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mq613/gpcrdb_data/ligand_data/gproteins/"/>
    </mc:Choice>
  </mc:AlternateContent>
  <xr:revisionPtr revIDLastSave="0" documentId="13_ncr:1_{36AB0E7C-C3AD-A944-AB1C-8BE25C82DA39}" xr6:coauthVersionLast="47" xr6:coauthVersionMax="47" xr10:uidLastSave="{00000000-0000-0000-0000-000000000000}"/>
  <bookViews>
    <workbookView xWindow="48000" yWindow="43200" windowWidth="28800" windowHeight="18000" tabRatio="767" activeTab="12" xr2:uid="{00000000-000D-0000-FFFF-FFFF00000000}"/>
  </bookViews>
  <sheets>
    <sheet name="1'Gfams" sheetId="109" r:id="rId1"/>
    <sheet name="B-LogEmaxOverpEC50" sheetId="85" r:id="rId2"/>
    <sheet name="GtP" sheetId="98" r:id="rId3"/>
    <sheet name="Info" sheetId="96" r:id="rId4"/>
    <sheet name="RecNamesAll" sheetId="97" r:id="rId5"/>
    <sheet name="B-EmEC" sheetId="93" r:id="rId6"/>
    <sheet name="I-EmEC" sheetId="94" r:id="rId7"/>
    <sheet name="I-LogEmaxOverpEC50" sheetId="86" r:id="rId8"/>
    <sheet name="Merged_couplings" sheetId="99" r:id="rId9"/>
    <sheet name="Fig_4" sheetId="100" r:id="rId10"/>
    <sheet name="Fig_5" sheetId="101" r:id="rId11"/>
    <sheet name="Fig_6" sheetId="102" r:id="rId12"/>
    <sheet name="Bouvier" sheetId="103" r:id="rId13"/>
    <sheet name="Inoue" sheetId="104" r:id="rId14"/>
    <sheet name="Jaccard" sheetId="105" r:id="rId15"/>
    <sheet name="Fig_Determinants" sheetId="108" r:id="rId16"/>
  </sheets>
  <definedNames>
    <definedName name="NewFile" localSheetId="2">GtP!$A$1:$O$100</definedName>
    <definedName name="NewFile_1" localSheetId="2">GtP!$A$1:$P$100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" i="98" l="1"/>
  <c r="AF83" i="98"/>
  <c r="AF5" i="98"/>
  <c r="AF84" i="98"/>
  <c r="AF85" i="98"/>
  <c r="AF51" i="98"/>
  <c r="AF52" i="98"/>
  <c r="AF53" i="98"/>
  <c r="AF87" i="98"/>
  <c r="AF20" i="98"/>
  <c r="AF21" i="98"/>
  <c r="AF29" i="98"/>
  <c r="AF30" i="98"/>
  <c r="AF93" i="98"/>
  <c r="AF6" i="98"/>
  <c r="AF65" i="98"/>
  <c r="AF58" i="98"/>
  <c r="AF54" i="98"/>
  <c r="AF57" i="98"/>
  <c r="AF22" i="98"/>
  <c r="AF23" i="98"/>
  <c r="AF24" i="98"/>
  <c r="AF26" i="98"/>
  <c r="AF56" i="98"/>
  <c r="AF27" i="98"/>
  <c r="AF59" i="98"/>
  <c r="AF60" i="98"/>
  <c r="AF90" i="98"/>
  <c r="AF86" i="98"/>
  <c r="AF89" i="98"/>
  <c r="AF66" i="98"/>
  <c r="AF67" i="98"/>
  <c r="AF68" i="98"/>
  <c r="AF31" i="98"/>
  <c r="AF32" i="98"/>
  <c r="AF17" i="98"/>
  <c r="AF33" i="98"/>
  <c r="AF34" i="98"/>
  <c r="AF69" i="98"/>
  <c r="AF70" i="98"/>
  <c r="AF40" i="98"/>
  <c r="AF41" i="98"/>
  <c r="AF42" i="98"/>
  <c r="AF43" i="98"/>
  <c r="AF44" i="98"/>
  <c r="AF45" i="98"/>
  <c r="AF64" i="98"/>
  <c r="AF79" i="98"/>
  <c r="AF80" i="98"/>
  <c r="AF81" i="98"/>
  <c r="AF15" i="98"/>
  <c r="AF7" i="98"/>
  <c r="AF9" i="98"/>
  <c r="AF10" i="98"/>
  <c r="AF11" i="98"/>
  <c r="AF12" i="98"/>
  <c r="AF13" i="98"/>
  <c r="AF14" i="98"/>
  <c r="AF8" i="98"/>
  <c r="AF18" i="98"/>
  <c r="AF19" i="98"/>
  <c r="AF16" i="98"/>
  <c r="AF47" i="98"/>
  <c r="AF88" i="98"/>
  <c r="AF94" i="98"/>
  <c r="AF76" i="98"/>
  <c r="AF77" i="98"/>
  <c r="AF55" i="98"/>
  <c r="AF36" i="98"/>
  <c r="AF91" i="98"/>
  <c r="AF39" i="98"/>
  <c r="AF38" i="98"/>
  <c r="AF92" i="98"/>
  <c r="AF78" i="98"/>
  <c r="AF72" i="98"/>
  <c r="AF73" i="98"/>
  <c r="AF74" i="98"/>
  <c r="AF75" i="98"/>
  <c r="AF37" i="98"/>
  <c r="AF28" i="98"/>
  <c r="AF71" i="98"/>
  <c r="AF46" i="98"/>
  <c r="AF35" i="98"/>
  <c r="AF25" i="98"/>
  <c r="AF61" i="98"/>
  <c r="AF62" i="98"/>
  <c r="AF63" i="98"/>
  <c r="AF95" i="98"/>
  <c r="AF96" i="98"/>
  <c r="AF97" i="98"/>
  <c r="AF82" i="98"/>
  <c r="AF48" i="98"/>
  <c r="AF49" i="98"/>
  <c r="AF99" i="98"/>
  <c r="AF2" i="98"/>
  <c r="AF50" i="98"/>
  <c r="AF100" i="98"/>
  <c r="AF98" i="98"/>
  <c r="AF3" i="98"/>
  <c r="AE3" i="98"/>
  <c r="AE4" i="98"/>
  <c r="AE83" i="98"/>
  <c r="AE5" i="98"/>
  <c r="AE84" i="98"/>
  <c r="AE85" i="98"/>
  <c r="AE51" i="98"/>
  <c r="AE52" i="98"/>
  <c r="AE53" i="98"/>
  <c r="AE87" i="98"/>
  <c r="AE20" i="98"/>
  <c r="AE21" i="98"/>
  <c r="AE29" i="98"/>
  <c r="AE30" i="98"/>
  <c r="AE93" i="98"/>
  <c r="AE6" i="98"/>
  <c r="AE65" i="98"/>
  <c r="AE58" i="98"/>
  <c r="AE54" i="98"/>
  <c r="AE57" i="98"/>
  <c r="AE22" i="98"/>
  <c r="AE23" i="98"/>
  <c r="AE24" i="98"/>
  <c r="AE26" i="98"/>
  <c r="AE56" i="98"/>
  <c r="AE27" i="98"/>
  <c r="AE59" i="98"/>
  <c r="AE60" i="98"/>
  <c r="AE90" i="98"/>
  <c r="AE86" i="98"/>
  <c r="AE89" i="98"/>
  <c r="AE66" i="98"/>
  <c r="AE67" i="98"/>
  <c r="AE68" i="98"/>
  <c r="AE31" i="98"/>
  <c r="AE32" i="98"/>
  <c r="AE17" i="98"/>
  <c r="AE33" i="98"/>
  <c r="AE34" i="98"/>
  <c r="AE69" i="98"/>
  <c r="AE70" i="98"/>
  <c r="AE40" i="98"/>
  <c r="AE41" i="98"/>
  <c r="AE42" i="98"/>
  <c r="AE43" i="98"/>
  <c r="AE44" i="98"/>
  <c r="AE45" i="98"/>
  <c r="AE64" i="98"/>
  <c r="AE79" i="98"/>
  <c r="AE80" i="98"/>
  <c r="AE81" i="98"/>
  <c r="AE15" i="98"/>
  <c r="AE7" i="98"/>
  <c r="AE9" i="98"/>
  <c r="AE10" i="98"/>
  <c r="AE11" i="98"/>
  <c r="AE12" i="98"/>
  <c r="AE13" i="98"/>
  <c r="AE14" i="98"/>
  <c r="AE8" i="98"/>
  <c r="AE18" i="98"/>
  <c r="AE19" i="98"/>
  <c r="AE16" i="98"/>
  <c r="AE47" i="98"/>
  <c r="AE88" i="98"/>
  <c r="AE94" i="98"/>
  <c r="AE76" i="98"/>
  <c r="AE77" i="98"/>
  <c r="AE55" i="98"/>
  <c r="AE36" i="98"/>
  <c r="AE91" i="98"/>
  <c r="AE39" i="98"/>
  <c r="AE38" i="98"/>
  <c r="AE92" i="98"/>
  <c r="AE78" i="98"/>
  <c r="AE72" i="98"/>
  <c r="AE73" i="98"/>
  <c r="AE74" i="98"/>
  <c r="AE75" i="98"/>
  <c r="AE37" i="98"/>
  <c r="AE28" i="98"/>
  <c r="AE71" i="98"/>
  <c r="AE46" i="98"/>
  <c r="AE35" i="98"/>
  <c r="AE25" i="98"/>
  <c r="AE61" i="98"/>
  <c r="AE62" i="98"/>
  <c r="AE63" i="98"/>
  <c r="AE95" i="98"/>
  <c r="AE96" i="98"/>
  <c r="AE97" i="98"/>
  <c r="AE82" i="98"/>
  <c r="AE48" i="98"/>
  <c r="AE49" i="98"/>
  <c r="AE99" i="98"/>
  <c r="AE2" i="98"/>
  <c r="AE50" i="98"/>
  <c r="AE100" i="98"/>
  <c r="AE98" i="98"/>
  <c r="X100" i="98" l="1"/>
  <c r="W100" i="98"/>
  <c r="V100" i="98"/>
  <c r="U100" i="98"/>
  <c r="T100" i="98"/>
  <c r="S100" i="98"/>
  <c r="R100" i="98"/>
  <c r="Q100" i="98"/>
  <c r="X50" i="98"/>
  <c r="W50" i="98"/>
  <c r="V50" i="98"/>
  <c r="U50" i="98"/>
  <c r="Y50" i="98" s="1"/>
  <c r="T50" i="98"/>
  <c r="S50" i="98"/>
  <c r="R50" i="98"/>
  <c r="Q50" i="98"/>
  <c r="X2" i="98"/>
  <c r="W2" i="98"/>
  <c r="V2" i="98"/>
  <c r="U2" i="98"/>
  <c r="Y2" i="98" s="1"/>
  <c r="T2" i="98"/>
  <c r="S2" i="98"/>
  <c r="R2" i="98"/>
  <c r="Q2" i="98"/>
  <c r="X99" i="98"/>
  <c r="W99" i="98"/>
  <c r="V99" i="98"/>
  <c r="U99" i="98"/>
  <c r="T99" i="98"/>
  <c r="S99" i="98"/>
  <c r="R99" i="98"/>
  <c r="Q99" i="98"/>
  <c r="X49" i="98"/>
  <c r="W49" i="98"/>
  <c r="AA49" i="98" s="1"/>
  <c r="V49" i="98"/>
  <c r="U49" i="98"/>
  <c r="T49" i="98"/>
  <c r="S49" i="98"/>
  <c r="R49" i="98"/>
  <c r="Q49" i="98"/>
  <c r="X48" i="98"/>
  <c r="AB48" i="98" s="1"/>
  <c r="W48" i="98"/>
  <c r="V48" i="98"/>
  <c r="U48" i="98"/>
  <c r="T48" i="98"/>
  <c r="S48" i="98"/>
  <c r="R48" i="98"/>
  <c r="Q48" i="98"/>
  <c r="X82" i="98"/>
  <c r="W82" i="98"/>
  <c r="V82" i="98"/>
  <c r="U82" i="98"/>
  <c r="T82" i="98"/>
  <c r="S82" i="98"/>
  <c r="R82" i="98"/>
  <c r="Q82" i="98"/>
  <c r="X97" i="98"/>
  <c r="AB97" i="98" s="1"/>
  <c r="W97" i="98"/>
  <c r="AA97" i="98" s="1"/>
  <c r="V97" i="98"/>
  <c r="U97" i="98"/>
  <c r="T97" i="98"/>
  <c r="S97" i="98"/>
  <c r="R97" i="98"/>
  <c r="Q97" i="98"/>
  <c r="X96" i="98"/>
  <c r="W96" i="98"/>
  <c r="V96" i="98"/>
  <c r="U96" i="98"/>
  <c r="T96" i="98"/>
  <c r="S96" i="98"/>
  <c r="R96" i="98"/>
  <c r="Q96" i="98"/>
  <c r="X95" i="98"/>
  <c r="W95" i="98"/>
  <c r="V95" i="98"/>
  <c r="U95" i="98"/>
  <c r="T95" i="98"/>
  <c r="S95" i="98"/>
  <c r="R95" i="98"/>
  <c r="Q95" i="98"/>
  <c r="X63" i="98"/>
  <c r="W63" i="98"/>
  <c r="V63" i="98"/>
  <c r="U63" i="98"/>
  <c r="Y63" i="98" s="1"/>
  <c r="T63" i="98"/>
  <c r="S63" i="98"/>
  <c r="R63" i="98"/>
  <c r="Q63" i="98"/>
  <c r="X62" i="98"/>
  <c r="W62" i="98"/>
  <c r="V62" i="98"/>
  <c r="U62" i="98"/>
  <c r="T62" i="98"/>
  <c r="S62" i="98"/>
  <c r="R62" i="98"/>
  <c r="Q62" i="98"/>
  <c r="X61" i="98"/>
  <c r="W61" i="98"/>
  <c r="V61" i="98"/>
  <c r="U61" i="98"/>
  <c r="T61" i="98"/>
  <c r="S61" i="98"/>
  <c r="R61" i="98"/>
  <c r="Q61" i="98"/>
  <c r="X25" i="98"/>
  <c r="W25" i="98"/>
  <c r="V25" i="98"/>
  <c r="U25" i="98"/>
  <c r="T25" i="98"/>
  <c r="S25" i="98"/>
  <c r="R25" i="98"/>
  <c r="Q25" i="98"/>
  <c r="X35" i="98"/>
  <c r="W35" i="98"/>
  <c r="V35" i="98"/>
  <c r="Z35" i="98" s="1"/>
  <c r="U35" i="98"/>
  <c r="Y35" i="98" s="1"/>
  <c r="T35" i="98"/>
  <c r="S35" i="98"/>
  <c r="R35" i="98"/>
  <c r="Q35" i="98"/>
  <c r="X46" i="98"/>
  <c r="W46" i="98"/>
  <c r="V46" i="98"/>
  <c r="U46" i="98"/>
  <c r="T46" i="98"/>
  <c r="S46" i="98"/>
  <c r="R46" i="98"/>
  <c r="Q46" i="98"/>
  <c r="X71" i="98"/>
  <c r="AB71" i="98" s="1"/>
  <c r="W71" i="98"/>
  <c r="V71" i="98"/>
  <c r="U71" i="98"/>
  <c r="T71" i="98"/>
  <c r="S71" i="98"/>
  <c r="R71" i="98"/>
  <c r="Q71" i="98"/>
  <c r="X28" i="98"/>
  <c r="AB28" i="98" s="1"/>
  <c r="W28" i="98"/>
  <c r="AA28" i="98" s="1"/>
  <c r="V28" i="98"/>
  <c r="U28" i="98"/>
  <c r="T28" i="98"/>
  <c r="S28" i="98"/>
  <c r="R28" i="98"/>
  <c r="Q28" i="98"/>
  <c r="X37" i="98"/>
  <c r="W37" i="98"/>
  <c r="V37" i="98"/>
  <c r="U37" i="98"/>
  <c r="Y37" i="98" s="1"/>
  <c r="T37" i="98"/>
  <c r="S37" i="98"/>
  <c r="R37" i="98"/>
  <c r="Q37" i="98"/>
  <c r="X75" i="98"/>
  <c r="W75" i="98"/>
  <c r="V75" i="98"/>
  <c r="U75" i="98"/>
  <c r="T75" i="98"/>
  <c r="S75" i="98"/>
  <c r="R75" i="98"/>
  <c r="Q75" i="98"/>
  <c r="X74" i="98"/>
  <c r="AB74" i="98" s="1"/>
  <c r="W74" i="98"/>
  <c r="V74" i="98"/>
  <c r="U74" i="98"/>
  <c r="T74" i="98"/>
  <c r="S74" i="98"/>
  <c r="R74" i="98"/>
  <c r="Q74" i="98"/>
  <c r="X73" i="98"/>
  <c r="W73" i="98"/>
  <c r="V73" i="98"/>
  <c r="U73" i="98"/>
  <c r="T73" i="98"/>
  <c r="S73" i="98"/>
  <c r="R73" i="98"/>
  <c r="Q73" i="98"/>
  <c r="X72" i="98"/>
  <c r="AB72" i="98" s="1"/>
  <c r="W72" i="98"/>
  <c r="V72" i="98"/>
  <c r="U72" i="98"/>
  <c r="T72" i="98"/>
  <c r="S72" i="98"/>
  <c r="R72" i="98"/>
  <c r="Q72" i="98"/>
  <c r="X78" i="98"/>
  <c r="AB78" i="98" s="1"/>
  <c r="W78" i="98"/>
  <c r="AA78" i="98" s="1"/>
  <c r="V78" i="98"/>
  <c r="U78" i="98"/>
  <c r="T78" i="98"/>
  <c r="S78" i="98"/>
  <c r="R78" i="98"/>
  <c r="Q78" i="98"/>
  <c r="X92" i="98"/>
  <c r="W92" i="98"/>
  <c r="V92" i="98"/>
  <c r="U92" i="98"/>
  <c r="Y92" i="98" s="1"/>
  <c r="T92" i="98"/>
  <c r="S92" i="98"/>
  <c r="R92" i="98"/>
  <c r="Q92" i="98"/>
  <c r="X38" i="98"/>
  <c r="W38" i="98"/>
  <c r="V38" i="98"/>
  <c r="U38" i="98"/>
  <c r="T38" i="98"/>
  <c r="S38" i="98"/>
  <c r="R38" i="98"/>
  <c r="Q38" i="98"/>
  <c r="X39" i="98"/>
  <c r="W39" i="98"/>
  <c r="V39" i="98"/>
  <c r="U39" i="98"/>
  <c r="T39" i="98"/>
  <c r="S39" i="98"/>
  <c r="R39" i="98"/>
  <c r="Q39" i="98"/>
  <c r="X91" i="98"/>
  <c r="W91" i="98"/>
  <c r="V91" i="98"/>
  <c r="Z91" i="98" s="1"/>
  <c r="U91" i="98"/>
  <c r="Y91" i="98" s="1"/>
  <c r="T91" i="98"/>
  <c r="S91" i="98"/>
  <c r="R91" i="98"/>
  <c r="Q91" i="98"/>
  <c r="X36" i="98"/>
  <c r="W36" i="98"/>
  <c r="V36" i="98"/>
  <c r="U36" i="98"/>
  <c r="T36" i="98"/>
  <c r="S36" i="98"/>
  <c r="R36" i="98"/>
  <c r="Q36" i="98"/>
  <c r="X55" i="98"/>
  <c r="W55" i="98"/>
  <c r="V55" i="98"/>
  <c r="U55" i="98"/>
  <c r="T55" i="98"/>
  <c r="S55" i="98"/>
  <c r="R55" i="98"/>
  <c r="Q55" i="98"/>
  <c r="X77" i="98"/>
  <c r="AB77" i="98" s="1"/>
  <c r="W77" i="98"/>
  <c r="V77" i="98"/>
  <c r="U77" i="98"/>
  <c r="T77" i="98"/>
  <c r="S77" i="98"/>
  <c r="R77" i="98"/>
  <c r="Q77" i="98"/>
  <c r="X76" i="98"/>
  <c r="AB76" i="98" s="1"/>
  <c r="W76" i="98"/>
  <c r="V76" i="98"/>
  <c r="U76" i="98"/>
  <c r="T76" i="98"/>
  <c r="S76" i="98"/>
  <c r="R76" i="98"/>
  <c r="Q76" i="98"/>
  <c r="X94" i="98"/>
  <c r="W94" i="98"/>
  <c r="AA94" i="98" s="1"/>
  <c r="V94" i="98"/>
  <c r="U94" i="98"/>
  <c r="T94" i="98"/>
  <c r="S94" i="98"/>
  <c r="R94" i="98"/>
  <c r="Q94" i="98"/>
  <c r="X88" i="98"/>
  <c r="AB88" i="98" s="1"/>
  <c r="W88" i="98"/>
  <c r="AA88" i="98" s="1"/>
  <c r="V88" i="98"/>
  <c r="Z88" i="98" s="1"/>
  <c r="U88" i="98"/>
  <c r="T88" i="98"/>
  <c r="S88" i="98"/>
  <c r="R88" i="98"/>
  <c r="Q88" i="98"/>
  <c r="X47" i="98"/>
  <c r="W47" i="98"/>
  <c r="V47" i="98"/>
  <c r="U47" i="98"/>
  <c r="Y47" i="98" s="1"/>
  <c r="T47" i="98"/>
  <c r="S47" i="98"/>
  <c r="R47" i="98"/>
  <c r="Q47" i="98"/>
  <c r="X16" i="98"/>
  <c r="W16" i="98"/>
  <c r="V16" i="98"/>
  <c r="U16" i="98"/>
  <c r="Y16" i="98" s="1"/>
  <c r="T16" i="98"/>
  <c r="S16" i="98"/>
  <c r="R16" i="98"/>
  <c r="Q16" i="98"/>
  <c r="X19" i="98"/>
  <c r="W19" i="98"/>
  <c r="V19" i="98"/>
  <c r="U19" i="98"/>
  <c r="T19" i="98"/>
  <c r="S19" i="98"/>
  <c r="R19" i="98"/>
  <c r="Q19" i="98"/>
  <c r="X18" i="98"/>
  <c r="W18" i="98"/>
  <c r="V18" i="98"/>
  <c r="U18" i="98"/>
  <c r="T18" i="98"/>
  <c r="S18" i="98"/>
  <c r="R18" i="98"/>
  <c r="Q18" i="98"/>
  <c r="X8" i="98"/>
  <c r="AB8" i="98" s="1"/>
  <c r="W8" i="98"/>
  <c r="AA8" i="98" s="1"/>
  <c r="V8" i="98"/>
  <c r="Z8" i="98" s="1"/>
  <c r="U8" i="98"/>
  <c r="Y8" i="98" s="1"/>
  <c r="T8" i="98"/>
  <c r="S8" i="98"/>
  <c r="R8" i="98"/>
  <c r="Q8" i="98"/>
  <c r="X14" i="98"/>
  <c r="W14" i="98"/>
  <c r="V14" i="98"/>
  <c r="U14" i="98"/>
  <c r="T14" i="98"/>
  <c r="S14" i="98"/>
  <c r="R14" i="98"/>
  <c r="Q14" i="98"/>
  <c r="X13" i="98"/>
  <c r="W13" i="98"/>
  <c r="V13" i="98"/>
  <c r="U13" i="98"/>
  <c r="Y13" i="98" s="1"/>
  <c r="T13" i="98"/>
  <c r="S13" i="98"/>
  <c r="R13" i="98"/>
  <c r="Q13" i="98"/>
  <c r="X12" i="98"/>
  <c r="W12" i="98"/>
  <c r="V12" i="98"/>
  <c r="U12" i="98"/>
  <c r="Y12" i="98" s="1"/>
  <c r="T12" i="98"/>
  <c r="S12" i="98"/>
  <c r="R12" i="98"/>
  <c r="Q12" i="98"/>
  <c r="X11" i="98"/>
  <c r="W11" i="98"/>
  <c r="AA11" i="98" s="1"/>
  <c r="V11" i="98"/>
  <c r="U11" i="98"/>
  <c r="T11" i="98"/>
  <c r="S11" i="98"/>
  <c r="R11" i="98"/>
  <c r="Q11" i="98"/>
  <c r="X10" i="98"/>
  <c r="W10" i="98"/>
  <c r="V10" i="98"/>
  <c r="Z10" i="98" s="1"/>
  <c r="U10" i="98"/>
  <c r="T10" i="98"/>
  <c r="S10" i="98"/>
  <c r="R10" i="98"/>
  <c r="Q10" i="98"/>
  <c r="X9" i="98"/>
  <c r="AB9" i="98" s="1"/>
  <c r="W9" i="98"/>
  <c r="AA9" i="98" s="1"/>
  <c r="V9" i="98"/>
  <c r="Z9" i="98" s="1"/>
  <c r="U9" i="98"/>
  <c r="T9" i="98"/>
  <c r="S9" i="98"/>
  <c r="R9" i="98"/>
  <c r="Q9" i="98"/>
  <c r="X7" i="98"/>
  <c r="W7" i="98"/>
  <c r="V7" i="98"/>
  <c r="U7" i="98"/>
  <c r="T7" i="98"/>
  <c r="S7" i="98"/>
  <c r="R7" i="98"/>
  <c r="Q7" i="98"/>
  <c r="X15" i="98"/>
  <c r="W15" i="98"/>
  <c r="V15" i="98"/>
  <c r="Z15" i="98" s="1"/>
  <c r="U15" i="98"/>
  <c r="Y15" i="98" s="1"/>
  <c r="T15" i="98"/>
  <c r="S15" i="98"/>
  <c r="R15" i="98"/>
  <c r="Q15" i="98"/>
  <c r="X81" i="98"/>
  <c r="W81" i="98"/>
  <c r="V81" i="98"/>
  <c r="U81" i="98"/>
  <c r="T81" i="98"/>
  <c r="S81" i="98"/>
  <c r="R81" i="98"/>
  <c r="Q81" i="98"/>
  <c r="X80" i="98"/>
  <c r="W80" i="98"/>
  <c r="AA80" i="98" s="1"/>
  <c r="V80" i="98"/>
  <c r="U80" i="98"/>
  <c r="T80" i="98"/>
  <c r="S80" i="98"/>
  <c r="R80" i="98"/>
  <c r="Q80" i="98"/>
  <c r="X79" i="98"/>
  <c r="AB79" i="98" s="1"/>
  <c r="W79" i="98"/>
  <c r="AA79" i="98" s="1"/>
  <c r="V79" i="98"/>
  <c r="Z79" i="98" s="1"/>
  <c r="U79" i="98"/>
  <c r="T79" i="98"/>
  <c r="S79" i="98"/>
  <c r="R79" i="98"/>
  <c r="Q79" i="98"/>
  <c r="X64" i="98"/>
  <c r="W64" i="98"/>
  <c r="AA64" i="98" s="1"/>
  <c r="V64" i="98"/>
  <c r="Z64" i="98" s="1"/>
  <c r="U64" i="98"/>
  <c r="Y64" i="98" s="1"/>
  <c r="T64" i="98"/>
  <c r="S64" i="98"/>
  <c r="R64" i="98"/>
  <c r="Q64" i="98"/>
  <c r="X45" i="98"/>
  <c r="W45" i="98"/>
  <c r="V45" i="98"/>
  <c r="U45" i="98"/>
  <c r="T45" i="98"/>
  <c r="S45" i="98"/>
  <c r="R45" i="98"/>
  <c r="Q45" i="98"/>
  <c r="X44" i="98"/>
  <c r="W44" i="98"/>
  <c r="V44" i="98"/>
  <c r="U44" i="98"/>
  <c r="T44" i="98"/>
  <c r="S44" i="98"/>
  <c r="R44" i="98"/>
  <c r="Q44" i="98"/>
  <c r="X43" i="98"/>
  <c r="W43" i="98"/>
  <c r="AA43" i="98" s="1"/>
  <c r="V43" i="98"/>
  <c r="U43" i="98"/>
  <c r="T43" i="98"/>
  <c r="S43" i="98"/>
  <c r="R43" i="98"/>
  <c r="Q43" i="98"/>
  <c r="X42" i="98"/>
  <c r="W42" i="98"/>
  <c r="V42" i="98"/>
  <c r="Z42" i="98" s="1"/>
  <c r="U42" i="98"/>
  <c r="Y42" i="98" s="1"/>
  <c r="T42" i="98"/>
  <c r="S42" i="98"/>
  <c r="R42" i="98"/>
  <c r="Q42" i="98"/>
  <c r="X41" i="98"/>
  <c r="W41" i="98"/>
  <c r="AA41" i="98" s="1"/>
  <c r="V41" i="98"/>
  <c r="Z41" i="98" s="1"/>
  <c r="U41" i="98"/>
  <c r="T41" i="98"/>
  <c r="S41" i="98"/>
  <c r="R41" i="98"/>
  <c r="Q41" i="98"/>
  <c r="X40" i="98"/>
  <c r="W40" i="98"/>
  <c r="V40" i="98"/>
  <c r="U40" i="98"/>
  <c r="T40" i="98"/>
  <c r="S40" i="98"/>
  <c r="R40" i="98"/>
  <c r="Q40" i="98"/>
  <c r="X70" i="98"/>
  <c r="W70" i="98"/>
  <c r="V70" i="98"/>
  <c r="U70" i="98"/>
  <c r="T70" i="98"/>
  <c r="S70" i="98"/>
  <c r="R70" i="98"/>
  <c r="Q70" i="98"/>
  <c r="X69" i="98"/>
  <c r="W69" i="98"/>
  <c r="V69" i="98"/>
  <c r="U69" i="98"/>
  <c r="T69" i="98"/>
  <c r="S69" i="98"/>
  <c r="R69" i="98"/>
  <c r="Q69" i="98"/>
  <c r="X34" i="98"/>
  <c r="W34" i="98"/>
  <c r="V34" i="98"/>
  <c r="Z34" i="98" s="1"/>
  <c r="U34" i="98"/>
  <c r="T34" i="98"/>
  <c r="S34" i="98"/>
  <c r="R34" i="98"/>
  <c r="Q34" i="98"/>
  <c r="X33" i="98"/>
  <c r="AB33" i="98" s="1"/>
  <c r="W33" i="98"/>
  <c r="AA33" i="98" s="1"/>
  <c r="V33" i="98"/>
  <c r="Z33" i="98" s="1"/>
  <c r="U33" i="98"/>
  <c r="T33" i="98"/>
  <c r="S33" i="98"/>
  <c r="R33" i="98"/>
  <c r="Q33" i="98"/>
  <c r="X17" i="98"/>
  <c r="W17" i="98"/>
  <c r="V17" i="98"/>
  <c r="U17" i="98"/>
  <c r="T17" i="98"/>
  <c r="S17" i="98"/>
  <c r="R17" i="98"/>
  <c r="Q17" i="98"/>
  <c r="X32" i="98"/>
  <c r="W32" i="98"/>
  <c r="V32" i="98"/>
  <c r="Z32" i="98" s="1"/>
  <c r="U32" i="98"/>
  <c r="Y32" i="98" s="1"/>
  <c r="T32" i="98"/>
  <c r="S32" i="98"/>
  <c r="R32" i="98"/>
  <c r="Q32" i="98"/>
  <c r="X31" i="98"/>
  <c r="W31" i="98"/>
  <c r="V31" i="98"/>
  <c r="U31" i="98"/>
  <c r="T31" i="98"/>
  <c r="S31" i="98"/>
  <c r="R31" i="98"/>
  <c r="Q31" i="98"/>
  <c r="X68" i="98"/>
  <c r="W68" i="98"/>
  <c r="V68" i="98"/>
  <c r="U68" i="98"/>
  <c r="T68" i="98"/>
  <c r="S68" i="98"/>
  <c r="R68" i="98"/>
  <c r="Q68" i="98"/>
  <c r="X67" i="98"/>
  <c r="AB67" i="98" s="1"/>
  <c r="W67" i="98"/>
  <c r="V67" i="98"/>
  <c r="U67" i="98"/>
  <c r="T67" i="98"/>
  <c r="S67" i="98"/>
  <c r="R67" i="98"/>
  <c r="Q67" i="98"/>
  <c r="X66" i="98"/>
  <c r="W66" i="98"/>
  <c r="AA66" i="98" s="1"/>
  <c r="V66" i="98"/>
  <c r="Z66" i="98" s="1"/>
  <c r="U66" i="98"/>
  <c r="Y66" i="98" s="1"/>
  <c r="T66" i="98"/>
  <c r="S66" i="98"/>
  <c r="R66" i="98"/>
  <c r="Q66" i="98"/>
  <c r="X89" i="98"/>
  <c r="W89" i="98"/>
  <c r="V89" i="98"/>
  <c r="U89" i="98"/>
  <c r="T89" i="98"/>
  <c r="S89" i="98"/>
  <c r="R89" i="98"/>
  <c r="Q89" i="98"/>
  <c r="X86" i="98"/>
  <c r="W86" i="98"/>
  <c r="V86" i="98"/>
  <c r="U86" i="98"/>
  <c r="T86" i="98"/>
  <c r="S86" i="98"/>
  <c r="R86" i="98"/>
  <c r="Q86" i="98"/>
  <c r="X90" i="98"/>
  <c r="AB90" i="98" s="1"/>
  <c r="W90" i="98"/>
  <c r="AA90" i="98" s="1"/>
  <c r="V90" i="98"/>
  <c r="Z90" i="98" s="1"/>
  <c r="U90" i="98"/>
  <c r="T90" i="98"/>
  <c r="S90" i="98"/>
  <c r="R90" i="98"/>
  <c r="Q90" i="98"/>
  <c r="X60" i="98"/>
  <c r="W60" i="98"/>
  <c r="V60" i="98"/>
  <c r="U60" i="98"/>
  <c r="T60" i="98"/>
  <c r="S60" i="98"/>
  <c r="R60" i="98"/>
  <c r="Q60" i="98"/>
  <c r="X59" i="98"/>
  <c r="W59" i="98"/>
  <c r="AA59" i="98" s="1"/>
  <c r="V59" i="98"/>
  <c r="Z59" i="98" s="1"/>
  <c r="U59" i="98"/>
  <c r="T59" i="98"/>
  <c r="S59" i="98"/>
  <c r="R59" i="98"/>
  <c r="Q59" i="98"/>
  <c r="X27" i="98"/>
  <c r="AB27" i="98" s="1"/>
  <c r="W27" i="98"/>
  <c r="V27" i="98"/>
  <c r="Z27" i="98" s="1"/>
  <c r="U27" i="98"/>
  <c r="T27" i="98"/>
  <c r="S27" i="98"/>
  <c r="R27" i="98"/>
  <c r="Q27" i="98"/>
  <c r="X56" i="98"/>
  <c r="W56" i="98"/>
  <c r="V56" i="98"/>
  <c r="U56" i="98"/>
  <c r="T56" i="98"/>
  <c r="S56" i="98"/>
  <c r="R56" i="98"/>
  <c r="Q56" i="98"/>
  <c r="X26" i="98"/>
  <c r="AB26" i="98" s="1"/>
  <c r="W26" i="98"/>
  <c r="V26" i="98"/>
  <c r="U26" i="98"/>
  <c r="T26" i="98"/>
  <c r="S26" i="98"/>
  <c r="R26" i="98"/>
  <c r="Q26" i="98"/>
  <c r="X24" i="98"/>
  <c r="W24" i="98"/>
  <c r="V24" i="98"/>
  <c r="U24" i="98"/>
  <c r="T24" i="98"/>
  <c r="S24" i="98"/>
  <c r="R24" i="98"/>
  <c r="Q24" i="98"/>
  <c r="X23" i="98"/>
  <c r="W23" i="98"/>
  <c r="AA23" i="98" s="1"/>
  <c r="V23" i="98"/>
  <c r="U23" i="98"/>
  <c r="T23" i="98"/>
  <c r="S23" i="98"/>
  <c r="R23" i="98"/>
  <c r="Q23" i="98"/>
  <c r="X22" i="98"/>
  <c r="AB22" i="98" s="1"/>
  <c r="W22" i="98"/>
  <c r="V22" i="98"/>
  <c r="Z22" i="98" s="1"/>
  <c r="U22" i="98"/>
  <c r="T22" i="98"/>
  <c r="S22" i="98"/>
  <c r="R22" i="98"/>
  <c r="Q22" i="98"/>
  <c r="X57" i="98"/>
  <c r="W57" i="98"/>
  <c r="AA57" i="98" s="1"/>
  <c r="V57" i="98"/>
  <c r="U57" i="98"/>
  <c r="T57" i="98"/>
  <c r="S57" i="98"/>
  <c r="R57" i="98"/>
  <c r="Q57" i="98"/>
  <c r="X54" i="98"/>
  <c r="AB54" i="98" s="1"/>
  <c r="W54" i="98"/>
  <c r="V54" i="98"/>
  <c r="Z54" i="98" s="1"/>
  <c r="U54" i="98"/>
  <c r="Y54" i="98" s="1"/>
  <c r="T54" i="98"/>
  <c r="S54" i="98"/>
  <c r="R54" i="98"/>
  <c r="Q54" i="98"/>
  <c r="X58" i="98"/>
  <c r="W58" i="98"/>
  <c r="AA58" i="98" s="1"/>
  <c r="V58" i="98"/>
  <c r="U58" i="98"/>
  <c r="T58" i="98"/>
  <c r="S58" i="98"/>
  <c r="R58" i="98"/>
  <c r="Q58" i="98"/>
  <c r="X65" i="98"/>
  <c r="W65" i="98"/>
  <c r="V65" i="98"/>
  <c r="U65" i="98"/>
  <c r="T65" i="98"/>
  <c r="S65" i="98"/>
  <c r="R65" i="98"/>
  <c r="Q65" i="98"/>
  <c r="X6" i="98"/>
  <c r="W6" i="98"/>
  <c r="AA6" i="98" s="1"/>
  <c r="V6" i="98"/>
  <c r="U6" i="98"/>
  <c r="T6" i="98"/>
  <c r="S6" i="98"/>
  <c r="R6" i="98"/>
  <c r="Q6" i="98"/>
  <c r="X93" i="98"/>
  <c r="AB93" i="98" s="1"/>
  <c r="W93" i="98"/>
  <c r="V93" i="98"/>
  <c r="U93" i="98"/>
  <c r="T93" i="98"/>
  <c r="S93" i="98"/>
  <c r="R93" i="98"/>
  <c r="Q93" i="98"/>
  <c r="X30" i="98"/>
  <c r="W30" i="98"/>
  <c r="V30" i="98"/>
  <c r="U30" i="98"/>
  <c r="T30" i="98"/>
  <c r="S30" i="98"/>
  <c r="R30" i="98"/>
  <c r="Q30" i="98"/>
  <c r="X29" i="98"/>
  <c r="AB29" i="98" s="1"/>
  <c r="W29" i="98"/>
  <c r="V29" i="98"/>
  <c r="Z29" i="98" s="1"/>
  <c r="U29" i="98"/>
  <c r="Y29" i="98" s="1"/>
  <c r="T29" i="98"/>
  <c r="S29" i="98"/>
  <c r="R29" i="98"/>
  <c r="Q29" i="98"/>
  <c r="X21" i="98"/>
  <c r="W21" i="98"/>
  <c r="AA21" i="98" s="1"/>
  <c r="V21" i="98"/>
  <c r="U21" i="98"/>
  <c r="T21" i="98"/>
  <c r="S21" i="98"/>
  <c r="R21" i="98"/>
  <c r="Q21" i="98"/>
  <c r="X20" i="98"/>
  <c r="AB20" i="98" s="1"/>
  <c r="W20" i="98"/>
  <c r="V20" i="98"/>
  <c r="Z20" i="98" s="1"/>
  <c r="U20" i="98"/>
  <c r="T20" i="98"/>
  <c r="S20" i="98"/>
  <c r="R20" i="98"/>
  <c r="Q20" i="98"/>
  <c r="X87" i="98"/>
  <c r="W87" i="98"/>
  <c r="V87" i="98"/>
  <c r="U87" i="98"/>
  <c r="T87" i="98"/>
  <c r="S87" i="98"/>
  <c r="R87" i="98"/>
  <c r="Q87" i="98"/>
  <c r="X53" i="98"/>
  <c r="AB53" i="98" s="1"/>
  <c r="W53" i="98"/>
  <c r="V53" i="98"/>
  <c r="Z53" i="98" s="1"/>
  <c r="U53" i="98"/>
  <c r="T53" i="98"/>
  <c r="S53" i="98"/>
  <c r="R53" i="98"/>
  <c r="Q53" i="98"/>
  <c r="X52" i="98"/>
  <c r="AB52" i="98" s="1"/>
  <c r="W52" i="98"/>
  <c r="AA52" i="98" s="1"/>
  <c r="V52" i="98"/>
  <c r="U52" i="98"/>
  <c r="T52" i="98"/>
  <c r="S52" i="98"/>
  <c r="R52" i="98"/>
  <c r="Q52" i="98"/>
  <c r="X51" i="98"/>
  <c r="AB51" i="98" s="1"/>
  <c r="W51" i="98"/>
  <c r="V51" i="98"/>
  <c r="Z51" i="98" s="1"/>
  <c r="U51" i="98"/>
  <c r="Y51" i="98" s="1"/>
  <c r="T51" i="98"/>
  <c r="S51" i="98"/>
  <c r="R51" i="98"/>
  <c r="Q51" i="98"/>
  <c r="X85" i="98"/>
  <c r="AB85" i="98" s="1"/>
  <c r="W85" i="98"/>
  <c r="AA85" i="98" s="1"/>
  <c r="V85" i="98"/>
  <c r="U85" i="98"/>
  <c r="T85" i="98"/>
  <c r="S85" i="98"/>
  <c r="R85" i="98"/>
  <c r="Q85" i="98"/>
  <c r="X84" i="98"/>
  <c r="W84" i="98"/>
  <c r="V84" i="98"/>
  <c r="U84" i="98"/>
  <c r="T84" i="98"/>
  <c r="S84" i="98"/>
  <c r="R84" i="98"/>
  <c r="Q84" i="98"/>
  <c r="X5" i="98"/>
  <c r="W5" i="98"/>
  <c r="V5" i="98"/>
  <c r="U5" i="98"/>
  <c r="Y5" i="98" s="1"/>
  <c r="T5" i="98"/>
  <c r="S5" i="98"/>
  <c r="R5" i="98"/>
  <c r="Q5" i="98"/>
  <c r="X83" i="98"/>
  <c r="W83" i="98"/>
  <c r="V83" i="98"/>
  <c r="U83" i="98"/>
  <c r="T83" i="98"/>
  <c r="S83" i="98"/>
  <c r="R83" i="98"/>
  <c r="Q83" i="98"/>
  <c r="X4" i="98"/>
  <c r="AB4" i="98" s="1"/>
  <c r="W4" i="98"/>
  <c r="V4" i="98"/>
  <c r="U4" i="98"/>
  <c r="T4" i="98"/>
  <c r="S4" i="98"/>
  <c r="R4" i="98"/>
  <c r="Q4" i="98"/>
  <c r="X3" i="98"/>
  <c r="W3" i="98"/>
  <c r="V3" i="98"/>
  <c r="U3" i="98"/>
  <c r="Y3" i="98" s="1"/>
  <c r="T3" i="98"/>
  <c r="S3" i="98"/>
  <c r="R3" i="98"/>
  <c r="Q3" i="98"/>
  <c r="AM153" i="103"/>
  <c r="AN153" i="103"/>
  <c r="AO153" i="103"/>
  <c r="AP153" i="103"/>
  <c r="AQ153" i="103"/>
  <c r="AR153" i="103"/>
  <c r="AS153" i="103"/>
  <c r="AT153" i="103"/>
  <c r="AU153" i="103"/>
  <c r="AV153" i="103"/>
  <c r="AW153" i="103"/>
  <c r="AM154" i="103"/>
  <c r="AN154" i="103"/>
  <c r="AO154" i="103"/>
  <c r="AP154" i="103"/>
  <c r="AQ154" i="103"/>
  <c r="AR154" i="103"/>
  <c r="AS154" i="103"/>
  <c r="AT154" i="103"/>
  <c r="AU154" i="103"/>
  <c r="AV154" i="103"/>
  <c r="AW154" i="103"/>
  <c r="AA153" i="103"/>
  <c r="AA154" i="103"/>
  <c r="AD90" i="98" l="1"/>
  <c r="AC78" i="98"/>
  <c r="AD71" i="98"/>
  <c r="AC43" i="98"/>
  <c r="AC70" i="98"/>
  <c r="AD99" i="98"/>
  <c r="AB99" i="98"/>
  <c r="AB43" i="98"/>
  <c r="AC80" i="98"/>
  <c r="X311" i="99"/>
  <c r="Y313" i="100"/>
  <c r="W288" i="99"/>
  <c r="X288" i="100"/>
  <c r="V296" i="99"/>
  <c r="W297" i="100"/>
  <c r="Y268" i="99"/>
  <c r="Z269" i="100"/>
  <c r="V277" i="99"/>
  <c r="W279" i="100"/>
  <c r="X282" i="99"/>
  <c r="Y284" i="100"/>
  <c r="W309" i="100"/>
  <c r="V308" i="99"/>
  <c r="X351" i="99"/>
  <c r="Y351" i="100"/>
  <c r="X337" i="99"/>
  <c r="Y337" i="100"/>
  <c r="X354" i="99"/>
  <c r="Y354" i="100"/>
  <c r="X355" i="99"/>
  <c r="Y355" i="100"/>
  <c r="X333" i="99"/>
  <c r="Y333" i="100"/>
  <c r="X334" i="99"/>
  <c r="Y334" i="100"/>
  <c r="W357" i="99"/>
  <c r="X357" i="100"/>
  <c r="V362" i="99"/>
  <c r="W363" i="100"/>
  <c r="W382" i="100"/>
  <c r="V381" i="99"/>
  <c r="W392" i="100"/>
  <c r="V389" i="99"/>
  <c r="Y391" i="99"/>
  <c r="Z394" i="100"/>
  <c r="W151" i="99"/>
  <c r="X6" i="100"/>
  <c r="Z4" i="98"/>
  <c r="Y6" i="99"/>
  <c r="Z140" i="100"/>
  <c r="AD93" i="98"/>
  <c r="W92" i="99"/>
  <c r="X229" i="100"/>
  <c r="W12" i="99"/>
  <c r="X20" i="100"/>
  <c r="W169" i="99"/>
  <c r="X56" i="100"/>
  <c r="Z26" i="98"/>
  <c r="X118" i="99"/>
  <c r="Y104" i="100"/>
  <c r="AA67" i="98"/>
  <c r="X95" i="99"/>
  <c r="Y181" i="100"/>
  <c r="AA17" i="98"/>
  <c r="Y182" i="99"/>
  <c r="Z130" i="100"/>
  <c r="AB44" i="98"/>
  <c r="Y310" i="99"/>
  <c r="Z327" i="100"/>
  <c r="W277" i="99"/>
  <c r="X279" i="100"/>
  <c r="Y282" i="99"/>
  <c r="Z284" i="100"/>
  <c r="W308" i="99"/>
  <c r="X309" i="100"/>
  <c r="V329" i="99"/>
  <c r="W329" i="100"/>
  <c r="Y351" i="99"/>
  <c r="Z351" i="100"/>
  <c r="Y354" i="99"/>
  <c r="Z354" i="100"/>
  <c r="W342" i="100"/>
  <c r="V342" i="99"/>
  <c r="Y333" i="99"/>
  <c r="Z333" i="100"/>
  <c r="X356" i="99"/>
  <c r="Y356" i="100"/>
  <c r="X357" i="99"/>
  <c r="Y357" i="100"/>
  <c r="W361" i="99"/>
  <c r="X362" i="100"/>
  <c r="W376" i="100"/>
  <c r="V394" i="99"/>
  <c r="W380" i="99"/>
  <c r="X381" i="100"/>
  <c r="V76" i="99"/>
  <c r="W88" i="100"/>
  <c r="AB87" i="98"/>
  <c r="Y130" i="99"/>
  <c r="Z148" i="100"/>
  <c r="Y70" i="99"/>
  <c r="Z151" i="100"/>
  <c r="W321" i="99"/>
  <c r="X319" i="100"/>
  <c r="Y295" i="99"/>
  <c r="Z296" i="100"/>
  <c r="V267" i="99"/>
  <c r="W268" i="100"/>
  <c r="Y276" i="99"/>
  <c r="Z278" i="100"/>
  <c r="V303" i="99"/>
  <c r="W304" i="100"/>
  <c r="X307" i="99"/>
  <c r="Y308" i="100"/>
  <c r="V331" i="99"/>
  <c r="W331" i="100"/>
  <c r="V347" i="99"/>
  <c r="W347" i="100"/>
  <c r="Y356" i="99"/>
  <c r="Z356" i="100"/>
  <c r="X364" i="99"/>
  <c r="Y361" i="100"/>
  <c r="X361" i="99"/>
  <c r="Y362" i="100"/>
  <c r="W394" i="99"/>
  <c r="X376" i="100"/>
  <c r="Y378" i="99"/>
  <c r="Z379" i="100"/>
  <c r="X379" i="99"/>
  <c r="Y380" i="100"/>
  <c r="W80" i="99"/>
  <c r="X87" i="100"/>
  <c r="V5" i="99"/>
  <c r="W146" i="100"/>
  <c r="AB30" i="98"/>
  <c r="Y154" i="99"/>
  <c r="Z75" i="100"/>
  <c r="Y81" i="99"/>
  <c r="Z19" i="100"/>
  <c r="Y203" i="99"/>
  <c r="Z185" i="100"/>
  <c r="AB24" i="98"/>
  <c r="V33" i="99"/>
  <c r="W95" i="100"/>
  <c r="Y68" i="98"/>
  <c r="V90" i="99"/>
  <c r="W214" i="100"/>
  <c r="V155" i="99"/>
  <c r="W106" i="100"/>
  <c r="Y31" i="98"/>
  <c r="V179" i="99"/>
  <c r="W139" i="100"/>
  <c r="V10" i="99"/>
  <c r="W112" i="100"/>
  <c r="W74" i="99"/>
  <c r="X128" i="100"/>
  <c r="AC9" i="98"/>
  <c r="V193" i="99"/>
  <c r="W173" i="100"/>
  <c r="Y9" i="98"/>
  <c r="Y201" i="99"/>
  <c r="Z182" i="100"/>
  <c r="AB18" i="98"/>
  <c r="V319" i="99"/>
  <c r="W317" i="100"/>
  <c r="X321" i="99"/>
  <c r="Y319" i="100"/>
  <c r="V315" i="99"/>
  <c r="W310" i="100"/>
  <c r="Y321" i="99"/>
  <c r="Z319" i="100"/>
  <c r="X19" i="99"/>
  <c r="Y121" i="100"/>
  <c r="X28" i="99"/>
  <c r="Y122" i="100"/>
  <c r="W264" i="99"/>
  <c r="X264" i="100"/>
  <c r="W291" i="99"/>
  <c r="X291" i="100"/>
  <c r="W315" i="99"/>
  <c r="X310" i="100"/>
  <c r="V284" i="99"/>
  <c r="W265" i="100"/>
  <c r="W303" i="99"/>
  <c r="X304" i="100"/>
  <c r="Y307" i="99"/>
  <c r="Z308" i="100"/>
  <c r="X328" i="99"/>
  <c r="Y328" i="100"/>
  <c r="X341" i="99"/>
  <c r="Y341" i="100"/>
  <c r="W358" i="100"/>
  <c r="V358" i="99"/>
  <c r="Y364" i="99"/>
  <c r="Z361" i="100"/>
  <c r="X399" i="99"/>
  <c r="Y399" i="100"/>
  <c r="Y388" i="99"/>
  <c r="Z391" i="100"/>
  <c r="W373" i="99"/>
  <c r="X374" i="100"/>
  <c r="W135" i="99"/>
  <c r="X145" i="100"/>
  <c r="V47" i="99"/>
  <c r="W73" i="100"/>
  <c r="AC58" i="98"/>
  <c r="V111" i="99"/>
  <c r="W22" i="100"/>
  <c r="Y58" i="98"/>
  <c r="V54" i="99"/>
  <c r="W48" i="100"/>
  <c r="W85" i="99"/>
  <c r="X60" i="100"/>
  <c r="AD89" i="98"/>
  <c r="W145" i="99"/>
  <c r="X92" i="100"/>
  <c r="W296" i="99"/>
  <c r="X297" i="100"/>
  <c r="W19" i="99"/>
  <c r="X121" i="100"/>
  <c r="X314" i="99"/>
  <c r="Y311" i="100"/>
  <c r="V275" i="99"/>
  <c r="W277" i="100"/>
  <c r="Y302" i="99"/>
  <c r="Z303" i="100"/>
  <c r="Y328" i="99"/>
  <c r="Z328" i="100"/>
  <c r="X330" i="99"/>
  <c r="Y330" i="100"/>
  <c r="Y341" i="99"/>
  <c r="Z341" i="100"/>
  <c r="X346" i="99"/>
  <c r="Y346" i="100"/>
  <c r="V369" i="99"/>
  <c r="W369" i="100"/>
  <c r="Y399" i="99"/>
  <c r="Z399" i="100"/>
  <c r="W395" i="100"/>
  <c r="V397" i="99"/>
  <c r="W386" i="100"/>
  <c r="V384" i="99"/>
  <c r="Y166" i="99"/>
  <c r="Z38" i="100"/>
  <c r="W11" i="99"/>
  <c r="X72" i="100"/>
  <c r="W116" i="99"/>
  <c r="X21" i="100"/>
  <c r="Z65" i="98"/>
  <c r="W13" i="99"/>
  <c r="X47" i="100"/>
  <c r="X129" i="99"/>
  <c r="Y90" i="100"/>
  <c r="X133" i="99"/>
  <c r="Y91" i="100"/>
  <c r="Y163" i="99"/>
  <c r="Z32" i="100"/>
  <c r="X55" i="99"/>
  <c r="Y186" i="100"/>
  <c r="V28" i="99"/>
  <c r="W122" i="100"/>
  <c r="V263" i="99"/>
  <c r="W263" i="100"/>
  <c r="Y28" i="99"/>
  <c r="Z122" i="100"/>
  <c r="X264" i="99"/>
  <c r="Y264" i="100"/>
  <c r="W290" i="99"/>
  <c r="X290" i="100"/>
  <c r="W263" i="99"/>
  <c r="X263" i="100"/>
  <c r="W258" i="99"/>
  <c r="X258" i="100"/>
  <c r="V323" i="99"/>
  <c r="W322" i="100"/>
  <c r="V325" i="99"/>
  <c r="W324" i="100"/>
  <c r="AD85" i="98"/>
  <c r="W150" i="99"/>
  <c r="X12" i="100"/>
  <c r="Y48" i="99"/>
  <c r="Z144" i="100"/>
  <c r="Y31" i="99"/>
  <c r="Z59" i="100"/>
  <c r="Y184" i="99"/>
  <c r="Z209" i="100"/>
  <c r="AB86" i="98"/>
  <c r="Y177" i="99"/>
  <c r="Z108" i="100"/>
  <c r="Y53" i="99"/>
  <c r="Z111" i="100"/>
  <c r="AC41" i="98"/>
  <c r="V216" i="99"/>
  <c r="W226" i="100"/>
  <c r="Y41" i="98"/>
  <c r="V64" i="99"/>
  <c r="W101" i="100"/>
  <c r="AB7" i="98"/>
  <c r="Y191" i="99"/>
  <c r="Z171" i="100"/>
  <c r="X198" i="99"/>
  <c r="Y178" i="100"/>
  <c r="AA14" i="98"/>
  <c r="W319" i="99"/>
  <c r="X317" i="100"/>
  <c r="X262" i="99"/>
  <c r="Y262" i="100"/>
  <c r="V292" i="99"/>
  <c r="W292" i="100"/>
  <c r="X266" i="99"/>
  <c r="Y267" i="100"/>
  <c r="V259" i="99"/>
  <c r="W259" i="100"/>
  <c r="Y261" i="99"/>
  <c r="Z261" i="100"/>
  <c r="Y314" i="99"/>
  <c r="Z311" i="100"/>
  <c r="W298" i="99"/>
  <c r="X299" i="100"/>
  <c r="W323" i="100"/>
  <c r="V324" i="99"/>
  <c r="Y346" i="99"/>
  <c r="Z346" i="100"/>
  <c r="V269" i="99"/>
  <c r="W270" i="100"/>
  <c r="X274" i="99"/>
  <c r="Y276" i="100"/>
  <c r="V283" i="99"/>
  <c r="W285" i="100"/>
  <c r="X321" i="100"/>
  <c r="W322" i="99"/>
  <c r="W323" i="99"/>
  <c r="X322" i="100"/>
  <c r="W324" i="99"/>
  <c r="X323" i="100"/>
  <c r="W338" i="100"/>
  <c r="V338" i="99"/>
  <c r="W336" i="100"/>
  <c r="V336" i="99"/>
  <c r="V335" i="99"/>
  <c r="W335" i="100"/>
  <c r="Y367" i="99"/>
  <c r="Z367" i="100"/>
  <c r="X368" i="99"/>
  <c r="Y368" i="100"/>
  <c r="X396" i="99"/>
  <c r="Y388" i="100"/>
  <c r="W371" i="99"/>
  <c r="X371" i="100"/>
  <c r="AA84" i="98"/>
  <c r="X58" i="99"/>
  <c r="Y11" i="100"/>
  <c r="AD52" i="98"/>
  <c r="W109" i="99"/>
  <c r="X141" i="100"/>
  <c r="Y134" i="99"/>
  <c r="Z41" i="100"/>
  <c r="Y39" i="99"/>
  <c r="Z17" i="100"/>
  <c r="Y68" i="99"/>
  <c r="Z25" i="100"/>
  <c r="Z45" i="98"/>
  <c r="W183" i="99"/>
  <c r="X131" i="100"/>
  <c r="W65" i="99"/>
  <c r="X100" i="100"/>
  <c r="W88" i="99"/>
  <c r="X135" i="100"/>
  <c r="V107" i="99"/>
  <c r="W136" i="100"/>
  <c r="V19" i="99"/>
  <c r="W121" i="100"/>
  <c r="Y287" i="99"/>
  <c r="Z287" i="100"/>
  <c r="V291" i="99"/>
  <c r="W291" i="100"/>
  <c r="Y19" i="99"/>
  <c r="Z121" i="100"/>
  <c r="X261" i="99"/>
  <c r="Y261" i="100"/>
  <c r="V298" i="99"/>
  <c r="W299" i="100"/>
  <c r="Y262" i="99"/>
  <c r="Z262" i="100"/>
  <c r="X290" i="99"/>
  <c r="Y290" i="100"/>
  <c r="Y266" i="99"/>
  <c r="Z267" i="100"/>
  <c r="Y330" i="99"/>
  <c r="Z330" i="100"/>
  <c r="X367" i="99"/>
  <c r="Y367" i="100"/>
  <c r="Y372" i="99"/>
  <c r="Z373" i="100"/>
  <c r="Y258" i="99"/>
  <c r="Z258" i="100"/>
  <c r="W311" i="99"/>
  <c r="X313" i="100"/>
  <c r="V288" i="99"/>
  <c r="W288" i="100"/>
  <c r="W269" i="99"/>
  <c r="X270" i="100"/>
  <c r="Y274" i="99"/>
  <c r="Z276" i="100"/>
  <c r="Y317" i="99"/>
  <c r="Z314" i="100"/>
  <c r="X322" i="99"/>
  <c r="Y321" i="100"/>
  <c r="W337" i="99"/>
  <c r="X337" i="100"/>
  <c r="W355" i="99"/>
  <c r="X355" i="100"/>
  <c r="W334" i="99"/>
  <c r="X334" i="100"/>
  <c r="W365" i="100"/>
  <c r="V365" i="99"/>
  <c r="Y368" i="99"/>
  <c r="Z368" i="100"/>
  <c r="Y396" i="99"/>
  <c r="Z388" i="100"/>
  <c r="Y383" i="99"/>
  <c r="Z385" i="100"/>
  <c r="X392" i="99"/>
  <c r="Y396" i="100"/>
  <c r="X393" i="99"/>
  <c r="Y397" i="100"/>
  <c r="W132" i="99"/>
  <c r="X37" i="100"/>
  <c r="W113" i="99"/>
  <c r="X94" i="100"/>
  <c r="Z60" i="98"/>
  <c r="AA40" i="98"/>
  <c r="X215" i="99"/>
  <c r="Y225" i="100"/>
  <c r="Z11" i="98"/>
  <c r="W195" i="99"/>
  <c r="X175" i="100"/>
  <c r="V164" i="99"/>
  <c r="W33" i="100"/>
  <c r="X260" i="99"/>
  <c r="Y260" i="100"/>
  <c r="V261" i="99"/>
  <c r="W261" i="100"/>
  <c r="X313" i="99"/>
  <c r="Y320" i="100"/>
  <c r="Y312" i="99"/>
  <c r="Z312" i="100"/>
  <c r="V314" i="99"/>
  <c r="W311" i="100"/>
  <c r="Y286" i="99"/>
  <c r="Z286" i="100"/>
  <c r="W287" i="99"/>
  <c r="X287" i="100"/>
  <c r="X289" i="99"/>
  <c r="Y289" i="100"/>
  <c r="Y294" i="99"/>
  <c r="Z295" i="100"/>
  <c r="W295" i="99"/>
  <c r="X296" i="100"/>
  <c r="X297" i="99"/>
  <c r="Y298" i="100"/>
  <c r="Y300" i="99"/>
  <c r="Z301" i="100"/>
  <c r="Y301" i="99"/>
  <c r="Z302" i="100"/>
  <c r="X265" i="99"/>
  <c r="Y266" i="100"/>
  <c r="V266" i="99"/>
  <c r="W267" i="100"/>
  <c r="W268" i="99"/>
  <c r="X269" i="100"/>
  <c r="Y271" i="99"/>
  <c r="Z272" i="100"/>
  <c r="Y272" i="99"/>
  <c r="Z274" i="100"/>
  <c r="X273" i="99"/>
  <c r="Y275" i="100"/>
  <c r="V274" i="99"/>
  <c r="W276" i="100"/>
  <c r="W276" i="99"/>
  <c r="X278" i="100"/>
  <c r="Y279" i="99"/>
  <c r="Z281" i="100"/>
  <c r="Y280" i="99"/>
  <c r="Z282" i="100"/>
  <c r="X281" i="99"/>
  <c r="Y283" i="100"/>
  <c r="V282" i="99"/>
  <c r="W284" i="100"/>
  <c r="W302" i="99"/>
  <c r="X303" i="100"/>
  <c r="Y304" i="99"/>
  <c r="Z305" i="100"/>
  <c r="Y305" i="99"/>
  <c r="Z306" i="100"/>
  <c r="X306" i="99"/>
  <c r="Y307" i="100"/>
  <c r="V307" i="99"/>
  <c r="W308" i="100"/>
  <c r="Y316" i="99"/>
  <c r="Z315" i="100"/>
  <c r="W317" i="99"/>
  <c r="X314" i="100"/>
  <c r="X327" i="99"/>
  <c r="Y326" i="100"/>
  <c r="V328" i="99"/>
  <c r="W328" i="100"/>
  <c r="Y349" i="99"/>
  <c r="Z349" i="100"/>
  <c r="X350" i="99"/>
  <c r="Y350" i="100"/>
  <c r="V351" i="99"/>
  <c r="W351" i="100"/>
  <c r="X339" i="99"/>
  <c r="Y339" i="100"/>
  <c r="V330" i="99"/>
  <c r="W330" i="100"/>
  <c r="Y332" i="99"/>
  <c r="Z332" i="100"/>
  <c r="X353" i="99"/>
  <c r="Y353" i="100"/>
  <c r="W354" i="100"/>
  <c r="V354" i="99"/>
  <c r="X340" i="99"/>
  <c r="Y340" i="100"/>
  <c r="W341" i="100"/>
  <c r="V341" i="99"/>
  <c r="Y343" i="99"/>
  <c r="Z343" i="100"/>
  <c r="X344" i="99"/>
  <c r="Y344" i="100"/>
  <c r="W333" i="100"/>
  <c r="V333" i="99"/>
  <c r="X345" i="99"/>
  <c r="Y345" i="100"/>
  <c r="W346" i="100"/>
  <c r="V346" i="99"/>
  <c r="Y348" i="99"/>
  <c r="Z348" i="100"/>
  <c r="X352" i="99"/>
  <c r="Y352" i="100"/>
  <c r="W356" i="100"/>
  <c r="V356" i="99"/>
  <c r="X366" i="99"/>
  <c r="Y366" i="100"/>
  <c r="V367" i="99"/>
  <c r="W367" i="100"/>
  <c r="Y359" i="99"/>
  <c r="Z359" i="100"/>
  <c r="X360" i="99"/>
  <c r="Y360" i="100"/>
  <c r="W361" i="100"/>
  <c r="V364" i="99"/>
  <c r="X363" i="99"/>
  <c r="Y364" i="100"/>
  <c r="W368" i="100"/>
  <c r="V368" i="99"/>
  <c r="Y400" i="99"/>
  <c r="Z400" i="100"/>
  <c r="X376" i="99"/>
  <c r="Y377" i="100"/>
  <c r="V399" i="99"/>
  <c r="W399" i="100"/>
  <c r="X395" i="99"/>
  <c r="Y383" i="100"/>
  <c r="W388" i="100"/>
  <c r="V396" i="99"/>
  <c r="Y398" i="99"/>
  <c r="Z398" i="100"/>
  <c r="X377" i="99"/>
  <c r="Y378" i="100"/>
  <c r="X379" i="100"/>
  <c r="W378" i="99"/>
  <c r="Y382" i="99"/>
  <c r="Z384" i="100"/>
  <c r="V383" i="99"/>
  <c r="W385" i="100"/>
  <c r="Y386" i="99"/>
  <c r="Z389" i="100"/>
  <c r="W387" i="99"/>
  <c r="X390" i="100"/>
  <c r="W391" i="100"/>
  <c r="V388" i="99"/>
  <c r="Y390" i="99"/>
  <c r="Z393" i="100"/>
  <c r="V391" i="99"/>
  <c r="W394" i="100"/>
  <c r="X375" i="99"/>
  <c r="Y375" i="100"/>
  <c r="W373" i="100"/>
  <c r="V372" i="99"/>
  <c r="Y158" i="99"/>
  <c r="Z4" i="100"/>
  <c r="AD3" i="98"/>
  <c r="W159" i="99"/>
  <c r="X5" i="100"/>
  <c r="X66" i="99"/>
  <c r="Y8" i="100"/>
  <c r="W24" i="99"/>
  <c r="X9" i="100"/>
  <c r="Z83" i="98"/>
  <c r="W38" i="99"/>
  <c r="X10" i="100"/>
  <c r="Z5" i="98"/>
  <c r="W94" i="99"/>
  <c r="X168" i="100"/>
  <c r="Y50" i="99"/>
  <c r="Z85" i="100"/>
  <c r="W49" i="99"/>
  <c r="X86" i="100"/>
  <c r="V166" i="99"/>
  <c r="W38" i="100"/>
  <c r="Y108" i="99"/>
  <c r="Z89" i="100"/>
  <c r="V6" i="99"/>
  <c r="W140" i="100"/>
  <c r="Y106" i="99"/>
  <c r="Z142" i="100"/>
  <c r="W9" i="99"/>
  <c r="X143" i="100"/>
  <c r="V48" i="99"/>
  <c r="W144" i="100"/>
  <c r="Y131" i="99"/>
  <c r="Z147" i="100"/>
  <c r="AC87" i="98"/>
  <c r="V130" i="99"/>
  <c r="W148" i="100"/>
  <c r="Y167" i="99"/>
  <c r="Z39" i="100"/>
  <c r="Z21" i="98"/>
  <c r="W168" i="99"/>
  <c r="X40" i="100"/>
  <c r="V134" i="99"/>
  <c r="W41" i="100"/>
  <c r="Y174" i="99"/>
  <c r="Z74" i="100"/>
  <c r="AC30" i="98"/>
  <c r="V154" i="99"/>
  <c r="W75" i="100"/>
  <c r="Y25" i="99"/>
  <c r="Z18" i="100"/>
  <c r="Z6" i="98"/>
  <c r="W190" i="99"/>
  <c r="X169" i="100"/>
  <c r="V39" i="99"/>
  <c r="W17" i="100"/>
  <c r="Y122" i="99"/>
  <c r="Z170" i="100"/>
  <c r="V81" i="99"/>
  <c r="W19" i="100"/>
  <c r="Y14" i="99"/>
  <c r="Z28" i="100"/>
  <c r="Z57" i="98"/>
  <c r="W110" i="99"/>
  <c r="X29" i="100"/>
  <c r="V68" i="99"/>
  <c r="W25" i="100"/>
  <c r="Y152" i="99"/>
  <c r="Z54" i="100"/>
  <c r="Z23" i="98"/>
  <c r="W84" i="99"/>
  <c r="X55" i="100"/>
  <c r="V203" i="99"/>
  <c r="W185" i="100"/>
  <c r="Y23" i="99"/>
  <c r="Z57" i="100"/>
  <c r="AA27" i="98"/>
  <c r="X170" i="99"/>
  <c r="Y58" i="100"/>
  <c r="V31" i="99"/>
  <c r="W59" i="100"/>
  <c r="AB59" i="98"/>
  <c r="Y112" i="99"/>
  <c r="Z79" i="100"/>
  <c r="W52" i="99"/>
  <c r="X93" i="100"/>
  <c r="AC86" i="98"/>
  <c r="V184" i="99"/>
  <c r="W209" i="100"/>
  <c r="Y117" i="99"/>
  <c r="Z103" i="100"/>
  <c r="Y176" i="99"/>
  <c r="Z107" i="100"/>
  <c r="V177" i="99"/>
  <c r="W108" i="100"/>
  <c r="X178" i="99"/>
  <c r="Y138" i="100"/>
  <c r="W100" i="99"/>
  <c r="X233" i="100"/>
  <c r="Y72" i="99"/>
  <c r="Z149" i="100"/>
  <c r="X41" i="99"/>
  <c r="Y150" i="100"/>
  <c r="V70" i="99"/>
  <c r="W151" i="100"/>
  <c r="V53" i="99"/>
  <c r="W111" i="100"/>
  <c r="Y102" i="99"/>
  <c r="Z222" i="100"/>
  <c r="W141" i="99"/>
  <c r="X223" i="100"/>
  <c r="W142" i="99"/>
  <c r="X224" i="100"/>
  <c r="X180" i="99"/>
  <c r="Y127" i="100"/>
  <c r="Y181" i="99"/>
  <c r="Z129" i="100"/>
  <c r="Y44" i="98"/>
  <c r="V182" i="99"/>
  <c r="W130" i="100"/>
  <c r="AB64" i="98"/>
  <c r="Y115" i="99"/>
  <c r="Z102" i="100"/>
  <c r="V163" i="99"/>
  <c r="W32" i="100"/>
  <c r="Z80" i="98"/>
  <c r="W121" i="99"/>
  <c r="X134" i="100"/>
  <c r="Y67" i="99"/>
  <c r="Z110" i="100"/>
  <c r="AA15" i="98"/>
  <c r="X199" i="99"/>
  <c r="Y179" i="100"/>
  <c r="AD7" i="98"/>
  <c r="V191" i="99"/>
  <c r="W171" i="100"/>
  <c r="W194" i="99"/>
  <c r="X174" i="100"/>
  <c r="X162" i="99"/>
  <c r="Y31" i="100"/>
  <c r="AA12" i="98"/>
  <c r="X196" i="99"/>
  <c r="Y176" i="100"/>
  <c r="W197" i="99"/>
  <c r="X177" i="100"/>
  <c r="Y18" i="98"/>
  <c r="V201" i="99"/>
  <c r="W182" i="100"/>
  <c r="Y165" i="99"/>
  <c r="Z34" i="100"/>
  <c r="AA19" i="98"/>
  <c r="X202" i="99"/>
  <c r="Y183" i="100"/>
  <c r="AA16" i="98"/>
  <c r="X200" i="99"/>
  <c r="Y180" i="100"/>
  <c r="AD47" i="98"/>
  <c r="W217" i="99"/>
  <c r="X231" i="100"/>
  <c r="Z94" i="98"/>
  <c r="W93" i="99"/>
  <c r="X230" i="100"/>
  <c r="Y42" i="99"/>
  <c r="Z51" i="100"/>
  <c r="W17" i="99"/>
  <c r="X52" i="100"/>
  <c r="X78" i="99"/>
  <c r="Y24" i="100"/>
  <c r="AB36" i="98"/>
  <c r="Y213" i="99"/>
  <c r="Z218" i="100"/>
  <c r="X22" i="99"/>
  <c r="Y80" i="100"/>
  <c r="W29" i="99"/>
  <c r="X81" i="100"/>
  <c r="W34" i="99"/>
  <c r="X206" i="100"/>
  <c r="X30" i="99"/>
  <c r="Y125" i="100"/>
  <c r="Y3" i="99"/>
  <c r="Z26" i="100"/>
  <c r="V136" i="99"/>
  <c r="W27" i="100"/>
  <c r="W32" i="99"/>
  <c r="X68" i="100"/>
  <c r="V149" i="99"/>
  <c r="W62" i="100"/>
  <c r="Y148" i="99"/>
  <c r="Z42" i="100"/>
  <c r="V214" i="99"/>
  <c r="W184" i="100"/>
  <c r="W147" i="99"/>
  <c r="X44" i="100"/>
  <c r="V20" i="99"/>
  <c r="W45" i="100"/>
  <c r="AC38" i="98"/>
  <c r="V146" i="99"/>
  <c r="W117" i="100"/>
  <c r="AD92" i="98"/>
  <c r="W45" i="99"/>
  <c r="X78" i="100"/>
  <c r="W69" i="99"/>
  <c r="X98" i="100"/>
  <c r="X160" i="99"/>
  <c r="Y16" i="100"/>
  <c r="Y18" i="99"/>
  <c r="Z118" i="100"/>
  <c r="V104" i="99"/>
  <c r="W119" i="100"/>
  <c r="Y143" i="99"/>
  <c r="Z61" i="100"/>
  <c r="W138" i="99"/>
  <c r="X187" i="100"/>
  <c r="X172" i="99"/>
  <c r="Y76" i="100"/>
  <c r="AB46" i="98"/>
  <c r="Y103" i="99"/>
  <c r="Z228" i="100"/>
  <c r="Y101" i="99"/>
  <c r="Z216" i="100"/>
  <c r="AA35" i="98"/>
  <c r="X212" i="99"/>
  <c r="Y217" i="100"/>
  <c r="V187" i="99"/>
  <c r="W196" i="100"/>
  <c r="Y140" i="99"/>
  <c r="Z201" i="100"/>
  <c r="W139" i="99"/>
  <c r="X189" i="100"/>
  <c r="W124" i="99"/>
  <c r="X195" i="100"/>
  <c r="X153" i="99"/>
  <c r="Y65" i="100"/>
  <c r="X75" i="99"/>
  <c r="Y70" i="100"/>
  <c r="V125" i="99"/>
  <c r="W202" i="100"/>
  <c r="Y171" i="99"/>
  <c r="Z71" i="100"/>
  <c r="W185" i="99"/>
  <c r="X188" i="100"/>
  <c r="W98" i="99"/>
  <c r="X210" i="100"/>
  <c r="X126" i="99"/>
  <c r="Y211" i="100"/>
  <c r="Z63" i="98"/>
  <c r="W127" i="99"/>
  <c r="X212" i="100"/>
  <c r="Y219" i="99"/>
  <c r="Z154" i="100"/>
  <c r="Y95" i="98"/>
  <c r="V229" i="99"/>
  <c r="W234" i="100"/>
  <c r="Y226" i="99"/>
  <c r="Z157" i="100"/>
  <c r="W225" i="99"/>
  <c r="X158" i="100"/>
  <c r="V227" i="99"/>
  <c r="W159" i="100"/>
  <c r="X222" i="99"/>
  <c r="Y160" i="100"/>
  <c r="X236" i="99"/>
  <c r="Y243" i="100"/>
  <c r="V234" i="99"/>
  <c r="W238" i="100"/>
  <c r="Y232" i="99"/>
  <c r="Z240" i="100"/>
  <c r="W235" i="99"/>
  <c r="X241" i="100"/>
  <c r="W241" i="99"/>
  <c r="X246" i="100"/>
  <c r="Y243" i="99"/>
  <c r="Z164" i="100"/>
  <c r="X240" i="99"/>
  <c r="Y165" i="100"/>
  <c r="V245" i="99"/>
  <c r="W166" i="100"/>
  <c r="Y246" i="99"/>
  <c r="Z167" i="100"/>
  <c r="V242" i="99"/>
  <c r="W245" i="100"/>
  <c r="X256" i="99"/>
  <c r="Y251" i="100"/>
  <c r="AD2" i="98"/>
  <c r="W250" i="99"/>
  <c r="X253" i="100"/>
  <c r="X257" i="99"/>
  <c r="Y256" i="100"/>
  <c r="W28" i="99"/>
  <c r="X122" i="100"/>
  <c r="X258" i="99"/>
  <c r="Y258" i="100"/>
  <c r="Y260" i="99"/>
  <c r="Z260" i="100"/>
  <c r="W261" i="99"/>
  <c r="X261" i="100"/>
  <c r="V264" i="99"/>
  <c r="W264" i="100"/>
  <c r="Y313" i="99"/>
  <c r="Z320" i="100"/>
  <c r="V311" i="99"/>
  <c r="W313" i="100"/>
  <c r="X311" i="100"/>
  <c r="W314" i="99"/>
  <c r="X287" i="99"/>
  <c r="Y287" i="100"/>
  <c r="Y289" i="99"/>
  <c r="Z289" i="100"/>
  <c r="V290" i="99"/>
  <c r="W290" i="100"/>
  <c r="X295" i="99"/>
  <c r="Y296" i="100"/>
  <c r="Y297" i="99"/>
  <c r="Z298" i="100"/>
  <c r="Y265" i="99"/>
  <c r="Z266" i="100"/>
  <c r="W266" i="99"/>
  <c r="X267" i="100"/>
  <c r="X268" i="99"/>
  <c r="Y269" i="100"/>
  <c r="Y273" i="99"/>
  <c r="Z275" i="100"/>
  <c r="W274" i="99"/>
  <c r="X276" i="100"/>
  <c r="X276" i="99"/>
  <c r="Y278" i="100"/>
  <c r="Y281" i="99"/>
  <c r="Z283" i="100"/>
  <c r="W282" i="99"/>
  <c r="X284" i="100"/>
  <c r="X302" i="99"/>
  <c r="Y303" i="100"/>
  <c r="Y306" i="99"/>
  <c r="Z307" i="100"/>
  <c r="W307" i="99"/>
  <c r="X308" i="100"/>
  <c r="X317" i="99"/>
  <c r="Y314" i="100"/>
  <c r="V322" i="99"/>
  <c r="W321" i="100"/>
  <c r="Y327" i="99"/>
  <c r="Z326" i="100"/>
  <c r="W328" i="99"/>
  <c r="X328" i="100"/>
  <c r="Y350" i="99"/>
  <c r="Z350" i="100"/>
  <c r="W351" i="99"/>
  <c r="X351" i="100"/>
  <c r="V337" i="99"/>
  <c r="W337" i="100"/>
  <c r="Y339" i="99"/>
  <c r="Z339" i="100"/>
  <c r="W330" i="99"/>
  <c r="X330" i="100"/>
  <c r="Y353" i="99"/>
  <c r="Z353" i="100"/>
  <c r="W354" i="99"/>
  <c r="X354" i="100"/>
  <c r="V355" i="99"/>
  <c r="W355" i="100"/>
  <c r="Y340" i="99"/>
  <c r="Z340" i="100"/>
  <c r="W341" i="99"/>
  <c r="X341" i="100"/>
  <c r="Y344" i="99"/>
  <c r="Z344" i="100"/>
  <c r="W333" i="99"/>
  <c r="X333" i="100"/>
  <c r="V334" i="99"/>
  <c r="W334" i="100"/>
  <c r="Y345" i="99"/>
  <c r="Z345" i="100"/>
  <c r="W346" i="99"/>
  <c r="X346" i="100"/>
  <c r="Y352" i="99"/>
  <c r="Z352" i="100"/>
  <c r="W356" i="99"/>
  <c r="X356" i="100"/>
  <c r="W357" i="100"/>
  <c r="V357" i="99"/>
  <c r="Y366" i="99"/>
  <c r="Z366" i="100"/>
  <c r="W367" i="99"/>
  <c r="X367" i="100"/>
  <c r="Y360" i="99"/>
  <c r="Z360" i="100"/>
  <c r="W364" i="99"/>
  <c r="X361" i="100"/>
  <c r="W362" i="100"/>
  <c r="V361" i="99"/>
  <c r="Y363" i="99"/>
  <c r="Z364" i="100"/>
  <c r="W368" i="99"/>
  <c r="X368" i="100"/>
  <c r="Y376" i="99"/>
  <c r="Z377" i="100"/>
  <c r="W399" i="99"/>
  <c r="X399" i="100"/>
  <c r="Y395" i="99"/>
  <c r="Z383" i="100"/>
  <c r="W396" i="99"/>
  <c r="X388" i="100"/>
  <c r="Y377" i="99"/>
  <c r="Z378" i="100"/>
  <c r="X378" i="99"/>
  <c r="Y379" i="100"/>
  <c r="W380" i="100"/>
  <c r="V379" i="99"/>
  <c r="W383" i="99"/>
  <c r="X385" i="100"/>
  <c r="X387" i="99"/>
  <c r="Y390" i="100"/>
  <c r="W388" i="99"/>
  <c r="X391" i="100"/>
  <c r="W391" i="99"/>
  <c r="X394" i="100"/>
  <c r="W396" i="100"/>
  <c r="V392" i="99"/>
  <c r="V393" i="99"/>
  <c r="W397" i="100"/>
  <c r="Y375" i="99"/>
  <c r="Z375" i="100"/>
  <c r="W372" i="99"/>
  <c r="X373" i="100"/>
  <c r="X159" i="99"/>
  <c r="Y5" i="100"/>
  <c r="Y66" i="99"/>
  <c r="Z8" i="100"/>
  <c r="X24" i="99"/>
  <c r="Y9" i="100"/>
  <c r="AA83" i="98"/>
  <c r="X38" i="99"/>
  <c r="Y10" i="100"/>
  <c r="AA5" i="98"/>
  <c r="X94" i="99"/>
  <c r="Y168" i="100"/>
  <c r="AC84" i="98"/>
  <c r="V58" i="99"/>
  <c r="W11" i="100"/>
  <c r="X49" i="99"/>
  <c r="Y86" i="100"/>
  <c r="W166" i="99"/>
  <c r="X38" i="100"/>
  <c r="W6" i="99"/>
  <c r="X140" i="100"/>
  <c r="X9" i="99"/>
  <c r="Y143" i="100"/>
  <c r="W48" i="99"/>
  <c r="X144" i="100"/>
  <c r="AD87" i="98"/>
  <c r="W130" i="99"/>
  <c r="X148" i="100"/>
  <c r="X168" i="99"/>
  <c r="Y40" i="100"/>
  <c r="W134" i="99"/>
  <c r="X41" i="100"/>
  <c r="AD30" i="98"/>
  <c r="W154" i="99"/>
  <c r="X75" i="100"/>
  <c r="X190" i="99"/>
  <c r="Y169" i="100"/>
  <c r="W39" i="99"/>
  <c r="X17" i="100"/>
  <c r="W81" i="99"/>
  <c r="X19" i="100"/>
  <c r="X110" i="99"/>
  <c r="Y29" i="100"/>
  <c r="W68" i="99"/>
  <c r="X25" i="100"/>
  <c r="X84" i="99"/>
  <c r="Y55" i="100"/>
  <c r="Z24" i="98"/>
  <c r="W203" i="99"/>
  <c r="X185" i="100"/>
  <c r="AB56" i="98"/>
  <c r="Y170" i="99"/>
  <c r="Z58" i="100"/>
  <c r="W31" i="99"/>
  <c r="X59" i="100"/>
  <c r="X52" i="99"/>
  <c r="Y93" i="100"/>
  <c r="Z86" i="98"/>
  <c r="W184" i="99"/>
  <c r="X209" i="100"/>
  <c r="V129" i="99"/>
  <c r="W90" i="100"/>
  <c r="V133" i="99"/>
  <c r="W91" i="100"/>
  <c r="AD67" i="98"/>
  <c r="V118" i="99"/>
  <c r="W104" i="100"/>
  <c r="W177" i="99"/>
  <c r="X108" i="100"/>
  <c r="Y178" i="99"/>
  <c r="Z138" i="100"/>
  <c r="V95" i="99"/>
  <c r="W181" i="100"/>
  <c r="X100" i="99"/>
  <c r="Y233" i="100"/>
  <c r="Y41" i="99"/>
  <c r="Z150" i="100"/>
  <c r="W70" i="99"/>
  <c r="X151" i="100"/>
  <c r="W53" i="99"/>
  <c r="X111" i="100"/>
  <c r="X141" i="99"/>
  <c r="Y223" i="100"/>
  <c r="X142" i="99"/>
  <c r="Y224" i="100"/>
  <c r="V215" i="99"/>
  <c r="W225" i="100"/>
  <c r="Y180" i="99"/>
  <c r="Z127" i="100"/>
  <c r="Z44" i="98"/>
  <c r="W182" i="99"/>
  <c r="X130" i="100"/>
  <c r="W163" i="99"/>
  <c r="X32" i="100"/>
  <c r="X121" i="99"/>
  <c r="Y134" i="100"/>
  <c r="AB15" i="98"/>
  <c r="Y199" i="99"/>
  <c r="Z179" i="100"/>
  <c r="W191" i="99"/>
  <c r="X171" i="100"/>
  <c r="X194" i="99"/>
  <c r="Y174" i="100"/>
  <c r="Y162" i="99"/>
  <c r="Z31" i="100"/>
  <c r="AB12" i="98"/>
  <c r="Y196" i="99"/>
  <c r="Z176" i="100"/>
  <c r="AA13" i="98"/>
  <c r="X197" i="99"/>
  <c r="Y177" i="100"/>
  <c r="AD14" i="98"/>
  <c r="V198" i="99"/>
  <c r="W178" i="100"/>
  <c r="W201" i="99"/>
  <c r="X182" i="100"/>
  <c r="AB19" i="98"/>
  <c r="Y202" i="99"/>
  <c r="Z183" i="100"/>
  <c r="AB16" i="98"/>
  <c r="Y200" i="99"/>
  <c r="Z180" i="100"/>
  <c r="AA47" i="98"/>
  <c r="X217" i="99"/>
  <c r="Y231" i="100"/>
  <c r="V55" i="99"/>
  <c r="W186" i="100"/>
  <c r="X93" i="99"/>
  <c r="Y230" i="100"/>
  <c r="Y76" i="98"/>
  <c r="V91" i="99"/>
  <c r="W220" i="100"/>
  <c r="X17" i="99"/>
  <c r="Y52" i="100"/>
  <c r="Y78" i="99"/>
  <c r="Z24" i="100"/>
  <c r="V82" i="99"/>
  <c r="W35" i="100"/>
  <c r="AD36" i="98"/>
  <c r="Y22" i="99"/>
  <c r="Z80" i="100"/>
  <c r="X29" i="99"/>
  <c r="Y81" i="100"/>
  <c r="V86" i="99"/>
  <c r="W82" i="100"/>
  <c r="X34" i="99"/>
  <c r="Y206" i="100"/>
  <c r="V36" i="99"/>
  <c r="W84" i="100"/>
  <c r="Y30" i="99"/>
  <c r="Z125" i="100"/>
  <c r="V44" i="99"/>
  <c r="W227" i="100"/>
  <c r="W136" i="99"/>
  <c r="X27" i="100"/>
  <c r="X32" i="99"/>
  <c r="Y68" i="100"/>
  <c r="W149" i="99"/>
  <c r="X62" i="100"/>
  <c r="V60" i="99"/>
  <c r="W120" i="100"/>
  <c r="W214" i="99"/>
  <c r="X184" i="100"/>
  <c r="X147" i="99"/>
  <c r="Y44" i="100"/>
  <c r="W20" i="99"/>
  <c r="X45" i="100"/>
  <c r="Z38" i="98"/>
  <c r="W146" i="99"/>
  <c r="X117" i="100"/>
  <c r="X45" i="99"/>
  <c r="Y78" i="100"/>
  <c r="X69" i="99"/>
  <c r="Y98" i="100"/>
  <c r="V175" i="99"/>
  <c r="W99" i="100"/>
  <c r="Y160" i="99"/>
  <c r="Z16" i="100"/>
  <c r="AC72" i="98"/>
  <c r="V57" i="99"/>
  <c r="W114" i="100"/>
  <c r="Z73" i="98"/>
  <c r="W104" i="99"/>
  <c r="X119" i="100"/>
  <c r="X138" i="99"/>
  <c r="Y187" i="100"/>
  <c r="Y172" i="99"/>
  <c r="Z76" i="100"/>
  <c r="V173" i="99"/>
  <c r="W77" i="100"/>
  <c r="AB35" i="98"/>
  <c r="Y212" i="99"/>
  <c r="Z217" i="100"/>
  <c r="W187" i="99"/>
  <c r="X196" i="100"/>
  <c r="X139" i="99"/>
  <c r="Y189" i="100"/>
  <c r="X124" i="99"/>
  <c r="Y195" i="100"/>
  <c r="V207" i="99"/>
  <c r="W197" i="100"/>
  <c r="Y153" i="99"/>
  <c r="Z65" i="100"/>
  <c r="V209" i="99"/>
  <c r="W199" i="100"/>
  <c r="Y75" i="99"/>
  <c r="Z70" i="100"/>
  <c r="W125" i="99"/>
  <c r="X202" i="100"/>
  <c r="X185" i="99"/>
  <c r="Y188" i="100"/>
  <c r="V123" i="99"/>
  <c r="W190" i="100"/>
  <c r="X98" i="99"/>
  <c r="Y210" i="100"/>
  <c r="AC61" i="98"/>
  <c r="V114" i="99"/>
  <c r="W96" i="100"/>
  <c r="AB62" i="98"/>
  <c r="Y126" i="99"/>
  <c r="Z211" i="100"/>
  <c r="AA63" i="98"/>
  <c r="X127" i="99"/>
  <c r="Y212" i="100"/>
  <c r="W229" i="99"/>
  <c r="X234" i="100"/>
  <c r="X225" i="99"/>
  <c r="Y158" i="100"/>
  <c r="W227" i="99"/>
  <c r="X159" i="100"/>
  <c r="Y222" i="99"/>
  <c r="Z160" i="100"/>
  <c r="V218" i="99"/>
  <c r="W162" i="100"/>
  <c r="Y236" i="99"/>
  <c r="Z243" i="100"/>
  <c r="W234" i="99"/>
  <c r="X238" i="100"/>
  <c r="X235" i="99"/>
  <c r="Y241" i="100"/>
  <c r="AA82" i="98"/>
  <c r="X241" i="99"/>
  <c r="Y246" i="100"/>
  <c r="V244" i="99"/>
  <c r="W163" i="100"/>
  <c r="Y240" i="99"/>
  <c r="Z165" i="100"/>
  <c r="W245" i="99"/>
  <c r="X166" i="100"/>
  <c r="W242" i="99"/>
  <c r="X245" i="100"/>
  <c r="Y256" i="99"/>
  <c r="Z251" i="100"/>
  <c r="X250" i="99"/>
  <c r="Y253" i="100"/>
  <c r="V253" i="99"/>
  <c r="W254" i="100"/>
  <c r="Y257" i="99"/>
  <c r="Z256" i="100"/>
  <c r="Y100" i="98"/>
  <c r="V251" i="99"/>
  <c r="W250" i="100"/>
  <c r="W379" i="99"/>
  <c r="X380" i="100"/>
  <c r="W381" i="100"/>
  <c r="V380" i="99"/>
  <c r="X383" i="99"/>
  <c r="Y385" i="100"/>
  <c r="Y387" i="99"/>
  <c r="Z390" i="100"/>
  <c r="X388" i="99"/>
  <c r="Y391" i="100"/>
  <c r="X391" i="99"/>
  <c r="Y394" i="100"/>
  <c r="W392" i="99"/>
  <c r="X396" i="100"/>
  <c r="W393" i="99"/>
  <c r="X397" i="100"/>
  <c r="V371" i="99"/>
  <c r="W371" i="100"/>
  <c r="X372" i="99"/>
  <c r="Y373" i="100"/>
  <c r="W374" i="100"/>
  <c r="V373" i="99"/>
  <c r="AB3" i="98"/>
  <c r="Y159" i="99"/>
  <c r="Z5" i="100"/>
  <c r="AD4" i="98"/>
  <c r="V151" i="99"/>
  <c r="W6" i="100"/>
  <c r="Y24" i="99"/>
  <c r="Z9" i="100"/>
  <c r="AB83" i="98"/>
  <c r="Y38" i="99"/>
  <c r="Z10" i="100"/>
  <c r="Y94" i="99"/>
  <c r="Z168" i="100"/>
  <c r="AD84" i="98"/>
  <c r="W58" i="99"/>
  <c r="X11" i="100"/>
  <c r="AC85" i="98"/>
  <c r="V150" i="99"/>
  <c r="W12" i="100"/>
  <c r="Y49" i="99"/>
  <c r="Z86" i="100"/>
  <c r="X166" i="99"/>
  <c r="Y38" i="100"/>
  <c r="V80" i="99"/>
  <c r="W87" i="100"/>
  <c r="X6" i="99"/>
  <c r="Y140" i="100"/>
  <c r="AC52" i="98"/>
  <c r="V109" i="99"/>
  <c r="W141" i="100"/>
  <c r="Y9" i="99"/>
  <c r="Z143" i="100"/>
  <c r="X48" i="99"/>
  <c r="Y144" i="100"/>
  <c r="V135" i="99"/>
  <c r="W145" i="100"/>
  <c r="X130" i="99"/>
  <c r="Y148" i="100"/>
  <c r="V132" i="99"/>
  <c r="W37" i="100"/>
  <c r="AB21" i="98"/>
  <c r="Y168" i="99"/>
  <c r="Z40" i="100"/>
  <c r="X134" i="99"/>
  <c r="Y41" i="100"/>
  <c r="V11" i="99"/>
  <c r="W72" i="100"/>
  <c r="X154" i="99"/>
  <c r="Y75" i="100"/>
  <c r="AC93" i="98"/>
  <c r="V92" i="99"/>
  <c r="W229" i="100"/>
  <c r="AB6" i="98"/>
  <c r="Y190" i="99"/>
  <c r="Z169" i="100"/>
  <c r="X39" i="99"/>
  <c r="Y17" i="100"/>
  <c r="Y65" i="98"/>
  <c r="V116" i="99"/>
  <c r="W21" i="100"/>
  <c r="X81" i="99"/>
  <c r="Y19" i="100"/>
  <c r="V12" i="99"/>
  <c r="W20" i="100"/>
  <c r="AB57" i="98"/>
  <c r="Y110" i="99"/>
  <c r="Z29" i="100"/>
  <c r="X68" i="99"/>
  <c r="Y25" i="100"/>
  <c r="V13" i="99"/>
  <c r="W47" i="100"/>
  <c r="AB23" i="98"/>
  <c r="Y84" i="99"/>
  <c r="Z55" i="100"/>
  <c r="AA24" i="98"/>
  <c r="X203" i="99"/>
  <c r="Y185" i="100"/>
  <c r="Y26" i="98"/>
  <c r="V169" i="99"/>
  <c r="W56" i="100"/>
  <c r="X31" i="99"/>
  <c r="Y59" i="100"/>
  <c r="V85" i="99"/>
  <c r="W60" i="100"/>
  <c r="Y52" i="99"/>
  <c r="Z93" i="100"/>
  <c r="V113" i="99"/>
  <c r="W94" i="100"/>
  <c r="AA86" i="98"/>
  <c r="X184" i="99"/>
  <c r="Y209" i="100"/>
  <c r="W129" i="99"/>
  <c r="X90" i="100"/>
  <c r="W133" i="99"/>
  <c r="X91" i="100"/>
  <c r="V145" i="99"/>
  <c r="W92" i="100"/>
  <c r="W118" i="99"/>
  <c r="X104" i="100"/>
  <c r="X177" i="99"/>
  <c r="Y108" i="100"/>
  <c r="W95" i="99"/>
  <c r="X181" i="100"/>
  <c r="Y100" i="99"/>
  <c r="Z233" i="100"/>
  <c r="X70" i="99"/>
  <c r="Y151" i="100"/>
  <c r="X53" i="99"/>
  <c r="Y111" i="100"/>
  <c r="Y141" i="99"/>
  <c r="Z223" i="100"/>
  <c r="Y142" i="99"/>
  <c r="Z224" i="100"/>
  <c r="W215" i="99"/>
  <c r="X225" i="100"/>
  <c r="V74" i="99"/>
  <c r="W128" i="100"/>
  <c r="AA44" i="98"/>
  <c r="X182" i="99"/>
  <c r="Y130" i="100"/>
  <c r="AC45" i="98"/>
  <c r="V183" i="99"/>
  <c r="W131" i="100"/>
  <c r="V65" i="99"/>
  <c r="W100" i="100"/>
  <c r="X163" i="99"/>
  <c r="Y32" i="100"/>
  <c r="Y121" i="99"/>
  <c r="Z134" i="100"/>
  <c r="V88" i="99"/>
  <c r="W135" i="100"/>
  <c r="X191" i="99"/>
  <c r="Y171" i="100"/>
  <c r="Y194" i="99"/>
  <c r="Z174" i="100"/>
  <c r="Y11" i="98"/>
  <c r="V195" i="99"/>
  <c r="W175" i="100"/>
  <c r="AB13" i="98"/>
  <c r="Y197" i="99"/>
  <c r="Z177" i="100"/>
  <c r="W198" i="99"/>
  <c r="X178" i="100"/>
  <c r="X201" i="99"/>
  <c r="Y182" i="100"/>
  <c r="AB47" i="98"/>
  <c r="Y217" i="99"/>
  <c r="Z231" i="100"/>
  <c r="W55" i="99"/>
  <c r="X186" i="100"/>
  <c r="Y93" i="99"/>
  <c r="Z230" i="100"/>
  <c r="Z76" i="98"/>
  <c r="W91" i="99"/>
  <c r="X220" i="100"/>
  <c r="V56" i="99"/>
  <c r="W221" i="100"/>
  <c r="Y17" i="99"/>
  <c r="Z52" i="100"/>
  <c r="V27" i="99"/>
  <c r="W23" i="100"/>
  <c r="W82" i="99"/>
  <c r="X35" i="100"/>
  <c r="Y29" i="99"/>
  <c r="Z81" i="100"/>
  <c r="W86" i="99"/>
  <c r="X82" i="100"/>
  <c r="Y34" i="99"/>
  <c r="Z206" i="100"/>
  <c r="W36" i="99"/>
  <c r="X84" i="100"/>
  <c r="W44" i="99"/>
  <c r="X227" i="100"/>
  <c r="X136" i="99"/>
  <c r="Y27" i="100"/>
  <c r="Y32" i="99"/>
  <c r="Z68" i="100"/>
  <c r="X149" i="99"/>
  <c r="Y62" i="100"/>
  <c r="W60" i="99"/>
  <c r="X120" i="100"/>
  <c r="X214" i="99"/>
  <c r="Y184" i="100"/>
  <c r="Y147" i="99"/>
  <c r="Z44" i="100"/>
  <c r="X20" i="99"/>
  <c r="Y45" i="100"/>
  <c r="AA38" i="98"/>
  <c r="X146" i="99"/>
  <c r="Y117" i="100"/>
  <c r="V137" i="99"/>
  <c r="W46" i="100"/>
  <c r="Y45" i="99"/>
  <c r="Z78" i="100"/>
  <c r="Y69" i="99"/>
  <c r="Z98" i="100"/>
  <c r="W175" i="99"/>
  <c r="X99" i="100"/>
  <c r="AD72" i="98"/>
  <c r="W57" i="99"/>
  <c r="X114" i="100"/>
  <c r="X104" i="99"/>
  <c r="Y119" i="100"/>
  <c r="Y138" i="99"/>
  <c r="Z187" i="100"/>
  <c r="AC28" i="98"/>
  <c r="V210" i="99"/>
  <c r="W204" i="100"/>
  <c r="W173" i="99"/>
  <c r="X77" i="100"/>
  <c r="X187" i="99"/>
  <c r="Y196" i="100"/>
  <c r="V2" i="99"/>
  <c r="W67" i="100"/>
  <c r="Y139" i="99"/>
  <c r="Z189" i="100"/>
  <c r="V77" i="99"/>
  <c r="W63" i="100"/>
  <c r="Y124" i="99"/>
  <c r="Z195" i="100"/>
  <c r="W207" i="99"/>
  <c r="X197" i="100"/>
  <c r="W209" i="99"/>
  <c r="X199" i="100"/>
  <c r="V204" i="99"/>
  <c r="W200" i="100"/>
  <c r="V15" i="99"/>
  <c r="W66" i="100"/>
  <c r="X125" i="99"/>
  <c r="Y202" i="100"/>
  <c r="Y185" i="99"/>
  <c r="Z188" i="100"/>
  <c r="W123" i="99"/>
  <c r="X190" i="100"/>
  <c r="V40" i="99"/>
  <c r="W64" i="100"/>
  <c r="Y98" i="99"/>
  <c r="Z210" i="100"/>
  <c r="Z61" i="98"/>
  <c r="W114" i="99"/>
  <c r="X96" i="100"/>
  <c r="AA62" i="98"/>
  <c r="Y127" i="99"/>
  <c r="Z212" i="100"/>
  <c r="V221" i="99"/>
  <c r="W155" i="100"/>
  <c r="X229" i="99"/>
  <c r="Y234" i="100"/>
  <c r="V228" i="99"/>
  <c r="W156" i="100"/>
  <c r="Y225" i="99"/>
  <c r="Z158" i="100"/>
  <c r="X227" i="99"/>
  <c r="Y159" i="100"/>
  <c r="W218" i="99"/>
  <c r="X162" i="100"/>
  <c r="X234" i="99"/>
  <c r="Y238" i="100"/>
  <c r="V233" i="99"/>
  <c r="W239" i="100"/>
  <c r="Y235" i="99"/>
  <c r="Z241" i="100"/>
  <c r="V238" i="99"/>
  <c r="W242" i="100"/>
  <c r="Y241" i="99"/>
  <c r="Z246" i="100"/>
  <c r="W244" i="99"/>
  <c r="X163" i="100"/>
  <c r="X245" i="99"/>
  <c r="Y166" i="100"/>
  <c r="X242" i="99"/>
  <c r="Y245" i="100"/>
  <c r="V255" i="99"/>
  <c r="W252" i="100"/>
  <c r="AB2" i="98"/>
  <c r="Y250" i="99"/>
  <c r="Z253" i="100"/>
  <c r="W253" i="99"/>
  <c r="X254" i="100"/>
  <c r="W251" i="99"/>
  <c r="X250" i="100"/>
  <c r="X86" i="99"/>
  <c r="Y82" i="100"/>
  <c r="X36" i="99"/>
  <c r="Y84" i="100"/>
  <c r="V43" i="99"/>
  <c r="W123" i="100"/>
  <c r="X44" i="99"/>
  <c r="Y227" i="100"/>
  <c r="V37" i="99"/>
  <c r="W126" i="100"/>
  <c r="Y136" i="99"/>
  <c r="Z27" i="100"/>
  <c r="Y149" i="99"/>
  <c r="Z62" i="100"/>
  <c r="X60" i="99"/>
  <c r="Y120" i="100"/>
  <c r="AB91" i="98"/>
  <c r="Y214" i="99"/>
  <c r="Z184" i="100"/>
  <c r="Y20" i="99"/>
  <c r="Z45" i="100"/>
  <c r="AB38" i="98"/>
  <c r="Y146" i="99"/>
  <c r="Z117" i="100"/>
  <c r="W137" i="99"/>
  <c r="X46" i="100"/>
  <c r="V119" i="99"/>
  <c r="W132" i="100"/>
  <c r="X175" i="99"/>
  <c r="Y99" i="100"/>
  <c r="V4" i="99"/>
  <c r="W13" i="100"/>
  <c r="V63" i="99"/>
  <c r="W14" i="100"/>
  <c r="X57" i="99"/>
  <c r="Y114" i="100"/>
  <c r="Y104" i="99"/>
  <c r="Z119" i="100"/>
  <c r="V35" i="99"/>
  <c r="W219" i="100"/>
  <c r="AD28" i="98"/>
  <c r="W210" i="99"/>
  <c r="X204" i="100"/>
  <c r="X173" i="99"/>
  <c r="Y77" i="100"/>
  <c r="V105" i="99"/>
  <c r="W113" i="100"/>
  <c r="Y187" i="99"/>
  <c r="Z196" i="100"/>
  <c r="W2" i="99"/>
  <c r="X67" i="100"/>
  <c r="W77" i="99"/>
  <c r="X63" i="100"/>
  <c r="V205" i="99"/>
  <c r="W192" i="100"/>
  <c r="V206" i="99"/>
  <c r="W193" i="100"/>
  <c r="X207" i="99"/>
  <c r="Y197" i="100"/>
  <c r="X209" i="99"/>
  <c r="Y199" i="100"/>
  <c r="Z25" i="98"/>
  <c r="W204" i="99"/>
  <c r="X200" i="100"/>
  <c r="W15" i="99"/>
  <c r="X66" i="100"/>
  <c r="V144" i="99"/>
  <c r="W69" i="100"/>
  <c r="Y125" i="99"/>
  <c r="Z202" i="100"/>
  <c r="V188" i="99"/>
  <c r="W203" i="100"/>
  <c r="X123" i="99"/>
  <c r="Y190" i="100"/>
  <c r="W40" i="99"/>
  <c r="X64" i="100"/>
  <c r="X114" i="99"/>
  <c r="Y96" i="100"/>
  <c r="W221" i="99"/>
  <c r="X155" i="100"/>
  <c r="V220" i="99"/>
  <c r="W153" i="100"/>
  <c r="AB95" i="98"/>
  <c r="Y229" i="99"/>
  <c r="Z234" i="100"/>
  <c r="W228" i="99"/>
  <c r="X156" i="100"/>
  <c r="Y227" i="99"/>
  <c r="Z159" i="100"/>
  <c r="AD96" i="98"/>
  <c r="V230" i="99"/>
  <c r="W235" i="100"/>
  <c r="X218" i="99"/>
  <c r="Y162" i="100"/>
  <c r="AC97" i="98"/>
  <c r="V231" i="99"/>
  <c r="W236" i="100"/>
  <c r="Y234" i="99"/>
  <c r="Z238" i="100"/>
  <c r="W233" i="99"/>
  <c r="X239" i="100"/>
  <c r="W238" i="99"/>
  <c r="X242" i="100"/>
  <c r="Z82" i="98"/>
  <c r="X244" i="99"/>
  <c r="Y163" i="100"/>
  <c r="V247" i="99"/>
  <c r="W247" i="100"/>
  <c r="Y245" i="99"/>
  <c r="Z166" i="100"/>
  <c r="Y49" i="98"/>
  <c r="V248" i="99"/>
  <c r="W248" i="100"/>
  <c r="Y242" i="99"/>
  <c r="Z245" i="100"/>
  <c r="W255" i="99"/>
  <c r="X252" i="100"/>
  <c r="V252" i="99"/>
  <c r="W249" i="100"/>
  <c r="X253" i="99"/>
  <c r="Y254" i="100"/>
  <c r="AA50" i="98"/>
  <c r="AA100" i="98"/>
  <c r="X251" i="99"/>
  <c r="Y250" i="100"/>
  <c r="V249" i="99"/>
  <c r="W257" i="100"/>
  <c r="AA76" i="98"/>
  <c r="X91" i="99"/>
  <c r="Y220" i="100"/>
  <c r="W27" i="99"/>
  <c r="X23" i="100"/>
  <c r="X82" i="99"/>
  <c r="Y35" i="100"/>
  <c r="X263" i="99"/>
  <c r="Y263" i="100"/>
  <c r="X319" i="99"/>
  <c r="Y317" i="100"/>
  <c r="V320" i="99"/>
  <c r="W318" i="100"/>
  <c r="W259" i="99"/>
  <c r="X259" i="100"/>
  <c r="Y264" i="99"/>
  <c r="Z264" i="100"/>
  <c r="X291" i="99"/>
  <c r="Y291" i="100"/>
  <c r="V318" i="99"/>
  <c r="W316" i="100"/>
  <c r="Y311" i="99"/>
  <c r="Z313" i="100"/>
  <c r="X315" i="99"/>
  <c r="Y310" i="100"/>
  <c r="W284" i="99"/>
  <c r="X265" i="100"/>
  <c r="V285" i="99"/>
  <c r="W273" i="100"/>
  <c r="X288" i="99"/>
  <c r="Y288" i="100"/>
  <c r="Y290" i="99"/>
  <c r="Z290" i="100"/>
  <c r="W292" i="99"/>
  <c r="X292" i="100"/>
  <c r="V309" i="99"/>
  <c r="W293" i="100"/>
  <c r="V293" i="99"/>
  <c r="W294" i="100"/>
  <c r="X296" i="99"/>
  <c r="Y297" i="100"/>
  <c r="X298" i="99"/>
  <c r="Y299" i="100"/>
  <c r="V299" i="99"/>
  <c r="W300" i="100"/>
  <c r="W267" i="99"/>
  <c r="X268" i="100"/>
  <c r="X269" i="99"/>
  <c r="Y270" i="100"/>
  <c r="V270" i="99"/>
  <c r="W271" i="100"/>
  <c r="W275" i="99"/>
  <c r="X277" i="100"/>
  <c r="X277" i="99"/>
  <c r="Y279" i="100"/>
  <c r="V278" i="99"/>
  <c r="W280" i="100"/>
  <c r="W283" i="99"/>
  <c r="X285" i="100"/>
  <c r="X303" i="99"/>
  <c r="Y304" i="100"/>
  <c r="W325" i="100"/>
  <c r="V326" i="99"/>
  <c r="X308" i="99"/>
  <c r="Y309" i="100"/>
  <c r="Y322" i="99"/>
  <c r="Z321" i="100"/>
  <c r="X323" i="99"/>
  <c r="Y322" i="100"/>
  <c r="X324" i="99"/>
  <c r="Y323" i="100"/>
  <c r="W325" i="99"/>
  <c r="X324" i="100"/>
  <c r="W329" i="99"/>
  <c r="X329" i="100"/>
  <c r="Y337" i="99"/>
  <c r="Z337" i="100"/>
  <c r="W338" i="99"/>
  <c r="X338" i="100"/>
  <c r="W331" i="99"/>
  <c r="X331" i="100"/>
  <c r="Y355" i="99"/>
  <c r="Z355" i="100"/>
  <c r="W336" i="99"/>
  <c r="X336" i="100"/>
  <c r="W342" i="99"/>
  <c r="X342" i="100"/>
  <c r="Y334" i="99"/>
  <c r="Z334" i="100"/>
  <c r="W335" i="99"/>
  <c r="X335" i="100"/>
  <c r="W347" i="99"/>
  <c r="X347" i="100"/>
  <c r="Y357" i="99"/>
  <c r="Z357" i="100"/>
  <c r="W365" i="99"/>
  <c r="X365" i="100"/>
  <c r="W358" i="99"/>
  <c r="X358" i="100"/>
  <c r="Y361" i="99"/>
  <c r="Z362" i="100"/>
  <c r="W362" i="99"/>
  <c r="X363" i="100"/>
  <c r="W369" i="99"/>
  <c r="X369" i="100"/>
  <c r="X394" i="99"/>
  <c r="Y376" i="100"/>
  <c r="W397" i="99"/>
  <c r="X395" i="100"/>
  <c r="Y379" i="99"/>
  <c r="Z380" i="100"/>
  <c r="X380" i="99"/>
  <c r="Y381" i="100"/>
  <c r="W381" i="99"/>
  <c r="X382" i="100"/>
  <c r="W384" i="99"/>
  <c r="X386" i="100"/>
  <c r="V385" i="99"/>
  <c r="W387" i="100"/>
  <c r="W389" i="99"/>
  <c r="X392" i="100"/>
  <c r="Y392" i="99"/>
  <c r="Z396" i="100"/>
  <c r="Y393" i="99"/>
  <c r="Z397" i="100"/>
  <c r="X371" i="99"/>
  <c r="Y371" i="100"/>
  <c r="W372" i="100"/>
  <c r="V370" i="99"/>
  <c r="W370" i="100"/>
  <c r="V374" i="99"/>
  <c r="X373" i="99"/>
  <c r="Y374" i="100"/>
  <c r="V71" i="99"/>
  <c r="W2" i="100"/>
  <c r="V157" i="99"/>
  <c r="W3" i="100"/>
  <c r="Z3" i="98"/>
  <c r="AA4" i="98"/>
  <c r="X151" i="99"/>
  <c r="Y6" i="100"/>
  <c r="V79" i="99"/>
  <c r="W7" i="100"/>
  <c r="AB5" i="98"/>
  <c r="AB84" i="98"/>
  <c r="Y58" i="99"/>
  <c r="Z11" i="100"/>
  <c r="X150" i="99"/>
  <c r="Y12" i="100"/>
  <c r="X80" i="99"/>
  <c r="Y87" i="100"/>
  <c r="W76" i="99"/>
  <c r="X88" i="100"/>
  <c r="X109" i="99"/>
  <c r="Y141" i="100"/>
  <c r="X135" i="99"/>
  <c r="Y145" i="100"/>
  <c r="W5" i="99"/>
  <c r="X146" i="100"/>
  <c r="Z87" i="98"/>
  <c r="X132" i="99"/>
  <c r="Y37" i="100"/>
  <c r="X11" i="99"/>
  <c r="Y72" i="100"/>
  <c r="W47" i="99"/>
  <c r="X73" i="100"/>
  <c r="Z30" i="98"/>
  <c r="X92" i="99"/>
  <c r="Y229" i="100"/>
  <c r="AA65" i="98"/>
  <c r="X116" i="99"/>
  <c r="Y21" i="100"/>
  <c r="Z58" i="98"/>
  <c r="W111" i="99"/>
  <c r="X22" i="100"/>
  <c r="X12" i="99"/>
  <c r="Y20" i="100"/>
  <c r="X13" i="99"/>
  <c r="Y47" i="100"/>
  <c r="W54" i="99"/>
  <c r="X48" i="100"/>
  <c r="Y24" i="98"/>
  <c r="X169" i="99"/>
  <c r="Y56" i="100"/>
  <c r="X85" i="99"/>
  <c r="Y60" i="100"/>
  <c r="AA60" i="98"/>
  <c r="X113" i="99"/>
  <c r="Y94" i="100"/>
  <c r="Y90" i="98"/>
  <c r="V189" i="99"/>
  <c r="W208" i="100"/>
  <c r="Y129" i="99"/>
  <c r="Z90" i="100"/>
  <c r="Y133" i="99"/>
  <c r="Z91" i="100"/>
  <c r="AA89" i="98"/>
  <c r="X145" i="99"/>
  <c r="Y92" i="100"/>
  <c r="W33" i="99"/>
  <c r="X95" i="100"/>
  <c r="AB66" i="98"/>
  <c r="Y118" i="99"/>
  <c r="Z104" i="100"/>
  <c r="Z68" i="98"/>
  <c r="W90" i="99"/>
  <c r="X214" i="100"/>
  <c r="Z31" i="98"/>
  <c r="W155" i="99"/>
  <c r="X106" i="100"/>
  <c r="V211" i="99"/>
  <c r="W213" i="100"/>
  <c r="AB17" i="98"/>
  <c r="Y95" i="99"/>
  <c r="Z181" i="100"/>
  <c r="AD33" i="98"/>
  <c r="V99" i="99"/>
  <c r="W232" i="100"/>
  <c r="AA34" i="98"/>
  <c r="W179" i="99"/>
  <c r="X139" i="100"/>
  <c r="Y69" i="98"/>
  <c r="V51" i="99"/>
  <c r="W109" i="100"/>
  <c r="AD70" i="98"/>
  <c r="V128" i="99"/>
  <c r="W215" i="100"/>
  <c r="V73" i="99"/>
  <c r="W105" i="100"/>
  <c r="W10" i="99"/>
  <c r="X112" i="100"/>
  <c r="AB40" i="98"/>
  <c r="Y215" i="99"/>
  <c r="Z225" i="100"/>
  <c r="AD41" i="98"/>
  <c r="W216" i="99"/>
  <c r="X226" i="100"/>
  <c r="AA42" i="98"/>
  <c r="X74" i="99"/>
  <c r="Y128" i="100"/>
  <c r="AA45" i="98"/>
  <c r="X183" i="99"/>
  <c r="Y131" i="100"/>
  <c r="X65" i="99"/>
  <c r="Y100" i="100"/>
  <c r="W64" i="99"/>
  <c r="X101" i="100"/>
  <c r="Y79" i="98"/>
  <c r="V120" i="99"/>
  <c r="W133" i="100"/>
  <c r="AB80" i="98"/>
  <c r="X88" i="99"/>
  <c r="Y135" i="100"/>
  <c r="Z81" i="98"/>
  <c r="W107" i="99"/>
  <c r="X136" i="100"/>
  <c r="V59" i="99"/>
  <c r="W137" i="100"/>
  <c r="Y7" i="98"/>
  <c r="AD9" i="98"/>
  <c r="W193" i="99"/>
  <c r="X173" i="100"/>
  <c r="AA10" i="98"/>
  <c r="X195" i="99"/>
  <c r="Y175" i="100"/>
  <c r="V161" i="99"/>
  <c r="W30" i="100"/>
  <c r="Z13" i="98"/>
  <c r="AB14" i="98"/>
  <c r="Y198" i="99"/>
  <c r="Z178" i="100"/>
  <c r="AC8" i="98"/>
  <c r="V192" i="99"/>
  <c r="W172" i="100"/>
  <c r="Z18" i="98"/>
  <c r="W164" i="99"/>
  <c r="X33" i="100"/>
  <c r="Z47" i="98"/>
  <c r="Y55" i="99"/>
  <c r="Z186" i="100"/>
  <c r="Y88" i="98"/>
  <c r="V89" i="99"/>
  <c r="W205" i="100"/>
  <c r="AB94" i="98"/>
  <c r="Y91" i="99"/>
  <c r="Z220" i="100"/>
  <c r="AA77" i="98"/>
  <c r="X56" i="99"/>
  <c r="Y221" i="100"/>
  <c r="V46" i="99"/>
  <c r="W49" i="100"/>
  <c r="V83" i="99"/>
  <c r="W50" i="100"/>
  <c r="X27" i="99"/>
  <c r="Y23" i="100"/>
  <c r="Y82" i="99"/>
  <c r="Z35" i="100"/>
  <c r="W26" i="99"/>
  <c r="X36" i="100"/>
  <c r="Y86" i="99"/>
  <c r="Z82" i="100"/>
  <c r="V8" i="99"/>
  <c r="W83" i="100"/>
  <c r="Y36" i="99"/>
  <c r="Z84" i="100"/>
  <c r="W43" i="99"/>
  <c r="X123" i="100"/>
  <c r="V16" i="99"/>
  <c r="W124" i="100"/>
  <c r="Y44" i="99"/>
  <c r="Z227" i="100"/>
  <c r="W37" i="99"/>
  <c r="X126" i="100"/>
  <c r="V96" i="99"/>
  <c r="W191" i="100"/>
  <c r="Y60" i="99"/>
  <c r="Z120" i="100"/>
  <c r="Z39" i="98"/>
  <c r="V21" i="99"/>
  <c r="W43" i="100"/>
  <c r="Y38" i="98"/>
  <c r="X137" i="99"/>
  <c r="Y46" i="100"/>
  <c r="V7" i="99"/>
  <c r="W53" i="100"/>
  <c r="Z92" i="98"/>
  <c r="W119" i="99"/>
  <c r="X132" i="100"/>
  <c r="Y175" i="99"/>
  <c r="Z99" i="100"/>
  <c r="W4" i="99"/>
  <c r="X13" i="100"/>
  <c r="W63" i="99"/>
  <c r="X14" i="100"/>
  <c r="V62" i="99"/>
  <c r="W15" i="100"/>
  <c r="Y57" i="99"/>
  <c r="Z114" i="100"/>
  <c r="AA73" i="98"/>
  <c r="Z74" i="98"/>
  <c r="W35" i="99"/>
  <c r="X219" i="100"/>
  <c r="AD75" i="98"/>
  <c r="V61" i="99"/>
  <c r="W115" i="100"/>
  <c r="V156" i="99"/>
  <c r="W116" i="100"/>
  <c r="X210" i="99"/>
  <c r="Y204" i="100"/>
  <c r="Y173" i="99"/>
  <c r="Z77" i="100"/>
  <c r="Z71" i="98"/>
  <c r="W105" i="99"/>
  <c r="X113" i="100"/>
  <c r="X2" i="99"/>
  <c r="Y67" i="100"/>
  <c r="X77" i="99"/>
  <c r="Y63" i="100"/>
  <c r="W205" i="99"/>
  <c r="X192" i="100"/>
  <c r="W206" i="99"/>
  <c r="X193" i="100"/>
  <c r="V186" i="99"/>
  <c r="W194" i="100"/>
  <c r="Y207" i="99"/>
  <c r="Z197" i="100"/>
  <c r="V208" i="99"/>
  <c r="W198" i="100"/>
  <c r="Y209" i="99"/>
  <c r="Z199" i="100"/>
  <c r="AA25" i="98"/>
  <c r="X204" i="99"/>
  <c r="Y200" i="100"/>
  <c r="X15" i="99"/>
  <c r="Y66" i="100"/>
  <c r="W144" i="99"/>
  <c r="X69" i="100"/>
  <c r="W188" i="99"/>
  <c r="X203" i="100"/>
  <c r="Y123" i="99"/>
  <c r="Z190" i="100"/>
  <c r="X40" i="99"/>
  <c r="Y64" i="100"/>
  <c r="V97" i="99"/>
  <c r="W207" i="100"/>
  <c r="Y114" i="99"/>
  <c r="Z96" i="100"/>
  <c r="V87" i="99"/>
  <c r="W97" i="100"/>
  <c r="AB63" i="98"/>
  <c r="X221" i="99"/>
  <c r="Y155" i="100"/>
  <c r="W220" i="99"/>
  <c r="X153" i="100"/>
  <c r="Z95" i="98"/>
  <c r="X228" i="99"/>
  <c r="Y156" i="100"/>
  <c r="W230" i="99"/>
  <c r="X235" i="100"/>
  <c r="V223" i="99"/>
  <c r="W161" i="100"/>
  <c r="Y218" i="99"/>
  <c r="Z162" i="100"/>
  <c r="Z97" i="98"/>
  <c r="W231" i="99"/>
  <c r="X236" i="100"/>
  <c r="X233" i="99"/>
  <c r="Y239" i="100"/>
  <c r="V237" i="99"/>
  <c r="W237" i="100"/>
  <c r="X238" i="99"/>
  <c r="Y242" i="100"/>
  <c r="V239" i="99"/>
  <c r="W244" i="100"/>
  <c r="AB82" i="98"/>
  <c r="Y244" i="99"/>
  <c r="Z163" i="100"/>
  <c r="Z48" i="98"/>
  <c r="W247" i="99"/>
  <c r="X247" i="100"/>
  <c r="W248" i="99"/>
  <c r="X248" i="100"/>
  <c r="X255" i="99"/>
  <c r="Y252" i="100"/>
  <c r="Z99" i="98"/>
  <c r="W252" i="99"/>
  <c r="X249" i="100"/>
  <c r="AA2" i="98"/>
  <c r="Y253" i="99"/>
  <c r="Z254" i="100"/>
  <c r="V254" i="99"/>
  <c r="W255" i="100"/>
  <c r="AB50" i="98"/>
  <c r="Y251" i="99"/>
  <c r="Z250" i="100"/>
  <c r="W249" i="99"/>
  <c r="X257" i="100"/>
  <c r="V224" i="99"/>
  <c r="W152" i="100"/>
  <c r="Z77" i="98"/>
  <c r="W56" i="99"/>
  <c r="X221" i="100"/>
  <c r="V26" i="99"/>
  <c r="W36" i="100"/>
  <c r="Y263" i="99"/>
  <c r="Z263" i="100"/>
  <c r="W327" i="100"/>
  <c r="V310" i="99"/>
  <c r="Y319" i="99"/>
  <c r="Z317" i="100"/>
  <c r="W320" i="99"/>
  <c r="X318" i="100"/>
  <c r="X259" i="99"/>
  <c r="Y259" i="100"/>
  <c r="Y291" i="99"/>
  <c r="Z291" i="100"/>
  <c r="W318" i="99"/>
  <c r="X316" i="100"/>
  <c r="V312" i="99"/>
  <c r="W312" i="100"/>
  <c r="Y315" i="99"/>
  <c r="Z310" i="100"/>
  <c r="X284" i="99"/>
  <c r="Y265" i="100"/>
  <c r="W285" i="99"/>
  <c r="X273" i="100"/>
  <c r="V286" i="99"/>
  <c r="W286" i="100"/>
  <c r="Y288" i="99"/>
  <c r="Z288" i="100"/>
  <c r="X292" i="99"/>
  <c r="Y292" i="100"/>
  <c r="W309" i="99"/>
  <c r="X293" i="100"/>
  <c r="W293" i="99"/>
  <c r="X294" i="100"/>
  <c r="V294" i="99"/>
  <c r="W295" i="100"/>
  <c r="Y296" i="99"/>
  <c r="Z297" i="100"/>
  <c r="Y298" i="99"/>
  <c r="Z299" i="100"/>
  <c r="W299" i="99"/>
  <c r="X300" i="100"/>
  <c r="V300" i="99"/>
  <c r="W301" i="100"/>
  <c r="V301" i="99"/>
  <c r="W302" i="100"/>
  <c r="X267" i="99"/>
  <c r="Y268" i="100"/>
  <c r="Y269" i="99"/>
  <c r="Z270" i="100"/>
  <c r="W270" i="99"/>
  <c r="X271" i="100"/>
  <c r="V271" i="99"/>
  <c r="W272" i="100"/>
  <c r="V272" i="99"/>
  <c r="W274" i="100"/>
  <c r="X275" i="99"/>
  <c r="Y277" i="100"/>
  <c r="Y277" i="99"/>
  <c r="Z279" i="100"/>
  <c r="W278" i="99"/>
  <c r="X280" i="100"/>
  <c r="V279" i="99"/>
  <c r="W281" i="100"/>
  <c r="V280" i="99"/>
  <c r="W282" i="100"/>
  <c r="X283" i="99"/>
  <c r="Y285" i="100"/>
  <c r="Y303" i="99"/>
  <c r="Z304" i="100"/>
  <c r="W326" i="99"/>
  <c r="X325" i="100"/>
  <c r="V304" i="99"/>
  <c r="W305" i="100"/>
  <c r="V305" i="99"/>
  <c r="W306" i="100"/>
  <c r="Y308" i="99"/>
  <c r="Z309" i="100"/>
  <c r="W315" i="100"/>
  <c r="V316" i="99"/>
  <c r="Y323" i="99"/>
  <c r="Z322" i="100"/>
  <c r="Y324" i="99"/>
  <c r="Z323" i="100"/>
  <c r="X325" i="99"/>
  <c r="Y324" i="100"/>
  <c r="X329" i="99"/>
  <c r="Y329" i="100"/>
  <c r="W349" i="100"/>
  <c r="V349" i="99"/>
  <c r="X338" i="99"/>
  <c r="Y338" i="100"/>
  <c r="X331" i="99"/>
  <c r="Y331" i="100"/>
  <c r="V332" i="99"/>
  <c r="W332" i="100"/>
  <c r="X336" i="99"/>
  <c r="Y336" i="100"/>
  <c r="X342" i="99"/>
  <c r="Y342" i="100"/>
  <c r="V343" i="99"/>
  <c r="W343" i="100"/>
  <c r="X335" i="99"/>
  <c r="Y335" i="100"/>
  <c r="X347" i="99"/>
  <c r="Y347" i="100"/>
  <c r="W348" i="100"/>
  <c r="V348" i="99"/>
  <c r="X365" i="99"/>
  <c r="Y365" i="100"/>
  <c r="X358" i="99"/>
  <c r="Y358" i="100"/>
  <c r="V359" i="99"/>
  <c r="W359" i="100"/>
  <c r="X362" i="99"/>
  <c r="Y363" i="100"/>
  <c r="X369" i="99"/>
  <c r="Y369" i="100"/>
  <c r="W400" i="100"/>
  <c r="V400" i="99"/>
  <c r="Y394" i="99"/>
  <c r="Z376" i="100"/>
  <c r="X397" i="99"/>
  <c r="Y395" i="100"/>
  <c r="W398" i="100"/>
  <c r="V398" i="99"/>
  <c r="Y380" i="99"/>
  <c r="Z381" i="100"/>
  <c r="X381" i="99"/>
  <c r="Y382" i="100"/>
  <c r="W384" i="100"/>
  <c r="V382" i="99"/>
  <c r="X384" i="99"/>
  <c r="Y386" i="100"/>
  <c r="W385" i="99"/>
  <c r="X387" i="100"/>
  <c r="V386" i="99"/>
  <c r="W389" i="100"/>
  <c r="X389" i="99"/>
  <c r="Y392" i="100"/>
  <c r="W393" i="100"/>
  <c r="V390" i="99"/>
  <c r="Y371" i="99"/>
  <c r="Z371" i="100"/>
  <c r="W370" i="99"/>
  <c r="X372" i="100"/>
  <c r="W374" i="99"/>
  <c r="X370" i="100"/>
  <c r="Y373" i="99"/>
  <c r="Z374" i="100"/>
  <c r="W71" i="99"/>
  <c r="X2" i="100"/>
  <c r="W157" i="99"/>
  <c r="X3" i="100"/>
  <c r="V158" i="99"/>
  <c r="W4" i="100"/>
  <c r="AA3" i="98"/>
  <c r="Y151" i="99"/>
  <c r="Z6" i="100"/>
  <c r="W79" i="99"/>
  <c r="X7" i="100"/>
  <c r="Z84" i="98"/>
  <c r="Y150" i="99"/>
  <c r="Z12" i="100"/>
  <c r="V50" i="99"/>
  <c r="W85" i="100"/>
  <c r="Y80" i="99"/>
  <c r="Z87" i="100"/>
  <c r="X76" i="99"/>
  <c r="Y88" i="100"/>
  <c r="AD51" i="98"/>
  <c r="V108" i="99"/>
  <c r="W89" i="100"/>
  <c r="Y109" i="99"/>
  <c r="Z141" i="100"/>
  <c r="AD53" i="98"/>
  <c r="V106" i="99"/>
  <c r="W142" i="100"/>
  <c r="Y135" i="99"/>
  <c r="Z145" i="100"/>
  <c r="X5" i="99"/>
  <c r="Y146" i="100"/>
  <c r="V131" i="99"/>
  <c r="W147" i="100"/>
  <c r="AA87" i="98"/>
  <c r="Y132" i="99"/>
  <c r="Z37" i="100"/>
  <c r="AD20" i="98"/>
  <c r="V167" i="99"/>
  <c r="W39" i="100"/>
  <c r="Y11" i="99"/>
  <c r="Z72" i="100"/>
  <c r="X47" i="99"/>
  <c r="Y73" i="100"/>
  <c r="AD29" i="98"/>
  <c r="V174" i="99"/>
  <c r="W74" i="100"/>
  <c r="AA30" i="98"/>
  <c r="Y92" i="99"/>
  <c r="Z229" i="100"/>
  <c r="V25" i="99"/>
  <c r="W18" i="100"/>
  <c r="AB65" i="98"/>
  <c r="Y116" i="99"/>
  <c r="Z21" i="100"/>
  <c r="X111" i="99"/>
  <c r="Y22" i="100"/>
  <c r="AD54" i="98"/>
  <c r="V122" i="99"/>
  <c r="W170" i="100"/>
  <c r="Y12" i="99"/>
  <c r="Z20" i="100"/>
  <c r="V14" i="99"/>
  <c r="W28" i="100"/>
  <c r="Y13" i="99"/>
  <c r="Z47" i="100"/>
  <c r="X54" i="99"/>
  <c r="Y48" i="100"/>
  <c r="Y22" i="98"/>
  <c r="V152" i="99"/>
  <c r="W54" i="100"/>
  <c r="Y169" i="99"/>
  <c r="Z56" i="100"/>
  <c r="Y56" i="98"/>
  <c r="V23" i="99"/>
  <c r="W57" i="100"/>
  <c r="Y85" i="99"/>
  <c r="Z60" i="100"/>
  <c r="AD59" i="98"/>
  <c r="V112" i="99"/>
  <c r="W79" i="100"/>
  <c r="Y113" i="99"/>
  <c r="Z94" i="100"/>
  <c r="W189" i="99"/>
  <c r="X208" i="100"/>
  <c r="AB89" i="98"/>
  <c r="Y145" i="99"/>
  <c r="Z92" i="100"/>
  <c r="X33" i="99"/>
  <c r="Y95" i="100"/>
  <c r="V117" i="99"/>
  <c r="W103" i="100"/>
  <c r="Y67" i="98"/>
  <c r="V176" i="99"/>
  <c r="W107" i="100"/>
  <c r="AA68" i="98"/>
  <c r="X90" i="99"/>
  <c r="Y214" i="100"/>
  <c r="AA31" i="98"/>
  <c r="X155" i="99"/>
  <c r="Y106" i="100"/>
  <c r="AD32" i="98"/>
  <c r="W211" i="99"/>
  <c r="X213" i="100"/>
  <c r="Y17" i="98"/>
  <c r="W99" i="99"/>
  <c r="X232" i="100"/>
  <c r="AB34" i="98"/>
  <c r="X179" i="99"/>
  <c r="Y139" i="100"/>
  <c r="Z69" i="98"/>
  <c r="W51" i="99"/>
  <c r="X109" i="100"/>
  <c r="Z70" i="98"/>
  <c r="W128" i="99"/>
  <c r="X215" i="100"/>
  <c r="V72" i="99"/>
  <c r="W149" i="100"/>
  <c r="W73" i="99"/>
  <c r="X105" i="100"/>
  <c r="X10" i="99"/>
  <c r="Y112" i="100"/>
  <c r="V102" i="99"/>
  <c r="W222" i="100"/>
  <c r="Y40" i="98"/>
  <c r="X216" i="99"/>
  <c r="Y226" i="100"/>
  <c r="AB42" i="98"/>
  <c r="Y74" i="99"/>
  <c r="Z128" i="100"/>
  <c r="V181" i="99"/>
  <c r="W129" i="100"/>
  <c r="AD44" i="98"/>
  <c r="AB45" i="98"/>
  <c r="Y183" i="99"/>
  <c r="Z131" i="100"/>
  <c r="Y65" i="99"/>
  <c r="Z100" i="100"/>
  <c r="X64" i="99"/>
  <c r="Y101" i="100"/>
  <c r="V115" i="99"/>
  <c r="W102" i="100"/>
  <c r="AD79" i="98"/>
  <c r="W120" i="99"/>
  <c r="X133" i="100"/>
  <c r="Y88" i="99"/>
  <c r="Z135" i="100"/>
  <c r="AA81" i="98"/>
  <c r="X107" i="99"/>
  <c r="Y136" i="100"/>
  <c r="W59" i="99"/>
  <c r="X137" i="100"/>
  <c r="V67" i="99"/>
  <c r="W110" i="100"/>
  <c r="Z7" i="98"/>
  <c r="X193" i="99"/>
  <c r="Y173" i="100"/>
  <c r="AB10" i="98"/>
  <c r="Y195" i="99"/>
  <c r="Z175" i="100"/>
  <c r="W161" i="99"/>
  <c r="X30" i="100"/>
  <c r="Y14" i="98"/>
  <c r="AD8" i="98"/>
  <c r="W192" i="99"/>
  <c r="X172" i="100"/>
  <c r="AA18" i="98"/>
  <c r="X164" i="99"/>
  <c r="Y33" i="100"/>
  <c r="V165" i="99"/>
  <c r="W34" i="100"/>
  <c r="AD88" i="98"/>
  <c r="W89" i="99"/>
  <c r="X205" i="100"/>
  <c r="Y56" i="99"/>
  <c r="Z221" i="100"/>
  <c r="Z55" i="98"/>
  <c r="W46" i="99"/>
  <c r="X49" i="100"/>
  <c r="W83" i="99"/>
  <c r="X50" i="100"/>
  <c r="V42" i="99"/>
  <c r="W51" i="100"/>
  <c r="Y27" i="99"/>
  <c r="Z23" i="100"/>
  <c r="X26" i="99"/>
  <c r="Y36" i="100"/>
  <c r="V213" i="99"/>
  <c r="W218" i="100"/>
  <c r="W8" i="99"/>
  <c r="X83" i="100"/>
  <c r="X43" i="99"/>
  <c r="Y123" i="100"/>
  <c r="W16" i="99"/>
  <c r="X124" i="100"/>
  <c r="X37" i="99"/>
  <c r="Y126" i="100"/>
  <c r="V3" i="99"/>
  <c r="W26" i="100"/>
  <c r="W96" i="99"/>
  <c r="X191" i="100"/>
  <c r="AC91" i="98"/>
  <c r="V148" i="99"/>
  <c r="W42" i="100"/>
  <c r="AA39" i="98"/>
  <c r="W21" i="99"/>
  <c r="X43" i="100"/>
  <c r="AD38" i="98"/>
  <c r="Y137" i="99"/>
  <c r="Z46" i="100"/>
  <c r="W7" i="99"/>
  <c r="X53" i="100"/>
  <c r="AA92" i="98"/>
  <c r="X119" i="99"/>
  <c r="Y132" i="100"/>
  <c r="X4" i="99"/>
  <c r="Y13" i="100"/>
  <c r="X63" i="99"/>
  <c r="Y14" i="100"/>
  <c r="W62" i="99"/>
  <c r="X15" i="100"/>
  <c r="Y72" i="98"/>
  <c r="V18" i="99"/>
  <c r="W118" i="100"/>
  <c r="AB73" i="98"/>
  <c r="AA74" i="98"/>
  <c r="X35" i="99"/>
  <c r="Y219" i="100"/>
  <c r="Z75" i="98"/>
  <c r="W61" i="99"/>
  <c r="X115" i="100"/>
  <c r="W156" i="99"/>
  <c r="X116" i="100"/>
  <c r="V143" i="99"/>
  <c r="W61" i="100"/>
  <c r="Y210" i="99"/>
  <c r="Z204" i="100"/>
  <c r="AA71" i="98"/>
  <c r="X105" i="99"/>
  <c r="Y113" i="100"/>
  <c r="V103" i="99"/>
  <c r="W228" i="100"/>
  <c r="V101" i="99"/>
  <c r="W216" i="100"/>
  <c r="Y2" i="99"/>
  <c r="Z67" i="100"/>
  <c r="V140" i="99"/>
  <c r="W201" i="100"/>
  <c r="Y77" i="99"/>
  <c r="Z63" i="100"/>
  <c r="X205" i="99"/>
  <c r="Y192" i="100"/>
  <c r="X206" i="99"/>
  <c r="Y193" i="100"/>
  <c r="W186" i="99"/>
  <c r="X194" i="100"/>
  <c r="W208" i="99"/>
  <c r="X198" i="100"/>
  <c r="AB25" i="98"/>
  <c r="Y204" i="99"/>
  <c r="Z200" i="100"/>
  <c r="Y15" i="99"/>
  <c r="Z66" i="100"/>
  <c r="X144" i="99"/>
  <c r="Y69" i="100"/>
  <c r="X188" i="99"/>
  <c r="Y203" i="100"/>
  <c r="V171" i="99"/>
  <c r="W71" i="100"/>
  <c r="Y40" i="99"/>
  <c r="Z64" i="100"/>
  <c r="W97" i="99"/>
  <c r="X207" i="100"/>
  <c r="Y61" i="98"/>
  <c r="W87" i="99"/>
  <c r="X97" i="100"/>
  <c r="AD63" i="98"/>
  <c r="Y221" i="99"/>
  <c r="Z155" i="100"/>
  <c r="X220" i="99"/>
  <c r="Y153" i="100"/>
  <c r="V219" i="99"/>
  <c r="W154" i="100"/>
  <c r="AA95" i="98"/>
  <c r="Y228" i="99"/>
  <c r="Z156" i="100"/>
  <c r="V226" i="99"/>
  <c r="W157" i="100"/>
  <c r="AA96" i="98"/>
  <c r="X230" i="99"/>
  <c r="Y235" i="100"/>
  <c r="W223" i="99"/>
  <c r="X161" i="100"/>
  <c r="X231" i="99"/>
  <c r="Y236" i="100"/>
  <c r="Y233" i="99"/>
  <c r="Z239" i="100"/>
  <c r="W237" i="99"/>
  <c r="X237" i="100"/>
  <c r="V232" i="99"/>
  <c r="W240" i="100"/>
  <c r="Y238" i="99"/>
  <c r="Z242" i="100"/>
  <c r="W239" i="99"/>
  <c r="X244" i="100"/>
  <c r="AA48" i="98"/>
  <c r="X247" i="99"/>
  <c r="Y247" i="100"/>
  <c r="V243" i="99"/>
  <c r="W164" i="100"/>
  <c r="X248" i="99"/>
  <c r="Y248" i="100"/>
  <c r="V246" i="99"/>
  <c r="W167" i="100"/>
  <c r="Y255" i="99"/>
  <c r="Z252" i="100"/>
  <c r="AA99" i="98"/>
  <c r="X252" i="99"/>
  <c r="Y249" i="100"/>
  <c r="W254" i="99"/>
  <c r="X255" i="100"/>
  <c r="Z100" i="98"/>
  <c r="X249" i="99"/>
  <c r="Y257" i="100"/>
  <c r="W224" i="99"/>
  <c r="X152" i="100"/>
  <c r="V262" i="99"/>
  <c r="W262" i="100"/>
  <c r="W310" i="99"/>
  <c r="X327" i="100"/>
  <c r="X320" i="99"/>
  <c r="Y318" i="100"/>
  <c r="Y259" i="99"/>
  <c r="Z259" i="100"/>
  <c r="V260" i="99"/>
  <c r="W260" i="100"/>
  <c r="X318" i="99"/>
  <c r="Y316" i="100"/>
  <c r="V313" i="99"/>
  <c r="W320" i="100"/>
  <c r="W312" i="99"/>
  <c r="X312" i="100"/>
  <c r="Y284" i="99"/>
  <c r="Z265" i="100"/>
  <c r="X285" i="99"/>
  <c r="Y273" i="100"/>
  <c r="W286" i="99"/>
  <c r="X286" i="100"/>
  <c r="V289" i="99"/>
  <c r="W289" i="100"/>
  <c r="Y292" i="99"/>
  <c r="Z292" i="100"/>
  <c r="X309" i="99"/>
  <c r="Y293" i="100"/>
  <c r="X293" i="99"/>
  <c r="Y294" i="100"/>
  <c r="W294" i="99"/>
  <c r="X295" i="100"/>
  <c r="V297" i="99"/>
  <c r="W298" i="100"/>
  <c r="X299" i="99"/>
  <c r="Y300" i="100"/>
  <c r="W300" i="99"/>
  <c r="X301" i="100"/>
  <c r="W301" i="99"/>
  <c r="X302" i="100"/>
  <c r="V265" i="99"/>
  <c r="W266" i="100"/>
  <c r="Y267" i="99"/>
  <c r="Z268" i="100"/>
  <c r="X270" i="99"/>
  <c r="Y271" i="100"/>
  <c r="W271" i="99"/>
  <c r="X272" i="100"/>
  <c r="W272" i="99"/>
  <c r="X274" i="100"/>
  <c r="V273" i="99"/>
  <c r="W275" i="100"/>
  <c r="Y275" i="99"/>
  <c r="Z277" i="100"/>
  <c r="X278" i="99"/>
  <c r="Y280" i="100"/>
  <c r="W279" i="99"/>
  <c r="X281" i="100"/>
  <c r="W280" i="99"/>
  <c r="X282" i="100"/>
  <c r="V281" i="99"/>
  <c r="W283" i="100"/>
  <c r="Y283" i="99"/>
  <c r="Z285" i="100"/>
  <c r="X326" i="99"/>
  <c r="Y325" i="100"/>
  <c r="W304" i="99"/>
  <c r="X305" i="100"/>
  <c r="W305" i="99"/>
  <c r="X306" i="100"/>
  <c r="V306" i="99"/>
  <c r="W307" i="100"/>
  <c r="W316" i="99"/>
  <c r="X315" i="100"/>
  <c r="Y325" i="99"/>
  <c r="Z324" i="100"/>
  <c r="V327" i="99"/>
  <c r="W326" i="100"/>
  <c r="Y329" i="99"/>
  <c r="Z329" i="100"/>
  <c r="W349" i="99"/>
  <c r="X349" i="100"/>
  <c r="W350" i="100"/>
  <c r="V350" i="99"/>
  <c r="Y338" i="99"/>
  <c r="Z338" i="100"/>
  <c r="V339" i="99"/>
  <c r="W339" i="100"/>
  <c r="Y331" i="99"/>
  <c r="Z331" i="100"/>
  <c r="W332" i="99"/>
  <c r="X332" i="100"/>
  <c r="V353" i="99"/>
  <c r="W353" i="100"/>
  <c r="Y336" i="99"/>
  <c r="Z336" i="100"/>
  <c r="W340" i="100"/>
  <c r="V340" i="99"/>
  <c r="Y342" i="99"/>
  <c r="Z342" i="100"/>
  <c r="W343" i="99"/>
  <c r="X343" i="100"/>
  <c r="W344" i="100"/>
  <c r="V344" i="99"/>
  <c r="Y335" i="99"/>
  <c r="Z335" i="100"/>
  <c r="V345" i="99"/>
  <c r="W345" i="100"/>
  <c r="Y347" i="99"/>
  <c r="Z347" i="100"/>
  <c r="W348" i="99"/>
  <c r="X348" i="100"/>
  <c r="W352" i="100"/>
  <c r="V352" i="99"/>
  <c r="Y365" i="99"/>
  <c r="Z365" i="100"/>
  <c r="W366" i="100"/>
  <c r="V366" i="99"/>
  <c r="Y358" i="99"/>
  <c r="Z358" i="100"/>
  <c r="W359" i="99"/>
  <c r="X359" i="100"/>
  <c r="W360" i="100"/>
  <c r="V360" i="99"/>
  <c r="Y362" i="99"/>
  <c r="Z363" i="100"/>
  <c r="W364" i="100"/>
  <c r="V363" i="99"/>
  <c r="Y369" i="99"/>
  <c r="Z369" i="100"/>
  <c r="W400" i="99"/>
  <c r="X400" i="100"/>
  <c r="V376" i="99"/>
  <c r="W377" i="100"/>
  <c r="V395" i="99"/>
  <c r="W383" i="100"/>
  <c r="Y397" i="99"/>
  <c r="Z395" i="100"/>
  <c r="W398" i="99"/>
  <c r="X398" i="100"/>
  <c r="W378" i="100"/>
  <c r="V377" i="99"/>
  <c r="Y381" i="99"/>
  <c r="Z382" i="100"/>
  <c r="W382" i="99"/>
  <c r="X384" i="100"/>
  <c r="Y384" i="99"/>
  <c r="Z386" i="100"/>
  <c r="X385" i="99"/>
  <c r="Y387" i="100"/>
  <c r="X389" i="100"/>
  <c r="W386" i="99"/>
  <c r="Y389" i="99"/>
  <c r="Z392" i="100"/>
  <c r="W390" i="99"/>
  <c r="X393" i="100"/>
  <c r="X370" i="99"/>
  <c r="Y372" i="100"/>
  <c r="X374" i="99"/>
  <c r="Y370" i="100"/>
  <c r="V375" i="99"/>
  <c r="W375" i="100"/>
  <c r="X71" i="99"/>
  <c r="Y2" i="100"/>
  <c r="X157" i="99"/>
  <c r="Y3" i="100"/>
  <c r="W158" i="99"/>
  <c r="X4" i="100"/>
  <c r="X79" i="99"/>
  <c r="Y7" i="100"/>
  <c r="V66" i="99"/>
  <c r="W8" i="100"/>
  <c r="Y85" i="98"/>
  <c r="W50" i="99"/>
  <c r="X85" i="100"/>
  <c r="Y76" i="99"/>
  <c r="Z88" i="100"/>
  <c r="W108" i="99"/>
  <c r="X89" i="100"/>
  <c r="Y52" i="98"/>
  <c r="W106" i="99"/>
  <c r="X142" i="100"/>
  <c r="Y5" i="99"/>
  <c r="Z146" i="100"/>
  <c r="W131" i="99"/>
  <c r="X147" i="100"/>
  <c r="W167" i="99"/>
  <c r="X39" i="100"/>
  <c r="Y47" i="99"/>
  <c r="Z73" i="100"/>
  <c r="W174" i="99"/>
  <c r="X74" i="100"/>
  <c r="Y93" i="98"/>
  <c r="W25" i="99"/>
  <c r="X18" i="100"/>
  <c r="AB58" i="98"/>
  <c r="Y111" i="99"/>
  <c r="Z22" i="100"/>
  <c r="W122" i="99"/>
  <c r="X170" i="100"/>
  <c r="W14" i="99"/>
  <c r="X28" i="100"/>
  <c r="Y54" i="99"/>
  <c r="Z48" i="100"/>
  <c r="W152" i="99"/>
  <c r="X54" i="100"/>
  <c r="Z56" i="98"/>
  <c r="W23" i="99"/>
  <c r="X57" i="100"/>
  <c r="Y27" i="98"/>
  <c r="V170" i="99"/>
  <c r="W58" i="100"/>
  <c r="W112" i="99"/>
  <c r="X79" i="100"/>
  <c r="X189" i="99"/>
  <c r="Y208" i="100"/>
  <c r="Y89" i="98"/>
  <c r="Y33" i="99"/>
  <c r="Z95" i="100"/>
  <c r="W117" i="99"/>
  <c r="X103" i="100"/>
  <c r="Z67" i="98"/>
  <c r="W176" i="99"/>
  <c r="X107" i="100"/>
  <c r="AC68" i="98"/>
  <c r="Y90" i="99"/>
  <c r="Z214" i="100"/>
  <c r="AB31" i="98"/>
  <c r="Y155" i="99"/>
  <c r="Z106" i="100"/>
  <c r="AA32" i="98"/>
  <c r="X211" i="99"/>
  <c r="Y213" i="100"/>
  <c r="V178" i="99"/>
  <c r="W138" i="100"/>
  <c r="Z17" i="98"/>
  <c r="X99" i="99"/>
  <c r="Y232" i="100"/>
  <c r="AD34" i="98"/>
  <c r="Y179" i="99"/>
  <c r="Z139" i="100"/>
  <c r="AA69" i="98"/>
  <c r="X51" i="99"/>
  <c r="Y109" i="100"/>
  <c r="AA70" i="98"/>
  <c r="X128" i="99"/>
  <c r="Y215" i="100"/>
  <c r="W72" i="99"/>
  <c r="X149" i="100"/>
  <c r="V41" i="99"/>
  <c r="W150" i="100"/>
  <c r="X73" i="99"/>
  <c r="Y105" i="100"/>
  <c r="Y10" i="99"/>
  <c r="Z112" i="100"/>
  <c r="W102" i="99"/>
  <c r="X222" i="100"/>
  <c r="Z40" i="98"/>
  <c r="AB41" i="98"/>
  <c r="Y216" i="99"/>
  <c r="Z226" i="100"/>
  <c r="AD42" i="98"/>
  <c r="V180" i="99"/>
  <c r="W127" i="100"/>
  <c r="Z43" i="98"/>
  <c r="W181" i="99"/>
  <c r="X129" i="100"/>
  <c r="Y64" i="99"/>
  <c r="Z101" i="100"/>
  <c r="W115" i="99"/>
  <c r="X102" i="100"/>
  <c r="X120" i="99"/>
  <c r="Y133" i="100"/>
  <c r="Y107" i="99"/>
  <c r="Z136" i="100"/>
  <c r="X59" i="99"/>
  <c r="Y137" i="100"/>
  <c r="W67" i="99"/>
  <c r="X110" i="100"/>
  <c r="AC15" i="98"/>
  <c r="V199" i="99"/>
  <c r="W179" i="100"/>
  <c r="AA7" i="98"/>
  <c r="Y193" i="99"/>
  <c r="Z173" i="100"/>
  <c r="X161" i="99"/>
  <c r="Y30" i="100"/>
  <c r="V162" i="99"/>
  <c r="W31" i="100"/>
  <c r="AD12" i="98"/>
  <c r="V196" i="99"/>
  <c r="W176" i="100"/>
  <c r="Z14" i="98"/>
  <c r="X192" i="99"/>
  <c r="Y172" i="100"/>
  <c r="Y164" i="99"/>
  <c r="Z33" i="100"/>
  <c r="W165" i="99"/>
  <c r="X34" i="100"/>
  <c r="AC19" i="98"/>
  <c r="V202" i="99"/>
  <c r="W183" i="100"/>
  <c r="AD16" i="98"/>
  <c r="V200" i="99"/>
  <c r="W180" i="100"/>
  <c r="X89" i="99"/>
  <c r="Y205" i="100"/>
  <c r="AA55" i="98"/>
  <c r="X46" i="99"/>
  <c r="Y49" i="100"/>
  <c r="X83" i="99"/>
  <c r="Y50" i="100"/>
  <c r="W42" i="99"/>
  <c r="X51" i="100"/>
  <c r="V78" i="99"/>
  <c r="W24" i="100"/>
  <c r="Y26" i="99"/>
  <c r="Z36" i="100"/>
  <c r="Z36" i="98"/>
  <c r="W213" i="99"/>
  <c r="X218" i="100"/>
  <c r="V22" i="99"/>
  <c r="W80" i="100"/>
  <c r="X8" i="99"/>
  <c r="Y83" i="100"/>
  <c r="Y43" i="99"/>
  <c r="Z123" i="100"/>
  <c r="X16" i="99"/>
  <c r="Y124" i="100"/>
  <c r="V30" i="99"/>
  <c r="W125" i="100"/>
  <c r="Y37" i="99"/>
  <c r="Z126" i="100"/>
  <c r="W3" i="99"/>
  <c r="X26" i="100"/>
  <c r="X96" i="99"/>
  <c r="Y191" i="100"/>
  <c r="W148" i="99"/>
  <c r="X42" i="100"/>
  <c r="AB39" i="98"/>
  <c r="X21" i="99"/>
  <c r="Y43" i="100"/>
  <c r="X7" i="99"/>
  <c r="Y53" i="100"/>
  <c r="AB92" i="98"/>
  <c r="Y119" i="99"/>
  <c r="Z132" i="100"/>
  <c r="Y4" i="99"/>
  <c r="Z13" i="100"/>
  <c r="Y63" i="99"/>
  <c r="Z14" i="100"/>
  <c r="X62" i="99"/>
  <c r="Y15" i="100"/>
  <c r="V160" i="99"/>
  <c r="W16" i="100"/>
  <c r="Z72" i="98"/>
  <c r="W18" i="99"/>
  <c r="X118" i="100"/>
  <c r="AC73" i="98"/>
  <c r="Y35" i="99"/>
  <c r="Z219" i="100"/>
  <c r="AA75" i="98"/>
  <c r="X61" i="99"/>
  <c r="Y115" i="100"/>
  <c r="AA37" i="98"/>
  <c r="X156" i="99"/>
  <c r="Y116" i="100"/>
  <c r="W143" i="99"/>
  <c r="X61" i="100"/>
  <c r="Y28" i="98"/>
  <c r="V172" i="99"/>
  <c r="W76" i="100"/>
  <c r="Y105" i="99"/>
  <c r="Z113" i="100"/>
  <c r="Z46" i="98"/>
  <c r="W103" i="99"/>
  <c r="X228" i="100"/>
  <c r="W101" i="99"/>
  <c r="X216" i="100"/>
  <c r="AD35" i="98"/>
  <c r="V212" i="99"/>
  <c r="W217" i="100"/>
  <c r="W140" i="99"/>
  <c r="X201" i="100"/>
  <c r="Y205" i="99"/>
  <c r="Z192" i="100"/>
  <c r="Y206" i="99"/>
  <c r="Z193" i="100"/>
  <c r="X186" i="99"/>
  <c r="Y194" i="100"/>
  <c r="X208" i="99"/>
  <c r="Y198" i="100"/>
  <c r="V153" i="99"/>
  <c r="W65" i="100"/>
  <c r="Y144" i="99"/>
  <c r="Z69" i="100"/>
  <c r="V75" i="99"/>
  <c r="W70" i="100"/>
  <c r="Y188" i="99"/>
  <c r="Z203" i="100"/>
  <c r="W171" i="99"/>
  <c r="X71" i="100"/>
  <c r="X97" i="99"/>
  <c r="Y207" i="100"/>
  <c r="AA61" i="98"/>
  <c r="X87" i="99"/>
  <c r="Y97" i="100"/>
  <c r="V126" i="99"/>
  <c r="W211" i="100"/>
  <c r="Y220" i="99"/>
  <c r="Z153" i="100"/>
  <c r="W219" i="99"/>
  <c r="X154" i="100"/>
  <c r="W226" i="99"/>
  <c r="X157" i="100"/>
  <c r="AB96" i="98"/>
  <c r="Y230" i="99"/>
  <c r="Z235" i="100"/>
  <c r="X223" i="99"/>
  <c r="Y161" i="100"/>
  <c r="V222" i="99"/>
  <c r="W160" i="100"/>
  <c r="Y231" i="99"/>
  <c r="Z236" i="100"/>
  <c r="V236" i="99"/>
  <c r="W243" i="100"/>
  <c r="X237" i="99"/>
  <c r="Y237" i="100"/>
  <c r="W232" i="99"/>
  <c r="X240" i="100"/>
  <c r="X239" i="99"/>
  <c r="Y244" i="100"/>
  <c r="Y247" i="99"/>
  <c r="Z247" i="100"/>
  <c r="W243" i="99"/>
  <c r="X164" i="100"/>
  <c r="V240" i="99"/>
  <c r="W165" i="100"/>
  <c r="AB49" i="98"/>
  <c r="Y248" i="99"/>
  <c r="Z248" i="100"/>
  <c r="W246" i="99"/>
  <c r="X167" i="100"/>
  <c r="Y252" i="99"/>
  <c r="Z249" i="100"/>
  <c r="V256" i="99"/>
  <c r="W251" i="100"/>
  <c r="X254" i="99"/>
  <c r="Y255" i="100"/>
  <c r="AC50" i="98"/>
  <c r="V257" i="99"/>
  <c r="W256" i="100"/>
  <c r="AB100" i="98"/>
  <c r="Y249" i="99"/>
  <c r="Z257" i="100"/>
  <c r="X224" i="99"/>
  <c r="Y152" i="100"/>
  <c r="W262" i="99"/>
  <c r="X262" i="100"/>
  <c r="X310" i="99"/>
  <c r="Y327" i="100"/>
  <c r="V321" i="99"/>
  <c r="W319" i="100"/>
  <c r="Y320" i="99"/>
  <c r="Z318" i="100"/>
  <c r="V258" i="99"/>
  <c r="W258" i="100"/>
  <c r="W260" i="99"/>
  <c r="X260" i="100"/>
  <c r="Y318" i="99"/>
  <c r="Z316" i="100"/>
  <c r="W313" i="99"/>
  <c r="X320" i="100"/>
  <c r="X312" i="99"/>
  <c r="Y312" i="100"/>
  <c r="Y285" i="99"/>
  <c r="Z273" i="100"/>
  <c r="X286" i="99"/>
  <c r="Y286" i="100"/>
  <c r="V287" i="99"/>
  <c r="W287" i="100"/>
  <c r="W289" i="99"/>
  <c r="X289" i="100"/>
  <c r="Y309" i="99"/>
  <c r="Z293" i="100"/>
  <c r="Y293" i="99"/>
  <c r="Z294" i="100"/>
  <c r="X294" i="99"/>
  <c r="Y295" i="100"/>
  <c r="V295" i="99"/>
  <c r="W296" i="100"/>
  <c r="W297" i="99"/>
  <c r="X298" i="100"/>
  <c r="Y299" i="99"/>
  <c r="Z300" i="100"/>
  <c r="X300" i="99"/>
  <c r="Y301" i="100"/>
  <c r="X301" i="99"/>
  <c r="Y302" i="100"/>
  <c r="W265" i="99"/>
  <c r="X266" i="100"/>
  <c r="V268" i="99"/>
  <c r="W269" i="100"/>
  <c r="Y270" i="99"/>
  <c r="Z271" i="100"/>
  <c r="X271" i="99"/>
  <c r="Y272" i="100"/>
  <c r="X272" i="99"/>
  <c r="Y274" i="100"/>
  <c r="W273" i="99"/>
  <c r="X275" i="100"/>
  <c r="V276" i="99"/>
  <c r="W278" i="100"/>
  <c r="Y278" i="99"/>
  <c r="Z280" i="100"/>
  <c r="X279" i="99"/>
  <c r="Y281" i="100"/>
  <c r="X280" i="99"/>
  <c r="Y282" i="100"/>
  <c r="W281" i="99"/>
  <c r="X283" i="100"/>
  <c r="V302" i="99"/>
  <c r="W303" i="100"/>
  <c r="Y326" i="99"/>
  <c r="Z325" i="100"/>
  <c r="X304" i="99"/>
  <c r="Y305" i="100"/>
  <c r="X305" i="99"/>
  <c r="Y306" i="100"/>
  <c r="X307" i="100"/>
  <c r="W306" i="99"/>
  <c r="X316" i="99"/>
  <c r="Y315" i="100"/>
  <c r="V317" i="99"/>
  <c r="W314" i="100"/>
  <c r="W327" i="99"/>
  <c r="X326" i="100"/>
  <c r="X349" i="99"/>
  <c r="Y349" i="100"/>
  <c r="W350" i="99"/>
  <c r="X350" i="100"/>
  <c r="W339" i="99"/>
  <c r="X339" i="100"/>
  <c r="X332" i="99"/>
  <c r="Y332" i="100"/>
  <c r="W353" i="99"/>
  <c r="X353" i="100"/>
  <c r="W340" i="99"/>
  <c r="X340" i="100"/>
  <c r="X343" i="99"/>
  <c r="Y343" i="100"/>
  <c r="W344" i="99"/>
  <c r="X344" i="100"/>
  <c r="W345" i="99"/>
  <c r="X345" i="100"/>
  <c r="X348" i="99"/>
  <c r="Y348" i="100"/>
  <c r="W352" i="99"/>
  <c r="X352" i="100"/>
  <c r="W366" i="99"/>
  <c r="X366" i="100"/>
  <c r="X359" i="99"/>
  <c r="Y359" i="100"/>
  <c r="W360" i="99"/>
  <c r="X360" i="100"/>
  <c r="W363" i="99"/>
  <c r="X364" i="100"/>
  <c r="X400" i="99"/>
  <c r="Y400" i="100"/>
  <c r="W376" i="99"/>
  <c r="X377" i="100"/>
  <c r="W395" i="99"/>
  <c r="X383" i="100"/>
  <c r="X398" i="99"/>
  <c r="Y398" i="100"/>
  <c r="W377" i="99"/>
  <c r="X378" i="100"/>
  <c r="V378" i="99"/>
  <c r="W379" i="100"/>
  <c r="X382" i="99"/>
  <c r="Y384" i="100"/>
  <c r="Y385" i="99"/>
  <c r="Z387" i="100"/>
  <c r="X386" i="99"/>
  <c r="Y389" i="100"/>
  <c r="W390" i="100"/>
  <c r="V387" i="99"/>
  <c r="X390" i="99"/>
  <c r="Y393" i="100"/>
  <c r="Y370" i="99"/>
  <c r="Z372" i="100"/>
  <c r="Y374" i="99"/>
  <c r="Z370" i="100"/>
  <c r="W375" i="99"/>
  <c r="X375" i="100"/>
  <c r="Y71" i="99"/>
  <c r="Z2" i="100"/>
  <c r="Y157" i="99"/>
  <c r="Z3" i="100"/>
  <c r="X158" i="99"/>
  <c r="Y4" i="100"/>
  <c r="AC3" i="98"/>
  <c r="V159" i="99"/>
  <c r="W5" i="100"/>
  <c r="Y79" i="99"/>
  <c r="Z7" i="100"/>
  <c r="W66" i="99"/>
  <c r="X8" i="100"/>
  <c r="V24" i="99"/>
  <c r="W9" i="100"/>
  <c r="Y83" i="98"/>
  <c r="V38" i="99"/>
  <c r="W10" i="100"/>
  <c r="AD5" i="98"/>
  <c r="V94" i="99"/>
  <c r="W168" i="100"/>
  <c r="X50" i="99"/>
  <c r="Y85" i="100"/>
  <c r="V49" i="99"/>
  <c r="W86" i="100"/>
  <c r="AA51" i="98"/>
  <c r="X108" i="99"/>
  <c r="Y89" i="100"/>
  <c r="AA53" i="98"/>
  <c r="X106" i="99"/>
  <c r="Y142" i="100"/>
  <c r="V9" i="99"/>
  <c r="W143" i="100"/>
  <c r="X131" i="99"/>
  <c r="Y147" i="100"/>
  <c r="AA20" i="98"/>
  <c r="X167" i="99"/>
  <c r="Y39" i="100"/>
  <c r="AD21" i="98"/>
  <c r="V168" i="99"/>
  <c r="W40" i="100"/>
  <c r="AA29" i="98"/>
  <c r="X174" i="99"/>
  <c r="Y74" i="100"/>
  <c r="AA93" i="98"/>
  <c r="X25" i="99"/>
  <c r="Y18" i="100"/>
  <c r="AD6" i="98"/>
  <c r="V190" i="99"/>
  <c r="W169" i="100"/>
  <c r="AA54" i="98"/>
  <c r="X122" i="99"/>
  <c r="Y170" i="100"/>
  <c r="X14" i="99"/>
  <c r="Y28" i="100"/>
  <c r="AD57" i="98"/>
  <c r="V110" i="99"/>
  <c r="W29" i="100"/>
  <c r="AA22" i="98"/>
  <c r="X152" i="99"/>
  <c r="Y54" i="100"/>
  <c r="AC23" i="98"/>
  <c r="V84" i="99"/>
  <c r="W55" i="100"/>
  <c r="AA26" i="98"/>
  <c r="AA56" i="98"/>
  <c r="X23" i="99"/>
  <c r="Y57" i="100"/>
  <c r="W170" i="99"/>
  <c r="X58" i="100"/>
  <c r="X112" i="99"/>
  <c r="Y79" i="100"/>
  <c r="V52" i="99"/>
  <c r="W93" i="100"/>
  <c r="AB60" i="98"/>
  <c r="Y189" i="99"/>
  <c r="Z208" i="100"/>
  <c r="X117" i="99"/>
  <c r="Y103" i="100"/>
  <c r="X176" i="99"/>
  <c r="Y107" i="100"/>
  <c r="AB32" i="98"/>
  <c r="Y211" i="99"/>
  <c r="Z213" i="100"/>
  <c r="W178" i="99"/>
  <c r="X138" i="100"/>
  <c r="Y99" i="99"/>
  <c r="Z232" i="100"/>
  <c r="Y34" i="98"/>
  <c r="V100" i="99"/>
  <c r="W233" i="100"/>
  <c r="AB69" i="98"/>
  <c r="Y51" i="99"/>
  <c r="Z109" i="100"/>
  <c r="AB70" i="98"/>
  <c r="Y128" i="99"/>
  <c r="Z215" i="100"/>
  <c r="X72" i="99"/>
  <c r="Y149" i="100"/>
  <c r="W41" i="99"/>
  <c r="X150" i="100"/>
  <c r="Y73" i="99"/>
  <c r="Z105" i="100"/>
  <c r="X102" i="99"/>
  <c r="Y222" i="100"/>
  <c r="V141" i="99"/>
  <c r="W223" i="100"/>
  <c r="V142" i="99"/>
  <c r="W224" i="100"/>
  <c r="W180" i="99"/>
  <c r="X127" i="100"/>
  <c r="X181" i="99"/>
  <c r="Y129" i="100"/>
  <c r="X115" i="99"/>
  <c r="Y102" i="100"/>
  <c r="Y120" i="99"/>
  <c r="Z133" i="100"/>
  <c r="V121" i="99"/>
  <c r="W134" i="100"/>
  <c r="AB81" i="98"/>
  <c r="Y59" i="99"/>
  <c r="Z137" i="100"/>
  <c r="X67" i="99"/>
  <c r="Y110" i="100"/>
  <c r="AD15" i="98"/>
  <c r="W199" i="99"/>
  <c r="X179" i="100"/>
  <c r="Y10" i="98"/>
  <c r="V194" i="99"/>
  <c r="W174" i="100"/>
  <c r="AB11" i="98"/>
  <c r="Y161" i="99"/>
  <c r="Z30" i="100"/>
  <c r="W162" i="99"/>
  <c r="X31" i="100"/>
  <c r="Z12" i="98"/>
  <c r="W196" i="99"/>
  <c r="X176" i="100"/>
  <c r="V197" i="99"/>
  <c r="W177" i="100"/>
  <c r="Y192" i="99"/>
  <c r="Z172" i="100"/>
  <c r="X165" i="99"/>
  <c r="Y34" i="100"/>
  <c r="Z19" i="98"/>
  <c r="W202" i="99"/>
  <c r="X183" i="100"/>
  <c r="Z16" i="98"/>
  <c r="W200" i="99"/>
  <c r="X180" i="100"/>
  <c r="AC47" i="98"/>
  <c r="V217" i="99"/>
  <c r="W231" i="100"/>
  <c r="Y89" i="99"/>
  <c r="Z205" i="100"/>
  <c r="Y94" i="98"/>
  <c r="V93" i="99"/>
  <c r="W230" i="100"/>
  <c r="AC77" i="98"/>
  <c r="AB55" i="98"/>
  <c r="Y46" i="99"/>
  <c r="Z49" i="100"/>
  <c r="Y83" i="99"/>
  <c r="Z50" i="100"/>
  <c r="X42" i="99"/>
  <c r="Y51" i="100"/>
  <c r="V17" i="99"/>
  <c r="W52" i="100"/>
  <c r="W78" i="99"/>
  <c r="X24" i="100"/>
  <c r="AA36" i="98"/>
  <c r="X213" i="99"/>
  <c r="Y218" i="100"/>
  <c r="W22" i="99"/>
  <c r="X80" i="100"/>
  <c r="V29" i="99"/>
  <c r="W81" i="100"/>
  <c r="Y8" i="99"/>
  <c r="Z83" i="100"/>
  <c r="V34" i="99"/>
  <c r="W206" i="100"/>
  <c r="Y16" i="99"/>
  <c r="Z124" i="100"/>
  <c r="W30" i="99"/>
  <c r="X125" i="100"/>
  <c r="X3" i="99"/>
  <c r="Y26" i="100"/>
  <c r="Y96" i="99"/>
  <c r="Z191" i="100"/>
  <c r="V32" i="99"/>
  <c r="W68" i="100"/>
  <c r="AA91" i="98"/>
  <c r="X148" i="99"/>
  <c r="Y42" i="100"/>
  <c r="AC39" i="98"/>
  <c r="Y21" i="99"/>
  <c r="Z43" i="100"/>
  <c r="V147" i="99"/>
  <c r="W44" i="100"/>
  <c r="Y7" i="99"/>
  <c r="Z53" i="100"/>
  <c r="AC92" i="98"/>
  <c r="V45" i="99"/>
  <c r="W78" i="100"/>
  <c r="Z78" i="98"/>
  <c r="V69" i="99"/>
  <c r="W98" i="100"/>
  <c r="Y62" i="99"/>
  <c r="Z15" i="100"/>
  <c r="W160" i="99"/>
  <c r="X16" i="100"/>
  <c r="AA72" i="98"/>
  <c r="X18" i="99"/>
  <c r="Y118" i="100"/>
  <c r="AB75" i="98"/>
  <c r="Y61" i="99"/>
  <c r="Z115" i="100"/>
  <c r="AB37" i="98"/>
  <c r="Y156" i="99"/>
  <c r="Z116" i="100"/>
  <c r="X143" i="99"/>
  <c r="Y61" i="100"/>
  <c r="V138" i="99"/>
  <c r="W187" i="100"/>
  <c r="Z28" i="98"/>
  <c r="W172" i="99"/>
  <c r="X76" i="100"/>
  <c r="AA46" i="98"/>
  <c r="X103" i="99"/>
  <c r="Y228" i="100"/>
  <c r="X101" i="99"/>
  <c r="Y216" i="100"/>
  <c r="W212" i="99"/>
  <c r="X217" i="100"/>
  <c r="X140" i="99"/>
  <c r="Y201" i="100"/>
  <c r="V139" i="99"/>
  <c r="W189" i="100"/>
  <c r="Y186" i="99"/>
  <c r="Z194" i="100"/>
  <c r="V124" i="99"/>
  <c r="W195" i="100"/>
  <c r="Y208" i="99"/>
  <c r="Z198" i="100"/>
  <c r="W153" i="99"/>
  <c r="X65" i="100"/>
  <c r="W75" i="99"/>
  <c r="X70" i="100"/>
  <c r="X171" i="99"/>
  <c r="Y71" i="100"/>
  <c r="V185" i="99"/>
  <c r="W188" i="100"/>
  <c r="Y97" i="99"/>
  <c r="Z207" i="100"/>
  <c r="V98" i="99"/>
  <c r="W210" i="100"/>
  <c r="AB61" i="98"/>
  <c r="Y87" i="99"/>
  <c r="Z97" i="100"/>
  <c r="Z62" i="98"/>
  <c r="W126" i="99"/>
  <c r="X211" i="100"/>
  <c r="V127" i="99"/>
  <c r="W212" i="100"/>
  <c r="X219" i="99"/>
  <c r="Y154" i="100"/>
  <c r="X226" i="99"/>
  <c r="Y157" i="100"/>
  <c r="V225" i="99"/>
  <c r="W158" i="100"/>
  <c r="Z96" i="98"/>
  <c r="Y223" i="99"/>
  <c r="Z161" i="100"/>
  <c r="W222" i="99"/>
  <c r="X160" i="100"/>
  <c r="Y97" i="98"/>
  <c r="W236" i="99"/>
  <c r="X243" i="100"/>
  <c r="Y237" i="99"/>
  <c r="Z237" i="100"/>
  <c r="X232" i="99"/>
  <c r="Y240" i="100"/>
  <c r="V235" i="99"/>
  <c r="W241" i="100"/>
  <c r="Y239" i="99"/>
  <c r="Z244" i="100"/>
  <c r="Y82" i="98"/>
  <c r="V241" i="99"/>
  <c r="W246" i="100"/>
  <c r="Y48" i="98"/>
  <c r="X243" i="99"/>
  <c r="Y164" i="100"/>
  <c r="W240" i="99"/>
  <c r="X165" i="100"/>
  <c r="Z49" i="98"/>
  <c r="X246" i="99"/>
  <c r="Y167" i="100"/>
  <c r="Y99" i="98"/>
  <c r="W256" i="99"/>
  <c r="X251" i="100"/>
  <c r="AC2" i="98"/>
  <c r="V250" i="99"/>
  <c r="W253" i="100"/>
  <c r="Y254" i="99"/>
  <c r="Z255" i="100"/>
  <c r="Z50" i="98"/>
  <c r="W257" i="99"/>
  <c r="X256" i="100"/>
  <c r="Y224" i="99"/>
  <c r="Z152" i="100"/>
  <c r="AC5" i="98"/>
  <c r="AC51" i="98"/>
  <c r="Y21" i="98"/>
  <c r="AC29" i="98"/>
  <c r="Y6" i="98"/>
  <c r="AC54" i="98"/>
  <c r="Y57" i="98"/>
  <c r="AC22" i="98"/>
  <c r="AD23" i="98"/>
  <c r="Y4" i="98"/>
  <c r="AC83" i="98"/>
  <c r="Y53" i="98"/>
  <c r="Y20" i="98"/>
  <c r="AD22" i="98"/>
  <c r="AC56" i="98"/>
  <c r="AC89" i="98"/>
  <c r="AC66" i="98"/>
  <c r="AB68" i="98"/>
  <c r="Y70" i="98"/>
  <c r="Y81" i="98"/>
  <c r="AD81" i="98"/>
  <c r="AC36" i="98"/>
  <c r="AD83" i="98"/>
  <c r="AC65" i="98"/>
  <c r="AD58" i="98"/>
  <c r="AD56" i="98"/>
  <c r="AD60" i="98"/>
  <c r="AC60" i="98"/>
  <c r="AD66" i="98"/>
  <c r="AC33" i="98"/>
  <c r="Y80" i="98"/>
  <c r="AD80" i="98"/>
  <c r="AC13" i="98"/>
  <c r="Y84" i="98"/>
  <c r="Z85" i="98"/>
  <c r="Z52" i="98"/>
  <c r="Y87" i="98"/>
  <c r="Y30" i="98"/>
  <c r="Z93" i="98"/>
  <c r="AD65" i="98"/>
  <c r="Y23" i="98"/>
  <c r="AC26" i="98"/>
  <c r="Y59" i="98"/>
  <c r="AD68" i="98"/>
  <c r="AD13" i="98"/>
  <c r="AD55" i="98"/>
  <c r="AC21" i="98"/>
  <c r="AC6" i="98"/>
  <c r="AC57" i="98"/>
  <c r="AD26" i="98"/>
  <c r="AD19" i="98"/>
  <c r="Y77" i="98"/>
  <c r="AD77" i="98"/>
  <c r="AC4" i="98"/>
  <c r="AC53" i="98"/>
  <c r="AC20" i="98"/>
  <c r="Y86" i="98"/>
  <c r="AD86" i="98"/>
  <c r="AC32" i="98"/>
  <c r="AC17" i="98"/>
  <c r="Y45" i="98"/>
  <c r="AD45" i="98"/>
  <c r="AC64" i="98"/>
  <c r="AD24" i="98"/>
  <c r="AC24" i="98"/>
  <c r="AC27" i="98"/>
  <c r="AC59" i="98"/>
  <c r="Y60" i="98"/>
  <c r="Z89" i="98"/>
  <c r="AC67" i="98"/>
  <c r="AC31" i="98"/>
  <c r="AD17" i="98"/>
  <c r="Y33" i="98"/>
  <c r="AC69" i="98"/>
  <c r="AD40" i="98"/>
  <c r="Y43" i="98"/>
  <c r="AD43" i="98"/>
  <c r="AD64" i="98"/>
  <c r="AC81" i="98"/>
  <c r="AD27" i="98"/>
  <c r="AD31" i="98"/>
  <c r="AD69" i="98"/>
  <c r="AC55" i="98"/>
  <c r="Y62" i="98"/>
  <c r="AD62" i="98"/>
  <c r="AC44" i="98"/>
  <c r="AC11" i="98"/>
  <c r="AC76" i="98"/>
  <c r="AD91" i="98"/>
  <c r="AC74" i="98"/>
  <c r="AC48" i="98"/>
  <c r="AC10" i="98"/>
  <c r="AD11" i="98"/>
  <c r="AC18" i="98"/>
  <c r="AC94" i="98"/>
  <c r="AD76" i="98"/>
  <c r="AC90" i="98"/>
  <c r="AC34" i="98"/>
  <c r="AC79" i="98"/>
  <c r="AD10" i="98"/>
  <c r="AD18" i="98"/>
  <c r="Y19" i="98"/>
  <c r="AC88" i="98"/>
  <c r="AD94" i="98"/>
  <c r="Y55" i="98"/>
  <c r="Y36" i="98"/>
  <c r="Y78" i="98"/>
  <c r="AD78" i="98"/>
  <c r="AC71" i="98"/>
  <c r="AC63" i="98"/>
  <c r="AC99" i="98"/>
  <c r="AC42" i="98"/>
  <c r="AC7" i="98"/>
  <c r="AC14" i="98"/>
  <c r="Y39" i="98"/>
  <c r="AD39" i="98"/>
  <c r="Y73" i="98"/>
  <c r="AD73" i="98"/>
  <c r="AC37" i="98"/>
  <c r="AD25" i="98"/>
  <c r="AC62" i="98"/>
  <c r="AC40" i="98"/>
  <c r="AC12" i="98"/>
  <c r="AC16" i="98"/>
  <c r="AD74" i="98"/>
  <c r="AD37" i="98"/>
  <c r="AD46" i="98"/>
  <c r="AD48" i="98"/>
  <c r="AC82" i="98"/>
  <c r="AC100" i="98"/>
  <c r="Y75" i="98"/>
  <c r="Z37" i="98"/>
  <c r="Y46" i="98"/>
  <c r="Y25" i="98"/>
  <c r="Y96" i="98"/>
  <c r="AD82" i="98"/>
  <c r="Z2" i="98"/>
  <c r="AD100" i="98"/>
  <c r="Y74" i="98"/>
  <c r="Y71" i="98"/>
  <c r="AD61" i="98"/>
  <c r="AC95" i="98"/>
  <c r="AD97" i="98"/>
  <c r="AC49" i="98"/>
  <c r="AD50" i="98"/>
  <c r="AC35" i="98"/>
  <c r="AD95" i="98"/>
  <c r="AD49" i="98"/>
  <c r="AC75" i="98"/>
  <c r="AC46" i="98"/>
  <c r="AC25" i="98"/>
  <c r="AC96" i="98"/>
  <c r="AD1" i="98" l="1"/>
  <c r="AU108" i="100"/>
  <c r="AT109" i="100"/>
  <c r="AU109" i="100"/>
  <c r="AV109" i="100"/>
  <c r="AW109" i="100"/>
  <c r="AX109" i="100"/>
  <c r="AY109" i="100"/>
  <c r="AZ109" i="100"/>
  <c r="BA109" i="100"/>
  <c r="BB109" i="100"/>
  <c r="BC109" i="100"/>
  <c r="BD109" i="100"/>
  <c r="BE109" i="100"/>
  <c r="BF109" i="100"/>
  <c r="AU110" i="100"/>
  <c r="AT111" i="100"/>
  <c r="AU111" i="100"/>
  <c r="AV111" i="100"/>
  <c r="AW111" i="100"/>
  <c r="AX111" i="100"/>
  <c r="AY111" i="100"/>
  <c r="AZ111" i="100"/>
  <c r="BA111" i="100"/>
  <c r="BB111" i="100"/>
  <c r="BC111" i="100"/>
  <c r="BD111" i="100"/>
  <c r="BE111" i="100"/>
  <c r="BF111" i="100"/>
  <c r="AU112" i="100"/>
  <c r="AT113" i="100"/>
  <c r="AU113" i="100"/>
  <c r="AV113" i="100"/>
  <c r="AW113" i="100"/>
  <c r="AX113" i="100"/>
  <c r="AY113" i="100"/>
  <c r="AZ113" i="100"/>
  <c r="BA113" i="100"/>
  <c r="BB113" i="100"/>
  <c r="BC113" i="100"/>
  <c r="BD113" i="100"/>
  <c r="BE113" i="100"/>
  <c r="BF113" i="100"/>
  <c r="AT114" i="100"/>
  <c r="AU114" i="100"/>
  <c r="AV114" i="100"/>
  <c r="AW114" i="100"/>
  <c r="AX114" i="100"/>
  <c r="AY114" i="100"/>
  <c r="AZ114" i="100"/>
  <c r="BA114" i="100"/>
  <c r="BB114" i="100"/>
  <c r="BC114" i="100"/>
  <c r="BD114" i="100"/>
  <c r="BE114" i="100"/>
  <c r="BF114" i="100"/>
  <c r="AT115" i="100"/>
  <c r="AU115" i="100"/>
  <c r="AV115" i="100"/>
  <c r="AW115" i="100"/>
  <c r="AX115" i="100"/>
  <c r="AY115" i="100"/>
  <c r="AZ115" i="100"/>
  <c r="BA115" i="100"/>
  <c r="BB115" i="100"/>
  <c r="BC115" i="100"/>
  <c r="BD115" i="100"/>
  <c r="BE115" i="100"/>
  <c r="BF115" i="100"/>
  <c r="AT116" i="100"/>
  <c r="AU116" i="100"/>
  <c r="AV116" i="100"/>
  <c r="AW116" i="100"/>
  <c r="AX116" i="100"/>
  <c r="AY116" i="100"/>
  <c r="AZ116" i="100"/>
  <c r="BA116" i="100"/>
  <c r="BB116" i="100"/>
  <c r="BC116" i="100"/>
  <c r="BD116" i="100"/>
  <c r="BE116" i="100"/>
  <c r="BF116" i="100"/>
  <c r="AT117" i="100"/>
  <c r="AU117" i="100"/>
  <c r="AV117" i="100"/>
  <c r="AW117" i="100"/>
  <c r="AX117" i="100"/>
  <c r="AY117" i="100"/>
  <c r="AZ117" i="100"/>
  <c r="BA117" i="100"/>
  <c r="BB117" i="100"/>
  <c r="BC117" i="100"/>
  <c r="BD117" i="100"/>
  <c r="BE117" i="100"/>
  <c r="BF117" i="100"/>
  <c r="AU118" i="100"/>
  <c r="AT119" i="100"/>
  <c r="AU119" i="100"/>
  <c r="AV119" i="100"/>
  <c r="AW119" i="100"/>
  <c r="AX119" i="100"/>
  <c r="AY119" i="100"/>
  <c r="AZ119" i="100"/>
  <c r="BA119" i="100"/>
  <c r="BB119" i="100"/>
  <c r="BC119" i="100"/>
  <c r="BD119" i="100"/>
  <c r="BE119" i="100"/>
  <c r="BF119" i="100"/>
  <c r="AT120" i="100"/>
  <c r="AU120" i="100"/>
  <c r="AV120" i="100"/>
  <c r="AW120" i="100"/>
  <c r="AX120" i="100"/>
  <c r="AY120" i="100"/>
  <c r="AZ120" i="100"/>
  <c r="BA120" i="100"/>
  <c r="BB120" i="100"/>
  <c r="BC120" i="100"/>
  <c r="BD120" i="100"/>
  <c r="BE120" i="100"/>
  <c r="BF120" i="100"/>
  <c r="AU121" i="100"/>
  <c r="AU122" i="100"/>
  <c r="AU123" i="100"/>
  <c r="AT124" i="100"/>
  <c r="AU124" i="100"/>
  <c r="AV124" i="100"/>
  <c r="AW124" i="100"/>
  <c r="AX124" i="100"/>
  <c r="AY124" i="100"/>
  <c r="AZ124" i="100"/>
  <c r="BA124" i="100"/>
  <c r="BB124" i="100"/>
  <c r="BC124" i="100"/>
  <c r="BD124" i="100"/>
  <c r="BE124" i="100"/>
  <c r="BF124" i="100"/>
  <c r="AT125" i="100"/>
  <c r="AU125" i="100"/>
  <c r="AV125" i="100"/>
  <c r="AW125" i="100"/>
  <c r="AX125" i="100"/>
  <c r="AY125" i="100"/>
  <c r="AZ125" i="100"/>
  <c r="BA125" i="100"/>
  <c r="BB125" i="100"/>
  <c r="BC125" i="100"/>
  <c r="BD125" i="100"/>
  <c r="BE125" i="100"/>
  <c r="BF125" i="100"/>
  <c r="AT126" i="100"/>
  <c r="AU126" i="100"/>
  <c r="AV126" i="100"/>
  <c r="AW126" i="100"/>
  <c r="AX126" i="100"/>
  <c r="AY126" i="100"/>
  <c r="AZ126" i="100"/>
  <c r="BA126" i="100"/>
  <c r="BB126" i="100"/>
  <c r="BC126" i="100"/>
  <c r="BD126" i="100"/>
  <c r="BE126" i="100"/>
  <c r="BF126" i="100"/>
  <c r="AT127" i="100"/>
  <c r="AU127" i="100"/>
  <c r="AV127" i="100"/>
  <c r="AW127" i="100"/>
  <c r="AX127" i="100"/>
  <c r="AY127" i="100"/>
  <c r="AZ127" i="100"/>
  <c r="BA127" i="100"/>
  <c r="BB127" i="100"/>
  <c r="BC127" i="100"/>
  <c r="BD127" i="100"/>
  <c r="BE127" i="100"/>
  <c r="BF127" i="100"/>
  <c r="AU128" i="100"/>
  <c r="AT129" i="100"/>
  <c r="AU129" i="100"/>
  <c r="AV129" i="100"/>
  <c r="AW129" i="100"/>
  <c r="AX129" i="100"/>
  <c r="AY129" i="100"/>
  <c r="AZ129" i="100"/>
  <c r="BA129" i="100"/>
  <c r="BB129" i="100"/>
  <c r="BC129" i="100"/>
  <c r="BD129" i="100"/>
  <c r="BE129" i="100"/>
  <c r="BF129" i="100"/>
  <c r="AT130" i="100"/>
  <c r="AU130" i="100"/>
  <c r="AV130" i="100"/>
  <c r="AW130" i="100"/>
  <c r="AX130" i="100"/>
  <c r="AY130" i="100"/>
  <c r="AZ130" i="100"/>
  <c r="BA130" i="100"/>
  <c r="BB130" i="100"/>
  <c r="BC130" i="100"/>
  <c r="BD130" i="100"/>
  <c r="BE130" i="100"/>
  <c r="BF130" i="100"/>
  <c r="AT131" i="100"/>
  <c r="AU131" i="100"/>
  <c r="AV131" i="100"/>
  <c r="AW131" i="100"/>
  <c r="AX131" i="100"/>
  <c r="AY131" i="100"/>
  <c r="AZ131" i="100"/>
  <c r="BA131" i="100"/>
  <c r="BB131" i="100"/>
  <c r="BC131" i="100"/>
  <c r="BD131" i="100"/>
  <c r="BE131" i="100"/>
  <c r="BF131" i="100"/>
  <c r="AT132" i="100"/>
  <c r="AU132" i="100"/>
  <c r="AV132" i="100"/>
  <c r="AW132" i="100"/>
  <c r="AX132" i="100"/>
  <c r="AY132" i="100"/>
  <c r="AZ132" i="100"/>
  <c r="BA132" i="100"/>
  <c r="BB132" i="100"/>
  <c r="BC132" i="100"/>
  <c r="BD132" i="100"/>
  <c r="BE132" i="100"/>
  <c r="BF132" i="100"/>
  <c r="AT133" i="100"/>
  <c r="AU133" i="100"/>
  <c r="AV133" i="100"/>
  <c r="AW133" i="100"/>
  <c r="AX133" i="100"/>
  <c r="AY133" i="100"/>
  <c r="AZ133" i="100"/>
  <c r="BA133" i="100"/>
  <c r="BB133" i="100"/>
  <c r="BC133" i="100"/>
  <c r="BD133" i="100"/>
  <c r="BE133" i="100"/>
  <c r="BF133" i="100"/>
  <c r="AT134" i="100"/>
  <c r="AU134" i="100"/>
  <c r="AV134" i="100"/>
  <c r="AW134" i="100"/>
  <c r="AX134" i="100"/>
  <c r="AY134" i="100"/>
  <c r="AZ134" i="100"/>
  <c r="BA134" i="100"/>
  <c r="BB134" i="100"/>
  <c r="BC134" i="100"/>
  <c r="BD134" i="100"/>
  <c r="BE134" i="100"/>
  <c r="BF134" i="100"/>
  <c r="AU135" i="100"/>
  <c r="AT136" i="100"/>
  <c r="AU136" i="100"/>
  <c r="AV136" i="100"/>
  <c r="AW136" i="100"/>
  <c r="AX136" i="100"/>
  <c r="AY136" i="100"/>
  <c r="AZ136" i="100"/>
  <c r="BA136" i="100"/>
  <c r="BB136" i="100"/>
  <c r="BC136" i="100"/>
  <c r="BD136" i="100"/>
  <c r="BE136" i="100"/>
  <c r="BF136" i="100"/>
  <c r="AU137" i="100"/>
  <c r="AU138" i="100"/>
  <c r="AU139" i="100"/>
  <c r="AU140" i="100"/>
  <c r="AT141" i="100"/>
  <c r="AU141" i="100"/>
  <c r="AV141" i="100"/>
  <c r="AW141" i="100"/>
  <c r="AX141" i="100"/>
  <c r="AY141" i="100"/>
  <c r="AZ141" i="100"/>
  <c r="BA141" i="100"/>
  <c r="BB141" i="100"/>
  <c r="BC141" i="100"/>
  <c r="BD141" i="100"/>
  <c r="BE141" i="100"/>
  <c r="BF141" i="100"/>
  <c r="AT142" i="100"/>
  <c r="AU142" i="100"/>
  <c r="AV142" i="100"/>
  <c r="AW142" i="100"/>
  <c r="AX142" i="100"/>
  <c r="AY142" i="100"/>
  <c r="AZ142" i="100"/>
  <c r="BA142" i="100"/>
  <c r="BB142" i="100"/>
  <c r="BC142" i="100"/>
  <c r="BD142" i="100"/>
  <c r="BE142" i="100"/>
  <c r="BF142" i="100"/>
  <c r="AU143" i="100"/>
  <c r="AU144" i="100"/>
  <c r="AU145" i="100"/>
  <c r="AU146" i="100"/>
  <c r="AU147" i="100"/>
  <c r="AT148" i="100"/>
  <c r="AU148" i="100"/>
  <c r="AV148" i="100"/>
  <c r="AW148" i="100"/>
  <c r="AX148" i="100"/>
  <c r="AY148" i="100"/>
  <c r="AZ148" i="100"/>
  <c r="BA148" i="100"/>
  <c r="BB148" i="100"/>
  <c r="BC148" i="100"/>
  <c r="BD148" i="100"/>
  <c r="BE148" i="100"/>
  <c r="BF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BS370" i="100" l="1"/>
  <c r="BR370" i="100"/>
  <c r="BQ370" i="100"/>
  <c r="BP370" i="100"/>
  <c r="BO370" i="100"/>
  <c r="BN370" i="100"/>
  <c r="BM370" i="100"/>
  <c r="BL370" i="100"/>
  <c r="BK370" i="100"/>
  <c r="BJ370" i="100"/>
  <c r="BI370" i="100"/>
  <c r="BH370" i="100"/>
  <c r="BG370" i="100"/>
  <c r="BF370" i="100"/>
  <c r="BE370" i="100"/>
  <c r="BD370" i="100"/>
  <c r="BC370" i="100"/>
  <c r="BB370" i="100"/>
  <c r="BA370" i="100"/>
  <c r="AZ370" i="100"/>
  <c r="AM370" i="100" s="1"/>
  <c r="AY370" i="100"/>
  <c r="AX370" i="100"/>
  <c r="AW370" i="100"/>
  <c r="AV370" i="100"/>
  <c r="AU370" i="100"/>
  <c r="AT370" i="100"/>
  <c r="BS400" i="100"/>
  <c r="BR400" i="100"/>
  <c r="BQ400" i="100"/>
  <c r="BP400" i="100"/>
  <c r="BO400" i="100"/>
  <c r="BN400" i="100"/>
  <c r="BM400" i="100"/>
  <c r="BL400" i="100"/>
  <c r="BK400" i="100"/>
  <c r="BJ400" i="100"/>
  <c r="BI400" i="100"/>
  <c r="BH400" i="100"/>
  <c r="BG400" i="100"/>
  <c r="BF400" i="100"/>
  <c r="BE400" i="100"/>
  <c r="BD400" i="100"/>
  <c r="BC400" i="100"/>
  <c r="BB400" i="100"/>
  <c r="BA400" i="100"/>
  <c r="AZ400" i="100"/>
  <c r="AY400" i="100"/>
  <c r="AX400" i="100"/>
  <c r="AW400" i="100"/>
  <c r="AV400" i="100"/>
  <c r="AU400" i="100"/>
  <c r="AT400" i="100"/>
  <c r="BS399" i="100"/>
  <c r="BR399" i="100"/>
  <c r="BQ399" i="100"/>
  <c r="BP399" i="100"/>
  <c r="BO399" i="100"/>
  <c r="BN399" i="100"/>
  <c r="BM399" i="100"/>
  <c r="BL399" i="100"/>
  <c r="BK399" i="100"/>
  <c r="BJ399" i="100"/>
  <c r="BI399" i="100"/>
  <c r="BH399" i="100"/>
  <c r="BG399" i="100"/>
  <c r="BF399" i="100"/>
  <c r="BE399" i="100"/>
  <c r="BD399" i="100"/>
  <c r="BC399" i="100"/>
  <c r="BB399" i="100"/>
  <c r="BA399" i="100"/>
  <c r="AZ399" i="100"/>
  <c r="AY399" i="100"/>
  <c r="AX399" i="100"/>
  <c r="AW399" i="100"/>
  <c r="AV399" i="100"/>
  <c r="AU399" i="100"/>
  <c r="AT399" i="100"/>
  <c r="BS398" i="100"/>
  <c r="BR398" i="100"/>
  <c r="BQ398" i="100"/>
  <c r="BP398" i="100"/>
  <c r="BO398" i="100"/>
  <c r="BN398" i="100"/>
  <c r="BM398" i="100"/>
  <c r="BL398" i="100"/>
  <c r="BK398" i="100"/>
  <c r="BJ398" i="100"/>
  <c r="BI398" i="100"/>
  <c r="BH398" i="100"/>
  <c r="BG398" i="100"/>
  <c r="BF398" i="100"/>
  <c r="BE398" i="100"/>
  <c r="BD398" i="100"/>
  <c r="BC398" i="100"/>
  <c r="BB398" i="100"/>
  <c r="BA398" i="100"/>
  <c r="AZ398" i="100"/>
  <c r="AY398" i="100"/>
  <c r="AX398" i="100"/>
  <c r="AW398" i="100"/>
  <c r="AV398" i="100"/>
  <c r="AU398" i="100"/>
  <c r="AT398" i="100"/>
  <c r="BS397" i="100"/>
  <c r="BR397" i="100"/>
  <c r="BQ397" i="100"/>
  <c r="BP397" i="100"/>
  <c r="BO397" i="100"/>
  <c r="BN397" i="100"/>
  <c r="BM397" i="100"/>
  <c r="BL397" i="100"/>
  <c r="BK397" i="100"/>
  <c r="BJ397" i="100"/>
  <c r="BI397" i="100"/>
  <c r="BH397" i="100"/>
  <c r="BG397" i="100"/>
  <c r="BF397" i="100"/>
  <c r="BE397" i="100"/>
  <c r="BD397" i="100"/>
  <c r="BC397" i="100"/>
  <c r="BB397" i="100"/>
  <c r="BA397" i="100"/>
  <c r="AZ397" i="100"/>
  <c r="AY397" i="100"/>
  <c r="AX397" i="100"/>
  <c r="AW397" i="100"/>
  <c r="AV397" i="100"/>
  <c r="AU397" i="100"/>
  <c r="AT397" i="100"/>
  <c r="BS396" i="100"/>
  <c r="BR396" i="100"/>
  <c r="BQ396" i="100"/>
  <c r="BP396" i="100"/>
  <c r="BO396" i="100"/>
  <c r="BN396" i="100"/>
  <c r="BM396" i="100"/>
  <c r="BL396" i="100"/>
  <c r="BK396" i="100"/>
  <c r="BJ396" i="100"/>
  <c r="BI396" i="100"/>
  <c r="BH396" i="100"/>
  <c r="BG396" i="100"/>
  <c r="BF396" i="100"/>
  <c r="BE396" i="100"/>
  <c r="BD396" i="100"/>
  <c r="BC396" i="100"/>
  <c r="BB396" i="100"/>
  <c r="BA396" i="100"/>
  <c r="AZ396" i="100"/>
  <c r="AY396" i="100"/>
  <c r="AX396" i="100"/>
  <c r="AW396" i="100"/>
  <c r="AV396" i="100"/>
  <c r="AU396" i="100"/>
  <c r="AT396" i="100"/>
  <c r="BS395" i="100"/>
  <c r="BR395" i="100"/>
  <c r="BQ395" i="100"/>
  <c r="BP395" i="100"/>
  <c r="BO395" i="100"/>
  <c r="BN395" i="100"/>
  <c r="BM395" i="100"/>
  <c r="BL395" i="100"/>
  <c r="BK395" i="100"/>
  <c r="BJ395" i="100"/>
  <c r="BI395" i="100"/>
  <c r="BH395" i="100"/>
  <c r="BG395" i="100"/>
  <c r="BF395" i="100"/>
  <c r="BE395" i="100"/>
  <c r="BD395" i="100"/>
  <c r="BC395" i="100"/>
  <c r="BB395" i="100"/>
  <c r="BA395" i="100"/>
  <c r="AZ395" i="100"/>
  <c r="AY395" i="100"/>
  <c r="AX395" i="100"/>
  <c r="AW395" i="100"/>
  <c r="AV395" i="100"/>
  <c r="AU395" i="100"/>
  <c r="AT395" i="100"/>
  <c r="BS394" i="100"/>
  <c r="BR394" i="100"/>
  <c r="BQ394" i="100"/>
  <c r="BP394" i="100"/>
  <c r="BO394" i="100"/>
  <c r="BN394" i="100"/>
  <c r="BM394" i="100"/>
  <c r="BL394" i="100"/>
  <c r="BK394" i="100"/>
  <c r="BJ394" i="100"/>
  <c r="BI394" i="100"/>
  <c r="BH394" i="100"/>
  <c r="BG394" i="100"/>
  <c r="BF394" i="100"/>
  <c r="BE394" i="100"/>
  <c r="BD394" i="100"/>
  <c r="BC394" i="100"/>
  <c r="BB394" i="100"/>
  <c r="BA394" i="100"/>
  <c r="AZ394" i="100"/>
  <c r="AY394" i="100"/>
  <c r="AX394" i="100"/>
  <c r="AW394" i="100"/>
  <c r="AV394" i="100"/>
  <c r="AU394" i="100"/>
  <c r="AT394" i="100"/>
  <c r="BS393" i="100"/>
  <c r="BR393" i="100"/>
  <c r="BQ393" i="100"/>
  <c r="BP393" i="100"/>
  <c r="BO393" i="100"/>
  <c r="BN393" i="100"/>
  <c r="BM393" i="100"/>
  <c r="BL393" i="100"/>
  <c r="BK393" i="100"/>
  <c r="BJ393" i="100"/>
  <c r="BI393" i="100"/>
  <c r="BH393" i="100"/>
  <c r="BG393" i="100"/>
  <c r="BF393" i="100"/>
  <c r="BE393" i="100"/>
  <c r="BD393" i="100"/>
  <c r="BC393" i="100"/>
  <c r="AP393" i="100" s="1"/>
  <c r="BB393" i="100"/>
  <c r="BA393" i="100"/>
  <c r="AN393" i="100" s="1"/>
  <c r="AZ393" i="100"/>
  <c r="AY393" i="100"/>
  <c r="AL393" i="100" s="1"/>
  <c r="AX393" i="100"/>
  <c r="AW393" i="100"/>
  <c r="AV393" i="100"/>
  <c r="AU393" i="100"/>
  <c r="AH393" i="100" s="1"/>
  <c r="AT393" i="100"/>
  <c r="BS392" i="100"/>
  <c r="BR392" i="100"/>
  <c r="BQ392" i="100"/>
  <c r="BP392" i="100"/>
  <c r="BO392" i="100"/>
  <c r="BN392" i="100"/>
  <c r="BM392" i="100"/>
  <c r="BL392" i="100"/>
  <c r="BK392" i="100"/>
  <c r="BJ392" i="100"/>
  <c r="BI392" i="100"/>
  <c r="BH392" i="100"/>
  <c r="BG392" i="100"/>
  <c r="BF392" i="100"/>
  <c r="BE392" i="100"/>
  <c r="AR392" i="100" s="1"/>
  <c r="BD392" i="100"/>
  <c r="BC392" i="100"/>
  <c r="AP392" i="100" s="1"/>
  <c r="BB392" i="100"/>
  <c r="BA392" i="100"/>
  <c r="AN392" i="100" s="1"/>
  <c r="AZ392" i="100"/>
  <c r="AY392" i="100"/>
  <c r="AL392" i="100" s="1"/>
  <c r="AX392" i="100"/>
  <c r="AW392" i="100"/>
  <c r="AV392" i="100"/>
  <c r="AU392" i="100"/>
  <c r="AH392" i="100" s="1"/>
  <c r="AT392" i="100"/>
  <c r="BS391" i="100"/>
  <c r="BR391" i="100"/>
  <c r="BQ391" i="100"/>
  <c r="BP391" i="100"/>
  <c r="BO391" i="100"/>
  <c r="BN391" i="100"/>
  <c r="BM391" i="100"/>
  <c r="BL391" i="100"/>
  <c r="BK391" i="100"/>
  <c r="BJ391" i="100"/>
  <c r="BI391" i="100"/>
  <c r="BH391" i="100"/>
  <c r="BG391" i="100"/>
  <c r="BF391" i="100"/>
  <c r="BE391" i="100"/>
  <c r="BD391" i="100"/>
  <c r="BC391" i="100"/>
  <c r="AP391" i="100" s="1"/>
  <c r="BB391" i="100"/>
  <c r="BA391" i="100"/>
  <c r="AZ391" i="100"/>
  <c r="AY391" i="100"/>
  <c r="AX391" i="100"/>
  <c r="AW391" i="100"/>
  <c r="AV391" i="100"/>
  <c r="AU391" i="100"/>
  <c r="AT391" i="100"/>
  <c r="BS390" i="100"/>
  <c r="BR390" i="100"/>
  <c r="BQ390" i="100"/>
  <c r="BP390" i="100"/>
  <c r="BO390" i="100"/>
  <c r="BN390" i="100"/>
  <c r="BM390" i="100"/>
  <c r="BL390" i="100"/>
  <c r="BK390" i="100"/>
  <c r="BJ390" i="100"/>
  <c r="BI390" i="100"/>
  <c r="BH390" i="100"/>
  <c r="BG390" i="100"/>
  <c r="BF390" i="100"/>
  <c r="BE390" i="100"/>
  <c r="BD390" i="100"/>
  <c r="BC390" i="100"/>
  <c r="BB390" i="100"/>
  <c r="BA390" i="100"/>
  <c r="AZ390" i="100"/>
  <c r="AY390" i="100"/>
  <c r="AX390" i="100"/>
  <c r="AW390" i="100"/>
  <c r="AV390" i="100"/>
  <c r="AU390" i="100"/>
  <c r="AT390" i="100"/>
  <c r="BS389" i="100"/>
  <c r="BR389" i="100"/>
  <c r="BQ389" i="100"/>
  <c r="BP389" i="100"/>
  <c r="BO389" i="100"/>
  <c r="BN389" i="100"/>
  <c r="BM389" i="100"/>
  <c r="BL389" i="100"/>
  <c r="BK389" i="100"/>
  <c r="BJ389" i="100"/>
  <c r="BI389" i="100"/>
  <c r="BH389" i="100"/>
  <c r="BG389" i="100"/>
  <c r="BF389" i="100"/>
  <c r="BE389" i="100"/>
  <c r="BD389" i="100"/>
  <c r="BC389" i="100"/>
  <c r="BB389" i="100"/>
  <c r="BA389" i="100"/>
  <c r="AZ389" i="100"/>
  <c r="AY389" i="100"/>
  <c r="AX389" i="100"/>
  <c r="AW389" i="100"/>
  <c r="AV389" i="100"/>
  <c r="AU389" i="100"/>
  <c r="AT389" i="100"/>
  <c r="BS388" i="100"/>
  <c r="BR388" i="100"/>
  <c r="BQ388" i="100"/>
  <c r="BP388" i="100"/>
  <c r="BO388" i="100"/>
  <c r="BN388" i="100"/>
  <c r="BM388" i="100"/>
  <c r="BL388" i="100"/>
  <c r="BK388" i="100"/>
  <c r="BJ388" i="100"/>
  <c r="BI388" i="100"/>
  <c r="BH388" i="100"/>
  <c r="BG388" i="100"/>
  <c r="BF388" i="100"/>
  <c r="BE388" i="100"/>
  <c r="BD388" i="100"/>
  <c r="BC388" i="100"/>
  <c r="BB388" i="100"/>
  <c r="BA388" i="100"/>
  <c r="AZ388" i="100"/>
  <c r="AY388" i="100"/>
  <c r="AX388" i="100"/>
  <c r="AW388" i="100"/>
  <c r="AV388" i="100"/>
  <c r="AU388" i="100"/>
  <c r="AT388" i="100"/>
  <c r="BS387" i="100"/>
  <c r="BR387" i="100"/>
  <c r="BQ387" i="100"/>
  <c r="BP387" i="100"/>
  <c r="BO387" i="100"/>
  <c r="BN387" i="100"/>
  <c r="BM387" i="100"/>
  <c r="BL387" i="100"/>
  <c r="BK387" i="100"/>
  <c r="BJ387" i="100"/>
  <c r="BI387" i="100"/>
  <c r="BH387" i="100"/>
  <c r="BG387" i="100"/>
  <c r="BF387" i="100"/>
  <c r="BE387" i="100"/>
  <c r="BD387" i="100"/>
  <c r="BC387" i="100"/>
  <c r="BB387" i="100"/>
  <c r="BA387" i="100"/>
  <c r="AZ387" i="100"/>
  <c r="AY387" i="100"/>
  <c r="AX387" i="100"/>
  <c r="AW387" i="100"/>
  <c r="AV387" i="100"/>
  <c r="AU387" i="100"/>
  <c r="AT387" i="100"/>
  <c r="BS386" i="100"/>
  <c r="BR386" i="100"/>
  <c r="BQ386" i="100"/>
  <c r="BP386" i="100"/>
  <c r="BO386" i="100"/>
  <c r="BN386" i="100"/>
  <c r="BM386" i="100"/>
  <c r="BL386" i="100"/>
  <c r="BK386" i="100"/>
  <c r="BJ386" i="100"/>
  <c r="BI386" i="100"/>
  <c r="BH386" i="100"/>
  <c r="BG386" i="100"/>
  <c r="BF386" i="100"/>
  <c r="BE386" i="100"/>
  <c r="BD386" i="100"/>
  <c r="BC386" i="100"/>
  <c r="BB386" i="100"/>
  <c r="BA386" i="100"/>
  <c r="AZ386" i="100"/>
  <c r="AY386" i="100"/>
  <c r="AX386" i="100"/>
  <c r="AW386" i="100"/>
  <c r="AV386" i="100"/>
  <c r="AU386" i="100"/>
  <c r="AT386" i="100"/>
  <c r="BS385" i="100"/>
  <c r="BR385" i="100"/>
  <c r="BQ385" i="100"/>
  <c r="BP385" i="100"/>
  <c r="BO385" i="100"/>
  <c r="BN385" i="100"/>
  <c r="BM385" i="100"/>
  <c r="BL385" i="100"/>
  <c r="BK385" i="100"/>
  <c r="BJ385" i="100"/>
  <c r="BI385" i="100"/>
  <c r="BH385" i="100"/>
  <c r="BG385" i="100"/>
  <c r="BF385" i="100"/>
  <c r="BE385" i="100"/>
  <c r="BD385" i="100"/>
  <c r="BC385" i="100"/>
  <c r="BB385" i="100"/>
  <c r="BA385" i="100"/>
  <c r="AZ385" i="100"/>
  <c r="AY385" i="100"/>
  <c r="AX385" i="100"/>
  <c r="AW385" i="100"/>
  <c r="AV385" i="100"/>
  <c r="AU385" i="100"/>
  <c r="AT385" i="100"/>
  <c r="BS384" i="100"/>
  <c r="BR384" i="100"/>
  <c r="BQ384" i="100"/>
  <c r="BP384" i="100"/>
  <c r="BO384" i="100"/>
  <c r="BN384" i="100"/>
  <c r="BM384" i="100"/>
  <c r="BL384" i="100"/>
  <c r="BK384" i="100"/>
  <c r="BJ384" i="100"/>
  <c r="BI384" i="100"/>
  <c r="BH384" i="100"/>
  <c r="BG384" i="100"/>
  <c r="BF384" i="100"/>
  <c r="BE384" i="100"/>
  <c r="BD384" i="100"/>
  <c r="BC384" i="100"/>
  <c r="BB384" i="100"/>
  <c r="BA384" i="100"/>
  <c r="AZ384" i="100"/>
  <c r="AY384" i="100"/>
  <c r="AX384" i="100"/>
  <c r="AW384" i="100"/>
  <c r="AV384" i="100"/>
  <c r="AU384" i="100"/>
  <c r="AT384" i="100"/>
  <c r="BS383" i="100"/>
  <c r="BR383" i="100"/>
  <c r="BQ383" i="100"/>
  <c r="BP383" i="100"/>
  <c r="BO383" i="100"/>
  <c r="BN383" i="100"/>
  <c r="BM383" i="100"/>
  <c r="BL383" i="100"/>
  <c r="BK383" i="100"/>
  <c r="BJ383" i="100"/>
  <c r="BI383" i="100"/>
  <c r="BH383" i="100"/>
  <c r="BG383" i="100"/>
  <c r="BF383" i="100"/>
  <c r="BE383" i="100"/>
  <c r="BD383" i="100"/>
  <c r="BC383" i="100"/>
  <c r="BB383" i="100"/>
  <c r="BA383" i="100"/>
  <c r="AZ383" i="100"/>
  <c r="AY383" i="100"/>
  <c r="AX383" i="100"/>
  <c r="AW383" i="100"/>
  <c r="AV383" i="100"/>
  <c r="AU383" i="100"/>
  <c r="AT383" i="100"/>
  <c r="BS382" i="100"/>
  <c r="BR382" i="100"/>
  <c r="BQ382" i="100"/>
  <c r="BP382" i="100"/>
  <c r="BO382" i="100"/>
  <c r="BN382" i="100"/>
  <c r="BM382" i="100"/>
  <c r="BL382" i="100"/>
  <c r="BK382" i="100"/>
  <c r="BJ382" i="100"/>
  <c r="BI382" i="100"/>
  <c r="BH382" i="100"/>
  <c r="BG382" i="100"/>
  <c r="BF382" i="100"/>
  <c r="BE382" i="100"/>
  <c r="BD382" i="100"/>
  <c r="BC382" i="100"/>
  <c r="BB382" i="100"/>
  <c r="BA382" i="100"/>
  <c r="AZ382" i="100"/>
  <c r="AY382" i="100"/>
  <c r="AX382" i="100"/>
  <c r="AW382" i="100"/>
  <c r="AV382" i="100"/>
  <c r="AU382" i="100"/>
  <c r="AT382" i="100"/>
  <c r="BS381" i="100"/>
  <c r="BR381" i="100"/>
  <c r="BQ381" i="100"/>
  <c r="BP381" i="100"/>
  <c r="BO381" i="100"/>
  <c r="BN381" i="100"/>
  <c r="BM381" i="100"/>
  <c r="BL381" i="100"/>
  <c r="BK381" i="100"/>
  <c r="BJ381" i="100"/>
  <c r="BI381" i="100"/>
  <c r="BH381" i="100"/>
  <c r="BG381" i="100"/>
  <c r="BF381" i="100"/>
  <c r="BE381" i="100"/>
  <c r="BD381" i="100"/>
  <c r="BC381" i="100"/>
  <c r="BB381" i="100"/>
  <c r="BA381" i="100"/>
  <c r="AZ381" i="100"/>
  <c r="AY381" i="100"/>
  <c r="AX381" i="100"/>
  <c r="AW381" i="100"/>
  <c r="AV381" i="100"/>
  <c r="AU381" i="100"/>
  <c r="AT381" i="100"/>
  <c r="BS380" i="100"/>
  <c r="BR380" i="100"/>
  <c r="BQ380" i="100"/>
  <c r="BP380" i="100"/>
  <c r="BO380" i="100"/>
  <c r="BN380" i="100"/>
  <c r="BM380" i="100"/>
  <c r="BL380" i="100"/>
  <c r="BK380" i="100"/>
  <c r="BJ380" i="100"/>
  <c r="BI380" i="100"/>
  <c r="BH380" i="100"/>
  <c r="BG380" i="100"/>
  <c r="BF380" i="100"/>
  <c r="BE380" i="100"/>
  <c r="BD380" i="100"/>
  <c r="BC380" i="100"/>
  <c r="BB380" i="100"/>
  <c r="BA380" i="100"/>
  <c r="AZ380" i="100"/>
  <c r="AY380" i="100"/>
  <c r="AX380" i="100"/>
  <c r="AW380" i="100"/>
  <c r="AV380" i="100"/>
  <c r="AU380" i="100"/>
  <c r="AT380" i="100"/>
  <c r="BS379" i="100"/>
  <c r="BR379" i="100"/>
  <c r="BQ379" i="100"/>
  <c r="BP379" i="100"/>
  <c r="BO379" i="100"/>
  <c r="BN379" i="100"/>
  <c r="BM379" i="100"/>
  <c r="BL379" i="100"/>
  <c r="BK379" i="100"/>
  <c r="BJ379" i="100"/>
  <c r="BI379" i="100"/>
  <c r="BH379" i="100"/>
  <c r="BG379" i="100"/>
  <c r="BF379" i="100"/>
  <c r="BE379" i="100"/>
  <c r="BD379" i="100"/>
  <c r="BC379" i="100"/>
  <c r="BB379" i="100"/>
  <c r="BA379" i="100"/>
  <c r="AZ379" i="100"/>
  <c r="AY379" i="100"/>
  <c r="AX379" i="100"/>
  <c r="AW379" i="100"/>
  <c r="AV379" i="100"/>
  <c r="AU379" i="100"/>
  <c r="AT379" i="100"/>
  <c r="BS378" i="100"/>
  <c r="BR378" i="100"/>
  <c r="BQ378" i="100"/>
  <c r="BP378" i="100"/>
  <c r="BO378" i="100"/>
  <c r="BN378" i="100"/>
  <c r="BM378" i="100"/>
  <c r="BL378" i="100"/>
  <c r="BK378" i="100"/>
  <c r="BJ378" i="100"/>
  <c r="BI378" i="100"/>
  <c r="BH378" i="100"/>
  <c r="BG378" i="100"/>
  <c r="BF378" i="100"/>
  <c r="BE378" i="100"/>
  <c r="BD378" i="100"/>
  <c r="BC378" i="100"/>
  <c r="BB378" i="100"/>
  <c r="BA378" i="100"/>
  <c r="AZ378" i="100"/>
  <c r="AY378" i="100"/>
  <c r="AX378" i="100"/>
  <c r="AW378" i="100"/>
  <c r="AV378" i="100"/>
  <c r="AU378" i="100"/>
  <c r="AT378" i="100"/>
  <c r="BS377" i="100"/>
  <c r="BR377" i="100"/>
  <c r="BQ377" i="100"/>
  <c r="BP377" i="100"/>
  <c r="BO377" i="100"/>
  <c r="BN377" i="100"/>
  <c r="BM377" i="100"/>
  <c r="BL377" i="100"/>
  <c r="BK377" i="100"/>
  <c r="BJ377" i="100"/>
  <c r="BI377" i="100"/>
  <c r="BH377" i="100"/>
  <c r="BG377" i="100"/>
  <c r="BF377" i="100"/>
  <c r="BE377" i="100"/>
  <c r="BD377" i="100"/>
  <c r="BC377" i="100"/>
  <c r="BB377" i="100"/>
  <c r="BA377" i="100"/>
  <c r="AZ377" i="100"/>
  <c r="AY377" i="100"/>
  <c r="AX377" i="100"/>
  <c r="AW377" i="100"/>
  <c r="AV377" i="100"/>
  <c r="AU377" i="100"/>
  <c r="AT377" i="100"/>
  <c r="BS376" i="100"/>
  <c r="BR376" i="100"/>
  <c r="BQ376" i="100"/>
  <c r="BP376" i="100"/>
  <c r="BO376" i="100"/>
  <c r="BN376" i="100"/>
  <c r="BM376" i="100"/>
  <c r="BL376" i="100"/>
  <c r="BK376" i="100"/>
  <c r="BJ376" i="100"/>
  <c r="BI376" i="100"/>
  <c r="BH376" i="100"/>
  <c r="BG376" i="100"/>
  <c r="BF376" i="100"/>
  <c r="BE376" i="100"/>
  <c r="BD376" i="100"/>
  <c r="BC376" i="100"/>
  <c r="BB376" i="100"/>
  <c r="BA376" i="100"/>
  <c r="AZ376" i="100"/>
  <c r="AY376" i="100"/>
  <c r="AX376" i="100"/>
  <c r="AW376" i="100"/>
  <c r="AV376" i="100"/>
  <c r="AU376" i="100"/>
  <c r="AT376" i="100"/>
  <c r="BS375" i="100"/>
  <c r="BR375" i="100"/>
  <c r="BQ375" i="100"/>
  <c r="BP375" i="100"/>
  <c r="BO375" i="100"/>
  <c r="BN375" i="100"/>
  <c r="BM375" i="100"/>
  <c r="BL375" i="100"/>
  <c r="BK375" i="100"/>
  <c r="BJ375" i="100"/>
  <c r="BI375" i="100"/>
  <c r="BH375" i="100"/>
  <c r="BG375" i="100"/>
  <c r="BF375" i="100"/>
  <c r="BE375" i="100"/>
  <c r="BD375" i="100"/>
  <c r="BC375" i="100"/>
  <c r="BB375" i="100"/>
  <c r="BA375" i="100"/>
  <c r="AZ375" i="100"/>
  <c r="AY375" i="100"/>
  <c r="AX375" i="100"/>
  <c r="AW375" i="100"/>
  <c r="AV375" i="100"/>
  <c r="AU375" i="100"/>
  <c r="AT375" i="100"/>
  <c r="BS374" i="100"/>
  <c r="BR374" i="100"/>
  <c r="BQ374" i="100"/>
  <c r="BP374" i="100"/>
  <c r="BO374" i="100"/>
  <c r="BN374" i="100"/>
  <c r="BM374" i="100"/>
  <c r="BL374" i="100"/>
  <c r="BK374" i="100"/>
  <c r="BJ374" i="100"/>
  <c r="BI374" i="100"/>
  <c r="BH374" i="100"/>
  <c r="BG374" i="100"/>
  <c r="BF374" i="100"/>
  <c r="BE374" i="100"/>
  <c r="BD374" i="100"/>
  <c r="BC374" i="100"/>
  <c r="BB374" i="100"/>
  <c r="BA374" i="100"/>
  <c r="AZ374" i="100"/>
  <c r="AY374" i="100"/>
  <c r="AX374" i="100"/>
  <c r="AW374" i="100"/>
  <c r="AV374" i="100"/>
  <c r="AU374" i="100"/>
  <c r="AT374" i="100"/>
  <c r="BS373" i="100"/>
  <c r="BR373" i="100"/>
  <c r="BQ373" i="100"/>
  <c r="BP373" i="100"/>
  <c r="BO373" i="100"/>
  <c r="BN373" i="100"/>
  <c r="BM373" i="100"/>
  <c r="BL373" i="100"/>
  <c r="BK373" i="100"/>
  <c r="BJ373" i="100"/>
  <c r="BI373" i="100"/>
  <c r="BH373" i="100"/>
  <c r="BG373" i="100"/>
  <c r="BF373" i="100"/>
  <c r="BE373" i="100"/>
  <c r="BD373" i="100"/>
  <c r="BC373" i="100"/>
  <c r="BB373" i="100"/>
  <c r="BA373" i="100"/>
  <c r="AZ373" i="100"/>
  <c r="AY373" i="100"/>
  <c r="AX373" i="100"/>
  <c r="AW373" i="100"/>
  <c r="AV373" i="100"/>
  <c r="AU373" i="100"/>
  <c r="AT373" i="100"/>
  <c r="BS372" i="100"/>
  <c r="BR372" i="100"/>
  <c r="BQ372" i="100"/>
  <c r="BP372" i="100"/>
  <c r="BO372" i="100"/>
  <c r="BN372" i="100"/>
  <c r="BM372" i="100"/>
  <c r="BL372" i="100"/>
  <c r="BK372" i="100"/>
  <c r="BJ372" i="100"/>
  <c r="BI372" i="100"/>
  <c r="BH372" i="100"/>
  <c r="BG372" i="100"/>
  <c r="BF372" i="100"/>
  <c r="BE372" i="100"/>
  <c r="BD372" i="100"/>
  <c r="BC372" i="100"/>
  <c r="BB372" i="100"/>
  <c r="BA372" i="100"/>
  <c r="AZ372" i="100"/>
  <c r="AY372" i="100"/>
  <c r="AX372" i="100"/>
  <c r="AW372" i="100"/>
  <c r="AV372" i="100"/>
  <c r="AU372" i="100"/>
  <c r="AT372" i="100"/>
  <c r="BS371" i="100"/>
  <c r="BR371" i="100"/>
  <c r="BQ371" i="100"/>
  <c r="BP371" i="100"/>
  <c r="BO371" i="100"/>
  <c r="BN371" i="100"/>
  <c r="BM371" i="100"/>
  <c r="BL371" i="100"/>
  <c r="BK371" i="100"/>
  <c r="BJ371" i="100"/>
  <c r="BI371" i="100"/>
  <c r="BH371" i="100"/>
  <c r="BG371" i="100"/>
  <c r="BF371" i="100"/>
  <c r="BE371" i="100"/>
  <c r="BD371" i="100"/>
  <c r="BC371" i="100"/>
  <c r="BB371" i="100"/>
  <c r="BA371" i="100"/>
  <c r="AZ371" i="100"/>
  <c r="AY371" i="100"/>
  <c r="AX371" i="100"/>
  <c r="AW371" i="100"/>
  <c r="AV371" i="100"/>
  <c r="AU371" i="100"/>
  <c r="AT371" i="100"/>
  <c r="BS369" i="100"/>
  <c r="BR369" i="100"/>
  <c r="BQ369" i="100"/>
  <c r="BP369" i="100"/>
  <c r="BO369" i="100"/>
  <c r="BN369" i="100"/>
  <c r="BM369" i="100"/>
  <c r="BL369" i="100"/>
  <c r="BK369" i="100"/>
  <c r="BJ369" i="100"/>
  <c r="BI369" i="100"/>
  <c r="BH369" i="100"/>
  <c r="BG369" i="100"/>
  <c r="BF369" i="100"/>
  <c r="BE369" i="100"/>
  <c r="BD369" i="100"/>
  <c r="BC369" i="100"/>
  <c r="BB369" i="100"/>
  <c r="BA369" i="100"/>
  <c r="AZ369" i="100"/>
  <c r="AY369" i="100"/>
  <c r="AX369" i="100"/>
  <c r="AW369" i="100"/>
  <c r="AV369" i="100"/>
  <c r="AU369" i="100"/>
  <c r="AT369" i="100"/>
  <c r="BS368" i="100"/>
  <c r="BR368" i="100"/>
  <c r="BQ368" i="100"/>
  <c r="BP368" i="100"/>
  <c r="BO368" i="100"/>
  <c r="BN368" i="100"/>
  <c r="BM368" i="100"/>
  <c r="BL368" i="100"/>
  <c r="BK368" i="100"/>
  <c r="BJ368" i="100"/>
  <c r="BI368" i="100"/>
  <c r="BH368" i="100"/>
  <c r="BG368" i="100"/>
  <c r="BF368" i="100"/>
  <c r="BE368" i="100"/>
  <c r="BD368" i="100"/>
  <c r="BC368" i="100"/>
  <c r="BB368" i="100"/>
  <c r="BA368" i="100"/>
  <c r="AZ368" i="100"/>
  <c r="AY368" i="100"/>
  <c r="AX368" i="100"/>
  <c r="AW368" i="100"/>
  <c r="AV368" i="100"/>
  <c r="AU368" i="100"/>
  <c r="AT368" i="100"/>
  <c r="BS367" i="100"/>
  <c r="BR367" i="100"/>
  <c r="BQ367" i="100"/>
  <c r="BP367" i="100"/>
  <c r="BO367" i="100"/>
  <c r="BN367" i="100"/>
  <c r="BM367" i="100"/>
  <c r="BL367" i="100"/>
  <c r="BK367" i="100"/>
  <c r="BJ367" i="100"/>
  <c r="BI367" i="100"/>
  <c r="BH367" i="100"/>
  <c r="BG367" i="100"/>
  <c r="BF367" i="100"/>
  <c r="BE367" i="100"/>
  <c r="BD367" i="100"/>
  <c r="BC367" i="100"/>
  <c r="BB367" i="100"/>
  <c r="BA367" i="100"/>
  <c r="AZ367" i="100"/>
  <c r="AY367" i="100"/>
  <c r="AX367" i="100"/>
  <c r="AW367" i="100"/>
  <c r="AV367" i="100"/>
  <c r="AU367" i="100"/>
  <c r="AT367" i="100"/>
  <c r="BS366" i="100"/>
  <c r="BR366" i="100"/>
  <c r="BQ366" i="100"/>
  <c r="BP366" i="100"/>
  <c r="BO366" i="100"/>
  <c r="BN366" i="100"/>
  <c r="BM366" i="100"/>
  <c r="BL366" i="100"/>
  <c r="BK366" i="100"/>
  <c r="BJ366" i="100"/>
  <c r="BI366" i="100"/>
  <c r="BH366" i="100"/>
  <c r="BG366" i="100"/>
  <c r="BF366" i="100"/>
  <c r="BE366" i="100"/>
  <c r="BD366" i="100"/>
  <c r="BC366" i="100"/>
  <c r="BB366" i="100"/>
  <c r="BA366" i="100"/>
  <c r="AZ366" i="100"/>
  <c r="AY366" i="100"/>
  <c r="AX366" i="100"/>
  <c r="AW366" i="100"/>
  <c r="AV366" i="100"/>
  <c r="AU366" i="100"/>
  <c r="AT366" i="100"/>
  <c r="BS365" i="100"/>
  <c r="BR365" i="100"/>
  <c r="BQ365" i="100"/>
  <c r="BP365" i="100"/>
  <c r="BO365" i="100"/>
  <c r="BN365" i="100"/>
  <c r="BM365" i="100"/>
  <c r="BL365" i="100"/>
  <c r="BK365" i="100"/>
  <c r="BJ365" i="100"/>
  <c r="BI365" i="100"/>
  <c r="BH365" i="100"/>
  <c r="BG365" i="100"/>
  <c r="BF365" i="100"/>
  <c r="BE365" i="100"/>
  <c r="BD365" i="100"/>
  <c r="BC365" i="100"/>
  <c r="BB365" i="100"/>
  <c r="BA365" i="100"/>
  <c r="AZ365" i="100"/>
  <c r="AY365" i="100"/>
  <c r="AX365" i="100"/>
  <c r="AW365" i="100"/>
  <c r="AV365" i="100"/>
  <c r="AU365" i="100"/>
  <c r="AT365" i="100"/>
  <c r="BS364" i="100"/>
  <c r="BR364" i="100"/>
  <c r="BQ364" i="100"/>
  <c r="BP364" i="100"/>
  <c r="BO364" i="100"/>
  <c r="BN364" i="100"/>
  <c r="BM364" i="100"/>
  <c r="BL364" i="100"/>
  <c r="BK364" i="100"/>
  <c r="BJ364" i="100"/>
  <c r="BI364" i="100"/>
  <c r="BH364" i="100"/>
  <c r="BG364" i="100"/>
  <c r="BF364" i="100"/>
  <c r="BE364" i="100"/>
  <c r="BD364" i="100"/>
  <c r="BC364" i="100"/>
  <c r="BB364" i="100"/>
  <c r="BA364" i="100"/>
  <c r="AZ364" i="100"/>
  <c r="AY364" i="100"/>
  <c r="AX364" i="100"/>
  <c r="AW364" i="100"/>
  <c r="AV364" i="100"/>
  <c r="AU364" i="100"/>
  <c r="AT364" i="100"/>
  <c r="BS363" i="100"/>
  <c r="BR363" i="100"/>
  <c r="BQ363" i="100"/>
  <c r="BP363" i="100"/>
  <c r="BO363" i="100"/>
  <c r="BN363" i="100"/>
  <c r="BM363" i="100"/>
  <c r="BL363" i="100"/>
  <c r="BK363" i="100"/>
  <c r="BJ363" i="100"/>
  <c r="BI363" i="100"/>
  <c r="BH363" i="100"/>
  <c r="BG363" i="100"/>
  <c r="BF363" i="100"/>
  <c r="BE363" i="100"/>
  <c r="BD363" i="100"/>
  <c r="BC363" i="100"/>
  <c r="BB363" i="100"/>
  <c r="BA363" i="100"/>
  <c r="AZ363" i="100"/>
  <c r="AY363" i="100"/>
  <c r="AX363" i="100"/>
  <c r="AW363" i="100"/>
  <c r="AV363" i="100"/>
  <c r="AU363" i="100"/>
  <c r="AT363" i="100"/>
  <c r="BS362" i="100"/>
  <c r="BR362" i="100"/>
  <c r="BQ362" i="100"/>
  <c r="BP362" i="100"/>
  <c r="BO362" i="100"/>
  <c r="BN362" i="100"/>
  <c r="BM362" i="100"/>
  <c r="BL362" i="100"/>
  <c r="BK362" i="100"/>
  <c r="BJ362" i="100"/>
  <c r="BI362" i="100"/>
  <c r="BH362" i="100"/>
  <c r="BG362" i="100"/>
  <c r="BF362" i="100"/>
  <c r="BE362" i="100"/>
  <c r="BD362" i="100"/>
  <c r="BC362" i="100"/>
  <c r="BB362" i="100"/>
  <c r="BA362" i="100"/>
  <c r="AZ362" i="100"/>
  <c r="AY362" i="100"/>
  <c r="AX362" i="100"/>
  <c r="AW362" i="100"/>
  <c r="AV362" i="100"/>
  <c r="AU362" i="100"/>
  <c r="AT362" i="100"/>
  <c r="BS361" i="100"/>
  <c r="BR361" i="100"/>
  <c r="BQ361" i="100"/>
  <c r="BP361" i="100"/>
  <c r="BO361" i="100"/>
  <c r="BN361" i="100"/>
  <c r="BM361" i="100"/>
  <c r="BL361" i="100"/>
  <c r="BK361" i="100"/>
  <c r="BJ361" i="100"/>
  <c r="BI361" i="100"/>
  <c r="BH361" i="100"/>
  <c r="BG361" i="100"/>
  <c r="BF361" i="100"/>
  <c r="BE361" i="100"/>
  <c r="BD361" i="100"/>
  <c r="BC361" i="100"/>
  <c r="BB361" i="100"/>
  <c r="BA361" i="100"/>
  <c r="AZ361" i="100"/>
  <c r="AY361" i="100"/>
  <c r="AX361" i="100"/>
  <c r="AW361" i="100"/>
  <c r="AV361" i="100"/>
  <c r="AU361" i="100"/>
  <c r="AT361" i="100"/>
  <c r="BS360" i="100"/>
  <c r="BR360" i="100"/>
  <c r="BQ360" i="100"/>
  <c r="BP360" i="100"/>
  <c r="BO360" i="100"/>
  <c r="BN360" i="100"/>
  <c r="BM360" i="100"/>
  <c r="BL360" i="100"/>
  <c r="BK360" i="100"/>
  <c r="BJ360" i="100"/>
  <c r="BI360" i="100"/>
  <c r="BH360" i="100"/>
  <c r="BG360" i="100"/>
  <c r="BF360" i="100"/>
  <c r="BE360" i="100"/>
  <c r="BD360" i="100"/>
  <c r="BC360" i="100"/>
  <c r="BB360" i="100"/>
  <c r="BA360" i="100"/>
  <c r="AZ360" i="100"/>
  <c r="AY360" i="100"/>
  <c r="AX360" i="100"/>
  <c r="AW360" i="100"/>
  <c r="AV360" i="100"/>
  <c r="AU360" i="100"/>
  <c r="AT360" i="100"/>
  <c r="BS359" i="100"/>
  <c r="BR359" i="100"/>
  <c r="BQ359" i="100"/>
  <c r="BP359" i="100"/>
  <c r="BO359" i="100"/>
  <c r="BN359" i="100"/>
  <c r="BM359" i="100"/>
  <c r="BL359" i="100"/>
  <c r="BK359" i="100"/>
  <c r="BJ359" i="100"/>
  <c r="BI359" i="100"/>
  <c r="BH359" i="100"/>
  <c r="BG359" i="100"/>
  <c r="BF359" i="100"/>
  <c r="BE359" i="100"/>
  <c r="BD359" i="100"/>
  <c r="BC359" i="100"/>
  <c r="BB359" i="100"/>
  <c r="BA359" i="100"/>
  <c r="AZ359" i="100"/>
  <c r="AY359" i="100"/>
  <c r="AX359" i="100"/>
  <c r="AW359" i="100"/>
  <c r="AV359" i="100"/>
  <c r="AU359" i="100"/>
  <c r="AT359" i="100"/>
  <c r="BS358" i="100"/>
  <c r="BR358" i="100"/>
  <c r="BQ358" i="100"/>
  <c r="BP358" i="100"/>
  <c r="BO358" i="100"/>
  <c r="BN358" i="100"/>
  <c r="BM358" i="100"/>
  <c r="BL358" i="100"/>
  <c r="BK358" i="100"/>
  <c r="BJ358" i="100"/>
  <c r="BI358" i="100"/>
  <c r="BH358" i="100"/>
  <c r="BG358" i="100"/>
  <c r="BF358" i="100"/>
  <c r="BE358" i="100"/>
  <c r="BD358" i="100"/>
  <c r="BC358" i="100"/>
  <c r="BB358" i="100"/>
  <c r="BA358" i="100"/>
  <c r="AZ358" i="100"/>
  <c r="AY358" i="100"/>
  <c r="AX358" i="100"/>
  <c r="AW358" i="100"/>
  <c r="AV358" i="100"/>
  <c r="AU358" i="100"/>
  <c r="AT358" i="100"/>
  <c r="BS357" i="100"/>
  <c r="BR357" i="100"/>
  <c r="BQ357" i="100"/>
  <c r="BP357" i="100"/>
  <c r="BO357" i="100"/>
  <c r="BN357" i="100"/>
  <c r="BM357" i="100"/>
  <c r="BL357" i="100"/>
  <c r="BK357" i="100"/>
  <c r="BJ357" i="100"/>
  <c r="BI357" i="100"/>
  <c r="BH357" i="100"/>
  <c r="BG357" i="100"/>
  <c r="BF357" i="100"/>
  <c r="BE357" i="100"/>
  <c r="BD357" i="100"/>
  <c r="BC357" i="100"/>
  <c r="BB357" i="100"/>
  <c r="BA357" i="100"/>
  <c r="AZ357" i="100"/>
  <c r="AY357" i="100"/>
  <c r="AX357" i="100"/>
  <c r="AW357" i="100"/>
  <c r="AV357" i="100"/>
  <c r="AU357" i="100"/>
  <c r="AT357" i="100"/>
  <c r="BS356" i="100"/>
  <c r="BR356" i="100"/>
  <c r="BQ356" i="100"/>
  <c r="BP356" i="100"/>
  <c r="BO356" i="100"/>
  <c r="BN356" i="100"/>
  <c r="BM356" i="100"/>
  <c r="BL356" i="100"/>
  <c r="BK356" i="100"/>
  <c r="BJ356" i="100"/>
  <c r="BI356" i="100"/>
  <c r="BH356" i="100"/>
  <c r="BG356" i="100"/>
  <c r="BF356" i="100"/>
  <c r="BE356" i="100"/>
  <c r="BD356" i="100"/>
  <c r="BC356" i="100"/>
  <c r="BB356" i="100"/>
  <c r="BA356" i="100"/>
  <c r="AZ356" i="100"/>
  <c r="AY356" i="100"/>
  <c r="AX356" i="100"/>
  <c r="AW356" i="100"/>
  <c r="AV356" i="100"/>
  <c r="AU356" i="100"/>
  <c r="AT356" i="100"/>
  <c r="BS355" i="100"/>
  <c r="BR355" i="100"/>
  <c r="BQ355" i="100"/>
  <c r="BP355" i="100"/>
  <c r="BO355" i="100"/>
  <c r="BN355" i="100"/>
  <c r="BM355" i="100"/>
  <c r="BL355" i="100"/>
  <c r="BK355" i="100"/>
  <c r="BJ355" i="100"/>
  <c r="BI355" i="100"/>
  <c r="BH355" i="100"/>
  <c r="BG355" i="100"/>
  <c r="BF355" i="100"/>
  <c r="BE355" i="100"/>
  <c r="BD355" i="100"/>
  <c r="BC355" i="100"/>
  <c r="BB355" i="100"/>
  <c r="BA355" i="100"/>
  <c r="AZ355" i="100"/>
  <c r="AY355" i="100"/>
  <c r="AX355" i="100"/>
  <c r="AW355" i="100"/>
  <c r="AV355" i="100"/>
  <c r="AU355" i="100"/>
  <c r="AT355" i="100"/>
  <c r="BS354" i="100"/>
  <c r="BR354" i="100"/>
  <c r="BQ354" i="100"/>
  <c r="BP354" i="100"/>
  <c r="BO354" i="100"/>
  <c r="BN354" i="100"/>
  <c r="BM354" i="100"/>
  <c r="BL354" i="100"/>
  <c r="BK354" i="100"/>
  <c r="BJ354" i="100"/>
  <c r="BI354" i="100"/>
  <c r="BH354" i="100"/>
  <c r="BG354" i="100"/>
  <c r="BF354" i="100"/>
  <c r="BE354" i="100"/>
  <c r="BD354" i="100"/>
  <c r="BC354" i="100"/>
  <c r="BB354" i="100"/>
  <c r="BA354" i="100"/>
  <c r="AZ354" i="100"/>
  <c r="AY354" i="100"/>
  <c r="AX354" i="100"/>
  <c r="AW354" i="100"/>
  <c r="AV354" i="100"/>
  <c r="AU354" i="100"/>
  <c r="AT354" i="100"/>
  <c r="BS353" i="100"/>
  <c r="BR353" i="100"/>
  <c r="BQ353" i="100"/>
  <c r="BP353" i="100"/>
  <c r="BO353" i="100"/>
  <c r="BN353" i="100"/>
  <c r="BM353" i="100"/>
  <c r="BL353" i="100"/>
  <c r="BK353" i="100"/>
  <c r="BJ353" i="100"/>
  <c r="BI353" i="100"/>
  <c r="BH353" i="100"/>
  <c r="BG353" i="100"/>
  <c r="BF353" i="100"/>
  <c r="BE353" i="100"/>
  <c r="BD353" i="100"/>
  <c r="BC353" i="100"/>
  <c r="BB353" i="100"/>
  <c r="BA353" i="100"/>
  <c r="AZ353" i="100"/>
  <c r="AY353" i="100"/>
  <c r="AX353" i="100"/>
  <c r="AW353" i="100"/>
  <c r="AV353" i="100"/>
  <c r="AU353" i="100"/>
  <c r="AT353" i="100"/>
  <c r="BS352" i="100"/>
  <c r="BR352" i="100"/>
  <c r="BQ352" i="100"/>
  <c r="BP352" i="100"/>
  <c r="BO352" i="100"/>
  <c r="BN352" i="100"/>
  <c r="BM352" i="100"/>
  <c r="BL352" i="100"/>
  <c r="BK352" i="100"/>
  <c r="BJ352" i="100"/>
  <c r="BI352" i="100"/>
  <c r="BH352" i="100"/>
  <c r="BG352" i="100"/>
  <c r="BF352" i="100"/>
  <c r="BE352" i="100"/>
  <c r="BD352" i="100"/>
  <c r="BC352" i="100"/>
  <c r="BB352" i="100"/>
  <c r="BA352" i="100"/>
  <c r="AZ352" i="100"/>
  <c r="AY352" i="100"/>
  <c r="AX352" i="100"/>
  <c r="AW352" i="100"/>
  <c r="AV352" i="100"/>
  <c r="AU352" i="100"/>
  <c r="AT352" i="100"/>
  <c r="BS351" i="100"/>
  <c r="BR351" i="100"/>
  <c r="BQ351" i="100"/>
  <c r="BP351" i="100"/>
  <c r="BO351" i="100"/>
  <c r="BN351" i="100"/>
  <c r="BM351" i="100"/>
  <c r="BL351" i="100"/>
  <c r="BK351" i="100"/>
  <c r="BJ351" i="100"/>
  <c r="BI351" i="100"/>
  <c r="BH351" i="100"/>
  <c r="BG351" i="100"/>
  <c r="BF351" i="100"/>
  <c r="BE351" i="100"/>
  <c r="BD351" i="100"/>
  <c r="BC351" i="100"/>
  <c r="BB351" i="100"/>
  <c r="BA351" i="100"/>
  <c r="AZ351" i="100"/>
  <c r="AY351" i="100"/>
  <c r="AX351" i="100"/>
  <c r="AW351" i="100"/>
  <c r="AV351" i="100"/>
  <c r="AU351" i="100"/>
  <c r="AT351" i="100"/>
  <c r="BS350" i="100"/>
  <c r="BR350" i="100"/>
  <c r="BQ350" i="100"/>
  <c r="BP350" i="100"/>
  <c r="BO350" i="100"/>
  <c r="BN350" i="100"/>
  <c r="BM350" i="100"/>
  <c r="BL350" i="100"/>
  <c r="BK350" i="100"/>
  <c r="BJ350" i="100"/>
  <c r="BI350" i="100"/>
  <c r="BH350" i="100"/>
  <c r="BG350" i="100"/>
  <c r="BF350" i="100"/>
  <c r="BE350" i="100"/>
  <c r="BD350" i="100"/>
  <c r="BC350" i="100"/>
  <c r="BB350" i="100"/>
  <c r="BA350" i="100"/>
  <c r="AZ350" i="100"/>
  <c r="AY350" i="100"/>
  <c r="AX350" i="100"/>
  <c r="AW350" i="100"/>
  <c r="AV350" i="100"/>
  <c r="AU350" i="100"/>
  <c r="AT350" i="100"/>
  <c r="BS349" i="100"/>
  <c r="BR349" i="100"/>
  <c r="BQ349" i="100"/>
  <c r="BP349" i="100"/>
  <c r="BO349" i="100"/>
  <c r="BN349" i="100"/>
  <c r="BM349" i="100"/>
  <c r="BL349" i="100"/>
  <c r="BK349" i="100"/>
  <c r="BJ349" i="100"/>
  <c r="BI349" i="100"/>
  <c r="BH349" i="100"/>
  <c r="BG349" i="100"/>
  <c r="BF349" i="100"/>
  <c r="BE349" i="100"/>
  <c r="BD349" i="100"/>
  <c r="BC349" i="100"/>
  <c r="BB349" i="100"/>
  <c r="BA349" i="100"/>
  <c r="AZ349" i="100"/>
  <c r="AY349" i="100"/>
  <c r="AX349" i="100"/>
  <c r="AW349" i="100"/>
  <c r="AV349" i="100"/>
  <c r="AU349" i="100"/>
  <c r="AT349" i="100"/>
  <c r="BS348" i="100"/>
  <c r="BR348" i="100"/>
  <c r="BQ348" i="100"/>
  <c r="BP348" i="100"/>
  <c r="BO348" i="100"/>
  <c r="BN348" i="100"/>
  <c r="BM348" i="100"/>
  <c r="BL348" i="100"/>
  <c r="BK348" i="100"/>
  <c r="BJ348" i="100"/>
  <c r="BI348" i="100"/>
  <c r="BH348" i="100"/>
  <c r="BG348" i="100"/>
  <c r="BF348" i="100"/>
  <c r="BE348" i="100"/>
  <c r="BD348" i="100"/>
  <c r="BC348" i="100"/>
  <c r="BB348" i="100"/>
  <c r="BA348" i="100"/>
  <c r="AZ348" i="100"/>
  <c r="AY348" i="100"/>
  <c r="AX348" i="100"/>
  <c r="AW348" i="100"/>
  <c r="AV348" i="100"/>
  <c r="AU348" i="100"/>
  <c r="AT348" i="100"/>
  <c r="BS347" i="100"/>
  <c r="BR347" i="100"/>
  <c r="BQ347" i="100"/>
  <c r="BP347" i="100"/>
  <c r="BO347" i="100"/>
  <c r="BN347" i="100"/>
  <c r="BM347" i="100"/>
  <c r="BL347" i="100"/>
  <c r="BK347" i="100"/>
  <c r="BJ347" i="100"/>
  <c r="BI347" i="100"/>
  <c r="BH347" i="100"/>
  <c r="BG347" i="100"/>
  <c r="BF347" i="100"/>
  <c r="BE347" i="100"/>
  <c r="BD347" i="100"/>
  <c r="BC347" i="100"/>
  <c r="BB347" i="100"/>
  <c r="BA347" i="100"/>
  <c r="AZ347" i="100"/>
  <c r="AY347" i="100"/>
  <c r="AX347" i="100"/>
  <c r="AW347" i="100"/>
  <c r="AV347" i="100"/>
  <c r="AU347" i="100"/>
  <c r="AT347" i="100"/>
  <c r="BS346" i="100"/>
  <c r="BR346" i="100"/>
  <c r="BQ346" i="100"/>
  <c r="BP346" i="100"/>
  <c r="BO346" i="100"/>
  <c r="BN346" i="100"/>
  <c r="BM346" i="100"/>
  <c r="BL346" i="100"/>
  <c r="BK346" i="100"/>
  <c r="BJ346" i="100"/>
  <c r="BI346" i="100"/>
  <c r="BH346" i="100"/>
  <c r="BG346" i="100"/>
  <c r="BF346" i="100"/>
  <c r="BE346" i="100"/>
  <c r="BD346" i="100"/>
  <c r="BC346" i="100"/>
  <c r="BB346" i="100"/>
  <c r="BA346" i="100"/>
  <c r="AZ346" i="100"/>
  <c r="AY346" i="100"/>
  <c r="AX346" i="100"/>
  <c r="AW346" i="100"/>
  <c r="AV346" i="100"/>
  <c r="AU346" i="100"/>
  <c r="AT346" i="100"/>
  <c r="BS345" i="100"/>
  <c r="BR345" i="100"/>
  <c r="BQ345" i="100"/>
  <c r="BP345" i="100"/>
  <c r="BO345" i="100"/>
  <c r="BN345" i="100"/>
  <c r="BM345" i="100"/>
  <c r="BL345" i="100"/>
  <c r="BK345" i="100"/>
  <c r="BJ345" i="100"/>
  <c r="BI345" i="100"/>
  <c r="BH345" i="100"/>
  <c r="BG345" i="100"/>
  <c r="BF345" i="100"/>
  <c r="BE345" i="100"/>
  <c r="BD345" i="100"/>
  <c r="BC345" i="100"/>
  <c r="BB345" i="100"/>
  <c r="BA345" i="100"/>
  <c r="AZ345" i="100"/>
  <c r="AY345" i="100"/>
  <c r="AX345" i="100"/>
  <c r="AW345" i="100"/>
  <c r="AV345" i="100"/>
  <c r="AU345" i="100"/>
  <c r="AT345" i="100"/>
  <c r="BS344" i="100"/>
  <c r="BR344" i="100"/>
  <c r="BQ344" i="100"/>
  <c r="BP344" i="100"/>
  <c r="BO344" i="100"/>
  <c r="BN344" i="100"/>
  <c r="BM344" i="100"/>
  <c r="BL344" i="100"/>
  <c r="BK344" i="100"/>
  <c r="BJ344" i="100"/>
  <c r="BI344" i="100"/>
  <c r="BH344" i="100"/>
  <c r="BG344" i="100"/>
  <c r="BF344" i="100"/>
  <c r="BE344" i="100"/>
  <c r="BD344" i="100"/>
  <c r="BC344" i="100"/>
  <c r="BB344" i="100"/>
  <c r="BA344" i="100"/>
  <c r="AZ344" i="100"/>
  <c r="AY344" i="100"/>
  <c r="AX344" i="100"/>
  <c r="AW344" i="100"/>
  <c r="AV344" i="100"/>
  <c r="AU344" i="100"/>
  <c r="AT344" i="100"/>
  <c r="BS343" i="100"/>
  <c r="BR343" i="100"/>
  <c r="BQ343" i="100"/>
  <c r="BP343" i="100"/>
  <c r="BO343" i="100"/>
  <c r="BN343" i="100"/>
  <c r="BM343" i="100"/>
  <c r="BL343" i="100"/>
  <c r="BK343" i="100"/>
  <c r="BJ343" i="100"/>
  <c r="BI343" i="100"/>
  <c r="BH343" i="100"/>
  <c r="BG343" i="100"/>
  <c r="BF343" i="100"/>
  <c r="BE343" i="100"/>
  <c r="BD343" i="100"/>
  <c r="BC343" i="100"/>
  <c r="BB343" i="100"/>
  <c r="BA343" i="100"/>
  <c r="AZ343" i="100"/>
  <c r="AY343" i="100"/>
  <c r="AX343" i="100"/>
  <c r="AW343" i="100"/>
  <c r="AV343" i="100"/>
  <c r="AU343" i="100"/>
  <c r="AT343" i="100"/>
  <c r="BS342" i="100"/>
  <c r="BR342" i="100"/>
  <c r="BQ342" i="100"/>
  <c r="BP342" i="100"/>
  <c r="BO342" i="100"/>
  <c r="BN342" i="100"/>
  <c r="BM342" i="100"/>
  <c r="BL342" i="100"/>
  <c r="BK342" i="100"/>
  <c r="BJ342" i="100"/>
  <c r="BI342" i="100"/>
  <c r="BH342" i="100"/>
  <c r="BG342" i="100"/>
  <c r="BF342" i="100"/>
  <c r="BE342" i="100"/>
  <c r="BD342" i="100"/>
  <c r="BC342" i="100"/>
  <c r="BB342" i="100"/>
  <c r="BA342" i="100"/>
  <c r="AZ342" i="100"/>
  <c r="AY342" i="100"/>
  <c r="AX342" i="100"/>
  <c r="AW342" i="100"/>
  <c r="AV342" i="100"/>
  <c r="AU342" i="100"/>
  <c r="AT342" i="100"/>
  <c r="BS341" i="100"/>
  <c r="BR341" i="100"/>
  <c r="BQ341" i="100"/>
  <c r="BP341" i="100"/>
  <c r="BO341" i="100"/>
  <c r="BN341" i="100"/>
  <c r="BM341" i="100"/>
  <c r="BL341" i="100"/>
  <c r="BK341" i="100"/>
  <c r="BJ341" i="100"/>
  <c r="BI341" i="100"/>
  <c r="BH341" i="100"/>
  <c r="BG341" i="100"/>
  <c r="BF341" i="100"/>
  <c r="BE341" i="100"/>
  <c r="BD341" i="100"/>
  <c r="BC341" i="100"/>
  <c r="BB341" i="100"/>
  <c r="BA341" i="100"/>
  <c r="AZ341" i="100"/>
  <c r="AY341" i="100"/>
  <c r="AX341" i="100"/>
  <c r="AW341" i="100"/>
  <c r="AV341" i="100"/>
  <c r="AU341" i="100"/>
  <c r="AT341" i="100"/>
  <c r="BS340" i="100"/>
  <c r="BR340" i="100"/>
  <c r="BQ340" i="100"/>
  <c r="BP340" i="100"/>
  <c r="BO340" i="100"/>
  <c r="BN340" i="100"/>
  <c r="BM340" i="100"/>
  <c r="BL340" i="100"/>
  <c r="BK340" i="100"/>
  <c r="BJ340" i="100"/>
  <c r="BI340" i="100"/>
  <c r="BH340" i="100"/>
  <c r="BG340" i="100"/>
  <c r="BF340" i="100"/>
  <c r="BE340" i="100"/>
  <c r="BD340" i="100"/>
  <c r="BC340" i="100"/>
  <c r="BB340" i="100"/>
  <c r="BA340" i="100"/>
  <c r="AZ340" i="100"/>
  <c r="AY340" i="100"/>
  <c r="AX340" i="100"/>
  <c r="AW340" i="100"/>
  <c r="AV340" i="100"/>
  <c r="AU340" i="100"/>
  <c r="AT340" i="100"/>
  <c r="BS339" i="100"/>
  <c r="BR339" i="100"/>
  <c r="BQ339" i="100"/>
  <c r="BP339" i="100"/>
  <c r="BO339" i="100"/>
  <c r="BN339" i="100"/>
  <c r="BM339" i="100"/>
  <c r="BL339" i="100"/>
  <c r="BK339" i="100"/>
  <c r="BJ339" i="100"/>
  <c r="BI339" i="100"/>
  <c r="BH339" i="100"/>
  <c r="BG339" i="100"/>
  <c r="BF339" i="100"/>
  <c r="BE339" i="100"/>
  <c r="BD339" i="100"/>
  <c r="BC339" i="100"/>
  <c r="BB339" i="100"/>
  <c r="BA339" i="100"/>
  <c r="AZ339" i="100"/>
  <c r="AY339" i="100"/>
  <c r="AX339" i="100"/>
  <c r="AW339" i="100"/>
  <c r="AV339" i="100"/>
  <c r="AU339" i="100"/>
  <c r="AT339" i="100"/>
  <c r="BS338" i="100"/>
  <c r="BR338" i="100"/>
  <c r="BQ338" i="100"/>
  <c r="BP338" i="100"/>
  <c r="BO338" i="100"/>
  <c r="BN338" i="100"/>
  <c r="BM338" i="100"/>
  <c r="BL338" i="100"/>
  <c r="BK338" i="100"/>
  <c r="BJ338" i="100"/>
  <c r="BI338" i="100"/>
  <c r="BH338" i="100"/>
  <c r="BG338" i="100"/>
  <c r="BF338" i="100"/>
  <c r="BE338" i="100"/>
  <c r="BD338" i="100"/>
  <c r="BC338" i="100"/>
  <c r="BB338" i="100"/>
  <c r="BA338" i="100"/>
  <c r="AZ338" i="100"/>
  <c r="AY338" i="100"/>
  <c r="AX338" i="100"/>
  <c r="AW338" i="100"/>
  <c r="AV338" i="100"/>
  <c r="AU338" i="100"/>
  <c r="AT338" i="100"/>
  <c r="BS337" i="100"/>
  <c r="BR337" i="100"/>
  <c r="BQ337" i="100"/>
  <c r="BP337" i="100"/>
  <c r="BO337" i="100"/>
  <c r="BN337" i="100"/>
  <c r="BM337" i="100"/>
  <c r="BL337" i="100"/>
  <c r="BK337" i="100"/>
  <c r="BJ337" i="100"/>
  <c r="BI337" i="100"/>
  <c r="BH337" i="100"/>
  <c r="BG337" i="100"/>
  <c r="BF337" i="100"/>
  <c r="BE337" i="100"/>
  <c r="BD337" i="100"/>
  <c r="BC337" i="100"/>
  <c r="BB337" i="100"/>
  <c r="BA337" i="100"/>
  <c r="AZ337" i="100"/>
  <c r="AY337" i="100"/>
  <c r="AX337" i="100"/>
  <c r="AW337" i="100"/>
  <c r="AV337" i="100"/>
  <c r="AU337" i="100"/>
  <c r="AT337" i="100"/>
  <c r="BS336" i="100"/>
  <c r="BR336" i="100"/>
  <c r="BQ336" i="100"/>
  <c r="BP336" i="100"/>
  <c r="BO336" i="100"/>
  <c r="BN336" i="100"/>
  <c r="BM336" i="100"/>
  <c r="BL336" i="100"/>
  <c r="BK336" i="100"/>
  <c r="BJ336" i="100"/>
  <c r="BI336" i="100"/>
  <c r="BH336" i="100"/>
  <c r="BG336" i="100"/>
  <c r="BF336" i="100"/>
  <c r="BE336" i="100"/>
  <c r="BD336" i="100"/>
  <c r="BC336" i="100"/>
  <c r="BB336" i="100"/>
  <c r="BA336" i="100"/>
  <c r="AZ336" i="100"/>
  <c r="AY336" i="100"/>
  <c r="AX336" i="100"/>
  <c r="AW336" i="100"/>
  <c r="AV336" i="100"/>
  <c r="AU336" i="100"/>
  <c r="AT336" i="100"/>
  <c r="BS335" i="100"/>
  <c r="BR335" i="100"/>
  <c r="BQ335" i="100"/>
  <c r="BP335" i="100"/>
  <c r="BO335" i="100"/>
  <c r="BN335" i="100"/>
  <c r="BM335" i="100"/>
  <c r="BL335" i="100"/>
  <c r="BK335" i="100"/>
  <c r="BJ335" i="100"/>
  <c r="BI335" i="100"/>
  <c r="BH335" i="100"/>
  <c r="BG335" i="100"/>
  <c r="BF335" i="100"/>
  <c r="BE335" i="100"/>
  <c r="BD335" i="100"/>
  <c r="BC335" i="100"/>
  <c r="BB335" i="100"/>
  <c r="BA335" i="100"/>
  <c r="AZ335" i="100"/>
  <c r="AY335" i="100"/>
  <c r="AX335" i="100"/>
  <c r="AW335" i="100"/>
  <c r="AV335" i="100"/>
  <c r="AU335" i="100"/>
  <c r="AT335" i="100"/>
  <c r="BS334" i="100"/>
  <c r="BR334" i="100"/>
  <c r="BQ334" i="100"/>
  <c r="BP334" i="100"/>
  <c r="BO334" i="100"/>
  <c r="BN334" i="100"/>
  <c r="BM334" i="100"/>
  <c r="BL334" i="100"/>
  <c r="BK334" i="100"/>
  <c r="BJ334" i="100"/>
  <c r="BI334" i="100"/>
  <c r="BH334" i="100"/>
  <c r="BG334" i="100"/>
  <c r="BF334" i="100"/>
  <c r="BE334" i="100"/>
  <c r="BD334" i="100"/>
  <c r="BC334" i="100"/>
  <c r="BB334" i="100"/>
  <c r="BA334" i="100"/>
  <c r="AZ334" i="100"/>
  <c r="AY334" i="100"/>
  <c r="AX334" i="100"/>
  <c r="AW334" i="100"/>
  <c r="AV334" i="100"/>
  <c r="AU334" i="100"/>
  <c r="AT334" i="100"/>
  <c r="BS333" i="100"/>
  <c r="BR333" i="100"/>
  <c r="BQ333" i="100"/>
  <c r="BP333" i="100"/>
  <c r="BO333" i="100"/>
  <c r="BN333" i="100"/>
  <c r="BM333" i="100"/>
  <c r="BL333" i="100"/>
  <c r="BK333" i="100"/>
  <c r="BJ333" i="100"/>
  <c r="BI333" i="100"/>
  <c r="BH333" i="100"/>
  <c r="BG333" i="100"/>
  <c r="BF333" i="100"/>
  <c r="BE333" i="100"/>
  <c r="BD333" i="100"/>
  <c r="BC333" i="100"/>
  <c r="BB333" i="100"/>
  <c r="BA333" i="100"/>
  <c r="AZ333" i="100"/>
  <c r="AY333" i="100"/>
  <c r="AX333" i="100"/>
  <c r="AW333" i="100"/>
  <c r="AV333" i="100"/>
  <c r="AU333" i="100"/>
  <c r="AT333" i="100"/>
  <c r="BS332" i="100"/>
  <c r="BR332" i="100"/>
  <c r="BQ332" i="100"/>
  <c r="BP332" i="100"/>
  <c r="BO332" i="100"/>
  <c r="BN332" i="100"/>
  <c r="BM332" i="100"/>
  <c r="BL332" i="100"/>
  <c r="BK332" i="100"/>
  <c r="BJ332" i="100"/>
  <c r="BI332" i="100"/>
  <c r="BH332" i="100"/>
  <c r="BG332" i="100"/>
  <c r="BF332" i="100"/>
  <c r="BE332" i="100"/>
  <c r="BD332" i="100"/>
  <c r="BC332" i="100"/>
  <c r="BB332" i="100"/>
  <c r="BA332" i="100"/>
  <c r="AZ332" i="100"/>
  <c r="AY332" i="100"/>
  <c r="AX332" i="100"/>
  <c r="AW332" i="100"/>
  <c r="AV332" i="100"/>
  <c r="AU332" i="100"/>
  <c r="AT332" i="100"/>
  <c r="BS331" i="100"/>
  <c r="BR331" i="100"/>
  <c r="BQ331" i="100"/>
  <c r="BP331" i="100"/>
  <c r="BO331" i="100"/>
  <c r="BN331" i="100"/>
  <c r="BM331" i="100"/>
  <c r="BL331" i="100"/>
  <c r="BK331" i="100"/>
  <c r="BJ331" i="100"/>
  <c r="BI331" i="100"/>
  <c r="BH331" i="100"/>
  <c r="BG331" i="100"/>
  <c r="BF331" i="100"/>
  <c r="BE331" i="100"/>
  <c r="BD331" i="100"/>
  <c r="BC331" i="100"/>
  <c r="BB331" i="100"/>
  <c r="BA331" i="100"/>
  <c r="AZ331" i="100"/>
  <c r="AY331" i="100"/>
  <c r="AX331" i="100"/>
  <c r="AW331" i="100"/>
  <c r="AV331" i="100"/>
  <c r="AU331" i="100"/>
  <c r="AT331" i="100"/>
  <c r="BS330" i="100"/>
  <c r="BR330" i="100"/>
  <c r="BQ330" i="100"/>
  <c r="BP330" i="100"/>
  <c r="BO330" i="100"/>
  <c r="BN330" i="100"/>
  <c r="BM330" i="100"/>
  <c r="BL330" i="100"/>
  <c r="BK330" i="100"/>
  <c r="BJ330" i="100"/>
  <c r="BI330" i="100"/>
  <c r="BH330" i="100"/>
  <c r="BG330" i="100"/>
  <c r="BF330" i="100"/>
  <c r="BE330" i="100"/>
  <c r="BD330" i="100"/>
  <c r="BC330" i="100"/>
  <c r="BB330" i="100"/>
  <c r="BA330" i="100"/>
  <c r="AZ330" i="100"/>
  <c r="AY330" i="100"/>
  <c r="AX330" i="100"/>
  <c r="AW330" i="100"/>
  <c r="AV330" i="100"/>
  <c r="AU330" i="100"/>
  <c r="AT330" i="100"/>
  <c r="BF329" i="100"/>
  <c r="BE329" i="100"/>
  <c r="BD329" i="100"/>
  <c r="BC329" i="100"/>
  <c r="BB329" i="100"/>
  <c r="BA329" i="100"/>
  <c r="AZ329" i="100"/>
  <c r="AY329" i="100"/>
  <c r="AX329" i="100"/>
  <c r="AW329" i="100"/>
  <c r="AV329" i="100"/>
  <c r="AU329" i="100"/>
  <c r="AT329" i="100"/>
  <c r="BS328" i="100"/>
  <c r="BR328" i="100"/>
  <c r="BQ328" i="100"/>
  <c r="BP328" i="100"/>
  <c r="BO328" i="100"/>
  <c r="BN328" i="100"/>
  <c r="BM328" i="100"/>
  <c r="BL328" i="100"/>
  <c r="BK328" i="100"/>
  <c r="BJ328" i="100"/>
  <c r="BI328" i="100"/>
  <c r="BH328" i="100"/>
  <c r="BG328" i="100"/>
  <c r="BF328" i="100"/>
  <c r="BE328" i="100"/>
  <c r="BD328" i="100"/>
  <c r="BC328" i="100"/>
  <c r="BB328" i="100"/>
  <c r="BA328" i="100"/>
  <c r="AZ328" i="100"/>
  <c r="AY328" i="100"/>
  <c r="AX328" i="100"/>
  <c r="AW328" i="100"/>
  <c r="AV328" i="100"/>
  <c r="AU328" i="100"/>
  <c r="AT328" i="100"/>
  <c r="BS327" i="100"/>
  <c r="BR327" i="100"/>
  <c r="BQ327" i="100"/>
  <c r="BP327" i="100"/>
  <c r="BO327" i="100"/>
  <c r="BN327" i="100"/>
  <c r="BM327" i="100"/>
  <c r="BL327" i="100"/>
  <c r="BK327" i="100"/>
  <c r="BJ327" i="100"/>
  <c r="BI327" i="100"/>
  <c r="BH327" i="100"/>
  <c r="BG327" i="100"/>
  <c r="BF327" i="100"/>
  <c r="BE327" i="100"/>
  <c r="BD327" i="100"/>
  <c r="BC327" i="100"/>
  <c r="BB327" i="100"/>
  <c r="BA327" i="100"/>
  <c r="AZ327" i="100"/>
  <c r="AY327" i="100"/>
  <c r="AX327" i="100"/>
  <c r="AW327" i="100"/>
  <c r="AV327" i="100"/>
  <c r="AU327" i="100"/>
  <c r="AT327" i="100"/>
  <c r="BS326" i="100"/>
  <c r="BR326" i="100"/>
  <c r="BQ326" i="100"/>
  <c r="BP326" i="100"/>
  <c r="BO326" i="100"/>
  <c r="BN326" i="100"/>
  <c r="BM326" i="100"/>
  <c r="BL326" i="100"/>
  <c r="BK326" i="100"/>
  <c r="BJ326" i="100"/>
  <c r="BI326" i="100"/>
  <c r="BH326" i="100"/>
  <c r="BG326" i="100"/>
  <c r="BF326" i="100"/>
  <c r="BE326" i="100"/>
  <c r="BD326" i="100"/>
  <c r="BC326" i="100"/>
  <c r="BB326" i="100"/>
  <c r="BA326" i="100"/>
  <c r="AZ326" i="100"/>
  <c r="AY326" i="100"/>
  <c r="AX326" i="100"/>
  <c r="AW326" i="100"/>
  <c r="AV326" i="100"/>
  <c r="AU326" i="100"/>
  <c r="AT326" i="100"/>
  <c r="BS325" i="100"/>
  <c r="BR325" i="100"/>
  <c r="BQ325" i="100"/>
  <c r="BP325" i="100"/>
  <c r="BO325" i="100"/>
  <c r="BN325" i="100"/>
  <c r="BM325" i="100"/>
  <c r="BL325" i="100"/>
  <c r="BK325" i="100"/>
  <c r="BJ325" i="100"/>
  <c r="BI325" i="100"/>
  <c r="BH325" i="100"/>
  <c r="BG325" i="100"/>
  <c r="BF325" i="100"/>
  <c r="BE325" i="100"/>
  <c r="BD325" i="100"/>
  <c r="BC325" i="100"/>
  <c r="BB325" i="100"/>
  <c r="BA325" i="100"/>
  <c r="AZ325" i="100"/>
  <c r="AY325" i="100"/>
  <c r="AX325" i="100"/>
  <c r="AW325" i="100"/>
  <c r="AV325" i="100"/>
  <c r="AU325" i="100"/>
  <c r="AT325" i="100"/>
  <c r="BS324" i="100"/>
  <c r="BR324" i="100"/>
  <c r="BQ324" i="100"/>
  <c r="BP324" i="100"/>
  <c r="BO324" i="100"/>
  <c r="BN324" i="100"/>
  <c r="BM324" i="100"/>
  <c r="BL324" i="100"/>
  <c r="BK324" i="100"/>
  <c r="BJ324" i="100"/>
  <c r="BI324" i="100"/>
  <c r="BH324" i="100"/>
  <c r="BG324" i="100"/>
  <c r="BF324" i="100"/>
  <c r="BE324" i="100"/>
  <c r="BD324" i="100"/>
  <c r="BC324" i="100"/>
  <c r="BB324" i="100"/>
  <c r="BA324" i="100"/>
  <c r="AZ324" i="100"/>
  <c r="AY324" i="100"/>
  <c r="AX324" i="100"/>
  <c r="AW324" i="100"/>
  <c r="AV324" i="100"/>
  <c r="AU324" i="100"/>
  <c r="AT324" i="100"/>
  <c r="BS323" i="100"/>
  <c r="BR323" i="100"/>
  <c r="BQ323" i="100"/>
  <c r="BP323" i="100"/>
  <c r="BO323" i="100"/>
  <c r="BN323" i="100"/>
  <c r="BM323" i="100"/>
  <c r="BL323" i="100"/>
  <c r="BK323" i="100"/>
  <c r="BJ323" i="100"/>
  <c r="BI323" i="100"/>
  <c r="BH323" i="100"/>
  <c r="BG323" i="100"/>
  <c r="BF323" i="100"/>
  <c r="BE323" i="100"/>
  <c r="BD323" i="100"/>
  <c r="BC323" i="100"/>
  <c r="BB323" i="100"/>
  <c r="BA323" i="100"/>
  <c r="AZ323" i="100"/>
  <c r="AY323" i="100"/>
  <c r="AX323" i="100"/>
  <c r="AW323" i="100"/>
  <c r="AV323" i="100"/>
  <c r="AU323" i="100"/>
  <c r="AT323" i="100"/>
  <c r="BS322" i="100"/>
  <c r="BR322" i="100"/>
  <c r="BQ322" i="100"/>
  <c r="BP322" i="100"/>
  <c r="BO322" i="100"/>
  <c r="BN322" i="100"/>
  <c r="BM322" i="100"/>
  <c r="BL322" i="100"/>
  <c r="BK322" i="100"/>
  <c r="BJ322" i="100"/>
  <c r="BI322" i="100"/>
  <c r="BH322" i="100"/>
  <c r="BG322" i="100"/>
  <c r="BF322" i="100"/>
  <c r="BE322" i="100"/>
  <c r="BD322" i="100"/>
  <c r="BC322" i="100"/>
  <c r="BB322" i="100"/>
  <c r="BA322" i="100"/>
  <c r="AZ322" i="100"/>
  <c r="AY322" i="100"/>
  <c r="AX322" i="100"/>
  <c r="AW322" i="100"/>
  <c r="AV322" i="100"/>
  <c r="AU322" i="100"/>
  <c r="AT322" i="100"/>
  <c r="BS321" i="100"/>
  <c r="BR321" i="100"/>
  <c r="BQ321" i="100"/>
  <c r="BP321" i="100"/>
  <c r="BO321" i="100"/>
  <c r="BN321" i="100"/>
  <c r="BM321" i="100"/>
  <c r="BL321" i="100"/>
  <c r="BK321" i="100"/>
  <c r="BJ321" i="100"/>
  <c r="BI321" i="100"/>
  <c r="BH321" i="100"/>
  <c r="BG321" i="100"/>
  <c r="BF321" i="100"/>
  <c r="BE321" i="100"/>
  <c r="BD321" i="100"/>
  <c r="BC321" i="100"/>
  <c r="BB321" i="100"/>
  <c r="BA321" i="100"/>
  <c r="AZ321" i="100"/>
  <c r="AY321" i="100"/>
  <c r="AX321" i="100"/>
  <c r="AW321" i="100"/>
  <c r="AV321" i="100"/>
  <c r="AU321" i="100"/>
  <c r="AT321" i="100"/>
  <c r="BS320" i="100"/>
  <c r="BR320" i="100"/>
  <c r="BQ320" i="100"/>
  <c r="BP320" i="100"/>
  <c r="BO320" i="100"/>
  <c r="BN320" i="100"/>
  <c r="BM320" i="100"/>
  <c r="BL320" i="100"/>
  <c r="BK320" i="100"/>
  <c r="BJ320" i="100"/>
  <c r="BI320" i="100"/>
  <c r="BH320" i="100"/>
  <c r="BG320" i="100"/>
  <c r="BF320" i="100"/>
  <c r="BE320" i="100"/>
  <c r="BD320" i="100"/>
  <c r="BC320" i="100"/>
  <c r="BB320" i="100"/>
  <c r="BA320" i="100"/>
  <c r="AZ320" i="100"/>
  <c r="AY320" i="100"/>
  <c r="AX320" i="100"/>
  <c r="AW320" i="100"/>
  <c r="AV320" i="100"/>
  <c r="AU320" i="100"/>
  <c r="AT320" i="100"/>
  <c r="BF319" i="100"/>
  <c r="BE319" i="100"/>
  <c r="BD319" i="100"/>
  <c r="BC319" i="100"/>
  <c r="BB319" i="100"/>
  <c r="BA319" i="100"/>
  <c r="AZ319" i="100"/>
  <c r="AY319" i="100"/>
  <c r="AX319" i="100"/>
  <c r="AW319" i="100"/>
  <c r="AV319" i="100"/>
  <c r="AU319" i="100"/>
  <c r="AT319" i="100"/>
  <c r="BF318" i="100"/>
  <c r="BE318" i="100"/>
  <c r="BD318" i="100"/>
  <c r="BC318" i="100"/>
  <c r="BB318" i="100"/>
  <c r="BA318" i="100"/>
  <c r="AZ318" i="100"/>
  <c r="AY318" i="100"/>
  <c r="AX318" i="100"/>
  <c r="AW318" i="100"/>
  <c r="AV318" i="100"/>
  <c r="AU318" i="100"/>
  <c r="AT318" i="100"/>
  <c r="BF317" i="100"/>
  <c r="BE317" i="100"/>
  <c r="BD317" i="100"/>
  <c r="BC317" i="100"/>
  <c r="BB317" i="100"/>
  <c r="BA317" i="100"/>
  <c r="AZ317" i="100"/>
  <c r="AY317" i="100"/>
  <c r="AX317" i="100"/>
  <c r="AW317" i="100"/>
  <c r="AV317" i="100"/>
  <c r="AU317" i="100"/>
  <c r="AT317" i="100"/>
  <c r="BF316" i="100"/>
  <c r="BE316" i="100"/>
  <c r="BD316" i="100"/>
  <c r="BC316" i="100"/>
  <c r="BB316" i="100"/>
  <c r="BA316" i="100"/>
  <c r="AZ316" i="100"/>
  <c r="AY316" i="100"/>
  <c r="AX316" i="100"/>
  <c r="AW316" i="100"/>
  <c r="AV316" i="100"/>
  <c r="AU316" i="100"/>
  <c r="AT316" i="100"/>
  <c r="BS315" i="100"/>
  <c r="BR315" i="100"/>
  <c r="BQ315" i="100"/>
  <c r="BP315" i="100"/>
  <c r="BO315" i="100"/>
  <c r="BN315" i="100"/>
  <c r="BM315" i="100"/>
  <c r="BL315" i="100"/>
  <c r="BK315" i="100"/>
  <c r="BJ315" i="100"/>
  <c r="BI315" i="100"/>
  <c r="BH315" i="100"/>
  <c r="BG315" i="100"/>
  <c r="BF315" i="100"/>
  <c r="BE315" i="100"/>
  <c r="BD315" i="100"/>
  <c r="BC315" i="100"/>
  <c r="BB315" i="100"/>
  <c r="BA315" i="100"/>
  <c r="AZ315" i="100"/>
  <c r="AY315" i="100"/>
  <c r="AX315" i="100"/>
  <c r="AW315" i="100"/>
  <c r="AV315" i="100"/>
  <c r="AU315" i="100"/>
  <c r="AT315" i="100"/>
  <c r="BF314" i="100"/>
  <c r="BE314" i="100"/>
  <c r="BD314" i="100"/>
  <c r="BC314" i="100"/>
  <c r="BB314" i="100"/>
  <c r="BA314" i="100"/>
  <c r="AZ314" i="100"/>
  <c r="AY314" i="100"/>
  <c r="AX314" i="100"/>
  <c r="AW314" i="100"/>
  <c r="AV314" i="100"/>
  <c r="AU314" i="100"/>
  <c r="AT314" i="100"/>
  <c r="BS313" i="100"/>
  <c r="BR313" i="100"/>
  <c r="BQ313" i="100"/>
  <c r="BP313" i="100"/>
  <c r="BO313" i="100"/>
  <c r="BN313" i="100"/>
  <c r="BM313" i="100"/>
  <c r="BL313" i="100"/>
  <c r="BK313" i="100"/>
  <c r="BJ313" i="100"/>
  <c r="BI313" i="100"/>
  <c r="BH313" i="100"/>
  <c r="BG313" i="100"/>
  <c r="BF313" i="100"/>
  <c r="BE313" i="100"/>
  <c r="BD313" i="100"/>
  <c r="BC313" i="100"/>
  <c r="BB313" i="100"/>
  <c r="BA313" i="100"/>
  <c r="AZ313" i="100"/>
  <c r="AY313" i="100"/>
  <c r="AX313" i="100"/>
  <c r="AW313" i="100"/>
  <c r="AV313" i="100"/>
  <c r="AU313" i="100"/>
  <c r="AT313" i="100"/>
  <c r="BS312" i="100"/>
  <c r="BR312" i="100"/>
  <c r="BQ312" i="100"/>
  <c r="BP312" i="100"/>
  <c r="BO312" i="100"/>
  <c r="BN312" i="100"/>
  <c r="BM312" i="100"/>
  <c r="BL312" i="100"/>
  <c r="BK312" i="100"/>
  <c r="BJ312" i="100"/>
  <c r="BI312" i="100"/>
  <c r="BH312" i="100"/>
  <c r="BG312" i="100"/>
  <c r="BF312" i="100"/>
  <c r="BE312" i="100"/>
  <c r="BD312" i="100"/>
  <c r="BC312" i="100"/>
  <c r="BB312" i="100"/>
  <c r="BA312" i="100"/>
  <c r="AZ312" i="100"/>
  <c r="AY312" i="100"/>
  <c r="AX312" i="100"/>
  <c r="AW312" i="100"/>
  <c r="AV312" i="100"/>
  <c r="AU312" i="100"/>
  <c r="AT312" i="100"/>
  <c r="BS311" i="100"/>
  <c r="BR311" i="100"/>
  <c r="BQ311" i="100"/>
  <c r="BP311" i="100"/>
  <c r="BO311" i="100"/>
  <c r="BN311" i="100"/>
  <c r="BM311" i="100"/>
  <c r="BL311" i="100"/>
  <c r="BK311" i="100"/>
  <c r="BJ311" i="100"/>
  <c r="BI311" i="100"/>
  <c r="BH311" i="100"/>
  <c r="BG311" i="100"/>
  <c r="BF311" i="100"/>
  <c r="BE311" i="100"/>
  <c r="BD311" i="100"/>
  <c r="BC311" i="100"/>
  <c r="BB311" i="100"/>
  <c r="BA311" i="100"/>
  <c r="AZ311" i="100"/>
  <c r="AY311" i="100"/>
  <c r="AX311" i="100"/>
  <c r="AW311" i="100"/>
  <c r="AV311" i="100"/>
  <c r="AU311" i="100"/>
  <c r="AT311" i="100"/>
  <c r="BS310" i="100"/>
  <c r="BR310" i="100"/>
  <c r="BQ310" i="100"/>
  <c r="BP310" i="100"/>
  <c r="BO310" i="100"/>
  <c r="BN310" i="100"/>
  <c r="BM310" i="100"/>
  <c r="BL310" i="100"/>
  <c r="BK310" i="100"/>
  <c r="BJ310" i="100"/>
  <c r="BI310" i="100"/>
  <c r="BH310" i="100"/>
  <c r="BG310" i="100"/>
  <c r="BF310" i="100"/>
  <c r="BE310" i="100"/>
  <c r="BD310" i="100"/>
  <c r="BC310" i="100"/>
  <c r="BB310" i="100"/>
  <c r="BA310" i="100"/>
  <c r="AZ310" i="100"/>
  <c r="AY310" i="100"/>
  <c r="AX310" i="100"/>
  <c r="AW310" i="100"/>
  <c r="AV310" i="100"/>
  <c r="AU310" i="100"/>
  <c r="AT310" i="100"/>
  <c r="BS309" i="100"/>
  <c r="BR309" i="100"/>
  <c r="BQ309" i="100"/>
  <c r="BP309" i="100"/>
  <c r="BO309" i="100"/>
  <c r="BN309" i="100"/>
  <c r="BM309" i="100"/>
  <c r="BL309" i="100"/>
  <c r="BK309" i="100"/>
  <c r="BJ309" i="100"/>
  <c r="BI309" i="100"/>
  <c r="BH309" i="100"/>
  <c r="BG309" i="100"/>
  <c r="BF309" i="100"/>
  <c r="BE309" i="100"/>
  <c r="BD309" i="100"/>
  <c r="BC309" i="100"/>
  <c r="BB309" i="100"/>
  <c r="BA309" i="100"/>
  <c r="AZ309" i="100"/>
  <c r="AY309" i="100"/>
  <c r="AX309" i="100"/>
  <c r="AW309" i="100"/>
  <c r="AV309" i="100"/>
  <c r="AU309" i="100"/>
  <c r="AT309" i="100"/>
  <c r="BS308" i="100"/>
  <c r="BR308" i="100"/>
  <c r="BQ308" i="100"/>
  <c r="BP308" i="100"/>
  <c r="BO308" i="100"/>
  <c r="BN308" i="100"/>
  <c r="BM308" i="100"/>
  <c r="BL308" i="100"/>
  <c r="BK308" i="100"/>
  <c r="BJ308" i="100"/>
  <c r="BI308" i="100"/>
  <c r="BH308" i="100"/>
  <c r="BG308" i="100"/>
  <c r="BF308" i="100"/>
  <c r="BE308" i="100"/>
  <c r="BD308" i="100"/>
  <c r="BC308" i="100"/>
  <c r="BB308" i="100"/>
  <c r="BA308" i="100"/>
  <c r="AZ308" i="100"/>
  <c r="AY308" i="100"/>
  <c r="AX308" i="100"/>
  <c r="AW308" i="100"/>
  <c r="AV308" i="100"/>
  <c r="AU308" i="100"/>
  <c r="AT308" i="100"/>
  <c r="BS307" i="100"/>
  <c r="BR307" i="100"/>
  <c r="BQ307" i="100"/>
  <c r="BP307" i="100"/>
  <c r="BO307" i="100"/>
  <c r="BN307" i="100"/>
  <c r="BM307" i="100"/>
  <c r="BL307" i="100"/>
  <c r="BK307" i="100"/>
  <c r="BJ307" i="100"/>
  <c r="BI307" i="100"/>
  <c r="BH307" i="100"/>
  <c r="BG307" i="100"/>
  <c r="BF307" i="100"/>
  <c r="BE307" i="100"/>
  <c r="BD307" i="100"/>
  <c r="BC307" i="100"/>
  <c r="BB307" i="100"/>
  <c r="BA307" i="100"/>
  <c r="AZ307" i="100"/>
  <c r="AY307" i="100"/>
  <c r="AX307" i="100"/>
  <c r="AW307" i="100"/>
  <c r="AV307" i="100"/>
  <c r="AU307" i="100"/>
  <c r="AT307" i="100"/>
  <c r="BS306" i="100"/>
  <c r="BR306" i="100"/>
  <c r="BQ306" i="100"/>
  <c r="BP306" i="100"/>
  <c r="BO306" i="100"/>
  <c r="BN306" i="100"/>
  <c r="BM306" i="100"/>
  <c r="BL306" i="100"/>
  <c r="BK306" i="100"/>
  <c r="BJ306" i="100"/>
  <c r="BI306" i="100"/>
  <c r="BH306" i="100"/>
  <c r="BG306" i="100"/>
  <c r="BF306" i="100"/>
  <c r="BE306" i="100"/>
  <c r="BD306" i="100"/>
  <c r="BC306" i="100"/>
  <c r="BB306" i="100"/>
  <c r="BA306" i="100"/>
  <c r="AZ306" i="100"/>
  <c r="AY306" i="100"/>
  <c r="AX306" i="100"/>
  <c r="AW306" i="100"/>
  <c r="AV306" i="100"/>
  <c r="AU306" i="100"/>
  <c r="AT306" i="100"/>
  <c r="BS305" i="100"/>
  <c r="BR305" i="100"/>
  <c r="BQ305" i="100"/>
  <c r="BP305" i="100"/>
  <c r="BO305" i="100"/>
  <c r="BN305" i="100"/>
  <c r="BM305" i="100"/>
  <c r="BL305" i="100"/>
  <c r="BK305" i="100"/>
  <c r="BJ305" i="100"/>
  <c r="BI305" i="100"/>
  <c r="BH305" i="100"/>
  <c r="BG305" i="100"/>
  <c r="BF305" i="100"/>
  <c r="BE305" i="100"/>
  <c r="BD305" i="100"/>
  <c r="BC305" i="100"/>
  <c r="BB305" i="100"/>
  <c r="BA305" i="100"/>
  <c r="AZ305" i="100"/>
  <c r="AY305" i="100"/>
  <c r="AX305" i="100"/>
  <c r="AW305" i="100"/>
  <c r="AV305" i="100"/>
  <c r="AU305" i="100"/>
  <c r="AT305" i="100"/>
  <c r="BS304" i="100"/>
  <c r="BR304" i="100"/>
  <c r="BQ304" i="100"/>
  <c r="BP304" i="100"/>
  <c r="BO304" i="100"/>
  <c r="BN304" i="100"/>
  <c r="BM304" i="100"/>
  <c r="BL304" i="100"/>
  <c r="BK304" i="100"/>
  <c r="BJ304" i="100"/>
  <c r="BI304" i="100"/>
  <c r="BH304" i="100"/>
  <c r="BG304" i="100"/>
  <c r="BF304" i="100"/>
  <c r="BE304" i="100"/>
  <c r="BD304" i="100"/>
  <c r="BC304" i="100"/>
  <c r="BB304" i="100"/>
  <c r="BA304" i="100"/>
  <c r="AZ304" i="100"/>
  <c r="AY304" i="100"/>
  <c r="AX304" i="100"/>
  <c r="AW304" i="100"/>
  <c r="AV304" i="100"/>
  <c r="AU304" i="100"/>
  <c r="AT304" i="100"/>
  <c r="BS303" i="100"/>
  <c r="BR303" i="100"/>
  <c r="BQ303" i="100"/>
  <c r="BP303" i="100"/>
  <c r="BO303" i="100"/>
  <c r="BN303" i="100"/>
  <c r="BM303" i="100"/>
  <c r="BL303" i="100"/>
  <c r="BK303" i="100"/>
  <c r="BJ303" i="100"/>
  <c r="BI303" i="100"/>
  <c r="BH303" i="100"/>
  <c r="BG303" i="100"/>
  <c r="BF303" i="100"/>
  <c r="BE303" i="100"/>
  <c r="BD303" i="100"/>
  <c r="BC303" i="100"/>
  <c r="BB303" i="100"/>
  <c r="BA303" i="100"/>
  <c r="AZ303" i="100"/>
  <c r="AY303" i="100"/>
  <c r="AX303" i="100"/>
  <c r="AW303" i="100"/>
  <c r="AV303" i="100"/>
  <c r="AU303" i="100"/>
  <c r="AT303" i="100"/>
  <c r="BS302" i="100"/>
  <c r="BR302" i="100"/>
  <c r="BQ302" i="100"/>
  <c r="BP302" i="100"/>
  <c r="BO302" i="100"/>
  <c r="BN302" i="100"/>
  <c r="BM302" i="100"/>
  <c r="BL302" i="100"/>
  <c r="BK302" i="100"/>
  <c r="BJ302" i="100"/>
  <c r="BI302" i="100"/>
  <c r="BH302" i="100"/>
  <c r="BG302" i="100"/>
  <c r="BF302" i="100"/>
  <c r="BE302" i="100"/>
  <c r="BD302" i="100"/>
  <c r="BC302" i="100"/>
  <c r="BB302" i="100"/>
  <c r="BA302" i="100"/>
  <c r="AZ302" i="100"/>
  <c r="AY302" i="100"/>
  <c r="AX302" i="100"/>
  <c r="AW302" i="100"/>
  <c r="AV302" i="100"/>
  <c r="AU302" i="100"/>
  <c r="AT302" i="100"/>
  <c r="BS301" i="100"/>
  <c r="BR301" i="100"/>
  <c r="BQ301" i="100"/>
  <c r="BP301" i="100"/>
  <c r="BO301" i="100"/>
  <c r="BN301" i="100"/>
  <c r="BM301" i="100"/>
  <c r="BL301" i="100"/>
  <c r="BK301" i="100"/>
  <c r="BJ301" i="100"/>
  <c r="BI301" i="100"/>
  <c r="BH301" i="100"/>
  <c r="BG301" i="100"/>
  <c r="BF301" i="100"/>
  <c r="BE301" i="100"/>
  <c r="BD301" i="100"/>
  <c r="BC301" i="100"/>
  <c r="BB301" i="100"/>
  <c r="BA301" i="100"/>
  <c r="AZ301" i="100"/>
  <c r="AY301" i="100"/>
  <c r="AX301" i="100"/>
  <c r="AW301" i="100"/>
  <c r="AV301" i="100"/>
  <c r="AU301" i="100"/>
  <c r="AT301" i="100"/>
  <c r="BS300" i="100"/>
  <c r="BR300" i="100"/>
  <c r="BQ300" i="100"/>
  <c r="BP300" i="100"/>
  <c r="BO300" i="100"/>
  <c r="BN300" i="100"/>
  <c r="BM300" i="100"/>
  <c r="BL300" i="100"/>
  <c r="BK300" i="100"/>
  <c r="BJ300" i="100"/>
  <c r="BI300" i="100"/>
  <c r="BH300" i="100"/>
  <c r="BG300" i="100"/>
  <c r="BF300" i="100"/>
  <c r="BE300" i="100"/>
  <c r="BD300" i="100"/>
  <c r="BC300" i="100"/>
  <c r="BB300" i="100"/>
  <c r="BA300" i="100"/>
  <c r="AZ300" i="100"/>
  <c r="AY300" i="100"/>
  <c r="AX300" i="100"/>
  <c r="AW300" i="100"/>
  <c r="AV300" i="100"/>
  <c r="AU300" i="100"/>
  <c r="AT300" i="100"/>
  <c r="BS299" i="100"/>
  <c r="BR299" i="100"/>
  <c r="BQ299" i="100"/>
  <c r="BP299" i="100"/>
  <c r="BO299" i="100"/>
  <c r="BN299" i="100"/>
  <c r="BM299" i="100"/>
  <c r="BL299" i="100"/>
  <c r="BK299" i="100"/>
  <c r="BJ299" i="100"/>
  <c r="BI299" i="100"/>
  <c r="BH299" i="100"/>
  <c r="BG299" i="100"/>
  <c r="BF299" i="100"/>
  <c r="BE299" i="100"/>
  <c r="BD299" i="100"/>
  <c r="BC299" i="100"/>
  <c r="BB299" i="100"/>
  <c r="BA299" i="100"/>
  <c r="AZ299" i="100"/>
  <c r="AY299" i="100"/>
  <c r="AX299" i="100"/>
  <c r="AW299" i="100"/>
  <c r="AV299" i="100"/>
  <c r="AU299" i="100"/>
  <c r="AT299" i="100"/>
  <c r="BS298" i="100"/>
  <c r="BR298" i="100"/>
  <c r="BQ298" i="100"/>
  <c r="BP298" i="100"/>
  <c r="BO298" i="100"/>
  <c r="BN298" i="100"/>
  <c r="BM298" i="100"/>
  <c r="BL298" i="100"/>
  <c r="BK298" i="100"/>
  <c r="BJ298" i="100"/>
  <c r="BI298" i="100"/>
  <c r="BH298" i="100"/>
  <c r="BG298" i="100"/>
  <c r="BF298" i="100"/>
  <c r="BE298" i="100"/>
  <c r="BD298" i="100"/>
  <c r="BC298" i="100"/>
  <c r="BB298" i="100"/>
  <c r="BA298" i="100"/>
  <c r="AZ298" i="100"/>
  <c r="AY298" i="100"/>
  <c r="AX298" i="100"/>
  <c r="AW298" i="100"/>
  <c r="AV298" i="100"/>
  <c r="AU298" i="100"/>
  <c r="AT298" i="100"/>
  <c r="BS297" i="100"/>
  <c r="BR297" i="100"/>
  <c r="BQ297" i="100"/>
  <c r="BP297" i="100"/>
  <c r="BO297" i="100"/>
  <c r="BN297" i="100"/>
  <c r="BM297" i="100"/>
  <c r="BL297" i="100"/>
  <c r="BK297" i="100"/>
  <c r="BJ297" i="100"/>
  <c r="BI297" i="100"/>
  <c r="BH297" i="100"/>
  <c r="BG297" i="100"/>
  <c r="BF297" i="100"/>
  <c r="BE297" i="100"/>
  <c r="BD297" i="100"/>
  <c r="BC297" i="100"/>
  <c r="BB297" i="100"/>
  <c r="BA297" i="100"/>
  <c r="AZ297" i="100"/>
  <c r="AY297" i="100"/>
  <c r="AX297" i="100"/>
  <c r="AW297" i="100"/>
  <c r="AV297" i="100"/>
  <c r="AU297" i="100"/>
  <c r="AT297" i="100"/>
  <c r="BS296" i="100"/>
  <c r="BR296" i="100"/>
  <c r="BQ296" i="100"/>
  <c r="BP296" i="100"/>
  <c r="BO296" i="100"/>
  <c r="BN296" i="100"/>
  <c r="BM296" i="100"/>
  <c r="BL296" i="100"/>
  <c r="BK296" i="100"/>
  <c r="BJ296" i="100"/>
  <c r="BI296" i="100"/>
  <c r="BH296" i="100"/>
  <c r="BG296" i="100"/>
  <c r="BF296" i="100"/>
  <c r="BE296" i="100"/>
  <c r="BD296" i="100"/>
  <c r="BC296" i="100"/>
  <c r="BB296" i="100"/>
  <c r="BA296" i="100"/>
  <c r="AZ296" i="100"/>
  <c r="AY296" i="100"/>
  <c r="AX296" i="100"/>
  <c r="AW296" i="100"/>
  <c r="AV296" i="100"/>
  <c r="AU296" i="100"/>
  <c r="AT296" i="100"/>
  <c r="BS295" i="100"/>
  <c r="BR295" i="100"/>
  <c r="BQ295" i="100"/>
  <c r="BP295" i="100"/>
  <c r="BO295" i="100"/>
  <c r="BN295" i="100"/>
  <c r="BM295" i="100"/>
  <c r="BL295" i="100"/>
  <c r="BK295" i="100"/>
  <c r="BJ295" i="100"/>
  <c r="BI295" i="100"/>
  <c r="BH295" i="100"/>
  <c r="BG295" i="100"/>
  <c r="BF295" i="100"/>
  <c r="BE295" i="100"/>
  <c r="BD295" i="100"/>
  <c r="BC295" i="100"/>
  <c r="BB295" i="100"/>
  <c r="BA295" i="100"/>
  <c r="AZ295" i="100"/>
  <c r="AY295" i="100"/>
  <c r="AX295" i="100"/>
  <c r="AW295" i="100"/>
  <c r="AV295" i="100"/>
  <c r="AU295" i="100"/>
  <c r="AT295" i="100"/>
  <c r="BS294" i="100"/>
  <c r="BR294" i="100"/>
  <c r="BQ294" i="100"/>
  <c r="BP294" i="100"/>
  <c r="BO294" i="100"/>
  <c r="BN294" i="100"/>
  <c r="BM294" i="100"/>
  <c r="BL294" i="100"/>
  <c r="BK294" i="100"/>
  <c r="BJ294" i="100"/>
  <c r="BI294" i="100"/>
  <c r="BH294" i="100"/>
  <c r="BG294" i="100"/>
  <c r="BF294" i="100"/>
  <c r="BE294" i="100"/>
  <c r="BD294" i="100"/>
  <c r="BC294" i="100"/>
  <c r="BB294" i="100"/>
  <c r="BA294" i="100"/>
  <c r="AZ294" i="100"/>
  <c r="AY294" i="100"/>
  <c r="AX294" i="100"/>
  <c r="AW294" i="100"/>
  <c r="AV294" i="100"/>
  <c r="AU294" i="100"/>
  <c r="AT294" i="100"/>
  <c r="BS293" i="100"/>
  <c r="BR293" i="100"/>
  <c r="BQ293" i="100"/>
  <c r="BP293" i="100"/>
  <c r="BO293" i="100"/>
  <c r="BN293" i="100"/>
  <c r="BM293" i="100"/>
  <c r="BL293" i="100"/>
  <c r="BK293" i="100"/>
  <c r="BJ293" i="100"/>
  <c r="BI293" i="100"/>
  <c r="BH293" i="100"/>
  <c r="BG293" i="100"/>
  <c r="BF293" i="100"/>
  <c r="BE293" i="100"/>
  <c r="BD293" i="100"/>
  <c r="BC293" i="100"/>
  <c r="BB293" i="100"/>
  <c r="BA293" i="100"/>
  <c r="AZ293" i="100"/>
  <c r="AY293" i="100"/>
  <c r="AX293" i="100"/>
  <c r="AW293" i="100"/>
  <c r="AV293" i="100"/>
  <c r="AU293" i="100"/>
  <c r="AT293" i="100"/>
  <c r="BS292" i="100"/>
  <c r="BR292" i="100"/>
  <c r="BQ292" i="100"/>
  <c r="BP292" i="100"/>
  <c r="BO292" i="100"/>
  <c r="BN292" i="100"/>
  <c r="BM292" i="100"/>
  <c r="BL292" i="100"/>
  <c r="BK292" i="100"/>
  <c r="BJ292" i="100"/>
  <c r="BI292" i="100"/>
  <c r="BH292" i="100"/>
  <c r="BG292" i="100"/>
  <c r="BF292" i="100"/>
  <c r="BE292" i="100"/>
  <c r="BD292" i="100"/>
  <c r="BC292" i="100"/>
  <c r="BB292" i="100"/>
  <c r="BA292" i="100"/>
  <c r="AZ292" i="100"/>
  <c r="AY292" i="100"/>
  <c r="AX292" i="100"/>
  <c r="AW292" i="100"/>
  <c r="AV292" i="100"/>
  <c r="AU292" i="100"/>
  <c r="AT292" i="100"/>
  <c r="BS291" i="100"/>
  <c r="BR291" i="100"/>
  <c r="BQ291" i="100"/>
  <c r="BP291" i="100"/>
  <c r="BO291" i="100"/>
  <c r="BN291" i="100"/>
  <c r="BM291" i="100"/>
  <c r="BL291" i="100"/>
  <c r="BK291" i="100"/>
  <c r="BJ291" i="100"/>
  <c r="BI291" i="100"/>
  <c r="BH291" i="100"/>
  <c r="BG291" i="100"/>
  <c r="BF291" i="100"/>
  <c r="BE291" i="100"/>
  <c r="BD291" i="100"/>
  <c r="BC291" i="100"/>
  <c r="BB291" i="100"/>
  <c r="BA291" i="100"/>
  <c r="AZ291" i="100"/>
  <c r="AY291" i="100"/>
  <c r="AX291" i="100"/>
  <c r="AW291" i="100"/>
  <c r="AV291" i="100"/>
  <c r="AU291" i="100"/>
  <c r="AT291" i="100"/>
  <c r="BF290" i="100"/>
  <c r="BE290" i="100"/>
  <c r="BD290" i="100"/>
  <c r="BC290" i="100"/>
  <c r="BB290" i="100"/>
  <c r="BA290" i="100"/>
  <c r="AZ290" i="100"/>
  <c r="AY290" i="100"/>
  <c r="AX290" i="100"/>
  <c r="AW290" i="100"/>
  <c r="AV290" i="100"/>
  <c r="AU290" i="100"/>
  <c r="AT290" i="100"/>
  <c r="BS289" i="100"/>
  <c r="BR289" i="100"/>
  <c r="BQ289" i="100"/>
  <c r="BP289" i="100"/>
  <c r="BO289" i="100"/>
  <c r="BN289" i="100"/>
  <c r="BM289" i="100"/>
  <c r="BL289" i="100"/>
  <c r="BK289" i="100"/>
  <c r="BJ289" i="100"/>
  <c r="BI289" i="100"/>
  <c r="BH289" i="100"/>
  <c r="BG289" i="100"/>
  <c r="BF289" i="100"/>
  <c r="BE289" i="100"/>
  <c r="BD289" i="100"/>
  <c r="BC289" i="100"/>
  <c r="BB289" i="100"/>
  <c r="BA289" i="100"/>
  <c r="AZ289" i="100"/>
  <c r="AY289" i="100"/>
  <c r="AX289" i="100"/>
  <c r="AW289" i="100"/>
  <c r="AV289" i="100"/>
  <c r="AU289" i="100"/>
  <c r="AT289" i="100"/>
  <c r="BS288" i="100"/>
  <c r="BR288" i="100"/>
  <c r="BQ288" i="100"/>
  <c r="BP288" i="100"/>
  <c r="BO288" i="100"/>
  <c r="BN288" i="100"/>
  <c r="BM288" i="100"/>
  <c r="BL288" i="100"/>
  <c r="BK288" i="100"/>
  <c r="BJ288" i="100"/>
  <c r="BI288" i="100"/>
  <c r="BH288" i="100"/>
  <c r="BG288" i="100"/>
  <c r="BF288" i="100"/>
  <c r="BE288" i="100"/>
  <c r="BD288" i="100"/>
  <c r="BC288" i="100"/>
  <c r="BB288" i="100"/>
  <c r="BA288" i="100"/>
  <c r="AZ288" i="100"/>
  <c r="AY288" i="100"/>
  <c r="AX288" i="100"/>
  <c r="AW288" i="100"/>
  <c r="AV288" i="100"/>
  <c r="AU288" i="100"/>
  <c r="AT288" i="100"/>
  <c r="BS287" i="100"/>
  <c r="BR287" i="100"/>
  <c r="BQ287" i="100"/>
  <c r="BP287" i="100"/>
  <c r="BO287" i="100"/>
  <c r="BN287" i="100"/>
  <c r="BM287" i="100"/>
  <c r="BL287" i="100"/>
  <c r="BK287" i="100"/>
  <c r="BJ287" i="100"/>
  <c r="BI287" i="100"/>
  <c r="BH287" i="100"/>
  <c r="BG287" i="100"/>
  <c r="BF287" i="100"/>
  <c r="BE287" i="100"/>
  <c r="BD287" i="100"/>
  <c r="BC287" i="100"/>
  <c r="BB287" i="100"/>
  <c r="BA287" i="100"/>
  <c r="AZ287" i="100"/>
  <c r="AY287" i="100"/>
  <c r="AX287" i="100"/>
  <c r="AW287" i="100"/>
  <c r="AV287" i="100"/>
  <c r="AU287" i="100"/>
  <c r="AT287" i="100"/>
  <c r="BS286" i="100"/>
  <c r="BR286" i="100"/>
  <c r="BQ286" i="100"/>
  <c r="BP286" i="100"/>
  <c r="BO286" i="100"/>
  <c r="BN286" i="100"/>
  <c r="BM286" i="100"/>
  <c r="BL286" i="100"/>
  <c r="BK286" i="100"/>
  <c r="BJ286" i="100"/>
  <c r="BI286" i="100"/>
  <c r="BH286" i="100"/>
  <c r="BG286" i="100"/>
  <c r="BF286" i="100"/>
  <c r="BE286" i="100"/>
  <c r="BD286" i="100"/>
  <c r="BC286" i="100"/>
  <c r="BB286" i="100"/>
  <c r="BA286" i="100"/>
  <c r="AZ286" i="100"/>
  <c r="AY286" i="100"/>
  <c r="AX286" i="100"/>
  <c r="AW286" i="100"/>
  <c r="AV286" i="100"/>
  <c r="AU286" i="100"/>
  <c r="AT286" i="100"/>
  <c r="BS285" i="100"/>
  <c r="BR285" i="100"/>
  <c r="BQ285" i="100"/>
  <c r="BP285" i="100"/>
  <c r="BO285" i="100"/>
  <c r="BN285" i="100"/>
  <c r="BM285" i="100"/>
  <c r="BL285" i="100"/>
  <c r="BK285" i="100"/>
  <c r="BJ285" i="100"/>
  <c r="BI285" i="100"/>
  <c r="BH285" i="100"/>
  <c r="BG285" i="100"/>
  <c r="BF285" i="100"/>
  <c r="BE285" i="100"/>
  <c r="BD285" i="100"/>
  <c r="BC285" i="100"/>
  <c r="BB285" i="100"/>
  <c r="BA285" i="100"/>
  <c r="AZ285" i="100"/>
  <c r="AY285" i="100"/>
  <c r="AX285" i="100"/>
  <c r="AW285" i="100"/>
  <c r="AV285" i="100"/>
  <c r="AU285" i="100"/>
  <c r="AT285" i="100"/>
  <c r="BS284" i="100"/>
  <c r="BR284" i="100"/>
  <c r="BQ284" i="100"/>
  <c r="BP284" i="100"/>
  <c r="BO284" i="100"/>
  <c r="BN284" i="100"/>
  <c r="BM284" i="100"/>
  <c r="BL284" i="100"/>
  <c r="BK284" i="100"/>
  <c r="BJ284" i="100"/>
  <c r="BI284" i="100"/>
  <c r="BH284" i="100"/>
  <c r="BG284" i="100"/>
  <c r="BF284" i="100"/>
  <c r="BE284" i="100"/>
  <c r="BD284" i="100"/>
  <c r="BC284" i="100"/>
  <c r="BB284" i="100"/>
  <c r="BA284" i="100"/>
  <c r="AZ284" i="100"/>
  <c r="AY284" i="100"/>
  <c r="AX284" i="100"/>
  <c r="AW284" i="100"/>
  <c r="AV284" i="100"/>
  <c r="AU284" i="100"/>
  <c r="AT284" i="100"/>
  <c r="BF283" i="100"/>
  <c r="BE283" i="100"/>
  <c r="BD283" i="100"/>
  <c r="BC283" i="100"/>
  <c r="BB283" i="100"/>
  <c r="BA283" i="100"/>
  <c r="AZ283" i="100"/>
  <c r="AY283" i="100"/>
  <c r="AX283" i="100"/>
  <c r="AW283" i="100"/>
  <c r="AV283" i="100"/>
  <c r="AU283" i="100"/>
  <c r="AT283" i="100"/>
  <c r="BS282" i="100"/>
  <c r="BR282" i="100"/>
  <c r="BQ282" i="100"/>
  <c r="BP282" i="100"/>
  <c r="BO282" i="100"/>
  <c r="BN282" i="100"/>
  <c r="BM282" i="100"/>
  <c r="BL282" i="100"/>
  <c r="BK282" i="100"/>
  <c r="BJ282" i="100"/>
  <c r="BI282" i="100"/>
  <c r="BH282" i="100"/>
  <c r="BG282" i="100"/>
  <c r="BF282" i="100"/>
  <c r="BE282" i="100"/>
  <c r="BD282" i="100"/>
  <c r="BC282" i="100"/>
  <c r="BB282" i="100"/>
  <c r="BA282" i="100"/>
  <c r="AZ282" i="100"/>
  <c r="AY282" i="100"/>
  <c r="AX282" i="100"/>
  <c r="AW282" i="100"/>
  <c r="AV282" i="100"/>
  <c r="AU282" i="100"/>
  <c r="AT282" i="100"/>
  <c r="BS281" i="100"/>
  <c r="BR281" i="100"/>
  <c r="BQ281" i="100"/>
  <c r="BP281" i="100"/>
  <c r="BO281" i="100"/>
  <c r="BN281" i="100"/>
  <c r="BM281" i="100"/>
  <c r="BL281" i="100"/>
  <c r="BK281" i="100"/>
  <c r="BJ281" i="100"/>
  <c r="BI281" i="100"/>
  <c r="BH281" i="100"/>
  <c r="BG281" i="100"/>
  <c r="BF281" i="100"/>
  <c r="BE281" i="100"/>
  <c r="BD281" i="100"/>
  <c r="BC281" i="100"/>
  <c r="BB281" i="100"/>
  <c r="BA281" i="100"/>
  <c r="AZ281" i="100"/>
  <c r="AY281" i="100"/>
  <c r="AX281" i="100"/>
  <c r="AW281" i="100"/>
  <c r="AV281" i="100"/>
  <c r="AU281" i="100"/>
  <c r="AT281" i="100"/>
  <c r="BS280" i="100"/>
  <c r="BR280" i="100"/>
  <c r="BQ280" i="100"/>
  <c r="BP280" i="100"/>
  <c r="BO280" i="100"/>
  <c r="BN280" i="100"/>
  <c r="BM280" i="100"/>
  <c r="BL280" i="100"/>
  <c r="BK280" i="100"/>
  <c r="BJ280" i="100"/>
  <c r="BI280" i="100"/>
  <c r="BH280" i="100"/>
  <c r="BG280" i="100"/>
  <c r="BF280" i="100"/>
  <c r="BE280" i="100"/>
  <c r="BD280" i="100"/>
  <c r="BC280" i="100"/>
  <c r="BB280" i="100"/>
  <c r="BA280" i="100"/>
  <c r="AZ280" i="100"/>
  <c r="AY280" i="100"/>
  <c r="AX280" i="100"/>
  <c r="AW280" i="100"/>
  <c r="AV280" i="100"/>
  <c r="AU280" i="100"/>
  <c r="AT280" i="100"/>
  <c r="BS279" i="100"/>
  <c r="BR279" i="100"/>
  <c r="BQ279" i="100"/>
  <c r="BP279" i="100"/>
  <c r="BO279" i="100"/>
  <c r="BN279" i="100"/>
  <c r="BM279" i="100"/>
  <c r="BL279" i="100"/>
  <c r="BK279" i="100"/>
  <c r="BJ279" i="100"/>
  <c r="BI279" i="100"/>
  <c r="BH279" i="100"/>
  <c r="BG279" i="100"/>
  <c r="BF279" i="100"/>
  <c r="BE279" i="100"/>
  <c r="BD279" i="100"/>
  <c r="BC279" i="100"/>
  <c r="BB279" i="100"/>
  <c r="BA279" i="100"/>
  <c r="AZ279" i="100"/>
  <c r="AY279" i="100"/>
  <c r="AX279" i="100"/>
  <c r="AW279" i="100"/>
  <c r="AV279" i="100"/>
  <c r="AU279" i="100"/>
  <c r="AT279" i="100"/>
  <c r="BS278" i="100"/>
  <c r="BR278" i="100"/>
  <c r="BQ278" i="100"/>
  <c r="BP278" i="100"/>
  <c r="BO278" i="100"/>
  <c r="BN278" i="100"/>
  <c r="BM278" i="100"/>
  <c r="BL278" i="100"/>
  <c r="BK278" i="100"/>
  <c r="BJ278" i="100"/>
  <c r="BI278" i="100"/>
  <c r="BH278" i="100"/>
  <c r="BG278" i="100"/>
  <c r="BF278" i="100"/>
  <c r="BE278" i="100"/>
  <c r="BD278" i="100"/>
  <c r="BC278" i="100"/>
  <c r="BB278" i="100"/>
  <c r="BA278" i="100"/>
  <c r="AZ278" i="100"/>
  <c r="AY278" i="100"/>
  <c r="AX278" i="100"/>
  <c r="AW278" i="100"/>
  <c r="AV278" i="100"/>
  <c r="AU278" i="100"/>
  <c r="AT278" i="100"/>
  <c r="BS277" i="100"/>
  <c r="BR277" i="100"/>
  <c r="BQ277" i="100"/>
  <c r="BP277" i="100"/>
  <c r="BO277" i="100"/>
  <c r="BN277" i="100"/>
  <c r="BM277" i="100"/>
  <c r="BL277" i="100"/>
  <c r="BK277" i="100"/>
  <c r="BJ277" i="100"/>
  <c r="BI277" i="100"/>
  <c r="BH277" i="100"/>
  <c r="BG277" i="100"/>
  <c r="BF277" i="100"/>
  <c r="BE277" i="100"/>
  <c r="BD277" i="100"/>
  <c r="BC277" i="100"/>
  <c r="BB277" i="100"/>
  <c r="BA277" i="100"/>
  <c r="AZ277" i="100"/>
  <c r="AY277" i="100"/>
  <c r="AX277" i="100"/>
  <c r="AW277" i="100"/>
  <c r="AV277" i="100"/>
  <c r="AU277" i="100"/>
  <c r="AT277" i="100"/>
  <c r="BS276" i="100"/>
  <c r="BR276" i="100"/>
  <c r="BQ276" i="100"/>
  <c r="BP276" i="100"/>
  <c r="BO276" i="100"/>
  <c r="BN276" i="100"/>
  <c r="BM276" i="100"/>
  <c r="BL276" i="100"/>
  <c r="BK276" i="100"/>
  <c r="BJ276" i="100"/>
  <c r="BI276" i="100"/>
  <c r="BH276" i="100"/>
  <c r="BG276" i="100"/>
  <c r="BF276" i="100"/>
  <c r="BE276" i="100"/>
  <c r="BD276" i="100"/>
  <c r="BC276" i="100"/>
  <c r="BB276" i="100"/>
  <c r="BA276" i="100"/>
  <c r="AZ276" i="100"/>
  <c r="AY276" i="100"/>
  <c r="AX276" i="100"/>
  <c r="AW276" i="100"/>
  <c r="AV276" i="100"/>
  <c r="AU276" i="100"/>
  <c r="AT276" i="100"/>
  <c r="BS275" i="100"/>
  <c r="BR275" i="100"/>
  <c r="BQ275" i="100"/>
  <c r="BP275" i="100"/>
  <c r="BO275" i="100"/>
  <c r="BN275" i="100"/>
  <c r="BM275" i="100"/>
  <c r="BL275" i="100"/>
  <c r="BK275" i="100"/>
  <c r="BJ275" i="100"/>
  <c r="BI275" i="100"/>
  <c r="BH275" i="100"/>
  <c r="BG275" i="100"/>
  <c r="BF275" i="100"/>
  <c r="BE275" i="100"/>
  <c r="BD275" i="100"/>
  <c r="BC275" i="100"/>
  <c r="BB275" i="100"/>
  <c r="BA275" i="100"/>
  <c r="AZ275" i="100"/>
  <c r="AY275" i="100"/>
  <c r="AX275" i="100"/>
  <c r="AW275" i="100"/>
  <c r="AV275" i="100"/>
  <c r="AU275" i="100"/>
  <c r="AT275" i="100"/>
  <c r="BS274" i="100"/>
  <c r="BR274" i="100"/>
  <c r="BQ274" i="100"/>
  <c r="BP274" i="100"/>
  <c r="BO274" i="100"/>
  <c r="BN274" i="100"/>
  <c r="BM274" i="100"/>
  <c r="BL274" i="100"/>
  <c r="BK274" i="100"/>
  <c r="BJ274" i="100"/>
  <c r="BI274" i="100"/>
  <c r="BH274" i="100"/>
  <c r="BG274" i="100"/>
  <c r="BF274" i="100"/>
  <c r="BE274" i="100"/>
  <c r="BD274" i="100"/>
  <c r="BC274" i="100"/>
  <c r="BB274" i="100"/>
  <c r="BA274" i="100"/>
  <c r="AZ274" i="100"/>
  <c r="AY274" i="100"/>
  <c r="AX274" i="100"/>
  <c r="AW274" i="100"/>
  <c r="AV274" i="100"/>
  <c r="AU274" i="100"/>
  <c r="AT274" i="100"/>
  <c r="BS273" i="100"/>
  <c r="BR273" i="100"/>
  <c r="BQ273" i="100"/>
  <c r="BP273" i="100"/>
  <c r="BO273" i="100"/>
  <c r="BN273" i="100"/>
  <c r="BM273" i="100"/>
  <c r="BL273" i="100"/>
  <c r="BK273" i="100"/>
  <c r="BJ273" i="100"/>
  <c r="BI273" i="100"/>
  <c r="BH273" i="100"/>
  <c r="BG273" i="100"/>
  <c r="BF273" i="100"/>
  <c r="BE273" i="100"/>
  <c r="BD273" i="100"/>
  <c r="BC273" i="100"/>
  <c r="BB273" i="100"/>
  <c r="BA273" i="100"/>
  <c r="AZ273" i="100"/>
  <c r="AY273" i="100"/>
  <c r="AX273" i="100"/>
  <c r="AW273" i="100"/>
  <c r="AV273" i="100"/>
  <c r="AU273" i="100"/>
  <c r="AT273" i="100"/>
  <c r="BS272" i="100"/>
  <c r="BR272" i="100"/>
  <c r="BQ272" i="100"/>
  <c r="BP272" i="100"/>
  <c r="BO272" i="100"/>
  <c r="BN272" i="100"/>
  <c r="BM272" i="100"/>
  <c r="BL272" i="100"/>
  <c r="BK272" i="100"/>
  <c r="BJ272" i="100"/>
  <c r="BI272" i="100"/>
  <c r="BH272" i="100"/>
  <c r="BG272" i="100"/>
  <c r="BF272" i="100"/>
  <c r="BE272" i="100"/>
  <c r="BD272" i="100"/>
  <c r="BC272" i="100"/>
  <c r="BB272" i="100"/>
  <c r="BA272" i="100"/>
  <c r="AZ272" i="100"/>
  <c r="AY272" i="100"/>
  <c r="AX272" i="100"/>
  <c r="AW272" i="100"/>
  <c r="AV272" i="100"/>
  <c r="AU272" i="100"/>
  <c r="AT272" i="100"/>
  <c r="BS271" i="100"/>
  <c r="BR271" i="100"/>
  <c r="BQ271" i="100"/>
  <c r="BP271" i="100"/>
  <c r="BO271" i="100"/>
  <c r="BN271" i="100"/>
  <c r="BM271" i="100"/>
  <c r="BL271" i="100"/>
  <c r="BK271" i="100"/>
  <c r="BJ271" i="100"/>
  <c r="BI271" i="100"/>
  <c r="BH271" i="100"/>
  <c r="BG271" i="100"/>
  <c r="BF271" i="100"/>
  <c r="BE271" i="100"/>
  <c r="BD271" i="100"/>
  <c r="BC271" i="100"/>
  <c r="BB271" i="100"/>
  <c r="BA271" i="100"/>
  <c r="AZ271" i="100"/>
  <c r="AY271" i="100"/>
  <c r="AX271" i="100"/>
  <c r="AW271" i="100"/>
  <c r="AV271" i="100"/>
  <c r="AU271" i="100"/>
  <c r="AT271" i="100"/>
  <c r="BS270" i="100"/>
  <c r="BR270" i="100"/>
  <c r="BQ270" i="100"/>
  <c r="BP270" i="100"/>
  <c r="BO270" i="100"/>
  <c r="BN270" i="100"/>
  <c r="BM270" i="100"/>
  <c r="BL270" i="100"/>
  <c r="BK270" i="100"/>
  <c r="BJ270" i="100"/>
  <c r="BI270" i="100"/>
  <c r="BH270" i="100"/>
  <c r="BG270" i="100"/>
  <c r="BF270" i="100"/>
  <c r="BE270" i="100"/>
  <c r="BD270" i="100"/>
  <c r="BC270" i="100"/>
  <c r="BB270" i="100"/>
  <c r="BA270" i="100"/>
  <c r="AZ270" i="100"/>
  <c r="AY270" i="100"/>
  <c r="AX270" i="100"/>
  <c r="AW270" i="100"/>
  <c r="AV270" i="100"/>
  <c r="AU270" i="100"/>
  <c r="AT270" i="100"/>
  <c r="BS269" i="100"/>
  <c r="BR269" i="100"/>
  <c r="BQ269" i="100"/>
  <c r="BP269" i="100"/>
  <c r="BO269" i="100"/>
  <c r="BN269" i="100"/>
  <c r="BM269" i="100"/>
  <c r="BL269" i="100"/>
  <c r="BK269" i="100"/>
  <c r="BJ269" i="100"/>
  <c r="BI269" i="100"/>
  <c r="BH269" i="100"/>
  <c r="BG269" i="100"/>
  <c r="BF269" i="100"/>
  <c r="BE269" i="100"/>
  <c r="BD269" i="100"/>
  <c r="BC269" i="100"/>
  <c r="BB269" i="100"/>
  <c r="BA269" i="100"/>
  <c r="AZ269" i="100"/>
  <c r="AY269" i="100"/>
  <c r="AX269" i="100"/>
  <c r="AW269" i="100"/>
  <c r="AV269" i="100"/>
  <c r="AU269" i="100"/>
  <c r="AT269" i="100"/>
  <c r="BS268" i="100"/>
  <c r="BR268" i="100"/>
  <c r="BQ268" i="100"/>
  <c r="BP268" i="100"/>
  <c r="BO268" i="100"/>
  <c r="BN268" i="100"/>
  <c r="BM268" i="100"/>
  <c r="BL268" i="100"/>
  <c r="BK268" i="100"/>
  <c r="BJ268" i="100"/>
  <c r="BI268" i="100"/>
  <c r="BH268" i="100"/>
  <c r="BG268" i="100"/>
  <c r="BF268" i="100"/>
  <c r="BE268" i="100"/>
  <c r="BD268" i="100"/>
  <c r="BC268" i="100"/>
  <c r="BB268" i="100"/>
  <c r="BA268" i="100"/>
  <c r="AZ268" i="100"/>
  <c r="AY268" i="100"/>
  <c r="AX268" i="100"/>
  <c r="AW268" i="100"/>
  <c r="AV268" i="100"/>
  <c r="AU268" i="100"/>
  <c r="AT268" i="100"/>
  <c r="BS267" i="100"/>
  <c r="BR267" i="100"/>
  <c r="BQ267" i="100"/>
  <c r="BP267" i="100"/>
  <c r="BO267" i="100"/>
  <c r="BN267" i="100"/>
  <c r="BM267" i="100"/>
  <c r="BL267" i="100"/>
  <c r="BK267" i="100"/>
  <c r="BJ267" i="100"/>
  <c r="BI267" i="100"/>
  <c r="BH267" i="100"/>
  <c r="BG267" i="100"/>
  <c r="BF267" i="100"/>
  <c r="BE267" i="100"/>
  <c r="BD267" i="100"/>
  <c r="BC267" i="100"/>
  <c r="BB267" i="100"/>
  <c r="BA267" i="100"/>
  <c r="AZ267" i="100"/>
  <c r="AY267" i="100"/>
  <c r="AX267" i="100"/>
  <c r="AW267" i="100"/>
  <c r="AV267" i="100"/>
  <c r="AU267" i="100"/>
  <c r="AT267" i="100"/>
  <c r="BF266" i="100"/>
  <c r="BE266" i="100"/>
  <c r="BD266" i="100"/>
  <c r="BC266" i="100"/>
  <c r="BB266" i="100"/>
  <c r="BA266" i="100"/>
  <c r="AZ266" i="100"/>
  <c r="AY266" i="100"/>
  <c r="AX266" i="100"/>
  <c r="AW266" i="100"/>
  <c r="AV266" i="100"/>
  <c r="AU266" i="100"/>
  <c r="AT266" i="100"/>
  <c r="BS265" i="100"/>
  <c r="BR265" i="100"/>
  <c r="BQ265" i="100"/>
  <c r="BP265" i="100"/>
  <c r="BO265" i="100"/>
  <c r="BN265" i="100"/>
  <c r="BM265" i="100"/>
  <c r="BL265" i="100"/>
  <c r="BK265" i="100"/>
  <c r="BJ265" i="100"/>
  <c r="BI265" i="100"/>
  <c r="BH265" i="100"/>
  <c r="BG265" i="100"/>
  <c r="BF265" i="100"/>
  <c r="BE265" i="100"/>
  <c r="AR265" i="100" s="1"/>
  <c r="Q265" i="100" s="1"/>
  <c r="BD265" i="100"/>
  <c r="BC265" i="100"/>
  <c r="BB265" i="100"/>
  <c r="BA265" i="100"/>
  <c r="AZ265" i="100"/>
  <c r="AY265" i="100"/>
  <c r="AX265" i="100"/>
  <c r="AW265" i="100"/>
  <c r="AJ265" i="100" s="1"/>
  <c r="I265" i="100" s="1"/>
  <c r="AV265" i="100"/>
  <c r="AU265" i="100"/>
  <c r="AT265" i="100"/>
  <c r="BS264" i="100"/>
  <c r="BR264" i="100"/>
  <c r="BQ264" i="100"/>
  <c r="BP264" i="100"/>
  <c r="BO264" i="100"/>
  <c r="BN264" i="100"/>
  <c r="BM264" i="100"/>
  <c r="BL264" i="100"/>
  <c r="BK264" i="100"/>
  <c r="BJ264" i="100"/>
  <c r="BI264" i="100"/>
  <c r="BH264" i="100"/>
  <c r="BG264" i="100"/>
  <c r="BF264" i="100"/>
  <c r="BE264" i="100"/>
  <c r="BD264" i="100"/>
  <c r="BC264" i="100"/>
  <c r="BB264" i="100"/>
  <c r="BA264" i="100"/>
  <c r="AZ264" i="100"/>
  <c r="AY264" i="100"/>
  <c r="AL264" i="100" s="1"/>
  <c r="AX264" i="100"/>
  <c r="AW264" i="100"/>
  <c r="AV264" i="100"/>
  <c r="AU264" i="100"/>
  <c r="AT264" i="100"/>
  <c r="BS263" i="100"/>
  <c r="BR263" i="100"/>
  <c r="BQ263" i="100"/>
  <c r="BP263" i="100"/>
  <c r="BO263" i="100"/>
  <c r="BN263" i="100"/>
  <c r="BM263" i="100"/>
  <c r="BL263" i="100"/>
  <c r="BK263" i="100"/>
  <c r="BJ263" i="100"/>
  <c r="BI263" i="100"/>
  <c r="BH263" i="100"/>
  <c r="BG263" i="100"/>
  <c r="BF263" i="100"/>
  <c r="BE263" i="100"/>
  <c r="BD263" i="100"/>
  <c r="BC263" i="100"/>
  <c r="BB263" i="100"/>
  <c r="BA263" i="100"/>
  <c r="AN263" i="100" s="1"/>
  <c r="AZ263" i="100"/>
  <c r="AY263" i="100"/>
  <c r="AX263" i="100"/>
  <c r="AW263" i="100"/>
  <c r="AV263" i="100"/>
  <c r="AU263" i="100"/>
  <c r="AT263" i="100"/>
  <c r="BS262" i="100"/>
  <c r="BR262" i="100"/>
  <c r="BQ262" i="100"/>
  <c r="BP262" i="100"/>
  <c r="BO262" i="100"/>
  <c r="BN262" i="100"/>
  <c r="BM262" i="100"/>
  <c r="BL262" i="100"/>
  <c r="BK262" i="100"/>
  <c r="BJ262" i="100"/>
  <c r="BI262" i="100"/>
  <c r="BH262" i="100"/>
  <c r="BG262" i="100"/>
  <c r="BF262" i="100"/>
  <c r="BE262" i="100"/>
  <c r="BD262" i="100"/>
  <c r="BC262" i="100"/>
  <c r="AP262" i="100" s="1"/>
  <c r="O262" i="100" s="1"/>
  <c r="BB262" i="100"/>
  <c r="BA262" i="100"/>
  <c r="AZ262" i="100"/>
  <c r="AY262" i="100"/>
  <c r="AX262" i="100"/>
  <c r="AW262" i="100"/>
  <c r="AV262" i="100"/>
  <c r="AU262" i="100"/>
  <c r="AH262" i="100" s="1"/>
  <c r="G262" i="100" s="1"/>
  <c r="AT262" i="100"/>
  <c r="BS261" i="100"/>
  <c r="BR261" i="100"/>
  <c r="BQ261" i="100"/>
  <c r="BP261" i="100"/>
  <c r="BO261" i="100"/>
  <c r="BN261" i="100"/>
  <c r="BM261" i="100"/>
  <c r="BL261" i="100"/>
  <c r="BK261" i="100"/>
  <c r="BJ261" i="100"/>
  <c r="BI261" i="100"/>
  <c r="BH261" i="100"/>
  <c r="BG261" i="100"/>
  <c r="BF261" i="100"/>
  <c r="BE261" i="100"/>
  <c r="AR261" i="100" s="1"/>
  <c r="Q261" i="100" s="1"/>
  <c r="BD261" i="100"/>
  <c r="BC261" i="100"/>
  <c r="BB261" i="100"/>
  <c r="BA261" i="100"/>
  <c r="AZ261" i="100"/>
  <c r="AY261" i="100"/>
  <c r="AX261" i="100"/>
  <c r="AW261" i="100"/>
  <c r="AJ261" i="100" s="1"/>
  <c r="AV261" i="100"/>
  <c r="AU261" i="100"/>
  <c r="AT261" i="100"/>
  <c r="BS260" i="100"/>
  <c r="BR260" i="100"/>
  <c r="BQ260" i="100"/>
  <c r="BP260" i="100"/>
  <c r="BO260" i="100"/>
  <c r="BN260" i="100"/>
  <c r="BM260" i="100"/>
  <c r="BL260" i="100"/>
  <c r="BK260" i="100"/>
  <c r="BJ260" i="100"/>
  <c r="BI260" i="100"/>
  <c r="BH260" i="100"/>
  <c r="BG260" i="100"/>
  <c r="BF260" i="100"/>
  <c r="BE260" i="100"/>
  <c r="BD260" i="100"/>
  <c r="BC260" i="100"/>
  <c r="BB260" i="100"/>
  <c r="BA260" i="100"/>
  <c r="AZ260" i="100"/>
  <c r="AY260" i="100"/>
  <c r="AL260" i="100" s="1"/>
  <c r="K260" i="100" s="1"/>
  <c r="AX260" i="100"/>
  <c r="AW260" i="100"/>
  <c r="AV260" i="100"/>
  <c r="AU260" i="100"/>
  <c r="AT260" i="100"/>
  <c r="BS259" i="100"/>
  <c r="BR259" i="100"/>
  <c r="BQ259" i="100"/>
  <c r="BP259" i="100"/>
  <c r="BO259" i="100"/>
  <c r="BN259" i="100"/>
  <c r="BM259" i="100"/>
  <c r="BL259" i="100"/>
  <c r="BK259" i="100"/>
  <c r="BJ259" i="100"/>
  <c r="BI259" i="100"/>
  <c r="BH259" i="100"/>
  <c r="BG259" i="100"/>
  <c r="BF259" i="100"/>
  <c r="BE259" i="100"/>
  <c r="BD259" i="100"/>
  <c r="BC259" i="100"/>
  <c r="BB259" i="100"/>
  <c r="BA259" i="100"/>
  <c r="AN259" i="100" s="1"/>
  <c r="M259" i="100" s="1"/>
  <c r="AZ259" i="100"/>
  <c r="AY259" i="100"/>
  <c r="AX259" i="100"/>
  <c r="AW259" i="100"/>
  <c r="AV259" i="100"/>
  <c r="AU259" i="100"/>
  <c r="AT259" i="100"/>
  <c r="BS258" i="100"/>
  <c r="BR258" i="100"/>
  <c r="BQ258" i="100"/>
  <c r="BP258" i="100"/>
  <c r="BO258" i="100"/>
  <c r="BN258" i="100"/>
  <c r="BM258" i="100"/>
  <c r="BL258" i="100"/>
  <c r="BK258" i="100"/>
  <c r="BJ258" i="100"/>
  <c r="BI258" i="100"/>
  <c r="BH258" i="100"/>
  <c r="BG258" i="100"/>
  <c r="BF258" i="100"/>
  <c r="BE258" i="100"/>
  <c r="BD258" i="100"/>
  <c r="BC258" i="100"/>
  <c r="AP258" i="100" s="1"/>
  <c r="O258" i="100" s="1"/>
  <c r="BB258" i="100"/>
  <c r="BA258" i="100"/>
  <c r="AZ258" i="100"/>
  <c r="AY258" i="100"/>
  <c r="AX258" i="100"/>
  <c r="AW258" i="100"/>
  <c r="AV258" i="100"/>
  <c r="AU258" i="100"/>
  <c r="AH258" i="100" s="1"/>
  <c r="G258" i="100" s="1"/>
  <c r="AT258" i="100"/>
  <c r="BS257" i="100"/>
  <c r="BR257" i="100"/>
  <c r="BQ257" i="100"/>
  <c r="BP257" i="100"/>
  <c r="BO257" i="100"/>
  <c r="BN257" i="100"/>
  <c r="BM257" i="100"/>
  <c r="BL257" i="100"/>
  <c r="BK257" i="100"/>
  <c r="BJ257" i="100"/>
  <c r="BI257" i="100"/>
  <c r="BH257" i="100"/>
  <c r="BG257" i="100"/>
  <c r="BF257" i="100"/>
  <c r="BE257" i="100"/>
  <c r="AR257" i="100" s="1"/>
  <c r="Q257" i="100" s="1"/>
  <c r="BD257" i="100"/>
  <c r="BC257" i="100"/>
  <c r="BB257" i="100"/>
  <c r="BA257" i="100"/>
  <c r="AZ257" i="100"/>
  <c r="AY257" i="100"/>
  <c r="AX257" i="100"/>
  <c r="AW257" i="100"/>
  <c r="AJ257" i="100" s="1"/>
  <c r="I257" i="100" s="1"/>
  <c r="AV257" i="100"/>
  <c r="AU257" i="100"/>
  <c r="AT257" i="100"/>
  <c r="BS256" i="100"/>
  <c r="BR256" i="100"/>
  <c r="BQ256" i="100"/>
  <c r="BP256" i="100"/>
  <c r="BO256" i="100"/>
  <c r="BN256" i="100"/>
  <c r="BM256" i="100"/>
  <c r="BL256" i="100"/>
  <c r="BK256" i="100"/>
  <c r="BJ256" i="100"/>
  <c r="BI256" i="100"/>
  <c r="BH256" i="100"/>
  <c r="BG256" i="100"/>
  <c r="BF256" i="100"/>
  <c r="BE256" i="100"/>
  <c r="BD256" i="100"/>
  <c r="BC256" i="100"/>
  <c r="BB256" i="100"/>
  <c r="BA256" i="100"/>
  <c r="AZ256" i="100"/>
  <c r="AY256" i="100"/>
  <c r="AL256" i="100" s="1"/>
  <c r="K256" i="100" s="1"/>
  <c r="AX256" i="100"/>
  <c r="AW256" i="100"/>
  <c r="AV256" i="100"/>
  <c r="AU256" i="100"/>
  <c r="AT256" i="100"/>
  <c r="BS255" i="100"/>
  <c r="BR255" i="100"/>
  <c r="BQ255" i="100"/>
  <c r="BP255" i="100"/>
  <c r="BO255" i="100"/>
  <c r="BN255" i="100"/>
  <c r="BM255" i="100"/>
  <c r="BL255" i="100"/>
  <c r="BK255" i="100"/>
  <c r="BJ255" i="100"/>
  <c r="BI255" i="100"/>
  <c r="BH255" i="100"/>
  <c r="BG255" i="100"/>
  <c r="BF255" i="100"/>
  <c r="BE255" i="100"/>
  <c r="BD255" i="100"/>
  <c r="BC255" i="100"/>
  <c r="BB255" i="100"/>
  <c r="BA255" i="100"/>
  <c r="AN255" i="100" s="1"/>
  <c r="M255" i="100" s="1"/>
  <c r="AZ255" i="100"/>
  <c r="AY255" i="100"/>
  <c r="AX255" i="100"/>
  <c r="AW255" i="100"/>
  <c r="AV255" i="100"/>
  <c r="AU255" i="100"/>
  <c r="AT255" i="100"/>
  <c r="BS254" i="100"/>
  <c r="BR254" i="100"/>
  <c r="BQ254" i="100"/>
  <c r="BP254" i="100"/>
  <c r="BO254" i="100"/>
  <c r="BN254" i="100"/>
  <c r="BM254" i="100"/>
  <c r="BL254" i="100"/>
  <c r="BK254" i="100"/>
  <c r="BJ254" i="100"/>
  <c r="BI254" i="100"/>
  <c r="BH254" i="100"/>
  <c r="BG254" i="100"/>
  <c r="BF254" i="100"/>
  <c r="BE254" i="100"/>
  <c r="BD254" i="100"/>
  <c r="BC254" i="100"/>
  <c r="AP254" i="100" s="1"/>
  <c r="O254" i="100" s="1"/>
  <c r="BB254" i="100"/>
  <c r="BA254" i="100"/>
  <c r="AZ254" i="100"/>
  <c r="AY254" i="100"/>
  <c r="AX254" i="100"/>
  <c r="AW254" i="100"/>
  <c r="AV254" i="100"/>
  <c r="AU254" i="100"/>
  <c r="AH254" i="100" s="1"/>
  <c r="G254" i="100" s="1"/>
  <c r="AT254" i="100"/>
  <c r="BS253" i="100"/>
  <c r="BR253" i="100"/>
  <c r="BQ253" i="100"/>
  <c r="BP253" i="100"/>
  <c r="BO253" i="100"/>
  <c r="BN253" i="100"/>
  <c r="BM253" i="100"/>
  <c r="BL253" i="100"/>
  <c r="BK253" i="100"/>
  <c r="BJ253" i="100"/>
  <c r="BI253" i="100"/>
  <c r="BH253" i="100"/>
  <c r="BG253" i="100"/>
  <c r="BF253" i="100"/>
  <c r="BE253" i="100"/>
  <c r="AR253" i="100" s="1"/>
  <c r="Q253" i="100" s="1"/>
  <c r="BD253" i="100"/>
  <c r="BC253" i="100"/>
  <c r="BB253" i="100"/>
  <c r="BA253" i="100"/>
  <c r="AZ253" i="100"/>
  <c r="AY253" i="100"/>
  <c r="AX253" i="100"/>
  <c r="AW253" i="100"/>
  <c r="AJ253" i="100" s="1"/>
  <c r="AV253" i="100"/>
  <c r="AU253" i="100"/>
  <c r="AT253" i="100"/>
  <c r="BS252" i="100"/>
  <c r="BR252" i="100"/>
  <c r="BQ252" i="100"/>
  <c r="BP252" i="100"/>
  <c r="BO252" i="100"/>
  <c r="BN252" i="100"/>
  <c r="BM252" i="100"/>
  <c r="BL252" i="100"/>
  <c r="BK252" i="100"/>
  <c r="BJ252" i="100"/>
  <c r="BI252" i="100"/>
  <c r="BH252" i="100"/>
  <c r="BG252" i="100"/>
  <c r="BF252" i="100"/>
  <c r="BE252" i="100"/>
  <c r="BD252" i="100"/>
  <c r="BC252" i="100"/>
  <c r="BB252" i="100"/>
  <c r="BA252" i="100"/>
  <c r="AZ252" i="100"/>
  <c r="AY252" i="100"/>
  <c r="AL252" i="100" s="1"/>
  <c r="K252" i="100" s="1"/>
  <c r="AX252" i="100"/>
  <c r="AW252" i="100"/>
  <c r="AV252" i="100"/>
  <c r="AU252" i="100"/>
  <c r="AT252" i="100"/>
  <c r="BS251" i="100"/>
  <c r="BR251" i="100"/>
  <c r="BQ251" i="100"/>
  <c r="BP251" i="100"/>
  <c r="BO251" i="100"/>
  <c r="BN251" i="100"/>
  <c r="BM251" i="100"/>
  <c r="BL251" i="100"/>
  <c r="BK251" i="100"/>
  <c r="BJ251" i="100"/>
  <c r="BI251" i="100"/>
  <c r="BH251" i="100"/>
  <c r="BG251" i="100"/>
  <c r="BF251" i="100"/>
  <c r="BE251" i="100"/>
  <c r="BD251" i="100"/>
  <c r="BC251" i="100"/>
  <c r="BB251" i="100"/>
  <c r="BA251" i="100"/>
  <c r="AN251" i="100" s="1"/>
  <c r="M251" i="100" s="1"/>
  <c r="AZ251" i="100"/>
  <c r="AY251" i="100"/>
  <c r="AX251" i="100"/>
  <c r="AW251" i="100"/>
  <c r="AV251" i="100"/>
  <c r="AU251" i="100"/>
  <c r="AT251" i="100"/>
  <c r="BS250" i="100"/>
  <c r="BR250" i="100"/>
  <c r="BQ250" i="100"/>
  <c r="BP250" i="100"/>
  <c r="BO250" i="100"/>
  <c r="BN250" i="100"/>
  <c r="BM250" i="100"/>
  <c r="BL250" i="100"/>
  <c r="BK250" i="100"/>
  <c r="BJ250" i="100"/>
  <c r="BI250" i="100"/>
  <c r="BH250" i="100"/>
  <c r="BG250" i="100"/>
  <c r="BF250" i="100"/>
  <c r="BE250" i="100"/>
  <c r="BD250" i="100"/>
  <c r="BC250" i="100"/>
  <c r="AP250" i="100" s="1"/>
  <c r="O250" i="100" s="1"/>
  <c r="BB250" i="100"/>
  <c r="BA250" i="100"/>
  <c r="AZ250" i="100"/>
  <c r="AY250" i="100"/>
  <c r="AX250" i="100"/>
  <c r="AW250" i="100"/>
  <c r="AV250" i="100"/>
  <c r="AU250" i="100"/>
  <c r="AH250" i="100" s="1"/>
  <c r="AT250" i="100"/>
  <c r="BS249" i="100"/>
  <c r="BR249" i="100"/>
  <c r="BQ249" i="100"/>
  <c r="BP249" i="100"/>
  <c r="BO249" i="100"/>
  <c r="BN249" i="100"/>
  <c r="BM249" i="100"/>
  <c r="BL249" i="100"/>
  <c r="BK249" i="100"/>
  <c r="BJ249" i="100"/>
  <c r="BI249" i="100"/>
  <c r="BH249" i="100"/>
  <c r="BG249" i="100"/>
  <c r="BF249" i="100"/>
  <c r="BE249" i="100"/>
  <c r="AR249" i="100" s="1"/>
  <c r="Q249" i="100" s="1"/>
  <c r="BD249" i="100"/>
  <c r="BC249" i="100"/>
  <c r="BB249" i="100"/>
  <c r="BA249" i="100"/>
  <c r="AZ249" i="100"/>
  <c r="AY249" i="100"/>
  <c r="AX249" i="100"/>
  <c r="AW249" i="100"/>
  <c r="AJ249" i="100" s="1"/>
  <c r="I249" i="100" s="1"/>
  <c r="AV249" i="100"/>
  <c r="AU249" i="100"/>
  <c r="AT249" i="100"/>
  <c r="BS248" i="100"/>
  <c r="BR248" i="100"/>
  <c r="BQ248" i="100"/>
  <c r="BP248" i="100"/>
  <c r="BO248" i="100"/>
  <c r="BN248" i="100"/>
  <c r="BM248" i="100"/>
  <c r="BL248" i="100"/>
  <c r="BK248" i="100"/>
  <c r="BJ248" i="100"/>
  <c r="BI248" i="100"/>
  <c r="BH248" i="100"/>
  <c r="BG248" i="100"/>
  <c r="BF248" i="100"/>
  <c r="BE248" i="100"/>
  <c r="BD248" i="100"/>
  <c r="BC248" i="100"/>
  <c r="BB248" i="100"/>
  <c r="BA248" i="100"/>
  <c r="AZ248" i="100"/>
  <c r="AY248" i="100"/>
  <c r="AL248" i="100" s="1"/>
  <c r="K248" i="100" s="1"/>
  <c r="AX248" i="100"/>
  <c r="AW248" i="100"/>
  <c r="AV248" i="100"/>
  <c r="AU248" i="100"/>
  <c r="AT248" i="100"/>
  <c r="BS247" i="100"/>
  <c r="BR247" i="100"/>
  <c r="BQ247" i="100"/>
  <c r="BP247" i="100"/>
  <c r="BO247" i="100"/>
  <c r="BN247" i="100"/>
  <c r="BM247" i="100"/>
  <c r="BL247" i="100"/>
  <c r="BK247" i="100"/>
  <c r="BJ247" i="100"/>
  <c r="BI247" i="100"/>
  <c r="BH247" i="100"/>
  <c r="BG247" i="100"/>
  <c r="BF247" i="100"/>
  <c r="BE247" i="100"/>
  <c r="BD247" i="100"/>
  <c r="BC247" i="100"/>
  <c r="BB247" i="100"/>
  <c r="BA247" i="100"/>
  <c r="AN247" i="100" s="1"/>
  <c r="M247" i="100" s="1"/>
  <c r="AZ247" i="100"/>
  <c r="AY247" i="100"/>
  <c r="AX247" i="100"/>
  <c r="AW247" i="100"/>
  <c r="AV247" i="100"/>
  <c r="AU247" i="100"/>
  <c r="AT247" i="100"/>
  <c r="BS246" i="100"/>
  <c r="BR246" i="100"/>
  <c r="BQ246" i="100"/>
  <c r="BP246" i="100"/>
  <c r="BO246" i="100"/>
  <c r="BN246" i="100"/>
  <c r="BM246" i="100"/>
  <c r="BL246" i="100"/>
  <c r="BK246" i="100"/>
  <c r="BJ246" i="100"/>
  <c r="BI246" i="100"/>
  <c r="BH246" i="100"/>
  <c r="BG246" i="100"/>
  <c r="BF246" i="100"/>
  <c r="BE246" i="100"/>
  <c r="BD246" i="100"/>
  <c r="BC246" i="100"/>
  <c r="AP246" i="100" s="1"/>
  <c r="BB246" i="100"/>
  <c r="BA246" i="100"/>
  <c r="AZ246" i="100"/>
  <c r="AY246" i="100"/>
  <c r="AX246" i="100"/>
  <c r="AW246" i="100"/>
  <c r="AV246" i="100"/>
  <c r="AU246" i="100"/>
  <c r="AH246" i="100" s="1"/>
  <c r="G246" i="100" s="1"/>
  <c r="AT246" i="100"/>
  <c r="BS245" i="100"/>
  <c r="BR245" i="100"/>
  <c r="BQ245" i="100"/>
  <c r="BP245" i="100"/>
  <c r="BO245" i="100"/>
  <c r="BN245" i="100"/>
  <c r="BM245" i="100"/>
  <c r="BL245" i="100"/>
  <c r="BK245" i="100"/>
  <c r="BJ245" i="100"/>
  <c r="BI245" i="100"/>
  <c r="BH245" i="100"/>
  <c r="BG245" i="100"/>
  <c r="BF245" i="100"/>
  <c r="BE245" i="100"/>
  <c r="AR245" i="100" s="1"/>
  <c r="Q245" i="100" s="1"/>
  <c r="BD245" i="100"/>
  <c r="BC245" i="100"/>
  <c r="BB245" i="100"/>
  <c r="BA245" i="100"/>
  <c r="AZ245" i="100"/>
  <c r="AY245" i="100"/>
  <c r="AX245" i="100"/>
  <c r="AW245" i="100"/>
  <c r="AJ245" i="100" s="1"/>
  <c r="I245" i="100" s="1"/>
  <c r="AV245" i="100"/>
  <c r="AU245" i="100"/>
  <c r="AT245" i="100"/>
  <c r="BS244" i="100"/>
  <c r="BR244" i="100"/>
  <c r="BQ244" i="100"/>
  <c r="BP244" i="100"/>
  <c r="BO244" i="100"/>
  <c r="BN244" i="100"/>
  <c r="BM244" i="100"/>
  <c r="BL244" i="100"/>
  <c r="BK244" i="100"/>
  <c r="BJ244" i="100"/>
  <c r="BI244" i="100"/>
  <c r="BH244" i="100"/>
  <c r="BG244" i="100"/>
  <c r="BF244" i="100"/>
  <c r="BE244" i="100"/>
  <c r="BD244" i="100"/>
  <c r="BC244" i="100"/>
  <c r="BB244" i="100"/>
  <c r="BA244" i="100"/>
  <c r="AZ244" i="100"/>
  <c r="AY244" i="100"/>
  <c r="AL244" i="100" s="1"/>
  <c r="K244" i="100" s="1"/>
  <c r="AX244" i="100"/>
  <c r="AW244" i="100"/>
  <c r="AV244" i="100"/>
  <c r="AU244" i="100"/>
  <c r="AT244" i="100"/>
  <c r="BS243" i="100"/>
  <c r="BR243" i="100"/>
  <c r="BQ243" i="100"/>
  <c r="BP243" i="100"/>
  <c r="BO243" i="100"/>
  <c r="BN243" i="100"/>
  <c r="BM243" i="100"/>
  <c r="BL243" i="100"/>
  <c r="BK243" i="100"/>
  <c r="BJ243" i="100"/>
  <c r="BI243" i="100"/>
  <c r="BH243" i="100"/>
  <c r="BG243" i="100"/>
  <c r="BF243" i="100"/>
  <c r="BE243" i="100"/>
  <c r="BD243" i="100"/>
  <c r="BC243" i="100"/>
  <c r="BB243" i="100"/>
  <c r="BA243" i="100"/>
  <c r="AN243" i="100" s="1"/>
  <c r="M243" i="100" s="1"/>
  <c r="AZ243" i="100"/>
  <c r="AY243" i="100"/>
  <c r="AX243" i="100"/>
  <c r="AW243" i="100"/>
  <c r="AV243" i="100"/>
  <c r="AU243" i="100"/>
  <c r="AT243" i="100"/>
  <c r="BS242" i="100"/>
  <c r="BR242" i="100"/>
  <c r="BQ242" i="100"/>
  <c r="BP242" i="100"/>
  <c r="BO242" i="100"/>
  <c r="BN242" i="100"/>
  <c r="BM242" i="100"/>
  <c r="BL242" i="100"/>
  <c r="BK242" i="100"/>
  <c r="BJ242" i="100"/>
  <c r="BI242" i="100"/>
  <c r="BH242" i="100"/>
  <c r="BG242" i="100"/>
  <c r="BF242" i="100"/>
  <c r="BE242" i="100"/>
  <c r="BD242" i="100"/>
  <c r="BC242" i="100"/>
  <c r="AP242" i="100" s="1"/>
  <c r="O242" i="100" s="1"/>
  <c r="BB242" i="100"/>
  <c r="BA242" i="100"/>
  <c r="AZ242" i="100"/>
  <c r="AY242" i="100"/>
  <c r="AX242" i="100"/>
  <c r="AW242" i="100"/>
  <c r="AV242" i="100"/>
  <c r="AU242" i="100"/>
  <c r="AH242" i="100" s="1"/>
  <c r="G242" i="100" s="1"/>
  <c r="AT242" i="100"/>
  <c r="BS241" i="100"/>
  <c r="BR241" i="100"/>
  <c r="BQ241" i="100"/>
  <c r="BP241" i="100"/>
  <c r="BO241" i="100"/>
  <c r="BN241" i="100"/>
  <c r="BM241" i="100"/>
  <c r="BL241" i="100"/>
  <c r="BK241" i="100"/>
  <c r="BJ241" i="100"/>
  <c r="BI241" i="100"/>
  <c r="BH241" i="100"/>
  <c r="BG241" i="100"/>
  <c r="BF241" i="100"/>
  <c r="BE241" i="100"/>
  <c r="AR241" i="100" s="1"/>
  <c r="Q241" i="100" s="1"/>
  <c r="BD241" i="100"/>
  <c r="BC241" i="100"/>
  <c r="BB241" i="100"/>
  <c r="BA241" i="100"/>
  <c r="AZ241" i="100"/>
  <c r="AY241" i="100"/>
  <c r="AX241" i="100"/>
  <c r="AW241" i="100"/>
  <c r="AJ241" i="100" s="1"/>
  <c r="I241" i="100" s="1"/>
  <c r="AV241" i="100"/>
  <c r="AU241" i="100"/>
  <c r="AT241" i="100"/>
  <c r="BS240" i="100"/>
  <c r="BR240" i="100"/>
  <c r="BQ240" i="100"/>
  <c r="BP240" i="100"/>
  <c r="BO240" i="100"/>
  <c r="BN240" i="100"/>
  <c r="BM240" i="100"/>
  <c r="BL240" i="100"/>
  <c r="BK240" i="100"/>
  <c r="BJ240" i="100"/>
  <c r="BI240" i="100"/>
  <c r="BH240" i="100"/>
  <c r="BG240" i="100"/>
  <c r="BF240" i="100"/>
  <c r="BE240" i="100"/>
  <c r="BD240" i="100"/>
  <c r="BC240" i="100"/>
  <c r="BB240" i="100"/>
  <c r="BA240" i="100"/>
  <c r="AZ240" i="100"/>
  <c r="AY240" i="100"/>
  <c r="AL240" i="100" s="1"/>
  <c r="K240" i="100" s="1"/>
  <c r="AX240" i="100"/>
  <c r="AW240" i="100"/>
  <c r="AV240" i="100"/>
  <c r="AU240" i="100"/>
  <c r="AT240" i="100"/>
  <c r="BS239" i="100"/>
  <c r="BR239" i="100"/>
  <c r="BQ239" i="100"/>
  <c r="BP239" i="100"/>
  <c r="BO239" i="100"/>
  <c r="BN239" i="100"/>
  <c r="BM239" i="100"/>
  <c r="BL239" i="100"/>
  <c r="BK239" i="100"/>
  <c r="BJ239" i="100"/>
  <c r="BI239" i="100"/>
  <c r="BH239" i="100"/>
  <c r="BG239" i="100"/>
  <c r="BF239" i="100"/>
  <c r="BE239" i="100"/>
  <c r="BD239" i="100"/>
  <c r="BC239" i="100"/>
  <c r="BB239" i="100"/>
  <c r="BA239" i="100"/>
  <c r="AN239" i="100" s="1"/>
  <c r="M239" i="100" s="1"/>
  <c r="AZ239" i="100"/>
  <c r="AY239" i="100"/>
  <c r="AX239" i="100"/>
  <c r="AW239" i="100"/>
  <c r="AV239" i="100"/>
  <c r="AU239" i="100"/>
  <c r="AT239" i="100"/>
  <c r="BS238" i="100"/>
  <c r="BR238" i="100"/>
  <c r="BQ238" i="100"/>
  <c r="BP238" i="100"/>
  <c r="BO238" i="100"/>
  <c r="BN238" i="100"/>
  <c r="BM238" i="100"/>
  <c r="BL238" i="100"/>
  <c r="BK238" i="100"/>
  <c r="BJ238" i="100"/>
  <c r="BI238" i="100"/>
  <c r="BH238" i="100"/>
  <c r="BG238" i="100"/>
  <c r="BF238" i="100"/>
  <c r="BE238" i="100"/>
  <c r="BD238" i="100"/>
  <c r="BC238" i="100"/>
  <c r="AP238" i="100" s="1"/>
  <c r="O238" i="100" s="1"/>
  <c r="BB238" i="100"/>
  <c r="BA238" i="100"/>
  <c r="AZ238" i="100"/>
  <c r="AY238" i="100"/>
  <c r="AX238" i="100"/>
  <c r="AW238" i="100"/>
  <c r="AV238" i="100"/>
  <c r="AU238" i="100"/>
  <c r="AH238" i="100" s="1"/>
  <c r="G238" i="100" s="1"/>
  <c r="AT238" i="100"/>
  <c r="BS237" i="100"/>
  <c r="BR237" i="100"/>
  <c r="BQ237" i="100"/>
  <c r="BP237" i="100"/>
  <c r="BO237" i="100"/>
  <c r="BN237" i="100"/>
  <c r="BM237" i="100"/>
  <c r="BL237" i="100"/>
  <c r="BK237" i="100"/>
  <c r="BJ237" i="100"/>
  <c r="BI237" i="100"/>
  <c r="BH237" i="100"/>
  <c r="BG237" i="100"/>
  <c r="BF237" i="100"/>
  <c r="BE237" i="100"/>
  <c r="AR237" i="100" s="1"/>
  <c r="Q237" i="100" s="1"/>
  <c r="BD237" i="100"/>
  <c r="BC237" i="100"/>
  <c r="BB237" i="100"/>
  <c r="BA237" i="100"/>
  <c r="AZ237" i="100"/>
  <c r="AY237" i="100"/>
  <c r="AX237" i="100"/>
  <c r="AW237" i="100"/>
  <c r="AJ237" i="100" s="1"/>
  <c r="I237" i="100" s="1"/>
  <c r="AV237" i="100"/>
  <c r="AU237" i="100"/>
  <c r="AT237" i="100"/>
  <c r="BS236" i="100"/>
  <c r="BR236" i="100"/>
  <c r="BQ236" i="100"/>
  <c r="BP236" i="100"/>
  <c r="BO236" i="100"/>
  <c r="BN236" i="100"/>
  <c r="BM236" i="100"/>
  <c r="BL236" i="100"/>
  <c r="BK236" i="100"/>
  <c r="BJ236" i="100"/>
  <c r="BI236" i="100"/>
  <c r="BH236" i="100"/>
  <c r="BG236" i="100"/>
  <c r="BF236" i="100"/>
  <c r="BE236" i="100"/>
  <c r="BD236" i="100"/>
  <c r="BC236" i="100"/>
  <c r="BB236" i="100"/>
  <c r="BA236" i="100"/>
  <c r="AZ236" i="100"/>
  <c r="AY236" i="100"/>
  <c r="AL236" i="100" s="1"/>
  <c r="K236" i="100" s="1"/>
  <c r="AX236" i="100"/>
  <c r="AW236" i="100"/>
  <c r="AV236" i="100"/>
  <c r="AU236" i="100"/>
  <c r="AT236" i="100"/>
  <c r="BS235" i="100"/>
  <c r="BR235" i="100"/>
  <c r="BQ235" i="100"/>
  <c r="BP235" i="100"/>
  <c r="BO235" i="100"/>
  <c r="BN235" i="100"/>
  <c r="BM235" i="100"/>
  <c r="BL235" i="100"/>
  <c r="BK235" i="100"/>
  <c r="BJ235" i="100"/>
  <c r="BI235" i="100"/>
  <c r="BH235" i="100"/>
  <c r="BG235" i="100"/>
  <c r="BF235" i="100"/>
  <c r="BE235" i="100"/>
  <c r="BD235" i="100"/>
  <c r="BC235" i="100"/>
  <c r="BB235" i="100"/>
  <c r="BA235" i="100"/>
  <c r="AN235" i="100" s="1"/>
  <c r="M235" i="100" s="1"/>
  <c r="AZ235" i="100"/>
  <c r="AY235" i="100"/>
  <c r="AX235" i="100"/>
  <c r="AW235" i="100"/>
  <c r="AV235" i="100"/>
  <c r="AU235" i="100"/>
  <c r="AT235" i="100"/>
  <c r="BS234" i="100"/>
  <c r="BR234" i="100"/>
  <c r="BQ234" i="100"/>
  <c r="BP234" i="100"/>
  <c r="BO234" i="100"/>
  <c r="BN234" i="100"/>
  <c r="BM234" i="100"/>
  <c r="BL234" i="100"/>
  <c r="BK234" i="100"/>
  <c r="BJ234" i="100"/>
  <c r="BI234" i="100"/>
  <c r="BH234" i="100"/>
  <c r="BG234" i="100"/>
  <c r="BF234" i="100"/>
  <c r="BE234" i="100"/>
  <c r="BD234" i="100"/>
  <c r="BC234" i="100"/>
  <c r="AP234" i="100" s="1"/>
  <c r="O234" i="100" s="1"/>
  <c r="BB234" i="100"/>
  <c r="BA234" i="100"/>
  <c r="AZ234" i="100"/>
  <c r="AY234" i="100"/>
  <c r="AX234" i="100"/>
  <c r="AW234" i="100"/>
  <c r="AV234" i="100"/>
  <c r="AU234" i="100"/>
  <c r="AH234" i="100" s="1"/>
  <c r="G234" i="100" s="1"/>
  <c r="AT234" i="100"/>
  <c r="BS233" i="100"/>
  <c r="BR233" i="100"/>
  <c r="BQ233" i="100"/>
  <c r="BP233" i="100"/>
  <c r="BO233" i="100"/>
  <c r="BN233" i="100"/>
  <c r="BM233" i="100"/>
  <c r="BL233" i="100"/>
  <c r="BK233" i="100"/>
  <c r="BJ233" i="100"/>
  <c r="BI233" i="100"/>
  <c r="BH233" i="100"/>
  <c r="BG233" i="100"/>
  <c r="BF233" i="100"/>
  <c r="BE233" i="100"/>
  <c r="AR233" i="100" s="1"/>
  <c r="Q233" i="100" s="1"/>
  <c r="BD233" i="100"/>
  <c r="BC233" i="100"/>
  <c r="BB233" i="100"/>
  <c r="BA233" i="100"/>
  <c r="AZ233" i="100"/>
  <c r="AY233" i="100"/>
  <c r="AX233" i="100"/>
  <c r="AW233" i="100"/>
  <c r="AJ233" i="100" s="1"/>
  <c r="I233" i="100" s="1"/>
  <c r="AV233" i="100"/>
  <c r="AU233" i="100"/>
  <c r="AT233" i="100"/>
  <c r="BS232" i="100"/>
  <c r="BR232" i="100"/>
  <c r="BQ232" i="100"/>
  <c r="BP232" i="100"/>
  <c r="BO232" i="100"/>
  <c r="BN232" i="100"/>
  <c r="BM232" i="100"/>
  <c r="BL232" i="100"/>
  <c r="BK232" i="100"/>
  <c r="BJ232" i="100"/>
  <c r="BI232" i="100"/>
  <c r="BH232" i="100"/>
  <c r="BG232" i="100"/>
  <c r="BF232" i="100"/>
  <c r="BE232" i="100"/>
  <c r="BD232" i="100"/>
  <c r="BC232" i="100"/>
  <c r="BB232" i="100"/>
  <c r="BA232" i="100"/>
  <c r="AZ232" i="100"/>
  <c r="AY232" i="100"/>
  <c r="AL232" i="100" s="1"/>
  <c r="AX232" i="100"/>
  <c r="AW232" i="100"/>
  <c r="AV232" i="100"/>
  <c r="AU232" i="100"/>
  <c r="AT232" i="100"/>
  <c r="BS231" i="100"/>
  <c r="BR231" i="100"/>
  <c r="BQ231" i="100"/>
  <c r="BP231" i="100"/>
  <c r="BO231" i="100"/>
  <c r="BN231" i="100"/>
  <c r="BM231" i="100"/>
  <c r="BL231" i="100"/>
  <c r="BK231" i="100"/>
  <c r="BJ231" i="100"/>
  <c r="BI231" i="100"/>
  <c r="BH231" i="100"/>
  <c r="BG231" i="100"/>
  <c r="BF231" i="100"/>
  <c r="BE231" i="100"/>
  <c r="BD231" i="100"/>
  <c r="BC231" i="100"/>
  <c r="BB231" i="100"/>
  <c r="BA231" i="100"/>
  <c r="AN231" i="100" s="1"/>
  <c r="AZ231" i="100"/>
  <c r="AY231" i="100"/>
  <c r="AX231" i="100"/>
  <c r="AW231" i="100"/>
  <c r="AV231" i="100"/>
  <c r="AU231" i="100"/>
  <c r="AT231" i="100"/>
  <c r="BS230" i="100"/>
  <c r="BR230" i="100"/>
  <c r="BQ230" i="100"/>
  <c r="BP230" i="100"/>
  <c r="BO230" i="100"/>
  <c r="BN230" i="100"/>
  <c r="BM230" i="100"/>
  <c r="BL230" i="100"/>
  <c r="BK230" i="100"/>
  <c r="BJ230" i="100"/>
  <c r="BI230" i="100"/>
  <c r="BH230" i="100"/>
  <c r="BG230" i="100"/>
  <c r="BF230" i="100"/>
  <c r="BE230" i="100"/>
  <c r="BD230" i="100"/>
  <c r="BC230" i="100"/>
  <c r="AP230" i="100" s="1"/>
  <c r="O230" i="100" s="1"/>
  <c r="BB230" i="100"/>
  <c r="BA230" i="100"/>
  <c r="AZ230" i="100"/>
  <c r="AY230" i="100"/>
  <c r="AX230" i="100"/>
  <c r="AW230" i="100"/>
  <c r="AV230" i="100"/>
  <c r="AU230" i="100"/>
  <c r="AH230" i="100" s="1"/>
  <c r="G230" i="100" s="1"/>
  <c r="AT230" i="100"/>
  <c r="BS229" i="100"/>
  <c r="BR229" i="100"/>
  <c r="BQ229" i="100"/>
  <c r="BP229" i="100"/>
  <c r="BO229" i="100"/>
  <c r="BN229" i="100"/>
  <c r="BM229" i="100"/>
  <c r="BL229" i="100"/>
  <c r="BK229" i="100"/>
  <c r="BJ229" i="100"/>
  <c r="BI229" i="100"/>
  <c r="BH229" i="100"/>
  <c r="BG229" i="100"/>
  <c r="BF229" i="100"/>
  <c r="BE229" i="100"/>
  <c r="BD229" i="100"/>
  <c r="BC229" i="100"/>
  <c r="BB229" i="100"/>
  <c r="BA229" i="100"/>
  <c r="AZ229" i="100"/>
  <c r="AY229" i="100"/>
  <c r="AX229" i="100"/>
  <c r="AW229" i="100"/>
  <c r="AV229" i="100"/>
  <c r="AU229" i="100"/>
  <c r="AT229" i="100"/>
  <c r="BS228" i="100"/>
  <c r="BR228" i="100"/>
  <c r="BQ228" i="100"/>
  <c r="BP228" i="100"/>
  <c r="BO228" i="100"/>
  <c r="BN228" i="100"/>
  <c r="BM228" i="100"/>
  <c r="BL228" i="100"/>
  <c r="BK228" i="100"/>
  <c r="BJ228" i="100"/>
  <c r="BI228" i="100"/>
  <c r="BH228" i="100"/>
  <c r="BG228" i="100"/>
  <c r="BF228" i="100"/>
  <c r="BE228" i="100"/>
  <c r="BD228" i="100"/>
  <c r="BC228" i="100"/>
  <c r="BB228" i="100"/>
  <c r="BA228" i="100"/>
  <c r="AZ228" i="100"/>
  <c r="AY228" i="100"/>
  <c r="AX228" i="100"/>
  <c r="AW228" i="100"/>
  <c r="AV228" i="100"/>
  <c r="AU228" i="100"/>
  <c r="AT228" i="100"/>
  <c r="BS227" i="100"/>
  <c r="BR227" i="100"/>
  <c r="BQ227" i="100"/>
  <c r="BP227" i="100"/>
  <c r="BO227" i="100"/>
  <c r="BN227" i="100"/>
  <c r="BM227" i="100"/>
  <c r="BL227" i="100"/>
  <c r="BK227" i="100"/>
  <c r="BJ227" i="100"/>
  <c r="BI227" i="100"/>
  <c r="BH227" i="100"/>
  <c r="BG227" i="100"/>
  <c r="BF227" i="100"/>
  <c r="BE227" i="100"/>
  <c r="BD227" i="100"/>
  <c r="BC227" i="100"/>
  <c r="BB227" i="100"/>
  <c r="BA227" i="100"/>
  <c r="AZ227" i="100"/>
  <c r="AY227" i="100"/>
  <c r="AX227" i="100"/>
  <c r="AW227" i="100"/>
  <c r="AV227" i="100"/>
  <c r="AU227" i="100"/>
  <c r="AT227" i="100"/>
  <c r="BS226" i="100"/>
  <c r="BR226" i="100"/>
  <c r="BQ226" i="100"/>
  <c r="BP226" i="100"/>
  <c r="BO226" i="100"/>
  <c r="BN226" i="100"/>
  <c r="BM226" i="100"/>
  <c r="BL226" i="100"/>
  <c r="BK226" i="100"/>
  <c r="BJ226" i="100"/>
  <c r="BI226" i="100"/>
  <c r="BH226" i="100"/>
  <c r="BG226" i="100"/>
  <c r="BF226" i="100"/>
  <c r="BE226" i="100"/>
  <c r="BD226" i="100"/>
  <c r="BC226" i="100"/>
  <c r="BB226" i="100"/>
  <c r="BA226" i="100"/>
  <c r="AZ226" i="100"/>
  <c r="AY226" i="100"/>
  <c r="AX226" i="100"/>
  <c r="AW226" i="100"/>
  <c r="AV226" i="100"/>
  <c r="AU226" i="100"/>
  <c r="AT226" i="100"/>
  <c r="BS225" i="100"/>
  <c r="BR225" i="100"/>
  <c r="BQ225" i="100"/>
  <c r="BP225" i="100"/>
  <c r="BO225" i="100"/>
  <c r="BN225" i="100"/>
  <c r="BM225" i="100"/>
  <c r="BL225" i="100"/>
  <c r="BK225" i="100"/>
  <c r="BJ225" i="100"/>
  <c r="BI225" i="100"/>
  <c r="BH225" i="100"/>
  <c r="BG225" i="100"/>
  <c r="BF225" i="100"/>
  <c r="BE225" i="100"/>
  <c r="BD225" i="100"/>
  <c r="BC225" i="100"/>
  <c r="BB225" i="100"/>
  <c r="BA225" i="100"/>
  <c r="AZ225" i="100"/>
  <c r="AY225" i="100"/>
  <c r="AX225" i="100"/>
  <c r="AW225" i="100"/>
  <c r="AV225" i="100"/>
  <c r="AU225" i="100"/>
  <c r="AT225" i="100"/>
  <c r="BS224" i="100"/>
  <c r="BR224" i="100"/>
  <c r="BQ224" i="100"/>
  <c r="BP224" i="100"/>
  <c r="BO224" i="100"/>
  <c r="BN224" i="100"/>
  <c r="BM224" i="100"/>
  <c r="BL224" i="100"/>
  <c r="BK224" i="100"/>
  <c r="BJ224" i="100"/>
  <c r="BI224" i="100"/>
  <c r="BH224" i="100"/>
  <c r="BG224" i="100"/>
  <c r="BF224" i="100"/>
  <c r="BE224" i="100"/>
  <c r="BD224" i="100"/>
  <c r="BC224" i="100"/>
  <c r="BB224" i="100"/>
  <c r="BA224" i="100"/>
  <c r="AZ224" i="100"/>
  <c r="AY224" i="100"/>
  <c r="AX224" i="100"/>
  <c r="AW224" i="100"/>
  <c r="AV224" i="100"/>
  <c r="AU224" i="100"/>
  <c r="AT224" i="100"/>
  <c r="BS223" i="100"/>
  <c r="BR223" i="100"/>
  <c r="BQ223" i="100"/>
  <c r="BP223" i="100"/>
  <c r="BO223" i="100"/>
  <c r="BN223" i="100"/>
  <c r="BM223" i="100"/>
  <c r="BL223" i="100"/>
  <c r="BK223" i="100"/>
  <c r="BJ223" i="100"/>
  <c r="BI223" i="100"/>
  <c r="BH223" i="100"/>
  <c r="BG223" i="100"/>
  <c r="BF223" i="100"/>
  <c r="BE223" i="100"/>
  <c r="BD223" i="100"/>
  <c r="BC223" i="100"/>
  <c r="BB223" i="100"/>
  <c r="BA223" i="100"/>
  <c r="AZ223" i="100"/>
  <c r="AY223" i="100"/>
  <c r="AX223" i="100"/>
  <c r="AW223" i="100"/>
  <c r="AV223" i="100"/>
  <c r="AU223" i="100"/>
  <c r="AT223" i="100"/>
  <c r="BS222" i="100"/>
  <c r="BR222" i="100"/>
  <c r="BQ222" i="100"/>
  <c r="BP222" i="100"/>
  <c r="BO222" i="100"/>
  <c r="BN222" i="100"/>
  <c r="BM222" i="100"/>
  <c r="BL222" i="100"/>
  <c r="BK222" i="100"/>
  <c r="BJ222" i="100"/>
  <c r="BI222" i="100"/>
  <c r="BH222" i="100"/>
  <c r="BG222" i="100"/>
  <c r="BF222" i="100"/>
  <c r="BE222" i="100"/>
  <c r="BD222" i="100"/>
  <c r="BC222" i="100"/>
  <c r="BB222" i="100"/>
  <c r="BA222" i="100"/>
  <c r="AZ222" i="100"/>
  <c r="AY222" i="100"/>
  <c r="AX222" i="100"/>
  <c r="AW222" i="100"/>
  <c r="AV222" i="100"/>
  <c r="AU222" i="100"/>
  <c r="AT222" i="100"/>
  <c r="BS221" i="100"/>
  <c r="BR221" i="100"/>
  <c r="BQ221" i="100"/>
  <c r="BP221" i="100"/>
  <c r="BO221" i="100"/>
  <c r="BN221" i="100"/>
  <c r="BM221" i="100"/>
  <c r="BL221" i="100"/>
  <c r="BK221" i="100"/>
  <c r="BJ221" i="100"/>
  <c r="BI221" i="100"/>
  <c r="BH221" i="100"/>
  <c r="BG221" i="100"/>
  <c r="BF221" i="100"/>
  <c r="BE221" i="100"/>
  <c r="BD221" i="100"/>
  <c r="BC221" i="100"/>
  <c r="BB221" i="100"/>
  <c r="BA221" i="100"/>
  <c r="AZ221" i="100"/>
  <c r="AY221" i="100"/>
  <c r="AX221" i="100"/>
  <c r="AW221" i="100"/>
  <c r="AV221" i="100"/>
  <c r="AU221" i="100"/>
  <c r="AT221" i="100"/>
  <c r="BS220" i="100"/>
  <c r="BR220" i="100"/>
  <c r="BQ220" i="100"/>
  <c r="BP220" i="100"/>
  <c r="BO220" i="100"/>
  <c r="BN220" i="100"/>
  <c r="BM220" i="100"/>
  <c r="BL220" i="100"/>
  <c r="BK220" i="100"/>
  <c r="BJ220" i="100"/>
  <c r="BI220" i="100"/>
  <c r="BH220" i="100"/>
  <c r="BG220" i="100"/>
  <c r="BF220" i="100"/>
  <c r="BE220" i="100"/>
  <c r="BD220" i="100"/>
  <c r="BC220" i="100"/>
  <c r="BB220" i="100"/>
  <c r="BA220" i="100"/>
  <c r="AZ220" i="100"/>
  <c r="AY220" i="100"/>
  <c r="AX220" i="100"/>
  <c r="AW220" i="100"/>
  <c r="AV220" i="100"/>
  <c r="AU220" i="100"/>
  <c r="AT220" i="100"/>
  <c r="BS218" i="100"/>
  <c r="BR218" i="100"/>
  <c r="BQ218" i="100"/>
  <c r="BP218" i="100"/>
  <c r="BO218" i="100"/>
  <c r="BN218" i="100"/>
  <c r="BM218" i="100"/>
  <c r="BL218" i="100"/>
  <c r="BK218" i="100"/>
  <c r="BJ218" i="100"/>
  <c r="BI218" i="100"/>
  <c r="BH218" i="100"/>
  <c r="BG218" i="100"/>
  <c r="BF218" i="100"/>
  <c r="BE218" i="100"/>
  <c r="BD218" i="100"/>
  <c r="BC218" i="100"/>
  <c r="BB218" i="100"/>
  <c r="BA218" i="100"/>
  <c r="AZ218" i="100"/>
  <c r="AY218" i="100"/>
  <c r="AX218" i="100"/>
  <c r="AW218" i="100"/>
  <c r="AV218" i="100"/>
  <c r="AU218" i="100"/>
  <c r="AT218" i="100"/>
  <c r="BS217" i="100"/>
  <c r="BR217" i="100"/>
  <c r="BQ217" i="100"/>
  <c r="BP217" i="100"/>
  <c r="BO217" i="100"/>
  <c r="BN217" i="100"/>
  <c r="BM217" i="100"/>
  <c r="BL217" i="100"/>
  <c r="BK217" i="100"/>
  <c r="BJ217" i="100"/>
  <c r="BI217" i="100"/>
  <c r="BH217" i="100"/>
  <c r="BG217" i="100"/>
  <c r="BF217" i="100"/>
  <c r="BE217" i="100"/>
  <c r="BD217" i="100"/>
  <c r="BC217" i="100"/>
  <c r="BB217" i="100"/>
  <c r="BA217" i="100"/>
  <c r="AZ217" i="100"/>
  <c r="AY217" i="100"/>
  <c r="AX217" i="100"/>
  <c r="AW217" i="100"/>
  <c r="AV217" i="100"/>
  <c r="AU217" i="100"/>
  <c r="AT217" i="100"/>
  <c r="BS216" i="100"/>
  <c r="BR216" i="100"/>
  <c r="BQ216" i="100"/>
  <c r="BP216" i="100"/>
  <c r="BO216" i="100"/>
  <c r="BN216" i="100"/>
  <c r="BM216" i="100"/>
  <c r="BL216" i="100"/>
  <c r="BK216" i="100"/>
  <c r="BJ216" i="100"/>
  <c r="BI216" i="100"/>
  <c r="BH216" i="100"/>
  <c r="BG216" i="100"/>
  <c r="BF216" i="100"/>
  <c r="BE216" i="100"/>
  <c r="BD216" i="100"/>
  <c r="BC216" i="100"/>
  <c r="BB216" i="100"/>
  <c r="BA216" i="100"/>
  <c r="AZ216" i="100"/>
  <c r="AY216" i="100"/>
  <c r="AX216" i="100"/>
  <c r="AW216" i="100"/>
  <c r="AV216" i="100"/>
  <c r="AU216" i="100"/>
  <c r="AT216" i="100"/>
  <c r="BS215" i="100"/>
  <c r="BR215" i="100"/>
  <c r="BQ215" i="100"/>
  <c r="BP215" i="100"/>
  <c r="BO215" i="100"/>
  <c r="BN215" i="100"/>
  <c r="BM215" i="100"/>
  <c r="BL215" i="100"/>
  <c r="BK215" i="100"/>
  <c r="BJ215" i="100"/>
  <c r="BI215" i="100"/>
  <c r="BH215" i="100"/>
  <c r="BG215" i="100"/>
  <c r="BF215" i="100"/>
  <c r="BE215" i="100"/>
  <c r="BD215" i="100"/>
  <c r="BC215" i="100"/>
  <c r="BB215" i="100"/>
  <c r="BA215" i="100"/>
  <c r="AZ215" i="100"/>
  <c r="AY215" i="100"/>
  <c r="AX215" i="100"/>
  <c r="AW215" i="100"/>
  <c r="AV215" i="100"/>
  <c r="AU215" i="100"/>
  <c r="AT215" i="100"/>
  <c r="BS214" i="100"/>
  <c r="BR214" i="100"/>
  <c r="BQ214" i="100"/>
  <c r="BP214" i="100"/>
  <c r="BO214" i="100"/>
  <c r="BN214" i="100"/>
  <c r="BM214" i="100"/>
  <c r="BL214" i="100"/>
  <c r="BK214" i="100"/>
  <c r="BJ214" i="100"/>
  <c r="BI214" i="100"/>
  <c r="BH214" i="100"/>
  <c r="BG214" i="100"/>
  <c r="BF214" i="100"/>
  <c r="BE214" i="100"/>
  <c r="BD214" i="100"/>
  <c r="BC214" i="100"/>
  <c r="BB214" i="100"/>
  <c r="BA214" i="100"/>
  <c r="AN214" i="100" s="1"/>
  <c r="M214" i="100" s="1"/>
  <c r="AZ214" i="100"/>
  <c r="AY214" i="100"/>
  <c r="AX214" i="100"/>
  <c r="AW214" i="100"/>
  <c r="AV214" i="100"/>
  <c r="AU214" i="100"/>
  <c r="AT214" i="100"/>
  <c r="BS213" i="100"/>
  <c r="BR213" i="100"/>
  <c r="BQ213" i="100"/>
  <c r="BP213" i="100"/>
  <c r="BO213" i="100"/>
  <c r="BN213" i="100"/>
  <c r="BM213" i="100"/>
  <c r="BL213" i="100"/>
  <c r="BK213" i="100"/>
  <c r="BJ213" i="100"/>
  <c r="BI213" i="100"/>
  <c r="BH213" i="100"/>
  <c r="BG213" i="100"/>
  <c r="BF213" i="100"/>
  <c r="BE213" i="100"/>
  <c r="BD213" i="100"/>
  <c r="BC213" i="100"/>
  <c r="AP213" i="100" s="1"/>
  <c r="BB213" i="100"/>
  <c r="BA213" i="100"/>
  <c r="AZ213" i="100"/>
  <c r="AY213" i="100"/>
  <c r="AX213" i="100"/>
  <c r="AW213" i="100"/>
  <c r="AV213" i="100"/>
  <c r="AU213" i="100"/>
  <c r="AH213" i="100" s="1"/>
  <c r="AT213" i="100"/>
  <c r="BS212" i="100"/>
  <c r="BR212" i="100"/>
  <c r="BQ212" i="100"/>
  <c r="BP212" i="100"/>
  <c r="BO212" i="100"/>
  <c r="BN212" i="100"/>
  <c r="BM212" i="100"/>
  <c r="BL212" i="100"/>
  <c r="BK212" i="100"/>
  <c r="BJ212" i="100"/>
  <c r="BI212" i="100"/>
  <c r="BH212" i="100"/>
  <c r="BG212" i="100"/>
  <c r="BF212" i="100"/>
  <c r="BE212" i="100"/>
  <c r="AR212" i="100" s="1"/>
  <c r="Q212" i="100" s="1"/>
  <c r="BD212" i="100"/>
  <c r="BC212" i="100"/>
  <c r="BB212" i="100"/>
  <c r="BA212" i="100"/>
  <c r="AZ212" i="100"/>
  <c r="AY212" i="100"/>
  <c r="AX212" i="100"/>
  <c r="AW212" i="100"/>
  <c r="AJ212" i="100" s="1"/>
  <c r="I212" i="100" s="1"/>
  <c r="AV212" i="100"/>
  <c r="AU212" i="100"/>
  <c r="AT212" i="100"/>
  <c r="BS211" i="100"/>
  <c r="BR211" i="100"/>
  <c r="BQ211" i="100"/>
  <c r="BP211" i="100"/>
  <c r="BO211" i="100"/>
  <c r="BN211" i="100"/>
  <c r="BM211" i="100"/>
  <c r="BL211" i="100"/>
  <c r="BK211" i="100"/>
  <c r="BJ211" i="100"/>
  <c r="BI211" i="100"/>
  <c r="BH211" i="100"/>
  <c r="BG211" i="100"/>
  <c r="BF211" i="100"/>
  <c r="BE211" i="100"/>
  <c r="BD211" i="100"/>
  <c r="BC211" i="100"/>
  <c r="BB211" i="100"/>
  <c r="BA211" i="100"/>
  <c r="AZ211" i="100"/>
  <c r="AY211" i="100"/>
  <c r="AL211" i="100" s="1"/>
  <c r="K211" i="100" s="1"/>
  <c r="AX211" i="100"/>
  <c r="AW211" i="100"/>
  <c r="AV211" i="100"/>
  <c r="AU211" i="100"/>
  <c r="AT211" i="100"/>
  <c r="BS210" i="100"/>
  <c r="BR210" i="100"/>
  <c r="BQ210" i="100"/>
  <c r="BP210" i="100"/>
  <c r="BO210" i="100"/>
  <c r="BN210" i="100"/>
  <c r="BM210" i="100"/>
  <c r="BL210" i="100"/>
  <c r="BK210" i="100"/>
  <c r="BJ210" i="100"/>
  <c r="BI210" i="100"/>
  <c r="BH210" i="100"/>
  <c r="BG210" i="100"/>
  <c r="BF210" i="100"/>
  <c r="BE210" i="100"/>
  <c r="BD210" i="100"/>
  <c r="BC210" i="100"/>
  <c r="BB210" i="100"/>
  <c r="BA210" i="100"/>
  <c r="AN210" i="100" s="1"/>
  <c r="M210" i="100" s="1"/>
  <c r="AZ210" i="100"/>
  <c r="AY210" i="100"/>
  <c r="AX210" i="100"/>
  <c r="AW210" i="100"/>
  <c r="AV210" i="100"/>
  <c r="AU210" i="100"/>
  <c r="AT210" i="100"/>
  <c r="BS209" i="100"/>
  <c r="BR209" i="100"/>
  <c r="BQ209" i="100"/>
  <c r="BP209" i="100"/>
  <c r="BO209" i="100"/>
  <c r="BN209" i="100"/>
  <c r="BM209" i="100"/>
  <c r="BL209" i="100"/>
  <c r="BK209" i="100"/>
  <c r="BJ209" i="100"/>
  <c r="BI209" i="100"/>
  <c r="BH209" i="100"/>
  <c r="BG209" i="100"/>
  <c r="BF209" i="100"/>
  <c r="BE209" i="100"/>
  <c r="BD209" i="100"/>
  <c r="BC209" i="100"/>
  <c r="AP209" i="100" s="1"/>
  <c r="O209" i="100" s="1"/>
  <c r="BB209" i="100"/>
  <c r="BA209" i="100"/>
  <c r="AZ209" i="100"/>
  <c r="AY209" i="100"/>
  <c r="AX209" i="100"/>
  <c r="AW209" i="100"/>
  <c r="AV209" i="100"/>
  <c r="AU209" i="100"/>
  <c r="AH209" i="100" s="1"/>
  <c r="G209" i="100" s="1"/>
  <c r="AT209" i="100"/>
  <c r="BF208" i="100"/>
  <c r="BE208" i="100"/>
  <c r="BD208" i="100"/>
  <c r="BC208" i="100"/>
  <c r="BB208" i="100"/>
  <c r="BA208" i="100"/>
  <c r="AZ208" i="100"/>
  <c r="AY208" i="100"/>
  <c r="AX208" i="100"/>
  <c r="AW208" i="100"/>
  <c r="AV208" i="100"/>
  <c r="AU208" i="100"/>
  <c r="AT208" i="100"/>
  <c r="BS207" i="100"/>
  <c r="BR207" i="100"/>
  <c r="BQ207" i="100"/>
  <c r="BP207" i="100"/>
  <c r="BO207" i="100"/>
  <c r="BN207" i="100"/>
  <c r="BM207" i="100"/>
  <c r="BL207" i="100"/>
  <c r="BK207" i="100"/>
  <c r="BJ207" i="100"/>
  <c r="BI207" i="100"/>
  <c r="BH207" i="100"/>
  <c r="BG207" i="100"/>
  <c r="BF207" i="100"/>
  <c r="BE207" i="100"/>
  <c r="BD207" i="100"/>
  <c r="BC207" i="100"/>
  <c r="BB207" i="100"/>
  <c r="BA207" i="100"/>
  <c r="AZ207" i="100"/>
  <c r="AY207" i="100"/>
  <c r="AX207" i="100"/>
  <c r="AW207" i="100"/>
  <c r="AV207" i="100"/>
  <c r="AU207" i="100"/>
  <c r="AT207" i="100"/>
  <c r="BF206" i="100"/>
  <c r="BE206" i="100"/>
  <c r="BD206" i="100"/>
  <c r="BC206" i="100"/>
  <c r="BB206" i="100"/>
  <c r="BA206" i="100"/>
  <c r="AZ206" i="100"/>
  <c r="AY206" i="100"/>
  <c r="AX206" i="100"/>
  <c r="AW206" i="100"/>
  <c r="AV206" i="100"/>
  <c r="AU206" i="100"/>
  <c r="AT206" i="100"/>
  <c r="BS205" i="100"/>
  <c r="BR205" i="100"/>
  <c r="BQ205" i="100"/>
  <c r="BP205" i="100"/>
  <c r="BO205" i="100"/>
  <c r="BN205" i="100"/>
  <c r="BM205" i="100"/>
  <c r="BL205" i="100"/>
  <c r="BK205" i="100"/>
  <c r="BJ205" i="100"/>
  <c r="BI205" i="100"/>
  <c r="BH205" i="100"/>
  <c r="BG205" i="100"/>
  <c r="BF205" i="100"/>
  <c r="BE205" i="100"/>
  <c r="BD205" i="100"/>
  <c r="BC205" i="100"/>
  <c r="BB205" i="100"/>
  <c r="BA205" i="100"/>
  <c r="AN205" i="100" s="1"/>
  <c r="M205" i="100" s="1"/>
  <c r="AZ205" i="100"/>
  <c r="AY205" i="100"/>
  <c r="AX205" i="100"/>
  <c r="AW205" i="100"/>
  <c r="AV205" i="100"/>
  <c r="AU205" i="100"/>
  <c r="AT205" i="100"/>
  <c r="BS204" i="100"/>
  <c r="BR204" i="100"/>
  <c r="BQ204" i="100"/>
  <c r="BP204" i="100"/>
  <c r="BO204" i="100"/>
  <c r="BN204" i="100"/>
  <c r="BM204" i="100"/>
  <c r="BL204" i="100"/>
  <c r="BK204" i="100"/>
  <c r="BJ204" i="100"/>
  <c r="BI204" i="100"/>
  <c r="BH204" i="100"/>
  <c r="BG204" i="100"/>
  <c r="BF204" i="100"/>
  <c r="BE204" i="100"/>
  <c r="BD204" i="100"/>
  <c r="BC204" i="100"/>
  <c r="AP204" i="100" s="1"/>
  <c r="O204" i="100" s="1"/>
  <c r="BB204" i="100"/>
  <c r="BA204" i="100"/>
  <c r="AZ204" i="100"/>
  <c r="AY204" i="100"/>
  <c r="AX204" i="100"/>
  <c r="AW204" i="100"/>
  <c r="AV204" i="100"/>
  <c r="AU204" i="100"/>
  <c r="AH204" i="100" s="1"/>
  <c r="G204" i="100" s="1"/>
  <c r="AT204" i="100"/>
  <c r="BS203" i="100"/>
  <c r="BR203" i="100"/>
  <c r="BQ203" i="100"/>
  <c r="BP203" i="100"/>
  <c r="BO203" i="100"/>
  <c r="BN203" i="100"/>
  <c r="BM203" i="100"/>
  <c r="BL203" i="100"/>
  <c r="BK203" i="100"/>
  <c r="BJ203" i="100"/>
  <c r="BI203" i="100"/>
  <c r="BH203" i="100"/>
  <c r="BG203" i="100"/>
  <c r="BF203" i="100"/>
  <c r="BE203" i="100"/>
  <c r="AR203" i="100" s="1"/>
  <c r="Q203" i="100" s="1"/>
  <c r="BD203" i="100"/>
  <c r="BC203" i="100"/>
  <c r="BB203" i="100"/>
  <c r="BA203" i="100"/>
  <c r="AZ203" i="100"/>
  <c r="AY203" i="100"/>
  <c r="AX203" i="100"/>
  <c r="AW203" i="100"/>
  <c r="AJ203" i="100" s="1"/>
  <c r="I203" i="100" s="1"/>
  <c r="AV203" i="100"/>
  <c r="AU203" i="100"/>
  <c r="AT203" i="100"/>
  <c r="BS202" i="100"/>
  <c r="BR202" i="100"/>
  <c r="BQ202" i="100"/>
  <c r="BP202" i="100"/>
  <c r="BO202" i="100"/>
  <c r="BN202" i="100"/>
  <c r="BM202" i="100"/>
  <c r="BL202" i="100"/>
  <c r="BK202" i="100"/>
  <c r="BJ202" i="100"/>
  <c r="BI202" i="100"/>
  <c r="BH202" i="100"/>
  <c r="BG202" i="100"/>
  <c r="BF202" i="100"/>
  <c r="BE202" i="100"/>
  <c r="BD202" i="100"/>
  <c r="BC202" i="100"/>
  <c r="BB202" i="100"/>
  <c r="BA202" i="100"/>
  <c r="AZ202" i="100"/>
  <c r="AY202" i="100"/>
  <c r="AL202" i="100" s="1"/>
  <c r="K202" i="100" s="1"/>
  <c r="AX202" i="100"/>
  <c r="AW202" i="100"/>
  <c r="AV202" i="100"/>
  <c r="AU202" i="100"/>
  <c r="AT202" i="100"/>
  <c r="BS201" i="100"/>
  <c r="BR201" i="100"/>
  <c r="BQ201" i="100"/>
  <c r="BP201" i="100"/>
  <c r="BO201" i="100"/>
  <c r="BN201" i="100"/>
  <c r="BM201" i="100"/>
  <c r="BL201" i="100"/>
  <c r="BK201" i="100"/>
  <c r="BJ201" i="100"/>
  <c r="BI201" i="100"/>
  <c r="BH201" i="100"/>
  <c r="BG201" i="100"/>
  <c r="BF201" i="100"/>
  <c r="BE201" i="100"/>
  <c r="BD201" i="100"/>
  <c r="BC201" i="100"/>
  <c r="BB201" i="100"/>
  <c r="BA201" i="100"/>
  <c r="AN201" i="100" s="1"/>
  <c r="M201" i="100" s="1"/>
  <c r="AZ201" i="100"/>
  <c r="AY201" i="100"/>
  <c r="AX201" i="100"/>
  <c r="AW201" i="100"/>
  <c r="AV201" i="100"/>
  <c r="AU201" i="100"/>
  <c r="AT201" i="100"/>
  <c r="BS200" i="100"/>
  <c r="BR200" i="100"/>
  <c r="BQ200" i="100"/>
  <c r="BP200" i="100"/>
  <c r="BO200" i="100"/>
  <c r="BN200" i="100"/>
  <c r="BM200" i="100"/>
  <c r="BL200" i="100"/>
  <c r="BK200" i="100"/>
  <c r="BJ200" i="100"/>
  <c r="BI200" i="100"/>
  <c r="BH200" i="100"/>
  <c r="BG200" i="100"/>
  <c r="BF200" i="100"/>
  <c r="BE200" i="100"/>
  <c r="BD200" i="100"/>
  <c r="BC200" i="100"/>
  <c r="AP200" i="100" s="1"/>
  <c r="O200" i="100" s="1"/>
  <c r="BB200" i="100"/>
  <c r="BA200" i="100"/>
  <c r="AZ200" i="100"/>
  <c r="AY200" i="100"/>
  <c r="AX200" i="100"/>
  <c r="AW200" i="100"/>
  <c r="AV200" i="100"/>
  <c r="AU200" i="100"/>
  <c r="AH200" i="100" s="1"/>
  <c r="G200" i="100" s="1"/>
  <c r="AT200" i="100"/>
  <c r="BS199" i="100"/>
  <c r="BR199" i="100"/>
  <c r="BQ199" i="100"/>
  <c r="BP199" i="100"/>
  <c r="BO199" i="100"/>
  <c r="BN199" i="100"/>
  <c r="BM199" i="100"/>
  <c r="BL199" i="100"/>
  <c r="BK199" i="100"/>
  <c r="BJ199" i="100"/>
  <c r="BI199" i="100"/>
  <c r="BH199" i="100"/>
  <c r="BG199" i="100"/>
  <c r="BF199" i="100"/>
  <c r="BE199" i="100"/>
  <c r="AR199" i="100" s="1"/>
  <c r="Q199" i="100" s="1"/>
  <c r="BD199" i="100"/>
  <c r="BC199" i="100"/>
  <c r="BB199" i="100"/>
  <c r="BA199" i="100"/>
  <c r="AZ199" i="100"/>
  <c r="AY199" i="100"/>
  <c r="AX199" i="100"/>
  <c r="AW199" i="100"/>
  <c r="AJ199" i="100" s="1"/>
  <c r="I199" i="100" s="1"/>
  <c r="AV199" i="100"/>
  <c r="AU199" i="100"/>
  <c r="AT199" i="100"/>
  <c r="BS198" i="100"/>
  <c r="BR198" i="100"/>
  <c r="BQ198" i="100"/>
  <c r="BP198" i="100"/>
  <c r="BO198" i="100"/>
  <c r="BN198" i="100"/>
  <c r="BM198" i="100"/>
  <c r="BL198" i="100"/>
  <c r="BK198" i="100"/>
  <c r="BJ198" i="100"/>
  <c r="BI198" i="100"/>
  <c r="BH198" i="100"/>
  <c r="BG198" i="100"/>
  <c r="BF198" i="100"/>
  <c r="BE198" i="100"/>
  <c r="BD198" i="100"/>
  <c r="BC198" i="100"/>
  <c r="BB198" i="100"/>
  <c r="BA198" i="100"/>
  <c r="AZ198" i="100"/>
  <c r="AY198" i="100"/>
  <c r="AL198" i="100" s="1"/>
  <c r="K198" i="100" s="1"/>
  <c r="AX198" i="100"/>
  <c r="AW198" i="100"/>
  <c r="AV198" i="100"/>
  <c r="AU198" i="100"/>
  <c r="AT198" i="100"/>
  <c r="BS197" i="100"/>
  <c r="BR197" i="100"/>
  <c r="BQ197" i="100"/>
  <c r="BP197" i="100"/>
  <c r="BO197" i="100"/>
  <c r="BN197" i="100"/>
  <c r="BM197" i="100"/>
  <c r="BL197" i="100"/>
  <c r="BK197" i="100"/>
  <c r="BJ197" i="100"/>
  <c r="BI197" i="100"/>
  <c r="BH197" i="100"/>
  <c r="BG197" i="100"/>
  <c r="BF197" i="100"/>
  <c r="BE197" i="100"/>
  <c r="BD197" i="100"/>
  <c r="BC197" i="100"/>
  <c r="BB197" i="100"/>
  <c r="BA197" i="100"/>
  <c r="AN197" i="100" s="1"/>
  <c r="M197" i="100" s="1"/>
  <c r="AZ197" i="100"/>
  <c r="AY197" i="100"/>
  <c r="AX197" i="100"/>
  <c r="AW197" i="100"/>
  <c r="AV197" i="100"/>
  <c r="AU197" i="100"/>
  <c r="AT197" i="100"/>
  <c r="BS196" i="100"/>
  <c r="BR196" i="100"/>
  <c r="BQ196" i="100"/>
  <c r="BP196" i="100"/>
  <c r="BO196" i="100"/>
  <c r="BN196" i="100"/>
  <c r="BM196" i="100"/>
  <c r="BL196" i="100"/>
  <c r="BK196" i="100"/>
  <c r="BJ196" i="100"/>
  <c r="BI196" i="100"/>
  <c r="BH196" i="100"/>
  <c r="BG196" i="100"/>
  <c r="BF196" i="100"/>
  <c r="BE196" i="100"/>
  <c r="BD196" i="100"/>
  <c r="BC196" i="100"/>
  <c r="AP196" i="100" s="1"/>
  <c r="O196" i="100" s="1"/>
  <c r="BB196" i="100"/>
  <c r="BA196" i="100"/>
  <c r="AZ196" i="100"/>
  <c r="AY196" i="100"/>
  <c r="AX196" i="100"/>
  <c r="AW196" i="100"/>
  <c r="AV196" i="100"/>
  <c r="AU196" i="100"/>
  <c r="AH196" i="100" s="1"/>
  <c r="G196" i="100" s="1"/>
  <c r="AT196" i="100"/>
  <c r="BS195" i="100"/>
  <c r="BR195" i="100"/>
  <c r="BQ195" i="100"/>
  <c r="BP195" i="100"/>
  <c r="BO195" i="100"/>
  <c r="BN195" i="100"/>
  <c r="BM195" i="100"/>
  <c r="BL195" i="100"/>
  <c r="BK195" i="100"/>
  <c r="BJ195" i="100"/>
  <c r="BI195" i="100"/>
  <c r="BH195" i="100"/>
  <c r="BG195" i="100"/>
  <c r="BF195" i="100"/>
  <c r="BE195" i="100"/>
  <c r="AR195" i="100" s="1"/>
  <c r="Q195" i="100" s="1"/>
  <c r="BD195" i="100"/>
  <c r="BC195" i="100"/>
  <c r="BB195" i="100"/>
  <c r="BA195" i="100"/>
  <c r="AZ195" i="100"/>
  <c r="AY195" i="100"/>
  <c r="AX195" i="100"/>
  <c r="AW195" i="100"/>
  <c r="AJ195" i="100" s="1"/>
  <c r="I195" i="100" s="1"/>
  <c r="AV195" i="100"/>
  <c r="AU195" i="100"/>
  <c r="AT195" i="100"/>
  <c r="BS194" i="100"/>
  <c r="BR194" i="100"/>
  <c r="BQ194" i="100"/>
  <c r="BP194" i="100"/>
  <c r="BO194" i="100"/>
  <c r="BN194" i="100"/>
  <c r="BM194" i="100"/>
  <c r="BL194" i="100"/>
  <c r="BK194" i="100"/>
  <c r="BJ194" i="100"/>
  <c r="BI194" i="100"/>
  <c r="BH194" i="100"/>
  <c r="BG194" i="100"/>
  <c r="BF194" i="100"/>
  <c r="BE194" i="100"/>
  <c r="BD194" i="100"/>
  <c r="BC194" i="100"/>
  <c r="BB194" i="100"/>
  <c r="BA194" i="100"/>
  <c r="AZ194" i="100"/>
  <c r="AY194" i="100"/>
  <c r="AL194" i="100" s="1"/>
  <c r="K194" i="100" s="1"/>
  <c r="AX194" i="100"/>
  <c r="AW194" i="100"/>
  <c r="AV194" i="100"/>
  <c r="AU194" i="100"/>
  <c r="AT194" i="100"/>
  <c r="BS193" i="100"/>
  <c r="BR193" i="100"/>
  <c r="BQ193" i="100"/>
  <c r="BP193" i="100"/>
  <c r="BO193" i="100"/>
  <c r="BN193" i="100"/>
  <c r="BM193" i="100"/>
  <c r="BL193" i="100"/>
  <c r="BK193" i="100"/>
  <c r="BJ193" i="100"/>
  <c r="BI193" i="100"/>
  <c r="BH193" i="100"/>
  <c r="BG193" i="100"/>
  <c r="BF193" i="100"/>
  <c r="BE193" i="100"/>
  <c r="BD193" i="100"/>
  <c r="BC193" i="100"/>
  <c r="BB193" i="100"/>
  <c r="BA193" i="100"/>
  <c r="AN193" i="100" s="1"/>
  <c r="M193" i="100" s="1"/>
  <c r="AZ193" i="100"/>
  <c r="AY193" i="100"/>
  <c r="AX193" i="100"/>
  <c r="AW193" i="100"/>
  <c r="AV193" i="100"/>
  <c r="AU193" i="100"/>
  <c r="AT193" i="100"/>
  <c r="BS192" i="100"/>
  <c r="BR192" i="100"/>
  <c r="BQ192" i="100"/>
  <c r="BP192" i="100"/>
  <c r="BO192" i="100"/>
  <c r="BN192" i="100"/>
  <c r="BM192" i="100"/>
  <c r="BL192" i="100"/>
  <c r="BK192" i="100"/>
  <c r="BJ192" i="100"/>
  <c r="BI192" i="100"/>
  <c r="BH192" i="100"/>
  <c r="BG192" i="100"/>
  <c r="BF192" i="100"/>
  <c r="BE192" i="100"/>
  <c r="BD192" i="100"/>
  <c r="BC192" i="100"/>
  <c r="AP192" i="100" s="1"/>
  <c r="O192" i="100" s="1"/>
  <c r="BB192" i="100"/>
  <c r="BA192" i="100"/>
  <c r="AZ192" i="100"/>
  <c r="AY192" i="100"/>
  <c r="AX192" i="100"/>
  <c r="AW192" i="100"/>
  <c r="AV192" i="100"/>
  <c r="AU192" i="100"/>
  <c r="AH192" i="100" s="1"/>
  <c r="G192" i="100" s="1"/>
  <c r="AT192" i="100"/>
  <c r="BS191" i="100"/>
  <c r="BR191" i="100"/>
  <c r="BQ191" i="100"/>
  <c r="BP191" i="100"/>
  <c r="BO191" i="100"/>
  <c r="BN191" i="100"/>
  <c r="BM191" i="100"/>
  <c r="BL191" i="100"/>
  <c r="BK191" i="100"/>
  <c r="BJ191" i="100"/>
  <c r="BI191" i="100"/>
  <c r="BH191" i="100"/>
  <c r="BG191" i="100"/>
  <c r="BF191" i="100"/>
  <c r="BE191" i="100"/>
  <c r="AR191" i="100" s="1"/>
  <c r="Q191" i="100" s="1"/>
  <c r="BD191" i="100"/>
  <c r="BC191" i="100"/>
  <c r="BB191" i="100"/>
  <c r="BA191" i="100"/>
  <c r="AZ191" i="100"/>
  <c r="AY191" i="100"/>
  <c r="AX191" i="100"/>
  <c r="AW191" i="100"/>
  <c r="AJ191" i="100" s="1"/>
  <c r="I191" i="100" s="1"/>
  <c r="AV191" i="100"/>
  <c r="AU191" i="100"/>
  <c r="AT191" i="100"/>
  <c r="BS190" i="100"/>
  <c r="BR190" i="100"/>
  <c r="BQ190" i="100"/>
  <c r="BP190" i="100"/>
  <c r="BO190" i="100"/>
  <c r="BN190" i="100"/>
  <c r="BM190" i="100"/>
  <c r="BL190" i="100"/>
  <c r="BK190" i="100"/>
  <c r="BJ190" i="100"/>
  <c r="BI190" i="100"/>
  <c r="BH190" i="100"/>
  <c r="BG190" i="100"/>
  <c r="BF190" i="100"/>
  <c r="BE190" i="100"/>
  <c r="BD190" i="100"/>
  <c r="BC190" i="100"/>
  <c r="BB190" i="100"/>
  <c r="BA190" i="100"/>
  <c r="AZ190" i="100"/>
  <c r="AY190" i="100"/>
  <c r="AL190" i="100" s="1"/>
  <c r="K190" i="100" s="1"/>
  <c r="AX190" i="100"/>
  <c r="AW190" i="100"/>
  <c r="AV190" i="100"/>
  <c r="AU190" i="100"/>
  <c r="AT190" i="100"/>
  <c r="BS189" i="100"/>
  <c r="BR189" i="100"/>
  <c r="BQ189" i="100"/>
  <c r="BP189" i="100"/>
  <c r="BO189" i="100"/>
  <c r="BN189" i="100"/>
  <c r="BM189" i="100"/>
  <c r="BL189" i="100"/>
  <c r="BK189" i="100"/>
  <c r="BJ189" i="100"/>
  <c r="BI189" i="100"/>
  <c r="BH189" i="100"/>
  <c r="BG189" i="100"/>
  <c r="BF189" i="100"/>
  <c r="BE189" i="100"/>
  <c r="BD189" i="100"/>
  <c r="BC189" i="100"/>
  <c r="BB189" i="100"/>
  <c r="BA189" i="100"/>
  <c r="AN189" i="100" s="1"/>
  <c r="M189" i="100" s="1"/>
  <c r="AZ189" i="100"/>
  <c r="AY189" i="100"/>
  <c r="AX189" i="100"/>
  <c r="AW189" i="100"/>
  <c r="AV189" i="100"/>
  <c r="AU189" i="100"/>
  <c r="AT189" i="100"/>
  <c r="BS188" i="100"/>
  <c r="BR188" i="100"/>
  <c r="BQ188" i="100"/>
  <c r="BP188" i="100"/>
  <c r="BO188" i="100"/>
  <c r="BN188" i="100"/>
  <c r="BM188" i="100"/>
  <c r="BL188" i="100"/>
  <c r="BK188" i="100"/>
  <c r="BJ188" i="100"/>
  <c r="BI188" i="100"/>
  <c r="BH188" i="100"/>
  <c r="BG188" i="100"/>
  <c r="BF188" i="100"/>
  <c r="BE188" i="100"/>
  <c r="BD188" i="100"/>
  <c r="BC188" i="100"/>
  <c r="AP188" i="100" s="1"/>
  <c r="O188" i="100" s="1"/>
  <c r="BB188" i="100"/>
  <c r="BA188" i="100"/>
  <c r="AZ188" i="100"/>
  <c r="AY188" i="100"/>
  <c r="AX188" i="100"/>
  <c r="AW188" i="100"/>
  <c r="AV188" i="100"/>
  <c r="AU188" i="100"/>
  <c r="AH188" i="100" s="1"/>
  <c r="G188" i="100" s="1"/>
  <c r="AT188" i="100"/>
  <c r="BS187" i="100"/>
  <c r="BR187" i="100"/>
  <c r="BQ187" i="100"/>
  <c r="BP187" i="100"/>
  <c r="BO187" i="100"/>
  <c r="BN187" i="100"/>
  <c r="BM187" i="100"/>
  <c r="BL187" i="100"/>
  <c r="BK187" i="100"/>
  <c r="BJ187" i="100"/>
  <c r="BI187" i="100"/>
  <c r="BH187" i="100"/>
  <c r="BG187" i="100"/>
  <c r="BF187" i="100"/>
  <c r="BE187" i="100"/>
  <c r="AR187" i="100" s="1"/>
  <c r="Q187" i="100" s="1"/>
  <c r="BD187" i="100"/>
  <c r="BC187" i="100"/>
  <c r="BB187" i="100"/>
  <c r="BA187" i="100"/>
  <c r="AZ187" i="100"/>
  <c r="AY187" i="100"/>
  <c r="AX187" i="100"/>
  <c r="AW187" i="100"/>
  <c r="AJ187" i="100" s="1"/>
  <c r="I187" i="100" s="1"/>
  <c r="AV187" i="100"/>
  <c r="AU187" i="100"/>
  <c r="AT187" i="100"/>
  <c r="BS186" i="100"/>
  <c r="BR186" i="100"/>
  <c r="BQ186" i="100"/>
  <c r="BP186" i="100"/>
  <c r="BO186" i="100"/>
  <c r="BN186" i="100"/>
  <c r="BM186" i="100"/>
  <c r="BL186" i="100"/>
  <c r="BK186" i="100"/>
  <c r="BJ186" i="100"/>
  <c r="BI186" i="100"/>
  <c r="BH186" i="100"/>
  <c r="BG186" i="100"/>
  <c r="BF186" i="100"/>
  <c r="BE186" i="100"/>
  <c r="BD186" i="100"/>
  <c r="BC186" i="100"/>
  <c r="BB186" i="100"/>
  <c r="BA186" i="100"/>
  <c r="AZ186" i="100"/>
  <c r="AY186" i="100"/>
  <c r="AL186" i="100" s="1"/>
  <c r="K186" i="100" s="1"/>
  <c r="AX186" i="100"/>
  <c r="AW186" i="100"/>
  <c r="AV186" i="100"/>
  <c r="AU186" i="100"/>
  <c r="AT186" i="100"/>
  <c r="BS185" i="100"/>
  <c r="BR185" i="100"/>
  <c r="BQ185" i="100"/>
  <c r="BP185" i="100"/>
  <c r="BO185" i="100"/>
  <c r="BN185" i="100"/>
  <c r="BM185" i="100"/>
  <c r="BL185" i="100"/>
  <c r="BK185" i="100"/>
  <c r="BJ185" i="100"/>
  <c r="BI185" i="100"/>
  <c r="BH185" i="100"/>
  <c r="BG185" i="100"/>
  <c r="BF185" i="100"/>
  <c r="BE185" i="100"/>
  <c r="BD185" i="100"/>
  <c r="BC185" i="100"/>
  <c r="BB185" i="100"/>
  <c r="BA185" i="100"/>
  <c r="AN185" i="100" s="1"/>
  <c r="M185" i="100" s="1"/>
  <c r="AZ185" i="100"/>
  <c r="AY185" i="100"/>
  <c r="AX185" i="100"/>
  <c r="AW185" i="100"/>
  <c r="AV185" i="100"/>
  <c r="AU185" i="100"/>
  <c r="AT185" i="100"/>
  <c r="BS184" i="100"/>
  <c r="BR184" i="100"/>
  <c r="BQ184" i="100"/>
  <c r="BP184" i="100"/>
  <c r="BO184" i="100"/>
  <c r="BN184" i="100"/>
  <c r="BM184" i="100"/>
  <c r="BL184" i="100"/>
  <c r="BK184" i="100"/>
  <c r="BJ184" i="100"/>
  <c r="BI184" i="100"/>
  <c r="BH184" i="100"/>
  <c r="BG184" i="100"/>
  <c r="BF184" i="100"/>
  <c r="BE184" i="100"/>
  <c r="BD184" i="100"/>
  <c r="BC184" i="100"/>
  <c r="AP184" i="100" s="1"/>
  <c r="O184" i="100" s="1"/>
  <c r="BB184" i="100"/>
  <c r="BA184" i="100"/>
  <c r="AZ184" i="100"/>
  <c r="AY184" i="100"/>
  <c r="AX184" i="100"/>
  <c r="AW184" i="100"/>
  <c r="AV184" i="100"/>
  <c r="AU184" i="100"/>
  <c r="AH184" i="100" s="1"/>
  <c r="G184" i="100" s="1"/>
  <c r="AT184" i="100"/>
  <c r="BS183" i="100"/>
  <c r="BR183" i="100"/>
  <c r="BQ183" i="100"/>
  <c r="BP183" i="100"/>
  <c r="BO183" i="100"/>
  <c r="BN183" i="100"/>
  <c r="BM183" i="100"/>
  <c r="BL183" i="100"/>
  <c r="BK183" i="100"/>
  <c r="BJ183" i="100"/>
  <c r="BI183" i="100"/>
  <c r="BH183" i="100"/>
  <c r="BG183" i="100"/>
  <c r="BF183" i="100"/>
  <c r="BE183" i="100"/>
  <c r="AR183" i="100" s="1"/>
  <c r="Q183" i="100" s="1"/>
  <c r="BD183" i="100"/>
  <c r="BC183" i="100"/>
  <c r="BB183" i="100"/>
  <c r="BA183" i="100"/>
  <c r="AZ183" i="100"/>
  <c r="AY183" i="100"/>
  <c r="AX183" i="100"/>
  <c r="AW183" i="100"/>
  <c r="AJ183" i="100" s="1"/>
  <c r="I183" i="100" s="1"/>
  <c r="AV183" i="100"/>
  <c r="AU183" i="100"/>
  <c r="AT183" i="100"/>
  <c r="BS182" i="100"/>
  <c r="BR182" i="100"/>
  <c r="BQ182" i="100"/>
  <c r="BP182" i="100"/>
  <c r="BO182" i="100"/>
  <c r="BN182" i="100"/>
  <c r="BM182" i="100"/>
  <c r="BL182" i="100"/>
  <c r="BK182" i="100"/>
  <c r="BJ182" i="100"/>
  <c r="BI182" i="100"/>
  <c r="BH182" i="100"/>
  <c r="BG182" i="100"/>
  <c r="BF182" i="100"/>
  <c r="BE182" i="100"/>
  <c r="BD182" i="100"/>
  <c r="BC182" i="100"/>
  <c r="BB182" i="100"/>
  <c r="BA182" i="100"/>
  <c r="AZ182" i="100"/>
  <c r="AY182" i="100"/>
  <c r="AL182" i="100" s="1"/>
  <c r="K182" i="100" s="1"/>
  <c r="AX182" i="100"/>
  <c r="AW182" i="100"/>
  <c r="AV182" i="100"/>
  <c r="AU182" i="100"/>
  <c r="AT182" i="100"/>
  <c r="BS181" i="100"/>
  <c r="BR181" i="100"/>
  <c r="BQ181" i="100"/>
  <c r="BP181" i="100"/>
  <c r="BO181" i="100"/>
  <c r="BN181" i="100"/>
  <c r="BM181" i="100"/>
  <c r="BL181" i="100"/>
  <c r="BK181" i="100"/>
  <c r="BJ181" i="100"/>
  <c r="BI181" i="100"/>
  <c r="BH181" i="100"/>
  <c r="BG181" i="100"/>
  <c r="BF181" i="100"/>
  <c r="BE181" i="100"/>
  <c r="BD181" i="100"/>
  <c r="BC181" i="100"/>
  <c r="BB181" i="100"/>
  <c r="BA181" i="100"/>
  <c r="AN181" i="100" s="1"/>
  <c r="AZ181" i="100"/>
  <c r="AY181" i="100"/>
  <c r="AX181" i="100"/>
  <c r="AW181" i="100"/>
  <c r="AV181" i="100"/>
  <c r="AU181" i="100"/>
  <c r="AT181" i="100"/>
  <c r="BS180" i="100"/>
  <c r="BR180" i="100"/>
  <c r="BQ180" i="100"/>
  <c r="BP180" i="100"/>
  <c r="BO180" i="100"/>
  <c r="BN180" i="100"/>
  <c r="BM180" i="100"/>
  <c r="BL180" i="100"/>
  <c r="BK180" i="100"/>
  <c r="BJ180" i="100"/>
  <c r="BI180" i="100"/>
  <c r="BH180" i="100"/>
  <c r="BG180" i="100"/>
  <c r="BF180" i="100"/>
  <c r="BE180" i="100"/>
  <c r="BD180" i="100"/>
  <c r="BC180" i="100"/>
  <c r="AP180" i="100" s="1"/>
  <c r="O180" i="100" s="1"/>
  <c r="BB180" i="100"/>
  <c r="BA180" i="100"/>
  <c r="AZ180" i="100"/>
  <c r="AY180" i="100"/>
  <c r="AX180" i="100"/>
  <c r="AW180" i="100"/>
  <c r="AV180" i="100"/>
  <c r="AU180" i="100"/>
  <c r="AH180" i="100" s="1"/>
  <c r="G180" i="100" s="1"/>
  <c r="AT180" i="100"/>
  <c r="BS178" i="100"/>
  <c r="BR178" i="100"/>
  <c r="BQ178" i="100"/>
  <c r="BP178" i="100"/>
  <c r="BO178" i="100"/>
  <c r="BN178" i="100"/>
  <c r="BM178" i="100"/>
  <c r="BL178" i="100"/>
  <c r="BK178" i="100"/>
  <c r="BJ178" i="100"/>
  <c r="BI178" i="100"/>
  <c r="BH178" i="100"/>
  <c r="BG178" i="100"/>
  <c r="BF178" i="100"/>
  <c r="BE178" i="100"/>
  <c r="AR178" i="100" s="1"/>
  <c r="Q178" i="100" s="1"/>
  <c r="BD178" i="100"/>
  <c r="BC178" i="100"/>
  <c r="BB178" i="100"/>
  <c r="BA178" i="100"/>
  <c r="AZ178" i="100"/>
  <c r="AY178" i="100"/>
  <c r="AX178" i="100"/>
  <c r="AW178" i="100"/>
  <c r="AJ178" i="100" s="1"/>
  <c r="I178" i="100" s="1"/>
  <c r="AV178" i="100"/>
  <c r="AU178" i="100"/>
  <c r="AT178" i="100"/>
  <c r="BS177" i="100"/>
  <c r="BR177" i="100"/>
  <c r="BQ177" i="100"/>
  <c r="BP177" i="100"/>
  <c r="BO177" i="100"/>
  <c r="BN177" i="100"/>
  <c r="BM177" i="100"/>
  <c r="BL177" i="100"/>
  <c r="BK177" i="100"/>
  <c r="BJ177" i="100"/>
  <c r="BI177" i="100"/>
  <c r="BH177" i="100"/>
  <c r="BG177" i="100"/>
  <c r="BF177" i="100"/>
  <c r="BE177" i="100"/>
  <c r="BD177" i="100"/>
  <c r="BC177" i="100"/>
  <c r="BB177" i="100"/>
  <c r="BA177" i="100"/>
  <c r="AZ177" i="100"/>
  <c r="AY177" i="100"/>
  <c r="AL177" i="100" s="1"/>
  <c r="K177" i="100" s="1"/>
  <c r="AX177" i="100"/>
  <c r="AW177" i="100"/>
  <c r="AV177" i="100"/>
  <c r="AU177" i="100"/>
  <c r="AT177" i="100"/>
  <c r="BS176" i="100"/>
  <c r="BR176" i="100"/>
  <c r="BQ176" i="100"/>
  <c r="BP176" i="100"/>
  <c r="BO176" i="100"/>
  <c r="BN176" i="100"/>
  <c r="BM176" i="100"/>
  <c r="BL176" i="100"/>
  <c r="BK176" i="100"/>
  <c r="BJ176" i="100"/>
  <c r="BI176" i="100"/>
  <c r="BH176" i="100"/>
  <c r="BG176" i="100"/>
  <c r="BF176" i="100"/>
  <c r="BE176" i="100"/>
  <c r="BD176" i="100"/>
  <c r="BC176" i="100"/>
  <c r="BB176" i="100"/>
  <c r="BA176" i="100"/>
  <c r="AN176" i="100" s="1"/>
  <c r="M176" i="100" s="1"/>
  <c r="AZ176" i="100"/>
  <c r="AY176" i="100"/>
  <c r="AX176" i="100"/>
  <c r="AW176" i="100"/>
  <c r="AV176" i="100"/>
  <c r="AU176" i="100"/>
  <c r="AT176" i="100"/>
  <c r="BS175" i="100"/>
  <c r="BR175" i="100"/>
  <c r="BQ175" i="100"/>
  <c r="BP175" i="100"/>
  <c r="BO175" i="100"/>
  <c r="BN175" i="100"/>
  <c r="BM175" i="100"/>
  <c r="BL175" i="100"/>
  <c r="BK175" i="100"/>
  <c r="BJ175" i="100"/>
  <c r="BI175" i="100"/>
  <c r="BH175" i="100"/>
  <c r="BG175" i="100"/>
  <c r="BF175" i="100"/>
  <c r="BE175" i="100"/>
  <c r="BD175" i="100"/>
  <c r="BC175" i="100"/>
  <c r="AP175" i="100" s="1"/>
  <c r="O175" i="100" s="1"/>
  <c r="BB175" i="100"/>
  <c r="BA175" i="100"/>
  <c r="AZ175" i="100"/>
  <c r="AY175" i="100"/>
  <c r="AX175" i="100"/>
  <c r="AW175" i="100"/>
  <c r="AV175" i="100"/>
  <c r="AU175" i="100"/>
  <c r="AH175" i="100" s="1"/>
  <c r="G175" i="100" s="1"/>
  <c r="AT175" i="100"/>
  <c r="BS174" i="100"/>
  <c r="BR174" i="100"/>
  <c r="BQ174" i="100"/>
  <c r="BP174" i="100"/>
  <c r="BO174" i="100"/>
  <c r="BN174" i="100"/>
  <c r="BM174" i="100"/>
  <c r="BL174" i="100"/>
  <c r="BK174" i="100"/>
  <c r="BJ174" i="100"/>
  <c r="BI174" i="100"/>
  <c r="BH174" i="100"/>
  <c r="BG174" i="100"/>
  <c r="BF174" i="100"/>
  <c r="BE174" i="100"/>
  <c r="AR174" i="100" s="1"/>
  <c r="Q174" i="100" s="1"/>
  <c r="BD174" i="100"/>
  <c r="BC174" i="100"/>
  <c r="BB174" i="100"/>
  <c r="BA174" i="100"/>
  <c r="AZ174" i="100"/>
  <c r="AY174" i="100"/>
  <c r="AX174" i="100"/>
  <c r="AW174" i="100"/>
  <c r="AJ174" i="100" s="1"/>
  <c r="I174" i="100" s="1"/>
  <c r="AV174" i="100"/>
  <c r="AU174" i="100"/>
  <c r="AT174" i="100"/>
  <c r="BS173" i="100"/>
  <c r="BR173" i="100"/>
  <c r="BQ173" i="100"/>
  <c r="BP173" i="100"/>
  <c r="BO173" i="100"/>
  <c r="BN173" i="100"/>
  <c r="BM173" i="100"/>
  <c r="BL173" i="100"/>
  <c r="BK173" i="100"/>
  <c r="BJ173" i="100"/>
  <c r="BI173" i="100"/>
  <c r="BH173" i="100"/>
  <c r="BG173" i="100"/>
  <c r="BF173" i="100"/>
  <c r="BE173" i="100"/>
  <c r="BD173" i="100"/>
  <c r="BC173" i="100"/>
  <c r="BB173" i="100"/>
  <c r="BA173" i="100"/>
  <c r="AZ173" i="100"/>
  <c r="AY173" i="100"/>
  <c r="AL173" i="100" s="1"/>
  <c r="K173" i="100" s="1"/>
  <c r="AX173" i="100"/>
  <c r="AW173" i="100"/>
  <c r="AV173" i="100"/>
  <c r="AU173" i="100"/>
  <c r="AT173" i="100"/>
  <c r="BS172" i="100"/>
  <c r="BR172" i="100"/>
  <c r="BQ172" i="100"/>
  <c r="BP172" i="100"/>
  <c r="BO172" i="100"/>
  <c r="BN172" i="100"/>
  <c r="BM172" i="100"/>
  <c r="BL172" i="100"/>
  <c r="BK172" i="100"/>
  <c r="BJ172" i="100"/>
  <c r="BI172" i="100"/>
  <c r="BH172" i="100"/>
  <c r="BG172" i="100"/>
  <c r="BF172" i="100"/>
  <c r="BE172" i="100"/>
  <c r="BD172" i="100"/>
  <c r="BC172" i="100"/>
  <c r="BB172" i="100"/>
  <c r="BA172" i="100"/>
  <c r="AN172" i="100" s="1"/>
  <c r="M172" i="100" s="1"/>
  <c r="AZ172" i="100"/>
  <c r="AY172" i="100"/>
  <c r="AX172" i="100"/>
  <c r="AW172" i="100"/>
  <c r="AV172" i="100"/>
  <c r="AU172" i="100"/>
  <c r="AT172" i="100"/>
  <c r="BS171" i="100"/>
  <c r="BR171" i="100"/>
  <c r="BQ171" i="100"/>
  <c r="BP171" i="100"/>
  <c r="BO171" i="100"/>
  <c r="BN171" i="100"/>
  <c r="BM171" i="100"/>
  <c r="BL171" i="100"/>
  <c r="BK171" i="100"/>
  <c r="BJ171" i="100"/>
  <c r="BI171" i="100"/>
  <c r="BH171" i="100"/>
  <c r="BG171" i="100"/>
  <c r="BF171" i="100"/>
  <c r="BE171" i="100"/>
  <c r="BD171" i="100"/>
  <c r="BC171" i="100"/>
  <c r="AP171" i="100" s="1"/>
  <c r="O171" i="100" s="1"/>
  <c r="BB171" i="100"/>
  <c r="BA171" i="100"/>
  <c r="AZ171" i="100"/>
  <c r="AY171" i="100"/>
  <c r="AX171" i="100"/>
  <c r="AW171" i="100"/>
  <c r="AV171" i="100"/>
  <c r="AU171" i="100"/>
  <c r="AH171" i="100" s="1"/>
  <c r="G171" i="100" s="1"/>
  <c r="AT171" i="100"/>
  <c r="BS170" i="100"/>
  <c r="BR170" i="100"/>
  <c r="BQ170" i="100"/>
  <c r="BP170" i="100"/>
  <c r="BO170" i="100"/>
  <c r="BN170" i="100"/>
  <c r="BM170" i="100"/>
  <c r="BL170" i="100"/>
  <c r="BK170" i="100"/>
  <c r="BJ170" i="100"/>
  <c r="BI170" i="100"/>
  <c r="BH170" i="100"/>
  <c r="BG170" i="100"/>
  <c r="BF170" i="100"/>
  <c r="BE170" i="100"/>
  <c r="AR170" i="100" s="1"/>
  <c r="Q170" i="100" s="1"/>
  <c r="BD170" i="100"/>
  <c r="BC170" i="100"/>
  <c r="BB170" i="100"/>
  <c r="BA170" i="100"/>
  <c r="AZ170" i="100"/>
  <c r="AY170" i="100"/>
  <c r="AX170" i="100"/>
  <c r="AW170" i="100"/>
  <c r="AJ170" i="100" s="1"/>
  <c r="I170" i="100" s="1"/>
  <c r="AV170" i="100"/>
  <c r="AU170" i="100"/>
  <c r="AT170" i="100"/>
  <c r="BS169" i="100"/>
  <c r="BR169" i="100"/>
  <c r="BQ169" i="100"/>
  <c r="BP169" i="100"/>
  <c r="BO169" i="100"/>
  <c r="BN169" i="100"/>
  <c r="BM169" i="100"/>
  <c r="BL169" i="100"/>
  <c r="BK169" i="100"/>
  <c r="BJ169" i="100"/>
  <c r="BI169" i="100"/>
  <c r="BH169" i="100"/>
  <c r="BG169" i="100"/>
  <c r="BF169" i="100"/>
  <c r="BE169" i="100"/>
  <c r="BD169" i="100"/>
  <c r="BC169" i="100"/>
  <c r="BB169" i="100"/>
  <c r="BA169" i="100"/>
  <c r="AZ169" i="100"/>
  <c r="AY169" i="100"/>
  <c r="AL169" i="100" s="1"/>
  <c r="K169" i="100" s="1"/>
  <c r="AX169" i="100"/>
  <c r="AW169" i="100"/>
  <c r="AV169" i="100"/>
  <c r="AU169" i="100"/>
  <c r="AT169" i="100"/>
  <c r="BS168" i="100"/>
  <c r="BR168" i="100"/>
  <c r="BQ168" i="100"/>
  <c r="BP168" i="100"/>
  <c r="BO168" i="100"/>
  <c r="BN168" i="100"/>
  <c r="BM168" i="100"/>
  <c r="BL168" i="100"/>
  <c r="BK168" i="100"/>
  <c r="BJ168" i="100"/>
  <c r="BI168" i="100"/>
  <c r="BH168" i="100"/>
  <c r="BG168" i="100"/>
  <c r="BF168" i="100"/>
  <c r="BE168" i="100"/>
  <c r="BD168" i="100"/>
  <c r="BC168" i="100"/>
  <c r="BB168" i="100"/>
  <c r="BA168" i="100"/>
  <c r="AN168" i="100" s="1"/>
  <c r="M168" i="100" s="1"/>
  <c r="AZ168" i="100"/>
  <c r="AY168" i="100"/>
  <c r="AX168" i="100"/>
  <c r="AW168" i="100"/>
  <c r="AV168" i="100"/>
  <c r="AU168" i="100"/>
  <c r="AT168" i="100"/>
  <c r="BS167" i="100"/>
  <c r="BR167" i="100"/>
  <c r="BQ167" i="100"/>
  <c r="BP167" i="100"/>
  <c r="BO167" i="100"/>
  <c r="BN167" i="100"/>
  <c r="BM167" i="100"/>
  <c r="BL167" i="100"/>
  <c r="BK167" i="100"/>
  <c r="BJ167" i="100"/>
  <c r="BI167" i="100"/>
  <c r="BH167" i="100"/>
  <c r="BG167" i="100"/>
  <c r="AU167" i="100"/>
  <c r="BS166" i="100"/>
  <c r="BR166" i="100"/>
  <c r="BQ166" i="100"/>
  <c r="BP166" i="100"/>
  <c r="BO166" i="100"/>
  <c r="BN166" i="100"/>
  <c r="BM166" i="100"/>
  <c r="BL166" i="100"/>
  <c r="BK166" i="100"/>
  <c r="BJ166" i="100"/>
  <c r="BI166" i="100"/>
  <c r="BH166" i="100"/>
  <c r="BG166" i="100"/>
  <c r="AU166" i="100"/>
  <c r="BS165" i="100"/>
  <c r="BR165" i="100"/>
  <c r="BQ165" i="100"/>
  <c r="BP165" i="100"/>
  <c r="BO165" i="100"/>
  <c r="BN165" i="100"/>
  <c r="BM165" i="100"/>
  <c r="BL165" i="100"/>
  <c r="BK165" i="100"/>
  <c r="BJ165" i="100"/>
  <c r="BI165" i="100"/>
  <c r="BH165" i="100"/>
  <c r="BG165" i="100"/>
  <c r="AU165" i="100"/>
  <c r="BS164" i="100"/>
  <c r="BR164" i="100"/>
  <c r="BQ164" i="100"/>
  <c r="BP164" i="100"/>
  <c r="BO164" i="100"/>
  <c r="BN164" i="100"/>
  <c r="BM164" i="100"/>
  <c r="BL164" i="100"/>
  <c r="BK164" i="100"/>
  <c r="BJ164" i="100"/>
  <c r="BI164" i="100"/>
  <c r="BH164" i="100"/>
  <c r="BG164" i="100"/>
  <c r="AU164" i="100"/>
  <c r="BS163" i="100"/>
  <c r="BR163" i="100"/>
  <c r="BQ163" i="100"/>
  <c r="BP163" i="100"/>
  <c r="BO163" i="100"/>
  <c r="BN163" i="100"/>
  <c r="BM163" i="100"/>
  <c r="BL163" i="100"/>
  <c r="BK163" i="100"/>
  <c r="BJ163" i="100"/>
  <c r="BI163" i="100"/>
  <c r="BH163" i="100"/>
  <c r="BG163" i="100"/>
  <c r="AU163" i="100"/>
  <c r="BS162" i="100"/>
  <c r="BR162" i="100"/>
  <c r="BQ162" i="100"/>
  <c r="BP162" i="100"/>
  <c r="BO162" i="100"/>
  <c r="BN162" i="100"/>
  <c r="BM162" i="100"/>
  <c r="BL162" i="100"/>
  <c r="BK162" i="100"/>
  <c r="BJ162" i="100"/>
  <c r="BI162" i="100"/>
  <c r="BH162" i="100"/>
  <c r="BG162" i="100"/>
  <c r="AU162" i="100"/>
  <c r="AU161" i="100"/>
  <c r="BF160" i="100"/>
  <c r="BE160" i="100"/>
  <c r="BD160" i="100"/>
  <c r="BC160" i="100"/>
  <c r="BB160" i="100"/>
  <c r="BA160" i="100"/>
  <c r="AZ160" i="100"/>
  <c r="AY160" i="100"/>
  <c r="AX160" i="100"/>
  <c r="AW160" i="100"/>
  <c r="AV160" i="100"/>
  <c r="AU160" i="100"/>
  <c r="AT160" i="100"/>
  <c r="BS159" i="100"/>
  <c r="BR159" i="100"/>
  <c r="BQ159" i="100"/>
  <c r="BP159" i="100"/>
  <c r="BO159" i="100"/>
  <c r="BN159" i="100"/>
  <c r="BM159" i="100"/>
  <c r="BL159" i="100"/>
  <c r="BK159" i="100"/>
  <c r="BJ159" i="100"/>
  <c r="BI159" i="100"/>
  <c r="BH159" i="100"/>
  <c r="AH159" i="100" s="1"/>
  <c r="G159" i="100" s="1"/>
  <c r="BG159" i="100"/>
  <c r="BS158" i="100"/>
  <c r="BR158" i="100"/>
  <c r="BQ158" i="100"/>
  <c r="BP158" i="100"/>
  <c r="BO158" i="100"/>
  <c r="BN158" i="100"/>
  <c r="BM158" i="100"/>
  <c r="BL158" i="100"/>
  <c r="BK158" i="100"/>
  <c r="BJ158" i="100"/>
  <c r="BI158" i="100"/>
  <c r="BH158" i="100"/>
  <c r="AH158" i="100" s="1"/>
  <c r="G158" i="100" s="1"/>
  <c r="BG158" i="100"/>
  <c r="BS157" i="100"/>
  <c r="BR157" i="100"/>
  <c r="BQ157" i="100"/>
  <c r="BP157" i="100"/>
  <c r="BO157" i="100"/>
  <c r="BN157" i="100"/>
  <c r="BM157" i="100"/>
  <c r="BL157" i="100"/>
  <c r="BK157" i="100"/>
  <c r="BJ157" i="100"/>
  <c r="BI157" i="100"/>
  <c r="BH157" i="100"/>
  <c r="AH157" i="100" s="1"/>
  <c r="G157" i="100" s="1"/>
  <c r="BG157" i="100"/>
  <c r="BS155" i="100"/>
  <c r="BR155" i="100"/>
  <c r="BQ155" i="100"/>
  <c r="BP155" i="100"/>
  <c r="BO155" i="100"/>
  <c r="BN155" i="100"/>
  <c r="BM155" i="100"/>
  <c r="BL155" i="100"/>
  <c r="BK155" i="100"/>
  <c r="BJ155" i="100"/>
  <c r="BI155" i="100"/>
  <c r="BH155" i="100"/>
  <c r="AH155" i="100" s="1"/>
  <c r="G155" i="100" s="1"/>
  <c r="BG155" i="100"/>
  <c r="BS154" i="100"/>
  <c r="BR154" i="100"/>
  <c r="BQ154" i="100"/>
  <c r="BP154" i="100"/>
  <c r="BO154" i="100"/>
  <c r="BN154" i="100"/>
  <c r="BM154" i="100"/>
  <c r="BL154" i="100"/>
  <c r="BK154" i="100"/>
  <c r="BJ154" i="100"/>
  <c r="BI154" i="100"/>
  <c r="BH154" i="100"/>
  <c r="AH154" i="100" s="1"/>
  <c r="G154" i="100" s="1"/>
  <c r="BG154" i="100"/>
  <c r="BS153" i="100"/>
  <c r="BR153" i="100"/>
  <c r="BQ153" i="100"/>
  <c r="BP153" i="100"/>
  <c r="BO153" i="100"/>
  <c r="BN153" i="100"/>
  <c r="BM153" i="100"/>
  <c r="BL153" i="100"/>
  <c r="BK153" i="100"/>
  <c r="BJ153" i="100"/>
  <c r="BI153" i="100"/>
  <c r="BH153" i="100"/>
  <c r="AH153" i="100" s="1"/>
  <c r="G153" i="100" s="1"/>
  <c r="BG153" i="100"/>
  <c r="BS152" i="100"/>
  <c r="BR152" i="100"/>
  <c r="BQ152" i="100"/>
  <c r="BP152" i="100"/>
  <c r="BO152" i="100"/>
  <c r="BN152" i="100"/>
  <c r="BM152" i="100"/>
  <c r="BL152" i="100"/>
  <c r="BK152" i="100"/>
  <c r="BJ152" i="100"/>
  <c r="BI152" i="100"/>
  <c r="BH152" i="100"/>
  <c r="AH152" i="100" s="1"/>
  <c r="G152" i="100" s="1"/>
  <c r="BG152" i="100"/>
  <c r="BS139" i="100"/>
  <c r="BR139" i="100"/>
  <c r="BQ139" i="100"/>
  <c r="BP139" i="100"/>
  <c r="BO139" i="100"/>
  <c r="BN139" i="100"/>
  <c r="BM139" i="100"/>
  <c r="BL139" i="100"/>
  <c r="BK139" i="100"/>
  <c r="BJ139" i="100"/>
  <c r="BI139" i="100"/>
  <c r="BH139" i="100"/>
  <c r="AH139" i="100" s="1"/>
  <c r="G139" i="100" s="1"/>
  <c r="BG139" i="100"/>
  <c r="BS138" i="100"/>
  <c r="BR138" i="100"/>
  <c r="BQ138" i="100"/>
  <c r="BP138" i="100"/>
  <c r="BO138" i="100"/>
  <c r="BN138" i="100"/>
  <c r="BM138" i="100"/>
  <c r="BL138" i="100"/>
  <c r="BK138" i="100"/>
  <c r="BJ138" i="100"/>
  <c r="BI138" i="100"/>
  <c r="BH138" i="100"/>
  <c r="AH138" i="100" s="1"/>
  <c r="G138" i="100" s="1"/>
  <c r="BG138" i="100"/>
  <c r="BF219" i="100"/>
  <c r="BE219" i="100"/>
  <c r="BD219" i="100"/>
  <c r="BC219" i="100"/>
  <c r="BB219" i="100"/>
  <c r="BA219" i="100"/>
  <c r="AZ219" i="100"/>
  <c r="AY219" i="100"/>
  <c r="AX219" i="100"/>
  <c r="AW219" i="100"/>
  <c r="AV219" i="100"/>
  <c r="AU219" i="100"/>
  <c r="AT219" i="100"/>
  <c r="AU107" i="100"/>
  <c r="BF106" i="100"/>
  <c r="BE106" i="100"/>
  <c r="BD106" i="100"/>
  <c r="BC106" i="100"/>
  <c r="BB106" i="100"/>
  <c r="BA106" i="100"/>
  <c r="AZ106" i="100"/>
  <c r="AY106" i="100"/>
  <c r="AX106" i="100"/>
  <c r="AW106" i="100"/>
  <c r="AV106" i="100"/>
  <c r="AU106" i="100"/>
  <c r="AT106" i="100"/>
  <c r="AU105" i="100"/>
  <c r="BF104" i="100"/>
  <c r="BE104" i="100"/>
  <c r="BD104" i="100"/>
  <c r="BC104" i="100"/>
  <c r="BB104" i="100"/>
  <c r="BA104" i="100"/>
  <c r="AZ104" i="100"/>
  <c r="AY104" i="100"/>
  <c r="AX104" i="100"/>
  <c r="AW104" i="100"/>
  <c r="AV104" i="100"/>
  <c r="AU104" i="100"/>
  <c r="AT104" i="100"/>
  <c r="BF103" i="100"/>
  <c r="BE103" i="100"/>
  <c r="BD103" i="100"/>
  <c r="BC103" i="100"/>
  <c r="BB103" i="100"/>
  <c r="BA103" i="100"/>
  <c r="AZ103" i="100"/>
  <c r="AY103" i="100"/>
  <c r="AX103" i="100"/>
  <c r="AW103" i="100"/>
  <c r="AV103" i="100"/>
  <c r="AU103" i="100"/>
  <c r="AT103" i="100"/>
  <c r="BF102" i="100"/>
  <c r="BE102" i="100"/>
  <c r="BD102" i="100"/>
  <c r="BC102" i="100"/>
  <c r="BB102" i="100"/>
  <c r="BA102" i="100"/>
  <c r="AZ102" i="100"/>
  <c r="AY102" i="100"/>
  <c r="AX102" i="100"/>
  <c r="AW102" i="100"/>
  <c r="AV102" i="100"/>
  <c r="AU102" i="100"/>
  <c r="AT102" i="100"/>
  <c r="BF101" i="100"/>
  <c r="BE101" i="100"/>
  <c r="BD101" i="100"/>
  <c r="BC101" i="100"/>
  <c r="BB101" i="100"/>
  <c r="BA101" i="100"/>
  <c r="AZ101" i="100"/>
  <c r="AY101" i="100"/>
  <c r="AX101" i="100"/>
  <c r="AW101" i="100"/>
  <c r="AV101" i="100"/>
  <c r="AU101" i="100"/>
  <c r="AT101" i="100"/>
  <c r="BF100" i="100"/>
  <c r="BE100" i="100"/>
  <c r="BD100" i="100"/>
  <c r="BC100" i="100"/>
  <c r="BB100" i="100"/>
  <c r="BA100" i="100"/>
  <c r="AZ100" i="100"/>
  <c r="AY100" i="100"/>
  <c r="AX100" i="100"/>
  <c r="AW100" i="100"/>
  <c r="AV100" i="100"/>
  <c r="AU100" i="100"/>
  <c r="AT100" i="100"/>
  <c r="AU99" i="100"/>
  <c r="AU98" i="100"/>
  <c r="BF97" i="100"/>
  <c r="BE97" i="100"/>
  <c r="BD97" i="100"/>
  <c r="BC97" i="100"/>
  <c r="BB97" i="100"/>
  <c r="BA97" i="100"/>
  <c r="AZ97" i="100"/>
  <c r="AY97" i="100"/>
  <c r="AX97" i="100"/>
  <c r="AW97" i="100"/>
  <c r="AV97" i="100"/>
  <c r="AU97" i="100"/>
  <c r="AT97" i="100"/>
  <c r="BF96" i="100"/>
  <c r="BE96" i="100"/>
  <c r="BD96" i="100"/>
  <c r="BC96" i="100"/>
  <c r="BB96" i="100"/>
  <c r="BA96" i="100"/>
  <c r="AZ96" i="100"/>
  <c r="AY96" i="100"/>
  <c r="AX96" i="100"/>
  <c r="AW96" i="100"/>
  <c r="AV96" i="100"/>
  <c r="AU96" i="100"/>
  <c r="AT96" i="100"/>
  <c r="BF95" i="100"/>
  <c r="BE95" i="100"/>
  <c r="BD95" i="100"/>
  <c r="BC95" i="100"/>
  <c r="BB95" i="100"/>
  <c r="BA95" i="100"/>
  <c r="AZ95" i="100"/>
  <c r="AY95" i="100"/>
  <c r="AX95" i="100"/>
  <c r="AW95" i="100"/>
  <c r="AV95" i="100"/>
  <c r="AU95" i="100"/>
  <c r="AT95" i="100"/>
  <c r="BF94" i="100"/>
  <c r="BE94" i="100"/>
  <c r="BD94" i="100"/>
  <c r="BC94" i="100"/>
  <c r="BB94" i="100"/>
  <c r="BA94" i="100"/>
  <c r="AZ94" i="100"/>
  <c r="AY94" i="100"/>
  <c r="AX94" i="100"/>
  <c r="AW94" i="100"/>
  <c r="AV94" i="100"/>
  <c r="AU94" i="100"/>
  <c r="AT94" i="100"/>
  <c r="BF93" i="100"/>
  <c r="BE93" i="100"/>
  <c r="BD93" i="100"/>
  <c r="BC93" i="100"/>
  <c r="BB93" i="100"/>
  <c r="BA93" i="100"/>
  <c r="AZ93" i="100"/>
  <c r="AY93" i="100"/>
  <c r="AX93" i="100"/>
  <c r="AW93" i="100"/>
  <c r="AV93" i="100"/>
  <c r="AU93" i="100"/>
  <c r="AT93" i="100"/>
  <c r="BF92" i="100"/>
  <c r="BE92" i="100"/>
  <c r="BD92" i="100"/>
  <c r="BC92" i="100"/>
  <c r="BB92" i="100"/>
  <c r="BA92" i="100"/>
  <c r="AZ92" i="100"/>
  <c r="AY92" i="100"/>
  <c r="AX92" i="100"/>
  <c r="AW92" i="100"/>
  <c r="AV92" i="100"/>
  <c r="AU92" i="100"/>
  <c r="AT92" i="100"/>
  <c r="AU91" i="100"/>
  <c r="AU90" i="100"/>
  <c r="BF89" i="100"/>
  <c r="BE89" i="100"/>
  <c r="BD89" i="100"/>
  <c r="BC89" i="100"/>
  <c r="BB89" i="100"/>
  <c r="BA89" i="100"/>
  <c r="AZ89" i="100"/>
  <c r="AY89" i="100"/>
  <c r="AX89" i="100"/>
  <c r="AW89" i="100"/>
  <c r="AV89" i="100"/>
  <c r="AU89" i="100"/>
  <c r="AT89" i="100"/>
  <c r="AU88" i="100"/>
  <c r="AU87" i="100"/>
  <c r="AU86" i="100"/>
  <c r="AU85" i="100"/>
  <c r="BF84" i="100"/>
  <c r="BE84" i="100"/>
  <c r="BD84" i="100"/>
  <c r="BC84" i="100"/>
  <c r="BB84" i="100"/>
  <c r="BA84" i="100"/>
  <c r="AZ84" i="100"/>
  <c r="AY84" i="100"/>
  <c r="AX84" i="100"/>
  <c r="AW84" i="100"/>
  <c r="AV84" i="100"/>
  <c r="AU84" i="100"/>
  <c r="AT84" i="100"/>
  <c r="BF83" i="100"/>
  <c r="BE83" i="100"/>
  <c r="BD83" i="100"/>
  <c r="BC83" i="100"/>
  <c r="BB83" i="100"/>
  <c r="BA83" i="100"/>
  <c r="AZ83" i="100"/>
  <c r="AY83" i="100"/>
  <c r="AX83" i="100"/>
  <c r="AW83" i="100"/>
  <c r="AV83" i="100"/>
  <c r="AU83" i="100"/>
  <c r="AT83" i="100"/>
  <c r="BF82" i="100"/>
  <c r="BE82" i="100"/>
  <c r="BD82" i="100"/>
  <c r="BC82" i="100"/>
  <c r="BB82" i="100"/>
  <c r="BA82" i="100"/>
  <c r="AZ82" i="100"/>
  <c r="AY82" i="100"/>
  <c r="AX82" i="100"/>
  <c r="AW82" i="100"/>
  <c r="AV82" i="100"/>
  <c r="AU82" i="100"/>
  <c r="AT82" i="100"/>
  <c r="AU81" i="100"/>
  <c r="AU80" i="100"/>
  <c r="BF79" i="100"/>
  <c r="BE79" i="100"/>
  <c r="BD79" i="100"/>
  <c r="BC79" i="100"/>
  <c r="BB79" i="100"/>
  <c r="BA79" i="100"/>
  <c r="AZ79" i="100"/>
  <c r="AY79" i="100"/>
  <c r="AX79" i="100"/>
  <c r="AW79" i="100"/>
  <c r="AV79" i="100"/>
  <c r="AU79" i="100"/>
  <c r="AT79" i="100"/>
  <c r="BF78" i="100"/>
  <c r="BE78" i="100"/>
  <c r="BD78" i="100"/>
  <c r="BC78" i="100"/>
  <c r="BB78" i="100"/>
  <c r="BA78" i="100"/>
  <c r="AZ78" i="100"/>
  <c r="AY78" i="100"/>
  <c r="AX78" i="100"/>
  <c r="AW78" i="100"/>
  <c r="AV78" i="100"/>
  <c r="AU78" i="100"/>
  <c r="AT78" i="100"/>
  <c r="BS77" i="100"/>
  <c r="BR77" i="100"/>
  <c r="BQ77" i="100"/>
  <c r="BP77" i="100"/>
  <c r="BO77" i="100"/>
  <c r="BN77" i="100"/>
  <c r="BM77" i="100"/>
  <c r="BL77" i="100"/>
  <c r="BK77" i="100"/>
  <c r="BJ77" i="100"/>
  <c r="BI77" i="100"/>
  <c r="BH77" i="100"/>
  <c r="BG77" i="100"/>
  <c r="AU77" i="100"/>
  <c r="BS76" i="100"/>
  <c r="BR76" i="100"/>
  <c r="BQ76" i="100"/>
  <c r="BP76" i="100"/>
  <c r="BO76" i="100"/>
  <c r="BN76" i="100"/>
  <c r="BM76" i="100"/>
  <c r="BL76" i="100"/>
  <c r="BK76" i="100"/>
  <c r="BJ76" i="100"/>
  <c r="BI76" i="100"/>
  <c r="BH76" i="100"/>
  <c r="BG76" i="100"/>
  <c r="AU76" i="100"/>
  <c r="BF75" i="100"/>
  <c r="BE75" i="100"/>
  <c r="BD75" i="100"/>
  <c r="BC75" i="100"/>
  <c r="BB75" i="100"/>
  <c r="BA75" i="100"/>
  <c r="AZ75" i="100"/>
  <c r="AY75" i="100"/>
  <c r="AX75" i="100"/>
  <c r="AW75" i="100"/>
  <c r="AV75" i="100"/>
  <c r="AU75" i="100"/>
  <c r="AT75" i="100"/>
  <c r="BF74" i="100"/>
  <c r="BE74" i="100"/>
  <c r="BD74" i="100"/>
  <c r="BC74" i="100"/>
  <c r="BB74" i="100"/>
  <c r="BA74" i="100"/>
  <c r="AZ74" i="100"/>
  <c r="AY74" i="100"/>
  <c r="AX74" i="100"/>
  <c r="AW74" i="100"/>
  <c r="AV74" i="100"/>
  <c r="AU74" i="100"/>
  <c r="AT74" i="100"/>
  <c r="AU73" i="100"/>
  <c r="AU72" i="100"/>
  <c r="AU71" i="100"/>
  <c r="BS70" i="100"/>
  <c r="BR70" i="100"/>
  <c r="BQ70" i="100"/>
  <c r="BP70" i="100"/>
  <c r="BO70" i="100"/>
  <c r="BN70" i="100"/>
  <c r="BM70" i="100"/>
  <c r="BL70" i="100"/>
  <c r="BK70" i="100"/>
  <c r="BJ70" i="100"/>
  <c r="BI70" i="100"/>
  <c r="BH70" i="100"/>
  <c r="BG70" i="100"/>
  <c r="AU70" i="100"/>
  <c r="BS69" i="100"/>
  <c r="BR69" i="100"/>
  <c r="BQ69" i="100"/>
  <c r="BP69" i="100"/>
  <c r="BO69" i="100"/>
  <c r="BN69" i="100"/>
  <c r="BM69" i="100"/>
  <c r="BL69" i="100"/>
  <c r="BK69" i="100"/>
  <c r="BJ69" i="100"/>
  <c r="BI69" i="100"/>
  <c r="BH69" i="100"/>
  <c r="BG69" i="100"/>
  <c r="AU69" i="100"/>
  <c r="BF68" i="100"/>
  <c r="BE68" i="100"/>
  <c r="BD68" i="100"/>
  <c r="BC68" i="100"/>
  <c r="BB68" i="100"/>
  <c r="BA68" i="100"/>
  <c r="AZ68" i="100"/>
  <c r="AY68" i="100"/>
  <c r="AX68" i="100"/>
  <c r="AW68" i="100"/>
  <c r="AV68" i="100"/>
  <c r="AU68" i="100"/>
  <c r="AT68" i="100"/>
  <c r="BS67" i="100"/>
  <c r="BR67" i="100"/>
  <c r="BQ67" i="100"/>
  <c r="BP67" i="100"/>
  <c r="BO67" i="100"/>
  <c r="BN67" i="100"/>
  <c r="BM67" i="100"/>
  <c r="BL67" i="100"/>
  <c r="BK67" i="100"/>
  <c r="BJ67" i="100"/>
  <c r="BI67" i="100"/>
  <c r="BH67" i="100"/>
  <c r="BG67" i="100"/>
  <c r="AU67" i="100"/>
  <c r="BS66" i="100"/>
  <c r="BR66" i="100"/>
  <c r="BQ66" i="100"/>
  <c r="BP66" i="100"/>
  <c r="BO66" i="100"/>
  <c r="BN66" i="100"/>
  <c r="BM66" i="100"/>
  <c r="BL66" i="100"/>
  <c r="BK66" i="100"/>
  <c r="BJ66" i="100"/>
  <c r="BI66" i="100"/>
  <c r="BH66" i="100"/>
  <c r="BG66" i="100"/>
  <c r="AU66" i="100"/>
  <c r="BF65" i="100"/>
  <c r="BE65" i="100"/>
  <c r="BD65" i="100"/>
  <c r="BC65" i="100"/>
  <c r="BB65" i="100"/>
  <c r="BA65" i="100"/>
  <c r="AZ65" i="100"/>
  <c r="AY65" i="100"/>
  <c r="AX65" i="100"/>
  <c r="AW65" i="100"/>
  <c r="AV65" i="100"/>
  <c r="AU65" i="100"/>
  <c r="AT65" i="100"/>
  <c r="AU64" i="100"/>
  <c r="BF63" i="100"/>
  <c r="BE63" i="100"/>
  <c r="BD63" i="100"/>
  <c r="BC63" i="100"/>
  <c r="BB63" i="100"/>
  <c r="BA63" i="100"/>
  <c r="AZ63" i="100"/>
  <c r="AY63" i="100"/>
  <c r="AX63" i="100"/>
  <c r="AW63" i="100"/>
  <c r="AV63" i="100"/>
  <c r="AU63" i="100"/>
  <c r="AT63" i="100"/>
  <c r="BF62" i="100"/>
  <c r="BE62" i="100"/>
  <c r="BD62" i="100"/>
  <c r="BC62" i="100"/>
  <c r="BB62" i="100"/>
  <c r="BA62" i="100"/>
  <c r="AZ62" i="100"/>
  <c r="AY62" i="100"/>
  <c r="AX62" i="100"/>
  <c r="AW62" i="100"/>
  <c r="AV62" i="100"/>
  <c r="AU62" i="100"/>
  <c r="AT62" i="100"/>
  <c r="BS61" i="100"/>
  <c r="BR61" i="100"/>
  <c r="BQ61" i="100"/>
  <c r="BP61" i="100"/>
  <c r="BO61" i="100"/>
  <c r="BN61" i="100"/>
  <c r="BM61" i="100"/>
  <c r="BL61" i="100"/>
  <c r="BK61" i="100"/>
  <c r="BJ61" i="100"/>
  <c r="BI61" i="100"/>
  <c r="BH61" i="100"/>
  <c r="BG61" i="100"/>
  <c r="AU61" i="100"/>
  <c r="AU60" i="100"/>
  <c r="AU59" i="100"/>
  <c r="BF58" i="100"/>
  <c r="BE58" i="100"/>
  <c r="BD58" i="100"/>
  <c r="BC58" i="100"/>
  <c r="BB58" i="100"/>
  <c r="BA58" i="100"/>
  <c r="AZ58" i="100"/>
  <c r="AY58" i="100"/>
  <c r="AX58" i="100"/>
  <c r="AW58" i="100"/>
  <c r="AV58" i="100"/>
  <c r="AU58" i="100"/>
  <c r="AT58" i="100"/>
  <c r="BF57" i="100"/>
  <c r="BE57" i="100"/>
  <c r="BD57" i="100"/>
  <c r="BC57" i="100"/>
  <c r="BB57" i="100"/>
  <c r="BA57" i="100"/>
  <c r="AZ57" i="100"/>
  <c r="AY57" i="100"/>
  <c r="AX57" i="100"/>
  <c r="AW57" i="100"/>
  <c r="AV57" i="100"/>
  <c r="AU57" i="100"/>
  <c r="AT57" i="100"/>
  <c r="BF56" i="100"/>
  <c r="BE56" i="100"/>
  <c r="BD56" i="100"/>
  <c r="BC56" i="100"/>
  <c r="BB56" i="100"/>
  <c r="BA56" i="100"/>
  <c r="AZ56" i="100"/>
  <c r="AY56" i="100"/>
  <c r="AX56" i="100"/>
  <c r="AW56" i="100"/>
  <c r="AV56" i="100"/>
  <c r="AU56" i="100"/>
  <c r="AT56" i="100"/>
  <c r="BF55" i="100"/>
  <c r="BE55" i="100"/>
  <c r="BD55" i="100"/>
  <c r="BC55" i="100"/>
  <c r="BB55" i="100"/>
  <c r="BA55" i="100"/>
  <c r="AZ55" i="100"/>
  <c r="AY55" i="100"/>
  <c r="AX55" i="100"/>
  <c r="AW55" i="100"/>
  <c r="AV55" i="100"/>
  <c r="AU55" i="100"/>
  <c r="AT55" i="100"/>
  <c r="BF54" i="100"/>
  <c r="BE54" i="100"/>
  <c r="BD54" i="100"/>
  <c r="BC54" i="100"/>
  <c r="BB54" i="100"/>
  <c r="BA54" i="100"/>
  <c r="AZ54" i="100"/>
  <c r="AY54" i="100"/>
  <c r="AX54" i="100"/>
  <c r="AW54" i="100"/>
  <c r="AV54" i="100"/>
  <c r="AU54" i="100"/>
  <c r="AT54" i="100"/>
  <c r="AU53" i="100"/>
  <c r="AU52" i="100"/>
  <c r="AU51" i="100"/>
  <c r="AU50" i="100"/>
  <c r="BF49" i="100"/>
  <c r="BE49" i="100"/>
  <c r="BD49" i="100"/>
  <c r="BC49" i="100"/>
  <c r="BB49" i="100"/>
  <c r="BA49" i="100"/>
  <c r="AZ49" i="100"/>
  <c r="AY49" i="100"/>
  <c r="AX49" i="100"/>
  <c r="AW49" i="100"/>
  <c r="AV49" i="100"/>
  <c r="AU49" i="100"/>
  <c r="AT49" i="100"/>
  <c r="BF48" i="100"/>
  <c r="BE48" i="100"/>
  <c r="BD48" i="100"/>
  <c r="BC48" i="100"/>
  <c r="BB48" i="100"/>
  <c r="BA48" i="100"/>
  <c r="AZ48" i="100"/>
  <c r="AY48" i="100"/>
  <c r="AX48" i="100"/>
  <c r="AW48" i="100"/>
  <c r="AV48" i="100"/>
  <c r="AU48" i="100"/>
  <c r="AT48" i="100"/>
  <c r="AU47" i="100"/>
  <c r="AU46" i="100"/>
  <c r="AU45" i="100"/>
  <c r="AU44" i="100"/>
  <c r="AU43" i="100"/>
  <c r="BF42" i="100"/>
  <c r="BE42" i="100"/>
  <c r="BD42" i="100"/>
  <c r="BC42" i="100"/>
  <c r="BB42" i="100"/>
  <c r="BA42" i="100"/>
  <c r="AZ42" i="100"/>
  <c r="AY42" i="100"/>
  <c r="AX42" i="100"/>
  <c r="AW42" i="100"/>
  <c r="AV42" i="100"/>
  <c r="AU42" i="100"/>
  <c r="AT42" i="100"/>
  <c r="AU41" i="100"/>
  <c r="BF40" i="100"/>
  <c r="BE40" i="100"/>
  <c r="BD40" i="100"/>
  <c r="BC40" i="100"/>
  <c r="BB40" i="100"/>
  <c r="BA40" i="100"/>
  <c r="AZ40" i="100"/>
  <c r="AY40" i="100"/>
  <c r="AX40" i="100"/>
  <c r="AW40" i="100"/>
  <c r="AV40" i="100"/>
  <c r="AU40" i="100"/>
  <c r="AT40" i="100"/>
  <c r="BF39" i="100"/>
  <c r="BE39" i="100"/>
  <c r="BD39" i="100"/>
  <c r="BC39" i="100"/>
  <c r="BB39" i="100"/>
  <c r="BA39" i="100"/>
  <c r="AZ39" i="100"/>
  <c r="AY39" i="100"/>
  <c r="AX39" i="100"/>
  <c r="AW39" i="100"/>
  <c r="AV39" i="100"/>
  <c r="AU39" i="100"/>
  <c r="AT39" i="100"/>
  <c r="AU38" i="100"/>
  <c r="AU37" i="100"/>
  <c r="AU36" i="100"/>
  <c r="AU35" i="100"/>
  <c r="BS34" i="100"/>
  <c r="BR34" i="100"/>
  <c r="BQ34" i="100"/>
  <c r="BP34" i="100"/>
  <c r="BO34" i="100"/>
  <c r="BN34" i="100"/>
  <c r="BM34" i="100"/>
  <c r="BL34" i="100"/>
  <c r="BK34" i="100"/>
  <c r="BJ34" i="100"/>
  <c r="BI34" i="100"/>
  <c r="BH34" i="100"/>
  <c r="BG34" i="100"/>
  <c r="AU34" i="100"/>
  <c r="BS33" i="100"/>
  <c r="BR33" i="100"/>
  <c r="BQ33" i="100"/>
  <c r="BP33" i="100"/>
  <c r="BO33" i="100"/>
  <c r="BN33" i="100"/>
  <c r="BM33" i="100"/>
  <c r="BL33" i="100"/>
  <c r="BK33" i="100"/>
  <c r="BJ33" i="100"/>
  <c r="BI33" i="100"/>
  <c r="BH33" i="100"/>
  <c r="BG33" i="100"/>
  <c r="AU33" i="100"/>
  <c r="BS32" i="100"/>
  <c r="BR32" i="100"/>
  <c r="BQ32" i="100"/>
  <c r="BP32" i="100"/>
  <c r="BO32" i="100"/>
  <c r="BN32" i="100"/>
  <c r="BM32" i="100"/>
  <c r="BL32" i="100"/>
  <c r="BK32" i="100"/>
  <c r="BJ32" i="100"/>
  <c r="BI32" i="100"/>
  <c r="BH32" i="100"/>
  <c r="BG32" i="100"/>
  <c r="AU32" i="100"/>
  <c r="BS179" i="100"/>
  <c r="BR179" i="100"/>
  <c r="BQ179" i="100"/>
  <c r="BP179" i="100"/>
  <c r="BO179" i="100"/>
  <c r="BN179" i="100"/>
  <c r="BM179" i="100"/>
  <c r="BL179" i="100"/>
  <c r="BK179" i="100"/>
  <c r="BJ179" i="100"/>
  <c r="BI179" i="100"/>
  <c r="BH179" i="100"/>
  <c r="BG179" i="100"/>
  <c r="BF179" i="100"/>
  <c r="BE179" i="100"/>
  <c r="BD179" i="100"/>
  <c r="BC179" i="100"/>
  <c r="BB179" i="100"/>
  <c r="BA179" i="100"/>
  <c r="AZ179" i="100"/>
  <c r="AY179" i="100"/>
  <c r="AX179" i="100"/>
  <c r="AW179" i="100"/>
  <c r="AV179" i="100"/>
  <c r="AU179" i="100"/>
  <c r="AT179" i="100"/>
  <c r="BS31" i="100"/>
  <c r="BR31" i="100"/>
  <c r="BQ31" i="100"/>
  <c r="BP31" i="100"/>
  <c r="BO31" i="100"/>
  <c r="BN31" i="100"/>
  <c r="BM31" i="100"/>
  <c r="BL31" i="100"/>
  <c r="BK31" i="100"/>
  <c r="BJ31" i="100"/>
  <c r="BI31" i="100"/>
  <c r="BH31" i="100"/>
  <c r="BG31" i="100"/>
  <c r="AU31" i="100"/>
  <c r="BS30" i="100"/>
  <c r="BR30" i="100"/>
  <c r="BQ30" i="100"/>
  <c r="BP30" i="100"/>
  <c r="BO30" i="100"/>
  <c r="BN30" i="100"/>
  <c r="BM30" i="100"/>
  <c r="BL30" i="100"/>
  <c r="BK30" i="100"/>
  <c r="BJ30" i="100"/>
  <c r="BI30" i="100"/>
  <c r="BH30" i="100"/>
  <c r="BG30" i="100"/>
  <c r="AU30" i="100"/>
  <c r="AH30" i="100" s="1"/>
  <c r="BF29" i="100"/>
  <c r="BE29" i="100"/>
  <c r="BD29" i="100"/>
  <c r="BC29" i="100"/>
  <c r="BB29" i="100"/>
  <c r="BA29" i="100"/>
  <c r="AZ29" i="100"/>
  <c r="AY29" i="100"/>
  <c r="AX29" i="100"/>
  <c r="AW29" i="100"/>
  <c r="AV29" i="100"/>
  <c r="AU29" i="100"/>
  <c r="AT29" i="100"/>
  <c r="AU28" i="100"/>
  <c r="AU27" i="100"/>
  <c r="AU26" i="100"/>
  <c r="BS25" i="100"/>
  <c r="BR25" i="100"/>
  <c r="BQ25" i="100"/>
  <c r="BP25" i="100"/>
  <c r="BO25" i="100"/>
  <c r="BN25" i="100"/>
  <c r="BM25" i="100"/>
  <c r="BL25" i="100"/>
  <c r="BK25" i="100"/>
  <c r="BJ25" i="100"/>
  <c r="BI25" i="100"/>
  <c r="BH25" i="100"/>
  <c r="BG25" i="100"/>
  <c r="AU25" i="100"/>
  <c r="AU24" i="100"/>
  <c r="AU23" i="100"/>
  <c r="BF22" i="100"/>
  <c r="BE22" i="100"/>
  <c r="BD22" i="100"/>
  <c r="BC22" i="100"/>
  <c r="BB22" i="100"/>
  <c r="BA22" i="100"/>
  <c r="AZ22" i="100"/>
  <c r="AY22" i="100"/>
  <c r="AX22" i="100"/>
  <c r="AW22" i="100"/>
  <c r="AV22" i="100"/>
  <c r="AU22" i="100"/>
  <c r="AT22" i="100"/>
  <c r="BF21" i="100"/>
  <c r="BE21" i="100"/>
  <c r="BD21" i="100"/>
  <c r="BC21" i="100"/>
  <c r="BB21" i="100"/>
  <c r="BA21" i="100"/>
  <c r="AZ21" i="100"/>
  <c r="AY21" i="100"/>
  <c r="AX21" i="100"/>
  <c r="AW21" i="100"/>
  <c r="AV21" i="100"/>
  <c r="AU21" i="100"/>
  <c r="AT21" i="100"/>
  <c r="AU20" i="100"/>
  <c r="AU19" i="100"/>
  <c r="AU18" i="100"/>
  <c r="AU17" i="100"/>
  <c r="AU16" i="100"/>
  <c r="AU15" i="100"/>
  <c r="AU14" i="100"/>
  <c r="AU13" i="100"/>
  <c r="BF12" i="100"/>
  <c r="BE12" i="100"/>
  <c r="BD12" i="100"/>
  <c r="BC12" i="100"/>
  <c r="BB12" i="100"/>
  <c r="BA12" i="100"/>
  <c r="AZ12" i="100"/>
  <c r="AY12" i="100"/>
  <c r="AX12" i="100"/>
  <c r="AW12" i="100"/>
  <c r="AV12" i="100"/>
  <c r="AU12" i="100"/>
  <c r="AT12" i="100"/>
  <c r="BF11" i="100"/>
  <c r="BE11" i="100"/>
  <c r="BD11" i="100"/>
  <c r="BC11" i="100"/>
  <c r="BB11" i="100"/>
  <c r="BA11" i="100"/>
  <c r="AZ11" i="100"/>
  <c r="AY11" i="100"/>
  <c r="AX11" i="100"/>
  <c r="AW11" i="100"/>
  <c r="AV11" i="100"/>
  <c r="AU11" i="100"/>
  <c r="AT11" i="100"/>
  <c r="BF10" i="100"/>
  <c r="BE10" i="100"/>
  <c r="BD10" i="100"/>
  <c r="BC10" i="100"/>
  <c r="BB10" i="100"/>
  <c r="BA10" i="100"/>
  <c r="AZ10" i="100"/>
  <c r="AY10" i="100"/>
  <c r="AX10" i="100"/>
  <c r="AW10" i="100"/>
  <c r="AV10" i="100"/>
  <c r="AU10" i="100"/>
  <c r="AT10" i="100"/>
  <c r="AU9" i="100"/>
  <c r="AU8" i="100"/>
  <c r="AU7" i="100"/>
  <c r="BF6" i="100"/>
  <c r="BE6" i="100"/>
  <c r="BD6" i="100"/>
  <c r="BC6" i="100"/>
  <c r="BB6" i="100"/>
  <c r="BA6" i="100"/>
  <c r="AZ6" i="100"/>
  <c r="AY6" i="100"/>
  <c r="AX6" i="100"/>
  <c r="AW6" i="100"/>
  <c r="AV6" i="100"/>
  <c r="AU6" i="100"/>
  <c r="AT6" i="100"/>
  <c r="BF5" i="100"/>
  <c r="BE5" i="100"/>
  <c r="BD5" i="100"/>
  <c r="BC5" i="100"/>
  <c r="BB5" i="100"/>
  <c r="BA5" i="100"/>
  <c r="AZ5" i="100"/>
  <c r="AY5" i="100"/>
  <c r="AX5" i="100"/>
  <c r="AW5" i="100"/>
  <c r="AV5" i="100"/>
  <c r="AU5" i="100"/>
  <c r="AT5" i="100"/>
  <c r="AU4" i="100"/>
  <c r="AU3" i="100"/>
  <c r="AU2" i="100"/>
  <c r="BU400" i="99"/>
  <c r="BT400" i="99"/>
  <c r="BS400" i="99"/>
  <c r="BR400" i="99"/>
  <c r="BQ400" i="99"/>
  <c r="BP400" i="99"/>
  <c r="BO400" i="99"/>
  <c r="BN400" i="99"/>
  <c r="BM400" i="99"/>
  <c r="BL400" i="99"/>
  <c r="BK400" i="99"/>
  <c r="BJ400" i="99"/>
  <c r="AJ400" i="99" s="1"/>
  <c r="BI400" i="99"/>
  <c r="BH400" i="99"/>
  <c r="BG400" i="99"/>
  <c r="BF400" i="99"/>
  <c r="BE400" i="99"/>
  <c r="BD400" i="99"/>
  <c r="BC400" i="99"/>
  <c r="BB400" i="99"/>
  <c r="BA400" i="99"/>
  <c r="AZ400" i="99"/>
  <c r="AY400" i="99"/>
  <c r="AX400" i="99"/>
  <c r="AV400" i="99"/>
  <c r="BU399" i="99"/>
  <c r="BT399" i="99"/>
  <c r="BS399" i="99"/>
  <c r="BR399" i="99"/>
  <c r="BQ399" i="99"/>
  <c r="BP399" i="99"/>
  <c r="BO399" i="99"/>
  <c r="BN399" i="99"/>
  <c r="BM399" i="99"/>
  <c r="BL399" i="99"/>
  <c r="BK399" i="99"/>
  <c r="BJ399" i="99"/>
  <c r="AJ399" i="99" s="1"/>
  <c r="BI399" i="99"/>
  <c r="BH399" i="99"/>
  <c r="BG399" i="99"/>
  <c r="BF399" i="99"/>
  <c r="BE399" i="99"/>
  <c r="BD399" i="99"/>
  <c r="BC399" i="99"/>
  <c r="BB399" i="99"/>
  <c r="BA399" i="99"/>
  <c r="AZ399" i="99"/>
  <c r="AY399" i="99"/>
  <c r="AX399" i="99"/>
  <c r="AV399" i="99"/>
  <c r="BU398" i="99"/>
  <c r="BT398" i="99"/>
  <c r="BS398" i="99"/>
  <c r="BR398" i="99"/>
  <c r="BQ398" i="99"/>
  <c r="BP398" i="99"/>
  <c r="BO398" i="99"/>
  <c r="BN398" i="99"/>
  <c r="BM398" i="99"/>
  <c r="BL398" i="99"/>
  <c r="BK398" i="99"/>
  <c r="BJ398" i="99"/>
  <c r="AJ398" i="99" s="1"/>
  <c r="BI398" i="99"/>
  <c r="BH398" i="99"/>
  <c r="BG398" i="99"/>
  <c r="BF398" i="99"/>
  <c r="BE398" i="99"/>
  <c r="BD398" i="99"/>
  <c r="BC398" i="99"/>
  <c r="BB398" i="99"/>
  <c r="BA398" i="99"/>
  <c r="AZ398" i="99"/>
  <c r="AY398" i="99"/>
  <c r="AX398" i="99"/>
  <c r="AV398" i="99"/>
  <c r="BU393" i="99"/>
  <c r="BT393" i="99"/>
  <c r="BS393" i="99"/>
  <c r="BR393" i="99"/>
  <c r="BQ393" i="99"/>
  <c r="BP393" i="99"/>
  <c r="BO393" i="99"/>
  <c r="BN393" i="99"/>
  <c r="BM393" i="99"/>
  <c r="BL393" i="99"/>
  <c r="BK393" i="99"/>
  <c r="BJ393" i="99"/>
  <c r="AJ393" i="99" s="1"/>
  <c r="BI393" i="99"/>
  <c r="BH393" i="99"/>
  <c r="BG393" i="99"/>
  <c r="BF393" i="99"/>
  <c r="BE393" i="99"/>
  <c r="BD393" i="99"/>
  <c r="BC393" i="99"/>
  <c r="BB393" i="99"/>
  <c r="BA393" i="99"/>
  <c r="AZ393" i="99"/>
  <c r="AY393" i="99"/>
  <c r="AX393" i="99"/>
  <c r="AV393" i="99"/>
  <c r="BU392" i="99"/>
  <c r="BT392" i="99"/>
  <c r="BS392" i="99"/>
  <c r="BR392" i="99"/>
  <c r="BQ392" i="99"/>
  <c r="BP392" i="99"/>
  <c r="BO392" i="99"/>
  <c r="BN392" i="99"/>
  <c r="BM392" i="99"/>
  <c r="BL392" i="99"/>
  <c r="BK392" i="99"/>
  <c r="BJ392" i="99"/>
  <c r="AJ392" i="99" s="1"/>
  <c r="BI392" i="99"/>
  <c r="BH392" i="99"/>
  <c r="BG392" i="99"/>
  <c r="BF392" i="99"/>
  <c r="BE392" i="99"/>
  <c r="BD392" i="99"/>
  <c r="BC392" i="99"/>
  <c r="BB392" i="99"/>
  <c r="BA392" i="99"/>
  <c r="AZ392" i="99"/>
  <c r="AY392" i="99"/>
  <c r="AX392" i="99"/>
  <c r="AV392" i="99"/>
  <c r="BU397" i="99"/>
  <c r="BT397" i="99"/>
  <c r="BS397" i="99"/>
  <c r="BR397" i="99"/>
  <c r="BQ397" i="99"/>
  <c r="BP397" i="99"/>
  <c r="BO397" i="99"/>
  <c r="BN397" i="99"/>
  <c r="BM397" i="99"/>
  <c r="BL397" i="99"/>
  <c r="BK397" i="99"/>
  <c r="BJ397" i="99"/>
  <c r="AJ397" i="99" s="1"/>
  <c r="BI397" i="99"/>
  <c r="BH397" i="99"/>
  <c r="BG397" i="99"/>
  <c r="BF397" i="99"/>
  <c r="BE397" i="99"/>
  <c r="BD397" i="99"/>
  <c r="BC397" i="99"/>
  <c r="BB397" i="99"/>
  <c r="BA397" i="99"/>
  <c r="AZ397" i="99"/>
  <c r="AY397" i="99"/>
  <c r="AX397" i="99"/>
  <c r="AV397" i="99"/>
  <c r="BU391" i="99"/>
  <c r="BT391" i="99"/>
  <c r="BS391" i="99"/>
  <c r="BR391" i="99"/>
  <c r="BQ391" i="99"/>
  <c r="BP391" i="99"/>
  <c r="BO391" i="99"/>
  <c r="BN391" i="99"/>
  <c r="BM391" i="99"/>
  <c r="BL391" i="99"/>
  <c r="BK391" i="99"/>
  <c r="BJ391" i="99"/>
  <c r="AJ391" i="99" s="1"/>
  <c r="BI391" i="99"/>
  <c r="BH391" i="99"/>
  <c r="BG391" i="99"/>
  <c r="BF391" i="99"/>
  <c r="BE391" i="99"/>
  <c r="BD391" i="99"/>
  <c r="BC391" i="99"/>
  <c r="BB391" i="99"/>
  <c r="BA391" i="99"/>
  <c r="AZ391" i="99"/>
  <c r="AY391" i="99"/>
  <c r="AX391" i="99"/>
  <c r="AV391" i="99"/>
  <c r="BU390" i="99"/>
  <c r="BT390" i="99"/>
  <c r="BS390" i="99"/>
  <c r="BR390" i="99"/>
  <c r="BQ390" i="99"/>
  <c r="BP390" i="99"/>
  <c r="BO390" i="99"/>
  <c r="BN390" i="99"/>
  <c r="BM390" i="99"/>
  <c r="BL390" i="99"/>
  <c r="BK390" i="99"/>
  <c r="BJ390" i="99"/>
  <c r="AJ390" i="99" s="1"/>
  <c r="BI390" i="99"/>
  <c r="BH390" i="99"/>
  <c r="BG390" i="99"/>
  <c r="BF390" i="99"/>
  <c r="BE390" i="99"/>
  <c r="BD390" i="99"/>
  <c r="BC390" i="99"/>
  <c r="BB390" i="99"/>
  <c r="BA390" i="99"/>
  <c r="AZ390" i="99"/>
  <c r="AY390" i="99"/>
  <c r="AX390" i="99"/>
  <c r="AV390" i="99"/>
  <c r="BU389" i="99"/>
  <c r="BT389" i="99"/>
  <c r="BS389" i="99"/>
  <c r="BR389" i="99"/>
  <c r="BQ389" i="99"/>
  <c r="BP389" i="99"/>
  <c r="BO389" i="99"/>
  <c r="BN389" i="99"/>
  <c r="BM389" i="99"/>
  <c r="BL389" i="99"/>
  <c r="BK389" i="99"/>
  <c r="BJ389" i="99"/>
  <c r="AJ389" i="99" s="1"/>
  <c r="BI389" i="99"/>
  <c r="BH389" i="99"/>
  <c r="BG389" i="99"/>
  <c r="BF389" i="99"/>
  <c r="BE389" i="99"/>
  <c r="BD389" i="99"/>
  <c r="BC389" i="99"/>
  <c r="BB389" i="99"/>
  <c r="BA389" i="99"/>
  <c r="AZ389" i="99"/>
  <c r="AY389" i="99"/>
  <c r="AX389" i="99"/>
  <c r="AV389" i="99"/>
  <c r="BU388" i="99"/>
  <c r="BT388" i="99"/>
  <c r="BS388" i="99"/>
  <c r="BR388" i="99"/>
  <c r="BQ388" i="99"/>
  <c r="BP388" i="99"/>
  <c r="BO388" i="99"/>
  <c r="BN388" i="99"/>
  <c r="BM388" i="99"/>
  <c r="BL388" i="99"/>
  <c r="BK388" i="99"/>
  <c r="BJ388" i="99"/>
  <c r="AJ388" i="99" s="1"/>
  <c r="BI388" i="99"/>
  <c r="BH388" i="99"/>
  <c r="BG388" i="99"/>
  <c r="BF388" i="99"/>
  <c r="BE388" i="99"/>
  <c r="BD388" i="99"/>
  <c r="BC388" i="99"/>
  <c r="BB388" i="99"/>
  <c r="BA388" i="99"/>
  <c r="AZ388" i="99"/>
  <c r="AY388" i="99"/>
  <c r="AX388" i="99"/>
  <c r="AV388" i="99"/>
  <c r="BU387" i="99"/>
  <c r="BT387" i="99"/>
  <c r="BS387" i="99"/>
  <c r="BR387" i="99"/>
  <c r="BQ387" i="99"/>
  <c r="BP387" i="99"/>
  <c r="BO387" i="99"/>
  <c r="BN387" i="99"/>
  <c r="BM387" i="99"/>
  <c r="BL387" i="99"/>
  <c r="BK387" i="99"/>
  <c r="BJ387" i="99"/>
  <c r="AJ387" i="99" s="1"/>
  <c r="BI387" i="99"/>
  <c r="BH387" i="99"/>
  <c r="BG387" i="99"/>
  <c r="BF387" i="99"/>
  <c r="BE387" i="99"/>
  <c r="BD387" i="99"/>
  <c r="BC387" i="99"/>
  <c r="BB387" i="99"/>
  <c r="BA387" i="99"/>
  <c r="AZ387" i="99"/>
  <c r="AY387" i="99"/>
  <c r="AX387" i="99"/>
  <c r="AV387" i="99"/>
  <c r="BU386" i="99"/>
  <c r="BT386" i="99"/>
  <c r="BS386" i="99"/>
  <c r="BR386" i="99"/>
  <c r="BQ386" i="99"/>
  <c r="BP386" i="99"/>
  <c r="BO386" i="99"/>
  <c r="BN386" i="99"/>
  <c r="BM386" i="99"/>
  <c r="BL386" i="99"/>
  <c r="BK386" i="99"/>
  <c r="BJ386" i="99"/>
  <c r="AJ386" i="99" s="1"/>
  <c r="BI386" i="99"/>
  <c r="BH386" i="99"/>
  <c r="BG386" i="99"/>
  <c r="BF386" i="99"/>
  <c r="BE386" i="99"/>
  <c r="BD386" i="99"/>
  <c r="BC386" i="99"/>
  <c r="BB386" i="99"/>
  <c r="BA386" i="99"/>
  <c r="AZ386" i="99"/>
  <c r="AY386" i="99"/>
  <c r="AX386" i="99"/>
  <c r="AV386" i="99"/>
  <c r="BU396" i="99"/>
  <c r="BT396" i="99"/>
  <c r="BS396" i="99"/>
  <c r="BR396" i="99"/>
  <c r="BQ396" i="99"/>
  <c r="BP396" i="99"/>
  <c r="BO396" i="99"/>
  <c r="BN396" i="99"/>
  <c r="BM396" i="99"/>
  <c r="BL396" i="99"/>
  <c r="BK396" i="99"/>
  <c r="BJ396" i="99"/>
  <c r="AJ396" i="99" s="1"/>
  <c r="BI396" i="99"/>
  <c r="BH396" i="99"/>
  <c r="BG396" i="99"/>
  <c r="BF396" i="99"/>
  <c r="BE396" i="99"/>
  <c r="BD396" i="99"/>
  <c r="BC396" i="99"/>
  <c r="BB396" i="99"/>
  <c r="BA396" i="99"/>
  <c r="AZ396" i="99"/>
  <c r="AY396" i="99"/>
  <c r="AX396" i="99"/>
  <c r="AV396" i="99"/>
  <c r="BU385" i="99"/>
  <c r="BT385" i="99"/>
  <c r="BS385" i="99"/>
  <c r="BR385" i="99"/>
  <c r="BQ385" i="99"/>
  <c r="BP385" i="99"/>
  <c r="BO385" i="99"/>
  <c r="BN385" i="99"/>
  <c r="BM385" i="99"/>
  <c r="BL385" i="99"/>
  <c r="BK385" i="99"/>
  <c r="BJ385" i="99"/>
  <c r="AJ385" i="99" s="1"/>
  <c r="BI385" i="99"/>
  <c r="BH385" i="99"/>
  <c r="BG385" i="99"/>
  <c r="BF385" i="99"/>
  <c r="BE385" i="99"/>
  <c r="BD385" i="99"/>
  <c r="BC385" i="99"/>
  <c r="BB385" i="99"/>
  <c r="BA385" i="99"/>
  <c r="AZ385" i="99"/>
  <c r="AY385" i="99"/>
  <c r="AX385" i="99"/>
  <c r="AV385" i="99"/>
  <c r="BU384" i="99"/>
  <c r="BT384" i="99"/>
  <c r="BS384" i="99"/>
  <c r="BR384" i="99"/>
  <c r="BQ384" i="99"/>
  <c r="BP384" i="99"/>
  <c r="BO384" i="99"/>
  <c r="BN384" i="99"/>
  <c r="BM384" i="99"/>
  <c r="BL384" i="99"/>
  <c r="BK384" i="99"/>
  <c r="BJ384" i="99"/>
  <c r="AJ384" i="99" s="1"/>
  <c r="BI384" i="99"/>
  <c r="BH384" i="99"/>
  <c r="BG384" i="99"/>
  <c r="BF384" i="99"/>
  <c r="BE384" i="99"/>
  <c r="BD384" i="99"/>
  <c r="BC384" i="99"/>
  <c r="BB384" i="99"/>
  <c r="BA384" i="99"/>
  <c r="AZ384" i="99"/>
  <c r="AY384" i="99"/>
  <c r="AX384" i="99"/>
  <c r="AV384" i="99"/>
  <c r="BU383" i="99"/>
  <c r="BT383" i="99"/>
  <c r="BS383" i="99"/>
  <c r="BR383" i="99"/>
  <c r="BQ383" i="99"/>
  <c r="BP383" i="99"/>
  <c r="BO383" i="99"/>
  <c r="BN383" i="99"/>
  <c r="BM383" i="99"/>
  <c r="BL383" i="99"/>
  <c r="BK383" i="99"/>
  <c r="BJ383" i="99"/>
  <c r="AJ383" i="99" s="1"/>
  <c r="BI383" i="99"/>
  <c r="BH383" i="99"/>
  <c r="BG383" i="99"/>
  <c r="BF383" i="99"/>
  <c r="BE383" i="99"/>
  <c r="BD383" i="99"/>
  <c r="BC383" i="99"/>
  <c r="BB383" i="99"/>
  <c r="BA383" i="99"/>
  <c r="AZ383" i="99"/>
  <c r="AY383" i="99"/>
  <c r="AX383" i="99"/>
  <c r="AV383" i="99"/>
  <c r="BU382" i="99"/>
  <c r="BT382" i="99"/>
  <c r="BS382" i="99"/>
  <c r="BR382" i="99"/>
  <c r="BQ382" i="99"/>
  <c r="BP382" i="99"/>
  <c r="BO382" i="99"/>
  <c r="BN382" i="99"/>
  <c r="BM382" i="99"/>
  <c r="BL382" i="99"/>
  <c r="BK382" i="99"/>
  <c r="BJ382" i="99"/>
  <c r="AJ382" i="99" s="1"/>
  <c r="BI382" i="99"/>
  <c r="BH382" i="99"/>
  <c r="BG382" i="99"/>
  <c r="BF382" i="99"/>
  <c r="BE382" i="99"/>
  <c r="BD382" i="99"/>
  <c r="BC382" i="99"/>
  <c r="BB382" i="99"/>
  <c r="BA382" i="99"/>
  <c r="AZ382" i="99"/>
  <c r="AY382" i="99"/>
  <c r="AX382" i="99"/>
  <c r="AV382" i="99"/>
  <c r="BU395" i="99"/>
  <c r="BT395" i="99"/>
  <c r="BS395" i="99"/>
  <c r="BR395" i="99"/>
  <c r="BQ395" i="99"/>
  <c r="BP395" i="99"/>
  <c r="BO395" i="99"/>
  <c r="BN395" i="99"/>
  <c r="BM395" i="99"/>
  <c r="BL395" i="99"/>
  <c r="BK395" i="99"/>
  <c r="BJ395" i="99"/>
  <c r="AJ395" i="99" s="1"/>
  <c r="BI395" i="99"/>
  <c r="BH395" i="99"/>
  <c r="BG395" i="99"/>
  <c r="BF395" i="99"/>
  <c r="BE395" i="99"/>
  <c r="BD395" i="99"/>
  <c r="BC395" i="99"/>
  <c r="BB395" i="99"/>
  <c r="BA395" i="99"/>
  <c r="AZ395" i="99"/>
  <c r="AY395" i="99"/>
  <c r="AX395" i="99"/>
  <c r="AV395" i="99"/>
  <c r="BU381" i="99"/>
  <c r="BT381" i="99"/>
  <c r="BS381" i="99"/>
  <c r="BR381" i="99"/>
  <c r="BQ381" i="99"/>
  <c r="BP381" i="99"/>
  <c r="BO381" i="99"/>
  <c r="BN381" i="99"/>
  <c r="BM381" i="99"/>
  <c r="BL381" i="99"/>
  <c r="BK381" i="99"/>
  <c r="BJ381" i="99"/>
  <c r="AJ381" i="99" s="1"/>
  <c r="BI381" i="99"/>
  <c r="BH381" i="99"/>
  <c r="BG381" i="99"/>
  <c r="BF381" i="99"/>
  <c r="BE381" i="99"/>
  <c r="BD381" i="99"/>
  <c r="BC381" i="99"/>
  <c r="BB381" i="99"/>
  <c r="BA381" i="99"/>
  <c r="AZ381" i="99"/>
  <c r="AY381" i="99"/>
  <c r="AX381" i="99"/>
  <c r="AV381" i="99"/>
  <c r="BU380" i="99"/>
  <c r="BT380" i="99"/>
  <c r="BS380" i="99"/>
  <c r="BR380" i="99"/>
  <c r="BQ380" i="99"/>
  <c r="BP380" i="99"/>
  <c r="BO380" i="99"/>
  <c r="BN380" i="99"/>
  <c r="BM380" i="99"/>
  <c r="BL380" i="99"/>
  <c r="BK380" i="99"/>
  <c r="BJ380" i="99"/>
  <c r="AJ380" i="99" s="1"/>
  <c r="BI380" i="99"/>
  <c r="BH380" i="99"/>
  <c r="BG380" i="99"/>
  <c r="BF380" i="99"/>
  <c r="BE380" i="99"/>
  <c r="BD380" i="99"/>
  <c r="BC380" i="99"/>
  <c r="BB380" i="99"/>
  <c r="BA380" i="99"/>
  <c r="AZ380" i="99"/>
  <c r="AY380" i="99"/>
  <c r="AX380" i="99"/>
  <c r="AV380" i="99"/>
  <c r="BU379" i="99"/>
  <c r="BT379" i="99"/>
  <c r="BS379" i="99"/>
  <c r="BR379" i="99"/>
  <c r="BQ379" i="99"/>
  <c r="BP379" i="99"/>
  <c r="BO379" i="99"/>
  <c r="BN379" i="99"/>
  <c r="BM379" i="99"/>
  <c r="BL379" i="99"/>
  <c r="BK379" i="99"/>
  <c r="BJ379" i="99"/>
  <c r="AJ379" i="99" s="1"/>
  <c r="BI379" i="99"/>
  <c r="BH379" i="99"/>
  <c r="BG379" i="99"/>
  <c r="BF379" i="99"/>
  <c r="BE379" i="99"/>
  <c r="BD379" i="99"/>
  <c r="BC379" i="99"/>
  <c r="BB379" i="99"/>
  <c r="BA379" i="99"/>
  <c r="AZ379" i="99"/>
  <c r="AY379" i="99"/>
  <c r="AX379" i="99"/>
  <c r="AV379" i="99"/>
  <c r="BU378" i="99"/>
  <c r="BT378" i="99"/>
  <c r="BS378" i="99"/>
  <c r="BR378" i="99"/>
  <c r="BQ378" i="99"/>
  <c r="BP378" i="99"/>
  <c r="BO378" i="99"/>
  <c r="BN378" i="99"/>
  <c r="BM378" i="99"/>
  <c r="BL378" i="99"/>
  <c r="BK378" i="99"/>
  <c r="BJ378" i="99"/>
  <c r="AJ378" i="99" s="1"/>
  <c r="BI378" i="99"/>
  <c r="BH378" i="99"/>
  <c r="BG378" i="99"/>
  <c r="BF378" i="99"/>
  <c r="BE378" i="99"/>
  <c r="BD378" i="99"/>
  <c r="BC378" i="99"/>
  <c r="BB378" i="99"/>
  <c r="BA378" i="99"/>
  <c r="AZ378" i="99"/>
  <c r="AY378" i="99"/>
  <c r="AX378" i="99"/>
  <c r="AV378" i="99"/>
  <c r="BU377" i="99"/>
  <c r="BT377" i="99"/>
  <c r="BS377" i="99"/>
  <c r="BR377" i="99"/>
  <c r="BQ377" i="99"/>
  <c r="BP377" i="99"/>
  <c r="BO377" i="99"/>
  <c r="BN377" i="99"/>
  <c r="BM377" i="99"/>
  <c r="BL377" i="99"/>
  <c r="BK377" i="99"/>
  <c r="BJ377" i="99"/>
  <c r="AJ377" i="99" s="1"/>
  <c r="BI377" i="99"/>
  <c r="BH377" i="99"/>
  <c r="BG377" i="99"/>
  <c r="BF377" i="99"/>
  <c r="BE377" i="99"/>
  <c r="BD377" i="99"/>
  <c r="BC377" i="99"/>
  <c r="BB377" i="99"/>
  <c r="BA377" i="99"/>
  <c r="AZ377" i="99"/>
  <c r="AY377" i="99"/>
  <c r="AX377" i="99"/>
  <c r="AV377" i="99"/>
  <c r="BU376" i="99"/>
  <c r="BT376" i="99"/>
  <c r="BS376" i="99"/>
  <c r="BR376" i="99"/>
  <c r="BQ376" i="99"/>
  <c r="BP376" i="99"/>
  <c r="BO376" i="99"/>
  <c r="BN376" i="99"/>
  <c r="BM376" i="99"/>
  <c r="BL376" i="99"/>
  <c r="BK376" i="99"/>
  <c r="BJ376" i="99"/>
  <c r="AJ376" i="99" s="1"/>
  <c r="BI376" i="99"/>
  <c r="BH376" i="99"/>
  <c r="BG376" i="99"/>
  <c r="BF376" i="99"/>
  <c r="BE376" i="99"/>
  <c r="BD376" i="99"/>
  <c r="BC376" i="99"/>
  <c r="BB376" i="99"/>
  <c r="BA376" i="99"/>
  <c r="AZ376" i="99"/>
  <c r="AY376" i="99"/>
  <c r="AX376" i="99"/>
  <c r="AV376" i="99"/>
  <c r="BU394" i="99"/>
  <c r="BT394" i="99"/>
  <c r="BS394" i="99"/>
  <c r="BR394" i="99"/>
  <c r="BQ394" i="99"/>
  <c r="BP394" i="99"/>
  <c r="BO394" i="99"/>
  <c r="BN394" i="99"/>
  <c r="BM394" i="99"/>
  <c r="BL394" i="99"/>
  <c r="BK394" i="99"/>
  <c r="BJ394" i="99"/>
  <c r="AJ394" i="99" s="1"/>
  <c r="BI394" i="99"/>
  <c r="BH394" i="99"/>
  <c r="BG394" i="99"/>
  <c r="BF394" i="99"/>
  <c r="BE394" i="99"/>
  <c r="BD394" i="99"/>
  <c r="BC394" i="99"/>
  <c r="BB394" i="99"/>
  <c r="BA394" i="99"/>
  <c r="AZ394" i="99"/>
  <c r="AY394" i="99"/>
  <c r="AX394" i="99"/>
  <c r="AV394" i="99"/>
  <c r="BU375" i="99"/>
  <c r="BT375" i="99"/>
  <c r="BS375" i="99"/>
  <c r="BR375" i="99"/>
  <c r="BQ375" i="99"/>
  <c r="BP375" i="99"/>
  <c r="BO375" i="99"/>
  <c r="BN375" i="99"/>
  <c r="BM375" i="99"/>
  <c r="BL375" i="99"/>
  <c r="BK375" i="99"/>
  <c r="BJ375" i="99"/>
  <c r="AJ375" i="99" s="1"/>
  <c r="BI375" i="99"/>
  <c r="BH375" i="99"/>
  <c r="BG375" i="99"/>
  <c r="BF375" i="99"/>
  <c r="BE375" i="99"/>
  <c r="BD375" i="99"/>
  <c r="BC375" i="99"/>
  <c r="BB375" i="99"/>
  <c r="BA375" i="99"/>
  <c r="AZ375" i="99"/>
  <c r="AY375" i="99"/>
  <c r="AX375" i="99"/>
  <c r="AV375" i="99"/>
  <c r="BU373" i="99"/>
  <c r="BT373" i="99"/>
  <c r="BS373" i="99"/>
  <c r="BR373" i="99"/>
  <c r="BQ373" i="99"/>
  <c r="BP373" i="99"/>
  <c r="BO373" i="99"/>
  <c r="BN373" i="99"/>
  <c r="BM373" i="99"/>
  <c r="BL373" i="99"/>
  <c r="BK373" i="99"/>
  <c r="BJ373" i="99"/>
  <c r="AJ373" i="99" s="1"/>
  <c r="BI373" i="99"/>
  <c r="BH373" i="99"/>
  <c r="BG373" i="99"/>
  <c r="BF373" i="99"/>
  <c r="BE373" i="99"/>
  <c r="BD373" i="99"/>
  <c r="BC373" i="99"/>
  <c r="BB373" i="99"/>
  <c r="BA373" i="99"/>
  <c r="AZ373" i="99"/>
  <c r="AY373" i="99"/>
  <c r="AX373" i="99"/>
  <c r="AV373" i="99"/>
  <c r="BU372" i="99"/>
  <c r="BT372" i="99"/>
  <c r="BS372" i="99"/>
  <c r="BR372" i="99"/>
  <c r="BQ372" i="99"/>
  <c r="BP372" i="99"/>
  <c r="BO372" i="99"/>
  <c r="BN372" i="99"/>
  <c r="BM372" i="99"/>
  <c r="BL372" i="99"/>
  <c r="BK372" i="99"/>
  <c r="BJ372" i="99"/>
  <c r="AJ372" i="99" s="1"/>
  <c r="BI372" i="99"/>
  <c r="BH372" i="99"/>
  <c r="BG372" i="99"/>
  <c r="BF372" i="99"/>
  <c r="BE372" i="99"/>
  <c r="BD372" i="99"/>
  <c r="BC372" i="99"/>
  <c r="BB372" i="99"/>
  <c r="BA372" i="99"/>
  <c r="AZ372" i="99"/>
  <c r="AY372" i="99"/>
  <c r="AX372" i="99"/>
  <c r="AV372" i="99"/>
  <c r="BU370" i="99"/>
  <c r="BT370" i="99"/>
  <c r="BS370" i="99"/>
  <c r="BR370" i="99"/>
  <c r="BQ370" i="99"/>
  <c r="BP370" i="99"/>
  <c r="BO370" i="99"/>
  <c r="BN370" i="99"/>
  <c r="BM370" i="99"/>
  <c r="BL370" i="99"/>
  <c r="BK370" i="99"/>
  <c r="BJ370" i="99"/>
  <c r="AJ370" i="99" s="1"/>
  <c r="BI370" i="99"/>
  <c r="BH370" i="99"/>
  <c r="BG370" i="99"/>
  <c r="BF370" i="99"/>
  <c r="BE370" i="99"/>
  <c r="BD370" i="99"/>
  <c r="BC370" i="99"/>
  <c r="BB370" i="99"/>
  <c r="BA370" i="99"/>
  <c r="AZ370" i="99"/>
  <c r="AY370" i="99"/>
  <c r="AX370" i="99"/>
  <c r="AV370" i="99"/>
  <c r="BU371" i="99"/>
  <c r="BT371" i="99"/>
  <c r="BS371" i="99"/>
  <c r="BR371" i="99"/>
  <c r="BQ371" i="99"/>
  <c r="BP371" i="99"/>
  <c r="BO371" i="99"/>
  <c r="BN371" i="99"/>
  <c r="BM371" i="99"/>
  <c r="BL371" i="99"/>
  <c r="BK371" i="99"/>
  <c r="BJ371" i="99"/>
  <c r="AJ371" i="99" s="1"/>
  <c r="BI371" i="99"/>
  <c r="BH371" i="99"/>
  <c r="BG371" i="99"/>
  <c r="BF371" i="99"/>
  <c r="BE371" i="99"/>
  <c r="BD371" i="99"/>
  <c r="BC371" i="99"/>
  <c r="BB371" i="99"/>
  <c r="BA371" i="99"/>
  <c r="AZ371" i="99"/>
  <c r="AY371" i="99"/>
  <c r="AX371" i="99"/>
  <c r="AV371" i="99"/>
  <c r="BU374" i="99"/>
  <c r="BT374" i="99"/>
  <c r="BS374" i="99"/>
  <c r="BR374" i="99"/>
  <c r="BQ374" i="99"/>
  <c r="BP374" i="99"/>
  <c r="BO374" i="99"/>
  <c r="BN374" i="99"/>
  <c r="BM374" i="99"/>
  <c r="BL374" i="99"/>
  <c r="BK374" i="99"/>
  <c r="BJ374" i="99"/>
  <c r="AJ374" i="99" s="1"/>
  <c r="BI374" i="99"/>
  <c r="BH374" i="99"/>
  <c r="BG374" i="99"/>
  <c r="BF374" i="99"/>
  <c r="BE374" i="99"/>
  <c r="BD374" i="99"/>
  <c r="BC374" i="99"/>
  <c r="BB374" i="99"/>
  <c r="BA374" i="99"/>
  <c r="AZ374" i="99"/>
  <c r="AY374" i="99"/>
  <c r="AX374" i="99"/>
  <c r="AV374" i="99"/>
  <c r="BU369" i="99"/>
  <c r="BT369" i="99"/>
  <c r="BS369" i="99"/>
  <c r="BR369" i="99"/>
  <c r="BQ369" i="99"/>
  <c r="BP369" i="99"/>
  <c r="BO369" i="99"/>
  <c r="BN369" i="99"/>
  <c r="BM369" i="99"/>
  <c r="BL369" i="99"/>
  <c r="BK369" i="99"/>
  <c r="BJ369" i="99"/>
  <c r="AJ369" i="99" s="1"/>
  <c r="BI369" i="99"/>
  <c r="BH369" i="99"/>
  <c r="BG369" i="99"/>
  <c r="BF369" i="99"/>
  <c r="BE369" i="99"/>
  <c r="BD369" i="99"/>
  <c r="BC369" i="99"/>
  <c r="BB369" i="99"/>
  <c r="BA369" i="99"/>
  <c r="AZ369" i="99"/>
  <c r="AY369" i="99"/>
  <c r="AX369" i="99"/>
  <c r="AV369" i="99"/>
  <c r="BU368" i="99"/>
  <c r="BT368" i="99"/>
  <c r="BS368" i="99"/>
  <c r="BR368" i="99"/>
  <c r="BQ368" i="99"/>
  <c r="BP368" i="99"/>
  <c r="BO368" i="99"/>
  <c r="BN368" i="99"/>
  <c r="BM368" i="99"/>
  <c r="BL368" i="99"/>
  <c r="BK368" i="99"/>
  <c r="BJ368" i="99"/>
  <c r="AJ368" i="99" s="1"/>
  <c r="BI368" i="99"/>
  <c r="BH368" i="99"/>
  <c r="BG368" i="99"/>
  <c r="BF368" i="99"/>
  <c r="BE368" i="99"/>
  <c r="BD368" i="99"/>
  <c r="BC368" i="99"/>
  <c r="BB368" i="99"/>
  <c r="BA368" i="99"/>
  <c r="AZ368" i="99"/>
  <c r="AY368" i="99"/>
  <c r="AX368" i="99"/>
  <c r="AV368" i="99"/>
  <c r="BU367" i="99"/>
  <c r="BT367" i="99"/>
  <c r="BS367" i="99"/>
  <c r="BR367" i="99"/>
  <c r="BQ367" i="99"/>
  <c r="BP367" i="99"/>
  <c r="BO367" i="99"/>
  <c r="BN367" i="99"/>
  <c r="BM367" i="99"/>
  <c r="BL367" i="99"/>
  <c r="BK367" i="99"/>
  <c r="BJ367" i="99"/>
  <c r="AJ367" i="99" s="1"/>
  <c r="BI367" i="99"/>
  <c r="BH367" i="99"/>
  <c r="BG367" i="99"/>
  <c r="BF367" i="99"/>
  <c r="BE367" i="99"/>
  <c r="BD367" i="99"/>
  <c r="BC367" i="99"/>
  <c r="BB367" i="99"/>
  <c r="BA367" i="99"/>
  <c r="AZ367" i="99"/>
  <c r="AY367" i="99"/>
  <c r="AX367" i="99"/>
  <c r="AV367" i="99"/>
  <c r="BU366" i="99"/>
  <c r="BT366" i="99"/>
  <c r="BS366" i="99"/>
  <c r="BR366" i="99"/>
  <c r="BQ366" i="99"/>
  <c r="BP366" i="99"/>
  <c r="BO366" i="99"/>
  <c r="BN366" i="99"/>
  <c r="BM366" i="99"/>
  <c r="BL366" i="99"/>
  <c r="BK366" i="99"/>
  <c r="BJ366" i="99"/>
  <c r="AJ366" i="99" s="1"/>
  <c r="BI366" i="99"/>
  <c r="BH366" i="99"/>
  <c r="BG366" i="99"/>
  <c r="BF366" i="99"/>
  <c r="BE366" i="99"/>
  <c r="BD366" i="99"/>
  <c r="BC366" i="99"/>
  <c r="BB366" i="99"/>
  <c r="BA366" i="99"/>
  <c r="AZ366" i="99"/>
  <c r="AY366" i="99"/>
  <c r="AX366" i="99"/>
  <c r="AV366" i="99"/>
  <c r="BU365" i="99"/>
  <c r="BT365" i="99"/>
  <c r="BS365" i="99"/>
  <c r="BR365" i="99"/>
  <c r="BQ365" i="99"/>
  <c r="BP365" i="99"/>
  <c r="BO365" i="99"/>
  <c r="BN365" i="99"/>
  <c r="BM365" i="99"/>
  <c r="BL365" i="99"/>
  <c r="BK365" i="99"/>
  <c r="BJ365" i="99"/>
  <c r="AJ365" i="99" s="1"/>
  <c r="BI365" i="99"/>
  <c r="BH365" i="99"/>
  <c r="BG365" i="99"/>
  <c r="BF365" i="99"/>
  <c r="BE365" i="99"/>
  <c r="BD365" i="99"/>
  <c r="BC365" i="99"/>
  <c r="BB365" i="99"/>
  <c r="BA365" i="99"/>
  <c r="AZ365" i="99"/>
  <c r="AY365" i="99"/>
  <c r="AX365" i="99"/>
  <c r="AV365" i="99"/>
  <c r="BU363" i="99"/>
  <c r="BT363" i="99"/>
  <c r="BS363" i="99"/>
  <c r="BR363" i="99"/>
  <c r="BQ363" i="99"/>
  <c r="BP363" i="99"/>
  <c r="BO363" i="99"/>
  <c r="BN363" i="99"/>
  <c r="BM363" i="99"/>
  <c r="BL363" i="99"/>
  <c r="BK363" i="99"/>
  <c r="BJ363" i="99"/>
  <c r="AJ363" i="99" s="1"/>
  <c r="BI363" i="99"/>
  <c r="BH363" i="99"/>
  <c r="BG363" i="99"/>
  <c r="BF363" i="99"/>
  <c r="BE363" i="99"/>
  <c r="BD363" i="99"/>
  <c r="BC363" i="99"/>
  <c r="BB363" i="99"/>
  <c r="BA363" i="99"/>
  <c r="AZ363" i="99"/>
  <c r="AY363" i="99"/>
  <c r="AX363" i="99"/>
  <c r="AV363" i="99"/>
  <c r="BU362" i="99"/>
  <c r="BT362" i="99"/>
  <c r="BS362" i="99"/>
  <c r="BR362" i="99"/>
  <c r="BQ362" i="99"/>
  <c r="BP362" i="99"/>
  <c r="BO362" i="99"/>
  <c r="BN362" i="99"/>
  <c r="BM362" i="99"/>
  <c r="BL362" i="99"/>
  <c r="BK362" i="99"/>
  <c r="BJ362" i="99"/>
  <c r="AJ362" i="99" s="1"/>
  <c r="BI362" i="99"/>
  <c r="BH362" i="99"/>
  <c r="BG362" i="99"/>
  <c r="BF362" i="99"/>
  <c r="BE362" i="99"/>
  <c r="BD362" i="99"/>
  <c r="BC362" i="99"/>
  <c r="BB362" i="99"/>
  <c r="BA362" i="99"/>
  <c r="AZ362" i="99"/>
  <c r="AY362" i="99"/>
  <c r="AX362" i="99"/>
  <c r="AV362" i="99"/>
  <c r="BU361" i="99"/>
  <c r="BT361" i="99"/>
  <c r="BS361" i="99"/>
  <c r="BR361" i="99"/>
  <c r="BQ361" i="99"/>
  <c r="BP361" i="99"/>
  <c r="BO361" i="99"/>
  <c r="BN361" i="99"/>
  <c r="BM361" i="99"/>
  <c r="BL361" i="99"/>
  <c r="BK361" i="99"/>
  <c r="BJ361" i="99"/>
  <c r="AJ361" i="99" s="1"/>
  <c r="BI361" i="99"/>
  <c r="BH361" i="99"/>
  <c r="BG361" i="99"/>
  <c r="BF361" i="99"/>
  <c r="BE361" i="99"/>
  <c r="BD361" i="99"/>
  <c r="BC361" i="99"/>
  <c r="BB361" i="99"/>
  <c r="BA361" i="99"/>
  <c r="AZ361" i="99"/>
  <c r="AY361" i="99"/>
  <c r="AX361" i="99"/>
  <c r="AV361" i="99"/>
  <c r="BU364" i="99"/>
  <c r="BT364" i="99"/>
  <c r="BS364" i="99"/>
  <c r="BR364" i="99"/>
  <c r="BQ364" i="99"/>
  <c r="BP364" i="99"/>
  <c r="BO364" i="99"/>
  <c r="BN364" i="99"/>
  <c r="BM364" i="99"/>
  <c r="BL364" i="99"/>
  <c r="BK364" i="99"/>
  <c r="BJ364" i="99"/>
  <c r="AJ364" i="99" s="1"/>
  <c r="BI364" i="99"/>
  <c r="BH364" i="99"/>
  <c r="BG364" i="99"/>
  <c r="BF364" i="99"/>
  <c r="BE364" i="99"/>
  <c r="BD364" i="99"/>
  <c r="BC364" i="99"/>
  <c r="BB364" i="99"/>
  <c r="BA364" i="99"/>
  <c r="AZ364" i="99"/>
  <c r="AY364" i="99"/>
  <c r="AX364" i="99"/>
  <c r="AV364" i="99"/>
  <c r="BU360" i="99"/>
  <c r="BT360" i="99"/>
  <c r="BS360" i="99"/>
  <c r="BR360" i="99"/>
  <c r="BQ360" i="99"/>
  <c r="BP360" i="99"/>
  <c r="BO360" i="99"/>
  <c r="BN360" i="99"/>
  <c r="BM360" i="99"/>
  <c r="BL360" i="99"/>
  <c r="BK360" i="99"/>
  <c r="BJ360" i="99"/>
  <c r="AJ360" i="99" s="1"/>
  <c r="BI360" i="99"/>
  <c r="BH360" i="99"/>
  <c r="BG360" i="99"/>
  <c r="BF360" i="99"/>
  <c r="BE360" i="99"/>
  <c r="BD360" i="99"/>
  <c r="BC360" i="99"/>
  <c r="BB360" i="99"/>
  <c r="BA360" i="99"/>
  <c r="AZ360" i="99"/>
  <c r="AY360" i="99"/>
  <c r="AX360" i="99"/>
  <c r="AV360" i="99"/>
  <c r="BU359" i="99"/>
  <c r="BT359" i="99"/>
  <c r="BS359" i="99"/>
  <c r="BR359" i="99"/>
  <c r="BQ359" i="99"/>
  <c r="BP359" i="99"/>
  <c r="BO359" i="99"/>
  <c r="BN359" i="99"/>
  <c r="BM359" i="99"/>
  <c r="BL359" i="99"/>
  <c r="BK359" i="99"/>
  <c r="BJ359" i="99"/>
  <c r="AJ359" i="99" s="1"/>
  <c r="BI359" i="99"/>
  <c r="BH359" i="99"/>
  <c r="BG359" i="99"/>
  <c r="BF359" i="99"/>
  <c r="BE359" i="99"/>
  <c r="BD359" i="99"/>
  <c r="BC359" i="99"/>
  <c r="BB359" i="99"/>
  <c r="BA359" i="99"/>
  <c r="AZ359" i="99"/>
  <c r="AY359" i="99"/>
  <c r="AX359" i="99"/>
  <c r="AV359" i="99"/>
  <c r="BU358" i="99"/>
  <c r="BT358" i="99"/>
  <c r="BS358" i="99"/>
  <c r="BR358" i="99"/>
  <c r="BQ358" i="99"/>
  <c r="BP358" i="99"/>
  <c r="BO358" i="99"/>
  <c r="BN358" i="99"/>
  <c r="BM358" i="99"/>
  <c r="BL358" i="99"/>
  <c r="BK358" i="99"/>
  <c r="BJ358" i="99"/>
  <c r="AJ358" i="99" s="1"/>
  <c r="BI358" i="99"/>
  <c r="BH358" i="99"/>
  <c r="BG358" i="99"/>
  <c r="BF358" i="99"/>
  <c r="BE358" i="99"/>
  <c r="BD358" i="99"/>
  <c r="BC358" i="99"/>
  <c r="BB358" i="99"/>
  <c r="BA358" i="99"/>
  <c r="AZ358" i="99"/>
  <c r="AY358" i="99"/>
  <c r="AX358" i="99"/>
  <c r="AV358" i="99"/>
  <c r="BU357" i="99"/>
  <c r="BT357" i="99"/>
  <c r="BS357" i="99"/>
  <c r="BR357" i="99"/>
  <c r="BQ357" i="99"/>
  <c r="BP357" i="99"/>
  <c r="BO357" i="99"/>
  <c r="BN357" i="99"/>
  <c r="BM357" i="99"/>
  <c r="BL357" i="99"/>
  <c r="BK357" i="99"/>
  <c r="BJ357" i="99"/>
  <c r="AJ357" i="99" s="1"/>
  <c r="BI357" i="99"/>
  <c r="BH357" i="99"/>
  <c r="BG357" i="99"/>
  <c r="BF357" i="99"/>
  <c r="BE357" i="99"/>
  <c r="BD357" i="99"/>
  <c r="BC357" i="99"/>
  <c r="BB357" i="99"/>
  <c r="BA357" i="99"/>
  <c r="AZ357" i="99"/>
  <c r="AY357" i="99"/>
  <c r="AX357" i="99"/>
  <c r="AV357" i="99"/>
  <c r="BU356" i="99"/>
  <c r="BT356" i="99"/>
  <c r="BS356" i="99"/>
  <c r="BR356" i="99"/>
  <c r="BQ356" i="99"/>
  <c r="BP356" i="99"/>
  <c r="BO356" i="99"/>
  <c r="BN356" i="99"/>
  <c r="BM356" i="99"/>
  <c r="BL356" i="99"/>
  <c r="BK356" i="99"/>
  <c r="BJ356" i="99"/>
  <c r="AJ356" i="99" s="1"/>
  <c r="BI356" i="99"/>
  <c r="BH356" i="99"/>
  <c r="BG356" i="99"/>
  <c r="BF356" i="99"/>
  <c r="BE356" i="99"/>
  <c r="BD356" i="99"/>
  <c r="BC356" i="99"/>
  <c r="BB356" i="99"/>
  <c r="BA356" i="99"/>
  <c r="AZ356" i="99"/>
  <c r="AY356" i="99"/>
  <c r="AX356" i="99"/>
  <c r="AV356" i="99"/>
  <c r="BU355" i="99"/>
  <c r="BT355" i="99"/>
  <c r="BS355" i="99"/>
  <c r="BR355" i="99"/>
  <c r="BQ355" i="99"/>
  <c r="BP355" i="99"/>
  <c r="BO355" i="99"/>
  <c r="BN355" i="99"/>
  <c r="BM355" i="99"/>
  <c r="BL355" i="99"/>
  <c r="BK355" i="99"/>
  <c r="BJ355" i="99"/>
  <c r="AJ355" i="99" s="1"/>
  <c r="BI355" i="99"/>
  <c r="BH355" i="99"/>
  <c r="BG355" i="99"/>
  <c r="BF355" i="99"/>
  <c r="BE355" i="99"/>
  <c r="BD355" i="99"/>
  <c r="BC355" i="99"/>
  <c r="BB355" i="99"/>
  <c r="BA355" i="99"/>
  <c r="AZ355" i="99"/>
  <c r="AY355" i="99"/>
  <c r="AX355" i="99"/>
  <c r="AV355" i="99"/>
  <c r="BU354" i="99"/>
  <c r="BT354" i="99"/>
  <c r="BS354" i="99"/>
  <c r="BR354" i="99"/>
  <c r="BQ354" i="99"/>
  <c r="BP354" i="99"/>
  <c r="BO354" i="99"/>
  <c r="BN354" i="99"/>
  <c r="BM354" i="99"/>
  <c r="BL354" i="99"/>
  <c r="BK354" i="99"/>
  <c r="BJ354" i="99"/>
  <c r="AJ354" i="99" s="1"/>
  <c r="BI354" i="99"/>
  <c r="BH354" i="99"/>
  <c r="BG354" i="99"/>
  <c r="BF354" i="99"/>
  <c r="BE354" i="99"/>
  <c r="BD354" i="99"/>
  <c r="BC354" i="99"/>
  <c r="BB354" i="99"/>
  <c r="BA354" i="99"/>
  <c r="AZ354" i="99"/>
  <c r="AY354" i="99"/>
  <c r="AX354" i="99"/>
  <c r="AV354" i="99"/>
  <c r="BU353" i="99"/>
  <c r="BT353" i="99"/>
  <c r="BS353" i="99"/>
  <c r="BR353" i="99"/>
  <c r="BQ353" i="99"/>
  <c r="BP353" i="99"/>
  <c r="BO353" i="99"/>
  <c r="BN353" i="99"/>
  <c r="BM353" i="99"/>
  <c r="BL353" i="99"/>
  <c r="BK353" i="99"/>
  <c r="BJ353" i="99"/>
  <c r="AJ353" i="99" s="1"/>
  <c r="BI353" i="99"/>
  <c r="BH353" i="99"/>
  <c r="BG353" i="99"/>
  <c r="BF353" i="99"/>
  <c r="BE353" i="99"/>
  <c r="BD353" i="99"/>
  <c r="BC353" i="99"/>
  <c r="BB353" i="99"/>
  <c r="BA353" i="99"/>
  <c r="AZ353" i="99"/>
  <c r="AY353" i="99"/>
  <c r="AX353" i="99"/>
  <c r="AV353" i="99"/>
  <c r="BU352" i="99"/>
  <c r="BT352" i="99"/>
  <c r="BS352" i="99"/>
  <c r="BR352" i="99"/>
  <c r="BQ352" i="99"/>
  <c r="BP352" i="99"/>
  <c r="BO352" i="99"/>
  <c r="BN352" i="99"/>
  <c r="BM352" i="99"/>
  <c r="BL352" i="99"/>
  <c r="BK352" i="99"/>
  <c r="BJ352" i="99"/>
  <c r="AJ352" i="99" s="1"/>
  <c r="BI352" i="99"/>
  <c r="BH352" i="99"/>
  <c r="BG352" i="99"/>
  <c r="BF352" i="99"/>
  <c r="BE352" i="99"/>
  <c r="BD352" i="99"/>
  <c r="BC352" i="99"/>
  <c r="BB352" i="99"/>
  <c r="BA352" i="99"/>
  <c r="AZ352" i="99"/>
  <c r="AY352" i="99"/>
  <c r="AX352" i="99"/>
  <c r="AV352" i="99"/>
  <c r="BU351" i="99"/>
  <c r="BT351" i="99"/>
  <c r="BS351" i="99"/>
  <c r="BR351" i="99"/>
  <c r="BQ351" i="99"/>
  <c r="BP351" i="99"/>
  <c r="BO351" i="99"/>
  <c r="BN351" i="99"/>
  <c r="BM351" i="99"/>
  <c r="BL351" i="99"/>
  <c r="BK351" i="99"/>
  <c r="BJ351" i="99"/>
  <c r="AJ351" i="99" s="1"/>
  <c r="BI351" i="99"/>
  <c r="BH351" i="99"/>
  <c r="BG351" i="99"/>
  <c r="BF351" i="99"/>
  <c r="BE351" i="99"/>
  <c r="BD351" i="99"/>
  <c r="BC351" i="99"/>
  <c r="BB351" i="99"/>
  <c r="BA351" i="99"/>
  <c r="AZ351" i="99"/>
  <c r="AY351" i="99"/>
  <c r="AX351" i="99"/>
  <c r="AV351" i="99"/>
  <c r="BU350" i="99"/>
  <c r="BT350" i="99"/>
  <c r="BS350" i="99"/>
  <c r="BR350" i="99"/>
  <c r="BQ350" i="99"/>
  <c r="BP350" i="99"/>
  <c r="BO350" i="99"/>
  <c r="BN350" i="99"/>
  <c r="BM350" i="99"/>
  <c r="BL350" i="99"/>
  <c r="BK350" i="99"/>
  <c r="BJ350" i="99"/>
  <c r="AJ350" i="99" s="1"/>
  <c r="BI350" i="99"/>
  <c r="BH350" i="99"/>
  <c r="BG350" i="99"/>
  <c r="BF350" i="99"/>
  <c r="BE350" i="99"/>
  <c r="BD350" i="99"/>
  <c r="BC350" i="99"/>
  <c r="BB350" i="99"/>
  <c r="BA350" i="99"/>
  <c r="AZ350" i="99"/>
  <c r="AY350" i="99"/>
  <c r="AX350" i="99"/>
  <c r="AV350" i="99"/>
  <c r="BU349" i="99"/>
  <c r="BT349" i="99"/>
  <c r="BS349" i="99"/>
  <c r="BR349" i="99"/>
  <c r="BQ349" i="99"/>
  <c r="BP349" i="99"/>
  <c r="BO349" i="99"/>
  <c r="BN349" i="99"/>
  <c r="BM349" i="99"/>
  <c r="BL349" i="99"/>
  <c r="BK349" i="99"/>
  <c r="BJ349" i="99"/>
  <c r="AJ349" i="99" s="1"/>
  <c r="BI349" i="99"/>
  <c r="BH349" i="99"/>
  <c r="BG349" i="99"/>
  <c r="BF349" i="99"/>
  <c r="BE349" i="99"/>
  <c r="BD349" i="99"/>
  <c r="BC349" i="99"/>
  <c r="BB349" i="99"/>
  <c r="BA349" i="99"/>
  <c r="AZ349" i="99"/>
  <c r="AY349" i="99"/>
  <c r="AX349" i="99"/>
  <c r="AV349" i="99"/>
  <c r="BU348" i="99"/>
  <c r="BT348" i="99"/>
  <c r="BS348" i="99"/>
  <c r="BR348" i="99"/>
  <c r="BQ348" i="99"/>
  <c r="BP348" i="99"/>
  <c r="BO348" i="99"/>
  <c r="BN348" i="99"/>
  <c r="BM348" i="99"/>
  <c r="BL348" i="99"/>
  <c r="BK348" i="99"/>
  <c r="BJ348" i="99"/>
  <c r="AJ348" i="99" s="1"/>
  <c r="BI348" i="99"/>
  <c r="BH348" i="99"/>
  <c r="BG348" i="99"/>
  <c r="BF348" i="99"/>
  <c r="BE348" i="99"/>
  <c r="BD348" i="99"/>
  <c r="BC348" i="99"/>
  <c r="BB348" i="99"/>
  <c r="BA348" i="99"/>
  <c r="AZ348" i="99"/>
  <c r="AY348" i="99"/>
  <c r="AX348" i="99"/>
  <c r="AV348" i="99"/>
  <c r="BU347" i="99"/>
  <c r="BT347" i="99"/>
  <c r="BS347" i="99"/>
  <c r="BR347" i="99"/>
  <c r="BQ347" i="99"/>
  <c r="BP347" i="99"/>
  <c r="BO347" i="99"/>
  <c r="BN347" i="99"/>
  <c r="BM347" i="99"/>
  <c r="BL347" i="99"/>
  <c r="BK347" i="99"/>
  <c r="BJ347" i="99"/>
  <c r="AJ347" i="99" s="1"/>
  <c r="BI347" i="99"/>
  <c r="BH347" i="99"/>
  <c r="BG347" i="99"/>
  <c r="BF347" i="99"/>
  <c r="BE347" i="99"/>
  <c r="BD347" i="99"/>
  <c r="BC347" i="99"/>
  <c r="BB347" i="99"/>
  <c r="BA347" i="99"/>
  <c r="AZ347" i="99"/>
  <c r="AY347" i="99"/>
  <c r="AX347" i="99"/>
  <c r="AV347" i="99"/>
  <c r="BU346" i="99"/>
  <c r="BT346" i="99"/>
  <c r="BS346" i="99"/>
  <c r="BR346" i="99"/>
  <c r="BQ346" i="99"/>
  <c r="BP346" i="99"/>
  <c r="BO346" i="99"/>
  <c r="BN346" i="99"/>
  <c r="BM346" i="99"/>
  <c r="BL346" i="99"/>
  <c r="BK346" i="99"/>
  <c r="BJ346" i="99"/>
  <c r="AJ346" i="99" s="1"/>
  <c r="BI346" i="99"/>
  <c r="BH346" i="99"/>
  <c r="BG346" i="99"/>
  <c r="BF346" i="99"/>
  <c r="BE346" i="99"/>
  <c r="BD346" i="99"/>
  <c r="BC346" i="99"/>
  <c r="BB346" i="99"/>
  <c r="BA346" i="99"/>
  <c r="AZ346" i="99"/>
  <c r="AY346" i="99"/>
  <c r="AX346" i="99"/>
  <c r="AV346" i="99"/>
  <c r="BU345" i="99"/>
  <c r="BT345" i="99"/>
  <c r="BS345" i="99"/>
  <c r="BR345" i="99"/>
  <c r="BQ345" i="99"/>
  <c r="BP345" i="99"/>
  <c r="BO345" i="99"/>
  <c r="BN345" i="99"/>
  <c r="BM345" i="99"/>
  <c r="BL345" i="99"/>
  <c r="BK345" i="99"/>
  <c r="BJ345" i="99"/>
  <c r="AJ345" i="99" s="1"/>
  <c r="BI345" i="99"/>
  <c r="BH345" i="99"/>
  <c r="BG345" i="99"/>
  <c r="BF345" i="99"/>
  <c r="BE345" i="99"/>
  <c r="BD345" i="99"/>
  <c r="BC345" i="99"/>
  <c r="BB345" i="99"/>
  <c r="BA345" i="99"/>
  <c r="AZ345" i="99"/>
  <c r="AY345" i="99"/>
  <c r="AX345" i="99"/>
  <c r="AV345" i="99"/>
  <c r="BU344" i="99"/>
  <c r="BT344" i="99"/>
  <c r="BS344" i="99"/>
  <c r="BR344" i="99"/>
  <c r="BQ344" i="99"/>
  <c r="BP344" i="99"/>
  <c r="BO344" i="99"/>
  <c r="BN344" i="99"/>
  <c r="BM344" i="99"/>
  <c r="BL344" i="99"/>
  <c r="BK344" i="99"/>
  <c r="BJ344" i="99"/>
  <c r="AJ344" i="99" s="1"/>
  <c r="BI344" i="99"/>
  <c r="BH344" i="99"/>
  <c r="BG344" i="99"/>
  <c r="BF344" i="99"/>
  <c r="BE344" i="99"/>
  <c r="BD344" i="99"/>
  <c r="BC344" i="99"/>
  <c r="BB344" i="99"/>
  <c r="BA344" i="99"/>
  <c r="AZ344" i="99"/>
  <c r="AY344" i="99"/>
  <c r="AX344" i="99"/>
  <c r="AV344" i="99"/>
  <c r="BU343" i="99"/>
  <c r="BT343" i="99"/>
  <c r="BS343" i="99"/>
  <c r="BR343" i="99"/>
  <c r="BQ343" i="99"/>
  <c r="BP343" i="99"/>
  <c r="BO343" i="99"/>
  <c r="BN343" i="99"/>
  <c r="BM343" i="99"/>
  <c r="BL343" i="99"/>
  <c r="BK343" i="99"/>
  <c r="BJ343" i="99"/>
  <c r="AJ343" i="99" s="1"/>
  <c r="BI343" i="99"/>
  <c r="BH343" i="99"/>
  <c r="BG343" i="99"/>
  <c r="BF343" i="99"/>
  <c r="BE343" i="99"/>
  <c r="BD343" i="99"/>
  <c r="BC343" i="99"/>
  <c r="BB343" i="99"/>
  <c r="BA343" i="99"/>
  <c r="AZ343" i="99"/>
  <c r="AY343" i="99"/>
  <c r="AX343" i="99"/>
  <c r="AV343" i="99"/>
  <c r="BU342" i="99"/>
  <c r="BT342" i="99"/>
  <c r="BS342" i="99"/>
  <c r="BR342" i="99"/>
  <c r="BQ342" i="99"/>
  <c r="BP342" i="99"/>
  <c r="BO342" i="99"/>
  <c r="BN342" i="99"/>
  <c r="BM342" i="99"/>
  <c r="BL342" i="99"/>
  <c r="BK342" i="99"/>
  <c r="BJ342" i="99"/>
  <c r="AJ342" i="99" s="1"/>
  <c r="BI342" i="99"/>
  <c r="BH342" i="99"/>
  <c r="BG342" i="99"/>
  <c r="BF342" i="99"/>
  <c r="BE342" i="99"/>
  <c r="BD342" i="99"/>
  <c r="BC342" i="99"/>
  <c r="BB342" i="99"/>
  <c r="BA342" i="99"/>
  <c r="AZ342" i="99"/>
  <c r="AY342" i="99"/>
  <c r="AX342" i="99"/>
  <c r="AV342" i="99"/>
  <c r="BU341" i="99"/>
  <c r="BT341" i="99"/>
  <c r="BS341" i="99"/>
  <c r="BR341" i="99"/>
  <c r="BQ341" i="99"/>
  <c r="BP341" i="99"/>
  <c r="BO341" i="99"/>
  <c r="BN341" i="99"/>
  <c r="BM341" i="99"/>
  <c r="BL341" i="99"/>
  <c r="BK341" i="99"/>
  <c r="BJ341" i="99"/>
  <c r="AJ341" i="99" s="1"/>
  <c r="BI341" i="99"/>
  <c r="BH341" i="99"/>
  <c r="BG341" i="99"/>
  <c r="BF341" i="99"/>
  <c r="BE341" i="99"/>
  <c r="BD341" i="99"/>
  <c r="BC341" i="99"/>
  <c r="BB341" i="99"/>
  <c r="BA341" i="99"/>
  <c r="AZ341" i="99"/>
  <c r="AY341" i="99"/>
  <c r="AX341" i="99"/>
  <c r="AV341" i="99"/>
  <c r="BU340" i="99"/>
  <c r="BT340" i="99"/>
  <c r="BS340" i="99"/>
  <c r="BR340" i="99"/>
  <c r="BQ340" i="99"/>
  <c r="BP340" i="99"/>
  <c r="BO340" i="99"/>
  <c r="BN340" i="99"/>
  <c r="BM340" i="99"/>
  <c r="BL340" i="99"/>
  <c r="BK340" i="99"/>
  <c r="BJ340" i="99"/>
  <c r="AJ340" i="99" s="1"/>
  <c r="BI340" i="99"/>
  <c r="BH340" i="99"/>
  <c r="BG340" i="99"/>
  <c r="BF340" i="99"/>
  <c r="BE340" i="99"/>
  <c r="BD340" i="99"/>
  <c r="BC340" i="99"/>
  <c r="BB340" i="99"/>
  <c r="BA340" i="99"/>
  <c r="AZ340" i="99"/>
  <c r="AY340" i="99"/>
  <c r="AX340" i="99"/>
  <c r="AV340" i="99"/>
  <c r="BU339" i="99"/>
  <c r="BT339" i="99"/>
  <c r="BS339" i="99"/>
  <c r="BR339" i="99"/>
  <c r="BQ339" i="99"/>
  <c r="BP339" i="99"/>
  <c r="BO339" i="99"/>
  <c r="BN339" i="99"/>
  <c r="BM339" i="99"/>
  <c r="BL339" i="99"/>
  <c r="BK339" i="99"/>
  <c r="BJ339" i="99"/>
  <c r="AJ339" i="99" s="1"/>
  <c r="BI339" i="99"/>
  <c r="BH339" i="99"/>
  <c r="BG339" i="99"/>
  <c r="BF339" i="99"/>
  <c r="BE339" i="99"/>
  <c r="BD339" i="99"/>
  <c r="BC339" i="99"/>
  <c r="BB339" i="99"/>
  <c r="BA339" i="99"/>
  <c r="AZ339" i="99"/>
  <c r="AY339" i="99"/>
  <c r="AX339" i="99"/>
  <c r="AV339" i="99"/>
  <c r="BU338" i="99"/>
  <c r="BT338" i="99"/>
  <c r="BS338" i="99"/>
  <c r="BR338" i="99"/>
  <c r="BQ338" i="99"/>
  <c r="BP338" i="99"/>
  <c r="BO338" i="99"/>
  <c r="BN338" i="99"/>
  <c r="BM338" i="99"/>
  <c r="BL338" i="99"/>
  <c r="BK338" i="99"/>
  <c r="BJ338" i="99"/>
  <c r="AJ338" i="99" s="1"/>
  <c r="BI338" i="99"/>
  <c r="BH338" i="99"/>
  <c r="BG338" i="99"/>
  <c r="BF338" i="99"/>
  <c r="BE338" i="99"/>
  <c r="BD338" i="99"/>
  <c r="BC338" i="99"/>
  <c r="BB338" i="99"/>
  <c r="BA338" i="99"/>
  <c r="AZ338" i="99"/>
  <c r="AY338" i="99"/>
  <c r="AX338" i="99"/>
  <c r="AV338" i="99"/>
  <c r="BU337" i="99"/>
  <c r="BT337" i="99"/>
  <c r="BS337" i="99"/>
  <c r="BR337" i="99"/>
  <c r="BQ337" i="99"/>
  <c r="BP337" i="99"/>
  <c r="BO337" i="99"/>
  <c r="BN337" i="99"/>
  <c r="BM337" i="99"/>
  <c r="BL337" i="99"/>
  <c r="BK337" i="99"/>
  <c r="BJ337" i="99"/>
  <c r="AJ337" i="99" s="1"/>
  <c r="BI337" i="99"/>
  <c r="BH337" i="99"/>
  <c r="BG337" i="99"/>
  <c r="BF337" i="99"/>
  <c r="BE337" i="99"/>
  <c r="BD337" i="99"/>
  <c r="BC337" i="99"/>
  <c r="BB337" i="99"/>
  <c r="BA337" i="99"/>
  <c r="AZ337" i="99"/>
  <c r="AY337" i="99"/>
  <c r="AX337" i="99"/>
  <c r="AV337" i="99"/>
  <c r="BU336" i="99"/>
  <c r="BT336" i="99"/>
  <c r="BS336" i="99"/>
  <c r="BR336" i="99"/>
  <c r="BQ336" i="99"/>
  <c r="BP336" i="99"/>
  <c r="BO336" i="99"/>
  <c r="BN336" i="99"/>
  <c r="BM336" i="99"/>
  <c r="BL336" i="99"/>
  <c r="BK336" i="99"/>
  <c r="BJ336" i="99"/>
  <c r="AJ336" i="99" s="1"/>
  <c r="BI336" i="99"/>
  <c r="BH336" i="99"/>
  <c r="BG336" i="99"/>
  <c r="BF336" i="99"/>
  <c r="BE336" i="99"/>
  <c r="BD336" i="99"/>
  <c r="BC336" i="99"/>
  <c r="BB336" i="99"/>
  <c r="BA336" i="99"/>
  <c r="AZ336" i="99"/>
  <c r="AY336" i="99"/>
  <c r="AX336" i="99"/>
  <c r="AV336" i="99"/>
  <c r="BU335" i="99"/>
  <c r="BT335" i="99"/>
  <c r="BS335" i="99"/>
  <c r="BR335" i="99"/>
  <c r="BQ335" i="99"/>
  <c r="BP335" i="99"/>
  <c r="BO335" i="99"/>
  <c r="BN335" i="99"/>
  <c r="BM335" i="99"/>
  <c r="BL335" i="99"/>
  <c r="BK335" i="99"/>
  <c r="BJ335" i="99"/>
  <c r="AJ335" i="99" s="1"/>
  <c r="BI335" i="99"/>
  <c r="BH335" i="99"/>
  <c r="BG335" i="99"/>
  <c r="BF335" i="99"/>
  <c r="BE335" i="99"/>
  <c r="BD335" i="99"/>
  <c r="BC335" i="99"/>
  <c r="BB335" i="99"/>
  <c r="BA335" i="99"/>
  <c r="AZ335" i="99"/>
  <c r="AY335" i="99"/>
  <c r="AX335" i="99"/>
  <c r="AV335" i="99"/>
  <c r="BU334" i="99"/>
  <c r="BT334" i="99"/>
  <c r="BS334" i="99"/>
  <c r="BR334" i="99"/>
  <c r="BQ334" i="99"/>
  <c r="BP334" i="99"/>
  <c r="BO334" i="99"/>
  <c r="BN334" i="99"/>
  <c r="BM334" i="99"/>
  <c r="BL334" i="99"/>
  <c r="BK334" i="99"/>
  <c r="BJ334" i="99"/>
  <c r="AJ334" i="99" s="1"/>
  <c r="BI334" i="99"/>
  <c r="BH334" i="99"/>
  <c r="BG334" i="99"/>
  <c r="BF334" i="99"/>
  <c r="BE334" i="99"/>
  <c r="BD334" i="99"/>
  <c r="BC334" i="99"/>
  <c r="BB334" i="99"/>
  <c r="BA334" i="99"/>
  <c r="AZ334" i="99"/>
  <c r="AY334" i="99"/>
  <c r="AX334" i="99"/>
  <c r="AV334" i="99"/>
  <c r="BU333" i="99"/>
  <c r="BT333" i="99"/>
  <c r="BS333" i="99"/>
  <c r="BR333" i="99"/>
  <c r="BQ333" i="99"/>
  <c r="BP333" i="99"/>
  <c r="BO333" i="99"/>
  <c r="BN333" i="99"/>
  <c r="BM333" i="99"/>
  <c r="BL333" i="99"/>
  <c r="BK333" i="99"/>
  <c r="BJ333" i="99"/>
  <c r="AJ333" i="99" s="1"/>
  <c r="BI333" i="99"/>
  <c r="BH333" i="99"/>
  <c r="BG333" i="99"/>
  <c r="BF333" i="99"/>
  <c r="BE333" i="99"/>
  <c r="BD333" i="99"/>
  <c r="BC333" i="99"/>
  <c r="BB333" i="99"/>
  <c r="BA333" i="99"/>
  <c r="AZ333" i="99"/>
  <c r="AY333" i="99"/>
  <c r="AX333" i="99"/>
  <c r="AV333" i="99"/>
  <c r="BU332" i="99"/>
  <c r="BT332" i="99"/>
  <c r="BS332" i="99"/>
  <c r="BR332" i="99"/>
  <c r="BQ332" i="99"/>
  <c r="BP332" i="99"/>
  <c r="BO332" i="99"/>
  <c r="BN332" i="99"/>
  <c r="BM332" i="99"/>
  <c r="BL332" i="99"/>
  <c r="BK332" i="99"/>
  <c r="BJ332" i="99"/>
  <c r="AJ332" i="99" s="1"/>
  <c r="BI332" i="99"/>
  <c r="BH332" i="99"/>
  <c r="BG332" i="99"/>
  <c r="BF332" i="99"/>
  <c r="BE332" i="99"/>
  <c r="BD332" i="99"/>
  <c r="BC332" i="99"/>
  <c r="BB332" i="99"/>
  <c r="BA332" i="99"/>
  <c r="AZ332" i="99"/>
  <c r="AY332" i="99"/>
  <c r="AX332" i="99"/>
  <c r="AV332" i="99"/>
  <c r="BU331" i="99"/>
  <c r="BT331" i="99"/>
  <c r="BS331" i="99"/>
  <c r="BR331" i="99"/>
  <c r="BQ331" i="99"/>
  <c r="BP331" i="99"/>
  <c r="BO331" i="99"/>
  <c r="BN331" i="99"/>
  <c r="BM331" i="99"/>
  <c r="BL331" i="99"/>
  <c r="BK331" i="99"/>
  <c r="BJ331" i="99"/>
  <c r="AJ331" i="99" s="1"/>
  <c r="BI331" i="99"/>
  <c r="BH331" i="99"/>
  <c r="BG331" i="99"/>
  <c r="BF331" i="99"/>
  <c r="BE331" i="99"/>
  <c r="BD331" i="99"/>
  <c r="BC331" i="99"/>
  <c r="BB331" i="99"/>
  <c r="BA331" i="99"/>
  <c r="AZ331" i="99"/>
  <c r="AY331" i="99"/>
  <c r="AX331" i="99"/>
  <c r="AV331" i="99"/>
  <c r="BU330" i="99"/>
  <c r="BT330" i="99"/>
  <c r="BS330" i="99"/>
  <c r="BR330" i="99"/>
  <c r="BQ330" i="99"/>
  <c r="BP330" i="99"/>
  <c r="BO330" i="99"/>
  <c r="BN330" i="99"/>
  <c r="BM330" i="99"/>
  <c r="BL330" i="99"/>
  <c r="BK330" i="99"/>
  <c r="BJ330" i="99"/>
  <c r="AJ330" i="99" s="1"/>
  <c r="BI330" i="99"/>
  <c r="BH330" i="99"/>
  <c r="BG330" i="99"/>
  <c r="BF330" i="99"/>
  <c r="BE330" i="99"/>
  <c r="BD330" i="99"/>
  <c r="BC330" i="99"/>
  <c r="BB330" i="99"/>
  <c r="BA330" i="99"/>
  <c r="AZ330" i="99"/>
  <c r="AY330" i="99"/>
  <c r="AX330" i="99"/>
  <c r="AV330" i="99"/>
  <c r="BH329" i="99"/>
  <c r="BG329" i="99"/>
  <c r="BF329" i="99"/>
  <c r="BE329" i="99"/>
  <c r="BD329" i="99"/>
  <c r="BC329" i="99"/>
  <c r="BB329" i="99"/>
  <c r="BA329" i="99"/>
  <c r="AZ329" i="99"/>
  <c r="AY329" i="99"/>
  <c r="AX329" i="99"/>
  <c r="AV329" i="99"/>
  <c r="BU328" i="99"/>
  <c r="BT328" i="99"/>
  <c r="BS328" i="99"/>
  <c r="BR328" i="99"/>
  <c r="BQ328" i="99"/>
  <c r="BP328" i="99"/>
  <c r="BO328" i="99"/>
  <c r="BN328" i="99"/>
  <c r="BM328" i="99"/>
  <c r="BL328" i="99"/>
  <c r="BK328" i="99"/>
  <c r="BJ328" i="99"/>
  <c r="AJ328" i="99" s="1"/>
  <c r="BI328" i="99"/>
  <c r="BH328" i="99"/>
  <c r="BG328" i="99"/>
  <c r="BF328" i="99"/>
  <c r="BE328" i="99"/>
  <c r="BD328" i="99"/>
  <c r="BC328" i="99"/>
  <c r="BB328" i="99"/>
  <c r="BA328" i="99"/>
  <c r="AZ328" i="99"/>
  <c r="AY328" i="99"/>
  <c r="AX328" i="99"/>
  <c r="AV328" i="99"/>
  <c r="BH321" i="99"/>
  <c r="BG321" i="99"/>
  <c r="BF321" i="99"/>
  <c r="BE321" i="99"/>
  <c r="BD321" i="99"/>
  <c r="BC321" i="99"/>
  <c r="BB321" i="99"/>
  <c r="BA321" i="99"/>
  <c r="AZ321" i="99"/>
  <c r="AY321" i="99"/>
  <c r="AX321" i="99"/>
  <c r="AV321" i="99"/>
  <c r="BH318" i="99"/>
  <c r="BG318" i="99"/>
  <c r="BF318" i="99"/>
  <c r="BE318" i="99"/>
  <c r="BD318" i="99"/>
  <c r="BC318" i="99"/>
  <c r="BB318" i="99"/>
  <c r="BA318" i="99"/>
  <c r="AZ318" i="99"/>
  <c r="AY318" i="99"/>
  <c r="AX318" i="99"/>
  <c r="AV318" i="99"/>
  <c r="BH317" i="99"/>
  <c r="BG317" i="99"/>
  <c r="BF317" i="99"/>
  <c r="BE317" i="99"/>
  <c r="BD317" i="99"/>
  <c r="BC317" i="99"/>
  <c r="BB317" i="99"/>
  <c r="BA317" i="99"/>
  <c r="AZ317" i="99"/>
  <c r="AY317" i="99"/>
  <c r="AX317" i="99"/>
  <c r="AV317" i="99"/>
  <c r="BH290" i="99"/>
  <c r="BG290" i="99"/>
  <c r="BF290" i="99"/>
  <c r="BE290" i="99"/>
  <c r="BD290" i="99"/>
  <c r="BC290" i="99"/>
  <c r="BB290" i="99"/>
  <c r="BA290" i="99"/>
  <c r="AZ290" i="99"/>
  <c r="AY290" i="99"/>
  <c r="AX290" i="99"/>
  <c r="AV290" i="99"/>
  <c r="BU310" i="99"/>
  <c r="BT310" i="99"/>
  <c r="BS310" i="99"/>
  <c r="BR310" i="99"/>
  <c r="BQ310" i="99"/>
  <c r="BP310" i="99"/>
  <c r="BO310" i="99"/>
  <c r="BN310" i="99"/>
  <c r="BM310" i="99"/>
  <c r="BL310" i="99"/>
  <c r="BK310" i="99"/>
  <c r="BJ310" i="99"/>
  <c r="AJ310" i="99" s="1"/>
  <c r="BI310" i="99"/>
  <c r="BH310" i="99"/>
  <c r="BG310" i="99"/>
  <c r="BF310" i="99"/>
  <c r="BE310" i="99"/>
  <c r="BD310" i="99"/>
  <c r="BC310" i="99"/>
  <c r="BB310" i="99"/>
  <c r="BA310" i="99"/>
  <c r="AZ310" i="99"/>
  <c r="AY310" i="99"/>
  <c r="AX310" i="99"/>
  <c r="AV310" i="99"/>
  <c r="BU327" i="99"/>
  <c r="BT327" i="99"/>
  <c r="BS327" i="99"/>
  <c r="BR327" i="99"/>
  <c r="BQ327" i="99"/>
  <c r="BP327" i="99"/>
  <c r="BO327" i="99"/>
  <c r="BN327" i="99"/>
  <c r="BM327" i="99"/>
  <c r="BL327" i="99"/>
  <c r="BK327" i="99"/>
  <c r="BJ327" i="99"/>
  <c r="AJ327" i="99" s="1"/>
  <c r="BI327" i="99"/>
  <c r="BH327" i="99"/>
  <c r="BG327" i="99"/>
  <c r="BF327" i="99"/>
  <c r="BE327" i="99"/>
  <c r="BD327" i="99"/>
  <c r="BC327" i="99"/>
  <c r="BB327" i="99"/>
  <c r="BA327" i="99"/>
  <c r="AZ327" i="99"/>
  <c r="AY327" i="99"/>
  <c r="AX327" i="99"/>
  <c r="AV327" i="99"/>
  <c r="BU326" i="99"/>
  <c r="BT326" i="99"/>
  <c r="BS326" i="99"/>
  <c r="BR326" i="99"/>
  <c r="BQ326" i="99"/>
  <c r="BP326" i="99"/>
  <c r="BO326" i="99"/>
  <c r="BN326" i="99"/>
  <c r="BM326" i="99"/>
  <c r="BL326" i="99"/>
  <c r="BK326" i="99"/>
  <c r="BJ326" i="99"/>
  <c r="AJ326" i="99" s="1"/>
  <c r="BI326" i="99"/>
  <c r="BH326" i="99"/>
  <c r="BG326" i="99"/>
  <c r="BF326" i="99"/>
  <c r="BE326" i="99"/>
  <c r="BD326" i="99"/>
  <c r="BC326" i="99"/>
  <c r="BB326" i="99"/>
  <c r="BA326" i="99"/>
  <c r="AZ326" i="99"/>
  <c r="AY326" i="99"/>
  <c r="AX326" i="99"/>
  <c r="AV326" i="99"/>
  <c r="BU325" i="99"/>
  <c r="BT325" i="99"/>
  <c r="BS325" i="99"/>
  <c r="BR325" i="99"/>
  <c r="BQ325" i="99"/>
  <c r="BP325" i="99"/>
  <c r="BO325" i="99"/>
  <c r="BN325" i="99"/>
  <c r="BM325" i="99"/>
  <c r="BL325" i="99"/>
  <c r="BK325" i="99"/>
  <c r="BJ325" i="99"/>
  <c r="AJ325" i="99" s="1"/>
  <c r="BI325" i="99"/>
  <c r="BH325" i="99"/>
  <c r="BG325" i="99"/>
  <c r="BF325" i="99"/>
  <c r="BE325" i="99"/>
  <c r="BD325" i="99"/>
  <c r="BC325" i="99"/>
  <c r="BB325" i="99"/>
  <c r="BA325" i="99"/>
  <c r="AZ325" i="99"/>
  <c r="AY325" i="99"/>
  <c r="AX325" i="99"/>
  <c r="AV325" i="99"/>
  <c r="BU324" i="99"/>
  <c r="BT324" i="99"/>
  <c r="BS324" i="99"/>
  <c r="BR324" i="99"/>
  <c r="BQ324" i="99"/>
  <c r="BP324" i="99"/>
  <c r="BO324" i="99"/>
  <c r="BN324" i="99"/>
  <c r="BM324" i="99"/>
  <c r="BL324" i="99"/>
  <c r="BK324" i="99"/>
  <c r="BJ324" i="99"/>
  <c r="AJ324" i="99" s="1"/>
  <c r="BI324" i="99"/>
  <c r="BH324" i="99"/>
  <c r="BG324" i="99"/>
  <c r="BF324" i="99"/>
  <c r="BE324" i="99"/>
  <c r="BD324" i="99"/>
  <c r="BC324" i="99"/>
  <c r="BB324" i="99"/>
  <c r="BA324" i="99"/>
  <c r="AZ324" i="99"/>
  <c r="AY324" i="99"/>
  <c r="AX324" i="99"/>
  <c r="AV324" i="99"/>
  <c r="BU323" i="99"/>
  <c r="BT323" i="99"/>
  <c r="BS323" i="99"/>
  <c r="BR323" i="99"/>
  <c r="BQ323" i="99"/>
  <c r="BP323" i="99"/>
  <c r="BO323" i="99"/>
  <c r="BN323" i="99"/>
  <c r="BM323" i="99"/>
  <c r="BL323" i="99"/>
  <c r="BK323" i="99"/>
  <c r="BJ323" i="99"/>
  <c r="AJ323" i="99" s="1"/>
  <c r="BI323" i="99"/>
  <c r="BH323" i="99"/>
  <c r="BG323" i="99"/>
  <c r="BF323" i="99"/>
  <c r="BE323" i="99"/>
  <c r="BD323" i="99"/>
  <c r="BC323" i="99"/>
  <c r="BB323" i="99"/>
  <c r="BA323" i="99"/>
  <c r="AZ323" i="99"/>
  <c r="AY323" i="99"/>
  <c r="AX323" i="99"/>
  <c r="AV323" i="99"/>
  <c r="BU322" i="99"/>
  <c r="BT322" i="99"/>
  <c r="BS322" i="99"/>
  <c r="BR322" i="99"/>
  <c r="BQ322" i="99"/>
  <c r="BP322" i="99"/>
  <c r="BO322" i="99"/>
  <c r="BN322" i="99"/>
  <c r="BM322" i="99"/>
  <c r="BL322" i="99"/>
  <c r="BK322" i="99"/>
  <c r="BJ322" i="99"/>
  <c r="AJ322" i="99" s="1"/>
  <c r="BI322" i="99"/>
  <c r="BH322" i="99"/>
  <c r="BG322" i="99"/>
  <c r="BF322" i="99"/>
  <c r="BE322" i="99"/>
  <c r="BD322" i="99"/>
  <c r="BC322" i="99"/>
  <c r="BB322" i="99"/>
  <c r="BA322" i="99"/>
  <c r="AZ322" i="99"/>
  <c r="AY322" i="99"/>
  <c r="AX322" i="99"/>
  <c r="AV322" i="99"/>
  <c r="BU313" i="99"/>
  <c r="BT313" i="99"/>
  <c r="BS313" i="99"/>
  <c r="BR313" i="99"/>
  <c r="BQ313" i="99"/>
  <c r="BP313" i="99"/>
  <c r="BO313" i="99"/>
  <c r="BN313" i="99"/>
  <c r="BM313" i="99"/>
  <c r="BL313" i="99"/>
  <c r="BK313" i="99"/>
  <c r="BJ313" i="99"/>
  <c r="AJ313" i="99" s="1"/>
  <c r="BI313" i="99"/>
  <c r="BH313" i="99"/>
  <c r="BG313" i="99"/>
  <c r="BF313" i="99"/>
  <c r="BE313" i="99"/>
  <c r="BD313" i="99"/>
  <c r="BC313" i="99"/>
  <c r="BB313" i="99"/>
  <c r="BA313" i="99"/>
  <c r="AZ313" i="99"/>
  <c r="AY313" i="99"/>
  <c r="AX313" i="99"/>
  <c r="AV313" i="99"/>
  <c r="BH320" i="99"/>
  <c r="BG320" i="99"/>
  <c r="BF320" i="99"/>
  <c r="BE320" i="99"/>
  <c r="BD320" i="99"/>
  <c r="BC320" i="99"/>
  <c r="BB320" i="99"/>
  <c r="BA320" i="99"/>
  <c r="AZ320" i="99"/>
  <c r="AY320" i="99"/>
  <c r="AX320" i="99"/>
  <c r="AV320" i="99"/>
  <c r="BH319" i="99"/>
  <c r="BG319" i="99"/>
  <c r="BF319" i="99"/>
  <c r="BE319" i="99"/>
  <c r="BD319" i="99"/>
  <c r="BC319" i="99"/>
  <c r="BB319" i="99"/>
  <c r="BA319" i="99"/>
  <c r="AZ319" i="99"/>
  <c r="AY319" i="99"/>
  <c r="AX319" i="99"/>
  <c r="AV319" i="99"/>
  <c r="BU316" i="99"/>
  <c r="BT316" i="99"/>
  <c r="BS316" i="99"/>
  <c r="BR316" i="99"/>
  <c r="BQ316" i="99"/>
  <c r="BP316" i="99"/>
  <c r="BO316" i="99"/>
  <c r="BN316" i="99"/>
  <c r="BM316" i="99"/>
  <c r="BL316" i="99"/>
  <c r="BK316" i="99"/>
  <c r="BJ316" i="99"/>
  <c r="AJ316" i="99" s="1"/>
  <c r="BI316" i="99"/>
  <c r="BH316" i="99"/>
  <c r="BG316" i="99"/>
  <c r="BF316" i="99"/>
  <c r="BE316" i="99"/>
  <c r="BD316" i="99"/>
  <c r="BC316" i="99"/>
  <c r="BB316" i="99"/>
  <c r="BA316" i="99"/>
  <c r="AZ316" i="99"/>
  <c r="AY316" i="99"/>
  <c r="AX316" i="99"/>
  <c r="AV316" i="99"/>
  <c r="BU311" i="99"/>
  <c r="BT311" i="99"/>
  <c r="BS311" i="99"/>
  <c r="BR311" i="99"/>
  <c r="BQ311" i="99"/>
  <c r="BP311" i="99"/>
  <c r="BO311" i="99"/>
  <c r="BN311" i="99"/>
  <c r="BM311" i="99"/>
  <c r="BL311" i="99"/>
  <c r="BK311" i="99"/>
  <c r="BJ311" i="99"/>
  <c r="AJ311" i="99" s="1"/>
  <c r="BI311" i="99"/>
  <c r="BH311" i="99"/>
  <c r="BG311" i="99"/>
  <c r="BF311" i="99"/>
  <c r="BE311" i="99"/>
  <c r="BD311" i="99"/>
  <c r="BC311" i="99"/>
  <c r="BB311" i="99"/>
  <c r="BA311" i="99"/>
  <c r="AZ311" i="99"/>
  <c r="AY311" i="99"/>
  <c r="AX311" i="99"/>
  <c r="AV311" i="99"/>
  <c r="BU312" i="99"/>
  <c r="BT312" i="99"/>
  <c r="BS312" i="99"/>
  <c r="BR312" i="99"/>
  <c r="BQ312" i="99"/>
  <c r="BP312" i="99"/>
  <c r="BO312" i="99"/>
  <c r="BN312" i="99"/>
  <c r="BM312" i="99"/>
  <c r="BL312" i="99"/>
  <c r="BK312" i="99"/>
  <c r="BJ312" i="99"/>
  <c r="AJ312" i="99" s="1"/>
  <c r="BI312" i="99"/>
  <c r="BH312" i="99"/>
  <c r="BG312" i="99"/>
  <c r="BF312" i="99"/>
  <c r="BE312" i="99"/>
  <c r="BD312" i="99"/>
  <c r="BC312" i="99"/>
  <c r="BB312" i="99"/>
  <c r="BA312" i="99"/>
  <c r="AZ312" i="99"/>
  <c r="AY312" i="99"/>
  <c r="AX312" i="99"/>
  <c r="AV312" i="99"/>
  <c r="BU314" i="99"/>
  <c r="BT314" i="99"/>
  <c r="BS314" i="99"/>
  <c r="BR314" i="99"/>
  <c r="BQ314" i="99"/>
  <c r="BP314" i="99"/>
  <c r="BO314" i="99"/>
  <c r="BN314" i="99"/>
  <c r="BM314" i="99"/>
  <c r="BL314" i="99"/>
  <c r="BK314" i="99"/>
  <c r="BJ314" i="99"/>
  <c r="AJ314" i="99" s="1"/>
  <c r="BI314" i="99"/>
  <c r="BH314" i="99"/>
  <c r="BG314" i="99"/>
  <c r="BF314" i="99"/>
  <c r="BE314" i="99"/>
  <c r="BD314" i="99"/>
  <c r="BC314" i="99"/>
  <c r="BB314" i="99"/>
  <c r="BA314" i="99"/>
  <c r="AZ314" i="99"/>
  <c r="AY314" i="99"/>
  <c r="AX314" i="99"/>
  <c r="AV314" i="99"/>
  <c r="BU315" i="99"/>
  <c r="BT315" i="99"/>
  <c r="BS315" i="99"/>
  <c r="BR315" i="99"/>
  <c r="BQ315" i="99"/>
  <c r="BP315" i="99"/>
  <c r="BO315" i="99"/>
  <c r="BN315" i="99"/>
  <c r="BM315" i="99"/>
  <c r="BL315" i="99"/>
  <c r="BK315" i="99"/>
  <c r="BJ315" i="99"/>
  <c r="AJ315" i="99" s="1"/>
  <c r="BI315" i="99"/>
  <c r="BH315" i="99"/>
  <c r="BG315" i="99"/>
  <c r="BF315" i="99"/>
  <c r="BE315" i="99"/>
  <c r="BD315" i="99"/>
  <c r="BC315" i="99"/>
  <c r="BB315" i="99"/>
  <c r="BA315" i="99"/>
  <c r="AZ315" i="99"/>
  <c r="AY315" i="99"/>
  <c r="AX315" i="99"/>
  <c r="AV315" i="99"/>
  <c r="BU308" i="99"/>
  <c r="BT308" i="99"/>
  <c r="BS308" i="99"/>
  <c r="BR308" i="99"/>
  <c r="BQ308" i="99"/>
  <c r="BP308" i="99"/>
  <c r="BO308" i="99"/>
  <c r="BN308" i="99"/>
  <c r="BM308" i="99"/>
  <c r="BL308" i="99"/>
  <c r="BK308" i="99"/>
  <c r="BJ308" i="99"/>
  <c r="AJ308" i="99" s="1"/>
  <c r="BI308" i="99"/>
  <c r="BH308" i="99"/>
  <c r="BG308" i="99"/>
  <c r="BF308" i="99"/>
  <c r="BE308" i="99"/>
  <c r="BD308" i="99"/>
  <c r="BC308" i="99"/>
  <c r="BB308" i="99"/>
  <c r="BA308" i="99"/>
  <c r="AZ308" i="99"/>
  <c r="AY308" i="99"/>
  <c r="AX308" i="99"/>
  <c r="AV308" i="99"/>
  <c r="BU307" i="99"/>
  <c r="BT307" i="99"/>
  <c r="BS307" i="99"/>
  <c r="BR307" i="99"/>
  <c r="BQ307" i="99"/>
  <c r="BP307" i="99"/>
  <c r="BO307" i="99"/>
  <c r="BN307" i="99"/>
  <c r="BM307" i="99"/>
  <c r="BL307" i="99"/>
  <c r="BK307" i="99"/>
  <c r="BJ307" i="99"/>
  <c r="AJ307" i="99" s="1"/>
  <c r="BI307" i="99"/>
  <c r="BH307" i="99"/>
  <c r="BG307" i="99"/>
  <c r="BF307" i="99"/>
  <c r="BE307" i="99"/>
  <c r="BD307" i="99"/>
  <c r="BC307" i="99"/>
  <c r="BB307" i="99"/>
  <c r="BA307" i="99"/>
  <c r="AZ307" i="99"/>
  <c r="AY307" i="99"/>
  <c r="AX307" i="99"/>
  <c r="AV307" i="99"/>
  <c r="BU306" i="99"/>
  <c r="BT306" i="99"/>
  <c r="BS306" i="99"/>
  <c r="BR306" i="99"/>
  <c r="BQ306" i="99"/>
  <c r="BP306" i="99"/>
  <c r="BO306" i="99"/>
  <c r="BN306" i="99"/>
  <c r="BM306" i="99"/>
  <c r="BL306" i="99"/>
  <c r="BK306" i="99"/>
  <c r="BJ306" i="99"/>
  <c r="AJ306" i="99" s="1"/>
  <c r="BI306" i="99"/>
  <c r="BH306" i="99"/>
  <c r="BG306" i="99"/>
  <c r="BF306" i="99"/>
  <c r="BE306" i="99"/>
  <c r="BD306" i="99"/>
  <c r="BC306" i="99"/>
  <c r="BB306" i="99"/>
  <c r="BA306" i="99"/>
  <c r="AZ306" i="99"/>
  <c r="AY306" i="99"/>
  <c r="AX306" i="99"/>
  <c r="AV306" i="99"/>
  <c r="BU305" i="99"/>
  <c r="BT305" i="99"/>
  <c r="BS305" i="99"/>
  <c r="BR305" i="99"/>
  <c r="BQ305" i="99"/>
  <c r="BP305" i="99"/>
  <c r="BO305" i="99"/>
  <c r="BN305" i="99"/>
  <c r="BM305" i="99"/>
  <c r="BL305" i="99"/>
  <c r="BK305" i="99"/>
  <c r="BJ305" i="99"/>
  <c r="AJ305" i="99" s="1"/>
  <c r="BI305" i="99"/>
  <c r="BH305" i="99"/>
  <c r="BG305" i="99"/>
  <c r="BF305" i="99"/>
  <c r="BE305" i="99"/>
  <c r="BD305" i="99"/>
  <c r="BC305" i="99"/>
  <c r="BB305" i="99"/>
  <c r="BA305" i="99"/>
  <c r="AZ305" i="99"/>
  <c r="AY305" i="99"/>
  <c r="AX305" i="99"/>
  <c r="AV305" i="99"/>
  <c r="BU304" i="99"/>
  <c r="BT304" i="99"/>
  <c r="BS304" i="99"/>
  <c r="BR304" i="99"/>
  <c r="BQ304" i="99"/>
  <c r="BP304" i="99"/>
  <c r="BO304" i="99"/>
  <c r="BN304" i="99"/>
  <c r="BM304" i="99"/>
  <c r="BL304" i="99"/>
  <c r="BK304" i="99"/>
  <c r="BJ304" i="99"/>
  <c r="AJ304" i="99" s="1"/>
  <c r="BI304" i="99"/>
  <c r="BH304" i="99"/>
  <c r="BG304" i="99"/>
  <c r="BF304" i="99"/>
  <c r="BE304" i="99"/>
  <c r="BD304" i="99"/>
  <c r="BC304" i="99"/>
  <c r="BB304" i="99"/>
  <c r="BA304" i="99"/>
  <c r="AZ304" i="99"/>
  <c r="AY304" i="99"/>
  <c r="AX304" i="99"/>
  <c r="AV304" i="99"/>
  <c r="BU303" i="99"/>
  <c r="BT303" i="99"/>
  <c r="BS303" i="99"/>
  <c r="BR303" i="99"/>
  <c r="BQ303" i="99"/>
  <c r="BP303" i="99"/>
  <c r="BO303" i="99"/>
  <c r="BN303" i="99"/>
  <c r="BM303" i="99"/>
  <c r="BL303" i="99"/>
  <c r="BK303" i="99"/>
  <c r="BJ303" i="99"/>
  <c r="AJ303" i="99" s="1"/>
  <c r="BI303" i="99"/>
  <c r="BH303" i="99"/>
  <c r="BG303" i="99"/>
  <c r="BF303" i="99"/>
  <c r="BE303" i="99"/>
  <c r="BD303" i="99"/>
  <c r="BC303" i="99"/>
  <c r="BB303" i="99"/>
  <c r="BA303" i="99"/>
  <c r="AZ303" i="99"/>
  <c r="AY303" i="99"/>
  <c r="AX303" i="99"/>
  <c r="AV303" i="99"/>
  <c r="BU302" i="99"/>
  <c r="BT302" i="99"/>
  <c r="BS302" i="99"/>
  <c r="BR302" i="99"/>
  <c r="BQ302" i="99"/>
  <c r="BP302" i="99"/>
  <c r="BO302" i="99"/>
  <c r="BN302" i="99"/>
  <c r="BM302" i="99"/>
  <c r="BL302" i="99"/>
  <c r="BK302" i="99"/>
  <c r="BJ302" i="99"/>
  <c r="AJ302" i="99" s="1"/>
  <c r="BI302" i="99"/>
  <c r="BH302" i="99"/>
  <c r="BG302" i="99"/>
  <c r="BF302" i="99"/>
  <c r="BE302" i="99"/>
  <c r="BD302" i="99"/>
  <c r="BC302" i="99"/>
  <c r="BB302" i="99"/>
  <c r="BA302" i="99"/>
  <c r="AZ302" i="99"/>
  <c r="AY302" i="99"/>
  <c r="AX302" i="99"/>
  <c r="AV302" i="99"/>
  <c r="BU301" i="99"/>
  <c r="BT301" i="99"/>
  <c r="BS301" i="99"/>
  <c r="BR301" i="99"/>
  <c r="BQ301" i="99"/>
  <c r="BP301" i="99"/>
  <c r="BO301" i="99"/>
  <c r="BN301" i="99"/>
  <c r="BM301" i="99"/>
  <c r="BL301" i="99"/>
  <c r="BK301" i="99"/>
  <c r="BJ301" i="99"/>
  <c r="AJ301" i="99" s="1"/>
  <c r="BI301" i="99"/>
  <c r="BH301" i="99"/>
  <c r="BG301" i="99"/>
  <c r="BF301" i="99"/>
  <c r="BE301" i="99"/>
  <c r="BD301" i="99"/>
  <c r="BC301" i="99"/>
  <c r="BB301" i="99"/>
  <c r="BA301" i="99"/>
  <c r="AZ301" i="99"/>
  <c r="AY301" i="99"/>
  <c r="AX301" i="99"/>
  <c r="AV301" i="99"/>
  <c r="BU300" i="99"/>
  <c r="BT300" i="99"/>
  <c r="BS300" i="99"/>
  <c r="BR300" i="99"/>
  <c r="BQ300" i="99"/>
  <c r="BP300" i="99"/>
  <c r="BO300" i="99"/>
  <c r="BN300" i="99"/>
  <c r="BM300" i="99"/>
  <c r="BL300" i="99"/>
  <c r="BK300" i="99"/>
  <c r="BJ300" i="99"/>
  <c r="AJ300" i="99" s="1"/>
  <c r="BI300" i="99"/>
  <c r="BH300" i="99"/>
  <c r="BG300" i="99"/>
  <c r="BF300" i="99"/>
  <c r="BE300" i="99"/>
  <c r="BD300" i="99"/>
  <c r="BC300" i="99"/>
  <c r="BB300" i="99"/>
  <c r="BA300" i="99"/>
  <c r="AZ300" i="99"/>
  <c r="AY300" i="99"/>
  <c r="AX300" i="99"/>
  <c r="AV300" i="99"/>
  <c r="BU299" i="99"/>
  <c r="BT299" i="99"/>
  <c r="BS299" i="99"/>
  <c r="BR299" i="99"/>
  <c r="BQ299" i="99"/>
  <c r="BP299" i="99"/>
  <c r="BO299" i="99"/>
  <c r="BN299" i="99"/>
  <c r="BM299" i="99"/>
  <c r="BL299" i="99"/>
  <c r="BK299" i="99"/>
  <c r="BJ299" i="99"/>
  <c r="AJ299" i="99" s="1"/>
  <c r="BI299" i="99"/>
  <c r="BH299" i="99"/>
  <c r="BG299" i="99"/>
  <c r="BF299" i="99"/>
  <c r="BE299" i="99"/>
  <c r="BD299" i="99"/>
  <c r="BC299" i="99"/>
  <c r="BB299" i="99"/>
  <c r="BA299" i="99"/>
  <c r="AZ299" i="99"/>
  <c r="AY299" i="99"/>
  <c r="AX299" i="99"/>
  <c r="AV299" i="99"/>
  <c r="BU298" i="99"/>
  <c r="BT298" i="99"/>
  <c r="BS298" i="99"/>
  <c r="BR298" i="99"/>
  <c r="BQ298" i="99"/>
  <c r="BP298" i="99"/>
  <c r="BO298" i="99"/>
  <c r="BN298" i="99"/>
  <c r="BM298" i="99"/>
  <c r="BL298" i="99"/>
  <c r="BK298" i="99"/>
  <c r="BJ298" i="99"/>
  <c r="AJ298" i="99" s="1"/>
  <c r="BI298" i="99"/>
  <c r="BH298" i="99"/>
  <c r="BG298" i="99"/>
  <c r="BF298" i="99"/>
  <c r="BE298" i="99"/>
  <c r="BD298" i="99"/>
  <c r="BC298" i="99"/>
  <c r="BB298" i="99"/>
  <c r="BA298" i="99"/>
  <c r="AZ298" i="99"/>
  <c r="AY298" i="99"/>
  <c r="AX298" i="99"/>
  <c r="AV298" i="99"/>
  <c r="BU297" i="99"/>
  <c r="BT297" i="99"/>
  <c r="BS297" i="99"/>
  <c r="BR297" i="99"/>
  <c r="BQ297" i="99"/>
  <c r="BP297" i="99"/>
  <c r="BO297" i="99"/>
  <c r="BN297" i="99"/>
  <c r="BM297" i="99"/>
  <c r="BL297" i="99"/>
  <c r="BK297" i="99"/>
  <c r="BJ297" i="99"/>
  <c r="AJ297" i="99" s="1"/>
  <c r="BI297" i="99"/>
  <c r="BH297" i="99"/>
  <c r="BG297" i="99"/>
  <c r="BF297" i="99"/>
  <c r="BE297" i="99"/>
  <c r="BD297" i="99"/>
  <c r="BC297" i="99"/>
  <c r="BB297" i="99"/>
  <c r="BA297" i="99"/>
  <c r="AZ297" i="99"/>
  <c r="AY297" i="99"/>
  <c r="AX297" i="99"/>
  <c r="AV297" i="99"/>
  <c r="BU296" i="99"/>
  <c r="BT296" i="99"/>
  <c r="BS296" i="99"/>
  <c r="BR296" i="99"/>
  <c r="BQ296" i="99"/>
  <c r="BP296" i="99"/>
  <c r="BO296" i="99"/>
  <c r="BN296" i="99"/>
  <c r="BM296" i="99"/>
  <c r="BL296" i="99"/>
  <c r="BK296" i="99"/>
  <c r="BJ296" i="99"/>
  <c r="AJ296" i="99" s="1"/>
  <c r="BI296" i="99"/>
  <c r="BH296" i="99"/>
  <c r="BG296" i="99"/>
  <c r="BF296" i="99"/>
  <c r="BE296" i="99"/>
  <c r="BD296" i="99"/>
  <c r="BC296" i="99"/>
  <c r="BB296" i="99"/>
  <c r="BA296" i="99"/>
  <c r="AZ296" i="99"/>
  <c r="AY296" i="99"/>
  <c r="AX296" i="99"/>
  <c r="AV296" i="99"/>
  <c r="BU295" i="99"/>
  <c r="BT295" i="99"/>
  <c r="BS295" i="99"/>
  <c r="BR295" i="99"/>
  <c r="BQ295" i="99"/>
  <c r="BP295" i="99"/>
  <c r="BO295" i="99"/>
  <c r="BN295" i="99"/>
  <c r="BM295" i="99"/>
  <c r="BL295" i="99"/>
  <c r="BK295" i="99"/>
  <c r="BJ295" i="99"/>
  <c r="AJ295" i="99" s="1"/>
  <c r="BI295" i="99"/>
  <c r="BH295" i="99"/>
  <c r="BG295" i="99"/>
  <c r="BF295" i="99"/>
  <c r="BE295" i="99"/>
  <c r="BD295" i="99"/>
  <c r="BC295" i="99"/>
  <c r="BB295" i="99"/>
  <c r="BA295" i="99"/>
  <c r="AZ295" i="99"/>
  <c r="AY295" i="99"/>
  <c r="AX295" i="99"/>
  <c r="AV295" i="99"/>
  <c r="BU294" i="99"/>
  <c r="BT294" i="99"/>
  <c r="BS294" i="99"/>
  <c r="BR294" i="99"/>
  <c r="BQ294" i="99"/>
  <c r="BP294" i="99"/>
  <c r="BO294" i="99"/>
  <c r="BN294" i="99"/>
  <c r="BM294" i="99"/>
  <c r="BL294" i="99"/>
  <c r="BK294" i="99"/>
  <c r="BJ294" i="99"/>
  <c r="AJ294" i="99" s="1"/>
  <c r="BI294" i="99"/>
  <c r="BH294" i="99"/>
  <c r="BG294" i="99"/>
  <c r="BF294" i="99"/>
  <c r="BE294" i="99"/>
  <c r="BD294" i="99"/>
  <c r="BC294" i="99"/>
  <c r="BB294" i="99"/>
  <c r="BA294" i="99"/>
  <c r="AZ294" i="99"/>
  <c r="AY294" i="99"/>
  <c r="AX294" i="99"/>
  <c r="AV294" i="99"/>
  <c r="BU293" i="99"/>
  <c r="BT293" i="99"/>
  <c r="BS293" i="99"/>
  <c r="BR293" i="99"/>
  <c r="BQ293" i="99"/>
  <c r="BP293" i="99"/>
  <c r="BO293" i="99"/>
  <c r="BN293" i="99"/>
  <c r="BM293" i="99"/>
  <c r="BL293" i="99"/>
  <c r="BK293" i="99"/>
  <c r="BJ293" i="99"/>
  <c r="AJ293" i="99" s="1"/>
  <c r="BI293" i="99"/>
  <c r="BH293" i="99"/>
  <c r="BG293" i="99"/>
  <c r="BF293" i="99"/>
  <c r="BE293" i="99"/>
  <c r="BD293" i="99"/>
  <c r="BC293" i="99"/>
  <c r="BB293" i="99"/>
  <c r="BA293" i="99"/>
  <c r="AZ293" i="99"/>
  <c r="AY293" i="99"/>
  <c r="AX293" i="99"/>
  <c r="AV293" i="99"/>
  <c r="BU309" i="99"/>
  <c r="BT309" i="99"/>
  <c r="BS309" i="99"/>
  <c r="BR309" i="99"/>
  <c r="BQ309" i="99"/>
  <c r="BP309" i="99"/>
  <c r="BO309" i="99"/>
  <c r="BN309" i="99"/>
  <c r="BM309" i="99"/>
  <c r="BL309" i="99"/>
  <c r="BK309" i="99"/>
  <c r="BJ309" i="99"/>
  <c r="AJ309" i="99" s="1"/>
  <c r="BI309" i="99"/>
  <c r="BH309" i="99"/>
  <c r="BG309" i="99"/>
  <c r="BF309" i="99"/>
  <c r="BE309" i="99"/>
  <c r="BD309" i="99"/>
  <c r="BC309" i="99"/>
  <c r="BB309" i="99"/>
  <c r="BA309" i="99"/>
  <c r="AZ309" i="99"/>
  <c r="AY309" i="99"/>
  <c r="AX309" i="99"/>
  <c r="AV309" i="99"/>
  <c r="BU292" i="99"/>
  <c r="BT292" i="99"/>
  <c r="BS292" i="99"/>
  <c r="BR292" i="99"/>
  <c r="BQ292" i="99"/>
  <c r="BP292" i="99"/>
  <c r="BO292" i="99"/>
  <c r="BN292" i="99"/>
  <c r="BM292" i="99"/>
  <c r="BL292" i="99"/>
  <c r="BK292" i="99"/>
  <c r="BJ292" i="99"/>
  <c r="AJ292" i="99" s="1"/>
  <c r="BI292" i="99"/>
  <c r="BH292" i="99"/>
  <c r="BG292" i="99"/>
  <c r="BF292" i="99"/>
  <c r="BE292" i="99"/>
  <c r="BD292" i="99"/>
  <c r="BC292" i="99"/>
  <c r="BB292" i="99"/>
  <c r="BA292" i="99"/>
  <c r="AZ292" i="99"/>
  <c r="AY292" i="99"/>
  <c r="AX292" i="99"/>
  <c r="AV292" i="99"/>
  <c r="BU291" i="99"/>
  <c r="BT291" i="99"/>
  <c r="BS291" i="99"/>
  <c r="BR291" i="99"/>
  <c r="BQ291" i="99"/>
  <c r="BP291" i="99"/>
  <c r="BO291" i="99"/>
  <c r="BN291" i="99"/>
  <c r="BM291" i="99"/>
  <c r="BL291" i="99"/>
  <c r="BK291" i="99"/>
  <c r="BJ291" i="99"/>
  <c r="AJ291" i="99" s="1"/>
  <c r="BI291" i="99"/>
  <c r="BH291" i="99"/>
  <c r="BG291" i="99"/>
  <c r="BF291" i="99"/>
  <c r="BE291" i="99"/>
  <c r="BD291" i="99"/>
  <c r="BC291" i="99"/>
  <c r="BB291" i="99"/>
  <c r="BA291" i="99"/>
  <c r="AZ291" i="99"/>
  <c r="AY291" i="99"/>
  <c r="AX291" i="99"/>
  <c r="AV291" i="99"/>
  <c r="BU289" i="99"/>
  <c r="BT289" i="99"/>
  <c r="BS289" i="99"/>
  <c r="BR289" i="99"/>
  <c r="BQ289" i="99"/>
  <c r="BP289" i="99"/>
  <c r="BO289" i="99"/>
  <c r="BN289" i="99"/>
  <c r="BM289" i="99"/>
  <c r="BL289" i="99"/>
  <c r="BK289" i="99"/>
  <c r="BJ289" i="99"/>
  <c r="AJ289" i="99" s="1"/>
  <c r="BI289" i="99"/>
  <c r="BH289" i="99"/>
  <c r="BG289" i="99"/>
  <c r="BF289" i="99"/>
  <c r="BE289" i="99"/>
  <c r="BD289" i="99"/>
  <c r="BC289" i="99"/>
  <c r="BB289" i="99"/>
  <c r="BA289" i="99"/>
  <c r="AZ289" i="99"/>
  <c r="AY289" i="99"/>
  <c r="AX289" i="99"/>
  <c r="AV289" i="99"/>
  <c r="BU288" i="99"/>
  <c r="BT288" i="99"/>
  <c r="BS288" i="99"/>
  <c r="BR288" i="99"/>
  <c r="BQ288" i="99"/>
  <c r="BP288" i="99"/>
  <c r="BO288" i="99"/>
  <c r="BN288" i="99"/>
  <c r="BM288" i="99"/>
  <c r="BL288" i="99"/>
  <c r="BK288" i="99"/>
  <c r="BJ288" i="99"/>
  <c r="AJ288" i="99" s="1"/>
  <c r="BI288" i="99"/>
  <c r="BH288" i="99"/>
  <c r="BG288" i="99"/>
  <c r="BF288" i="99"/>
  <c r="BE288" i="99"/>
  <c r="BD288" i="99"/>
  <c r="BC288" i="99"/>
  <c r="BB288" i="99"/>
  <c r="BA288" i="99"/>
  <c r="AZ288" i="99"/>
  <c r="AY288" i="99"/>
  <c r="AX288" i="99"/>
  <c r="AV288" i="99"/>
  <c r="BU287" i="99"/>
  <c r="BT287" i="99"/>
  <c r="BS287" i="99"/>
  <c r="BR287" i="99"/>
  <c r="BQ287" i="99"/>
  <c r="BP287" i="99"/>
  <c r="BO287" i="99"/>
  <c r="BN287" i="99"/>
  <c r="BM287" i="99"/>
  <c r="BL287" i="99"/>
  <c r="BK287" i="99"/>
  <c r="BJ287" i="99"/>
  <c r="AJ287" i="99" s="1"/>
  <c r="BI287" i="99"/>
  <c r="BH287" i="99"/>
  <c r="BG287" i="99"/>
  <c r="BF287" i="99"/>
  <c r="BE287" i="99"/>
  <c r="BD287" i="99"/>
  <c r="BC287" i="99"/>
  <c r="BB287" i="99"/>
  <c r="BA287" i="99"/>
  <c r="AZ287" i="99"/>
  <c r="AY287" i="99"/>
  <c r="AX287" i="99"/>
  <c r="AV287" i="99"/>
  <c r="BU286" i="99"/>
  <c r="BT286" i="99"/>
  <c r="BS286" i="99"/>
  <c r="BR286" i="99"/>
  <c r="BQ286" i="99"/>
  <c r="BP286" i="99"/>
  <c r="BO286" i="99"/>
  <c r="BN286" i="99"/>
  <c r="BM286" i="99"/>
  <c r="BL286" i="99"/>
  <c r="BK286" i="99"/>
  <c r="BJ286" i="99"/>
  <c r="AJ286" i="99" s="1"/>
  <c r="BI286" i="99"/>
  <c r="BH286" i="99"/>
  <c r="BG286" i="99"/>
  <c r="BF286" i="99"/>
  <c r="BE286" i="99"/>
  <c r="BD286" i="99"/>
  <c r="BC286" i="99"/>
  <c r="BB286" i="99"/>
  <c r="BA286" i="99"/>
  <c r="AZ286" i="99"/>
  <c r="AY286" i="99"/>
  <c r="AX286" i="99"/>
  <c r="AV286" i="99"/>
  <c r="BU283" i="99"/>
  <c r="BT283" i="99"/>
  <c r="BS283" i="99"/>
  <c r="BR283" i="99"/>
  <c r="BQ283" i="99"/>
  <c r="BP283" i="99"/>
  <c r="BO283" i="99"/>
  <c r="BN283" i="99"/>
  <c r="BM283" i="99"/>
  <c r="BL283" i="99"/>
  <c r="BK283" i="99"/>
  <c r="BJ283" i="99"/>
  <c r="AJ283" i="99" s="1"/>
  <c r="BI283" i="99"/>
  <c r="BH283" i="99"/>
  <c r="BG283" i="99"/>
  <c r="BF283" i="99"/>
  <c r="BE283" i="99"/>
  <c r="BD283" i="99"/>
  <c r="BC283" i="99"/>
  <c r="BB283" i="99"/>
  <c r="BA283" i="99"/>
  <c r="AZ283" i="99"/>
  <c r="AY283" i="99"/>
  <c r="AX283" i="99"/>
  <c r="AV283" i="99"/>
  <c r="BU282" i="99"/>
  <c r="BT282" i="99"/>
  <c r="BS282" i="99"/>
  <c r="BR282" i="99"/>
  <c r="BQ282" i="99"/>
  <c r="BP282" i="99"/>
  <c r="BO282" i="99"/>
  <c r="BN282" i="99"/>
  <c r="BM282" i="99"/>
  <c r="BL282" i="99"/>
  <c r="BK282" i="99"/>
  <c r="BJ282" i="99"/>
  <c r="AJ282" i="99" s="1"/>
  <c r="BI282" i="99"/>
  <c r="BH282" i="99"/>
  <c r="BG282" i="99"/>
  <c r="BF282" i="99"/>
  <c r="BE282" i="99"/>
  <c r="BD282" i="99"/>
  <c r="BC282" i="99"/>
  <c r="BB282" i="99"/>
  <c r="BA282" i="99"/>
  <c r="AZ282" i="99"/>
  <c r="AY282" i="99"/>
  <c r="AX282" i="99"/>
  <c r="AV282" i="99"/>
  <c r="BH281" i="99"/>
  <c r="BG281" i="99"/>
  <c r="BF281" i="99"/>
  <c r="BE281" i="99"/>
  <c r="BD281" i="99"/>
  <c r="BC281" i="99"/>
  <c r="BB281" i="99"/>
  <c r="BA281" i="99"/>
  <c r="AZ281" i="99"/>
  <c r="AY281" i="99"/>
  <c r="AX281" i="99"/>
  <c r="AV281" i="99"/>
  <c r="BU280" i="99"/>
  <c r="BT280" i="99"/>
  <c r="BS280" i="99"/>
  <c r="BR280" i="99"/>
  <c r="BQ280" i="99"/>
  <c r="BP280" i="99"/>
  <c r="BO280" i="99"/>
  <c r="BN280" i="99"/>
  <c r="BM280" i="99"/>
  <c r="BL280" i="99"/>
  <c r="BK280" i="99"/>
  <c r="BJ280" i="99"/>
  <c r="AJ280" i="99" s="1"/>
  <c r="BI280" i="99"/>
  <c r="BH280" i="99"/>
  <c r="BG280" i="99"/>
  <c r="BF280" i="99"/>
  <c r="BE280" i="99"/>
  <c r="BD280" i="99"/>
  <c r="BC280" i="99"/>
  <c r="BB280" i="99"/>
  <c r="BA280" i="99"/>
  <c r="AZ280" i="99"/>
  <c r="AY280" i="99"/>
  <c r="AX280" i="99"/>
  <c r="AV280" i="99"/>
  <c r="BU279" i="99"/>
  <c r="BT279" i="99"/>
  <c r="BS279" i="99"/>
  <c r="BR279" i="99"/>
  <c r="BQ279" i="99"/>
  <c r="BP279" i="99"/>
  <c r="BO279" i="99"/>
  <c r="BN279" i="99"/>
  <c r="BM279" i="99"/>
  <c r="BL279" i="99"/>
  <c r="BK279" i="99"/>
  <c r="BJ279" i="99"/>
  <c r="AJ279" i="99" s="1"/>
  <c r="BI279" i="99"/>
  <c r="BH279" i="99"/>
  <c r="BG279" i="99"/>
  <c r="BF279" i="99"/>
  <c r="BE279" i="99"/>
  <c r="BD279" i="99"/>
  <c r="BC279" i="99"/>
  <c r="BB279" i="99"/>
  <c r="BA279" i="99"/>
  <c r="AZ279" i="99"/>
  <c r="AY279" i="99"/>
  <c r="AX279" i="99"/>
  <c r="AV279" i="99"/>
  <c r="BU278" i="99"/>
  <c r="BT278" i="99"/>
  <c r="BS278" i="99"/>
  <c r="BR278" i="99"/>
  <c r="BQ278" i="99"/>
  <c r="BP278" i="99"/>
  <c r="BO278" i="99"/>
  <c r="BN278" i="99"/>
  <c r="BM278" i="99"/>
  <c r="BL278" i="99"/>
  <c r="BK278" i="99"/>
  <c r="BJ278" i="99"/>
  <c r="AJ278" i="99" s="1"/>
  <c r="BI278" i="99"/>
  <c r="BH278" i="99"/>
  <c r="BG278" i="99"/>
  <c r="BF278" i="99"/>
  <c r="BE278" i="99"/>
  <c r="BD278" i="99"/>
  <c r="BC278" i="99"/>
  <c r="BB278" i="99"/>
  <c r="BA278" i="99"/>
  <c r="AZ278" i="99"/>
  <c r="AY278" i="99"/>
  <c r="AX278" i="99"/>
  <c r="AV278" i="99"/>
  <c r="BU277" i="99"/>
  <c r="BT277" i="99"/>
  <c r="BS277" i="99"/>
  <c r="BR277" i="99"/>
  <c r="BQ277" i="99"/>
  <c r="BP277" i="99"/>
  <c r="BO277" i="99"/>
  <c r="BN277" i="99"/>
  <c r="BM277" i="99"/>
  <c r="BL277" i="99"/>
  <c r="BK277" i="99"/>
  <c r="BJ277" i="99"/>
  <c r="AJ277" i="99" s="1"/>
  <c r="BI277" i="99"/>
  <c r="BH277" i="99"/>
  <c r="BG277" i="99"/>
  <c r="BF277" i="99"/>
  <c r="BE277" i="99"/>
  <c r="BD277" i="99"/>
  <c r="BC277" i="99"/>
  <c r="BB277" i="99"/>
  <c r="BA277" i="99"/>
  <c r="AZ277" i="99"/>
  <c r="AY277" i="99"/>
  <c r="AX277" i="99"/>
  <c r="AV277" i="99"/>
  <c r="BU276" i="99"/>
  <c r="BT276" i="99"/>
  <c r="BS276" i="99"/>
  <c r="BR276" i="99"/>
  <c r="BQ276" i="99"/>
  <c r="BP276" i="99"/>
  <c r="BO276" i="99"/>
  <c r="BN276" i="99"/>
  <c r="BM276" i="99"/>
  <c r="BL276" i="99"/>
  <c r="BK276" i="99"/>
  <c r="BJ276" i="99"/>
  <c r="AJ276" i="99" s="1"/>
  <c r="BI276" i="99"/>
  <c r="BH276" i="99"/>
  <c r="BG276" i="99"/>
  <c r="BF276" i="99"/>
  <c r="BE276" i="99"/>
  <c r="BD276" i="99"/>
  <c r="BC276" i="99"/>
  <c r="BB276" i="99"/>
  <c r="BA276" i="99"/>
  <c r="AZ276" i="99"/>
  <c r="AY276" i="99"/>
  <c r="AX276" i="99"/>
  <c r="AV276" i="99"/>
  <c r="BU275" i="99"/>
  <c r="BT275" i="99"/>
  <c r="BS275" i="99"/>
  <c r="BR275" i="99"/>
  <c r="BQ275" i="99"/>
  <c r="BP275" i="99"/>
  <c r="BO275" i="99"/>
  <c r="BN275" i="99"/>
  <c r="BM275" i="99"/>
  <c r="BL275" i="99"/>
  <c r="BK275" i="99"/>
  <c r="BJ275" i="99"/>
  <c r="AJ275" i="99" s="1"/>
  <c r="BI275" i="99"/>
  <c r="BH275" i="99"/>
  <c r="BG275" i="99"/>
  <c r="BF275" i="99"/>
  <c r="BE275" i="99"/>
  <c r="BD275" i="99"/>
  <c r="BC275" i="99"/>
  <c r="BB275" i="99"/>
  <c r="BA275" i="99"/>
  <c r="AZ275" i="99"/>
  <c r="AY275" i="99"/>
  <c r="AX275" i="99"/>
  <c r="AV275" i="99"/>
  <c r="BU274" i="99"/>
  <c r="BT274" i="99"/>
  <c r="BS274" i="99"/>
  <c r="BR274" i="99"/>
  <c r="BQ274" i="99"/>
  <c r="BP274" i="99"/>
  <c r="BO274" i="99"/>
  <c r="BN274" i="99"/>
  <c r="BM274" i="99"/>
  <c r="BL274" i="99"/>
  <c r="BK274" i="99"/>
  <c r="BJ274" i="99"/>
  <c r="AJ274" i="99" s="1"/>
  <c r="BI274" i="99"/>
  <c r="BH274" i="99"/>
  <c r="BG274" i="99"/>
  <c r="BF274" i="99"/>
  <c r="BE274" i="99"/>
  <c r="BD274" i="99"/>
  <c r="BC274" i="99"/>
  <c r="BB274" i="99"/>
  <c r="BA274" i="99"/>
  <c r="AZ274" i="99"/>
  <c r="AY274" i="99"/>
  <c r="AX274" i="99"/>
  <c r="AV274" i="99"/>
  <c r="BU273" i="99"/>
  <c r="BT273" i="99"/>
  <c r="BS273" i="99"/>
  <c r="BR273" i="99"/>
  <c r="BQ273" i="99"/>
  <c r="BP273" i="99"/>
  <c r="BO273" i="99"/>
  <c r="BN273" i="99"/>
  <c r="BM273" i="99"/>
  <c r="BL273" i="99"/>
  <c r="BK273" i="99"/>
  <c r="BJ273" i="99"/>
  <c r="AJ273" i="99" s="1"/>
  <c r="BI273" i="99"/>
  <c r="BH273" i="99"/>
  <c r="BG273" i="99"/>
  <c r="BF273" i="99"/>
  <c r="BE273" i="99"/>
  <c r="BD273" i="99"/>
  <c r="BC273" i="99"/>
  <c r="BB273" i="99"/>
  <c r="BA273" i="99"/>
  <c r="AZ273" i="99"/>
  <c r="AY273" i="99"/>
  <c r="AX273" i="99"/>
  <c r="AV273" i="99"/>
  <c r="BU272" i="99"/>
  <c r="BT272" i="99"/>
  <c r="BS272" i="99"/>
  <c r="BR272" i="99"/>
  <c r="BQ272" i="99"/>
  <c r="BP272" i="99"/>
  <c r="BO272" i="99"/>
  <c r="BN272" i="99"/>
  <c r="BM272" i="99"/>
  <c r="BL272" i="99"/>
  <c r="BK272" i="99"/>
  <c r="BJ272" i="99"/>
  <c r="AJ272" i="99" s="1"/>
  <c r="BI272" i="99"/>
  <c r="BH272" i="99"/>
  <c r="BG272" i="99"/>
  <c r="BF272" i="99"/>
  <c r="BE272" i="99"/>
  <c r="BD272" i="99"/>
  <c r="BC272" i="99"/>
  <c r="BB272" i="99"/>
  <c r="BA272" i="99"/>
  <c r="AZ272" i="99"/>
  <c r="AY272" i="99"/>
  <c r="AX272" i="99"/>
  <c r="AV272" i="99"/>
  <c r="BU285" i="99"/>
  <c r="BT285" i="99"/>
  <c r="BS285" i="99"/>
  <c r="BR285" i="99"/>
  <c r="BQ285" i="99"/>
  <c r="BP285" i="99"/>
  <c r="BO285" i="99"/>
  <c r="BN285" i="99"/>
  <c r="BM285" i="99"/>
  <c r="BL285" i="99"/>
  <c r="BK285" i="99"/>
  <c r="BJ285" i="99"/>
  <c r="AJ285" i="99" s="1"/>
  <c r="BI285" i="99"/>
  <c r="BH285" i="99"/>
  <c r="BG285" i="99"/>
  <c r="BF285" i="99"/>
  <c r="BE285" i="99"/>
  <c r="BD285" i="99"/>
  <c r="BC285" i="99"/>
  <c r="BB285" i="99"/>
  <c r="BA285" i="99"/>
  <c r="AZ285" i="99"/>
  <c r="AY285" i="99"/>
  <c r="AX285" i="99"/>
  <c r="AV285" i="99"/>
  <c r="BU271" i="99"/>
  <c r="BT271" i="99"/>
  <c r="BS271" i="99"/>
  <c r="BR271" i="99"/>
  <c r="BQ271" i="99"/>
  <c r="BP271" i="99"/>
  <c r="BO271" i="99"/>
  <c r="BN271" i="99"/>
  <c r="BM271" i="99"/>
  <c r="BL271" i="99"/>
  <c r="BK271" i="99"/>
  <c r="BJ271" i="99"/>
  <c r="AJ271" i="99" s="1"/>
  <c r="BI271" i="99"/>
  <c r="BH271" i="99"/>
  <c r="BG271" i="99"/>
  <c r="BF271" i="99"/>
  <c r="BE271" i="99"/>
  <c r="BD271" i="99"/>
  <c r="BC271" i="99"/>
  <c r="BB271" i="99"/>
  <c r="BA271" i="99"/>
  <c r="AZ271" i="99"/>
  <c r="AY271" i="99"/>
  <c r="AX271" i="99"/>
  <c r="AV271" i="99"/>
  <c r="BU270" i="99"/>
  <c r="BT270" i="99"/>
  <c r="BS270" i="99"/>
  <c r="BR270" i="99"/>
  <c r="BQ270" i="99"/>
  <c r="BP270" i="99"/>
  <c r="BO270" i="99"/>
  <c r="BN270" i="99"/>
  <c r="BM270" i="99"/>
  <c r="BL270" i="99"/>
  <c r="BK270" i="99"/>
  <c r="BJ270" i="99"/>
  <c r="AJ270" i="99" s="1"/>
  <c r="BI270" i="99"/>
  <c r="BH270" i="99"/>
  <c r="BG270" i="99"/>
  <c r="BF270" i="99"/>
  <c r="BE270" i="99"/>
  <c r="BD270" i="99"/>
  <c r="BC270" i="99"/>
  <c r="BB270" i="99"/>
  <c r="BA270" i="99"/>
  <c r="AZ270" i="99"/>
  <c r="AY270" i="99"/>
  <c r="AX270" i="99"/>
  <c r="AV270" i="99"/>
  <c r="BU269" i="99"/>
  <c r="BT269" i="99"/>
  <c r="BS269" i="99"/>
  <c r="BR269" i="99"/>
  <c r="BQ269" i="99"/>
  <c r="BP269" i="99"/>
  <c r="BO269" i="99"/>
  <c r="BN269" i="99"/>
  <c r="BM269" i="99"/>
  <c r="BL269" i="99"/>
  <c r="BK269" i="99"/>
  <c r="BJ269" i="99"/>
  <c r="AJ269" i="99" s="1"/>
  <c r="BI269" i="99"/>
  <c r="BH269" i="99"/>
  <c r="BG269" i="99"/>
  <c r="BF269" i="99"/>
  <c r="BE269" i="99"/>
  <c r="BD269" i="99"/>
  <c r="BC269" i="99"/>
  <c r="BB269" i="99"/>
  <c r="BA269" i="99"/>
  <c r="AZ269" i="99"/>
  <c r="AY269" i="99"/>
  <c r="AX269" i="99"/>
  <c r="AV269" i="99"/>
  <c r="BU268" i="99"/>
  <c r="BT268" i="99"/>
  <c r="BS268" i="99"/>
  <c r="BR268" i="99"/>
  <c r="BQ268" i="99"/>
  <c r="BP268" i="99"/>
  <c r="BO268" i="99"/>
  <c r="BN268" i="99"/>
  <c r="BM268" i="99"/>
  <c r="BL268" i="99"/>
  <c r="BK268" i="99"/>
  <c r="BJ268" i="99"/>
  <c r="AJ268" i="99" s="1"/>
  <c r="BI268" i="99"/>
  <c r="BH268" i="99"/>
  <c r="BG268" i="99"/>
  <c r="BF268" i="99"/>
  <c r="BE268" i="99"/>
  <c r="BD268" i="99"/>
  <c r="BC268" i="99"/>
  <c r="BB268" i="99"/>
  <c r="BA268" i="99"/>
  <c r="AZ268" i="99"/>
  <c r="AY268" i="99"/>
  <c r="AX268" i="99"/>
  <c r="AV268" i="99"/>
  <c r="BU267" i="99"/>
  <c r="BT267" i="99"/>
  <c r="BS267" i="99"/>
  <c r="BR267" i="99"/>
  <c r="BQ267" i="99"/>
  <c r="BP267" i="99"/>
  <c r="BO267" i="99"/>
  <c r="BN267" i="99"/>
  <c r="BM267" i="99"/>
  <c r="BL267" i="99"/>
  <c r="BK267" i="99"/>
  <c r="BJ267" i="99"/>
  <c r="AJ267" i="99" s="1"/>
  <c r="BI267" i="99"/>
  <c r="BH267" i="99"/>
  <c r="BG267" i="99"/>
  <c r="BF267" i="99"/>
  <c r="BE267" i="99"/>
  <c r="BD267" i="99"/>
  <c r="BC267" i="99"/>
  <c r="BB267" i="99"/>
  <c r="BA267" i="99"/>
  <c r="AZ267" i="99"/>
  <c r="AY267" i="99"/>
  <c r="AX267" i="99"/>
  <c r="AV267" i="99"/>
  <c r="BU266" i="99"/>
  <c r="BT266" i="99"/>
  <c r="BS266" i="99"/>
  <c r="BR266" i="99"/>
  <c r="BQ266" i="99"/>
  <c r="BP266" i="99"/>
  <c r="BO266" i="99"/>
  <c r="BN266" i="99"/>
  <c r="BM266" i="99"/>
  <c r="BL266" i="99"/>
  <c r="BK266" i="99"/>
  <c r="BJ266" i="99"/>
  <c r="AJ266" i="99" s="1"/>
  <c r="BI266" i="99"/>
  <c r="BH266" i="99"/>
  <c r="BG266" i="99"/>
  <c r="BF266" i="99"/>
  <c r="BE266" i="99"/>
  <c r="BD266" i="99"/>
  <c r="BC266" i="99"/>
  <c r="BB266" i="99"/>
  <c r="BA266" i="99"/>
  <c r="AZ266" i="99"/>
  <c r="AY266" i="99"/>
  <c r="AX266" i="99"/>
  <c r="AV266" i="99"/>
  <c r="BH265" i="99"/>
  <c r="BG265" i="99"/>
  <c r="BF265" i="99"/>
  <c r="BE265" i="99"/>
  <c r="BD265" i="99"/>
  <c r="BC265" i="99"/>
  <c r="BB265" i="99"/>
  <c r="BA265" i="99"/>
  <c r="AZ265" i="99"/>
  <c r="AY265" i="99"/>
  <c r="AX265" i="99"/>
  <c r="AV265" i="99"/>
  <c r="BU284" i="99"/>
  <c r="BT284" i="99"/>
  <c r="BS284" i="99"/>
  <c r="BR284" i="99"/>
  <c r="BQ284" i="99"/>
  <c r="BP284" i="99"/>
  <c r="BO284" i="99"/>
  <c r="BN284" i="99"/>
  <c r="BM284" i="99"/>
  <c r="BL284" i="99"/>
  <c r="BK284" i="99"/>
  <c r="BJ284" i="99"/>
  <c r="AJ284" i="99" s="1"/>
  <c r="BI284" i="99"/>
  <c r="BH284" i="99"/>
  <c r="BG284" i="99"/>
  <c r="BF284" i="99"/>
  <c r="BE284" i="99"/>
  <c r="BD284" i="99"/>
  <c r="BC284" i="99"/>
  <c r="BB284" i="99"/>
  <c r="BA284" i="99"/>
  <c r="AZ284" i="99"/>
  <c r="AY284" i="99"/>
  <c r="AX284" i="99"/>
  <c r="AV284" i="99"/>
  <c r="BU264" i="99"/>
  <c r="BT264" i="99"/>
  <c r="BS264" i="99"/>
  <c r="BR264" i="99"/>
  <c r="BQ264" i="99"/>
  <c r="BP264" i="99"/>
  <c r="BO264" i="99"/>
  <c r="BN264" i="99"/>
  <c r="BM264" i="99"/>
  <c r="BL264" i="99"/>
  <c r="BK264" i="99"/>
  <c r="BJ264" i="99"/>
  <c r="AJ264" i="99" s="1"/>
  <c r="BI264" i="99"/>
  <c r="BH264" i="99"/>
  <c r="BG264" i="99"/>
  <c r="BF264" i="99"/>
  <c r="BE264" i="99"/>
  <c r="BD264" i="99"/>
  <c r="BC264" i="99"/>
  <c r="BB264" i="99"/>
  <c r="BA264" i="99"/>
  <c r="AZ264" i="99"/>
  <c r="AY264" i="99"/>
  <c r="AX264" i="99"/>
  <c r="AV264" i="99"/>
  <c r="BU263" i="99"/>
  <c r="BT263" i="99"/>
  <c r="BS263" i="99"/>
  <c r="BR263" i="99"/>
  <c r="BQ263" i="99"/>
  <c r="BP263" i="99"/>
  <c r="BO263" i="99"/>
  <c r="BN263" i="99"/>
  <c r="BM263" i="99"/>
  <c r="BL263" i="99"/>
  <c r="BK263" i="99"/>
  <c r="BJ263" i="99"/>
  <c r="AJ263" i="99" s="1"/>
  <c r="BI263" i="99"/>
  <c r="BH263" i="99"/>
  <c r="BG263" i="99"/>
  <c r="BF263" i="99"/>
  <c r="BE263" i="99"/>
  <c r="BD263" i="99"/>
  <c r="BC263" i="99"/>
  <c r="BB263" i="99"/>
  <c r="BA263" i="99"/>
  <c r="AZ263" i="99"/>
  <c r="AY263" i="99"/>
  <c r="AX263" i="99"/>
  <c r="AV263" i="99"/>
  <c r="BU262" i="99"/>
  <c r="BT262" i="99"/>
  <c r="BS262" i="99"/>
  <c r="BR262" i="99"/>
  <c r="BQ262" i="99"/>
  <c r="BP262" i="99"/>
  <c r="BO262" i="99"/>
  <c r="BN262" i="99"/>
  <c r="BM262" i="99"/>
  <c r="BL262" i="99"/>
  <c r="BK262" i="99"/>
  <c r="BJ262" i="99"/>
  <c r="AJ262" i="99" s="1"/>
  <c r="BI262" i="99"/>
  <c r="BH262" i="99"/>
  <c r="BG262" i="99"/>
  <c r="BF262" i="99"/>
  <c r="BE262" i="99"/>
  <c r="BD262" i="99"/>
  <c r="BC262" i="99"/>
  <c r="BB262" i="99"/>
  <c r="BA262" i="99"/>
  <c r="AZ262" i="99"/>
  <c r="AY262" i="99"/>
  <c r="AX262" i="99"/>
  <c r="AV262" i="99"/>
  <c r="BU261" i="99"/>
  <c r="BT261" i="99"/>
  <c r="BS261" i="99"/>
  <c r="BR261" i="99"/>
  <c r="BQ261" i="99"/>
  <c r="BP261" i="99"/>
  <c r="BO261" i="99"/>
  <c r="BN261" i="99"/>
  <c r="BM261" i="99"/>
  <c r="BL261" i="99"/>
  <c r="BK261" i="99"/>
  <c r="BJ261" i="99"/>
  <c r="AJ261" i="99" s="1"/>
  <c r="BI261" i="99"/>
  <c r="BH261" i="99"/>
  <c r="BG261" i="99"/>
  <c r="BF261" i="99"/>
  <c r="BE261" i="99"/>
  <c r="BD261" i="99"/>
  <c r="BC261" i="99"/>
  <c r="BB261" i="99"/>
  <c r="BA261" i="99"/>
  <c r="AZ261" i="99"/>
  <c r="AY261" i="99"/>
  <c r="AX261" i="99"/>
  <c r="AV261" i="99"/>
  <c r="BU260" i="99"/>
  <c r="BT260" i="99"/>
  <c r="BS260" i="99"/>
  <c r="BR260" i="99"/>
  <c r="BQ260" i="99"/>
  <c r="BP260" i="99"/>
  <c r="BO260" i="99"/>
  <c r="BN260" i="99"/>
  <c r="BM260" i="99"/>
  <c r="BL260" i="99"/>
  <c r="BK260" i="99"/>
  <c r="BJ260" i="99"/>
  <c r="AJ260" i="99" s="1"/>
  <c r="BI260" i="99"/>
  <c r="BH260" i="99"/>
  <c r="BG260" i="99"/>
  <c r="BF260" i="99"/>
  <c r="BE260" i="99"/>
  <c r="BD260" i="99"/>
  <c r="BC260" i="99"/>
  <c r="BB260" i="99"/>
  <c r="BA260" i="99"/>
  <c r="AZ260" i="99"/>
  <c r="AY260" i="99"/>
  <c r="AX260" i="99"/>
  <c r="AV260" i="99"/>
  <c r="BU259" i="99"/>
  <c r="BT259" i="99"/>
  <c r="BS259" i="99"/>
  <c r="BR259" i="99"/>
  <c r="BQ259" i="99"/>
  <c r="BP259" i="99"/>
  <c r="BO259" i="99"/>
  <c r="BN259" i="99"/>
  <c r="BM259" i="99"/>
  <c r="BL259" i="99"/>
  <c r="BK259" i="99"/>
  <c r="BJ259" i="99"/>
  <c r="AJ259" i="99" s="1"/>
  <c r="BI259" i="99"/>
  <c r="BH259" i="99"/>
  <c r="BG259" i="99"/>
  <c r="BF259" i="99"/>
  <c r="BE259" i="99"/>
  <c r="BD259" i="99"/>
  <c r="BC259" i="99"/>
  <c r="BB259" i="99"/>
  <c r="BA259" i="99"/>
  <c r="AZ259" i="99"/>
  <c r="AY259" i="99"/>
  <c r="AX259" i="99"/>
  <c r="AV259" i="99"/>
  <c r="BU258" i="99"/>
  <c r="BT258" i="99"/>
  <c r="BS258" i="99"/>
  <c r="BR258" i="99"/>
  <c r="BQ258" i="99"/>
  <c r="BP258" i="99"/>
  <c r="BO258" i="99"/>
  <c r="BN258" i="99"/>
  <c r="BM258" i="99"/>
  <c r="BL258" i="99"/>
  <c r="BK258" i="99"/>
  <c r="BJ258" i="99"/>
  <c r="AJ258" i="99" s="1"/>
  <c r="BI258" i="99"/>
  <c r="BH258" i="99"/>
  <c r="BG258" i="99"/>
  <c r="BF258" i="99"/>
  <c r="BE258" i="99"/>
  <c r="BD258" i="99"/>
  <c r="BC258" i="99"/>
  <c r="BB258" i="99"/>
  <c r="BA258" i="99"/>
  <c r="AZ258" i="99"/>
  <c r="AY258" i="99"/>
  <c r="AX258" i="99"/>
  <c r="AV258" i="99"/>
  <c r="BU249" i="99"/>
  <c r="BT249" i="99"/>
  <c r="BS249" i="99"/>
  <c r="BR249" i="99"/>
  <c r="BQ249" i="99"/>
  <c r="BP249" i="99"/>
  <c r="BO249" i="99"/>
  <c r="BN249" i="99"/>
  <c r="BM249" i="99"/>
  <c r="BL249" i="99"/>
  <c r="BK249" i="99"/>
  <c r="BJ249" i="99"/>
  <c r="AJ249" i="99" s="1"/>
  <c r="BI249" i="99"/>
  <c r="BH249" i="99"/>
  <c r="BG249" i="99"/>
  <c r="BF249" i="99"/>
  <c r="BE249" i="99"/>
  <c r="BD249" i="99"/>
  <c r="BC249" i="99"/>
  <c r="BB249" i="99"/>
  <c r="BA249" i="99"/>
  <c r="AZ249" i="99"/>
  <c r="AY249" i="99"/>
  <c r="AX249" i="99"/>
  <c r="AV249" i="99"/>
  <c r="BH145" i="99"/>
  <c r="BG145" i="99"/>
  <c r="BF145" i="99"/>
  <c r="BE145" i="99"/>
  <c r="BD145" i="99"/>
  <c r="BC145" i="99"/>
  <c r="BB145" i="99"/>
  <c r="BA145" i="99"/>
  <c r="AZ145" i="99"/>
  <c r="AY145" i="99"/>
  <c r="AX145" i="99"/>
  <c r="AV145" i="99"/>
  <c r="BU250" i="99"/>
  <c r="BT250" i="99"/>
  <c r="BS250" i="99"/>
  <c r="BR250" i="99"/>
  <c r="BQ250" i="99"/>
  <c r="BP250" i="99"/>
  <c r="BO250" i="99"/>
  <c r="BN250" i="99"/>
  <c r="BM250" i="99"/>
  <c r="BL250" i="99"/>
  <c r="BK250" i="99"/>
  <c r="BJ250" i="99"/>
  <c r="AJ250" i="99" s="1"/>
  <c r="BI250" i="99"/>
  <c r="BH250" i="99"/>
  <c r="BG250" i="99"/>
  <c r="BF250" i="99"/>
  <c r="BE250" i="99"/>
  <c r="BD250" i="99"/>
  <c r="BC250" i="99"/>
  <c r="BB250" i="99"/>
  <c r="BA250" i="99"/>
  <c r="AZ250" i="99"/>
  <c r="AY250" i="99"/>
  <c r="AX250" i="99"/>
  <c r="AV250" i="99"/>
  <c r="BU257" i="99"/>
  <c r="BT257" i="99"/>
  <c r="BS257" i="99"/>
  <c r="BR257" i="99"/>
  <c r="BQ257" i="99"/>
  <c r="BP257" i="99"/>
  <c r="BO257" i="99"/>
  <c r="BN257" i="99"/>
  <c r="BM257" i="99"/>
  <c r="BL257" i="99"/>
  <c r="BK257" i="99"/>
  <c r="BJ257" i="99"/>
  <c r="AJ257" i="99" s="1"/>
  <c r="BI257" i="99"/>
  <c r="BH257" i="99"/>
  <c r="BG257" i="99"/>
  <c r="BF257" i="99"/>
  <c r="BE257" i="99"/>
  <c r="BD257" i="99"/>
  <c r="BC257" i="99"/>
  <c r="BB257" i="99"/>
  <c r="BA257" i="99"/>
  <c r="AZ257" i="99"/>
  <c r="AY257" i="99"/>
  <c r="AX257" i="99"/>
  <c r="AV257" i="99"/>
  <c r="BU253" i="99"/>
  <c r="BT253" i="99"/>
  <c r="BS253" i="99"/>
  <c r="BR253" i="99"/>
  <c r="BQ253" i="99"/>
  <c r="BP253" i="99"/>
  <c r="BO253" i="99"/>
  <c r="BN253" i="99"/>
  <c r="BM253" i="99"/>
  <c r="BL253" i="99"/>
  <c r="BK253" i="99"/>
  <c r="BJ253" i="99"/>
  <c r="AJ253" i="99" s="1"/>
  <c r="BI253" i="99"/>
  <c r="BH253" i="99"/>
  <c r="BG253" i="99"/>
  <c r="BF253" i="99"/>
  <c r="BE253" i="99"/>
  <c r="BD253" i="99"/>
  <c r="BC253" i="99"/>
  <c r="BB253" i="99"/>
  <c r="BA253" i="99"/>
  <c r="AZ253" i="99"/>
  <c r="AY253" i="99"/>
  <c r="AX253" i="99"/>
  <c r="AV253" i="99"/>
  <c r="BU254" i="99"/>
  <c r="BT254" i="99"/>
  <c r="BS254" i="99"/>
  <c r="BR254" i="99"/>
  <c r="BQ254" i="99"/>
  <c r="BP254" i="99"/>
  <c r="BO254" i="99"/>
  <c r="BN254" i="99"/>
  <c r="BM254" i="99"/>
  <c r="BL254" i="99"/>
  <c r="BK254" i="99"/>
  <c r="BJ254" i="99"/>
  <c r="AJ254" i="99" s="1"/>
  <c r="BI254" i="99"/>
  <c r="BH254" i="99"/>
  <c r="BG254" i="99"/>
  <c r="BF254" i="99"/>
  <c r="BE254" i="99"/>
  <c r="BD254" i="99"/>
  <c r="BC254" i="99"/>
  <c r="BB254" i="99"/>
  <c r="BA254" i="99"/>
  <c r="AZ254" i="99"/>
  <c r="AY254" i="99"/>
  <c r="AX254" i="99"/>
  <c r="AV254" i="99"/>
  <c r="BH60" i="99"/>
  <c r="BG60" i="99"/>
  <c r="BF60" i="99"/>
  <c r="BE60" i="99"/>
  <c r="BD60" i="99"/>
  <c r="BC60" i="99"/>
  <c r="BB60" i="99"/>
  <c r="BA60" i="99"/>
  <c r="AZ60" i="99"/>
  <c r="AY60" i="99"/>
  <c r="AX60" i="99"/>
  <c r="AV60" i="99"/>
  <c r="BH106" i="99"/>
  <c r="BG106" i="99"/>
  <c r="BF106" i="99"/>
  <c r="BE106" i="99"/>
  <c r="BD106" i="99"/>
  <c r="BC106" i="99"/>
  <c r="BB106" i="99"/>
  <c r="BA106" i="99"/>
  <c r="AZ106" i="99"/>
  <c r="AY106" i="99"/>
  <c r="AX106" i="99"/>
  <c r="AV106" i="99"/>
  <c r="BU252" i="99"/>
  <c r="BT252" i="99"/>
  <c r="BS252" i="99"/>
  <c r="BR252" i="99"/>
  <c r="BQ252" i="99"/>
  <c r="BP252" i="99"/>
  <c r="BO252" i="99"/>
  <c r="BN252" i="99"/>
  <c r="BM252" i="99"/>
  <c r="BL252" i="99"/>
  <c r="BK252" i="99"/>
  <c r="BJ252" i="99"/>
  <c r="AJ252" i="99" s="1"/>
  <c r="BI252" i="99"/>
  <c r="BH252" i="99"/>
  <c r="BG252" i="99"/>
  <c r="BF252" i="99"/>
  <c r="BE252" i="99"/>
  <c r="BD252" i="99"/>
  <c r="BC252" i="99"/>
  <c r="BB252" i="99"/>
  <c r="BA252" i="99"/>
  <c r="AZ252" i="99"/>
  <c r="AY252" i="99"/>
  <c r="AX252" i="99"/>
  <c r="AV252" i="99"/>
  <c r="BU255" i="99"/>
  <c r="BT255" i="99"/>
  <c r="BS255" i="99"/>
  <c r="BR255" i="99"/>
  <c r="BQ255" i="99"/>
  <c r="BP255" i="99"/>
  <c r="BO255" i="99"/>
  <c r="BN255" i="99"/>
  <c r="BM255" i="99"/>
  <c r="BL255" i="99"/>
  <c r="BK255" i="99"/>
  <c r="BJ255" i="99"/>
  <c r="AJ255" i="99" s="1"/>
  <c r="BI255" i="99"/>
  <c r="BH255" i="99"/>
  <c r="BG255" i="99"/>
  <c r="BF255" i="99"/>
  <c r="BE255" i="99"/>
  <c r="BD255" i="99"/>
  <c r="BC255" i="99"/>
  <c r="BB255" i="99"/>
  <c r="BA255" i="99"/>
  <c r="AZ255" i="99"/>
  <c r="AY255" i="99"/>
  <c r="AX255" i="99"/>
  <c r="AV255" i="99"/>
  <c r="BU256" i="99"/>
  <c r="BT256" i="99"/>
  <c r="BS256" i="99"/>
  <c r="BR256" i="99"/>
  <c r="BQ256" i="99"/>
  <c r="BP256" i="99"/>
  <c r="BO256" i="99"/>
  <c r="BN256" i="99"/>
  <c r="BM256" i="99"/>
  <c r="BL256" i="99"/>
  <c r="BK256" i="99"/>
  <c r="BJ256" i="99"/>
  <c r="AJ256" i="99" s="1"/>
  <c r="BI256" i="99"/>
  <c r="BH256" i="99"/>
  <c r="BG256" i="99"/>
  <c r="BF256" i="99"/>
  <c r="BE256" i="99"/>
  <c r="BD256" i="99"/>
  <c r="BC256" i="99"/>
  <c r="BB256" i="99"/>
  <c r="BA256" i="99"/>
  <c r="AZ256" i="99"/>
  <c r="AY256" i="99"/>
  <c r="AX256" i="99"/>
  <c r="AV256" i="99"/>
  <c r="BU251" i="99"/>
  <c r="BT251" i="99"/>
  <c r="BS251" i="99"/>
  <c r="BR251" i="99"/>
  <c r="BQ251" i="99"/>
  <c r="BP251" i="99"/>
  <c r="BO251" i="99"/>
  <c r="BN251" i="99"/>
  <c r="BM251" i="99"/>
  <c r="BL251" i="99"/>
  <c r="BK251" i="99"/>
  <c r="BJ251" i="99"/>
  <c r="AJ251" i="99" s="1"/>
  <c r="BI251" i="99"/>
  <c r="BH251" i="99"/>
  <c r="BG251" i="99"/>
  <c r="BF251" i="99"/>
  <c r="BE251" i="99"/>
  <c r="BD251" i="99"/>
  <c r="BC251" i="99"/>
  <c r="BB251" i="99"/>
  <c r="BA251" i="99"/>
  <c r="AZ251" i="99"/>
  <c r="AY251" i="99"/>
  <c r="AX251" i="99"/>
  <c r="AV251" i="99"/>
  <c r="BU248" i="99"/>
  <c r="BT248" i="99"/>
  <c r="BS248" i="99"/>
  <c r="BR248" i="99"/>
  <c r="BQ248" i="99"/>
  <c r="BP248" i="99"/>
  <c r="BO248" i="99"/>
  <c r="BN248" i="99"/>
  <c r="BM248" i="99"/>
  <c r="BL248" i="99"/>
  <c r="BK248" i="99"/>
  <c r="BJ248" i="99"/>
  <c r="AJ248" i="99" s="1"/>
  <c r="BI248" i="99"/>
  <c r="BH248" i="99"/>
  <c r="BG248" i="99"/>
  <c r="BF248" i="99"/>
  <c r="BE248" i="99"/>
  <c r="BD248" i="99"/>
  <c r="BC248" i="99"/>
  <c r="BB248" i="99"/>
  <c r="BA248" i="99"/>
  <c r="AZ248" i="99"/>
  <c r="AY248" i="99"/>
  <c r="AX248" i="99"/>
  <c r="AV248" i="99"/>
  <c r="BU241" i="99"/>
  <c r="BT241" i="99"/>
  <c r="BS241" i="99"/>
  <c r="BR241" i="99"/>
  <c r="BQ241" i="99"/>
  <c r="BP241" i="99"/>
  <c r="BO241" i="99"/>
  <c r="BN241" i="99"/>
  <c r="BM241" i="99"/>
  <c r="BL241" i="99"/>
  <c r="BK241" i="99"/>
  <c r="BJ241" i="99"/>
  <c r="AJ241" i="99" s="1"/>
  <c r="BI241" i="99"/>
  <c r="BH241" i="99"/>
  <c r="BG241" i="99"/>
  <c r="BF241" i="99"/>
  <c r="BE241" i="99"/>
  <c r="BD241" i="99"/>
  <c r="BC241" i="99"/>
  <c r="BB241" i="99"/>
  <c r="BA241" i="99"/>
  <c r="AZ241" i="99"/>
  <c r="AY241" i="99"/>
  <c r="AX241" i="99"/>
  <c r="AV241" i="99"/>
  <c r="BU247" i="99"/>
  <c r="BT247" i="99"/>
  <c r="BS247" i="99"/>
  <c r="BR247" i="99"/>
  <c r="BQ247" i="99"/>
  <c r="BP247" i="99"/>
  <c r="BO247" i="99"/>
  <c r="BN247" i="99"/>
  <c r="BM247" i="99"/>
  <c r="BL247" i="99"/>
  <c r="BK247" i="99"/>
  <c r="BJ247" i="99"/>
  <c r="AJ247" i="99" s="1"/>
  <c r="BI247" i="99"/>
  <c r="BH247" i="99"/>
  <c r="BG247" i="99"/>
  <c r="BF247" i="99"/>
  <c r="BE247" i="99"/>
  <c r="BD247" i="99"/>
  <c r="BC247" i="99"/>
  <c r="BB247" i="99"/>
  <c r="BA247" i="99"/>
  <c r="AZ247" i="99"/>
  <c r="AY247" i="99"/>
  <c r="AX247" i="99"/>
  <c r="AV247" i="99"/>
  <c r="BU242" i="99"/>
  <c r="BT242" i="99"/>
  <c r="BS242" i="99"/>
  <c r="BR242" i="99"/>
  <c r="BQ242" i="99"/>
  <c r="BP242" i="99"/>
  <c r="BO242" i="99"/>
  <c r="BN242" i="99"/>
  <c r="BM242" i="99"/>
  <c r="BL242" i="99"/>
  <c r="BK242" i="99"/>
  <c r="BJ242" i="99"/>
  <c r="AJ242" i="99" s="1"/>
  <c r="BI242" i="99"/>
  <c r="BH242" i="99"/>
  <c r="BG242" i="99"/>
  <c r="BF242" i="99"/>
  <c r="BE242" i="99"/>
  <c r="BD242" i="99"/>
  <c r="BC242" i="99"/>
  <c r="BB242" i="99"/>
  <c r="BA242" i="99"/>
  <c r="AZ242" i="99"/>
  <c r="AY242" i="99"/>
  <c r="AX242" i="99"/>
  <c r="AV242" i="99"/>
  <c r="BU239" i="99"/>
  <c r="BT239" i="99"/>
  <c r="BS239" i="99"/>
  <c r="BR239" i="99"/>
  <c r="BQ239" i="99"/>
  <c r="BP239" i="99"/>
  <c r="BO239" i="99"/>
  <c r="BN239" i="99"/>
  <c r="BM239" i="99"/>
  <c r="BL239" i="99"/>
  <c r="BK239" i="99"/>
  <c r="BJ239" i="99"/>
  <c r="AJ239" i="99" s="1"/>
  <c r="BI239" i="99"/>
  <c r="BH239" i="99"/>
  <c r="BG239" i="99"/>
  <c r="BF239" i="99"/>
  <c r="BE239" i="99"/>
  <c r="BD239" i="99"/>
  <c r="BC239" i="99"/>
  <c r="BB239" i="99"/>
  <c r="BA239" i="99"/>
  <c r="AZ239" i="99"/>
  <c r="AY239" i="99"/>
  <c r="AX239" i="99"/>
  <c r="AV239" i="99"/>
  <c r="BH109" i="99"/>
  <c r="BG109" i="99"/>
  <c r="BF109" i="99"/>
  <c r="BE109" i="99"/>
  <c r="BD109" i="99"/>
  <c r="BC109" i="99"/>
  <c r="BB109" i="99"/>
  <c r="BA109" i="99"/>
  <c r="AZ109" i="99"/>
  <c r="AY109" i="99"/>
  <c r="AX109" i="99"/>
  <c r="AV109" i="99"/>
  <c r="BH118" i="99"/>
  <c r="BG118" i="99"/>
  <c r="BF118" i="99"/>
  <c r="BE118" i="99"/>
  <c r="BD118" i="99"/>
  <c r="BC118" i="99"/>
  <c r="BB118" i="99"/>
  <c r="BA118" i="99"/>
  <c r="AZ118" i="99"/>
  <c r="AY118" i="99"/>
  <c r="AX118" i="99"/>
  <c r="AV118" i="99"/>
  <c r="BU173" i="99"/>
  <c r="BT173" i="99"/>
  <c r="BS173" i="99"/>
  <c r="BR173" i="99"/>
  <c r="BQ173" i="99"/>
  <c r="BP173" i="99"/>
  <c r="BO173" i="99"/>
  <c r="BN173" i="99"/>
  <c r="BM173" i="99"/>
  <c r="BL173" i="99"/>
  <c r="BK173" i="99"/>
  <c r="BJ173" i="99"/>
  <c r="AJ173" i="99" s="1"/>
  <c r="BI173" i="99"/>
  <c r="BU229" i="99"/>
  <c r="BP229" i="99"/>
  <c r="BN229" i="99"/>
  <c r="BM229" i="99"/>
  <c r="BJ229" i="99"/>
  <c r="AJ229" i="99" s="1"/>
  <c r="BI229" i="99"/>
  <c r="BH229" i="99"/>
  <c r="BG229" i="99"/>
  <c r="BF229" i="99"/>
  <c r="BE229" i="99"/>
  <c r="BD229" i="99"/>
  <c r="BC229" i="99"/>
  <c r="BB229" i="99"/>
  <c r="BA229" i="99"/>
  <c r="AZ229" i="99"/>
  <c r="AY229" i="99"/>
  <c r="AX229" i="99"/>
  <c r="AV229" i="99"/>
  <c r="BH159" i="99"/>
  <c r="BG159" i="99"/>
  <c r="BF159" i="99"/>
  <c r="BE159" i="99"/>
  <c r="BD159" i="99"/>
  <c r="BC159" i="99"/>
  <c r="BB159" i="99"/>
  <c r="BA159" i="99"/>
  <c r="AZ159" i="99"/>
  <c r="AY159" i="99"/>
  <c r="AX159" i="99"/>
  <c r="AV159" i="99"/>
  <c r="BU225" i="99"/>
  <c r="BT225" i="99"/>
  <c r="BS225" i="99"/>
  <c r="BR225" i="99"/>
  <c r="BQ225" i="99"/>
  <c r="BP225" i="99"/>
  <c r="BO225" i="99"/>
  <c r="BN225" i="99"/>
  <c r="BM225" i="99"/>
  <c r="BL225" i="99"/>
  <c r="BK225" i="99"/>
  <c r="BJ225" i="99"/>
  <c r="AJ225" i="99" s="1"/>
  <c r="BI225" i="99"/>
  <c r="BH36" i="99"/>
  <c r="BG36" i="99"/>
  <c r="BF36" i="99"/>
  <c r="BE36" i="99"/>
  <c r="BD36" i="99"/>
  <c r="BC36" i="99"/>
  <c r="BB36" i="99"/>
  <c r="BA36" i="99"/>
  <c r="AZ36" i="99"/>
  <c r="AY36" i="99"/>
  <c r="AX36" i="99"/>
  <c r="AV36" i="99"/>
  <c r="BU238" i="99"/>
  <c r="BT238" i="99"/>
  <c r="BS238" i="99"/>
  <c r="BR238" i="99"/>
  <c r="BQ238" i="99"/>
  <c r="BP238" i="99"/>
  <c r="BO238" i="99"/>
  <c r="BN238" i="99"/>
  <c r="BM238" i="99"/>
  <c r="BL238" i="99"/>
  <c r="BK238" i="99"/>
  <c r="BJ238" i="99"/>
  <c r="AJ238" i="99" s="1"/>
  <c r="BI238" i="99"/>
  <c r="BH238" i="99"/>
  <c r="BG238" i="99"/>
  <c r="BF238" i="99"/>
  <c r="BE238" i="99"/>
  <c r="BD238" i="99"/>
  <c r="BC238" i="99"/>
  <c r="BB238" i="99"/>
  <c r="BA238" i="99"/>
  <c r="AZ238" i="99"/>
  <c r="AY238" i="99"/>
  <c r="AX238" i="99"/>
  <c r="AV238" i="99"/>
  <c r="BU235" i="99"/>
  <c r="BT235" i="99"/>
  <c r="BS235" i="99"/>
  <c r="BR235" i="99"/>
  <c r="BQ235" i="99"/>
  <c r="BP235" i="99"/>
  <c r="BO235" i="99"/>
  <c r="BN235" i="99"/>
  <c r="BM235" i="99"/>
  <c r="BL235" i="99"/>
  <c r="BK235" i="99"/>
  <c r="BJ235" i="99"/>
  <c r="AJ235" i="99" s="1"/>
  <c r="BI235" i="99"/>
  <c r="BH235" i="99"/>
  <c r="BG235" i="99"/>
  <c r="BF235" i="99"/>
  <c r="BE235" i="99"/>
  <c r="BD235" i="99"/>
  <c r="BC235" i="99"/>
  <c r="BB235" i="99"/>
  <c r="BA235" i="99"/>
  <c r="AZ235" i="99"/>
  <c r="AY235" i="99"/>
  <c r="AX235" i="99"/>
  <c r="AV235" i="99"/>
  <c r="BH108" i="99"/>
  <c r="BG108" i="99"/>
  <c r="BF108" i="99"/>
  <c r="BE108" i="99"/>
  <c r="BD108" i="99"/>
  <c r="BC108" i="99"/>
  <c r="BB108" i="99"/>
  <c r="BA108" i="99"/>
  <c r="AZ108" i="99"/>
  <c r="AY108" i="99"/>
  <c r="AX108" i="99"/>
  <c r="AV108" i="99"/>
  <c r="BU227" i="99"/>
  <c r="BT227" i="99"/>
  <c r="BS227" i="99"/>
  <c r="BR227" i="99"/>
  <c r="BQ227" i="99"/>
  <c r="BP227" i="99"/>
  <c r="BO227" i="99"/>
  <c r="BN227" i="99"/>
  <c r="BM227" i="99"/>
  <c r="BL227" i="99"/>
  <c r="BK227" i="99"/>
  <c r="BJ227" i="99"/>
  <c r="AJ227" i="99" s="1"/>
  <c r="BI227" i="99"/>
  <c r="BU233" i="99"/>
  <c r="BT233" i="99"/>
  <c r="BS233" i="99"/>
  <c r="BR233" i="99"/>
  <c r="BQ233" i="99"/>
  <c r="BP233" i="99"/>
  <c r="BO233" i="99"/>
  <c r="BN233" i="99"/>
  <c r="BM233" i="99"/>
  <c r="BL233" i="99"/>
  <c r="BK233" i="99"/>
  <c r="BJ233" i="99"/>
  <c r="AJ233" i="99" s="1"/>
  <c r="BI233" i="99"/>
  <c r="BH233" i="99"/>
  <c r="BG233" i="99"/>
  <c r="BF233" i="99"/>
  <c r="BE233" i="99"/>
  <c r="BD233" i="99"/>
  <c r="BC233" i="99"/>
  <c r="BB233" i="99"/>
  <c r="BA233" i="99"/>
  <c r="AZ233" i="99"/>
  <c r="AY233" i="99"/>
  <c r="AX233" i="99"/>
  <c r="AV233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AJ2" i="99" s="1"/>
  <c r="BI2" i="99"/>
  <c r="BH45" i="99"/>
  <c r="BG45" i="99"/>
  <c r="BF45" i="99"/>
  <c r="BE45" i="99"/>
  <c r="BD45" i="99"/>
  <c r="BC45" i="99"/>
  <c r="BB45" i="99"/>
  <c r="BA45" i="99"/>
  <c r="AZ45" i="99"/>
  <c r="AY45" i="99"/>
  <c r="AX45" i="99"/>
  <c r="AV45" i="99"/>
  <c r="BU216" i="99"/>
  <c r="BT216" i="99"/>
  <c r="BS216" i="99"/>
  <c r="BR216" i="99"/>
  <c r="BQ216" i="99"/>
  <c r="BP216" i="99"/>
  <c r="BO216" i="99"/>
  <c r="BN216" i="99"/>
  <c r="BM216" i="99"/>
  <c r="BL216" i="99"/>
  <c r="BK216" i="99"/>
  <c r="BJ216" i="99"/>
  <c r="AJ216" i="99" s="1"/>
  <c r="BI216" i="99"/>
  <c r="BH216" i="99"/>
  <c r="BG216" i="99"/>
  <c r="BF216" i="99"/>
  <c r="BE216" i="99"/>
  <c r="BD216" i="99"/>
  <c r="BC216" i="99"/>
  <c r="BB216" i="99"/>
  <c r="BA216" i="99"/>
  <c r="AZ216" i="99"/>
  <c r="AY216" i="99"/>
  <c r="AX216" i="99"/>
  <c r="AV216" i="99"/>
  <c r="BH151" i="99"/>
  <c r="BG151" i="99"/>
  <c r="BF151" i="99"/>
  <c r="BE151" i="99"/>
  <c r="BD151" i="99"/>
  <c r="BC151" i="99"/>
  <c r="BB151" i="99"/>
  <c r="BA151" i="99"/>
  <c r="AZ151" i="99"/>
  <c r="AY151" i="99"/>
  <c r="AX151" i="99"/>
  <c r="AV151" i="99"/>
  <c r="BU90" i="99"/>
  <c r="BT90" i="99"/>
  <c r="BS90" i="99"/>
  <c r="BR90" i="99"/>
  <c r="BQ90" i="99"/>
  <c r="BP90" i="99"/>
  <c r="BO90" i="99"/>
  <c r="BN90" i="99"/>
  <c r="BM90" i="99"/>
  <c r="BL90" i="99"/>
  <c r="BK90" i="99"/>
  <c r="BJ90" i="99"/>
  <c r="AJ90" i="99" s="1"/>
  <c r="BI90" i="99"/>
  <c r="BH90" i="99"/>
  <c r="BG90" i="99"/>
  <c r="BF90" i="99"/>
  <c r="BE90" i="99"/>
  <c r="BD90" i="99"/>
  <c r="BC90" i="99"/>
  <c r="BB90" i="99"/>
  <c r="BA90" i="99"/>
  <c r="AZ90" i="99"/>
  <c r="AY90" i="99"/>
  <c r="AX90" i="99"/>
  <c r="AV90" i="99"/>
  <c r="BU236" i="99"/>
  <c r="BT236" i="99"/>
  <c r="BS236" i="99"/>
  <c r="BR236" i="99"/>
  <c r="BQ236" i="99"/>
  <c r="BP236" i="99"/>
  <c r="BO236" i="99"/>
  <c r="BN236" i="99"/>
  <c r="BM236" i="99"/>
  <c r="BL236" i="99"/>
  <c r="BK236" i="99"/>
  <c r="BJ236" i="99"/>
  <c r="AJ236" i="99" s="1"/>
  <c r="BI236" i="99"/>
  <c r="BH236" i="99"/>
  <c r="BG236" i="99"/>
  <c r="BF236" i="99"/>
  <c r="BE236" i="99"/>
  <c r="BD236" i="99"/>
  <c r="BC236" i="99"/>
  <c r="BB236" i="99"/>
  <c r="BA236" i="99"/>
  <c r="AZ236" i="99"/>
  <c r="AY236" i="99"/>
  <c r="AX236" i="99"/>
  <c r="AV236" i="99"/>
  <c r="BU221" i="99"/>
  <c r="BT221" i="99"/>
  <c r="BS221" i="99"/>
  <c r="BR221" i="99"/>
  <c r="BQ221" i="99"/>
  <c r="BP221" i="99"/>
  <c r="BO221" i="99"/>
  <c r="BN221" i="99"/>
  <c r="BM221" i="99"/>
  <c r="BL221" i="99"/>
  <c r="BK221" i="99"/>
  <c r="BJ221" i="99"/>
  <c r="AJ221" i="99" s="1"/>
  <c r="BI221" i="99"/>
  <c r="BU220" i="99"/>
  <c r="BT220" i="99"/>
  <c r="BS220" i="99"/>
  <c r="BR220" i="99"/>
  <c r="BQ220" i="99"/>
  <c r="BP220" i="99"/>
  <c r="BO220" i="99"/>
  <c r="BN220" i="99"/>
  <c r="BM220" i="99"/>
  <c r="BL220" i="99"/>
  <c r="BK220" i="99"/>
  <c r="BJ220" i="99"/>
  <c r="AJ220" i="99" s="1"/>
  <c r="BI220" i="99"/>
  <c r="BU237" i="99"/>
  <c r="BT237" i="99"/>
  <c r="BS237" i="99"/>
  <c r="BR237" i="99"/>
  <c r="BQ237" i="99"/>
  <c r="BP237" i="99"/>
  <c r="BO237" i="99"/>
  <c r="BN237" i="99"/>
  <c r="BM237" i="99"/>
  <c r="BL237" i="99"/>
  <c r="BK237" i="99"/>
  <c r="BJ237" i="99"/>
  <c r="AJ237" i="99" s="1"/>
  <c r="BI237" i="99"/>
  <c r="BH237" i="99"/>
  <c r="BG237" i="99"/>
  <c r="BF237" i="99"/>
  <c r="BE237" i="99"/>
  <c r="BD237" i="99"/>
  <c r="BC237" i="99"/>
  <c r="BB237" i="99"/>
  <c r="BA237" i="99"/>
  <c r="AZ237" i="99"/>
  <c r="AY237" i="99"/>
  <c r="AX237" i="99"/>
  <c r="AV237" i="99"/>
  <c r="BU217" i="99"/>
  <c r="BT217" i="99"/>
  <c r="BS217" i="99"/>
  <c r="BR217" i="99"/>
  <c r="BQ217" i="99"/>
  <c r="BP217" i="99"/>
  <c r="BO217" i="99"/>
  <c r="BN217" i="99"/>
  <c r="BM217" i="99"/>
  <c r="BL217" i="99"/>
  <c r="BK217" i="99"/>
  <c r="BJ217" i="99"/>
  <c r="AJ217" i="99" s="1"/>
  <c r="BI217" i="99"/>
  <c r="BH217" i="99"/>
  <c r="BG217" i="99"/>
  <c r="BF217" i="99"/>
  <c r="BE217" i="99"/>
  <c r="BD217" i="99"/>
  <c r="BC217" i="99"/>
  <c r="BB217" i="99"/>
  <c r="BA217" i="99"/>
  <c r="AZ217" i="99"/>
  <c r="AY217" i="99"/>
  <c r="AX217" i="99"/>
  <c r="AV217" i="99"/>
  <c r="BU215" i="99"/>
  <c r="BT215" i="99"/>
  <c r="BS215" i="99"/>
  <c r="BR215" i="99"/>
  <c r="BQ215" i="99"/>
  <c r="BP215" i="99"/>
  <c r="BO215" i="99"/>
  <c r="BN215" i="99"/>
  <c r="BM215" i="99"/>
  <c r="BL215" i="99"/>
  <c r="BK215" i="99"/>
  <c r="BJ215" i="99"/>
  <c r="AJ215" i="99" s="1"/>
  <c r="BI215" i="99"/>
  <c r="BH215" i="99"/>
  <c r="BG215" i="99"/>
  <c r="BF215" i="99"/>
  <c r="BE215" i="99"/>
  <c r="BD215" i="99"/>
  <c r="BC215" i="99"/>
  <c r="BB215" i="99"/>
  <c r="BA215" i="99"/>
  <c r="AZ215" i="99"/>
  <c r="AY215" i="99"/>
  <c r="AX215" i="99"/>
  <c r="AV215" i="99"/>
  <c r="BU92" i="99"/>
  <c r="BT92" i="99"/>
  <c r="BS92" i="99"/>
  <c r="BR92" i="99"/>
  <c r="BQ92" i="99"/>
  <c r="BP92" i="99"/>
  <c r="BO92" i="99"/>
  <c r="BN92" i="99"/>
  <c r="BM92" i="99"/>
  <c r="BL92" i="99"/>
  <c r="BK92" i="99"/>
  <c r="BJ92" i="99"/>
  <c r="AJ92" i="99" s="1"/>
  <c r="BI92" i="99"/>
  <c r="BH92" i="99"/>
  <c r="BG92" i="99"/>
  <c r="BF92" i="99"/>
  <c r="BE92" i="99"/>
  <c r="BD92" i="99"/>
  <c r="BC92" i="99"/>
  <c r="BB92" i="99"/>
  <c r="BA92" i="99"/>
  <c r="AZ92" i="99"/>
  <c r="AY92" i="99"/>
  <c r="AX92" i="99"/>
  <c r="AV92" i="99"/>
  <c r="BU103" i="99"/>
  <c r="BT103" i="99"/>
  <c r="BS103" i="99"/>
  <c r="BR103" i="99"/>
  <c r="BQ103" i="99"/>
  <c r="BP103" i="99"/>
  <c r="BO103" i="99"/>
  <c r="BN103" i="99"/>
  <c r="BM103" i="99"/>
  <c r="BL103" i="99"/>
  <c r="BK103" i="99"/>
  <c r="BJ103" i="99"/>
  <c r="AJ103" i="99" s="1"/>
  <c r="BI103" i="99"/>
  <c r="BH103" i="99"/>
  <c r="BG103" i="99"/>
  <c r="BF103" i="99"/>
  <c r="BE103" i="99"/>
  <c r="BD103" i="99"/>
  <c r="BC103" i="99"/>
  <c r="BB103" i="99"/>
  <c r="BA103" i="99"/>
  <c r="AZ103" i="99"/>
  <c r="AY103" i="99"/>
  <c r="AX103" i="99"/>
  <c r="AV103" i="99"/>
  <c r="BU44" i="99"/>
  <c r="BT44" i="99"/>
  <c r="BS44" i="99"/>
  <c r="BR44" i="99"/>
  <c r="BQ44" i="99"/>
  <c r="BP44" i="99"/>
  <c r="BO44" i="99"/>
  <c r="BN44" i="99"/>
  <c r="BM44" i="99"/>
  <c r="BL44" i="99"/>
  <c r="BK44" i="99"/>
  <c r="BJ44" i="99"/>
  <c r="AJ44" i="99" s="1"/>
  <c r="BI44" i="99"/>
  <c r="BH44" i="99"/>
  <c r="BG44" i="99"/>
  <c r="BF44" i="99"/>
  <c r="BE44" i="99"/>
  <c r="BD44" i="99"/>
  <c r="BC44" i="99"/>
  <c r="BB44" i="99"/>
  <c r="BA44" i="99"/>
  <c r="AZ44" i="99"/>
  <c r="AY44" i="99"/>
  <c r="AX44" i="99"/>
  <c r="AV44" i="99"/>
  <c r="BU141" i="99"/>
  <c r="BT141" i="99"/>
  <c r="BS141" i="99"/>
  <c r="BR141" i="99"/>
  <c r="BQ141" i="99"/>
  <c r="BP141" i="99"/>
  <c r="BO141" i="99"/>
  <c r="BN141" i="99"/>
  <c r="BM141" i="99"/>
  <c r="BL141" i="99"/>
  <c r="BK141" i="99"/>
  <c r="BJ141" i="99"/>
  <c r="AJ141" i="99" s="1"/>
  <c r="BI141" i="99"/>
  <c r="BH141" i="99"/>
  <c r="BG141" i="99"/>
  <c r="BF141" i="99"/>
  <c r="BE141" i="99"/>
  <c r="BD141" i="99"/>
  <c r="BC141" i="99"/>
  <c r="BB141" i="99"/>
  <c r="BA141" i="99"/>
  <c r="AZ141" i="99"/>
  <c r="AY141" i="99"/>
  <c r="AX141" i="99"/>
  <c r="AV141" i="99"/>
  <c r="BU219" i="99"/>
  <c r="BT219" i="99"/>
  <c r="BS219" i="99"/>
  <c r="BR219" i="99"/>
  <c r="BQ219" i="99"/>
  <c r="BP219" i="99"/>
  <c r="BO219" i="99"/>
  <c r="BN219" i="99"/>
  <c r="BM219" i="99"/>
  <c r="BL219" i="99"/>
  <c r="BK219" i="99"/>
  <c r="BJ219" i="99"/>
  <c r="AJ219" i="99" s="1"/>
  <c r="BI219" i="99"/>
  <c r="BU102" i="99"/>
  <c r="BT102" i="99"/>
  <c r="BS102" i="99"/>
  <c r="BR102" i="99"/>
  <c r="BQ102" i="99"/>
  <c r="BP102" i="99"/>
  <c r="BO102" i="99"/>
  <c r="BN102" i="99"/>
  <c r="BM102" i="99"/>
  <c r="BL102" i="99"/>
  <c r="BK102" i="99"/>
  <c r="BJ102" i="99"/>
  <c r="AJ102" i="99" s="1"/>
  <c r="BI102" i="99"/>
  <c r="BH102" i="99"/>
  <c r="BG102" i="99"/>
  <c r="BF102" i="99"/>
  <c r="BE102" i="99"/>
  <c r="BD102" i="99"/>
  <c r="BC102" i="99"/>
  <c r="BB102" i="99"/>
  <c r="BA102" i="99"/>
  <c r="AZ102" i="99"/>
  <c r="AY102" i="99"/>
  <c r="AX102" i="99"/>
  <c r="AV102" i="99"/>
  <c r="BU226" i="99"/>
  <c r="BT226" i="99"/>
  <c r="BS226" i="99"/>
  <c r="BR226" i="99"/>
  <c r="BQ226" i="99"/>
  <c r="BP226" i="99"/>
  <c r="BO226" i="99"/>
  <c r="BN226" i="99"/>
  <c r="BM226" i="99"/>
  <c r="BL226" i="99"/>
  <c r="BK226" i="99"/>
  <c r="BJ226" i="99"/>
  <c r="AJ226" i="99" s="1"/>
  <c r="BI226" i="99"/>
  <c r="BU56" i="99"/>
  <c r="BT56" i="99"/>
  <c r="BS56" i="99"/>
  <c r="BR56" i="99"/>
  <c r="BQ56" i="99"/>
  <c r="BP56" i="99"/>
  <c r="BO56" i="99"/>
  <c r="BN56" i="99"/>
  <c r="BM56" i="99"/>
  <c r="BL56" i="99"/>
  <c r="BK56" i="99"/>
  <c r="BJ56" i="99"/>
  <c r="AJ56" i="99" s="1"/>
  <c r="BI56" i="99"/>
  <c r="BH56" i="99"/>
  <c r="BG56" i="99"/>
  <c r="BF56" i="99"/>
  <c r="BE56" i="99"/>
  <c r="BD56" i="99"/>
  <c r="BC56" i="99"/>
  <c r="BB56" i="99"/>
  <c r="BA56" i="99"/>
  <c r="AZ56" i="99"/>
  <c r="AY56" i="99"/>
  <c r="AX56" i="99"/>
  <c r="AV56" i="99"/>
  <c r="BU91" i="99"/>
  <c r="BT91" i="99"/>
  <c r="BS91" i="99"/>
  <c r="BR91" i="99"/>
  <c r="BQ91" i="99"/>
  <c r="BP91" i="99"/>
  <c r="BO91" i="99"/>
  <c r="BN91" i="99"/>
  <c r="BM91" i="99"/>
  <c r="BL91" i="99"/>
  <c r="BK91" i="99"/>
  <c r="BJ91" i="99"/>
  <c r="AJ91" i="99" s="1"/>
  <c r="BI91" i="99"/>
  <c r="BH91" i="99"/>
  <c r="BG91" i="99"/>
  <c r="BF91" i="99"/>
  <c r="BE91" i="99"/>
  <c r="BD91" i="99"/>
  <c r="BC91" i="99"/>
  <c r="BB91" i="99"/>
  <c r="BA91" i="99"/>
  <c r="AZ91" i="99"/>
  <c r="AY91" i="99"/>
  <c r="AX91" i="99"/>
  <c r="AV91" i="99"/>
  <c r="BU214" i="99"/>
  <c r="BT214" i="99"/>
  <c r="BS214" i="99"/>
  <c r="BR214" i="99"/>
  <c r="BQ214" i="99"/>
  <c r="BP214" i="99"/>
  <c r="BO214" i="99"/>
  <c r="BN214" i="99"/>
  <c r="BM214" i="99"/>
  <c r="BL214" i="99"/>
  <c r="BK214" i="99"/>
  <c r="BJ214" i="99"/>
  <c r="AJ214" i="99" s="1"/>
  <c r="BI214" i="99"/>
  <c r="BH214" i="99"/>
  <c r="BG214" i="99"/>
  <c r="BF214" i="99"/>
  <c r="BE214" i="99"/>
  <c r="BD214" i="99"/>
  <c r="BC214" i="99"/>
  <c r="BB214" i="99"/>
  <c r="BA214" i="99"/>
  <c r="AZ214" i="99"/>
  <c r="AY214" i="99"/>
  <c r="AX214" i="99"/>
  <c r="AV214" i="99"/>
  <c r="BU213" i="99"/>
  <c r="BT213" i="99"/>
  <c r="BS213" i="99"/>
  <c r="BR213" i="99"/>
  <c r="BQ213" i="99"/>
  <c r="BP213" i="99"/>
  <c r="BO213" i="99"/>
  <c r="BN213" i="99"/>
  <c r="BM213" i="99"/>
  <c r="BL213" i="99"/>
  <c r="BK213" i="99"/>
  <c r="BJ213" i="99"/>
  <c r="AJ213" i="99" s="1"/>
  <c r="BI213" i="99"/>
  <c r="BH213" i="99"/>
  <c r="BG213" i="99"/>
  <c r="BF213" i="99"/>
  <c r="BE213" i="99"/>
  <c r="BD213" i="99"/>
  <c r="BC213" i="99"/>
  <c r="BB213" i="99"/>
  <c r="BA213" i="99"/>
  <c r="AZ213" i="99"/>
  <c r="AY213" i="99"/>
  <c r="AX213" i="99"/>
  <c r="AV213" i="99"/>
  <c r="BH8" i="99"/>
  <c r="BG8" i="99"/>
  <c r="BF8" i="99"/>
  <c r="BE8" i="99"/>
  <c r="BD8" i="99"/>
  <c r="BC8" i="99"/>
  <c r="BB8" i="99"/>
  <c r="BA8" i="99"/>
  <c r="AZ8" i="99"/>
  <c r="AY8" i="99"/>
  <c r="AX8" i="99"/>
  <c r="AV8" i="99"/>
  <c r="BU212" i="99"/>
  <c r="BT212" i="99"/>
  <c r="BS212" i="99"/>
  <c r="BR212" i="99"/>
  <c r="BQ212" i="99"/>
  <c r="BP212" i="99"/>
  <c r="BO212" i="99"/>
  <c r="BN212" i="99"/>
  <c r="BM212" i="99"/>
  <c r="BL212" i="99"/>
  <c r="BK212" i="99"/>
  <c r="BJ212" i="99"/>
  <c r="AJ212" i="99" s="1"/>
  <c r="BI212" i="99"/>
  <c r="BH212" i="99"/>
  <c r="BG212" i="99"/>
  <c r="BF212" i="99"/>
  <c r="BE212" i="99"/>
  <c r="BD212" i="99"/>
  <c r="BC212" i="99"/>
  <c r="BB212" i="99"/>
  <c r="BA212" i="99"/>
  <c r="AZ212" i="99"/>
  <c r="AY212" i="99"/>
  <c r="AX212" i="99"/>
  <c r="AV212" i="99"/>
  <c r="BU101" i="99"/>
  <c r="BT101" i="99"/>
  <c r="BS101" i="99"/>
  <c r="BR101" i="99"/>
  <c r="BQ101" i="99"/>
  <c r="BP101" i="99"/>
  <c r="BO101" i="99"/>
  <c r="BN101" i="99"/>
  <c r="BM101" i="99"/>
  <c r="BL101" i="99"/>
  <c r="BK101" i="99"/>
  <c r="BJ101" i="99"/>
  <c r="AJ101" i="99" s="1"/>
  <c r="BI101" i="99"/>
  <c r="BH101" i="99"/>
  <c r="BG101" i="99"/>
  <c r="BF101" i="99"/>
  <c r="BE101" i="99"/>
  <c r="BD101" i="99"/>
  <c r="BC101" i="99"/>
  <c r="BB101" i="99"/>
  <c r="BA101" i="99"/>
  <c r="AZ101" i="99"/>
  <c r="AY101" i="99"/>
  <c r="AX101" i="99"/>
  <c r="AV101" i="99"/>
  <c r="BU128" i="99"/>
  <c r="BT128" i="99"/>
  <c r="BS128" i="99"/>
  <c r="BR128" i="99"/>
  <c r="BQ128" i="99"/>
  <c r="BP128" i="99"/>
  <c r="BO128" i="99"/>
  <c r="BN128" i="99"/>
  <c r="BM128" i="99"/>
  <c r="BL128" i="99"/>
  <c r="BK128" i="99"/>
  <c r="BJ128" i="99"/>
  <c r="AJ128" i="99" s="1"/>
  <c r="BI128" i="99"/>
  <c r="BH128" i="99"/>
  <c r="BG128" i="99"/>
  <c r="BF128" i="99"/>
  <c r="BE128" i="99"/>
  <c r="BD128" i="99"/>
  <c r="BC128" i="99"/>
  <c r="BB128" i="99"/>
  <c r="BA128" i="99"/>
  <c r="AZ128" i="99"/>
  <c r="AY128" i="99"/>
  <c r="AX128" i="99"/>
  <c r="AV128" i="99"/>
  <c r="BH32" i="99"/>
  <c r="BG32" i="99"/>
  <c r="BF32" i="99"/>
  <c r="BE32" i="99"/>
  <c r="BD32" i="99"/>
  <c r="BC32" i="99"/>
  <c r="BB32" i="99"/>
  <c r="BA32" i="99"/>
  <c r="AZ32" i="99"/>
  <c r="AY32" i="99"/>
  <c r="AX32" i="99"/>
  <c r="AV32" i="99"/>
  <c r="BU100" i="99"/>
  <c r="BT100" i="99"/>
  <c r="BS100" i="99"/>
  <c r="BR100" i="99"/>
  <c r="BQ100" i="99"/>
  <c r="BP100" i="99"/>
  <c r="BO100" i="99"/>
  <c r="BN100" i="99"/>
  <c r="BM100" i="99"/>
  <c r="BL100" i="99"/>
  <c r="BK100" i="99"/>
  <c r="BJ100" i="99"/>
  <c r="AJ100" i="99" s="1"/>
  <c r="BI100" i="99"/>
  <c r="BH100" i="99"/>
  <c r="BG100" i="99"/>
  <c r="BF100" i="99"/>
  <c r="BE100" i="99"/>
  <c r="BD100" i="99"/>
  <c r="BC100" i="99"/>
  <c r="BB100" i="99"/>
  <c r="BA100" i="99"/>
  <c r="AZ100" i="99"/>
  <c r="AY100" i="99"/>
  <c r="AX100" i="99"/>
  <c r="AV100" i="99"/>
  <c r="BU99" i="99"/>
  <c r="BT99" i="99"/>
  <c r="BS99" i="99"/>
  <c r="BR99" i="99"/>
  <c r="BQ99" i="99"/>
  <c r="BP99" i="99"/>
  <c r="BO99" i="99"/>
  <c r="BN99" i="99"/>
  <c r="BM99" i="99"/>
  <c r="BL99" i="99"/>
  <c r="BK99" i="99"/>
  <c r="BJ99" i="99"/>
  <c r="AJ99" i="99" s="1"/>
  <c r="BI99" i="99"/>
  <c r="BH99" i="99"/>
  <c r="BG99" i="99"/>
  <c r="BF99" i="99"/>
  <c r="BE99" i="99"/>
  <c r="BD99" i="99"/>
  <c r="BC99" i="99"/>
  <c r="BB99" i="99"/>
  <c r="BA99" i="99"/>
  <c r="AZ99" i="99"/>
  <c r="AY99" i="99"/>
  <c r="AX99" i="99"/>
  <c r="AV99" i="99"/>
  <c r="BH117" i="99"/>
  <c r="BG117" i="99"/>
  <c r="BF117" i="99"/>
  <c r="BE117" i="99"/>
  <c r="BD117" i="99"/>
  <c r="BC117" i="99"/>
  <c r="BB117" i="99"/>
  <c r="BA117" i="99"/>
  <c r="AZ117" i="99"/>
  <c r="AY117" i="99"/>
  <c r="AX117" i="99"/>
  <c r="AV117" i="99"/>
  <c r="BU172" i="99"/>
  <c r="BT172" i="99"/>
  <c r="BS172" i="99"/>
  <c r="BR172" i="99"/>
  <c r="BQ172" i="99"/>
  <c r="BP172" i="99"/>
  <c r="BO172" i="99"/>
  <c r="BN172" i="99"/>
  <c r="BM172" i="99"/>
  <c r="BL172" i="99"/>
  <c r="BK172" i="99"/>
  <c r="BJ172" i="99"/>
  <c r="AJ172" i="99" s="1"/>
  <c r="BI172" i="99"/>
  <c r="BH111" i="99"/>
  <c r="BG111" i="99"/>
  <c r="BF111" i="99"/>
  <c r="BE111" i="99"/>
  <c r="BD111" i="99"/>
  <c r="BC111" i="99"/>
  <c r="BB111" i="99"/>
  <c r="BA111" i="99"/>
  <c r="AZ111" i="99"/>
  <c r="AY111" i="99"/>
  <c r="AX111" i="99"/>
  <c r="AV111" i="99"/>
  <c r="BQ126" i="99"/>
  <c r="BN126" i="99"/>
  <c r="BJ126" i="99"/>
  <c r="AJ126" i="99" s="1"/>
  <c r="BH126" i="99"/>
  <c r="BG126" i="99"/>
  <c r="BF126" i="99"/>
  <c r="BE126" i="99"/>
  <c r="BD126" i="99"/>
  <c r="BC126" i="99"/>
  <c r="BB126" i="99"/>
  <c r="BA126" i="99"/>
  <c r="AZ126" i="99"/>
  <c r="AY126" i="99"/>
  <c r="AX126" i="99"/>
  <c r="AV126" i="99"/>
  <c r="BU234" i="99"/>
  <c r="BT234" i="99"/>
  <c r="BS234" i="99"/>
  <c r="BR234" i="99"/>
  <c r="BQ234" i="99"/>
  <c r="BP234" i="99"/>
  <c r="BO234" i="99"/>
  <c r="BN234" i="99"/>
  <c r="BM234" i="99"/>
  <c r="BL234" i="99"/>
  <c r="BK234" i="99"/>
  <c r="BJ234" i="99"/>
  <c r="AJ234" i="99" s="1"/>
  <c r="BI234" i="99"/>
  <c r="BH234" i="99"/>
  <c r="BG234" i="99"/>
  <c r="BF234" i="99"/>
  <c r="BE234" i="99"/>
  <c r="BD234" i="99"/>
  <c r="BC234" i="99"/>
  <c r="BB234" i="99"/>
  <c r="BA234" i="99"/>
  <c r="AZ234" i="99"/>
  <c r="AY234" i="99"/>
  <c r="AX234" i="99"/>
  <c r="AV234" i="99"/>
  <c r="BU231" i="99"/>
  <c r="BT231" i="99"/>
  <c r="BS231" i="99"/>
  <c r="BR231" i="99"/>
  <c r="BQ231" i="99"/>
  <c r="BP231" i="99"/>
  <c r="BO231" i="99"/>
  <c r="BN231" i="99"/>
  <c r="BM231" i="99"/>
  <c r="BL231" i="99"/>
  <c r="BK231" i="99"/>
  <c r="BJ231" i="99"/>
  <c r="AJ231" i="99" s="1"/>
  <c r="BI231" i="99"/>
  <c r="BH231" i="99"/>
  <c r="BG231" i="99"/>
  <c r="BF231" i="99"/>
  <c r="BE231" i="99"/>
  <c r="BD231" i="99"/>
  <c r="BC231" i="99"/>
  <c r="BB231" i="99"/>
  <c r="BA231" i="99"/>
  <c r="AZ231" i="99"/>
  <c r="AY231" i="99"/>
  <c r="AX231" i="99"/>
  <c r="AV231" i="99"/>
  <c r="BU230" i="99"/>
  <c r="BT230" i="99"/>
  <c r="BS230" i="99"/>
  <c r="BR230" i="99"/>
  <c r="BQ230" i="99"/>
  <c r="BP230" i="99"/>
  <c r="BO230" i="99"/>
  <c r="BN230" i="99"/>
  <c r="BM230" i="99"/>
  <c r="BL230" i="99"/>
  <c r="BK230" i="99"/>
  <c r="BJ230" i="99"/>
  <c r="AJ230" i="99" s="1"/>
  <c r="BI230" i="99"/>
  <c r="BH230" i="99"/>
  <c r="BG230" i="99"/>
  <c r="BF230" i="99"/>
  <c r="BE230" i="99"/>
  <c r="BD230" i="99"/>
  <c r="BC230" i="99"/>
  <c r="BB230" i="99"/>
  <c r="BA230" i="99"/>
  <c r="AZ230" i="99"/>
  <c r="AY230" i="99"/>
  <c r="AX230" i="99"/>
  <c r="AV230" i="99"/>
  <c r="BH116" i="99"/>
  <c r="BG116" i="99"/>
  <c r="BF116" i="99"/>
  <c r="BE116" i="99"/>
  <c r="BD116" i="99"/>
  <c r="BC116" i="99"/>
  <c r="BB116" i="99"/>
  <c r="BA116" i="99"/>
  <c r="AZ116" i="99"/>
  <c r="AY116" i="99"/>
  <c r="AX116" i="99"/>
  <c r="AV116" i="99"/>
  <c r="BH105" i="99"/>
  <c r="BG105" i="99"/>
  <c r="BF105" i="99"/>
  <c r="BE105" i="99"/>
  <c r="BD105" i="99"/>
  <c r="BC105" i="99"/>
  <c r="BB105" i="99"/>
  <c r="BA105" i="99"/>
  <c r="AZ105" i="99"/>
  <c r="AY105" i="99"/>
  <c r="AX105" i="99"/>
  <c r="AV105" i="99"/>
  <c r="BU93" i="99"/>
  <c r="BT93" i="99"/>
  <c r="BS93" i="99"/>
  <c r="BR93" i="99"/>
  <c r="BQ93" i="99"/>
  <c r="BP93" i="99"/>
  <c r="BO93" i="99"/>
  <c r="BN93" i="99"/>
  <c r="BM93" i="99"/>
  <c r="BL93" i="99"/>
  <c r="BK93" i="99"/>
  <c r="BJ93" i="99"/>
  <c r="AJ93" i="99" s="1"/>
  <c r="BI93" i="99"/>
  <c r="BH93" i="99"/>
  <c r="BG93" i="99"/>
  <c r="BF93" i="99"/>
  <c r="BE93" i="99"/>
  <c r="BD93" i="99"/>
  <c r="BC93" i="99"/>
  <c r="BB93" i="99"/>
  <c r="BA93" i="99"/>
  <c r="AZ93" i="99"/>
  <c r="AY93" i="99"/>
  <c r="AX93" i="99"/>
  <c r="AV93" i="99"/>
  <c r="BU142" i="99"/>
  <c r="BT142" i="99"/>
  <c r="BS142" i="99"/>
  <c r="BR142" i="99"/>
  <c r="BQ142" i="99"/>
  <c r="BP142" i="99"/>
  <c r="BO142" i="99"/>
  <c r="BN142" i="99"/>
  <c r="BM142" i="99"/>
  <c r="BL142" i="99"/>
  <c r="BK142" i="99"/>
  <c r="BJ142" i="99"/>
  <c r="AJ142" i="99" s="1"/>
  <c r="BI142" i="99"/>
  <c r="BH142" i="99"/>
  <c r="BG142" i="99"/>
  <c r="BF142" i="99"/>
  <c r="BE142" i="99"/>
  <c r="BD142" i="99"/>
  <c r="BC142" i="99"/>
  <c r="BB142" i="99"/>
  <c r="BA142" i="99"/>
  <c r="AZ142" i="99"/>
  <c r="AY142" i="99"/>
  <c r="AX142" i="99"/>
  <c r="AV142" i="99"/>
  <c r="BU224" i="99"/>
  <c r="BT224" i="99"/>
  <c r="BS224" i="99"/>
  <c r="BR224" i="99"/>
  <c r="BQ224" i="99"/>
  <c r="BP224" i="99"/>
  <c r="BO224" i="99"/>
  <c r="BN224" i="99"/>
  <c r="BM224" i="99"/>
  <c r="BL224" i="99"/>
  <c r="BK224" i="99"/>
  <c r="BJ224" i="99"/>
  <c r="AJ224" i="99" s="1"/>
  <c r="BI224" i="99"/>
  <c r="BU211" i="99"/>
  <c r="BT211" i="99"/>
  <c r="BS211" i="99"/>
  <c r="BR211" i="99"/>
  <c r="BQ211" i="99"/>
  <c r="BP211" i="99"/>
  <c r="BO211" i="99"/>
  <c r="BN211" i="99"/>
  <c r="BM211" i="99"/>
  <c r="BL211" i="99"/>
  <c r="BK211" i="99"/>
  <c r="BJ211" i="99"/>
  <c r="AJ211" i="99" s="1"/>
  <c r="BI211" i="99"/>
  <c r="BG211" i="99"/>
  <c r="BF211" i="99"/>
  <c r="BD211" i="99"/>
  <c r="BC211" i="99"/>
  <c r="BA211" i="99"/>
  <c r="AY211" i="99"/>
  <c r="AX211" i="99"/>
  <c r="BH146" i="99"/>
  <c r="BG146" i="99"/>
  <c r="BE146" i="99"/>
  <c r="BB146" i="99"/>
  <c r="AZ146" i="99"/>
  <c r="AY146" i="99"/>
  <c r="AV146" i="99"/>
  <c r="BH156" i="99"/>
  <c r="BG156" i="99"/>
  <c r="BE156" i="99"/>
  <c r="BB156" i="99"/>
  <c r="AZ156" i="99"/>
  <c r="AY156" i="99"/>
  <c r="AV156" i="99"/>
  <c r="BF189" i="99"/>
  <c r="BD189" i="99"/>
  <c r="BC189" i="99"/>
  <c r="BA189" i="99"/>
  <c r="AX189" i="99"/>
  <c r="BQ179" i="99"/>
  <c r="BP179" i="99"/>
  <c r="BN179" i="99"/>
  <c r="BJ179" i="99"/>
  <c r="AJ179" i="99" s="1"/>
  <c r="BU244" i="99"/>
  <c r="BT244" i="99"/>
  <c r="BS244" i="99"/>
  <c r="BR244" i="99"/>
  <c r="BQ244" i="99"/>
  <c r="BP244" i="99"/>
  <c r="BO244" i="99"/>
  <c r="BN244" i="99"/>
  <c r="BM244" i="99"/>
  <c r="BL244" i="99"/>
  <c r="BK244" i="99"/>
  <c r="BJ244" i="99"/>
  <c r="AJ244" i="99" s="1"/>
  <c r="BI244" i="99"/>
  <c r="BU15" i="99"/>
  <c r="BT15" i="99"/>
  <c r="BS15" i="99"/>
  <c r="BR15" i="99"/>
  <c r="BQ15" i="99"/>
  <c r="BP15" i="99"/>
  <c r="BO15" i="99"/>
  <c r="BN15" i="99"/>
  <c r="BM15" i="99"/>
  <c r="BL15" i="99"/>
  <c r="BK15" i="99"/>
  <c r="BJ15" i="99"/>
  <c r="AJ15" i="99" s="1"/>
  <c r="BI15" i="99"/>
  <c r="BH169" i="99"/>
  <c r="BG169" i="99"/>
  <c r="BF169" i="99"/>
  <c r="BE169" i="99"/>
  <c r="BD169" i="99"/>
  <c r="BC169" i="99"/>
  <c r="BB169" i="99"/>
  <c r="BA169" i="99"/>
  <c r="AZ169" i="99"/>
  <c r="AY169" i="99"/>
  <c r="AX169" i="99"/>
  <c r="AV169" i="99"/>
  <c r="BH58" i="99"/>
  <c r="BG58" i="99"/>
  <c r="BF58" i="99"/>
  <c r="BE58" i="99"/>
  <c r="BD58" i="99"/>
  <c r="BC58" i="99"/>
  <c r="BB58" i="99"/>
  <c r="BA58" i="99"/>
  <c r="AZ58" i="99"/>
  <c r="AY58" i="99"/>
  <c r="AX58" i="99"/>
  <c r="AV58" i="99"/>
  <c r="BH114" i="99"/>
  <c r="BG114" i="99"/>
  <c r="BF114" i="99"/>
  <c r="BE114" i="99"/>
  <c r="BD114" i="99"/>
  <c r="BC114" i="99"/>
  <c r="BB114" i="99"/>
  <c r="BA114" i="99"/>
  <c r="AZ114" i="99"/>
  <c r="AY114" i="99"/>
  <c r="AX114" i="99"/>
  <c r="AV114" i="99"/>
  <c r="BG115" i="99"/>
  <c r="BF115" i="99"/>
  <c r="BD115" i="99"/>
  <c r="BC115" i="99"/>
  <c r="BA115" i="99"/>
  <c r="AX115" i="99"/>
  <c r="BU96" i="99"/>
  <c r="BQ96" i="99"/>
  <c r="BN96" i="99"/>
  <c r="BM96" i="99"/>
  <c r="BJ96" i="99"/>
  <c r="AJ96" i="99" s="1"/>
  <c r="BG96" i="99"/>
  <c r="BD96" i="99"/>
  <c r="BB96" i="99"/>
  <c r="BA96" i="99"/>
  <c r="AY96" i="99"/>
  <c r="BH150" i="99"/>
  <c r="BG150" i="99"/>
  <c r="BF150" i="99"/>
  <c r="BE150" i="99"/>
  <c r="BD150" i="99"/>
  <c r="BC150" i="99"/>
  <c r="BB150" i="99"/>
  <c r="BA150" i="99"/>
  <c r="AZ150" i="99"/>
  <c r="AY150" i="99"/>
  <c r="AX150" i="99"/>
  <c r="AV150" i="99"/>
  <c r="BQ206" i="99"/>
  <c r="BN206" i="99"/>
  <c r="BJ206" i="99"/>
  <c r="AJ206" i="99" s="1"/>
  <c r="BH206" i="99"/>
  <c r="BG206" i="99"/>
  <c r="BF206" i="99"/>
  <c r="BE206" i="99"/>
  <c r="BD206" i="99"/>
  <c r="BC206" i="99"/>
  <c r="BB206" i="99"/>
  <c r="BA206" i="99"/>
  <c r="AZ206" i="99"/>
  <c r="AY206" i="99"/>
  <c r="AX206" i="99"/>
  <c r="AV206" i="99"/>
  <c r="BU125" i="99"/>
  <c r="BQ125" i="99"/>
  <c r="BN125" i="99"/>
  <c r="BM125" i="99"/>
  <c r="BJ125" i="99"/>
  <c r="AJ125" i="99" s="1"/>
  <c r="BH125" i="99"/>
  <c r="BG125" i="99"/>
  <c r="BF125" i="99"/>
  <c r="BE125" i="99"/>
  <c r="BD125" i="99"/>
  <c r="BC125" i="99"/>
  <c r="BB125" i="99"/>
  <c r="BA125" i="99"/>
  <c r="AZ125" i="99"/>
  <c r="AY125" i="99"/>
  <c r="AX125" i="99"/>
  <c r="AV125" i="99"/>
  <c r="BN124" i="99"/>
  <c r="BJ124" i="99"/>
  <c r="AJ124" i="99" s="1"/>
  <c r="BH37" i="99"/>
  <c r="BG37" i="99"/>
  <c r="BF37" i="99"/>
  <c r="BE37" i="99"/>
  <c r="BD37" i="99"/>
  <c r="BC37" i="99"/>
  <c r="BB37" i="99"/>
  <c r="BA37" i="99"/>
  <c r="AZ37" i="99"/>
  <c r="AY37" i="99"/>
  <c r="AX37" i="99"/>
  <c r="AV37" i="99"/>
  <c r="BH64" i="99"/>
  <c r="BG64" i="99"/>
  <c r="BF64" i="99"/>
  <c r="BE64" i="99"/>
  <c r="BD64" i="99"/>
  <c r="BC64" i="99"/>
  <c r="BB64" i="99"/>
  <c r="BA64" i="99"/>
  <c r="AZ64" i="99"/>
  <c r="AY64" i="99"/>
  <c r="AX64" i="99"/>
  <c r="AV64" i="99"/>
  <c r="BU139" i="99"/>
  <c r="BT139" i="99"/>
  <c r="BQ139" i="99"/>
  <c r="BN139" i="99"/>
  <c r="BM139" i="99"/>
  <c r="BJ139" i="99"/>
  <c r="AJ139" i="99" s="1"/>
  <c r="BH139" i="99"/>
  <c r="BG139" i="99"/>
  <c r="BF139" i="99"/>
  <c r="BE139" i="99"/>
  <c r="BD139" i="99"/>
  <c r="AQ139" i="99" s="1"/>
  <c r="BC139" i="99"/>
  <c r="BB139" i="99"/>
  <c r="BA139" i="99"/>
  <c r="AZ139" i="99"/>
  <c r="AY139" i="99"/>
  <c r="AX139" i="99"/>
  <c r="AV139" i="99"/>
  <c r="BN245" i="99"/>
  <c r="BJ245" i="99"/>
  <c r="AJ245" i="99" s="1"/>
  <c r="BN186" i="99"/>
  <c r="BJ186" i="99"/>
  <c r="AJ186" i="99" s="1"/>
  <c r="BH112" i="99"/>
  <c r="BG112" i="99"/>
  <c r="BF112" i="99"/>
  <c r="BE112" i="99"/>
  <c r="BD112" i="99"/>
  <c r="BC112" i="99"/>
  <c r="BB112" i="99"/>
  <c r="BA112" i="99"/>
  <c r="AZ112" i="99"/>
  <c r="AY112" i="99"/>
  <c r="AX112" i="99"/>
  <c r="AV112" i="99"/>
  <c r="BN144" i="99"/>
  <c r="BJ144" i="99"/>
  <c r="AJ144" i="99" s="1"/>
  <c r="BU200" i="99"/>
  <c r="BT200" i="99"/>
  <c r="BQ200" i="99"/>
  <c r="BN200" i="99"/>
  <c r="BM200" i="99"/>
  <c r="BJ200" i="99"/>
  <c r="AJ200" i="99" s="1"/>
  <c r="BH200" i="99"/>
  <c r="BG200" i="99"/>
  <c r="BF200" i="99"/>
  <c r="BE200" i="99"/>
  <c r="BD200" i="99"/>
  <c r="BC200" i="99"/>
  <c r="BB200" i="99"/>
  <c r="BA200" i="99"/>
  <c r="AZ200" i="99"/>
  <c r="AY200" i="99"/>
  <c r="AX200" i="99"/>
  <c r="AV200" i="99"/>
  <c r="BQ94" i="99"/>
  <c r="BP94" i="99"/>
  <c r="BN94" i="99"/>
  <c r="BJ94" i="99"/>
  <c r="AJ94" i="99" s="1"/>
  <c r="BI94" i="99"/>
  <c r="BH94" i="99"/>
  <c r="BG94" i="99"/>
  <c r="BF94" i="99"/>
  <c r="BE94" i="99"/>
  <c r="BD94" i="99"/>
  <c r="BC94" i="99"/>
  <c r="BB94" i="99"/>
  <c r="BA94" i="99"/>
  <c r="AZ94" i="99"/>
  <c r="AY94" i="99"/>
  <c r="AX94" i="99"/>
  <c r="AV94" i="99"/>
  <c r="BQ192" i="99"/>
  <c r="BP192" i="99"/>
  <c r="BN192" i="99"/>
  <c r="BJ192" i="99"/>
  <c r="AJ192" i="99" s="1"/>
  <c r="BI192" i="99"/>
  <c r="BH192" i="99"/>
  <c r="BG192" i="99"/>
  <c r="BF192" i="99"/>
  <c r="BE192" i="99"/>
  <c r="BD192" i="99"/>
  <c r="BC192" i="99"/>
  <c r="BB192" i="99"/>
  <c r="BA192" i="99"/>
  <c r="AZ192" i="99"/>
  <c r="AY192" i="99"/>
  <c r="AX192" i="99"/>
  <c r="AV192" i="99"/>
  <c r="BN209" i="99"/>
  <c r="BJ209" i="99"/>
  <c r="AJ209" i="99" s="1"/>
  <c r="BN187" i="99"/>
  <c r="BJ187" i="99"/>
  <c r="AJ187" i="99" s="1"/>
  <c r="BU203" i="99"/>
  <c r="BT203" i="99"/>
  <c r="BS203" i="99"/>
  <c r="BR203" i="99"/>
  <c r="BQ203" i="99"/>
  <c r="BP203" i="99"/>
  <c r="BO203" i="99"/>
  <c r="BN203" i="99"/>
  <c r="BM203" i="99"/>
  <c r="BL203" i="99"/>
  <c r="BK203" i="99"/>
  <c r="BJ203" i="99"/>
  <c r="AJ203" i="99" s="1"/>
  <c r="BI203" i="99"/>
  <c r="BG203" i="99"/>
  <c r="BF203" i="99"/>
  <c r="BE203" i="99"/>
  <c r="BD203" i="99"/>
  <c r="AY203" i="99"/>
  <c r="AX203" i="99"/>
  <c r="AV203" i="99"/>
  <c r="BQ140" i="99"/>
  <c r="BN140" i="99"/>
  <c r="BJ140" i="99"/>
  <c r="AJ140" i="99" s="1"/>
  <c r="BH140" i="99"/>
  <c r="BG140" i="99"/>
  <c r="BF140" i="99"/>
  <c r="BE140" i="99"/>
  <c r="BD140" i="99"/>
  <c r="BC140" i="99"/>
  <c r="BB140" i="99"/>
  <c r="BA140" i="99"/>
  <c r="AZ140" i="99"/>
  <c r="AY140" i="99"/>
  <c r="AX140" i="99"/>
  <c r="AV140" i="99"/>
  <c r="BU55" i="99"/>
  <c r="BT55" i="99"/>
  <c r="BS55" i="99"/>
  <c r="BR55" i="99"/>
  <c r="BQ55" i="99"/>
  <c r="BP55" i="99"/>
  <c r="BO55" i="99"/>
  <c r="BN55" i="99"/>
  <c r="BM55" i="99"/>
  <c r="BL55" i="99"/>
  <c r="BK55" i="99"/>
  <c r="BJ55" i="99"/>
  <c r="AJ55" i="99" s="1"/>
  <c r="BI55" i="99"/>
  <c r="BH55" i="99"/>
  <c r="BD55" i="99"/>
  <c r="BC55" i="99"/>
  <c r="BB55" i="99"/>
  <c r="BA55" i="99"/>
  <c r="AZ55" i="99"/>
  <c r="BH113" i="99"/>
  <c r="BG113" i="99"/>
  <c r="BF113" i="99"/>
  <c r="BE113" i="99"/>
  <c r="BD113" i="99"/>
  <c r="BC113" i="99"/>
  <c r="BB113" i="99"/>
  <c r="BA113" i="99"/>
  <c r="AZ113" i="99"/>
  <c r="AY113" i="99"/>
  <c r="AX113" i="99"/>
  <c r="AV113" i="99"/>
  <c r="BH180" i="99"/>
  <c r="BG180" i="99"/>
  <c r="BF180" i="99"/>
  <c r="BE180" i="99"/>
  <c r="BD180" i="99"/>
  <c r="BC180" i="99"/>
  <c r="BB180" i="99"/>
  <c r="BA180" i="99"/>
  <c r="AZ180" i="99"/>
  <c r="AY180" i="99"/>
  <c r="AX180" i="99"/>
  <c r="AV180" i="99"/>
  <c r="BU190" i="99"/>
  <c r="BT190" i="99"/>
  <c r="BN190" i="99"/>
  <c r="BM190" i="99"/>
  <c r="BJ190" i="99"/>
  <c r="AJ190" i="99" s="1"/>
  <c r="BG190" i="99"/>
  <c r="BF190" i="99"/>
  <c r="BE190" i="99"/>
  <c r="BD190" i="99"/>
  <c r="AY190" i="99"/>
  <c r="AX190" i="99"/>
  <c r="AV190" i="99"/>
  <c r="BN127" i="99"/>
  <c r="BJ127" i="99"/>
  <c r="AJ127" i="99" s="1"/>
  <c r="BN201" i="99"/>
  <c r="BJ201" i="99"/>
  <c r="AJ201" i="99" s="1"/>
  <c r="BN243" i="99"/>
  <c r="BJ243" i="99"/>
  <c r="AJ243" i="99" s="1"/>
  <c r="BH34" i="99"/>
  <c r="BG34" i="99"/>
  <c r="BF34" i="99"/>
  <c r="BE34" i="99"/>
  <c r="BD34" i="99"/>
  <c r="BC34" i="99"/>
  <c r="BB34" i="99"/>
  <c r="BA34" i="99"/>
  <c r="AZ34" i="99"/>
  <c r="AY34" i="99"/>
  <c r="AX34" i="99"/>
  <c r="AV34" i="99"/>
  <c r="BU95" i="99"/>
  <c r="BQ95" i="99"/>
  <c r="BN95" i="99"/>
  <c r="BM95" i="99"/>
  <c r="BJ95" i="99"/>
  <c r="AJ95" i="99" s="1"/>
  <c r="BI95" i="99"/>
  <c r="BH95" i="99"/>
  <c r="BC95" i="99"/>
  <c r="BB95" i="99"/>
  <c r="BA95" i="99"/>
  <c r="AZ95" i="99"/>
  <c r="BH35" i="99"/>
  <c r="BG35" i="99"/>
  <c r="BF35" i="99"/>
  <c r="BE35" i="99"/>
  <c r="BD35" i="99"/>
  <c r="BC35" i="99"/>
  <c r="BB35" i="99"/>
  <c r="BA35" i="99"/>
  <c r="AZ35" i="99"/>
  <c r="AY35" i="99"/>
  <c r="AX35" i="99"/>
  <c r="AV35" i="99"/>
  <c r="BN246" i="99"/>
  <c r="BN161" i="99"/>
  <c r="BJ161" i="99"/>
  <c r="AJ161" i="99" s="1"/>
  <c r="BU165" i="99"/>
  <c r="BQ165" i="99"/>
  <c r="BN165" i="99"/>
  <c r="BM165" i="99"/>
  <c r="BJ165" i="99"/>
  <c r="AJ165" i="99" s="1"/>
  <c r="BU204" i="99"/>
  <c r="BT204" i="99"/>
  <c r="BQ204" i="99"/>
  <c r="BN204" i="99"/>
  <c r="BM204" i="99"/>
  <c r="BJ204" i="99"/>
  <c r="AJ204" i="99" s="1"/>
  <c r="BG204" i="99"/>
  <c r="BD204" i="99"/>
  <c r="BB204" i="99"/>
  <c r="BA204" i="99"/>
  <c r="AY204" i="99"/>
  <c r="AV204" i="99"/>
  <c r="BN240" i="99"/>
  <c r="BU89" i="99"/>
  <c r="BT89" i="99"/>
  <c r="BQ89" i="99"/>
  <c r="BN89" i="99"/>
  <c r="BM89" i="99"/>
  <c r="BJ89" i="99"/>
  <c r="AJ89" i="99" s="1"/>
  <c r="BH89" i="99"/>
  <c r="BG89" i="99"/>
  <c r="BF89" i="99"/>
  <c r="BE89" i="99"/>
  <c r="BD89" i="99"/>
  <c r="BC89" i="99"/>
  <c r="BB89" i="99"/>
  <c r="BA89" i="99"/>
  <c r="AZ89" i="99"/>
  <c r="AY89" i="99"/>
  <c r="AX89" i="99"/>
  <c r="AV89" i="99"/>
  <c r="BN185" i="99"/>
  <c r="BJ185" i="99"/>
  <c r="AJ185" i="99" s="1"/>
  <c r="BQ188" i="99"/>
  <c r="BN188" i="99"/>
  <c r="BJ188" i="99"/>
  <c r="AJ188" i="99" s="1"/>
  <c r="BH188" i="99"/>
  <c r="BG188" i="99"/>
  <c r="BF188" i="99"/>
  <c r="BE188" i="99"/>
  <c r="BD188" i="99"/>
  <c r="BC188" i="99"/>
  <c r="BB188" i="99"/>
  <c r="BA188" i="99"/>
  <c r="AZ188" i="99"/>
  <c r="AY188" i="99"/>
  <c r="AX188" i="99"/>
  <c r="AV188" i="99"/>
  <c r="BU208" i="99"/>
  <c r="BT208" i="99"/>
  <c r="BQ208" i="99"/>
  <c r="BN208" i="99"/>
  <c r="BM208" i="99"/>
  <c r="BJ208" i="99"/>
  <c r="AJ208" i="99" s="1"/>
  <c r="BH208" i="99"/>
  <c r="BG208" i="99"/>
  <c r="BF208" i="99"/>
  <c r="BE208" i="99"/>
  <c r="BD208" i="99"/>
  <c r="AQ208" i="99" s="1"/>
  <c r="BC208" i="99"/>
  <c r="BB208" i="99"/>
  <c r="BA208" i="99"/>
  <c r="AZ208" i="99"/>
  <c r="AY208" i="99"/>
  <c r="AX208" i="99"/>
  <c r="AV208" i="99"/>
  <c r="BU164" i="99"/>
  <c r="BQ164" i="99"/>
  <c r="BP164" i="99"/>
  <c r="BN164" i="99"/>
  <c r="BM164" i="99"/>
  <c r="BJ164" i="99"/>
  <c r="AJ164" i="99" s="1"/>
  <c r="BI164" i="99"/>
  <c r="BN210" i="99"/>
  <c r="BJ210" i="99"/>
  <c r="AJ210" i="99" s="1"/>
  <c r="BQ97" i="99"/>
  <c r="BP97" i="99"/>
  <c r="BN97" i="99"/>
  <c r="BJ97" i="99"/>
  <c r="AJ97" i="99" s="1"/>
  <c r="BH97" i="99"/>
  <c r="BG97" i="99"/>
  <c r="BF97" i="99"/>
  <c r="BE97" i="99"/>
  <c r="BD97" i="99"/>
  <c r="AQ97" i="99" s="1"/>
  <c r="BC97" i="99"/>
  <c r="BB97" i="99"/>
  <c r="BA97" i="99"/>
  <c r="AZ97" i="99"/>
  <c r="AY97" i="99"/>
  <c r="AX97" i="99"/>
  <c r="AV97" i="99"/>
  <c r="BU162" i="99"/>
  <c r="BT162" i="99"/>
  <c r="BS162" i="99"/>
  <c r="BR162" i="99"/>
  <c r="BQ162" i="99"/>
  <c r="BP162" i="99"/>
  <c r="BO162" i="99"/>
  <c r="BN162" i="99"/>
  <c r="BM162" i="99"/>
  <c r="BL162" i="99"/>
  <c r="BK162" i="99"/>
  <c r="BJ162" i="99"/>
  <c r="AJ162" i="99" s="1"/>
  <c r="BI162" i="99"/>
  <c r="BQ207" i="99"/>
  <c r="BP207" i="99"/>
  <c r="BN207" i="99"/>
  <c r="BJ207" i="99"/>
  <c r="AJ207" i="99" s="1"/>
  <c r="BI207" i="99"/>
  <c r="AZ207" i="99"/>
  <c r="BU202" i="99"/>
  <c r="BT202" i="99"/>
  <c r="BS202" i="99"/>
  <c r="BR202" i="99"/>
  <c r="BQ202" i="99"/>
  <c r="BP202" i="99"/>
  <c r="BO202" i="99"/>
  <c r="BN202" i="99"/>
  <c r="BM202" i="99"/>
  <c r="BL202" i="99"/>
  <c r="BK202" i="99"/>
  <c r="BJ202" i="99"/>
  <c r="AJ202" i="99" s="1"/>
  <c r="BI202" i="99"/>
  <c r="BH202" i="99"/>
  <c r="BD202" i="99"/>
  <c r="BC202" i="99"/>
  <c r="BB202" i="99"/>
  <c r="BA202" i="99"/>
  <c r="AZ202" i="99"/>
  <c r="BN195" i="99"/>
  <c r="BJ195" i="99"/>
  <c r="AJ195" i="99" s="1"/>
  <c r="BN123" i="99"/>
  <c r="BJ123" i="99"/>
  <c r="AJ123" i="99" s="1"/>
  <c r="BN194" i="99"/>
  <c r="BJ194" i="99"/>
  <c r="AJ194" i="99" s="1"/>
  <c r="BN184" i="99"/>
  <c r="BJ184" i="99"/>
  <c r="AJ184" i="99" s="1"/>
  <c r="BH23" i="99"/>
  <c r="BG23" i="99"/>
  <c r="BF23" i="99"/>
  <c r="BE23" i="99"/>
  <c r="BD23" i="99"/>
  <c r="BC23" i="99"/>
  <c r="BB23" i="99"/>
  <c r="BA23" i="99"/>
  <c r="AZ23" i="99"/>
  <c r="AY23" i="99"/>
  <c r="AX23" i="99"/>
  <c r="AV23" i="99"/>
  <c r="BU232" i="99"/>
  <c r="BP232" i="99"/>
  <c r="BN232" i="99"/>
  <c r="BM232" i="99"/>
  <c r="BJ232" i="99"/>
  <c r="AJ232" i="99" s="1"/>
  <c r="BI232" i="99"/>
  <c r="BH232" i="99"/>
  <c r="BG232" i="99"/>
  <c r="BF232" i="99"/>
  <c r="BE232" i="99"/>
  <c r="BD232" i="99"/>
  <c r="BC232" i="99"/>
  <c r="BB232" i="99"/>
  <c r="BA232" i="99"/>
  <c r="AZ232" i="99"/>
  <c r="AY232" i="99"/>
  <c r="AX232" i="99"/>
  <c r="AV232" i="99"/>
  <c r="BU193" i="99"/>
  <c r="BQ193" i="99"/>
  <c r="BN193" i="99"/>
  <c r="BM193" i="99"/>
  <c r="BJ193" i="99"/>
  <c r="AJ193" i="99" s="1"/>
  <c r="BI193" i="99"/>
  <c r="BH193" i="99"/>
  <c r="BG193" i="99"/>
  <c r="BF193" i="99"/>
  <c r="BE193" i="99"/>
  <c r="BD193" i="99"/>
  <c r="BC193" i="99"/>
  <c r="BB193" i="99"/>
  <c r="BA193" i="99"/>
  <c r="AZ193" i="99"/>
  <c r="AY193" i="99"/>
  <c r="AX193" i="99"/>
  <c r="AV193" i="99"/>
  <c r="BN68" i="99"/>
  <c r="BH104" i="99"/>
  <c r="BG104" i="99"/>
  <c r="BF104" i="99"/>
  <c r="BE104" i="99"/>
  <c r="BD104" i="99"/>
  <c r="BC104" i="99"/>
  <c r="BB104" i="99"/>
  <c r="BA104" i="99"/>
  <c r="AZ104" i="99"/>
  <c r="AY104" i="99"/>
  <c r="AX104" i="99"/>
  <c r="AV104" i="99"/>
  <c r="BU98" i="99"/>
  <c r="BT98" i="99"/>
  <c r="BQ98" i="99"/>
  <c r="BN98" i="99"/>
  <c r="BM98" i="99"/>
  <c r="BJ98" i="99"/>
  <c r="AJ98" i="99" s="1"/>
  <c r="BH98" i="99"/>
  <c r="BG98" i="99"/>
  <c r="BF98" i="99"/>
  <c r="BE98" i="99"/>
  <c r="BD98" i="99"/>
  <c r="BC98" i="99"/>
  <c r="BB98" i="99"/>
  <c r="BA98" i="99"/>
  <c r="AZ98" i="99"/>
  <c r="AY98" i="99"/>
  <c r="AX98" i="99"/>
  <c r="AV98" i="99"/>
  <c r="BT205" i="99"/>
  <c r="BN205" i="99"/>
  <c r="BJ205" i="99"/>
  <c r="AJ205" i="99" s="1"/>
  <c r="BH205" i="99"/>
  <c r="BG205" i="99"/>
  <c r="BF205" i="99"/>
  <c r="BE205" i="99"/>
  <c r="BD205" i="99"/>
  <c r="BC205" i="99"/>
  <c r="BB205" i="99"/>
  <c r="BA205" i="99"/>
  <c r="AZ205" i="99"/>
  <c r="AY205" i="99"/>
  <c r="AX205" i="99"/>
  <c r="AV205" i="99"/>
  <c r="BT138" i="99"/>
  <c r="BQ138" i="99"/>
  <c r="BN138" i="99"/>
  <c r="BJ138" i="99"/>
  <c r="AJ138" i="99" s="1"/>
  <c r="BH138" i="99"/>
  <c r="BG138" i="99"/>
  <c r="BF138" i="99"/>
  <c r="BE138" i="99"/>
  <c r="BD138" i="99"/>
  <c r="BC138" i="99"/>
  <c r="BB138" i="99"/>
  <c r="BA138" i="99"/>
  <c r="AZ138" i="99"/>
  <c r="AY138" i="99"/>
  <c r="AX138" i="99"/>
  <c r="AV138" i="99"/>
  <c r="BQ199" i="99"/>
  <c r="BN199" i="99"/>
  <c r="BJ199" i="99"/>
  <c r="AJ199" i="99" s="1"/>
  <c r="BI199" i="99"/>
  <c r="BH199" i="99"/>
  <c r="BG199" i="99"/>
  <c r="BF199" i="99"/>
  <c r="BE199" i="99"/>
  <c r="BD199" i="99"/>
  <c r="AQ199" i="99" s="1"/>
  <c r="BC199" i="99"/>
  <c r="BB199" i="99"/>
  <c r="BA199" i="99"/>
  <c r="AZ199" i="99"/>
  <c r="AY199" i="99"/>
  <c r="AX199" i="99"/>
  <c r="AV199" i="99"/>
  <c r="BU198" i="99"/>
  <c r="BQ198" i="99"/>
  <c r="BN198" i="99"/>
  <c r="BM198" i="99"/>
  <c r="BJ198" i="99"/>
  <c r="AJ198" i="99" s="1"/>
  <c r="BH198" i="99"/>
  <c r="BG198" i="99"/>
  <c r="BF198" i="99"/>
  <c r="BE198" i="99"/>
  <c r="BD198" i="99"/>
  <c r="BC198" i="99"/>
  <c r="BB198" i="99"/>
  <c r="BA198" i="99"/>
  <c r="AZ198" i="99"/>
  <c r="AY198" i="99"/>
  <c r="AX198" i="99"/>
  <c r="AV198" i="99"/>
  <c r="BU196" i="99"/>
  <c r="BN196" i="99"/>
  <c r="BM196" i="99"/>
  <c r="BJ196" i="99"/>
  <c r="AJ196" i="99" s="1"/>
  <c r="BH196" i="99"/>
  <c r="BG196" i="99"/>
  <c r="BF196" i="99"/>
  <c r="BE196" i="99"/>
  <c r="BD196" i="99"/>
  <c r="BC196" i="99"/>
  <c r="BB196" i="99"/>
  <c r="BA196" i="99"/>
  <c r="AZ196" i="99"/>
  <c r="AY196" i="99"/>
  <c r="AX196" i="99"/>
  <c r="AV196" i="99"/>
  <c r="BU191" i="99"/>
  <c r="BT191" i="99"/>
  <c r="BN191" i="99"/>
  <c r="BM191" i="99"/>
  <c r="BJ191" i="99"/>
  <c r="AJ191" i="99" s="1"/>
  <c r="BH191" i="99"/>
  <c r="BG191" i="99"/>
  <c r="BF191" i="99"/>
  <c r="BE191" i="99"/>
  <c r="BD191" i="99"/>
  <c r="BC191" i="99"/>
  <c r="BB191" i="99"/>
  <c r="BA191" i="99"/>
  <c r="AZ191" i="99"/>
  <c r="AY191" i="99"/>
  <c r="AX191" i="99"/>
  <c r="AV191" i="99"/>
  <c r="BQ122" i="99"/>
  <c r="BP122" i="99"/>
  <c r="BN122" i="99"/>
  <c r="BJ122" i="99"/>
  <c r="AJ122" i="99" s="1"/>
  <c r="BI122" i="99"/>
  <c r="BH122" i="99"/>
  <c r="BG122" i="99"/>
  <c r="BF122" i="99"/>
  <c r="BE122" i="99"/>
  <c r="BD122" i="99"/>
  <c r="BC122" i="99"/>
  <c r="BB122" i="99"/>
  <c r="BA122" i="99"/>
  <c r="AZ122" i="99"/>
  <c r="AY122" i="99"/>
  <c r="AX122" i="99"/>
  <c r="AV122" i="99"/>
  <c r="BH167" i="99"/>
  <c r="BG167" i="99"/>
  <c r="BF167" i="99"/>
  <c r="BE167" i="99"/>
  <c r="BD167" i="99"/>
  <c r="BC167" i="99"/>
  <c r="BB167" i="99"/>
  <c r="BA167" i="99"/>
  <c r="AZ167" i="99"/>
  <c r="AY167" i="99"/>
  <c r="AX167" i="99"/>
  <c r="AV167" i="99"/>
  <c r="BT163" i="99"/>
  <c r="BQ163" i="99"/>
  <c r="BN163" i="99"/>
  <c r="BJ163" i="99"/>
  <c r="AJ163" i="99" s="1"/>
  <c r="BH149" i="99"/>
  <c r="BG149" i="99"/>
  <c r="BF149" i="99"/>
  <c r="BE149" i="99"/>
  <c r="BD149" i="99"/>
  <c r="BC149" i="99"/>
  <c r="BB149" i="99"/>
  <c r="BA149" i="99"/>
  <c r="AZ149" i="99"/>
  <c r="AY149" i="99"/>
  <c r="AX149" i="99"/>
  <c r="AV149" i="99"/>
  <c r="BU197" i="99"/>
  <c r="BQ197" i="99"/>
  <c r="BP197" i="99"/>
  <c r="BN197" i="99"/>
  <c r="BM197" i="99"/>
  <c r="BJ197" i="99"/>
  <c r="AJ197" i="99" s="1"/>
  <c r="BI197" i="99"/>
  <c r="BH197" i="99"/>
  <c r="BG197" i="99"/>
  <c r="BF197" i="99"/>
  <c r="BE197" i="99"/>
  <c r="BD197" i="99"/>
  <c r="BC197" i="99"/>
  <c r="BB197" i="99"/>
  <c r="BA197" i="99"/>
  <c r="AZ197" i="99"/>
  <c r="AY197" i="99"/>
  <c r="AX197" i="99"/>
  <c r="AV197" i="99"/>
  <c r="BN218" i="99"/>
  <c r="BJ218" i="99"/>
  <c r="AJ218" i="99" s="1"/>
  <c r="BH84" i="99"/>
  <c r="BG84" i="99"/>
  <c r="BF84" i="99"/>
  <c r="BE84" i="99"/>
  <c r="BD84" i="99"/>
  <c r="BC84" i="99"/>
  <c r="BB84" i="99"/>
  <c r="BA84" i="99"/>
  <c r="AZ84" i="99"/>
  <c r="AY84" i="99"/>
  <c r="AX84" i="99"/>
  <c r="AV84" i="99"/>
  <c r="BH183" i="99"/>
  <c r="BG183" i="99"/>
  <c r="BF183" i="99"/>
  <c r="BE183" i="99"/>
  <c r="BD183" i="99"/>
  <c r="BC183" i="99"/>
  <c r="BB183" i="99"/>
  <c r="BA183" i="99"/>
  <c r="AZ183" i="99"/>
  <c r="AY183" i="99"/>
  <c r="AX183" i="99"/>
  <c r="AV183" i="99"/>
  <c r="BH53" i="99"/>
  <c r="BG53" i="99"/>
  <c r="BF53" i="99"/>
  <c r="BE53" i="99"/>
  <c r="BD53" i="99"/>
  <c r="BC53" i="99"/>
  <c r="BB53" i="99"/>
  <c r="BA53" i="99"/>
  <c r="AZ53" i="99"/>
  <c r="AY53" i="99"/>
  <c r="AX53" i="99"/>
  <c r="AV53" i="99"/>
  <c r="BH38" i="99"/>
  <c r="BG38" i="99"/>
  <c r="BF38" i="99"/>
  <c r="BE38" i="99"/>
  <c r="BD38" i="99"/>
  <c r="BC38" i="99"/>
  <c r="BB38" i="99"/>
  <c r="BA38" i="99"/>
  <c r="AZ38" i="99"/>
  <c r="AY38" i="99"/>
  <c r="AX38" i="99"/>
  <c r="AV38" i="99"/>
  <c r="BH182" i="99"/>
  <c r="BG182" i="99"/>
  <c r="BF182" i="99"/>
  <c r="BE182" i="99"/>
  <c r="BD182" i="99"/>
  <c r="BC182" i="99"/>
  <c r="BB182" i="99"/>
  <c r="BA182" i="99"/>
  <c r="AZ182" i="99"/>
  <c r="AY182" i="99"/>
  <c r="AX182" i="99"/>
  <c r="AV182" i="99"/>
  <c r="BH110" i="99"/>
  <c r="BG110" i="99"/>
  <c r="BF110" i="99"/>
  <c r="BE110" i="99"/>
  <c r="BD110" i="99"/>
  <c r="BC110" i="99"/>
  <c r="BB110" i="99"/>
  <c r="BA110" i="99"/>
  <c r="AZ110" i="99"/>
  <c r="AY110" i="99"/>
  <c r="AX110" i="99"/>
  <c r="AV110" i="99"/>
  <c r="BH16" i="99"/>
  <c r="BG16" i="99"/>
  <c r="BF16" i="99"/>
  <c r="BE16" i="99"/>
  <c r="BD16" i="99"/>
  <c r="BC16" i="99"/>
  <c r="BB16" i="99"/>
  <c r="BA16" i="99"/>
  <c r="AZ16" i="99"/>
  <c r="AY16" i="99"/>
  <c r="AX16" i="99"/>
  <c r="AV16" i="99"/>
  <c r="BN178" i="99"/>
  <c r="BH86" i="99"/>
  <c r="BG86" i="99"/>
  <c r="BF86" i="99"/>
  <c r="BE86" i="99"/>
  <c r="BD86" i="99"/>
  <c r="BC86" i="99"/>
  <c r="BB86" i="99"/>
  <c r="BA86" i="99"/>
  <c r="AZ86" i="99"/>
  <c r="AY86" i="99"/>
  <c r="AX86" i="99"/>
  <c r="AV86" i="99"/>
  <c r="BH121" i="99"/>
  <c r="BG121" i="99"/>
  <c r="BF121" i="99"/>
  <c r="BE121" i="99"/>
  <c r="BD121" i="99"/>
  <c r="BC121" i="99"/>
  <c r="BB121" i="99"/>
  <c r="BA121" i="99"/>
  <c r="AZ121" i="99"/>
  <c r="AY121" i="99"/>
  <c r="AX121" i="99"/>
  <c r="AV121" i="99"/>
  <c r="BU75" i="99"/>
  <c r="BT75" i="99"/>
  <c r="BS75" i="99"/>
  <c r="BR75" i="99"/>
  <c r="BQ75" i="99"/>
  <c r="BP75" i="99"/>
  <c r="BO75" i="99"/>
  <c r="BN75" i="99"/>
  <c r="BM75" i="99"/>
  <c r="BL75" i="99"/>
  <c r="BK75" i="99"/>
  <c r="BJ75" i="99"/>
  <c r="AJ75" i="99" s="1"/>
  <c r="BI75" i="99"/>
  <c r="BF120" i="99"/>
  <c r="BE120" i="99"/>
  <c r="BD120" i="99"/>
  <c r="AX120" i="99"/>
  <c r="AV120" i="99"/>
  <c r="BE77" i="99"/>
  <c r="AY77" i="99"/>
  <c r="BN143" i="99"/>
  <c r="BJ143" i="99"/>
  <c r="AJ143" i="99" s="1"/>
  <c r="R3" i="102"/>
  <c r="S6" i="102"/>
  <c r="T7" i="102"/>
  <c r="U8" i="102"/>
  <c r="V9" i="102"/>
  <c r="W10" i="102"/>
  <c r="X11" i="102"/>
  <c r="Y12" i="102"/>
  <c r="Z13" i="102"/>
  <c r="AA14" i="102"/>
  <c r="AB15" i="102"/>
  <c r="AC16" i="102"/>
  <c r="AD17" i="102"/>
  <c r="AE18" i="102"/>
  <c r="R20" i="102"/>
  <c r="S23" i="102"/>
  <c r="T24" i="102"/>
  <c r="U25" i="102"/>
  <c r="V26" i="102"/>
  <c r="W27" i="102"/>
  <c r="X28" i="102"/>
  <c r="Y29" i="102"/>
  <c r="Z30" i="102"/>
  <c r="AA31" i="102"/>
  <c r="AB32" i="102"/>
  <c r="AC33" i="102"/>
  <c r="AD34" i="102"/>
  <c r="AE35" i="102"/>
  <c r="D2" i="100"/>
  <c r="U2" i="100" s="1"/>
  <c r="E2" i="100"/>
  <c r="V2" i="100" s="1"/>
  <c r="D3" i="100"/>
  <c r="U3" i="100" s="1"/>
  <c r="E3" i="100"/>
  <c r="V3" i="100" s="1"/>
  <c r="D4" i="100"/>
  <c r="U4" i="100" s="1"/>
  <c r="E4" i="100"/>
  <c r="V4" i="100" s="1"/>
  <c r="D5" i="100"/>
  <c r="U5" i="100" s="1"/>
  <c r="E5" i="100"/>
  <c r="V5" i="100" s="1"/>
  <c r="D6" i="100"/>
  <c r="U6" i="100" s="1"/>
  <c r="E6" i="100"/>
  <c r="V6" i="100" s="1"/>
  <c r="D7" i="100"/>
  <c r="U7" i="100" s="1"/>
  <c r="E7" i="100"/>
  <c r="V7" i="100" s="1"/>
  <c r="D8" i="100"/>
  <c r="U8" i="100" s="1"/>
  <c r="E8" i="100"/>
  <c r="V8" i="100" s="1"/>
  <c r="D9" i="100"/>
  <c r="U9" i="100" s="1"/>
  <c r="E9" i="100"/>
  <c r="V9" i="100" s="1"/>
  <c r="D10" i="100"/>
  <c r="U10" i="100" s="1"/>
  <c r="E10" i="100"/>
  <c r="V10" i="100" s="1"/>
  <c r="D11" i="100"/>
  <c r="U11" i="100" s="1"/>
  <c r="E11" i="100"/>
  <c r="V11" i="100" s="1"/>
  <c r="D12" i="100"/>
  <c r="U12" i="100" s="1"/>
  <c r="E12" i="100"/>
  <c r="V12" i="100" s="1"/>
  <c r="D13" i="100"/>
  <c r="U13" i="100" s="1"/>
  <c r="E13" i="100"/>
  <c r="V13" i="100" s="1"/>
  <c r="D14" i="100"/>
  <c r="U14" i="100" s="1"/>
  <c r="E14" i="100"/>
  <c r="V14" i="100" s="1"/>
  <c r="D15" i="100"/>
  <c r="U15" i="100" s="1"/>
  <c r="E15" i="100"/>
  <c r="V15" i="100" s="1"/>
  <c r="D16" i="100"/>
  <c r="U16" i="100" s="1"/>
  <c r="E16" i="100"/>
  <c r="V16" i="100" s="1"/>
  <c r="D17" i="100"/>
  <c r="U17" i="100" s="1"/>
  <c r="E17" i="100"/>
  <c r="V17" i="100" s="1"/>
  <c r="D18" i="100"/>
  <c r="U18" i="100" s="1"/>
  <c r="E18" i="100"/>
  <c r="V18" i="100" s="1"/>
  <c r="D19" i="100"/>
  <c r="U19" i="100" s="1"/>
  <c r="E19" i="100"/>
  <c r="V19" i="100" s="1"/>
  <c r="D20" i="100"/>
  <c r="U20" i="100" s="1"/>
  <c r="E20" i="100"/>
  <c r="V20" i="100" s="1"/>
  <c r="D21" i="100"/>
  <c r="U21" i="100" s="1"/>
  <c r="E21" i="100"/>
  <c r="V21" i="100" s="1"/>
  <c r="D22" i="100"/>
  <c r="U22" i="100" s="1"/>
  <c r="E22" i="100"/>
  <c r="V22" i="100" s="1"/>
  <c r="D23" i="100"/>
  <c r="U23" i="100" s="1"/>
  <c r="E23" i="100"/>
  <c r="V23" i="100" s="1"/>
  <c r="D24" i="100"/>
  <c r="U24" i="100" s="1"/>
  <c r="E24" i="100"/>
  <c r="V24" i="100" s="1"/>
  <c r="D25" i="100"/>
  <c r="U25" i="100" s="1"/>
  <c r="E25" i="100"/>
  <c r="V25" i="100" s="1"/>
  <c r="D26" i="100"/>
  <c r="U26" i="100" s="1"/>
  <c r="E26" i="100"/>
  <c r="V26" i="100" s="1"/>
  <c r="D27" i="100"/>
  <c r="U27" i="100" s="1"/>
  <c r="E27" i="100"/>
  <c r="V27" i="100" s="1"/>
  <c r="D28" i="100"/>
  <c r="U28" i="100" s="1"/>
  <c r="E28" i="100"/>
  <c r="V28" i="100" s="1"/>
  <c r="D29" i="100"/>
  <c r="U29" i="100" s="1"/>
  <c r="E29" i="100"/>
  <c r="V29" i="100" s="1"/>
  <c r="D30" i="100"/>
  <c r="U30" i="100" s="1"/>
  <c r="E30" i="100"/>
  <c r="V30" i="100" s="1"/>
  <c r="D31" i="100"/>
  <c r="U31" i="100" s="1"/>
  <c r="E31" i="100"/>
  <c r="V31" i="100" s="1"/>
  <c r="D179" i="100"/>
  <c r="U179" i="100" s="1"/>
  <c r="E179" i="100"/>
  <c r="V179" i="100" s="1"/>
  <c r="D32" i="100"/>
  <c r="U32" i="100" s="1"/>
  <c r="E32" i="100"/>
  <c r="V32" i="100" s="1"/>
  <c r="D33" i="100"/>
  <c r="U33" i="100" s="1"/>
  <c r="E33" i="100"/>
  <c r="V33" i="100" s="1"/>
  <c r="D34" i="100"/>
  <c r="U34" i="100" s="1"/>
  <c r="E34" i="100"/>
  <c r="V34" i="100" s="1"/>
  <c r="D35" i="100"/>
  <c r="U35" i="100" s="1"/>
  <c r="E35" i="100"/>
  <c r="V35" i="100" s="1"/>
  <c r="D36" i="100"/>
  <c r="U36" i="100" s="1"/>
  <c r="E36" i="100"/>
  <c r="V36" i="100" s="1"/>
  <c r="D37" i="100"/>
  <c r="U37" i="100" s="1"/>
  <c r="E37" i="100"/>
  <c r="V37" i="100" s="1"/>
  <c r="D38" i="100"/>
  <c r="U38" i="100" s="1"/>
  <c r="E38" i="100"/>
  <c r="V38" i="100" s="1"/>
  <c r="D39" i="100"/>
  <c r="U39" i="100" s="1"/>
  <c r="E39" i="100"/>
  <c r="V39" i="100" s="1"/>
  <c r="D40" i="100"/>
  <c r="U40" i="100" s="1"/>
  <c r="E40" i="100"/>
  <c r="V40" i="100" s="1"/>
  <c r="D41" i="100"/>
  <c r="U41" i="100" s="1"/>
  <c r="E41" i="100"/>
  <c r="V41" i="100" s="1"/>
  <c r="D42" i="100"/>
  <c r="U42" i="100" s="1"/>
  <c r="E42" i="100"/>
  <c r="V42" i="100" s="1"/>
  <c r="D43" i="100"/>
  <c r="U43" i="100" s="1"/>
  <c r="E43" i="100"/>
  <c r="V43" i="100" s="1"/>
  <c r="D44" i="100"/>
  <c r="U44" i="100" s="1"/>
  <c r="E44" i="100"/>
  <c r="V44" i="100" s="1"/>
  <c r="D45" i="100"/>
  <c r="U45" i="100" s="1"/>
  <c r="E45" i="100"/>
  <c r="V45" i="100" s="1"/>
  <c r="D46" i="100"/>
  <c r="U46" i="100" s="1"/>
  <c r="E46" i="100"/>
  <c r="V46" i="100" s="1"/>
  <c r="D47" i="100"/>
  <c r="U47" i="100" s="1"/>
  <c r="E47" i="100"/>
  <c r="V47" i="100" s="1"/>
  <c r="D48" i="100"/>
  <c r="U48" i="100" s="1"/>
  <c r="E48" i="100"/>
  <c r="V48" i="100" s="1"/>
  <c r="D49" i="100"/>
  <c r="U49" i="100" s="1"/>
  <c r="E49" i="100"/>
  <c r="V49" i="100" s="1"/>
  <c r="D50" i="100"/>
  <c r="U50" i="100" s="1"/>
  <c r="E50" i="100"/>
  <c r="V50" i="100" s="1"/>
  <c r="D51" i="100"/>
  <c r="U51" i="100" s="1"/>
  <c r="E51" i="100"/>
  <c r="V51" i="100" s="1"/>
  <c r="D52" i="100"/>
  <c r="E52" i="100"/>
  <c r="V52" i="100" s="1"/>
  <c r="U52" i="100"/>
  <c r="D53" i="100"/>
  <c r="U53" i="100" s="1"/>
  <c r="E53" i="100"/>
  <c r="V53" i="100" s="1"/>
  <c r="D54" i="100"/>
  <c r="U54" i="100" s="1"/>
  <c r="E54" i="100"/>
  <c r="V54" i="100" s="1"/>
  <c r="D55" i="100"/>
  <c r="U55" i="100" s="1"/>
  <c r="E55" i="100"/>
  <c r="V55" i="100" s="1"/>
  <c r="D56" i="100"/>
  <c r="U56" i="100" s="1"/>
  <c r="E56" i="100"/>
  <c r="V56" i="100" s="1"/>
  <c r="D57" i="100"/>
  <c r="U57" i="100" s="1"/>
  <c r="E57" i="100"/>
  <c r="V57" i="100" s="1"/>
  <c r="D58" i="100"/>
  <c r="U58" i="100" s="1"/>
  <c r="E58" i="100"/>
  <c r="V58" i="100" s="1"/>
  <c r="D59" i="100"/>
  <c r="U59" i="100" s="1"/>
  <c r="E59" i="100"/>
  <c r="V59" i="100" s="1"/>
  <c r="D60" i="100"/>
  <c r="U60" i="100" s="1"/>
  <c r="E60" i="100"/>
  <c r="V60" i="100" s="1"/>
  <c r="D61" i="100"/>
  <c r="U61" i="100" s="1"/>
  <c r="E61" i="100"/>
  <c r="V61" i="100" s="1"/>
  <c r="D62" i="100"/>
  <c r="U62" i="100" s="1"/>
  <c r="E62" i="100"/>
  <c r="V62" i="100" s="1"/>
  <c r="D63" i="100"/>
  <c r="U63" i="100" s="1"/>
  <c r="E63" i="100"/>
  <c r="V63" i="100" s="1"/>
  <c r="D64" i="100"/>
  <c r="U64" i="100" s="1"/>
  <c r="E64" i="100"/>
  <c r="V64" i="100" s="1"/>
  <c r="D65" i="100"/>
  <c r="U65" i="100" s="1"/>
  <c r="E65" i="100"/>
  <c r="V65" i="100" s="1"/>
  <c r="D66" i="100"/>
  <c r="U66" i="100" s="1"/>
  <c r="E66" i="100"/>
  <c r="V66" i="100" s="1"/>
  <c r="D67" i="100"/>
  <c r="U67" i="100" s="1"/>
  <c r="E67" i="100"/>
  <c r="V67" i="100" s="1"/>
  <c r="D68" i="100"/>
  <c r="U68" i="100" s="1"/>
  <c r="E68" i="100"/>
  <c r="V68" i="100" s="1"/>
  <c r="D69" i="100"/>
  <c r="U69" i="100" s="1"/>
  <c r="E69" i="100"/>
  <c r="V69" i="100" s="1"/>
  <c r="D70" i="100"/>
  <c r="U70" i="100" s="1"/>
  <c r="E70" i="100"/>
  <c r="V70" i="100" s="1"/>
  <c r="D71" i="100"/>
  <c r="U71" i="100" s="1"/>
  <c r="E71" i="100"/>
  <c r="V71" i="100" s="1"/>
  <c r="D72" i="100"/>
  <c r="U72" i="100" s="1"/>
  <c r="E72" i="100"/>
  <c r="V72" i="100" s="1"/>
  <c r="D73" i="100"/>
  <c r="U73" i="100" s="1"/>
  <c r="E73" i="100"/>
  <c r="V73" i="100" s="1"/>
  <c r="D74" i="100"/>
  <c r="U74" i="100" s="1"/>
  <c r="E74" i="100"/>
  <c r="V74" i="100" s="1"/>
  <c r="D75" i="100"/>
  <c r="U75" i="100" s="1"/>
  <c r="E75" i="100"/>
  <c r="V75" i="100" s="1"/>
  <c r="D76" i="100"/>
  <c r="U76" i="100" s="1"/>
  <c r="E76" i="100"/>
  <c r="V76" i="100" s="1"/>
  <c r="D77" i="100"/>
  <c r="U77" i="100" s="1"/>
  <c r="E77" i="100"/>
  <c r="V77" i="100" s="1"/>
  <c r="D78" i="100"/>
  <c r="U78" i="100" s="1"/>
  <c r="E78" i="100"/>
  <c r="V78" i="100" s="1"/>
  <c r="D79" i="100"/>
  <c r="U79" i="100" s="1"/>
  <c r="E79" i="100"/>
  <c r="V79" i="100" s="1"/>
  <c r="D80" i="100"/>
  <c r="U80" i="100" s="1"/>
  <c r="E80" i="100"/>
  <c r="V80" i="100" s="1"/>
  <c r="D81" i="100"/>
  <c r="U81" i="100" s="1"/>
  <c r="E81" i="100"/>
  <c r="V81" i="100" s="1"/>
  <c r="D82" i="100"/>
  <c r="U82" i="100" s="1"/>
  <c r="E82" i="100"/>
  <c r="V82" i="100" s="1"/>
  <c r="D83" i="100"/>
  <c r="U83" i="100" s="1"/>
  <c r="E83" i="100"/>
  <c r="V83" i="100" s="1"/>
  <c r="D84" i="100"/>
  <c r="U84" i="100" s="1"/>
  <c r="E84" i="100"/>
  <c r="V84" i="100" s="1"/>
  <c r="D85" i="100"/>
  <c r="U85" i="100" s="1"/>
  <c r="E85" i="100"/>
  <c r="V85" i="100" s="1"/>
  <c r="D86" i="100"/>
  <c r="U86" i="100" s="1"/>
  <c r="E86" i="100"/>
  <c r="V86" i="100" s="1"/>
  <c r="D87" i="100"/>
  <c r="U87" i="100" s="1"/>
  <c r="E87" i="100"/>
  <c r="V87" i="100" s="1"/>
  <c r="D88" i="100"/>
  <c r="U88" i="100" s="1"/>
  <c r="E88" i="100"/>
  <c r="V88" i="100" s="1"/>
  <c r="D89" i="100"/>
  <c r="U89" i="100" s="1"/>
  <c r="E89" i="100"/>
  <c r="V89" i="100" s="1"/>
  <c r="D90" i="100"/>
  <c r="U90" i="100" s="1"/>
  <c r="E90" i="100"/>
  <c r="V90" i="100" s="1"/>
  <c r="D91" i="100"/>
  <c r="U91" i="100" s="1"/>
  <c r="E91" i="100"/>
  <c r="V91" i="100" s="1"/>
  <c r="D92" i="100"/>
  <c r="U92" i="100" s="1"/>
  <c r="E92" i="100"/>
  <c r="V92" i="100" s="1"/>
  <c r="D93" i="100"/>
  <c r="U93" i="100" s="1"/>
  <c r="E93" i="100"/>
  <c r="V93" i="100" s="1"/>
  <c r="D94" i="100"/>
  <c r="U94" i="100" s="1"/>
  <c r="E94" i="100"/>
  <c r="V94" i="100" s="1"/>
  <c r="D95" i="100"/>
  <c r="U95" i="100" s="1"/>
  <c r="E95" i="100"/>
  <c r="V95" i="100" s="1"/>
  <c r="D96" i="100"/>
  <c r="U96" i="100" s="1"/>
  <c r="E96" i="100"/>
  <c r="V96" i="100" s="1"/>
  <c r="D97" i="100"/>
  <c r="U97" i="100" s="1"/>
  <c r="E97" i="100"/>
  <c r="V97" i="100" s="1"/>
  <c r="D98" i="100"/>
  <c r="U98" i="100" s="1"/>
  <c r="E98" i="100"/>
  <c r="V98" i="100" s="1"/>
  <c r="D99" i="100"/>
  <c r="U99" i="100" s="1"/>
  <c r="E99" i="100"/>
  <c r="V99" i="100" s="1"/>
  <c r="D100" i="100"/>
  <c r="U100" i="100" s="1"/>
  <c r="E100" i="100"/>
  <c r="V100" i="100" s="1"/>
  <c r="D101" i="100"/>
  <c r="U101" i="100" s="1"/>
  <c r="E101" i="100"/>
  <c r="V101" i="100" s="1"/>
  <c r="D102" i="100"/>
  <c r="U102" i="100" s="1"/>
  <c r="E102" i="100"/>
  <c r="V102" i="100" s="1"/>
  <c r="D103" i="100"/>
  <c r="U103" i="100" s="1"/>
  <c r="E103" i="100"/>
  <c r="V103" i="100" s="1"/>
  <c r="D104" i="100"/>
  <c r="U104" i="100" s="1"/>
  <c r="E104" i="100"/>
  <c r="V104" i="100" s="1"/>
  <c r="D105" i="100"/>
  <c r="U105" i="100" s="1"/>
  <c r="E105" i="100"/>
  <c r="V105" i="100" s="1"/>
  <c r="D106" i="100"/>
  <c r="U106" i="100" s="1"/>
  <c r="E106" i="100"/>
  <c r="V106" i="100" s="1"/>
  <c r="D107" i="100"/>
  <c r="U107" i="100" s="1"/>
  <c r="E107" i="100"/>
  <c r="V107" i="100" s="1"/>
  <c r="D108" i="100"/>
  <c r="U108" i="100" s="1"/>
  <c r="E108" i="100"/>
  <c r="V108" i="100" s="1"/>
  <c r="D110" i="100"/>
  <c r="U110" i="100" s="1"/>
  <c r="E110" i="100"/>
  <c r="V110" i="100" s="1"/>
  <c r="D111" i="100"/>
  <c r="U111" i="100" s="1"/>
  <c r="E111" i="100"/>
  <c r="V111" i="100" s="1"/>
  <c r="D112" i="100"/>
  <c r="U112" i="100" s="1"/>
  <c r="E112" i="100"/>
  <c r="V112" i="100" s="1"/>
  <c r="D113" i="100"/>
  <c r="U113" i="100" s="1"/>
  <c r="E113" i="100"/>
  <c r="V113" i="100" s="1"/>
  <c r="D114" i="100"/>
  <c r="U114" i="100" s="1"/>
  <c r="E114" i="100"/>
  <c r="V114" i="100" s="1"/>
  <c r="D115" i="100"/>
  <c r="U115" i="100" s="1"/>
  <c r="E115" i="100"/>
  <c r="V115" i="100" s="1"/>
  <c r="D116" i="100"/>
  <c r="U116" i="100" s="1"/>
  <c r="E116" i="100"/>
  <c r="V116" i="100" s="1"/>
  <c r="D117" i="100"/>
  <c r="U117" i="100" s="1"/>
  <c r="E117" i="100"/>
  <c r="V117" i="100" s="1"/>
  <c r="D118" i="100"/>
  <c r="U118" i="100" s="1"/>
  <c r="E118" i="100"/>
  <c r="V118" i="100" s="1"/>
  <c r="D119" i="100"/>
  <c r="U119" i="100" s="1"/>
  <c r="E119" i="100"/>
  <c r="V119" i="100" s="1"/>
  <c r="D219" i="100"/>
  <c r="U219" i="100" s="1"/>
  <c r="E219" i="100"/>
  <c r="V219" i="100" s="1"/>
  <c r="D120" i="100"/>
  <c r="U120" i="100" s="1"/>
  <c r="E120" i="100"/>
  <c r="V120" i="100" s="1"/>
  <c r="D121" i="100"/>
  <c r="U121" i="100" s="1"/>
  <c r="E121" i="100"/>
  <c r="V121" i="100" s="1"/>
  <c r="D122" i="100"/>
  <c r="U122" i="100" s="1"/>
  <c r="E122" i="100"/>
  <c r="V122" i="100" s="1"/>
  <c r="D123" i="100"/>
  <c r="U123" i="100" s="1"/>
  <c r="E123" i="100"/>
  <c r="V123" i="100" s="1"/>
  <c r="D124" i="100"/>
  <c r="U124" i="100" s="1"/>
  <c r="E124" i="100"/>
  <c r="V124" i="100" s="1"/>
  <c r="D125" i="100"/>
  <c r="U125" i="100" s="1"/>
  <c r="E125" i="100"/>
  <c r="V125" i="100" s="1"/>
  <c r="D126" i="100"/>
  <c r="U126" i="100" s="1"/>
  <c r="E126" i="100"/>
  <c r="V126" i="100" s="1"/>
  <c r="D127" i="100"/>
  <c r="U127" i="100" s="1"/>
  <c r="E127" i="100"/>
  <c r="V127" i="100" s="1"/>
  <c r="D128" i="100"/>
  <c r="U128" i="100" s="1"/>
  <c r="E128" i="100"/>
  <c r="V128" i="100" s="1"/>
  <c r="D129" i="100"/>
  <c r="U129" i="100" s="1"/>
  <c r="E129" i="100"/>
  <c r="V129" i="100" s="1"/>
  <c r="D130" i="100"/>
  <c r="U130" i="100" s="1"/>
  <c r="E130" i="100"/>
  <c r="V130" i="100" s="1"/>
  <c r="D131" i="100"/>
  <c r="U131" i="100" s="1"/>
  <c r="E131" i="100"/>
  <c r="V131" i="100" s="1"/>
  <c r="D132" i="100"/>
  <c r="U132" i="100" s="1"/>
  <c r="E132" i="100"/>
  <c r="V132" i="100" s="1"/>
  <c r="D134" i="100"/>
  <c r="U134" i="100" s="1"/>
  <c r="E134" i="100"/>
  <c r="V134" i="100" s="1"/>
  <c r="D135" i="100"/>
  <c r="U135" i="100" s="1"/>
  <c r="E135" i="100"/>
  <c r="V135" i="100" s="1"/>
  <c r="D136" i="100"/>
  <c r="U136" i="100" s="1"/>
  <c r="E136" i="100"/>
  <c r="V136" i="100" s="1"/>
  <c r="D137" i="100"/>
  <c r="U137" i="100" s="1"/>
  <c r="E137" i="100"/>
  <c r="V137" i="100" s="1"/>
  <c r="D138" i="100"/>
  <c r="U138" i="100" s="1"/>
  <c r="E138" i="100"/>
  <c r="V138" i="100" s="1"/>
  <c r="D139" i="100"/>
  <c r="U139" i="100" s="1"/>
  <c r="E139" i="100"/>
  <c r="V139" i="100" s="1"/>
  <c r="D140" i="100"/>
  <c r="U140" i="100" s="1"/>
  <c r="E140" i="100"/>
  <c r="V140" i="100" s="1"/>
  <c r="D141" i="100"/>
  <c r="U141" i="100" s="1"/>
  <c r="E141" i="100"/>
  <c r="V141" i="100" s="1"/>
  <c r="D142" i="100"/>
  <c r="U142" i="100" s="1"/>
  <c r="E142" i="100"/>
  <c r="V142" i="100" s="1"/>
  <c r="D143" i="100"/>
  <c r="U143" i="100" s="1"/>
  <c r="E143" i="100"/>
  <c r="V143" i="100" s="1"/>
  <c r="D144" i="100"/>
  <c r="U144" i="100" s="1"/>
  <c r="E144" i="100"/>
  <c r="V144" i="100" s="1"/>
  <c r="D145" i="100"/>
  <c r="U145" i="100" s="1"/>
  <c r="E145" i="100"/>
  <c r="V145" i="100" s="1"/>
  <c r="D146" i="100"/>
  <c r="U146" i="100" s="1"/>
  <c r="E146" i="100"/>
  <c r="V146" i="100" s="1"/>
  <c r="D147" i="100"/>
  <c r="U147" i="100" s="1"/>
  <c r="E147" i="100"/>
  <c r="V147" i="100" s="1"/>
  <c r="D148" i="100"/>
  <c r="U148" i="100" s="1"/>
  <c r="E148" i="100"/>
  <c r="V148" i="100" s="1"/>
  <c r="D149" i="100"/>
  <c r="U149" i="100" s="1"/>
  <c r="E149" i="100"/>
  <c r="V149" i="100" s="1"/>
  <c r="D150" i="100"/>
  <c r="U150" i="100" s="1"/>
  <c r="E150" i="100"/>
  <c r="V150" i="100" s="1"/>
  <c r="D151" i="100"/>
  <c r="U151" i="100" s="1"/>
  <c r="E151" i="100"/>
  <c r="V151" i="100" s="1"/>
  <c r="D152" i="100"/>
  <c r="U152" i="100" s="1"/>
  <c r="E152" i="100"/>
  <c r="V152" i="100" s="1"/>
  <c r="D153" i="100"/>
  <c r="U153" i="100" s="1"/>
  <c r="E153" i="100"/>
  <c r="V153" i="100" s="1"/>
  <c r="D154" i="100"/>
  <c r="U154" i="100" s="1"/>
  <c r="E154" i="100"/>
  <c r="V154" i="100" s="1"/>
  <c r="D155" i="100"/>
  <c r="U155" i="100" s="1"/>
  <c r="E155" i="100"/>
  <c r="V155" i="100" s="1"/>
  <c r="D156" i="100"/>
  <c r="U156" i="100" s="1"/>
  <c r="E156" i="100"/>
  <c r="V156" i="100" s="1"/>
  <c r="D157" i="100"/>
  <c r="U157" i="100" s="1"/>
  <c r="E157" i="100"/>
  <c r="V157" i="100" s="1"/>
  <c r="D158" i="100"/>
  <c r="U158" i="100" s="1"/>
  <c r="E158" i="100"/>
  <c r="V158" i="100" s="1"/>
  <c r="D159" i="100"/>
  <c r="U159" i="100" s="1"/>
  <c r="E159" i="100"/>
  <c r="V159" i="100" s="1"/>
  <c r="D160" i="100"/>
  <c r="U160" i="100" s="1"/>
  <c r="E160" i="100"/>
  <c r="V160" i="100" s="1"/>
  <c r="D161" i="100"/>
  <c r="U161" i="100" s="1"/>
  <c r="E161" i="100"/>
  <c r="V161" i="100" s="1"/>
  <c r="D162" i="100"/>
  <c r="U162" i="100" s="1"/>
  <c r="E162" i="100"/>
  <c r="V162" i="100" s="1"/>
  <c r="D163" i="100"/>
  <c r="U163" i="100" s="1"/>
  <c r="E163" i="100"/>
  <c r="V163" i="100" s="1"/>
  <c r="D164" i="100"/>
  <c r="U164" i="100" s="1"/>
  <c r="E164" i="100"/>
  <c r="V164" i="100" s="1"/>
  <c r="D165" i="100"/>
  <c r="U165" i="100" s="1"/>
  <c r="E165" i="100"/>
  <c r="V165" i="100" s="1"/>
  <c r="D166" i="100"/>
  <c r="U166" i="100" s="1"/>
  <c r="E166" i="100"/>
  <c r="V166" i="100" s="1"/>
  <c r="D167" i="100"/>
  <c r="U167" i="100" s="1"/>
  <c r="E167" i="100"/>
  <c r="V167" i="100" s="1"/>
  <c r="D168" i="100"/>
  <c r="U168" i="100" s="1"/>
  <c r="E168" i="100"/>
  <c r="V168" i="100" s="1"/>
  <c r="D169" i="100"/>
  <c r="U169" i="100" s="1"/>
  <c r="E169" i="100"/>
  <c r="V169" i="100" s="1"/>
  <c r="D170" i="100"/>
  <c r="U170" i="100" s="1"/>
  <c r="E170" i="100"/>
  <c r="V170" i="100" s="1"/>
  <c r="D171" i="100"/>
  <c r="U171" i="100" s="1"/>
  <c r="E171" i="100"/>
  <c r="V171" i="100" s="1"/>
  <c r="D172" i="100"/>
  <c r="U172" i="100" s="1"/>
  <c r="E172" i="100"/>
  <c r="V172" i="100" s="1"/>
  <c r="D173" i="100"/>
  <c r="U173" i="100" s="1"/>
  <c r="E173" i="100"/>
  <c r="V173" i="100" s="1"/>
  <c r="D174" i="100"/>
  <c r="U174" i="100" s="1"/>
  <c r="E174" i="100"/>
  <c r="V174" i="100" s="1"/>
  <c r="D175" i="100"/>
  <c r="U175" i="100" s="1"/>
  <c r="E175" i="100"/>
  <c r="V175" i="100" s="1"/>
  <c r="D176" i="100"/>
  <c r="U176" i="100" s="1"/>
  <c r="E176" i="100"/>
  <c r="V176" i="100" s="1"/>
  <c r="D177" i="100"/>
  <c r="U177" i="100" s="1"/>
  <c r="E177" i="100"/>
  <c r="V177" i="100" s="1"/>
  <c r="D178" i="100"/>
  <c r="U178" i="100" s="1"/>
  <c r="E178" i="100"/>
  <c r="V178" i="100" s="1"/>
  <c r="D180" i="100"/>
  <c r="U180" i="100" s="1"/>
  <c r="E180" i="100"/>
  <c r="V180" i="100" s="1"/>
  <c r="D181" i="100"/>
  <c r="U181" i="100" s="1"/>
  <c r="E181" i="100"/>
  <c r="V181" i="100" s="1"/>
  <c r="D182" i="100"/>
  <c r="U182" i="100" s="1"/>
  <c r="E182" i="100"/>
  <c r="V182" i="100" s="1"/>
  <c r="D183" i="100"/>
  <c r="U183" i="100" s="1"/>
  <c r="E183" i="100"/>
  <c r="V183" i="100" s="1"/>
  <c r="D184" i="100"/>
  <c r="U184" i="100" s="1"/>
  <c r="E184" i="100"/>
  <c r="V184" i="100" s="1"/>
  <c r="D185" i="100"/>
  <c r="U185" i="100" s="1"/>
  <c r="E185" i="100"/>
  <c r="V185" i="100" s="1"/>
  <c r="D186" i="100"/>
  <c r="U186" i="100" s="1"/>
  <c r="E186" i="100"/>
  <c r="V186" i="100" s="1"/>
  <c r="D187" i="100"/>
  <c r="U187" i="100" s="1"/>
  <c r="E187" i="100"/>
  <c r="V187" i="100" s="1"/>
  <c r="D188" i="100"/>
  <c r="U188" i="100" s="1"/>
  <c r="E188" i="100"/>
  <c r="V188" i="100" s="1"/>
  <c r="D189" i="100"/>
  <c r="U189" i="100" s="1"/>
  <c r="E189" i="100"/>
  <c r="V189" i="100" s="1"/>
  <c r="D190" i="100"/>
  <c r="U190" i="100" s="1"/>
  <c r="E190" i="100"/>
  <c r="V190" i="100" s="1"/>
  <c r="D191" i="100"/>
  <c r="U191" i="100" s="1"/>
  <c r="E191" i="100"/>
  <c r="V191" i="100" s="1"/>
  <c r="D192" i="100"/>
  <c r="U192" i="100" s="1"/>
  <c r="E192" i="100"/>
  <c r="V192" i="100" s="1"/>
  <c r="D193" i="100"/>
  <c r="U193" i="100" s="1"/>
  <c r="E193" i="100"/>
  <c r="V193" i="100" s="1"/>
  <c r="D194" i="100"/>
  <c r="U194" i="100" s="1"/>
  <c r="E194" i="100"/>
  <c r="V194" i="100" s="1"/>
  <c r="D195" i="100"/>
  <c r="U195" i="100" s="1"/>
  <c r="E195" i="100"/>
  <c r="V195" i="100" s="1"/>
  <c r="D196" i="100"/>
  <c r="U196" i="100" s="1"/>
  <c r="E196" i="100"/>
  <c r="V196" i="100" s="1"/>
  <c r="D197" i="100"/>
  <c r="U197" i="100" s="1"/>
  <c r="E197" i="100"/>
  <c r="V197" i="100" s="1"/>
  <c r="D198" i="100"/>
  <c r="U198" i="100" s="1"/>
  <c r="E198" i="100"/>
  <c r="V198" i="100" s="1"/>
  <c r="D199" i="100"/>
  <c r="U199" i="100" s="1"/>
  <c r="E199" i="100"/>
  <c r="V199" i="100" s="1"/>
  <c r="D200" i="100"/>
  <c r="U200" i="100" s="1"/>
  <c r="E200" i="100"/>
  <c r="V200" i="100" s="1"/>
  <c r="D201" i="100"/>
  <c r="U201" i="100" s="1"/>
  <c r="E201" i="100"/>
  <c r="V201" i="100" s="1"/>
  <c r="D202" i="100"/>
  <c r="U202" i="100" s="1"/>
  <c r="E202" i="100"/>
  <c r="V202" i="100" s="1"/>
  <c r="D203" i="100"/>
  <c r="U203" i="100" s="1"/>
  <c r="E203" i="100"/>
  <c r="V203" i="100" s="1"/>
  <c r="D204" i="100"/>
  <c r="U204" i="100" s="1"/>
  <c r="E204" i="100"/>
  <c r="V204" i="100" s="1"/>
  <c r="D205" i="100"/>
  <c r="U205" i="100" s="1"/>
  <c r="E205" i="100"/>
  <c r="V205" i="100" s="1"/>
  <c r="D206" i="100"/>
  <c r="U206" i="100" s="1"/>
  <c r="E206" i="100"/>
  <c r="V206" i="100" s="1"/>
  <c r="D207" i="100"/>
  <c r="U207" i="100" s="1"/>
  <c r="E207" i="100"/>
  <c r="V207" i="100" s="1"/>
  <c r="D208" i="100"/>
  <c r="U208" i="100" s="1"/>
  <c r="E208" i="100"/>
  <c r="V208" i="100" s="1"/>
  <c r="D209" i="100"/>
  <c r="U209" i="100" s="1"/>
  <c r="E209" i="100"/>
  <c r="V209" i="100" s="1"/>
  <c r="D210" i="100"/>
  <c r="U210" i="100" s="1"/>
  <c r="E210" i="100"/>
  <c r="V210" i="100" s="1"/>
  <c r="D211" i="100"/>
  <c r="U211" i="100" s="1"/>
  <c r="E211" i="100"/>
  <c r="V211" i="100" s="1"/>
  <c r="D212" i="100"/>
  <c r="U212" i="100" s="1"/>
  <c r="E212" i="100"/>
  <c r="V212" i="100" s="1"/>
  <c r="D213" i="100"/>
  <c r="U213" i="100" s="1"/>
  <c r="E213" i="100"/>
  <c r="V213" i="100" s="1"/>
  <c r="D214" i="100"/>
  <c r="U214" i="100" s="1"/>
  <c r="E214" i="100"/>
  <c r="V214" i="100" s="1"/>
  <c r="D109" i="100"/>
  <c r="U109" i="100" s="1"/>
  <c r="E109" i="100"/>
  <c r="V109" i="100" s="1"/>
  <c r="D215" i="100"/>
  <c r="U215" i="100" s="1"/>
  <c r="E215" i="100"/>
  <c r="V215" i="100" s="1"/>
  <c r="D216" i="100"/>
  <c r="U216" i="100" s="1"/>
  <c r="E216" i="100"/>
  <c r="V216" i="100" s="1"/>
  <c r="D217" i="100"/>
  <c r="U217" i="100" s="1"/>
  <c r="E217" i="100"/>
  <c r="V217" i="100" s="1"/>
  <c r="D218" i="100"/>
  <c r="U218" i="100" s="1"/>
  <c r="E218" i="100"/>
  <c r="V218" i="100" s="1"/>
  <c r="D220" i="100"/>
  <c r="U220" i="100" s="1"/>
  <c r="E220" i="100"/>
  <c r="V220" i="100" s="1"/>
  <c r="D221" i="100"/>
  <c r="U221" i="100" s="1"/>
  <c r="E221" i="100"/>
  <c r="V221" i="100" s="1"/>
  <c r="D222" i="100"/>
  <c r="U222" i="100" s="1"/>
  <c r="E222" i="100"/>
  <c r="V222" i="100" s="1"/>
  <c r="D223" i="100"/>
  <c r="U223" i="100" s="1"/>
  <c r="E223" i="100"/>
  <c r="V223" i="100" s="1"/>
  <c r="D224" i="100"/>
  <c r="U224" i="100" s="1"/>
  <c r="E224" i="100"/>
  <c r="V224" i="100" s="1"/>
  <c r="D225" i="100"/>
  <c r="U225" i="100" s="1"/>
  <c r="E225" i="100"/>
  <c r="V225" i="100" s="1"/>
  <c r="D226" i="100"/>
  <c r="U226" i="100" s="1"/>
  <c r="E226" i="100"/>
  <c r="V226" i="100" s="1"/>
  <c r="D227" i="100"/>
  <c r="U227" i="100" s="1"/>
  <c r="E227" i="100"/>
  <c r="V227" i="100" s="1"/>
  <c r="D228" i="100"/>
  <c r="U228" i="100" s="1"/>
  <c r="E228" i="100"/>
  <c r="V228" i="100" s="1"/>
  <c r="D229" i="100"/>
  <c r="U229" i="100" s="1"/>
  <c r="E229" i="100"/>
  <c r="V229" i="100" s="1"/>
  <c r="D133" i="100"/>
  <c r="U133" i="100" s="1"/>
  <c r="E133" i="100"/>
  <c r="V133" i="100" s="1"/>
  <c r="D230" i="100"/>
  <c r="U230" i="100" s="1"/>
  <c r="E230" i="100"/>
  <c r="V230" i="100" s="1"/>
  <c r="D231" i="100"/>
  <c r="U231" i="100" s="1"/>
  <c r="E231" i="100"/>
  <c r="V231" i="100" s="1"/>
  <c r="D232" i="100"/>
  <c r="U232" i="100" s="1"/>
  <c r="E232" i="100"/>
  <c r="V232" i="100" s="1"/>
  <c r="D233" i="100"/>
  <c r="U233" i="100" s="1"/>
  <c r="E233" i="100"/>
  <c r="V233" i="100" s="1"/>
  <c r="D234" i="100"/>
  <c r="U234" i="100" s="1"/>
  <c r="E234" i="100"/>
  <c r="V234" i="100" s="1"/>
  <c r="D235" i="100"/>
  <c r="U235" i="100" s="1"/>
  <c r="E235" i="100"/>
  <c r="V235" i="100" s="1"/>
  <c r="D236" i="100"/>
  <c r="U236" i="100" s="1"/>
  <c r="E236" i="100"/>
  <c r="V236" i="100" s="1"/>
  <c r="D237" i="100"/>
  <c r="U237" i="100" s="1"/>
  <c r="E237" i="100"/>
  <c r="V237" i="100" s="1"/>
  <c r="D238" i="100"/>
  <c r="U238" i="100" s="1"/>
  <c r="E238" i="100"/>
  <c r="V238" i="100" s="1"/>
  <c r="D239" i="100"/>
  <c r="U239" i="100" s="1"/>
  <c r="E239" i="100"/>
  <c r="V239" i="100" s="1"/>
  <c r="D240" i="100"/>
  <c r="U240" i="100" s="1"/>
  <c r="E240" i="100"/>
  <c r="V240" i="100" s="1"/>
  <c r="D241" i="100"/>
  <c r="U241" i="100" s="1"/>
  <c r="E241" i="100"/>
  <c r="V241" i="100" s="1"/>
  <c r="D242" i="100"/>
  <c r="U242" i="100" s="1"/>
  <c r="E242" i="100"/>
  <c r="V242" i="100" s="1"/>
  <c r="D243" i="100"/>
  <c r="U243" i="100" s="1"/>
  <c r="E243" i="100"/>
  <c r="V243" i="100" s="1"/>
  <c r="D244" i="100"/>
  <c r="U244" i="100" s="1"/>
  <c r="E244" i="100"/>
  <c r="V244" i="100" s="1"/>
  <c r="D245" i="100"/>
  <c r="U245" i="100" s="1"/>
  <c r="E245" i="100"/>
  <c r="V245" i="100" s="1"/>
  <c r="D246" i="100"/>
  <c r="U246" i="100" s="1"/>
  <c r="E246" i="100"/>
  <c r="V246" i="100" s="1"/>
  <c r="O246" i="100"/>
  <c r="D247" i="100"/>
  <c r="U247" i="100" s="1"/>
  <c r="E247" i="100"/>
  <c r="V247" i="100" s="1"/>
  <c r="D248" i="100"/>
  <c r="U248" i="100" s="1"/>
  <c r="E248" i="100"/>
  <c r="V248" i="100" s="1"/>
  <c r="D249" i="100"/>
  <c r="U249" i="100" s="1"/>
  <c r="E249" i="100"/>
  <c r="V249" i="100" s="1"/>
  <c r="D250" i="100"/>
  <c r="U250" i="100" s="1"/>
  <c r="E250" i="100"/>
  <c r="V250" i="100" s="1"/>
  <c r="G250" i="100"/>
  <c r="D251" i="100"/>
  <c r="U251" i="100" s="1"/>
  <c r="E251" i="100"/>
  <c r="V251" i="100" s="1"/>
  <c r="D252" i="100"/>
  <c r="U252" i="100" s="1"/>
  <c r="E252" i="100"/>
  <c r="V252" i="100" s="1"/>
  <c r="D253" i="100"/>
  <c r="U253" i="100" s="1"/>
  <c r="E253" i="100"/>
  <c r="V253" i="100" s="1"/>
  <c r="I253" i="100"/>
  <c r="D254" i="100"/>
  <c r="U254" i="100" s="1"/>
  <c r="E254" i="100"/>
  <c r="V254" i="100" s="1"/>
  <c r="D255" i="100"/>
  <c r="U255" i="100" s="1"/>
  <c r="E255" i="100"/>
  <c r="V255" i="100" s="1"/>
  <c r="D256" i="100"/>
  <c r="U256" i="100" s="1"/>
  <c r="E256" i="100"/>
  <c r="V256" i="100" s="1"/>
  <c r="D257" i="100"/>
  <c r="U257" i="100" s="1"/>
  <c r="E257" i="100"/>
  <c r="V257" i="100"/>
  <c r="D258" i="100"/>
  <c r="U258" i="100" s="1"/>
  <c r="E258" i="100"/>
  <c r="V258" i="100" s="1"/>
  <c r="D259" i="100"/>
  <c r="U259" i="100" s="1"/>
  <c r="E259" i="100"/>
  <c r="V259" i="100" s="1"/>
  <c r="D260" i="100"/>
  <c r="U260" i="100" s="1"/>
  <c r="E260" i="100"/>
  <c r="V260" i="100" s="1"/>
  <c r="D261" i="100"/>
  <c r="U261" i="100" s="1"/>
  <c r="E261" i="100"/>
  <c r="V261" i="100" s="1"/>
  <c r="I261" i="100"/>
  <c r="D262" i="100"/>
  <c r="U262" i="100" s="1"/>
  <c r="E262" i="100"/>
  <c r="V262" i="100" s="1"/>
  <c r="D263" i="100"/>
  <c r="U263" i="100" s="1"/>
  <c r="E263" i="100"/>
  <c r="V263" i="100" s="1"/>
  <c r="D264" i="100"/>
  <c r="U264" i="100" s="1"/>
  <c r="E264" i="100"/>
  <c r="V264" i="100" s="1"/>
  <c r="K264" i="100"/>
  <c r="D265" i="100"/>
  <c r="U265" i="100" s="1"/>
  <c r="E265" i="100"/>
  <c r="V265" i="100" s="1"/>
  <c r="D266" i="100"/>
  <c r="U266" i="100" s="1"/>
  <c r="E266" i="100"/>
  <c r="V266" i="100" s="1"/>
  <c r="D267" i="100"/>
  <c r="U267" i="100" s="1"/>
  <c r="E267" i="100"/>
  <c r="V267" i="100" s="1"/>
  <c r="D268" i="100"/>
  <c r="U268" i="100" s="1"/>
  <c r="E268" i="100"/>
  <c r="V268" i="100" s="1"/>
  <c r="D269" i="100"/>
  <c r="U269" i="100" s="1"/>
  <c r="E269" i="100"/>
  <c r="V269" i="100" s="1"/>
  <c r="D270" i="100"/>
  <c r="U270" i="100" s="1"/>
  <c r="E270" i="100"/>
  <c r="V270" i="100" s="1"/>
  <c r="D271" i="100"/>
  <c r="U271" i="100" s="1"/>
  <c r="E271" i="100"/>
  <c r="V271" i="100" s="1"/>
  <c r="D272" i="100"/>
  <c r="E272" i="100"/>
  <c r="V272" i="100" s="1"/>
  <c r="U272" i="100"/>
  <c r="D273" i="100"/>
  <c r="U273" i="100" s="1"/>
  <c r="E273" i="100"/>
  <c r="V273" i="100" s="1"/>
  <c r="D274" i="100"/>
  <c r="U274" i="100" s="1"/>
  <c r="E274" i="100"/>
  <c r="V274" i="100" s="1"/>
  <c r="D275" i="100"/>
  <c r="U275" i="100" s="1"/>
  <c r="E275" i="100"/>
  <c r="V275" i="100" s="1"/>
  <c r="D276" i="100"/>
  <c r="U276" i="100" s="1"/>
  <c r="E276" i="100"/>
  <c r="V276" i="100" s="1"/>
  <c r="D277" i="100"/>
  <c r="U277" i="100" s="1"/>
  <c r="E277" i="100"/>
  <c r="V277" i="100" s="1"/>
  <c r="D278" i="100"/>
  <c r="U278" i="100" s="1"/>
  <c r="E278" i="100"/>
  <c r="V278" i="100" s="1"/>
  <c r="D279" i="100"/>
  <c r="U279" i="100" s="1"/>
  <c r="E279" i="100"/>
  <c r="V279" i="100" s="1"/>
  <c r="D280" i="100"/>
  <c r="U280" i="100" s="1"/>
  <c r="E280" i="100"/>
  <c r="V280" i="100" s="1"/>
  <c r="D281" i="100"/>
  <c r="U281" i="100" s="1"/>
  <c r="E281" i="100"/>
  <c r="V281" i="100" s="1"/>
  <c r="D282" i="100"/>
  <c r="U282" i="100" s="1"/>
  <c r="E282" i="100"/>
  <c r="V282" i="100" s="1"/>
  <c r="D283" i="100"/>
  <c r="U283" i="100" s="1"/>
  <c r="E283" i="100"/>
  <c r="V283" i="100" s="1"/>
  <c r="D284" i="100"/>
  <c r="U284" i="100" s="1"/>
  <c r="E284" i="100"/>
  <c r="V284" i="100" s="1"/>
  <c r="D285" i="100"/>
  <c r="U285" i="100" s="1"/>
  <c r="E285" i="100"/>
  <c r="V285" i="100" s="1"/>
  <c r="D286" i="100"/>
  <c r="U286" i="100" s="1"/>
  <c r="E286" i="100"/>
  <c r="V286" i="100" s="1"/>
  <c r="D287" i="100"/>
  <c r="U287" i="100" s="1"/>
  <c r="E287" i="100"/>
  <c r="V287" i="100" s="1"/>
  <c r="D288" i="100"/>
  <c r="U288" i="100" s="1"/>
  <c r="E288" i="100"/>
  <c r="V288" i="100" s="1"/>
  <c r="D289" i="100"/>
  <c r="U289" i="100" s="1"/>
  <c r="E289" i="100"/>
  <c r="V289" i="100" s="1"/>
  <c r="D290" i="100"/>
  <c r="U290" i="100" s="1"/>
  <c r="E290" i="100"/>
  <c r="V290" i="100" s="1"/>
  <c r="D291" i="100"/>
  <c r="U291" i="100" s="1"/>
  <c r="E291" i="100"/>
  <c r="V291" i="100" s="1"/>
  <c r="D292" i="100"/>
  <c r="U292" i="100" s="1"/>
  <c r="E292" i="100"/>
  <c r="V292" i="100" s="1"/>
  <c r="D293" i="100"/>
  <c r="U293" i="100" s="1"/>
  <c r="E293" i="100"/>
  <c r="V293" i="100" s="1"/>
  <c r="D294" i="100"/>
  <c r="U294" i="100" s="1"/>
  <c r="E294" i="100"/>
  <c r="V294" i="100" s="1"/>
  <c r="D295" i="100"/>
  <c r="U295" i="100" s="1"/>
  <c r="E295" i="100"/>
  <c r="V295" i="100" s="1"/>
  <c r="D296" i="100"/>
  <c r="U296" i="100" s="1"/>
  <c r="E296" i="100"/>
  <c r="V296" i="100" s="1"/>
  <c r="D297" i="100"/>
  <c r="U297" i="100" s="1"/>
  <c r="E297" i="100"/>
  <c r="V297" i="100" s="1"/>
  <c r="D298" i="100"/>
  <c r="U298" i="100" s="1"/>
  <c r="E298" i="100"/>
  <c r="V298" i="100" s="1"/>
  <c r="D299" i="100"/>
  <c r="U299" i="100" s="1"/>
  <c r="E299" i="100"/>
  <c r="V299" i="100" s="1"/>
  <c r="D300" i="100"/>
  <c r="U300" i="100" s="1"/>
  <c r="E300" i="100"/>
  <c r="V300" i="100" s="1"/>
  <c r="D301" i="100"/>
  <c r="U301" i="100" s="1"/>
  <c r="E301" i="100"/>
  <c r="V301" i="100" s="1"/>
  <c r="D302" i="100"/>
  <c r="U302" i="100" s="1"/>
  <c r="E302" i="100"/>
  <c r="V302" i="100" s="1"/>
  <c r="D303" i="100"/>
  <c r="U303" i="100" s="1"/>
  <c r="E303" i="100"/>
  <c r="V303" i="100" s="1"/>
  <c r="D304" i="100"/>
  <c r="U304" i="100" s="1"/>
  <c r="E304" i="100"/>
  <c r="V304" i="100" s="1"/>
  <c r="D305" i="100"/>
  <c r="U305" i="100" s="1"/>
  <c r="E305" i="100"/>
  <c r="V305" i="100" s="1"/>
  <c r="D306" i="100"/>
  <c r="U306" i="100" s="1"/>
  <c r="E306" i="100"/>
  <c r="V306" i="100" s="1"/>
  <c r="D307" i="100"/>
  <c r="U307" i="100" s="1"/>
  <c r="E307" i="100"/>
  <c r="V307" i="100" s="1"/>
  <c r="D308" i="100"/>
  <c r="U308" i="100" s="1"/>
  <c r="E308" i="100"/>
  <c r="V308" i="100" s="1"/>
  <c r="D309" i="100"/>
  <c r="U309" i="100" s="1"/>
  <c r="E309" i="100"/>
  <c r="V309" i="100" s="1"/>
  <c r="D310" i="100"/>
  <c r="U310" i="100" s="1"/>
  <c r="E310" i="100"/>
  <c r="V310" i="100" s="1"/>
  <c r="D311" i="100"/>
  <c r="U311" i="100" s="1"/>
  <c r="E311" i="100"/>
  <c r="V311" i="100" s="1"/>
  <c r="D312" i="100"/>
  <c r="U312" i="100" s="1"/>
  <c r="E312" i="100"/>
  <c r="V312" i="100" s="1"/>
  <c r="D313" i="100"/>
  <c r="U313" i="100" s="1"/>
  <c r="E313" i="100"/>
  <c r="V313" i="100" s="1"/>
  <c r="D314" i="100"/>
  <c r="U314" i="100" s="1"/>
  <c r="E314" i="100"/>
  <c r="V314" i="100" s="1"/>
  <c r="D315" i="100"/>
  <c r="U315" i="100" s="1"/>
  <c r="E315" i="100"/>
  <c r="V315" i="100" s="1"/>
  <c r="D316" i="100"/>
  <c r="U316" i="100" s="1"/>
  <c r="E316" i="100"/>
  <c r="V316" i="100" s="1"/>
  <c r="D317" i="100"/>
  <c r="U317" i="100" s="1"/>
  <c r="E317" i="100"/>
  <c r="V317" i="100" s="1"/>
  <c r="D318" i="100"/>
  <c r="U318" i="100" s="1"/>
  <c r="E318" i="100"/>
  <c r="V318" i="100" s="1"/>
  <c r="D319" i="100"/>
  <c r="U319" i="100" s="1"/>
  <c r="E319" i="100"/>
  <c r="V319" i="100" s="1"/>
  <c r="D320" i="100"/>
  <c r="U320" i="100" s="1"/>
  <c r="E320" i="100"/>
  <c r="V320" i="100"/>
  <c r="D321" i="100"/>
  <c r="U321" i="100" s="1"/>
  <c r="E321" i="100"/>
  <c r="V321" i="100" s="1"/>
  <c r="D322" i="100"/>
  <c r="U322" i="100" s="1"/>
  <c r="E322" i="100"/>
  <c r="V322" i="100" s="1"/>
  <c r="D323" i="100"/>
  <c r="U323" i="100" s="1"/>
  <c r="E323" i="100"/>
  <c r="V323" i="100" s="1"/>
  <c r="D324" i="100"/>
  <c r="U324" i="100" s="1"/>
  <c r="E324" i="100"/>
  <c r="V324" i="100" s="1"/>
  <c r="D325" i="100"/>
  <c r="U325" i="100" s="1"/>
  <c r="E325" i="100"/>
  <c r="V325" i="100" s="1"/>
  <c r="D326" i="100"/>
  <c r="U326" i="100" s="1"/>
  <c r="E326" i="100"/>
  <c r="V326" i="100" s="1"/>
  <c r="D327" i="100"/>
  <c r="U327" i="100" s="1"/>
  <c r="E327" i="100"/>
  <c r="V327" i="100" s="1"/>
  <c r="D328" i="100"/>
  <c r="U328" i="100" s="1"/>
  <c r="E328" i="100"/>
  <c r="V328" i="100" s="1"/>
  <c r="D329" i="100"/>
  <c r="U329" i="100" s="1"/>
  <c r="E329" i="100"/>
  <c r="V329" i="100" s="1"/>
  <c r="D330" i="100"/>
  <c r="U330" i="100" s="1"/>
  <c r="E330" i="100"/>
  <c r="V330" i="100" s="1"/>
  <c r="D331" i="100"/>
  <c r="U331" i="100" s="1"/>
  <c r="E331" i="100"/>
  <c r="V331" i="100" s="1"/>
  <c r="D332" i="100"/>
  <c r="U332" i="100" s="1"/>
  <c r="E332" i="100"/>
  <c r="V332" i="100" s="1"/>
  <c r="D333" i="100"/>
  <c r="U333" i="100" s="1"/>
  <c r="E333" i="100"/>
  <c r="V333" i="100" s="1"/>
  <c r="D334" i="100"/>
  <c r="U334" i="100" s="1"/>
  <c r="E334" i="100"/>
  <c r="V334" i="100" s="1"/>
  <c r="D335" i="100"/>
  <c r="E335" i="100"/>
  <c r="V335" i="100" s="1"/>
  <c r="U335" i="100"/>
  <c r="D336" i="100"/>
  <c r="U336" i="100" s="1"/>
  <c r="E336" i="100"/>
  <c r="V336" i="100" s="1"/>
  <c r="D337" i="100"/>
  <c r="U337" i="100" s="1"/>
  <c r="E337" i="100"/>
  <c r="V337" i="100" s="1"/>
  <c r="D338" i="100"/>
  <c r="U338" i="100" s="1"/>
  <c r="E338" i="100"/>
  <c r="V338" i="100" s="1"/>
  <c r="D339" i="100"/>
  <c r="U339" i="100" s="1"/>
  <c r="E339" i="100"/>
  <c r="V339" i="100" s="1"/>
  <c r="D340" i="100"/>
  <c r="U340" i="100" s="1"/>
  <c r="E340" i="100"/>
  <c r="V340" i="100" s="1"/>
  <c r="D341" i="100"/>
  <c r="U341" i="100" s="1"/>
  <c r="E341" i="100"/>
  <c r="V341" i="100" s="1"/>
  <c r="D342" i="100"/>
  <c r="U342" i="100" s="1"/>
  <c r="E342" i="100"/>
  <c r="V342" i="100" s="1"/>
  <c r="D343" i="100"/>
  <c r="U343" i="100" s="1"/>
  <c r="E343" i="100"/>
  <c r="V343" i="100" s="1"/>
  <c r="D344" i="100"/>
  <c r="U344" i="100" s="1"/>
  <c r="E344" i="100"/>
  <c r="V344" i="100" s="1"/>
  <c r="D345" i="100"/>
  <c r="U345" i="100" s="1"/>
  <c r="E345" i="100"/>
  <c r="V345" i="100" s="1"/>
  <c r="D346" i="100"/>
  <c r="U346" i="100" s="1"/>
  <c r="E346" i="100"/>
  <c r="V346" i="100" s="1"/>
  <c r="D347" i="100"/>
  <c r="U347" i="100" s="1"/>
  <c r="E347" i="100"/>
  <c r="V347" i="100" s="1"/>
  <c r="D348" i="100"/>
  <c r="U348" i="100" s="1"/>
  <c r="E348" i="100"/>
  <c r="V348" i="100" s="1"/>
  <c r="D349" i="100"/>
  <c r="U349" i="100" s="1"/>
  <c r="E349" i="100"/>
  <c r="V349" i="100" s="1"/>
  <c r="D350" i="100"/>
  <c r="U350" i="100" s="1"/>
  <c r="E350" i="100"/>
  <c r="V350" i="100" s="1"/>
  <c r="D351" i="100"/>
  <c r="U351" i="100" s="1"/>
  <c r="E351" i="100"/>
  <c r="V351" i="100" s="1"/>
  <c r="D352" i="100"/>
  <c r="U352" i="100" s="1"/>
  <c r="E352" i="100"/>
  <c r="V352" i="100" s="1"/>
  <c r="D353" i="100"/>
  <c r="U353" i="100" s="1"/>
  <c r="E353" i="100"/>
  <c r="V353" i="100" s="1"/>
  <c r="D354" i="100"/>
  <c r="U354" i="100" s="1"/>
  <c r="E354" i="100"/>
  <c r="V354" i="100" s="1"/>
  <c r="D355" i="100"/>
  <c r="U355" i="100" s="1"/>
  <c r="E355" i="100"/>
  <c r="V355" i="100" s="1"/>
  <c r="D356" i="100"/>
  <c r="U356" i="100" s="1"/>
  <c r="E356" i="100"/>
  <c r="V356" i="100" s="1"/>
  <c r="D357" i="100"/>
  <c r="U357" i="100" s="1"/>
  <c r="E357" i="100"/>
  <c r="V357" i="100" s="1"/>
  <c r="D358" i="100"/>
  <c r="U358" i="100" s="1"/>
  <c r="E358" i="100"/>
  <c r="V358" i="100" s="1"/>
  <c r="D359" i="100"/>
  <c r="U359" i="100" s="1"/>
  <c r="E359" i="100"/>
  <c r="V359" i="100" s="1"/>
  <c r="D360" i="100"/>
  <c r="U360" i="100" s="1"/>
  <c r="E360" i="100"/>
  <c r="V360" i="100" s="1"/>
  <c r="D361" i="100"/>
  <c r="U361" i="100" s="1"/>
  <c r="E361" i="100"/>
  <c r="V361" i="100" s="1"/>
  <c r="D362" i="100"/>
  <c r="U362" i="100" s="1"/>
  <c r="E362" i="100"/>
  <c r="V362" i="100" s="1"/>
  <c r="D363" i="100"/>
  <c r="U363" i="100" s="1"/>
  <c r="E363" i="100"/>
  <c r="V363" i="100" s="1"/>
  <c r="D364" i="100"/>
  <c r="U364" i="100" s="1"/>
  <c r="E364" i="100"/>
  <c r="V364" i="100" s="1"/>
  <c r="D365" i="100"/>
  <c r="U365" i="100" s="1"/>
  <c r="E365" i="100"/>
  <c r="V365" i="100" s="1"/>
  <c r="D366" i="100"/>
  <c r="U366" i="100" s="1"/>
  <c r="E366" i="100"/>
  <c r="V366" i="100" s="1"/>
  <c r="D367" i="100"/>
  <c r="U367" i="100" s="1"/>
  <c r="E367" i="100"/>
  <c r="V367" i="100" s="1"/>
  <c r="D368" i="100"/>
  <c r="U368" i="100" s="1"/>
  <c r="E368" i="100"/>
  <c r="V368" i="100" s="1"/>
  <c r="D369" i="100"/>
  <c r="U369" i="100" s="1"/>
  <c r="E369" i="100"/>
  <c r="V369" i="100" s="1"/>
  <c r="D371" i="100"/>
  <c r="U371" i="100" s="1"/>
  <c r="E371" i="100"/>
  <c r="V371" i="100" s="1"/>
  <c r="D372" i="100"/>
  <c r="U372" i="100" s="1"/>
  <c r="E372" i="100"/>
  <c r="V372" i="100" s="1"/>
  <c r="D373" i="100"/>
  <c r="U373" i="100" s="1"/>
  <c r="E373" i="100"/>
  <c r="V373" i="100" s="1"/>
  <c r="D374" i="100"/>
  <c r="U374" i="100" s="1"/>
  <c r="E374" i="100"/>
  <c r="V374" i="100" s="1"/>
  <c r="D375" i="100"/>
  <c r="U375" i="100" s="1"/>
  <c r="E375" i="100"/>
  <c r="V375" i="100" s="1"/>
  <c r="D376" i="100"/>
  <c r="U376" i="100" s="1"/>
  <c r="E376" i="100"/>
  <c r="V376" i="100" s="1"/>
  <c r="D377" i="100"/>
  <c r="U377" i="100" s="1"/>
  <c r="E377" i="100"/>
  <c r="V377" i="100" s="1"/>
  <c r="D378" i="100"/>
  <c r="U378" i="100" s="1"/>
  <c r="E378" i="100"/>
  <c r="V378" i="100" s="1"/>
  <c r="D379" i="100"/>
  <c r="U379" i="100" s="1"/>
  <c r="E379" i="100"/>
  <c r="V379" i="100" s="1"/>
  <c r="D380" i="100"/>
  <c r="U380" i="100" s="1"/>
  <c r="E380" i="100"/>
  <c r="V380" i="100" s="1"/>
  <c r="D381" i="100"/>
  <c r="U381" i="100" s="1"/>
  <c r="E381" i="100"/>
  <c r="V381" i="100" s="1"/>
  <c r="D382" i="100"/>
  <c r="U382" i="100" s="1"/>
  <c r="E382" i="100"/>
  <c r="V382" i="100" s="1"/>
  <c r="D383" i="100"/>
  <c r="U383" i="100" s="1"/>
  <c r="E383" i="100"/>
  <c r="V383" i="100" s="1"/>
  <c r="D384" i="100"/>
  <c r="U384" i="100" s="1"/>
  <c r="E384" i="100"/>
  <c r="V384" i="100" s="1"/>
  <c r="D385" i="100"/>
  <c r="U385" i="100" s="1"/>
  <c r="E385" i="100"/>
  <c r="V385" i="100" s="1"/>
  <c r="D386" i="100"/>
  <c r="U386" i="100" s="1"/>
  <c r="E386" i="100"/>
  <c r="V386" i="100" s="1"/>
  <c r="D387" i="100"/>
  <c r="U387" i="100" s="1"/>
  <c r="E387" i="100"/>
  <c r="V387" i="100" s="1"/>
  <c r="D388" i="100"/>
  <c r="U388" i="100" s="1"/>
  <c r="E388" i="100"/>
  <c r="V388" i="100" s="1"/>
  <c r="D389" i="100"/>
  <c r="U389" i="100" s="1"/>
  <c r="E389" i="100"/>
  <c r="V389" i="100"/>
  <c r="D390" i="100"/>
  <c r="U390" i="100" s="1"/>
  <c r="E390" i="100"/>
  <c r="V390" i="100" s="1"/>
  <c r="D391" i="100"/>
  <c r="U391" i="100" s="1"/>
  <c r="E391" i="100"/>
  <c r="V391" i="100" s="1"/>
  <c r="O391" i="100"/>
  <c r="D392" i="100"/>
  <c r="U392" i="100" s="1"/>
  <c r="E392" i="100"/>
  <c r="V392" i="100" s="1"/>
  <c r="Q392" i="100"/>
  <c r="K392" i="100"/>
  <c r="M392" i="100"/>
  <c r="G392" i="100"/>
  <c r="O392" i="100"/>
  <c r="D393" i="100"/>
  <c r="U393" i="100" s="1"/>
  <c r="E393" i="100"/>
  <c r="V393" i="100" s="1"/>
  <c r="G393" i="100"/>
  <c r="O393" i="100"/>
  <c r="K393" i="100"/>
  <c r="M393" i="100"/>
  <c r="D394" i="100"/>
  <c r="U394" i="100" s="1"/>
  <c r="E394" i="100"/>
  <c r="V394" i="100" s="1"/>
  <c r="D395" i="100"/>
  <c r="U395" i="100" s="1"/>
  <c r="E395" i="100"/>
  <c r="V395" i="100" s="1"/>
  <c r="D396" i="100"/>
  <c r="U396" i="100" s="1"/>
  <c r="E396" i="100"/>
  <c r="V396" i="100" s="1"/>
  <c r="D397" i="100"/>
  <c r="U397" i="100" s="1"/>
  <c r="E397" i="100"/>
  <c r="V397" i="100" s="1"/>
  <c r="D398" i="100"/>
  <c r="U398" i="100" s="1"/>
  <c r="E398" i="100"/>
  <c r="V398" i="100" s="1"/>
  <c r="D399" i="100"/>
  <c r="U399" i="100" s="1"/>
  <c r="E399" i="100"/>
  <c r="V399" i="100" s="1"/>
  <c r="D400" i="100"/>
  <c r="U400" i="100" s="1"/>
  <c r="E400" i="100"/>
  <c r="V400" i="100" s="1"/>
  <c r="D370" i="100"/>
  <c r="U370" i="100" s="1"/>
  <c r="E370" i="100"/>
  <c r="V370" i="100" s="1"/>
  <c r="L370" i="100"/>
  <c r="C148" i="99"/>
  <c r="D148" i="99"/>
  <c r="C147" i="99"/>
  <c r="D147" i="99"/>
  <c r="C143" i="99"/>
  <c r="D143" i="99"/>
  <c r="C144" i="99"/>
  <c r="D144" i="99"/>
  <c r="C58" i="99"/>
  <c r="D58" i="99"/>
  <c r="C59" i="99"/>
  <c r="D59" i="99"/>
  <c r="C106" i="99"/>
  <c r="D106" i="99"/>
  <c r="C32" i="99"/>
  <c r="D32" i="99"/>
  <c r="C131" i="99"/>
  <c r="D131" i="99"/>
  <c r="C130" i="99"/>
  <c r="D130" i="99"/>
  <c r="C45" i="99"/>
  <c r="D45" i="99"/>
  <c r="C2" i="99"/>
  <c r="D2" i="99"/>
  <c r="C150" i="99"/>
  <c r="D150" i="99"/>
  <c r="C149" i="99"/>
  <c r="D149" i="99"/>
  <c r="C133" i="99"/>
  <c r="D133" i="99"/>
  <c r="C145" i="99"/>
  <c r="D145" i="99"/>
  <c r="C38" i="99"/>
  <c r="D38" i="99"/>
  <c r="C63" i="99"/>
  <c r="D63" i="99"/>
  <c r="C62" i="99"/>
  <c r="D62" i="99"/>
  <c r="C65" i="99"/>
  <c r="D65" i="99"/>
  <c r="C64" i="99"/>
  <c r="D64" i="99"/>
  <c r="C61" i="99"/>
  <c r="D61" i="99"/>
  <c r="C16" i="99"/>
  <c r="D16" i="99"/>
  <c r="C6" i="99"/>
  <c r="D6" i="99"/>
  <c r="C116" i="99"/>
  <c r="D116" i="99"/>
  <c r="C111" i="99"/>
  <c r="D111" i="99"/>
  <c r="C110" i="99"/>
  <c r="D110" i="99"/>
  <c r="C112" i="99"/>
  <c r="D112" i="99"/>
  <c r="C108" i="99"/>
  <c r="D108" i="99"/>
  <c r="C113" i="99"/>
  <c r="D113" i="99"/>
  <c r="C114" i="99"/>
  <c r="D114" i="99"/>
  <c r="C115" i="99"/>
  <c r="D115" i="99"/>
  <c r="C117" i="99"/>
  <c r="D117" i="99"/>
  <c r="C118" i="99"/>
  <c r="D118" i="99"/>
  <c r="C105" i="99"/>
  <c r="D105" i="99"/>
  <c r="C104" i="99"/>
  <c r="D104" i="99"/>
  <c r="C119" i="99"/>
  <c r="D119" i="99"/>
  <c r="C121" i="99"/>
  <c r="D121" i="99"/>
  <c r="C107" i="99"/>
  <c r="D107" i="99"/>
  <c r="C109" i="99"/>
  <c r="D109" i="99"/>
  <c r="C33" i="99"/>
  <c r="D33" i="99"/>
  <c r="C35" i="99"/>
  <c r="D35" i="99"/>
  <c r="C15" i="99"/>
  <c r="D15" i="99"/>
  <c r="C54" i="99"/>
  <c r="D54" i="99"/>
  <c r="C27" i="99"/>
  <c r="D27" i="99"/>
  <c r="C69" i="99"/>
  <c r="D69" i="99"/>
  <c r="C13" i="99"/>
  <c r="D13" i="99"/>
  <c r="C73" i="99"/>
  <c r="D73" i="99"/>
  <c r="C175" i="99"/>
  <c r="D175" i="99"/>
  <c r="C163" i="99"/>
  <c r="D163" i="99"/>
  <c r="C178" i="99"/>
  <c r="D178" i="99"/>
  <c r="C14" i="99"/>
  <c r="D14" i="99"/>
  <c r="C20" i="99"/>
  <c r="D20" i="99"/>
  <c r="C161" i="99"/>
  <c r="D161" i="99"/>
  <c r="C183" i="99"/>
  <c r="D183" i="99"/>
  <c r="C74" i="99"/>
  <c r="D74" i="99"/>
  <c r="C68" i="99"/>
  <c r="D68" i="99"/>
  <c r="C53" i="99"/>
  <c r="D53" i="99"/>
  <c r="C31" i="99"/>
  <c r="D31" i="99"/>
  <c r="C60" i="99"/>
  <c r="D60" i="99"/>
  <c r="C9" i="99"/>
  <c r="D9" i="99"/>
  <c r="C180" i="99"/>
  <c r="D180" i="99"/>
  <c r="C41" i="99"/>
  <c r="D41" i="99"/>
  <c r="C12" i="99"/>
  <c r="D12" i="99"/>
  <c r="C182" i="99"/>
  <c r="D182" i="99"/>
  <c r="C137" i="99"/>
  <c r="D137" i="99"/>
  <c r="C40" i="99"/>
  <c r="D40" i="99"/>
  <c r="C135" i="99"/>
  <c r="D135" i="99"/>
  <c r="C164" i="99"/>
  <c r="D164" i="99"/>
  <c r="C24" i="99"/>
  <c r="D24" i="99"/>
  <c r="C162" i="99"/>
  <c r="D162" i="99"/>
  <c r="C165" i="99"/>
  <c r="D165" i="99"/>
  <c r="C72" i="99"/>
  <c r="D72" i="99"/>
  <c r="C85" i="99"/>
  <c r="D85" i="99"/>
  <c r="C158" i="99"/>
  <c r="D158" i="99"/>
  <c r="C39" i="99"/>
  <c r="D39" i="99"/>
  <c r="C26" i="99"/>
  <c r="D26" i="99"/>
  <c r="C25" i="99"/>
  <c r="D25" i="99"/>
  <c r="C199" i="99"/>
  <c r="D199" i="99"/>
  <c r="C82" i="99"/>
  <c r="D82" i="99"/>
  <c r="C136" i="99"/>
  <c r="D136" i="99"/>
  <c r="C176" i="99"/>
  <c r="D176" i="99"/>
  <c r="C166" i="99"/>
  <c r="D166" i="99"/>
  <c r="C48" i="99"/>
  <c r="D48" i="99"/>
  <c r="U48" i="99" s="1"/>
  <c r="C10" i="99"/>
  <c r="D10" i="99"/>
  <c r="C76" i="99"/>
  <c r="D76" i="99"/>
  <c r="C181" i="99"/>
  <c r="D181" i="99"/>
  <c r="C52" i="99"/>
  <c r="D52" i="99"/>
  <c r="C129" i="99"/>
  <c r="D129" i="99"/>
  <c r="C29" i="99"/>
  <c r="D29" i="99"/>
  <c r="C49" i="99"/>
  <c r="D49" i="99"/>
  <c r="C169" i="99"/>
  <c r="D169" i="99"/>
  <c r="C66" i="99"/>
  <c r="D66" i="99"/>
  <c r="C177" i="99"/>
  <c r="D177" i="99"/>
  <c r="C88" i="99"/>
  <c r="D88" i="99"/>
  <c r="C22" i="99"/>
  <c r="D22" i="99"/>
  <c r="C70" i="99"/>
  <c r="D70" i="99"/>
  <c r="C157" i="99"/>
  <c r="D157" i="99"/>
  <c r="C78" i="99"/>
  <c r="D78" i="99"/>
  <c r="C167" i="99"/>
  <c r="D167" i="99"/>
  <c r="C23" i="99"/>
  <c r="D23" i="99"/>
  <c r="C3" i="99"/>
  <c r="D3" i="99"/>
  <c r="C168" i="99"/>
  <c r="D168" i="99"/>
  <c r="C71" i="99"/>
  <c r="D71" i="99"/>
  <c r="C75" i="99"/>
  <c r="D75" i="99"/>
  <c r="C30" i="99"/>
  <c r="D30" i="99"/>
  <c r="C11" i="99"/>
  <c r="D11" i="99"/>
  <c r="C179" i="99"/>
  <c r="D179" i="99"/>
  <c r="C67" i="99"/>
  <c r="D67" i="99"/>
  <c r="C77" i="99"/>
  <c r="D77" i="99"/>
  <c r="C79" i="99"/>
  <c r="D79" i="99"/>
  <c r="C21" i="99"/>
  <c r="D21" i="99"/>
  <c r="C154" i="99"/>
  <c r="D154" i="99"/>
  <c r="C43" i="99"/>
  <c r="D43" i="99"/>
  <c r="C81" i="99"/>
  <c r="D81" i="99"/>
  <c r="C87" i="99"/>
  <c r="D87" i="99"/>
  <c r="C86" i="99"/>
  <c r="D86" i="99"/>
  <c r="C172" i="99"/>
  <c r="D172" i="99"/>
  <c r="C7" i="99"/>
  <c r="D7" i="99"/>
  <c r="C174" i="99"/>
  <c r="D174" i="99"/>
  <c r="C80" i="99"/>
  <c r="D80" i="99"/>
  <c r="C4" i="99"/>
  <c r="D4" i="99"/>
  <c r="C155" i="99"/>
  <c r="D155" i="99"/>
  <c r="C5" i="99"/>
  <c r="D5" i="99"/>
  <c r="C159" i="99"/>
  <c r="D159" i="99"/>
  <c r="C8" i="99"/>
  <c r="D8" i="99"/>
  <c r="C19" i="99"/>
  <c r="D19" i="99"/>
  <c r="C36" i="99"/>
  <c r="D36" i="99"/>
  <c r="C160" i="99"/>
  <c r="D160" i="99"/>
  <c r="C151" i="99"/>
  <c r="D151" i="99"/>
  <c r="C57" i="99"/>
  <c r="D57" i="99"/>
  <c r="C84" i="99"/>
  <c r="D84" i="99"/>
  <c r="C50" i="99"/>
  <c r="D50" i="99"/>
  <c r="C153" i="99"/>
  <c r="D153" i="99"/>
  <c r="C152" i="99"/>
  <c r="D152" i="99"/>
  <c r="C28" i="99"/>
  <c r="D28" i="99"/>
  <c r="C37" i="99"/>
  <c r="D37" i="99"/>
  <c r="C17" i="99"/>
  <c r="D17" i="99"/>
  <c r="C134" i="99"/>
  <c r="D134" i="99"/>
  <c r="C146" i="99"/>
  <c r="D146" i="99"/>
  <c r="C170" i="99"/>
  <c r="D170" i="99"/>
  <c r="C132" i="99"/>
  <c r="D132" i="99"/>
  <c r="C18" i="99"/>
  <c r="D18" i="99"/>
  <c r="C173" i="99"/>
  <c r="D173" i="99"/>
  <c r="C156" i="99"/>
  <c r="D156" i="99"/>
  <c r="C47" i="99"/>
  <c r="D47" i="99"/>
  <c r="C42" i="99"/>
  <c r="D42" i="99"/>
  <c r="C46" i="99"/>
  <c r="D46" i="99"/>
  <c r="C83" i="99"/>
  <c r="D83" i="99"/>
  <c r="C171" i="99"/>
  <c r="D171" i="99"/>
  <c r="C224" i="99"/>
  <c r="D224" i="99"/>
  <c r="C222" i="99"/>
  <c r="D222" i="99"/>
  <c r="C228" i="99"/>
  <c r="D228" i="99"/>
  <c r="C226" i="99"/>
  <c r="D226" i="99"/>
  <c r="C225" i="99"/>
  <c r="D225" i="99"/>
  <c r="C227" i="99"/>
  <c r="D227" i="99"/>
  <c r="C220" i="99"/>
  <c r="D220" i="99"/>
  <c r="C219" i="99"/>
  <c r="D219" i="99"/>
  <c r="C221" i="99"/>
  <c r="D221" i="99"/>
  <c r="C223" i="99"/>
  <c r="D223" i="99"/>
  <c r="C218" i="99"/>
  <c r="D218" i="99"/>
  <c r="C244" i="99"/>
  <c r="D244" i="99"/>
  <c r="C243" i="99"/>
  <c r="D243" i="99"/>
  <c r="C245" i="99"/>
  <c r="D245" i="99"/>
  <c r="C246" i="99"/>
  <c r="D246" i="99"/>
  <c r="C240" i="99"/>
  <c r="D240" i="99"/>
  <c r="C122" i="99"/>
  <c r="D122" i="99"/>
  <c r="C185" i="99"/>
  <c r="D185" i="99"/>
  <c r="C123" i="99"/>
  <c r="D123" i="99"/>
  <c r="C186" i="99"/>
  <c r="D186" i="99"/>
  <c r="C124" i="99"/>
  <c r="D124" i="99"/>
  <c r="C187" i="99"/>
  <c r="D187" i="99"/>
  <c r="C125" i="99"/>
  <c r="D125" i="99"/>
  <c r="C188" i="99"/>
  <c r="D188" i="99"/>
  <c r="C189" i="99"/>
  <c r="D189" i="99"/>
  <c r="C184" i="99"/>
  <c r="D184" i="99"/>
  <c r="C126" i="99"/>
  <c r="D126" i="99"/>
  <c r="C127" i="99"/>
  <c r="D127" i="99"/>
  <c r="C128" i="99"/>
  <c r="D128" i="99"/>
  <c r="C120" i="99"/>
  <c r="D120" i="99"/>
  <c r="C89" i="99"/>
  <c r="D89" i="99"/>
  <c r="C90" i="99"/>
  <c r="D90" i="99"/>
  <c r="C91" i="99"/>
  <c r="D91" i="99"/>
  <c r="C92" i="99"/>
  <c r="D92" i="99"/>
  <c r="C93" i="99"/>
  <c r="D93" i="99"/>
  <c r="C190" i="99"/>
  <c r="D190" i="99"/>
  <c r="C191" i="99"/>
  <c r="D191" i="99"/>
  <c r="C192" i="99"/>
  <c r="D192" i="99"/>
  <c r="C193" i="99"/>
  <c r="D193" i="99"/>
  <c r="C194" i="99"/>
  <c r="D194" i="99"/>
  <c r="C195" i="99"/>
  <c r="D195" i="99"/>
  <c r="C196" i="99"/>
  <c r="D196" i="99"/>
  <c r="C197" i="99"/>
  <c r="D197" i="99"/>
  <c r="C198" i="99"/>
  <c r="D198" i="99"/>
  <c r="C200" i="99"/>
  <c r="D200" i="99"/>
  <c r="C201" i="99"/>
  <c r="D201" i="99"/>
  <c r="C202" i="99"/>
  <c r="D202" i="99"/>
  <c r="C214" i="99"/>
  <c r="D214" i="99"/>
  <c r="C203" i="99"/>
  <c r="D203" i="99"/>
  <c r="C205" i="99"/>
  <c r="D205" i="99"/>
  <c r="C206" i="99"/>
  <c r="D206" i="99"/>
  <c r="C207" i="99"/>
  <c r="D207" i="99"/>
  <c r="C208" i="99"/>
  <c r="D208" i="99"/>
  <c r="C209" i="99"/>
  <c r="D209" i="99"/>
  <c r="C204" i="99"/>
  <c r="D204" i="99"/>
  <c r="C210" i="99"/>
  <c r="D210" i="99"/>
  <c r="C211" i="99"/>
  <c r="D211" i="99"/>
  <c r="C212" i="99"/>
  <c r="D212" i="99"/>
  <c r="C213" i="99"/>
  <c r="D213" i="99"/>
  <c r="C215" i="99"/>
  <c r="D215" i="99"/>
  <c r="C216" i="99"/>
  <c r="D216" i="99"/>
  <c r="U21" i="99" s="1"/>
  <c r="C217" i="99"/>
  <c r="D217" i="99"/>
  <c r="C94" i="99"/>
  <c r="D94" i="99"/>
  <c r="C95" i="99"/>
  <c r="D95" i="99"/>
  <c r="C138" i="99"/>
  <c r="D138" i="99"/>
  <c r="C139" i="99"/>
  <c r="D139" i="99"/>
  <c r="C96" i="99"/>
  <c r="D96" i="99"/>
  <c r="C140" i="99"/>
  <c r="D140" i="99"/>
  <c r="C97" i="99"/>
  <c r="D97" i="99"/>
  <c r="C98" i="99"/>
  <c r="D98" i="99"/>
  <c r="C101" i="99"/>
  <c r="D101" i="99"/>
  <c r="C102" i="99"/>
  <c r="D102" i="99"/>
  <c r="C141" i="99"/>
  <c r="D141" i="99"/>
  <c r="C142" i="99"/>
  <c r="D142" i="99"/>
  <c r="C44" i="99"/>
  <c r="D44" i="99"/>
  <c r="C103" i="99"/>
  <c r="D103" i="99"/>
  <c r="C99" i="99"/>
  <c r="D99" i="99"/>
  <c r="C100" i="99"/>
  <c r="D100" i="99"/>
  <c r="C55" i="99"/>
  <c r="D55" i="99"/>
  <c r="C51" i="99"/>
  <c r="D51" i="99"/>
  <c r="C56" i="99"/>
  <c r="D56" i="99"/>
  <c r="C34" i="99"/>
  <c r="D34" i="99"/>
  <c r="C229" i="99"/>
  <c r="D229" i="99"/>
  <c r="C230" i="99"/>
  <c r="D230" i="99"/>
  <c r="C231" i="99"/>
  <c r="D231" i="99"/>
  <c r="C237" i="99"/>
  <c r="D237" i="99"/>
  <c r="C234" i="99"/>
  <c r="D234" i="99"/>
  <c r="C233" i="99"/>
  <c r="D233" i="99"/>
  <c r="C235" i="99"/>
  <c r="D235" i="99"/>
  <c r="C236" i="99"/>
  <c r="D236" i="99"/>
  <c r="C232" i="99"/>
  <c r="D232" i="99"/>
  <c r="C238" i="99"/>
  <c r="D238" i="99"/>
  <c r="C242" i="99"/>
  <c r="D242" i="99"/>
  <c r="C247" i="99"/>
  <c r="D247" i="99"/>
  <c r="C248" i="99"/>
  <c r="D248" i="99"/>
  <c r="C239" i="99"/>
  <c r="D239" i="99"/>
  <c r="C241" i="99"/>
  <c r="D241" i="99"/>
  <c r="U106" i="99" s="1"/>
  <c r="C251" i="99"/>
  <c r="D251" i="99"/>
  <c r="C255" i="99"/>
  <c r="D255" i="99"/>
  <c r="C250" i="99"/>
  <c r="D250" i="99"/>
  <c r="C256" i="99"/>
  <c r="D256" i="99"/>
  <c r="C257" i="99"/>
  <c r="D257" i="99"/>
  <c r="U257" i="99" s="1"/>
  <c r="C252" i="99"/>
  <c r="D252" i="99"/>
  <c r="C253" i="99"/>
  <c r="D253" i="99"/>
  <c r="U145" i="99" s="1"/>
  <c r="C254" i="99"/>
  <c r="D254" i="99"/>
  <c r="C249" i="99"/>
  <c r="D249" i="99"/>
  <c r="U249" i="99" s="1"/>
  <c r="C258" i="99"/>
  <c r="D258" i="99"/>
  <c r="U258" i="99" s="1"/>
  <c r="C259" i="99"/>
  <c r="D259" i="99"/>
  <c r="U259" i="99" s="1"/>
  <c r="C260" i="99"/>
  <c r="D260" i="99"/>
  <c r="U260" i="99" s="1"/>
  <c r="C261" i="99"/>
  <c r="D261" i="99"/>
  <c r="U261" i="99" s="1"/>
  <c r="C262" i="99"/>
  <c r="D262" i="99"/>
  <c r="U262" i="99" s="1"/>
  <c r="C263" i="99"/>
  <c r="D263" i="99"/>
  <c r="U263" i="99" s="1"/>
  <c r="C264" i="99"/>
  <c r="D264" i="99"/>
  <c r="U264" i="99" s="1"/>
  <c r="C284" i="99"/>
  <c r="D284" i="99"/>
  <c r="U284" i="99" s="1"/>
  <c r="C265" i="99"/>
  <c r="D265" i="99"/>
  <c r="U265" i="99" s="1"/>
  <c r="C266" i="99"/>
  <c r="D266" i="99"/>
  <c r="U266" i="99" s="1"/>
  <c r="C267" i="99"/>
  <c r="D267" i="99"/>
  <c r="U267" i="99" s="1"/>
  <c r="C268" i="99"/>
  <c r="D268" i="99"/>
  <c r="U268" i="99" s="1"/>
  <c r="C269" i="99"/>
  <c r="D269" i="99"/>
  <c r="U269" i="99" s="1"/>
  <c r="C270" i="99"/>
  <c r="D270" i="99"/>
  <c r="U270" i="99" s="1"/>
  <c r="C271" i="99"/>
  <c r="D271" i="99"/>
  <c r="U271" i="99" s="1"/>
  <c r="C285" i="99"/>
  <c r="D285" i="99"/>
  <c r="U285" i="99" s="1"/>
  <c r="C272" i="99"/>
  <c r="D272" i="99"/>
  <c r="U272" i="99" s="1"/>
  <c r="C273" i="99"/>
  <c r="D273" i="99"/>
  <c r="U273" i="99" s="1"/>
  <c r="C274" i="99"/>
  <c r="D274" i="99"/>
  <c r="U274" i="99" s="1"/>
  <c r="C275" i="99"/>
  <c r="D275" i="99"/>
  <c r="U275" i="99" s="1"/>
  <c r="C276" i="99"/>
  <c r="D276" i="99"/>
  <c r="U276" i="99" s="1"/>
  <c r="C277" i="99"/>
  <c r="D277" i="99"/>
  <c r="U277" i="99" s="1"/>
  <c r="C278" i="99"/>
  <c r="D278" i="99"/>
  <c r="U278" i="99" s="1"/>
  <c r="C279" i="99"/>
  <c r="D279" i="99"/>
  <c r="U279" i="99" s="1"/>
  <c r="C280" i="99"/>
  <c r="D280" i="99"/>
  <c r="U280" i="99" s="1"/>
  <c r="C281" i="99"/>
  <c r="D281" i="99"/>
  <c r="U281" i="99" s="1"/>
  <c r="C282" i="99"/>
  <c r="D282" i="99"/>
  <c r="U282" i="99" s="1"/>
  <c r="C283" i="99"/>
  <c r="D283" i="99"/>
  <c r="U283" i="99" s="1"/>
  <c r="C286" i="99"/>
  <c r="D286" i="99"/>
  <c r="U286" i="99" s="1"/>
  <c r="C287" i="99"/>
  <c r="D287" i="99"/>
  <c r="U287" i="99" s="1"/>
  <c r="C288" i="99"/>
  <c r="D288" i="99"/>
  <c r="U288" i="99" s="1"/>
  <c r="C289" i="99"/>
  <c r="D289" i="99"/>
  <c r="U289" i="99" s="1"/>
  <c r="C291" i="99"/>
  <c r="D291" i="99"/>
  <c r="U291" i="99" s="1"/>
  <c r="C292" i="99"/>
  <c r="D292" i="99"/>
  <c r="U292" i="99" s="1"/>
  <c r="C309" i="99"/>
  <c r="D309" i="99"/>
  <c r="U309" i="99" s="1"/>
  <c r="C293" i="99"/>
  <c r="D293" i="99"/>
  <c r="U293" i="99" s="1"/>
  <c r="C294" i="99"/>
  <c r="D294" i="99"/>
  <c r="U294" i="99" s="1"/>
  <c r="C295" i="99"/>
  <c r="D295" i="99"/>
  <c r="U295" i="99" s="1"/>
  <c r="C296" i="99"/>
  <c r="D296" i="99"/>
  <c r="U296" i="99" s="1"/>
  <c r="C297" i="99"/>
  <c r="D297" i="99"/>
  <c r="U297" i="99" s="1"/>
  <c r="C298" i="99"/>
  <c r="D298" i="99"/>
  <c r="U298" i="99" s="1"/>
  <c r="C299" i="99"/>
  <c r="D299" i="99"/>
  <c r="U299" i="99" s="1"/>
  <c r="C300" i="99"/>
  <c r="D300" i="99"/>
  <c r="U300" i="99" s="1"/>
  <c r="C301" i="99"/>
  <c r="D301" i="99"/>
  <c r="U301" i="99" s="1"/>
  <c r="C302" i="99"/>
  <c r="D302" i="99"/>
  <c r="U302" i="99" s="1"/>
  <c r="C303" i="99"/>
  <c r="D303" i="99"/>
  <c r="U303" i="99" s="1"/>
  <c r="C304" i="99"/>
  <c r="D304" i="99"/>
  <c r="U304" i="99" s="1"/>
  <c r="C305" i="99"/>
  <c r="D305" i="99"/>
  <c r="U305" i="99" s="1"/>
  <c r="C306" i="99"/>
  <c r="D306" i="99"/>
  <c r="U306" i="99" s="1"/>
  <c r="C307" i="99"/>
  <c r="D307" i="99"/>
  <c r="U307" i="99" s="1"/>
  <c r="C308" i="99"/>
  <c r="D308" i="99"/>
  <c r="U308" i="99" s="1"/>
  <c r="C315" i="99"/>
  <c r="D315" i="99"/>
  <c r="U315" i="99" s="1"/>
  <c r="C314" i="99"/>
  <c r="D314" i="99"/>
  <c r="U314" i="99" s="1"/>
  <c r="C312" i="99"/>
  <c r="D312" i="99"/>
  <c r="U312" i="99" s="1"/>
  <c r="C311" i="99"/>
  <c r="D311" i="99"/>
  <c r="U311" i="99" s="1"/>
  <c r="C316" i="99"/>
  <c r="D316" i="99"/>
  <c r="U316" i="99" s="1"/>
  <c r="C319" i="99"/>
  <c r="D319" i="99"/>
  <c r="U319" i="99" s="1"/>
  <c r="C320" i="99"/>
  <c r="D320" i="99"/>
  <c r="U320" i="99" s="1"/>
  <c r="C313" i="99"/>
  <c r="D313" i="99"/>
  <c r="U313" i="99" s="1"/>
  <c r="C322" i="99"/>
  <c r="D322" i="99"/>
  <c r="U322" i="99" s="1"/>
  <c r="C323" i="99"/>
  <c r="D323" i="99"/>
  <c r="U323" i="99" s="1"/>
  <c r="C324" i="99"/>
  <c r="D324" i="99"/>
  <c r="U324" i="99" s="1"/>
  <c r="C325" i="99"/>
  <c r="D325" i="99"/>
  <c r="U325" i="99" s="1"/>
  <c r="C326" i="99"/>
  <c r="D326" i="99"/>
  <c r="U326" i="99" s="1"/>
  <c r="C327" i="99"/>
  <c r="D327" i="99"/>
  <c r="U327" i="99" s="1"/>
  <c r="C310" i="99"/>
  <c r="D310" i="99"/>
  <c r="U310" i="99" s="1"/>
  <c r="C290" i="99"/>
  <c r="D290" i="99"/>
  <c r="U290" i="99" s="1"/>
  <c r="C317" i="99"/>
  <c r="D317" i="99"/>
  <c r="U317" i="99" s="1"/>
  <c r="C318" i="99"/>
  <c r="D318" i="99"/>
  <c r="U318" i="99" s="1"/>
  <c r="C321" i="99"/>
  <c r="D321" i="99"/>
  <c r="U321" i="99" s="1"/>
  <c r="C328" i="99"/>
  <c r="D328" i="99"/>
  <c r="U328" i="99" s="1"/>
  <c r="C329" i="99"/>
  <c r="D329" i="99"/>
  <c r="U329" i="99" s="1"/>
  <c r="C330" i="99"/>
  <c r="D330" i="99"/>
  <c r="U330" i="99" s="1"/>
  <c r="C331" i="99"/>
  <c r="D331" i="99"/>
  <c r="U331" i="99" s="1"/>
  <c r="C332" i="99"/>
  <c r="D332" i="99"/>
  <c r="U332" i="99" s="1"/>
  <c r="C333" i="99"/>
  <c r="D333" i="99"/>
  <c r="U333" i="99" s="1"/>
  <c r="C334" i="99"/>
  <c r="D334" i="99"/>
  <c r="U334" i="99" s="1"/>
  <c r="C335" i="99"/>
  <c r="D335" i="99"/>
  <c r="U335" i="99" s="1"/>
  <c r="C336" i="99"/>
  <c r="D336" i="99"/>
  <c r="U336" i="99" s="1"/>
  <c r="C337" i="99"/>
  <c r="D337" i="99"/>
  <c r="U337" i="99" s="1"/>
  <c r="C338" i="99"/>
  <c r="D338" i="99"/>
  <c r="U338" i="99" s="1"/>
  <c r="C339" i="99"/>
  <c r="D339" i="99"/>
  <c r="U339" i="99" s="1"/>
  <c r="C340" i="99"/>
  <c r="D340" i="99"/>
  <c r="U340" i="99" s="1"/>
  <c r="C341" i="99"/>
  <c r="D341" i="99"/>
  <c r="U341" i="99" s="1"/>
  <c r="C342" i="99"/>
  <c r="D342" i="99"/>
  <c r="U342" i="99" s="1"/>
  <c r="C343" i="99"/>
  <c r="D343" i="99"/>
  <c r="U343" i="99" s="1"/>
  <c r="C344" i="99"/>
  <c r="D344" i="99"/>
  <c r="U344" i="99" s="1"/>
  <c r="C345" i="99"/>
  <c r="D345" i="99"/>
  <c r="U345" i="99" s="1"/>
  <c r="C346" i="99"/>
  <c r="D346" i="99"/>
  <c r="U346" i="99" s="1"/>
  <c r="C347" i="99"/>
  <c r="D347" i="99"/>
  <c r="U347" i="99" s="1"/>
  <c r="C348" i="99"/>
  <c r="D348" i="99"/>
  <c r="U348" i="99" s="1"/>
  <c r="C349" i="99"/>
  <c r="D349" i="99"/>
  <c r="U349" i="99" s="1"/>
  <c r="C350" i="99"/>
  <c r="D350" i="99"/>
  <c r="U350" i="99" s="1"/>
  <c r="C351" i="99"/>
  <c r="D351" i="99"/>
  <c r="U351" i="99" s="1"/>
  <c r="C352" i="99"/>
  <c r="D352" i="99"/>
  <c r="U352" i="99" s="1"/>
  <c r="C353" i="99"/>
  <c r="D353" i="99"/>
  <c r="U353" i="99" s="1"/>
  <c r="C354" i="99"/>
  <c r="D354" i="99"/>
  <c r="U354" i="99" s="1"/>
  <c r="C355" i="99"/>
  <c r="D355" i="99"/>
  <c r="U355" i="99" s="1"/>
  <c r="C356" i="99"/>
  <c r="D356" i="99"/>
  <c r="U356" i="99" s="1"/>
  <c r="C357" i="99"/>
  <c r="D357" i="99"/>
  <c r="U357" i="99" s="1"/>
  <c r="C358" i="99"/>
  <c r="D358" i="99"/>
  <c r="U358" i="99" s="1"/>
  <c r="C359" i="99"/>
  <c r="D359" i="99"/>
  <c r="U359" i="99" s="1"/>
  <c r="C360" i="99"/>
  <c r="D360" i="99"/>
  <c r="U360" i="99" s="1"/>
  <c r="C364" i="99"/>
  <c r="D364" i="99"/>
  <c r="U364" i="99" s="1"/>
  <c r="C361" i="99"/>
  <c r="D361" i="99"/>
  <c r="U361" i="99" s="1"/>
  <c r="C362" i="99"/>
  <c r="D362" i="99"/>
  <c r="U362" i="99" s="1"/>
  <c r="C363" i="99"/>
  <c r="D363" i="99"/>
  <c r="U363" i="99" s="1"/>
  <c r="C365" i="99"/>
  <c r="D365" i="99"/>
  <c r="U365" i="99" s="1"/>
  <c r="C366" i="99"/>
  <c r="D366" i="99"/>
  <c r="U366" i="99" s="1"/>
  <c r="C367" i="99"/>
  <c r="D367" i="99"/>
  <c r="U367" i="99" s="1"/>
  <c r="C368" i="99"/>
  <c r="D368" i="99"/>
  <c r="U368" i="99" s="1"/>
  <c r="C369" i="99"/>
  <c r="D369" i="99"/>
  <c r="U369" i="99" s="1"/>
  <c r="C374" i="99"/>
  <c r="D374" i="99"/>
  <c r="U374" i="99" s="1"/>
  <c r="C371" i="99"/>
  <c r="D371" i="99"/>
  <c r="U371" i="99" s="1"/>
  <c r="C370" i="99"/>
  <c r="D370" i="99"/>
  <c r="U370" i="99" s="1"/>
  <c r="C372" i="99"/>
  <c r="D372" i="99"/>
  <c r="U372" i="99" s="1"/>
  <c r="C373" i="99"/>
  <c r="D373" i="99"/>
  <c r="U373" i="99" s="1"/>
  <c r="C375" i="99"/>
  <c r="D375" i="99"/>
  <c r="U375" i="99" s="1"/>
  <c r="C394" i="99"/>
  <c r="D394" i="99"/>
  <c r="U394" i="99" s="1"/>
  <c r="C376" i="99"/>
  <c r="D376" i="99"/>
  <c r="U376" i="99" s="1"/>
  <c r="C377" i="99"/>
  <c r="D377" i="99"/>
  <c r="U377" i="99" s="1"/>
  <c r="C378" i="99"/>
  <c r="D378" i="99"/>
  <c r="U378" i="99" s="1"/>
  <c r="C379" i="99"/>
  <c r="D379" i="99"/>
  <c r="U379" i="99" s="1"/>
  <c r="C380" i="99"/>
  <c r="D380" i="99"/>
  <c r="U380" i="99" s="1"/>
  <c r="C381" i="99"/>
  <c r="D381" i="99"/>
  <c r="U381" i="99" s="1"/>
  <c r="C395" i="99"/>
  <c r="D395" i="99"/>
  <c r="U395" i="99" s="1"/>
  <c r="C382" i="99"/>
  <c r="D382" i="99"/>
  <c r="U382" i="99" s="1"/>
  <c r="C383" i="99"/>
  <c r="D383" i="99"/>
  <c r="U383" i="99" s="1"/>
  <c r="C384" i="99"/>
  <c r="D384" i="99"/>
  <c r="U384" i="99" s="1"/>
  <c r="C385" i="99"/>
  <c r="D385" i="99"/>
  <c r="U385" i="99" s="1"/>
  <c r="C396" i="99"/>
  <c r="D396" i="99"/>
  <c r="U396" i="99" s="1"/>
  <c r="C386" i="99"/>
  <c r="D386" i="99"/>
  <c r="U386" i="99" s="1"/>
  <c r="C387" i="99"/>
  <c r="D387" i="99"/>
  <c r="U387" i="99" s="1"/>
  <c r="C388" i="99"/>
  <c r="D388" i="99"/>
  <c r="U388" i="99" s="1"/>
  <c r="C389" i="99"/>
  <c r="D389" i="99"/>
  <c r="U389" i="99" s="1"/>
  <c r="C390" i="99"/>
  <c r="D390" i="99"/>
  <c r="U390" i="99" s="1"/>
  <c r="C391" i="99"/>
  <c r="D391" i="99"/>
  <c r="U391" i="99" s="1"/>
  <c r="C397" i="99"/>
  <c r="D397" i="99"/>
  <c r="U397" i="99" s="1"/>
  <c r="C392" i="99"/>
  <c r="D392" i="99"/>
  <c r="U392" i="99" s="1"/>
  <c r="C393" i="99"/>
  <c r="D393" i="99"/>
  <c r="U393" i="99" s="1"/>
  <c r="C398" i="99"/>
  <c r="D398" i="99"/>
  <c r="U398" i="99" s="1"/>
  <c r="C399" i="99"/>
  <c r="D399" i="99"/>
  <c r="U399" i="99" s="1"/>
  <c r="C400" i="99"/>
  <c r="D400" i="99"/>
  <c r="U400" i="99" s="1"/>
  <c r="P98" i="98"/>
  <c r="Q98" i="98"/>
  <c r="R98" i="98"/>
  <c r="S98" i="98"/>
  <c r="T98" i="98"/>
  <c r="X98" i="98" s="1"/>
  <c r="U98" i="98"/>
  <c r="Y98" i="98" s="1"/>
  <c r="V98" i="98"/>
  <c r="Z98" i="98" s="1"/>
  <c r="W98" i="98"/>
  <c r="AA98" i="98" s="1"/>
  <c r="AG168" i="100" l="1"/>
  <c r="AO168" i="100"/>
  <c r="N168" i="100" s="1"/>
  <c r="AM169" i="100"/>
  <c r="L169" i="100" s="1"/>
  <c r="AK170" i="100"/>
  <c r="J170" i="100" s="1"/>
  <c r="AS170" i="100"/>
  <c r="R170" i="100" s="1"/>
  <c r="AI171" i="100"/>
  <c r="H171" i="100" s="1"/>
  <c r="AQ171" i="100"/>
  <c r="P171" i="100" s="1"/>
  <c r="AG172" i="100"/>
  <c r="F172" i="100" s="1"/>
  <c r="AO172" i="100"/>
  <c r="N172" i="100" s="1"/>
  <c r="AM173" i="100"/>
  <c r="L173" i="100" s="1"/>
  <c r="AK174" i="100"/>
  <c r="J174" i="100" s="1"/>
  <c r="AS174" i="100"/>
  <c r="R174" i="100" s="1"/>
  <c r="AI175" i="100"/>
  <c r="H175" i="100" s="1"/>
  <c r="AQ175" i="100"/>
  <c r="P175" i="100" s="1"/>
  <c r="AG176" i="100"/>
  <c r="F176" i="100" s="1"/>
  <c r="AO176" i="100"/>
  <c r="N176" i="100" s="1"/>
  <c r="AM177" i="100"/>
  <c r="L177" i="100" s="1"/>
  <c r="AK178" i="100"/>
  <c r="J178" i="100" s="1"/>
  <c r="AS178" i="100"/>
  <c r="R178" i="100" s="1"/>
  <c r="AI180" i="100"/>
  <c r="H180" i="100" s="1"/>
  <c r="AQ180" i="100"/>
  <c r="P180" i="100" s="1"/>
  <c r="AG181" i="100"/>
  <c r="F181" i="100" s="1"/>
  <c r="AO181" i="100"/>
  <c r="N181" i="100" s="1"/>
  <c r="AM182" i="100"/>
  <c r="L182" i="100" s="1"/>
  <c r="AK183" i="100"/>
  <c r="J183" i="100" s="1"/>
  <c r="AS183" i="100"/>
  <c r="R183" i="100" s="1"/>
  <c r="AI184" i="100"/>
  <c r="H184" i="100" s="1"/>
  <c r="AQ184" i="100"/>
  <c r="P184" i="100" s="1"/>
  <c r="AG185" i="100"/>
  <c r="F185" i="100" s="1"/>
  <c r="AO185" i="100"/>
  <c r="N185" i="100" s="1"/>
  <c r="AM186" i="100"/>
  <c r="L186" i="100" s="1"/>
  <c r="AK187" i="100"/>
  <c r="J187" i="100" s="1"/>
  <c r="AS187" i="100"/>
  <c r="R187" i="100" s="1"/>
  <c r="AI188" i="100"/>
  <c r="AQ188" i="100"/>
  <c r="AG189" i="100"/>
  <c r="F189" i="100" s="1"/>
  <c r="AO189" i="100"/>
  <c r="N189" i="100" s="1"/>
  <c r="AM190" i="100"/>
  <c r="L190" i="100" s="1"/>
  <c r="AK191" i="100"/>
  <c r="J191" i="100" s="1"/>
  <c r="AS191" i="100"/>
  <c r="R191" i="100" s="1"/>
  <c r="AI192" i="100"/>
  <c r="AQ192" i="100"/>
  <c r="AG193" i="100"/>
  <c r="AO193" i="100"/>
  <c r="N193" i="100" s="1"/>
  <c r="AM194" i="100"/>
  <c r="L194" i="100" s="1"/>
  <c r="AK195" i="100"/>
  <c r="J195" i="100" s="1"/>
  <c r="AS195" i="100"/>
  <c r="R195" i="100" s="1"/>
  <c r="AI196" i="100"/>
  <c r="H196" i="100" s="1"/>
  <c r="AQ196" i="100"/>
  <c r="P196" i="100" s="1"/>
  <c r="AG197" i="100"/>
  <c r="F197" i="100" s="1"/>
  <c r="AO197" i="100"/>
  <c r="N197" i="100" s="1"/>
  <c r="AM198" i="100"/>
  <c r="L198" i="100" s="1"/>
  <c r="AK199" i="100"/>
  <c r="AS199" i="100"/>
  <c r="AI200" i="100"/>
  <c r="H200" i="100" s="1"/>
  <c r="AQ200" i="100"/>
  <c r="P200" i="100" s="1"/>
  <c r="AG201" i="100"/>
  <c r="F201" i="100" s="1"/>
  <c r="AM215" i="100"/>
  <c r="L215" i="100" s="1"/>
  <c r="AK216" i="100"/>
  <c r="J216" i="100" s="1"/>
  <c r="AS216" i="100"/>
  <c r="R216" i="100" s="1"/>
  <c r="AI217" i="100"/>
  <c r="H217" i="100" s="1"/>
  <c r="AQ217" i="100"/>
  <c r="P217" i="100" s="1"/>
  <c r="AG218" i="100"/>
  <c r="F218" i="100" s="1"/>
  <c r="AO218" i="100"/>
  <c r="N218" i="100" s="1"/>
  <c r="AM220" i="100"/>
  <c r="L220" i="100" s="1"/>
  <c r="AK221" i="100"/>
  <c r="J221" i="100" s="1"/>
  <c r="AS221" i="100"/>
  <c r="R221" i="100" s="1"/>
  <c r="AI222" i="100"/>
  <c r="H222" i="100" s="1"/>
  <c r="AQ222" i="100"/>
  <c r="P222" i="100" s="1"/>
  <c r="AG223" i="100"/>
  <c r="F223" i="100" s="1"/>
  <c r="AO223" i="100"/>
  <c r="N223" i="100" s="1"/>
  <c r="AM224" i="100"/>
  <c r="L224" i="100" s="1"/>
  <c r="AK225" i="100"/>
  <c r="J225" i="100" s="1"/>
  <c r="AS225" i="100"/>
  <c r="R225" i="100" s="1"/>
  <c r="AI226" i="100"/>
  <c r="AQ226" i="100"/>
  <c r="AG227" i="100"/>
  <c r="F227" i="100" s="1"/>
  <c r="AO227" i="100"/>
  <c r="N227" i="100" s="1"/>
  <c r="AM228" i="100"/>
  <c r="L228" i="100" s="1"/>
  <c r="AK229" i="100"/>
  <c r="J229" i="100" s="1"/>
  <c r="AS229" i="100"/>
  <c r="R229" i="100" s="1"/>
  <c r="AI179" i="100"/>
  <c r="AQ179" i="100"/>
  <c r="AJ267" i="100"/>
  <c r="I267" i="100" s="1"/>
  <c r="AR267" i="100"/>
  <c r="Q267" i="100" s="1"/>
  <c r="AH268" i="100"/>
  <c r="AP268" i="100"/>
  <c r="O268" i="100" s="1"/>
  <c r="AN269" i="100"/>
  <c r="M269" i="100" s="1"/>
  <c r="AL270" i="100"/>
  <c r="K270" i="100" s="1"/>
  <c r="AJ271" i="100"/>
  <c r="I271" i="100" s="1"/>
  <c r="AR271" i="100"/>
  <c r="Q271" i="100" s="1"/>
  <c r="AH272" i="100"/>
  <c r="G272" i="100" s="1"/>
  <c r="AP272" i="100"/>
  <c r="O272" i="100" s="1"/>
  <c r="AN273" i="100"/>
  <c r="M273" i="100" s="1"/>
  <c r="AL274" i="100"/>
  <c r="K274" i="100" s="1"/>
  <c r="AJ275" i="100"/>
  <c r="I275" i="100" s="1"/>
  <c r="AR275" i="100"/>
  <c r="Q275" i="100" s="1"/>
  <c r="AH276" i="100"/>
  <c r="G276" i="100" s="1"/>
  <c r="AP276" i="100"/>
  <c r="O276" i="100" s="1"/>
  <c r="AN277" i="100"/>
  <c r="M277" i="100" s="1"/>
  <c r="AL278" i="100"/>
  <c r="K278" i="100" s="1"/>
  <c r="AJ279" i="100"/>
  <c r="I279" i="100" s="1"/>
  <c r="AR279" i="100"/>
  <c r="Q279" i="100" s="1"/>
  <c r="AH280" i="100"/>
  <c r="G280" i="100" s="1"/>
  <c r="AP280" i="100"/>
  <c r="O280" i="100" s="1"/>
  <c r="AN281" i="100"/>
  <c r="M281" i="100" s="1"/>
  <c r="AL282" i="100"/>
  <c r="K282" i="100" s="1"/>
  <c r="AL291" i="100"/>
  <c r="K291" i="100" s="1"/>
  <c r="AJ292" i="100"/>
  <c r="I292" i="100" s="1"/>
  <c r="AR292" i="100"/>
  <c r="Q292" i="100" s="1"/>
  <c r="AH293" i="100"/>
  <c r="G293" i="100" s="1"/>
  <c r="AP293" i="100"/>
  <c r="O293" i="100" s="1"/>
  <c r="AN294" i="100"/>
  <c r="M294" i="100" s="1"/>
  <c r="AL295" i="100"/>
  <c r="K295" i="100" s="1"/>
  <c r="AJ296" i="100"/>
  <c r="I296" i="100" s="1"/>
  <c r="AR296" i="100"/>
  <c r="Q296" i="100" s="1"/>
  <c r="AH297" i="100"/>
  <c r="G297" i="100" s="1"/>
  <c r="AP297" i="100"/>
  <c r="O297" i="100" s="1"/>
  <c r="AN298" i="100"/>
  <c r="M298" i="100" s="1"/>
  <c r="AL299" i="100"/>
  <c r="K299" i="100" s="1"/>
  <c r="AJ300" i="100"/>
  <c r="I300" i="100" s="1"/>
  <c r="AR300" i="100"/>
  <c r="Q300" i="100" s="1"/>
  <c r="AH301" i="100"/>
  <c r="G301" i="100" s="1"/>
  <c r="AP301" i="100"/>
  <c r="O301" i="100" s="1"/>
  <c r="AN302" i="100"/>
  <c r="M302" i="100" s="1"/>
  <c r="AL303" i="100"/>
  <c r="K303" i="100" s="1"/>
  <c r="AJ304" i="100"/>
  <c r="I304" i="100" s="1"/>
  <c r="AR304" i="100"/>
  <c r="Q304" i="100" s="1"/>
  <c r="AH305" i="100"/>
  <c r="G305" i="100" s="1"/>
  <c r="AP305" i="100"/>
  <c r="O305" i="100" s="1"/>
  <c r="AN306" i="100"/>
  <c r="M306" i="100" s="1"/>
  <c r="AL307" i="100"/>
  <c r="K307" i="100" s="1"/>
  <c r="AJ308" i="100"/>
  <c r="I308" i="100" s="1"/>
  <c r="AR308" i="100"/>
  <c r="Q308" i="100" s="1"/>
  <c r="AH309" i="100"/>
  <c r="AP309" i="100"/>
  <c r="AN310" i="100"/>
  <c r="M310" i="100" s="1"/>
  <c r="AL311" i="100"/>
  <c r="K311" i="100" s="1"/>
  <c r="AJ312" i="100"/>
  <c r="I312" i="100" s="1"/>
  <c r="AR312" i="100"/>
  <c r="Q312" i="100" s="1"/>
  <c r="AH313" i="100"/>
  <c r="AP313" i="100"/>
  <c r="AL330" i="100"/>
  <c r="K330" i="100" s="1"/>
  <c r="AJ331" i="100"/>
  <c r="I331" i="100" s="1"/>
  <c r="AR331" i="100"/>
  <c r="Q331" i="100" s="1"/>
  <c r="AH332" i="100"/>
  <c r="G332" i="100" s="1"/>
  <c r="AP332" i="100"/>
  <c r="O332" i="100" s="1"/>
  <c r="AN333" i="100"/>
  <c r="M333" i="100" s="1"/>
  <c r="AL334" i="100"/>
  <c r="K334" i="100" s="1"/>
  <c r="AJ335" i="100"/>
  <c r="I335" i="100" s="1"/>
  <c r="AR335" i="100"/>
  <c r="Q335" i="100" s="1"/>
  <c r="AH336" i="100"/>
  <c r="G336" i="100" s="1"/>
  <c r="AP336" i="100"/>
  <c r="O336" i="100" s="1"/>
  <c r="AN337" i="100"/>
  <c r="M337" i="100" s="1"/>
  <c r="AL338" i="100"/>
  <c r="K338" i="100" s="1"/>
  <c r="AJ339" i="100"/>
  <c r="I339" i="100" s="1"/>
  <c r="AR339" i="100"/>
  <c r="Q339" i="100" s="1"/>
  <c r="AH340" i="100"/>
  <c r="G340" i="100" s="1"/>
  <c r="AP340" i="100"/>
  <c r="O340" i="100" s="1"/>
  <c r="AN341" i="100"/>
  <c r="M341" i="100" s="1"/>
  <c r="AL342" i="100"/>
  <c r="K342" i="100" s="1"/>
  <c r="AJ343" i="100"/>
  <c r="I343" i="100" s="1"/>
  <c r="AR343" i="100"/>
  <c r="Q343" i="100" s="1"/>
  <c r="AH344" i="100"/>
  <c r="G344" i="100" s="1"/>
  <c r="AP344" i="100"/>
  <c r="O344" i="100" s="1"/>
  <c r="AN345" i="100"/>
  <c r="M345" i="100" s="1"/>
  <c r="AL346" i="100"/>
  <c r="K346" i="100" s="1"/>
  <c r="AJ347" i="100"/>
  <c r="I347" i="100" s="1"/>
  <c r="AR347" i="100"/>
  <c r="Q347" i="100" s="1"/>
  <c r="AH348" i="100"/>
  <c r="G348" i="100" s="1"/>
  <c r="AP348" i="100"/>
  <c r="O348" i="100" s="1"/>
  <c r="AN349" i="100"/>
  <c r="M349" i="100" s="1"/>
  <c r="AL350" i="100"/>
  <c r="K350" i="100" s="1"/>
  <c r="AJ351" i="100"/>
  <c r="I351" i="100" s="1"/>
  <c r="AR351" i="100"/>
  <c r="Q351" i="100" s="1"/>
  <c r="AH352" i="100"/>
  <c r="G352" i="100" s="1"/>
  <c r="AP352" i="100"/>
  <c r="O352" i="100" s="1"/>
  <c r="AN353" i="100"/>
  <c r="M353" i="100" s="1"/>
  <c r="AL354" i="100"/>
  <c r="K354" i="100" s="1"/>
  <c r="AJ355" i="100"/>
  <c r="I355" i="100" s="1"/>
  <c r="AR355" i="100"/>
  <c r="Q355" i="100" s="1"/>
  <c r="AH356" i="100"/>
  <c r="G356" i="100" s="1"/>
  <c r="AP356" i="100"/>
  <c r="O356" i="100" s="1"/>
  <c r="AN357" i="100"/>
  <c r="M357" i="100" s="1"/>
  <c r="AL358" i="100"/>
  <c r="K358" i="100" s="1"/>
  <c r="AJ359" i="100"/>
  <c r="I359" i="100" s="1"/>
  <c r="AR359" i="100"/>
  <c r="Q359" i="100" s="1"/>
  <c r="AH360" i="100"/>
  <c r="G360" i="100" s="1"/>
  <c r="AP360" i="100"/>
  <c r="O360" i="100" s="1"/>
  <c r="AN361" i="100"/>
  <c r="M361" i="100" s="1"/>
  <c r="AL362" i="100"/>
  <c r="K362" i="100" s="1"/>
  <c r="AJ363" i="100"/>
  <c r="I363" i="100" s="1"/>
  <c r="AR363" i="100"/>
  <c r="Q363" i="100" s="1"/>
  <c r="AH364" i="100"/>
  <c r="G364" i="100" s="1"/>
  <c r="AP364" i="100"/>
  <c r="O364" i="100" s="1"/>
  <c r="AN365" i="100"/>
  <c r="M365" i="100" s="1"/>
  <c r="AL366" i="100"/>
  <c r="K366" i="100" s="1"/>
  <c r="AJ367" i="100"/>
  <c r="I367" i="100" s="1"/>
  <c r="AR367" i="100"/>
  <c r="Q367" i="100" s="1"/>
  <c r="AH368" i="100"/>
  <c r="G368" i="100" s="1"/>
  <c r="AP368" i="100"/>
  <c r="O368" i="100" s="1"/>
  <c r="AN369" i="100"/>
  <c r="M369" i="100" s="1"/>
  <c r="AL371" i="100"/>
  <c r="K371" i="100" s="1"/>
  <c r="AJ372" i="100"/>
  <c r="I372" i="100" s="1"/>
  <c r="AR372" i="100"/>
  <c r="Q372" i="100" s="1"/>
  <c r="AH373" i="100"/>
  <c r="G373" i="100" s="1"/>
  <c r="AP373" i="100"/>
  <c r="O373" i="100" s="1"/>
  <c r="AN374" i="100"/>
  <c r="M374" i="100" s="1"/>
  <c r="AL375" i="100"/>
  <c r="AJ376" i="100"/>
  <c r="I376" i="100" s="1"/>
  <c r="AR376" i="100"/>
  <c r="Q376" i="100" s="1"/>
  <c r="AH377" i="100"/>
  <c r="G377" i="100" s="1"/>
  <c r="AP377" i="100"/>
  <c r="O377" i="100" s="1"/>
  <c r="AN378" i="100"/>
  <c r="M378" i="100" s="1"/>
  <c r="AL379" i="100"/>
  <c r="K379" i="100" s="1"/>
  <c r="AJ380" i="100"/>
  <c r="I380" i="100" s="1"/>
  <c r="AR380" i="100"/>
  <c r="Q380" i="100" s="1"/>
  <c r="AH381" i="100"/>
  <c r="G381" i="100" s="1"/>
  <c r="AP381" i="100"/>
  <c r="O381" i="100" s="1"/>
  <c r="AN382" i="100"/>
  <c r="M382" i="100" s="1"/>
  <c r="AL383" i="100"/>
  <c r="K383" i="100" s="1"/>
  <c r="AJ384" i="100"/>
  <c r="I384" i="100" s="1"/>
  <c r="AR384" i="100"/>
  <c r="Q384" i="100" s="1"/>
  <c r="AH385" i="100"/>
  <c r="G385" i="100" s="1"/>
  <c r="AP385" i="100"/>
  <c r="O385" i="100" s="1"/>
  <c r="AN386" i="100"/>
  <c r="M386" i="100" s="1"/>
  <c r="AL387" i="100"/>
  <c r="K387" i="100" s="1"/>
  <c r="AJ388" i="100"/>
  <c r="I388" i="100" s="1"/>
  <c r="AR388" i="100"/>
  <c r="Q388" i="100" s="1"/>
  <c r="AH389" i="100"/>
  <c r="G389" i="100" s="1"/>
  <c r="AP389" i="100"/>
  <c r="O389" i="100" s="1"/>
  <c r="AN390" i="100"/>
  <c r="M390" i="100" s="1"/>
  <c r="AJ392" i="100"/>
  <c r="I392" i="100" s="1"/>
  <c r="AL331" i="100"/>
  <c r="K331" i="100" s="1"/>
  <c r="AR332" i="100"/>
  <c r="AH333" i="100"/>
  <c r="AN334" i="100"/>
  <c r="M334" i="100" s="1"/>
  <c r="AJ336" i="100"/>
  <c r="I336" i="100" s="1"/>
  <c r="AH337" i="100"/>
  <c r="G337" i="100" s="1"/>
  <c r="AL339" i="100"/>
  <c r="K339" i="100" s="1"/>
  <c r="AJ340" i="100"/>
  <c r="I340" i="100" s="1"/>
  <c r="AP341" i="100"/>
  <c r="O341" i="100" s="1"/>
  <c r="AL343" i="100"/>
  <c r="K343" i="100" s="1"/>
  <c r="AR344" i="100"/>
  <c r="Q344" i="100" s="1"/>
  <c r="AH345" i="100"/>
  <c r="G345" i="100" s="1"/>
  <c r="AN346" i="100"/>
  <c r="M346" i="100" s="1"/>
  <c r="AJ348" i="100"/>
  <c r="I348" i="100" s="1"/>
  <c r="AP349" i="100"/>
  <c r="O349" i="100" s="1"/>
  <c r="AL351" i="100"/>
  <c r="K351" i="100" s="1"/>
  <c r="AR352" i="100"/>
  <c r="Q352" i="100" s="1"/>
  <c r="AH353" i="100"/>
  <c r="G353" i="100" s="1"/>
  <c r="AN354" i="100"/>
  <c r="M354" i="100" s="1"/>
  <c r="AJ356" i="100"/>
  <c r="I356" i="100" s="1"/>
  <c r="AH357" i="100"/>
  <c r="G357" i="100" s="1"/>
  <c r="AN358" i="100"/>
  <c r="M358" i="100" s="1"/>
  <c r="AJ360" i="100"/>
  <c r="I360" i="100" s="1"/>
  <c r="AP361" i="100"/>
  <c r="O361" i="100" s="1"/>
  <c r="AN362" i="100"/>
  <c r="M362" i="100" s="1"/>
  <c r="AJ364" i="100"/>
  <c r="I364" i="100" s="1"/>
  <c r="AP365" i="100"/>
  <c r="O365" i="100" s="1"/>
  <c r="AL367" i="100"/>
  <c r="K367" i="100" s="1"/>
  <c r="AR368" i="100"/>
  <c r="Q368" i="100" s="1"/>
  <c r="AH369" i="100"/>
  <c r="G369" i="100" s="1"/>
  <c r="AN371" i="100"/>
  <c r="M371" i="100" s="1"/>
  <c r="AJ373" i="100"/>
  <c r="I373" i="100" s="1"/>
  <c r="AP374" i="100"/>
  <c r="AJ377" i="100"/>
  <c r="I377" i="100" s="1"/>
  <c r="AR377" i="100"/>
  <c r="Q377" i="100" s="1"/>
  <c r="AH378" i="100"/>
  <c r="G378" i="100" s="1"/>
  <c r="AP378" i="100"/>
  <c r="O378" i="100" s="1"/>
  <c r="AN379" i="100"/>
  <c r="M379" i="100" s="1"/>
  <c r="AL380" i="100"/>
  <c r="K380" i="100" s="1"/>
  <c r="AJ381" i="100"/>
  <c r="I381" i="100" s="1"/>
  <c r="AR381" i="100"/>
  <c r="Q381" i="100" s="1"/>
  <c r="AH382" i="100"/>
  <c r="G382" i="100" s="1"/>
  <c r="AP382" i="100"/>
  <c r="O382" i="100" s="1"/>
  <c r="AN383" i="100"/>
  <c r="M383" i="100" s="1"/>
  <c r="AL384" i="100"/>
  <c r="K384" i="100" s="1"/>
  <c r="AJ385" i="100"/>
  <c r="I385" i="100" s="1"/>
  <c r="AR385" i="100"/>
  <c r="Q385" i="100" s="1"/>
  <c r="AH386" i="100"/>
  <c r="G386" i="100" s="1"/>
  <c r="AP386" i="100"/>
  <c r="O386" i="100" s="1"/>
  <c r="AN387" i="100"/>
  <c r="M387" i="100" s="1"/>
  <c r="AL388" i="100"/>
  <c r="K388" i="100" s="1"/>
  <c r="AJ389" i="100"/>
  <c r="I389" i="100" s="1"/>
  <c r="AR389" i="100"/>
  <c r="Q389" i="100" s="1"/>
  <c r="AH390" i="100"/>
  <c r="G390" i="100" s="1"/>
  <c r="AP390" i="100"/>
  <c r="O390" i="100" s="1"/>
  <c r="AN391" i="100"/>
  <c r="M391" i="100" s="1"/>
  <c r="AN330" i="100"/>
  <c r="M330" i="100" s="1"/>
  <c r="AJ332" i="100"/>
  <c r="AP333" i="100"/>
  <c r="AL335" i="100"/>
  <c r="K335" i="100" s="1"/>
  <c r="AR336" i="100"/>
  <c r="Q336" i="100" s="1"/>
  <c r="AP337" i="100"/>
  <c r="O337" i="100" s="1"/>
  <c r="AN338" i="100"/>
  <c r="M338" i="100" s="1"/>
  <c r="AR340" i="100"/>
  <c r="Q340" i="100" s="1"/>
  <c r="AH341" i="100"/>
  <c r="G341" i="100" s="1"/>
  <c r="AN342" i="100"/>
  <c r="M342" i="100" s="1"/>
  <c r="AJ344" i="100"/>
  <c r="I344" i="100" s="1"/>
  <c r="AP345" i="100"/>
  <c r="O345" i="100" s="1"/>
  <c r="AL347" i="100"/>
  <c r="K347" i="100" s="1"/>
  <c r="AR348" i="100"/>
  <c r="Q348" i="100" s="1"/>
  <c r="AH349" i="100"/>
  <c r="G349" i="100" s="1"/>
  <c r="AN350" i="100"/>
  <c r="M350" i="100" s="1"/>
  <c r="AJ352" i="100"/>
  <c r="I352" i="100" s="1"/>
  <c r="AP353" i="100"/>
  <c r="O353" i="100" s="1"/>
  <c r="AL355" i="100"/>
  <c r="K355" i="100" s="1"/>
  <c r="AR356" i="100"/>
  <c r="Q356" i="100" s="1"/>
  <c r="AP357" i="100"/>
  <c r="O357" i="100" s="1"/>
  <c r="AL359" i="100"/>
  <c r="K359" i="100" s="1"/>
  <c r="AR360" i="100"/>
  <c r="Q360" i="100" s="1"/>
  <c r="AH361" i="100"/>
  <c r="G361" i="100" s="1"/>
  <c r="AL363" i="100"/>
  <c r="K363" i="100" s="1"/>
  <c r="AR364" i="100"/>
  <c r="Q364" i="100" s="1"/>
  <c r="AH365" i="100"/>
  <c r="G365" i="100" s="1"/>
  <c r="AN366" i="100"/>
  <c r="M366" i="100" s="1"/>
  <c r="AJ368" i="100"/>
  <c r="I368" i="100" s="1"/>
  <c r="AP369" i="100"/>
  <c r="O369" i="100" s="1"/>
  <c r="AL372" i="100"/>
  <c r="K372" i="100" s="1"/>
  <c r="AR373" i="100"/>
  <c r="Q373" i="100" s="1"/>
  <c r="AH374" i="100"/>
  <c r="AN375" i="100"/>
  <c r="M375" i="100" s="1"/>
  <c r="AL376" i="100"/>
  <c r="K376" i="100" s="1"/>
  <c r="U135" i="99"/>
  <c r="AP393" i="99"/>
  <c r="AO398" i="99"/>
  <c r="L398" i="99" s="1"/>
  <c r="AN399" i="99"/>
  <c r="K399" i="99" s="1"/>
  <c r="AM400" i="99"/>
  <c r="J400" i="99" s="1"/>
  <c r="AU400" i="99"/>
  <c r="R400" i="99" s="1"/>
  <c r="AL211" i="99"/>
  <c r="AO55" i="99"/>
  <c r="AP233" i="99"/>
  <c r="AL203" i="99"/>
  <c r="AQ198" i="99"/>
  <c r="AQ98" i="99"/>
  <c r="AQ138" i="99"/>
  <c r="AJ315" i="100"/>
  <c r="I315" i="100" s="1"/>
  <c r="AR315" i="100"/>
  <c r="Q315" i="100" s="1"/>
  <c r="AL320" i="100"/>
  <c r="K320" i="100" s="1"/>
  <c r="AJ321" i="100"/>
  <c r="I321" i="100" s="1"/>
  <c r="AR321" i="100"/>
  <c r="Q321" i="100" s="1"/>
  <c r="AH322" i="100"/>
  <c r="G322" i="100" s="1"/>
  <c r="AP322" i="100"/>
  <c r="O322" i="100" s="1"/>
  <c r="AN323" i="100"/>
  <c r="AL324" i="100"/>
  <c r="K324" i="100" s="1"/>
  <c r="AJ325" i="100"/>
  <c r="I325" i="100" s="1"/>
  <c r="AR325" i="100"/>
  <c r="Q325" i="100" s="1"/>
  <c r="AH326" i="100"/>
  <c r="G326" i="100" s="1"/>
  <c r="AP326" i="100"/>
  <c r="O326" i="100" s="1"/>
  <c r="AH168" i="100"/>
  <c r="G168" i="100" s="1"/>
  <c r="AP168" i="100"/>
  <c r="O168" i="100" s="1"/>
  <c r="AN169" i="100"/>
  <c r="M169" i="100" s="1"/>
  <c r="AL170" i="100"/>
  <c r="K170" i="100" s="1"/>
  <c r="AJ171" i="100"/>
  <c r="I171" i="100" s="1"/>
  <c r="AR171" i="100"/>
  <c r="Q171" i="100" s="1"/>
  <c r="AH172" i="100"/>
  <c r="G172" i="100" s="1"/>
  <c r="AP172" i="100"/>
  <c r="O172" i="100" s="1"/>
  <c r="AN173" i="100"/>
  <c r="M173" i="100" s="1"/>
  <c r="AL174" i="100"/>
  <c r="K174" i="100" s="1"/>
  <c r="AJ175" i="100"/>
  <c r="I175" i="100" s="1"/>
  <c r="AR175" i="100"/>
  <c r="Q175" i="100" s="1"/>
  <c r="AH176" i="100"/>
  <c r="G176" i="100" s="1"/>
  <c r="AP176" i="100"/>
  <c r="O176" i="100" s="1"/>
  <c r="AN177" i="100"/>
  <c r="M177" i="100" s="1"/>
  <c r="AL178" i="100"/>
  <c r="K178" i="100" s="1"/>
  <c r="AJ180" i="100"/>
  <c r="I180" i="100" s="1"/>
  <c r="AR180" i="100"/>
  <c r="Q180" i="100" s="1"/>
  <c r="AH181" i="100"/>
  <c r="G181" i="100" s="1"/>
  <c r="AP181" i="100"/>
  <c r="O181" i="100" s="1"/>
  <c r="AN182" i="100"/>
  <c r="M182" i="100" s="1"/>
  <c r="AL183" i="100"/>
  <c r="K183" i="100" s="1"/>
  <c r="AJ184" i="100"/>
  <c r="I184" i="100" s="1"/>
  <c r="AR184" i="100"/>
  <c r="Q184" i="100" s="1"/>
  <c r="AH185" i="100"/>
  <c r="G185" i="100" s="1"/>
  <c r="AP185" i="100"/>
  <c r="O185" i="100" s="1"/>
  <c r="AN186" i="100"/>
  <c r="M186" i="100" s="1"/>
  <c r="AL187" i="100"/>
  <c r="AJ188" i="100"/>
  <c r="I188" i="100" s="1"/>
  <c r="AR188" i="100"/>
  <c r="Q188" i="100" s="1"/>
  <c r="AH189" i="100"/>
  <c r="G189" i="100" s="1"/>
  <c r="AP189" i="100"/>
  <c r="O189" i="100" s="1"/>
  <c r="AN190" i="100"/>
  <c r="M190" i="100" s="1"/>
  <c r="AL191" i="100"/>
  <c r="K191" i="100" s="1"/>
  <c r="AJ192" i="100"/>
  <c r="I192" i="100" s="1"/>
  <c r="AR192" i="100"/>
  <c r="Q192" i="100" s="1"/>
  <c r="AH193" i="100"/>
  <c r="G193" i="100" s="1"/>
  <c r="AP193" i="100"/>
  <c r="O193" i="100" s="1"/>
  <c r="AN194" i="100"/>
  <c r="M194" i="100" s="1"/>
  <c r="AL195" i="100"/>
  <c r="K195" i="100" s="1"/>
  <c r="AJ196" i="100"/>
  <c r="I196" i="100" s="1"/>
  <c r="AR196" i="100"/>
  <c r="Q196" i="100" s="1"/>
  <c r="AH197" i="100"/>
  <c r="G197" i="100" s="1"/>
  <c r="AC197" i="100" s="1"/>
  <c r="AP197" i="100"/>
  <c r="O197" i="100" s="1"/>
  <c r="AN198" i="100"/>
  <c r="M198" i="100" s="1"/>
  <c r="AL199" i="100"/>
  <c r="K199" i="100" s="1"/>
  <c r="AJ200" i="100"/>
  <c r="I200" i="100" s="1"/>
  <c r="AR200" i="100"/>
  <c r="Q200" i="100" s="1"/>
  <c r="AH201" i="100"/>
  <c r="G201" i="100" s="1"/>
  <c r="AP201" i="100"/>
  <c r="O201" i="100" s="1"/>
  <c r="AN202" i="100"/>
  <c r="M202" i="100" s="1"/>
  <c r="AL203" i="100"/>
  <c r="K203" i="100" s="1"/>
  <c r="AJ204" i="100"/>
  <c r="I204" i="100" s="1"/>
  <c r="AR204" i="100"/>
  <c r="Q204" i="100" s="1"/>
  <c r="AH205" i="100"/>
  <c r="AP205" i="100"/>
  <c r="AJ209" i="100"/>
  <c r="I209" i="100" s="1"/>
  <c r="AR209" i="100"/>
  <c r="Q209" i="100" s="1"/>
  <c r="AH210" i="100"/>
  <c r="G210" i="100" s="1"/>
  <c r="AP210" i="100"/>
  <c r="O210" i="100" s="1"/>
  <c r="AN211" i="100"/>
  <c r="M211" i="100" s="1"/>
  <c r="AL212" i="100"/>
  <c r="K212" i="100" s="1"/>
  <c r="AJ213" i="100"/>
  <c r="I213" i="100" s="1"/>
  <c r="AR213" i="100"/>
  <c r="Q213" i="100" s="1"/>
  <c r="AH214" i="100"/>
  <c r="AP214" i="100"/>
  <c r="O214" i="100" s="1"/>
  <c r="AH284" i="100"/>
  <c r="G284" i="100" s="1"/>
  <c r="AP284" i="100"/>
  <c r="O284" i="100" s="1"/>
  <c r="AN285" i="100"/>
  <c r="M285" i="100" s="1"/>
  <c r="AL286" i="100"/>
  <c r="K286" i="100" s="1"/>
  <c r="AJ287" i="100"/>
  <c r="I287" i="100" s="1"/>
  <c r="AR287" i="100"/>
  <c r="Q287" i="100" s="1"/>
  <c r="AH288" i="100"/>
  <c r="G288" i="100" s="1"/>
  <c r="AP288" i="100"/>
  <c r="O288" i="100" s="1"/>
  <c r="AN289" i="100"/>
  <c r="M289" i="100" s="1"/>
  <c r="AL315" i="100"/>
  <c r="K315" i="100" s="1"/>
  <c r="AL128" i="99"/>
  <c r="AT128" i="99"/>
  <c r="Q128" i="99" s="1"/>
  <c r="AK101" i="99"/>
  <c r="H101" i="99" s="1"/>
  <c r="AS101" i="99"/>
  <c r="P101" i="99" s="1"/>
  <c r="AR212" i="99"/>
  <c r="O212" i="99" s="1"/>
  <c r="AN230" i="100"/>
  <c r="M230" i="100" s="1"/>
  <c r="AL231" i="100"/>
  <c r="K231" i="100" s="1"/>
  <c r="AJ232" i="100"/>
  <c r="I232" i="100" s="1"/>
  <c r="AR232" i="100"/>
  <c r="Q232" i="100" s="1"/>
  <c r="AH233" i="100"/>
  <c r="G233" i="100" s="1"/>
  <c r="AP233" i="100"/>
  <c r="O233" i="100" s="1"/>
  <c r="AN234" i="100"/>
  <c r="AL235" i="100"/>
  <c r="K235" i="100" s="1"/>
  <c r="AJ236" i="100"/>
  <c r="I236" i="100" s="1"/>
  <c r="AR236" i="100"/>
  <c r="Q236" i="100" s="1"/>
  <c r="AH237" i="100"/>
  <c r="G237" i="100" s="1"/>
  <c r="AP237" i="100"/>
  <c r="O237" i="100" s="1"/>
  <c r="AN238" i="100"/>
  <c r="M238" i="100" s="1"/>
  <c r="AL239" i="100"/>
  <c r="K239" i="100" s="1"/>
  <c r="AJ240" i="100"/>
  <c r="I240" i="100" s="1"/>
  <c r="AR240" i="100"/>
  <c r="Q240" i="100" s="1"/>
  <c r="AH241" i="100"/>
  <c r="G241" i="100" s="1"/>
  <c r="AP241" i="100"/>
  <c r="O241" i="100" s="1"/>
  <c r="AN242" i="100"/>
  <c r="M242" i="100" s="1"/>
  <c r="AL243" i="100"/>
  <c r="K243" i="100" s="1"/>
  <c r="AJ244" i="100"/>
  <c r="I244" i="100" s="1"/>
  <c r="AR244" i="100"/>
  <c r="Q244" i="100" s="1"/>
  <c r="AH245" i="100"/>
  <c r="G245" i="100" s="1"/>
  <c r="AP245" i="100"/>
  <c r="O245" i="100" s="1"/>
  <c r="AN246" i="100"/>
  <c r="M246" i="100" s="1"/>
  <c r="AL247" i="100"/>
  <c r="K247" i="100" s="1"/>
  <c r="AJ248" i="100"/>
  <c r="I248" i="100" s="1"/>
  <c r="AR248" i="100"/>
  <c r="Q248" i="100" s="1"/>
  <c r="AH249" i="100"/>
  <c r="G249" i="100" s="1"/>
  <c r="AP249" i="100"/>
  <c r="O249" i="100" s="1"/>
  <c r="AN250" i="100"/>
  <c r="M250" i="100" s="1"/>
  <c r="AL251" i="100"/>
  <c r="K251" i="100" s="1"/>
  <c r="AJ252" i="100"/>
  <c r="I252" i="100" s="1"/>
  <c r="AR252" i="100"/>
  <c r="Q252" i="100" s="1"/>
  <c r="AH253" i="100"/>
  <c r="G253" i="100" s="1"/>
  <c r="AP253" i="100"/>
  <c r="O253" i="100" s="1"/>
  <c r="AN254" i="100"/>
  <c r="M254" i="100" s="1"/>
  <c r="AL255" i="100"/>
  <c r="K255" i="100" s="1"/>
  <c r="AJ256" i="100"/>
  <c r="I256" i="100" s="1"/>
  <c r="AR256" i="100"/>
  <c r="Q256" i="100" s="1"/>
  <c r="AH257" i="100"/>
  <c r="AP257" i="100"/>
  <c r="AN258" i="100"/>
  <c r="M258" i="100" s="1"/>
  <c r="AL259" i="100"/>
  <c r="K259" i="100" s="1"/>
  <c r="AJ260" i="100"/>
  <c r="I260" i="100" s="1"/>
  <c r="AR260" i="100"/>
  <c r="Q260" i="100" s="1"/>
  <c r="AH261" i="100"/>
  <c r="G261" i="100" s="1"/>
  <c r="AP261" i="100"/>
  <c r="O261" i="100" s="1"/>
  <c r="AN262" i="100"/>
  <c r="M262" i="100" s="1"/>
  <c r="AL263" i="100"/>
  <c r="K263" i="100" s="1"/>
  <c r="AJ264" i="100"/>
  <c r="I264" i="100" s="1"/>
  <c r="AR264" i="100"/>
  <c r="Q264" i="100" s="1"/>
  <c r="AH265" i="100"/>
  <c r="G265" i="100" s="1"/>
  <c r="AP265" i="100"/>
  <c r="O265" i="100" s="1"/>
  <c r="AL284" i="100"/>
  <c r="AJ285" i="100"/>
  <c r="I285" i="100" s="1"/>
  <c r="AR285" i="100"/>
  <c r="Q285" i="100" s="1"/>
  <c r="AH286" i="100"/>
  <c r="G286" i="100" s="1"/>
  <c r="AP286" i="100"/>
  <c r="O286" i="100" s="1"/>
  <c r="AN287" i="100"/>
  <c r="M287" i="100" s="1"/>
  <c r="AL288" i="100"/>
  <c r="K288" i="100" s="1"/>
  <c r="AJ289" i="100"/>
  <c r="I289" i="100" s="1"/>
  <c r="AR289" i="100"/>
  <c r="Q289" i="100" s="1"/>
  <c r="AJ320" i="100"/>
  <c r="I320" i="100" s="1"/>
  <c r="AR320" i="100"/>
  <c r="Q320" i="100" s="1"/>
  <c r="AH321" i="100"/>
  <c r="G321" i="100" s="1"/>
  <c r="AP321" i="100"/>
  <c r="O321" i="100" s="1"/>
  <c r="AN322" i="100"/>
  <c r="M322" i="100" s="1"/>
  <c r="AL323" i="100"/>
  <c r="K323" i="100" s="1"/>
  <c r="AJ324" i="100"/>
  <c r="AR324" i="100"/>
  <c r="AH325" i="100"/>
  <c r="G325" i="100" s="1"/>
  <c r="AP325" i="100"/>
  <c r="O325" i="100" s="1"/>
  <c r="AN326" i="100"/>
  <c r="M326" i="100" s="1"/>
  <c r="AL327" i="100"/>
  <c r="K327" i="100" s="1"/>
  <c r="AJ328" i="100"/>
  <c r="I328" i="100" s="1"/>
  <c r="AR328" i="100"/>
  <c r="Q328" i="100" s="1"/>
  <c r="AS393" i="100"/>
  <c r="R393" i="100" s="1"/>
  <c r="AI394" i="100"/>
  <c r="H394" i="100" s="1"/>
  <c r="AQ394" i="100"/>
  <c r="P394" i="100" s="1"/>
  <c r="AG395" i="100"/>
  <c r="AO395" i="100"/>
  <c r="N395" i="100" s="1"/>
  <c r="AM396" i="100"/>
  <c r="L396" i="100" s="1"/>
  <c r="AK397" i="100"/>
  <c r="J397" i="100" s="1"/>
  <c r="AS397" i="100"/>
  <c r="R397" i="100" s="1"/>
  <c r="AI398" i="100"/>
  <c r="H398" i="100" s="1"/>
  <c r="AQ398" i="100"/>
  <c r="P398" i="100" s="1"/>
  <c r="AG399" i="100"/>
  <c r="F399" i="100" s="1"/>
  <c r="AO399" i="100"/>
  <c r="N399" i="100" s="1"/>
  <c r="AQ89" i="99"/>
  <c r="AQ200" i="99"/>
  <c r="AQ125" i="99"/>
  <c r="AP213" i="99"/>
  <c r="AO388" i="99"/>
  <c r="L388" i="99" s="1"/>
  <c r="AN400" i="99"/>
  <c r="K400" i="99" s="1"/>
  <c r="AN230" i="99"/>
  <c r="AM231" i="99"/>
  <c r="J231" i="99" s="1"/>
  <c r="AU231" i="99"/>
  <c r="AL234" i="99"/>
  <c r="I234" i="99" s="1"/>
  <c r="AT234" i="99"/>
  <c r="AP102" i="99"/>
  <c r="AN216" i="99"/>
  <c r="AP93" i="99"/>
  <c r="M93" i="99" s="1"/>
  <c r="AO99" i="99"/>
  <c r="L99" i="99" s="1"/>
  <c r="AN100" i="99"/>
  <c r="AQ388" i="99"/>
  <c r="N388" i="99" s="1"/>
  <c r="AH32" i="100"/>
  <c r="AR235" i="99"/>
  <c r="O235" i="99" s="1"/>
  <c r="AQ238" i="99"/>
  <c r="N238" i="99" s="1"/>
  <c r="AI391" i="99"/>
  <c r="F391" i="99" s="1"/>
  <c r="AL400" i="99"/>
  <c r="I400" i="99" s="1"/>
  <c r="AT400" i="99"/>
  <c r="Q400" i="99" s="1"/>
  <c r="AP97" i="99"/>
  <c r="AK203" i="99"/>
  <c r="AJ168" i="100"/>
  <c r="I168" i="100" s="1"/>
  <c r="AR168" i="100"/>
  <c r="Q168" i="100" s="1"/>
  <c r="AH169" i="100"/>
  <c r="AP169" i="100"/>
  <c r="AN170" i="100"/>
  <c r="M170" i="100" s="1"/>
  <c r="AL171" i="100"/>
  <c r="K171" i="100" s="1"/>
  <c r="AJ172" i="100"/>
  <c r="I172" i="100" s="1"/>
  <c r="AR172" i="100"/>
  <c r="Q172" i="100" s="1"/>
  <c r="AH173" i="100"/>
  <c r="G173" i="100" s="1"/>
  <c r="AP173" i="100"/>
  <c r="O173" i="100" s="1"/>
  <c r="AN174" i="100"/>
  <c r="M174" i="100" s="1"/>
  <c r="AL175" i="100"/>
  <c r="K175" i="100" s="1"/>
  <c r="AJ176" i="100"/>
  <c r="I176" i="100" s="1"/>
  <c r="AR176" i="100"/>
  <c r="Q176" i="100" s="1"/>
  <c r="AH177" i="100"/>
  <c r="G177" i="100" s="1"/>
  <c r="AP177" i="100"/>
  <c r="O177" i="100" s="1"/>
  <c r="AN178" i="100"/>
  <c r="M178" i="100" s="1"/>
  <c r="AL180" i="100"/>
  <c r="K180" i="100" s="1"/>
  <c r="AJ181" i="100"/>
  <c r="I181" i="100" s="1"/>
  <c r="AR181" i="100"/>
  <c r="Q181" i="100" s="1"/>
  <c r="AH182" i="100"/>
  <c r="G182" i="100" s="1"/>
  <c r="AP182" i="100"/>
  <c r="O182" i="100" s="1"/>
  <c r="AN183" i="100"/>
  <c r="M183" i="100" s="1"/>
  <c r="AL184" i="100"/>
  <c r="K184" i="100" s="1"/>
  <c r="AJ185" i="100"/>
  <c r="I185" i="100" s="1"/>
  <c r="AR185" i="100"/>
  <c r="AH186" i="100"/>
  <c r="G186" i="100" s="1"/>
  <c r="AP186" i="100"/>
  <c r="O186" i="100" s="1"/>
  <c r="AN187" i="100"/>
  <c r="M187" i="100" s="1"/>
  <c r="AL188" i="100"/>
  <c r="K188" i="100" s="1"/>
  <c r="AJ189" i="100"/>
  <c r="AR189" i="100"/>
  <c r="AH190" i="100"/>
  <c r="G190" i="100" s="1"/>
  <c r="AP190" i="100"/>
  <c r="O190" i="100" s="1"/>
  <c r="AN191" i="100"/>
  <c r="M191" i="100" s="1"/>
  <c r="AL192" i="100"/>
  <c r="K192" i="100" s="1"/>
  <c r="AJ193" i="100"/>
  <c r="I193" i="100" s="1"/>
  <c r="AR193" i="100"/>
  <c r="Q193" i="100" s="1"/>
  <c r="AH194" i="100"/>
  <c r="G194" i="100" s="1"/>
  <c r="AP194" i="100"/>
  <c r="O194" i="100" s="1"/>
  <c r="AN195" i="100"/>
  <c r="M195" i="100" s="1"/>
  <c r="AL196" i="100"/>
  <c r="K196" i="100" s="1"/>
  <c r="AJ197" i="100"/>
  <c r="I197" i="100" s="1"/>
  <c r="AR197" i="100"/>
  <c r="Q197" i="100" s="1"/>
  <c r="AH198" i="100"/>
  <c r="G198" i="100" s="1"/>
  <c r="AP198" i="100"/>
  <c r="O198" i="100" s="1"/>
  <c r="AN199" i="100"/>
  <c r="M199" i="100" s="1"/>
  <c r="AL200" i="100"/>
  <c r="K200" i="100" s="1"/>
  <c r="AJ201" i="100"/>
  <c r="I201" i="100" s="1"/>
  <c r="AR201" i="100"/>
  <c r="Q201" i="100" s="1"/>
  <c r="AH202" i="100"/>
  <c r="G202" i="100" s="1"/>
  <c r="AP202" i="100"/>
  <c r="O202" i="100" s="1"/>
  <c r="AN203" i="100"/>
  <c r="M203" i="100" s="1"/>
  <c r="AL204" i="100"/>
  <c r="AJ205" i="100"/>
  <c r="I205" i="100" s="1"/>
  <c r="AR205" i="100"/>
  <c r="Q205" i="100" s="1"/>
  <c r="AN207" i="100"/>
  <c r="M207" i="100" s="1"/>
  <c r="AJ291" i="100"/>
  <c r="I291" i="100" s="1"/>
  <c r="AR291" i="100"/>
  <c r="Q291" i="100" s="1"/>
  <c r="AH292" i="100"/>
  <c r="G292" i="100" s="1"/>
  <c r="AP292" i="100"/>
  <c r="O292" i="100" s="1"/>
  <c r="AN293" i="100"/>
  <c r="M293" i="100" s="1"/>
  <c r="AL294" i="100"/>
  <c r="K294" i="100" s="1"/>
  <c r="AJ295" i="100"/>
  <c r="I295" i="100" s="1"/>
  <c r="AR295" i="100"/>
  <c r="Q295" i="100" s="1"/>
  <c r="AH296" i="100"/>
  <c r="G296" i="100" s="1"/>
  <c r="AP296" i="100"/>
  <c r="O296" i="100" s="1"/>
  <c r="AN297" i="100"/>
  <c r="M297" i="100" s="1"/>
  <c r="AL298" i="100"/>
  <c r="K298" i="100" s="1"/>
  <c r="AJ299" i="100"/>
  <c r="I299" i="100" s="1"/>
  <c r="AR299" i="100"/>
  <c r="Q299" i="100" s="1"/>
  <c r="AH300" i="100"/>
  <c r="G300" i="100" s="1"/>
  <c r="AP300" i="100"/>
  <c r="O300" i="100" s="1"/>
  <c r="AN301" i="100"/>
  <c r="M301" i="100" s="1"/>
  <c r="AL302" i="100"/>
  <c r="K302" i="100" s="1"/>
  <c r="AJ303" i="100"/>
  <c r="I303" i="100" s="1"/>
  <c r="AR303" i="100"/>
  <c r="Q303" i="100" s="1"/>
  <c r="AH304" i="100"/>
  <c r="G304" i="100" s="1"/>
  <c r="AP304" i="100"/>
  <c r="O304" i="100" s="1"/>
  <c r="AN305" i="100"/>
  <c r="M305" i="100" s="1"/>
  <c r="AL306" i="100"/>
  <c r="K306" i="100" s="1"/>
  <c r="AJ307" i="100"/>
  <c r="AR307" i="100"/>
  <c r="AH308" i="100"/>
  <c r="G308" i="100" s="1"/>
  <c r="AP308" i="100"/>
  <c r="O308" i="100" s="1"/>
  <c r="AN309" i="100"/>
  <c r="M309" i="100" s="1"/>
  <c r="AL310" i="100"/>
  <c r="K310" i="100" s="1"/>
  <c r="AJ311" i="100"/>
  <c r="I311" i="100" s="1"/>
  <c r="AR311" i="100"/>
  <c r="Q311" i="100" s="1"/>
  <c r="AH312" i="100"/>
  <c r="G312" i="100" s="1"/>
  <c r="AP312" i="100"/>
  <c r="O312" i="100" s="1"/>
  <c r="AN313" i="100"/>
  <c r="M313" i="100" s="1"/>
  <c r="AJ207" i="100"/>
  <c r="AR207" i="100"/>
  <c r="AG215" i="100"/>
  <c r="AO215" i="100"/>
  <c r="AM216" i="100"/>
  <c r="L216" i="100" s="1"/>
  <c r="AK217" i="100"/>
  <c r="J217" i="100" s="1"/>
  <c r="AS217" i="100"/>
  <c r="R217" i="100" s="1"/>
  <c r="AI218" i="100"/>
  <c r="H218" i="100" s="1"/>
  <c r="AQ218" i="100"/>
  <c r="P218" i="100" s="1"/>
  <c r="AG220" i="100"/>
  <c r="F220" i="100" s="1"/>
  <c r="AO220" i="100"/>
  <c r="N220" i="100" s="1"/>
  <c r="AM221" i="100"/>
  <c r="L221" i="100" s="1"/>
  <c r="AK222" i="100"/>
  <c r="J222" i="100" s="1"/>
  <c r="AS222" i="100"/>
  <c r="R222" i="100" s="1"/>
  <c r="AI223" i="100"/>
  <c r="H223" i="100" s="1"/>
  <c r="AQ223" i="100"/>
  <c r="P223" i="100" s="1"/>
  <c r="AG224" i="100"/>
  <c r="AO224" i="100"/>
  <c r="AM225" i="100"/>
  <c r="L225" i="100" s="1"/>
  <c r="AK226" i="100"/>
  <c r="J226" i="100" s="1"/>
  <c r="AS226" i="100"/>
  <c r="R226" i="100" s="1"/>
  <c r="AI227" i="100"/>
  <c r="H227" i="100" s="1"/>
  <c r="AQ227" i="100"/>
  <c r="P227" i="100" s="1"/>
  <c r="AG228" i="100"/>
  <c r="F228" i="100" s="1"/>
  <c r="AO228" i="100"/>
  <c r="N228" i="100" s="1"/>
  <c r="AM229" i="100"/>
  <c r="L229" i="100" s="1"/>
  <c r="AL267" i="100"/>
  <c r="K267" i="100" s="1"/>
  <c r="AJ268" i="100"/>
  <c r="I268" i="100" s="1"/>
  <c r="AR268" i="100"/>
  <c r="Q268" i="100" s="1"/>
  <c r="AH269" i="100"/>
  <c r="G269" i="100" s="1"/>
  <c r="AP269" i="100"/>
  <c r="O269" i="100" s="1"/>
  <c r="AN270" i="100"/>
  <c r="M270" i="100" s="1"/>
  <c r="AL271" i="100"/>
  <c r="K271" i="100" s="1"/>
  <c r="AJ272" i="100"/>
  <c r="I272" i="100" s="1"/>
  <c r="AR272" i="100"/>
  <c r="Q272" i="100" s="1"/>
  <c r="AH273" i="100"/>
  <c r="G273" i="100" s="1"/>
  <c r="AP273" i="100"/>
  <c r="O273" i="100" s="1"/>
  <c r="AN274" i="100"/>
  <c r="M274" i="100" s="1"/>
  <c r="AL275" i="100"/>
  <c r="K275" i="100" s="1"/>
  <c r="AJ276" i="100"/>
  <c r="I276" i="100" s="1"/>
  <c r="AR276" i="100"/>
  <c r="Q276" i="100" s="1"/>
  <c r="AH277" i="100"/>
  <c r="G277" i="100" s="1"/>
  <c r="AP277" i="100"/>
  <c r="O277" i="100" s="1"/>
  <c r="AN278" i="100"/>
  <c r="AL279" i="100"/>
  <c r="K279" i="100" s="1"/>
  <c r="AJ280" i="100"/>
  <c r="I280" i="100" s="1"/>
  <c r="AR280" i="100"/>
  <c r="Q280" i="100" s="1"/>
  <c r="AH281" i="100"/>
  <c r="G281" i="100" s="1"/>
  <c r="AP281" i="100"/>
  <c r="O281" i="100" s="1"/>
  <c r="AN282" i="100"/>
  <c r="M282" i="100" s="1"/>
  <c r="AN291" i="100"/>
  <c r="M291" i="100" s="1"/>
  <c r="AL292" i="100"/>
  <c r="K292" i="100" s="1"/>
  <c r="AJ293" i="100"/>
  <c r="I293" i="100" s="1"/>
  <c r="AR293" i="100"/>
  <c r="Q293" i="100" s="1"/>
  <c r="AH294" i="100"/>
  <c r="AP294" i="100"/>
  <c r="O294" i="100" s="1"/>
  <c r="AN295" i="100"/>
  <c r="M295" i="100" s="1"/>
  <c r="AL296" i="100"/>
  <c r="K296" i="100" s="1"/>
  <c r="AJ297" i="100"/>
  <c r="I297" i="100" s="1"/>
  <c r="AR297" i="100"/>
  <c r="Q297" i="100" s="1"/>
  <c r="AH298" i="100"/>
  <c r="G298" i="100" s="1"/>
  <c r="AP298" i="100"/>
  <c r="O298" i="100" s="1"/>
  <c r="AN299" i="100"/>
  <c r="M299" i="100" s="1"/>
  <c r="AL300" i="100"/>
  <c r="K300" i="100" s="1"/>
  <c r="AJ301" i="100"/>
  <c r="I301" i="100" s="1"/>
  <c r="AR301" i="100"/>
  <c r="Q301" i="100" s="1"/>
  <c r="AH302" i="100"/>
  <c r="G302" i="100" s="1"/>
  <c r="AP302" i="100"/>
  <c r="O302" i="100" s="1"/>
  <c r="AN303" i="100"/>
  <c r="AL304" i="100"/>
  <c r="K304" i="100" s="1"/>
  <c r="AJ305" i="100"/>
  <c r="I305" i="100" s="1"/>
  <c r="AR305" i="100"/>
  <c r="Q305" i="100" s="1"/>
  <c r="AH306" i="100"/>
  <c r="G306" i="100" s="1"/>
  <c r="AP306" i="100"/>
  <c r="O306" i="100" s="1"/>
  <c r="AN307" i="100"/>
  <c r="AL308" i="100"/>
  <c r="K308" i="100" s="1"/>
  <c r="AJ309" i="100"/>
  <c r="I309" i="100" s="1"/>
  <c r="AR309" i="100"/>
  <c r="Q309" i="100" s="1"/>
  <c r="AH310" i="100"/>
  <c r="G310" i="100" s="1"/>
  <c r="AP310" i="100"/>
  <c r="O310" i="100" s="1"/>
  <c r="AN311" i="100"/>
  <c r="AL312" i="100"/>
  <c r="K312" i="100" s="1"/>
  <c r="AJ313" i="100"/>
  <c r="I313" i="100" s="1"/>
  <c r="AR313" i="100"/>
  <c r="Q313" i="100" s="1"/>
  <c r="AL207" i="100"/>
  <c r="K207" i="100" s="1"/>
  <c r="AI215" i="100"/>
  <c r="H215" i="100" s="1"/>
  <c r="AQ215" i="100"/>
  <c r="P215" i="100" s="1"/>
  <c r="AG216" i="100"/>
  <c r="F216" i="100" s="1"/>
  <c r="AO216" i="100"/>
  <c r="N216" i="100" s="1"/>
  <c r="AM217" i="100"/>
  <c r="L217" i="100" s="1"/>
  <c r="AK218" i="100"/>
  <c r="J218" i="100" s="1"/>
  <c r="AS218" i="100"/>
  <c r="R218" i="100" s="1"/>
  <c r="AI220" i="100"/>
  <c r="H220" i="100" s="1"/>
  <c r="AQ220" i="100"/>
  <c r="P220" i="100" s="1"/>
  <c r="AG221" i="100"/>
  <c r="F221" i="100" s="1"/>
  <c r="AO221" i="100"/>
  <c r="N221" i="100" s="1"/>
  <c r="AM222" i="100"/>
  <c r="L222" i="100" s="1"/>
  <c r="AK223" i="100"/>
  <c r="J223" i="100" s="1"/>
  <c r="AS223" i="100"/>
  <c r="R223" i="100" s="1"/>
  <c r="AI224" i="100"/>
  <c r="H224" i="100" s="1"/>
  <c r="AQ224" i="100"/>
  <c r="P224" i="100" s="1"/>
  <c r="AG225" i="100"/>
  <c r="F225" i="100" s="1"/>
  <c r="AO225" i="100"/>
  <c r="N225" i="100" s="1"/>
  <c r="AM226" i="100"/>
  <c r="L226" i="100" s="1"/>
  <c r="AK227" i="100"/>
  <c r="J227" i="100" s="1"/>
  <c r="AS227" i="100"/>
  <c r="R227" i="100" s="1"/>
  <c r="AI228" i="100"/>
  <c r="H228" i="100" s="1"/>
  <c r="AQ228" i="100"/>
  <c r="P228" i="100" s="1"/>
  <c r="AG229" i="100"/>
  <c r="F229" i="100" s="1"/>
  <c r="AO229" i="100"/>
  <c r="N229" i="100" s="1"/>
  <c r="AN267" i="100"/>
  <c r="M267" i="100" s="1"/>
  <c r="AL268" i="100"/>
  <c r="K268" i="100" s="1"/>
  <c r="AJ269" i="100"/>
  <c r="I269" i="100" s="1"/>
  <c r="AR269" i="100"/>
  <c r="Q269" i="100" s="1"/>
  <c r="AH270" i="100"/>
  <c r="G270" i="100" s="1"/>
  <c r="AP270" i="100"/>
  <c r="O270" i="100" s="1"/>
  <c r="AN271" i="100"/>
  <c r="M271" i="100" s="1"/>
  <c r="AL272" i="100"/>
  <c r="K272" i="100" s="1"/>
  <c r="AJ273" i="100"/>
  <c r="I273" i="100" s="1"/>
  <c r="AR273" i="100"/>
  <c r="Q273" i="100" s="1"/>
  <c r="AH274" i="100"/>
  <c r="G274" i="100" s="1"/>
  <c r="AP274" i="100"/>
  <c r="O274" i="100" s="1"/>
  <c r="AN275" i="100"/>
  <c r="M275" i="100" s="1"/>
  <c r="AL276" i="100"/>
  <c r="K276" i="100" s="1"/>
  <c r="AJ277" i="100"/>
  <c r="AR277" i="100"/>
  <c r="AH278" i="100"/>
  <c r="AP278" i="100"/>
  <c r="O278" i="100" s="1"/>
  <c r="AN279" i="100"/>
  <c r="M279" i="100" s="1"/>
  <c r="AL280" i="100"/>
  <c r="K280" i="100" s="1"/>
  <c r="AJ281" i="100"/>
  <c r="I281" i="100" s="1"/>
  <c r="AR281" i="100"/>
  <c r="Q281" i="100" s="1"/>
  <c r="AH282" i="100"/>
  <c r="G282" i="100" s="1"/>
  <c r="AP282" i="100"/>
  <c r="O282" i="100" s="1"/>
  <c r="AH25" i="100"/>
  <c r="AH179" i="100"/>
  <c r="AP179" i="100"/>
  <c r="O179" i="100" s="1"/>
  <c r="AN209" i="100"/>
  <c r="M209" i="100" s="1"/>
  <c r="AL210" i="100"/>
  <c r="K210" i="100" s="1"/>
  <c r="AJ211" i="100"/>
  <c r="I211" i="100" s="1"/>
  <c r="AR211" i="100"/>
  <c r="AH212" i="100"/>
  <c r="G212" i="100" s="1"/>
  <c r="AP212" i="100"/>
  <c r="O212" i="100" s="1"/>
  <c r="AN213" i="100"/>
  <c r="M213" i="100" s="1"/>
  <c r="AL214" i="100"/>
  <c r="K214" i="100" s="1"/>
  <c r="AL230" i="100"/>
  <c r="K230" i="100" s="1"/>
  <c r="AJ231" i="100"/>
  <c r="I231" i="100" s="1"/>
  <c r="AR231" i="100"/>
  <c r="Q231" i="100" s="1"/>
  <c r="AH232" i="100"/>
  <c r="G232" i="100" s="1"/>
  <c r="AP232" i="100"/>
  <c r="O232" i="100" s="1"/>
  <c r="AN233" i="100"/>
  <c r="M233" i="100" s="1"/>
  <c r="AL234" i="100"/>
  <c r="K234" i="100" s="1"/>
  <c r="AN370" i="100"/>
  <c r="M370" i="100" s="1"/>
  <c r="AJ235" i="100"/>
  <c r="I235" i="100" s="1"/>
  <c r="AR235" i="100"/>
  <c r="Q235" i="100" s="1"/>
  <c r="AH236" i="100"/>
  <c r="G236" i="100" s="1"/>
  <c r="AP236" i="100"/>
  <c r="O236" i="100" s="1"/>
  <c r="AN237" i="100"/>
  <c r="M237" i="100" s="1"/>
  <c r="AL238" i="100"/>
  <c r="K238" i="100" s="1"/>
  <c r="AJ239" i="100"/>
  <c r="I239" i="100" s="1"/>
  <c r="AR239" i="100"/>
  <c r="Q239" i="100" s="1"/>
  <c r="AH240" i="100"/>
  <c r="G240" i="100" s="1"/>
  <c r="AP240" i="100"/>
  <c r="O240" i="100" s="1"/>
  <c r="AN241" i="100"/>
  <c r="M241" i="100" s="1"/>
  <c r="AL242" i="100"/>
  <c r="K242" i="100" s="1"/>
  <c r="AJ243" i="100"/>
  <c r="I243" i="100" s="1"/>
  <c r="AR243" i="100"/>
  <c r="Q243" i="100" s="1"/>
  <c r="AH244" i="100"/>
  <c r="G244" i="100" s="1"/>
  <c r="AP244" i="100"/>
  <c r="O244" i="100" s="1"/>
  <c r="AN245" i="100"/>
  <c r="M245" i="100" s="1"/>
  <c r="AL246" i="100"/>
  <c r="K246" i="100" s="1"/>
  <c r="AJ247" i="100"/>
  <c r="I247" i="100" s="1"/>
  <c r="AR247" i="100"/>
  <c r="Q247" i="100" s="1"/>
  <c r="AH248" i="100"/>
  <c r="G248" i="100" s="1"/>
  <c r="AP248" i="100"/>
  <c r="O248" i="100" s="1"/>
  <c r="AN249" i="100"/>
  <c r="M249" i="100" s="1"/>
  <c r="AL250" i="100"/>
  <c r="K250" i="100" s="1"/>
  <c r="AJ251" i="100"/>
  <c r="I251" i="100" s="1"/>
  <c r="AR251" i="100"/>
  <c r="Q251" i="100" s="1"/>
  <c r="AH252" i="100"/>
  <c r="G252" i="100" s="1"/>
  <c r="AP252" i="100"/>
  <c r="O252" i="100" s="1"/>
  <c r="AN253" i="100"/>
  <c r="M253" i="100" s="1"/>
  <c r="AL254" i="100"/>
  <c r="K254" i="100" s="1"/>
  <c r="AJ255" i="100"/>
  <c r="I255" i="100" s="1"/>
  <c r="AR255" i="100"/>
  <c r="Q255" i="100" s="1"/>
  <c r="AH256" i="100"/>
  <c r="G256" i="100" s="1"/>
  <c r="AP256" i="100"/>
  <c r="O256" i="100" s="1"/>
  <c r="AN257" i="100"/>
  <c r="M257" i="100" s="1"/>
  <c r="AL258" i="100"/>
  <c r="K258" i="100" s="1"/>
  <c r="AJ259" i="100"/>
  <c r="I259" i="100" s="1"/>
  <c r="AR259" i="100"/>
  <c r="Q259" i="100" s="1"/>
  <c r="AH260" i="100"/>
  <c r="G260" i="100" s="1"/>
  <c r="AP260" i="100"/>
  <c r="O260" i="100" s="1"/>
  <c r="AN261" i="100"/>
  <c r="M261" i="100" s="1"/>
  <c r="AL262" i="100"/>
  <c r="K262" i="100" s="1"/>
  <c r="AJ263" i="100"/>
  <c r="I263" i="100" s="1"/>
  <c r="AR263" i="100"/>
  <c r="Q263" i="100" s="1"/>
  <c r="AH264" i="100"/>
  <c r="G264" i="100" s="1"/>
  <c r="AP264" i="100"/>
  <c r="O264" i="100" s="1"/>
  <c r="AN265" i="100"/>
  <c r="M265" i="100" s="1"/>
  <c r="AJ284" i="100"/>
  <c r="I284" i="100" s="1"/>
  <c r="AR284" i="100"/>
  <c r="Q284" i="100" s="1"/>
  <c r="AH285" i="100"/>
  <c r="G285" i="100" s="1"/>
  <c r="AP285" i="100"/>
  <c r="O285" i="100" s="1"/>
  <c r="AN286" i="100"/>
  <c r="M286" i="100" s="1"/>
  <c r="AL287" i="100"/>
  <c r="K287" i="100" s="1"/>
  <c r="AJ288" i="100"/>
  <c r="I288" i="100" s="1"/>
  <c r="AR288" i="100"/>
  <c r="Q288" i="100" s="1"/>
  <c r="AH289" i="100"/>
  <c r="G289" i="100" s="1"/>
  <c r="AP289" i="100"/>
  <c r="O289" i="100" s="1"/>
  <c r="AN315" i="100"/>
  <c r="AH320" i="100"/>
  <c r="G320" i="100" s="1"/>
  <c r="AP320" i="100"/>
  <c r="O320" i="100" s="1"/>
  <c r="AN321" i="100"/>
  <c r="M321" i="100" s="1"/>
  <c r="AL322" i="100"/>
  <c r="K322" i="100" s="1"/>
  <c r="AJ323" i="100"/>
  <c r="I323" i="100" s="1"/>
  <c r="AR323" i="100"/>
  <c r="Q323" i="100" s="1"/>
  <c r="AH324" i="100"/>
  <c r="G324" i="100" s="1"/>
  <c r="AP324" i="100"/>
  <c r="O324" i="100" s="1"/>
  <c r="AN325" i="100"/>
  <c r="M325" i="100" s="1"/>
  <c r="AL326" i="100"/>
  <c r="K326" i="100" s="1"/>
  <c r="AJ327" i="100"/>
  <c r="AR327" i="100"/>
  <c r="AH328" i="100"/>
  <c r="G328" i="100" s="1"/>
  <c r="AP328" i="100"/>
  <c r="O328" i="100" s="1"/>
  <c r="AJ394" i="100"/>
  <c r="I394" i="100" s="1"/>
  <c r="AR394" i="100"/>
  <c r="Q394" i="100" s="1"/>
  <c r="AH395" i="100"/>
  <c r="G395" i="100" s="1"/>
  <c r="AP395" i="100"/>
  <c r="O395" i="100" s="1"/>
  <c r="AN396" i="100"/>
  <c r="M396" i="100" s="1"/>
  <c r="AL397" i="100"/>
  <c r="K397" i="100" s="1"/>
  <c r="AJ398" i="100"/>
  <c r="I398" i="100" s="1"/>
  <c r="AR398" i="100"/>
  <c r="Q398" i="100" s="1"/>
  <c r="AH399" i="100"/>
  <c r="G399" i="100" s="1"/>
  <c r="AP399" i="100"/>
  <c r="O399" i="100" s="1"/>
  <c r="AN400" i="100"/>
  <c r="M400" i="100" s="1"/>
  <c r="AL370" i="100"/>
  <c r="K370" i="100" s="1"/>
  <c r="AQ140" i="99"/>
  <c r="AQ197" i="99"/>
  <c r="AQ188" i="99"/>
  <c r="AN89" i="99"/>
  <c r="AQ141" i="99"/>
  <c r="AP44" i="99"/>
  <c r="AO103" i="99"/>
  <c r="AN92" i="99"/>
  <c r="AM215" i="99"/>
  <c r="AU215" i="99"/>
  <c r="R215" i="99" s="1"/>
  <c r="AL217" i="99"/>
  <c r="AT217" i="99"/>
  <c r="AK237" i="99"/>
  <c r="AS237" i="99"/>
  <c r="AN236" i="99"/>
  <c r="AM90" i="99"/>
  <c r="J90" i="99" s="1"/>
  <c r="AU90" i="99"/>
  <c r="AM232" i="99"/>
  <c r="J232" i="99" s="1"/>
  <c r="AU232" i="99"/>
  <c r="R232" i="99" s="1"/>
  <c r="AQ192" i="99"/>
  <c r="AP94" i="99"/>
  <c r="AO142" i="99"/>
  <c r="AQ214" i="99"/>
  <c r="AP91" i="99"/>
  <c r="M91" i="99" s="1"/>
  <c r="AO56" i="99"/>
  <c r="L56" i="99" s="1"/>
  <c r="AM387" i="99"/>
  <c r="AU387" i="99"/>
  <c r="AK389" i="99"/>
  <c r="H389" i="99" s="1"/>
  <c r="CA389" i="99" s="1"/>
  <c r="AS389" i="99"/>
  <c r="P389" i="99" s="1"/>
  <c r="AR390" i="99"/>
  <c r="O390" i="99" s="1"/>
  <c r="AQ391" i="99"/>
  <c r="N391" i="99" s="1"/>
  <c r="AP397" i="99"/>
  <c r="AO392" i="99"/>
  <c r="L392" i="99" s="1"/>
  <c r="AN393" i="99"/>
  <c r="K393" i="99" s="1"/>
  <c r="AM398" i="99"/>
  <c r="J398" i="99" s="1"/>
  <c r="AU398" i="99"/>
  <c r="R398" i="99" s="1"/>
  <c r="AL399" i="99"/>
  <c r="AT399" i="99"/>
  <c r="AK400" i="99"/>
  <c r="H400" i="99" s="1"/>
  <c r="AS400" i="99"/>
  <c r="P400" i="99" s="1"/>
  <c r="AG179" i="100"/>
  <c r="F179" i="100" s="1"/>
  <c r="AO179" i="100"/>
  <c r="N179" i="100" s="1"/>
  <c r="AH33" i="100"/>
  <c r="AP388" i="99"/>
  <c r="AO400" i="99"/>
  <c r="L400" i="99" s="1"/>
  <c r="AK179" i="100"/>
  <c r="J179" i="100" s="1"/>
  <c r="AS179" i="100"/>
  <c r="AI388" i="99"/>
  <c r="F388" i="99" s="1"/>
  <c r="AQ389" i="99"/>
  <c r="N389" i="99" s="1"/>
  <c r="AP390" i="99"/>
  <c r="AO391" i="99"/>
  <c r="L391" i="99" s="1"/>
  <c r="AN397" i="99"/>
  <c r="K397" i="99" s="1"/>
  <c r="AM392" i="99"/>
  <c r="J392" i="99" s="1"/>
  <c r="AU392" i="99"/>
  <c r="R392" i="99" s="1"/>
  <c r="AL393" i="99"/>
  <c r="AT393" i="99"/>
  <c r="AK398" i="99"/>
  <c r="H398" i="99" s="1"/>
  <c r="AS398" i="99"/>
  <c r="P398" i="99" s="1"/>
  <c r="AR399" i="99"/>
  <c r="O399" i="99" s="1"/>
  <c r="AM179" i="100"/>
  <c r="L179" i="100" s="1"/>
  <c r="AK388" i="99"/>
  <c r="H388" i="99" s="1"/>
  <c r="AS388" i="99"/>
  <c r="P388" i="99" s="1"/>
  <c r="AH76" i="100"/>
  <c r="AH77" i="100"/>
  <c r="G77" i="100" s="1"/>
  <c r="AH163" i="100"/>
  <c r="G163" i="100" s="1"/>
  <c r="AH167" i="100"/>
  <c r="G167" i="100" s="1"/>
  <c r="AH162" i="100"/>
  <c r="G162" i="100" s="1"/>
  <c r="AH166" i="100"/>
  <c r="G166" i="100" s="1"/>
  <c r="AH165" i="100"/>
  <c r="G165" i="100" s="1"/>
  <c r="AL391" i="100"/>
  <c r="K391" i="100" s="1"/>
  <c r="AO201" i="100"/>
  <c r="N201" i="100" s="1"/>
  <c r="AM202" i="100"/>
  <c r="L202" i="100" s="1"/>
  <c r="AK203" i="100"/>
  <c r="J203" i="100" s="1"/>
  <c r="AS203" i="100"/>
  <c r="R203" i="100" s="1"/>
  <c r="AI204" i="100"/>
  <c r="H204" i="100" s="1"/>
  <c r="AQ204" i="100"/>
  <c r="P204" i="100" s="1"/>
  <c r="AG205" i="100"/>
  <c r="F205" i="100" s="1"/>
  <c r="AO205" i="100"/>
  <c r="N205" i="100" s="1"/>
  <c r="AK207" i="100"/>
  <c r="J207" i="100" s="1"/>
  <c r="AS207" i="100"/>
  <c r="R207" i="100" s="1"/>
  <c r="AG209" i="100"/>
  <c r="F209" i="100" s="1"/>
  <c r="AC209" i="100" s="1"/>
  <c r="AO209" i="100"/>
  <c r="N209" i="100" s="1"/>
  <c r="AM210" i="100"/>
  <c r="L210" i="100" s="1"/>
  <c r="AK211" i="100"/>
  <c r="J211" i="100" s="1"/>
  <c r="AS211" i="100"/>
  <c r="R211" i="100" s="1"/>
  <c r="AI212" i="100"/>
  <c r="H212" i="100" s="1"/>
  <c r="AQ212" i="100"/>
  <c r="P212" i="100" s="1"/>
  <c r="AG213" i="100"/>
  <c r="F213" i="100" s="1"/>
  <c r="AO213" i="100"/>
  <c r="N213" i="100" s="1"/>
  <c r="AM214" i="100"/>
  <c r="L214" i="100" s="1"/>
  <c r="AN215" i="100"/>
  <c r="M215" i="100" s="1"/>
  <c r="AL216" i="100"/>
  <c r="K216" i="100" s="1"/>
  <c r="AJ217" i="100"/>
  <c r="I217" i="100" s="1"/>
  <c r="AR217" i="100"/>
  <c r="Q217" i="100" s="1"/>
  <c r="AH218" i="100"/>
  <c r="G218" i="100" s="1"/>
  <c r="AP218" i="100"/>
  <c r="O218" i="100" s="1"/>
  <c r="AN220" i="100"/>
  <c r="M220" i="100" s="1"/>
  <c r="AL221" i="100"/>
  <c r="K221" i="100" s="1"/>
  <c r="AJ222" i="100"/>
  <c r="I222" i="100" s="1"/>
  <c r="AR222" i="100"/>
  <c r="Q222" i="100" s="1"/>
  <c r="AH223" i="100"/>
  <c r="G223" i="100" s="1"/>
  <c r="AC223" i="100" s="1"/>
  <c r="AP223" i="100"/>
  <c r="O223" i="100" s="1"/>
  <c r="AN224" i="100"/>
  <c r="M224" i="100" s="1"/>
  <c r="AL225" i="100"/>
  <c r="AJ226" i="100"/>
  <c r="I226" i="100" s="1"/>
  <c r="AR226" i="100"/>
  <c r="Q226" i="100" s="1"/>
  <c r="AH227" i="100"/>
  <c r="G227" i="100" s="1"/>
  <c r="AC227" i="100" s="1"/>
  <c r="AP227" i="100"/>
  <c r="O227" i="100" s="1"/>
  <c r="AN228" i="100"/>
  <c r="M228" i="100" s="1"/>
  <c r="AL229" i="100"/>
  <c r="K229" i="100" s="1"/>
  <c r="AM230" i="100"/>
  <c r="L230" i="100" s="1"/>
  <c r="AK231" i="100"/>
  <c r="J231" i="100" s="1"/>
  <c r="AS231" i="100"/>
  <c r="R231" i="100" s="1"/>
  <c r="AI232" i="100"/>
  <c r="H232" i="100" s="1"/>
  <c r="AQ232" i="100"/>
  <c r="P232" i="100" s="1"/>
  <c r="AG233" i="100"/>
  <c r="F233" i="100" s="1"/>
  <c r="AC233" i="100" s="1"/>
  <c r="AO233" i="100"/>
  <c r="N233" i="100" s="1"/>
  <c r="AM234" i="100"/>
  <c r="AK235" i="100"/>
  <c r="J235" i="100" s="1"/>
  <c r="AS235" i="100"/>
  <c r="R235" i="100" s="1"/>
  <c r="AI236" i="100"/>
  <c r="H236" i="100" s="1"/>
  <c r="AQ236" i="100"/>
  <c r="P236" i="100" s="1"/>
  <c r="AG237" i="100"/>
  <c r="F237" i="100" s="1"/>
  <c r="AO237" i="100"/>
  <c r="N237" i="100" s="1"/>
  <c r="AM238" i="100"/>
  <c r="L238" i="100" s="1"/>
  <c r="AK239" i="100"/>
  <c r="J239" i="100" s="1"/>
  <c r="AS239" i="100"/>
  <c r="R239" i="100" s="1"/>
  <c r="AI240" i="100"/>
  <c r="H240" i="100" s="1"/>
  <c r="AQ240" i="100"/>
  <c r="P240" i="100" s="1"/>
  <c r="AG241" i="100"/>
  <c r="AN327" i="100"/>
  <c r="M327" i="100" s="1"/>
  <c r="AL328" i="100"/>
  <c r="K328" i="100" s="1"/>
  <c r="AH330" i="100"/>
  <c r="AP330" i="100"/>
  <c r="AN331" i="100"/>
  <c r="AL332" i="100"/>
  <c r="K332" i="100" s="1"/>
  <c r="AJ333" i="100"/>
  <c r="I333" i="100" s="1"/>
  <c r="AR333" i="100"/>
  <c r="Q333" i="100" s="1"/>
  <c r="AH334" i="100"/>
  <c r="G334" i="100" s="1"/>
  <c r="AP334" i="100"/>
  <c r="O334" i="100" s="1"/>
  <c r="AN335" i="100"/>
  <c r="M335" i="100" s="1"/>
  <c r="AL336" i="100"/>
  <c r="K336" i="100" s="1"/>
  <c r="AJ337" i="100"/>
  <c r="I337" i="100" s="1"/>
  <c r="AR337" i="100"/>
  <c r="Q337" i="100" s="1"/>
  <c r="AH338" i="100"/>
  <c r="G338" i="100" s="1"/>
  <c r="AP338" i="100"/>
  <c r="O338" i="100" s="1"/>
  <c r="AN339" i="100"/>
  <c r="M339" i="100" s="1"/>
  <c r="AL340" i="100"/>
  <c r="K340" i="100" s="1"/>
  <c r="AJ341" i="100"/>
  <c r="I341" i="100" s="1"/>
  <c r="AR341" i="100"/>
  <c r="Q341" i="100" s="1"/>
  <c r="AH342" i="100"/>
  <c r="G342" i="100" s="1"/>
  <c r="AP342" i="100"/>
  <c r="O342" i="100" s="1"/>
  <c r="AN343" i="100"/>
  <c r="M343" i="100" s="1"/>
  <c r="AL344" i="100"/>
  <c r="K344" i="100" s="1"/>
  <c r="AJ345" i="100"/>
  <c r="I345" i="100" s="1"/>
  <c r="AR345" i="100"/>
  <c r="Q345" i="100" s="1"/>
  <c r="AH346" i="100"/>
  <c r="G346" i="100" s="1"/>
  <c r="AP346" i="100"/>
  <c r="O346" i="100" s="1"/>
  <c r="AN347" i="100"/>
  <c r="M347" i="100" s="1"/>
  <c r="AL348" i="100"/>
  <c r="K348" i="100" s="1"/>
  <c r="AJ349" i="100"/>
  <c r="I349" i="100" s="1"/>
  <c r="AR349" i="100"/>
  <c r="Q349" i="100" s="1"/>
  <c r="AH350" i="100"/>
  <c r="G350" i="100" s="1"/>
  <c r="AP350" i="100"/>
  <c r="O350" i="100" s="1"/>
  <c r="AN351" i="100"/>
  <c r="M351" i="100" s="1"/>
  <c r="AL352" i="100"/>
  <c r="K352" i="100" s="1"/>
  <c r="AJ353" i="100"/>
  <c r="I353" i="100" s="1"/>
  <c r="AR353" i="100"/>
  <c r="Q353" i="100" s="1"/>
  <c r="AH354" i="100"/>
  <c r="G354" i="100" s="1"/>
  <c r="AP354" i="100"/>
  <c r="O354" i="100" s="1"/>
  <c r="AN355" i="100"/>
  <c r="M355" i="100" s="1"/>
  <c r="AL356" i="100"/>
  <c r="K356" i="100" s="1"/>
  <c r="AJ357" i="100"/>
  <c r="I357" i="100" s="1"/>
  <c r="AR357" i="100"/>
  <c r="Q357" i="100" s="1"/>
  <c r="AH358" i="100"/>
  <c r="G358" i="100" s="1"/>
  <c r="AP358" i="100"/>
  <c r="O358" i="100" s="1"/>
  <c r="AN359" i="100"/>
  <c r="M359" i="100" s="1"/>
  <c r="AL360" i="100"/>
  <c r="K360" i="100" s="1"/>
  <c r="AJ361" i="100"/>
  <c r="I361" i="100" s="1"/>
  <c r="AR361" i="100"/>
  <c r="Q361" i="100" s="1"/>
  <c r="AH362" i="100"/>
  <c r="G362" i="100" s="1"/>
  <c r="AP362" i="100"/>
  <c r="O362" i="100" s="1"/>
  <c r="AN363" i="100"/>
  <c r="M363" i="100" s="1"/>
  <c r="AL364" i="100"/>
  <c r="K364" i="100" s="1"/>
  <c r="AJ365" i="100"/>
  <c r="I365" i="100" s="1"/>
  <c r="AR365" i="100"/>
  <c r="Q365" i="100" s="1"/>
  <c r="AH366" i="100"/>
  <c r="G366" i="100" s="1"/>
  <c r="AP366" i="100"/>
  <c r="O366" i="100" s="1"/>
  <c r="AN367" i="100"/>
  <c r="M367" i="100" s="1"/>
  <c r="AL368" i="100"/>
  <c r="K368" i="100" s="1"/>
  <c r="AJ369" i="100"/>
  <c r="I369" i="100" s="1"/>
  <c r="AR369" i="100"/>
  <c r="Q369" i="100" s="1"/>
  <c r="AH371" i="100"/>
  <c r="G371" i="100" s="1"/>
  <c r="AP371" i="100"/>
  <c r="O371" i="100" s="1"/>
  <c r="AN372" i="100"/>
  <c r="M372" i="100" s="1"/>
  <c r="AL373" i="100"/>
  <c r="K373" i="100" s="1"/>
  <c r="AJ374" i="100"/>
  <c r="I374" i="100" s="1"/>
  <c r="AR374" i="100"/>
  <c r="Q374" i="100" s="1"/>
  <c r="AH375" i="100"/>
  <c r="G375" i="100" s="1"/>
  <c r="AP375" i="100"/>
  <c r="O375" i="100" s="1"/>
  <c r="AN376" i="100"/>
  <c r="M376" i="100" s="1"/>
  <c r="AL377" i="100"/>
  <c r="K377" i="100" s="1"/>
  <c r="AN394" i="100"/>
  <c r="M394" i="100" s="1"/>
  <c r="AL395" i="100"/>
  <c r="K395" i="100" s="1"/>
  <c r="AJ396" i="100"/>
  <c r="I396" i="100" s="1"/>
  <c r="AR396" i="100"/>
  <c r="Q396" i="100" s="1"/>
  <c r="AH397" i="100"/>
  <c r="G397" i="100" s="1"/>
  <c r="AP397" i="100"/>
  <c r="O397" i="100" s="1"/>
  <c r="AN398" i="100"/>
  <c r="M398" i="100" s="1"/>
  <c r="AL399" i="100"/>
  <c r="K399" i="100" s="1"/>
  <c r="AJ400" i="100"/>
  <c r="I400" i="100" s="1"/>
  <c r="AR400" i="100"/>
  <c r="Q400" i="100" s="1"/>
  <c r="AH370" i="100"/>
  <c r="G370" i="100" s="1"/>
  <c r="AP370" i="100"/>
  <c r="O370" i="100" s="1"/>
  <c r="AQ393" i="100"/>
  <c r="P393" i="100" s="1"/>
  <c r="AG394" i="100"/>
  <c r="AO394" i="100"/>
  <c r="N394" i="100" s="1"/>
  <c r="AM395" i="100"/>
  <c r="L395" i="100" s="1"/>
  <c r="AK396" i="100"/>
  <c r="J396" i="100" s="1"/>
  <c r="AS396" i="100"/>
  <c r="R396" i="100" s="1"/>
  <c r="AI397" i="100"/>
  <c r="H397" i="100" s="1"/>
  <c r="AQ397" i="100"/>
  <c r="P397" i="100" s="1"/>
  <c r="AG398" i="100"/>
  <c r="F398" i="100" s="1"/>
  <c r="AO398" i="100"/>
  <c r="N398" i="100" s="1"/>
  <c r="AM399" i="100"/>
  <c r="L399" i="100" s="1"/>
  <c r="AK400" i="100"/>
  <c r="J400" i="100" s="1"/>
  <c r="AS400" i="100"/>
  <c r="R400" i="100" s="1"/>
  <c r="AI370" i="100"/>
  <c r="H370" i="100" s="1"/>
  <c r="AQ370" i="100"/>
  <c r="P370" i="100" s="1"/>
  <c r="AJ393" i="100"/>
  <c r="I393" i="100" s="1"/>
  <c r="AR393" i="100"/>
  <c r="Q393" i="100" s="1"/>
  <c r="AF393" i="100" s="1"/>
  <c r="AH394" i="100"/>
  <c r="G394" i="100" s="1"/>
  <c r="AP394" i="100"/>
  <c r="O394" i="100" s="1"/>
  <c r="AN395" i="100"/>
  <c r="M395" i="100" s="1"/>
  <c r="AL396" i="100"/>
  <c r="K396" i="100" s="1"/>
  <c r="AJ397" i="100"/>
  <c r="I397" i="100" s="1"/>
  <c r="AR397" i="100"/>
  <c r="Q397" i="100" s="1"/>
  <c r="AF397" i="100" s="1"/>
  <c r="AH398" i="100"/>
  <c r="G398" i="100" s="1"/>
  <c r="AP398" i="100"/>
  <c r="O398" i="100" s="1"/>
  <c r="AN399" i="100"/>
  <c r="M399" i="100" s="1"/>
  <c r="AL400" i="100"/>
  <c r="K400" i="100" s="1"/>
  <c r="AJ370" i="100"/>
  <c r="I370" i="100" s="1"/>
  <c r="AR370" i="100"/>
  <c r="Q370" i="100" s="1"/>
  <c r="AM400" i="100"/>
  <c r="L400" i="100" s="1"/>
  <c r="AK370" i="100"/>
  <c r="J370" i="100" s="1"/>
  <c r="AS370" i="100"/>
  <c r="R370" i="100" s="1"/>
  <c r="AJ378" i="100"/>
  <c r="I378" i="100" s="1"/>
  <c r="AR378" i="100"/>
  <c r="Q378" i="100" s="1"/>
  <c r="AH379" i="100"/>
  <c r="G379" i="100" s="1"/>
  <c r="AP379" i="100"/>
  <c r="O379" i="100" s="1"/>
  <c r="AN380" i="100"/>
  <c r="M380" i="100" s="1"/>
  <c r="AL381" i="100"/>
  <c r="K381" i="100" s="1"/>
  <c r="AJ382" i="100"/>
  <c r="I382" i="100" s="1"/>
  <c r="AR382" i="100"/>
  <c r="Q382" i="100" s="1"/>
  <c r="AH383" i="100"/>
  <c r="G383" i="100" s="1"/>
  <c r="AP383" i="100"/>
  <c r="O383" i="100" s="1"/>
  <c r="AN384" i="100"/>
  <c r="M384" i="100" s="1"/>
  <c r="AL385" i="100"/>
  <c r="K385" i="100" s="1"/>
  <c r="AJ386" i="100"/>
  <c r="I386" i="100" s="1"/>
  <c r="AR386" i="100"/>
  <c r="Q386" i="100" s="1"/>
  <c r="AH387" i="100"/>
  <c r="G387" i="100" s="1"/>
  <c r="AP387" i="100"/>
  <c r="O387" i="100" s="1"/>
  <c r="AN388" i="100"/>
  <c r="M388" i="100" s="1"/>
  <c r="AL389" i="100"/>
  <c r="K389" i="100" s="1"/>
  <c r="AJ390" i="100"/>
  <c r="I390" i="100" s="1"/>
  <c r="AR390" i="100"/>
  <c r="Q390" i="100" s="1"/>
  <c r="AH391" i="100"/>
  <c r="G391" i="100" s="1"/>
  <c r="AF174" i="100"/>
  <c r="AF187" i="100"/>
  <c r="AP197" i="99"/>
  <c r="AM89" i="99"/>
  <c r="AN55" i="99"/>
  <c r="AN200" i="99"/>
  <c r="AT208" i="99"/>
  <c r="AN204" i="99"/>
  <c r="AU197" i="99"/>
  <c r="AQ206" i="99"/>
  <c r="U172" i="99"/>
  <c r="AO389" i="99"/>
  <c r="L389" i="99" s="1"/>
  <c r="AN390" i="99"/>
  <c r="K390" i="99" s="1"/>
  <c r="AM391" i="99"/>
  <c r="J391" i="99" s="1"/>
  <c r="AU391" i="99"/>
  <c r="R391" i="99" s="1"/>
  <c r="AL397" i="99"/>
  <c r="AT397" i="99"/>
  <c r="AK392" i="99"/>
  <c r="H392" i="99" s="1"/>
  <c r="AS392" i="99"/>
  <c r="P392" i="99" s="1"/>
  <c r="AI393" i="99"/>
  <c r="F393" i="99" s="1"/>
  <c r="AR393" i="99"/>
  <c r="O393" i="99" s="1"/>
  <c r="AQ398" i="99"/>
  <c r="N398" i="99" s="1"/>
  <c r="AP399" i="99"/>
  <c r="AP229" i="99"/>
  <c r="M229" i="99" s="1"/>
  <c r="AP239" i="99"/>
  <c r="M239" i="99" s="1"/>
  <c r="AO242" i="99"/>
  <c r="L242" i="99" s="1"/>
  <c r="AN247" i="99"/>
  <c r="K247" i="99" s="1"/>
  <c r="AN241" i="99"/>
  <c r="AM248" i="99"/>
  <c r="J248" i="99" s="1"/>
  <c r="AU248" i="99"/>
  <c r="AL251" i="99"/>
  <c r="I251" i="99" s="1"/>
  <c r="AT251" i="99"/>
  <c r="AK256" i="99"/>
  <c r="H256" i="99" s="1"/>
  <c r="AS256" i="99"/>
  <c r="AR255" i="99"/>
  <c r="O255" i="99" s="1"/>
  <c r="AQ252" i="99"/>
  <c r="AQ254" i="99"/>
  <c r="N254" i="99" s="1"/>
  <c r="AP253" i="99"/>
  <c r="AO257" i="99"/>
  <c r="L257" i="99" s="1"/>
  <c r="AN250" i="99"/>
  <c r="K250" i="99" s="1"/>
  <c r="AO249" i="99"/>
  <c r="L249" i="99" s="1"/>
  <c r="AN258" i="99"/>
  <c r="AM259" i="99"/>
  <c r="J259" i="99" s="1"/>
  <c r="AU259" i="99"/>
  <c r="R259" i="99" s="1"/>
  <c r="AL260" i="99"/>
  <c r="AT260" i="99"/>
  <c r="Q260" i="99" s="1"/>
  <c r="AK261" i="99"/>
  <c r="H261" i="99" s="1"/>
  <c r="AS261" i="99"/>
  <c r="P261" i="99" s="1"/>
  <c r="AR262" i="99"/>
  <c r="O262" i="99" s="1"/>
  <c r="AQ263" i="99"/>
  <c r="N263" i="99" s="1"/>
  <c r="AP264" i="99"/>
  <c r="M264" i="99" s="1"/>
  <c r="AO284" i="99"/>
  <c r="L284" i="99" s="1"/>
  <c r="AM266" i="99"/>
  <c r="J266" i="99" s="1"/>
  <c r="AU266" i="99"/>
  <c r="R266" i="99" s="1"/>
  <c r="AL267" i="99"/>
  <c r="AT267" i="99"/>
  <c r="Q267" i="99" s="1"/>
  <c r="AK268" i="99"/>
  <c r="AS268" i="99"/>
  <c r="AR269" i="99"/>
  <c r="O269" i="99" s="1"/>
  <c r="AQ270" i="99"/>
  <c r="N270" i="99" s="1"/>
  <c r="AP271" i="99"/>
  <c r="M271" i="99" s="1"/>
  <c r="AO285" i="99"/>
  <c r="AN272" i="99"/>
  <c r="K272" i="99" s="1"/>
  <c r="AM273" i="99"/>
  <c r="J273" i="99" s="1"/>
  <c r="AU273" i="99"/>
  <c r="R273" i="99" s="1"/>
  <c r="AL274" i="99"/>
  <c r="AT274" i="99"/>
  <c r="Q274" i="99" s="1"/>
  <c r="AK275" i="99"/>
  <c r="H275" i="99" s="1"/>
  <c r="AS275" i="99"/>
  <c r="P275" i="99" s="1"/>
  <c r="AR276" i="99"/>
  <c r="O276" i="99" s="1"/>
  <c r="AQ277" i="99"/>
  <c r="N277" i="99" s="1"/>
  <c r="AP278" i="99"/>
  <c r="M278" i="99" s="1"/>
  <c r="AO279" i="99"/>
  <c r="AN280" i="99"/>
  <c r="K280" i="99" s="1"/>
  <c r="AK282" i="99"/>
  <c r="H282" i="99" s="1"/>
  <c r="AS282" i="99"/>
  <c r="P282" i="99" s="1"/>
  <c r="AR283" i="99"/>
  <c r="O283" i="99" s="1"/>
  <c r="AQ286" i="99"/>
  <c r="N286" i="99" s="1"/>
  <c r="AP287" i="99"/>
  <c r="M287" i="99" s="1"/>
  <c r="AO288" i="99"/>
  <c r="L288" i="99" s="1"/>
  <c r="AN289" i="99"/>
  <c r="K289" i="99" s="1"/>
  <c r="AM291" i="99"/>
  <c r="J291" i="99" s="1"/>
  <c r="AU291" i="99"/>
  <c r="R291" i="99" s="1"/>
  <c r="AL292" i="99"/>
  <c r="AT292" i="99"/>
  <c r="Q292" i="99" s="1"/>
  <c r="AK309" i="99"/>
  <c r="H309" i="99" s="1"/>
  <c r="AS309" i="99"/>
  <c r="P309" i="99" s="1"/>
  <c r="AR293" i="99"/>
  <c r="O293" i="99" s="1"/>
  <c r="AQ294" i="99"/>
  <c r="N294" i="99" s="1"/>
  <c r="AP295" i="99"/>
  <c r="M295" i="99" s="1"/>
  <c r="AO296" i="99"/>
  <c r="L296" i="99" s="1"/>
  <c r="AN297" i="99"/>
  <c r="K297" i="99" s="1"/>
  <c r="AM298" i="99"/>
  <c r="J298" i="99" s="1"/>
  <c r="AU298" i="99"/>
  <c r="R298" i="99" s="1"/>
  <c r="AL299" i="99"/>
  <c r="I299" i="99" s="1"/>
  <c r="AT299" i="99"/>
  <c r="Q299" i="99" s="1"/>
  <c r="AK300" i="99"/>
  <c r="H300" i="99" s="1"/>
  <c r="AS300" i="99"/>
  <c r="AR301" i="99"/>
  <c r="O301" i="99" s="1"/>
  <c r="AQ302" i="99"/>
  <c r="N302" i="99" s="1"/>
  <c r="AP303" i="99"/>
  <c r="M303" i="99" s="1"/>
  <c r="AI399" i="99"/>
  <c r="F399" i="99" s="1"/>
  <c r="AP398" i="99"/>
  <c r="M398" i="99" s="1"/>
  <c r="AO399" i="99"/>
  <c r="L399" i="99" s="1"/>
  <c r="AC185" i="100"/>
  <c r="AC181" i="100"/>
  <c r="AC176" i="100"/>
  <c r="AF226" i="100"/>
  <c r="AC172" i="100"/>
  <c r="AC189" i="100"/>
  <c r="AF195" i="100"/>
  <c r="AI122" i="99"/>
  <c r="AM193" i="99"/>
  <c r="AR203" i="99"/>
  <c r="AI234" i="99"/>
  <c r="AI128" i="99"/>
  <c r="AI217" i="99"/>
  <c r="AN229" i="99"/>
  <c r="K229" i="99" s="1"/>
  <c r="AI251" i="99"/>
  <c r="AN193" i="99"/>
  <c r="AI232" i="99"/>
  <c r="AQ203" i="99"/>
  <c r="AT200" i="99"/>
  <c r="AU139" i="99"/>
  <c r="AT211" i="99"/>
  <c r="AI231" i="99"/>
  <c r="F231" i="99" s="1"/>
  <c r="AI215" i="99"/>
  <c r="AI90" i="99"/>
  <c r="AI248" i="99"/>
  <c r="AI259" i="99"/>
  <c r="F259" i="99" s="1"/>
  <c r="AI266" i="99"/>
  <c r="F266" i="99" s="1"/>
  <c r="AI273" i="99"/>
  <c r="AI291" i="99"/>
  <c r="AI298" i="99"/>
  <c r="AI306" i="99"/>
  <c r="AI327" i="99"/>
  <c r="AI332" i="99"/>
  <c r="AI340" i="99"/>
  <c r="F340" i="99" s="1"/>
  <c r="AI348" i="99"/>
  <c r="F348" i="99" s="1"/>
  <c r="AI356" i="99"/>
  <c r="F356" i="99" s="1"/>
  <c r="AI363" i="99"/>
  <c r="F363" i="99" s="1"/>
  <c r="AI370" i="99"/>
  <c r="G370" i="99" s="1"/>
  <c r="AI379" i="99"/>
  <c r="F379" i="99" s="1"/>
  <c r="AI396" i="99"/>
  <c r="F396" i="99" s="1"/>
  <c r="AU98" i="99"/>
  <c r="AM197" i="99"/>
  <c r="AN196" i="99"/>
  <c r="AN198" i="99"/>
  <c r="AN98" i="99"/>
  <c r="AP202" i="99"/>
  <c r="AN95" i="99"/>
  <c r="AT139" i="99"/>
  <c r="AN125" i="99"/>
  <c r="AK142" i="99"/>
  <c r="AS142" i="99"/>
  <c r="P142" i="99" s="1"/>
  <c r="AL93" i="99"/>
  <c r="AT93" i="99"/>
  <c r="Q93" i="99" s="1"/>
  <c r="AR230" i="99"/>
  <c r="AQ231" i="99"/>
  <c r="AP234" i="99"/>
  <c r="AK99" i="99"/>
  <c r="H99" i="99" s="1"/>
  <c r="AS99" i="99"/>
  <c r="P99" i="99" s="1"/>
  <c r="AR100" i="99"/>
  <c r="O100" i="99" s="1"/>
  <c r="AP128" i="99"/>
  <c r="AO101" i="99"/>
  <c r="AN212" i="99"/>
  <c r="K212" i="99" s="1"/>
  <c r="AL213" i="99"/>
  <c r="AT213" i="99"/>
  <c r="AM214" i="99"/>
  <c r="J214" i="99" s="1"/>
  <c r="AU214" i="99"/>
  <c r="R214" i="99" s="1"/>
  <c r="AL91" i="99"/>
  <c r="AT91" i="99"/>
  <c r="Q91" i="99" s="1"/>
  <c r="AK56" i="99"/>
  <c r="H56" i="99" s="1"/>
  <c r="AS56" i="99"/>
  <c r="AL102" i="99"/>
  <c r="AT102" i="99"/>
  <c r="AM141" i="99"/>
  <c r="AU141" i="99"/>
  <c r="R141" i="99" s="1"/>
  <c r="AL44" i="99"/>
  <c r="AT44" i="99"/>
  <c r="Q44" i="99" s="1"/>
  <c r="AK103" i="99"/>
  <c r="AS103" i="99"/>
  <c r="AR92" i="99"/>
  <c r="O92" i="99" s="1"/>
  <c r="AQ215" i="99"/>
  <c r="N215" i="99" s="1"/>
  <c r="AP217" i="99"/>
  <c r="M217" i="99" s="1"/>
  <c r="AO237" i="99"/>
  <c r="L237" i="99" s="1"/>
  <c r="AR236" i="99"/>
  <c r="AQ90" i="99"/>
  <c r="AR216" i="99"/>
  <c r="O216" i="99" s="1"/>
  <c r="AL233" i="99"/>
  <c r="I233" i="99" s="1"/>
  <c r="AT233" i="99"/>
  <c r="Q233" i="99" s="1"/>
  <c r="AN235" i="99"/>
  <c r="AM238" i="99"/>
  <c r="AU238" i="99"/>
  <c r="AL239" i="99"/>
  <c r="I239" i="99" s="1"/>
  <c r="AT239" i="99"/>
  <c r="Q239" i="99" s="1"/>
  <c r="AK242" i="99"/>
  <c r="H242" i="99" s="1"/>
  <c r="AS242" i="99"/>
  <c r="P242" i="99" s="1"/>
  <c r="AR247" i="99"/>
  <c r="AR241" i="99"/>
  <c r="O241" i="99" s="1"/>
  <c r="AQ248" i="99"/>
  <c r="N248" i="99" s="1"/>
  <c r="AP251" i="99"/>
  <c r="M251" i="99" s="1"/>
  <c r="AO256" i="99"/>
  <c r="L256" i="99" s="1"/>
  <c r="AN255" i="99"/>
  <c r="K255" i="99" s="1"/>
  <c r="AM252" i="99"/>
  <c r="J252" i="99" s="1"/>
  <c r="AU252" i="99"/>
  <c r="R252" i="99" s="1"/>
  <c r="AM254" i="99"/>
  <c r="AU254" i="99"/>
  <c r="R254" i="99" s="1"/>
  <c r="AL253" i="99"/>
  <c r="I253" i="99" s="1"/>
  <c r="AT253" i="99"/>
  <c r="Q253" i="99" s="1"/>
  <c r="AK257" i="99"/>
  <c r="AS257" i="99"/>
  <c r="P257" i="99" s="1"/>
  <c r="AR250" i="99"/>
  <c r="AK249" i="99"/>
  <c r="H249" i="99" s="1"/>
  <c r="AS249" i="99"/>
  <c r="P249" i="99" s="1"/>
  <c r="AR258" i="99"/>
  <c r="O258" i="99" s="1"/>
  <c r="AQ259" i="99"/>
  <c r="N259" i="99" s="1"/>
  <c r="AP260" i="99"/>
  <c r="M260" i="99" s="1"/>
  <c r="AO261" i="99"/>
  <c r="L261" i="99" s="1"/>
  <c r="AN262" i="99"/>
  <c r="K262" i="99" s="1"/>
  <c r="AM263" i="99"/>
  <c r="J263" i="99" s="1"/>
  <c r="AU263" i="99"/>
  <c r="R263" i="99" s="1"/>
  <c r="AL264" i="99"/>
  <c r="AT264" i="99"/>
  <c r="Q264" i="99" s="1"/>
  <c r="AK284" i="99"/>
  <c r="H284" i="99" s="1"/>
  <c r="AS284" i="99"/>
  <c r="P284" i="99" s="1"/>
  <c r="AQ266" i="99"/>
  <c r="N266" i="99" s="1"/>
  <c r="AP267" i="99"/>
  <c r="AO268" i="99"/>
  <c r="L268" i="99" s="1"/>
  <c r="AN269" i="99"/>
  <c r="K269" i="99" s="1"/>
  <c r="AM270" i="99"/>
  <c r="J270" i="99" s="1"/>
  <c r="AU270" i="99"/>
  <c r="R270" i="99" s="1"/>
  <c r="AL271" i="99"/>
  <c r="AT271" i="99"/>
  <c r="AK285" i="99"/>
  <c r="H285" i="99" s="1"/>
  <c r="AS285" i="99"/>
  <c r="P285" i="99" s="1"/>
  <c r="AR272" i="99"/>
  <c r="O272" i="99" s="1"/>
  <c r="AQ273" i="99"/>
  <c r="N273" i="99" s="1"/>
  <c r="AP274" i="99"/>
  <c r="AO275" i="99"/>
  <c r="L275" i="99" s="1"/>
  <c r="AN276" i="99"/>
  <c r="K276" i="99" s="1"/>
  <c r="AM277" i="99"/>
  <c r="J277" i="99" s="1"/>
  <c r="AU277" i="99"/>
  <c r="R277" i="99" s="1"/>
  <c r="AL278" i="99"/>
  <c r="I278" i="99" s="1"/>
  <c r="AT278" i="99"/>
  <c r="Q278" i="99" s="1"/>
  <c r="AK279" i="99"/>
  <c r="H279" i="99" s="1"/>
  <c r="AS279" i="99"/>
  <c r="P279" i="99" s="1"/>
  <c r="AR280" i="99"/>
  <c r="O280" i="99" s="1"/>
  <c r="AO282" i="99"/>
  <c r="AN283" i="99"/>
  <c r="AM286" i="99"/>
  <c r="AU286" i="99"/>
  <c r="AL287" i="99"/>
  <c r="AT287" i="99"/>
  <c r="AK288" i="99"/>
  <c r="AS288" i="99"/>
  <c r="AR289" i="99"/>
  <c r="AQ291" i="99"/>
  <c r="AP292" i="99"/>
  <c r="M292" i="99" s="1"/>
  <c r="AO309" i="99"/>
  <c r="AN293" i="99"/>
  <c r="AM294" i="99"/>
  <c r="J294" i="99" s="1"/>
  <c r="AU294" i="99"/>
  <c r="AL295" i="99"/>
  <c r="AT295" i="99"/>
  <c r="AK296" i="99"/>
  <c r="AS296" i="99"/>
  <c r="AR297" i="99"/>
  <c r="O297" i="99" s="1"/>
  <c r="AQ298" i="99"/>
  <c r="AP299" i="99"/>
  <c r="M299" i="99" s="1"/>
  <c r="AO300" i="99"/>
  <c r="AN301" i="99"/>
  <c r="AM302" i="99"/>
  <c r="J302" i="99" s="1"/>
  <c r="AU302" i="99"/>
  <c r="AL303" i="99"/>
  <c r="AT303" i="99"/>
  <c r="AK304" i="99"/>
  <c r="AS304" i="99"/>
  <c r="AR305" i="99"/>
  <c r="AQ306" i="99"/>
  <c r="AP307" i="99"/>
  <c r="AO308" i="99"/>
  <c r="AN315" i="99"/>
  <c r="AM314" i="99"/>
  <c r="AU314" i="99"/>
  <c r="AL312" i="99"/>
  <c r="I312" i="99" s="1"/>
  <c r="AT312" i="99"/>
  <c r="AK311" i="99"/>
  <c r="AS311" i="99"/>
  <c r="P311" i="99" s="1"/>
  <c r="AR316" i="99"/>
  <c r="AO313" i="99"/>
  <c r="AN322" i="99"/>
  <c r="AM323" i="99"/>
  <c r="AU323" i="99"/>
  <c r="R323" i="99" s="1"/>
  <c r="AL324" i="99"/>
  <c r="AT324" i="99"/>
  <c r="AK325" i="99"/>
  <c r="AS325" i="99"/>
  <c r="AR326" i="99"/>
  <c r="AQ327" i="99"/>
  <c r="AP310" i="99"/>
  <c r="AP389" i="99"/>
  <c r="M389" i="99" s="1"/>
  <c r="AO390" i="99"/>
  <c r="L390" i="99" s="1"/>
  <c r="AN391" i="99"/>
  <c r="K391" i="99" s="1"/>
  <c r="AM397" i="99"/>
  <c r="J397" i="99" s="1"/>
  <c r="AU397" i="99"/>
  <c r="R397" i="99" s="1"/>
  <c r="AL392" i="99"/>
  <c r="I392" i="99" s="1"/>
  <c r="AT392" i="99"/>
  <c r="Q392" i="99" s="1"/>
  <c r="AK393" i="99"/>
  <c r="H393" i="99" s="1"/>
  <c r="AS393" i="99"/>
  <c r="P393" i="99" s="1"/>
  <c r="AI398" i="99"/>
  <c r="F398" i="99" s="1"/>
  <c r="AR398" i="99"/>
  <c r="AQ399" i="99"/>
  <c r="N399" i="99" s="1"/>
  <c r="AP400" i="99"/>
  <c r="M400" i="99" s="1"/>
  <c r="AQ400" i="99"/>
  <c r="N400" i="99" s="1"/>
  <c r="AI389" i="99"/>
  <c r="F389" i="99" s="1"/>
  <c r="AR389" i="99"/>
  <c r="AQ390" i="99"/>
  <c r="N390" i="99" s="1"/>
  <c r="AP391" i="99"/>
  <c r="M391" i="99" s="1"/>
  <c r="AO397" i="99"/>
  <c r="L397" i="99" s="1"/>
  <c r="AN392" i="99"/>
  <c r="K392" i="99" s="1"/>
  <c r="AM393" i="99"/>
  <c r="J393" i="99" s="1"/>
  <c r="AU393" i="99"/>
  <c r="R393" i="99" s="1"/>
  <c r="AL398" i="99"/>
  <c r="I398" i="99" s="1"/>
  <c r="AT398" i="99"/>
  <c r="Q398" i="99" s="1"/>
  <c r="CC398" i="99" s="1"/>
  <c r="AK399" i="99"/>
  <c r="H399" i="99" s="1"/>
  <c r="AS399" i="99"/>
  <c r="P399" i="99" s="1"/>
  <c r="AI400" i="99"/>
  <c r="F400" i="99" s="1"/>
  <c r="AR400" i="99"/>
  <c r="AI390" i="99"/>
  <c r="F390" i="99" s="1"/>
  <c r="AL389" i="99"/>
  <c r="I389" i="99" s="1"/>
  <c r="AT389" i="99"/>
  <c r="Q389" i="99" s="1"/>
  <c r="AK390" i="99"/>
  <c r="H390" i="99" s="1"/>
  <c r="AS390" i="99"/>
  <c r="P390" i="99" s="1"/>
  <c r="AR391" i="99"/>
  <c r="AQ397" i="99"/>
  <c r="N397" i="99" s="1"/>
  <c r="AP392" i="99"/>
  <c r="M392" i="99" s="1"/>
  <c r="AO393" i="99"/>
  <c r="L393" i="99" s="1"/>
  <c r="AN398" i="99"/>
  <c r="K398" i="99" s="1"/>
  <c r="AM399" i="99"/>
  <c r="J399" i="99" s="1"/>
  <c r="AU399" i="99"/>
  <c r="R399" i="99" s="1"/>
  <c r="AL328" i="99"/>
  <c r="I328" i="99" s="1"/>
  <c r="AT328" i="99"/>
  <c r="Q328" i="99" s="1"/>
  <c r="AK330" i="99"/>
  <c r="H330" i="99" s="1"/>
  <c r="AS330" i="99"/>
  <c r="P330" i="99" s="1"/>
  <c r="AR331" i="99"/>
  <c r="O331" i="99" s="1"/>
  <c r="AQ332" i="99"/>
  <c r="AP333" i="99"/>
  <c r="M333" i="99" s="1"/>
  <c r="AO334" i="99"/>
  <c r="L334" i="99" s="1"/>
  <c r="AN335" i="99"/>
  <c r="K335" i="99" s="1"/>
  <c r="AM336" i="99"/>
  <c r="J336" i="99" s="1"/>
  <c r="AU336" i="99"/>
  <c r="R336" i="99" s="1"/>
  <c r="AL337" i="99"/>
  <c r="AT337" i="99"/>
  <c r="AK338" i="99"/>
  <c r="H338" i="99" s="1"/>
  <c r="AS338" i="99"/>
  <c r="P338" i="99" s="1"/>
  <c r="AR339" i="99"/>
  <c r="O339" i="99" s="1"/>
  <c r="AQ340" i="99"/>
  <c r="N340" i="99" s="1"/>
  <c r="AP341" i="99"/>
  <c r="M341" i="99" s="1"/>
  <c r="AO342" i="99"/>
  <c r="L342" i="99" s="1"/>
  <c r="AN343" i="99"/>
  <c r="K343" i="99" s="1"/>
  <c r="AM344" i="99"/>
  <c r="J344" i="99" s="1"/>
  <c r="AU344" i="99"/>
  <c r="R344" i="99" s="1"/>
  <c r="AL345" i="99"/>
  <c r="I345" i="99" s="1"/>
  <c r="AT345" i="99"/>
  <c r="Q345" i="99" s="1"/>
  <c r="AK346" i="99"/>
  <c r="H346" i="99" s="1"/>
  <c r="AS346" i="99"/>
  <c r="P346" i="99" s="1"/>
  <c r="AR347" i="99"/>
  <c r="O347" i="99" s="1"/>
  <c r="AQ348" i="99"/>
  <c r="N348" i="99" s="1"/>
  <c r="AP349" i="99"/>
  <c r="M349" i="99" s="1"/>
  <c r="AO350" i="99"/>
  <c r="L350" i="99" s="1"/>
  <c r="AN351" i="99"/>
  <c r="K351" i="99" s="1"/>
  <c r="AM352" i="99"/>
  <c r="J352" i="99" s="1"/>
  <c r="AU352" i="99"/>
  <c r="R352" i="99" s="1"/>
  <c r="AL353" i="99"/>
  <c r="I353" i="99" s="1"/>
  <c r="AT353" i="99"/>
  <c r="Q353" i="99" s="1"/>
  <c r="CC353" i="99" s="1"/>
  <c r="AK354" i="99"/>
  <c r="H354" i="99" s="1"/>
  <c r="AS354" i="99"/>
  <c r="P354" i="99" s="1"/>
  <c r="AR355" i="99"/>
  <c r="O355" i="99" s="1"/>
  <c r="AQ356" i="99"/>
  <c r="N356" i="99" s="1"/>
  <c r="AP357" i="99"/>
  <c r="M357" i="99" s="1"/>
  <c r="AO358" i="99"/>
  <c r="L358" i="99" s="1"/>
  <c r="AN359" i="99"/>
  <c r="K359" i="99" s="1"/>
  <c r="AM360" i="99"/>
  <c r="J360" i="99" s="1"/>
  <c r="AU360" i="99"/>
  <c r="R360" i="99" s="1"/>
  <c r="AL364" i="99"/>
  <c r="I364" i="99" s="1"/>
  <c r="AT364" i="99"/>
  <c r="Q364" i="99" s="1"/>
  <c r="AK361" i="99"/>
  <c r="H361" i="99" s="1"/>
  <c r="AS361" i="99"/>
  <c r="P361" i="99" s="1"/>
  <c r="AR362" i="99"/>
  <c r="O362" i="99" s="1"/>
  <c r="AQ363" i="99"/>
  <c r="N363" i="99" s="1"/>
  <c r="AP365" i="99"/>
  <c r="AO366" i="99"/>
  <c r="L366" i="99" s="1"/>
  <c r="AN367" i="99"/>
  <c r="K367" i="99" s="1"/>
  <c r="AM368" i="99"/>
  <c r="J368" i="99" s="1"/>
  <c r="AU368" i="99"/>
  <c r="R368" i="99" s="1"/>
  <c r="AL369" i="99"/>
  <c r="AT369" i="99"/>
  <c r="AK374" i="99"/>
  <c r="H374" i="99" s="1"/>
  <c r="AS374" i="99"/>
  <c r="P374" i="99" s="1"/>
  <c r="AR371" i="99"/>
  <c r="O371" i="99" s="1"/>
  <c r="AQ370" i="99"/>
  <c r="N370" i="99" s="1"/>
  <c r="AP372" i="99"/>
  <c r="AO373" i="99"/>
  <c r="L373" i="99" s="1"/>
  <c r="AN375" i="99"/>
  <c r="K375" i="99" s="1"/>
  <c r="AM394" i="99"/>
  <c r="J394" i="99" s="1"/>
  <c r="AU394" i="99"/>
  <c r="R394" i="99" s="1"/>
  <c r="AL376" i="99"/>
  <c r="I376" i="99" s="1"/>
  <c r="AT376" i="99"/>
  <c r="Q376" i="99" s="1"/>
  <c r="AK377" i="99"/>
  <c r="H377" i="99" s="1"/>
  <c r="AS377" i="99"/>
  <c r="P377" i="99" s="1"/>
  <c r="AR378" i="99"/>
  <c r="O378" i="99" s="1"/>
  <c r="AQ379" i="99"/>
  <c r="N379" i="99" s="1"/>
  <c r="AP380" i="99"/>
  <c r="M380" i="99" s="1"/>
  <c r="AO381" i="99"/>
  <c r="L381" i="99" s="1"/>
  <c r="AN395" i="99"/>
  <c r="K395" i="99" s="1"/>
  <c r="AM382" i="99"/>
  <c r="J382" i="99" s="1"/>
  <c r="AU382" i="99"/>
  <c r="R382" i="99" s="1"/>
  <c r="AL383" i="99"/>
  <c r="I383" i="99" s="1"/>
  <c r="AT383" i="99"/>
  <c r="Q383" i="99" s="1"/>
  <c r="AK384" i="99"/>
  <c r="H384" i="99" s="1"/>
  <c r="AS384" i="99"/>
  <c r="P384" i="99" s="1"/>
  <c r="AR385" i="99"/>
  <c r="O385" i="99" s="1"/>
  <c r="AQ396" i="99"/>
  <c r="N396" i="99" s="1"/>
  <c r="AP386" i="99"/>
  <c r="M386" i="99" s="1"/>
  <c r="AO387" i="99"/>
  <c r="L387" i="99" s="1"/>
  <c r="AI260" i="99"/>
  <c r="AI267" i="99"/>
  <c r="AI274" i="99"/>
  <c r="AI292" i="99"/>
  <c r="AI299" i="99"/>
  <c r="U45" i="99"/>
  <c r="AM388" i="99"/>
  <c r="J388" i="99" s="1"/>
  <c r="AM389" i="99"/>
  <c r="J389" i="99" s="1"/>
  <c r="AU389" i="99"/>
  <c r="R389" i="99" s="1"/>
  <c r="AL390" i="99"/>
  <c r="AT390" i="99"/>
  <c r="AK391" i="99"/>
  <c r="H391" i="99" s="1"/>
  <c r="AB391" i="99" s="1"/>
  <c r="AS391" i="99"/>
  <c r="P391" i="99" s="1"/>
  <c r="AI397" i="99"/>
  <c r="F397" i="99" s="1"/>
  <c r="AR397" i="99"/>
  <c r="O397" i="99" s="1"/>
  <c r="AQ392" i="99"/>
  <c r="N392" i="99" s="1"/>
  <c r="U42" i="99"/>
  <c r="AN389" i="99"/>
  <c r="K389" i="99" s="1"/>
  <c r="AM390" i="99"/>
  <c r="J390" i="99" s="1"/>
  <c r="AU390" i="99"/>
  <c r="R390" i="99" s="1"/>
  <c r="AL391" i="99"/>
  <c r="I391" i="99" s="1"/>
  <c r="AT391" i="99"/>
  <c r="Q391" i="99" s="1"/>
  <c r="AD391" i="99" s="1"/>
  <c r="AK397" i="99"/>
  <c r="H397" i="99" s="1"/>
  <c r="AS397" i="99"/>
  <c r="P397" i="99" s="1"/>
  <c r="AI392" i="99"/>
  <c r="F392" i="99" s="1"/>
  <c r="AR392" i="99"/>
  <c r="AQ393" i="99"/>
  <c r="N393" i="99" s="1"/>
  <c r="U129" i="99"/>
  <c r="AT203" i="99"/>
  <c r="AI212" i="99"/>
  <c r="AI235" i="99"/>
  <c r="AI255" i="99"/>
  <c r="AI262" i="99"/>
  <c r="AI269" i="99"/>
  <c r="AI276" i="99"/>
  <c r="U62" i="99"/>
  <c r="AQ94" i="99"/>
  <c r="N94" i="99" s="1"/>
  <c r="AN206" i="99"/>
  <c r="AU196" i="99"/>
  <c r="AT205" i="99"/>
  <c r="AI193" i="99"/>
  <c r="AM95" i="99"/>
  <c r="AQ211" i="99"/>
  <c r="N211" i="99" s="1"/>
  <c r="AI142" i="99"/>
  <c r="F142" i="99" s="1"/>
  <c r="AI99" i="99"/>
  <c r="AI56" i="99"/>
  <c r="AI103" i="99"/>
  <c r="AI242" i="99"/>
  <c r="AI257" i="99"/>
  <c r="AI249" i="99"/>
  <c r="AI284" i="99"/>
  <c r="AI285" i="99"/>
  <c r="F285" i="99" s="1"/>
  <c r="AQ122" i="99"/>
  <c r="AN199" i="99"/>
  <c r="AN138" i="99"/>
  <c r="AN205" i="99"/>
  <c r="AQ202" i="99"/>
  <c r="AN188" i="99"/>
  <c r="AN140" i="99"/>
  <c r="AN192" i="99"/>
  <c r="AM139" i="99"/>
  <c r="AL142" i="99"/>
  <c r="I142" i="99" s="1"/>
  <c r="AT142" i="99"/>
  <c r="AM93" i="99"/>
  <c r="J93" i="99" s="1"/>
  <c r="AU93" i="99"/>
  <c r="AK230" i="99"/>
  <c r="AS230" i="99"/>
  <c r="P230" i="99" s="1"/>
  <c r="AR231" i="99"/>
  <c r="O231" i="99" s="1"/>
  <c r="AQ234" i="99"/>
  <c r="AL99" i="99"/>
  <c r="I99" i="99" s="1"/>
  <c r="AT99" i="99"/>
  <c r="Q99" i="99" s="1"/>
  <c r="AK100" i="99"/>
  <c r="H100" i="99" s="1"/>
  <c r="AS100" i="99"/>
  <c r="AQ128" i="99"/>
  <c r="AP101" i="99"/>
  <c r="M101" i="99" s="1"/>
  <c r="AO212" i="99"/>
  <c r="L212" i="99" s="1"/>
  <c r="AM213" i="99"/>
  <c r="J213" i="99" s="1"/>
  <c r="AU213" i="99"/>
  <c r="R213" i="99" s="1"/>
  <c r="AN214" i="99"/>
  <c r="AM91" i="99"/>
  <c r="J91" i="99" s="1"/>
  <c r="AU91" i="99"/>
  <c r="R91" i="99" s="1"/>
  <c r="AL56" i="99"/>
  <c r="I56" i="99" s="1"/>
  <c r="AT56" i="99"/>
  <c r="Q56" i="99" s="1"/>
  <c r="AM102" i="99"/>
  <c r="AU102" i="99"/>
  <c r="AN141" i="99"/>
  <c r="K141" i="99" s="1"/>
  <c r="AM44" i="99"/>
  <c r="AU44" i="99"/>
  <c r="AL103" i="99"/>
  <c r="AT103" i="99"/>
  <c r="AK92" i="99"/>
  <c r="AS92" i="99"/>
  <c r="P92" i="99" s="1"/>
  <c r="AR215" i="99"/>
  <c r="O215" i="99" s="1"/>
  <c r="AQ217" i="99"/>
  <c r="N217" i="99" s="1"/>
  <c r="AP237" i="99"/>
  <c r="M237" i="99" s="1"/>
  <c r="AK236" i="99"/>
  <c r="AS236" i="99"/>
  <c r="P236" i="99" s="1"/>
  <c r="AR90" i="99"/>
  <c r="O90" i="99" s="1"/>
  <c r="AK216" i="99"/>
  <c r="H216" i="99" s="1"/>
  <c r="AS216" i="99"/>
  <c r="P216" i="99" s="1"/>
  <c r="AM233" i="99"/>
  <c r="AU233" i="99"/>
  <c r="R233" i="99" s="1"/>
  <c r="AD233" i="99" s="1"/>
  <c r="AO235" i="99"/>
  <c r="L235" i="99" s="1"/>
  <c r="AN238" i="99"/>
  <c r="AU229" i="99"/>
  <c r="AM239" i="99"/>
  <c r="AU239" i="99"/>
  <c r="AL242" i="99"/>
  <c r="I242" i="99" s="1"/>
  <c r="AT242" i="99"/>
  <c r="AK247" i="99"/>
  <c r="H247" i="99" s="1"/>
  <c r="AS247" i="99"/>
  <c r="AK241" i="99"/>
  <c r="H241" i="99" s="1"/>
  <c r="AS241" i="99"/>
  <c r="P241" i="99" s="1"/>
  <c r="AR248" i="99"/>
  <c r="O248" i="99" s="1"/>
  <c r="AQ251" i="99"/>
  <c r="N251" i="99" s="1"/>
  <c r="AP256" i="99"/>
  <c r="M256" i="99" s="1"/>
  <c r="AO255" i="99"/>
  <c r="L255" i="99" s="1"/>
  <c r="AN252" i="99"/>
  <c r="K252" i="99" s="1"/>
  <c r="AN254" i="99"/>
  <c r="K254" i="99" s="1"/>
  <c r="AM253" i="99"/>
  <c r="J253" i="99" s="1"/>
  <c r="AU253" i="99"/>
  <c r="R253" i="99" s="1"/>
  <c r="AL257" i="99"/>
  <c r="AT257" i="99"/>
  <c r="Q257" i="99" s="1"/>
  <c r="AK250" i="99"/>
  <c r="H250" i="99" s="1"/>
  <c r="AS250" i="99"/>
  <c r="P250" i="99" s="1"/>
  <c r="AL249" i="99"/>
  <c r="I249" i="99" s="1"/>
  <c r="AT249" i="99"/>
  <c r="Q249" i="99" s="1"/>
  <c r="AK258" i="99"/>
  <c r="AS258" i="99"/>
  <c r="P258" i="99" s="1"/>
  <c r="AR259" i="99"/>
  <c r="AQ260" i="99"/>
  <c r="N260" i="99" s="1"/>
  <c r="AP261" i="99"/>
  <c r="M261" i="99" s="1"/>
  <c r="AO262" i="99"/>
  <c r="L262" i="99" s="1"/>
  <c r="AN263" i="99"/>
  <c r="K263" i="99" s="1"/>
  <c r="AM264" i="99"/>
  <c r="AU264" i="99"/>
  <c r="R264" i="99" s="1"/>
  <c r="AL284" i="99"/>
  <c r="I284" i="99" s="1"/>
  <c r="AT284" i="99"/>
  <c r="Q284" i="99" s="1"/>
  <c r="AR266" i="99"/>
  <c r="AQ267" i="99"/>
  <c r="N267" i="99" s="1"/>
  <c r="AP268" i="99"/>
  <c r="M268" i="99" s="1"/>
  <c r="AO269" i="99"/>
  <c r="L269" i="99" s="1"/>
  <c r="AN270" i="99"/>
  <c r="K270" i="99" s="1"/>
  <c r="AM271" i="99"/>
  <c r="J271" i="99" s="1"/>
  <c r="AU271" i="99"/>
  <c r="R271" i="99" s="1"/>
  <c r="AL285" i="99"/>
  <c r="I285" i="99" s="1"/>
  <c r="AI307" i="99"/>
  <c r="AI310" i="99"/>
  <c r="G310" i="99" s="1"/>
  <c r="AI333" i="99"/>
  <c r="F333" i="99" s="1"/>
  <c r="AI341" i="99"/>
  <c r="F341" i="99" s="1"/>
  <c r="AI283" i="99"/>
  <c r="F283" i="99" s="1"/>
  <c r="AI293" i="99"/>
  <c r="AI301" i="99"/>
  <c r="F301" i="99" s="1"/>
  <c r="AO304" i="99"/>
  <c r="L304" i="99" s="1"/>
  <c r="AN305" i="99"/>
  <c r="K305" i="99" s="1"/>
  <c r="AM306" i="99"/>
  <c r="J306" i="99" s="1"/>
  <c r="AU306" i="99"/>
  <c r="R306" i="99" s="1"/>
  <c r="AL307" i="99"/>
  <c r="I307" i="99" s="1"/>
  <c r="AT307" i="99"/>
  <c r="Q307" i="99" s="1"/>
  <c r="AK308" i="99"/>
  <c r="H308" i="99" s="1"/>
  <c r="AS308" i="99"/>
  <c r="P308" i="99" s="1"/>
  <c r="AI315" i="99"/>
  <c r="F315" i="99" s="1"/>
  <c r="AR315" i="99"/>
  <c r="O315" i="99" s="1"/>
  <c r="AQ314" i="99"/>
  <c r="N314" i="99" s="1"/>
  <c r="AP312" i="99"/>
  <c r="M312" i="99" s="1"/>
  <c r="AO311" i="99"/>
  <c r="L311" i="99" s="1"/>
  <c r="AN316" i="99"/>
  <c r="K316" i="99" s="1"/>
  <c r="AK313" i="99"/>
  <c r="H313" i="99" s="1"/>
  <c r="AS313" i="99"/>
  <c r="AI322" i="99"/>
  <c r="AR322" i="99"/>
  <c r="O322" i="99" s="1"/>
  <c r="AQ323" i="99"/>
  <c r="N323" i="99" s="1"/>
  <c r="AP324" i="99"/>
  <c r="AO325" i="99"/>
  <c r="L325" i="99" s="1"/>
  <c r="AN326" i="99"/>
  <c r="K326" i="99" s="1"/>
  <c r="AM327" i="99"/>
  <c r="AU327" i="99"/>
  <c r="AL310" i="99"/>
  <c r="AT310" i="99"/>
  <c r="AP328" i="99"/>
  <c r="M328" i="99" s="1"/>
  <c r="AO330" i="99"/>
  <c r="L330" i="99" s="1"/>
  <c r="AN331" i="99"/>
  <c r="K331" i="99" s="1"/>
  <c r="AM332" i="99"/>
  <c r="J332" i="99" s="1"/>
  <c r="AU332" i="99"/>
  <c r="R332" i="99" s="1"/>
  <c r="AL333" i="99"/>
  <c r="AT333" i="99"/>
  <c r="AK334" i="99"/>
  <c r="H334" i="99" s="1"/>
  <c r="AI279" i="99"/>
  <c r="AI288" i="99"/>
  <c r="F288" i="99" s="1"/>
  <c r="AI296" i="99"/>
  <c r="F296" i="99" s="1"/>
  <c r="AI304" i="99"/>
  <c r="AI311" i="99"/>
  <c r="F311" i="99" s="1"/>
  <c r="AI325" i="99"/>
  <c r="F325" i="99" s="1"/>
  <c r="AI330" i="99"/>
  <c r="AI338" i="99"/>
  <c r="AI346" i="99"/>
  <c r="G346" i="99" s="1"/>
  <c r="AT285" i="99"/>
  <c r="Q285" i="99" s="1"/>
  <c r="AK272" i="99"/>
  <c r="H272" i="99" s="1"/>
  <c r="AS272" i="99"/>
  <c r="P272" i="99" s="1"/>
  <c r="AR273" i="99"/>
  <c r="O273" i="99" s="1"/>
  <c r="AQ274" i="99"/>
  <c r="N274" i="99" s="1"/>
  <c r="AP275" i="99"/>
  <c r="M275" i="99" s="1"/>
  <c r="AO276" i="99"/>
  <c r="L276" i="99" s="1"/>
  <c r="AN277" i="99"/>
  <c r="K277" i="99" s="1"/>
  <c r="AM278" i="99"/>
  <c r="J278" i="99" s="1"/>
  <c r="AU278" i="99"/>
  <c r="AL279" i="99"/>
  <c r="I279" i="99" s="1"/>
  <c r="AT279" i="99"/>
  <c r="Q279" i="99" s="1"/>
  <c r="AK280" i="99"/>
  <c r="H280" i="99" s="1"/>
  <c r="AS280" i="99"/>
  <c r="P280" i="99" s="1"/>
  <c r="AP282" i="99"/>
  <c r="M282" i="99" s="1"/>
  <c r="AO283" i="99"/>
  <c r="L283" i="99" s="1"/>
  <c r="AN286" i="99"/>
  <c r="K286" i="99" s="1"/>
  <c r="AM287" i="99"/>
  <c r="J287" i="99" s="1"/>
  <c r="AU287" i="99"/>
  <c r="R287" i="99" s="1"/>
  <c r="AL288" i="99"/>
  <c r="I288" i="99" s="1"/>
  <c r="AT288" i="99"/>
  <c r="Q288" i="99" s="1"/>
  <c r="AK289" i="99"/>
  <c r="H289" i="99" s="1"/>
  <c r="AS289" i="99"/>
  <c r="P289" i="99" s="1"/>
  <c r="AR291" i="99"/>
  <c r="O291" i="99" s="1"/>
  <c r="AQ292" i="99"/>
  <c r="N292" i="99" s="1"/>
  <c r="AP309" i="99"/>
  <c r="M309" i="99" s="1"/>
  <c r="AO293" i="99"/>
  <c r="L293" i="99" s="1"/>
  <c r="AN294" i="99"/>
  <c r="K294" i="99" s="1"/>
  <c r="AM295" i="99"/>
  <c r="J295" i="99" s="1"/>
  <c r="AU295" i="99"/>
  <c r="R295" i="99" s="1"/>
  <c r="AL296" i="99"/>
  <c r="I296" i="99" s="1"/>
  <c r="AT296" i="99"/>
  <c r="Q296" i="99" s="1"/>
  <c r="AD296" i="99" s="1"/>
  <c r="AK297" i="99"/>
  <c r="H297" i="99" s="1"/>
  <c r="AS297" i="99"/>
  <c r="P297" i="99" s="1"/>
  <c r="AR298" i="99"/>
  <c r="O298" i="99" s="1"/>
  <c r="AQ299" i="99"/>
  <c r="N299" i="99" s="1"/>
  <c r="AP300" i="99"/>
  <c r="M300" i="99" s="1"/>
  <c r="AO301" i="99"/>
  <c r="L301" i="99" s="1"/>
  <c r="AN302" i="99"/>
  <c r="K302" i="99" s="1"/>
  <c r="AM303" i="99"/>
  <c r="J303" i="99" s="1"/>
  <c r="AU303" i="99"/>
  <c r="R303" i="99" s="1"/>
  <c r="AL304" i="99"/>
  <c r="AT304" i="99"/>
  <c r="AK305" i="99"/>
  <c r="H305" i="99" s="1"/>
  <c r="AS305" i="99"/>
  <c r="P305" i="99" s="1"/>
  <c r="AR306" i="99"/>
  <c r="O306" i="99" s="1"/>
  <c r="AQ307" i="99"/>
  <c r="N307" i="99" s="1"/>
  <c r="AP308" i="99"/>
  <c r="M308" i="99" s="1"/>
  <c r="AO315" i="99"/>
  <c r="L315" i="99" s="1"/>
  <c r="AN314" i="99"/>
  <c r="AM312" i="99"/>
  <c r="J312" i="99" s="1"/>
  <c r="AU312" i="99"/>
  <c r="R312" i="99" s="1"/>
  <c r="AL311" i="99"/>
  <c r="I311" i="99" s="1"/>
  <c r="AT311" i="99"/>
  <c r="Q311" i="99" s="1"/>
  <c r="AK316" i="99"/>
  <c r="H316" i="99" s="1"/>
  <c r="AS316" i="99"/>
  <c r="P316" i="99" s="1"/>
  <c r="AP313" i="99"/>
  <c r="M313" i="99" s="1"/>
  <c r="AO322" i="99"/>
  <c r="AN323" i="99"/>
  <c r="AM324" i="99"/>
  <c r="J324" i="99" s="1"/>
  <c r="AU324" i="99"/>
  <c r="R324" i="99" s="1"/>
  <c r="AL325" i="99"/>
  <c r="I325" i="99" s="1"/>
  <c r="AT325" i="99"/>
  <c r="Q325" i="99" s="1"/>
  <c r="AK326" i="99"/>
  <c r="H326" i="99" s="1"/>
  <c r="AS326" i="99"/>
  <c r="P326" i="99" s="1"/>
  <c r="AR327" i="99"/>
  <c r="O327" i="99" s="1"/>
  <c r="AQ310" i="99"/>
  <c r="N310" i="99" s="1"/>
  <c r="AM328" i="99"/>
  <c r="J328" i="99" s="1"/>
  <c r="AU328" i="99"/>
  <c r="R328" i="99" s="1"/>
  <c r="AL330" i="99"/>
  <c r="I330" i="99" s="1"/>
  <c r="AT330" i="99"/>
  <c r="Q330" i="99" s="1"/>
  <c r="AK331" i="99"/>
  <c r="H331" i="99" s="1"/>
  <c r="AS331" i="99"/>
  <c r="P331" i="99" s="1"/>
  <c r="AR332" i="99"/>
  <c r="AQ333" i="99"/>
  <c r="N333" i="99" s="1"/>
  <c r="AP334" i="99"/>
  <c r="M334" i="99" s="1"/>
  <c r="AO335" i="99"/>
  <c r="L335" i="99" s="1"/>
  <c r="AN336" i="99"/>
  <c r="K336" i="99" s="1"/>
  <c r="AM337" i="99"/>
  <c r="J337" i="99" s="1"/>
  <c r="AU337" i="99"/>
  <c r="R337" i="99" s="1"/>
  <c r="AL338" i="99"/>
  <c r="I338" i="99" s="1"/>
  <c r="AT338" i="99"/>
  <c r="Q338" i="99" s="1"/>
  <c r="AK339" i="99"/>
  <c r="H339" i="99" s="1"/>
  <c r="AS339" i="99"/>
  <c r="P339" i="99" s="1"/>
  <c r="AI349" i="99"/>
  <c r="F349" i="99" s="1"/>
  <c r="AI357" i="99"/>
  <c r="F357" i="99" s="1"/>
  <c r="AI365" i="99"/>
  <c r="AI372" i="99"/>
  <c r="F372" i="99" s="1"/>
  <c r="AI380" i="99"/>
  <c r="F380" i="99" s="1"/>
  <c r="AI386" i="99"/>
  <c r="F386" i="99" s="1"/>
  <c r="AS334" i="99"/>
  <c r="P334" i="99" s="1"/>
  <c r="AI335" i="99"/>
  <c r="AR335" i="99"/>
  <c r="O335" i="99" s="1"/>
  <c r="AQ336" i="99"/>
  <c r="N336" i="99" s="1"/>
  <c r="AP337" i="99"/>
  <c r="AO338" i="99"/>
  <c r="L338" i="99" s="1"/>
  <c r="AN339" i="99"/>
  <c r="K339" i="99" s="1"/>
  <c r="AM340" i="99"/>
  <c r="J340" i="99" s="1"/>
  <c r="AU340" i="99"/>
  <c r="R340" i="99" s="1"/>
  <c r="AL341" i="99"/>
  <c r="I341" i="99" s="1"/>
  <c r="AT341" i="99"/>
  <c r="Q341" i="99" s="1"/>
  <c r="AK342" i="99"/>
  <c r="H342" i="99" s="1"/>
  <c r="AS342" i="99"/>
  <c r="P342" i="99" s="1"/>
  <c r="AI343" i="99"/>
  <c r="F343" i="99" s="1"/>
  <c r="AR343" i="99"/>
  <c r="O343" i="99" s="1"/>
  <c r="AQ344" i="99"/>
  <c r="N344" i="99" s="1"/>
  <c r="AP345" i="99"/>
  <c r="M345" i="99" s="1"/>
  <c r="AO346" i="99"/>
  <c r="L346" i="99" s="1"/>
  <c r="AN347" i="99"/>
  <c r="K347" i="99" s="1"/>
  <c r="AM348" i="99"/>
  <c r="AU348" i="99"/>
  <c r="AL349" i="99"/>
  <c r="I349" i="99" s="1"/>
  <c r="AT349" i="99"/>
  <c r="AK350" i="99"/>
  <c r="H350" i="99" s="1"/>
  <c r="AS350" i="99"/>
  <c r="P350" i="99" s="1"/>
  <c r="AI351" i="99"/>
  <c r="F351" i="99" s="1"/>
  <c r="AR351" i="99"/>
  <c r="O351" i="99" s="1"/>
  <c r="AQ352" i="99"/>
  <c r="N352" i="99" s="1"/>
  <c r="AP353" i="99"/>
  <c r="AO354" i="99"/>
  <c r="L354" i="99" s="1"/>
  <c r="AN355" i="99"/>
  <c r="K355" i="99" s="1"/>
  <c r="AM356" i="99"/>
  <c r="J356" i="99" s="1"/>
  <c r="AU356" i="99"/>
  <c r="R356" i="99" s="1"/>
  <c r="AL357" i="99"/>
  <c r="AT357" i="99"/>
  <c r="AK358" i="99"/>
  <c r="H358" i="99" s="1"/>
  <c r="AS358" i="99"/>
  <c r="P358" i="99" s="1"/>
  <c r="AI359" i="99"/>
  <c r="F359" i="99" s="1"/>
  <c r="AR359" i="99"/>
  <c r="O359" i="99" s="1"/>
  <c r="AQ360" i="99"/>
  <c r="N360" i="99" s="1"/>
  <c r="AP364" i="99"/>
  <c r="AO361" i="99"/>
  <c r="L361" i="99" s="1"/>
  <c r="AN362" i="99"/>
  <c r="K362" i="99" s="1"/>
  <c r="AM363" i="99"/>
  <c r="J363" i="99" s="1"/>
  <c r="AU363" i="99"/>
  <c r="R363" i="99" s="1"/>
  <c r="AL365" i="99"/>
  <c r="I365" i="99" s="1"/>
  <c r="AT365" i="99"/>
  <c r="Q365" i="99" s="1"/>
  <c r="AK366" i="99"/>
  <c r="H366" i="99" s="1"/>
  <c r="AS366" i="99"/>
  <c r="P366" i="99" s="1"/>
  <c r="AI367" i="99"/>
  <c r="F367" i="99" s="1"/>
  <c r="AR367" i="99"/>
  <c r="O367" i="99" s="1"/>
  <c r="AQ368" i="99"/>
  <c r="N368" i="99" s="1"/>
  <c r="AP369" i="99"/>
  <c r="AO374" i="99"/>
  <c r="L374" i="99" s="1"/>
  <c r="AN371" i="99"/>
  <c r="K371" i="99" s="1"/>
  <c r="AM370" i="99"/>
  <c r="J370" i="99" s="1"/>
  <c r="AU370" i="99"/>
  <c r="R370" i="99" s="1"/>
  <c r="AL372" i="99"/>
  <c r="I372" i="99" s="1"/>
  <c r="AT372" i="99"/>
  <c r="Q372" i="99" s="1"/>
  <c r="AK373" i="99"/>
  <c r="AS373" i="99"/>
  <c r="AI375" i="99"/>
  <c r="AR375" i="99"/>
  <c r="O375" i="99" s="1"/>
  <c r="AQ394" i="99"/>
  <c r="N394" i="99" s="1"/>
  <c r="AP376" i="99"/>
  <c r="M376" i="99" s="1"/>
  <c r="AO377" i="99"/>
  <c r="L377" i="99" s="1"/>
  <c r="AN378" i="99"/>
  <c r="K378" i="99" s="1"/>
  <c r="AM379" i="99"/>
  <c r="J379" i="99" s="1"/>
  <c r="AU379" i="99"/>
  <c r="R379" i="99" s="1"/>
  <c r="AL380" i="99"/>
  <c r="I380" i="99" s="1"/>
  <c r="AT380" i="99"/>
  <c r="Q380" i="99" s="1"/>
  <c r="AK381" i="99"/>
  <c r="H381" i="99" s="1"/>
  <c r="AS381" i="99"/>
  <c r="P381" i="99" s="1"/>
  <c r="AI395" i="99"/>
  <c r="F395" i="99" s="1"/>
  <c r="AR395" i="99"/>
  <c r="O395" i="99" s="1"/>
  <c r="AQ382" i="99"/>
  <c r="N382" i="99" s="1"/>
  <c r="AP383" i="99"/>
  <c r="M383" i="99" s="1"/>
  <c r="AO384" i="99"/>
  <c r="L384" i="99" s="1"/>
  <c r="AN385" i="99"/>
  <c r="K385" i="99" s="1"/>
  <c r="AM396" i="99"/>
  <c r="J396" i="99" s="1"/>
  <c r="AU396" i="99"/>
  <c r="R396" i="99" s="1"/>
  <c r="AL386" i="99"/>
  <c r="I386" i="99" s="1"/>
  <c r="AT386" i="99"/>
  <c r="Q386" i="99" s="1"/>
  <c r="AK387" i="99"/>
  <c r="H387" i="99" s="1"/>
  <c r="AS387" i="99"/>
  <c r="P387" i="99" s="1"/>
  <c r="AI354" i="99"/>
  <c r="F354" i="99" s="1"/>
  <c r="AI361" i="99"/>
  <c r="AI374" i="99"/>
  <c r="F374" i="99" s="1"/>
  <c r="AI377" i="99"/>
  <c r="F377" i="99" s="1"/>
  <c r="AI384" i="99"/>
  <c r="AN388" i="99"/>
  <c r="K388" i="99" s="1"/>
  <c r="AR340" i="99"/>
  <c r="O340" i="99" s="1"/>
  <c r="AQ341" i="99"/>
  <c r="N341" i="99" s="1"/>
  <c r="AP342" i="99"/>
  <c r="M342" i="99" s="1"/>
  <c r="AO343" i="99"/>
  <c r="AN344" i="99"/>
  <c r="K344" i="99" s="1"/>
  <c r="AM345" i="99"/>
  <c r="J345" i="99" s="1"/>
  <c r="AU345" i="99"/>
  <c r="R345" i="99" s="1"/>
  <c r="AL346" i="99"/>
  <c r="I346" i="99" s="1"/>
  <c r="AT346" i="99"/>
  <c r="Q346" i="99" s="1"/>
  <c r="AK347" i="99"/>
  <c r="H347" i="99" s="1"/>
  <c r="AS347" i="99"/>
  <c r="P347" i="99" s="1"/>
  <c r="AR348" i="99"/>
  <c r="O348" i="99" s="1"/>
  <c r="AQ349" i="99"/>
  <c r="N349" i="99" s="1"/>
  <c r="AP350" i="99"/>
  <c r="M350" i="99" s="1"/>
  <c r="AO351" i="99"/>
  <c r="AN352" i="99"/>
  <c r="AM353" i="99"/>
  <c r="J353" i="99" s="1"/>
  <c r="AU353" i="99"/>
  <c r="R353" i="99" s="1"/>
  <c r="AL354" i="99"/>
  <c r="I354" i="99" s="1"/>
  <c r="AT354" i="99"/>
  <c r="Q354" i="99" s="1"/>
  <c r="AK355" i="99"/>
  <c r="H355" i="99" s="1"/>
  <c r="AS355" i="99"/>
  <c r="P355" i="99" s="1"/>
  <c r="AR356" i="99"/>
  <c r="AQ357" i="99"/>
  <c r="N357" i="99" s="1"/>
  <c r="AP358" i="99"/>
  <c r="M358" i="99" s="1"/>
  <c r="AO359" i="99"/>
  <c r="L359" i="99" s="1"/>
  <c r="AN360" i="99"/>
  <c r="AM364" i="99"/>
  <c r="J364" i="99" s="1"/>
  <c r="AU364" i="99"/>
  <c r="R364" i="99" s="1"/>
  <c r="AL361" i="99"/>
  <c r="I361" i="99" s="1"/>
  <c r="AT361" i="99"/>
  <c r="Q361" i="99" s="1"/>
  <c r="AK362" i="99"/>
  <c r="H362" i="99" s="1"/>
  <c r="AS362" i="99"/>
  <c r="P362" i="99" s="1"/>
  <c r="AR363" i="99"/>
  <c r="O363" i="99" s="1"/>
  <c r="AQ365" i="99"/>
  <c r="N365" i="99" s="1"/>
  <c r="AP366" i="99"/>
  <c r="M366" i="99" s="1"/>
  <c r="AO367" i="99"/>
  <c r="L367" i="99" s="1"/>
  <c r="AN368" i="99"/>
  <c r="AM369" i="99"/>
  <c r="J369" i="99" s="1"/>
  <c r="AU369" i="99"/>
  <c r="R369" i="99" s="1"/>
  <c r="AL374" i="99"/>
  <c r="I374" i="99" s="1"/>
  <c r="AT374" i="99"/>
  <c r="Q374" i="99" s="1"/>
  <c r="AK371" i="99"/>
  <c r="H371" i="99" s="1"/>
  <c r="AS371" i="99"/>
  <c r="P371" i="99" s="1"/>
  <c r="AR370" i="99"/>
  <c r="O370" i="99" s="1"/>
  <c r="AQ372" i="99"/>
  <c r="N372" i="99" s="1"/>
  <c r="AP373" i="99"/>
  <c r="M373" i="99" s="1"/>
  <c r="AO375" i="99"/>
  <c r="L375" i="99" s="1"/>
  <c r="AN394" i="99"/>
  <c r="K394" i="99" s="1"/>
  <c r="AM376" i="99"/>
  <c r="J376" i="99" s="1"/>
  <c r="AU376" i="99"/>
  <c r="R376" i="99" s="1"/>
  <c r="AL377" i="99"/>
  <c r="I377" i="99" s="1"/>
  <c r="AT377" i="99"/>
  <c r="Q377" i="99" s="1"/>
  <c r="AK378" i="99"/>
  <c r="H378" i="99" s="1"/>
  <c r="AS378" i="99"/>
  <c r="P378" i="99" s="1"/>
  <c r="AR379" i="99"/>
  <c r="AQ380" i="99"/>
  <c r="N380" i="99" s="1"/>
  <c r="AP381" i="99"/>
  <c r="M381" i="99" s="1"/>
  <c r="AO395" i="99"/>
  <c r="L395" i="99" s="1"/>
  <c r="AN382" i="99"/>
  <c r="AM383" i="99"/>
  <c r="J383" i="99" s="1"/>
  <c r="AU383" i="99"/>
  <c r="R383" i="99" s="1"/>
  <c r="AL384" i="99"/>
  <c r="I384" i="99" s="1"/>
  <c r="AT384" i="99"/>
  <c r="Q384" i="99" s="1"/>
  <c r="AK385" i="99"/>
  <c r="H385" i="99" s="1"/>
  <c r="AS385" i="99"/>
  <c r="P385" i="99" s="1"/>
  <c r="AR396" i="99"/>
  <c r="AQ386" i="99"/>
  <c r="N386" i="99" s="1"/>
  <c r="AP387" i="99"/>
  <c r="M387" i="99" s="1"/>
  <c r="AC201" i="100"/>
  <c r="AF203" i="100"/>
  <c r="AF183" i="100"/>
  <c r="AH61" i="100"/>
  <c r="AD370" i="100"/>
  <c r="AF222" i="100"/>
  <c r="AC218" i="100"/>
  <c r="AF170" i="100"/>
  <c r="AF178" i="100"/>
  <c r="AL179" i="100"/>
  <c r="K179" i="100" s="1"/>
  <c r="AH66" i="100"/>
  <c r="G66" i="100" s="1"/>
  <c r="AH67" i="100"/>
  <c r="G67" i="100" s="1"/>
  <c r="AK168" i="100"/>
  <c r="J168" i="100" s="1"/>
  <c r="AS168" i="100"/>
  <c r="R168" i="100" s="1"/>
  <c r="AF168" i="100" s="1"/>
  <c r="AI169" i="100"/>
  <c r="H169" i="100" s="1"/>
  <c r="AQ169" i="100"/>
  <c r="P169" i="100" s="1"/>
  <c r="AG170" i="100"/>
  <c r="F170" i="100" s="1"/>
  <c r="AO170" i="100"/>
  <c r="N170" i="100" s="1"/>
  <c r="AM171" i="100"/>
  <c r="L171" i="100" s="1"/>
  <c r="AK172" i="100"/>
  <c r="J172" i="100" s="1"/>
  <c r="AS172" i="100"/>
  <c r="R172" i="100" s="1"/>
  <c r="AI173" i="100"/>
  <c r="H173" i="100" s="1"/>
  <c r="AQ173" i="100"/>
  <c r="P173" i="100" s="1"/>
  <c r="AG174" i="100"/>
  <c r="F174" i="100" s="1"/>
  <c r="AO174" i="100"/>
  <c r="N174" i="100" s="1"/>
  <c r="AM175" i="100"/>
  <c r="L175" i="100" s="1"/>
  <c r="AK176" i="100"/>
  <c r="J176" i="100" s="1"/>
  <c r="AS176" i="100"/>
  <c r="R176" i="100" s="1"/>
  <c r="AF176" i="100" s="1"/>
  <c r="AI177" i="100"/>
  <c r="H177" i="100" s="1"/>
  <c r="AQ177" i="100"/>
  <c r="P177" i="100" s="1"/>
  <c r="AG178" i="100"/>
  <c r="F178" i="100" s="1"/>
  <c r="AO178" i="100"/>
  <c r="N178" i="100" s="1"/>
  <c r="AM180" i="100"/>
  <c r="L180" i="100" s="1"/>
  <c r="AK181" i="100"/>
  <c r="J181" i="100" s="1"/>
  <c r="AS181" i="100"/>
  <c r="R181" i="100" s="1"/>
  <c r="AF181" i="100" s="1"/>
  <c r="AI182" i="100"/>
  <c r="H182" i="100" s="1"/>
  <c r="AQ182" i="100"/>
  <c r="P182" i="100" s="1"/>
  <c r="AG183" i="100"/>
  <c r="F183" i="100" s="1"/>
  <c r="AO183" i="100"/>
  <c r="N183" i="100" s="1"/>
  <c r="AM184" i="100"/>
  <c r="L184" i="100" s="1"/>
  <c r="AK185" i="100"/>
  <c r="J185" i="100" s="1"/>
  <c r="AS185" i="100"/>
  <c r="R185" i="100" s="1"/>
  <c r="AI186" i="100"/>
  <c r="H186" i="100" s="1"/>
  <c r="AQ186" i="100"/>
  <c r="P186" i="100" s="1"/>
  <c r="AG187" i="100"/>
  <c r="F187" i="100" s="1"/>
  <c r="AO187" i="100"/>
  <c r="N187" i="100" s="1"/>
  <c r="AM188" i="100"/>
  <c r="L188" i="100" s="1"/>
  <c r="AK189" i="100"/>
  <c r="J189" i="100" s="1"/>
  <c r="AS189" i="100"/>
  <c r="R189" i="100" s="1"/>
  <c r="AI190" i="100"/>
  <c r="H190" i="100" s="1"/>
  <c r="AQ190" i="100"/>
  <c r="P190" i="100" s="1"/>
  <c r="AG191" i="100"/>
  <c r="F191" i="100" s="1"/>
  <c r="AO191" i="100"/>
  <c r="N191" i="100" s="1"/>
  <c r="AM192" i="100"/>
  <c r="L192" i="100" s="1"/>
  <c r="AK193" i="100"/>
  <c r="J193" i="100" s="1"/>
  <c r="AS193" i="100"/>
  <c r="R193" i="100" s="1"/>
  <c r="AI194" i="100"/>
  <c r="H194" i="100" s="1"/>
  <c r="AQ194" i="100"/>
  <c r="P194" i="100" s="1"/>
  <c r="AG195" i="100"/>
  <c r="AO195" i="100"/>
  <c r="N195" i="100" s="1"/>
  <c r="AM196" i="100"/>
  <c r="L196" i="100" s="1"/>
  <c r="AK197" i="100"/>
  <c r="J197" i="100" s="1"/>
  <c r="AS197" i="100"/>
  <c r="R197" i="100" s="1"/>
  <c r="AF197" i="100" s="1"/>
  <c r="AI198" i="100"/>
  <c r="H198" i="100" s="1"/>
  <c r="AQ198" i="100"/>
  <c r="P198" i="100" s="1"/>
  <c r="AG199" i="100"/>
  <c r="F199" i="100" s="1"/>
  <c r="AO199" i="100"/>
  <c r="N199" i="100" s="1"/>
  <c r="AM200" i="100"/>
  <c r="L200" i="100" s="1"/>
  <c r="AK201" i="100"/>
  <c r="J201" i="100" s="1"/>
  <c r="AS201" i="100"/>
  <c r="R201" i="100" s="1"/>
  <c r="AF201" i="100" s="1"/>
  <c r="AI202" i="100"/>
  <c r="H202" i="100" s="1"/>
  <c r="AQ202" i="100"/>
  <c r="P202" i="100" s="1"/>
  <c r="AG203" i="100"/>
  <c r="F203" i="100" s="1"/>
  <c r="AO203" i="100"/>
  <c r="N203" i="100" s="1"/>
  <c r="AM204" i="100"/>
  <c r="L204" i="100" s="1"/>
  <c r="AK205" i="100"/>
  <c r="J205" i="100" s="1"/>
  <c r="AS205" i="100"/>
  <c r="R205" i="100" s="1"/>
  <c r="AG207" i="100"/>
  <c r="F207" i="100" s="1"/>
  <c r="AO207" i="100"/>
  <c r="N207" i="100" s="1"/>
  <c r="AK209" i="100"/>
  <c r="J209" i="100" s="1"/>
  <c r="AS209" i="100"/>
  <c r="R209" i="100" s="1"/>
  <c r="AI210" i="100"/>
  <c r="AQ210" i="100"/>
  <c r="AG211" i="100"/>
  <c r="F211" i="100" s="1"/>
  <c r="AO211" i="100"/>
  <c r="N211" i="100" s="1"/>
  <c r="AM212" i="100"/>
  <c r="L212" i="100" s="1"/>
  <c r="AK213" i="100"/>
  <c r="J213" i="100" s="1"/>
  <c r="AS213" i="100"/>
  <c r="R213" i="100" s="1"/>
  <c r="AF213" i="100" s="1"/>
  <c r="AI214" i="100"/>
  <c r="H214" i="100" s="1"/>
  <c r="AQ214" i="100"/>
  <c r="P214" i="100" s="1"/>
  <c r="AJ215" i="100"/>
  <c r="I215" i="100" s="1"/>
  <c r="AR215" i="100"/>
  <c r="Q215" i="100" s="1"/>
  <c r="AH216" i="100"/>
  <c r="G216" i="100" s="1"/>
  <c r="AC216" i="100" s="1"/>
  <c r="AP216" i="100"/>
  <c r="O216" i="100" s="1"/>
  <c r="AN217" i="100"/>
  <c r="M217" i="100" s="1"/>
  <c r="AL218" i="100"/>
  <c r="K218" i="100" s="1"/>
  <c r="AJ220" i="100"/>
  <c r="I220" i="100" s="1"/>
  <c r="AR220" i="100"/>
  <c r="Q220" i="100" s="1"/>
  <c r="AH221" i="100"/>
  <c r="G221" i="100" s="1"/>
  <c r="AP221" i="100"/>
  <c r="AN222" i="100"/>
  <c r="M222" i="100" s="1"/>
  <c r="AL223" i="100"/>
  <c r="K223" i="100" s="1"/>
  <c r="AJ224" i="100"/>
  <c r="I224" i="100" s="1"/>
  <c r="AR224" i="100"/>
  <c r="Q224" i="100" s="1"/>
  <c r="AH225" i="100"/>
  <c r="G225" i="100" s="1"/>
  <c r="AC225" i="100" s="1"/>
  <c r="AP225" i="100"/>
  <c r="O225" i="100" s="1"/>
  <c r="AN226" i="100"/>
  <c r="M226" i="100" s="1"/>
  <c r="AL227" i="100"/>
  <c r="K227" i="100" s="1"/>
  <c r="AJ228" i="100"/>
  <c r="I228" i="100" s="1"/>
  <c r="AR228" i="100"/>
  <c r="Q228" i="100" s="1"/>
  <c r="AH229" i="100"/>
  <c r="AP229" i="100"/>
  <c r="AI230" i="100"/>
  <c r="H230" i="100" s="1"/>
  <c r="AQ230" i="100"/>
  <c r="P230" i="100" s="1"/>
  <c r="AG231" i="100"/>
  <c r="AO231" i="100"/>
  <c r="AM232" i="100"/>
  <c r="L232" i="100" s="1"/>
  <c r="AK233" i="100"/>
  <c r="J233" i="100" s="1"/>
  <c r="AS233" i="100"/>
  <c r="R233" i="100" s="1"/>
  <c r="AF233" i="100" s="1"/>
  <c r="AI234" i="100"/>
  <c r="H234" i="100" s="1"/>
  <c r="AQ234" i="100"/>
  <c r="P234" i="100" s="1"/>
  <c r="AG235" i="100"/>
  <c r="F235" i="100" s="1"/>
  <c r="AO235" i="100"/>
  <c r="N235" i="100" s="1"/>
  <c r="AM236" i="100"/>
  <c r="L236" i="100" s="1"/>
  <c r="AK237" i="100"/>
  <c r="J237" i="100" s="1"/>
  <c r="AS237" i="100"/>
  <c r="R237" i="100" s="1"/>
  <c r="AF237" i="100" s="1"/>
  <c r="AH69" i="100"/>
  <c r="G69" i="100" s="1"/>
  <c r="AH70" i="100"/>
  <c r="G70" i="100" s="1"/>
  <c r="AL168" i="100"/>
  <c r="K168" i="100" s="1"/>
  <c r="AJ169" i="100"/>
  <c r="I169" i="100" s="1"/>
  <c r="AR169" i="100"/>
  <c r="Q169" i="100" s="1"/>
  <c r="AH170" i="100"/>
  <c r="G170" i="100" s="1"/>
  <c r="AP170" i="100"/>
  <c r="O170" i="100" s="1"/>
  <c r="AN171" i="100"/>
  <c r="M171" i="100" s="1"/>
  <c r="AL172" i="100"/>
  <c r="K172" i="100" s="1"/>
  <c r="AJ173" i="100"/>
  <c r="I173" i="100" s="1"/>
  <c r="AR173" i="100"/>
  <c r="Q173" i="100" s="1"/>
  <c r="AH174" i="100"/>
  <c r="G174" i="100" s="1"/>
  <c r="AP174" i="100"/>
  <c r="O174" i="100" s="1"/>
  <c r="AN175" i="100"/>
  <c r="M175" i="100" s="1"/>
  <c r="AL176" i="100"/>
  <c r="K176" i="100" s="1"/>
  <c r="AJ177" i="100"/>
  <c r="I177" i="100" s="1"/>
  <c r="AR177" i="100"/>
  <c r="Q177" i="100" s="1"/>
  <c r="AH178" i="100"/>
  <c r="G178" i="100" s="1"/>
  <c r="AP178" i="100"/>
  <c r="O178" i="100" s="1"/>
  <c r="AN180" i="100"/>
  <c r="M180" i="100" s="1"/>
  <c r="AL181" i="100"/>
  <c r="K181" i="100" s="1"/>
  <c r="AJ182" i="100"/>
  <c r="I182" i="100" s="1"/>
  <c r="AR182" i="100"/>
  <c r="Q182" i="100" s="1"/>
  <c r="AH183" i="100"/>
  <c r="G183" i="100" s="1"/>
  <c r="AP183" i="100"/>
  <c r="O183" i="100" s="1"/>
  <c r="AN184" i="100"/>
  <c r="M184" i="100" s="1"/>
  <c r="AL185" i="100"/>
  <c r="K185" i="100" s="1"/>
  <c r="AJ186" i="100"/>
  <c r="I186" i="100" s="1"/>
  <c r="AR186" i="100"/>
  <c r="Q186" i="100" s="1"/>
  <c r="AH187" i="100"/>
  <c r="G187" i="100" s="1"/>
  <c r="AP187" i="100"/>
  <c r="O187" i="100" s="1"/>
  <c r="AN188" i="100"/>
  <c r="M188" i="100" s="1"/>
  <c r="AL189" i="100"/>
  <c r="K189" i="100" s="1"/>
  <c r="AJ190" i="100"/>
  <c r="I190" i="100" s="1"/>
  <c r="AR190" i="100"/>
  <c r="Q190" i="100" s="1"/>
  <c r="AH191" i="100"/>
  <c r="G191" i="100" s="1"/>
  <c r="AP191" i="100"/>
  <c r="O191" i="100" s="1"/>
  <c r="AN192" i="100"/>
  <c r="M192" i="100" s="1"/>
  <c r="AL193" i="100"/>
  <c r="K193" i="100" s="1"/>
  <c r="AJ194" i="100"/>
  <c r="I194" i="100" s="1"/>
  <c r="AR194" i="100"/>
  <c r="Q194" i="100" s="1"/>
  <c r="AH195" i="100"/>
  <c r="G195" i="100" s="1"/>
  <c r="AP195" i="100"/>
  <c r="O195" i="100" s="1"/>
  <c r="AN196" i="100"/>
  <c r="M196" i="100" s="1"/>
  <c r="AL197" i="100"/>
  <c r="K197" i="100" s="1"/>
  <c r="AJ198" i="100"/>
  <c r="I198" i="100" s="1"/>
  <c r="AR198" i="100"/>
  <c r="Q198" i="100" s="1"/>
  <c r="AH199" i="100"/>
  <c r="G199" i="100" s="1"/>
  <c r="AP199" i="100"/>
  <c r="O199" i="100" s="1"/>
  <c r="AN200" i="100"/>
  <c r="M200" i="100" s="1"/>
  <c r="AL201" i="100"/>
  <c r="K201" i="100" s="1"/>
  <c r="AJ202" i="100"/>
  <c r="I202" i="100" s="1"/>
  <c r="AR202" i="100"/>
  <c r="AH203" i="100"/>
  <c r="G203" i="100" s="1"/>
  <c r="AP203" i="100"/>
  <c r="O203" i="100" s="1"/>
  <c r="AN204" i="100"/>
  <c r="M204" i="100" s="1"/>
  <c r="AL205" i="100"/>
  <c r="K205" i="100" s="1"/>
  <c r="AH207" i="100"/>
  <c r="G207" i="100" s="1"/>
  <c r="AP207" i="100"/>
  <c r="O207" i="100" s="1"/>
  <c r="AL209" i="100"/>
  <c r="K209" i="100" s="1"/>
  <c r="AJ210" i="100"/>
  <c r="I210" i="100" s="1"/>
  <c r="AR210" i="100"/>
  <c r="Q210" i="100" s="1"/>
  <c r="AH211" i="100"/>
  <c r="G211" i="100" s="1"/>
  <c r="AP211" i="100"/>
  <c r="O211" i="100" s="1"/>
  <c r="AN212" i="100"/>
  <c r="M212" i="100" s="1"/>
  <c r="AL213" i="100"/>
  <c r="K213" i="100" s="1"/>
  <c r="AJ214" i="100"/>
  <c r="I214" i="100" s="1"/>
  <c r="AR214" i="100"/>
  <c r="Q214" i="100" s="1"/>
  <c r="AK215" i="100"/>
  <c r="J215" i="100" s="1"/>
  <c r="AS215" i="100"/>
  <c r="R215" i="100" s="1"/>
  <c r="AI216" i="100"/>
  <c r="H216" i="100" s="1"/>
  <c r="AQ216" i="100"/>
  <c r="P216" i="100" s="1"/>
  <c r="AG217" i="100"/>
  <c r="F217" i="100" s="1"/>
  <c r="AO217" i="100"/>
  <c r="N217" i="100" s="1"/>
  <c r="AM218" i="100"/>
  <c r="L218" i="100" s="1"/>
  <c r="AK220" i="100"/>
  <c r="J220" i="100" s="1"/>
  <c r="AS220" i="100"/>
  <c r="R220" i="100" s="1"/>
  <c r="AI221" i="100"/>
  <c r="H221" i="100" s="1"/>
  <c r="AQ221" i="100"/>
  <c r="P221" i="100" s="1"/>
  <c r="AG222" i="100"/>
  <c r="F222" i="100" s="1"/>
  <c r="AO222" i="100"/>
  <c r="N222" i="100" s="1"/>
  <c r="AM223" i="100"/>
  <c r="L223" i="100" s="1"/>
  <c r="AK224" i="100"/>
  <c r="J224" i="100" s="1"/>
  <c r="AS224" i="100"/>
  <c r="R224" i="100" s="1"/>
  <c r="AI225" i="100"/>
  <c r="H225" i="100" s="1"/>
  <c r="AQ225" i="100"/>
  <c r="P225" i="100" s="1"/>
  <c r="AF191" i="100"/>
  <c r="AN179" i="100"/>
  <c r="M179" i="100" s="1"/>
  <c r="AM168" i="100"/>
  <c r="L168" i="100" s="1"/>
  <c r="AK169" i="100"/>
  <c r="J169" i="100" s="1"/>
  <c r="AS169" i="100"/>
  <c r="R169" i="100" s="1"/>
  <c r="AI170" i="100"/>
  <c r="H170" i="100" s="1"/>
  <c r="AQ170" i="100"/>
  <c r="P170" i="100" s="1"/>
  <c r="AG171" i="100"/>
  <c r="F171" i="100" s="1"/>
  <c r="AO171" i="100"/>
  <c r="N171" i="100" s="1"/>
  <c r="AM172" i="100"/>
  <c r="L172" i="100" s="1"/>
  <c r="AK173" i="100"/>
  <c r="J173" i="100" s="1"/>
  <c r="AS173" i="100"/>
  <c r="R173" i="100" s="1"/>
  <c r="AI174" i="100"/>
  <c r="H174" i="100" s="1"/>
  <c r="AQ174" i="100"/>
  <c r="P174" i="100" s="1"/>
  <c r="AG175" i="100"/>
  <c r="F175" i="100" s="1"/>
  <c r="AO175" i="100"/>
  <c r="N175" i="100" s="1"/>
  <c r="AM176" i="100"/>
  <c r="L176" i="100" s="1"/>
  <c r="AK177" i="100"/>
  <c r="J177" i="100" s="1"/>
  <c r="AS177" i="100"/>
  <c r="R177" i="100" s="1"/>
  <c r="AI178" i="100"/>
  <c r="H178" i="100" s="1"/>
  <c r="AQ178" i="100"/>
  <c r="P178" i="100" s="1"/>
  <c r="AG180" i="100"/>
  <c r="F180" i="100" s="1"/>
  <c r="AO180" i="100"/>
  <c r="N180" i="100" s="1"/>
  <c r="AM181" i="100"/>
  <c r="L181" i="100" s="1"/>
  <c r="AK182" i="100"/>
  <c r="AS182" i="100"/>
  <c r="AI183" i="100"/>
  <c r="H183" i="100" s="1"/>
  <c r="AQ183" i="100"/>
  <c r="P183" i="100" s="1"/>
  <c r="AG184" i="100"/>
  <c r="F184" i="100" s="1"/>
  <c r="AO184" i="100"/>
  <c r="N184" i="100" s="1"/>
  <c r="AM185" i="100"/>
  <c r="L185" i="100" s="1"/>
  <c r="AK186" i="100"/>
  <c r="J186" i="100" s="1"/>
  <c r="AS186" i="100"/>
  <c r="R186" i="100" s="1"/>
  <c r="AI187" i="100"/>
  <c r="H187" i="100" s="1"/>
  <c r="AQ187" i="100"/>
  <c r="P187" i="100" s="1"/>
  <c r="AG188" i="100"/>
  <c r="F188" i="100" s="1"/>
  <c r="AO188" i="100"/>
  <c r="N188" i="100" s="1"/>
  <c r="AM189" i="100"/>
  <c r="L189" i="100" s="1"/>
  <c r="AK190" i="100"/>
  <c r="J190" i="100" s="1"/>
  <c r="AS190" i="100"/>
  <c r="R190" i="100" s="1"/>
  <c r="AI191" i="100"/>
  <c r="H191" i="100" s="1"/>
  <c r="AQ191" i="100"/>
  <c r="P191" i="100" s="1"/>
  <c r="AG192" i="100"/>
  <c r="AO192" i="100"/>
  <c r="N192" i="100" s="1"/>
  <c r="AM193" i="100"/>
  <c r="L193" i="100" s="1"/>
  <c r="AK194" i="100"/>
  <c r="J194" i="100" s="1"/>
  <c r="AS194" i="100"/>
  <c r="R194" i="100" s="1"/>
  <c r="AI195" i="100"/>
  <c r="H195" i="100" s="1"/>
  <c r="AQ195" i="100"/>
  <c r="P195" i="100" s="1"/>
  <c r="AG196" i="100"/>
  <c r="F196" i="100" s="1"/>
  <c r="AO196" i="100"/>
  <c r="N196" i="100" s="1"/>
  <c r="AM197" i="100"/>
  <c r="L197" i="100" s="1"/>
  <c r="AK198" i="100"/>
  <c r="J198" i="100" s="1"/>
  <c r="AS198" i="100"/>
  <c r="R198" i="100" s="1"/>
  <c r="AI199" i="100"/>
  <c r="H199" i="100" s="1"/>
  <c r="AQ199" i="100"/>
  <c r="P199" i="100" s="1"/>
  <c r="AG200" i="100"/>
  <c r="F200" i="100" s="1"/>
  <c r="AO200" i="100"/>
  <c r="N200" i="100" s="1"/>
  <c r="AM201" i="100"/>
  <c r="AK202" i="100"/>
  <c r="J202" i="100" s="1"/>
  <c r="AS202" i="100"/>
  <c r="R202" i="100" s="1"/>
  <c r="AI203" i="100"/>
  <c r="H203" i="100" s="1"/>
  <c r="AQ203" i="100"/>
  <c r="P203" i="100" s="1"/>
  <c r="AG204" i="100"/>
  <c r="F204" i="100" s="1"/>
  <c r="AO204" i="100"/>
  <c r="N204" i="100" s="1"/>
  <c r="AM205" i="100"/>
  <c r="L205" i="100" s="1"/>
  <c r="AI207" i="100"/>
  <c r="H207" i="100" s="1"/>
  <c r="AQ207" i="100"/>
  <c r="AM209" i="100"/>
  <c r="L209" i="100" s="1"/>
  <c r="AK210" i="100"/>
  <c r="J210" i="100" s="1"/>
  <c r="AS210" i="100"/>
  <c r="R210" i="100" s="1"/>
  <c r="AI211" i="100"/>
  <c r="H211" i="100" s="1"/>
  <c r="AQ211" i="100"/>
  <c r="P211" i="100" s="1"/>
  <c r="AG212" i="100"/>
  <c r="F212" i="100" s="1"/>
  <c r="AO212" i="100"/>
  <c r="N212" i="100" s="1"/>
  <c r="AM213" i="100"/>
  <c r="L213" i="100" s="1"/>
  <c r="AK214" i="100"/>
  <c r="J214" i="100" s="1"/>
  <c r="AS214" i="100"/>
  <c r="R214" i="100" s="1"/>
  <c r="AL215" i="100"/>
  <c r="K215" i="100" s="1"/>
  <c r="AJ216" i="100"/>
  <c r="I216" i="100" s="1"/>
  <c r="AR216" i="100"/>
  <c r="Q216" i="100" s="1"/>
  <c r="AF216" i="100" s="1"/>
  <c r="AH217" i="100"/>
  <c r="G217" i="100" s="1"/>
  <c r="AP217" i="100"/>
  <c r="O217" i="100" s="1"/>
  <c r="AN218" i="100"/>
  <c r="M218" i="100" s="1"/>
  <c r="AL220" i="100"/>
  <c r="K220" i="100" s="1"/>
  <c r="AJ221" i="100"/>
  <c r="I221" i="100" s="1"/>
  <c r="AR221" i="100"/>
  <c r="Q221" i="100" s="1"/>
  <c r="AF221" i="100" s="1"/>
  <c r="AH222" i="100"/>
  <c r="G222" i="100" s="1"/>
  <c r="AP222" i="100"/>
  <c r="O222" i="100" s="1"/>
  <c r="AN223" i="100"/>
  <c r="M223" i="100" s="1"/>
  <c r="AE223" i="100" s="1"/>
  <c r="AL224" i="100"/>
  <c r="K224" i="100" s="1"/>
  <c r="AJ225" i="100"/>
  <c r="I225" i="100" s="1"/>
  <c r="AR225" i="100"/>
  <c r="Q225" i="100" s="1"/>
  <c r="AF225" i="100" s="1"/>
  <c r="AH226" i="100"/>
  <c r="G226" i="100" s="1"/>
  <c r="AP226" i="100"/>
  <c r="O226" i="100" s="1"/>
  <c r="AN227" i="100"/>
  <c r="M227" i="100" s="1"/>
  <c r="AE227" i="100" s="1"/>
  <c r="AL228" i="100"/>
  <c r="K228" i="100" s="1"/>
  <c r="AJ229" i="100"/>
  <c r="I229" i="100" s="1"/>
  <c r="AR229" i="100"/>
  <c r="Q229" i="100" s="1"/>
  <c r="AF229" i="100" s="1"/>
  <c r="AK230" i="100"/>
  <c r="J230" i="100" s="1"/>
  <c r="AS230" i="100"/>
  <c r="R230" i="100" s="1"/>
  <c r="AI231" i="100"/>
  <c r="H231" i="100" s="1"/>
  <c r="AQ231" i="100"/>
  <c r="P231" i="100" s="1"/>
  <c r="AG232" i="100"/>
  <c r="F232" i="100" s="1"/>
  <c r="AO232" i="100"/>
  <c r="N232" i="100" s="1"/>
  <c r="AM233" i="100"/>
  <c r="L233" i="100" s="1"/>
  <c r="AK234" i="100"/>
  <c r="J234" i="100" s="1"/>
  <c r="AS234" i="100"/>
  <c r="R234" i="100" s="1"/>
  <c r="AI235" i="100"/>
  <c r="H235" i="100" s="1"/>
  <c r="AQ235" i="100"/>
  <c r="P235" i="100" s="1"/>
  <c r="AG236" i="100"/>
  <c r="AO236" i="100"/>
  <c r="AM237" i="100"/>
  <c r="L237" i="100" s="1"/>
  <c r="AK238" i="100"/>
  <c r="J238" i="100" s="1"/>
  <c r="AS238" i="100"/>
  <c r="R238" i="100" s="1"/>
  <c r="AI239" i="100"/>
  <c r="H239" i="100" s="1"/>
  <c r="AQ239" i="100"/>
  <c r="P239" i="100" s="1"/>
  <c r="AG240" i="100"/>
  <c r="F240" i="100" s="1"/>
  <c r="AO240" i="100"/>
  <c r="N240" i="100" s="1"/>
  <c r="AH31" i="100"/>
  <c r="G31" i="100" s="1"/>
  <c r="AH34" i="100"/>
  <c r="G34" i="100" s="1"/>
  <c r="AJ179" i="100"/>
  <c r="I179" i="100" s="1"/>
  <c r="AR179" i="100"/>
  <c r="AH164" i="100"/>
  <c r="G164" i="100" s="1"/>
  <c r="AI168" i="100"/>
  <c r="H168" i="100" s="1"/>
  <c r="AQ168" i="100"/>
  <c r="P168" i="100" s="1"/>
  <c r="AE168" i="100" s="1"/>
  <c r="AG169" i="100"/>
  <c r="F169" i="100" s="1"/>
  <c r="AO169" i="100"/>
  <c r="N169" i="100" s="1"/>
  <c r="AM170" i="100"/>
  <c r="L170" i="100" s="1"/>
  <c r="AK171" i="100"/>
  <c r="J171" i="100" s="1"/>
  <c r="AS171" i="100"/>
  <c r="R171" i="100" s="1"/>
  <c r="AF171" i="100" s="1"/>
  <c r="AI172" i="100"/>
  <c r="H172" i="100" s="1"/>
  <c r="AQ172" i="100"/>
  <c r="P172" i="100" s="1"/>
  <c r="AE172" i="100" s="1"/>
  <c r="AG173" i="100"/>
  <c r="F173" i="100" s="1"/>
  <c r="AO173" i="100"/>
  <c r="N173" i="100" s="1"/>
  <c r="AM174" i="100"/>
  <c r="L174" i="100" s="1"/>
  <c r="AK175" i="100"/>
  <c r="J175" i="100" s="1"/>
  <c r="AD175" i="100" s="1"/>
  <c r="AS175" i="100"/>
  <c r="R175" i="100" s="1"/>
  <c r="AI176" i="100"/>
  <c r="H176" i="100" s="1"/>
  <c r="AQ176" i="100"/>
  <c r="P176" i="100" s="1"/>
  <c r="AE176" i="100" s="1"/>
  <c r="AG177" i="100"/>
  <c r="F177" i="100" s="1"/>
  <c r="AO177" i="100"/>
  <c r="AM178" i="100"/>
  <c r="L178" i="100" s="1"/>
  <c r="AK180" i="100"/>
  <c r="J180" i="100" s="1"/>
  <c r="AS180" i="100"/>
  <c r="R180" i="100" s="1"/>
  <c r="AF180" i="100" s="1"/>
  <c r="AI181" i="100"/>
  <c r="H181" i="100" s="1"/>
  <c r="AQ181" i="100"/>
  <c r="P181" i="100" s="1"/>
  <c r="AG182" i="100"/>
  <c r="F182" i="100" s="1"/>
  <c r="AO182" i="100"/>
  <c r="N182" i="100" s="1"/>
  <c r="AM183" i="100"/>
  <c r="L183" i="100" s="1"/>
  <c r="AK184" i="100"/>
  <c r="J184" i="100" s="1"/>
  <c r="AS184" i="100"/>
  <c r="R184" i="100" s="1"/>
  <c r="AF184" i="100" s="1"/>
  <c r="AI185" i="100"/>
  <c r="H185" i="100" s="1"/>
  <c r="AQ185" i="100"/>
  <c r="P185" i="100" s="1"/>
  <c r="AE185" i="100" s="1"/>
  <c r="AG186" i="100"/>
  <c r="F186" i="100" s="1"/>
  <c r="AO186" i="100"/>
  <c r="N186" i="100" s="1"/>
  <c r="AM187" i="100"/>
  <c r="L187" i="100" s="1"/>
  <c r="AK188" i="100"/>
  <c r="J188" i="100" s="1"/>
  <c r="AS188" i="100"/>
  <c r="R188" i="100" s="1"/>
  <c r="AF188" i="100" s="1"/>
  <c r="AI189" i="100"/>
  <c r="H189" i="100" s="1"/>
  <c r="AQ189" i="100"/>
  <c r="P189" i="100" s="1"/>
  <c r="AE189" i="100" s="1"/>
  <c r="AG190" i="100"/>
  <c r="F190" i="100" s="1"/>
  <c r="AO190" i="100"/>
  <c r="N190" i="100" s="1"/>
  <c r="AM191" i="100"/>
  <c r="L191" i="100" s="1"/>
  <c r="AK192" i="100"/>
  <c r="J192" i="100" s="1"/>
  <c r="AS192" i="100"/>
  <c r="R192" i="100" s="1"/>
  <c r="AI193" i="100"/>
  <c r="H193" i="100" s="1"/>
  <c r="AQ193" i="100"/>
  <c r="P193" i="100" s="1"/>
  <c r="AE193" i="100" s="1"/>
  <c r="AG194" i="100"/>
  <c r="F194" i="100" s="1"/>
  <c r="AO194" i="100"/>
  <c r="N194" i="100" s="1"/>
  <c r="AM195" i="100"/>
  <c r="L195" i="100" s="1"/>
  <c r="AK196" i="100"/>
  <c r="J196" i="100" s="1"/>
  <c r="AS196" i="100"/>
  <c r="R196" i="100" s="1"/>
  <c r="AF196" i="100" s="1"/>
  <c r="AI197" i="100"/>
  <c r="H197" i="100" s="1"/>
  <c r="AQ197" i="100"/>
  <c r="P197" i="100" s="1"/>
  <c r="AG198" i="100"/>
  <c r="F198" i="100" s="1"/>
  <c r="AO198" i="100"/>
  <c r="N198" i="100" s="1"/>
  <c r="AM199" i="100"/>
  <c r="L199" i="100" s="1"/>
  <c r="AK200" i="100"/>
  <c r="J200" i="100" s="1"/>
  <c r="AS200" i="100"/>
  <c r="R200" i="100" s="1"/>
  <c r="AF200" i="100" s="1"/>
  <c r="AI201" i="100"/>
  <c r="H201" i="100" s="1"/>
  <c r="AQ201" i="100"/>
  <c r="P201" i="100" s="1"/>
  <c r="AG202" i="100"/>
  <c r="F202" i="100" s="1"/>
  <c r="AO202" i="100"/>
  <c r="N202" i="100" s="1"/>
  <c r="AM203" i="100"/>
  <c r="L203" i="100" s="1"/>
  <c r="AK204" i="100"/>
  <c r="AS204" i="100"/>
  <c r="R204" i="100" s="1"/>
  <c r="AF204" i="100" s="1"/>
  <c r="AI205" i="100"/>
  <c r="AQ205" i="100"/>
  <c r="P205" i="100" s="1"/>
  <c r="AM207" i="100"/>
  <c r="L207" i="100" s="1"/>
  <c r="AI209" i="100"/>
  <c r="H209" i="100" s="1"/>
  <c r="AQ209" i="100"/>
  <c r="P209" i="100" s="1"/>
  <c r="AE209" i="100" s="1"/>
  <c r="AG210" i="100"/>
  <c r="F210" i="100" s="1"/>
  <c r="AO210" i="100"/>
  <c r="N210" i="100" s="1"/>
  <c r="AM211" i="100"/>
  <c r="L211" i="100" s="1"/>
  <c r="AK212" i="100"/>
  <c r="J212" i="100" s="1"/>
  <c r="AS212" i="100"/>
  <c r="R212" i="100" s="1"/>
  <c r="AF212" i="100" s="1"/>
  <c r="AI213" i="100"/>
  <c r="H213" i="100" s="1"/>
  <c r="AQ213" i="100"/>
  <c r="P213" i="100" s="1"/>
  <c r="AG214" i="100"/>
  <c r="F214" i="100" s="1"/>
  <c r="AO214" i="100"/>
  <c r="N214" i="100" s="1"/>
  <c r="AH215" i="100"/>
  <c r="G215" i="100" s="1"/>
  <c r="AP215" i="100"/>
  <c r="O215" i="100" s="1"/>
  <c r="AN216" i="100"/>
  <c r="M216" i="100" s="1"/>
  <c r="AL217" i="100"/>
  <c r="K217" i="100" s="1"/>
  <c r="AJ218" i="100"/>
  <c r="I218" i="100" s="1"/>
  <c r="AR218" i="100"/>
  <c r="Q218" i="100" s="1"/>
  <c r="AH220" i="100"/>
  <c r="G220" i="100" s="1"/>
  <c r="AC220" i="100" s="1"/>
  <c r="AP220" i="100"/>
  <c r="O220" i="100" s="1"/>
  <c r="AN221" i="100"/>
  <c r="M221" i="100" s="1"/>
  <c r="AL222" i="100"/>
  <c r="K222" i="100" s="1"/>
  <c r="AJ223" i="100"/>
  <c r="I223" i="100" s="1"/>
  <c r="AR223" i="100"/>
  <c r="Q223" i="100" s="1"/>
  <c r="AH224" i="100"/>
  <c r="G224" i="100" s="1"/>
  <c r="AP224" i="100"/>
  <c r="O224" i="100" s="1"/>
  <c r="AN225" i="100"/>
  <c r="M225" i="100" s="1"/>
  <c r="AL226" i="100"/>
  <c r="K226" i="100" s="1"/>
  <c r="AJ227" i="100"/>
  <c r="I227" i="100" s="1"/>
  <c r="AR227" i="100"/>
  <c r="Q227" i="100" s="1"/>
  <c r="AF227" i="100" s="1"/>
  <c r="AH228" i="100"/>
  <c r="G228" i="100" s="1"/>
  <c r="AC228" i="100" s="1"/>
  <c r="AP228" i="100"/>
  <c r="O228" i="100" s="1"/>
  <c r="AN229" i="100"/>
  <c r="M229" i="100" s="1"/>
  <c r="AG230" i="100"/>
  <c r="F230" i="100" s="1"/>
  <c r="AO230" i="100"/>
  <c r="N230" i="100" s="1"/>
  <c r="AE230" i="100" s="1"/>
  <c r="AM231" i="100"/>
  <c r="L231" i="100" s="1"/>
  <c r="AK232" i="100"/>
  <c r="AS232" i="100"/>
  <c r="AI233" i="100"/>
  <c r="H233" i="100" s="1"/>
  <c r="AQ233" i="100"/>
  <c r="P233" i="100" s="1"/>
  <c r="AG234" i="100"/>
  <c r="F234" i="100" s="1"/>
  <c r="AO234" i="100"/>
  <c r="N234" i="100" s="1"/>
  <c r="AM235" i="100"/>
  <c r="L235" i="100" s="1"/>
  <c r="AK236" i="100"/>
  <c r="J236" i="100" s="1"/>
  <c r="AS236" i="100"/>
  <c r="R236" i="100" s="1"/>
  <c r="AI238" i="100"/>
  <c r="H238" i="100" s="1"/>
  <c r="AQ238" i="100"/>
  <c r="P238" i="100" s="1"/>
  <c r="AG239" i="100"/>
  <c r="AO239" i="100"/>
  <c r="N239" i="100" s="1"/>
  <c r="AM240" i="100"/>
  <c r="L240" i="100" s="1"/>
  <c r="AK241" i="100"/>
  <c r="J241" i="100" s="1"/>
  <c r="AS241" i="100"/>
  <c r="R241" i="100" s="1"/>
  <c r="AF241" i="100" s="1"/>
  <c r="AI242" i="100"/>
  <c r="H242" i="100" s="1"/>
  <c r="AQ242" i="100"/>
  <c r="P242" i="100" s="1"/>
  <c r="AG243" i="100"/>
  <c r="F243" i="100" s="1"/>
  <c r="AO243" i="100"/>
  <c r="N243" i="100" s="1"/>
  <c r="AM244" i="100"/>
  <c r="L244" i="100" s="1"/>
  <c r="AK245" i="100"/>
  <c r="J245" i="100" s="1"/>
  <c r="AS245" i="100"/>
  <c r="R245" i="100" s="1"/>
  <c r="AF245" i="100" s="1"/>
  <c r="AI246" i="100"/>
  <c r="H246" i="100" s="1"/>
  <c r="AQ246" i="100"/>
  <c r="P246" i="100" s="1"/>
  <c r="AG247" i="100"/>
  <c r="F247" i="100" s="1"/>
  <c r="AO247" i="100"/>
  <c r="N247" i="100" s="1"/>
  <c r="AM248" i="100"/>
  <c r="L248" i="100" s="1"/>
  <c r="AK249" i="100"/>
  <c r="J249" i="100" s="1"/>
  <c r="AS249" i="100"/>
  <c r="R249" i="100" s="1"/>
  <c r="AF249" i="100" s="1"/>
  <c r="AI250" i="100"/>
  <c r="H250" i="100" s="1"/>
  <c r="AQ250" i="100"/>
  <c r="P250" i="100" s="1"/>
  <c r="AG251" i="100"/>
  <c r="F251" i="100" s="1"/>
  <c r="AO251" i="100"/>
  <c r="N251" i="100" s="1"/>
  <c r="AM252" i="100"/>
  <c r="L252" i="100" s="1"/>
  <c r="AK253" i="100"/>
  <c r="J253" i="100" s="1"/>
  <c r="AS253" i="100"/>
  <c r="R253" i="100" s="1"/>
  <c r="AF253" i="100" s="1"/>
  <c r="AI254" i="100"/>
  <c r="H254" i="100" s="1"/>
  <c r="AQ254" i="100"/>
  <c r="P254" i="100" s="1"/>
  <c r="AG255" i="100"/>
  <c r="F255" i="100" s="1"/>
  <c r="AO255" i="100"/>
  <c r="N255" i="100" s="1"/>
  <c r="AM256" i="100"/>
  <c r="L256" i="100" s="1"/>
  <c r="AK257" i="100"/>
  <c r="J257" i="100" s="1"/>
  <c r="AS257" i="100"/>
  <c r="R257" i="100" s="1"/>
  <c r="AF257" i="100" s="1"/>
  <c r="AI258" i="100"/>
  <c r="H258" i="100" s="1"/>
  <c r="AQ258" i="100"/>
  <c r="P258" i="100" s="1"/>
  <c r="AG259" i="100"/>
  <c r="F259" i="100" s="1"/>
  <c r="AO259" i="100"/>
  <c r="N259" i="100" s="1"/>
  <c r="AM260" i="100"/>
  <c r="L260" i="100" s="1"/>
  <c r="AK261" i="100"/>
  <c r="J261" i="100" s="1"/>
  <c r="AS261" i="100"/>
  <c r="R261" i="100" s="1"/>
  <c r="AF261" i="100" s="1"/>
  <c r="AI262" i="100"/>
  <c r="H262" i="100" s="1"/>
  <c r="AQ262" i="100"/>
  <c r="P262" i="100" s="1"/>
  <c r="AG263" i="100"/>
  <c r="F263" i="100" s="1"/>
  <c r="AO263" i="100"/>
  <c r="N263" i="100" s="1"/>
  <c r="AM264" i="100"/>
  <c r="L264" i="100" s="1"/>
  <c r="AK265" i="100"/>
  <c r="J265" i="100" s="1"/>
  <c r="AS265" i="100"/>
  <c r="R265" i="100" s="1"/>
  <c r="AF265" i="100" s="1"/>
  <c r="AG267" i="100"/>
  <c r="F267" i="100" s="1"/>
  <c r="AO267" i="100"/>
  <c r="N267" i="100" s="1"/>
  <c r="AM268" i="100"/>
  <c r="L268" i="100" s="1"/>
  <c r="AK269" i="100"/>
  <c r="J269" i="100" s="1"/>
  <c r="AS269" i="100"/>
  <c r="R269" i="100" s="1"/>
  <c r="AF269" i="100" s="1"/>
  <c r="AI270" i="100"/>
  <c r="H270" i="100" s="1"/>
  <c r="AQ270" i="100"/>
  <c r="P270" i="100" s="1"/>
  <c r="AG271" i="100"/>
  <c r="F271" i="100" s="1"/>
  <c r="AO271" i="100"/>
  <c r="N271" i="100" s="1"/>
  <c r="AM272" i="100"/>
  <c r="L272" i="100" s="1"/>
  <c r="AK273" i="100"/>
  <c r="J273" i="100" s="1"/>
  <c r="AS273" i="100"/>
  <c r="R273" i="100" s="1"/>
  <c r="AF273" i="100" s="1"/>
  <c r="AI274" i="100"/>
  <c r="H274" i="100" s="1"/>
  <c r="AQ274" i="100"/>
  <c r="P274" i="100" s="1"/>
  <c r="AG275" i="100"/>
  <c r="F275" i="100" s="1"/>
  <c r="AO275" i="100"/>
  <c r="N275" i="100" s="1"/>
  <c r="AM276" i="100"/>
  <c r="L276" i="100" s="1"/>
  <c r="AK277" i="100"/>
  <c r="J277" i="100" s="1"/>
  <c r="AS277" i="100"/>
  <c r="R277" i="100" s="1"/>
  <c r="AI278" i="100"/>
  <c r="H278" i="100" s="1"/>
  <c r="AQ278" i="100"/>
  <c r="P278" i="100" s="1"/>
  <c r="AG279" i="100"/>
  <c r="F279" i="100" s="1"/>
  <c r="AO279" i="100"/>
  <c r="N279" i="100" s="1"/>
  <c r="AM280" i="100"/>
  <c r="L280" i="100" s="1"/>
  <c r="AK281" i="100"/>
  <c r="J281" i="100" s="1"/>
  <c r="AS281" i="100"/>
  <c r="R281" i="100" s="1"/>
  <c r="AI282" i="100"/>
  <c r="H282" i="100" s="1"/>
  <c r="AQ282" i="100"/>
  <c r="P282" i="100" s="1"/>
  <c r="AM284" i="100"/>
  <c r="L284" i="100" s="1"/>
  <c r="AK285" i="100"/>
  <c r="J285" i="100" s="1"/>
  <c r="AS285" i="100"/>
  <c r="R285" i="100" s="1"/>
  <c r="AF285" i="100" s="1"/>
  <c r="AI286" i="100"/>
  <c r="H286" i="100" s="1"/>
  <c r="AQ286" i="100"/>
  <c r="P286" i="100" s="1"/>
  <c r="AG287" i="100"/>
  <c r="F287" i="100" s="1"/>
  <c r="AO287" i="100"/>
  <c r="N287" i="100" s="1"/>
  <c r="AM288" i="100"/>
  <c r="L288" i="100" s="1"/>
  <c r="AK289" i="100"/>
  <c r="J289" i="100" s="1"/>
  <c r="AS289" i="100"/>
  <c r="R289" i="100" s="1"/>
  <c r="AF289" i="100" s="1"/>
  <c r="AG291" i="100"/>
  <c r="F291" i="100" s="1"/>
  <c r="AO291" i="100"/>
  <c r="N291" i="100" s="1"/>
  <c r="AM292" i="100"/>
  <c r="L292" i="100" s="1"/>
  <c r="AK293" i="100"/>
  <c r="J293" i="100" s="1"/>
  <c r="AS293" i="100"/>
  <c r="R293" i="100" s="1"/>
  <c r="AF293" i="100" s="1"/>
  <c r="AI294" i="100"/>
  <c r="H294" i="100" s="1"/>
  <c r="AQ294" i="100"/>
  <c r="P294" i="100" s="1"/>
  <c r="AG295" i="100"/>
  <c r="F295" i="100" s="1"/>
  <c r="AO295" i="100"/>
  <c r="N295" i="100" s="1"/>
  <c r="AM296" i="100"/>
  <c r="L296" i="100" s="1"/>
  <c r="AK297" i="100"/>
  <c r="J297" i="100" s="1"/>
  <c r="AS297" i="100"/>
  <c r="R297" i="100" s="1"/>
  <c r="AI298" i="100"/>
  <c r="H298" i="100" s="1"/>
  <c r="AQ298" i="100"/>
  <c r="P298" i="100" s="1"/>
  <c r="AG299" i="100"/>
  <c r="F299" i="100" s="1"/>
  <c r="AO299" i="100"/>
  <c r="N299" i="100" s="1"/>
  <c r="AM300" i="100"/>
  <c r="L300" i="100" s="1"/>
  <c r="AK301" i="100"/>
  <c r="J301" i="100" s="1"/>
  <c r="AS301" i="100"/>
  <c r="R301" i="100" s="1"/>
  <c r="AF301" i="100" s="1"/>
  <c r="AI302" i="100"/>
  <c r="H302" i="100" s="1"/>
  <c r="AQ302" i="100"/>
  <c r="P302" i="100" s="1"/>
  <c r="AG303" i="100"/>
  <c r="F303" i="100" s="1"/>
  <c r="AO303" i="100"/>
  <c r="N303" i="100" s="1"/>
  <c r="AM304" i="100"/>
  <c r="L304" i="100" s="1"/>
  <c r="AK305" i="100"/>
  <c r="J305" i="100" s="1"/>
  <c r="AS305" i="100"/>
  <c r="R305" i="100" s="1"/>
  <c r="AF305" i="100" s="1"/>
  <c r="AI306" i="100"/>
  <c r="AQ306" i="100"/>
  <c r="AG307" i="100"/>
  <c r="F307" i="100" s="1"/>
  <c r="AO307" i="100"/>
  <c r="N307" i="100" s="1"/>
  <c r="AM308" i="100"/>
  <c r="L308" i="100" s="1"/>
  <c r="AK309" i="100"/>
  <c r="J309" i="100" s="1"/>
  <c r="AS309" i="100"/>
  <c r="R309" i="100" s="1"/>
  <c r="AF309" i="100" s="1"/>
  <c r="AI310" i="100"/>
  <c r="H310" i="100" s="1"/>
  <c r="AQ310" i="100"/>
  <c r="AG311" i="100"/>
  <c r="F311" i="100" s="1"/>
  <c r="AO311" i="100"/>
  <c r="N311" i="100" s="1"/>
  <c r="AM312" i="100"/>
  <c r="L312" i="100" s="1"/>
  <c r="AK313" i="100"/>
  <c r="J313" i="100" s="1"/>
  <c r="AS313" i="100"/>
  <c r="R313" i="100" s="1"/>
  <c r="AG315" i="100"/>
  <c r="F315" i="100" s="1"/>
  <c r="AO315" i="100"/>
  <c r="N315" i="100" s="1"/>
  <c r="AM320" i="100"/>
  <c r="L320" i="100" s="1"/>
  <c r="AK321" i="100"/>
  <c r="AS321" i="100"/>
  <c r="R321" i="100" s="1"/>
  <c r="AF321" i="100" s="1"/>
  <c r="AI322" i="100"/>
  <c r="AQ322" i="100"/>
  <c r="P322" i="100" s="1"/>
  <c r="AG323" i="100"/>
  <c r="F323" i="100" s="1"/>
  <c r="AO323" i="100"/>
  <c r="N323" i="100" s="1"/>
  <c r="AM324" i="100"/>
  <c r="L324" i="100" s="1"/>
  <c r="AK325" i="100"/>
  <c r="J325" i="100" s="1"/>
  <c r="AS325" i="100"/>
  <c r="R325" i="100" s="1"/>
  <c r="AF325" i="100" s="1"/>
  <c r="AI326" i="100"/>
  <c r="H326" i="100" s="1"/>
  <c r="AQ326" i="100"/>
  <c r="P326" i="100" s="1"/>
  <c r="AG327" i="100"/>
  <c r="F327" i="100" s="1"/>
  <c r="AO327" i="100"/>
  <c r="N327" i="100" s="1"/>
  <c r="AM328" i="100"/>
  <c r="L328" i="100" s="1"/>
  <c r="AI330" i="100"/>
  <c r="H330" i="100" s="1"/>
  <c r="AQ330" i="100"/>
  <c r="AG331" i="100"/>
  <c r="F331" i="100" s="1"/>
  <c r="AO331" i="100"/>
  <c r="N331" i="100" s="1"/>
  <c r="AM332" i="100"/>
  <c r="L332" i="100" s="1"/>
  <c r="AK333" i="100"/>
  <c r="J333" i="100" s="1"/>
  <c r="AS333" i="100"/>
  <c r="R333" i="100" s="1"/>
  <c r="AF333" i="100" s="1"/>
  <c r="AI334" i="100"/>
  <c r="H334" i="100" s="1"/>
  <c r="AQ334" i="100"/>
  <c r="P334" i="100" s="1"/>
  <c r="AG226" i="100"/>
  <c r="AO226" i="100"/>
  <c r="N226" i="100" s="1"/>
  <c r="AM227" i="100"/>
  <c r="L227" i="100" s="1"/>
  <c r="AK228" i="100"/>
  <c r="J228" i="100" s="1"/>
  <c r="AS228" i="100"/>
  <c r="R228" i="100" s="1"/>
  <c r="AI229" i="100"/>
  <c r="H229" i="100" s="1"/>
  <c r="AQ229" i="100"/>
  <c r="P229" i="100" s="1"/>
  <c r="AJ230" i="100"/>
  <c r="I230" i="100" s="1"/>
  <c r="AR230" i="100"/>
  <c r="Q230" i="100" s="1"/>
  <c r="AH231" i="100"/>
  <c r="G231" i="100" s="1"/>
  <c r="AP231" i="100"/>
  <c r="O231" i="100" s="1"/>
  <c r="AN232" i="100"/>
  <c r="M232" i="100" s="1"/>
  <c r="AL233" i="100"/>
  <c r="K233" i="100" s="1"/>
  <c r="AJ234" i="100"/>
  <c r="I234" i="100" s="1"/>
  <c r="AR234" i="100"/>
  <c r="Q234" i="100" s="1"/>
  <c r="AH235" i="100"/>
  <c r="G235" i="100" s="1"/>
  <c r="AP235" i="100"/>
  <c r="O235" i="100" s="1"/>
  <c r="AN236" i="100"/>
  <c r="M236" i="100" s="1"/>
  <c r="AL237" i="100"/>
  <c r="AJ238" i="100"/>
  <c r="I238" i="100" s="1"/>
  <c r="AR238" i="100"/>
  <c r="Q238" i="100" s="1"/>
  <c r="AH239" i="100"/>
  <c r="G239" i="100" s="1"/>
  <c r="AP239" i="100"/>
  <c r="O239" i="100" s="1"/>
  <c r="AN240" i="100"/>
  <c r="M240" i="100" s="1"/>
  <c r="AL241" i="100"/>
  <c r="K241" i="100" s="1"/>
  <c r="AJ242" i="100"/>
  <c r="I242" i="100" s="1"/>
  <c r="AR242" i="100"/>
  <c r="Q242" i="100" s="1"/>
  <c r="AH243" i="100"/>
  <c r="G243" i="100" s="1"/>
  <c r="AP243" i="100"/>
  <c r="O243" i="100" s="1"/>
  <c r="AN244" i="100"/>
  <c r="M244" i="100" s="1"/>
  <c r="AL245" i="100"/>
  <c r="K245" i="100" s="1"/>
  <c r="AJ246" i="100"/>
  <c r="I246" i="100" s="1"/>
  <c r="AR246" i="100"/>
  <c r="Q246" i="100" s="1"/>
  <c r="AH247" i="100"/>
  <c r="G247" i="100" s="1"/>
  <c r="AP247" i="100"/>
  <c r="O247" i="100" s="1"/>
  <c r="AN248" i="100"/>
  <c r="M248" i="100" s="1"/>
  <c r="AL249" i="100"/>
  <c r="K249" i="100" s="1"/>
  <c r="AJ250" i="100"/>
  <c r="I250" i="100" s="1"/>
  <c r="AR250" i="100"/>
  <c r="Q250" i="100" s="1"/>
  <c r="AH251" i="100"/>
  <c r="G251" i="100" s="1"/>
  <c r="AP251" i="100"/>
  <c r="O251" i="100" s="1"/>
  <c r="AN252" i="100"/>
  <c r="M252" i="100" s="1"/>
  <c r="AL253" i="100"/>
  <c r="AJ254" i="100"/>
  <c r="I254" i="100" s="1"/>
  <c r="AR254" i="100"/>
  <c r="Q254" i="100" s="1"/>
  <c r="AH255" i="100"/>
  <c r="G255" i="100" s="1"/>
  <c r="AP255" i="100"/>
  <c r="O255" i="100" s="1"/>
  <c r="AN256" i="100"/>
  <c r="M256" i="100" s="1"/>
  <c r="AL257" i="100"/>
  <c r="K257" i="100" s="1"/>
  <c r="AJ258" i="100"/>
  <c r="I258" i="100" s="1"/>
  <c r="AR258" i="100"/>
  <c r="Q258" i="100" s="1"/>
  <c r="AH259" i="100"/>
  <c r="G259" i="100" s="1"/>
  <c r="AP259" i="100"/>
  <c r="O259" i="100" s="1"/>
  <c r="AN260" i="100"/>
  <c r="M260" i="100" s="1"/>
  <c r="AL261" i="100"/>
  <c r="AJ262" i="100"/>
  <c r="I262" i="100" s="1"/>
  <c r="AR262" i="100"/>
  <c r="Q262" i="100" s="1"/>
  <c r="AH263" i="100"/>
  <c r="G263" i="100" s="1"/>
  <c r="AP263" i="100"/>
  <c r="O263" i="100" s="1"/>
  <c r="AN264" i="100"/>
  <c r="M264" i="100" s="1"/>
  <c r="AL265" i="100"/>
  <c r="K265" i="100" s="1"/>
  <c r="AH267" i="100"/>
  <c r="G267" i="100" s="1"/>
  <c r="AP267" i="100"/>
  <c r="O267" i="100" s="1"/>
  <c r="AN268" i="100"/>
  <c r="M268" i="100" s="1"/>
  <c r="AL269" i="100"/>
  <c r="K269" i="100" s="1"/>
  <c r="AJ270" i="100"/>
  <c r="I270" i="100" s="1"/>
  <c r="AR270" i="100"/>
  <c r="Q270" i="100" s="1"/>
  <c r="AH271" i="100"/>
  <c r="G271" i="100" s="1"/>
  <c r="AP271" i="100"/>
  <c r="O271" i="100" s="1"/>
  <c r="AN272" i="100"/>
  <c r="M272" i="100" s="1"/>
  <c r="AL273" i="100"/>
  <c r="K273" i="100" s="1"/>
  <c r="AJ274" i="100"/>
  <c r="I274" i="100" s="1"/>
  <c r="AR274" i="100"/>
  <c r="Q274" i="100" s="1"/>
  <c r="AH275" i="100"/>
  <c r="G275" i="100" s="1"/>
  <c r="AP275" i="100"/>
  <c r="O275" i="100" s="1"/>
  <c r="AN276" i="100"/>
  <c r="M276" i="100" s="1"/>
  <c r="AL277" i="100"/>
  <c r="K277" i="100" s="1"/>
  <c r="AJ278" i="100"/>
  <c r="I278" i="100" s="1"/>
  <c r="AR278" i="100"/>
  <c r="Q278" i="100" s="1"/>
  <c r="AH279" i="100"/>
  <c r="G279" i="100" s="1"/>
  <c r="AP279" i="100"/>
  <c r="O279" i="100" s="1"/>
  <c r="AN280" i="100"/>
  <c r="M280" i="100" s="1"/>
  <c r="AL281" i="100"/>
  <c r="K281" i="100" s="1"/>
  <c r="AJ282" i="100"/>
  <c r="I282" i="100" s="1"/>
  <c r="AR282" i="100"/>
  <c r="Q282" i="100" s="1"/>
  <c r="AN284" i="100"/>
  <c r="M284" i="100" s="1"/>
  <c r="AL285" i="100"/>
  <c r="K285" i="100" s="1"/>
  <c r="AJ286" i="100"/>
  <c r="I286" i="100" s="1"/>
  <c r="AR286" i="100"/>
  <c r="Q286" i="100" s="1"/>
  <c r="AH287" i="100"/>
  <c r="G287" i="100" s="1"/>
  <c r="AP287" i="100"/>
  <c r="O287" i="100" s="1"/>
  <c r="AN288" i="100"/>
  <c r="M288" i="100" s="1"/>
  <c r="AL289" i="100"/>
  <c r="K289" i="100" s="1"/>
  <c r="AH291" i="100"/>
  <c r="G291" i="100" s="1"/>
  <c r="AP291" i="100"/>
  <c r="O291" i="100" s="1"/>
  <c r="AN292" i="100"/>
  <c r="M292" i="100" s="1"/>
  <c r="AL293" i="100"/>
  <c r="K293" i="100" s="1"/>
  <c r="AJ294" i="100"/>
  <c r="I294" i="100" s="1"/>
  <c r="AR294" i="100"/>
  <c r="Q294" i="100" s="1"/>
  <c r="AH295" i="100"/>
  <c r="G295" i="100" s="1"/>
  <c r="AP295" i="100"/>
  <c r="O295" i="100" s="1"/>
  <c r="AN296" i="100"/>
  <c r="M296" i="100" s="1"/>
  <c r="AL297" i="100"/>
  <c r="K297" i="100" s="1"/>
  <c r="AJ298" i="100"/>
  <c r="I298" i="100" s="1"/>
  <c r="AR298" i="100"/>
  <c r="Q298" i="100" s="1"/>
  <c r="AH299" i="100"/>
  <c r="G299" i="100" s="1"/>
  <c r="AP299" i="100"/>
  <c r="O299" i="100" s="1"/>
  <c r="AN300" i="100"/>
  <c r="M300" i="100" s="1"/>
  <c r="AL301" i="100"/>
  <c r="AJ302" i="100"/>
  <c r="I302" i="100" s="1"/>
  <c r="AR302" i="100"/>
  <c r="Q302" i="100" s="1"/>
  <c r="AH303" i="100"/>
  <c r="G303" i="100" s="1"/>
  <c r="AP303" i="100"/>
  <c r="O303" i="100" s="1"/>
  <c r="AN304" i="100"/>
  <c r="M304" i="100" s="1"/>
  <c r="AL305" i="100"/>
  <c r="AJ306" i="100"/>
  <c r="I306" i="100" s="1"/>
  <c r="AR306" i="100"/>
  <c r="Q306" i="100" s="1"/>
  <c r="AH307" i="100"/>
  <c r="G307" i="100" s="1"/>
  <c r="AP307" i="100"/>
  <c r="O307" i="100" s="1"/>
  <c r="AN308" i="100"/>
  <c r="M308" i="100" s="1"/>
  <c r="AL309" i="100"/>
  <c r="AJ310" i="100"/>
  <c r="I310" i="100" s="1"/>
  <c r="AR310" i="100"/>
  <c r="Q310" i="100" s="1"/>
  <c r="AH311" i="100"/>
  <c r="G311" i="100" s="1"/>
  <c r="AP311" i="100"/>
  <c r="O311" i="100" s="1"/>
  <c r="AN312" i="100"/>
  <c r="M312" i="100" s="1"/>
  <c r="AL313" i="100"/>
  <c r="K313" i="100" s="1"/>
  <c r="AH315" i="100"/>
  <c r="G315" i="100" s="1"/>
  <c r="AP315" i="100"/>
  <c r="O315" i="100" s="1"/>
  <c r="AM241" i="100"/>
  <c r="L241" i="100" s="1"/>
  <c r="AK242" i="100"/>
  <c r="J242" i="100" s="1"/>
  <c r="AS242" i="100"/>
  <c r="R242" i="100" s="1"/>
  <c r="AI243" i="100"/>
  <c r="H243" i="100" s="1"/>
  <c r="AQ243" i="100"/>
  <c r="P243" i="100" s="1"/>
  <c r="AG244" i="100"/>
  <c r="F244" i="100" s="1"/>
  <c r="AO244" i="100"/>
  <c r="N244" i="100" s="1"/>
  <c r="AM245" i="100"/>
  <c r="L245" i="100" s="1"/>
  <c r="AK246" i="100"/>
  <c r="J246" i="100" s="1"/>
  <c r="AS246" i="100"/>
  <c r="R246" i="100" s="1"/>
  <c r="AI247" i="100"/>
  <c r="H247" i="100" s="1"/>
  <c r="AQ247" i="100"/>
  <c r="P247" i="100" s="1"/>
  <c r="AG248" i="100"/>
  <c r="F248" i="100" s="1"/>
  <c r="AO248" i="100"/>
  <c r="N248" i="100" s="1"/>
  <c r="AM249" i="100"/>
  <c r="L249" i="100" s="1"/>
  <c r="AK250" i="100"/>
  <c r="J250" i="100" s="1"/>
  <c r="AS250" i="100"/>
  <c r="R250" i="100" s="1"/>
  <c r="AI251" i="100"/>
  <c r="H251" i="100" s="1"/>
  <c r="AQ251" i="100"/>
  <c r="P251" i="100" s="1"/>
  <c r="AG252" i="100"/>
  <c r="F252" i="100" s="1"/>
  <c r="AO252" i="100"/>
  <c r="N252" i="100" s="1"/>
  <c r="AM253" i="100"/>
  <c r="L253" i="100" s="1"/>
  <c r="AK254" i="100"/>
  <c r="J254" i="100" s="1"/>
  <c r="AS254" i="100"/>
  <c r="R254" i="100" s="1"/>
  <c r="AI255" i="100"/>
  <c r="H255" i="100" s="1"/>
  <c r="AQ255" i="100"/>
  <c r="P255" i="100" s="1"/>
  <c r="AG256" i="100"/>
  <c r="F256" i="100" s="1"/>
  <c r="AO256" i="100"/>
  <c r="N256" i="100" s="1"/>
  <c r="AM257" i="100"/>
  <c r="L257" i="100" s="1"/>
  <c r="AK258" i="100"/>
  <c r="J258" i="100" s="1"/>
  <c r="AS258" i="100"/>
  <c r="R258" i="100" s="1"/>
  <c r="AI259" i="100"/>
  <c r="H259" i="100" s="1"/>
  <c r="AQ259" i="100"/>
  <c r="P259" i="100" s="1"/>
  <c r="AG260" i="100"/>
  <c r="AO260" i="100"/>
  <c r="N260" i="100" s="1"/>
  <c r="AM261" i="100"/>
  <c r="L261" i="100" s="1"/>
  <c r="AK262" i="100"/>
  <c r="J262" i="100" s="1"/>
  <c r="AS262" i="100"/>
  <c r="R262" i="100" s="1"/>
  <c r="AI263" i="100"/>
  <c r="H263" i="100" s="1"/>
  <c r="AQ263" i="100"/>
  <c r="P263" i="100" s="1"/>
  <c r="AG264" i="100"/>
  <c r="F264" i="100" s="1"/>
  <c r="AO264" i="100"/>
  <c r="N264" i="100" s="1"/>
  <c r="AM265" i="100"/>
  <c r="L265" i="100" s="1"/>
  <c r="AI267" i="100"/>
  <c r="H267" i="100" s="1"/>
  <c r="AQ267" i="100"/>
  <c r="P267" i="100" s="1"/>
  <c r="AG268" i="100"/>
  <c r="F268" i="100" s="1"/>
  <c r="AO268" i="100"/>
  <c r="N268" i="100" s="1"/>
  <c r="AM269" i="100"/>
  <c r="L269" i="100" s="1"/>
  <c r="AK270" i="100"/>
  <c r="J270" i="100" s="1"/>
  <c r="AS270" i="100"/>
  <c r="R270" i="100" s="1"/>
  <c r="AI271" i="100"/>
  <c r="H271" i="100" s="1"/>
  <c r="AQ271" i="100"/>
  <c r="P271" i="100" s="1"/>
  <c r="AG272" i="100"/>
  <c r="F272" i="100" s="1"/>
  <c r="AO272" i="100"/>
  <c r="N272" i="100" s="1"/>
  <c r="AM273" i="100"/>
  <c r="L273" i="100" s="1"/>
  <c r="AK274" i="100"/>
  <c r="J274" i="100" s="1"/>
  <c r="AS274" i="100"/>
  <c r="R274" i="100" s="1"/>
  <c r="AI275" i="100"/>
  <c r="H275" i="100" s="1"/>
  <c r="AQ275" i="100"/>
  <c r="P275" i="100" s="1"/>
  <c r="AG276" i="100"/>
  <c r="F276" i="100" s="1"/>
  <c r="AO276" i="100"/>
  <c r="N276" i="100" s="1"/>
  <c r="AM277" i="100"/>
  <c r="L277" i="100" s="1"/>
  <c r="AK278" i="100"/>
  <c r="J278" i="100" s="1"/>
  <c r="AS278" i="100"/>
  <c r="R278" i="100" s="1"/>
  <c r="AI279" i="100"/>
  <c r="H279" i="100" s="1"/>
  <c r="AQ279" i="100"/>
  <c r="P279" i="100" s="1"/>
  <c r="AG280" i="100"/>
  <c r="F280" i="100" s="1"/>
  <c r="AO280" i="100"/>
  <c r="N280" i="100" s="1"/>
  <c r="AM281" i="100"/>
  <c r="L281" i="100" s="1"/>
  <c r="AK282" i="100"/>
  <c r="J282" i="100" s="1"/>
  <c r="AS282" i="100"/>
  <c r="AG284" i="100"/>
  <c r="F284" i="100" s="1"/>
  <c r="AO284" i="100"/>
  <c r="N284" i="100" s="1"/>
  <c r="AM285" i="100"/>
  <c r="L285" i="100" s="1"/>
  <c r="AK286" i="100"/>
  <c r="J286" i="100" s="1"/>
  <c r="AS286" i="100"/>
  <c r="R286" i="100" s="1"/>
  <c r="AI287" i="100"/>
  <c r="H287" i="100" s="1"/>
  <c r="AQ287" i="100"/>
  <c r="P287" i="100" s="1"/>
  <c r="AG288" i="100"/>
  <c r="F288" i="100" s="1"/>
  <c r="AO288" i="100"/>
  <c r="N288" i="100" s="1"/>
  <c r="AM289" i="100"/>
  <c r="L289" i="100" s="1"/>
  <c r="AI291" i="100"/>
  <c r="H291" i="100" s="1"/>
  <c r="AQ291" i="100"/>
  <c r="P291" i="100" s="1"/>
  <c r="AG292" i="100"/>
  <c r="F292" i="100" s="1"/>
  <c r="AO292" i="100"/>
  <c r="N292" i="100" s="1"/>
  <c r="AM293" i="100"/>
  <c r="L293" i="100" s="1"/>
  <c r="AK294" i="100"/>
  <c r="J294" i="100" s="1"/>
  <c r="AS294" i="100"/>
  <c r="R294" i="100" s="1"/>
  <c r="AI295" i="100"/>
  <c r="H295" i="100" s="1"/>
  <c r="AQ295" i="100"/>
  <c r="P295" i="100" s="1"/>
  <c r="AG296" i="100"/>
  <c r="F296" i="100" s="1"/>
  <c r="AO296" i="100"/>
  <c r="N296" i="100" s="1"/>
  <c r="AM297" i="100"/>
  <c r="L297" i="100" s="1"/>
  <c r="AK298" i="100"/>
  <c r="J298" i="100" s="1"/>
  <c r="AS298" i="100"/>
  <c r="R298" i="100" s="1"/>
  <c r="AI299" i="100"/>
  <c r="H299" i="100" s="1"/>
  <c r="AQ299" i="100"/>
  <c r="P299" i="100" s="1"/>
  <c r="AG300" i="100"/>
  <c r="F300" i="100" s="1"/>
  <c r="AO300" i="100"/>
  <c r="N300" i="100" s="1"/>
  <c r="AM301" i="100"/>
  <c r="L301" i="100" s="1"/>
  <c r="AK302" i="100"/>
  <c r="J302" i="100" s="1"/>
  <c r="AS302" i="100"/>
  <c r="R302" i="100" s="1"/>
  <c r="AI303" i="100"/>
  <c r="H303" i="100" s="1"/>
  <c r="AQ303" i="100"/>
  <c r="P303" i="100" s="1"/>
  <c r="AG304" i="100"/>
  <c r="F304" i="100" s="1"/>
  <c r="AO304" i="100"/>
  <c r="N304" i="100" s="1"/>
  <c r="AM305" i="100"/>
  <c r="L305" i="100" s="1"/>
  <c r="AK306" i="100"/>
  <c r="J306" i="100" s="1"/>
  <c r="AS306" i="100"/>
  <c r="R306" i="100" s="1"/>
  <c r="AI307" i="100"/>
  <c r="H307" i="100" s="1"/>
  <c r="AQ307" i="100"/>
  <c r="P307" i="100" s="1"/>
  <c r="AG308" i="100"/>
  <c r="AO308" i="100"/>
  <c r="N308" i="100" s="1"/>
  <c r="AM309" i="100"/>
  <c r="L309" i="100" s="1"/>
  <c r="AK310" i="100"/>
  <c r="J310" i="100" s="1"/>
  <c r="AS310" i="100"/>
  <c r="R310" i="100" s="1"/>
  <c r="AI311" i="100"/>
  <c r="H311" i="100" s="1"/>
  <c r="AQ311" i="100"/>
  <c r="P311" i="100" s="1"/>
  <c r="AG312" i="100"/>
  <c r="F312" i="100" s="1"/>
  <c r="AO312" i="100"/>
  <c r="AM313" i="100"/>
  <c r="L313" i="100" s="1"/>
  <c r="AI315" i="100"/>
  <c r="H315" i="100" s="1"/>
  <c r="AQ315" i="100"/>
  <c r="P315" i="100" s="1"/>
  <c r="AG320" i="100"/>
  <c r="AO320" i="100"/>
  <c r="AM321" i="100"/>
  <c r="L321" i="100" s="1"/>
  <c r="AK322" i="100"/>
  <c r="J322" i="100" s="1"/>
  <c r="AS322" i="100"/>
  <c r="R322" i="100" s="1"/>
  <c r="AI323" i="100"/>
  <c r="H323" i="100" s="1"/>
  <c r="AQ323" i="100"/>
  <c r="P323" i="100" s="1"/>
  <c r="AG324" i="100"/>
  <c r="F324" i="100" s="1"/>
  <c r="AO324" i="100"/>
  <c r="N324" i="100" s="1"/>
  <c r="AM325" i="100"/>
  <c r="L325" i="100" s="1"/>
  <c r="AK326" i="100"/>
  <c r="J326" i="100" s="1"/>
  <c r="AS326" i="100"/>
  <c r="R326" i="100" s="1"/>
  <c r="AI327" i="100"/>
  <c r="AQ327" i="100"/>
  <c r="P327" i="100" s="1"/>
  <c r="AG328" i="100"/>
  <c r="AO328" i="100"/>
  <c r="AK330" i="100"/>
  <c r="J330" i="100" s="1"/>
  <c r="AS330" i="100"/>
  <c r="R330" i="100" s="1"/>
  <c r="AO241" i="100"/>
  <c r="N241" i="100" s="1"/>
  <c r="AM242" i="100"/>
  <c r="L242" i="100" s="1"/>
  <c r="AK243" i="100"/>
  <c r="J243" i="100" s="1"/>
  <c r="AS243" i="100"/>
  <c r="R243" i="100" s="1"/>
  <c r="AI244" i="100"/>
  <c r="H244" i="100" s="1"/>
  <c r="AQ244" i="100"/>
  <c r="P244" i="100" s="1"/>
  <c r="AG245" i="100"/>
  <c r="F245" i="100" s="1"/>
  <c r="AO245" i="100"/>
  <c r="N245" i="100" s="1"/>
  <c r="AM246" i="100"/>
  <c r="L246" i="100" s="1"/>
  <c r="AK247" i="100"/>
  <c r="J247" i="100" s="1"/>
  <c r="AS247" i="100"/>
  <c r="R247" i="100" s="1"/>
  <c r="AF247" i="100" s="1"/>
  <c r="AI248" i="100"/>
  <c r="H248" i="100" s="1"/>
  <c r="AQ248" i="100"/>
  <c r="P248" i="100" s="1"/>
  <c r="AG249" i="100"/>
  <c r="AO249" i="100"/>
  <c r="N249" i="100" s="1"/>
  <c r="AM250" i="100"/>
  <c r="L250" i="100" s="1"/>
  <c r="AK251" i="100"/>
  <c r="J251" i="100" s="1"/>
  <c r="AS251" i="100"/>
  <c r="R251" i="100" s="1"/>
  <c r="AF251" i="100" s="1"/>
  <c r="AI252" i="100"/>
  <c r="H252" i="100" s="1"/>
  <c r="AQ252" i="100"/>
  <c r="P252" i="100" s="1"/>
  <c r="AG253" i="100"/>
  <c r="F253" i="100" s="1"/>
  <c r="AO253" i="100"/>
  <c r="N253" i="100" s="1"/>
  <c r="AM254" i="100"/>
  <c r="L254" i="100" s="1"/>
  <c r="AK255" i="100"/>
  <c r="J255" i="100" s="1"/>
  <c r="AS255" i="100"/>
  <c r="R255" i="100" s="1"/>
  <c r="AF255" i="100" s="1"/>
  <c r="AI256" i="100"/>
  <c r="H256" i="100" s="1"/>
  <c r="AQ256" i="100"/>
  <c r="P256" i="100" s="1"/>
  <c r="AG257" i="100"/>
  <c r="F257" i="100" s="1"/>
  <c r="AO257" i="100"/>
  <c r="N257" i="100" s="1"/>
  <c r="AM258" i="100"/>
  <c r="L258" i="100" s="1"/>
  <c r="AK259" i="100"/>
  <c r="J259" i="100" s="1"/>
  <c r="AS259" i="100"/>
  <c r="R259" i="100" s="1"/>
  <c r="AI260" i="100"/>
  <c r="H260" i="100" s="1"/>
  <c r="AQ260" i="100"/>
  <c r="P260" i="100" s="1"/>
  <c r="AG261" i="100"/>
  <c r="F261" i="100" s="1"/>
  <c r="AO261" i="100"/>
  <c r="N261" i="100" s="1"/>
  <c r="AM262" i="100"/>
  <c r="L262" i="100" s="1"/>
  <c r="AK263" i="100"/>
  <c r="J263" i="100" s="1"/>
  <c r="AS263" i="100"/>
  <c r="R263" i="100" s="1"/>
  <c r="AF263" i="100" s="1"/>
  <c r="AI264" i="100"/>
  <c r="H264" i="100" s="1"/>
  <c r="AQ264" i="100"/>
  <c r="P264" i="100" s="1"/>
  <c r="AG265" i="100"/>
  <c r="F265" i="100" s="1"/>
  <c r="AO265" i="100"/>
  <c r="N265" i="100" s="1"/>
  <c r="AK267" i="100"/>
  <c r="J267" i="100" s="1"/>
  <c r="AS267" i="100"/>
  <c r="R267" i="100" s="1"/>
  <c r="AF267" i="100" s="1"/>
  <c r="AI268" i="100"/>
  <c r="H268" i="100" s="1"/>
  <c r="AQ268" i="100"/>
  <c r="P268" i="100" s="1"/>
  <c r="AG269" i="100"/>
  <c r="F269" i="100" s="1"/>
  <c r="AO269" i="100"/>
  <c r="N269" i="100" s="1"/>
  <c r="AM270" i="100"/>
  <c r="L270" i="100" s="1"/>
  <c r="AK271" i="100"/>
  <c r="J271" i="100" s="1"/>
  <c r="AS271" i="100"/>
  <c r="R271" i="100" s="1"/>
  <c r="AF271" i="100" s="1"/>
  <c r="AI272" i="100"/>
  <c r="H272" i="100" s="1"/>
  <c r="AQ272" i="100"/>
  <c r="P272" i="100" s="1"/>
  <c r="AG273" i="100"/>
  <c r="F273" i="100" s="1"/>
  <c r="AO273" i="100"/>
  <c r="N273" i="100" s="1"/>
  <c r="AM274" i="100"/>
  <c r="L274" i="100" s="1"/>
  <c r="AK275" i="100"/>
  <c r="J275" i="100" s="1"/>
  <c r="AS275" i="100"/>
  <c r="R275" i="100" s="1"/>
  <c r="AF275" i="100" s="1"/>
  <c r="AI276" i="100"/>
  <c r="H276" i="100" s="1"/>
  <c r="AQ276" i="100"/>
  <c r="P276" i="100" s="1"/>
  <c r="AG277" i="100"/>
  <c r="F277" i="100" s="1"/>
  <c r="AO277" i="100"/>
  <c r="N277" i="100" s="1"/>
  <c r="AM278" i="100"/>
  <c r="L278" i="100" s="1"/>
  <c r="AK279" i="100"/>
  <c r="J279" i="100" s="1"/>
  <c r="AS279" i="100"/>
  <c r="R279" i="100" s="1"/>
  <c r="AF279" i="100" s="1"/>
  <c r="AI280" i="100"/>
  <c r="AQ280" i="100"/>
  <c r="P280" i="100" s="1"/>
  <c r="AG281" i="100"/>
  <c r="F281" i="100" s="1"/>
  <c r="AO281" i="100"/>
  <c r="N281" i="100" s="1"/>
  <c r="AM282" i="100"/>
  <c r="L282" i="100" s="1"/>
  <c r="AI284" i="100"/>
  <c r="H284" i="100" s="1"/>
  <c r="AQ284" i="100"/>
  <c r="P284" i="100" s="1"/>
  <c r="AG285" i="100"/>
  <c r="F285" i="100" s="1"/>
  <c r="AO285" i="100"/>
  <c r="N285" i="100" s="1"/>
  <c r="AM286" i="100"/>
  <c r="L286" i="100" s="1"/>
  <c r="AK287" i="100"/>
  <c r="J287" i="100" s="1"/>
  <c r="AS287" i="100"/>
  <c r="R287" i="100" s="1"/>
  <c r="AF287" i="100" s="1"/>
  <c r="AI288" i="100"/>
  <c r="H288" i="100" s="1"/>
  <c r="AQ288" i="100"/>
  <c r="P288" i="100" s="1"/>
  <c r="AG289" i="100"/>
  <c r="F289" i="100" s="1"/>
  <c r="AO289" i="100"/>
  <c r="N289" i="100" s="1"/>
  <c r="AK291" i="100"/>
  <c r="J291" i="100" s="1"/>
  <c r="AS291" i="100"/>
  <c r="R291" i="100" s="1"/>
  <c r="AF291" i="100" s="1"/>
  <c r="AI292" i="100"/>
  <c r="H292" i="100" s="1"/>
  <c r="AQ292" i="100"/>
  <c r="P292" i="100" s="1"/>
  <c r="AG293" i="100"/>
  <c r="F293" i="100" s="1"/>
  <c r="AO293" i="100"/>
  <c r="N293" i="100" s="1"/>
  <c r="AM294" i="100"/>
  <c r="L294" i="100" s="1"/>
  <c r="AK295" i="100"/>
  <c r="J295" i="100" s="1"/>
  <c r="AS295" i="100"/>
  <c r="R295" i="100" s="1"/>
  <c r="AF295" i="100" s="1"/>
  <c r="AI296" i="100"/>
  <c r="H296" i="100" s="1"/>
  <c r="AQ296" i="100"/>
  <c r="P296" i="100" s="1"/>
  <c r="AG297" i="100"/>
  <c r="F297" i="100" s="1"/>
  <c r="AO297" i="100"/>
  <c r="N297" i="100" s="1"/>
  <c r="AM298" i="100"/>
  <c r="L298" i="100" s="1"/>
  <c r="AK299" i="100"/>
  <c r="J299" i="100" s="1"/>
  <c r="AS299" i="100"/>
  <c r="R299" i="100" s="1"/>
  <c r="AF299" i="100" s="1"/>
  <c r="AI300" i="100"/>
  <c r="H300" i="100" s="1"/>
  <c r="AQ300" i="100"/>
  <c r="P300" i="100" s="1"/>
  <c r="AG301" i="100"/>
  <c r="F301" i="100" s="1"/>
  <c r="AO301" i="100"/>
  <c r="N301" i="100" s="1"/>
  <c r="AM302" i="100"/>
  <c r="L302" i="100" s="1"/>
  <c r="AK303" i="100"/>
  <c r="J303" i="100" s="1"/>
  <c r="AS303" i="100"/>
  <c r="R303" i="100" s="1"/>
  <c r="AF303" i="100" s="1"/>
  <c r="AI304" i="100"/>
  <c r="H304" i="100" s="1"/>
  <c r="AQ304" i="100"/>
  <c r="P304" i="100" s="1"/>
  <c r="AG305" i="100"/>
  <c r="F305" i="100" s="1"/>
  <c r="AO305" i="100"/>
  <c r="N305" i="100" s="1"/>
  <c r="AM306" i="100"/>
  <c r="L306" i="100" s="1"/>
  <c r="AK307" i="100"/>
  <c r="J307" i="100" s="1"/>
  <c r="AS307" i="100"/>
  <c r="R307" i="100" s="1"/>
  <c r="AI308" i="100"/>
  <c r="H308" i="100" s="1"/>
  <c r="AQ308" i="100"/>
  <c r="P308" i="100" s="1"/>
  <c r="AG309" i="100"/>
  <c r="F309" i="100" s="1"/>
  <c r="AO309" i="100"/>
  <c r="N309" i="100" s="1"/>
  <c r="AM310" i="100"/>
  <c r="L310" i="100" s="1"/>
  <c r="AK311" i="100"/>
  <c r="J311" i="100" s="1"/>
  <c r="AS311" i="100"/>
  <c r="R311" i="100" s="1"/>
  <c r="AF311" i="100" s="1"/>
  <c r="AI312" i="100"/>
  <c r="H312" i="100" s="1"/>
  <c r="AQ312" i="100"/>
  <c r="P312" i="100" s="1"/>
  <c r="AG313" i="100"/>
  <c r="F313" i="100" s="1"/>
  <c r="AO313" i="100"/>
  <c r="N313" i="100" s="1"/>
  <c r="AI237" i="100"/>
  <c r="H237" i="100" s="1"/>
  <c r="AQ237" i="100"/>
  <c r="P237" i="100" s="1"/>
  <c r="AG238" i="100"/>
  <c r="F238" i="100" s="1"/>
  <c r="AO238" i="100"/>
  <c r="N238" i="100" s="1"/>
  <c r="AM239" i="100"/>
  <c r="L239" i="100" s="1"/>
  <c r="AK240" i="100"/>
  <c r="J240" i="100" s="1"/>
  <c r="AD240" i="100" s="1"/>
  <c r="AS240" i="100"/>
  <c r="R240" i="100" s="1"/>
  <c r="AF240" i="100" s="1"/>
  <c r="AI241" i="100"/>
  <c r="H241" i="100" s="1"/>
  <c r="AQ241" i="100"/>
  <c r="P241" i="100" s="1"/>
  <c r="AG242" i="100"/>
  <c r="F242" i="100" s="1"/>
  <c r="AO242" i="100"/>
  <c r="N242" i="100" s="1"/>
  <c r="AM243" i="100"/>
  <c r="L243" i="100" s="1"/>
  <c r="AK244" i="100"/>
  <c r="J244" i="100" s="1"/>
  <c r="AS244" i="100"/>
  <c r="R244" i="100" s="1"/>
  <c r="AF244" i="100" s="1"/>
  <c r="AI245" i="100"/>
  <c r="H245" i="100" s="1"/>
  <c r="AQ245" i="100"/>
  <c r="P245" i="100" s="1"/>
  <c r="AG246" i="100"/>
  <c r="F246" i="100" s="1"/>
  <c r="AO246" i="100"/>
  <c r="N246" i="100" s="1"/>
  <c r="AM247" i="100"/>
  <c r="L247" i="100" s="1"/>
  <c r="AK248" i="100"/>
  <c r="J248" i="100" s="1"/>
  <c r="AS248" i="100"/>
  <c r="R248" i="100" s="1"/>
  <c r="AF248" i="100" s="1"/>
  <c r="AI249" i="100"/>
  <c r="H249" i="100" s="1"/>
  <c r="AQ249" i="100"/>
  <c r="P249" i="100" s="1"/>
  <c r="AG250" i="100"/>
  <c r="F250" i="100" s="1"/>
  <c r="AO250" i="100"/>
  <c r="N250" i="100" s="1"/>
  <c r="AM251" i="100"/>
  <c r="L251" i="100" s="1"/>
  <c r="AK252" i="100"/>
  <c r="J252" i="100" s="1"/>
  <c r="AS252" i="100"/>
  <c r="R252" i="100" s="1"/>
  <c r="AF252" i="100" s="1"/>
  <c r="AI253" i="100"/>
  <c r="H253" i="100" s="1"/>
  <c r="AQ253" i="100"/>
  <c r="P253" i="100" s="1"/>
  <c r="AG254" i="100"/>
  <c r="F254" i="100" s="1"/>
  <c r="AO254" i="100"/>
  <c r="N254" i="100" s="1"/>
  <c r="AM255" i="100"/>
  <c r="L255" i="100" s="1"/>
  <c r="AK256" i="100"/>
  <c r="J256" i="100" s="1"/>
  <c r="AS256" i="100"/>
  <c r="R256" i="100" s="1"/>
  <c r="AF256" i="100" s="1"/>
  <c r="AI257" i="100"/>
  <c r="H257" i="100" s="1"/>
  <c r="AQ257" i="100"/>
  <c r="P257" i="100" s="1"/>
  <c r="AG258" i="100"/>
  <c r="F258" i="100" s="1"/>
  <c r="AO258" i="100"/>
  <c r="N258" i="100" s="1"/>
  <c r="AE258" i="100" s="1"/>
  <c r="AM259" i="100"/>
  <c r="L259" i="100" s="1"/>
  <c r="AK260" i="100"/>
  <c r="J260" i="100" s="1"/>
  <c r="AS260" i="100"/>
  <c r="R260" i="100" s="1"/>
  <c r="AF260" i="100" s="1"/>
  <c r="AI261" i="100"/>
  <c r="H261" i="100" s="1"/>
  <c r="AQ261" i="100"/>
  <c r="P261" i="100" s="1"/>
  <c r="AG262" i="100"/>
  <c r="F262" i="100" s="1"/>
  <c r="AO262" i="100"/>
  <c r="N262" i="100" s="1"/>
  <c r="AM263" i="100"/>
  <c r="L263" i="100" s="1"/>
  <c r="AK264" i="100"/>
  <c r="J264" i="100" s="1"/>
  <c r="AS264" i="100"/>
  <c r="R264" i="100" s="1"/>
  <c r="AF264" i="100" s="1"/>
  <c r="AI265" i="100"/>
  <c r="H265" i="100" s="1"/>
  <c r="AQ265" i="100"/>
  <c r="P265" i="100" s="1"/>
  <c r="AM267" i="100"/>
  <c r="L267" i="100" s="1"/>
  <c r="AK268" i="100"/>
  <c r="J268" i="100" s="1"/>
  <c r="AS268" i="100"/>
  <c r="R268" i="100" s="1"/>
  <c r="AF268" i="100" s="1"/>
  <c r="AI269" i="100"/>
  <c r="H269" i="100" s="1"/>
  <c r="AQ269" i="100"/>
  <c r="P269" i="100" s="1"/>
  <c r="AG270" i="100"/>
  <c r="F270" i="100" s="1"/>
  <c r="AO270" i="100"/>
  <c r="N270" i="100" s="1"/>
  <c r="AM271" i="100"/>
  <c r="L271" i="100" s="1"/>
  <c r="AK272" i="100"/>
  <c r="J272" i="100" s="1"/>
  <c r="AS272" i="100"/>
  <c r="R272" i="100" s="1"/>
  <c r="AF272" i="100" s="1"/>
  <c r="AI273" i="100"/>
  <c r="H273" i="100" s="1"/>
  <c r="AQ273" i="100"/>
  <c r="P273" i="100" s="1"/>
  <c r="AG274" i="100"/>
  <c r="F274" i="100" s="1"/>
  <c r="AO274" i="100"/>
  <c r="N274" i="100" s="1"/>
  <c r="AM275" i="100"/>
  <c r="L275" i="100" s="1"/>
  <c r="AK276" i="100"/>
  <c r="J276" i="100" s="1"/>
  <c r="AS276" i="100"/>
  <c r="R276" i="100" s="1"/>
  <c r="AI277" i="100"/>
  <c r="H277" i="100" s="1"/>
  <c r="AQ277" i="100"/>
  <c r="P277" i="100" s="1"/>
  <c r="AG278" i="100"/>
  <c r="F278" i="100" s="1"/>
  <c r="AO278" i="100"/>
  <c r="N278" i="100" s="1"/>
  <c r="AM279" i="100"/>
  <c r="L279" i="100" s="1"/>
  <c r="AK280" i="100"/>
  <c r="J280" i="100" s="1"/>
  <c r="AS280" i="100"/>
  <c r="R280" i="100" s="1"/>
  <c r="AF280" i="100" s="1"/>
  <c r="AI281" i="100"/>
  <c r="H281" i="100" s="1"/>
  <c r="AQ281" i="100"/>
  <c r="P281" i="100" s="1"/>
  <c r="AG282" i="100"/>
  <c r="F282" i="100" s="1"/>
  <c r="AO282" i="100"/>
  <c r="N282" i="100" s="1"/>
  <c r="AK284" i="100"/>
  <c r="J284" i="100" s="1"/>
  <c r="AS284" i="100"/>
  <c r="R284" i="100" s="1"/>
  <c r="AI285" i="100"/>
  <c r="H285" i="100" s="1"/>
  <c r="AQ285" i="100"/>
  <c r="P285" i="100" s="1"/>
  <c r="AG286" i="100"/>
  <c r="AO286" i="100"/>
  <c r="AM287" i="100"/>
  <c r="L287" i="100" s="1"/>
  <c r="AK288" i="100"/>
  <c r="J288" i="100" s="1"/>
  <c r="AS288" i="100"/>
  <c r="R288" i="100" s="1"/>
  <c r="AI289" i="100"/>
  <c r="H289" i="100" s="1"/>
  <c r="AQ289" i="100"/>
  <c r="P289" i="100" s="1"/>
  <c r="AM291" i="100"/>
  <c r="L291" i="100" s="1"/>
  <c r="AK292" i="100"/>
  <c r="J292" i="100" s="1"/>
  <c r="AS292" i="100"/>
  <c r="R292" i="100" s="1"/>
  <c r="AF292" i="100" s="1"/>
  <c r="AI293" i="100"/>
  <c r="H293" i="100" s="1"/>
  <c r="AQ293" i="100"/>
  <c r="P293" i="100" s="1"/>
  <c r="AG294" i="100"/>
  <c r="F294" i="100" s="1"/>
  <c r="AO294" i="100"/>
  <c r="N294" i="100" s="1"/>
  <c r="AM295" i="100"/>
  <c r="L295" i="100" s="1"/>
  <c r="AK296" i="100"/>
  <c r="J296" i="100" s="1"/>
  <c r="AS296" i="100"/>
  <c r="R296" i="100" s="1"/>
  <c r="AF296" i="100" s="1"/>
  <c r="AI297" i="100"/>
  <c r="H297" i="100" s="1"/>
  <c r="AQ297" i="100"/>
  <c r="P297" i="100" s="1"/>
  <c r="AG298" i="100"/>
  <c r="F298" i="100" s="1"/>
  <c r="AO298" i="100"/>
  <c r="N298" i="100" s="1"/>
  <c r="AM299" i="100"/>
  <c r="L299" i="100" s="1"/>
  <c r="AK300" i="100"/>
  <c r="J300" i="100" s="1"/>
  <c r="AS300" i="100"/>
  <c r="R300" i="100" s="1"/>
  <c r="AF300" i="100" s="1"/>
  <c r="AI301" i="100"/>
  <c r="H301" i="100" s="1"/>
  <c r="AQ301" i="100"/>
  <c r="P301" i="100" s="1"/>
  <c r="AG302" i="100"/>
  <c r="F302" i="100" s="1"/>
  <c r="AO302" i="100"/>
  <c r="N302" i="100" s="1"/>
  <c r="AM303" i="100"/>
  <c r="L303" i="100" s="1"/>
  <c r="AK304" i="100"/>
  <c r="J304" i="100" s="1"/>
  <c r="AS304" i="100"/>
  <c r="AI305" i="100"/>
  <c r="H305" i="100" s="1"/>
  <c r="AQ305" i="100"/>
  <c r="P305" i="100" s="1"/>
  <c r="AG306" i="100"/>
  <c r="F306" i="100" s="1"/>
  <c r="AO306" i="100"/>
  <c r="N306" i="100" s="1"/>
  <c r="AM307" i="100"/>
  <c r="L307" i="100" s="1"/>
  <c r="AK308" i="100"/>
  <c r="AS308" i="100"/>
  <c r="R308" i="100" s="1"/>
  <c r="AF308" i="100" s="1"/>
  <c r="AI309" i="100"/>
  <c r="H309" i="100" s="1"/>
  <c r="AQ309" i="100"/>
  <c r="P309" i="100" s="1"/>
  <c r="AG310" i="100"/>
  <c r="F310" i="100" s="1"/>
  <c r="AO310" i="100"/>
  <c r="N310" i="100" s="1"/>
  <c r="AM311" i="100"/>
  <c r="L311" i="100" s="1"/>
  <c r="AK312" i="100"/>
  <c r="J312" i="100" s="1"/>
  <c r="AS312" i="100"/>
  <c r="R312" i="100" s="1"/>
  <c r="AF312" i="100" s="1"/>
  <c r="AI313" i="100"/>
  <c r="H313" i="100" s="1"/>
  <c r="AQ313" i="100"/>
  <c r="P313" i="100" s="1"/>
  <c r="AM315" i="100"/>
  <c r="L315" i="100" s="1"/>
  <c r="AK320" i="100"/>
  <c r="J320" i="100" s="1"/>
  <c r="AS320" i="100"/>
  <c r="R320" i="100" s="1"/>
  <c r="AF320" i="100" s="1"/>
  <c r="AI321" i="100"/>
  <c r="H321" i="100" s="1"/>
  <c r="AQ321" i="100"/>
  <c r="P321" i="100" s="1"/>
  <c r="AG322" i="100"/>
  <c r="F322" i="100" s="1"/>
  <c r="AO322" i="100"/>
  <c r="N322" i="100" s="1"/>
  <c r="AM323" i="100"/>
  <c r="L323" i="100" s="1"/>
  <c r="AK324" i="100"/>
  <c r="AS324" i="100"/>
  <c r="R324" i="100" s="1"/>
  <c r="AI325" i="100"/>
  <c r="H325" i="100" s="1"/>
  <c r="AQ325" i="100"/>
  <c r="P325" i="100" s="1"/>
  <c r="AG326" i="100"/>
  <c r="F326" i="100" s="1"/>
  <c r="AO326" i="100"/>
  <c r="N326" i="100" s="1"/>
  <c r="AM327" i="100"/>
  <c r="L327" i="100" s="1"/>
  <c r="AK328" i="100"/>
  <c r="J328" i="100" s="1"/>
  <c r="AS328" i="100"/>
  <c r="R328" i="100" s="1"/>
  <c r="AF328" i="100" s="1"/>
  <c r="AG330" i="100"/>
  <c r="F330" i="100" s="1"/>
  <c r="AO330" i="100"/>
  <c r="N330" i="100" s="1"/>
  <c r="AM331" i="100"/>
  <c r="L331" i="100" s="1"/>
  <c r="AK332" i="100"/>
  <c r="J332" i="100" s="1"/>
  <c r="AS332" i="100"/>
  <c r="R332" i="100" s="1"/>
  <c r="AI333" i="100"/>
  <c r="H333" i="100" s="1"/>
  <c r="AQ333" i="100"/>
  <c r="P333" i="100" s="1"/>
  <c r="AG334" i="100"/>
  <c r="F334" i="100" s="1"/>
  <c r="AG335" i="100"/>
  <c r="F335" i="100" s="1"/>
  <c r="AO335" i="100"/>
  <c r="N335" i="100" s="1"/>
  <c r="AM336" i="100"/>
  <c r="L336" i="100" s="1"/>
  <c r="AK337" i="100"/>
  <c r="J337" i="100" s="1"/>
  <c r="AS337" i="100"/>
  <c r="R337" i="100" s="1"/>
  <c r="AI338" i="100"/>
  <c r="H338" i="100" s="1"/>
  <c r="AQ338" i="100"/>
  <c r="P338" i="100" s="1"/>
  <c r="AG339" i="100"/>
  <c r="AO339" i="100"/>
  <c r="N339" i="100" s="1"/>
  <c r="AM340" i="100"/>
  <c r="L340" i="100" s="1"/>
  <c r="AK341" i="100"/>
  <c r="J341" i="100" s="1"/>
  <c r="AS341" i="100"/>
  <c r="R341" i="100" s="1"/>
  <c r="AF341" i="100" s="1"/>
  <c r="AI342" i="100"/>
  <c r="H342" i="100" s="1"/>
  <c r="AQ342" i="100"/>
  <c r="P342" i="100" s="1"/>
  <c r="AG343" i="100"/>
  <c r="F343" i="100" s="1"/>
  <c r="AO343" i="100"/>
  <c r="N343" i="100" s="1"/>
  <c r="AM344" i="100"/>
  <c r="L344" i="100" s="1"/>
  <c r="AK345" i="100"/>
  <c r="J345" i="100" s="1"/>
  <c r="AS345" i="100"/>
  <c r="R345" i="100" s="1"/>
  <c r="AF345" i="100" s="1"/>
  <c r="AI346" i="100"/>
  <c r="H346" i="100" s="1"/>
  <c r="AQ346" i="100"/>
  <c r="P346" i="100" s="1"/>
  <c r="AG347" i="100"/>
  <c r="F347" i="100" s="1"/>
  <c r="AO347" i="100"/>
  <c r="N347" i="100" s="1"/>
  <c r="AM348" i="100"/>
  <c r="L348" i="100" s="1"/>
  <c r="AK349" i="100"/>
  <c r="J349" i="100" s="1"/>
  <c r="AS349" i="100"/>
  <c r="R349" i="100" s="1"/>
  <c r="AF349" i="100" s="1"/>
  <c r="AI350" i="100"/>
  <c r="H350" i="100" s="1"/>
  <c r="AQ350" i="100"/>
  <c r="P350" i="100" s="1"/>
  <c r="AG351" i="100"/>
  <c r="F351" i="100" s="1"/>
  <c r="AO351" i="100"/>
  <c r="N351" i="100" s="1"/>
  <c r="AM352" i="100"/>
  <c r="L352" i="100" s="1"/>
  <c r="AK353" i="100"/>
  <c r="J353" i="100" s="1"/>
  <c r="AS353" i="100"/>
  <c r="R353" i="100" s="1"/>
  <c r="AI354" i="100"/>
  <c r="H354" i="100" s="1"/>
  <c r="AQ354" i="100"/>
  <c r="P354" i="100" s="1"/>
  <c r="AG355" i="100"/>
  <c r="F355" i="100" s="1"/>
  <c r="AO355" i="100"/>
  <c r="N355" i="100" s="1"/>
  <c r="AM356" i="100"/>
  <c r="L356" i="100" s="1"/>
  <c r="AK357" i="100"/>
  <c r="J357" i="100" s="1"/>
  <c r="AS357" i="100"/>
  <c r="R357" i="100" s="1"/>
  <c r="AF357" i="100" s="1"/>
  <c r="AI358" i="100"/>
  <c r="H358" i="100" s="1"/>
  <c r="AQ358" i="100"/>
  <c r="P358" i="100" s="1"/>
  <c r="AG359" i="100"/>
  <c r="F359" i="100" s="1"/>
  <c r="AO359" i="100"/>
  <c r="N359" i="100" s="1"/>
  <c r="AM360" i="100"/>
  <c r="L360" i="100" s="1"/>
  <c r="AK361" i="100"/>
  <c r="J361" i="100" s="1"/>
  <c r="AS361" i="100"/>
  <c r="R361" i="100" s="1"/>
  <c r="AF361" i="100" s="1"/>
  <c r="AI362" i="100"/>
  <c r="H362" i="100" s="1"/>
  <c r="AQ362" i="100"/>
  <c r="P362" i="100" s="1"/>
  <c r="AG363" i="100"/>
  <c r="F363" i="100" s="1"/>
  <c r="AO363" i="100"/>
  <c r="N363" i="100" s="1"/>
  <c r="AM364" i="100"/>
  <c r="L364" i="100" s="1"/>
  <c r="AK365" i="100"/>
  <c r="J365" i="100" s="1"/>
  <c r="AS365" i="100"/>
  <c r="R365" i="100" s="1"/>
  <c r="AF365" i="100" s="1"/>
  <c r="AI366" i="100"/>
  <c r="H366" i="100" s="1"/>
  <c r="AQ366" i="100"/>
  <c r="P366" i="100" s="1"/>
  <c r="AG367" i="100"/>
  <c r="F367" i="100" s="1"/>
  <c r="AO367" i="100"/>
  <c r="N367" i="100" s="1"/>
  <c r="AM368" i="100"/>
  <c r="L368" i="100" s="1"/>
  <c r="AK369" i="100"/>
  <c r="J369" i="100" s="1"/>
  <c r="AS369" i="100"/>
  <c r="R369" i="100" s="1"/>
  <c r="AI371" i="100"/>
  <c r="AQ371" i="100"/>
  <c r="AG372" i="100"/>
  <c r="F372" i="100" s="1"/>
  <c r="AO372" i="100"/>
  <c r="N372" i="100" s="1"/>
  <c r="AM373" i="100"/>
  <c r="L373" i="100" s="1"/>
  <c r="AK374" i="100"/>
  <c r="J374" i="100" s="1"/>
  <c r="AS374" i="100"/>
  <c r="R374" i="100" s="1"/>
  <c r="AF374" i="100" s="1"/>
  <c r="AI375" i="100"/>
  <c r="H375" i="100" s="1"/>
  <c r="AQ375" i="100"/>
  <c r="P375" i="100" s="1"/>
  <c r="AG376" i="100"/>
  <c r="F376" i="100" s="1"/>
  <c r="AO376" i="100"/>
  <c r="N376" i="100" s="1"/>
  <c r="AM377" i="100"/>
  <c r="L377" i="100" s="1"/>
  <c r="AK378" i="100"/>
  <c r="J378" i="100" s="1"/>
  <c r="AS378" i="100"/>
  <c r="R378" i="100" s="1"/>
  <c r="AF378" i="100" s="1"/>
  <c r="AI379" i="100"/>
  <c r="H379" i="100" s="1"/>
  <c r="AQ379" i="100"/>
  <c r="P379" i="100" s="1"/>
  <c r="AG380" i="100"/>
  <c r="F380" i="100" s="1"/>
  <c r="AO380" i="100"/>
  <c r="N380" i="100" s="1"/>
  <c r="AM381" i="100"/>
  <c r="L381" i="100" s="1"/>
  <c r="AK382" i="100"/>
  <c r="J382" i="100" s="1"/>
  <c r="AS382" i="100"/>
  <c r="R382" i="100" s="1"/>
  <c r="AF382" i="100" s="1"/>
  <c r="AI383" i="100"/>
  <c r="H383" i="100" s="1"/>
  <c r="AQ383" i="100"/>
  <c r="P383" i="100" s="1"/>
  <c r="AG384" i="100"/>
  <c r="F384" i="100" s="1"/>
  <c r="AO384" i="100"/>
  <c r="N384" i="100" s="1"/>
  <c r="AM385" i="100"/>
  <c r="L385" i="100" s="1"/>
  <c r="AK386" i="100"/>
  <c r="J386" i="100" s="1"/>
  <c r="AS386" i="100"/>
  <c r="R386" i="100" s="1"/>
  <c r="AF386" i="100" s="1"/>
  <c r="AI387" i="100"/>
  <c r="H387" i="100" s="1"/>
  <c r="AQ387" i="100"/>
  <c r="P387" i="100" s="1"/>
  <c r="AG388" i="100"/>
  <c r="F388" i="100" s="1"/>
  <c r="AO388" i="100"/>
  <c r="N388" i="100" s="1"/>
  <c r="AM389" i="100"/>
  <c r="L389" i="100" s="1"/>
  <c r="AK390" i="100"/>
  <c r="J390" i="100" s="1"/>
  <c r="AS390" i="100"/>
  <c r="R390" i="100" s="1"/>
  <c r="AI391" i="100"/>
  <c r="H391" i="100" s="1"/>
  <c r="AQ391" i="100"/>
  <c r="P391" i="100" s="1"/>
  <c r="AG392" i="100"/>
  <c r="F392" i="100" s="1"/>
  <c r="AO392" i="100"/>
  <c r="N392" i="100" s="1"/>
  <c r="AM393" i="100"/>
  <c r="L393" i="100" s="1"/>
  <c r="AK394" i="100"/>
  <c r="J394" i="100" s="1"/>
  <c r="AS394" i="100"/>
  <c r="R394" i="100" s="1"/>
  <c r="AF394" i="100" s="1"/>
  <c r="AI395" i="100"/>
  <c r="H395" i="100" s="1"/>
  <c r="AQ395" i="100"/>
  <c r="P395" i="100" s="1"/>
  <c r="AE395" i="100" s="1"/>
  <c r="AG396" i="100"/>
  <c r="F396" i="100" s="1"/>
  <c r="AO396" i="100"/>
  <c r="N396" i="100" s="1"/>
  <c r="AM397" i="100"/>
  <c r="L397" i="100" s="1"/>
  <c r="AK398" i="100"/>
  <c r="J398" i="100" s="1"/>
  <c r="AS398" i="100"/>
  <c r="R398" i="100" s="1"/>
  <c r="AF398" i="100" s="1"/>
  <c r="AI399" i="100"/>
  <c r="H399" i="100" s="1"/>
  <c r="AQ399" i="100"/>
  <c r="P399" i="100" s="1"/>
  <c r="AE399" i="100" s="1"/>
  <c r="AG400" i="100"/>
  <c r="F400" i="100" s="1"/>
  <c r="AO400" i="100"/>
  <c r="N400" i="100" s="1"/>
  <c r="AN320" i="100"/>
  <c r="M320" i="100" s="1"/>
  <c r="AL321" i="100"/>
  <c r="AJ322" i="100"/>
  <c r="I322" i="100" s="1"/>
  <c r="AR322" i="100"/>
  <c r="Q322" i="100" s="1"/>
  <c r="AH323" i="100"/>
  <c r="G323" i="100" s="1"/>
  <c r="AP323" i="100"/>
  <c r="O323" i="100" s="1"/>
  <c r="AN324" i="100"/>
  <c r="M324" i="100" s="1"/>
  <c r="AL325" i="100"/>
  <c r="K325" i="100" s="1"/>
  <c r="AJ326" i="100"/>
  <c r="I326" i="100" s="1"/>
  <c r="AR326" i="100"/>
  <c r="Q326" i="100" s="1"/>
  <c r="AH327" i="100"/>
  <c r="G327" i="100" s="1"/>
  <c r="AP327" i="100"/>
  <c r="O327" i="100" s="1"/>
  <c r="AN328" i="100"/>
  <c r="M328" i="100" s="1"/>
  <c r="AJ330" i="100"/>
  <c r="I330" i="100" s="1"/>
  <c r="AR330" i="100"/>
  <c r="Q330" i="100" s="1"/>
  <c r="AH331" i="100"/>
  <c r="G331" i="100" s="1"/>
  <c r="AP331" i="100"/>
  <c r="O331" i="100" s="1"/>
  <c r="AN332" i="100"/>
  <c r="M332" i="100" s="1"/>
  <c r="AL333" i="100"/>
  <c r="K333" i="100" s="1"/>
  <c r="AJ334" i="100"/>
  <c r="I334" i="100" s="1"/>
  <c r="AR334" i="100"/>
  <c r="Q334" i="100" s="1"/>
  <c r="AH335" i="100"/>
  <c r="G335" i="100" s="1"/>
  <c r="AP335" i="100"/>
  <c r="O335" i="100" s="1"/>
  <c r="AN336" i="100"/>
  <c r="M336" i="100" s="1"/>
  <c r="AL337" i="100"/>
  <c r="K337" i="100" s="1"/>
  <c r="AJ338" i="100"/>
  <c r="I338" i="100" s="1"/>
  <c r="AR338" i="100"/>
  <c r="Q338" i="100" s="1"/>
  <c r="AH339" i="100"/>
  <c r="G339" i="100" s="1"/>
  <c r="AP339" i="100"/>
  <c r="O339" i="100" s="1"/>
  <c r="AN340" i="100"/>
  <c r="M340" i="100" s="1"/>
  <c r="AL341" i="100"/>
  <c r="K341" i="100" s="1"/>
  <c r="AJ342" i="100"/>
  <c r="I342" i="100" s="1"/>
  <c r="AR342" i="100"/>
  <c r="Q342" i="100" s="1"/>
  <c r="AH343" i="100"/>
  <c r="G343" i="100" s="1"/>
  <c r="AP343" i="100"/>
  <c r="O343" i="100" s="1"/>
  <c r="AN344" i="100"/>
  <c r="M344" i="100" s="1"/>
  <c r="AL345" i="100"/>
  <c r="K345" i="100" s="1"/>
  <c r="AJ346" i="100"/>
  <c r="I346" i="100" s="1"/>
  <c r="AR346" i="100"/>
  <c r="Q346" i="100" s="1"/>
  <c r="AH347" i="100"/>
  <c r="G347" i="100" s="1"/>
  <c r="AP347" i="100"/>
  <c r="O347" i="100" s="1"/>
  <c r="AN348" i="100"/>
  <c r="M348" i="100" s="1"/>
  <c r="AL349" i="100"/>
  <c r="K349" i="100" s="1"/>
  <c r="AJ350" i="100"/>
  <c r="I350" i="100" s="1"/>
  <c r="AR350" i="100"/>
  <c r="Q350" i="100" s="1"/>
  <c r="AH351" i="100"/>
  <c r="G351" i="100" s="1"/>
  <c r="AP351" i="100"/>
  <c r="O351" i="100" s="1"/>
  <c r="AN352" i="100"/>
  <c r="M352" i="100" s="1"/>
  <c r="AL353" i="100"/>
  <c r="K353" i="100" s="1"/>
  <c r="AJ354" i="100"/>
  <c r="I354" i="100" s="1"/>
  <c r="AR354" i="100"/>
  <c r="Q354" i="100" s="1"/>
  <c r="AH355" i="100"/>
  <c r="G355" i="100" s="1"/>
  <c r="AP355" i="100"/>
  <c r="O355" i="100" s="1"/>
  <c r="AN356" i="100"/>
  <c r="M356" i="100" s="1"/>
  <c r="AL357" i="100"/>
  <c r="K357" i="100" s="1"/>
  <c r="AJ358" i="100"/>
  <c r="I358" i="100" s="1"/>
  <c r="AR358" i="100"/>
  <c r="Q358" i="100" s="1"/>
  <c r="AH359" i="100"/>
  <c r="G359" i="100" s="1"/>
  <c r="AP359" i="100"/>
  <c r="O359" i="100" s="1"/>
  <c r="AN360" i="100"/>
  <c r="M360" i="100" s="1"/>
  <c r="AL361" i="100"/>
  <c r="K361" i="100" s="1"/>
  <c r="AJ362" i="100"/>
  <c r="I362" i="100" s="1"/>
  <c r="AR362" i="100"/>
  <c r="Q362" i="100" s="1"/>
  <c r="AH363" i="100"/>
  <c r="G363" i="100" s="1"/>
  <c r="AP363" i="100"/>
  <c r="O363" i="100" s="1"/>
  <c r="AN364" i="100"/>
  <c r="M364" i="100" s="1"/>
  <c r="AL365" i="100"/>
  <c r="K365" i="100" s="1"/>
  <c r="AJ366" i="100"/>
  <c r="I366" i="100" s="1"/>
  <c r="AR366" i="100"/>
  <c r="Q366" i="100" s="1"/>
  <c r="AH367" i="100"/>
  <c r="G367" i="100" s="1"/>
  <c r="AP367" i="100"/>
  <c r="O367" i="100" s="1"/>
  <c r="AN368" i="100"/>
  <c r="M368" i="100" s="1"/>
  <c r="AL369" i="100"/>
  <c r="K369" i="100" s="1"/>
  <c r="AJ371" i="100"/>
  <c r="I371" i="100" s="1"/>
  <c r="AR371" i="100"/>
  <c r="Q371" i="100" s="1"/>
  <c r="AH372" i="100"/>
  <c r="G372" i="100" s="1"/>
  <c r="AP372" i="100"/>
  <c r="O372" i="100" s="1"/>
  <c r="AN373" i="100"/>
  <c r="M373" i="100" s="1"/>
  <c r="AL374" i="100"/>
  <c r="K374" i="100" s="1"/>
  <c r="AJ375" i="100"/>
  <c r="I375" i="100" s="1"/>
  <c r="AR375" i="100"/>
  <c r="Q375" i="100" s="1"/>
  <c r="AH376" i="100"/>
  <c r="G376" i="100" s="1"/>
  <c r="AP376" i="100"/>
  <c r="O376" i="100" s="1"/>
  <c r="AN377" i="100"/>
  <c r="M377" i="100" s="1"/>
  <c r="AL378" i="100"/>
  <c r="K378" i="100" s="1"/>
  <c r="AJ379" i="100"/>
  <c r="I379" i="100" s="1"/>
  <c r="AR379" i="100"/>
  <c r="Q379" i="100" s="1"/>
  <c r="AH380" i="100"/>
  <c r="G380" i="100" s="1"/>
  <c r="AP380" i="100"/>
  <c r="O380" i="100" s="1"/>
  <c r="AN381" i="100"/>
  <c r="M381" i="100" s="1"/>
  <c r="AL382" i="100"/>
  <c r="K382" i="100" s="1"/>
  <c r="AJ383" i="100"/>
  <c r="I383" i="100" s="1"/>
  <c r="AR383" i="100"/>
  <c r="Q383" i="100" s="1"/>
  <c r="AH384" i="100"/>
  <c r="G384" i="100" s="1"/>
  <c r="AP384" i="100"/>
  <c r="O384" i="100" s="1"/>
  <c r="AN385" i="100"/>
  <c r="M385" i="100" s="1"/>
  <c r="AL386" i="100"/>
  <c r="K386" i="100" s="1"/>
  <c r="AJ387" i="100"/>
  <c r="I387" i="100" s="1"/>
  <c r="AR387" i="100"/>
  <c r="Q387" i="100" s="1"/>
  <c r="AH388" i="100"/>
  <c r="G388" i="100" s="1"/>
  <c r="AP388" i="100"/>
  <c r="O388" i="100" s="1"/>
  <c r="AN389" i="100"/>
  <c r="M389" i="100" s="1"/>
  <c r="AL390" i="100"/>
  <c r="K390" i="100" s="1"/>
  <c r="AJ391" i="100"/>
  <c r="I391" i="100" s="1"/>
  <c r="AR391" i="100"/>
  <c r="Q391" i="100" s="1"/>
  <c r="AL394" i="100"/>
  <c r="K394" i="100" s="1"/>
  <c r="AJ395" i="100"/>
  <c r="I395" i="100" s="1"/>
  <c r="AR395" i="100"/>
  <c r="Q395" i="100" s="1"/>
  <c r="AH396" i="100"/>
  <c r="G396" i="100" s="1"/>
  <c r="AP396" i="100"/>
  <c r="O396" i="100" s="1"/>
  <c r="AN397" i="100"/>
  <c r="M397" i="100" s="1"/>
  <c r="AL398" i="100"/>
  <c r="K398" i="100" s="1"/>
  <c r="AJ399" i="100"/>
  <c r="I399" i="100" s="1"/>
  <c r="AR399" i="100"/>
  <c r="Q399" i="100" s="1"/>
  <c r="AH400" i="100"/>
  <c r="G400" i="100" s="1"/>
  <c r="AP400" i="100"/>
  <c r="O400" i="100" s="1"/>
  <c r="AI331" i="100"/>
  <c r="H331" i="100" s="1"/>
  <c r="AQ331" i="100"/>
  <c r="P331" i="100" s="1"/>
  <c r="AG332" i="100"/>
  <c r="F332" i="100" s="1"/>
  <c r="AO332" i="100"/>
  <c r="N332" i="100" s="1"/>
  <c r="AM333" i="100"/>
  <c r="L333" i="100" s="1"/>
  <c r="AK334" i="100"/>
  <c r="J334" i="100" s="1"/>
  <c r="AS334" i="100"/>
  <c r="R334" i="100" s="1"/>
  <c r="AI335" i="100"/>
  <c r="H335" i="100" s="1"/>
  <c r="AQ335" i="100"/>
  <c r="P335" i="100" s="1"/>
  <c r="AG336" i="100"/>
  <c r="F336" i="100" s="1"/>
  <c r="AO336" i="100"/>
  <c r="N336" i="100" s="1"/>
  <c r="AM337" i="100"/>
  <c r="L337" i="100" s="1"/>
  <c r="AK338" i="100"/>
  <c r="J338" i="100" s="1"/>
  <c r="AS338" i="100"/>
  <c r="R338" i="100" s="1"/>
  <c r="AI339" i="100"/>
  <c r="H339" i="100" s="1"/>
  <c r="AQ339" i="100"/>
  <c r="P339" i="100" s="1"/>
  <c r="AG340" i="100"/>
  <c r="F340" i="100" s="1"/>
  <c r="AO340" i="100"/>
  <c r="N340" i="100" s="1"/>
  <c r="AM341" i="100"/>
  <c r="L341" i="100" s="1"/>
  <c r="AK342" i="100"/>
  <c r="J342" i="100" s="1"/>
  <c r="AS342" i="100"/>
  <c r="R342" i="100" s="1"/>
  <c r="AI343" i="100"/>
  <c r="H343" i="100" s="1"/>
  <c r="AQ343" i="100"/>
  <c r="P343" i="100" s="1"/>
  <c r="AG344" i="100"/>
  <c r="F344" i="100" s="1"/>
  <c r="AO344" i="100"/>
  <c r="N344" i="100" s="1"/>
  <c r="AM345" i="100"/>
  <c r="L345" i="100" s="1"/>
  <c r="AK346" i="100"/>
  <c r="J346" i="100" s="1"/>
  <c r="AS346" i="100"/>
  <c r="R346" i="100" s="1"/>
  <c r="AI347" i="100"/>
  <c r="H347" i="100" s="1"/>
  <c r="AQ347" i="100"/>
  <c r="P347" i="100" s="1"/>
  <c r="AG348" i="100"/>
  <c r="F348" i="100" s="1"/>
  <c r="AO348" i="100"/>
  <c r="N348" i="100" s="1"/>
  <c r="AM349" i="100"/>
  <c r="L349" i="100" s="1"/>
  <c r="AK350" i="100"/>
  <c r="J350" i="100" s="1"/>
  <c r="AS350" i="100"/>
  <c r="R350" i="100" s="1"/>
  <c r="AI351" i="100"/>
  <c r="H351" i="100" s="1"/>
  <c r="AQ351" i="100"/>
  <c r="P351" i="100" s="1"/>
  <c r="AG352" i="100"/>
  <c r="F352" i="100" s="1"/>
  <c r="AO352" i="100"/>
  <c r="N352" i="100" s="1"/>
  <c r="AM353" i="100"/>
  <c r="L353" i="100" s="1"/>
  <c r="AK354" i="100"/>
  <c r="J354" i="100" s="1"/>
  <c r="AS354" i="100"/>
  <c r="R354" i="100" s="1"/>
  <c r="AI355" i="100"/>
  <c r="H355" i="100" s="1"/>
  <c r="AQ355" i="100"/>
  <c r="P355" i="100" s="1"/>
  <c r="AG356" i="100"/>
  <c r="F356" i="100" s="1"/>
  <c r="AO356" i="100"/>
  <c r="N356" i="100" s="1"/>
  <c r="AM357" i="100"/>
  <c r="L357" i="100" s="1"/>
  <c r="AK358" i="100"/>
  <c r="J358" i="100" s="1"/>
  <c r="AS358" i="100"/>
  <c r="R358" i="100" s="1"/>
  <c r="AI359" i="100"/>
  <c r="H359" i="100" s="1"/>
  <c r="AQ359" i="100"/>
  <c r="P359" i="100" s="1"/>
  <c r="AG360" i="100"/>
  <c r="F360" i="100" s="1"/>
  <c r="AO360" i="100"/>
  <c r="N360" i="100" s="1"/>
  <c r="AM361" i="100"/>
  <c r="L361" i="100" s="1"/>
  <c r="AK362" i="100"/>
  <c r="J362" i="100" s="1"/>
  <c r="AS362" i="100"/>
  <c r="R362" i="100" s="1"/>
  <c r="AI363" i="100"/>
  <c r="H363" i="100" s="1"/>
  <c r="AQ363" i="100"/>
  <c r="P363" i="100" s="1"/>
  <c r="AG364" i="100"/>
  <c r="F364" i="100" s="1"/>
  <c r="AO364" i="100"/>
  <c r="N364" i="100" s="1"/>
  <c r="AM365" i="100"/>
  <c r="L365" i="100" s="1"/>
  <c r="AK366" i="100"/>
  <c r="J366" i="100" s="1"/>
  <c r="AS366" i="100"/>
  <c r="R366" i="100" s="1"/>
  <c r="AI367" i="100"/>
  <c r="H367" i="100" s="1"/>
  <c r="AQ367" i="100"/>
  <c r="P367" i="100" s="1"/>
  <c r="AG368" i="100"/>
  <c r="F368" i="100" s="1"/>
  <c r="AO368" i="100"/>
  <c r="N368" i="100" s="1"/>
  <c r="AM369" i="100"/>
  <c r="L369" i="100" s="1"/>
  <c r="AK371" i="100"/>
  <c r="J371" i="100" s="1"/>
  <c r="AS371" i="100"/>
  <c r="R371" i="100" s="1"/>
  <c r="AI372" i="100"/>
  <c r="H372" i="100" s="1"/>
  <c r="AQ372" i="100"/>
  <c r="P372" i="100" s="1"/>
  <c r="AG373" i="100"/>
  <c r="F373" i="100" s="1"/>
  <c r="AO373" i="100"/>
  <c r="N373" i="100" s="1"/>
  <c r="AM374" i="100"/>
  <c r="L374" i="100" s="1"/>
  <c r="AK375" i="100"/>
  <c r="J375" i="100" s="1"/>
  <c r="AS375" i="100"/>
  <c r="R375" i="100" s="1"/>
  <c r="AI376" i="100"/>
  <c r="H376" i="100" s="1"/>
  <c r="AQ376" i="100"/>
  <c r="P376" i="100" s="1"/>
  <c r="AG377" i="100"/>
  <c r="F377" i="100" s="1"/>
  <c r="AO377" i="100"/>
  <c r="N377" i="100" s="1"/>
  <c r="AM378" i="100"/>
  <c r="L378" i="100" s="1"/>
  <c r="AK379" i="100"/>
  <c r="J379" i="100" s="1"/>
  <c r="AS379" i="100"/>
  <c r="R379" i="100" s="1"/>
  <c r="AI380" i="100"/>
  <c r="H380" i="100" s="1"/>
  <c r="AQ380" i="100"/>
  <c r="P380" i="100" s="1"/>
  <c r="AG381" i="100"/>
  <c r="F381" i="100" s="1"/>
  <c r="AO381" i="100"/>
  <c r="N381" i="100" s="1"/>
  <c r="AM382" i="100"/>
  <c r="L382" i="100" s="1"/>
  <c r="AK383" i="100"/>
  <c r="J383" i="100" s="1"/>
  <c r="AS383" i="100"/>
  <c r="R383" i="100" s="1"/>
  <c r="AI384" i="100"/>
  <c r="H384" i="100" s="1"/>
  <c r="AQ384" i="100"/>
  <c r="P384" i="100" s="1"/>
  <c r="AG385" i="100"/>
  <c r="F385" i="100" s="1"/>
  <c r="AO385" i="100"/>
  <c r="N385" i="100" s="1"/>
  <c r="AM386" i="100"/>
  <c r="L386" i="100" s="1"/>
  <c r="AK387" i="100"/>
  <c r="J387" i="100" s="1"/>
  <c r="AS387" i="100"/>
  <c r="R387" i="100" s="1"/>
  <c r="AI388" i="100"/>
  <c r="H388" i="100" s="1"/>
  <c r="AQ388" i="100"/>
  <c r="P388" i="100" s="1"/>
  <c r="AG389" i="100"/>
  <c r="F389" i="100" s="1"/>
  <c r="AO389" i="100"/>
  <c r="N389" i="100" s="1"/>
  <c r="AM390" i="100"/>
  <c r="L390" i="100" s="1"/>
  <c r="AK391" i="100"/>
  <c r="J391" i="100" s="1"/>
  <c r="AS391" i="100"/>
  <c r="R391" i="100" s="1"/>
  <c r="AI392" i="100"/>
  <c r="H392" i="100" s="1"/>
  <c r="AQ392" i="100"/>
  <c r="P392" i="100" s="1"/>
  <c r="AG393" i="100"/>
  <c r="F393" i="100" s="1"/>
  <c r="AO393" i="100"/>
  <c r="N393" i="100" s="1"/>
  <c r="AE393" i="100" s="1"/>
  <c r="AM394" i="100"/>
  <c r="L394" i="100" s="1"/>
  <c r="AK395" i="100"/>
  <c r="J395" i="100" s="1"/>
  <c r="AS395" i="100"/>
  <c r="R395" i="100" s="1"/>
  <c r="AI396" i="100"/>
  <c r="H396" i="100" s="1"/>
  <c r="AQ396" i="100"/>
  <c r="P396" i="100" s="1"/>
  <c r="AG397" i="100"/>
  <c r="F397" i="100" s="1"/>
  <c r="AB397" i="100" s="1"/>
  <c r="AO397" i="100"/>
  <c r="N397" i="100" s="1"/>
  <c r="AM398" i="100"/>
  <c r="L398" i="100" s="1"/>
  <c r="AK399" i="100"/>
  <c r="J399" i="100" s="1"/>
  <c r="AS399" i="100"/>
  <c r="R399" i="100" s="1"/>
  <c r="AI400" i="100"/>
  <c r="H400" i="100" s="1"/>
  <c r="AQ400" i="100"/>
  <c r="P400" i="100" s="1"/>
  <c r="AG370" i="100"/>
  <c r="F370" i="100" s="1"/>
  <c r="AO370" i="100"/>
  <c r="N370" i="100" s="1"/>
  <c r="AK315" i="100"/>
  <c r="J315" i="100" s="1"/>
  <c r="AS315" i="100"/>
  <c r="R315" i="100" s="1"/>
  <c r="AF315" i="100" s="1"/>
  <c r="AI320" i="100"/>
  <c r="H320" i="100" s="1"/>
  <c r="AQ320" i="100"/>
  <c r="P320" i="100" s="1"/>
  <c r="AG321" i="100"/>
  <c r="F321" i="100" s="1"/>
  <c r="AO321" i="100"/>
  <c r="N321" i="100" s="1"/>
  <c r="AM322" i="100"/>
  <c r="L322" i="100" s="1"/>
  <c r="AK323" i="100"/>
  <c r="J323" i="100" s="1"/>
  <c r="AS323" i="100"/>
  <c r="R323" i="100" s="1"/>
  <c r="AF323" i="100" s="1"/>
  <c r="AI324" i="100"/>
  <c r="H324" i="100" s="1"/>
  <c r="AQ324" i="100"/>
  <c r="P324" i="100" s="1"/>
  <c r="AG325" i="100"/>
  <c r="F325" i="100" s="1"/>
  <c r="AO325" i="100"/>
  <c r="N325" i="100" s="1"/>
  <c r="AM326" i="100"/>
  <c r="L326" i="100" s="1"/>
  <c r="AK327" i="100"/>
  <c r="J327" i="100" s="1"/>
  <c r="AS327" i="100"/>
  <c r="R327" i="100" s="1"/>
  <c r="AI328" i="100"/>
  <c r="H328" i="100" s="1"/>
  <c r="AQ328" i="100"/>
  <c r="P328" i="100" s="1"/>
  <c r="AM330" i="100"/>
  <c r="L330" i="100" s="1"/>
  <c r="AK331" i="100"/>
  <c r="J331" i="100" s="1"/>
  <c r="AS331" i="100"/>
  <c r="R331" i="100" s="1"/>
  <c r="AF331" i="100" s="1"/>
  <c r="AI332" i="100"/>
  <c r="H332" i="100" s="1"/>
  <c r="AQ332" i="100"/>
  <c r="P332" i="100" s="1"/>
  <c r="AG333" i="100"/>
  <c r="F333" i="100" s="1"/>
  <c r="AO333" i="100"/>
  <c r="AM334" i="100"/>
  <c r="L334" i="100" s="1"/>
  <c r="AK335" i="100"/>
  <c r="J335" i="100" s="1"/>
  <c r="AS335" i="100"/>
  <c r="R335" i="100" s="1"/>
  <c r="AF335" i="100" s="1"/>
  <c r="AI336" i="100"/>
  <c r="H336" i="100" s="1"/>
  <c r="AQ336" i="100"/>
  <c r="P336" i="100" s="1"/>
  <c r="AG337" i="100"/>
  <c r="AO337" i="100"/>
  <c r="N337" i="100" s="1"/>
  <c r="AM338" i="100"/>
  <c r="L338" i="100" s="1"/>
  <c r="AK339" i="100"/>
  <c r="J339" i="100" s="1"/>
  <c r="AS339" i="100"/>
  <c r="R339" i="100" s="1"/>
  <c r="AF339" i="100" s="1"/>
  <c r="AI340" i="100"/>
  <c r="H340" i="100" s="1"/>
  <c r="AQ340" i="100"/>
  <c r="P340" i="100" s="1"/>
  <c r="AG341" i="100"/>
  <c r="F341" i="100" s="1"/>
  <c r="AO341" i="100"/>
  <c r="N341" i="100" s="1"/>
  <c r="AM342" i="100"/>
  <c r="L342" i="100" s="1"/>
  <c r="AK343" i="100"/>
  <c r="J343" i="100" s="1"/>
  <c r="AS343" i="100"/>
  <c r="R343" i="100" s="1"/>
  <c r="AF343" i="100" s="1"/>
  <c r="AI344" i="100"/>
  <c r="H344" i="100" s="1"/>
  <c r="AQ344" i="100"/>
  <c r="P344" i="100" s="1"/>
  <c r="AG345" i="100"/>
  <c r="F345" i="100" s="1"/>
  <c r="AO345" i="100"/>
  <c r="N345" i="100" s="1"/>
  <c r="AM346" i="100"/>
  <c r="L346" i="100" s="1"/>
  <c r="AK347" i="100"/>
  <c r="J347" i="100" s="1"/>
  <c r="AS347" i="100"/>
  <c r="R347" i="100" s="1"/>
  <c r="AF347" i="100" s="1"/>
  <c r="AI348" i="100"/>
  <c r="H348" i="100" s="1"/>
  <c r="AQ348" i="100"/>
  <c r="P348" i="100" s="1"/>
  <c r="AG349" i="100"/>
  <c r="F349" i="100" s="1"/>
  <c r="AO349" i="100"/>
  <c r="N349" i="100" s="1"/>
  <c r="AM350" i="100"/>
  <c r="L350" i="100" s="1"/>
  <c r="AK351" i="100"/>
  <c r="J351" i="100" s="1"/>
  <c r="AS351" i="100"/>
  <c r="R351" i="100" s="1"/>
  <c r="AF351" i="100" s="1"/>
  <c r="AI352" i="100"/>
  <c r="H352" i="100" s="1"/>
  <c r="AQ352" i="100"/>
  <c r="P352" i="100" s="1"/>
  <c r="AG353" i="100"/>
  <c r="F353" i="100" s="1"/>
  <c r="AO353" i="100"/>
  <c r="N353" i="100" s="1"/>
  <c r="AM354" i="100"/>
  <c r="L354" i="100" s="1"/>
  <c r="AK355" i="100"/>
  <c r="J355" i="100" s="1"/>
  <c r="AS355" i="100"/>
  <c r="R355" i="100" s="1"/>
  <c r="AF355" i="100" s="1"/>
  <c r="AI356" i="100"/>
  <c r="H356" i="100" s="1"/>
  <c r="AQ356" i="100"/>
  <c r="P356" i="100" s="1"/>
  <c r="AG357" i="100"/>
  <c r="F357" i="100" s="1"/>
  <c r="AO357" i="100"/>
  <c r="N357" i="100" s="1"/>
  <c r="AM358" i="100"/>
  <c r="L358" i="100" s="1"/>
  <c r="AK359" i="100"/>
  <c r="J359" i="100" s="1"/>
  <c r="AS359" i="100"/>
  <c r="R359" i="100" s="1"/>
  <c r="AF359" i="100" s="1"/>
  <c r="AI360" i="100"/>
  <c r="H360" i="100" s="1"/>
  <c r="AQ360" i="100"/>
  <c r="P360" i="100" s="1"/>
  <c r="AG361" i="100"/>
  <c r="F361" i="100" s="1"/>
  <c r="AO361" i="100"/>
  <c r="N361" i="100" s="1"/>
  <c r="AM362" i="100"/>
  <c r="L362" i="100" s="1"/>
  <c r="AK363" i="100"/>
  <c r="J363" i="100" s="1"/>
  <c r="AS363" i="100"/>
  <c r="R363" i="100" s="1"/>
  <c r="AF363" i="100" s="1"/>
  <c r="AI364" i="100"/>
  <c r="H364" i="100" s="1"/>
  <c r="AQ364" i="100"/>
  <c r="P364" i="100" s="1"/>
  <c r="AG365" i="100"/>
  <c r="F365" i="100" s="1"/>
  <c r="AO365" i="100"/>
  <c r="N365" i="100" s="1"/>
  <c r="AM366" i="100"/>
  <c r="L366" i="100" s="1"/>
  <c r="AK367" i="100"/>
  <c r="J367" i="100" s="1"/>
  <c r="AS367" i="100"/>
  <c r="R367" i="100" s="1"/>
  <c r="AF367" i="100" s="1"/>
  <c r="AI368" i="100"/>
  <c r="H368" i="100" s="1"/>
  <c r="AQ368" i="100"/>
  <c r="P368" i="100" s="1"/>
  <c r="AG369" i="100"/>
  <c r="F369" i="100" s="1"/>
  <c r="AO369" i="100"/>
  <c r="N369" i="100" s="1"/>
  <c r="AM371" i="100"/>
  <c r="L371" i="100" s="1"/>
  <c r="AK372" i="100"/>
  <c r="J372" i="100" s="1"/>
  <c r="AS372" i="100"/>
  <c r="R372" i="100" s="1"/>
  <c r="AF372" i="100" s="1"/>
  <c r="AI373" i="100"/>
  <c r="H373" i="100" s="1"/>
  <c r="AQ373" i="100"/>
  <c r="P373" i="100" s="1"/>
  <c r="AG374" i="100"/>
  <c r="F374" i="100" s="1"/>
  <c r="AO374" i="100"/>
  <c r="N374" i="100" s="1"/>
  <c r="AM375" i="100"/>
  <c r="L375" i="100" s="1"/>
  <c r="AK376" i="100"/>
  <c r="J376" i="100" s="1"/>
  <c r="AS376" i="100"/>
  <c r="R376" i="100" s="1"/>
  <c r="AF376" i="100" s="1"/>
  <c r="AI377" i="100"/>
  <c r="H377" i="100" s="1"/>
  <c r="AQ377" i="100"/>
  <c r="P377" i="100" s="1"/>
  <c r="AG378" i="100"/>
  <c r="AO378" i="100"/>
  <c r="N378" i="100" s="1"/>
  <c r="AM379" i="100"/>
  <c r="L379" i="100" s="1"/>
  <c r="AK380" i="100"/>
  <c r="J380" i="100" s="1"/>
  <c r="AS380" i="100"/>
  <c r="R380" i="100" s="1"/>
  <c r="AF380" i="100" s="1"/>
  <c r="AI381" i="100"/>
  <c r="H381" i="100" s="1"/>
  <c r="AQ381" i="100"/>
  <c r="P381" i="100" s="1"/>
  <c r="AG382" i="100"/>
  <c r="F382" i="100" s="1"/>
  <c r="AO382" i="100"/>
  <c r="N382" i="100" s="1"/>
  <c r="AM383" i="100"/>
  <c r="L383" i="100" s="1"/>
  <c r="AK384" i="100"/>
  <c r="J384" i="100" s="1"/>
  <c r="AS384" i="100"/>
  <c r="R384" i="100" s="1"/>
  <c r="AF384" i="100" s="1"/>
  <c r="AI385" i="100"/>
  <c r="H385" i="100" s="1"/>
  <c r="AQ385" i="100"/>
  <c r="P385" i="100" s="1"/>
  <c r="AG386" i="100"/>
  <c r="F386" i="100" s="1"/>
  <c r="AO386" i="100"/>
  <c r="N386" i="100" s="1"/>
  <c r="AM387" i="100"/>
  <c r="L387" i="100" s="1"/>
  <c r="AK388" i="100"/>
  <c r="J388" i="100" s="1"/>
  <c r="AS388" i="100"/>
  <c r="R388" i="100" s="1"/>
  <c r="AF388" i="100" s="1"/>
  <c r="AI389" i="100"/>
  <c r="H389" i="100" s="1"/>
  <c r="AQ389" i="100"/>
  <c r="P389" i="100" s="1"/>
  <c r="AG390" i="100"/>
  <c r="F390" i="100" s="1"/>
  <c r="AO390" i="100"/>
  <c r="N390" i="100" s="1"/>
  <c r="AM391" i="100"/>
  <c r="L391" i="100" s="1"/>
  <c r="AK392" i="100"/>
  <c r="J392" i="100" s="1"/>
  <c r="AS392" i="100"/>
  <c r="R392" i="100" s="1"/>
  <c r="AF392" i="100" s="1"/>
  <c r="AI393" i="100"/>
  <c r="H393" i="100" s="1"/>
  <c r="AO334" i="100"/>
  <c r="N334" i="100" s="1"/>
  <c r="AM335" i="100"/>
  <c r="L335" i="100" s="1"/>
  <c r="AK336" i="100"/>
  <c r="J336" i="100" s="1"/>
  <c r="AS336" i="100"/>
  <c r="R336" i="100" s="1"/>
  <c r="AF336" i="100" s="1"/>
  <c r="AI337" i="100"/>
  <c r="H337" i="100" s="1"/>
  <c r="AQ337" i="100"/>
  <c r="P337" i="100" s="1"/>
  <c r="AG338" i="100"/>
  <c r="F338" i="100" s="1"/>
  <c r="AO338" i="100"/>
  <c r="N338" i="100" s="1"/>
  <c r="AM339" i="100"/>
  <c r="L339" i="100" s="1"/>
  <c r="AK340" i="100"/>
  <c r="J340" i="100" s="1"/>
  <c r="AS340" i="100"/>
  <c r="R340" i="100" s="1"/>
  <c r="AF340" i="100" s="1"/>
  <c r="AI341" i="100"/>
  <c r="H341" i="100" s="1"/>
  <c r="AQ341" i="100"/>
  <c r="P341" i="100" s="1"/>
  <c r="AG342" i="100"/>
  <c r="F342" i="100" s="1"/>
  <c r="AO342" i="100"/>
  <c r="N342" i="100" s="1"/>
  <c r="AM343" i="100"/>
  <c r="L343" i="100" s="1"/>
  <c r="AK344" i="100"/>
  <c r="J344" i="100" s="1"/>
  <c r="AS344" i="100"/>
  <c r="R344" i="100" s="1"/>
  <c r="AF344" i="100" s="1"/>
  <c r="AI345" i="100"/>
  <c r="H345" i="100" s="1"/>
  <c r="AQ345" i="100"/>
  <c r="P345" i="100" s="1"/>
  <c r="AG346" i="100"/>
  <c r="F346" i="100" s="1"/>
  <c r="AO346" i="100"/>
  <c r="N346" i="100" s="1"/>
  <c r="AM347" i="100"/>
  <c r="L347" i="100" s="1"/>
  <c r="AK348" i="100"/>
  <c r="J348" i="100" s="1"/>
  <c r="AS348" i="100"/>
  <c r="R348" i="100" s="1"/>
  <c r="AF348" i="100" s="1"/>
  <c r="AI349" i="100"/>
  <c r="H349" i="100" s="1"/>
  <c r="AQ349" i="100"/>
  <c r="P349" i="100" s="1"/>
  <c r="AG350" i="100"/>
  <c r="F350" i="100" s="1"/>
  <c r="AO350" i="100"/>
  <c r="N350" i="100" s="1"/>
  <c r="AM351" i="100"/>
  <c r="L351" i="100" s="1"/>
  <c r="AK352" i="100"/>
  <c r="J352" i="100" s="1"/>
  <c r="AS352" i="100"/>
  <c r="R352" i="100" s="1"/>
  <c r="AF352" i="100" s="1"/>
  <c r="AI353" i="100"/>
  <c r="H353" i="100" s="1"/>
  <c r="AQ353" i="100"/>
  <c r="P353" i="100" s="1"/>
  <c r="AG354" i="100"/>
  <c r="F354" i="100" s="1"/>
  <c r="AO354" i="100"/>
  <c r="N354" i="100" s="1"/>
  <c r="AM355" i="100"/>
  <c r="L355" i="100" s="1"/>
  <c r="AK356" i="100"/>
  <c r="J356" i="100" s="1"/>
  <c r="AS356" i="100"/>
  <c r="R356" i="100" s="1"/>
  <c r="AF356" i="100" s="1"/>
  <c r="AI357" i="100"/>
  <c r="H357" i="100" s="1"/>
  <c r="AQ357" i="100"/>
  <c r="P357" i="100" s="1"/>
  <c r="AG358" i="100"/>
  <c r="F358" i="100" s="1"/>
  <c r="AO358" i="100"/>
  <c r="N358" i="100" s="1"/>
  <c r="AM359" i="100"/>
  <c r="L359" i="100" s="1"/>
  <c r="AK360" i="100"/>
  <c r="J360" i="100" s="1"/>
  <c r="AS360" i="100"/>
  <c r="R360" i="100" s="1"/>
  <c r="AF360" i="100" s="1"/>
  <c r="AI361" i="100"/>
  <c r="H361" i="100" s="1"/>
  <c r="AQ361" i="100"/>
  <c r="P361" i="100" s="1"/>
  <c r="AG362" i="100"/>
  <c r="F362" i="100" s="1"/>
  <c r="AO362" i="100"/>
  <c r="N362" i="100" s="1"/>
  <c r="AM363" i="100"/>
  <c r="L363" i="100" s="1"/>
  <c r="AK364" i="100"/>
  <c r="J364" i="100" s="1"/>
  <c r="AS364" i="100"/>
  <c r="R364" i="100" s="1"/>
  <c r="AF364" i="100" s="1"/>
  <c r="AI365" i="100"/>
  <c r="H365" i="100" s="1"/>
  <c r="AQ365" i="100"/>
  <c r="P365" i="100" s="1"/>
  <c r="AG366" i="100"/>
  <c r="F366" i="100" s="1"/>
  <c r="AO366" i="100"/>
  <c r="N366" i="100" s="1"/>
  <c r="AE366" i="100" s="1"/>
  <c r="AM367" i="100"/>
  <c r="L367" i="100" s="1"/>
  <c r="AK368" i="100"/>
  <c r="J368" i="100" s="1"/>
  <c r="AS368" i="100"/>
  <c r="R368" i="100" s="1"/>
  <c r="AF368" i="100" s="1"/>
  <c r="AI369" i="100"/>
  <c r="H369" i="100" s="1"/>
  <c r="AQ369" i="100"/>
  <c r="P369" i="100" s="1"/>
  <c r="AG371" i="100"/>
  <c r="F371" i="100" s="1"/>
  <c r="AO371" i="100"/>
  <c r="N371" i="100" s="1"/>
  <c r="AM372" i="100"/>
  <c r="L372" i="100" s="1"/>
  <c r="AK373" i="100"/>
  <c r="J373" i="100" s="1"/>
  <c r="AS373" i="100"/>
  <c r="R373" i="100" s="1"/>
  <c r="AF373" i="100" s="1"/>
  <c r="AI374" i="100"/>
  <c r="H374" i="100" s="1"/>
  <c r="AQ374" i="100"/>
  <c r="P374" i="100" s="1"/>
  <c r="AG375" i="100"/>
  <c r="AO375" i="100"/>
  <c r="N375" i="100" s="1"/>
  <c r="AM376" i="100"/>
  <c r="L376" i="100" s="1"/>
  <c r="AK377" i="100"/>
  <c r="J377" i="100" s="1"/>
  <c r="AS377" i="100"/>
  <c r="R377" i="100" s="1"/>
  <c r="AF377" i="100" s="1"/>
  <c r="AI378" i="100"/>
  <c r="H378" i="100" s="1"/>
  <c r="AQ378" i="100"/>
  <c r="P378" i="100" s="1"/>
  <c r="AG379" i="100"/>
  <c r="F379" i="100" s="1"/>
  <c r="AO379" i="100"/>
  <c r="N379" i="100" s="1"/>
  <c r="AM380" i="100"/>
  <c r="L380" i="100" s="1"/>
  <c r="AK381" i="100"/>
  <c r="J381" i="100" s="1"/>
  <c r="AS381" i="100"/>
  <c r="R381" i="100" s="1"/>
  <c r="AF381" i="100" s="1"/>
  <c r="AI382" i="100"/>
  <c r="H382" i="100" s="1"/>
  <c r="AQ382" i="100"/>
  <c r="P382" i="100" s="1"/>
  <c r="AG383" i="100"/>
  <c r="F383" i="100" s="1"/>
  <c r="AO383" i="100"/>
  <c r="N383" i="100" s="1"/>
  <c r="AM384" i="100"/>
  <c r="L384" i="100" s="1"/>
  <c r="AK385" i="100"/>
  <c r="J385" i="100" s="1"/>
  <c r="AS385" i="100"/>
  <c r="R385" i="100" s="1"/>
  <c r="AF385" i="100" s="1"/>
  <c r="AI386" i="100"/>
  <c r="H386" i="100" s="1"/>
  <c r="AQ386" i="100"/>
  <c r="P386" i="100" s="1"/>
  <c r="AG387" i="100"/>
  <c r="F387" i="100" s="1"/>
  <c r="AO387" i="100"/>
  <c r="N387" i="100" s="1"/>
  <c r="AM388" i="100"/>
  <c r="L388" i="100" s="1"/>
  <c r="AK389" i="100"/>
  <c r="J389" i="100" s="1"/>
  <c r="AS389" i="100"/>
  <c r="R389" i="100" s="1"/>
  <c r="AF389" i="100" s="1"/>
  <c r="AI390" i="100"/>
  <c r="H390" i="100" s="1"/>
  <c r="AQ390" i="100"/>
  <c r="P390" i="100" s="1"/>
  <c r="AG391" i="100"/>
  <c r="F391" i="100" s="1"/>
  <c r="AO391" i="100"/>
  <c r="N391" i="100" s="1"/>
  <c r="AM392" i="100"/>
  <c r="L392" i="100" s="1"/>
  <c r="AK393" i="100"/>
  <c r="J393" i="100" s="1"/>
  <c r="T377" i="99"/>
  <c r="T309" i="99"/>
  <c r="T391" i="99"/>
  <c r="T319" i="99"/>
  <c r="T276" i="99"/>
  <c r="T265" i="99"/>
  <c r="T2" i="99"/>
  <c r="T42" i="99"/>
  <c r="T367" i="99"/>
  <c r="T264" i="99"/>
  <c r="T389" i="99"/>
  <c r="CC389" i="99"/>
  <c r="T318" i="99"/>
  <c r="T293" i="99"/>
  <c r="T288" i="99"/>
  <c r="T280" i="99"/>
  <c r="T277" i="99"/>
  <c r="T351" i="99"/>
  <c r="T91" i="99"/>
  <c r="T400" i="99"/>
  <c r="CC400" i="99"/>
  <c r="CA400" i="99"/>
  <c r="T386" i="99"/>
  <c r="T381" i="99"/>
  <c r="T373" i="99"/>
  <c r="T357" i="99"/>
  <c r="T327" i="99"/>
  <c r="T313" i="99"/>
  <c r="T312" i="99"/>
  <c r="T302" i="99"/>
  <c r="T289" i="99"/>
  <c r="T145" i="99"/>
  <c r="CC91" i="99"/>
  <c r="T382" i="99"/>
  <c r="T398" i="99"/>
  <c r="CA398" i="99"/>
  <c r="T390" i="99"/>
  <c r="T372" i="99"/>
  <c r="T359" i="99"/>
  <c r="T356" i="99"/>
  <c r="T336" i="99"/>
  <c r="T334" i="99"/>
  <c r="T322" i="99"/>
  <c r="T285" i="99"/>
  <c r="T260" i="99"/>
  <c r="T250" i="99"/>
  <c r="T109" i="99"/>
  <c r="T393" i="99"/>
  <c r="T397" i="99"/>
  <c r="T371" i="99"/>
  <c r="T331" i="99"/>
  <c r="T303" i="99"/>
  <c r="U92" i="99"/>
  <c r="T363" i="99"/>
  <c r="T339" i="99"/>
  <c r="T392" i="99"/>
  <c r="CA392" i="99"/>
  <c r="CC392" i="99"/>
  <c r="T399" i="99"/>
  <c r="T375" i="99"/>
  <c r="T379" i="99"/>
  <c r="T354" i="99"/>
  <c r="T347" i="99"/>
  <c r="T343" i="99"/>
  <c r="T321" i="99"/>
  <c r="T383" i="99"/>
  <c r="T369" i="99"/>
  <c r="T366" i="99"/>
  <c r="T346" i="99"/>
  <c r="T344" i="99"/>
  <c r="T304" i="99"/>
  <c r="T275" i="99"/>
  <c r="T45" i="99"/>
  <c r="T361" i="99"/>
  <c r="T108" i="99"/>
  <c r="T394" i="99"/>
  <c r="T350" i="99"/>
  <c r="T349" i="99"/>
  <c r="T330" i="99"/>
  <c r="T314" i="99"/>
  <c r="T294" i="99"/>
  <c r="T292" i="99"/>
  <c r="T286" i="99"/>
  <c r="T282" i="99"/>
  <c r="T261" i="99"/>
  <c r="T135" i="99"/>
  <c r="U60" i="99"/>
  <c r="T118" i="99"/>
  <c r="T159" i="99"/>
  <c r="T227" i="99"/>
  <c r="T92" i="99"/>
  <c r="T73" i="99"/>
  <c r="AU193" i="99"/>
  <c r="AU202" i="99"/>
  <c r="AT89" i="99"/>
  <c r="Q89" i="99" s="1"/>
  <c r="AM55" i="99"/>
  <c r="J55" i="99" s="1"/>
  <c r="AN94" i="99"/>
  <c r="K94" i="99" s="1"/>
  <c r="AM200" i="99"/>
  <c r="AU200" i="99"/>
  <c r="AN139" i="99"/>
  <c r="T374" i="99"/>
  <c r="T364" i="99"/>
  <c r="CC364" i="99"/>
  <c r="T353" i="99"/>
  <c r="T348" i="99"/>
  <c r="T345" i="99"/>
  <c r="T342" i="99"/>
  <c r="T326" i="99"/>
  <c r="T316" i="99"/>
  <c r="T307" i="99"/>
  <c r="T297" i="99"/>
  <c r="T279" i="99"/>
  <c r="T270" i="99"/>
  <c r="T269" i="99"/>
  <c r="T266" i="99"/>
  <c r="T284" i="99"/>
  <c r="T259" i="99"/>
  <c r="T258" i="99"/>
  <c r="T60" i="99"/>
  <c r="T210" i="99"/>
  <c r="T370" i="99"/>
  <c r="T358" i="99"/>
  <c r="T338" i="99"/>
  <c r="T335" i="99"/>
  <c r="T332" i="99"/>
  <c r="T325" i="99"/>
  <c r="T324" i="99"/>
  <c r="T315" i="99"/>
  <c r="T306" i="99"/>
  <c r="T299" i="99"/>
  <c r="T296" i="99"/>
  <c r="T278" i="99"/>
  <c r="T273" i="99"/>
  <c r="T268" i="99"/>
  <c r="T249" i="99"/>
  <c r="U80" i="99"/>
  <c r="T62" i="99"/>
  <c r="U32" i="99"/>
  <c r="U67" i="99"/>
  <c r="U46" i="99"/>
  <c r="U10" i="99"/>
  <c r="T387" i="99"/>
  <c r="T396" i="99"/>
  <c r="T384" i="99"/>
  <c r="T380" i="99"/>
  <c r="T376" i="99"/>
  <c r="T368" i="99"/>
  <c r="T365" i="99"/>
  <c r="T360" i="99"/>
  <c r="T352" i="99"/>
  <c r="T341" i="99"/>
  <c r="T328" i="99"/>
  <c r="CC328" i="99"/>
  <c r="T290" i="99"/>
  <c r="T323" i="99"/>
  <c r="T291" i="99"/>
  <c r="T263" i="99"/>
  <c r="T106" i="99"/>
  <c r="T80" i="99"/>
  <c r="T32" i="99"/>
  <c r="T311" i="99"/>
  <c r="T308" i="99"/>
  <c r="T298" i="99"/>
  <c r="T295" i="99"/>
  <c r="T287" i="99"/>
  <c r="T283" i="99"/>
  <c r="T281" i="99"/>
  <c r="T272" i="99"/>
  <c r="T262" i="99"/>
  <c r="T25" i="99"/>
  <c r="T257" i="99"/>
  <c r="T20" i="99"/>
  <c r="U109" i="99"/>
  <c r="T36" i="99"/>
  <c r="U2" i="99"/>
  <c r="AN191" i="99"/>
  <c r="AM196" i="99"/>
  <c r="J196" i="99" s="1"/>
  <c r="AM198" i="99"/>
  <c r="AU198" i="99"/>
  <c r="AT138" i="99"/>
  <c r="AM98" i="99"/>
  <c r="AP232" i="99"/>
  <c r="M232" i="99" s="1"/>
  <c r="AO202" i="99"/>
  <c r="L202" i="99" s="1"/>
  <c r="AT204" i="99"/>
  <c r="AU55" i="99"/>
  <c r="R55" i="99" s="1"/>
  <c r="AM125" i="99"/>
  <c r="AU125" i="99"/>
  <c r="AR142" i="99"/>
  <c r="O142" i="99" s="1"/>
  <c r="AK93" i="99"/>
  <c r="H93" i="99" s="1"/>
  <c r="AS93" i="99"/>
  <c r="P93" i="99" s="1"/>
  <c r="AQ230" i="99"/>
  <c r="N230" i="99" s="1"/>
  <c r="AP231" i="99"/>
  <c r="M231" i="99" s="1"/>
  <c r="AO234" i="99"/>
  <c r="AN126" i="99"/>
  <c r="AP122" i="99"/>
  <c r="AN97" i="99"/>
  <c r="AS211" i="99"/>
  <c r="P211" i="99" s="1"/>
  <c r="AI230" i="99"/>
  <c r="AI100" i="99"/>
  <c r="F100" i="99" s="1"/>
  <c r="AI92" i="99"/>
  <c r="G92" i="99" s="1"/>
  <c r="AI236" i="99"/>
  <c r="F236" i="99" s="1"/>
  <c r="AI216" i="99"/>
  <c r="AN197" i="99"/>
  <c r="K197" i="99" s="1"/>
  <c r="AM229" i="99"/>
  <c r="J229" i="99" s="1"/>
  <c r="AM142" i="99"/>
  <c r="J142" i="99" s="1"/>
  <c r="AU142" i="99"/>
  <c r="R142" i="99" s="1"/>
  <c r="AN93" i="99"/>
  <c r="K93" i="99" s="1"/>
  <c r="AL230" i="99"/>
  <c r="I230" i="99" s="1"/>
  <c r="AT230" i="99"/>
  <c r="Q230" i="99" s="1"/>
  <c r="AK231" i="99"/>
  <c r="H231" i="99" s="1"/>
  <c r="AS231" i="99"/>
  <c r="P231" i="99" s="1"/>
  <c r="AR234" i="99"/>
  <c r="O234" i="99" s="1"/>
  <c r="AQ126" i="99"/>
  <c r="N126" i="99" s="1"/>
  <c r="AM99" i="99"/>
  <c r="J99" i="99" s="1"/>
  <c r="AU99" i="99"/>
  <c r="R99" i="99" s="1"/>
  <c r="AH99" i="99" s="1"/>
  <c r="AL100" i="99"/>
  <c r="I100" i="99" s="1"/>
  <c r="AT100" i="99"/>
  <c r="Q100" i="99" s="1"/>
  <c r="AR128" i="99"/>
  <c r="AQ101" i="99"/>
  <c r="N101" i="99" s="1"/>
  <c r="AP212" i="99"/>
  <c r="M212" i="99" s="1"/>
  <c r="AN213" i="99"/>
  <c r="K213" i="99" s="1"/>
  <c r="AO214" i="99"/>
  <c r="AN91" i="99"/>
  <c r="K91" i="99" s="1"/>
  <c r="AM56" i="99"/>
  <c r="J56" i="99" s="1"/>
  <c r="AU56" i="99"/>
  <c r="R56" i="99" s="1"/>
  <c r="AD56" i="99" s="1"/>
  <c r="AN102" i="99"/>
  <c r="AO141" i="99"/>
  <c r="L141" i="99" s="1"/>
  <c r="AN44" i="99"/>
  <c r="K44" i="99" s="1"/>
  <c r="AM103" i="99"/>
  <c r="J103" i="99" s="1"/>
  <c r="AU103" i="99"/>
  <c r="R103" i="99" s="1"/>
  <c r="AL92" i="99"/>
  <c r="I92" i="99" s="1"/>
  <c r="AT92" i="99"/>
  <c r="Q92" i="99" s="1"/>
  <c r="AK215" i="99"/>
  <c r="H215" i="99" s="1"/>
  <c r="AS215" i="99"/>
  <c r="P215" i="99" s="1"/>
  <c r="AR217" i="99"/>
  <c r="O217" i="99" s="1"/>
  <c r="AQ237" i="99"/>
  <c r="N237" i="99" s="1"/>
  <c r="AL236" i="99"/>
  <c r="I236" i="99" s="1"/>
  <c r="AT236" i="99"/>
  <c r="Q236" i="99" s="1"/>
  <c r="AK90" i="99"/>
  <c r="H90" i="99" s="1"/>
  <c r="AS90" i="99"/>
  <c r="AL216" i="99"/>
  <c r="I216" i="99" s="1"/>
  <c r="AT216" i="99"/>
  <c r="Q216" i="99" s="1"/>
  <c r="AN233" i="99"/>
  <c r="AP235" i="99"/>
  <c r="M235" i="99" s="1"/>
  <c r="AO238" i="99"/>
  <c r="L238" i="99" s="1"/>
  <c r="AN239" i="99"/>
  <c r="AM242" i="99"/>
  <c r="J242" i="99" s="1"/>
  <c r="AU242" i="99"/>
  <c r="R242" i="99" s="1"/>
  <c r="AL247" i="99"/>
  <c r="I247" i="99" s="1"/>
  <c r="AT247" i="99"/>
  <c r="Q247" i="99" s="1"/>
  <c r="AL241" i="99"/>
  <c r="I241" i="99" s="1"/>
  <c r="AT241" i="99"/>
  <c r="Q241" i="99" s="1"/>
  <c r="AK248" i="99"/>
  <c r="H248" i="99" s="1"/>
  <c r="AS248" i="99"/>
  <c r="P248" i="99" s="1"/>
  <c r="AR251" i="99"/>
  <c r="O251" i="99" s="1"/>
  <c r="AQ256" i="99"/>
  <c r="N256" i="99" s="1"/>
  <c r="AP255" i="99"/>
  <c r="M255" i="99" s="1"/>
  <c r="AO252" i="99"/>
  <c r="L252" i="99" s="1"/>
  <c r="AO254" i="99"/>
  <c r="L254" i="99" s="1"/>
  <c r="AN253" i="99"/>
  <c r="K253" i="99" s="1"/>
  <c r="AM257" i="99"/>
  <c r="J257" i="99" s="1"/>
  <c r="AU257" i="99"/>
  <c r="R257" i="99" s="1"/>
  <c r="CC257" i="99" s="1"/>
  <c r="AL250" i="99"/>
  <c r="I250" i="99" s="1"/>
  <c r="AT250" i="99"/>
  <c r="AM249" i="99"/>
  <c r="J249" i="99" s="1"/>
  <c r="AU249" i="99"/>
  <c r="R249" i="99" s="1"/>
  <c r="AH249" i="99" s="1"/>
  <c r="AL258" i="99"/>
  <c r="I258" i="99" s="1"/>
  <c r="AT258" i="99"/>
  <c r="AK259" i="99"/>
  <c r="H259" i="99" s="1"/>
  <c r="AS259" i="99"/>
  <c r="P259" i="99" s="1"/>
  <c r="AR260" i="99"/>
  <c r="O260" i="99" s="1"/>
  <c r="AQ261" i="99"/>
  <c r="N261" i="99" s="1"/>
  <c r="AP262" i="99"/>
  <c r="M262" i="99" s="1"/>
  <c r="AO263" i="99"/>
  <c r="AN264" i="99"/>
  <c r="K264" i="99" s="1"/>
  <c r="AM284" i="99"/>
  <c r="J284" i="99" s="1"/>
  <c r="AU284" i="99"/>
  <c r="R284" i="99" s="1"/>
  <c r="AH284" i="99" s="1"/>
  <c r="AK266" i="99"/>
  <c r="H266" i="99" s="1"/>
  <c r="AS266" i="99"/>
  <c r="P266" i="99" s="1"/>
  <c r="AR267" i="99"/>
  <c r="O267" i="99" s="1"/>
  <c r="AQ268" i="99"/>
  <c r="N268" i="99" s="1"/>
  <c r="AP269" i="99"/>
  <c r="M269" i="99" s="1"/>
  <c r="AO270" i="99"/>
  <c r="AN271" i="99"/>
  <c r="K271" i="99" s="1"/>
  <c r="AM285" i="99"/>
  <c r="J285" i="99" s="1"/>
  <c r="AU285" i="99"/>
  <c r="R285" i="99" s="1"/>
  <c r="AD285" i="99" s="1"/>
  <c r="AL272" i="99"/>
  <c r="I272" i="99" s="1"/>
  <c r="AT272" i="99"/>
  <c r="Q272" i="99" s="1"/>
  <c r="AK273" i="99"/>
  <c r="H273" i="99" s="1"/>
  <c r="AS273" i="99"/>
  <c r="P273" i="99" s="1"/>
  <c r="AR274" i="99"/>
  <c r="O274" i="99" s="1"/>
  <c r="AQ275" i="99"/>
  <c r="N275" i="99" s="1"/>
  <c r="AP276" i="99"/>
  <c r="M276" i="99" s="1"/>
  <c r="AO277" i="99"/>
  <c r="L277" i="99" s="1"/>
  <c r="AN278" i="99"/>
  <c r="K278" i="99" s="1"/>
  <c r="AM279" i="99"/>
  <c r="J279" i="99" s="1"/>
  <c r="AU279" i="99"/>
  <c r="R279" i="99" s="1"/>
  <c r="AL280" i="99"/>
  <c r="AT280" i="99"/>
  <c r="Q280" i="99" s="1"/>
  <c r="AD280" i="99" s="1"/>
  <c r="AQ282" i="99"/>
  <c r="N282" i="99" s="1"/>
  <c r="AP283" i="99"/>
  <c r="M283" i="99" s="1"/>
  <c r="AO286" i="99"/>
  <c r="L286" i="99" s="1"/>
  <c r="AN287" i="99"/>
  <c r="K287" i="99" s="1"/>
  <c r="AM288" i="99"/>
  <c r="J288" i="99" s="1"/>
  <c r="AU288" i="99"/>
  <c r="R288" i="99" s="1"/>
  <c r="AH288" i="99" s="1"/>
  <c r="AL289" i="99"/>
  <c r="I289" i="99" s="1"/>
  <c r="AT289" i="99"/>
  <c r="Q289" i="99" s="1"/>
  <c r="AD289" i="99" s="1"/>
  <c r="AK291" i="99"/>
  <c r="H291" i="99" s="1"/>
  <c r="AS291" i="99"/>
  <c r="P291" i="99" s="1"/>
  <c r="AR292" i="99"/>
  <c r="O292" i="99" s="1"/>
  <c r="AQ309" i="99"/>
  <c r="N309" i="99" s="1"/>
  <c r="AP293" i="99"/>
  <c r="M293" i="99" s="1"/>
  <c r="AO294" i="99"/>
  <c r="L294" i="99" s="1"/>
  <c r="AN295" i="99"/>
  <c r="K295" i="99" s="1"/>
  <c r="AM296" i="99"/>
  <c r="J296" i="99" s="1"/>
  <c r="AU296" i="99"/>
  <c r="R296" i="99" s="1"/>
  <c r="AL297" i="99"/>
  <c r="I297" i="99" s="1"/>
  <c r="AT297" i="99"/>
  <c r="Q297" i="99" s="1"/>
  <c r="AK298" i="99"/>
  <c r="H298" i="99" s="1"/>
  <c r="AS298" i="99"/>
  <c r="P298" i="99" s="1"/>
  <c r="AR299" i="99"/>
  <c r="O299" i="99" s="1"/>
  <c r="AQ300" i="99"/>
  <c r="N300" i="99" s="1"/>
  <c r="AP301" i="99"/>
  <c r="M301" i="99" s="1"/>
  <c r="AO302" i="99"/>
  <c r="L302" i="99" s="1"/>
  <c r="AN303" i="99"/>
  <c r="AM304" i="99"/>
  <c r="J304" i="99" s="1"/>
  <c r="AU304" i="99"/>
  <c r="R304" i="99" s="1"/>
  <c r="AL305" i="99"/>
  <c r="I305" i="99" s="1"/>
  <c r="AT305" i="99"/>
  <c r="Q305" i="99" s="1"/>
  <c r="AK306" i="99"/>
  <c r="H306" i="99" s="1"/>
  <c r="AS306" i="99"/>
  <c r="P306" i="99" s="1"/>
  <c r="AR307" i="99"/>
  <c r="O307" i="99" s="1"/>
  <c r="AQ308" i="99"/>
  <c r="N308" i="99" s="1"/>
  <c r="AP315" i="99"/>
  <c r="M315" i="99" s="1"/>
  <c r="AO314" i="99"/>
  <c r="L314" i="99" s="1"/>
  <c r="AN312" i="99"/>
  <c r="K312" i="99" s="1"/>
  <c r="AM311" i="99"/>
  <c r="J311" i="99" s="1"/>
  <c r="AU311" i="99"/>
  <c r="R311" i="99" s="1"/>
  <c r="AH311" i="99" s="1"/>
  <c r="AL316" i="99"/>
  <c r="I316" i="99" s="1"/>
  <c r="AU89" i="99"/>
  <c r="AU95" i="99"/>
  <c r="AS203" i="99"/>
  <c r="P203" i="99" s="1"/>
  <c r="AP192" i="99"/>
  <c r="AN96" i="99"/>
  <c r="AK211" i="99"/>
  <c r="H211" i="99" s="1"/>
  <c r="AN142" i="99"/>
  <c r="K142" i="99" s="1"/>
  <c r="AO93" i="99"/>
  <c r="L93" i="99" s="1"/>
  <c r="AM230" i="99"/>
  <c r="J230" i="99" s="1"/>
  <c r="AU230" i="99"/>
  <c r="R230" i="99" s="1"/>
  <c r="AL231" i="99"/>
  <c r="I231" i="99" s="1"/>
  <c r="AT231" i="99"/>
  <c r="Q231" i="99" s="1"/>
  <c r="AK234" i="99"/>
  <c r="H234" i="99" s="1"/>
  <c r="AS234" i="99"/>
  <c r="P234" i="99" s="1"/>
  <c r="AN99" i="99"/>
  <c r="K99" i="99" s="1"/>
  <c r="AM100" i="99"/>
  <c r="J100" i="99" s="1"/>
  <c r="AU100" i="99"/>
  <c r="R100" i="99" s="1"/>
  <c r="AK128" i="99"/>
  <c r="H128" i="99" s="1"/>
  <c r="AS128" i="99"/>
  <c r="AI101" i="99"/>
  <c r="F101" i="99" s="1"/>
  <c r="AR101" i="99"/>
  <c r="O101" i="99" s="1"/>
  <c r="AQ212" i="99"/>
  <c r="N212" i="99" s="1"/>
  <c r="AO213" i="99"/>
  <c r="L213" i="99" s="1"/>
  <c r="AP214" i="99"/>
  <c r="M214" i="99" s="1"/>
  <c r="AO91" i="99"/>
  <c r="L91" i="99" s="1"/>
  <c r="AN56" i="99"/>
  <c r="K56" i="99" s="1"/>
  <c r="AO102" i="99"/>
  <c r="L102" i="99" s="1"/>
  <c r="AP141" i="99"/>
  <c r="M141" i="99" s="1"/>
  <c r="AO44" i="99"/>
  <c r="L44" i="99" s="1"/>
  <c r="AN103" i="99"/>
  <c r="K103" i="99" s="1"/>
  <c r="AM92" i="99"/>
  <c r="J92" i="99" s="1"/>
  <c r="AU92" i="99"/>
  <c r="R92" i="99" s="1"/>
  <c r="AL215" i="99"/>
  <c r="I215" i="99" s="1"/>
  <c r="AT215" i="99"/>
  <c r="Q215" i="99" s="1"/>
  <c r="AK217" i="99"/>
  <c r="H217" i="99" s="1"/>
  <c r="AS217" i="99"/>
  <c r="P217" i="99" s="1"/>
  <c r="AI237" i="99"/>
  <c r="AR237" i="99"/>
  <c r="O237" i="99" s="1"/>
  <c r="AM236" i="99"/>
  <c r="J236" i="99" s="1"/>
  <c r="AU236" i="99"/>
  <c r="R236" i="99" s="1"/>
  <c r="AL90" i="99"/>
  <c r="I90" i="99" s="1"/>
  <c r="AT90" i="99"/>
  <c r="Q90" i="99" s="1"/>
  <c r="AM216" i="99"/>
  <c r="J216" i="99" s="1"/>
  <c r="AU216" i="99"/>
  <c r="R216" i="99" s="1"/>
  <c r="AO233" i="99"/>
  <c r="L233" i="99" s="1"/>
  <c r="AQ235" i="99"/>
  <c r="N235" i="99" s="1"/>
  <c r="AP238" i="99"/>
  <c r="M238" i="99" s="1"/>
  <c r="AO239" i="99"/>
  <c r="AN242" i="99"/>
  <c r="K242" i="99" s="1"/>
  <c r="AM247" i="99"/>
  <c r="J247" i="99" s="1"/>
  <c r="AU247" i="99"/>
  <c r="R247" i="99" s="1"/>
  <c r="AM241" i="99"/>
  <c r="J241" i="99" s="1"/>
  <c r="AU241" i="99"/>
  <c r="R241" i="99" s="1"/>
  <c r="AL248" i="99"/>
  <c r="I248" i="99" s="1"/>
  <c r="AT248" i="99"/>
  <c r="Q248" i="99" s="1"/>
  <c r="AK251" i="99"/>
  <c r="H251" i="99" s="1"/>
  <c r="AS251" i="99"/>
  <c r="P251" i="99" s="1"/>
  <c r="AI256" i="99"/>
  <c r="F256" i="99" s="1"/>
  <c r="AR256" i="99"/>
  <c r="O256" i="99" s="1"/>
  <c r="AQ255" i="99"/>
  <c r="N255" i="99" s="1"/>
  <c r="AP252" i="99"/>
  <c r="M252" i="99" s="1"/>
  <c r="AP254" i="99"/>
  <c r="M254" i="99" s="1"/>
  <c r="AO253" i="99"/>
  <c r="L253" i="99" s="1"/>
  <c r="AN257" i="99"/>
  <c r="K257" i="99" s="1"/>
  <c r="AM250" i="99"/>
  <c r="J250" i="99" s="1"/>
  <c r="AU250" i="99"/>
  <c r="R250" i="99" s="1"/>
  <c r="AN249" i="99"/>
  <c r="K249" i="99" s="1"/>
  <c r="AM258" i="99"/>
  <c r="J258" i="99" s="1"/>
  <c r="AU258" i="99"/>
  <c r="R258" i="99" s="1"/>
  <c r="AL259" i="99"/>
  <c r="I259" i="99" s="1"/>
  <c r="AT259" i="99"/>
  <c r="Q259" i="99" s="1"/>
  <c r="AH259" i="99" s="1"/>
  <c r="AK260" i="99"/>
  <c r="H260" i="99" s="1"/>
  <c r="AS260" i="99"/>
  <c r="P260" i="99" s="1"/>
  <c r="AI261" i="99"/>
  <c r="F261" i="99" s="1"/>
  <c r="AR261" i="99"/>
  <c r="O261" i="99" s="1"/>
  <c r="AQ262" i="99"/>
  <c r="N262" i="99" s="1"/>
  <c r="AP263" i="99"/>
  <c r="M263" i="99" s="1"/>
  <c r="AO264" i="99"/>
  <c r="L264" i="99" s="1"/>
  <c r="AN284" i="99"/>
  <c r="K284" i="99" s="1"/>
  <c r="AL266" i="99"/>
  <c r="I266" i="99" s="1"/>
  <c r="AT266" i="99"/>
  <c r="Q266" i="99" s="1"/>
  <c r="AD266" i="99" s="1"/>
  <c r="AK267" i="99"/>
  <c r="H267" i="99" s="1"/>
  <c r="AS267" i="99"/>
  <c r="P267" i="99" s="1"/>
  <c r="AI268" i="99"/>
  <c r="F268" i="99" s="1"/>
  <c r="AR268" i="99"/>
  <c r="O268" i="99" s="1"/>
  <c r="AQ269" i="99"/>
  <c r="N269" i="99" s="1"/>
  <c r="AP270" i="99"/>
  <c r="M270" i="99" s="1"/>
  <c r="AI197" i="99"/>
  <c r="F197" i="99" s="1"/>
  <c r="AT191" i="99"/>
  <c r="Q191" i="99" s="1"/>
  <c r="AI199" i="99"/>
  <c r="G199" i="99" s="1"/>
  <c r="AN232" i="99"/>
  <c r="K232" i="99" s="1"/>
  <c r="AM202" i="99"/>
  <c r="J202" i="99" s="1"/>
  <c r="AM208" i="99"/>
  <c r="AU208" i="99"/>
  <c r="AP55" i="99"/>
  <c r="AI192" i="99"/>
  <c r="G192" i="99" s="1"/>
  <c r="AQ96" i="99"/>
  <c r="N96" i="99" s="1"/>
  <c r="AN211" i="99"/>
  <c r="K211" i="99" s="1"/>
  <c r="AP142" i="99"/>
  <c r="M142" i="99" s="1"/>
  <c r="AQ93" i="99"/>
  <c r="N93" i="99" s="1"/>
  <c r="AO230" i="99"/>
  <c r="L230" i="99" s="1"/>
  <c r="AN231" i="99"/>
  <c r="K231" i="99" s="1"/>
  <c r="AM234" i="99"/>
  <c r="J234" i="99" s="1"/>
  <c r="AU234" i="99"/>
  <c r="R234" i="99" s="1"/>
  <c r="AP99" i="99"/>
  <c r="M99" i="99" s="1"/>
  <c r="AO100" i="99"/>
  <c r="L100" i="99" s="1"/>
  <c r="AM128" i="99"/>
  <c r="J128" i="99" s="1"/>
  <c r="AU128" i="99"/>
  <c r="R128" i="99" s="1"/>
  <c r="AD128" i="99" s="1"/>
  <c r="AL101" i="99"/>
  <c r="I101" i="99" s="1"/>
  <c r="AT101" i="99"/>
  <c r="Q101" i="99" s="1"/>
  <c r="AK212" i="99"/>
  <c r="H212" i="99" s="1"/>
  <c r="AS212" i="99"/>
  <c r="P212" i="99" s="1"/>
  <c r="AQ213" i="99"/>
  <c r="N213" i="99" s="1"/>
  <c r="AI214" i="99"/>
  <c r="AR214" i="99"/>
  <c r="O214" i="99" s="1"/>
  <c r="AQ91" i="99"/>
  <c r="N91" i="99" s="1"/>
  <c r="AP56" i="99"/>
  <c r="M56" i="99" s="1"/>
  <c r="AQ102" i="99"/>
  <c r="N102" i="99" s="1"/>
  <c r="AI141" i="99"/>
  <c r="AR141" i="99"/>
  <c r="O141" i="99" s="1"/>
  <c r="AQ44" i="99"/>
  <c r="N44" i="99" s="1"/>
  <c r="AP103" i="99"/>
  <c r="M103" i="99" s="1"/>
  <c r="AO92" i="99"/>
  <c r="L92" i="99" s="1"/>
  <c r="AN215" i="99"/>
  <c r="K215" i="99" s="1"/>
  <c r="AM217" i="99"/>
  <c r="J217" i="99" s="1"/>
  <c r="AU217" i="99"/>
  <c r="R217" i="99" s="1"/>
  <c r="AL237" i="99"/>
  <c r="I237" i="99" s="1"/>
  <c r="AT237" i="99"/>
  <c r="Q237" i="99" s="1"/>
  <c r="AO236" i="99"/>
  <c r="L236" i="99" s="1"/>
  <c r="AN90" i="99"/>
  <c r="K90" i="99" s="1"/>
  <c r="AO216" i="99"/>
  <c r="L216" i="99" s="1"/>
  <c r="AQ233" i="99"/>
  <c r="N233" i="99" s="1"/>
  <c r="AK235" i="99"/>
  <c r="H235" i="99" s="1"/>
  <c r="AS235" i="99"/>
  <c r="P235" i="99" s="1"/>
  <c r="AI238" i="99"/>
  <c r="AR238" i="99"/>
  <c r="O238" i="99" s="1"/>
  <c r="AQ239" i="99"/>
  <c r="N239" i="99" s="1"/>
  <c r="AP242" i="99"/>
  <c r="M242" i="99" s="1"/>
  <c r="AO247" i="99"/>
  <c r="L247" i="99" s="1"/>
  <c r="AO241" i="99"/>
  <c r="L241" i="99" s="1"/>
  <c r="AN248" i="99"/>
  <c r="K248" i="99" s="1"/>
  <c r="AM251" i="99"/>
  <c r="J251" i="99" s="1"/>
  <c r="AU251" i="99"/>
  <c r="R251" i="99" s="1"/>
  <c r="AL256" i="99"/>
  <c r="I256" i="99" s="1"/>
  <c r="AT256" i="99"/>
  <c r="Q256" i="99" s="1"/>
  <c r="AK255" i="99"/>
  <c r="H255" i="99" s="1"/>
  <c r="AS255" i="99"/>
  <c r="P255" i="99" s="1"/>
  <c r="AI252" i="99"/>
  <c r="F252" i="99" s="1"/>
  <c r="AR252" i="99"/>
  <c r="AI254" i="99"/>
  <c r="F254" i="99" s="1"/>
  <c r="AR254" i="99"/>
  <c r="AQ253" i="99"/>
  <c r="N253" i="99" s="1"/>
  <c r="AP257" i="99"/>
  <c r="M257" i="99" s="1"/>
  <c r="AO250" i="99"/>
  <c r="L250" i="99" s="1"/>
  <c r="AP249" i="99"/>
  <c r="M249" i="99" s="1"/>
  <c r="AO258" i="99"/>
  <c r="L258" i="99" s="1"/>
  <c r="AN259" i="99"/>
  <c r="K259" i="99" s="1"/>
  <c r="AM260" i="99"/>
  <c r="AU260" i="99"/>
  <c r="AL261" i="99"/>
  <c r="I261" i="99" s="1"/>
  <c r="AT261" i="99"/>
  <c r="Q261" i="99" s="1"/>
  <c r="AK262" i="99"/>
  <c r="H262" i="99" s="1"/>
  <c r="AS262" i="99"/>
  <c r="P262" i="99" s="1"/>
  <c r="AI263" i="99"/>
  <c r="F263" i="99" s="1"/>
  <c r="AR263" i="99"/>
  <c r="AQ264" i="99"/>
  <c r="N264" i="99" s="1"/>
  <c r="AN122" i="99"/>
  <c r="AM191" i="99"/>
  <c r="AU191" i="99"/>
  <c r="AT98" i="99"/>
  <c r="AQ193" i="99"/>
  <c r="AN202" i="99"/>
  <c r="AN208" i="99"/>
  <c r="AQ204" i="99"/>
  <c r="AT190" i="99"/>
  <c r="Q190" i="99" s="1"/>
  <c r="AQ55" i="99"/>
  <c r="N55" i="99" s="1"/>
  <c r="AI203" i="99"/>
  <c r="F203" i="99" s="1"/>
  <c r="AI94" i="99"/>
  <c r="G94" i="99" s="1"/>
  <c r="AP211" i="99"/>
  <c r="M211" i="99" s="1"/>
  <c r="AQ142" i="99"/>
  <c r="N142" i="99" s="1"/>
  <c r="AI93" i="99"/>
  <c r="AR93" i="99"/>
  <c r="O93" i="99" s="1"/>
  <c r="AP230" i="99"/>
  <c r="M230" i="99" s="1"/>
  <c r="AO231" i="99"/>
  <c r="L231" i="99" s="1"/>
  <c r="AN234" i="99"/>
  <c r="K234" i="99" s="1"/>
  <c r="AQ99" i="99"/>
  <c r="N99" i="99" s="1"/>
  <c r="AP100" i="99"/>
  <c r="M100" i="99" s="1"/>
  <c r="AN128" i="99"/>
  <c r="K128" i="99" s="1"/>
  <c r="AM101" i="99"/>
  <c r="J101" i="99" s="1"/>
  <c r="AU101" i="99"/>
  <c r="R101" i="99" s="1"/>
  <c r="AL212" i="99"/>
  <c r="I212" i="99" s="1"/>
  <c r="AT212" i="99"/>
  <c r="Q212" i="99" s="1"/>
  <c r="AI213" i="99"/>
  <c r="AR213" i="99"/>
  <c r="O213" i="99" s="1"/>
  <c r="AK214" i="99"/>
  <c r="AS214" i="99"/>
  <c r="P214" i="99" s="1"/>
  <c r="AI91" i="99"/>
  <c r="F91" i="99" s="1"/>
  <c r="AR91" i="99"/>
  <c r="O91" i="99" s="1"/>
  <c r="AQ56" i="99"/>
  <c r="N56" i="99" s="1"/>
  <c r="AI102" i="99"/>
  <c r="G102" i="99" s="1"/>
  <c r="AR102" i="99"/>
  <c r="O102" i="99" s="1"/>
  <c r="AK141" i="99"/>
  <c r="H141" i="99" s="1"/>
  <c r="AS141" i="99"/>
  <c r="P141" i="99" s="1"/>
  <c r="AI44" i="99"/>
  <c r="F44" i="99" s="1"/>
  <c r="AR44" i="99"/>
  <c r="O44" i="99" s="1"/>
  <c r="AQ103" i="99"/>
  <c r="N103" i="99" s="1"/>
  <c r="AP92" i="99"/>
  <c r="M92" i="99" s="1"/>
  <c r="AO215" i="99"/>
  <c r="AN217" i="99"/>
  <c r="K217" i="99" s="1"/>
  <c r="AM237" i="99"/>
  <c r="J237" i="99" s="1"/>
  <c r="AU237" i="99"/>
  <c r="AP236" i="99"/>
  <c r="M236" i="99" s="1"/>
  <c r="AO90" i="99"/>
  <c r="L90" i="99" s="1"/>
  <c r="AP216" i="99"/>
  <c r="M216" i="99" s="1"/>
  <c r="AI233" i="99"/>
  <c r="F233" i="99" s="1"/>
  <c r="AR233" i="99"/>
  <c r="O233" i="99" s="1"/>
  <c r="AL235" i="99"/>
  <c r="I235" i="99" s="1"/>
  <c r="AT235" i="99"/>
  <c r="Q235" i="99" s="1"/>
  <c r="AK238" i="99"/>
  <c r="H238" i="99" s="1"/>
  <c r="AS238" i="99"/>
  <c r="P238" i="99" s="1"/>
  <c r="AI229" i="99"/>
  <c r="F229" i="99" s="1"/>
  <c r="AI239" i="99"/>
  <c r="AR239" i="99"/>
  <c r="O239" i="99" s="1"/>
  <c r="AQ242" i="99"/>
  <c r="N242" i="99" s="1"/>
  <c r="AP247" i="99"/>
  <c r="M247" i="99" s="1"/>
  <c r="AP241" i="99"/>
  <c r="M241" i="99" s="1"/>
  <c r="AO248" i="99"/>
  <c r="L248" i="99" s="1"/>
  <c r="AN251" i="99"/>
  <c r="K251" i="99" s="1"/>
  <c r="AR99" i="99"/>
  <c r="O99" i="99" s="1"/>
  <c r="AQ100" i="99"/>
  <c r="N100" i="99" s="1"/>
  <c r="AO128" i="99"/>
  <c r="L128" i="99" s="1"/>
  <c r="AN101" i="99"/>
  <c r="K101" i="99" s="1"/>
  <c r="AM212" i="99"/>
  <c r="J212" i="99" s="1"/>
  <c r="AU212" i="99"/>
  <c r="R212" i="99" s="1"/>
  <c r="AK213" i="99"/>
  <c r="AS213" i="99"/>
  <c r="P213" i="99" s="1"/>
  <c r="AL214" i="99"/>
  <c r="I214" i="99" s="1"/>
  <c r="AT214" i="99"/>
  <c r="AK91" i="99"/>
  <c r="H91" i="99" s="1"/>
  <c r="AS91" i="99"/>
  <c r="P91" i="99" s="1"/>
  <c r="AR56" i="99"/>
  <c r="O56" i="99" s="1"/>
  <c r="AK102" i="99"/>
  <c r="H102" i="99" s="1"/>
  <c r="AS102" i="99"/>
  <c r="AL141" i="99"/>
  <c r="I141" i="99" s="1"/>
  <c r="AT141" i="99"/>
  <c r="Q141" i="99" s="1"/>
  <c r="AH141" i="99" s="1"/>
  <c r="AK44" i="99"/>
  <c r="H44" i="99" s="1"/>
  <c r="AS44" i="99"/>
  <c r="P44" i="99" s="1"/>
  <c r="AR103" i="99"/>
  <c r="O103" i="99" s="1"/>
  <c r="AQ92" i="99"/>
  <c r="N92" i="99" s="1"/>
  <c r="AP215" i="99"/>
  <c r="M215" i="99" s="1"/>
  <c r="AO217" i="99"/>
  <c r="L217" i="99" s="1"/>
  <c r="AN237" i="99"/>
  <c r="K237" i="99" s="1"/>
  <c r="AQ236" i="99"/>
  <c r="N236" i="99" s="1"/>
  <c r="AP90" i="99"/>
  <c r="M90" i="99" s="1"/>
  <c r="AQ216" i="99"/>
  <c r="N216" i="99" s="1"/>
  <c r="AK233" i="99"/>
  <c r="H233" i="99" s="1"/>
  <c r="AS233" i="99"/>
  <c r="P233" i="99" s="1"/>
  <c r="AM235" i="99"/>
  <c r="J235" i="99" s="1"/>
  <c r="AU235" i="99"/>
  <c r="AL238" i="99"/>
  <c r="I238" i="99" s="1"/>
  <c r="AT238" i="99"/>
  <c r="Q238" i="99" s="1"/>
  <c r="AK239" i="99"/>
  <c r="H239" i="99" s="1"/>
  <c r="AS239" i="99"/>
  <c r="P239" i="99" s="1"/>
  <c r="AR242" i="99"/>
  <c r="O242" i="99" s="1"/>
  <c r="AQ247" i="99"/>
  <c r="N247" i="99" s="1"/>
  <c r="AQ241" i="99"/>
  <c r="N241" i="99" s="1"/>
  <c r="AP248" i="99"/>
  <c r="M248" i="99" s="1"/>
  <c r="AC248" i="99" s="1"/>
  <c r="AO251" i="99"/>
  <c r="L251" i="99" s="1"/>
  <c r="AN256" i="99"/>
  <c r="AM255" i="99"/>
  <c r="J255" i="99" s="1"/>
  <c r="AU255" i="99"/>
  <c r="R255" i="99" s="1"/>
  <c r="AL252" i="99"/>
  <c r="I252" i="99" s="1"/>
  <c r="AT252" i="99"/>
  <c r="Q252" i="99" s="1"/>
  <c r="AL254" i="99"/>
  <c r="I254" i="99" s="1"/>
  <c r="AT254" i="99"/>
  <c r="Q254" i="99" s="1"/>
  <c r="AD254" i="99" s="1"/>
  <c r="AK253" i="99"/>
  <c r="H253" i="99" s="1"/>
  <c r="AS253" i="99"/>
  <c r="P253" i="99" s="1"/>
  <c r="AR257" i="99"/>
  <c r="AQ250" i="99"/>
  <c r="N250" i="99" s="1"/>
  <c r="AR249" i="99"/>
  <c r="O249" i="99" s="1"/>
  <c r="AQ258" i="99"/>
  <c r="AP259" i="99"/>
  <c r="M259" i="99" s="1"/>
  <c r="AO260" i="99"/>
  <c r="L260" i="99" s="1"/>
  <c r="AN261" i="99"/>
  <c r="K261" i="99" s="1"/>
  <c r="AM262" i="99"/>
  <c r="J262" i="99" s="1"/>
  <c r="AU262" i="99"/>
  <c r="R262" i="99" s="1"/>
  <c r="AL263" i="99"/>
  <c r="I263" i="99" s="1"/>
  <c r="AT263" i="99"/>
  <c r="Q263" i="99" s="1"/>
  <c r="AK264" i="99"/>
  <c r="H264" i="99" s="1"/>
  <c r="AS264" i="99"/>
  <c r="AR284" i="99"/>
  <c r="O284" i="99" s="1"/>
  <c r="AP266" i="99"/>
  <c r="M266" i="99" s="1"/>
  <c r="AO267" i="99"/>
  <c r="L267" i="99" s="1"/>
  <c r="AN268" i="99"/>
  <c r="K268" i="99" s="1"/>
  <c r="AM269" i="99"/>
  <c r="J269" i="99" s="1"/>
  <c r="AU269" i="99"/>
  <c r="R269" i="99" s="1"/>
  <c r="AL270" i="99"/>
  <c r="I270" i="99" s="1"/>
  <c r="AT270" i="99"/>
  <c r="Q270" i="99" s="1"/>
  <c r="AD270" i="99" s="1"/>
  <c r="AK271" i="99"/>
  <c r="H271" i="99" s="1"/>
  <c r="AS271" i="99"/>
  <c r="P271" i="99" s="1"/>
  <c r="AR285" i="99"/>
  <c r="O285" i="99" s="1"/>
  <c r="AQ272" i="99"/>
  <c r="N272" i="99" s="1"/>
  <c r="AP273" i="99"/>
  <c r="M273" i="99" s="1"/>
  <c r="AO274" i="99"/>
  <c r="L274" i="99" s="1"/>
  <c r="AN275" i="99"/>
  <c r="K275" i="99" s="1"/>
  <c r="AM276" i="99"/>
  <c r="J276" i="99" s="1"/>
  <c r="AU276" i="99"/>
  <c r="R276" i="99" s="1"/>
  <c r="AL277" i="99"/>
  <c r="I277" i="99" s="1"/>
  <c r="AT277" i="99"/>
  <c r="AK278" i="99"/>
  <c r="H278" i="99" s="1"/>
  <c r="AS278" i="99"/>
  <c r="P278" i="99" s="1"/>
  <c r="AR279" i="99"/>
  <c r="O279" i="99" s="1"/>
  <c r="AQ280" i="99"/>
  <c r="N280" i="99" s="1"/>
  <c r="AN282" i="99"/>
  <c r="K282" i="99" s="1"/>
  <c r="AM283" i="99"/>
  <c r="J283" i="99" s="1"/>
  <c r="AU283" i="99"/>
  <c r="R283" i="99" s="1"/>
  <c r="AL286" i="99"/>
  <c r="I286" i="99" s="1"/>
  <c r="AT286" i="99"/>
  <c r="Q286" i="99" s="1"/>
  <c r="AK287" i="99"/>
  <c r="H287" i="99" s="1"/>
  <c r="AS287" i="99"/>
  <c r="P287" i="99" s="1"/>
  <c r="AR288" i="99"/>
  <c r="O288" i="99" s="1"/>
  <c r="AQ289" i="99"/>
  <c r="N289" i="99" s="1"/>
  <c r="AP291" i="99"/>
  <c r="M291" i="99" s="1"/>
  <c r="AO292" i="99"/>
  <c r="L292" i="99" s="1"/>
  <c r="AN309" i="99"/>
  <c r="K309" i="99" s="1"/>
  <c r="AM293" i="99"/>
  <c r="J293" i="99" s="1"/>
  <c r="AU293" i="99"/>
  <c r="R293" i="99" s="1"/>
  <c r="AL294" i="99"/>
  <c r="I294" i="99" s="1"/>
  <c r="AT294" i="99"/>
  <c r="Q294" i="99" s="1"/>
  <c r="AK295" i="99"/>
  <c r="H295" i="99" s="1"/>
  <c r="AS295" i="99"/>
  <c r="P295" i="99" s="1"/>
  <c r="AR296" i="99"/>
  <c r="O296" i="99" s="1"/>
  <c r="AQ297" i="99"/>
  <c r="AP298" i="99"/>
  <c r="M298" i="99" s="1"/>
  <c r="AO299" i="99"/>
  <c r="L299" i="99" s="1"/>
  <c r="AN300" i="99"/>
  <c r="K300" i="99" s="1"/>
  <c r="AM301" i="99"/>
  <c r="J301" i="99" s="1"/>
  <c r="AU301" i="99"/>
  <c r="R301" i="99" s="1"/>
  <c r="AL302" i="99"/>
  <c r="I302" i="99" s="1"/>
  <c r="AT302" i="99"/>
  <c r="Q302" i="99" s="1"/>
  <c r="AK303" i="99"/>
  <c r="H303" i="99" s="1"/>
  <c r="AS303" i="99"/>
  <c r="P303" i="99" s="1"/>
  <c r="AR304" i="99"/>
  <c r="O304" i="99" s="1"/>
  <c r="AQ305" i="99"/>
  <c r="AP306" i="99"/>
  <c r="M306" i="99" s="1"/>
  <c r="AO307" i="99"/>
  <c r="L307" i="99" s="1"/>
  <c r="AN308" i="99"/>
  <c r="K308" i="99" s="1"/>
  <c r="AM315" i="99"/>
  <c r="J315" i="99" s="1"/>
  <c r="AU315" i="99"/>
  <c r="R315" i="99" s="1"/>
  <c r="AL314" i="99"/>
  <c r="I314" i="99" s="1"/>
  <c r="AT314" i="99"/>
  <c r="Q314" i="99" s="1"/>
  <c r="AK312" i="99"/>
  <c r="H312" i="99" s="1"/>
  <c r="AS312" i="99"/>
  <c r="P312" i="99" s="1"/>
  <c r="AR311" i="99"/>
  <c r="AQ316" i="99"/>
  <c r="N316" i="99" s="1"/>
  <c r="AN313" i="99"/>
  <c r="K313" i="99" s="1"/>
  <c r="AM322" i="99"/>
  <c r="J322" i="99" s="1"/>
  <c r="AU322" i="99"/>
  <c r="R322" i="99" s="1"/>
  <c r="AL323" i="99"/>
  <c r="I323" i="99" s="1"/>
  <c r="AT323" i="99"/>
  <c r="Q323" i="99" s="1"/>
  <c r="AK324" i="99"/>
  <c r="H324" i="99" s="1"/>
  <c r="AS324" i="99"/>
  <c r="P324" i="99" s="1"/>
  <c r="AR325" i="99"/>
  <c r="O325" i="99" s="1"/>
  <c r="AQ326" i="99"/>
  <c r="N326" i="99" s="1"/>
  <c r="AP327" i="99"/>
  <c r="M327" i="99" s="1"/>
  <c r="AO310" i="99"/>
  <c r="L310" i="99" s="1"/>
  <c r="AI247" i="99"/>
  <c r="F247" i="99" s="1"/>
  <c r="AI241" i="99"/>
  <c r="F241" i="99" s="1"/>
  <c r="AI250" i="99"/>
  <c r="AI258" i="99"/>
  <c r="AI272" i="99"/>
  <c r="AI280" i="99"/>
  <c r="AI289" i="99"/>
  <c r="F289" i="99" s="1"/>
  <c r="AI297" i="99"/>
  <c r="F297" i="99" s="1"/>
  <c r="AI305" i="99"/>
  <c r="F305" i="99" s="1"/>
  <c r="AI316" i="99"/>
  <c r="AI326" i="99"/>
  <c r="F326" i="99" s="1"/>
  <c r="AI331" i="99"/>
  <c r="F331" i="99" s="1"/>
  <c r="AI339" i="99"/>
  <c r="F339" i="99" s="1"/>
  <c r="AI347" i="99"/>
  <c r="F347" i="99" s="1"/>
  <c r="AT316" i="99"/>
  <c r="Q316" i="99" s="1"/>
  <c r="AQ313" i="99"/>
  <c r="N313" i="99" s="1"/>
  <c r="AP322" i="99"/>
  <c r="AO323" i="99"/>
  <c r="L323" i="99" s="1"/>
  <c r="AN324" i="99"/>
  <c r="K324" i="99" s="1"/>
  <c r="AM325" i="99"/>
  <c r="J325" i="99" s="1"/>
  <c r="AU325" i="99"/>
  <c r="R325" i="99" s="1"/>
  <c r="AH325" i="99" s="1"/>
  <c r="AL326" i="99"/>
  <c r="I326" i="99" s="1"/>
  <c r="AT326" i="99"/>
  <c r="Q326" i="99" s="1"/>
  <c r="AK327" i="99"/>
  <c r="H327" i="99" s="1"/>
  <c r="AS327" i="99"/>
  <c r="P327" i="99" s="1"/>
  <c r="AR310" i="99"/>
  <c r="O310" i="99" s="1"/>
  <c r="AN328" i="99"/>
  <c r="K328" i="99" s="1"/>
  <c r="AM330" i="99"/>
  <c r="J330" i="99" s="1"/>
  <c r="AU330" i="99"/>
  <c r="AL331" i="99"/>
  <c r="I331" i="99" s="1"/>
  <c r="AT331" i="99"/>
  <c r="Q331" i="99" s="1"/>
  <c r="AD331" i="99" s="1"/>
  <c r="AK332" i="99"/>
  <c r="H332" i="99" s="1"/>
  <c r="AS332" i="99"/>
  <c r="P332" i="99" s="1"/>
  <c r="AR333" i="99"/>
  <c r="O333" i="99" s="1"/>
  <c r="AQ334" i="99"/>
  <c r="N334" i="99" s="1"/>
  <c r="AP335" i="99"/>
  <c r="M335" i="99" s="1"/>
  <c r="AO336" i="99"/>
  <c r="L336" i="99" s="1"/>
  <c r="AN337" i="99"/>
  <c r="K337" i="99" s="1"/>
  <c r="AM338" i="99"/>
  <c r="J338" i="99" s="1"/>
  <c r="AU338" i="99"/>
  <c r="AL339" i="99"/>
  <c r="I339" i="99" s="1"/>
  <c r="AT339" i="99"/>
  <c r="Q339" i="99" s="1"/>
  <c r="AK340" i="99"/>
  <c r="H340" i="99" s="1"/>
  <c r="AS340" i="99"/>
  <c r="P340" i="99" s="1"/>
  <c r="AR341" i="99"/>
  <c r="O341" i="99" s="1"/>
  <c r="AQ342" i="99"/>
  <c r="AP343" i="99"/>
  <c r="M343" i="99" s="1"/>
  <c r="AO344" i="99"/>
  <c r="L344" i="99" s="1"/>
  <c r="AN345" i="99"/>
  <c r="K345" i="99" s="1"/>
  <c r="AM346" i="99"/>
  <c r="AU346" i="99"/>
  <c r="R346" i="99" s="1"/>
  <c r="AH346" i="99" s="1"/>
  <c r="AL347" i="99"/>
  <c r="I347" i="99" s="1"/>
  <c r="AT347" i="99"/>
  <c r="Q347" i="99" s="1"/>
  <c r="AK348" i="99"/>
  <c r="H348" i="99" s="1"/>
  <c r="AS348" i="99"/>
  <c r="AR349" i="99"/>
  <c r="O349" i="99" s="1"/>
  <c r="AQ350" i="99"/>
  <c r="AP351" i="99"/>
  <c r="M351" i="99" s="1"/>
  <c r="AC351" i="99" s="1"/>
  <c r="AO352" i="99"/>
  <c r="L352" i="99" s="1"/>
  <c r="AN353" i="99"/>
  <c r="K353" i="99" s="1"/>
  <c r="AM354" i="99"/>
  <c r="AU354" i="99"/>
  <c r="R354" i="99" s="1"/>
  <c r="AD354" i="99" s="1"/>
  <c r="AL355" i="99"/>
  <c r="I355" i="99" s="1"/>
  <c r="AT355" i="99"/>
  <c r="AK356" i="99"/>
  <c r="H356" i="99" s="1"/>
  <c r="AS356" i="99"/>
  <c r="P356" i="99" s="1"/>
  <c r="AR357" i="99"/>
  <c r="O357" i="99" s="1"/>
  <c r="AQ358" i="99"/>
  <c r="N358" i="99" s="1"/>
  <c r="AP359" i="99"/>
  <c r="M359" i="99" s="1"/>
  <c r="AO360" i="99"/>
  <c r="L360" i="99" s="1"/>
  <c r="AN364" i="99"/>
  <c r="K364" i="99" s="1"/>
  <c r="AM361" i="99"/>
  <c r="J361" i="99" s="1"/>
  <c r="AU361" i="99"/>
  <c r="AL362" i="99"/>
  <c r="I362" i="99" s="1"/>
  <c r="AT362" i="99"/>
  <c r="AK363" i="99"/>
  <c r="H363" i="99" s="1"/>
  <c r="AS363" i="99"/>
  <c r="P363" i="99" s="1"/>
  <c r="AR365" i="99"/>
  <c r="O365" i="99" s="1"/>
  <c r="AQ366" i="99"/>
  <c r="N366" i="99" s="1"/>
  <c r="AP367" i="99"/>
  <c r="M367" i="99" s="1"/>
  <c r="AO368" i="99"/>
  <c r="L368" i="99" s="1"/>
  <c r="AN369" i="99"/>
  <c r="K369" i="99" s="1"/>
  <c r="AM374" i="99"/>
  <c r="J374" i="99" s="1"/>
  <c r="AU374" i="99"/>
  <c r="R374" i="99" s="1"/>
  <c r="AH374" i="99" s="1"/>
  <c r="AL371" i="99"/>
  <c r="I371" i="99" s="1"/>
  <c r="AT371" i="99"/>
  <c r="AK370" i="99"/>
  <c r="H370" i="99" s="1"/>
  <c r="AS370" i="99"/>
  <c r="P370" i="99" s="1"/>
  <c r="AR372" i="99"/>
  <c r="O372" i="99" s="1"/>
  <c r="AQ373" i="99"/>
  <c r="N373" i="99" s="1"/>
  <c r="AO271" i="99"/>
  <c r="L271" i="99" s="1"/>
  <c r="AN285" i="99"/>
  <c r="K285" i="99" s="1"/>
  <c r="AM272" i="99"/>
  <c r="J272" i="99" s="1"/>
  <c r="AU272" i="99"/>
  <c r="R272" i="99" s="1"/>
  <c r="AL273" i="99"/>
  <c r="I273" i="99" s="1"/>
  <c r="AT273" i="99"/>
  <c r="Q273" i="99" s="1"/>
  <c r="AH273" i="99" s="1"/>
  <c r="AK274" i="99"/>
  <c r="H274" i="99" s="1"/>
  <c r="AS274" i="99"/>
  <c r="P274" i="99" s="1"/>
  <c r="AI275" i="99"/>
  <c r="F275" i="99" s="1"/>
  <c r="AR275" i="99"/>
  <c r="O275" i="99" s="1"/>
  <c r="AQ276" i="99"/>
  <c r="N276" i="99" s="1"/>
  <c r="AP277" i="99"/>
  <c r="M277" i="99" s="1"/>
  <c r="AO278" i="99"/>
  <c r="L278" i="99" s="1"/>
  <c r="AN279" i="99"/>
  <c r="K279" i="99" s="1"/>
  <c r="AM280" i="99"/>
  <c r="J280" i="99" s="1"/>
  <c r="AU280" i="99"/>
  <c r="R280" i="99" s="1"/>
  <c r="AH280" i="99" s="1"/>
  <c r="AI282" i="99"/>
  <c r="F282" i="99" s="1"/>
  <c r="AR282" i="99"/>
  <c r="O282" i="99" s="1"/>
  <c r="AQ283" i="99"/>
  <c r="N283" i="99" s="1"/>
  <c r="AP286" i="99"/>
  <c r="M286" i="99" s="1"/>
  <c r="AC286" i="99" s="1"/>
  <c r="AO287" i="99"/>
  <c r="L287" i="99" s="1"/>
  <c r="AN288" i="99"/>
  <c r="K288" i="99" s="1"/>
  <c r="AM289" i="99"/>
  <c r="J289" i="99" s="1"/>
  <c r="AU289" i="99"/>
  <c r="R289" i="99" s="1"/>
  <c r="AH289" i="99" s="1"/>
  <c r="AL291" i="99"/>
  <c r="I291" i="99" s="1"/>
  <c r="AT291" i="99"/>
  <c r="Q291" i="99" s="1"/>
  <c r="AH291" i="99" s="1"/>
  <c r="AK292" i="99"/>
  <c r="H292" i="99" s="1"/>
  <c r="AS292" i="99"/>
  <c r="P292" i="99" s="1"/>
  <c r="AI309" i="99"/>
  <c r="F309" i="99" s="1"/>
  <c r="AR309" i="99"/>
  <c r="O309" i="99" s="1"/>
  <c r="AQ293" i="99"/>
  <c r="AP294" i="99"/>
  <c r="M294" i="99" s="1"/>
  <c r="AO295" i="99"/>
  <c r="L295" i="99" s="1"/>
  <c r="AN296" i="99"/>
  <c r="K296" i="99" s="1"/>
  <c r="AM297" i="99"/>
  <c r="J297" i="99" s="1"/>
  <c r="AU297" i="99"/>
  <c r="R297" i="99" s="1"/>
  <c r="AL298" i="99"/>
  <c r="I298" i="99" s="1"/>
  <c r="AT298" i="99"/>
  <c r="Q298" i="99" s="1"/>
  <c r="CC298" i="99" s="1"/>
  <c r="AK299" i="99"/>
  <c r="H299" i="99" s="1"/>
  <c r="AS299" i="99"/>
  <c r="P299" i="99" s="1"/>
  <c r="AI300" i="99"/>
  <c r="F300" i="99" s="1"/>
  <c r="AR300" i="99"/>
  <c r="O300" i="99" s="1"/>
  <c r="AQ301" i="99"/>
  <c r="N301" i="99" s="1"/>
  <c r="AP302" i="99"/>
  <c r="M302" i="99" s="1"/>
  <c r="AO303" i="99"/>
  <c r="L303" i="99" s="1"/>
  <c r="AN304" i="99"/>
  <c r="K304" i="99" s="1"/>
  <c r="AM305" i="99"/>
  <c r="J305" i="99" s="1"/>
  <c r="AU305" i="99"/>
  <c r="R305" i="99" s="1"/>
  <c r="AH305" i="99" s="1"/>
  <c r="AL306" i="99"/>
  <c r="I306" i="99" s="1"/>
  <c r="AT306" i="99"/>
  <c r="Q306" i="99" s="1"/>
  <c r="AK307" i="99"/>
  <c r="H307" i="99" s="1"/>
  <c r="AS307" i="99"/>
  <c r="P307" i="99" s="1"/>
  <c r="AI308" i="99"/>
  <c r="F308" i="99" s="1"/>
  <c r="AR308" i="99"/>
  <c r="AQ315" i="99"/>
  <c r="N315" i="99" s="1"/>
  <c r="AP314" i="99"/>
  <c r="M314" i="99" s="1"/>
  <c r="AO312" i="99"/>
  <c r="L312" i="99" s="1"/>
  <c r="AN311" i="99"/>
  <c r="K311" i="99" s="1"/>
  <c r="AM316" i="99"/>
  <c r="J316" i="99" s="1"/>
  <c r="AU316" i="99"/>
  <c r="R316" i="99" s="1"/>
  <c r="AI313" i="99"/>
  <c r="F313" i="99" s="1"/>
  <c r="AR313" i="99"/>
  <c r="O313" i="99" s="1"/>
  <c r="AQ322" i="99"/>
  <c r="N322" i="99" s="1"/>
  <c r="AP323" i="99"/>
  <c r="M323" i="99" s="1"/>
  <c r="AO324" i="99"/>
  <c r="L324" i="99" s="1"/>
  <c r="AN325" i="99"/>
  <c r="K325" i="99" s="1"/>
  <c r="AM326" i="99"/>
  <c r="J326" i="99" s="1"/>
  <c r="AU326" i="99"/>
  <c r="R326" i="99" s="1"/>
  <c r="AL327" i="99"/>
  <c r="I327" i="99" s="1"/>
  <c r="AT327" i="99"/>
  <c r="Q327" i="99" s="1"/>
  <c r="AK310" i="99"/>
  <c r="H310" i="99" s="1"/>
  <c r="AS310" i="99"/>
  <c r="P310" i="99" s="1"/>
  <c r="AO328" i="99"/>
  <c r="L328" i="99" s="1"/>
  <c r="AN330" i="99"/>
  <c r="K330" i="99" s="1"/>
  <c r="AM331" i="99"/>
  <c r="J331" i="99" s="1"/>
  <c r="AU331" i="99"/>
  <c r="R331" i="99" s="1"/>
  <c r="AL332" i="99"/>
  <c r="I332" i="99" s="1"/>
  <c r="AT332" i="99"/>
  <c r="Q332" i="99" s="1"/>
  <c r="AK333" i="99"/>
  <c r="H333" i="99" s="1"/>
  <c r="AS333" i="99"/>
  <c r="P333" i="99" s="1"/>
  <c r="AI334" i="99"/>
  <c r="F334" i="99" s="1"/>
  <c r="AP284" i="99"/>
  <c r="M284" i="99" s="1"/>
  <c r="AN266" i="99"/>
  <c r="K266" i="99" s="1"/>
  <c r="AM267" i="99"/>
  <c r="J267" i="99" s="1"/>
  <c r="AU267" i="99"/>
  <c r="R267" i="99" s="1"/>
  <c r="AH267" i="99" s="1"/>
  <c r="AL268" i="99"/>
  <c r="I268" i="99" s="1"/>
  <c r="AT268" i="99"/>
  <c r="Q268" i="99" s="1"/>
  <c r="AK269" i="99"/>
  <c r="H269" i="99" s="1"/>
  <c r="AS269" i="99"/>
  <c r="P269" i="99" s="1"/>
  <c r="AI270" i="99"/>
  <c r="F270" i="99" s="1"/>
  <c r="AR270" i="99"/>
  <c r="O270" i="99" s="1"/>
  <c r="AQ271" i="99"/>
  <c r="N271" i="99" s="1"/>
  <c r="AP285" i="99"/>
  <c r="M285" i="99" s="1"/>
  <c r="AO272" i="99"/>
  <c r="L272" i="99" s="1"/>
  <c r="AN273" i="99"/>
  <c r="K273" i="99" s="1"/>
  <c r="AM274" i="99"/>
  <c r="J274" i="99" s="1"/>
  <c r="AU274" i="99"/>
  <c r="R274" i="99" s="1"/>
  <c r="AH274" i="99" s="1"/>
  <c r="AL275" i="99"/>
  <c r="I275" i="99" s="1"/>
  <c r="AT275" i="99"/>
  <c r="Q275" i="99" s="1"/>
  <c r="AK276" i="99"/>
  <c r="H276" i="99" s="1"/>
  <c r="AS276" i="99"/>
  <c r="P276" i="99" s="1"/>
  <c r="AI277" i="99"/>
  <c r="AR277" i="99"/>
  <c r="O277" i="99" s="1"/>
  <c r="AQ278" i="99"/>
  <c r="N278" i="99" s="1"/>
  <c r="AP279" i="99"/>
  <c r="M279" i="99" s="1"/>
  <c r="AO280" i="99"/>
  <c r="L280" i="99" s="1"/>
  <c r="AL282" i="99"/>
  <c r="I282" i="99" s="1"/>
  <c r="AT282" i="99"/>
  <c r="Q282" i="99" s="1"/>
  <c r="AK283" i="99"/>
  <c r="H283" i="99" s="1"/>
  <c r="AS283" i="99"/>
  <c r="P283" i="99" s="1"/>
  <c r="AI286" i="99"/>
  <c r="F286" i="99" s="1"/>
  <c r="AR286" i="99"/>
  <c r="O286" i="99" s="1"/>
  <c r="AQ287" i="99"/>
  <c r="N287" i="99" s="1"/>
  <c r="AP288" i="99"/>
  <c r="M288" i="99" s="1"/>
  <c r="AO289" i="99"/>
  <c r="L289" i="99" s="1"/>
  <c r="AN291" i="99"/>
  <c r="K291" i="99" s="1"/>
  <c r="AM292" i="99"/>
  <c r="J292" i="99" s="1"/>
  <c r="AU292" i="99"/>
  <c r="R292" i="99" s="1"/>
  <c r="AL309" i="99"/>
  <c r="I309" i="99" s="1"/>
  <c r="AT309" i="99"/>
  <c r="Q309" i="99" s="1"/>
  <c r="AK293" i="99"/>
  <c r="H293" i="99" s="1"/>
  <c r="AS293" i="99"/>
  <c r="P293" i="99" s="1"/>
  <c r="AI294" i="99"/>
  <c r="F294" i="99" s="1"/>
  <c r="AR294" i="99"/>
  <c r="O294" i="99" s="1"/>
  <c r="AQ295" i="99"/>
  <c r="AP296" i="99"/>
  <c r="M296" i="99" s="1"/>
  <c r="AO297" i="99"/>
  <c r="L297" i="99" s="1"/>
  <c r="AN298" i="99"/>
  <c r="K298" i="99" s="1"/>
  <c r="AM299" i="99"/>
  <c r="J299" i="99" s="1"/>
  <c r="AU299" i="99"/>
  <c r="AL300" i="99"/>
  <c r="I300" i="99" s="1"/>
  <c r="AT300" i="99"/>
  <c r="Q300" i="99" s="1"/>
  <c r="AK301" i="99"/>
  <c r="H301" i="99" s="1"/>
  <c r="AS301" i="99"/>
  <c r="P301" i="99" s="1"/>
  <c r="AI302" i="99"/>
  <c r="F302" i="99" s="1"/>
  <c r="AR302" i="99"/>
  <c r="O302" i="99" s="1"/>
  <c r="AQ303" i="99"/>
  <c r="N303" i="99" s="1"/>
  <c r="AP304" i="99"/>
  <c r="M304" i="99" s="1"/>
  <c r="AO305" i="99"/>
  <c r="L305" i="99" s="1"/>
  <c r="AN306" i="99"/>
  <c r="K306" i="99" s="1"/>
  <c r="AM307" i="99"/>
  <c r="J307" i="99" s="1"/>
  <c r="AU307" i="99"/>
  <c r="R307" i="99" s="1"/>
  <c r="AL308" i="99"/>
  <c r="I308" i="99" s="1"/>
  <c r="AT308" i="99"/>
  <c r="Q308" i="99" s="1"/>
  <c r="AK315" i="99"/>
  <c r="H315" i="99" s="1"/>
  <c r="AS315" i="99"/>
  <c r="P315" i="99" s="1"/>
  <c r="AI314" i="99"/>
  <c r="AR314" i="99"/>
  <c r="O314" i="99" s="1"/>
  <c r="AQ312" i="99"/>
  <c r="N312" i="99" s="1"/>
  <c r="AP311" i="99"/>
  <c r="M311" i="99" s="1"/>
  <c r="AO316" i="99"/>
  <c r="L316" i="99" s="1"/>
  <c r="AL313" i="99"/>
  <c r="I313" i="99" s="1"/>
  <c r="AT313" i="99"/>
  <c r="Q313" i="99" s="1"/>
  <c r="AK322" i="99"/>
  <c r="H322" i="99" s="1"/>
  <c r="AS322" i="99"/>
  <c r="P322" i="99" s="1"/>
  <c r="AI323" i="99"/>
  <c r="F323" i="99" s="1"/>
  <c r="AR323" i="99"/>
  <c r="O323" i="99" s="1"/>
  <c r="AQ324" i="99"/>
  <c r="N324" i="99" s="1"/>
  <c r="AP325" i="99"/>
  <c r="M325" i="99" s="1"/>
  <c r="AO326" i="99"/>
  <c r="L326" i="99" s="1"/>
  <c r="AN327" i="99"/>
  <c r="K327" i="99" s="1"/>
  <c r="AM310" i="99"/>
  <c r="J310" i="99" s="1"/>
  <c r="AU310" i="99"/>
  <c r="R310" i="99" s="1"/>
  <c r="AM256" i="99"/>
  <c r="J256" i="99" s="1"/>
  <c r="AU256" i="99"/>
  <c r="R256" i="99" s="1"/>
  <c r="AL255" i="99"/>
  <c r="I255" i="99" s="1"/>
  <c r="AT255" i="99"/>
  <c r="Q255" i="99" s="1"/>
  <c r="AK252" i="99"/>
  <c r="H252" i="99" s="1"/>
  <c r="AS252" i="99"/>
  <c r="P252" i="99" s="1"/>
  <c r="AK254" i="99"/>
  <c r="H254" i="99" s="1"/>
  <c r="AS254" i="99"/>
  <c r="P254" i="99" s="1"/>
  <c r="AI253" i="99"/>
  <c r="F253" i="99" s="1"/>
  <c r="AR253" i="99"/>
  <c r="O253" i="99" s="1"/>
  <c r="AQ257" i="99"/>
  <c r="N257" i="99" s="1"/>
  <c r="AP250" i="99"/>
  <c r="M250" i="99" s="1"/>
  <c r="AQ249" i="99"/>
  <c r="N249" i="99" s="1"/>
  <c r="AP258" i="99"/>
  <c r="M258" i="99" s="1"/>
  <c r="AO259" i="99"/>
  <c r="L259" i="99" s="1"/>
  <c r="AN260" i="99"/>
  <c r="K260" i="99" s="1"/>
  <c r="AM261" i="99"/>
  <c r="J261" i="99" s="1"/>
  <c r="AU261" i="99"/>
  <c r="R261" i="99" s="1"/>
  <c r="AL262" i="99"/>
  <c r="AT262" i="99"/>
  <c r="Q262" i="99" s="1"/>
  <c r="AK263" i="99"/>
  <c r="H263" i="99" s="1"/>
  <c r="AS263" i="99"/>
  <c r="P263" i="99" s="1"/>
  <c r="AI264" i="99"/>
  <c r="F264" i="99" s="1"/>
  <c r="AR264" i="99"/>
  <c r="O264" i="99" s="1"/>
  <c r="AQ284" i="99"/>
  <c r="N284" i="99" s="1"/>
  <c r="AO266" i="99"/>
  <c r="L266" i="99" s="1"/>
  <c r="AN267" i="99"/>
  <c r="K267" i="99" s="1"/>
  <c r="AM268" i="99"/>
  <c r="J268" i="99" s="1"/>
  <c r="AU268" i="99"/>
  <c r="R268" i="99" s="1"/>
  <c r="AL269" i="99"/>
  <c r="I269" i="99" s="1"/>
  <c r="AT269" i="99"/>
  <c r="Q269" i="99" s="1"/>
  <c r="AK270" i="99"/>
  <c r="H270" i="99" s="1"/>
  <c r="AS270" i="99"/>
  <c r="P270" i="99" s="1"/>
  <c r="AI271" i="99"/>
  <c r="F271" i="99" s="1"/>
  <c r="AR271" i="99"/>
  <c r="O271" i="99" s="1"/>
  <c r="AQ285" i="99"/>
  <c r="N285" i="99" s="1"/>
  <c r="AP272" i="99"/>
  <c r="M272" i="99" s="1"/>
  <c r="AO273" i="99"/>
  <c r="L273" i="99" s="1"/>
  <c r="AN274" i="99"/>
  <c r="K274" i="99" s="1"/>
  <c r="AM275" i="99"/>
  <c r="J275" i="99" s="1"/>
  <c r="AU275" i="99"/>
  <c r="R275" i="99" s="1"/>
  <c r="AL276" i="99"/>
  <c r="I276" i="99" s="1"/>
  <c r="AT276" i="99"/>
  <c r="Q276" i="99" s="1"/>
  <c r="AK277" i="99"/>
  <c r="H277" i="99" s="1"/>
  <c r="AS277" i="99"/>
  <c r="P277" i="99" s="1"/>
  <c r="AI278" i="99"/>
  <c r="AR278" i="99"/>
  <c r="O278" i="99" s="1"/>
  <c r="AQ279" i="99"/>
  <c r="N279" i="99" s="1"/>
  <c r="AP280" i="99"/>
  <c r="M280" i="99" s="1"/>
  <c r="AM282" i="99"/>
  <c r="J282" i="99" s="1"/>
  <c r="AU282" i="99"/>
  <c r="R282" i="99" s="1"/>
  <c r="AL283" i="99"/>
  <c r="I283" i="99" s="1"/>
  <c r="AT283" i="99"/>
  <c r="Q283" i="99" s="1"/>
  <c r="AD283" i="99" s="1"/>
  <c r="AK286" i="99"/>
  <c r="H286" i="99" s="1"/>
  <c r="AS286" i="99"/>
  <c r="P286" i="99" s="1"/>
  <c r="AI287" i="99"/>
  <c r="F287" i="99" s="1"/>
  <c r="AR287" i="99"/>
  <c r="O287" i="99" s="1"/>
  <c r="AQ288" i="99"/>
  <c r="N288" i="99" s="1"/>
  <c r="AP289" i="99"/>
  <c r="M289" i="99" s="1"/>
  <c r="AO291" i="99"/>
  <c r="L291" i="99" s="1"/>
  <c r="AN292" i="99"/>
  <c r="K292" i="99" s="1"/>
  <c r="AM309" i="99"/>
  <c r="J309" i="99" s="1"/>
  <c r="AU309" i="99"/>
  <c r="R309" i="99" s="1"/>
  <c r="AL293" i="99"/>
  <c r="I293" i="99" s="1"/>
  <c r="AT293" i="99"/>
  <c r="Q293" i="99" s="1"/>
  <c r="AK294" i="99"/>
  <c r="H294" i="99" s="1"/>
  <c r="AS294" i="99"/>
  <c r="P294" i="99" s="1"/>
  <c r="AI295" i="99"/>
  <c r="F295" i="99" s="1"/>
  <c r="AR295" i="99"/>
  <c r="O295" i="99" s="1"/>
  <c r="AQ296" i="99"/>
  <c r="N296" i="99" s="1"/>
  <c r="AP297" i="99"/>
  <c r="M297" i="99" s="1"/>
  <c r="AO298" i="99"/>
  <c r="L298" i="99" s="1"/>
  <c r="AN299" i="99"/>
  <c r="K299" i="99" s="1"/>
  <c r="AM300" i="99"/>
  <c r="J300" i="99" s="1"/>
  <c r="AU300" i="99"/>
  <c r="R300" i="99" s="1"/>
  <c r="AL301" i="99"/>
  <c r="I301" i="99" s="1"/>
  <c r="AT301" i="99"/>
  <c r="Q301" i="99" s="1"/>
  <c r="AK302" i="99"/>
  <c r="H302" i="99" s="1"/>
  <c r="AS302" i="99"/>
  <c r="P302" i="99" s="1"/>
  <c r="AI303" i="99"/>
  <c r="F303" i="99" s="1"/>
  <c r="AR303" i="99"/>
  <c r="O303" i="99" s="1"/>
  <c r="AK328" i="99"/>
  <c r="H328" i="99" s="1"/>
  <c r="AS328" i="99"/>
  <c r="P328" i="99" s="1"/>
  <c r="AR330" i="99"/>
  <c r="O330" i="99" s="1"/>
  <c r="AQ331" i="99"/>
  <c r="N331" i="99" s="1"/>
  <c r="AP332" i="99"/>
  <c r="M332" i="99" s="1"/>
  <c r="AO333" i="99"/>
  <c r="L333" i="99" s="1"/>
  <c r="AN334" i="99"/>
  <c r="K334" i="99" s="1"/>
  <c r="AM335" i="99"/>
  <c r="J335" i="99" s="1"/>
  <c r="AU335" i="99"/>
  <c r="R335" i="99" s="1"/>
  <c r="AL336" i="99"/>
  <c r="I336" i="99" s="1"/>
  <c r="AT336" i="99"/>
  <c r="Q336" i="99" s="1"/>
  <c r="AH336" i="99" s="1"/>
  <c r="AK337" i="99"/>
  <c r="H337" i="99" s="1"/>
  <c r="AS337" i="99"/>
  <c r="P337" i="99" s="1"/>
  <c r="AR338" i="99"/>
  <c r="AQ339" i="99"/>
  <c r="N339" i="99" s="1"/>
  <c r="AP340" i="99"/>
  <c r="M340" i="99" s="1"/>
  <c r="AO341" i="99"/>
  <c r="L341" i="99" s="1"/>
  <c r="AN342" i="99"/>
  <c r="K342" i="99" s="1"/>
  <c r="AM343" i="99"/>
  <c r="J343" i="99" s="1"/>
  <c r="AU343" i="99"/>
  <c r="R343" i="99" s="1"/>
  <c r="AL344" i="99"/>
  <c r="I344" i="99" s="1"/>
  <c r="AT344" i="99"/>
  <c r="Q344" i="99" s="1"/>
  <c r="AH344" i="99" s="1"/>
  <c r="AK345" i="99"/>
  <c r="H345" i="99" s="1"/>
  <c r="AS345" i="99"/>
  <c r="AR346" i="99"/>
  <c r="O346" i="99" s="1"/>
  <c r="AQ347" i="99"/>
  <c r="N347" i="99" s="1"/>
  <c r="AP348" i="99"/>
  <c r="M348" i="99" s="1"/>
  <c r="AO349" i="99"/>
  <c r="L349" i="99" s="1"/>
  <c r="AN350" i="99"/>
  <c r="K350" i="99" s="1"/>
  <c r="AM351" i="99"/>
  <c r="J351" i="99" s="1"/>
  <c r="AU351" i="99"/>
  <c r="R351" i="99" s="1"/>
  <c r="AL352" i="99"/>
  <c r="I352" i="99" s="1"/>
  <c r="AT352" i="99"/>
  <c r="Q352" i="99" s="1"/>
  <c r="AK353" i="99"/>
  <c r="H353" i="99" s="1"/>
  <c r="AS353" i="99"/>
  <c r="P353" i="99" s="1"/>
  <c r="AR354" i="99"/>
  <c r="O354" i="99" s="1"/>
  <c r="AQ355" i="99"/>
  <c r="N355" i="99" s="1"/>
  <c r="AP356" i="99"/>
  <c r="M356" i="99" s="1"/>
  <c r="AO357" i="99"/>
  <c r="L357" i="99" s="1"/>
  <c r="AN358" i="99"/>
  <c r="AM359" i="99"/>
  <c r="J359" i="99" s="1"/>
  <c r="AU359" i="99"/>
  <c r="R359" i="99" s="1"/>
  <c r="AL360" i="99"/>
  <c r="I360" i="99" s="1"/>
  <c r="AT360" i="99"/>
  <c r="Q360" i="99" s="1"/>
  <c r="AH360" i="99" s="1"/>
  <c r="AK364" i="99"/>
  <c r="H364" i="99" s="1"/>
  <c r="AS364" i="99"/>
  <c r="P364" i="99" s="1"/>
  <c r="AR361" i="99"/>
  <c r="AQ362" i="99"/>
  <c r="N362" i="99" s="1"/>
  <c r="AP363" i="99"/>
  <c r="M363" i="99" s="1"/>
  <c r="AO365" i="99"/>
  <c r="L365" i="99" s="1"/>
  <c r="AN366" i="99"/>
  <c r="K366" i="99" s="1"/>
  <c r="AM367" i="99"/>
  <c r="J367" i="99" s="1"/>
  <c r="AU367" i="99"/>
  <c r="R367" i="99" s="1"/>
  <c r="AL368" i="99"/>
  <c r="I368" i="99" s="1"/>
  <c r="AT368" i="99"/>
  <c r="Q368" i="99" s="1"/>
  <c r="AK369" i="99"/>
  <c r="H369" i="99" s="1"/>
  <c r="AS369" i="99"/>
  <c r="P369" i="99" s="1"/>
  <c r="AR374" i="99"/>
  <c r="O374" i="99" s="1"/>
  <c r="AQ371" i="99"/>
  <c r="N371" i="99" s="1"/>
  <c r="AP370" i="99"/>
  <c r="M370" i="99" s="1"/>
  <c r="AO372" i="99"/>
  <c r="L372" i="99" s="1"/>
  <c r="AN373" i="99"/>
  <c r="K373" i="99" s="1"/>
  <c r="AM375" i="99"/>
  <c r="J375" i="99" s="1"/>
  <c r="AU375" i="99"/>
  <c r="R375" i="99" s="1"/>
  <c r="AL394" i="99"/>
  <c r="I394" i="99" s="1"/>
  <c r="AT394" i="99"/>
  <c r="Q394" i="99" s="1"/>
  <c r="AK376" i="99"/>
  <c r="H376" i="99" s="1"/>
  <c r="AS376" i="99"/>
  <c r="P376" i="99" s="1"/>
  <c r="AR377" i="99"/>
  <c r="O377" i="99" s="1"/>
  <c r="AQ378" i="99"/>
  <c r="N378" i="99" s="1"/>
  <c r="AP379" i="99"/>
  <c r="M379" i="99" s="1"/>
  <c r="AO380" i="99"/>
  <c r="L380" i="99" s="1"/>
  <c r="AN381" i="99"/>
  <c r="K381" i="99" s="1"/>
  <c r="AM395" i="99"/>
  <c r="J395" i="99" s="1"/>
  <c r="AU395" i="99"/>
  <c r="R395" i="99" s="1"/>
  <c r="AL382" i="99"/>
  <c r="I382" i="99" s="1"/>
  <c r="AT382" i="99"/>
  <c r="Q382" i="99" s="1"/>
  <c r="AH382" i="99" s="1"/>
  <c r="AK383" i="99"/>
  <c r="H383" i="99" s="1"/>
  <c r="AS383" i="99"/>
  <c r="P383" i="99" s="1"/>
  <c r="AR384" i="99"/>
  <c r="O384" i="99" s="1"/>
  <c r="AQ385" i="99"/>
  <c r="N385" i="99" s="1"/>
  <c r="AP396" i="99"/>
  <c r="M396" i="99" s="1"/>
  <c r="AO386" i="99"/>
  <c r="L386" i="99" s="1"/>
  <c r="AN387" i="99"/>
  <c r="K387" i="99" s="1"/>
  <c r="AI355" i="99"/>
  <c r="F355" i="99" s="1"/>
  <c r="AI362" i="99"/>
  <c r="F362" i="99" s="1"/>
  <c r="AI371" i="99"/>
  <c r="F371" i="99" s="1"/>
  <c r="AI378" i="99"/>
  <c r="F378" i="99" s="1"/>
  <c r="AI385" i="99"/>
  <c r="F385" i="99" s="1"/>
  <c r="AP375" i="99"/>
  <c r="M375" i="99" s="1"/>
  <c r="AO394" i="99"/>
  <c r="L394" i="99" s="1"/>
  <c r="AN376" i="99"/>
  <c r="K376" i="99" s="1"/>
  <c r="AM377" i="99"/>
  <c r="J377" i="99" s="1"/>
  <c r="AU377" i="99"/>
  <c r="R377" i="99" s="1"/>
  <c r="AH377" i="99" s="1"/>
  <c r="AL378" i="99"/>
  <c r="I378" i="99" s="1"/>
  <c r="AT378" i="99"/>
  <c r="AK379" i="99"/>
  <c r="H379" i="99" s="1"/>
  <c r="AS379" i="99"/>
  <c r="P379" i="99" s="1"/>
  <c r="AR380" i="99"/>
  <c r="O380" i="99" s="1"/>
  <c r="AQ381" i="99"/>
  <c r="N381" i="99" s="1"/>
  <c r="AP395" i="99"/>
  <c r="AO382" i="99"/>
  <c r="L382" i="99" s="1"/>
  <c r="AN383" i="99"/>
  <c r="K383" i="99" s="1"/>
  <c r="AM384" i="99"/>
  <c r="J384" i="99" s="1"/>
  <c r="AU384" i="99"/>
  <c r="R384" i="99" s="1"/>
  <c r="AH384" i="99" s="1"/>
  <c r="AL385" i="99"/>
  <c r="I385" i="99" s="1"/>
  <c r="AT385" i="99"/>
  <c r="Q385" i="99" s="1"/>
  <c r="AK396" i="99"/>
  <c r="H396" i="99" s="1"/>
  <c r="AS396" i="99"/>
  <c r="P396" i="99" s="1"/>
  <c r="AR386" i="99"/>
  <c r="O386" i="99" s="1"/>
  <c r="AQ387" i="99"/>
  <c r="N387" i="99" s="1"/>
  <c r="AR334" i="99"/>
  <c r="O334" i="99" s="1"/>
  <c r="AQ335" i="99"/>
  <c r="N335" i="99" s="1"/>
  <c r="AP336" i="99"/>
  <c r="M336" i="99" s="1"/>
  <c r="AO337" i="99"/>
  <c r="L337" i="99" s="1"/>
  <c r="AN338" i="99"/>
  <c r="AM339" i="99"/>
  <c r="J339" i="99" s="1"/>
  <c r="AU339" i="99"/>
  <c r="R339" i="99" s="1"/>
  <c r="AL340" i="99"/>
  <c r="I340" i="99" s="1"/>
  <c r="AT340" i="99"/>
  <c r="Q340" i="99" s="1"/>
  <c r="AH340" i="99" s="1"/>
  <c r="AK341" i="99"/>
  <c r="H341" i="99" s="1"/>
  <c r="AS341" i="99"/>
  <c r="AI342" i="99"/>
  <c r="G342" i="99" s="1"/>
  <c r="AR342" i="99"/>
  <c r="O342" i="99" s="1"/>
  <c r="AQ343" i="99"/>
  <c r="N343" i="99" s="1"/>
  <c r="AP344" i="99"/>
  <c r="M344" i="99" s="1"/>
  <c r="AO345" i="99"/>
  <c r="L345" i="99" s="1"/>
  <c r="AN346" i="99"/>
  <c r="K346" i="99" s="1"/>
  <c r="AM347" i="99"/>
  <c r="J347" i="99" s="1"/>
  <c r="AU347" i="99"/>
  <c r="R347" i="99" s="1"/>
  <c r="AL348" i="99"/>
  <c r="I348" i="99" s="1"/>
  <c r="AT348" i="99"/>
  <c r="Q348" i="99" s="1"/>
  <c r="AK349" i="99"/>
  <c r="H349" i="99" s="1"/>
  <c r="AS349" i="99"/>
  <c r="AI350" i="99"/>
  <c r="AR350" i="99"/>
  <c r="O350" i="99" s="1"/>
  <c r="AQ351" i="99"/>
  <c r="N351" i="99" s="1"/>
  <c r="AP352" i="99"/>
  <c r="M352" i="99" s="1"/>
  <c r="AO353" i="99"/>
  <c r="L353" i="99" s="1"/>
  <c r="AN354" i="99"/>
  <c r="K354" i="99" s="1"/>
  <c r="AM355" i="99"/>
  <c r="J355" i="99" s="1"/>
  <c r="AU355" i="99"/>
  <c r="R355" i="99" s="1"/>
  <c r="AL356" i="99"/>
  <c r="I356" i="99" s="1"/>
  <c r="AT356" i="99"/>
  <c r="Q356" i="99" s="1"/>
  <c r="AD356" i="99" s="1"/>
  <c r="AK357" i="99"/>
  <c r="H357" i="99" s="1"/>
  <c r="AS357" i="99"/>
  <c r="P357" i="99" s="1"/>
  <c r="AC357" i="99" s="1"/>
  <c r="AI358" i="99"/>
  <c r="F358" i="99" s="1"/>
  <c r="AR358" i="99"/>
  <c r="O358" i="99" s="1"/>
  <c r="AQ359" i="99"/>
  <c r="N359" i="99" s="1"/>
  <c r="AP360" i="99"/>
  <c r="M360" i="99" s="1"/>
  <c r="AO364" i="99"/>
  <c r="L364" i="99" s="1"/>
  <c r="AN361" i="99"/>
  <c r="K361" i="99" s="1"/>
  <c r="AM362" i="99"/>
  <c r="J362" i="99" s="1"/>
  <c r="AU362" i="99"/>
  <c r="R362" i="99" s="1"/>
  <c r="AL363" i="99"/>
  <c r="I363" i="99" s="1"/>
  <c r="AT363" i="99"/>
  <c r="Q363" i="99" s="1"/>
  <c r="AH363" i="99" s="1"/>
  <c r="AK365" i="99"/>
  <c r="H365" i="99" s="1"/>
  <c r="AS365" i="99"/>
  <c r="P365" i="99" s="1"/>
  <c r="AI366" i="99"/>
  <c r="F366" i="99" s="1"/>
  <c r="AR366" i="99"/>
  <c r="AQ367" i="99"/>
  <c r="N367" i="99" s="1"/>
  <c r="AP368" i="99"/>
  <c r="M368" i="99" s="1"/>
  <c r="AO369" i="99"/>
  <c r="L369" i="99" s="1"/>
  <c r="AN374" i="99"/>
  <c r="K374" i="99" s="1"/>
  <c r="AM371" i="99"/>
  <c r="J371" i="99" s="1"/>
  <c r="AU371" i="99"/>
  <c r="R371" i="99" s="1"/>
  <c r="AL370" i="99"/>
  <c r="I370" i="99" s="1"/>
  <c r="AT370" i="99"/>
  <c r="Q370" i="99" s="1"/>
  <c r="AH370" i="99" s="1"/>
  <c r="AK372" i="99"/>
  <c r="H372" i="99" s="1"/>
  <c r="AS372" i="99"/>
  <c r="P372" i="99" s="1"/>
  <c r="AI373" i="99"/>
  <c r="F373" i="99" s="1"/>
  <c r="AR373" i="99"/>
  <c r="O373" i="99" s="1"/>
  <c r="AQ375" i="99"/>
  <c r="AP394" i="99"/>
  <c r="M394" i="99" s="1"/>
  <c r="AO376" i="99"/>
  <c r="L376" i="99" s="1"/>
  <c r="AN377" i="99"/>
  <c r="K377" i="99" s="1"/>
  <c r="AM378" i="99"/>
  <c r="J378" i="99" s="1"/>
  <c r="AU378" i="99"/>
  <c r="R378" i="99" s="1"/>
  <c r="AL379" i="99"/>
  <c r="I379" i="99" s="1"/>
  <c r="AT379" i="99"/>
  <c r="Q379" i="99" s="1"/>
  <c r="AH379" i="99" s="1"/>
  <c r="AK380" i="99"/>
  <c r="H380" i="99" s="1"/>
  <c r="AS380" i="99"/>
  <c r="P380" i="99" s="1"/>
  <c r="AI381" i="99"/>
  <c r="F381" i="99" s="1"/>
  <c r="AR381" i="99"/>
  <c r="O381" i="99" s="1"/>
  <c r="AQ395" i="99"/>
  <c r="N395" i="99" s="1"/>
  <c r="AP382" i="99"/>
  <c r="M382" i="99" s="1"/>
  <c r="AO383" i="99"/>
  <c r="L383" i="99" s="1"/>
  <c r="AN384" i="99"/>
  <c r="K384" i="99" s="1"/>
  <c r="AM385" i="99"/>
  <c r="J385" i="99" s="1"/>
  <c r="AU385" i="99"/>
  <c r="R385" i="99" s="1"/>
  <c r="AL396" i="99"/>
  <c r="I396" i="99" s="1"/>
  <c r="AT396" i="99"/>
  <c r="Q396" i="99" s="1"/>
  <c r="AH396" i="99" s="1"/>
  <c r="AK386" i="99"/>
  <c r="H386" i="99" s="1"/>
  <c r="AS386" i="99"/>
  <c r="P386" i="99" s="1"/>
  <c r="AI387" i="99"/>
  <c r="F387" i="99" s="1"/>
  <c r="AR387" i="99"/>
  <c r="O387" i="99" s="1"/>
  <c r="AR388" i="99"/>
  <c r="O388" i="99" s="1"/>
  <c r="AQ328" i="99"/>
  <c r="N328" i="99" s="1"/>
  <c r="AP330" i="99"/>
  <c r="M330" i="99" s="1"/>
  <c r="AO331" i="99"/>
  <c r="L331" i="99" s="1"/>
  <c r="AN332" i="99"/>
  <c r="K332" i="99" s="1"/>
  <c r="AM333" i="99"/>
  <c r="J333" i="99" s="1"/>
  <c r="AU333" i="99"/>
  <c r="R333" i="99" s="1"/>
  <c r="AL334" i="99"/>
  <c r="I334" i="99" s="1"/>
  <c r="AT334" i="99"/>
  <c r="Q334" i="99" s="1"/>
  <c r="AK335" i="99"/>
  <c r="H335" i="99" s="1"/>
  <c r="AS335" i="99"/>
  <c r="P335" i="99" s="1"/>
  <c r="AI336" i="99"/>
  <c r="F336" i="99" s="1"/>
  <c r="AR336" i="99"/>
  <c r="O336" i="99" s="1"/>
  <c r="AQ337" i="99"/>
  <c r="N337" i="99" s="1"/>
  <c r="AP338" i="99"/>
  <c r="M338" i="99" s="1"/>
  <c r="AO339" i="99"/>
  <c r="L339" i="99" s="1"/>
  <c r="AN340" i="99"/>
  <c r="K340" i="99" s="1"/>
  <c r="AM341" i="99"/>
  <c r="J341" i="99" s="1"/>
  <c r="AU341" i="99"/>
  <c r="R341" i="99" s="1"/>
  <c r="AH341" i="99" s="1"/>
  <c r="AL342" i="99"/>
  <c r="I342" i="99" s="1"/>
  <c r="AT342" i="99"/>
  <c r="Q342" i="99" s="1"/>
  <c r="AK343" i="99"/>
  <c r="H343" i="99" s="1"/>
  <c r="AS343" i="99"/>
  <c r="P343" i="99" s="1"/>
  <c r="AI344" i="99"/>
  <c r="F344" i="99" s="1"/>
  <c r="AR344" i="99"/>
  <c r="O344" i="99" s="1"/>
  <c r="AQ345" i="99"/>
  <c r="N345" i="99" s="1"/>
  <c r="AP346" i="99"/>
  <c r="M346" i="99" s="1"/>
  <c r="AO347" i="99"/>
  <c r="AN348" i="99"/>
  <c r="K348" i="99" s="1"/>
  <c r="AM349" i="99"/>
  <c r="J349" i="99" s="1"/>
  <c r="AU349" i="99"/>
  <c r="R349" i="99" s="1"/>
  <c r="AL350" i="99"/>
  <c r="I350" i="99" s="1"/>
  <c r="AT350" i="99"/>
  <c r="Q350" i="99" s="1"/>
  <c r="AK351" i="99"/>
  <c r="H351" i="99" s="1"/>
  <c r="AS351" i="99"/>
  <c r="P351" i="99" s="1"/>
  <c r="AI352" i="99"/>
  <c r="F352" i="99" s="1"/>
  <c r="AR352" i="99"/>
  <c r="O352" i="99" s="1"/>
  <c r="AQ353" i="99"/>
  <c r="N353" i="99" s="1"/>
  <c r="AP354" i="99"/>
  <c r="M354" i="99" s="1"/>
  <c r="AO355" i="99"/>
  <c r="L355" i="99" s="1"/>
  <c r="AN356" i="99"/>
  <c r="K356" i="99" s="1"/>
  <c r="AM357" i="99"/>
  <c r="J357" i="99" s="1"/>
  <c r="AU357" i="99"/>
  <c r="R357" i="99" s="1"/>
  <c r="AL358" i="99"/>
  <c r="I358" i="99" s="1"/>
  <c r="AT358" i="99"/>
  <c r="Q358" i="99" s="1"/>
  <c r="AK359" i="99"/>
  <c r="H359" i="99" s="1"/>
  <c r="AS359" i="99"/>
  <c r="P359" i="99" s="1"/>
  <c r="AI360" i="99"/>
  <c r="F360" i="99" s="1"/>
  <c r="AR360" i="99"/>
  <c r="O360" i="99" s="1"/>
  <c r="AQ364" i="99"/>
  <c r="N364" i="99" s="1"/>
  <c r="AP361" i="99"/>
  <c r="M361" i="99" s="1"/>
  <c r="AO362" i="99"/>
  <c r="L362" i="99" s="1"/>
  <c r="AN363" i="99"/>
  <c r="AM365" i="99"/>
  <c r="J365" i="99" s="1"/>
  <c r="AU365" i="99"/>
  <c r="R365" i="99" s="1"/>
  <c r="AH365" i="99" s="1"/>
  <c r="AL366" i="99"/>
  <c r="I366" i="99" s="1"/>
  <c r="AT366" i="99"/>
  <c r="Q366" i="99" s="1"/>
  <c r="AK367" i="99"/>
  <c r="H367" i="99" s="1"/>
  <c r="AS367" i="99"/>
  <c r="P367" i="99" s="1"/>
  <c r="AI368" i="99"/>
  <c r="F368" i="99" s="1"/>
  <c r="AR368" i="99"/>
  <c r="O368" i="99" s="1"/>
  <c r="AQ369" i="99"/>
  <c r="N369" i="99" s="1"/>
  <c r="AP374" i="99"/>
  <c r="M374" i="99" s="1"/>
  <c r="AO371" i="99"/>
  <c r="L371" i="99" s="1"/>
  <c r="AN370" i="99"/>
  <c r="K370" i="99" s="1"/>
  <c r="AM372" i="99"/>
  <c r="J372" i="99" s="1"/>
  <c r="AU372" i="99"/>
  <c r="AL373" i="99"/>
  <c r="I373" i="99" s="1"/>
  <c r="AT373" i="99"/>
  <c r="Q373" i="99" s="1"/>
  <c r="AK375" i="99"/>
  <c r="H375" i="99" s="1"/>
  <c r="AS375" i="99"/>
  <c r="P375" i="99" s="1"/>
  <c r="AI394" i="99"/>
  <c r="F394" i="99" s="1"/>
  <c r="AR394" i="99"/>
  <c r="AQ376" i="99"/>
  <c r="N376" i="99" s="1"/>
  <c r="AP377" i="99"/>
  <c r="M377" i="99" s="1"/>
  <c r="AO378" i="99"/>
  <c r="L378" i="99" s="1"/>
  <c r="AN379" i="99"/>
  <c r="AM380" i="99"/>
  <c r="J380" i="99" s="1"/>
  <c r="AU380" i="99"/>
  <c r="R380" i="99" s="1"/>
  <c r="AH380" i="99" s="1"/>
  <c r="AL381" i="99"/>
  <c r="I381" i="99" s="1"/>
  <c r="AT381" i="99"/>
  <c r="Q381" i="99" s="1"/>
  <c r="AK395" i="99"/>
  <c r="H395" i="99" s="1"/>
  <c r="AS395" i="99"/>
  <c r="P395" i="99" s="1"/>
  <c r="AI382" i="99"/>
  <c r="F382" i="99" s="1"/>
  <c r="AR382" i="99"/>
  <c r="AQ383" i="99"/>
  <c r="N383" i="99" s="1"/>
  <c r="AP384" i="99"/>
  <c r="M384" i="99" s="1"/>
  <c r="AO385" i="99"/>
  <c r="L385" i="99" s="1"/>
  <c r="AN396" i="99"/>
  <c r="AM386" i="99"/>
  <c r="J386" i="99" s="1"/>
  <c r="AU386" i="99"/>
  <c r="R386" i="99" s="1"/>
  <c r="AH386" i="99" s="1"/>
  <c r="AL387" i="99"/>
  <c r="I387" i="99" s="1"/>
  <c r="AT387" i="99"/>
  <c r="Q387" i="99" s="1"/>
  <c r="AQ304" i="99"/>
  <c r="N304" i="99" s="1"/>
  <c r="AP305" i="99"/>
  <c r="M305" i="99" s="1"/>
  <c r="AO306" i="99"/>
  <c r="L306" i="99" s="1"/>
  <c r="AN307" i="99"/>
  <c r="K307" i="99" s="1"/>
  <c r="AM308" i="99"/>
  <c r="J308" i="99" s="1"/>
  <c r="AU308" i="99"/>
  <c r="R308" i="99" s="1"/>
  <c r="AL315" i="99"/>
  <c r="I315" i="99" s="1"/>
  <c r="AT315" i="99"/>
  <c r="Q315" i="99" s="1"/>
  <c r="AH315" i="99" s="1"/>
  <c r="AK314" i="99"/>
  <c r="H314" i="99" s="1"/>
  <c r="AS314" i="99"/>
  <c r="P314" i="99" s="1"/>
  <c r="AI312" i="99"/>
  <c r="AR312" i="99"/>
  <c r="O312" i="99" s="1"/>
  <c r="AQ311" i="99"/>
  <c r="N311" i="99" s="1"/>
  <c r="AP316" i="99"/>
  <c r="M316" i="99" s="1"/>
  <c r="AM313" i="99"/>
  <c r="J313" i="99" s="1"/>
  <c r="AU313" i="99"/>
  <c r="R313" i="99" s="1"/>
  <c r="AL322" i="99"/>
  <c r="I322" i="99" s="1"/>
  <c r="AT322" i="99"/>
  <c r="Q322" i="99" s="1"/>
  <c r="AK323" i="99"/>
  <c r="H323" i="99" s="1"/>
  <c r="AS323" i="99"/>
  <c r="P323" i="99" s="1"/>
  <c r="AI324" i="99"/>
  <c r="F324" i="99" s="1"/>
  <c r="AR324" i="99"/>
  <c r="O324" i="99" s="1"/>
  <c r="AQ325" i="99"/>
  <c r="N325" i="99" s="1"/>
  <c r="AP326" i="99"/>
  <c r="AO327" i="99"/>
  <c r="L327" i="99" s="1"/>
  <c r="AN310" i="99"/>
  <c r="K310" i="99" s="1"/>
  <c r="AI328" i="99"/>
  <c r="F328" i="99" s="1"/>
  <c r="AR328" i="99"/>
  <c r="O328" i="99" s="1"/>
  <c r="AQ330" i="99"/>
  <c r="N330" i="99" s="1"/>
  <c r="AP331" i="99"/>
  <c r="AO332" i="99"/>
  <c r="L332" i="99" s="1"/>
  <c r="AN333" i="99"/>
  <c r="K333" i="99" s="1"/>
  <c r="AM334" i="99"/>
  <c r="J334" i="99" s="1"/>
  <c r="AU334" i="99"/>
  <c r="R334" i="99" s="1"/>
  <c r="AL335" i="99"/>
  <c r="I335" i="99" s="1"/>
  <c r="AT335" i="99"/>
  <c r="Q335" i="99" s="1"/>
  <c r="AK336" i="99"/>
  <c r="H336" i="99" s="1"/>
  <c r="AS336" i="99"/>
  <c r="P336" i="99" s="1"/>
  <c r="AI337" i="99"/>
  <c r="G337" i="99" s="1"/>
  <c r="AR337" i="99"/>
  <c r="O337" i="99" s="1"/>
  <c r="AQ338" i="99"/>
  <c r="N338" i="99" s="1"/>
  <c r="AP339" i="99"/>
  <c r="M339" i="99" s="1"/>
  <c r="AO340" i="99"/>
  <c r="L340" i="99" s="1"/>
  <c r="AN341" i="99"/>
  <c r="K341" i="99" s="1"/>
  <c r="AM342" i="99"/>
  <c r="J342" i="99" s="1"/>
  <c r="AU342" i="99"/>
  <c r="AL343" i="99"/>
  <c r="I343" i="99" s="1"/>
  <c r="AT343" i="99"/>
  <c r="Q343" i="99" s="1"/>
  <c r="AK344" i="99"/>
  <c r="H344" i="99" s="1"/>
  <c r="AS344" i="99"/>
  <c r="P344" i="99" s="1"/>
  <c r="AI345" i="99"/>
  <c r="F345" i="99" s="1"/>
  <c r="AR345" i="99"/>
  <c r="O345" i="99" s="1"/>
  <c r="AQ346" i="99"/>
  <c r="AP347" i="99"/>
  <c r="AO348" i="99"/>
  <c r="L348" i="99" s="1"/>
  <c r="AN349" i="99"/>
  <c r="K349" i="99" s="1"/>
  <c r="AM350" i="99"/>
  <c r="AU350" i="99"/>
  <c r="AL351" i="99"/>
  <c r="I351" i="99" s="1"/>
  <c r="AT351" i="99"/>
  <c r="Q351" i="99" s="1"/>
  <c r="AK352" i="99"/>
  <c r="H352" i="99" s="1"/>
  <c r="AS352" i="99"/>
  <c r="P352" i="99" s="1"/>
  <c r="AI353" i="99"/>
  <c r="F353" i="99" s="1"/>
  <c r="AR353" i="99"/>
  <c r="O353" i="99" s="1"/>
  <c r="AQ354" i="99"/>
  <c r="N354" i="99" s="1"/>
  <c r="AP355" i="99"/>
  <c r="AO356" i="99"/>
  <c r="L356" i="99" s="1"/>
  <c r="AN357" i="99"/>
  <c r="K357" i="99" s="1"/>
  <c r="AM358" i="99"/>
  <c r="J358" i="99" s="1"/>
  <c r="AU358" i="99"/>
  <c r="R358" i="99" s="1"/>
  <c r="AL359" i="99"/>
  <c r="I359" i="99" s="1"/>
  <c r="AT359" i="99"/>
  <c r="Q359" i="99" s="1"/>
  <c r="AK360" i="99"/>
  <c r="H360" i="99" s="1"/>
  <c r="AS360" i="99"/>
  <c r="AI364" i="99"/>
  <c r="F364" i="99" s="1"/>
  <c r="AR364" i="99"/>
  <c r="O364" i="99" s="1"/>
  <c r="AQ361" i="99"/>
  <c r="N361" i="99" s="1"/>
  <c r="AP362" i="99"/>
  <c r="M362" i="99" s="1"/>
  <c r="AO363" i="99"/>
  <c r="L363" i="99" s="1"/>
  <c r="AN365" i="99"/>
  <c r="K365" i="99" s="1"/>
  <c r="AM366" i="99"/>
  <c r="J366" i="99" s="1"/>
  <c r="AU366" i="99"/>
  <c r="R366" i="99" s="1"/>
  <c r="AL367" i="99"/>
  <c r="I367" i="99" s="1"/>
  <c r="AT367" i="99"/>
  <c r="Q367" i="99" s="1"/>
  <c r="AK368" i="99"/>
  <c r="H368" i="99" s="1"/>
  <c r="AS368" i="99"/>
  <c r="P368" i="99" s="1"/>
  <c r="AI369" i="99"/>
  <c r="F369" i="99" s="1"/>
  <c r="AR369" i="99"/>
  <c r="O369" i="99" s="1"/>
  <c r="AQ374" i="99"/>
  <c r="N374" i="99" s="1"/>
  <c r="AP371" i="99"/>
  <c r="AO370" i="99"/>
  <c r="AN372" i="99"/>
  <c r="K372" i="99" s="1"/>
  <c r="AM373" i="99"/>
  <c r="J373" i="99" s="1"/>
  <c r="AU373" i="99"/>
  <c r="R373" i="99" s="1"/>
  <c r="AL375" i="99"/>
  <c r="I375" i="99" s="1"/>
  <c r="AT375" i="99"/>
  <c r="Q375" i="99" s="1"/>
  <c r="AK394" i="99"/>
  <c r="H394" i="99" s="1"/>
  <c r="AS394" i="99"/>
  <c r="P394" i="99" s="1"/>
  <c r="AI376" i="99"/>
  <c r="F376" i="99" s="1"/>
  <c r="AR376" i="99"/>
  <c r="O376" i="99" s="1"/>
  <c r="AQ377" i="99"/>
  <c r="N377" i="99" s="1"/>
  <c r="AP378" i="99"/>
  <c r="AO379" i="99"/>
  <c r="AN380" i="99"/>
  <c r="AM381" i="99"/>
  <c r="AU381" i="99"/>
  <c r="R381" i="99" s="1"/>
  <c r="AL395" i="99"/>
  <c r="I395" i="99" s="1"/>
  <c r="AT395" i="99"/>
  <c r="AK382" i="99"/>
  <c r="H382" i="99" s="1"/>
  <c r="AS382" i="99"/>
  <c r="P382" i="99" s="1"/>
  <c r="AI383" i="99"/>
  <c r="F383" i="99" s="1"/>
  <c r="AR383" i="99"/>
  <c r="O383" i="99" s="1"/>
  <c r="AQ384" i="99"/>
  <c r="N384" i="99" s="1"/>
  <c r="AP385" i="99"/>
  <c r="AO396" i="99"/>
  <c r="L396" i="99" s="1"/>
  <c r="AN386" i="99"/>
  <c r="K386" i="99" s="1"/>
  <c r="AL388" i="99"/>
  <c r="I388" i="99" s="1"/>
  <c r="AT388" i="99"/>
  <c r="AU388" i="99"/>
  <c r="R388" i="99" s="1"/>
  <c r="U225" i="99"/>
  <c r="U221" i="99"/>
  <c r="U91" i="99"/>
  <c r="U118" i="99"/>
  <c r="T10" i="99"/>
  <c r="T160" i="99"/>
  <c r="U147" i="99"/>
  <c r="T79" i="99"/>
  <c r="U112" i="99"/>
  <c r="U74" i="99"/>
  <c r="T129" i="99"/>
  <c r="T35" i="99"/>
  <c r="U159" i="99"/>
  <c r="U173" i="99"/>
  <c r="T151" i="99"/>
  <c r="T111" i="99"/>
  <c r="T105" i="99"/>
  <c r="U116" i="99"/>
  <c r="U85" i="99"/>
  <c r="U148" i="99"/>
  <c r="U25" i="99"/>
  <c r="T119" i="99"/>
  <c r="U11" i="99"/>
  <c r="T76" i="99"/>
  <c r="U220" i="99"/>
  <c r="U8" i="99"/>
  <c r="U158" i="99"/>
  <c r="U169" i="99"/>
  <c r="U20" i="99"/>
  <c r="U28" i="99"/>
  <c r="T220" i="99"/>
  <c r="T8" i="99"/>
  <c r="U78" i="99"/>
  <c r="T245" i="99"/>
  <c r="T253" i="99"/>
  <c r="U215" i="99"/>
  <c r="U36" i="99"/>
  <c r="T28" i="99"/>
  <c r="T58" i="99"/>
  <c r="T78" i="99"/>
  <c r="U26" i="99"/>
  <c r="T132" i="99"/>
  <c r="U151" i="99"/>
  <c r="U117" i="99"/>
  <c r="U111" i="99"/>
  <c r="U146" i="99"/>
  <c r="T15" i="99"/>
  <c r="U27" i="99"/>
  <c r="U150" i="99"/>
  <c r="U40" i="99"/>
  <c r="T172" i="99"/>
  <c r="U19" i="99"/>
  <c r="Q211" i="99"/>
  <c r="U164" i="99"/>
  <c r="U224" i="99"/>
  <c r="U171" i="99"/>
  <c r="T157" i="99"/>
  <c r="T116" i="99"/>
  <c r="T226" i="99"/>
  <c r="T126" i="99"/>
  <c r="T171" i="99"/>
  <c r="U154" i="99"/>
  <c r="T29" i="99"/>
  <c r="U110" i="99"/>
  <c r="U17" i="99"/>
  <c r="U227" i="99"/>
  <c r="U223" i="99"/>
  <c r="U153" i="99"/>
  <c r="T112" i="99"/>
  <c r="T74" i="99"/>
  <c r="T128" i="99"/>
  <c r="T224" i="99"/>
  <c r="U244" i="99"/>
  <c r="U70" i="99"/>
  <c r="T244" i="99"/>
  <c r="U176" i="99"/>
  <c r="T70" i="99"/>
  <c r="T225" i="99"/>
  <c r="U79" i="99"/>
  <c r="T221" i="99"/>
  <c r="T48" i="99"/>
  <c r="T150" i="99"/>
  <c r="U181" i="99"/>
  <c r="T176" i="99"/>
  <c r="T152" i="99"/>
  <c r="U245" i="99"/>
  <c r="U240" i="99"/>
  <c r="T240" i="99"/>
  <c r="U228" i="99"/>
  <c r="U121" i="99"/>
  <c r="T17" i="99"/>
  <c r="U243" i="99"/>
  <c r="T228" i="99"/>
  <c r="T121" i="99"/>
  <c r="T223" i="99"/>
  <c r="T153" i="99"/>
  <c r="U170" i="99"/>
  <c r="U31" i="99"/>
  <c r="T162" i="99"/>
  <c r="T216" i="99"/>
  <c r="T114" i="99"/>
  <c r="U64" i="99"/>
  <c r="U66" i="99"/>
  <c r="T64" i="99"/>
  <c r="U174" i="99"/>
  <c r="U35" i="99"/>
  <c r="T43" i="99"/>
  <c r="T215" i="99"/>
  <c r="T11" i="99"/>
  <c r="U22" i="99"/>
  <c r="T54" i="99"/>
  <c r="U88" i="99"/>
  <c r="R196" i="99"/>
  <c r="G399" i="99"/>
  <c r="U76" i="99"/>
  <c r="T24" i="99"/>
  <c r="U30" i="99"/>
  <c r="T155" i="99"/>
  <c r="T40" i="99"/>
  <c r="U144" i="99"/>
  <c r="U219" i="99"/>
  <c r="T158" i="99"/>
  <c r="U37" i="99"/>
  <c r="U43" i="99"/>
  <c r="U132" i="99"/>
  <c r="U108" i="99"/>
  <c r="T21" i="99"/>
  <c r="U226" i="99"/>
  <c r="T19" i="99"/>
  <c r="U15" i="99"/>
  <c r="T51" i="99"/>
  <c r="T22" i="99"/>
  <c r="T243" i="99"/>
  <c r="T4" i="99"/>
  <c r="T110" i="99"/>
  <c r="T100" i="99"/>
  <c r="U156" i="99"/>
  <c r="U186" i="99"/>
  <c r="M55" i="99"/>
  <c r="U29" i="99"/>
  <c r="T5" i="99"/>
  <c r="U47" i="99"/>
  <c r="U6" i="99"/>
  <c r="T39" i="99"/>
  <c r="U255" i="99"/>
  <c r="U256" i="99"/>
  <c r="U242" i="99"/>
  <c r="T69" i="99"/>
  <c r="U238" i="99"/>
  <c r="U216" i="99"/>
  <c r="U128" i="99"/>
  <c r="U93" i="99"/>
  <c r="U189" i="99"/>
  <c r="U114" i="99"/>
  <c r="T124" i="99"/>
  <c r="T26" i="99"/>
  <c r="T148" i="99"/>
  <c r="T255" i="99"/>
  <c r="T256" i="99"/>
  <c r="T242" i="99"/>
  <c r="T238" i="99"/>
  <c r="U141" i="99"/>
  <c r="U213" i="99"/>
  <c r="T93" i="99"/>
  <c r="T189" i="99"/>
  <c r="U33" i="99"/>
  <c r="U90" i="99"/>
  <c r="T146" i="99"/>
  <c r="U246" i="99"/>
  <c r="T90" i="99"/>
  <c r="U105" i="99"/>
  <c r="U24" i="99"/>
  <c r="T85" i="99"/>
  <c r="U155" i="99"/>
  <c r="T246" i="99"/>
  <c r="U250" i="99"/>
  <c r="U252" i="99"/>
  <c r="T247" i="99"/>
  <c r="U239" i="99"/>
  <c r="T235" i="99"/>
  <c r="T233" i="99"/>
  <c r="T103" i="99"/>
  <c r="U214" i="99"/>
  <c r="T212" i="99"/>
  <c r="U234" i="99"/>
  <c r="U179" i="99"/>
  <c r="T200" i="99"/>
  <c r="T94" i="99"/>
  <c r="U7" i="99"/>
  <c r="U113" i="99"/>
  <c r="T201" i="99"/>
  <c r="T83" i="99"/>
  <c r="T170" i="99"/>
  <c r="T137" i="99"/>
  <c r="T3" i="99"/>
  <c r="T61" i="99"/>
  <c r="U208" i="99"/>
  <c r="U162" i="99"/>
  <c r="T195" i="99"/>
  <c r="T184" i="99"/>
  <c r="U193" i="99"/>
  <c r="T68" i="99"/>
  <c r="U205" i="99"/>
  <c r="T138" i="99"/>
  <c r="U191" i="99"/>
  <c r="U163" i="99"/>
  <c r="U134" i="99"/>
  <c r="T72" i="99"/>
  <c r="T77" i="99"/>
  <c r="U253" i="99"/>
  <c r="T252" i="99"/>
  <c r="U251" i="99"/>
  <c r="T239" i="99"/>
  <c r="U236" i="99"/>
  <c r="U102" i="99"/>
  <c r="T214" i="99"/>
  <c r="U160" i="99"/>
  <c r="T234" i="99"/>
  <c r="T179" i="99"/>
  <c r="U96" i="99"/>
  <c r="U166" i="99"/>
  <c r="U209" i="99"/>
  <c r="T7" i="99"/>
  <c r="U203" i="99"/>
  <c r="T113" i="99"/>
  <c r="U190" i="99"/>
  <c r="U127" i="99"/>
  <c r="U65" i="99"/>
  <c r="U95" i="99"/>
  <c r="U204" i="99"/>
  <c r="U131" i="99"/>
  <c r="U89" i="99"/>
  <c r="T208" i="99"/>
  <c r="U87" i="99"/>
  <c r="U194" i="99"/>
  <c r="T205" i="99"/>
  <c r="T163" i="99"/>
  <c r="T251" i="99"/>
  <c r="T236" i="99"/>
  <c r="U44" i="99"/>
  <c r="T102" i="99"/>
  <c r="U56" i="99"/>
  <c r="U142" i="99"/>
  <c r="U211" i="99"/>
  <c r="U157" i="99"/>
  <c r="U115" i="99"/>
  <c r="T96" i="99"/>
  <c r="T209" i="99"/>
  <c r="U57" i="99"/>
  <c r="T203" i="99"/>
  <c r="T190" i="99"/>
  <c r="T127" i="99"/>
  <c r="T65" i="99"/>
  <c r="T95" i="99"/>
  <c r="U49" i="99"/>
  <c r="U165" i="99"/>
  <c r="T204" i="99"/>
  <c r="T131" i="99"/>
  <c r="T89" i="99"/>
  <c r="U97" i="99"/>
  <c r="U202" i="99"/>
  <c r="T194" i="99"/>
  <c r="U232" i="99"/>
  <c r="U98" i="99"/>
  <c r="U196" i="99"/>
  <c r="U167" i="99"/>
  <c r="U86" i="99"/>
  <c r="T147" i="99"/>
  <c r="U241" i="99"/>
  <c r="U229" i="99"/>
  <c r="T44" i="99"/>
  <c r="T56" i="99"/>
  <c r="U101" i="99"/>
  <c r="U231" i="99"/>
  <c r="T142" i="99"/>
  <c r="T211" i="99"/>
  <c r="U51" i="99"/>
  <c r="T115" i="99"/>
  <c r="U206" i="99"/>
  <c r="U124" i="99"/>
  <c r="U54" i="99"/>
  <c r="T57" i="99"/>
  <c r="U13" i="99"/>
  <c r="U168" i="99"/>
  <c r="U136" i="99"/>
  <c r="U34" i="99"/>
  <c r="T49" i="99"/>
  <c r="T165" i="99"/>
  <c r="U188" i="99"/>
  <c r="U210" i="99"/>
  <c r="T97" i="99"/>
  <c r="U50" i="99"/>
  <c r="T232" i="99"/>
  <c r="U18" i="99"/>
  <c r="T98" i="99"/>
  <c r="U198" i="99"/>
  <c r="T196" i="99"/>
  <c r="T167" i="99"/>
  <c r="T86" i="99"/>
  <c r="T229" i="99"/>
  <c r="U237" i="99"/>
  <c r="T101" i="99"/>
  <c r="U100" i="99"/>
  <c r="U126" i="99"/>
  <c r="T231" i="99"/>
  <c r="T206" i="99"/>
  <c r="U139" i="99"/>
  <c r="T13" i="99"/>
  <c r="T168" i="99"/>
  <c r="T34" i="99"/>
  <c r="U39" i="99"/>
  <c r="T63" i="99"/>
  <c r="T202" i="99"/>
  <c r="T50" i="99"/>
  <c r="T18" i="99"/>
  <c r="T198" i="99"/>
  <c r="U81" i="99"/>
  <c r="U197" i="99"/>
  <c r="U53" i="99"/>
  <c r="U178" i="99"/>
  <c r="T237" i="99"/>
  <c r="U230" i="99"/>
  <c r="U125" i="99"/>
  <c r="U192" i="99"/>
  <c r="U140" i="99"/>
  <c r="U55" i="99"/>
  <c r="U180" i="99"/>
  <c r="U82" i="99"/>
  <c r="U185" i="99"/>
  <c r="T188" i="99"/>
  <c r="U123" i="99"/>
  <c r="U104" i="99"/>
  <c r="U199" i="99"/>
  <c r="T197" i="99"/>
  <c r="U254" i="99"/>
  <c r="U217" i="99"/>
  <c r="T141" i="99"/>
  <c r="T213" i="99"/>
  <c r="U99" i="99"/>
  <c r="T230" i="99"/>
  <c r="T156" i="99"/>
  <c r="T125" i="99"/>
  <c r="U94" i="99"/>
  <c r="U187" i="99"/>
  <c r="T140" i="99"/>
  <c r="U71" i="99"/>
  <c r="T180" i="99"/>
  <c r="T6" i="99"/>
  <c r="U161" i="99"/>
  <c r="T185" i="99"/>
  <c r="U207" i="99"/>
  <c r="T123" i="99"/>
  <c r="T104" i="99"/>
  <c r="U138" i="99"/>
  <c r="T199" i="99"/>
  <c r="U122" i="99"/>
  <c r="U149" i="99"/>
  <c r="T254" i="99"/>
  <c r="U248" i="99"/>
  <c r="U247" i="99"/>
  <c r="U235" i="99"/>
  <c r="U233" i="99"/>
  <c r="U103" i="99"/>
  <c r="U212" i="99"/>
  <c r="T99" i="99"/>
  <c r="U200" i="99"/>
  <c r="U222" i="99"/>
  <c r="T71" i="99"/>
  <c r="U201" i="99"/>
  <c r="U83" i="99"/>
  <c r="U137" i="99"/>
  <c r="T161" i="99"/>
  <c r="U3" i="99"/>
  <c r="U61" i="99"/>
  <c r="T164" i="99"/>
  <c r="T207" i="99"/>
  <c r="U195" i="99"/>
  <c r="U184" i="99"/>
  <c r="U68" i="99"/>
  <c r="T122" i="99"/>
  <c r="T183" i="99"/>
  <c r="T177" i="99"/>
  <c r="T14" i="99"/>
  <c r="U72" i="99"/>
  <c r="U77" i="99"/>
  <c r="T9" i="99"/>
  <c r="T52" i="99"/>
  <c r="U84" i="99"/>
  <c r="U16" i="99"/>
  <c r="U69" i="99"/>
  <c r="U58" i="99"/>
  <c r="T84" i="99"/>
  <c r="T175" i="99"/>
  <c r="T134" i="99"/>
  <c r="T16" i="99"/>
  <c r="U120" i="99"/>
  <c r="T181" i="99"/>
  <c r="U218" i="99"/>
  <c r="U59" i="99"/>
  <c r="U182" i="99"/>
  <c r="U12" i="99"/>
  <c r="T120" i="99"/>
  <c r="U41" i="99"/>
  <c r="U63" i="99"/>
  <c r="T218" i="99"/>
  <c r="T59" i="99"/>
  <c r="T182" i="99"/>
  <c r="U75" i="99"/>
  <c r="U130" i="99"/>
  <c r="U5" i="99"/>
  <c r="T75" i="99"/>
  <c r="T130" i="99"/>
  <c r="U119" i="99"/>
  <c r="U152" i="99"/>
  <c r="U133" i="99"/>
  <c r="U23" i="99"/>
  <c r="T53" i="99"/>
  <c r="T38" i="99"/>
  <c r="T178" i="99"/>
  <c r="U143" i="99"/>
  <c r="T144" i="99"/>
  <c r="U175" i="99"/>
  <c r="U38" i="99"/>
  <c r="U107" i="99"/>
  <c r="U73" i="99"/>
  <c r="U52" i="99"/>
  <c r="T88" i="99"/>
  <c r="T133" i="99"/>
  <c r="U4" i="99"/>
  <c r="T23" i="99"/>
  <c r="U183" i="99"/>
  <c r="U177" i="99"/>
  <c r="U9" i="99"/>
  <c r="U14" i="99"/>
  <c r="T143" i="99"/>
  <c r="J197" i="99"/>
  <c r="AH266" i="99"/>
  <c r="AF392" i="99"/>
  <c r="AH383" i="99"/>
  <c r="AF400" i="99"/>
  <c r="AH400" i="99"/>
  <c r="AH392" i="99"/>
  <c r="AH398" i="99"/>
  <c r="AH328" i="99"/>
  <c r="AH364" i="99"/>
  <c r="AH353" i="99"/>
  <c r="AH389" i="99"/>
  <c r="AH91" i="99"/>
  <c r="G341" i="99"/>
  <c r="AA341" i="99" s="1"/>
  <c r="N203" i="99"/>
  <c r="G363" i="99"/>
  <c r="AA363" i="99" s="1"/>
  <c r="G351" i="99"/>
  <c r="AA351" i="99" s="1"/>
  <c r="K196" i="99"/>
  <c r="K98" i="99"/>
  <c r="G357" i="99"/>
  <c r="G380" i="99"/>
  <c r="AA380" i="99" s="1"/>
  <c r="G390" i="99"/>
  <c r="AA390" i="99" s="1"/>
  <c r="G395" i="99"/>
  <c r="K204" i="99"/>
  <c r="N98" i="99"/>
  <c r="G315" i="99"/>
  <c r="AA315" i="99" s="1"/>
  <c r="N89" i="99"/>
  <c r="G367" i="99"/>
  <c r="O247" i="99"/>
  <c r="G393" i="99"/>
  <c r="AA393" i="99" s="1"/>
  <c r="G388" i="99"/>
  <c r="G386" i="99"/>
  <c r="G349" i="99"/>
  <c r="M97" i="99"/>
  <c r="G296" i="99"/>
  <c r="AA296" i="99" s="1"/>
  <c r="G377" i="99"/>
  <c r="AA377" i="99" s="1"/>
  <c r="N139" i="99"/>
  <c r="N200" i="99"/>
  <c r="G331" i="99"/>
  <c r="AE331" i="99" s="1"/>
  <c r="G397" i="99"/>
  <c r="AA397" i="99" s="1"/>
  <c r="G348" i="99"/>
  <c r="J139" i="99"/>
  <c r="G25" i="100"/>
  <c r="H179" i="100"/>
  <c r="P179" i="100"/>
  <c r="Q179" i="100"/>
  <c r="G32" i="100"/>
  <c r="G76" i="100"/>
  <c r="I211" i="99"/>
  <c r="K238" i="99"/>
  <c r="F249" i="99"/>
  <c r="F248" i="99"/>
  <c r="G30" i="100"/>
  <c r="R179" i="100"/>
  <c r="G61" i="100"/>
  <c r="G179" i="100"/>
  <c r="G33" i="100"/>
  <c r="K241" i="99"/>
  <c r="K230" i="99"/>
  <c r="K214" i="99"/>
  <c r="BQ229" i="99"/>
  <c r="AQ229" i="99" s="1"/>
  <c r="BQ205" i="99"/>
  <c r="AQ205" i="99" s="1"/>
  <c r="BR206" i="99"/>
  <c r="AR206" i="99" s="1"/>
  <c r="BR193" i="99"/>
  <c r="AR193" i="99" s="1"/>
  <c r="BS206" i="99"/>
  <c r="AS206" i="99" s="1"/>
  <c r="BT125" i="99"/>
  <c r="AT125" i="99" s="1"/>
  <c r="BK206" i="99"/>
  <c r="AK206" i="99" s="1"/>
  <c r="H206" i="99" s="1"/>
  <c r="BI206" i="99"/>
  <c r="AI206" i="99" s="1"/>
  <c r="F206" i="99" s="1"/>
  <c r="BO206" i="99"/>
  <c r="AO206" i="99" s="1"/>
  <c r="BS126" i="99"/>
  <c r="AS126" i="99" s="1"/>
  <c r="BM97" i="99"/>
  <c r="AM97" i="99" s="1"/>
  <c r="BS97" i="99"/>
  <c r="AS97" i="99" s="1"/>
  <c r="BL97" i="99"/>
  <c r="AL97" i="99" s="1"/>
  <c r="BM188" i="99"/>
  <c r="AM188" i="99" s="1"/>
  <c r="BS188" i="99"/>
  <c r="AS188" i="99" s="1"/>
  <c r="BL188" i="99"/>
  <c r="AL188" i="99" s="1"/>
  <c r="BM140" i="99"/>
  <c r="AM140" i="99" s="1"/>
  <c r="BS140" i="99"/>
  <c r="AS140" i="99" s="1"/>
  <c r="BL140" i="99"/>
  <c r="AL140" i="99" s="1"/>
  <c r="BM179" i="99"/>
  <c r="BS179" i="99"/>
  <c r="BL179" i="99"/>
  <c r="BU143" i="99"/>
  <c r="BM143" i="99"/>
  <c r="BU138" i="99"/>
  <c r="AU138" i="99" s="1"/>
  <c r="BM138" i="99"/>
  <c r="AM138" i="99" s="1"/>
  <c r="BR208" i="99"/>
  <c r="AR208" i="99" s="1"/>
  <c r="BT143" i="99"/>
  <c r="BO126" i="99"/>
  <c r="AO126" i="99" s="1"/>
  <c r="BO97" i="99"/>
  <c r="AO97" i="99" s="1"/>
  <c r="BO188" i="99"/>
  <c r="AO188" i="99" s="1"/>
  <c r="BO140" i="99"/>
  <c r="AO140" i="99" s="1"/>
  <c r="BI208" i="99"/>
  <c r="AI208" i="99" s="1"/>
  <c r="BS143" i="99"/>
  <c r="BL143" i="99"/>
  <c r="BQ143" i="99"/>
  <c r="BU206" i="99"/>
  <c r="AU206" i="99" s="1"/>
  <c r="BM206" i="99"/>
  <c r="AM206" i="99" s="1"/>
  <c r="BS205" i="99"/>
  <c r="AS205" i="99" s="1"/>
  <c r="BL205" i="99"/>
  <c r="AL205" i="99" s="1"/>
  <c r="BI126" i="99"/>
  <c r="AI126" i="99" s="1"/>
  <c r="BI97" i="99"/>
  <c r="AI97" i="99" s="1"/>
  <c r="F97" i="99" s="1"/>
  <c r="BI188" i="99"/>
  <c r="AI188" i="99" s="1"/>
  <c r="BI140" i="99"/>
  <c r="AI140" i="99" s="1"/>
  <c r="BI179" i="99"/>
  <c r="BO208" i="99"/>
  <c r="AO208" i="99" s="1"/>
  <c r="BM207" i="99"/>
  <c r="AM207" i="99" s="1"/>
  <c r="J207" i="99" s="1"/>
  <c r="BS207" i="99"/>
  <c r="BL207" i="99"/>
  <c r="BT206" i="99"/>
  <c r="AT206" i="99" s="1"/>
  <c r="BQ232" i="99"/>
  <c r="AQ232" i="99" s="1"/>
  <c r="BK205" i="99"/>
  <c r="AK205" i="99" s="1"/>
  <c r="BO179" i="99"/>
  <c r="BO207" i="99"/>
  <c r="BR232" i="99"/>
  <c r="AR232" i="99" s="1"/>
  <c r="O232" i="99" s="1"/>
  <c r="BU205" i="99"/>
  <c r="AU205" i="99" s="1"/>
  <c r="BM205" i="99"/>
  <c r="AM205" i="99" s="1"/>
  <c r="BK139" i="99"/>
  <c r="AK139" i="99" s="1"/>
  <c r="H139" i="99" s="1"/>
  <c r="BS200" i="99"/>
  <c r="AS200" i="99" s="1"/>
  <c r="BP199" i="99"/>
  <c r="AP199" i="99" s="1"/>
  <c r="BL196" i="99"/>
  <c r="AL196" i="99" s="1"/>
  <c r="BQ196" i="99"/>
  <c r="AQ196" i="99" s="1"/>
  <c r="BT192" i="99"/>
  <c r="AT192" i="99" s="1"/>
  <c r="BQ190" i="99"/>
  <c r="AQ190" i="99" s="1"/>
  <c r="BR200" i="99"/>
  <c r="AR200" i="99" s="1"/>
  <c r="BK200" i="99"/>
  <c r="AK200" i="99" s="1"/>
  <c r="BU199" i="99"/>
  <c r="AU199" i="99" s="1"/>
  <c r="BM199" i="99"/>
  <c r="AM199" i="99" s="1"/>
  <c r="BP196" i="99"/>
  <c r="AP196" i="99" s="1"/>
  <c r="BI196" i="99"/>
  <c r="AI196" i="99" s="1"/>
  <c r="BS192" i="99"/>
  <c r="AS192" i="99" s="1"/>
  <c r="BL192" i="99"/>
  <c r="AL192" i="99" s="1"/>
  <c r="I192" i="99" s="1"/>
  <c r="BP190" i="99"/>
  <c r="BI190" i="99"/>
  <c r="AI190" i="99" s="1"/>
  <c r="BU94" i="99"/>
  <c r="BM94" i="99"/>
  <c r="AM94" i="99" s="1"/>
  <c r="J94" i="99" s="1"/>
  <c r="BL204" i="99"/>
  <c r="AL204" i="99" s="1"/>
  <c r="BT198" i="99"/>
  <c r="AT198" i="99" s="1"/>
  <c r="BP193" i="99"/>
  <c r="AP193" i="99" s="1"/>
  <c r="BK191" i="99"/>
  <c r="AK191" i="99" s="1"/>
  <c r="BO229" i="99"/>
  <c r="BP95" i="99"/>
  <c r="AP95" i="99" s="1"/>
  <c r="BL198" i="99"/>
  <c r="AL198" i="99" s="1"/>
  <c r="I198" i="99" s="1"/>
  <c r="BO193" i="99"/>
  <c r="AO193" i="99" s="1"/>
  <c r="BS138" i="99"/>
  <c r="AS138" i="99" s="1"/>
  <c r="BO95" i="99"/>
  <c r="AO95" i="99" s="1"/>
  <c r="BT193" i="99"/>
  <c r="AT193" i="99" s="1"/>
  <c r="BL229" i="99"/>
  <c r="AL229" i="99" s="1"/>
  <c r="I229" i="99" s="1"/>
  <c r="BK96" i="99"/>
  <c r="BP96" i="99"/>
  <c r="BI96" i="99"/>
  <c r="BT95" i="99"/>
  <c r="BT196" i="99"/>
  <c r="AT196" i="99" s="1"/>
  <c r="BR196" i="99"/>
  <c r="AR196" i="99" s="1"/>
  <c r="BK196" i="99"/>
  <c r="AK196" i="99" s="1"/>
  <c r="H196" i="99" s="1"/>
  <c r="BO192" i="99"/>
  <c r="AO192" i="99" s="1"/>
  <c r="BR190" i="99"/>
  <c r="AR190" i="99" s="1"/>
  <c r="BL165" i="99"/>
  <c r="BK165" i="99"/>
  <c r="BP165" i="99"/>
  <c r="BI165" i="99"/>
  <c r="BU163" i="99"/>
  <c r="BM163" i="99"/>
  <c r="Q142" i="99"/>
  <c r="AD142" i="99" s="1"/>
  <c r="R231" i="99"/>
  <c r="Q234" i="99"/>
  <c r="M102" i="99"/>
  <c r="H92" i="99"/>
  <c r="BG207" i="99"/>
  <c r="BE207" i="99"/>
  <c r="AV207" i="99"/>
  <c r="AI207" i="99" s="1"/>
  <c r="BA77" i="99"/>
  <c r="BC207" i="99"/>
  <c r="AP207" i="99" s="1"/>
  <c r="BH207" i="99"/>
  <c r="L142" i="99"/>
  <c r="R93" i="99"/>
  <c r="AD93" i="99" s="1"/>
  <c r="L214" i="99"/>
  <c r="M44" i="99"/>
  <c r="L103" i="99"/>
  <c r="K92" i="99"/>
  <c r="J215" i="99"/>
  <c r="Q217" i="99"/>
  <c r="H237" i="99"/>
  <c r="P237" i="99"/>
  <c r="K236" i="99"/>
  <c r="R90" i="99"/>
  <c r="J233" i="99"/>
  <c r="J239" i="99"/>
  <c r="R239" i="99"/>
  <c r="AD239" i="99" s="1"/>
  <c r="Q242" i="99"/>
  <c r="P247" i="99"/>
  <c r="K256" i="99"/>
  <c r="L282" i="99"/>
  <c r="K283" i="99"/>
  <c r="J286" i="99"/>
  <c r="R286" i="99"/>
  <c r="I287" i="99"/>
  <c r="Q287" i="99"/>
  <c r="AH287" i="99" s="1"/>
  <c r="H288" i="99"/>
  <c r="P288" i="99"/>
  <c r="O289" i="99"/>
  <c r="F291" i="99"/>
  <c r="N291" i="99"/>
  <c r="K293" i="99"/>
  <c r="R294" i="99"/>
  <c r="I295" i="99"/>
  <c r="Q295" i="99"/>
  <c r="AD295" i="99" s="1"/>
  <c r="H296" i="99"/>
  <c r="P296" i="99"/>
  <c r="N298" i="99"/>
  <c r="L300" i="99"/>
  <c r="K301" i="99"/>
  <c r="R302" i="99"/>
  <c r="I303" i="99"/>
  <c r="Q303" i="99"/>
  <c r="AD303" i="99" s="1"/>
  <c r="H304" i="99"/>
  <c r="O305" i="99"/>
  <c r="F306" i="99"/>
  <c r="N306" i="99"/>
  <c r="M307" i="99"/>
  <c r="AC307" i="99" s="1"/>
  <c r="L308" i="99"/>
  <c r="K239" i="99"/>
  <c r="K315" i="99"/>
  <c r="J314" i="99"/>
  <c r="R314" i="99"/>
  <c r="H311" i="99"/>
  <c r="L313" i="99"/>
  <c r="K322" i="99"/>
  <c r="I324" i="99"/>
  <c r="Q324" i="99"/>
  <c r="H325" i="99"/>
  <c r="P325" i="99"/>
  <c r="O326" i="99"/>
  <c r="N327" i="99"/>
  <c r="M310" i="99"/>
  <c r="AC310" i="99" s="1"/>
  <c r="F330" i="99"/>
  <c r="F361" i="99"/>
  <c r="L379" i="99"/>
  <c r="F384" i="99"/>
  <c r="H236" i="99"/>
  <c r="K216" i="99"/>
  <c r="K235" i="99"/>
  <c r="J238" i="99"/>
  <c r="R238" i="99"/>
  <c r="R248" i="99"/>
  <c r="Q251" i="99"/>
  <c r="P256" i="99"/>
  <c r="N252" i="99"/>
  <c r="H257" i="99"/>
  <c r="O250" i="99"/>
  <c r="K258" i="99"/>
  <c r="I260" i="99"/>
  <c r="I274" i="99"/>
  <c r="F267" i="99"/>
  <c r="F232" i="99"/>
  <c r="M128" i="99"/>
  <c r="L101" i="99"/>
  <c r="I213" i="99"/>
  <c r="K102" i="99"/>
  <c r="L263" i="99"/>
  <c r="H214" i="99"/>
  <c r="O236" i="99"/>
  <c r="BA207" i="99"/>
  <c r="AV77" i="99"/>
  <c r="L55" i="99"/>
  <c r="O230" i="99"/>
  <c r="N231" i="99"/>
  <c r="M234" i="99"/>
  <c r="M233" i="99"/>
  <c r="P300" i="99"/>
  <c r="M324" i="99"/>
  <c r="F365" i="99"/>
  <c r="H213" i="99"/>
  <c r="N214" i="99"/>
  <c r="Q213" i="99"/>
  <c r="AD213" i="99" s="1"/>
  <c r="M197" i="99"/>
  <c r="K55" i="99"/>
  <c r="H142" i="99"/>
  <c r="P100" i="99"/>
  <c r="N128" i="99"/>
  <c r="I44" i="99"/>
  <c r="N90" i="99"/>
  <c r="I292" i="99"/>
  <c r="P313" i="99"/>
  <c r="I280" i="99"/>
  <c r="N234" i="99"/>
  <c r="H258" i="99"/>
  <c r="I93" i="99"/>
  <c r="I128" i="99"/>
  <c r="I217" i="99"/>
  <c r="I264" i="99"/>
  <c r="I267" i="99"/>
  <c r="P128" i="99"/>
  <c r="I91" i="99"/>
  <c r="I257" i="99"/>
  <c r="F274" i="99"/>
  <c r="F338" i="99"/>
  <c r="F276" i="99"/>
  <c r="F103" i="99"/>
  <c r="F273" i="99"/>
  <c r="F284" i="99"/>
  <c r="G257" i="99"/>
  <c r="F215" i="99"/>
  <c r="F128" i="99"/>
  <c r="F217" i="99"/>
  <c r="F90" i="99"/>
  <c r="F304" i="99"/>
  <c r="F234" i="99"/>
  <c r="F212" i="99"/>
  <c r="F238" i="99"/>
  <c r="F299" i="99"/>
  <c r="T219" i="99"/>
  <c r="R197" i="99"/>
  <c r="G333" i="99"/>
  <c r="G248" i="99"/>
  <c r="G266" i="99"/>
  <c r="G307" i="99"/>
  <c r="L76" i="105"/>
  <c r="G103" i="99"/>
  <c r="G267" i="99"/>
  <c r="I203" i="99"/>
  <c r="H203" i="99"/>
  <c r="F395" i="100"/>
  <c r="F394" i="100"/>
  <c r="AB394" i="100" s="1"/>
  <c r="F375" i="100"/>
  <c r="F378" i="100"/>
  <c r="O374" i="100"/>
  <c r="F339" i="100"/>
  <c r="F337" i="100"/>
  <c r="K375" i="100"/>
  <c r="P371" i="100"/>
  <c r="H371" i="100"/>
  <c r="N333" i="100"/>
  <c r="M331" i="100"/>
  <c r="P330" i="100"/>
  <c r="Q327" i="100"/>
  <c r="I327" i="100"/>
  <c r="J324" i="100"/>
  <c r="O313" i="100"/>
  <c r="G313" i="100"/>
  <c r="N312" i="100"/>
  <c r="O330" i="100"/>
  <c r="G330" i="100"/>
  <c r="N328" i="100"/>
  <c r="H327" i="100"/>
  <c r="Q324" i="100"/>
  <c r="I324" i="100"/>
  <c r="K321" i="100"/>
  <c r="M311" i="100"/>
  <c r="M303" i="100"/>
  <c r="G278" i="100"/>
  <c r="G268" i="100"/>
  <c r="H322" i="100"/>
  <c r="J321" i="100"/>
  <c r="N320" i="100"/>
  <c r="F320" i="100"/>
  <c r="O309" i="100"/>
  <c r="G309" i="100"/>
  <c r="F308" i="100"/>
  <c r="M307" i="100"/>
  <c r="P306" i="100"/>
  <c r="H306" i="100"/>
  <c r="Q332" i="100"/>
  <c r="I332" i="100"/>
  <c r="P310" i="100"/>
  <c r="K309" i="100"/>
  <c r="J308" i="100"/>
  <c r="Q307" i="100"/>
  <c r="I307" i="100"/>
  <c r="G294" i="100"/>
  <c r="O333" i="100"/>
  <c r="G333" i="100"/>
  <c r="M323" i="100"/>
  <c r="M315" i="100"/>
  <c r="AE315" i="100" s="1"/>
  <c r="K305" i="100"/>
  <c r="R304" i="100"/>
  <c r="AF304" i="100" s="1"/>
  <c r="K301" i="100"/>
  <c r="N286" i="100"/>
  <c r="AE286" i="100" s="1"/>
  <c r="F286" i="100"/>
  <c r="M278" i="100"/>
  <c r="K284" i="100"/>
  <c r="R282" i="100"/>
  <c r="H280" i="100"/>
  <c r="Q277" i="100"/>
  <c r="I277" i="100"/>
  <c r="F239" i="100"/>
  <c r="F249" i="100"/>
  <c r="M263" i="100"/>
  <c r="K261" i="100"/>
  <c r="O257" i="100"/>
  <c r="K253" i="100"/>
  <c r="F241" i="100"/>
  <c r="F226" i="100"/>
  <c r="O221" i="100"/>
  <c r="K237" i="100"/>
  <c r="O229" i="100"/>
  <c r="G229" i="100"/>
  <c r="AC229" i="100" s="1"/>
  <c r="Q211" i="100"/>
  <c r="AF211" i="100" s="1"/>
  <c r="M234" i="100"/>
  <c r="AE234" i="100" s="1"/>
  <c r="K232" i="100"/>
  <c r="N231" i="100"/>
  <c r="K225" i="100"/>
  <c r="N224" i="100"/>
  <c r="AE224" i="100" s="1"/>
  <c r="F224" i="100"/>
  <c r="G214" i="100"/>
  <c r="N236" i="100"/>
  <c r="F236" i="100"/>
  <c r="L234" i="100"/>
  <c r="R232" i="100"/>
  <c r="AF232" i="100" s="1"/>
  <c r="J232" i="100"/>
  <c r="M231" i="100"/>
  <c r="P226" i="100"/>
  <c r="H226" i="100"/>
  <c r="N215" i="100"/>
  <c r="AE215" i="100" s="1"/>
  <c r="F215" i="100"/>
  <c r="O213" i="100"/>
  <c r="G213" i="100"/>
  <c r="AC213" i="100" s="1"/>
  <c r="P210" i="100"/>
  <c r="H210" i="100"/>
  <c r="J204" i="100"/>
  <c r="R199" i="100"/>
  <c r="AF199" i="100" s="1"/>
  <c r="J199" i="100"/>
  <c r="Q202" i="100"/>
  <c r="L201" i="100"/>
  <c r="F192" i="100"/>
  <c r="F195" i="100"/>
  <c r="Q207" i="100"/>
  <c r="AF207" i="100" s="1"/>
  <c r="I207" i="100"/>
  <c r="H205" i="100"/>
  <c r="AD205" i="100" s="1"/>
  <c r="F193" i="100"/>
  <c r="P207" i="100"/>
  <c r="O205" i="100"/>
  <c r="K204" i="100"/>
  <c r="Q185" i="100"/>
  <c r="P192" i="100"/>
  <c r="H192" i="100"/>
  <c r="Q189" i="100"/>
  <c r="AF189" i="100" s="1"/>
  <c r="I189" i="100"/>
  <c r="R182" i="100"/>
  <c r="J182" i="100"/>
  <c r="M181" i="100"/>
  <c r="N177" i="100"/>
  <c r="F168" i="100"/>
  <c r="P188" i="100"/>
  <c r="H188" i="100"/>
  <c r="AD188" i="100" s="1"/>
  <c r="K187" i="100"/>
  <c r="O169" i="100"/>
  <c r="AD389" i="99"/>
  <c r="AD400" i="99"/>
  <c r="AD398" i="99"/>
  <c r="AD392" i="99"/>
  <c r="AD377" i="99"/>
  <c r="AD383" i="99"/>
  <c r="AB400" i="99"/>
  <c r="T385" i="99"/>
  <c r="T378" i="99"/>
  <c r="M372" i="99"/>
  <c r="M393" i="99"/>
  <c r="M397" i="99"/>
  <c r="G396" i="99"/>
  <c r="K382" i="99"/>
  <c r="G379" i="99"/>
  <c r="G398" i="99"/>
  <c r="O392" i="99"/>
  <c r="G391" i="99"/>
  <c r="G389" i="99"/>
  <c r="G375" i="99"/>
  <c r="H373" i="99"/>
  <c r="T388" i="99"/>
  <c r="T395" i="99"/>
  <c r="AB392" i="99"/>
  <c r="AB389" i="99"/>
  <c r="I399" i="99"/>
  <c r="I393" i="99"/>
  <c r="Q397" i="99"/>
  <c r="I397" i="99"/>
  <c r="Q390" i="99"/>
  <c r="I390" i="99"/>
  <c r="Q357" i="99"/>
  <c r="I357" i="99"/>
  <c r="G356" i="99"/>
  <c r="K352" i="99"/>
  <c r="J348" i="99"/>
  <c r="M369" i="99"/>
  <c r="T362" i="99"/>
  <c r="T355" i="99"/>
  <c r="K368" i="99"/>
  <c r="G361" i="99"/>
  <c r="AD346" i="99"/>
  <c r="I369" i="99"/>
  <c r="AD364" i="99"/>
  <c r="AD353" i="99"/>
  <c r="T340" i="99"/>
  <c r="T337" i="99"/>
  <c r="I310" i="99"/>
  <c r="R327" i="99"/>
  <c r="J327" i="99"/>
  <c r="G325" i="99"/>
  <c r="T320" i="99"/>
  <c r="F307" i="99"/>
  <c r="Q333" i="99"/>
  <c r="I333" i="99"/>
  <c r="O332" i="99"/>
  <c r="AD328" i="99"/>
  <c r="T310" i="99"/>
  <c r="K323" i="99"/>
  <c r="G308" i="99"/>
  <c r="I337" i="99"/>
  <c r="N332" i="99"/>
  <c r="F332" i="99"/>
  <c r="J323" i="99"/>
  <c r="K314" i="99"/>
  <c r="T333" i="99"/>
  <c r="T329" i="99"/>
  <c r="T317" i="99"/>
  <c r="L322" i="99"/>
  <c r="G311" i="99"/>
  <c r="AE311" i="99" s="1"/>
  <c r="AD311" i="99"/>
  <c r="T305" i="99"/>
  <c r="T301" i="99"/>
  <c r="AD288" i="99"/>
  <c r="AD279" i="99"/>
  <c r="Q304" i="99"/>
  <c r="I304" i="99"/>
  <c r="T300" i="99"/>
  <c r="T267" i="99"/>
  <c r="T274" i="99"/>
  <c r="AD284" i="99"/>
  <c r="AD249" i="99"/>
  <c r="AD253" i="99"/>
  <c r="T271" i="99"/>
  <c r="I262" i="99"/>
  <c r="P268" i="99"/>
  <c r="H268" i="99"/>
  <c r="M253" i="99"/>
  <c r="AD274" i="99"/>
  <c r="I271" i="99"/>
  <c r="M267" i="99"/>
  <c r="J264" i="99"/>
  <c r="G259" i="99"/>
  <c r="T248" i="99"/>
  <c r="T241" i="99"/>
  <c r="F242" i="99"/>
  <c r="T173" i="99"/>
  <c r="R229" i="99"/>
  <c r="N141" i="99"/>
  <c r="R102" i="99"/>
  <c r="J102" i="99"/>
  <c r="M213" i="99"/>
  <c r="T217" i="99"/>
  <c r="I103" i="99"/>
  <c r="Q102" i="99"/>
  <c r="I102" i="99"/>
  <c r="AD91" i="99"/>
  <c r="H103" i="99"/>
  <c r="J44" i="99"/>
  <c r="K100" i="99"/>
  <c r="T117" i="99"/>
  <c r="H230" i="99"/>
  <c r="F99" i="99"/>
  <c r="T67" i="99"/>
  <c r="T66" i="99"/>
  <c r="T46" i="99"/>
  <c r="T169" i="99"/>
  <c r="T27" i="99"/>
  <c r="T30" i="99"/>
  <c r="T107" i="99"/>
  <c r="T37" i="99"/>
  <c r="T41" i="99"/>
  <c r="T139" i="99"/>
  <c r="T186" i="99"/>
  <c r="T33" i="99"/>
  <c r="T47" i="99"/>
  <c r="T166" i="99"/>
  <c r="T192" i="99"/>
  <c r="T187" i="99"/>
  <c r="T222" i="99"/>
  <c r="T55" i="99"/>
  <c r="T154" i="99"/>
  <c r="T174" i="99"/>
  <c r="T136" i="99"/>
  <c r="T82" i="99"/>
  <c r="T31" i="99"/>
  <c r="T87" i="99"/>
  <c r="G232" i="99"/>
  <c r="T193" i="99"/>
  <c r="T191" i="99"/>
  <c r="T81" i="99"/>
  <c r="T149" i="99"/>
  <c r="T12" i="99"/>
  <c r="AF307" i="100" l="1"/>
  <c r="AF235" i="100"/>
  <c r="AE214" i="100"/>
  <c r="AF327" i="100"/>
  <c r="AF217" i="100"/>
  <c r="AE311" i="100"/>
  <c r="AF277" i="100"/>
  <c r="AH302" i="99"/>
  <c r="AC251" i="99"/>
  <c r="AE198" i="100"/>
  <c r="AD180" i="100"/>
  <c r="AC309" i="99"/>
  <c r="CC391" i="99"/>
  <c r="AC221" i="100"/>
  <c r="G400" i="99"/>
  <c r="AD400" i="100"/>
  <c r="AD340" i="99"/>
  <c r="AF284" i="100"/>
  <c r="AD376" i="99"/>
  <c r="AE398" i="100"/>
  <c r="AH294" i="99"/>
  <c r="AD261" i="99"/>
  <c r="AB242" i="99"/>
  <c r="AH391" i="99"/>
  <c r="AF398" i="99"/>
  <c r="F102" i="99"/>
  <c r="AH296" i="99"/>
  <c r="AF202" i="100"/>
  <c r="AH352" i="99"/>
  <c r="AD234" i="99"/>
  <c r="G372" i="99"/>
  <c r="AB398" i="99"/>
  <c r="AF389" i="99"/>
  <c r="AF400" i="100"/>
  <c r="AE213" i="100"/>
  <c r="AB193" i="100"/>
  <c r="F370" i="99"/>
  <c r="AD226" i="100"/>
  <c r="G197" i="99"/>
  <c r="AF391" i="99"/>
  <c r="AH252" i="99"/>
  <c r="AF288" i="100"/>
  <c r="AD291" i="99"/>
  <c r="AF276" i="100"/>
  <c r="AE233" i="100"/>
  <c r="AD217" i="100"/>
  <c r="AB295" i="99"/>
  <c r="AD396" i="100"/>
  <c r="AD344" i="99"/>
  <c r="AD363" i="99"/>
  <c r="AB195" i="100"/>
  <c r="AF332" i="100"/>
  <c r="G340" i="99"/>
  <c r="AF234" i="100"/>
  <c r="AD222" i="100"/>
  <c r="AH90" i="99"/>
  <c r="AB239" i="100"/>
  <c r="AH332" i="99"/>
  <c r="AH279" i="99"/>
  <c r="AE370" i="100"/>
  <c r="AF239" i="100"/>
  <c r="AC398" i="100"/>
  <c r="CC253" i="99"/>
  <c r="AE225" i="100"/>
  <c r="AC386" i="99"/>
  <c r="AE173" i="100"/>
  <c r="AD347" i="99"/>
  <c r="AG334" i="99"/>
  <c r="AC340" i="99"/>
  <c r="AC280" i="99"/>
  <c r="AD216" i="99"/>
  <c r="AB338" i="100"/>
  <c r="AE321" i="100"/>
  <c r="AG289" i="99"/>
  <c r="AF359" i="99"/>
  <c r="AB361" i="99"/>
  <c r="AB376" i="100"/>
  <c r="AD292" i="99"/>
  <c r="AF370" i="100"/>
  <c r="AF231" i="100"/>
  <c r="AF172" i="100"/>
  <c r="AD332" i="99"/>
  <c r="AD308" i="99"/>
  <c r="AF396" i="100"/>
  <c r="AE190" i="100"/>
  <c r="AC399" i="100"/>
  <c r="AD100" i="99"/>
  <c r="AD171" i="100"/>
  <c r="AB389" i="100"/>
  <c r="AE232" i="100"/>
  <c r="AD315" i="99"/>
  <c r="AB395" i="100"/>
  <c r="AD322" i="99"/>
  <c r="AE262" i="100"/>
  <c r="AA372" i="99"/>
  <c r="AC299" i="99"/>
  <c r="AD273" i="99"/>
  <c r="AB266" i="99"/>
  <c r="AD92" i="99"/>
  <c r="AF218" i="100"/>
  <c r="AF205" i="100"/>
  <c r="AB378" i="100"/>
  <c r="F92" i="99"/>
  <c r="AH92" i="99"/>
  <c r="AD306" i="100"/>
  <c r="AG261" i="99"/>
  <c r="CA391" i="99"/>
  <c r="CH391" i="99" s="1"/>
  <c r="AF353" i="100"/>
  <c r="AF259" i="100"/>
  <c r="AE197" i="100"/>
  <c r="AE278" i="100"/>
  <c r="AE303" i="100"/>
  <c r="AD242" i="99"/>
  <c r="AH376" i="99"/>
  <c r="AF390" i="100"/>
  <c r="AF297" i="100"/>
  <c r="AF281" i="100"/>
  <c r="AE228" i="100"/>
  <c r="AF223" i="100"/>
  <c r="AE201" i="100"/>
  <c r="AF192" i="100"/>
  <c r="AD223" i="100"/>
  <c r="AE216" i="100"/>
  <c r="AD212" i="100"/>
  <c r="AE182" i="100"/>
  <c r="AD257" i="99"/>
  <c r="AB367" i="99"/>
  <c r="AD210" i="100"/>
  <c r="AD322" i="100"/>
  <c r="G343" i="99"/>
  <c r="AA343" i="99" s="1"/>
  <c r="AD263" i="99"/>
  <c r="AE325" i="100"/>
  <c r="AE237" i="100"/>
  <c r="AD196" i="100"/>
  <c r="AE186" i="100"/>
  <c r="AD172" i="100"/>
  <c r="AF209" i="100"/>
  <c r="CC383" i="99"/>
  <c r="AE394" i="100"/>
  <c r="AC237" i="100"/>
  <c r="F310" i="99"/>
  <c r="AG256" i="99"/>
  <c r="AC250" i="99"/>
  <c r="AF284" i="99"/>
  <c r="CC376" i="99"/>
  <c r="AF369" i="100"/>
  <c r="AF337" i="100"/>
  <c r="AF243" i="100"/>
  <c r="AF236" i="100"/>
  <c r="AD200" i="100"/>
  <c r="AF193" i="100"/>
  <c r="AD141" i="99"/>
  <c r="AD325" i="99"/>
  <c r="AE331" i="100"/>
  <c r="AD371" i="100"/>
  <c r="G359" i="99"/>
  <c r="AA359" i="99" s="1"/>
  <c r="AG357" i="99"/>
  <c r="AG309" i="99"/>
  <c r="AF326" i="100"/>
  <c r="AD397" i="100"/>
  <c r="AF238" i="100"/>
  <c r="AF313" i="100"/>
  <c r="AD236" i="100"/>
  <c r="AE220" i="100"/>
  <c r="AF175" i="100"/>
  <c r="AE218" i="100"/>
  <c r="AD341" i="99"/>
  <c r="AD193" i="100"/>
  <c r="AD184" i="100"/>
  <c r="AD259" i="99"/>
  <c r="AE338" i="100"/>
  <c r="AE238" i="100"/>
  <c r="AD380" i="99"/>
  <c r="AG327" i="99"/>
  <c r="AF301" i="99"/>
  <c r="AD386" i="99"/>
  <c r="G305" i="99"/>
  <c r="AA305" i="99" s="1"/>
  <c r="AF289" i="99"/>
  <c r="G302" i="99"/>
  <c r="AE302" i="99" s="1"/>
  <c r="AD268" i="99"/>
  <c r="AD101" i="99"/>
  <c r="AF248" i="99"/>
  <c r="AC255" i="99"/>
  <c r="AG215" i="99"/>
  <c r="AD251" i="99"/>
  <c r="AD248" i="99"/>
  <c r="AH254" i="99"/>
  <c r="AG237" i="99"/>
  <c r="AC256" i="99"/>
  <c r="G339" i="99"/>
  <c r="AE339" i="99" s="1"/>
  <c r="AD275" i="99"/>
  <c r="AC270" i="99"/>
  <c r="AG330" i="99"/>
  <c r="AC231" i="99"/>
  <c r="AD327" i="100"/>
  <c r="BR94" i="99"/>
  <c r="BK199" i="99"/>
  <c r="AK199" i="99" s="1"/>
  <c r="H199" i="99" s="1"/>
  <c r="BK232" i="99"/>
  <c r="AK232" i="99" s="1"/>
  <c r="H232" i="99" s="1"/>
  <c r="BL164" i="99"/>
  <c r="BS199" i="99"/>
  <c r="AS199" i="99" s="1"/>
  <c r="BS232" i="99"/>
  <c r="BI191" i="99"/>
  <c r="AI191" i="99" s="1"/>
  <c r="F191" i="99" s="1"/>
  <c r="BT207" i="99"/>
  <c r="AT207" i="99" s="1"/>
  <c r="Q207" i="99" s="1"/>
  <c r="BR95" i="99"/>
  <c r="BR179" i="99"/>
  <c r="BS193" i="99"/>
  <c r="AS193" i="99" s="1"/>
  <c r="BL197" i="99"/>
  <c r="AL197" i="99" s="1"/>
  <c r="I197" i="99" s="1"/>
  <c r="BR163" i="99"/>
  <c r="BL163" i="99"/>
  <c r="BK197" i="99"/>
  <c r="AK197" i="99" s="1"/>
  <c r="H197" i="99" s="1"/>
  <c r="BL122" i="99"/>
  <c r="AL122" i="99" s="1"/>
  <c r="I122" i="99" s="1"/>
  <c r="BS197" i="99"/>
  <c r="AS197" i="99" s="1"/>
  <c r="P197" i="99" s="1"/>
  <c r="BS96" i="99"/>
  <c r="BP206" i="99"/>
  <c r="AP206" i="99" s="1"/>
  <c r="M206" i="99" s="1"/>
  <c r="BS208" i="99"/>
  <c r="AS208" i="99" s="1"/>
  <c r="AH334" i="99"/>
  <c r="BS163" i="99"/>
  <c r="BK122" i="99"/>
  <c r="AK122" i="99" s="1"/>
  <c r="H122" i="99" s="1"/>
  <c r="BR197" i="99"/>
  <c r="AR197" i="99" s="1"/>
  <c r="BR96" i="99"/>
  <c r="BS122" i="99"/>
  <c r="AS122" i="99" s="1"/>
  <c r="BO198" i="99"/>
  <c r="AO198" i="99" s="1"/>
  <c r="L198" i="99" s="1"/>
  <c r="BO205" i="99"/>
  <c r="AO205" i="99" s="1"/>
  <c r="BP208" i="99"/>
  <c r="AP208" i="99" s="1"/>
  <c r="BO165" i="99"/>
  <c r="BL139" i="99"/>
  <c r="AL139" i="99" s="1"/>
  <c r="I139" i="99" s="1"/>
  <c r="BR125" i="99"/>
  <c r="AR125" i="99" s="1"/>
  <c r="BK94" i="99"/>
  <c r="AK94" i="99" s="1"/>
  <c r="H94" i="99" s="1"/>
  <c r="BR122" i="99"/>
  <c r="AR122" i="99" s="1"/>
  <c r="BO191" i="99"/>
  <c r="AO191" i="99" s="1"/>
  <c r="BL199" i="99"/>
  <c r="AL199" i="99" s="1"/>
  <c r="BO204" i="99"/>
  <c r="AO204" i="99" s="1"/>
  <c r="BL232" i="99"/>
  <c r="AL232" i="99" s="1"/>
  <c r="I232" i="99" s="1"/>
  <c r="BO143" i="99"/>
  <c r="BS196" i="99"/>
  <c r="AS196" i="99" s="1"/>
  <c r="BS139" i="99"/>
  <c r="AS139" i="99" s="1"/>
  <c r="BR98" i="99"/>
  <c r="AR98" i="99" s="1"/>
  <c r="BK190" i="99"/>
  <c r="AK190" i="99" s="1"/>
  <c r="H190" i="99" s="1"/>
  <c r="BK198" i="99"/>
  <c r="AK198" i="99" s="1"/>
  <c r="BO96" i="99"/>
  <c r="AO96" i="99" s="1"/>
  <c r="BP125" i="99"/>
  <c r="AP125" i="99" s="1"/>
  <c r="BR140" i="99"/>
  <c r="AR140" i="99" s="1"/>
  <c r="BK192" i="99"/>
  <c r="AK192" i="99" s="1"/>
  <c r="H192" i="99" s="1"/>
  <c r="BR199" i="99"/>
  <c r="AR199" i="99" s="1"/>
  <c r="BS164" i="99"/>
  <c r="BO200" i="99"/>
  <c r="AO200" i="99" s="1"/>
  <c r="L200" i="99" s="1"/>
  <c r="BR198" i="99"/>
  <c r="AR198" i="99" s="1"/>
  <c r="BO94" i="99"/>
  <c r="AO94" i="99" s="1"/>
  <c r="BL190" i="99"/>
  <c r="AL190" i="99" s="1"/>
  <c r="I190" i="99" s="1"/>
  <c r="BO122" i="99"/>
  <c r="AO122" i="99" s="1"/>
  <c r="BR97" i="99"/>
  <c r="AR97" i="99" s="1"/>
  <c r="AD373" i="99"/>
  <c r="AG368" i="99"/>
  <c r="AB342" i="99"/>
  <c r="BR192" i="99"/>
  <c r="AR192" i="99" s="1"/>
  <c r="BK207" i="99"/>
  <c r="BL95" i="99"/>
  <c r="BK138" i="99"/>
  <c r="AK138" i="99" s="1"/>
  <c r="BS190" i="99"/>
  <c r="AS190" i="99" s="1"/>
  <c r="P190" i="99" s="1"/>
  <c r="BL191" i="99"/>
  <c r="AL191" i="99" s="1"/>
  <c r="BS198" i="99"/>
  <c r="AS198" i="99" s="1"/>
  <c r="BL206" i="99"/>
  <c r="AL206" i="99" s="1"/>
  <c r="I206" i="99" s="1"/>
  <c r="BR229" i="99"/>
  <c r="AR229" i="99" s="1"/>
  <c r="O229" i="99" s="1"/>
  <c r="BK95" i="99"/>
  <c r="BR207" i="99"/>
  <c r="AR207" i="99" s="1"/>
  <c r="O207" i="99" s="1"/>
  <c r="BK179" i="99"/>
  <c r="BL193" i="99"/>
  <c r="AL193" i="99" s="1"/>
  <c r="I193" i="99" s="1"/>
  <c r="BO196" i="99"/>
  <c r="AO196" i="99" s="1"/>
  <c r="BS95" i="99"/>
  <c r="BO139" i="99"/>
  <c r="AO139" i="99" s="1"/>
  <c r="L139" i="99" s="1"/>
  <c r="BT165" i="99"/>
  <c r="BT122" i="99"/>
  <c r="AT122" i="99" s="1"/>
  <c r="BR138" i="99"/>
  <c r="AR138" i="99" s="1"/>
  <c r="BO164" i="99"/>
  <c r="BS191" i="99"/>
  <c r="AS191" i="99" s="1"/>
  <c r="P191" i="99" s="1"/>
  <c r="BO199" i="99"/>
  <c r="AO199" i="99" s="1"/>
  <c r="BS204" i="99"/>
  <c r="BL138" i="99"/>
  <c r="AL138" i="99" s="1"/>
  <c r="I138" i="99" s="1"/>
  <c r="BR188" i="99"/>
  <c r="AR188" i="99" s="1"/>
  <c r="BL200" i="99"/>
  <c r="AL200" i="99" s="1"/>
  <c r="I200" i="99" s="1"/>
  <c r="BL208" i="99"/>
  <c r="AL208" i="99" s="1"/>
  <c r="I208" i="99" s="1"/>
  <c r="BR89" i="99"/>
  <c r="AR89" i="99" s="1"/>
  <c r="BR126" i="99"/>
  <c r="AR126" i="99" s="1"/>
  <c r="O126" i="99" s="1"/>
  <c r="AC380" i="99"/>
  <c r="AG251" i="99"/>
  <c r="AC237" i="99"/>
  <c r="AD309" i="99"/>
  <c r="AD212" i="99"/>
  <c r="G382" i="99"/>
  <c r="AE382" i="99" s="1"/>
  <c r="G362" i="99"/>
  <c r="AF255" i="99"/>
  <c r="AB369" i="99"/>
  <c r="AB383" i="99"/>
  <c r="AG241" i="99"/>
  <c r="AF262" i="99"/>
  <c r="AE383" i="100"/>
  <c r="AE350" i="100"/>
  <c r="AE302" i="100"/>
  <c r="AE270" i="100"/>
  <c r="AD293" i="99"/>
  <c r="AC294" i="99"/>
  <c r="AH282" i="99"/>
  <c r="AE334" i="100"/>
  <c r="AD252" i="99"/>
  <c r="AC301" i="99"/>
  <c r="AC216" i="99"/>
  <c r="AB277" i="99"/>
  <c r="AB384" i="100"/>
  <c r="A384" i="100" s="1" a="1"/>
  <c r="A384" i="100" s="1"/>
  <c r="AG277" i="99"/>
  <c r="AH309" i="99"/>
  <c r="AG286" i="99"/>
  <c r="AD326" i="99"/>
  <c r="AH212" i="99"/>
  <c r="AD247" i="99"/>
  <c r="AE240" i="100"/>
  <c r="AC247" i="99"/>
  <c r="G256" i="99"/>
  <c r="AE256" i="99" s="1"/>
  <c r="AC343" i="99"/>
  <c r="AB291" i="99"/>
  <c r="AF353" i="99"/>
  <c r="AB278" i="99"/>
  <c r="AC101" i="99"/>
  <c r="AE379" i="100"/>
  <c r="AE346" i="100"/>
  <c r="AG386" i="99"/>
  <c r="AE298" i="100"/>
  <c r="AB236" i="99"/>
  <c r="AG284" i="99"/>
  <c r="AH261" i="99"/>
  <c r="AB386" i="100"/>
  <c r="A386" i="100" s="1" a="1"/>
  <c r="A386" i="100" s="1"/>
  <c r="AD335" i="100"/>
  <c r="AB400" i="100"/>
  <c r="A400" i="100" s="1" a="1"/>
  <c r="A400" i="100" s="1"/>
  <c r="AD310" i="100"/>
  <c r="AC362" i="99"/>
  <c r="AG287" i="99"/>
  <c r="AC291" i="99"/>
  <c r="AH276" i="99"/>
  <c r="AB357" i="100"/>
  <c r="A357" i="100" s="1" a="1"/>
  <c r="A357" i="100" s="1"/>
  <c r="G271" i="99"/>
  <c r="AA271" i="99" s="1"/>
  <c r="AF272" i="99"/>
  <c r="AB276" i="99"/>
  <c r="AC217" i="99"/>
  <c r="AC376" i="99"/>
  <c r="AD335" i="99"/>
  <c r="AH308" i="99"/>
  <c r="AB305" i="99"/>
  <c r="AH331" i="99"/>
  <c r="AH216" i="99"/>
  <c r="AC261" i="99"/>
  <c r="AD218" i="100"/>
  <c r="AD213" i="100"/>
  <c r="AE194" i="100"/>
  <c r="AD181" i="100"/>
  <c r="AB241" i="100"/>
  <c r="A241" i="100" s="1" a="1"/>
  <c r="A241" i="100" s="1"/>
  <c r="AB249" i="100"/>
  <c r="AE323" i="100"/>
  <c r="AB341" i="100"/>
  <c r="AC239" i="99"/>
  <c r="AH356" i="99"/>
  <c r="AH275" i="99"/>
  <c r="AH394" i="99"/>
  <c r="AD394" i="99"/>
  <c r="AH307" i="99"/>
  <c r="AD307" i="99"/>
  <c r="AG294" i="99"/>
  <c r="AC334" i="99"/>
  <c r="AB349" i="100"/>
  <c r="AB339" i="100"/>
  <c r="A339" i="100" s="1" a="1"/>
  <c r="A339" i="100" s="1"/>
  <c r="AG275" i="99"/>
  <c r="AF295" i="99"/>
  <c r="AG362" i="99"/>
  <c r="AD358" i="99"/>
  <c r="AC288" i="99"/>
  <c r="AB282" i="99"/>
  <c r="AG333" i="99"/>
  <c r="AC333" i="99"/>
  <c r="AF342" i="99"/>
  <c r="AD345" i="99"/>
  <c r="AH345" i="99"/>
  <c r="AG270" i="99"/>
  <c r="AH100" i="99"/>
  <c r="CC345" i="99"/>
  <c r="AD336" i="99"/>
  <c r="AD192" i="100"/>
  <c r="AH368" i="99"/>
  <c r="AD368" i="99"/>
  <c r="AH286" i="99"/>
  <c r="AG285" i="99"/>
  <c r="AH253" i="99"/>
  <c r="AD267" i="99"/>
  <c r="AE307" i="100"/>
  <c r="AB392" i="100"/>
  <c r="AD282" i="99"/>
  <c r="AD298" i="99"/>
  <c r="AH327" i="99"/>
  <c r="AC327" i="99"/>
  <c r="AD370" i="99"/>
  <c r="AD396" i="99"/>
  <c r="AG291" i="99"/>
  <c r="AD215" i="99"/>
  <c r="AF356" i="99"/>
  <c r="AA331" i="99"/>
  <c r="AD365" i="99"/>
  <c r="AD374" i="99"/>
  <c r="AB387" i="100"/>
  <c r="A387" i="100" s="1" a="1"/>
  <c r="A387" i="100" s="1"/>
  <c r="AC384" i="99"/>
  <c r="AB394" i="99"/>
  <c r="AG374" i="99"/>
  <c r="F312" i="99"/>
  <c r="G312" i="99"/>
  <c r="AB306" i="99"/>
  <c r="AB384" i="99"/>
  <c r="AF374" i="99"/>
  <c r="AC358" i="99"/>
  <c r="AC381" i="99"/>
  <c r="AC370" i="99"/>
  <c r="AH316" i="99"/>
  <c r="AD316" i="99"/>
  <c r="AH293" i="99"/>
  <c r="AD197" i="100"/>
  <c r="AD280" i="100"/>
  <c r="AD330" i="100"/>
  <c r="AH248" i="99"/>
  <c r="AF283" i="99"/>
  <c r="AH257" i="99"/>
  <c r="AD366" i="99"/>
  <c r="AH256" i="99"/>
  <c r="AE246" i="100"/>
  <c r="AC276" i="99"/>
  <c r="AF259" i="99"/>
  <c r="AH247" i="99"/>
  <c r="AD386" i="100"/>
  <c r="AD353" i="100"/>
  <c r="AE282" i="100"/>
  <c r="AE250" i="100"/>
  <c r="AD328" i="100"/>
  <c r="AD185" i="100"/>
  <c r="AG278" i="99"/>
  <c r="AC278" i="99"/>
  <c r="AD360" i="99"/>
  <c r="AF311" i="99"/>
  <c r="G378" i="99"/>
  <c r="AE378" i="99" s="1"/>
  <c r="AH326" i="99"/>
  <c r="AH347" i="99"/>
  <c r="AE375" i="100"/>
  <c r="AE342" i="100"/>
  <c r="AF330" i="100"/>
  <c r="AD314" i="99"/>
  <c r="AH268" i="99"/>
  <c r="AG351" i="99"/>
  <c r="AH283" i="99"/>
  <c r="AD365" i="100"/>
  <c r="AE326" i="100"/>
  <c r="AE294" i="100"/>
  <c r="G334" i="99"/>
  <c r="BZ334" i="99" s="1"/>
  <c r="AD369" i="100"/>
  <c r="AD337" i="100"/>
  <c r="AC285" i="99"/>
  <c r="AD379" i="99"/>
  <c r="AD289" i="100"/>
  <c r="AD257" i="100"/>
  <c r="AC238" i="99"/>
  <c r="AG381" i="99"/>
  <c r="AF384" i="99"/>
  <c r="AG276" i="99"/>
  <c r="AG300" i="99"/>
  <c r="AG272" i="99"/>
  <c r="AG249" i="99"/>
  <c r="AD99" i="99"/>
  <c r="AH262" i="99"/>
  <c r="AB284" i="99"/>
  <c r="AG298" i="99"/>
  <c r="AB374" i="99"/>
  <c r="AB296" i="99"/>
  <c r="AC260" i="99"/>
  <c r="AH298" i="99"/>
  <c r="AD375" i="99"/>
  <c r="AD343" i="99"/>
  <c r="AG314" i="99"/>
  <c r="AC368" i="99"/>
  <c r="AD245" i="100"/>
  <c r="AE202" i="100"/>
  <c r="AH335" i="99"/>
  <c r="AE387" i="100"/>
  <c r="AE354" i="100"/>
  <c r="AG363" i="99"/>
  <c r="AD293" i="100"/>
  <c r="AE274" i="100"/>
  <c r="AE242" i="100"/>
  <c r="AC272" i="99"/>
  <c r="AD384" i="99"/>
  <c r="AD352" i="99"/>
  <c r="AG288" i="99"/>
  <c r="G344" i="99"/>
  <c r="AE344" i="99" s="1"/>
  <c r="AC312" i="99"/>
  <c r="AB302" i="99"/>
  <c r="AD382" i="100"/>
  <c r="AE362" i="100"/>
  <c r="AD349" i="100"/>
  <c r="AD320" i="100"/>
  <c r="AD297" i="100"/>
  <c r="AD265" i="100"/>
  <c r="AD209" i="100"/>
  <c r="AD176" i="100"/>
  <c r="AB332" i="99"/>
  <c r="AF230" i="100"/>
  <c r="AF100" i="99"/>
  <c r="G345" i="99"/>
  <c r="BZ345" i="99" s="1"/>
  <c r="AC339" i="99"/>
  <c r="AD269" i="100"/>
  <c r="AD285" i="100"/>
  <c r="G383" i="99"/>
  <c r="AE383" i="99" s="1"/>
  <c r="AB376" i="99"/>
  <c r="AC387" i="99"/>
  <c r="AD255" i="99"/>
  <c r="AF305" i="99"/>
  <c r="AG370" i="99"/>
  <c r="AF361" i="99"/>
  <c r="AH301" i="99"/>
  <c r="AC215" i="99"/>
  <c r="AC93" i="99"/>
  <c r="AC212" i="99"/>
  <c r="AB366" i="99"/>
  <c r="AB316" i="99"/>
  <c r="AF297" i="99"/>
  <c r="AG216" i="99"/>
  <c r="AG344" i="99"/>
  <c r="AC344" i="99"/>
  <c r="AC323" i="99"/>
  <c r="AF386" i="99"/>
  <c r="AB375" i="99"/>
  <c r="AD361" i="100"/>
  <c r="AD273" i="100"/>
  <c r="AE254" i="100"/>
  <c r="AD241" i="100"/>
  <c r="AF383" i="99"/>
  <c r="AF322" i="100"/>
  <c r="AF282" i="99"/>
  <c r="AG271" i="99"/>
  <c r="AG93" i="99"/>
  <c r="G381" i="99"/>
  <c r="BZ381" i="99" s="1"/>
  <c r="AD313" i="100"/>
  <c r="AD249" i="100"/>
  <c r="AB328" i="99"/>
  <c r="AD374" i="100"/>
  <c r="AD341" i="100"/>
  <c r="AD229" i="100"/>
  <c r="AB267" i="99"/>
  <c r="AF298" i="99"/>
  <c r="AB288" i="99"/>
  <c r="AE391" i="100"/>
  <c r="AD378" i="100"/>
  <c r="AE358" i="100"/>
  <c r="AD345" i="100"/>
  <c r="AD168" i="100"/>
  <c r="AD294" i="99"/>
  <c r="G366" i="99"/>
  <c r="AE366" i="99" s="1"/>
  <c r="AB261" i="99"/>
  <c r="AG376" i="99"/>
  <c r="AF287" i="99"/>
  <c r="AF276" i="99"/>
  <c r="G353" i="99"/>
  <c r="BZ353" i="99" s="1"/>
  <c r="AB275" i="99"/>
  <c r="AD272" i="99"/>
  <c r="AD390" i="100"/>
  <c r="AD357" i="100"/>
  <c r="AD232" i="100"/>
  <c r="AB377" i="99"/>
  <c r="AB253" i="99"/>
  <c r="AB308" i="99"/>
  <c r="AH375" i="99"/>
  <c r="AC377" i="99"/>
  <c r="AB286" i="99"/>
  <c r="AB269" i="99"/>
  <c r="AD313" i="99"/>
  <c r="AB315" i="99"/>
  <c r="AC303" i="99"/>
  <c r="AC287" i="99"/>
  <c r="AC284" i="99"/>
  <c r="AF307" i="99"/>
  <c r="AG301" i="99"/>
  <c r="AB292" i="99"/>
  <c r="AG283" i="99"/>
  <c r="AC277" i="99"/>
  <c r="AB331" i="99"/>
  <c r="AB274" i="99"/>
  <c r="AB259" i="99"/>
  <c r="AC235" i="99"/>
  <c r="AC262" i="99"/>
  <c r="AD297" i="99"/>
  <c r="AC292" i="99"/>
  <c r="AF266" i="99"/>
  <c r="AG91" i="99"/>
  <c r="AC91" i="99"/>
  <c r="AH230" i="99"/>
  <c r="AD230" i="99"/>
  <c r="AH236" i="99"/>
  <c r="AD236" i="99"/>
  <c r="AH269" i="99"/>
  <c r="AD269" i="99"/>
  <c r="AG279" i="99"/>
  <c r="AC279" i="99"/>
  <c r="AC249" i="99"/>
  <c r="G394" i="99"/>
  <c r="AE394" i="99" s="1"/>
  <c r="AG377" i="99"/>
  <c r="AF315" i="99"/>
  <c r="AG343" i="99"/>
  <c r="G355" i="99"/>
  <c r="AE355" i="99" s="1"/>
  <c r="AH354" i="99"/>
  <c r="AH272" i="99"/>
  <c r="AG262" i="99"/>
  <c r="AH322" i="99"/>
  <c r="AB297" i="99"/>
  <c r="AB289" i="99"/>
  <c r="AB307" i="99"/>
  <c r="AF294" i="99"/>
  <c r="G376" i="99"/>
  <c r="Z376" i="99" s="1"/>
  <c r="A376" i="99" s="1" a="1"/>
  <c r="A376" i="99" s="1"/>
  <c r="AH297" i="99"/>
  <c r="AH358" i="99"/>
  <c r="AH313" i="99"/>
  <c r="AF277" i="99"/>
  <c r="AF316" i="99"/>
  <c r="CA308" i="99"/>
  <c r="AG235" i="99"/>
  <c r="AF302" i="99"/>
  <c r="AC271" i="99"/>
  <c r="AC241" i="99"/>
  <c r="AF310" i="99"/>
  <c r="AG313" i="99"/>
  <c r="AF364" i="99"/>
  <c r="AF269" i="99"/>
  <c r="AD382" i="99"/>
  <c r="AC283" i="99"/>
  <c r="AF256" i="99"/>
  <c r="AG292" i="99"/>
  <c r="AF377" i="99"/>
  <c r="AC314" i="99"/>
  <c r="AD90" i="99"/>
  <c r="AD256" i="99"/>
  <c r="AH323" i="99"/>
  <c r="AF326" i="99"/>
  <c r="AF275" i="99"/>
  <c r="AC330" i="99"/>
  <c r="AD302" i="99"/>
  <c r="AD301" i="99"/>
  <c r="AB381" i="100"/>
  <c r="A381" i="100" s="1" a="1"/>
  <c r="A381" i="100" s="1"/>
  <c r="AF273" i="99"/>
  <c r="AG384" i="99"/>
  <c r="AF366" i="99"/>
  <c r="AB313" i="99"/>
  <c r="AB214" i="99"/>
  <c r="AB213" i="99"/>
  <c r="AG387" i="99"/>
  <c r="AG380" i="99"/>
  <c r="AF376" i="99"/>
  <c r="AF306" i="99"/>
  <c r="AF291" i="99"/>
  <c r="AG358" i="99"/>
  <c r="AG340" i="99"/>
  <c r="AG303" i="99"/>
  <c r="AG312" i="99"/>
  <c r="AG352" i="99"/>
  <c r="AC352" i="99"/>
  <c r="AF365" i="99"/>
  <c r="AB365" i="99"/>
  <c r="AH381" i="99"/>
  <c r="AD381" i="99"/>
  <c r="CA214" i="99"/>
  <c r="G286" i="99"/>
  <c r="BZ286" i="99" s="1"/>
  <c r="AB201" i="100"/>
  <c r="A201" i="100" s="1" a="1"/>
  <c r="A201" i="100" s="1"/>
  <c r="AD207" i="100"/>
  <c r="AB92" i="99"/>
  <c r="AE179" i="100"/>
  <c r="G352" i="99"/>
  <c r="AE352" i="99" s="1"/>
  <c r="G373" i="99"/>
  <c r="BZ373" i="99" s="1"/>
  <c r="AB359" i="99"/>
  <c r="G368" i="99"/>
  <c r="Z368" i="99" s="1"/>
  <c r="A368" i="99" s="1" a="1"/>
  <c r="A368" i="99" s="1"/>
  <c r="BY368" i="99" s="1" a="1"/>
  <c r="BY368" i="99" s="1"/>
  <c r="G387" i="99"/>
  <c r="AE387" i="99" s="1"/>
  <c r="AC383" i="99"/>
  <c r="G364" i="99"/>
  <c r="G360" i="99"/>
  <c r="AE360" i="99" s="1"/>
  <c r="G371" i="99"/>
  <c r="AE371" i="99" s="1"/>
  <c r="CC283" i="99"/>
  <c r="AB237" i="100"/>
  <c r="A237" i="100" s="1" a="1"/>
  <c r="A237" i="100" s="1"/>
  <c r="AF324" i="100"/>
  <c r="AE390" i="100"/>
  <c r="AE357" i="100"/>
  <c r="AB399" i="100"/>
  <c r="A399" i="100" s="1" a="1"/>
  <c r="A399" i="100" s="1"/>
  <c r="AB248" i="99"/>
  <c r="AD287" i="99"/>
  <c r="AF333" i="99"/>
  <c r="Z307" i="99"/>
  <c r="A307" i="99" s="1" a="1"/>
  <c r="A307" i="99" s="1"/>
  <c r="BW307" i="99" s="1" a="1"/>
  <c r="BW307" i="99" s="1"/>
  <c r="AB356" i="99"/>
  <c r="AF382" i="99"/>
  <c r="AB395" i="99"/>
  <c r="AB283" i="99"/>
  <c r="AG323" i="99"/>
  <c r="G358" i="99"/>
  <c r="AE358" i="99" s="1"/>
  <c r="G347" i="99"/>
  <c r="BZ347" i="99" s="1"/>
  <c r="G385" i="99"/>
  <c r="BZ385" i="99" s="1"/>
  <c r="AB233" i="100"/>
  <c r="A233" i="100" s="1" a="1"/>
  <c r="A233" i="100" s="1"/>
  <c r="AB189" i="100"/>
  <c r="A189" i="100" s="1" a="1"/>
  <c r="A189" i="100" s="1"/>
  <c r="AC192" i="100"/>
  <c r="AB192" i="100"/>
  <c r="A192" i="100" s="1" a="1"/>
  <c r="A192" i="100" s="1"/>
  <c r="AC215" i="100"/>
  <c r="AB215" i="100"/>
  <c r="AC320" i="100"/>
  <c r="AB320" i="100"/>
  <c r="A320" i="100" s="1" a="1"/>
  <c r="A320" i="100" s="1"/>
  <c r="AB333" i="100"/>
  <c r="AB179" i="100"/>
  <c r="A179" i="100" s="1" a="1"/>
  <c r="A179" i="100" s="1"/>
  <c r="AC379" i="100"/>
  <c r="AB379" i="100"/>
  <c r="A379" i="100" s="1" a="1"/>
  <c r="A379" i="100" s="1"/>
  <c r="AC346" i="100"/>
  <c r="AB346" i="100"/>
  <c r="A346" i="100" s="1" a="1"/>
  <c r="A346" i="100" s="1"/>
  <c r="AE365" i="100"/>
  <c r="AC361" i="100"/>
  <c r="AB361" i="100"/>
  <c r="A361" i="100" s="1" a="1"/>
  <c r="A361" i="100" s="1"/>
  <c r="AC373" i="100"/>
  <c r="AB373" i="100"/>
  <c r="A373" i="100" s="1" a="1"/>
  <c r="A373" i="100" s="1"/>
  <c r="AC340" i="100"/>
  <c r="AB340" i="100"/>
  <c r="A340" i="100" s="1" a="1"/>
  <c r="A340" i="100" s="1"/>
  <c r="AD398" i="100"/>
  <c r="AE388" i="100"/>
  <c r="AE355" i="100"/>
  <c r="AB351" i="100"/>
  <c r="A351" i="100" s="1" a="1"/>
  <c r="A351" i="100" s="1"/>
  <c r="AC322" i="100"/>
  <c r="AB322" i="100"/>
  <c r="A322" i="100" s="1" a="1"/>
  <c r="A322" i="100" s="1"/>
  <c r="AC258" i="100"/>
  <c r="AB258" i="100"/>
  <c r="A258" i="100" s="1" a="1"/>
  <c r="A258" i="100" s="1"/>
  <c r="AE289" i="100"/>
  <c r="AC285" i="100"/>
  <c r="AB285" i="100"/>
  <c r="A285" i="100" s="1" a="1"/>
  <c r="A285" i="100" s="1"/>
  <c r="AE257" i="100"/>
  <c r="AC253" i="100"/>
  <c r="AB253" i="100"/>
  <c r="A253" i="100" s="1" a="1"/>
  <c r="A253" i="100" s="1"/>
  <c r="AC324" i="100"/>
  <c r="AB324" i="100"/>
  <c r="AC292" i="100"/>
  <c r="AB292" i="100"/>
  <c r="A292" i="100" s="1" a="1"/>
  <c r="A292" i="100" s="1"/>
  <c r="AB311" i="100"/>
  <c r="AB279" i="100"/>
  <c r="A279" i="100" s="1" a="1"/>
  <c r="A279" i="100" s="1"/>
  <c r="AE251" i="100"/>
  <c r="AB247" i="100"/>
  <c r="A247" i="100" s="1" a="1"/>
  <c r="A247" i="100" s="1"/>
  <c r="AC202" i="100"/>
  <c r="AB202" i="100"/>
  <c r="AC240" i="100"/>
  <c r="AB240" i="100"/>
  <c r="A240" i="100" s="1" a="1"/>
  <c r="A240" i="100" s="1"/>
  <c r="AC196" i="100"/>
  <c r="AB196" i="100"/>
  <c r="A196" i="100" s="1" a="1"/>
  <c r="A196" i="100" s="1"/>
  <c r="AB235" i="100"/>
  <c r="A235" i="100" s="1" a="1"/>
  <c r="A235" i="100" s="1"/>
  <c r="AE191" i="100"/>
  <c r="AB187" i="100"/>
  <c r="Z377" i="99"/>
  <c r="A377" i="99" s="1" a="1"/>
  <c r="A377" i="99" s="1"/>
  <c r="BY377" i="99" s="1" a="1"/>
  <c r="BY377" i="99" s="1"/>
  <c r="Z325" i="99"/>
  <c r="A325" i="99" s="1" a="1"/>
  <c r="A325" i="99" s="1"/>
  <c r="BX325" i="99" s="1" a="1"/>
  <c r="BX325" i="99" s="1"/>
  <c r="Z333" i="99"/>
  <c r="A333" i="99" s="1" a="1"/>
  <c r="A333" i="99" s="1"/>
  <c r="BW333" i="99" s="1" a="1"/>
  <c r="BW333" i="99" s="1"/>
  <c r="AD204" i="100"/>
  <c r="AC286" i="100"/>
  <c r="AB286" i="100"/>
  <c r="A286" i="100" s="1" a="1"/>
  <c r="A286" i="100" s="1"/>
  <c r="AC312" i="100"/>
  <c r="AB312" i="100"/>
  <c r="A312" i="100" s="1" a="1"/>
  <c r="A312" i="100" s="1"/>
  <c r="AE333" i="100"/>
  <c r="Z248" i="99"/>
  <c r="AC383" i="100"/>
  <c r="AB383" i="100"/>
  <c r="A383" i="100" s="1" a="1"/>
  <c r="A383" i="100" s="1"/>
  <c r="AC350" i="100"/>
  <c r="AB350" i="100"/>
  <c r="A350" i="100" s="1" a="1"/>
  <c r="A350" i="100" s="1"/>
  <c r="AE369" i="100"/>
  <c r="AC365" i="100"/>
  <c r="AB365" i="100"/>
  <c r="A365" i="100" s="1" a="1"/>
  <c r="A365" i="100" s="1"/>
  <c r="AE337" i="100"/>
  <c r="AC377" i="100"/>
  <c r="AB377" i="100"/>
  <c r="A377" i="100" s="1" a="1"/>
  <c r="A377" i="100" s="1"/>
  <c r="AC344" i="100"/>
  <c r="AB344" i="100"/>
  <c r="A344" i="100" s="1" a="1"/>
  <c r="A344" i="100" s="1"/>
  <c r="AE392" i="100"/>
  <c r="AB388" i="100"/>
  <c r="A388" i="100" s="1" a="1"/>
  <c r="A388" i="100" s="1"/>
  <c r="AE359" i="100"/>
  <c r="AB355" i="100"/>
  <c r="A355" i="100" s="1" a="1"/>
  <c r="A355" i="100" s="1"/>
  <c r="AE330" i="100"/>
  <c r="AC326" i="100"/>
  <c r="AB326" i="100"/>
  <c r="A326" i="100" s="1" a="1"/>
  <c r="A326" i="100" s="1"/>
  <c r="AB294" i="100"/>
  <c r="AC262" i="100"/>
  <c r="AB262" i="100"/>
  <c r="A262" i="100" s="1" a="1"/>
  <c r="A262" i="100" s="1"/>
  <c r="AE293" i="100"/>
  <c r="AC289" i="100"/>
  <c r="AB289" i="100"/>
  <c r="A289" i="100" s="1" a="1"/>
  <c r="A289" i="100" s="1"/>
  <c r="AE261" i="100"/>
  <c r="AC296" i="100"/>
  <c r="AB296" i="100"/>
  <c r="A296" i="100" s="1" a="1"/>
  <c r="A296" i="100" s="1"/>
  <c r="AC264" i="100"/>
  <c r="AB264" i="100"/>
  <c r="AB315" i="100"/>
  <c r="A315" i="100" s="1" a="1"/>
  <c r="A315" i="100" s="1"/>
  <c r="AE287" i="100"/>
  <c r="AE255" i="100"/>
  <c r="AB251" i="100"/>
  <c r="A251" i="100" s="1" a="1"/>
  <c r="A251" i="100" s="1"/>
  <c r="AD227" i="100"/>
  <c r="AE210" i="100"/>
  <c r="AC173" i="100"/>
  <c r="AB173" i="100"/>
  <c r="A173" i="100" s="1" a="1"/>
  <c r="A173" i="100" s="1"/>
  <c r="AC200" i="100"/>
  <c r="AB200" i="100"/>
  <c r="A200" i="100" s="1" a="1"/>
  <c r="A200" i="100" s="1"/>
  <c r="AD220" i="100"/>
  <c r="AE195" i="100"/>
  <c r="AB191" i="100"/>
  <c r="A191" i="100" s="1" a="1"/>
  <c r="A191" i="100" s="1"/>
  <c r="Z386" i="99"/>
  <c r="Z315" i="99"/>
  <c r="A315" i="99" s="1" a="1"/>
  <c r="A315" i="99" s="1"/>
  <c r="BW315" i="99" s="1" a="1"/>
  <c r="BW315" i="99" s="1"/>
  <c r="AB398" i="100"/>
  <c r="A398" i="100" s="1" a="1"/>
  <c r="A398" i="100" s="1"/>
  <c r="AB185" i="100"/>
  <c r="A185" i="100" s="1" a="1"/>
  <c r="A185" i="100" s="1"/>
  <c r="AE205" i="100"/>
  <c r="Z92" i="99"/>
  <c r="AC354" i="100"/>
  <c r="AB354" i="100"/>
  <c r="A354" i="100" s="1" a="1"/>
  <c r="A354" i="100" s="1"/>
  <c r="AD393" i="100"/>
  <c r="AE374" i="100"/>
  <c r="AC369" i="100"/>
  <c r="AB369" i="100"/>
  <c r="A369" i="100" s="1" a="1"/>
  <c r="A369" i="100" s="1"/>
  <c r="AD360" i="100"/>
  <c r="AE341" i="100"/>
  <c r="AC348" i="100"/>
  <c r="AB348" i="100"/>
  <c r="A348" i="100" s="1" a="1"/>
  <c r="A348" i="100" s="1"/>
  <c r="AE396" i="100"/>
  <c r="AE363" i="100"/>
  <c r="AB359" i="100"/>
  <c r="A359" i="100" s="1" a="1"/>
  <c r="A359" i="100" s="1"/>
  <c r="AB330" i="100"/>
  <c r="A330" i="100" s="1" a="1"/>
  <c r="A330" i="100" s="1"/>
  <c r="AC298" i="100"/>
  <c r="AB298" i="100"/>
  <c r="A298" i="100" s="1" a="1"/>
  <c r="A298" i="100" s="1"/>
  <c r="AE297" i="100"/>
  <c r="AC293" i="100"/>
  <c r="AB293" i="100"/>
  <c r="A293" i="100" s="1" a="1"/>
  <c r="A293" i="100" s="1"/>
  <c r="AE265" i="100"/>
  <c r="AC261" i="100"/>
  <c r="AB261" i="100"/>
  <c r="AC300" i="100"/>
  <c r="AB300" i="100"/>
  <c r="A300" i="100" s="1" a="1"/>
  <c r="A300" i="100" s="1"/>
  <c r="AB268" i="100"/>
  <c r="A268" i="100" s="1" a="1"/>
  <c r="A268" i="100" s="1"/>
  <c r="AE291" i="100"/>
  <c r="AB287" i="100"/>
  <c r="A287" i="100" s="1" a="1"/>
  <c r="A287" i="100" s="1"/>
  <c r="AE259" i="100"/>
  <c r="AB255" i="100"/>
  <c r="A255" i="100" s="1" a="1"/>
  <c r="A255" i="100" s="1"/>
  <c r="AC210" i="100"/>
  <c r="AB210" i="100"/>
  <c r="AC177" i="100"/>
  <c r="AB177" i="100"/>
  <c r="A177" i="100" s="1" a="1"/>
  <c r="A177" i="100" s="1"/>
  <c r="AC204" i="100"/>
  <c r="AB204" i="100"/>
  <c r="A204" i="100" s="1" a="1"/>
  <c r="A204" i="100" s="1"/>
  <c r="AC171" i="100"/>
  <c r="AB171" i="100"/>
  <c r="A171" i="100" s="1" a="1"/>
  <c r="A171" i="100" s="1"/>
  <c r="AE199" i="100"/>
  <c r="Z397" i="99"/>
  <c r="AB209" i="100"/>
  <c r="A209" i="100" s="1" a="1"/>
  <c r="A209" i="100" s="1"/>
  <c r="AC391" i="100"/>
  <c r="AB391" i="100"/>
  <c r="A391" i="100" s="1" a="1"/>
  <c r="A391" i="100" s="1"/>
  <c r="AC358" i="100"/>
  <c r="AB358" i="100"/>
  <c r="A358" i="100" s="1" a="1"/>
  <c r="A358" i="100" s="1"/>
  <c r="AE378" i="100"/>
  <c r="AE345" i="100"/>
  <c r="AC385" i="100"/>
  <c r="AB385" i="100"/>
  <c r="A385" i="100" s="1" a="1"/>
  <c r="A385" i="100" s="1"/>
  <c r="AC352" i="100"/>
  <c r="AB352" i="100"/>
  <c r="A352" i="100" s="1" a="1"/>
  <c r="A352" i="100" s="1"/>
  <c r="AE400" i="100"/>
  <c r="AB396" i="100"/>
  <c r="A396" i="100" s="1" a="1"/>
  <c r="A396" i="100" s="1"/>
  <c r="AE367" i="100"/>
  <c r="AB363" i="100"/>
  <c r="A363" i="100" s="1" a="1"/>
  <c r="A363" i="100" s="1"/>
  <c r="AE335" i="100"/>
  <c r="AC334" i="100"/>
  <c r="AB334" i="100"/>
  <c r="A334" i="100" s="1" a="1"/>
  <c r="A334" i="100" s="1"/>
  <c r="AE306" i="100"/>
  <c r="AC302" i="100"/>
  <c r="AB302" i="100"/>
  <c r="A302" i="100" s="1" a="1"/>
  <c r="A302" i="100" s="1"/>
  <c r="AC270" i="100"/>
  <c r="AB270" i="100"/>
  <c r="A270" i="100" s="1" a="1"/>
  <c r="A270" i="100" s="1"/>
  <c r="AC238" i="100"/>
  <c r="AB238" i="100"/>
  <c r="A238" i="100" s="1" a="1"/>
  <c r="A238" i="100" s="1"/>
  <c r="AE301" i="100"/>
  <c r="AC297" i="100"/>
  <c r="AB297" i="100"/>
  <c r="A297" i="100" s="1" a="1"/>
  <c r="A297" i="100" s="1"/>
  <c r="AE269" i="100"/>
  <c r="AC265" i="100"/>
  <c r="AB265" i="100"/>
  <c r="A265" i="100" s="1" a="1"/>
  <c r="A265" i="100" s="1"/>
  <c r="AC304" i="100"/>
  <c r="AB304" i="100"/>
  <c r="A304" i="100" s="1" a="1"/>
  <c r="A304" i="100" s="1"/>
  <c r="AC272" i="100"/>
  <c r="AB272" i="100"/>
  <c r="A272" i="100" s="1" a="1"/>
  <c r="A272" i="100" s="1"/>
  <c r="AE327" i="100"/>
  <c r="AB323" i="100"/>
  <c r="A323" i="100" s="1" a="1"/>
  <c r="A323" i="100" s="1"/>
  <c r="AE295" i="100"/>
  <c r="AB291" i="100"/>
  <c r="A291" i="100" s="1" a="1"/>
  <c r="A291" i="100" s="1"/>
  <c r="AB259" i="100"/>
  <c r="A259" i="100" s="1" a="1"/>
  <c r="A259" i="100" s="1"/>
  <c r="AB214" i="100"/>
  <c r="A214" i="100" s="1" a="1"/>
  <c r="A214" i="100" s="1"/>
  <c r="AC182" i="100"/>
  <c r="AB182" i="100"/>
  <c r="AC175" i="100"/>
  <c r="AB175" i="100"/>
  <c r="A175" i="100" s="1" a="1"/>
  <c r="A175" i="100" s="1"/>
  <c r="AD224" i="100"/>
  <c r="AE203" i="100"/>
  <c r="AB199" i="100"/>
  <c r="A199" i="100" s="1" a="1"/>
  <c r="A199" i="100" s="1"/>
  <c r="AE170" i="100"/>
  <c r="Z359" i="99"/>
  <c r="A359" i="99" s="1" a="1"/>
  <c r="A359" i="99" s="1"/>
  <c r="BV359" i="99" s="1" a="1"/>
  <c r="BV359" i="99" s="1"/>
  <c r="Z296" i="99"/>
  <c r="A296" i="99" s="1" a="1"/>
  <c r="A296" i="99" s="1"/>
  <c r="BW296" i="99" s="1" a="1"/>
  <c r="BW296" i="99" s="1"/>
  <c r="AB223" i="100"/>
  <c r="A223" i="100" s="1" a="1"/>
  <c r="A223" i="100" s="1"/>
  <c r="AB172" i="100"/>
  <c r="A172" i="100" s="1" a="1"/>
  <c r="A172" i="100" s="1"/>
  <c r="AB228" i="100"/>
  <c r="A228" i="100" s="1" a="1"/>
  <c r="A228" i="100" s="1"/>
  <c r="AC168" i="100"/>
  <c r="AB168" i="100"/>
  <c r="A168" i="100" s="1" a="1"/>
  <c r="A168" i="100" s="1"/>
  <c r="AC236" i="100"/>
  <c r="AB236" i="100"/>
  <c r="A236" i="100" s="1" a="1"/>
  <c r="A236" i="100" s="1"/>
  <c r="AC308" i="100"/>
  <c r="AB308" i="100"/>
  <c r="A308" i="100" s="1" a="1"/>
  <c r="A308" i="100" s="1"/>
  <c r="AC362" i="100"/>
  <c r="AB362" i="100"/>
  <c r="A362" i="100" s="1" a="1"/>
  <c r="A362" i="100" s="1"/>
  <c r="AE382" i="100"/>
  <c r="AE349" i="100"/>
  <c r="AC345" i="100"/>
  <c r="AB345" i="100"/>
  <c r="A345" i="100" s="1" a="1"/>
  <c r="A345" i="100" s="1"/>
  <c r="AC356" i="100"/>
  <c r="AB356" i="100"/>
  <c r="A356" i="100" s="1" a="1"/>
  <c r="A356" i="100" s="1"/>
  <c r="AE372" i="100"/>
  <c r="AB367" i="100"/>
  <c r="A367" i="100" s="1" a="1"/>
  <c r="A367" i="100" s="1"/>
  <c r="AE339" i="100"/>
  <c r="AB335" i="100"/>
  <c r="A335" i="100" s="1" a="1"/>
  <c r="A335" i="100" s="1"/>
  <c r="AE310" i="100"/>
  <c r="AC306" i="100"/>
  <c r="AB306" i="100"/>
  <c r="A306" i="100" s="1" a="1"/>
  <c r="A306" i="100" s="1"/>
  <c r="AC274" i="100"/>
  <c r="AB274" i="100"/>
  <c r="A274" i="100" s="1" a="1"/>
  <c r="A274" i="100" s="1"/>
  <c r="AC242" i="100"/>
  <c r="AB242" i="100"/>
  <c r="A242" i="100" s="1" a="1"/>
  <c r="A242" i="100" s="1"/>
  <c r="AE305" i="100"/>
  <c r="AC301" i="100"/>
  <c r="AB301" i="100"/>
  <c r="A301" i="100" s="1" a="1"/>
  <c r="A301" i="100" s="1"/>
  <c r="AE273" i="100"/>
  <c r="AC269" i="100"/>
  <c r="AB269" i="100"/>
  <c r="A269" i="100" s="1" a="1"/>
  <c r="A269" i="100" s="1"/>
  <c r="AE241" i="100"/>
  <c r="AC276" i="100"/>
  <c r="AB276" i="100"/>
  <c r="A276" i="100" s="1" a="1"/>
  <c r="A276" i="100" s="1"/>
  <c r="AC244" i="100"/>
  <c r="AB244" i="100"/>
  <c r="A244" i="100" s="1" a="1"/>
  <c r="A244" i="100" s="1"/>
  <c r="AB327" i="100"/>
  <c r="A327" i="100" s="1" a="1"/>
  <c r="A327" i="100" s="1"/>
  <c r="AE299" i="100"/>
  <c r="AB295" i="100"/>
  <c r="A295" i="100" s="1" a="1"/>
  <c r="A295" i="100" s="1"/>
  <c r="AE267" i="100"/>
  <c r="AB263" i="100"/>
  <c r="A263" i="100" s="1" a="1"/>
  <c r="A263" i="100" s="1"/>
  <c r="AC230" i="100"/>
  <c r="AB230" i="100"/>
  <c r="A230" i="100" s="1" a="1"/>
  <c r="A230" i="100" s="1"/>
  <c r="AC186" i="100"/>
  <c r="AB186" i="100"/>
  <c r="A186" i="100" s="1" a="1"/>
  <c r="A186" i="100" s="1"/>
  <c r="AC212" i="100"/>
  <c r="AB212" i="100"/>
  <c r="A212" i="100" s="1" a="1"/>
  <c r="A212" i="100" s="1"/>
  <c r="AC180" i="100"/>
  <c r="AB180" i="100"/>
  <c r="A180" i="100" s="1" a="1"/>
  <c r="A180" i="100" s="1"/>
  <c r="AE207" i="100"/>
  <c r="AB203" i="100"/>
  <c r="A203" i="100" s="1" a="1"/>
  <c r="A203" i="100" s="1"/>
  <c r="AE174" i="100"/>
  <c r="AB170" i="100"/>
  <c r="A170" i="100" s="1" a="1"/>
  <c r="A170" i="100" s="1"/>
  <c r="AB213" i="100"/>
  <c r="A213" i="100" s="1" a="1"/>
  <c r="A213" i="100" s="1"/>
  <c r="AB216" i="100"/>
  <c r="A216" i="100" s="1" a="1"/>
  <c r="A216" i="100" s="1"/>
  <c r="AB225" i="100"/>
  <c r="A225" i="100" s="1" a="1"/>
  <c r="A225" i="100" s="1"/>
  <c r="Z334" i="99"/>
  <c r="A334" i="99" s="1" a="1"/>
  <c r="A334" i="99" s="1"/>
  <c r="BX334" i="99" s="1" a="1"/>
  <c r="BX334" i="99" s="1"/>
  <c r="AE371" i="100"/>
  <c r="AC366" i="100"/>
  <c r="AB366" i="100"/>
  <c r="A366" i="100" s="1" a="1"/>
  <c r="A366" i="100" s="1"/>
  <c r="AE386" i="100"/>
  <c r="AC382" i="100"/>
  <c r="AB382" i="100"/>
  <c r="A382" i="100" s="1" a="1"/>
  <c r="A382" i="100" s="1"/>
  <c r="AE353" i="100"/>
  <c r="AC393" i="100"/>
  <c r="AB393" i="100"/>
  <c r="A393" i="100" s="1" a="1"/>
  <c r="A393" i="100" s="1"/>
  <c r="AC360" i="100"/>
  <c r="AB360" i="100"/>
  <c r="A360" i="100" s="1" a="1"/>
  <c r="A360" i="100" s="1"/>
  <c r="AE376" i="100"/>
  <c r="AB372" i="100"/>
  <c r="A372" i="100" s="1" a="1"/>
  <c r="A372" i="100" s="1"/>
  <c r="AE343" i="100"/>
  <c r="AC310" i="100"/>
  <c r="AB310" i="100"/>
  <c r="A310" i="100" s="1" a="1"/>
  <c r="A310" i="100" s="1"/>
  <c r="AB278" i="100"/>
  <c r="AC246" i="100"/>
  <c r="AB246" i="100"/>
  <c r="A246" i="100" s="1" a="1"/>
  <c r="A246" i="100" s="1"/>
  <c r="AE309" i="100"/>
  <c r="AC305" i="100"/>
  <c r="AB305" i="100"/>
  <c r="A305" i="100" s="1" a="1"/>
  <c r="A305" i="100" s="1"/>
  <c r="AE277" i="100"/>
  <c r="AC273" i="100"/>
  <c r="AB273" i="100"/>
  <c r="A273" i="100" s="1" a="1"/>
  <c r="A273" i="100" s="1"/>
  <c r="AE245" i="100"/>
  <c r="AC280" i="100"/>
  <c r="AB280" i="100"/>
  <c r="A280" i="100" s="1" a="1"/>
  <c r="A280" i="100" s="1"/>
  <c r="AC248" i="100"/>
  <c r="AB248" i="100"/>
  <c r="A248" i="100" s="1" a="1"/>
  <c r="A248" i="100" s="1"/>
  <c r="AB299" i="100"/>
  <c r="A299" i="100" s="1" a="1"/>
  <c r="A299" i="100" s="1"/>
  <c r="AE271" i="100"/>
  <c r="AB267" i="100"/>
  <c r="A267" i="100" s="1" a="1"/>
  <c r="A267" i="100" s="1"/>
  <c r="AE239" i="100"/>
  <c r="AC234" i="100"/>
  <c r="AB234" i="100"/>
  <c r="A234" i="100" s="1" a="1"/>
  <c r="A234" i="100" s="1"/>
  <c r="AC190" i="100"/>
  <c r="AB190" i="100"/>
  <c r="A190" i="100" s="1" a="1"/>
  <c r="A190" i="100" s="1"/>
  <c r="AC184" i="100"/>
  <c r="AB184" i="100"/>
  <c r="A184" i="100" s="1" a="1"/>
  <c r="A184" i="100" s="1"/>
  <c r="AD228" i="100"/>
  <c r="AE211" i="100"/>
  <c r="AB207" i="100"/>
  <c r="A207" i="100" s="1" a="1"/>
  <c r="A207" i="100" s="1"/>
  <c r="AE178" i="100"/>
  <c r="AB174" i="100"/>
  <c r="A174" i="100" s="1" a="1"/>
  <c r="A174" i="100" s="1"/>
  <c r="Z357" i="99"/>
  <c r="A357" i="99" s="1" a="1"/>
  <c r="A357" i="99" s="1"/>
  <c r="BY357" i="99" s="1" a="1"/>
  <c r="BY357" i="99" s="1"/>
  <c r="Z340" i="99"/>
  <c r="A340" i="99" s="1" a="1"/>
  <c r="A340" i="99" s="1"/>
  <c r="BY340" i="99" s="1" a="1"/>
  <c r="BY340" i="99" s="1"/>
  <c r="AB221" i="100"/>
  <c r="A221" i="100" s="1" a="1"/>
  <c r="A221" i="100" s="1"/>
  <c r="AB197" i="100"/>
  <c r="A197" i="100" s="1" a="1"/>
  <c r="A197" i="100" s="1"/>
  <c r="AB176" i="100"/>
  <c r="A176" i="100" s="1" a="1"/>
  <c r="A176" i="100" s="1"/>
  <c r="AB218" i="100"/>
  <c r="A218" i="100" s="1" a="1"/>
  <c r="A218" i="100" s="1"/>
  <c r="AC226" i="100"/>
  <c r="AB226" i="100"/>
  <c r="A226" i="100" s="1" a="1"/>
  <c r="A226" i="100" s="1"/>
  <c r="AC331" i="100"/>
  <c r="AB331" i="100"/>
  <c r="A331" i="100" s="1" a="1"/>
  <c r="A331" i="100" s="1"/>
  <c r="AC337" i="100"/>
  <c r="AB337" i="100"/>
  <c r="A337" i="100" s="1" a="1"/>
  <c r="A337" i="100" s="1"/>
  <c r="Z302" i="99"/>
  <c r="A302" i="99" s="1" a="1"/>
  <c r="A302" i="99" s="1"/>
  <c r="BY302" i="99" s="1" a="1"/>
  <c r="BY302" i="99" s="1"/>
  <c r="AC371" i="100"/>
  <c r="AB371" i="100"/>
  <c r="A371" i="100" s="1" a="1"/>
  <c r="A371" i="100" s="1"/>
  <c r="AC353" i="100"/>
  <c r="AB353" i="100"/>
  <c r="A353" i="100" s="1" a="1"/>
  <c r="A353" i="100" s="1"/>
  <c r="AC321" i="100"/>
  <c r="AB321" i="100"/>
  <c r="AC364" i="100"/>
  <c r="AB364" i="100"/>
  <c r="A364" i="100" s="1" a="1"/>
  <c r="A364" i="100" s="1"/>
  <c r="AC332" i="100"/>
  <c r="AB332" i="100"/>
  <c r="A332" i="100" s="1" a="1"/>
  <c r="A332" i="100" s="1"/>
  <c r="AE380" i="100"/>
  <c r="AE347" i="100"/>
  <c r="AB343" i="100"/>
  <c r="A343" i="100" s="1" a="1"/>
  <c r="A343" i="100" s="1"/>
  <c r="AC282" i="100"/>
  <c r="AB282" i="100"/>
  <c r="A282" i="100" s="1" a="1"/>
  <c r="A282" i="100" s="1"/>
  <c r="AC250" i="100"/>
  <c r="AB250" i="100"/>
  <c r="A250" i="100" s="1" a="1"/>
  <c r="A250" i="100" s="1"/>
  <c r="AE313" i="100"/>
  <c r="AB309" i="100"/>
  <c r="A309" i="100" s="1" a="1"/>
  <c r="A309" i="100" s="1"/>
  <c r="AE281" i="100"/>
  <c r="AC277" i="100"/>
  <c r="AB277" i="100"/>
  <c r="A277" i="100" s="1" a="1"/>
  <c r="A277" i="100" s="1"/>
  <c r="AE249" i="100"/>
  <c r="AC245" i="100"/>
  <c r="AB245" i="100"/>
  <c r="A245" i="100" s="1" a="1"/>
  <c r="A245" i="100" s="1"/>
  <c r="AC284" i="100"/>
  <c r="AB284" i="100"/>
  <c r="A284" i="100" s="1" a="1"/>
  <c r="A284" i="100" s="1"/>
  <c r="AC252" i="100"/>
  <c r="AB252" i="100"/>
  <c r="A252" i="100" s="1" a="1"/>
  <c r="A252" i="100" s="1"/>
  <c r="AB303" i="100"/>
  <c r="A303" i="100" s="1" a="1"/>
  <c r="A303" i="100" s="1"/>
  <c r="AE275" i="100"/>
  <c r="AB271" i="100"/>
  <c r="A271" i="100" s="1" a="1"/>
  <c r="A271" i="100" s="1"/>
  <c r="AE243" i="100"/>
  <c r="AC194" i="100"/>
  <c r="AB194" i="100"/>
  <c r="A194" i="100" s="1" a="1"/>
  <c r="A194" i="100" s="1"/>
  <c r="AC232" i="100"/>
  <c r="AB232" i="100"/>
  <c r="A232" i="100" s="1" a="1"/>
  <c r="A232" i="100" s="1"/>
  <c r="AC188" i="100"/>
  <c r="AB188" i="100"/>
  <c r="AB217" i="100"/>
  <c r="A217" i="100" s="1" a="1"/>
  <c r="A217" i="100" s="1"/>
  <c r="AB211" i="100"/>
  <c r="A211" i="100" s="1" a="1"/>
  <c r="A211" i="100" s="1"/>
  <c r="AE183" i="100"/>
  <c r="AB178" i="100"/>
  <c r="A178" i="100" s="1" a="1"/>
  <c r="A178" i="100" s="1"/>
  <c r="AB220" i="100"/>
  <c r="A220" i="100" s="1" a="1"/>
  <c r="A220" i="100" s="1"/>
  <c r="AB227" i="100"/>
  <c r="A227" i="100" s="1" a="1"/>
  <c r="A227" i="100" s="1"/>
  <c r="AC224" i="100"/>
  <c r="AB224" i="100"/>
  <c r="A224" i="100" s="1" a="1"/>
  <c r="A224" i="100" s="1"/>
  <c r="AC375" i="100"/>
  <c r="AB375" i="100"/>
  <c r="Z267" i="99"/>
  <c r="A267" i="99" s="1" a="1"/>
  <c r="A267" i="99" s="1"/>
  <c r="BX267" i="99" s="1" a="1"/>
  <c r="BX267" i="99" s="1"/>
  <c r="Z339" i="99"/>
  <c r="AC342" i="100"/>
  <c r="AB342" i="100"/>
  <c r="A342" i="100" s="1" a="1"/>
  <c r="A342" i="100" s="1"/>
  <c r="AC390" i="100"/>
  <c r="AB390" i="100"/>
  <c r="A390" i="100" s="1" a="1"/>
  <c r="A390" i="100" s="1"/>
  <c r="AE361" i="100"/>
  <c r="AC325" i="100"/>
  <c r="AB325" i="100"/>
  <c r="A325" i="100" s="1" a="1"/>
  <c r="A325" i="100" s="1"/>
  <c r="AC370" i="100"/>
  <c r="AB370" i="100"/>
  <c r="A370" i="100" s="1" a="1"/>
  <c r="A370" i="100" s="1"/>
  <c r="AC368" i="100"/>
  <c r="AB368" i="100"/>
  <c r="A368" i="100" s="1" a="1"/>
  <c r="A368" i="100" s="1"/>
  <c r="AC336" i="100"/>
  <c r="AB336" i="100"/>
  <c r="AD394" i="100"/>
  <c r="AE384" i="100"/>
  <c r="AB380" i="100"/>
  <c r="A380" i="100" s="1" a="1"/>
  <c r="A380" i="100" s="1"/>
  <c r="AE351" i="100"/>
  <c r="AB347" i="100"/>
  <c r="A347" i="100" s="1" a="1"/>
  <c r="A347" i="100" s="1"/>
  <c r="AE322" i="100"/>
  <c r="AC254" i="100"/>
  <c r="AB254" i="100"/>
  <c r="A254" i="100" s="1" a="1"/>
  <c r="A254" i="100" s="1"/>
  <c r="AB313" i="100"/>
  <c r="A313" i="100" s="1" a="1"/>
  <c r="A313" i="100" s="1"/>
  <c r="AE285" i="100"/>
  <c r="AC281" i="100"/>
  <c r="AB281" i="100"/>
  <c r="A281" i="100" s="1" a="1"/>
  <c r="A281" i="100" s="1"/>
  <c r="AE253" i="100"/>
  <c r="AC288" i="100"/>
  <c r="AB288" i="100"/>
  <c r="A288" i="100" s="1" a="1"/>
  <c r="A288" i="100" s="1"/>
  <c r="AC256" i="100"/>
  <c r="AB256" i="100"/>
  <c r="A256" i="100" s="1" a="1"/>
  <c r="A256" i="100" s="1"/>
  <c r="AB307" i="100"/>
  <c r="A307" i="100" s="1" a="1"/>
  <c r="A307" i="100" s="1"/>
  <c r="AE279" i="100"/>
  <c r="AB275" i="100"/>
  <c r="A275" i="100" s="1" a="1"/>
  <c r="A275" i="100" s="1"/>
  <c r="AE247" i="100"/>
  <c r="AB243" i="100"/>
  <c r="A243" i="100" s="1" a="1"/>
  <c r="A243" i="100" s="1"/>
  <c r="AC198" i="100"/>
  <c r="AB198" i="100"/>
  <c r="A198" i="100" s="1" a="1"/>
  <c r="A198" i="100" s="1"/>
  <c r="AE169" i="100"/>
  <c r="AB222" i="100"/>
  <c r="A222" i="100" s="1" a="1"/>
  <c r="A222" i="100" s="1"/>
  <c r="AE235" i="100"/>
  <c r="AD215" i="100"/>
  <c r="AE187" i="100"/>
  <c r="AB183" i="100"/>
  <c r="A183" i="100" s="1" a="1"/>
  <c r="A183" i="100" s="1"/>
  <c r="Z367" i="99"/>
  <c r="A367" i="99" s="1" a="1"/>
  <c r="A367" i="99" s="1"/>
  <c r="BV367" i="99" s="1" a="1"/>
  <c r="BV367" i="99" s="1"/>
  <c r="AB181" i="100"/>
  <c r="AB229" i="100"/>
  <c r="A229" i="100" s="1" a="1"/>
  <c r="A229" i="100" s="1"/>
  <c r="AB280" i="99"/>
  <c r="AC142" i="99"/>
  <c r="AB263" i="99"/>
  <c r="AD305" i="99"/>
  <c r="AB294" i="99"/>
  <c r="AE197" i="99"/>
  <c r="AB287" i="99"/>
  <c r="AB231" i="99"/>
  <c r="AC195" i="100"/>
  <c r="AC249" i="100"/>
  <c r="AC341" i="100"/>
  <c r="AC357" i="100"/>
  <c r="AC384" i="100"/>
  <c r="AD389" i="100"/>
  <c r="AD356" i="100"/>
  <c r="AD324" i="100"/>
  <c r="AD367" i="100"/>
  <c r="AF391" i="100"/>
  <c r="AF375" i="100"/>
  <c r="AF358" i="100"/>
  <c r="AF342" i="100"/>
  <c r="AC388" i="100"/>
  <c r="AD379" i="100"/>
  <c r="AC355" i="100"/>
  <c r="AD346" i="100"/>
  <c r="AC294" i="100"/>
  <c r="AD253" i="100"/>
  <c r="AD312" i="100"/>
  <c r="AD248" i="100"/>
  <c r="AD287" i="100"/>
  <c r="AD255" i="100"/>
  <c r="AE308" i="100"/>
  <c r="AE292" i="100"/>
  <c r="AE276" i="100"/>
  <c r="AE260" i="100"/>
  <c r="AE244" i="100"/>
  <c r="AC315" i="100"/>
  <c r="AD274" i="100"/>
  <c r="AC251" i="100"/>
  <c r="AD242" i="100"/>
  <c r="AE221" i="100"/>
  <c r="AD231" i="100"/>
  <c r="AD187" i="100"/>
  <c r="AD216" i="100"/>
  <c r="AE200" i="100"/>
  <c r="AE184" i="100"/>
  <c r="AD234" i="100"/>
  <c r="AF224" i="100"/>
  <c r="AD186" i="100"/>
  <c r="AF185" i="100"/>
  <c r="AC239" i="100"/>
  <c r="AC381" i="100"/>
  <c r="AF179" i="100"/>
  <c r="AD372" i="100"/>
  <c r="AD339" i="100"/>
  <c r="AE385" i="100"/>
  <c r="AE368" i="100"/>
  <c r="AE352" i="100"/>
  <c r="AE320" i="100"/>
  <c r="AD383" i="100"/>
  <c r="AC359" i="100"/>
  <c r="AD350" i="100"/>
  <c r="AC330" i="100"/>
  <c r="AD321" i="100"/>
  <c r="AD284" i="100"/>
  <c r="AD252" i="100"/>
  <c r="AD323" i="100"/>
  <c r="AD291" i="100"/>
  <c r="AC268" i="100"/>
  <c r="AD259" i="100"/>
  <c r="AF302" i="100"/>
  <c r="AF286" i="100"/>
  <c r="AF270" i="100"/>
  <c r="AF254" i="100"/>
  <c r="AC287" i="100"/>
  <c r="AD278" i="100"/>
  <c r="AC255" i="100"/>
  <c r="AD246" i="100"/>
  <c r="AD201" i="100"/>
  <c r="AD235" i="100"/>
  <c r="AD191" i="100"/>
  <c r="AD221" i="100"/>
  <c r="AF210" i="100"/>
  <c r="AF194" i="100"/>
  <c r="AF177" i="100"/>
  <c r="AE217" i="100"/>
  <c r="AC199" i="100"/>
  <c r="AD190" i="100"/>
  <c r="AE181" i="100"/>
  <c r="AC193" i="100"/>
  <c r="AC376" i="100"/>
  <c r="AC378" i="100"/>
  <c r="AC392" i="100"/>
  <c r="AD364" i="100"/>
  <c r="AD332" i="100"/>
  <c r="AD376" i="100"/>
  <c r="AD343" i="100"/>
  <c r="AE397" i="100"/>
  <c r="AF379" i="100"/>
  <c r="AF362" i="100"/>
  <c r="AF346" i="100"/>
  <c r="AC396" i="100"/>
  <c r="AD387" i="100"/>
  <c r="AC363" i="100"/>
  <c r="AD354" i="100"/>
  <c r="AD325" i="100"/>
  <c r="AD261" i="100"/>
  <c r="AD288" i="100"/>
  <c r="AD256" i="100"/>
  <c r="AD295" i="100"/>
  <c r="AD263" i="100"/>
  <c r="AE312" i="100"/>
  <c r="AE296" i="100"/>
  <c r="AE280" i="100"/>
  <c r="AE264" i="100"/>
  <c r="AE248" i="100"/>
  <c r="AC323" i="100"/>
  <c r="AC291" i="100"/>
  <c r="AD282" i="100"/>
  <c r="AC259" i="100"/>
  <c r="AD250" i="100"/>
  <c r="AC214" i="100"/>
  <c r="AD239" i="100"/>
  <c r="AD195" i="100"/>
  <c r="AD225" i="100"/>
  <c r="AE204" i="100"/>
  <c r="AE188" i="100"/>
  <c r="AE171" i="100"/>
  <c r="AF228" i="100"/>
  <c r="AC203" i="100"/>
  <c r="AD194" i="100"/>
  <c r="AC170" i="100"/>
  <c r="AE336" i="100"/>
  <c r="AC338" i="100"/>
  <c r="AC339" i="100"/>
  <c r="AD368" i="100"/>
  <c r="AD336" i="100"/>
  <c r="AD380" i="100"/>
  <c r="AD347" i="100"/>
  <c r="AE389" i="100"/>
  <c r="AE373" i="100"/>
  <c r="AE356" i="100"/>
  <c r="AE340" i="100"/>
  <c r="AE324" i="100"/>
  <c r="AD391" i="100"/>
  <c r="AC367" i="100"/>
  <c r="AD358" i="100"/>
  <c r="AC335" i="100"/>
  <c r="AD292" i="100"/>
  <c r="AD260" i="100"/>
  <c r="AD299" i="100"/>
  <c r="AD267" i="100"/>
  <c r="AF306" i="100"/>
  <c r="AF274" i="100"/>
  <c r="AF258" i="100"/>
  <c r="AF242" i="100"/>
  <c r="AC327" i="100"/>
  <c r="AC295" i="100"/>
  <c r="AD286" i="100"/>
  <c r="AC263" i="100"/>
  <c r="AD254" i="100"/>
  <c r="AD199" i="100"/>
  <c r="AF214" i="100"/>
  <c r="AF198" i="100"/>
  <c r="AF182" i="100"/>
  <c r="AE222" i="100"/>
  <c r="AC207" i="100"/>
  <c r="AD198" i="100"/>
  <c r="AC174" i="100"/>
  <c r="AE177" i="100"/>
  <c r="AE231" i="100"/>
  <c r="AC241" i="100"/>
  <c r="AE263" i="100"/>
  <c r="AC333" i="100"/>
  <c r="AC389" i="100"/>
  <c r="AC400" i="100"/>
  <c r="AD373" i="100"/>
  <c r="AD340" i="100"/>
  <c r="AD384" i="100"/>
  <c r="AD351" i="100"/>
  <c r="AF383" i="100"/>
  <c r="AF366" i="100"/>
  <c r="AF350" i="100"/>
  <c r="AF334" i="100"/>
  <c r="AD395" i="100"/>
  <c r="AC372" i="100"/>
  <c r="AD362" i="100"/>
  <c r="AD333" i="100"/>
  <c r="AD301" i="100"/>
  <c r="AC278" i="100"/>
  <c r="AD237" i="100"/>
  <c r="AD296" i="100"/>
  <c r="AD264" i="100"/>
  <c r="AD303" i="100"/>
  <c r="AD271" i="100"/>
  <c r="AE300" i="100"/>
  <c r="AE284" i="100"/>
  <c r="AE268" i="100"/>
  <c r="AE252" i="100"/>
  <c r="AE236" i="100"/>
  <c r="AC299" i="100"/>
  <c r="AC267" i="100"/>
  <c r="AD258" i="100"/>
  <c r="AE229" i="100"/>
  <c r="AD203" i="100"/>
  <c r="AD170" i="100"/>
  <c r="AE192" i="100"/>
  <c r="AE175" i="100"/>
  <c r="AF215" i="100"/>
  <c r="AC211" i="100"/>
  <c r="AD202" i="100"/>
  <c r="AC178" i="100"/>
  <c r="AD169" i="100"/>
  <c r="AC387" i="100"/>
  <c r="AC179" i="100"/>
  <c r="AD377" i="100"/>
  <c r="AD344" i="100"/>
  <c r="AD388" i="100"/>
  <c r="AD355" i="100"/>
  <c r="AF395" i="100"/>
  <c r="AE377" i="100"/>
  <c r="AE360" i="100"/>
  <c r="AE344" i="100"/>
  <c r="AE328" i="100"/>
  <c r="AD399" i="100"/>
  <c r="AD366" i="100"/>
  <c r="AC343" i="100"/>
  <c r="AD305" i="100"/>
  <c r="AC309" i="100"/>
  <c r="AD300" i="100"/>
  <c r="AD268" i="100"/>
  <c r="AD307" i="100"/>
  <c r="AD275" i="100"/>
  <c r="AD243" i="100"/>
  <c r="AF310" i="100"/>
  <c r="AF294" i="100"/>
  <c r="AF278" i="100"/>
  <c r="AF262" i="100"/>
  <c r="AF246" i="100"/>
  <c r="AD326" i="100"/>
  <c r="AC303" i="100"/>
  <c r="AD294" i="100"/>
  <c r="AC271" i="100"/>
  <c r="AD262" i="100"/>
  <c r="AD174" i="100"/>
  <c r="AF186" i="100"/>
  <c r="AF169" i="100"/>
  <c r="AE226" i="100"/>
  <c r="AC183" i="100"/>
  <c r="AD173" i="100"/>
  <c r="AC397" i="100"/>
  <c r="AC386" i="100"/>
  <c r="AC395" i="100"/>
  <c r="AD381" i="100"/>
  <c r="AD348" i="100"/>
  <c r="AD392" i="100"/>
  <c r="AD359" i="100"/>
  <c r="AF387" i="100"/>
  <c r="AF371" i="100"/>
  <c r="AF354" i="100"/>
  <c r="AF338" i="100"/>
  <c r="AC380" i="100"/>
  <c r="AC347" i="100"/>
  <c r="AD338" i="100"/>
  <c r="AD309" i="100"/>
  <c r="AD277" i="100"/>
  <c r="AC313" i="100"/>
  <c r="AD304" i="100"/>
  <c r="AD272" i="100"/>
  <c r="AD311" i="100"/>
  <c r="AD279" i="100"/>
  <c r="AD247" i="100"/>
  <c r="AE304" i="100"/>
  <c r="AE288" i="100"/>
  <c r="AE272" i="100"/>
  <c r="AE256" i="100"/>
  <c r="AC307" i="100"/>
  <c r="AD298" i="100"/>
  <c r="AC275" i="100"/>
  <c r="AC243" i="100"/>
  <c r="AD233" i="100"/>
  <c r="AD189" i="100"/>
  <c r="AD211" i="100"/>
  <c r="AD178" i="100"/>
  <c r="AC217" i="100"/>
  <c r="AE212" i="100"/>
  <c r="AE196" i="100"/>
  <c r="AE180" i="100"/>
  <c r="AC235" i="100"/>
  <c r="AF220" i="100"/>
  <c r="AC187" i="100"/>
  <c r="AD177" i="100"/>
  <c r="AC349" i="100"/>
  <c r="AC394" i="100"/>
  <c r="AD179" i="100"/>
  <c r="AD385" i="100"/>
  <c r="AD352" i="100"/>
  <c r="AD363" i="100"/>
  <c r="AD331" i="100"/>
  <c r="AF399" i="100"/>
  <c r="AE381" i="100"/>
  <c r="AE364" i="100"/>
  <c r="AE348" i="100"/>
  <c r="AE332" i="100"/>
  <c r="AD375" i="100"/>
  <c r="AC351" i="100"/>
  <c r="AD342" i="100"/>
  <c r="AD281" i="100"/>
  <c r="AD308" i="100"/>
  <c r="AD276" i="100"/>
  <c r="AD244" i="100"/>
  <c r="AD315" i="100"/>
  <c r="AD251" i="100"/>
  <c r="AF298" i="100"/>
  <c r="AF282" i="100"/>
  <c r="AF250" i="100"/>
  <c r="AD334" i="100"/>
  <c r="AC311" i="100"/>
  <c r="AD302" i="100"/>
  <c r="AC279" i="100"/>
  <c r="AD270" i="100"/>
  <c r="AC247" i="100"/>
  <c r="AD238" i="100"/>
  <c r="AD183" i="100"/>
  <c r="AC222" i="100"/>
  <c r="AF190" i="100"/>
  <c r="AF173" i="100"/>
  <c r="AD230" i="100"/>
  <c r="AD214" i="100"/>
  <c r="AC191" i="100"/>
  <c r="AD182" i="100"/>
  <c r="AF236" i="99"/>
  <c r="AH373" i="99"/>
  <c r="CH398" i="99"/>
  <c r="CB236" i="99"/>
  <c r="CB214" i="99"/>
  <c r="CB287" i="99"/>
  <c r="CH392" i="99"/>
  <c r="CH389" i="99"/>
  <c r="CB272" i="99"/>
  <c r="CB283" i="99"/>
  <c r="AB252" i="99"/>
  <c r="CA262" i="99"/>
  <c r="CA283" i="99"/>
  <c r="CB262" i="99"/>
  <c r="CH400" i="99"/>
  <c r="AB339" i="99"/>
  <c r="CA339" i="99"/>
  <c r="AE310" i="99"/>
  <c r="BZ310" i="99"/>
  <c r="AE398" i="99"/>
  <c r="BZ398" i="99"/>
  <c r="CA216" i="99"/>
  <c r="AH213" i="99"/>
  <c r="CC213" i="99"/>
  <c r="CA213" i="99"/>
  <c r="CA340" i="99"/>
  <c r="CB233" i="99"/>
  <c r="CB100" i="99"/>
  <c r="AH251" i="99"/>
  <c r="CC251" i="99"/>
  <c r="CA247" i="99"/>
  <c r="CA237" i="99"/>
  <c r="AH56" i="99"/>
  <c r="CC56" i="99"/>
  <c r="CA91" i="99"/>
  <c r="AS232" i="99"/>
  <c r="P232" i="99" s="1"/>
  <c r="CC215" i="99"/>
  <c r="AG260" i="99"/>
  <c r="CB260" i="99"/>
  <c r="CC314" i="99"/>
  <c r="AE357" i="99"/>
  <c r="BZ357" i="99"/>
  <c r="AE363" i="99"/>
  <c r="BZ363" i="99"/>
  <c r="AE399" i="99"/>
  <c r="BZ399" i="99"/>
  <c r="CB362" i="99"/>
  <c r="CA314" i="99"/>
  <c r="CB384" i="99"/>
  <c r="CC380" i="99"/>
  <c r="CB374" i="99"/>
  <c r="CC365" i="99"/>
  <c r="CB354" i="99"/>
  <c r="CC384" i="99"/>
  <c r="CB363" i="99"/>
  <c r="CC352" i="99"/>
  <c r="CC282" i="99"/>
  <c r="CB285" i="99"/>
  <c r="CC332" i="99"/>
  <c r="CC327" i="99"/>
  <c r="CC347" i="99"/>
  <c r="CB327" i="99"/>
  <c r="CA264" i="99"/>
  <c r="CB247" i="99"/>
  <c r="CB216" i="99"/>
  <c r="CC261" i="99"/>
  <c r="CB270" i="99"/>
  <c r="CA306" i="99"/>
  <c r="CB300" i="99"/>
  <c r="CA289" i="99"/>
  <c r="CB275" i="99"/>
  <c r="CA93" i="99"/>
  <c r="CB256" i="99"/>
  <c r="CA287" i="99"/>
  <c r="CA298" i="99"/>
  <c r="CA324" i="99"/>
  <c r="AH385" i="99"/>
  <c r="CC385" i="99"/>
  <c r="AE325" i="99"/>
  <c r="BZ325" i="99"/>
  <c r="CC339" i="99"/>
  <c r="AF390" i="99"/>
  <c r="CA390" i="99"/>
  <c r="AE400" i="99"/>
  <c r="BZ400" i="99"/>
  <c r="AG372" i="99"/>
  <c r="CB372" i="99"/>
  <c r="BZ259" i="99"/>
  <c r="BZ103" i="99"/>
  <c r="CA258" i="99"/>
  <c r="CB234" i="99"/>
  <c r="AH306" i="99"/>
  <c r="CC306" i="99"/>
  <c r="AF394" i="99"/>
  <c r="CA394" i="99"/>
  <c r="CA368" i="99"/>
  <c r="AG310" i="99"/>
  <c r="CB310" i="99"/>
  <c r="CA304" i="99"/>
  <c r="CB273" i="99"/>
  <c r="AH242" i="99"/>
  <c r="CC242" i="99"/>
  <c r="AH233" i="99"/>
  <c r="CC233" i="99"/>
  <c r="CC217" i="99"/>
  <c r="AG217" i="99"/>
  <c r="CB217" i="99"/>
  <c r="CA44" i="99"/>
  <c r="AE359" i="99"/>
  <c r="BZ359" i="99"/>
  <c r="CC255" i="99"/>
  <c r="AE315" i="99"/>
  <c r="BZ315" i="99"/>
  <c r="CA382" i="99"/>
  <c r="CC315" i="99"/>
  <c r="CA359" i="99"/>
  <c r="CB344" i="99"/>
  <c r="CA384" i="99"/>
  <c r="CA369" i="99"/>
  <c r="CB340" i="99"/>
  <c r="CB289" i="99"/>
  <c r="CA277" i="99"/>
  <c r="CA263" i="99"/>
  <c r="CA322" i="99"/>
  <c r="CA282" i="99"/>
  <c r="CA276" i="99"/>
  <c r="CB271" i="99"/>
  <c r="CB314" i="99"/>
  <c r="CB294" i="99"/>
  <c r="CC374" i="99"/>
  <c r="CB358" i="99"/>
  <c r="CC212" i="99"/>
  <c r="AR94" i="99"/>
  <c r="O94" i="99" s="1"/>
  <c r="CC259" i="99"/>
  <c r="CC305" i="99"/>
  <c r="CC288" i="99"/>
  <c r="CC280" i="99"/>
  <c r="CC284" i="99"/>
  <c r="CA259" i="99"/>
  <c r="CC216" i="99"/>
  <c r="CC100" i="99"/>
  <c r="BZ197" i="99"/>
  <c r="CC99" i="99"/>
  <c r="CA252" i="99"/>
  <c r="CC254" i="99"/>
  <c r="CA295" i="99"/>
  <c r="CA311" i="99"/>
  <c r="CA268" i="99"/>
  <c r="AF335" i="99"/>
  <c r="CA335" i="99"/>
  <c r="CB213" i="99"/>
  <c r="AH304" i="99"/>
  <c r="CC304" i="99"/>
  <c r="CC102" i="99"/>
  <c r="AE102" i="99"/>
  <c r="BZ102" i="99"/>
  <c r="AG267" i="99"/>
  <c r="CB267" i="99"/>
  <c r="AG302" i="99"/>
  <c r="CB302" i="99"/>
  <c r="AH367" i="99"/>
  <c r="CC367" i="99"/>
  <c r="AG369" i="99"/>
  <c r="CB369" i="99"/>
  <c r="CA349" i="99"/>
  <c r="AH390" i="99"/>
  <c r="CC390" i="99"/>
  <c r="AE266" i="99"/>
  <c r="BZ266" i="99"/>
  <c r="CA142" i="99"/>
  <c r="AF332" i="99"/>
  <c r="CA332" i="99"/>
  <c r="AB101" i="99"/>
  <c r="AN207" i="99"/>
  <c r="K207" i="99" s="1"/>
  <c r="CB336" i="99"/>
  <c r="CB296" i="99"/>
  <c r="AG339" i="99"/>
  <c r="CB339" i="99"/>
  <c r="AH303" i="99"/>
  <c r="CC303" i="99"/>
  <c r="CA296" i="99"/>
  <c r="AF242" i="99"/>
  <c r="CA242" i="99"/>
  <c r="CB231" i="99"/>
  <c r="AH234" i="99"/>
  <c r="CC234" i="99"/>
  <c r="CB383" i="99"/>
  <c r="CC335" i="99"/>
  <c r="CC373" i="99"/>
  <c r="CC358" i="99"/>
  <c r="CA365" i="99"/>
  <c r="CB387" i="99"/>
  <c r="CC368" i="99"/>
  <c r="CA294" i="99"/>
  <c r="CC276" i="99"/>
  <c r="CC313" i="99"/>
  <c r="CB288" i="99"/>
  <c r="CC275" i="99"/>
  <c r="CA299" i="99"/>
  <c r="CA374" i="99"/>
  <c r="CB357" i="99"/>
  <c r="CC346" i="99"/>
  <c r="CB334" i="99"/>
  <c r="CC286" i="99"/>
  <c r="CB215" i="99"/>
  <c r="CA255" i="99"/>
  <c r="CB242" i="99"/>
  <c r="CA305" i="99"/>
  <c r="CA284" i="99"/>
  <c r="CC247" i="99"/>
  <c r="CA100" i="99"/>
  <c r="CC141" i="99"/>
  <c r="CB99" i="99"/>
  <c r="CA256" i="99"/>
  <c r="CC272" i="99"/>
  <c r="BZ311" i="99"/>
  <c r="AF250" i="99"/>
  <c r="CA250" i="99"/>
  <c r="AF373" i="99"/>
  <c r="CA373" i="99"/>
  <c r="AH264" i="99"/>
  <c r="CC264" i="99"/>
  <c r="CB328" i="99"/>
  <c r="CI328" i="99" s="1"/>
  <c r="AF355" i="99"/>
  <c r="CA355" i="99"/>
  <c r="AB397" i="99"/>
  <c r="CA397" i="99"/>
  <c r="AE379" i="99"/>
  <c r="BZ379" i="99"/>
  <c r="AA103" i="99"/>
  <c r="AA333" i="99"/>
  <c r="BZ333" i="99"/>
  <c r="BZ92" i="99"/>
  <c r="CA231" i="99"/>
  <c r="AF331" i="99"/>
  <c r="CA331" i="99"/>
  <c r="CC238" i="99"/>
  <c r="AH285" i="99"/>
  <c r="CC285" i="99"/>
  <c r="CB142" i="99"/>
  <c r="CA293" i="99"/>
  <c r="BZ361" i="99"/>
  <c r="AH295" i="99"/>
  <c r="CC295" i="99"/>
  <c r="AG248" i="99"/>
  <c r="CB248" i="99"/>
  <c r="AH239" i="99"/>
  <c r="CC239" i="99"/>
  <c r="CA92" i="99"/>
  <c r="CB212" i="99"/>
  <c r="H200" i="99"/>
  <c r="CA395" i="99"/>
  <c r="AG255" i="99"/>
  <c r="CB255" i="99"/>
  <c r="AE386" i="99"/>
  <c r="BZ386" i="99"/>
  <c r="AG280" i="99"/>
  <c r="CB280" i="99"/>
  <c r="AE372" i="99"/>
  <c r="BZ372" i="99"/>
  <c r="CB93" i="99"/>
  <c r="BZ364" i="99"/>
  <c r="CA323" i="99"/>
  <c r="CA342" i="99"/>
  <c r="CC379" i="99"/>
  <c r="CC363" i="99"/>
  <c r="CB386" i="99"/>
  <c r="CC377" i="99"/>
  <c r="CA383" i="99"/>
  <c r="CC344" i="99"/>
  <c r="CC293" i="99"/>
  <c r="CB250" i="99"/>
  <c r="CA315" i="99"/>
  <c r="CB303" i="99"/>
  <c r="CA275" i="99"/>
  <c r="CB351" i="99"/>
  <c r="CB333" i="99"/>
  <c r="CB309" i="99"/>
  <c r="CC279" i="99"/>
  <c r="CA273" i="99"/>
  <c r="CB268" i="99"/>
  <c r="CB237" i="99"/>
  <c r="AU94" i="99"/>
  <c r="R94" i="99" s="1"/>
  <c r="CC236" i="99"/>
  <c r="CC262" i="99"/>
  <c r="CB269" i="99"/>
  <c r="AG306" i="99"/>
  <c r="CB306" i="99"/>
  <c r="AE356" i="99"/>
  <c r="BZ356" i="99"/>
  <c r="AH357" i="99"/>
  <c r="CC357" i="99"/>
  <c r="AH397" i="99"/>
  <c r="CC397" i="99"/>
  <c r="AE362" i="99"/>
  <c r="BZ362" i="99"/>
  <c r="AG367" i="99"/>
  <c r="CB367" i="99"/>
  <c r="CB324" i="99"/>
  <c r="AG239" i="99"/>
  <c r="CB239" i="99"/>
  <c r="BZ232" i="99"/>
  <c r="CB325" i="99"/>
  <c r="CA288" i="99"/>
  <c r="AF212" i="99"/>
  <c r="CA212" i="99"/>
  <c r="AG101" i="99"/>
  <c r="CB101" i="99"/>
  <c r="AE348" i="99"/>
  <c r="BZ348" i="99"/>
  <c r="AE377" i="99"/>
  <c r="BZ377" i="99"/>
  <c r="AE388" i="99"/>
  <c r="BZ388" i="99"/>
  <c r="CC322" i="99"/>
  <c r="CC386" i="99"/>
  <c r="CB377" i="99"/>
  <c r="CC341" i="99"/>
  <c r="CB330" i="99"/>
  <c r="BZ358" i="99"/>
  <c r="CA377" i="99"/>
  <c r="CC382" i="99"/>
  <c r="CA364" i="99"/>
  <c r="CB332" i="99"/>
  <c r="CC309" i="99"/>
  <c r="CB279" i="99"/>
  <c r="CC274" i="99"/>
  <c r="CB284" i="99"/>
  <c r="CA274" i="99"/>
  <c r="CA356" i="99"/>
  <c r="CA327" i="99"/>
  <c r="CB313" i="99"/>
  <c r="CC302" i="99"/>
  <c r="CB91" i="99"/>
  <c r="CI91" i="99" s="1"/>
  <c r="CC297" i="99"/>
  <c r="CB292" i="99"/>
  <c r="CC249" i="99"/>
  <c r="CB251" i="99"/>
  <c r="CB235" i="99"/>
  <c r="CA257" i="99"/>
  <c r="CA103" i="99"/>
  <c r="AH333" i="99"/>
  <c r="CC333" i="99"/>
  <c r="AG315" i="99"/>
  <c r="CB315" i="99"/>
  <c r="CA341" i="99"/>
  <c r="AG359" i="99"/>
  <c r="CB359" i="99"/>
  <c r="AB393" i="99"/>
  <c r="CA393" i="99"/>
  <c r="AE389" i="99"/>
  <c r="BZ389" i="99"/>
  <c r="AE396" i="99"/>
  <c r="BZ396" i="99"/>
  <c r="CA280" i="99"/>
  <c r="AH359" i="99"/>
  <c r="CC359" i="99"/>
  <c r="AF344" i="99"/>
  <c r="CA344" i="99"/>
  <c r="CA328" i="99"/>
  <c r="AF325" i="99"/>
  <c r="CA325" i="99"/>
  <c r="AG307" i="99"/>
  <c r="CB307" i="99"/>
  <c r="AF278" i="99"/>
  <c r="CA278" i="99"/>
  <c r="CA271" i="99"/>
  <c r="AH263" i="99"/>
  <c r="CC263" i="99"/>
  <c r="AH101" i="99"/>
  <c r="CC101" i="99"/>
  <c r="AH93" i="99"/>
  <c r="CC93" i="99"/>
  <c r="N229" i="99"/>
  <c r="CA375" i="99"/>
  <c r="AE397" i="99"/>
  <c r="BZ397" i="99"/>
  <c r="AE296" i="99"/>
  <c r="BZ296" i="99"/>
  <c r="AE393" i="99"/>
  <c r="BZ393" i="99"/>
  <c r="AE367" i="99"/>
  <c r="BZ367" i="99"/>
  <c r="AE343" i="99"/>
  <c r="BZ343" i="99"/>
  <c r="AE395" i="99"/>
  <c r="BZ395" i="99"/>
  <c r="CB376" i="99"/>
  <c r="CA367" i="99"/>
  <c r="CB368" i="99"/>
  <c r="CB352" i="99"/>
  <c r="CB381" i="99"/>
  <c r="CB370" i="99"/>
  <c r="CC360" i="99"/>
  <c r="CA337" i="99"/>
  <c r="BZ302" i="99"/>
  <c r="CB278" i="99"/>
  <c r="CA269" i="99"/>
  <c r="CB286" i="99"/>
  <c r="CC273" i="99"/>
  <c r="CA361" i="99"/>
  <c r="CC326" i="99"/>
  <c r="BZ339" i="99"/>
  <c r="CC323" i="99"/>
  <c r="CB291" i="99"/>
  <c r="CA267" i="99"/>
  <c r="CC248" i="99"/>
  <c r="CA217" i="99"/>
  <c r="CA297" i="99"/>
  <c r="CC230" i="99"/>
  <c r="CB141" i="99"/>
  <c r="CA99" i="99"/>
  <c r="CC252" i="99"/>
  <c r="CC287" i="99"/>
  <c r="CC308" i="99"/>
  <c r="CC311" i="99"/>
  <c r="AH241" i="99"/>
  <c r="CC241" i="99"/>
  <c r="AH300" i="99"/>
  <c r="CC300" i="99"/>
  <c r="CA330" i="99"/>
  <c r="BZ307" i="99"/>
  <c r="AF399" i="99"/>
  <c r="CA399" i="99"/>
  <c r="AE391" i="99"/>
  <c r="BZ391" i="99"/>
  <c r="AG397" i="99"/>
  <c r="CB397" i="99"/>
  <c r="AE370" i="99"/>
  <c r="BZ370" i="99"/>
  <c r="AE340" i="99"/>
  <c r="BZ340" i="99"/>
  <c r="AG282" i="99"/>
  <c r="CB282" i="99"/>
  <c r="AF56" i="99"/>
  <c r="CA56" i="99"/>
  <c r="AH292" i="99"/>
  <c r="CC292" i="99"/>
  <c r="CB92" i="99"/>
  <c r="AF249" i="99"/>
  <c r="CA249" i="99"/>
  <c r="BZ308" i="99"/>
  <c r="CA352" i="99"/>
  <c r="AH343" i="99"/>
  <c r="CC343" i="99"/>
  <c r="AF336" i="99"/>
  <c r="CA336" i="99"/>
  <c r="AH324" i="99"/>
  <c r="CC324" i="99"/>
  <c r="AH270" i="99"/>
  <c r="CC270" i="99"/>
  <c r="CB238" i="99"/>
  <c r="AG44" i="99"/>
  <c r="CB44" i="99"/>
  <c r="CA101" i="99"/>
  <c r="O197" i="99"/>
  <c r="AE390" i="99"/>
  <c r="BZ390" i="99"/>
  <c r="AE351" i="99"/>
  <c r="BZ351" i="99"/>
  <c r="AE341" i="99"/>
  <c r="BZ341" i="99"/>
  <c r="CC375" i="99"/>
  <c r="CC381" i="99"/>
  <c r="CC334" i="99"/>
  <c r="CA386" i="99"/>
  <c r="CA372" i="99"/>
  <c r="CA357" i="99"/>
  <c r="CB380" i="99"/>
  <c r="CA376" i="99"/>
  <c r="CC336" i="99"/>
  <c r="CA302" i="99"/>
  <c r="CA286" i="99"/>
  <c r="CC269" i="99"/>
  <c r="CC307" i="99"/>
  <c r="CC268" i="99"/>
  <c r="CB323" i="99"/>
  <c r="CA307" i="99"/>
  <c r="CA292" i="99"/>
  <c r="CB343" i="99"/>
  <c r="CC331" i="99"/>
  <c r="CA326" i="99"/>
  <c r="BZ331" i="99"/>
  <c r="CA253" i="99"/>
  <c r="CB249" i="99"/>
  <c r="CA235" i="99"/>
  <c r="CC266" i="99"/>
  <c r="CC90" i="99"/>
  <c r="CC296" i="99"/>
  <c r="CA291" i="99"/>
  <c r="CA266" i="99"/>
  <c r="CB261" i="99"/>
  <c r="CA248" i="99"/>
  <c r="CC256" i="99"/>
  <c r="CC267" i="99"/>
  <c r="CA230" i="99"/>
  <c r="AB241" i="99"/>
  <c r="CA241" i="99"/>
  <c r="CA90" i="99"/>
  <c r="CB253" i="99"/>
  <c r="CI253" i="99" s="1"/>
  <c r="AB300" i="99"/>
  <c r="CA300" i="99"/>
  <c r="CB335" i="99"/>
  <c r="CA345" i="99"/>
  <c r="AB362" i="99"/>
  <c r="CA362" i="99"/>
  <c r="AF371" i="99"/>
  <c r="CA371" i="99"/>
  <c r="AF385" i="99"/>
  <c r="CA385" i="99"/>
  <c r="AF378" i="99"/>
  <c r="CA378" i="99"/>
  <c r="AG392" i="99"/>
  <c r="CB392" i="99"/>
  <c r="CI392" i="99" s="1"/>
  <c r="AG393" i="99"/>
  <c r="CB393" i="99"/>
  <c r="AB388" i="99"/>
  <c r="CA388" i="99"/>
  <c r="AF261" i="99"/>
  <c r="CA261" i="99"/>
  <c r="CA251" i="99"/>
  <c r="CA238" i="99"/>
  <c r="AH231" i="99"/>
  <c r="CC231" i="99"/>
  <c r="BZ267" i="99"/>
  <c r="AF313" i="99"/>
  <c r="CA313" i="99"/>
  <c r="AH351" i="99"/>
  <c r="CC351" i="99"/>
  <c r="AG299" i="99"/>
  <c r="CB299" i="99"/>
  <c r="CA102" i="99"/>
  <c r="AH128" i="99"/>
  <c r="CC128" i="99"/>
  <c r="AH142" i="99"/>
  <c r="CC142" i="99"/>
  <c r="AH366" i="99"/>
  <c r="CC366" i="99"/>
  <c r="BZ248" i="99"/>
  <c r="CA312" i="99"/>
  <c r="AE349" i="99"/>
  <c r="BZ349" i="99"/>
  <c r="AE380" i="99"/>
  <c r="BZ380" i="99"/>
  <c r="CA366" i="99"/>
  <c r="CA334" i="99"/>
  <c r="CC396" i="99"/>
  <c r="CC370" i="99"/>
  <c r="CC356" i="99"/>
  <c r="CC340" i="99"/>
  <c r="CC394" i="99"/>
  <c r="CA353" i="99"/>
  <c r="CC301" i="99"/>
  <c r="CB312" i="99"/>
  <c r="CA301" i="99"/>
  <c r="CA333" i="99"/>
  <c r="CA310" i="99"/>
  <c r="CC291" i="99"/>
  <c r="CB277" i="99"/>
  <c r="CC354" i="99"/>
  <c r="CA348" i="99"/>
  <c r="CC325" i="99"/>
  <c r="CC316" i="99"/>
  <c r="CC294" i="99"/>
  <c r="CB241" i="99"/>
  <c r="CB230" i="99"/>
  <c r="AO229" i="99"/>
  <c r="L229" i="99" s="1"/>
  <c r="CA128" i="99"/>
  <c r="CA316" i="99"/>
  <c r="CB301" i="99"/>
  <c r="CC289" i="99"/>
  <c r="CB276" i="99"/>
  <c r="CC92" i="99"/>
  <c r="CA236" i="99"/>
  <c r="CA272" i="99"/>
  <c r="CB298" i="99"/>
  <c r="CI298" i="99" s="1"/>
  <c r="AF293" i="99"/>
  <c r="G304" i="99"/>
  <c r="AE304" i="99" s="1"/>
  <c r="BE211" i="99"/>
  <c r="AR211" i="99" s="1"/>
  <c r="O211" i="99" s="1"/>
  <c r="CB211" i="99" s="1"/>
  <c r="BE204" i="99"/>
  <c r="BB120" i="99"/>
  <c r="BB115" i="99"/>
  <c r="BD146" i="99"/>
  <c r="BB203" i="99"/>
  <c r="AO203" i="99" s="1"/>
  <c r="L203" i="99" s="1"/>
  <c r="BE115" i="99"/>
  <c r="BE96" i="99"/>
  <c r="AR96" i="99" s="1"/>
  <c r="O96" i="99" s="1"/>
  <c r="BB211" i="99"/>
  <c r="BE189" i="99"/>
  <c r="BD95" i="99"/>
  <c r="AQ95" i="99" s="1"/>
  <c r="N95" i="99" s="1"/>
  <c r="BB189" i="99"/>
  <c r="BB207" i="99"/>
  <c r="AF274" i="99"/>
  <c r="G254" i="99"/>
  <c r="AE254" i="99" s="1"/>
  <c r="AG250" i="99"/>
  <c r="AE307" i="99"/>
  <c r="AB56" i="99"/>
  <c r="AE361" i="99"/>
  <c r="AE92" i="99"/>
  <c r="AE308" i="99"/>
  <c r="AE259" i="99"/>
  <c r="AE103" i="99"/>
  <c r="AE267" i="99"/>
  <c r="AE248" i="99"/>
  <c r="AE333" i="99"/>
  <c r="AE232" i="99"/>
  <c r="AF230" i="99"/>
  <c r="AD359" i="99"/>
  <c r="AB216" i="99"/>
  <c r="G284" i="99"/>
  <c r="AE284" i="99" s="1"/>
  <c r="AB353" i="99"/>
  <c r="S340" i="99"/>
  <c r="AB93" i="99"/>
  <c r="AD238" i="99"/>
  <c r="AH339" i="99"/>
  <c r="AB128" i="99"/>
  <c r="AD231" i="99"/>
  <c r="AC275" i="99"/>
  <c r="AB364" i="99"/>
  <c r="G324" i="99"/>
  <c r="AE324" i="99" s="1"/>
  <c r="AC44" i="99"/>
  <c r="AC300" i="99"/>
  <c r="AB336" i="99"/>
  <c r="AH238" i="99"/>
  <c r="G128" i="99"/>
  <c r="AE128" i="99" s="1"/>
  <c r="AF296" i="99"/>
  <c r="S256" i="99"/>
  <c r="S302" i="99"/>
  <c r="AC282" i="99"/>
  <c r="G282" i="99"/>
  <c r="Z282" i="99" s="1"/>
  <c r="S359" i="99"/>
  <c r="AG296" i="99"/>
  <c r="S315" i="99"/>
  <c r="S397" i="99"/>
  <c r="S386" i="99"/>
  <c r="AG233" i="99"/>
  <c r="S339" i="99"/>
  <c r="S377" i="99"/>
  <c r="S357" i="99"/>
  <c r="S296" i="99"/>
  <c r="S325" i="99"/>
  <c r="AF214" i="99"/>
  <c r="S367" i="99"/>
  <c r="S248" i="99"/>
  <c r="S333" i="99"/>
  <c r="S307" i="99"/>
  <c r="G100" i="99"/>
  <c r="S100" i="99" s="1"/>
  <c r="AC100" i="99"/>
  <c r="AF213" i="99"/>
  <c r="AF337" i="99"/>
  <c r="AB249" i="99"/>
  <c r="AB298" i="99"/>
  <c r="AC296" i="99"/>
  <c r="AF372" i="99"/>
  <c r="AC363" i="99"/>
  <c r="G326" i="99"/>
  <c r="AE326" i="99" s="1"/>
  <c r="AC289" i="99"/>
  <c r="AC367" i="99"/>
  <c r="AC273" i="99"/>
  <c r="AF142" i="99"/>
  <c r="S267" i="99"/>
  <c r="AB272" i="99"/>
  <c r="S92" i="99"/>
  <c r="AF288" i="99"/>
  <c r="G190" i="99"/>
  <c r="F190" i="99"/>
  <c r="AB386" i="99"/>
  <c r="AB301" i="99"/>
  <c r="AC374" i="99"/>
  <c r="G236" i="99"/>
  <c r="S236" i="99" s="1"/>
  <c r="AF235" i="99"/>
  <c r="AC234" i="99"/>
  <c r="AG213" i="99"/>
  <c r="AD324" i="99"/>
  <c r="AB326" i="99"/>
  <c r="G44" i="99"/>
  <c r="AE44" i="99" s="1"/>
  <c r="A386" i="99" a="1"/>
  <c r="A386" i="99" s="1"/>
  <c r="BW386" i="99" s="1" a="1"/>
  <c r="BW386" i="99" s="1"/>
  <c r="G101" i="99"/>
  <c r="S101" i="99" s="1"/>
  <c r="AD306" i="99"/>
  <c r="G354" i="99"/>
  <c r="AE354" i="99" s="1"/>
  <c r="G122" i="99"/>
  <c r="G313" i="99"/>
  <c r="S313" i="99" s="1"/>
  <c r="C76" i="104"/>
  <c r="P76" i="104" s="1"/>
  <c r="G234" i="99"/>
  <c r="AE234" i="99" s="1"/>
  <c r="G264" i="99"/>
  <c r="AE264" i="99" s="1"/>
  <c r="AB256" i="99"/>
  <c r="G274" i="99"/>
  <c r="AE274" i="99" s="1"/>
  <c r="G273" i="99"/>
  <c r="S273" i="99" s="1"/>
  <c r="AF292" i="99"/>
  <c r="AF308" i="99"/>
  <c r="AF93" i="99"/>
  <c r="AF345" i="99"/>
  <c r="G140" i="99"/>
  <c r="AC313" i="99"/>
  <c r="AD351" i="99"/>
  <c r="G252" i="99"/>
  <c r="AE252" i="99" s="1"/>
  <c r="AB357" i="99"/>
  <c r="AB344" i="99"/>
  <c r="AD276" i="99"/>
  <c r="AG332" i="99"/>
  <c r="AF327" i="99"/>
  <c r="AG142" i="99"/>
  <c r="AF334" i="99"/>
  <c r="AG92" i="99"/>
  <c r="AF299" i="99"/>
  <c r="G91" i="99"/>
  <c r="S91" i="99" s="1"/>
  <c r="AF128" i="99"/>
  <c r="AF348" i="99"/>
  <c r="AG236" i="99"/>
  <c r="AG99" i="99"/>
  <c r="AG141" i="99"/>
  <c r="AG328" i="99"/>
  <c r="G261" i="99"/>
  <c r="S261" i="99" s="1"/>
  <c r="AF99" i="99"/>
  <c r="AG354" i="99"/>
  <c r="AF314" i="99"/>
  <c r="AG242" i="99"/>
  <c r="AG268" i="99"/>
  <c r="AF323" i="99"/>
  <c r="AF330" i="99"/>
  <c r="G328" i="99"/>
  <c r="AA328" i="99" s="1"/>
  <c r="AF280" i="99"/>
  <c r="AF252" i="99"/>
  <c r="AG253" i="99"/>
  <c r="AF322" i="99"/>
  <c r="AG383" i="99"/>
  <c r="AG247" i="99"/>
  <c r="AF264" i="99"/>
  <c r="AF263" i="99"/>
  <c r="AF101" i="99"/>
  <c r="AG230" i="99"/>
  <c r="AF217" i="99"/>
  <c r="AF286" i="99"/>
  <c r="AF253" i="99"/>
  <c r="AF258" i="99"/>
  <c r="AG324" i="99"/>
  <c r="AG100" i="99"/>
  <c r="AG336" i="99"/>
  <c r="AG273" i="99"/>
  <c r="AF357" i="99"/>
  <c r="AB324" i="99"/>
  <c r="AF324" i="99"/>
  <c r="AF231" i="99"/>
  <c r="AG238" i="99"/>
  <c r="AF92" i="99"/>
  <c r="AF216" i="99"/>
  <c r="AF369" i="99"/>
  <c r="G242" i="99"/>
  <c r="S242" i="99" s="1"/>
  <c r="AG269" i="99"/>
  <c r="AG325" i="99"/>
  <c r="AF44" i="99"/>
  <c r="AF393" i="99"/>
  <c r="AB90" i="99"/>
  <c r="AF90" i="99"/>
  <c r="AB268" i="99"/>
  <c r="AF268" i="99"/>
  <c r="AG335" i="99"/>
  <c r="AF349" i="99"/>
  <c r="AG212" i="99"/>
  <c r="AF339" i="99"/>
  <c r="AF397" i="99"/>
  <c r="AB340" i="99"/>
  <c r="AF340" i="99"/>
  <c r="AF238" i="99"/>
  <c r="AG214" i="99"/>
  <c r="AF352" i="99"/>
  <c r="AF271" i="99"/>
  <c r="AF247" i="99"/>
  <c r="AF237" i="99"/>
  <c r="AF312" i="99"/>
  <c r="AH255" i="99"/>
  <c r="AF103" i="99"/>
  <c r="AF251" i="99"/>
  <c r="AG234" i="99"/>
  <c r="AF368" i="99"/>
  <c r="AH217" i="99"/>
  <c r="AF102" i="99"/>
  <c r="AG231" i="99"/>
  <c r="AH215" i="99"/>
  <c r="AF395" i="99"/>
  <c r="AH314" i="99"/>
  <c r="AF362" i="99"/>
  <c r="AH102" i="99"/>
  <c r="AB341" i="99"/>
  <c r="AF341" i="99"/>
  <c r="AF328" i="99"/>
  <c r="AF304" i="99"/>
  <c r="AF388" i="99"/>
  <c r="AF257" i="99"/>
  <c r="AF91" i="99"/>
  <c r="AF375" i="99"/>
  <c r="AF241" i="99"/>
  <c r="AF300" i="99"/>
  <c r="AF367" i="99"/>
  <c r="AF267" i="99"/>
  <c r="G238" i="99"/>
  <c r="S238" i="99" s="1"/>
  <c r="G285" i="99"/>
  <c r="AE285" i="99" s="1"/>
  <c r="G309" i="99"/>
  <c r="AA309" i="99" s="1"/>
  <c r="F141" i="99"/>
  <c r="G141" i="99"/>
  <c r="G268" i="99"/>
  <c r="BZ268" i="99" s="1"/>
  <c r="L205" i="99"/>
  <c r="G203" i="99"/>
  <c r="AE203" i="99" s="1"/>
  <c r="C139" i="104"/>
  <c r="P139" i="104" s="1"/>
  <c r="G338" i="99"/>
  <c r="AA338" i="99" s="1"/>
  <c r="F350" i="99"/>
  <c r="G350" i="99"/>
  <c r="J200" i="99"/>
  <c r="N202" i="99"/>
  <c r="L139" i="105"/>
  <c r="O199" i="99"/>
  <c r="G275" i="99"/>
  <c r="BZ275" i="99" s="1"/>
  <c r="I191" i="99"/>
  <c r="F293" i="99"/>
  <c r="G293" i="99"/>
  <c r="F278" i="99"/>
  <c r="G278" i="99"/>
  <c r="Q208" i="99"/>
  <c r="F298" i="99"/>
  <c r="G298" i="99"/>
  <c r="F235" i="99"/>
  <c r="G235" i="99"/>
  <c r="F280" i="99"/>
  <c r="G280" i="99"/>
  <c r="F258" i="99"/>
  <c r="G258" i="99"/>
  <c r="G196" i="99"/>
  <c r="G263" i="99"/>
  <c r="AE263" i="99" s="1"/>
  <c r="P188" i="99"/>
  <c r="F269" i="99"/>
  <c r="G269" i="99"/>
  <c r="G392" i="99"/>
  <c r="Z392" i="99" s="1"/>
  <c r="R200" i="99"/>
  <c r="N140" i="99"/>
  <c r="G336" i="99"/>
  <c r="S336" i="99" s="1"/>
  <c r="Q98" i="99"/>
  <c r="G332" i="99"/>
  <c r="S332" i="99" s="1"/>
  <c r="L32" i="105"/>
  <c r="G301" i="99"/>
  <c r="Z301" i="99" s="1"/>
  <c r="G249" i="99"/>
  <c r="S249" i="99" s="1"/>
  <c r="G206" i="99"/>
  <c r="AA206" i="99" s="1"/>
  <c r="J199" i="99"/>
  <c r="F93" i="99"/>
  <c r="G93" i="99"/>
  <c r="F260" i="99"/>
  <c r="G260" i="99"/>
  <c r="F216" i="99"/>
  <c r="G216" i="99"/>
  <c r="G207" i="99"/>
  <c r="G253" i="99"/>
  <c r="S253" i="99" s="1"/>
  <c r="G297" i="99"/>
  <c r="AE297" i="99" s="1"/>
  <c r="I97" i="99"/>
  <c r="F314" i="99"/>
  <c r="G314" i="99"/>
  <c r="F251" i="99"/>
  <c r="G251" i="99"/>
  <c r="F208" i="99"/>
  <c r="F322" i="99"/>
  <c r="G322" i="99"/>
  <c r="G303" i="99"/>
  <c r="AE303" i="99" s="1"/>
  <c r="G99" i="99"/>
  <c r="S99" i="99" s="1"/>
  <c r="J208" i="99"/>
  <c r="G289" i="99"/>
  <c r="Z289" i="99" s="1"/>
  <c r="F335" i="99"/>
  <c r="G335" i="99"/>
  <c r="F237" i="99"/>
  <c r="G237" i="99"/>
  <c r="F239" i="99"/>
  <c r="G239" i="99"/>
  <c r="F316" i="99"/>
  <c r="G316" i="99"/>
  <c r="F56" i="99"/>
  <c r="G56" i="99"/>
  <c r="R139" i="99"/>
  <c r="Q206" i="99"/>
  <c r="F327" i="99"/>
  <c r="G327" i="99"/>
  <c r="P122" i="99"/>
  <c r="F279" i="99"/>
  <c r="G279" i="99"/>
  <c r="F272" i="99"/>
  <c r="G272" i="99"/>
  <c r="F277" i="99"/>
  <c r="G277" i="99"/>
  <c r="F230" i="99"/>
  <c r="G230" i="99"/>
  <c r="F193" i="99"/>
  <c r="G193" i="99"/>
  <c r="F199" i="99"/>
  <c r="AA199" i="99" s="1"/>
  <c r="G97" i="99"/>
  <c r="AE97" i="99" s="1"/>
  <c r="G270" i="99"/>
  <c r="AE270" i="99" s="1"/>
  <c r="G217" i="99"/>
  <c r="S217" i="99" s="1"/>
  <c r="L33" i="105"/>
  <c r="F262" i="99"/>
  <c r="G262" i="99"/>
  <c r="F255" i="99"/>
  <c r="G255" i="99"/>
  <c r="Q196" i="99"/>
  <c r="AB251" i="99"/>
  <c r="H198" i="99"/>
  <c r="L30" i="105"/>
  <c r="G188" i="99"/>
  <c r="R206" i="99"/>
  <c r="G208" i="99"/>
  <c r="P138" i="99"/>
  <c r="F214" i="99"/>
  <c r="G214" i="99"/>
  <c r="F292" i="99"/>
  <c r="G292" i="99"/>
  <c r="F250" i="99"/>
  <c r="G250" i="99"/>
  <c r="F213" i="99"/>
  <c r="G213" i="99"/>
  <c r="G288" i="99"/>
  <c r="Z288" i="99" s="1"/>
  <c r="G247" i="99"/>
  <c r="S247" i="99" s="1"/>
  <c r="G212" i="99"/>
  <c r="S212" i="99" s="1"/>
  <c r="G295" i="99"/>
  <c r="AE295" i="99" s="1"/>
  <c r="G231" i="99"/>
  <c r="S231" i="99" s="1"/>
  <c r="G283" i="99"/>
  <c r="Z283" i="99" s="1"/>
  <c r="G229" i="99"/>
  <c r="AE229" i="99" s="1"/>
  <c r="O125" i="99"/>
  <c r="K192" i="99"/>
  <c r="M193" i="99"/>
  <c r="L126" i="99"/>
  <c r="F126" i="99"/>
  <c r="R125" i="99"/>
  <c r="Q193" i="99"/>
  <c r="R199" i="99"/>
  <c r="J188" i="99"/>
  <c r="G215" i="99"/>
  <c r="AE215" i="99" s="1"/>
  <c r="G191" i="99"/>
  <c r="AA191" i="99" s="1"/>
  <c r="G287" i="99"/>
  <c r="S287" i="99" s="1"/>
  <c r="G300" i="99"/>
  <c r="S300" i="99" s="1"/>
  <c r="G323" i="99"/>
  <c r="S323" i="99" s="1"/>
  <c r="P208" i="99"/>
  <c r="L196" i="99"/>
  <c r="O188" i="99"/>
  <c r="R198" i="99"/>
  <c r="M202" i="99"/>
  <c r="G369" i="99"/>
  <c r="AE369" i="99" s="1"/>
  <c r="N138" i="99"/>
  <c r="N199" i="99"/>
  <c r="J125" i="99"/>
  <c r="R205" i="99"/>
  <c r="K200" i="99"/>
  <c r="N125" i="99"/>
  <c r="K202" i="99"/>
  <c r="K140" i="99"/>
  <c r="O200" i="99"/>
  <c r="Q125" i="99"/>
  <c r="G306" i="99"/>
  <c r="S306" i="99" s="1"/>
  <c r="M199" i="99"/>
  <c r="J95" i="99"/>
  <c r="J140" i="99"/>
  <c r="Q203" i="99"/>
  <c r="J97" i="99"/>
  <c r="O193" i="99"/>
  <c r="P200" i="99"/>
  <c r="J206" i="99"/>
  <c r="K198" i="99"/>
  <c r="N204" i="99"/>
  <c r="N122" i="99"/>
  <c r="R202" i="99"/>
  <c r="G126" i="99"/>
  <c r="G299" i="99"/>
  <c r="AA299" i="99" s="1"/>
  <c r="I196" i="99"/>
  <c r="O196" i="99"/>
  <c r="I199" i="99"/>
  <c r="L192" i="99"/>
  <c r="L188" i="99"/>
  <c r="L206" i="99"/>
  <c r="M208" i="99"/>
  <c r="G291" i="99"/>
  <c r="S291" i="99" s="1"/>
  <c r="G142" i="99"/>
  <c r="S142" i="99" s="1"/>
  <c r="R191" i="99"/>
  <c r="AH191" i="99" s="1"/>
  <c r="K96" i="99"/>
  <c r="K89" i="99"/>
  <c r="O98" i="99"/>
  <c r="L96" i="99"/>
  <c r="L199" i="99"/>
  <c r="N198" i="99"/>
  <c r="N206" i="99"/>
  <c r="L191" i="99"/>
  <c r="P139" i="99"/>
  <c r="G330" i="99"/>
  <c r="AA330" i="99" s="1"/>
  <c r="G276" i="99"/>
  <c r="S276" i="99" s="1"/>
  <c r="G294" i="99"/>
  <c r="S294" i="99" s="1"/>
  <c r="F192" i="99"/>
  <c r="M192" i="99"/>
  <c r="I205" i="99"/>
  <c r="M122" i="99"/>
  <c r="P206" i="99"/>
  <c r="K126" i="99"/>
  <c r="P97" i="99"/>
  <c r="J89" i="99"/>
  <c r="Q192" i="99"/>
  <c r="L97" i="99"/>
  <c r="P199" i="99"/>
  <c r="G233" i="99"/>
  <c r="AA233" i="99" s="1"/>
  <c r="G384" i="99"/>
  <c r="S384" i="99" s="1"/>
  <c r="G241" i="99"/>
  <c r="S241" i="99" s="1"/>
  <c r="G374" i="99"/>
  <c r="Z374" i="99" s="1"/>
  <c r="A374" i="99" s="1" a="1"/>
  <c r="A374" i="99" s="1"/>
  <c r="BY374" i="99" s="1" a="1"/>
  <c r="BY374" i="99" s="1"/>
  <c r="O89" i="99"/>
  <c r="N192" i="99"/>
  <c r="K122" i="99"/>
  <c r="J98" i="99"/>
  <c r="R138" i="99"/>
  <c r="K206" i="99"/>
  <c r="O122" i="99"/>
  <c r="Q198" i="99"/>
  <c r="O208" i="99"/>
  <c r="P126" i="99"/>
  <c r="N205" i="99"/>
  <c r="O198" i="99"/>
  <c r="L122" i="99"/>
  <c r="O97" i="99"/>
  <c r="R98" i="99"/>
  <c r="G90" i="99"/>
  <c r="AE90" i="99" s="1"/>
  <c r="G365" i="99"/>
  <c r="AA365" i="99" s="1"/>
  <c r="A375" i="100" a="1"/>
  <c r="A375" i="100" s="1"/>
  <c r="A202" i="100" a="1"/>
  <c r="A202" i="100" s="1"/>
  <c r="A311" i="100" a="1"/>
  <c r="A311" i="100" s="1"/>
  <c r="A261" i="100" a="1"/>
  <c r="A261" i="100" s="1"/>
  <c r="F207" i="99"/>
  <c r="Q258" i="99"/>
  <c r="Q310" i="99"/>
  <c r="Z310" i="99" s="1"/>
  <c r="Q271" i="99"/>
  <c r="Z271" i="99" s="1"/>
  <c r="O361" i="99"/>
  <c r="AG361" i="99" s="1"/>
  <c r="L343" i="99"/>
  <c r="AF343" i="99" s="1"/>
  <c r="R348" i="99"/>
  <c r="AH348" i="99" s="1"/>
  <c r="K396" i="99"/>
  <c r="AF396" i="99" s="1"/>
  <c r="Q399" i="99"/>
  <c r="L370" i="99"/>
  <c r="AF370" i="99" s="1"/>
  <c r="O396" i="99"/>
  <c r="CB396" i="99" s="1"/>
  <c r="O138" i="99"/>
  <c r="M94" i="99"/>
  <c r="N97" i="99"/>
  <c r="P193" i="99"/>
  <c r="K139" i="99"/>
  <c r="R338" i="99"/>
  <c r="O257" i="99"/>
  <c r="AG257" i="99" s="1"/>
  <c r="K188" i="99"/>
  <c r="N293" i="99"/>
  <c r="R89" i="99"/>
  <c r="AH89" i="99" s="1"/>
  <c r="M322" i="99"/>
  <c r="N346" i="99"/>
  <c r="AG346" i="99" s="1"/>
  <c r="K360" i="99"/>
  <c r="AF360" i="99" s="1"/>
  <c r="Q388" i="99"/>
  <c r="P90" i="99"/>
  <c r="AG90" i="99" s="1"/>
  <c r="O259" i="99"/>
  <c r="AC259" i="99" s="1"/>
  <c r="P341" i="99"/>
  <c r="S341" i="99" s="1"/>
  <c r="M347" i="99"/>
  <c r="AC347" i="99" s="1"/>
  <c r="Q378" i="99"/>
  <c r="O389" i="99"/>
  <c r="Z389" i="99" s="1"/>
  <c r="O400" i="99"/>
  <c r="Z400" i="99" s="1"/>
  <c r="M378" i="99"/>
  <c r="P205" i="99"/>
  <c r="K191" i="99"/>
  <c r="J138" i="99"/>
  <c r="R278" i="99"/>
  <c r="L239" i="99"/>
  <c r="AB239" i="99" s="1"/>
  <c r="N208" i="99"/>
  <c r="O192" i="99"/>
  <c r="P56" i="99"/>
  <c r="AG56" i="99" s="1"/>
  <c r="Q138" i="99"/>
  <c r="Q277" i="99"/>
  <c r="P264" i="99"/>
  <c r="AG264" i="99" s="1"/>
  <c r="N258" i="99"/>
  <c r="CB258" i="99" s="1"/>
  <c r="P102" i="99"/>
  <c r="AC102" i="99" s="1"/>
  <c r="L234" i="99"/>
  <c r="CA234" i="99" s="1"/>
  <c r="R44" i="99"/>
  <c r="L215" i="99"/>
  <c r="AF215" i="99" s="1"/>
  <c r="O263" i="99"/>
  <c r="N342" i="99"/>
  <c r="O398" i="99"/>
  <c r="Z398" i="99" s="1"/>
  <c r="Q103" i="99"/>
  <c r="J260" i="99"/>
  <c r="AF260" i="99" s="1"/>
  <c r="M274" i="99"/>
  <c r="M337" i="99"/>
  <c r="L351" i="99"/>
  <c r="S351" i="99" s="1"/>
  <c r="Q355" i="99"/>
  <c r="AD355" i="99" s="1"/>
  <c r="Q362" i="99"/>
  <c r="Z362" i="99" s="1"/>
  <c r="P349" i="99"/>
  <c r="AG349" i="99" s="1"/>
  <c r="Q349" i="99"/>
  <c r="P373" i="99"/>
  <c r="Z373" i="99" s="1"/>
  <c r="M390" i="99"/>
  <c r="Z390" i="99" s="1"/>
  <c r="O206" i="99"/>
  <c r="K199" i="99"/>
  <c r="R237" i="99"/>
  <c r="AH237" i="99" s="1"/>
  <c r="M125" i="99"/>
  <c r="O316" i="99"/>
  <c r="CB316" i="99" s="1"/>
  <c r="P304" i="99"/>
  <c r="L309" i="99"/>
  <c r="CA309" i="99" s="1"/>
  <c r="N232" i="99"/>
  <c r="R299" i="99"/>
  <c r="AD299" i="99" s="1"/>
  <c r="O311" i="99"/>
  <c r="S311" i="99" s="1"/>
  <c r="O338" i="99"/>
  <c r="AG338" i="99" s="1"/>
  <c r="K363" i="99"/>
  <c r="S363" i="99" s="1"/>
  <c r="Q371" i="99"/>
  <c r="M395" i="99"/>
  <c r="O391" i="99"/>
  <c r="Z391" i="99" s="1"/>
  <c r="Q395" i="99"/>
  <c r="N188" i="99"/>
  <c r="L95" i="99"/>
  <c r="M196" i="99"/>
  <c r="O266" i="99"/>
  <c r="AG266" i="99" s="1"/>
  <c r="K205" i="99"/>
  <c r="R95" i="99"/>
  <c r="O203" i="99"/>
  <c r="M95" i="99"/>
  <c r="L279" i="99"/>
  <c r="AF279" i="99" s="1"/>
  <c r="K233" i="99"/>
  <c r="AB233" i="99" s="1"/>
  <c r="BJ246" i="99"/>
  <c r="AJ246" i="99" s="1"/>
  <c r="R330" i="99"/>
  <c r="M326" i="99"/>
  <c r="O128" i="99"/>
  <c r="AG128" i="99" s="1"/>
  <c r="Q250" i="99"/>
  <c r="Q312" i="99"/>
  <c r="Q369" i="99"/>
  <c r="M365" i="99"/>
  <c r="N350" i="99"/>
  <c r="M364" i="99"/>
  <c r="K379" i="99"/>
  <c r="AF379" i="99" s="1"/>
  <c r="R372" i="99"/>
  <c r="Z372" i="99" s="1"/>
  <c r="N375" i="99"/>
  <c r="AG375" i="99" s="1"/>
  <c r="O379" i="99"/>
  <c r="AG379" i="99" s="1"/>
  <c r="L208" i="99"/>
  <c r="R193" i="99"/>
  <c r="R361" i="99"/>
  <c r="Q204" i="99"/>
  <c r="J205" i="99"/>
  <c r="K97" i="99"/>
  <c r="P140" i="99"/>
  <c r="L140" i="99"/>
  <c r="R387" i="99"/>
  <c r="J381" i="99"/>
  <c r="AB381" i="99" s="1"/>
  <c r="M355" i="99"/>
  <c r="R350" i="99"/>
  <c r="AH350" i="99" s="1"/>
  <c r="L193" i="99"/>
  <c r="L94" i="99"/>
  <c r="BJ68" i="99"/>
  <c r="R260" i="99"/>
  <c r="O254" i="99"/>
  <c r="AG254" i="99" s="1"/>
  <c r="K303" i="99"/>
  <c r="AF303" i="99" s="1"/>
  <c r="N297" i="99"/>
  <c r="CB297" i="99" s="1"/>
  <c r="K338" i="99"/>
  <c r="O308" i="99"/>
  <c r="S308" i="99" s="1"/>
  <c r="N305" i="99"/>
  <c r="P345" i="99"/>
  <c r="S345" i="99" s="1"/>
  <c r="K358" i="99"/>
  <c r="AF358" i="99" s="1"/>
  <c r="M353" i="99"/>
  <c r="Z353" i="99" s="1"/>
  <c r="M399" i="99"/>
  <c r="M385" i="99"/>
  <c r="N197" i="99"/>
  <c r="Q139" i="99"/>
  <c r="K193" i="99"/>
  <c r="O140" i="99"/>
  <c r="K138" i="99"/>
  <c r="R235" i="99"/>
  <c r="AH235" i="99" s="1"/>
  <c r="J254" i="99"/>
  <c r="CA254" i="99" s="1"/>
  <c r="J387" i="99"/>
  <c r="K380" i="99"/>
  <c r="S380" i="99" s="1"/>
  <c r="M371" i="99"/>
  <c r="P360" i="99"/>
  <c r="AG360" i="99" s="1"/>
  <c r="J350" i="99"/>
  <c r="AB350" i="99" s="1"/>
  <c r="R342" i="99"/>
  <c r="CC342" i="99" s="1"/>
  <c r="Q214" i="99"/>
  <c r="BJ240" i="99"/>
  <c r="AJ240" i="99" s="1"/>
  <c r="P103" i="99"/>
  <c r="AC103" i="99" s="1"/>
  <c r="L270" i="99"/>
  <c r="AF270" i="99" s="1"/>
  <c r="O252" i="99"/>
  <c r="CB252" i="99" s="1"/>
  <c r="Q337" i="99"/>
  <c r="M331" i="99"/>
  <c r="Z331" i="99" s="1"/>
  <c r="O366" i="99"/>
  <c r="S366" i="99" s="1"/>
  <c r="O356" i="99"/>
  <c r="AG356" i="99" s="1"/>
  <c r="L347" i="99"/>
  <c r="O382" i="99"/>
  <c r="AG382" i="99" s="1"/>
  <c r="Q393" i="99"/>
  <c r="Z393" i="99" s="1"/>
  <c r="M388" i="99"/>
  <c r="O394" i="99"/>
  <c r="K95" i="99"/>
  <c r="N193" i="99"/>
  <c r="P192" i="99"/>
  <c r="Q205" i="99"/>
  <c r="J198" i="99"/>
  <c r="P348" i="99"/>
  <c r="CB348" i="99" s="1"/>
  <c r="J141" i="99"/>
  <c r="CA141" i="99" s="1"/>
  <c r="L204" i="99"/>
  <c r="K208" i="99"/>
  <c r="N295" i="99"/>
  <c r="L285" i="99"/>
  <c r="AB285" i="99" s="1"/>
  <c r="N190" i="99"/>
  <c r="P198" i="99"/>
  <c r="Q200" i="99"/>
  <c r="N196" i="99"/>
  <c r="J193" i="99"/>
  <c r="P196" i="99"/>
  <c r="J191" i="99"/>
  <c r="Q122" i="99"/>
  <c r="K125" i="99"/>
  <c r="R208" i="99"/>
  <c r="J346" i="99"/>
  <c r="O190" i="99"/>
  <c r="J354" i="99"/>
  <c r="M207" i="99"/>
  <c r="BJ178" i="99"/>
  <c r="AB238" i="99"/>
  <c r="AB255" i="99"/>
  <c r="AB237" i="99"/>
  <c r="BL96" i="99"/>
  <c r="AL96" i="99" s="1"/>
  <c r="BI198" i="99"/>
  <c r="AI198" i="99" s="1"/>
  <c r="BT96" i="99"/>
  <c r="AT96" i="99" s="1"/>
  <c r="BR143" i="99"/>
  <c r="BT188" i="99"/>
  <c r="AT188" i="99" s="1"/>
  <c r="BT97" i="99"/>
  <c r="AT97" i="99" s="1"/>
  <c r="BK98" i="99"/>
  <c r="AK98" i="99" s="1"/>
  <c r="BL89" i="99"/>
  <c r="AL89" i="99" s="1"/>
  <c r="BP188" i="99"/>
  <c r="AP188" i="99" s="1"/>
  <c r="BK97" i="99"/>
  <c r="AK97" i="99" s="1"/>
  <c r="BK163" i="99"/>
  <c r="BP198" i="99"/>
  <c r="AP198" i="99" s="1"/>
  <c r="BI138" i="99"/>
  <c r="AI138" i="99" s="1"/>
  <c r="BI205" i="99"/>
  <c r="AI205" i="99" s="1"/>
  <c r="BI98" i="99"/>
  <c r="AI98" i="99" s="1"/>
  <c r="BS89" i="99"/>
  <c r="AS89" i="99" s="1"/>
  <c r="AC236" i="99"/>
  <c r="BK164" i="99"/>
  <c r="BL94" i="99"/>
  <c r="AL94" i="99" s="1"/>
  <c r="BO190" i="99"/>
  <c r="BP138" i="99"/>
  <c r="AP138" i="99" s="1"/>
  <c r="BP205" i="99"/>
  <c r="AP205" i="99" s="1"/>
  <c r="BP98" i="99"/>
  <c r="AP98" i="99" s="1"/>
  <c r="BL125" i="99"/>
  <c r="AL125" i="99" s="1"/>
  <c r="BP126" i="99"/>
  <c r="AP126" i="99" s="1"/>
  <c r="BK188" i="99"/>
  <c r="AB91" i="99"/>
  <c r="BR164" i="99"/>
  <c r="BK229" i="99"/>
  <c r="BO163" i="99"/>
  <c r="BS94" i="99"/>
  <c r="AS94" i="99" s="1"/>
  <c r="BT229" i="99"/>
  <c r="AT229" i="99" s="1"/>
  <c r="BT199" i="99"/>
  <c r="AT199" i="99" s="1"/>
  <c r="BI143" i="99"/>
  <c r="BR139" i="99"/>
  <c r="AR139" i="99" s="1"/>
  <c r="BK208" i="99"/>
  <c r="AK208" i="99" s="1"/>
  <c r="BS125" i="99"/>
  <c r="AS125" i="99" s="1"/>
  <c r="BL98" i="99"/>
  <c r="BK126" i="99"/>
  <c r="AK126" i="99" s="1"/>
  <c r="BO138" i="99"/>
  <c r="AO138" i="99" s="1"/>
  <c r="BI163" i="99"/>
  <c r="BI200" i="99"/>
  <c r="AI200" i="99" s="1"/>
  <c r="BI204" i="99"/>
  <c r="AI204" i="99" s="1"/>
  <c r="BT232" i="99"/>
  <c r="BP143" i="99"/>
  <c r="BT140" i="99"/>
  <c r="AT140" i="99" s="1"/>
  <c r="BT126" i="99"/>
  <c r="AT126" i="99" s="1"/>
  <c r="BS98" i="99"/>
  <c r="AS98" i="99" s="1"/>
  <c r="BP140" i="99"/>
  <c r="AP140" i="99" s="1"/>
  <c r="BO89" i="99"/>
  <c r="AO89" i="99" s="1"/>
  <c r="BK193" i="99"/>
  <c r="BP163" i="99"/>
  <c r="BP191" i="99"/>
  <c r="AP191" i="99" s="1"/>
  <c r="BP200" i="99"/>
  <c r="AP200" i="99" s="1"/>
  <c r="BP204" i="99"/>
  <c r="BI125" i="99"/>
  <c r="BI89" i="99"/>
  <c r="AI89" i="99" s="1"/>
  <c r="BK89" i="99"/>
  <c r="AK89" i="99" s="1"/>
  <c r="BR165" i="99"/>
  <c r="BS229" i="99"/>
  <c r="BP139" i="99"/>
  <c r="AP139" i="99" s="1"/>
  <c r="BT179" i="99"/>
  <c r="BR205" i="99"/>
  <c r="AR205" i="99" s="1"/>
  <c r="BP89" i="99"/>
  <c r="AP89" i="99" s="1"/>
  <c r="BO125" i="99"/>
  <c r="AO125" i="99" s="1"/>
  <c r="BT164" i="99"/>
  <c r="BT94" i="99"/>
  <c r="AT94" i="99" s="1"/>
  <c r="BT197" i="99"/>
  <c r="AT197" i="99" s="1"/>
  <c r="BK143" i="99"/>
  <c r="BK125" i="99"/>
  <c r="AK125" i="99" s="1"/>
  <c r="BK140" i="99"/>
  <c r="AK140" i="99" s="1"/>
  <c r="BO98" i="99"/>
  <c r="AO98" i="99" s="1"/>
  <c r="I140" i="99"/>
  <c r="AC92" i="99"/>
  <c r="AA197" i="99"/>
  <c r="AB142" i="99"/>
  <c r="AA348" i="99"/>
  <c r="AA399" i="99"/>
  <c r="AB325" i="99"/>
  <c r="AB212" i="99"/>
  <c r="AB311" i="99"/>
  <c r="AB99" i="99"/>
  <c r="AB273" i="99"/>
  <c r="AD286" i="99"/>
  <c r="AB247" i="99"/>
  <c r="AB257" i="99"/>
  <c r="AC325" i="99"/>
  <c r="AA383" i="99"/>
  <c r="C30" i="104"/>
  <c r="P30" i="104" s="1"/>
  <c r="BU207" i="99"/>
  <c r="AU207" i="99" s="1"/>
  <c r="BU188" i="99"/>
  <c r="AU188" i="99" s="1"/>
  <c r="BO232" i="99"/>
  <c r="BU179" i="99"/>
  <c r="BU97" i="99"/>
  <c r="AU97" i="99" s="1"/>
  <c r="BO197" i="99"/>
  <c r="BU140" i="99"/>
  <c r="AU140" i="99" s="1"/>
  <c r="BL126" i="99"/>
  <c r="AL126" i="99" s="1"/>
  <c r="BI139" i="99"/>
  <c r="AI139" i="99" s="1"/>
  <c r="AB235" i="99"/>
  <c r="BS165" i="99"/>
  <c r="BM126" i="99"/>
  <c r="AM126" i="99" s="1"/>
  <c r="BU126" i="99"/>
  <c r="AU126" i="99" s="1"/>
  <c r="BM192" i="99"/>
  <c r="AM192" i="99" s="1"/>
  <c r="BR204" i="99"/>
  <c r="BM122" i="99"/>
  <c r="AM122" i="99" s="1"/>
  <c r="BU192" i="99"/>
  <c r="AU192" i="99" s="1"/>
  <c r="AC233" i="99"/>
  <c r="BU122" i="99"/>
  <c r="AU122" i="99" s="1"/>
  <c r="BQ191" i="99"/>
  <c r="AQ191" i="99" s="1"/>
  <c r="BR191" i="99"/>
  <c r="AR191" i="99" s="1"/>
  <c r="BK204" i="99"/>
  <c r="I204" i="99"/>
  <c r="F188" i="99"/>
  <c r="AA386" i="99"/>
  <c r="H138" i="99"/>
  <c r="AA266" i="99"/>
  <c r="F94" i="99"/>
  <c r="AB217" i="99"/>
  <c r="AB293" i="99"/>
  <c r="H205" i="99"/>
  <c r="F122" i="99"/>
  <c r="BE202" i="99"/>
  <c r="AR202" i="99" s="1"/>
  <c r="BE55" i="99"/>
  <c r="AR55" i="99" s="1"/>
  <c r="BC190" i="99"/>
  <c r="AP190" i="99" s="1"/>
  <c r="BC146" i="99"/>
  <c r="BD156" i="99"/>
  <c r="BC203" i="99"/>
  <c r="AP203" i="99" s="1"/>
  <c r="AV115" i="99"/>
  <c r="BH203" i="99"/>
  <c r="AU203" i="99" s="1"/>
  <c r="AY95" i="99"/>
  <c r="BH204" i="99"/>
  <c r="AU204" i="99" s="1"/>
  <c r="BG95" i="99"/>
  <c r="AT95" i="99" s="1"/>
  <c r="BF96" i="99"/>
  <c r="AS96" i="99" s="1"/>
  <c r="BG55" i="99"/>
  <c r="AT55" i="99" s="1"/>
  <c r="AV95" i="99"/>
  <c r="AI95" i="99" s="1"/>
  <c r="BB190" i="99"/>
  <c r="AO190" i="99" s="1"/>
  <c r="AY202" i="99"/>
  <c r="AL202" i="99" s="1"/>
  <c r="AX55" i="99"/>
  <c r="BE95" i="99"/>
  <c r="AR95" i="99" s="1"/>
  <c r="AX95" i="99"/>
  <c r="AK95" i="99" s="1"/>
  <c r="BG202" i="99"/>
  <c r="AT202" i="99" s="1"/>
  <c r="BF55" i="99"/>
  <c r="AZ211" i="99"/>
  <c r="AV202" i="99"/>
  <c r="AV55" i="99"/>
  <c r="AI55" i="99" s="1"/>
  <c r="L69" i="105"/>
  <c r="C61" i="104"/>
  <c r="P61" i="104" s="1"/>
  <c r="L31" i="105"/>
  <c r="C33" i="104"/>
  <c r="P33" i="104" s="1"/>
  <c r="F196" i="99"/>
  <c r="AC214" i="99"/>
  <c r="F257" i="99"/>
  <c r="F337" i="99"/>
  <c r="H191" i="99"/>
  <c r="A210" i="100" a="1"/>
  <c r="A210" i="100" s="1"/>
  <c r="AB299" i="99"/>
  <c r="A215" i="100" a="1"/>
  <c r="A215" i="100" s="1"/>
  <c r="AC269" i="99"/>
  <c r="AC335" i="99"/>
  <c r="AB373" i="99"/>
  <c r="C32" i="104"/>
  <c r="P32" i="104" s="1"/>
  <c r="AA102" i="99"/>
  <c r="AA340" i="99"/>
  <c r="AB348" i="99"/>
  <c r="AA356" i="99"/>
  <c r="AD102" i="99"/>
  <c r="AA379" i="99"/>
  <c r="AA370" i="99"/>
  <c r="AB334" i="99"/>
  <c r="AA358" i="99"/>
  <c r="AA248" i="99"/>
  <c r="AA44" i="99"/>
  <c r="AC242" i="99"/>
  <c r="AB368" i="99"/>
  <c r="AA360" i="99"/>
  <c r="AB327" i="99"/>
  <c r="AD357" i="99"/>
  <c r="AC230" i="99"/>
  <c r="AB271" i="99"/>
  <c r="AB262" i="99"/>
  <c r="AB345" i="99"/>
  <c r="AC354" i="99"/>
  <c r="AB250" i="99"/>
  <c r="AA325" i="99"/>
  <c r="AB337" i="99"/>
  <c r="L77" i="105"/>
  <c r="C77" i="104"/>
  <c r="P77" i="104" s="1"/>
  <c r="L67" i="105"/>
  <c r="C67" i="104"/>
  <c r="P67" i="104" s="1"/>
  <c r="A321" i="100" a="1"/>
  <c r="A321" i="100" s="1"/>
  <c r="AA267" i="99"/>
  <c r="F140" i="99"/>
  <c r="AC141" i="99"/>
  <c r="AA282" i="99"/>
  <c r="I188" i="99"/>
  <c r="AB323" i="99"/>
  <c r="F328" i="100"/>
  <c r="AB328" i="100" s="1"/>
  <c r="A392" i="100" a="1"/>
  <c r="A392" i="100" s="1"/>
  <c r="F260" i="100"/>
  <c r="A341" i="100" a="1"/>
  <c r="A341" i="100" s="1"/>
  <c r="A349" i="100" a="1"/>
  <c r="A349" i="100" s="1"/>
  <c r="A187" i="100" a="1"/>
  <c r="A187" i="100" s="1"/>
  <c r="A264" i="100" a="1"/>
  <c r="A264" i="100" s="1"/>
  <c r="G374" i="100"/>
  <c r="AB374" i="100" s="1"/>
  <c r="A195" i="100" a="1"/>
  <c r="A195" i="100" s="1"/>
  <c r="A239" i="100" a="1"/>
  <c r="A239" i="100" s="1"/>
  <c r="A395" i="100" a="1"/>
  <c r="A395" i="100" s="1"/>
  <c r="G169" i="100"/>
  <c r="AB169" i="100" s="1"/>
  <c r="A182" i="100" a="1"/>
  <c r="A182" i="100" s="1"/>
  <c r="A376" i="100" a="1"/>
  <c r="A376" i="100" s="1"/>
  <c r="A389" i="100" a="1"/>
  <c r="A389" i="100" s="1"/>
  <c r="A394" i="100" a="1"/>
  <c r="A394" i="100" s="1"/>
  <c r="A181" i="100" a="1"/>
  <c r="A181" i="100" s="1"/>
  <c r="A278" i="100" a="1"/>
  <c r="A278" i="100" s="1"/>
  <c r="A333" i="100" a="1"/>
  <c r="A333" i="100" s="1"/>
  <c r="A338" i="100" a="1"/>
  <c r="A338" i="100" s="1"/>
  <c r="A378" i="100" a="1"/>
  <c r="A378" i="100" s="1"/>
  <c r="G205" i="100"/>
  <c r="AB205" i="100" s="1"/>
  <c r="A193" i="100" a="1"/>
  <c r="A193" i="100" s="1"/>
  <c r="F231" i="100"/>
  <c r="AB231" i="100" s="1"/>
  <c r="G257" i="100"/>
  <c r="AB257" i="100" s="1"/>
  <c r="A294" i="100" a="1"/>
  <c r="A294" i="100" s="1"/>
  <c r="A336" i="100" a="1"/>
  <c r="A336" i="100" s="1"/>
  <c r="A397" i="100" a="1"/>
  <c r="A397" i="100" s="1"/>
  <c r="A188" i="100" a="1"/>
  <c r="A188" i="100" s="1"/>
  <c r="A249" i="100" a="1"/>
  <c r="A249" i="100" s="1"/>
  <c r="A324" i="100" a="1"/>
  <c r="A324" i="100" s="1"/>
  <c r="AB333" i="99"/>
  <c r="AC213" i="99"/>
  <c r="AC302" i="99"/>
  <c r="AA308" i="99"/>
  <c r="AC315" i="99"/>
  <c r="AB382" i="99"/>
  <c r="AC393" i="99"/>
  <c r="AD334" i="99"/>
  <c r="F342" i="99"/>
  <c r="AD323" i="99"/>
  <c r="AB312" i="99"/>
  <c r="AB352" i="99"/>
  <c r="AA391" i="99"/>
  <c r="AB330" i="99"/>
  <c r="AC99" i="99"/>
  <c r="AB322" i="99"/>
  <c r="AD339" i="99"/>
  <c r="A339" i="99" a="1"/>
  <c r="A339" i="99" s="1"/>
  <c r="BW339" i="99" s="1" a="1"/>
  <c r="BW339" i="99" s="1"/>
  <c r="F346" i="99"/>
  <c r="AB230" i="99"/>
  <c r="AD327" i="99"/>
  <c r="AA374" i="99"/>
  <c r="AB103" i="99"/>
  <c r="AA310" i="99"/>
  <c r="AB390" i="99"/>
  <c r="AB100" i="99"/>
  <c r="AB44" i="99"/>
  <c r="AC253" i="99"/>
  <c r="AA311" i="99"/>
  <c r="AD333" i="99"/>
  <c r="AA349" i="99"/>
  <c r="F375" i="99"/>
  <c r="AA396" i="99"/>
  <c r="AC332" i="99"/>
  <c r="AA389" i="99"/>
  <c r="AC392" i="99"/>
  <c r="AB264" i="99"/>
  <c r="AB304" i="99"/>
  <c r="AD304" i="99"/>
  <c r="AA304" i="99"/>
  <c r="AC324" i="99"/>
  <c r="AC359" i="99"/>
  <c r="AB349" i="99"/>
  <c r="AB372" i="99"/>
  <c r="AD390" i="99"/>
  <c r="AA400" i="99"/>
  <c r="AA395" i="99"/>
  <c r="AB258" i="99"/>
  <c r="AC267" i="99"/>
  <c r="AD300" i="99"/>
  <c r="AC369" i="99"/>
  <c r="AC397" i="99"/>
  <c r="AA366" i="99"/>
  <c r="AA259" i="99"/>
  <c r="AA302" i="99"/>
  <c r="AA312" i="99"/>
  <c r="AA361" i="99"/>
  <c r="AB335" i="99"/>
  <c r="AB355" i="99"/>
  <c r="AD385" i="99"/>
  <c r="AC372" i="99"/>
  <c r="AB379" i="99"/>
  <c r="AA367" i="99"/>
  <c r="AD397" i="99"/>
  <c r="AB385" i="99"/>
  <c r="AC328" i="99"/>
  <c r="AB399" i="99"/>
  <c r="AA398" i="99"/>
  <c r="AB371" i="99"/>
  <c r="AD217" i="99"/>
  <c r="AD264" i="99"/>
  <c r="AA307" i="99"/>
  <c r="AB314" i="99"/>
  <c r="AA339" i="99"/>
  <c r="AA357" i="99"/>
  <c r="AA362" i="99"/>
  <c r="AC336" i="99"/>
  <c r="AB378" i="99"/>
  <c r="AD262" i="99"/>
  <c r="AC268" i="99"/>
  <c r="AC306" i="99"/>
  <c r="AB310" i="99"/>
  <c r="A397" i="99" a="1"/>
  <c r="A397" i="99" s="1"/>
  <c r="BW397" i="99" s="1" a="1"/>
  <c r="BW397" i="99" s="1"/>
  <c r="AA388" i="99"/>
  <c r="AB102" i="99"/>
  <c r="AD241" i="99"/>
  <c r="AC298" i="99"/>
  <c r="AD367" i="99"/>
  <c r="S344" i="99" l="1"/>
  <c r="S334" i="99"/>
  <c r="AA382" i="99"/>
  <c r="AA355" i="99"/>
  <c r="CI284" i="99"/>
  <c r="S383" i="99"/>
  <c r="AC197" i="99"/>
  <c r="Z383" i="99"/>
  <c r="A383" i="99" s="1" a="1"/>
  <c r="A383" i="99" s="1"/>
  <c r="BZ344" i="99"/>
  <c r="CI383" i="99"/>
  <c r="BZ355" i="99"/>
  <c r="AE305" i="99"/>
  <c r="AA344" i="99"/>
  <c r="AA128" i="99"/>
  <c r="S368" i="99"/>
  <c r="BZ383" i="99"/>
  <c r="CD383" i="99" s="1"/>
  <c r="CI376" i="99"/>
  <c r="BZ305" i="99"/>
  <c r="AA387" i="99"/>
  <c r="Z385" i="99"/>
  <c r="CI316" i="99"/>
  <c r="BZ376" i="99"/>
  <c r="CE376" i="99" s="1"/>
  <c r="AA254" i="99"/>
  <c r="CI297" i="99"/>
  <c r="BZ366" i="99"/>
  <c r="CG214" i="99"/>
  <c r="CI212" i="99"/>
  <c r="BZ352" i="99"/>
  <c r="CD352" i="99" s="1"/>
  <c r="Z344" i="99"/>
  <c r="A344" i="99" s="1" a="1"/>
  <c r="A344" i="99" s="1"/>
  <c r="BV344" i="99" s="1" a="1"/>
  <c r="BV344" i="99" s="1"/>
  <c r="AA371" i="99"/>
  <c r="AA249" i="99"/>
  <c r="AA352" i="99"/>
  <c r="AA394" i="99"/>
  <c r="AL95" i="99"/>
  <c r="Z364" i="99"/>
  <c r="A364" i="99" s="1" a="1"/>
  <c r="A364" i="99" s="1"/>
  <c r="S286" i="99"/>
  <c r="BZ394" i="99"/>
  <c r="CD394" i="99" s="1"/>
  <c r="CI261" i="99"/>
  <c r="CI332" i="99"/>
  <c r="BZ382" i="99"/>
  <c r="CF382" i="99" s="1"/>
  <c r="AE312" i="99"/>
  <c r="AA256" i="99"/>
  <c r="CI283" i="99"/>
  <c r="AA324" i="99"/>
  <c r="Z312" i="99"/>
  <c r="A312" i="99" s="1" a="1"/>
  <c r="A312" i="99" s="1"/>
  <c r="BY312" i="99" s="1" a="1"/>
  <c r="BY312" i="99" s="1"/>
  <c r="CI303" i="99"/>
  <c r="Z256" i="99"/>
  <c r="CI252" i="99"/>
  <c r="BZ256" i="99"/>
  <c r="CE256" i="99" s="1"/>
  <c r="BZ368" i="99"/>
  <c r="S352" i="99"/>
  <c r="BZ378" i="99"/>
  <c r="CD378" i="99" s="1"/>
  <c r="CI282" i="99"/>
  <c r="BV296" i="99" a="1"/>
  <c r="BV296" i="99" s="1"/>
  <c r="S304" i="99"/>
  <c r="BY296" i="99" a="1"/>
  <c r="BY296" i="99" s="1"/>
  <c r="BX296" i="99" a="1"/>
  <c r="BX296" i="99" s="1"/>
  <c r="AE271" i="99"/>
  <c r="BZ360" i="99"/>
  <c r="CF360" i="99" s="1"/>
  <c r="CH308" i="99"/>
  <c r="BZ271" i="99"/>
  <c r="CD271" i="99" s="1"/>
  <c r="BZ312" i="99"/>
  <c r="CD312" i="99" s="1"/>
  <c r="CI396" i="99"/>
  <c r="S376" i="99"/>
  <c r="BZ371" i="99"/>
  <c r="CD371" i="99" s="1"/>
  <c r="BY376" i="99" a="1"/>
  <c r="BY376" i="99" s="1"/>
  <c r="BV376" i="99" a="1"/>
  <c r="BV376" i="99" s="1"/>
  <c r="CI242" i="99"/>
  <c r="CI141" i="99"/>
  <c r="AA369" i="99"/>
  <c r="CI368" i="99"/>
  <c r="CI251" i="99"/>
  <c r="CI286" i="99"/>
  <c r="BX376" i="99" a="1"/>
  <c r="BX376" i="99" s="1"/>
  <c r="Z286" i="99"/>
  <c r="A286" i="99" s="1" a="1"/>
  <c r="A286" i="99" s="1"/>
  <c r="BW286" i="99" s="1" a="1"/>
  <c r="BW286" i="99" s="1"/>
  <c r="BZ387" i="99"/>
  <c r="CE387" i="99" s="1"/>
  <c r="BW376" i="99" a="1"/>
  <c r="BW376" i="99" s="1"/>
  <c r="AE334" i="99"/>
  <c r="AA334" i="99"/>
  <c r="AA378" i="99"/>
  <c r="CB97" i="99"/>
  <c r="AA238" i="99"/>
  <c r="CI249" i="99"/>
  <c r="AE345" i="99"/>
  <c r="AA345" i="99"/>
  <c r="AE381" i="99"/>
  <c r="AA381" i="99"/>
  <c r="AE353" i="99"/>
  <c r="AA353" i="99"/>
  <c r="Z375" i="99"/>
  <c r="A375" i="99" s="1" a="1"/>
  <c r="A375" i="99" s="1"/>
  <c r="BV375" i="99" s="1" a="1"/>
  <c r="BV375" i="99" s="1"/>
  <c r="Z257" i="99"/>
  <c r="A257" i="99" s="1" a="1"/>
  <c r="A257" i="99" s="1"/>
  <c r="Z342" i="99"/>
  <c r="Z347" i="99"/>
  <c r="A347" i="99" s="1" a="1"/>
  <c r="A347" i="99" s="1"/>
  <c r="AE376" i="99"/>
  <c r="AA376" i="99"/>
  <c r="Z337" i="99"/>
  <c r="Z388" i="99"/>
  <c r="Z399" i="99"/>
  <c r="A399" i="99" s="1" a="1"/>
  <c r="A399" i="99" s="1"/>
  <c r="Z316" i="99"/>
  <c r="A316" i="99" s="1" a="1"/>
  <c r="A316" i="99" s="1"/>
  <c r="BX316" i="99" s="1" a="1"/>
  <c r="BX316" i="99" s="1"/>
  <c r="Z371" i="99"/>
  <c r="A371" i="99" s="1" a="1"/>
  <c r="A371" i="99" s="1"/>
  <c r="Z213" i="99"/>
  <c r="CI352" i="99"/>
  <c r="Z387" i="99"/>
  <c r="Z292" i="99"/>
  <c r="Z298" i="99"/>
  <c r="CI276" i="99"/>
  <c r="CI335" i="99"/>
  <c r="CI238" i="99"/>
  <c r="AE364" i="99"/>
  <c r="AA364" i="99"/>
  <c r="Z378" i="99"/>
  <c r="Z352" i="99"/>
  <c r="A352" i="99" s="1" a="1"/>
  <c r="A352" i="99" s="1"/>
  <c r="BX352" i="99" s="1" a="1"/>
  <c r="BX352" i="99" s="1"/>
  <c r="AE385" i="99"/>
  <c r="AA385" i="99"/>
  <c r="AE286" i="99"/>
  <c r="AA286" i="99"/>
  <c r="Z355" i="99"/>
  <c r="A355" i="99" s="1" a="1"/>
  <c r="A355" i="99" s="1"/>
  <c r="BX355" i="99" s="1" a="1"/>
  <c r="BX355" i="99" s="1"/>
  <c r="Z395" i="99"/>
  <c r="AE347" i="99"/>
  <c r="AA347" i="99"/>
  <c r="AE368" i="99"/>
  <c r="AA368" i="99"/>
  <c r="AE373" i="99"/>
  <c r="AA373" i="99"/>
  <c r="Z235" i="99"/>
  <c r="Z365" i="99"/>
  <c r="A365" i="99" s="1" a="1"/>
  <c r="A365" i="99" s="1"/>
  <c r="Z300" i="99"/>
  <c r="Z217" i="99"/>
  <c r="Z90" i="99"/>
  <c r="Z270" i="99"/>
  <c r="Z330" i="99"/>
  <c r="A330" i="99" s="1" a="1"/>
  <c r="A330" i="99" s="1"/>
  <c r="BV330" i="99" s="1" a="1"/>
  <c r="BV330" i="99" s="1"/>
  <c r="Z379" i="99"/>
  <c r="Z230" i="99"/>
  <c r="Z239" i="99"/>
  <c r="Z314" i="99"/>
  <c r="Z269" i="99"/>
  <c r="CI280" i="99"/>
  <c r="Z338" i="99"/>
  <c r="Z101" i="99"/>
  <c r="A101" i="99" s="1" a="1"/>
  <c r="A101" i="99" s="1"/>
  <c r="Z91" i="99"/>
  <c r="A91" i="99" s="1" a="1"/>
  <c r="A91" i="99" s="1"/>
  <c r="Z356" i="99"/>
  <c r="A356" i="99" s="1" a="1"/>
  <c r="A356" i="99" s="1"/>
  <c r="Z306" i="99"/>
  <c r="A306" i="99" s="1" a="1"/>
  <c r="A306" i="99" s="1"/>
  <c r="Z238" i="99"/>
  <c r="Z366" i="99"/>
  <c r="Z384" i="99"/>
  <c r="Z304" i="99"/>
  <c r="A304" i="99" s="1" a="1"/>
  <c r="A304" i="99" s="1"/>
  <c r="BX304" i="99" s="1" a="1"/>
  <c r="BX304" i="99" s="1"/>
  <c r="Z196" i="99"/>
  <c r="CI323" i="99"/>
  <c r="CI313" i="99"/>
  <c r="Z275" i="99"/>
  <c r="Z370" i="99"/>
  <c r="A370" i="99" s="1" a="1"/>
  <c r="A370" i="99" s="1"/>
  <c r="Z291" i="99"/>
  <c r="A291" i="99" s="1" a="1"/>
  <c r="A291" i="99" s="1"/>
  <c r="Z212" i="99"/>
  <c r="Z268" i="99"/>
  <c r="A268" i="99" s="1" a="1"/>
  <c r="A268" i="99" s="1"/>
  <c r="Z328" i="99"/>
  <c r="A328" i="99" s="1" a="1"/>
  <c r="A328" i="99" s="1"/>
  <c r="Z380" i="99"/>
  <c r="A380" i="99" s="1" a="1"/>
  <c r="A380" i="99" s="1"/>
  <c r="BW380" i="99" s="1" a="1"/>
  <c r="BW380" i="99" s="1"/>
  <c r="Z381" i="99"/>
  <c r="A381" i="99" s="1" a="1"/>
  <c r="A381" i="99" s="1"/>
  <c r="BW381" i="99" s="1" a="1"/>
  <c r="BW381" i="99" s="1"/>
  <c r="Z142" i="99"/>
  <c r="Z336" i="99"/>
  <c r="Z311" i="99"/>
  <c r="A311" i="99" s="1" a="1"/>
  <c r="A311" i="99" s="1"/>
  <c r="BX311" i="99" s="1" a="1"/>
  <c r="BX311" i="99" s="1"/>
  <c r="Z313" i="99"/>
  <c r="Z262" i="99"/>
  <c r="A262" i="99" s="1" a="1"/>
  <c r="A262" i="99" s="1"/>
  <c r="Z277" i="99"/>
  <c r="A277" i="99" s="1" a="1"/>
  <c r="A277" i="99" s="1"/>
  <c r="Z216" i="99"/>
  <c r="Z258" i="99"/>
  <c r="A258" i="99" s="1" a="1"/>
  <c r="A258" i="99" s="1"/>
  <c r="BW258" i="99" s="1" a="1"/>
  <c r="BW258" i="99" s="1"/>
  <c r="CI380" i="99"/>
  <c r="Z396" i="99"/>
  <c r="A396" i="99" s="1" a="1"/>
  <c r="A396" i="99" s="1"/>
  <c r="BX396" i="99" s="1" a="1"/>
  <c r="BX396" i="99" s="1"/>
  <c r="Z236" i="99"/>
  <c r="Z358" i="99"/>
  <c r="Z234" i="99"/>
  <c r="Z332" i="99"/>
  <c r="Z263" i="99"/>
  <c r="A263" i="99" s="1" a="1"/>
  <c r="A263" i="99" s="1"/>
  <c r="Z266" i="99"/>
  <c r="Z360" i="99"/>
  <c r="Z274" i="99"/>
  <c r="A274" i="99" s="1" a="1"/>
  <c r="A274" i="99" s="1"/>
  <c r="BV274" i="99" s="1" a="1"/>
  <c r="BV274" i="99" s="1"/>
  <c r="Z324" i="99"/>
  <c r="A324" i="99" s="1" a="1"/>
  <c r="A324" i="99" s="1"/>
  <c r="BW324" i="99" s="1" a="1"/>
  <c r="BW324" i="99" s="1"/>
  <c r="Z305" i="99"/>
  <c r="A305" i="99" s="1" a="1"/>
  <c r="A305" i="99" s="1"/>
  <c r="Z264" i="99"/>
  <c r="A264" i="99" s="1" a="1"/>
  <c r="A264" i="99" s="1"/>
  <c r="BV264" i="99" s="1" a="1"/>
  <c r="BV264" i="99" s="1"/>
  <c r="Z99" i="99"/>
  <c r="Z369" i="99"/>
  <c r="A369" i="99" s="1" a="1"/>
  <c r="A369" i="99" s="1"/>
  <c r="BV369" i="99" s="1" a="1"/>
  <c r="BV369" i="99" s="1"/>
  <c r="Z295" i="99"/>
  <c r="Z242" i="99"/>
  <c r="Z100" i="99"/>
  <c r="Z382" i="99"/>
  <c r="A382" i="99" s="1" a="1"/>
  <c r="A382" i="99" s="1"/>
  <c r="BX382" i="99" s="1" a="1"/>
  <c r="BX382" i="99" s="1"/>
  <c r="Z250" i="99"/>
  <c r="Z214" i="99"/>
  <c r="Z56" i="99"/>
  <c r="Z141" i="99"/>
  <c r="Z231" i="99"/>
  <c r="Z308" i="99"/>
  <c r="Z348" i="99"/>
  <c r="A348" i="99" s="1" a="1"/>
  <c r="A348" i="99" s="1"/>
  <c r="BY348" i="99" s="1" a="1"/>
  <c r="BY348" i="99" s="1"/>
  <c r="Z394" i="99"/>
  <c r="A394" i="99" s="1" a="1"/>
  <c r="A394" i="99" s="1"/>
  <c r="Z294" i="99"/>
  <c r="Z309" i="99"/>
  <c r="A309" i="99" s="1" a="1"/>
  <c r="A309" i="99" s="1"/>
  <c r="Z354" i="99"/>
  <c r="A354" i="99" s="1" a="1"/>
  <c r="A354" i="99" s="1"/>
  <c r="BW354" i="99" s="1" a="1"/>
  <c r="BW354" i="99" s="1"/>
  <c r="Z215" i="99"/>
  <c r="Z103" i="99"/>
  <c r="AA91" i="99"/>
  <c r="AB260" i="100"/>
  <c r="A260" i="100" s="1" a="1"/>
  <c r="A260" i="100" s="1"/>
  <c r="Z346" i="99"/>
  <c r="Z255" i="99"/>
  <c r="Z272" i="99"/>
  <c r="A272" i="99" s="1" a="1"/>
  <c r="A272" i="99" s="1"/>
  <c r="Z237" i="99"/>
  <c r="Z260" i="99"/>
  <c r="Z280" i="99"/>
  <c r="A280" i="99" s="1" a="1"/>
  <c r="A280" i="99" s="1"/>
  <c r="Z278" i="99"/>
  <c r="A278" i="99" s="1" a="1"/>
  <c r="A278" i="99" s="1"/>
  <c r="BV278" i="99" s="1" a="1"/>
  <c r="BV278" i="99" s="1"/>
  <c r="Z350" i="99"/>
  <c r="CI255" i="99"/>
  <c r="Z341" i="99"/>
  <c r="A341" i="99" s="1" a="1"/>
  <c r="A341" i="99" s="1"/>
  <c r="BX341" i="99" s="1" a="1"/>
  <c r="BX341" i="99" s="1"/>
  <c r="Z253" i="99"/>
  <c r="Z276" i="99"/>
  <c r="Z343" i="99"/>
  <c r="A343" i="99" s="1" a="1"/>
  <c r="A343" i="99" s="1"/>
  <c r="Z284" i="99"/>
  <c r="Z361" i="99"/>
  <c r="A361" i="99" s="1" a="1"/>
  <c r="A361" i="99" s="1"/>
  <c r="BX361" i="99" s="1" a="1"/>
  <c r="BX361" i="99" s="1"/>
  <c r="Z326" i="99"/>
  <c r="A326" i="99" s="1" a="1"/>
  <c r="A326" i="99" s="1"/>
  <c r="BV326" i="99" s="1" a="1"/>
  <c r="BV326" i="99" s="1"/>
  <c r="Z259" i="99"/>
  <c r="A259" i="99" s="1" a="1"/>
  <c r="A259" i="99" s="1"/>
  <c r="Z273" i="99"/>
  <c r="A282" i="99" a="1"/>
  <c r="A282" i="99" s="1"/>
  <c r="BW282" i="99" s="1" a="1"/>
  <c r="BW282" i="99" s="1"/>
  <c r="Z351" i="99"/>
  <c r="A351" i="99" s="1" a="1"/>
  <c r="A351" i="99" s="1"/>
  <c r="BW351" i="99" s="1" a="1"/>
  <c r="BW351" i="99" s="1"/>
  <c r="Z323" i="99"/>
  <c r="A323" i="99" s="1" a="1"/>
  <c r="A323" i="99" s="1"/>
  <c r="BW323" i="99" s="1" a="1"/>
  <c r="BW323" i="99" s="1"/>
  <c r="Z102" i="99"/>
  <c r="A102" i="99" s="1" a="1"/>
  <c r="A102" i="99" s="1"/>
  <c r="Z254" i="99"/>
  <c r="Z261" i="99"/>
  <c r="A261" i="99" s="1" a="1"/>
  <c r="A261" i="99" s="1"/>
  <c r="Z206" i="99"/>
  <c r="Z287" i="99"/>
  <c r="Z247" i="99"/>
  <c r="A247" i="99" s="1" a="1"/>
  <c r="A247" i="99" s="1"/>
  <c r="Z297" i="99"/>
  <c r="A297" i="99" s="1" a="1"/>
  <c r="A297" i="99" s="1"/>
  <c r="A373" i="99" a="1"/>
  <c r="A373" i="99" s="1"/>
  <c r="BY373" i="99" s="1" a="1"/>
  <c r="BY373" i="99" s="1"/>
  <c r="Z279" i="99"/>
  <c r="Z327" i="99"/>
  <c r="A327" i="99" s="1" a="1"/>
  <c r="A327" i="99" s="1"/>
  <c r="Z335" i="99"/>
  <c r="A335" i="99" s="1" a="1"/>
  <c r="A335" i="99" s="1"/>
  <c r="BV335" i="99" s="1" a="1"/>
  <c r="BV335" i="99" s="1"/>
  <c r="Z322" i="99"/>
  <c r="A322" i="99" s="1" a="1"/>
  <c r="A322" i="99" s="1"/>
  <c r="BV322" i="99" s="1" a="1"/>
  <c r="BV322" i="99" s="1"/>
  <c r="Z251" i="99"/>
  <c r="Z93" i="99"/>
  <c r="Z293" i="99"/>
  <c r="A293" i="99" s="1" a="1"/>
  <c r="A293" i="99" s="1"/>
  <c r="Z349" i="99"/>
  <c r="A349" i="99" s="1" a="1"/>
  <c r="A349" i="99" s="1"/>
  <c r="Z44" i="99"/>
  <c r="Z285" i="99"/>
  <c r="A285" i="99" s="1" a="1"/>
  <c r="A285" i="99" s="1"/>
  <c r="BW285" i="99" s="1" a="1"/>
  <c r="BW285" i="99" s="1"/>
  <c r="Z363" i="99"/>
  <c r="A363" i="99" s="1" a="1"/>
  <c r="A363" i="99" s="1"/>
  <c r="Z303" i="99"/>
  <c r="Z249" i="99"/>
  <c r="A249" i="99" s="1" a="1"/>
  <c r="A249" i="99" s="1"/>
  <c r="Z252" i="99"/>
  <c r="A252" i="99" s="1" a="1"/>
  <c r="A252" i="99" s="1"/>
  <c r="BV252" i="99" s="1" a="1"/>
  <c r="BV252" i="99" s="1"/>
  <c r="Z345" i="99"/>
  <c r="A345" i="99" s="1" a="1"/>
  <c r="A345" i="99" s="1"/>
  <c r="Z241" i="99"/>
  <c r="Z299" i="99"/>
  <c r="A299" i="99" s="1" a="1"/>
  <c r="A299" i="99" s="1"/>
  <c r="BY299" i="99" s="1" a="1"/>
  <c r="BY299" i="99" s="1"/>
  <c r="Z233" i="99"/>
  <c r="Z128" i="99"/>
  <c r="A128" i="99" s="1" a="1"/>
  <c r="A128" i="99" s="1"/>
  <c r="BV128" i="99" s="1" a="1"/>
  <c r="BV128" i="99" s="1"/>
  <c r="AA97" i="99"/>
  <c r="CI230" i="99"/>
  <c r="CI367" i="99"/>
  <c r="CI215" i="99"/>
  <c r="CI314" i="99"/>
  <c r="CI213" i="99"/>
  <c r="AC264" i="99"/>
  <c r="AC328" i="100"/>
  <c r="AC374" i="100"/>
  <c r="AC257" i="100"/>
  <c r="AC231" i="100"/>
  <c r="AC260" i="100"/>
  <c r="AC169" i="100"/>
  <c r="A205" i="100" a="1"/>
  <c r="A205" i="100" s="1"/>
  <c r="AC205" i="100"/>
  <c r="S324" i="99"/>
  <c r="CI309" i="99"/>
  <c r="CI339" i="99"/>
  <c r="CI288" i="99"/>
  <c r="CI307" i="99"/>
  <c r="CI359" i="99"/>
  <c r="CI333" i="99"/>
  <c r="CI234" i="99"/>
  <c r="CI343" i="99"/>
  <c r="CI381" i="99"/>
  <c r="CI306" i="99"/>
  <c r="CI279" i="99"/>
  <c r="CI99" i="99"/>
  <c r="CI315" i="99"/>
  <c r="CI357" i="99"/>
  <c r="CH353" i="99"/>
  <c r="CD344" i="99"/>
  <c r="CE344" i="99"/>
  <c r="CF344" i="99"/>
  <c r="CD349" i="99"/>
  <c r="CH385" i="99"/>
  <c r="CG300" i="99"/>
  <c r="CH300" i="99"/>
  <c r="CG291" i="99"/>
  <c r="CH291" i="99"/>
  <c r="CD331" i="99"/>
  <c r="CF331" i="99"/>
  <c r="CG352" i="99"/>
  <c r="CH352" i="99"/>
  <c r="CG330" i="99"/>
  <c r="CH367" i="99"/>
  <c r="CG367" i="99"/>
  <c r="CD367" i="99"/>
  <c r="CE367" i="99"/>
  <c r="CF367" i="99"/>
  <c r="CG271" i="99"/>
  <c r="CH344" i="99"/>
  <c r="CG344" i="99"/>
  <c r="CH327" i="99"/>
  <c r="CG327" i="99"/>
  <c r="CD348" i="99"/>
  <c r="CE348" i="99"/>
  <c r="CG212" i="99"/>
  <c r="CH212" i="99"/>
  <c r="CH273" i="99"/>
  <c r="CG273" i="99"/>
  <c r="CI386" i="99"/>
  <c r="CD345" i="99"/>
  <c r="CF345" i="99"/>
  <c r="CI142" i="99"/>
  <c r="CG231" i="99"/>
  <c r="CH231" i="99"/>
  <c r="CG397" i="99"/>
  <c r="CH397" i="99"/>
  <c r="CG374" i="99"/>
  <c r="CH374" i="99"/>
  <c r="CI358" i="99"/>
  <c r="CH263" i="99"/>
  <c r="CH359" i="99"/>
  <c r="CG359" i="99"/>
  <c r="CF259" i="99"/>
  <c r="CD259" i="99"/>
  <c r="CG287" i="99"/>
  <c r="CH287" i="99"/>
  <c r="CG306" i="99"/>
  <c r="CH306" i="99"/>
  <c r="CG314" i="99"/>
  <c r="CH314" i="99"/>
  <c r="CG237" i="99"/>
  <c r="CH254" i="99"/>
  <c r="CI241" i="99"/>
  <c r="CG310" i="99"/>
  <c r="CH326" i="99"/>
  <c r="CG357" i="99"/>
  <c r="CH357" i="99"/>
  <c r="CE351" i="99"/>
  <c r="CF351" i="99"/>
  <c r="CH56" i="99"/>
  <c r="CI397" i="99"/>
  <c r="CG99" i="99"/>
  <c r="CH99" i="99"/>
  <c r="CH375" i="99"/>
  <c r="CG278" i="99"/>
  <c r="CG393" i="99"/>
  <c r="CH356" i="99"/>
  <c r="CH364" i="99"/>
  <c r="CI377" i="99"/>
  <c r="CI324" i="99"/>
  <c r="CG315" i="99"/>
  <c r="CH315" i="99"/>
  <c r="CF364" i="99"/>
  <c r="CD364" i="99"/>
  <c r="CF386" i="99"/>
  <c r="CE386" i="99"/>
  <c r="CD386" i="99"/>
  <c r="CI248" i="99"/>
  <c r="CG250" i="99"/>
  <c r="CG100" i="99"/>
  <c r="CH100" i="99"/>
  <c r="CH255" i="99"/>
  <c r="CG255" i="99"/>
  <c r="CG299" i="99"/>
  <c r="CG332" i="99"/>
  <c r="CH332" i="99"/>
  <c r="CD102" i="99"/>
  <c r="CF102" i="99"/>
  <c r="CG268" i="99"/>
  <c r="CH268" i="99"/>
  <c r="CG277" i="99"/>
  <c r="CG44" i="99"/>
  <c r="CD355" i="99"/>
  <c r="CI256" i="99"/>
  <c r="CI270" i="99"/>
  <c r="CF366" i="99"/>
  <c r="CD366" i="99"/>
  <c r="CG247" i="99"/>
  <c r="CH247" i="99"/>
  <c r="CH272" i="99"/>
  <c r="CG272" i="99"/>
  <c r="CI301" i="99"/>
  <c r="CH366" i="99"/>
  <c r="CG312" i="99"/>
  <c r="CH313" i="99"/>
  <c r="CG313" i="99"/>
  <c r="CG372" i="99"/>
  <c r="CG267" i="99"/>
  <c r="CH267" i="99"/>
  <c r="CE393" i="99"/>
  <c r="CD393" i="99"/>
  <c r="CI292" i="99"/>
  <c r="CH274" i="99"/>
  <c r="CH288" i="99"/>
  <c r="CG288" i="99"/>
  <c r="CD92" i="99"/>
  <c r="CE92" i="99"/>
  <c r="CF92" i="99"/>
  <c r="CH365" i="99"/>
  <c r="CI294" i="99"/>
  <c r="CI289" i="99"/>
  <c r="CH382" i="99"/>
  <c r="CI273" i="99"/>
  <c r="CD325" i="99"/>
  <c r="CE325" i="99"/>
  <c r="CF325" i="99"/>
  <c r="CG93" i="99"/>
  <c r="CH93" i="99"/>
  <c r="CE381" i="99"/>
  <c r="CF381" i="99"/>
  <c r="CD399" i="99"/>
  <c r="CG216" i="99"/>
  <c r="CH216" i="99"/>
  <c r="CG141" i="99"/>
  <c r="CH141" i="99"/>
  <c r="CH236" i="99"/>
  <c r="CG236" i="99"/>
  <c r="CH316" i="99"/>
  <c r="CG316" i="99"/>
  <c r="CG333" i="99"/>
  <c r="CH333" i="99"/>
  <c r="CD248" i="99"/>
  <c r="CE248" i="99"/>
  <c r="CF248" i="99"/>
  <c r="CH90" i="99"/>
  <c r="CG286" i="99"/>
  <c r="CH286" i="99"/>
  <c r="CG386" i="99"/>
  <c r="CH386" i="99"/>
  <c r="CD390" i="99"/>
  <c r="CF390" i="99"/>
  <c r="CD308" i="99"/>
  <c r="CF308" i="99"/>
  <c r="CD391" i="99"/>
  <c r="CF391" i="99"/>
  <c r="CF334" i="99"/>
  <c r="CD334" i="99"/>
  <c r="CE334" i="99"/>
  <c r="CI370" i="99"/>
  <c r="CH377" i="99"/>
  <c r="CG377" i="99"/>
  <c r="CI325" i="99"/>
  <c r="CD356" i="99"/>
  <c r="CF356" i="99"/>
  <c r="CH342" i="99"/>
  <c r="CD333" i="99"/>
  <c r="CE333" i="99"/>
  <c r="CF333" i="99"/>
  <c r="CD311" i="99"/>
  <c r="CF311" i="99"/>
  <c r="CG284" i="99"/>
  <c r="CH284" i="99"/>
  <c r="CI231" i="99"/>
  <c r="CG142" i="99"/>
  <c r="CH142" i="99"/>
  <c r="CH311" i="99"/>
  <c r="CI340" i="99"/>
  <c r="CI217" i="99"/>
  <c r="CH304" i="99"/>
  <c r="CI216" i="99"/>
  <c r="CI285" i="99"/>
  <c r="CI354" i="99"/>
  <c r="CD398" i="99"/>
  <c r="CF398" i="99"/>
  <c r="CI262" i="99"/>
  <c r="CG234" i="99"/>
  <c r="CH234" i="99"/>
  <c r="CA196" i="99"/>
  <c r="CF275" i="99"/>
  <c r="CD275" i="99"/>
  <c r="CE275" i="99"/>
  <c r="CF268" i="99"/>
  <c r="CD268" i="99"/>
  <c r="CE268" i="99"/>
  <c r="CH128" i="99"/>
  <c r="CG301" i="99"/>
  <c r="CH301" i="99"/>
  <c r="CD353" i="99"/>
  <c r="CF353" i="99"/>
  <c r="CF267" i="99"/>
  <c r="CD267" i="99"/>
  <c r="CE267" i="99"/>
  <c r="CG238" i="99"/>
  <c r="CH238" i="99"/>
  <c r="CG362" i="99"/>
  <c r="CH241" i="99"/>
  <c r="CG241" i="99"/>
  <c r="CG302" i="99"/>
  <c r="CH302" i="99"/>
  <c r="CG101" i="99"/>
  <c r="CH101" i="99"/>
  <c r="CG336" i="99"/>
  <c r="CH336" i="99"/>
  <c r="CG249" i="99"/>
  <c r="CH249" i="99"/>
  <c r="CI291" i="99"/>
  <c r="CG269" i="99"/>
  <c r="CH269" i="99"/>
  <c r="CD395" i="99"/>
  <c r="CF296" i="99"/>
  <c r="CD296" i="99"/>
  <c r="CE296" i="99"/>
  <c r="CH280" i="99"/>
  <c r="CG280" i="99"/>
  <c r="CF358" i="99"/>
  <c r="CE358" i="99"/>
  <c r="CD388" i="99"/>
  <c r="CI93" i="99"/>
  <c r="CH305" i="99"/>
  <c r="CG242" i="99"/>
  <c r="CH242" i="99"/>
  <c r="CF266" i="99"/>
  <c r="CD266" i="99"/>
  <c r="CH295" i="99"/>
  <c r="CH259" i="99"/>
  <c r="CG369" i="99"/>
  <c r="CE315" i="99"/>
  <c r="CF315" i="99"/>
  <c r="CD315" i="99"/>
  <c r="CI247" i="99"/>
  <c r="CE363" i="99"/>
  <c r="CF363" i="99"/>
  <c r="CI100" i="99"/>
  <c r="CI236" i="99"/>
  <c r="CG309" i="99"/>
  <c r="CH309" i="99"/>
  <c r="CG348" i="99"/>
  <c r="CH102" i="99"/>
  <c r="CG251" i="99"/>
  <c r="CH251" i="99"/>
  <c r="CG248" i="99"/>
  <c r="CH248" i="99"/>
  <c r="CG235" i="99"/>
  <c r="CG292" i="99"/>
  <c r="CH292" i="99"/>
  <c r="CD340" i="99"/>
  <c r="CE340" i="99"/>
  <c r="CF340" i="99"/>
  <c r="CG325" i="99"/>
  <c r="CH325" i="99"/>
  <c r="CE396" i="99"/>
  <c r="CF396" i="99"/>
  <c r="CH341" i="99"/>
  <c r="CH257" i="99"/>
  <c r="CD373" i="99"/>
  <c r="CF373" i="99"/>
  <c r="CI239" i="99"/>
  <c r="CD362" i="99"/>
  <c r="CE362" i="99"/>
  <c r="CI351" i="99"/>
  <c r="CD368" i="99"/>
  <c r="CE368" i="99"/>
  <c r="CF368" i="99"/>
  <c r="CE372" i="99"/>
  <c r="CD372" i="99"/>
  <c r="CD361" i="99"/>
  <c r="CH331" i="99"/>
  <c r="CH256" i="99"/>
  <c r="CG256" i="99"/>
  <c r="CI334" i="99"/>
  <c r="CI296" i="99"/>
  <c r="CI302" i="99"/>
  <c r="CG276" i="99"/>
  <c r="CH276" i="99"/>
  <c r="CD400" i="99"/>
  <c r="CF400" i="99"/>
  <c r="CI275" i="99"/>
  <c r="CI374" i="99"/>
  <c r="CG91" i="99"/>
  <c r="CH91" i="99"/>
  <c r="CI233" i="99"/>
  <c r="CE310" i="99"/>
  <c r="CD310" i="99"/>
  <c r="CG283" i="99"/>
  <c r="CH283" i="99"/>
  <c r="CA206" i="99"/>
  <c r="CF380" i="99"/>
  <c r="CE380" i="99"/>
  <c r="CG261" i="99"/>
  <c r="CH261" i="99"/>
  <c r="CH345" i="99"/>
  <c r="CG230" i="99"/>
  <c r="CH230" i="99"/>
  <c r="CG307" i="99"/>
  <c r="CH307" i="99"/>
  <c r="CI92" i="99"/>
  <c r="CG297" i="99"/>
  <c r="CH297" i="99"/>
  <c r="CF339" i="99"/>
  <c r="CD339" i="99"/>
  <c r="CE339" i="99"/>
  <c r="CE286" i="99"/>
  <c r="CF286" i="99"/>
  <c r="CD286" i="99"/>
  <c r="CE343" i="99"/>
  <c r="CF343" i="99"/>
  <c r="CF347" i="99"/>
  <c r="CE377" i="99"/>
  <c r="CF377" i="99"/>
  <c r="CD377" i="99"/>
  <c r="CI101" i="99"/>
  <c r="CG383" i="99"/>
  <c r="CH383" i="99"/>
  <c r="CG92" i="99"/>
  <c r="CH92" i="99"/>
  <c r="CF379" i="99"/>
  <c r="CG294" i="99"/>
  <c r="CH294" i="99"/>
  <c r="CG296" i="99"/>
  <c r="CH296" i="99"/>
  <c r="CI336" i="99"/>
  <c r="CG252" i="99"/>
  <c r="CH252" i="99"/>
  <c r="CH282" i="99"/>
  <c r="CG282" i="99"/>
  <c r="CG384" i="99"/>
  <c r="CH384" i="99"/>
  <c r="CG368" i="99"/>
  <c r="CH368" i="99"/>
  <c r="CG258" i="99"/>
  <c r="CG324" i="99"/>
  <c r="CH324" i="99"/>
  <c r="CG289" i="99"/>
  <c r="CH289" i="99"/>
  <c r="CH264" i="99"/>
  <c r="CI363" i="99"/>
  <c r="CD357" i="99"/>
  <c r="CE357" i="99"/>
  <c r="CF357" i="99"/>
  <c r="CG340" i="99"/>
  <c r="CH340" i="99"/>
  <c r="CG262" i="99"/>
  <c r="CH262" i="99"/>
  <c r="CG392" i="99"/>
  <c r="CA199" i="99"/>
  <c r="CG334" i="99"/>
  <c r="CH334" i="99"/>
  <c r="CH266" i="99"/>
  <c r="CG253" i="99"/>
  <c r="CH253" i="99"/>
  <c r="CH376" i="99"/>
  <c r="CG376" i="99"/>
  <c r="CD341" i="99"/>
  <c r="CF341" i="99"/>
  <c r="CE370" i="99"/>
  <c r="CF370" i="99"/>
  <c r="CD307" i="99"/>
  <c r="CF307" i="99"/>
  <c r="CE307" i="99"/>
  <c r="CG217" i="99"/>
  <c r="CH217" i="99"/>
  <c r="CE302" i="99"/>
  <c r="CD302" i="99"/>
  <c r="CF302" i="99"/>
  <c r="CD397" i="99"/>
  <c r="CE397" i="99"/>
  <c r="CF397" i="99"/>
  <c r="CH328" i="99"/>
  <c r="CG328" i="99"/>
  <c r="CD389" i="99"/>
  <c r="CF389" i="99"/>
  <c r="CI269" i="99"/>
  <c r="CI268" i="99"/>
  <c r="CG275" i="99"/>
  <c r="CH275" i="99"/>
  <c r="CH323" i="99"/>
  <c r="CG323" i="99"/>
  <c r="CH293" i="99"/>
  <c r="CH373" i="99"/>
  <c r="CI267" i="99"/>
  <c r="CH335" i="99"/>
  <c r="CG335" i="99"/>
  <c r="CD305" i="99"/>
  <c r="CF305" i="99"/>
  <c r="CH322" i="99"/>
  <c r="CI344" i="99"/>
  <c r="CD359" i="99"/>
  <c r="CE359" i="99"/>
  <c r="CF359" i="99"/>
  <c r="CH394" i="99"/>
  <c r="CD103" i="99"/>
  <c r="CH390" i="99"/>
  <c r="CG298" i="99"/>
  <c r="CH298" i="99"/>
  <c r="CI300" i="99"/>
  <c r="CI327" i="99"/>
  <c r="CF385" i="99"/>
  <c r="CD385" i="99"/>
  <c r="CI384" i="99"/>
  <c r="CH213" i="99"/>
  <c r="CG213" i="99"/>
  <c r="CH339" i="99"/>
  <c r="CG339" i="99"/>
  <c r="CI272" i="99"/>
  <c r="CI287" i="99"/>
  <c r="AJ178" i="99"/>
  <c r="L138" i="105" s="1"/>
  <c r="S391" i="99"/>
  <c r="CB391" i="99"/>
  <c r="CE391" i="99" s="1"/>
  <c r="CC278" i="99"/>
  <c r="CI278" i="99" s="1"/>
  <c r="BZ207" i="99"/>
  <c r="AE342" i="99"/>
  <c r="BZ342" i="99"/>
  <c r="AE346" i="99"/>
  <c r="BZ346" i="99"/>
  <c r="AE337" i="99"/>
  <c r="BZ337" i="99"/>
  <c r="AM211" i="99"/>
  <c r="J211" i="99" s="1"/>
  <c r="AL98" i="99"/>
  <c r="I98" i="99" s="1"/>
  <c r="AG353" i="99"/>
  <c r="CB353" i="99"/>
  <c r="CI353" i="99" s="1"/>
  <c r="AJ68" i="99"/>
  <c r="C25" i="104" s="1"/>
  <c r="P25" i="104" s="1"/>
  <c r="S372" i="99"/>
  <c r="CC372" i="99"/>
  <c r="CI372" i="99" s="1"/>
  <c r="AH371" i="99"/>
  <c r="CC371" i="99"/>
  <c r="CH371" i="99" s="1"/>
  <c r="AH44" i="99"/>
  <c r="CC44" i="99"/>
  <c r="CH44" i="99" s="1"/>
  <c r="CC378" i="99"/>
  <c r="CH378" i="99" s="1"/>
  <c r="CC338" i="99"/>
  <c r="BZ283" i="99"/>
  <c r="BZ230" i="99"/>
  <c r="BZ239" i="99"/>
  <c r="BZ314" i="99"/>
  <c r="BZ269" i="99"/>
  <c r="CB128" i="99"/>
  <c r="CI128" i="99" s="1"/>
  <c r="CB232" i="99"/>
  <c r="CB90" i="99"/>
  <c r="CI90" i="99" s="1"/>
  <c r="BX282" i="99" a="1"/>
  <c r="BX282" i="99" s="1"/>
  <c r="BZ253" i="99"/>
  <c r="BZ263" i="99"/>
  <c r="BV339" i="99" a="1"/>
  <c r="BV339" i="99" s="1"/>
  <c r="BX368" i="99" a="1"/>
  <c r="BX368" i="99" s="1"/>
  <c r="BZ365" i="99"/>
  <c r="BZ101" i="99"/>
  <c r="BZ254" i="99"/>
  <c r="BX333" i="99" a="1"/>
  <c r="BX333" i="99" s="1"/>
  <c r="BV368" i="99" a="1"/>
  <c r="BV368" i="99" s="1"/>
  <c r="BV386" i="99" a="1"/>
  <c r="BV386" i="99" s="1"/>
  <c r="CA200" i="99"/>
  <c r="CB259" i="99"/>
  <c r="CI259" i="99" s="1"/>
  <c r="BZ294" i="99"/>
  <c r="CB304" i="99"/>
  <c r="CI304" i="99" s="1"/>
  <c r="BZ328" i="99"/>
  <c r="BX340" i="99" a="1"/>
  <c r="BX340" i="99" s="1"/>
  <c r="BW359" i="99" a="1"/>
  <c r="BW359" i="99" s="1"/>
  <c r="CC191" i="99"/>
  <c r="BX374" i="99" a="1"/>
  <c r="BX374" i="99" s="1"/>
  <c r="AO232" i="99"/>
  <c r="L232" i="99" s="1"/>
  <c r="S393" i="99"/>
  <c r="CC393" i="99"/>
  <c r="CI393" i="99" s="1"/>
  <c r="CC388" i="99"/>
  <c r="CF388" i="99" s="1"/>
  <c r="AH399" i="99"/>
  <c r="CC399" i="99"/>
  <c r="CH399" i="99" s="1"/>
  <c r="AE375" i="99"/>
  <c r="BZ375" i="99"/>
  <c r="AD191" i="99"/>
  <c r="AE257" i="99"/>
  <c r="BZ257" i="99"/>
  <c r="BZ122" i="99"/>
  <c r="CC139" i="99"/>
  <c r="AH349" i="99"/>
  <c r="CC349" i="99"/>
  <c r="CH349" i="99" s="1"/>
  <c r="AG347" i="99"/>
  <c r="CB347" i="99"/>
  <c r="CI347" i="99" s="1"/>
  <c r="AG322" i="99"/>
  <c r="CB322" i="99"/>
  <c r="CI322" i="99" s="1"/>
  <c r="CB122" i="99"/>
  <c r="CC125" i="99"/>
  <c r="CC193" i="99"/>
  <c r="BZ292" i="99"/>
  <c r="CC98" i="99"/>
  <c r="BZ298" i="99"/>
  <c r="BY325" i="99" a="1"/>
  <c r="BY325" i="99" s="1"/>
  <c r="BW334" i="99" a="1"/>
  <c r="BW334" i="99" s="1"/>
  <c r="BZ231" i="99"/>
  <c r="BW302" i="99" a="1"/>
  <c r="BW302" i="99" s="1"/>
  <c r="BY334" i="99" a="1"/>
  <c r="BY334" i="99" s="1"/>
  <c r="BZ203" i="99"/>
  <c r="BZ234" i="99"/>
  <c r="BV307" i="99" a="1"/>
  <c r="BV307" i="99" s="1"/>
  <c r="CB382" i="99"/>
  <c r="CI382" i="99" s="1"/>
  <c r="BW367" i="99" a="1"/>
  <c r="BW367" i="99" s="1"/>
  <c r="BX307" i="99" a="1"/>
  <c r="BX307" i="99" s="1"/>
  <c r="CB346" i="99"/>
  <c r="CI346" i="99" s="1"/>
  <c r="CB56" i="99"/>
  <c r="CI56" i="99" s="1"/>
  <c r="BZ324" i="99"/>
  <c r="CB379" i="99"/>
  <c r="CI379" i="99" s="1"/>
  <c r="CC387" i="99"/>
  <c r="BZ142" i="99"/>
  <c r="BZ229" i="99"/>
  <c r="CA350" i="99"/>
  <c r="BW368" i="99" a="1"/>
  <c r="BW368" i="99" s="1"/>
  <c r="BZ299" i="99"/>
  <c r="BY339" i="99" a="1"/>
  <c r="BY339" i="99" s="1"/>
  <c r="BY282" i="99" a="1"/>
  <c r="BY282" i="99" s="1"/>
  <c r="BZ97" i="99"/>
  <c r="CB197" i="99"/>
  <c r="CB254" i="99"/>
  <c r="CI254" i="99" s="1"/>
  <c r="AG385" i="99"/>
  <c r="CB385" i="99"/>
  <c r="CI385" i="99" s="1"/>
  <c r="AE140" i="99"/>
  <c r="BZ140" i="99"/>
  <c r="CA191" i="99"/>
  <c r="AS55" i="99"/>
  <c r="P55" i="99" s="1"/>
  <c r="AG371" i="99"/>
  <c r="CB371" i="99"/>
  <c r="CC361" i="99"/>
  <c r="CF361" i="99" s="1"/>
  <c r="AG364" i="99"/>
  <c r="CB364" i="99"/>
  <c r="CI364" i="99" s="1"/>
  <c r="CC198" i="99"/>
  <c r="AD196" i="99"/>
  <c r="CC196" i="99"/>
  <c r="BZ262" i="99"/>
  <c r="BZ277" i="99"/>
  <c r="BZ208" i="99"/>
  <c r="BZ216" i="99"/>
  <c r="BZ258" i="99"/>
  <c r="CC208" i="99"/>
  <c r="AO207" i="99"/>
  <c r="L207" i="99" s="1"/>
  <c r="BZ291" i="99"/>
  <c r="CB103" i="99"/>
  <c r="BY307" i="99" a="1"/>
  <c r="BY307" i="99" s="1"/>
  <c r="BV340" i="99" a="1"/>
  <c r="BV340" i="99" s="1"/>
  <c r="BZ338" i="99"/>
  <c r="BX386" i="99" a="1"/>
  <c r="BX386" i="99" s="1"/>
  <c r="BZ90" i="99"/>
  <c r="CA380" i="99"/>
  <c r="CD380" i="99" s="1"/>
  <c r="BZ309" i="99"/>
  <c r="BZ330" i="99"/>
  <c r="BX302" i="99" a="1"/>
  <c r="BX302" i="99" s="1"/>
  <c r="CA363" i="99"/>
  <c r="BY315" i="99" a="1"/>
  <c r="BY315" i="99" s="1"/>
  <c r="BV315" i="99" a="1"/>
  <c r="BV315" i="99" s="1"/>
  <c r="BZ264" i="99"/>
  <c r="CA260" i="99"/>
  <c r="CB338" i="99"/>
  <c r="BV357" i="99" a="1"/>
  <c r="BV357" i="99" s="1"/>
  <c r="BZ206" i="99"/>
  <c r="AH200" i="99"/>
  <c r="CC200" i="99"/>
  <c r="AO197" i="99"/>
  <c r="L197" i="99" s="1"/>
  <c r="AT232" i="99"/>
  <c r="Q232" i="99" s="1"/>
  <c r="AK188" i="99"/>
  <c r="H188" i="99" s="1"/>
  <c r="AG295" i="99"/>
  <c r="CB295" i="99"/>
  <c r="CI295" i="99" s="1"/>
  <c r="CC205" i="99"/>
  <c r="AG331" i="99"/>
  <c r="CB331" i="99"/>
  <c r="CI331" i="99" s="1"/>
  <c r="CB350" i="99"/>
  <c r="AH362" i="99"/>
  <c r="CC362" i="99"/>
  <c r="CI362" i="99" s="1"/>
  <c r="AH103" i="99"/>
  <c r="CC103" i="99"/>
  <c r="CF103" i="99" s="1"/>
  <c r="AH271" i="99"/>
  <c r="CC271" i="99"/>
  <c r="CH271" i="99" s="1"/>
  <c r="CB192" i="99"/>
  <c r="BZ126" i="99"/>
  <c r="BZ250" i="99"/>
  <c r="BZ214" i="99"/>
  <c r="BZ56" i="99"/>
  <c r="BZ141" i="99"/>
  <c r="AO211" i="99"/>
  <c r="L211" i="99" s="1"/>
  <c r="AR204" i="99"/>
  <c r="O204" i="99" s="1"/>
  <c r="CA239" i="99"/>
  <c r="CB305" i="99"/>
  <c r="CI305" i="99" s="1"/>
  <c r="CA215" i="99"/>
  <c r="CA338" i="99"/>
  <c r="BW357" i="99" a="1"/>
  <c r="BW357" i="99" s="1"/>
  <c r="CC350" i="99"/>
  <c r="CB102" i="99"/>
  <c r="CI102" i="99" s="1"/>
  <c r="BV374" i="99" a="1"/>
  <c r="BV374" i="99" s="1"/>
  <c r="BZ323" i="99"/>
  <c r="CB266" i="99"/>
  <c r="CI266" i="99" s="1"/>
  <c r="BV334" i="99" a="1"/>
  <c r="BV334" i="99" s="1"/>
  <c r="CA396" i="99"/>
  <c r="BW325" i="99" a="1"/>
  <c r="BW325" i="99" s="1"/>
  <c r="BY359" i="99" a="1"/>
  <c r="BY359" i="99" s="1"/>
  <c r="BZ212" i="99"/>
  <c r="BX315" i="99" a="1"/>
  <c r="BX315" i="99" s="1"/>
  <c r="BZ332" i="99"/>
  <c r="CB361" i="99"/>
  <c r="BX367" i="99" a="1"/>
  <c r="BX367" i="99" s="1"/>
  <c r="BZ217" i="99"/>
  <c r="BY397" i="99" a="1"/>
  <c r="BY397" i="99" s="1"/>
  <c r="CB373" i="99"/>
  <c r="CI373" i="99" s="1"/>
  <c r="CB356" i="99"/>
  <c r="CI356" i="99" s="1"/>
  <c r="CA387" i="99"/>
  <c r="CB293" i="99"/>
  <c r="CI293" i="99" s="1"/>
  <c r="CA233" i="99"/>
  <c r="BX357" i="99" a="1"/>
  <c r="BX357" i="99" s="1"/>
  <c r="BZ215" i="99"/>
  <c r="CB360" i="99"/>
  <c r="CI360" i="99" s="1"/>
  <c r="BV325" i="99" a="1"/>
  <c r="BV325" i="99" s="1"/>
  <c r="CA379" i="99"/>
  <c r="BZ249" i="99"/>
  <c r="BZ304" i="99"/>
  <c r="CA139" i="99"/>
  <c r="CB308" i="99"/>
  <c r="BZ252" i="99"/>
  <c r="AK55" i="99"/>
  <c r="H55" i="99" s="1"/>
  <c r="CA205" i="99"/>
  <c r="AE94" i="99"/>
  <c r="BZ94" i="99"/>
  <c r="R207" i="99"/>
  <c r="AH207" i="99" s="1"/>
  <c r="AK229" i="99"/>
  <c r="H229" i="99" s="1"/>
  <c r="AF354" i="99"/>
  <c r="CA354" i="99"/>
  <c r="AH337" i="99"/>
  <c r="CC337" i="99"/>
  <c r="CH337" i="99" s="1"/>
  <c r="AH214" i="99"/>
  <c r="CC214" i="99"/>
  <c r="CH214" i="99" s="1"/>
  <c r="AC365" i="99"/>
  <c r="CB365" i="99"/>
  <c r="CI365" i="99" s="1"/>
  <c r="AG326" i="99"/>
  <c r="CB326" i="99"/>
  <c r="CI326" i="99" s="1"/>
  <c r="AH299" i="99"/>
  <c r="CC299" i="99"/>
  <c r="CH299" i="99" s="1"/>
  <c r="AH355" i="99"/>
  <c r="CC355" i="99"/>
  <c r="CF355" i="99" s="1"/>
  <c r="S398" i="99"/>
  <c r="CB398" i="99"/>
  <c r="S310" i="99"/>
  <c r="CC310" i="99"/>
  <c r="CH310" i="99" s="1"/>
  <c r="AE192" i="99"/>
  <c r="BZ192" i="99"/>
  <c r="CB199" i="99"/>
  <c r="BZ255" i="99"/>
  <c r="AE199" i="99"/>
  <c r="BZ199" i="99"/>
  <c r="BZ272" i="99"/>
  <c r="BZ237" i="99"/>
  <c r="BZ260" i="99"/>
  <c r="A301" i="99" a="1"/>
  <c r="A301" i="99" s="1"/>
  <c r="BV301" i="99" s="1" a="1"/>
  <c r="BV301" i="99" s="1"/>
  <c r="BZ301" i="99"/>
  <c r="BZ280" i="99"/>
  <c r="BZ278" i="99"/>
  <c r="BZ350" i="99"/>
  <c r="CB349" i="99"/>
  <c r="BZ374" i="99"/>
  <c r="BZ300" i="99"/>
  <c r="BX397" i="99" a="1"/>
  <c r="BX397" i="99" s="1"/>
  <c r="BW267" i="99" a="1"/>
  <c r="BW267" i="99" s="1"/>
  <c r="BV302" i="99" a="1"/>
  <c r="BV302" i="99" s="1"/>
  <c r="CB366" i="99"/>
  <c r="CI366" i="99" s="1"/>
  <c r="BZ303" i="99"/>
  <c r="BX377" i="99" a="1"/>
  <c r="BX377" i="99" s="1"/>
  <c r="CA381" i="99"/>
  <c r="BZ274" i="99"/>
  <c r="BZ91" i="99"/>
  <c r="CB264" i="99"/>
  <c r="CI264" i="99" s="1"/>
  <c r="CC348" i="99"/>
  <c r="CI348" i="99" s="1"/>
  <c r="BZ284" i="99"/>
  <c r="BZ238" i="99"/>
  <c r="BX339" i="99" a="1"/>
  <c r="BX339" i="99" s="1"/>
  <c r="BZ326" i="99"/>
  <c r="BZ273" i="99"/>
  <c r="AE188" i="99"/>
  <c r="BZ188" i="99"/>
  <c r="AI125" i="99"/>
  <c r="F125" i="99" s="1"/>
  <c r="AG388" i="99"/>
  <c r="CB388" i="99"/>
  <c r="CC260" i="99"/>
  <c r="CI260" i="99" s="1"/>
  <c r="CC369" i="99"/>
  <c r="CI369" i="99" s="1"/>
  <c r="CC330" i="99"/>
  <c r="CH330" i="99" s="1"/>
  <c r="CC395" i="99"/>
  <c r="CF395" i="99" s="1"/>
  <c r="CB342" i="99"/>
  <c r="CI342" i="99" s="1"/>
  <c r="AH277" i="99"/>
  <c r="CC277" i="99"/>
  <c r="CI277" i="99" s="1"/>
  <c r="AG378" i="99"/>
  <c r="CB378" i="99"/>
  <c r="CC258" i="99"/>
  <c r="CH258" i="99" s="1"/>
  <c r="CB208" i="99"/>
  <c r="BZ288" i="99"/>
  <c r="CA198" i="99"/>
  <c r="BZ316" i="99"/>
  <c r="CA285" i="99"/>
  <c r="BZ306" i="99"/>
  <c r="BV267" i="99" a="1"/>
  <c r="BV267" i="99" s="1"/>
  <c r="BZ100" i="99"/>
  <c r="BZ297" i="99"/>
  <c r="CB345" i="99"/>
  <c r="CI345" i="99" s="1"/>
  <c r="BX359" i="99" a="1"/>
  <c r="BX359" i="99" s="1"/>
  <c r="BY333" i="99" a="1"/>
  <c r="BY333" i="99" s="1"/>
  <c r="BW377" i="99" a="1"/>
  <c r="BW377" i="99" s="1"/>
  <c r="CA360" i="99"/>
  <c r="CB263" i="99"/>
  <c r="CI263" i="99" s="1"/>
  <c r="CA358" i="99"/>
  <c r="BZ354" i="99"/>
  <c r="BV333" i="99" a="1"/>
  <c r="BV333" i="99" s="1"/>
  <c r="BY286" i="99" a="1"/>
  <c r="BY286" i="99" s="1"/>
  <c r="BW374" i="99" a="1"/>
  <c r="BW374" i="99" s="1"/>
  <c r="BY367" i="99" a="1"/>
  <c r="BY367" i="99" s="1"/>
  <c r="BZ287" i="99"/>
  <c r="CB394" i="99"/>
  <c r="CI394" i="99" s="1"/>
  <c r="CC237" i="99"/>
  <c r="CH237" i="99" s="1"/>
  <c r="CB341" i="99"/>
  <c r="CI341" i="99" s="1"/>
  <c r="BY267" i="99" a="1"/>
  <c r="BY267" i="99" s="1"/>
  <c r="CC89" i="99"/>
  <c r="CC235" i="99"/>
  <c r="CH235" i="99" s="1"/>
  <c r="BZ313" i="99"/>
  <c r="CB257" i="99"/>
  <c r="CI257" i="99" s="1"/>
  <c r="BZ241" i="99"/>
  <c r="CB193" i="99"/>
  <c r="BZ193" i="99"/>
  <c r="BZ279" i="99"/>
  <c r="BZ327" i="99"/>
  <c r="BZ335" i="99"/>
  <c r="BZ322" i="99"/>
  <c r="BZ251" i="99"/>
  <c r="BZ93" i="99"/>
  <c r="BZ392" i="99"/>
  <c r="BZ293" i="99"/>
  <c r="CB375" i="99"/>
  <c r="CI375" i="99" s="1"/>
  <c r="BV397" i="99" a="1"/>
  <c r="BV397" i="99" s="1"/>
  <c r="BZ289" i="99"/>
  <c r="CA279" i="99"/>
  <c r="BY386" i="99" a="1"/>
  <c r="BY386" i="99" s="1"/>
  <c r="BV377" i="99" a="1"/>
  <c r="BV377" i="99" s="1"/>
  <c r="BZ276" i="99"/>
  <c r="CA303" i="99"/>
  <c r="BV282" i="99" a="1"/>
  <c r="BV282" i="99" s="1"/>
  <c r="BZ191" i="99"/>
  <c r="BZ384" i="99"/>
  <c r="CA347" i="99"/>
  <c r="CD347" i="99" s="1"/>
  <c r="BZ336" i="99"/>
  <c r="BW340" i="99" a="1"/>
  <c r="BW340" i="99" s="1"/>
  <c r="BZ247" i="99"/>
  <c r="AH312" i="99"/>
  <c r="CC312" i="99"/>
  <c r="CB196" i="99"/>
  <c r="AG232" i="99"/>
  <c r="AG337" i="99"/>
  <c r="CB337" i="99"/>
  <c r="A400" i="99" a="1"/>
  <c r="A400" i="99" s="1"/>
  <c r="BX400" i="99" s="1" a="1"/>
  <c r="BX400" i="99" s="1"/>
  <c r="CB400" i="99"/>
  <c r="AE196" i="99"/>
  <c r="BZ196" i="99"/>
  <c r="AI202" i="99"/>
  <c r="G202" i="99" s="1"/>
  <c r="AS229" i="99"/>
  <c r="P229" i="99" s="1"/>
  <c r="AK193" i="99"/>
  <c r="H193" i="99" s="1"/>
  <c r="Z193" i="99" s="1"/>
  <c r="CA346" i="99"/>
  <c r="CB399" i="99"/>
  <c r="CB355" i="99"/>
  <c r="CC250" i="99"/>
  <c r="CI250" i="99" s="1"/>
  <c r="AG395" i="99"/>
  <c r="CB395" i="99"/>
  <c r="A390" i="99" a="1"/>
  <c r="A390" i="99" s="1"/>
  <c r="BX390" i="99" s="1" a="1"/>
  <c r="BX390" i="99" s="1"/>
  <c r="CB390" i="99"/>
  <c r="CI390" i="99" s="1"/>
  <c r="AG274" i="99"/>
  <c r="CB274" i="99"/>
  <c r="CI274" i="99" s="1"/>
  <c r="CC138" i="99"/>
  <c r="S389" i="99"/>
  <c r="CB389" i="99"/>
  <c r="CE389" i="99" s="1"/>
  <c r="CB206" i="99"/>
  <c r="BZ213" i="99"/>
  <c r="CC206" i="99"/>
  <c r="BZ235" i="99"/>
  <c r="BZ190" i="99"/>
  <c r="BZ44" i="99"/>
  <c r="BZ242" i="99"/>
  <c r="CA370" i="99"/>
  <c r="BZ233" i="99"/>
  <c r="BZ369" i="99"/>
  <c r="CA270" i="99"/>
  <c r="CA351" i="99"/>
  <c r="BZ282" i="99"/>
  <c r="BZ285" i="99"/>
  <c r="BZ295" i="99"/>
  <c r="BZ261" i="99"/>
  <c r="CA343" i="99"/>
  <c r="CB311" i="99"/>
  <c r="CI311" i="99" s="1"/>
  <c r="BZ236" i="99"/>
  <c r="BZ270" i="99"/>
  <c r="BZ128" i="99"/>
  <c r="BZ99" i="99"/>
  <c r="AC274" i="99"/>
  <c r="AC395" i="99"/>
  <c r="A276" i="99" a="1"/>
  <c r="A276" i="99" s="1"/>
  <c r="AA336" i="99"/>
  <c r="S284" i="99"/>
  <c r="AE277" i="99"/>
  <c r="AA208" i="99"/>
  <c r="AA301" i="99"/>
  <c r="AE316" i="99"/>
  <c r="AA274" i="99"/>
  <c r="AE93" i="99"/>
  <c r="AA142" i="99"/>
  <c r="S348" i="99"/>
  <c r="AD44" i="99"/>
  <c r="AC379" i="99"/>
  <c r="A379" i="99" a="1"/>
  <c r="A379" i="99" s="1"/>
  <c r="BW379" i="99" s="1" a="1"/>
  <c r="BW379" i="99" s="1"/>
  <c r="AA354" i="99"/>
  <c r="AE255" i="99"/>
  <c r="AE237" i="99"/>
  <c r="AB196" i="99"/>
  <c r="AD198" i="99"/>
  <c r="AE292" i="99"/>
  <c r="S282" i="99"/>
  <c r="AA272" i="99"/>
  <c r="AC322" i="99"/>
  <c r="AB370" i="99"/>
  <c r="AC349" i="99"/>
  <c r="A331" i="99" a="1"/>
  <c r="A331" i="99" s="1"/>
  <c r="BX331" i="99" s="1" a="1"/>
  <c r="BX331" i="99" s="1"/>
  <c r="AC193" i="99"/>
  <c r="AA293" i="99"/>
  <c r="A362" i="99" a="1"/>
  <c r="A362" i="99" s="1"/>
  <c r="BY362" i="99" s="1" a="1"/>
  <c r="BY362" i="99" s="1"/>
  <c r="AE207" i="99"/>
  <c r="AD399" i="99"/>
  <c r="AA234" i="99"/>
  <c r="AE193" i="99"/>
  <c r="AE239" i="99"/>
  <c r="AE322" i="99"/>
  <c r="AE251" i="99"/>
  <c r="AE293" i="99"/>
  <c r="AC128" i="99"/>
  <c r="AC396" i="99"/>
  <c r="AE190" i="99"/>
  <c r="AC304" i="99"/>
  <c r="AE126" i="99"/>
  <c r="AE230" i="99"/>
  <c r="AE279" i="99"/>
  <c r="AE314" i="99"/>
  <c r="AE258" i="99"/>
  <c r="AC346" i="99"/>
  <c r="AD349" i="99"/>
  <c r="AE384" i="99"/>
  <c r="AE306" i="99"/>
  <c r="AE217" i="99"/>
  <c r="AE253" i="99"/>
  <c r="AE273" i="99"/>
  <c r="AC382" i="99"/>
  <c r="S283" i="99"/>
  <c r="AE283" i="99"/>
  <c r="AE213" i="99"/>
  <c r="AE216" i="99"/>
  <c r="S392" i="99"/>
  <c r="AE392" i="99"/>
  <c r="AE235" i="99"/>
  <c r="AE350" i="99"/>
  <c r="AE313" i="99"/>
  <c r="AE294" i="99"/>
  <c r="AE212" i="99"/>
  <c r="AE247" i="99"/>
  <c r="AE238" i="99"/>
  <c r="AE231" i="99"/>
  <c r="AE374" i="99"/>
  <c r="AE261" i="99"/>
  <c r="AE242" i="99"/>
  <c r="AE206" i="99"/>
  <c r="AE233" i="99"/>
  <c r="AE262" i="99"/>
  <c r="AE56" i="99"/>
  <c r="AE260" i="99"/>
  <c r="AE269" i="99"/>
  <c r="AE298" i="99"/>
  <c r="S275" i="99"/>
  <c r="AE275" i="99"/>
  <c r="AE141" i="99"/>
  <c r="AE338" i="99"/>
  <c r="AE142" i="99"/>
  <c r="AE99" i="99"/>
  <c r="AE291" i="99"/>
  <c r="AE208" i="99"/>
  <c r="AE280" i="99"/>
  <c r="AE300" i="99"/>
  <c r="AE336" i="99"/>
  <c r="AE287" i="99"/>
  <c r="AE365" i="99"/>
  <c r="S301" i="99"/>
  <c r="AE301" i="99"/>
  <c r="AE249" i="99"/>
  <c r="AE328" i="99"/>
  <c r="AE276" i="99"/>
  <c r="AE236" i="99"/>
  <c r="AE91" i="99"/>
  <c r="AE272" i="99"/>
  <c r="AE327" i="99"/>
  <c r="AE335" i="99"/>
  <c r="AE278" i="99"/>
  <c r="AE289" i="99"/>
  <c r="AE191" i="99"/>
  <c r="AE100" i="99"/>
  <c r="AE309" i="99"/>
  <c r="AE282" i="99"/>
  <c r="AE299" i="99"/>
  <c r="AE122" i="99"/>
  <c r="AD138" i="99"/>
  <c r="S288" i="99"/>
  <c r="AE288" i="99"/>
  <c r="AE250" i="99"/>
  <c r="AE214" i="99"/>
  <c r="AA193" i="99"/>
  <c r="AA251" i="99"/>
  <c r="AE268" i="99"/>
  <c r="AE330" i="99"/>
  <c r="AE101" i="99"/>
  <c r="AE241" i="99"/>
  <c r="AE323" i="99"/>
  <c r="AE332" i="99"/>
  <c r="AD206" i="99"/>
  <c r="AB198" i="99"/>
  <c r="AA241" i="99"/>
  <c r="AA291" i="99"/>
  <c r="AD139" i="99"/>
  <c r="A398" i="99" a="1"/>
  <c r="A398" i="99" s="1"/>
  <c r="BX398" i="99" s="1" a="1"/>
  <c r="BX398" i="99" s="1"/>
  <c r="AA250" i="99"/>
  <c r="AD348" i="99"/>
  <c r="AB354" i="99"/>
  <c r="AD362" i="99"/>
  <c r="A310" i="99" a="1"/>
  <c r="A310" i="99" s="1"/>
  <c r="A393" i="99" a="1"/>
  <c r="A393" i="99" s="1"/>
  <c r="BY393" i="99" s="1" a="1"/>
  <c r="BY393" i="99" s="1"/>
  <c r="AC375" i="99"/>
  <c r="AD214" i="99"/>
  <c r="AD103" i="99"/>
  <c r="AB396" i="99"/>
  <c r="S387" i="99"/>
  <c r="AC388" i="99"/>
  <c r="AD312" i="99"/>
  <c r="AH139" i="99"/>
  <c r="S399" i="99"/>
  <c r="AH205" i="99"/>
  <c r="AH198" i="99"/>
  <c r="S355" i="99"/>
  <c r="AA231" i="99"/>
  <c r="S347" i="99"/>
  <c r="AA56" i="99"/>
  <c r="S254" i="99"/>
  <c r="AD193" i="99"/>
  <c r="S264" i="99"/>
  <c r="S337" i="99"/>
  <c r="S252" i="99"/>
  <c r="AB343" i="99"/>
  <c r="AC122" i="99"/>
  <c r="AA126" i="99"/>
  <c r="AA216" i="99"/>
  <c r="AA350" i="99"/>
  <c r="AA213" i="99"/>
  <c r="S103" i="99"/>
  <c r="S90" i="99"/>
  <c r="S295" i="99"/>
  <c r="S44" i="99"/>
  <c r="S270" i="99"/>
  <c r="AA253" i="99"/>
  <c r="A392" i="99" a="1"/>
  <c r="A392" i="99" s="1"/>
  <c r="AA252" i="99"/>
  <c r="AD372" i="99"/>
  <c r="S297" i="99"/>
  <c r="S285" i="99"/>
  <c r="S354" i="99"/>
  <c r="A372" i="99" a="1"/>
  <c r="A372" i="99" s="1"/>
  <c r="AC385" i="99"/>
  <c r="A289" i="99" a="1"/>
  <c r="A289" i="99" s="1"/>
  <c r="BV289" i="99" s="1" a="1"/>
  <c r="BV289" i="99" s="1"/>
  <c r="A391" i="99" a="1"/>
  <c r="A391" i="99" s="1"/>
  <c r="AA306" i="99"/>
  <c r="AC90" i="99"/>
  <c r="AD237" i="99"/>
  <c r="S369" i="99"/>
  <c r="S274" i="99"/>
  <c r="S299" i="99"/>
  <c r="AA276" i="99"/>
  <c r="AB270" i="99"/>
  <c r="S234" i="99"/>
  <c r="S362" i="99"/>
  <c r="A385" i="99" a="1"/>
  <c r="A385" i="99" s="1"/>
  <c r="AA289" i="99"/>
  <c r="S215" i="99"/>
  <c r="S206" i="99"/>
  <c r="S102" i="99"/>
  <c r="AA392" i="99"/>
  <c r="AB199" i="99"/>
  <c r="AC208" i="99"/>
  <c r="S269" i="99"/>
  <c r="S298" i="99"/>
  <c r="AC353" i="99"/>
  <c r="S277" i="99"/>
  <c r="S237" i="99"/>
  <c r="S280" i="99"/>
  <c r="S361" i="99"/>
  <c r="S289" i="99"/>
  <c r="S356" i="99"/>
  <c r="S371" i="99"/>
  <c r="AC356" i="99"/>
  <c r="AA94" i="99"/>
  <c r="S292" i="99"/>
  <c r="S255" i="99"/>
  <c r="S316" i="99"/>
  <c r="AA303" i="99"/>
  <c r="S303" i="99"/>
  <c r="S93" i="99"/>
  <c r="S259" i="99"/>
  <c r="S312" i="99"/>
  <c r="S326" i="99"/>
  <c r="S338" i="99"/>
  <c r="S353" i="99"/>
  <c r="S358" i="99"/>
  <c r="S262" i="99"/>
  <c r="S328" i="99"/>
  <c r="AC364" i="99"/>
  <c r="AB260" i="99"/>
  <c r="S346" i="99"/>
  <c r="S257" i="99"/>
  <c r="S196" i="99"/>
  <c r="S272" i="99"/>
  <c r="S327" i="99"/>
  <c r="S335" i="99"/>
  <c r="AA263" i="99"/>
  <c r="S263" i="99"/>
  <c r="S278" i="99"/>
  <c r="S330" i="99"/>
  <c r="S128" i="99"/>
  <c r="S400" i="99"/>
  <c r="S373" i="99"/>
  <c r="S305" i="99"/>
  <c r="S250" i="99"/>
  <c r="S214" i="99"/>
  <c r="AA268" i="99"/>
  <c r="S268" i="99"/>
  <c r="S388" i="99"/>
  <c r="S378" i="99"/>
  <c r="S381" i="99"/>
  <c r="S331" i="99"/>
  <c r="S260" i="99"/>
  <c r="AB303" i="99"/>
  <c r="S342" i="99"/>
  <c r="AA277" i="99"/>
  <c r="AF191" i="99"/>
  <c r="AA280" i="99"/>
  <c r="AD277" i="99"/>
  <c r="S239" i="99"/>
  <c r="S322" i="99"/>
  <c r="S251" i="99"/>
  <c r="S293" i="99"/>
  <c r="S233" i="99"/>
  <c r="S349" i="99"/>
  <c r="S379" i="99"/>
  <c r="S360" i="99"/>
  <c r="S382" i="99"/>
  <c r="S141" i="99"/>
  <c r="A353" i="99" a="1"/>
  <c r="A353" i="99" s="1"/>
  <c r="AD271" i="99"/>
  <c r="S375" i="99"/>
  <c r="S213" i="99"/>
  <c r="S216" i="99"/>
  <c r="S235" i="99"/>
  <c r="S350" i="99"/>
  <c r="S309" i="99"/>
  <c r="S365" i="99"/>
  <c r="S396" i="99"/>
  <c r="S385" i="99"/>
  <c r="A303" i="99" a="1"/>
  <c r="A303" i="99" s="1"/>
  <c r="BW303" i="99" s="1" a="1"/>
  <c r="BW303" i="99" s="1"/>
  <c r="AA262" i="99"/>
  <c r="A271" i="99" a="1"/>
  <c r="A271" i="99" s="1"/>
  <c r="S230" i="99"/>
  <c r="S279" i="99"/>
  <c r="S314" i="99"/>
  <c r="S258" i="99"/>
  <c r="AA190" i="99"/>
  <c r="S390" i="99"/>
  <c r="S394" i="99"/>
  <c r="S56" i="99"/>
  <c r="S271" i="99"/>
  <c r="S374" i="99"/>
  <c r="S370" i="99"/>
  <c r="S364" i="99"/>
  <c r="S395" i="99"/>
  <c r="S343" i="99"/>
  <c r="S266" i="99"/>
  <c r="L61" i="105"/>
  <c r="AG97" i="99"/>
  <c r="C69" i="104"/>
  <c r="P69" i="104" s="1"/>
  <c r="A338" i="99" a="1"/>
  <c r="A338" i="99" s="1"/>
  <c r="BW338" i="99" s="1" a="1"/>
  <c r="BW338" i="99" s="1"/>
  <c r="AF139" i="99"/>
  <c r="AD371" i="99"/>
  <c r="AB358" i="99"/>
  <c r="AB360" i="99"/>
  <c r="A389" i="99" a="1"/>
  <c r="A389" i="99" s="1"/>
  <c r="BX389" i="99" s="1" a="1"/>
  <c r="BX389" i="99" s="1"/>
  <c r="A366" i="99" a="1"/>
  <c r="A366" i="99" s="1"/>
  <c r="AC326" i="99"/>
  <c r="AC254" i="99"/>
  <c r="AC378" i="99"/>
  <c r="AH138" i="99"/>
  <c r="A360" i="99" a="1"/>
  <c r="A360" i="99" s="1"/>
  <c r="BW360" i="99" s="1" a="1"/>
  <c r="BW360" i="99" s="1"/>
  <c r="AC305" i="99"/>
  <c r="AC206" i="99"/>
  <c r="AC366" i="99"/>
  <c r="AD337" i="99"/>
  <c r="A103" i="99" a="1"/>
  <c r="A103" i="99" s="1"/>
  <c r="BY103" i="99" s="1" a="1"/>
  <c r="BY103" i="99" s="1"/>
  <c r="A378" i="99" a="1"/>
  <c r="A378" i="99" s="1"/>
  <c r="BX378" i="99" s="1" a="1"/>
  <c r="BX378" i="99" s="1"/>
  <c r="AC337" i="99"/>
  <c r="F200" i="99"/>
  <c r="AD235" i="99"/>
  <c r="AC338" i="99"/>
  <c r="A358" i="99" a="1"/>
  <c r="A358" i="99" s="1"/>
  <c r="BW358" i="99" s="1" a="1"/>
  <c r="BW358" i="99" s="1"/>
  <c r="AC360" i="99"/>
  <c r="AA122" i="99"/>
  <c r="AF196" i="99"/>
  <c r="C70" i="104"/>
  <c r="P70" i="104" s="1"/>
  <c r="L70" i="105"/>
  <c r="Q55" i="99"/>
  <c r="Q197" i="99"/>
  <c r="M190" i="99"/>
  <c r="AB215" i="99"/>
  <c r="AH125" i="99"/>
  <c r="AF199" i="99"/>
  <c r="AC97" i="99"/>
  <c r="L66" i="105"/>
  <c r="C66" i="104"/>
  <c r="P66" i="104" s="1"/>
  <c r="P94" i="99"/>
  <c r="AG94" i="99" s="1"/>
  <c r="AF200" i="99"/>
  <c r="AC348" i="99"/>
  <c r="AG348" i="99"/>
  <c r="AB380" i="99"/>
  <c r="AF380" i="99"/>
  <c r="AB338" i="99"/>
  <c r="AF338" i="99"/>
  <c r="AD260" i="99"/>
  <c r="AH260" i="99"/>
  <c r="AD387" i="99"/>
  <c r="AH387" i="99"/>
  <c r="AH372" i="99"/>
  <c r="AB363" i="99"/>
  <c r="AF363" i="99"/>
  <c r="AG341" i="99"/>
  <c r="AD310" i="99"/>
  <c r="AH310" i="99"/>
  <c r="AG199" i="99"/>
  <c r="AH196" i="99"/>
  <c r="AG197" i="99"/>
  <c r="AF233" i="99"/>
  <c r="AB347" i="99"/>
  <c r="AF347" i="99"/>
  <c r="AB387" i="99"/>
  <c r="AF387" i="99"/>
  <c r="AC399" i="99"/>
  <c r="AG399" i="99"/>
  <c r="AC297" i="99"/>
  <c r="AG297" i="99"/>
  <c r="AB309" i="99"/>
  <c r="AF309" i="99"/>
  <c r="AD258" i="99"/>
  <c r="AH258" i="99"/>
  <c r="AH206" i="99"/>
  <c r="AF206" i="99"/>
  <c r="AG103" i="99"/>
  <c r="AF381" i="99"/>
  <c r="A388" i="99" a="1"/>
  <c r="A388" i="99" s="1"/>
  <c r="AG311" i="99"/>
  <c r="AG304" i="99"/>
  <c r="AG206" i="99"/>
  <c r="AF198" i="99"/>
  <c r="AH98" i="99"/>
  <c r="AH208" i="99"/>
  <c r="AF351" i="99"/>
  <c r="AG366" i="99"/>
  <c r="A337" i="99" a="1"/>
  <c r="A337" i="99" s="1"/>
  <c r="BW337" i="99" s="1" a="1"/>
  <c r="BW337" i="99" s="1"/>
  <c r="A387" i="99" a="1"/>
  <c r="A387" i="99" s="1"/>
  <c r="BW387" i="99" s="1" a="1"/>
  <c r="BW387" i="99" s="1"/>
  <c r="AC211" i="99"/>
  <c r="AG211" i="99"/>
  <c r="AB254" i="99"/>
  <c r="AF254" i="99"/>
  <c r="AD361" i="99"/>
  <c r="AH361" i="99"/>
  <c r="AC350" i="99"/>
  <c r="AG350" i="99"/>
  <c r="AC316" i="99"/>
  <c r="AG316" i="99"/>
  <c r="AB234" i="99"/>
  <c r="AF234" i="99"/>
  <c r="AD338" i="99"/>
  <c r="AH338" i="99"/>
  <c r="AH193" i="99"/>
  <c r="AG193" i="99"/>
  <c r="AF239" i="99"/>
  <c r="AF285" i="99"/>
  <c r="AF350" i="99"/>
  <c r="AD395" i="99"/>
  <c r="AH395" i="99"/>
  <c r="AG102" i="99"/>
  <c r="AD342" i="99"/>
  <c r="AH342" i="99"/>
  <c r="AC398" i="99"/>
  <c r="AG398" i="99"/>
  <c r="AC400" i="99"/>
  <c r="AG400" i="99"/>
  <c r="AC331" i="99"/>
  <c r="AC295" i="99"/>
  <c r="AG305" i="99"/>
  <c r="AD369" i="99"/>
  <c r="AH369" i="99"/>
  <c r="AD330" i="99"/>
  <c r="AH330" i="99"/>
  <c r="AG196" i="99"/>
  <c r="AC391" i="99"/>
  <c r="AG391" i="99"/>
  <c r="AG390" i="99"/>
  <c r="AC342" i="99"/>
  <c r="AG342" i="99"/>
  <c r="AD278" i="99"/>
  <c r="AH278" i="99"/>
  <c r="AC389" i="99"/>
  <c r="AG389" i="99"/>
  <c r="AC293" i="99"/>
  <c r="AG293" i="99"/>
  <c r="AG345" i="99"/>
  <c r="AB346" i="99"/>
  <c r="AF346" i="99"/>
  <c r="AG308" i="99"/>
  <c r="AC355" i="99"/>
  <c r="AG355" i="99"/>
  <c r="AC373" i="99"/>
  <c r="AG373" i="99"/>
  <c r="AC263" i="99"/>
  <c r="AG263" i="99"/>
  <c r="AC258" i="99"/>
  <c r="AG258" i="99"/>
  <c r="AD378" i="99"/>
  <c r="AH378" i="99"/>
  <c r="AG396" i="99"/>
  <c r="AG122" i="99"/>
  <c r="AG208" i="99"/>
  <c r="AG259" i="99"/>
  <c r="AG252" i="99"/>
  <c r="AC394" i="99"/>
  <c r="AG394" i="99"/>
  <c r="AG365" i="99"/>
  <c r="AD388" i="99"/>
  <c r="AH388" i="99"/>
  <c r="A395" i="99" a="1"/>
  <c r="A395" i="99" s="1"/>
  <c r="BX395" i="99" s="1" a="1"/>
  <c r="BX395" i="99" s="1"/>
  <c r="AC361" i="99"/>
  <c r="AF205" i="99"/>
  <c r="AB141" i="99"/>
  <c r="AF141" i="99"/>
  <c r="AH393" i="99"/>
  <c r="AD250" i="99"/>
  <c r="AH250" i="99"/>
  <c r="AG192" i="99"/>
  <c r="AA327" i="99"/>
  <c r="AA258" i="99"/>
  <c r="AD393" i="99"/>
  <c r="G55" i="99"/>
  <c r="F95" i="99"/>
  <c r="G95" i="99"/>
  <c r="P96" i="99"/>
  <c r="I95" i="99"/>
  <c r="J192" i="99"/>
  <c r="M200" i="99"/>
  <c r="M98" i="99"/>
  <c r="I89" i="99"/>
  <c r="N191" i="99"/>
  <c r="R192" i="99"/>
  <c r="AH192" i="99" s="1"/>
  <c r="R126" i="99"/>
  <c r="J126" i="99"/>
  <c r="L98" i="99"/>
  <c r="L125" i="99"/>
  <c r="Q126" i="99"/>
  <c r="G204" i="99"/>
  <c r="F98" i="99"/>
  <c r="G98" i="99"/>
  <c r="AC390" i="99"/>
  <c r="AA335" i="99"/>
  <c r="A275" i="99" a="1"/>
  <c r="A275" i="99" s="1"/>
  <c r="BV275" i="99" s="1" a="1"/>
  <c r="BV275" i="99" s="1"/>
  <c r="AA275" i="99"/>
  <c r="G139" i="99"/>
  <c r="Q95" i="99"/>
  <c r="J122" i="99"/>
  <c r="AF122" i="99" s="1"/>
  <c r="M89" i="99"/>
  <c r="O139" i="99"/>
  <c r="M138" i="99"/>
  <c r="M198" i="99"/>
  <c r="AB351" i="99"/>
  <c r="R203" i="99"/>
  <c r="AH203" i="99" s="1"/>
  <c r="O55" i="99"/>
  <c r="I126" i="99"/>
  <c r="M139" i="99"/>
  <c r="G200" i="99"/>
  <c r="A288" i="99" a="1"/>
  <c r="A288" i="99" s="1"/>
  <c r="BV288" i="99" s="1" a="1"/>
  <c r="BV288" i="99" s="1"/>
  <c r="AA288" i="99"/>
  <c r="O95" i="99"/>
  <c r="R140" i="99"/>
  <c r="R97" i="99"/>
  <c r="Q188" i="99"/>
  <c r="Q96" i="99"/>
  <c r="F198" i="99"/>
  <c r="G198" i="99"/>
  <c r="A384" i="99" a="1"/>
  <c r="A384" i="99" s="1"/>
  <c r="BV384" i="99" s="1" a="1"/>
  <c r="BV384" i="99" s="1"/>
  <c r="AA384" i="99"/>
  <c r="A283" i="99" a="1"/>
  <c r="A283" i="99" s="1"/>
  <c r="AA283" i="99"/>
  <c r="G205" i="99"/>
  <c r="G138" i="99"/>
  <c r="M203" i="99"/>
  <c r="O205" i="99"/>
  <c r="P89" i="99"/>
  <c r="C31" i="104"/>
  <c r="P31" i="104" s="1"/>
  <c r="R204" i="99"/>
  <c r="CC204" i="99" s="1"/>
  <c r="O191" i="99"/>
  <c r="R188" i="99"/>
  <c r="M140" i="99"/>
  <c r="P125" i="99"/>
  <c r="AG125" i="99" s="1"/>
  <c r="M126" i="99"/>
  <c r="M188" i="99"/>
  <c r="G89" i="99"/>
  <c r="O202" i="99"/>
  <c r="M191" i="99"/>
  <c r="Q140" i="99"/>
  <c r="H126" i="99"/>
  <c r="Q199" i="99"/>
  <c r="Z199" i="99" s="1"/>
  <c r="AA207" i="99"/>
  <c r="A270" i="99" a="1"/>
  <c r="A270" i="99" s="1"/>
  <c r="AA278" i="99"/>
  <c r="Q229" i="99"/>
  <c r="AA217" i="99"/>
  <c r="H89" i="99"/>
  <c r="A266" i="99" a="1"/>
  <c r="A266" i="99" s="1"/>
  <c r="BX266" i="99" s="1" a="1"/>
  <c r="BX266" i="99" s="1"/>
  <c r="Q94" i="99"/>
  <c r="M205" i="99"/>
  <c r="AC252" i="99"/>
  <c r="AC308" i="99"/>
  <c r="AC266" i="99"/>
  <c r="AC311" i="99"/>
  <c r="AC257" i="99"/>
  <c r="A308" i="99" a="1"/>
  <c r="A308" i="99" s="1"/>
  <c r="BX308" i="99" s="1" a="1"/>
  <c r="BX308" i="99" s="1"/>
  <c r="Q202" i="99"/>
  <c r="R122" i="99"/>
  <c r="CC122" i="99" s="1"/>
  <c r="AD205" i="99"/>
  <c r="AC371" i="99"/>
  <c r="AC345" i="99"/>
  <c r="AC56" i="99"/>
  <c r="AC341" i="99"/>
  <c r="L138" i="99"/>
  <c r="AB138" i="99" s="1"/>
  <c r="AB279" i="99"/>
  <c r="Q97" i="99"/>
  <c r="L34" i="105"/>
  <c r="C34" i="104"/>
  <c r="P34" i="104" s="1"/>
  <c r="L89" i="99"/>
  <c r="P98" i="99"/>
  <c r="AD350" i="99"/>
  <c r="H140" i="99"/>
  <c r="F204" i="99"/>
  <c r="H208" i="99"/>
  <c r="Z208" i="99" s="1"/>
  <c r="F138" i="99"/>
  <c r="I125" i="99"/>
  <c r="H98" i="99"/>
  <c r="F89" i="99"/>
  <c r="H97" i="99"/>
  <c r="H125" i="99"/>
  <c r="I94" i="99"/>
  <c r="F205" i="99"/>
  <c r="I96" i="99"/>
  <c r="AA192" i="99"/>
  <c r="AD125" i="99"/>
  <c r="F139" i="99"/>
  <c r="H95" i="99"/>
  <c r="AA93" i="99"/>
  <c r="AA237" i="99"/>
  <c r="AD89" i="99"/>
  <c r="AA326" i="99"/>
  <c r="AB139" i="99"/>
  <c r="AA101" i="99"/>
  <c r="I202" i="99"/>
  <c r="F55" i="99"/>
  <c r="AA323" i="99"/>
  <c r="AA188" i="99"/>
  <c r="AA247" i="99"/>
  <c r="AA322" i="99"/>
  <c r="AA100" i="99"/>
  <c r="A260" i="99" a="1"/>
  <c r="A260" i="99" s="1"/>
  <c r="BX260" i="99" s="1" a="1"/>
  <c r="BX260" i="99" s="1"/>
  <c r="AB206" i="99"/>
  <c r="AA196" i="99"/>
  <c r="AA257" i="99"/>
  <c r="A314" i="99" a="1"/>
  <c r="A314" i="99" s="1"/>
  <c r="AC196" i="99"/>
  <c r="AC192" i="99"/>
  <c r="A294" i="99" a="1"/>
  <c r="A294" i="99" s="1"/>
  <c r="BV294" i="99" s="1" a="1"/>
  <c r="BV294" i="99" s="1"/>
  <c r="AA294" i="99"/>
  <c r="AA337" i="99"/>
  <c r="AD208" i="99"/>
  <c r="A284" i="99" a="1"/>
  <c r="A284" i="99" s="1"/>
  <c r="BV284" i="99" s="1" a="1"/>
  <c r="BV284" i="99" s="1"/>
  <c r="AA284" i="99"/>
  <c r="A300" i="99" a="1"/>
  <c r="A300" i="99" s="1"/>
  <c r="A248" i="99" a="1"/>
  <c r="A248" i="99" s="1"/>
  <c r="AA255" i="99"/>
  <c r="AA264" i="99"/>
  <c r="AA215" i="99"/>
  <c r="AA261" i="99"/>
  <c r="AA295" i="99"/>
  <c r="A295" i="99" a="1"/>
  <c r="A295" i="99" s="1"/>
  <c r="BX295" i="99" s="1" a="1"/>
  <c r="BX295" i="99" s="1"/>
  <c r="AA273" i="99"/>
  <c r="A273" i="99" a="1"/>
  <c r="A273" i="99" s="1"/>
  <c r="AA314" i="99"/>
  <c r="A239" i="99" a="1"/>
  <c r="A239" i="99" s="1"/>
  <c r="BV239" i="99" s="1" a="1"/>
  <c r="BV239" i="99" s="1"/>
  <c r="AA239" i="99"/>
  <c r="AA230" i="99"/>
  <c r="AA298" i="99"/>
  <c r="A298" i="99" a="1"/>
  <c r="A298" i="99" s="1"/>
  <c r="BV298" i="99" s="1" a="1"/>
  <c r="BV298" i="99" s="1"/>
  <c r="AA214" i="99"/>
  <c r="AA270" i="99"/>
  <c r="A292" i="99" a="1"/>
  <c r="A292" i="99" s="1"/>
  <c r="BV292" i="99" s="1" a="1"/>
  <c r="BV292" i="99" s="1"/>
  <c r="AA292" i="99"/>
  <c r="AA212" i="99"/>
  <c r="AA285" i="99"/>
  <c r="AB191" i="99"/>
  <c r="A287" i="99" a="1"/>
  <c r="A287" i="99" s="1"/>
  <c r="BV287" i="99" s="1" a="1"/>
  <c r="BV287" i="99" s="1"/>
  <c r="AA287" i="99"/>
  <c r="A313" i="99" a="1"/>
  <c r="A313" i="99" s="1"/>
  <c r="BV313" i="99" s="1" a="1"/>
  <c r="BV313" i="99" s="1"/>
  <c r="AA313" i="99"/>
  <c r="AA90" i="99"/>
  <c r="AA300" i="99"/>
  <c r="AA92" i="99"/>
  <c r="AA236" i="99"/>
  <c r="AA260" i="99"/>
  <c r="AA229" i="99"/>
  <c r="AA232" i="99"/>
  <c r="AA235" i="99"/>
  <c r="A44" i="99" a="1"/>
  <c r="A44" i="99" s="1"/>
  <c r="BY44" i="99" s="1" a="1"/>
  <c r="BY44" i="99" s="1"/>
  <c r="AA316" i="99"/>
  <c r="AD98" i="99"/>
  <c r="A279" i="99" a="1"/>
  <c r="A279" i="99" s="1"/>
  <c r="BW279" i="99" s="1" a="1"/>
  <c r="BW279" i="99" s="1"/>
  <c r="AA279" i="99"/>
  <c r="AA242" i="99"/>
  <c r="AB205" i="99"/>
  <c r="A350" i="99" a="1"/>
  <c r="A350" i="99" s="1"/>
  <c r="BW350" i="99" s="1" a="1"/>
  <c r="BW350" i="99" s="1"/>
  <c r="AA203" i="99"/>
  <c r="AD200" i="99"/>
  <c r="AC199" i="99"/>
  <c r="AC232" i="99"/>
  <c r="AB200" i="99"/>
  <c r="A231" i="100" a="1"/>
  <c r="A231" i="100" s="1"/>
  <c r="A374" i="100" a="1"/>
  <c r="A374" i="100" s="1"/>
  <c r="A257" i="100" a="1"/>
  <c r="A257" i="100" s="1"/>
  <c r="A169" i="100" a="1"/>
  <c r="A169" i="100" s="1"/>
  <c r="A328" i="100" a="1"/>
  <c r="A328" i="100" s="1"/>
  <c r="AA297" i="99"/>
  <c r="A242" i="99" a="1"/>
  <c r="A242" i="99" s="1"/>
  <c r="BV242" i="99" s="1" a="1"/>
  <c r="BV242" i="99" s="1"/>
  <c r="AA269" i="99"/>
  <c r="AA332" i="99"/>
  <c r="A332" i="99" a="1"/>
  <c r="A332" i="99" s="1"/>
  <c r="BV332" i="99" s="1" a="1"/>
  <c r="BV332" i="99" s="1"/>
  <c r="A336" i="99" a="1"/>
  <c r="A336" i="99" s="1"/>
  <c r="AA375" i="99"/>
  <c r="AA342" i="99"/>
  <c r="A342" i="99" a="1"/>
  <c r="A342" i="99" s="1"/>
  <c r="BW342" i="99" s="1" a="1"/>
  <c r="BW342" i="99" s="1"/>
  <c r="AA99" i="99"/>
  <c r="AA140" i="99"/>
  <c r="A253" i="99" a="1"/>
  <c r="A253" i="99" s="1"/>
  <c r="AA346" i="99"/>
  <c r="A346" i="99" a="1"/>
  <c r="A346" i="99" s="1"/>
  <c r="BY346" i="99" s="1" a="1"/>
  <c r="BY346" i="99" s="1"/>
  <c r="AA141" i="99"/>
  <c r="A269" i="99" a="1"/>
  <c r="A269" i="99" s="1"/>
  <c r="CF394" i="99" l="1"/>
  <c r="L25" i="105"/>
  <c r="CI338" i="99"/>
  <c r="CE271" i="99"/>
  <c r="CF383" i="99"/>
  <c r="BY352" i="99" a="1"/>
  <c r="BY352" i="99" s="1"/>
  <c r="BW352" i="99" a="1"/>
  <c r="BW352" i="99" s="1"/>
  <c r="CD256" i="99"/>
  <c r="CF376" i="99"/>
  <c r="CD376" i="99"/>
  <c r="BV352" i="99" a="1"/>
  <c r="BV352" i="99" s="1"/>
  <c r="BW373" i="99" a="1"/>
  <c r="BW373" i="99" s="1"/>
  <c r="CE312" i="99"/>
  <c r="CE352" i="99"/>
  <c r="CF312" i="99"/>
  <c r="BY383" i="99" a="1"/>
  <c r="BY383" i="99" s="1"/>
  <c r="BV383" i="99" a="1"/>
  <c r="BV383" i="99" s="1"/>
  <c r="BX383" i="99" a="1"/>
  <c r="BX383" i="99" s="1"/>
  <c r="BW383" i="99" a="1"/>
  <c r="BW383" i="99" s="1"/>
  <c r="CF352" i="99"/>
  <c r="BV323" i="99" a="1"/>
  <c r="BV323" i="99" s="1"/>
  <c r="CD382" i="99"/>
  <c r="BY323" i="99" a="1"/>
  <c r="BY323" i="99" s="1"/>
  <c r="BX323" i="99" a="1"/>
  <c r="BX323" i="99" s="1"/>
  <c r="BX373" i="99" a="1"/>
  <c r="BX373" i="99" s="1"/>
  <c r="BV373" i="99" a="1"/>
  <c r="BV373" i="99" s="1"/>
  <c r="G125" i="99"/>
  <c r="Z125" i="99" s="1"/>
  <c r="A125" i="99" s="1" a="1"/>
  <c r="A125" i="99" s="1"/>
  <c r="BY125" i="99" s="1" a="1"/>
  <c r="BY125" i="99" s="1"/>
  <c r="BW344" i="99" a="1"/>
  <c r="BW344" i="99" s="1"/>
  <c r="BX344" i="99" a="1"/>
  <c r="BX344" i="99" s="1"/>
  <c r="BY344" i="99" a="1"/>
  <c r="BY344" i="99" s="1"/>
  <c r="CE383" i="99"/>
  <c r="BV286" i="99" a="1"/>
  <c r="BV286" i="99" s="1"/>
  <c r="C138" i="104"/>
  <c r="P138" i="104" s="1"/>
  <c r="BX286" i="99" a="1"/>
  <c r="BX286" i="99" s="1"/>
  <c r="CF387" i="99"/>
  <c r="BV324" i="99" a="1"/>
  <c r="BV324" i="99" s="1"/>
  <c r="CD387" i="99"/>
  <c r="BX324" i="99" a="1"/>
  <c r="BX324" i="99" s="1"/>
  <c r="BY324" i="99" a="1"/>
  <c r="BY324" i="99" s="1"/>
  <c r="CF256" i="99"/>
  <c r="F202" i="99"/>
  <c r="BZ202" i="99" s="1"/>
  <c r="CI371" i="99"/>
  <c r="CI355" i="99"/>
  <c r="CI361" i="99"/>
  <c r="CI388" i="99"/>
  <c r="Z94" i="99"/>
  <c r="CI378" i="99"/>
  <c r="CI399" i="99"/>
  <c r="CI193" i="99"/>
  <c r="CI208" i="99"/>
  <c r="BY347" i="99" a="1"/>
  <c r="BY347" i="99" s="1"/>
  <c r="BX347" i="99" a="1"/>
  <c r="BX347" i="99" s="1"/>
  <c r="BV347" i="99" a="1"/>
  <c r="BV347" i="99" s="1"/>
  <c r="BW347" i="99" a="1"/>
  <c r="BW347" i="99" s="1"/>
  <c r="CI196" i="99"/>
  <c r="CI395" i="99"/>
  <c r="Z188" i="99"/>
  <c r="A188" i="99" s="1" a="1"/>
  <c r="A188" i="99" s="1"/>
  <c r="BV188" i="99" s="1" a="1"/>
  <c r="BV188" i="99" s="1"/>
  <c r="BW327" i="99" a="1"/>
  <c r="BW327" i="99" s="1"/>
  <c r="BV327" i="99" a="1"/>
  <c r="BV327" i="99" s="1"/>
  <c r="BY327" i="99" a="1"/>
  <c r="BY327" i="99" s="1"/>
  <c r="BX327" i="99" a="1"/>
  <c r="BX327" i="99" s="1"/>
  <c r="AF188" i="99"/>
  <c r="Z140" i="99"/>
  <c r="A140" i="99" s="1" a="1"/>
  <c r="A140" i="99" s="1"/>
  <c r="BV140" i="99" s="1" a="1"/>
  <c r="BV140" i="99" s="1"/>
  <c r="AB188" i="99"/>
  <c r="Z97" i="99"/>
  <c r="A97" i="99" s="1" a="1"/>
  <c r="A97" i="99" s="1"/>
  <c r="BY97" i="99" s="1" a="1"/>
  <c r="BY97" i="99" s="1"/>
  <c r="Z192" i="99"/>
  <c r="Z229" i="99"/>
  <c r="A229" i="99" s="1" a="1"/>
  <c r="A229" i="99" s="1"/>
  <c r="BV229" i="99" s="1" a="1"/>
  <c r="BV229" i="99" s="1"/>
  <c r="Z205" i="99"/>
  <c r="A205" i="99" s="1" a="1"/>
  <c r="A205" i="99" s="1"/>
  <c r="BV205" i="99" s="1" a="1"/>
  <c r="BV205" i="99" s="1"/>
  <c r="Z232" i="99"/>
  <c r="A232" i="99" s="1" a="1"/>
  <c r="A232" i="99" s="1"/>
  <c r="BW232" i="99" s="1" a="1"/>
  <c r="BW232" i="99" s="1"/>
  <c r="Z126" i="99"/>
  <c r="A126" i="99" s="1" a="1"/>
  <c r="A126" i="99" s="1"/>
  <c r="BV126" i="99" s="1" a="1"/>
  <c r="BV126" i="99" s="1"/>
  <c r="Z139" i="99"/>
  <c r="A139" i="99" s="1" a="1"/>
  <c r="A139" i="99" s="1"/>
  <c r="Z191" i="99"/>
  <c r="BX249" i="99" a="1"/>
  <c r="BX249" i="99" s="1"/>
  <c r="BY249" i="99" a="1"/>
  <c r="BY249" i="99" s="1"/>
  <c r="BV249" i="99" a="1"/>
  <c r="BV249" i="99" s="1"/>
  <c r="BW249" i="99" a="1"/>
  <c r="BW249" i="99" s="1"/>
  <c r="BW394" i="99" a="1"/>
  <c r="BW394" i="99" s="1"/>
  <c r="BX394" i="99" a="1"/>
  <c r="BX394" i="99" s="1"/>
  <c r="BY394" i="99" a="1"/>
  <c r="BY394" i="99" s="1"/>
  <c r="BV394" i="99" a="1"/>
  <c r="BV394" i="99" s="1"/>
  <c r="BY305" i="99" a="1"/>
  <c r="BY305" i="99" s="1"/>
  <c r="BX305" i="99" a="1"/>
  <c r="BX305" i="99" s="1"/>
  <c r="BW305" i="99" a="1"/>
  <c r="BW305" i="99" s="1"/>
  <c r="BV305" i="99" a="1"/>
  <c r="BV305" i="99" s="1"/>
  <c r="Z197" i="99"/>
  <c r="Z138" i="99"/>
  <c r="A138" i="99" s="1" a="1"/>
  <c r="A138" i="99" s="1"/>
  <c r="BY138" i="99" s="1" a="1"/>
  <c r="BY138" i="99" s="1"/>
  <c r="Z200" i="99"/>
  <c r="Z89" i="99"/>
  <c r="A89" i="99" s="1" a="1"/>
  <c r="A89" i="99" s="1"/>
  <c r="BY89" i="99" s="1" a="1"/>
  <c r="BY89" i="99" s="1"/>
  <c r="Z98" i="99"/>
  <c r="A98" i="99" s="1" a="1"/>
  <c r="A98" i="99" s="1"/>
  <c r="BY98" i="99" s="1" a="1"/>
  <c r="BY98" i="99" s="1"/>
  <c r="Z122" i="99"/>
  <c r="Z198" i="99"/>
  <c r="CI206" i="99"/>
  <c r="CI349" i="99"/>
  <c r="CI337" i="99"/>
  <c r="AF193" i="99"/>
  <c r="AB193" i="99"/>
  <c r="S193" i="99"/>
  <c r="CI103" i="99"/>
  <c r="AG229" i="99"/>
  <c r="AC229" i="99"/>
  <c r="AD232" i="99"/>
  <c r="AH232" i="99"/>
  <c r="CD236" i="99"/>
  <c r="CE236" i="99"/>
  <c r="CF236" i="99"/>
  <c r="CD384" i="99"/>
  <c r="CF384" i="99"/>
  <c r="CE384" i="99"/>
  <c r="CD327" i="99"/>
  <c r="CE327" i="99"/>
  <c r="CF327" i="99"/>
  <c r="CF354" i="99"/>
  <c r="CD354" i="99"/>
  <c r="CE354" i="99"/>
  <c r="CH198" i="99"/>
  <c r="CE91" i="99"/>
  <c r="CD91" i="99"/>
  <c r="CF91" i="99"/>
  <c r="CD301" i="99"/>
  <c r="CE301" i="99"/>
  <c r="CF301" i="99"/>
  <c r="CD255" i="99"/>
  <c r="CE255" i="99"/>
  <c r="CF255" i="99"/>
  <c r="CI308" i="99"/>
  <c r="CG308" i="99"/>
  <c r="CH215" i="99"/>
  <c r="CG215" i="99"/>
  <c r="CD56" i="99"/>
  <c r="CE56" i="99"/>
  <c r="CF56" i="99"/>
  <c r="CD291" i="99"/>
  <c r="CE291" i="99"/>
  <c r="CF291" i="99"/>
  <c r="CF216" i="99"/>
  <c r="CE216" i="99"/>
  <c r="CD216" i="99"/>
  <c r="CD365" i="99"/>
  <c r="CE365" i="99"/>
  <c r="CF365" i="99"/>
  <c r="CE314" i="99"/>
  <c r="CD314" i="99"/>
  <c r="CF314" i="99"/>
  <c r="CF271" i="99"/>
  <c r="CH206" i="99"/>
  <c r="CG206" i="99"/>
  <c r="CE361" i="99"/>
  <c r="CI312" i="99"/>
  <c r="CI271" i="99"/>
  <c r="CE266" i="99"/>
  <c r="CG128" i="99"/>
  <c r="CG342" i="99"/>
  <c r="CE399" i="99"/>
  <c r="CG274" i="99"/>
  <c r="CH277" i="99"/>
  <c r="CH278" i="99"/>
  <c r="CG349" i="99"/>
  <c r="CF348" i="99"/>
  <c r="CH351" i="99"/>
  <c r="CG351" i="99"/>
  <c r="CI400" i="99"/>
  <c r="CG400" i="99"/>
  <c r="CG279" i="99"/>
  <c r="CH279" i="99"/>
  <c r="CF293" i="99"/>
  <c r="CD293" i="99"/>
  <c r="CE293" i="99"/>
  <c r="CD279" i="99"/>
  <c r="CE279" i="99"/>
  <c r="CF279" i="99"/>
  <c r="CD313" i="99"/>
  <c r="CE313" i="99"/>
  <c r="CF313" i="99"/>
  <c r="CG358" i="99"/>
  <c r="CH358" i="99"/>
  <c r="CG285" i="99"/>
  <c r="CH285" i="99"/>
  <c r="CF326" i="99"/>
  <c r="CD326" i="99"/>
  <c r="CE326" i="99"/>
  <c r="CE274" i="99"/>
  <c r="CF274" i="99"/>
  <c r="CD274" i="99"/>
  <c r="CD300" i="99"/>
  <c r="CE300" i="99"/>
  <c r="CF300" i="99"/>
  <c r="CH139" i="99"/>
  <c r="CH387" i="99"/>
  <c r="CG387" i="99"/>
  <c r="CD214" i="99"/>
  <c r="CE214" i="99"/>
  <c r="CF214" i="99"/>
  <c r="CH363" i="99"/>
  <c r="CG363" i="99"/>
  <c r="CF208" i="99"/>
  <c r="CE208" i="99"/>
  <c r="CD299" i="99"/>
  <c r="CE299" i="99"/>
  <c r="CF299" i="99"/>
  <c r="CF292" i="99"/>
  <c r="CD292" i="99"/>
  <c r="CE292" i="99"/>
  <c r="CF342" i="99"/>
  <c r="CD342" i="99"/>
  <c r="CE342" i="99"/>
  <c r="CG394" i="99"/>
  <c r="CE305" i="99"/>
  <c r="CI330" i="99"/>
  <c r="CI237" i="99"/>
  <c r="CI258" i="99"/>
  <c r="CE373" i="99"/>
  <c r="CH348" i="99"/>
  <c r="CF399" i="99"/>
  <c r="CH250" i="99"/>
  <c r="CG326" i="99"/>
  <c r="CH343" i="99"/>
  <c r="CG343" i="99"/>
  <c r="CG270" i="99"/>
  <c r="CH270" i="99"/>
  <c r="CD213" i="99"/>
  <c r="CE213" i="99"/>
  <c r="CF213" i="99"/>
  <c r="CF191" i="99"/>
  <c r="CD191" i="99"/>
  <c r="CD392" i="99"/>
  <c r="CE392" i="99"/>
  <c r="CF392" i="99"/>
  <c r="CF193" i="99"/>
  <c r="CE193" i="99"/>
  <c r="CE287" i="99"/>
  <c r="CD287" i="99"/>
  <c r="CF287" i="99"/>
  <c r="CD297" i="99"/>
  <c r="CE297" i="99"/>
  <c r="CF297" i="99"/>
  <c r="CD288" i="99"/>
  <c r="CF288" i="99"/>
  <c r="CE288" i="99"/>
  <c r="CG381" i="99"/>
  <c r="CH381" i="99"/>
  <c r="CE374" i="99"/>
  <c r="CF374" i="99"/>
  <c r="CD374" i="99"/>
  <c r="CF260" i="99"/>
  <c r="CD260" i="99"/>
  <c r="CE260" i="99"/>
  <c r="CE192" i="99"/>
  <c r="CF332" i="99"/>
  <c r="CD332" i="99"/>
  <c r="CE332" i="99"/>
  <c r="CF323" i="99"/>
  <c r="CE323" i="99"/>
  <c r="CD323" i="99"/>
  <c r="CG239" i="99"/>
  <c r="CH239" i="99"/>
  <c r="CD250" i="99"/>
  <c r="CE250" i="99"/>
  <c r="CF250" i="99"/>
  <c r="CF338" i="99"/>
  <c r="CD338" i="99"/>
  <c r="CE338" i="99"/>
  <c r="CD324" i="99"/>
  <c r="CE324" i="99"/>
  <c r="CF324" i="99"/>
  <c r="CE231" i="99"/>
  <c r="CF231" i="99"/>
  <c r="CD231" i="99"/>
  <c r="CE375" i="99"/>
  <c r="CD375" i="99"/>
  <c r="CF375" i="99"/>
  <c r="CD328" i="99"/>
  <c r="CE328" i="99"/>
  <c r="CF328" i="99"/>
  <c r="CE239" i="99"/>
  <c r="CD239" i="99"/>
  <c r="CF239" i="99"/>
  <c r="CG293" i="99"/>
  <c r="CI235" i="99"/>
  <c r="CG199" i="99"/>
  <c r="CE347" i="99"/>
  <c r="CI299" i="99"/>
  <c r="CF378" i="99"/>
  <c r="CH395" i="99"/>
  <c r="CG257" i="99"/>
  <c r="CI44" i="99"/>
  <c r="CI310" i="99"/>
  <c r="CD358" i="99"/>
  <c r="CE311" i="99"/>
  <c r="CE356" i="99"/>
  <c r="CI214" i="99"/>
  <c r="CD381" i="99"/>
  <c r="CG365" i="99"/>
  <c r="CH312" i="99"/>
  <c r="CI387" i="99"/>
  <c r="CG375" i="99"/>
  <c r="CG56" i="99"/>
  <c r="CG254" i="99"/>
  <c r="CG263" i="99"/>
  <c r="CF371" i="99"/>
  <c r="CE99" i="99"/>
  <c r="CF99" i="99"/>
  <c r="CD99" i="99"/>
  <c r="CD369" i="99"/>
  <c r="CE369" i="99"/>
  <c r="CF369" i="99"/>
  <c r="CF289" i="99"/>
  <c r="CD289" i="99"/>
  <c r="CE289" i="99"/>
  <c r="CE93" i="99"/>
  <c r="CD93" i="99"/>
  <c r="CF93" i="99"/>
  <c r="CD238" i="99"/>
  <c r="CF238" i="99"/>
  <c r="CE238" i="99"/>
  <c r="CF350" i="99"/>
  <c r="CD350" i="99"/>
  <c r="CE350" i="99"/>
  <c r="CD304" i="99"/>
  <c r="CE304" i="99"/>
  <c r="CF304" i="99"/>
  <c r="CE215" i="99"/>
  <c r="CF215" i="99"/>
  <c r="CD215" i="99"/>
  <c r="CF330" i="99"/>
  <c r="CE330" i="99"/>
  <c r="CD330" i="99"/>
  <c r="CD277" i="99"/>
  <c r="CF277" i="99"/>
  <c r="CE277" i="99"/>
  <c r="CG350" i="99"/>
  <c r="CH350" i="99"/>
  <c r="CE234" i="99"/>
  <c r="CF234" i="99"/>
  <c r="CD234" i="99"/>
  <c r="CD230" i="99"/>
  <c r="CF230" i="99"/>
  <c r="CE230" i="99"/>
  <c r="CG395" i="99"/>
  <c r="CG259" i="99"/>
  <c r="CG305" i="99"/>
  <c r="CE395" i="99"/>
  <c r="CH362" i="99"/>
  <c r="CE353" i="99"/>
  <c r="CG311" i="99"/>
  <c r="CE390" i="99"/>
  <c r="CG90" i="99"/>
  <c r="CG355" i="99"/>
  <c r="CE355" i="99"/>
  <c r="CE364" i="99"/>
  <c r="CG364" i="99"/>
  <c r="CE360" i="99"/>
  <c r="CE371" i="99"/>
  <c r="CG385" i="99"/>
  <c r="CD261" i="99"/>
  <c r="CF261" i="99"/>
  <c r="CE261" i="99"/>
  <c r="CD233" i="99"/>
  <c r="CE233" i="99"/>
  <c r="CF233" i="99"/>
  <c r="CE247" i="99"/>
  <c r="CF247" i="99"/>
  <c r="CD247" i="99"/>
  <c r="CG303" i="99"/>
  <c r="CH303" i="99"/>
  <c r="CD251" i="99"/>
  <c r="CF251" i="99"/>
  <c r="CE251" i="99"/>
  <c r="CH360" i="99"/>
  <c r="CG360" i="99"/>
  <c r="CF284" i="99"/>
  <c r="CD284" i="99"/>
  <c r="CE284" i="99"/>
  <c r="CD303" i="99"/>
  <c r="CE303" i="99"/>
  <c r="CF303" i="99"/>
  <c r="CE278" i="99"/>
  <c r="CF278" i="99"/>
  <c r="CD278" i="99"/>
  <c r="CD237" i="99"/>
  <c r="CE237" i="99"/>
  <c r="CF237" i="99"/>
  <c r="CG354" i="99"/>
  <c r="CH354" i="99"/>
  <c r="CH205" i="99"/>
  <c r="CE249" i="99"/>
  <c r="CF249" i="99"/>
  <c r="CD249" i="99"/>
  <c r="CD212" i="99"/>
  <c r="CE212" i="99"/>
  <c r="CF212" i="99"/>
  <c r="CG260" i="99"/>
  <c r="CH260" i="99"/>
  <c r="CE309" i="99"/>
  <c r="CF309" i="99"/>
  <c r="CD309" i="99"/>
  <c r="CE262" i="99"/>
  <c r="CF262" i="99"/>
  <c r="CD262" i="99"/>
  <c r="CD337" i="99"/>
  <c r="CE337" i="99"/>
  <c r="CF337" i="99"/>
  <c r="CG390" i="99"/>
  <c r="CG264" i="99"/>
  <c r="CE382" i="99"/>
  <c r="CF310" i="99"/>
  <c r="CE378" i="99"/>
  <c r="CG102" i="99"/>
  <c r="CH103" i="99"/>
  <c r="CG382" i="99"/>
  <c r="CH355" i="99"/>
  <c r="CH372" i="99"/>
  <c r="CG337" i="99"/>
  <c r="CD360" i="99"/>
  <c r="CE259" i="99"/>
  <c r="CG361" i="99"/>
  <c r="CE331" i="99"/>
  <c r="CH388" i="99"/>
  <c r="CG353" i="99"/>
  <c r="CF295" i="99"/>
  <c r="CD295" i="99"/>
  <c r="CE295" i="99"/>
  <c r="CG370" i="99"/>
  <c r="CH370" i="99"/>
  <c r="CF276" i="99"/>
  <c r="CD276" i="99"/>
  <c r="CE276" i="99"/>
  <c r="CF322" i="99"/>
  <c r="CD322" i="99"/>
  <c r="CE322" i="99"/>
  <c r="CF100" i="99"/>
  <c r="CD100" i="99"/>
  <c r="CE100" i="99"/>
  <c r="CE280" i="99"/>
  <c r="CD280" i="99"/>
  <c r="CF280" i="99"/>
  <c r="CD272" i="99"/>
  <c r="CE272" i="99"/>
  <c r="CF272" i="99"/>
  <c r="CH379" i="99"/>
  <c r="CG379" i="99"/>
  <c r="CI350" i="99"/>
  <c r="CH380" i="99"/>
  <c r="CG380" i="99"/>
  <c r="CE97" i="99"/>
  <c r="CE122" i="99"/>
  <c r="CF122" i="99"/>
  <c r="CE294" i="99"/>
  <c r="CD294" i="99"/>
  <c r="CF294" i="99"/>
  <c r="CE254" i="99"/>
  <c r="CF254" i="99"/>
  <c r="CD254" i="99"/>
  <c r="CD283" i="99"/>
  <c r="CE283" i="99"/>
  <c r="CF283" i="99"/>
  <c r="CI391" i="99"/>
  <c r="CG391" i="99"/>
  <c r="CD370" i="99"/>
  <c r="CG266" i="99"/>
  <c r="CG345" i="99"/>
  <c r="CG331" i="99"/>
  <c r="CF372" i="99"/>
  <c r="CF362" i="99"/>
  <c r="CG341" i="99"/>
  <c r="CG295" i="99"/>
  <c r="CE232" i="99"/>
  <c r="CG103" i="99"/>
  <c r="CG366" i="99"/>
  <c r="CG356" i="99"/>
  <c r="CD351" i="99"/>
  <c r="CE197" i="99"/>
  <c r="CE345" i="99"/>
  <c r="CH361" i="99"/>
  <c r="CG388" i="99"/>
  <c r="CE128" i="99"/>
  <c r="CF128" i="99"/>
  <c r="CD128" i="99"/>
  <c r="CD285" i="99"/>
  <c r="CE285" i="99"/>
  <c r="CF285" i="99"/>
  <c r="CE242" i="99"/>
  <c r="CF242" i="99"/>
  <c r="CD242" i="99"/>
  <c r="CD196" i="99"/>
  <c r="CE196" i="99"/>
  <c r="CF196" i="99"/>
  <c r="CD336" i="99"/>
  <c r="CE336" i="99"/>
  <c r="CF336" i="99"/>
  <c r="CD335" i="99"/>
  <c r="CE335" i="99"/>
  <c r="CF335" i="99"/>
  <c r="CD273" i="99"/>
  <c r="CE273" i="99"/>
  <c r="CF273" i="99"/>
  <c r="CE199" i="99"/>
  <c r="CD199" i="99"/>
  <c r="CI398" i="99"/>
  <c r="CG398" i="99"/>
  <c r="CG233" i="99"/>
  <c r="CH233" i="99"/>
  <c r="CF217" i="99"/>
  <c r="CD217" i="99"/>
  <c r="CE217" i="99"/>
  <c r="CD264" i="99"/>
  <c r="CE264" i="99"/>
  <c r="CF264" i="99"/>
  <c r="CE90" i="99"/>
  <c r="CF90" i="99"/>
  <c r="CD90" i="99"/>
  <c r="CH191" i="99"/>
  <c r="CD142" i="99"/>
  <c r="CE142" i="99"/>
  <c r="CF142" i="99"/>
  <c r="CE298" i="99"/>
  <c r="CD298" i="99"/>
  <c r="CF298" i="99"/>
  <c r="CI122" i="99"/>
  <c r="CD257" i="99"/>
  <c r="CE257" i="99"/>
  <c r="CF257" i="99"/>
  <c r="CE101" i="99"/>
  <c r="CD101" i="99"/>
  <c r="CF101" i="99"/>
  <c r="CD263" i="99"/>
  <c r="CE263" i="99"/>
  <c r="CF263" i="99"/>
  <c r="CE385" i="99"/>
  <c r="CE379" i="99"/>
  <c r="CD343" i="99"/>
  <c r="CG399" i="99"/>
  <c r="CD363" i="99"/>
  <c r="CF393" i="99"/>
  <c r="CG371" i="99"/>
  <c r="CE366" i="99"/>
  <c r="CE102" i="99"/>
  <c r="CH393" i="99"/>
  <c r="CF349" i="99"/>
  <c r="CE270" i="99"/>
  <c r="CF270" i="99"/>
  <c r="CD270" i="99"/>
  <c r="CE282" i="99"/>
  <c r="CF282" i="99"/>
  <c r="CD282" i="99"/>
  <c r="CD44" i="99"/>
  <c r="CE44" i="99"/>
  <c r="CF44" i="99"/>
  <c r="CE235" i="99"/>
  <c r="CF235" i="99"/>
  <c r="CD235" i="99"/>
  <c r="CI389" i="99"/>
  <c r="CG389" i="99"/>
  <c r="CG346" i="99"/>
  <c r="CH346" i="99"/>
  <c r="CH347" i="99"/>
  <c r="CG347" i="99"/>
  <c r="CE241" i="99"/>
  <c r="CD241" i="99"/>
  <c r="CF241" i="99"/>
  <c r="CE306" i="99"/>
  <c r="CD306" i="99"/>
  <c r="CF306" i="99"/>
  <c r="CD316" i="99"/>
  <c r="CE316" i="99"/>
  <c r="CF316" i="99"/>
  <c r="CD252" i="99"/>
  <c r="CE252" i="99"/>
  <c r="CF252" i="99"/>
  <c r="CH396" i="99"/>
  <c r="CG396" i="99"/>
  <c r="CG338" i="99"/>
  <c r="CH338" i="99"/>
  <c r="CE141" i="99"/>
  <c r="CF141" i="99"/>
  <c r="CD141" i="99"/>
  <c r="CD206" i="99"/>
  <c r="CE206" i="99"/>
  <c r="CF206" i="99"/>
  <c r="CE258" i="99"/>
  <c r="CF258" i="99"/>
  <c r="CD258" i="99"/>
  <c r="CH200" i="99"/>
  <c r="CD253" i="99"/>
  <c r="CE253" i="99"/>
  <c r="CF253" i="99"/>
  <c r="CD269" i="99"/>
  <c r="CF269" i="99"/>
  <c r="CE269" i="99"/>
  <c r="CF346" i="99"/>
  <c r="CD346" i="99"/>
  <c r="CE346" i="99"/>
  <c r="CE103" i="99"/>
  <c r="CG322" i="99"/>
  <c r="CG373" i="99"/>
  <c r="CE341" i="99"/>
  <c r="CD379" i="99"/>
  <c r="CG378" i="99"/>
  <c r="CE400" i="99"/>
  <c r="CD396" i="99"/>
  <c r="CH369" i="99"/>
  <c r="CE388" i="99"/>
  <c r="CG196" i="99"/>
  <c r="CH196" i="99"/>
  <c r="CE398" i="99"/>
  <c r="CG304" i="99"/>
  <c r="CE308" i="99"/>
  <c r="CE394" i="99"/>
  <c r="CE349" i="99"/>
  <c r="AF229" i="99"/>
  <c r="CA229" i="99"/>
  <c r="AB229" i="99"/>
  <c r="CA197" i="99"/>
  <c r="AF197" i="99"/>
  <c r="BZ125" i="99"/>
  <c r="AF232" i="99"/>
  <c r="AB232" i="99"/>
  <c r="S232" i="99"/>
  <c r="CA232" i="99"/>
  <c r="AF211" i="99"/>
  <c r="CA211" i="99"/>
  <c r="AB211" i="99"/>
  <c r="AA125" i="99"/>
  <c r="BZ139" i="99"/>
  <c r="CC140" i="99"/>
  <c r="CF140" i="99" s="1"/>
  <c r="AG140" i="99"/>
  <c r="CB140" i="99"/>
  <c r="CE140" i="99" s="1"/>
  <c r="AG138" i="99"/>
  <c r="CB138" i="99"/>
  <c r="CI138" i="99" s="1"/>
  <c r="AH95" i="99"/>
  <c r="CC95" i="99"/>
  <c r="CA192" i="99"/>
  <c r="CD192" i="99" s="1"/>
  <c r="BY365" i="99" a="1"/>
  <c r="BY365" i="99" s="1"/>
  <c r="BW365" i="99" a="1"/>
  <c r="BW365" i="99" s="1"/>
  <c r="BZ200" i="99"/>
  <c r="BY262" i="99" a="1"/>
  <c r="BY262" i="99" s="1"/>
  <c r="BX262" i="99" a="1"/>
  <c r="BX262" i="99" s="1"/>
  <c r="BW262" i="99" a="1"/>
  <c r="BW262" i="99" s="1"/>
  <c r="BW372" i="99" a="1"/>
  <c r="BW372" i="99" s="1"/>
  <c r="BX372" i="99" a="1"/>
  <c r="BX372" i="99" s="1"/>
  <c r="BV372" i="99" a="1"/>
  <c r="BV372" i="99" s="1"/>
  <c r="BY343" i="99" a="1"/>
  <c r="BY343" i="99" s="1"/>
  <c r="BX343" i="99" a="1"/>
  <c r="BX343" i="99" s="1"/>
  <c r="BV343" i="99" a="1"/>
  <c r="BV343" i="99" s="1"/>
  <c r="BV399" i="99" a="1"/>
  <c r="BV399" i="99" s="1"/>
  <c r="BW399" i="99" a="1"/>
  <c r="BW399" i="99" s="1"/>
  <c r="BW293" i="99" a="1"/>
  <c r="BW293" i="99" s="1"/>
  <c r="BY293" i="99" a="1"/>
  <c r="BY293" i="99" s="1"/>
  <c r="BX276" i="99" a="1"/>
  <c r="BX276" i="99" s="1"/>
  <c r="BW276" i="99" a="1"/>
  <c r="BW276" i="99" s="1"/>
  <c r="BY276" i="99" a="1"/>
  <c r="BY276" i="99" s="1"/>
  <c r="BV293" i="99" a="1"/>
  <c r="BV293" i="99" s="1"/>
  <c r="BX348" i="99" a="1"/>
  <c r="BX348" i="99" s="1"/>
  <c r="BY258" i="99" a="1"/>
  <c r="BY258" i="99" s="1"/>
  <c r="BY369" i="99" a="1"/>
  <c r="BY369" i="99" s="1"/>
  <c r="BW239" i="99" a="1"/>
  <c r="BW239" i="99" s="1"/>
  <c r="BV350" i="99" a="1"/>
  <c r="BV350" i="99" s="1"/>
  <c r="BX103" i="99" a="1"/>
  <c r="BX103" i="99" s="1"/>
  <c r="CC232" i="99"/>
  <c r="CF232" i="99" s="1"/>
  <c r="BY361" i="99" a="1"/>
  <c r="BY361" i="99" s="1"/>
  <c r="BX252" i="99" a="1"/>
  <c r="BX252" i="99" s="1"/>
  <c r="CC207" i="99"/>
  <c r="CF207" i="99" s="1"/>
  <c r="BV44" i="99" a="1"/>
  <c r="BV44" i="99" s="1"/>
  <c r="BY378" i="99" a="1"/>
  <c r="BY378" i="99" s="1"/>
  <c r="BV337" i="99" a="1"/>
  <c r="BV337" i="99" s="1"/>
  <c r="BV342" i="99" a="1"/>
  <c r="BV342" i="99" s="1"/>
  <c r="BY253" i="99" a="1"/>
  <c r="BY253" i="99" s="1"/>
  <c r="BX253" i="99" a="1"/>
  <c r="BX253" i="99" s="1"/>
  <c r="BW253" i="99" a="1"/>
  <c r="BW253" i="99" s="1"/>
  <c r="BZ204" i="99"/>
  <c r="AH199" i="99"/>
  <c r="CC199" i="99"/>
  <c r="CH199" i="99" s="1"/>
  <c r="BZ55" i="99"/>
  <c r="BV395" i="99" a="1"/>
  <c r="BV395" i="99" s="1"/>
  <c r="BW395" i="99" a="1"/>
  <c r="BW395" i="99" s="1"/>
  <c r="AC190" i="99"/>
  <c r="CB190" i="99"/>
  <c r="BV349" i="99" a="1"/>
  <c r="BV349" i="99" s="1"/>
  <c r="BW349" i="99" a="1"/>
  <c r="BW349" i="99" s="1"/>
  <c r="BX269" i="99" a="1"/>
  <c r="BX269" i="99" s="1"/>
  <c r="BY269" i="99" a="1"/>
  <c r="BY269" i="99" s="1"/>
  <c r="BW269" i="99" a="1"/>
  <c r="BW269" i="99" s="1"/>
  <c r="BW297" i="99" a="1"/>
  <c r="BW297" i="99" s="1"/>
  <c r="BY297" i="99" a="1"/>
  <c r="BY297" i="99" s="1"/>
  <c r="BY328" i="99" a="1"/>
  <c r="BY328" i="99" s="1"/>
  <c r="BW328" i="99" a="1"/>
  <c r="BW328" i="99" s="1"/>
  <c r="BX328" i="99" a="1"/>
  <c r="BX328" i="99" s="1"/>
  <c r="BX273" i="99" a="1"/>
  <c r="BX273" i="99" s="1"/>
  <c r="BY273" i="99" a="1"/>
  <c r="BY273" i="99" s="1"/>
  <c r="BW273" i="99" a="1"/>
  <c r="BW273" i="99" s="1"/>
  <c r="BW101" i="99" a="1"/>
  <c r="BW101" i="99" s="1"/>
  <c r="BX101" i="99" a="1"/>
  <c r="BX101" i="99" s="1"/>
  <c r="BY101" i="99" a="1"/>
  <c r="BY101" i="99" s="1"/>
  <c r="CA95" i="99"/>
  <c r="BW257" i="99" a="1"/>
  <c r="BW257" i="99" s="1"/>
  <c r="BY257" i="99" a="1"/>
  <c r="BY257" i="99" s="1"/>
  <c r="CA97" i="99"/>
  <c r="CA140" i="99"/>
  <c r="CB191" i="99"/>
  <c r="CI191" i="99" s="1"/>
  <c r="BY288" i="99" a="1"/>
  <c r="BY288" i="99" s="1"/>
  <c r="BX288" i="99" a="1"/>
  <c r="BX288" i="99" s="1"/>
  <c r="BW288" i="99" a="1"/>
  <c r="BW288" i="99" s="1"/>
  <c r="BZ98" i="99"/>
  <c r="BY247" i="99" a="1"/>
  <c r="BY247" i="99" s="1"/>
  <c r="BW247" i="99" a="1"/>
  <c r="BW247" i="99" s="1"/>
  <c r="BX247" i="99" a="1"/>
  <c r="BX247" i="99" s="1"/>
  <c r="BX309" i="99" a="1"/>
  <c r="BX309" i="99" s="1"/>
  <c r="BY309" i="99" a="1"/>
  <c r="BY309" i="99" s="1"/>
  <c r="BX354" i="99" a="1"/>
  <c r="BX354" i="99" s="1"/>
  <c r="BY354" i="99" a="1"/>
  <c r="BY354" i="99" s="1"/>
  <c r="BX277" i="99" a="1"/>
  <c r="BX277" i="99" s="1"/>
  <c r="BW277" i="99" a="1"/>
  <c r="BW277" i="99" s="1"/>
  <c r="BW306" i="99" a="1"/>
  <c r="BW306" i="99" s="1"/>
  <c r="BY306" i="99" a="1"/>
  <c r="BY306" i="99" s="1"/>
  <c r="BX306" i="99" a="1"/>
  <c r="BX306" i="99" s="1"/>
  <c r="BW392" i="99" a="1"/>
  <c r="BW392" i="99" s="1"/>
  <c r="BY392" i="99" a="1"/>
  <c r="BY392" i="99" s="1"/>
  <c r="BX392" i="99" a="1"/>
  <c r="BX392" i="99" s="1"/>
  <c r="BV259" i="99" a="1"/>
  <c r="BV259" i="99" s="1"/>
  <c r="BW259" i="99" a="1"/>
  <c r="BW259" i="99" s="1"/>
  <c r="BY259" i="99" a="1"/>
  <c r="BY259" i="99" s="1"/>
  <c r="BX310" i="99" a="1"/>
  <c r="BX310" i="99" s="1"/>
  <c r="BV310" i="99" a="1"/>
  <c r="BV310" i="99" s="1"/>
  <c r="BW310" i="99" a="1"/>
  <c r="BW310" i="99" s="1"/>
  <c r="BX299" i="99" a="1"/>
  <c r="BX299" i="99" s="1"/>
  <c r="BW299" i="99" a="1"/>
  <c r="BW299" i="99" s="1"/>
  <c r="BW346" i="99" a="1"/>
  <c r="BW346" i="99" s="1"/>
  <c r="BW343" i="99" a="1"/>
  <c r="BW343" i="99" s="1"/>
  <c r="BV303" i="99" a="1"/>
  <c r="BV303" i="99" s="1"/>
  <c r="BX257" i="99" a="1"/>
  <c r="BX257" i="99" s="1"/>
  <c r="BV338" i="99" a="1"/>
  <c r="BV338" i="99" s="1"/>
  <c r="BX258" i="99" a="1"/>
  <c r="BX258" i="99" s="1"/>
  <c r="BW309" i="99" a="1"/>
  <c r="BW309" i="99" s="1"/>
  <c r="BV101" i="99" a="1"/>
  <c r="BV101" i="99" s="1"/>
  <c r="CC203" i="99"/>
  <c r="CF203" i="99" s="1"/>
  <c r="CC94" i="99"/>
  <c r="CF94" i="99" s="1"/>
  <c r="AG126" i="99"/>
  <c r="CB126" i="99"/>
  <c r="BX285" i="99" a="1"/>
  <c r="BX285" i="99" s="1"/>
  <c r="BY285" i="99" a="1"/>
  <c r="BY285" i="99" s="1"/>
  <c r="BX272" i="99" a="1"/>
  <c r="BX272" i="99" s="1"/>
  <c r="BY272" i="99" a="1"/>
  <c r="BY272" i="99" s="1"/>
  <c r="BW272" i="99" a="1"/>
  <c r="BW272" i="99" s="1"/>
  <c r="BX248" i="99" a="1"/>
  <c r="BX248" i="99" s="1"/>
  <c r="BW248" i="99" a="1"/>
  <c r="BW248" i="99" s="1"/>
  <c r="BY248" i="99" a="1"/>
  <c r="BY248" i="99" s="1"/>
  <c r="BV248" i="99" a="1"/>
  <c r="BV248" i="99" s="1"/>
  <c r="BZ89" i="99"/>
  <c r="BV308" i="99" a="1"/>
  <c r="BV308" i="99" s="1"/>
  <c r="BY308" i="99" a="1"/>
  <c r="BY308" i="99" s="1"/>
  <c r="BW308" i="99" a="1"/>
  <c r="BW308" i="99" s="1"/>
  <c r="AH229" i="99"/>
  <c r="CC229" i="99"/>
  <c r="CF229" i="99" s="1"/>
  <c r="BW283" i="99" a="1"/>
  <c r="BW283" i="99" s="1"/>
  <c r="BY283" i="99" a="1"/>
  <c r="BY283" i="99" s="1"/>
  <c r="BX283" i="99" a="1"/>
  <c r="BX283" i="99" s="1"/>
  <c r="AH197" i="99"/>
  <c r="CC197" i="99"/>
  <c r="CF197" i="99" s="1"/>
  <c r="BW382" i="99" a="1"/>
  <c r="BW382" i="99" s="1"/>
  <c r="BV382" i="99" a="1"/>
  <c r="BV382" i="99" s="1"/>
  <c r="BY382" i="99" a="1"/>
  <c r="BY382" i="99" s="1"/>
  <c r="BX291" i="99" a="1"/>
  <c r="BX291" i="99" s="1"/>
  <c r="BW291" i="99" a="1"/>
  <c r="BW291" i="99" s="1"/>
  <c r="BY291" i="99" a="1"/>
  <c r="BY291" i="99" s="1"/>
  <c r="BY268" i="99" a="1"/>
  <c r="BY268" i="99" s="1"/>
  <c r="BW268" i="99" a="1"/>
  <c r="BW268" i="99" s="1"/>
  <c r="BX268" i="99" a="1"/>
  <c r="BX268" i="99" s="1"/>
  <c r="BV363" i="99" a="1"/>
  <c r="BV363" i="99" s="1"/>
  <c r="BX363" i="99" a="1"/>
  <c r="BX363" i="99" s="1"/>
  <c r="BY363" i="99" a="1"/>
  <c r="BY363" i="99" s="1"/>
  <c r="BY263" i="99" a="1"/>
  <c r="BY263" i="99" s="1"/>
  <c r="BW263" i="99" a="1"/>
  <c r="BW263" i="99" s="1"/>
  <c r="BV379" i="99" a="1"/>
  <c r="BV379" i="99" s="1"/>
  <c r="BY379" i="99" a="1"/>
  <c r="BY379" i="99" s="1"/>
  <c r="BX128" i="99" a="1"/>
  <c r="BX128" i="99" s="1"/>
  <c r="BW400" i="99" a="1"/>
  <c r="BW400" i="99" s="1"/>
  <c r="BY400" i="99" a="1"/>
  <c r="BY400" i="99" s="1"/>
  <c r="BV400" i="99" a="1"/>
  <c r="BV400" i="99" s="1"/>
  <c r="BX342" i="99" a="1"/>
  <c r="BX342" i="99" s="1"/>
  <c r="BY301" i="99" a="1"/>
  <c r="BY301" i="99" s="1"/>
  <c r="BX301" i="99" a="1"/>
  <c r="BX301" i="99" s="1"/>
  <c r="BW301" i="99" a="1"/>
  <c r="BW301" i="99" s="1"/>
  <c r="BV272" i="99" a="1"/>
  <c r="BV272" i="99" s="1"/>
  <c r="BY342" i="99" a="1"/>
  <c r="BY342" i="99" s="1"/>
  <c r="BX350" i="99" a="1"/>
  <c r="BX350" i="99" s="1"/>
  <c r="BX360" i="99" a="1"/>
  <c r="BX360" i="99" s="1"/>
  <c r="BX379" i="99" a="1"/>
  <c r="BX379" i="99" s="1"/>
  <c r="BV258" i="99" a="1"/>
  <c r="BV258" i="99" s="1"/>
  <c r="BV277" i="99" a="1"/>
  <c r="BV277" i="99" s="1"/>
  <c r="BV291" i="99" a="1"/>
  <c r="BV291" i="99" s="1"/>
  <c r="BV309" i="99" a="1"/>
  <c r="BV309" i="99" s="1"/>
  <c r="BV365" i="99" a="1"/>
  <c r="BV365" i="99" s="1"/>
  <c r="BV269" i="99" a="1"/>
  <c r="BV269" i="99" s="1"/>
  <c r="BY372" i="99" a="1"/>
  <c r="BY372" i="99" s="1"/>
  <c r="BY261" i="99" a="1"/>
  <c r="BY261" i="99" s="1"/>
  <c r="BX261" i="99" a="1"/>
  <c r="BX261" i="99" s="1"/>
  <c r="BW261" i="99" a="1"/>
  <c r="BW261" i="99" s="1"/>
  <c r="BW316" i="99" a="1"/>
  <c r="BW316" i="99" s="1"/>
  <c r="BY316" i="99" a="1"/>
  <c r="BY316" i="99" s="1"/>
  <c r="BW384" i="99" a="1"/>
  <c r="BW384" i="99" s="1"/>
  <c r="BX384" i="99" a="1"/>
  <c r="BX384" i="99" s="1"/>
  <c r="BY384" i="99" a="1"/>
  <c r="BY384" i="99" s="1"/>
  <c r="BX313" i="99" a="1"/>
  <c r="BX313" i="99" s="1"/>
  <c r="BW313" i="99" a="1"/>
  <c r="BW313" i="99" s="1"/>
  <c r="BY313" i="99" a="1"/>
  <c r="BY313" i="99" s="1"/>
  <c r="BY279" i="99" a="1"/>
  <c r="BY279" i="99" s="1"/>
  <c r="BX279" i="99" a="1"/>
  <c r="BX279" i="99" s="1"/>
  <c r="BY295" i="99" a="1"/>
  <c r="BY295" i="99" s="1"/>
  <c r="BW295" i="99" a="1"/>
  <c r="BW295" i="99" s="1"/>
  <c r="BZ138" i="99"/>
  <c r="BX270" i="99" a="1"/>
  <c r="BX270" i="99" s="1"/>
  <c r="BY270" i="99" a="1"/>
  <c r="BY270" i="99" s="1"/>
  <c r="BZ198" i="99"/>
  <c r="CB139" i="99"/>
  <c r="CI139" i="99" s="1"/>
  <c r="CB89" i="99"/>
  <c r="CI89" i="99" s="1"/>
  <c r="CC126" i="99"/>
  <c r="CF126" i="99" s="1"/>
  <c r="AH55" i="99"/>
  <c r="CC55" i="99"/>
  <c r="BY102" i="99" a="1"/>
  <c r="BY102" i="99" s="1"/>
  <c r="BV102" i="99" a="1"/>
  <c r="BV102" i="99" s="1"/>
  <c r="BW102" i="99" a="1"/>
  <c r="BW102" i="99" s="1"/>
  <c r="BY364" i="99" a="1"/>
  <c r="BY364" i="99" s="1"/>
  <c r="BV364" i="99" a="1"/>
  <c r="BV364" i="99" s="1"/>
  <c r="BW364" i="99" a="1"/>
  <c r="BW364" i="99" s="1"/>
  <c r="BV378" i="99" a="1"/>
  <c r="BV378" i="99" s="1"/>
  <c r="BW378" i="99" a="1"/>
  <c r="BW378" i="99" s="1"/>
  <c r="BY381" i="99" a="1"/>
  <c r="BY381" i="99" s="1"/>
  <c r="BX381" i="99" a="1"/>
  <c r="BX381" i="99" s="1"/>
  <c r="BV381" i="99" a="1"/>
  <c r="BV381" i="99" s="1"/>
  <c r="BW369" i="99" a="1"/>
  <c r="BW369" i="99" s="1"/>
  <c r="BX369" i="99" a="1"/>
  <c r="BX369" i="99" s="1"/>
  <c r="BV253" i="99" a="1"/>
  <c r="BV253" i="99" s="1"/>
  <c r="BW390" i="99" a="1"/>
  <c r="BW390" i="99" s="1"/>
  <c r="BY390" i="99" a="1"/>
  <c r="BY390" i="99" s="1"/>
  <c r="BV390" i="99" a="1"/>
  <c r="BV390" i="99" s="1"/>
  <c r="BX337" i="99" a="1"/>
  <c r="BX337" i="99" s="1"/>
  <c r="BV261" i="99" a="1"/>
  <c r="BV261" i="99" s="1"/>
  <c r="BV392" i="99" a="1"/>
  <c r="BV392" i="99" s="1"/>
  <c r="BX349" i="99" a="1"/>
  <c r="BX349" i="99" s="1"/>
  <c r="BV316" i="99" a="1"/>
  <c r="BV316" i="99" s="1"/>
  <c r="BV260" i="99" a="1"/>
  <c r="BV260" i="99" s="1"/>
  <c r="BY355" i="99" a="1"/>
  <c r="BY355" i="99" s="1"/>
  <c r="BV262" i="99" a="1"/>
  <c r="BV262" i="99" s="1"/>
  <c r="BX259" i="99" a="1"/>
  <c r="BX259" i="99" s="1"/>
  <c r="BV257" i="99" a="1"/>
  <c r="BV257" i="99" s="1"/>
  <c r="BY399" i="99" a="1"/>
  <c r="BY399" i="99" s="1"/>
  <c r="BV285" i="99" a="1"/>
  <c r="BV285" i="99" s="1"/>
  <c r="BX293" i="99" a="1"/>
  <c r="BX293" i="99" s="1"/>
  <c r="BY387" i="99" a="1"/>
  <c r="BY387" i="99" s="1"/>
  <c r="BW287" i="99" a="1"/>
  <c r="BW287" i="99" s="1"/>
  <c r="BX287" i="99" a="1"/>
  <c r="BX287" i="99" s="1"/>
  <c r="BY287" i="99" a="1"/>
  <c r="BY287" i="99" s="1"/>
  <c r="BW336" i="99" a="1"/>
  <c r="BW336" i="99" s="1"/>
  <c r="BX336" i="99" a="1"/>
  <c r="BX336" i="99" s="1"/>
  <c r="BY336" i="99" a="1"/>
  <c r="BY336" i="99" s="1"/>
  <c r="BZ95" i="99"/>
  <c r="BX44" i="99" a="1"/>
  <c r="BX44" i="99" s="1"/>
  <c r="BW44" i="99" a="1"/>
  <c r="BW44" i="99" s="1"/>
  <c r="CA94" i="99"/>
  <c r="BY242" i="99" a="1"/>
  <c r="BY242" i="99" s="1"/>
  <c r="BX242" i="99" a="1"/>
  <c r="BX242" i="99" s="1"/>
  <c r="BW242" i="99" a="1"/>
  <c r="BW242" i="99" s="1"/>
  <c r="BY298" i="99" a="1"/>
  <c r="BY298" i="99" s="1"/>
  <c r="BW298" i="99" a="1"/>
  <c r="BW298" i="99" s="1"/>
  <c r="BX298" i="99" a="1"/>
  <c r="BX298" i="99" s="1"/>
  <c r="BY375" i="99" a="1"/>
  <c r="BY375" i="99" s="1"/>
  <c r="BW375" i="99" a="1"/>
  <c r="BW375" i="99" s="1"/>
  <c r="BX294" i="99" a="1"/>
  <c r="BX294" i="99" s="1"/>
  <c r="BW294" i="99" a="1"/>
  <c r="BW294" i="99" s="1"/>
  <c r="BY294" i="99" a="1"/>
  <c r="BY294" i="99" s="1"/>
  <c r="BW314" i="99" a="1"/>
  <c r="BW314" i="99" s="1"/>
  <c r="BY314" i="99" a="1"/>
  <c r="BY314" i="99" s="1"/>
  <c r="BX314" i="99" a="1"/>
  <c r="BX314" i="99" s="1"/>
  <c r="AF208" i="99"/>
  <c r="CA208" i="99"/>
  <c r="CD208" i="99" s="1"/>
  <c r="CC97" i="99"/>
  <c r="CI97" i="99" s="1"/>
  <c r="CB205" i="99"/>
  <c r="CI205" i="99" s="1"/>
  <c r="BV266" i="99" a="1"/>
  <c r="BV266" i="99" s="1"/>
  <c r="BW266" i="99" a="1"/>
  <c r="BW266" i="99" s="1"/>
  <c r="BY266" i="99" a="1"/>
  <c r="BY266" i="99" s="1"/>
  <c r="BX278" i="99" a="1"/>
  <c r="BX278" i="99" s="1"/>
  <c r="BW278" i="99" a="1"/>
  <c r="BW278" i="99" s="1"/>
  <c r="AC188" i="99"/>
  <c r="CB188" i="99"/>
  <c r="CB203" i="99"/>
  <c r="BW275" i="99" a="1"/>
  <c r="BW275" i="99" s="1"/>
  <c r="BY275" i="99" a="1"/>
  <c r="BY275" i="99" s="1"/>
  <c r="BX275" i="99" a="1"/>
  <c r="BX275" i="99" s="1"/>
  <c r="CB98" i="99"/>
  <c r="CI98" i="99" s="1"/>
  <c r="BW326" i="99" a="1"/>
  <c r="BW326" i="99" s="1"/>
  <c r="BY326" i="99" a="1"/>
  <c r="BY326" i="99" s="1"/>
  <c r="BY128" i="99" a="1"/>
  <c r="BY128" i="99" s="1"/>
  <c r="BW128" i="99" a="1"/>
  <c r="BW128" i="99" s="1"/>
  <c r="BV358" i="99" a="1"/>
  <c r="BV358" i="99" s="1"/>
  <c r="BY358" i="99" a="1"/>
  <c r="BY358" i="99" s="1"/>
  <c r="BX358" i="99" a="1"/>
  <c r="BX358" i="99" s="1"/>
  <c r="BV371" i="99" a="1"/>
  <c r="BV371" i="99" s="1"/>
  <c r="BW371" i="99" a="1"/>
  <c r="BW371" i="99" s="1"/>
  <c r="BY91" i="99" a="1"/>
  <c r="BY91" i="99" s="1"/>
  <c r="BW91" i="99" a="1"/>
  <c r="BW91" i="99" s="1"/>
  <c r="BX91" i="99" a="1"/>
  <c r="BX91" i="99" s="1"/>
  <c r="BX271" i="99" a="1"/>
  <c r="BX271" i="99" s="1"/>
  <c r="BW271" i="99" a="1"/>
  <c r="BW271" i="99" s="1"/>
  <c r="BV271" i="99" a="1"/>
  <c r="BV271" i="99" s="1"/>
  <c r="BW385" i="99" a="1"/>
  <c r="BW385" i="99" s="1"/>
  <c r="BY385" i="99" a="1"/>
  <c r="BY385" i="99" s="1"/>
  <c r="BV385" i="99" a="1"/>
  <c r="BV385" i="99" s="1"/>
  <c r="BW280" i="99" a="1"/>
  <c r="BW280" i="99" s="1"/>
  <c r="BY280" i="99" a="1"/>
  <c r="BY280" i="99" s="1"/>
  <c r="BX280" i="99" a="1"/>
  <c r="BX280" i="99" s="1"/>
  <c r="BW348" i="99" a="1"/>
  <c r="BW348" i="99" s="1"/>
  <c r="BV348" i="99" a="1"/>
  <c r="BV348" i="99" s="1"/>
  <c r="BW398" i="99" a="1"/>
  <c r="BW398" i="99" s="1"/>
  <c r="BY398" i="99" a="1"/>
  <c r="BY398" i="99" s="1"/>
  <c r="BV398" i="99" a="1"/>
  <c r="BV398" i="99" s="1"/>
  <c r="BW322" i="99" a="1"/>
  <c r="BW322" i="99" s="1"/>
  <c r="BY322" i="99" a="1"/>
  <c r="BY322" i="99" s="1"/>
  <c r="BY304" i="99" a="1"/>
  <c r="BY304" i="99" s="1"/>
  <c r="BW304" i="99" a="1"/>
  <c r="BW304" i="99" s="1"/>
  <c r="BY345" i="99" a="1"/>
  <c r="BY345" i="99" s="1"/>
  <c r="BV345" i="99" a="1"/>
  <c r="BV345" i="99" s="1"/>
  <c r="BW345" i="99" a="1"/>
  <c r="BW345" i="99" s="1"/>
  <c r="BV336" i="99" a="1"/>
  <c r="BV336" i="99" s="1"/>
  <c r="BX326" i="99" a="1"/>
  <c r="BX326" i="99" s="1"/>
  <c r="BY337" i="99" a="1"/>
  <c r="BY337" i="99" s="1"/>
  <c r="BX385" i="99" a="1"/>
  <c r="BX385" i="99" s="1"/>
  <c r="BW260" i="99" a="1"/>
  <c r="BW260" i="99" s="1"/>
  <c r="CB94" i="99"/>
  <c r="BV270" i="99" a="1"/>
  <c r="BV270" i="99" s="1"/>
  <c r="BV268" i="99" a="1"/>
  <c r="BV268" i="99" s="1"/>
  <c r="BV346" i="99" a="1"/>
  <c r="BV346" i="99" s="1"/>
  <c r="BW292" i="99" a="1"/>
  <c r="BW292" i="99" s="1"/>
  <c r="BX292" i="99" a="1"/>
  <c r="BX292" i="99" s="1"/>
  <c r="BY292" i="99" a="1"/>
  <c r="BY292" i="99" s="1"/>
  <c r="BY300" i="99" a="1"/>
  <c r="BY300" i="99" s="1"/>
  <c r="BX300" i="99" a="1"/>
  <c r="BX300" i="99" s="1"/>
  <c r="BW300" i="99" a="1"/>
  <c r="BW300" i="99" s="1"/>
  <c r="CA125" i="99"/>
  <c r="CA98" i="99"/>
  <c r="CA89" i="99"/>
  <c r="CB55" i="99"/>
  <c r="CB200" i="99"/>
  <c r="CI200" i="99" s="1"/>
  <c r="BV351" i="99" a="1"/>
  <c r="BV351" i="99" s="1"/>
  <c r="BX351" i="99" a="1"/>
  <c r="BX351" i="99" s="1"/>
  <c r="BY351" i="99" a="1"/>
  <c r="BY351" i="99" s="1"/>
  <c r="BW388" i="99" a="1"/>
  <c r="BW388" i="99" s="1"/>
  <c r="BV388" i="99" a="1"/>
  <c r="BV388" i="99" s="1"/>
  <c r="BV103" i="99" a="1"/>
  <c r="BV103" i="99" s="1"/>
  <c r="BW103" i="99" a="1"/>
  <c r="BW103" i="99" s="1"/>
  <c r="BY353" i="99" a="1"/>
  <c r="BY353" i="99" s="1"/>
  <c r="BW353" i="99" a="1"/>
  <c r="BW353" i="99" s="1"/>
  <c r="BV353" i="99" a="1"/>
  <c r="BV353" i="99" s="1"/>
  <c r="BV356" i="99" a="1"/>
  <c r="BV356" i="99" s="1"/>
  <c r="BY356" i="99" a="1"/>
  <c r="BY356" i="99" s="1"/>
  <c r="BW356" i="99" a="1"/>
  <c r="BW356" i="99" s="1"/>
  <c r="BY391" i="99" a="1"/>
  <c r="BY391" i="99" s="1"/>
  <c r="BW391" i="99" a="1"/>
  <c r="BW391" i="99" s="1"/>
  <c r="BV391" i="99" a="1"/>
  <c r="BV391" i="99" s="1"/>
  <c r="BV312" i="99" a="1"/>
  <c r="BV312" i="99" s="1"/>
  <c r="BX312" i="99" a="1"/>
  <c r="BX312" i="99" s="1"/>
  <c r="BW312" i="99" a="1"/>
  <c r="BW312" i="99" s="1"/>
  <c r="BW335" i="99" a="1"/>
  <c r="BW335" i="99" s="1"/>
  <c r="BY335" i="99" a="1"/>
  <c r="BY335" i="99" s="1"/>
  <c r="BX335" i="99" a="1"/>
  <c r="BX335" i="99" s="1"/>
  <c r="BV297" i="99" a="1"/>
  <c r="BV297" i="99" s="1"/>
  <c r="BV306" i="99" a="1"/>
  <c r="BV306" i="99" s="1"/>
  <c r="BV247" i="99" a="1"/>
  <c r="BV247" i="99" s="1"/>
  <c r="BV91" i="99" a="1"/>
  <c r="BV91" i="99" s="1"/>
  <c r="BY277" i="99" a="1"/>
  <c r="BY277" i="99" s="1"/>
  <c r="BY395" i="99" a="1"/>
  <c r="BY395" i="99" s="1"/>
  <c r="BV295" i="99" a="1"/>
  <c r="BV295" i="99" s="1"/>
  <c r="BV354" i="99" a="1"/>
  <c r="BV354" i="99" s="1"/>
  <c r="CB229" i="99"/>
  <c r="BV280" i="99" a="1"/>
  <c r="BV280" i="99" s="1"/>
  <c r="BV273" i="99" a="1"/>
  <c r="BV273" i="99" s="1"/>
  <c r="BV299" i="99" a="1"/>
  <c r="BV299" i="99" s="1"/>
  <c r="BX102" i="99" a="1"/>
  <c r="BX102" i="99" s="1"/>
  <c r="BX364" i="99" a="1"/>
  <c r="BX364" i="99" s="1"/>
  <c r="BX371" i="99" a="1"/>
  <c r="BX371" i="99" s="1"/>
  <c r="BV328" i="99" a="1"/>
  <c r="BV328" i="99" s="1"/>
  <c r="BY349" i="99" a="1"/>
  <c r="BY349" i="99" s="1"/>
  <c r="CA122" i="99"/>
  <c r="CD122" i="99" s="1"/>
  <c r="BV314" i="99" a="1"/>
  <c r="BV314" i="99" s="1"/>
  <c r="CC192" i="99"/>
  <c r="CI192" i="99" s="1"/>
  <c r="BY371" i="99" a="1"/>
  <c r="BY371" i="99" s="1"/>
  <c r="BY278" i="99" a="1"/>
  <c r="BY278" i="99" s="1"/>
  <c r="BX263" i="99" a="1"/>
  <c r="BX263" i="99" s="1"/>
  <c r="BY303" i="99" a="1"/>
  <c r="BY303" i="99" s="1"/>
  <c r="BX303" i="99" a="1"/>
  <c r="BX303" i="99" s="1"/>
  <c r="BX289" i="99" a="1"/>
  <c r="BX289" i="99" s="1"/>
  <c r="BY289" i="99" a="1"/>
  <c r="BY289" i="99" s="1"/>
  <c r="BW289" i="99" a="1"/>
  <c r="BW289" i="99" s="1"/>
  <c r="BX330" i="99" a="1"/>
  <c r="BX330" i="99" s="1"/>
  <c r="BW330" i="99" a="1"/>
  <c r="BW330" i="99" s="1"/>
  <c r="BX393" i="99" a="1"/>
  <c r="BX393" i="99" s="1"/>
  <c r="BW393" i="99" a="1"/>
  <c r="BW393" i="99" s="1"/>
  <c r="BV393" i="99" a="1"/>
  <c r="BV393" i="99" s="1"/>
  <c r="BY380" i="99" a="1"/>
  <c r="BY380" i="99" s="1"/>
  <c r="BV380" i="99" a="1"/>
  <c r="BV380" i="99" s="1"/>
  <c r="BX380" i="99" a="1"/>
  <c r="BX380" i="99" s="1"/>
  <c r="BV355" i="99" a="1"/>
  <c r="BV355" i="99" s="1"/>
  <c r="BW355" i="99" a="1"/>
  <c r="BW355" i="99" s="1"/>
  <c r="BW331" i="99" a="1"/>
  <c r="BW331" i="99" s="1"/>
  <c r="BV331" i="99" a="1"/>
  <c r="BV331" i="99" s="1"/>
  <c r="BY331" i="99" a="1"/>
  <c r="BY331" i="99" s="1"/>
  <c r="BY370" i="99" a="1"/>
  <c r="BY370" i="99" s="1"/>
  <c r="BV370" i="99" a="1"/>
  <c r="BV370" i="99" s="1"/>
  <c r="BX370" i="99" a="1"/>
  <c r="BX370" i="99" s="1"/>
  <c r="BY264" i="99" a="1"/>
  <c r="BY264" i="99" s="1"/>
  <c r="BW264" i="99" a="1"/>
  <c r="BW264" i="99" s="1"/>
  <c r="BV276" i="99" a="1"/>
  <c r="BV276" i="99" s="1"/>
  <c r="CA193" i="99"/>
  <c r="CD193" i="99" s="1"/>
  <c r="CA138" i="99"/>
  <c r="BV300" i="99" a="1"/>
  <c r="BV300" i="99" s="1"/>
  <c r="BX375" i="99" a="1"/>
  <c r="BX375" i="99" s="1"/>
  <c r="BV304" i="99" a="1"/>
  <c r="BV304" i="99" s="1"/>
  <c r="BX345" i="99" a="1"/>
  <c r="BX345" i="99" s="1"/>
  <c r="BY350" i="99" a="1"/>
  <c r="BY350" i="99" s="1"/>
  <c r="BY310" i="99" a="1"/>
  <c r="BY310" i="99" s="1"/>
  <c r="CB125" i="99"/>
  <c r="CI125" i="99" s="1"/>
  <c r="BX365" i="99" a="1"/>
  <c r="BX365" i="99" s="1"/>
  <c r="BX264" i="99" a="1"/>
  <c r="BX264" i="99" s="1"/>
  <c r="BY271" i="99" a="1"/>
  <c r="BY271" i="99" s="1"/>
  <c r="BX297" i="99" a="1"/>
  <c r="BX297" i="99" s="1"/>
  <c r="BX322" i="99" a="1"/>
  <c r="BX322" i="99" s="1"/>
  <c r="BX346" i="99" a="1"/>
  <c r="BX346" i="99" s="1"/>
  <c r="BW270" i="99" a="1"/>
  <c r="BW270" i="99" s="1"/>
  <c r="BW370" i="99" a="1"/>
  <c r="BW370" i="99" s="1"/>
  <c r="BY338" i="99" a="1"/>
  <c r="BY338" i="99" s="1"/>
  <c r="BX391" i="99" a="1"/>
  <c r="BX391" i="99" s="1"/>
  <c r="CB198" i="99"/>
  <c r="CI198" i="99" s="1"/>
  <c r="BV311" i="99" a="1"/>
  <c r="BV311" i="99" s="1"/>
  <c r="BW311" i="99" a="1"/>
  <c r="BW311" i="99" s="1"/>
  <c r="BY311" i="99" a="1"/>
  <c r="BY311" i="99" s="1"/>
  <c r="BY360" i="99" a="1"/>
  <c r="BY360" i="99" s="1"/>
  <c r="BV360" i="99" a="1"/>
  <c r="BV360" i="99" s="1"/>
  <c r="BV366" i="99" a="1"/>
  <c r="BV366" i="99" s="1"/>
  <c r="BW366" i="99" a="1"/>
  <c r="BW366" i="99" s="1"/>
  <c r="BY366" i="99" a="1"/>
  <c r="BY366" i="99" s="1"/>
  <c r="BX332" i="99" a="1"/>
  <c r="BX332" i="99" s="1"/>
  <c r="BY332" i="99" a="1"/>
  <c r="BY332" i="99" s="1"/>
  <c r="BW332" i="99" a="1"/>
  <c r="BW332" i="99" s="1"/>
  <c r="BY239" i="99" a="1"/>
  <c r="BY239" i="99" s="1"/>
  <c r="BX239" i="99" a="1"/>
  <c r="BX239" i="99" s="1"/>
  <c r="BX284" i="99" a="1"/>
  <c r="BX284" i="99" s="1"/>
  <c r="BY284" i="99" a="1"/>
  <c r="BY284" i="99" s="1"/>
  <c r="BW284" i="99" a="1"/>
  <c r="BW284" i="99" s="1"/>
  <c r="BZ205" i="99"/>
  <c r="AD202" i="99"/>
  <c r="CC202" i="99"/>
  <c r="CA126" i="99"/>
  <c r="CD126" i="99" s="1"/>
  <c r="CC188" i="99"/>
  <c r="CF188" i="99" s="1"/>
  <c r="BV361" i="99" a="1"/>
  <c r="BV361" i="99" s="1"/>
  <c r="BW361" i="99" a="1"/>
  <c r="BW361" i="99" s="1"/>
  <c r="BX387" i="99" a="1"/>
  <c r="BX387" i="99" s="1"/>
  <c r="BV387" i="99" a="1"/>
  <c r="BV387" i="99" s="1"/>
  <c r="BY389" i="99" a="1"/>
  <c r="BY389" i="99" s="1"/>
  <c r="BW389" i="99" a="1"/>
  <c r="BW389" i="99" s="1"/>
  <c r="BV389" i="99" a="1"/>
  <c r="BV389" i="99" s="1"/>
  <c r="BY252" i="99" a="1"/>
  <c r="BY252" i="99" s="1"/>
  <c r="BW252" i="99" a="1"/>
  <c r="BW252" i="99" s="1"/>
  <c r="BY341" i="99" a="1"/>
  <c r="BY341" i="99" s="1"/>
  <c r="BV341" i="99" a="1"/>
  <c r="BV341" i="99" s="1"/>
  <c r="BW341" i="99" a="1"/>
  <c r="BW341" i="99" s="1"/>
  <c r="CA188" i="99"/>
  <c r="BY396" i="99" a="1"/>
  <c r="BY396" i="99" s="1"/>
  <c r="BV396" i="99" a="1"/>
  <c r="BV396" i="99" s="1"/>
  <c r="BW362" i="99" a="1"/>
  <c r="BW362" i="99" s="1"/>
  <c r="BX362" i="99" a="1"/>
  <c r="BX362" i="99" s="1"/>
  <c r="BV362" i="99" a="1"/>
  <c r="BV362" i="99" s="1"/>
  <c r="BY274" i="99" a="1"/>
  <c r="BY274" i="99" s="1"/>
  <c r="BW274" i="99" a="1"/>
  <c r="BW274" i="99" s="1"/>
  <c r="BX274" i="99" a="1"/>
  <c r="BX274" i="99" s="1"/>
  <c r="BX399" i="99" a="1"/>
  <c r="BX399" i="99" s="1"/>
  <c r="BV279" i="99" a="1"/>
  <c r="BV279" i="99" s="1"/>
  <c r="BX366" i="99" a="1"/>
  <c r="BX366" i="99" s="1"/>
  <c r="BY330" i="99" a="1"/>
  <c r="BY330" i="99" s="1"/>
  <c r="BY260" i="99" a="1"/>
  <c r="BY260" i="99" s="1"/>
  <c r="BX388" i="99" a="1"/>
  <c r="BX388" i="99" s="1"/>
  <c r="BX356" i="99" a="1"/>
  <c r="BX356" i="99" s="1"/>
  <c r="BW396" i="99" a="1"/>
  <c r="BW396" i="99" s="1"/>
  <c r="BX338" i="99" a="1"/>
  <c r="BX338" i="99" s="1"/>
  <c r="BW363" i="99" a="1"/>
  <c r="BW363" i="99" s="1"/>
  <c r="BV263" i="99" a="1"/>
  <c r="BV263" i="99" s="1"/>
  <c r="BY388" i="99" a="1"/>
  <c r="BY388" i="99" s="1"/>
  <c r="BV283" i="99" a="1"/>
  <c r="BV283" i="99" s="1"/>
  <c r="BX353" i="99" a="1"/>
  <c r="BX353" i="99" s="1"/>
  <c r="AE205" i="99"/>
  <c r="AE204" i="99"/>
  <c r="AE139" i="99"/>
  <c r="AE55" i="99"/>
  <c r="A254" i="99" a="1"/>
  <c r="A254" i="99" s="1"/>
  <c r="AE138" i="99"/>
  <c r="AE98" i="99"/>
  <c r="AE95" i="99"/>
  <c r="AE198" i="99"/>
  <c r="AE89" i="99"/>
  <c r="AE200" i="99"/>
  <c r="AE125" i="99"/>
  <c r="S191" i="99"/>
  <c r="AC94" i="99"/>
  <c r="S205" i="99"/>
  <c r="AH140" i="99"/>
  <c r="S140" i="99"/>
  <c r="S139" i="99"/>
  <c r="S97" i="99"/>
  <c r="S94" i="99"/>
  <c r="S126" i="99"/>
  <c r="S192" i="99"/>
  <c r="S188" i="99"/>
  <c r="S98" i="99"/>
  <c r="S122" i="99"/>
  <c r="S138" i="99"/>
  <c r="S197" i="99"/>
  <c r="S89" i="99"/>
  <c r="S198" i="99"/>
  <c r="S208" i="99"/>
  <c r="S125" i="99"/>
  <c r="S200" i="99"/>
  <c r="S229" i="99"/>
  <c r="S199" i="99"/>
  <c r="AA200" i="99"/>
  <c r="AG190" i="99"/>
  <c r="AC126" i="99"/>
  <c r="AA198" i="99"/>
  <c r="AC138" i="99"/>
  <c r="AA89" i="99"/>
  <c r="A237" i="99" a="1"/>
  <c r="A237" i="99" s="1"/>
  <c r="A208" i="99" a="1"/>
  <c r="A208" i="99" s="1"/>
  <c r="A93" i="99" a="1"/>
  <c r="A93" i="99" s="1"/>
  <c r="A206" i="99" a="1"/>
  <c r="A206" i="99" s="1"/>
  <c r="A217" i="99" a="1"/>
  <c r="A217" i="99" s="1"/>
  <c r="A256" i="99" a="1"/>
  <c r="A256" i="99" s="1"/>
  <c r="A250" i="99" a="1"/>
  <c r="A250" i="99" s="1"/>
  <c r="A212" i="99" a="1"/>
  <c r="A212" i="99" s="1"/>
  <c r="A233" i="99" a="1"/>
  <c r="A233" i="99" s="1"/>
  <c r="A238" i="99" a="1"/>
  <c r="A238" i="99" s="1"/>
  <c r="A213" i="99" a="1"/>
  <c r="A213" i="99" s="1"/>
  <c r="A236" i="99" a="1"/>
  <c r="A236" i="99" s="1"/>
  <c r="A241" i="99" a="1"/>
  <c r="A241" i="99" s="1"/>
  <c r="A234" i="99" a="1"/>
  <c r="A234" i="99" s="1"/>
  <c r="A235" i="99" a="1"/>
  <c r="A235" i="99" s="1"/>
  <c r="A251" i="99" a="1"/>
  <c r="A251" i="99" s="1"/>
  <c r="A255" i="99" a="1"/>
  <c r="A255" i="99" s="1"/>
  <c r="A215" i="99" a="1"/>
  <c r="A215" i="99" s="1"/>
  <c r="A231" i="99" a="1"/>
  <c r="A231" i="99" s="1"/>
  <c r="A214" i="99" a="1"/>
  <c r="A214" i="99" s="1"/>
  <c r="A56" i="99" a="1"/>
  <c r="A56" i="99" s="1"/>
  <c r="A216" i="99" a="1"/>
  <c r="A216" i="99" s="1"/>
  <c r="A100" i="99" a="1"/>
  <c r="A100" i="99" s="1"/>
  <c r="A142" i="99" a="1"/>
  <c r="A142" i="99" s="1"/>
  <c r="L190" i="99"/>
  <c r="AB125" i="99"/>
  <c r="A92" i="99" a="1"/>
  <c r="A92" i="99" s="1"/>
  <c r="A99" i="99" a="1"/>
  <c r="A99" i="99" s="1"/>
  <c r="A141" i="99" a="1"/>
  <c r="A141" i="99" s="1"/>
  <c r="AF126" i="99"/>
  <c r="AG188" i="99"/>
  <c r="AG89" i="99"/>
  <c r="AH122" i="99"/>
  <c r="AF94" i="99"/>
  <c r="AG200" i="99"/>
  <c r="AF140" i="99"/>
  <c r="AG203" i="99"/>
  <c r="AG98" i="99"/>
  <c r="AF95" i="99"/>
  <c r="AF97" i="99"/>
  <c r="AG205" i="99"/>
  <c r="AG198" i="99"/>
  <c r="AF125" i="99"/>
  <c r="AB89" i="99"/>
  <c r="AF89" i="99"/>
  <c r="AF98" i="99"/>
  <c r="AH202" i="99"/>
  <c r="AC140" i="99"/>
  <c r="AG191" i="99"/>
  <c r="AH126" i="99"/>
  <c r="AF192" i="99"/>
  <c r="AH204" i="99"/>
  <c r="AF138" i="99"/>
  <c r="AH97" i="99"/>
  <c r="AH94" i="99"/>
  <c r="AH188" i="99"/>
  <c r="AG139" i="99"/>
  <c r="AG55" i="99"/>
  <c r="AB126" i="99"/>
  <c r="AD126" i="99"/>
  <c r="AA98" i="99"/>
  <c r="AD229" i="99"/>
  <c r="AD122" i="99"/>
  <c r="AD94" i="99"/>
  <c r="AB98" i="99"/>
  <c r="AC89" i="99"/>
  <c r="AA205" i="99"/>
  <c r="AB208" i="99"/>
  <c r="AA204" i="99"/>
  <c r="AD188" i="99"/>
  <c r="AB94" i="99"/>
  <c r="AB97" i="99"/>
  <c r="AD197" i="99"/>
  <c r="AA138" i="99"/>
  <c r="AD140" i="99"/>
  <c r="AC200" i="99"/>
  <c r="AB140" i="99"/>
  <c r="AC198" i="99"/>
  <c r="AC205" i="99"/>
  <c r="AC139" i="99"/>
  <c r="AD199" i="99"/>
  <c r="AC98" i="99"/>
  <c r="AC125" i="99"/>
  <c r="AA139" i="99"/>
  <c r="AD207" i="99"/>
  <c r="AD97" i="99"/>
  <c r="AB197" i="99"/>
  <c r="AD192" i="99"/>
  <c r="AB192" i="99"/>
  <c r="AC55" i="99"/>
  <c r="AC191" i="99"/>
  <c r="AB122" i="99"/>
  <c r="AB95" i="99"/>
  <c r="AA95" i="99"/>
  <c r="AC203" i="99"/>
  <c r="AD55" i="99"/>
  <c r="AD203" i="99"/>
  <c r="AA55" i="99"/>
  <c r="AD95" i="99"/>
  <c r="AD204" i="99"/>
  <c r="AE202" i="99" l="1"/>
  <c r="AA202" i="99"/>
  <c r="CI203" i="99"/>
  <c r="CI94" i="99"/>
  <c r="CE191" i="99"/>
  <c r="CI229" i="99"/>
  <c r="CI55" i="99"/>
  <c r="CF97" i="99"/>
  <c r="CI199" i="99"/>
  <c r="CG200" i="99"/>
  <c r="CG94" i="99"/>
  <c r="CH94" i="99"/>
  <c r="CE89" i="99"/>
  <c r="CD89" i="99"/>
  <c r="CF89" i="99"/>
  <c r="CF204" i="99"/>
  <c r="CG139" i="99"/>
  <c r="CH188" i="99"/>
  <c r="CG188" i="99"/>
  <c r="CG211" i="99"/>
  <c r="CE190" i="99"/>
  <c r="CG89" i="99"/>
  <c r="CH89" i="99"/>
  <c r="CD198" i="99"/>
  <c r="CE198" i="99"/>
  <c r="CF198" i="99"/>
  <c r="CE98" i="99"/>
  <c r="CD98" i="99"/>
  <c r="CF98" i="99"/>
  <c r="CF202" i="99"/>
  <c r="CI126" i="99"/>
  <c r="CG140" i="99"/>
  <c r="CH140" i="99"/>
  <c r="CE139" i="99"/>
  <c r="CF139" i="99"/>
  <c r="CD139" i="99"/>
  <c r="CD125" i="99"/>
  <c r="CE125" i="99"/>
  <c r="CF125" i="99"/>
  <c r="CI197" i="99"/>
  <c r="CF192" i="99"/>
  <c r="CG126" i="99"/>
  <c r="CH126" i="99"/>
  <c r="CD138" i="99"/>
  <c r="CE138" i="99"/>
  <c r="CF138" i="99"/>
  <c r="CG192" i="99"/>
  <c r="CH192" i="99"/>
  <c r="CG98" i="99"/>
  <c r="CH98" i="99"/>
  <c r="CI188" i="99"/>
  <c r="CG97" i="99"/>
  <c r="CH97" i="99"/>
  <c r="CE203" i="99"/>
  <c r="CG191" i="99"/>
  <c r="CF199" i="99"/>
  <c r="CD188" i="99"/>
  <c r="CG125" i="99"/>
  <c r="CH125" i="99"/>
  <c r="CG208" i="99"/>
  <c r="CH208" i="99"/>
  <c r="CD95" i="99"/>
  <c r="CF95" i="99"/>
  <c r="CE229" i="99"/>
  <c r="CE55" i="99"/>
  <c r="CF55" i="99"/>
  <c r="CH197" i="99"/>
  <c r="CG197" i="99"/>
  <c r="CD197" i="99"/>
  <c r="CG229" i="99"/>
  <c r="CH229" i="99"/>
  <c r="CD94" i="99"/>
  <c r="CD229" i="99"/>
  <c r="CG205" i="99"/>
  <c r="CI232" i="99"/>
  <c r="CE188" i="99"/>
  <c r="CD205" i="99"/>
  <c r="CE205" i="99"/>
  <c r="CF205" i="99"/>
  <c r="CG138" i="99"/>
  <c r="CH138" i="99"/>
  <c r="CG122" i="99"/>
  <c r="CH122" i="99"/>
  <c r="CD200" i="99"/>
  <c r="CF200" i="99"/>
  <c r="CE200" i="99"/>
  <c r="CG232" i="99"/>
  <c r="CH232" i="99"/>
  <c r="CD232" i="99"/>
  <c r="CD140" i="99"/>
  <c r="CE94" i="99"/>
  <c r="CG193" i="99"/>
  <c r="CH193" i="99"/>
  <c r="CH95" i="99"/>
  <c r="CI140" i="99"/>
  <c r="CD97" i="99"/>
  <c r="CE126" i="99"/>
  <c r="CG198" i="99"/>
  <c r="BW142" i="99" a="1"/>
  <c r="BW142" i="99" s="1"/>
  <c r="BX142" i="99" a="1"/>
  <c r="BX142" i="99" s="1"/>
  <c r="BY142" i="99" a="1"/>
  <c r="BY142" i="99" s="1"/>
  <c r="BV142" i="99" a="1"/>
  <c r="BV142" i="99" s="1"/>
  <c r="BW251" i="99" a="1"/>
  <c r="BW251" i="99" s="1"/>
  <c r="BY251" i="99" a="1"/>
  <c r="BY251" i="99" s="1"/>
  <c r="BX251" i="99" a="1"/>
  <c r="BX251" i="99" s="1"/>
  <c r="BV251" i="99" a="1"/>
  <c r="BV251" i="99" s="1"/>
  <c r="BX212" i="99" a="1"/>
  <c r="BX212" i="99" s="1"/>
  <c r="BY212" i="99" a="1"/>
  <c r="BY212" i="99" s="1"/>
  <c r="BW212" i="99" a="1"/>
  <c r="BW212" i="99" s="1"/>
  <c r="BV212" i="99" a="1"/>
  <c r="BV212" i="99" s="1"/>
  <c r="BW126" i="99" a="1"/>
  <c r="BW126" i="99" s="1"/>
  <c r="BW140" i="99" a="1"/>
  <c r="BW140" i="99" s="1"/>
  <c r="BY139" i="99" a="1"/>
  <c r="BY139" i="99" s="1"/>
  <c r="BW139" i="99" a="1"/>
  <c r="BW139" i="99" s="1"/>
  <c r="BX141" i="99" a="1"/>
  <c r="BX141" i="99" s="1"/>
  <c r="BY141" i="99" a="1"/>
  <c r="BY141" i="99" s="1"/>
  <c r="BW141" i="99" a="1"/>
  <c r="BW141" i="99" s="1"/>
  <c r="BV141" i="99" a="1"/>
  <c r="BV141" i="99" s="1"/>
  <c r="BW100" i="99" a="1"/>
  <c r="BW100" i="99" s="1"/>
  <c r="BY100" i="99" a="1"/>
  <c r="BY100" i="99" s="1"/>
  <c r="BX100" i="99" a="1"/>
  <c r="BX100" i="99" s="1"/>
  <c r="BV100" i="99" a="1"/>
  <c r="BV100" i="99" s="1"/>
  <c r="BX235" i="99" a="1"/>
  <c r="BX235" i="99" s="1"/>
  <c r="BW235" i="99" a="1"/>
  <c r="BW235" i="99" s="1"/>
  <c r="BV235" i="99" a="1"/>
  <c r="BV235" i="99" s="1"/>
  <c r="BY235" i="99" a="1"/>
  <c r="BY235" i="99" s="1"/>
  <c r="BX250" i="99" a="1"/>
  <c r="BX250" i="99" s="1"/>
  <c r="BW250" i="99" a="1"/>
  <c r="BW250" i="99" s="1"/>
  <c r="BY250" i="99" a="1"/>
  <c r="BY250" i="99" s="1"/>
  <c r="BV250" i="99" a="1"/>
  <c r="BV250" i="99" s="1"/>
  <c r="BY254" i="99" a="1"/>
  <c r="BY254" i="99" s="1"/>
  <c r="BV254" i="99" a="1"/>
  <c r="BV254" i="99" s="1"/>
  <c r="BW254" i="99" a="1"/>
  <c r="BW254" i="99" s="1"/>
  <c r="BX254" i="99" a="1"/>
  <c r="BX254" i="99" s="1"/>
  <c r="BW138" i="99" a="1"/>
  <c r="BW138" i="99" s="1"/>
  <c r="BX98" i="99" a="1"/>
  <c r="BX98" i="99" s="1"/>
  <c r="BX188" i="99" a="1"/>
  <c r="BX188" i="99" s="1"/>
  <c r="BY126" i="99" a="1"/>
  <c r="BY126" i="99" s="1"/>
  <c r="BX126" i="99" a="1"/>
  <c r="BX126" i="99" s="1"/>
  <c r="BW229" i="99" a="1"/>
  <c r="BW229" i="99" s="1"/>
  <c r="BX234" i="99" a="1"/>
  <c r="BX234" i="99" s="1"/>
  <c r="BY234" i="99" a="1"/>
  <c r="BY234" i="99" s="1"/>
  <c r="BV234" i="99" a="1"/>
  <c r="BV234" i="99" s="1"/>
  <c r="BW234" i="99" a="1"/>
  <c r="BW234" i="99" s="1"/>
  <c r="BY256" i="99" a="1"/>
  <c r="BY256" i="99" s="1"/>
  <c r="BV256" i="99" a="1"/>
  <c r="BV256" i="99" s="1"/>
  <c r="BW256" i="99" a="1"/>
  <c r="BW256" i="99" s="1"/>
  <c r="BX256" i="99" a="1"/>
  <c r="BX256" i="99" s="1"/>
  <c r="BX205" i="99" a="1"/>
  <c r="BX205" i="99" s="1"/>
  <c r="BY232" i="99" a="1"/>
  <c r="BY232" i="99" s="1"/>
  <c r="BW92" i="99" a="1"/>
  <c r="BW92" i="99" s="1"/>
  <c r="BX92" i="99" a="1"/>
  <c r="BX92" i="99" s="1"/>
  <c r="BV92" i="99" a="1"/>
  <c r="BV92" i="99" s="1"/>
  <c r="BY92" i="99" a="1"/>
  <c r="BY92" i="99" s="1"/>
  <c r="BY56" i="99" a="1"/>
  <c r="BY56" i="99" s="1"/>
  <c r="BW56" i="99" a="1"/>
  <c r="BW56" i="99" s="1"/>
  <c r="BX56" i="99" a="1"/>
  <c r="BX56" i="99" s="1"/>
  <c r="BV56" i="99" a="1"/>
  <c r="BV56" i="99" s="1"/>
  <c r="BW241" i="99" a="1"/>
  <c r="BW241" i="99" s="1"/>
  <c r="BX241" i="99" a="1"/>
  <c r="BX241" i="99" s="1"/>
  <c r="BY241" i="99" a="1"/>
  <c r="BY241" i="99" s="1"/>
  <c r="BV241" i="99" a="1"/>
  <c r="BV241" i="99" s="1"/>
  <c r="BV232" i="99" a="1"/>
  <c r="BV232" i="99" s="1"/>
  <c r="BX232" i="99" a="1"/>
  <c r="BX232" i="99" s="1"/>
  <c r="BY208" i="99" a="1"/>
  <c r="BY208" i="99" s="1"/>
  <c r="BV208" i="99" a="1"/>
  <c r="BV208" i="99" s="1"/>
  <c r="BX208" i="99" a="1"/>
  <c r="BX208" i="99" s="1"/>
  <c r="BX125" i="99" a="1"/>
  <c r="BX125" i="99" s="1"/>
  <c r="BW98" i="99" a="1"/>
  <c r="BW98" i="99" s="1"/>
  <c r="BV98" i="99" a="1"/>
  <c r="BV98" i="99" s="1"/>
  <c r="BW97" i="99" a="1"/>
  <c r="BW97" i="99" s="1"/>
  <c r="BX140" i="99" a="1"/>
  <c r="BX140" i="99" s="1"/>
  <c r="BW188" i="99" a="1"/>
  <c r="BW188" i="99" s="1"/>
  <c r="BW125" i="99" a="1"/>
  <c r="BW125" i="99" s="1"/>
  <c r="BX89" i="99" a="1"/>
  <c r="BX89" i="99" s="1"/>
  <c r="BV138" i="99" a="1"/>
  <c r="BV138" i="99" s="1"/>
  <c r="BX99" i="99" a="1"/>
  <c r="BX99" i="99" s="1"/>
  <c r="BW99" i="99" a="1"/>
  <c r="BW99" i="99" s="1"/>
  <c r="BY99" i="99" a="1"/>
  <c r="BY99" i="99" s="1"/>
  <c r="BV99" i="99" a="1"/>
  <c r="BV99" i="99" s="1"/>
  <c r="BX214" i="99" a="1"/>
  <c r="BX214" i="99" s="1"/>
  <c r="BW214" i="99" a="1"/>
  <c r="BW214" i="99" s="1"/>
  <c r="BV214" i="99" a="1"/>
  <c r="BV214" i="99" s="1"/>
  <c r="BY214" i="99" a="1"/>
  <c r="BY214" i="99" s="1"/>
  <c r="BY231" i="99" a="1"/>
  <c r="BY231" i="99" s="1"/>
  <c r="BW231" i="99" a="1"/>
  <c r="BW231" i="99" s="1"/>
  <c r="BX231" i="99" a="1"/>
  <c r="BX231" i="99" s="1"/>
  <c r="BV231" i="99" a="1"/>
  <c r="BV231" i="99" s="1"/>
  <c r="BY213" i="99" a="1"/>
  <c r="BY213" i="99" s="1"/>
  <c r="BW213" i="99" a="1"/>
  <c r="BW213" i="99" s="1"/>
  <c r="BX213" i="99" a="1"/>
  <c r="BX213" i="99" s="1"/>
  <c r="BV213" i="99" a="1"/>
  <c r="BV213" i="99" s="1"/>
  <c r="BY206" i="99" a="1"/>
  <c r="BY206" i="99" s="1"/>
  <c r="BX206" i="99" a="1"/>
  <c r="BX206" i="99" s="1"/>
  <c r="BV206" i="99" a="1"/>
  <c r="BV206" i="99" s="1"/>
  <c r="BW206" i="99" a="1"/>
  <c r="BW206" i="99" s="1"/>
  <c r="BW237" i="99" a="1"/>
  <c r="BW237" i="99" s="1"/>
  <c r="BX237" i="99" a="1"/>
  <c r="BX237" i="99" s="1"/>
  <c r="BY237" i="99" a="1"/>
  <c r="BY237" i="99" s="1"/>
  <c r="BV237" i="99" a="1"/>
  <c r="BV237" i="99" s="1"/>
  <c r="BW208" i="99" a="1"/>
  <c r="BW208" i="99" s="1"/>
  <c r="BX236" i="99" a="1"/>
  <c r="BX236" i="99" s="1"/>
  <c r="BY236" i="99" a="1"/>
  <c r="BY236" i="99" s="1"/>
  <c r="BW236" i="99" a="1"/>
  <c r="BW236" i="99" s="1"/>
  <c r="BV236" i="99" a="1"/>
  <c r="BV236" i="99" s="1"/>
  <c r="BY205" i="99" a="1"/>
  <c r="BY205" i="99" s="1"/>
  <c r="BW205" i="99" a="1"/>
  <c r="BW205" i="99" s="1"/>
  <c r="BY215" i="99" a="1"/>
  <c r="BY215" i="99" s="1"/>
  <c r="BX215" i="99" a="1"/>
  <c r="BX215" i="99" s="1"/>
  <c r="BV215" i="99" a="1"/>
  <c r="BV215" i="99" s="1"/>
  <c r="BW215" i="99" a="1"/>
  <c r="BW215" i="99" s="1"/>
  <c r="BY238" i="99" a="1"/>
  <c r="BY238" i="99" s="1"/>
  <c r="BW238" i="99" a="1"/>
  <c r="BW238" i="99" s="1"/>
  <c r="BX238" i="99" a="1"/>
  <c r="BX238" i="99" s="1"/>
  <c r="BV238" i="99" a="1"/>
  <c r="BV238" i="99" s="1"/>
  <c r="BY188" i="99" a="1"/>
  <c r="BY188" i="99" s="1"/>
  <c r="BX229" i="99" a="1"/>
  <c r="BX229" i="99" s="1"/>
  <c r="BX139" i="99" a="1"/>
  <c r="BX139" i="99" s="1"/>
  <c r="BV89" i="99" a="1"/>
  <c r="BV89" i="99" s="1"/>
  <c r="BX138" i="99" a="1"/>
  <c r="BX138" i="99" s="1"/>
  <c r="BY140" i="99" a="1"/>
  <c r="BY140" i="99" s="1"/>
  <c r="BW216" i="99" a="1"/>
  <c r="BW216" i="99" s="1"/>
  <c r="BY216" i="99" a="1"/>
  <c r="BY216" i="99" s="1"/>
  <c r="BX216" i="99" a="1"/>
  <c r="BX216" i="99" s="1"/>
  <c r="BV216" i="99" a="1"/>
  <c r="BV216" i="99" s="1"/>
  <c r="BW217" i="99" a="1"/>
  <c r="BW217" i="99" s="1"/>
  <c r="BX217" i="99" a="1"/>
  <c r="BX217" i="99" s="1"/>
  <c r="BY217" i="99" a="1"/>
  <c r="BY217" i="99" s="1"/>
  <c r="BV217" i="99" a="1"/>
  <c r="BV217" i="99" s="1"/>
  <c r="BX97" i="99" a="1"/>
  <c r="BX97" i="99" s="1"/>
  <c r="BV97" i="99" a="1"/>
  <c r="BV97" i="99" s="1"/>
  <c r="BW255" i="99" a="1"/>
  <c r="BW255" i="99" s="1"/>
  <c r="BY255" i="99" a="1"/>
  <c r="BY255" i="99" s="1"/>
  <c r="BX255" i="99" a="1"/>
  <c r="BX255" i="99" s="1"/>
  <c r="BV255" i="99" a="1"/>
  <c r="BV255" i="99" s="1"/>
  <c r="BX233" i="99" a="1"/>
  <c r="BX233" i="99" s="1"/>
  <c r="BY233" i="99" a="1"/>
  <c r="BY233" i="99" s="1"/>
  <c r="BW233" i="99" a="1"/>
  <c r="BW233" i="99" s="1"/>
  <c r="BV233" i="99" a="1"/>
  <c r="BV233" i="99" s="1"/>
  <c r="BW93" i="99" a="1"/>
  <c r="BW93" i="99" s="1"/>
  <c r="BY93" i="99" a="1"/>
  <c r="BY93" i="99" s="1"/>
  <c r="BX93" i="99" a="1"/>
  <c r="BX93" i="99" s="1"/>
  <c r="BV93" i="99" a="1"/>
  <c r="BV93" i="99" s="1"/>
  <c r="BW89" i="99" a="1"/>
  <c r="BW89" i="99" s="1"/>
  <c r="BY229" i="99" a="1"/>
  <c r="BY229" i="99" s="1"/>
  <c r="BV139" i="99" a="1"/>
  <c r="BV139" i="99" s="1"/>
  <c r="BV125" i="99" a="1"/>
  <c r="BV125" i="99" s="1"/>
  <c r="A200" i="99" a="1"/>
  <c r="A200" i="99" s="1"/>
  <c r="A193" i="99" a="1"/>
  <c r="A193" i="99" s="1"/>
  <c r="A94" i="99" a="1"/>
  <c r="A94" i="99" s="1"/>
  <c r="A197" i="99" a="1"/>
  <c r="A197" i="99" s="1"/>
  <c r="A196" i="99" a="1"/>
  <c r="A196" i="99" s="1"/>
  <c r="A198" i="99" a="1"/>
  <c r="A198" i="99" s="1"/>
  <c r="BY198" i="99" l="1" a="1"/>
  <c r="BY198" i="99" s="1"/>
  <c r="BW198" i="99" a="1"/>
  <c r="BW198" i="99" s="1"/>
  <c r="BV198" i="99" a="1"/>
  <c r="BV198" i="99" s="1"/>
  <c r="BX198" i="99" a="1"/>
  <c r="BX198" i="99" s="1"/>
  <c r="BX196" i="99" a="1"/>
  <c r="BX196" i="99" s="1"/>
  <c r="BY196" i="99" a="1"/>
  <c r="BY196" i="99" s="1"/>
  <c r="BV196" i="99" a="1"/>
  <c r="BV196" i="99" s="1"/>
  <c r="BW196" i="99" a="1"/>
  <c r="BW196" i="99" s="1"/>
  <c r="BV197" i="99" a="1"/>
  <c r="BV197" i="99" s="1"/>
  <c r="BX197" i="99" a="1"/>
  <c r="BX197" i="99" s="1"/>
  <c r="BW197" i="99" a="1"/>
  <c r="BW197" i="99" s="1"/>
  <c r="BY197" i="99" a="1"/>
  <c r="BY197" i="99" s="1"/>
  <c r="BV94" i="99" a="1"/>
  <c r="BV94" i="99" s="1"/>
  <c r="BX94" i="99" a="1"/>
  <c r="BX94" i="99" s="1"/>
  <c r="BW94" i="99" a="1"/>
  <c r="BW94" i="99" s="1"/>
  <c r="BY94" i="99" a="1"/>
  <c r="BY94" i="99" s="1"/>
  <c r="BX193" i="99" a="1"/>
  <c r="BX193" i="99" s="1"/>
  <c r="BY193" i="99" a="1"/>
  <c r="BY193" i="99" s="1"/>
  <c r="BV193" i="99" a="1"/>
  <c r="BV193" i="99" s="1"/>
  <c r="BW193" i="99" a="1"/>
  <c r="BW193" i="99" s="1"/>
  <c r="BY200" i="99" a="1"/>
  <c r="BY200" i="99" s="1"/>
  <c r="BW200" i="99" a="1"/>
  <c r="BW200" i="99" s="1"/>
  <c r="BV200" i="99" a="1"/>
  <c r="BV200" i="99" s="1"/>
  <c r="BX200" i="99" a="1"/>
  <c r="BX200" i="99" s="1"/>
  <c r="BA46" i="99"/>
  <c r="BG153" i="99"/>
  <c r="BH87" i="99"/>
  <c r="BR201" i="99"/>
  <c r="BD46" i="99"/>
  <c r="BO195" i="99"/>
  <c r="AZ152" i="99"/>
  <c r="AV87" i="99"/>
  <c r="BC209" i="99"/>
  <c r="BC46" i="99"/>
  <c r="BH46" i="99"/>
  <c r="BH152" i="99"/>
  <c r="BH148" i="99"/>
  <c r="AX57" i="99"/>
  <c r="BF87" i="99"/>
  <c r="AX46" i="99"/>
  <c r="AV186" i="99"/>
  <c r="AZ46" i="99"/>
  <c r="AZ155" i="99"/>
  <c r="BU201" i="99"/>
  <c r="BG127" i="99"/>
  <c r="BG152" i="99"/>
  <c r="BS201" i="99"/>
  <c r="AV184" i="99"/>
  <c r="AV153" i="99"/>
  <c r="BB119" i="99"/>
  <c r="BG155" i="99"/>
  <c r="BT195" i="99"/>
  <c r="BF46" i="99"/>
  <c r="BE87" i="99"/>
  <c r="BD201" i="99"/>
  <c r="BA155" i="99"/>
  <c r="AY46" i="99"/>
  <c r="BF155" i="99"/>
  <c r="BF57" i="99"/>
  <c r="AV52" i="99"/>
  <c r="BI195" i="99"/>
  <c r="BD209" i="99"/>
  <c r="BT144" i="99"/>
  <c r="BO201" i="99"/>
  <c r="BH155" i="99"/>
  <c r="BU195" i="99"/>
  <c r="BG52" i="99"/>
  <c r="BG87" i="99"/>
  <c r="BF152" i="99"/>
  <c r="BI187" i="99"/>
  <c r="BE46" i="99"/>
  <c r="BQ195" i="99"/>
  <c r="BD87" i="99"/>
  <c r="BP201" i="99"/>
  <c r="BB57" i="99"/>
  <c r="BE155" i="99"/>
  <c r="BH153" i="99"/>
  <c r="AX52" i="99"/>
  <c r="AV119" i="99"/>
  <c r="AV54" i="99"/>
  <c r="BR195" i="99"/>
  <c r="BI144" i="99"/>
  <c r="BR240" i="99"/>
  <c r="BL178" i="99"/>
  <c r="BO178" i="99"/>
  <c r="BP209" i="99"/>
  <c r="BO194" i="99"/>
  <c r="BQ161" i="99"/>
  <c r="BL68" i="99"/>
  <c r="BI124" i="99"/>
  <c r="BL144" i="99"/>
  <c r="BP123" i="99"/>
  <c r="BQ210" i="99"/>
  <c r="BI201" i="99"/>
  <c r="BQ178" i="99"/>
  <c r="BR178" i="99"/>
  <c r="BO187" i="99"/>
  <c r="BK178" i="99"/>
  <c r="BL218" i="99"/>
  <c r="BP195" i="99"/>
  <c r="BM243" i="99"/>
  <c r="BR68" i="99"/>
  <c r="BM178" i="99"/>
  <c r="BS195" i="99"/>
  <c r="BM68" i="99"/>
  <c r="BS178" i="99"/>
  <c r="BO68" i="99"/>
  <c r="BT218" i="99"/>
  <c r="BU178" i="99"/>
  <c r="BQ68" i="99"/>
  <c r="AP209" i="99" l="1"/>
  <c r="BP68" i="99"/>
  <c r="BR161" i="99"/>
  <c r="BS68" i="99"/>
  <c r="BM161" i="99"/>
  <c r="BI161" i="99"/>
  <c r="BP178" i="99"/>
  <c r="BM144" i="99"/>
  <c r="BK144" i="99"/>
  <c r="BU194" i="99"/>
  <c r="BI123" i="99"/>
  <c r="BP185" i="99"/>
  <c r="BO144" i="99"/>
  <c r="BU243" i="99"/>
  <c r="BK68" i="99"/>
  <c r="BQ209" i="99"/>
  <c r="AQ209" i="99" s="1"/>
  <c r="BR209" i="99"/>
  <c r="BT127" i="99"/>
  <c r="AT127" i="99" s="1"/>
  <c r="BT68" i="99"/>
  <c r="BO209" i="99"/>
  <c r="BP144" i="99"/>
  <c r="BQ123" i="99"/>
  <c r="BI209" i="99"/>
  <c r="BS144" i="99"/>
  <c r="BT186" i="99"/>
  <c r="BT178" i="99"/>
  <c r="BS185" i="99"/>
  <c r="BO245" i="99"/>
  <c r="BP245" i="99"/>
  <c r="BP210" i="99"/>
  <c r="BI186" i="99"/>
  <c r="AI186" i="99" s="1"/>
  <c r="BI178" i="99"/>
  <c r="BQ245" i="99"/>
  <c r="BI194" i="99"/>
  <c r="BT123" i="99"/>
  <c r="BT243" i="99"/>
  <c r="BI240" i="99"/>
  <c r="BP240" i="99"/>
  <c r="BQ144" i="99"/>
  <c r="BU245" i="99"/>
  <c r="BQ194" i="99"/>
  <c r="BI245" i="99"/>
  <c r="BL243" i="99"/>
  <c r="BU185" i="99"/>
  <c r="BI246" i="99"/>
  <c r="BP161" i="99"/>
  <c r="BT185" i="99"/>
  <c r="BR185" i="99"/>
  <c r="BU144" i="99"/>
  <c r="BK243" i="99"/>
  <c r="BQ240" i="99"/>
  <c r="BR144" i="99"/>
  <c r="BS194" i="99"/>
  <c r="BU210" i="99"/>
  <c r="BQ185" i="99"/>
  <c r="BO218" i="99"/>
  <c r="BS161" i="99"/>
  <c r="BS209" i="99"/>
  <c r="BI243" i="99"/>
  <c r="BS245" i="99"/>
  <c r="BU123" i="99"/>
  <c r="BI185" i="99"/>
  <c r="BU127" i="99"/>
  <c r="BU68" i="99"/>
  <c r="BR194" i="99"/>
  <c r="BI184" i="99"/>
  <c r="AI184" i="99" s="1"/>
  <c r="BI127" i="99"/>
  <c r="BI68" i="99"/>
  <c r="BU218" i="99"/>
  <c r="BT210" i="99"/>
  <c r="BP194" i="99"/>
  <c r="BT194" i="99"/>
  <c r="BU161" i="99"/>
  <c r="BR245" i="99"/>
  <c r="BI210" i="99"/>
  <c r="AV123" i="99"/>
  <c r="AI123" i="99" s="1"/>
  <c r="BG65" i="99"/>
  <c r="AY195" i="99"/>
  <c r="BB194" i="99"/>
  <c r="AO194" i="99" s="1"/>
  <c r="BB87" i="99"/>
  <c r="BH123" i="99"/>
  <c r="AU123" i="99" s="1"/>
  <c r="BH65" i="99"/>
  <c r="AY168" i="99"/>
  <c r="BD123" i="99"/>
  <c r="BB153" i="99"/>
  <c r="AX155" i="99"/>
  <c r="BE195" i="99"/>
  <c r="AR195" i="99" s="1"/>
  <c r="BB51" i="99"/>
  <c r="AZ187" i="99"/>
  <c r="AZ119" i="99"/>
  <c r="AY155" i="99"/>
  <c r="BH195" i="99"/>
  <c r="AU195" i="99" s="1"/>
  <c r="BD155" i="99"/>
  <c r="BB168" i="99"/>
  <c r="BB155" i="99"/>
  <c r="BT245" i="99"/>
  <c r="AY152" i="99"/>
  <c r="BE209" i="99"/>
  <c r="AR209" i="99" s="1"/>
  <c r="AY57" i="99"/>
  <c r="BD181" i="99"/>
  <c r="BE194" i="99"/>
  <c r="BF185" i="99"/>
  <c r="AS185" i="99" s="1"/>
  <c r="AV210" i="99"/>
  <c r="AV65" i="99"/>
  <c r="BC61" i="99"/>
  <c r="BG194" i="99"/>
  <c r="BC123" i="99"/>
  <c r="AP123" i="99" s="1"/>
  <c r="BC210" i="99"/>
  <c r="AP210" i="99" s="1"/>
  <c r="BH201" i="99"/>
  <c r="AZ168" i="99"/>
  <c r="AV194" i="99"/>
  <c r="AV124" i="99"/>
  <c r="AI124" i="99" s="1"/>
  <c r="BD152" i="99"/>
  <c r="AV195" i="99"/>
  <c r="AI195" i="99" s="1"/>
  <c r="BC181" i="99"/>
  <c r="BD194" i="99"/>
  <c r="AQ194" i="99" s="1"/>
  <c r="BE61" i="99"/>
  <c r="BF201" i="99"/>
  <c r="BQ201" i="99"/>
  <c r="BF148" i="99"/>
  <c r="BH181" i="99"/>
  <c r="AV57" i="99"/>
  <c r="BA168" i="99"/>
  <c r="BG195" i="99"/>
  <c r="AT195" i="99" s="1"/>
  <c r="BD148" i="99"/>
  <c r="BE51" i="99"/>
  <c r="BG210" i="99"/>
  <c r="AT210" i="99" s="1"/>
  <c r="BF209" i="99"/>
  <c r="AS209" i="99" s="1"/>
  <c r="BC30" i="99"/>
  <c r="AY33" i="99"/>
  <c r="AV168" i="99"/>
  <c r="BE185" i="99"/>
  <c r="AV127" i="99"/>
  <c r="AY184" i="99"/>
  <c r="BD61" i="99"/>
  <c r="BF51" i="99"/>
  <c r="BG168" i="99"/>
  <c r="BB209" i="99"/>
  <c r="AO209" i="99" s="1"/>
  <c r="BF107" i="99"/>
  <c r="BB187" i="99"/>
  <c r="AO187" i="99" s="1"/>
  <c r="AV51" i="99"/>
  <c r="AV187" i="99"/>
  <c r="AI187" i="99" s="1"/>
  <c r="BG181" i="99"/>
  <c r="AV148" i="99"/>
  <c r="BB195" i="99"/>
  <c r="AO195" i="99" s="1"/>
  <c r="AV30" i="99"/>
  <c r="BT201" i="99"/>
  <c r="AV170" i="99"/>
  <c r="BF195" i="99"/>
  <c r="AS195" i="99" s="1"/>
  <c r="BG186" i="99"/>
  <c r="BD174" i="99"/>
  <c r="AY52" i="99"/>
  <c r="BH210" i="99"/>
  <c r="AU210" i="99" s="1"/>
  <c r="BH33" i="99"/>
  <c r="BC201" i="99"/>
  <c r="AV201" i="99"/>
  <c r="BG123" i="99"/>
  <c r="AT123" i="99" s="1"/>
  <c r="BH127" i="99"/>
  <c r="AU127" i="99" s="1"/>
  <c r="AV61" i="99"/>
  <c r="BA201" i="99"/>
  <c r="BC195" i="99"/>
  <c r="AP195" i="99" s="1"/>
  <c r="BH57" i="99"/>
  <c r="BD210" i="99"/>
  <c r="AQ210" i="99" s="1"/>
  <c r="AX107" i="99"/>
  <c r="AY87" i="99"/>
  <c r="AY54" i="99"/>
  <c r="BF153" i="99"/>
  <c r="BG201" i="99"/>
  <c r="BC185" i="99"/>
  <c r="AX51" i="99"/>
  <c r="BF61" i="99"/>
  <c r="BC153" i="99"/>
  <c r="BD154" i="99"/>
  <c r="BD185" i="99"/>
  <c r="AX153" i="99"/>
  <c r="BC33" i="99"/>
  <c r="AX54" i="99"/>
  <c r="BG119" i="99"/>
  <c r="BE33" i="99"/>
  <c r="BF30" i="99"/>
  <c r="BC54" i="99"/>
  <c r="BG46" i="99"/>
  <c r="BG154" i="99"/>
  <c r="AX152" i="99"/>
  <c r="BD153" i="99"/>
  <c r="BC155" i="99"/>
  <c r="AZ153" i="99"/>
  <c r="BD130" i="99"/>
  <c r="AX119" i="99"/>
  <c r="BA153" i="99"/>
  <c r="AV46" i="99"/>
  <c r="BC119" i="99"/>
  <c r="AV185" i="99"/>
  <c r="BC107" i="99"/>
  <c r="BE119" i="99"/>
  <c r="AZ57" i="99"/>
  <c r="BE148" i="99"/>
  <c r="BG51" i="99"/>
  <c r="BD30" i="99"/>
  <c r="AZ54" i="99"/>
  <c r="AY119" i="99"/>
  <c r="BH51" i="99"/>
  <c r="BC130" i="99"/>
  <c r="AZ107" i="99"/>
  <c r="BE154" i="99"/>
  <c r="BE107" i="99"/>
  <c r="BG185" i="99"/>
  <c r="AT185" i="99" s="1"/>
  <c r="BH130" i="99"/>
  <c r="BA57" i="99"/>
  <c r="BD65" i="99"/>
  <c r="AZ209" i="99"/>
  <c r="BA130" i="99"/>
  <c r="AZ87" i="99"/>
  <c r="AZ148" i="99"/>
  <c r="AZ210" i="99"/>
  <c r="BE30" i="99"/>
  <c r="AY130" i="99"/>
  <c r="BG61" i="99"/>
  <c r="BB46" i="99"/>
  <c r="BC154" i="99"/>
  <c r="AV130" i="99"/>
  <c r="BF194" i="99"/>
  <c r="AS194" i="99" s="1"/>
  <c r="BF54" i="99"/>
  <c r="BH154" i="99"/>
  <c r="BB54" i="99"/>
  <c r="BF119" i="99"/>
  <c r="AX130" i="99"/>
  <c r="AY107" i="99"/>
  <c r="BA51" i="99"/>
  <c r="BH119" i="99"/>
  <c r="BC152" i="99"/>
  <c r="AY51" i="99"/>
  <c r="BD195" i="99"/>
  <c r="AQ195" i="99" s="1"/>
  <c r="BH107" i="99"/>
  <c r="AV209" i="99"/>
  <c r="AI209" i="99" s="1"/>
  <c r="AX222" i="99"/>
  <c r="BH185" i="99"/>
  <c r="AU185" i="99" s="1"/>
  <c r="BD107" i="99"/>
  <c r="AZ130" i="99"/>
  <c r="BB174" i="99"/>
  <c r="AV33" i="99"/>
  <c r="BH194" i="99"/>
  <c r="AU194" i="99" s="1"/>
  <c r="AX87" i="99"/>
  <c r="BA54" i="99"/>
  <c r="AX33" i="99"/>
  <c r="BG130" i="99"/>
  <c r="BG54" i="99"/>
  <c r="BH54" i="99"/>
  <c r="BA87" i="99"/>
  <c r="BE153" i="99"/>
  <c r="BE130" i="99"/>
  <c r="BE152" i="99"/>
  <c r="BF154" i="99"/>
  <c r="BE54" i="99"/>
  <c r="BD119" i="99"/>
  <c r="BF130" i="99"/>
  <c r="BG57" i="99"/>
  <c r="AZ154" i="99"/>
  <c r="BH61" i="99"/>
  <c r="BB130" i="99"/>
  <c r="BA119" i="99"/>
  <c r="AY153" i="99"/>
  <c r="AV154" i="99"/>
  <c r="BA107" i="99"/>
  <c r="BU124" i="99"/>
  <c r="BT187" i="99"/>
  <c r="BK194" i="99"/>
  <c r="BQ127" i="99"/>
  <c r="BM194" i="99"/>
  <c r="BS186" i="99"/>
  <c r="BR123" i="99"/>
  <c r="BL246" i="99"/>
  <c r="BK187" i="99"/>
  <c r="BK218" i="99"/>
  <c r="BL184" i="99"/>
  <c r="BL123" i="99"/>
  <c r="BK195" i="99"/>
  <c r="BS210" i="99"/>
  <c r="BM187" i="99"/>
  <c r="BO161" i="99"/>
  <c r="BK246" i="99"/>
  <c r="BU240" i="99"/>
  <c r="BK209" i="99"/>
  <c r="BP127" i="99"/>
  <c r="BP243" i="99"/>
  <c r="BO185" i="99"/>
  <c r="BU184" i="99"/>
  <c r="BQ187" i="99"/>
  <c r="BM245" i="99"/>
  <c r="BQ218" i="99"/>
  <c r="BR124" i="99"/>
  <c r="BO124" i="99"/>
  <c r="BR184" i="99"/>
  <c r="BS184" i="99"/>
  <c r="BM240" i="99"/>
  <c r="BT161" i="99"/>
  <c r="BM209" i="99"/>
  <c r="BK123" i="99"/>
  <c r="BO127" i="99"/>
  <c r="BQ124" i="99"/>
  <c r="BR243" i="99"/>
  <c r="BS240" i="99"/>
  <c r="BO123" i="99"/>
  <c r="BS218" i="99"/>
  <c r="BU187" i="99"/>
  <c r="BS124" i="99"/>
  <c r="BM185" i="99"/>
  <c r="BM195" i="99"/>
  <c r="BL195" i="99"/>
  <c r="BK185" i="99"/>
  <c r="BS246" i="99"/>
  <c r="BP218" i="99"/>
  <c r="BL194" i="99"/>
  <c r="BQ186" i="99"/>
  <c r="BK127" i="99"/>
  <c r="BQ243" i="99"/>
  <c r="BP246" i="99"/>
  <c r="BS123" i="99"/>
  <c r="BO240" i="99"/>
  <c r="BO184" i="99"/>
  <c r="BR186" i="99"/>
  <c r="BT184" i="99"/>
  <c r="BM184" i="99"/>
  <c r="BK201" i="99"/>
  <c r="BL209" i="99"/>
  <c r="BM123" i="99"/>
  <c r="BM218" i="99"/>
  <c r="BU186" i="99"/>
  <c r="BM186" i="99"/>
  <c r="BK186" i="99"/>
  <c r="BU246" i="99"/>
  <c r="BS187" i="99"/>
  <c r="BO243" i="99"/>
  <c r="BM127" i="99"/>
  <c r="BU209" i="99"/>
  <c r="BT209" i="99"/>
  <c r="BM246" i="99"/>
  <c r="BR127" i="99"/>
  <c r="BL161" i="99"/>
  <c r="BT240" i="99"/>
  <c r="BK245" i="99"/>
  <c r="BL245" i="99"/>
  <c r="BP184" i="99"/>
  <c r="BL210" i="99"/>
  <c r="BP186" i="99"/>
  <c r="BS243" i="99"/>
  <c r="BL201" i="99"/>
  <c r="BQ246" i="99"/>
  <c r="BO246" i="99"/>
  <c r="BP124" i="99"/>
  <c r="BO186" i="99"/>
  <c r="BS127" i="99"/>
  <c r="BK184" i="99"/>
  <c r="BM210" i="99"/>
  <c r="BO210" i="99"/>
  <c r="BL187" i="99"/>
  <c r="BR187" i="99"/>
  <c r="BL127" i="99"/>
  <c r="BK210" i="99"/>
  <c r="BK124" i="99"/>
  <c r="BL186" i="99"/>
  <c r="BI218" i="99"/>
  <c r="BR246" i="99"/>
  <c r="BP187" i="99"/>
  <c r="BM201" i="99"/>
  <c r="BT124" i="99"/>
  <c r="BQ184" i="99"/>
  <c r="BL240" i="99"/>
  <c r="BM124" i="99"/>
  <c r="BL124" i="99"/>
  <c r="BL185" i="99"/>
  <c r="BK240" i="99"/>
  <c r="BR218" i="99"/>
  <c r="BR210" i="99"/>
  <c r="BT246" i="99"/>
  <c r="AI185" i="99" l="1"/>
  <c r="AQ185" i="99"/>
  <c r="AT186" i="99"/>
  <c r="AT194" i="99"/>
  <c r="AQ123" i="99"/>
  <c r="AI127" i="99"/>
  <c r="AR185" i="99"/>
  <c r="O185" i="99" s="1"/>
  <c r="AT201" i="99"/>
  <c r="AR194" i="99"/>
  <c r="AM210" i="99"/>
  <c r="AS201" i="99"/>
  <c r="P201" i="99" s="1"/>
  <c r="AI194" i="99"/>
  <c r="F194" i="99" s="1"/>
  <c r="AM187" i="99"/>
  <c r="AM209" i="99"/>
  <c r="AP185" i="99"/>
  <c r="M185" i="99" s="1"/>
  <c r="AI201" i="99"/>
  <c r="F201" i="99" s="1"/>
  <c r="AU201" i="99"/>
  <c r="AI210" i="99"/>
  <c r="AP201" i="99"/>
  <c r="M201" i="99" s="1"/>
  <c r="AL195" i="99"/>
  <c r="AL184" i="99"/>
  <c r="AQ201" i="99"/>
  <c r="AN201" i="99"/>
  <c r="K201" i="99" s="1"/>
  <c r="G185" i="99"/>
  <c r="Q210" i="99"/>
  <c r="N210" i="99"/>
  <c r="G195" i="99"/>
  <c r="Q195" i="99"/>
  <c r="M123" i="99"/>
  <c r="G123" i="99"/>
  <c r="Q185" i="99"/>
  <c r="Q123" i="99"/>
  <c r="F184" i="99"/>
  <c r="G184" i="99"/>
  <c r="G187" i="99"/>
  <c r="M209" i="99"/>
  <c r="N195" i="99"/>
  <c r="G124" i="99"/>
  <c r="R195" i="99"/>
  <c r="M195" i="99"/>
  <c r="L195" i="99"/>
  <c r="N194" i="99"/>
  <c r="F186" i="99"/>
  <c r="G186" i="99"/>
  <c r="G127" i="99"/>
  <c r="Q127" i="99"/>
  <c r="P195" i="99"/>
  <c r="R201" i="99"/>
  <c r="O195" i="99"/>
  <c r="N209" i="99"/>
  <c r="L194" i="99"/>
  <c r="N123" i="99"/>
  <c r="R185" i="99"/>
  <c r="L187" i="99"/>
  <c r="N201" i="99"/>
  <c r="F209" i="99"/>
  <c r="BK161" i="99"/>
  <c r="F124" i="99"/>
  <c r="BA181" i="99"/>
  <c r="BG174" i="99"/>
  <c r="F123" i="99"/>
  <c r="F185" i="99"/>
  <c r="BH174" i="99"/>
  <c r="AZ51" i="99"/>
  <c r="BC174" i="99"/>
  <c r="BA61" i="99"/>
  <c r="BD33" i="99"/>
  <c r="BD170" i="99"/>
  <c r="BD54" i="99"/>
  <c r="AZ30" i="99"/>
  <c r="AV155" i="99"/>
  <c r="BC194" i="99"/>
  <c r="AP194" i="99" s="1"/>
  <c r="BC87" i="99"/>
  <c r="F195" i="99"/>
  <c r="F210" i="99"/>
  <c r="F127" i="99"/>
  <c r="F187" i="99"/>
  <c r="BB181" i="99"/>
  <c r="BE186" i="99"/>
  <c r="AR186" i="99" s="1"/>
  <c r="AX127" i="99"/>
  <c r="AK127" i="99" s="1"/>
  <c r="BA194" i="99"/>
  <c r="AN194" i="99" s="1"/>
  <c r="BF52" i="99"/>
  <c r="AZ61" i="99"/>
  <c r="BD184" i="99"/>
  <c r="BH184" i="99"/>
  <c r="AZ124" i="99"/>
  <c r="AM124" i="99" s="1"/>
  <c r="BH187" i="99"/>
  <c r="AU187" i="99" s="1"/>
  <c r="BB170" i="99"/>
  <c r="BF170" i="99"/>
  <c r="BC222" i="99"/>
  <c r="BB185" i="99"/>
  <c r="AO185" i="99" s="1"/>
  <c r="BB127" i="99"/>
  <c r="AO127" i="99" s="1"/>
  <c r="AY154" i="99"/>
  <c r="AX61" i="99"/>
  <c r="AV107" i="99"/>
  <c r="BD186" i="99"/>
  <c r="AQ186" i="99" s="1"/>
  <c r="BA184" i="99"/>
  <c r="AN184" i="99" s="1"/>
  <c r="BF181" i="99"/>
  <c r="AY174" i="99"/>
  <c r="BC184" i="99"/>
  <c r="AP184" i="99" s="1"/>
  <c r="BA187" i="99"/>
  <c r="AN187" i="99" s="1"/>
  <c r="AZ222" i="99"/>
  <c r="BF186" i="99"/>
  <c r="AS186" i="99" s="1"/>
  <c r="BB52" i="99"/>
  <c r="BA123" i="99"/>
  <c r="AN123" i="99" s="1"/>
  <c r="BC57" i="99"/>
  <c r="BB65" i="99"/>
  <c r="BB148" i="99"/>
  <c r="BF187" i="99"/>
  <c r="AS187" i="99" s="1"/>
  <c r="BG124" i="99"/>
  <c r="AT124" i="99" s="1"/>
  <c r="AZ201" i="99"/>
  <c r="BF123" i="99"/>
  <c r="AS123" i="99" s="1"/>
  <c r="AZ181" i="99"/>
  <c r="AY148" i="99"/>
  <c r="BC187" i="99"/>
  <c r="AP187" i="99" s="1"/>
  <c r="BD127" i="99"/>
  <c r="AQ127" i="99" s="1"/>
  <c r="BF127" i="99"/>
  <c r="AS127" i="99" s="1"/>
  <c r="BE181" i="99"/>
  <c r="AX174" i="99"/>
  <c r="BG222" i="99"/>
  <c r="BA127" i="99"/>
  <c r="AN127" i="99" s="1"/>
  <c r="BC124" i="99"/>
  <c r="AP124" i="99" s="1"/>
  <c r="BA195" i="99"/>
  <c r="AN195" i="99" s="1"/>
  <c r="AY127" i="99"/>
  <c r="AL127" i="99" s="1"/>
  <c r="AY194" i="99"/>
  <c r="AL194" i="99" s="1"/>
  <c r="AX201" i="99"/>
  <c r="AK201" i="99" s="1"/>
  <c r="BE124" i="99"/>
  <c r="BD57" i="99"/>
  <c r="AY65" i="99"/>
  <c r="AZ123" i="99"/>
  <c r="AM123" i="99" s="1"/>
  <c r="BH170" i="99"/>
  <c r="AY210" i="99"/>
  <c r="AL210" i="99" s="1"/>
  <c r="BA52" i="99"/>
  <c r="AY209" i="99"/>
  <c r="AL209" i="99" s="1"/>
  <c r="AZ186" i="99"/>
  <c r="AM186" i="99" s="1"/>
  <c r="BH222" i="99"/>
  <c r="AX184" i="99"/>
  <c r="AK184" i="99" s="1"/>
  <c r="AZ194" i="99"/>
  <c r="AM194" i="99" s="1"/>
  <c r="BE222" i="99"/>
  <c r="BB186" i="99"/>
  <c r="BE57" i="99"/>
  <c r="BE187" i="99"/>
  <c r="AR187" i="99" s="1"/>
  <c r="BB222" i="99"/>
  <c r="BB124" i="99"/>
  <c r="AO124" i="99" s="1"/>
  <c r="BG107" i="99"/>
  <c r="BF210" i="99"/>
  <c r="AS210" i="99" s="1"/>
  <c r="AZ127" i="99"/>
  <c r="AM127" i="99" s="1"/>
  <c r="BA186" i="99"/>
  <c r="AN186" i="99" s="1"/>
  <c r="BD52" i="99"/>
  <c r="BA174" i="99"/>
  <c r="BA152" i="99"/>
  <c r="BB184" i="99"/>
  <c r="AO184" i="99" s="1"/>
  <c r="AV152" i="99"/>
  <c r="BC65" i="99"/>
  <c r="AX148" i="99"/>
  <c r="AY30" i="99"/>
  <c r="AX65" i="99"/>
  <c r="BE184" i="99"/>
  <c r="AR184" i="99" s="1"/>
  <c r="BE210" i="99"/>
  <c r="AR210" i="99" s="1"/>
  <c r="AY222" i="99"/>
  <c r="AX30" i="99"/>
  <c r="BH209" i="99"/>
  <c r="AU209" i="99" s="1"/>
  <c r="AZ170" i="99"/>
  <c r="BG209" i="99"/>
  <c r="AT209" i="99" s="1"/>
  <c r="AV222" i="99"/>
  <c r="BC148" i="99"/>
  <c r="BA30" i="99"/>
  <c r="AX209" i="99"/>
  <c r="AK209" i="99" s="1"/>
  <c r="AX186" i="99"/>
  <c r="AK186" i="99" s="1"/>
  <c r="BD187" i="99"/>
  <c r="AQ187" i="99" s="1"/>
  <c r="BB33" i="99"/>
  <c r="BH168" i="99"/>
  <c r="BE123" i="99"/>
  <c r="AR123" i="99" s="1"/>
  <c r="BG170" i="99"/>
  <c r="AZ185" i="99"/>
  <c r="AM185" i="99" s="1"/>
  <c r="AX210" i="99"/>
  <c r="AK210" i="99" s="1"/>
  <c r="AX194" i="99"/>
  <c r="AK194" i="99" s="1"/>
  <c r="AY124" i="99"/>
  <c r="AL124" i="99" s="1"/>
  <c r="BA124" i="99"/>
  <c r="AN124" i="99" s="1"/>
  <c r="BA209" i="99"/>
  <c r="AN209" i="99" s="1"/>
  <c r="BH186" i="99"/>
  <c r="AU186" i="99" s="1"/>
  <c r="BB107" i="99"/>
  <c r="BE168" i="99"/>
  <c r="BA148" i="99"/>
  <c r="AY186" i="99"/>
  <c r="AL186" i="99" s="1"/>
  <c r="BE65" i="99"/>
  <c r="BB154" i="99"/>
  <c r="BG184" i="99"/>
  <c r="AT184" i="99" s="1"/>
  <c r="BB61" i="99"/>
  <c r="AZ65" i="99"/>
  <c r="BB152" i="99"/>
  <c r="AZ33" i="99"/>
  <c r="AX170" i="99"/>
  <c r="BG30" i="99"/>
  <c r="AX123" i="99"/>
  <c r="AK123" i="99" s="1"/>
  <c r="BA33" i="99"/>
  <c r="AY123" i="99"/>
  <c r="AL123" i="99" s="1"/>
  <c r="BA210" i="99"/>
  <c r="AN210" i="99" s="1"/>
  <c r="AZ174" i="99"/>
  <c r="AY201" i="99"/>
  <c r="AL201" i="99" s="1"/>
  <c r="BD51" i="99"/>
  <c r="AZ195" i="99"/>
  <c r="AM195" i="99" s="1"/>
  <c r="BF65" i="99"/>
  <c r="BC127" i="99"/>
  <c r="AP127" i="99" s="1"/>
  <c r="BB123" i="99"/>
  <c r="AO123" i="99" s="1"/>
  <c r="AV181" i="99"/>
  <c r="BB30" i="99"/>
  <c r="AX181" i="99"/>
  <c r="AY61" i="99"/>
  <c r="BB201" i="99"/>
  <c r="AX185" i="99"/>
  <c r="AK185" i="99" s="1"/>
  <c r="BC168" i="99"/>
  <c r="BH30" i="99"/>
  <c r="BE170" i="99"/>
  <c r="BF222" i="99"/>
  <c r="AX168" i="99"/>
  <c r="BF174" i="99"/>
  <c r="BA222" i="99"/>
  <c r="AY185" i="99"/>
  <c r="AL185" i="99" s="1"/>
  <c r="AZ184" i="99"/>
  <c r="AM184" i="99" s="1"/>
  <c r="BA185" i="99"/>
  <c r="AN185" i="99" s="1"/>
  <c r="BC51" i="99"/>
  <c r="BE201" i="99"/>
  <c r="BD124" i="99"/>
  <c r="AQ124" i="99" s="1"/>
  <c r="AX187" i="99"/>
  <c r="AK187" i="99" s="1"/>
  <c r="BG148" i="99"/>
  <c r="AX124" i="99"/>
  <c r="AK124" i="99" s="1"/>
  <c r="BF124" i="99"/>
  <c r="AS124" i="99" s="1"/>
  <c r="BC52" i="99"/>
  <c r="AX154" i="99"/>
  <c r="BA170" i="99"/>
  <c r="AY181" i="99"/>
  <c r="BF184" i="99"/>
  <c r="AS184" i="99" s="1"/>
  <c r="BG33" i="99"/>
  <c r="BC186" i="99"/>
  <c r="AP186" i="99" s="1"/>
  <c r="BH124" i="99"/>
  <c r="AU124" i="99" s="1"/>
  <c r="AY187" i="99"/>
  <c r="AL187" i="99" s="1"/>
  <c r="BH52" i="99"/>
  <c r="AX195" i="99"/>
  <c r="AK195" i="99" s="1"/>
  <c r="BE174" i="99"/>
  <c r="BA65" i="99"/>
  <c r="BE52" i="99"/>
  <c r="BD168" i="99"/>
  <c r="AZ52" i="99"/>
  <c r="BC170" i="99"/>
  <c r="BE127" i="99"/>
  <c r="AR127" i="99" s="1"/>
  <c r="BB210" i="99"/>
  <c r="AO210" i="99" s="1"/>
  <c r="BG187" i="99"/>
  <c r="AT187" i="99" s="1"/>
  <c r="BA154" i="99"/>
  <c r="BD222" i="99"/>
  <c r="BF33" i="99"/>
  <c r="BF168" i="99"/>
  <c r="AY170" i="99"/>
  <c r="G201" i="99" l="1"/>
  <c r="G194" i="99"/>
  <c r="AA186" i="99"/>
  <c r="AA184" i="99"/>
  <c r="AU184" i="99"/>
  <c r="AO186" i="99"/>
  <c r="L186" i="99" s="1"/>
  <c r="AQ184" i="99"/>
  <c r="BZ187" i="99"/>
  <c r="AA123" i="99"/>
  <c r="BZ123" i="99"/>
  <c r="BZ184" i="99"/>
  <c r="AR201" i="99"/>
  <c r="O201" i="99" s="1"/>
  <c r="AM201" i="99"/>
  <c r="J201" i="99" s="1"/>
  <c r="CC195" i="99"/>
  <c r="BZ127" i="99"/>
  <c r="AO201" i="99"/>
  <c r="L201" i="99" s="1"/>
  <c r="AE194" i="99"/>
  <c r="BZ194" i="99"/>
  <c r="AE124" i="99"/>
  <c r="BZ124" i="99"/>
  <c r="BZ186" i="99"/>
  <c r="CC185" i="99"/>
  <c r="BZ201" i="99"/>
  <c r="AE195" i="99"/>
  <c r="BZ195" i="99"/>
  <c r="AR124" i="99"/>
  <c r="O124" i="99" s="1"/>
  <c r="BZ185" i="99"/>
  <c r="CB195" i="99"/>
  <c r="CI195" i="99" s="1"/>
  <c r="AE201" i="99"/>
  <c r="AE187" i="99"/>
  <c r="AA194" i="99"/>
  <c r="I184" i="99"/>
  <c r="AE123" i="99"/>
  <c r="AE127" i="99"/>
  <c r="AE185" i="99"/>
  <c r="AE186" i="99"/>
  <c r="AE184" i="99"/>
  <c r="P184" i="99"/>
  <c r="J184" i="99"/>
  <c r="L184" i="99"/>
  <c r="H184" i="99"/>
  <c r="O184" i="99"/>
  <c r="R184" i="99"/>
  <c r="Q184" i="99"/>
  <c r="M184" i="99"/>
  <c r="K184" i="99"/>
  <c r="N184" i="99"/>
  <c r="AH195" i="99"/>
  <c r="AG195" i="99"/>
  <c r="AH185" i="99"/>
  <c r="Q187" i="99"/>
  <c r="M127" i="99"/>
  <c r="Q209" i="99"/>
  <c r="K187" i="99"/>
  <c r="L127" i="99"/>
  <c r="O186" i="99"/>
  <c r="G209" i="99"/>
  <c r="AA209" i="99" s="1"/>
  <c r="L210" i="99"/>
  <c r="R186" i="99"/>
  <c r="K186" i="99"/>
  <c r="P187" i="99"/>
  <c r="J209" i="99"/>
  <c r="P209" i="99"/>
  <c r="N185" i="99"/>
  <c r="N124" i="99"/>
  <c r="L123" i="99"/>
  <c r="K209" i="99"/>
  <c r="J123" i="99"/>
  <c r="K123" i="99"/>
  <c r="N186" i="99"/>
  <c r="R210" i="99"/>
  <c r="AH210" i="99" s="1"/>
  <c r="O127" i="99"/>
  <c r="R124" i="99"/>
  <c r="J185" i="99"/>
  <c r="P210" i="99"/>
  <c r="O187" i="99"/>
  <c r="J194" i="99"/>
  <c r="K195" i="99"/>
  <c r="P127" i="99"/>
  <c r="Q201" i="99"/>
  <c r="R194" i="99"/>
  <c r="M186" i="99"/>
  <c r="K185" i="99"/>
  <c r="J195" i="99"/>
  <c r="K124" i="99"/>
  <c r="M124" i="99"/>
  <c r="P123" i="99"/>
  <c r="P186" i="99"/>
  <c r="M194" i="99"/>
  <c r="R123" i="99"/>
  <c r="AH123" i="99" s="1"/>
  <c r="K210" i="99"/>
  <c r="O123" i="99"/>
  <c r="N187" i="99"/>
  <c r="L124" i="99"/>
  <c r="K127" i="99"/>
  <c r="N127" i="99"/>
  <c r="K194" i="99"/>
  <c r="L209" i="99"/>
  <c r="I201" i="99"/>
  <c r="R209" i="99"/>
  <c r="O210" i="99"/>
  <c r="Q124" i="99"/>
  <c r="R187" i="99"/>
  <c r="Q186" i="99"/>
  <c r="R127" i="99"/>
  <c r="AH127" i="99" s="1"/>
  <c r="M210" i="99"/>
  <c r="P124" i="99"/>
  <c r="J186" i="99"/>
  <c r="M187" i="99"/>
  <c r="J124" i="99"/>
  <c r="G210" i="99"/>
  <c r="AA210" i="99" s="1"/>
  <c r="O194" i="99"/>
  <c r="L185" i="99"/>
  <c r="Q194" i="99"/>
  <c r="J127" i="99"/>
  <c r="P194" i="99"/>
  <c r="O209" i="99"/>
  <c r="P185" i="99"/>
  <c r="J187" i="99"/>
  <c r="J210" i="99"/>
  <c r="AD195" i="99"/>
  <c r="AA201" i="99"/>
  <c r="AA185" i="99"/>
  <c r="AA127" i="99"/>
  <c r="I195" i="99"/>
  <c r="AA124" i="99"/>
  <c r="H185" i="99"/>
  <c r="I194" i="99"/>
  <c r="H209" i="99"/>
  <c r="I127" i="99"/>
  <c r="AA195" i="99"/>
  <c r="AD185" i="99"/>
  <c r="AC195" i="99"/>
  <c r="AA187" i="99"/>
  <c r="H127" i="99"/>
  <c r="H123" i="99"/>
  <c r="H187" i="99"/>
  <c r="I186" i="99"/>
  <c r="H201" i="99"/>
  <c r="I123" i="99"/>
  <c r="I124" i="99"/>
  <c r="H186" i="99"/>
  <c r="I185" i="99"/>
  <c r="I210" i="99"/>
  <c r="I187" i="99"/>
  <c r="H194" i="99"/>
  <c r="H195" i="99"/>
  <c r="H124" i="99"/>
  <c r="I209" i="99"/>
  <c r="H210" i="99"/>
  <c r="AE2" i="94"/>
  <c r="AS2" i="94" s="1"/>
  <c r="AF2" i="94"/>
  <c r="AG2" i="94"/>
  <c r="AH2" i="94"/>
  <c r="AV2" i="94" s="1"/>
  <c r="AI2" i="94"/>
  <c r="AW2" i="94" s="1"/>
  <c r="AJ2" i="94"/>
  <c r="AX2" i="94" s="1"/>
  <c r="AK2" i="94"/>
  <c r="CO2" i="94" s="1"/>
  <c r="V2" i="86" s="1"/>
  <c r="AL2" i="94"/>
  <c r="CP2" i="94" s="1"/>
  <c r="W2" i="86" s="1"/>
  <c r="AM2" i="94"/>
  <c r="CQ2" i="94" s="1"/>
  <c r="AN2" i="94"/>
  <c r="AO2" i="94"/>
  <c r="AP2" i="94"/>
  <c r="AQ2" i="94"/>
  <c r="AR2" i="94"/>
  <c r="BF2" i="94" s="1"/>
  <c r="AT2" i="94"/>
  <c r="AU2" i="94"/>
  <c r="BA2" i="94"/>
  <c r="BB2" i="94"/>
  <c r="BC2" i="94"/>
  <c r="CI2" i="94"/>
  <c r="P2" i="86" s="1"/>
  <c r="CJ2" i="94"/>
  <c r="Q2" i="86" s="1"/>
  <c r="CK2" i="94"/>
  <c r="R2" i="86" s="1"/>
  <c r="CL2" i="94"/>
  <c r="S2" i="86" s="1"/>
  <c r="CN2" i="94"/>
  <c r="U2" i="86" s="1"/>
  <c r="CR2" i="94"/>
  <c r="Y2" i="86" s="1"/>
  <c r="CS2" i="94"/>
  <c r="Z2" i="86" s="1"/>
  <c r="CW2" i="94"/>
  <c r="AE3" i="94"/>
  <c r="AF3" i="94"/>
  <c r="AG3" i="94"/>
  <c r="AH3" i="94"/>
  <c r="CL3" i="94" s="1"/>
  <c r="S3" i="86" s="1"/>
  <c r="AI3" i="94"/>
  <c r="AW3" i="94" s="1"/>
  <c r="AJ3" i="94"/>
  <c r="AK3" i="94"/>
  <c r="AL3" i="94"/>
  <c r="AZ3" i="94" s="1"/>
  <c r="AM3" i="94"/>
  <c r="BA3" i="94" s="1"/>
  <c r="AN3" i="94"/>
  <c r="CR3" i="94" s="1"/>
  <c r="Y3" i="86" s="1"/>
  <c r="AO3" i="94"/>
  <c r="AP3" i="94"/>
  <c r="AQ3" i="94"/>
  <c r="CU3" i="94" s="1"/>
  <c r="AR3" i="94"/>
  <c r="AS3" i="94"/>
  <c r="BG3" i="94" s="1"/>
  <c r="B3" i="86" s="1"/>
  <c r="AT3" i="94"/>
  <c r="BH3" i="94" s="1"/>
  <c r="C3" i="86" s="1"/>
  <c r="AE3" i="86" s="1"/>
  <c r="AV3" i="94"/>
  <c r="AX3" i="94"/>
  <c r="AY3" i="94"/>
  <c r="BD3" i="94"/>
  <c r="BR3" i="94" s="1"/>
  <c r="M3" i="86" s="1"/>
  <c r="BF3" i="94"/>
  <c r="BT3" i="94" s="1"/>
  <c r="O3" i="86" s="1"/>
  <c r="AQ3" i="86" s="1"/>
  <c r="CI3" i="94"/>
  <c r="CJ3" i="94"/>
  <c r="Q3" i="86" s="1"/>
  <c r="CM3" i="94"/>
  <c r="T3" i="86" s="1"/>
  <c r="CN3" i="94"/>
  <c r="U3" i="86" s="1"/>
  <c r="CO3" i="94"/>
  <c r="V3" i="86" s="1"/>
  <c r="CP3" i="94"/>
  <c r="W3" i="86" s="1"/>
  <c r="CT3" i="94"/>
  <c r="AA3" i="86" s="1"/>
  <c r="CV3" i="94"/>
  <c r="AC3" i="86" s="1"/>
  <c r="AE4" i="94"/>
  <c r="AF4" i="94"/>
  <c r="AG4" i="94"/>
  <c r="AU4" i="94" s="1"/>
  <c r="AH4" i="94"/>
  <c r="AV4" i="94" s="1"/>
  <c r="AI4" i="94"/>
  <c r="CM4" i="94" s="1"/>
  <c r="T4" i="86" s="1"/>
  <c r="AJ4" i="94"/>
  <c r="AK4" i="94"/>
  <c r="CO4" i="94" s="1"/>
  <c r="V4" i="86" s="1"/>
  <c r="AL4" i="94"/>
  <c r="CP4" i="94" s="1"/>
  <c r="W4" i="86" s="1"/>
  <c r="AM4" i="94"/>
  <c r="CQ4" i="94" s="1"/>
  <c r="X4" i="86" s="1"/>
  <c r="AN4" i="94"/>
  <c r="AO4" i="94"/>
  <c r="AP4" i="94"/>
  <c r="AQ4" i="94"/>
  <c r="CU4" i="94" s="1"/>
  <c r="AB4" i="86" s="1"/>
  <c r="AR4" i="94"/>
  <c r="AS4" i="94"/>
  <c r="AT4" i="94"/>
  <c r="AZ4" i="94"/>
  <c r="BA4" i="94"/>
  <c r="BB4" i="94"/>
  <c r="BG4" i="94"/>
  <c r="B4" i="86" s="1"/>
  <c r="AD4" i="86" s="1"/>
  <c r="BH4" i="94"/>
  <c r="C4" i="86" s="1"/>
  <c r="CI4" i="94"/>
  <c r="P4" i="86" s="1"/>
  <c r="CJ4" i="94"/>
  <c r="CK4" i="94"/>
  <c r="R4" i="86" s="1"/>
  <c r="CR4" i="94"/>
  <c r="Y4" i="86" s="1"/>
  <c r="AE5" i="94"/>
  <c r="AF5" i="94"/>
  <c r="AG5" i="94"/>
  <c r="AH5" i="94"/>
  <c r="AI5" i="94"/>
  <c r="AJ5" i="94"/>
  <c r="CN5" i="94" s="1"/>
  <c r="U5" i="86" s="1"/>
  <c r="AK5" i="94"/>
  <c r="AY5" i="94" s="1"/>
  <c r="AL5" i="94"/>
  <c r="CP5" i="94" s="1"/>
  <c r="W5" i="86" s="1"/>
  <c r="AM5" i="94"/>
  <c r="AN5" i="94"/>
  <c r="AO5" i="94"/>
  <c r="AP5" i="94"/>
  <c r="AQ5" i="94"/>
  <c r="AR5" i="94"/>
  <c r="AS5" i="94"/>
  <c r="BG5" i="94" s="1"/>
  <c r="B5" i="86" s="1"/>
  <c r="AD5" i="86" s="1"/>
  <c r="AT5" i="94"/>
  <c r="BH5" i="94" s="1"/>
  <c r="C5" i="86" s="1"/>
  <c r="AE5" i="86" s="1"/>
  <c r="AW5" i="94"/>
  <c r="AX5" i="94"/>
  <c r="BA5" i="94"/>
  <c r="BO5" i="94" s="1"/>
  <c r="J5" i="86" s="1"/>
  <c r="BB5" i="94"/>
  <c r="BP5" i="94" s="1"/>
  <c r="K5" i="86" s="1"/>
  <c r="BC5" i="94"/>
  <c r="BQ5" i="94" s="1"/>
  <c r="L5" i="86" s="1"/>
  <c r="BD5" i="94"/>
  <c r="BE5" i="94"/>
  <c r="BF5" i="94"/>
  <c r="BT5" i="94" s="1"/>
  <c r="O5" i="86" s="1"/>
  <c r="BR5" i="94"/>
  <c r="M5" i="86" s="1"/>
  <c r="AO5" i="86" s="1"/>
  <c r="BS5" i="94"/>
  <c r="N5" i="86" s="1"/>
  <c r="CI5" i="94"/>
  <c r="P5" i="86" s="1"/>
  <c r="CJ5" i="94"/>
  <c r="Q5" i="86" s="1"/>
  <c r="CM5" i="94"/>
  <c r="T5" i="86" s="1"/>
  <c r="CO5" i="94"/>
  <c r="V5" i="86" s="1"/>
  <c r="CQ5" i="94"/>
  <c r="X5" i="86" s="1"/>
  <c r="CR5" i="94"/>
  <c r="Y5" i="86" s="1"/>
  <c r="CS5" i="94"/>
  <c r="CT5" i="94"/>
  <c r="AA5" i="86" s="1"/>
  <c r="CU5" i="94"/>
  <c r="CV5" i="94"/>
  <c r="AC5" i="86" s="1"/>
  <c r="AE6" i="94"/>
  <c r="AF6" i="94"/>
  <c r="AG6" i="94"/>
  <c r="CK6" i="94" s="1"/>
  <c r="R6" i="86" s="1"/>
  <c r="AH6" i="94"/>
  <c r="AI6" i="94"/>
  <c r="CM6" i="94" s="1"/>
  <c r="T6" i="86" s="1"/>
  <c r="AJ6" i="94"/>
  <c r="AK6" i="94"/>
  <c r="AY6" i="94" s="1"/>
  <c r="BM6" i="94" s="1"/>
  <c r="H6" i="86" s="1"/>
  <c r="AL6" i="94"/>
  <c r="AM6" i="94"/>
  <c r="AN6" i="94"/>
  <c r="AO6" i="94"/>
  <c r="AP6" i="94"/>
  <c r="AQ6" i="94"/>
  <c r="AR6" i="94"/>
  <c r="AS6" i="94"/>
  <c r="BG6" i="94" s="1"/>
  <c r="B6" i="86" s="1"/>
  <c r="AD6" i="86" s="1"/>
  <c r="AT6" i="94"/>
  <c r="BH6" i="94" s="1"/>
  <c r="C6" i="86" s="1"/>
  <c r="AW6" i="94"/>
  <c r="AX6" i="94"/>
  <c r="BL6" i="94" s="1"/>
  <c r="G6" i="86" s="1"/>
  <c r="AI6" i="86" s="1"/>
  <c r="AZ6" i="94"/>
  <c r="BA6" i="94"/>
  <c r="BO6" i="94" s="1"/>
  <c r="J6" i="86" s="1"/>
  <c r="BB6" i="94"/>
  <c r="BP6" i="94" s="1"/>
  <c r="K6" i="86" s="1"/>
  <c r="BC6" i="94"/>
  <c r="BQ6" i="94" s="1"/>
  <c r="L6" i="86" s="1"/>
  <c r="AN6" i="86" s="1"/>
  <c r="BD6" i="94"/>
  <c r="BR6" i="94" s="1"/>
  <c r="M6" i="86" s="1"/>
  <c r="BE6" i="94"/>
  <c r="BS6" i="94" s="1"/>
  <c r="N6" i="86" s="1"/>
  <c r="BF6" i="94"/>
  <c r="BT6" i="94" s="1"/>
  <c r="O6" i="86" s="1"/>
  <c r="AQ6" i="86" s="1"/>
  <c r="BN6" i="94"/>
  <c r="I6" i="86" s="1"/>
  <c r="AK6" i="86" s="1"/>
  <c r="CI6" i="94"/>
  <c r="P6" i="86" s="1"/>
  <c r="CJ6" i="94"/>
  <c r="Q6" i="86" s="1"/>
  <c r="CN6" i="94"/>
  <c r="U6" i="86" s="1"/>
  <c r="CP6" i="94"/>
  <c r="W6" i="86" s="1"/>
  <c r="CQ6" i="94"/>
  <c r="X6" i="86" s="1"/>
  <c r="CR6" i="94"/>
  <c r="CS6" i="94"/>
  <c r="Z6" i="86" s="1"/>
  <c r="CT6" i="94"/>
  <c r="AA6" i="86" s="1"/>
  <c r="CU6" i="94"/>
  <c r="AB6" i="86" s="1"/>
  <c r="CV6" i="94"/>
  <c r="AC6" i="86" s="1"/>
  <c r="AE7" i="94"/>
  <c r="AF7" i="94"/>
  <c r="AG7" i="94"/>
  <c r="AU7" i="94" s="1"/>
  <c r="AH7" i="94"/>
  <c r="AV7" i="94" s="1"/>
  <c r="AI7" i="94"/>
  <c r="AW7" i="94" s="1"/>
  <c r="AJ7" i="94"/>
  <c r="CN7" i="94" s="1"/>
  <c r="U7" i="86" s="1"/>
  <c r="AK7" i="94"/>
  <c r="AL7" i="94"/>
  <c r="AM7" i="94"/>
  <c r="BA7" i="94" s="1"/>
  <c r="AN7" i="94"/>
  <c r="AO7" i="94"/>
  <c r="BC7" i="94" s="1"/>
  <c r="AP7" i="94"/>
  <c r="AQ7" i="94"/>
  <c r="BE7" i="94" s="1"/>
  <c r="AR7" i="94"/>
  <c r="CV7" i="94" s="1"/>
  <c r="AC7" i="86" s="1"/>
  <c r="AZ7" i="94"/>
  <c r="BD7" i="94"/>
  <c r="CK7" i="94"/>
  <c r="R7" i="86" s="1"/>
  <c r="CL7" i="94"/>
  <c r="S7" i="86" s="1"/>
  <c r="CP7" i="94"/>
  <c r="W7" i="86" s="1"/>
  <c r="CT7" i="94"/>
  <c r="AA7" i="86" s="1"/>
  <c r="AE8" i="94"/>
  <c r="CI8" i="94" s="1"/>
  <c r="P8" i="86" s="1"/>
  <c r="AF8" i="94"/>
  <c r="AG8" i="94"/>
  <c r="AU8" i="94" s="1"/>
  <c r="AH8" i="94"/>
  <c r="AI8" i="94"/>
  <c r="AW8" i="94" s="1"/>
  <c r="AJ8" i="94"/>
  <c r="AX8" i="94" s="1"/>
  <c r="AK8" i="94"/>
  <c r="CO8" i="94" s="1"/>
  <c r="V8" i="86" s="1"/>
  <c r="AL8" i="94"/>
  <c r="AZ8" i="94" s="1"/>
  <c r="AM8" i="94"/>
  <c r="CQ8" i="94" s="1"/>
  <c r="X8" i="86" s="1"/>
  <c r="AN8" i="94"/>
  <c r="AO8" i="94"/>
  <c r="AP8" i="94"/>
  <c r="BD8" i="94" s="1"/>
  <c r="AQ8" i="94"/>
  <c r="BE8" i="94" s="1"/>
  <c r="BS8" i="94" s="1"/>
  <c r="N8" i="86" s="1"/>
  <c r="AR8" i="94"/>
  <c r="BF8" i="94" s="1"/>
  <c r="CK8" i="94"/>
  <c r="R8" i="86" s="1"/>
  <c r="CN8" i="94"/>
  <c r="U8" i="86" s="1"/>
  <c r="CP8" i="94"/>
  <c r="CT8" i="94"/>
  <c r="AA8" i="86" s="1"/>
  <c r="CU8" i="94"/>
  <c r="AB8" i="86" s="1"/>
  <c r="CV8" i="94"/>
  <c r="AE9" i="94"/>
  <c r="AS9" i="94" s="1"/>
  <c r="AF9" i="94"/>
  <c r="CJ9" i="94" s="1"/>
  <c r="Q9" i="86" s="1"/>
  <c r="AG9" i="94"/>
  <c r="AU9" i="94" s="1"/>
  <c r="AH9" i="94"/>
  <c r="CL9" i="94" s="1"/>
  <c r="S9" i="86" s="1"/>
  <c r="AI9" i="94"/>
  <c r="AJ9" i="94"/>
  <c r="AX9" i="94" s="1"/>
  <c r="AK9" i="94"/>
  <c r="AL9" i="94"/>
  <c r="AZ9" i="94" s="1"/>
  <c r="AM9" i="94"/>
  <c r="BA9" i="94" s="1"/>
  <c r="AN9" i="94"/>
  <c r="CR9" i="94" s="1"/>
  <c r="AO9" i="94"/>
  <c r="BC9" i="94" s="1"/>
  <c r="AP9" i="94"/>
  <c r="CT9" i="94" s="1"/>
  <c r="AA9" i="86" s="1"/>
  <c r="AQ9" i="94"/>
  <c r="AR9" i="94"/>
  <c r="AT9" i="94"/>
  <c r="BB9" i="94"/>
  <c r="CI9" i="94"/>
  <c r="CK9" i="94"/>
  <c r="R9" i="86" s="1"/>
  <c r="CN9" i="94"/>
  <c r="U9" i="86" s="1"/>
  <c r="CQ9" i="94"/>
  <c r="X9" i="86" s="1"/>
  <c r="CS9" i="94"/>
  <c r="Z9" i="86" s="1"/>
  <c r="AE10" i="94"/>
  <c r="AF10" i="94"/>
  <c r="AG10" i="94"/>
  <c r="AU10" i="94" s="1"/>
  <c r="AH10" i="94"/>
  <c r="AI10" i="94"/>
  <c r="CM10" i="94" s="1"/>
  <c r="T10" i="86" s="1"/>
  <c r="AJ10" i="94"/>
  <c r="AX10" i="94" s="1"/>
  <c r="AK10" i="94"/>
  <c r="CO10" i="94" s="1"/>
  <c r="V10" i="86" s="1"/>
  <c r="AL10" i="94"/>
  <c r="AM10" i="94"/>
  <c r="AN10" i="94"/>
  <c r="AO10" i="94"/>
  <c r="BC10" i="94" s="1"/>
  <c r="AP10" i="94"/>
  <c r="CT10" i="94" s="1"/>
  <c r="AQ10" i="94"/>
  <c r="BE10" i="94" s="1"/>
  <c r="AR10" i="94"/>
  <c r="BF10" i="94" s="1"/>
  <c r="AV10" i="94"/>
  <c r="AW10" i="94"/>
  <c r="BD10" i="94"/>
  <c r="CK10" i="94"/>
  <c r="R10" i="86" s="1"/>
  <c r="CL10" i="94"/>
  <c r="S10" i="86" s="1"/>
  <c r="CS10" i="94"/>
  <c r="Z10" i="86" s="1"/>
  <c r="CU10" i="94"/>
  <c r="CV10" i="94"/>
  <c r="AC10" i="86" s="1"/>
  <c r="AE11" i="94"/>
  <c r="AS11" i="94" s="1"/>
  <c r="AF11" i="94"/>
  <c r="CJ11" i="94" s="1"/>
  <c r="Q11" i="86" s="1"/>
  <c r="AG11" i="94"/>
  <c r="AH11" i="94"/>
  <c r="AI11" i="94"/>
  <c r="AJ11" i="94"/>
  <c r="AK11" i="94"/>
  <c r="AL11" i="94"/>
  <c r="AZ11" i="94" s="1"/>
  <c r="AM11" i="94"/>
  <c r="BA11" i="94" s="1"/>
  <c r="BO11" i="94" s="1"/>
  <c r="J11" i="86" s="1"/>
  <c r="AN11" i="94"/>
  <c r="CR11" i="94" s="1"/>
  <c r="Y11" i="86" s="1"/>
  <c r="AO11" i="94"/>
  <c r="AP11" i="94"/>
  <c r="AQ11" i="94"/>
  <c r="CU11" i="94" s="1"/>
  <c r="AR11" i="94"/>
  <c r="BF11" i="94" s="1"/>
  <c r="AU11" i="94"/>
  <c r="BI11" i="94" s="1"/>
  <c r="D11" i="86" s="1"/>
  <c r="AF11" i="86" s="1"/>
  <c r="AV11" i="94"/>
  <c r="BJ11" i="94" s="1"/>
  <c r="E11" i="86" s="1"/>
  <c r="AG11" i="86" s="1"/>
  <c r="AW11" i="94"/>
  <c r="BK11" i="94" s="1"/>
  <c r="F11" i="86" s="1"/>
  <c r="AX11" i="94"/>
  <c r="AY11" i="94"/>
  <c r="BD11" i="94"/>
  <c r="BR11" i="94" s="1"/>
  <c r="M11" i="86" s="1"/>
  <c r="AO11" i="86" s="1"/>
  <c r="BL11" i="94"/>
  <c r="G11" i="86" s="1"/>
  <c r="AI11" i="86" s="1"/>
  <c r="BM11" i="94"/>
  <c r="H11" i="86" s="1"/>
  <c r="AJ11" i="86" s="1"/>
  <c r="CI11" i="94"/>
  <c r="CK11" i="94"/>
  <c r="R11" i="86" s="1"/>
  <c r="CL11" i="94"/>
  <c r="S11" i="86" s="1"/>
  <c r="CM11" i="94"/>
  <c r="T11" i="86" s="1"/>
  <c r="CN11" i="94"/>
  <c r="U11" i="86" s="1"/>
  <c r="CO11" i="94"/>
  <c r="V11" i="86" s="1"/>
  <c r="CQ11" i="94"/>
  <c r="X11" i="86" s="1"/>
  <c r="CT11" i="94"/>
  <c r="AA11" i="86" s="1"/>
  <c r="CV11" i="94"/>
  <c r="AC11" i="86" s="1"/>
  <c r="AE12" i="94"/>
  <c r="AS12" i="94" s="1"/>
  <c r="AF12" i="94"/>
  <c r="AG12" i="94"/>
  <c r="AH12" i="94"/>
  <c r="AI12" i="94"/>
  <c r="CM12" i="94" s="1"/>
  <c r="T12" i="86" s="1"/>
  <c r="AJ12" i="94"/>
  <c r="AK12" i="94"/>
  <c r="AL12" i="94"/>
  <c r="AZ12" i="94" s="1"/>
  <c r="AM12" i="94"/>
  <c r="BA12" i="94" s="1"/>
  <c r="AN12" i="94"/>
  <c r="AO12" i="94"/>
  <c r="CS12" i="94" s="1"/>
  <c r="Z12" i="86" s="1"/>
  <c r="AP12" i="94"/>
  <c r="AQ12" i="94"/>
  <c r="CU12" i="94" s="1"/>
  <c r="AB12" i="86" s="1"/>
  <c r="AR12" i="94"/>
  <c r="AT12" i="94"/>
  <c r="AY12" i="94"/>
  <c r="BB12" i="94"/>
  <c r="CJ12" i="94"/>
  <c r="CO12" i="94"/>
  <c r="V12" i="86" s="1"/>
  <c r="CQ12" i="94"/>
  <c r="X12" i="86" s="1"/>
  <c r="CR12" i="94"/>
  <c r="AE13" i="94"/>
  <c r="AF13" i="94"/>
  <c r="AG13" i="94"/>
  <c r="CK13" i="94" s="1"/>
  <c r="R13" i="86" s="1"/>
  <c r="AH13" i="94"/>
  <c r="AV13" i="94" s="1"/>
  <c r="BJ13" i="94" s="1"/>
  <c r="E13" i="86" s="1"/>
  <c r="AI13" i="94"/>
  <c r="AJ13" i="94"/>
  <c r="AK13" i="94"/>
  <c r="AY13" i="94" s="1"/>
  <c r="AL13" i="94"/>
  <c r="CP13" i="94" s="1"/>
  <c r="W13" i="86" s="1"/>
  <c r="AM13" i="94"/>
  <c r="AN13" i="94"/>
  <c r="CR13" i="94" s="1"/>
  <c r="Y13" i="86" s="1"/>
  <c r="AO13" i="94"/>
  <c r="AP13" i="94"/>
  <c r="BD13" i="94" s="1"/>
  <c r="AQ13" i="94"/>
  <c r="AR13" i="94"/>
  <c r="AT13" i="94"/>
  <c r="BB13" i="94"/>
  <c r="BC13" i="94"/>
  <c r="BF13" i="94"/>
  <c r="BT13" i="94" s="1"/>
  <c r="O13" i="86" s="1"/>
  <c r="CJ13" i="94"/>
  <c r="Q13" i="86" s="1"/>
  <c r="CL13" i="94"/>
  <c r="S13" i="86" s="1"/>
  <c r="CO13" i="94"/>
  <c r="V13" i="86" s="1"/>
  <c r="CS13" i="94"/>
  <c r="Z13" i="86" s="1"/>
  <c r="CT13" i="94"/>
  <c r="AA13" i="86" s="1"/>
  <c r="CV13" i="94"/>
  <c r="AC13" i="86" s="1"/>
  <c r="AE14" i="94"/>
  <c r="AS14" i="94" s="1"/>
  <c r="AF14" i="94"/>
  <c r="AT14" i="94" s="1"/>
  <c r="AG14" i="94"/>
  <c r="CK14" i="94" s="1"/>
  <c r="R14" i="86" s="1"/>
  <c r="AH14" i="94"/>
  <c r="AI14" i="94"/>
  <c r="AJ14" i="94"/>
  <c r="AK14" i="94"/>
  <c r="AY14" i="94" s="1"/>
  <c r="AL14" i="94"/>
  <c r="AZ14" i="94" s="1"/>
  <c r="AM14" i="94"/>
  <c r="BA14" i="94" s="1"/>
  <c r="AN14" i="94"/>
  <c r="BB14" i="94" s="1"/>
  <c r="AO14" i="94"/>
  <c r="CS14" i="94" s="1"/>
  <c r="Z14" i="86" s="1"/>
  <c r="AP14" i="94"/>
  <c r="AQ14" i="94"/>
  <c r="AR14" i="94"/>
  <c r="BD14" i="94"/>
  <c r="BR14" i="94" s="1"/>
  <c r="M14" i="86" s="1"/>
  <c r="BE14" i="94"/>
  <c r="BS14" i="94" s="1"/>
  <c r="N14" i="86" s="1"/>
  <c r="BF14" i="94"/>
  <c r="BT14" i="94" s="1"/>
  <c r="O14" i="86" s="1"/>
  <c r="AQ14" i="86" s="1"/>
  <c r="CI14" i="94"/>
  <c r="P14" i="86" s="1"/>
  <c r="CJ14" i="94"/>
  <c r="Q14" i="86" s="1"/>
  <c r="CP14" i="94"/>
  <c r="W14" i="86" s="1"/>
  <c r="CR14" i="94"/>
  <c r="Y14" i="86" s="1"/>
  <c r="CT14" i="94"/>
  <c r="AA14" i="86" s="1"/>
  <c r="CU14" i="94"/>
  <c r="AB14" i="86" s="1"/>
  <c r="CV14" i="94"/>
  <c r="AC14" i="86" s="1"/>
  <c r="CZ14" i="94"/>
  <c r="AE15" i="94"/>
  <c r="AF15" i="94"/>
  <c r="AT15" i="94" s="1"/>
  <c r="AG15" i="94"/>
  <c r="AU15" i="94" s="1"/>
  <c r="AH15" i="94"/>
  <c r="AI15" i="94"/>
  <c r="AJ15" i="94"/>
  <c r="CN15" i="94" s="1"/>
  <c r="U15" i="86" s="1"/>
  <c r="AK15" i="94"/>
  <c r="AL15" i="94"/>
  <c r="AZ15" i="94" s="1"/>
  <c r="AM15" i="94"/>
  <c r="AN15" i="94"/>
  <c r="BB15" i="94" s="1"/>
  <c r="AO15" i="94"/>
  <c r="BC15" i="94" s="1"/>
  <c r="AP15" i="94"/>
  <c r="BD15" i="94" s="1"/>
  <c r="BR15" i="94" s="1"/>
  <c r="M15" i="86" s="1"/>
  <c r="AQ15" i="94"/>
  <c r="AR15" i="94"/>
  <c r="CV15" i="94" s="1"/>
  <c r="AC15" i="86" s="1"/>
  <c r="AS15" i="94"/>
  <c r="BA15" i="94"/>
  <c r="CI15" i="94"/>
  <c r="CJ15" i="94"/>
  <c r="Q15" i="86" s="1"/>
  <c r="CK15" i="94"/>
  <c r="R15" i="86" s="1"/>
  <c r="CQ15" i="94"/>
  <c r="X15" i="86" s="1"/>
  <c r="CS15" i="94"/>
  <c r="AE16" i="94"/>
  <c r="AF16" i="94"/>
  <c r="AG16" i="94"/>
  <c r="AH16" i="94"/>
  <c r="CL16" i="94" s="1"/>
  <c r="S16" i="86" s="1"/>
  <c r="AI16" i="94"/>
  <c r="AW16" i="94" s="1"/>
  <c r="AJ16" i="94"/>
  <c r="AK16" i="94"/>
  <c r="AL16" i="94"/>
  <c r="AZ16" i="94" s="1"/>
  <c r="AM16" i="94"/>
  <c r="AN16" i="94"/>
  <c r="AO16" i="94"/>
  <c r="AP16" i="94"/>
  <c r="AQ16" i="94"/>
  <c r="AR16" i="94"/>
  <c r="AS16" i="94"/>
  <c r="BG16" i="94" s="1"/>
  <c r="B16" i="86" s="1"/>
  <c r="AT16" i="94"/>
  <c r="BH16" i="94" s="1"/>
  <c r="C16" i="86" s="1"/>
  <c r="AU16" i="94"/>
  <c r="BA16" i="94"/>
  <c r="BO16" i="94" s="1"/>
  <c r="J16" i="86" s="1"/>
  <c r="AL16" i="86" s="1"/>
  <c r="BB16" i="94"/>
  <c r="BP16" i="94" s="1"/>
  <c r="K16" i="86" s="1"/>
  <c r="BC16" i="94"/>
  <c r="BQ16" i="94" s="1"/>
  <c r="L16" i="86" s="1"/>
  <c r="AN16" i="86" s="1"/>
  <c r="BD16" i="94"/>
  <c r="BR16" i="94" s="1"/>
  <c r="M16" i="86" s="1"/>
  <c r="AO16" i="86" s="1"/>
  <c r="BE16" i="94"/>
  <c r="BF16" i="94"/>
  <c r="BT16" i="94" s="1"/>
  <c r="O16" i="86" s="1"/>
  <c r="AQ16" i="86" s="1"/>
  <c r="BS16" i="94"/>
  <c r="N16" i="86" s="1"/>
  <c r="CI16" i="94"/>
  <c r="CJ16" i="94"/>
  <c r="Q16" i="86" s="1"/>
  <c r="CK16" i="94"/>
  <c r="R16" i="86" s="1"/>
  <c r="CM16" i="94"/>
  <c r="T16" i="86" s="1"/>
  <c r="CQ16" i="94"/>
  <c r="X16" i="86" s="1"/>
  <c r="CR16" i="94"/>
  <c r="CS16" i="94"/>
  <c r="Z16" i="86" s="1"/>
  <c r="CT16" i="94"/>
  <c r="AA16" i="86" s="1"/>
  <c r="CU16" i="94"/>
  <c r="CV16" i="94"/>
  <c r="AC16" i="86" s="1"/>
  <c r="AE17" i="94"/>
  <c r="AF17" i="94"/>
  <c r="AG17" i="94"/>
  <c r="AU17" i="94" s="1"/>
  <c r="AH17" i="94"/>
  <c r="CL17" i="94" s="1"/>
  <c r="S17" i="86" s="1"/>
  <c r="AI17" i="94"/>
  <c r="AJ17" i="94"/>
  <c r="AK17" i="94"/>
  <c r="AL17" i="94"/>
  <c r="AZ17" i="94" s="1"/>
  <c r="AM17" i="94"/>
  <c r="AN17" i="94"/>
  <c r="AO17" i="94"/>
  <c r="BC17" i="94" s="1"/>
  <c r="AP17" i="94"/>
  <c r="CT17" i="94" s="1"/>
  <c r="AA17" i="86" s="1"/>
  <c r="AQ17" i="94"/>
  <c r="AR17" i="94"/>
  <c r="AX17" i="94"/>
  <c r="AY17" i="94"/>
  <c r="BF17" i="94"/>
  <c r="CN17" i="94"/>
  <c r="U17" i="86" s="1"/>
  <c r="CO17" i="94"/>
  <c r="V17" i="86" s="1"/>
  <c r="CP17" i="94"/>
  <c r="W17" i="86" s="1"/>
  <c r="CV17" i="94"/>
  <c r="AC17" i="86" s="1"/>
  <c r="AE18" i="94"/>
  <c r="AF18" i="94"/>
  <c r="AG18" i="94"/>
  <c r="AH18" i="94"/>
  <c r="AV18" i="94" s="1"/>
  <c r="AI18" i="94"/>
  <c r="AJ18" i="94"/>
  <c r="AX18" i="94" s="1"/>
  <c r="AK18" i="94"/>
  <c r="AL18" i="94"/>
  <c r="CP18" i="94" s="1"/>
  <c r="W18" i="86" s="1"/>
  <c r="AM18" i="94"/>
  <c r="AN18" i="94"/>
  <c r="AO18" i="94"/>
  <c r="AP18" i="94"/>
  <c r="BD18" i="94" s="1"/>
  <c r="AQ18" i="94"/>
  <c r="CU18" i="94" s="1"/>
  <c r="AR18" i="94"/>
  <c r="BF18" i="94" s="1"/>
  <c r="AS18" i="94"/>
  <c r="AW18" i="94"/>
  <c r="BA18" i="94"/>
  <c r="BE18" i="94"/>
  <c r="CI18" i="94"/>
  <c r="CL18" i="94"/>
  <c r="S18" i="86" s="1"/>
  <c r="CM18" i="94"/>
  <c r="T18" i="86" s="1"/>
  <c r="CN18" i="94"/>
  <c r="U18" i="86" s="1"/>
  <c r="CQ18" i="94"/>
  <c r="X18" i="86" s="1"/>
  <c r="CT18" i="94"/>
  <c r="CV18" i="94"/>
  <c r="AC18" i="86" s="1"/>
  <c r="AE19" i="94"/>
  <c r="AF19" i="94"/>
  <c r="CJ19" i="94" s="1"/>
  <c r="AG19" i="94"/>
  <c r="AU19" i="94" s="1"/>
  <c r="AH19" i="94"/>
  <c r="AI19" i="94"/>
  <c r="AJ19" i="94"/>
  <c r="AX19" i="94" s="1"/>
  <c r="AK19" i="94"/>
  <c r="AL19" i="94"/>
  <c r="AM19" i="94"/>
  <c r="AN19" i="94"/>
  <c r="BB19" i="94" s="1"/>
  <c r="AO19" i="94"/>
  <c r="AP19" i="94"/>
  <c r="CT19" i="94" s="1"/>
  <c r="AA19" i="86" s="1"/>
  <c r="AQ19" i="94"/>
  <c r="AR19" i="94"/>
  <c r="AV19" i="94"/>
  <c r="AW19" i="94"/>
  <c r="AY19" i="94"/>
  <c r="BC19" i="94"/>
  <c r="BD19" i="94"/>
  <c r="BE19" i="94"/>
  <c r="BF19" i="94"/>
  <c r="CK19" i="94"/>
  <c r="R19" i="86" s="1"/>
  <c r="CL19" i="94"/>
  <c r="S19" i="86" s="1"/>
  <c r="CM19" i="94"/>
  <c r="T19" i="86" s="1"/>
  <c r="CO19" i="94"/>
  <c r="V19" i="86" s="1"/>
  <c r="CS19" i="94"/>
  <c r="Z19" i="86" s="1"/>
  <c r="CU19" i="94"/>
  <c r="CV19" i="94"/>
  <c r="AC19" i="86" s="1"/>
  <c r="AE20" i="94"/>
  <c r="AF20" i="94"/>
  <c r="AG20" i="94"/>
  <c r="AU20" i="94" s="1"/>
  <c r="AH20" i="94"/>
  <c r="AV20" i="94" s="1"/>
  <c r="AI20" i="94"/>
  <c r="AJ20" i="94"/>
  <c r="AX20" i="94" s="1"/>
  <c r="AK20" i="94"/>
  <c r="AL20" i="94"/>
  <c r="CP20" i="94" s="1"/>
  <c r="W20" i="86" s="1"/>
  <c r="AM20" i="94"/>
  <c r="BA20" i="94" s="1"/>
  <c r="AN20" i="94"/>
  <c r="CR20" i="94" s="1"/>
  <c r="Y20" i="86" s="1"/>
  <c r="AO20" i="94"/>
  <c r="BC20" i="94" s="1"/>
  <c r="AP20" i="94"/>
  <c r="BD20" i="94" s="1"/>
  <c r="AQ20" i="94"/>
  <c r="AR20" i="94"/>
  <c r="BF20" i="94" s="1"/>
  <c r="AS20" i="94"/>
  <c r="AT20" i="94"/>
  <c r="AW20" i="94"/>
  <c r="BB20" i="94"/>
  <c r="BE20" i="94"/>
  <c r="BH20" i="94"/>
  <c r="C20" i="86" s="1"/>
  <c r="AE20" i="86" s="1"/>
  <c r="CI20" i="94"/>
  <c r="P20" i="86" s="1"/>
  <c r="CJ20" i="94"/>
  <c r="Q20" i="86" s="1"/>
  <c r="CK20" i="94"/>
  <c r="R20" i="86" s="1"/>
  <c r="CM20" i="94"/>
  <c r="T20" i="86" s="1"/>
  <c r="CQ20" i="94"/>
  <c r="X20" i="86" s="1"/>
  <c r="CU20" i="94"/>
  <c r="AB20" i="86" s="1"/>
  <c r="AE21" i="94"/>
  <c r="AS21" i="94" s="1"/>
  <c r="AF21" i="94"/>
  <c r="CJ21" i="94" s="1"/>
  <c r="Q21" i="86" s="1"/>
  <c r="AG21" i="94"/>
  <c r="CK21" i="94" s="1"/>
  <c r="R21" i="86" s="1"/>
  <c r="AH21" i="94"/>
  <c r="AI21" i="94"/>
  <c r="AJ21" i="94"/>
  <c r="AX21" i="94" s="1"/>
  <c r="AK21" i="94"/>
  <c r="AY21" i="94" s="1"/>
  <c r="AL21" i="94"/>
  <c r="CP21" i="94" s="1"/>
  <c r="W21" i="86" s="1"/>
  <c r="AM21" i="94"/>
  <c r="AN21" i="94"/>
  <c r="CR21" i="94" s="1"/>
  <c r="Y21" i="86" s="1"/>
  <c r="AO21" i="94"/>
  <c r="CS21" i="94" s="1"/>
  <c r="Z21" i="86" s="1"/>
  <c r="AP21" i="94"/>
  <c r="CT21" i="94" s="1"/>
  <c r="AA21" i="86" s="1"/>
  <c r="AQ21" i="94"/>
  <c r="BE21" i="94" s="1"/>
  <c r="AR21" i="94"/>
  <c r="BF21" i="94" s="1"/>
  <c r="AT21" i="94"/>
  <c r="AV21" i="94"/>
  <c r="AW21" i="94"/>
  <c r="BD21" i="94"/>
  <c r="CL21" i="94"/>
  <c r="S21" i="86" s="1"/>
  <c r="CM21" i="94"/>
  <c r="T21" i="86" s="1"/>
  <c r="CU21" i="94"/>
  <c r="AB21" i="86" s="1"/>
  <c r="AE22" i="94"/>
  <c r="AF22" i="94"/>
  <c r="AT22" i="94" s="1"/>
  <c r="AG22" i="94"/>
  <c r="AU22" i="94" s="1"/>
  <c r="AH22" i="94"/>
  <c r="AV22" i="94" s="1"/>
  <c r="AI22" i="94"/>
  <c r="CM22" i="94" s="1"/>
  <c r="T22" i="86" s="1"/>
  <c r="AJ22" i="94"/>
  <c r="CN22" i="94" s="1"/>
  <c r="U22" i="86" s="1"/>
  <c r="AK22" i="94"/>
  <c r="AL22" i="94"/>
  <c r="CP22" i="94" s="1"/>
  <c r="W22" i="86" s="1"/>
  <c r="AM22" i="94"/>
  <c r="AN22" i="94"/>
  <c r="BB22" i="94" s="1"/>
  <c r="AO22" i="94"/>
  <c r="CS22" i="94" s="1"/>
  <c r="Z22" i="86" s="1"/>
  <c r="AP22" i="94"/>
  <c r="BD22" i="94" s="1"/>
  <c r="AQ22" i="94"/>
  <c r="CU22" i="94" s="1"/>
  <c r="AR22" i="94"/>
  <c r="CV22" i="94" s="1"/>
  <c r="AC22" i="86" s="1"/>
  <c r="AY22" i="94"/>
  <c r="AZ22" i="94"/>
  <c r="BC22" i="94"/>
  <c r="BE22" i="94"/>
  <c r="CJ22" i="94"/>
  <c r="Q22" i="86" s="1"/>
  <c r="CL22" i="94"/>
  <c r="S22" i="86" s="1"/>
  <c r="CO22" i="94"/>
  <c r="V22" i="86" s="1"/>
  <c r="CT22" i="94"/>
  <c r="AA22" i="86" s="1"/>
  <c r="AE23" i="94"/>
  <c r="CI23" i="94" s="1"/>
  <c r="AF23" i="94"/>
  <c r="AT23" i="94" s="1"/>
  <c r="AG23" i="94"/>
  <c r="CK23" i="94" s="1"/>
  <c r="R23" i="86" s="1"/>
  <c r="AH23" i="94"/>
  <c r="AV23" i="94" s="1"/>
  <c r="AI23" i="94"/>
  <c r="AW23" i="94" s="1"/>
  <c r="AJ23" i="94"/>
  <c r="CN23" i="94" s="1"/>
  <c r="U23" i="86" s="1"/>
  <c r="AK23" i="94"/>
  <c r="AL23" i="94"/>
  <c r="AM23" i="94"/>
  <c r="AN23" i="94"/>
  <c r="BB23" i="94" s="1"/>
  <c r="AO23" i="94"/>
  <c r="BC23" i="94" s="1"/>
  <c r="AP23" i="94"/>
  <c r="BD23" i="94" s="1"/>
  <c r="AQ23" i="94"/>
  <c r="BE23" i="94" s="1"/>
  <c r="AR23" i="94"/>
  <c r="BF23" i="94" s="1"/>
  <c r="AU23" i="94"/>
  <c r="AY23" i="94"/>
  <c r="CJ23" i="94"/>
  <c r="Q23" i="86" s="1"/>
  <c r="CL23" i="94"/>
  <c r="S23" i="86" s="1"/>
  <c r="CO23" i="94"/>
  <c r="V23" i="86" s="1"/>
  <c r="CR23" i="94"/>
  <c r="Y23" i="86" s="1"/>
  <c r="CS23" i="94"/>
  <c r="Z23" i="86" s="1"/>
  <c r="CT23" i="94"/>
  <c r="AA23" i="86" s="1"/>
  <c r="CU23" i="94"/>
  <c r="CV23" i="94"/>
  <c r="AC23" i="86" s="1"/>
  <c r="AE24" i="94"/>
  <c r="AS24" i="94" s="1"/>
  <c r="AF24" i="94"/>
  <c r="AG24" i="94"/>
  <c r="AH24" i="94"/>
  <c r="AI24" i="94"/>
  <c r="AJ24" i="94"/>
  <c r="AK24" i="94"/>
  <c r="AL24" i="94"/>
  <c r="AM24" i="94"/>
  <c r="BA24" i="94" s="1"/>
  <c r="AN24" i="94"/>
  <c r="AO24" i="94"/>
  <c r="CS24" i="94" s="1"/>
  <c r="Z24" i="86" s="1"/>
  <c r="AP24" i="94"/>
  <c r="AQ24" i="94"/>
  <c r="AR24" i="94"/>
  <c r="AU24" i="94"/>
  <c r="AV24" i="94"/>
  <c r="BJ24" i="94" s="1"/>
  <c r="E24" i="86" s="1"/>
  <c r="AW24" i="94"/>
  <c r="BK24" i="94" s="1"/>
  <c r="F24" i="86" s="1"/>
  <c r="AX24" i="94"/>
  <c r="BL24" i="94" s="1"/>
  <c r="G24" i="86" s="1"/>
  <c r="AI24" i="86" s="1"/>
  <c r="AY24" i="94"/>
  <c r="AZ24" i="94"/>
  <c r="BD24" i="94"/>
  <c r="BE24" i="94"/>
  <c r="BS24" i="94" s="1"/>
  <c r="N24" i="86" s="1"/>
  <c r="BF24" i="94"/>
  <c r="BT24" i="94" s="1"/>
  <c r="O24" i="86" s="1"/>
  <c r="BI24" i="94"/>
  <c r="D24" i="86" s="1"/>
  <c r="AF24" i="86" s="1"/>
  <c r="BM24" i="94"/>
  <c r="H24" i="86" s="1"/>
  <c r="BN24" i="94"/>
  <c r="I24" i="86" s="1"/>
  <c r="BR24" i="94"/>
  <c r="M24" i="86" s="1"/>
  <c r="CK24" i="94"/>
  <c r="R24" i="86" s="1"/>
  <c r="CL24" i="94"/>
  <c r="S24" i="86" s="1"/>
  <c r="CM24" i="94"/>
  <c r="CN24" i="94"/>
  <c r="U24" i="86" s="1"/>
  <c r="CO24" i="94"/>
  <c r="V24" i="86" s="1"/>
  <c r="CP24" i="94"/>
  <c r="W24" i="86" s="1"/>
  <c r="CT24" i="94"/>
  <c r="AA24" i="86" s="1"/>
  <c r="CU24" i="94"/>
  <c r="CV24" i="94"/>
  <c r="AC24" i="86" s="1"/>
  <c r="AE25" i="94"/>
  <c r="AF25" i="94"/>
  <c r="AG25" i="94"/>
  <c r="AH25" i="94"/>
  <c r="AV25" i="94" s="1"/>
  <c r="AI25" i="94"/>
  <c r="CM25" i="94" s="1"/>
  <c r="AJ25" i="94"/>
  <c r="CN25" i="94" s="1"/>
  <c r="U25" i="86" s="1"/>
  <c r="AK25" i="94"/>
  <c r="CO25" i="94" s="1"/>
  <c r="V25" i="86" s="1"/>
  <c r="AL25" i="94"/>
  <c r="CP25" i="94" s="1"/>
  <c r="W25" i="86" s="1"/>
  <c r="AM25" i="94"/>
  <c r="AN25" i="94"/>
  <c r="AO25" i="94"/>
  <c r="BC25" i="94" s="1"/>
  <c r="AP25" i="94"/>
  <c r="BD25" i="94" s="1"/>
  <c r="AQ25" i="94"/>
  <c r="BE25" i="94" s="1"/>
  <c r="AR25" i="94"/>
  <c r="CV25" i="94" s="1"/>
  <c r="AC25" i="86" s="1"/>
  <c r="AS25" i="94"/>
  <c r="AY25" i="94"/>
  <c r="BA25" i="94"/>
  <c r="CI25" i="94"/>
  <c r="P25" i="86" s="1"/>
  <c r="CQ25" i="94"/>
  <c r="CS25" i="94"/>
  <c r="Z25" i="86" s="1"/>
  <c r="CT25" i="94"/>
  <c r="AA25" i="86" s="1"/>
  <c r="CU25" i="94"/>
  <c r="AE26" i="94"/>
  <c r="CI26" i="94" s="1"/>
  <c r="AF26" i="94"/>
  <c r="CJ26" i="94" s="1"/>
  <c r="Q26" i="86" s="1"/>
  <c r="AG26" i="94"/>
  <c r="AH26" i="94"/>
  <c r="CL26" i="94" s="1"/>
  <c r="S26" i="86" s="1"/>
  <c r="AI26" i="94"/>
  <c r="AW26" i="94" s="1"/>
  <c r="AJ26" i="94"/>
  <c r="AK26" i="94"/>
  <c r="AL26" i="94"/>
  <c r="AZ26" i="94" s="1"/>
  <c r="AM26" i="94"/>
  <c r="CQ26" i="94" s="1"/>
  <c r="X26" i="86" s="1"/>
  <c r="AN26" i="94"/>
  <c r="CR26" i="94" s="1"/>
  <c r="Y26" i="86" s="1"/>
  <c r="AO26" i="94"/>
  <c r="BC26" i="94" s="1"/>
  <c r="AP26" i="94"/>
  <c r="CT26" i="94" s="1"/>
  <c r="AA26" i="86" s="1"/>
  <c r="AQ26" i="94"/>
  <c r="BE26" i="94" s="1"/>
  <c r="AR26" i="94"/>
  <c r="BF26" i="94" s="1"/>
  <c r="AT26" i="94"/>
  <c r="AU26" i="94"/>
  <c r="BA26" i="94"/>
  <c r="BD26" i="94"/>
  <c r="CK26" i="94"/>
  <c r="R26" i="86" s="1"/>
  <c r="CS26" i="94"/>
  <c r="Z26" i="86" s="1"/>
  <c r="CU26" i="94"/>
  <c r="CV26" i="94"/>
  <c r="AC26" i="86" s="1"/>
  <c r="AE27" i="94"/>
  <c r="AF27" i="94"/>
  <c r="AG27" i="94"/>
  <c r="CK27" i="94" s="1"/>
  <c r="AH27" i="94"/>
  <c r="CL27" i="94" s="1"/>
  <c r="S27" i="86" s="1"/>
  <c r="AI27" i="94"/>
  <c r="CM27" i="94" s="1"/>
  <c r="T27" i="86" s="1"/>
  <c r="AJ27" i="94"/>
  <c r="AK27" i="94"/>
  <c r="AY27" i="94" s="1"/>
  <c r="AL27" i="94"/>
  <c r="AM27" i="94"/>
  <c r="BA27" i="94" s="1"/>
  <c r="AN27" i="94"/>
  <c r="BB27" i="94" s="1"/>
  <c r="BP27" i="94" s="1"/>
  <c r="K27" i="86" s="1"/>
  <c r="AO27" i="94"/>
  <c r="CS27" i="94" s="1"/>
  <c r="Z27" i="86" s="1"/>
  <c r="AP27" i="94"/>
  <c r="AQ27" i="94"/>
  <c r="AR27" i="94"/>
  <c r="AS27" i="94"/>
  <c r="AT27" i="94"/>
  <c r="BH27" i="94" s="1"/>
  <c r="C27" i="86" s="1"/>
  <c r="AE27" i="86" s="1"/>
  <c r="AV27" i="94"/>
  <c r="AX27" i="94"/>
  <c r="BD27" i="94"/>
  <c r="BR27" i="94" s="1"/>
  <c r="M27" i="86" s="1"/>
  <c r="AO27" i="86" s="1"/>
  <c r="BE27" i="94"/>
  <c r="BF27" i="94"/>
  <c r="BT27" i="94" s="1"/>
  <c r="O27" i="86" s="1"/>
  <c r="AQ27" i="86" s="1"/>
  <c r="BG27" i="94"/>
  <c r="B27" i="86" s="1"/>
  <c r="AD27" i="86" s="1"/>
  <c r="BO27" i="94"/>
  <c r="J27" i="86" s="1"/>
  <c r="BS27" i="94"/>
  <c r="N27" i="86" s="1"/>
  <c r="CI27" i="94"/>
  <c r="P27" i="86" s="1"/>
  <c r="CJ27" i="94"/>
  <c r="Q27" i="86" s="1"/>
  <c r="CN27" i="94"/>
  <c r="U27" i="86" s="1"/>
  <c r="CO27" i="94"/>
  <c r="V27" i="86" s="1"/>
  <c r="CR27" i="94"/>
  <c r="CT27" i="94"/>
  <c r="AA27" i="86" s="1"/>
  <c r="CU27" i="94"/>
  <c r="AB27" i="86" s="1"/>
  <c r="CV27" i="94"/>
  <c r="AC27" i="86" s="1"/>
  <c r="CW27" i="94"/>
  <c r="CZ27" i="94"/>
  <c r="AE28" i="94"/>
  <c r="AF28" i="94"/>
  <c r="AG28" i="94"/>
  <c r="AU28" i="94" s="1"/>
  <c r="AH28" i="94"/>
  <c r="AV28" i="94" s="1"/>
  <c r="AI28" i="94"/>
  <c r="CM28" i="94" s="1"/>
  <c r="T28" i="86" s="1"/>
  <c r="AJ28" i="94"/>
  <c r="CN28" i="94" s="1"/>
  <c r="U28" i="86" s="1"/>
  <c r="AK28" i="94"/>
  <c r="CO28" i="94" s="1"/>
  <c r="V28" i="86" s="1"/>
  <c r="AL28" i="94"/>
  <c r="AM28" i="94"/>
  <c r="BA28" i="94" s="1"/>
  <c r="AN28" i="94"/>
  <c r="CR28" i="94" s="1"/>
  <c r="Y28" i="86" s="1"/>
  <c r="AO28" i="94"/>
  <c r="BC28" i="94" s="1"/>
  <c r="AP28" i="94"/>
  <c r="AQ28" i="94"/>
  <c r="AR28" i="94"/>
  <c r="BF28" i="94" s="1"/>
  <c r="AS28" i="94"/>
  <c r="AT28" i="94"/>
  <c r="BB28" i="94"/>
  <c r="BD28" i="94"/>
  <c r="BR28" i="94" s="1"/>
  <c r="M28" i="86" s="1"/>
  <c r="AO28" i="86" s="1"/>
  <c r="BE28" i="94"/>
  <c r="BS28" i="94" s="1"/>
  <c r="N28" i="86" s="1"/>
  <c r="CI28" i="94"/>
  <c r="P28" i="86" s="1"/>
  <c r="CJ28" i="94"/>
  <c r="Q28" i="86" s="1"/>
  <c r="CK28" i="94"/>
  <c r="R28" i="86" s="1"/>
  <c r="CL28" i="94"/>
  <c r="S28" i="86" s="1"/>
  <c r="CS28" i="94"/>
  <c r="Z28" i="86" s="1"/>
  <c r="CT28" i="94"/>
  <c r="AA28" i="86" s="1"/>
  <c r="CU28" i="94"/>
  <c r="CV28" i="94"/>
  <c r="AC28" i="86" s="1"/>
  <c r="AE29" i="94"/>
  <c r="AS29" i="94" s="1"/>
  <c r="AF29" i="94"/>
  <c r="CJ29" i="94" s="1"/>
  <c r="Q29" i="86" s="1"/>
  <c r="AG29" i="94"/>
  <c r="AH29" i="94"/>
  <c r="AI29" i="94"/>
  <c r="AJ29" i="94"/>
  <c r="AK29" i="94"/>
  <c r="AL29" i="94"/>
  <c r="AM29" i="94"/>
  <c r="BA29" i="94" s="1"/>
  <c r="BO29" i="94" s="1"/>
  <c r="J29" i="86" s="1"/>
  <c r="AN29" i="94"/>
  <c r="CR29" i="94" s="1"/>
  <c r="Y29" i="86" s="1"/>
  <c r="AO29" i="94"/>
  <c r="CS29" i="94" s="1"/>
  <c r="Z29" i="86" s="1"/>
  <c r="AP29" i="94"/>
  <c r="AQ29" i="94"/>
  <c r="AR29" i="94"/>
  <c r="AU29" i="94"/>
  <c r="BI29" i="94" s="1"/>
  <c r="D29" i="86" s="1"/>
  <c r="AF29" i="86" s="1"/>
  <c r="AV29" i="94"/>
  <c r="BJ29" i="94" s="1"/>
  <c r="E29" i="86" s="1"/>
  <c r="AW29" i="94"/>
  <c r="BK29" i="94" s="1"/>
  <c r="F29" i="86" s="1"/>
  <c r="AH29" i="86" s="1"/>
  <c r="AX29" i="94"/>
  <c r="AY29" i="94"/>
  <c r="AZ29" i="94"/>
  <c r="BN29" i="94" s="1"/>
  <c r="I29" i="86" s="1"/>
  <c r="BD29" i="94"/>
  <c r="BR29" i="94" s="1"/>
  <c r="M29" i="86" s="1"/>
  <c r="AO29" i="86" s="1"/>
  <c r="BE29" i="94"/>
  <c r="BS29" i="94" s="1"/>
  <c r="N29" i="86" s="1"/>
  <c r="BF29" i="94"/>
  <c r="BT29" i="94" s="1"/>
  <c r="O29" i="86" s="1"/>
  <c r="AQ29" i="86" s="1"/>
  <c r="BL29" i="94"/>
  <c r="G29" i="86" s="1"/>
  <c r="BM29" i="94"/>
  <c r="H29" i="86" s="1"/>
  <c r="CK29" i="94"/>
  <c r="R29" i="86" s="1"/>
  <c r="CL29" i="94"/>
  <c r="CM29" i="94"/>
  <c r="T29" i="86" s="1"/>
  <c r="CN29" i="94"/>
  <c r="U29" i="86" s="1"/>
  <c r="CO29" i="94"/>
  <c r="V29" i="86" s="1"/>
  <c r="CP29" i="94"/>
  <c r="W29" i="86" s="1"/>
  <c r="CT29" i="94"/>
  <c r="AA29" i="86" s="1"/>
  <c r="CU29" i="94"/>
  <c r="AB29" i="86" s="1"/>
  <c r="CV29" i="94"/>
  <c r="AC29" i="86" s="1"/>
  <c r="AE30" i="94"/>
  <c r="AS30" i="94" s="1"/>
  <c r="AF30" i="94"/>
  <c r="AG30" i="94"/>
  <c r="AH30" i="94"/>
  <c r="AI30" i="94"/>
  <c r="AJ30" i="94"/>
  <c r="AK30" i="94"/>
  <c r="AL30" i="94"/>
  <c r="AM30" i="94"/>
  <c r="AN30" i="94"/>
  <c r="AO30" i="94"/>
  <c r="AP30" i="94"/>
  <c r="AQ30" i="94"/>
  <c r="AR30" i="94"/>
  <c r="AU30" i="94"/>
  <c r="BI30" i="94" s="1"/>
  <c r="D30" i="86" s="1"/>
  <c r="AV30" i="94"/>
  <c r="BJ30" i="94" s="1"/>
  <c r="E30" i="86" s="1"/>
  <c r="AG30" i="86" s="1"/>
  <c r="AW30" i="94"/>
  <c r="AX30" i="94"/>
  <c r="BL30" i="94" s="1"/>
  <c r="G30" i="86" s="1"/>
  <c r="AI30" i="86" s="1"/>
  <c r="AY30" i="94"/>
  <c r="BM30" i="94" s="1"/>
  <c r="H30" i="86" s="1"/>
  <c r="AJ30" i="86" s="1"/>
  <c r="AZ30" i="94"/>
  <c r="BN30" i="94" s="1"/>
  <c r="I30" i="86" s="1"/>
  <c r="BA30" i="94"/>
  <c r="BO30" i="94" s="1"/>
  <c r="J30" i="86" s="1"/>
  <c r="BB30" i="94"/>
  <c r="BC30" i="94"/>
  <c r="BQ30" i="94" s="1"/>
  <c r="L30" i="86" s="1"/>
  <c r="BD30" i="94"/>
  <c r="BR30" i="94" s="1"/>
  <c r="M30" i="86" s="1"/>
  <c r="AO30" i="86" s="1"/>
  <c r="BE30" i="94"/>
  <c r="BF30" i="94"/>
  <c r="BT30" i="94" s="1"/>
  <c r="O30" i="86" s="1"/>
  <c r="AQ30" i="86" s="1"/>
  <c r="BK30" i="94"/>
  <c r="F30" i="86" s="1"/>
  <c r="AH30" i="86" s="1"/>
  <c r="BP30" i="94"/>
  <c r="K30" i="86" s="1"/>
  <c r="AM30" i="86" s="1"/>
  <c r="BS30" i="94"/>
  <c r="N30" i="86" s="1"/>
  <c r="CI30" i="94"/>
  <c r="CK30" i="94"/>
  <c r="CL30" i="94"/>
  <c r="S30" i="86" s="1"/>
  <c r="CM30" i="94"/>
  <c r="T30" i="86" s="1"/>
  <c r="CN30" i="94"/>
  <c r="U30" i="86" s="1"/>
  <c r="CO30" i="94"/>
  <c r="V30" i="86" s="1"/>
  <c r="CP30" i="94"/>
  <c r="W30" i="86" s="1"/>
  <c r="CQ30" i="94"/>
  <c r="CR30" i="94"/>
  <c r="Y30" i="86" s="1"/>
  <c r="CS30" i="94"/>
  <c r="Z30" i="86" s="1"/>
  <c r="CT30" i="94"/>
  <c r="AA30" i="86" s="1"/>
  <c r="CU30" i="94"/>
  <c r="AB30" i="86" s="1"/>
  <c r="CV30" i="94"/>
  <c r="AC30" i="86" s="1"/>
  <c r="CZ30" i="94"/>
  <c r="AE31" i="94"/>
  <c r="AF31" i="94"/>
  <c r="CJ31" i="94" s="1"/>
  <c r="Q31" i="86" s="1"/>
  <c r="AG31" i="94"/>
  <c r="CK31" i="94" s="1"/>
  <c r="R31" i="86" s="1"/>
  <c r="AH31" i="94"/>
  <c r="AV31" i="94" s="1"/>
  <c r="AI31" i="94"/>
  <c r="AW31" i="94" s="1"/>
  <c r="AJ31" i="94"/>
  <c r="AX31" i="94" s="1"/>
  <c r="AK31" i="94"/>
  <c r="AY31" i="94" s="1"/>
  <c r="AL31" i="94"/>
  <c r="CP31" i="94" s="1"/>
  <c r="W31" i="86" s="1"/>
  <c r="AM31" i="94"/>
  <c r="CQ31" i="94" s="1"/>
  <c r="AN31" i="94"/>
  <c r="AO31" i="94"/>
  <c r="AP31" i="94"/>
  <c r="BD31" i="94" s="1"/>
  <c r="AQ31" i="94"/>
  <c r="BE31" i="94" s="1"/>
  <c r="AR31" i="94"/>
  <c r="BF31" i="94" s="1"/>
  <c r="AT31" i="94"/>
  <c r="AU31" i="94"/>
  <c r="BB31" i="94"/>
  <c r="BC31" i="94"/>
  <c r="CL31" i="94"/>
  <c r="S31" i="86" s="1"/>
  <c r="CO31" i="94"/>
  <c r="V31" i="86" s="1"/>
  <c r="CR31" i="94"/>
  <c r="Y31" i="86" s="1"/>
  <c r="CS31" i="94"/>
  <c r="Z31" i="86" s="1"/>
  <c r="CU31" i="94"/>
  <c r="AB31" i="86" s="1"/>
  <c r="AE32" i="94"/>
  <c r="AF32" i="94"/>
  <c r="AG32" i="94"/>
  <c r="CK32" i="94" s="1"/>
  <c r="R32" i="86" s="1"/>
  <c r="AH32" i="94"/>
  <c r="AV32" i="94" s="1"/>
  <c r="AI32" i="94"/>
  <c r="AW32" i="94" s="1"/>
  <c r="AJ32" i="94"/>
  <c r="AX32" i="94" s="1"/>
  <c r="AK32" i="94"/>
  <c r="AY32" i="94" s="1"/>
  <c r="AL32" i="94"/>
  <c r="AZ32" i="94" s="1"/>
  <c r="AM32" i="94"/>
  <c r="AN32" i="94"/>
  <c r="CR32" i="94" s="1"/>
  <c r="AO32" i="94"/>
  <c r="AP32" i="94"/>
  <c r="AQ32" i="94"/>
  <c r="AR32" i="94"/>
  <c r="AS32" i="94"/>
  <c r="BG32" i="94" s="1"/>
  <c r="B32" i="86" s="1"/>
  <c r="AT32" i="94"/>
  <c r="BH32" i="94" s="1"/>
  <c r="C32" i="86" s="1"/>
  <c r="BA32" i="94"/>
  <c r="BB32" i="94"/>
  <c r="BD32" i="94"/>
  <c r="BE32" i="94"/>
  <c r="BF32" i="94"/>
  <c r="BT32" i="94" s="1"/>
  <c r="O32" i="86" s="1"/>
  <c r="BR32" i="94"/>
  <c r="M32" i="86" s="1"/>
  <c r="AO32" i="86" s="1"/>
  <c r="CI32" i="94"/>
  <c r="CJ32" i="94"/>
  <c r="Q32" i="86" s="1"/>
  <c r="CM32" i="94"/>
  <c r="T32" i="86" s="1"/>
  <c r="CO32" i="94"/>
  <c r="V32" i="86" s="1"/>
  <c r="CQ32" i="94"/>
  <c r="X32" i="86" s="1"/>
  <c r="CT32" i="94"/>
  <c r="AA32" i="86" s="1"/>
  <c r="CU32" i="94"/>
  <c r="CV32" i="94"/>
  <c r="AC32" i="86" s="1"/>
  <c r="AE33" i="94"/>
  <c r="CI33" i="94" s="1"/>
  <c r="AF33" i="94"/>
  <c r="AG33" i="94"/>
  <c r="AU33" i="94" s="1"/>
  <c r="AH33" i="94"/>
  <c r="AV33" i="94" s="1"/>
  <c r="AI33" i="94"/>
  <c r="AW33" i="94" s="1"/>
  <c r="AJ33" i="94"/>
  <c r="AK33" i="94"/>
  <c r="AL33" i="94"/>
  <c r="CP33" i="94" s="1"/>
  <c r="W33" i="86" s="1"/>
  <c r="AM33" i="94"/>
  <c r="AN33" i="94"/>
  <c r="BB33" i="94" s="1"/>
  <c r="BP33" i="94" s="1"/>
  <c r="K33" i="86" s="1"/>
  <c r="AM33" i="86" s="1"/>
  <c r="AO33" i="94"/>
  <c r="BC33" i="94" s="1"/>
  <c r="AP33" i="94"/>
  <c r="BD33" i="94" s="1"/>
  <c r="AQ33" i="94"/>
  <c r="BE33" i="94" s="1"/>
  <c r="AR33" i="94"/>
  <c r="AS33" i="94"/>
  <c r="AT33" i="94"/>
  <c r="BA33" i="94"/>
  <c r="BO33" i="94"/>
  <c r="J33" i="86" s="1"/>
  <c r="AL33" i="86" s="1"/>
  <c r="CJ33" i="94"/>
  <c r="Q33" i="86" s="1"/>
  <c r="CK33" i="94"/>
  <c r="R33" i="86" s="1"/>
  <c r="CM33" i="94"/>
  <c r="T33" i="86" s="1"/>
  <c r="CQ33" i="94"/>
  <c r="X33" i="86" s="1"/>
  <c r="CR33" i="94"/>
  <c r="Y33" i="86" s="1"/>
  <c r="CT33" i="94"/>
  <c r="AA33" i="86" s="1"/>
  <c r="CU33" i="94"/>
  <c r="AE34" i="94"/>
  <c r="AS34" i="94" s="1"/>
  <c r="AF34" i="94"/>
  <c r="CJ34" i="94" s="1"/>
  <c r="Q34" i="86" s="1"/>
  <c r="AG34" i="94"/>
  <c r="CK34" i="94" s="1"/>
  <c r="AH34" i="94"/>
  <c r="AV34" i="94" s="1"/>
  <c r="AI34" i="94"/>
  <c r="AJ34" i="94"/>
  <c r="AK34" i="94"/>
  <c r="AL34" i="94"/>
  <c r="AZ34" i="94" s="1"/>
  <c r="AM34" i="94"/>
  <c r="BA34" i="94" s="1"/>
  <c r="AN34" i="94"/>
  <c r="CR34" i="94" s="1"/>
  <c r="AO34" i="94"/>
  <c r="CS34" i="94" s="1"/>
  <c r="Z34" i="86" s="1"/>
  <c r="AP34" i="94"/>
  <c r="BD34" i="94" s="1"/>
  <c r="AQ34" i="94"/>
  <c r="AR34" i="94"/>
  <c r="BF34" i="94" s="1"/>
  <c r="AT34" i="94"/>
  <c r="AW34" i="94"/>
  <c r="BB34" i="94"/>
  <c r="BE34" i="94"/>
  <c r="CL34" i="94"/>
  <c r="S34" i="86" s="1"/>
  <c r="CM34" i="94"/>
  <c r="T34" i="86" s="1"/>
  <c r="CQ34" i="94"/>
  <c r="X34" i="86" s="1"/>
  <c r="CT34" i="94"/>
  <c r="AA34" i="86" s="1"/>
  <c r="CU34" i="94"/>
  <c r="CV34" i="94"/>
  <c r="AC34" i="86" s="1"/>
  <c r="AE35" i="94"/>
  <c r="AF35" i="94"/>
  <c r="AT35" i="94" s="1"/>
  <c r="AG35" i="94"/>
  <c r="AU35" i="94" s="1"/>
  <c r="AH35" i="94"/>
  <c r="AV35" i="94" s="1"/>
  <c r="AI35" i="94"/>
  <c r="CM35" i="94" s="1"/>
  <c r="T35" i="86" s="1"/>
  <c r="AJ35" i="94"/>
  <c r="CN35" i="94" s="1"/>
  <c r="U35" i="86" s="1"/>
  <c r="AK35" i="94"/>
  <c r="AL35" i="94"/>
  <c r="CP35" i="94" s="1"/>
  <c r="W35" i="86" s="1"/>
  <c r="AM35" i="94"/>
  <c r="BA35" i="94" s="1"/>
  <c r="AN35" i="94"/>
  <c r="BB35" i="94" s="1"/>
  <c r="AO35" i="94"/>
  <c r="BC35" i="94" s="1"/>
  <c r="AP35" i="94"/>
  <c r="BD35" i="94" s="1"/>
  <c r="AQ35" i="94"/>
  <c r="CU35" i="94" s="1"/>
  <c r="AB35" i="86" s="1"/>
  <c r="AR35" i="94"/>
  <c r="CV35" i="94" s="1"/>
  <c r="AC35" i="86" s="1"/>
  <c r="AY35" i="94"/>
  <c r="AZ35" i="94"/>
  <c r="BE35" i="94"/>
  <c r="CL35" i="94"/>
  <c r="S35" i="86" s="1"/>
  <c r="CO35" i="94"/>
  <c r="V35" i="86" s="1"/>
  <c r="CR35" i="94"/>
  <c r="Y35" i="86" s="1"/>
  <c r="CT35" i="94"/>
  <c r="AA35" i="86" s="1"/>
  <c r="AE36" i="94"/>
  <c r="CI36" i="94" s="1"/>
  <c r="AF36" i="94"/>
  <c r="AG36" i="94"/>
  <c r="CK36" i="94" s="1"/>
  <c r="R36" i="86" s="1"/>
  <c r="AH36" i="94"/>
  <c r="AV36" i="94" s="1"/>
  <c r="AI36" i="94"/>
  <c r="AW36" i="94" s="1"/>
  <c r="AJ36" i="94"/>
  <c r="AX36" i="94" s="1"/>
  <c r="AK36" i="94"/>
  <c r="AL36" i="94"/>
  <c r="CP36" i="94" s="1"/>
  <c r="W36" i="86" s="1"/>
  <c r="AM36" i="94"/>
  <c r="CQ36" i="94" s="1"/>
  <c r="AN36" i="94"/>
  <c r="CR36" i="94" s="1"/>
  <c r="Y36" i="86" s="1"/>
  <c r="AO36" i="94"/>
  <c r="CS36" i="94" s="1"/>
  <c r="Z36" i="86" s="1"/>
  <c r="AP36" i="94"/>
  <c r="BD36" i="94" s="1"/>
  <c r="AQ36" i="94"/>
  <c r="BE36" i="94" s="1"/>
  <c r="AR36" i="94"/>
  <c r="BF36" i="94" s="1"/>
  <c r="BT36" i="94" s="1"/>
  <c r="O36" i="86" s="1"/>
  <c r="AT36" i="94"/>
  <c r="AU36" i="94"/>
  <c r="BB36" i="94"/>
  <c r="BC36" i="94"/>
  <c r="CJ36" i="94"/>
  <c r="Q36" i="86" s="1"/>
  <c r="CL36" i="94"/>
  <c r="S36" i="86" s="1"/>
  <c r="CM36" i="94"/>
  <c r="T36" i="86" s="1"/>
  <c r="CU36" i="94"/>
  <c r="AB36" i="86" s="1"/>
  <c r="AE37" i="94"/>
  <c r="AF37" i="94"/>
  <c r="AG37" i="94"/>
  <c r="AH37" i="94"/>
  <c r="CL37" i="94" s="1"/>
  <c r="S37" i="86" s="1"/>
  <c r="AI37" i="94"/>
  <c r="CM37" i="94" s="1"/>
  <c r="T37" i="86" s="1"/>
  <c r="AJ37" i="94"/>
  <c r="AK37" i="94"/>
  <c r="AY37" i="94" s="1"/>
  <c r="AL37" i="94"/>
  <c r="AZ37" i="94" s="1"/>
  <c r="AM37" i="94"/>
  <c r="BA37" i="94" s="1"/>
  <c r="AN37" i="94"/>
  <c r="AO37" i="94"/>
  <c r="AP37" i="94"/>
  <c r="CT37" i="94" s="1"/>
  <c r="AA37" i="86" s="1"/>
  <c r="AQ37" i="94"/>
  <c r="AR37" i="94"/>
  <c r="AS37" i="94"/>
  <c r="BG37" i="94" s="1"/>
  <c r="B37" i="86" s="1"/>
  <c r="AT37" i="94"/>
  <c r="BH37" i="94" s="1"/>
  <c r="C37" i="86" s="1"/>
  <c r="AW37" i="94"/>
  <c r="AX37" i="94"/>
  <c r="BE37" i="94"/>
  <c r="BF37" i="94"/>
  <c r="CI37" i="94"/>
  <c r="P37" i="86" s="1"/>
  <c r="CJ37" i="94"/>
  <c r="Q37" i="86" s="1"/>
  <c r="CN37" i="94"/>
  <c r="U37" i="86" s="1"/>
  <c r="CO37" i="94"/>
  <c r="V37" i="86" s="1"/>
  <c r="CU37" i="94"/>
  <c r="AB37" i="86" s="1"/>
  <c r="CV37" i="94"/>
  <c r="AC37" i="86" s="1"/>
  <c r="CW37" i="94"/>
  <c r="AE38" i="94"/>
  <c r="AF38" i="94"/>
  <c r="AG38" i="94"/>
  <c r="AU38" i="94" s="1"/>
  <c r="AH38" i="94"/>
  <c r="AV38" i="94" s="1"/>
  <c r="AI38" i="94"/>
  <c r="AW38" i="94" s="1"/>
  <c r="BK38" i="94" s="1"/>
  <c r="F38" i="86" s="1"/>
  <c r="AJ38" i="94"/>
  <c r="CN38" i="94" s="1"/>
  <c r="U38" i="86" s="1"/>
  <c r="AK38" i="94"/>
  <c r="CO38" i="94" s="1"/>
  <c r="V38" i="86" s="1"/>
  <c r="AL38" i="94"/>
  <c r="AM38" i="94"/>
  <c r="AN38" i="94"/>
  <c r="AO38" i="94"/>
  <c r="BC38" i="94" s="1"/>
  <c r="AP38" i="94"/>
  <c r="AQ38" i="94"/>
  <c r="BE38" i="94" s="1"/>
  <c r="AR38" i="94"/>
  <c r="CV38" i="94" s="1"/>
  <c r="AC38" i="86" s="1"/>
  <c r="AS38" i="94"/>
  <c r="BG38" i="94" s="1"/>
  <c r="B38" i="86" s="1"/>
  <c r="AT38" i="94"/>
  <c r="AX38" i="94"/>
  <c r="AZ38" i="94"/>
  <c r="BN38" i="94" s="1"/>
  <c r="I38" i="86" s="1"/>
  <c r="AK38" i="86" s="1"/>
  <c r="BA38" i="94"/>
  <c r="BO38" i="94" s="1"/>
  <c r="J38" i="86" s="1"/>
  <c r="BB38" i="94"/>
  <c r="BD38" i="94"/>
  <c r="BR38" i="94" s="1"/>
  <c r="M38" i="86" s="1"/>
  <c r="BF38" i="94"/>
  <c r="BH38" i="94"/>
  <c r="C38" i="86" s="1"/>
  <c r="AE38" i="86" s="1"/>
  <c r="BP38" i="94"/>
  <c r="K38" i="86" s="1"/>
  <c r="CI38" i="94"/>
  <c r="P38" i="86" s="1"/>
  <c r="CJ38" i="94"/>
  <c r="Q38" i="86" s="1"/>
  <c r="CM38" i="94"/>
  <c r="T38" i="86" s="1"/>
  <c r="CP38" i="94"/>
  <c r="W38" i="86" s="1"/>
  <c r="CQ38" i="94"/>
  <c r="X38" i="86" s="1"/>
  <c r="CR38" i="94"/>
  <c r="CS38" i="94"/>
  <c r="Z38" i="86" s="1"/>
  <c r="CT38" i="94"/>
  <c r="AA38" i="86" s="1"/>
  <c r="CU38" i="94"/>
  <c r="AB38" i="86" s="1"/>
  <c r="AE39" i="94"/>
  <c r="AF39" i="94"/>
  <c r="AG39" i="94"/>
  <c r="AU39" i="94" s="1"/>
  <c r="AH39" i="94"/>
  <c r="AI39" i="94"/>
  <c r="AJ39" i="94"/>
  <c r="AK39" i="94"/>
  <c r="AY39" i="94" s="1"/>
  <c r="AL39" i="94"/>
  <c r="AZ39" i="94" s="1"/>
  <c r="AM39" i="94"/>
  <c r="AN39" i="94"/>
  <c r="AO39" i="94"/>
  <c r="AP39" i="94"/>
  <c r="AQ39" i="94"/>
  <c r="AR39" i="94"/>
  <c r="AS39" i="94"/>
  <c r="BG39" i="94" s="1"/>
  <c r="B39" i="86" s="1"/>
  <c r="AD39" i="86" s="1"/>
  <c r="AT39" i="94"/>
  <c r="BH39" i="94" s="1"/>
  <c r="C39" i="86" s="1"/>
  <c r="AV39" i="94"/>
  <c r="BA39" i="94"/>
  <c r="BO39" i="94" s="1"/>
  <c r="J39" i="86" s="1"/>
  <c r="BB39" i="94"/>
  <c r="BP39" i="94" s="1"/>
  <c r="K39" i="86" s="1"/>
  <c r="BC39" i="94"/>
  <c r="BQ39" i="94" s="1"/>
  <c r="L39" i="86" s="1"/>
  <c r="BD39" i="94"/>
  <c r="BR39" i="94" s="1"/>
  <c r="M39" i="86" s="1"/>
  <c r="AO39" i="86" s="1"/>
  <c r="BE39" i="94"/>
  <c r="BS39" i="94" s="1"/>
  <c r="N39" i="86" s="1"/>
  <c r="BF39" i="94"/>
  <c r="BT39" i="94"/>
  <c r="O39" i="86" s="1"/>
  <c r="AQ39" i="86" s="1"/>
  <c r="CI39" i="94"/>
  <c r="P39" i="86" s="1"/>
  <c r="CJ39" i="94"/>
  <c r="CK39" i="94"/>
  <c r="R39" i="86" s="1"/>
  <c r="CL39" i="94"/>
  <c r="S39" i="86" s="1"/>
  <c r="CP39" i="94"/>
  <c r="W39" i="86" s="1"/>
  <c r="CQ39" i="94"/>
  <c r="X39" i="86" s="1"/>
  <c r="CR39" i="94"/>
  <c r="Y39" i="86" s="1"/>
  <c r="CS39" i="94"/>
  <c r="CT39" i="94"/>
  <c r="AA39" i="86" s="1"/>
  <c r="CU39" i="94"/>
  <c r="CV39" i="94"/>
  <c r="AC39" i="86" s="1"/>
  <c r="AE40" i="94"/>
  <c r="AS40" i="94" s="1"/>
  <c r="AF40" i="94"/>
  <c r="AT40" i="94" s="1"/>
  <c r="AG40" i="94"/>
  <c r="AH40" i="94"/>
  <c r="AI40" i="94"/>
  <c r="AJ40" i="94"/>
  <c r="AK40" i="94"/>
  <c r="AL40" i="94"/>
  <c r="AZ40" i="94" s="1"/>
  <c r="AM40" i="94"/>
  <c r="BA40" i="94" s="1"/>
  <c r="AN40" i="94"/>
  <c r="BB40" i="94" s="1"/>
  <c r="AO40" i="94"/>
  <c r="BC40" i="94" s="1"/>
  <c r="AP40" i="94"/>
  <c r="AQ40" i="94"/>
  <c r="AR40" i="94"/>
  <c r="AU40" i="94"/>
  <c r="BI40" i="94" s="1"/>
  <c r="D40" i="86" s="1"/>
  <c r="AV40" i="94"/>
  <c r="BJ40" i="94" s="1"/>
  <c r="E40" i="86" s="1"/>
  <c r="AX40" i="94"/>
  <c r="BL40" i="94" s="1"/>
  <c r="G40" i="86" s="1"/>
  <c r="AI40" i="86" s="1"/>
  <c r="AY40" i="94"/>
  <c r="BM40" i="94" s="1"/>
  <c r="H40" i="86" s="1"/>
  <c r="BD40" i="94"/>
  <c r="BR40" i="94" s="1"/>
  <c r="M40" i="86" s="1"/>
  <c r="AO40" i="86" s="1"/>
  <c r="BE40" i="94"/>
  <c r="BS40" i="94" s="1"/>
  <c r="N40" i="86" s="1"/>
  <c r="AP40" i="86" s="1"/>
  <c r="BF40" i="94"/>
  <c r="BT40" i="94" s="1"/>
  <c r="O40" i="86" s="1"/>
  <c r="AQ40" i="86" s="1"/>
  <c r="CK40" i="94"/>
  <c r="R40" i="86" s="1"/>
  <c r="CL40" i="94"/>
  <c r="S40" i="86" s="1"/>
  <c r="CN40" i="94"/>
  <c r="U40" i="86" s="1"/>
  <c r="CO40" i="94"/>
  <c r="V40" i="86" s="1"/>
  <c r="CP40" i="94"/>
  <c r="W40" i="86" s="1"/>
  <c r="CQ40" i="94"/>
  <c r="X40" i="86" s="1"/>
  <c r="CS40" i="94"/>
  <c r="Z40" i="86" s="1"/>
  <c r="CT40" i="94"/>
  <c r="AA40" i="86" s="1"/>
  <c r="CU40" i="94"/>
  <c r="AB40" i="86" s="1"/>
  <c r="CV40" i="94"/>
  <c r="AC40" i="86" s="1"/>
  <c r="CZ40" i="94"/>
  <c r="AE41" i="94"/>
  <c r="AF41" i="94"/>
  <c r="AG41" i="94"/>
  <c r="AU41" i="94" s="1"/>
  <c r="AH41" i="94"/>
  <c r="AV41" i="94" s="1"/>
  <c r="AI41" i="94"/>
  <c r="AW41" i="94" s="1"/>
  <c r="AJ41" i="94"/>
  <c r="AK41" i="94"/>
  <c r="CO41" i="94" s="1"/>
  <c r="V41" i="86" s="1"/>
  <c r="AL41" i="94"/>
  <c r="CP41" i="94" s="1"/>
  <c r="W41" i="86" s="1"/>
  <c r="AM41" i="94"/>
  <c r="AN41" i="94"/>
  <c r="AO41" i="94"/>
  <c r="AP41" i="94"/>
  <c r="AQ41" i="94"/>
  <c r="AR41" i="94"/>
  <c r="AS41" i="94"/>
  <c r="BG41" i="94" s="1"/>
  <c r="B41" i="86" s="1"/>
  <c r="AT41" i="94"/>
  <c r="BA41" i="94"/>
  <c r="BB41" i="94"/>
  <c r="BC41" i="94"/>
  <c r="BQ41" i="94" s="1"/>
  <c r="L41" i="86" s="1"/>
  <c r="AN41" i="86" s="1"/>
  <c r="BD41" i="94"/>
  <c r="BR41" i="94" s="1"/>
  <c r="M41" i="86" s="1"/>
  <c r="BE41" i="94"/>
  <c r="BS41" i="94" s="1"/>
  <c r="N41" i="86" s="1"/>
  <c r="BF41" i="94"/>
  <c r="BT41" i="94" s="1"/>
  <c r="O41" i="86" s="1"/>
  <c r="BH41" i="94"/>
  <c r="C41" i="86" s="1"/>
  <c r="AE41" i="86" s="1"/>
  <c r="BO41" i="94"/>
  <c r="J41" i="86" s="1"/>
  <c r="AL41" i="86" s="1"/>
  <c r="BP41" i="94"/>
  <c r="K41" i="86" s="1"/>
  <c r="AM41" i="86" s="1"/>
  <c r="CI41" i="94"/>
  <c r="CJ41" i="94"/>
  <c r="Q41" i="86" s="1"/>
  <c r="CL41" i="94"/>
  <c r="S41" i="86" s="1"/>
  <c r="CM41" i="94"/>
  <c r="T41" i="86" s="1"/>
  <c r="CQ41" i="94"/>
  <c r="X41" i="86" s="1"/>
  <c r="CR41" i="94"/>
  <c r="Y41" i="86" s="1"/>
  <c r="CS41" i="94"/>
  <c r="Z41" i="86" s="1"/>
  <c r="CT41" i="94"/>
  <c r="AA41" i="86" s="1"/>
  <c r="CU41" i="94"/>
  <c r="CV41" i="94"/>
  <c r="AC41" i="86" s="1"/>
  <c r="AE42" i="94"/>
  <c r="AF42" i="94"/>
  <c r="AG42" i="94"/>
  <c r="CK42" i="94" s="1"/>
  <c r="R42" i="86" s="1"/>
  <c r="AH42" i="94"/>
  <c r="CL42" i="94" s="1"/>
  <c r="S42" i="86" s="1"/>
  <c r="AI42" i="94"/>
  <c r="AW42" i="94" s="1"/>
  <c r="AJ42" i="94"/>
  <c r="AX42" i="94" s="1"/>
  <c r="AK42" i="94"/>
  <c r="AY42" i="94" s="1"/>
  <c r="AL42" i="94"/>
  <c r="AZ42" i="94" s="1"/>
  <c r="AM42" i="94"/>
  <c r="AN42" i="94"/>
  <c r="AO42" i="94"/>
  <c r="AP42" i="94"/>
  <c r="AQ42" i="94"/>
  <c r="AR42" i="94"/>
  <c r="AS42" i="94"/>
  <c r="BG42" i="94" s="1"/>
  <c r="B42" i="86" s="1"/>
  <c r="AT42" i="94"/>
  <c r="BH42" i="94" s="1"/>
  <c r="C42" i="86" s="1"/>
  <c r="AE42" i="86" s="1"/>
  <c r="AU42" i="94"/>
  <c r="AV42" i="94"/>
  <c r="BA42" i="94"/>
  <c r="BO42" i="94" s="1"/>
  <c r="J42" i="86" s="1"/>
  <c r="AL42" i="86" s="1"/>
  <c r="BB42" i="94"/>
  <c r="BP42" i="94" s="1"/>
  <c r="K42" i="86" s="1"/>
  <c r="AM42" i="86" s="1"/>
  <c r="BC42" i="94"/>
  <c r="BQ42" i="94" s="1"/>
  <c r="L42" i="86" s="1"/>
  <c r="AN42" i="86" s="1"/>
  <c r="BD42" i="94"/>
  <c r="BE42" i="94"/>
  <c r="BS42" i="94" s="1"/>
  <c r="N42" i="86" s="1"/>
  <c r="AP42" i="86" s="1"/>
  <c r="BF42" i="94"/>
  <c r="BT42" i="94" s="1"/>
  <c r="O42" i="86" s="1"/>
  <c r="AQ42" i="86" s="1"/>
  <c r="BR42" i="94"/>
  <c r="M42" i="86" s="1"/>
  <c r="CI42" i="94"/>
  <c r="P42" i="86" s="1"/>
  <c r="CJ42" i="94"/>
  <c r="Q42" i="86" s="1"/>
  <c r="CM42" i="94"/>
  <c r="T42" i="86" s="1"/>
  <c r="CO42" i="94"/>
  <c r="V42" i="86" s="1"/>
  <c r="CQ42" i="94"/>
  <c r="X42" i="86" s="1"/>
  <c r="CR42" i="94"/>
  <c r="Y42" i="86" s="1"/>
  <c r="CS42" i="94"/>
  <c r="Z42" i="86" s="1"/>
  <c r="CT42" i="94"/>
  <c r="CU42" i="94"/>
  <c r="AB42" i="86" s="1"/>
  <c r="CV42" i="94"/>
  <c r="AC42" i="86" s="1"/>
  <c r="CW42" i="94"/>
  <c r="AE43" i="94"/>
  <c r="AF43" i="94"/>
  <c r="AG43" i="94"/>
  <c r="AU43" i="94" s="1"/>
  <c r="AH43" i="94"/>
  <c r="CL43" i="94" s="1"/>
  <c r="S43" i="86" s="1"/>
  <c r="AI43" i="94"/>
  <c r="CM43" i="94" s="1"/>
  <c r="T43" i="86" s="1"/>
  <c r="AJ43" i="94"/>
  <c r="CN43" i="94" s="1"/>
  <c r="U43" i="86" s="1"/>
  <c r="AK43" i="94"/>
  <c r="AL43" i="94"/>
  <c r="AM43" i="94"/>
  <c r="AN43" i="94"/>
  <c r="AO43" i="94"/>
  <c r="AP43" i="94"/>
  <c r="AQ43" i="94"/>
  <c r="AR43" i="94"/>
  <c r="AS43" i="94"/>
  <c r="BG43" i="94" s="1"/>
  <c r="B43" i="86" s="1"/>
  <c r="AT43" i="94"/>
  <c r="BH43" i="94" s="1"/>
  <c r="C43" i="86" s="1"/>
  <c r="AE43" i="86" s="1"/>
  <c r="AV43" i="94"/>
  <c r="BA43" i="94"/>
  <c r="BB43" i="94"/>
  <c r="BC43" i="94"/>
  <c r="BQ43" i="94" s="1"/>
  <c r="L43" i="86" s="1"/>
  <c r="BD43" i="94"/>
  <c r="BR43" i="94" s="1"/>
  <c r="M43" i="86" s="1"/>
  <c r="AO43" i="86" s="1"/>
  <c r="BE43" i="94"/>
  <c r="BS43" i="94" s="1"/>
  <c r="N43" i="86" s="1"/>
  <c r="AP43" i="86" s="1"/>
  <c r="BF43" i="94"/>
  <c r="BO43" i="94"/>
  <c r="J43" i="86" s="1"/>
  <c r="BP43" i="94"/>
  <c r="K43" i="86" s="1"/>
  <c r="AM43" i="86" s="1"/>
  <c r="BT43" i="94"/>
  <c r="O43" i="86" s="1"/>
  <c r="AQ43" i="86" s="1"/>
  <c r="CI43" i="94"/>
  <c r="CJ43" i="94"/>
  <c r="Q43" i="86" s="1"/>
  <c r="CQ43" i="94"/>
  <c r="CR43" i="94"/>
  <c r="Y43" i="86" s="1"/>
  <c r="CS43" i="94"/>
  <c r="Z43" i="86" s="1"/>
  <c r="CT43" i="94"/>
  <c r="AA43" i="86" s="1"/>
  <c r="CU43" i="94"/>
  <c r="AB43" i="86" s="1"/>
  <c r="CV43" i="94"/>
  <c r="AC43" i="86" s="1"/>
  <c r="CZ43" i="94"/>
  <c r="AE44" i="94"/>
  <c r="CI44" i="94" s="1"/>
  <c r="P44" i="86" s="1"/>
  <c r="AF44" i="94"/>
  <c r="CJ44" i="94" s="1"/>
  <c r="AG44" i="94"/>
  <c r="AU44" i="94" s="1"/>
  <c r="AH44" i="94"/>
  <c r="AV44" i="94" s="1"/>
  <c r="AI44" i="94"/>
  <c r="AW44" i="94" s="1"/>
  <c r="AJ44" i="94"/>
  <c r="CN44" i="94" s="1"/>
  <c r="U44" i="86" s="1"/>
  <c r="AK44" i="94"/>
  <c r="CO44" i="94" s="1"/>
  <c r="V44" i="86" s="1"/>
  <c r="AL44" i="94"/>
  <c r="CP44" i="94" s="1"/>
  <c r="W44" i="86" s="1"/>
  <c r="AM44" i="94"/>
  <c r="CQ44" i="94" s="1"/>
  <c r="X44" i="86" s="1"/>
  <c r="AN44" i="94"/>
  <c r="AO44" i="94"/>
  <c r="AP44" i="94"/>
  <c r="AQ44" i="94"/>
  <c r="BE44" i="94" s="1"/>
  <c r="AR44" i="94"/>
  <c r="BF44" i="94" s="1"/>
  <c r="BT44" i="94" s="1"/>
  <c r="O44" i="86" s="1"/>
  <c r="AS44" i="94"/>
  <c r="BA44" i="94"/>
  <c r="BD44" i="94"/>
  <c r="BR44" i="94"/>
  <c r="M44" i="86" s="1"/>
  <c r="BS44" i="94"/>
  <c r="N44" i="86" s="1"/>
  <c r="CK44" i="94"/>
  <c r="R44" i="86" s="1"/>
  <c r="CL44" i="94"/>
  <c r="S44" i="86" s="1"/>
  <c r="CM44" i="94"/>
  <c r="T44" i="86" s="1"/>
  <c r="CT44" i="94"/>
  <c r="AA44" i="86" s="1"/>
  <c r="CU44" i="94"/>
  <c r="AB44" i="86" s="1"/>
  <c r="AE45" i="94"/>
  <c r="AS45" i="94" s="1"/>
  <c r="AF45" i="94"/>
  <c r="AT45" i="94" s="1"/>
  <c r="AG45" i="94"/>
  <c r="CK45" i="94" s="1"/>
  <c r="AH45" i="94"/>
  <c r="CL45" i="94" s="1"/>
  <c r="S45" i="86" s="1"/>
  <c r="AI45" i="94"/>
  <c r="AJ45" i="94"/>
  <c r="AK45" i="94"/>
  <c r="AY45" i="94" s="1"/>
  <c r="AL45" i="94"/>
  <c r="AZ45" i="94" s="1"/>
  <c r="AM45" i="94"/>
  <c r="AN45" i="94"/>
  <c r="BB45" i="94" s="1"/>
  <c r="AO45" i="94"/>
  <c r="CS45" i="94" s="1"/>
  <c r="Z45" i="86" s="1"/>
  <c r="AP45" i="94"/>
  <c r="CT45" i="94" s="1"/>
  <c r="AA45" i="86" s="1"/>
  <c r="AQ45" i="94"/>
  <c r="AR45" i="94"/>
  <c r="AW45" i="94"/>
  <c r="AX45" i="94"/>
  <c r="BA45" i="94"/>
  <c r="BE45" i="94"/>
  <c r="BF45" i="94"/>
  <c r="CI45" i="94"/>
  <c r="P45" i="86" s="1"/>
  <c r="CM45" i="94"/>
  <c r="T45" i="86" s="1"/>
  <c r="CN45" i="94"/>
  <c r="U45" i="86" s="1"/>
  <c r="CO45" i="94"/>
  <c r="V45" i="86" s="1"/>
  <c r="CP45" i="94"/>
  <c r="W45" i="86" s="1"/>
  <c r="CQ45" i="94"/>
  <c r="CR45" i="94"/>
  <c r="Y45" i="86" s="1"/>
  <c r="CU45" i="94"/>
  <c r="CV45" i="94"/>
  <c r="AC45" i="86" s="1"/>
  <c r="AE46" i="94"/>
  <c r="AF46" i="94"/>
  <c r="AT46" i="94" s="1"/>
  <c r="AG46" i="94"/>
  <c r="AU46" i="94" s="1"/>
  <c r="AH46" i="94"/>
  <c r="AI46" i="94"/>
  <c r="AJ46" i="94"/>
  <c r="AK46" i="94"/>
  <c r="AL46" i="94"/>
  <c r="CP46" i="94" s="1"/>
  <c r="W46" i="86" s="1"/>
  <c r="AM46" i="94"/>
  <c r="BA46" i="94" s="1"/>
  <c r="AN46" i="94"/>
  <c r="BB46" i="94" s="1"/>
  <c r="AO46" i="94"/>
  <c r="BC46" i="94" s="1"/>
  <c r="AP46" i="94"/>
  <c r="BD46" i="94" s="1"/>
  <c r="AQ46" i="94"/>
  <c r="AR46" i="94"/>
  <c r="CV46" i="94" s="1"/>
  <c r="AC46" i="86" s="1"/>
  <c r="AS46" i="94"/>
  <c r="AW46" i="94"/>
  <c r="AZ46" i="94"/>
  <c r="BE46" i="94"/>
  <c r="CI46" i="94"/>
  <c r="P46" i="86" s="1"/>
  <c r="CM46" i="94"/>
  <c r="T46" i="86" s="1"/>
  <c r="CQ46" i="94"/>
  <c r="CR46" i="94"/>
  <c r="Y46" i="86" s="1"/>
  <c r="CT46" i="94"/>
  <c r="AA46" i="86" s="1"/>
  <c r="CU46" i="94"/>
  <c r="AE47" i="94"/>
  <c r="CI47" i="94" s="1"/>
  <c r="AF47" i="94"/>
  <c r="CJ47" i="94" s="1"/>
  <c r="Q47" i="86" s="1"/>
  <c r="AG47" i="94"/>
  <c r="AH47" i="94"/>
  <c r="AV47" i="94" s="1"/>
  <c r="BJ47" i="94" s="1"/>
  <c r="E47" i="86" s="1"/>
  <c r="AI47" i="94"/>
  <c r="AJ47" i="94"/>
  <c r="AK47" i="94"/>
  <c r="AL47" i="94"/>
  <c r="AZ47" i="94" s="1"/>
  <c r="AM47" i="94"/>
  <c r="CQ47" i="94" s="1"/>
  <c r="AN47" i="94"/>
  <c r="CR47" i="94" s="1"/>
  <c r="Y47" i="86" s="1"/>
  <c r="AO47" i="94"/>
  <c r="AP47" i="94"/>
  <c r="BD47" i="94" s="1"/>
  <c r="AQ47" i="94"/>
  <c r="BE47" i="94" s="1"/>
  <c r="AR47" i="94"/>
  <c r="BF47" i="94" s="1"/>
  <c r="AU47" i="94"/>
  <c r="BI47" i="94" s="1"/>
  <c r="D47" i="86" s="1"/>
  <c r="AF47" i="86" s="1"/>
  <c r="AW47" i="94"/>
  <c r="BC47" i="94"/>
  <c r="BQ47" i="94" s="1"/>
  <c r="L47" i="86" s="1"/>
  <c r="AN47" i="86" s="1"/>
  <c r="BK47" i="94"/>
  <c r="F47" i="86" s="1"/>
  <c r="AH47" i="86" s="1"/>
  <c r="CK47" i="94"/>
  <c r="R47" i="86" s="1"/>
  <c r="CL47" i="94"/>
  <c r="S47" i="86" s="1"/>
  <c r="CM47" i="94"/>
  <c r="T47" i="86" s="1"/>
  <c r="CS47" i="94"/>
  <c r="Z47" i="86" s="1"/>
  <c r="CT47" i="94"/>
  <c r="AA47" i="86" s="1"/>
  <c r="CU47" i="94"/>
  <c r="AB47" i="86" s="1"/>
  <c r="CV47" i="94"/>
  <c r="AC47" i="86" s="1"/>
  <c r="AE48" i="94"/>
  <c r="AF48" i="94"/>
  <c r="CJ48" i="94" s="1"/>
  <c r="Q48" i="86" s="1"/>
  <c r="AG48" i="94"/>
  <c r="AH48" i="94"/>
  <c r="AI48" i="94"/>
  <c r="AJ48" i="94"/>
  <c r="AX48" i="94" s="1"/>
  <c r="AK48" i="94"/>
  <c r="AL48" i="94"/>
  <c r="AZ48" i="94" s="1"/>
  <c r="AM48" i="94"/>
  <c r="AN48" i="94"/>
  <c r="CR48" i="94" s="1"/>
  <c r="Y48" i="86" s="1"/>
  <c r="AO48" i="94"/>
  <c r="AP48" i="94"/>
  <c r="CT48" i="94" s="1"/>
  <c r="AA48" i="86" s="1"/>
  <c r="AQ48" i="94"/>
  <c r="CU48" i="94" s="1"/>
  <c r="AR48" i="94"/>
  <c r="CV48" i="94" s="1"/>
  <c r="AC48" i="86" s="1"/>
  <c r="AU48" i="94"/>
  <c r="BI48" i="94" s="1"/>
  <c r="D48" i="86" s="1"/>
  <c r="AF48" i="86" s="1"/>
  <c r="AV48" i="94"/>
  <c r="BJ48" i="94" s="1"/>
  <c r="E48" i="86" s="1"/>
  <c r="AW48" i="94"/>
  <c r="AY48" i="94"/>
  <c r="BC48" i="94"/>
  <c r="BQ48" i="94" s="1"/>
  <c r="L48" i="86" s="1"/>
  <c r="AN48" i="86" s="1"/>
  <c r="BE48" i="94"/>
  <c r="BS48" i="94" s="1"/>
  <c r="N48" i="86" s="1"/>
  <c r="BK48" i="94"/>
  <c r="F48" i="86" s="1"/>
  <c r="AH48" i="86" s="1"/>
  <c r="CK48" i="94"/>
  <c r="R48" i="86" s="1"/>
  <c r="CL48" i="94"/>
  <c r="S48" i="86" s="1"/>
  <c r="CM48" i="94"/>
  <c r="T48" i="86" s="1"/>
  <c r="CO48" i="94"/>
  <c r="V48" i="86" s="1"/>
  <c r="CS48" i="94"/>
  <c r="Z48" i="86" s="1"/>
  <c r="AE49" i="94"/>
  <c r="AF49" i="94"/>
  <c r="AG49" i="94"/>
  <c r="AU49" i="94" s="1"/>
  <c r="AH49" i="94"/>
  <c r="AV49" i="94" s="1"/>
  <c r="AI49" i="94"/>
  <c r="CM49" i="94" s="1"/>
  <c r="T49" i="86" s="1"/>
  <c r="AJ49" i="94"/>
  <c r="AK49" i="94"/>
  <c r="CO49" i="94" s="1"/>
  <c r="V49" i="86" s="1"/>
  <c r="AL49" i="94"/>
  <c r="AM49" i="94"/>
  <c r="AN49" i="94"/>
  <c r="AO49" i="94"/>
  <c r="AP49" i="94"/>
  <c r="BD49" i="94" s="1"/>
  <c r="AQ49" i="94"/>
  <c r="BE49" i="94" s="1"/>
  <c r="AR49" i="94"/>
  <c r="AS49" i="94"/>
  <c r="AT49" i="94"/>
  <c r="BH49" i="94" s="1"/>
  <c r="C49" i="86" s="1"/>
  <c r="AX49" i="94"/>
  <c r="AY49" i="94"/>
  <c r="BA49" i="94"/>
  <c r="BO49" i="94" s="1"/>
  <c r="J49" i="86" s="1"/>
  <c r="BF49" i="94"/>
  <c r="BG49" i="94"/>
  <c r="B49" i="86" s="1"/>
  <c r="CI49" i="94"/>
  <c r="CJ49" i="94"/>
  <c r="Q49" i="86" s="1"/>
  <c r="CN49" i="94"/>
  <c r="U49" i="86" s="1"/>
  <c r="CQ49" i="94"/>
  <c r="CT49" i="94"/>
  <c r="AA49" i="86" s="1"/>
  <c r="CV49" i="94"/>
  <c r="AC49" i="86" s="1"/>
  <c r="AE50" i="94"/>
  <c r="CI50" i="94" s="1"/>
  <c r="AF50" i="94"/>
  <c r="CJ50" i="94" s="1"/>
  <c r="Q50" i="86" s="1"/>
  <c r="AG50" i="94"/>
  <c r="CK50" i="94" s="1"/>
  <c r="R50" i="86" s="1"/>
  <c r="AH50" i="94"/>
  <c r="AI50" i="94"/>
  <c r="AW50" i="94" s="1"/>
  <c r="AJ50" i="94"/>
  <c r="AX50" i="94" s="1"/>
  <c r="AK50" i="94"/>
  <c r="AY50" i="94" s="1"/>
  <c r="AL50" i="94"/>
  <c r="AZ50" i="94" s="1"/>
  <c r="AM50" i="94"/>
  <c r="BA50" i="94" s="1"/>
  <c r="AN50" i="94"/>
  <c r="CR50" i="94" s="1"/>
  <c r="Y50" i="86" s="1"/>
  <c r="AO50" i="94"/>
  <c r="CS50" i="94" s="1"/>
  <c r="Z50" i="86" s="1"/>
  <c r="AP50" i="94"/>
  <c r="BD50" i="94" s="1"/>
  <c r="AQ50" i="94"/>
  <c r="AR50" i="94"/>
  <c r="BF50" i="94" s="1"/>
  <c r="AS50" i="94"/>
  <c r="AV50" i="94"/>
  <c r="CL50" i="94"/>
  <c r="S50" i="86" s="1"/>
  <c r="CN50" i="94"/>
  <c r="U50" i="86" s="1"/>
  <c r="CP50" i="94"/>
  <c r="W50" i="86" s="1"/>
  <c r="CQ50" i="94"/>
  <c r="CT50" i="94"/>
  <c r="AA50" i="86" s="1"/>
  <c r="CV50" i="94"/>
  <c r="AC50" i="86" s="1"/>
  <c r="AE51" i="94"/>
  <c r="AF51" i="94"/>
  <c r="AG51" i="94"/>
  <c r="AH51" i="94"/>
  <c r="CL51" i="94" s="1"/>
  <c r="S51" i="86" s="1"/>
  <c r="AI51" i="94"/>
  <c r="AJ51" i="94"/>
  <c r="AK51" i="94"/>
  <c r="AL51" i="94"/>
  <c r="AM51" i="94"/>
  <c r="AN51" i="94"/>
  <c r="AO51" i="94"/>
  <c r="AP51" i="94"/>
  <c r="AQ51" i="94"/>
  <c r="AR51" i="94"/>
  <c r="AS51" i="94"/>
  <c r="AT51" i="94"/>
  <c r="AU51" i="94"/>
  <c r="AV51" i="94"/>
  <c r="AX51" i="94"/>
  <c r="BL51" i="94" s="1"/>
  <c r="G51" i="86" s="1"/>
  <c r="AI51" i="86" s="1"/>
  <c r="AY51" i="94"/>
  <c r="BM51" i="94" s="1"/>
  <c r="H51" i="86" s="1"/>
  <c r="AZ51" i="94"/>
  <c r="BN51" i="94" s="1"/>
  <c r="I51" i="86" s="1"/>
  <c r="AK51" i="86" s="1"/>
  <c r="BA51" i="94"/>
  <c r="BB51" i="94"/>
  <c r="BP51" i="94" s="1"/>
  <c r="K51" i="86" s="1"/>
  <c r="BC51" i="94"/>
  <c r="BD51" i="94"/>
  <c r="BR51" i="94" s="1"/>
  <c r="M51" i="86" s="1"/>
  <c r="BE51" i="94"/>
  <c r="BS51" i="94" s="1"/>
  <c r="N51" i="86" s="1"/>
  <c r="BF51" i="94"/>
  <c r="BT51" i="94" s="1"/>
  <c r="O51" i="86" s="1"/>
  <c r="AQ51" i="86" s="1"/>
  <c r="BG51" i="94"/>
  <c r="B51" i="86" s="1"/>
  <c r="BH51" i="94"/>
  <c r="C51" i="86" s="1"/>
  <c r="BO51" i="94"/>
  <c r="J51" i="86" s="1"/>
  <c r="CI51" i="94"/>
  <c r="CJ51" i="94"/>
  <c r="Q51" i="86" s="1"/>
  <c r="CK51" i="94"/>
  <c r="CN51" i="94"/>
  <c r="U51" i="86" s="1"/>
  <c r="CO51" i="94"/>
  <c r="V51" i="86" s="1"/>
  <c r="CP51" i="94"/>
  <c r="W51" i="86" s="1"/>
  <c r="CQ51" i="94"/>
  <c r="X51" i="86" s="1"/>
  <c r="CR51" i="94"/>
  <c r="Y51" i="86" s="1"/>
  <c r="CS51" i="94"/>
  <c r="Z51" i="86" s="1"/>
  <c r="CT51" i="94"/>
  <c r="CU51" i="94"/>
  <c r="AB51" i="86" s="1"/>
  <c r="CV51" i="94"/>
  <c r="AC51" i="86" s="1"/>
  <c r="CZ51" i="94"/>
  <c r="AE52" i="94"/>
  <c r="CI52" i="94" s="1"/>
  <c r="AF52" i="94"/>
  <c r="AG52" i="94"/>
  <c r="CK52" i="94" s="1"/>
  <c r="R52" i="86" s="1"/>
  <c r="AH52" i="94"/>
  <c r="AV52" i="94" s="1"/>
  <c r="AI52" i="94"/>
  <c r="AW52" i="94" s="1"/>
  <c r="AJ52" i="94"/>
  <c r="CN52" i="94" s="1"/>
  <c r="U52" i="86" s="1"/>
  <c r="AK52" i="94"/>
  <c r="AY52" i="94" s="1"/>
  <c r="AL52" i="94"/>
  <c r="CP52" i="94" s="1"/>
  <c r="W52" i="86" s="1"/>
  <c r="AM52" i="94"/>
  <c r="CQ52" i="94" s="1"/>
  <c r="AN52" i="94"/>
  <c r="CR52" i="94" s="1"/>
  <c r="Y52" i="86" s="1"/>
  <c r="AO52" i="94"/>
  <c r="AP52" i="94"/>
  <c r="BD52" i="94" s="1"/>
  <c r="AQ52" i="94"/>
  <c r="BE52" i="94" s="1"/>
  <c r="AR52" i="94"/>
  <c r="BF52" i="94" s="1"/>
  <c r="AU52" i="94"/>
  <c r="BC52" i="94"/>
  <c r="CM52" i="94"/>
  <c r="T52" i="86" s="1"/>
  <c r="CS52" i="94"/>
  <c r="Z52" i="86" s="1"/>
  <c r="CT52" i="94"/>
  <c r="AA52" i="86" s="1"/>
  <c r="CU52" i="94"/>
  <c r="AB52" i="86" s="1"/>
  <c r="CV52" i="94"/>
  <c r="AE53" i="94"/>
  <c r="CI53" i="94" s="1"/>
  <c r="AF53" i="94"/>
  <c r="AG53" i="94"/>
  <c r="CK53" i="94" s="1"/>
  <c r="R53" i="86" s="1"/>
  <c r="AH53" i="94"/>
  <c r="AI53" i="94"/>
  <c r="AW53" i="94" s="1"/>
  <c r="AJ53" i="94"/>
  <c r="AX53" i="94" s="1"/>
  <c r="AK53" i="94"/>
  <c r="AY53" i="94" s="1"/>
  <c r="AL53" i="94"/>
  <c r="AZ53" i="94" s="1"/>
  <c r="AM53" i="94"/>
  <c r="CQ53" i="94" s="1"/>
  <c r="X53" i="86" s="1"/>
  <c r="AN53" i="94"/>
  <c r="CR53" i="94" s="1"/>
  <c r="Y53" i="86" s="1"/>
  <c r="AO53" i="94"/>
  <c r="CS53" i="94" s="1"/>
  <c r="Z53" i="86" s="1"/>
  <c r="AP53" i="94"/>
  <c r="AQ53" i="94"/>
  <c r="BE53" i="94" s="1"/>
  <c r="AR53" i="94"/>
  <c r="BF53" i="94" s="1"/>
  <c r="AU53" i="94"/>
  <c r="BB53" i="94"/>
  <c r="BC53" i="94"/>
  <c r="CM53" i="94"/>
  <c r="T53" i="86" s="1"/>
  <c r="CO53" i="94"/>
  <c r="V53" i="86" s="1"/>
  <c r="CU53" i="94"/>
  <c r="CV53" i="94"/>
  <c r="AC53" i="86" s="1"/>
  <c r="AE54" i="94"/>
  <c r="AF54" i="94"/>
  <c r="AG54" i="94"/>
  <c r="AU54" i="94" s="1"/>
  <c r="AH54" i="94"/>
  <c r="AI54" i="94"/>
  <c r="AW54" i="94" s="1"/>
  <c r="AJ54" i="94"/>
  <c r="CN54" i="94" s="1"/>
  <c r="U54" i="86" s="1"/>
  <c r="AK54" i="94"/>
  <c r="CO54" i="94" s="1"/>
  <c r="V54" i="86" s="1"/>
  <c r="AL54" i="94"/>
  <c r="AZ54" i="94" s="1"/>
  <c r="BN54" i="94" s="1"/>
  <c r="I54" i="86" s="1"/>
  <c r="AM54" i="94"/>
  <c r="AN54" i="94"/>
  <c r="BB54" i="94" s="1"/>
  <c r="AO54" i="94"/>
  <c r="BC54" i="94" s="1"/>
  <c r="AP54" i="94"/>
  <c r="AQ54" i="94"/>
  <c r="BE54" i="94" s="1"/>
  <c r="AR54" i="94"/>
  <c r="CV54" i="94" s="1"/>
  <c r="AC54" i="86" s="1"/>
  <c r="AS54" i="94"/>
  <c r="BG54" i="94" s="1"/>
  <c r="B54" i="86" s="1"/>
  <c r="AT54" i="94"/>
  <c r="BA54" i="94"/>
  <c r="BH54" i="94"/>
  <c r="C54" i="86" s="1"/>
  <c r="CI54" i="94"/>
  <c r="CJ54" i="94"/>
  <c r="Q54" i="86" s="1"/>
  <c r="CK54" i="94"/>
  <c r="R54" i="86" s="1"/>
  <c r="CQ54" i="94"/>
  <c r="X54" i="86" s="1"/>
  <c r="CR54" i="94"/>
  <c r="CU54" i="94"/>
  <c r="AE55" i="94"/>
  <c r="AF55" i="94"/>
  <c r="AG55" i="94"/>
  <c r="AH55" i="94"/>
  <c r="AI55" i="94"/>
  <c r="AW55" i="94" s="1"/>
  <c r="AJ55" i="94"/>
  <c r="AX55" i="94" s="1"/>
  <c r="AK55" i="94"/>
  <c r="AL55" i="94"/>
  <c r="AZ55" i="94" s="1"/>
  <c r="AM55" i="94"/>
  <c r="AN55" i="94"/>
  <c r="AO55" i="94"/>
  <c r="BC55" i="94" s="1"/>
  <c r="BQ55" i="94" s="1"/>
  <c r="L55" i="86" s="1"/>
  <c r="AP55" i="94"/>
  <c r="AQ55" i="94"/>
  <c r="AR55" i="94"/>
  <c r="AS55" i="94"/>
  <c r="AT55" i="94"/>
  <c r="BH55" i="94" s="1"/>
  <c r="C55" i="86" s="1"/>
  <c r="AE55" i="86" s="1"/>
  <c r="AU55" i="94"/>
  <c r="AV55" i="94"/>
  <c r="AY55" i="94"/>
  <c r="BA55" i="94"/>
  <c r="BO55" i="94" s="1"/>
  <c r="J55" i="86" s="1"/>
  <c r="BB55" i="94"/>
  <c r="BP55" i="94" s="1"/>
  <c r="K55" i="86" s="1"/>
  <c r="AM55" i="86" s="1"/>
  <c r="BD55" i="94"/>
  <c r="BR55" i="94" s="1"/>
  <c r="M55" i="86" s="1"/>
  <c r="AO55" i="86" s="1"/>
  <c r="BE55" i="94"/>
  <c r="BF55" i="94"/>
  <c r="BG55" i="94"/>
  <c r="B55" i="86" s="1"/>
  <c r="BS55" i="94"/>
  <c r="N55" i="86" s="1"/>
  <c r="AP55" i="86" s="1"/>
  <c r="BT55" i="94"/>
  <c r="O55" i="86" s="1"/>
  <c r="CI55" i="94"/>
  <c r="P55" i="86" s="1"/>
  <c r="CJ55" i="94"/>
  <c r="Q55" i="86" s="1"/>
  <c r="CK55" i="94"/>
  <c r="R55" i="86" s="1"/>
  <c r="CL55" i="94"/>
  <c r="S55" i="86" s="1"/>
  <c r="CN55" i="94"/>
  <c r="U55" i="86" s="1"/>
  <c r="CO55" i="94"/>
  <c r="V55" i="86" s="1"/>
  <c r="CP55" i="94"/>
  <c r="W55" i="86" s="1"/>
  <c r="CQ55" i="94"/>
  <c r="X55" i="86" s="1"/>
  <c r="CR55" i="94"/>
  <c r="Y55" i="86" s="1"/>
  <c r="CS55" i="94"/>
  <c r="CT55" i="94"/>
  <c r="AA55" i="86" s="1"/>
  <c r="CU55" i="94"/>
  <c r="AB55" i="86" s="1"/>
  <c r="CV55" i="94"/>
  <c r="AC55" i="86" s="1"/>
  <c r="AE56" i="94"/>
  <c r="AF56" i="94"/>
  <c r="AG56" i="94"/>
  <c r="AU56" i="94" s="1"/>
  <c r="AH56" i="94"/>
  <c r="CL56" i="94" s="1"/>
  <c r="S56" i="86" s="1"/>
  <c r="AI56" i="94"/>
  <c r="CM56" i="94" s="1"/>
  <c r="T56" i="86" s="1"/>
  <c r="AJ56" i="94"/>
  <c r="AK56" i="94"/>
  <c r="AY56" i="94" s="1"/>
  <c r="AL56" i="94"/>
  <c r="AZ56" i="94" s="1"/>
  <c r="AM56" i="94"/>
  <c r="BA56" i="94" s="1"/>
  <c r="AN56" i="94"/>
  <c r="CR56" i="94" s="1"/>
  <c r="Y56" i="86" s="1"/>
  <c r="AO56" i="94"/>
  <c r="CS56" i="94" s="1"/>
  <c r="Z56" i="86" s="1"/>
  <c r="AP56" i="94"/>
  <c r="CT56" i="94" s="1"/>
  <c r="AA56" i="86" s="1"/>
  <c r="AQ56" i="94"/>
  <c r="BE56" i="94" s="1"/>
  <c r="AR56" i="94"/>
  <c r="AX56" i="94"/>
  <c r="BC56" i="94"/>
  <c r="BF56" i="94"/>
  <c r="CN56" i="94"/>
  <c r="U56" i="86" s="1"/>
  <c r="CO56" i="94"/>
  <c r="V56" i="86" s="1"/>
  <c r="CP56" i="94"/>
  <c r="W56" i="86" s="1"/>
  <c r="CQ56" i="94"/>
  <c r="CV56" i="94"/>
  <c r="AC56" i="86" s="1"/>
  <c r="AE57" i="94"/>
  <c r="AF57" i="94"/>
  <c r="AG57" i="94"/>
  <c r="AU57" i="94" s="1"/>
  <c r="AH57" i="94"/>
  <c r="AV57" i="94" s="1"/>
  <c r="AI57" i="94"/>
  <c r="AJ57" i="94"/>
  <c r="AK57" i="94"/>
  <c r="CO57" i="94" s="1"/>
  <c r="V57" i="86" s="1"/>
  <c r="AL57" i="94"/>
  <c r="AM57" i="94"/>
  <c r="AN57" i="94"/>
  <c r="AO57" i="94"/>
  <c r="BC57" i="94" s="1"/>
  <c r="AP57" i="94"/>
  <c r="BD57" i="94" s="1"/>
  <c r="AQ57" i="94"/>
  <c r="AR57" i="94"/>
  <c r="AS57" i="94"/>
  <c r="AT57" i="94"/>
  <c r="AW57" i="94"/>
  <c r="BA57" i="94"/>
  <c r="BB57" i="94"/>
  <c r="BE57" i="94"/>
  <c r="CI57" i="94"/>
  <c r="CJ57" i="94"/>
  <c r="Q57" i="86" s="1"/>
  <c r="CM57" i="94"/>
  <c r="T57" i="86" s="1"/>
  <c r="CQ57" i="94"/>
  <c r="X57" i="86" s="1"/>
  <c r="CR57" i="94"/>
  <c r="Y57" i="86" s="1"/>
  <c r="CU57" i="94"/>
  <c r="AB57" i="86" s="1"/>
  <c r="AE58" i="94"/>
  <c r="AF58" i="94"/>
  <c r="CJ58" i="94" s="1"/>
  <c r="Q58" i="86" s="1"/>
  <c r="AG58" i="94"/>
  <c r="AH58" i="94"/>
  <c r="AI58" i="94"/>
  <c r="AJ58" i="94"/>
  <c r="AK58" i="94"/>
  <c r="AL58" i="94"/>
  <c r="AM58" i="94"/>
  <c r="AN58" i="94"/>
  <c r="AO58" i="94"/>
  <c r="AP58" i="94"/>
  <c r="AQ58" i="94"/>
  <c r="AR58" i="94"/>
  <c r="AU58" i="94"/>
  <c r="BI58" i="94" s="1"/>
  <c r="D58" i="86" s="1"/>
  <c r="AV58" i="94"/>
  <c r="BJ58" i="94" s="1"/>
  <c r="E58" i="86" s="1"/>
  <c r="AW58" i="94"/>
  <c r="AX58" i="94"/>
  <c r="BL58" i="94" s="1"/>
  <c r="G58" i="86" s="1"/>
  <c r="AI58" i="86" s="1"/>
  <c r="AY58" i="94"/>
  <c r="BM58" i="94" s="1"/>
  <c r="H58" i="86" s="1"/>
  <c r="AZ58" i="94"/>
  <c r="BN58" i="94" s="1"/>
  <c r="I58" i="86" s="1"/>
  <c r="BA58" i="94"/>
  <c r="BO58" i="94" s="1"/>
  <c r="J58" i="86" s="1"/>
  <c r="BB58" i="94"/>
  <c r="BC58" i="94"/>
  <c r="BQ58" i="94" s="1"/>
  <c r="L58" i="86" s="1"/>
  <c r="BD58" i="94"/>
  <c r="BR58" i="94" s="1"/>
  <c r="M58" i="86" s="1"/>
  <c r="BE58" i="94"/>
  <c r="BS58" i="94" s="1"/>
  <c r="N58" i="86" s="1"/>
  <c r="BF58" i="94"/>
  <c r="BT58" i="94" s="1"/>
  <c r="O58" i="86" s="1"/>
  <c r="AQ58" i="86" s="1"/>
  <c r="BK58" i="94"/>
  <c r="F58" i="86" s="1"/>
  <c r="BP58" i="94"/>
  <c r="K58" i="86" s="1"/>
  <c r="AM58" i="86" s="1"/>
  <c r="CK58" i="94"/>
  <c r="R58" i="86" s="1"/>
  <c r="CL58" i="94"/>
  <c r="S58" i="86" s="1"/>
  <c r="CM58" i="94"/>
  <c r="T58" i="86" s="1"/>
  <c r="CN58" i="94"/>
  <c r="U58" i="86" s="1"/>
  <c r="CO58" i="94"/>
  <c r="CP58" i="94"/>
  <c r="W58" i="86" s="1"/>
  <c r="CQ58" i="94"/>
  <c r="X58" i="86" s="1"/>
  <c r="CR58" i="94"/>
  <c r="Y58" i="86" s="1"/>
  <c r="CS58" i="94"/>
  <c r="Z58" i="86" s="1"/>
  <c r="CT58" i="94"/>
  <c r="CU58" i="94"/>
  <c r="CV58" i="94"/>
  <c r="AC58" i="86" s="1"/>
  <c r="AE59" i="94"/>
  <c r="AS59" i="94" s="1"/>
  <c r="AF59" i="94"/>
  <c r="AG59" i="94"/>
  <c r="CK59" i="94" s="1"/>
  <c r="R59" i="86" s="1"/>
  <c r="AH59" i="94"/>
  <c r="AI59" i="94"/>
  <c r="CM59" i="94" s="1"/>
  <c r="T59" i="86" s="1"/>
  <c r="AJ59" i="94"/>
  <c r="AK59" i="94"/>
  <c r="AY59" i="94" s="1"/>
  <c r="AL59" i="94"/>
  <c r="AM59" i="94"/>
  <c r="BA59" i="94" s="1"/>
  <c r="AN59" i="94"/>
  <c r="AO59" i="94"/>
  <c r="CS59" i="94" s="1"/>
  <c r="Z59" i="86" s="1"/>
  <c r="AP59" i="94"/>
  <c r="AQ59" i="94"/>
  <c r="AR59" i="94"/>
  <c r="AU59" i="94"/>
  <c r="AZ59" i="94"/>
  <c r="BC59" i="94"/>
  <c r="BD59" i="94"/>
  <c r="BR59" i="94" s="1"/>
  <c r="M59" i="86" s="1"/>
  <c r="BE59" i="94"/>
  <c r="BF59" i="94"/>
  <c r="BT59" i="94" s="1"/>
  <c r="O59" i="86" s="1"/>
  <c r="AQ59" i="86" s="1"/>
  <c r="BS59" i="94"/>
  <c r="N59" i="86" s="1"/>
  <c r="CP59" i="94"/>
  <c r="W59" i="86" s="1"/>
  <c r="CT59" i="94"/>
  <c r="AA59" i="86" s="1"/>
  <c r="CU59" i="94"/>
  <c r="CV59" i="94"/>
  <c r="AC59" i="86" s="1"/>
  <c r="AE60" i="94"/>
  <c r="AF60" i="94"/>
  <c r="AG60" i="94"/>
  <c r="AH60" i="94"/>
  <c r="AV60" i="94" s="1"/>
  <c r="AI60" i="94"/>
  <c r="AW60" i="94" s="1"/>
  <c r="AJ60" i="94"/>
  <c r="AX60" i="94" s="1"/>
  <c r="AK60" i="94"/>
  <c r="AL60" i="94"/>
  <c r="AM60" i="94"/>
  <c r="AN60" i="94"/>
  <c r="CR60" i="94" s="1"/>
  <c r="Y60" i="86" s="1"/>
  <c r="AO60" i="94"/>
  <c r="AP60" i="94"/>
  <c r="BD60" i="94" s="1"/>
  <c r="AQ60" i="94"/>
  <c r="BE60" i="94" s="1"/>
  <c r="AR60" i="94"/>
  <c r="CV60" i="94" s="1"/>
  <c r="AC60" i="86" s="1"/>
  <c r="AU60" i="94"/>
  <c r="BC60" i="94"/>
  <c r="CK60" i="94"/>
  <c r="R60" i="86" s="1"/>
  <c r="CM60" i="94"/>
  <c r="T60" i="86" s="1"/>
  <c r="CN60" i="94"/>
  <c r="U60" i="86" s="1"/>
  <c r="CS60" i="94"/>
  <c r="Z60" i="86" s="1"/>
  <c r="CU60" i="94"/>
  <c r="AB60" i="86" s="1"/>
  <c r="AE61" i="94"/>
  <c r="AF61" i="94"/>
  <c r="AG61" i="94"/>
  <c r="AH61" i="94"/>
  <c r="AI61" i="94"/>
  <c r="AJ61" i="94"/>
  <c r="AK61" i="94"/>
  <c r="AL61" i="94"/>
  <c r="AM61" i="94"/>
  <c r="AN61" i="94"/>
  <c r="AO61" i="94"/>
  <c r="AP61" i="94"/>
  <c r="AQ61" i="94"/>
  <c r="AR61" i="94"/>
  <c r="AS61" i="94"/>
  <c r="AU61" i="94"/>
  <c r="BI61" i="94" s="1"/>
  <c r="D61" i="86" s="1"/>
  <c r="AV61" i="94"/>
  <c r="BJ61" i="94" s="1"/>
  <c r="E61" i="86" s="1"/>
  <c r="AW61" i="94"/>
  <c r="BK61" i="94" s="1"/>
  <c r="F61" i="86" s="1"/>
  <c r="AX61" i="94"/>
  <c r="BL61" i="94" s="1"/>
  <c r="G61" i="86" s="1"/>
  <c r="AI61" i="86" s="1"/>
  <c r="AY61" i="94"/>
  <c r="AZ61" i="94"/>
  <c r="BA61" i="94"/>
  <c r="BD61" i="94"/>
  <c r="BR61" i="94" s="1"/>
  <c r="M61" i="86" s="1"/>
  <c r="AO61" i="86" s="1"/>
  <c r="BE61" i="94"/>
  <c r="BS61" i="94" s="1"/>
  <c r="N61" i="86" s="1"/>
  <c r="BF61" i="94"/>
  <c r="BM61" i="94"/>
  <c r="H61" i="86" s="1"/>
  <c r="BN61" i="94"/>
  <c r="I61" i="86" s="1"/>
  <c r="BT61" i="94"/>
  <c r="O61" i="86" s="1"/>
  <c r="AQ61" i="86" s="1"/>
  <c r="CI61" i="94"/>
  <c r="P61" i="86" s="1"/>
  <c r="CK61" i="94"/>
  <c r="CL61" i="94"/>
  <c r="S61" i="86" s="1"/>
  <c r="CM61" i="94"/>
  <c r="T61" i="86" s="1"/>
  <c r="CN61" i="94"/>
  <c r="U61" i="86" s="1"/>
  <c r="CO61" i="94"/>
  <c r="V61" i="86" s="1"/>
  <c r="CP61" i="94"/>
  <c r="W61" i="86" s="1"/>
  <c r="CQ61" i="94"/>
  <c r="X61" i="86" s="1"/>
  <c r="CT61" i="94"/>
  <c r="AA61" i="86" s="1"/>
  <c r="CU61" i="94"/>
  <c r="CV61" i="94"/>
  <c r="AC61" i="86" s="1"/>
  <c r="AE62" i="94"/>
  <c r="AS62" i="94" s="1"/>
  <c r="AF62" i="94"/>
  <c r="AG62" i="94"/>
  <c r="AH62" i="94"/>
  <c r="AI62" i="94"/>
  <c r="AJ62" i="94"/>
  <c r="AK62" i="94"/>
  <c r="AL62" i="94"/>
  <c r="AM62" i="94"/>
  <c r="AN62" i="94"/>
  <c r="AO62" i="94"/>
  <c r="AP62" i="94"/>
  <c r="AQ62" i="94"/>
  <c r="AR62" i="94"/>
  <c r="AU62" i="94"/>
  <c r="BI62" i="94" s="1"/>
  <c r="D62" i="86" s="1"/>
  <c r="AF62" i="86" s="1"/>
  <c r="AV62" i="94"/>
  <c r="BJ62" i="94" s="1"/>
  <c r="E62" i="86" s="1"/>
  <c r="AG62" i="86" s="1"/>
  <c r="AW62" i="94"/>
  <c r="BK62" i="94" s="1"/>
  <c r="F62" i="86" s="1"/>
  <c r="AH62" i="86" s="1"/>
  <c r="AX62" i="94"/>
  <c r="AY62" i="94"/>
  <c r="AZ62" i="94"/>
  <c r="BN62" i="94" s="1"/>
  <c r="I62" i="86" s="1"/>
  <c r="BA62" i="94"/>
  <c r="BB62" i="94"/>
  <c r="BC62" i="94"/>
  <c r="BD62" i="94"/>
  <c r="BR62" i="94" s="1"/>
  <c r="M62" i="86" s="1"/>
  <c r="AO62" i="86" s="1"/>
  <c r="BE62" i="94"/>
  <c r="BS62" i="94" s="1"/>
  <c r="N62" i="86" s="1"/>
  <c r="AP62" i="86" s="1"/>
  <c r="BL62" i="94"/>
  <c r="G62" i="86" s="1"/>
  <c r="BM62" i="94"/>
  <c r="H62" i="86" s="1"/>
  <c r="AJ62" i="86" s="1"/>
  <c r="BO62" i="94"/>
  <c r="J62" i="86" s="1"/>
  <c r="AL62" i="86" s="1"/>
  <c r="BP62" i="94"/>
  <c r="K62" i="86" s="1"/>
  <c r="BQ62" i="94"/>
  <c r="L62" i="86" s="1"/>
  <c r="CK62" i="94"/>
  <c r="R62" i="86" s="1"/>
  <c r="CL62" i="94"/>
  <c r="S62" i="86" s="1"/>
  <c r="CM62" i="94"/>
  <c r="T62" i="86" s="1"/>
  <c r="CN62" i="94"/>
  <c r="U62" i="86" s="1"/>
  <c r="CO62" i="94"/>
  <c r="V62" i="86" s="1"/>
  <c r="CP62" i="94"/>
  <c r="CQ62" i="94"/>
  <c r="X62" i="86" s="1"/>
  <c r="CR62" i="94"/>
  <c r="Y62" i="86" s="1"/>
  <c r="CS62" i="94"/>
  <c r="Z62" i="86" s="1"/>
  <c r="CT62" i="94"/>
  <c r="AA62" i="86" s="1"/>
  <c r="CU62" i="94"/>
  <c r="AB62" i="86" s="1"/>
  <c r="CY62" i="94"/>
  <c r="AE63" i="94"/>
  <c r="AF63" i="94"/>
  <c r="AG63" i="94"/>
  <c r="CK63" i="94" s="1"/>
  <c r="R63" i="86" s="1"/>
  <c r="AH63" i="94"/>
  <c r="AV63" i="94" s="1"/>
  <c r="AI63" i="94"/>
  <c r="AW63" i="94" s="1"/>
  <c r="AJ63" i="94"/>
  <c r="AX63" i="94" s="1"/>
  <c r="AK63" i="94"/>
  <c r="AY63" i="94" s="1"/>
  <c r="AL63" i="94"/>
  <c r="CP63" i="94" s="1"/>
  <c r="W63" i="86" s="1"/>
  <c r="AM63" i="94"/>
  <c r="AN63" i="94"/>
  <c r="CR63" i="94" s="1"/>
  <c r="Y63" i="86" s="1"/>
  <c r="AO63" i="94"/>
  <c r="AP63" i="94"/>
  <c r="AQ63" i="94"/>
  <c r="BE63" i="94" s="1"/>
  <c r="AR63" i="94"/>
  <c r="AS63" i="94"/>
  <c r="BG63" i="94" s="1"/>
  <c r="B63" i="86" s="1"/>
  <c r="AT63" i="94"/>
  <c r="BH63" i="94" s="1"/>
  <c r="C63" i="86" s="1"/>
  <c r="AU63" i="94"/>
  <c r="BB63" i="94"/>
  <c r="BC63" i="94"/>
  <c r="BQ63" i="94" s="1"/>
  <c r="L63" i="86" s="1"/>
  <c r="BF63" i="94"/>
  <c r="BT63" i="94" s="1"/>
  <c r="O63" i="86" s="1"/>
  <c r="AQ63" i="86" s="1"/>
  <c r="BP63" i="94"/>
  <c r="K63" i="86" s="1"/>
  <c r="AM63" i="86" s="1"/>
  <c r="CI63" i="94"/>
  <c r="P63" i="86" s="1"/>
  <c r="CJ63" i="94"/>
  <c r="Q63" i="86" s="1"/>
  <c r="CL63" i="94"/>
  <c r="S63" i="86" s="1"/>
  <c r="CN63" i="94"/>
  <c r="U63" i="86" s="1"/>
  <c r="CS63" i="94"/>
  <c r="Z63" i="86" s="1"/>
  <c r="CV63" i="94"/>
  <c r="AC63" i="86" s="1"/>
  <c r="AE64" i="94"/>
  <c r="AF64" i="94"/>
  <c r="AG64" i="94"/>
  <c r="CK64" i="94" s="1"/>
  <c r="R64" i="86" s="1"/>
  <c r="AH64" i="94"/>
  <c r="CL64" i="94" s="1"/>
  <c r="S64" i="86" s="1"/>
  <c r="AI64" i="94"/>
  <c r="AJ64" i="94"/>
  <c r="AK64" i="94"/>
  <c r="AL64" i="94"/>
  <c r="AZ64" i="94" s="1"/>
  <c r="AM64" i="94"/>
  <c r="BA64" i="94" s="1"/>
  <c r="AN64" i="94"/>
  <c r="AO64" i="94"/>
  <c r="AP64" i="94"/>
  <c r="AQ64" i="94"/>
  <c r="CU64" i="94" s="1"/>
  <c r="AB64" i="86" s="1"/>
  <c r="AR64" i="94"/>
  <c r="AS64" i="94"/>
  <c r="BG64" i="94" s="1"/>
  <c r="B64" i="86" s="1"/>
  <c r="AT64" i="94"/>
  <c r="BH64" i="94" s="1"/>
  <c r="C64" i="86" s="1"/>
  <c r="AX64" i="94"/>
  <c r="AY64" i="94"/>
  <c r="BB64" i="94"/>
  <c r="BD64" i="94"/>
  <c r="BR64" i="94" s="1"/>
  <c r="M64" i="86" s="1"/>
  <c r="AO64" i="86" s="1"/>
  <c r="BF64" i="94"/>
  <c r="CI64" i="94"/>
  <c r="CJ64" i="94"/>
  <c r="Q64" i="86" s="1"/>
  <c r="CN64" i="94"/>
  <c r="U64" i="86" s="1"/>
  <c r="CO64" i="94"/>
  <c r="V64" i="86" s="1"/>
  <c r="CP64" i="94"/>
  <c r="W64" i="86" s="1"/>
  <c r="CR64" i="94"/>
  <c r="Y64" i="86" s="1"/>
  <c r="CT64" i="94"/>
  <c r="AA64" i="86" s="1"/>
  <c r="CV64" i="94"/>
  <c r="AE65" i="94"/>
  <c r="AF65" i="94"/>
  <c r="AG65" i="94"/>
  <c r="AU65" i="94" s="1"/>
  <c r="AH65" i="94"/>
  <c r="AV65" i="94" s="1"/>
  <c r="AI65" i="94"/>
  <c r="CM65" i="94" s="1"/>
  <c r="T65" i="86" s="1"/>
  <c r="AJ65" i="94"/>
  <c r="AX65" i="94" s="1"/>
  <c r="AK65" i="94"/>
  <c r="CO65" i="94" s="1"/>
  <c r="V65" i="86" s="1"/>
  <c r="AL65" i="94"/>
  <c r="AM65" i="94"/>
  <c r="AN65" i="94"/>
  <c r="AO65" i="94"/>
  <c r="AP65" i="94"/>
  <c r="AQ65" i="94"/>
  <c r="AR65" i="94"/>
  <c r="AS65" i="94"/>
  <c r="BG65" i="94" s="1"/>
  <c r="B65" i="86" s="1"/>
  <c r="AD65" i="86" s="1"/>
  <c r="AT65" i="94"/>
  <c r="AW65" i="94"/>
  <c r="AZ65" i="94"/>
  <c r="BN65" i="94" s="1"/>
  <c r="I65" i="86" s="1"/>
  <c r="AK65" i="86" s="1"/>
  <c r="BA65" i="94"/>
  <c r="BB65" i="94"/>
  <c r="BP65" i="94" s="1"/>
  <c r="K65" i="86" s="1"/>
  <c r="BC65" i="94"/>
  <c r="BD65" i="94"/>
  <c r="BR65" i="94" s="1"/>
  <c r="M65" i="86" s="1"/>
  <c r="BE65" i="94"/>
  <c r="BS65" i="94" s="1"/>
  <c r="N65" i="86" s="1"/>
  <c r="BF65" i="94"/>
  <c r="BT65" i="94" s="1"/>
  <c r="O65" i="86" s="1"/>
  <c r="BH65" i="94"/>
  <c r="C65" i="86" s="1"/>
  <c r="AE65" i="86" s="1"/>
  <c r="BO65" i="94"/>
  <c r="J65" i="86" s="1"/>
  <c r="BQ65" i="94"/>
  <c r="L65" i="86" s="1"/>
  <c r="AN65" i="86" s="1"/>
  <c r="CI65" i="94"/>
  <c r="P65" i="86" s="1"/>
  <c r="CJ65" i="94"/>
  <c r="Q65" i="86" s="1"/>
  <c r="CP65" i="94"/>
  <c r="W65" i="86" s="1"/>
  <c r="CQ65" i="94"/>
  <c r="CR65" i="94"/>
  <c r="Y65" i="86" s="1"/>
  <c r="CS65" i="94"/>
  <c r="Z65" i="86" s="1"/>
  <c r="CT65" i="94"/>
  <c r="AA65" i="86" s="1"/>
  <c r="CU65" i="94"/>
  <c r="CV65" i="94"/>
  <c r="AC65" i="86" s="1"/>
  <c r="AE66" i="94"/>
  <c r="AF66" i="94"/>
  <c r="AG66" i="94"/>
  <c r="CK66" i="94" s="1"/>
  <c r="R66" i="86" s="1"/>
  <c r="AH66" i="94"/>
  <c r="AV66" i="94" s="1"/>
  <c r="AI66" i="94"/>
  <c r="AJ66" i="94"/>
  <c r="AX66" i="94" s="1"/>
  <c r="AK66" i="94"/>
  <c r="AL66" i="94"/>
  <c r="AZ66" i="94" s="1"/>
  <c r="AM66" i="94"/>
  <c r="AN66" i="94"/>
  <c r="AO66" i="94"/>
  <c r="AP66" i="94"/>
  <c r="AQ66" i="94"/>
  <c r="AR66" i="94"/>
  <c r="BF66" i="94" s="1"/>
  <c r="AS66" i="94"/>
  <c r="BG66" i="94" s="1"/>
  <c r="B66" i="86" s="1"/>
  <c r="AT66" i="94"/>
  <c r="BH66" i="94" s="1"/>
  <c r="C66" i="86" s="1"/>
  <c r="AE66" i="86" s="1"/>
  <c r="AW66" i="94"/>
  <c r="BA66" i="94"/>
  <c r="BO66" i="94" s="1"/>
  <c r="J66" i="86" s="1"/>
  <c r="AL66" i="86" s="1"/>
  <c r="BB66" i="94"/>
  <c r="BP66" i="94" s="1"/>
  <c r="K66" i="86" s="1"/>
  <c r="AM66" i="86" s="1"/>
  <c r="BC66" i="94"/>
  <c r="BD66" i="94"/>
  <c r="BR66" i="94" s="1"/>
  <c r="M66" i="86" s="1"/>
  <c r="AO66" i="86" s="1"/>
  <c r="BE66" i="94"/>
  <c r="BQ66" i="94"/>
  <c r="L66" i="86" s="1"/>
  <c r="AN66" i="86" s="1"/>
  <c r="CI66" i="94"/>
  <c r="CJ66" i="94"/>
  <c r="Q66" i="86" s="1"/>
  <c r="CL66" i="94"/>
  <c r="S66" i="86" s="1"/>
  <c r="CM66" i="94"/>
  <c r="T66" i="86" s="1"/>
  <c r="CN66" i="94"/>
  <c r="U66" i="86" s="1"/>
  <c r="CQ66" i="94"/>
  <c r="X66" i="86" s="1"/>
  <c r="CR66" i="94"/>
  <c r="Y66" i="86" s="1"/>
  <c r="CS66" i="94"/>
  <c r="Z66" i="86" s="1"/>
  <c r="CT66" i="94"/>
  <c r="AA66" i="86" s="1"/>
  <c r="CU66" i="94"/>
  <c r="CV66" i="94"/>
  <c r="AC66" i="86" s="1"/>
  <c r="CY66" i="94"/>
  <c r="AE67" i="94"/>
  <c r="AF67" i="94"/>
  <c r="AG67" i="94"/>
  <c r="AH67" i="94"/>
  <c r="AI67" i="94"/>
  <c r="AJ67" i="94"/>
  <c r="AK67" i="94"/>
  <c r="AL67" i="94"/>
  <c r="AM67" i="94"/>
  <c r="AN67" i="94"/>
  <c r="AO67" i="94"/>
  <c r="AP67" i="94"/>
  <c r="AQ67" i="94"/>
  <c r="AR67" i="94"/>
  <c r="CV67" i="94" s="1"/>
  <c r="AS67" i="94"/>
  <c r="AT67" i="94"/>
  <c r="BH67" i="94" s="1"/>
  <c r="C67" i="86" s="1"/>
  <c r="AE67" i="86" s="1"/>
  <c r="AU67" i="94"/>
  <c r="BI67" i="94" s="1"/>
  <c r="D67" i="86" s="1"/>
  <c r="AV67" i="94"/>
  <c r="BJ67" i="94" s="1"/>
  <c r="E67" i="86" s="1"/>
  <c r="AG67" i="86" s="1"/>
  <c r="AW67" i="94"/>
  <c r="AX67" i="94"/>
  <c r="BL67" i="94" s="1"/>
  <c r="G67" i="86" s="1"/>
  <c r="AY67" i="94"/>
  <c r="BM67" i="94" s="1"/>
  <c r="H67" i="86" s="1"/>
  <c r="AZ67" i="94"/>
  <c r="BN67" i="94" s="1"/>
  <c r="I67" i="86" s="1"/>
  <c r="AK67" i="86" s="1"/>
  <c r="BA67" i="94"/>
  <c r="BB67" i="94"/>
  <c r="BC67" i="94"/>
  <c r="BQ67" i="94" s="1"/>
  <c r="L67" i="86" s="1"/>
  <c r="BD67" i="94"/>
  <c r="BR67" i="94" s="1"/>
  <c r="M67" i="86" s="1"/>
  <c r="AO67" i="86" s="1"/>
  <c r="BE67" i="94"/>
  <c r="BG67" i="94"/>
  <c r="B67" i="86" s="1"/>
  <c r="AD67" i="86" s="1"/>
  <c r="BK67" i="94"/>
  <c r="F67" i="86" s="1"/>
  <c r="AH67" i="86" s="1"/>
  <c r="BO67" i="94"/>
  <c r="J67" i="86" s="1"/>
  <c r="AL67" i="86" s="1"/>
  <c r="BP67" i="94"/>
  <c r="K67" i="86" s="1"/>
  <c r="AM67" i="86" s="1"/>
  <c r="BS67" i="94"/>
  <c r="N67" i="86" s="1"/>
  <c r="CI67" i="94"/>
  <c r="P67" i="86" s="1"/>
  <c r="CJ67" i="94"/>
  <c r="Q67" i="86" s="1"/>
  <c r="CK67" i="94"/>
  <c r="CL67" i="94"/>
  <c r="S67" i="86" s="1"/>
  <c r="CM67" i="94"/>
  <c r="T67" i="86" s="1"/>
  <c r="CN67" i="94"/>
  <c r="U67" i="86" s="1"/>
  <c r="CO67" i="94"/>
  <c r="V67" i="86" s="1"/>
  <c r="CP67" i="94"/>
  <c r="W67" i="86" s="1"/>
  <c r="CQ67" i="94"/>
  <c r="X67" i="86" s="1"/>
  <c r="CR67" i="94"/>
  <c r="Y67" i="86" s="1"/>
  <c r="CS67" i="94"/>
  <c r="Z67" i="86" s="1"/>
  <c r="CT67" i="94"/>
  <c r="AA67" i="86" s="1"/>
  <c r="CU67" i="94"/>
  <c r="AB67" i="86" s="1"/>
  <c r="CW67" i="94"/>
  <c r="CY67" i="94"/>
  <c r="AE68" i="94"/>
  <c r="AF68" i="94"/>
  <c r="AG68" i="94"/>
  <c r="AH68" i="94"/>
  <c r="AV68" i="94" s="1"/>
  <c r="AI68" i="94"/>
  <c r="AW68" i="94" s="1"/>
  <c r="AJ68" i="94"/>
  <c r="AX68" i="94" s="1"/>
  <c r="AK68" i="94"/>
  <c r="AY68" i="94" s="1"/>
  <c r="AL68" i="94"/>
  <c r="AM68" i="94"/>
  <c r="AN68" i="94"/>
  <c r="AO68" i="94"/>
  <c r="AP68" i="94"/>
  <c r="AQ68" i="94"/>
  <c r="AR68" i="94"/>
  <c r="AS68" i="94"/>
  <c r="BG68" i="94" s="1"/>
  <c r="B68" i="86" s="1"/>
  <c r="AD68" i="86" s="1"/>
  <c r="AT68" i="94"/>
  <c r="AU68" i="94"/>
  <c r="BA68" i="94"/>
  <c r="BO68" i="94" s="1"/>
  <c r="J68" i="86" s="1"/>
  <c r="AL68" i="86" s="1"/>
  <c r="BB68" i="94"/>
  <c r="BP68" i="94" s="1"/>
  <c r="K68" i="86" s="1"/>
  <c r="BC68" i="94"/>
  <c r="BQ68" i="94" s="1"/>
  <c r="L68" i="86" s="1"/>
  <c r="AN68" i="86" s="1"/>
  <c r="BD68" i="94"/>
  <c r="BR68" i="94" s="1"/>
  <c r="M68" i="86" s="1"/>
  <c r="AO68" i="86" s="1"/>
  <c r="BE68" i="94"/>
  <c r="BS68" i="94" s="1"/>
  <c r="N68" i="86" s="1"/>
  <c r="AP68" i="86" s="1"/>
  <c r="BF68" i="94"/>
  <c r="BT68" i="94" s="1"/>
  <c r="O68" i="86" s="1"/>
  <c r="AQ68" i="86" s="1"/>
  <c r="BH68" i="94"/>
  <c r="C68" i="86" s="1"/>
  <c r="CI68" i="94"/>
  <c r="P68" i="86" s="1"/>
  <c r="CJ68" i="94"/>
  <c r="CK68" i="94"/>
  <c r="R68" i="86" s="1"/>
  <c r="CL68" i="94"/>
  <c r="S68" i="86" s="1"/>
  <c r="CO68" i="94"/>
  <c r="V68" i="86" s="1"/>
  <c r="CQ68" i="94"/>
  <c r="X68" i="86" s="1"/>
  <c r="CR68" i="94"/>
  <c r="CS68" i="94"/>
  <c r="Z68" i="86" s="1"/>
  <c r="CT68" i="94"/>
  <c r="AA68" i="86" s="1"/>
  <c r="CU68" i="94"/>
  <c r="AB68" i="86" s="1"/>
  <c r="CV68" i="94"/>
  <c r="AC68" i="86" s="1"/>
  <c r="CZ68" i="94"/>
  <c r="AE69" i="94"/>
  <c r="CI69" i="94" s="1"/>
  <c r="P69" i="86" s="1"/>
  <c r="AF69" i="94"/>
  <c r="CJ69" i="94" s="1"/>
  <c r="Q69" i="86" s="1"/>
  <c r="AG69" i="94"/>
  <c r="CK69" i="94" s="1"/>
  <c r="R69" i="86" s="1"/>
  <c r="AH69" i="94"/>
  <c r="CL69" i="94" s="1"/>
  <c r="AI69" i="94"/>
  <c r="AJ69" i="94"/>
  <c r="AX69" i="94" s="1"/>
  <c r="AK69" i="94"/>
  <c r="AY69" i="94" s="1"/>
  <c r="AL69" i="94"/>
  <c r="AZ69" i="94" s="1"/>
  <c r="AM69" i="94"/>
  <c r="BA69" i="94" s="1"/>
  <c r="AN69" i="94"/>
  <c r="BB69" i="94" s="1"/>
  <c r="AO69" i="94"/>
  <c r="CS69" i="94" s="1"/>
  <c r="Z69" i="86" s="1"/>
  <c r="AP69" i="94"/>
  <c r="CT69" i="94" s="1"/>
  <c r="AA69" i="86" s="1"/>
  <c r="AQ69" i="94"/>
  <c r="AR69" i="94"/>
  <c r="CV69" i="94" s="1"/>
  <c r="AC69" i="86" s="1"/>
  <c r="AU69" i="94"/>
  <c r="AV69" i="94"/>
  <c r="AW69" i="94"/>
  <c r="BC69" i="94"/>
  <c r="BE69" i="94"/>
  <c r="CM69" i="94"/>
  <c r="T69" i="86" s="1"/>
  <c r="CN69" i="94"/>
  <c r="U69" i="86" s="1"/>
  <c r="CO69" i="94"/>
  <c r="V69" i="86" s="1"/>
  <c r="CP69" i="94"/>
  <c r="W69" i="86" s="1"/>
  <c r="CR69" i="94"/>
  <c r="Y69" i="86" s="1"/>
  <c r="CU69" i="94"/>
  <c r="AB69" i="86" s="1"/>
  <c r="AE70" i="94"/>
  <c r="AF70" i="94"/>
  <c r="AT70" i="94" s="1"/>
  <c r="AG70" i="94"/>
  <c r="AU70" i="94" s="1"/>
  <c r="AH70" i="94"/>
  <c r="AV70" i="94" s="1"/>
  <c r="AI70" i="94"/>
  <c r="AW70" i="94" s="1"/>
  <c r="AJ70" i="94"/>
  <c r="CN70" i="94" s="1"/>
  <c r="U70" i="86" s="1"/>
  <c r="AK70" i="94"/>
  <c r="CO70" i="94" s="1"/>
  <c r="V70" i="86" s="1"/>
  <c r="AL70" i="94"/>
  <c r="CP70" i="94" s="1"/>
  <c r="W70" i="86" s="1"/>
  <c r="AM70" i="94"/>
  <c r="AN70" i="94"/>
  <c r="AO70" i="94"/>
  <c r="BC70" i="94" s="1"/>
  <c r="AP70" i="94"/>
  <c r="CT70" i="94" s="1"/>
  <c r="AA70" i="86" s="1"/>
  <c r="AQ70" i="94"/>
  <c r="AR70" i="94"/>
  <c r="CV70" i="94" s="1"/>
  <c r="AC70" i="86" s="1"/>
  <c r="AS70" i="94"/>
  <c r="AZ70" i="94"/>
  <c r="BA70" i="94"/>
  <c r="BD70" i="94"/>
  <c r="BE70" i="94"/>
  <c r="BF70" i="94"/>
  <c r="CI70" i="94"/>
  <c r="P70" i="86" s="1"/>
  <c r="CK70" i="94"/>
  <c r="CM70" i="94"/>
  <c r="T70" i="86" s="1"/>
  <c r="CQ70" i="94"/>
  <c r="X70" i="86" s="1"/>
  <c r="CS70" i="94"/>
  <c r="Z70" i="86" s="1"/>
  <c r="CU70" i="94"/>
  <c r="AE71" i="94"/>
  <c r="CI71" i="94" s="1"/>
  <c r="AF71" i="94"/>
  <c r="CJ71" i="94" s="1"/>
  <c r="Q71" i="86" s="1"/>
  <c r="AG71" i="94"/>
  <c r="AH71" i="94"/>
  <c r="AI71" i="94"/>
  <c r="AW71" i="94" s="1"/>
  <c r="AJ71" i="94"/>
  <c r="AX71" i="94" s="1"/>
  <c r="AK71" i="94"/>
  <c r="CO71" i="94" s="1"/>
  <c r="V71" i="86" s="1"/>
  <c r="AL71" i="94"/>
  <c r="CP71" i="94" s="1"/>
  <c r="W71" i="86" s="1"/>
  <c r="AM71" i="94"/>
  <c r="CQ71" i="94" s="1"/>
  <c r="X71" i="86" s="1"/>
  <c r="AN71" i="94"/>
  <c r="CR71" i="94" s="1"/>
  <c r="Y71" i="86" s="1"/>
  <c r="AO71" i="94"/>
  <c r="BC71" i="94" s="1"/>
  <c r="BQ71" i="94" s="1"/>
  <c r="L71" i="86" s="1"/>
  <c r="AP71" i="94"/>
  <c r="AQ71" i="94"/>
  <c r="AR71" i="94"/>
  <c r="BF71" i="94" s="1"/>
  <c r="BT71" i="94" s="1"/>
  <c r="O71" i="86" s="1"/>
  <c r="AU71" i="94"/>
  <c r="BI71" i="94" s="1"/>
  <c r="D71" i="86" s="1"/>
  <c r="AV71" i="94"/>
  <c r="AZ71" i="94"/>
  <c r="BD71" i="94"/>
  <c r="BR71" i="94" s="1"/>
  <c r="M71" i="86" s="1"/>
  <c r="AO71" i="86" s="1"/>
  <c r="BE71" i="94"/>
  <c r="BS71" i="94" s="1"/>
  <c r="N71" i="86" s="1"/>
  <c r="AP71" i="86" s="1"/>
  <c r="BJ71" i="94"/>
  <c r="E71" i="86" s="1"/>
  <c r="AG71" i="86" s="1"/>
  <c r="CK71" i="94"/>
  <c r="R71" i="86" s="1"/>
  <c r="CL71" i="94"/>
  <c r="S71" i="86" s="1"/>
  <c r="CS71" i="94"/>
  <c r="Z71" i="86" s="1"/>
  <c r="CT71" i="94"/>
  <c r="AA71" i="86" s="1"/>
  <c r="CU71" i="94"/>
  <c r="AB71" i="86" s="1"/>
  <c r="AE72" i="94"/>
  <c r="AF72" i="94"/>
  <c r="AG72" i="94"/>
  <c r="CK72" i="94" s="1"/>
  <c r="AH72" i="94"/>
  <c r="CL72" i="94" s="1"/>
  <c r="S72" i="86" s="1"/>
  <c r="AI72" i="94"/>
  <c r="CM72" i="94" s="1"/>
  <c r="T72" i="86" s="1"/>
  <c r="AJ72" i="94"/>
  <c r="AK72" i="94"/>
  <c r="AL72" i="94"/>
  <c r="AZ72" i="94" s="1"/>
  <c r="AM72" i="94"/>
  <c r="AN72" i="94"/>
  <c r="AO72" i="94"/>
  <c r="BC72" i="94" s="1"/>
  <c r="AP72" i="94"/>
  <c r="AQ72" i="94"/>
  <c r="CU72" i="94" s="1"/>
  <c r="AB72" i="86" s="1"/>
  <c r="AR72" i="94"/>
  <c r="AS72" i="94"/>
  <c r="AT72" i="94"/>
  <c r="BH72" i="94" s="1"/>
  <c r="C72" i="86" s="1"/>
  <c r="AE72" i="86" s="1"/>
  <c r="AX72" i="94"/>
  <c r="AY72" i="94"/>
  <c r="BA72" i="94"/>
  <c r="BB72" i="94"/>
  <c r="BP72" i="94" s="1"/>
  <c r="K72" i="86" s="1"/>
  <c r="BD72" i="94"/>
  <c r="BE72" i="94"/>
  <c r="BF72" i="94"/>
  <c r="BG72" i="94"/>
  <c r="B72" i="86" s="1"/>
  <c r="BO72" i="94"/>
  <c r="J72" i="86" s="1"/>
  <c r="BR72" i="94"/>
  <c r="M72" i="86" s="1"/>
  <c r="AO72" i="86" s="1"/>
  <c r="BT72" i="94"/>
  <c r="O72" i="86" s="1"/>
  <c r="CI72" i="94"/>
  <c r="CJ72" i="94"/>
  <c r="Q72" i="86" s="1"/>
  <c r="CN72" i="94"/>
  <c r="U72" i="86" s="1"/>
  <c r="CO72" i="94"/>
  <c r="V72" i="86" s="1"/>
  <c r="CP72" i="94"/>
  <c r="W72" i="86" s="1"/>
  <c r="CQ72" i="94"/>
  <c r="X72" i="86" s="1"/>
  <c r="CR72" i="94"/>
  <c r="Y72" i="86" s="1"/>
  <c r="CT72" i="94"/>
  <c r="AA72" i="86" s="1"/>
  <c r="CV72" i="94"/>
  <c r="AC72" i="86" s="1"/>
  <c r="AE73" i="94"/>
  <c r="AS73" i="94" s="1"/>
  <c r="BG73" i="94" s="1"/>
  <c r="B73" i="86" s="1"/>
  <c r="AF73" i="94"/>
  <c r="AG73" i="94"/>
  <c r="AU73" i="94" s="1"/>
  <c r="AH73" i="94"/>
  <c r="AV73" i="94" s="1"/>
  <c r="AI73" i="94"/>
  <c r="AW73" i="94" s="1"/>
  <c r="AJ73" i="94"/>
  <c r="AK73" i="94"/>
  <c r="CO73" i="94" s="1"/>
  <c r="V73" i="86" s="1"/>
  <c r="AL73" i="94"/>
  <c r="CP73" i="94" s="1"/>
  <c r="W73" i="86" s="1"/>
  <c r="AM73" i="94"/>
  <c r="BA73" i="94" s="1"/>
  <c r="BO73" i="94" s="1"/>
  <c r="J73" i="86" s="1"/>
  <c r="AN73" i="94"/>
  <c r="AO73" i="94"/>
  <c r="BC73" i="94" s="1"/>
  <c r="BQ73" i="94" s="1"/>
  <c r="L73" i="86" s="1"/>
  <c r="AP73" i="94"/>
  <c r="BD73" i="94" s="1"/>
  <c r="AQ73" i="94"/>
  <c r="AR73" i="94"/>
  <c r="AT73" i="94"/>
  <c r="AX73" i="94"/>
  <c r="BB73" i="94"/>
  <c r="BE73" i="94"/>
  <c r="BS73" i="94" s="1"/>
  <c r="N73" i="86" s="1"/>
  <c r="BF73" i="94"/>
  <c r="BT73" i="94" s="1"/>
  <c r="O73" i="86" s="1"/>
  <c r="BH73" i="94"/>
  <c r="C73" i="86" s="1"/>
  <c r="AE73" i="86" s="1"/>
  <c r="BP73" i="94"/>
  <c r="K73" i="86" s="1"/>
  <c r="AM73" i="86" s="1"/>
  <c r="CI73" i="94"/>
  <c r="CJ73" i="94"/>
  <c r="Q73" i="86" s="1"/>
  <c r="CK73" i="94"/>
  <c r="R73" i="86" s="1"/>
  <c r="CL73" i="94"/>
  <c r="S73" i="86" s="1"/>
  <c r="CM73" i="94"/>
  <c r="T73" i="86" s="1"/>
  <c r="CN73" i="94"/>
  <c r="U73" i="86" s="1"/>
  <c r="CR73" i="94"/>
  <c r="Y73" i="86" s="1"/>
  <c r="CU73" i="94"/>
  <c r="CV73" i="94"/>
  <c r="AC73" i="86" s="1"/>
  <c r="AE74" i="94"/>
  <c r="CI74" i="94" s="1"/>
  <c r="AF74" i="94"/>
  <c r="CJ74" i="94" s="1"/>
  <c r="Q74" i="86" s="1"/>
  <c r="AG74" i="94"/>
  <c r="CK74" i="94" s="1"/>
  <c r="R74" i="86" s="1"/>
  <c r="AH74" i="94"/>
  <c r="AV74" i="94" s="1"/>
  <c r="AI74" i="94"/>
  <c r="AJ74" i="94"/>
  <c r="AK74" i="94"/>
  <c r="AY74" i="94" s="1"/>
  <c r="AL74" i="94"/>
  <c r="CP74" i="94" s="1"/>
  <c r="W74" i="86" s="1"/>
  <c r="AM74" i="94"/>
  <c r="CQ74" i="94" s="1"/>
  <c r="AN74" i="94"/>
  <c r="CR74" i="94" s="1"/>
  <c r="Y74" i="86" s="1"/>
  <c r="AO74" i="94"/>
  <c r="AP74" i="94"/>
  <c r="AQ74" i="94"/>
  <c r="AR74" i="94"/>
  <c r="AT74" i="94"/>
  <c r="AU74" i="94"/>
  <c r="AW74" i="94"/>
  <c r="BB74" i="94"/>
  <c r="BC74" i="94"/>
  <c r="BD74" i="94"/>
  <c r="BE74" i="94"/>
  <c r="CL74" i="94"/>
  <c r="S74" i="86" s="1"/>
  <c r="CM74" i="94"/>
  <c r="T74" i="86" s="1"/>
  <c r="CS74" i="94"/>
  <c r="Z74" i="86" s="1"/>
  <c r="CT74" i="94"/>
  <c r="AA74" i="86" s="1"/>
  <c r="CU74" i="94"/>
  <c r="AB74" i="86" s="1"/>
  <c r="AE75" i="94"/>
  <c r="AF75" i="94"/>
  <c r="AG75" i="94"/>
  <c r="AU75" i="94" s="1"/>
  <c r="AH75" i="94"/>
  <c r="CL75" i="94" s="1"/>
  <c r="S75" i="86" s="1"/>
  <c r="AI75" i="94"/>
  <c r="CM75" i="94" s="1"/>
  <c r="AJ75" i="94"/>
  <c r="AK75" i="94"/>
  <c r="CO75" i="94" s="1"/>
  <c r="V75" i="86" s="1"/>
  <c r="AL75" i="94"/>
  <c r="AM75" i="94"/>
  <c r="BA75" i="94" s="1"/>
  <c r="AN75" i="94"/>
  <c r="AO75" i="94"/>
  <c r="BC75" i="94" s="1"/>
  <c r="AP75" i="94"/>
  <c r="CT75" i="94" s="1"/>
  <c r="AA75" i="86" s="1"/>
  <c r="AQ75" i="94"/>
  <c r="CU75" i="94" s="1"/>
  <c r="AB75" i="86" s="1"/>
  <c r="AR75" i="94"/>
  <c r="AS75" i="94"/>
  <c r="AT75" i="94"/>
  <c r="BH75" i="94" s="1"/>
  <c r="C75" i="86" s="1"/>
  <c r="AV75" i="94"/>
  <c r="AX75" i="94"/>
  <c r="AY75" i="94"/>
  <c r="AZ75" i="94"/>
  <c r="BN75" i="94" s="1"/>
  <c r="I75" i="86" s="1"/>
  <c r="AK75" i="86" s="1"/>
  <c r="BD75" i="94"/>
  <c r="BF75" i="94"/>
  <c r="BG75" i="94"/>
  <c r="B75" i="86" s="1"/>
  <c r="CI75" i="94"/>
  <c r="CJ75" i="94"/>
  <c r="Q75" i="86" s="1"/>
  <c r="CK75" i="94"/>
  <c r="R75" i="86" s="1"/>
  <c r="CN75" i="94"/>
  <c r="U75" i="86" s="1"/>
  <c r="CP75" i="94"/>
  <c r="W75" i="86" s="1"/>
  <c r="CV75" i="94"/>
  <c r="AC75" i="86" s="1"/>
  <c r="AE76" i="94"/>
  <c r="CI76" i="94" s="1"/>
  <c r="AF76" i="94"/>
  <c r="CJ76" i="94" s="1"/>
  <c r="Q76" i="86" s="1"/>
  <c r="AG76" i="94"/>
  <c r="AU76" i="94" s="1"/>
  <c r="AH76" i="94"/>
  <c r="AV76" i="94" s="1"/>
  <c r="AI76" i="94"/>
  <c r="CM76" i="94" s="1"/>
  <c r="T76" i="86" s="1"/>
  <c r="AJ76" i="94"/>
  <c r="AX76" i="94" s="1"/>
  <c r="AK76" i="94"/>
  <c r="CO76" i="94" s="1"/>
  <c r="V76" i="86" s="1"/>
  <c r="AL76" i="94"/>
  <c r="AM76" i="94"/>
  <c r="BA76" i="94" s="1"/>
  <c r="AN76" i="94"/>
  <c r="BB76" i="94" s="1"/>
  <c r="AO76" i="94"/>
  <c r="BC76" i="94" s="1"/>
  <c r="AP76" i="94"/>
  <c r="BD76" i="94" s="1"/>
  <c r="AQ76" i="94"/>
  <c r="CU76" i="94" s="1"/>
  <c r="AB76" i="86" s="1"/>
  <c r="AR76" i="94"/>
  <c r="BF76" i="94" s="1"/>
  <c r="AT76" i="94"/>
  <c r="AY76" i="94"/>
  <c r="BE76" i="94"/>
  <c r="CL76" i="94"/>
  <c r="S76" i="86" s="1"/>
  <c r="CN76" i="94"/>
  <c r="U76" i="86" s="1"/>
  <c r="CS76" i="94"/>
  <c r="Z76" i="86" s="1"/>
  <c r="CV76" i="94"/>
  <c r="AC76" i="86" s="1"/>
  <c r="AE77" i="94"/>
  <c r="AS77" i="94" s="1"/>
  <c r="AF77" i="94"/>
  <c r="CJ77" i="94" s="1"/>
  <c r="Q77" i="86" s="1"/>
  <c r="AG77" i="94"/>
  <c r="CK77" i="94" s="1"/>
  <c r="R77" i="86" s="1"/>
  <c r="AH77" i="94"/>
  <c r="AI77" i="94"/>
  <c r="AJ77" i="94"/>
  <c r="AX77" i="94" s="1"/>
  <c r="AK77" i="94"/>
  <c r="AY77" i="94" s="1"/>
  <c r="AL77" i="94"/>
  <c r="CP77" i="94" s="1"/>
  <c r="W77" i="86" s="1"/>
  <c r="AM77" i="94"/>
  <c r="BA77" i="94" s="1"/>
  <c r="AN77" i="94"/>
  <c r="CR77" i="94" s="1"/>
  <c r="Y77" i="86" s="1"/>
  <c r="AO77" i="94"/>
  <c r="CS77" i="94" s="1"/>
  <c r="Z77" i="86" s="1"/>
  <c r="AP77" i="94"/>
  <c r="AQ77" i="94"/>
  <c r="BE77" i="94" s="1"/>
  <c r="AR77" i="94"/>
  <c r="BF77" i="94" s="1"/>
  <c r="AV77" i="94"/>
  <c r="AW77" i="94"/>
  <c r="AZ77" i="94"/>
  <c r="BD77" i="94"/>
  <c r="CL77" i="94"/>
  <c r="S77" i="86" s="1"/>
  <c r="CM77" i="94"/>
  <c r="T77" i="86" s="1"/>
  <c r="CO77" i="94"/>
  <c r="V77" i="86" s="1"/>
  <c r="CT77" i="94"/>
  <c r="AA77" i="86" s="1"/>
  <c r="CU77" i="94"/>
  <c r="AB77" i="86" s="1"/>
  <c r="CV77" i="94"/>
  <c r="AC77" i="86" s="1"/>
  <c r="AE78" i="94"/>
  <c r="AS78" i="94" s="1"/>
  <c r="AF78" i="94"/>
  <c r="AT78" i="94" s="1"/>
  <c r="AG78" i="94"/>
  <c r="CK78" i="94" s="1"/>
  <c r="R78" i="86" s="1"/>
  <c r="AH78" i="94"/>
  <c r="AV78" i="94" s="1"/>
  <c r="AI78" i="94"/>
  <c r="CM78" i="94" s="1"/>
  <c r="T78" i="86" s="1"/>
  <c r="AJ78" i="94"/>
  <c r="CN78" i="94" s="1"/>
  <c r="U78" i="86" s="1"/>
  <c r="AK78" i="94"/>
  <c r="CO78" i="94" s="1"/>
  <c r="V78" i="86" s="1"/>
  <c r="AL78" i="94"/>
  <c r="AM78" i="94"/>
  <c r="BA78" i="94" s="1"/>
  <c r="AN78" i="94"/>
  <c r="BB78" i="94" s="1"/>
  <c r="AO78" i="94"/>
  <c r="CS78" i="94" s="1"/>
  <c r="Z78" i="86" s="1"/>
  <c r="AP78" i="94"/>
  <c r="BD78" i="94" s="1"/>
  <c r="AQ78" i="94"/>
  <c r="CU78" i="94" s="1"/>
  <c r="AR78" i="94"/>
  <c r="CV78" i="94" s="1"/>
  <c r="AC78" i="86" s="1"/>
  <c r="AZ78" i="94"/>
  <c r="BF78" i="94"/>
  <c r="CI78" i="94"/>
  <c r="P78" i="86" s="1"/>
  <c r="CJ78" i="94"/>
  <c r="CP78" i="94"/>
  <c r="W78" i="86" s="1"/>
  <c r="AE79" i="94"/>
  <c r="AF79" i="94"/>
  <c r="AG79" i="94"/>
  <c r="CK79" i="94" s="1"/>
  <c r="R79" i="86" s="1"/>
  <c r="AH79" i="94"/>
  <c r="AV79" i="94" s="1"/>
  <c r="AI79" i="94"/>
  <c r="AW79" i="94" s="1"/>
  <c r="AJ79" i="94"/>
  <c r="CN79" i="94" s="1"/>
  <c r="U79" i="86" s="1"/>
  <c r="AK79" i="94"/>
  <c r="AY79" i="94" s="1"/>
  <c r="AL79" i="94"/>
  <c r="CP79" i="94" s="1"/>
  <c r="W79" i="86" s="1"/>
  <c r="AM79" i="94"/>
  <c r="AN79" i="94"/>
  <c r="AO79" i="94"/>
  <c r="AP79" i="94"/>
  <c r="AQ79" i="94"/>
  <c r="AR79" i="94"/>
  <c r="AS79" i="94"/>
  <c r="BG79" i="94" s="1"/>
  <c r="B79" i="86" s="1"/>
  <c r="AT79" i="94"/>
  <c r="BH79" i="94" s="1"/>
  <c r="C79" i="86" s="1"/>
  <c r="AE79" i="86" s="1"/>
  <c r="AZ79" i="94"/>
  <c r="BA79" i="94"/>
  <c r="BO79" i="94" s="1"/>
  <c r="J79" i="86" s="1"/>
  <c r="BB79" i="94"/>
  <c r="BC79" i="94"/>
  <c r="BD79" i="94"/>
  <c r="BE79" i="94"/>
  <c r="BF79" i="94"/>
  <c r="BT79" i="94" s="1"/>
  <c r="O79" i="86" s="1"/>
  <c r="BP79" i="94"/>
  <c r="K79" i="86" s="1"/>
  <c r="AM79" i="86" s="1"/>
  <c r="BQ79" i="94"/>
  <c r="L79" i="86" s="1"/>
  <c r="AN79" i="86" s="1"/>
  <c r="BR79" i="94"/>
  <c r="M79" i="86" s="1"/>
  <c r="AO79" i="86" s="1"/>
  <c r="BS79" i="94"/>
  <c r="N79" i="86" s="1"/>
  <c r="CI79" i="94"/>
  <c r="P79" i="86" s="1"/>
  <c r="CJ79" i="94"/>
  <c r="Q79" i="86" s="1"/>
  <c r="CO79" i="94"/>
  <c r="V79" i="86" s="1"/>
  <c r="CQ79" i="94"/>
  <c r="X79" i="86" s="1"/>
  <c r="CR79" i="94"/>
  <c r="Y79" i="86" s="1"/>
  <c r="CS79" i="94"/>
  <c r="Z79" i="86" s="1"/>
  <c r="CT79" i="94"/>
  <c r="AA79" i="86" s="1"/>
  <c r="CU79" i="94"/>
  <c r="CV79" i="94"/>
  <c r="AC79" i="86" s="1"/>
  <c r="AE80" i="94"/>
  <c r="AS80" i="94" s="1"/>
  <c r="AF80" i="94"/>
  <c r="AT80" i="94" s="1"/>
  <c r="AG80" i="94"/>
  <c r="CK80" i="94" s="1"/>
  <c r="R80" i="86" s="1"/>
  <c r="AH80" i="94"/>
  <c r="CL80" i="94" s="1"/>
  <c r="S80" i="86" s="1"/>
  <c r="AI80" i="94"/>
  <c r="AJ80" i="94"/>
  <c r="AK80" i="94"/>
  <c r="AY80" i="94" s="1"/>
  <c r="AL80" i="94"/>
  <c r="AZ80" i="94" s="1"/>
  <c r="AM80" i="94"/>
  <c r="BA80" i="94" s="1"/>
  <c r="AN80" i="94"/>
  <c r="BB80" i="94" s="1"/>
  <c r="AO80" i="94"/>
  <c r="CS80" i="94" s="1"/>
  <c r="Z80" i="86" s="1"/>
  <c r="AP80" i="94"/>
  <c r="CT80" i="94" s="1"/>
  <c r="AA80" i="86" s="1"/>
  <c r="AQ80" i="94"/>
  <c r="BE80" i="94" s="1"/>
  <c r="AR80" i="94"/>
  <c r="AW80" i="94"/>
  <c r="AX80" i="94"/>
  <c r="BF80" i="94"/>
  <c r="CJ80" i="94"/>
  <c r="Q80" i="86" s="1"/>
  <c r="CM80" i="94"/>
  <c r="T80" i="86" s="1"/>
  <c r="CN80" i="94"/>
  <c r="U80" i="86" s="1"/>
  <c r="CP80" i="94"/>
  <c r="W80" i="86" s="1"/>
  <c r="CU80" i="94"/>
  <c r="CV80" i="94"/>
  <c r="AC80" i="86" s="1"/>
  <c r="AE81" i="94"/>
  <c r="CI81" i="94" s="1"/>
  <c r="P81" i="86" s="1"/>
  <c r="AF81" i="94"/>
  <c r="AT81" i="94" s="1"/>
  <c r="AG81" i="94"/>
  <c r="AU81" i="94" s="1"/>
  <c r="AH81" i="94"/>
  <c r="CL81" i="94" s="1"/>
  <c r="S81" i="86" s="1"/>
  <c r="AI81" i="94"/>
  <c r="CM81" i="94" s="1"/>
  <c r="T81" i="86" s="1"/>
  <c r="AJ81" i="94"/>
  <c r="CN81" i="94" s="1"/>
  <c r="U81" i="86" s="1"/>
  <c r="AK81" i="94"/>
  <c r="CO81" i="94" s="1"/>
  <c r="V81" i="86" s="1"/>
  <c r="AL81" i="94"/>
  <c r="AZ81" i="94" s="1"/>
  <c r="AM81" i="94"/>
  <c r="BA81" i="94" s="1"/>
  <c r="AN81" i="94"/>
  <c r="BB81" i="94" s="1"/>
  <c r="AO81" i="94"/>
  <c r="BC81" i="94" s="1"/>
  <c r="AP81" i="94"/>
  <c r="BD81" i="94" s="1"/>
  <c r="AQ81" i="94"/>
  <c r="BE81" i="94" s="1"/>
  <c r="AR81" i="94"/>
  <c r="CV81" i="94" s="1"/>
  <c r="AC81" i="86" s="1"/>
  <c r="AX81" i="94"/>
  <c r="AY81" i="94"/>
  <c r="CK81" i="94"/>
  <c r="CQ81" i="94"/>
  <c r="CR81" i="94"/>
  <c r="Y81" i="86" s="1"/>
  <c r="CS81" i="94"/>
  <c r="Z81" i="86" s="1"/>
  <c r="CU81" i="94"/>
  <c r="AE82" i="94"/>
  <c r="AF82" i="94"/>
  <c r="AG82" i="94"/>
  <c r="AU82" i="94" s="1"/>
  <c r="AH82" i="94"/>
  <c r="CL82" i="94" s="1"/>
  <c r="AI82" i="94"/>
  <c r="AW82" i="94" s="1"/>
  <c r="AJ82" i="94"/>
  <c r="AX82" i="94" s="1"/>
  <c r="AK82" i="94"/>
  <c r="AY82" i="94" s="1"/>
  <c r="AL82" i="94"/>
  <c r="AM82" i="94"/>
  <c r="CQ82" i="94" s="1"/>
  <c r="AN82" i="94"/>
  <c r="CR82" i="94" s="1"/>
  <c r="Y82" i="86" s="1"/>
  <c r="AO82" i="94"/>
  <c r="AP82" i="94"/>
  <c r="AQ82" i="94"/>
  <c r="BE82" i="94" s="1"/>
  <c r="AR82" i="94"/>
  <c r="AS82" i="94"/>
  <c r="AT82" i="94"/>
  <c r="BH82" i="94" s="1"/>
  <c r="C82" i="86" s="1"/>
  <c r="AE82" i="86" s="1"/>
  <c r="AZ82" i="94"/>
  <c r="BN82" i="94" s="1"/>
  <c r="I82" i="86" s="1"/>
  <c r="AK82" i="86" s="1"/>
  <c r="BC82" i="94"/>
  <c r="BD82" i="94"/>
  <c r="BR82" i="94" s="1"/>
  <c r="M82" i="86" s="1"/>
  <c r="AO82" i="86" s="1"/>
  <c r="BF82" i="94"/>
  <c r="BT82" i="94" s="1"/>
  <c r="O82" i="86" s="1"/>
  <c r="AQ82" i="86" s="1"/>
  <c r="BG82" i="94"/>
  <c r="B82" i="86" s="1"/>
  <c r="CI82" i="94"/>
  <c r="P82" i="86" s="1"/>
  <c r="CJ82" i="94"/>
  <c r="Q82" i="86" s="1"/>
  <c r="CK82" i="94"/>
  <c r="R82" i="86" s="1"/>
  <c r="CO82" i="94"/>
  <c r="V82" i="86" s="1"/>
  <c r="CP82" i="94"/>
  <c r="W82" i="86" s="1"/>
  <c r="CS82" i="94"/>
  <c r="Z82" i="86" s="1"/>
  <c r="CT82" i="94"/>
  <c r="AA82" i="86" s="1"/>
  <c r="CV82" i="94"/>
  <c r="AC82" i="86" s="1"/>
  <c r="AE83" i="94"/>
  <c r="AS83" i="94" s="1"/>
  <c r="AF83" i="94"/>
  <c r="AT83" i="94" s="1"/>
  <c r="BH83" i="94" s="1"/>
  <c r="C83" i="86" s="1"/>
  <c r="AG83" i="94"/>
  <c r="AH83" i="94"/>
  <c r="CL83" i="94" s="1"/>
  <c r="S83" i="86" s="1"/>
  <c r="AI83" i="94"/>
  <c r="CM83" i="94" s="1"/>
  <c r="T83" i="86" s="1"/>
  <c r="AJ83" i="94"/>
  <c r="AX83" i="94" s="1"/>
  <c r="BL83" i="94" s="1"/>
  <c r="G83" i="86" s="1"/>
  <c r="AI83" i="86" s="1"/>
  <c r="AK83" i="94"/>
  <c r="AL83" i="94"/>
  <c r="AZ83" i="94" s="1"/>
  <c r="AM83" i="94"/>
  <c r="BA83" i="94" s="1"/>
  <c r="AN83" i="94"/>
  <c r="CR83" i="94" s="1"/>
  <c r="AO83" i="94"/>
  <c r="AP83" i="94"/>
  <c r="CT83" i="94" s="1"/>
  <c r="AA83" i="86" s="1"/>
  <c r="AQ83" i="94"/>
  <c r="CU83" i="94" s="1"/>
  <c r="AR83" i="94"/>
  <c r="CV83" i="94" s="1"/>
  <c r="AC83" i="86" s="1"/>
  <c r="AU83" i="94"/>
  <c r="BI83" i="94" s="1"/>
  <c r="D83" i="86" s="1"/>
  <c r="AY83" i="94"/>
  <c r="BM83" i="94" s="1"/>
  <c r="H83" i="86" s="1"/>
  <c r="AJ83" i="86" s="1"/>
  <c r="BC83" i="94"/>
  <c r="BF83" i="94"/>
  <c r="BT83" i="94" s="1"/>
  <c r="O83" i="86" s="1"/>
  <c r="BO83" i="94"/>
  <c r="J83" i="86" s="1"/>
  <c r="CI83" i="94"/>
  <c r="P83" i="86" s="1"/>
  <c r="CJ83" i="94"/>
  <c r="CK83" i="94"/>
  <c r="R83" i="86" s="1"/>
  <c r="CN83" i="94"/>
  <c r="U83" i="86" s="1"/>
  <c r="CO83" i="94"/>
  <c r="V83" i="86" s="1"/>
  <c r="CQ83" i="94"/>
  <c r="X83" i="86" s="1"/>
  <c r="CS83" i="94"/>
  <c r="Z83" i="86" s="1"/>
  <c r="AE84" i="94"/>
  <c r="AS84" i="94" s="1"/>
  <c r="AF84" i="94"/>
  <c r="AG84" i="94"/>
  <c r="AU84" i="94" s="1"/>
  <c r="AH84" i="94"/>
  <c r="AV84" i="94" s="1"/>
  <c r="AI84" i="94"/>
  <c r="CM84" i="94" s="1"/>
  <c r="T84" i="86" s="1"/>
  <c r="AJ84" i="94"/>
  <c r="CN84" i="94" s="1"/>
  <c r="U84" i="86" s="1"/>
  <c r="AK84" i="94"/>
  <c r="CO84" i="94" s="1"/>
  <c r="V84" i="86" s="1"/>
  <c r="AL84" i="94"/>
  <c r="CP84" i="94" s="1"/>
  <c r="W84" i="86" s="1"/>
  <c r="AM84" i="94"/>
  <c r="BA84" i="94" s="1"/>
  <c r="AN84" i="94"/>
  <c r="BB84" i="94" s="1"/>
  <c r="AO84" i="94"/>
  <c r="BC84" i="94" s="1"/>
  <c r="AP84" i="94"/>
  <c r="AQ84" i="94"/>
  <c r="AR84" i="94"/>
  <c r="AT84" i="94"/>
  <c r="AY84" i="94"/>
  <c r="BD84" i="94"/>
  <c r="BE84" i="94"/>
  <c r="BS84" i="94" s="1"/>
  <c r="N84" i="86" s="1"/>
  <c r="BF84" i="94"/>
  <c r="BT84" i="94" s="1"/>
  <c r="O84" i="86" s="1"/>
  <c r="BR84" i="94"/>
  <c r="M84" i="86" s="1"/>
  <c r="AO84" i="86" s="1"/>
  <c r="CI84" i="94"/>
  <c r="P84" i="86" s="1"/>
  <c r="CJ84" i="94"/>
  <c r="Q84" i="86" s="1"/>
  <c r="CT84" i="94"/>
  <c r="AA84" i="86" s="1"/>
  <c r="CU84" i="94"/>
  <c r="CV84" i="94"/>
  <c r="AC84" i="86" s="1"/>
  <c r="AE85" i="94"/>
  <c r="CI85" i="94" s="1"/>
  <c r="AF85" i="94"/>
  <c r="CJ85" i="94" s="1"/>
  <c r="Q85" i="86" s="1"/>
  <c r="AG85" i="94"/>
  <c r="CK85" i="94" s="1"/>
  <c r="AH85" i="94"/>
  <c r="CL85" i="94" s="1"/>
  <c r="S85" i="86" s="1"/>
  <c r="AI85" i="94"/>
  <c r="AJ85" i="94"/>
  <c r="AX85" i="94" s="1"/>
  <c r="AK85" i="94"/>
  <c r="AY85" i="94" s="1"/>
  <c r="AL85" i="94"/>
  <c r="AM85" i="94"/>
  <c r="BA85" i="94" s="1"/>
  <c r="AN85" i="94"/>
  <c r="CR85" i="94" s="1"/>
  <c r="Y85" i="86" s="1"/>
  <c r="AO85" i="94"/>
  <c r="CS85" i="94" s="1"/>
  <c r="Z85" i="86" s="1"/>
  <c r="AP85" i="94"/>
  <c r="AQ85" i="94"/>
  <c r="BE85" i="94" s="1"/>
  <c r="BS85" i="94" s="1"/>
  <c r="N85" i="86" s="1"/>
  <c r="AR85" i="94"/>
  <c r="BF85" i="94" s="1"/>
  <c r="AW85" i="94"/>
  <c r="AZ85" i="94"/>
  <c r="BD85" i="94"/>
  <c r="BT85" i="94"/>
  <c r="O85" i="86" s="1"/>
  <c r="CM85" i="94"/>
  <c r="T85" i="86" s="1"/>
  <c r="CN85" i="94"/>
  <c r="U85" i="86" s="1"/>
  <c r="CO85" i="94"/>
  <c r="V85" i="86" s="1"/>
  <c r="CP85" i="94"/>
  <c r="W85" i="86" s="1"/>
  <c r="CT85" i="94"/>
  <c r="AA85" i="86" s="1"/>
  <c r="CV85" i="94"/>
  <c r="AC85" i="86" s="1"/>
  <c r="AE86" i="94"/>
  <c r="AS86" i="94" s="1"/>
  <c r="AF86" i="94"/>
  <c r="AT86" i="94" s="1"/>
  <c r="AG86" i="94"/>
  <c r="CK86" i="94" s="1"/>
  <c r="AH86" i="94"/>
  <c r="AV86" i="94" s="1"/>
  <c r="AI86" i="94"/>
  <c r="CM86" i="94" s="1"/>
  <c r="T86" i="86" s="1"/>
  <c r="AJ86" i="94"/>
  <c r="CN86" i="94" s="1"/>
  <c r="U86" i="86" s="1"/>
  <c r="AK86" i="94"/>
  <c r="CO86" i="94" s="1"/>
  <c r="V86" i="86" s="1"/>
  <c r="AL86" i="94"/>
  <c r="AZ86" i="94" s="1"/>
  <c r="AM86" i="94"/>
  <c r="BA86" i="94" s="1"/>
  <c r="AN86" i="94"/>
  <c r="BB86" i="94" s="1"/>
  <c r="AO86" i="94"/>
  <c r="BC86" i="94" s="1"/>
  <c r="AP86" i="94"/>
  <c r="CT86" i="94" s="1"/>
  <c r="AA86" i="86" s="1"/>
  <c r="AQ86" i="94"/>
  <c r="CU86" i="94" s="1"/>
  <c r="AB86" i="86" s="1"/>
  <c r="AR86" i="94"/>
  <c r="CV86" i="94" s="1"/>
  <c r="AC86" i="86" s="1"/>
  <c r="AY86" i="94"/>
  <c r="BD86" i="94"/>
  <c r="BE86" i="94"/>
  <c r="BF86" i="94"/>
  <c r="CI86" i="94"/>
  <c r="P86" i="86" s="1"/>
  <c r="CP86" i="94"/>
  <c r="W86" i="86" s="1"/>
  <c r="CQ86" i="94"/>
  <c r="CR86" i="94"/>
  <c r="Y86" i="86" s="1"/>
  <c r="CS86" i="94"/>
  <c r="Z86" i="86" s="1"/>
  <c r="AE87" i="94"/>
  <c r="CI87" i="94" s="1"/>
  <c r="P87" i="86" s="1"/>
  <c r="AF87" i="94"/>
  <c r="AG87" i="94"/>
  <c r="AU87" i="94" s="1"/>
  <c r="AH87" i="94"/>
  <c r="AV87" i="94" s="1"/>
  <c r="AI87" i="94"/>
  <c r="AW87" i="94" s="1"/>
  <c r="AJ87" i="94"/>
  <c r="AX87" i="94" s="1"/>
  <c r="AK87" i="94"/>
  <c r="AY87" i="94" s="1"/>
  <c r="AL87" i="94"/>
  <c r="CP87" i="94" s="1"/>
  <c r="W87" i="86" s="1"/>
  <c r="AM87" i="94"/>
  <c r="CQ87" i="94" s="1"/>
  <c r="X87" i="86" s="1"/>
  <c r="AN87" i="94"/>
  <c r="AO87" i="94"/>
  <c r="BC87" i="94" s="1"/>
  <c r="AP87" i="94"/>
  <c r="BD87" i="94" s="1"/>
  <c r="AQ87" i="94"/>
  <c r="BE87" i="94" s="1"/>
  <c r="AR87" i="94"/>
  <c r="CV87" i="94" s="1"/>
  <c r="AC87" i="86" s="1"/>
  <c r="AS87" i="94"/>
  <c r="AT87" i="94"/>
  <c r="BB87" i="94"/>
  <c r="BF87" i="94"/>
  <c r="CJ87" i="94"/>
  <c r="Q87" i="86" s="1"/>
  <c r="CK87" i="94"/>
  <c r="R87" i="86" s="1"/>
  <c r="CL87" i="94"/>
  <c r="S87" i="86" s="1"/>
  <c r="CR87" i="94"/>
  <c r="Y87" i="86" s="1"/>
  <c r="CT87" i="94"/>
  <c r="AA87" i="86" s="1"/>
  <c r="AE88" i="94"/>
  <c r="CI88" i="94" s="1"/>
  <c r="AF88" i="94"/>
  <c r="AT88" i="94" s="1"/>
  <c r="AG88" i="94"/>
  <c r="CK88" i="94" s="1"/>
  <c r="R88" i="86" s="1"/>
  <c r="AH88" i="94"/>
  <c r="CL88" i="94" s="1"/>
  <c r="S88" i="86" s="1"/>
  <c r="AI88" i="94"/>
  <c r="AW88" i="94" s="1"/>
  <c r="AJ88" i="94"/>
  <c r="AX88" i="94" s="1"/>
  <c r="AK88" i="94"/>
  <c r="AY88" i="94" s="1"/>
  <c r="AL88" i="94"/>
  <c r="AZ88" i="94" s="1"/>
  <c r="AM88" i="94"/>
  <c r="CQ88" i="94" s="1"/>
  <c r="AN88" i="94"/>
  <c r="BB88" i="94" s="1"/>
  <c r="AO88" i="94"/>
  <c r="CS88" i="94" s="1"/>
  <c r="Z88" i="86" s="1"/>
  <c r="AP88" i="94"/>
  <c r="CT88" i="94" s="1"/>
  <c r="AA88" i="86" s="1"/>
  <c r="AQ88" i="94"/>
  <c r="BE88" i="94" s="1"/>
  <c r="AR88" i="94"/>
  <c r="BF88" i="94" s="1"/>
  <c r="AU88" i="94"/>
  <c r="BC88" i="94"/>
  <c r="CR88" i="94"/>
  <c r="Y88" i="86" s="1"/>
  <c r="CU88" i="94"/>
  <c r="CV88" i="94"/>
  <c r="AC88" i="86" s="1"/>
  <c r="AE89" i="94"/>
  <c r="CI89" i="94" s="1"/>
  <c r="P89" i="86" s="1"/>
  <c r="AF89" i="94"/>
  <c r="AT89" i="94" s="1"/>
  <c r="AG89" i="94"/>
  <c r="AU89" i="94" s="1"/>
  <c r="AH89" i="94"/>
  <c r="AV89" i="94" s="1"/>
  <c r="AI89" i="94"/>
  <c r="AW89" i="94" s="1"/>
  <c r="AJ89" i="94"/>
  <c r="CN89" i="94" s="1"/>
  <c r="U89" i="86" s="1"/>
  <c r="AK89" i="94"/>
  <c r="CO89" i="94" s="1"/>
  <c r="V89" i="86" s="1"/>
  <c r="AL89" i="94"/>
  <c r="AM89" i="94"/>
  <c r="AN89" i="94"/>
  <c r="BB89" i="94" s="1"/>
  <c r="AO89" i="94"/>
  <c r="BC89" i="94" s="1"/>
  <c r="AP89" i="94"/>
  <c r="BD89" i="94" s="1"/>
  <c r="AQ89" i="94"/>
  <c r="AR89" i="94"/>
  <c r="CV89" i="94" s="1"/>
  <c r="AC89" i="86" s="1"/>
  <c r="AS89" i="94"/>
  <c r="AZ89" i="94"/>
  <c r="BA89" i="94"/>
  <c r="BE89" i="94"/>
  <c r="CJ89" i="94"/>
  <c r="Q89" i="86" s="1"/>
  <c r="CK89" i="94"/>
  <c r="R89" i="86" s="1"/>
  <c r="CM89" i="94"/>
  <c r="T89" i="86" s="1"/>
  <c r="CP89" i="94"/>
  <c r="W89" i="86" s="1"/>
  <c r="CQ89" i="94"/>
  <c r="X89" i="86" s="1"/>
  <c r="CS89" i="94"/>
  <c r="Z89" i="86" s="1"/>
  <c r="CU89" i="94"/>
  <c r="AE90" i="94"/>
  <c r="AF90" i="94"/>
  <c r="AG90" i="94"/>
  <c r="AH90" i="94"/>
  <c r="AI90" i="94"/>
  <c r="AJ90" i="94"/>
  <c r="AK90" i="94"/>
  <c r="AL90" i="94"/>
  <c r="AM90" i="94"/>
  <c r="CQ90" i="94" s="1"/>
  <c r="X90" i="86" s="1"/>
  <c r="AN90" i="94"/>
  <c r="CR90" i="94" s="1"/>
  <c r="Y90" i="86" s="1"/>
  <c r="AO90" i="94"/>
  <c r="BC90" i="94" s="1"/>
  <c r="AP90" i="94"/>
  <c r="AQ90" i="94"/>
  <c r="AR90" i="94"/>
  <c r="AS90" i="94"/>
  <c r="AT90" i="94"/>
  <c r="AU90" i="94"/>
  <c r="BI90" i="94" s="1"/>
  <c r="D90" i="86" s="1"/>
  <c r="AV90" i="94"/>
  <c r="BJ90" i="94" s="1"/>
  <c r="E90" i="86" s="1"/>
  <c r="AG90" i="86" s="1"/>
  <c r="AW90" i="94"/>
  <c r="BK90" i="94" s="1"/>
  <c r="F90" i="86" s="1"/>
  <c r="AH90" i="86" s="1"/>
  <c r="AX90" i="94"/>
  <c r="BL90" i="94" s="1"/>
  <c r="G90" i="86" s="1"/>
  <c r="AI90" i="86" s="1"/>
  <c r="AY90" i="94"/>
  <c r="BM90" i="94" s="1"/>
  <c r="H90" i="86" s="1"/>
  <c r="AZ90" i="94"/>
  <c r="BN90" i="94" s="1"/>
  <c r="I90" i="86" s="1"/>
  <c r="AK90" i="86" s="1"/>
  <c r="BD90" i="94"/>
  <c r="BR90" i="94" s="1"/>
  <c r="M90" i="86" s="1"/>
  <c r="AO90" i="86" s="1"/>
  <c r="BE90" i="94"/>
  <c r="BF90" i="94"/>
  <c r="BT90" i="94" s="1"/>
  <c r="O90" i="86" s="1"/>
  <c r="AQ90" i="86" s="1"/>
  <c r="BG90" i="94"/>
  <c r="B90" i="86" s="1"/>
  <c r="BH90" i="94"/>
  <c r="C90" i="86" s="1"/>
  <c r="AE90" i="86" s="1"/>
  <c r="BS90" i="94"/>
  <c r="N90" i="86" s="1"/>
  <c r="CI90" i="94"/>
  <c r="P90" i="86" s="1"/>
  <c r="CJ90" i="94"/>
  <c r="Q90" i="86" s="1"/>
  <c r="CK90" i="94"/>
  <c r="R90" i="86" s="1"/>
  <c r="CL90" i="94"/>
  <c r="S90" i="86" s="1"/>
  <c r="CM90" i="94"/>
  <c r="T90" i="86" s="1"/>
  <c r="CN90" i="94"/>
  <c r="U90" i="86" s="1"/>
  <c r="CO90" i="94"/>
  <c r="V90" i="86" s="1"/>
  <c r="CP90" i="94"/>
  <c r="W90" i="86" s="1"/>
  <c r="CS90" i="94"/>
  <c r="Z90" i="86" s="1"/>
  <c r="CT90" i="94"/>
  <c r="AA90" i="86" s="1"/>
  <c r="CU90" i="94"/>
  <c r="CV90" i="94"/>
  <c r="AC90" i="86" s="1"/>
  <c r="AE91" i="94"/>
  <c r="AS91" i="94" s="1"/>
  <c r="AF91" i="94"/>
  <c r="AG91" i="94"/>
  <c r="AU91" i="94" s="1"/>
  <c r="AH91" i="94"/>
  <c r="CL91" i="94" s="1"/>
  <c r="S91" i="86" s="1"/>
  <c r="AI91" i="94"/>
  <c r="CM91" i="94" s="1"/>
  <c r="T91" i="86" s="1"/>
  <c r="AJ91" i="94"/>
  <c r="AX91" i="94" s="1"/>
  <c r="AK91" i="94"/>
  <c r="CO91" i="94" s="1"/>
  <c r="V91" i="86" s="1"/>
  <c r="AL91" i="94"/>
  <c r="AZ91" i="94" s="1"/>
  <c r="AM91" i="94"/>
  <c r="BA91" i="94" s="1"/>
  <c r="AN91" i="94"/>
  <c r="CR91" i="94" s="1"/>
  <c r="Y91" i="86" s="1"/>
  <c r="AO91" i="94"/>
  <c r="CS91" i="94" s="1"/>
  <c r="Z91" i="86" s="1"/>
  <c r="AP91" i="94"/>
  <c r="CT91" i="94" s="1"/>
  <c r="AA91" i="86" s="1"/>
  <c r="AQ91" i="94"/>
  <c r="CU91" i="94" s="1"/>
  <c r="AR91" i="94"/>
  <c r="AT91" i="94"/>
  <c r="AY91" i="94"/>
  <c r="BB91" i="94"/>
  <c r="BC91" i="94"/>
  <c r="BD91" i="94"/>
  <c r="BF91" i="94"/>
  <c r="CJ91" i="94"/>
  <c r="Q91" i="86" s="1"/>
  <c r="CN91" i="94"/>
  <c r="U91" i="86" s="1"/>
  <c r="CP91" i="94"/>
  <c r="W91" i="86" s="1"/>
  <c r="CQ91" i="94"/>
  <c r="X91" i="86" s="1"/>
  <c r="CV91" i="94"/>
  <c r="AC91" i="86" s="1"/>
  <c r="AE92" i="94"/>
  <c r="AF92" i="94"/>
  <c r="AG92" i="94"/>
  <c r="AU92" i="94" s="1"/>
  <c r="AH92" i="94"/>
  <c r="AV92" i="94" s="1"/>
  <c r="AI92" i="94"/>
  <c r="AW92" i="94" s="1"/>
  <c r="AJ92" i="94"/>
  <c r="AX92" i="94" s="1"/>
  <c r="AK92" i="94"/>
  <c r="CO92" i="94" s="1"/>
  <c r="V92" i="86" s="1"/>
  <c r="AL92" i="94"/>
  <c r="CP92" i="94" s="1"/>
  <c r="W92" i="86" s="1"/>
  <c r="AM92" i="94"/>
  <c r="AN92" i="94"/>
  <c r="AO92" i="94"/>
  <c r="AP92" i="94"/>
  <c r="AQ92" i="94"/>
  <c r="AR92" i="94"/>
  <c r="AS92" i="94"/>
  <c r="AT92" i="94"/>
  <c r="BH92" i="94" s="1"/>
  <c r="C92" i="86" s="1"/>
  <c r="AE92" i="86" s="1"/>
  <c r="AY92" i="94"/>
  <c r="BA92" i="94"/>
  <c r="BO92" i="94" s="1"/>
  <c r="J92" i="86" s="1"/>
  <c r="BB92" i="94"/>
  <c r="BC92" i="94"/>
  <c r="BQ92" i="94" s="1"/>
  <c r="L92" i="86" s="1"/>
  <c r="AN92" i="86" s="1"/>
  <c r="BD92" i="94"/>
  <c r="BE92" i="94"/>
  <c r="BS92" i="94" s="1"/>
  <c r="N92" i="86" s="1"/>
  <c r="BF92" i="94"/>
  <c r="BT92" i="94" s="1"/>
  <c r="O92" i="86" s="1"/>
  <c r="BG92" i="94"/>
  <c r="B92" i="86" s="1"/>
  <c r="BP92" i="94"/>
  <c r="K92" i="86" s="1"/>
  <c r="AM92" i="86" s="1"/>
  <c r="BR92" i="94"/>
  <c r="M92" i="86" s="1"/>
  <c r="AO92" i="86" s="1"/>
  <c r="CI92" i="94"/>
  <c r="CJ92" i="94"/>
  <c r="Q92" i="86" s="1"/>
  <c r="CQ92" i="94"/>
  <c r="CR92" i="94"/>
  <c r="Y92" i="86" s="1"/>
  <c r="CS92" i="94"/>
  <c r="Z92" i="86" s="1"/>
  <c r="CT92" i="94"/>
  <c r="AA92" i="86" s="1"/>
  <c r="CU92" i="94"/>
  <c r="AB92" i="86" s="1"/>
  <c r="CV92" i="94"/>
  <c r="AC92" i="86" s="1"/>
  <c r="AE93" i="94"/>
  <c r="AF93" i="94"/>
  <c r="AG93" i="94"/>
  <c r="CK93" i="94" s="1"/>
  <c r="R93" i="86" s="1"/>
  <c r="AH93" i="94"/>
  <c r="CL93" i="94" s="1"/>
  <c r="S93" i="86" s="1"/>
  <c r="AI93" i="94"/>
  <c r="CM93" i="94" s="1"/>
  <c r="T93" i="86" s="1"/>
  <c r="AJ93" i="94"/>
  <c r="AX93" i="94" s="1"/>
  <c r="AK93" i="94"/>
  <c r="AY93" i="94" s="1"/>
  <c r="AL93" i="94"/>
  <c r="AZ93" i="94" s="1"/>
  <c r="AM93" i="94"/>
  <c r="AN93" i="94"/>
  <c r="AO93" i="94"/>
  <c r="AP93" i="94"/>
  <c r="AQ93" i="94"/>
  <c r="AR93" i="94"/>
  <c r="AS93" i="94"/>
  <c r="BG93" i="94" s="1"/>
  <c r="B93" i="86" s="1"/>
  <c r="AT93" i="94"/>
  <c r="BH93" i="94" s="1"/>
  <c r="C93" i="86" s="1"/>
  <c r="BA93" i="94"/>
  <c r="BO93" i="94" s="1"/>
  <c r="J93" i="86" s="1"/>
  <c r="AL93" i="86" s="1"/>
  <c r="BB93" i="94"/>
  <c r="BP93" i="94" s="1"/>
  <c r="K93" i="86" s="1"/>
  <c r="AM93" i="86" s="1"/>
  <c r="BC93" i="94"/>
  <c r="BQ93" i="94" s="1"/>
  <c r="L93" i="86" s="1"/>
  <c r="AN93" i="86" s="1"/>
  <c r="BD93" i="94"/>
  <c r="BR93" i="94" s="1"/>
  <c r="M93" i="86" s="1"/>
  <c r="BE93" i="94"/>
  <c r="BS93" i="94" s="1"/>
  <c r="N93" i="86" s="1"/>
  <c r="BF93" i="94"/>
  <c r="BT93" i="94"/>
  <c r="O93" i="86" s="1"/>
  <c r="AQ93" i="86" s="1"/>
  <c r="CI93" i="94"/>
  <c r="CJ93" i="94"/>
  <c r="Q93" i="86" s="1"/>
  <c r="CQ93" i="94"/>
  <c r="X93" i="86" s="1"/>
  <c r="CR93" i="94"/>
  <c r="Y93" i="86" s="1"/>
  <c r="CS93" i="94"/>
  <c r="Z93" i="86" s="1"/>
  <c r="CT93" i="94"/>
  <c r="CU93" i="94"/>
  <c r="AB93" i="86" s="1"/>
  <c r="CV93" i="94"/>
  <c r="AC93" i="86" s="1"/>
  <c r="AE94" i="94"/>
  <c r="AS94" i="94" s="1"/>
  <c r="AF94" i="94"/>
  <c r="AT94" i="94" s="1"/>
  <c r="AG94" i="94"/>
  <c r="AU94" i="94" s="1"/>
  <c r="AH94" i="94"/>
  <c r="CL94" i="94" s="1"/>
  <c r="S94" i="86" s="1"/>
  <c r="AI94" i="94"/>
  <c r="CM94" i="94" s="1"/>
  <c r="T94" i="86" s="1"/>
  <c r="AJ94" i="94"/>
  <c r="CN94" i="94" s="1"/>
  <c r="U94" i="86" s="1"/>
  <c r="AK94" i="94"/>
  <c r="CO94" i="94" s="1"/>
  <c r="V94" i="86" s="1"/>
  <c r="AL94" i="94"/>
  <c r="AM94" i="94"/>
  <c r="BA94" i="94" s="1"/>
  <c r="AN94" i="94"/>
  <c r="BB94" i="94" s="1"/>
  <c r="AO94" i="94"/>
  <c r="BC94" i="94" s="1"/>
  <c r="AP94" i="94"/>
  <c r="BD94" i="94" s="1"/>
  <c r="AQ94" i="94"/>
  <c r="CU94" i="94" s="1"/>
  <c r="AR94" i="94"/>
  <c r="CV94" i="94" s="1"/>
  <c r="AC94" i="86" s="1"/>
  <c r="AX94" i="94"/>
  <c r="AZ94" i="94"/>
  <c r="CK94" i="94"/>
  <c r="CP94" i="94"/>
  <c r="W94" i="86" s="1"/>
  <c r="CR94" i="94"/>
  <c r="Y94" i="86" s="1"/>
  <c r="CT94" i="94"/>
  <c r="AA94" i="86" s="1"/>
  <c r="AE95" i="94"/>
  <c r="CI95" i="94" s="1"/>
  <c r="AF95" i="94"/>
  <c r="AT95" i="94" s="1"/>
  <c r="AG95" i="94"/>
  <c r="AU95" i="94" s="1"/>
  <c r="AH95" i="94"/>
  <c r="AV95" i="94" s="1"/>
  <c r="AI95" i="94"/>
  <c r="AW95" i="94" s="1"/>
  <c r="AJ95" i="94"/>
  <c r="AX95" i="94" s="1"/>
  <c r="AK95" i="94"/>
  <c r="AL95" i="94"/>
  <c r="CP95" i="94" s="1"/>
  <c r="W95" i="86" s="1"/>
  <c r="AM95" i="94"/>
  <c r="CQ95" i="94" s="1"/>
  <c r="X95" i="86" s="1"/>
  <c r="AN95" i="94"/>
  <c r="BB95" i="94" s="1"/>
  <c r="AO95" i="94"/>
  <c r="BC95" i="94" s="1"/>
  <c r="AP95" i="94"/>
  <c r="BD95" i="94" s="1"/>
  <c r="AQ95" i="94"/>
  <c r="BE95" i="94" s="1"/>
  <c r="AR95" i="94"/>
  <c r="AY95" i="94"/>
  <c r="AZ95" i="94"/>
  <c r="BF95" i="94"/>
  <c r="CN95" i="94"/>
  <c r="U95" i="86" s="1"/>
  <c r="CO95" i="94"/>
  <c r="V95" i="86" s="1"/>
  <c r="CV95" i="94"/>
  <c r="AC95" i="86" s="1"/>
  <c r="AE96" i="94"/>
  <c r="CI96" i="94" s="1"/>
  <c r="AF96" i="94"/>
  <c r="CJ96" i="94" s="1"/>
  <c r="Q96" i="86" s="1"/>
  <c r="AG96" i="94"/>
  <c r="CK96" i="94" s="1"/>
  <c r="R96" i="86" s="1"/>
  <c r="AH96" i="94"/>
  <c r="CL96" i="94" s="1"/>
  <c r="S96" i="86" s="1"/>
  <c r="AI96" i="94"/>
  <c r="CM96" i="94" s="1"/>
  <c r="T96" i="86" s="1"/>
  <c r="AJ96" i="94"/>
  <c r="AK96" i="94"/>
  <c r="AY96" i="94" s="1"/>
  <c r="AL96" i="94"/>
  <c r="AZ96" i="94" s="1"/>
  <c r="AM96" i="94"/>
  <c r="BA96" i="94" s="1"/>
  <c r="AN96" i="94"/>
  <c r="CR96" i="94" s="1"/>
  <c r="Y96" i="86" s="1"/>
  <c r="AO96" i="94"/>
  <c r="CS96" i="94" s="1"/>
  <c r="Z96" i="86" s="1"/>
  <c r="AP96" i="94"/>
  <c r="CT96" i="94" s="1"/>
  <c r="AA96" i="86" s="1"/>
  <c r="AQ96" i="94"/>
  <c r="BE96" i="94" s="1"/>
  <c r="AR96" i="94"/>
  <c r="AW96" i="94"/>
  <c r="AX96" i="94"/>
  <c r="BD96" i="94"/>
  <c r="BF96" i="94"/>
  <c r="CN96" i="94"/>
  <c r="U96" i="86" s="1"/>
  <c r="CQ96" i="94"/>
  <c r="CU96" i="94"/>
  <c r="AB96" i="86" s="1"/>
  <c r="CV96" i="94"/>
  <c r="AC96" i="86" s="1"/>
  <c r="AE97" i="94"/>
  <c r="AF97" i="94"/>
  <c r="AT97" i="94" s="1"/>
  <c r="AG97" i="94"/>
  <c r="AU97" i="94" s="1"/>
  <c r="AH97" i="94"/>
  <c r="AI97" i="94"/>
  <c r="AW97" i="94" s="1"/>
  <c r="AJ97" i="94"/>
  <c r="AX97" i="94" s="1"/>
  <c r="AK97" i="94"/>
  <c r="CO97" i="94" s="1"/>
  <c r="V97" i="86" s="1"/>
  <c r="AL97" i="94"/>
  <c r="AZ97" i="94" s="1"/>
  <c r="AM97" i="94"/>
  <c r="AN97" i="94"/>
  <c r="BB97" i="94" s="1"/>
  <c r="AO97" i="94"/>
  <c r="BC97" i="94" s="1"/>
  <c r="AP97" i="94"/>
  <c r="AQ97" i="94"/>
  <c r="CU97" i="94" s="1"/>
  <c r="AR97" i="94"/>
  <c r="BF97" i="94" s="1"/>
  <c r="AS97" i="94"/>
  <c r="AV97" i="94"/>
  <c r="BA97" i="94"/>
  <c r="BD97" i="94"/>
  <c r="BE97" i="94"/>
  <c r="CI97" i="94"/>
  <c r="CJ97" i="94"/>
  <c r="Q97" i="86" s="1"/>
  <c r="CL97" i="94"/>
  <c r="S97" i="86" s="1"/>
  <c r="CQ97" i="94"/>
  <c r="X97" i="86" s="1"/>
  <c r="CR97" i="94"/>
  <c r="Y97" i="86" s="1"/>
  <c r="CS97" i="94"/>
  <c r="CT97" i="94"/>
  <c r="AA97" i="86" s="1"/>
  <c r="AE98" i="94"/>
  <c r="AS98" i="94" s="1"/>
  <c r="AF98" i="94"/>
  <c r="CJ98" i="94" s="1"/>
  <c r="Q98" i="86" s="1"/>
  <c r="AG98" i="94"/>
  <c r="AH98" i="94"/>
  <c r="CL98" i="94" s="1"/>
  <c r="S98" i="86" s="1"/>
  <c r="AI98" i="94"/>
  <c r="CM98" i="94" s="1"/>
  <c r="T98" i="86" s="1"/>
  <c r="AJ98" i="94"/>
  <c r="AX98" i="94" s="1"/>
  <c r="AK98" i="94"/>
  <c r="AY98" i="94" s="1"/>
  <c r="AL98" i="94"/>
  <c r="AZ98" i="94" s="1"/>
  <c r="BN98" i="94" s="1"/>
  <c r="I98" i="86" s="1"/>
  <c r="AM98" i="94"/>
  <c r="BA98" i="94" s="1"/>
  <c r="AN98" i="94"/>
  <c r="CR98" i="94" s="1"/>
  <c r="Y98" i="86" s="1"/>
  <c r="AO98" i="94"/>
  <c r="AP98" i="94"/>
  <c r="AQ98" i="94"/>
  <c r="BE98" i="94" s="1"/>
  <c r="AR98" i="94"/>
  <c r="BF98" i="94" s="1"/>
  <c r="AT98" i="94"/>
  <c r="BB98" i="94"/>
  <c r="BD98" i="94"/>
  <c r="CI98" i="94"/>
  <c r="P98" i="86" s="1"/>
  <c r="CO98" i="94"/>
  <c r="V98" i="86" s="1"/>
  <c r="CT98" i="94"/>
  <c r="AA98" i="86" s="1"/>
  <c r="CV98" i="94"/>
  <c r="AC98" i="86" s="1"/>
  <c r="AE99" i="94"/>
  <c r="AS99" i="94" s="1"/>
  <c r="AF99" i="94"/>
  <c r="AT99" i="94" s="1"/>
  <c r="AG99" i="94"/>
  <c r="AH99" i="94"/>
  <c r="AV99" i="94" s="1"/>
  <c r="AI99" i="94"/>
  <c r="CM99" i="94" s="1"/>
  <c r="T99" i="86" s="1"/>
  <c r="AJ99" i="94"/>
  <c r="AK99" i="94"/>
  <c r="AL99" i="94"/>
  <c r="CP99" i="94" s="1"/>
  <c r="W99" i="86" s="1"/>
  <c r="AM99" i="94"/>
  <c r="BA99" i="94" s="1"/>
  <c r="AN99" i="94"/>
  <c r="BB99" i="94" s="1"/>
  <c r="AO99" i="94"/>
  <c r="AP99" i="94"/>
  <c r="BD99" i="94" s="1"/>
  <c r="AQ99" i="94"/>
  <c r="CU99" i="94" s="1"/>
  <c r="AB99" i="86" s="1"/>
  <c r="AR99" i="94"/>
  <c r="AW99" i="94"/>
  <c r="AY99" i="94"/>
  <c r="BE99" i="94"/>
  <c r="CJ99" i="94"/>
  <c r="Q99" i="86" s="1"/>
  <c r="CO99" i="94"/>
  <c r="V99" i="86" s="1"/>
  <c r="CQ99" i="94"/>
  <c r="X99" i="86" s="1"/>
  <c r="AE100" i="94"/>
  <c r="AF100" i="94"/>
  <c r="AG100" i="94"/>
  <c r="AU100" i="94" s="1"/>
  <c r="AH100" i="94"/>
  <c r="AV100" i="94" s="1"/>
  <c r="AI100" i="94"/>
  <c r="AW100" i="94" s="1"/>
  <c r="AJ100" i="94"/>
  <c r="AX100" i="94" s="1"/>
  <c r="AK100" i="94"/>
  <c r="AY100" i="94" s="1"/>
  <c r="AL100" i="94"/>
  <c r="AM100" i="94"/>
  <c r="AN100" i="94"/>
  <c r="AO100" i="94"/>
  <c r="AP100" i="94"/>
  <c r="AQ100" i="94"/>
  <c r="AR100" i="94"/>
  <c r="AS100" i="94"/>
  <c r="BG100" i="94" s="1"/>
  <c r="B100" i="86" s="1"/>
  <c r="AT100" i="94"/>
  <c r="BH100" i="94" s="1"/>
  <c r="C100" i="86" s="1"/>
  <c r="AE100" i="86" s="1"/>
  <c r="AZ100" i="94"/>
  <c r="BN100" i="94" s="1"/>
  <c r="I100" i="86" s="1"/>
  <c r="BA100" i="94"/>
  <c r="BO100" i="94" s="1"/>
  <c r="J100" i="86" s="1"/>
  <c r="BB100" i="94"/>
  <c r="BP100" i="94" s="1"/>
  <c r="K100" i="86" s="1"/>
  <c r="BC100" i="94"/>
  <c r="BQ100" i="94" s="1"/>
  <c r="L100" i="86" s="1"/>
  <c r="AN100" i="86" s="1"/>
  <c r="BD100" i="94"/>
  <c r="BR100" i="94" s="1"/>
  <c r="M100" i="86" s="1"/>
  <c r="AO100" i="86" s="1"/>
  <c r="BE100" i="94"/>
  <c r="BF100" i="94"/>
  <c r="BT100" i="94" s="1"/>
  <c r="O100" i="86" s="1"/>
  <c r="BS100" i="94"/>
  <c r="N100" i="86" s="1"/>
  <c r="AP100" i="86" s="1"/>
  <c r="CI100" i="94"/>
  <c r="P100" i="86" s="1"/>
  <c r="CJ100" i="94"/>
  <c r="Q100" i="86" s="1"/>
  <c r="CK100" i="94"/>
  <c r="R100" i="86" s="1"/>
  <c r="CO100" i="94"/>
  <c r="V100" i="86" s="1"/>
  <c r="CP100" i="94"/>
  <c r="W100" i="86" s="1"/>
  <c r="CQ100" i="94"/>
  <c r="X100" i="86" s="1"/>
  <c r="CR100" i="94"/>
  <c r="CS100" i="94"/>
  <c r="Z100" i="86" s="1"/>
  <c r="CT100" i="94"/>
  <c r="AA100" i="86" s="1"/>
  <c r="CU100" i="94"/>
  <c r="AB100" i="86" s="1"/>
  <c r="CV100" i="94"/>
  <c r="AC100" i="86" s="1"/>
  <c r="AE101" i="94"/>
  <c r="AF101" i="94"/>
  <c r="AG101" i="94"/>
  <c r="CK101" i="94" s="1"/>
  <c r="R101" i="86" s="1"/>
  <c r="AH101" i="94"/>
  <c r="AI101" i="94"/>
  <c r="CM101" i="94" s="1"/>
  <c r="T101" i="86" s="1"/>
  <c r="AJ101" i="94"/>
  <c r="AK101" i="94"/>
  <c r="AY101" i="94" s="1"/>
  <c r="AL101" i="94"/>
  <c r="AZ101" i="94" s="1"/>
  <c r="AM101" i="94"/>
  <c r="AN101" i="94"/>
  <c r="AO101" i="94"/>
  <c r="AP101" i="94"/>
  <c r="AQ101" i="94"/>
  <c r="AR101" i="94"/>
  <c r="AS101" i="94"/>
  <c r="BG101" i="94" s="1"/>
  <c r="B101" i="86" s="1"/>
  <c r="AT101" i="94"/>
  <c r="BH101" i="94" s="1"/>
  <c r="C101" i="86" s="1"/>
  <c r="AU101" i="94"/>
  <c r="AW101" i="94"/>
  <c r="AX101" i="94"/>
  <c r="BA101" i="94"/>
  <c r="BO101" i="94" s="1"/>
  <c r="J101" i="86" s="1"/>
  <c r="BB101" i="94"/>
  <c r="BP101" i="94" s="1"/>
  <c r="K101" i="86" s="1"/>
  <c r="BC101" i="94"/>
  <c r="BQ101" i="94" s="1"/>
  <c r="L101" i="86" s="1"/>
  <c r="BD101" i="94"/>
  <c r="BR101" i="94" s="1"/>
  <c r="M101" i="86" s="1"/>
  <c r="BE101" i="94"/>
  <c r="BS101" i="94" s="1"/>
  <c r="N101" i="86" s="1"/>
  <c r="BF101" i="94"/>
  <c r="BT101" i="94" s="1"/>
  <c r="O101" i="86" s="1"/>
  <c r="AQ101" i="86" s="1"/>
  <c r="CI101" i="94"/>
  <c r="P101" i="86" s="1"/>
  <c r="CJ101" i="94"/>
  <c r="CN101" i="94"/>
  <c r="U101" i="86" s="1"/>
  <c r="CP101" i="94"/>
  <c r="W101" i="86" s="1"/>
  <c r="CQ101" i="94"/>
  <c r="X101" i="86" s="1"/>
  <c r="CR101" i="94"/>
  <c r="Y101" i="86" s="1"/>
  <c r="CS101" i="94"/>
  <c r="Z101" i="86" s="1"/>
  <c r="CT101" i="94"/>
  <c r="AA101" i="86" s="1"/>
  <c r="CU101" i="94"/>
  <c r="AB101" i="86" s="1"/>
  <c r="CV101" i="94"/>
  <c r="AC101" i="86" s="1"/>
  <c r="CZ101" i="94"/>
  <c r="AE102" i="94"/>
  <c r="AF102" i="94"/>
  <c r="AG102" i="94"/>
  <c r="AU102" i="94" s="1"/>
  <c r="AH102" i="94"/>
  <c r="AV102" i="94" s="1"/>
  <c r="AI102" i="94"/>
  <c r="AW102" i="94" s="1"/>
  <c r="AJ102" i="94"/>
  <c r="CN102" i="94" s="1"/>
  <c r="U102" i="86" s="1"/>
  <c r="AK102" i="94"/>
  <c r="AL102" i="94"/>
  <c r="CP102" i="94" s="1"/>
  <c r="W102" i="86" s="1"/>
  <c r="AM102" i="94"/>
  <c r="AN102" i="94"/>
  <c r="AO102" i="94"/>
  <c r="AP102" i="94"/>
  <c r="AQ102" i="94"/>
  <c r="AR102" i="94"/>
  <c r="AS102" i="94"/>
  <c r="BG102" i="94" s="1"/>
  <c r="B102" i="86" s="1"/>
  <c r="AT102" i="94"/>
  <c r="BA102" i="94"/>
  <c r="BO102" i="94" s="1"/>
  <c r="J102" i="86" s="1"/>
  <c r="AL102" i="86" s="1"/>
  <c r="BB102" i="94"/>
  <c r="BP102" i="94" s="1"/>
  <c r="K102" i="86" s="1"/>
  <c r="BC102" i="94"/>
  <c r="BD102" i="94"/>
  <c r="BR102" i="94" s="1"/>
  <c r="M102" i="86" s="1"/>
  <c r="BE102" i="94"/>
  <c r="BS102" i="94" s="1"/>
  <c r="N102" i="86" s="1"/>
  <c r="BF102" i="94"/>
  <c r="BT102" i="94" s="1"/>
  <c r="O102" i="86" s="1"/>
  <c r="BH102" i="94"/>
  <c r="C102" i="86" s="1"/>
  <c r="BQ102" i="94"/>
  <c r="L102" i="86" s="1"/>
  <c r="CI102" i="94"/>
  <c r="CJ102" i="94"/>
  <c r="Q102" i="86" s="1"/>
  <c r="CM102" i="94"/>
  <c r="T102" i="86" s="1"/>
  <c r="CQ102" i="94"/>
  <c r="X102" i="86" s="1"/>
  <c r="CR102" i="94"/>
  <c r="CS102" i="94"/>
  <c r="Z102" i="86" s="1"/>
  <c r="CT102" i="94"/>
  <c r="AA102" i="86" s="1"/>
  <c r="CU102" i="94"/>
  <c r="CV102" i="94"/>
  <c r="AC102" i="86" s="1"/>
  <c r="AE103" i="94"/>
  <c r="CI103" i="94" s="1"/>
  <c r="P103" i="86" s="1"/>
  <c r="AF103" i="94"/>
  <c r="AG103" i="94"/>
  <c r="AH103" i="94"/>
  <c r="AI103" i="94"/>
  <c r="AW103" i="94" s="1"/>
  <c r="AJ103" i="94"/>
  <c r="AX103" i="94" s="1"/>
  <c r="AK103" i="94"/>
  <c r="AY103" i="94" s="1"/>
  <c r="AL103" i="94"/>
  <c r="AZ103" i="94" s="1"/>
  <c r="AM103" i="94"/>
  <c r="CQ103" i="94" s="1"/>
  <c r="X103" i="86" s="1"/>
  <c r="AN103" i="94"/>
  <c r="AO103" i="94"/>
  <c r="BC103" i="94" s="1"/>
  <c r="AP103" i="94"/>
  <c r="BD103" i="94" s="1"/>
  <c r="AQ103" i="94"/>
  <c r="BE103" i="94" s="1"/>
  <c r="AR103" i="94"/>
  <c r="BF103" i="94" s="1"/>
  <c r="AU103" i="94"/>
  <c r="AV103" i="94"/>
  <c r="CK103" i="94"/>
  <c r="R103" i="86" s="1"/>
  <c r="CL103" i="94"/>
  <c r="S103" i="86" s="1"/>
  <c r="CM103" i="94"/>
  <c r="T103" i="86" s="1"/>
  <c r="CN103" i="94"/>
  <c r="U103" i="86" s="1"/>
  <c r="CO103" i="94"/>
  <c r="CP103" i="94"/>
  <c r="W103" i="86" s="1"/>
  <c r="AE104" i="94"/>
  <c r="AF104" i="94"/>
  <c r="AG104" i="94"/>
  <c r="AU104" i="94" s="1"/>
  <c r="AH104" i="94"/>
  <c r="CL104" i="94" s="1"/>
  <c r="S104" i="86" s="1"/>
  <c r="AI104" i="94"/>
  <c r="CM104" i="94" s="1"/>
  <c r="T104" i="86" s="1"/>
  <c r="AJ104" i="94"/>
  <c r="AK104" i="94"/>
  <c r="AY104" i="94" s="1"/>
  <c r="AL104" i="94"/>
  <c r="AZ104" i="94" s="1"/>
  <c r="AM104" i="94"/>
  <c r="AN104" i="94"/>
  <c r="AO104" i="94"/>
  <c r="BC104" i="94" s="1"/>
  <c r="AP104" i="94"/>
  <c r="CT104" i="94" s="1"/>
  <c r="AA104" i="86" s="1"/>
  <c r="AQ104" i="94"/>
  <c r="CU104" i="94" s="1"/>
  <c r="AB104" i="86" s="1"/>
  <c r="AR104" i="94"/>
  <c r="AS104" i="94"/>
  <c r="BG104" i="94" s="1"/>
  <c r="B104" i="86" s="1"/>
  <c r="AD104" i="86" s="1"/>
  <c r="AT104" i="94"/>
  <c r="BH104" i="94" s="1"/>
  <c r="C104" i="86" s="1"/>
  <c r="AV104" i="94"/>
  <c r="AW104" i="94"/>
  <c r="AX104" i="94"/>
  <c r="BA104" i="94"/>
  <c r="BB104" i="94"/>
  <c r="BP104" i="94" s="1"/>
  <c r="K104" i="86" s="1"/>
  <c r="BF104" i="94"/>
  <c r="BT104" i="94" s="1"/>
  <c r="O104" i="86" s="1"/>
  <c r="BN104" i="94"/>
  <c r="I104" i="86" s="1"/>
  <c r="AK104" i="86" s="1"/>
  <c r="BO104" i="94"/>
  <c r="J104" i="86" s="1"/>
  <c r="CI104" i="94"/>
  <c r="P104" i="86" s="1"/>
  <c r="CJ104" i="94"/>
  <c r="Q104" i="86" s="1"/>
  <c r="CN104" i="94"/>
  <c r="U104" i="86" s="1"/>
  <c r="CO104" i="94"/>
  <c r="V104" i="86" s="1"/>
  <c r="CP104" i="94"/>
  <c r="W104" i="86" s="1"/>
  <c r="CQ104" i="94"/>
  <c r="X104" i="86" s="1"/>
  <c r="CR104" i="94"/>
  <c r="Y104" i="86" s="1"/>
  <c r="CV104" i="94"/>
  <c r="AC104" i="86" s="1"/>
  <c r="AE105" i="94"/>
  <c r="AF105" i="94"/>
  <c r="AG105" i="94"/>
  <c r="AU105" i="94" s="1"/>
  <c r="AH105" i="94"/>
  <c r="AV105" i="94" s="1"/>
  <c r="AI105" i="94"/>
  <c r="AW105" i="94" s="1"/>
  <c r="AJ105" i="94"/>
  <c r="AX105" i="94" s="1"/>
  <c r="AK105" i="94"/>
  <c r="CO105" i="94" s="1"/>
  <c r="V105" i="86" s="1"/>
  <c r="AL105" i="94"/>
  <c r="CP105" i="94" s="1"/>
  <c r="W105" i="86" s="1"/>
  <c r="AM105" i="94"/>
  <c r="AN105" i="94"/>
  <c r="CR105" i="94" s="1"/>
  <c r="AO105" i="94"/>
  <c r="BC105" i="94" s="1"/>
  <c r="AP105" i="94"/>
  <c r="BD105" i="94" s="1"/>
  <c r="BR105" i="94" s="1"/>
  <c r="M105" i="86" s="1"/>
  <c r="AQ105" i="94"/>
  <c r="CU105" i="94" s="1"/>
  <c r="AR105" i="94"/>
  <c r="AS105" i="94"/>
  <c r="AT105" i="94"/>
  <c r="BA105" i="94"/>
  <c r="BB105" i="94"/>
  <c r="BP105" i="94" s="1"/>
  <c r="K105" i="86" s="1"/>
  <c r="BF105" i="94"/>
  <c r="BT105" i="94" s="1"/>
  <c r="O105" i="86" s="1"/>
  <c r="AQ105" i="86" s="1"/>
  <c r="BG105" i="94"/>
  <c r="B105" i="86" s="1"/>
  <c r="BH105" i="94"/>
  <c r="C105" i="86" s="1"/>
  <c r="AE105" i="86" s="1"/>
  <c r="BO105" i="94"/>
  <c r="J105" i="86" s="1"/>
  <c r="CI105" i="94"/>
  <c r="CJ105" i="94"/>
  <c r="Q105" i="86" s="1"/>
  <c r="CK105" i="94"/>
  <c r="R105" i="86" s="1"/>
  <c r="CL105" i="94"/>
  <c r="S105" i="86" s="1"/>
  <c r="CM105" i="94"/>
  <c r="T105" i="86" s="1"/>
  <c r="CN105" i="94"/>
  <c r="U105" i="86" s="1"/>
  <c r="CQ105" i="94"/>
  <c r="X105" i="86" s="1"/>
  <c r="CV105" i="94"/>
  <c r="AC105" i="86" s="1"/>
  <c r="AE106" i="94"/>
  <c r="AF106" i="94"/>
  <c r="AG106" i="94"/>
  <c r="CK106" i="94" s="1"/>
  <c r="R106" i="86" s="1"/>
  <c r="AH106" i="94"/>
  <c r="CL106" i="94" s="1"/>
  <c r="S106" i="86" s="1"/>
  <c r="AI106" i="94"/>
  <c r="AJ106" i="94"/>
  <c r="AX106" i="94" s="1"/>
  <c r="AK106" i="94"/>
  <c r="AY106" i="94" s="1"/>
  <c r="AL106" i="94"/>
  <c r="AZ106" i="94" s="1"/>
  <c r="AM106" i="94"/>
  <c r="AN106" i="94"/>
  <c r="AO106" i="94"/>
  <c r="CS106" i="94" s="1"/>
  <c r="Z106" i="86" s="1"/>
  <c r="AP106" i="94"/>
  <c r="AQ106" i="94"/>
  <c r="AR106" i="94"/>
  <c r="AS106" i="94"/>
  <c r="BG106" i="94" s="1"/>
  <c r="B106" i="86" s="1"/>
  <c r="AT106" i="94"/>
  <c r="BH106" i="94" s="1"/>
  <c r="C106" i="86" s="1"/>
  <c r="AE106" i="86" s="1"/>
  <c r="AU106" i="94"/>
  <c r="AV106" i="94"/>
  <c r="AW106" i="94"/>
  <c r="BA106" i="94"/>
  <c r="BO106" i="94" s="1"/>
  <c r="J106" i="86" s="1"/>
  <c r="BB106" i="94"/>
  <c r="BP106" i="94" s="1"/>
  <c r="K106" i="86" s="1"/>
  <c r="BC106" i="94"/>
  <c r="BQ106" i="94" s="1"/>
  <c r="L106" i="86" s="1"/>
  <c r="AN106" i="86" s="1"/>
  <c r="BD106" i="94"/>
  <c r="BR106" i="94" s="1"/>
  <c r="M106" i="86" s="1"/>
  <c r="BE106" i="94"/>
  <c r="BS106" i="94" s="1"/>
  <c r="N106" i="86" s="1"/>
  <c r="BF106" i="94"/>
  <c r="BT106" i="94"/>
  <c r="O106" i="86" s="1"/>
  <c r="AQ106" i="86" s="1"/>
  <c r="CI106" i="94"/>
  <c r="CJ106" i="94"/>
  <c r="Q106" i="86" s="1"/>
  <c r="CM106" i="94"/>
  <c r="T106" i="86" s="1"/>
  <c r="CQ106" i="94"/>
  <c r="CR106" i="94"/>
  <c r="Y106" i="86" s="1"/>
  <c r="CT106" i="94"/>
  <c r="AA106" i="86" s="1"/>
  <c r="CU106" i="94"/>
  <c r="CV106" i="94"/>
  <c r="AC106" i="86" s="1"/>
  <c r="AE107" i="94"/>
  <c r="AF107" i="94"/>
  <c r="AG107" i="94"/>
  <c r="CK107" i="94" s="1"/>
  <c r="R107" i="86" s="1"/>
  <c r="AH107" i="94"/>
  <c r="CL107" i="94" s="1"/>
  <c r="S107" i="86" s="1"/>
  <c r="AI107" i="94"/>
  <c r="CM107" i="94" s="1"/>
  <c r="T107" i="86" s="1"/>
  <c r="AJ107" i="94"/>
  <c r="CN107" i="94" s="1"/>
  <c r="U107" i="86" s="1"/>
  <c r="AK107" i="94"/>
  <c r="AY107" i="94" s="1"/>
  <c r="AL107" i="94"/>
  <c r="AM107" i="94"/>
  <c r="BA107" i="94" s="1"/>
  <c r="AN107" i="94"/>
  <c r="BB107" i="94" s="1"/>
  <c r="AO107" i="94"/>
  <c r="BC107" i="94" s="1"/>
  <c r="AP107" i="94"/>
  <c r="BD107" i="94" s="1"/>
  <c r="AQ107" i="94"/>
  <c r="CU107" i="94" s="1"/>
  <c r="AB107" i="86" s="1"/>
  <c r="AR107" i="94"/>
  <c r="CV107" i="94" s="1"/>
  <c r="AC107" i="86" s="1"/>
  <c r="AS107" i="94"/>
  <c r="BG107" i="94" s="1"/>
  <c r="B107" i="86" s="1"/>
  <c r="AT107" i="94"/>
  <c r="AV107" i="94"/>
  <c r="AZ107" i="94"/>
  <c r="BF107" i="94"/>
  <c r="BH107" i="94"/>
  <c r="C107" i="86" s="1"/>
  <c r="CI107" i="94"/>
  <c r="CJ107" i="94"/>
  <c r="Q107" i="86" s="1"/>
  <c r="CP107" i="94"/>
  <c r="W107" i="86" s="1"/>
  <c r="CQ107" i="94"/>
  <c r="X107" i="86" s="1"/>
  <c r="CR107" i="94"/>
  <c r="Y107" i="86" s="1"/>
  <c r="AE108" i="94"/>
  <c r="CI108" i="94" s="1"/>
  <c r="P108" i="86" s="1"/>
  <c r="AF108" i="94"/>
  <c r="AG108" i="94"/>
  <c r="AU108" i="94" s="1"/>
  <c r="AH108" i="94"/>
  <c r="AV108" i="94" s="1"/>
  <c r="AI108" i="94"/>
  <c r="AW108" i="94" s="1"/>
  <c r="AJ108" i="94"/>
  <c r="AX108" i="94" s="1"/>
  <c r="AK108" i="94"/>
  <c r="AY108" i="94" s="1"/>
  <c r="AL108" i="94"/>
  <c r="CP108" i="94" s="1"/>
  <c r="W108" i="86" s="1"/>
  <c r="AM108" i="94"/>
  <c r="CQ108" i="94" s="1"/>
  <c r="AN108" i="94"/>
  <c r="AO108" i="94"/>
  <c r="CS108" i="94" s="1"/>
  <c r="Z108" i="86" s="1"/>
  <c r="AP108" i="94"/>
  <c r="BD108" i="94" s="1"/>
  <c r="AQ108" i="94"/>
  <c r="BE108" i="94" s="1"/>
  <c r="AR108" i="94"/>
  <c r="BF108" i="94" s="1"/>
  <c r="AS108" i="94"/>
  <c r="AT108" i="94"/>
  <c r="BB108" i="94"/>
  <c r="BC108" i="94"/>
  <c r="CJ108" i="94"/>
  <c r="Q108" i="86" s="1"/>
  <c r="CK108" i="94"/>
  <c r="R108" i="86" s="1"/>
  <c r="CL108" i="94"/>
  <c r="S108" i="86" s="1"/>
  <c r="CR108" i="94"/>
  <c r="Y108" i="86" s="1"/>
  <c r="CT108" i="94"/>
  <c r="AA108" i="86" s="1"/>
  <c r="CV108" i="94"/>
  <c r="AC108" i="86" s="1"/>
  <c r="AE109" i="94"/>
  <c r="AF109" i="94"/>
  <c r="AT109" i="94" s="1"/>
  <c r="AG109" i="94"/>
  <c r="CK109" i="94" s="1"/>
  <c r="R109" i="86" s="1"/>
  <c r="AH109" i="94"/>
  <c r="CL109" i="94" s="1"/>
  <c r="S109" i="86" s="1"/>
  <c r="AI109" i="94"/>
  <c r="AW109" i="94" s="1"/>
  <c r="AJ109" i="94"/>
  <c r="AK109" i="94"/>
  <c r="AY109" i="94" s="1"/>
  <c r="AL109" i="94"/>
  <c r="AZ109" i="94" s="1"/>
  <c r="AM109" i="94"/>
  <c r="CQ109" i="94" s="1"/>
  <c r="X109" i="86" s="1"/>
  <c r="AN109" i="94"/>
  <c r="CR109" i="94" s="1"/>
  <c r="Y109" i="86" s="1"/>
  <c r="AO109" i="94"/>
  <c r="CS109" i="94" s="1"/>
  <c r="Z109" i="86" s="1"/>
  <c r="AP109" i="94"/>
  <c r="CT109" i="94" s="1"/>
  <c r="AA109" i="86" s="1"/>
  <c r="AQ109" i="94"/>
  <c r="CU109" i="94" s="1"/>
  <c r="AR109" i="94"/>
  <c r="CV109" i="94" s="1"/>
  <c r="AC109" i="86" s="1"/>
  <c r="AS109" i="94"/>
  <c r="AX109" i="94"/>
  <c r="BA109" i="94"/>
  <c r="BB109" i="94"/>
  <c r="BC109" i="94"/>
  <c r="CI109" i="94"/>
  <c r="P109" i="86" s="1"/>
  <c r="CJ109" i="94"/>
  <c r="Q109" i="86" s="1"/>
  <c r="CM109" i="94"/>
  <c r="T109" i="86" s="1"/>
  <c r="CN109" i="94"/>
  <c r="U109" i="86" s="1"/>
  <c r="AE110" i="94"/>
  <c r="CI110" i="94" s="1"/>
  <c r="AF110" i="94"/>
  <c r="AT110" i="94" s="1"/>
  <c r="AG110" i="94"/>
  <c r="AU110" i="94" s="1"/>
  <c r="AH110" i="94"/>
  <c r="AV110" i="94" s="1"/>
  <c r="AI110" i="94"/>
  <c r="AW110" i="94" s="1"/>
  <c r="AJ110" i="94"/>
  <c r="CN110" i="94" s="1"/>
  <c r="U110" i="86" s="1"/>
  <c r="AK110" i="94"/>
  <c r="CO110" i="94" s="1"/>
  <c r="V110" i="86" s="1"/>
  <c r="AL110" i="94"/>
  <c r="AM110" i="94"/>
  <c r="BA110" i="94" s="1"/>
  <c r="AN110" i="94"/>
  <c r="BB110" i="94" s="1"/>
  <c r="AO110" i="94"/>
  <c r="BC110" i="94" s="1"/>
  <c r="BQ110" i="94" s="1"/>
  <c r="L110" i="86" s="1"/>
  <c r="AP110" i="94"/>
  <c r="AQ110" i="94"/>
  <c r="AR110" i="94"/>
  <c r="AZ110" i="94"/>
  <c r="BD110" i="94"/>
  <c r="BR110" i="94" s="1"/>
  <c r="M110" i="86" s="1"/>
  <c r="AO110" i="86" s="1"/>
  <c r="BE110" i="94"/>
  <c r="BS110" i="94" s="1"/>
  <c r="N110" i="86" s="1"/>
  <c r="BF110" i="94"/>
  <c r="BT110" i="94" s="1"/>
  <c r="O110" i="86" s="1"/>
  <c r="AQ110" i="86" s="1"/>
  <c r="CJ110" i="94"/>
  <c r="Q110" i="86" s="1"/>
  <c r="CP110" i="94"/>
  <c r="W110" i="86" s="1"/>
  <c r="CQ110" i="94"/>
  <c r="X110" i="86" s="1"/>
  <c r="CR110" i="94"/>
  <c r="Y110" i="86" s="1"/>
  <c r="CT110" i="94"/>
  <c r="AA110" i="86" s="1"/>
  <c r="CU110" i="94"/>
  <c r="CV110" i="94"/>
  <c r="AC110" i="86" s="1"/>
  <c r="AE111" i="94"/>
  <c r="CI111" i="94" s="1"/>
  <c r="P111" i="86" s="1"/>
  <c r="AF111" i="94"/>
  <c r="CJ111" i="94" s="1"/>
  <c r="Q111" i="86" s="1"/>
  <c r="AG111" i="94"/>
  <c r="CK111" i="94" s="1"/>
  <c r="AH111" i="94"/>
  <c r="CL111" i="94" s="1"/>
  <c r="S111" i="86" s="1"/>
  <c r="AI111" i="94"/>
  <c r="AJ111" i="94"/>
  <c r="AK111" i="94"/>
  <c r="AL111" i="94"/>
  <c r="AM111" i="94"/>
  <c r="CQ111" i="94" s="1"/>
  <c r="AN111" i="94"/>
  <c r="CR111" i="94" s="1"/>
  <c r="Y111" i="86" s="1"/>
  <c r="AO111" i="94"/>
  <c r="BC111" i="94" s="1"/>
  <c r="AP111" i="94"/>
  <c r="AQ111" i="94"/>
  <c r="AR111" i="94"/>
  <c r="AW111" i="94"/>
  <c r="AX111" i="94"/>
  <c r="AY111" i="94"/>
  <c r="BM111" i="94" s="1"/>
  <c r="H111" i="86" s="1"/>
  <c r="AJ111" i="86" s="1"/>
  <c r="AZ111" i="94"/>
  <c r="BN111" i="94" s="1"/>
  <c r="I111" i="86" s="1"/>
  <c r="AK111" i="86" s="1"/>
  <c r="BD111" i="94"/>
  <c r="BR111" i="94" s="1"/>
  <c r="M111" i="86" s="1"/>
  <c r="BE111" i="94"/>
  <c r="BF111" i="94"/>
  <c r="BK111" i="94"/>
  <c r="F111" i="86" s="1"/>
  <c r="AH111" i="86" s="1"/>
  <c r="BL111" i="94"/>
  <c r="G111" i="86" s="1"/>
  <c r="AI111" i="86" s="1"/>
  <c r="BS111" i="94"/>
  <c r="N111" i="86" s="1"/>
  <c r="BT111" i="94"/>
  <c r="O111" i="86" s="1"/>
  <c r="AQ111" i="86" s="1"/>
  <c r="CM111" i="94"/>
  <c r="T111" i="86" s="1"/>
  <c r="CN111" i="94"/>
  <c r="U111" i="86" s="1"/>
  <c r="CO111" i="94"/>
  <c r="V111" i="86" s="1"/>
  <c r="CP111" i="94"/>
  <c r="W111" i="86" s="1"/>
  <c r="CS111" i="94"/>
  <c r="Z111" i="86" s="1"/>
  <c r="CT111" i="94"/>
  <c r="AA111" i="86" s="1"/>
  <c r="CU111" i="94"/>
  <c r="CV111" i="94"/>
  <c r="AC111" i="86" s="1"/>
  <c r="AE112" i="94"/>
  <c r="AS112" i="94" s="1"/>
  <c r="BG112" i="94" s="1"/>
  <c r="B112" i="86" s="1"/>
  <c r="AF112" i="94"/>
  <c r="AT112" i="94" s="1"/>
  <c r="BH112" i="94" s="1"/>
  <c r="C112" i="86" s="1"/>
  <c r="AE112" i="86" s="1"/>
  <c r="AG112" i="94"/>
  <c r="AH112" i="94"/>
  <c r="CL112" i="94" s="1"/>
  <c r="S112" i="86" s="1"/>
  <c r="AI112" i="94"/>
  <c r="CM112" i="94" s="1"/>
  <c r="T112" i="86" s="1"/>
  <c r="AJ112" i="94"/>
  <c r="AX112" i="94" s="1"/>
  <c r="BL112" i="94" s="1"/>
  <c r="G112" i="86" s="1"/>
  <c r="AI112" i="86" s="1"/>
  <c r="AK112" i="94"/>
  <c r="AL112" i="94"/>
  <c r="AZ112" i="94" s="1"/>
  <c r="AM112" i="94"/>
  <c r="AN112" i="94"/>
  <c r="AO112" i="94"/>
  <c r="AP112" i="94"/>
  <c r="CT112" i="94" s="1"/>
  <c r="AA112" i="86" s="1"/>
  <c r="AQ112" i="94"/>
  <c r="CU112" i="94" s="1"/>
  <c r="AR112" i="94"/>
  <c r="CV112" i="94" s="1"/>
  <c r="AC112" i="86" s="1"/>
  <c r="AU112" i="94"/>
  <c r="BI112" i="94" s="1"/>
  <c r="D112" i="86" s="1"/>
  <c r="AY112" i="94"/>
  <c r="BM112" i="94" s="1"/>
  <c r="H112" i="86" s="1"/>
  <c r="AJ112" i="86" s="1"/>
  <c r="BA112" i="94"/>
  <c r="BO112" i="94" s="1"/>
  <c r="J112" i="86" s="1"/>
  <c r="AL112" i="86" s="1"/>
  <c r="BB112" i="94"/>
  <c r="BP112" i="94" s="1"/>
  <c r="K112" i="86" s="1"/>
  <c r="BC112" i="94"/>
  <c r="BQ112" i="94" s="1"/>
  <c r="L112" i="86" s="1"/>
  <c r="AN112" i="86" s="1"/>
  <c r="BF112" i="94"/>
  <c r="BT112" i="94" s="1"/>
  <c r="O112" i="86" s="1"/>
  <c r="BN112" i="94"/>
  <c r="I112" i="86" s="1"/>
  <c r="CI112" i="94"/>
  <c r="CJ112" i="94"/>
  <c r="Q112" i="86" s="1"/>
  <c r="CK112" i="94"/>
  <c r="R112" i="86" s="1"/>
  <c r="CN112" i="94"/>
  <c r="U112" i="86" s="1"/>
  <c r="CO112" i="94"/>
  <c r="V112" i="86" s="1"/>
  <c r="CQ112" i="94"/>
  <c r="X112" i="86" s="1"/>
  <c r="CR112" i="94"/>
  <c r="CS112" i="94"/>
  <c r="Z112" i="86" s="1"/>
  <c r="AE113" i="94"/>
  <c r="CI113" i="94" s="1"/>
  <c r="AF113" i="94"/>
  <c r="CJ113" i="94" s="1"/>
  <c r="Q113" i="86" s="1"/>
  <c r="AG113" i="94"/>
  <c r="AH113" i="94"/>
  <c r="AI113" i="94"/>
  <c r="AJ113" i="94"/>
  <c r="AK113" i="94"/>
  <c r="AL113" i="94"/>
  <c r="AM113" i="94"/>
  <c r="AN113" i="94"/>
  <c r="AO113" i="94"/>
  <c r="AP113" i="94"/>
  <c r="BD113" i="94" s="1"/>
  <c r="BR113" i="94" s="1"/>
  <c r="M113" i="86" s="1"/>
  <c r="AQ113" i="94"/>
  <c r="CU113" i="94" s="1"/>
  <c r="AR113" i="94"/>
  <c r="AU113" i="94"/>
  <c r="BI113" i="94" s="1"/>
  <c r="D113" i="86" s="1"/>
  <c r="AF113" i="86" s="1"/>
  <c r="AV113" i="94"/>
  <c r="BJ113" i="94" s="1"/>
  <c r="E113" i="86" s="1"/>
  <c r="AG113" i="86" s="1"/>
  <c r="AW113" i="94"/>
  <c r="BK113" i="94" s="1"/>
  <c r="F113" i="86" s="1"/>
  <c r="AH113" i="86" s="1"/>
  <c r="AX113" i="94"/>
  <c r="BL113" i="94" s="1"/>
  <c r="G113" i="86" s="1"/>
  <c r="AY113" i="94"/>
  <c r="BM113" i="94" s="1"/>
  <c r="H113" i="86" s="1"/>
  <c r="AZ113" i="94"/>
  <c r="BA113" i="94"/>
  <c r="BB113" i="94"/>
  <c r="BC113" i="94"/>
  <c r="BQ113" i="94" s="1"/>
  <c r="L113" i="86" s="1"/>
  <c r="AN113" i="86" s="1"/>
  <c r="BE113" i="94"/>
  <c r="BS113" i="94" s="1"/>
  <c r="N113" i="86" s="1"/>
  <c r="BF113" i="94"/>
  <c r="BT113" i="94" s="1"/>
  <c r="O113" i="86" s="1"/>
  <c r="BN113" i="94"/>
  <c r="I113" i="86" s="1"/>
  <c r="BO113" i="94"/>
  <c r="J113" i="86" s="1"/>
  <c r="AL113" i="86" s="1"/>
  <c r="BP113" i="94"/>
  <c r="K113" i="86" s="1"/>
  <c r="AM113" i="86" s="1"/>
  <c r="CK113" i="94"/>
  <c r="R113" i="86" s="1"/>
  <c r="CL113" i="94"/>
  <c r="S113" i="86" s="1"/>
  <c r="CM113" i="94"/>
  <c r="T113" i="86" s="1"/>
  <c r="CN113" i="94"/>
  <c r="U113" i="86" s="1"/>
  <c r="CO113" i="94"/>
  <c r="V113" i="86" s="1"/>
  <c r="CP113" i="94"/>
  <c r="W113" i="86" s="1"/>
  <c r="CQ113" i="94"/>
  <c r="X113" i="86" s="1"/>
  <c r="CR113" i="94"/>
  <c r="Y113" i="86" s="1"/>
  <c r="CS113" i="94"/>
  <c r="Z113" i="86" s="1"/>
  <c r="CT113" i="94"/>
  <c r="CV113" i="94"/>
  <c r="AC113" i="86" s="1"/>
  <c r="AE114" i="94"/>
  <c r="CI114" i="94" s="1"/>
  <c r="AF114" i="94"/>
  <c r="CJ114" i="94" s="1"/>
  <c r="Q114" i="86" s="1"/>
  <c r="AG114" i="94"/>
  <c r="CK114" i="94" s="1"/>
  <c r="R114" i="86" s="1"/>
  <c r="AH114" i="94"/>
  <c r="CL114" i="94" s="1"/>
  <c r="S114" i="86" s="1"/>
  <c r="AI114" i="94"/>
  <c r="AJ114" i="94"/>
  <c r="AX114" i="94" s="1"/>
  <c r="AK114" i="94"/>
  <c r="AY114" i="94" s="1"/>
  <c r="AL114" i="94"/>
  <c r="CP114" i="94" s="1"/>
  <c r="W114" i="86" s="1"/>
  <c r="AM114" i="94"/>
  <c r="AN114" i="94"/>
  <c r="AO114" i="94"/>
  <c r="AP114" i="94"/>
  <c r="BD114" i="94" s="1"/>
  <c r="AQ114" i="94"/>
  <c r="AR114" i="94"/>
  <c r="BF114" i="94" s="1"/>
  <c r="AT114" i="94"/>
  <c r="AV114" i="94"/>
  <c r="AW114" i="94"/>
  <c r="BA114" i="94"/>
  <c r="BO114" i="94" s="1"/>
  <c r="J114" i="86" s="1"/>
  <c r="AL114" i="86" s="1"/>
  <c r="BB114" i="94"/>
  <c r="BP114" i="94" s="1"/>
  <c r="K114" i="86" s="1"/>
  <c r="BC114" i="94"/>
  <c r="BQ114" i="94" s="1"/>
  <c r="L114" i="86" s="1"/>
  <c r="AN114" i="86" s="1"/>
  <c r="BE114" i="94"/>
  <c r="BK114" i="94"/>
  <c r="F114" i="86" s="1"/>
  <c r="AH114" i="86" s="1"/>
  <c r="CM114" i="94"/>
  <c r="T114" i="86" s="1"/>
  <c r="CQ114" i="94"/>
  <c r="X114" i="86" s="1"/>
  <c r="CR114" i="94"/>
  <c r="Y114" i="86" s="1"/>
  <c r="CS114" i="94"/>
  <c r="Z114" i="86" s="1"/>
  <c r="CT114" i="94"/>
  <c r="AA114" i="86" s="1"/>
  <c r="CU114" i="94"/>
  <c r="AB114" i="86" s="1"/>
  <c r="AE115" i="94"/>
  <c r="AS115" i="94" s="1"/>
  <c r="AF115" i="94"/>
  <c r="AT115" i="94" s="1"/>
  <c r="BH115" i="94" s="1"/>
  <c r="C115" i="86" s="1"/>
  <c r="AG115" i="94"/>
  <c r="AU115" i="94" s="1"/>
  <c r="BI115" i="94" s="1"/>
  <c r="D115" i="86" s="1"/>
  <c r="AH115" i="94"/>
  <c r="AI115" i="94"/>
  <c r="AJ115" i="94"/>
  <c r="CN115" i="94" s="1"/>
  <c r="U115" i="86" s="1"/>
  <c r="AK115" i="94"/>
  <c r="CO115" i="94" s="1"/>
  <c r="V115" i="86" s="1"/>
  <c r="AL115" i="94"/>
  <c r="CP115" i="94" s="1"/>
  <c r="W115" i="86" s="1"/>
  <c r="AM115" i="94"/>
  <c r="AN115" i="94"/>
  <c r="AO115" i="94"/>
  <c r="AP115" i="94"/>
  <c r="CT115" i="94" s="1"/>
  <c r="AQ115" i="94"/>
  <c r="CU115" i="94" s="1"/>
  <c r="AB115" i="86" s="1"/>
  <c r="AR115" i="94"/>
  <c r="CV115" i="94" s="1"/>
  <c r="AC115" i="86" s="1"/>
  <c r="AV115" i="94"/>
  <c r="BJ115" i="94" s="1"/>
  <c r="E115" i="86" s="1"/>
  <c r="AW115" i="94"/>
  <c r="BK115" i="94" s="1"/>
  <c r="F115" i="86" s="1"/>
  <c r="BA115" i="94"/>
  <c r="BB115" i="94"/>
  <c r="BC115" i="94"/>
  <c r="BQ115" i="94" s="1"/>
  <c r="L115" i="86" s="1"/>
  <c r="AN115" i="86" s="1"/>
  <c r="BD115" i="94"/>
  <c r="BR115" i="94" s="1"/>
  <c r="M115" i="86" s="1"/>
  <c r="BE115" i="94"/>
  <c r="BG115" i="94"/>
  <c r="B115" i="86" s="1"/>
  <c r="BO115" i="94"/>
  <c r="J115" i="86" s="1"/>
  <c r="AL115" i="86" s="1"/>
  <c r="BP115" i="94"/>
  <c r="K115" i="86" s="1"/>
  <c r="BS115" i="94"/>
  <c r="N115" i="86" s="1"/>
  <c r="AP115" i="86" s="1"/>
  <c r="CL115" i="94"/>
  <c r="S115" i="86" s="1"/>
  <c r="CM115" i="94"/>
  <c r="T115" i="86" s="1"/>
  <c r="CQ115" i="94"/>
  <c r="X115" i="86" s="1"/>
  <c r="CR115" i="94"/>
  <c r="Y115" i="86" s="1"/>
  <c r="CS115" i="94"/>
  <c r="Z115" i="86" s="1"/>
  <c r="CZ115" i="94"/>
  <c r="AE116" i="94"/>
  <c r="AF116" i="94"/>
  <c r="AG116" i="94"/>
  <c r="AH116" i="94"/>
  <c r="AV116" i="94" s="1"/>
  <c r="AI116" i="94"/>
  <c r="AW116" i="94" s="1"/>
  <c r="AJ116" i="94"/>
  <c r="AX116" i="94" s="1"/>
  <c r="AK116" i="94"/>
  <c r="AY116" i="94" s="1"/>
  <c r="AL116" i="94"/>
  <c r="CP116" i="94" s="1"/>
  <c r="W116" i="86" s="1"/>
  <c r="AM116" i="94"/>
  <c r="CQ116" i="94" s="1"/>
  <c r="X116" i="86" s="1"/>
  <c r="AN116" i="94"/>
  <c r="CR116" i="94" s="1"/>
  <c r="Y116" i="86" s="1"/>
  <c r="AO116" i="94"/>
  <c r="BC116" i="94" s="1"/>
  <c r="AP116" i="94"/>
  <c r="AQ116" i="94"/>
  <c r="BE116" i="94" s="1"/>
  <c r="AR116" i="94"/>
  <c r="CV116" i="94" s="1"/>
  <c r="AC116" i="86" s="1"/>
  <c r="AS116" i="94"/>
  <c r="BG116" i="94" s="1"/>
  <c r="B116" i="86" s="1"/>
  <c r="AT116" i="94"/>
  <c r="BH116" i="94" s="1"/>
  <c r="C116" i="86" s="1"/>
  <c r="AU116" i="94"/>
  <c r="BD116" i="94"/>
  <c r="BR116" i="94" s="1"/>
  <c r="M116" i="86" s="1"/>
  <c r="AO116" i="86" s="1"/>
  <c r="CI116" i="94"/>
  <c r="P116" i="86" s="1"/>
  <c r="CJ116" i="94"/>
  <c r="CK116" i="94"/>
  <c r="R116" i="86" s="1"/>
  <c r="CS116" i="94"/>
  <c r="Z116" i="86" s="1"/>
  <c r="CT116" i="94"/>
  <c r="AA116" i="86" s="1"/>
  <c r="CU116" i="94"/>
  <c r="AE117" i="94"/>
  <c r="AS117" i="94" s="1"/>
  <c r="BG117" i="94" s="1"/>
  <c r="B117" i="86" s="1"/>
  <c r="AF117" i="94"/>
  <c r="AT117" i="94" s="1"/>
  <c r="AG117" i="94"/>
  <c r="CK117" i="94" s="1"/>
  <c r="AH117" i="94"/>
  <c r="CL117" i="94" s="1"/>
  <c r="S117" i="86" s="1"/>
  <c r="AI117" i="94"/>
  <c r="AW117" i="94" s="1"/>
  <c r="AJ117" i="94"/>
  <c r="AK117" i="94"/>
  <c r="AY117" i="94" s="1"/>
  <c r="AL117" i="94"/>
  <c r="AZ117" i="94" s="1"/>
  <c r="AM117" i="94"/>
  <c r="BA117" i="94" s="1"/>
  <c r="AN117" i="94"/>
  <c r="BB117" i="94" s="1"/>
  <c r="AO117" i="94"/>
  <c r="CS117" i="94" s="1"/>
  <c r="Z117" i="86" s="1"/>
  <c r="AP117" i="94"/>
  <c r="CT117" i="94" s="1"/>
  <c r="AA117" i="86" s="1"/>
  <c r="AQ117" i="94"/>
  <c r="AR117" i="94"/>
  <c r="AX117" i="94"/>
  <c r="BE117" i="94"/>
  <c r="BF117" i="94"/>
  <c r="CM117" i="94"/>
  <c r="T117" i="86" s="1"/>
  <c r="CN117" i="94"/>
  <c r="U117" i="86" s="1"/>
  <c r="CO117" i="94"/>
  <c r="V117" i="86" s="1"/>
  <c r="CU117" i="94"/>
  <c r="AB117" i="86" s="1"/>
  <c r="CV117" i="94"/>
  <c r="AC117" i="86" s="1"/>
  <c r="AE118" i="94"/>
  <c r="AF118" i="94"/>
  <c r="AG118" i="94"/>
  <c r="AU118" i="94" s="1"/>
  <c r="BI118" i="94" s="1"/>
  <c r="D118" i="86" s="1"/>
  <c r="AH118" i="94"/>
  <c r="AI118" i="94"/>
  <c r="AW118" i="94" s="1"/>
  <c r="BK118" i="94" s="1"/>
  <c r="F118" i="86" s="1"/>
  <c r="AJ118" i="94"/>
  <c r="CN118" i="94" s="1"/>
  <c r="U118" i="86" s="1"/>
  <c r="AK118" i="94"/>
  <c r="CO118" i="94" s="1"/>
  <c r="V118" i="86" s="1"/>
  <c r="AL118" i="94"/>
  <c r="AZ118" i="94" s="1"/>
  <c r="AM118" i="94"/>
  <c r="BA118" i="94" s="1"/>
  <c r="AN118" i="94"/>
  <c r="BB118" i="94" s="1"/>
  <c r="AO118" i="94"/>
  <c r="BC118" i="94" s="1"/>
  <c r="AP118" i="94"/>
  <c r="AQ118" i="94"/>
  <c r="CU118" i="94" s="1"/>
  <c r="AR118" i="94"/>
  <c r="CV118" i="94" s="1"/>
  <c r="AC118" i="86" s="1"/>
  <c r="AS118" i="94"/>
  <c r="BG118" i="94" s="1"/>
  <c r="B118" i="86" s="1"/>
  <c r="AT118" i="94"/>
  <c r="BH118" i="94" s="1"/>
  <c r="C118" i="86" s="1"/>
  <c r="AE118" i="86" s="1"/>
  <c r="AV118" i="94"/>
  <c r="BJ118" i="94" s="1"/>
  <c r="E118" i="86" s="1"/>
  <c r="AG118" i="86" s="1"/>
  <c r="AX118" i="94"/>
  <c r="BD118" i="94"/>
  <c r="BR118" i="94" s="1"/>
  <c r="M118" i="86" s="1"/>
  <c r="BE118" i="94"/>
  <c r="BF118" i="94"/>
  <c r="CI118" i="94"/>
  <c r="CJ118" i="94"/>
  <c r="Q118" i="86" s="1"/>
  <c r="CL118" i="94"/>
  <c r="S118" i="86" s="1"/>
  <c r="CP118" i="94"/>
  <c r="W118" i="86" s="1"/>
  <c r="CQ118" i="94"/>
  <c r="X118" i="86" s="1"/>
  <c r="CT118" i="94"/>
  <c r="AA118" i="86" s="1"/>
  <c r="AE119" i="94"/>
  <c r="AF119" i="94"/>
  <c r="AG119" i="94"/>
  <c r="AU119" i="94" s="1"/>
  <c r="AH119" i="94"/>
  <c r="AV119" i="94" s="1"/>
  <c r="AI119" i="94"/>
  <c r="AJ119" i="94"/>
  <c r="AX119" i="94" s="1"/>
  <c r="AK119" i="94"/>
  <c r="AL119" i="94"/>
  <c r="AM119" i="94"/>
  <c r="CQ119" i="94" s="1"/>
  <c r="X119" i="86" s="1"/>
  <c r="AN119" i="94"/>
  <c r="CR119" i="94" s="1"/>
  <c r="Y119" i="86" s="1"/>
  <c r="AO119" i="94"/>
  <c r="AP119" i="94"/>
  <c r="BD119" i="94" s="1"/>
  <c r="AQ119" i="94"/>
  <c r="BE119" i="94" s="1"/>
  <c r="BS119" i="94" s="1"/>
  <c r="N119" i="86" s="1"/>
  <c r="AR119" i="94"/>
  <c r="BF119" i="94" s="1"/>
  <c r="AS119" i="94"/>
  <c r="BG119" i="94" s="1"/>
  <c r="B119" i="86" s="1"/>
  <c r="AT119" i="94"/>
  <c r="BH119" i="94" s="1"/>
  <c r="C119" i="86" s="1"/>
  <c r="BA119" i="94"/>
  <c r="BB119" i="94"/>
  <c r="BC119" i="94"/>
  <c r="CI119" i="94"/>
  <c r="P119" i="86" s="1"/>
  <c r="CJ119" i="94"/>
  <c r="Q119" i="86" s="1"/>
  <c r="CS119" i="94"/>
  <c r="Z119" i="86" s="1"/>
  <c r="CT119" i="94"/>
  <c r="AA119" i="86" s="1"/>
  <c r="CV119" i="94"/>
  <c r="AC119" i="86" s="1"/>
  <c r="CW119" i="94"/>
  <c r="AE120" i="94"/>
  <c r="AF120" i="94"/>
  <c r="AG120" i="94"/>
  <c r="AU120" i="94" s="1"/>
  <c r="BI120" i="94" s="1"/>
  <c r="D120" i="86" s="1"/>
  <c r="AH120" i="94"/>
  <c r="CL120" i="94" s="1"/>
  <c r="S120" i="86" s="1"/>
  <c r="AI120" i="94"/>
  <c r="AJ120" i="94"/>
  <c r="AX120" i="94" s="1"/>
  <c r="BL120" i="94" s="1"/>
  <c r="G120" i="86" s="1"/>
  <c r="AI120" i="86" s="1"/>
  <c r="AK120" i="94"/>
  <c r="AY120" i="94" s="1"/>
  <c r="BM120" i="94" s="1"/>
  <c r="H120" i="86" s="1"/>
  <c r="AJ120" i="86" s="1"/>
  <c r="AL120" i="94"/>
  <c r="AZ120" i="94" s="1"/>
  <c r="AM120" i="94"/>
  <c r="BA120" i="94" s="1"/>
  <c r="AN120" i="94"/>
  <c r="BB120" i="94" s="1"/>
  <c r="AO120" i="94"/>
  <c r="BC120" i="94" s="1"/>
  <c r="AP120" i="94"/>
  <c r="AQ120" i="94"/>
  <c r="AR120" i="94"/>
  <c r="AS120" i="94"/>
  <c r="AT120" i="94"/>
  <c r="BH120" i="94" s="1"/>
  <c r="C120" i="86" s="1"/>
  <c r="AE120" i="86" s="1"/>
  <c r="BD120" i="94"/>
  <c r="BR120" i="94" s="1"/>
  <c r="M120" i="86" s="1"/>
  <c r="AO120" i="86" s="1"/>
  <c r="BE120" i="94"/>
  <c r="BF120" i="94"/>
  <c r="BT120" i="94" s="1"/>
  <c r="O120" i="86" s="1"/>
  <c r="AQ120" i="86" s="1"/>
  <c r="BG120" i="94"/>
  <c r="B120" i="86" s="1"/>
  <c r="BS120" i="94"/>
  <c r="N120" i="86" s="1"/>
  <c r="AP120" i="86" s="1"/>
  <c r="CI120" i="94"/>
  <c r="CJ120" i="94"/>
  <c r="Q120" i="86" s="1"/>
  <c r="CN120" i="94"/>
  <c r="U120" i="86" s="1"/>
  <c r="CO120" i="94"/>
  <c r="V120" i="86" s="1"/>
  <c r="CP120" i="94"/>
  <c r="W120" i="86" s="1"/>
  <c r="CQ120" i="94"/>
  <c r="CR120" i="94"/>
  <c r="Y120" i="86" s="1"/>
  <c r="CS120" i="94"/>
  <c r="Z120" i="86" s="1"/>
  <c r="CT120" i="94"/>
  <c r="AA120" i="86" s="1"/>
  <c r="CU120" i="94"/>
  <c r="AB120" i="86" s="1"/>
  <c r="CV120" i="94"/>
  <c r="AC120" i="86" s="1"/>
  <c r="AE121" i="94"/>
  <c r="CI121" i="94" s="1"/>
  <c r="P121" i="86" s="1"/>
  <c r="AF121" i="94"/>
  <c r="AG121" i="94"/>
  <c r="AU121" i="94" s="1"/>
  <c r="AH121" i="94"/>
  <c r="AV121" i="94" s="1"/>
  <c r="AI121" i="94"/>
  <c r="AW121" i="94" s="1"/>
  <c r="AJ121" i="94"/>
  <c r="AK121" i="94"/>
  <c r="AL121" i="94"/>
  <c r="AM121" i="94"/>
  <c r="CQ121" i="94" s="1"/>
  <c r="AN121" i="94"/>
  <c r="CR121" i="94" s="1"/>
  <c r="Y121" i="86" s="1"/>
  <c r="AO121" i="94"/>
  <c r="BC121" i="94" s="1"/>
  <c r="AP121" i="94"/>
  <c r="AQ121" i="94"/>
  <c r="AR121" i="94"/>
  <c r="BF121" i="94" s="1"/>
  <c r="AS121" i="94"/>
  <c r="AT121" i="94"/>
  <c r="BA121" i="94"/>
  <c r="BB121" i="94"/>
  <c r="BD121" i="94"/>
  <c r="BE121" i="94"/>
  <c r="BS121" i="94" s="1"/>
  <c r="N121" i="86" s="1"/>
  <c r="BR121" i="94"/>
  <c r="M121" i="86" s="1"/>
  <c r="AO121" i="86" s="1"/>
  <c r="CJ121" i="94"/>
  <c r="Q121" i="86" s="1"/>
  <c r="CK121" i="94"/>
  <c r="R121" i="86" s="1"/>
  <c r="CL121" i="94"/>
  <c r="S121" i="86" s="1"/>
  <c r="CS121" i="94"/>
  <c r="Z121" i="86" s="1"/>
  <c r="CT121" i="94"/>
  <c r="AA121" i="86" s="1"/>
  <c r="CU121" i="94"/>
  <c r="AB121" i="86" s="1"/>
  <c r="CV121" i="94"/>
  <c r="AC121" i="86" s="1"/>
  <c r="AE122" i="94"/>
  <c r="AF122" i="94"/>
  <c r="AG122" i="94"/>
  <c r="AH122" i="94"/>
  <c r="AV122" i="94" s="1"/>
  <c r="AI122" i="94"/>
  <c r="CM122" i="94" s="1"/>
  <c r="T122" i="86" s="1"/>
  <c r="AJ122" i="94"/>
  <c r="AK122" i="94"/>
  <c r="AY122" i="94" s="1"/>
  <c r="AL122" i="94"/>
  <c r="AZ122" i="94" s="1"/>
  <c r="AM122" i="94"/>
  <c r="AN122" i="94"/>
  <c r="CR122" i="94" s="1"/>
  <c r="Y122" i="86" s="1"/>
  <c r="AO122" i="94"/>
  <c r="AP122" i="94"/>
  <c r="AQ122" i="94"/>
  <c r="AR122" i="94"/>
  <c r="BF122" i="94" s="1"/>
  <c r="AS122" i="94"/>
  <c r="BG122" i="94" s="1"/>
  <c r="B122" i="86" s="1"/>
  <c r="AT122" i="94"/>
  <c r="BH122" i="94" s="1"/>
  <c r="C122" i="86" s="1"/>
  <c r="AE122" i="86" s="1"/>
  <c r="AW122" i="94"/>
  <c r="BA122" i="94"/>
  <c r="BD122" i="94"/>
  <c r="BE122" i="94"/>
  <c r="CI122" i="94"/>
  <c r="CJ122" i="94"/>
  <c r="Q122" i="86" s="1"/>
  <c r="CQ122" i="94"/>
  <c r="X122" i="86" s="1"/>
  <c r="CT122" i="94"/>
  <c r="AA122" i="86" s="1"/>
  <c r="CU122" i="94"/>
  <c r="AB122" i="86" s="1"/>
  <c r="AE123" i="94"/>
  <c r="AS123" i="94" s="1"/>
  <c r="AF123" i="94"/>
  <c r="AT123" i="94" s="1"/>
  <c r="AG123" i="94"/>
  <c r="AU123" i="94" s="1"/>
  <c r="AH123" i="94"/>
  <c r="AI123" i="94"/>
  <c r="CM123" i="94" s="1"/>
  <c r="T123" i="86" s="1"/>
  <c r="AJ123" i="94"/>
  <c r="CN123" i="94" s="1"/>
  <c r="U123" i="86" s="1"/>
  <c r="AK123" i="94"/>
  <c r="AY123" i="94" s="1"/>
  <c r="AL123" i="94"/>
  <c r="AZ123" i="94" s="1"/>
  <c r="AM123" i="94"/>
  <c r="BA123" i="94" s="1"/>
  <c r="AN123" i="94"/>
  <c r="BB123" i="94" s="1"/>
  <c r="AO123" i="94"/>
  <c r="AP123" i="94"/>
  <c r="BD123" i="94" s="1"/>
  <c r="AQ123" i="94"/>
  <c r="AR123" i="94"/>
  <c r="CV123" i="94" s="1"/>
  <c r="AC123" i="86" s="1"/>
  <c r="BC123" i="94"/>
  <c r="CJ123" i="94"/>
  <c r="Q123" i="86" s="1"/>
  <c r="CK123" i="94"/>
  <c r="R123" i="86" s="1"/>
  <c r="CO123" i="94"/>
  <c r="V123" i="86" s="1"/>
  <c r="CP123" i="94"/>
  <c r="W123" i="86" s="1"/>
  <c r="CS123" i="94"/>
  <c r="Z123" i="86" s="1"/>
  <c r="AE124" i="94"/>
  <c r="AF124" i="94"/>
  <c r="AG124" i="94"/>
  <c r="AU124" i="94" s="1"/>
  <c r="AH124" i="94"/>
  <c r="AI124" i="94"/>
  <c r="AW124" i="94" s="1"/>
  <c r="AJ124" i="94"/>
  <c r="CN124" i="94" s="1"/>
  <c r="U124" i="86" s="1"/>
  <c r="AK124" i="94"/>
  <c r="CO124" i="94" s="1"/>
  <c r="V124" i="86" s="1"/>
  <c r="AL124" i="94"/>
  <c r="CP124" i="94" s="1"/>
  <c r="W124" i="86" s="1"/>
  <c r="AM124" i="94"/>
  <c r="AN124" i="94"/>
  <c r="AO124" i="94"/>
  <c r="BC124" i="94" s="1"/>
  <c r="AP124" i="94"/>
  <c r="BD124" i="94" s="1"/>
  <c r="AQ124" i="94"/>
  <c r="BE124" i="94" s="1"/>
  <c r="AR124" i="94"/>
  <c r="AT124" i="94"/>
  <c r="BB124" i="94"/>
  <c r="BF124" i="94"/>
  <c r="CJ124" i="94"/>
  <c r="Q124" i="86" s="1"/>
  <c r="CK124" i="94"/>
  <c r="R124" i="86" s="1"/>
  <c r="CR124" i="94"/>
  <c r="Y124" i="86" s="1"/>
  <c r="CS124" i="94"/>
  <c r="Z124" i="86" s="1"/>
  <c r="CT124" i="94"/>
  <c r="AA124" i="86" s="1"/>
  <c r="CU124" i="94"/>
  <c r="AB124" i="86" s="1"/>
  <c r="CV124" i="94"/>
  <c r="AC124" i="86" s="1"/>
  <c r="AE125" i="94"/>
  <c r="CI125" i="94" s="1"/>
  <c r="P125" i="86" s="1"/>
  <c r="AF125" i="94"/>
  <c r="CJ125" i="94" s="1"/>
  <c r="Q125" i="86" s="1"/>
  <c r="AG125" i="94"/>
  <c r="CK125" i="94" s="1"/>
  <c r="R125" i="86" s="1"/>
  <c r="AH125" i="94"/>
  <c r="CL125" i="94" s="1"/>
  <c r="S125" i="86" s="1"/>
  <c r="AI125" i="94"/>
  <c r="AW125" i="94" s="1"/>
  <c r="AJ125" i="94"/>
  <c r="AK125" i="94"/>
  <c r="AY125" i="94" s="1"/>
  <c r="AL125" i="94"/>
  <c r="AZ125" i="94" s="1"/>
  <c r="AM125" i="94"/>
  <c r="BA125" i="94" s="1"/>
  <c r="AN125" i="94"/>
  <c r="AO125" i="94"/>
  <c r="CS125" i="94" s="1"/>
  <c r="Z125" i="86" s="1"/>
  <c r="AP125" i="94"/>
  <c r="CT125" i="94" s="1"/>
  <c r="AA125" i="86" s="1"/>
  <c r="AQ125" i="94"/>
  <c r="CU125" i="94" s="1"/>
  <c r="AB125" i="86" s="1"/>
  <c r="AR125" i="94"/>
  <c r="AS125" i="94"/>
  <c r="AT125" i="94"/>
  <c r="AV125" i="94"/>
  <c r="AX125" i="94"/>
  <c r="BD125" i="94"/>
  <c r="BE125" i="94"/>
  <c r="BF125" i="94"/>
  <c r="CM125" i="94"/>
  <c r="T125" i="86" s="1"/>
  <c r="CN125" i="94"/>
  <c r="U125" i="86" s="1"/>
  <c r="CQ125" i="94"/>
  <c r="X125" i="86" s="1"/>
  <c r="CV125" i="94"/>
  <c r="AC125" i="86" s="1"/>
  <c r="AE126" i="94"/>
  <c r="AF126" i="94"/>
  <c r="CJ126" i="94" s="1"/>
  <c r="Q126" i="86" s="1"/>
  <c r="AG126" i="94"/>
  <c r="AH126" i="94"/>
  <c r="AI126" i="94"/>
  <c r="AJ126" i="94"/>
  <c r="AK126" i="94"/>
  <c r="AL126" i="94"/>
  <c r="AM126" i="94"/>
  <c r="AN126" i="94"/>
  <c r="CR126" i="94" s="1"/>
  <c r="AO126" i="94"/>
  <c r="BC126" i="94" s="1"/>
  <c r="AP126" i="94"/>
  <c r="AQ126" i="94"/>
  <c r="BE126" i="94" s="1"/>
  <c r="AR126" i="94"/>
  <c r="BF126" i="94" s="1"/>
  <c r="AS126" i="94"/>
  <c r="AU126" i="94"/>
  <c r="BI126" i="94" s="1"/>
  <c r="D126" i="86" s="1"/>
  <c r="AF126" i="86" s="1"/>
  <c r="AV126" i="94"/>
  <c r="AW126" i="94"/>
  <c r="BK126" i="94" s="1"/>
  <c r="F126" i="86" s="1"/>
  <c r="AX126" i="94"/>
  <c r="AY126" i="94"/>
  <c r="BM126" i="94" s="1"/>
  <c r="H126" i="86" s="1"/>
  <c r="AJ126" i="86" s="1"/>
  <c r="AZ126" i="94"/>
  <c r="BN126" i="94" s="1"/>
  <c r="I126" i="86" s="1"/>
  <c r="AK126" i="86" s="1"/>
  <c r="BA126" i="94"/>
  <c r="BD126" i="94"/>
  <c r="BR126" i="94" s="1"/>
  <c r="M126" i="86" s="1"/>
  <c r="BJ126" i="94"/>
  <c r="E126" i="86" s="1"/>
  <c r="AG126" i="86" s="1"/>
  <c r="BL126" i="94"/>
  <c r="G126" i="86" s="1"/>
  <c r="AI126" i="86" s="1"/>
  <c r="CI126" i="94"/>
  <c r="P126" i="86" s="1"/>
  <c r="CK126" i="94"/>
  <c r="R126" i="86" s="1"/>
  <c r="CL126" i="94"/>
  <c r="S126" i="86" s="1"/>
  <c r="CM126" i="94"/>
  <c r="CN126" i="94"/>
  <c r="U126" i="86" s="1"/>
  <c r="CO126" i="94"/>
  <c r="V126" i="86" s="1"/>
  <c r="CP126" i="94"/>
  <c r="W126" i="86" s="1"/>
  <c r="CQ126" i="94"/>
  <c r="X126" i="86" s="1"/>
  <c r="CS126" i="94"/>
  <c r="Z126" i="86" s="1"/>
  <c r="CT126" i="94"/>
  <c r="AA126" i="86" s="1"/>
  <c r="AE127" i="94"/>
  <c r="AS127" i="94" s="1"/>
  <c r="AF127" i="94"/>
  <c r="AG127" i="94"/>
  <c r="AU127" i="94" s="1"/>
  <c r="AH127" i="94"/>
  <c r="CL127" i="94" s="1"/>
  <c r="S127" i="86" s="1"/>
  <c r="AI127" i="94"/>
  <c r="CM127" i="94" s="1"/>
  <c r="T127" i="86" s="1"/>
  <c r="AJ127" i="94"/>
  <c r="AX127" i="94" s="1"/>
  <c r="AK127" i="94"/>
  <c r="AY127" i="94" s="1"/>
  <c r="AL127" i="94"/>
  <c r="AZ127" i="94" s="1"/>
  <c r="BN127" i="94" s="1"/>
  <c r="I127" i="86" s="1"/>
  <c r="AM127" i="94"/>
  <c r="BA127" i="94" s="1"/>
  <c r="AN127" i="94"/>
  <c r="CR127" i="94" s="1"/>
  <c r="Y127" i="86" s="1"/>
  <c r="AO127" i="94"/>
  <c r="AP127" i="94"/>
  <c r="CT127" i="94" s="1"/>
  <c r="AA127" i="86" s="1"/>
  <c r="AQ127" i="94"/>
  <c r="CU127" i="94" s="1"/>
  <c r="AB127" i="86" s="1"/>
  <c r="AR127" i="94"/>
  <c r="CV127" i="94" s="1"/>
  <c r="AC127" i="86" s="1"/>
  <c r="AT127" i="94"/>
  <c r="AV127" i="94"/>
  <c r="BB127" i="94"/>
  <c r="BC127" i="94"/>
  <c r="BD127" i="94"/>
  <c r="CJ127" i="94"/>
  <c r="Q127" i="86" s="1"/>
  <c r="CP127" i="94"/>
  <c r="W127" i="86" s="1"/>
  <c r="CS127" i="94"/>
  <c r="Z127" i="86" s="1"/>
  <c r="AE128" i="94"/>
  <c r="CI128" i="94" s="1"/>
  <c r="P128" i="86" s="1"/>
  <c r="AF128" i="94"/>
  <c r="AG128" i="94"/>
  <c r="AH128" i="94"/>
  <c r="AI128" i="94"/>
  <c r="AJ128" i="94"/>
  <c r="AK128" i="94"/>
  <c r="AL128" i="94"/>
  <c r="AM128" i="94"/>
  <c r="CQ128" i="94" s="1"/>
  <c r="X128" i="86" s="1"/>
  <c r="AN128" i="94"/>
  <c r="AO128" i="94"/>
  <c r="BC128" i="94" s="1"/>
  <c r="BQ128" i="94" s="1"/>
  <c r="L128" i="86" s="1"/>
  <c r="AP128" i="94"/>
  <c r="AQ128" i="94"/>
  <c r="AR128" i="94"/>
  <c r="AS128" i="94"/>
  <c r="AT128" i="94"/>
  <c r="AU128" i="94"/>
  <c r="BI128" i="94" s="1"/>
  <c r="D128" i="86" s="1"/>
  <c r="AF128" i="86" s="1"/>
  <c r="AV128" i="94"/>
  <c r="AW128" i="94"/>
  <c r="BK128" i="94" s="1"/>
  <c r="F128" i="86" s="1"/>
  <c r="AH128" i="86" s="1"/>
  <c r="AX128" i="94"/>
  <c r="BL128" i="94" s="1"/>
  <c r="G128" i="86" s="1"/>
  <c r="AY128" i="94"/>
  <c r="BM128" i="94" s="1"/>
  <c r="H128" i="86" s="1"/>
  <c r="AJ128" i="86" s="1"/>
  <c r="AZ128" i="94"/>
  <c r="BN128" i="94" s="1"/>
  <c r="I128" i="86" s="1"/>
  <c r="BA128" i="94"/>
  <c r="BO128" i="94" s="1"/>
  <c r="J128" i="86" s="1"/>
  <c r="BB128" i="94"/>
  <c r="BD128" i="94"/>
  <c r="BE128" i="94"/>
  <c r="BS128" i="94" s="1"/>
  <c r="N128" i="86" s="1"/>
  <c r="BF128" i="94"/>
  <c r="BT128" i="94" s="1"/>
  <c r="O128" i="86" s="1"/>
  <c r="BJ128" i="94"/>
  <c r="E128" i="86" s="1"/>
  <c r="AG128" i="86" s="1"/>
  <c r="BP128" i="94"/>
  <c r="K128" i="86" s="1"/>
  <c r="AM128" i="86" s="1"/>
  <c r="BR128" i="94"/>
  <c r="M128" i="86" s="1"/>
  <c r="AO128" i="86" s="1"/>
  <c r="CJ128" i="94"/>
  <c r="Q128" i="86" s="1"/>
  <c r="CK128" i="94"/>
  <c r="R128" i="86" s="1"/>
  <c r="CL128" i="94"/>
  <c r="S128" i="86" s="1"/>
  <c r="CM128" i="94"/>
  <c r="T128" i="86" s="1"/>
  <c r="CN128" i="94"/>
  <c r="U128" i="86" s="1"/>
  <c r="CO128" i="94"/>
  <c r="V128" i="86" s="1"/>
  <c r="CP128" i="94"/>
  <c r="W128" i="86" s="1"/>
  <c r="CR128" i="94"/>
  <c r="Y128" i="86" s="1"/>
  <c r="CT128" i="94"/>
  <c r="AA128" i="86" s="1"/>
  <c r="CU128" i="94"/>
  <c r="AB128" i="86" s="1"/>
  <c r="CV128" i="94"/>
  <c r="AE129" i="94"/>
  <c r="CI129" i="94" s="1"/>
  <c r="AF129" i="94"/>
  <c r="CJ129" i="94" s="1"/>
  <c r="Q129" i="86" s="1"/>
  <c r="AG129" i="94"/>
  <c r="CK129" i="94" s="1"/>
  <c r="R129" i="86" s="1"/>
  <c r="AH129" i="94"/>
  <c r="AI129" i="94"/>
  <c r="CM129" i="94" s="1"/>
  <c r="T129" i="86" s="1"/>
  <c r="AJ129" i="94"/>
  <c r="AX129" i="94" s="1"/>
  <c r="AK129" i="94"/>
  <c r="AY129" i="94" s="1"/>
  <c r="AL129" i="94"/>
  <c r="AZ129" i="94" s="1"/>
  <c r="AM129" i="94"/>
  <c r="CQ129" i="94" s="1"/>
  <c r="AN129" i="94"/>
  <c r="CR129" i="94" s="1"/>
  <c r="Y129" i="86" s="1"/>
  <c r="AO129" i="94"/>
  <c r="CS129" i="94" s="1"/>
  <c r="Z129" i="86" s="1"/>
  <c r="AP129" i="94"/>
  <c r="AQ129" i="94"/>
  <c r="CU129" i="94" s="1"/>
  <c r="AR129" i="94"/>
  <c r="BF129" i="94" s="1"/>
  <c r="AV129" i="94"/>
  <c r="AW129" i="94"/>
  <c r="BB129" i="94"/>
  <c r="BD129" i="94"/>
  <c r="CL129" i="94"/>
  <c r="S129" i="86" s="1"/>
  <c r="CN129" i="94"/>
  <c r="U129" i="86" s="1"/>
  <c r="CO129" i="94"/>
  <c r="V129" i="86" s="1"/>
  <c r="CT129" i="94"/>
  <c r="AA129" i="86" s="1"/>
  <c r="CV129" i="94"/>
  <c r="AC129" i="86" s="1"/>
  <c r="AE130" i="94"/>
  <c r="AS130" i="94" s="1"/>
  <c r="AF130" i="94"/>
  <c r="AT130" i="94" s="1"/>
  <c r="AG130" i="94"/>
  <c r="AU130" i="94" s="1"/>
  <c r="AH130" i="94"/>
  <c r="CL130" i="94" s="1"/>
  <c r="AI130" i="94"/>
  <c r="AJ130" i="94"/>
  <c r="AK130" i="94"/>
  <c r="AL130" i="94"/>
  <c r="AM130" i="94"/>
  <c r="BA130" i="94" s="1"/>
  <c r="AN130" i="94"/>
  <c r="BB130" i="94" s="1"/>
  <c r="AO130" i="94"/>
  <c r="AP130" i="94"/>
  <c r="AQ130" i="94"/>
  <c r="CU130" i="94" s="1"/>
  <c r="AR130" i="94"/>
  <c r="CV130" i="94" s="1"/>
  <c r="AC130" i="86" s="1"/>
  <c r="AW130" i="94"/>
  <c r="BK130" i="94" s="1"/>
  <c r="F130" i="86" s="1"/>
  <c r="AX130" i="94"/>
  <c r="BL130" i="94" s="1"/>
  <c r="G130" i="86" s="1"/>
  <c r="AI130" i="86" s="1"/>
  <c r="AY130" i="94"/>
  <c r="AZ130" i="94"/>
  <c r="BN130" i="94" s="1"/>
  <c r="I130" i="86" s="1"/>
  <c r="AK130" i="86" s="1"/>
  <c r="BC130" i="94"/>
  <c r="BQ130" i="94" s="1"/>
  <c r="L130" i="86" s="1"/>
  <c r="BD130" i="94"/>
  <c r="BR130" i="94" s="1"/>
  <c r="M130" i="86" s="1"/>
  <c r="BM130" i="94"/>
  <c r="H130" i="86" s="1"/>
  <c r="AJ130" i="86" s="1"/>
  <c r="BO130" i="94"/>
  <c r="J130" i="86" s="1"/>
  <c r="BP130" i="94"/>
  <c r="K130" i="86" s="1"/>
  <c r="CJ130" i="94"/>
  <c r="Q130" i="86" s="1"/>
  <c r="CK130" i="94"/>
  <c r="R130" i="86" s="1"/>
  <c r="CM130" i="94"/>
  <c r="T130" i="86" s="1"/>
  <c r="CN130" i="94"/>
  <c r="U130" i="86" s="1"/>
  <c r="CO130" i="94"/>
  <c r="V130" i="86" s="1"/>
  <c r="CP130" i="94"/>
  <c r="W130" i="86" s="1"/>
  <c r="CS130" i="94"/>
  <c r="Z130" i="86" s="1"/>
  <c r="CT130" i="94"/>
  <c r="AA130" i="86" s="1"/>
  <c r="AE131" i="94"/>
  <c r="CI131" i="94" s="1"/>
  <c r="AF131" i="94"/>
  <c r="AG131" i="94"/>
  <c r="AH131" i="94"/>
  <c r="AV131" i="94" s="1"/>
  <c r="AI131" i="94"/>
  <c r="AW131" i="94" s="1"/>
  <c r="AJ131" i="94"/>
  <c r="CN131" i="94" s="1"/>
  <c r="U131" i="86" s="1"/>
  <c r="AK131" i="94"/>
  <c r="CO131" i="94" s="1"/>
  <c r="V131" i="86" s="1"/>
  <c r="AL131" i="94"/>
  <c r="CP131" i="94" s="1"/>
  <c r="W131" i="86" s="1"/>
  <c r="AM131" i="94"/>
  <c r="CQ131" i="94" s="1"/>
  <c r="X131" i="86" s="1"/>
  <c r="AN131" i="94"/>
  <c r="AO131" i="94"/>
  <c r="BC131" i="94" s="1"/>
  <c r="AP131" i="94"/>
  <c r="BD131" i="94" s="1"/>
  <c r="AQ131" i="94"/>
  <c r="BE131" i="94" s="1"/>
  <c r="AR131" i="94"/>
  <c r="BF131" i="94" s="1"/>
  <c r="AT131" i="94"/>
  <c r="AU131" i="94"/>
  <c r="AX131" i="94"/>
  <c r="BB131" i="94"/>
  <c r="CJ131" i="94"/>
  <c r="Q131" i="86" s="1"/>
  <c r="CK131" i="94"/>
  <c r="R131" i="86" s="1"/>
  <c r="CR131" i="94"/>
  <c r="Y131" i="86" s="1"/>
  <c r="CS131" i="94"/>
  <c r="Z131" i="86" s="1"/>
  <c r="CT131" i="94"/>
  <c r="AA131" i="86" s="1"/>
  <c r="CU131" i="94"/>
  <c r="CV131" i="94"/>
  <c r="AC131" i="86" s="1"/>
  <c r="AE132" i="94"/>
  <c r="AS132" i="94" s="1"/>
  <c r="AF132" i="94"/>
  <c r="CJ132" i="94" s="1"/>
  <c r="Q132" i="86" s="1"/>
  <c r="AG132" i="94"/>
  <c r="AH132" i="94"/>
  <c r="AI132" i="94"/>
  <c r="AJ132" i="94"/>
  <c r="AK132" i="94"/>
  <c r="AL132" i="94"/>
  <c r="AM132" i="94"/>
  <c r="BA132" i="94" s="1"/>
  <c r="AN132" i="94"/>
  <c r="CR132" i="94" s="1"/>
  <c r="Y132" i="86" s="1"/>
  <c r="AO132" i="94"/>
  <c r="CS132" i="94" s="1"/>
  <c r="Z132" i="86" s="1"/>
  <c r="AP132" i="94"/>
  <c r="AQ132" i="94"/>
  <c r="CU132" i="94" s="1"/>
  <c r="AR132" i="94"/>
  <c r="AU132" i="94"/>
  <c r="BI132" i="94" s="1"/>
  <c r="D132" i="86" s="1"/>
  <c r="AF132" i="86" s="1"/>
  <c r="AV132" i="94"/>
  <c r="BJ132" i="94" s="1"/>
  <c r="E132" i="86" s="1"/>
  <c r="AG132" i="86" s="1"/>
  <c r="AW132" i="94"/>
  <c r="BK132" i="94" s="1"/>
  <c r="F132" i="86" s="1"/>
  <c r="AX132" i="94"/>
  <c r="BL132" i="94" s="1"/>
  <c r="G132" i="86" s="1"/>
  <c r="AY132" i="94"/>
  <c r="AZ132" i="94"/>
  <c r="BD132" i="94"/>
  <c r="BR132" i="94" s="1"/>
  <c r="M132" i="86" s="1"/>
  <c r="AO132" i="86" s="1"/>
  <c r="BF132" i="94"/>
  <c r="BT132" i="94" s="1"/>
  <c r="O132" i="86" s="1"/>
  <c r="AQ132" i="86" s="1"/>
  <c r="BM132" i="94"/>
  <c r="H132" i="86" s="1"/>
  <c r="BN132" i="94"/>
  <c r="I132" i="86" s="1"/>
  <c r="CK132" i="94"/>
  <c r="R132" i="86" s="1"/>
  <c r="CL132" i="94"/>
  <c r="S132" i="86" s="1"/>
  <c r="CM132" i="94"/>
  <c r="CN132" i="94"/>
  <c r="U132" i="86" s="1"/>
  <c r="CO132" i="94"/>
  <c r="V132" i="86" s="1"/>
  <c r="CP132" i="94"/>
  <c r="W132" i="86" s="1"/>
  <c r="CT132" i="94"/>
  <c r="AA132" i="86" s="1"/>
  <c r="CV132" i="94"/>
  <c r="AC132" i="86" s="1"/>
  <c r="AE133" i="94"/>
  <c r="AF133" i="94"/>
  <c r="AG133" i="94"/>
  <c r="AU133" i="94" s="1"/>
  <c r="AH133" i="94"/>
  <c r="CL133" i="94" s="1"/>
  <c r="S133" i="86" s="1"/>
  <c r="AI133" i="94"/>
  <c r="CM133" i="94" s="1"/>
  <c r="T133" i="86" s="1"/>
  <c r="AJ133" i="94"/>
  <c r="CN133" i="94" s="1"/>
  <c r="U133" i="86" s="1"/>
  <c r="AK133" i="94"/>
  <c r="CO133" i="94" s="1"/>
  <c r="V133" i="86" s="1"/>
  <c r="AL133" i="94"/>
  <c r="AM133" i="94"/>
  <c r="BA133" i="94" s="1"/>
  <c r="AN133" i="94"/>
  <c r="BB133" i="94" s="1"/>
  <c r="AO133" i="94"/>
  <c r="BC133" i="94" s="1"/>
  <c r="AP133" i="94"/>
  <c r="AQ133" i="94"/>
  <c r="AR133" i="94"/>
  <c r="CV133" i="94" s="1"/>
  <c r="AC133" i="86" s="1"/>
  <c r="AS133" i="94"/>
  <c r="AT133" i="94"/>
  <c r="AX133" i="94"/>
  <c r="AY133" i="94"/>
  <c r="AZ133" i="94"/>
  <c r="BN133" i="94" s="1"/>
  <c r="I133" i="86" s="1"/>
  <c r="AK133" i="86" s="1"/>
  <c r="BD133" i="94"/>
  <c r="BR133" i="94" s="1"/>
  <c r="M133" i="86" s="1"/>
  <c r="AO133" i="86" s="1"/>
  <c r="BE133" i="94"/>
  <c r="BS133" i="94" s="1"/>
  <c r="N133" i="86" s="1"/>
  <c r="BF133" i="94"/>
  <c r="BG133" i="94"/>
  <c r="B133" i="86" s="1"/>
  <c r="BH133" i="94"/>
  <c r="C133" i="86" s="1"/>
  <c r="AE133" i="86" s="1"/>
  <c r="CI133" i="94"/>
  <c r="P133" i="86" s="1"/>
  <c r="CJ133" i="94"/>
  <c r="Q133" i="86" s="1"/>
  <c r="CP133" i="94"/>
  <c r="W133" i="86" s="1"/>
  <c r="CQ133" i="94"/>
  <c r="CT133" i="94"/>
  <c r="AA133" i="86" s="1"/>
  <c r="CU133" i="94"/>
  <c r="AB133" i="86" s="1"/>
  <c r="AE134" i="94"/>
  <c r="CI134" i="94" s="1"/>
  <c r="P134" i="86" s="1"/>
  <c r="AF134" i="94"/>
  <c r="CJ134" i="94" s="1"/>
  <c r="Q134" i="86" s="1"/>
  <c r="AG134" i="94"/>
  <c r="AH134" i="94"/>
  <c r="AI134" i="94"/>
  <c r="AW134" i="94" s="1"/>
  <c r="BK134" i="94" s="1"/>
  <c r="F134" i="86" s="1"/>
  <c r="AJ134" i="94"/>
  <c r="AX134" i="94" s="1"/>
  <c r="AK134" i="94"/>
  <c r="CO134" i="94" s="1"/>
  <c r="V134" i="86" s="1"/>
  <c r="AL134" i="94"/>
  <c r="AZ134" i="94" s="1"/>
  <c r="AM134" i="94"/>
  <c r="CQ134" i="94" s="1"/>
  <c r="X134" i="86" s="1"/>
  <c r="AN134" i="94"/>
  <c r="CR134" i="94" s="1"/>
  <c r="Y134" i="86" s="1"/>
  <c r="AO134" i="94"/>
  <c r="AP134" i="94"/>
  <c r="AQ134" i="94"/>
  <c r="BE134" i="94" s="1"/>
  <c r="AR134" i="94"/>
  <c r="BF134" i="94" s="1"/>
  <c r="AS134" i="94"/>
  <c r="AU134" i="94"/>
  <c r="BI134" i="94" s="1"/>
  <c r="D134" i="86" s="1"/>
  <c r="AF134" i="86" s="1"/>
  <c r="AV134" i="94"/>
  <c r="BJ134" i="94" s="1"/>
  <c r="E134" i="86" s="1"/>
  <c r="BC134" i="94"/>
  <c r="BQ134" i="94" s="1"/>
  <c r="L134" i="86" s="1"/>
  <c r="BD134" i="94"/>
  <c r="BS134" i="94"/>
  <c r="N134" i="86" s="1"/>
  <c r="CK134" i="94"/>
  <c r="R134" i="86" s="1"/>
  <c r="CL134" i="94"/>
  <c r="S134" i="86" s="1"/>
  <c r="CN134" i="94"/>
  <c r="U134" i="86" s="1"/>
  <c r="CS134" i="94"/>
  <c r="Z134" i="86" s="1"/>
  <c r="CT134" i="94"/>
  <c r="AA134" i="86" s="1"/>
  <c r="CU134" i="94"/>
  <c r="CV134" i="94"/>
  <c r="AC134" i="86" s="1"/>
  <c r="CW134" i="94"/>
  <c r="AE135" i="94"/>
  <c r="AS135" i="94" s="1"/>
  <c r="AF135" i="94"/>
  <c r="CJ135" i="94" s="1"/>
  <c r="Q135" i="86" s="1"/>
  <c r="AG135" i="94"/>
  <c r="AH135" i="94"/>
  <c r="AI135" i="94"/>
  <c r="AJ135" i="94"/>
  <c r="AK135" i="94"/>
  <c r="AL135" i="94"/>
  <c r="AM135" i="94"/>
  <c r="BA135" i="94" s="1"/>
  <c r="AN135" i="94"/>
  <c r="BB135" i="94" s="1"/>
  <c r="AO135" i="94"/>
  <c r="AP135" i="94"/>
  <c r="AQ135" i="94"/>
  <c r="AR135" i="94"/>
  <c r="AU135" i="94"/>
  <c r="BI135" i="94" s="1"/>
  <c r="D135" i="86" s="1"/>
  <c r="AV135" i="94"/>
  <c r="BJ135" i="94" s="1"/>
  <c r="E135" i="86" s="1"/>
  <c r="AW135" i="94"/>
  <c r="BK135" i="94" s="1"/>
  <c r="F135" i="86" s="1"/>
  <c r="AX135" i="94"/>
  <c r="BL135" i="94" s="1"/>
  <c r="G135" i="86" s="1"/>
  <c r="AI135" i="86" s="1"/>
  <c r="AY135" i="94"/>
  <c r="AZ135" i="94"/>
  <c r="BN135" i="94" s="1"/>
  <c r="I135" i="86" s="1"/>
  <c r="AK135" i="86" s="1"/>
  <c r="BC135" i="94"/>
  <c r="BD135" i="94"/>
  <c r="BR135" i="94" s="1"/>
  <c r="M135" i="86" s="1"/>
  <c r="AO135" i="86" s="1"/>
  <c r="BE135" i="94"/>
  <c r="BS135" i="94" s="1"/>
  <c r="N135" i="86" s="1"/>
  <c r="AP135" i="86" s="1"/>
  <c r="BF135" i="94"/>
  <c r="BT135" i="94" s="1"/>
  <c r="O135" i="86" s="1"/>
  <c r="BM135" i="94"/>
  <c r="H135" i="86" s="1"/>
  <c r="AJ135" i="86" s="1"/>
  <c r="CK135" i="94"/>
  <c r="CL135" i="94"/>
  <c r="S135" i="86" s="1"/>
  <c r="CM135" i="94"/>
  <c r="T135" i="86" s="1"/>
  <c r="CN135" i="94"/>
  <c r="U135" i="86" s="1"/>
  <c r="CO135" i="94"/>
  <c r="V135" i="86" s="1"/>
  <c r="CP135" i="94"/>
  <c r="W135" i="86" s="1"/>
  <c r="CS135" i="94"/>
  <c r="Z135" i="86" s="1"/>
  <c r="CT135" i="94"/>
  <c r="AA135" i="86" s="1"/>
  <c r="CU135" i="94"/>
  <c r="AB135" i="86" s="1"/>
  <c r="CV135" i="94"/>
  <c r="AE136" i="94"/>
  <c r="AS136" i="94" s="1"/>
  <c r="AF136" i="94"/>
  <c r="CJ136" i="94" s="1"/>
  <c r="Q136" i="86" s="1"/>
  <c r="AG136" i="94"/>
  <c r="AU136" i="94" s="1"/>
  <c r="AH136" i="94"/>
  <c r="AV136" i="94" s="1"/>
  <c r="AI136" i="94"/>
  <c r="AJ136" i="94"/>
  <c r="CN136" i="94" s="1"/>
  <c r="U136" i="86" s="1"/>
  <c r="AK136" i="94"/>
  <c r="CO136" i="94" s="1"/>
  <c r="V136" i="86" s="1"/>
  <c r="AL136" i="94"/>
  <c r="CP136" i="94" s="1"/>
  <c r="W136" i="86" s="1"/>
  <c r="AM136" i="94"/>
  <c r="BA136" i="94" s="1"/>
  <c r="AN136" i="94"/>
  <c r="BB136" i="94" s="1"/>
  <c r="AO136" i="94"/>
  <c r="BC136" i="94" s="1"/>
  <c r="AP136" i="94"/>
  <c r="BD136" i="94" s="1"/>
  <c r="AQ136" i="94"/>
  <c r="AR136" i="94"/>
  <c r="BF136" i="94" s="1"/>
  <c r="AT136" i="94"/>
  <c r="AW136" i="94"/>
  <c r="BK136" i="94" s="1"/>
  <c r="F136" i="86" s="1"/>
  <c r="AX136" i="94"/>
  <c r="BE136" i="94"/>
  <c r="BS136" i="94" s="1"/>
  <c r="N136" i="86" s="1"/>
  <c r="CI136" i="94"/>
  <c r="CM136" i="94"/>
  <c r="T136" i="86" s="1"/>
  <c r="CS136" i="94"/>
  <c r="Z136" i="86" s="1"/>
  <c r="CU136" i="94"/>
  <c r="AB136" i="86" s="1"/>
  <c r="CV136" i="94"/>
  <c r="AC136" i="86" s="1"/>
  <c r="AE137" i="94"/>
  <c r="AF137" i="94"/>
  <c r="AG137" i="94"/>
  <c r="CK137" i="94" s="1"/>
  <c r="R137" i="86" s="1"/>
  <c r="AH137" i="94"/>
  <c r="AV137" i="94" s="1"/>
  <c r="AI137" i="94"/>
  <c r="AW137" i="94" s="1"/>
  <c r="AJ137" i="94"/>
  <c r="AX137" i="94" s="1"/>
  <c r="AK137" i="94"/>
  <c r="AY137" i="94" s="1"/>
  <c r="AL137" i="94"/>
  <c r="AZ137" i="94" s="1"/>
  <c r="AM137" i="94"/>
  <c r="AN137" i="94"/>
  <c r="AO137" i="94"/>
  <c r="AP137" i="94"/>
  <c r="AQ137" i="94"/>
  <c r="AR137" i="94"/>
  <c r="BF137" i="94" s="1"/>
  <c r="AS137" i="94"/>
  <c r="BG137" i="94" s="1"/>
  <c r="B137" i="86" s="1"/>
  <c r="AD137" i="86" s="1"/>
  <c r="AT137" i="94"/>
  <c r="BH137" i="94" s="1"/>
  <c r="C137" i="86" s="1"/>
  <c r="AE137" i="86" s="1"/>
  <c r="AU137" i="94"/>
  <c r="BA137" i="94"/>
  <c r="BO137" i="94" s="1"/>
  <c r="J137" i="86" s="1"/>
  <c r="AL137" i="86" s="1"/>
  <c r="BB137" i="94"/>
  <c r="BP137" i="94" s="1"/>
  <c r="K137" i="86" s="1"/>
  <c r="AM137" i="86" s="1"/>
  <c r="BC137" i="94"/>
  <c r="BQ137" i="94" s="1"/>
  <c r="L137" i="86" s="1"/>
  <c r="AN137" i="86" s="1"/>
  <c r="BD137" i="94"/>
  <c r="BR137" i="94" s="1"/>
  <c r="M137" i="86" s="1"/>
  <c r="BE137" i="94"/>
  <c r="CI137" i="94"/>
  <c r="P137" i="86" s="1"/>
  <c r="CJ137" i="94"/>
  <c r="Q137" i="86" s="1"/>
  <c r="CL137" i="94"/>
  <c r="S137" i="86" s="1"/>
  <c r="CM137" i="94"/>
  <c r="T137" i="86" s="1"/>
  <c r="CQ137" i="94"/>
  <c r="X137" i="86" s="1"/>
  <c r="CR137" i="94"/>
  <c r="Y137" i="86" s="1"/>
  <c r="CS137" i="94"/>
  <c r="Z137" i="86" s="1"/>
  <c r="CT137" i="94"/>
  <c r="CU137" i="94"/>
  <c r="AB137" i="86" s="1"/>
  <c r="CW137" i="94"/>
  <c r="AE138" i="94"/>
  <c r="AS138" i="94" s="1"/>
  <c r="AF138" i="94"/>
  <c r="AT138" i="94" s="1"/>
  <c r="AG138" i="94"/>
  <c r="AU138" i="94" s="1"/>
  <c r="AH138" i="94"/>
  <c r="AV138" i="94" s="1"/>
  <c r="AI138" i="94"/>
  <c r="CM138" i="94" s="1"/>
  <c r="T138" i="86" s="1"/>
  <c r="AJ138" i="94"/>
  <c r="CN138" i="94" s="1"/>
  <c r="U138" i="86" s="1"/>
  <c r="AK138" i="94"/>
  <c r="AL138" i="94"/>
  <c r="AM138" i="94"/>
  <c r="BA138" i="94" s="1"/>
  <c r="AN138" i="94"/>
  <c r="BB138" i="94" s="1"/>
  <c r="AO138" i="94"/>
  <c r="AP138" i="94"/>
  <c r="BD138" i="94" s="1"/>
  <c r="AQ138" i="94"/>
  <c r="CU138" i="94" s="1"/>
  <c r="AR138" i="94"/>
  <c r="CV138" i="94" s="1"/>
  <c r="AC138" i="86" s="1"/>
  <c r="AY138" i="94"/>
  <c r="AZ138" i="94"/>
  <c r="BC138" i="94"/>
  <c r="CK138" i="94"/>
  <c r="R138" i="86" s="1"/>
  <c r="CO138" i="94"/>
  <c r="V138" i="86" s="1"/>
  <c r="CP138" i="94"/>
  <c r="W138" i="86" s="1"/>
  <c r="CQ138" i="94"/>
  <c r="X138" i="86" s="1"/>
  <c r="CS138" i="94"/>
  <c r="Z138" i="86" s="1"/>
  <c r="AE139" i="94"/>
  <c r="CI139" i="94" s="1"/>
  <c r="AF139" i="94"/>
  <c r="AT139" i="94" s="1"/>
  <c r="AG139" i="94"/>
  <c r="AU139" i="94" s="1"/>
  <c r="AH139" i="94"/>
  <c r="AV139" i="94" s="1"/>
  <c r="AI139" i="94"/>
  <c r="AW139" i="94" s="1"/>
  <c r="AJ139" i="94"/>
  <c r="CN139" i="94" s="1"/>
  <c r="U139" i="86" s="1"/>
  <c r="AK139" i="94"/>
  <c r="AL139" i="94"/>
  <c r="CP139" i="94" s="1"/>
  <c r="W139" i="86" s="1"/>
  <c r="AM139" i="94"/>
  <c r="CQ139" i="94" s="1"/>
  <c r="X139" i="86" s="1"/>
  <c r="AN139" i="94"/>
  <c r="BB139" i="94" s="1"/>
  <c r="AO139" i="94"/>
  <c r="BC139" i="94" s="1"/>
  <c r="AP139" i="94"/>
  <c r="BD139" i="94" s="1"/>
  <c r="AQ139" i="94"/>
  <c r="BE139" i="94" s="1"/>
  <c r="AR139" i="94"/>
  <c r="BF139" i="94" s="1"/>
  <c r="AY139" i="94"/>
  <c r="AZ139" i="94"/>
  <c r="BA139" i="94"/>
  <c r="CO139" i="94"/>
  <c r="V139" i="86" s="1"/>
  <c r="CR139" i="94"/>
  <c r="Y139" i="86" s="1"/>
  <c r="CS139" i="94"/>
  <c r="Z139" i="86" s="1"/>
  <c r="CT139" i="94"/>
  <c r="AA139" i="86" s="1"/>
  <c r="CU139" i="94"/>
  <c r="CV139" i="94"/>
  <c r="AC139" i="86" s="1"/>
  <c r="AE140" i="94"/>
  <c r="AF140" i="94"/>
  <c r="AG140" i="94"/>
  <c r="CK140" i="94" s="1"/>
  <c r="R140" i="86" s="1"/>
  <c r="AH140" i="94"/>
  <c r="CL140" i="94" s="1"/>
  <c r="S140" i="86" s="1"/>
  <c r="AI140" i="94"/>
  <c r="AW140" i="94" s="1"/>
  <c r="AJ140" i="94"/>
  <c r="AK140" i="94"/>
  <c r="AL140" i="94"/>
  <c r="AM140" i="94"/>
  <c r="AN140" i="94"/>
  <c r="AO140" i="94"/>
  <c r="AP140" i="94"/>
  <c r="AQ140" i="94"/>
  <c r="BE140" i="94" s="1"/>
  <c r="BS140" i="94" s="1"/>
  <c r="N140" i="86" s="1"/>
  <c r="AR140" i="94"/>
  <c r="BF140" i="94" s="1"/>
  <c r="AS140" i="94"/>
  <c r="BG140" i="94" s="1"/>
  <c r="B140" i="86" s="1"/>
  <c r="AT140" i="94"/>
  <c r="BH140" i="94" s="1"/>
  <c r="C140" i="86" s="1"/>
  <c r="AX140" i="94"/>
  <c r="BL140" i="94" s="1"/>
  <c r="G140" i="86" s="1"/>
  <c r="AY140" i="94"/>
  <c r="AZ140" i="94"/>
  <c r="BN140" i="94" s="1"/>
  <c r="I140" i="86" s="1"/>
  <c r="AK140" i="86" s="1"/>
  <c r="BA140" i="94"/>
  <c r="BO140" i="94" s="1"/>
  <c r="J140" i="86" s="1"/>
  <c r="BB140" i="94"/>
  <c r="BP140" i="94" s="1"/>
  <c r="K140" i="86" s="1"/>
  <c r="BC140" i="94"/>
  <c r="BD140" i="94"/>
  <c r="BM140" i="94"/>
  <c r="H140" i="86" s="1"/>
  <c r="BQ140" i="94"/>
  <c r="L140" i="86" s="1"/>
  <c r="AN140" i="86" s="1"/>
  <c r="BR140" i="94"/>
  <c r="M140" i="86" s="1"/>
  <c r="AO140" i="86" s="1"/>
  <c r="CI140" i="94"/>
  <c r="P140" i="86" s="1"/>
  <c r="CJ140" i="94"/>
  <c r="Q140" i="86" s="1"/>
  <c r="CN140" i="94"/>
  <c r="U140" i="86" s="1"/>
  <c r="CO140" i="94"/>
  <c r="V140" i="86" s="1"/>
  <c r="CP140" i="94"/>
  <c r="W140" i="86" s="1"/>
  <c r="CQ140" i="94"/>
  <c r="X140" i="86" s="1"/>
  <c r="CR140" i="94"/>
  <c r="Y140" i="86" s="1"/>
  <c r="CS140" i="94"/>
  <c r="Z140" i="86" s="1"/>
  <c r="CT140" i="94"/>
  <c r="AA140" i="86" s="1"/>
  <c r="CY140" i="94"/>
  <c r="AE141" i="94"/>
  <c r="AF141" i="94"/>
  <c r="AG141" i="94"/>
  <c r="AU141" i="94" s="1"/>
  <c r="AH141" i="94"/>
  <c r="CL141" i="94" s="1"/>
  <c r="S141" i="86" s="1"/>
  <c r="AI141" i="94"/>
  <c r="CM141" i="94" s="1"/>
  <c r="T141" i="86" s="1"/>
  <c r="AJ141" i="94"/>
  <c r="CN141" i="94" s="1"/>
  <c r="U141" i="86" s="1"/>
  <c r="AK141" i="94"/>
  <c r="CO141" i="94" s="1"/>
  <c r="V141" i="86" s="1"/>
  <c r="AL141" i="94"/>
  <c r="AZ141" i="94" s="1"/>
  <c r="AM141" i="94"/>
  <c r="AN141" i="94"/>
  <c r="AO141" i="94"/>
  <c r="BC141" i="94" s="1"/>
  <c r="AP141" i="94"/>
  <c r="BD141" i="94" s="1"/>
  <c r="AQ141" i="94"/>
  <c r="BE141" i="94" s="1"/>
  <c r="AR141" i="94"/>
  <c r="CV141" i="94" s="1"/>
  <c r="AC141" i="86" s="1"/>
  <c r="AS141" i="94"/>
  <c r="BG141" i="94" s="1"/>
  <c r="B141" i="86" s="1"/>
  <c r="AD141" i="86" s="1"/>
  <c r="AT141" i="94"/>
  <c r="BH141" i="94" s="1"/>
  <c r="C141" i="86" s="1"/>
  <c r="AE141" i="86" s="1"/>
  <c r="BA141" i="94"/>
  <c r="BO141" i="94" s="1"/>
  <c r="J141" i="86" s="1"/>
  <c r="BB141" i="94"/>
  <c r="BP141" i="94"/>
  <c r="K141" i="86" s="1"/>
  <c r="AM141" i="86" s="1"/>
  <c r="CI141" i="94"/>
  <c r="P141" i="86" s="1"/>
  <c r="CJ141" i="94"/>
  <c r="Q141" i="86" s="1"/>
  <c r="CQ141" i="94"/>
  <c r="CR141" i="94"/>
  <c r="Y141" i="86" s="1"/>
  <c r="CS141" i="94"/>
  <c r="Z141" i="86" s="1"/>
  <c r="CT141" i="94"/>
  <c r="AA141" i="86" s="1"/>
  <c r="AE142" i="94"/>
  <c r="AF142" i="94"/>
  <c r="AG142" i="94"/>
  <c r="AH142" i="94"/>
  <c r="AI142" i="94"/>
  <c r="AW142" i="94" s="1"/>
  <c r="AJ142" i="94"/>
  <c r="AX142" i="94" s="1"/>
  <c r="AK142" i="94"/>
  <c r="CO142" i="94" s="1"/>
  <c r="V142" i="86" s="1"/>
  <c r="AL142" i="94"/>
  <c r="CP142" i="94" s="1"/>
  <c r="W142" i="86" s="1"/>
  <c r="AM142" i="94"/>
  <c r="AN142" i="94"/>
  <c r="AO142" i="94"/>
  <c r="BC142" i="94" s="1"/>
  <c r="AP142" i="94"/>
  <c r="AQ142" i="94"/>
  <c r="AR142" i="94"/>
  <c r="AS142" i="94"/>
  <c r="AT142" i="94"/>
  <c r="BH142" i="94" s="1"/>
  <c r="C142" i="86" s="1"/>
  <c r="AU142" i="94"/>
  <c r="AV142" i="94"/>
  <c r="AY142" i="94"/>
  <c r="BA142" i="94"/>
  <c r="BB142" i="94"/>
  <c r="BP142" i="94" s="1"/>
  <c r="K142" i="86" s="1"/>
  <c r="AM142" i="86" s="1"/>
  <c r="BD142" i="94"/>
  <c r="BE142" i="94"/>
  <c r="BF142" i="94"/>
  <c r="BT142" i="94" s="1"/>
  <c r="O142" i="86" s="1"/>
  <c r="AQ142" i="86" s="1"/>
  <c r="BG142" i="94"/>
  <c r="B142" i="86" s="1"/>
  <c r="AD142" i="86" s="1"/>
  <c r="BO142" i="94"/>
  <c r="J142" i="86" s="1"/>
  <c r="AL142" i="86" s="1"/>
  <c r="BS142" i="94"/>
  <c r="N142" i="86" s="1"/>
  <c r="CI142" i="94"/>
  <c r="P142" i="86" s="1"/>
  <c r="CJ142" i="94"/>
  <c r="Q142" i="86" s="1"/>
  <c r="CK142" i="94"/>
  <c r="CL142" i="94"/>
  <c r="S142" i="86" s="1"/>
  <c r="CM142" i="94"/>
  <c r="T142" i="86" s="1"/>
  <c r="CN142" i="94"/>
  <c r="U142" i="86" s="1"/>
  <c r="CQ142" i="94"/>
  <c r="X142" i="86" s="1"/>
  <c r="CR142" i="94"/>
  <c r="Y142" i="86" s="1"/>
  <c r="CT142" i="94"/>
  <c r="AA142" i="86" s="1"/>
  <c r="CU142" i="94"/>
  <c r="CV142" i="94"/>
  <c r="AC142" i="86" s="1"/>
  <c r="CW142" i="94"/>
  <c r="AE143" i="94"/>
  <c r="AF143" i="94"/>
  <c r="AG143" i="94"/>
  <c r="CK143" i="94" s="1"/>
  <c r="R143" i="86" s="1"/>
  <c r="AH143" i="94"/>
  <c r="CL143" i="94" s="1"/>
  <c r="S143" i="86" s="1"/>
  <c r="AI143" i="94"/>
  <c r="CM143" i="94" s="1"/>
  <c r="T143" i="86" s="1"/>
  <c r="AJ143" i="94"/>
  <c r="AX143" i="94" s="1"/>
  <c r="AK143" i="94"/>
  <c r="AY143" i="94" s="1"/>
  <c r="AL143" i="94"/>
  <c r="AZ143" i="94" s="1"/>
  <c r="AM143" i="94"/>
  <c r="BA143" i="94" s="1"/>
  <c r="AN143" i="94"/>
  <c r="BB143" i="94" s="1"/>
  <c r="BP143" i="94" s="1"/>
  <c r="K143" i="86" s="1"/>
  <c r="AO143" i="94"/>
  <c r="BC143" i="94" s="1"/>
  <c r="AP143" i="94"/>
  <c r="CT143" i="94" s="1"/>
  <c r="AA143" i="86" s="1"/>
  <c r="AQ143" i="94"/>
  <c r="CU143" i="94" s="1"/>
  <c r="AB143" i="86" s="1"/>
  <c r="AR143" i="94"/>
  <c r="AS143" i="94"/>
  <c r="AT143" i="94"/>
  <c r="BH143" i="94" s="1"/>
  <c r="C143" i="86" s="1"/>
  <c r="AE143" i="86" s="1"/>
  <c r="BE143" i="94"/>
  <c r="BF143" i="94"/>
  <c r="BG143" i="94"/>
  <c r="B143" i="86" s="1"/>
  <c r="BO143" i="94"/>
  <c r="J143" i="86" s="1"/>
  <c r="AL143" i="86" s="1"/>
  <c r="BT143" i="94"/>
  <c r="O143" i="86" s="1"/>
  <c r="CI143" i="94"/>
  <c r="CJ143" i="94"/>
  <c r="Q143" i="86" s="1"/>
  <c r="CQ143" i="94"/>
  <c r="X143" i="86" s="1"/>
  <c r="CR143" i="94"/>
  <c r="Y143" i="86" s="1"/>
  <c r="CV143" i="94"/>
  <c r="AC143" i="86" s="1"/>
  <c r="AE144" i="94"/>
  <c r="AF144" i="94"/>
  <c r="AG144" i="94"/>
  <c r="AU144" i="94" s="1"/>
  <c r="AH144" i="94"/>
  <c r="AV144" i="94" s="1"/>
  <c r="AI144" i="94"/>
  <c r="CM144" i="94" s="1"/>
  <c r="T144" i="86" s="1"/>
  <c r="AJ144" i="94"/>
  <c r="AX144" i="94" s="1"/>
  <c r="AK144" i="94"/>
  <c r="CO144" i="94" s="1"/>
  <c r="V144" i="86" s="1"/>
  <c r="AL144" i="94"/>
  <c r="CP144" i="94" s="1"/>
  <c r="W144" i="86" s="1"/>
  <c r="AM144" i="94"/>
  <c r="AN144" i="94"/>
  <c r="AO144" i="94"/>
  <c r="BC144" i="94" s="1"/>
  <c r="AP144" i="94"/>
  <c r="BD144" i="94" s="1"/>
  <c r="AQ144" i="94"/>
  <c r="BE144" i="94" s="1"/>
  <c r="AR144" i="94"/>
  <c r="AS144" i="94"/>
  <c r="BG144" i="94" s="1"/>
  <c r="B144" i="86" s="1"/>
  <c r="AT144" i="94"/>
  <c r="BH144" i="94" s="1"/>
  <c r="C144" i="86" s="1"/>
  <c r="BA144" i="94"/>
  <c r="BO144" i="94" s="1"/>
  <c r="J144" i="86" s="1"/>
  <c r="BB144" i="94"/>
  <c r="BP144" i="94" s="1"/>
  <c r="K144" i="86" s="1"/>
  <c r="AM144" i="86" s="1"/>
  <c r="BF144" i="94"/>
  <c r="BT144" i="94" s="1"/>
  <c r="O144" i="86" s="1"/>
  <c r="CI144" i="94"/>
  <c r="CJ144" i="94"/>
  <c r="Q144" i="86" s="1"/>
  <c r="CK144" i="94"/>
  <c r="R144" i="86" s="1"/>
  <c r="CQ144" i="94"/>
  <c r="CR144" i="94"/>
  <c r="Y144" i="86" s="1"/>
  <c r="CS144" i="94"/>
  <c r="Z144" i="86" s="1"/>
  <c r="CT144" i="94"/>
  <c r="AA144" i="86" s="1"/>
  <c r="CU144" i="94"/>
  <c r="AB144" i="86" s="1"/>
  <c r="CV144" i="94"/>
  <c r="AC144" i="86" s="1"/>
  <c r="AE145" i="94"/>
  <c r="AF145" i="94"/>
  <c r="CJ145" i="94" s="1"/>
  <c r="Q145" i="86" s="1"/>
  <c r="AG145" i="94"/>
  <c r="CK145" i="94" s="1"/>
  <c r="R145" i="86" s="1"/>
  <c r="AH145" i="94"/>
  <c r="AV145" i="94" s="1"/>
  <c r="AI145" i="94"/>
  <c r="AW145" i="94" s="1"/>
  <c r="AJ145" i="94"/>
  <c r="AX145" i="94" s="1"/>
  <c r="AK145" i="94"/>
  <c r="AY145" i="94" s="1"/>
  <c r="AL145" i="94"/>
  <c r="CP145" i="94" s="1"/>
  <c r="W145" i="86" s="1"/>
  <c r="AM145" i="94"/>
  <c r="CQ145" i="94" s="1"/>
  <c r="AN145" i="94"/>
  <c r="CR145" i="94" s="1"/>
  <c r="Y145" i="86" s="1"/>
  <c r="AO145" i="94"/>
  <c r="CS145" i="94" s="1"/>
  <c r="Z145" i="86" s="1"/>
  <c r="AP145" i="94"/>
  <c r="AQ145" i="94"/>
  <c r="CU145" i="94" s="1"/>
  <c r="AR145" i="94"/>
  <c r="BF145" i="94" s="1"/>
  <c r="AS145" i="94"/>
  <c r="AT145" i="94"/>
  <c r="BB145" i="94"/>
  <c r="BC145" i="94"/>
  <c r="BD145" i="94"/>
  <c r="CI145" i="94"/>
  <c r="P145" i="86" s="1"/>
  <c r="CT145" i="94"/>
  <c r="AA145" i="86" s="1"/>
  <c r="AE146" i="94"/>
  <c r="AS146" i="94" s="1"/>
  <c r="AF146" i="94"/>
  <c r="AT146" i="94" s="1"/>
  <c r="AG146" i="94"/>
  <c r="CK146" i="94" s="1"/>
  <c r="AH146" i="94"/>
  <c r="AV146" i="94" s="1"/>
  <c r="AI146" i="94"/>
  <c r="CM146" i="94" s="1"/>
  <c r="T146" i="86" s="1"/>
  <c r="AJ146" i="94"/>
  <c r="CN146" i="94" s="1"/>
  <c r="U146" i="86" s="1"/>
  <c r="AK146" i="94"/>
  <c r="AY146" i="94" s="1"/>
  <c r="AL146" i="94"/>
  <c r="AM146" i="94"/>
  <c r="BA146" i="94" s="1"/>
  <c r="AN146" i="94"/>
  <c r="BB146" i="94" s="1"/>
  <c r="AO146" i="94"/>
  <c r="BC146" i="94" s="1"/>
  <c r="AP146" i="94"/>
  <c r="BD146" i="94" s="1"/>
  <c r="AQ146" i="94"/>
  <c r="CU146" i="94" s="1"/>
  <c r="AR146" i="94"/>
  <c r="CV146" i="94" s="1"/>
  <c r="AC146" i="86" s="1"/>
  <c r="AU146" i="94"/>
  <c r="AZ146" i="94"/>
  <c r="CJ146" i="94"/>
  <c r="Q146" i="86" s="1"/>
  <c r="CL146" i="94"/>
  <c r="S146" i="86" s="1"/>
  <c r="CO146" i="94"/>
  <c r="V146" i="86" s="1"/>
  <c r="CP146" i="94"/>
  <c r="W146" i="86" s="1"/>
  <c r="CQ146" i="94"/>
  <c r="X146" i="86" s="1"/>
  <c r="CR146" i="94"/>
  <c r="Y146" i="86" s="1"/>
  <c r="CS146" i="94"/>
  <c r="Z146" i="86" s="1"/>
  <c r="CT146" i="94"/>
  <c r="AA146" i="86" s="1"/>
  <c r="CY146" i="94"/>
  <c r="AE147" i="94"/>
  <c r="CI147" i="94" s="1"/>
  <c r="P147" i="86" s="1"/>
  <c r="AF147" i="94"/>
  <c r="CJ147" i="94" s="1"/>
  <c r="AG147" i="94"/>
  <c r="AH147" i="94"/>
  <c r="AV147" i="94" s="1"/>
  <c r="AI147" i="94"/>
  <c r="AW147" i="94" s="1"/>
  <c r="AJ147" i="94"/>
  <c r="CN147" i="94" s="1"/>
  <c r="U147" i="86" s="1"/>
  <c r="AK147" i="94"/>
  <c r="CO147" i="94" s="1"/>
  <c r="V147" i="86" s="1"/>
  <c r="AL147" i="94"/>
  <c r="CP147" i="94" s="1"/>
  <c r="W147" i="86" s="1"/>
  <c r="AM147" i="94"/>
  <c r="CQ147" i="94" s="1"/>
  <c r="X147" i="86" s="1"/>
  <c r="AN147" i="94"/>
  <c r="BB147" i="94" s="1"/>
  <c r="AO147" i="94"/>
  <c r="AP147" i="94"/>
  <c r="BD147" i="94" s="1"/>
  <c r="AQ147" i="94"/>
  <c r="BE147" i="94" s="1"/>
  <c r="AR147" i="94"/>
  <c r="BF147" i="94" s="1"/>
  <c r="AT147" i="94"/>
  <c r="AU147" i="94"/>
  <c r="AY147" i="94"/>
  <c r="BC147" i="94"/>
  <c r="CK147" i="94"/>
  <c r="R147" i="86" s="1"/>
  <c r="CL147" i="94"/>
  <c r="S147" i="86" s="1"/>
  <c r="CR147" i="94"/>
  <c r="Y147" i="86" s="1"/>
  <c r="CS147" i="94"/>
  <c r="Z147" i="86" s="1"/>
  <c r="CT147" i="94"/>
  <c r="AA147" i="86" s="1"/>
  <c r="CU147" i="94"/>
  <c r="CV147" i="94"/>
  <c r="AC147" i="86" s="1"/>
  <c r="AE148" i="94"/>
  <c r="AS148" i="94" s="1"/>
  <c r="AF148" i="94"/>
  <c r="AT148" i="94" s="1"/>
  <c r="AG148" i="94"/>
  <c r="CK148" i="94" s="1"/>
  <c r="R148" i="86" s="1"/>
  <c r="AH148" i="94"/>
  <c r="CL148" i="94" s="1"/>
  <c r="AI148" i="94"/>
  <c r="AJ148" i="94"/>
  <c r="AX148" i="94" s="1"/>
  <c r="AK148" i="94"/>
  <c r="AY148" i="94" s="1"/>
  <c r="AL148" i="94"/>
  <c r="AZ148" i="94" s="1"/>
  <c r="AM148" i="94"/>
  <c r="CQ148" i="94" s="1"/>
  <c r="X148" i="86" s="1"/>
  <c r="AN148" i="94"/>
  <c r="CR148" i="94" s="1"/>
  <c r="Y148" i="86" s="1"/>
  <c r="AO148" i="94"/>
  <c r="BC148" i="94" s="1"/>
  <c r="AP148" i="94"/>
  <c r="BD148" i="94" s="1"/>
  <c r="AQ148" i="94"/>
  <c r="AR148" i="94"/>
  <c r="AW148" i="94"/>
  <c r="BA148" i="94"/>
  <c r="BE148" i="94"/>
  <c r="BF148" i="94"/>
  <c r="CM148" i="94"/>
  <c r="T148" i="86" s="1"/>
  <c r="CN148" i="94"/>
  <c r="U148" i="86" s="1"/>
  <c r="CO148" i="94"/>
  <c r="V148" i="86" s="1"/>
  <c r="CP148" i="94"/>
  <c r="W148" i="86" s="1"/>
  <c r="CU148" i="94"/>
  <c r="CV148" i="94"/>
  <c r="AC148" i="86" s="1"/>
  <c r="AE149" i="94"/>
  <c r="AS149" i="94" s="1"/>
  <c r="AF149" i="94"/>
  <c r="AT149" i="94" s="1"/>
  <c r="AG149" i="94"/>
  <c r="AH149" i="94"/>
  <c r="AV149" i="94" s="1"/>
  <c r="AI149" i="94"/>
  <c r="CM149" i="94" s="1"/>
  <c r="T149" i="86" s="1"/>
  <c r="AJ149" i="94"/>
  <c r="CN149" i="94" s="1"/>
  <c r="U149" i="86" s="1"/>
  <c r="AK149" i="94"/>
  <c r="AL149" i="94"/>
  <c r="AZ149" i="94" s="1"/>
  <c r="AM149" i="94"/>
  <c r="BA149" i="94" s="1"/>
  <c r="AN149" i="94"/>
  <c r="BB149" i="94" s="1"/>
  <c r="AO149" i="94"/>
  <c r="AP149" i="94"/>
  <c r="BD149" i="94" s="1"/>
  <c r="AQ149" i="94"/>
  <c r="CU149" i="94" s="1"/>
  <c r="AR149" i="94"/>
  <c r="AU149" i="94"/>
  <c r="AX149" i="94"/>
  <c r="AY149" i="94"/>
  <c r="BC149" i="94"/>
  <c r="BF149" i="94"/>
  <c r="BT149" i="94" s="1"/>
  <c r="O149" i="86" s="1"/>
  <c r="AQ149" i="86" s="1"/>
  <c r="CK149" i="94"/>
  <c r="R149" i="86" s="1"/>
  <c r="CO149" i="94"/>
  <c r="V149" i="86" s="1"/>
  <c r="CP149" i="94"/>
  <c r="W149" i="86" s="1"/>
  <c r="CR149" i="94"/>
  <c r="Y149" i="86" s="1"/>
  <c r="CS149" i="94"/>
  <c r="Z149" i="86" s="1"/>
  <c r="CV149" i="94"/>
  <c r="AC149" i="86" s="1"/>
  <c r="AE150" i="94"/>
  <c r="CI150" i="94" s="1"/>
  <c r="AF150" i="94"/>
  <c r="AG150" i="94"/>
  <c r="CK150" i="94" s="1"/>
  <c r="R150" i="86" s="1"/>
  <c r="AH150" i="94"/>
  <c r="AV150" i="94" s="1"/>
  <c r="AI150" i="94"/>
  <c r="AW150" i="94" s="1"/>
  <c r="AJ150" i="94"/>
  <c r="AX150" i="94" s="1"/>
  <c r="AK150" i="94"/>
  <c r="AY150" i="94" s="1"/>
  <c r="AL150" i="94"/>
  <c r="CP150" i="94" s="1"/>
  <c r="W150" i="86" s="1"/>
  <c r="AM150" i="94"/>
  <c r="CQ150" i="94" s="1"/>
  <c r="X150" i="86" s="1"/>
  <c r="AN150" i="94"/>
  <c r="AO150" i="94"/>
  <c r="CS150" i="94" s="1"/>
  <c r="Z150" i="86" s="1"/>
  <c r="AP150" i="94"/>
  <c r="BD150" i="94" s="1"/>
  <c r="BR150" i="94" s="1"/>
  <c r="M150" i="86" s="1"/>
  <c r="AQ150" i="94"/>
  <c r="BE150" i="94" s="1"/>
  <c r="AR150" i="94"/>
  <c r="AS150" i="94"/>
  <c r="AT150" i="94"/>
  <c r="BA150" i="94"/>
  <c r="BB150" i="94"/>
  <c r="BC150" i="94"/>
  <c r="BF150" i="94"/>
  <c r="BT150" i="94" s="1"/>
  <c r="O150" i="86" s="1"/>
  <c r="CJ150" i="94"/>
  <c r="Q150" i="86" s="1"/>
  <c r="CR150" i="94"/>
  <c r="Y150" i="86" s="1"/>
  <c r="CU150" i="94"/>
  <c r="CV150" i="94"/>
  <c r="AC150" i="86" s="1"/>
  <c r="AE151" i="94"/>
  <c r="AF151" i="94"/>
  <c r="AT151" i="94" s="1"/>
  <c r="AG151" i="94"/>
  <c r="AH151" i="94"/>
  <c r="AI151" i="94"/>
  <c r="AJ151" i="94"/>
  <c r="AK151" i="94"/>
  <c r="AL151" i="94"/>
  <c r="AM151" i="94"/>
  <c r="BA151" i="94" s="1"/>
  <c r="AN151" i="94"/>
  <c r="BB151" i="94" s="1"/>
  <c r="AO151" i="94"/>
  <c r="AP151" i="94"/>
  <c r="AQ151" i="94"/>
  <c r="AR151" i="94"/>
  <c r="AS151" i="94"/>
  <c r="AU151" i="94"/>
  <c r="BI151" i="94" s="1"/>
  <c r="D151" i="86" s="1"/>
  <c r="AF151" i="86" s="1"/>
  <c r="AV151" i="94"/>
  <c r="BJ151" i="94" s="1"/>
  <c r="E151" i="86" s="1"/>
  <c r="AG151" i="86" s="1"/>
  <c r="AW151" i="94"/>
  <c r="BK151" i="94" s="1"/>
  <c r="F151" i="86" s="1"/>
  <c r="AH151" i="86" s="1"/>
  <c r="AX151" i="94"/>
  <c r="BL151" i="94" s="1"/>
  <c r="G151" i="86" s="1"/>
  <c r="AI151" i="86" s="1"/>
  <c r="AY151" i="94"/>
  <c r="AZ151" i="94"/>
  <c r="BN151" i="94" s="1"/>
  <c r="I151" i="86" s="1"/>
  <c r="AK151" i="86" s="1"/>
  <c r="BC151" i="94"/>
  <c r="BQ151" i="94" s="1"/>
  <c r="L151" i="86" s="1"/>
  <c r="AN151" i="86" s="1"/>
  <c r="BD151" i="94"/>
  <c r="BR151" i="94" s="1"/>
  <c r="M151" i="86" s="1"/>
  <c r="AO151" i="86" s="1"/>
  <c r="BE151" i="94"/>
  <c r="BS151" i="94" s="1"/>
  <c r="N151" i="86" s="1"/>
  <c r="BF151" i="94"/>
  <c r="BM151" i="94"/>
  <c r="H151" i="86" s="1"/>
  <c r="AJ151" i="86" s="1"/>
  <c r="BT151" i="94"/>
  <c r="O151" i="86" s="1"/>
  <c r="AQ151" i="86" s="1"/>
  <c r="CI151" i="94"/>
  <c r="P151" i="86" s="1"/>
  <c r="CK151" i="94"/>
  <c r="R151" i="86" s="1"/>
  <c r="CL151" i="94"/>
  <c r="S151" i="86" s="1"/>
  <c r="CM151" i="94"/>
  <c r="T151" i="86" s="1"/>
  <c r="CN151" i="94"/>
  <c r="U151" i="86" s="1"/>
  <c r="CO151" i="94"/>
  <c r="V151" i="86" s="1"/>
  <c r="CP151" i="94"/>
  <c r="W151" i="86" s="1"/>
  <c r="CQ151" i="94"/>
  <c r="X151" i="86" s="1"/>
  <c r="CS151" i="94"/>
  <c r="Z151" i="86" s="1"/>
  <c r="CT151" i="94"/>
  <c r="AA151" i="86" s="1"/>
  <c r="CU151" i="94"/>
  <c r="CV151" i="94"/>
  <c r="AC151" i="86" s="1"/>
  <c r="AG2" i="93"/>
  <c r="AH2" i="93"/>
  <c r="AW2" i="93" s="1"/>
  <c r="AI2" i="93"/>
  <c r="CQ2" i="93" s="1"/>
  <c r="P49" i="85" s="1"/>
  <c r="AJ2" i="93"/>
  <c r="AY2" i="93" s="1"/>
  <c r="AK2" i="93"/>
  <c r="CS2" i="93" s="1"/>
  <c r="AL2" i="93"/>
  <c r="CT2" i="93" s="1"/>
  <c r="S49" i="85" s="1"/>
  <c r="AM2" i="93"/>
  <c r="BB2" i="93" s="1"/>
  <c r="BQ2" i="93" s="1"/>
  <c r="H49" i="85" s="1"/>
  <c r="AN2" i="93"/>
  <c r="AO2" i="93"/>
  <c r="CW2" i="93" s="1"/>
  <c r="V49" i="85" s="1"/>
  <c r="AP2" i="93"/>
  <c r="BE2" i="93" s="1"/>
  <c r="AQ2" i="93"/>
  <c r="BF2" i="93" s="1"/>
  <c r="BU2" i="93" s="1"/>
  <c r="L49" i="85" s="1"/>
  <c r="AR2" i="93"/>
  <c r="BG2" i="93" s="1"/>
  <c r="BV2" i="93" s="1"/>
  <c r="M49" i="85" s="1"/>
  <c r="AS2" i="93"/>
  <c r="DA2" i="93" s="1"/>
  <c r="AT2" i="93"/>
  <c r="DB2" i="93" s="1"/>
  <c r="AU2" i="93"/>
  <c r="AV2" i="93"/>
  <c r="BK2" i="93" s="1"/>
  <c r="B49" i="85" s="1"/>
  <c r="BA2" i="93"/>
  <c r="BC2" i="93"/>
  <c r="BR2" i="93" s="1"/>
  <c r="I49" i="85" s="1"/>
  <c r="BD2" i="93"/>
  <c r="CO2" i="93"/>
  <c r="N49" i="85" s="1"/>
  <c r="CU2" i="93"/>
  <c r="T49" i="85" s="1"/>
  <c r="CV2" i="93"/>
  <c r="CY2" i="93"/>
  <c r="X49" i="85" s="1"/>
  <c r="CZ2" i="93"/>
  <c r="Y49" i="85" s="1"/>
  <c r="AG3" i="93"/>
  <c r="AV3" i="93" s="1"/>
  <c r="BK3" i="93" s="1"/>
  <c r="B57" i="85" s="1"/>
  <c r="AH3" i="93"/>
  <c r="CP3" i="93" s="1"/>
  <c r="AI3" i="93"/>
  <c r="AX3" i="93" s="1"/>
  <c r="AJ3" i="93"/>
  <c r="CR3" i="93" s="1"/>
  <c r="Q57" i="85" s="1"/>
  <c r="AK3" i="93"/>
  <c r="CS3" i="93" s="1"/>
  <c r="R57" i="85" s="1"/>
  <c r="AL3" i="93"/>
  <c r="AM3" i="93"/>
  <c r="BB3" i="93" s="1"/>
  <c r="AN3" i="93"/>
  <c r="BC3" i="93" s="1"/>
  <c r="BR3" i="93" s="1"/>
  <c r="I57" i="85" s="1"/>
  <c r="AO3" i="93"/>
  <c r="BD3" i="93" s="1"/>
  <c r="BS3" i="93" s="1"/>
  <c r="J57" i="85" s="1"/>
  <c r="AP3" i="93"/>
  <c r="AQ3" i="93"/>
  <c r="BF3" i="93" s="1"/>
  <c r="BU3" i="93" s="1"/>
  <c r="L57" i="85" s="1"/>
  <c r="AR3" i="93"/>
  <c r="BG3" i="93" s="1"/>
  <c r="BV3" i="93" s="1"/>
  <c r="M57" i="85" s="1"/>
  <c r="AS3" i="93"/>
  <c r="DA3" i="93" s="1"/>
  <c r="AT3" i="93"/>
  <c r="AU3" i="93"/>
  <c r="BJ3" i="93" s="1"/>
  <c r="AW3" i="93"/>
  <c r="BE3" i="93"/>
  <c r="CO3" i="93"/>
  <c r="N57" i="85" s="1"/>
  <c r="CU3" i="93"/>
  <c r="CV3" i="93"/>
  <c r="U57" i="85" s="1"/>
  <c r="CW3" i="93"/>
  <c r="V57" i="85" s="1"/>
  <c r="CX3" i="93"/>
  <c r="W57" i="85" s="1"/>
  <c r="CY3" i="93"/>
  <c r="X57" i="85" s="1"/>
  <c r="CZ3" i="93"/>
  <c r="Y57" i="85" s="1"/>
  <c r="AG4" i="93"/>
  <c r="AH4" i="93"/>
  <c r="AW4" i="93" s="1"/>
  <c r="AI4" i="93"/>
  <c r="CQ4" i="93" s="1"/>
  <c r="P66" i="85" s="1"/>
  <c r="AJ4" i="93"/>
  <c r="CR4" i="93" s="1"/>
  <c r="Q66" i="85" s="1"/>
  <c r="AK4" i="93"/>
  <c r="CS4" i="93" s="1"/>
  <c r="R66" i="85" s="1"/>
  <c r="AL4" i="93"/>
  <c r="BA4" i="93" s="1"/>
  <c r="AM4" i="93"/>
  <c r="BB4" i="93" s="1"/>
  <c r="BQ4" i="93" s="1"/>
  <c r="H66" i="85" s="1"/>
  <c r="AN4" i="93"/>
  <c r="BC4" i="93" s="1"/>
  <c r="BR4" i="93" s="1"/>
  <c r="I66" i="85" s="1"/>
  <c r="AO4" i="93"/>
  <c r="AP4" i="93"/>
  <c r="BE4" i="93" s="1"/>
  <c r="AQ4" i="93"/>
  <c r="BF4" i="93" s="1"/>
  <c r="BU4" i="93" s="1"/>
  <c r="L66" i="85" s="1"/>
  <c r="AR4" i="93"/>
  <c r="BG4" i="93" s="1"/>
  <c r="BV4" i="93" s="1"/>
  <c r="M66" i="85" s="1"/>
  <c r="AS4" i="93"/>
  <c r="BH4" i="93" s="1"/>
  <c r="BW4" i="93" s="1"/>
  <c r="AT4" i="93"/>
  <c r="BI4" i="93" s="1"/>
  <c r="AU4" i="93"/>
  <c r="AV4" i="93"/>
  <c r="BK4" i="93" s="1"/>
  <c r="B66" i="85" s="1"/>
  <c r="BD4" i="93"/>
  <c r="BS4" i="93" s="1"/>
  <c r="J66" i="85" s="1"/>
  <c r="BJ4" i="93"/>
  <c r="BY4" i="93" s="1"/>
  <c r="CO4" i="93"/>
  <c r="CP4" i="93"/>
  <c r="O66" i="85" s="1"/>
  <c r="CU4" i="93"/>
  <c r="CV4" i="93"/>
  <c r="U66" i="85" s="1"/>
  <c r="CW4" i="93"/>
  <c r="V66" i="85" s="1"/>
  <c r="CX4" i="93"/>
  <c r="W66" i="85" s="1"/>
  <c r="CY4" i="93"/>
  <c r="X66" i="85" s="1"/>
  <c r="CZ4" i="93"/>
  <c r="Y66" i="85" s="1"/>
  <c r="DA4" i="93"/>
  <c r="DB4" i="93"/>
  <c r="DC4" i="93"/>
  <c r="AG5" i="93"/>
  <c r="AV5" i="93" s="1"/>
  <c r="BK5" i="93" s="1"/>
  <c r="B81" i="85" s="1"/>
  <c r="AH5" i="93"/>
  <c r="AI5" i="93"/>
  <c r="CQ5" i="93" s="1"/>
  <c r="P81" i="85" s="1"/>
  <c r="AJ5" i="93"/>
  <c r="CR5" i="93" s="1"/>
  <c r="Q81" i="85" s="1"/>
  <c r="AK5" i="93"/>
  <c r="AZ5" i="93" s="1"/>
  <c r="AL5" i="93"/>
  <c r="BA5" i="93" s="1"/>
  <c r="AM5" i="93"/>
  <c r="AN5" i="93"/>
  <c r="AO5" i="93"/>
  <c r="BD5" i="93" s="1"/>
  <c r="AP5" i="93"/>
  <c r="AQ5" i="93"/>
  <c r="BF5" i="93" s="1"/>
  <c r="BU5" i="93" s="1"/>
  <c r="L81" i="85" s="1"/>
  <c r="AR5" i="93"/>
  <c r="BG5" i="93" s="1"/>
  <c r="BV5" i="93" s="1"/>
  <c r="M81" i="85" s="1"/>
  <c r="AS5" i="93"/>
  <c r="BH5" i="93" s="1"/>
  <c r="AT5" i="93"/>
  <c r="BI5" i="93" s="1"/>
  <c r="AU5" i="93"/>
  <c r="DC5" i="93" s="1"/>
  <c r="BC5" i="93"/>
  <c r="CO5" i="93"/>
  <c r="N81" i="85" s="1"/>
  <c r="CT5" i="93"/>
  <c r="S81" i="85" s="1"/>
  <c r="CV5" i="93"/>
  <c r="U81" i="85" s="1"/>
  <c r="CY5" i="93"/>
  <c r="X81" i="85" s="1"/>
  <c r="CZ5" i="93"/>
  <c r="AG6" i="93"/>
  <c r="AV6" i="93" s="1"/>
  <c r="BK6" i="93" s="1"/>
  <c r="B16" i="85" s="1"/>
  <c r="AH6" i="93"/>
  <c r="AW6" i="93" s="1"/>
  <c r="BL6" i="93" s="1"/>
  <c r="C16" i="85" s="1"/>
  <c r="AI6" i="93"/>
  <c r="AX6" i="93" s="1"/>
  <c r="BM6" i="93" s="1"/>
  <c r="D16" i="85" s="1"/>
  <c r="AJ6" i="93"/>
  <c r="AY6" i="93" s="1"/>
  <c r="BN6" i="93" s="1"/>
  <c r="E16" i="85" s="1"/>
  <c r="AK6" i="93"/>
  <c r="AL6" i="93"/>
  <c r="AM6" i="93"/>
  <c r="BB6" i="93" s="1"/>
  <c r="AN6" i="93"/>
  <c r="BC6" i="93" s="1"/>
  <c r="AO6" i="93"/>
  <c r="AP6" i="93"/>
  <c r="CX6" i="93" s="1"/>
  <c r="W16" i="85" s="1"/>
  <c r="AQ6" i="93"/>
  <c r="BF6" i="93" s="1"/>
  <c r="BU6" i="93" s="1"/>
  <c r="L16" i="85" s="1"/>
  <c r="AR6" i="93"/>
  <c r="BG6" i="93" s="1"/>
  <c r="BV6" i="93" s="1"/>
  <c r="M16" i="85" s="1"/>
  <c r="AS6" i="93"/>
  <c r="BH6" i="93" s="1"/>
  <c r="AT6" i="93"/>
  <c r="AU6" i="93"/>
  <c r="BJ6" i="93" s="1"/>
  <c r="AZ6" i="93"/>
  <c r="BA6" i="93"/>
  <c r="BI6" i="93"/>
  <c r="CO6" i="93"/>
  <c r="N16" i="85" s="1"/>
  <c r="CP6" i="93"/>
  <c r="O16" i="85" s="1"/>
  <c r="CQ6" i="93"/>
  <c r="P16" i="85" s="1"/>
  <c r="CR6" i="93"/>
  <c r="Q16" i="85" s="1"/>
  <c r="CS6" i="93"/>
  <c r="R16" i="85" s="1"/>
  <c r="CT6" i="93"/>
  <c r="S16" i="85" s="1"/>
  <c r="CY6" i="93"/>
  <c r="X16" i="85" s="1"/>
  <c r="CZ6" i="93"/>
  <c r="DA6" i="93"/>
  <c r="DB6" i="93"/>
  <c r="DC6" i="93"/>
  <c r="AG7" i="93"/>
  <c r="AV7" i="93" s="1"/>
  <c r="BK7" i="93" s="1"/>
  <c r="B30" i="85" s="1"/>
  <c r="AH7" i="93"/>
  <c r="CP7" i="93" s="1"/>
  <c r="O30" i="85" s="1"/>
  <c r="AI7" i="93"/>
  <c r="AX7" i="93" s="1"/>
  <c r="AJ7" i="93"/>
  <c r="AK7" i="93"/>
  <c r="CS7" i="93" s="1"/>
  <c r="R30" i="85" s="1"/>
  <c r="AL7" i="93"/>
  <c r="CT7" i="93" s="1"/>
  <c r="S30" i="85" s="1"/>
  <c r="AM7" i="93"/>
  <c r="BB7" i="93" s="1"/>
  <c r="BQ7" i="93" s="1"/>
  <c r="H30" i="85" s="1"/>
  <c r="AN7" i="93"/>
  <c r="BC7" i="93" s="1"/>
  <c r="BR7" i="93" s="1"/>
  <c r="I30" i="85" s="1"/>
  <c r="AO7" i="93"/>
  <c r="BD7" i="93" s="1"/>
  <c r="BS7" i="93" s="1"/>
  <c r="J30" i="85" s="1"/>
  <c r="AP7" i="93"/>
  <c r="CX7" i="93" s="1"/>
  <c r="W30" i="85" s="1"/>
  <c r="AQ7" i="93"/>
  <c r="BF7" i="93" s="1"/>
  <c r="AR7" i="93"/>
  <c r="AS7" i="93"/>
  <c r="BH7" i="93" s="1"/>
  <c r="AT7" i="93"/>
  <c r="BI7" i="93" s="1"/>
  <c r="AU7" i="93"/>
  <c r="BJ7" i="93" s="1"/>
  <c r="AW7" i="93"/>
  <c r="CO7" i="93"/>
  <c r="N30" i="85" s="1"/>
  <c r="CQ7" i="93"/>
  <c r="P30" i="85" s="1"/>
  <c r="CU7" i="93"/>
  <c r="CV7" i="93"/>
  <c r="U30" i="85" s="1"/>
  <c r="CW7" i="93"/>
  <c r="V30" i="85" s="1"/>
  <c r="CY7" i="93"/>
  <c r="DB7" i="93"/>
  <c r="AG8" i="93"/>
  <c r="AV8" i="93" s="1"/>
  <c r="BK8" i="93" s="1"/>
  <c r="B4" i="85" s="1"/>
  <c r="AH8" i="93"/>
  <c r="AW8" i="93" s="1"/>
  <c r="BL8" i="93" s="1"/>
  <c r="C4" i="85" s="1"/>
  <c r="AI8" i="93"/>
  <c r="AX8" i="93" s="1"/>
  <c r="BM8" i="93" s="1"/>
  <c r="D4" i="85" s="1"/>
  <c r="AJ8" i="93"/>
  <c r="CR8" i="93" s="1"/>
  <c r="Q4" i="85" s="1"/>
  <c r="AK8" i="93"/>
  <c r="AL8" i="93"/>
  <c r="AM8" i="93"/>
  <c r="BB8" i="93" s="1"/>
  <c r="BQ8" i="93" s="1"/>
  <c r="H4" i="85" s="1"/>
  <c r="AN8" i="93"/>
  <c r="BC8" i="93" s="1"/>
  <c r="BR8" i="93" s="1"/>
  <c r="I4" i="85" s="1"/>
  <c r="AO8" i="93"/>
  <c r="BD8" i="93" s="1"/>
  <c r="BS8" i="93" s="1"/>
  <c r="J4" i="85" s="1"/>
  <c r="AP8" i="93"/>
  <c r="BE8" i="93" s="1"/>
  <c r="AQ8" i="93"/>
  <c r="CY8" i="93" s="1"/>
  <c r="AR8" i="93"/>
  <c r="BG8" i="93" s="1"/>
  <c r="BV8" i="93" s="1"/>
  <c r="M4" i="85" s="1"/>
  <c r="AS8" i="93"/>
  <c r="BH8" i="93" s="1"/>
  <c r="BW8" i="93" s="1"/>
  <c r="AT8" i="93"/>
  <c r="AU8" i="93"/>
  <c r="AZ8" i="93"/>
  <c r="BF8" i="93"/>
  <c r="CO8" i="93"/>
  <c r="CS8" i="93"/>
  <c r="R4" i="85" s="1"/>
  <c r="CU8" i="93"/>
  <c r="T4" i="85" s="1"/>
  <c r="CV8" i="93"/>
  <c r="U4" i="85" s="1"/>
  <c r="CW8" i="93"/>
  <c r="V4" i="85" s="1"/>
  <c r="CZ8" i="93"/>
  <c r="Y4" i="85" s="1"/>
  <c r="DA8" i="93"/>
  <c r="AG9" i="93"/>
  <c r="AV9" i="93" s="1"/>
  <c r="AH9" i="93"/>
  <c r="AW9" i="93" s="1"/>
  <c r="BL9" i="93" s="1"/>
  <c r="C32" i="85" s="1"/>
  <c r="AI9" i="93"/>
  <c r="AX9" i="93" s="1"/>
  <c r="BM9" i="93" s="1"/>
  <c r="D32" i="85" s="1"/>
  <c r="AJ9" i="93"/>
  <c r="AK9" i="93"/>
  <c r="AZ9" i="93" s="1"/>
  <c r="BO9" i="93" s="1"/>
  <c r="F32" i="85" s="1"/>
  <c r="AL9" i="93"/>
  <c r="BA9" i="93" s="1"/>
  <c r="BP9" i="93" s="1"/>
  <c r="G32" i="85" s="1"/>
  <c r="AM9" i="93"/>
  <c r="BB9" i="93" s="1"/>
  <c r="BQ9" i="93" s="1"/>
  <c r="H32" i="85" s="1"/>
  <c r="AN9" i="93"/>
  <c r="BC9" i="93" s="1"/>
  <c r="BR9" i="93" s="1"/>
  <c r="I32" i="85" s="1"/>
  <c r="AO9" i="93"/>
  <c r="BD9" i="93" s="1"/>
  <c r="BS9" i="93" s="1"/>
  <c r="J32" i="85" s="1"/>
  <c r="AP9" i="93"/>
  <c r="BE9" i="93" s="1"/>
  <c r="AQ9" i="93"/>
  <c r="AR9" i="93"/>
  <c r="BG9" i="93" s="1"/>
  <c r="AS9" i="93"/>
  <c r="BH9" i="93" s="1"/>
  <c r="BW9" i="93" s="1"/>
  <c r="AT9" i="93"/>
  <c r="BI9" i="93" s="1"/>
  <c r="BX9" i="93" s="1"/>
  <c r="AU9" i="93"/>
  <c r="BJ9" i="93" s="1"/>
  <c r="BY9" i="93" s="1"/>
  <c r="AY9" i="93"/>
  <c r="BN9" i="93" s="1"/>
  <c r="E32" i="85" s="1"/>
  <c r="CP9" i="93"/>
  <c r="O32" i="85" s="1"/>
  <c r="CQ9" i="93"/>
  <c r="CR9" i="93"/>
  <c r="Q32" i="85" s="1"/>
  <c r="CS9" i="93"/>
  <c r="R32" i="85" s="1"/>
  <c r="CT9" i="93"/>
  <c r="S32" i="85" s="1"/>
  <c r="CU9" i="93"/>
  <c r="T32" i="85" s="1"/>
  <c r="CV9" i="93"/>
  <c r="U32" i="85" s="1"/>
  <c r="CW9" i="93"/>
  <c r="V32" i="85" s="1"/>
  <c r="CZ9" i="93"/>
  <c r="Y32" i="85" s="1"/>
  <c r="DA9" i="93"/>
  <c r="DB9" i="93"/>
  <c r="DC9" i="93"/>
  <c r="AG10" i="93"/>
  <c r="AV10" i="93" s="1"/>
  <c r="AH10" i="93"/>
  <c r="AI10" i="93"/>
  <c r="AX10" i="93" s="1"/>
  <c r="BM10" i="93" s="1"/>
  <c r="D3" i="85" s="1"/>
  <c r="AJ10" i="93"/>
  <c r="AY10" i="93" s="1"/>
  <c r="BN10" i="93" s="1"/>
  <c r="E3" i="85" s="1"/>
  <c r="AK10" i="93"/>
  <c r="AZ10" i="93" s="1"/>
  <c r="BO10" i="93" s="1"/>
  <c r="F3" i="85" s="1"/>
  <c r="AL10" i="93"/>
  <c r="BA10" i="93" s="1"/>
  <c r="BP10" i="93" s="1"/>
  <c r="G3" i="85" s="1"/>
  <c r="AM10" i="93"/>
  <c r="BB10" i="93" s="1"/>
  <c r="BQ10" i="93" s="1"/>
  <c r="H3" i="85" s="1"/>
  <c r="AN10" i="93"/>
  <c r="BC10" i="93" s="1"/>
  <c r="BR10" i="93" s="1"/>
  <c r="I3" i="85" s="1"/>
  <c r="AO10" i="93"/>
  <c r="BD10" i="93" s="1"/>
  <c r="BS10" i="93" s="1"/>
  <c r="J3" i="85" s="1"/>
  <c r="AP10" i="93"/>
  <c r="CX10" i="93" s="1"/>
  <c r="W3" i="85" s="1"/>
  <c r="AQ10" i="93"/>
  <c r="BF10" i="93" s="1"/>
  <c r="BU10" i="93" s="1"/>
  <c r="L3" i="85" s="1"/>
  <c r="AR10" i="93"/>
  <c r="BG10" i="93" s="1"/>
  <c r="BV10" i="93" s="1"/>
  <c r="M3" i="85" s="1"/>
  <c r="AS10" i="93"/>
  <c r="BH10" i="93" s="1"/>
  <c r="BW10" i="93" s="1"/>
  <c r="AT10" i="93"/>
  <c r="BI10" i="93" s="1"/>
  <c r="BX10" i="93" s="1"/>
  <c r="AU10" i="93"/>
  <c r="BJ10" i="93" s="1"/>
  <c r="BY10" i="93" s="1"/>
  <c r="AW10" i="93"/>
  <c r="BL10" i="93" s="1"/>
  <c r="C3" i="85" s="1"/>
  <c r="BE10" i="93"/>
  <c r="CP10" i="93"/>
  <c r="CQ10" i="93"/>
  <c r="P3" i="85" s="1"/>
  <c r="CR10" i="93"/>
  <c r="Q3" i="85" s="1"/>
  <c r="CS10" i="93"/>
  <c r="R3" i="85" s="1"/>
  <c r="CT10" i="93"/>
  <c r="S3" i="85" s="1"/>
  <c r="CU10" i="93"/>
  <c r="T3" i="85" s="1"/>
  <c r="CV10" i="93"/>
  <c r="U3" i="85" s="1"/>
  <c r="CW10" i="93"/>
  <c r="V3" i="85" s="1"/>
  <c r="CY10" i="93"/>
  <c r="X3" i="85" s="1"/>
  <c r="CZ10" i="93"/>
  <c r="DA10" i="93"/>
  <c r="DB10" i="93"/>
  <c r="DC10" i="93"/>
  <c r="AG11" i="93"/>
  <c r="AV11" i="93" s="1"/>
  <c r="BK11" i="93" s="1"/>
  <c r="B21" i="85" s="1"/>
  <c r="AH11" i="93"/>
  <c r="AW11" i="93" s="1"/>
  <c r="AI11" i="93"/>
  <c r="AX11" i="93" s="1"/>
  <c r="AJ11" i="93"/>
  <c r="AK11" i="93"/>
  <c r="CS11" i="93" s="1"/>
  <c r="R21" i="85" s="1"/>
  <c r="AL11" i="93"/>
  <c r="BA11" i="93" s="1"/>
  <c r="BP11" i="93" s="1"/>
  <c r="G21" i="85" s="1"/>
  <c r="AM11" i="93"/>
  <c r="BB11" i="93" s="1"/>
  <c r="BQ11" i="93" s="1"/>
  <c r="H21" i="85" s="1"/>
  <c r="AN11" i="93"/>
  <c r="BC11" i="93" s="1"/>
  <c r="BR11" i="93" s="1"/>
  <c r="I21" i="85" s="1"/>
  <c r="AO11" i="93"/>
  <c r="BD11" i="93" s="1"/>
  <c r="BS11" i="93" s="1"/>
  <c r="J21" i="85" s="1"/>
  <c r="AP11" i="93"/>
  <c r="BE11" i="93" s="1"/>
  <c r="AQ11" i="93"/>
  <c r="BF11" i="93" s="1"/>
  <c r="BU11" i="93" s="1"/>
  <c r="L21" i="85" s="1"/>
  <c r="AR11" i="93"/>
  <c r="BG11" i="93" s="1"/>
  <c r="BV11" i="93" s="1"/>
  <c r="M21" i="85" s="1"/>
  <c r="AS11" i="93"/>
  <c r="BH11" i="93" s="1"/>
  <c r="BW11" i="93" s="1"/>
  <c r="AT11" i="93"/>
  <c r="BI11" i="93" s="1"/>
  <c r="AU11" i="93"/>
  <c r="BJ11" i="93" s="1"/>
  <c r="BY11" i="93" s="1"/>
  <c r="CO11" i="93"/>
  <c r="N21" i="85" s="1"/>
  <c r="CP11" i="93"/>
  <c r="O21" i="85" s="1"/>
  <c r="CQ11" i="93"/>
  <c r="P21" i="85" s="1"/>
  <c r="CT11" i="93"/>
  <c r="S21" i="85" s="1"/>
  <c r="CU11" i="93"/>
  <c r="T21" i="85" s="1"/>
  <c r="CV11" i="93"/>
  <c r="U21" i="85" s="1"/>
  <c r="CW11" i="93"/>
  <c r="V21" i="85" s="1"/>
  <c r="CX11" i="93"/>
  <c r="W21" i="85" s="1"/>
  <c r="CY11" i="93"/>
  <c r="X21" i="85" s="1"/>
  <c r="CZ11" i="93"/>
  <c r="Y21" i="85" s="1"/>
  <c r="DA11" i="93"/>
  <c r="DB11" i="93"/>
  <c r="DC11" i="93"/>
  <c r="AG12" i="93"/>
  <c r="AH12" i="93"/>
  <c r="AI12" i="93"/>
  <c r="AJ12" i="93"/>
  <c r="AK12" i="93"/>
  <c r="CS12" i="93" s="1"/>
  <c r="R82" i="85" s="1"/>
  <c r="AL12" i="93"/>
  <c r="BA12" i="93" s="1"/>
  <c r="AM12" i="93"/>
  <c r="BB12" i="93" s="1"/>
  <c r="AN12" i="93"/>
  <c r="BC12" i="93" s="1"/>
  <c r="AO12" i="93"/>
  <c r="CW12" i="93" s="1"/>
  <c r="V82" i="85" s="1"/>
  <c r="AP12" i="93"/>
  <c r="BE12" i="93" s="1"/>
  <c r="AQ12" i="93"/>
  <c r="BF12" i="93" s="1"/>
  <c r="BU12" i="93" s="1"/>
  <c r="L82" i="85" s="1"/>
  <c r="AR12" i="93"/>
  <c r="BG12" i="93" s="1"/>
  <c r="AS12" i="93"/>
  <c r="BH12" i="93" s="1"/>
  <c r="BW12" i="93" s="1"/>
  <c r="AT12" i="93"/>
  <c r="BI12" i="93" s="1"/>
  <c r="AU12" i="93"/>
  <c r="BJ12" i="93" s="1"/>
  <c r="CV12" i="93"/>
  <c r="U82" i="85" s="1"/>
  <c r="CY12" i="93"/>
  <c r="X82" i="85" s="1"/>
  <c r="CZ12" i="93"/>
  <c r="Y82" i="85" s="1"/>
  <c r="DA12" i="93"/>
  <c r="AG13" i="93"/>
  <c r="AV13" i="93" s="1"/>
  <c r="AH13" i="93"/>
  <c r="AI13" i="93"/>
  <c r="CQ13" i="93" s="1"/>
  <c r="P46" i="85" s="1"/>
  <c r="AJ13" i="93"/>
  <c r="CR13" i="93" s="1"/>
  <c r="Q46" i="85" s="1"/>
  <c r="AK13" i="93"/>
  <c r="CS13" i="93" s="1"/>
  <c r="R46" i="85" s="1"/>
  <c r="AL13" i="93"/>
  <c r="BA13" i="93" s="1"/>
  <c r="AM13" i="93"/>
  <c r="BB13" i="93" s="1"/>
  <c r="BQ13" i="93" s="1"/>
  <c r="H46" i="85" s="1"/>
  <c r="AN13" i="93"/>
  <c r="BC13" i="93" s="1"/>
  <c r="BR13" i="93" s="1"/>
  <c r="I46" i="85" s="1"/>
  <c r="AO13" i="93"/>
  <c r="BD13" i="93" s="1"/>
  <c r="AP13" i="93"/>
  <c r="AQ13" i="93"/>
  <c r="AR13" i="93"/>
  <c r="BG13" i="93" s="1"/>
  <c r="BV13" i="93" s="1"/>
  <c r="M46" i="85" s="1"/>
  <c r="AS13" i="93"/>
  <c r="DA13" i="93" s="1"/>
  <c r="AT13" i="93"/>
  <c r="DB13" i="93" s="1"/>
  <c r="AU13" i="93"/>
  <c r="BF13" i="93"/>
  <c r="BU13" i="93" s="1"/>
  <c r="L46" i="85" s="1"/>
  <c r="BH13" i="93"/>
  <c r="BI13" i="93"/>
  <c r="CU13" i="93"/>
  <c r="T46" i="85" s="1"/>
  <c r="CV13" i="93"/>
  <c r="U46" i="85" s="1"/>
  <c r="CW13" i="93"/>
  <c r="V46" i="85" s="1"/>
  <c r="CY13" i="93"/>
  <c r="X46" i="85" s="1"/>
  <c r="CZ13" i="93"/>
  <c r="AG14" i="93"/>
  <c r="AV14" i="93" s="1"/>
  <c r="BK14" i="93" s="1"/>
  <c r="B83" i="85" s="1"/>
  <c r="AH14" i="93"/>
  <c r="AI14" i="93"/>
  <c r="AJ14" i="93"/>
  <c r="CR14" i="93" s="1"/>
  <c r="Q83" i="85" s="1"/>
  <c r="AK14" i="93"/>
  <c r="AZ14" i="93" s="1"/>
  <c r="AL14" i="93"/>
  <c r="CT14" i="93" s="1"/>
  <c r="S83" i="85" s="1"/>
  <c r="AM14" i="93"/>
  <c r="CU14" i="93" s="1"/>
  <c r="T83" i="85" s="1"/>
  <c r="AN14" i="93"/>
  <c r="BC14" i="93" s="1"/>
  <c r="AO14" i="93"/>
  <c r="AP14" i="93"/>
  <c r="CX14" i="93" s="1"/>
  <c r="W83" i="85" s="1"/>
  <c r="AQ14" i="93"/>
  <c r="BF14" i="93" s="1"/>
  <c r="BU14" i="93" s="1"/>
  <c r="L83" i="85" s="1"/>
  <c r="AR14" i="93"/>
  <c r="BG14" i="93" s="1"/>
  <c r="BV14" i="93" s="1"/>
  <c r="M83" i="85" s="1"/>
  <c r="AS14" i="93"/>
  <c r="BH14" i="93" s="1"/>
  <c r="AT14" i="93"/>
  <c r="DB14" i="93" s="1"/>
  <c r="AU14" i="93"/>
  <c r="DC14" i="93" s="1"/>
  <c r="BE14" i="93"/>
  <c r="BJ14" i="93"/>
  <c r="CO14" i="93"/>
  <c r="N83" i="85" s="1"/>
  <c r="CY14" i="93"/>
  <c r="CZ14" i="93"/>
  <c r="Y83" i="85" s="1"/>
  <c r="AG15" i="93"/>
  <c r="AV15" i="93" s="1"/>
  <c r="BK15" i="93" s="1"/>
  <c r="B53" i="85" s="1"/>
  <c r="AH15" i="93"/>
  <c r="AW15" i="93" s="1"/>
  <c r="AI15" i="93"/>
  <c r="CQ15" i="93" s="1"/>
  <c r="P53" i="85" s="1"/>
  <c r="AJ15" i="93"/>
  <c r="AY15" i="93" s="1"/>
  <c r="AK15" i="93"/>
  <c r="AL15" i="93"/>
  <c r="BA15" i="93" s="1"/>
  <c r="AM15" i="93"/>
  <c r="BB15" i="93" s="1"/>
  <c r="AN15" i="93"/>
  <c r="BC15" i="93" s="1"/>
  <c r="BR15" i="93" s="1"/>
  <c r="I53" i="85" s="1"/>
  <c r="AO15" i="93"/>
  <c r="AP15" i="93"/>
  <c r="BE15" i="93" s="1"/>
  <c r="AQ15" i="93"/>
  <c r="BF15" i="93" s="1"/>
  <c r="BU15" i="93" s="1"/>
  <c r="L53" i="85" s="1"/>
  <c r="AR15" i="93"/>
  <c r="AS15" i="93"/>
  <c r="AT15" i="93"/>
  <c r="DB15" i="93" s="1"/>
  <c r="AU15" i="93"/>
  <c r="BJ15" i="93" s="1"/>
  <c r="BG15" i="93"/>
  <c r="BV15" i="93" s="1"/>
  <c r="M53" i="85" s="1"/>
  <c r="BH15" i="93"/>
  <c r="BI15" i="93"/>
  <c r="CO15" i="93"/>
  <c r="N53" i="85" s="1"/>
  <c r="CT15" i="93"/>
  <c r="S53" i="85" s="1"/>
  <c r="CV15" i="93"/>
  <c r="U53" i="85" s="1"/>
  <c r="CY15" i="93"/>
  <c r="CZ15" i="93"/>
  <c r="Y53" i="85" s="1"/>
  <c r="DA15" i="93"/>
  <c r="AG16" i="93"/>
  <c r="AV16" i="93" s="1"/>
  <c r="AH16" i="93"/>
  <c r="CP16" i="93" s="1"/>
  <c r="AI16" i="93"/>
  <c r="AX16" i="93" s="1"/>
  <c r="BM16" i="93" s="1"/>
  <c r="D79" i="85" s="1"/>
  <c r="AJ16" i="93"/>
  <c r="CR16" i="93" s="1"/>
  <c r="Q79" i="85" s="1"/>
  <c r="AK16" i="93"/>
  <c r="AL16" i="93"/>
  <c r="BA16" i="93" s="1"/>
  <c r="BP16" i="93" s="1"/>
  <c r="G79" i="85" s="1"/>
  <c r="AM16" i="93"/>
  <c r="AN16" i="93"/>
  <c r="CV16" i="93" s="1"/>
  <c r="U79" i="85" s="1"/>
  <c r="AO16" i="93"/>
  <c r="CW16" i="93" s="1"/>
  <c r="V79" i="85" s="1"/>
  <c r="AP16" i="93"/>
  <c r="BE16" i="93" s="1"/>
  <c r="AQ16" i="93"/>
  <c r="AR16" i="93"/>
  <c r="BG16" i="93" s="1"/>
  <c r="BV16" i="93" s="1"/>
  <c r="M79" i="85" s="1"/>
  <c r="AS16" i="93"/>
  <c r="BH16" i="93" s="1"/>
  <c r="AT16" i="93"/>
  <c r="BI16" i="93" s="1"/>
  <c r="BX16" i="93" s="1"/>
  <c r="AU16" i="93"/>
  <c r="AZ16" i="93"/>
  <c r="BO16" i="93" s="1"/>
  <c r="F79" i="85" s="1"/>
  <c r="BF16" i="93"/>
  <c r="BU16" i="93" s="1"/>
  <c r="L79" i="85" s="1"/>
  <c r="BW16" i="93"/>
  <c r="CQ16" i="93"/>
  <c r="P79" i="85" s="1"/>
  <c r="CS16" i="93"/>
  <c r="R79" i="85" s="1"/>
  <c r="CT16" i="93"/>
  <c r="S79" i="85" s="1"/>
  <c r="CX16" i="93"/>
  <c r="W79" i="85" s="1"/>
  <c r="CY16" i="93"/>
  <c r="CZ16" i="93"/>
  <c r="Y79" i="85" s="1"/>
  <c r="DA16" i="93"/>
  <c r="DB16" i="93"/>
  <c r="AG17" i="93"/>
  <c r="AV17" i="93" s="1"/>
  <c r="AH17" i="93"/>
  <c r="AI17" i="93"/>
  <c r="CQ17" i="93" s="1"/>
  <c r="P62" i="85" s="1"/>
  <c r="AJ17" i="93"/>
  <c r="AY17" i="93" s="1"/>
  <c r="AK17" i="93"/>
  <c r="AZ17" i="93" s="1"/>
  <c r="AL17" i="93"/>
  <c r="BA17" i="93" s="1"/>
  <c r="AM17" i="93"/>
  <c r="AN17" i="93"/>
  <c r="BC17" i="93" s="1"/>
  <c r="AO17" i="93"/>
  <c r="CW17" i="93" s="1"/>
  <c r="V62" i="85" s="1"/>
  <c r="AP17" i="93"/>
  <c r="CX17" i="93" s="1"/>
  <c r="W62" i="85" s="1"/>
  <c r="AQ17" i="93"/>
  <c r="BF17" i="93" s="1"/>
  <c r="AR17" i="93"/>
  <c r="BG17" i="93" s="1"/>
  <c r="AS17" i="93"/>
  <c r="BH17" i="93" s="1"/>
  <c r="AT17" i="93"/>
  <c r="AU17" i="93"/>
  <c r="BD17" i="93"/>
  <c r="BE17" i="93"/>
  <c r="CO17" i="93"/>
  <c r="CR17" i="93"/>
  <c r="Q62" i="85" s="1"/>
  <c r="AG18" i="93"/>
  <c r="AV18" i="93" s="1"/>
  <c r="BK18" i="93" s="1"/>
  <c r="B55" i="85" s="1"/>
  <c r="AH18" i="93"/>
  <c r="AW18" i="93" s="1"/>
  <c r="AI18" i="93"/>
  <c r="AX18" i="93" s="1"/>
  <c r="AJ18" i="93"/>
  <c r="AK18" i="93"/>
  <c r="AL18" i="93"/>
  <c r="CT18" i="93" s="1"/>
  <c r="S55" i="85" s="1"/>
  <c r="AM18" i="93"/>
  <c r="BB18" i="93" s="1"/>
  <c r="BQ18" i="93" s="1"/>
  <c r="H55" i="85" s="1"/>
  <c r="AN18" i="93"/>
  <c r="BC18" i="93" s="1"/>
  <c r="BR18" i="93" s="1"/>
  <c r="I55" i="85" s="1"/>
  <c r="AO18" i="93"/>
  <c r="BD18" i="93" s="1"/>
  <c r="BS18" i="93" s="1"/>
  <c r="J55" i="85" s="1"/>
  <c r="AP18" i="93"/>
  <c r="BE18" i="93" s="1"/>
  <c r="AQ18" i="93"/>
  <c r="BF18" i="93" s="1"/>
  <c r="BU18" i="93" s="1"/>
  <c r="L55" i="85" s="1"/>
  <c r="AR18" i="93"/>
  <c r="BG18" i="93" s="1"/>
  <c r="BV18" i="93" s="1"/>
  <c r="M55" i="85" s="1"/>
  <c r="AS18" i="93"/>
  <c r="DA18" i="93" s="1"/>
  <c r="AT18" i="93"/>
  <c r="DB18" i="93" s="1"/>
  <c r="AU18" i="93"/>
  <c r="BJ18" i="93" s="1"/>
  <c r="BA18" i="93"/>
  <c r="BI18" i="93"/>
  <c r="CO18" i="93"/>
  <c r="CU18" i="93"/>
  <c r="T55" i="85" s="1"/>
  <c r="CV18" i="93"/>
  <c r="U55" i="85" s="1"/>
  <c r="CW18" i="93"/>
  <c r="CX18" i="93"/>
  <c r="W55" i="85" s="1"/>
  <c r="CY18" i="93"/>
  <c r="CZ18" i="93"/>
  <c r="Y55" i="85" s="1"/>
  <c r="AG19" i="93"/>
  <c r="AV19" i="93" s="1"/>
  <c r="AH19" i="93"/>
  <c r="AW19" i="93" s="1"/>
  <c r="AI19" i="93"/>
  <c r="AJ19" i="93"/>
  <c r="AK19" i="93"/>
  <c r="CS19" i="93" s="1"/>
  <c r="R65" i="85" s="1"/>
  <c r="AL19" i="93"/>
  <c r="AM19" i="93"/>
  <c r="BB19" i="93" s="1"/>
  <c r="BQ19" i="93" s="1"/>
  <c r="H65" i="85" s="1"/>
  <c r="AN19" i="93"/>
  <c r="BC19" i="93" s="1"/>
  <c r="BR19" i="93" s="1"/>
  <c r="I65" i="85" s="1"/>
  <c r="AO19" i="93"/>
  <c r="BD19" i="93" s="1"/>
  <c r="BS19" i="93" s="1"/>
  <c r="J65" i="85" s="1"/>
  <c r="AP19" i="93"/>
  <c r="BE19" i="93" s="1"/>
  <c r="AQ19" i="93"/>
  <c r="BF19" i="93" s="1"/>
  <c r="BU19" i="93" s="1"/>
  <c r="L65" i="85" s="1"/>
  <c r="AR19" i="93"/>
  <c r="AS19" i="93"/>
  <c r="DA19" i="93" s="1"/>
  <c r="AT19" i="93"/>
  <c r="DB19" i="93" s="1"/>
  <c r="AU19" i="93"/>
  <c r="BJ19" i="93" s="1"/>
  <c r="BK19" i="93"/>
  <c r="B65" i="85" s="1"/>
  <c r="CO19" i="93"/>
  <c r="N65" i="85" s="1"/>
  <c r="CP19" i="93"/>
  <c r="O65" i="85" s="1"/>
  <c r="CU19" i="93"/>
  <c r="CV19" i="93"/>
  <c r="U65" i="85" s="1"/>
  <c r="CW19" i="93"/>
  <c r="V65" i="85" s="1"/>
  <c r="CX19" i="93"/>
  <c r="W65" i="85" s="1"/>
  <c r="CY19" i="93"/>
  <c r="X65" i="85" s="1"/>
  <c r="AG20" i="93"/>
  <c r="AV20" i="93" s="1"/>
  <c r="AH20" i="93"/>
  <c r="AW20" i="93" s="1"/>
  <c r="BL20" i="93" s="1"/>
  <c r="C91" i="85" s="1"/>
  <c r="AI20" i="93"/>
  <c r="AX20" i="93" s="1"/>
  <c r="BM20" i="93" s="1"/>
  <c r="D91" i="85" s="1"/>
  <c r="AJ20" i="93"/>
  <c r="CR20" i="93" s="1"/>
  <c r="Q91" i="85" s="1"/>
  <c r="AK20" i="93"/>
  <c r="AL20" i="93"/>
  <c r="AM20" i="93"/>
  <c r="AN20" i="93"/>
  <c r="BC20" i="93" s="1"/>
  <c r="AO20" i="93"/>
  <c r="BD20" i="93" s="1"/>
  <c r="AP20" i="93"/>
  <c r="AQ20" i="93"/>
  <c r="AR20" i="93"/>
  <c r="AS20" i="93"/>
  <c r="BH20" i="93" s="1"/>
  <c r="AT20" i="93"/>
  <c r="AU20" i="93"/>
  <c r="BJ20" i="93" s="1"/>
  <c r="BG20" i="93"/>
  <c r="BR20" i="93"/>
  <c r="I91" i="85" s="1"/>
  <c r="CP20" i="93"/>
  <c r="O91" i="85" s="1"/>
  <c r="CQ20" i="93"/>
  <c r="P91" i="85" s="1"/>
  <c r="CV20" i="93"/>
  <c r="U91" i="85" s="1"/>
  <c r="CZ20" i="93"/>
  <c r="Y91" i="85" s="1"/>
  <c r="DC20" i="93"/>
  <c r="AG21" i="93"/>
  <c r="CO21" i="93" s="1"/>
  <c r="AH21" i="93"/>
  <c r="AW21" i="93" s="1"/>
  <c r="BL21" i="93" s="1"/>
  <c r="C97" i="85" s="1"/>
  <c r="AI21" i="93"/>
  <c r="AJ21" i="93"/>
  <c r="AK21" i="93"/>
  <c r="AZ21" i="93" s="1"/>
  <c r="AL21" i="93"/>
  <c r="BA21" i="93" s="1"/>
  <c r="BP21" i="93" s="1"/>
  <c r="G97" i="85" s="1"/>
  <c r="AM21" i="93"/>
  <c r="BB21" i="93" s="1"/>
  <c r="BQ21" i="93" s="1"/>
  <c r="H97" i="85" s="1"/>
  <c r="AN21" i="93"/>
  <c r="BC21" i="93" s="1"/>
  <c r="BR21" i="93" s="1"/>
  <c r="I97" i="85" s="1"/>
  <c r="AO21" i="93"/>
  <c r="BD21" i="93" s="1"/>
  <c r="BS21" i="93" s="1"/>
  <c r="J97" i="85" s="1"/>
  <c r="AP21" i="93"/>
  <c r="AQ21" i="93"/>
  <c r="BF21" i="93" s="1"/>
  <c r="BU21" i="93" s="1"/>
  <c r="L97" i="85" s="1"/>
  <c r="AR21" i="93"/>
  <c r="BG21" i="93" s="1"/>
  <c r="BV21" i="93" s="1"/>
  <c r="M97" i="85" s="1"/>
  <c r="AS21" i="93"/>
  <c r="DA21" i="93" s="1"/>
  <c r="AT21" i="93"/>
  <c r="DB21" i="93" s="1"/>
  <c r="AU21" i="93"/>
  <c r="BJ21" i="93" s="1"/>
  <c r="AV21" i="93"/>
  <c r="AX21" i="93"/>
  <c r="BM21" i="93" s="1"/>
  <c r="D97" i="85" s="1"/>
  <c r="AY21" i="93"/>
  <c r="BN21" i="93" s="1"/>
  <c r="E97" i="85" s="1"/>
  <c r="BO21" i="93"/>
  <c r="F97" i="85" s="1"/>
  <c r="CP21" i="93"/>
  <c r="O97" i="85" s="1"/>
  <c r="CQ21" i="93"/>
  <c r="P97" i="85" s="1"/>
  <c r="CR21" i="93"/>
  <c r="Q97" i="85" s="1"/>
  <c r="CS21" i="93"/>
  <c r="R97" i="85" s="1"/>
  <c r="CT21" i="93"/>
  <c r="S97" i="85" s="1"/>
  <c r="CU21" i="93"/>
  <c r="T97" i="85" s="1"/>
  <c r="CV21" i="93"/>
  <c r="U97" i="85" s="1"/>
  <c r="CW21" i="93"/>
  <c r="V97" i="85" s="1"/>
  <c r="CY21" i="93"/>
  <c r="CZ21" i="93"/>
  <c r="Y97" i="85" s="1"/>
  <c r="DC21" i="93"/>
  <c r="AG22" i="93"/>
  <c r="AV22" i="93" s="1"/>
  <c r="BK22" i="93" s="1"/>
  <c r="B2" i="85" s="1"/>
  <c r="AH22" i="93"/>
  <c r="CP22" i="93" s="1"/>
  <c r="O2" i="85" s="1"/>
  <c r="AI22" i="93"/>
  <c r="AX22" i="93" s="1"/>
  <c r="AJ22" i="93"/>
  <c r="CR22" i="93" s="1"/>
  <c r="Q2" i="85" s="1"/>
  <c r="AK22" i="93"/>
  <c r="CS22" i="93" s="1"/>
  <c r="R2" i="85" s="1"/>
  <c r="AL22" i="93"/>
  <c r="BA22" i="93" s="1"/>
  <c r="AM22" i="93"/>
  <c r="BB22" i="93" s="1"/>
  <c r="AN22" i="93"/>
  <c r="CV22" i="93" s="1"/>
  <c r="U2" i="85" s="1"/>
  <c r="AO22" i="93"/>
  <c r="AP22" i="93"/>
  <c r="CX22" i="93" s="1"/>
  <c r="W2" i="85" s="1"/>
  <c r="AQ22" i="93"/>
  <c r="AR22" i="93"/>
  <c r="CZ22" i="93" s="1"/>
  <c r="Y2" i="85" s="1"/>
  <c r="AS22" i="93"/>
  <c r="AT22" i="93"/>
  <c r="BI22" i="93" s="1"/>
  <c r="AU22" i="93"/>
  <c r="BJ22" i="93" s="1"/>
  <c r="AW22" i="93"/>
  <c r="AY22" i="93"/>
  <c r="BH22" i="93"/>
  <c r="CO22" i="93"/>
  <c r="DA22" i="93"/>
  <c r="DB22" i="93"/>
  <c r="DC22" i="93"/>
  <c r="AG23" i="93"/>
  <c r="AV23" i="93" s="1"/>
  <c r="BK23" i="93" s="1"/>
  <c r="B48" i="85" s="1"/>
  <c r="AH23" i="93"/>
  <c r="CP23" i="93" s="1"/>
  <c r="O48" i="85" s="1"/>
  <c r="AI23" i="93"/>
  <c r="AJ23" i="93"/>
  <c r="AK23" i="93"/>
  <c r="AZ23" i="93" s="1"/>
  <c r="AL23" i="93"/>
  <c r="BA23" i="93" s="1"/>
  <c r="AM23" i="93"/>
  <c r="BB23" i="93" s="1"/>
  <c r="BQ23" i="93" s="1"/>
  <c r="H48" i="85" s="1"/>
  <c r="AN23" i="93"/>
  <c r="AO23" i="93"/>
  <c r="BD23" i="93" s="1"/>
  <c r="BS23" i="93" s="1"/>
  <c r="J48" i="85" s="1"/>
  <c r="AP23" i="93"/>
  <c r="BE23" i="93" s="1"/>
  <c r="AQ23" i="93"/>
  <c r="AR23" i="93"/>
  <c r="AS23" i="93"/>
  <c r="BH23" i="93" s="1"/>
  <c r="AT23" i="93"/>
  <c r="AU23" i="93"/>
  <c r="DC23" i="93" s="1"/>
  <c r="BC23" i="93"/>
  <c r="BR23" i="93" s="1"/>
  <c r="I48" i="85" s="1"/>
  <c r="BG23" i="93"/>
  <c r="CO23" i="93"/>
  <c r="CT23" i="93"/>
  <c r="S48" i="85" s="1"/>
  <c r="CU23" i="93"/>
  <c r="T48" i="85" s="1"/>
  <c r="CV23" i="93"/>
  <c r="U48" i="85" s="1"/>
  <c r="CW23" i="93"/>
  <c r="V48" i="85" s="1"/>
  <c r="CZ23" i="93"/>
  <c r="Y48" i="85" s="1"/>
  <c r="DA23" i="93"/>
  <c r="AG24" i="93"/>
  <c r="AV24" i="93" s="1"/>
  <c r="BK24" i="93" s="1"/>
  <c r="B9" i="85" s="1"/>
  <c r="AH24" i="93"/>
  <c r="AW24" i="93" s="1"/>
  <c r="AI24" i="93"/>
  <c r="AX24" i="93" s="1"/>
  <c r="AJ24" i="93"/>
  <c r="AY24" i="93" s="1"/>
  <c r="AK24" i="93"/>
  <c r="AZ24" i="93" s="1"/>
  <c r="AL24" i="93"/>
  <c r="CT24" i="93" s="1"/>
  <c r="S9" i="85" s="1"/>
  <c r="AM24" i="93"/>
  <c r="CU24" i="93" s="1"/>
  <c r="T9" i="85" s="1"/>
  <c r="AN24" i="93"/>
  <c r="CV24" i="93" s="1"/>
  <c r="U9" i="85" s="1"/>
  <c r="AO24" i="93"/>
  <c r="BD24" i="93" s="1"/>
  <c r="AP24" i="93"/>
  <c r="BE24" i="93" s="1"/>
  <c r="AQ24" i="93"/>
  <c r="AR24" i="93"/>
  <c r="BG24" i="93" s="1"/>
  <c r="BV24" i="93" s="1"/>
  <c r="M9" i="85" s="1"/>
  <c r="AS24" i="93"/>
  <c r="BH24" i="93" s="1"/>
  <c r="BW24" i="93" s="1"/>
  <c r="AT24" i="93"/>
  <c r="BI24" i="93" s="1"/>
  <c r="BX24" i="93" s="1"/>
  <c r="AU24" i="93"/>
  <c r="BJ24" i="93" s="1"/>
  <c r="BY24" i="93" s="1"/>
  <c r="BC24" i="93"/>
  <c r="BF24" i="93"/>
  <c r="BU24" i="93" s="1"/>
  <c r="L9" i="85" s="1"/>
  <c r="CO24" i="93"/>
  <c r="N9" i="85" s="1"/>
  <c r="CW24" i="93"/>
  <c r="CX24" i="93"/>
  <c r="W9" i="85" s="1"/>
  <c r="CY24" i="93"/>
  <c r="X9" i="85" s="1"/>
  <c r="CZ24" i="93"/>
  <c r="DA24" i="93"/>
  <c r="DB24" i="93"/>
  <c r="DC24" i="93"/>
  <c r="AG25" i="93"/>
  <c r="AV25" i="93" s="1"/>
  <c r="BK25" i="93" s="1"/>
  <c r="B20" i="85" s="1"/>
  <c r="AH25" i="93"/>
  <c r="CP25" i="93" s="1"/>
  <c r="O20" i="85" s="1"/>
  <c r="AI25" i="93"/>
  <c r="AX25" i="93" s="1"/>
  <c r="AJ25" i="93"/>
  <c r="AY25" i="93" s="1"/>
  <c r="AK25" i="93"/>
  <c r="CS25" i="93" s="1"/>
  <c r="R20" i="85" s="1"/>
  <c r="AL25" i="93"/>
  <c r="CT25" i="93" s="1"/>
  <c r="S20" i="85" s="1"/>
  <c r="AM25" i="93"/>
  <c r="CU25" i="93" s="1"/>
  <c r="T20" i="85" s="1"/>
  <c r="AN25" i="93"/>
  <c r="AO25" i="93"/>
  <c r="BD25" i="93" s="1"/>
  <c r="AP25" i="93"/>
  <c r="BE25" i="93" s="1"/>
  <c r="AQ25" i="93"/>
  <c r="BF25" i="93" s="1"/>
  <c r="AR25" i="93"/>
  <c r="AS25" i="93"/>
  <c r="AT25" i="93"/>
  <c r="DB25" i="93" s="1"/>
  <c r="AU25" i="93"/>
  <c r="BJ25" i="93" s="1"/>
  <c r="BB25" i="93"/>
  <c r="BC25" i="93"/>
  <c r="CO25" i="93"/>
  <c r="N20" i="85" s="1"/>
  <c r="CV25" i="93"/>
  <c r="U20" i="85" s="1"/>
  <c r="DC25" i="93"/>
  <c r="AG26" i="93"/>
  <c r="AV26" i="93" s="1"/>
  <c r="BK26" i="93" s="1"/>
  <c r="B6" i="85" s="1"/>
  <c r="AH26" i="93"/>
  <c r="AW26" i="93" s="1"/>
  <c r="AI26" i="93"/>
  <c r="AX26" i="93" s="1"/>
  <c r="AJ26" i="93"/>
  <c r="AK26" i="93"/>
  <c r="AL26" i="93"/>
  <c r="CT26" i="93" s="1"/>
  <c r="S6" i="85" s="1"/>
  <c r="AM26" i="93"/>
  <c r="BB26" i="93" s="1"/>
  <c r="BQ26" i="93" s="1"/>
  <c r="H6" i="85" s="1"/>
  <c r="AN26" i="93"/>
  <c r="AO26" i="93"/>
  <c r="BD26" i="93" s="1"/>
  <c r="BS26" i="93" s="1"/>
  <c r="J6" i="85" s="1"/>
  <c r="AP26" i="93"/>
  <c r="BE26" i="93" s="1"/>
  <c r="AQ26" i="93"/>
  <c r="BF26" i="93" s="1"/>
  <c r="BU26" i="93" s="1"/>
  <c r="L6" i="85" s="1"/>
  <c r="AR26" i="93"/>
  <c r="BG26" i="93" s="1"/>
  <c r="BV26" i="93" s="1"/>
  <c r="M6" i="85" s="1"/>
  <c r="AS26" i="93"/>
  <c r="AT26" i="93"/>
  <c r="BI26" i="93" s="1"/>
  <c r="AU26" i="93"/>
  <c r="DC26" i="93" s="1"/>
  <c r="BC26" i="93"/>
  <c r="BR26" i="93" s="1"/>
  <c r="I6" i="85" s="1"/>
  <c r="CO26" i="93"/>
  <c r="N6" i="85" s="1"/>
  <c r="CP26" i="93"/>
  <c r="O6" i="85" s="1"/>
  <c r="CU26" i="93"/>
  <c r="T6" i="85" s="1"/>
  <c r="CV26" i="93"/>
  <c r="U6" i="85" s="1"/>
  <c r="CW26" i="93"/>
  <c r="V6" i="85" s="1"/>
  <c r="CY26" i="93"/>
  <c r="X6" i="85" s="1"/>
  <c r="CZ26" i="93"/>
  <c r="Y6" i="85" s="1"/>
  <c r="DD26" i="93"/>
  <c r="AG27" i="93"/>
  <c r="AV27" i="93" s="1"/>
  <c r="AH27" i="93"/>
  <c r="AW27" i="93" s="1"/>
  <c r="AI27" i="93"/>
  <c r="AX27" i="93" s="1"/>
  <c r="AJ27" i="93"/>
  <c r="AY27" i="93" s="1"/>
  <c r="AK27" i="93"/>
  <c r="AZ27" i="93" s="1"/>
  <c r="AL27" i="93"/>
  <c r="CT27" i="93" s="1"/>
  <c r="S90" i="85" s="1"/>
  <c r="AM27" i="93"/>
  <c r="BB27" i="93" s="1"/>
  <c r="AN27" i="93"/>
  <c r="CV27" i="93" s="1"/>
  <c r="U90" i="85" s="1"/>
  <c r="AO27" i="93"/>
  <c r="CW27" i="93" s="1"/>
  <c r="V90" i="85" s="1"/>
  <c r="AP27" i="93"/>
  <c r="BE27" i="93" s="1"/>
  <c r="AQ27" i="93"/>
  <c r="AR27" i="93"/>
  <c r="BG27" i="93" s="1"/>
  <c r="AS27" i="93"/>
  <c r="BH27" i="93" s="1"/>
  <c r="AT27" i="93"/>
  <c r="DB27" i="93" s="1"/>
  <c r="AU27" i="93"/>
  <c r="BJ27" i="93" s="1"/>
  <c r="BD27" i="93"/>
  <c r="BF27" i="93"/>
  <c r="CY27" i="93"/>
  <c r="CZ27" i="93"/>
  <c r="Y90" i="85" s="1"/>
  <c r="AG28" i="93"/>
  <c r="AV28" i="93" s="1"/>
  <c r="AH28" i="93"/>
  <c r="AW28" i="93" s="1"/>
  <c r="BL28" i="93" s="1"/>
  <c r="C39" i="85" s="1"/>
  <c r="AI28" i="93"/>
  <c r="AX28" i="93" s="1"/>
  <c r="BM28" i="93" s="1"/>
  <c r="D39" i="85" s="1"/>
  <c r="AJ28" i="93"/>
  <c r="AK28" i="93"/>
  <c r="AZ28" i="93" s="1"/>
  <c r="BO28" i="93" s="1"/>
  <c r="F39" i="85" s="1"/>
  <c r="AL28" i="93"/>
  <c r="BA28" i="93" s="1"/>
  <c r="BP28" i="93" s="1"/>
  <c r="G39" i="85" s="1"/>
  <c r="AM28" i="93"/>
  <c r="BB28" i="93" s="1"/>
  <c r="BQ28" i="93" s="1"/>
  <c r="H39" i="85" s="1"/>
  <c r="AN28" i="93"/>
  <c r="BC28" i="93" s="1"/>
  <c r="BR28" i="93" s="1"/>
  <c r="I39" i="85" s="1"/>
  <c r="AO28" i="93"/>
  <c r="BD28" i="93" s="1"/>
  <c r="BS28" i="93" s="1"/>
  <c r="J39" i="85" s="1"/>
  <c r="AP28" i="93"/>
  <c r="BE28" i="93" s="1"/>
  <c r="AQ28" i="93"/>
  <c r="AR28" i="93"/>
  <c r="AS28" i="93"/>
  <c r="BH28" i="93" s="1"/>
  <c r="BW28" i="93" s="1"/>
  <c r="AT28" i="93"/>
  <c r="BI28" i="93" s="1"/>
  <c r="BX28" i="93" s="1"/>
  <c r="AU28" i="93"/>
  <c r="BJ28" i="93" s="1"/>
  <c r="BY28" i="93" s="1"/>
  <c r="AY28" i="93"/>
  <c r="BN28" i="93" s="1"/>
  <c r="E39" i="85" s="1"/>
  <c r="BF28" i="93"/>
  <c r="BG28" i="93"/>
  <c r="CP28" i="93"/>
  <c r="CQ28" i="93"/>
  <c r="P39" i="85" s="1"/>
  <c r="CR28" i="93"/>
  <c r="Q39" i="85" s="1"/>
  <c r="CS28" i="93"/>
  <c r="R39" i="85" s="1"/>
  <c r="CT28" i="93"/>
  <c r="S39" i="85" s="1"/>
  <c r="CU28" i="93"/>
  <c r="T39" i="85" s="1"/>
  <c r="CV28" i="93"/>
  <c r="U39" i="85" s="1"/>
  <c r="CW28" i="93"/>
  <c r="V39" i="85" s="1"/>
  <c r="CY28" i="93"/>
  <c r="X39" i="85" s="1"/>
  <c r="CZ28" i="93"/>
  <c r="Y39" i="85" s="1"/>
  <c r="DA28" i="93"/>
  <c r="DB28" i="93"/>
  <c r="DC28" i="93"/>
  <c r="AG29" i="93"/>
  <c r="AV29" i="93" s="1"/>
  <c r="AH29" i="93"/>
  <c r="CP29" i="93" s="1"/>
  <c r="AI29" i="93"/>
  <c r="AX29" i="93" s="1"/>
  <c r="AJ29" i="93"/>
  <c r="AY29" i="93" s="1"/>
  <c r="AK29" i="93"/>
  <c r="AZ29" i="93" s="1"/>
  <c r="AL29" i="93"/>
  <c r="CT29" i="93" s="1"/>
  <c r="S36" i="85" s="1"/>
  <c r="AM29" i="93"/>
  <c r="CU29" i="93" s="1"/>
  <c r="AN29" i="93"/>
  <c r="CV29" i="93" s="1"/>
  <c r="U36" i="85" s="1"/>
  <c r="AO29" i="93"/>
  <c r="CW29" i="93" s="1"/>
  <c r="V36" i="85" s="1"/>
  <c r="AP29" i="93"/>
  <c r="CX29" i="93" s="1"/>
  <c r="W36" i="85" s="1"/>
  <c r="AQ29" i="93"/>
  <c r="BF29" i="93" s="1"/>
  <c r="AR29" i="93"/>
  <c r="BG29" i="93" s="1"/>
  <c r="AS29" i="93"/>
  <c r="BH29" i="93" s="1"/>
  <c r="AT29" i="93"/>
  <c r="DB29" i="93" s="1"/>
  <c r="AU29" i="93"/>
  <c r="DC29" i="93" s="1"/>
  <c r="AW29" i="93"/>
  <c r="BD29" i="93"/>
  <c r="BE29" i="93"/>
  <c r="CS29" i="93"/>
  <c r="R36" i="85" s="1"/>
  <c r="DA29" i="93"/>
  <c r="AG30" i="93"/>
  <c r="AH30" i="93"/>
  <c r="AW30" i="93" s="1"/>
  <c r="AI30" i="93"/>
  <c r="AX30" i="93" s="1"/>
  <c r="AJ30" i="93"/>
  <c r="AY30" i="93" s="1"/>
  <c r="AK30" i="93"/>
  <c r="CS30" i="93" s="1"/>
  <c r="R61" i="85" s="1"/>
  <c r="AL30" i="93"/>
  <c r="CT30" i="93" s="1"/>
  <c r="S61" i="85" s="1"/>
  <c r="AM30" i="93"/>
  <c r="BB30" i="93" s="1"/>
  <c r="BQ30" i="93" s="1"/>
  <c r="H61" i="85" s="1"/>
  <c r="AN30" i="93"/>
  <c r="BC30" i="93" s="1"/>
  <c r="BR30" i="93" s="1"/>
  <c r="I61" i="85" s="1"/>
  <c r="AO30" i="93"/>
  <c r="BD30" i="93" s="1"/>
  <c r="BS30" i="93" s="1"/>
  <c r="J61" i="85" s="1"/>
  <c r="AP30" i="93"/>
  <c r="BE30" i="93" s="1"/>
  <c r="AQ30" i="93"/>
  <c r="BF30" i="93" s="1"/>
  <c r="BU30" i="93" s="1"/>
  <c r="L61" i="85" s="1"/>
  <c r="AR30" i="93"/>
  <c r="BG30" i="93" s="1"/>
  <c r="BV30" i="93" s="1"/>
  <c r="M61" i="85" s="1"/>
  <c r="AS30" i="93"/>
  <c r="DA30" i="93" s="1"/>
  <c r="AT30" i="93"/>
  <c r="DB30" i="93" s="1"/>
  <c r="AU30" i="93"/>
  <c r="DC30" i="93" s="1"/>
  <c r="AV30" i="93"/>
  <c r="BK30" i="93" s="1"/>
  <c r="B61" i="85" s="1"/>
  <c r="AZ30" i="93"/>
  <c r="BA30" i="93"/>
  <c r="BH30" i="93"/>
  <c r="BI30" i="93"/>
  <c r="CO30" i="93"/>
  <c r="CU30" i="93"/>
  <c r="CV30" i="93"/>
  <c r="U61" i="85" s="1"/>
  <c r="CW30" i="93"/>
  <c r="V61" i="85" s="1"/>
  <c r="CY30" i="93"/>
  <c r="CZ30" i="93"/>
  <c r="Y61" i="85" s="1"/>
  <c r="AG31" i="93"/>
  <c r="AH31" i="93"/>
  <c r="AI31" i="93"/>
  <c r="AX31" i="93" s="1"/>
  <c r="AJ31" i="93"/>
  <c r="CR31" i="93" s="1"/>
  <c r="Q34" i="85" s="1"/>
  <c r="AK31" i="93"/>
  <c r="CS31" i="93" s="1"/>
  <c r="R34" i="85" s="1"/>
  <c r="AL31" i="93"/>
  <c r="BA31" i="93" s="1"/>
  <c r="AM31" i="93"/>
  <c r="BB31" i="93" s="1"/>
  <c r="BQ31" i="93" s="1"/>
  <c r="H34" i="85" s="1"/>
  <c r="AN31" i="93"/>
  <c r="BC31" i="93" s="1"/>
  <c r="BR31" i="93" s="1"/>
  <c r="I34" i="85" s="1"/>
  <c r="AO31" i="93"/>
  <c r="BD31" i="93" s="1"/>
  <c r="BS31" i="93" s="1"/>
  <c r="J34" i="85" s="1"/>
  <c r="AP31" i="93"/>
  <c r="AQ31" i="93"/>
  <c r="BF31" i="93" s="1"/>
  <c r="AR31" i="93"/>
  <c r="AS31" i="93"/>
  <c r="DA31" i="93" s="1"/>
  <c r="AT31" i="93"/>
  <c r="AU31" i="93"/>
  <c r="DC31" i="93" s="1"/>
  <c r="AV31" i="93"/>
  <c r="BK31" i="93" s="1"/>
  <c r="B34" i="85" s="1"/>
  <c r="AW31" i="93"/>
  <c r="BE31" i="93"/>
  <c r="BG31" i="93"/>
  <c r="BV31" i="93" s="1"/>
  <c r="M34" i="85" s="1"/>
  <c r="BI31" i="93"/>
  <c r="CO31" i="93"/>
  <c r="CP31" i="93"/>
  <c r="CQ31" i="93"/>
  <c r="P34" i="85" s="1"/>
  <c r="CT31" i="93"/>
  <c r="S34" i="85" s="1"/>
  <c r="CU31" i="93"/>
  <c r="CV31" i="93"/>
  <c r="U34" i="85" s="1"/>
  <c r="CW31" i="93"/>
  <c r="V34" i="85" s="1"/>
  <c r="CX31" i="93"/>
  <c r="W34" i="85" s="1"/>
  <c r="CZ31" i="93"/>
  <c r="Y34" i="85" s="1"/>
  <c r="DB31" i="93"/>
  <c r="AG32" i="93"/>
  <c r="AH32" i="93"/>
  <c r="AW32" i="93" s="1"/>
  <c r="AI32" i="93"/>
  <c r="CQ32" i="93" s="1"/>
  <c r="P45" i="85" s="1"/>
  <c r="AJ32" i="93"/>
  <c r="CR32" i="93" s="1"/>
  <c r="Q45" i="85" s="1"/>
  <c r="AK32" i="93"/>
  <c r="AL32" i="93"/>
  <c r="BA32" i="93" s="1"/>
  <c r="AM32" i="93"/>
  <c r="BB32" i="93" s="1"/>
  <c r="AN32" i="93"/>
  <c r="BC32" i="93" s="1"/>
  <c r="AO32" i="93"/>
  <c r="BD32" i="93" s="1"/>
  <c r="AP32" i="93"/>
  <c r="BE32" i="93" s="1"/>
  <c r="AQ32" i="93"/>
  <c r="BF32" i="93" s="1"/>
  <c r="BU32" i="93" s="1"/>
  <c r="L45" i="85" s="1"/>
  <c r="AR32" i="93"/>
  <c r="BG32" i="93" s="1"/>
  <c r="BV32" i="93" s="1"/>
  <c r="M45" i="85" s="1"/>
  <c r="AS32" i="93"/>
  <c r="AT32" i="93"/>
  <c r="BI32" i="93" s="1"/>
  <c r="AU32" i="93"/>
  <c r="DC32" i="93" s="1"/>
  <c r="AV32" i="93"/>
  <c r="BK32" i="93" s="1"/>
  <c r="B45" i="85" s="1"/>
  <c r="AZ32" i="93"/>
  <c r="BH32" i="93"/>
  <c r="CO32" i="93"/>
  <c r="N45" i="85" s="1"/>
  <c r="CS32" i="93"/>
  <c r="R45" i="85" s="1"/>
  <c r="CT32" i="93"/>
  <c r="S45" i="85" s="1"/>
  <c r="CU32" i="93"/>
  <c r="T45" i="85" s="1"/>
  <c r="CY32" i="93"/>
  <c r="X45" i="85" s="1"/>
  <c r="CZ32" i="93"/>
  <c r="Y45" i="85" s="1"/>
  <c r="DA32" i="93"/>
  <c r="AG33" i="93"/>
  <c r="AV33" i="93" s="1"/>
  <c r="BK33" i="93" s="1"/>
  <c r="B18" i="85" s="1"/>
  <c r="AH33" i="93"/>
  <c r="CP33" i="93" s="1"/>
  <c r="AI33" i="93"/>
  <c r="CQ33" i="93" s="1"/>
  <c r="P18" i="85" s="1"/>
  <c r="AJ33" i="93"/>
  <c r="AY33" i="93" s="1"/>
  <c r="AK33" i="93"/>
  <c r="AZ33" i="93" s="1"/>
  <c r="AL33" i="93"/>
  <c r="BA33" i="93" s="1"/>
  <c r="AM33" i="93"/>
  <c r="BB33" i="93" s="1"/>
  <c r="AN33" i="93"/>
  <c r="CV33" i="93" s="1"/>
  <c r="U18" i="85" s="1"/>
  <c r="AO33" i="93"/>
  <c r="BD33" i="93" s="1"/>
  <c r="AP33" i="93"/>
  <c r="CX33" i="93" s="1"/>
  <c r="W18" i="85" s="1"/>
  <c r="AQ33" i="93"/>
  <c r="CY33" i="93" s="1"/>
  <c r="X18" i="85" s="1"/>
  <c r="AR33" i="93"/>
  <c r="CZ33" i="93" s="1"/>
  <c r="Y18" i="85" s="1"/>
  <c r="AS33" i="93"/>
  <c r="DA33" i="93" s="1"/>
  <c r="AT33" i="93"/>
  <c r="AU33" i="93"/>
  <c r="BJ33" i="93" s="1"/>
  <c r="BC33" i="93"/>
  <c r="BH33" i="93"/>
  <c r="BI33" i="93"/>
  <c r="CO33" i="93"/>
  <c r="N18" i="85" s="1"/>
  <c r="CS33" i="93"/>
  <c r="R18" i="85" s="1"/>
  <c r="DB33" i="93"/>
  <c r="DD33" i="93"/>
  <c r="AG34" i="93"/>
  <c r="AV34" i="93" s="1"/>
  <c r="BK34" i="93" s="1"/>
  <c r="B11" i="85" s="1"/>
  <c r="AH34" i="93"/>
  <c r="CP34" i="93" s="1"/>
  <c r="O11" i="85" s="1"/>
  <c r="AI34" i="93"/>
  <c r="AX34" i="93" s="1"/>
  <c r="AJ34" i="93"/>
  <c r="AY34" i="93" s="1"/>
  <c r="AK34" i="93"/>
  <c r="AZ34" i="93" s="1"/>
  <c r="AL34" i="93"/>
  <c r="BA34" i="93" s="1"/>
  <c r="AM34" i="93"/>
  <c r="BB34" i="93" s="1"/>
  <c r="BQ34" i="93" s="1"/>
  <c r="H11" i="85" s="1"/>
  <c r="AN34" i="93"/>
  <c r="BC34" i="93" s="1"/>
  <c r="BR34" i="93" s="1"/>
  <c r="I11" i="85" s="1"/>
  <c r="AO34" i="93"/>
  <c r="CW34" i="93" s="1"/>
  <c r="V11" i="85" s="1"/>
  <c r="AP34" i="93"/>
  <c r="CX34" i="93" s="1"/>
  <c r="W11" i="85" s="1"/>
  <c r="AQ34" i="93"/>
  <c r="BF34" i="93" s="1"/>
  <c r="AR34" i="93"/>
  <c r="BG34" i="93" s="1"/>
  <c r="AS34" i="93"/>
  <c r="BH34" i="93" s="1"/>
  <c r="BW34" i="93" s="1"/>
  <c r="AT34" i="93"/>
  <c r="BI34" i="93" s="1"/>
  <c r="AU34" i="93"/>
  <c r="BJ34" i="93" s="1"/>
  <c r="BE34" i="93"/>
  <c r="CO34" i="93"/>
  <c r="N11" i="85" s="1"/>
  <c r="CR34" i="93"/>
  <c r="Q11" i="85" s="1"/>
  <c r="CT34" i="93"/>
  <c r="S11" i="85" s="1"/>
  <c r="CU34" i="93"/>
  <c r="CV34" i="93"/>
  <c r="U11" i="85" s="1"/>
  <c r="DA34" i="93"/>
  <c r="AG35" i="93"/>
  <c r="AV35" i="93" s="1"/>
  <c r="BK35" i="93" s="1"/>
  <c r="B63" i="85" s="1"/>
  <c r="AH35" i="93"/>
  <c r="AW35" i="93" s="1"/>
  <c r="AI35" i="93"/>
  <c r="CQ35" i="93" s="1"/>
  <c r="P63" i="85" s="1"/>
  <c r="AJ35" i="93"/>
  <c r="AY35" i="93" s="1"/>
  <c r="AK35" i="93"/>
  <c r="AL35" i="93"/>
  <c r="BA35" i="93" s="1"/>
  <c r="AM35" i="93"/>
  <c r="BB35" i="93" s="1"/>
  <c r="BQ35" i="93" s="1"/>
  <c r="H63" i="85" s="1"/>
  <c r="AN35" i="93"/>
  <c r="BC35" i="93" s="1"/>
  <c r="BR35" i="93" s="1"/>
  <c r="I63" i="85" s="1"/>
  <c r="AO35" i="93"/>
  <c r="BD35" i="93" s="1"/>
  <c r="BS35" i="93" s="1"/>
  <c r="J63" i="85" s="1"/>
  <c r="AP35" i="93"/>
  <c r="CX35" i="93" s="1"/>
  <c r="W63" i="85" s="1"/>
  <c r="AQ35" i="93"/>
  <c r="BF35" i="93" s="1"/>
  <c r="BU35" i="93" s="1"/>
  <c r="L63" i="85" s="1"/>
  <c r="AR35" i="93"/>
  <c r="BG35" i="93" s="1"/>
  <c r="BV35" i="93" s="1"/>
  <c r="M63" i="85" s="1"/>
  <c r="AS35" i="93"/>
  <c r="BH35" i="93" s="1"/>
  <c r="AT35" i="93"/>
  <c r="BI35" i="93" s="1"/>
  <c r="AU35" i="93"/>
  <c r="BJ35" i="93" s="1"/>
  <c r="AX35" i="93"/>
  <c r="AZ35" i="93"/>
  <c r="CO35" i="93"/>
  <c r="N63" i="85" s="1"/>
  <c r="CS35" i="93"/>
  <c r="R63" i="85" s="1"/>
  <c r="CT35" i="93"/>
  <c r="S63" i="85" s="1"/>
  <c r="CU35" i="93"/>
  <c r="CV35" i="93"/>
  <c r="U63" i="85" s="1"/>
  <c r="CW35" i="93"/>
  <c r="V63" i="85" s="1"/>
  <c r="CY35" i="93"/>
  <c r="X63" i="85" s="1"/>
  <c r="CZ35" i="93"/>
  <c r="DB35" i="93"/>
  <c r="DD35" i="93"/>
  <c r="AG36" i="93"/>
  <c r="AV36" i="93" s="1"/>
  <c r="AH36" i="93"/>
  <c r="AW36" i="93" s="1"/>
  <c r="AI36" i="93"/>
  <c r="AX36" i="93" s="1"/>
  <c r="AJ36" i="93"/>
  <c r="AK36" i="93"/>
  <c r="AZ36" i="93" s="1"/>
  <c r="AL36" i="93"/>
  <c r="BA36" i="93" s="1"/>
  <c r="AM36" i="93"/>
  <c r="BB36" i="93" s="1"/>
  <c r="BQ36" i="93" s="1"/>
  <c r="AN36" i="93"/>
  <c r="BC36" i="93" s="1"/>
  <c r="BR36" i="93" s="1"/>
  <c r="I94" i="85" s="1"/>
  <c r="AO36" i="93"/>
  <c r="BD36" i="93" s="1"/>
  <c r="AP36" i="93"/>
  <c r="BE36" i="93" s="1"/>
  <c r="AQ36" i="93"/>
  <c r="BF36" i="93" s="1"/>
  <c r="BU36" i="93" s="1"/>
  <c r="AR36" i="93"/>
  <c r="AS36" i="93"/>
  <c r="DA36" i="93" s="1"/>
  <c r="AT36" i="93"/>
  <c r="BI36" i="93" s="1"/>
  <c r="AU36" i="93"/>
  <c r="DC36" i="93" s="1"/>
  <c r="AY36" i="93"/>
  <c r="BG36" i="93"/>
  <c r="BV36" i="93" s="1"/>
  <c r="CR36" i="93"/>
  <c r="Q94" i="85" s="1"/>
  <c r="CU36" i="93"/>
  <c r="T94" i="85" s="1"/>
  <c r="CV36" i="93"/>
  <c r="U94" i="85" s="1"/>
  <c r="CY36" i="93"/>
  <c r="CZ36" i="93"/>
  <c r="Y94" i="85" s="1"/>
  <c r="AG37" i="93"/>
  <c r="AV37" i="93" s="1"/>
  <c r="AH37" i="93"/>
  <c r="AI37" i="93"/>
  <c r="AX37" i="93" s="1"/>
  <c r="AJ37" i="93"/>
  <c r="AY37" i="93" s="1"/>
  <c r="BN37" i="93" s="1"/>
  <c r="AK37" i="93"/>
  <c r="AZ37" i="93" s="1"/>
  <c r="AL37" i="93"/>
  <c r="CT37" i="93" s="1"/>
  <c r="S40" i="85" s="1"/>
  <c r="AM37" i="93"/>
  <c r="BB37" i="93" s="1"/>
  <c r="BQ37" i="93" s="1"/>
  <c r="H94" i="85" s="1"/>
  <c r="AN37" i="93"/>
  <c r="BC37" i="93" s="1"/>
  <c r="BR37" i="93" s="1"/>
  <c r="I40" i="85" s="1"/>
  <c r="AO37" i="93"/>
  <c r="BD37" i="93" s="1"/>
  <c r="BS37" i="93" s="1"/>
  <c r="J40" i="85" s="1"/>
  <c r="AP37" i="93"/>
  <c r="BE37" i="93" s="1"/>
  <c r="AQ37" i="93"/>
  <c r="BF37" i="93" s="1"/>
  <c r="AR37" i="93"/>
  <c r="CZ37" i="93" s="1"/>
  <c r="Y40" i="85" s="1"/>
  <c r="AS37" i="93"/>
  <c r="BH37" i="93" s="1"/>
  <c r="AT37" i="93"/>
  <c r="DB37" i="93" s="1"/>
  <c r="AU37" i="93"/>
  <c r="DC37" i="93" s="1"/>
  <c r="AW37" i="93"/>
  <c r="CP37" i="93"/>
  <c r="CQ37" i="93"/>
  <c r="P40" i="85" s="1"/>
  <c r="CR37" i="93"/>
  <c r="Q40" i="85" s="1"/>
  <c r="CU37" i="93"/>
  <c r="T40" i="85" s="1"/>
  <c r="CV37" i="93"/>
  <c r="U40" i="85" s="1"/>
  <c r="CW37" i="93"/>
  <c r="V40" i="85" s="1"/>
  <c r="AG38" i="93"/>
  <c r="AV38" i="93" s="1"/>
  <c r="BK38" i="93" s="1"/>
  <c r="B47" i="85" s="1"/>
  <c r="AH38" i="93"/>
  <c r="CP38" i="93" s="1"/>
  <c r="AI38" i="93"/>
  <c r="CQ38" i="93" s="1"/>
  <c r="P47" i="85" s="1"/>
  <c r="AJ38" i="93"/>
  <c r="AY38" i="93" s="1"/>
  <c r="AK38" i="93"/>
  <c r="CS38" i="93" s="1"/>
  <c r="R47" i="85" s="1"/>
  <c r="AL38" i="93"/>
  <c r="CT38" i="93" s="1"/>
  <c r="S47" i="85" s="1"/>
  <c r="AM38" i="93"/>
  <c r="BB38" i="93" s="1"/>
  <c r="BQ38" i="93" s="1"/>
  <c r="H47" i="85" s="1"/>
  <c r="AN38" i="93"/>
  <c r="BC38" i="93" s="1"/>
  <c r="BR38" i="93" s="1"/>
  <c r="I47" i="85" s="1"/>
  <c r="AO38" i="93"/>
  <c r="BD38" i="93" s="1"/>
  <c r="BS38" i="93" s="1"/>
  <c r="J47" i="85" s="1"/>
  <c r="AP38" i="93"/>
  <c r="CX38" i="93" s="1"/>
  <c r="W47" i="85" s="1"/>
  <c r="AQ38" i="93"/>
  <c r="AR38" i="93"/>
  <c r="BG38" i="93" s="1"/>
  <c r="BV38" i="93" s="1"/>
  <c r="M47" i="85" s="1"/>
  <c r="AS38" i="93"/>
  <c r="DA38" i="93" s="1"/>
  <c r="AT38" i="93"/>
  <c r="DB38" i="93" s="1"/>
  <c r="AU38" i="93"/>
  <c r="DC38" i="93" s="1"/>
  <c r="AX38" i="93"/>
  <c r="BA38" i="93"/>
  <c r="BF38" i="93"/>
  <c r="BU38" i="93" s="1"/>
  <c r="L47" i="85" s="1"/>
  <c r="BI38" i="93"/>
  <c r="CO38" i="93"/>
  <c r="N47" i="85" s="1"/>
  <c r="CR38" i="93"/>
  <c r="Q47" i="85" s="1"/>
  <c r="CU38" i="93"/>
  <c r="T47" i="85" s="1"/>
  <c r="CV38" i="93"/>
  <c r="U47" i="85" s="1"/>
  <c r="CW38" i="93"/>
  <c r="V47" i="85" s="1"/>
  <c r="CY38" i="93"/>
  <c r="CZ38" i="93"/>
  <c r="Y47" i="85" s="1"/>
  <c r="DD38" i="93"/>
  <c r="AG39" i="93"/>
  <c r="AV39" i="93" s="1"/>
  <c r="BK39" i="93" s="1"/>
  <c r="B67" i="85" s="1"/>
  <c r="AH39" i="93"/>
  <c r="AW39" i="93" s="1"/>
  <c r="AI39" i="93"/>
  <c r="AX39" i="93" s="1"/>
  <c r="AJ39" i="93"/>
  <c r="AY39" i="93" s="1"/>
  <c r="AK39" i="93"/>
  <c r="CS39" i="93" s="1"/>
  <c r="R67" i="85" s="1"/>
  <c r="AL39" i="93"/>
  <c r="CT39" i="93" s="1"/>
  <c r="S67" i="85" s="1"/>
  <c r="AM39" i="93"/>
  <c r="AN39" i="93"/>
  <c r="BC39" i="93" s="1"/>
  <c r="BR39" i="93" s="1"/>
  <c r="I67" i="85" s="1"/>
  <c r="AO39" i="93"/>
  <c r="BD39" i="93" s="1"/>
  <c r="BS39" i="93" s="1"/>
  <c r="J67" i="85" s="1"/>
  <c r="AP39" i="93"/>
  <c r="AQ39" i="93"/>
  <c r="BF39" i="93" s="1"/>
  <c r="BU39" i="93" s="1"/>
  <c r="L67" i="85" s="1"/>
  <c r="AR39" i="93"/>
  <c r="BG39" i="93" s="1"/>
  <c r="BV39" i="93" s="1"/>
  <c r="M67" i="85" s="1"/>
  <c r="AS39" i="93"/>
  <c r="DA39" i="93" s="1"/>
  <c r="AT39" i="93"/>
  <c r="BI39" i="93" s="1"/>
  <c r="AU39" i="93"/>
  <c r="BJ39" i="93" s="1"/>
  <c r="BA39" i="93"/>
  <c r="BB39" i="93"/>
  <c r="BQ39" i="93" s="1"/>
  <c r="H67" i="85" s="1"/>
  <c r="BE39" i="93"/>
  <c r="BT39" i="93" s="1"/>
  <c r="K67" i="85" s="1"/>
  <c r="BH39" i="93"/>
  <c r="CO39" i="93"/>
  <c r="CP39" i="93"/>
  <c r="CQ39" i="93"/>
  <c r="P67" i="85" s="1"/>
  <c r="CU39" i="93"/>
  <c r="CV39" i="93"/>
  <c r="U67" i="85" s="1"/>
  <c r="CW39" i="93"/>
  <c r="V67" i="85" s="1"/>
  <c r="CX39" i="93"/>
  <c r="W67" i="85" s="1"/>
  <c r="CY39" i="93"/>
  <c r="CZ39" i="93"/>
  <c r="Y67" i="85" s="1"/>
  <c r="DB39" i="93"/>
  <c r="DC39" i="93"/>
  <c r="AG40" i="93"/>
  <c r="AH40" i="93"/>
  <c r="CP40" i="93" s="1"/>
  <c r="AI40" i="93"/>
  <c r="CQ40" i="93" s="1"/>
  <c r="P68" i="85" s="1"/>
  <c r="AJ40" i="93"/>
  <c r="CR40" i="93" s="1"/>
  <c r="Q68" i="85" s="1"/>
  <c r="AK40" i="93"/>
  <c r="AL40" i="93"/>
  <c r="CT40" i="93" s="1"/>
  <c r="S68" i="85" s="1"/>
  <c r="AM40" i="93"/>
  <c r="BB40" i="93" s="1"/>
  <c r="BQ40" i="93" s="1"/>
  <c r="H68" i="85" s="1"/>
  <c r="AN40" i="93"/>
  <c r="BC40" i="93" s="1"/>
  <c r="BR40" i="93" s="1"/>
  <c r="I68" i="85" s="1"/>
  <c r="AO40" i="93"/>
  <c r="BD40" i="93" s="1"/>
  <c r="BS40" i="93" s="1"/>
  <c r="J68" i="85" s="1"/>
  <c r="AP40" i="93"/>
  <c r="BE40" i="93" s="1"/>
  <c r="BT40" i="93" s="1"/>
  <c r="K68" i="85" s="1"/>
  <c r="AQ40" i="93"/>
  <c r="BF40" i="93" s="1"/>
  <c r="BU40" i="93" s="1"/>
  <c r="L68" i="85" s="1"/>
  <c r="AR40" i="93"/>
  <c r="BG40" i="93" s="1"/>
  <c r="BV40" i="93" s="1"/>
  <c r="M68" i="85" s="1"/>
  <c r="AS40" i="93"/>
  <c r="AT40" i="93"/>
  <c r="BI40" i="93" s="1"/>
  <c r="AU40" i="93"/>
  <c r="BJ40" i="93" s="1"/>
  <c r="AV40" i="93"/>
  <c r="BK40" i="93" s="1"/>
  <c r="B68" i="85" s="1"/>
  <c r="AW40" i="93"/>
  <c r="AZ40" i="93"/>
  <c r="BH40" i="93"/>
  <c r="CO40" i="93"/>
  <c r="CS40" i="93"/>
  <c r="R68" i="85" s="1"/>
  <c r="CU40" i="93"/>
  <c r="T68" i="85" s="1"/>
  <c r="CV40" i="93"/>
  <c r="U68" i="85" s="1"/>
  <c r="CW40" i="93"/>
  <c r="V68" i="85" s="1"/>
  <c r="CX40" i="93"/>
  <c r="W68" i="85" s="1"/>
  <c r="CY40" i="93"/>
  <c r="X68" i="85" s="1"/>
  <c r="CZ40" i="93"/>
  <c r="Y68" i="85" s="1"/>
  <c r="DA40" i="93"/>
  <c r="AG41" i="93"/>
  <c r="AH41" i="93"/>
  <c r="AW41" i="93" s="1"/>
  <c r="BL41" i="93" s="1"/>
  <c r="C88" i="85" s="1"/>
  <c r="AI41" i="93"/>
  <c r="AJ41" i="93"/>
  <c r="AK41" i="93"/>
  <c r="AZ41" i="93" s="1"/>
  <c r="AL41" i="93"/>
  <c r="BA41" i="93" s="1"/>
  <c r="AM41" i="93"/>
  <c r="BB41" i="93" s="1"/>
  <c r="BQ41" i="93" s="1"/>
  <c r="H88" i="85" s="1"/>
  <c r="AN41" i="93"/>
  <c r="BC41" i="93" s="1"/>
  <c r="BR41" i="93" s="1"/>
  <c r="I88" i="85" s="1"/>
  <c r="AO41" i="93"/>
  <c r="BD41" i="93" s="1"/>
  <c r="BS41" i="93" s="1"/>
  <c r="J88" i="85" s="1"/>
  <c r="AP41" i="93"/>
  <c r="BE41" i="93" s="1"/>
  <c r="AQ41" i="93"/>
  <c r="AR41" i="93"/>
  <c r="AS41" i="93"/>
  <c r="BH41" i="93" s="1"/>
  <c r="AT41" i="93"/>
  <c r="BI41" i="93" s="1"/>
  <c r="AU41" i="93"/>
  <c r="DC41" i="93" s="1"/>
  <c r="AX41" i="93"/>
  <c r="BM41" i="93" s="1"/>
  <c r="D88" i="85" s="1"/>
  <c r="AY41" i="93"/>
  <c r="BN41" i="93" s="1"/>
  <c r="E88" i="85" s="1"/>
  <c r="BF41" i="93"/>
  <c r="BU41" i="93" s="1"/>
  <c r="L88" i="85" s="1"/>
  <c r="BG41" i="93"/>
  <c r="BV41" i="93" s="1"/>
  <c r="M88" i="85" s="1"/>
  <c r="CP41" i="93"/>
  <c r="O88" i="85" s="1"/>
  <c r="CQ41" i="93"/>
  <c r="P88" i="85" s="1"/>
  <c r="CR41" i="93"/>
  <c r="Q88" i="85" s="1"/>
  <c r="CU41" i="93"/>
  <c r="T88" i="85" s="1"/>
  <c r="CV41" i="93"/>
  <c r="U88" i="85" s="1"/>
  <c r="CW41" i="93"/>
  <c r="V88" i="85" s="1"/>
  <c r="CY41" i="93"/>
  <c r="CZ41" i="93"/>
  <c r="Y88" i="85" s="1"/>
  <c r="AG42" i="93"/>
  <c r="AV42" i="93" s="1"/>
  <c r="BK42" i="93" s="1"/>
  <c r="B69" i="85" s="1"/>
  <c r="AH42" i="93"/>
  <c r="AW42" i="93" s="1"/>
  <c r="AI42" i="93"/>
  <c r="AX42" i="93" s="1"/>
  <c r="AJ42" i="93"/>
  <c r="CR42" i="93" s="1"/>
  <c r="Q69" i="85" s="1"/>
  <c r="AK42" i="93"/>
  <c r="AZ42" i="93" s="1"/>
  <c r="AL42" i="93"/>
  <c r="CT42" i="93" s="1"/>
  <c r="AM42" i="93"/>
  <c r="BB42" i="93" s="1"/>
  <c r="BQ42" i="93" s="1"/>
  <c r="H69" i="85" s="1"/>
  <c r="AN42" i="93"/>
  <c r="BC42" i="93" s="1"/>
  <c r="BR42" i="93" s="1"/>
  <c r="I69" i="85" s="1"/>
  <c r="AO42" i="93"/>
  <c r="BD42" i="93" s="1"/>
  <c r="BS42" i="93" s="1"/>
  <c r="J69" i="85" s="1"/>
  <c r="AP42" i="93"/>
  <c r="BE42" i="93" s="1"/>
  <c r="BT42" i="93" s="1"/>
  <c r="K69" i="85" s="1"/>
  <c r="AQ42" i="93"/>
  <c r="BF42" i="93" s="1"/>
  <c r="BU42" i="93" s="1"/>
  <c r="L69" i="85" s="1"/>
  <c r="AR42" i="93"/>
  <c r="BG42" i="93" s="1"/>
  <c r="BV42" i="93" s="1"/>
  <c r="M69" i="85" s="1"/>
  <c r="AS42" i="93"/>
  <c r="BH42" i="93" s="1"/>
  <c r="AT42" i="93"/>
  <c r="DB42" i="93" s="1"/>
  <c r="AU42" i="93"/>
  <c r="DC42" i="93" s="1"/>
  <c r="BJ42" i="93"/>
  <c r="CO42" i="93"/>
  <c r="CP42" i="93"/>
  <c r="O69" i="85" s="1"/>
  <c r="CU42" i="93"/>
  <c r="T69" i="85" s="1"/>
  <c r="CV42" i="93"/>
  <c r="U69" i="85" s="1"/>
  <c r="CW42" i="93"/>
  <c r="CY42" i="93"/>
  <c r="X69" i="85" s="1"/>
  <c r="CZ42" i="93"/>
  <c r="Y69" i="85" s="1"/>
  <c r="AG43" i="93"/>
  <c r="AH43" i="93"/>
  <c r="CP43" i="93" s="1"/>
  <c r="O33" i="85" s="1"/>
  <c r="AI43" i="93"/>
  <c r="CQ43" i="93" s="1"/>
  <c r="P33" i="85" s="1"/>
  <c r="AJ43" i="93"/>
  <c r="AY43" i="93" s="1"/>
  <c r="BN43" i="93" s="1"/>
  <c r="E33" i="85" s="1"/>
  <c r="AK43" i="93"/>
  <c r="CS43" i="93" s="1"/>
  <c r="AL43" i="93"/>
  <c r="BA43" i="93" s="1"/>
  <c r="BP43" i="93" s="1"/>
  <c r="G33" i="85" s="1"/>
  <c r="AM43" i="93"/>
  <c r="BB43" i="93" s="1"/>
  <c r="BQ43" i="93" s="1"/>
  <c r="H33" i="85" s="1"/>
  <c r="AN43" i="93"/>
  <c r="BC43" i="93" s="1"/>
  <c r="BR43" i="93" s="1"/>
  <c r="I33" i="85" s="1"/>
  <c r="AO43" i="93"/>
  <c r="AP43" i="93"/>
  <c r="BE43" i="93" s="1"/>
  <c r="AQ43" i="93"/>
  <c r="BF43" i="93" s="1"/>
  <c r="AR43" i="93"/>
  <c r="BG43" i="93" s="1"/>
  <c r="BV43" i="93" s="1"/>
  <c r="M33" i="85" s="1"/>
  <c r="AS43" i="93"/>
  <c r="DA43" i="93" s="1"/>
  <c r="AT43" i="93"/>
  <c r="AU43" i="93"/>
  <c r="DC43" i="93" s="1"/>
  <c r="AV43" i="93"/>
  <c r="BD43" i="93"/>
  <c r="BS43" i="93" s="1"/>
  <c r="J33" i="85" s="1"/>
  <c r="BJ43" i="93"/>
  <c r="BU43" i="93"/>
  <c r="L33" i="85" s="1"/>
  <c r="CO43" i="93"/>
  <c r="N33" i="85" s="1"/>
  <c r="CR43" i="93"/>
  <c r="Q33" i="85" s="1"/>
  <c r="CT43" i="93"/>
  <c r="S33" i="85" s="1"/>
  <c r="CU43" i="93"/>
  <c r="T33" i="85" s="1"/>
  <c r="CV43" i="93"/>
  <c r="CW43" i="93"/>
  <c r="V33" i="85" s="1"/>
  <c r="CY43" i="93"/>
  <c r="X33" i="85" s="1"/>
  <c r="CZ43" i="93"/>
  <c r="Y33" i="85" s="1"/>
  <c r="DD43" i="93"/>
  <c r="AG44" i="93"/>
  <c r="AH44" i="93"/>
  <c r="CP44" i="93" s="1"/>
  <c r="O35" i="85" s="1"/>
  <c r="AI44" i="93"/>
  <c r="AJ44" i="93"/>
  <c r="CR44" i="93" s="1"/>
  <c r="AK44" i="93"/>
  <c r="CS44" i="93" s="1"/>
  <c r="R35" i="85" s="1"/>
  <c r="AL44" i="93"/>
  <c r="CT44" i="93" s="1"/>
  <c r="S35" i="85" s="1"/>
  <c r="AM44" i="93"/>
  <c r="BB44" i="93" s="1"/>
  <c r="AN44" i="93"/>
  <c r="BC44" i="93" s="1"/>
  <c r="AO44" i="93"/>
  <c r="BD44" i="93" s="1"/>
  <c r="AP44" i="93"/>
  <c r="BE44" i="93" s="1"/>
  <c r="AQ44" i="93"/>
  <c r="AR44" i="93"/>
  <c r="AS44" i="93"/>
  <c r="DA44" i="93" s="1"/>
  <c r="AT44" i="93"/>
  <c r="DB44" i="93" s="1"/>
  <c r="AU44" i="93"/>
  <c r="DC44" i="93" s="1"/>
  <c r="AV44" i="93"/>
  <c r="BH44" i="93"/>
  <c r="CO44" i="93"/>
  <c r="CW44" i="93"/>
  <c r="V35" i="85" s="1"/>
  <c r="AG45" i="93"/>
  <c r="AH45" i="93"/>
  <c r="AW45" i="93" s="1"/>
  <c r="AI45" i="93"/>
  <c r="AJ45" i="93"/>
  <c r="AY45" i="93" s="1"/>
  <c r="BN45" i="93" s="1"/>
  <c r="E12" i="85" s="1"/>
  <c r="AK45" i="93"/>
  <c r="AZ45" i="93" s="1"/>
  <c r="BO45" i="93" s="1"/>
  <c r="F12" i="85" s="1"/>
  <c r="AL45" i="93"/>
  <c r="BA45" i="93" s="1"/>
  <c r="BP45" i="93" s="1"/>
  <c r="G12" i="85" s="1"/>
  <c r="AM45" i="93"/>
  <c r="AN45" i="93"/>
  <c r="BC45" i="93" s="1"/>
  <c r="AO45" i="93"/>
  <c r="CW45" i="93" s="1"/>
  <c r="V12" i="85" s="1"/>
  <c r="AP45" i="93"/>
  <c r="BE45" i="93" s="1"/>
  <c r="BT45" i="93" s="1"/>
  <c r="K12" i="85" s="1"/>
  <c r="AQ45" i="93"/>
  <c r="BF45" i="93" s="1"/>
  <c r="BU45" i="93" s="1"/>
  <c r="L12" i="85" s="1"/>
  <c r="AR45" i="93"/>
  <c r="BG45" i="93" s="1"/>
  <c r="BV45" i="93" s="1"/>
  <c r="M12" i="85" s="1"/>
  <c r="AS45" i="93"/>
  <c r="BH45" i="93" s="1"/>
  <c r="BW45" i="93" s="1"/>
  <c r="AT45" i="93"/>
  <c r="BI45" i="93" s="1"/>
  <c r="BX45" i="93" s="1"/>
  <c r="AU45" i="93"/>
  <c r="BJ45" i="93" s="1"/>
  <c r="BY45" i="93" s="1"/>
  <c r="AV45" i="93"/>
  <c r="BK45" i="93" s="1"/>
  <c r="B12" i="85" s="1"/>
  <c r="CO45" i="93"/>
  <c r="N12" i="85" s="1"/>
  <c r="CR45" i="93"/>
  <c r="Q12" i="85" s="1"/>
  <c r="CS45" i="93"/>
  <c r="R12" i="85" s="1"/>
  <c r="CT45" i="93"/>
  <c r="S12" i="85" s="1"/>
  <c r="CX45" i="93"/>
  <c r="W12" i="85" s="1"/>
  <c r="CY45" i="93"/>
  <c r="CZ45" i="93"/>
  <c r="Y12" i="85" s="1"/>
  <c r="DA45" i="93"/>
  <c r="DB45" i="93"/>
  <c r="DC45" i="93"/>
  <c r="AG46" i="93"/>
  <c r="AV46" i="93" s="1"/>
  <c r="BK46" i="93" s="1"/>
  <c r="B15" i="85" s="1"/>
  <c r="AH46" i="93"/>
  <c r="AI46" i="93"/>
  <c r="CQ46" i="93" s="1"/>
  <c r="P15" i="85" s="1"/>
  <c r="AJ46" i="93"/>
  <c r="CR46" i="93" s="1"/>
  <c r="Q15" i="85" s="1"/>
  <c r="AK46" i="93"/>
  <c r="AL46" i="93"/>
  <c r="AM46" i="93"/>
  <c r="BB46" i="93" s="1"/>
  <c r="BQ46" i="93" s="1"/>
  <c r="H15" i="85" s="1"/>
  <c r="AN46" i="93"/>
  <c r="BC46" i="93" s="1"/>
  <c r="BR46" i="93" s="1"/>
  <c r="I15" i="85" s="1"/>
  <c r="AO46" i="93"/>
  <c r="BD46" i="93" s="1"/>
  <c r="BS46" i="93" s="1"/>
  <c r="J15" i="85" s="1"/>
  <c r="AP46" i="93"/>
  <c r="BE46" i="93" s="1"/>
  <c r="BT46" i="93" s="1"/>
  <c r="K15" i="85" s="1"/>
  <c r="AQ46" i="93"/>
  <c r="CY46" i="93" s="1"/>
  <c r="X15" i="85" s="1"/>
  <c r="AR46" i="93"/>
  <c r="CZ46" i="93" s="1"/>
  <c r="Y15" i="85" s="1"/>
  <c r="AS46" i="93"/>
  <c r="BH46" i="93" s="1"/>
  <c r="BW46" i="93" s="1"/>
  <c r="AT46" i="93"/>
  <c r="BI46" i="93" s="1"/>
  <c r="BX46" i="93" s="1"/>
  <c r="AU46" i="93"/>
  <c r="BJ46" i="93" s="1"/>
  <c r="BY46" i="93" s="1"/>
  <c r="BA46" i="93"/>
  <c r="CO46" i="93"/>
  <c r="CT46" i="93"/>
  <c r="S15" i="85" s="1"/>
  <c r="CU46" i="93"/>
  <c r="CV46" i="93"/>
  <c r="U15" i="85" s="1"/>
  <c r="CW46" i="93"/>
  <c r="V15" i="85" s="1"/>
  <c r="CX46" i="93"/>
  <c r="W15" i="85" s="1"/>
  <c r="DA46" i="93"/>
  <c r="DB46" i="93"/>
  <c r="DC46" i="93"/>
  <c r="AG47" i="93"/>
  <c r="AV47" i="93" s="1"/>
  <c r="BK47" i="93" s="1"/>
  <c r="B10" i="85" s="1"/>
  <c r="AH47" i="93"/>
  <c r="AI47" i="93"/>
  <c r="CQ47" i="93" s="1"/>
  <c r="P10" i="85" s="1"/>
  <c r="AJ47" i="93"/>
  <c r="AY47" i="93" s="1"/>
  <c r="AK47" i="93"/>
  <c r="CS47" i="93" s="1"/>
  <c r="R10" i="85" s="1"/>
  <c r="AL47" i="93"/>
  <c r="BA47" i="93" s="1"/>
  <c r="BP47" i="93" s="1"/>
  <c r="G10" i="85" s="1"/>
  <c r="AM47" i="93"/>
  <c r="BB47" i="93" s="1"/>
  <c r="AN47" i="93"/>
  <c r="BC47" i="93" s="1"/>
  <c r="AO47" i="93"/>
  <c r="AP47" i="93"/>
  <c r="AQ47" i="93"/>
  <c r="BF47" i="93" s="1"/>
  <c r="BU47" i="93" s="1"/>
  <c r="L10" i="85" s="1"/>
  <c r="AR47" i="93"/>
  <c r="BG47" i="93" s="1"/>
  <c r="AS47" i="93"/>
  <c r="BH47" i="93" s="1"/>
  <c r="AT47" i="93"/>
  <c r="AU47" i="93"/>
  <c r="AZ47" i="93"/>
  <c r="BJ47" i="93"/>
  <c r="CO47" i="93"/>
  <c r="N10" i="85" s="1"/>
  <c r="CT47" i="93"/>
  <c r="S10" i="85" s="1"/>
  <c r="CV47" i="93"/>
  <c r="U10" i="85" s="1"/>
  <c r="CY47" i="93"/>
  <c r="X10" i="85" s="1"/>
  <c r="DC47" i="93"/>
  <c r="AG48" i="93"/>
  <c r="AV48" i="93" s="1"/>
  <c r="AH48" i="93"/>
  <c r="CP48" i="93" s="1"/>
  <c r="O42" i="85" s="1"/>
  <c r="AI48" i="93"/>
  <c r="AX48" i="93" s="1"/>
  <c r="AJ48" i="93"/>
  <c r="AY48" i="93" s="1"/>
  <c r="AK48" i="93"/>
  <c r="CS48" i="93" s="1"/>
  <c r="R42" i="85" s="1"/>
  <c r="AL48" i="93"/>
  <c r="CT48" i="93" s="1"/>
  <c r="S42" i="85" s="1"/>
  <c r="AM48" i="93"/>
  <c r="BB48" i="93" s="1"/>
  <c r="AN48" i="93"/>
  <c r="AO48" i="93"/>
  <c r="CW48" i="93" s="1"/>
  <c r="V42" i="85" s="1"/>
  <c r="AP48" i="93"/>
  <c r="BE48" i="93" s="1"/>
  <c r="AQ48" i="93"/>
  <c r="BF48" i="93" s="1"/>
  <c r="AR48" i="93"/>
  <c r="BG48" i="93" s="1"/>
  <c r="AS48" i="93"/>
  <c r="DA48" i="93" s="1"/>
  <c r="AT48" i="93"/>
  <c r="DB48" i="93" s="1"/>
  <c r="AU48" i="93"/>
  <c r="CO48" i="93"/>
  <c r="N42" i="85" s="1"/>
  <c r="CQ48" i="93"/>
  <c r="P42" i="85" s="1"/>
  <c r="AG49" i="93"/>
  <c r="CO49" i="93" s="1"/>
  <c r="AH49" i="93"/>
  <c r="AW49" i="93" s="1"/>
  <c r="AI49" i="93"/>
  <c r="AJ49" i="93"/>
  <c r="CR49" i="93" s="1"/>
  <c r="Q92" i="85" s="1"/>
  <c r="AK49" i="93"/>
  <c r="AL49" i="93"/>
  <c r="AM49" i="93"/>
  <c r="BB49" i="93" s="1"/>
  <c r="BQ49" i="93" s="1"/>
  <c r="H92" i="85" s="1"/>
  <c r="AN49" i="93"/>
  <c r="BC49" i="93" s="1"/>
  <c r="BR49" i="93" s="1"/>
  <c r="I92" i="85" s="1"/>
  <c r="AO49" i="93"/>
  <c r="BD49" i="93" s="1"/>
  <c r="BS49" i="93" s="1"/>
  <c r="J92" i="85" s="1"/>
  <c r="AP49" i="93"/>
  <c r="CX49" i="93" s="1"/>
  <c r="W92" i="85" s="1"/>
  <c r="AQ49" i="93"/>
  <c r="AR49" i="93"/>
  <c r="AS49" i="93"/>
  <c r="BH49" i="93" s="1"/>
  <c r="AT49" i="93"/>
  <c r="AU49" i="93"/>
  <c r="DC49" i="93" s="1"/>
  <c r="AY49" i="93"/>
  <c r="AZ49" i="93"/>
  <c r="BE49" i="93"/>
  <c r="BF49" i="93"/>
  <c r="BU49" i="93" s="1"/>
  <c r="L92" i="85" s="1"/>
  <c r="BG49" i="93"/>
  <c r="BV49" i="93" s="1"/>
  <c r="M92" i="85" s="1"/>
  <c r="CS49" i="93"/>
  <c r="R92" i="85" s="1"/>
  <c r="CU49" i="93"/>
  <c r="T92" i="85" s="1"/>
  <c r="CV49" i="93"/>
  <c r="U92" i="85" s="1"/>
  <c r="CY49" i="93"/>
  <c r="X92" i="85" s="1"/>
  <c r="CZ49" i="93"/>
  <c r="DA49" i="93"/>
  <c r="AG50" i="93"/>
  <c r="AH50" i="93"/>
  <c r="AI50" i="93"/>
  <c r="AX50" i="93" s="1"/>
  <c r="AJ50" i="93"/>
  <c r="CR50" i="93" s="1"/>
  <c r="Q93" i="85" s="1"/>
  <c r="AK50" i="93"/>
  <c r="AL50" i="93"/>
  <c r="AM50" i="93"/>
  <c r="BB50" i="93" s="1"/>
  <c r="BQ50" i="93" s="1"/>
  <c r="H93" i="85" s="1"/>
  <c r="AN50" i="93"/>
  <c r="BC50" i="93" s="1"/>
  <c r="BR50" i="93" s="1"/>
  <c r="I93" i="85" s="1"/>
  <c r="AO50" i="93"/>
  <c r="AP50" i="93"/>
  <c r="AQ50" i="93"/>
  <c r="BF50" i="93" s="1"/>
  <c r="BU50" i="93" s="1"/>
  <c r="L93" i="85" s="1"/>
  <c r="AR50" i="93"/>
  <c r="BG50" i="93" s="1"/>
  <c r="AS50" i="93"/>
  <c r="BH50" i="93" s="1"/>
  <c r="AT50" i="93"/>
  <c r="AU50" i="93"/>
  <c r="DC50" i="93" s="1"/>
  <c r="AV50" i="93"/>
  <c r="BD50" i="93"/>
  <c r="BS50" i="93" s="1"/>
  <c r="J93" i="85" s="1"/>
  <c r="BE50" i="93"/>
  <c r="BJ50" i="93"/>
  <c r="CO50" i="93"/>
  <c r="CQ50" i="93"/>
  <c r="P93" i="85" s="1"/>
  <c r="CU50" i="93"/>
  <c r="T93" i="85" s="1"/>
  <c r="CV50" i="93"/>
  <c r="U93" i="85" s="1"/>
  <c r="CW50" i="93"/>
  <c r="CX50" i="93"/>
  <c r="W93" i="85" s="1"/>
  <c r="CY50" i="93"/>
  <c r="X93" i="85" s="1"/>
  <c r="AG51" i="93"/>
  <c r="AH51" i="93"/>
  <c r="AI51" i="93"/>
  <c r="AX51" i="93" s="1"/>
  <c r="AJ51" i="93"/>
  <c r="AK51" i="93"/>
  <c r="CS51" i="93" s="1"/>
  <c r="R89" i="85" s="1"/>
  <c r="AL51" i="93"/>
  <c r="AM51" i="93"/>
  <c r="BB51" i="93" s="1"/>
  <c r="BQ51" i="93" s="1"/>
  <c r="H89" i="85" s="1"/>
  <c r="AN51" i="93"/>
  <c r="BC51" i="93" s="1"/>
  <c r="BR51" i="93" s="1"/>
  <c r="I89" i="85" s="1"/>
  <c r="AO51" i="93"/>
  <c r="AP51" i="93"/>
  <c r="CX51" i="93" s="1"/>
  <c r="W89" i="85" s="1"/>
  <c r="AQ51" i="93"/>
  <c r="BF51" i="93" s="1"/>
  <c r="BU51" i="93" s="1"/>
  <c r="L89" i="85" s="1"/>
  <c r="AR51" i="93"/>
  <c r="BG51" i="93" s="1"/>
  <c r="BV51" i="93" s="1"/>
  <c r="M89" i="85" s="1"/>
  <c r="AS51" i="93"/>
  <c r="DA51" i="93" s="1"/>
  <c r="AT51" i="93"/>
  <c r="AU51" i="93"/>
  <c r="DC51" i="93" s="1"/>
  <c r="AV51" i="93"/>
  <c r="BD51" i="93"/>
  <c r="BS51" i="93" s="1"/>
  <c r="J89" i="85" s="1"/>
  <c r="CO51" i="93"/>
  <c r="CQ51" i="93"/>
  <c r="P89" i="85" s="1"/>
  <c r="CU51" i="93"/>
  <c r="CV51" i="93"/>
  <c r="U89" i="85" s="1"/>
  <c r="CW51" i="93"/>
  <c r="V89" i="85" s="1"/>
  <c r="CY51" i="93"/>
  <c r="CZ51" i="93"/>
  <c r="Y89" i="85" s="1"/>
  <c r="AG52" i="93"/>
  <c r="CO52" i="93" s="1"/>
  <c r="AH52" i="93"/>
  <c r="AW52" i="93" s="1"/>
  <c r="AI52" i="93"/>
  <c r="AX52" i="93" s="1"/>
  <c r="AJ52" i="93"/>
  <c r="CR52" i="93" s="1"/>
  <c r="Q99" i="85" s="1"/>
  <c r="AK52" i="93"/>
  <c r="AL52" i="93"/>
  <c r="CT52" i="93" s="1"/>
  <c r="S99" i="85" s="1"/>
  <c r="AM52" i="93"/>
  <c r="CU52" i="93" s="1"/>
  <c r="T99" i="85" s="1"/>
  <c r="AN52" i="93"/>
  <c r="BC52" i="93" s="1"/>
  <c r="AO52" i="93"/>
  <c r="AP52" i="93"/>
  <c r="AQ52" i="93"/>
  <c r="BF52" i="93" s="1"/>
  <c r="BU52" i="93" s="1"/>
  <c r="L99" i="85" s="1"/>
  <c r="AR52" i="93"/>
  <c r="CZ52" i="93" s="1"/>
  <c r="Y99" i="85" s="1"/>
  <c r="AS52" i="93"/>
  <c r="AT52" i="93"/>
  <c r="DB52" i="93" s="1"/>
  <c r="AU52" i="93"/>
  <c r="BJ52" i="93" s="1"/>
  <c r="AV52" i="93"/>
  <c r="BA52" i="93"/>
  <c r="BB52" i="93"/>
  <c r="BD52" i="93"/>
  <c r="BI52" i="93"/>
  <c r="CV52" i="93"/>
  <c r="CW52" i="93"/>
  <c r="V99" i="85" s="1"/>
  <c r="CY52" i="93"/>
  <c r="DC52" i="93"/>
  <c r="AG53" i="93"/>
  <c r="AH53" i="93"/>
  <c r="AW53" i="93" s="1"/>
  <c r="BL53" i="93" s="1"/>
  <c r="C84" i="85" s="1"/>
  <c r="AI53" i="93"/>
  <c r="AX53" i="93" s="1"/>
  <c r="BM53" i="93" s="1"/>
  <c r="D84" i="85" s="1"/>
  <c r="AJ53" i="93"/>
  <c r="AY53" i="93" s="1"/>
  <c r="BN53" i="93" s="1"/>
  <c r="E84" i="85" s="1"/>
  <c r="AK53" i="93"/>
  <c r="AZ53" i="93" s="1"/>
  <c r="BO53" i="93" s="1"/>
  <c r="F84" i="85" s="1"/>
  <c r="AL53" i="93"/>
  <c r="BA53" i="93" s="1"/>
  <c r="BP53" i="93" s="1"/>
  <c r="G84" i="85" s="1"/>
  <c r="AM53" i="93"/>
  <c r="AN53" i="93"/>
  <c r="BC53" i="93" s="1"/>
  <c r="AO53" i="93"/>
  <c r="BD53" i="93" s="1"/>
  <c r="AP53" i="93"/>
  <c r="BE53" i="93" s="1"/>
  <c r="AQ53" i="93"/>
  <c r="BF53" i="93" s="1"/>
  <c r="BU53" i="93" s="1"/>
  <c r="L84" i="85" s="1"/>
  <c r="AR53" i="93"/>
  <c r="BG53" i="93" s="1"/>
  <c r="BV53" i="93" s="1"/>
  <c r="M84" i="85" s="1"/>
  <c r="AS53" i="93"/>
  <c r="AT53" i="93"/>
  <c r="AU53" i="93"/>
  <c r="BJ53" i="93" s="1"/>
  <c r="BY53" i="93" s="1"/>
  <c r="AV53" i="93"/>
  <c r="BH53" i="93"/>
  <c r="BW53" i="93" s="1"/>
  <c r="BI53" i="93"/>
  <c r="BX53" i="93" s="1"/>
  <c r="BK53" i="93"/>
  <c r="B84" i="85" s="1"/>
  <c r="CO53" i="93"/>
  <c r="N84" i="85" s="1"/>
  <c r="CP53" i="93"/>
  <c r="O84" i="85" s="1"/>
  <c r="CQ53" i="93"/>
  <c r="P84" i="85" s="1"/>
  <c r="CR53" i="93"/>
  <c r="Q84" i="85" s="1"/>
  <c r="CS53" i="93"/>
  <c r="CT53" i="93"/>
  <c r="S84" i="85" s="1"/>
  <c r="CV53" i="93"/>
  <c r="U84" i="85" s="1"/>
  <c r="CW53" i="93"/>
  <c r="V84" i="85" s="1"/>
  <c r="CY53" i="93"/>
  <c r="X84" i="85" s="1"/>
  <c r="CZ53" i="93"/>
  <c r="Y84" i="85" s="1"/>
  <c r="DA53" i="93"/>
  <c r="DB53" i="93"/>
  <c r="DC53" i="93"/>
  <c r="DD53" i="93"/>
  <c r="AG54" i="93"/>
  <c r="AV54" i="93" s="1"/>
  <c r="BK54" i="93" s="1"/>
  <c r="B31" i="85" s="1"/>
  <c r="AH54" i="93"/>
  <c r="CP54" i="93" s="1"/>
  <c r="O31" i="85" s="1"/>
  <c r="AI54" i="93"/>
  <c r="CQ54" i="93" s="1"/>
  <c r="P31" i="85" s="1"/>
  <c r="AJ54" i="93"/>
  <c r="AY54" i="93" s="1"/>
  <c r="AK54" i="93"/>
  <c r="AL54" i="93"/>
  <c r="CT54" i="93" s="1"/>
  <c r="S31" i="85" s="1"/>
  <c r="AM54" i="93"/>
  <c r="BB54" i="93" s="1"/>
  <c r="BQ54" i="93" s="1"/>
  <c r="H31" i="85" s="1"/>
  <c r="AN54" i="93"/>
  <c r="BC54" i="93" s="1"/>
  <c r="BR54" i="93" s="1"/>
  <c r="I31" i="85" s="1"/>
  <c r="AO54" i="93"/>
  <c r="BD54" i="93" s="1"/>
  <c r="BS54" i="93" s="1"/>
  <c r="J31" i="85" s="1"/>
  <c r="AP54" i="93"/>
  <c r="CX54" i="93" s="1"/>
  <c r="W31" i="85" s="1"/>
  <c r="AQ54" i="93"/>
  <c r="CY54" i="93" s="1"/>
  <c r="AR54" i="93"/>
  <c r="AS54" i="93"/>
  <c r="AT54" i="93"/>
  <c r="DB54" i="93" s="1"/>
  <c r="AU54" i="93"/>
  <c r="DC54" i="93" s="1"/>
  <c r="AW54" i="93"/>
  <c r="BG54" i="93"/>
  <c r="BV54" i="93" s="1"/>
  <c r="M31" i="85" s="1"/>
  <c r="BI54" i="93"/>
  <c r="CO54" i="93"/>
  <c r="CU54" i="93"/>
  <c r="T31" i="85" s="1"/>
  <c r="CV54" i="93"/>
  <c r="U31" i="85" s="1"/>
  <c r="CW54" i="93"/>
  <c r="V31" i="85" s="1"/>
  <c r="CZ54" i="93"/>
  <c r="Y31" i="85" s="1"/>
  <c r="AG55" i="93"/>
  <c r="CO55" i="93" s="1"/>
  <c r="N101" i="85" s="1"/>
  <c r="AH55" i="93"/>
  <c r="AI55" i="93"/>
  <c r="AX55" i="93" s="1"/>
  <c r="BM55" i="93" s="1"/>
  <c r="D101" i="85" s="1"/>
  <c r="AJ55" i="93"/>
  <c r="AY55" i="93" s="1"/>
  <c r="BN55" i="93" s="1"/>
  <c r="E101" i="85" s="1"/>
  <c r="AK55" i="93"/>
  <c r="AZ55" i="93" s="1"/>
  <c r="BO55" i="93" s="1"/>
  <c r="F101" i="85" s="1"/>
  <c r="AL55" i="93"/>
  <c r="BA55" i="93" s="1"/>
  <c r="BP55" i="93" s="1"/>
  <c r="G101" i="85" s="1"/>
  <c r="AM55" i="93"/>
  <c r="BB55" i="93" s="1"/>
  <c r="BQ55" i="93" s="1"/>
  <c r="H101" i="85" s="1"/>
  <c r="AN55" i="93"/>
  <c r="BC55" i="93" s="1"/>
  <c r="BR55" i="93" s="1"/>
  <c r="I101" i="85" s="1"/>
  <c r="AO55" i="93"/>
  <c r="AP55" i="93"/>
  <c r="BE55" i="93" s="1"/>
  <c r="BT55" i="93" s="1"/>
  <c r="K101" i="85" s="1"/>
  <c r="AQ55" i="93"/>
  <c r="BF55" i="93" s="1"/>
  <c r="BU55" i="93" s="1"/>
  <c r="L101" i="85" s="1"/>
  <c r="AR55" i="93"/>
  <c r="BG55" i="93" s="1"/>
  <c r="BV55" i="93" s="1"/>
  <c r="M101" i="85" s="1"/>
  <c r="AS55" i="93"/>
  <c r="BH55" i="93" s="1"/>
  <c r="BW55" i="93" s="1"/>
  <c r="AT55" i="93"/>
  <c r="BI55" i="93" s="1"/>
  <c r="BX55" i="93" s="1"/>
  <c r="AU55" i="93"/>
  <c r="BJ55" i="93" s="1"/>
  <c r="BY55" i="93" s="1"/>
  <c r="AW55" i="93"/>
  <c r="BL55" i="93" s="1"/>
  <c r="C101" i="85" s="1"/>
  <c r="BD55" i="93"/>
  <c r="BS55" i="93" s="1"/>
  <c r="J101" i="85" s="1"/>
  <c r="CP55" i="93"/>
  <c r="O101" i="85" s="1"/>
  <c r="CQ55" i="93"/>
  <c r="CR55" i="93"/>
  <c r="Q101" i="85" s="1"/>
  <c r="CS55" i="93"/>
  <c r="R101" i="85" s="1"/>
  <c r="CT55" i="93"/>
  <c r="S101" i="85" s="1"/>
  <c r="CU55" i="93"/>
  <c r="T101" i="85" s="1"/>
  <c r="CV55" i="93"/>
  <c r="U101" i="85" s="1"/>
  <c r="CW55" i="93"/>
  <c r="V101" i="85" s="1"/>
  <c r="CX55" i="93"/>
  <c r="W101" i="85" s="1"/>
  <c r="CY55" i="93"/>
  <c r="CZ55" i="93"/>
  <c r="Y101" i="85" s="1"/>
  <c r="DA55" i="93"/>
  <c r="DB55" i="93"/>
  <c r="DC55" i="93"/>
  <c r="DD55" i="93"/>
  <c r="AG56" i="93"/>
  <c r="AV56" i="93" s="1"/>
  <c r="BK56" i="93" s="1"/>
  <c r="B37" i="85" s="1"/>
  <c r="AH56" i="93"/>
  <c r="CP56" i="93" s="1"/>
  <c r="O37" i="85" s="1"/>
  <c r="AI56" i="93"/>
  <c r="AX56" i="93" s="1"/>
  <c r="AJ56" i="93"/>
  <c r="AK56" i="93"/>
  <c r="CS56" i="93" s="1"/>
  <c r="R37" i="85" s="1"/>
  <c r="AL56" i="93"/>
  <c r="BA56" i="93" s="1"/>
  <c r="AM56" i="93"/>
  <c r="AN56" i="93"/>
  <c r="CV56" i="93" s="1"/>
  <c r="U37" i="85" s="1"/>
  <c r="AO56" i="93"/>
  <c r="CW56" i="93" s="1"/>
  <c r="V37" i="85" s="1"/>
  <c r="AP56" i="93"/>
  <c r="BE56" i="93" s="1"/>
  <c r="AQ56" i="93"/>
  <c r="AR56" i="93"/>
  <c r="AS56" i="93"/>
  <c r="BH56" i="93" s="1"/>
  <c r="BW56" i="93" s="1"/>
  <c r="AT56" i="93"/>
  <c r="BI56" i="93" s="1"/>
  <c r="AU56" i="93"/>
  <c r="BJ56" i="93" s="1"/>
  <c r="AY56" i="93"/>
  <c r="AZ56" i="93"/>
  <c r="BF56" i="93"/>
  <c r="BU56" i="93" s="1"/>
  <c r="L37" i="85" s="1"/>
  <c r="BG56" i="93"/>
  <c r="BP56" i="93"/>
  <c r="G37" i="85" s="1"/>
  <c r="CO56" i="93"/>
  <c r="N37" i="85" s="1"/>
  <c r="CR56" i="93"/>
  <c r="Q37" i="85" s="1"/>
  <c r="CT56" i="93"/>
  <c r="S37" i="85" s="1"/>
  <c r="CY56" i="93"/>
  <c r="CZ56" i="93"/>
  <c r="Y37" i="85" s="1"/>
  <c r="DA56" i="93"/>
  <c r="DB56" i="93"/>
  <c r="DD56" i="93"/>
  <c r="AG57" i="93"/>
  <c r="AV57" i="93" s="1"/>
  <c r="AH57" i="93"/>
  <c r="AI57" i="93"/>
  <c r="AX57" i="93" s="1"/>
  <c r="AJ57" i="93"/>
  <c r="AY57" i="93" s="1"/>
  <c r="BN57" i="93" s="1"/>
  <c r="E96" i="85" s="1"/>
  <c r="AK57" i="93"/>
  <c r="AL57" i="93"/>
  <c r="BA57" i="93" s="1"/>
  <c r="BP57" i="93" s="1"/>
  <c r="G96" i="85" s="1"/>
  <c r="AM57" i="93"/>
  <c r="AN57" i="93"/>
  <c r="CV57" i="93" s="1"/>
  <c r="U96" i="85" s="1"/>
  <c r="AO57" i="93"/>
  <c r="CW57" i="93" s="1"/>
  <c r="V96" i="85" s="1"/>
  <c r="AP57" i="93"/>
  <c r="CX57" i="93" s="1"/>
  <c r="W96" i="85" s="1"/>
  <c r="AQ57" i="93"/>
  <c r="BF57" i="93" s="1"/>
  <c r="BU57" i="93" s="1"/>
  <c r="L96" i="85" s="1"/>
  <c r="AR57" i="93"/>
  <c r="BG57" i="93" s="1"/>
  <c r="BV57" i="93" s="1"/>
  <c r="M96" i="85" s="1"/>
  <c r="AS57" i="93"/>
  <c r="BH57" i="93" s="1"/>
  <c r="AT57" i="93"/>
  <c r="BI57" i="93" s="1"/>
  <c r="AU57" i="93"/>
  <c r="BJ57" i="93" s="1"/>
  <c r="BY57" i="93" s="1"/>
  <c r="AW57" i="93"/>
  <c r="AZ57" i="93"/>
  <c r="BO57" i="93" s="1"/>
  <c r="F96" i="85" s="1"/>
  <c r="BE57" i="93"/>
  <c r="CP57" i="93"/>
  <c r="O96" i="85" s="1"/>
  <c r="CQ57" i="93"/>
  <c r="P96" i="85" s="1"/>
  <c r="CR57" i="93"/>
  <c r="Q96" i="85" s="1"/>
  <c r="CS57" i="93"/>
  <c r="R96" i="85" s="1"/>
  <c r="CT57" i="93"/>
  <c r="CY57" i="93"/>
  <c r="CZ57" i="93"/>
  <c r="Y96" i="85" s="1"/>
  <c r="DC57" i="93"/>
  <c r="AG58" i="93"/>
  <c r="AV58" i="93" s="1"/>
  <c r="BK58" i="93" s="1"/>
  <c r="B70" i="85" s="1"/>
  <c r="AH58" i="93"/>
  <c r="CP58" i="93" s="1"/>
  <c r="AI58" i="93"/>
  <c r="AX58" i="93" s="1"/>
  <c r="AJ58" i="93"/>
  <c r="CR58" i="93" s="1"/>
  <c r="Q70" i="85" s="1"/>
  <c r="AK58" i="93"/>
  <c r="AZ58" i="93" s="1"/>
  <c r="BO58" i="93" s="1"/>
  <c r="F70" i="85" s="1"/>
  <c r="AL58" i="93"/>
  <c r="CT58" i="93" s="1"/>
  <c r="S70" i="85" s="1"/>
  <c r="AM58" i="93"/>
  <c r="BB58" i="93" s="1"/>
  <c r="BQ58" i="93" s="1"/>
  <c r="H70" i="85" s="1"/>
  <c r="AN58" i="93"/>
  <c r="BC58" i="93" s="1"/>
  <c r="BR58" i="93" s="1"/>
  <c r="I70" i="85" s="1"/>
  <c r="AO58" i="93"/>
  <c r="BD58" i="93" s="1"/>
  <c r="BS58" i="93" s="1"/>
  <c r="J70" i="85" s="1"/>
  <c r="AP58" i="93"/>
  <c r="AQ58" i="93"/>
  <c r="AR58" i="93"/>
  <c r="BG58" i="93" s="1"/>
  <c r="BV58" i="93" s="1"/>
  <c r="M70" i="85" s="1"/>
  <c r="AS58" i="93"/>
  <c r="BH58" i="93" s="1"/>
  <c r="BW58" i="93" s="1"/>
  <c r="AT58" i="93"/>
  <c r="BI58" i="93" s="1"/>
  <c r="BX58" i="93" s="1"/>
  <c r="AU58" i="93"/>
  <c r="DC58" i="93" s="1"/>
  <c r="AW58" i="93"/>
  <c r="BE58" i="93"/>
  <c r="BT58" i="93" s="1"/>
  <c r="K70" i="85" s="1"/>
  <c r="BF58" i="93"/>
  <c r="BU58" i="93" s="1"/>
  <c r="L70" i="85" s="1"/>
  <c r="CO58" i="93"/>
  <c r="N70" i="85" s="1"/>
  <c r="CQ58" i="93"/>
  <c r="P70" i="85" s="1"/>
  <c r="CS58" i="93"/>
  <c r="R70" i="85" s="1"/>
  <c r="CU58" i="93"/>
  <c r="T70" i="85" s="1"/>
  <c r="CV58" i="93"/>
  <c r="CW58" i="93"/>
  <c r="V70" i="85" s="1"/>
  <c r="CX58" i="93"/>
  <c r="W70" i="85" s="1"/>
  <c r="CY58" i="93"/>
  <c r="X70" i="85" s="1"/>
  <c r="CZ58" i="93"/>
  <c r="Y70" i="85" s="1"/>
  <c r="DA58" i="93"/>
  <c r="DB58" i="93"/>
  <c r="DD58" i="93"/>
  <c r="AG59" i="93"/>
  <c r="AH59" i="93"/>
  <c r="AI59" i="93"/>
  <c r="CQ59" i="93" s="1"/>
  <c r="P28" i="85" s="1"/>
  <c r="AJ59" i="93"/>
  <c r="AK59" i="93"/>
  <c r="AZ59" i="93" s="1"/>
  <c r="AL59" i="93"/>
  <c r="AM59" i="93"/>
  <c r="BB59" i="93" s="1"/>
  <c r="BQ59" i="93" s="1"/>
  <c r="H28" i="85" s="1"/>
  <c r="AN59" i="93"/>
  <c r="BC59" i="93" s="1"/>
  <c r="BR59" i="93" s="1"/>
  <c r="I28" i="85" s="1"/>
  <c r="AO59" i="93"/>
  <c r="BD59" i="93" s="1"/>
  <c r="BS59" i="93" s="1"/>
  <c r="J28" i="85" s="1"/>
  <c r="AP59" i="93"/>
  <c r="CX59" i="93" s="1"/>
  <c r="W28" i="85" s="1"/>
  <c r="AQ59" i="93"/>
  <c r="BF59" i="93" s="1"/>
  <c r="BU59" i="93" s="1"/>
  <c r="L28" i="85" s="1"/>
  <c r="AR59" i="93"/>
  <c r="BG59" i="93" s="1"/>
  <c r="BV59" i="93" s="1"/>
  <c r="M28" i="85" s="1"/>
  <c r="AS59" i="93"/>
  <c r="BH59" i="93" s="1"/>
  <c r="BW59" i="93" s="1"/>
  <c r="AT59" i="93"/>
  <c r="BI59" i="93" s="1"/>
  <c r="BX59" i="93" s="1"/>
  <c r="AU59" i="93"/>
  <c r="BJ59" i="93" s="1"/>
  <c r="BY59" i="93" s="1"/>
  <c r="AV59" i="93"/>
  <c r="BK59" i="93" s="1"/>
  <c r="B28" i="85" s="1"/>
  <c r="BA59" i="93"/>
  <c r="BE59" i="93"/>
  <c r="CO59" i="93"/>
  <c r="CT59" i="93"/>
  <c r="S28" i="85" s="1"/>
  <c r="CU59" i="93"/>
  <c r="T28" i="85" s="1"/>
  <c r="CV59" i="93"/>
  <c r="U28" i="85" s="1"/>
  <c r="CW59" i="93"/>
  <c r="V28" i="85" s="1"/>
  <c r="CY59" i="93"/>
  <c r="X28" i="85" s="1"/>
  <c r="CZ59" i="93"/>
  <c r="Y28" i="85" s="1"/>
  <c r="DA59" i="93"/>
  <c r="DB59" i="93"/>
  <c r="DC59" i="93"/>
  <c r="AG60" i="93"/>
  <c r="AV60" i="93" s="1"/>
  <c r="BK60" i="93" s="1"/>
  <c r="B71" i="85" s="1"/>
  <c r="AH60" i="93"/>
  <c r="CP60" i="93" s="1"/>
  <c r="O71" i="85" s="1"/>
  <c r="AI60" i="93"/>
  <c r="AX60" i="93" s="1"/>
  <c r="BM60" i="93" s="1"/>
  <c r="D71" i="85" s="1"/>
  <c r="AJ60" i="93"/>
  <c r="AK60" i="93"/>
  <c r="CS60" i="93" s="1"/>
  <c r="R71" i="85" s="1"/>
  <c r="AL60" i="93"/>
  <c r="BA60" i="93" s="1"/>
  <c r="BP60" i="93" s="1"/>
  <c r="G71" i="85" s="1"/>
  <c r="AM60" i="93"/>
  <c r="BB60" i="93" s="1"/>
  <c r="BQ60" i="93" s="1"/>
  <c r="H71" i="85" s="1"/>
  <c r="AN60" i="93"/>
  <c r="BC60" i="93" s="1"/>
  <c r="BR60" i="93" s="1"/>
  <c r="I71" i="85" s="1"/>
  <c r="AO60" i="93"/>
  <c r="BD60" i="93" s="1"/>
  <c r="BS60" i="93" s="1"/>
  <c r="J71" i="85" s="1"/>
  <c r="AP60" i="93"/>
  <c r="BE60" i="93" s="1"/>
  <c r="BT60" i="93" s="1"/>
  <c r="K71" i="85" s="1"/>
  <c r="AQ60" i="93"/>
  <c r="BF60" i="93" s="1"/>
  <c r="BU60" i="93" s="1"/>
  <c r="L71" i="85" s="1"/>
  <c r="AR60" i="93"/>
  <c r="BG60" i="93" s="1"/>
  <c r="BV60" i="93" s="1"/>
  <c r="M71" i="85" s="1"/>
  <c r="AS60" i="93"/>
  <c r="BH60" i="93" s="1"/>
  <c r="BW60" i="93" s="1"/>
  <c r="AT60" i="93"/>
  <c r="BI60" i="93" s="1"/>
  <c r="BX60" i="93" s="1"/>
  <c r="AU60" i="93"/>
  <c r="BJ60" i="93" s="1"/>
  <c r="BY60" i="93" s="1"/>
  <c r="AW60" i="93"/>
  <c r="AZ60" i="93"/>
  <c r="CO60" i="93"/>
  <c r="N71" i="85" s="1"/>
  <c r="CQ60" i="93"/>
  <c r="P71" i="85" s="1"/>
  <c r="CT60" i="93"/>
  <c r="S71" i="85" s="1"/>
  <c r="CU60" i="93"/>
  <c r="CV60" i="93"/>
  <c r="U71" i="85" s="1"/>
  <c r="CW60" i="93"/>
  <c r="V71" i="85" s="1"/>
  <c r="CX60" i="93"/>
  <c r="W71" i="85" s="1"/>
  <c r="CY60" i="93"/>
  <c r="X71" i="85" s="1"/>
  <c r="CZ60" i="93"/>
  <c r="Y71" i="85" s="1"/>
  <c r="DA60" i="93"/>
  <c r="DB60" i="93"/>
  <c r="DC60" i="93"/>
  <c r="DD60" i="93"/>
  <c r="AG61" i="93"/>
  <c r="AV61" i="93" s="1"/>
  <c r="BK61" i="93" s="1"/>
  <c r="B24" i="85" s="1"/>
  <c r="AH61" i="93"/>
  <c r="AW61" i="93" s="1"/>
  <c r="AI61" i="93"/>
  <c r="AJ61" i="93"/>
  <c r="CR61" i="93" s="1"/>
  <c r="Q24" i="85" s="1"/>
  <c r="AK61" i="93"/>
  <c r="AZ61" i="93" s="1"/>
  <c r="AL61" i="93"/>
  <c r="BA61" i="93" s="1"/>
  <c r="AM61" i="93"/>
  <c r="CU61" i="93" s="1"/>
  <c r="AN61" i="93"/>
  <c r="CV61" i="93" s="1"/>
  <c r="U24" i="85" s="1"/>
  <c r="AO61" i="93"/>
  <c r="BD61" i="93" s="1"/>
  <c r="AP61" i="93"/>
  <c r="BE61" i="93" s="1"/>
  <c r="AQ61" i="93"/>
  <c r="BF61" i="93" s="1"/>
  <c r="BU61" i="93" s="1"/>
  <c r="L24" i="85" s="1"/>
  <c r="AR61" i="93"/>
  <c r="AS61" i="93"/>
  <c r="AT61" i="93"/>
  <c r="BI61" i="93" s="1"/>
  <c r="AU61" i="93"/>
  <c r="AY61" i="93"/>
  <c r="BC61" i="93"/>
  <c r="BG61" i="93"/>
  <c r="BV61" i="93" s="1"/>
  <c r="M24" i="85" s="1"/>
  <c r="BH61" i="93"/>
  <c r="BW61" i="93" s="1"/>
  <c r="BJ61" i="93"/>
  <c r="BY61" i="93" s="1"/>
  <c r="CO61" i="93"/>
  <c r="CX61" i="93"/>
  <c r="W24" i="85" s="1"/>
  <c r="CY61" i="93"/>
  <c r="X24" i="85" s="1"/>
  <c r="CZ61" i="93"/>
  <c r="Y24" i="85" s="1"/>
  <c r="DA61" i="93"/>
  <c r="DC61" i="93"/>
  <c r="AG62" i="93"/>
  <c r="AV62" i="93" s="1"/>
  <c r="BK62" i="93" s="1"/>
  <c r="B72" i="85" s="1"/>
  <c r="AH62" i="93"/>
  <c r="AI62" i="93"/>
  <c r="AJ62" i="93"/>
  <c r="CR62" i="93" s="1"/>
  <c r="Q72" i="85" s="1"/>
  <c r="AK62" i="93"/>
  <c r="AL62" i="93"/>
  <c r="CT62" i="93" s="1"/>
  <c r="S72" i="85" s="1"/>
  <c r="AM62" i="93"/>
  <c r="BB62" i="93" s="1"/>
  <c r="BQ62" i="93" s="1"/>
  <c r="H72" i="85" s="1"/>
  <c r="AN62" i="93"/>
  <c r="BC62" i="93" s="1"/>
  <c r="BR62" i="93" s="1"/>
  <c r="I72" i="85" s="1"/>
  <c r="AO62" i="93"/>
  <c r="BD62" i="93" s="1"/>
  <c r="BS62" i="93" s="1"/>
  <c r="J72" i="85" s="1"/>
  <c r="AP62" i="93"/>
  <c r="BE62" i="93" s="1"/>
  <c r="BT62" i="93" s="1"/>
  <c r="K72" i="85" s="1"/>
  <c r="AQ62" i="93"/>
  <c r="AR62" i="93"/>
  <c r="BG62" i="93" s="1"/>
  <c r="BV62" i="93" s="1"/>
  <c r="M72" i="85" s="1"/>
  <c r="AS62" i="93"/>
  <c r="BH62" i="93" s="1"/>
  <c r="BW62" i="93" s="1"/>
  <c r="AT62" i="93"/>
  <c r="BI62" i="93" s="1"/>
  <c r="BX62" i="93" s="1"/>
  <c r="AU62" i="93"/>
  <c r="AX62" i="93"/>
  <c r="BF62" i="93"/>
  <c r="BU62" i="93" s="1"/>
  <c r="L72" i="85" s="1"/>
  <c r="BJ62" i="93"/>
  <c r="BY62" i="93"/>
  <c r="CO62" i="93"/>
  <c r="N72" i="85" s="1"/>
  <c r="CQ62" i="93"/>
  <c r="P72" i="85" s="1"/>
  <c r="CU62" i="93"/>
  <c r="T72" i="85" s="1"/>
  <c r="CV62" i="93"/>
  <c r="CW62" i="93"/>
  <c r="V72" i="85" s="1"/>
  <c r="CX62" i="93"/>
  <c r="W72" i="85" s="1"/>
  <c r="CY62" i="93"/>
  <c r="X72" i="85" s="1"/>
  <c r="CZ62" i="93"/>
  <c r="DA62" i="93"/>
  <c r="DB62" i="93"/>
  <c r="DC62" i="93"/>
  <c r="AG63" i="93"/>
  <c r="AV63" i="93" s="1"/>
  <c r="BK63" i="93" s="1"/>
  <c r="B73" i="85" s="1"/>
  <c r="AH63" i="93"/>
  <c r="AW63" i="93" s="1"/>
  <c r="AI63" i="93"/>
  <c r="CQ63" i="93" s="1"/>
  <c r="P73" i="85" s="1"/>
  <c r="AJ63" i="93"/>
  <c r="AY63" i="93" s="1"/>
  <c r="AK63" i="93"/>
  <c r="CS63" i="93" s="1"/>
  <c r="R73" i="85" s="1"/>
  <c r="AL63" i="93"/>
  <c r="CT63" i="93" s="1"/>
  <c r="S73" i="85" s="1"/>
  <c r="AM63" i="93"/>
  <c r="AN63" i="93"/>
  <c r="BC63" i="93" s="1"/>
  <c r="BR63" i="93" s="1"/>
  <c r="I73" i="85" s="1"/>
  <c r="AO63" i="93"/>
  <c r="BD63" i="93" s="1"/>
  <c r="BS63" i="93" s="1"/>
  <c r="J73" i="85" s="1"/>
  <c r="AP63" i="93"/>
  <c r="BE63" i="93" s="1"/>
  <c r="BT63" i="93" s="1"/>
  <c r="K73" i="85" s="1"/>
  <c r="AQ63" i="93"/>
  <c r="BF63" i="93" s="1"/>
  <c r="BU63" i="93" s="1"/>
  <c r="L73" i="85" s="1"/>
  <c r="AR63" i="93"/>
  <c r="BG63" i="93" s="1"/>
  <c r="BV63" i="93" s="1"/>
  <c r="M73" i="85" s="1"/>
  <c r="AS63" i="93"/>
  <c r="BH63" i="93" s="1"/>
  <c r="BW63" i="93" s="1"/>
  <c r="AT63" i="93"/>
  <c r="AU63" i="93"/>
  <c r="BB63" i="93"/>
  <c r="BQ63" i="93" s="1"/>
  <c r="H73" i="85" s="1"/>
  <c r="BI63" i="93"/>
  <c r="BX63" i="93" s="1"/>
  <c r="BJ63" i="93"/>
  <c r="BY63" i="93" s="1"/>
  <c r="CO63" i="93"/>
  <c r="N73" i="85" s="1"/>
  <c r="CU63" i="93"/>
  <c r="T73" i="85" s="1"/>
  <c r="CV63" i="93"/>
  <c r="U73" i="85" s="1"/>
  <c r="CW63" i="93"/>
  <c r="V73" i="85" s="1"/>
  <c r="CX63" i="93"/>
  <c r="W73" i="85" s="1"/>
  <c r="CY63" i="93"/>
  <c r="X73" i="85" s="1"/>
  <c r="CZ63" i="93"/>
  <c r="DA63" i="93"/>
  <c r="DB63" i="93"/>
  <c r="DC63" i="93"/>
  <c r="AG64" i="93"/>
  <c r="AV64" i="93" s="1"/>
  <c r="BK64" i="93" s="1"/>
  <c r="B43" i="85" s="1"/>
  <c r="AH64" i="93"/>
  <c r="CP64" i="93" s="1"/>
  <c r="O43" i="85" s="1"/>
  <c r="AI64" i="93"/>
  <c r="AX64" i="93" s="1"/>
  <c r="AJ64" i="93"/>
  <c r="CR64" i="93" s="1"/>
  <c r="Q43" i="85" s="1"/>
  <c r="AK64" i="93"/>
  <c r="CS64" i="93" s="1"/>
  <c r="R43" i="85" s="1"/>
  <c r="AL64" i="93"/>
  <c r="BA64" i="93" s="1"/>
  <c r="AM64" i="93"/>
  <c r="BB64" i="93" s="1"/>
  <c r="BQ64" i="93" s="1"/>
  <c r="H43" i="85" s="1"/>
  <c r="AN64" i="93"/>
  <c r="BC64" i="93" s="1"/>
  <c r="BR64" i="93" s="1"/>
  <c r="I43" i="85" s="1"/>
  <c r="AO64" i="93"/>
  <c r="BD64" i="93" s="1"/>
  <c r="BS64" i="93" s="1"/>
  <c r="J43" i="85" s="1"/>
  <c r="AP64" i="93"/>
  <c r="AQ64" i="93"/>
  <c r="BF64" i="93" s="1"/>
  <c r="BU64" i="93" s="1"/>
  <c r="L43" i="85" s="1"/>
  <c r="AR64" i="93"/>
  <c r="CZ64" i="93" s="1"/>
  <c r="Y43" i="85" s="1"/>
  <c r="AS64" i="93"/>
  <c r="DA64" i="93" s="1"/>
  <c r="AT64" i="93"/>
  <c r="DB64" i="93" s="1"/>
  <c r="AU64" i="93"/>
  <c r="BJ64" i="93" s="1"/>
  <c r="BE64" i="93"/>
  <c r="BT64" i="93" s="1"/>
  <c r="K43" i="85" s="1"/>
  <c r="BG64" i="93"/>
  <c r="BI64" i="93"/>
  <c r="CO64" i="93"/>
  <c r="N43" i="85" s="1"/>
  <c r="CU64" i="93"/>
  <c r="T43" i="85" s="1"/>
  <c r="CV64" i="93"/>
  <c r="U43" i="85" s="1"/>
  <c r="CW64" i="93"/>
  <c r="V43" i="85" s="1"/>
  <c r="CX64" i="93"/>
  <c r="W43" i="85" s="1"/>
  <c r="CY64" i="93"/>
  <c r="AG65" i="93"/>
  <c r="AV65" i="93" s="1"/>
  <c r="BK65" i="93" s="1"/>
  <c r="B51" i="85" s="1"/>
  <c r="AH65" i="93"/>
  <c r="AW65" i="93" s="1"/>
  <c r="AI65" i="93"/>
  <c r="CQ65" i="93" s="1"/>
  <c r="P51" i="85" s="1"/>
  <c r="AJ65" i="93"/>
  <c r="CR65" i="93" s="1"/>
  <c r="Q51" i="85" s="1"/>
  <c r="AK65" i="93"/>
  <c r="AL65" i="93"/>
  <c r="BA65" i="93" s="1"/>
  <c r="AM65" i="93"/>
  <c r="BB65" i="93" s="1"/>
  <c r="BQ65" i="93" s="1"/>
  <c r="H51" i="85" s="1"/>
  <c r="AN65" i="93"/>
  <c r="BC65" i="93" s="1"/>
  <c r="BR65" i="93" s="1"/>
  <c r="I51" i="85" s="1"/>
  <c r="AO65" i="93"/>
  <c r="BD65" i="93" s="1"/>
  <c r="BS65" i="93" s="1"/>
  <c r="J51" i="85" s="1"/>
  <c r="AP65" i="93"/>
  <c r="BE65" i="93" s="1"/>
  <c r="BT65" i="93" s="1"/>
  <c r="K51" i="85" s="1"/>
  <c r="AQ65" i="93"/>
  <c r="BF65" i="93" s="1"/>
  <c r="BU65" i="93" s="1"/>
  <c r="L51" i="85" s="1"/>
  <c r="AR65" i="93"/>
  <c r="AS65" i="93"/>
  <c r="AT65" i="93"/>
  <c r="BI65" i="93" s="1"/>
  <c r="AU65" i="93"/>
  <c r="BJ65" i="93" s="1"/>
  <c r="AX65" i="93"/>
  <c r="AZ65" i="93"/>
  <c r="BH65" i="93"/>
  <c r="CO65" i="93"/>
  <c r="CS65" i="93"/>
  <c r="R51" i="85" s="1"/>
  <c r="CU65" i="93"/>
  <c r="T51" i="85" s="1"/>
  <c r="CV65" i="93"/>
  <c r="U51" i="85" s="1"/>
  <c r="CW65" i="93"/>
  <c r="V51" i="85" s="1"/>
  <c r="CX65" i="93"/>
  <c r="W51" i="85" s="1"/>
  <c r="CY65" i="93"/>
  <c r="X51" i="85" s="1"/>
  <c r="DA65" i="93"/>
  <c r="AG66" i="93"/>
  <c r="AV66" i="93" s="1"/>
  <c r="AH66" i="93"/>
  <c r="CP66" i="93" s="1"/>
  <c r="O78" i="85" s="1"/>
  <c r="AI66" i="93"/>
  <c r="CQ66" i="93" s="1"/>
  <c r="P78" i="85" s="1"/>
  <c r="AJ66" i="93"/>
  <c r="CR66" i="93" s="1"/>
  <c r="Q78" i="85" s="1"/>
  <c r="AK66" i="93"/>
  <c r="AZ66" i="93" s="1"/>
  <c r="AL66" i="93"/>
  <c r="BA66" i="93" s="1"/>
  <c r="AM66" i="93"/>
  <c r="AN66" i="93"/>
  <c r="BC66" i="93" s="1"/>
  <c r="AO66" i="93"/>
  <c r="BD66" i="93" s="1"/>
  <c r="AP66" i="93"/>
  <c r="CX66" i="93" s="1"/>
  <c r="W78" i="85" s="1"/>
  <c r="AQ66" i="93"/>
  <c r="CY66" i="93" s="1"/>
  <c r="X78" i="85" s="1"/>
  <c r="AR66" i="93"/>
  <c r="AS66" i="93"/>
  <c r="BH66" i="93" s="1"/>
  <c r="AT66" i="93"/>
  <c r="BI66" i="93" s="1"/>
  <c r="AU66" i="93"/>
  <c r="BB66" i="93"/>
  <c r="BF66" i="93"/>
  <c r="BG66" i="93"/>
  <c r="BJ66" i="93"/>
  <c r="CO66" i="93"/>
  <c r="CS66" i="93"/>
  <c r="R78" i="85" s="1"/>
  <c r="CU66" i="93"/>
  <c r="CW66" i="93"/>
  <c r="V78" i="85" s="1"/>
  <c r="CZ66" i="93"/>
  <c r="Y78" i="85" s="1"/>
  <c r="DC66" i="93"/>
  <c r="AG67" i="93"/>
  <c r="CO67" i="93" s="1"/>
  <c r="N25" i="85" s="1"/>
  <c r="AH67" i="93"/>
  <c r="AW67" i="93" s="1"/>
  <c r="BL67" i="93" s="1"/>
  <c r="C25" i="85" s="1"/>
  <c r="AI67" i="93"/>
  <c r="AJ67" i="93"/>
  <c r="AY67" i="93" s="1"/>
  <c r="AK67" i="93"/>
  <c r="AL67" i="93"/>
  <c r="BA67" i="93" s="1"/>
  <c r="AM67" i="93"/>
  <c r="BB67" i="93" s="1"/>
  <c r="BQ67" i="93" s="1"/>
  <c r="H25" i="85" s="1"/>
  <c r="AN67" i="93"/>
  <c r="BC67" i="93" s="1"/>
  <c r="BR67" i="93" s="1"/>
  <c r="I25" i="85" s="1"/>
  <c r="AO67" i="93"/>
  <c r="BD67" i="93" s="1"/>
  <c r="BS67" i="93" s="1"/>
  <c r="J25" i="85" s="1"/>
  <c r="AP67" i="93"/>
  <c r="AQ67" i="93"/>
  <c r="AR67" i="93"/>
  <c r="BG67" i="93" s="1"/>
  <c r="AS67" i="93"/>
  <c r="DA67" i="93" s="1"/>
  <c r="AT67" i="93"/>
  <c r="BI67" i="93" s="1"/>
  <c r="BX67" i="93" s="1"/>
  <c r="AU67" i="93"/>
  <c r="DC67" i="93" s="1"/>
  <c r="AV67" i="93"/>
  <c r="AX67" i="93"/>
  <c r="BM67" i="93" s="1"/>
  <c r="D25" i="85" s="1"/>
  <c r="AZ67" i="93"/>
  <c r="BF67" i="93"/>
  <c r="CP67" i="93"/>
  <c r="O25" i="85" s="1"/>
  <c r="CQ67" i="93"/>
  <c r="P25" i="85" s="1"/>
  <c r="CS67" i="93"/>
  <c r="R25" i="85" s="1"/>
  <c r="CU67" i="93"/>
  <c r="T25" i="85" s="1"/>
  <c r="CV67" i="93"/>
  <c r="U25" i="85" s="1"/>
  <c r="CW67" i="93"/>
  <c r="V25" i="85" s="1"/>
  <c r="CY67" i="93"/>
  <c r="DB67" i="93"/>
  <c r="AG68" i="93"/>
  <c r="AV68" i="93" s="1"/>
  <c r="BK68" i="93" s="1"/>
  <c r="B27" i="85" s="1"/>
  <c r="AH68" i="93"/>
  <c r="AI68" i="93"/>
  <c r="AX68" i="93" s="1"/>
  <c r="AJ68" i="93"/>
  <c r="CR68" i="93" s="1"/>
  <c r="Q27" i="85" s="1"/>
  <c r="AK68" i="93"/>
  <c r="AZ68" i="93" s="1"/>
  <c r="BO68" i="93" s="1"/>
  <c r="F27" i="85" s="1"/>
  <c r="AL68" i="93"/>
  <c r="BA68" i="93" s="1"/>
  <c r="BP68" i="93" s="1"/>
  <c r="G27" i="85" s="1"/>
  <c r="AM68" i="93"/>
  <c r="BB68" i="93" s="1"/>
  <c r="AN68" i="93"/>
  <c r="CV68" i="93" s="1"/>
  <c r="U27" i="85" s="1"/>
  <c r="AO68" i="93"/>
  <c r="CW68" i="93" s="1"/>
  <c r="V27" i="85" s="1"/>
  <c r="AP68" i="93"/>
  <c r="AQ68" i="93"/>
  <c r="BF68" i="93" s="1"/>
  <c r="BU68" i="93" s="1"/>
  <c r="L27" i="85" s="1"/>
  <c r="AR68" i="93"/>
  <c r="BG68" i="93" s="1"/>
  <c r="AS68" i="93"/>
  <c r="BH68" i="93" s="1"/>
  <c r="AT68" i="93"/>
  <c r="DB68" i="93" s="1"/>
  <c r="AU68" i="93"/>
  <c r="BJ68" i="93" s="1"/>
  <c r="AW68" i="93"/>
  <c r="AY68" i="93"/>
  <c r="BC68" i="93"/>
  <c r="BE68" i="93"/>
  <c r="BM68" i="93"/>
  <c r="D27" i="85" s="1"/>
  <c r="CO68" i="93"/>
  <c r="N27" i="85" s="1"/>
  <c r="CP68" i="93"/>
  <c r="O27" i="85" s="1"/>
  <c r="CQ68" i="93"/>
  <c r="P27" i="85" s="1"/>
  <c r="CS68" i="93"/>
  <c r="R27" i="85" s="1"/>
  <c r="CT68" i="93"/>
  <c r="S27" i="85" s="1"/>
  <c r="CX68" i="93"/>
  <c r="W27" i="85" s="1"/>
  <c r="CY68" i="93"/>
  <c r="CZ68" i="93"/>
  <c r="Y27" i="85" s="1"/>
  <c r="AG69" i="93"/>
  <c r="AV69" i="93" s="1"/>
  <c r="BK69" i="93" s="1"/>
  <c r="B26" i="85" s="1"/>
  <c r="AH69" i="93"/>
  <c r="AW69" i="93" s="1"/>
  <c r="AI69" i="93"/>
  <c r="CQ69" i="93" s="1"/>
  <c r="P26" i="85" s="1"/>
  <c r="AJ69" i="93"/>
  <c r="AY69" i="93" s="1"/>
  <c r="AK69" i="93"/>
  <c r="AZ69" i="93" s="1"/>
  <c r="AL69" i="93"/>
  <c r="AM69" i="93"/>
  <c r="CU69" i="93" s="1"/>
  <c r="T26" i="85" s="1"/>
  <c r="AN69" i="93"/>
  <c r="AO69" i="93"/>
  <c r="BD69" i="93" s="1"/>
  <c r="AP69" i="93"/>
  <c r="BE69" i="93" s="1"/>
  <c r="AQ69" i="93"/>
  <c r="BF69" i="93" s="1"/>
  <c r="BU69" i="93" s="1"/>
  <c r="L26" i="85" s="1"/>
  <c r="AR69" i="93"/>
  <c r="CZ69" i="93" s="1"/>
  <c r="Y26" i="85" s="1"/>
  <c r="AS69" i="93"/>
  <c r="DA69" i="93" s="1"/>
  <c r="AT69" i="93"/>
  <c r="AU69" i="93"/>
  <c r="DC69" i="93" s="1"/>
  <c r="CO69" i="93"/>
  <c r="CP69" i="93"/>
  <c r="O26" i="85" s="1"/>
  <c r="CS69" i="93"/>
  <c r="R26" i="85" s="1"/>
  <c r="CY69" i="93"/>
  <c r="AG70" i="93"/>
  <c r="AV70" i="93" s="1"/>
  <c r="BK70" i="93" s="1"/>
  <c r="B29" i="85" s="1"/>
  <c r="AH70" i="93"/>
  <c r="AW70" i="93" s="1"/>
  <c r="AI70" i="93"/>
  <c r="CQ70" i="93" s="1"/>
  <c r="P29" i="85" s="1"/>
  <c r="AJ70" i="93"/>
  <c r="AY70" i="93" s="1"/>
  <c r="AK70" i="93"/>
  <c r="AZ70" i="93" s="1"/>
  <c r="AL70" i="93"/>
  <c r="AM70" i="93"/>
  <c r="CU70" i="93" s="1"/>
  <c r="T29" i="85" s="1"/>
  <c r="AN70" i="93"/>
  <c r="BC70" i="93" s="1"/>
  <c r="AO70" i="93"/>
  <c r="BD70" i="93" s="1"/>
  <c r="AP70" i="93"/>
  <c r="CX70" i="93" s="1"/>
  <c r="W29" i="85" s="1"/>
  <c r="AQ70" i="93"/>
  <c r="BF70" i="93" s="1"/>
  <c r="AR70" i="93"/>
  <c r="CZ70" i="93" s="1"/>
  <c r="Y29" i="85" s="1"/>
  <c r="AS70" i="93"/>
  <c r="BH70" i="93" s="1"/>
  <c r="AT70" i="93"/>
  <c r="AU70" i="93"/>
  <c r="DC70" i="93" s="1"/>
  <c r="AX70" i="93"/>
  <c r="CO70" i="93"/>
  <c r="CY70" i="93"/>
  <c r="DA70" i="93"/>
  <c r="AG71" i="93"/>
  <c r="AV71" i="93" s="1"/>
  <c r="BK71" i="93" s="1"/>
  <c r="B74" i="85" s="1"/>
  <c r="AH71" i="93"/>
  <c r="AI71" i="93"/>
  <c r="CQ71" i="93" s="1"/>
  <c r="P74" i="85" s="1"/>
  <c r="AJ71" i="93"/>
  <c r="AY71" i="93" s="1"/>
  <c r="AK71" i="93"/>
  <c r="CS71" i="93" s="1"/>
  <c r="R74" i="85" s="1"/>
  <c r="AL71" i="93"/>
  <c r="CT71" i="93" s="1"/>
  <c r="S74" i="85" s="1"/>
  <c r="AM71" i="93"/>
  <c r="BB71" i="93" s="1"/>
  <c r="BQ71" i="93" s="1"/>
  <c r="H74" i="85" s="1"/>
  <c r="AN71" i="93"/>
  <c r="BC71" i="93" s="1"/>
  <c r="BR71" i="93" s="1"/>
  <c r="I74" i="85" s="1"/>
  <c r="AO71" i="93"/>
  <c r="BD71" i="93" s="1"/>
  <c r="BS71" i="93" s="1"/>
  <c r="J74" i="85" s="1"/>
  <c r="AP71" i="93"/>
  <c r="AQ71" i="93"/>
  <c r="BF71" i="93" s="1"/>
  <c r="BU71" i="93" s="1"/>
  <c r="L74" i="85" s="1"/>
  <c r="AR71" i="93"/>
  <c r="BG71" i="93" s="1"/>
  <c r="BV71" i="93" s="1"/>
  <c r="M74" i="85" s="1"/>
  <c r="AS71" i="93"/>
  <c r="BH71" i="93" s="1"/>
  <c r="BW71" i="93" s="1"/>
  <c r="AT71" i="93"/>
  <c r="DB71" i="93" s="1"/>
  <c r="AU71" i="93"/>
  <c r="DC71" i="93" s="1"/>
  <c r="AW71" i="93"/>
  <c r="AZ71" i="93"/>
  <c r="BE71" i="93"/>
  <c r="BT71" i="93"/>
  <c r="K74" i="85" s="1"/>
  <c r="CO71" i="93"/>
  <c r="N74" i="85" s="1"/>
  <c r="CP71" i="93"/>
  <c r="O74" i="85" s="1"/>
  <c r="CR71" i="93"/>
  <c r="Q74" i="85" s="1"/>
  <c r="CU71" i="93"/>
  <c r="CV71" i="93"/>
  <c r="U74" i="85" s="1"/>
  <c r="CW71" i="93"/>
  <c r="V74" i="85" s="1"/>
  <c r="CX71" i="93"/>
  <c r="W74" i="85" s="1"/>
  <c r="CY71" i="93"/>
  <c r="X74" i="85" s="1"/>
  <c r="CZ71" i="93"/>
  <c r="Y74" i="85" s="1"/>
  <c r="DA71" i="93"/>
  <c r="AG72" i="93"/>
  <c r="AV72" i="93" s="1"/>
  <c r="AH72" i="93"/>
  <c r="AW72" i="93" s="1"/>
  <c r="BL72" i="93" s="1"/>
  <c r="C38" i="85" s="1"/>
  <c r="AI72" i="93"/>
  <c r="AX72" i="93" s="1"/>
  <c r="BM72" i="93" s="1"/>
  <c r="D38" i="85" s="1"/>
  <c r="AJ72" i="93"/>
  <c r="AY72" i="93" s="1"/>
  <c r="BN72" i="93" s="1"/>
  <c r="E38" i="85" s="1"/>
  <c r="AK72" i="93"/>
  <c r="CS72" i="93" s="1"/>
  <c r="R38" i="85" s="1"/>
  <c r="AL72" i="93"/>
  <c r="CT72" i="93" s="1"/>
  <c r="S38" i="85" s="1"/>
  <c r="AM72" i="93"/>
  <c r="BB72" i="93" s="1"/>
  <c r="BQ72" i="93" s="1"/>
  <c r="H38" i="85" s="1"/>
  <c r="AN72" i="93"/>
  <c r="BC72" i="93" s="1"/>
  <c r="BR72" i="93" s="1"/>
  <c r="I38" i="85" s="1"/>
  <c r="AO72" i="93"/>
  <c r="AP72" i="93"/>
  <c r="BE72" i="93" s="1"/>
  <c r="AQ72" i="93"/>
  <c r="BF72" i="93" s="1"/>
  <c r="AR72" i="93"/>
  <c r="CZ72" i="93" s="1"/>
  <c r="Y38" i="85" s="1"/>
  <c r="AS72" i="93"/>
  <c r="DA72" i="93" s="1"/>
  <c r="AT72" i="93"/>
  <c r="BI72" i="93" s="1"/>
  <c r="AU72" i="93"/>
  <c r="DC72" i="93" s="1"/>
  <c r="BD72" i="93"/>
  <c r="BS72" i="93" s="1"/>
  <c r="J38" i="85" s="1"/>
  <c r="CO72" i="93"/>
  <c r="N38" i="85" s="1"/>
  <c r="CP72" i="93"/>
  <c r="O38" i="85" s="1"/>
  <c r="CQ72" i="93"/>
  <c r="P38" i="85" s="1"/>
  <c r="CR72" i="93"/>
  <c r="Q38" i="85" s="1"/>
  <c r="CU72" i="93"/>
  <c r="T38" i="85" s="1"/>
  <c r="CV72" i="93"/>
  <c r="U38" i="85" s="1"/>
  <c r="CW72" i="93"/>
  <c r="V38" i="85" s="1"/>
  <c r="CX72" i="93"/>
  <c r="AG73" i="93"/>
  <c r="AV73" i="93" s="1"/>
  <c r="AH73" i="93"/>
  <c r="AW73" i="93" s="1"/>
  <c r="BL73" i="93" s="1"/>
  <c r="C8" i="85" s="1"/>
  <c r="AI73" i="93"/>
  <c r="AX73" i="93" s="1"/>
  <c r="BM73" i="93" s="1"/>
  <c r="D8" i="85" s="1"/>
  <c r="AJ73" i="93"/>
  <c r="AY73" i="93" s="1"/>
  <c r="BN73" i="93" s="1"/>
  <c r="E8" i="85" s="1"/>
  <c r="AK73" i="93"/>
  <c r="AL73" i="93"/>
  <c r="CT73" i="93" s="1"/>
  <c r="S8" i="85" s="1"/>
  <c r="AM73" i="93"/>
  <c r="AN73" i="93"/>
  <c r="AO73" i="93"/>
  <c r="AP73" i="93"/>
  <c r="BE73" i="93" s="1"/>
  <c r="AQ73" i="93"/>
  <c r="BF73" i="93" s="1"/>
  <c r="BU73" i="93" s="1"/>
  <c r="L8" i="85" s="1"/>
  <c r="AR73" i="93"/>
  <c r="CZ73" i="93" s="1"/>
  <c r="AS73" i="93"/>
  <c r="BH73" i="93" s="1"/>
  <c r="BW73" i="93" s="1"/>
  <c r="AT73" i="93"/>
  <c r="BI73" i="93" s="1"/>
  <c r="AU73" i="93"/>
  <c r="AZ73" i="93"/>
  <c r="BO73" i="93" s="1"/>
  <c r="F8" i="85" s="1"/>
  <c r="BB73" i="93"/>
  <c r="BQ73" i="93" s="1"/>
  <c r="H8" i="85" s="1"/>
  <c r="BC73" i="93"/>
  <c r="BR73" i="93" s="1"/>
  <c r="I8" i="85" s="1"/>
  <c r="BD73" i="93"/>
  <c r="BS73" i="93" s="1"/>
  <c r="J8" i="85" s="1"/>
  <c r="BJ73" i="93"/>
  <c r="CO73" i="93"/>
  <c r="CP73" i="93"/>
  <c r="CQ73" i="93"/>
  <c r="P8" i="85" s="1"/>
  <c r="CR73" i="93"/>
  <c r="Q8" i="85" s="1"/>
  <c r="CS73" i="93"/>
  <c r="R8" i="85" s="1"/>
  <c r="CU73" i="93"/>
  <c r="T8" i="85" s="1"/>
  <c r="CV73" i="93"/>
  <c r="U8" i="85" s="1"/>
  <c r="CW73" i="93"/>
  <c r="V8" i="85" s="1"/>
  <c r="CY73" i="93"/>
  <c r="X8" i="85" s="1"/>
  <c r="DA73" i="93"/>
  <c r="DC73" i="93"/>
  <c r="AG74" i="93"/>
  <c r="AV74" i="93" s="1"/>
  <c r="BK74" i="93" s="1"/>
  <c r="B44" i="85" s="1"/>
  <c r="AH74" i="93"/>
  <c r="AI74" i="93"/>
  <c r="CQ74" i="93" s="1"/>
  <c r="P44" i="85" s="1"/>
  <c r="AJ74" i="93"/>
  <c r="AY74" i="93" s="1"/>
  <c r="AK74" i="93"/>
  <c r="AZ74" i="93" s="1"/>
  <c r="AL74" i="93"/>
  <c r="AM74" i="93"/>
  <c r="AN74" i="93"/>
  <c r="BC74" i="93" s="1"/>
  <c r="BR74" i="93" s="1"/>
  <c r="I44" i="85" s="1"/>
  <c r="AO74" i="93"/>
  <c r="BD74" i="93" s="1"/>
  <c r="BS74" i="93" s="1"/>
  <c r="J44" i="85" s="1"/>
  <c r="AP74" i="93"/>
  <c r="AQ74" i="93"/>
  <c r="BF74" i="93" s="1"/>
  <c r="BU74" i="93" s="1"/>
  <c r="L44" i="85" s="1"/>
  <c r="AR74" i="93"/>
  <c r="BG74" i="93" s="1"/>
  <c r="BV74" i="93" s="1"/>
  <c r="M44" i="85" s="1"/>
  <c r="AS74" i="93"/>
  <c r="DA74" i="93" s="1"/>
  <c r="AT74" i="93"/>
  <c r="AU74" i="93"/>
  <c r="BA74" i="93"/>
  <c r="BP74" i="93" s="1"/>
  <c r="G44" i="85" s="1"/>
  <c r="BB74" i="93"/>
  <c r="BQ74" i="93" s="1"/>
  <c r="H44" i="85" s="1"/>
  <c r="BH74" i="93"/>
  <c r="BI74" i="93"/>
  <c r="BJ74" i="93"/>
  <c r="CO74" i="93"/>
  <c r="N44" i="85" s="1"/>
  <c r="CT74" i="93"/>
  <c r="S44" i="85" s="1"/>
  <c r="CU74" i="93"/>
  <c r="T44" i="85" s="1"/>
  <c r="CV74" i="93"/>
  <c r="U44" i="85" s="1"/>
  <c r="CW74" i="93"/>
  <c r="V44" i="85" s="1"/>
  <c r="CY74" i="93"/>
  <c r="X44" i="85" s="1"/>
  <c r="CZ74" i="93"/>
  <c r="DB74" i="93"/>
  <c r="DC74" i="93"/>
  <c r="DD74" i="93"/>
  <c r="AG75" i="93"/>
  <c r="AV75" i="93" s="1"/>
  <c r="BK75" i="93" s="1"/>
  <c r="B54" i="85" s="1"/>
  <c r="AH75" i="93"/>
  <c r="CP75" i="93" s="1"/>
  <c r="O54" i="85" s="1"/>
  <c r="AI75" i="93"/>
  <c r="AX75" i="93" s="1"/>
  <c r="AJ75" i="93"/>
  <c r="CR75" i="93" s="1"/>
  <c r="Q54" i="85" s="1"/>
  <c r="AK75" i="93"/>
  <c r="CS75" i="93" s="1"/>
  <c r="R54" i="85" s="1"/>
  <c r="AL75" i="93"/>
  <c r="BA75" i="93" s="1"/>
  <c r="BP75" i="93" s="1"/>
  <c r="G54" i="85" s="1"/>
  <c r="AM75" i="93"/>
  <c r="AN75" i="93"/>
  <c r="BC75" i="93" s="1"/>
  <c r="BR75" i="93" s="1"/>
  <c r="I54" i="85" s="1"/>
  <c r="AO75" i="93"/>
  <c r="AP75" i="93"/>
  <c r="CX75" i="93" s="1"/>
  <c r="W54" i="85" s="1"/>
  <c r="AQ75" i="93"/>
  <c r="BF75" i="93" s="1"/>
  <c r="BU75" i="93" s="1"/>
  <c r="L54" i="85" s="1"/>
  <c r="AR75" i="93"/>
  <c r="BG75" i="93" s="1"/>
  <c r="BV75" i="93" s="1"/>
  <c r="M54" i="85" s="1"/>
  <c r="AS75" i="93"/>
  <c r="BH75" i="93" s="1"/>
  <c r="AT75" i="93"/>
  <c r="AU75" i="93"/>
  <c r="BB75" i="93"/>
  <c r="BQ75" i="93" s="1"/>
  <c r="H54" i="85" s="1"/>
  <c r="BD75" i="93"/>
  <c r="BS75" i="93" s="1"/>
  <c r="J54" i="85" s="1"/>
  <c r="BI75" i="93"/>
  <c r="BX75" i="93" s="1"/>
  <c r="BJ75" i="93"/>
  <c r="CO75" i="93"/>
  <c r="N54" i="85" s="1"/>
  <c r="CT75" i="93"/>
  <c r="S54" i="85" s="1"/>
  <c r="CU75" i="93"/>
  <c r="CV75" i="93"/>
  <c r="U54" i="85" s="1"/>
  <c r="CW75" i="93"/>
  <c r="V54" i="85" s="1"/>
  <c r="CY75" i="93"/>
  <c r="X54" i="85" s="1"/>
  <c r="CZ75" i="93"/>
  <c r="Y54" i="85" s="1"/>
  <c r="DB75" i="93"/>
  <c r="DC75" i="93"/>
  <c r="DD75" i="93"/>
  <c r="AG76" i="93"/>
  <c r="AV76" i="93" s="1"/>
  <c r="BK76" i="93" s="1"/>
  <c r="B56" i="85" s="1"/>
  <c r="AH76" i="93"/>
  <c r="AW76" i="93" s="1"/>
  <c r="AI76" i="93"/>
  <c r="AX76" i="93" s="1"/>
  <c r="AJ76" i="93"/>
  <c r="CR76" i="93" s="1"/>
  <c r="Q56" i="85" s="1"/>
  <c r="AK76" i="93"/>
  <c r="AZ76" i="93" s="1"/>
  <c r="AL76" i="93"/>
  <c r="AM76" i="93"/>
  <c r="BB76" i="93" s="1"/>
  <c r="BQ76" i="93" s="1"/>
  <c r="H56" i="85" s="1"/>
  <c r="AN76" i="93"/>
  <c r="AO76" i="93"/>
  <c r="BD76" i="93" s="1"/>
  <c r="BS76" i="93" s="1"/>
  <c r="J56" i="85" s="1"/>
  <c r="AP76" i="93"/>
  <c r="BE76" i="93" s="1"/>
  <c r="AQ76" i="93"/>
  <c r="BF76" i="93" s="1"/>
  <c r="AR76" i="93"/>
  <c r="BG76" i="93" s="1"/>
  <c r="AS76" i="93"/>
  <c r="BH76" i="93" s="1"/>
  <c r="AT76" i="93"/>
  <c r="AU76" i="93"/>
  <c r="BJ76" i="93" s="1"/>
  <c r="BA76" i="93"/>
  <c r="BC76" i="93"/>
  <c r="BR76" i="93" s="1"/>
  <c r="I56" i="85" s="1"/>
  <c r="BI76" i="93"/>
  <c r="CO76" i="93"/>
  <c r="N56" i="85" s="1"/>
  <c r="CS76" i="93"/>
  <c r="R56" i="85" s="1"/>
  <c r="CT76" i="93"/>
  <c r="S56" i="85" s="1"/>
  <c r="CU76" i="93"/>
  <c r="T56" i="85" s="1"/>
  <c r="CV76" i="93"/>
  <c r="U56" i="85" s="1"/>
  <c r="CW76" i="93"/>
  <c r="V56" i="85" s="1"/>
  <c r="DA76" i="93"/>
  <c r="DB76" i="93"/>
  <c r="AG77" i="93"/>
  <c r="AV77" i="93" s="1"/>
  <c r="AH77" i="93"/>
  <c r="AI77" i="93"/>
  <c r="AX77" i="93" s="1"/>
  <c r="AJ77" i="93"/>
  <c r="CR77" i="93" s="1"/>
  <c r="Q75" i="85" s="1"/>
  <c r="AK77" i="93"/>
  <c r="AZ77" i="93" s="1"/>
  <c r="AL77" i="93"/>
  <c r="BA77" i="93" s="1"/>
  <c r="AM77" i="93"/>
  <c r="BB77" i="93" s="1"/>
  <c r="BQ77" i="93" s="1"/>
  <c r="H75" i="85" s="1"/>
  <c r="AN77" i="93"/>
  <c r="BC77" i="93" s="1"/>
  <c r="BR77" i="93" s="1"/>
  <c r="I75" i="85" s="1"/>
  <c r="AO77" i="93"/>
  <c r="BD77" i="93" s="1"/>
  <c r="BS77" i="93" s="1"/>
  <c r="J75" i="85" s="1"/>
  <c r="AP77" i="93"/>
  <c r="BE77" i="93" s="1"/>
  <c r="BT77" i="93" s="1"/>
  <c r="K75" i="85" s="1"/>
  <c r="AQ77" i="93"/>
  <c r="BF77" i="93" s="1"/>
  <c r="BU77" i="93" s="1"/>
  <c r="L75" i="85" s="1"/>
  <c r="AR77" i="93"/>
  <c r="BG77" i="93" s="1"/>
  <c r="BV77" i="93" s="1"/>
  <c r="M75" i="85" s="1"/>
  <c r="AS77" i="93"/>
  <c r="BH77" i="93" s="1"/>
  <c r="BW77" i="93" s="1"/>
  <c r="AT77" i="93"/>
  <c r="BI77" i="93" s="1"/>
  <c r="BX77" i="93" s="1"/>
  <c r="AU77" i="93"/>
  <c r="AW77" i="93"/>
  <c r="AY77" i="93"/>
  <c r="CO77" i="93"/>
  <c r="CP77" i="93"/>
  <c r="O75" i="85" s="1"/>
  <c r="CU77" i="93"/>
  <c r="T75" i="85" s="1"/>
  <c r="CV77" i="93"/>
  <c r="U75" i="85" s="1"/>
  <c r="CW77" i="93"/>
  <c r="CX77" i="93"/>
  <c r="W75" i="85" s="1"/>
  <c r="CY77" i="93"/>
  <c r="CZ77" i="93"/>
  <c r="Y75" i="85" s="1"/>
  <c r="DA77" i="93"/>
  <c r="DB77" i="93"/>
  <c r="AG78" i="93"/>
  <c r="AV78" i="93" s="1"/>
  <c r="AH78" i="93"/>
  <c r="AW78" i="93" s="1"/>
  <c r="AI78" i="93"/>
  <c r="CQ78" i="93" s="1"/>
  <c r="P95" i="85" s="1"/>
  <c r="AJ78" i="93"/>
  <c r="AK78" i="93"/>
  <c r="AZ78" i="93" s="1"/>
  <c r="AL78" i="93"/>
  <c r="AM78" i="93"/>
  <c r="AN78" i="93"/>
  <c r="CV78" i="93" s="1"/>
  <c r="U95" i="85" s="1"/>
  <c r="AO78" i="93"/>
  <c r="BD78" i="93" s="1"/>
  <c r="AP78" i="93"/>
  <c r="BE78" i="93" s="1"/>
  <c r="AQ78" i="93"/>
  <c r="CY78" i="93" s="1"/>
  <c r="X95" i="85" s="1"/>
  <c r="AR78" i="93"/>
  <c r="AS78" i="93"/>
  <c r="BH78" i="93" s="1"/>
  <c r="AT78" i="93"/>
  <c r="AU78" i="93"/>
  <c r="AY78" i="93"/>
  <c r="BG78" i="93"/>
  <c r="CR78" i="93"/>
  <c r="Q95" i="85" s="1"/>
  <c r="CZ78" i="93"/>
  <c r="AG79" i="93"/>
  <c r="AH79" i="93"/>
  <c r="CP79" i="93" s="1"/>
  <c r="AI79" i="93"/>
  <c r="CQ79" i="93" s="1"/>
  <c r="P76" i="85" s="1"/>
  <c r="AJ79" i="93"/>
  <c r="AY79" i="93" s="1"/>
  <c r="AK79" i="93"/>
  <c r="CS79" i="93" s="1"/>
  <c r="R76" i="85" s="1"/>
  <c r="AL79" i="93"/>
  <c r="CT79" i="93" s="1"/>
  <c r="S76" i="85" s="1"/>
  <c r="AM79" i="93"/>
  <c r="BB79" i="93" s="1"/>
  <c r="BQ79" i="93" s="1"/>
  <c r="AN79" i="93"/>
  <c r="BC79" i="93" s="1"/>
  <c r="BR79" i="93" s="1"/>
  <c r="I76" i="85" s="1"/>
  <c r="AO79" i="93"/>
  <c r="BD79" i="93" s="1"/>
  <c r="BS79" i="93" s="1"/>
  <c r="J76" i="85" s="1"/>
  <c r="AP79" i="93"/>
  <c r="BE79" i="93" s="1"/>
  <c r="BT79" i="93" s="1"/>
  <c r="AQ79" i="93"/>
  <c r="BF79" i="93" s="1"/>
  <c r="BU79" i="93" s="1"/>
  <c r="AR79" i="93"/>
  <c r="BG79" i="93" s="1"/>
  <c r="BV79" i="93" s="1"/>
  <c r="AS79" i="93"/>
  <c r="DA79" i="93" s="1"/>
  <c r="AT79" i="93"/>
  <c r="BI79" i="93" s="1"/>
  <c r="BX79" i="93" s="1"/>
  <c r="AU79" i="93"/>
  <c r="AV79" i="93"/>
  <c r="BK79" i="93" s="1"/>
  <c r="CO79" i="93"/>
  <c r="N76" i="85" s="1"/>
  <c r="CU79" i="93"/>
  <c r="T76" i="85" s="1"/>
  <c r="CV79" i="93"/>
  <c r="CW79" i="93"/>
  <c r="V76" i="85" s="1"/>
  <c r="CX79" i="93"/>
  <c r="W76" i="85" s="1"/>
  <c r="CY79" i="93"/>
  <c r="CZ79" i="93"/>
  <c r="Y76" i="85" s="1"/>
  <c r="DB79" i="93"/>
  <c r="AG80" i="93"/>
  <c r="AV80" i="93" s="1"/>
  <c r="AH80" i="93"/>
  <c r="AW80" i="93" s="1"/>
  <c r="AI80" i="93"/>
  <c r="AX80" i="93" s="1"/>
  <c r="AJ80" i="93"/>
  <c r="AK80" i="93"/>
  <c r="CS80" i="93" s="1"/>
  <c r="R5" i="85" s="1"/>
  <c r="AL80" i="93"/>
  <c r="BA80" i="93" s="1"/>
  <c r="BP80" i="93" s="1"/>
  <c r="G5" i="85" s="1"/>
  <c r="AM80" i="93"/>
  <c r="BB80" i="93" s="1"/>
  <c r="AN80" i="93"/>
  <c r="CV80" i="93" s="1"/>
  <c r="AO80" i="93"/>
  <c r="BD80" i="93" s="1"/>
  <c r="AP80" i="93"/>
  <c r="CX80" i="93" s="1"/>
  <c r="W5" i="85" s="1"/>
  <c r="AQ80" i="93"/>
  <c r="BF80" i="93" s="1"/>
  <c r="AR80" i="93"/>
  <c r="AS80" i="93"/>
  <c r="DA80" i="93" s="1"/>
  <c r="AT80" i="93"/>
  <c r="DB80" i="93" s="1"/>
  <c r="AU80" i="93"/>
  <c r="DC80" i="93" s="1"/>
  <c r="BE80" i="93"/>
  <c r="CO80" i="93"/>
  <c r="N5" i="85" s="1"/>
  <c r="CP80" i="93"/>
  <c r="O5" i="85" s="1"/>
  <c r="CT80" i="93"/>
  <c r="S5" i="85" s="1"/>
  <c r="CY80" i="93"/>
  <c r="X5" i="85" s="1"/>
  <c r="AG81" i="93"/>
  <c r="AH81" i="93"/>
  <c r="AW81" i="93" s="1"/>
  <c r="AI81" i="93"/>
  <c r="AJ81" i="93"/>
  <c r="CR81" i="93" s="1"/>
  <c r="Q59" i="85" s="1"/>
  <c r="AK81" i="93"/>
  <c r="CS81" i="93" s="1"/>
  <c r="R59" i="85" s="1"/>
  <c r="AL81" i="93"/>
  <c r="BA81" i="93" s="1"/>
  <c r="AM81" i="93"/>
  <c r="AN81" i="93"/>
  <c r="BC81" i="93" s="1"/>
  <c r="BR81" i="93" s="1"/>
  <c r="I59" i="85" s="1"/>
  <c r="AO81" i="93"/>
  <c r="AP81" i="93"/>
  <c r="BE81" i="93" s="1"/>
  <c r="AQ81" i="93"/>
  <c r="BF81" i="93" s="1"/>
  <c r="BU81" i="93" s="1"/>
  <c r="L59" i="85" s="1"/>
  <c r="AR81" i="93"/>
  <c r="CZ81" i="93" s="1"/>
  <c r="AS81" i="93"/>
  <c r="DA81" i="93" s="1"/>
  <c r="AT81" i="93"/>
  <c r="BI81" i="93" s="1"/>
  <c r="AU81" i="93"/>
  <c r="AV81" i="93"/>
  <c r="BK81" i="93" s="1"/>
  <c r="B59" i="85" s="1"/>
  <c r="AZ81" i="93"/>
  <c r="BB81" i="93"/>
  <c r="BQ81" i="93" s="1"/>
  <c r="H59" i="85" s="1"/>
  <c r="BD81" i="93"/>
  <c r="BJ81" i="93"/>
  <c r="CO81" i="93"/>
  <c r="CU81" i="93"/>
  <c r="T59" i="85" s="1"/>
  <c r="CV81" i="93"/>
  <c r="U59" i="85" s="1"/>
  <c r="CW81" i="93"/>
  <c r="CX81" i="93"/>
  <c r="W59" i="85" s="1"/>
  <c r="CY81" i="93"/>
  <c r="X59" i="85" s="1"/>
  <c r="DC81" i="93"/>
  <c r="AG82" i="93"/>
  <c r="AV82" i="93" s="1"/>
  <c r="BK82" i="93" s="1"/>
  <c r="B58" i="85" s="1"/>
  <c r="AH82" i="93"/>
  <c r="AI82" i="93"/>
  <c r="CQ82" i="93" s="1"/>
  <c r="P58" i="85" s="1"/>
  <c r="AJ82" i="93"/>
  <c r="CR82" i="93" s="1"/>
  <c r="Q58" i="85" s="1"/>
  <c r="AK82" i="93"/>
  <c r="CS82" i="93" s="1"/>
  <c r="R58" i="85" s="1"/>
  <c r="AL82" i="93"/>
  <c r="CT82" i="93" s="1"/>
  <c r="S58" i="85" s="1"/>
  <c r="AM82" i="93"/>
  <c r="BB82" i="93" s="1"/>
  <c r="BQ82" i="93" s="1"/>
  <c r="H58" i="85" s="1"/>
  <c r="AN82" i="93"/>
  <c r="BC82" i="93" s="1"/>
  <c r="BR82" i="93" s="1"/>
  <c r="I58" i="85" s="1"/>
  <c r="AO82" i="93"/>
  <c r="BD82" i="93" s="1"/>
  <c r="BS82" i="93" s="1"/>
  <c r="J58" i="85" s="1"/>
  <c r="AP82" i="93"/>
  <c r="AQ82" i="93"/>
  <c r="CY82" i="93" s="1"/>
  <c r="X58" i="85" s="1"/>
  <c r="AR82" i="93"/>
  <c r="BG82" i="93" s="1"/>
  <c r="BV82" i="93" s="1"/>
  <c r="M58" i="85" s="1"/>
  <c r="AS82" i="93"/>
  <c r="BH82" i="93" s="1"/>
  <c r="AT82" i="93"/>
  <c r="BI82" i="93" s="1"/>
  <c r="AU82" i="93"/>
  <c r="DC82" i="93" s="1"/>
  <c r="BA82" i="93"/>
  <c r="CO82" i="93"/>
  <c r="CU82" i="93"/>
  <c r="T58" i="85" s="1"/>
  <c r="CV82" i="93"/>
  <c r="U58" i="85" s="1"/>
  <c r="CW82" i="93"/>
  <c r="V58" i="85" s="1"/>
  <c r="CZ82" i="93"/>
  <c r="Y58" i="85" s="1"/>
  <c r="DA82" i="93"/>
  <c r="AG83" i="93"/>
  <c r="AV83" i="93" s="1"/>
  <c r="BK83" i="93" s="1"/>
  <c r="B64" i="85" s="1"/>
  <c r="AH83" i="93"/>
  <c r="CP83" i="93" s="1"/>
  <c r="AI83" i="93"/>
  <c r="AX83" i="93" s="1"/>
  <c r="AJ83" i="93"/>
  <c r="AY83" i="93" s="1"/>
  <c r="AK83" i="93"/>
  <c r="AL83" i="93"/>
  <c r="CT83" i="93" s="1"/>
  <c r="S64" i="85" s="1"/>
  <c r="AM83" i="93"/>
  <c r="AN83" i="93"/>
  <c r="BC83" i="93" s="1"/>
  <c r="BR83" i="93" s="1"/>
  <c r="I64" i="85" s="1"/>
  <c r="AO83" i="93"/>
  <c r="BD83" i="93" s="1"/>
  <c r="BS83" i="93" s="1"/>
  <c r="J64" i="85" s="1"/>
  <c r="AP83" i="93"/>
  <c r="CX83" i="93" s="1"/>
  <c r="W64" i="85" s="1"/>
  <c r="AQ83" i="93"/>
  <c r="BF83" i="93" s="1"/>
  <c r="BU83" i="93" s="1"/>
  <c r="L64" i="85" s="1"/>
  <c r="AR83" i="93"/>
  <c r="BG83" i="93" s="1"/>
  <c r="BV83" i="93" s="1"/>
  <c r="M64" i="85" s="1"/>
  <c r="AS83" i="93"/>
  <c r="BH83" i="93" s="1"/>
  <c r="AT83" i="93"/>
  <c r="BI83" i="93" s="1"/>
  <c r="AU83" i="93"/>
  <c r="AZ83" i="93"/>
  <c r="BB83" i="93"/>
  <c r="BQ83" i="93" s="1"/>
  <c r="H64" i="85" s="1"/>
  <c r="BJ83" i="93"/>
  <c r="CO83" i="93"/>
  <c r="CS83" i="93"/>
  <c r="R64" i="85" s="1"/>
  <c r="CU83" i="93"/>
  <c r="T64" i="85" s="1"/>
  <c r="CV83" i="93"/>
  <c r="U64" i="85" s="1"/>
  <c r="CW83" i="93"/>
  <c r="V64" i="85" s="1"/>
  <c r="CY83" i="93"/>
  <c r="X64" i="85" s="1"/>
  <c r="CZ83" i="93"/>
  <c r="DB83" i="93"/>
  <c r="DC83" i="93"/>
  <c r="AG84" i="93"/>
  <c r="AV84" i="93" s="1"/>
  <c r="BK84" i="93" s="1"/>
  <c r="B52" i="85" s="1"/>
  <c r="AH84" i="93"/>
  <c r="AW84" i="93" s="1"/>
  <c r="AI84" i="93"/>
  <c r="AJ84" i="93"/>
  <c r="AY84" i="93" s="1"/>
  <c r="AK84" i="93"/>
  <c r="AZ84" i="93" s="1"/>
  <c r="AL84" i="93"/>
  <c r="BA84" i="93" s="1"/>
  <c r="AM84" i="93"/>
  <c r="BB84" i="93" s="1"/>
  <c r="BQ84" i="93" s="1"/>
  <c r="H52" i="85" s="1"/>
  <c r="AN84" i="93"/>
  <c r="BC84" i="93" s="1"/>
  <c r="BR84" i="93" s="1"/>
  <c r="I52" i="85" s="1"/>
  <c r="AO84" i="93"/>
  <c r="CW84" i="93" s="1"/>
  <c r="AP84" i="93"/>
  <c r="BE84" i="93" s="1"/>
  <c r="AQ84" i="93"/>
  <c r="AR84" i="93"/>
  <c r="BG84" i="93" s="1"/>
  <c r="BV84" i="93" s="1"/>
  <c r="M52" i="85" s="1"/>
  <c r="AS84" i="93"/>
  <c r="BH84" i="93" s="1"/>
  <c r="AT84" i="93"/>
  <c r="BI84" i="93" s="1"/>
  <c r="AU84" i="93"/>
  <c r="DC84" i="93" s="1"/>
  <c r="AX84" i="93"/>
  <c r="BF84" i="93"/>
  <c r="BU84" i="93" s="1"/>
  <c r="L52" i="85" s="1"/>
  <c r="CO84" i="93"/>
  <c r="CP84" i="93"/>
  <c r="CQ84" i="93"/>
  <c r="P52" i="85" s="1"/>
  <c r="CT84" i="93"/>
  <c r="S52" i="85" s="1"/>
  <c r="CU84" i="93"/>
  <c r="T52" i="85" s="1"/>
  <c r="CV84" i="93"/>
  <c r="U52" i="85" s="1"/>
  <c r="CY84" i="93"/>
  <c r="X52" i="85" s="1"/>
  <c r="CZ84" i="93"/>
  <c r="Y52" i="85" s="1"/>
  <c r="AG85" i="93"/>
  <c r="AV85" i="93" s="1"/>
  <c r="BK85" i="93" s="1"/>
  <c r="B23" i="85" s="1"/>
  <c r="AH85" i="93"/>
  <c r="CP85" i="93" s="1"/>
  <c r="AI85" i="93"/>
  <c r="AX85" i="93" s="1"/>
  <c r="AJ85" i="93"/>
  <c r="AY85" i="93" s="1"/>
  <c r="AK85" i="93"/>
  <c r="AZ85" i="93" s="1"/>
  <c r="AL85" i="93"/>
  <c r="CT85" i="93" s="1"/>
  <c r="S23" i="85" s="1"/>
  <c r="AM85" i="93"/>
  <c r="CU85" i="93" s="1"/>
  <c r="AN85" i="93"/>
  <c r="CV85" i="93" s="1"/>
  <c r="U23" i="85" s="1"/>
  <c r="AO85" i="93"/>
  <c r="CW85" i="93" s="1"/>
  <c r="V23" i="85" s="1"/>
  <c r="AP85" i="93"/>
  <c r="CX85" i="93" s="1"/>
  <c r="W23" i="85" s="1"/>
  <c r="AQ85" i="93"/>
  <c r="BF85" i="93" s="1"/>
  <c r="AR85" i="93"/>
  <c r="BG85" i="93" s="1"/>
  <c r="AS85" i="93"/>
  <c r="BH85" i="93" s="1"/>
  <c r="AT85" i="93"/>
  <c r="DB85" i="93" s="1"/>
  <c r="AU85" i="93"/>
  <c r="BJ85" i="93" s="1"/>
  <c r="CO85" i="93"/>
  <c r="CS85" i="93"/>
  <c r="R23" i="85" s="1"/>
  <c r="DA85" i="93"/>
  <c r="AG86" i="93"/>
  <c r="AH86" i="93"/>
  <c r="AW86" i="93" s="1"/>
  <c r="BL86" i="93" s="1"/>
  <c r="C85" i="85" s="1"/>
  <c r="AI86" i="93"/>
  <c r="AX86" i="93" s="1"/>
  <c r="BM86" i="93" s="1"/>
  <c r="D85" i="85" s="1"/>
  <c r="AJ86" i="93"/>
  <c r="AY86" i="93" s="1"/>
  <c r="BN86" i="93" s="1"/>
  <c r="E85" i="85" s="1"/>
  <c r="AK86" i="93"/>
  <c r="AZ86" i="93" s="1"/>
  <c r="BO86" i="93" s="1"/>
  <c r="F85" i="85" s="1"/>
  <c r="AL86" i="93"/>
  <c r="BA86" i="93" s="1"/>
  <c r="BP86" i="93" s="1"/>
  <c r="G85" i="85" s="1"/>
  <c r="AM86" i="93"/>
  <c r="CU86" i="93" s="1"/>
  <c r="AN86" i="93"/>
  <c r="CV86" i="93" s="1"/>
  <c r="U85" i="85" s="1"/>
  <c r="AO86" i="93"/>
  <c r="AP86" i="93"/>
  <c r="AQ86" i="93"/>
  <c r="BF86" i="93" s="1"/>
  <c r="BU86" i="93" s="1"/>
  <c r="L85" i="85" s="1"/>
  <c r="AR86" i="93"/>
  <c r="BG86" i="93" s="1"/>
  <c r="BV86" i="93" s="1"/>
  <c r="M85" i="85" s="1"/>
  <c r="AS86" i="93"/>
  <c r="DA86" i="93" s="1"/>
  <c r="AT86" i="93"/>
  <c r="DB86" i="93" s="1"/>
  <c r="AU86" i="93"/>
  <c r="DC86" i="93" s="1"/>
  <c r="AV86" i="93"/>
  <c r="BK86" i="93" s="1"/>
  <c r="B85" i="85" s="1"/>
  <c r="BD86" i="93"/>
  <c r="BE86" i="93"/>
  <c r="CO86" i="93"/>
  <c r="CP86" i="93"/>
  <c r="O85" i="85" s="1"/>
  <c r="CQ86" i="93"/>
  <c r="P85" i="85" s="1"/>
  <c r="CR86" i="93"/>
  <c r="Q85" i="85" s="1"/>
  <c r="CS86" i="93"/>
  <c r="R85" i="85" s="1"/>
  <c r="CT86" i="93"/>
  <c r="S85" i="85" s="1"/>
  <c r="CW86" i="93"/>
  <c r="V85" i="85" s="1"/>
  <c r="CX86" i="93"/>
  <c r="W85" i="85" s="1"/>
  <c r="CY86" i="93"/>
  <c r="X85" i="85" s="1"/>
  <c r="CZ86" i="93"/>
  <c r="Y85" i="85" s="1"/>
  <c r="AG87" i="93"/>
  <c r="AV87" i="93" s="1"/>
  <c r="BK87" i="93" s="1"/>
  <c r="B7" i="85" s="1"/>
  <c r="AH87" i="93"/>
  <c r="AW87" i="93" s="1"/>
  <c r="AI87" i="93"/>
  <c r="AX87" i="93" s="1"/>
  <c r="AJ87" i="93"/>
  <c r="CR87" i="93" s="1"/>
  <c r="Q7" i="85" s="1"/>
  <c r="AK87" i="93"/>
  <c r="CS87" i="93" s="1"/>
  <c r="R7" i="85" s="1"/>
  <c r="AL87" i="93"/>
  <c r="CT87" i="93" s="1"/>
  <c r="S7" i="85" s="1"/>
  <c r="AM87" i="93"/>
  <c r="CU87" i="93" s="1"/>
  <c r="AN87" i="93"/>
  <c r="CV87" i="93" s="1"/>
  <c r="U7" i="85" s="1"/>
  <c r="AO87" i="93"/>
  <c r="BD87" i="93" s="1"/>
  <c r="AP87" i="93"/>
  <c r="BE87" i="93" s="1"/>
  <c r="AQ87" i="93"/>
  <c r="BF87" i="93" s="1"/>
  <c r="BU87" i="93" s="1"/>
  <c r="L7" i="85" s="1"/>
  <c r="AR87" i="93"/>
  <c r="BG87" i="93" s="1"/>
  <c r="BV87" i="93" s="1"/>
  <c r="M7" i="85" s="1"/>
  <c r="AS87" i="93"/>
  <c r="DA87" i="93" s="1"/>
  <c r="AT87" i="93"/>
  <c r="DB87" i="93" s="1"/>
  <c r="AU87" i="93"/>
  <c r="DC87" i="93" s="1"/>
  <c r="BC87" i="93"/>
  <c r="CO87" i="93"/>
  <c r="N7" i="85" s="1"/>
  <c r="CW87" i="93"/>
  <c r="V7" i="85" s="1"/>
  <c r="CY87" i="93"/>
  <c r="X7" i="85" s="1"/>
  <c r="CZ87" i="93"/>
  <c r="Y7" i="85" s="1"/>
  <c r="DD87" i="93"/>
  <c r="AG88" i="93"/>
  <c r="AV88" i="93" s="1"/>
  <c r="BK88" i="93" s="1"/>
  <c r="B19" i="85" s="1"/>
  <c r="AH88" i="93"/>
  <c r="AW88" i="93" s="1"/>
  <c r="AI88" i="93"/>
  <c r="CQ88" i="93" s="1"/>
  <c r="P19" i="85" s="1"/>
  <c r="AJ88" i="93"/>
  <c r="CR88" i="93" s="1"/>
  <c r="Q19" i="85" s="1"/>
  <c r="AK88" i="93"/>
  <c r="CS88" i="93" s="1"/>
  <c r="R19" i="85" s="1"/>
  <c r="AL88" i="93"/>
  <c r="CT88" i="93" s="1"/>
  <c r="S19" i="85" s="1"/>
  <c r="AM88" i="93"/>
  <c r="BB88" i="93" s="1"/>
  <c r="AN88" i="93"/>
  <c r="CV88" i="93" s="1"/>
  <c r="U19" i="85" s="1"/>
  <c r="AO88" i="93"/>
  <c r="BD88" i="93" s="1"/>
  <c r="AP88" i="93"/>
  <c r="BE88" i="93" s="1"/>
  <c r="AQ88" i="93"/>
  <c r="BF88" i="93" s="1"/>
  <c r="BU88" i="93" s="1"/>
  <c r="L19" i="85" s="1"/>
  <c r="AR88" i="93"/>
  <c r="CZ88" i="93" s="1"/>
  <c r="AS88" i="93"/>
  <c r="DA88" i="93" s="1"/>
  <c r="AT88" i="93"/>
  <c r="DB88" i="93" s="1"/>
  <c r="AU88" i="93"/>
  <c r="BJ88" i="93" s="1"/>
  <c r="BC88" i="93"/>
  <c r="CO88" i="93"/>
  <c r="CX88" i="93"/>
  <c r="W19" i="85" s="1"/>
  <c r="CY88" i="93"/>
  <c r="X19" i="85" s="1"/>
  <c r="AG89" i="93"/>
  <c r="AV89" i="93" s="1"/>
  <c r="BK89" i="93" s="1"/>
  <c r="B41" i="85" s="1"/>
  <c r="AH89" i="93"/>
  <c r="CP89" i="93" s="1"/>
  <c r="O41" i="85" s="1"/>
  <c r="AI89" i="93"/>
  <c r="CQ89" i="93" s="1"/>
  <c r="P41" i="85" s="1"/>
  <c r="AJ89" i="93"/>
  <c r="CR89" i="93" s="1"/>
  <c r="Q41" i="85" s="1"/>
  <c r="AK89" i="93"/>
  <c r="CS89" i="93" s="1"/>
  <c r="R41" i="85" s="1"/>
  <c r="AL89" i="93"/>
  <c r="AM89" i="93"/>
  <c r="BB89" i="93" s="1"/>
  <c r="AN89" i="93"/>
  <c r="BC89" i="93" s="1"/>
  <c r="AO89" i="93"/>
  <c r="BD89" i="93" s="1"/>
  <c r="AP89" i="93"/>
  <c r="CX89" i="93" s="1"/>
  <c r="W41" i="85" s="1"/>
  <c r="AQ89" i="93"/>
  <c r="AR89" i="93"/>
  <c r="CZ89" i="93" s="1"/>
  <c r="Y41" i="85" s="1"/>
  <c r="AS89" i="93"/>
  <c r="DA89" i="93" s="1"/>
  <c r="AT89" i="93"/>
  <c r="BI89" i="93" s="1"/>
  <c r="AU89" i="93"/>
  <c r="DC89" i="93" s="1"/>
  <c r="AY89" i="93"/>
  <c r="BA89" i="93"/>
  <c r="BG89" i="93"/>
  <c r="CO89" i="93"/>
  <c r="N41" i="85" s="1"/>
  <c r="CT89" i="93"/>
  <c r="S41" i="85" s="1"/>
  <c r="DB89" i="93"/>
  <c r="AG90" i="93"/>
  <c r="AV90" i="93" s="1"/>
  <c r="BK90" i="93" s="1"/>
  <c r="B13" i="85" s="1"/>
  <c r="AH90" i="93"/>
  <c r="AI90" i="93"/>
  <c r="CQ90" i="93" s="1"/>
  <c r="P13" i="85" s="1"/>
  <c r="AJ90" i="93"/>
  <c r="AK90" i="93"/>
  <c r="CS90" i="93" s="1"/>
  <c r="R13" i="85" s="1"/>
  <c r="AL90" i="93"/>
  <c r="BA90" i="93" s="1"/>
  <c r="BP90" i="93" s="1"/>
  <c r="G13" i="85" s="1"/>
  <c r="AM90" i="93"/>
  <c r="BB90" i="93" s="1"/>
  <c r="AN90" i="93"/>
  <c r="BC90" i="93" s="1"/>
  <c r="AO90" i="93"/>
  <c r="CW90" i="93" s="1"/>
  <c r="V13" i="85" s="1"/>
  <c r="AP90" i="93"/>
  <c r="AQ90" i="93"/>
  <c r="CY90" i="93" s="1"/>
  <c r="X13" i="85" s="1"/>
  <c r="AR90" i="93"/>
  <c r="AS90" i="93"/>
  <c r="BH90" i="93" s="1"/>
  <c r="BW90" i="93" s="1"/>
  <c r="AT90" i="93"/>
  <c r="BI90" i="93" s="1"/>
  <c r="AU90" i="93"/>
  <c r="BJ90" i="93" s="1"/>
  <c r="BY90" i="93" s="1"/>
  <c r="CO90" i="93"/>
  <c r="N13" i="85" s="1"/>
  <c r="CT90" i="93"/>
  <c r="S13" i="85" s="1"/>
  <c r="CU90" i="93"/>
  <c r="T13" i="85" s="1"/>
  <c r="CV90" i="93"/>
  <c r="U13" i="85" s="1"/>
  <c r="DA90" i="93"/>
  <c r="DC90" i="93"/>
  <c r="AG91" i="93"/>
  <c r="AH91" i="93"/>
  <c r="AW91" i="93" s="1"/>
  <c r="BL91" i="93" s="1"/>
  <c r="C100" i="85" s="1"/>
  <c r="AI91" i="93"/>
  <c r="AX91" i="93" s="1"/>
  <c r="BM91" i="93" s="1"/>
  <c r="D100" i="85" s="1"/>
  <c r="AJ91" i="93"/>
  <c r="AY91" i="93" s="1"/>
  <c r="BN91" i="93" s="1"/>
  <c r="E100" i="85" s="1"/>
  <c r="AK91" i="93"/>
  <c r="AZ91" i="93" s="1"/>
  <c r="BO91" i="93" s="1"/>
  <c r="F100" i="85" s="1"/>
  <c r="AL91" i="93"/>
  <c r="BA91" i="93" s="1"/>
  <c r="AM91" i="93"/>
  <c r="BB91" i="93" s="1"/>
  <c r="BQ91" i="93" s="1"/>
  <c r="H100" i="85" s="1"/>
  <c r="AN91" i="93"/>
  <c r="BC91" i="93" s="1"/>
  <c r="BR91" i="93" s="1"/>
  <c r="I100" i="85" s="1"/>
  <c r="AO91" i="93"/>
  <c r="BD91" i="93" s="1"/>
  <c r="BS91" i="93" s="1"/>
  <c r="J100" i="85" s="1"/>
  <c r="AP91" i="93"/>
  <c r="CX91" i="93" s="1"/>
  <c r="W100" i="85" s="1"/>
  <c r="AQ91" i="93"/>
  <c r="AR91" i="93"/>
  <c r="BG91" i="93" s="1"/>
  <c r="BV91" i="93" s="1"/>
  <c r="M100" i="85" s="1"/>
  <c r="AS91" i="93"/>
  <c r="DA91" i="93" s="1"/>
  <c r="AT91" i="93"/>
  <c r="BI91" i="93" s="1"/>
  <c r="AU91" i="93"/>
  <c r="BJ91" i="93" s="1"/>
  <c r="CP91" i="93"/>
  <c r="O100" i="85" s="1"/>
  <c r="CQ91" i="93"/>
  <c r="P100" i="85" s="1"/>
  <c r="CR91" i="93"/>
  <c r="Q100" i="85" s="1"/>
  <c r="CS91" i="93"/>
  <c r="R100" i="85" s="1"/>
  <c r="CU91" i="93"/>
  <c r="CV91" i="93"/>
  <c r="U100" i="85" s="1"/>
  <c r="CW91" i="93"/>
  <c r="V100" i="85" s="1"/>
  <c r="CZ91" i="93"/>
  <c r="Y100" i="85" s="1"/>
  <c r="DB91" i="93"/>
  <c r="AG92" i="93"/>
  <c r="AV92" i="93" s="1"/>
  <c r="BK92" i="93" s="1"/>
  <c r="B50" i="85" s="1"/>
  <c r="AH92" i="93"/>
  <c r="AI92" i="93"/>
  <c r="AX92" i="93" s="1"/>
  <c r="AJ92" i="93"/>
  <c r="CR92" i="93" s="1"/>
  <c r="Q50" i="85" s="1"/>
  <c r="AK92" i="93"/>
  <c r="AZ92" i="93" s="1"/>
  <c r="AL92" i="93"/>
  <c r="BA92" i="93" s="1"/>
  <c r="AM92" i="93"/>
  <c r="BB92" i="93" s="1"/>
  <c r="BQ92" i="93" s="1"/>
  <c r="H50" i="85" s="1"/>
  <c r="AN92" i="93"/>
  <c r="BC92" i="93" s="1"/>
  <c r="BR92" i="93" s="1"/>
  <c r="I50" i="85" s="1"/>
  <c r="AO92" i="93"/>
  <c r="CW92" i="93" s="1"/>
  <c r="V50" i="85" s="1"/>
  <c r="AP92" i="93"/>
  <c r="AQ92" i="93"/>
  <c r="AR92" i="93"/>
  <c r="BG92" i="93" s="1"/>
  <c r="AS92" i="93"/>
  <c r="BH92" i="93" s="1"/>
  <c r="BW92" i="93" s="1"/>
  <c r="AT92" i="93"/>
  <c r="BI92" i="93" s="1"/>
  <c r="BX92" i="93" s="1"/>
  <c r="AU92" i="93"/>
  <c r="BJ92" i="93" s="1"/>
  <c r="BY92" i="93" s="1"/>
  <c r="BF92" i="93"/>
  <c r="BU92" i="93" s="1"/>
  <c r="L50" i="85" s="1"/>
  <c r="CO92" i="93"/>
  <c r="CQ92" i="93"/>
  <c r="P50" i="85" s="1"/>
  <c r="CS92" i="93"/>
  <c r="R50" i="85" s="1"/>
  <c r="CT92" i="93"/>
  <c r="S50" i="85" s="1"/>
  <c r="CU92" i="93"/>
  <c r="T50" i="85" s="1"/>
  <c r="CV92" i="93"/>
  <c r="U50" i="85" s="1"/>
  <c r="CY92" i="93"/>
  <c r="DA92" i="93"/>
  <c r="DB92" i="93"/>
  <c r="DC92" i="93"/>
  <c r="AG93" i="93"/>
  <c r="AH93" i="93"/>
  <c r="AW93" i="93" s="1"/>
  <c r="AI93" i="93"/>
  <c r="CQ93" i="93" s="1"/>
  <c r="P86" i="85" s="1"/>
  <c r="AJ93" i="93"/>
  <c r="AY93" i="93" s="1"/>
  <c r="BN93" i="93" s="1"/>
  <c r="E86" i="85" s="1"/>
  <c r="AK93" i="93"/>
  <c r="AZ93" i="93" s="1"/>
  <c r="AL93" i="93"/>
  <c r="CT93" i="93" s="1"/>
  <c r="S86" i="85" s="1"/>
  <c r="AM93" i="93"/>
  <c r="BB93" i="93" s="1"/>
  <c r="BQ93" i="93" s="1"/>
  <c r="H86" i="85" s="1"/>
  <c r="AN93" i="93"/>
  <c r="BC93" i="93" s="1"/>
  <c r="BR93" i="93" s="1"/>
  <c r="I86" i="85" s="1"/>
  <c r="AO93" i="93"/>
  <c r="BD93" i="93" s="1"/>
  <c r="BS93" i="93" s="1"/>
  <c r="J86" i="85" s="1"/>
  <c r="AP93" i="93"/>
  <c r="CX93" i="93" s="1"/>
  <c r="AQ93" i="93"/>
  <c r="BF93" i="93" s="1"/>
  <c r="AR93" i="93"/>
  <c r="BG93" i="93" s="1"/>
  <c r="AS93" i="93"/>
  <c r="BH93" i="93" s="1"/>
  <c r="AT93" i="93"/>
  <c r="DB93" i="93" s="1"/>
  <c r="AU93" i="93"/>
  <c r="CR93" i="93"/>
  <c r="Q86" i="85" s="1"/>
  <c r="CS93" i="93"/>
  <c r="R86" i="85" s="1"/>
  <c r="CU93" i="93"/>
  <c r="T86" i="85" s="1"/>
  <c r="CV93" i="93"/>
  <c r="U86" i="85" s="1"/>
  <c r="CW93" i="93"/>
  <c r="V86" i="85" s="1"/>
  <c r="AG94" i="93"/>
  <c r="AV94" i="93" s="1"/>
  <c r="BK94" i="93" s="1"/>
  <c r="B14" i="85" s="1"/>
  <c r="AH94" i="93"/>
  <c r="AW94" i="93" s="1"/>
  <c r="BL94" i="93" s="1"/>
  <c r="C14" i="85" s="1"/>
  <c r="AI94" i="93"/>
  <c r="AX94" i="93" s="1"/>
  <c r="BM94" i="93" s="1"/>
  <c r="D14" i="85" s="1"/>
  <c r="AJ94" i="93"/>
  <c r="AY94" i="93" s="1"/>
  <c r="AK94" i="93"/>
  <c r="CS94" i="93" s="1"/>
  <c r="R14" i="85" s="1"/>
  <c r="AL94" i="93"/>
  <c r="AM94" i="93"/>
  <c r="CU94" i="93" s="1"/>
  <c r="T14" i="85" s="1"/>
  <c r="AN94" i="93"/>
  <c r="AO94" i="93"/>
  <c r="CW94" i="93" s="1"/>
  <c r="V14" i="85" s="1"/>
  <c r="AP94" i="93"/>
  <c r="CX94" i="93" s="1"/>
  <c r="W14" i="85" s="1"/>
  <c r="AQ94" i="93"/>
  <c r="BF94" i="93" s="1"/>
  <c r="AR94" i="93"/>
  <c r="BG94" i="93" s="1"/>
  <c r="AS94" i="93"/>
  <c r="BH94" i="93" s="1"/>
  <c r="BW94" i="93" s="1"/>
  <c r="AT94" i="93"/>
  <c r="BI94" i="93" s="1"/>
  <c r="BX94" i="93" s="1"/>
  <c r="AU94" i="93"/>
  <c r="BJ94" i="93" s="1"/>
  <c r="BY94" i="93" s="1"/>
  <c r="BB94" i="93"/>
  <c r="CO94" i="93"/>
  <c r="CP94" i="93"/>
  <c r="O14" i="85" s="1"/>
  <c r="CQ94" i="93"/>
  <c r="P14" i="85" s="1"/>
  <c r="DA94" i="93"/>
  <c r="DB94" i="93"/>
  <c r="DC94" i="93"/>
  <c r="AG95" i="93"/>
  <c r="CO95" i="93" s="1"/>
  <c r="AH95" i="93"/>
  <c r="AW95" i="93" s="1"/>
  <c r="BL95" i="93" s="1"/>
  <c r="C22" i="85" s="1"/>
  <c r="AI95" i="93"/>
  <c r="AX95" i="93" s="1"/>
  <c r="BM95" i="93" s="1"/>
  <c r="D22" i="85" s="1"/>
  <c r="AJ95" i="93"/>
  <c r="AY95" i="93" s="1"/>
  <c r="BN95" i="93" s="1"/>
  <c r="E22" i="85" s="1"/>
  <c r="AK95" i="93"/>
  <c r="AL95" i="93"/>
  <c r="AM95" i="93"/>
  <c r="BB95" i="93" s="1"/>
  <c r="BQ95" i="93" s="1"/>
  <c r="H22" i="85" s="1"/>
  <c r="AN95" i="93"/>
  <c r="BC95" i="93" s="1"/>
  <c r="BR95" i="93" s="1"/>
  <c r="I22" i="85" s="1"/>
  <c r="AO95" i="93"/>
  <c r="AP95" i="93"/>
  <c r="BE95" i="93" s="1"/>
  <c r="BT95" i="93" s="1"/>
  <c r="K22" i="85" s="1"/>
  <c r="AQ95" i="93"/>
  <c r="BF95" i="93" s="1"/>
  <c r="BU95" i="93" s="1"/>
  <c r="L22" i="85" s="1"/>
  <c r="AR95" i="93"/>
  <c r="CZ95" i="93" s="1"/>
  <c r="Y22" i="85" s="1"/>
  <c r="AS95" i="93"/>
  <c r="AT95" i="93"/>
  <c r="DB95" i="93" s="1"/>
  <c r="AU95" i="93"/>
  <c r="BJ95" i="93" s="1"/>
  <c r="BY95" i="93" s="1"/>
  <c r="BA95" i="93"/>
  <c r="BP95" i="93" s="1"/>
  <c r="G22" i="85" s="1"/>
  <c r="BD95" i="93"/>
  <c r="BS95" i="93" s="1"/>
  <c r="J22" i="85" s="1"/>
  <c r="BI95" i="93"/>
  <c r="CP95" i="93"/>
  <c r="O22" i="85" s="1"/>
  <c r="CQ95" i="93"/>
  <c r="P22" i="85" s="1"/>
  <c r="CR95" i="93"/>
  <c r="Q22" i="85" s="1"/>
  <c r="CT95" i="93"/>
  <c r="S22" i="85" s="1"/>
  <c r="CU95" i="93"/>
  <c r="T22" i="85" s="1"/>
  <c r="CV95" i="93"/>
  <c r="CW95" i="93"/>
  <c r="V22" i="85" s="1"/>
  <c r="CX95" i="93"/>
  <c r="W22" i="85" s="1"/>
  <c r="CY95" i="93"/>
  <c r="DC95" i="93"/>
  <c r="AG96" i="93"/>
  <c r="AV96" i="93" s="1"/>
  <c r="AH96" i="93"/>
  <c r="AW96" i="93" s="1"/>
  <c r="AI96" i="93"/>
  <c r="CQ96" i="93" s="1"/>
  <c r="P98" i="85" s="1"/>
  <c r="AJ96" i="93"/>
  <c r="AK96" i="93"/>
  <c r="CS96" i="93" s="1"/>
  <c r="R98" i="85" s="1"/>
  <c r="AL96" i="93"/>
  <c r="AM96" i="93"/>
  <c r="AN96" i="93"/>
  <c r="AO96" i="93"/>
  <c r="BD96" i="93" s="1"/>
  <c r="AP96" i="93"/>
  <c r="BE96" i="93" s="1"/>
  <c r="AQ96" i="93"/>
  <c r="CY96" i="93" s="1"/>
  <c r="X98" i="85" s="1"/>
  <c r="AR96" i="93"/>
  <c r="AS96" i="93"/>
  <c r="DA96" i="93" s="1"/>
  <c r="AT96" i="93"/>
  <c r="AU96" i="93"/>
  <c r="BJ96" i="93" s="1"/>
  <c r="BB96" i="93"/>
  <c r="BC96" i="93"/>
  <c r="CU96" i="93"/>
  <c r="CV96" i="93"/>
  <c r="U98" i="85" s="1"/>
  <c r="AG97" i="93"/>
  <c r="AV97" i="93" s="1"/>
  <c r="BK97" i="93" s="1"/>
  <c r="B17" i="85" s="1"/>
  <c r="AH97" i="93"/>
  <c r="CP97" i="93" s="1"/>
  <c r="O17" i="85" s="1"/>
  <c r="AI97" i="93"/>
  <c r="AJ97" i="93"/>
  <c r="CR97" i="93" s="1"/>
  <c r="Q17" i="85" s="1"/>
  <c r="AK97" i="93"/>
  <c r="AL97" i="93"/>
  <c r="BA97" i="93" s="1"/>
  <c r="BP97" i="93" s="1"/>
  <c r="G17" i="85" s="1"/>
  <c r="AM97" i="93"/>
  <c r="BB97" i="93" s="1"/>
  <c r="BQ97" i="93" s="1"/>
  <c r="H17" i="85" s="1"/>
  <c r="AN97" i="93"/>
  <c r="BC97" i="93" s="1"/>
  <c r="BR97" i="93" s="1"/>
  <c r="I17" i="85" s="1"/>
  <c r="AO97" i="93"/>
  <c r="BD97" i="93" s="1"/>
  <c r="BS97" i="93" s="1"/>
  <c r="J17" i="85" s="1"/>
  <c r="AP97" i="93"/>
  <c r="CX97" i="93" s="1"/>
  <c r="W17" i="85" s="1"/>
  <c r="AQ97" i="93"/>
  <c r="AR97" i="93"/>
  <c r="CZ97" i="93" s="1"/>
  <c r="Y17" i="85" s="1"/>
  <c r="AS97" i="93"/>
  <c r="AT97" i="93"/>
  <c r="BI97" i="93" s="1"/>
  <c r="AU97" i="93"/>
  <c r="DC97" i="93" s="1"/>
  <c r="CO97" i="93"/>
  <c r="N17" i="85" s="1"/>
  <c r="CT97" i="93"/>
  <c r="S17" i="85" s="1"/>
  <c r="CU97" i="93"/>
  <c r="T17" i="85" s="1"/>
  <c r="CV97" i="93"/>
  <c r="U17" i="85" s="1"/>
  <c r="CW97" i="93"/>
  <c r="V17" i="85" s="1"/>
  <c r="AG98" i="93"/>
  <c r="AV98" i="93" s="1"/>
  <c r="BK98" i="93" s="1"/>
  <c r="B60" i="85" s="1"/>
  <c r="AH98" i="93"/>
  <c r="AI98" i="93"/>
  <c r="CQ98" i="93" s="1"/>
  <c r="P60" i="85" s="1"/>
  <c r="AJ98" i="93"/>
  <c r="AK98" i="93"/>
  <c r="AZ98" i="93" s="1"/>
  <c r="AL98" i="93"/>
  <c r="BA98" i="93" s="1"/>
  <c r="AM98" i="93"/>
  <c r="BB98" i="93" s="1"/>
  <c r="AN98" i="93"/>
  <c r="BC98" i="93" s="1"/>
  <c r="BR98" i="93" s="1"/>
  <c r="I60" i="85" s="1"/>
  <c r="AO98" i="93"/>
  <c r="CW98" i="93" s="1"/>
  <c r="V60" i="85" s="1"/>
  <c r="AP98" i="93"/>
  <c r="AQ98" i="93"/>
  <c r="CY98" i="93" s="1"/>
  <c r="AR98" i="93"/>
  <c r="BG98" i="93" s="1"/>
  <c r="BV98" i="93" s="1"/>
  <c r="M60" i="85" s="1"/>
  <c r="AS98" i="93"/>
  <c r="DA98" i="93" s="1"/>
  <c r="AT98" i="93"/>
  <c r="DB98" i="93" s="1"/>
  <c r="AU98" i="93"/>
  <c r="BJ98" i="93" s="1"/>
  <c r="CO98" i="93"/>
  <c r="N60" i="85" s="1"/>
  <c r="CV98" i="93"/>
  <c r="U60" i="85" s="1"/>
  <c r="CZ98" i="93"/>
  <c r="Y60" i="85" s="1"/>
  <c r="AG99" i="93"/>
  <c r="AV99" i="93" s="1"/>
  <c r="BK99" i="93" s="1"/>
  <c r="B80" i="85" s="1"/>
  <c r="AH99" i="93"/>
  <c r="CP99" i="93" s="1"/>
  <c r="O80" i="85" s="1"/>
  <c r="AI99" i="93"/>
  <c r="AJ99" i="93"/>
  <c r="AY99" i="93" s="1"/>
  <c r="AK99" i="93"/>
  <c r="AZ99" i="93" s="1"/>
  <c r="AL99" i="93"/>
  <c r="BA99" i="93" s="1"/>
  <c r="AM99" i="93"/>
  <c r="BB99" i="93" s="1"/>
  <c r="AN99" i="93"/>
  <c r="CV99" i="93" s="1"/>
  <c r="U80" i="85" s="1"/>
  <c r="AO99" i="93"/>
  <c r="AP99" i="93"/>
  <c r="CX99" i="93" s="1"/>
  <c r="W80" i="85" s="1"/>
  <c r="AQ99" i="93"/>
  <c r="BF99" i="93" s="1"/>
  <c r="BU99" i="93" s="1"/>
  <c r="L80" i="85" s="1"/>
  <c r="AR99" i="93"/>
  <c r="BG99" i="93" s="1"/>
  <c r="BV99" i="93" s="1"/>
  <c r="M80" i="85" s="1"/>
  <c r="AS99" i="93"/>
  <c r="BH99" i="93" s="1"/>
  <c r="AT99" i="93"/>
  <c r="DB99" i="93" s="1"/>
  <c r="AU99" i="93"/>
  <c r="BJ99" i="93" s="1"/>
  <c r="CO99" i="93"/>
  <c r="N80" i="85" s="1"/>
  <c r="CU99" i="93"/>
  <c r="T80" i="85" s="1"/>
  <c r="CY99" i="93"/>
  <c r="X80" i="85" s="1"/>
  <c r="CZ99" i="93"/>
  <c r="Y80" i="85" s="1"/>
  <c r="DA99" i="93"/>
  <c r="AG100" i="93"/>
  <c r="CO100" i="93" s="1"/>
  <c r="AH100" i="93"/>
  <c r="AI100" i="93"/>
  <c r="AX100" i="93" s="1"/>
  <c r="AJ100" i="93"/>
  <c r="AY100" i="93" s="1"/>
  <c r="BN100" i="93" s="1"/>
  <c r="E87" i="85" s="1"/>
  <c r="AK100" i="93"/>
  <c r="AZ100" i="93" s="1"/>
  <c r="BO100" i="93" s="1"/>
  <c r="F87" i="85" s="1"/>
  <c r="AL100" i="93"/>
  <c r="BA100" i="93" s="1"/>
  <c r="BP100" i="93" s="1"/>
  <c r="G87" i="85" s="1"/>
  <c r="AM100" i="93"/>
  <c r="CU100" i="93" s="1"/>
  <c r="T87" i="85" s="1"/>
  <c r="AN100" i="93"/>
  <c r="AO100" i="93"/>
  <c r="CW100" i="93" s="1"/>
  <c r="V87" i="85" s="1"/>
  <c r="AP100" i="93"/>
  <c r="AQ100" i="93"/>
  <c r="BF100" i="93" s="1"/>
  <c r="BU100" i="93" s="1"/>
  <c r="L87" i="85" s="1"/>
  <c r="AR100" i="93"/>
  <c r="CZ100" i="93" s="1"/>
  <c r="Y87" i="85" s="1"/>
  <c r="AS100" i="93"/>
  <c r="BH100" i="93" s="1"/>
  <c r="AT100" i="93"/>
  <c r="BI100" i="93" s="1"/>
  <c r="AU100" i="93"/>
  <c r="DC100" i="93" s="1"/>
  <c r="BD100" i="93"/>
  <c r="CS100" i="93"/>
  <c r="R87" i="85" s="1"/>
  <c r="CT100" i="93"/>
  <c r="S87" i="85" s="1"/>
  <c r="CY100" i="93"/>
  <c r="X87" i="85" s="1"/>
  <c r="AG101" i="93"/>
  <c r="AV101" i="93" s="1"/>
  <c r="BK101" i="93" s="1"/>
  <c r="AH101" i="93"/>
  <c r="AW101" i="93" s="1"/>
  <c r="BL101" i="93" s="1"/>
  <c r="AI101" i="93"/>
  <c r="AX101" i="93" s="1"/>
  <c r="BM101" i="93" s="1"/>
  <c r="AJ101" i="93"/>
  <c r="CR101" i="93" s="1"/>
  <c r="Q77" i="85" s="1"/>
  <c r="AK101" i="93"/>
  <c r="AZ101" i="93" s="1"/>
  <c r="AL101" i="93"/>
  <c r="CT101" i="93" s="1"/>
  <c r="S77" i="85" s="1"/>
  <c r="AM101" i="93"/>
  <c r="BB101" i="93" s="1"/>
  <c r="BQ101" i="93" s="1"/>
  <c r="AN101" i="93"/>
  <c r="BC101" i="93" s="1"/>
  <c r="BR101" i="93" s="1"/>
  <c r="I77" i="85" s="1"/>
  <c r="AO101" i="93"/>
  <c r="BD101" i="93" s="1"/>
  <c r="BS101" i="93" s="1"/>
  <c r="J77" i="85" s="1"/>
  <c r="AP101" i="93"/>
  <c r="AQ101" i="93"/>
  <c r="BF101" i="93" s="1"/>
  <c r="BU101" i="93" s="1"/>
  <c r="AR101" i="93"/>
  <c r="BG101" i="93" s="1"/>
  <c r="BV101" i="93" s="1"/>
  <c r="AS101" i="93"/>
  <c r="BH101" i="93" s="1"/>
  <c r="BW101" i="93" s="1"/>
  <c r="AT101" i="93"/>
  <c r="BI101" i="93" s="1"/>
  <c r="BX101" i="93" s="1"/>
  <c r="AU101" i="93"/>
  <c r="BJ101" i="93" s="1"/>
  <c r="BY101" i="93" s="1"/>
  <c r="BE101" i="93"/>
  <c r="BT101" i="93" s="1"/>
  <c r="CO101" i="93"/>
  <c r="CP101" i="93"/>
  <c r="O77" i="85" s="1"/>
  <c r="CQ101" i="93"/>
  <c r="P77" i="85" s="1"/>
  <c r="CU101" i="93"/>
  <c r="T77" i="85" s="1"/>
  <c r="CV101" i="93"/>
  <c r="U77" i="85" s="1"/>
  <c r="CW101" i="93"/>
  <c r="V77" i="85" s="1"/>
  <c r="CX101" i="93"/>
  <c r="W77" i="85" s="1"/>
  <c r="CY101" i="93"/>
  <c r="X77" i="85" s="1"/>
  <c r="CZ101" i="93"/>
  <c r="DA101" i="93"/>
  <c r="DB101" i="93"/>
  <c r="DC101" i="93"/>
  <c r="BS171" i="99" l="1"/>
  <c r="BQ71" i="100"/>
  <c r="BK114" i="100"/>
  <c r="AK114" i="100" s="1"/>
  <c r="J114" i="100" s="1"/>
  <c r="BM57" i="99"/>
  <c r="AM57" i="99" s="1"/>
  <c r="AP58" i="86"/>
  <c r="BO130" i="100"/>
  <c r="AO130" i="100" s="1"/>
  <c r="N130" i="100" s="1"/>
  <c r="BQ182" i="99"/>
  <c r="AQ182" i="99" s="1"/>
  <c r="BJ318" i="99"/>
  <c r="AJ318" i="99" s="1"/>
  <c r="BH316" i="100"/>
  <c r="AH316" i="100" s="1"/>
  <c r="G316" i="100" s="1"/>
  <c r="CW114" i="94"/>
  <c r="P114" i="86"/>
  <c r="AV104" i="86"/>
  <c r="BG149" i="100"/>
  <c r="AR104" i="86"/>
  <c r="BI72" i="99"/>
  <c r="BQ106" i="100"/>
  <c r="AQ106" i="100" s="1"/>
  <c r="P106" i="100" s="1"/>
  <c r="BS155" i="99"/>
  <c r="AS155" i="99" s="1"/>
  <c r="BQ290" i="100"/>
  <c r="AQ290" i="100" s="1"/>
  <c r="P290" i="100" s="1"/>
  <c r="BS290" i="99"/>
  <c r="AS290" i="99" s="1"/>
  <c r="P290" i="99" s="1"/>
  <c r="BS148" i="100"/>
  <c r="AS148" i="100" s="1"/>
  <c r="R148" i="100" s="1"/>
  <c r="BU130" i="99"/>
  <c r="AU130" i="99" s="1"/>
  <c r="BS208" i="100"/>
  <c r="AS208" i="100" s="1"/>
  <c r="R208" i="100" s="1"/>
  <c r="BU189" i="99"/>
  <c r="BP137" i="100"/>
  <c r="BR59" i="99"/>
  <c r="BI44" i="100"/>
  <c r="BK147" i="99"/>
  <c r="BM137" i="100"/>
  <c r="BO59" i="99"/>
  <c r="AB145" i="86"/>
  <c r="BR43" i="99"/>
  <c r="BP123" i="100"/>
  <c r="BQ161" i="100"/>
  <c r="BS223" i="99"/>
  <c r="BK46" i="100"/>
  <c r="BM137" i="99"/>
  <c r="BS117" i="100"/>
  <c r="AS117" i="100" s="1"/>
  <c r="R117" i="100" s="1"/>
  <c r="BU146" i="99"/>
  <c r="AU146" i="99" s="1"/>
  <c r="BP118" i="100"/>
  <c r="BR18" i="99"/>
  <c r="BI118" i="100"/>
  <c r="BK18" i="99"/>
  <c r="AQ112" i="86"/>
  <c r="CZ109" i="94"/>
  <c r="AB109" i="86"/>
  <c r="BQ208" i="100"/>
  <c r="AQ208" i="100" s="1"/>
  <c r="P208" i="100" s="1"/>
  <c r="BS189" i="99"/>
  <c r="AS189" i="99" s="1"/>
  <c r="P189" i="99" s="1"/>
  <c r="CW76" i="94"/>
  <c r="P76" i="86"/>
  <c r="BR73" i="100"/>
  <c r="BT47" i="99"/>
  <c r="BS24" i="100"/>
  <c r="BU78" i="99"/>
  <c r="CW113" i="94"/>
  <c r="P113" i="86"/>
  <c r="BH98" i="100"/>
  <c r="AH98" i="100" s="1"/>
  <c r="G98" i="100" s="1"/>
  <c r="BJ69" i="99"/>
  <c r="AJ69" i="99" s="1"/>
  <c r="BJ118" i="100"/>
  <c r="BL18" i="99"/>
  <c r="BI42" i="100"/>
  <c r="AI42" i="100" s="1"/>
  <c r="H42" i="100" s="1"/>
  <c r="BK148" i="99"/>
  <c r="AK148" i="99" s="1"/>
  <c r="M42" i="105" s="1"/>
  <c r="BP99" i="100"/>
  <c r="BR175" i="99"/>
  <c r="BH24" i="100"/>
  <c r="AH24" i="100" s="1"/>
  <c r="G24" i="100" s="1"/>
  <c r="BJ78" i="99"/>
  <c r="AJ78" i="99" s="1"/>
  <c r="BH206" i="100"/>
  <c r="AH206" i="100" s="1"/>
  <c r="G206" i="100" s="1"/>
  <c r="BJ34" i="99"/>
  <c r="AJ34" i="99" s="1"/>
  <c r="BH68" i="100"/>
  <c r="AH68" i="100" s="1"/>
  <c r="G68" i="100" s="1"/>
  <c r="BJ32" i="99"/>
  <c r="AJ32" i="99" s="1"/>
  <c r="BQ63" i="100"/>
  <c r="AQ63" i="100" s="1"/>
  <c r="P63" i="100" s="1"/>
  <c r="BS77" i="99"/>
  <c r="BS54" i="100"/>
  <c r="AS54" i="100" s="1"/>
  <c r="R54" i="100" s="1"/>
  <c r="BU152" i="99"/>
  <c r="AU152" i="99" s="1"/>
  <c r="BI137" i="100"/>
  <c r="BK59" i="99"/>
  <c r="AW151" i="86"/>
  <c r="AS151" i="86"/>
  <c r="CW147" i="94"/>
  <c r="Q147" i="86"/>
  <c r="BK90" i="100"/>
  <c r="BM129" i="99"/>
  <c r="BM59" i="99"/>
  <c r="BK137" i="100"/>
  <c r="BS128" i="100"/>
  <c r="BU74" i="99"/>
  <c r="BO223" i="99"/>
  <c r="BM161" i="100"/>
  <c r="BI120" i="100"/>
  <c r="AI120" i="100" s="1"/>
  <c r="H120" i="100" s="1"/>
  <c r="BK60" i="99"/>
  <c r="AK60" i="99" s="1"/>
  <c r="CZ129" i="94"/>
  <c r="AB129" i="86"/>
  <c r="X121" i="86"/>
  <c r="CY121" i="94"/>
  <c r="BQ117" i="100"/>
  <c r="AQ117" i="100" s="1"/>
  <c r="P117" i="100" s="1"/>
  <c r="BS146" i="99"/>
  <c r="AB118" i="86"/>
  <c r="CZ118" i="94"/>
  <c r="CZ113" i="94"/>
  <c r="AB113" i="86"/>
  <c r="BH114" i="100"/>
  <c r="AH114" i="100" s="1"/>
  <c r="G114" i="100" s="1"/>
  <c r="BJ57" i="99"/>
  <c r="AJ57" i="99" s="1"/>
  <c r="CX111" i="94"/>
  <c r="R111" i="86"/>
  <c r="AB97" i="86"/>
  <c r="BO99" i="100"/>
  <c r="BQ175" i="99"/>
  <c r="BP98" i="100"/>
  <c r="BR69" i="99"/>
  <c r="AQ83" i="86"/>
  <c r="Y83" i="86"/>
  <c r="CY83" i="94"/>
  <c r="BM80" i="100"/>
  <c r="BO22" i="99"/>
  <c r="BK117" i="100"/>
  <c r="AK117" i="100" s="1"/>
  <c r="J117" i="100" s="1"/>
  <c r="BM146" i="99"/>
  <c r="AM146" i="99" s="1"/>
  <c r="CW110" i="94"/>
  <c r="P110" i="86"/>
  <c r="BQ24" i="100"/>
  <c r="BS78" i="99"/>
  <c r="BH127" i="100"/>
  <c r="AH127" i="100" s="1"/>
  <c r="G127" i="100" s="1"/>
  <c r="BJ180" i="99"/>
  <c r="AJ180" i="99" s="1"/>
  <c r="BQ78" i="100"/>
  <c r="AQ78" i="100" s="1"/>
  <c r="P78" i="100" s="1"/>
  <c r="BS45" i="99"/>
  <c r="AS45" i="99" s="1"/>
  <c r="CZ132" i="94"/>
  <c r="AB132" i="86"/>
  <c r="BQ314" i="100"/>
  <c r="AQ314" i="100" s="1"/>
  <c r="P314" i="100" s="1"/>
  <c r="BS317" i="99"/>
  <c r="AS317" i="99" s="1"/>
  <c r="P317" i="99" s="1"/>
  <c r="BN114" i="100"/>
  <c r="AN114" i="100" s="1"/>
  <c r="M114" i="100" s="1"/>
  <c r="BP57" i="99"/>
  <c r="AP57" i="99" s="1"/>
  <c r="BK208" i="100"/>
  <c r="AK208" i="100" s="1"/>
  <c r="J208" i="100" s="1"/>
  <c r="BM189" i="99"/>
  <c r="BO128" i="100"/>
  <c r="BQ74" i="99"/>
  <c r="S82" i="86"/>
  <c r="BM265" i="99"/>
  <c r="AM265" i="99" s="1"/>
  <c r="J265" i="99" s="1"/>
  <c r="BK266" i="100"/>
  <c r="AK266" i="100" s="1"/>
  <c r="J266" i="100" s="1"/>
  <c r="BG127" i="100"/>
  <c r="AG127" i="100" s="1"/>
  <c r="F127" i="100" s="1"/>
  <c r="AV141" i="86"/>
  <c r="AR141" i="86"/>
  <c r="BI180" i="99"/>
  <c r="AI180" i="99" s="1"/>
  <c r="BM126" i="100"/>
  <c r="AM126" i="100" s="1"/>
  <c r="L126" i="100" s="1"/>
  <c r="BO37" i="99"/>
  <c r="AO37" i="99" s="1"/>
  <c r="BH123" i="100"/>
  <c r="AH123" i="100" s="1"/>
  <c r="G123" i="100" s="1"/>
  <c r="BJ43" i="99"/>
  <c r="AJ43" i="99" s="1"/>
  <c r="BK161" i="100"/>
  <c r="BM223" i="99"/>
  <c r="BL117" i="100"/>
  <c r="AL117" i="100" s="1"/>
  <c r="K117" i="100" s="1"/>
  <c r="BN146" i="99"/>
  <c r="AM105" i="86"/>
  <c r="Y105" i="86"/>
  <c r="BJ155" i="99"/>
  <c r="AJ155" i="99" s="1"/>
  <c r="BH106" i="100"/>
  <c r="AH106" i="100" s="1"/>
  <c r="G106" i="100" s="1"/>
  <c r="AP85" i="86"/>
  <c r="BL90" i="100"/>
  <c r="BN129" i="99"/>
  <c r="AY68" i="86"/>
  <c r="AU68" i="86"/>
  <c r="BT171" i="99"/>
  <c r="BR71" i="100"/>
  <c r="BH290" i="100"/>
  <c r="AH290" i="100" s="1"/>
  <c r="G290" i="100" s="1"/>
  <c r="BJ290" i="99"/>
  <c r="AJ290" i="99" s="1"/>
  <c r="BJ157" i="99"/>
  <c r="AJ157" i="99" s="1"/>
  <c r="BH3" i="100"/>
  <c r="AH3" i="100" s="1"/>
  <c r="G3" i="100" s="1"/>
  <c r="BC27" i="93"/>
  <c r="CZ146" i="94"/>
  <c r="AB146" i="86"/>
  <c r="BO127" i="100"/>
  <c r="AO127" i="100" s="1"/>
  <c r="N127" i="100" s="1"/>
  <c r="BQ180" i="99"/>
  <c r="AQ180" i="99" s="1"/>
  <c r="CZ135" i="94"/>
  <c r="AC135" i="86"/>
  <c r="CZ134" i="94"/>
  <c r="AB134" i="86"/>
  <c r="AP134" i="86" s="1"/>
  <c r="BH319" i="100"/>
  <c r="AH319" i="100" s="1"/>
  <c r="G319" i="100" s="1"/>
  <c r="BJ321" i="99"/>
  <c r="AJ321" i="99" s="1"/>
  <c r="BS78" i="100"/>
  <c r="AS78" i="100" s="1"/>
  <c r="R78" i="100" s="1"/>
  <c r="BU45" i="99"/>
  <c r="AU45" i="99" s="1"/>
  <c r="BJ78" i="100"/>
  <c r="AJ78" i="100" s="1"/>
  <c r="I78" i="100" s="1"/>
  <c r="BL45" i="99"/>
  <c r="AL45" i="99" s="1"/>
  <c r="BM46" i="100"/>
  <c r="BO137" i="99"/>
  <c r="CX130" i="94"/>
  <c r="S130" i="86"/>
  <c r="CY129" i="94"/>
  <c r="X129" i="86"/>
  <c r="CW129" i="94"/>
  <c r="P129" i="86"/>
  <c r="BJ44" i="100"/>
  <c r="BL147" i="99"/>
  <c r="BL44" i="100"/>
  <c r="BN147" i="99"/>
  <c r="BK42" i="100"/>
  <c r="AK42" i="100" s="1"/>
  <c r="J42" i="100" s="1"/>
  <c r="BM148" i="99"/>
  <c r="AM148" i="99" s="1"/>
  <c r="BL42" i="100"/>
  <c r="AL42" i="100" s="1"/>
  <c r="K42" i="100" s="1"/>
  <c r="BN148" i="99"/>
  <c r="AN148" i="99" s="1"/>
  <c r="BR219" i="100"/>
  <c r="AR219" i="100" s="1"/>
  <c r="Q219" i="100" s="1"/>
  <c r="BT35" i="99"/>
  <c r="AT35" i="99" s="1"/>
  <c r="Q35" i="99" s="1"/>
  <c r="BP219" i="100"/>
  <c r="AP219" i="100" s="1"/>
  <c r="O219" i="100" s="1"/>
  <c r="BR35" i="99"/>
  <c r="AR35" i="99" s="1"/>
  <c r="O35" i="99" s="1"/>
  <c r="BN118" i="100"/>
  <c r="BP18" i="99"/>
  <c r="BL110" i="100"/>
  <c r="BN67" i="99"/>
  <c r="BQ113" i="100"/>
  <c r="AQ113" i="100" s="1"/>
  <c r="P113" i="100" s="1"/>
  <c r="BS105" i="99"/>
  <c r="AS105" i="99" s="1"/>
  <c r="BH151" i="100"/>
  <c r="AH151" i="100" s="1"/>
  <c r="G151" i="100" s="1"/>
  <c r="BJ70" i="99"/>
  <c r="AJ70" i="99" s="1"/>
  <c r="BS150" i="100"/>
  <c r="BU41" i="99"/>
  <c r="BM149" i="100"/>
  <c r="BO72" i="99"/>
  <c r="AN102" i="86"/>
  <c r="BN108" i="100"/>
  <c r="BP177" i="99"/>
  <c r="BS107" i="100"/>
  <c r="BU176" i="99"/>
  <c r="BR106" i="100"/>
  <c r="AR106" i="100" s="1"/>
  <c r="Q106" i="100" s="1"/>
  <c r="AY100" i="86"/>
  <c r="BT155" i="99"/>
  <c r="AT155" i="99" s="1"/>
  <c r="CY96" i="94"/>
  <c r="X96" i="86"/>
  <c r="CW96" i="94"/>
  <c r="P96" i="86"/>
  <c r="CX94" i="94"/>
  <c r="R94" i="86"/>
  <c r="CZ94" i="94"/>
  <c r="AB94" i="86"/>
  <c r="BS99" i="100"/>
  <c r="BU175" i="99"/>
  <c r="BN99" i="100"/>
  <c r="BP175" i="99"/>
  <c r="BO98" i="100"/>
  <c r="BQ69" i="99"/>
  <c r="AL92" i="86"/>
  <c r="BJ208" i="100"/>
  <c r="AJ208" i="100" s="1"/>
  <c r="I208" i="100" s="1"/>
  <c r="BL189" i="99"/>
  <c r="CW85" i="94"/>
  <c r="P85" i="86"/>
  <c r="BQ91" i="100"/>
  <c r="BS133" i="99"/>
  <c r="CW83" i="94"/>
  <c r="Q83" i="86"/>
  <c r="AE83" i="86" s="1"/>
  <c r="BM24" i="100"/>
  <c r="BO78" i="99"/>
  <c r="X81" i="86"/>
  <c r="BO206" i="100"/>
  <c r="AO206" i="100" s="1"/>
  <c r="N206" i="100" s="1"/>
  <c r="BQ34" i="99"/>
  <c r="AQ34" i="99" s="1"/>
  <c r="N34" i="99" s="1"/>
  <c r="CW75" i="94"/>
  <c r="P75" i="86"/>
  <c r="CZ73" i="94"/>
  <c r="AB73" i="86"/>
  <c r="AP73" i="86"/>
  <c r="AD72" i="86"/>
  <c r="BH74" i="100"/>
  <c r="AH74" i="100" s="1"/>
  <c r="G74" i="100" s="1"/>
  <c r="BJ174" i="99"/>
  <c r="AJ174" i="99" s="1"/>
  <c r="BQ73" i="100"/>
  <c r="BS47" i="99"/>
  <c r="BM68" i="100"/>
  <c r="AM68" i="100" s="1"/>
  <c r="L68" i="100" s="1"/>
  <c r="BO32" i="99"/>
  <c r="AO32" i="99" s="1"/>
  <c r="CZ67" i="94"/>
  <c r="AC67" i="86"/>
  <c r="CZ66" i="94"/>
  <c r="AB66" i="86"/>
  <c r="BH65" i="100"/>
  <c r="AH65" i="100" s="1"/>
  <c r="G65" i="100" s="1"/>
  <c r="BJ153" i="99"/>
  <c r="AJ153" i="99" s="1"/>
  <c r="CS64" i="94"/>
  <c r="Z64" i="86" s="1"/>
  <c r="BC64" i="94"/>
  <c r="AE63" i="86"/>
  <c r="BL283" i="100"/>
  <c r="AL283" i="100" s="1"/>
  <c r="K283" i="100" s="1"/>
  <c r="BN281" i="99"/>
  <c r="AN281" i="99" s="1"/>
  <c r="K281" i="99" s="1"/>
  <c r="AJ61" i="86"/>
  <c r="CZ58" i="94"/>
  <c r="AB58" i="86"/>
  <c r="BO58" i="100"/>
  <c r="AO58" i="100" s="1"/>
  <c r="N58" i="100" s="1"/>
  <c r="BQ170" i="99"/>
  <c r="AQ170" i="99" s="1"/>
  <c r="CJ52" i="94"/>
  <c r="Q52" i="86" s="1"/>
  <c r="AT52" i="94"/>
  <c r="BH52" i="94" s="1"/>
  <c r="C52" i="86" s="1"/>
  <c r="AL51" i="86"/>
  <c r="CY50" i="94"/>
  <c r="X50" i="86"/>
  <c r="CU50" i="94"/>
  <c r="AB50" i="86" s="1"/>
  <c r="BE50" i="94"/>
  <c r="BI49" i="100"/>
  <c r="AI49" i="100" s="1"/>
  <c r="H49" i="100" s="1"/>
  <c r="BK46" i="99"/>
  <c r="AK46" i="99" s="1"/>
  <c r="AY47" i="94"/>
  <c r="CO47" i="94"/>
  <c r="V47" i="86" s="1"/>
  <c r="BO40" i="100"/>
  <c r="AO40" i="100" s="1"/>
  <c r="N40" i="100" s="1"/>
  <c r="BQ168" i="99"/>
  <c r="AQ168" i="99" s="1"/>
  <c r="BQ27" i="100"/>
  <c r="BS136" i="99"/>
  <c r="AW39" i="94"/>
  <c r="CM39" i="94"/>
  <c r="T39" i="86" s="1"/>
  <c r="AY36" i="94"/>
  <c r="CO36" i="94"/>
  <c r="V36" i="86" s="1"/>
  <c r="BF33" i="94"/>
  <c r="CV33" i="94"/>
  <c r="AC33" i="86" s="1"/>
  <c r="AX33" i="94"/>
  <c r="CN33" i="94"/>
  <c r="U33" i="86" s="1"/>
  <c r="P30" i="86"/>
  <c r="AV27" i="86"/>
  <c r="AR27" i="86"/>
  <c r="BI135" i="99"/>
  <c r="BG145" i="100"/>
  <c r="BB25" i="94"/>
  <c r="CR25" i="94"/>
  <c r="Y25" i="86" s="1"/>
  <c r="AT25" i="94"/>
  <c r="CJ25" i="94"/>
  <c r="Q25" i="86" s="1"/>
  <c r="BC18" i="94"/>
  <c r="CS18" i="94"/>
  <c r="Z18" i="86" s="1"/>
  <c r="AU18" i="94"/>
  <c r="CK18" i="94"/>
  <c r="R18" i="86" s="1"/>
  <c r="AT16" i="86"/>
  <c r="BN16" i="100"/>
  <c r="BP160" i="99"/>
  <c r="BU63" i="99"/>
  <c r="BS14" i="100"/>
  <c r="BJ11" i="100"/>
  <c r="AJ11" i="100" s="1"/>
  <c r="I11" i="100" s="1"/>
  <c r="BL58" i="99"/>
  <c r="AL58" i="99" s="1"/>
  <c r="BO151" i="99"/>
  <c r="AO151" i="99" s="1"/>
  <c r="BM6" i="100"/>
  <c r="AM6" i="100" s="1"/>
  <c r="L6" i="100" s="1"/>
  <c r="BK6" i="100"/>
  <c r="AK6" i="100" s="1"/>
  <c r="J6" i="100" s="1"/>
  <c r="BM151" i="99"/>
  <c r="AM151" i="99" s="1"/>
  <c r="BF78" i="93"/>
  <c r="CW136" i="94"/>
  <c r="P136" i="86"/>
  <c r="BE94" i="93"/>
  <c r="CP93" i="93"/>
  <c r="BE85" i="93"/>
  <c r="BC80" i="93"/>
  <c r="BH79" i="93"/>
  <c r="BW79" i="93" s="1"/>
  <c r="L77" i="85"/>
  <c r="CS77" i="93"/>
  <c r="R75" i="85" s="1"/>
  <c r="CR70" i="93"/>
  <c r="Q29" i="85" s="1"/>
  <c r="BJ67" i="93"/>
  <c r="AY66" i="93"/>
  <c r="AZ64" i="93"/>
  <c r="CS59" i="93"/>
  <c r="R28" i="85" s="1"/>
  <c r="DA57" i="93"/>
  <c r="CO57" i="93"/>
  <c r="AY52" i="93"/>
  <c r="BE51" i="93"/>
  <c r="DD48" i="93"/>
  <c r="BI48" i="93"/>
  <c r="CP45" i="93"/>
  <c r="O12" i="85" s="1"/>
  <c r="BJ44" i="93"/>
  <c r="DG40" i="93"/>
  <c r="AW38" i="93"/>
  <c r="DA37" i="93"/>
  <c r="BJ37" i="93"/>
  <c r="CS36" i="93"/>
  <c r="R94" i="85" s="1"/>
  <c r="DA35" i="93"/>
  <c r="DD32" i="93"/>
  <c r="BJ26" i="93"/>
  <c r="DA20" i="93"/>
  <c r="DC19" i="93"/>
  <c r="DD14" i="93"/>
  <c r="BI14" i="93"/>
  <c r="AZ13" i="93"/>
  <c r="CO10" i="93"/>
  <c r="CX9" i="93"/>
  <c r="DA7" i="93"/>
  <c r="DD5" i="93"/>
  <c r="BJ5" i="93"/>
  <c r="AX2" i="93"/>
  <c r="CZ148" i="94"/>
  <c r="AB148" i="86"/>
  <c r="AS147" i="94"/>
  <c r="CI146" i="94"/>
  <c r="CN145" i="94"/>
  <c r="U145" i="86" s="1"/>
  <c r="BA145" i="94"/>
  <c r="AE142" i="86"/>
  <c r="CW140" i="94"/>
  <c r="AJ140" i="86"/>
  <c r="AX139" i="94"/>
  <c r="P139" i="86"/>
  <c r="CL138" i="94"/>
  <c r="CZ138" i="94"/>
  <c r="AB138" i="86"/>
  <c r="CY137" i="94"/>
  <c r="AA137" i="86"/>
  <c r="AO137" i="86" s="1"/>
  <c r="BQ43" i="99"/>
  <c r="BO123" i="100"/>
  <c r="CT136" i="94"/>
  <c r="AA136" i="86" s="1"/>
  <c r="CX135" i="94"/>
  <c r="R135" i="86"/>
  <c r="AF135" i="86" s="1"/>
  <c r="AD133" i="86"/>
  <c r="AV133" i="94"/>
  <c r="CX132" i="94"/>
  <c r="T132" i="86"/>
  <c r="BE132" i="94"/>
  <c r="AS132" i="86"/>
  <c r="BI78" i="100"/>
  <c r="AI78" i="100" s="1"/>
  <c r="H78" i="100" s="1"/>
  <c r="BK45" i="99"/>
  <c r="AK45" i="99" s="1"/>
  <c r="CR130" i="94"/>
  <c r="Y130" i="86" s="1"/>
  <c r="AM130" i="86" s="1"/>
  <c r="AU129" i="94"/>
  <c r="CZ128" i="94"/>
  <c r="AC128" i="86"/>
  <c r="AI128" i="86"/>
  <c r="CO127" i="94"/>
  <c r="V127" i="86" s="1"/>
  <c r="BB122" i="94"/>
  <c r="CM118" i="94"/>
  <c r="T118" i="86" s="1"/>
  <c r="AH118" i="86" s="1"/>
  <c r="AO118" i="86"/>
  <c r="AD116" i="86"/>
  <c r="AM115" i="86"/>
  <c r="AS114" i="94"/>
  <c r="AK113" i="86"/>
  <c r="AT113" i="94"/>
  <c r="BH113" i="94" s="1"/>
  <c r="C113" i="86" s="1"/>
  <c r="AE113" i="86" s="1"/>
  <c r="CW112" i="94"/>
  <c r="P112" i="86"/>
  <c r="BK110" i="100"/>
  <c r="BM67" i="99"/>
  <c r="CO107" i="94"/>
  <c r="V107" i="86" s="1"/>
  <c r="CY106" i="94"/>
  <c r="X106" i="86"/>
  <c r="AO106" i="86"/>
  <c r="BE105" i="94"/>
  <c r="AE104" i="86"/>
  <c r="CV103" i="94"/>
  <c r="AC103" i="86" s="1"/>
  <c r="CY102" i="94"/>
  <c r="Y102" i="86"/>
  <c r="AM102" i="86" s="1"/>
  <c r="AZ102" i="94"/>
  <c r="AP101" i="86"/>
  <c r="CW100" i="94"/>
  <c r="AL100" i="86"/>
  <c r="CL99" i="94"/>
  <c r="S99" i="86" s="1"/>
  <c r="CQ98" i="94"/>
  <c r="X98" i="86" s="1"/>
  <c r="CP97" i="94"/>
  <c r="W97" i="86" s="1"/>
  <c r="CO96" i="94"/>
  <c r="V96" i="86" s="1"/>
  <c r="AV96" i="94"/>
  <c r="CM95" i="94"/>
  <c r="T95" i="86" s="1"/>
  <c r="P95" i="86"/>
  <c r="CI94" i="94"/>
  <c r="P94" i="86" s="1"/>
  <c r="AW93" i="94"/>
  <c r="AZ92" i="94"/>
  <c r="AF90" i="86"/>
  <c r="CO88" i="94"/>
  <c r="V88" i="86" s="1"/>
  <c r="CS87" i="94"/>
  <c r="Z87" i="86" s="1"/>
  <c r="CY86" i="94"/>
  <c r="X86" i="86"/>
  <c r="CX86" i="94"/>
  <c r="R86" i="86"/>
  <c r="AV85" i="94"/>
  <c r="AQ84" i="86"/>
  <c r="BB83" i="94"/>
  <c r="BP83" i="94" s="1"/>
  <c r="K83" i="86" s="1"/>
  <c r="AM83" i="86" s="1"/>
  <c r="CP81" i="94"/>
  <c r="W81" i="86" s="1"/>
  <c r="AS81" i="94"/>
  <c r="CI80" i="94"/>
  <c r="AU80" i="94"/>
  <c r="CW79" i="94"/>
  <c r="CM79" i="94"/>
  <c r="T79" i="86" s="1"/>
  <c r="AU79" i="94"/>
  <c r="BE78" i="94"/>
  <c r="BS78" i="94" s="1"/>
  <c r="N78" i="86" s="1"/>
  <c r="CK76" i="94"/>
  <c r="R76" i="86" s="1"/>
  <c r="AS76" i="94"/>
  <c r="CS75" i="94"/>
  <c r="Z75" i="86" s="1"/>
  <c r="AE75" i="86"/>
  <c r="CT73" i="94"/>
  <c r="AA73" i="86" s="1"/>
  <c r="BB71" i="94"/>
  <c r="BP71" i="94" s="1"/>
  <c r="K71" i="86" s="1"/>
  <c r="AM71" i="86" s="1"/>
  <c r="AN71" i="86"/>
  <c r="AJ67" i="86"/>
  <c r="BO290" i="100"/>
  <c r="AO290" i="100" s="1"/>
  <c r="N290" i="100" s="1"/>
  <c r="BQ290" i="99"/>
  <c r="AQ290" i="99" s="1"/>
  <c r="N290" i="99" s="1"/>
  <c r="CY65" i="94"/>
  <c r="X65" i="86"/>
  <c r="AD63" i="86"/>
  <c r="AI62" i="86"/>
  <c r="BF60" i="94"/>
  <c r="CO59" i="94"/>
  <c r="V59" i="86" s="1"/>
  <c r="CN59" i="94"/>
  <c r="U59" i="86" s="1"/>
  <c r="AX59" i="94"/>
  <c r="CY58" i="94"/>
  <c r="AA58" i="86"/>
  <c r="AN58" i="86"/>
  <c r="AF58" i="86"/>
  <c r="CT57" i="94"/>
  <c r="AA57" i="86" s="1"/>
  <c r="AQ55" i="86"/>
  <c r="CT54" i="94"/>
  <c r="AA54" i="86" s="1"/>
  <c r="BD54" i="94"/>
  <c r="AV54" i="94"/>
  <c r="CL54" i="94"/>
  <c r="S54" i="86" s="1"/>
  <c r="AT53" i="94"/>
  <c r="CJ53" i="94"/>
  <c r="Q53" i="86" s="1"/>
  <c r="BM54" i="100"/>
  <c r="AM54" i="100" s="1"/>
  <c r="L54" i="100" s="1"/>
  <c r="BO152" i="99"/>
  <c r="AO152" i="99" s="1"/>
  <c r="CM51" i="94"/>
  <c r="AW51" i="94"/>
  <c r="AE49" i="86"/>
  <c r="CP49" i="94"/>
  <c r="W49" i="86" s="1"/>
  <c r="AZ49" i="94"/>
  <c r="BF48" i="94"/>
  <c r="AX47" i="94"/>
  <c r="CN47" i="94"/>
  <c r="U47" i="86" s="1"/>
  <c r="CO46" i="94"/>
  <c r="V46" i="86" s="1"/>
  <c r="AY46" i="94"/>
  <c r="CZ45" i="94"/>
  <c r="AB45" i="86"/>
  <c r="CX45" i="94"/>
  <c r="R45" i="86"/>
  <c r="AP44" i="86"/>
  <c r="BJ168" i="99"/>
  <c r="AJ168" i="99" s="1"/>
  <c r="BH40" i="100"/>
  <c r="AH40" i="100" s="1"/>
  <c r="G40" i="100" s="1"/>
  <c r="AZ43" i="94"/>
  <c r="CP43" i="94"/>
  <c r="W43" i="86" s="1"/>
  <c r="CN42" i="94"/>
  <c r="U42" i="86" s="1"/>
  <c r="BP39" i="100"/>
  <c r="AP39" i="100" s="1"/>
  <c r="O39" i="100" s="1"/>
  <c r="BR167" i="99"/>
  <c r="AR167" i="99" s="1"/>
  <c r="BN38" i="100"/>
  <c r="BP166" i="99"/>
  <c r="AZ41" i="94"/>
  <c r="BK37" i="100"/>
  <c r="BM132" i="99"/>
  <c r="CQ35" i="94"/>
  <c r="X35" i="86" s="1"/>
  <c r="CS32" i="94"/>
  <c r="Z32" i="86" s="1"/>
  <c r="BC32" i="94"/>
  <c r="BQ32" i="94" s="1"/>
  <c r="L32" i="86" s="1"/>
  <c r="AN32" i="86" s="1"/>
  <c r="X30" i="86"/>
  <c r="CY30" i="94"/>
  <c r="AI29" i="86"/>
  <c r="BS145" i="100"/>
  <c r="BU135" i="99"/>
  <c r="CI21" i="94"/>
  <c r="BA19" i="94"/>
  <c r="CQ19" i="94"/>
  <c r="X19" i="86" s="1"/>
  <c r="AS19" i="94"/>
  <c r="CI19" i="94"/>
  <c r="P19" i="86" s="1"/>
  <c r="BB18" i="94"/>
  <c r="CR18" i="94"/>
  <c r="Y18" i="86" s="1"/>
  <c r="AT18" i="94"/>
  <c r="CJ18" i="94"/>
  <c r="Q18" i="86" s="1"/>
  <c r="P16" i="86"/>
  <c r="CW16" i="94"/>
  <c r="BI11" i="100"/>
  <c r="AI11" i="100" s="1"/>
  <c r="H11" i="100" s="1"/>
  <c r="BK58" i="99"/>
  <c r="AK58" i="99" s="1"/>
  <c r="CZ10" i="94"/>
  <c r="AB10" i="86"/>
  <c r="CY9" i="94"/>
  <c r="Y9" i="86"/>
  <c r="CQ7" i="94"/>
  <c r="X7" i="86" s="1"/>
  <c r="BS6" i="100"/>
  <c r="AS6" i="100" s="1"/>
  <c r="R6" i="100" s="1"/>
  <c r="BU151" i="99"/>
  <c r="AU151" i="99" s="1"/>
  <c r="CT98" i="93"/>
  <c r="S60" i="85" s="1"/>
  <c r="BI68" i="93"/>
  <c r="CZ150" i="94"/>
  <c r="AB150" i="86"/>
  <c r="CX142" i="94"/>
  <c r="R142" i="86"/>
  <c r="AZ79" i="93"/>
  <c r="CP61" i="93"/>
  <c r="O24" i="85" s="1"/>
  <c r="CQ52" i="93"/>
  <c r="P99" i="85" s="1"/>
  <c r="CS42" i="93"/>
  <c r="R69" i="85" s="1"/>
  <c r="AY42" i="93"/>
  <c r="AX17" i="93"/>
  <c r="AY13" i="93"/>
  <c r="CT12" i="93"/>
  <c r="S82" i="85" s="1"/>
  <c r="DB5" i="93"/>
  <c r="CX2" i="93"/>
  <c r="W49" i="85" s="1"/>
  <c r="CX151" i="94"/>
  <c r="BL137" i="100"/>
  <c r="BN59" i="99"/>
  <c r="BE146" i="94"/>
  <c r="CX146" i="94"/>
  <c r="R146" i="86"/>
  <c r="CM145" i="94"/>
  <c r="T145" i="86" s="1"/>
  <c r="CO143" i="94"/>
  <c r="V143" i="86" s="1"/>
  <c r="CS142" i="94"/>
  <c r="Z142" i="86" s="1"/>
  <c r="CV140" i="94"/>
  <c r="AC140" i="86" s="1"/>
  <c r="AI140" i="86"/>
  <c r="CK139" i="94"/>
  <c r="R139" i="86" s="1"/>
  <c r="BN123" i="100"/>
  <c r="BP43" i="99"/>
  <c r="AP136" i="86"/>
  <c r="CS133" i="94"/>
  <c r="Z133" i="86" s="1"/>
  <c r="AT132" i="94"/>
  <c r="CZ131" i="94"/>
  <c r="AB131" i="86"/>
  <c r="BL46" i="100"/>
  <c r="BN137" i="99"/>
  <c r="AT129" i="94"/>
  <c r="AQ128" i="86"/>
  <c r="CN127" i="94"/>
  <c r="U127" i="86" s="1"/>
  <c r="BJ42" i="100"/>
  <c r="AJ42" i="100" s="1"/>
  <c r="I42" i="100" s="1"/>
  <c r="BL148" i="99"/>
  <c r="AL148" i="99" s="1"/>
  <c r="CY126" i="94"/>
  <c r="Y126" i="86"/>
  <c r="CP122" i="94"/>
  <c r="W122" i="86" s="1"/>
  <c r="BQ160" i="100"/>
  <c r="AQ160" i="100" s="1"/>
  <c r="P160" i="100" s="1"/>
  <c r="BS222" i="99"/>
  <c r="AS222" i="99" s="1"/>
  <c r="P222" i="99" s="1"/>
  <c r="CW120" i="94"/>
  <c r="P120" i="86"/>
  <c r="CL119" i="94"/>
  <c r="S119" i="86" s="1"/>
  <c r="CR117" i="94"/>
  <c r="Y117" i="86" s="1"/>
  <c r="CZ116" i="94"/>
  <c r="AB116" i="86"/>
  <c r="BP35" i="99"/>
  <c r="AP35" i="99" s="1"/>
  <c r="M35" i="99" s="1"/>
  <c r="BN219" i="100"/>
  <c r="AN219" i="100" s="1"/>
  <c r="M219" i="100" s="1"/>
  <c r="CY115" i="94"/>
  <c r="AA115" i="86"/>
  <c r="BP119" i="100"/>
  <c r="AP119" i="100" s="1"/>
  <c r="O119" i="100" s="1"/>
  <c r="BR104" i="99"/>
  <c r="AR104" i="99" s="1"/>
  <c r="CY113" i="94"/>
  <c r="AA113" i="86"/>
  <c r="AS113" i="94"/>
  <c r="BG113" i="94" s="1"/>
  <c r="B113" i="86" s="1"/>
  <c r="AD113" i="86" s="1"/>
  <c r="BL114" i="100"/>
  <c r="AL114" i="100" s="1"/>
  <c r="K114" i="100" s="1"/>
  <c r="BN57" i="99"/>
  <c r="AN57" i="99" s="1"/>
  <c r="CY111" i="94"/>
  <c r="X111" i="86"/>
  <c r="CL110" i="94"/>
  <c r="S110" i="86" s="1"/>
  <c r="BF109" i="94"/>
  <c r="AV109" i="94"/>
  <c r="AX107" i="94"/>
  <c r="BP151" i="100"/>
  <c r="BR70" i="99"/>
  <c r="CT105" i="94"/>
  <c r="AA105" i="86" s="1"/>
  <c r="AO105" i="86" s="1"/>
  <c r="AQ104" i="86"/>
  <c r="CU103" i="94"/>
  <c r="AE102" i="86"/>
  <c r="AO101" i="86"/>
  <c r="AD101" i="86"/>
  <c r="CN100" i="94"/>
  <c r="U100" i="86" s="1"/>
  <c r="AK100" i="86"/>
  <c r="AW98" i="94"/>
  <c r="CN97" i="94"/>
  <c r="U97" i="86" s="1"/>
  <c r="AT96" i="94"/>
  <c r="CK95" i="94"/>
  <c r="R95" i="86" s="1"/>
  <c r="BF94" i="94"/>
  <c r="AV93" i="94"/>
  <c r="CY92" i="94"/>
  <c r="X92" i="86"/>
  <c r="CZ89" i="94"/>
  <c r="AB89" i="86"/>
  <c r="CN88" i="94"/>
  <c r="U88" i="86" s="1"/>
  <c r="AU85" i="94"/>
  <c r="CZ84" i="94"/>
  <c r="AB84" i="86"/>
  <c r="AP84" i="86" s="1"/>
  <c r="AV82" i="94"/>
  <c r="CX81" i="94"/>
  <c r="R81" i="86"/>
  <c r="CZ80" i="94"/>
  <c r="AB80" i="86"/>
  <c r="AQ79" i="86"/>
  <c r="CT78" i="94"/>
  <c r="AA78" i="86" s="1"/>
  <c r="CI77" i="94"/>
  <c r="AT77" i="94"/>
  <c r="CQ75" i="94"/>
  <c r="X75" i="86" s="1"/>
  <c r="AD75" i="86"/>
  <c r="CS73" i="94"/>
  <c r="Z73" i="86" s="1"/>
  <c r="AN73" i="86" s="1"/>
  <c r="CW73" i="94"/>
  <c r="P73" i="86"/>
  <c r="AD73" i="86" s="1"/>
  <c r="BB70" i="94"/>
  <c r="CR70" i="94"/>
  <c r="Y70" i="86" s="1"/>
  <c r="CW68" i="94"/>
  <c r="Q68" i="86"/>
  <c r="BP71" i="100"/>
  <c r="BR171" i="99"/>
  <c r="CX67" i="94"/>
  <c r="R67" i="86"/>
  <c r="AR67" i="86"/>
  <c r="AV67" i="86"/>
  <c r="BG68" i="100"/>
  <c r="AG68" i="100" s="1"/>
  <c r="F68" i="100" s="1"/>
  <c r="BI32" i="99"/>
  <c r="AI32" i="99" s="1"/>
  <c r="AI67" i="86"/>
  <c r="P66" i="86"/>
  <c r="CW66" i="94"/>
  <c r="AX66" i="86"/>
  <c r="BN290" i="100"/>
  <c r="AN290" i="100" s="1"/>
  <c r="M290" i="100" s="1"/>
  <c r="AT66" i="86"/>
  <c r="BP290" i="99"/>
  <c r="AP290" i="99" s="1"/>
  <c r="M290" i="99" s="1"/>
  <c r="AV65" i="86"/>
  <c r="AR65" i="86"/>
  <c r="BG65" i="100"/>
  <c r="AG65" i="100" s="1"/>
  <c r="F65" i="100" s="1"/>
  <c r="BI153" i="99"/>
  <c r="AI153" i="99" s="1"/>
  <c r="CZ64" i="94"/>
  <c r="AC64" i="86"/>
  <c r="CW64" i="94"/>
  <c r="P64" i="86"/>
  <c r="AU64" i="94"/>
  <c r="BO64" i="100"/>
  <c r="BQ40" i="99"/>
  <c r="BR283" i="100"/>
  <c r="AR283" i="100" s="1"/>
  <c r="Q283" i="100" s="1"/>
  <c r="BT281" i="99"/>
  <c r="AT281" i="99" s="1"/>
  <c r="Q281" i="99" s="1"/>
  <c r="CJ60" i="94"/>
  <c r="Q60" i="86" s="1"/>
  <c r="AT60" i="94"/>
  <c r="AP59" i="86"/>
  <c r="AT56" i="94"/>
  <c r="CJ56" i="94"/>
  <c r="Q56" i="86" s="1"/>
  <c r="BR58" i="100"/>
  <c r="AR58" i="100" s="1"/>
  <c r="Q58" i="100" s="1"/>
  <c r="AU55" i="86"/>
  <c r="AY55" i="86"/>
  <c r="BT170" i="99"/>
  <c r="AT170" i="99" s="1"/>
  <c r="CW54" i="94"/>
  <c r="P54" i="86"/>
  <c r="BB52" i="94"/>
  <c r="AJ51" i="86"/>
  <c r="CN46" i="94"/>
  <c r="U46" i="86" s="1"/>
  <c r="AX46" i="94"/>
  <c r="AD43" i="86"/>
  <c r="AY43" i="94"/>
  <c r="CO43" i="94"/>
  <c r="V43" i="86" s="1"/>
  <c r="BJ166" i="99"/>
  <c r="AJ166" i="99" s="1"/>
  <c r="BH38" i="100"/>
  <c r="AH38" i="100" s="1"/>
  <c r="G38" i="100" s="1"/>
  <c r="CY32" i="94"/>
  <c r="Y32" i="86"/>
  <c r="CY31" i="94"/>
  <c r="X31" i="86"/>
  <c r="CI31" i="94"/>
  <c r="AS31" i="94"/>
  <c r="AL30" i="86"/>
  <c r="BS147" i="100"/>
  <c r="BU131" i="99"/>
  <c r="BI147" i="100"/>
  <c r="BK131" i="99"/>
  <c r="CZ28" i="94"/>
  <c r="AB28" i="86"/>
  <c r="BQ146" i="100"/>
  <c r="BS5" i="99"/>
  <c r="BH88" i="100"/>
  <c r="AH88" i="100" s="1"/>
  <c r="G88" i="100" s="1"/>
  <c r="BJ76" i="99"/>
  <c r="AJ76" i="99" s="1"/>
  <c r="CT15" i="94"/>
  <c r="AA15" i="86" s="1"/>
  <c r="Y12" i="86"/>
  <c r="BL11" i="100"/>
  <c r="AL11" i="100" s="1"/>
  <c r="K11" i="100" s="1"/>
  <c r="BN58" i="99"/>
  <c r="AN58" i="99" s="1"/>
  <c r="AA10" i="86"/>
  <c r="CL5" i="94"/>
  <c r="S5" i="86" s="1"/>
  <c r="AV5" i="94"/>
  <c r="CQ3" i="94"/>
  <c r="X3" i="86" s="1"/>
  <c r="BS3" i="100"/>
  <c r="BU157" i="99"/>
  <c r="AB3" i="86"/>
  <c r="CZ3" i="94"/>
  <c r="CU98" i="93"/>
  <c r="T60" i="85" s="1"/>
  <c r="BH96" i="93"/>
  <c r="BD34" i="93"/>
  <c r="CR100" i="93"/>
  <c r="Q87" i="85" s="1"/>
  <c r="BE91" i="93"/>
  <c r="K77" i="85"/>
  <c r="DB72" i="93"/>
  <c r="AW66" i="93"/>
  <c r="DF65" i="93"/>
  <c r="AY64" i="93"/>
  <c r="AY50" i="93"/>
  <c r="BH48" i="93"/>
  <c r="AZ39" i="93"/>
  <c r="AY101" i="93"/>
  <c r="DD98" i="93"/>
  <c r="BF98" i="93"/>
  <c r="AY97" i="93"/>
  <c r="DC96" i="93"/>
  <c r="AZ96" i="93"/>
  <c r="CZ94" i="93"/>
  <c r="Y14" i="85" s="1"/>
  <c r="CZ93" i="93"/>
  <c r="BE93" i="93"/>
  <c r="AZ90" i="93"/>
  <c r="CW88" i="93"/>
  <c r="V19" i="85" s="1"/>
  <c r="CZ85" i="93"/>
  <c r="DB82" i="93"/>
  <c r="BJ82" i="93"/>
  <c r="AZ80" i="93"/>
  <c r="AX79" i="93"/>
  <c r="AY75" i="93"/>
  <c r="BG72" i="93"/>
  <c r="BJ71" i="93"/>
  <c r="BH69" i="93"/>
  <c r="CT67" i="93"/>
  <c r="S25" i="85" s="1"/>
  <c r="DC65" i="93"/>
  <c r="CP65" i="93"/>
  <c r="AW64" i="93"/>
  <c r="BA63" i="93"/>
  <c r="BJ54" i="93"/>
  <c r="BA48" i="93"/>
  <c r="BA37" i="93"/>
  <c r="BJ36" i="93"/>
  <c r="CS34" i="93"/>
  <c r="R11" i="85" s="1"/>
  <c r="CR27" i="93"/>
  <c r="Q90" i="85" s="1"/>
  <c r="BA26" i="93"/>
  <c r="DD25" i="93"/>
  <c r="AZ25" i="93"/>
  <c r="CW20" i="93"/>
  <c r="V91" i="85" s="1"/>
  <c r="BI19" i="93"/>
  <c r="CZ17" i="93"/>
  <c r="Y62" i="85" s="1"/>
  <c r="BB14" i="93"/>
  <c r="CT13" i="93"/>
  <c r="S46" i="85" s="1"/>
  <c r="AX13" i="93"/>
  <c r="DG12" i="93"/>
  <c r="BD12" i="93"/>
  <c r="BA7" i="93"/>
  <c r="CV6" i="93"/>
  <c r="U16" i="85" s="1"/>
  <c r="CN150" i="94"/>
  <c r="U150" i="86" s="1"/>
  <c r="CJ149" i="94"/>
  <c r="Q149" i="86" s="1"/>
  <c r="CZ149" i="94"/>
  <c r="AB149" i="86"/>
  <c r="AU148" i="94"/>
  <c r="CZ147" i="94"/>
  <c r="AB147" i="86"/>
  <c r="CL145" i="94"/>
  <c r="S145" i="86" s="1"/>
  <c r="CY144" i="94"/>
  <c r="X144" i="86"/>
  <c r="AL144" i="86" s="1"/>
  <c r="AQ144" i="86"/>
  <c r="CN143" i="94"/>
  <c r="U143" i="86" s="1"/>
  <c r="CU140" i="94"/>
  <c r="CM140" i="94"/>
  <c r="CJ139" i="94"/>
  <c r="Q139" i="86" s="1"/>
  <c r="CT138" i="94"/>
  <c r="AA138" i="86" s="1"/>
  <c r="CI138" i="94"/>
  <c r="P138" i="86" s="1"/>
  <c r="CR136" i="94"/>
  <c r="CP134" i="94"/>
  <c r="W134" i="86" s="1"/>
  <c r="CR133" i="94"/>
  <c r="Y133" i="86" s="1"/>
  <c r="AP133" i="86"/>
  <c r="BB132" i="94"/>
  <c r="BA131" i="94"/>
  <c r="AH130" i="86"/>
  <c r="BE129" i="94"/>
  <c r="AP128" i="86"/>
  <c r="CK127" i="94"/>
  <c r="AY124" i="94"/>
  <c r="CI123" i="94"/>
  <c r="AP121" i="86"/>
  <c r="CK119" i="94"/>
  <c r="R119" i="86" s="1"/>
  <c r="CQ117" i="94"/>
  <c r="AZ115" i="94"/>
  <c r="BN115" i="94" s="1"/>
  <c r="I115" i="86" s="1"/>
  <c r="AK115" i="86" s="1"/>
  <c r="AM114" i="86"/>
  <c r="CY112" i="94"/>
  <c r="Y112" i="86"/>
  <c r="AM112" i="86" s="1"/>
  <c r="AD112" i="86"/>
  <c r="AV111" i="94"/>
  <c r="CK110" i="94"/>
  <c r="R110" i="86" s="1"/>
  <c r="AY110" i="94"/>
  <c r="CW109" i="94"/>
  <c r="BE109" i="94"/>
  <c r="AU109" i="94"/>
  <c r="CO108" i="94"/>
  <c r="V108" i="86" s="1"/>
  <c r="CW107" i="94"/>
  <c r="P107" i="86"/>
  <c r="AD107" i="86" s="1"/>
  <c r="AW107" i="94"/>
  <c r="AM106" i="86"/>
  <c r="CS105" i="94"/>
  <c r="Z105" i="86" s="1"/>
  <c r="CW105" i="94"/>
  <c r="P105" i="86"/>
  <c r="AM104" i="86"/>
  <c r="CT103" i="94"/>
  <c r="AA103" i="86" s="1"/>
  <c r="AQ102" i="86"/>
  <c r="CY101" i="94"/>
  <c r="CO101" i="94"/>
  <c r="V101" i="86" s="1"/>
  <c r="AN101" i="86"/>
  <c r="CM100" i="94"/>
  <c r="T100" i="86" s="1"/>
  <c r="CI99" i="94"/>
  <c r="CN98" i="94"/>
  <c r="U98" i="86" s="1"/>
  <c r="AV98" i="94"/>
  <c r="CV97" i="94"/>
  <c r="AC97" i="86" s="1"/>
  <c r="CM97" i="94"/>
  <c r="T97" i="86" s="1"/>
  <c r="CU95" i="94"/>
  <c r="CJ95" i="94"/>
  <c r="Q95" i="86" s="1"/>
  <c r="CS94" i="94"/>
  <c r="Z94" i="86" s="1"/>
  <c r="CN93" i="94"/>
  <c r="U93" i="86" s="1"/>
  <c r="AU93" i="94"/>
  <c r="CN92" i="94"/>
  <c r="U92" i="86" s="1"/>
  <c r="AQ92" i="86"/>
  <c r="CK91" i="94"/>
  <c r="CX90" i="94"/>
  <c r="CT89" i="94"/>
  <c r="CM88" i="94"/>
  <c r="T88" i="86" s="1"/>
  <c r="CY88" i="94"/>
  <c r="X88" i="86"/>
  <c r="P88" i="86"/>
  <c r="CN87" i="94"/>
  <c r="U87" i="86" s="1"/>
  <c r="AX86" i="94"/>
  <c r="AL83" i="86"/>
  <c r="CN82" i="94"/>
  <c r="U82" i="86" s="1"/>
  <c r="CY82" i="94"/>
  <c r="X82" i="86"/>
  <c r="CR80" i="94"/>
  <c r="Y80" i="86" s="1"/>
  <c r="CZ79" i="94"/>
  <c r="AB79" i="86"/>
  <c r="AD79" i="86"/>
  <c r="CR78" i="94"/>
  <c r="Y78" i="86" s="1"/>
  <c r="AY78" i="94"/>
  <c r="CT76" i="94"/>
  <c r="AA76" i="86" s="1"/>
  <c r="AZ74" i="94"/>
  <c r="CZ72" i="94"/>
  <c r="CW71" i="94"/>
  <c r="P71" i="86"/>
  <c r="CL70" i="94"/>
  <c r="S70" i="86" s="1"/>
  <c r="AX70" i="94"/>
  <c r="AM68" i="86"/>
  <c r="CK65" i="94"/>
  <c r="R65" i="86" s="1"/>
  <c r="AO65" i="86"/>
  <c r="AE64" i="86"/>
  <c r="CW63" i="94"/>
  <c r="BQ283" i="100"/>
  <c r="AQ283" i="100" s="1"/>
  <c r="P283" i="100" s="1"/>
  <c r="BS281" i="99"/>
  <c r="AS281" i="99" s="1"/>
  <c r="P281" i="99" s="1"/>
  <c r="BJ283" i="100"/>
  <c r="AJ283" i="100" s="1"/>
  <c r="I283" i="100" s="1"/>
  <c r="BL281" i="99"/>
  <c r="AL281" i="99" s="1"/>
  <c r="I281" i="99" s="1"/>
  <c r="BB60" i="94"/>
  <c r="CQ60" i="94"/>
  <c r="X60" i="86" s="1"/>
  <c r="BA60" i="94"/>
  <c r="CI60" i="94"/>
  <c r="AS60" i="94"/>
  <c r="BS60" i="100"/>
  <c r="BU85" i="99"/>
  <c r="AS56" i="94"/>
  <c r="CI56" i="94"/>
  <c r="AE54" i="86"/>
  <c r="BK54" i="100"/>
  <c r="AK54" i="100" s="1"/>
  <c r="J54" i="100" s="1"/>
  <c r="BM152" i="99"/>
  <c r="AM152" i="99" s="1"/>
  <c r="CM50" i="94"/>
  <c r="T50" i="86" s="1"/>
  <c r="CW49" i="94"/>
  <c r="P49" i="86"/>
  <c r="BP50" i="100"/>
  <c r="BR83" i="99"/>
  <c r="AG47" i="86"/>
  <c r="BC44" i="94"/>
  <c r="CS44" i="94"/>
  <c r="Z44" i="86" s="1"/>
  <c r="BR40" i="100"/>
  <c r="AR40" i="100" s="1"/>
  <c r="Q40" i="100" s="1"/>
  <c r="AY43" i="86"/>
  <c r="AU43" i="86"/>
  <c r="BT168" i="99"/>
  <c r="AT168" i="99" s="1"/>
  <c r="Q39" i="86"/>
  <c r="AE39" i="86" s="1"/>
  <c r="CW39" i="94"/>
  <c r="AK30" i="86"/>
  <c r="BS135" i="99"/>
  <c r="BQ145" i="100"/>
  <c r="BA21" i="94"/>
  <c r="CQ21" i="94"/>
  <c r="BS16" i="100"/>
  <c r="BU160" i="99"/>
  <c r="AD16" i="86"/>
  <c r="AY16" i="94"/>
  <c r="CO16" i="94"/>
  <c r="V16" i="86" s="1"/>
  <c r="Z15" i="86"/>
  <c r="BE15" i="94"/>
  <c r="CU15" i="94"/>
  <c r="AW15" i="94"/>
  <c r="CM15" i="94"/>
  <c r="T15" i="86" s="1"/>
  <c r="AX14" i="94"/>
  <c r="CN14" i="94"/>
  <c r="U14" i="86" s="1"/>
  <c r="CP11" i="94"/>
  <c r="W11" i="86" s="1"/>
  <c r="BK11" i="100"/>
  <c r="AK11" i="100" s="1"/>
  <c r="J11" i="100" s="1"/>
  <c r="BM58" i="99"/>
  <c r="AM58" i="99" s="1"/>
  <c r="CZ11" i="94"/>
  <c r="AB11" i="86"/>
  <c r="CK5" i="94"/>
  <c r="AU5" i="94"/>
  <c r="CM2" i="94"/>
  <c r="T2" i="86" s="1"/>
  <c r="AD143" i="86"/>
  <c r="CZ142" i="94"/>
  <c r="AB142" i="86"/>
  <c r="AP142" i="86" s="1"/>
  <c r="BG100" i="93"/>
  <c r="BI98" i="93"/>
  <c r="DA93" i="93"/>
  <c r="DB100" i="93"/>
  <c r="DD99" i="93"/>
  <c r="CV89" i="93"/>
  <c r="U41" i="85" s="1"/>
  <c r="CY85" i="93"/>
  <c r="X23" i="85" s="1"/>
  <c r="CP81" i="93"/>
  <c r="O59" i="85" s="1"/>
  <c r="BG70" i="93"/>
  <c r="CP63" i="93"/>
  <c r="O73" i="85" s="1"/>
  <c r="DD62" i="93"/>
  <c r="DA50" i="93"/>
  <c r="CP49" i="93"/>
  <c r="O92" i="85" s="1"/>
  <c r="AZ48" i="93"/>
  <c r="BA44" i="93"/>
  <c r="DA42" i="93"/>
  <c r="BJ38" i="93"/>
  <c r="BH36" i="93"/>
  <c r="CP30" i="93"/>
  <c r="CP27" i="93"/>
  <c r="O90" i="85" s="1"/>
  <c r="CT22" i="93"/>
  <c r="S2" i="85" s="1"/>
  <c r="CQ18" i="93"/>
  <c r="P55" i="85" s="1"/>
  <c r="CU15" i="93"/>
  <c r="T53" i="85" s="1"/>
  <c r="BA14" i="93"/>
  <c r="DC12" i="93"/>
  <c r="AZ7" i="93"/>
  <c r="CU6" i="93"/>
  <c r="T16" i="85" s="1"/>
  <c r="DG3" i="93"/>
  <c r="CZ151" i="94"/>
  <c r="AB151" i="86"/>
  <c r="CM150" i="94"/>
  <c r="T150" i="86" s="1"/>
  <c r="AU150" i="94"/>
  <c r="CW150" i="94"/>
  <c r="P150" i="86"/>
  <c r="BU88" i="99"/>
  <c r="BS135" i="100"/>
  <c r="BA147" i="94"/>
  <c r="AU145" i="94"/>
  <c r="CY145" i="94"/>
  <c r="X145" i="86"/>
  <c r="CN144" i="94"/>
  <c r="U144" i="86" s="1"/>
  <c r="AM143" i="86"/>
  <c r="CY141" i="94"/>
  <c r="X141" i="86"/>
  <c r="AL141" i="86"/>
  <c r="AE140" i="86"/>
  <c r="CQ136" i="94"/>
  <c r="X136" i="86" s="1"/>
  <c r="BL161" i="100"/>
  <c r="BN223" i="99"/>
  <c r="AN134" i="86"/>
  <c r="CY133" i="94"/>
  <c r="X133" i="86"/>
  <c r="BQ319" i="100"/>
  <c r="AQ319" i="100" s="1"/>
  <c r="P319" i="100" s="1"/>
  <c r="BS321" i="99"/>
  <c r="AS321" i="99" s="1"/>
  <c r="P321" i="99" s="1"/>
  <c r="AZ131" i="94"/>
  <c r="BF130" i="94"/>
  <c r="BT130" i="94" s="1"/>
  <c r="O130" i="86" s="1"/>
  <c r="AQ130" i="86" s="1"/>
  <c r="AV130" i="94"/>
  <c r="CX126" i="94"/>
  <c r="T126" i="86"/>
  <c r="AH126" i="86" s="1"/>
  <c r="AO126" i="86"/>
  <c r="AX124" i="94"/>
  <c r="CL122" i="94"/>
  <c r="S122" i="86" s="1"/>
  <c r="AY120" i="86"/>
  <c r="AU120" i="86"/>
  <c r="BR117" i="100"/>
  <c r="AR117" i="100" s="1"/>
  <c r="Q117" i="100" s="1"/>
  <c r="AF117" i="100" s="1"/>
  <c r="BT146" i="99"/>
  <c r="AT146" i="99" s="1"/>
  <c r="AE119" i="86"/>
  <c r="CW118" i="94"/>
  <c r="P118" i="86"/>
  <c r="AD118" i="86" s="1"/>
  <c r="CP117" i="94"/>
  <c r="W117" i="86" s="1"/>
  <c r="BB116" i="94"/>
  <c r="BP116" i="94" s="1"/>
  <c r="K116" i="86" s="1"/>
  <c r="AM116" i="86" s="1"/>
  <c r="AY115" i="94"/>
  <c r="BM115" i="94" s="1"/>
  <c r="H115" i="86" s="1"/>
  <c r="AJ115" i="86" s="1"/>
  <c r="BN119" i="100"/>
  <c r="AN119" i="100" s="1"/>
  <c r="M119" i="100" s="1"/>
  <c r="BP104" i="99"/>
  <c r="AP104" i="99" s="1"/>
  <c r="AJ113" i="86"/>
  <c r="AF112" i="86"/>
  <c r="CW111" i="94"/>
  <c r="AU111" i="94"/>
  <c r="CZ110" i="94"/>
  <c r="AB110" i="86"/>
  <c r="AS110" i="94"/>
  <c r="BD109" i="94"/>
  <c r="CN108" i="94"/>
  <c r="U108" i="86" s="1"/>
  <c r="CY108" i="94"/>
  <c r="X108" i="86"/>
  <c r="AE107" i="86"/>
  <c r="AL106" i="86"/>
  <c r="CZ104" i="94"/>
  <c r="CK104" i="94"/>
  <c r="CS103" i="94"/>
  <c r="Z103" i="86" s="1"/>
  <c r="AM101" i="86"/>
  <c r="CL100" i="94"/>
  <c r="S100" i="86" s="1"/>
  <c r="AQ100" i="86"/>
  <c r="CT99" i="94"/>
  <c r="AA99" i="86" s="1"/>
  <c r="CT95" i="94"/>
  <c r="AA95" i="86" s="1"/>
  <c r="AP93" i="86"/>
  <c r="AE93" i="86"/>
  <c r="CZ92" i="94"/>
  <c r="AP92" i="86"/>
  <c r="CW90" i="94"/>
  <c r="BM208" i="100"/>
  <c r="AM208" i="100" s="1"/>
  <c r="L208" i="100" s="1"/>
  <c r="BO189" i="99"/>
  <c r="AO189" i="99" s="1"/>
  <c r="L189" i="99" s="1"/>
  <c r="CJ88" i="94"/>
  <c r="Q88" i="86" s="1"/>
  <c r="CM87" i="94"/>
  <c r="T87" i="86" s="1"/>
  <c r="CL86" i="94"/>
  <c r="S86" i="86" s="1"/>
  <c r="AW86" i="94"/>
  <c r="AQ85" i="86"/>
  <c r="CR84" i="94"/>
  <c r="Y84" i="86" s="1"/>
  <c r="AF83" i="86"/>
  <c r="CW82" i="94"/>
  <c r="CM82" i="94"/>
  <c r="T82" i="86" s="1"/>
  <c r="AD82" i="86"/>
  <c r="CZ81" i="94"/>
  <c r="AB81" i="86"/>
  <c r="BF81" i="94"/>
  <c r="CQ80" i="94"/>
  <c r="BC80" i="94"/>
  <c r="AW78" i="94"/>
  <c r="CX75" i="94"/>
  <c r="T75" i="86"/>
  <c r="CO74" i="94"/>
  <c r="V74" i="86" s="1"/>
  <c r="CQ73" i="94"/>
  <c r="BO75" i="100"/>
  <c r="AO75" i="100" s="1"/>
  <c r="N75" i="100" s="1"/>
  <c r="BQ154" i="99"/>
  <c r="AQ154" i="99" s="1"/>
  <c r="CW72" i="94"/>
  <c r="P72" i="86"/>
  <c r="AM72" i="86"/>
  <c r="AF71" i="86"/>
  <c r="CY70" i="94"/>
  <c r="CX70" i="94"/>
  <c r="R70" i="86"/>
  <c r="CZ69" i="94"/>
  <c r="BF69" i="94"/>
  <c r="CX69" i="94"/>
  <c r="S69" i="86"/>
  <c r="BP171" i="99"/>
  <c r="BN71" i="100"/>
  <c r="AT68" i="86"/>
  <c r="AX68" i="86"/>
  <c r="BS32" i="99"/>
  <c r="AS32" i="99" s="1"/>
  <c r="BQ68" i="100"/>
  <c r="AQ68" i="100" s="1"/>
  <c r="P68" i="100" s="1"/>
  <c r="BL32" i="99"/>
  <c r="AL32" i="99" s="1"/>
  <c r="BJ68" i="100"/>
  <c r="AJ68" i="100" s="1"/>
  <c r="I68" i="100" s="1"/>
  <c r="BP290" i="100"/>
  <c r="AP290" i="100" s="1"/>
  <c r="O290" i="100" s="1"/>
  <c r="BR290" i="99"/>
  <c r="AR290" i="99" s="1"/>
  <c r="O290" i="99" s="1"/>
  <c r="AD64" i="86"/>
  <c r="BS64" i="100"/>
  <c r="BU40" i="99"/>
  <c r="CT63" i="94"/>
  <c r="AA63" i="86" s="1"/>
  <c r="BD63" i="94"/>
  <c r="BR63" i="94" s="1"/>
  <c r="M63" i="86" s="1"/>
  <c r="AO63" i="86" s="1"/>
  <c r="CI62" i="94"/>
  <c r="P62" i="86" s="1"/>
  <c r="BI283" i="100"/>
  <c r="AI283" i="100" s="1"/>
  <c r="H283" i="100" s="1"/>
  <c r="BK281" i="99"/>
  <c r="AK281" i="99" s="1"/>
  <c r="H281" i="99" s="1"/>
  <c r="CZ61" i="94"/>
  <c r="AB61" i="86"/>
  <c r="AP61" i="86" s="1"/>
  <c r="R61" i="86"/>
  <c r="AF61" i="86" s="1"/>
  <c r="CX61" i="94"/>
  <c r="BS265" i="99"/>
  <c r="AS265" i="99" s="1"/>
  <c r="P265" i="99" s="1"/>
  <c r="BQ266" i="100"/>
  <c r="AQ266" i="100" s="1"/>
  <c r="P266" i="100" s="1"/>
  <c r="CP57" i="94"/>
  <c r="W57" i="86" s="1"/>
  <c r="AZ57" i="94"/>
  <c r="BB56" i="94"/>
  <c r="AD49" i="86"/>
  <c r="CN48" i="94"/>
  <c r="U48" i="86" s="1"/>
  <c r="CL46" i="94"/>
  <c r="S46" i="86" s="1"/>
  <c r="AV46" i="94"/>
  <c r="BB44" i="94"/>
  <c r="CR44" i="94"/>
  <c r="Y44" i="86" s="1"/>
  <c r="CW44" i="94"/>
  <c r="Q44" i="86"/>
  <c r="X43" i="86"/>
  <c r="AL43" i="86" s="1"/>
  <c r="CY43" i="94"/>
  <c r="BQ40" i="100"/>
  <c r="AQ40" i="100" s="1"/>
  <c r="P40" i="100" s="1"/>
  <c r="BS168" i="99"/>
  <c r="AS168" i="99" s="1"/>
  <c r="CY42" i="94"/>
  <c r="AA42" i="86"/>
  <c r="AX41" i="94"/>
  <c r="CN41" i="94"/>
  <c r="U41" i="86" s="1"/>
  <c r="BM26" i="100"/>
  <c r="BO3" i="99"/>
  <c r="AS35" i="94"/>
  <c r="CI35" i="94"/>
  <c r="BO19" i="100"/>
  <c r="BQ81" i="99"/>
  <c r="BL148" i="100"/>
  <c r="AL148" i="100" s="1"/>
  <c r="K148" i="100" s="1"/>
  <c r="BN130" i="99"/>
  <c r="AN130" i="99" s="1"/>
  <c r="CP28" i="94"/>
  <c r="W28" i="86" s="1"/>
  <c r="AZ28" i="94"/>
  <c r="BK142" i="100"/>
  <c r="AK142" i="100" s="1"/>
  <c r="J142" i="100" s="1"/>
  <c r="BM106" i="99"/>
  <c r="AM106" i="99" s="1"/>
  <c r="CR24" i="94"/>
  <c r="Y24" i="86" s="1"/>
  <c r="BB24" i="94"/>
  <c r="CJ24" i="94"/>
  <c r="Q24" i="86" s="1"/>
  <c r="AT24" i="94"/>
  <c r="BA22" i="94"/>
  <c r="CQ22" i="94"/>
  <c r="AS22" i="94"/>
  <c r="CI22" i="94"/>
  <c r="CY16" i="94"/>
  <c r="Y16" i="86"/>
  <c r="AX16" i="94"/>
  <c r="CN16" i="94"/>
  <c r="U16" i="86" s="1"/>
  <c r="AO15" i="86"/>
  <c r="CL15" i="94"/>
  <c r="S15" i="86" s="1"/>
  <c r="AV15" i="94"/>
  <c r="AW14" i="94"/>
  <c r="CM14" i="94"/>
  <c r="T14" i="86" s="1"/>
  <c r="AX13" i="94"/>
  <c r="CN13" i="94"/>
  <c r="U13" i="86" s="1"/>
  <c r="BD12" i="94"/>
  <c r="CT12" i="94"/>
  <c r="AA12" i="86" s="1"/>
  <c r="AV12" i="94"/>
  <c r="CL12" i="94"/>
  <c r="S12" i="86" s="1"/>
  <c r="BB10" i="94"/>
  <c r="CR10" i="94"/>
  <c r="Y10" i="86" s="1"/>
  <c r="AT10" i="94"/>
  <c r="CJ10" i="94"/>
  <c r="Q10" i="86" s="1"/>
  <c r="CO9" i="94"/>
  <c r="V9" i="86" s="1"/>
  <c r="AY9" i="94"/>
  <c r="CL8" i="94"/>
  <c r="AV8" i="94"/>
  <c r="BB7" i="94"/>
  <c r="CR7" i="94"/>
  <c r="Y7" i="86" s="1"/>
  <c r="AT7" i="94"/>
  <c r="CJ7" i="94"/>
  <c r="Q7" i="86" s="1"/>
  <c r="BP6" i="100"/>
  <c r="AP6" i="100" s="1"/>
  <c r="O6" i="100" s="1"/>
  <c r="BR151" i="99"/>
  <c r="AR151" i="99" s="1"/>
  <c r="BD4" i="94"/>
  <c r="BR4" i="94" s="1"/>
  <c r="M4" i="86" s="1"/>
  <c r="AO4" i="86" s="1"/>
  <c r="CT4" i="94"/>
  <c r="AA4" i="86" s="1"/>
  <c r="CW144" i="94"/>
  <c r="P144" i="86"/>
  <c r="AD144" i="86" s="1"/>
  <c r="DD90" i="93"/>
  <c r="BF90" i="93"/>
  <c r="AW85" i="93"/>
  <c r="DB84" i="93"/>
  <c r="CX96" i="93"/>
  <c r="W98" i="85" s="1"/>
  <c r="DD79" i="93"/>
  <c r="DA75" i="93"/>
  <c r="AW75" i="93"/>
  <c r="DC99" i="93"/>
  <c r="DD97" i="93"/>
  <c r="CW96" i="93"/>
  <c r="V98" i="85" s="1"/>
  <c r="CR94" i="93"/>
  <c r="Q14" i="85" s="1"/>
  <c r="CU88" i="93"/>
  <c r="BI87" i="93"/>
  <c r="CX84" i="93"/>
  <c r="W52" i="85" s="1"/>
  <c r="CQ80" i="93"/>
  <c r="P5" i="85" s="1"/>
  <c r="DC76" i="93"/>
  <c r="DD71" i="93"/>
  <c r="BE70" i="93"/>
  <c r="AX69" i="93"/>
  <c r="DD68" i="93"/>
  <c r="CR67" i="93"/>
  <c r="Q25" i="85" s="1"/>
  <c r="BJ58" i="93"/>
  <c r="BG52" i="93"/>
  <c r="CZ50" i="93"/>
  <c r="CV45" i="93"/>
  <c r="U12" i="85" s="1"/>
  <c r="AZ44" i="93"/>
  <c r="CX41" i="93"/>
  <c r="W88" i="85" s="1"/>
  <c r="CS37" i="93"/>
  <c r="R40" i="85" s="1"/>
  <c r="CQ34" i="93"/>
  <c r="P11" i="85" s="1"/>
  <c r="CW32" i="93"/>
  <c r="V45" i="85" s="1"/>
  <c r="CO27" i="93"/>
  <c r="N90" i="85" s="1"/>
  <c r="AZ19" i="93"/>
  <c r="DC18" i="93"/>
  <c r="CP18" i="93"/>
  <c r="O55" i="85" s="1"/>
  <c r="AY14" i="93"/>
  <c r="CO13" i="93"/>
  <c r="DB12" i="93"/>
  <c r="AZ12" i="93"/>
  <c r="DD6" i="93"/>
  <c r="CW5" i="93"/>
  <c r="V81" i="85" s="1"/>
  <c r="DC3" i="93"/>
  <c r="AZ147" i="94"/>
  <c r="CW145" i="94"/>
  <c r="BE145" i="94"/>
  <c r="CZ144" i="94"/>
  <c r="CL144" i="94"/>
  <c r="S144" i="86" s="1"/>
  <c r="CW143" i="94"/>
  <c r="P143" i="86"/>
  <c r="AW143" i="94"/>
  <c r="CP141" i="94"/>
  <c r="W141" i="86" s="1"/>
  <c r="AD140" i="86"/>
  <c r="CZ139" i="94"/>
  <c r="AB139" i="86"/>
  <c r="CR138" i="94"/>
  <c r="CO137" i="94"/>
  <c r="V137" i="86" s="1"/>
  <c r="AY136" i="94"/>
  <c r="AH135" i="86"/>
  <c r="CM134" i="94"/>
  <c r="T134" i="86" s="1"/>
  <c r="AH134" i="86" s="1"/>
  <c r="AY134" i="94"/>
  <c r="AY131" i="94"/>
  <c r="BE130" i="94"/>
  <c r="BS130" i="94" s="1"/>
  <c r="N130" i="86" s="1"/>
  <c r="AP130" i="86" s="1"/>
  <c r="BC129" i="94"/>
  <c r="CZ127" i="94"/>
  <c r="BF127" i="94"/>
  <c r="AK127" i="86"/>
  <c r="CW126" i="94"/>
  <c r="CM121" i="94"/>
  <c r="T121" i="86" s="1"/>
  <c r="CY120" i="94"/>
  <c r="X120" i="86"/>
  <c r="AV120" i="94"/>
  <c r="BJ120" i="94" s="1"/>
  <c r="E120" i="86" s="1"/>
  <c r="AG120" i="86" s="1"/>
  <c r="AD119" i="86"/>
  <c r="BA116" i="94"/>
  <c r="BO116" i="94" s="1"/>
  <c r="J116" i="86" s="1"/>
  <c r="AL116" i="86" s="1"/>
  <c r="BF115" i="94"/>
  <c r="BT115" i="94" s="1"/>
  <c r="O115" i="86" s="1"/>
  <c r="AQ115" i="86" s="1"/>
  <c r="AU115" i="86" s="1"/>
  <c r="AX115" i="94"/>
  <c r="BL115" i="94" s="1"/>
  <c r="G115" i="86" s="1"/>
  <c r="AI115" i="86" s="1"/>
  <c r="AZ114" i="94"/>
  <c r="AI113" i="86"/>
  <c r="AO113" i="86"/>
  <c r="AT113" i="86" s="1"/>
  <c r="AO111" i="86"/>
  <c r="CW108" i="94"/>
  <c r="CM108" i="94"/>
  <c r="T108" i="86" s="1"/>
  <c r="CZ107" i="94"/>
  <c r="CW106" i="94"/>
  <c r="P106" i="86"/>
  <c r="AD106" i="86" s="1"/>
  <c r="AL105" i="86"/>
  <c r="CK102" i="94"/>
  <c r="R102" i="86" s="1"/>
  <c r="AO102" i="86"/>
  <c r="AL101" i="86"/>
  <c r="AD100" i="86"/>
  <c r="CR99" i="94"/>
  <c r="Y99" i="86" s="1"/>
  <c r="AZ99" i="94"/>
  <c r="CK97" i="94"/>
  <c r="R97" i="86" s="1"/>
  <c r="CZ96" i="94"/>
  <c r="CS95" i="94"/>
  <c r="Z95" i="86" s="1"/>
  <c r="CQ94" i="94"/>
  <c r="AY94" i="94"/>
  <c r="CW92" i="94"/>
  <c r="P92" i="86"/>
  <c r="AD92" i="86" s="1"/>
  <c r="CI91" i="94"/>
  <c r="AJ90" i="86"/>
  <c r="CR89" i="94"/>
  <c r="Y89" i="86" s="1"/>
  <c r="CW87" i="94"/>
  <c r="CZ86" i="94"/>
  <c r="CU85" i="94"/>
  <c r="AB85" i="86" s="1"/>
  <c r="CQ84" i="94"/>
  <c r="X84" i="86" s="1"/>
  <c r="CT81" i="94"/>
  <c r="AA81" i="86" s="1"/>
  <c r="AP79" i="86"/>
  <c r="BC77" i="94"/>
  <c r="CR76" i="94"/>
  <c r="Y76" i="86" s="1"/>
  <c r="CY74" i="94"/>
  <c r="X74" i="86"/>
  <c r="CW74" i="94"/>
  <c r="P74" i="86"/>
  <c r="AQ72" i="86"/>
  <c r="CX72" i="94"/>
  <c r="R72" i="86"/>
  <c r="AT71" i="94"/>
  <c r="CZ70" i="94"/>
  <c r="AB70" i="86"/>
  <c r="CY68" i="94"/>
  <c r="Y68" i="86"/>
  <c r="AP67" i="86"/>
  <c r="AN67" i="86"/>
  <c r="AF67" i="86"/>
  <c r="CP66" i="94"/>
  <c r="W66" i="86" s="1"/>
  <c r="AD66" i="86"/>
  <c r="AY66" i="94"/>
  <c r="CO66" i="94"/>
  <c r="CZ65" i="94"/>
  <c r="AB65" i="86"/>
  <c r="AP65" i="86" s="1"/>
  <c r="CQ64" i="94"/>
  <c r="BE64" i="94"/>
  <c r="AN63" i="86"/>
  <c r="AB59" i="86"/>
  <c r="CZ59" i="94"/>
  <c r="BB59" i="94"/>
  <c r="CR59" i="94"/>
  <c r="Y59" i="86" s="1"/>
  <c r="AT59" i="94"/>
  <c r="CJ59" i="94"/>
  <c r="Q59" i="86" s="1"/>
  <c r="AH58" i="86"/>
  <c r="CL57" i="94"/>
  <c r="S57" i="86" s="1"/>
  <c r="BJ170" i="99"/>
  <c r="AJ170" i="99" s="1"/>
  <c r="BH58" i="100"/>
  <c r="AH58" i="100" s="1"/>
  <c r="G58" i="100" s="1"/>
  <c r="CZ54" i="94"/>
  <c r="AB54" i="86"/>
  <c r="BA48" i="94"/>
  <c r="CQ48" i="94"/>
  <c r="AS48" i="94"/>
  <c r="CI48" i="94"/>
  <c r="BF46" i="94"/>
  <c r="AZ44" i="94"/>
  <c r="AO41" i="86"/>
  <c r="BS37" i="100"/>
  <c r="BU132" i="99"/>
  <c r="CM40" i="94"/>
  <c r="T40" i="86" s="1"/>
  <c r="AW40" i="94"/>
  <c r="CY39" i="94"/>
  <c r="Z39" i="86"/>
  <c r="AN39" i="86" s="1"/>
  <c r="CZ33" i="94"/>
  <c r="AB33" i="86"/>
  <c r="CW33" i="94"/>
  <c r="P33" i="86"/>
  <c r="CW32" i="94"/>
  <c r="P32" i="86"/>
  <c r="BM130" i="99"/>
  <c r="AM130" i="99" s="1"/>
  <c r="BK148" i="100"/>
  <c r="AK148" i="100" s="1"/>
  <c r="J148" i="100" s="1"/>
  <c r="AT30" i="94"/>
  <c r="CJ30" i="94"/>
  <c r="Q30" i="86" s="1"/>
  <c r="AY26" i="94"/>
  <c r="CO26" i="94"/>
  <c r="V26" i="86" s="1"/>
  <c r="AJ24" i="86"/>
  <c r="CQ23" i="94"/>
  <c r="X23" i="86" s="1"/>
  <c r="BA23" i="94"/>
  <c r="CW23" i="94"/>
  <c r="P23" i="86"/>
  <c r="BQ16" i="100"/>
  <c r="BS160" i="99"/>
  <c r="BE13" i="94"/>
  <c r="CU13" i="94"/>
  <c r="AW13" i="94"/>
  <c r="BK13" i="94" s="1"/>
  <c r="F13" i="86" s="1"/>
  <c r="CM13" i="94"/>
  <c r="T13" i="86" s="1"/>
  <c r="CK12" i="94"/>
  <c r="R12" i="86" s="1"/>
  <c r="AU12" i="94"/>
  <c r="BA10" i="94"/>
  <c r="CQ10" i="94"/>
  <c r="X10" i="86" s="1"/>
  <c r="AS10" i="94"/>
  <c r="CI10" i="94"/>
  <c r="BF9" i="94"/>
  <c r="CV9" i="94"/>
  <c r="AC9" i="86" s="1"/>
  <c r="BC8" i="94"/>
  <c r="CS8" i="94"/>
  <c r="Z8" i="86" s="1"/>
  <c r="CI7" i="94"/>
  <c r="AS7" i="94"/>
  <c r="BS159" i="99"/>
  <c r="AS159" i="99" s="1"/>
  <c r="BQ5" i="100"/>
  <c r="AQ5" i="100" s="1"/>
  <c r="P5" i="100" s="1"/>
  <c r="BC4" i="94"/>
  <c r="CS4" i="94"/>
  <c r="Z4" i="86" s="1"/>
  <c r="CQ83" i="93"/>
  <c r="P64" i="85" s="1"/>
  <c r="CP78" i="93"/>
  <c r="O95" i="85" s="1"/>
  <c r="DA68" i="93"/>
  <c r="CR48" i="93"/>
  <c r="Q42" i="85" s="1"/>
  <c r="DG43" i="93"/>
  <c r="CV32" i="93"/>
  <c r="U45" i="85" s="1"/>
  <c r="CQ26" i="93"/>
  <c r="P6" i="85" s="1"/>
  <c r="CR25" i="93"/>
  <c r="Q20" i="85" s="1"/>
  <c r="BD16" i="93"/>
  <c r="BE6" i="93"/>
  <c r="AP151" i="86"/>
  <c r="BJ137" i="100"/>
  <c r="BL59" i="99"/>
  <c r="CX148" i="94"/>
  <c r="S148" i="86"/>
  <c r="CV145" i="94"/>
  <c r="AC145" i="86" s="1"/>
  <c r="AE144" i="86"/>
  <c r="CZ143" i="94"/>
  <c r="AQ143" i="86"/>
  <c r="BH129" i="100"/>
  <c r="AH129" i="100" s="1"/>
  <c r="G129" i="100" s="1"/>
  <c r="BJ181" i="99"/>
  <c r="AJ181" i="99" s="1"/>
  <c r="BN128" i="100"/>
  <c r="BP74" i="99"/>
  <c r="AY141" i="94"/>
  <c r="BQ126" i="100"/>
  <c r="AQ126" i="100" s="1"/>
  <c r="P126" i="100" s="1"/>
  <c r="BS37" i="99"/>
  <c r="AS37" i="99" s="1"/>
  <c r="AM140" i="86"/>
  <c r="CN137" i="94"/>
  <c r="U137" i="86" s="1"/>
  <c r="CZ136" i="94"/>
  <c r="AQ135" i="86"/>
  <c r="AU135" i="86" s="1"/>
  <c r="AG135" i="86"/>
  <c r="AG134" i="86"/>
  <c r="BO321" i="99"/>
  <c r="AO321" i="99" s="1"/>
  <c r="L321" i="99" s="1"/>
  <c r="BM319" i="100"/>
  <c r="AM319" i="100" s="1"/>
  <c r="L319" i="100" s="1"/>
  <c r="AK132" i="86"/>
  <c r="AI132" i="86"/>
  <c r="CW131" i="94"/>
  <c r="P131" i="86"/>
  <c r="AO130" i="86"/>
  <c r="BQ44" i="100"/>
  <c r="BS147" i="99"/>
  <c r="AL128" i="86"/>
  <c r="BE127" i="94"/>
  <c r="CV122" i="94"/>
  <c r="AC122" i="86" s="1"/>
  <c r="CW122" i="94"/>
  <c r="P122" i="86"/>
  <c r="AD122" i="86" s="1"/>
  <c r="BH121" i="100"/>
  <c r="AH121" i="100" s="1"/>
  <c r="G121" i="100" s="1"/>
  <c r="BJ19" i="99"/>
  <c r="AJ19" i="99" s="1"/>
  <c r="BJ146" i="99"/>
  <c r="AJ146" i="99" s="1"/>
  <c r="BH117" i="100"/>
  <c r="AH117" i="100" s="1"/>
  <c r="G117" i="100" s="1"/>
  <c r="BJ316" i="100"/>
  <c r="AJ316" i="100" s="1"/>
  <c r="I316" i="100" s="1"/>
  <c r="BL318" i="99"/>
  <c r="AL318" i="99" s="1"/>
  <c r="I318" i="99" s="1"/>
  <c r="AZ116" i="94"/>
  <c r="AH115" i="86"/>
  <c r="CY114" i="94"/>
  <c r="AQ113" i="86"/>
  <c r="CZ111" i="94"/>
  <c r="AB111" i="86"/>
  <c r="AP111" i="86" s="1"/>
  <c r="CS110" i="94"/>
  <c r="BS113" i="100"/>
  <c r="AS113" i="100" s="1"/>
  <c r="R113" i="100" s="1"/>
  <c r="BU105" i="99"/>
  <c r="AU105" i="99" s="1"/>
  <c r="CZ106" i="94"/>
  <c r="AB106" i="86"/>
  <c r="AP106" i="86" s="1"/>
  <c r="BS151" i="100"/>
  <c r="BU70" i="99"/>
  <c r="BJ41" i="99"/>
  <c r="AJ41" i="99" s="1"/>
  <c r="BH150" i="100"/>
  <c r="AH150" i="100" s="1"/>
  <c r="G150" i="100" s="1"/>
  <c r="CX103" i="94"/>
  <c r="V103" i="86"/>
  <c r="CZ102" i="94"/>
  <c r="AB102" i="86"/>
  <c r="AP102" i="86" s="1"/>
  <c r="CW101" i="94"/>
  <c r="Q101" i="86"/>
  <c r="AE101" i="86" s="1"/>
  <c r="CY100" i="94"/>
  <c r="Y100" i="86"/>
  <c r="AM100" i="86" s="1"/>
  <c r="CY97" i="94"/>
  <c r="Z97" i="86"/>
  <c r="CR95" i="94"/>
  <c r="Y95" i="86" s="1"/>
  <c r="BQ98" i="100"/>
  <c r="BS69" i="99"/>
  <c r="CZ91" i="94"/>
  <c r="AB91" i="86"/>
  <c r="CZ90" i="94"/>
  <c r="AB90" i="86"/>
  <c r="AP90" i="86" s="1"/>
  <c r="BH208" i="100"/>
  <c r="AH208" i="100" s="1"/>
  <c r="G208" i="100" s="1"/>
  <c r="BJ189" i="99"/>
  <c r="AJ189" i="99" s="1"/>
  <c r="CX85" i="94"/>
  <c r="R85" i="86"/>
  <c r="AZ84" i="94"/>
  <c r="CU82" i="94"/>
  <c r="AB82" i="86" s="1"/>
  <c r="BQ206" i="100"/>
  <c r="AQ206" i="100" s="1"/>
  <c r="P206" i="100" s="1"/>
  <c r="BS34" i="99"/>
  <c r="AS34" i="99" s="1"/>
  <c r="P34" i="99" s="1"/>
  <c r="CW78" i="94"/>
  <c r="Q78" i="86"/>
  <c r="CZ78" i="94"/>
  <c r="AB78" i="86"/>
  <c r="CQ77" i="94"/>
  <c r="BB77" i="94"/>
  <c r="CQ76" i="94"/>
  <c r="BH75" i="100"/>
  <c r="AH75" i="100" s="1"/>
  <c r="G75" i="100" s="1"/>
  <c r="BJ154" i="99"/>
  <c r="AJ154" i="99" s="1"/>
  <c r="BQ74" i="100"/>
  <c r="AQ74" i="100" s="1"/>
  <c r="P74" i="100" s="1"/>
  <c r="BS174" i="99"/>
  <c r="AS174" i="99" s="1"/>
  <c r="P174" i="99" s="1"/>
  <c r="BJ73" i="100"/>
  <c r="BL47" i="99"/>
  <c r="AE68" i="86"/>
  <c r="CP68" i="94"/>
  <c r="W68" i="86" s="1"/>
  <c r="AZ68" i="94"/>
  <c r="BO68" i="100"/>
  <c r="AO68" i="100" s="1"/>
  <c r="N68" i="100" s="1"/>
  <c r="BQ32" i="99"/>
  <c r="AQ32" i="99" s="1"/>
  <c r="BP65" i="100"/>
  <c r="AP65" i="100" s="1"/>
  <c r="O65" i="100" s="1"/>
  <c r="BR153" i="99"/>
  <c r="AR153" i="99" s="1"/>
  <c r="CM64" i="94"/>
  <c r="T64" i="86" s="1"/>
  <c r="AW64" i="94"/>
  <c r="BS266" i="100"/>
  <c r="AS266" i="100" s="1"/>
  <c r="R266" i="100" s="1"/>
  <c r="BU265" i="99"/>
  <c r="AU265" i="99" s="1"/>
  <c r="R265" i="99" s="1"/>
  <c r="BS156" i="100"/>
  <c r="BU228" i="99"/>
  <c r="BK156" i="100"/>
  <c r="BM228" i="99"/>
  <c r="CY56" i="94"/>
  <c r="X56" i="86"/>
  <c r="Y54" i="86"/>
  <c r="AD54" i="86"/>
  <c r="CZ53" i="94"/>
  <c r="AB53" i="86"/>
  <c r="CW51" i="94"/>
  <c r="P51" i="86"/>
  <c r="AD51" i="86" s="1"/>
  <c r="BC49" i="94"/>
  <c r="CS49" i="94"/>
  <c r="Z49" i="86" s="1"/>
  <c r="AG48" i="86"/>
  <c r="BP49" i="100"/>
  <c r="AP49" i="100" s="1"/>
  <c r="O49" i="100" s="1"/>
  <c r="BR46" i="99"/>
  <c r="AR46" i="99" s="1"/>
  <c r="AT44" i="94"/>
  <c r="P43" i="86"/>
  <c r="CW43" i="94"/>
  <c r="BS39" i="100"/>
  <c r="AS39" i="100" s="1"/>
  <c r="R39" i="100" s="1"/>
  <c r="BU167" i="99"/>
  <c r="AU167" i="99" s="1"/>
  <c r="BH39" i="100"/>
  <c r="AH39" i="100" s="1"/>
  <c r="G39" i="100" s="1"/>
  <c r="BJ167" i="99"/>
  <c r="AJ167" i="99" s="1"/>
  <c r="BP38" i="100"/>
  <c r="BR166" i="99"/>
  <c r="AU40" i="86"/>
  <c r="AY40" i="86"/>
  <c r="BR37" i="100"/>
  <c r="BT132" i="99"/>
  <c r="CS37" i="94"/>
  <c r="Z37" i="86" s="1"/>
  <c r="BC37" i="94"/>
  <c r="CK37" i="94"/>
  <c r="R37" i="86" s="1"/>
  <c r="AU37" i="94"/>
  <c r="AY34" i="94"/>
  <c r="CO34" i="94"/>
  <c r="V34" i="86" s="1"/>
  <c r="BJ135" i="99"/>
  <c r="AJ135" i="99" s="1"/>
  <c r="BH145" i="100"/>
  <c r="AH145" i="100" s="1"/>
  <c r="G145" i="100" s="1"/>
  <c r="AZ27" i="94"/>
  <c r="CP27" i="94"/>
  <c r="W27" i="86" s="1"/>
  <c r="AX26" i="94"/>
  <c r="CN26" i="94"/>
  <c r="U26" i="86" s="1"/>
  <c r="BK106" i="99"/>
  <c r="AK106" i="99" s="1"/>
  <c r="BI142" i="100"/>
  <c r="AI142" i="100" s="1"/>
  <c r="H142" i="100" s="1"/>
  <c r="CP23" i="94"/>
  <c r="W23" i="86" s="1"/>
  <c r="AZ23" i="94"/>
  <c r="CZ18" i="94"/>
  <c r="AB18" i="86"/>
  <c r="BB17" i="94"/>
  <c r="CR17" i="94"/>
  <c r="Y17" i="86" s="1"/>
  <c r="CJ17" i="94"/>
  <c r="Q17" i="86" s="1"/>
  <c r="AT17" i="94"/>
  <c r="BP16" i="100"/>
  <c r="BR160" i="99"/>
  <c r="BC12" i="94"/>
  <c r="BE2" i="94"/>
  <c r="CU2" i="94"/>
  <c r="AB2" i="86" s="1"/>
  <c r="BD92" i="93"/>
  <c r="CR85" i="93"/>
  <c r="Q23" i="85" s="1"/>
  <c r="CW49" i="93"/>
  <c r="CQ25" i="93"/>
  <c r="P20" i="85" s="1"/>
  <c r="CO20" i="93"/>
  <c r="BC16" i="93"/>
  <c r="CP2" i="93"/>
  <c r="O49" i="85" s="1"/>
  <c r="BS137" i="100"/>
  <c r="BU59" i="99"/>
  <c r="BS59" i="99"/>
  <c r="BQ137" i="100"/>
  <c r="AQ150" i="86"/>
  <c r="BN129" i="100"/>
  <c r="AN129" i="100" s="1"/>
  <c r="M129" i="100" s="1"/>
  <c r="BP181" i="99"/>
  <c r="AP181" i="99" s="1"/>
  <c r="BG128" i="100"/>
  <c r="BI74" i="99"/>
  <c r="AR142" i="86"/>
  <c r="AV142" i="86"/>
  <c r="BP126" i="100"/>
  <c r="AP126" i="100" s="1"/>
  <c r="O126" i="100" s="1"/>
  <c r="BR37" i="99"/>
  <c r="AR37" i="99" s="1"/>
  <c r="AL140" i="86"/>
  <c r="CV137" i="94"/>
  <c r="AC137" i="86" s="1"/>
  <c r="AV137" i="86"/>
  <c r="AR137" i="86"/>
  <c r="BI43" i="99"/>
  <c r="BG123" i="100"/>
  <c r="AH136" i="86"/>
  <c r="BR161" i="100"/>
  <c r="BT223" i="99"/>
  <c r="CZ133" i="94"/>
  <c r="AJ132" i="86"/>
  <c r="AH132" i="86"/>
  <c r="AN130" i="86"/>
  <c r="CZ130" i="94"/>
  <c r="AB130" i="86"/>
  <c r="BO44" i="100"/>
  <c r="BQ147" i="99"/>
  <c r="AK128" i="86"/>
  <c r="BM42" i="100"/>
  <c r="AM42" i="100" s="1"/>
  <c r="L42" i="100" s="1"/>
  <c r="BO148" i="99"/>
  <c r="AO148" i="99" s="1"/>
  <c r="AX123" i="94"/>
  <c r="CZ120" i="94"/>
  <c r="AD120" i="86"/>
  <c r="CZ117" i="94"/>
  <c r="CX117" i="94"/>
  <c r="R117" i="86"/>
  <c r="CW116" i="94"/>
  <c r="Q116" i="86"/>
  <c r="AE116" i="86" s="1"/>
  <c r="AO115" i="86"/>
  <c r="AG115" i="86"/>
  <c r="BO118" i="100"/>
  <c r="BQ18" i="99"/>
  <c r="AP113" i="86"/>
  <c r="BP114" i="100"/>
  <c r="AP114" i="100" s="1"/>
  <c r="O114" i="100" s="1"/>
  <c r="BR57" i="99"/>
  <c r="AR57" i="99" s="1"/>
  <c r="CZ112" i="94"/>
  <c r="AB112" i="86"/>
  <c r="BS110" i="100"/>
  <c r="BU67" i="99"/>
  <c r="BM110" i="100"/>
  <c r="BO67" i="99"/>
  <c r="AP110" i="86"/>
  <c r="CU108" i="94"/>
  <c r="BE107" i="94"/>
  <c r="AD105" i="86"/>
  <c r="CZ105" i="94"/>
  <c r="AB105" i="86"/>
  <c r="AL104" i="86"/>
  <c r="CW102" i="94"/>
  <c r="P102" i="86"/>
  <c r="AD102" i="86" s="1"/>
  <c r="BP106" i="100"/>
  <c r="AP106" i="100" s="1"/>
  <c r="O106" i="100" s="1"/>
  <c r="BR155" i="99"/>
  <c r="AR155" i="99" s="1"/>
  <c r="CU98" i="94"/>
  <c r="CW97" i="94"/>
  <c r="P97" i="86"/>
  <c r="CY93" i="94"/>
  <c r="AA93" i="86"/>
  <c r="AO93" i="86" s="1"/>
  <c r="CW93" i="94"/>
  <c r="P93" i="86"/>
  <c r="AD93" i="86" s="1"/>
  <c r="AD90" i="86"/>
  <c r="CZ88" i="94"/>
  <c r="AB88" i="86"/>
  <c r="BD88" i="94"/>
  <c r="CU87" i="94"/>
  <c r="BD83" i="94"/>
  <c r="BR83" i="94" s="1"/>
  <c r="M83" i="86" s="1"/>
  <c r="AO83" i="86" s="1"/>
  <c r="CZ83" i="94"/>
  <c r="AB83" i="86"/>
  <c r="BR34" i="99"/>
  <c r="AR34" i="99" s="1"/>
  <c r="O34" i="99" s="1"/>
  <c r="BP206" i="100"/>
  <c r="AP206" i="100" s="1"/>
  <c r="O206" i="100" s="1"/>
  <c r="AL79" i="86"/>
  <c r="AQ73" i="86"/>
  <c r="AL72" i="86"/>
  <c r="BU171" i="99"/>
  <c r="BS71" i="100"/>
  <c r="BG71" i="100"/>
  <c r="BI171" i="99"/>
  <c r="AV68" i="86"/>
  <c r="AR68" i="86"/>
  <c r="BN68" i="100"/>
  <c r="AN68" i="100" s="1"/>
  <c r="M68" i="100" s="1"/>
  <c r="BP32" i="99"/>
  <c r="AP32" i="99" s="1"/>
  <c r="AL65" i="86"/>
  <c r="BM65" i="100"/>
  <c r="AM65" i="100" s="1"/>
  <c r="L65" i="100" s="1"/>
  <c r="BO153" i="99"/>
  <c r="AO153" i="99" s="1"/>
  <c r="CQ63" i="94"/>
  <c r="X63" i="86" s="1"/>
  <c r="BA63" i="94"/>
  <c r="BO63" i="94" s="1"/>
  <c r="J63" i="86" s="1"/>
  <c r="AL63" i="86" s="1"/>
  <c r="BN283" i="100"/>
  <c r="AN283" i="100" s="1"/>
  <c r="M283" i="100" s="1"/>
  <c r="AT62" i="86"/>
  <c r="BP281" i="99"/>
  <c r="AP281" i="99" s="1"/>
  <c r="M281" i="99" s="1"/>
  <c r="CW57" i="94"/>
  <c r="P57" i="86"/>
  <c r="BQ58" i="100"/>
  <c r="AQ58" i="100" s="1"/>
  <c r="P58" i="100" s="1"/>
  <c r="BS170" i="99"/>
  <c r="AS170" i="99" s="1"/>
  <c r="CT53" i="94"/>
  <c r="AA53" i="86" s="1"/>
  <c r="BD53" i="94"/>
  <c r="CL53" i="94"/>
  <c r="S53" i="86" s="1"/>
  <c r="AV53" i="94"/>
  <c r="AM51" i="86"/>
  <c r="BB49" i="94"/>
  <c r="BP49" i="94" s="1"/>
  <c r="K49" i="86" s="1"/>
  <c r="CR49" i="94"/>
  <c r="Y49" i="86" s="1"/>
  <c r="BI50" i="100"/>
  <c r="BK83" i="99"/>
  <c r="AB46" i="86"/>
  <c r="CZ46" i="94"/>
  <c r="BS40" i="100"/>
  <c r="AS40" i="100" s="1"/>
  <c r="R40" i="100" s="1"/>
  <c r="BU168" i="99"/>
  <c r="AU168" i="99" s="1"/>
  <c r="AY42" i="86"/>
  <c r="AU42" i="86"/>
  <c r="BR39" i="100"/>
  <c r="AR39" i="100" s="1"/>
  <c r="Q39" i="100" s="1"/>
  <c r="AF39" i="100" s="1"/>
  <c r="BT167" i="99"/>
  <c r="AT167" i="99" s="1"/>
  <c r="BQ37" i="100"/>
  <c r="BS132" i="99"/>
  <c r="AX39" i="94"/>
  <c r="CN39" i="94"/>
  <c r="U39" i="86" s="1"/>
  <c r="BB37" i="94"/>
  <c r="CR37" i="94"/>
  <c r="Y37" i="86" s="1"/>
  <c r="AX34" i="94"/>
  <c r="CN34" i="94"/>
  <c r="CO33" i="94"/>
  <c r="V33" i="86" s="1"/>
  <c r="AY33" i="94"/>
  <c r="AB32" i="86"/>
  <c r="CZ32" i="94"/>
  <c r="AQ32" i="86"/>
  <c r="CZ26" i="94"/>
  <c r="AB26" i="86"/>
  <c r="AU25" i="94"/>
  <c r="CK25" i="94"/>
  <c r="R25" i="86" s="1"/>
  <c r="AB19" i="86"/>
  <c r="CZ19" i="94"/>
  <c r="BA17" i="94"/>
  <c r="CQ17" i="94"/>
  <c r="X17" i="86" s="1"/>
  <c r="CI17" i="94"/>
  <c r="P17" i="86" s="1"/>
  <c r="AS17" i="94"/>
  <c r="CW15" i="94"/>
  <c r="P15" i="86"/>
  <c r="CL4" i="94"/>
  <c r="S4" i="86" s="1"/>
  <c r="BD2" i="94"/>
  <c r="CT2" i="94"/>
  <c r="AA2" i="86" s="1"/>
  <c r="AM65" i="86"/>
  <c r="AK61" i="86"/>
  <c r="AO59" i="86"/>
  <c r="AO58" i="86"/>
  <c r="AG58" i="86"/>
  <c r="CW55" i="94"/>
  <c r="CS54" i="94"/>
  <c r="Z54" i="86" s="1"/>
  <c r="CN53" i="94"/>
  <c r="U53" i="86" s="1"/>
  <c r="CO52" i="94"/>
  <c r="V52" i="86" s="1"/>
  <c r="AX52" i="94"/>
  <c r="CY52" i="94"/>
  <c r="X52" i="86"/>
  <c r="CW52" i="94"/>
  <c r="P52" i="86"/>
  <c r="AP51" i="86"/>
  <c r="CU49" i="94"/>
  <c r="AW49" i="94"/>
  <c r="BD48" i="94"/>
  <c r="AT48" i="94"/>
  <c r="CS46" i="94"/>
  <c r="Z46" i="86" s="1"/>
  <c r="CY45" i="94"/>
  <c r="X45" i="86"/>
  <c r="AN43" i="86"/>
  <c r="AD42" i="86"/>
  <c r="CZ41" i="94"/>
  <c r="AB41" i="86"/>
  <c r="AP41" i="86" s="1"/>
  <c r="CK41" i="94"/>
  <c r="R41" i="86" s="1"/>
  <c r="AQ41" i="86"/>
  <c r="CX40" i="94"/>
  <c r="AJ40" i="86"/>
  <c r="AM39" i="86"/>
  <c r="CY38" i="94"/>
  <c r="Y38" i="86"/>
  <c r="AM38" i="86" s="1"/>
  <c r="CZ37" i="94"/>
  <c r="AW35" i="94"/>
  <c r="CZ34" i="94"/>
  <c r="AB34" i="86"/>
  <c r="CI34" i="94"/>
  <c r="CS33" i="94"/>
  <c r="CM31" i="94"/>
  <c r="T31" i="86" s="1"/>
  <c r="AP30" i="86"/>
  <c r="AP29" i="86"/>
  <c r="AZ25" i="94"/>
  <c r="CX24" i="94"/>
  <c r="T24" i="86"/>
  <c r="AH24" i="86" s="1"/>
  <c r="AQ24" i="86"/>
  <c r="AG24" i="86"/>
  <c r="CK22" i="94"/>
  <c r="CV21" i="94"/>
  <c r="AC21" i="86" s="1"/>
  <c r="CK17" i="94"/>
  <c r="R17" i="86" s="1"/>
  <c r="CX16" i="94"/>
  <c r="CP16" i="94"/>
  <c r="W16" i="86" s="1"/>
  <c r="AM16" i="86"/>
  <c r="CR15" i="94"/>
  <c r="Y15" i="86" s="1"/>
  <c r="CQ14" i="94"/>
  <c r="X14" i="86" s="1"/>
  <c r="AP14" i="86"/>
  <c r="AQ13" i="86"/>
  <c r="AG13" i="86"/>
  <c r="CP12" i="94"/>
  <c r="W12" i="86" s="1"/>
  <c r="BE11" i="94"/>
  <c r="BS11" i="94" s="1"/>
  <c r="N11" i="86" s="1"/>
  <c r="AP11" i="86" s="1"/>
  <c r="CM7" i="94"/>
  <c r="T7" i="86" s="1"/>
  <c r="CZ6" i="94"/>
  <c r="CO6" i="94"/>
  <c r="V6" i="86" s="1"/>
  <c r="AP6" i="86"/>
  <c r="AE6" i="86"/>
  <c r="CW5" i="94"/>
  <c r="AQ5" i="86"/>
  <c r="CW4" i="94"/>
  <c r="Q4" i="86"/>
  <c r="AY4" i="94"/>
  <c r="BE3" i="94"/>
  <c r="CV2" i="94"/>
  <c r="AC2" i="86" s="1"/>
  <c r="BS27" i="100"/>
  <c r="BU136" i="99"/>
  <c r="AL39" i="86"/>
  <c r="BJ3" i="99"/>
  <c r="AJ3" i="99" s="1"/>
  <c r="BH26" i="100"/>
  <c r="AH26" i="100" s="1"/>
  <c r="G26" i="100" s="1"/>
  <c r="AD38" i="86"/>
  <c r="AE37" i="86"/>
  <c r="BN19" i="100"/>
  <c r="BP81" i="99"/>
  <c r="BQ17" i="100"/>
  <c r="BS39" i="99"/>
  <c r="AE32" i="86"/>
  <c r="BO148" i="100"/>
  <c r="AO148" i="100" s="1"/>
  <c r="N148" i="100" s="1"/>
  <c r="BQ130" i="99"/>
  <c r="AQ130" i="99" s="1"/>
  <c r="BQ148" i="100"/>
  <c r="AQ148" i="100" s="1"/>
  <c r="P148" i="100" s="1"/>
  <c r="BS130" i="99"/>
  <c r="AS130" i="99" s="1"/>
  <c r="BJ148" i="100"/>
  <c r="AJ148" i="100" s="1"/>
  <c r="I148" i="100" s="1"/>
  <c r="BL130" i="99"/>
  <c r="AL130" i="99" s="1"/>
  <c r="CX29" i="94"/>
  <c r="S29" i="86"/>
  <c r="AG29" i="86" s="1"/>
  <c r="BS131" i="99"/>
  <c r="BQ147" i="100"/>
  <c r="AP28" i="86"/>
  <c r="CY25" i="94"/>
  <c r="X25" i="86"/>
  <c r="CY18" i="94"/>
  <c r="AA18" i="86"/>
  <c r="AO14" i="86"/>
  <c r="BQ11" i="100"/>
  <c r="AQ11" i="100" s="1"/>
  <c r="P11" i="100" s="1"/>
  <c r="BS58" i="99"/>
  <c r="AS58" i="99" s="1"/>
  <c r="CW9" i="94"/>
  <c r="P9" i="86"/>
  <c r="W8" i="86"/>
  <c r="AY8" i="94"/>
  <c r="AO6" i="86"/>
  <c r="AR6" i="86"/>
  <c r="AV6" i="86"/>
  <c r="BG6" i="100"/>
  <c r="AG6" i="100" s="1"/>
  <c r="F6" i="100" s="1"/>
  <c r="BI151" i="99"/>
  <c r="AI151" i="99" s="1"/>
  <c r="AJ6" i="86"/>
  <c r="AO3" i="86"/>
  <c r="BO156" i="100"/>
  <c r="BQ228" i="99"/>
  <c r="AL55" i="86"/>
  <c r="CW53" i="94"/>
  <c r="P53" i="86"/>
  <c r="CL52" i="94"/>
  <c r="S52" i="86" s="1"/>
  <c r="BB48" i="94"/>
  <c r="CZ48" i="94"/>
  <c r="AB48" i="86"/>
  <c r="AP48" i="86" s="1"/>
  <c r="X46" i="86"/>
  <c r="AO44" i="86"/>
  <c r="BO39" i="100"/>
  <c r="AO39" i="100" s="1"/>
  <c r="N39" i="100" s="1"/>
  <c r="BQ167" i="99"/>
  <c r="AQ167" i="99" s="1"/>
  <c r="CW41" i="94"/>
  <c r="P41" i="86"/>
  <c r="AD41" i="86" s="1"/>
  <c r="AD37" i="86"/>
  <c r="CT36" i="94"/>
  <c r="AA36" i="86" s="1"/>
  <c r="R34" i="86"/>
  <c r="AD32" i="86"/>
  <c r="CV31" i="94"/>
  <c r="AN30" i="86"/>
  <c r="AF30" i="86"/>
  <c r="AK29" i="86"/>
  <c r="CP26" i="94"/>
  <c r="W26" i="86" s="1"/>
  <c r="CZ24" i="94"/>
  <c r="AB24" i="86"/>
  <c r="AP24" i="86" s="1"/>
  <c r="CZ23" i="94"/>
  <c r="AB23" i="86"/>
  <c r="CZ22" i="94"/>
  <c r="AB22" i="86"/>
  <c r="BC21" i="94"/>
  <c r="CW18" i="94"/>
  <c r="P18" i="86"/>
  <c r="CS17" i="94"/>
  <c r="Z17" i="86" s="1"/>
  <c r="CP15" i="94"/>
  <c r="W15" i="86" s="1"/>
  <c r="CO14" i="94"/>
  <c r="V14" i="86" s="1"/>
  <c r="CX11" i="94"/>
  <c r="CU7" i="94"/>
  <c r="AB7" i="86" s="1"/>
  <c r="CZ5" i="94"/>
  <c r="AB5" i="86"/>
  <c r="AP5" i="86" s="1"/>
  <c r="BJ159" i="99"/>
  <c r="AJ159" i="99" s="1"/>
  <c r="BH5" i="100"/>
  <c r="AH5" i="100" s="1"/>
  <c r="G5" i="100" s="1"/>
  <c r="AE4" i="86"/>
  <c r="CY2" i="94"/>
  <c r="X2" i="86"/>
  <c r="AN62" i="86"/>
  <c r="AH61" i="86"/>
  <c r="CX58" i="94"/>
  <c r="V58" i="86"/>
  <c r="AJ58" i="86" s="1"/>
  <c r="AL58" i="86"/>
  <c r="CP54" i="94"/>
  <c r="W54" i="86" s="1"/>
  <c r="AK54" i="86" s="1"/>
  <c r="CZ52" i="94"/>
  <c r="AC52" i="86"/>
  <c r="AT42" i="86"/>
  <c r="AX42" i="86"/>
  <c r="BN39" i="100"/>
  <c r="AN39" i="100" s="1"/>
  <c r="M39" i="100" s="1"/>
  <c r="BP167" i="99"/>
  <c r="AP167" i="99" s="1"/>
  <c r="CI40" i="94"/>
  <c r="P40" i="86" s="1"/>
  <c r="AG40" i="86"/>
  <c r="AO38" i="86"/>
  <c r="AH38" i="86"/>
  <c r="CJ35" i="94"/>
  <c r="Q35" i="86" s="1"/>
  <c r="CP34" i="94"/>
  <c r="W34" i="86" s="1"/>
  <c r="CY34" i="94"/>
  <c r="Y34" i="86"/>
  <c r="CP32" i="94"/>
  <c r="W32" i="86" s="1"/>
  <c r="CI29" i="94"/>
  <c r="CQ28" i="94"/>
  <c r="Y27" i="86"/>
  <c r="AP27" i="86"/>
  <c r="CX27" i="94"/>
  <c r="R27" i="86"/>
  <c r="CL25" i="94"/>
  <c r="S25" i="86" s="1"/>
  <c r="CR22" i="94"/>
  <c r="Y22" i="86" s="1"/>
  <c r="BB21" i="94"/>
  <c r="CL20" i="94"/>
  <c r="S20" i="86" s="1"/>
  <c r="AZ20" i="94"/>
  <c r="CZ16" i="94"/>
  <c r="AB16" i="86"/>
  <c r="AP16" i="86" s="1"/>
  <c r="AV16" i="94"/>
  <c r="AM6" i="86"/>
  <c r="AV5" i="86"/>
  <c r="AR5" i="86"/>
  <c r="BG5" i="100"/>
  <c r="AG5" i="100" s="1"/>
  <c r="F5" i="100" s="1"/>
  <c r="BI159" i="99"/>
  <c r="AI159" i="99" s="1"/>
  <c r="AV4" i="86"/>
  <c r="AR4" i="86"/>
  <c r="BG4" i="100"/>
  <c r="BI158" i="99"/>
  <c r="AQ65" i="86"/>
  <c r="CX62" i="94"/>
  <c r="W62" i="86"/>
  <c r="AK62" i="86" s="1"/>
  <c r="AM62" i="86"/>
  <c r="AG61" i="86"/>
  <c r="AK58" i="86"/>
  <c r="CY55" i="94"/>
  <c r="Z55" i="86"/>
  <c r="AN55" i="86" s="1"/>
  <c r="AD55" i="86"/>
  <c r="CY51" i="94"/>
  <c r="AA51" i="86"/>
  <c r="AO51" i="86" s="1"/>
  <c r="R51" i="86"/>
  <c r="X49" i="86"/>
  <c r="AL49" i="86"/>
  <c r="CY47" i="94"/>
  <c r="X47" i="86"/>
  <c r="CW47" i="94"/>
  <c r="P47" i="86"/>
  <c r="AO42" i="86"/>
  <c r="AF40" i="86"/>
  <c r="CZ38" i="94"/>
  <c r="CK38" i="94"/>
  <c r="R38" i="86" s="1"/>
  <c r="AZ36" i="94"/>
  <c r="CY36" i="94"/>
  <c r="X36" i="86"/>
  <c r="CW36" i="94"/>
  <c r="P36" i="86"/>
  <c r="CT31" i="94"/>
  <c r="AA31" i="86" s="1"/>
  <c r="CX30" i="94"/>
  <c r="R30" i="86"/>
  <c r="CQ27" i="94"/>
  <c r="X27" i="86" s="1"/>
  <c r="AL27" i="86" s="1"/>
  <c r="AW27" i="94"/>
  <c r="AM27" i="86"/>
  <c r="AV26" i="94"/>
  <c r="CW26" i="94"/>
  <c r="P26" i="86"/>
  <c r="T25" i="86"/>
  <c r="AO24" i="86"/>
  <c r="CN21" i="94"/>
  <c r="U21" i="86" s="1"/>
  <c r="CN19" i="94"/>
  <c r="U19" i="86" s="1"/>
  <c r="AU13" i="94"/>
  <c r="BI13" i="94" s="1"/>
  <c r="D13" i="86" s="1"/>
  <c r="AF13" i="86" s="1"/>
  <c r="Q12" i="86"/>
  <c r="CN10" i="94"/>
  <c r="U10" i="86" s="1"/>
  <c r="CP9" i="94"/>
  <c r="W9" i="86" s="1"/>
  <c r="CM8" i="94"/>
  <c r="T8" i="86" s="1"/>
  <c r="CS7" i="94"/>
  <c r="AL6" i="86"/>
  <c r="AX6" i="86" s="1"/>
  <c r="CY5" i="94"/>
  <c r="Z5" i="86"/>
  <c r="AN5" i="86" s="1"/>
  <c r="AM5" i="86"/>
  <c r="CW3" i="94"/>
  <c r="P3" i="86"/>
  <c r="AD3" i="86" s="1"/>
  <c r="AE51" i="86"/>
  <c r="CW50" i="94"/>
  <c r="P50" i="86"/>
  <c r="BO38" i="100"/>
  <c r="BQ166" i="99"/>
  <c r="CZ39" i="94"/>
  <c r="AB39" i="86"/>
  <c r="AP39" i="86" s="1"/>
  <c r="AR39" i="86"/>
  <c r="AV39" i="86"/>
  <c r="BG27" i="100"/>
  <c r="BI136" i="99"/>
  <c r="AL38" i="86"/>
  <c r="CP37" i="94"/>
  <c r="W37" i="86" s="1"/>
  <c r="CL33" i="94"/>
  <c r="S33" i="86" s="1"/>
  <c r="AJ29" i="86"/>
  <c r="CZ25" i="94"/>
  <c r="AB25" i="86"/>
  <c r="AK24" i="86"/>
  <c r="CW19" i="94"/>
  <c r="Q19" i="86"/>
  <c r="AE16" i="86"/>
  <c r="CI12" i="94"/>
  <c r="P12" i="86" s="1"/>
  <c r="CW11" i="94"/>
  <c r="P11" i="86"/>
  <c r="AH11" i="86"/>
  <c r="AL11" i="86"/>
  <c r="CZ8" i="94"/>
  <c r="AC8" i="86"/>
  <c r="AP8" i="86"/>
  <c r="CY6" i="94"/>
  <c r="Y6" i="86"/>
  <c r="AL5" i="86"/>
  <c r="S40" i="105"/>
  <c r="I96" i="103"/>
  <c r="V96" i="103" s="1"/>
  <c r="H148" i="99"/>
  <c r="D42" i="104"/>
  <c r="Q42" i="104" s="1"/>
  <c r="S58" i="105"/>
  <c r="AJ87" i="85"/>
  <c r="P42" i="105"/>
  <c r="C97" i="103"/>
  <c r="P97" i="103" s="1"/>
  <c r="AB16" i="85"/>
  <c r="W40" i="105"/>
  <c r="Z27" i="85"/>
  <c r="N40" i="104"/>
  <c r="AA40" i="104" s="1"/>
  <c r="F97" i="103"/>
  <c r="S97" i="103" s="1"/>
  <c r="AJ74" i="85"/>
  <c r="AG93" i="85"/>
  <c r="AF69" i="85"/>
  <c r="AC88" i="85"/>
  <c r="AF59" i="85"/>
  <c r="AD87" i="85"/>
  <c r="AK80" i="85"/>
  <c r="AF58" i="85"/>
  <c r="AJ44" i="85"/>
  <c r="Z70" i="85"/>
  <c r="AH48" i="85"/>
  <c r="AH4" i="85"/>
  <c r="BC13" i="100" s="1"/>
  <c r="AF17" i="85"/>
  <c r="AJ19" i="85"/>
  <c r="AK52" i="85"/>
  <c r="AE37" i="85"/>
  <c r="AH101" i="85"/>
  <c r="AK68" i="85"/>
  <c r="AJ63" i="85"/>
  <c r="AB39" i="85"/>
  <c r="AF55" i="85"/>
  <c r="AD79" i="85"/>
  <c r="AH30" i="85"/>
  <c r="Z30" i="85"/>
  <c r="Z81" i="85"/>
  <c r="AE13" i="85"/>
  <c r="AG58" i="85"/>
  <c r="BB150" i="100" s="1"/>
  <c r="AC38" i="85"/>
  <c r="AK88" i="85"/>
  <c r="AK45" i="85"/>
  <c r="AJ9" i="85"/>
  <c r="Z9" i="85"/>
  <c r="AG32" i="85"/>
  <c r="AC16" i="85"/>
  <c r="AJ57" i="85"/>
  <c r="AJ24" i="85"/>
  <c r="AF75" i="85"/>
  <c r="AC8" i="85"/>
  <c r="Z74" i="85"/>
  <c r="AH51" i="85"/>
  <c r="AG71" i="85"/>
  <c r="BB164" i="100" s="1"/>
  <c r="AO164" i="100" s="1"/>
  <c r="N164" i="100" s="1"/>
  <c r="AF31" i="85"/>
  <c r="AE33" i="85"/>
  <c r="AZ41" i="100" s="1"/>
  <c r="AH34" i="85"/>
  <c r="BC31" i="100" s="1"/>
  <c r="AP31" i="100" s="1"/>
  <c r="O31" i="100" s="1"/>
  <c r="AC97" i="85"/>
  <c r="AB91" i="85"/>
  <c r="AE101" i="85"/>
  <c r="AZ61" i="100" s="1"/>
  <c r="AM61" i="100" s="1"/>
  <c r="L61" i="100" s="1"/>
  <c r="AK75" i="85"/>
  <c r="Z44" i="85"/>
  <c r="AF8" i="85"/>
  <c r="AI73" i="85"/>
  <c r="AJ73" i="85"/>
  <c r="AC101" i="85"/>
  <c r="AG92" i="85"/>
  <c r="AA88" i="85"/>
  <c r="AG88" i="85"/>
  <c r="BD132" i="99" s="1"/>
  <c r="AF68" i="85"/>
  <c r="AG47" i="85"/>
  <c r="BB32" i="100" s="1"/>
  <c r="AO32" i="100" s="1"/>
  <c r="N32" i="100" s="1"/>
  <c r="AE39" i="85"/>
  <c r="BB224" i="99" s="1"/>
  <c r="AO224" i="99" s="1"/>
  <c r="L224" i="99" s="1"/>
  <c r="AG53" i="85"/>
  <c r="Z80" i="85"/>
  <c r="AK7" i="85"/>
  <c r="AG64" i="85"/>
  <c r="AG59" i="85"/>
  <c r="BB149" i="100" s="1"/>
  <c r="AE5" i="85"/>
  <c r="AZ70" i="100" s="1"/>
  <c r="AM70" i="100" s="1"/>
  <c r="L70" i="100" s="1"/>
  <c r="AI77" i="85"/>
  <c r="AE54" i="85"/>
  <c r="AZ99" i="100" s="1"/>
  <c r="AD8" i="85"/>
  <c r="Z43" i="85"/>
  <c r="AF73" i="85"/>
  <c r="AE71" i="85"/>
  <c r="AZ164" i="100" s="1"/>
  <c r="AM164" i="100" s="1"/>
  <c r="L164" i="100" s="1"/>
  <c r="AD96" i="85"/>
  <c r="AK101" i="85"/>
  <c r="AE84" i="85"/>
  <c r="AZ60" i="100" s="1"/>
  <c r="AF92" i="85"/>
  <c r="AK12" i="85"/>
  <c r="AC12" i="85"/>
  <c r="AH67" i="85"/>
  <c r="AF47" i="85"/>
  <c r="AF94" i="85"/>
  <c r="AD39" i="85"/>
  <c r="AH6" i="85"/>
  <c r="BC25" i="100" s="1"/>
  <c r="AP25" i="100" s="1"/>
  <c r="O25" i="100" s="1"/>
  <c r="Z6" i="85"/>
  <c r="Z20" i="85"/>
  <c r="AE97" i="85"/>
  <c r="BB131" i="99" s="1"/>
  <c r="Z65" i="85"/>
  <c r="AE79" i="85"/>
  <c r="AJ82" i="85"/>
  <c r="AJ3" i="85"/>
  <c r="AB3" i="85"/>
  <c r="AC32" i="85"/>
  <c r="AH66" i="85"/>
  <c r="AK54" i="85"/>
  <c r="AE10" i="85"/>
  <c r="AI68" i="85"/>
  <c r="AF6" i="85"/>
  <c r="AD97" i="85"/>
  <c r="AK4" i="85"/>
  <c r="AC22" i="85"/>
  <c r="AH22" i="85"/>
  <c r="AB14" i="85"/>
  <c r="AB100" i="85"/>
  <c r="AJ85" i="85"/>
  <c r="AB85" i="85"/>
  <c r="AF52" i="85"/>
  <c r="AJ59" i="85"/>
  <c r="AG56" i="85"/>
  <c r="BB107" i="100" s="1"/>
  <c r="AH8" i="85"/>
  <c r="AG74" i="85"/>
  <c r="AB27" i="85"/>
  <c r="AE27" i="85"/>
  <c r="AZ80" i="100" s="1"/>
  <c r="AM80" i="100" s="1"/>
  <c r="L80" i="100" s="1"/>
  <c r="AH71" i="85"/>
  <c r="BC164" i="100" s="1"/>
  <c r="AP164" i="100" s="1"/>
  <c r="O164" i="100" s="1"/>
  <c r="Z71" i="85"/>
  <c r="AI70" i="85"/>
  <c r="AH70" i="85"/>
  <c r="BC71" i="100" s="1"/>
  <c r="AP71" i="100" s="1"/>
  <c r="O71" i="100" s="1"/>
  <c r="AJ10" i="85"/>
  <c r="AG15" i="85"/>
  <c r="AK67" i="85"/>
  <c r="AG94" i="85"/>
  <c r="BB154" i="100" s="1"/>
  <c r="AO154" i="100" s="1"/>
  <c r="N154" i="100" s="1"/>
  <c r="AG34" i="85"/>
  <c r="BB31" i="100" s="1"/>
  <c r="AO31" i="100" s="1"/>
  <c r="N31" i="100" s="1"/>
  <c r="AC39" i="85"/>
  <c r="AB97" i="85"/>
  <c r="AA91" i="85"/>
  <c r="AF32" i="85"/>
  <c r="AG4" i="85"/>
  <c r="AG57" i="85"/>
  <c r="BB3" i="100" s="1"/>
  <c r="AH57" i="85"/>
  <c r="BC3" i="100" s="1"/>
  <c r="Z57" i="85"/>
  <c r="AA14" i="85"/>
  <c r="AA100" i="85"/>
  <c r="Z41" i="85"/>
  <c r="AA85" i="85"/>
  <c r="AH56" i="85"/>
  <c r="Z56" i="85"/>
  <c r="AH54" i="85"/>
  <c r="BC99" i="100" s="1"/>
  <c r="AP99" i="100" s="1"/>
  <c r="O99" i="100" s="1"/>
  <c r="AF25" i="85"/>
  <c r="AG51" i="85"/>
  <c r="BB77" i="100" s="1"/>
  <c r="AO77" i="100" s="1"/>
  <c r="N77" i="100" s="1"/>
  <c r="AI43" i="85"/>
  <c r="AC84" i="85"/>
  <c r="AJ33" i="85"/>
  <c r="AJ69" i="85"/>
  <c r="AB88" i="85"/>
  <c r="AH88" i="85"/>
  <c r="BC37" i="100" s="1"/>
  <c r="AG68" i="85"/>
  <c r="BB34" i="100" s="1"/>
  <c r="AO34" i="100" s="1"/>
  <c r="N34" i="100" s="1"/>
  <c r="AF39" i="85"/>
  <c r="AJ6" i="85"/>
  <c r="AG48" i="85"/>
  <c r="AG97" i="85"/>
  <c r="AG91" i="85"/>
  <c r="AK21" i="85"/>
  <c r="AE32" i="85"/>
  <c r="AZ14" i="100" s="1"/>
  <c r="Z16" i="85"/>
  <c r="AF50" i="85"/>
  <c r="AK100" i="85"/>
  <c r="AF64" i="85"/>
  <c r="AH64" i="85"/>
  <c r="AJ77" i="85"/>
  <c r="AJ54" i="85"/>
  <c r="AI74" i="85"/>
  <c r="AD101" i="85"/>
  <c r="AJ84" i="85"/>
  <c r="AJ93" i="85"/>
  <c r="AK53" i="85"/>
  <c r="AK83" i="85"/>
  <c r="AJ66" i="85"/>
  <c r="AJ49" i="85"/>
  <c r="AH43" i="85"/>
  <c r="AR43" i="85" s="1"/>
  <c r="AH77" i="85"/>
  <c r="BC139" i="100" s="1"/>
  <c r="AP139" i="100" s="1"/>
  <c r="O139" i="100" s="1"/>
  <c r="AG17" i="85"/>
  <c r="BB123" i="100" s="1"/>
  <c r="AO123" i="100" s="1"/>
  <c r="N123" i="100" s="1"/>
  <c r="AH86" i="85"/>
  <c r="Z54" i="85"/>
  <c r="AA38" i="85"/>
  <c r="AD27" i="85"/>
  <c r="Z73" i="85"/>
  <c r="AH72" i="85"/>
  <c r="BC166" i="100" s="1"/>
  <c r="AP166" i="100" s="1"/>
  <c r="O166" i="100" s="1"/>
  <c r="Z72" i="85"/>
  <c r="AF28" i="85"/>
  <c r="AC96" i="85"/>
  <c r="AG69" i="85"/>
  <c r="BD166" i="99" s="1"/>
  <c r="AQ166" i="99" s="1"/>
  <c r="AG67" i="85"/>
  <c r="AK34" i="85"/>
  <c r="AF97" i="85"/>
  <c r="AG55" i="85"/>
  <c r="BB144" i="100" s="1"/>
  <c r="AK79" i="85"/>
  <c r="AG46" i="85"/>
  <c r="AH21" i="85"/>
  <c r="Z21" i="85"/>
  <c r="AG3" i="85"/>
  <c r="AJ81" i="85"/>
  <c r="AF49" i="85"/>
  <c r="AI72" i="85"/>
  <c r="BF245" i="99" s="1"/>
  <c r="AS245" i="99" s="1"/>
  <c r="AG61" i="85"/>
  <c r="BB30" i="100" s="1"/>
  <c r="AO30" i="100" s="1"/>
  <c r="N30" i="100" s="1"/>
  <c r="AE85" i="85"/>
  <c r="AH38" i="85"/>
  <c r="AG73" i="85"/>
  <c r="BB167" i="100" s="1"/>
  <c r="AO167" i="100" s="1"/>
  <c r="N167" i="100" s="1"/>
  <c r="AK71" i="85"/>
  <c r="AJ28" i="85"/>
  <c r="AK70" i="85"/>
  <c r="AF46" i="85"/>
  <c r="AG66" i="85"/>
  <c r="BB4" i="100" s="1"/>
  <c r="AG44" i="85"/>
  <c r="BD69" i="99" s="1"/>
  <c r="AQ69" i="99" s="1"/>
  <c r="Z60" i="85"/>
  <c r="AE17" i="85"/>
  <c r="AI22" i="85"/>
  <c r="AF86" i="85"/>
  <c r="AD100" i="85"/>
  <c r="Z7" i="85"/>
  <c r="AJ52" i="85"/>
  <c r="AG8" i="85"/>
  <c r="BB91" i="100" s="1"/>
  <c r="AB25" i="85"/>
  <c r="AF72" i="85"/>
  <c r="AI71" i="85"/>
  <c r="AJ71" i="85"/>
  <c r="AK96" i="85"/>
  <c r="BF67" i="100" s="1"/>
  <c r="AF93" i="85"/>
  <c r="AI15" i="85"/>
  <c r="AF33" i="85"/>
  <c r="AJ68" i="85"/>
  <c r="AK47" i="85"/>
  <c r="AJ45" i="85"/>
  <c r="AK97" i="85"/>
  <c r="AG65" i="85"/>
  <c r="BB145" i="100" s="1"/>
  <c r="AB79" i="85"/>
  <c r="AF21" i="85"/>
  <c r="AH32" i="85"/>
  <c r="AC87" i="85"/>
  <c r="AC100" i="85"/>
  <c r="AC85" i="85"/>
  <c r="AG52" i="85"/>
  <c r="BB105" i="100" s="1"/>
  <c r="AF38" i="85"/>
  <c r="AI51" i="85"/>
  <c r="Z84" i="85"/>
  <c r="AJ92" i="85"/>
  <c r="AH15" i="85"/>
  <c r="BE42" i="99" s="1"/>
  <c r="AH63" i="85"/>
  <c r="Z63" i="85"/>
  <c r="AA97" i="85"/>
  <c r="AE21" i="85"/>
  <c r="AZ16" i="100" s="1"/>
  <c r="AJ16" i="85"/>
  <c r="BC91" i="100"/>
  <c r="BE133" i="99"/>
  <c r="N22" i="85"/>
  <c r="DD95" i="93"/>
  <c r="O23" i="85"/>
  <c r="BD173" i="99"/>
  <c r="AQ173" i="99" s="1"/>
  <c r="BB143" i="99"/>
  <c r="AO143" i="99" s="1"/>
  <c r="BB98" i="100"/>
  <c r="AO98" i="100" s="1"/>
  <c r="N98" i="100" s="1"/>
  <c r="BB243" i="99"/>
  <c r="AO243" i="99" s="1"/>
  <c r="L243" i="99" s="1"/>
  <c r="AZ52" i="100"/>
  <c r="BB17" i="99"/>
  <c r="M77" i="85"/>
  <c r="DF93" i="93"/>
  <c r="W86" i="85"/>
  <c r="AZ123" i="100"/>
  <c r="BB43" i="99"/>
  <c r="AZ43" i="100"/>
  <c r="BB21" i="99"/>
  <c r="BD41" i="99"/>
  <c r="O76" i="85"/>
  <c r="BC90" i="100"/>
  <c r="BE129" i="99"/>
  <c r="BC77" i="100"/>
  <c r="AP77" i="100" s="1"/>
  <c r="O77" i="100" s="1"/>
  <c r="BE173" i="99"/>
  <c r="AR173" i="99" s="1"/>
  <c r="AX93" i="93"/>
  <c r="AY92" i="93"/>
  <c r="BH91" i="93"/>
  <c r="DD84" i="93"/>
  <c r="N52" i="85"/>
  <c r="Z52" i="85" s="1"/>
  <c r="DG77" i="93"/>
  <c r="X75" i="85"/>
  <c r="AJ75" i="85" s="1"/>
  <c r="DD73" i="93"/>
  <c r="N8" i="85"/>
  <c r="DG73" i="93"/>
  <c r="Y8" i="85"/>
  <c r="DF72" i="93"/>
  <c r="W38" i="85"/>
  <c r="DG70" i="93"/>
  <c r="X29" i="85"/>
  <c r="DG69" i="93"/>
  <c r="X26" i="85"/>
  <c r="AJ26" i="85" s="1"/>
  <c r="AG25" i="85"/>
  <c r="DD66" i="93"/>
  <c r="N78" i="85"/>
  <c r="DD61" i="93"/>
  <c r="N24" i="85"/>
  <c r="Z24" i="85" s="1"/>
  <c r="BD243" i="99"/>
  <c r="AQ243" i="99" s="1"/>
  <c r="N243" i="99" s="1"/>
  <c r="N28" i="85"/>
  <c r="Z28" i="85" s="1"/>
  <c r="DD59" i="93"/>
  <c r="DE58" i="93"/>
  <c r="O70" i="85"/>
  <c r="DG57" i="93"/>
  <c r="X96" i="85"/>
  <c r="AJ96" i="85" s="1"/>
  <c r="BC61" i="100"/>
  <c r="AP61" i="100" s="1"/>
  <c r="O61" i="100" s="1"/>
  <c r="BE143" i="99"/>
  <c r="AR143" i="99" s="1"/>
  <c r="DG54" i="93"/>
  <c r="X31" i="85"/>
  <c r="Y93" i="85"/>
  <c r="DG50" i="93"/>
  <c r="N93" i="85"/>
  <c r="DD50" i="93"/>
  <c r="Y92" i="85"/>
  <c r="DG49" i="93"/>
  <c r="BI49" i="93"/>
  <c r="DB49" i="93"/>
  <c r="BA49" i="93"/>
  <c r="CT49" i="93"/>
  <c r="S92" i="85" s="1"/>
  <c r="BI47" i="93"/>
  <c r="DB47" i="93"/>
  <c r="X12" i="85"/>
  <c r="DG45" i="93"/>
  <c r="AH33" i="85"/>
  <c r="DE38" i="93"/>
  <c r="O47" i="85"/>
  <c r="BC46" i="100"/>
  <c r="BE137" i="99"/>
  <c r="DF91" i="93"/>
  <c r="T100" i="85"/>
  <c r="AF100" i="85" s="1"/>
  <c r="DD88" i="93"/>
  <c r="N19" i="85"/>
  <c r="Z19" i="85" s="1"/>
  <c r="DF101" i="93"/>
  <c r="BE99" i="93"/>
  <c r="AJ80" i="85"/>
  <c r="AA22" i="85"/>
  <c r="CT91" i="93"/>
  <c r="S100" i="85" s="1"/>
  <c r="CU89" i="93"/>
  <c r="T41" i="85" s="1"/>
  <c r="DC88" i="93"/>
  <c r="DG88" i="93"/>
  <c r="Y19" i="85"/>
  <c r="CX87" i="93"/>
  <c r="W7" i="85" s="1"/>
  <c r="AJ7" i="85"/>
  <c r="BJ86" i="93"/>
  <c r="AD85" i="85"/>
  <c r="BC85" i="93"/>
  <c r="DA83" i="93"/>
  <c r="CR83" i="93"/>
  <c r="Q64" i="85" s="1"/>
  <c r="BA83" i="93"/>
  <c r="AJ64" i="85"/>
  <c r="BJ80" i="93"/>
  <c r="DF79" i="93"/>
  <c r="U76" i="85"/>
  <c r="AG76" i="85" s="1"/>
  <c r="AW79" i="93"/>
  <c r="AH76" i="85"/>
  <c r="DD77" i="93"/>
  <c r="N75" i="85"/>
  <c r="CQ76" i="93"/>
  <c r="P56" i="85" s="1"/>
  <c r="AY76" i="93"/>
  <c r="AZ75" i="93"/>
  <c r="BA73" i="93"/>
  <c r="AJ8" i="85"/>
  <c r="AB8" i="85"/>
  <c r="BA72" i="93"/>
  <c r="CX69" i="93"/>
  <c r="W26" i="85" s="1"/>
  <c r="BG69" i="93"/>
  <c r="DC68" i="93"/>
  <c r="DD67" i="93"/>
  <c r="DA66" i="93"/>
  <c r="CT65" i="93"/>
  <c r="S51" i="85" s="1"/>
  <c r="AJ51" i="85"/>
  <c r="BH64" i="93"/>
  <c r="AG43" i="85"/>
  <c r="DD63" i="93"/>
  <c r="AZ63" i="93"/>
  <c r="DG60" i="93"/>
  <c r="AB71" i="85"/>
  <c r="CP59" i="93"/>
  <c r="O28" i="85" s="1"/>
  <c r="AW59" i="93"/>
  <c r="BA58" i="93"/>
  <c r="DE57" i="93"/>
  <c r="S96" i="85"/>
  <c r="AE96" i="85" s="1"/>
  <c r="CU57" i="93"/>
  <c r="T96" i="85" s="1"/>
  <c r="BB57" i="93"/>
  <c r="DC56" i="93"/>
  <c r="CQ56" i="93"/>
  <c r="P37" i="85" s="1"/>
  <c r="BA54" i="93"/>
  <c r="CP52" i="93"/>
  <c r="O99" i="85" s="1"/>
  <c r="BH51" i="93"/>
  <c r="DB51" i="93"/>
  <c r="BI51" i="93"/>
  <c r="CT51" i="93"/>
  <c r="S89" i="85" s="1"/>
  <c r="BA51" i="93"/>
  <c r="DB50" i="93"/>
  <c r="BI50" i="93"/>
  <c r="CT50" i="93"/>
  <c r="S93" i="85" s="1"/>
  <c r="BA50" i="93"/>
  <c r="CY48" i="93"/>
  <c r="CU47" i="93"/>
  <c r="T10" i="85" s="1"/>
  <c r="BF44" i="93"/>
  <c r="CY44" i="93"/>
  <c r="X35" i="85" s="1"/>
  <c r="AX44" i="93"/>
  <c r="CQ44" i="93"/>
  <c r="P35" i="85" s="1"/>
  <c r="N68" i="85"/>
  <c r="Z68" i="85" s="1"/>
  <c r="DD40" i="93"/>
  <c r="CT99" i="93"/>
  <c r="S80" i="85" s="1"/>
  <c r="AG50" i="85"/>
  <c r="DC91" i="93"/>
  <c r="DG83" i="93"/>
  <c r="Y64" i="85"/>
  <c r="AK64" i="85" s="1"/>
  <c r="O64" i="85"/>
  <c r="AH58" i="85"/>
  <c r="CT81" i="93"/>
  <c r="S59" i="85" s="1"/>
  <c r="DG81" i="93"/>
  <c r="Y59" i="85"/>
  <c r="CW80" i="93"/>
  <c r="V5" i="85" s="1"/>
  <c r="B77" i="85"/>
  <c r="DA78" i="93"/>
  <c r="DF77" i="93"/>
  <c r="V75" i="85"/>
  <c r="AH75" i="85" s="1"/>
  <c r="BC107" i="100"/>
  <c r="BE176" i="99"/>
  <c r="AF44" i="85"/>
  <c r="AH44" i="85"/>
  <c r="BD133" i="99"/>
  <c r="AZ72" i="93"/>
  <c r="AB38" i="85"/>
  <c r="AK74" i="85"/>
  <c r="CV70" i="93"/>
  <c r="U29" i="85" s="1"/>
  <c r="CW69" i="93"/>
  <c r="V26" i="85" s="1"/>
  <c r="BH67" i="93"/>
  <c r="DB65" i="93"/>
  <c r="AF43" i="85"/>
  <c r="AX63" i="93"/>
  <c r="AH73" i="85"/>
  <c r="BA62" i="93"/>
  <c r="T24" i="85"/>
  <c r="AX59" i="93"/>
  <c r="AJ70" i="85"/>
  <c r="AY58" i="93"/>
  <c r="AW56" i="93"/>
  <c r="AF101" i="85"/>
  <c r="CR54" i="93"/>
  <c r="Q31" i="85" s="1"/>
  <c r="AX54" i="93"/>
  <c r="AH31" i="85"/>
  <c r="DD52" i="93"/>
  <c r="N99" i="85"/>
  <c r="DG51" i="93"/>
  <c r="X89" i="85"/>
  <c r="AJ89" i="85" s="1"/>
  <c r="AZ50" i="93"/>
  <c r="CS50" i="93"/>
  <c r="R93" i="85" s="1"/>
  <c r="CU48" i="93"/>
  <c r="T42" i="85" s="1"/>
  <c r="BG46" i="93"/>
  <c r="CQ42" i="93"/>
  <c r="P69" i="85" s="1"/>
  <c r="BB38" i="100"/>
  <c r="AO38" i="100" s="1"/>
  <c r="N38" i="100" s="1"/>
  <c r="DD101" i="93"/>
  <c r="N77" i="85"/>
  <c r="DG98" i="93"/>
  <c r="X60" i="85"/>
  <c r="AG77" i="85"/>
  <c r="DG100" i="93"/>
  <c r="CQ100" i="93"/>
  <c r="P87" i="85" s="1"/>
  <c r="AV100" i="93"/>
  <c r="CS99" i="93"/>
  <c r="R80" i="85" s="1"/>
  <c r="CS98" i="93"/>
  <c r="R60" i="85" s="1"/>
  <c r="AX98" i="93"/>
  <c r="DD83" i="93"/>
  <c r="N64" i="85"/>
  <c r="Z64" i="85" s="1"/>
  <c r="BC151" i="100"/>
  <c r="AP151" i="100" s="1"/>
  <c r="O151" i="100" s="1"/>
  <c r="BE70" i="99"/>
  <c r="AR70" i="99" s="1"/>
  <c r="AZ82" i="93"/>
  <c r="U5" i="85"/>
  <c r="H77" i="85"/>
  <c r="AF77" i="85" s="1"/>
  <c r="DG78" i="93"/>
  <c r="Y95" i="85"/>
  <c r="CY76" i="93"/>
  <c r="X56" i="85" s="1"/>
  <c r="DF75" i="93"/>
  <c r="T54" i="85"/>
  <c r="AF54" i="85" s="1"/>
  <c r="AG54" i="85"/>
  <c r="AE44" i="85"/>
  <c r="BJ72" i="93"/>
  <c r="BA71" i="93"/>
  <c r="BD68" i="93"/>
  <c r="DE65" i="93"/>
  <c r="O51" i="85"/>
  <c r="DF62" i="93"/>
  <c r="U72" i="85"/>
  <c r="AG72" i="85" s="1"/>
  <c r="AY62" i="93"/>
  <c r="CW61" i="93"/>
  <c r="V24" i="85" s="1"/>
  <c r="DF60" i="93"/>
  <c r="T71" i="85"/>
  <c r="AF71" i="85" s="1"/>
  <c r="AG28" i="85"/>
  <c r="DG58" i="93"/>
  <c r="DF58" i="93"/>
  <c r="U70" i="85"/>
  <c r="AG70" i="85" s="1"/>
  <c r="BE171" i="99"/>
  <c r="AR171" i="99" s="1"/>
  <c r="AZ66" i="100"/>
  <c r="AM66" i="100" s="1"/>
  <c r="L66" i="100" s="1"/>
  <c r="BB15" i="99"/>
  <c r="AO15" i="99" s="1"/>
  <c r="BB56" i="93"/>
  <c r="CU56" i="93"/>
  <c r="T37" i="85" s="1"/>
  <c r="DD54" i="93"/>
  <c r="N31" i="85"/>
  <c r="Z31" i="85" s="1"/>
  <c r="AG31" i="85"/>
  <c r="DG53" i="93"/>
  <c r="DF50" i="93"/>
  <c r="V93" i="85"/>
  <c r="AH93" i="85" s="1"/>
  <c r="DF49" i="93"/>
  <c r="V92" i="85"/>
  <c r="AH92" i="85" s="1"/>
  <c r="AX49" i="93"/>
  <c r="CQ49" i="93"/>
  <c r="P92" i="85" s="1"/>
  <c r="X88" i="85"/>
  <c r="AJ88" i="85" s="1"/>
  <c r="DG41" i="93"/>
  <c r="BC33" i="100"/>
  <c r="AP33" i="100" s="1"/>
  <c r="O33" i="100" s="1"/>
  <c r="BE164" i="99"/>
  <c r="AR164" i="99" s="1"/>
  <c r="AZ147" i="100"/>
  <c r="BC69" i="100"/>
  <c r="AP69" i="100" s="1"/>
  <c r="O69" i="100" s="1"/>
  <c r="BE144" i="99"/>
  <c r="AR144" i="99" s="1"/>
  <c r="DF96" i="93"/>
  <c r="T98" i="85"/>
  <c r="Y86" i="85"/>
  <c r="BH88" i="93"/>
  <c r="AG60" i="85"/>
  <c r="BJ97" i="93"/>
  <c r="CP96" i="93"/>
  <c r="O98" i="85" s="1"/>
  <c r="DG95" i="93"/>
  <c r="X22" i="85"/>
  <c r="AJ22" i="85" s="1"/>
  <c r="AV95" i="93"/>
  <c r="BA87" i="93"/>
  <c r="CS101" i="93"/>
  <c r="CR99" i="93"/>
  <c r="Q80" i="85" s="1"/>
  <c r="AW99" i="93"/>
  <c r="CO96" i="93"/>
  <c r="AF22" i="85"/>
  <c r="DD94" i="93"/>
  <c r="N14" i="85"/>
  <c r="Z14" i="85" s="1"/>
  <c r="AC86" i="85"/>
  <c r="CZ92" i="93"/>
  <c r="DD92" i="93"/>
  <c r="N50" i="85"/>
  <c r="Z50" i="85" s="1"/>
  <c r="AH100" i="85"/>
  <c r="AX90" i="93"/>
  <c r="DD89" i="93"/>
  <c r="BJ89" i="93"/>
  <c r="CQ87" i="93"/>
  <c r="P7" i="85" s="1"/>
  <c r="DG86" i="93"/>
  <c r="BB86" i="93"/>
  <c r="CQ85" i="93"/>
  <c r="P23" i="85" s="1"/>
  <c r="DF85" i="93"/>
  <c r="T23" i="85"/>
  <c r="CS84" i="93"/>
  <c r="R52" i="85" s="1"/>
  <c r="BD84" i="93"/>
  <c r="AW83" i="93"/>
  <c r="BB151" i="100"/>
  <c r="BD70" i="99"/>
  <c r="DD82" i="93"/>
  <c r="N58" i="85"/>
  <c r="Z58" i="85" s="1"/>
  <c r="DB81" i="93"/>
  <c r="DD81" i="93"/>
  <c r="N59" i="85"/>
  <c r="Z59" i="85" s="1"/>
  <c r="CU80" i="93"/>
  <c r="T5" i="85" s="1"/>
  <c r="CR79" i="93"/>
  <c r="Q76" i="85" s="1"/>
  <c r="AX78" i="93"/>
  <c r="AF56" i="85"/>
  <c r="DB73" i="93"/>
  <c r="DD72" i="93"/>
  <c r="AH74" i="85"/>
  <c r="BB70" i="93"/>
  <c r="CR69" i="93"/>
  <c r="Q26" i="85" s="1"/>
  <c r="CV66" i="93"/>
  <c r="BE66" i="93"/>
  <c r="DD65" i="93"/>
  <c r="N51" i="85"/>
  <c r="Z51" i="85" s="1"/>
  <c r="DD64" i="93"/>
  <c r="CT64" i="93"/>
  <c r="S43" i="85" s="1"/>
  <c r="DG61" i="93"/>
  <c r="CT61" i="93"/>
  <c r="S24" i="85" s="1"/>
  <c r="AK24" i="85"/>
  <c r="DG59" i="93"/>
  <c r="AA101" i="85"/>
  <c r="DG52" i="93"/>
  <c r="X99" i="85"/>
  <c r="AJ99" i="85" s="1"/>
  <c r="AH89" i="85"/>
  <c r="CX47" i="93"/>
  <c r="W10" i="85" s="1"/>
  <c r="BE47" i="93"/>
  <c r="CP47" i="93"/>
  <c r="O10" i="85" s="1"/>
  <c r="AW47" i="93"/>
  <c r="DF46" i="93"/>
  <c r="T15" i="85"/>
  <c r="AF15" i="85" s="1"/>
  <c r="BB51" i="100"/>
  <c r="BD42" i="99"/>
  <c r="DB43" i="93"/>
  <c r="BI43" i="93"/>
  <c r="BB33" i="100"/>
  <c r="AO33" i="100" s="1"/>
  <c r="N33" i="100" s="1"/>
  <c r="BD164" i="99"/>
  <c r="AQ164" i="99" s="1"/>
  <c r="BE160" i="99"/>
  <c r="AR160" i="99" s="1"/>
  <c r="BC16" i="100"/>
  <c r="BI99" i="93"/>
  <c r="DD100" i="93"/>
  <c r="N87" i="85"/>
  <c r="AE22" i="85"/>
  <c r="AK85" i="85"/>
  <c r="CY93" i="93"/>
  <c r="X86" i="85" s="1"/>
  <c r="DE93" i="93"/>
  <c r="O86" i="85"/>
  <c r="DG84" i="93"/>
  <c r="DA100" i="93"/>
  <c r="AE87" i="85"/>
  <c r="DC98" i="93"/>
  <c r="AH17" i="85"/>
  <c r="Z17" i="85"/>
  <c r="X50" i="85"/>
  <c r="AJ50" i="85" s="1"/>
  <c r="AG100" i="85"/>
  <c r="AZ88" i="93"/>
  <c r="DG87" i="93"/>
  <c r="CP87" i="93"/>
  <c r="O7" i="85" s="1"/>
  <c r="DF87" i="93"/>
  <c r="T7" i="85"/>
  <c r="DE86" i="93"/>
  <c r="DA84" i="93"/>
  <c r="CR84" i="93"/>
  <c r="Q52" i="85" s="1"/>
  <c r="AY81" i="93"/>
  <c r="CS78" i="93"/>
  <c r="R95" i="85" s="1"/>
  <c r="CT77" i="93"/>
  <c r="S75" i="85" s="1"/>
  <c r="AI75" i="85"/>
  <c r="BH72" i="93"/>
  <c r="AG38" i="85"/>
  <c r="DF71" i="93"/>
  <c r="T74" i="85"/>
  <c r="AF74" i="85" s="1"/>
  <c r="AX71" i="93"/>
  <c r="CP70" i="93"/>
  <c r="O29" i="85" s="1"/>
  <c r="DG68" i="93"/>
  <c r="X27" i="85"/>
  <c r="AJ27" i="85" s="1"/>
  <c r="CZ67" i="93"/>
  <c r="T78" i="85"/>
  <c r="AF51" i="85"/>
  <c r="DC64" i="93"/>
  <c r="DG63" i="93"/>
  <c r="Y73" i="85"/>
  <c r="AK73" i="85" s="1"/>
  <c r="CS61" i="93"/>
  <c r="R24" i="85" s="1"/>
  <c r="AF70" i="85"/>
  <c r="DB57" i="93"/>
  <c r="DG56" i="93"/>
  <c r="X37" i="85"/>
  <c r="AJ37" i="85" s="1"/>
  <c r="AV55" i="93"/>
  <c r="AG101" i="85"/>
  <c r="DE53" i="93"/>
  <c r="R84" i="85"/>
  <c r="AD84" i="85" s="1"/>
  <c r="DF51" i="93"/>
  <c r="T89" i="85"/>
  <c r="AF89" i="85" s="1"/>
  <c r="AZ51" i="93"/>
  <c r="AW51" i="93"/>
  <c r="CP51" i="93"/>
  <c r="O89" i="85" s="1"/>
  <c r="AW50" i="93"/>
  <c r="CP50" i="93"/>
  <c r="O93" i="85" s="1"/>
  <c r="AW48" i="93"/>
  <c r="CV48" i="93"/>
  <c r="U42" i="85" s="1"/>
  <c r="BC48" i="93"/>
  <c r="DD47" i="93"/>
  <c r="Z10" i="85"/>
  <c r="CU45" i="93"/>
  <c r="T12" i="85" s="1"/>
  <c r="BB45" i="93"/>
  <c r="DF95" i="93"/>
  <c r="U22" i="85"/>
  <c r="AG22" i="85" s="1"/>
  <c r="DF88" i="93"/>
  <c r="T19" i="85"/>
  <c r="DD85" i="93"/>
  <c r="N23" i="85"/>
  <c r="Z23" i="85" s="1"/>
  <c r="DF84" i="93"/>
  <c r="V52" i="85"/>
  <c r="DD80" i="93"/>
  <c r="DG79" i="93"/>
  <c r="X76" i="85"/>
  <c r="BD176" i="99"/>
  <c r="CQ75" i="93"/>
  <c r="P54" i="85" s="1"/>
  <c r="DG74" i="93"/>
  <c r="Y44" i="85"/>
  <c r="AK44" i="85" s="1"/>
  <c r="BB24" i="100"/>
  <c r="BD78" i="99"/>
  <c r="DD70" i="93"/>
  <c r="N29" i="85"/>
  <c r="Z29" i="85" s="1"/>
  <c r="X25" i="85"/>
  <c r="AA25" i="85"/>
  <c r="DB61" i="93"/>
  <c r="DD57" i="93"/>
  <c r="N96" i="85"/>
  <c r="AK31" i="85"/>
  <c r="AK84" i="85"/>
  <c r="U99" i="85"/>
  <c r="BJ48" i="93"/>
  <c r="DC48" i="93"/>
  <c r="DD46" i="93"/>
  <c r="N15" i="85"/>
  <c r="Z15" i="85" s="1"/>
  <c r="AE12" i="85"/>
  <c r="N35" i="85"/>
  <c r="DD44" i="93"/>
  <c r="AK69" i="85"/>
  <c r="BF38" i="100" s="1"/>
  <c r="DG101" i="93"/>
  <c r="Y77" i="85"/>
  <c r="BH98" i="93"/>
  <c r="AK60" i="85"/>
  <c r="CY94" i="93"/>
  <c r="BD94" i="93"/>
  <c r="AG86" i="85"/>
  <c r="DB90" i="93"/>
  <c r="CW89" i="93"/>
  <c r="V41" i="85" s="1"/>
  <c r="CP88" i="93"/>
  <c r="O19" i="85" s="1"/>
  <c r="DD86" i="93"/>
  <c r="N85" i="85"/>
  <c r="Z85" i="85" s="1"/>
  <c r="DF86" i="93"/>
  <c r="T85" i="85"/>
  <c r="DG85" i="93"/>
  <c r="Y23" i="85"/>
  <c r="DE84" i="93"/>
  <c r="O52" i="85"/>
  <c r="BE83" i="93"/>
  <c r="AK58" i="85"/>
  <c r="DF81" i="93"/>
  <c r="V59" i="85"/>
  <c r="AG75" i="85"/>
  <c r="DD76" i="93"/>
  <c r="CX73" i="93"/>
  <c r="W8" i="85" s="1"/>
  <c r="DE73" i="93"/>
  <c r="O8" i="85"/>
  <c r="AA8" i="85" s="1"/>
  <c r="CY72" i="93"/>
  <c r="BI71" i="93"/>
  <c r="BX71" i="93" s="1"/>
  <c r="DD69" i="93"/>
  <c r="N26" i="85"/>
  <c r="Z26" i="85" s="1"/>
  <c r="CU68" i="93"/>
  <c r="AH25" i="85"/>
  <c r="DG64" i="93"/>
  <c r="X43" i="85"/>
  <c r="AJ43" i="85" s="1"/>
  <c r="DG62" i="93"/>
  <c r="Y72" i="85"/>
  <c r="AK72" i="85" s="1"/>
  <c r="AJ72" i="85"/>
  <c r="BE166" i="100" s="1"/>
  <c r="BB61" i="93"/>
  <c r="AH28" i="85"/>
  <c r="AK28" i="85"/>
  <c r="BC56" i="93"/>
  <c r="DG55" i="93"/>
  <c r="X101" i="85"/>
  <c r="AJ101" i="85" s="1"/>
  <c r="DE55" i="93"/>
  <c r="P101" i="85"/>
  <c r="AB101" i="85" s="1"/>
  <c r="BF54" i="93"/>
  <c r="AB84" i="85"/>
  <c r="BE52" i="93"/>
  <c r="CX52" i="93"/>
  <c r="W99" i="85" s="1"/>
  <c r="DD51" i="93"/>
  <c r="N89" i="85"/>
  <c r="AZ46" i="93"/>
  <c r="CS46" i="93"/>
  <c r="R15" i="85" s="1"/>
  <c r="CO41" i="93"/>
  <c r="AV41" i="93"/>
  <c r="CR39" i="93"/>
  <c r="Q67" i="85" s="1"/>
  <c r="BC27" i="100"/>
  <c r="BE136" i="99"/>
  <c r="AD70" i="85"/>
  <c r="AK89" i="85"/>
  <c r="CZ48" i="93"/>
  <c r="Y42" i="85" s="1"/>
  <c r="BD45" i="93"/>
  <c r="AD12" i="85"/>
  <c r="CX44" i="93"/>
  <c r="W35" i="85" s="1"/>
  <c r="BI44" i="93"/>
  <c r="AW44" i="93"/>
  <c r="AK33" i="85"/>
  <c r="AC33" i="85"/>
  <c r="CX42" i="93"/>
  <c r="DD42" i="93"/>
  <c r="N69" i="85"/>
  <c r="Z69" i="85" s="1"/>
  <c r="AF88" i="85"/>
  <c r="DF40" i="93"/>
  <c r="BA40" i="93"/>
  <c r="DG39" i="93"/>
  <c r="X67" i="85"/>
  <c r="AJ67" i="85" s="1"/>
  <c r="DE39" i="93"/>
  <c r="O67" i="85"/>
  <c r="BH38" i="93"/>
  <c r="CY37" i="93"/>
  <c r="CT36" i="93"/>
  <c r="S94" i="85" s="1"/>
  <c r="DG35" i="93"/>
  <c r="Y63" i="85"/>
  <c r="AK63" i="85" s="1"/>
  <c r="CR35" i="93"/>
  <c r="Q63" i="85" s="1"/>
  <c r="DD34" i="93"/>
  <c r="CU33" i="93"/>
  <c r="T18" i="85" s="1"/>
  <c r="BG33" i="93"/>
  <c r="DB32" i="93"/>
  <c r="CY31" i="93"/>
  <c r="DD31" i="93"/>
  <c r="N34" i="85"/>
  <c r="CX30" i="93"/>
  <c r="AH61" i="85"/>
  <c r="CQ29" i="93"/>
  <c r="P36" i="85" s="1"/>
  <c r="CX28" i="93"/>
  <c r="DE28" i="93"/>
  <c r="O39" i="85"/>
  <c r="AA39" i="85" s="1"/>
  <c r="CX27" i="93"/>
  <c r="W90" i="85" s="1"/>
  <c r="BI27" i="93"/>
  <c r="DD24" i="93"/>
  <c r="CS23" i="93"/>
  <c r="R48" i="85" s="1"/>
  <c r="AW23" i="93"/>
  <c r="AZ22" i="93"/>
  <c r="BA19" i="93"/>
  <c r="CT19" i="93"/>
  <c r="S65" i="85" s="1"/>
  <c r="DG18" i="93"/>
  <c r="X55" i="85"/>
  <c r="X79" i="85"/>
  <c r="AJ79" i="85" s="1"/>
  <c r="DG16" i="93"/>
  <c r="AH3" i="85"/>
  <c r="DD8" i="93"/>
  <c r="N4" i="85"/>
  <c r="V69" i="85"/>
  <c r="AH69" i="85" s="1"/>
  <c r="DD39" i="93"/>
  <c r="N67" i="85"/>
  <c r="Z67" i="85" s="1"/>
  <c r="AH40" i="85"/>
  <c r="H40" i="85"/>
  <c r="AF40" i="85" s="1"/>
  <c r="BE35" i="93"/>
  <c r="DB34" i="93"/>
  <c r="CT33" i="93"/>
  <c r="S18" i="85" s="1"/>
  <c r="O36" i="85"/>
  <c r="CX26" i="93"/>
  <c r="CR24" i="93"/>
  <c r="Q9" i="85" s="1"/>
  <c r="DD23" i="93"/>
  <c r="N48" i="85"/>
  <c r="Z48" i="85" s="1"/>
  <c r="CS18" i="93"/>
  <c r="R55" i="85" s="1"/>
  <c r="AZ18" i="93"/>
  <c r="AX15" i="93"/>
  <c r="BB88" i="100"/>
  <c r="BD76" i="99"/>
  <c r="BD63" i="99"/>
  <c r="BB14" i="100"/>
  <c r="BC14" i="100"/>
  <c r="BE63" i="99"/>
  <c r="DG8" i="93"/>
  <c r="X4" i="85"/>
  <c r="DF4" i="93"/>
  <c r="T66" i="85"/>
  <c r="AF66" i="85" s="1"/>
  <c r="AJ12" i="85"/>
  <c r="AO12" i="85" s="1"/>
  <c r="CV44" i="93"/>
  <c r="U35" i="85" s="1"/>
  <c r="AX43" i="93"/>
  <c r="DF41" i="93"/>
  <c r="DB40" i="93"/>
  <c r="AY40" i="93"/>
  <c r="AI67" i="85"/>
  <c r="BD33" i="100" s="1"/>
  <c r="AG40" i="85"/>
  <c r="DB36" i="93"/>
  <c r="CP35" i="93"/>
  <c r="O63" i="85" s="1"/>
  <c r="Z45" i="85"/>
  <c r="CZ29" i="93"/>
  <c r="Y36" i="85" s="1"/>
  <c r="CO29" i="93"/>
  <c r="DG28" i="93"/>
  <c r="CY25" i="93"/>
  <c r="X20" i="85" s="1"/>
  <c r="CQ24" i="93"/>
  <c r="P9" i="85" s="1"/>
  <c r="BI23" i="93"/>
  <c r="DB23" i="93"/>
  <c r="BI21" i="93"/>
  <c r="BB20" i="93"/>
  <c r="CU20" i="93"/>
  <c r="T91" i="85" s="1"/>
  <c r="DF18" i="93"/>
  <c r="V55" i="85"/>
  <c r="AH55" i="85" s="1"/>
  <c r="DD17" i="93"/>
  <c r="N62" i="85"/>
  <c r="BB5" i="93"/>
  <c r="CU5" i="93"/>
  <c r="T81" i="85" s="1"/>
  <c r="Z37" i="85"/>
  <c r="AI101" i="85"/>
  <c r="AA84" i="85"/>
  <c r="BJ49" i="93"/>
  <c r="AI12" i="85"/>
  <c r="CU44" i="93"/>
  <c r="AW43" i="93"/>
  <c r="DE42" i="93"/>
  <c r="S69" i="85"/>
  <c r="DB41" i="93"/>
  <c r="CS41" i="93"/>
  <c r="R88" i="85" s="1"/>
  <c r="AX40" i="93"/>
  <c r="DE40" i="93"/>
  <c r="O68" i="85"/>
  <c r="BI37" i="93"/>
  <c r="CQ36" i="93"/>
  <c r="P94" i="85" s="1"/>
  <c r="AG63" i="85"/>
  <c r="CY34" i="93"/>
  <c r="X11" i="85" s="1"/>
  <c r="AW34" i="93"/>
  <c r="CR33" i="93"/>
  <c r="Q18" i="85" s="1"/>
  <c r="O18" i="85"/>
  <c r="BJ32" i="93"/>
  <c r="BJ31" i="93"/>
  <c r="AZ31" i="93"/>
  <c r="T61" i="85"/>
  <c r="AF61" i="85" s="1"/>
  <c r="CY29" i="93"/>
  <c r="DF29" i="93"/>
  <c r="T36" i="85"/>
  <c r="AH39" i="85"/>
  <c r="CS27" i="93"/>
  <c r="R90" i="85" s="1"/>
  <c r="CX25" i="93"/>
  <c r="W20" i="85" s="1"/>
  <c r="BI25" i="93"/>
  <c r="BJ23" i="93"/>
  <c r="BH21" i="93"/>
  <c r="AJ65" i="85"/>
  <c r="BH18" i="93"/>
  <c r="CP17" i="93"/>
  <c r="O62" i="85" s="1"/>
  <c r="AW17" i="93"/>
  <c r="DE16" i="93"/>
  <c r="O79" i="85"/>
  <c r="AX14" i="93"/>
  <c r="CQ14" i="93"/>
  <c r="P83" i="85" s="1"/>
  <c r="CX12" i="93"/>
  <c r="W82" i="85" s="1"/>
  <c r="Z4" i="85"/>
  <c r="AG89" i="85"/>
  <c r="BD226" i="99"/>
  <c r="AQ226" i="99" s="1"/>
  <c r="N226" i="99" s="1"/>
  <c r="BB157" i="100"/>
  <c r="AO157" i="100" s="1"/>
  <c r="N157" i="100" s="1"/>
  <c r="BB156" i="100"/>
  <c r="AO156" i="100" s="1"/>
  <c r="N156" i="100" s="1"/>
  <c r="BD228" i="99"/>
  <c r="AQ228" i="99" s="1"/>
  <c r="N228" i="99" s="1"/>
  <c r="DD45" i="93"/>
  <c r="DG42" i="93"/>
  <c r="DA41" i="93"/>
  <c r="DF39" i="93"/>
  <c r="T67" i="85"/>
  <c r="AF67" i="85" s="1"/>
  <c r="AZ38" i="93"/>
  <c r="BG37" i="93"/>
  <c r="Z11" i="85"/>
  <c r="AV3" i="99" s="1"/>
  <c r="AG11" i="85"/>
  <c r="Z18" i="85"/>
  <c r="AY32" i="93"/>
  <c r="DF31" i="93"/>
  <c r="T34" i="85"/>
  <c r="AF34" i="85" s="1"/>
  <c r="AY31" i="93"/>
  <c r="CR30" i="93"/>
  <c r="Q61" i="85" s="1"/>
  <c r="AG39" i="85"/>
  <c r="DD27" i="93"/>
  <c r="DG26" i="93"/>
  <c r="AG6" i="85"/>
  <c r="AK6" i="85"/>
  <c r="AS6" i="85" s="1"/>
  <c r="CW25" i="93"/>
  <c r="AY23" i="93"/>
  <c r="CR23" i="93"/>
  <c r="Q48" i="85" s="1"/>
  <c r="AZ15" i="93"/>
  <c r="CS15" i="93"/>
  <c r="R53" i="85" s="1"/>
  <c r="DA14" i="93"/>
  <c r="CP14" i="93"/>
  <c r="O83" i="85" s="1"/>
  <c r="AW14" i="93"/>
  <c r="AK92" i="85"/>
  <c r="BH228" i="99" s="1"/>
  <c r="Z12" i="85"/>
  <c r="DE44" i="93"/>
  <c r="Q35" i="85"/>
  <c r="CX43" i="93"/>
  <c r="W33" i="85" s="1"/>
  <c r="BD165" i="99"/>
  <c r="AQ165" i="99" s="1"/>
  <c r="AH47" i="85"/>
  <c r="Z47" i="85"/>
  <c r="AP47" i="85" s="1"/>
  <c r="DG36" i="93"/>
  <c r="X94" i="85"/>
  <c r="DC35" i="93"/>
  <c r="DF35" i="93"/>
  <c r="T63" i="85"/>
  <c r="AF63" i="85" s="1"/>
  <c r="DF34" i="93"/>
  <c r="T11" i="85"/>
  <c r="AF11" i="85" s="1"/>
  <c r="DC33" i="93"/>
  <c r="DG32" i="93"/>
  <c r="BH31" i="93"/>
  <c r="CQ30" i="93"/>
  <c r="P61" i="85" s="1"/>
  <c r="AK61" i="85"/>
  <c r="DA27" i="93"/>
  <c r="CQ27" i="93"/>
  <c r="P90" i="85" s="1"/>
  <c r="BC17" i="100"/>
  <c r="BE39" i="99"/>
  <c r="CQ22" i="93"/>
  <c r="P2" i="85" s="1"/>
  <c r="AY16" i="93"/>
  <c r="DD10" i="93"/>
  <c r="N3" i="85"/>
  <c r="DF9" i="93"/>
  <c r="W32" i="85"/>
  <c r="CZ7" i="93"/>
  <c r="BG7" i="93"/>
  <c r="AY7" i="93"/>
  <c r="CR7" i="93"/>
  <c r="Q30" i="85" s="1"/>
  <c r="DG6" i="93"/>
  <c r="Y16" i="85"/>
  <c r="AK16" i="85" s="1"/>
  <c r="Z34" i="85"/>
  <c r="AT31" i="100" s="1"/>
  <c r="DE30" i="93"/>
  <c r="O61" i="85"/>
  <c r="AZ152" i="100"/>
  <c r="AM152" i="100" s="1"/>
  <c r="L152" i="100" s="1"/>
  <c r="BB17" i="100"/>
  <c r="BD39" i="99"/>
  <c r="DD22" i="93"/>
  <c r="N2" i="85"/>
  <c r="Z2" i="85" s="1"/>
  <c r="DD20" i="93"/>
  <c r="N91" i="85"/>
  <c r="CY20" i="93"/>
  <c r="X91" i="85" s="1"/>
  <c r="BF20" i="93"/>
  <c r="DG14" i="93"/>
  <c r="X83" i="85"/>
  <c r="AJ83" i="85" s="1"/>
  <c r="BJ13" i="93"/>
  <c r="DC13" i="93"/>
  <c r="AW12" i="93"/>
  <c r="CP12" i="93"/>
  <c r="O82" i="85" s="1"/>
  <c r="BI8" i="93"/>
  <c r="DB8" i="93"/>
  <c r="BA8" i="93"/>
  <c r="CT8" i="93"/>
  <c r="S4" i="85" s="1"/>
  <c r="BE158" i="99"/>
  <c r="BC4" i="100"/>
  <c r="DB3" i="93"/>
  <c r="BI3" i="93"/>
  <c r="CT3" i="93"/>
  <c r="S57" i="85" s="1"/>
  <c r="BA3" i="93"/>
  <c r="U33" i="85"/>
  <c r="AG33" i="85" s="1"/>
  <c r="DE43" i="93"/>
  <c r="R33" i="85"/>
  <c r="AH68" i="85"/>
  <c r="DE37" i="93"/>
  <c r="O40" i="85"/>
  <c r="DE31" i="93"/>
  <c r="O34" i="85"/>
  <c r="DG30" i="93"/>
  <c r="X61" i="85"/>
  <c r="AJ61" i="85" s="1"/>
  <c r="DD30" i="93"/>
  <c r="N61" i="85"/>
  <c r="Z61" i="85" s="1"/>
  <c r="CR29" i="93"/>
  <c r="Q36" i="85" s="1"/>
  <c r="DG27" i="93"/>
  <c r="X90" i="85"/>
  <c r="DF24" i="93"/>
  <c r="V9" i="85"/>
  <c r="AF48" i="85"/>
  <c r="BA17" i="100" s="1"/>
  <c r="BB147" i="100"/>
  <c r="BD131" i="99"/>
  <c r="BB146" i="100"/>
  <c r="BD5" i="99"/>
  <c r="AZ140" i="100"/>
  <c r="BB6" i="99"/>
  <c r="DG15" i="93"/>
  <c r="X53" i="85"/>
  <c r="AJ53" i="85" s="1"/>
  <c r="CO12" i="93"/>
  <c r="AV12" i="93"/>
  <c r="BB15" i="100"/>
  <c r="BD62" i="99"/>
  <c r="CY9" i="93"/>
  <c r="BF9" i="93"/>
  <c r="DG5" i="93"/>
  <c r="Y81" i="85"/>
  <c r="AK81" i="85" s="1"/>
  <c r="DF3" i="93"/>
  <c r="T57" i="85"/>
  <c r="DC2" i="93"/>
  <c r="BJ2" i="93"/>
  <c r="DF19" i="93"/>
  <c r="T65" i="85"/>
  <c r="AF65" i="85" s="1"/>
  <c r="AK55" i="85"/>
  <c r="AW16" i="93"/>
  <c r="DD15" i="93"/>
  <c r="CV14" i="93"/>
  <c r="U83" i="85" s="1"/>
  <c r="AJ21" i="85"/>
  <c r="AD3" i="85"/>
  <c r="AD32" i="85"/>
  <c r="CQ8" i="93"/>
  <c r="P4" i="85" s="1"/>
  <c r="AB4" i="85" s="1"/>
  <c r="DD7" i="93"/>
  <c r="DF7" i="93"/>
  <c r="T30" i="85"/>
  <c r="AF30" i="85" s="1"/>
  <c r="CS5" i="93"/>
  <c r="R81" i="85" s="1"/>
  <c r="AZ4" i="93"/>
  <c r="DG2" i="93"/>
  <c r="CR2" i="93"/>
  <c r="Q49" i="85" s="1"/>
  <c r="BI2" i="93"/>
  <c r="DG24" i="93"/>
  <c r="Y9" i="85"/>
  <c r="AK9" i="85" s="1"/>
  <c r="DG21" i="93"/>
  <c r="X97" i="85"/>
  <c r="AJ97" i="85" s="1"/>
  <c r="DD19" i="93"/>
  <c r="AH65" i="85"/>
  <c r="AJ55" i="85"/>
  <c r="CR15" i="93"/>
  <c r="Q53" i="85" s="1"/>
  <c r="Z53" i="85"/>
  <c r="DG13" i="93"/>
  <c r="Y46" i="85"/>
  <c r="AK46" i="85" s="1"/>
  <c r="DE10" i="93"/>
  <c r="O3" i="85"/>
  <c r="AA3" i="85" s="1"/>
  <c r="AC3" i="85"/>
  <c r="DE9" i="93"/>
  <c r="P32" i="85"/>
  <c r="AB32" i="85" s="1"/>
  <c r="CX8" i="93"/>
  <c r="CP8" i="93"/>
  <c r="O4" i="85" s="1"/>
  <c r="AA4" i="85" s="1"/>
  <c r="AF4" i="85"/>
  <c r="BA13" i="100" s="1"/>
  <c r="DC7" i="93"/>
  <c r="BE7" i="93"/>
  <c r="DA5" i="93"/>
  <c r="AY5" i="93"/>
  <c r="DG4" i="93"/>
  <c r="AY4" i="93"/>
  <c r="BH3" i="93"/>
  <c r="DD2" i="93"/>
  <c r="AH97" i="85"/>
  <c r="DD21" i="93"/>
  <c r="N97" i="85"/>
  <c r="DD18" i="93"/>
  <c r="N55" i="85"/>
  <c r="Z55" i="85" s="1"/>
  <c r="AG21" i="85"/>
  <c r="DF10" i="93"/>
  <c r="CO9" i="93"/>
  <c r="AA32" i="85"/>
  <c r="CT4" i="93"/>
  <c r="S66" i="85" s="1"/>
  <c r="DD3" i="93"/>
  <c r="CQ3" i="93"/>
  <c r="P57" i="85" s="1"/>
  <c r="BB13" i="100"/>
  <c r="BD4" i="99"/>
  <c r="AA16" i="85"/>
  <c r="AK66" i="85"/>
  <c r="O57" i="85"/>
  <c r="AK57" i="85"/>
  <c r="BH157" i="99" s="1"/>
  <c r="AU157" i="99" s="1"/>
  <c r="DE2" i="93"/>
  <c r="R49" i="85"/>
  <c r="X30" i="85"/>
  <c r="BE24" i="99"/>
  <c r="BC9" i="100"/>
  <c r="DD4" i="93"/>
  <c r="N66" i="85"/>
  <c r="Z66" i="85" s="1"/>
  <c r="AK49" i="85"/>
  <c r="Z83" i="85"/>
  <c r="DG11" i="93"/>
  <c r="AF3" i="85"/>
  <c r="AY8" i="93"/>
  <c r="AG30" i="85"/>
  <c r="AZ3" i="93"/>
  <c r="DF2" i="93"/>
  <c r="U49" i="85"/>
  <c r="AG49" i="85" s="1"/>
  <c r="Z49" i="85"/>
  <c r="AJ46" i="85"/>
  <c r="DD11" i="93"/>
  <c r="DG10" i="93"/>
  <c r="Y3" i="85"/>
  <c r="AK3" i="85" s="1"/>
  <c r="AE3" i="85"/>
  <c r="AB22" i="85"/>
  <c r="Z13" i="85"/>
  <c r="Z123" i="99"/>
  <c r="Z201" i="99"/>
  <c r="Z186" i="99"/>
  <c r="Z195" i="99"/>
  <c r="Z127" i="99"/>
  <c r="Z185" i="99"/>
  <c r="Z184" i="99"/>
  <c r="Z124" i="99"/>
  <c r="Z187" i="99"/>
  <c r="Z209" i="99"/>
  <c r="Z194" i="99"/>
  <c r="Z210" i="99"/>
  <c r="CE195" i="99"/>
  <c r="CF195" i="99"/>
  <c r="CF185" i="99"/>
  <c r="CA124" i="99"/>
  <c r="CA195" i="99"/>
  <c r="CA187" i="99"/>
  <c r="CD187" i="99" s="1"/>
  <c r="CB210" i="99"/>
  <c r="CC201" i="99"/>
  <c r="CF201" i="99" s="1"/>
  <c r="CC184" i="99"/>
  <c r="CF184" i="99" s="1"/>
  <c r="CB209" i="99"/>
  <c r="CA210" i="99"/>
  <c r="CA194" i="99"/>
  <c r="CD194" i="99" s="1"/>
  <c r="CC194" i="99"/>
  <c r="CF194" i="99" s="1"/>
  <c r="CB186" i="99"/>
  <c r="CA185" i="99"/>
  <c r="CD185" i="99" s="1"/>
  <c r="AH186" i="99"/>
  <c r="CC186" i="99"/>
  <c r="CF186" i="99" s="1"/>
  <c r="CA184" i="99"/>
  <c r="CC210" i="99"/>
  <c r="CB185" i="99"/>
  <c r="CI185" i="99" s="1"/>
  <c r="CA201" i="99"/>
  <c r="CA127" i="99"/>
  <c r="CD127" i="99" s="1"/>
  <c r="CC209" i="99"/>
  <c r="CB201" i="99"/>
  <c r="CA123" i="99"/>
  <c r="CD123" i="99" s="1"/>
  <c r="CA209" i="99"/>
  <c r="CB127" i="99"/>
  <c r="CB184" i="99"/>
  <c r="CB123" i="99"/>
  <c r="BZ209" i="99"/>
  <c r="Z42" i="105"/>
  <c r="CA186" i="99"/>
  <c r="CB187" i="99"/>
  <c r="CB124" i="99"/>
  <c r="CE124" i="99" s="1"/>
  <c r="CC187" i="99"/>
  <c r="CF187" i="99" s="1"/>
  <c r="CC127" i="99"/>
  <c r="CF127" i="99" s="1"/>
  <c r="CC124" i="99"/>
  <c r="CF124" i="99" s="1"/>
  <c r="BZ210" i="99"/>
  <c r="CC123" i="99"/>
  <c r="CF123" i="99" s="1"/>
  <c r="CB194" i="99"/>
  <c r="CE194" i="99" s="1"/>
  <c r="AD210" i="99"/>
  <c r="CY17" i="93"/>
  <c r="BG97" i="93"/>
  <c r="CZ47" i="93"/>
  <c r="DD49" i="93"/>
  <c r="N92" i="85"/>
  <c r="BF135" i="100"/>
  <c r="BH88" i="99"/>
  <c r="AU88" i="99" s="1"/>
  <c r="BA77" i="100"/>
  <c r="BC173" i="99"/>
  <c r="AP173" i="99" s="1"/>
  <c r="AR51" i="85"/>
  <c r="AN51" i="85"/>
  <c r="AW69" i="100"/>
  <c r="AY144" i="99"/>
  <c r="AL144" i="99" s="1"/>
  <c r="AV110" i="100"/>
  <c r="AX67" i="99"/>
  <c r="AQ85" i="85"/>
  <c r="BA151" i="100"/>
  <c r="BC70" i="99"/>
  <c r="BF150" i="100"/>
  <c r="BH41" i="99"/>
  <c r="AU41" i="99" s="1"/>
  <c r="AT80" i="100"/>
  <c r="AP27" i="85"/>
  <c r="AL27" i="85"/>
  <c r="AV22" i="99"/>
  <c r="BA73" i="100"/>
  <c r="BC47" i="99"/>
  <c r="AW73" i="100"/>
  <c r="AY47" i="99"/>
  <c r="AL47" i="99" s="1"/>
  <c r="BD76" i="100"/>
  <c r="BF172" i="99"/>
  <c r="AS172" i="99" s="1"/>
  <c r="BH211" i="99"/>
  <c r="AT164" i="100"/>
  <c r="AP71" i="85"/>
  <c r="AL71" i="85"/>
  <c r="AV243" i="99"/>
  <c r="AI243" i="99" s="1"/>
  <c r="BG189" i="99"/>
  <c r="BE163" i="100"/>
  <c r="AS28" i="85"/>
  <c r="AO28" i="85"/>
  <c r="BG244" i="99"/>
  <c r="AZ120" i="99"/>
  <c r="AX61" i="100"/>
  <c r="AZ143" i="99"/>
  <c r="AM143" i="99" s="1"/>
  <c r="BH120" i="99"/>
  <c r="BF61" i="100"/>
  <c r="BH143" i="99"/>
  <c r="AU143" i="99" s="1"/>
  <c r="BF64" i="100"/>
  <c r="BH40" i="99"/>
  <c r="AU40" i="99" s="1"/>
  <c r="BE157" i="100"/>
  <c r="BG226" i="99"/>
  <c r="BA157" i="100"/>
  <c r="BC226" i="99"/>
  <c r="BD51" i="100"/>
  <c r="BF42" i="99"/>
  <c r="BF50" i="100"/>
  <c r="BH83" i="99"/>
  <c r="BA41" i="100"/>
  <c r="BC134" i="99"/>
  <c r="BH166" i="99"/>
  <c r="BD34" i="100"/>
  <c r="DF38" i="93"/>
  <c r="AT26" i="100"/>
  <c r="AL11" i="85"/>
  <c r="AP11" i="85"/>
  <c r="AT36" i="100"/>
  <c r="AL18" i="85"/>
  <c r="AP18" i="85"/>
  <c r="AV26" i="99"/>
  <c r="AW25" i="93"/>
  <c r="AT145" i="100"/>
  <c r="AV135" i="99"/>
  <c r="AI135" i="99" s="1"/>
  <c r="AL65" i="85"/>
  <c r="AP65" i="85"/>
  <c r="DG17" i="93"/>
  <c r="X62" i="85"/>
  <c r="AX15" i="100"/>
  <c r="AZ62" i="99"/>
  <c r="BC77" i="99"/>
  <c r="AO71" i="85"/>
  <c r="BE164" i="100"/>
  <c r="AS71" i="85"/>
  <c r="BG243" i="99"/>
  <c r="BH96" i="99"/>
  <c r="BF118" i="100"/>
  <c r="BH18" i="99"/>
  <c r="AT135" i="100"/>
  <c r="AP80" i="85"/>
  <c r="AL80" i="85"/>
  <c r="AV53" i="100"/>
  <c r="AX7" i="99"/>
  <c r="BH77" i="99"/>
  <c r="BF44" i="100"/>
  <c r="BH147" i="99"/>
  <c r="BE118" i="100"/>
  <c r="BG18" i="99"/>
  <c r="AO7" i="85"/>
  <c r="AS7" i="85"/>
  <c r="AY110" i="100"/>
  <c r="BA67" i="99"/>
  <c r="AN67" i="99" s="1"/>
  <c r="BF105" i="100"/>
  <c r="BH73" i="99"/>
  <c r="BE151" i="100"/>
  <c r="BG70" i="99"/>
  <c r="BA150" i="100"/>
  <c r="BC41" i="99"/>
  <c r="BA108" i="100"/>
  <c r="BC177" i="99"/>
  <c r="AP177" i="99" s="1"/>
  <c r="AO54" i="85"/>
  <c r="BF99" i="100"/>
  <c r="BH175" i="99"/>
  <c r="AU175" i="99" s="1"/>
  <c r="BE98" i="100"/>
  <c r="BG69" i="99"/>
  <c r="BE167" i="100"/>
  <c r="BG246" i="99"/>
  <c r="BE165" i="100"/>
  <c r="AO24" i="85"/>
  <c r="AS24" i="85"/>
  <c r="BG240" i="99"/>
  <c r="BA163" i="100"/>
  <c r="BC244" i="99"/>
  <c r="BD71" i="100"/>
  <c r="BF171" i="99"/>
  <c r="AS171" i="99" s="1"/>
  <c r="BA120" i="99"/>
  <c r="AY61" i="100"/>
  <c r="BA143" i="99"/>
  <c r="AN143" i="99" s="1"/>
  <c r="BG120" i="99"/>
  <c r="AY120" i="99"/>
  <c r="BF156" i="100"/>
  <c r="AV49" i="93"/>
  <c r="DG47" i="93"/>
  <c r="Y10" i="85"/>
  <c r="AS12" i="85"/>
  <c r="BE38" i="100"/>
  <c r="BG166" i="99"/>
  <c r="AO69" i="85"/>
  <c r="AS69" i="85"/>
  <c r="AX37" i="100"/>
  <c r="AZ132" i="99"/>
  <c r="AM132" i="99" s="1"/>
  <c r="BF164" i="99"/>
  <c r="AS164" i="99" s="1"/>
  <c r="BF30" i="100"/>
  <c r="BH161" i="99"/>
  <c r="AU161" i="99" s="1"/>
  <c r="BA25" i="100"/>
  <c r="BC68" i="99"/>
  <c r="AP68" i="99" s="1"/>
  <c r="BE25" i="100"/>
  <c r="BG68" i="99"/>
  <c r="AT68" i="99" s="1"/>
  <c r="AW146" i="100"/>
  <c r="AY5" i="99"/>
  <c r="AZ66" i="99"/>
  <c r="AX8" i="100"/>
  <c r="AW53" i="100"/>
  <c r="AY7" i="99"/>
  <c r="AP41" i="85"/>
  <c r="AT122" i="100"/>
  <c r="AV28" i="99"/>
  <c r="AL41" i="85"/>
  <c r="BA105" i="100"/>
  <c r="BC73" i="99"/>
  <c r="AV69" i="100"/>
  <c r="AX144" i="99"/>
  <c r="AK144" i="99" s="1"/>
  <c r="AY137" i="100"/>
  <c r="BA59" i="99"/>
  <c r="AN59" i="99" s="1"/>
  <c r="BA46" i="100"/>
  <c r="BC137" i="99"/>
  <c r="BE121" i="100"/>
  <c r="BG19" i="99"/>
  <c r="BF110" i="100"/>
  <c r="BH67" i="99"/>
  <c r="AU67" i="99" s="1"/>
  <c r="AX110" i="100"/>
  <c r="AZ67" i="99"/>
  <c r="AM67" i="99" s="1"/>
  <c r="BE99" i="100"/>
  <c r="AS54" i="85"/>
  <c r="BG175" i="99"/>
  <c r="BE91" i="100"/>
  <c r="BG133" i="99"/>
  <c r="AW91" i="100"/>
  <c r="AY133" i="99"/>
  <c r="BE77" i="100"/>
  <c r="BG173" i="99"/>
  <c r="AT173" i="99" s="1"/>
  <c r="AT76" i="100"/>
  <c r="AV172" i="99"/>
  <c r="AI172" i="99" s="1"/>
  <c r="AL43" i="85"/>
  <c r="AP43" i="85"/>
  <c r="BA167" i="100"/>
  <c r="BC246" i="99"/>
  <c r="AP246" i="99" s="1"/>
  <c r="BC156" i="99"/>
  <c r="BF71" i="100"/>
  <c r="BH171" i="99"/>
  <c r="AU171" i="99" s="1"/>
  <c r="BA71" i="100"/>
  <c r="BC171" i="99"/>
  <c r="AP171" i="99" s="1"/>
  <c r="AY71" i="100"/>
  <c r="BA171" i="99"/>
  <c r="BD50" i="100"/>
  <c r="BF83" i="99"/>
  <c r="AW37" i="100"/>
  <c r="AY132" i="99"/>
  <c r="BA154" i="100"/>
  <c r="BC219" i="99"/>
  <c r="BF35" i="100"/>
  <c r="BH82" i="99"/>
  <c r="BF31" i="100"/>
  <c r="BH162" i="99"/>
  <c r="AU162" i="99" s="1"/>
  <c r="AL34" i="85"/>
  <c r="DE25" i="93"/>
  <c r="BF147" i="100"/>
  <c r="BH131" i="99"/>
  <c r="AU131" i="99" s="1"/>
  <c r="AV146" i="100"/>
  <c r="AX5" i="99"/>
  <c r="BE145" i="100"/>
  <c r="BG135" i="99"/>
  <c r="BF140" i="100"/>
  <c r="BH6" i="99"/>
  <c r="CU12" i="93"/>
  <c r="T82" i="85" s="1"/>
  <c r="BE85" i="100"/>
  <c r="BG50" i="99"/>
  <c r="AV160" i="99"/>
  <c r="AT16" i="100"/>
  <c r="AL21" i="85"/>
  <c r="AP21" i="85"/>
  <c r="BG62" i="99"/>
  <c r="BE15" i="100"/>
  <c r="BA14" i="100"/>
  <c r="BC63" i="99"/>
  <c r="AV14" i="100"/>
  <c r="AT128" i="100"/>
  <c r="AV74" i="99"/>
  <c r="AI74" i="99" s="1"/>
  <c r="AL60" i="85"/>
  <c r="AP60" i="85"/>
  <c r="BA45" i="100"/>
  <c r="BC20" i="99"/>
  <c r="AM85" i="85"/>
  <c r="AW110" i="100"/>
  <c r="AY67" i="99"/>
  <c r="BE105" i="100"/>
  <c r="BG73" i="99"/>
  <c r="AO52" i="85"/>
  <c r="AS52" i="85"/>
  <c r="BC204" i="99"/>
  <c r="BA149" i="100"/>
  <c r="BC72" i="99"/>
  <c r="BE139" i="100"/>
  <c r="BG179" i="99"/>
  <c r="AT179" i="99" s="1"/>
  <c r="AT99" i="100"/>
  <c r="AL54" i="85"/>
  <c r="AP54" i="85"/>
  <c r="AV175" i="99"/>
  <c r="BA98" i="100"/>
  <c r="BC69" i="99"/>
  <c r="AT98" i="100"/>
  <c r="AV69" i="99"/>
  <c r="AP44" i="85"/>
  <c r="AL44" i="85"/>
  <c r="AY91" i="100"/>
  <c r="BA133" i="99"/>
  <c r="AV90" i="100"/>
  <c r="AX129" i="99"/>
  <c r="BE24" i="100"/>
  <c r="BG78" i="99"/>
  <c r="AS74" i="85"/>
  <c r="AO74" i="85"/>
  <c r="BH190" i="99"/>
  <c r="BF24" i="100"/>
  <c r="BH78" i="99"/>
  <c r="AU78" i="99" s="1"/>
  <c r="BD77" i="100"/>
  <c r="BF173" i="99"/>
  <c r="AS173" i="99" s="1"/>
  <c r="BA76" i="100"/>
  <c r="BC172" i="99"/>
  <c r="AP172" i="99" s="1"/>
  <c r="AV211" i="99"/>
  <c r="AI211" i="99" s="1"/>
  <c r="AT167" i="100"/>
  <c r="AL73" i="85"/>
  <c r="AP73" i="85"/>
  <c r="AV246" i="99"/>
  <c r="AI246" i="99" s="1"/>
  <c r="BF146" i="99"/>
  <c r="AS146" i="99" s="1"/>
  <c r="AV189" i="99"/>
  <c r="AO70" i="85"/>
  <c r="BE71" i="100"/>
  <c r="BG171" i="99"/>
  <c r="AT171" i="99" s="1"/>
  <c r="AS70" i="85"/>
  <c r="AY67" i="100"/>
  <c r="BA2" i="99"/>
  <c r="AN2" i="99" s="1"/>
  <c r="BA64" i="100"/>
  <c r="BC40" i="99"/>
  <c r="BH165" i="99"/>
  <c r="AU165" i="99" s="1"/>
  <c r="BF60" i="100"/>
  <c r="BH85" i="99"/>
  <c r="AU85" i="99" s="1"/>
  <c r="BF158" i="100"/>
  <c r="BH225" i="99"/>
  <c r="AX50" i="100"/>
  <c r="AZ83" i="99"/>
  <c r="AV37" i="100"/>
  <c r="AX132" i="99"/>
  <c r="BE38" i="93"/>
  <c r="BA153" i="100"/>
  <c r="BC220" i="99"/>
  <c r="DC34" i="93"/>
  <c r="BC39" i="99"/>
  <c r="BF144" i="100"/>
  <c r="BH48" i="99"/>
  <c r="AY140" i="100"/>
  <c r="BA6" i="99"/>
  <c r="BF88" i="100"/>
  <c r="BH76" i="99"/>
  <c r="AP83" i="85"/>
  <c r="AT87" i="100"/>
  <c r="AV80" i="99"/>
  <c r="AL83" i="85"/>
  <c r="AX14" i="100"/>
  <c r="AZ63" i="99"/>
  <c r="BF13" i="100"/>
  <c r="BH4" i="99"/>
  <c r="BG66" i="99"/>
  <c r="BE8" i="100"/>
  <c r="AX66" i="99"/>
  <c r="AV8" i="100"/>
  <c r="BF4" i="100"/>
  <c r="BH158" i="99"/>
  <c r="BF3" i="100"/>
  <c r="BE2" i="100"/>
  <c r="BG71" i="99"/>
  <c r="BF165" i="100"/>
  <c r="BH240" i="99"/>
  <c r="AT43" i="100"/>
  <c r="AV21" i="99"/>
  <c r="AP13" i="85"/>
  <c r="AL13" i="85"/>
  <c r="BA69" i="100"/>
  <c r="BC144" i="99"/>
  <c r="AP144" i="99" s="1"/>
  <c r="AZ77" i="99"/>
  <c r="AX44" i="100"/>
  <c r="AZ147" i="99"/>
  <c r="BE149" i="100"/>
  <c r="BG72" i="99"/>
  <c r="AT107" i="100"/>
  <c r="AL56" i="85"/>
  <c r="AP56" i="85"/>
  <c r="AX91" i="100"/>
  <c r="AZ133" i="99"/>
  <c r="AT166" i="100"/>
  <c r="AL72" i="85"/>
  <c r="AP72" i="85"/>
  <c r="AV245" i="99"/>
  <c r="AI245" i="99" s="1"/>
  <c r="AX67" i="100"/>
  <c r="AZ2" i="99"/>
  <c r="AM2" i="99" s="1"/>
  <c r="AW60" i="100"/>
  <c r="AY85" i="99"/>
  <c r="BA156" i="100"/>
  <c r="BC228" i="99"/>
  <c r="AT50" i="100"/>
  <c r="AL12" i="85"/>
  <c r="AP12" i="85"/>
  <c r="AV83" i="99"/>
  <c r="BF32" i="100"/>
  <c r="BH163" i="99"/>
  <c r="AU163" i="99" s="1"/>
  <c r="BA152" i="100"/>
  <c r="BC224" i="99"/>
  <c r="BA144" i="100"/>
  <c r="BC48" i="99"/>
  <c r="BE144" i="100"/>
  <c r="BG48" i="99"/>
  <c r="AO55" i="85"/>
  <c r="AS55" i="85"/>
  <c r="AW140" i="100"/>
  <c r="AY6" i="99"/>
  <c r="BE86" i="100"/>
  <c r="BG49" i="99"/>
  <c r="AY62" i="99"/>
  <c r="AW15" i="100"/>
  <c r="AY66" i="99"/>
  <c r="AW8" i="100"/>
  <c r="AT8" i="100"/>
  <c r="AV66" i="99"/>
  <c r="AP16" i="85"/>
  <c r="AL16" i="85"/>
  <c r="BG79" i="99"/>
  <c r="BE7" i="100"/>
  <c r="BE3" i="100"/>
  <c r="AO57" i="85"/>
  <c r="BG157" i="99"/>
  <c r="BA2" i="100"/>
  <c r="BC71" i="99"/>
  <c r="BF2" i="100"/>
  <c r="BH71" i="99"/>
  <c r="AT24" i="100"/>
  <c r="AV78" i="99"/>
  <c r="AL74" i="85"/>
  <c r="AP74" i="85"/>
  <c r="AX137" i="100"/>
  <c r="AZ59" i="99"/>
  <c r="AM59" i="99" s="1"/>
  <c r="DB97" i="93"/>
  <c r="BA123" i="100"/>
  <c r="BC43" i="99"/>
  <c r="AP43" i="99" s="1"/>
  <c r="AX46" i="100"/>
  <c r="AZ137" i="99"/>
  <c r="AM137" i="99" s="1"/>
  <c r="AY82" i="93"/>
  <c r="BA139" i="100"/>
  <c r="AN77" i="85"/>
  <c r="BC179" i="99"/>
  <c r="AP179" i="99" s="1"/>
  <c r="AR77" i="85"/>
  <c r="BA91" i="100"/>
  <c r="BC133" i="99"/>
  <c r="AX90" i="100"/>
  <c r="AZ129" i="99"/>
  <c r="AM129" i="99" s="1"/>
  <c r="BA166" i="100"/>
  <c r="BC245" i="99"/>
  <c r="AP245" i="99" s="1"/>
  <c r="AT71" i="100"/>
  <c r="AV171" i="99"/>
  <c r="AI171" i="99" s="1"/>
  <c r="AL70" i="85"/>
  <c r="AP70" i="85"/>
  <c r="BE60" i="100"/>
  <c r="AS84" i="85"/>
  <c r="AO84" i="85"/>
  <c r="BG85" i="99"/>
  <c r="BE52" i="100"/>
  <c r="BG17" i="99"/>
  <c r="BA38" i="100"/>
  <c r="BC166" i="99"/>
  <c r="AP166" i="99" s="1"/>
  <c r="DG38" i="93"/>
  <c r="X47" i="85"/>
  <c r="AJ47" i="85" s="1"/>
  <c r="AT25" i="100"/>
  <c r="AV68" i="99"/>
  <c r="AI68" i="99" s="1"/>
  <c r="AP6" i="85"/>
  <c r="AL6" i="85"/>
  <c r="BE137" i="100"/>
  <c r="BG59" i="99"/>
  <c r="BF128" i="100"/>
  <c r="BH74" i="99"/>
  <c r="AU74" i="99" s="1"/>
  <c r="AT123" i="100"/>
  <c r="AP17" i="85"/>
  <c r="AL17" i="85"/>
  <c r="AV43" i="99"/>
  <c r="AI43" i="99" s="1"/>
  <c r="AX77" i="99"/>
  <c r="AV44" i="100"/>
  <c r="AX147" i="99"/>
  <c r="AK147" i="99" s="1"/>
  <c r="BF108" i="100"/>
  <c r="BH177" i="99"/>
  <c r="BF156" i="99"/>
  <c r="BD164" i="100"/>
  <c r="BF243" i="99"/>
  <c r="AS243" i="99" s="1"/>
  <c r="BF164" i="100"/>
  <c r="BH243" i="99"/>
  <c r="AT66" i="100"/>
  <c r="AL37" i="85"/>
  <c r="AP37" i="85"/>
  <c r="AV15" i="99"/>
  <c r="AI15" i="99" s="1"/>
  <c r="BD61" i="100"/>
  <c r="BF143" i="99"/>
  <c r="AS143" i="99" s="1"/>
  <c r="AV60" i="100"/>
  <c r="AX85" i="99"/>
  <c r="BJ51" i="93"/>
  <c r="BE41" i="100"/>
  <c r="AS33" i="85"/>
  <c r="AO33" i="85"/>
  <c r="BG134" i="99"/>
  <c r="BA34" i="100"/>
  <c r="BC165" i="99"/>
  <c r="AP165" i="99" s="1"/>
  <c r="AR68" i="85"/>
  <c r="AN68" i="85"/>
  <c r="BF33" i="100"/>
  <c r="BH164" i="99"/>
  <c r="AU164" i="99" s="1"/>
  <c r="BE19" i="100"/>
  <c r="BG81" i="99"/>
  <c r="BA147" i="100"/>
  <c r="BC131" i="99"/>
  <c r="AX147" i="100"/>
  <c r="AZ131" i="99"/>
  <c r="AV147" i="100"/>
  <c r="AM97" i="85"/>
  <c r="AQ97" i="85"/>
  <c r="AX131" i="99"/>
  <c r="AK131" i="99" s="1"/>
  <c r="BF87" i="100"/>
  <c r="BH80" i="99"/>
  <c r="BA16" i="100"/>
  <c r="BC160" i="99"/>
  <c r="AP160" i="99" s="1"/>
  <c r="BC62" i="99"/>
  <c r="BA15" i="100"/>
  <c r="AV24" i="99"/>
  <c r="AT9" i="100"/>
  <c r="AP30" i="85"/>
  <c r="AL30" i="85"/>
  <c r="AT2" i="100"/>
  <c r="AV71" i="99"/>
  <c r="BD69" i="100"/>
  <c r="BF144" i="99"/>
  <c r="AS144" i="99" s="1"/>
  <c r="BD108" i="100"/>
  <c r="BF177" i="99"/>
  <c r="AW164" i="100"/>
  <c r="AY243" i="99"/>
  <c r="AX60" i="100"/>
  <c r="AZ85" i="99"/>
  <c r="BE156" i="100"/>
  <c r="BG228" i="99"/>
  <c r="AO92" i="85"/>
  <c r="AS92" i="85"/>
  <c r="AT52" i="100"/>
  <c r="AL10" i="85"/>
  <c r="AP10" i="85"/>
  <c r="AV17" i="99"/>
  <c r="BH132" i="99"/>
  <c r="AU132" i="99" s="1"/>
  <c r="BF37" i="100"/>
  <c r="AO68" i="85"/>
  <c r="BF34" i="100"/>
  <c r="BE27" i="100"/>
  <c r="BG136" i="99"/>
  <c r="BE35" i="100"/>
  <c r="AO45" i="85"/>
  <c r="AS45" i="85"/>
  <c r="BG82" i="99"/>
  <c r="AP9" i="85"/>
  <c r="AT19" i="100"/>
  <c r="AV81" i="99"/>
  <c r="AL9" i="85"/>
  <c r="AW147" i="100"/>
  <c r="AY131" i="99"/>
  <c r="AP53" i="85"/>
  <c r="AT88" i="100"/>
  <c r="AV76" i="99"/>
  <c r="AL53" i="85"/>
  <c r="BF16" i="100"/>
  <c r="BH160" i="99"/>
  <c r="AU160" i="99" s="1"/>
  <c r="AT13" i="100"/>
  <c r="AV4" i="99"/>
  <c r="AL4" i="85"/>
  <c r="AP4" i="85"/>
  <c r="BE4" i="100"/>
  <c r="AO66" i="85"/>
  <c r="AS66" i="85"/>
  <c r="BG158" i="99"/>
  <c r="AT3" i="100"/>
  <c r="AL57" i="85"/>
  <c r="AP57" i="85"/>
  <c r="AV157" i="99"/>
  <c r="BA32" i="100"/>
  <c r="BC163" i="99"/>
  <c r="AP163" i="99" s="1"/>
  <c r="AT35" i="100"/>
  <c r="AP45" i="85"/>
  <c r="AL45" i="85"/>
  <c r="AV82" i="99"/>
  <c r="AY152" i="100"/>
  <c r="BA224" i="99"/>
  <c r="BE135" i="100"/>
  <c r="AS80" i="85"/>
  <c r="AO80" i="85"/>
  <c r="BG88" i="99"/>
  <c r="AX69" i="100"/>
  <c r="AZ144" i="99"/>
  <c r="AM144" i="99" s="1"/>
  <c r="AW44" i="100"/>
  <c r="AY147" i="99"/>
  <c r="AL147" i="99" s="1"/>
  <c r="AV96" i="99"/>
  <c r="AI96" i="99" s="1"/>
  <c r="AT118" i="100"/>
  <c r="AV18" i="99"/>
  <c r="AP7" i="85"/>
  <c r="AL7" i="85"/>
  <c r="BD139" i="100"/>
  <c r="BF179" i="99"/>
  <c r="AS179" i="99" s="1"/>
  <c r="AW80" i="100"/>
  <c r="AY22" i="99"/>
  <c r="AY80" i="100"/>
  <c r="BA22" i="99"/>
  <c r="AV73" i="100"/>
  <c r="AX47" i="99"/>
  <c r="BD167" i="100"/>
  <c r="BF246" i="99"/>
  <c r="BH189" i="99"/>
  <c r="BF163" i="100"/>
  <c r="BH244" i="99"/>
  <c r="BH2" i="99"/>
  <c r="AU2" i="99" s="1"/>
  <c r="BC120" i="99"/>
  <c r="BA61" i="100"/>
  <c r="BC143" i="99"/>
  <c r="AP143" i="99" s="1"/>
  <c r="AR101" i="85"/>
  <c r="AN101" i="85"/>
  <c r="AT60" i="100"/>
  <c r="AL84" i="85"/>
  <c r="AP84" i="85"/>
  <c r="AV85" i="99"/>
  <c r="AY50" i="100"/>
  <c r="BA83" i="99"/>
  <c r="BF41" i="100"/>
  <c r="BH134" i="99"/>
  <c r="AX41" i="100"/>
  <c r="AZ134" i="99"/>
  <c r="BA37" i="100"/>
  <c r="BC132" i="99"/>
  <c r="BE34" i="100"/>
  <c r="AS68" i="85"/>
  <c r="BG165" i="99"/>
  <c r="AT165" i="99" s="1"/>
  <c r="AT32" i="100"/>
  <c r="AT27" i="100"/>
  <c r="AV136" i="99"/>
  <c r="AI136" i="99" s="1"/>
  <c r="AL63" i="85"/>
  <c r="AP63" i="85"/>
  <c r="AX152" i="100"/>
  <c r="AZ224" i="99"/>
  <c r="AW152" i="100"/>
  <c r="AY224" i="99"/>
  <c r="AP20" i="85"/>
  <c r="AT20" i="100"/>
  <c r="AL20" i="85"/>
  <c r="AY147" i="100"/>
  <c r="BA131" i="99"/>
  <c r="BA86" i="100"/>
  <c r="BC49" i="99"/>
  <c r="DF12" i="93"/>
  <c r="AS21" i="85"/>
  <c r="BE16" i="100"/>
  <c r="BG160" i="99"/>
  <c r="AO21" i="85"/>
  <c r="AY15" i="100"/>
  <c r="BA62" i="99"/>
  <c r="AY14" i="100"/>
  <c r="BA63" i="99"/>
  <c r="AT7" i="100"/>
  <c r="AV79" i="99"/>
  <c r="AL81" i="85"/>
  <c r="AP81" i="85"/>
  <c r="AD123" i="99"/>
  <c r="AE209" i="99"/>
  <c r="AE210" i="99"/>
  <c r="S124" i="99"/>
  <c r="S195" i="99"/>
  <c r="S127" i="99"/>
  <c r="S201" i="99"/>
  <c r="S123" i="99"/>
  <c r="S187" i="99"/>
  <c r="S185" i="99"/>
  <c r="S194" i="99"/>
  <c r="S210" i="99"/>
  <c r="S184" i="99"/>
  <c r="S186" i="99"/>
  <c r="S209" i="99"/>
  <c r="AG184" i="99"/>
  <c r="AH124" i="99"/>
  <c r="AH184" i="99"/>
  <c r="AF195" i="99"/>
  <c r="AG210" i="99"/>
  <c r="AF184" i="99"/>
  <c r="AD127" i="99"/>
  <c r="AF201" i="99"/>
  <c r="AC185" i="99"/>
  <c r="AG185" i="99"/>
  <c r="AF123" i="99"/>
  <c r="AH194" i="99"/>
  <c r="AC209" i="99"/>
  <c r="AG186" i="99"/>
  <c r="K109" i="103"/>
  <c r="X109" i="103" s="1"/>
  <c r="U74" i="105"/>
  <c r="L74" i="104"/>
  <c r="Y74" i="104" s="1"/>
  <c r="AF210" i="99"/>
  <c r="AG194" i="99"/>
  <c r="AF124" i="99"/>
  <c r="AF186" i="99"/>
  <c r="AF187" i="99"/>
  <c r="AF127" i="99"/>
  <c r="AH201" i="99"/>
  <c r="AG187" i="99"/>
  <c r="AG124" i="99"/>
  <c r="AH187" i="99"/>
  <c r="AG209" i="99"/>
  <c r="AF194" i="99"/>
  <c r="AG201" i="99"/>
  <c r="AF209" i="99"/>
  <c r="AF185" i="99"/>
  <c r="AD194" i="99"/>
  <c r="AH209" i="99"/>
  <c r="AG127" i="99"/>
  <c r="AG123" i="99"/>
  <c r="CZ124" i="94"/>
  <c r="CZ125" i="94"/>
  <c r="CW125" i="94"/>
  <c r="AC187" i="99"/>
  <c r="AD186" i="99"/>
  <c r="AD184" i="99"/>
  <c r="AC127" i="99"/>
  <c r="AB186" i="99"/>
  <c r="AD187" i="99"/>
  <c r="AB123" i="99"/>
  <c r="AC123" i="99"/>
  <c r="AC210" i="99"/>
  <c r="AD209" i="99"/>
  <c r="AB124" i="99"/>
  <c r="AC186" i="99"/>
  <c r="AB184" i="99"/>
  <c r="A184" i="99" a="1"/>
  <c r="A184" i="99" s="1"/>
  <c r="BV184" i="99" s="1" a="1"/>
  <c r="BV184" i="99" s="1"/>
  <c r="AB201" i="99"/>
  <c r="AB187" i="99"/>
  <c r="AD124" i="99"/>
  <c r="AC184" i="99"/>
  <c r="AB127" i="99"/>
  <c r="AC124" i="99"/>
  <c r="AC194" i="99"/>
  <c r="AB194" i="99"/>
  <c r="AB185" i="99"/>
  <c r="AB210" i="99"/>
  <c r="A209" i="99" a="1"/>
  <c r="A209" i="99" s="1"/>
  <c r="BV209" i="99" s="1" a="1"/>
  <c r="BV209" i="99" s="1"/>
  <c r="AB209" i="99"/>
  <c r="AB195" i="99"/>
  <c r="AD201" i="99"/>
  <c r="AC201" i="99"/>
  <c r="CX134" i="94"/>
  <c r="DA134" i="94" s="1"/>
  <c r="CR151" i="94"/>
  <c r="CJ151" i="94"/>
  <c r="CO150" i="94"/>
  <c r="V150" i="86" s="1"/>
  <c r="CT149" i="94"/>
  <c r="AA149" i="86" s="1"/>
  <c r="CL149" i="94"/>
  <c r="S149" i="86" s="1"/>
  <c r="BB148" i="94"/>
  <c r="CM147" i="94"/>
  <c r="T147" i="86" s="1"/>
  <c r="BF146" i="94"/>
  <c r="CO145" i="94"/>
  <c r="CS143" i="94"/>
  <c r="AZ142" i="94"/>
  <c r="CU141" i="94"/>
  <c r="CK141" i="94"/>
  <c r="CL139" i="94"/>
  <c r="S139" i="86" s="1"/>
  <c r="BE138" i="94"/>
  <c r="CP137" i="94"/>
  <c r="AZ136" i="94"/>
  <c r="CK133" i="94"/>
  <c r="CL131" i="94"/>
  <c r="S131" i="86" s="1"/>
  <c r="CP129" i="94"/>
  <c r="CS128" i="94"/>
  <c r="CX128" i="94"/>
  <c r="CQ127" i="94"/>
  <c r="AW127" i="94"/>
  <c r="CQ124" i="94"/>
  <c r="BA124" i="94"/>
  <c r="CI124" i="94"/>
  <c r="AS124" i="94"/>
  <c r="AW144" i="94"/>
  <c r="CU123" i="94"/>
  <c r="BE123" i="94"/>
  <c r="CS122" i="94"/>
  <c r="Z122" i="86" s="1"/>
  <c r="BC122" i="94"/>
  <c r="CK122" i="94"/>
  <c r="R122" i="86" s="1"/>
  <c r="AU122" i="94"/>
  <c r="CP121" i="94"/>
  <c r="W121" i="86" s="1"/>
  <c r="AZ121" i="94"/>
  <c r="AW119" i="94"/>
  <c r="CM119" i="94"/>
  <c r="T119" i="86" s="1"/>
  <c r="CX147" i="94"/>
  <c r="CW141" i="94"/>
  <c r="CW133" i="94"/>
  <c r="CW128" i="94"/>
  <c r="AV123" i="94"/>
  <c r="CL123" i="94"/>
  <c r="CO121" i="94"/>
  <c r="V121" i="86" s="1"/>
  <c r="AY121" i="94"/>
  <c r="CT150" i="94"/>
  <c r="CL150" i="94"/>
  <c r="AZ150" i="94"/>
  <c r="CQ149" i="94"/>
  <c r="CI149" i="94"/>
  <c r="BE149" i="94"/>
  <c r="AW149" i="94"/>
  <c r="CP143" i="94"/>
  <c r="W143" i="86" s="1"/>
  <c r="AV143" i="94"/>
  <c r="CY142" i="94"/>
  <c r="DA142" i="94" s="1"/>
  <c r="AV140" i="94"/>
  <c r="CJ138" i="94"/>
  <c r="CZ137" i="94"/>
  <c r="CY134" i="94"/>
  <c r="AS129" i="94"/>
  <c r="BC125" i="94"/>
  <c r="CT123" i="94"/>
  <c r="AA123" i="86" s="1"/>
  <c r="CN121" i="94"/>
  <c r="AX121" i="94"/>
  <c r="AV148" i="94"/>
  <c r="AU143" i="94"/>
  <c r="AX141" i="94"/>
  <c r="AU140" i="94"/>
  <c r="AT135" i="94"/>
  <c r="AT134" i="94"/>
  <c r="AW133" i="94"/>
  <c r="BC132" i="94"/>
  <c r="BQ132" i="94" s="1"/>
  <c r="L132" i="86" s="1"/>
  <c r="AN132" i="86" s="1"/>
  <c r="CT148" i="94"/>
  <c r="AA148" i="86" s="1"/>
  <c r="AX147" i="94"/>
  <c r="AZ145" i="94"/>
  <c r="CX144" i="94"/>
  <c r="DA144" i="94" s="1"/>
  <c r="BD143" i="94"/>
  <c r="BF141" i="94"/>
  <c r="AW141" i="94"/>
  <c r="CY139" i="94"/>
  <c r="AX138" i="94"/>
  <c r="CR135" i="94"/>
  <c r="Y135" i="86" s="1"/>
  <c r="CY131" i="94"/>
  <c r="BA129" i="94"/>
  <c r="CV126" i="94"/>
  <c r="AC126" i="86" s="1"/>
  <c r="AV124" i="94"/>
  <c r="CL124" i="94"/>
  <c r="CR123" i="94"/>
  <c r="Y123" i="86" s="1"/>
  <c r="CX107" i="94"/>
  <c r="CS148" i="94"/>
  <c r="CJ148" i="94"/>
  <c r="Q148" i="86" s="1"/>
  <c r="CY147" i="94"/>
  <c r="AX146" i="94"/>
  <c r="AZ144" i="94"/>
  <c r="AV141" i="94"/>
  <c r="AW138" i="94"/>
  <c r="CL136" i="94"/>
  <c r="S136" i="86" s="1"/>
  <c r="CQ135" i="94"/>
  <c r="X135" i="86" s="1"/>
  <c r="CI135" i="94"/>
  <c r="BB134" i="94"/>
  <c r="BP134" i="94" s="1"/>
  <c r="K134" i="86" s="1"/>
  <c r="AM134" i="86" s="1"/>
  <c r="CQ132" i="94"/>
  <c r="CI132" i="94"/>
  <c r="CQ130" i="94"/>
  <c r="CI130" i="94"/>
  <c r="CI127" i="94"/>
  <c r="CU126" i="94"/>
  <c r="CP125" i="94"/>
  <c r="W125" i="86" s="1"/>
  <c r="BB125" i="94"/>
  <c r="CR125" i="94"/>
  <c r="AZ124" i="94"/>
  <c r="CQ123" i="94"/>
  <c r="AX122" i="94"/>
  <c r="CN122" i="94"/>
  <c r="U122" i="86" s="1"/>
  <c r="CZ121" i="94"/>
  <c r="CU119" i="94"/>
  <c r="AZ119" i="94"/>
  <c r="BN119" i="94" s="1"/>
  <c r="I119" i="86" s="1"/>
  <c r="AK119" i="86" s="1"/>
  <c r="CP119" i="94"/>
  <c r="W119" i="86" s="1"/>
  <c r="CX110" i="94"/>
  <c r="CY109" i="94"/>
  <c r="CI148" i="94"/>
  <c r="AW146" i="94"/>
  <c r="AY144" i="94"/>
  <c r="CM139" i="94"/>
  <c r="AS139" i="94"/>
  <c r="BF138" i="94"/>
  <c r="BT138" i="94" s="1"/>
  <c r="O138" i="86" s="1"/>
  <c r="AQ138" i="86" s="1"/>
  <c r="CK136" i="94"/>
  <c r="BA134" i="94"/>
  <c r="BO134" i="94" s="1"/>
  <c r="J134" i="86" s="1"/>
  <c r="AL134" i="86" s="1"/>
  <c r="CM131" i="94"/>
  <c r="AS131" i="94"/>
  <c r="BB126" i="94"/>
  <c r="AT126" i="94"/>
  <c r="CO125" i="94"/>
  <c r="AU125" i="94"/>
  <c r="AW123" i="94"/>
  <c r="CZ122" i="94"/>
  <c r="CM120" i="94"/>
  <c r="T120" i="86" s="1"/>
  <c r="AW120" i="94"/>
  <c r="BK120" i="94" s="1"/>
  <c r="F120" i="86" s="1"/>
  <c r="AH120" i="86" s="1"/>
  <c r="AY119" i="94"/>
  <c r="CO119" i="94"/>
  <c r="V119" i="86" s="1"/>
  <c r="DA111" i="94"/>
  <c r="CK120" i="94"/>
  <c r="R120" i="86" s="1"/>
  <c r="AF120" i="86" s="1"/>
  <c r="CN119" i="94"/>
  <c r="CS118" i="94"/>
  <c r="Z118" i="86" s="1"/>
  <c r="AY118" i="94"/>
  <c r="CJ117" i="94"/>
  <c r="Q117" i="86" s="1"/>
  <c r="CM116" i="94"/>
  <c r="T116" i="86" s="1"/>
  <c r="BF116" i="94"/>
  <c r="CY116" i="94"/>
  <c r="CI115" i="94"/>
  <c r="P115" i="86" s="1"/>
  <c r="AD115" i="86" s="1"/>
  <c r="CV114" i="94"/>
  <c r="AC114" i="86" s="1"/>
  <c r="CN114" i="94"/>
  <c r="BE112" i="94"/>
  <c r="BS112" i="94" s="1"/>
  <c r="N112" i="86" s="1"/>
  <c r="AP112" i="86" s="1"/>
  <c r="AV112" i="94"/>
  <c r="BJ112" i="94" s="1"/>
  <c r="E112" i="86" s="1"/>
  <c r="AG112" i="86" s="1"/>
  <c r="CP109" i="94"/>
  <c r="W109" i="86" s="1"/>
  <c r="CT107" i="94"/>
  <c r="AA107" i="86" s="1"/>
  <c r="CN106" i="94"/>
  <c r="U106" i="86" s="1"/>
  <c r="AY105" i="94"/>
  <c r="CL101" i="94"/>
  <c r="S101" i="86" s="1"/>
  <c r="AV101" i="94"/>
  <c r="CX100" i="94"/>
  <c r="CW98" i="94"/>
  <c r="CX97" i="94"/>
  <c r="CY119" i="94"/>
  <c r="CR118" i="94"/>
  <c r="CI117" i="94"/>
  <c r="CL116" i="94"/>
  <c r="S116" i="86" s="1"/>
  <c r="BD112" i="94"/>
  <c r="CM110" i="94"/>
  <c r="T110" i="86" s="1"/>
  <c r="CO109" i="94"/>
  <c r="CS107" i="94"/>
  <c r="CO102" i="94"/>
  <c r="V102" i="86" s="1"/>
  <c r="AY102" i="94"/>
  <c r="CV99" i="94"/>
  <c r="AC99" i="86" s="1"/>
  <c r="BF99" i="94"/>
  <c r="CN99" i="94"/>
  <c r="U99" i="86" s="1"/>
  <c r="AX99" i="94"/>
  <c r="CZ99" i="94"/>
  <c r="CY91" i="94"/>
  <c r="CS98" i="94"/>
  <c r="BC98" i="94"/>
  <c r="CK98" i="94"/>
  <c r="R98" i="86" s="1"/>
  <c r="AU98" i="94"/>
  <c r="AV117" i="94"/>
  <c r="BA103" i="94"/>
  <c r="CR103" i="94"/>
  <c r="BB103" i="94"/>
  <c r="CJ103" i="94"/>
  <c r="AT103" i="94"/>
  <c r="BC99" i="94"/>
  <c r="CS99" i="94"/>
  <c r="AU99" i="94"/>
  <c r="CK99" i="94"/>
  <c r="CX88" i="94"/>
  <c r="AU117" i="94"/>
  <c r="AU107" i="94"/>
  <c r="CM124" i="94"/>
  <c r="T124" i="86" s="1"/>
  <c r="BF123" i="94"/>
  <c r="CO122" i="94"/>
  <c r="V122" i="86" s="1"/>
  <c r="CW121" i="94"/>
  <c r="CK118" i="94"/>
  <c r="BD117" i="94"/>
  <c r="CO116" i="94"/>
  <c r="V116" i="86" s="1"/>
  <c r="CK115" i="94"/>
  <c r="CX113" i="94"/>
  <c r="DA113" i="94" s="1"/>
  <c r="BB111" i="94"/>
  <c r="AT111" i="94"/>
  <c r="AX110" i="94"/>
  <c r="CX108" i="94"/>
  <c r="BA108" i="94"/>
  <c r="CP106" i="94"/>
  <c r="W106" i="86" s="1"/>
  <c r="CX105" i="94"/>
  <c r="CS104" i="94"/>
  <c r="CW104" i="94"/>
  <c r="BE104" i="94"/>
  <c r="CZ100" i="94"/>
  <c r="BC117" i="94"/>
  <c r="CN116" i="94"/>
  <c r="CJ115" i="94"/>
  <c r="Q115" i="86" s="1"/>
  <c r="AE115" i="86" s="1"/>
  <c r="CO114" i="94"/>
  <c r="V114" i="86" s="1"/>
  <c r="AU114" i="94"/>
  <c r="CP112" i="94"/>
  <c r="AW112" i="94"/>
  <c r="BK112" i="94" s="1"/>
  <c r="F112" i="86" s="1"/>
  <c r="AH112" i="86" s="1"/>
  <c r="BA111" i="94"/>
  <c r="AS111" i="94"/>
  <c r="AZ108" i="94"/>
  <c r="CO106" i="94"/>
  <c r="AZ105" i="94"/>
  <c r="BD104" i="94"/>
  <c r="AS103" i="94"/>
  <c r="CL102" i="94"/>
  <c r="AX102" i="94"/>
  <c r="CK84" i="94"/>
  <c r="R84" i="86" s="1"/>
  <c r="BE83" i="94"/>
  <c r="BS83" i="94" s="1"/>
  <c r="N83" i="86" s="1"/>
  <c r="AP83" i="86" s="1"/>
  <c r="DA67" i="94"/>
  <c r="CP98" i="94"/>
  <c r="W98" i="86" s="1"/>
  <c r="AK98" i="86" s="1"/>
  <c r="CP96" i="94"/>
  <c r="W96" i="86" s="1"/>
  <c r="CJ94" i="94"/>
  <c r="CZ93" i="94"/>
  <c r="CL89" i="94"/>
  <c r="CO87" i="94"/>
  <c r="V87" i="86" s="1"/>
  <c r="CY87" i="94"/>
  <c r="CQ85" i="94"/>
  <c r="CJ81" i="94"/>
  <c r="Q81" i="86" s="1"/>
  <c r="CZ77" i="94"/>
  <c r="CZ76" i="94"/>
  <c r="BB75" i="94"/>
  <c r="CR75" i="94"/>
  <c r="AU96" i="94"/>
  <c r="AS88" i="94"/>
  <c r="CS84" i="94"/>
  <c r="Z84" i="86" s="1"/>
  <c r="CW84" i="94"/>
  <c r="CL79" i="94"/>
  <c r="BC78" i="94"/>
  <c r="CY95" i="94"/>
  <c r="CX78" i="94"/>
  <c r="BF74" i="94"/>
  <c r="CV74" i="94"/>
  <c r="AC74" i="86" s="1"/>
  <c r="AX74" i="94"/>
  <c r="CN74" i="94"/>
  <c r="BC96" i="94"/>
  <c r="AS96" i="94"/>
  <c r="AW94" i="94"/>
  <c r="CM92" i="94"/>
  <c r="T92" i="86" s="1"/>
  <c r="CW89" i="94"/>
  <c r="AY89" i="94"/>
  <c r="BA88" i="94"/>
  <c r="AU86" i="94"/>
  <c r="AT85" i="94"/>
  <c r="AX84" i="94"/>
  <c r="CZ82" i="94"/>
  <c r="AW81" i="94"/>
  <c r="CQ78" i="94"/>
  <c r="CX77" i="94"/>
  <c r="BB96" i="94"/>
  <c r="AS95" i="94"/>
  <c r="AV94" i="94"/>
  <c r="CL92" i="94"/>
  <c r="S92" i="86" s="1"/>
  <c r="AW91" i="94"/>
  <c r="CY90" i="94"/>
  <c r="DA90" i="94" s="1"/>
  <c r="AX89" i="94"/>
  <c r="BA87" i="94"/>
  <c r="BC85" i="94"/>
  <c r="AS85" i="94"/>
  <c r="BG85" i="94" s="1"/>
  <c r="B85" i="86" s="1"/>
  <c r="AD85" i="86" s="1"/>
  <c r="AW84" i="94"/>
  <c r="AV81" i="94"/>
  <c r="AV80" i="94"/>
  <c r="AX79" i="94"/>
  <c r="AX78" i="94"/>
  <c r="CN77" i="94"/>
  <c r="U77" i="86" s="1"/>
  <c r="AW76" i="94"/>
  <c r="AY97" i="94"/>
  <c r="CL95" i="94"/>
  <c r="S95" i="86" s="1"/>
  <c r="BE94" i="94"/>
  <c r="CP93" i="94"/>
  <c r="W93" i="86" s="1"/>
  <c r="CK92" i="94"/>
  <c r="AV91" i="94"/>
  <c r="BB90" i="94"/>
  <c r="BP90" i="94" s="1"/>
  <c r="K90" i="86" s="1"/>
  <c r="AM90" i="86" s="1"/>
  <c r="AZ87" i="94"/>
  <c r="BB85" i="94"/>
  <c r="AW83" i="94"/>
  <c r="BB82" i="94"/>
  <c r="CO80" i="94"/>
  <c r="CY79" i="94"/>
  <c r="CP76" i="94"/>
  <c r="W76" i="86" s="1"/>
  <c r="AZ76" i="94"/>
  <c r="BN76" i="94" s="1"/>
  <c r="I76" i="86" s="1"/>
  <c r="AK76" i="86" s="1"/>
  <c r="CZ75" i="94"/>
  <c r="CW69" i="94"/>
  <c r="CX95" i="94"/>
  <c r="BA95" i="94"/>
  <c r="CO93" i="94"/>
  <c r="BE91" i="94"/>
  <c r="BA90" i="94"/>
  <c r="BO90" i="94" s="1"/>
  <c r="J90" i="86" s="1"/>
  <c r="AL90" i="86" s="1"/>
  <c r="BF89" i="94"/>
  <c r="CP88" i="94"/>
  <c r="W88" i="86" s="1"/>
  <c r="AV88" i="94"/>
  <c r="CJ86" i="94"/>
  <c r="CZ85" i="94"/>
  <c r="CL84" i="94"/>
  <c r="S84" i="86" s="1"/>
  <c r="CP83" i="94"/>
  <c r="AV83" i="94"/>
  <c r="BJ83" i="94" s="1"/>
  <c r="E83" i="86" s="1"/>
  <c r="AG83" i="86" s="1"/>
  <c r="BA82" i="94"/>
  <c r="BD80" i="94"/>
  <c r="CL78" i="94"/>
  <c r="S78" i="86" s="1"/>
  <c r="AU78" i="94"/>
  <c r="AU77" i="94"/>
  <c r="CN71" i="94"/>
  <c r="U71" i="86" s="1"/>
  <c r="CY71" i="94"/>
  <c r="CS72" i="94"/>
  <c r="CM71" i="94"/>
  <c r="CQ69" i="94"/>
  <c r="CL65" i="94"/>
  <c r="CM63" i="94"/>
  <c r="T63" i="86" s="1"/>
  <c r="CY63" i="94"/>
  <c r="CZ60" i="94"/>
  <c r="AV59" i="94"/>
  <c r="CL59" i="94"/>
  <c r="AS58" i="94"/>
  <c r="CI58" i="94"/>
  <c r="BE75" i="94"/>
  <c r="AW75" i="94"/>
  <c r="AS74" i="94"/>
  <c r="CV71" i="94"/>
  <c r="AC71" i="86" s="1"/>
  <c r="AQ71" i="86" s="1"/>
  <c r="AS71" i="94"/>
  <c r="AT62" i="94"/>
  <c r="CJ62" i="94"/>
  <c r="CP60" i="94"/>
  <c r="W60" i="86" s="1"/>
  <c r="AZ60" i="94"/>
  <c r="CZ57" i="94"/>
  <c r="AY60" i="94"/>
  <c r="CO60" i="94"/>
  <c r="V60" i="86" s="1"/>
  <c r="BF57" i="94"/>
  <c r="CV57" i="94"/>
  <c r="AC57" i="86" s="1"/>
  <c r="AX57" i="94"/>
  <c r="CN57" i="94"/>
  <c r="U57" i="86" s="1"/>
  <c r="BA74" i="94"/>
  <c r="AW72" i="94"/>
  <c r="BA71" i="94"/>
  <c r="BO71" i="94" s="1"/>
  <c r="J71" i="86" s="1"/>
  <c r="AL71" i="86" s="1"/>
  <c r="BD69" i="94"/>
  <c r="AT69" i="94"/>
  <c r="AU66" i="94"/>
  <c r="CW65" i="94"/>
  <c r="CU63" i="94"/>
  <c r="CX73" i="94"/>
  <c r="AV72" i="94"/>
  <c r="AS69" i="94"/>
  <c r="BF67" i="94"/>
  <c r="CS61" i="94"/>
  <c r="Z61" i="86" s="1"/>
  <c r="BC61" i="94"/>
  <c r="BQ61" i="94" s="1"/>
  <c r="L61" i="86" s="1"/>
  <c r="AZ73" i="94"/>
  <c r="BN73" i="94" s="1"/>
  <c r="I73" i="86" s="1"/>
  <c r="AK73" i="86" s="1"/>
  <c r="AU72" i="94"/>
  <c r="AY71" i="94"/>
  <c r="CJ70" i="94"/>
  <c r="CN68" i="94"/>
  <c r="U68" i="86" s="1"/>
  <c r="AY65" i="94"/>
  <c r="AZ63" i="94"/>
  <c r="CV62" i="94"/>
  <c r="BF62" i="94"/>
  <c r="BB61" i="94"/>
  <c r="CR61" i="94"/>
  <c r="Y61" i="86" s="1"/>
  <c r="AT61" i="94"/>
  <c r="CJ61" i="94"/>
  <c r="AY73" i="94"/>
  <c r="AY70" i="94"/>
  <c r="CM68" i="94"/>
  <c r="CN65" i="94"/>
  <c r="U65" i="86" s="1"/>
  <c r="AV64" i="94"/>
  <c r="CO63" i="94"/>
  <c r="V63" i="86" s="1"/>
  <c r="CY53" i="94"/>
  <c r="CK56" i="94"/>
  <c r="BD56" i="94"/>
  <c r="CM54" i="94"/>
  <c r="CP53" i="94"/>
  <c r="CK49" i="94"/>
  <c r="R49" i="86" s="1"/>
  <c r="CP47" i="94"/>
  <c r="CJ46" i="94"/>
  <c r="Q46" i="86" s="1"/>
  <c r="CJ45" i="94"/>
  <c r="CP42" i="94"/>
  <c r="CV44" i="94"/>
  <c r="AC44" i="86" s="1"/>
  <c r="AQ44" i="86" s="1"/>
  <c r="CX44" i="94"/>
  <c r="CT60" i="94"/>
  <c r="CL60" i="94"/>
  <c r="S60" i="86" s="1"/>
  <c r="CQ59" i="94"/>
  <c r="CI59" i="94"/>
  <c r="AW59" i="94"/>
  <c r="AT58" i="94"/>
  <c r="CS57" i="94"/>
  <c r="CK57" i="94"/>
  <c r="R57" i="86" s="1"/>
  <c r="AY57" i="94"/>
  <c r="CZ55" i="94"/>
  <c r="CM55" i="94"/>
  <c r="AS53" i="94"/>
  <c r="CO50" i="94"/>
  <c r="AU50" i="94"/>
  <c r="AT47" i="94"/>
  <c r="AX43" i="94"/>
  <c r="CZ42" i="94"/>
  <c r="CW38" i="94"/>
  <c r="CX37" i="94"/>
  <c r="CX33" i="94"/>
  <c r="AY54" i="94"/>
  <c r="AS52" i="94"/>
  <c r="BG52" i="94" s="1"/>
  <c r="B52" i="86" s="1"/>
  <c r="AD52" i="86" s="1"/>
  <c r="AT50" i="94"/>
  <c r="BB47" i="94"/>
  <c r="BP47" i="94" s="1"/>
  <c r="K47" i="86" s="1"/>
  <c r="AM47" i="86" s="1"/>
  <c r="AS47" i="94"/>
  <c r="AV45" i="94"/>
  <c r="AW43" i="94"/>
  <c r="CX41" i="94"/>
  <c r="AW56" i="94"/>
  <c r="AX54" i="94"/>
  <c r="BA53" i="94"/>
  <c r="BC50" i="94"/>
  <c r="CZ47" i="94"/>
  <c r="BA47" i="94"/>
  <c r="BO47" i="94" s="1"/>
  <c r="J47" i="86" s="1"/>
  <c r="AL47" i="86" s="1"/>
  <c r="AU45" i="94"/>
  <c r="AY44" i="94"/>
  <c r="CO39" i="94"/>
  <c r="CU56" i="94"/>
  <c r="AV56" i="94"/>
  <c r="CX52" i="94"/>
  <c r="DA52" i="94" s="1"/>
  <c r="BA52" i="94"/>
  <c r="BB50" i="94"/>
  <c r="CP48" i="94"/>
  <c r="BD45" i="94"/>
  <c r="AX44" i="94"/>
  <c r="CK43" i="94"/>
  <c r="CY41" i="94"/>
  <c r="AY41" i="94"/>
  <c r="CJ40" i="94"/>
  <c r="BF54" i="94"/>
  <c r="AZ52" i="94"/>
  <c r="CZ50" i="94"/>
  <c r="CL49" i="94"/>
  <c r="S49" i="86" s="1"/>
  <c r="CK46" i="94"/>
  <c r="BC45" i="94"/>
  <c r="CY44" i="94"/>
  <c r="CR40" i="94"/>
  <c r="CZ35" i="94"/>
  <c r="CL38" i="94"/>
  <c r="CQ37" i="94"/>
  <c r="CV36" i="94"/>
  <c r="AC36" i="86" s="1"/>
  <c r="AQ36" i="86" s="1"/>
  <c r="CN36" i="94"/>
  <c r="CS35" i="94"/>
  <c r="CK35" i="94"/>
  <c r="CN31" i="94"/>
  <c r="CX28" i="94"/>
  <c r="CN20" i="94"/>
  <c r="AY38" i="94"/>
  <c r="BD37" i="94"/>
  <c r="AV37" i="94"/>
  <c r="BA36" i="94"/>
  <c r="AS36" i="94"/>
  <c r="BF35" i="94"/>
  <c r="AX35" i="94"/>
  <c r="BC34" i="94"/>
  <c r="AU34" i="94"/>
  <c r="AZ33" i="94"/>
  <c r="AT19" i="94"/>
  <c r="AZ19" i="94"/>
  <c r="CP19" i="94"/>
  <c r="W19" i="86" s="1"/>
  <c r="CW28" i="94"/>
  <c r="AU27" i="94"/>
  <c r="CW25" i="94"/>
  <c r="CZ21" i="94"/>
  <c r="CV20" i="94"/>
  <c r="CN32" i="94"/>
  <c r="U32" i="86" s="1"/>
  <c r="BA31" i="94"/>
  <c r="CZ29" i="94"/>
  <c r="BC29" i="94"/>
  <c r="AY28" i="94"/>
  <c r="CY26" i="94"/>
  <c r="AX25" i="94"/>
  <c r="BC24" i="94"/>
  <c r="AX23" i="94"/>
  <c r="AZ21" i="94"/>
  <c r="CX19" i="94"/>
  <c r="AZ31" i="94"/>
  <c r="BB29" i="94"/>
  <c r="BP29" i="94" s="1"/>
  <c r="K29" i="86" s="1"/>
  <c r="AM29" i="86" s="1"/>
  <c r="AT29" i="94"/>
  <c r="AX28" i="94"/>
  <c r="BC27" i="94"/>
  <c r="AW25" i="94"/>
  <c r="CY23" i="94"/>
  <c r="AX22" i="94"/>
  <c r="CT20" i="94"/>
  <c r="AA20" i="86" s="1"/>
  <c r="CL32" i="94"/>
  <c r="S32" i="86" s="1"/>
  <c r="CQ29" i="94"/>
  <c r="AW28" i="94"/>
  <c r="CM26" i="94"/>
  <c r="AS26" i="94"/>
  <c r="BF25" i="94"/>
  <c r="CQ24" i="94"/>
  <c r="CI24" i="94"/>
  <c r="AW22" i="94"/>
  <c r="CS20" i="94"/>
  <c r="CW20" i="94"/>
  <c r="CR19" i="94"/>
  <c r="AU32" i="94"/>
  <c r="BB26" i="94"/>
  <c r="CM23" i="94"/>
  <c r="AS23" i="94"/>
  <c r="BF22" i="94"/>
  <c r="CO21" i="94"/>
  <c r="AU21" i="94"/>
  <c r="CO20" i="94"/>
  <c r="V20" i="86" s="1"/>
  <c r="AY20" i="94"/>
  <c r="BM20" i="94" s="1"/>
  <c r="H20" i="86" s="1"/>
  <c r="AJ20" i="86" s="1"/>
  <c r="CL14" i="94"/>
  <c r="AV14" i="94"/>
  <c r="CV12" i="94"/>
  <c r="BF12" i="94"/>
  <c r="CN12" i="94"/>
  <c r="U12" i="86" s="1"/>
  <c r="AX12" i="94"/>
  <c r="CS11" i="94"/>
  <c r="Z11" i="86" s="1"/>
  <c r="BC11" i="94"/>
  <c r="BQ11" i="94" s="1"/>
  <c r="L11" i="86" s="1"/>
  <c r="AN11" i="86" s="1"/>
  <c r="CO7" i="94"/>
  <c r="V7" i="86" s="1"/>
  <c r="AY7" i="94"/>
  <c r="CO18" i="94"/>
  <c r="V18" i="86" s="1"/>
  <c r="AY18" i="94"/>
  <c r="CU9" i="94"/>
  <c r="BE9" i="94"/>
  <c r="CM9" i="94"/>
  <c r="T9" i="86" s="1"/>
  <c r="AW9" i="94"/>
  <c r="BK9" i="94" s="1"/>
  <c r="F9" i="86" s="1"/>
  <c r="AH9" i="86" s="1"/>
  <c r="CY4" i="94"/>
  <c r="CX2" i="94"/>
  <c r="CW17" i="94"/>
  <c r="CO15" i="94"/>
  <c r="V15" i="86" s="1"/>
  <c r="AY15" i="94"/>
  <c r="CW6" i="94"/>
  <c r="CL6" i="94"/>
  <c r="S6" i="86" s="1"/>
  <c r="AV6" i="94"/>
  <c r="CY17" i="94"/>
  <c r="CZ2" i="94"/>
  <c r="AZ18" i="94"/>
  <c r="DA16" i="94"/>
  <c r="CW14" i="94"/>
  <c r="CQ13" i="94"/>
  <c r="BA13" i="94"/>
  <c r="CI13" i="94"/>
  <c r="AS13" i="94"/>
  <c r="CX12" i="94"/>
  <c r="CR8" i="94"/>
  <c r="BB8" i="94"/>
  <c r="CJ8" i="94"/>
  <c r="Q8" i="86" s="1"/>
  <c r="AT8" i="94"/>
  <c r="CV4" i="94"/>
  <c r="BF4" i="94"/>
  <c r="CN4" i="94"/>
  <c r="AX4" i="94"/>
  <c r="CY14" i="94"/>
  <c r="CX13" i="94"/>
  <c r="CW8" i="94"/>
  <c r="CU17" i="94"/>
  <c r="BE17" i="94"/>
  <c r="CM17" i="94"/>
  <c r="AW17" i="94"/>
  <c r="CP10" i="94"/>
  <c r="AZ10" i="94"/>
  <c r="CX9" i="94"/>
  <c r="CZ7" i="94"/>
  <c r="CX7" i="94"/>
  <c r="CS3" i="94"/>
  <c r="Z3" i="86" s="1"/>
  <c r="BC3" i="94"/>
  <c r="BQ8" i="94" s="1"/>
  <c r="L8" i="86" s="1"/>
  <c r="AN8" i="86" s="1"/>
  <c r="CK3" i="94"/>
  <c r="AU3" i="94"/>
  <c r="AZ2" i="94"/>
  <c r="BD17" i="94"/>
  <c r="AV17" i="94"/>
  <c r="BF15" i="94"/>
  <c r="AX15" i="94"/>
  <c r="BC14" i="94"/>
  <c r="AU14" i="94"/>
  <c r="AZ13" i="94"/>
  <c r="BE12" i="94"/>
  <c r="AW12" i="94"/>
  <c r="BB11" i="94"/>
  <c r="BP11" i="94" s="1"/>
  <c r="K11" i="86" s="1"/>
  <c r="AM11" i="86" s="1"/>
  <c r="AT11" i="94"/>
  <c r="AY10" i="94"/>
  <c r="BD9" i="94"/>
  <c r="AV9" i="94"/>
  <c r="BA8" i="94"/>
  <c r="AS8" i="94"/>
  <c r="BF7" i="94"/>
  <c r="AX7" i="94"/>
  <c r="AU6" i="94"/>
  <c r="AZ5" i="94"/>
  <c r="BE4" i="94"/>
  <c r="AW4" i="94"/>
  <c r="BB3" i="94"/>
  <c r="AY2" i="94"/>
  <c r="BM4" i="94" s="1"/>
  <c r="H4" i="86" s="1"/>
  <c r="AJ4" i="86" s="1"/>
  <c r="CO93" i="93"/>
  <c r="AV93" i="93"/>
  <c r="DE88" i="93"/>
  <c r="DH88" i="93" s="1"/>
  <c r="CR98" i="93"/>
  <c r="Q60" i="85" s="1"/>
  <c r="AY98" i="93"/>
  <c r="DC93" i="93"/>
  <c r="BJ93" i="93"/>
  <c r="CZ96" i="93"/>
  <c r="BG96" i="93"/>
  <c r="CY91" i="93"/>
  <c r="BF91" i="93"/>
  <c r="CX100" i="93"/>
  <c r="W87" i="85" s="1"/>
  <c r="BE100" i="93"/>
  <c r="BE98" i="93"/>
  <c r="CX98" i="93"/>
  <c r="W60" i="85" s="1"/>
  <c r="DA97" i="93"/>
  <c r="BH97" i="93"/>
  <c r="CZ90" i="93"/>
  <c r="BG90" i="93"/>
  <c r="DE87" i="93"/>
  <c r="DH87" i="93" s="1"/>
  <c r="CV94" i="93"/>
  <c r="BC94" i="93"/>
  <c r="CQ99" i="93"/>
  <c r="P80" i="85" s="1"/>
  <c r="AX99" i="93"/>
  <c r="DB96" i="93"/>
  <c r="BI96" i="93"/>
  <c r="CT96" i="93"/>
  <c r="S98" i="85" s="1"/>
  <c r="BA96" i="93"/>
  <c r="BA94" i="93"/>
  <c r="CT94" i="93"/>
  <c r="CO91" i="93"/>
  <c r="AV91" i="93"/>
  <c r="BK91" i="93" s="1"/>
  <c r="B100" i="85" s="1"/>
  <c r="DF89" i="93"/>
  <c r="BF89" i="93"/>
  <c r="CY89" i="93"/>
  <c r="DF83" i="93"/>
  <c r="CR96" i="93"/>
  <c r="AY96" i="93"/>
  <c r="CP100" i="93"/>
  <c r="AW100" i="93"/>
  <c r="DG99" i="93"/>
  <c r="CP98" i="93"/>
  <c r="AW98" i="93"/>
  <c r="DF97" i="93"/>
  <c r="CS97" i="93"/>
  <c r="R17" i="85" s="1"/>
  <c r="AZ97" i="93"/>
  <c r="DE91" i="93"/>
  <c r="CR90" i="93"/>
  <c r="Q13" i="85" s="1"/>
  <c r="AY90" i="93"/>
  <c r="CV100" i="93"/>
  <c r="BC100" i="93"/>
  <c r="BD99" i="93"/>
  <c r="CW99" i="93"/>
  <c r="BF97" i="93"/>
  <c r="CY97" i="93"/>
  <c r="CQ97" i="93"/>
  <c r="AX97" i="93"/>
  <c r="DA95" i="93"/>
  <c r="BH95" i="93"/>
  <c r="AZ95" i="93"/>
  <c r="CS95" i="93"/>
  <c r="CX92" i="93"/>
  <c r="BE92" i="93"/>
  <c r="CP92" i="93"/>
  <c r="AW92" i="93"/>
  <c r="BE90" i="93"/>
  <c r="CX90" i="93"/>
  <c r="CP90" i="93"/>
  <c r="AW90" i="93"/>
  <c r="DE89" i="93"/>
  <c r="BK77" i="93"/>
  <c r="B75" i="85" s="1"/>
  <c r="Z75" i="85" s="1"/>
  <c r="BC78" i="93"/>
  <c r="DB70" i="93"/>
  <c r="BI70" i="93"/>
  <c r="CT70" i="93"/>
  <c r="S29" i="85" s="1"/>
  <c r="BA70" i="93"/>
  <c r="DE72" i="93"/>
  <c r="BH89" i="93"/>
  <c r="AZ89" i="93"/>
  <c r="BI88" i="93"/>
  <c r="BA88" i="93"/>
  <c r="BJ87" i="93"/>
  <c r="BB87" i="93"/>
  <c r="BC86" i="93"/>
  <c r="BD85" i="93"/>
  <c r="DG82" i="93"/>
  <c r="CQ81" i="93"/>
  <c r="AX81" i="93"/>
  <c r="CZ80" i="93"/>
  <c r="BG80" i="93"/>
  <c r="CR80" i="93"/>
  <c r="AY80" i="93"/>
  <c r="BJ79" i="93"/>
  <c r="DC79" i="93"/>
  <c r="CQ77" i="93"/>
  <c r="CZ76" i="93"/>
  <c r="DG75" i="93"/>
  <c r="BK72" i="93"/>
  <c r="B38" i="85" s="1"/>
  <c r="Z38" i="85" s="1"/>
  <c r="CV69" i="93"/>
  <c r="BC69" i="93"/>
  <c r="CX82" i="93"/>
  <c r="W58" i="85" s="1"/>
  <c r="BE82" i="93"/>
  <c r="CP82" i="93"/>
  <c r="AW82" i="93"/>
  <c r="AY88" i="93"/>
  <c r="BH87" i="93"/>
  <c r="AZ87" i="93"/>
  <c r="BI86" i="93"/>
  <c r="CO78" i="93"/>
  <c r="CX76" i="93"/>
  <c r="CP76" i="93"/>
  <c r="BI69" i="93"/>
  <c r="DB69" i="93"/>
  <c r="BA69" i="93"/>
  <c r="CT69" i="93"/>
  <c r="CX67" i="93"/>
  <c r="W25" i="85" s="1"/>
  <c r="BE67" i="93"/>
  <c r="CZ65" i="93"/>
  <c r="BG65" i="93"/>
  <c r="AX89" i="93"/>
  <c r="BE97" i="93"/>
  <c r="BA93" i="93"/>
  <c r="BD90" i="93"/>
  <c r="BE89" i="93"/>
  <c r="AW89" i="93"/>
  <c r="AX88" i="93"/>
  <c r="AY87" i="93"/>
  <c r="BH86" i="93"/>
  <c r="BI85" i="93"/>
  <c r="BA85" i="93"/>
  <c r="BJ84" i="93"/>
  <c r="AX82" i="93"/>
  <c r="BH81" i="93"/>
  <c r="BI80" i="93"/>
  <c r="DC78" i="93"/>
  <c r="BJ78" i="93"/>
  <c r="CU78" i="93"/>
  <c r="T95" i="85" s="1"/>
  <c r="BB78" i="93"/>
  <c r="DC77" i="93"/>
  <c r="BJ77" i="93"/>
  <c r="CS74" i="93"/>
  <c r="R44" i="85" s="1"/>
  <c r="CX74" i="93"/>
  <c r="BE74" i="93"/>
  <c r="CP74" i="93"/>
  <c r="O44" i="85" s="1"/>
  <c r="AW74" i="93"/>
  <c r="DF73" i="93"/>
  <c r="DH73" i="93" s="1"/>
  <c r="DE71" i="93"/>
  <c r="DH71" i="93" s="1"/>
  <c r="BG88" i="93"/>
  <c r="BB85" i="93"/>
  <c r="BA101" i="93"/>
  <c r="AW97" i="93"/>
  <c r="BG95" i="93"/>
  <c r="AZ94" i="93"/>
  <c r="BI93" i="93"/>
  <c r="DC85" i="93"/>
  <c r="BG81" i="93"/>
  <c r="BH80" i="93"/>
  <c r="CX78" i="93"/>
  <c r="W95" i="85" s="1"/>
  <c r="DB78" i="93"/>
  <c r="BI78" i="93"/>
  <c r="CT78" i="93"/>
  <c r="BA78" i="93"/>
  <c r="CR74" i="93"/>
  <c r="Q44" i="85" s="1"/>
  <c r="BG73" i="93"/>
  <c r="DG71" i="93"/>
  <c r="AY65" i="93"/>
  <c r="AZ62" i="93"/>
  <c r="CS62" i="93"/>
  <c r="R72" i="85" s="1"/>
  <c r="BJ100" i="93"/>
  <c r="BB100" i="93"/>
  <c r="BC99" i="93"/>
  <c r="BD98" i="93"/>
  <c r="BF96" i="93"/>
  <c r="AX96" i="93"/>
  <c r="BF82" i="93"/>
  <c r="BU82" i="93" s="1"/>
  <c r="L58" i="85" s="1"/>
  <c r="AJ58" i="85" s="1"/>
  <c r="CW78" i="93"/>
  <c r="V95" i="85" s="1"/>
  <c r="AX74" i="93"/>
  <c r="AY59" i="93"/>
  <c r="CR59" i="93"/>
  <c r="BB53" i="93"/>
  <c r="CU53" i="93"/>
  <c r="T84" i="85" s="1"/>
  <c r="AY51" i="93"/>
  <c r="CR51" i="93"/>
  <c r="DE50" i="93"/>
  <c r="DH50" i="93" s="1"/>
  <c r="DE67" i="93"/>
  <c r="CP62" i="93"/>
  <c r="O72" i="85" s="1"/>
  <c r="AW62" i="93"/>
  <c r="CQ61" i="93"/>
  <c r="AX61" i="93"/>
  <c r="DF57" i="93"/>
  <c r="DH57" i="93" s="1"/>
  <c r="DA54" i="93"/>
  <c r="BH54" i="93"/>
  <c r="CS54" i="93"/>
  <c r="AZ54" i="93"/>
  <c r="DA52" i="93"/>
  <c r="BH52" i="93"/>
  <c r="CS52" i="93"/>
  <c r="AZ52" i="93"/>
  <c r="DE75" i="93"/>
  <c r="CW70" i="93"/>
  <c r="BJ70" i="93"/>
  <c r="BB69" i="93"/>
  <c r="CT66" i="93"/>
  <c r="DG66" i="93"/>
  <c r="DF64" i="93"/>
  <c r="DF59" i="93"/>
  <c r="DE49" i="93"/>
  <c r="DH49" i="93" s="1"/>
  <c r="DF63" i="93"/>
  <c r="BK48" i="93"/>
  <c r="B42" i="85" s="1"/>
  <c r="Z42" i="85" s="1"/>
  <c r="BK49" i="93"/>
  <c r="B92" i="85" s="1"/>
  <c r="Z92" i="85" s="1"/>
  <c r="BA79" i="93"/>
  <c r="BE75" i="93"/>
  <c r="CS70" i="93"/>
  <c r="BJ69" i="93"/>
  <c r="DB66" i="93"/>
  <c r="AX66" i="93"/>
  <c r="CQ64" i="93"/>
  <c r="P43" i="85" s="1"/>
  <c r="CR63" i="93"/>
  <c r="DH58" i="93"/>
  <c r="DE68" i="93"/>
  <c r="CR60" i="93"/>
  <c r="AY60" i="93"/>
  <c r="DF55" i="93"/>
  <c r="DH55" i="93" s="1"/>
  <c r="DF54" i="93"/>
  <c r="CR47" i="93"/>
  <c r="BF46" i="93"/>
  <c r="DH38" i="93"/>
  <c r="DA47" i="93"/>
  <c r="DF45" i="93"/>
  <c r="DE56" i="93"/>
  <c r="DE48" i="93"/>
  <c r="DG46" i="93"/>
  <c r="CZ44" i="93"/>
  <c r="BG44" i="93"/>
  <c r="CP46" i="93"/>
  <c r="AW46" i="93"/>
  <c r="BD57" i="93"/>
  <c r="CX56" i="93"/>
  <c r="BE54" i="93"/>
  <c r="CX53" i="93"/>
  <c r="W84" i="85" s="1"/>
  <c r="CX48" i="93"/>
  <c r="AY46" i="93"/>
  <c r="CQ45" i="93"/>
  <c r="AX45" i="93"/>
  <c r="BC57" i="93"/>
  <c r="BD56" i="93"/>
  <c r="BD48" i="93"/>
  <c r="AX47" i="93"/>
  <c r="CW47" i="93"/>
  <c r="BD47" i="93"/>
  <c r="AX46" i="93"/>
  <c r="BK41" i="93"/>
  <c r="B88" i="85" s="1"/>
  <c r="CT41" i="93"/>
  <c r="DC40" i="93"/>
  <c r="CW33" i="93"/>
  <c r="V18" i="85" s="1"/>
  <c r="BJ30" i="93"/>
  <c r="BI29" i="93"/>
  <c r="BA27" i="93"/>
  <c r="BA25" i="93"/>
  <c r="CW22" i="93"/>
  <c r="V2" i="85" s="1"/>
  <c r="BD22" i="93"/>
  <c r="CX21" i="93"/>
  <c r="W97" i="85" s="1"/>
  <c r="BE21" i="93"/>
  <c r="DC27" i="93"/>
  <c r="CU27" i="93"/>
  <c r="DA26" i="93"/>
  <c r="BH26" i="93"/>
  <c r="CS26" i="93"/>
  <c r="R6" i="85" s="1"/>
  <c r="AZ26" i="93"/>
  <c r="CR26" i="93"/>
  <c r="AY26" i="93"/>
  <c r="DB20" i="93"/>
  <c r="BI20" i="93"/>
  <c r="CT20" i="93"/>
  <c r="S91" i="85" s="1"/>
  <c r="BA20" i="93"/>
  <c r="DG33" i="93"/>
  <c r="CS20" i="93"/>
  <c r="R91" i="85" s="1"/>
  <c r="AZ20" i="93"/>
  <c r="DE20" i="93"/>
  <c r="BX11" i="93"/>
  <c r="AY44" i="93"/>
  <c r="BH43" i="93"/>
  <c r="AZ43" i="93"/>
  <c r="BI42" i="93"/>
  <c r="BA42" i="93"/>
  <c r="BJ41" i="93"/>
  <c r="CX37" i="93"/>
  <c r="CO37" i="93"/>
  <c r="CX36" i="93"/>
  <c r="W94" i="85" s="1"/>
  <c r="CP36" i="93"/>
  <c r="AX33" i="93"/>
  <c r="CP32" i="93"/>
  <c r="AX32" i="93"/>
  <c r="BC29" i="93"/>
  <c r="BR5" i="93" s="1"/>
  <c r="I81" i="85" s="1"/>
  <c r="AG81" i="85" s="1"/>
  <c r="CO28" i="93"/>
  <c r="BF23" i="93"/>
  <c r="CY23" i="93"/>
  <c r="CQ23" i="93"/>
  <c r="AX23" i="93"/>
  <c r="DE21" i="93"/>
  <c r="CW36" i="93"/>
  <c r="CO36" i="93"/>
  <c r="BF33" i="93"/>
  <c r="BU20" i="93" s="1"/>
  <c r="L91" i="85" s="1"/>
  <c r="AJ91" i="85" s="1"/>
  <c r="AW33" i="93"/>
  <c r="BB29" i="93"/>
  <c r="DE27" i="93"/>
  <c r="DB26" i="93"/>
  <c r="DA25" i="93"/>
  <c r="BH25" i="93"/>
  <c r="CS24" i="93"/>
  <c r="R9" i="85" s="1"/>
  <c r="BB24" i="93"/>
  <c r="BG22" i="93"/>
  <c r="CY22" i="93"/>
  <c r="BF22" i="93"/>
  <c r="CZ19" i="93"/>
  <c r="BG19" i="93"/>
  <c r="CR19" i="93"/>
  <c r="Q65" i="85" s="1"/>
  <c r="AY19" i="93"/>
  <c r="DE35" i="93"/>
  <c r="DH35" i="93" s="1"/>
  <c r="CZ34" i="93"/>
  <c r="DE34" i="93"/>
  <c r="BE33" i="93"/>
  <c r="CX32" i="93"/>
  <c r="BJ29" i="93"/>
  <c r="BA29" i="93"/>
  <c r="BP7" i="93" s="1"/>
  <c r="G30" i="85" s="1"/>
  <c r="AE30" i="85" s="1"/>
  <c r="BG25" i="93"/>
  <c r="CZ25" i="93"/>
  <c r="BA24" i="93"/>
  <c r="DE22" i="93"/>
  <c r="CQ19" i="93"/>
  <c r="AX19" i="93"/>
  <c r="CW14" i="93"/>
  <c r="BD14" i="93"/>
  <c r="CX13" i="93"/>
  <c r="W46" i="85" s="1"/>
  <c r="BE13" i="93"/>
  <c r="CP13" i="93"/>
  <c r="AW13" i="93"/>
  <c r="BJ17" i="93"/>
  <c r="DC17" i="93"/>
  <c r="CU17" i="93"/>
  <c r="T62" i="85" s="1"/>
  <c r="BB17" i="93"/>
  <c r="BI17" i="93"/>
  <c r="DB17" i="93"/>
  <c r="DG20" i="93"/>
  <c r="BK10" i="93"/>
  <c r="B3" i="85" s="1"/>
  <c r="Z3" i="85" s="1"/>
  <c r="CX20" i="93"/>
  <c r="BE20" i="93"/>
  <c r="CV17" i="93"/>
  <c r="U62" i="85" s="1"/>
  <c r="CP15" i="93"/>
  <c r="CW15" i="93"/>
  <c r="V53" i="85" s="1"/>
  <c r="BD15" i="93"/>
  <c r="DF11" i="93"/>
  <c r="BE22" i="93"/>
  <c r="AY20" i="93"/>
  <c r="CO16" i="93"/>
  <c r="CX15" i="93"/>
  <c r="W53" i="85" s="1"/>
  <c r="CP24" i="93"/>
  <c r="DF21" i="93"/>
  <c r="BH19" i="93"/>
  <c r="DC16" i="93"/>
  <c r="BJ16" i="93"/>
  <c r="BY16" i="93" s="1"/>
  <c r="CU16" i="93"/>
  <c r="BB16" i="93"/>
  <c r="BV12" i="93"/>
  <c r="M82" i="85" s="1"/>
  <c r="AK82" i="85" s="1"/>
  <c r="CR12" i="93"/>
  <c r="Q82" i="85" s="1"/>
  <c r="AY12" i="93"/>
  <c r="CX23" i="93"/>
  <c r="CU22" i="93"/>
  <c r="BC22" i="93"/>
  <c r="BR25" i="93" s="1"/>
  <c r="I20" i="85" s="1"/>
  <c r="AG20" i="85" s="1"/>
  <c r="CR18" i="93"/>
  <c r="AY18" i="93"/>
  <c r="BQ3" i="93"/>
  <c r="H57" i="85" s="1"/>
  <c r="AF57" i="85" s="1"/>
  <c r="DH2" i="93"/>
  <c r="DE7" i="93"/>
  <c r="CQ12" i="93"/>
  <c r="AX12" i="93"/>
  <c r="BX4" i="93"/>
  <c r="DE8" i="93"/>
  <c r="CT17" i="93"/>
  <c r="S62" i="85" s="1"/>
  <c r="DC15" i="93"/>
  <c r="CR11" i="93"/>
  <c r="AY11" i="93"/>
  <c r="CX5" i="93"/>
  <c r="W81" i="85" s="1"/>
  <c r="BE5" i="93"/>
  <c r="CP5" i="93"/>
  <c r="AW5" i="93"/>
  <c r="CS17" i="93"/>
  <c r="R62" i="85" s="1"/>
  <c r="CS14" i="93"/>
  <c r="R83" i="85" s="1"/>
  <c r="CW6" i="93"/>
  <c r="V16" i="85" s="1"/>
  <c r="BD6" i="93"/>
  <c r="DE4" i="93"/>
  <c r="DH4" i="93" s="1"/>
  <c r="DA17" i="93"/>
  <c r="AZ11" i="93"/>
  <c r="DC8" i="93"/>
  <c r="BJ8" i="93"/>
  <c r="DE6" i="93"/>
  <c r="DF5" i="93"/>
  <c r="AX5" i="93"/>
  <c r="BT4" i="93"/>
  <c r="K66" i="85" s="1"/>
  <c r="AI66" i="85" s="1"/>
  <c r="AX4" i="93"/>
  <c r="AY3" i="93"/>
  <c r="BH2" i="93"/>
  <c r="AZ2" i="93"/>
  <c r="BN158" i="99" l="1"/>
  <c r="BL4" i="100"/>
  <c r="BP8" i="100"/>
  <c r="BR66" i="99"/>
  <c r="CX133" i="94"/>
  <c r="R133" i="86"/>
  <c r="BV7" i="93"/>
  <c r="M30" i="85" s="1"/>
  <c r="BP42" i="93"/>
  <c r="G69" i="85" s="1"/>
  <c r="AE69" i="85" s="1"/>
  <c r="DF33" i="93"/>
  <c r="BN43" i="94"/>
  <c r="I43" i="86" s="1"/>
  <c r="AK43" i="86" s="1"/>
  <c r="BM34" i="94"/>
  <c r="H34" i="86" s="1"/>
  <c r="AJ34" i="86" s="1"/>
  <c r="CX17" i="94"/>
  <c r="T17" i="86"/>
  <c r="BT52" i="94"/>
  <c r="O52" i="86" s="1"/>
  <c r="AQ52" i="86" s="1"/>
  <c r="BG35" i="94"/>
  <c r="B35" i="86" s="1"/>
  <c r="CX6" i="94"/>
  <c r="BM49" i="94"/>
  <c r="H49" i="86" s="1"/>
  <c r="AJ49" i="86" s="1"/>
  <c r="CZ9" i="94"/>
  <c r="AB9" i="86"/>
  <c r="BQ19" i="94"/>
  <c r="L19" i="86" s="1"/>
  <c r="AN19" i="86" s="1"/>
  <c r="CX20" i="94"/>
  <c r="U20" i="86"/>
  <c r="CX38" i="94"/>
  <c r="S38" i="86"/>
  <c r="BG55" i="100"/>
  <c r="AG55" i="100" s="1"/>
  <c r="F55" i="100" s="1"/>
  <c r="BI84" i="99"/>
  <c r="AI84" i="99" s="1"/>
  <c r="AV52" i="86"/>
  <c r="AR52" i="86"/>
  <c r="CY57" i="94"/>
  <c r="Z57" i="86"/>
  <c r="BS41" i="100"/>
  <c r="BU134" i="99"/>
  <c r="CX54" i="94"/>
  <c r="T54" i="86"/>
  <c r="CX68" i="94"/>
  <c r="DA68" i="94" s="1"/>
  <c r="T68" i="86"/>
  <c r="BM75" i="100"/>
  <c r="AM75" i="100" s="1"/>
  <c r="L75" i="100" s="1"/>
  <c r="BO154" i="99"/>
  <c r="AO154" i="99" s="1"/>
  <c r="CX65" i="94"/>
  <c r="S65" i="86"/>
  <c r="AR85" i="86"/>
  <c r="AV85" i="86"/>
  <c r="BG92" i="100"/>
  <c r="AG92" i="100" s="1"/>
  <c r="F92" i="100" s="1"/>
  <c r="BI145" i="99"/>
  <c r="AI145" i="99" s="1"/>
  <c r="CY75" i="94"/>
  <c r="DA75" i="94" s="1"/>
  <c r="Y75" i="86"/>
  <c r="CX89" i="94"/>
  <c r="S89" i="86"/>
  <c r="CY103" i="94"/>
  <c r="Y103" i="86"/>
  <c r="CY118" i="94"/>
  <c r="Y118" i="86"/>
  <c r="AR115" i="86"/>
  <c r="AV115" i="86"/>
  <c r="BG219" i="100"/>
  <c r="AG219" i="100" s="1"/>
  <c r="F219" i="100" s="1"/>
  <c r="BI35" i="99"/>
  <c r="AI35" i="99" s="1"/>
  <c r="F35" i="99" s="1"/>
  <c r="BL115" i="86"/>
  <c r="BI117" i="100"/>
  <c r="AI117" i="100" s="1"/>
  <c r="H117" i="100" s="1"/>
  <c r="BK146" i="99"/>
  <c r="BU16" i="99"/>
  <c r="AU16" i="99" s="1"/>
  <c r="BS124" i="100"/>
  <c r="AS124" i="100" s="1"/>
  <c r="R124" i="100" s="1"/>
  <c r="CY132" i="94"/>
  <c r="X132" i="86"/>
  <c r="DA147" i="94"/>
  <c r="CX145" i="94"/>
  <c r="V145" i="86"/>
  <c r="CY151" i="94"/>
  <c r="Y151" i="86"/>
  <c r="BJ13" i="100"/>
  <c r="BL4" i="99"/>
  <c r="BR147" i="100"/>
  <c r="BT131" i="99"/>
  <c r="AY29" i="86"/>
  <c r="AU29" i="86"/>
  <c r="BR38" i="100"/>
  <c r="BT166" i="99"/>
  <c r="AY41" i="86"/>
  <c r="AU41" i="86"/>
  <c r="CX4" i="94"/>
  <c r="U4" i="86"/>
  <c r="CY37" i="94"/>
  <c r="DA37" i="94" s="1"/>
  <c r="X37" i="86"/>
  <c r="CW117" i="94"/>
  <c r="P117" i="86"/>
  <c r="AD117" i="86" s="1"/>
  <c r="DF98" i="93"/>
  <c r="BI6" i="94"/>
  <c r="D6" i="86" s="1"/>
  <c r="AF6" i="86" s="1"/>
  <c r="BS17" i="94"/>
  <c r="N17" i="86" s="1"/>
  <c r="AP17" i="86" s="1"/>
  <c r="CZ4" i="94"/>
  <c r="AC4" i="86"/>
  <c r="CW13" i="94"/>
  <c r="P13" i="86"/>
  <c r="BQ9" i="94"/>
  <c r="L9" i="86" s="1"/>
  <c r="AN9" i="86" s="1"/>
  <c r="CY19" i="94"/>
  <c r="Y19" i="86"/>
  <c r="CX26" i="94"/>
  <c r="DA26" i="94" s="1"/>
  <c r="T26" i="86"/>
  <c r="CX15" i="94"/>
  <c r="CX48" i="94"/>
  <c r="W48" i="86"/>
  <c r="CX39" i="94"/>
  <c r="DA39" i="94" s="1"/>
  <c r="V39" i="86"/>
  <c r="CW46" i="94"/>
  <c r="CZ62" i="94"/>
  <c r="AC62" i="86"/>
  <c r="AN61" i="86"/>
  <c r="CW58" i="94"/>
  <c r="DA58" i="94" s="1"/>
  <c r="P58" i="86"/>
  <c r="CY69" i="94"/>
  <c r="DA69" i="94" s="1"/>
  <c r="X69" i="86"/>
  <c r="CX118" i="94"/>
  <c r="R118" i="86"/>
  <c r="AF118" i="86" s="1"/>
  <c r="CX99" i="94"/>
  <c r="R99" i="86"/>
  <c r="CX96" i="94"/>
  <c r="DA96" i="94" s="1"/>
  <c r="CY107" i="94"/>
  <c r="DA107" i="94" s="1"/>
  <c r="Z107" i="86"/>
  <c r="BM116" i="100"/>
  <c r="AM116" i="100" s="1"/>
  <c r="L116" i="100" s="1"/>
  <c r="BO156" i="99"/>
  <c r="AO156" i="99" s="1"/>
  <c r="BO120" i="100"/>
  <c r="AO120" i="100" s="1"/>
  <c r="N120" i="100" s="1"/>
  <c r="BQ60" i="99"/>
  <c r="AQ60" i="99" s="1"/>
  <c r="CY122" i="94"/>
  <c r="CX137" i="94"/>
  <c r="DA137" i="94" s="1"/>
  <c r="W137" i="86"/>
  <c r="BP11" i="100"/>
  <c r="AP11" i="100" s="1"/>
  <c r="O11" i="100" s="1"/>
  <c r="BR58" i="99"/>
  <c r="AR58" i="99" s="1"/>
  <c r="CZ63" i="94"/>
  <c r="AB63" i="86"/>
  <c r="CW86" i="94"/>
  <c r="DA86" i="94" s="1"/>
  <c r="Q86" i="86"/>
  <c r="CY143" i="94"/>
  <c r="Z143" i="86"/>
  <c r="BR17" i="93"/>
  <c r="I62" i="85" s="1"/>
  <c r="BU9" i="93"/>
  <c r="L32" i="85" s="1"/>
  <c r="BR14" i="93"/>
  <c r="I83" i="85" s="1"/>
  <c r="AG83" i="85" s="1"/>
  <c r="DE99" i="93"/>
  <c r="BL42" i="94"/>
  <c r="G42" i="86" s="1"/>
  <c r="AI42" i="86" s="1"/>
  <c r="BO11" i="100"/>
  <c r="AO11" i="100" s="1"/>
  <c r="N11" i="100" s="1"/>
  <c r="BQ58" i="99"/>
  <c r="AQ58" i="99" s="1"/>
  <c r="BJ17" i="94"/>
  <c r="E17" i="86" s="1"/>
  <c r="AG17" i="86" s="1"/>
  <c r="CZ17" i="94"/>
  <c r="AB17" i="86"/>
  <c r="BO7" i="94"/>
  <c r="J7" i="86" s="1"/>
  <c r="AL7" i="86" s="1"/>
  <c r="BQ10" i="94"/>
  <c r="L10" i="86" s="1"/>
  <c r="AN10" i="86" s="1"/>
  <c r="BQ17" i="94"/>
  <c r="L17" i="86" s="1"/>
  <c r="AN17" i="86" s="1"/>
  <c r="CX21" i="94"/>
  <c r="V21" i="86"/>
  <c r="CY3" i="94"/>
  <c r="CX31" i="94"/>
  <c r="U31" i="86"/>
  <c r="CY40" i="94"/>
  <c r="Y40" i="86"/>
  <c r="CZ36" i="94"/>
  <c r="CX50" i="94"/>
  <c r="DA50" i="94" s="1"/>
  <c r="V50" i="86"/>
  <c r="CX42" i="94"/>
  <c r="DA42" i="94" s="1"/>
  <c r="W42" i="86"/>
  <c r="CX56" i="94"/>
  <c r="R56" i="86"/>
  <c r="CW62" i="94"/>
  <c r="Q62" i="86"/>
  <c r="CX71" i="94"/>
  <c r="T71" i="86"/>
  <c r="BM81" i="100"/>
  <c r="BO29" i="99"/>
  <c r="BO208" i="100"/>
  <c r="AO208" i="100" s="1"/>
  <c r="N208" i="100" s="1"/>
  <c r="BQ189" i="99"/>
  <c r="AQ189" i="99" s="1"/>
  <c r="N189" i="99" s="1"/>
  <c r="CX74" i="94"/>
  <c r="U74" i="86"/>
  <c r="CX79" i="94"/>
  <c r="DA79" i="94" s="1"/>
  <c r="S79" i="86"/>
  <c r="CW94" i="94"/>
  <c r="Q94" i="86"/>
  <c r="CX102" i="94"/>
  <c r="DA102" i="94" s="1"/>
  <c r="S102" i="86"/>
  <c r="CX109" i="94"/>
  <c r="DA109" i="94" s="1"/>
  <c r="V109" i="86"/>
  <c r="CY84" i="94"/>
  <c r="CX139" i="94"/>
  <c r="T139" i="86"/>
  <c r="CZ119" i="94"/>
  <c r="AB119" i="86"/>
  <c r="AP119" i="86" s="1"/>
  <c r="CW135" i="94"/>
  <c r="P135" i="86"/>
  <c r="CX123" i="94"/>
  <c r="S123" i="86"/>
  <c r="CY127" i="94"/>
  <c r="X127" i="86"/>
  <c r="BL88" i="100"/>
  <c r="BN76" i="99"/>
  <c r="CX119" i="94"/>
  <c r="U119" i="86"/>
  <c r="CW132" i="94"/>
  <c r="DA132" i="94" s="1"/>
  <c r="P132" i="86"/>
  <c r="CY150" i="94"/>
  <c r="AA150" i="86"/>
  <c r="AO150" i="86" s="1"/>
  <c r="CW151" i="94"/>
  <c r="DA151" i="94" s="1"/>
  <c r="Q151" i="86"/>
  <c r="BS5" i="93"/>
  <c r="J81" i="85" s="1"/>
  <c r="AH81" i="85" s="1"/>
  <c r="BT7" i="94"/>
  <c r="O7" i="86" s="1"/>
  <c r="AQ7" i="86" s="1"/>
  <c r="BK12" i="94"/>
  <c r="F12" i="86" s="1"/>
  <c r="AH12" i="86" s="1"/>
  <c r="BR17" i="94"/>
  <c r="M17" i="86" s="1"/>
  <c r="AO17" i="86" s="1"/>
  <c r="CY13" i="94"/>
  <c r="X13" i="86"/>
  <c r="DA2" i="94"/>
  <c r="CY20" i="94"/>
  <c r="Z20" i="86"/>
  <c r="CY29" i="94"/>
  <c r="X29" i="86"/>
  <c r="AL29" i="86" s="1"/>
  <c r="CY11" i="94"/>
  <c r="DA11" i="94" s="1"/>
  <c r="CX35" i="94"/>
  <c r="R35" i="86"/>
  <c r="CW40" i="94"/>
  <c r="DA40" i="94" s="1"/>
  <c r="Q40" i="86"/>
  <c r="CW59" i="94"/>
  <c r="P59" i="86"/>
  <c r="CW45" i="94"/>
  <c r="DA45" i="94" s="1"/>
  <c r="Q45" i="86"/>
  <c r="CZ44" i="94"/>
  <c r="CX59" i="94"/>
  <c r="S59" i="86"/>
  <c r="CY72" i="94"/>
  <c r="DA72" i="94" s="1"/>
  <c r="Z72" i="86"/>
  <c r="BJ90" i="100"/>
  <c r="BL129" i="99"/>
  <c r="BN208" i="100"/>
  <c r="AN208" i="100" s="1"/>
  <c r="M208" i="100" s="1"/>
  <c r="BP189" i="99"/>
  <c r="AP189" i="99" s="1"/>
  <c r="M189" i="99" s="1"/>
  <c r="CX87" i="94"/>
  <c r="CW81" i="94"/>
  <c r="CX112" i="94"/>
  <c r="DA112" i="94" s="1"/>
  <c r="W112" i="86"/>
  <c r="AK112" i="86" s="1"/>
  <c r="CY99" i="94"/>
  <c r="Z99" i="86"/>
  <c r="CZ126" i="94"/>
  <c r="DA126" i="94" s="1"/>
  <c r="AB126" i="86"/>
  <c r="CY148" i="94"/>
  <c r="Z148" i="86"/>
  <c r="CW149" i="94"/>
  <c r="DA149" i="94" s="1"/>
  <c r="P149" i="86"/>
  <c r="CZ123" i="94"/>
  <c r="AB123" i="86"/>
  <c r="CX143" i="94"/>
  <c r="BS60" i="94"/>
  <c r="N60" i="86" s="1"/>
  <c r="AP60" i="86" s="1"/>
  <c r="CX53" i="94"/>
  <c r="DA53" i="94" s="1"/>
  <c r="W53" i="86"/>
  <c r="AU83" i="86"/>
  <c r="BR90" i="100"/>
  <c r="BT129" i="99"/>
  <c r="AY83" i="86"/>
  <c r="CX116" i="94"/>
  <c r="DA116" i="94" s="1"/>
  <c r="U116" i="86"/>
  <c r="DA91" i="94"/>
  <c r="CX136" i="94"/>
  <c r="R136" i="86"/>
  <c r="BX5" i="93"/>
  <c r="BT3" i="93"/>
  <c r="K57" i="85" s="1"/>
  <c r="AI57" i="85" s="1"/>
  <c r="BP4" i="93"/>
  <c r="G66" i="85" s="1"/>
  <c r="AE66" i="85" s="1"/>
  <c r="BM146" i="94"/>
  <c r="H146" i="86" s="1"/>
  <c r="AJ146" i="86" s="1"/>
  <c r="BG147" i="94"/>
  <c r="B147" i="86" s="1"/>
  <c r="AD147" i="86" s="1"/>
  <c r="DA9" i="94"/>
  <c r="BP46" i="94"/>
  <c r="K46" i="86" s="1"/>
  <c r="AM46" i="86" s="1"/>
  <c r="CZ12" i="94"/>
  <c r="AC12" i="86"/>
  <c r="BO147" i="100"/>
  <c r="BQ131" i="99"/>
  <c r="CZ20" i="94"/>
  <c r="AC20" i="86"/>
  <c r="CY35" i="94"/>
  <c r="Z35" i="86"/>
  <c r="BN49" i="100"/>
  <c r="AN49" i="100" s="1"/>
  <c r="M49" i="100" s="1"/>
  <c r="BP46" i="99"/>
  <c r="AP46" i="99" s="1"/>
  <c r="CX55" i="94"/>
  <c r="DA55" i="94" s="1"/>
  <c r="T55" i="86"/>
  <c r="CY59" i="94"/>
  <c r="X59" i="86"/>
  <c r="CW61" i="94"/>
  <c r="Q61" i="86"/>
  <c r="BN73" i="100"/>
  <c r="AT71" i="86"/>
  <c r="AX71" i="86"/>
  <c r="BP47" i="99"/>
  <c r="CX83" i="94"/>
  <c r="DA83" i="94" s="1"/>
  <c r="W83" i="86"/>
  <c r="CX92" i="94"/>
  <c r="DA92" i="94" s="1"/>
  <c r="R92" i="86"/>
  <c r="CY78" i="94"/>
  <c r="DA78" i="94" s="1"/>
  <c r="X78" i="86"/>
  <c r="BO117" i="99"/>
  <c r="AO117" i="99" s="1"/>
  <c r="BM103" i="100"/>
  <c r="AM103" i="100" s="1"/>
  <c r="L103" i="100" s="1"/>
  <c r="BJ114" i="100"/>
  <c r="AJ114" i="100" s="1"/>
  <c r="I114" i="100" s="1"/>
  <c r="BL57" i="99"/>
  <c r="AL57" i="99" s="1"/>
  <c r="CW127" i="94"/>
  <c r="P127" i="86"/>
  <c r="CW138" i="94"/>
  <c r="Q138" i="86"/>
  <c r="CY149" i="94"/>
  <c r="X149" i="86"/>
  <c r="CY128" i="94"/>
  <c r="Z128" i="86"/>
  <c r="AN128" i="86" s="1"/>
  <c r="CX141" i="94"/>
  <c r="DA141" i="94" s="1"/>
  <c r="R141" i="86"/>
  <c r="CX149" i="94"/>
  <c r="BQ13" i="94"/>
  <c r="L13" i="86" s="1"/>
  <c r="AN13" i="86" s="1"/>
  <c r="BR16" i="93"/>
  <c r="I79" i="85" s="1"/>
  <c r="AG79" i="85" s="1"/>
  <c r="DF82" i="93"/>
  <c r="DH83" i="93"/>
  <c r="BI43" i="94"/>
  <c r="D43" i="86" s="1"/>
  <c r="BN10" i="94"/>
  <c r="I10" i="86" s="1"/>
  <c r="CY8" i="94"/>
  <c r="Y8" i="86"/>
  <c r="BJ36" i="94"/>
  <c r="E36" i="86" s="1"/>
  <c r="AG36" i="86" s="1"/>
  <c r="CX23" i="94"/>
  <c r="DA23" i="94" s="1"/>
  <c r="T23" i="86"/>
  <c r="CW24" i="94"/>
  <c r="P24" i="86"/>
  <c r="CX36" i="94"/>
  <c r="DA36" i="94" s="1"/>
  <c r="U36" i="86"/>
  <c r="CX46" i="94"/>
  <c r="R46" i="86"/>
  <c r="CX47" i="94"/>
  <c r="W47" i="86"/>
  <c r="CW70" i="94"/>
  <c r="DA70" i="94" s="1"/>
  <c r="Q70" i="86"/>
  <c r="BS73" i="100"/>
  <c r="BU47" i="99"/>
  <c r="AY71" i="86"/>
  <c r="AU71" i="86"/>
  <c r="CX93" i="94"/>
  <c r="DA93" i="94" s="1"/>
  <c r="V93" i="86"/>
  <c r="CX80" i="94"/>
  <c r="V80" i="86"/>
  <c r="CY85" i="94"/>
  <c r="DA85" i="94" s="1"/>
  <c r="X85" i="86"/>
  <c r="CY104" i="94"/>
  <c r="Z104" i="86"/>
  <c r="CZ114" i="94"/>
  <c r="DA100" i="94"/>
  <c r="BR114" i="100"/>
  <c r="AR114" i="100" s="1"/>
  <c r="Q114" i="100" s="1"/>
  <c r="AY112" i="86"/>
  <c r="AU112" i="86"/>
  <c r="BT57" i="99"/>
  <c r="AT57" i="99" s="1"/>
  <c r="CX131" i="94"/>
  <c r="DA131" i="94" s="1"/>
  <c r="T131" i="86"/>
  <c r="CW148" i="94"/>
  <c r="P148" i="86"/>
  <c r="CW130" i="94"/>
  <c r="P130" i="86"/>
  <c r="BP78" i="100"/>
  <c r="AP78" i="100" s="1"/>
  <c r="O78" i="100" s="1"/>
  <c r="BR45" i="99"/>
  <c r="AR45" i="99" s="1"/>
  <c r="DA133" i="94"/>
  <c r="CX129" i="94"/>
  <c r="DA129" i="94" s="1"/>
  <c r="W129" i="86"/>
  <c r="CZ141" i="94"/>
  <c r="AB141" i="86"/>
  <c r="BQ5" i="93"/>
  <c r="H81" i="85" s="1"/>
  <c r="AF81" i="85" s="1"/>
  <c r="BA7" i="100" s="1"/>
  <c r="BK35" i="94"/>
  <c r="F35" i="86" s="1"/>
  <c r="AH35" i="86" s="1"/>
  <c r="BJ33" i="94"/>
  <c r="E33" i="86" s="1"/>
  <c r="AG33" i="86" s="1"/>
  <c r="CX3" i="94"/>
  <c r="R3" i="86"/>
  <c r="CX10" i="94"/>
  <c r="W10" i="86"/>
  <c r="CX14" i="94"/>
  <c r="S14" i="86"/>
  <c r="CY24" i="94"/>
  <c r="X24" i="86"/>
  <c r="CX18" i="94"/>
  <c r="DA18" i="94" s="1"/>
  <c r="BS35" i="100"/>
  <c r="BU82" i="99"/>
  <c r="CX43" i="94"/>
  <c r="DA43" i="94" s="1"/>
  <c r="R43" i="86"/>
  <c r="CZ56" i="94"/>
  <c r="AB56" i="86"/>
  <c r="BO49" i="100"/>
  <c r="AO49" i="100" s="1"/>
  <c r="N49" i="100" s="1"/>
  <c r="BQ46" i="99"/>
  <c r="AQ46" i="99" s="1"/>
  <c r="CY60" i="94"/>
  <c r="AA60" i="86"/>
  <c r="CZ71" i="94"/>
  <c r="CZ74" i="94"/>
  <c r="CX76" i="94"/>
  <c r="CX106" i="94"/>
  <c r="DA106" i="94" s="1"/>
  <c r="V106" i="86"/>
  <c r="BA115" i="86"/>
  <c r="BH219" i="100"/>
  <c r="AH219" i="100" s="1"/>
  <c r="G219" i="100" s="1"/>
  <c r="BJ35" i="99"/>
  <c r="AJ35" i="99" s="1"/>
  <c r="G35" i="99" s="1"/>
  <c r="CX115" i="94"/>
  <c r="R115" i="86"/>
  <c r="AF115" i="86" s="1"/>
  <c r="BJ115" i="86" s="1"/>
  <c r="CW103" i="94"/>
  <c r="Q103" i="86"/>
  <c r="CY98" i="94"/>
  <c r="Z98" i="86"/>
  <c r="CX101" i="94"/>
  <c r="DA101" i="94" s="1"/>
  <c r="CX114" i="94"/>
  <c r="U114" i="86"/>
  <c r="BN120" i="100"/>
  <c r="AN120" i="100" s="1"/>
  <c r="M120" i="100" s="1"/>
  <c r="BP60" i="99"/>
  <c r="AP60" i="99" s="1"/>
  <c r="CY123" i="94"/>
  <c r="X123" i="86"/>
  <c r="CY130" i="94"/>
  <c r="X130" i="86"/>
  <c r="AL130" i="86" s="1"/>
  <c r="CX121" i="94"/>
  <c r="U121" i="86"/>
  <c r="CX150" i="94"/>
  <c r="S150" i="86"/>
  <c r="AY5" i="86"/>
  <c r="AU5" i="86"/>
  <c r="BR5" i="100"/>
  <c r="AR5" i="100" s="1"/>
  <c r="Q5" i="100" s="1"/>
  <c r="BT159" i="99"/>
  <c r="AT159" i="99" s="1"/>
  <c r="BQ3" i="100"/>
  <c r="BS157" i="99"/>
  <c r="AY142" i="86"/>
  <c r="AU142" i="86"/>
  <c r="BR128" i="100"/>
  <c r="BT74" i="99"/>
  <c r="AM131" i="99"/>
  <c r="BD166" i="100"/>
  <c r="AP47" i="99"/>
  <c r="CY7" i="94"/>
  <c r="Z7" i="86"/>
  <c r="BO106" i="100"/>
  <c r="AO106" i="100" s="1"/>
  <c r="N106" i="100" s="1"/>
  <c r="BQ155" i="99"/>
  <c r="AQ155" i="99" s="1"/>
  <c r="BN265" i="99"/>
  <c r="AN265" i="99" s="1"/>
  <c r="K265" i="99" s="1"/>
  <c r="BL266" i="100"/>
  <c r="AL266" i="100" s="1"/>
  <c r="K266" i="100" s="1"/>
  <c r="BC76" i="100"/>
  <c r="AP76" i="100" s="1"/>
  <c r="O76" i="100" s="1"/>
  <c r="AN43" i="85"/>
  <c r="BD24" i="100"/>
  <c r="BF78" i="99"/>
  <c r="AS78" i="99" s="1"/>
  <c r="BE110" i="100"/>
  <c r="BG67" i="99"/>
  <c r="AO85" i="85"/>
  <c r="AS85" i="85"/>
  <c r="BH71" i="100"/>
  <c r="AH71" i="100" s="1"/>
  <c r="G71" i="100" s="1"/>
  <c r="BJ171" i="99"/>
  <c r="AJ171" i="99" s="1"/>
  <c r="AV61" i="100"/>
  <c r="AX143" i="99"/>
  <c r="AK143" i="99" s="1"/>
  <c r="BC176" i="99"/>
  <c r="BA107" i="100"/>
  <c r="AN107" i="100" s="1"/>
  <c r="M107" i="100" s="1"/>
  <c r="AR73" i="85"/>
  <c r="AN73" i="85"/>
  <c r="AW90" i="100"/>
  <c r="AY129" i="99"/>
  <c r="AL129" i="99" s="1"/>
  <c r="BA90" i="100"/>
  <c r="AN90" i="100" s="1"/>
  <c r="M90" i="100" s="1"/>
  <c r="BC129" i="99"/>
  <c r="AY44" i="100"/>
  <c r="BA147" i="99"/>
  <c r="AN147" i="99" s="1"/>
  <c r="BP75" i="100"/>
  <c r="AP75" i="100" s="1"/>
  <c r="O75" i="100" s="1"/>
  <c r="BR154" i="99"/>
  <c r="AR154" i="99" s="1"/>
  <c r="BK147" i="100"/>
  <c r="BM131" i="99"/>
  <c r="BC115" i="86"/>
  <c r="BJ219" i="100"/>
  <c r="AJ219" i="100" s="1"/>
  <c r="I219" i="100" s="1"/>
  <c r="BL35" i="99"/>
  <c r="AL35" i="99" s="1"/>
  <c r="I35" i="99" s="1"/>
  <c r="S8" i="86"/>
  <c r="CX8" i="94"/>
  <c r="X22" i="86"/>
  <c r="CY22" i="94"/>
  <c r="AL47" i="85"/>
  <c r="AV106" i="86"/>
  <c r="BG151" i="100"/>
  <c r="AR106" i="86"/>
  <c r="BI70" i="99"/>
  <c r="BR44" i="100"/>
  <c r="AU128" i="86"/>
  <c r="AY128" i="86"/>
  <c r="BT147" i="99"/>
  <c r="CY136" i="94"/>
  <c r="Y136" i="86"/>
  <c r="BN130" i="100"/>
  <c r="AN130" i="100" s="1"/>
  <c r="M130" i="100" s="1"/>
  <c r="BP182" i="99"/>
  <c r="AP182" i="99" s="1"/>
  <c r="AV163" i="99"/>
  <c r="AI163" i="99" s="1"/>
  <c r="BL142" i="100"/>
  <c r="AL142" i="100" s="1"/>
  <c r="K142" i="100" s="1"/>
  <c r="BN106" i="99"/>
  <c r="AN106" i="99" s="1"/>
  <c r="AU134" i="99"/>
  <c r="AT133" i="99"/>
  <c r="AT166" i="99"/>
  <c r="Y30" i="85"/>
  <c r="DG7" i="93"/>
  <c r="DH7" i="93" s="1"/>
  <c r="AQ70" i="99"/>
  <c r="BJ152" i="99"/>
  <c r="AJ152" i="99" s="1"/>
  <c r="BH54" i="100"/>
  <c r="AH54" i="100" s="1"/>
  <c r="G54" i="100" s="1"/>
  <c r="AY16" i="86"/>
  <c r="AU16" i="86"/>
  <c r="BR16" i="100"/>
  <c r="AR16" i="100" s="1"/>
  <c r="Q16" i="100" s="1"/>
  <c r="BT160" i="99"/>
  <c r="BG38" i="100"/>
  <c r="AR41" i="86"/>
  <c r="AV41" i="86"/>
  <c r="BI166" i="99"/>
  <c r="P130" i="99"/>
  <c r="AH148" i="105" s="1"/>
  <c r="K151" i="103"/>
  <c r="X151" i="103" s="1"/>
  <c r="L148" i="104"/>
  <c r="Y148" i="104" s="1"/>
  <c r="U148" i="105"/>
  <c r="BO26" i="100"/>
  <c r="BQ3" i="99"/>
  <c r="U58" i="105"/>
  <c r="P170" i="99"/>
  <c r="L58" i="104"/>
  <c r="Y58" i="104" s="1"/>
  <c r="K104" i="103"/>
  <c r="X104" i="103" s="1"/>
  <c r="BP46" i="100"/>
  <c r="AP46" i="100" s="1"/>
  <c r="O46" i="100" s="1"/>
  <c r="BR137" i="99"/>
  <c r="L150" i="105"/>
  <c r="C150" i="104"/>
  <c r="P150" i="104" s="1"/>
  <c r="AU111" i="86"/>
  <c r="AY111" i="86"/>
  <c r="BR110" i="100"/>
  <c r="BT67" i="99"/>
  <c r="BK78" i="100"/>
  <c r="AK78" i="100" s="1"/>
  <c r="J78" i="100" s="1"/>
  <c r="BM45" i="99"/>
  <c r="AM45" i="99" s="1"/>
  <c r="X64" i="86"/>
  <c r="CY64" i="94"/>
  <c r="BP68" i="100"/>
  <c r="AP68" i="100" s="1"/>
  <c r="O68" i="100" s="1"/>
  <c r="AE68" i="100" s="1"/>
  <c r="BR32" i="99"/>
  <c r="AR32" i="99" s="1"/>
  <c r="AT67" i="86"/>
  <c r="AX67" i="86"/>
  <c r="BR206" i="100"/>
  <c r="AR206" i="100" s="1"/>
  <c r="Q206" i="100" s="1"/>
  <c r="BT34" i="99"/>
  <c r="AT34" i="99" s="1"/>
  <c r="Q34" i="99" s="1"/>
  <c r="AY79" i="86"/>
  <c r="AU79" i="86"/>
  <c r="CW91" i="94"/>
  <c r="P91" i="86"/>
  <c r="AS61" i="86"/>
  <c r="AW61" i="86"/>
  <c r="BK265" i="99"/>
  <c r="AK265" i="99" s="1"/>
  <c r="H265" i="99" s="1"/>
  <c r="BI266" i="100"/>
  <c r="AI266" i="100" s="1"/>
  <c r="H266" i="100" s="1"/>
  <c r="BK129" i="99"/>
  <c r="BI90" i="100"/>
  <c r="BQ150" i="100"/>
  <c r="BS41" i="99"/>
  <c r="T51" i="86"/>
  <c r="CX51" i="94"/>
  <c r="BK44" i="100"/>
  <c r="BM147" i="99"/>
  <c r="AM147" i="99" s="1"/>
  <c r="AW128" i="86"/>
  <c r="AS128" i="86"/>
  <c r="I58" i="99"/>
  <c r="AA11" i="105" s="1"/>
  <c r="D90" i="103"/>
  <c r="Q90" i="103" s="1"/>
  <c r="N11" i="105"/>
  <c r="E11" i="104"/>
  <c r="AU4" i="99"/>
  <c r="AT70" i="99"/>
  <c r="Y25" i="85"/>
  <c r="DG67" i="93"/>
  <c r="U78" i="85"/>
  <c r="DF66" i="93"/>
  <c r="Y50" i="85"/>
  <c r="DG92" i="93"/>
  <c r="R77" i="85"/>
  <c r="DE101" i="93"/>
  <c r="DH101" i="93" s="1"/>
  <c r="AV3" i="86"/>
  <c r="AR3" i="86"/>
  <c r="BG3" i="100"/>
  <c r="BI157" i="99"/>
  <c r="AR93" i="86"/>
  <c r="BG99" i="100"/>
  <c r="AV93" i="86"/>
  <c r="BI175" i="99"/>
  <c r="AI175" i="99" s="1"/>
  <c r="B75" i="103" s="1"/>
  <c r="N75" i="103" s="1"/>
  <c r="BH314" i="100"/>
  <c r="AH314" i="100" s="1"/>
  <c r="G314" i="100" s="1"/>
  <c r="BJ317" i="99"/>
  <c r="AJ317" i="99" s="1"/>
  <c r="BG54" i="100"/>
  <c r="AG54" i="100" s="1"/>
  <c r="F54" i="100" s="1"/>
  <c r="AR51" i="86"/>
  <c r="AV51" i="86"/>
  <c r="BI152" i="99"/>
  <c r="AI152" i="99" s="1"/>
  <c r="O153" i="99"/>
  <c r="J107" i="103"/>
  <c r="W107" i="103" s="1"/>
  <c r="K65" i="104"/>
  <c r="X65" i="104" s="1"/>
  <c r="T65" i="105"/>
  <c r="BH107" i="100"/>
  <c r="AH107" i="100" s="1"/>
  <c r="G107" i="100" s="1"/>
  <c r="BJ176" i="99"/>
  <c r="AJ176" i="99" s="1"/>
  <c r="AY65" i="86"/>
  <c r="AU65" i="86"/>
  <c r="BR65" i="100"/>
  <c r="AR65" i="100" s="1"/>
  <c r="Q65" i="100" s="1"/>
  <c r="BT153" i="99"/>
  <c r="AT153" i="99" s="1"/>
  <c r="AV92" i="86"/>
  <c r="BG98" i="100"/>
  <c r="AG98" i="100" s="1"/>
  <c r="F98" i="100" s="1"/>
  <c r="BI69" i="99"/>
  <c r="AR92" i="86"/>
  <c r="BN40" i="100"/>
  <c r="AN40" i="100" s="1"/>
  <c r="M40" i="100" s="1"/>
  <c r="AT43" i="86"/>
  <c r="BP168" i="99"/>
  <c r="AP168" i="99" s="1"/>
  <c r="AR49" i="86"/>
  <c r="AV49" i="86"/>
  <c r="BI42" i="99"/>
  <c r="BG51" i="100"/>
  <c r="AY61" i="86"/>
  <c r="AU61" i="86"/>
  <c r="BT265" i="99"/>
  <c r="AT265" i="99" s="1"/>
  <c r="Q265" i="99" s="1"/>
  <c r="BR266" i="100"/>
  <c r="AR266" i="100" s="1"/>
  <c r="Q266" i="100" s="1"/>
  <c r="N154" i="99"/>
  <c r="AF75" i="105" s="1"/>
  <c r="S75" i="105"/>
  <c r="J75" i="104"/>
  <c r="I110" i="103"/>
  <c r="V110" i="103" s="1"/>
  <c r="AU59" i="86"/>
  <c r="AY59" i="86"/>
  <c r="BR60" i="100"/>
  <c r="BT85" i="99"/>
  <c r="BO108" i="100"/>
  <c r="BQ177" i="99"/>
  <c r="AX102" i="86"/>
  <c r="BR120" i="100"/>
  <c r="AR120" i="100" s="1"/>
  <c r="Q120" i="100" s="1"/>
  <c r="BT60" i="99"/>
  <c r="AT60" i="99" s="1"/>
  <c r="AT160" i="99"/>
  <c r="BR27" i="100"/>
  <c r="BT136" i="99"/>
  <c r="AT136" i="99" s="1"/>
  <c r="Q136" i="99" s="1"/>
  <c r="AY39" i="86"/>
  <c r="AU39" i="86"/>
  <c r="BQ54" i="100"/>
  <c r="AQ54" i="100" s="1"/>
  <c r="P54" i="100" s="1"/>
  <c r="BS152" i="99"/>
  <c r="AS152" i="99" s="1"/>
  <c r="BO281" i="99"/>
  <c r="AO281" i="99" s="1"/>
  <c r="L281" i="99" s="1"/>
  <c r="BM283" i="100"/>
  <c r="AM283" i="100" s="1"/>
  <c r="L283" i="100" s="1"/>
  <c r="AS62" i="86"/>
  <c r="AW62" i="86"/>
  <c r="BG26" i="100"/>
  <c r="BI3" i="99"/>
  <c r="AR38" i="86"/>
  <c r="AV38" i="86"/>
  <c r="AW24" i="86"/>
  <c r="AR102" i="86"/>
  <c r="BG108" i="100"/>
  <c r="AV102" i="86"/>
  <c r="BI177" i="99"/>
  <c r="J132" i="103"/>
  <c r="W132" i="103" s="1"/>
  <c r="K114" i="104"/>
  <c r="X114" i="104" s="1"/>
  <c r="T114" i="105"/>
  <c r="O57" i="99"/>
  <c r="AG114" i="105" s="1"/>
  <c r="CW7" i="94"/>
  <c r="DA7" i="94" s="1"/>
  <c r="P7" i="86"/>
  <c r="BG316" i="100"/>
  <c r="AG316" i="100" s="1"/>
  <c r="F316" i="100" s="1"/>
  <c r="AV118" i="86"/>
  <c r="AR118" i="86"/>
  <c r="BI318" i="99"/>
  <c r="AI318" i="99" s="1"/>
  <c r="F318" i="99" s="1"/>
  <c r="BN127" i="100"/>
  <c r="AN127" i="100" s="1"/>
  <c r="M127" i="100" s="1"/>
  <c r="BP180" i="99"/>
  <c r="AP180" i="99" s="1"/>
  <c r="BG105" i="100"/>
  <c r="BI73" i="99"/>
  <c r="AR107" i="86"/>
  <c r="AV107" i="86"/>
  <c r="BS44" i="100"/>
  <c r="BU147" i="99"/>
  <c r="BI115" i="86"/>
  <c r="BQ35" i="99"/>
  <c r="AQ35" i="99" s="1"/>
  <c r="N35" i="99" s="1"/>
  <c r="BO219" i="100"/>
  <c r="AO219" i="100" s="1"/>
  <c r="N219" i="100" s="1"/>
  <c r="AX115" i="86"/>
  <c r="AT115" i="86"/>
  <c r="BS43" i="99"/>
  <c r="BQ123" i="100"/>
  <c r="AX137" i="86"/>
  <c r="AT137" i="86"/>
  <c r="H46" i="99"/>
  <c r="D49" i="104"/>
  <c r="Q49" i="104" s="1"/>
  <c r="M49" i="105"/>
  <c r="C99" i="103"/>
  <c r="P99" i="103" s="1"/>
  <c r="AV72" i="86"/>
  <c r="BG74" i="100"/>
  <c r="AG74" i="100" s="1"/>
  <c r="F74" i="100" s="1"/>
  <c r="AR72" i="86"/>
  <c r="AU58" i="86"/>
  <c r="AY58" i="86"/>
  <c r="BR156" i="100"/>
  <c r="AR156" i="100" s="1"/>
  <c r="Q156" i="100" s="1"/>
  <c r="BT228" i="99"/>
  <c r="AI157" i="99"/>
  <c r="AT85" i="99"/>
  <c r="AI69" i="99"/>
  <c r="AU147" i="99"/>
  <c r="BN65" i="100"/>
  <c r="AN65" i="100" s="1"/>
  <c r="M65" i="100" s="1"/>
  <c r="BP153" i="99"/>
  <c r="AP153" i="99" s="1"/>
  <c r="AT65" i="86"/>
  <c r="AX65" i="86"/>
  <c r="BQ99" i="100"/>
  <c r="BS175" i="99"/>
  <c r="AX93" i="86"/>
  <c r="BR108" i="100"/>
  <c r="AU102" i="86"/>
  <c r="AY102" i="86"/>
  <c r="BT177" i="99"/>
  <c r="BR151" i="100"/>
  <c r="AU106" i="86"/>
  <c r="AY106" i="86"/>
  <c r="BT70" i="99"/>
  <c r="AR112" i="86"/>
  <c r="AV112" i="86"/>
  <c r="BG114" i="100"/>
  <c r="AG114" i="100" s="1"/>
  <c r="F114" i="100" s="1"/>
  <c r="BI57" i="99"/>
  <c r="AI57" i="99" s="1"/>
  <c r="AU84" i="86"/>
  <c r="AY84" i="86"/>
  <c r="BR91" i="100"/>
  <c r="BT133" i="99"/>
  <c r="AR113" i="86"/>
  <c r="AZ113" i="86"/>
  <c r="AV113" i="86"/>
  <c r="BG118" i="100"/>
  <c r="BI18" i="99"/>
  <c r="AI18" i="99" s="1"/>
  <c r="B23" i="103" s="1"/>
  <c r="N23" i="103" s="1"/>
  <c r="BD113" i="86"/>
  <c r="BI113" i="86"/>
  <c r="BB113" i="86"/>
  <c r="BJ113" i="86"/>
  <c r="BC113" i="86"/>
  <c r="BH128" i="100"/>
  <c r="AH128" i="100" s="1"/>
  <c r="G128" i="100" s="1"/>
  <c r="BJ74" i="99"/>
  <c r="AJ74" i="99" s="1"/>
  <c r="AT93" i="86"/>
  <c r="AO147" i="100"/>
  <c r="N147" i="100" s="1"/>
  <c r="W69" i="85"/>
  <c r="AI69" i="85" s="1"/>
  <c r="DF42" i="93"/>
  <c r="DH42" i="93" s="1"/>
  <c r="AO150" i="100"/>
  <c r="N150" i="100" s="1"/>
  <c r="R42" i="104"/>
  <c r="BP5" i="100"/>
  <c r="AP5" i="100" s="1"/>
  <c r="O5" i="100" s="1"/>
  <c r="BR159" i="99"/>
  <c r="AR159" i="99" s="1"/>
  <c r="BM57" i="100"/>
  <c r="AM57" i="100" s="1"/>
  <c r="L57" i="100" s="1"/>
  <c r="BO23" i="99"/>
  <c r="AO23" i="99" s="1"/>
  <c r="BG17" i="100"/>
  <c r="AV32" i="86"/>
  <c r="AR32" i="86"/>
  <c r="BI39" i="99"/>
  <c r="BQ14" i="100"/>
  <c r="BS63" i="99"/>
  <c r="BL131" i="99"/>
  <c r="AL131" i="99" s="1"/>
  <c r="BJ147" i="100"/>
  <c r="AW29" i="86"/>
  <c r="AS29" i="86"/>
  <c r="AB87" i="86"/>
  <c r="CZ87" i="94"/>
  <c r="BG115" i="86"/>
  <c r="BD115" i="86"/>
  <c r="BH130" i="100"/>
  <c r="AH130" i="100" s="1"/>
  <c r="G130" i="100" s="1"/>
  <c r="BJ182" i="99"/>
  <c r="AJ182" i="99" s="1"/>
  <c r="CY138" i="94"/>
  <c r="Y138" i="86"/>
  <c r="BG130" i="100"/>
  <c r="AG130" i="100" s="1"/>
  <c r="F130" i="100" s="1"/>
  <c r="BI182" i="99"/>
  <c r="AI182" i="99" s="1"/>
  <c r="AR144" i="86"/>
  <c r="AV144" i="86"/>
  <c r="AW126" i="86"/>
  <c r="AS126" i="86"/>
  <c r="BL46" i="99"/>
  <c r="AL46" i="99" s="1"/>
  <c r="BJ49" i="100"/>
  <c r="AJ49" i="100" s="1"/>
  <c r="I49" i="100" s="1"/>
  <c r="BO114" i="100"/>
  <c r="AO114" i="100" s="1"/>
  <c r="N114" i="100" s="1"/>
  <c r="BQ57" i="99"/>
  <c r="AQ57" i="99" s="1"/>
  <c r="AV43" i="86"/>
  <c r="AR43" i="86"/>
  <c r="BG40" i="100"/>
  <c r="AG40" i="100" s="1"/>
  <c r="F40" i="100" s="1"/>
  <c r="BI168" i="99"/>
  <c r="AI168" i="99" s="1"/>
  <c r="BO46" i="100"/>
  <c r="BQ137" i="99"/>
  <c r="BH113" i="86"/>
  <c r="BR92" i="100"/>
  <c r="AR92" i="100" s="1"/>
  <c r="Q92" i="100" s="1"/>
  <c r="BT145" i="99"/>
  <c r="AT145" i="99" s="1"/>
  <c r="AY85" i="86"/>
  <c r="AU85" i="86"/>
  <c r="AI160" i="99"/>
  <c r="AU82" i="99"/>
  <c r="W61" i="85"/>
  <c r="DF30" i="93"/>
  <c r="DH30" i="93" s="1"/>
  <c r="AZ110" i="100"/>
  <c r="AM110" i="100" s="1"/>
  <c r="L110" i="100" s="1"/>
  <c r="BB67" i="99"/>
  <c r="AO67" i="99" s="1"/>
  <c r="BB86" i="100"/>
  <c r="BD49" i="99"/>
  <c r="BP58" i="100"/>
  <c r="AP58" i="100" s="1"/>
  <c r="O58" i="100" s="1"/>
  <c r="BR170" i="99"/>
  <c r="AR170" i="99" s="1"/>
  <c r="BP228" i="99"/>
  <c r="BN156" i="100"/>
  <c r="AX58" i="86"/>
  <c r="AU24" i="86"/>
  <c r="AY24" i="86"/>
  <c r="BR142" i="100"/>
  <c r="AR142" i="100" s="1"/>
  <c r="Q142" i="100" s="1"/>
  <c r="BT106" i="99"/>
  <c r="AT106" i="99" s="1"/>
  <c r="U34" i="86"/>
  <c r="CX34" i="94"/>
  <c r="BG57" i="100"/>
  <c r="AG57" i="100" s="1"/>
  <c r="F57" i="100" s="1"/>
  <c r="AR54" i="86"/>
  <c r="AV54" i="86"/>
  <c r="BI23" i="99"/>
  <c r="AI23" i="99" s="1"/>
  <c r="AR122" i="86"/>
  <c r="BI19" i="99"/>
  <c r="AV122" i="86"/>
  <c r="BG121" i="100"/>
  <c r="BP27" i="100"/>
  <c r="BR136" i="99"/>
  <c r="BJ136" i="99"/>
  <c r="AJ136" i="99" s="1"/>
  <c r="BH27" i="100"/>
  <c r="AH27" i="100" s="1"/>
  <c r="G27" i="100" s="1"/>
  <c r="BG75" i="100"/>
  <c r="AG75" i="100" s="1"/>
  <c r="F75" i="100" s="1"/>
  <c r="AV73" i="86"/>
  <c r="AR73" i="86"/>
  <c r="BI154" i="99"/>
  <c r="AI154" i="99" s="1"/>
  <c r="BH80" i="100"/>
  <c r="AH80" i="100" s="1"/>
  <c r="G80" i="100" s="1"/>
  <c r="BJ22" i="99"/>
  <c r="AJ22" i="99" s="1"/>
  <c r="AW135" i="86"/>
  <c r="BI161" i="100"/>
  <c r="BK223" i="99"/>
  <c r="AS135" i="86"/>
  <c r="R45" i="99"/>
  <c r="AJ78" i="105" s="1"/>
  <c r="W78" i="105"/>
  <c r="M111" i="103"/>
  <c r="Z111" i="103" s="1"/>
  <c r="N78" i="104"/>
  <c r="AA78" i="104" s="1"/>
  <c r="BN145" i="100"/>
  <c r="BP135" i="99"/>
  <c r="BN228" i="99"/>
  <c r="BL156" i="100"/>
  <c r="BR50" i="100"/>
  <c r="BT83" i="99"/>
  <c r="BQ60" i="100"/>
  <c r="BS85" i="99"/>
  <c r="BN206" i="100"/>
  <c r="AN206" i="100" s="1"/>
  <c r="M206" i="100" s="1"/>
  <c r="AE206" i="100" s="1"/>
  <c r="BP34" i="99"/>
  <c r="AP34" i="99" s="1"/>
  <c r="M34" i="99" s="1"/>
  <c r="AX79" i="86"/>
  <c r="AT79" i="86"/>
  <c r="BG117" i="100"/>
  <c r="AG117" i="100" s="1"/>
  <c r="F117" i="100" s="1"/>
  <c r="BI146" i="99"/>
  <c r="AI146" i="99" s="1"/>
  <c r="AR120" i="86"/>
  <c r="AV120" i="86"/>
  <c r="AY90" i="86"/>
  <c r="AU90" i="86"/>
  <c r="BR208" i="100"/>
  <c r="AR208" i="100" s="1"/>
  <c r="Q208" i="100" s="1"/>
  <c r="AF208" i="100" s="1"/>
  <c r="BT189" i="99"/>
  <c r="BN150" i="100"/>
  <c r="BP41" i="99"/>
  <c r="AP41" i="99" s="1"/>
  <c r="BM18" i="99"/>
  <c r="BK118" i="100"/>
  <c r="BE113" i="86"/>
  <c r="AW113" i="86"/>
  <c r="AS113" i="86"/>
  <c r="BN151" i="100"/>
  <c r="AN151" i="100" s="1"/>
  <c r="M151" i="100" s="1"/>
  <c r="AX106" i="86"/>
  <c r="AT106" i="86"/>
  <c r="BP70" i="99"/>
  <c r="AP70" i="99" s="1"/>
  <c r="H46" i="103" s="1"/>
  <c r="U46" i="103" s="1"/>
  <c r="G153" i="99"/>
  <c r="Y65" i="105" s="1"/>
  <c r="F153" i="99"/>
  <c r="B107" i="103"/>
  <c r="N107" i="103" s="1"/>
  <c r="K65" i="105"/>
  <c r="B65" i="104"/>
  <c r="O65" i="104" s="1"/>
  <c r="CZ103" i="94"/>
  <c r="AB103" i="86"/>
  <c r="BK126" i="100"/>
  <c r="AK126" i="100" s="1"/>
  <c r="J126" i="100" s="1"/>
  <c r="BM37" i="99"/>
  <c r="AM37" i="99" s="1"/>
  <c r="BJ129" i="99"/>
  <c r="AJ129" i="99" s="1"/>
  <c r="BH90" i="100"/>
  <c r="AH90" i="100" s="1"/>
  <c r="G90" i="100" s="1"/>
  <c r="AT102" i="86"/>
  <c r="C123" i="104"/>
  <c r="P123" i="104" s="1"/>
  <c r="L123" i="105"/>
  <c r="R114" i="105"/>
  <c r="M57" i="99"/>
  <c r="H132" i="103"/>
  <c r="U132" i="103" s="1"/>
  <c r="I114" i="104"/>
  <c r="V114" i="104" s="1"/>
  <c r="BN11" i="100"/>
  <c r="AN11" i="100" s="1"/>
  <c r="M11" i="100" s="1"/>
  <c r="AT11" i="86"/>
  <c r="AX11" i="86"/>
  <c r="BP58" i="99"/>
  <c r="AP58" i="99" s="1"/>
  <c r="BM142" i="100"/>
  <c r="AM142" i="100" s="1"/>
  <c r="L142" i="100" s="1"/>
  <c r="BO106" i="99"/>
  <c r="AO106" i="99" s="1"/>
  <c r="BQ142" i="100"/>
  <c r="AQ142" i="100" s="1"/>
  <c r="P142" i="100" s="1"/>
  <c r="BS106" i="99"/>
  <c r="AS106" i="99" s="1"/>
  <c r="F159" i="99"/>
  <c r="B5" i="104"/>
  <c r="O5" i="104" s="1"/>
  <c r="K5" i="105"/>
  <c r="B87" i="103"/>
  <c r="N87" i="103" s="1"/>
  <c r="BR145" i="100"/>
  <c r="BT135" i="99"/>
  <c r="AT135" i="99" s="1"/>
  <c r="AU27" i="86"/>
  <c r="AY27" i="86"/>
  <c r="BL6" i="100"/>
  <c r="AL6" i="100" s="1"/>
  <c r="K6" i="100" s="1"/>
  <c r="BN151" i="99"/>
  <c r="AN151" i="99" s="1"/>
  <c r="BH6" i="100"/>
  <c r="AH6" i="100" s="1"/>
  <c r="G6" i="100" s="1"/>
  <c r="BJ151" i="99"/>
  <c r="AJ151" i="99" s="1"/>
  <c r="BS13" i="100"/>
  <c r="BU4" i="99"/>
  <c r="AY30" i="86"/>
  <c r="AU30" i="86"/>
  <c r="BT130" i="99"/>
  <c r="AT130" i="99" s="1"/>
  <c r="BR148" i="100"/>
  <c r="AR148" i="100" s="1"/>
  <c r="Q148" i="100" s="1"/>
  <c r="AF148" i="100" s="1"/>
  <c r="BO265" i="99"/>
  <c r="AO265" i="99" s="1"/>
  <c r="L265" i="99" s="1"/>
  <c r="BM266" i="100"/>
  <c r="AM266" i="100" s="1"/>
  <c r="L266" i="100" s="1"/>
  <c r="M32" i="99"/>
  <c r="I68" i="104"/>
  <c r="V68" i="104" s="1"/>
  <c r="R68" i="105"/>
  <c r="H108" i="103"/>
  <c r="U108" i="103" s="1"/>
  <c r="BN149" i="100"/>
  <c r="BP72" i="99"/>
  <c r="AP72" i="99" s="1"/>
  <c r="BQ219" i="100"/>
  <c r="AQ219" i="100" s="1"/>
  <c r="P219" i="100" s="1"/>
  <c r="BS35" i="99"/>
  <c r="AS35" i="99" s="1"/>
  <c r="P35" i="99" s="1"/>
  <c r="BK115" i="86"/>
  <c r="AX140" i="86"/>
  <c r="BN126" i="100"/>
  <c r="AN126" i="100" s="1"/>
  <c r="M126" i="100" s="1"/>
  <c r="AT140" i="86"/>
  <c r="BP37" i="99"/>
  <c r="AP37" i="99" s="1"/>
  <c r="R167" i="99"/>
  <c r="AJ39" i="105" s="1"/>
  <c r="N39" i="104"/>
  <c r="AA39" i="104" s="1"/>
  <c r="W39" i="105"/>
  <c r="M95" i="103"/>
  <c r="Z95" i="103" s="1"/>
  <c r="BJ50" i="100"/>
  <c r="BL83" i="99"/>
  <c r="C75" i="104"/>
  <c r="P75" i="104" s="1"/>
  <c r="L75" i="105"/>
  <c r="G154" i="99"/>
  <c r="Y75" i="105" s="1"/>
  <c r="BC75" i="105" s="1" a="1"/>
  <c r="BC75" i="105" s="1"/>
  <c r="L121" i="105"/>
  <c r="C121" i="104"/>
  <c r="P121" i="104" s="1"/>
  <c r="BM78" i="100"/>
  <c r="AM78" i="100" s="1"/>
  <c r="L78" i="100" s="1"/>
  <c r="BO45" i="99"/>
  <c r="AO45" i="99" s="1"/>
  <c r="BR68" i="100"/>
  <c r="AR68" i="100" s="1"/>
  <c r="Q68" i="100" s="1"/>
  <c r="BT32" i="99"/>
  <c r="AT32" i="99" s="1"/>
  <c r="BS74" i="100"/>
  <c r="AS74" i="100" s="1"/>
  <c r="R74" i="100" s="1"/>
  <c r="BU174" i="99"/>
  <c r="AU174" i="99" s="1"/>
  <c r="BR46" i="100"/>
  <c r="AY130" i="86"/>
  <c r="AU130" i="86"/>
  <c r="BT137" i="99"/>
  <c r="BQ15" i="100"/>
  <c r="BS62" i="99"/>
  <c r="BQ64" i="100"/>
  <c r="BS40" i="99"/>
  <c r="CY80" i="94"/>
  <c r="X80" i="86"/>
  <c r="BS106" i="100"/>
  <c r="AS106" i="100" s="1"/>
  <c r="R106" i="100" s="1"/>
  <c r="BU155" i="99"/>
  <c r="AU155" i="99" s="1"/>
  <c r="BH105" i="100"/>
  <c r="AH105" i="100" s="1"/>
  <c r="G105" i="100" s="1"/>
  <c r="BJ73" i="99"/>
  <c r="AJ73" i="99" s="1"/>
  <c r="BP120" i="100"/>
  <c r="AP120" i="100" s="1"/>
  <c r="O120" i="100" s="1"/>
  <c r="BR60" i="99"/>
  <c r="AR60" i="99" s="1"/>
  <c r="BG129" i="100"/>
  <c r="AG129" i="100" s="1"/>
  <c r="F129" i="100" s="1"/>
  <c r="AR143" i="86"/>
  <c r="AV143" i="86"/>
  <c r="BI181" i="99"/>
  <c r="AI181" i="99" s="1"/>
  <c r="F181" i="99" s="1"/>
  <c r="CY21" i="94"/>
  <c r="X21" i="86"/>
  <c r="M40" i="104"/>
  <c r="Z40" i="104" s="1"/>
  <c r="V40" i="105"/>
  <c r="L96" i="103"/>
  <c r="Y96" i="103" s="1"/>
  <c r="Q168" i="99"/>
  <c r="CW60" i="94"/>
  <c r="P60" i="86"/>
  <c r="BO71" i="100"/>
  <c r="BQ171" i="99"/>
  <c r="CW99" i="94"/>
  <c r="P99" i="86"/>
  <c r="BO149" i="100"/>
  <c r="BQ72" i="99"/>
  <c r="BR160" i="100"/>
  <c r="AR160" i="100" s="1"/>
  <c r="Q160" i="100" s="1"/>
  <c r="BT222" i="99"/>
  <c r="AT222" i="99" s="1"/>
  <c r="Q222" i="99" s="1"/>
  <c r="CY12" i="94"/>
  <c r="Q170" i="99"/>
  <c r="M58" i="104"/>
  <c r="Z58" i="104" s="1"/>
  <c r="V58" i="105"/>
  <c r="L104" i="103"/>
  <c r="Y104" i="103" s="1"/>
  <c r="AC65" i="100"/>
  <c r="AE290" i="100"/>
  <c r="BS149" i="100"/>
  <c r="BU72" i="99"/>
  <c r="CB35" i="99"/>
  <c r="AG35" i="99"/>
  <c r="AC35" i="99"/>
  <c r="BR329" i="100"/>
  <c r="AR329" i="100" s="1"/>
  <c r="Q329" i="100" s="1"/>
  <c r="BT329" i="99"/>
  <c r="AT329" i="99" s="1"/>
  <c r="Q329" i="99" s="1"/>
  <c r="O167" i="99"/>
  <c r="AG39" i="105" s="1"/>
  <c r="T39" i="105"/>
  <c r="J95" i="103"/>
  <c r="W95" i="103" s="1"/>
  <c r="K39" i="104"/>
  <c r="X39" i="104" s="1"/>
  <c r="L40" i="105"/>
  <c r="C40" i="104"/>
  <c r="P40" i="104" s="1"/>
  <c r="AX40" i="104" s="1" a="1"/>
  <c r="AX40" i="104" s="1"/>
  <c r="G168" i="99"/>
  <c r="Y40" i="105" s="1"/>
  <c r="G100" i="103"/>
  <c r="T100" i="103" s="1"/>
  <c r="L152" i="99"/>
  <c r="AD54" i="105" s="1"/>
  <c r="Q54" i="105"/>
  <c r="H54" i="104"/>
  <c r="U54" i="104" s="1"/>
  <c r="P80" i="86"/>
  <c r="CW80" i="94"/>
  <c r="AT100" i="86"/>
  <c r="BN106" i="100"/>
  <c r="AN106" i="100" s="1"/>
  <c r="M106" i="100" s="1"/>
  <c r="AE106" i="100" s="1"/>
  <c r="AX100" i="86"/>
  <c r="BP155" i="99"/>
  <c r="AP155" i="99" s="1"/>
  <c r="BH149" i="100"/>
  <c r="AH149" i="100" s="1"/>
  <c r="G149" i="100" s="1"/>
  <c r="BJ72" i="99"/>
  <c r="AJ72" i="99" s="1"/>
  <c r="AR116" i="86"/>
  <c r="BG314" i="100"/>
  <c r="AG314" i="100" s="1"/>
  <c r="F314" i="100" s="1"/>
  <c r="AV116" i="86"/>
  <c r="BI317" i="99"/>
  <c r="AI317" i="99" s="1"/>
  <c r="AW132" i="86"/>
  <c r="BN54" i="100"/>
  <c r="AN54" i="100" s="1"/>
  <c r="M54" i="100" s="1"/>
  <c r="BP152" i="99"/>
  <c r="AP152" i="99" s="1"/>
  <c r="BR75" i="100"/>
  <c r="AR75" i="100" s="1"/>
  <c r="Q75" i="100" s="1"/>
  <c r="AU73" i="86"/>
  <c r="AY73" i="86"/>
  <c r="BT154" i="99"/>
  <c r="AT154" i="99" s="1"/>
  <c r="BN98" i="100"/>
  <c r="BP69" i="99"/>
  <c r="AP69" i="99" s="1"/>
  <c r="I98" i="104" s="1"/>
  <c r="V98" i="104" s="1"/>
  <c r="AX92" i="86"/>
  <c r="AT92" i="86"/>
  <c r="AF106" i="100"/>
  <c r="BP108" i="100"/>
  <c r="BR177" i="99"/>
  <c r="C151" i="104"/>
  <c r="P151" i="104" s="1"/>
  <c r="L151" i="105"/>
  <c r="O42" i="105"/>
  <c r="E97" i="103"/>
  <c r="R97" i="103" s="1"/>
  <c r="F42" i="104"/>
  <c r="J148" i="99"/>
  <c r="AB42" i="105" s="1"/>
  <c r="H60" i="99"/>
  <c r="D120" i="104"/>
  <c r="Q120" i="104" s="1"/>
  <c r="M120" i="105"/>
  <c r="C137" i="103"/>
  <c r="P137" i="103" s="1"/>
  <c r="R152" i="99"/>
  <c r="AJ54" i="105" s="1"/>
  <c r="N54" i="104"/>
  <c r="AA54" i="104" s="1"/>
  <c r="W54" i="105"/>
  <c r="M100" i="103"/>
  <c r="Z100" i="103" s="1"/>
  <c r="BS114" i="100"/>
  <c r="AS114" i="100" s="1"/>
  <c r="R114" i="100" s="1"/>
  <c r="BU57" i="99"/>
  <c r="AU57" i="99" s="1"/>
  <c r="CZ145" i="94"/>
  <c r="R130" i="99"/>
  <c r="AJ148" i="105" s="1"/>
  <c r="N148" i="104"/>
  <c r="AA148" i="104" s="1"/>
  <c r="W148" i="105"/>
  <c r="M151" i="103"/>
  <c r="Z151" i="103" s="1"/>
  <c r="J57" i="99"/>
  <c r="AB114" i="105" s="1"/>
  <c r="E132" i="103"/>
  <c r="R132" i="103" s="1"/>
  <c r="O114" i="105"/>
  <c r="F114" i="104"/>
  <c r="AQ131" i="99"/>
  <c r="DH40" i="93"/>
  <c r="AO149" i="100"/>
  <c r="N149" i="100" s="1"/>
  <c r="BN26" i="100"/>
  <c r="BP3" i="99"/>
  <c r="BG58" i="100"/>
  <c r="AG58" i="100" s="1"/>
  <c r="F58" i="100" s="1"/>
  <c r="AV55" i="86"/>
  <c r="AR55" i="86"/>
  <c r="BI170" i="99"/>
  <c r="AI170" i="99" s="1"/>
  <c r="BS65" i="100"/>
  <c r="AS65" i="100" s="1"/>
  <c r="R65" i="100" s="1"/>
  <c r="BU153" i="99"/>
  <c r="AU153" i="99" s="1"/>
  <c r="AC5" i="100"/>
  <c r="G159" i="99"/>
  <c r="Y5" i="105" s="1"/>
  <c r="L5" i="105"/>
  <c r="C5" i="104"/>
  <c r="P5" i="104" s="1"/>
  <c r="F151" i="99"/>
  <c r="B6" i="104"/>
  <c r="O6" i="104" s="1"/>
  <c r="K6" i="105"/>
  <c r="B88" i="103"/>
  <c r="N88" i="103" s="1"/>
  <c r="L26" i="105"/>
  <c r="C26" i="104"/>
  <c r="P26" i="104" s="1"/>
  <c r="AU6" i="86"/>
  <c r="AY6" i="86"/>
  <c r="BR6" i="100"/>
  <c r="AR6" i="100" s="1"/>
  <c r="Q6" i="100" s="1"/>
  <c r="BT151" i="99"/>
  <c r="AT151" i="99" s="1"/>
  <c r="BR14" i="100"/>
  <c r="AU14" i="86"/>
  <c r="AY14" i="86"/>
  <c r="BT63" i="99"/>
  <c r="CX22" i="94"/>
  <c r="R22" i="86"/>
  <c r="BQ153" i="99"/>
  <c r="AQ153" i="99" s="1"/>
  <c r="BO65" i="100"/>
  <c r="AO65" i="100" s="1"/>
  <c r="N65" i="100" s="1"/>
  <c r="AM49" i="86"/>
  <c r="BM44" i="100"/>
  <c r="BO147" i="99"/>
  <c r="BN45" i="99"/>
  <c r="AN45" i="99" s="1"/>
  <c r="BL78" i="100"/>
  <c r="AL78" i="100" s="1"/>
  <c r="K78" i="100" s="1"/>
  <c r="J140" i="103"/>
  <c r="W140" i="103" s="1"/>
  <c r="T126" i="105"/>
  <c r="O37" i="99"/>
  <c r="AG126" i="105" s="1"/>
  <c r="K126" i="104"/>
  <c r="X126" i="104" s="1"/>
  <c r="R129" i="105"/>
  <c r="M181" i="99"/>
  <c r="H142" i="103"/>
  <c r="U142" i="103" s="1"/>
  <c r="I129" i="104"/>
  <c r="V129" i="104" s="1"/>
  <c r="CY54" i="94"/>
  <c r="CY110" i="94"/>
  <c r="DA110" i="94" s="1"/>
  <c r="Z110" i="86"/>
  <c r="AN110" i="86" s="1"/>
  <c r="BN44" i="100"/>
  <c r="BP147" i="99"/>
  <c r="BO126" i="100"/>
  <c r="AO126" i="100" s="1"/>
  <c r="N126" i="100" s="1"/>
  <c r="BQ37" i="99"/>
  <c r="AQ37" i="99" s="1"/>
  <c r="P48" i="86"/>
  <c r="CW48" i="94"/>
  <c r="AC58" i="100"/>
  <c r="BE115" i="86"/>
  <c r="BM35" i="99"/>
  <c r="AM35" i="99" s="1"/>
  <c r="J35" i="99" s="1"/>
  <c r="BK219" i="100"/>
  <c r="AK219" i="100" s="1"/>
  <c r="J219" i="100" s="1"/>
  <c r="CW35" i="94"/>
  <c r="P35" i="86"/>
  <c r="BS92" i="100"/>
  <c r="AS92" i="100" s="1"/>
  <c r="R92" i="100" s="1"/>
  <c r="BU145" i="99"/>
  <c r="AU145" i="99" s="1"/>
  <c r="BS46" i="100"/>
  <c r="BU137" i="99"/>
  <c r="CY15" i="94"/>
  <c r="BH57" i="100"/>
  <c r="AH57" i="100" s="1"/>
  <c r="G57" i="100" s="1"/>
  <c r="BJ23" i="99"/>
  <c r="AJ23" i="99" s="1"/>
  <c r="BN90" i="100"/>
  <c r="BP129" i="99"/>
  <c r="CY89" i="94"/>
  <c r="AA89" i="86"/>
  <c r="P123" i="86"/>
  <c r="CW123" i="94"/>
  <c r="CW77" i="94"/>
  <c r="DA77" i="94" s="1"/>
  <c r="P77" i="86"/>
  <c r="N42" i="105"/>
  <c r="E42" i="104"/>
  <c r="I148" i="99"/>
  <c r="D97" i="103"/>
  <c r="Q97" i="103" s="1"/>
  <c r="AX97" i="103" s="1" a="1"/>
  <c r="AX97" i="103" s="1"/>
  <c r="AY44" i="86"/>
  <c r="AU44" i="86"/>
  <c r="BR41" i="100"/>
  <c r="BT134" i="99"/>
  <c r="AT134" i="99" s="1"/>
  <c r="BS58" i="100"/>
  <c r="AS58" i="100" s="1"/>
  <c r="R58" i="100" s="1"/>
  <c r="BU170" i="99"/>
  <c r="AU170" i="99" s="1"/>
  <c r="CW95" i="94"/>
  <c r="DA95" i="94" s="1"/>
  <c r="S138" i="86"/>
  <c r="CX138" i="94"/>
  <c r="J151" i="99"/>
  <c r="F6" i="104"/>
  <c r="E88" i="103"/>
  <c r="R88" i="103" s="1"/>
  <c r="O6" i="105"/>
  <c r="AE52" i="86"/>
  <c r="CY81" i="94"/>
  <c r="G140" i="103"/>
  <c r="T140" i="103" s="1"/>
  <c r="L37" i="99"/>
  <c r="AD126" i="105" s="1"/>
  <c r="H126" i="104"/>
  <c r="U126" i="104" s="1"/>
  <c r="Q126" i="105"/>
  <c r="L114" i="105"/>
  <c r="C114" i="104"/>
  <c r="P114" i="104" s="1"/>
  <c r="G57" i="99"/>
  <c r="Y114" i="105" s="1"/>
  <c r="AC316" i="100"/>
  <c r="AR136" i="99"/>
  <c r="DH86" i="93"/>
  <c r="DE83" i="93"/>
  <c r="AX5" i="86"/>
  <c r="AT5" i="86"/>
  <c r="BN5" i="100"/>
  <c r="AN5" i="100" s="1"/>
  <c r="M5" i="100" s="1"/>
  <c r="BP159" i="99"/>
  <c r="AP159" i="99" s="1"/>
  <c r="CX25" i="94"/>
  <c r="DA25" i="94" s="1"/>
  <c r="BP42" i="99"/>
  <c r="BN51" i="100"/>
  <c r="CY27" i="94"/>
  <c r="DA27" i="94" s="1"/>
  <c r="BQ41" i="100"/>
  <c r="BS134" i="99"/>
  <c r="AC6" i="100"/>
  <c r="N130" i="99"/>
  <c r="AF148" i="105" s="1"/>
  <c r="J148" i="104"/>
  <c r="S148" i="105"/>
  <c r="I151" i="103"/>
  <c r="V151" i="103" s="1"/>
  <c r="BJ142" i="100"/>
  <c r="AJ142" i="100" s="1"/>
  <c r="I142" i="100" s="1"/>
  <c r="AD142" i="100" s="1"/>
  <c r="BL106" i="99"/>
  <c r="AL106" i="99" s="1"/>
  <c r="CY33" i="94"/>
  <c r="DA33" i="94" s="1"/>
  <c r="Z33" i="86"/>
  <c r="BO27" i="100"/>
  <c r="BQ136" i="99"/>
  <c r="BG39" i="100"/>
  <c r="AG39" i="100" s="1"/>
  <c r="F39" i="100" s="1"/>
  <c r="AR42" i="86"/>
  <c r="BI167" i="99"/>
  <c r="AI167" i="99" s="1"/>
  <c r="AV42" i="86"/>
  <c r="AB49" i="86"/>
  <c r="CZ49" i="94"/>
  <c r="BS17" i="100"/>
  <c r="BU39" i="99"/>
  <c r="Q167" i="99"/>
  <c r="M39" i="104"/>
  <c r="Z39" i="104" s="1"/>
  <c r="L95" i="103"/>
  <c r="Y95" i="103" s="1"/>
  <c r="V39" i="105"/>
  <c r="BO54" i="100"/>
  <c r="AO54" i="100" s="1"/>
  <c r="N54" i="100" s="1"/>
  <c r="BQ152" i="99"/>
  <c r="AQ152" i="99" s="1"/>
  <c r="BN64" i="100"/>
  <c r="AT63" i="86"/>
  <c r="AX63" i="86"/>
  <c r="BP40" i="99"/>
  <c r="AP40" i="99" s="1"/>
  <c r="CZ98" i="94"/>
  <c r="AB98" i="86"/>
  <c r="AU113" i="86"/>
  <c r="BR118" i="100"/>
  <c r="BT18" i="99"/>
  <c r="AT18" i="99" s="1"/>
  <c r="AY113" i="86"/>
  <c r="N32" i="99"/>
  <c r="AF68" i="105" s="1"/>
  <c r="S68" i="105"/>
  <c r="J68" i="104"/>
  <c r="I108" i="103"/>
  <c r="V108" i="103" s="1"/>
  <c r="P37" i="99"/>
  <c r="AH126" i="105" s="1"/>
  <c r="L126" i="104"/>
  <c r="Y126" i="104" s="1"/>
  <c r="K140" i="103"/>
  <c r="X140" i="103" s="1"/>
  <c r="U126" i="105"/>
  <c r="L58" i="105"/>
  <c r="C58" i="104"/>
  <c r="P58" i="104" s="1"/>
  <c r="G170" i="99"/>
  <c r="Y58" i="105" s="1"/>
  <c r="CX66" i="94"/>
  <c r="DA66" i="94" s="1"/>
  <c r="V66" i="86"/>
  <c r="BM115" i="86"/>
  <c r="BS219" i="100"/>
  <c r="AS219" i="100" s="1"/>
  <c r="R219" i="100" s="1"/>
  <c r="AF219" i="100" s="1"/>
  <c r="BU35" i="99"/>
  <c r="AU35" i="99" s="1"/>
  <c r="R35" i="99" s="1"/>
  <c r="CC35" i="99" s="1"/>
  <c r="BG126" i="100"/>
  <c r="AG126" i="100" s="1"/>
  <c r="F126" i="100" s="1"/>
  <c r="AV140" i="86"/>
  <c r="AR140" i="86"/>
  <c r="BI37" i="99"/>
  <c r="AI37" i="99" s="1"/>
  <c r="K130" i="99"/>
  <c r="F151" i="103"/>
  <c r="S151" i="103" s="1"/>
  <c r="P148" i="105"/>
  <c r="G148" i="104"/>
  <c r="AB281" i="99"/>
  <c r="CA281" i="99"/>
  <c r="I32" i="99"/>
  <c r="AA68" i="105" s="1"/>
  <c r="D108" i="103"/>
  <c r="Q108" i="103" s="1"/>
  <c r="E68" i="104"/>
  <c r="N68" i="105"/>
  <c r="X73" i="86"/>
  <c r="AL73" i="86" s="1"/>
  <c r="CY73" i="94"/>
  <c r="DA73" i="94" s="1"/>
  <c r="AU92" i="86"/>
  <c r="AY92" i="86"/>
  <c r="BT69" i="99"/>
  <c r="AT69" i="99" s="1"/>
  <c r="BR98" i="100"/>
  <c r="BO107" i="100"/>
  <c r="AO107" i="100" s="1"/>
  <c r="N107" i="100" s="1"/>
  <c r="BQ176" i="99"/>
  <c r="BI114" i="100"/>
  <c r="AI114" i="100" s="1"/>
  <c r="H114" i="100" s="1"/>
  <c r="AS112" i="86"/>
  <c r="AW112" i="86"/>
  <c r="BK57" i="99"/>
  <c r="AK57" i="99" s="1"/>
  <c r="BH116" i="100"/>
  <c r="AH116" i="100" s="1"/>
  <c r="G116" i="100" s="1"/>
  <c r="BJ156" i="99"/>
  <c r="AJ156" i="99" s="1"/>
  <c r="CW56" i="94"/>
  <c r="P56" i="86"/>
  <c r="BG206" i="100"/>
  <c r="AG206" i="100" s="1"/>
  <c r="F206" i="100" s="1"/>
  <c r="AV79" i="86"/>
  <c r="AR79" i="86"/>
  <c r="BI34" i="99"/>
  <c r="AI34" i="99" s="1"/>
  <c r="F34" i="99" s="1"/>
  <c r="AB95" i="86"/>
  <c r="CZ95" i="94"/>
  <c r="BP107" i="100"/>
  <c r="AP107" i="100" s="1"/>
  <c r="O107" i="100" s="1"/>
  <c r="BR176" i="99"/>
  <c r="AR176" i="99" s="1"/>
  <c r="BO119" i="100"/>
  <c r="AO119" i="100" s="1"/>
  <c r="N119" i="100" s="1"/>
  <c r="BQ104" i="99"/>
  <c r="AQ104" i="99" s="1"/>
  <c r="L88" i="105"/>
  <c r="C88" i="104"/>
  <c r="P88" i="104" s="1"/>
  <c r="BM106" i="100"/>
  <c r="AM106" i="100" s="1"/>
  <c r="L106" i="100" s="1"/>
  <c r="BO155" i="99"/>
  <c r="AO155" i="99" s="1"/>
  <c r="P21" i="86"/>
  <c r="CW21" i="94"/>
  <c r="DA21" i="94" s="1"/>
  <c r="BP17" i="100"/>
  <c r="AP17" i="100" s="1"/>
  <c r="O17" i="100" s="1"/>
  <c r="BR39" i="99"/>
  <c r="AR39" i="99" s="1"/>
  <c r="BQ316" i="100"/>
  <c r="AQ316" i="100" s="1"/>
  <c r="P316" i="100" s="1"/>
  <c r="BS318" i="99"/>
  <c r="AS318" i="99" s="1"/>
  <c r="P318" i="99" s="1"/>
  <c r="CW146" i="94"/>
  <c r="DA146" i="94" s="1"/>
  <c r="P146" i="86"/>
  <c r="J40" i="104"/>
  <c r="N168" i="99"/>
  <c r="AF40" i="105" s="1"/>
  <c r="I141" i="103"/>
  <c r="V141" i="103" s="1"/>
  <c r="N180" i="99"/>
  <c r="AF127" i="105" s="1"/>
  <c r="S127" i="105"/>
  <c r="J127" i="104"/>
  <c r="L3" i="105"/>
  <c r="C3" i="104"/>
  <c r="P3" i="104" s="1"/>
  <c r="C106" i="104"/>
  <c r="P106" i="104" s="1"/>
  <c r="L106" i="105"/>
  <c r="G318" i="99"/>
  <c r="AP27" i="100"/>
  <c r="O27" i="100" s="1"/>
  <c r="BC51" i="100"/>
  <c r="BB175" i="99"/>
  <c r="BQ159" i="99"/>
  <c r="AQ159" i="99" s="1"/>
  <c r="BO5" i="100"/>
  <c r="AO5" i="100" s="1"/>
  <c r="N5" i="100" s="1"/>
  <c r="CY28" i="94"/>
  <c r="DA28" i="94" s="1"/>
  <c r="X28" i="86"/>
  <c r="BQ26" i="100"/>
  <c r="BS3" i="99"/>
  <c r="BP283" i="100"/>
  <c r="AP283" i="100" s="1"/>
  <c r="O283" i="100" s="1"/>
  <c r="BR281" i="99"/>
  <c r="AR281" i="99" s="1"/>
  <c r="O281" i="99" s="1"/>
  <c r="BM147" i="100"/>
  <c r="AM147" i="100" s="1"/>
  <c r="L147" i="100" s="1"/>
  <c r="BO131" i="99"/>
  <c r="BG36" i="100"/>
  <c r="AR37" i="86"/>
  <c r="AV37" i="86"/>
  <c r="BI26" i="99"/>
  <c r="AI26" i="99" s="1"/>
  <c r="BN58" i="100"/>
  <c r="AN58" i="100" s="1"/>
  <c r="M58" i="100" s="1"/>
  <c r="AE58" i="100" s="1"/>
  <c r="AX55" i="86"/>
  <c r="AT55" i="86"/>
  <c r="BP170" i="99"/>
  <c r="AP170" i="99" s="1"/>
  <c r="AX39" i="86"/>
  <c r="AT39" i="86"/>
  <c r="BN27" i="100"/>
  <c r="BP136" i="99"/>
  <c r="BS142" i="100"/>
  <c r="AS142" i="100" s="1"/>
  <c r="R142" i="100" s="1"/>
  <c r="BU106" i="99"/>
  <c r="AU106" i="99" s="1"/>
  <c r="CW34" i="94"/>
  <c r="DA34" i="94" s="1"/>
  <c r="P34" i="86"/>
  <c r="BN132" i="99"/>
  <c r="BL37" i="100"/>
  <c r="AX43" i="86"/>
  <c r="BP40" i="100"/>
  <c r="AP40" i="100" s="1"/>
  <c r="O40" i="100" s="1"/>
  <c r="BR168" i="99"/>
  <c r="AR168" i="99" s="1"/>
  <c r="BR54" i="100"/>
  <c r="AR54" i="100" s="1"/>
  <c r="Q54" i="100" s="1"/>
  <c r="AF54" i="100" s="1"/>
  <c r="AY51" i="86"/>
  <c r="AU51" i="86"/>
  <c r="BT152" i="99"/>
  <c r="AT152" i="99" s="1"/>
  <c r="BG208" i="100"/>
  <c r="AG208" i="100" s="1"/>
  <c r="F208" i="100" s="1"/>
  <c r="BI189" i="99"/>
  <c r="AI189" i="99" s="1"/>
  <c r="F189" i="99" s="1"/>
  <c r="AV90" i="86"/>
  <c r="AR90" i="86"/>
  <c r="O155" i="99"/>
  <c r="T106" i="105"/>
  <c r="J128" i="103"/>
  <c r="W128" i="103" s="1"/>
  <c r="K106" i="104"/>
  <c r="X106" i="104" s="1"/>
  <c r="BG150" i="100"/>
  <c r="AV105" i="86"/>
  <c r="AR105" i="86"/>
  <c r="BI41" i="99"/>
  <c r="X76" i="86"/>
  <c r="CY76" i="94"/>
  <c r="L129" i="105"/>
  <c r="C129" i="104"/>
  <c r="P129" i="104" s="1"/>
  <c r="G181" i="99"/>
  <c r="AH13" i="86"/>
  <c r="CY48" i="94"/>
  <c r="X48" i="86"/>
  <c r="AR100" i="86"/>
  <c r="AV100" i="86"/>
  <c r="BG106" i="100"/>
  <c r="AG106" i="100" s="1"/>
  <c r="F106" i="100" s="1"/>
  <c r="BI155" i="99"/>
  <c r="AI155" i="99" s="1"/>
  <c r="BN314" i="100"/>
  <c r="AN314" i="100" s="1"/>
  <c r="M314" i="100" s="1"/>
  <c r="BP317" i="99"/>
  <c r="AP317" i="99" s="1"/>
  <c r="M317" i="99" s="1"/>
  <c r="L40" i="104"/>
  <c r="Y40" i="104" s="1"/>
  <c r="CY40" i="104" s="1" a="1"/>
  <c r="CY40" i="104" s="1"/>
  <c r="K96" i="103"/>
  <c r="X96" i="103" s="1"/>
  <c r="U40" i="105"/>
  <c r="P168" i="99"/>
  <c r="AH40" i="105" s="1"/>
  <c r="BI73" i="100"/>
  <c r="BK47" i="99"/>
  <c r="AK47" i="99" s="1"/>
  <c r="H47" i="99" s="1"/>
  <c r="BL219" i="100"/>
  <c r="AL219" i="100" s="1"/>
  <c r="K219" i="100" s="1"/>
  <c r="BN35" i="99"/>
  <c r="AN35" i="99" s="1"/>
  <c r="K35" i="99" s="1"/>
  <c r="BF115" i="86"/>
  <c r="Q146" i="99"/>
  <c r="M117" i="104"/>
  <c r="Z117" i="104" s="1"/>
  <c r="L135" i="103"/>
  <c r="Y135" i="103" s="1"/>
  <c r="V117" i="105"/>
  <c r="BO129" i="100"/>
  <c r="AO129" i="100" s="1"/>
  <c r="N129" i="100" s="1"/>
  <c r="BQ181" i="99"/>
  <c r="AQ181" i="99" s="1"/>
  <c r="CX5" i="94"/>
  <c r="DA5" i="94" s="1"/>
  <c r="R5" i="86"/>
  <c r="R91" i="86"/>
  <c r="CX91" i="94"/>
  <c r="T140" i="86"/>
  <c r="CX140" i="94"/>
  <c r="DA140" i="94" s="1"/>
  <c r="CY10" i="94"/>
  <c r="AT30" i="86"/>
  <c r="AX30" i="86"/>
  <c r="BN148" i="100"/>
  <c r="AN148" i="100" s="1"/>
  <c r="M148" i="100" s="1"/>
  <c r="BP130" i="99"/>
  <c r="AP130" i="99" s="1"/>
  <c r="BL54" i="100"/>
  <c r="AL54" i="100" s="1"/>
  <c r="K54" i="100" s="1"/>
  <c r="BN152" i="99"/>
  <c r="AN152" i="99" s="1"/>
  <c r="AD281" i="99"/>
  <c r="CC281" i="99"/>
  <c r="BS206" i="100"/>
  <c r="AS206" i="100" s="1"/>
  <c r="R206" i="100" s="1"/>
  <c r="BU34" i="99"/>
  <c r="AU34" i="99" s="1"/>
  <c r="R34" i="99" s="1"/>
  <c r="O104" i="99"/>
  <c r="AG119" i="105" s="1"/>
  <c r="J136" i="103"/>
  <c r="W136" i="103" s="1"/>
  <c r="T119" i="105"/>
  <c r="K119" i="104"/>
  <c r="X119" i="104" s="1"/>
  <c r="H58" i="99"/>
  <c r="M11" i="105"/>
  <c r="D11" i="104"/>
  <c r="Q11" i="104" s="1"/>
  <c r="C90" i="103"/>
  <c r="P90" i="103" s="1"/>
  <c r="BI156" i="100"/>
  <c r="BK228" i="99"/>
  <c r="AW58" i="86"/>
  <c r="AS58" i="86"/>
  <c r="BK283" i="100"/>
  <c r="AK283" i="100" s="1"/>
  <c r="J283" i="100" s="1"/>
  <c r="BM281" i="99"/>
  <c r="AM281" i="99" s="1"/>
  <c r="J281" i="99" s="1"/>
  <c r="AF281" i="99" s="1"/>
  <c r="BL68" i="100"/>
  <c r="AL68" i="100" s="1"/>
  <c r="K68" i="100" s="1"/>
  <c r="BN32" i="99"/>
  <c r="AN32" i="99" s="1"/>
  <c r="AP78" i="86"/>
  <c r="BQ129" i="99"/>
  <c r="BO90" i="100"/>
  <c r="BR107" i="100"/>
  <c r="AY101" i="86"/>
  <c r="AU101" i="86"/>
  <c r="BT176" i="99"/>
  <c r="BQ151" i="100"/>
  <c r="BS70" i="99"/>
  <c r="CW139" i="94"/>
  <c r="J58" i="104"/>
  <c r="N170" i="99"/>
  <c r="AF58" i="105" s="1"/>
  <c r="I104" i="103"/>
  <c r="V104" i="103" s="1"/>
  <c r="BH64" i="100"/>
  <c r="AH64" i="100" s="1"/>
  <c r="G64" i="100" s="1"/>
  <c r="BJ40" i="99"/>
  <c r="AJ40" i="99" s="1"/>
  <c r="P45" i="99"/>
  <c r="AH78" i="105" s="1"/>
  <c r="DI78" i="105" s="1" a="1"/>
  <c r="DI78" i="105" s="1"/>
  <c r="U78" i="105"/>
  <c r="L78" i="104"/>
  <c r="Y78" i="104" s="1"/>
  <c r="K111" i="103"/>
  <c r="X111" i="103" s="1"/>
  <c r="R146" i="99"/>
  <c r="W117" i="105"/>
  <c r="M135" i="103"/>
  <c r="Z135" i="103" s="1"/>
  <c r="N117" i="104"/>
  <c r="AA117" i="104" s="1"/>
  <c r="AI3" i="99"/>
  <c r="AO131" i="99"/>
  <c r="CW12" i="94"/>
  <c r="DA12" i="94" s="1"/>
  <c r="BI37" i="100"/>
  <c r="BK132" i="99"/>
  <c r="AK132" i="99" s="1"/>
  <c r="H132" i="99" s="1"/>
  <c r="CY49" i="94"/>
  <c r="BM156" i="100"/>
  <c r="BO228" i="99"/>
  <c r="P29" i="86"/>
  <c r="CW29" i="94"/>
  <c r="DA29" i="94" s="1"/>
  <c r="BJ37" i="100"/>
  <c r="BL132" i="99"/>
  <c r="AL132" i="99" s="1"/>
  <c r="AS30" i="86"/>
  <c r="AW30" i="86"/>
  <c r="BI148" i="100"/>
  <c r="AI148" i="100" s="1"/>
  <c r="H148" i="100" s="1"/>
  <c r="BK130" i="99"/>
  <c r="AK130" i="99" s="1"/>
  <c r="CY46" i="94"/>
  <c r="P58" i="99"/>
  <c r="AH11" i="105" s="1"/>
  <c r="L11" i="104"/>
  <c r="Y11" i="104" s="1"/>
  <c r="K90" i="103"/>
  <c r="X90" i="103" s="1"/>
  <c r="U11" i="105"/>
  <c r="I130" i="99"/>
  <c r="AA148" i="105" s="1"/>
  <c r="E148" i="104"/>
  <c r="D151" i="103"/>
  <c r="Q151" i="103" s="1"/>
  <c r="N148" i="105"/>
  <c r="BO16" i="100"/>
  <c r="BQ160" i="99"/>
  <c r="L153" i="99"/>
  <c r="AD65" i="105" s="1"/>
  <c r="G107" i="103"/>
  <c r="T107" i="103" s="1"/>
  <c r="Q65" i="105"/>
  <c r="H65" i="104"/>
  <c r="U65" i="104" s="1"/>
  <c r="AY135" i="86"/>
  <c r="H106" i="99"/>
  <c r="C150" i="103"/>
  <c r="P150" i="103" s="1"/>
  <c r="D142" i="104"/>
  <c r="Q142" i="104" s="1"/>
  <c r="M142" i="105"/>
  <c r="C145" i="104"/>
  <c r="P145" i="104" s="1"/>
  <c r="L145" i="105"/>
  <c r="DA51" i="94"/>
  <c r="AF266" i="100"/>
  <c r="BQ46" i="100"/>
  <c r="BS137" i="99"/>
  <c r="BJ120" i="100"/>
  <c r="AJ120" i="100" s="1"/>
  <c r="I120" i="100" s="1"/>
  <c r="BL60" i="99"/>
  <c r="AL60" i="99" s="1"/>
  <c r="AC129" i="100"/>
  <c r="P159" i="99"/>
  <c r="AH5" i="105" s="1"/>
  <c r="K87" i="103"/>
  <c r="X87" i="103" s="1"/>
  <c r="L5" i="104"/>
  <c r="Y5" i="104" s="1"/>
  <c r="U5" i="105"/>
  <c r="CW10" i="94"/>
  <c r="P10" i="86"/>
  <c r="CZ13" i="94"/>
  <c r="AB13" i="86"/>
  <c r="AR66" i="86"/>
  <c r="BG290" i="100"/>
  <c r="AG290" i="100" s="1"/>
  <c r="F290" i="100" s="1"/>
  <c r="BI290" i="99"/>
  <c r="AI290" i="99" s="1"/>
  <c r="AV66" i="86"/>
  <c r="BN107" i="100"/>
  <c r="AX101" i="86"/>
  <c r="AT101" i="86"/>
  <c r="BP176" i="99"/>
  <c r="AR119" i="86"/>
  <c r="AV119" i="86"/>
  <c r="BG116" i="100"/>
  <c r="AG116" i="100" s="1"/>
  <c r="F116" i="100" s="1"/>
  <c r="BI156" i="99"/>
  <c r="AI156" i="99" s="1"/>
  <c r="BM43" i="100"/>
  <c r="AM43" i="100" s="1"/>
  <c r="L43" i="100" s="1"/>
  <c r="BO21" i="99"/>
  <c r="AO21" i="99" s="1"/>
  <c r="N46" i="85"/>
  <c r="DD13" i="93"/>
  <c r="BQ4" i="100"/>
  <c r="BS158" i="99"/>
  <c r="BO74" i="100"/>
  <c r="AO74" i="100" s="1"/>
  <c r="N74" i="100" s="1"/>
  <c r="BQ174" i="99"/>
  <c r="AQ174" i="99" s="1"/>
  <c r="AR82" i="86"/>
  <c r="AV82" i="86"/>
  <c r="BI78" i="99"/>
  <c r="AI78" i="99" s="1"/>
  <c r="BG24" i="100"/>
  <c r="BH99" i="100"/>
  <c r="AH99" i="100" s="1"/>
  <c r="G99" i="100" s="1"/>
  <c r="BJ175" i="99"/>
  <c r="AJ175" i="99" s="1"/>
  <c r="BF113" i="86"/>
  <c r="BL118" i="100"/>
  <c r="BN18" i="99"/>
  <c r="AR16" i="86"/>
  <c r="AV16" i="86"/>
  <c r="BG16" i="100"/>
  <c r="BI160" i="99"/>
  <c r="AF40" i="100"/>
  <c r="BS98" i="100"/>
  <c r="BU69" i="99"/>
  <c r="BO151" i="100"/>
  <c r="AO151" i="100" s="1"/>
  <c r="N151" i="100" s="1"/>
  <c r="BQ70" i="99"/>
  <c r="BM219" i="100"/>
  <c r="AM219" i="100" s="1"/>
  <c r="L219" i="100" s="1"/>
  <c r="BO35" i="99"/>
  <c r="AO35" i="99" s="1"/>
  <c r="L35" i="99" s="1"/>
  <c r="BR319" i="100"/>
  <c r="AR319" i="100" s="1"/>
  <c r="Q319" i="100" s="1"/>
  <c r="BT321" i="99"/>
  <c r="AT321" i="99" s="1"/>
  <c r="Q321" i="99" s="1"/>
  <c r="CZ140" i="94"/>
  <c r="AB140" i="86"/>
  <c r="AP140" i="86" s="1"/>
  <c r="K58" i="99"/>
  <c r="AC11" i="105" s="1"/>
  <c r="F90" i="103"/>
  <c r="S90" i="103" s="1"/>
  <c r="G11" i="104"/>
  <c r="P11" i="105"/>
  <c r="L38" i="105"/>
  <c r="C38" i="104"/>
  <c r="P38" i="104" s="1"/>
  <c r="AF58" i="100"/>
  <c r="BM32" i="99"/>
  <c r="AM32" i="99" s="1"/>
  <c r="BK68" i="100"/>
  <c r="AK68" i="100" s="1"/>
  <c r="J68" i="100" s="1"/>
  <c r="BG107" i="100"/>
  <c r="AV101" i="86"/>
  <c r="AR101" i="86"/>
  <c r="BI176" i="99"/>
  <c r="R151" i="99"/>
  <c r="W6" i="105"/>
  <c r="N6" i="104"/>
  <c r="AA6" i="104" s="1"/>
  <c r="M88" i="103"/>
  <c r="Z88" i="103" s="1"/>
  <c r="AT58" i="86"/>
  <c r="BP156" i="100"/>
  <c r="BR228" i="99"/>
  <c r="BG64" i="100"/>
  <c r="AG64" i="100" s="1"/>
  <c r="F64" i="100" s="1"/>
  <c r="AV63" i="86"/>
  <c r="AR63" i="86"/>
  <c r="BI40" i="99"/>
  <c r="BP73" i="100"/>
  <c r="BR47" i="99"/>
  <c r="BS91" i="100"/>
  <c r="BU133" i="99"/>
  <c r="AW90" i="86"/>
  <c r="BI208" i="100"/>
  <c r="AI208" i="100" s="1"/>
  <c r="H208" i="100" s="1"/>
  <c r="BK189" i="99"/>
  <c r="AK189" i="99" s="1"/>
  <c r="H189" i="99" s="1"/>
  <c r="AS90" i="86"/>
  <c r="BA113" i="86"/>
  <c r="BH118" i="100"/>
  <c r="AH118" i="100" s="1"/>
  <c r="G118" i="100" s="1"/>
  <c r="BJ18" i="99"/>
  <c r="AJ18" i="99" s="1"/>
  <c r="L74" i="105"/>
  <c r="C74" i="104"/>
  <c r="P74" i="104" s="1"/>
  <c r="M106" i="104"/>
  <c r="Z106" i="104" s="1"/>
  <c r="L128" i="103"/>
  <c r="Y128" i="103" s="1"/>
  <c r="V106" i="105"/>
  <c r="Q155" i="99"/>
  <c r="I45" i="99"/>
  <c r="N78" i="105"/>
  <c r="E78" i="104"/>
  <c r="D111" i="103"/>
  <c r="Q111" i="103" s="1"/>
  <c r="CY105" i="94"/>
  <c r="DA105" i="94" s="1"/>
  <c r="F180" i="99"/>
  <c r="B141" i="103"/>
  <c r="N141" i="103" s="1"/>
  <c r="K127" i="105"/>
  <c r="B127" i="104"/>
  <c r="O127" i="104" s="1"/>
  <c r="L24" i="105"/>
  <c r="C24" i="104"/>
  <c r="P24" i="104" s="1"/>
  <c r="L98" i="105"/>
  <c r="C98" i="104"/>
  <c r="P98" i="104" s="1"/>
  <c r="AQ176" i="99"/>
  <c r="AP16" i="100"/>
  <c r="O16" i="100" s="1"/>
  <c r="AR137" i="99"/>
  <c r="BR8" i="100"/>
  <c r="BT66" i="99"/>
  <c r="AT66" i="99" s="1"/>
  <c r="BH16" i="100"/>
  <c r="AH16" i="100" s="1"/>
  <c r="G16" i="100" s="1"/>
  <c r="BJ160" i="99"/>
  <c r="AJ160" i="99" s="1"/>
  <c r="BI13" i="100"/>
  <c r="BK4" i="99"/>
  <c r="BQ39" i="100"/>
  <c r="AQ39" i="100" s="1"/>
  <c r="P39" i="100" s="1"/>
  <c r="AE39" i="100" s="1"/>
  <c r="BS167" i="99"/>
  <c r="AS167" i="99" s="1"/>
  <c r="BL265" i="99"/>
  <c r="AL265" i="99" s="1"/>
  <c r="I265" i="99" s="1"/>
  <c r="BJ266" i="100"/>
  <c r="AJ266" i="100" s="1"/>
  <c r="I266" i="100" s="1"/>
  <c r="BO6" i="100"/>
  <c r="AO6" i="100" s="1"/>
  <c r="N6" i="100" s="1"/>
  <c r="BQ151" i="99"/>
  <c r="AQ151" i="99" s="1"/>
  <c r="BP148" i="100"/>
  <c r="AP148" i="100" s="1"/>
  <c r="O148" i="100" s="1"/>
  <c r="BR130" i="99"/>
  <c r="AR130" i="99" s="1"/>
  <c r="BJ39" i="99"/>
  <c r="AJ39" i="99" s="1"/>
  <c r="BH17" i="100"/>
  <c r="AH17" i="100" s="1"/>
  <c r="G17" i="100" s="1"/>
  <c r="BR11" i="100"/>
  <c r="AR11" i="100" s="1"/>
  <c r="Q11" i="100" s="1"/>
  <c r="BT58" i="99"/>
  <c r="AT58" i="99" s="1"/>
  <c r="BJ156" i="100"/>
  <c r="BL228" i="99"/>
  <c r="AC281" i="99"/>
  <c r="CB281" i="99"/>
  <c r="CI281" i="99" s="1"/>
  <c r="BN74" i="100"/>
  <c r="AN74" i="100" s="1"/>
  <c r="M74" i="100" s="1"/>
  <c r="BP174" i="99"/>
  <c r="AP174" i="99" s="1"/>
  <c r="AB108" i="86"/>
  <c r="CZ108" i="94"/>
  <c r="DA108" i="94" s="1"/>
  <c r="BS136" i="100"/>
  <c r="AS136" i="100" s="1"/>
  <c r="R136" i="100" s="1"/>
  <c r="BU107" i="99"/>
  <c r="AU107" i="99" s="1"/>
  <c r="AS24" i="86"/>
  <c r="L39" i="105"/>
  <c r="C39" i="104"/>
  <c r="P39" i="104" s="1"/>
  <c r="O46" i="99"/>
  <c r="AG49" i="105" s="1"/>
  <c r="J99" i="103"/>
  <c r="W99" i="103" s="1"/>
  <c r="T49" i="105"/>
  <c r="K49" i="104"/>
  <c r="X49" i="104" s="1"/>
  <c r="CY77" i="94"/>
  <c r="X77" i="86"/>
  <c r="BM113" i="86"/>
  <c r="BS118" i="100"/>
  <c r="BU18" i="99"/>
  <c r="AU18" i="99" s="1"/>
  <c r="W118" i="105" s="1"/>
  <c r="G146" i="99"/>
  <c r="L117" i="105"/>
  <c r="C117" i="104"/>
  <c r="P117" i="104" s="1"/>
  <c r="BL223" i="99"/>
  <c r="BJ161" i="100"/>
  <c r="BS129" i="100"/>
  <c r="AS129" i="100" s="1"/>
  <c r="R129" i="100" s="1"/>
  <c r="BU181" i="99"/>
  <c r="AU181" i="99" s="1"/>
  <c r="BQ38" i="100"/>
  <c r="BS166" i="99"/>
  <c r="BP64" i="100"/>
  <c r="BR40" i="99"/>
  <c r="CY94" i="94"/>
  <c r="X94" i="86"/>
  <c r="BQ108" i="100"/>
  <c r="BS177" i="99"/>
  <c r="AS177" i="99" s="1"/>
  <c r="BQ110" i="100"/>
  <c r="BS67" i="99"/>
  <c r="BJ117" i="100"/>
  <c r="AJ117" i="100" s="1"/>
  <c r="I117" i="100" s="1"/>
  <c r="BL146" i="99"/>
  <c r="AL146" i="99" s="1"/>
  <c r="P22" i="86"/>
  <c r="CW22" i="94"/>
  <c r="DA22" i="94" s="1"/>
  <c r="BG63" i="100"/>
  <c r="AG63" i="100" s="1"/>
  <c r="F63" i="100" s="1"/>
  <c r="AR64" i="86"/>
  <c r="AV64" i="86"/>
  <c r="BI77" i="99"/>
  <c r="AI77" i="99" s="1"/>
  <c r="P32" i="99"/>
  <c r="AH68" i="105" s="1"/>
  <c r="L68" i="104"/>
  <c r="Y68" i="104" s="1"/>
  <c r="U68" i="105"/>
  <c r="K108" i="103"/>
  <c r="X108" i="103" s="1"/>
  <c r="AY93" i="86"/>
  <c r="BR99" i="100"/>
  <c r="AU93" i="86"/>
  <c r="BT175" i="99"/>
  <c r="AT175" i="99" s="1"/>
  <c r="R104" i="86"/>
  <c r="CX104" i="94"/>
  <c r="M104" i="99"/>
  <c r="R119" i="105"/>
  <c r="H136" i="103"/>
  <c r="U136" i="103" s="1"/>
  <c r="I119" i="104"/>
  <c r="V119" i="104" s="1"/>
  <c r="BO314" i="100"/>
  <c r="AO314" i="100" s="1"/>
  <c r="N314" i="100" s="1"/>
  <c r="BQ317" i="99"/>
  <c r="AQ317" i="99" s="1"/>
  <c r="N317" i="99" s="1"/>
  <c r="BQ42" i="100"/>
  <c r="AQ42" i="100" s="1"/>
  <c r="P42" i="100" s="1"/>
  <c r="BS148" i="99"/>
  <c r="AS148" i="99" s="1"/>
  <c r="BO130" i="99"/>
  <c r="AO130" i="99" s="1"/>
  <c r="BM148" i="100"/>
  <c r="AM148" i="100" s="1"/>
  <c r="L148" i="100" s="1"/>
  <c r="BJ77" i="99"/>
  <c r="AJ77" i="99" s="1"/>
  <c r="BH63" i="100"/>
  <c r="AH63" i="100" s="1"/>
  <c r="G63" i="100" s="1"/>
  <c r="CW88" i="94"/>
  <c r="DA88" i="94" s="1"/>
  <c r="CY117" i="94"/>
  <c r="X117" i="86"/>
  <c r="P31" i="86"/>
  <c r="CW31" i="94"/>
  <c r="F32" i="99"/>
  <c r="B108" i="103"/>
  <c r="N108" i="103" s="1"/>
  <c r="K68" i="105"/>
  <c r="B68" i="104"/>
  <c r="O68" i="104" s="1"/>
  <c r="BQ107" i="100"/>
  <c r="BS176" i="99"/>
  <c r="P114" i="105"/>
  <c r="F132" i="103"/>
  <c r="S132" i="103" s="1"/>
  <c r="K57" i="99"/>
  <c r="AC114" i="105" s="1"/>
  <c r="G114" i="104"/>
  <c r="AF6" i="100"/>
  <c r="AT41" i="86"/>
  <c r="BJ42" i="99"/>
  <c r="AJ42" i="99" s="1"/>
  <c r="BH51" i="100"/>
  <c r="AH51" i="100" s="1"/>
  <c r="G51" i="100" s="1"/>
  <c r="CX64" i="94"/>
  <c r="DA64" i="94" s="1"/>
  <c r="BO73" i="100"/>
  <c r="BQ47" i="99"/>
  <c r="BO18" i="99"/>
  <c r="BG113" i="86"/>
  <c r="BM118" i="100"/>
  <c r="H45" i="99"/>
  <c r="D78" i="104"/>
  <c r="Q78" i="104" s="1"/>
  <c r="C111" i="103"/>
  <c r="P111" i="103" s="1"/>
  <c r="M78" i="105"/>
  <c r="BL126" i="100"/>
  <c r="AL126" i="100" s="1"/>
  <c r="K126" i="100" s="1"/>
  <c r="BN37" i="99"/>
  <c r="AN37" i="99" s="1"/>
  <c r="L151" i="99"/>
  <c r="Q6" i="105"/>
  <c r="H6" i="104"/>
  <c r="U6" i="104" s="1"/>
  <c r="G88" i="103"/>
  <c r="T88" i="103" s="1"/>
  <c r="L32" i="99"/>
  <c r="AD68" i="105" s="1"/>
  <c r="Q68" i="105"/>
  <c r="H68" i="104"/>
  <c r="U68" i="104" s="1"/>
  <c r="G108" i="103"/>
  <c r="T108" i="103" s="1"/>
  <c r="P105" i="99"/>
  <c r="AH113" i="105" s="1"/>
  <c r="K131" i="103"/>
  <c r="X131" i="103" s="1"/>
  <c r="U113" i="105"/>
  <c r="L113" i="104"/>
  <c r="Y113" i="104" s="1"/>
  <c r="AY115" i="86"/>
  <c r="G42" i="104"/>
  <c r="K148" i="99"/>
  <c r="AC42" i="105" s="1"/>
  <c r="BJ42" i="105" s="1" a="1"/>
  <c r="BJ42" i="105" s="1"/>
  <c r="AC290" i="100"/>
  <c r="L127" i="105"/>
  <c r="C127" i="104"/>
  <c r="P127" i="104" s="1"/>
  <c r="G180" i="99"/>
  <c r="Y127" i="105" s="1"/>
  <c r="J146" i="99"/>
  <c r="AB117" i="105" s="1"/>
  <c r="O117" i="105"/>
  <c r="E135" i="103"/>
  <c r="R135" i="103" s="1"/>
  <c r="F117" i="104"/>
  <c r="CZ97" i="94"/>
  <c r="DA97" i="94" s="1"/>
  <c r="G32" i="99"/>
  <c r="Y68" i="105" s="1"/>
  <c r="C68" i="104"/>
  <c r="P68" i="104" s="1"/>
  <c r="L68" i="105"/>
  <c r="N182" i="99"/>
  <c r="S130" i="105"/>
  <c r="I143" i="103"/>
  <c r="V143" i="103" s="1"/>
  <c r="J130" i="104"/>
  <c r="BL147" i="100"/>
  <c r="BN131" i="99"/>
  <c r="AN131" i="99" s="1"/>
  <c r="AT6" i="86"/>
  <c r="BP151" i="99"/>
  <c r="AP151" i="99" s="1"/>
  <c r="BN6" i="100"/>
  <c r="AN6" i="100" s="1"/>
  <c r="M6" i="100" s="1"/>
  <c r="AE6" i="100" s="1"/>
  <c r="BO145" i="100"/>
  <c r="AO145" i="100" s="1"/>
  <c r="N145" i="100" s="1"/>
  <c r="BQ135" i="99"/>
  <c r="BO283" i="100"/>
  <c r="AO283" i="100" s="1"/>
  <c r="N283" i="100" s="1"/>
  <c r="AE283" i="100" s="1"/>
  <c r="BQ281" i="99"/>
  <c r="AQ281" i="99" s="1"/>
  <c r="N281" i="99" s="1"/>
  <c r="AG281" i="99" s="1"/>
  <c r="M167" i="99"/>
  <c r="H95" i="103"/>
  <c r="U95" i="103" s="1"/>
  <c r="R39" i="105"/>
  <c r="I39" i="104"/>
  <c r="V39" i="104" s="1"/>
  <c r="BH4" i="100"/>
  <c r="AH4" i="100" s="1"/>
  <c r="G4" i="100" s="1"/>
  <c r="BJ158" i="99"/>
  <c r="AJ158" i="99" s="1"/>
  <c r="CZ31" i="94"/>
  <c r="AC31" i="86"/>
  <c r="N167" i="99"/>
  <c r="AF39" i="105" s="1"/>
  <c r="S39" i="105"/>
  <c r="J39" i="104"/>
  <c r="I95" i="103"/>
  <c r="V95" i="103" s="1"/>
  <c r="BS151" i="99"/>
  <c r="AS151" i="99" s="1"/>
  <c r="BQ6" i="100"/>
  <c r="AQ6" i="100" s="1"/>
  <c r="P6" i="100" s="1"/>
  <c r="BR146" i="100"/>
  <c r="BT5" i="99"/>
  <c r="BJ26" i="99"/>
  <c r="AJ26" i="99" s="1"/>
  <c r="BH36" i="100"/>
  <c r="AH36" i="100" s="1"/>
  <c r="G36" i="100" s="1"/>
  <c r="BU159" i="99"/>
  <c r="AU159" i="99" s="1"/>
  <c r="BS5" i="100"/>
  <c r="AS5" i="100" s="1"/>
  <c r="R5" i="100" s="1"/>
  <c r="BS38" i="100"/>
  <c r="BU166" i="99"/>
  <c r="AU166" i="99" s="1"/>
  <c r="BQ156" i="100"/>
  <c r="BS228" i="99"/>
  <c r="M96" i="103"/>
  <c r="Z96" i="103" s="1"/>
  <c r="CT96" i="103" s="1" a="1"/>
  <c r="CT96" i="103" s="1"/>
  <c r="R168" i="99"/>
  <c r="AJ40" i="105" s="1"/>
  <c r="AX62" i="86"/>
  <c r="BS75" i="100"/>
  <c r="AS75" i="100" s="1"/>
  <c r="R75" i="100" s="1"/>
  <c r="BU154" i="99"/>
  <c r="AU154" i="99" s="1"/>
  <c r="BQ90" i="100"/>
  <c r="BS129" i="99"/>
  <c r="AU110" i="86"/>
  <c r="AY110" i="86"/>
  <c r="BR113" i="100"/>
  <c r="AR113" i="100" s="1"/>
  <c r="Q113" i="100" s="1"/>
  <c r="AF113" i="100" s="1"/>
  <c r="BT105" i="99"/>
  <c r="AT105" i="99" s="1"/>
  <c r="G97" i="103"/>
  <c r="T97" i="103" s="1"/>
  <c r="H42" i="104"/>
  <c r="U42" i="104" s="1"/>
  <c r="Q42" i="105"/>
  <c r="L148" i="99"/>
  <c r="R105" i="99"/>
  <c r="AJ113" i="105" s="1"/>
  <c r="M131" i="103"/>
  <c r="Z131" i="103" s="1"/>
  <c r="W113" i="105"/>
  <c r="BS161" i="100"/>
  <c r="BU223" i="99"/>
  <c r="BR137" i="100"/>
  <c r="BT59" i="99"/>
  <c r="AT59" i="99" s="1"/>
  <c r="AY151" i="86"/>
  <c r="AU151" i="86"/>
  <c r="J130" i="99"/>
  <c r="AB148" i="105" s="1"/>
  <c r="F148" i="104"/>
  <c r="E151" i="103"/>
  <c r="R151" i="103" s="1"/>
  <c r="O148" i="105"/>
  <c r="BI68" i="100"/>
  <c r="AI68" i="100" s="1"/>
  <c r="H68" i="100" s="1"/>
  <c r="AD68" i="100" s="1"/>
  <c r="BK32" i="99"/>
  <c r="AK32" i="99" s="1"/>
  <c r="AS67" i="86"/>
  <c r="AW67" i="86"/>
  <c r="BN189" i="99"/>
  <c r="AN189" i="99" s="1"/>
  <c r="K189" i="99" s="1"/>
  <c r="BL208" i="100"/>
  <c r="AL208" i="100" s="1"/>
  <c r="K208" i="100" s="1"/>
  <c r="BQ118" i="100"/>
  <c r="BK113" i="86"/>
  <c r="BS18" i="99"/>
  <c r="O151" i="99"/>
  <c r="T6" i="105"/>
  <c r="K6" i="104"/>
  <c r="X6" i="104" s="1"/>
  <c r="J88" i="103"/>
  <c r="W88" i="103" s="1"/>
  <c r="J106" i="99"/>
  <c r="AB142" i="105" s="1"/>
  <c r="F142" i="104"/>
  <c r="O142" i="105"/>
  <c r="E150" i="103"/>
  <c r="R150" i="103" s="1"/>
  <c r="BH126" i="100"/>
  <c r="AH126" i="100" s="1"/>
  <c r="G126" i="100" s="1"/>
  <c r="BJ37" i="99"/>
  <c r="AJ37" i="99" s="1"/>
  <c r="J58" i="99"/>
  <c r="AB11" i="105" s="1"/>
  <c r="O11" i="105"/>
  <c r="F11" i="104"/>
  <c r="E90" i="103"/>
  <c r="R90" i="103" s="1"/>
  <c r="CZ15" i="94"/>
  <c r="AB15" i="86"/>
  <c r="J152" i="99"/>
  <c r="AB54" i="105" s="1"/>
  <c r="F54" i="104"/>
  <c r="O54" i="105"/>
  <c r="BS153" i="99"/>
  <c r="AS153" i="99" s="1"/>
  <c r="BQ65" i="100"/>
  <c r="AQ65" i="100" s="1"/>
  <c r="P65" i="100" s="1"/>
  <c r="BS108" i="100"/>
  <c r="BU177" i="99"/>
  <c r="AU177" i="99" s="1"/>
  <c r="CX127" i="94"/>
  <c r="R127" i="86"/>
  <c r="BS130" i="100"/>
  <c r="AS130" i="100" s="1"/>
  <c r="R130" i="100" s="1"/>
  <c r="BU182" i="99"/>
  <c r="AU182" i="99" s="1"/>
  <c r="AC290" i="99"/>
  <c r="CB290" i="99"/>
  <c r="AG290" i="99"/>
  <c r="AC68" i="100"/>
  <c r="AB68" i="100"/>
  <c r="A68" i="100" s="1" a="1"/>
  <c r="A68" i="100" s="1"/>
  <c r="AR75" i="86"/>
  <c r="AV75" i="86"/>
  <c r="BG80" i="100"/>
  <c r="BI22" i="99"/>
  <c r="AI22" i="99" s="1"/>
  <c r="B34" i="103" s="1"/>
  <c r="N34" i="103" s="1"/>
  <c r="BH108" i="100"/>
  <c r="AH108" i="100" s="1"/>
  <c r="G108" i="100" s="1"/>
  <c r="BJ177" i="99"/>
  <c r="AJ177" i="99" s="1"/>
  <c r="AX41" i="86"/>
  <c r="AD78" i="100"/>
  <c r="AR133" i="86"/>
  <c r="AV133" i="86"/>
  <c r="BG319" i="100"/>
  <c r="AG319" i="100" s="1"/>
  <c r="F319" i="100" s="1"/>
  <c r="BI321" i="99"/>
  <c r="AI321" i="99" s="1"/>
  <c r="F321" i="99" s="1"/>
  <c r="AX16" i="86"/>
  <c r="CW30" i="94"/>
  <c r="DA30" i="94" s="1"/>
  <c r="L65" i="105"/>
  <c r="C65" i="104"/>
  <c r="P65" i="104" s="1"/>
  <c r="AU100" i="86"/>
  <c r="AX113" i="86"/>
  <c r="BO150" i="100"/>
  <c r="BQ41" i="99"/>
  <c r="AQ41" i="99" s="1"/>
  <c r="CX82" i="94"/>
  <c r="DA82" i="94" s="1"/>
  <c r="AC127" i="100"/>
  <c r="BS90" i="100"/>
  <c r="BU129" i="99"/>
  <c r="AD42" i="100"/>
  <c r="BL113" i="86"/>
  <c r="P155" i="99"/>
  <c r="AH106" i="105" s="1"/>
  <c r="L106" i="104"/>
  <c r="Y106" i="104" s="1"/>
  <c r="U106" i="105"/>
  <c r="K128" i="103"/>
  <c r="X128" i="103" s="1"/>
  <c r="BC158" i="99"/>
  <c r="BA4" i="100"/>
  <c r="BE67" i="100"/>
  <c r="AR67" i="100" s="1"/>
  <c r="Q67" i="100" s="1"/>
  <c r="BG2" i="99"/>
  <c r="AT2" i="99" s="1"/>
  <c r="Q2" i="99" s="1"/>
  <c r="AS96" i="85"/>
  <c r="AO96" i="85"/>
  <c r="BD161" i="99"/>
  <c r="AQ161" i="99" s="1"/>
  <c r="BD43" i="99"/>
  <c r="AQ43" i="99" s="1"/>
  <c r="BB85" i="99"/>
  <c r="BE243" i="99"/>
  <c r="AR243" i="99" s="1"/>
  <c r="O243" i="99" s="1"/>
  <c r="BD162" i="99"/>
  <c r="AQ162" i="99" s="1"/>
  <c r="N162" i="99" s="1"/>
  <c r="BD158" i="99"/>
  <c r="BE162" i="99"/>
  <c r="AR162" i="99" s="1"/>
  <c r="BD163" i="99"/>
  <c r="AQ163" i="99" s="1"/>
  <c r="BE68" i="99"/>
  <c r="AR68" i="99" s="1"/>
  <c r="K25" i="104" s="1"/>
  <c r="X25" i="104" s="1"/>
  <c r="AU25" i="104" s="1" a="1"/>
  <c r="AU25" i="104" s="1"/>
  <c r="CI184" i="99"/>
  <c r="CZ40" i="104" a="1"/>
  <c r="CZ40" i="104" s="1"/>
  <c r="DA40" i="104" a="1"/>
  <c r="DA40" i="104" s="1"/>
  <c r="AZ97" i="103" a="1"/>
  <c r="AZ97" i="103" s="1"/>
  <c r="AS88" i="85"/>
  <c r="BE37" i="100"/>
  <c r="AR37" i="100" s="1"/>
  <c r="Q37" i="100" s="1"/>
  <c r="BG132" i="99"/>
  <c r="AT132" i="99" s="1"/>
  <c r="AO88" i="85"/>
  <c r="BE140" i="100"/>
  <c r="BG6" i="99"/>
  <c r="AS79" i="85"/>
  <c r="AO79" i="85"/>
  <c r="BE50" i="100"/>
  <c r="BB37" i="100"/>
  <c r="AO6" i="85"/>
  <c r="BG245" i="99"/>
  <c r="AT245" i="99" s="1"/>
  <c r="BH68" i="99"/>
  <c r="AU68" i="99" s="1"/>
  <c r="M42" i="103" s="1"/>
  <c r="Z42" i="103" s="1"/>
  <c r="BF25" i="100"/>
  <c r="BD157" i="99"/>
  <c r="BD73" i="99"/>
  <c r="BG83" i="99"/>
  <c r="AT83" i="99" s="1"/>
  <c r="Q83" i="99" s="1"/>
  <c r="AP50" i="85"/>
  <c r="AT45" i="100"/>
  <c r="AV20" i="99"/>
  <c r="AL50" i="85"/>
  <c r="AS53" i="85"/>
  <c r="BE88" i="100"/>
  <c r="BG76" i="99"/>
  <c r="AO53" i="85"/>
  <c r="AR15" i="85"/>
  <c r="BC42" i="99"/>
  <c r="AP42" i="99" s="1"/>
  <c r="BA51" i="100"/>
  <c r="AN51" i="100" s="1"/>
  <c r="M51" i="100" s="1"/>
  <c r="AN15" i="85"/>
  <c r="AN75" i="85"/>
  <c r="AR75" i="85"/>
  <c r="AS67" i="85"/>
  <c r="BE33" i="100"/>
  <c r="AO67" i="85"/>
  <c r="BG164" i="99"/>
  <c r="AT164" i="99" s="1"/>
  <c r="BE66" i="100"/>
  <c r="AR66" i="100" s="1"/>
  <c r="Q66" i="100" s="1"/>
  <c r="BG15" i="99"/>
  <c r="AT15" i="99" s="1"/>
  <c r="V66" i="105" s="1"/>
  <c r="BA33" i="100"/>
  <c r="AR67" i="85"/>
  <c r="AN67" i="85"/>
  <c r="BC164" i="99"/>
  <c r="AP164" i="99" s="1"/>
  <c r="BC4" i="99"/>
  <c r="AS63" i="85"/>
  <c r="AO63" i="85"/>
  <c r="BH136" i="99"/>
  <c r="AU136" i="99" s="1"/>
  <c r="N27" i="104" s="1"/>
  <c r="AA27" i="104" s="1"/>
  <c r="BF27" i="100"/>
  <c r="AP28" i="85"/>
  <c r="AV244" i="99"/>
  <c r="AI244" i="99" s="1"/>
  <c r="G244" i="99" s="1"/>
  <c r="AT163" i="100"/>
  <c r="AL28" i="85"/>
  <c r="BE81" i="100"/>
  <c r="BG29" i="99"/>
  <c r="AO44" i="85"/>
  <c r="AS44" i="85"/>
  <c r="BF98" i="100"/>
  <c r="BH69" i="99"/>
  <c r="AU69" i="99" s="1"/>
  <c r="R69" i="99" s="1"/>
  <c r="AJ98" i="105" s="1"/>
  <c r="BA44" i="100"/>
  <c r="BC147" i="99"/>
  <c r="AP147" i="99" s="1"/>
  <c r="BA164" i="100"/>
  <c r="AR71" i="85"/>
  <c r="AN71" i="85"/>
  <c r="BC243" i="99"/>
  <c r="AV162" i="99"/>
  <c r="AI162" i="99" s="1"/>
  <c r="BE172" i="99"/>
  <c r="AR172" i="99" s="1"/>
  <c r="O172" i="99" s="1"/>
  <c r="AS57" i="85"/>
  <c r="AP34" i="85"/>
  <c r="BE4" i="99"/>
  <c r="BD246" i="99"/>
  <c r="AQ246" i="99" s="1"/>
  <c r="N246" i="99" s="1"/>
  <c r="AR70" i="85"/>
  <c r="AN70" i="85"/>
  <c r="BE159" i="100"/>
  <c r="BG227" i="99"/>
  <c r="AS75" i="85"/>
  <c r="BG177" i="99"/>
  <c r="AT177" i="99" s="1"/>
  <c r="AO75" i="85"/>
  <c r="BE108" i="100"/>
  <c r="AO73" i="85"/>
  <c r="AS73" i="85"/>
  <c r="BF167" i="100"/>
  <c r="AS167" i="100" s="1"/>
  <c r="R167" i="100" s="1"/>
  <c r="BH246" i="99"/>
  <c r="AU246" i="99" s="1"/>
  <c r="BA30" i="100"/>
  <c r="BC161" i="99"/>
  <c r="AP161" i="99" s="1"/>
  <c r="AT34" i="100"/>
  <c r="AV165" i="99"/>
  <c r="AI165" i="99" s="1"/>
  <c r="K34" i="105" s="1"/>
  <c r="AP68" i="85"/>
  <c r="AL68" i="85"/>
  <c r="AT121" i="100"/>
  <c r="AG121" i="100" s="1"/>
  <c r="F121" i="100" s="1"/>
  <c r="AV19" i="99"/>
  <c r="AI19" i="99" s="1"/>
  <c r="AL19" i="85"/>
  <c r="AP19" i="85"/>
  <c r="BD48" i="99"/>
  <c r="BB160" i="99"/>
  <c r="BD135" i="99"/>
  <c r="BE245" i="99"/>
  <c r="AR245" i="99" s="1"/>
  <c r="O245" i="99" s="1"/>
  <c r="BB134" i="99"/>
  <c r="BB22" i="99"/>
  <c r="AO22" i="99" s="1"/>
  <c r="Q80" i="105" s="1"/>
  <c r="BE132" i="99"/>
  <c r="BB63" i="99"/>
  <c r="BE175" i="99"/>
  <c r="AR175" i="99" s="1"/>
  <c r="BB75" i="99"/>
  <c r="AO75" i="99" s="1"/>
  <c r="BE157" i="99"/>
  <c r="BD219" i="99"/>
  <c r="AQ219" i="99" s="1"/>
  <c r="N219" i="99" s="1"/>
  <c r="BD72" i="99"/>
  <c r="AQ72" i="99" s="1"/>
  <c r="I39" i="103" s="1"/>
  <c r="V39" i="103" s="1"/>
  <c r="AW14" i="100"/>
  <c r="AY63" i="99"/>
  <c r="AM32" i="85"/>
  <c r="AQ32" i="85"/>
  <c r="BE80" i="100"/>
  <c r="BG22" i="99"/>
  <c r="BH79" i="99"/>
  <c r="AS81" i="85"/>
  <c r="AO81" i="85"/>
  <c r="BF7" i="100"/>
  <c r="BF19" i="100"/>
  <c r="BH81" i="99"/>
  <c r="AO9" i="85"/>
  <c r="AS9" i="85"/>
  <c r="Z77" i="85"/>
  <c r="AG62" i="85"/>
  <c r="BB143" i="100" s="1"/>
  <c r="CI201" i="99"/>
  <c r="BB7" i="100"/>
  <c r="BD79" i="99"/>
  <c r="BB87" i="100"/>
  <c r="BD80" i="99"/>
  <c r="BE79" i="99"/>
  <c r="BC7" i="100"/>
  <c r="AZ4" i="100"/>
  <c r="BB158" i="99"/>
  <c r="BB140" i="100"/>
  <c r="BD6" i="99"/>
  <c r="DG44" i="93"/>
  <c r="Y35" i="85"/>
  <c r="DE60" i="93"/>
  <c r="DH60" i="93" s="1"/>
  <c r="Q71" i="85"/>
  <c r="DG90" i="93"/>
  <c r="Y13" i="85"/>
  <c r="DE26" i="93"/>
  <c r="Q6" i="85"/>
  <c r="DF56" i="93"/>
  <c r="W37" i="85"/>
  <c r="BK66" i="93"/>
  <c r="B78" i="85" s="1"/>
  <c r="Z78" i="85" s="1"/>
  <c r="BK67" i="93"/>
  <c r="B25" i="85" s="1"/>
  <c r="Z25" i="85" s="1"/>
  <c r="AT73" i="100" s="1"/>
  <c r="BK73" i="93"/>
  <c r="B8" i="85" s="1"/>
  <c r="Z8" i="85" s="1"/>
  <c r="DF90" i="93"/>
  <c r="W13" i="85"/>
  <c r="DE96" i="93"/>
  <c r="Q98" i="85"/>
  <c r="DF22" i="93"/>
  <c r="T2" i="85"/>
  <c r="DF16" i="93"/>
  <c r="T79" i="85"/>
  <c r="BK20" i="93"/>
  <c r="B91" i="85" s="1"/>
  <c r="Z91" i="85" s="1"/>
  <c r="AV13" i="100"/>
  <c r="AX4" i="99"/>
  <c r="AK4" i="99" s="1"/>
  <c r="BH66" i="99"/>
  <c r="BF8" i="100"/>
  <c r="AO16" i="85"/>
  <c r="AS16" i="85"/>
  <c r="BA31" i="100"/>
  <c r="BC162" i="99"/>
  <c r="AP162" i="99" s="1"/>
  <c r="R31" i="105" s="1"/>
  <c r="AO101" i="85"/>
  <c r="AS101" i="85"/>
  <c r="BE61" i="100"/>
  <c r="AR61" i="100" s="1"/>
  <c r="Q61" i="100" s="1"/>
  <c r="BG143" i="99"/>
  <c r="AT143" i="99" s="1"/>
  <c r="AP59" i="85"/>
  <c r="AV72" i="99"/>
  <c r="AI72" i="99" s="1"/>
  <c r="K149" i="105" s="1"/>
  <c r="AT149" i="100"/>
  <c r="AL59" i="85"/>
  <c r="AP31" i="85"/>
  <c r="AT64" i="100"/>
  <c r="AL31" i="85"/>
  <c r="AV40" i="99"/>
  <c r="AI40" i="99" s="1"/>
  <c r="AZ9" i="100"/>
  <c r="BB24" i="99"/>
  <c r="DG19" i="93"/>
  <c r="Y65" i="85"/>
  <c r="DF27" i="93"/>
  <c r="T90" i="85"/>
  <c r="BX6" i="93"/>
  <c r="DE18" i="93"/>
  <c r="DH18" i="93" s="1"/>
  <c r="Q55" i="85"/>
  <c r="BX42" i="93"/>
  <c r="BK29" i="93"/>
  <c r="B36" i="85" s="1"/>
  <c r="DE64" i="93"/>
  <c r="DH64" i="93" s="1"/>
  <c r="BK55" i="93"/>
  <c r="B101" i="85" s="1"/>
  <c r="Z101" i="85" s="1"/>
  <c r="DD91" i="93"/>
  <c r="N100" i="85"/>
  <c r="Z100" i="85" s="1"/>
  <c r="BW14" i="93"/>
  <c r="BT12" i="93"/>
  <c r="K82" i="85" s="1"/>
  <c r="AI82" i="85" s="1"/>
  <c r="BU7" i="93"/>
  <c r="L30" i="85" s="1"/>
  <c r="AJ30" i="85" s="1"/>
  <c r="BG24" i="99" s="1"/>
  <c r="DG25" i="93"/>
  <c r="Y20" i="85"/>
  <c r="DG23" i="93"/>
  <c r="X48" i="85"/>
  <c r="DE36" i="93"/>
  <c r="O94" i="85"/>
  <c r="BK36" i="93"/>
  <c r="DF70" i="93"/>
  <c r="V29" i="85"/>
  <c r="DE59" i="93"/>
  <c r="DH59" i="93" s="1"/>
  <c r="Q28" i="85"/>
  <c r="DG65" i="93"/>
  <c r="DH65" i="93" s="1"/>
  <c r="Y51" i="85"/>
  <c r="DF76" i="93"/>
  <c r="W56" i="85"/>
  <c r="DE82" i="93"/>
  <c r="DH82" i="93" s="1"/>
  <c r="O58" i="85"/>
  <c r="DG76" i="93"/>
  <c r="Y56" i="85"/>
  <c r="BK100" i="93"/>
  <c r="B87" i="85" s="1"/>
  <c r="Z87" i="85" s="1"/>
  <c r="BN22" i="93"/>
  <c r="E2" i="85" s="1"/>
  <c r="AC2" i="85" s="1"/>
  <c r="AX18" i="100" s="1"/>
  <c r="BR6" i="93"/>
  <c r="I16" i="85" s="1"/>
  <c r="AG16" i="85" s="1"/>
  <c r="DF6" i="93"/>
  <c r="DF23" i="93"/>
  <c r="W48" i="85"/>
  <c r="DF14" i="93"/>
  <c r="V83" i="85"/>
  <c r="BV25" i="93"/>
  <c r="M20" i="85" s="1"/>
  <c r="DE41" i="93"/>
  <c r="S88" i="85"/>
  <c r="DF47" i="93"/>
  <c r="V10" i="85"/>
  <c r="DE45" i="93"/>
  <c r="DH45" i="93" s="1"/>
  <c r="P12" i="85"/>
  <c r="BK51" i="93"/>
  <c r="B89" i="85" s="1"/>
  <c r="Z89" i="85" s="1"/>
  <c r="DH75" i="93"/>
  <c r="DD78" i="93"/>
  <c r="N95" i="85"/>
  <c r="DE77" i="93"/>
  <c r="DH77" i="93" s="1"/>
  <c r="P75" i="85"/>
  <c r="DE81" i="93"/>
  <c r="DH81" i="93" s="1"/>
  <c r="P59" i="85"/>
  <c r="BK80" i="93"/>
  <c r="B5" i="85" s="1"/>
  <c r="Z5" i="85" s="1"/>
  <c r="DE92" i="93"/>
  <c r="O50" i="85"/>
  <c r="DE97" i="93"/>
  <c r="P17" i="85"/>
  <c r="BK78" i="93"/>
  <c r="DE98" i="93"/>
  <c r="DH98" i="93" s="1"/>
  <c r="O60" i="85"/>
  <c r="AV48" i="99"/>
  <c r="AL55" i="85"/>
  <c r="AP55" i="85"/>
  <c r="AT144" i="100"/>
  <c r="AS61" i="85"/>
  <c r="AO61" i="85"/>
  <c r="BG161" i="99"/>
  <c r="AT161" i="99" s="1"/>
  <c r="M30" i="104" s="1"/>
  <c r="Z30" i="104" s="1"/>
  <c r="BE30" i="100"/>
  <c r="BC136" i="99"/>
  <c r="AP136" i="99" s="1"/>
  <c r="BA27" i="100"/>
  <c r="AN27" i="100" s="1"/>
  <c r="M27" i="100" s="1"/>
  <c r="AT112" i="100"/>
  <c r="AV10" i="99"/>
  <c r="AL23" i="85"/>
  <c r="AP23" i="85"/>
  <c r="AP14" i="85"/>
  <c r="AT53" i="100"/>
  <c r="AV7" i="99"/>
  <c r="AL14" i="85"/>
  <c r="AT151" i="100"/>
  <c r="AP64" i="85"/>
  <c r="AL64" i="85"/>
  <c r="AV70" i="99"/>
  <c r="AI70" i="99" s="1"/>
  <c r="BM15" i="93"/>
  <c r="D53" i="85" s="1"/>
  <c r="AB53" i="85" s="1"/>
  <c r="BN11" i="93"/>
  <c r="E21" i="85" s="1"/>
  <c r="BP8" i="93"/>
  <c r="G4" i="85" s="1"/>
  <c r="AE4" i="85" s="1"/>
  <c r="BU17" i="93"/>
  <c r="L62" i="85" s="1"/>
  <c r="AJ62" i="85" s="1"/>
  <c r="BE143" i="100" s="1"/>
  <c r="DD37" i="93"/>
  <c r="N40" i="85"/>
  <c r="BK28" i="93"/>
  <c r="B39" i="85" s="1"/>
  <c r="BK37" i="93"/>
  <c r="B94" i="85" s="1"/>
  <c r="BK52" i="93"/>
  <c r="B99" i="85" s="1"/>
  <c r="Z99" i="85" s="1"/>
  <c r="DE51" i="93"/>
  <c r="DH51" i="93" s="1"/>
  <c r="Q89" i="85"/>
  <c r="DG97" i="93"/>
  <c r="X17" i="85"/>
  <c r="DG89" i="93"/>
  <c r="DH89" i="93" s="1"/>
  <c r="X41" i="85"/>
  <c r="AO3" i="85"/>
  <c r="BF15" i="100"/>
  <c r="BH62" i="99"/>
  <c r="AS3" i="85"/>
  <c r="AT4" i="100"/>
  <c r="AV158" i="99"/>
  <c r="AI158" i="99" s="1"/>
  <c r="AP66" i="85"/>
  <c r="AL66" i="85"/>
  <c r="AW13" i="100"/>
  <c r="AJ13" i="100" s="1"/>
  <c r="I13" i="100" s="1"/>
  <c r="AY4" i="99"/>
  <c r="AL4" i="99" s="1"/>
  <c r="N13" i="105" s="1"/>
  <c r="BA145" i="100"/>
  <c r="BC135" i="99"/>
  <c r="AP135" i="99" s="1"/>
  <c r="AO83" i="85"/>
  <c r="BE87" i="100"/>
  <c r="BG80" i="99"/>
  <c r="AS83" i="85"/>
  <c r="AP48" i="85"/>
  <c r="AT17" i="100"/>
  <c r="AL48" i="85"/>
  <c r="AV39" i="99"/>
  <c r="AI39" i="99" s="1"/>
  <c r="BE76" i="100"/>
  <c r="AR76" i="100" s="1"/>
  <c r="Q76" i="100" s="1"/>
  <c r="BG172" i="99"/>
  <c r="AT172" i="99" s="1"/>
  <c r="AV91" i="100"/>
  <c r="AX133" i="99"/>
  <c r="AL51" i="85"/>
  <c r="AP51" i="85"/>
  <c r="AT77" i="100"/>
  <c r="AV173" i="99"/>
  <c r="AI173" i="99" s="1"/>
  <c r="BE69" i="100"/>
  <c r="AR69" i="100" s="1"/>
  <c r="Q69" i="100" s="1"/>
  <c r="BG144" i="99"/>
  <c r="AT144" i="99" s="1"/>
  <c r="BF151" i="100"/>
  <c r="AS151" i="100" s="1"/>
  <c r="R151" i="100" s="1"/>
  <c r="AS64" i="85"/>
  <c r="BH70" i="99"/>
  <c r="AU70" i="99" s="1"/>
  <c r="N151" i="104" s="1"/>
  <c r="AA151" i="104" s="1"/>
  <c r="AO64" i="85"/>
  <c r="AP52" i="85"/>
  <c r="AL52" i="85"/>
  <c r="AT105" i="100"/>
  <c r="AG105" i="100" s="1"/>
  <c r="F105" i="100" s="1"/>
  <c r="AV73" i="99"/>
  <c r="AI73" i="99" s="1"/>
  <c r="DE24" i="93"/>
  <c r="DH24" i="93" s="1"/>
  <c r="O9" i="85"/>
  <c r="BB20" i="100"/>
  <c r="BD12" i="99"/>
  <c r="DE80" i="93"/>
  <c r="Q5" i="85"/>
  <c r="DE90" i="93"/>
  <c r="O13" i="85"/>
  <c r="DG91" i="93"/>
  <c r="X100" i="85"/>
  <c r="BS16" i="93"/>
  <c r="J79" i="85" s="1"/>
  <c r="AH79" i="85" s="1"/>
  <c r="BP6" i="93"/>
  <c r="G16" i="85" s="1"/>
  <c r="AE16" i="85" s="1"/>
  <c r="BT10" i="93"/>
  <c r="K3" i="85" s="1"/>
  <c r="AI3" i="85" s="1"/>
  <c r="BT22" i="93"/>
  <c r="K2" i="85" s="1"/>
  <c r="AI2" i="85" s="1"/>
  <c r="DF20" i="93"/>
  <c r="W91" i="85"/>
  <c r="BX36" i="93"/>
  <c r="BK17" i="93"/>
  <c r="B62" i="85" s="1"/>
  <c r="Z62" i="85" s="1"/>
  <c r="DE46" i="93"/>
  <c r="DH46" i="93" s="1"/>
  <c r="O15" i="85"/>
  <c r="BK27" i="93"/>
  <c r="B90" i="85" s="1"/>
  <c r="Z90" i="85" s="1"/>
  <c r="DE70" i="93"/>
  <c r="R29" i="85"/>
  <c r="DF94" i="93"/>
  <c r="U14" i="85"/>
  <c r="BX2" i="93"/>
  <c r="DH6" i="93"/>
  <c r="DE11" i="93"/>
  <c r="DH11" i="93" s="1"/>
  <c r="Q21" i="85"/>
  <c r="BQ12" i="93"/>
  <c r="H82" i="85" s="1"/>
  <c r="AF82" i="85" s="1"/>
  <c r="BK12" i="93"/>
  <c r="B82" i="85" s="1"/>
  <c r="BK13" i="93"/>
  <c r="B46" i="85" s="1"/>
  <c r="DD36" i="93"/>
  <c r="N94" i="85"/>
  <c r="DD28" i="93"/>
  <c r="N39" i="85"/>
  <c r="DF37" i="93"/>
  <c r="W40" i="85"/>
  <c r="BK16" i="93"/>
  <c r="B79" i="85" s="1"/>
  <c r="BK44" i="93"/>
  <c r="B35" i="85" s="1"/>
  <c r="Z35" i="85" s="1"/>
  <c r="DF48" i="93"/>
  <c r="W42" i="85"/>
  <c r="BK50" i="93"/>
  <c r="B93" i="85" s="1"/>
  <c r="Z93" i="85" s="1"/>
  <c r="DE52" i="93"/>
  <c r="R99" i="85"/>
  <c r="DE69" i="93"/>
  <c r="S26" i="85"/>
  <c r="DF92" i="93"/>
  <c r="DH92" i="93" s="1"/>
  <c r="W50" i="85"/>
  <c r="BB41" i="100"/>
  <c r="BD134" i="99"/>
  <c r="AT18" i="100"/>
  <c r="AP2" i="85"/>
  <c r="AL2" i="85"/>
  <c r="AV25" i="99"/>
  <c r="AV152" i="100"/>
  <c r="AI152" i="100" s="1"/>
  <c r="H152" i="100" s="1"/>
  <c r="AX224" i="99"/>
  <c r="AQ39" i="85"/>
  <c r="AM39" i="85"/>
  <c r="BC78" i="99"/>
  <c r="AR74" i="85"/>
  <c r="AN74" i="85"/>
  <c r="BA24" i="100"/>
  <c r="AT150" i="100"/>
  <c r="AV41" i="99"/>
  <c r="AI41" i="99" s="1"/>
  <c r="B70" i="103" s="1"/>
  <c r="N70" i="103" s="1"/>
  <c r="AL58" i="85"/>
  <c r="AP58" i="85"/>
  <c r="DE66" i="93"/>
  <c r="S78" i="85"/>
  <c r="BT2" i="93"/>
  <c r="K49" i="85" s="1"/>
  <c r="AI49" i="85" s="1"/>
  <c r="BY25" i="93"/>
  <c r="BP3" i="93"/>
  <c r="G57" i="85" s="1"/>
  <c r="AE57" i="85" s="1"/>
  <c r="DE12" i="93"/>
  <c r="P82" i="85"/>
  <c r="DE14" i="93"/>
  <c r="BP13" i="93"/>
  <c r="G46" i="85" s="1"/>
  <c r="AE46" i="85" s="1"/>
  <c r="BK9" i="93"/>
  <c r="B32" i="85" s="1"/>
  <c r="DE13" i="93"/>
  <c r="O46" i="85"/>
  <c r="DE19" i="93"/>
  <c r="P65" i="85"/>
  <c r="DF32" i="93"/>
  <c r="W45" i="85"/>
  <c r="DF36" i="93"/>
  <c r="V94" i="85"/>
  <c r="BK43" i="93"/>
  <c r="B33" i="85" s="1"/>
  <c r="Z33" i="85" s="1"/>
  <c r="DE63" i="93"/>
  <c r="Q73" i="85"/>
  <c r="DE61" i="93"/>
  <c r="P24" i="85"/>
  <c r="DE78" i="93"/>
  <c r="S95" i="85"/>
  <c r="DF69" i="93"/>
  <c r="U26" i="85"/>
  <c r="DE95" i="93"/>
  <c r="DH95" i="93" s="1"/>
  <c r="R22" i="85"/>
  <c r="DF99" i="93"/>
  <c r="V80" i="85"/>
  <c r="DE100" i="93"/>
  <c r="O87" i="85"/>
  <c r="BC144" i="100"/>
  <c r="BE48" i="99"/>
  <c r="AT110" i="100"/>
  <c r="AV67" i="99"/>
  <c r="AL85" i="85"/>
  <c r="AP85" i="85"/>
  <c r="BE45" i="100"/>
  <c r="BG20" i="99"/>
  <c r="BB166" i="100"/>
  <c r="AO166" i="100" s="1"/>
  <c r="N166" i="100" s="1"/>
  <c r="BD245" i="99"/>
  <c r="AQ245" i="99" s="1"/>
  <c r="N245" i="99" s="1"/>
  <c r="AR72" i="85"/>
  <c r="AN72" i="85"/>
  <c r="AQ3" i="85"/>
  <c r="AM3" i="85"/>
  <c r="AX62" i="99"/>
  <c r="AV15" i="100"/>
  <c r="AT38" i="100"/>
  <c r="AG38" i="100" s="1"/>
  <c r="F38" i="100" s="1"/>
  <c r="AV166" i="99"/>
  <c r="AI166" i="99" s="1"/>
  <c r="AL69" i="85"/>
  <c r="AP69" i="85"/>
  <c r="BA158" i="100"/>
  <c r="BC225" i="99"/>
  <c r="AP225" i="99" s="1"/>
  <c r="M225" i="99" s="1"/>
  <c r="BL14" i="93"/>
  <c r="C83" i="85" s="1"/>
  <c r="AA83" i="85" s="1"/>
  <c r="BX15" i="93"/>
  <c r="BK57" i="93"/>
  <c r="B96" i="85" s="1"/>
  <c r="Z96" i="85" s="1"/>
  <c r="AS97" i="85"/>
  <c r="BG131" i="99"/>
  <c r="AT131" i="99" s="1"/>
  <c r="V147" i="105" s="1"/>
  <c r="BE147" i="100"/>
  <c r="AO97" i="85"/>
  <c r="AT33" i="100"/>
  <c r="AP67" i="85"/>
  <c r="AL67" i="85"/>
  <c r="AV164" i="99"/>
  <c r="AI164" i="99" s="1"/>
  <c r="F164" i="99" s="1"/>
  <c r="AM101" i="85"/>
  <c r="AQ101" i="85"/>
  <c r="AW61" i="100"/>
  <c r="AY143" i="99"/>
  <c r="AL143" i="99" s="1"/>
  <c r="E61" i="104" s="1"/>
  <c r="AT81" i="100"/>
  <c r="AL26" i="85"/>
  <c r="AP26" i="85"/>
  <c r="AV29" i="99"/>
  <c r="AT51" i="100"/>
  <c r="AP15" i="85"/>
  <c r="AL15" i="85"/>
  <c r="AV42" i="99"/>
  <c r="AI42" i="99" s="1"/>
  <c r="G42" i="99" s="1"/>
  <c r="Y51" i="105" s="1"/>
  <c r="AL29" i="85"/>
  <c r="AT23" i="100"/>
  <c r="AV27" i="99"/>
  <c r="AP29" i="85"/>
  <c r="BB69" i="100"/>
  <c r="AO69" i="100" s="1"/>
  <c r="N69" i="100" s="1"/>
  <c r="BD144" i="99"/>
  <c r="AQ144" i="99" s="1"/>
  <c r="AN22" i="85"/>
  <c r="AR22" i="85"/>
  <c r="BB2" i="99"/>
  <c r="AO2" i="99" s="1"/>
  <c r="AZ67" i="100"/>
  <c r="AM67" i="100" s="1"/>
  <c r="L67" i="100" s="1"/>
  <c r="BM2" i="93"/>
  <c r="D49" i="85" s="1"/>
  <c r="AB49" i="85" s="1"/>
  <c r="AY71" i="99" s="1"/>
  <c r="DH34" i="93"/>
  <c r="DE32" i="93"/>
  <c r="O45" i="85"/>
  <c r="BM5" i="93"/>
  <c r="D81" i="85" s="1"/>
  <c r="AB81" i="85" s="1"/>
  <c r="DE5" i="93"/>
  <c r="DH5" i="93" s="1"/>
  <c r="O81" i="85"/>
  <c r="DD16" i="93"/>
  <c r="N79" i="85"/>
  <c r="DE15" i="93"/>
  <c r="O53" i="85"/>
  <c r="BK21" i="93"/>
  <c r="B97" i="85" s="1"/>
  <c r="Z97" i="85" s="1"/>
  <c r="AP97" i="85" s="1"/>
  <c r="DF13" i="93"/>
  <c r="DG34" i="93"/>
  <c r="Y11" i="85"/>
  <c r="DG22" i="93"/>
  <c r="DH22" i="93" s="1"/>
  <c r="X2" i="85"/>
  <c r="DH27" i="93"/>
  <c r="DE23" i="93"/>
  <c r="P48" i="85"/>
  <c r="BX21" i="93"/>
  <c r="DE47" i="93"/>
  <c r="Q10" i="85"/>
  <c r="DF67" i="93"/>
  <c r="DH67" i="93" s="1"/>
  <c r="DE54" i="93"/>
  <c r="DH54" i="93" s="1"/>
  <c r="R31" i="85"/>
  <c r="DF74" i="93"/>
  <c r="W44" i="85"/>
  <c r="DE76" i="93"/>
  <c r="O56" i="85"/>
  <c r="DG80" i="93"/>
  <c r="Y5" i="85"/>
  <c r="DF100" i="93"/>
  <c r="U87" i="85"/>
  <c r="DE94" i="93"/>
  <c r="S14" i="85"/>
  <c r="DG96" i="93"/>
  <c r="Y98" i="85"/>
  <c r="DD93" i="93"/>
  <c r="N86" i="85"/>
  <c r="AO46" i="85"/>
  <c r="BF86" i="100"/>
  <c r="AS46" i="85"/>
  <c r="BH49" i="99"/>
  <c r="BA9" i="100"/>
  <c r="BC24" i="99"/>
  <c r="AT30" i="100"/>
  <c r="AG30" i="100" s="1"/>
  <c r="F30" i="100" s="1"/>
  <c r="AL61" i="85"/>
  <c r="AP61" i="85"/>
  <c r="AV161" i="99"/>
  <c r="AI161" i="99" s="1"/>
  <c r="B30" i="104" s="1"/>
  <c r="O30" i="104" s="1"/>
  <c r="BA26" i="100"/>
  <c r="AN26" i="100" s="1"/>
  <c r="M26" i="100" s="1"/>
  <c r="BC3" i="99"/>
  <c r="AP3" i="99" s="1"/>
  <c r="R26" i="105" s="1"/>
  <c r="AR69" i="85"/>
  <c r="BD38" i="100"/>
  <c r="BF166" i="99"/>
  <c r="AS166" i="99" s="1"/>
  <c r="AN69" i="85"/>
  <c r="BF166" i="100"/>
  <c r="AS166" i="100" s="1"/>
  <c r="R166" i="100" s="1"/>
  <c r="BH245" i="99"/>
  <c r="AU245" i="99" s="1"/>
  <c r="R245" i="99" s="1"/>
  <c r="AO72" i="85"/>
  <c r="AS72" i="85"/>
  <c r="AQ84" i="85"/>
  <c r="AM84" i="85"/>
  <c r="AY60" i="100"/>
  <c r="BA85" i="99"/>
  <c r="BA99" i="100"/>
  <c r="AN99" i="100" s="1"/>
  <c r="M99" i="100" s="1"/>
  <c r="BC175" i="99"/>
  <c r="AP175" i="99" s="1"/>
  <c r="H75" i="103" s="1"/>
  <c r="U75" i="103" s="1"/>
  <c r="BG225" i="99"/>
  <c r="AS89" i="85"/>
  <c r="AO89" i="85"/>
  <c r="BE158" i="100"/>
  <c r="AT165" i="100"/>
  <c r="AG165" i="100" s="1"/>
  <c r="F165" i="100" s="1"/>
  <c r="AL24" i="85"/>
  <c r="AP24" i="85"/>
  <c r="AV240" i="99"/>
  <c r="AI240" i="99" s="1"/>
  <c r="G240" i="99" s="1"/>
  <c r="DF8" i="93"/>
  <c r="DH8" i="93" s="1"/>
  <c r="W4" i="85"/>
  <c r="N131" i="99"/>
  <c r="AF147" i="105" s="1"/>
  <c r="J147" i="104"/>
  <c r="I86" i="103"/>
  <c r="V86" i="103" s="1"/>
  <c r="S147" i="105"/>
  <c r="I53" i="103"/>
  <c r="V53" i="103" s="1"/>
  <c r="BB158" i="100"/>
  <c r="AO158" i="100" s="1"/>
  <c r="N158" i="100" s="1"/>
  <c r="BD225" i="99"/>
  <c r="AQ225" i="99" s="1"/>
  <c r="N225" i="99" s="1"/>
  <c r="DG29" i="93"/>
  <c r="X36" i="85"/>
  <c r="BC156" i="100"/>
  <c r="AP156" i="100" s="1"/>
  <c r="O156" i="100" s="1"/>
  <c r="BE228" i="99"/>
  <c r="AR228" i="99" s="1"/>
  <c r="O228" i="99" s="1"/>
  <c r="DG31" i="93"/>
  <c r="DH31" i="93" s="1"/>
  <c r="X34" i="85"/>
  <c r="O162" i="99"/>
  <c r="K31" i="104"/>
  <c r="X31" i="104" s="1"/>
  <c r="AU31" i="104" s="1" a="1"/>
  <c r="AU31" i="104" s="1"/>
  <c r="T31" i="105"/>
  <c r="J53" i="103"/>
  <c r="W53" i="103" s="1"/>
  <c r="BB71" i="100"/>
  <c r="AO71" i="100" s="1"/>
  <c r="N71" i="100" s="1"/>
  <c r="BD171" i="99"/>
  <c r="AQ171" i="99" s="1"/>
  <c r="BB64" i="100"/>
  <c r="AO64" i="100" s="1"/>
  <c r="N64" i="100" s="1"/>
  <c r="BD40" i="99"/>
  <c r="AQ40" i="99" s="1"/>
  <c r="O171" i="99"/>
  <c r="AG71" i="105" s="1"/>
  <c r="K71" i="104"/>
  <c r="X71" i="104" s="1"/>
  <c r="T71" i="105"/>
  <c r="J74" i="103"/>
  <c r="W74" i="103" s="1"/>
  <c r="DG48" i="93"/>
  <c r="X42" i="85"/>
  <c r="N173" i="99"/>
  <c r="AF77" i="105" s="1"/>
  <c r="S77" i="105"/>
  <c r="J77" i="104"/>
  <c r="I63" i="103"/>
  <c r="V63" i="103" s="1"/>
  <c r="DD12" i="93"/>
  <c r="N82" i="85"/>
  <c r="BB26" i="100"/>
  <c r="AO26" i="100" s="1"/>
  <c r="N26" i="100" s="1"/>
  <c r="BD3" i="99"/>
  <c r="AQ3" i="99" s="1"/>
  <c r="BC38" i="100"/>
  <c r="AP38" i="100" s="1"/>
  <c r="O38" i="100" s="1"/>
  <c r="BE166" i="99"/>
  <c r="AR166" i="99" s="1"/>
  <c r="DH39" i="93"/>
  <c r="BE62" i="99"/>
  <c r="BC15" i="100"/>
  <c r="DG37" i="93"/>
  <c r="X40" i="85"/>
  <c r="BC163" i="100"/>
  <c r="AP163" i="100" s="1"/>
  <c r="O163" i="100" s="1"/>
  <c r="BE244" i="99"/>
  <c r="AR244" i="99" s="1"/>
  <c r="O244" i="99" s="1"/>
  <c r="BC73" i="100"/>
  <c r="AP73" i="100" s="1"/>
  <c r="O73" i="100" s="1"/>
  <c r="BE47" i="99"/>
  <c r="AR47" i="99" s="1"/>
  <c r="DG94" i="93"/>
  <c r="X14" i="85"/>
  <c r="I65" i="103"/>
  <c r="V65" i="103" s="1"/>
  <c r="S107" i="105"/>
  <c r="N176" i="99"/>
  <c r="AF107" i="105" s="1"/>
  <c r="J107" i="104"/>
  <c r="BB90" i="100"/>
  <c r="AO90" i="100" s="1"/>
  <c r="N90" i="100" s="1"/>
  <c r="BD129" i="99"/>
  <c r="AQ129" i="99" s="1"/>
  <c r="BC44" i="100"/>
  <c r="BE147" i="99"/>
  <c r="DD96" i="93"/>
  <c r="N98" i="85"/>
  <c r="O144" i="99"/>
  <c r="K69" i="104"/>
  <c r="X69" i="104" s="1"/>
  <c r="AU69" i="104" s="1" a="1"/>
  <c r="AU69" i="104" s="1"/>
  <c r="T69" i="105"/>
  <c r="J85" i="103"/>
  <c r="W85" i="103" s="1"/>
  <c r="O164" i="99"/>
  <c r="K33" i="104"/>
  <c r="X33" i="104" s="1"/>
  <c r="J55" i="103"/>
  <c r="W55" i="103" s="1"/>
  <c r="T33" i="105"/>
  <c r="BC167" i="100"/>
  <c r="AP167" i="100" s="1"/>
  <c r="O167" i="100" s="1"/>
  <c r="BE246" i="99"/>
  <c r="AR246" i="99" s="1"/>
  <c r="O246" i="99" s="1"/>
  <c r="BB76" i="100"/>
  <c r="AO76" i="100" s="1"/>
  <c r="N76" i="100" s="1"/>
  <c r="BD172" i="99"/>
  <c r="AQ172" i="99" s="1"/>
  <c r="BC41" i="100"/>
  <c r="BE134" i="99"/>
  <c r="BB73" i="100"/>
  <c r="AO73" i="100" s="1"/>
  <c r="N73" i="100" s="1"/>
  <c r="BD47" i="99"/>
  <c r="AQ47" i="99" s="1"/>
  <c r="DH84" i="93"/>
  <c r="N43" i="99"/>
  <c r="AF123" i="105" s="1"/>
  <c r="J123" i="104"/>
  <c r="I44" i="103"/>
  <c r="V44" i="103" s="1"/>
  <c r="S123" i="105"/>
  <c r="N69" i="99"/>
  <c r="AF98" i="105" s="1"/>
  <c r="S98" i="105"/>
  <c r="J98" i="104"/>
  <c r="I64" i="103"/>
  <c r="V64" i="103" s="1"/>
  <c r="BC34" i="100"/>
  <c r="AP34" i="100" s="1"/>
  <c r="O34" i="100" s="1"/>
  <c r="BE165" i="99"/>
  <c r="AR165" i="99" s="1"/>
  <c r="O39" i="99"/>
  <c r="AG17" i="105" s="1"/>
  <c r="BB152" i="100"/>
  <c r="AO152" i="100" s="1"/>
  <c r="N152" i="100" s="1"/>
  <c r="BD224" i="99"/>
  <c r="AQ224" i="99" s="1"/>
  <c r="N224" i="99" s="1"/>
  <c r="DF28" i="93"/>
  <c r="W39" i="85"/>
  <c r="O136" i="99"/>
  <c r="AG27" i="105" s="1"/>
  <c r="T27" i="105"/>
  <c r="K27" i="104"/>
  <c r="X27" i="104" s="1"/>
  <c r="J51" i="103"/>
  <c r="W51" i="103" s="1"/>
  <c r="T27" i="85"/>
  <c r="DF68" i="93"/>
  <c r="DH68" i="93" s="1"/>
  <c r="J151" i="104"/>
  <c r="I46" i="103"/>
  <c r="V46" i="103" s="1"/>
  <c r="T151" i="105"/>
  <c r="K151" i="104"/>
  <c r="X151" i="104" s="1"/>
  <c r="O70" i="99"/>
  <c r="AG151" i="105" s="1"/>
  <c r="J46" i="103"/>
  <c r="W46" i="103" s="1"/>
  <c r="J65" i="103"/>
  <c r="W65" i="103" s="1"/>
  <c r="K107" i="104"/>
  <c r="X107" i="104" s="1"/>
  <c r="L67" i="99"/>
  <c r="AD110" i="105" s="1"/>
  <c r="G76" i="103"/>
  <c r="T76" i="103" s="1"/>
  <c r="Q110" i="105"/>
  <c r="H110" i="104"/>
  <c r="U110" i="104" s="1"/>
  <c r="I70" i="103"/>
  <c r="V70" i="103" s="1"/>
  <c r="J150" i="104"/>
  <c r="BC32" i="100"/>
  <c r="AP32" i="100" s="1"/>
  <c r="O32" i="100" s="1"/>
  <c r="BE163" i="99"/>
  <c r="AR163" i="99" s="1"/>
  <c r="BB27" i="100"/>
  <c r="AO27" i="100" s="1"/>
  <c r="N27" i="100" s="1"/>
  <c r="BD136" i="99"/>
  <c r="AQ136" i="99" s="1"/>
  <c r="W6" i="85"/>
  <c r="DF26" i="93"/>
  <c r="BC108" i="100"/>
  <c r="AP108" i="100" s="1"/>
  <c r="O108" i="100" s="1"/>
  <c r="BE177" i="99"/>
  <c r="AR177" i="99" s="1"/>
  <c r="BC123" i="100"/>
  <c r="AP123" i="100" s="1"/>
  <c r="O123" i="100" s="1"/>
  <c r="BE43" i="99"/>
  <c r="AR43" i="99" s="1"/>
  <c r="BC157" i="100"/>
  <c r="AP157" i="100" s="1"/>
  <c r="O157" i="100" s="1"/>
  <c r="BE226" i="99"/>
  <c r="AR226" i="99" s="1"/>
  <c r="O226" i="99" s="1"/>
  <c r="BB128" i="100"/>
  <c r="AO128" i="100" s="1"/>
  <c r="N128" i="100" s="1"/>
  <c r="BD74" i="99"/>
  <c r="AQ74" i="99" s="1"/>
  <c r="BC64" i="100"/>
  <c r="AP64" i="100" s="1"/>
  <c r="O64" i="100" s="1"/>
  <c r="BE40" i="99"/>
  <c r="AR40" i="99" s="1"/>
  <c r="BC138" i="100"/>
  <c r="AP138" i="100" s="1"/>
  <c r="O138" i="100" s="1"/>
  <c r="BE178" i="99"/>
  <c r="AR178" i="99" s="1"/>
  <c r="O143" i="99"/>
  <c r="AG61" i="105" s="1"/>
  <c r="K61" i="104"/>
  <c r="X61" i="104" s="1"/>
  <c r="AU61" i="104" s="1" a="1"/>
  <c r="AU61" i="104" s="1"/>
  <c r="T61" i="105"/>
  <c r="J84" i="103"/>
  <c r="W84" i="103" s="1"/>
  <c r="AK77" i="85"/>
  <c r="DE3" i="93"/>
  <c r="DH3" i="93" s="1"/>
  <c r="BC147" i="100"/>
  <c r="BE131" i="99"/>
  <c r="BC145" i="100"/>
  <c r="BE135" i="99"/>
  <c r="BB153" i="100"/>
  <c r="AO153" i="100" s="1"/>
  <c r="N153" i="100" s="1"/>
  <c r="BD220" i="99"/>
  <c r="AQ220" i="99" s="1"/>
  <c r="N220" i="99" s="1"/>
  <c r="BC30" i="100"/>
  <c r="AP30" i="100" s="1"/>
  <c r="O30" i="100" s="1"/>
  <c r="BE161" i="99"/>
  <c r="AR161" i="99" s="1"/>
  <c r="DF52" i="93"/>
  <c r="O160" i="99"/>
  <c r="AG16" i="105" s="1"/>
  <c r="T16" i="105"/>
  <c r="K16" i="104"/>
  <c r="X16" i="104" s="1"/>
  <c r="J71" i="103"/>
  <c r="W71" i="103" s="1"/>
  <c r="BC158" i="100"/>
  <c r="AP158" i="100" s="1"/>
  <c r="O158" i="100" s="1"/>
  <c r="BE225" i="99"/>
  <c r="AR225" i="99" s="1"/>
  <c r="O225" i="99" s="1"/>
  <c r="L131" i="99"/>
  <c r="AD147" i="105" s="1"/>
  <c r="H147" i="104"/>
  <c r="U147" i="104" s="1"/>
  <c r="Q147" i="105"/>
  <c r="G86" i="103"/>
  <c r="T86" i="103" s="1"/>
  <c r="BB139" i="100"/>
  <c r="AO139" i="100" s="1"/>
  <c r="N139" i="100" s="1"/>
  <c r="BD179" i="99"/>
  <c r="AQ179" i="99" s="1"/>
  <c r="N163" i="99"/>
  <c r="AF32" i="105" s="1"/>
  <c r="S32" i="105"/>
  <c r="J32" i="104"/>
  <c r="I54" i="103"/>
  <c r="V54" i="103" s="1"/>
  <c r="DE85" i="93"/>
  <c r="DH85" i="93" s="1"/>
  <c r="AZ15" i="100"/>
  <c r="BB62" i="99"/>
  <c r="DD9" i="93"/>
  <c r="N32" i="85"/>
  <c r="DG9" i="93"/>
  <c r="X32" i="85"/>
  <c r="AJ32" i="85" s="1"/>
  <c r="DH10" i="93"/>
  <c r="N165" i="99"/>
  <c r="AF34" i="105" s="1"/>
  <c r="S34" i="105"/>
  <c r="J34" i="104"/>
  <c r="I56" i="103"/>
  <c r="V56" i="103" s="1"/>
  <c r="DF25" i="93"/>
  <c r="DH25" i="93" s="1"/>
  <c r="V20" i="85"/>
  <c r="BC152" i="100"/>
  <c r="AP152" i="100" s="1"/>
  <c r="O152" i="100" s="1"/>
  <c r="BE224" i="99"/>
  <c r="AR224" i="99" s="1"/>
  <c r="O224" i="99" s="1"/>
  <c r="DE29" i="93"/>
  <c r="BB108" i="100"/>
  <c r="BD177" i="99"/>
  <c r="AQ177" i="99" s="1"/>
  <c r="AZ50" i="100"/>
  <c r="BB83" i="99"/>
  <c r="BB61" i="100"/>
  <c r="AO61" i="100" s="1"/>
  <c r="N61" i="100" s="1"/>
  <c r="BD143" i="99"/>
  <c r="AQ143" i="99" s="1"/>
  <c r="AZ137" i="100"/>
  <c r="AM137" i="100" s="1"/>
  <c r="L137" i="100" s="1"/>
  <c r="BB59" i="99"/>
  <c r="AO59" i="99" s="1"/>
  <c r="S33" i="105"/>
  <c r="J33" i="104"/>
  <c r="I55" i="103"/>
  <c r="V55" i="103" s="1"/>
  <c r="N164" i="99"/>
  <c r="AF33" i="105" s="1"/>
  <c r="BE78" i="99"/>
  <c r="BC24" i="100"/>
  <c r="L15" i="99"/>
  <c r="AD66" i="105" s="1"/>
  <c r="H66" i="104"/>
  <c r="U66" i="104" s="1"/>
  <c r="Q66" i="105"/>
  <c r="G60" i="103"/>
  <c r="T60" i="103" s="1"/>
  <c r="BB163" i="100"/>
  <c r="AO163" i="100" s="1"/>
  <c r="N163" i="100" s="1"/>
  <c r="BD244" i="99"/>
  <c r="AQ244" i="99" s="1"/>
  <c r="N244" i="99" s="1"/>
  <c r="BD207" i="99"/>
  <c r="AQ207" i="99" s="1"/>
  <c r="N207" i="99" s="1"/>
  <c r="BD20" i="99"/>
  <c r="BB45" i="100"/>
  <c r="DE79" i="93"/>
  <c r="DH79" i="93" s="1"/>
  <c r="L21" i="99"/>
  <c r="AD43" i="105" s="1"/>
  <c r="L143" i="99"/>
  <c r="AD61" i="105" s="1"/>
  <c r="H61" i="104"/>
  <c r="U61" i="104" s="1"/>
  <c r="Q61" i="105"/>
  <c r="G84" i="103"/>
  <c r="T84" i="103" s="1"/>
  <c r="BB2" i="100"/>
  <c r="BD71" i="99"/>
  <c r="DF43" i="93"/>
  <c r="DH43" i="93" s="1"/>
  <c r="DF44" i="93"/>
  <c r="T35" i="85"/>
  <c r="DD29" i="93"/>
  <c r="DH29" i="93" s="1"/>
  <c r="N36" i="85"/>
  <c r="N161" i="99"/>
  <c r="AF30" i="105" s="1"/>
  <c r="J30" i="104"/>
  <c r="I52" i="103"/>
  <c r="V52" i="103" s="1"/>
  <c r="S30" i="105"/>
  <c r="DD41" i="93"/>
  <c r="N88" i="85"/>
  <c r="Z88" i="85" s="1"/>
  <c r="K99" i="104"/>
  <c r="X99" i="104" s="1"/>
  <c r="O175" i="99"/>
  <c r="AG99" i="105" s="1"/>
  <c r="J75" i="103"/>
  <c r="W75" i="103" s="1"/>
  <c r="T99" i="105"/>
  <c r="L75" i="99"/>
  <c r="AD70" i="105" s="1"/>
  <c r="H70" i="104"/>
  <c r="U70" i="104" s="1"/>
  <c r="Q70" i="105"/>
  <c r="G28" i="103"/>
  <c r="T28" i="103" s="1"/>
  <c r="AZ69" i="100"/>
  <c r="AM69" i="100" s="1"/>
  <c r="L69" i="100" s="1"/>
  <c r="BB144" i="99"/>
  <c r="AO144" i="99" s="1"/>
  <c r="DG93" i="93"/>
  <c r="O68" i="99"/>
  <c r="AG25" i="105" s="1"/>
  <c r="T25" i="105"/>
  <c r="J42" i="103"/>
  <c r="W42" i="103" s="1"/>
  <c r="AZ98" i="100"/>
  <c r="BB69" i="99"/>
  <c r="N166" i="99"/>
  <c r="AF38" i="105" s="1"/>
  <c r="S38" i="105"/>
  <c r="J38" i="104"/>
  <c r="I57" i="103"/>
  <c r="V57" i="103" s="1"/>
  <c r="BC150" i="100"/>
  <c r="BE41" i="99"/>
  <c r="O137" i="99"/>
  <c r="AG46" i="105" s="1"/>
  <c r="T46" i="105"/>
  <c r="K46" i="104"/>
  <c r="X46" i="104" s="1"/>
  <c r="J58" i="103"/>
  <c r="W58" i="103" s="1"/>
  <c r="BD24" i="99"/>
  <c r="BB9" i="100"/>
  <c r="BB16" i="100"/>
  <c r="AO16" i="100" s="1"/>
  <c r="N16" i="100" s="1"/>
  <c r="BD160" i="99"/>
  <c r="AQ160" i="99" s="1"/>
  <c r="BB25" i="100"/>
  <c r="AO25" i="100" s="1"/>
  <c r="N25" i="100" s="1"/>
  <c r="BD68" i="99"/>
  <c r="AQ68" i="99" s="1"/>
  <c r="DE33" i="93"/>
  <c r="DH33" i="93" s="1"/>
  <c r="BC153" i="100"/>
  <c r="AP153" i="100" s="1"/>
  <c r="O153" i="100" s="1"/>
  <c r="BE220" i="99"/>
  <c r="AR220" i="99" s="1"/>
  <c r="O220" i="99" s="1"/>
  <c r="DG72" i="93"/>
  <c r="DH72" i="93" s="1"/>
  <c r="X38" i="85"/>
  <c r="BB46" i="100"/>
  <c r="AO46" i="100" s="1"/>
  <c r="N46" i="100" s="1"/>
  <c r="BD137" i="99"/>
  <c r="AQ137" i="99" s="1"/>
  <c r="BD77" i="99"/>
  <c r="BD147" i="99"/>
  <c r="AQ147" i="99" s="1"/>
  <c r="BB44" i="100"/>
  <c r="AO44" i="100" s="1"/>
  <c r="N44" i="100" s="1"/>
  <c r="BB99" i="100"/>
  <c r="AO99" i="100" s="1"/>
  <c r="N99" i="100" s="1"/>
  <c r="BD175" i="99"/>
  <c r="AQ175" i="99" s="1"/>
  <c r="DF80" i="93"/>
  <c r="DF61" i="93"/>
  <c r="BC98" i="100"/>
  <c r="AP98" i="100" s="1"/>
  <c r="O98" i="100" s="1"/>
  <c r="BE69" i="99"/>
  <c r="AR69" i="99" s="1"/>
  <c r="BB138" i="100"/>
  <c r="AO138" i="100" s="1"/>
  <c r="N138" i="100" s="1"/>
  <c r="BD178" i="99"/>
  <c r="AQ178" i="99" s="1"/>
  <c r="O173" i="99"/>
  <c r="J63" i="103"/>
  <c r="W63" i="103" s="1"/>
  <c r="K77" i="104"/>
  <c r="X77" i="104" s="1"/>
  <c r="AU77" i="104" s="1" a="1"/>
  <c r="AU77" i="104" s="1"/>
  <c r="T77" i="105"/>
  <c r="J149" i="104"/>
  <c r="S149" i="105"/>
  <c r="CI186" i="99"/>
  <c r="CI187" i="99"/>
  <c r="CI127" i="99"/>
  <c r="CI210" i="99"/>
  <c r="AS41" i="100"/>
  <c r="R41" i="100" s="1"/>
  <c r="AG77" i="100"/>
  <c r="F77" i="100" s="1"/>
  <c r="AS27" i="100"/>
  <c r="R27" i="100" s="1"/>
  <c r="AJ147" i="100"/>
  <c r="I147" i="100" s="1"/>
  <c r="AQ108" i="100"/>
  <c r="P108" i="100" s="1"/>
  <c r="AR147" i="100"/>
  <c r="Q147" i="100" s="1"/>
  <c r="AN156" i="100"/>
  <c r="M156" i="100" s="1"/>
  <c r="AG166" i="100"/>
  <c r="F166" i="100" s="1"/>
  <c r="AL67" i="100"/>
  <c r="K67" i="100" s="1"/>
  <c r="AG163" i="100"/>
  <c r="F163" i="100" s="1"/>
  <c r="AQ166" i="100"/>
  <c r="P166" i="100" s="1"/>
  <c r="AS24" i="100"/>
  <c r="R24" i="100" s="1"/>
  <c r="AS31" i="100"/>
  <c r="R31" i="100" s="1"/>
  <c r="AQ38" i="100"/>
  <c r="P38" i="100" s="1"/>
  <c r="AS110" i="100"/>
  <c r="R110" i="100" s="1"/>
  <c r="AI69" i="100"/>
  <c r="H69" i="100" s="1"/>
  <c r="AG149" i="100"/>
  <c r="F149" i="100" s="1"/>
  <c r="AK37" i="100"/>
  <c r="J37" i="100" s="1"/>
  <c r="AR50" i="100"/>
  <c r="Q50" i="100" s="1"/>
  <c r="AI61" i="100"/>
  <c r="H61" i="100" s="1"/>
  <c r="AR165" i="100"/>
  <c r="Q165" i="100" s="1"/>
  <c r="AR98" i="100"/>
  <c r="Q98" i="100" s="1"/>
  <c r="AR157" i="100"/>
  <c r="Q157" i="100" s="1"/>
  <c r="AS61" i="100"/>
  <c r="R61" i="100" s="1"/>
  <c r="AQ76" i="100"/>
  <c r="P76" i="100" s="1"/>
  <c r="AN77" i="100"/>
  <c r="M77" i="100" s="1"/>
  <c r="AJ152" i="100"/>
  <c r="I152" i="100" s="1"/>
  <c r="AK69" i="100"/>
  <c r="J69" i="100" s="1"/>
  <c r="AL152" i="100"/>
  <c r="K152" i="100" s="1"/>
  <c r="AS34" i="100"/>
  <c r="R34" i="100" s="1"/>
  <c r="AI147" i="100"/>
  <c r="H147" i="100" s="1"/>
  <c r="AS128" i="100"/>
  <c r="R128" i="100" s="1"/>
  <c r="AN38" i="100"/>
  <c r="M38" i="100" s="1"/>
  <c r="AQ24" i="100"/>
  <c r="P24" i="100" s="1"/>
  <c r="AS3" i="100"/>
  <c r="R3" i="100" s="1"/>
  <c r="AR8" i="100"/>
  <c r="Q8" i="100" s="1"/>
  <c r="AI37" i="100"/>
  <c r="H37" i="100" s="1"/>
  <c r="AS158" i="100"/>
  <c r="R158" i="100" s="1"/>
  <c r="AI90" i="100"/>
  <c r="H90" i="100" s="1"/>
  <c r="AG99" i="100"/>
  <c r="F99" i="100" s="1"/>
  <c r="AS147" i="100"/>
  <c r="R147" i="100" s="1"/>
  <c r="AN167" i="100"/>
  <c r="M167" i="100" s="1"/>
  <c r="AS30" i="100"/>
  <c r="R30" i="100" s="1"/>
  <c r="AS156" i="100"/>
  <c r="R156" i="100" s="1"/>
  <c r="AN150" i="100"/>
  <c r="M150" i="100" s="1"/>
  <c r="AL110" i="100"/>
  <c r="K110" i="100" s="1"/>
  <c r="AS118" i="100"/>
  <c r="R118" i="100" s="1"/>
  <c r="AG80" i="100"/>
  <c r="F80" i="100" s="1"/>
  <c r="AN145" i="100"/>
  <c r="M145" i="100" s="1"/>
  <c r="AG32" i="100"/>
  <c r="F32" i="100" s="1"/>
  <c r="AN61" i="100"/>
  <c r="M61" i="100" s="1"/>
  <c r="AQ167" i="100"/>
  <c r="P167" i="100" s="1"/>
  <c r="AI73" i="100"/>
  <c r="H73" i="100" s="1"/>
  <c r="AN30" i="100"/>
  <c r="M30" i="100" s="1"/>
  <c r="AQ69" i="100"/>
  <c r="P69" i="100" s="1"/>
  <c r="AI13" i="100"/>
  <c r="H13" i="100" s="1"/>
  <c r="AN16" i="100"/>
  <c r="M16" i="100" s="1"/>
  <c r="AG66" i="100"/>
  <c r="F66" i="100" s="1"/>
  <c r="AI44" i="100"/>
  <c r="H44" i="100" s="1"/>
  <c r="AK46" i="100"/>
  <c r="J46" i="100" s="1"/>
  <c r="AG34" i="100"/>
  <c r="F34" i="100" s="1"/>
  <c r="AK44" i="100"/>
  <c r="J44" i="100" s="1"/>
  <c r="AN76" i="100"/>
  <c r="M76" i="100" s="1"/>
  <c r="AS35" i="100"/>
  <c r="R35" i="100" s="1"/>
  <c r="AN164" i="100"/>
  <c r="M164" i="100" s="1"/>
  <c r="AL137" i="100"/>
  <c r="K137" i="100" s="1"/>
  <c r="AQ71" i="100"/>
  <c r="P71" i="100" s="1"/>
  <c r="AS99" i="100"/>
  <c r="R99" i="100" s="1"/>
  <c r="AN44" i="100"/>
  <c r="M44" i="100" s="1"/>
  <c r="AG26" i="100"/>
  <c r="F26" i="100" s="1"/>
  <c r="AN158" i="100"/>
  <c r="M158" i="100" s="1"/>
  <c r="AR163" i="100"/>
  <c r="Q163" i="100" s="1"/>
  <c r="AK152" i="100"/>
  <c r="J152" i="100" s="1"/>
  <c r="AN31" i="100"/>
  <c r="M31" i="100" s="1"/>
  <c r="AN32" i="100"/>
  <c r="M32" i="100" s="1"/>
  <c r="AG17" i="100"/>
  <c r="F17" i="100" s="1"/>
  <c r="AS37" i="100"/>
  <c r="R37" i="100" s="1"/>
  <c r="AK147" i="100"/>
  <c r="J147" i="100" s="1"/>
  <c r="AG33" i="100"/>
  <c r="F33" i="100" s="1"/>
  <c r="AR108" i="100"/>
  <c r="Q108" i="100" s="1"/>
  <c r="AR137" i="100"/>
  <c r="Q137" i="100" s="1"/>
  <c r="AG25" i="100"/>
  <c r="F25" i="100" s="1"/>
  <c r="AR60" i="100"/>
  <c r="Q60" i="100" s="1"/>
  <c r="AN166" i="100"/>
  <c r="M166" i="100" s="1"/>
  <c r="AN139" i="100"/>
  <c r="M139" i="100" s="1"/>
  <c r="AG24" i="100"/>
  <c r="F24" i="100" s="1"/>
  <c r="AS165" i="100"/>
  <c r="R165" i="100" s="1"/>
  <c r="AS60" i="100"/>
  <c r="R60" i="100" s="1"/>
  <c r="AR71" i="100"/>
  <c r="Q71" i="100" s="1"/>
  <c r="AR139" i="100"/>
  <c r="Q139" i="100" s="1"/>
  <c r="AG128" i="100"/>
  <c r="F128" i="100" s="1"/>
  <c r="AR91" i="100"/>
  <c r="Q91" i="100" s="1"/>
  <c r="AJ61" i="100"/>
  <c r="I61" i="100" s="1"/>
  <c r="AL61" i="100"/>
  <c r="K61" i="100" s="1"/>
  <c r="AG145" i="100"/>
  <c r="F145" i="100" s="1"/>
  <c r="AK61" i="100"/>
  <c r="J61" i="100" s="1"/>
  <c r="AR166" i="100"/>
  <c r="Q166" i="100" s="1"/>
  <c r="AJ73" i="100"/>
  <c r="I73" i="100" s="1"/>
  <c r="AS98" i="100"/>
  <c r="R98" i="100" s="1"/>
  <c r="AL147" i="100"/>
  <c r="K147" i="100" s="1"/>
  <c r="AQ139" i="100"/>
  <c r="P139" i="100" s="1"/>
  <c r="AG118" i="100"/>
  <c r="F118" i="100" s="1"/>
  <c r="AR27" i="100"/>
  <c r="Q27" i="100" s="1"/>
  <c r="AS164" i="100"/>
  <c r="R164" i="100" s="1"/>
  <c r="AN123" i="100"/>
  <c r="M123" i="100" s="1"/>
  <c r="AN152" i="100"/>
  <c r="M152" i="100" s="1"/>
  <c r="AK67" i="100"/>
  <c r="J67" i="100" s="1"/>
  <c r="AS13" i="100"/>
  <c r="R13" i="100" s="1"/>
  <c r="AN153" i="100"/>
  <c r="M153" i="100" s="1"/>
  <c r="AQ77" i="100"/>
  <c r="P77" i="100" s="1"/>
  <c r="AG16" i="100"/>
  <c r="F16" i="100" s="1"/>
  <c r="AN154" i="100"/>
  <c r="M154" i="100" s="1"/>
  <c r="AN71" i="100"/>
  <c r="M71" i="100" s="1"/>
  <c r="AR25" i="100"/>
  <c r="Q25" i="100" s="1"/>
  <c r="AR38" i="100"/>
  <c r="Q38" i="100" s="1"/>
  <c r="AG51" i="100"/>
  <c r="F51" i="100" s="1"/>
  <c r="AN163" i="100"/>
  <c r="M163" i="100" s="1"/>
  <c r="AR167" i="100"/>
  <c r="Q167" i="100" s="1"/>
  <c r="AQ34" i="100"/>
  <c r="P34" i="100" s="1"/>
  <c r="AR159" i="100"/>
  <c r="Q159" i="100" s="1"/>
  <c r="AJ69" i="100"/>
  <c r="I69" i="100" s="1"/>
  <c r="AS67" i="100"/>
  <c r="R67" i="100" s="1"/>
  <c r="AS108" i="100"/>
  <c r="R108" i="100" s="1"/>
  <c r="AN33" i="100"/>
  <c r="M33" i="100" s="1"/>
  <c r="AK90" i="100"/>
  <c r="J90" i="100" s="1"/>
  <c r="AL44" i="100"/>
  <c r="K44" i="100" s="1"/>
  <c r="AG167" i="100"/>
  <c r="F167" i="100" s="1"/>
  <c r="AN98" i="100"/>
  <c r="M98" i="100" s="1"/>
  <c r="AN149" i="100"/>
  <c r="M149" i="100" s="1"/>
  <c r="AR145" i="100"/>
  <c r="Q145" i="100" s="1"/>
  <c r="AG76" i="100"/>
  <c r="F76" i="100" s="1"/>
  <c r="AR151" i="100"/>
  <c r="Q151" i="100" s="1"/>
  <c r="AR118" i="100"/>
  <c r="Q118" i="100" s="1"/>
  <c r="AN73" i="100"/>
  <c r="M73" i="100" s="1"/>
  <c r="AS150" i="100"/>
  <c r="R150" i="100" s="1"/>
  <c r="AR34" i="100"/>
  <c r="Q34" i="100" s="1"/>
  <c r="AJ164" i="100"/>
  <c r="I164" i="100" s="1"/>
  <c r="AQ61" i="100"/>
  <c r="P61" i="100" s="1"/>
  <c r="AQ164" i="100"/>
  <c r="P164" i="100" s="1"/>
  <c r="AS32" i="100"/>
  <c r="R32" i="100" s="1"/>
  <c r="AG107" i="100"/>
  <c r="F107" i="100" s="1"/>
  <c r="AN64" i="100"/>
  <c r="M64" i="100" s="1"/>
  <c r="AG151" i="100"/>
  <c r="F151" i="100" s="1"/>
  <c r="AG31" i="100"/>
  <c r="F31" i="100" s="1"/>
  <c r="AJ37" i="100"/>
  <c r="I37" i="100" s="1"/>
  <c r="AS71" i="100"/>
  <c r="R71" i="100" s="1"/>
  <c r="AR99" i="100"/>
  <c r="Q99" i="100" s="1"/>
  <c r="AK110" i="100"/>
  <c r="J110" i="100" s="1"/>
  <c r="AQ33" i="100"/>
  <c r="P33" i="100" s="1"/>
  <c r="AG4" i="100"/>
  <c r="F4" i="100" s="1"/>
  <c r="AS25" i="100"/>
  <c r="R25" i="100" s="1"/>
  <c r="AG36" i="100"/>
  <c r="F36" i="100" s="1"/>
  <c r="AS38" i="100"/>
  <c r="R38" i="100" s="1"/>
  <c r="AN157" i="100"/>
  <c r="M157" i="100" s="1"/>
  <c r="AS64" i="100"/>
  <c r="R64" i="100" s="1"/>
  <c r="AS135" i="100"/>
  <c r="R135" i="100" s="1"/>
  <c r="AG27" i="100"/>
  <c r="F27" i="100" s="1"/>
  <c r="AS163" i="100"/>
  <c r="R163" i="100" s="1"/>
  <c r="AJ44" i="100"/>
  <c r="I44" i="100" s="1"/>
  <c r="AG3" i="100"/>
  <c r="F3" i="100" s="1"/>
  <c r="AS16" i="100"/>
  <c r="R16" i="100" s="1"/>
  <c r="AR33" i="100"/>
  <c r="Q33" i="100" s="1"/>
  <c r="AS33" i="100"/>
  <c r="R33" i="100" s="1"/>
  <c r="AN34" i="100"/>
  <c r="M34" i="100" s="1"/>
  <c r="AR41" i="100"/>
  <c r="Q41" i="100" s="1"/>
  <c r="AG123" i="100"/>
  <c r="F123" i="100" s="1"/>
  <c r="AR30" i="100"/>
  <c r="Q30" i="100" s="1"/>
  <c r="AR158" i="100"/>
  <c r="Q158" i="100" s="1"/>
  <c r="AG71" i="100"/>
  <c r="F71" i="100" s="1"/>
  <c r="AK137" i="100"/>
  <c r="J137" i="100" s="1"/>
  <c r="AN69" i="100"/>
  <c r="M69" i="100" s="1"/>
  <c r="AJ90" i="100"/>
  <c r="I90" i="100" s="1"/>
  <c r="AR77" i="100"/>
  <c r="Q77" i="100" s="1"/>
  <c r="AN25" i="100"/>
  <c r="M25" i="100" s="1"/>
  <c r="AN108" i="100"/>
  <c r="M108" i="100" s="1"/>
  <c r="AS44" i="100"/>
  <c r="R44" i="100" s="1"/>
  <c r="AR164" i="100"/>
  <c r="Q164" i="100" s="1"/>
  <c r="AG164" i="100"/>
  <c r="F164" i="100" s="1"/>
  <c r="CE184" i="99"/>
  <c r="CG195" i="99"/>
  <c r="CH195" i="99"/>
  <c r="CG184" i="99"/>
  <c r="CH184" i="99"/>
  <c r="CH124" i="99"/>
  <c r="CG124" i="99"/>
  <c r="CD210" i="99"/>
  <c r="CF210" i="99"/>
  <c r="CE210" i="99"/>
  <c r="CD209" i="99"/>
  <c r="CF209" i="99"/>
  <c r="CE209" i="99"/>
  <c r="CG127" i="99"/>
  <c r="CH127" i="99"/>
  <c r="CG210" i="99"/>
  <c r="CH210" i="99"/>
  <c r="CD124" i="99"/>
  <c r="CI194" i="99"/>
  <c r="CI123" i="99"/>
  <c r="CG201" i="99"/>
  <c r="CH201" i="99"/>
  <c r="CH186" i="99"/>
  <c r="CG186" i="99"/>
  <c r="CI209" i="99"/>
  <c r="CE123" i="99"/>
  <c r="CG209" i="99"/>
  <c r="CH209" i="99"/>
  <c r="CE186" i="99"/>
  <c r="CE201" i="99"/>
  <c r="CE187" i="99"/>
  <c r="CI124" i="99"/>
  <c r="CG123" i="99"/>
  <c r="CH123" i="99"/>
  <c r="CD186" i="99"/>
  <c r="CD201" i="99"/>
  <c r="CD184" i="99"/>
  <c r="CD195" i="99"/>
  <c r="CG185" i="99"/>
  <c r="CH185" i="99"/>
  <c r="CG194" i="99"/>
  <c r="CH194" i="99"/>
  <c r="CH187" i="99"/>
  <c r="CG187" i="99"/>
  <c r="CE185" i="99"/>
  <c r="CE127" i="99"/>
  <c r="AM224" i="99"/>
  <c r="J224" i="99" s="1"/>
  <c r="AU240" i="99"/>
  <c r="R240" i="99" s="1"/>
  <c r="AU96" i="99"/>
  <c r="R96" i="99" s="1"/>
  <c r="AT228" i="99"/>
  <c r="Q228" i="99" s="1"/>
  <c r="AU243" i="99"/>
  <c r="R243" i="99" s="1"/>
  <c r="AP224" i="99"/>
  <c r="M224" i="99" s="1"/>
  <c r="AP220" i="99"/>
  <c r="M220" i="99" s="1"/>
  <c r="AP219" i="99"/>
  <c r="M219" i="99" s="1"/>
  <c r="AP244" i="99"/>
  <c r="M244" i="99" s="1"/>
  <c r="AT227" i="99"/>
  <c r="Q227" i="99" s="1"/>
  <c r="AT189" i="99"/>
  <c r="Q189" i="99" s="1"/>
  <c r="BW184" i="99" a="1"/>
  <c r="BW184" i="99" s="1"/>
  <c r="BX209" i="99" a="1"/>
  <c r="BX209" i="99" s="1"/>
  <c r="AL243" i="99"/>
  <c r="I243" i="99" s="1"/>
  <c r="AT240" i="99"/>
  <c r="Q240" i="99" s="1"/>
  <c r="AT243" i="99"/>
  <c r="Q243" i="99" s="1"/>
  <c r="AP226" i="99"/>
  <c r="M226" i="99" s="1"/>
  <c r="BX184" i="99" a="1"/>
  <c r="BX184" i="99" s="1"/>
  <c r="BY209" i="99" a="1"/>
  <c r="BY209" i="99" s="1"/>
  <c r="AU244" i="99"/>
  <c r="R244" i="99" s="1"/>
  <c r="AT225" i="99"/>
  <c r="Q225" i="99" s="1"/>
  <c r="AP204" i="99"/>
  <c r="M204" i="99" s="1"/>
  <c r="AU211" i="99"/>
  <c r="R211" i="99" s="1"/>
  <c r="AP228" i="99"/>
  <c r="M228" i="99" s="1"/>
  <c r="AP243" i="99"/>
  <c r="M243" i="99" s="1"/>
  <c r="AT226" i="99"/>
  <c r="Q226" i="99" s="1"/>
  <c r="AT244" i="99"/>
  <c r="Q244" i="99" s="1"/>
  <c r="BW209" i="99" a="1"/>
  <c r="BW209" i="99" s="1"/>
  <c r="BY184" i="99" a="1"/>
  <c r="BY184" i="99" s="1"/>
  <c r="AL224" i="99"/>
  <c r="I224" i="99" s="1"/>
  <c r="AU189" i="99"/>
  <c r="R189" i="99" s="1"/>
  <c r="AN224" i="99"/>
  <c r="K224" i="99" s="1"/>
  <c r="AU225" i="99"/>
  <c r="R225" i="99" s="1"/>
  <c r="AK129" i="99"/>
  <c r="AU228" i="99"/>
  <c r="R228" i="99" s="1"/>
  <c r="AS246" i="99"/>
  <c r="P246" i="99" s="1"/>
  <c r="AU190" i="99"/>
  <c r="R190" i="99" s="1"/>
  <c r="AT246" i="99"/>
  <c r="Q246" i="99" s="1"/>
  <c r="AK224" i="99"/>
  <c r="H224" i="99" s="1"/>
  <c r="BR11" i="105" a="1"/>
  <c r="BR11" i="105" s="1"/>
  <c r="BX11" i="105" a="1"/>
  <c r="BX11" i="105" s="1"/>
  <c r="BV148" i="105" a="1"/>
  <c r="BV148" i="105" s="1"/>
  <c r="BR148" i="105" a="1"/>
  <c r="BR148" i="105" s="1"/>
  <c r="AV74" i="104" a="1"/>
  <c r="AV74" i="104" s="1"/>
  <c r="BD4" i="100"/>
  <c r="BF158" i="99"/>
  <c r="AS158" i="99" s="1"/>
  <c r="AR66" i="85"/>
  <c r="AN66" i="85"/>
  <c r="BE146" i="100"/>
  <c r="BG5" i="99"/>
  <c r="AT5" i="99" s="1"/>
  <c r="AT156" i="100"/>
  <c r="AV228" i="99"/>
  <c r="AP92" i="85"/>
  <c r="AL92" i="85"/>
  <c r="AT41" i="100"/>
  <c r="AL33" i="85"/>
  <c r="AP33" i="85"/>
  <c r="AV134" i="99"/>
  <c r="BA3" i="85"/>
  <c r="AV62" i="99"/>
  <c r="AT15" i="100"/>
  <c r="BB3" i="85"/>
  <c r="AL3" i="85"/>
  <c r="AT3" i="85"/>
  <c r="AY3" i="85"/>
  <c r="AP3" i="85"/>
  <c r="AZ3" i="85"/>
  <c r="BD3" i="85"/>
  <c r="AU3" i="85"/>
  <c r="BE3" i="85"/>
  <c r="AW3" i="85"/>
  <c r="AV3" i="85"/>
  <c r="AX3" i="85"/>
  <c r="AV87" i="100"/>
  <c r="AX80" i="99"/>
  <c r="AP101" i="85"/>
  <c r="AV143" i="99"/>
  <c r="AI143" i="99" s="1"/>
  <c r="AT61" i="100"/>
  <c r="BB101" i="85"/>
  <c r="AL101" i="85"/>
  <c r="AT101" i="85"/>
  <c r="AY101" i="85"/>
  <c r="BA101" i="85"/>
  <c r="AW101" i="85"/>
  <c r="AU101" i="85"/>
  <c r="AV101" i="85"/>
  <c r="BE101" i="85"/>
  <c r="BD101" i="85"/>
  <c r="BC101" i="85"/>
  <c r="AX101" i="85"/>
  <c r="AZ101" i="85"/>
  <c r="AP25" i="85"/>
  <c r="AL25" i="85"/>
  <c r="AV47" i="99"/>
  <c r="AV12" i="99"/>
  <c r="AT67" i="100"/>
  <c r="AV2" i="99"/>
  <c r="AI2" i="99" s="1"/>
  <c r="AL96" i="85"/>
  <c r="AP96" i="85"/>
  <c r="AP8" i="85"/>
  <c r="AL8" i="85"/>
  <c r="BF85" i="100"/>
  <c r="BH50" i="99"/>
  <c r="AS82" i="85"/>
  <c r="AO82" i="85"/>
  <c r="AV88" i="99"/>
  <c r="AT90" i="100"/>
  <c r="AV129" i="99"/>
  <c r="AP38" i="85"/>
  <c r="AL38" i="85"/>
  <c r="AW2" i="100"/>
  <c r="AT59" i="100"/>
  <c r="AP42" i="85"/>
  <c r="AL42" i="85"/>
  <c r="AV31" i="99"/>
  <c r="DE62" i="93"/>
  <c r="DH62" i="93" s="1"/>
  <c r="BO18" i="93"/>
  <c r="F55" i="85" s="1"/>
  <c r="AD55" i="85" s="1"/>
  <c r="AY79" i="99"/>
  <c r="AW7" i="100"/>
  <c r="BC79" i="99"/>
  <c r="AT147" i="100"/>
  <c r="AL97" i="85"/>
  <c r="AV131" i="99"/>
  <c r="BE150" i="100"/>
  <c r="BG41" i="99"/>
  <c r="AS58" i="85"/>
  <c r="AO58" i="85"/>
  <c r="BD3" i="100"/>
  <c r="BF157" i="99"/>
  <c r="AS157" i="99" s="1"/>
  <c r="AT72" i="100"/>
  <c r="AV11" i="99"/>
  <c r="AL78" i="85"/>
  <c r="AP78" i="85"/>
  <c r="BD85" i="100"/>
  <c r="BF50" i="99"/>
  <c r="BA3" i="100"/>
  <c r="AN57" i="85"/>
  <c r="AR57" i="85"/>
  <c r="BC157" i="99"/>
  <c r="AT146" i="100"/>
  <c r="AL91" i="85"/>
  <c r="AP91" i="85"/>
  <c r="AV5" i="99"/>
  <c r="BE9" i="100"/>
  <c r="AT137" i="100"/>
  <c r="AV59" i="99"/>
  <c r="AL87" i="85"/>
  <c r="AP87" i="85"/>
  <c r="AT158" i="100"/>
  <c r="AV225" i="99"/>
  <c r="AI225" i="99" s="1"/>
  <c r="AL89" i="85"/>
  <c r="AP89" i="85"/>
  <c r="AT70" i="100"/>
  <c r="AV75" i="99"/>
  <c r="AI75" i="99" s="1"/>
  <c r="AL5" i="85"/>
  <c r="AP5" i="85"/>
  <c r="AW88" i="100"/>
  <c r="AY76" i="99"/>
  <c r="BF62" i="99"/>
  <c r="AS62" i="99" s="1"/>
  <c r="BD15" i="100"/>
  <c r="BC3" i="85"/>
  <c r="AR3" i="85"/>
  <c r="AN3" i="85"/>
  <c r="BD18" i="100"/>
  <c r="BF25" i="99"/>
  <c r="AV9" i="99"/>
  <c r="AP62" i="85"/>
  <c r="AP90" i="85"/>
  <c r="AT155" i="100"/>
  <c r="AV221" i="99"/>
  <c r="AI221" i="99" s="1"/>
  <c r="AL90" i="85"/>
  <c r="AT159" i="100"/>
  <c r="AV227" i="99"/>
  <c r="AI227" i="99" s="1"/>
  <c r="AP99" i="85"/>
  <c r="AL99" i="85"/>
  <c r="AP75" i="85"/>
  <c r="AT108" i="100"/>
  <c r="AL75" i="85"/>
  <c r="AV177" i="99"/>
  <c r="AI177" i="99" s="1"/>
  <c r="BD2" i="100"/>
  <c r="BF71" i="99"/>
  <c r="BA85" i="100"/>
  <c r="AL35" i="85"/>
  <c r="AT47" i="100"/>
  <c r="AV13" i="99"/>
  <c r="AP35" i="85"/>
  <c r="AV226" i="99"/>
  <c r="AI226" i="99" s="1"/>
  <c r="AL93" i="85"/>
  <c r="G39" i="99"/>
  <c r="Y17" i="105" s="1"/>
  <c r="F39" i="99"/>
  <c r="B41" i="103"/>
  <c r="N41" i="103" s="1"/>
  <c r="B17" i="104"/>
  <c r="O17" i="104" s="1"/>
  <c r="K17" i="105"/>
  <c r="P243" i="99"/>
  <c r="H52" i="103"/>
  <c r="U52" i="103" s="1"/>
  <c r="R30" i="105"/>
  <c r="F157" i="99"/>
  <c r="G157" i="99"/>
  <c r="Y3" i="105" s="1"/>
  <c r="B3" i="104"/>
  <c r="O3" i="104" s="1"/>
  <c r="B47" i="103"/>
  <c r="N47" i="103" s="1"/>
  <c r="K3" i="105"/>
  <c r="J137" i="99"/>
  <c r="AB46" i="105" s="1"/>
  <c r="E58" i="103"/>
  <c r="R58" i="103" s="1"/>
  <c r="O46" i="105"/>
  <c r="F46" i="104"/>
  <c r="R134" i="99"/>
  <c r="AJ41" i="105" s="1"/>
  <c r="W41" i="105"/>
  <c r="N41" i="104"/>
  <c r="AA41" i="104" s="1"/>
  <c r="M72" i="103"/>
  <c r="Z72" i="103" s="1"/>
  <c r="M108" i="104"/>
  <c r="Z108" i="104" s="1"/>
  <c r="L66" i="103"/>
  <c r="Y66" i="103" s="1"/>
  <c r="BE32" i="100"/>
  <c r="BG163" i="99"/>
  <c r="AT163" i="99" s="1"/>
  <c r="AS47" i="85"/>
  <c r="AO47" i="85"/>
  <c r="O44" i="105"/>
  <c r="F44" i="104"/>
  <c r="W13" i="105"/>
  <c r="N13" i="104"/>
  <c r="AA13" i="104" s="1"/>
  <c r="M136" i="99"/>
  <c r="H51" i="103"/>
  <c r="U51" i="103" s="1"/>
  <c r="R27" i="105"/>
  <c r="I27" i="104"/>
  <c r="V27" i="104" s="1"/>
  <c r="F244" i="99"/>
  <c r="G189" i="99"/>
  <c r="G74" i="99"/>
  <c r="Y128" i="105" s="1"/>
  <c r="F74" i="99"/>
  <c r="K128" i="105"/>
  <c r="B36" i="103"/>
  <c r="N36" i="103" s="1"/>
  <c r="B128" i="104"/>
  <c r="O128" i="104" s="1"/>
  <c r="G160" i="99"/>
  <c r="Y16" i="105" s="1"/>
  <c r="K16" i="105"/>
  <c r="B16" i="104"/>
  <c r="O16" i="104" s="1"/>
  <c r="M171" i="99"/>
  <c r="I71" i="104"/>
  <c r="V71" i="104" s="1"/>
  <c r="H74" i="103"/>
  <c r="U74" i="103" s="1"/>
  <c r="R71" i="105"/>
  <c r="B39" i="103"/>
  <c r="N39" i="103" s="1"/>
  <c r="B149" i="104"/>
  <c r="O149" i="104" s="1"/>
  <c r="G72" i="99"/>
  <c r="Y149" i="105" s="1"/>
  <c r="F72" i="99"/>
  <c r="P164" i="99"/>
  <c r="AH33" i="105" s="1"/>
  <c r="K55" i="103"/>
  <c r="X55" i="103" s="1"/>
  <c r="L33" i="104"/>
  <c r="Y33" i="104" s="1"/>
  <c r="U33" i="105"/>
  <c r="B32" i="103"/>
  <c r="N32" i="103" s="1"/>
  <c r="R151" i="105"/>
  <c r="I151" i="104"/>
  <c r="V151" i="104" s="1"/>
  <c r="M70" i="99"/>
  <c r="M173" i="99"/>
  <c r="R77" i="105"/>
  <c r="I77" i="104"/>
  <c r="V77" i="104" s="1"/>
  <c r="H63" i="103"/>
  <c r="U63" i="103" s="1"/>
  <c r="M143" i="99"/>
  <c r="I61" i="104"/>
  <c r="V61" i="104" s="1"/>
  <c r="R61" i="105"/>
  <c r="H84" i="103"/>
  <c r="U84" i="103" s="1"/>
  <c r="P179" i="99"/>
  <c r="L139" i="104"/>
  <c r="Y139" i="104" s="1"/>
  <c r="U139" i="105"/>
  <c r="K68" i="103"/>
  <c r="X68" i="103" s="1"/>
  <c r="F73" i="99"/>
  <c r="G73" i="99"/>
  <c r="B35" i="103"/>
  <c r="N35" i="103" s="1"/>
  <c r="B105" i="104"/>
  <c r="O105" i="104" s="1"/>
  <c r="K105" i="105"/>
  <c r="G18" i="99"/>
  <c r="Y118" i="105" s="1"/>
  <c r="F18" i="99"/>
  <c r="B118" i="104"/>
  <c r="O118" i="104" s="1"/>
  <c r="K118" i="105"/>
  <c r="M163" i="99"/>
  <c r="R32" i="105"/>
  <c r="H54" i="103"/>
  <c r="U54" i="103" s="1"/>
  <c r="I32" i="104"/>
  <c r="V32" i="104" s="1"/>
  <c r="Q85" i="99"/>
  <c r="V60" i="105"/>
  <c r="M60" i="104"/>
  <c r="Z60" i="104" s="1"/>
  <c r="L73" i="103"/>
  <c r="Y73" i="103" s="1"/>
  <c r="K2" i="99"/>
  <c r="G67" i="104"/>
  <c r="P67" i="105"/>
  <c r="F33" i="103"/>
  <c r="S33" i="103" s="1"/>
  <c r="F158" i="99"/>
  <c r="G158" i="99"/>
  <c r="B4" i="104"/>
  <c r="O4" i="104" s="1"/>
  <c r="B48" i="103"/>
  <c r="N48" i="103" s="1"/>
  <c r="K4" i="105"/>
  <c r="M69" i="99"/>
  <c r="R98" i="105"/>
  <c r="H64" i="103"/>
  <c r="U64" i="103" s="1"/>
  <c r="F41" i="99"/>
  <c r="G41" i="99"/>
  <c r="B150" i="104"/>
  <c r="O150" i="104" s="1"/>
  <c r="K150" i="105"/>
  <c r="G162" i="99"/>
  <c r="F162" i="99"/>
  <c r="B31" i="104"/>
  <c r="O31" i="104" s="1"/>
  <c r="B53" i="103"/>
  <c r="N53" i="103" s="1"/>
  <c r="K31" i="105"/>
  <c r="W31" i="105"/>
  <c r="N31" i="104"/>
  <c r="AA31" i="104" s="1"/>
  <c r="M53" i="103"/>
  <c r="Z53" i="103" s="1"/>
  <c r="R162" i="99"/>
  <c r="L24" i="104"/>
  <c r="Y24" i="104" s="1"/>
  <c r="M99" i="104"/>
  <c r="Z99" i="104" s="1"/>
  <c r="L75" i="103"/>
  <c r="Y75" i="103" s="1"/>
  <c r="J67" i="99"/>
  <c r="AB110" i="105" s="1"/>
  <c r="O110" i="105"/>
  <c r="E76" i="103"/>
  <c r="R76" i="103" s="1"/>
  <c r="F110" i="104"/>
  <c r="K59" i="99"/>
  <c r="AC137" i="105" s="1"/>
  <c r="F77" i="103"/>
  <c r="S77" i="103" s="1"/>
  <c r="G137" i="104"/>
  <c r="P137" i="105"/>
  <c r="H144" i="99"/>
  <c r="C85" i="103"/>
  <c r="P85" i="103" s="1"/>
  <c r="D69" i="104"/>
  <c r="Q69" i="104" s="1"/>
  <c r="M69" i="105"/>
  <c r="L42" i="103"/>
  <c r="Y42" i="103" s="1"/>
  <c r="V25" i="105"/>
  <c r="M25" i="104"/>
  <c r="Z25" i="104" s="1"/>
  <c r="Q68" i="99"/>
  <c r="N30" i="104"/>
  <c r="AA30" i="104" s="1"/>
  <c r="W30" i="105"/>
  <c r="M52" i="103"/>
  <c r="Z52" i="103" s="1"/>
  <c r="R161" i="99"/>
  <c r="AJ30" i="105" s="1"/>
  <c r="Q166" i="99"/>
  <c r="M38" i="104"/>
  <c r="Z38" i="104" s="1"/>
  <c r="L57" i="103"/>
  <c r="Y57" i="103" s="1"/>
  <c r="V38" i="105"/>
  <c r="K143" i="99"/>
  <c r="G61" i="104"/>
  <c r="F84" i="103"/>
  <c r="S84" i="103" s="1"/>
  <c r="R175" i="99"/>
  <c r="AJ99" i="105" s="1"/>
  <c r="W99" i="105"/>
  <c r="M75" i="103"/>
  <c r="Z75" i="103" s="1"/>
  <c r="N99" i="104"/>
  <c r="AA99" i="104" s="1"/>
  <c r="R18" i="99"/>
  <c r="AJ118" i="105" s="1"/>
  <c r="M23" i="103"/>
  <c r="Z23" i="103" s="1"/>
  <c r="N118" i="104"/>
  <c r="AA118" i="104" s="1"/>
  <c r="M147" i="99"/>
  <c r="R44" i="105"/>
  <c r="I44" i="104"/>
  <c r="V44" i="104" s="1"/>
  <c r="H83" i="103"/>
  <c r="U83" i="103" s="1"/>
  <c r="P78" i="99"/>
  <c r="K50" i="103"/>
  <c r="X50" i="103" s="1"/>
  <c r="U24" i="105"/>
  <c r="Q132" i="99"/>
  <c r="V37" i="105"/>
  <c r="M37" i="104"/>
  <c r="Z37" i="104" s="1"/>
  <c r="L80" i="103"/>
  <c r="Y80" i="103" s="1"/>
  <c r="Q172" i="99"/>
  <c r="V76" i="105"/>
  <c r="M76" i="104"/>
  <c r="Z76" i="104" s="1"/>
  <c r="L62" i="103"/>
  <c r="Y62" i="103" s="1"/>
  <c r="F173" i="99"/>
  <c r="G173" i="99"/>
  <c r="K77" i="105"/>
  <c r="B63" i="103"/>
  <c r="N63" i="103" s="1"/>
  <c r="M3" i="99"/>
  <c r="I26" i="104"/>
  <c r="V26" i="104" s="1"/>
  <c r="H26" i="103"/>
  <c r="U26" i="103" s="1"/>
  <c r="L51" i="103"/>
  <c r="Y51" i="103" s="1"/>
  <c r="V27" i="105"/>
  <c r="M27" i="104"/>
  <c r="Z27" i="104" s="1"/>
  <c r="P144" i="99"/>
  <c r="AH69" i="105" s="1"/>
  <c r="U69" i="105"/>
  <c r="L69" i="104"/>
  <c r="Y69" i="104" s="1"/>
  <c r="D147" i="104"/>
  <c r="Q147" i="104" s="1"/>
  <c r="C86" i="103"/>
  <c r="P86" i="103" s="1"/>
  <c r="H131" i="99"/>
  <c r="M147" i="105"/>
  <c r="Q131" i="99"/>
  <c r="M147" i="104"/>
  <c r="Z147" i="104" s="1"/>
  <c r="L86" i="103"/>
  <c r="Y86" i="103" s="1"/>
  <c r="J2" i="99"/>
  <c r="O67" i="105"/>
  <c r="F67" i="104"/>
  <c r="E33" i="103"/>
  <c r="R33" i="103" s="1"/>
  <c r="M37" i="105"/>
  <c r="D37" i="104"/>
  <c r="Q37" i="104" s="1"/>
  <c r="C80" i="103"/>
  <c r="P80" i="103" s="1"/>
  <c r="R165" i="99"/>
  <c r="AJ34" i="105" s="1"/>
  <c r="W34" i="105"/>
  <c r="N34" i="104"/>
  <c r="AA34" i="104" s="1"/>
  <c r="M56" i="103"/>
  <c r="Z56" i="103" s="1"/>
  <c r="P245" i="99"/>
  <c r="M172" i="99"/>
  <c r="R76" i="105"/>
  <c r="I76" i="104"/>
  <c r="V76" i="104" s="1"/>
  <c r="H62" i="103"/>
  <c r="U62" i="103" s="1"/>
  <c r="F172" i="99"/>
  <c r="G172" i="99"/>
  <c r="K76" i="105"/>
  <c r="B76" i="104"/>
  <c r="O76" i="104" s="1"/>
  <c r="B62" i="103"/>
  <c r="N62" i="103" s="1"/>
  <c r="P171" i="99"/>
  <c r="AH71" i="105" s="1"/>
  <c r="L71" i="104"/>
  <c r="Y71" i="104" s="1"/>
  <c r="K74" i="103"/>
  <c r="X74" i="103" s="1"/>
  <c r="U71" i="105"/>
  <c r="K36" i="105"/>
  <c r="F26" i="99"/>
  <c r="B9" i="103"/>
  <c r="N9" i="103" s="1"/>
  <c r="B36" i="104"/>
  <c r="O36" i="104" s="1"/>
  <c r="G26" i="99"/>
  <c r="Y36" i="105" s="1"/>
  <c r="M66" i="104"/>
  <c r="Z66" i="104" s="1"/>
  <c r="N113" i="104"/>
  <c r="AA113" i="104" s="1"/>
  <c r="R246" i="99"/>
  <c r="I47" i="99"/>
  <c r="AA73" i="105" s="1"/>
  <c r="E73" i="104"/>
  <c r="D61" i="103"/>
  <c r="Q61" i="103" s="1"/>
  <c r="N73" i="105"/>
  <c r="F22" i="99"/>
  <c r="B80" i="104"/>
  <c r="O80" i="104" s="1"/>
  <c r="K80" i="105"/>
  <c r="G22" i="99"/>
  <c r="I144" i="99"/>
  <c r="D85" i="103"/>
  <c r="Q85" i="103" s="1"/>
  <c r="E69" i="104"/>
  <c r="N69" i="105"/>
  <c r="G96" i="99"/>
  <c r="F96" i="99"/>
  <c r="M165" i="99"/>
  <c r="I34" i="104"/>
  <c r="V34" i="104" s="1"/>
  <c r="H56" i="103"/>
  <c r="U56" i="103" s="1"/>
  <c r="R34" i="105"/>
  <c r="F166" i="99"/>
  <c r="G166" i="99"/>
  <c r="Y38" i="105" s="1"/>
  <c r="K38" i="105"/>
  <c r="B38" i="104"/>
  <c r="O38" i="104" s="1"/>
  <c r="B57" i="103"/>
  <c r="N57" i="103" s="1"/>
  <c r="P143" i="99"/>
  <c r="AH61" i="105" s="1"/>
  <c r="U61" i="105"/>
  <c r="L61" i="104"/>
  <c r="Y61" i="104" s="1"/>
  <c r="K84" i="103"/>
  <c r="X84" i="103" s="1"/>
  <c r="H147" i="99"/>
  <c r="D44" i="104"/>
  <c r="Q44" i="104" s="1"/>
  <c r="M44" i="105"/>
  <c r="C83" i="103"/>
  <c r="P83" i="103" s="1"/>
  <c r="Q59" i="99"/>
  <c r="V137" i="105"/>
  <c r="M137" i="104"/>
  <c r="Z137" i="104" s="1"/>
  <c r="L77" i="103"/>
  <c r="Y77" i="103" s="1"/>
  <c r="M43" i="99"/>
  <c r="H44" i="103"/>
  <c r="U44" i="103" s="1"/>
  <c r="I123" i="104"/>
  <c r="V123" i="104" s="1"/>
  <c r="R123" i="105"/>
  <c r="J59" i="99"/>
  <c r="AB137" i="105" s="1"/>
  <c r="E77" i="103"/>
  <c r="R77" i="103" s="1"/>
  <c r="O137" i="105"/>
  <c r="F78" i="99"/>
  <c r="G78" i="99"/>
  <c r="K24" i="105"/>
  <c r="B24" i="104"/>
  <c r="O24" i="104" s="1"/>
  <c r="B50" i="103"/>
  <c r="N50" i="103" s="1"/>
  <c r="R69" i="105"/>
  <c r="H85" i="103"/>
  <c r="U85" i="103" s="1"/>
  <c r="M144" i="99"/>
  <c r="I69" i="104"/>
  <c r="V69" i="104" s="1"/>
  <c r="M40" i="99"/>
  <c r="I64" i="104"/>
  <c r="V64" i="104" s="1"/>
  <c r="H43" i="103"/>
  <c r="U43" i="103" s="1"/>
  <c r="R64" i="105"/>
  <c r="B99" i="104"/>
  <c r="O99" i="104" s="1"/>
  <c r="G175" i="99"/>
  <c r="K99" i="105"/>
  <c r="F175" i="99"/>
  <c r="R99" i="105"/>
  <c r="Q179" i="99"/>
  <c r="V139" i="105"/>
  <c r="L68" i="103"/>
  <c r="Y68" i="103" s="1"/>
  <c r="M139" i="104"/>
  <c r="Z139" i="104" s="1"/>
  <c r="K151" i="105"/>
  <c r="R68" i="99"/>
  <c r="G3" i="99"/>
  <c r="Y26" i="105" s="1"/>
  <c r="F3" i="99"/>
  <c r="B26" i="104"/>
  <c r="O26" i="104" s="1"/>
  <c r="K26" i="105"/>
  <c r="B26" i="103"/>
  <c r="N26" i="103" s="1"/>
  <c r="R143" i="99"/>
  <c r="N61" i="104"/>
  <c r="AA61" i="104" s="1"/>
  <c r="M84" i="103"/>
  <c r="Z84" i="103" s="1"/>
  <c r="R88" i="99"/>
  <c r="AJ135" i="105" s="1"/>
  <c r="N135" i="104"/>
  <c r="AA135" i="104" s="1"/>
  <c r="M24" i="103"/>
  <c r="Z24" i="103" s="1"/>
  <c r="W135" i="105"/>
  <c r="F163" i="99"/>
  <c r="G163" i="99"/>
  <c r="K32" i="105"/>
  <c r="B32" i="104"/>
  <c r="O32" i="104" s="1"/>
  <c r="B54" i="103"/>
  <c r="N54" i="103" s="1"/>
  <c r="M73" i="105"/>
  <c r="C61" i="103"/>
  <c r="P61" i="103" s="1"/>
  <c r="D73" i="104"/>
  <c r="Q73" i="104" s="1"/>
  <c r="Q164" i="99"/>
  <c r="M33" i="104"/>
  <c r="Z33" i="104" s="1"/>
  <c r="V33" i="105"/>
  <c r="L55" i="103"/>
  <c r="Y55" i="103" s="1"/>
  <c r="B64" i="104"/>
  <c r="O64" i="104" s="1"/>
  <c r="G40" i="99"/>
  <c r="K64" i="105"/>
  <c r="F40" i="99"/>
  <c r="B43" i="103"/>
  <c r="N43" i="103" s="1"/>
  <c r="M160" i="99"/>
  <c r="R16" i="105"/>
  <c r="I16" i="104"/>
  <c r="V16" i="104" s="1"/>
  <c r="H71" i="103"/>
  <c r="U71" i="103" s="1"/>
  <c r="B52" i="103"/>
  <c r="N52" i="103" s="1"/>
  <c r="G161" i="99"/>
  <c r="Y30" i="105" s="1"/>
  <c r="W33" i="105"/>
  <c r="R164" i="99"/>
  <c r="M55" i="103"/>
  <c r="Z55" i="103" s="1"/>
  <c r="N33" i="104"/>
  <c r="AA33" i="104" s="1"/>
  <c r="W108" i="105"/>
  <c r="M66" i="103"/>
  <c r="Z66" i="103" s="1"/>
  <c r="R177" i="99"/>
  <c r="AJ108" i="105" s="1"/>
  <c r="N108" i="104"/>
  <c r="AA108" i="104" s="1"/>
  <c r="F68" i="99"/>
  <c r="B25" i="104"/>
  <c r="O25" i="104" s="1"/>
  <c r="G68" i="99"/>
  <c r="Y25" i="105" s="1"/>
  <c r="K25" i="105"/>
  <c r="B42" i="103"/>
  <c r="N42" i="103" s="1"/>
  <c r="G171" i="99"/>
  <c r="Y71" i="105" s="1"/>
  <c r="F171" i="99"/>
  <c r="B71" i="104"/>
  <c r="O71" i="104" s="1"/>
  <c r="B74" i="103"/>
  <c r="N74" i="103" s="1"/>
  <c r="K71" i="105"/>
  <c r="J129" i="99"/>
  <c r="F90" i="104"/>
  <c r="E81" i="103"/>
  <c r="R81" i="103" s="1"/>
  <c r="O90" i="105"/>
  <c r="G69" i="99"/>
  <c r="F69" i="99"/>
  <c r="K98" i="105"/>
  <c r="B98" i="104"/>
  <c r="O98" i="104" s="1"/>
  <c r="B64" i="103"/>
  <c r="N64" i="103" s="1"/>
  <c r="W35" i="105"/>
  <c r="R82" i="99"/>
  <c r="AJ35" i="105" s="1"/>
  <c r="M19" i="103"/>
  <c r="Z19" i="103" s="1"/>
  <c r="N35" i="104"/>
  <c r="AA35" i="104" s="1"/>
  <c r="R171" i="99"/>
  <c r="AJ71" i="105" s="1"/>
  <c r="DG71" i="105" s="1" a="1"/>
  <c r="DG71" i="105" s="1"/>
  <c r="W71" i="105"/>
  <c r="N71" i="104"/>
  <c r="AA71" i="104" s="1"/>
  <c r="M74" i="103"/>
  <c r="Z74" i="103" s="1"/>
  <c r="L82" i="103"/>
  <c r="Y82" i="103" s="1"/>
  <c r="M91" i="104"/>
  <c r="Z91" i="104" s="1"/>
  <c r="V91" i="105"/>
  <c r="Q133" i="99"/>
  <c r="R67" i="99"/>
  <c r="AJ110" i="105" s="1"/>
  <c r="N110" i="104"/>
  <c r="AA110" i="104" s="1"/>
  <c r="W110" i="105"/>
  <c r="M76" i="103"/>
  <c r="Z76" i="103" s="1"/>
  <c r="J132" i="99"/>
  <c r="AB37" i="105" s="1"/>
  <c r="O37" i="105"/>
  <c r="F37" i="104"/>
  <c r="E80" i="103"/>
  <c r="R80" i="103" s="1"/>
  <c r="Q18" i="99"/>
  <c r="L23" i="103"/>
  <c r="Y23" i="103" s="1"/>
  <c r="M118" i="104"/>
  <c r="Z118" i="104" s="1"/>
  <c r="V118" i="105"/>
  <c r="Q144" i="99"/>
  <c r="L85" i="103"/>
  <c r="Y85" i="103" s="1"/>
  <c r="M69" i="104"/>
  <c r="Z69" i="104" s="1"/>
  <c r="Q160" i="99"/>
  <c r="M16" i="104"/>
  <c r="Z16" i="104" s="1"/>
  <c r="L71" i="103"/>
  <c r="Y71" i="103" s="1"/>
  <c r="V16" i="105"/>
  <c r="M135" i="99"/>
  <c r="H69" i="103"/>
  <c r="U69" i="103" s="1"/>
  <c r="I145" i="104"/>
  <c r="V145" i="104" s="1"/>
  <c r="R145" i="105"/>
  <c r="F136" i="99"/>
  <c r="G136" i="99"/>
  <c r="K27" i="105"/>
  <c r="B51" i="103"/>
  <c r="N51" i="103" s="1"/>
  <c r="B27" i="104"/>
  <c r="O27" i="104" s="1"/>
  <c r="R2" i="99"/>
  <c r="CC2" i="99" s="1"/>
  <c r="W67" i="105"/>
  <c r="N67" i="104"/>
  <c r="AA67" i="104" s="1"/>
  <c r="M33" i="103"/>
  <c r="Z33" i="103" s="1"/>
  <c r="I147" i="99"/>
  <c r="AA44" i="105" s="1"/>
  <c r="D83" i="103"/>
  <c r="Q83" i="103" s="1"/>
  <c r="E44" i="104"/>
  <c r="N44" i="105"/>
  <c r="R136" i="99"/>
  <c r="AJ27" i="105" s="1"/>
  <c r="I4" i="99"/>
  <c r="AA13" i="105" s="1"/>
  <c r="I131" i="99"/>
  <c r="N147" i="105"/>
  <c r="E147" i="104"/>
  <c r="D86" i="103"/>
  <c r="Q86" i="103" s="1"/>
  <c r="H4" i="99"/>
  <c r="D13" i="104"/>
  <c r="Q13" i="104" s="1"/>
  <c r="M13" i="105"/>
  <c r="G15" i="99"/>
  <c r="Y66" i="105" s="1"/>
  <c r="BA66" i="105" s="1" a="1"/>
  <c r="BA66" i="105" s="1"/>
  <c r="F15" i="99"/>
  <c r="B60" i="103"/>
  <c r="N60" i="103" s="1"/>
  <c r="K66" i="105"/>
  <c r="B66" i="104"/>
  <c r="O66" i="104" s="1"/>
  <c r="M164" i="99"/>
  <c r="I33" i="104"/>
  <c r="V33" i="104" s="1"/>
  <c r="H55" i="103"/>
  <c r="U55" i="103" s="1"/>
  <c r="R33" i="105"/>
  <c r="M166" i="99"/>
  <c r="R38" i="105"/>
  <c r="H57" i="103"/>
  <c r="U57" i="103" s="1"/>
  <c r="I38" i="104"/>
  <c r="V38" i="104" s="1"/>
  <c r="M179" i="99"/>
  <c r="I139" i="104"/>
  <c r="V139" i="104" s="1"/>
  <c r="R139" i="105"/>
  <c r="H68" i="103"/>
  <c r="U68" i="103" s="1"/>
  <c r="K147" i="99"/>
  <c r="AC44" i="105" s="1"/>
  <c r="G44" i="104"/>
  <c r="P44" i="105"/>
  <c r="F83" i="103"/>
  <c r="S83" i="103" s="1"/>
  <c r="F245" i="99"/>
  <c r="G245" i="99"/>
  <c r="Q171" i="99"/>
  <c r="M71" i="104"/>
  <c r="Z71" i="104" s="1"/>
  <c r="V71" i="105"/>
  <c r="L74" i="103"/>
  <c r="Y74" i="103" s="1"/>
  <c r="P146" i="99"/>
  <c r="U117" i="105"/>
  <c r="K135" i="103"/>
  <c r="X135" i="103" s="1"/>
  <c r="L117" i="104"/>
  <c r="Y117" i="104" s="1"/>
  <c r="P173" i="99"/>
  <c r="AH77" i="105" s="1"/>
  <c r="L77" i="104"/>
  <c r="Y77" i="104" s="1"/>
  <c r="U77" i="105"/>
  <c r="K63" i="103"/>
  <c r="X63" i="103" s="1"/>
  <c r="R78" i="99"/>
  <c r="M50" i="103"/>
  <c r="Z50" i="103" s="1"/>
  <c r="W24" i="105"/>
  <c r="H39" i="103"/>
  <c r="U39" i="103" s="1"/>
  <c r="R149" i="105"/>
  <c r="I149" i="104"/>
  <c r="V149" i="104" s="1"/>
  <c r="M72" i="99"/>
  <c r="R131" i="99"/>
  <c r="N147" i="104"/>
  <c r="AA147" i="104" s="1"/>
  <c r="M86" i="103"/>
  <c r="Z86" i="103" s="1"/>
  <c r="W147" i="105"/>
  <c r="I132" i="99"/>
  <c r="AA37" i="105" s="1"/>
  <c r="N37" i="105"/>
  <c r="E37" i="104"/>
  <c r="D80" i="103"/>
  <c r="Q80" i="103" s="1"/>
  <c r="Q143" i="99"/>
  <c r="L84" i="103"/>
  <c r="Y84" i="103" s="1"/>
  <c r="V61" i="105"/>
  <c r="M61" i="104"/>
  <c r="Z61" i="104" s="1"/>
  <c r="M177" i="99"/>
  <c r="H66" i="103"/>
  <c r="U66" i="103" s="1"/>
  <c r="R108" i="105"/>
  <c r="I108" i="104"/>
  <c r="V108" i="104" s="1"/>
  <c r="M41" i="99"/>
  <c r="H70" i="103"/>
  <c r="U70" i="103" s="1"/>
  <c r="I150" i="104"/>
  <c r="V150" i="104" s="1"/>
  <c r="R150" i="105"/>
  <c r="N24" i="104"/>
  <c r="AA24" i="104" s="1"/>
  <c r="F243" i="99"/>
  <c r="G243" i="99"/>
  <c r="Q245" i="99"/>
  <c r="R73" i="105"/>
  <c r="H61" i="103"/>
  <c r="U61" i="103" s="1"/>
  <c r="I73" i="104"/>
  <c r="V73" i="104" s="1"/>
  <c r="M47" i="99"/>
  <c r="H53" i="103"/>
  <c r="U53" i="103" s="1"/>
  <c r="R132" i="99"/>
  <c r="AJ37" i="105" s="1"/>
  <c r="M80" i="103"/>
  <c r="Z80" i="103" s="1"/>
  <c r="W37" i="105"/>
  <c r="N37" i="104"/>
  <c r="AA37" i="104" s="1"/>
  <c r="Q134" i="99"/>
  <c r="M41" i="104"/>
  <c r="Z41" i="104" s="1"/>
  <c r="L72" i="103"/>
  <c r="Y72" i="103" s="1"/>
  <c r="V41" i="105"/>
  <c r="G43" i="99"/>
  <c r="Y123" i="105" s="1"/>
  <c r="BC123" i="105" s="1" a="1"/>
  <c r="BC123" i="105" s="1"/>
  <c r="K123" i="105"/>
  <c r="F43" i="99"/>
  <c r="B44" i="103"/>
  <c r="N44" i="103" s="1"/>
  <c r="B123" i="104"/>
  <c r="O123" i="104" s="1"/>
  <c r="M245" i="99"/>
  <c r="G19" i="99"/>
  <c r="Y121" i="105" s="1"/>
  <c r="F19" i="99"/>
  <c r="K121" i="105"/>
  <c r="B16" i="103"/>
  <c r="N16" i="103" s="1"/>
  <c r="B121" i="104"/>
  <c r="O121" i="104" s="1"/>
  <c r="R157" i="99"/>
  <c r="AJ3" i="105" s="1"/>
  <c r="W3" i="105"/>
  <c r="N3" i="104"/>
  <c r="AA3" i="104" s="1"/>
  <c r="M47" i="103"/>
  <c r="Z47" i="103" s="1"/>
  <c r="Q66" i="99"/>
  <c r="M8" i="104"/>
  <c r="Z8" i="104" s="1"/>
  <c r="L40" i="103"/>
  <c r="Y40" i="103" s="1"/>
  <c r="V8" i="105"/>
  <c r="F246" i="99"/>
  <c r="G246" i="99"/>
  <c r="F211" i="99"/>
  <c r="G211" i="99"/>
  <c r="I129" i="99"/>
  <c r="N90" i="105"/>
  <c r="D81" i="103"/>
  <c r="Q81" i="103" s="1"/>
  <c r="Q135" i="99"/>
  <c r="V145" i="105"/>
  <c r="M145" i="104"/>
  <c r="Z145" i="104" s="1"/>
  <c r="L69" i="103"/>
  <c r="Y69" i="103" s="1"/>
  <c r="B114" i="104"/>
  <c r="O114" i="104" s="1"/>
  <c r="R166" i="99"/>
  <c r="AJ38" i="105" s="1"/>
  <c r="W38" i="105"/>
  <c r="N38" i="104"/>
  <c r="AA38" i="104" s="1"/>
  <c r="M57" i="103"/>
  <c r="Z57" i="103" s="1"/>
  <c r="R41" i="99"/>
  <c r="AJ150" i="105" s="1"/>
  <c r="N150" i="104"/>
  <c r="AA150" i="104" s="1"/>
  <c r="M70" i="103"/>
  <c r="Z70" i="103" s="1"/>
  <c r="W150" i="105"/>
  <c r="K131" i="99"/>
  <c r="AC147" i="105" s="1"/>
  <c r="G147" i="104"/>
  <c r="P147" i="105"/>
  <c r="F86" i="103"/>
  <c r="S86" i="103" s="1"/>
  <c r="Q165" i="99"/>
  <c r="V34" i="105"/>
  <c r="M34" i="104"/>
  <c r="Z34" i="104" s="1"/>
  <c r="L56" i="103"/>
  <c r="Y56" i="103" s="1"/>
  <c r="J144" i="99"/>
  <c r="AB69" i="105" s="1"/>
  <c r="O69" i="105"/>
  <c r="F69" i="104"/>
  <c r="R160" i="99"/>
  <c r="AJ16" i="105" s="1"/>
  <c r="N16" i="104"/>
  <c r="AA16" i="104" s="1"/>
  <c r="M71" i="103"/>
  <c r="Z71" i="103" s="1"/>
  <c r="W16" i="105"/>
  <c r="P177" i="99"/>
  <c r="K66" i="103"/>
  <c r="X66" i="103" s="1"/>
  <c r="U108" i="105"/>
  <c r="L108" i="104"/>
  <c r="Y108" i="104" s="1"/>
  <c r="J131" i="99"/>
  <c r="AB147" i="105" s="1"/>
  <c r="F147" i="104"/>
  <c r="E86" i="103"/>
  <c r="R86" i="103" s="1"/>
  <c r="O147" i="105"/>
  <c r="B77" i="104"/>
  <c r="O77" i="104" s="1"/>
  <c r="G164" i="99"/>
  <c r="R74" i="99"/>
  <c r="AJ128" i="105" s="1"/>
  <c r="M36" i="103"/>
  <c r="Z36" i="103" s="1"/>
  <c r="N128" i="104"/>
  <c r="AA128" i="104" s="1"/>
  <c r="W128" i="105"/>
  <c r="R163" i="99"/>
  <c r="AJ32" i="105" s="1"/>
  <c r="W32" i="105"/>
  <c r="N32" i="104"/>
  <c r="AA32" i="104" s="1"/>
  <c r="M54" i="103"/>
  <c r="Z54" i="103" s="1"/>
  <c r="B56" i="103"/>
  <c r="N56" i="103" s="1"/>
  <c r="W61" i="105"/>
  <c r="M46" i="103"/>
  <c r="Z46" i="103" s="1"/>
  <c r="W151" i="105"/>
  <c r="M42" i="99"/>
  <c r="I51" i="104"/>
  <c r="V51" i="104" s="1"/>
  <c r="H32" i="103"/>
  <c r="U32" i="103" s="1"/>
  <c r="R51" i="105"/>
  <c r="R85" i="99"/>
  <c r="AJ60" i="105" s="1"/>
  <c r="W60" i="105"/>
  <c r="N60" i="104"/>
  <c r="AA60" i="104" s="1"/>
  <c r="M73" i="103"/>
  <c r="Z73" i="103" s="1"/>
  <c r="P166" i="99"/>
  <c r="AH38" i="105" s="1"/>
  <c r="K57" i="103"/>
  <c r="X57" i="103" s="1"/>
  <c r="U38" i="105"/>
  <c r="L38" i="104"/>
  <c r="Y38" i="104" s="1"/>
  <c r="V67" i="105"/>
  <c r="M67" i="104"/>
  <c r="Z67" i="104" s="1"/>
  <c r="L33" i="103"/>
  <c r="Y33" i="103" s="1"/>
  <c r="M246" i="99"/>
  <c r="Q173" i="99"/>
  <c r="L63" i="103"/>
  <c r="Y63" i="103" s="1"/>
  <c r="V77" i="105"/>
  <c r="M77" i="104"/>
  <c r="Z77" i="104" s="1"/>
  <c r="H42" i="103"/>
  <c r="U42" i="103" s="1"/>
  <c r="I25" i="104"/>
  <c r="V25" i="104" s="1"/>
  <c r="M68" i="99"/>
  <c r="R25" i="105"/>
  <c r="I143" i="99"/>
  <c r="AA61" i="105" s="1"/>
  <c r="H143" i="99"/>
  <c r="D61" i="104"/>
  <c r="Q61" i="104" s="1"/>
  <c r="M61" i="105"/>
  <c r="C84" i="103"/>
  <c r="P84" i="103" s="1"/>
  <c r="Q69" i="99"/>
  <c r="V98" i="105"/>
  <c r="M98" i="104"/>
  <c r="Z98" i="104" s="1"/>
  <c r="L64" i="103"/>
  <c r="Y64" i="103" s="1"/>
  <c r="M151" i="104"/>
  <c r="Z151" i="104" s="1"/>
  <c r="L46" i="103"/>
  <c r="Y46" i="103" s="1"/>
  <c r="Q70" i="99"/>
  <c r="V151" i="105"/>
  <c r="K67" i="99"/>
  <c r="AC110" i="105" s="1"/>
  <c r="P110" i="105"/>
  <c r="F76" i="103"/>
  <c r="S76" i="103" s="1"/>
  <c r="G110" i="104"/>
  <c r="R147" i="99"/>
  <c r="AJ44" i="105" s="1"/>
  <c r="W44" i="105"/>
  <c r="N44" i="104"/>
  <c r="AA44" i="104" s="1"/>
  <c r="M83" i="103"/>
  <c r="Z83" i="103" s="1"/>
  <c r="G135" i="99"/>
  <c r="Y145" i="105" s="1"/>
  <c r="F135" i="99"/>
  <c r="K145" i="105"/>
  <c r="B69" i="103"/>
  <c r="N69" i="103" s="1"/>
  <c r="B145" i="104"/>
  <c r="O145" i="104" s="1"/>
  <c r="W64" i="105"/>
  <c r="M43" i="103"/>
  <c r="Z43" i="103" s="1"/>
  <c r="N64" i="104"/>
  <c r="AA64" i="104" s="1"/>
  <c r="R40" i="99"/>
  <c r="AJ64" i="105" s="1"/>
  <c r="J143" i="99"/>
  <c r="AB61" i="105" s="1"/>
  <c r="F61" i="104"/>
  <c r="O61" i="105"/>
  <c r="E84" i="103"/>
  <c r="R84" i="103" s="1"/>
  <c r="P172" i="99"/>
  <c r="U76" i="105"/>
  <c r="L76" i="104"/>
  <c r="Y76" i="104" s="1"/>
  <c r="K62" i="103"/>
  <c r="X62" i="103" s="1"/>
  <c r="BA65" i="105" a="1"/>
  <c r="BA65" i="105" s="1"/>
  <c r="DE126" i="105" a="1"/>
  <c r="DE126" i="105" s="1"/>
  <c r="CS68" i="105" a="1"/>
  <c r="CS68" i="105" s="1"/>
  <c r="CU54" i="105" a="1"/>
  <c r="CU54" i="105" s="1"/>
  <c r="CH54" i="105" a="1"/>
  <c r="CH54" i="105" s="1"/>
  <c r="CM11" i="105" a="1"/>
  <c r="CM11" i="105" s="1"/>
  <c r="CD148" i="105" a="1"/>
  <c r="CD148" i="105" s="1"/>
  <c r="DB148" i="105" a="1"/>
  <c r="DB148" i="105" s="1"/>
  <c r="AX68" i="105" a="1"/>
  <c r="AX68" i="105" s="1"/>
  <c r="A186" i="99" a="1"/>
  <c r="A186" i="99" s="1"/>
  <c r="BE68" i="105" a="1"/>
  <c r="BE68" i="105" s="1"/>
  <c r="A124" i="99" a="1"/>
  <c r="A124" i="99" s="1"/>
  <c r="A201" i="99" a="1"/>
  <c r="A201" i="99" s="1"/>
  <c r="A210" i="99" a="1"/>
  <c r="A210" i="99" s="1"/>
  <c r="A127" i="99" a="1"/>
  <c r="A127" i="99" s="1"/>
  <c r="A194" i="99" a="1"/>
  <c r="A194" i="99" s="1"/>
  <c r="A123" i="99" a="1"/>
  <c r="A123" i="99" s="1"/>
  <c r="DI113" i="105" a="1"/>
  <c r="DI113" i="105" s="1"/>
  <c r="A187" i="99" a="1"/>
  <c r="A187" i="99" s="1"/>
  <c r="A185" i="99" a="1"/>
  <c r="A185" i="99" s="1"/>
  <c r="H68" i="105"/>
  <c r="I68" i="105"/>
  <c r="A192" i="99" a="1"/>
  <c r="A192" i="99" s="1"/>
  <c r="BD114" i="105" a="1"/>
  <c r="BD114" i="105" s="1"/>
  <c r="CL114" i="105" a="1"/>
  <c r="CL114" i="105" s="1"/>
  <c r="A122" i="99" a="1"/>
  <c r="A122" i="99" s="1"/>
  <c r="BC58" i="105" a="1"/>
  <c r="BC58" i="105" s="1"/>
  <c r="DI148" i="105" a="1"/>
  <c r="DI148" i="105" s="1"/>
  <c r="A191" i="99" a="1"/>
  <c r="A191" i="99" s="1"/>
  <c r="A199" i="99" a="1"/>
  <c r="A199" i="99" s="1"/>
  <c r="CH148" i="105" a="1"/>
  <c r="CH148" i="105" s="1"/>
  <c r="CF148" i="105" a="1"/>
  <c r="CF148" i="105" s="1"/>
  <c r="AH74" i="105"/>
  <c r="A195" i="99" a="1"/>
  <c r="A195" i="99" s="1"/>
  <c r="BE5" i="105" a="1"/>
  <c r="BE5" i="105" s="1"/>
  <c r="CS126" i="105" a="1"/>
  <c r="CS126" i="105" s="1"/>
  <c r="CW124" i="94"/>
  <c r="P124" i="86"/>
  <c r="CX125" i="94"/>
  <c r="V125" i="86"/>
  <c r="CX124" i="94"/>
  <c r="S124" i="86"/>
  <c r="CY125" i="94"/>
  <c r="Y125" i="86"/>
  <c r="CY124" i="94"/>
  <c r="X124" i="86"/>
  <c r="CA11" i="105" a="1"/>
  <c r="CA11" i="105" s="1"/>
  <c r="CF11" i="105" a="1"/>
  <c r="CF11" i="105" s="1"/>
  <c r="CA114" i="105" a="1"/>
  <c r="CA114" i="105" s="1"/>
  <c r="CE114" i="105" a="1"/>
  <c r="CE114" i="105" s="1"/>
  <c r="AY114" i="105" a="1"/>
  <c r="AY114" i="105" s="1"/>
  <c r="BH11" i="94"/>
  <c r="C11" i="86" s="1"/>
  <c r="AE11" i="86" s="1"/>
  <c r="BH13" i="94"/>
  <c r="C13" i="86" s="1"/>
  <c r="AE13" i="86" s="1"/>
  <c r="BH48" i="94"/>
  <c r="C48" i="86" s="1"/>
  <c r="AE48" i="86" s="1"/>
  <c r="BH109" i="94"/>
  <c r="C109" i="86" s="1"/>
  <c r="AE109" i="86" s="1"/>
  <c r="BH96" i="94"/>
  <c r="C96" i="86" s="1"/>
  <c r="AE96" i="86" s="1"/>
  <c r="BH98" i="94"/>
  <c r="C98" i="86" s="1"/>
  <c r="AE98" i="86" s="1"/>
  <c r="BH91" i="94"/>
  <c r="C91" i="86" s="1"/>
  <c r="AE91" i="86" s="1"/>
  <c r="BH80" i="94"/>
  <c r="C80" i="86" s="1"/>
  <c r="AE80" i="86" s="1"/>
  <c r="BH74" i="94"/>
  <c r="C74" i="86" s="1"/>
  <c r="AE74" i="86" s="1"/>
  <c r="BH132" i="94"/>
  <c r="C132" i="86" s="1"/>
  <c r="AE132" i="86" s="1"/>
  <c r="BH99" i="94"/>
  <c r="C99" i="86" s="1"/>
  <c r="AE99" i="86" s="1"/>
  <c r="BH88" i="94"/>
  <c r="C88" i="86" s="1"/>
  <c r="AE88" i="86" s="1"/>
  <c r="BH76" i="94"/>
  <c r="C76" i="86" s="1"/>
  <c r="AE76" i="86" s="1"/>
  <c r="BT15" i="94"/>
  <c r="O15" i="86" s="1"/>
  <c r="AQ15" i="86" s="1"/>
  <c r="BJ5" i="94"/>
  <c r="E5" i="86" s="1"/>
  <c r="AG5" i="86" s="1"/>
  <c r="DA8" i="94"/>
  <c r="BL136" i="94"/>
  <c r="G136" i="86" s="1"/>
  <c r="AI136" i="86" s="1"/>
  <c r="BS15" i="94"/>
  <c r="N15" i="86" s="1"/>
  <c r="AP15" i="86" s="1"/>
  <c r="BI9" i="94"/>
  <c r="D9" i="86" s="1"/>
  <c r="AF9" i="86" s="1"/>
  <c r="BL3" i="94"/>
  <c r="G3" i="86" s="1"/>
  <c r="AI3" i="86" s="1"/>
  <c r="BH14" i="94"/>
  <c r="C14" i="86" s="1"/>
  <c r="AE14" i="86" s="1"/>
  <c r="BG18" i="94"/>
  <c r="B18" i="86" s="1"/>
  <c r="AD18" i="86" s="1"/>
  <c r="BG7" i="94"/>
  <c r="B7" i="86" s="1"/>
  <c r="AD7" i="86" s="1"/>
  <c r="BT12" i="94"/>
  <c r="O12" i="86" s="1"/>
  <c r="AQ12" i="86" s="1"/>
  <c r="BO14" i="94"/>
  <c r="J14" i="86" s="1"/>
  <c r="AL14" i="86" s="1"/>
  <c r="BN17" i="94"/>
  <c r="I17" i="86" s="1"/>
  <c r="AK17" i="86" s="1"/>
  <c r="BH19" i="94"/>
  <c r="C19" i="86" s="1"/>
  <c r="AE19" i="86" s="1"/>
  <c r="BL35" i="94"/>
  <c r="G35" i="86" s="1"/>
  <c r="AI35" i="86" s="1"/>
  <c r="BJ19" i="94"/>
  <c r="E19" i="86" s="1"/>
  <c r="AG19" i="86" s="1"/>
  <c r="BP19" i="94"/>
  <c r="K19" i="86" s="1"/>
  <c r="AM19" i="86" s="1"/>
  <c r="BT21" i="94"/>
  <c r="O21" i="86" s="1"/>
  <c r="AQ21" i="86" s="1"/>
  <c r="BR45" i="94"/>
  <c r="M45" i="86" s="1"/>
  <c r="AO45" i="86" s="1"/>
  <c r="BO24" i="94"/>
  <c r="J24" i="86" s="1"/>
  <c r="AL24" i="86" s="1"/>
  <c r="BO37" i="94"/>
  <c r="J37" i="86" s="1"/>
  <c r="AL37" i="86" s="1"/>
  <c r="BL20" i="94"/>
  <c r="G20" i="86" s="1"/>
  <c r="AI20" i="86" s="1"/>
  <c r="BL33" i="94"/>
  <c r="G33" i="86" s="1"/>
  <c r="AI33" i="86" s="1"/>
  <c r="BO19" i="94"/>
  <c r="J19" i="86" s="1"/>
  <c r="AL19" i="86" s="1"/>
  <c r="BK46" i="94"/>
  <c r="F46" i="86" s="1"/>
  <c r="AH46" i="86" s="1"/>
  <c r="BS35" i="94"/>
  <c r="N35" i="86" s="1"/>
  <c r="AP35" i="86" s="1"/>
  <c r="BH53" i="94"/>
  <c r="C53" i="86" s="1"/>
  <c r="AE53" i="86" s="1"/>
  <c r="BK34" i="94"/>
  <c r="F34" i="86" s="1"/>
  <c r="AH34" i="86" s="1"/>
  <c r="BO45" i="94"/>
  <c r="J45" i="86" s="1"/>
  <c r="AL45" i="86" s="1"/>
  <c r="BR31" i="94"/>
  <c r="M31" i="86" s="1"/>
  <c r="AO31" i="86" s="1"/>
  <c r="BJ54" i="94"/>
  <c r="E54" i="86" s="1"/>
  <c r="AG54" i="86" s="1"/>
  <c r="BP61" i="94"/>
  <c r="K61" i="86" s="1"/>
  <c r="AM61" i="86" s="1"/>
  <c r="BI72" i="94"/>
  <c r="D72" i="86" s="1"/>
  <c r="AF72" i="86" s="1"/>
  <c r="BK60" i="94"/>
  <c r="F60" i="86" s="1"/>
  <c r="AH60" i="86" s="1"/>
  <c r="BN74" i="94"/>
  <c r="I74" i="86" s="1"/>
  <c r="AK74" i="86" s="1"/>
  <c r="BL39" i="94"/>
  <c r="G39" i="86" s="1"/>
  <c r="AI39" i="86" s="1"/>
  <c r="BQ56" i="94"/>
  <c r="L56" i="86" s="1"/>
  <c r="AN56" i="86" s="1"/>
  <c r="BR49" i="94"/>
  <c r="M49" i="86" s="1"/>
  <c r="AO49" i="86" s="1"/>
  <c r="BQ59" i="94"/>
  <c r="L59" i="86" s="1"/>
  <c r="AN59" i="86" s="1"/>
  <c r="CX63" i="94"/>
  <c r="DA63" i="94" s="1"/>
  <c r="BJ80" i="94"/>
  <c r="E80" i="86" s="1"/>
  <c r="AG80" i="86" s="1"/>
  <c r="BJ4" i="94"/>
  <c r="E4" i="86" s="1"/>
  <c r="AG4" i="86" s="1"/>
  <c r="DA4" i="94"/>
  <c r="BP8" i="94"/>
  <c r="K8" i="86" s="1"/>
  <c r="AM8" i="86" s="1"/>
  <c r="BP94" i="94"/>
  <c r="K94" i="86" s="1"/>
  <c r="AM94" i="86" s="1"/>
  <c r="BP70" i="94"/>
  <c r="K70" i="86" s="1"/>
  <c r="AM70" i="86" s="1"/>
  <c r="BP34" i="94"/>
  <c r="K34" i="86" s="1"/>
  <c r="AM34" i="86" s="1"/>
  <c r="BP89" i="94"/>
  <c r="K89" i="86" s="1"/>
  <c r="AM89" i="86" s="1"/>
  <c r="BP74" i="94"/>
  <c r="K74" i="86" s="1"/>
  <c r="AM74" i="86" s="1"/>
  <c r="BP80" i="94"/>
  <c r="K80" i="86" s="1"/>
  <c r="AM80" i="86" s="1"/>
  <c r="BP99" i="94"/>
  <c r="K99" i="86" s="1"/>
  <c r="AM99" i="86" s="1"/>
  <c r="BP109" i="94"/>
  <c r="K109" i="86" s="1"/>
  <c r="AM109" i="86" s="1"/>
  <c r="BP98" i="94"/>
  <c r="K98" i="86" s="1"/>
  <c r="AM98" i="86" s="1"/>
  <c r="BP84" i="94"/>
  <c r="K84" i="86" s="1"/>
  <c r="AM84" i="86" s="1"/>
  <c r="BP91" i="94"/>
  <c r="K91" i="86" s="1"/>
  <c r="AM91" i="86" s="1"/>
  <c r="BP69" i="94"/>
  <c r="K69" i="86" s="1"/>
  <c r="AM69" i="86" s="1"/>
  <c r="BP88" i="94"/>
  <c r="K88" i="86" s="1"/>
  <c r="AM88" i="86" s="1"/>
  <c r="BG13" i="94"/>
  <c r="B13" i="86" s="1"/>
  <c r="AD13" i="86" s="1"/>
  <c r="BG110" i="94"/>
  <c r="B110" i="86" s="1"/>
  <c r="AD110" i="86" s="1"/>
  <c r="BG98" i="94"/>
  <c r="B98" i="86" s="1"/>
  <c r="AD98" i="86" s="1"/>
  <c r="BG48" i="94"/>
  <c r="B48" i="86" s="1"/>
  <c r="AD48" i="86" s="1"/>
  <c r="BG87" i="94"/>
  <c r="B87" i="86" s="1"/>
  <c r="AD87" i="86" s="1"/>
  <c r="BG80" i="94"/>
  <c r="B80" i="86" s="1"/>
  <c r="AD80" i="86" s="1"/>
  <c r="BG77" i="94"/>
  <c r="B77" i="86" s="1"/>
  <c r="AD77" i="86" s="1"/>
  <c r="BG114" i="94"/>
  <c r="B114" i="86" s="1"/>
  <c r="AD114" i="86" s="1"/>
  <c r="BG70" i="94"/>
  <c r="B70" i="86" s="1"/>
  <c r="AD70" i="86" s="1"/>
  <c r="BK16" i="94"/>
  <c r="F16" i="86" s="1"/>
  <c r="AH16" i="86" s="1"/>
  <c r="BO18" i="94"/>
  <c r="J18" i="86" s="1"/>
  <c r="AL18" i="86" s="1"/>
  <c r="BP10" i="94"/>
  <c r="K10" i="86" s="1"/>
  <c r="AM10" i="86" s="1"/>
  <c r="BL2" i="94"/>
  <c r="G2" i="86" s="1"/>
  <c r="AI2" i="86" s="1"/>
  <c r="BG2" i="94"/>
  <c r="B2" i="86" s="1"/>
  <c r="BN15" i="94"/>
  <c r="I15" i="86" s="1"/>
  <c r="AK15" i="86" s="1"/>
  <c r="BS18" i="94"/>
  <c r="N18" i="86" s="1"/>
  <c r="AP18" i="86" s="1"/>
  <c r="BI8" i="94"/>
  <c r="D8" i="86" s="1"/>
  <c r="AF8" i="86" s="1"/>
  <c r="BI19" i="94"/>
  <c r="D19" i="86" s="1"/>
  <c r="AF19" i="86" s="1"/>
  <c r="BP26" i="94"/>
  <c r="K26" i="86" s="1"/>
  <c r="AM26" i="86" s="1"/>
  <c r="BM23" i="94"/>
  <c r="H23" i="86" s="1"/>
  <c r="AJ23" i="86" s="1"/>
  <c r="BO20" i="94"/>
  <c r="J20" i="86" s="1"/>
  <c r="AL20" i="86" s="1"/>
  <c r="BT35" i="94"/>
  <c r="O35" i="86" s="1"/>
  <c r="AQ35" i="86" s="1"/>
  <c r="BS20" i="94"/>
  <c r="N20" i="86" s="1"/>
  <c r="AP20" i="86" s="1"/>
  <c r="BQ36" i="94"/>
  <c r="L36" i="86" s="1"/>
  <c r="AN36" i="86" s="1"/>
  <c r="BR21" i="94"/>
  <c r="M21" i="86" s="1"/>
  <c r="AO21" i="86" s="1"/>
  <c r="BR36" i="94"/>
  <c r="M36" i="86" s="1"/>
  <c r="AO36" i="86" s="1"/>
  <c r="BM31" i="94"/>
  <c r="H31" i="86" s="1"/>
  <c r="AJ31" i="86" s="1"/>
  <c r="BI37" i="94"/>
  <c r="D37" i="86" s="1"/>
  <c r="AF37" i="86" s="1"/>
  <c r="BT20" i="94"/>
  <c r="O20" i="86" s="1"/>
  <c r="AQ20" i="86" s="1"/>
  <c r="BT33" i="94"/>
  <c r="O33" i="86" s="1"/>
  <c r="AQ33" i="86" s="1"/>
  <c r="BG47" i="94"/>
  <c r="B47" i="86" s="1"/>
  <c r="AD47" i="86" s="1"/>
  <c r="BO35" i="94"/>
  <c r="J35" i="86" s="1"/>
  <c r="AL35" i="86" s="1"/>
  <c r="BN23" i="94"/>
  <c r="I23" i="86" s="1"/>
  <c r="AK23" i="86" s="1"/>
  <c r="BI36" i="94"/>
  <c r="D36" i="86" s="1"/>
  <c r="AF36" i="86" s="1"/>
  <c r="BN55" i="94"/>
  <c r="I55" i="86" s="1"/>
  <c r="AK55" i="86" s="1"/>
  <c r="BI35" i="94"/>
  <c r="D35" i="86" s="1"/>
  <c r="AF35" i="86" s="1"/>
  <c r="DA46" i="94"/>
  <c r="BL32" i="94"/>
  <c r="G32" i="86" s="1"/>
  <c r="AI32" i="86" s="1"/>
  <c r="BL55" i="94"/>
  <c r="G55" i="86" s="1"/>
  <c r="AI55" i="86" s="1"/>
  <c r="BT62" i="94"/>
  <c r="O62" i="86" s="1"/>
  <c r="AQ62" i="86" s="1"/>
  <c r="BH45" i="94"/>
  <c r="C45" i="86" s="1"/>
  <c r="AE45" i="86" s="1"/>
  <c r="DA65" i="94"/>
  <c r="BI42" i="94"/>
  <c r="D42" i="86" s="1"/>
  <c r="AF42" i="86" s="1"/>
  <c r="BN49" i="94"/>
  <c r="I49" i="86" s="1"/>
  <c r="AK49" i="86" s="1"/>
  <c r="BO64" i="94"/>
  <c r="J64" i="86" s="1"/>
  <c r="AL64" i="86" s="1"/>
  <c r="DA150" i="94"/>
  <c r="BT4" i="94"/>
  <c r="O4" i="86" s="1"/>
  <c r="AQ4" i="86" s="1"/>
  <c r="BT8" i="94"/>
  <c r="O8" i="86" s="1"/>
  <c r="AQ8" i="86" s="1"/>
  <c r="BT26" i="94"/>
  <c r="O26" i="86" s="1"/>
  <c r="AQ26" i="86" s="1"/>
  <c r="BT56" i="94"/>
  <c r="O56" i="86" s="1"/>
  <c r="AQ56" i="86" s="1"/>
  <c r="BT45" i="94"/>
  <c r="O45" i="86" s="1"/>
  <c r="AQ45" i="86" s="1"/>
  <c r="BT46" i="94"/>
  <c r="O46" i="86" s="1"/>
  <c r="AQ46" i="86" s="1"/>
  <c r="BT50" i="94"/>
  <c r="O50" i="86" s="1"/>
  <c r="AQ50" i="86" s="1"/>
  <c r="BT66" i="94"/>
  <c r="O66" i="86" s="1"/>
  <c r="AQ66" i="86" s="1"/>
  <c r="BT69" i="94"/>
  <c r="O69" i="86" s="1"/>
  <c r="AQ69" i="86" s="1"/>
  <c r="BT70" i="94"/>
  <c r="O70" i="86" s="1"/>
  <c r="AQ70" i="86" s="1"/>
  <c r="BT88" i="94"/>
  <c r="O88" i="86" s="1"/>
  <c r="AQ88" i="86" s="1"/>
  <c r="BT91" i="94"/>
  <c r="O91" i="86" s="1"/>
  <c r="AQ91" i="86" s="1"/>
  <c r="BT80" i="94"/>
  <c r="O80" i="86" s="1"/>
  <c r="AQ80" i="86" s="1"/>
  <c r="BT81" i="94"/>
  <c r="O81" i="86" s="1"/>
  <c r="AQ81" i="86" s="1"/>
  <c r="BT94" i="94"/>
  <c r="O94" i="86" s="1"/>
  <c r="AQ94" i="86" s="1"/>
  <c r="BT75" i="94"/>
  <c r="O75" i="86" s="1"/>
  <c r="AQ75" i="86" s="1"/>
  <c r="BT103" i="94"/>
  <c r="O103" i="86" s="1"/>
  <c r="AQ103" i="86" s="1"/>
  <c r="BT117" i="94"/>
  <c r="O117" i="86" s="1"/>
  <c r="AQ117" i="86" s="1"/>
  <c r="BT122" i="94"/>
  <c r="O122" i="86" s="1"/>
  <c r="AQ122" i="86" s="1"/>
  <c r="BT145" i="94"/>
  <c r="O145" i="86" s="1"/>
  <c r="AQ145" i="86" s="1"/>
  <c r="BT126" i="94"/>
  <c r="O126" i="86" s="1"/>
  <c r="AQ126" i="86" s="1"/>
  <c r="BT134" i="94"/>
  <c r="O134" i="86" s="1"/>
  <c r="AQ134" i="86" s="1"/>
  <c r="BT76" i="94"/>
  <c r="O76" i="86" s="1"/>
  <c r="AQ76" i="86" s="1"/>
  <c r="BT87" i="94"/>
  <c r="O87" i="86" s="1"/>
  <c r="AQ87" i="86" s="1"/>
  <c r="BT64" i="94"/>
  <c r="O64" i="86" s="1"/>
  <c r="AQ64" i="86" s="1"/>
  <c r="BT34" i="94"/>
  <c r="O34" i="86" s="1"/>
  <c r="AQ34" i="86" s="1"/>
  <c r="BT28" i="94"/>
  <c r="O28" i="86" s="1"/>
  <c r="AQ28" i="86" s="1"/>
  <c r="BT137" i="94"/>
  <c r="O137" i="86" s="1"/>
  <c r="AQ137" i="86" s="1"/>
  <c r="BT131" i="94"/>
  <c r="O131" i="86" s="1"/>
  <c r="AQ131" i="86" s="1"/>
  <c r="BT147" i="94"/>
  <c r="O147" i="86" s="1"/>
  <c r="AQ147" i="86" s="1"/>
  <c r="BT127" i="94"/>
  <c r="O127" i="86" s="1"/>
  <c r="AQ127" i="86" s="1"/>
  <c r="BT121" i="94"/>
  <c r="O121" i="86" s="1"/>
  <c r="AQ121" i="86" s="1"/>
  <c r="BT98" i="94"/>
  <c r="O98" i="86" s="1"/>
  <c r="AQ98" i="86" s="1"/>
  <c r="BT48" i="94"/>
  <c r="O48" i="86" s="1"/>
  <c r="AQ48" i="86" s="1"/>
  <c r="BT60" i="94"/>
  <c r="O60" i="86" s="1"/>
  <c r="AQ60" i="86" s="1"/>
  <c r="BT31" i="94"/>
  <c r="O31" i="86" s="1"/>
  <c r="AQ31" i="86" s="1"/>
  <c r="BT9" i="94"/>
  <c r="O9" i="86" s="1"/>
  <c r="AQ9" i="86" s="1"/>
  <c r="BT97" i="94"/>
  <c r="O97" i="86" s="1"/>
  <c r="AQ97" i="86" s="1"/>
  <c r="BT47" i="94"/>
  <c r="O47" i="86" s="1"/>
  <c r="AQ47" i="86" s="1"/>
  <c r="BT133" i="94"/>
  <c r="O133" i="86" s="1"/>
  <c r="AQ133" i="86" s="1"/>
  <c r="BT148" i="94"/>
  <c r="O148" i="86" s="1"/>
  <c r="AQ148" i="86" s="1"/>
  <c r="BT108" i="94"/>
  <c r="O108" i="86" s="1"/>
  <c r="AQ108" i="86" s="1"/>
  <c r="BT136" i="94"/>
  <c r="O136" i="86" s="1"/>
  <c r="AQ136" i="86" s="1"/>
  <c r="BT125" i="94"/>
  <c r="O125" i="86" s="1"/>
  <c r="AQ125" i="86" s="1"/>
  <c r="BT129" i="94"/>
  <c r="O129" i="86" s="1"/>
  <c r="AQ129" i="86" s="1"/>
  <c r="BT139" i="94"/>
  <c r="O139" i="86" s="1"/>
  <c r="AQ139" i="86" s="1"/>
  <c r="BT119" i="94"/>
  <c r="O119" i="86" s="1"/>
  <c r="AQ119" i="86" s="1"/>
  <c r="BT124" i="94"/>
  <c r="O124" i="86" s="1"/>
  <c r="AQ124" i="86" s="1"/>
  <c r="BT114" i="94"/>
  <c r="O114" i="86" s="1"/>
  <c r="AQ114" i="86" s="1"/>
  <c r="BT86" i="94"/>
  <c r="O86" i="86" s="1"/>
  <c r="AQ86" i="86" s="1"/>
  <c r="BT95" i="94"/>
  <c r="O95" i="86" s="1"/>
  <c r="AQ95" i="86" s="1"/>
  <c r="BT109" i="94"/>
  <c r="O109" i="86" s="1"/>
  <c r="AQ109" i="86" s="1"/>
  <c r="BT96" i="94"/>
  <c r="O96" i="86" s="1"/>
  <c r="AQ96" i="86" s="1"/>
  <c r="BT78" i="94"/>
  <c r="O78" i="86" s="1"/>
  <c r="AQ78" i="86" s="1"/>
  <c r="BT140" i="94"/>
  <c r="O140" i="86" s="1"/>
  <c r="AQ140" i="86" s="1"/>
  <c r="BT107" i="94"/>
  <c r="O107" i="86" s="1"/>
  <c r="AQ107" i="86" s="1"/>
  <c r="BT118" i="94"/>
  <c r="O118" i="86" s="1"/>
  <c r="AQ118" i="86" s="1"/>
  <c r="BT77" i="94"/>
  <c r="O77" i="86" s="1"/>
  <c r="AQ77" i="86" s="1"/>
  <c r="BP2" i="94"/>
  <c r="K2" i="86" s="1"/>
  <c r="AM2" i="86" s="1"/>
  <c r="BT2" i="94"/>
  <c r="O2" i="86" s="1"/>
  <c r="AQ2" i="86" s="1"/>
  <c r="BS9" i="94"/>
  <c r="N9" i="86" s="1"/>
  <c r="AP9" i="86" s="1"/>
  <c r="BJ3" i="94"/>
  <c r="E3" i="86" s="1"/>
  <c r="AG3" i="86" s="1"/>
  <c r="BI16" i="94"/>
  <c r="D16" i="86" s="1"/>
  <c r="AF16" i="86" s="1"/>
  <c r="BH2" i="94"/>
  <c r="C2" i="86" s="1"/>
  <c r="AE2" i="86" s="1"/>
  <c r="BH9" i="94"/>
  <c r="C9" i="86" s="1"/>
  <c r="AE9" i="86" s="1"/>
  <c r="BJ14" i="94"/>
  <c r="E14" i="86" s="1"/>
  <c r="AG14" i="86" s="1"/>
  <c r="BL22" i="94"/>
  <c r="G22" i="86" s="1"/>
  <c r="AI22" i="86" s="1"/>
  <c r="BQ24" i="94"/>
  <c r="L24" i="86" s="1"/>
  <c r="AN24" i="86" s="1"/>
  <c r="BQ22" i="94"/>
  <c r="L22" i="86" s="1"/>
  <c r="AN22" i="86" s="1"/>
  <c r="BG36" i="94"/>
  <c r="B36" i="86" s="1"/>
  <c r="AD36" i="86" s="1"/>
  <c r="BG21" i="94"/>
  <c r="B21" i="86" s="1"/>
  <c r="AD21" i="86" s="1"/>
  <c r="BI20" i="94"/>
  <c r="D20" i="86" s="1"/>
  <c r="AF20" i="86" s="1"/>
  <c r="BM37" i="94"/>
  <c r="H37" i="86" s="1"/>
  <c r="AJ37" i="86" s="1"/>
  <c r="BT23" i="94"/>
  <c r="O23" i="86" s="1"/>
  <c r="AQ23" i="86" s="1"/>
  <c r="BK33" i="94"/>
  <c r="F33" i="86" s="1"/>
  <c r="AH33" i="86" s="1"/>
  <c r="BT49" i="94"/>
  <c r="O49" i="86" s="1"/>
  <c r="AQ49" i="86" s="1"/>
  <c r="BH21" i="94"/>
  <c r="C21" i="86" s="1"/>
  <c r="AE21" i="86" s="1"/>
  <c r="BL36" i="94"/>
  <c r="G36" i="86" s="1"/>
  <c r="AI36" i="86" s="1"/>
  <c r="BH26" i="94"/>
  <c r="C26" i="86" s="1"/>
  <c r="AE26" i="86" s="1"/>
  <c r="BN35" i="94"/>
  <c r="I35" i="86" s="1"/>
  <c r="AK35" i="86" s="1"/>
  <c r="BJ25" i="94"/>
  <c r="E25" i="86" s="1"/>
  <c r="AG25" i="86" s="1"/>
  <c r="BQ37" i="94"/>
  <c r="L37" i="86" s="1"/>
  <c r="AN37" i="86" s="1"/>
  <c r="BP56" i="94"/>
  <c r="K56" i="86" s="1"/>
  <c r="AM56" i="86" s="1"/>
  <c r="BN36" i="94"/>
  <c r="I36" i="86" s="1"/>
  <c r="AK36" i="86" s="1"/>
  <c r="BJ51" i="94"/>
  <c r="E51" i="86" s="1"/>
  <c r="AG51" i="86" s="1"/>
  <c r="BT37" i="94"/>
  <c r="O37" i="86" s="1"/>
  <c r="AQ37" i="86" s="1"/>
  <c r="BJ53" i="94"/>
  <c r="E53" i="86" s="1"/>
  <c r="AG53" i="86" s="1"/>
  <c r="BI57" i="94"/>
  <c r="D57" i="86" s="1"/>
  <c r="AF57" i="86" s="1"/>
  <c r="BS47" i="94"/>
  <c r="N47" i="86" s="1"/>
  <c r="AP47" i="86" s="1"/>
  <c r="BP45" i="94"/>
  <c r="K45" i="86" s="1"/>
  <c r="AM45" i="86" s="1"/>
  <c r="BI66" i="94"/>
  <c r="D66" i="86" s="1"/>
  <c r="AF66" i="86" s="1"/>
  <c r="BO44" i="94"/>
  <c r="J44" i="86" s="1"/>
  <c r="AL44" i="86" s="1"/>
  <c r="BP64" i="94"/>
  <c r="K64" i="86" s="1"/>
  <c r="AM64" i="86" s="1"/>
  <c r="BG74" i="94"/>
  <c r="B74" i="86" s="1"/>
  <c r="AD74" i="86" s="1"/>
  <c r="BG58" i="94"/>
  <c r="B58" i="86" s="1"/>
  <c r="AD58" i="86" s="1"/>
  <c r="BI53" i="94"/>
  <c r="D53" i="86" s="1"/>
  <c r="AF53" i="86" s="1"/>
  <c r="BI64" i="94"/>
  <c r="D64" i="86" s="1"/>
  <c r="AF64" i="86" s="1"/>
  <c r="BK69" i="94"/>
  <c r="F69" i="86" s="1"/>
  <c r="AH69" i="86" s="1"/>
  <c r="BH10" i="94"/>
  <c r="C10" i="86" s="1"/>
  <c r="AE10" i="86" s="1"/>
  <c r="BI12" i="94"/>
  <c r="D12" i="86" s="1"/>
  <c r="AF12" i="86" s="1"/>
  <c r="BK3" i="94"/>
  <c r="F3" i="86" s="1"/>
  <c r="AH3" i="86" s="1"/>
  <c r="BG10" i="94"/>
  <c r="B10" i="86" s="1"/>
  <c r="AD10" i="86" s="1"/>
  <c r="BG26" i="94"/>
  <c r="B26" i="86" s="1"/>
  <c r="AD26" i="86" s="1"/>
  <c r="BN31" i="94"/>
  <c r="I31" i="86" s="1"/>
  <c r="AK31" i="86" s="1"/>
  <c r="BL25" i="94"/>
  <c r="G25" i="86" s="1"/>
  <c r="AI25" i="86" s="1"/>
  <c r="BI27" i="94"/>
  <c r="D27" i="86" s="1"/>
  <c r="AF27" i="86" s="1"/>
  <c r="BM26" i="94"/>
  <c r="H26" i="86" s="1"/>
  <c r="AJ26" i="86" s="1"/>
  <c r="BO36" i="94"/>
  <c r="J36" i="86" s="1"/>
  <c r="AL36" i="86" s="1"/>
  <c r="BQ21" i="94"/>
  <c r="L21" i="86" s="1"/>
  <c r="AN21" i="86" s="1"/>
  <c r="BT38" i="94"/>
  <c r="O38" i="86" s="1"/>
  <c r="AQ38" i="86" s="1"/>
  <c r="BO26" i="94"/>
  <c r="J26" i="86" s="1"/>
  <c r="AL26" i="86" s="1"/>
  <c r="BO52" i="94"/>
  <c r="J52" i="86" s="1"/>
  <c r="AL52" i="86" s="1"/>
  <c r="BS33" i="94"/>
  <c r="N33" i="86" s="1"/>
  <c r="AP33" i="86" s="1"/>
  <c r="BG50" i="94"/>
  <c r="B50" i="86" s="1"/>
  <c r="AD50" i="86" s="1"/>
  <c r="BI23" i="94"/>
  <c r="D23" i="86" s="1"/>
  <c r="AF23" i="86" s="1"/>
  <c r="BP37" i="94"/>
  <c r="K37" i="86" s="1"/>
  <c r="AM37" i="86" s="1"/>
  <c r="BP48" i="94"/>
  <c r="K48" i="86" s="1"/>
  <c r="AM48" i="86" s="1"/>
  <c r="BH58" i="94"/>
  <c r="C58" i="86" s="1"/>
  <c r="AE58" i="86" s="1"/>
  <c r="BR25" i="94"/>
  <c r="M25" i="86" s="1"/>
  <c r="AO25" i="86" s="1"/>
  <c r="BH40" i="94"/>
  <c r="C40" i="86" s="1"/>
  <c r="AE40" i="86" s="1"/>
  <c r="BO23" i="94"/>
  <c r="J23" i="86" s="1"/>
  <c r="AL23" i="86" s="1"/>
  <c r="BJ38" i="94"/>
  <c r="E38" i="86" s="1"/>
  <c r="AG38" i="86" s="1"/>
  <c r="BL52" i="94"/>
  <c r="G52" i="86" s="1"/>
  <c r="AI52" i="86" s="1"/>
  <c r="BS38" i="94"/>
  <c r="N38" i="86" s="1"/>
  <c r="AP38" i="86" s="1"/>
  <c r="BR56" i="94"/>
  <c r="M56" i="86" s="1"/>
  <c r="AO56" i="86" s="1"/>
  <c r="BI54" i="94"/>
  <c r="D54" i="86" s="1"/>
  <c r="AF54" i="86" s="1"/>
  <c r="BQ57" i="94"/>
  <c r="L57" i="86" s="1"/>
  <c r="AN57" i="86" s="1"/>
  <c r="BR48" i="94"/>
  <c r="M48" i="86" s="1"/>
  <c r="AO48" i="86" s="1"/>
  <c r="BH69" i="94"/>
  <c r="C69" i="86" s="1"/>
  <c r="AE69" i="86" s="1"/>
  <c r="BM47" i="94"/>
  <c r="H47" i="86" s="1"/>
  <c r="AJ47" i="86" s="1"/>
  <c r="BO50" i="94"/>
  <c r="J50" i="86" s="1"/>
  <c r="AL50" i="86" s="1"/>
  <c r="BO61" i="94"/>
  <c r="J61" i="86" s="1"/>
  <c r="AL61" i="86" s="1"/>
  <c r="BK75" i="94"/>
  <c r="F75" i="86" s="1"/>
  <c r="AH75" i="86" s="1"/>
  <c r="DA71" i="94"/>
  <c r="BT53" i="94"/>
  <c r="O53" i="86" s="1"/>
  <c r="AQ53" i="86" s="1"/>
  <c r="BK70" i="94"/>
  <c r="F70" i="86" s="1"/>
  <c r="AH70" i="86" s="1"/>
  <c r="BL7" i="94"/>
  <c r="G7" i="86" s="1"/>
  <c r="AI7" i="86" s="1"/>
  <c r="BL9" i="94"/>
  <c r="G9" i="86" s="1"/>
  <c r="AI9" i="86" s="1"/>
  <c r="BL41" i="94"/>
  <c r="G41" i="86" s="1"/>
  <c r="AI41" i="86" s="1"/>
  <c r="BL46" i="94"/>
  <c r="G46" i="86" s="1"/>
  <c r="AI46" i="86" s="1"/>
  <c r="BL98" i="94"/>
  <c r="G98" i="86" s="1"/>
  <c r="AI98" i="86" s="1"/>
  <c r="BL117" i="94"/>
  <c r="G117" i="86" s="1"/>
  <c r="AI117" i="86" s="1"/>
  <c r="BL97" i="94"/>
  <c r="G97" i="86" s="1"/>
  <c r="AI97" i="86" s="1"/>
  <c r="BL105" i="94"/>
  <c r="G105" i="86" s="1"/>
  <c r="AI105" i="86" s="1"/>
  <c r="BL116" i="94"/>
  <c r="G116" i="86" s="1"/>
  <c r="AI116" i="86" s="1"/>
  <c r="BL80" i="94"/>
  <c r="G80" i="86" s="1"/>
  <c r="AI80" i="86" s="1"/>
  <c r="BL95" i="94"/>
  <c r="G95" i="86" s="1"/>
  <c r="AI95" i="86" s="1"/>
  <c r="BL72" i="94"/>
  <c r="G72" i="86" s="1"/>
  <c r="AI72" i="86" s="1"/>
  <c r="BL69" i="94"/>
  <c r="G69" i="86" s="1"/>
  <c r="AI69" i="86" s="1"/>
  <c r="BL118" i="94"/>
  <c r="G118" i="86" s="1"/>
  <c r="AI118" i="86" s="1"/>
  <c r="BL101" i="94"/>
  <c r="G101" i="86" s="1"/>
  <c r="AI101" i="86" s="1"/>
  <c r="BL86" i="94"/>
  <c r="G86" i="86" s="1"/>
  <c r="AI86" i="86" s="1"/>
  <c r="BL92" i="94"/>
  <c r="G92" i="86" s="1"/>
  <c r="AI92" i="86" s="1"/>
  <c r="BL71" i="94"/>
  <c r="G71" i="86" s="1"/>
  <c r="AI71" i="86" s="1"/>
  <c r="BL87" i="94"/>
  <c r="G87" i="86" s="1"/>
  <c r="AI87" i="86" s="1"/>
  <c r="BL70" i="94"/>
  <c r="G70" i="86" s="1"/>
  <c r="AI70" i="86" s="1"/>
  <c r="BH15" i="94"/>
  <c r="C15" i="86" s="1"/>
  <c r="AE15" i="86" s="1"/>
  <c r="BN26" i="94"/>
  <c r="I26" i="86" s="1"/>
  <c r="AK26" i="86" s="1"/>
  <c r="BN52" i="94"/>
  <c r="I52" i="86" s="1"/>
  <c r="AK52" i="86" s="1"/>
  <c r="BL31" i="94"/>
  <c r="G31" i="86" s="1"/>
  <c r="AI31" i="86" s="1"/>
  <c r="BM41" i="94"/>
  <c r="H41" i="86" s="1"/>
  <c r="AJ41" i="86" s="1"/>
  <c r="BR26" i="94"/>
  <c r="M26" i="86" s="1"/>
  <c r="AO26" i="86" s="1"/>
  <c r="BL38" i="94"/>
  <c r="G38" i="86" s="1"/>
  <c r="AI38" i="86" s="1"/>
  <c r="BK49" i="94"/>
  <c r="F49" i="86" s="1"/>
  <c r="AH49" i="86" s="1"/>
  <c r="DA38" i="94"/>
  <c r="BG53" i="94"/>
  <c r="B53" i="86" s="1"/>
  <c r="AD53" i="86" s="1"/>
  <c r="BK59" i="94"/>
  <c r="F59" i="86" s="1"/>
  <c r="AH59" i="86" s="1"/>
  <c r="BG29" i="94"/>
  <c r="B29" i="86" s="1"/>
  <c r="AD29" i="86" s="1"/>
  <c r="BP40" i="94"/>
  <c r="K40" i="86" s="1"/>
  <c r="AM40" i="86" s="1"/>
  <c r="BS25" i="94"/>
  <c r="N25" i="86" s="1"/>
  <c r="AP25" i="86" s="1"/>
  <c r="BR54" i="94"/>
  <c r="M54" i="86" s="1"/>
  <c r="AO54" i="86" s="1"/>
  <c r="BO60" i="94"/>
  <c r="J60" i="86" s="1"/>
  <c r="AL60" i="86" s="1"/>
  <c r="BH44" i="94"/>
  <c r="C44" i="86" s="1"/>
  <c r="AE44" i="86" s="1"/>
  <c r="BO57" i="94"/>
  <c r="J57" i="86" s="1"/>
  <c r="AL57" i="86" s="1"/>
  <c r="BO56" i="94"/>
  <c r="J56" i="86" s="1"/>
  <c r="AL56" i="86" s="1"/>
  <c r="BR69" i="94"/>
  <c r="M69" i="86" s="1"/>
  <c r="AO69" i="86" s="1"/>
  <c r="BT57" i="94"/>
  <c r="O57" i="86" s="1"/>
  <c r="AQ57" i="86" s="1"/>
  <c r="BS70" i="94"/>
  <c r="N70" i="86" s="1"/>
  <c r="AP70" i="86" s="1"/>
  <c r="BJ55" i="94"/>
  <c r="E55" i="86" s="1"/>
  <c r="AG55" i="86" s="1"/>
  <c r="BS75" i="94"/>
  <c r="N75" i="86" s="1"/>
  <c r="AP75" i="86" s="1"/>
  <c r="BP54" i="94"/>
  <c r="K54" i="86" s="1"/>
  <c r="AM54" i="86" s="1"/>
  <c r="BO10" i="94"/>
  <c r="J10" i="86" s="1"/>
  <c r="AL10" i="86" s="1"/>
  <c r="BP147" i="94"/>
  <c r="K147" i="86" s="1"/>
  <c r="AM147" i="86" s="1"/>
  <c r="BJ12" i="94"/>
  <c r="E12" i="86" s="1"/>
  <c r="AG12" i="86" s="1"/>
  <c r="BM15" i="94"/>
  <c r="H15" i="86" s="1"/>
  <c r="AJ15" i="86" s="1"/>
  <c r="BM55" i="94"/>
  <c r="H55" i="86" s="1"/>
  <c r="AJ55" i="86" s="1"/>
  <c r="BG44" i="94"/>
  <c r="B44" i="86" s="1"/>
  <c r="AD44" i="86" s="1"/>
  <c r="BM43" i="94"/>
  <c r="H43" i="86" s="1"/>
  <c r="AJ43" i="86" s="1"/>
  <c r="BL73" i="94"/>
  <c r="G73" i="86" s="1"/>
  <c r="AI73" i="86" s="1"/>
  <c r="BS91" i="94"/>
  <c r="N91" i="86" s="1"/>
  <c r="AP91" i="86" s="1"/>
  <c r="BJ7" i="94"/>
  <c r="E7" i="86" s="1"/>
  <c r="AG7" i="86" s="1"/>
  <c r="BO117" i="94"/>
  <c r="J117" i="86" s="1"/>
  <c r="AL117" i="86" s="1"/>
  <c r="BI4" i="94"/>
  <c r="D4" i="86" s="1"/>
  <c r="AF4" i="86" s="1"/>
  <c r="BI3" i="94"/>
  <c r="D3" i="86" s="1"/>
  <c r="AF3" i="86" s="1"/>
  <c r="BI2" i="94"/>
  <c r="D2" i="86" s="1"/>
  <c r="AF2" i="86" s="1"/>
  <c r="BI15" i="94"/>
  <c r="D15" i="86" s="1"/>
  <c r="AF15" i="86" s="1"/>
  <c r="BI7" i="94"/>
  <c r="D7" i="86" s="1"/>
  <c r="AF7" i="86" s="1"/>
  <c r="BI25" i="94"/>
  <c r="D25" i="86" s="1"/>
  <c r="AF25" i="86" s="1"/>
  <c r="BI28" i="94"/>
  <c r="D28" i="86" s="1"/>
  <c r="AF28" i="86" s="1"/>
  <c r="BI26" i="94"/>
  <c r="D26" i="86" s="1"/>
  <c r="AF26" i="86" s="1"/>
  <c r="BI41" i="94"/>
  <c r="D41" i="86" s="1"/>
  <c r="AF41" i="86" s="1"/>
  <c r="BI44" i="94"/>
  <c r="D44" i="86" s="1"/>
  <c r="AF44" i="86" s="1"/>
  <c r="BI49" i="94"/>
  <c r="D49" i="86" s="1"/>
  <c r="AF49" i="86" s="1"/>
  <c r="BI46" i="94"/>
  <c r="D46" i="86" s="1"/>
  <c r="AF46" i="86" s="1"/>
  <c r="BI55" i="94"/>
  <c r="D55" i="86" s="1"/>
  <c r="AF55" i="86" s="1"/>
  <c r="BI39" i="94"/>
  <c r="D39" i="86" s="1"/>
  <c r="AF39" i="86" s="1"/>
  <c r="BI70" i="94"/>
  <c r="D70" i="86" s="1"/>
  <c r="AF70" i="86" s="1"/>
  <c r="BI73" i="94"/>
  <c r="D73" i="86" s="1"/>
  <c r="AF73" i="86" s="1"/>
  <c r="BI65" i="94"/>
  <c r="D65" i="86" s="1"/>
  <c r="AF65" i="86" s="1"/>
  <c r="BI60" i="94"/>
  <c r="D60" i="86" s="1"/>
  <c r="AF60" i="86" s="1"/>
  <c r="BI97" i="94"/>
  <c r="D97" i="86" s="1"/>
  <c r="AF97" i="86" s="1"/>
  <c r="BI79" i="94"/>
  <c r="D79" i="86" s="1"/>
  <c r="AF79" i="86" s="1"/>
  <c r="BI80" i="94"/>
  <c r="D80" i="86" s="1"/>
  <c r="AF80" i="86" s="1"/>
  <c r="BI89" i="94"/>
  <c r="D89" i="86" s="1"/>
  <c r="AF89" i="86" s="1"/>
  <c r="BI81" i="94"/>
  <c r="D81" i="86" s="1"/>
  <c r="AF81" i="86" s="1"/>
  <c r="BI92" i="94"/>
  <c r="D92" i="86" s="1"/>
  <c r="AF92" i="86" s="1"/>
  <c r="BI121" i="94"/>
  <c r="D121" i="86" s="1"/>
  <c r="AF121" i="86" s="1"/>
  <c r="BI110" i="94"/>
  <c r="D110" i="86" s="1"/>
  <c r="AF110" i="86" s="1"/>
  <c r="BI116" i="94"/>
  <c r="D116" i="86" s="1"/>
  <c r="AF116" i="86" s="1"/>
  <c r="BI103" i="94"/>
  <c r="D103" i="86" s="1"/>
  <c r="AF103" i="86" s="1"/>
  <c r="BI105" i="94"/>
  <c r="D105" i="86" s="1"/>
  <c r="AF105" i="86" s="1"/>
  <c r="BI144" i="94"/>
  <c r="D144" i="86" s="1"/>
  <c r="AF144" i="86" s="1"/>
  <c r="BI147" i="94"/>
  <c r="D147" i="86" s="1"/>
  <c r="AF147" i="86" s="1"/>
  <c r="BI133" i="94"/>
  <c r="D133" i="86" s="1"/>
  <c r="AF133" i="86" s="1"/>
  <c r="BI141" i="94"/>
  <c r="D141" i="86" s="1"/>
  <c r="AF141" i="86" s="1"/>
  <c r="BI148" i="94"/>
  <c r="D148" i="86" s="1"/>
  <c r="AF148" i="86" s="1"/>
  <c r="BI150" i="94"/>
  <c r="D150" i="86" s="1"/>
  <c r="AF150" i="86" s="1"/>
  <c r="BI136" i="94"/>
  <c r="D136" i="86" s="1"/>
  <c r="AF136" i="86" s="1"/>
  <c r="BI139" i="94"/>
  <c r="D139" i="86" s="1"/>
  <c r="AF139" i="86" s="1"/>
  <c r="BI138" i="94"/>
  <c r="D138" i="86" s="1"/>
  <c r="AF138" i="86" s="1"/>
  <c r="BI102" i="94"/>
  <c r="D102" i="86" s="1"/>
  <c r="AF102" i="86" s="1"/>
  <c r="BI123" i="94"/>
  <c r="D123" i="86" s="1"/>
  <c r="AF123" i="86" s="1"/>
  <c r="BI82" i="94"/>
  <c r="D82" i="86" s="1"/>
  <c r="AF82" i="86" s="1"/>
  <c r="BI52" i="94"/>
  <c r="D52" i="86" s="1"/>
  <c r="AF52" i="86" s="1"/>
  <c r="BI10" i="94"/>
  <c r="D10" i="86" s="1"/>
  <c r="AF10" i="86" s="1"/>
  <c r="BI31" i="94"/>
  <c r="D31" i="86" s="1"/>
  <c r="AF31" i="86" s="1"/>
  <c r="BI124" i="94"/>
  <c r="D124" i="86" s="1"/>
  <c r="AF124" i="86" s="1"/>
  <c r="BI109" i="94"/>
  <c r="D109" i="86" s="1"/>
  <c r="AF109" i="86" s="1"/>
  <c r="BI111" i="94"/>
  <c r="D111" i="86" s="1"/>
  <c r="AF111" i="86" s="1"/>
  <c r="BI51" i="94"/>
  <c r="D51" i="86" s="1"/>
  <c r="AF51" i="86" s="1"/>
  <c r="BI22" i="94"/>
  <c r="D22" i="86" s="1"/>
  <c r="AF22" i="86" s="1"/>
  <c r="BI59" i="94"/>
  <c r="D59" i="86" s="1"/>
  <c r="AF59" i="86" s="1"/>
  <c r="BI38" i="94"/>
  <c r="D38" i="86" s="1"/>
  <c r="AF38" i="86" s="1"/>
  <c r="BI129" i="94"/>
  <c r="D129" i="86" s="1"/>
  <c r="AF129" i="86" s="1"/>
  <c r="BI137" i="94"/>
  <c r="D137" i="86" s="1"/>
  <c r="AF137" i="86" s="1"/>
  <c r="BI131" i="94"/>
  <c r="D131" i="86" s="1"/>
  <c r="AF131" i="86" s="1"/>
  <c r="BI119" i="94"/>
  <c r="D119" i="86" s="1"/>
  <c r="AF119" i="86" s="1"/>
  <c r="BI145" i="94"/>
  <c r="D145" i="86" s="1"/>
  <c r="AF145" i="86" s="1"/>
  <c r="BI130" i="94"/>
  <c r="D130" i="86" s="1"/>
  <c r="AF130" i="86" s="1"/>
  <c r="BI91" i="94"/>
  <c r="D91" i="86" s="1"/>
  <c r="AF91" i="86" s="1"/>
  <c r="BI95" i="94"/>
  <c r="D95" i="86" s="1"/>
  <c r="AF95" i="86" s="1"/>
  <c r="BI93" i="94"/>
  <c r="D93" i="86" s="1"/>
  <c r="AF93" i="86" s="1"/>
  <c r="BI69" i="94"/>
  <c r="D69" i="86" s="1"/>
  <c r="AF69" i="86" s="1"/>
  <c r="BI63" i="94"/>
  <c r="D63" i="86" s="1"/>
  <c r="AF63" i="86" s="1"/>
  <c r="BI108" i="94"/>
  <c r="D108" i="86" s="1"/>
  <c r="AF108" i="86" s="1"/>
  <c r="BI94" i="94"/>
  <c r="D94" i="86" s="1"/>
  <c r="AF94" i="86" s="1"/>
  <c r="BI85" i="94"/>
  <c r="D85" i="86" s="1"/>
  <c r="AF85" i="86" s="1"/>
  <c r="BI88" i="94"/>
  <c r="D88" i="86" s="1"/>
  <c r="AF88" i="86" s="1"/>
  <c r="BI75" i="94"/>
  <c r="D75" i="86" s="1"/>
  <c r="AF75" i="86" s="1"/>
  <c r="BI149" i="94"/>
  <c r="D149" i="86" s="1"/>
  <c r="AF149" i="86" s="1"/>
  <c r="BI127" i="94"/>
  <c r="D127" i="86" s="1"/>
  <c r="AF127" i="86" s="1"/>
  <c r="BI84" i="94"/>
  <c r="D84" i="86" s="1"/>
  <c r="AF84" i="86" s="1"/>
  <c r="BI104" i="94"/>
  <c r="D104" i="86" s="1"/>
  <c r="AF104" i="86" s="1"/>
  <c r="BI87" i="94"/>
  <c r="D87" i="86" s="1"/>
  <c r="AF87" i="86" s="1"/>
  <c r="BI74" i="94"/>
  <c r="D74" i="86" s="1"/>
  <c r="AF74" i="86" s="1"/>
  <c r="BI76" i="94"/>
  <c r="D76" i="86" s="1"/>
  <c r="AF76" i="86" s="1"/>
  <c r="BI146" i="94"/>
  <c r="D146" i="86" s="1"/>
  <c r="AF146" i="86" s="1"/>
  <c r="BI106" i="94"/>
  <c r="D106" i="86" s="1"/>
  <c r="AF106" i="86" s="1"/>
  <c r="BI100" i="94"/>
  <c r="D100" i="86" s="1"/>
  <c r="AF100" i="86" s="1"/>
  <c r="BI142" i="94"/>
  <c r="D142" i="86" s="1"/>
  <c r="AF142" i="86" s="1"/>
  <c r="BI101" i="94"/>
  <c r="D101" i="86" s="1"/>
  <c r="AF101" i="86" s="1"/>
  <c r="BI68" i="94"/>
  <c r="D68" i="86" s="1"/>
  <c r="AF68" i="86" s="1"/>
  <c r="BH7" i="94"/>
  <c r="C7" i="86" s="1"/>
  <c r="AE7" i="86" s="1"/>
  <c r="BN12" i="94"/>
  <c r="I12" i="86" s="1"/>
  <c r="AK12" i="86" s="1"/>
  <c r="BL14" i="94"/>
  <c r="G14" i="86" s="1"/>
  <c r="AI14" i="86" s="1"/>
  <c r="BI5" i="94"/>
  <c r="D5" i="86" s="1"/>
  <c r="AF5" i="86" s="1"/>
  <c r="BK2" i="94"/>
  <c r="F2" i="86" s="1"/>
  <c r="AH2" i="86" s="1"/>
  <c r="BI21" i="94"/>
  <c r="D21" i="86" s="1"/>
  <c r="AF21" i="86" s="1"/>
  <c r="BH24" i="94"/>
  <c r="C24" i="86" s="1"/>
  <c r="AE24" i="86" s="1"/>
  <c r="BM17" i="94"/>
  <c r="H17" i="86" s="1"/>
  <c r="AJ17" i="86" s="1"/>
  <c r="BJ39" i="94"/>
  <c r="E39" i="86" s="1"/>
  <c r="AG39" i="86" s="1"/>
  <c r="BJ9" i="94"/>
  <c r="E9" i="86" s="1"/>
  <c r="AG9" i="86" s="1"/>
  <c r="DA3" i="94"/>
  <c r="BL5" i="94"/>
  <c r="G5" i="86" s="1"/>
  <c r="AI5" i="86" s="1"/>
  <c r="BK10" i="94"/>
  <c r="F10" i="86" s="1"/>
  <c r="AH10" i="86" s="1"/>
  <c r="BP13" i="94"/>
  <c r="K13" i="86" s="1"/>
  <c r="AM13" i="86" s="1"/>
  <c r="BR12" i="94"/>
  <c r="M12" i="86" s="1"/>
  <c r="AO12" i="86" s="1"/>
  <c r="BJ16" i="94"/>
  <c r="E16" i="86" s="1"/>
  <c r="AG16" i="86" s="1"/>
  <c r="BK28" i="94"/>
  <c r="F28" i="86" s="1"/>
  <c r="AH28" i="86" s="1"/>
  <c r="BP24" i="94"/>
  <c r="K24" i="86" s="1"/>
  <c r="AM24" i="86" s="1"/>
  <c r="BI18" i="94"/>
  <c r="D18" i="86" s="1"/>
  <c r="AF18" i="86" s="1"/>
  <c r="BJ15" i="94"/>
  <c r="E15" i="86" s="1"/>
  <c r="AG15" i="86" s="1"/>
  <c r="BT54" i="94"/>
  <c r="O54" i="86" s="1"/>
  <c r="AQ54" i="86" s="1"/>
  <c r="BJ56" i="94"/>
  <c r="E56" i="86" s="1"/>
  <c r="AG56" i="86" s="1"/>
  <c r="BH50" i="94"/>
  <c r="C50" i="86" s="1"/>
  <c r="AE50" i="86" s="1"/>
  <c r="BK40" i="94"/>
  <c r="F40" i="86" s="1"/>
  <c r="AH40" i="86" s="1"/>
  <c r="BP31" i="94"/>
  <c r="K31" i="86" s="1"/>
  <c r="AM31" i="86" s="1"/>
  <c r="BM33" i="94"/>
  <c r="H33" i="86" s="1"/>
  <c r="AJ33" i="86" s="1"/>
  <c r="BK54" i="94"/>
  <c r="F54" i="86" s="1"/>
  <c r="AH54" i="86" s="1"/>
  <c r="BN50" i="94"/>
  <c r="I50" i="86" s="1"/>
  <c r="AK50" i="86" s="1"/>
  <c r="BH62" i="94"/>
  <c r="C62" i="86" s="1"/>
  <c r="AE62" i="86" s="1"/>
  <c r="BS4" i="94"/>
  <c r="N4" i="86" s="1"/>
  <c r="AP4" i="86" s="1"/>
  <c r="BS13" i="94"/>
  <c r="N13" i="86" s="1"/>
  <c r="AP13" i="86" s="1"/>
  <c r="BS21" i="94"/>
  <c r="N21" i="86" s="1"/>
  <c r="AP21" i="86" s="1"/>
  <c r="BS37" i="94"/>
  <c r="N37" i="86" s="1"/>
  <c r="AP37" i="86" s="1"/>
  <c r="BS26" i="94"/>
  <c r="N26" i="86" s="1"/>
  <c r="AP26" i="86" s="1"/>
  <c r="BS32" i="94"/>
  <c r="N32" i="86" s="1"/>
  <c r="AP32" i="86" s="1"/>
  <c r="BS45" i="94"/>
  <c r="N45" i="86" s="1"/>
  <c r="AP45" i="86" s="1"/>
  <c r="BS50" i="94"/>
  <c r="N50" i="86" s="1"/>
  <c r="AP50" i="86" s="1"/>
  <c r="BS52" i="94"/>
  <c r="N52" i="86" s="1"/>
  <c r="AP52" i="86" s="1"/>
  <c r="BS72" i="94"/>
  <c r="N72" i="86" s="1"/>
  <c r="AP72" i="86" s="1"/>
  <c r="BS66" i="94"/>
  <c r="N66" i="86" s="1"/>
  <c r="AP66" i="86" s="1"/>
  <c r="BS80" i="94"/>
  <c r="N80" i="86" s="1"/>
  <c r="AP80" i="86" s="1"/>
  <c r="BS86" i="94"/>
  <c r="N86" i="86" s="1"/>
  <c r="AP86" i="86" s="1"/>
  <c r="BS95" i="94"/>
  <c r="N95" i="86" s="1"/>
  <c r="AP95" i="86" s="1"/>
  <c r="BS82" i="94"/>
  <c r="N82" i="86" s="1"/>
  <c r="AP82" i="86" s="1"/>
  <c r="BS96" i="94"/>
  <c r="N96" i="86" s="1"/>
  <c r="AP96" i="86" s="1"/>
  <c r="BS114" i="94"/>
  <c r="N114" i="86" s="1"/>
  <c r="AP114" i="86" s="1"/>
  <c r="BS116" i="94"/>
  <c r="N116" i="86" s="1"/>
  <c r="AP116" i="86" s="1"/>
  <c r="BS103" i="94"/>
  <c r="N103" i="86" s="1"/>
  <c r="AP103" i="86" s="1"/>
  <c r="BS107" i="94"/>
  <c r="N107" i="86" s="1"/>
  <c r="AP107" i="86" s="1"/>
  <c r="BS117" i="94"/>
  <c r="N117" i="86" s="1"/>
  <c r="AP117" i="86" s="1"/>
  <c r="BS108" i="94"/>
  <c r="N108" i="86" s="1"/>
  <c r="AP108" i="86" s="1"/>
  <c r="BS124" i="94"/>
  <c r="N124" i="86" s="1"/>
  <c r="AP124" i="86" s="1"/>
  <c r="BS126" i="94"/>
  <c r="N126" i="86" s="1"/>
  <c r="AP126" i="86" s="1"/>
  <c r="BS143" i="94"/>
  <c r="N143" i="86" s="1"/>
  <c r="AP143" i="86" s="1"/>
  <c r="BS148" i="94"/>
  <c r="N148" i="86" s="1"/>
  <c r="AP148" i="86" s="1"/>
  <c r="BS122" i="94"/>
  <c r="N122" i="86" s="1"/>
  <c r="AP122" i="86" s="1"/>
  <c r="BS132" i="94"/>
  <c r="N132" i="86" s="1"/>
  <c r="AP132" i="86" s="1"/>
  <c r="BS137" i="94"/>
  <c r="N137" i="86" s="1"/>
  <c r="AP137" i="86" s="1"/>
  <c r="BS109" i="94"/>
  <c r="N109" i="86" s="1"/>
  <c r="AP109" i="86" s="1"/>
  <c r="BS98" i="94"/>
  <c r="N98" i="86" s="1"/>
  <c r="AP98" i="86" s="1"/>
  <c r="BS105" i="94"/>
  <c r="N105" i="86" s="1"/>
  <c r="AP105" i="86" s="1"/>
  <c r="BS69" i="94"/>
  <c r="N69" i="86" s="1"/>
  <c r="AP69" i="86" s="1"/>
  <c r="BS53" i="94"/>
  <c r="N53" i="86" s="1"/>
  <c r="AP53" i="86" s="1"/>
  <c r="BS36" i="94"/>
  <c r="N36" i="86" s="1"/>
  <c r="AP36" i="86" s="1"/>
  <c r="BS19" i="94"/>
  <c r="N19" i="86" s="1"/>
  <c r="AP19" i="86" s="1"/>
  <c r="BS150" i="94"/>
  <c r="N150" i="86" s="1"/>
  <c r="AP150" i="86" s="1"/>
  <c r="BS139" i="94"/>
  <c r="N139" i="86" s="1"/>
  <c r="AP139" i="86" s="1"/>
  <c r="BS81" i="94"/>
  <c r="N81" i="86" s="1"/>
  <c r="AP81" i="86" s="1"/>
  <c r="BS76" i="94"/>
  <c r="N76" i="86" s="1"/>
  <c r="AP76" i="86" s="1"/>
  <c r="BS63" i="94"/>
  <c r="N63" i="86" s="1"/>
  <c r="AP63" i="86" s="1"/>
  <c r="BS56" i="94"/>
  <c r="N56" i="86" s="1"/>
  <c r="AP56" i="86" s="1"/>
  <c r="BS49" i="94"/>
  <c r="N49" i="86" s="1"/>
  <c r="AP49" i="86" s="1"/>
  <c r="BS22" i="94"/>
  <c r="N22" i="86" s="1"/>
  <c r="AP22" i="86" s="1"/>
  <c r="BS10" i="94"/>
  <c r="N10" i="86" s="1"/>
  <c r="AP10" i="86" s="1"/>
  <c r="BS146" i="94"/>
  <c r="N146" i="86" s="1"/>
  <c r="AP146" i="86" s="1"/>
  <c r="BS147" i="94"/>
  <c r="N147" i="86" s="1"/>
  <c r="AP147" i="86" s="1"/>
  <c r="BS88" i="94"/>
  <c r="N88" i="86" s="1"/>
  <c r="AP88" i="86" s="1"/>
  <c r="BS77" i="94"/>
  <c r="N77" i="86" s="1"/>
  <c r="AP77" i="86" s="1"/>
  <c r="BS145" i="94"/>
  <c r="N145" i="86" s="1"/>
  <c r="AP145" i="86" s="1"/>
  <c r="BS118" i="94"/>
  <c r="N118" i="86" s="1"/>
  <c r="AP118" i="86" s="1"/>
  <c r="BS97" i="94"/>
  <c r="N97" i="86" s="1"/>
  <c r="AP97" i="86" s="1"/>
  <c r="BS144" i="94"/>
  <c r="N144" i="86" s="1"/>
  <c r="AP144" i="86" s="1"/>
  <c r="BS131" i="94"/>
  <c r="N131" i="86" s="1"/>
  <c r="AP131" i="86" s="1"/>
  <c r="BS129" i="94"/>
  <c r="N129" i="86" s="1"/>
  <c r="AP129" i="86" s="1"/>
  <c r="BS87" i="94"/>
  <c r="N87" i="86" s="1"/>
  <c r="AP87" i="86" s="1"/>
  <c r="BS127" i="94"/>
  <c r="N127" i="86" s="1"/>
  <c r="AP127" i="86" s="1"/>
  <c r="BS74" i="94"/>
  <c r="N74" i="86" s="1"/>
  <c r="AP74" i="86" s="1"/>
  <c r="BS64" i="94"/>
  <c r="N64" i="86" s="1"/>
  <c r="AP64" i="86" s="1"/>
  <c r="BS141" i="94"/>
  <c r="N141" i="86" s="1"/>
  <c r="AP141" i="86" s="1"/>
  <c r="BS89" i="94"/>
  <c r="N89" i="86" s="1"/>
  <c r="AP89" i="86" s="1"/>
  <c r="BS125" i="94"/>
  <c r="N125" i="86" s="1"/>
  <c r="AP125" i="86" s="1"/>
  <c r="BS99" i="94"/>
  <c r="N99" i="86" s="1"/>
  <c r="AP99" i="86" s="1"/>
  <c r="BR9" i="94"/>
  <c r="M9" i="86" s="1"/>
  <c r="AO9" i="86" s="1"/>
  <c r="BR19" i="94"/>
  <c r="M19" i="86" s="1"/>
  <c r="AO19" i="86" s="1"/>
  <c r="BR18" i="94"/>
  <c r="M18" i="86" s="1"/>
  <c r="AO18" i="86" s="1"/>
  <c r="BR34" i="94"/>
  <c r="M34" i="86" s="1"/>
  <c r="AO34" i="86" s="1"/>
  <c r="BR50" i="94"/>
  <c r="M50" i="86" s="1"/>
  <c r="AO50" i="86" s="1"/>
  <c r="BR52" i="94"/>
  <c r="M52" i="86" s="1"/>
  <c r="AO52" i="86" s="1"/>
  <c r="BR60" i="94"/>
  <c r="M60" i="86" s="1"/>
  <c r="AO60" i="86" s="1"/>
  <c r="BR73" i="94"/>
  <c r="M73" i="86" s="1"/>
  <c r="AO73" i="86" s="1"/>
  <c r="BR76" i="94"/>
  <c r="M76" i="86" s="1"/>
  <c r="AO76" i="86" s="1"/>
  <c r="BR98" i="94"/>
  <c r="M98" i="86" s="1"/>
  <c r="AO98" i="86" s="1"/>
  <c r="BR77" i="94"/>
  <c r="M77" i="86" s="1"/>
  <c r="AO77" i="86" s="1"/>
  <c r="BR85" i="94"/>
  <c r="M85" i="86" s="1"/>
  <c r="AO85" i="86" s="1"/>
  <c r="BR87" i="94"/>
  <c r="M87" i="86" s="1"/>
  <c r="AO87" i="86" s="1"/>
  <c r="BR103" i="94"/>
  <c r="M103" i="86" s="1"/>
  <c r="AO103" i="86" s="1"/>
  <c r="BR108" i="94"/>
  <c r="M108" i="86" s="1"/>
  <c r="AO108" i="86" s="1"/>
  <c r="BR147" i="94"/>
  <c r="M147" i="86" s="1"/>
  <c r="AO147" i="86" s="1"/>
  <c r="BR124" i="94"/>
  <c r="M124" i="86" s="1"/>
  <c r="AO124" i="86" s="1"/>
  <c r="BR134" i="94"/>
  <c r="M134" i="86" s="1"/>
  <c r="AO134" i="86" s="1"/>
  <c r="BR136" i="94"/>
  <c r="M136" i="86" s="1"/>
  <c r="AO136" i="86" s="1"/>
  <c r="BR127" i="94"/>
  <c r="M127" i="86" s="1"/>
  <c r="AO127" i="86" s="1"/>
  <c r="BR144" i="94"/>
  <c r="M144" i="86" s="1"/>
  <c r="AO144" i="86" s="1"/>
  <c r="BR149" i="94"/>
  <c r="M149" i="86" s="1"/>
  <c r="AO149" i="86" s="1"/>
  <c r="BR91" i="94"/>
  <c r="M91" i="86" s="1"/>
  <c r="AO91" i="86" s="1"/>
  <c r="BR81" i="94"/>
  <c r="M81" i="86" s="1"/>
  <c r="AO81" i="86" s="1"/>
  <c r="BR78" i="94"/>
  <c r="M78" i="86" s="1"/>
  <c r="AO78" i="86" s="1"/>
  <c r="BR57" i="94"/>
  <c r="M57" i="86" s="1"/>
  <c r="AO57" i="86" s="1"/>
  <c r="BR35" i="94"/>
  <c r="M35" i="86" s="1"/>
  <c r="AO35" i="86" s="1"/>
  <c r="BR23" i="94"/>
  <c r="M23" i="86" s="1"/>
  <c r="AO23" i="86" s="1"/>
  <c r="BR20" i="94"/>
  <c r="M20" i="86" s="1"/>
  <c r="AO20" i="86" s="1"/>
  <c r="BR88" i="94"/>
  <c r="M88" i="86" s="1"/>
  <c r="AO88" i="86" s="1"/>
  <c r="BR75" i="94"/>
  <c r="M75" i="86" s="1"/>
  <c r="AO75" i="86" s="1"/>
  <c r="BR99" i="94"/>
  <c r="M99" i="86" s="1"/>
  <c r="AO99" i="86" s="1"/>
  <c r="BR89" i="94"/>
  <c r="M89" i="86" s="1"/>
  <c r="AO89" i="86" s="1"/>
  <c r="BR53" i="94"/>
  <c r="M53" i="86" s="1"/>
  <c r="AO53" i="86" s="1"/>
  <c r="BR47" i="94"/>
  <c r="M47" i="86" s="1"/>
  <c r="AO47" i="86" s="1"/>
  <c r="BR22" i="94"/>
  <c r="M22" i="86" s="1"/>
  <c r="AO22" i="86" s="1"/>
  <c r="BR2" i="94"/>
  <c r="M2" i="86" s="1"/>
  <c r="AO2" i="86" s="1"/>
  <c r="BR70" i="94"/>
  <c r="M70" i="86" s="1"/>
  <c r="AO70" i="86" s="1"/>
  <c r="BR129" i="94"/>
  <c r="M129" i="86" s="1"/>
  <c r="AO129" i="86" s="1"/>
  <c r="BR125" i="94"/>
  <c r="M125" i="86" s="1"/>
  <c r="AO125" i="86" s="1"/>
  <c r="BR138" i="94"/>
  <c r="M138" i="86" s="1"/>
  <c r="AO138" i="86" s="1"/>
  <c r="BR94" i="94"/>
  <c r="M94" i="86" s="1"/>
  <c r="AO94" i="86" s="1"/>
  <c r="BR131" i="94"/>
  <c r="M131" i="86" s="1"/>
  <c r="AO131" i="86" s="1"/>
  <c r="BR148" i="94"/>
  <c r="M148" i="86" s="1"/>
  <c r="AO148" i="86" s="1"/>
  <c r="BR146" i="94"/>
  <c r="M146" i="86" s="1"/>
  <c r="AO146" i="86" s="1"/>
  <c r="BR114" i="94"/>
  <c r="M114" i="86" s="1"/>
  <c r="AO114" i="86" s="1"/>
  <c r="BR109" i="94"/>
  <c r="M109" i="86" s="1"/>
  <c r="AO109" i="86" s="1"/>
  <c r="BR145" i="94"/>
  <c r="M145" i="86" s="1"/>
  <c r="AO145" i="86" s="1"/>
  <c r="BR119" i="94"/>
  <c r="M119" i="86" s="1"/>
  <c r="AO119" i="86" s="1"/>
  <c r="BR142" i="94"/>
  <c r="M142" i="86" s="1"/>
  <c r="AO142" i="86" s="1"/>
  <c r="BR122" i="94"/>
  <c r="M122" i="86" s="1"/>
  <c r="AO122" i="86" s="1"/>
  <c r="BR96" i="94"/>
  <c r="M96" i="86" s="1"/>
  <c r="AO96" i="86" s="1"/>
  <c r="BR141" i="94"/>
  <c r="M141" i="86" s="1"/>
  <c r="AO141" i="86" s="1"/>
  <c r="BR139" i="94"/>
  <c r="M139" i="86" s="1"/>
  <c r="AO139" i="86" s="1"/>
  <c r="BR123" i="94"/>
  <c r="M123" i="86" s="1"/>
  <c r="AO123" i="86" s="1"/>
  <c r="BR107" i="94"/>
  <c r="M107" i="86" s="1"/>
  <c r="AO107" i="86" s="1"/>
  <c r="BR95" i="94"/>
  <c r="M95" i="86" s="1"/>
  <c r="AO95" i="86" s="1"/>
  <c r="BR97" i="94"/>
  <c r="M97" i="86" s="1"/>
  <c r="AO97" i="86" s="1"/>
  <c r="BR74" i="94"/>
  <c r="M74" i="86" s="1"/>
  <c r="AO74" i="86" s="1"/>
  <c r="BR86" i="94"/>
  <c r="M86" i="86" s="1"/>
  <c r="AO86" i="86" s="1"/>
  <c r="BQ14" i="94"/>
  <c r="L14" i="86" s="1"/>
  <c r="AN14" i="86" s="1"/>
  <c r="BQ4" i="94"/>
  <c r="L4" i="86" s="1"/>
  <c r="AN4" i="86" s="1"/>
  <c r="BQ3" i="94"/>
  <c r="L3" i="86" s="1"/>
  <c r="AN3" i="86" s="1"/>
  <c r="BQ2" i="94"/>
  <c r="L2" i="86" s="1"/>
  <c r="AN2" i="86" s="1"/>
  <c r="BQ15" i="94"/>
  <c r="L15" i="86" s="1"/>
  <c r="AN15" i="86" s="1"/>
  <c r="BQ18" i="94"/>
  <c r="L18" i="86" s="1"/>
  <c r="AN18" i="86" s="1"/>
  <c r="BQ7" i="94"/>
  <c r="L7" i="86" s="1"/>
  <c r="AN7" i="86" s="1"/>
  <c r="BQ23" i="94"/>
  <c r="L23" i="86" s="1"/>
  <c r="AN23" i="86" s="1"/>
  <c r="BQ25" i="94"/>
  <c r="L25" i="86" s="1"/>
  <c r="AN25" i="86" s="1"/>
  <c r="BQ28" i="94"/>
  <c r="L28" i="86" s="1"/>
  <c r="AN28" i="86" s="1"/>
  <c r="BQ26" i="94"/>
  <c r="L26" i="86" s="1"/>
  <c r="AN26" i="86" s="1"/>
  <c r="BQ20" i="94"/>
  <c r="L20" i="86" s="1"/>
  <c r="AN20" i="86" s="1"/>
  <c r="BQ31" i="94"/>
  <c r="L31" i="86" s="1"/>
  <c r="AN31" i="86" s="1"/>
  <c r="BQ52" i="94"/>
  <c r="L52" i="86" s="1"/>
  <c r="AN52" i="86" s="1"/>
  <c r="BQ53" i="94"/>
  <c r="L53" i="86" s="1"/>
  <c r="AN53" i="86" s="1"/>
  <c r="BQ69" i="94"/>
  <c r="L69" i="86" s="1"/>
  <c r="AN69" i="86" s="1"/>
  <c r="BQ60" i="94"/>
  <c r="L60" i="86" s="1"/>
  <c r="AN60" i="86" s="1"/>
  <c r="BQ70" i="94"/>
  <c r="L70" i="86" s="1"/>
  <c r="AN70" i="86" s="1"/>
  <c r="BQ74" i="94"/>
  <c r="L74" i="86" s="1"/>
  <c r="AN74" i="86" s="1"/>
  <c r="BQ95" i="94"/>
  <c r="L95" i="86" s="1"/>
  <c r="AN95" i="86" s="1"/>
  <c r="BQ82" i="94"/>
  <c r="L82" i="86" s="1"/>
  <c r="AN82" i="86" s="1"/>
  <c r="BQ90" i="94"/>
  <c r="L90" i="86" s="1"/>
  <c r="AN90" i="86" s="1"/>
  <c r="BQ88" i="94"/>
  <c r="L88" i="86" s="1"/>
  <c r="AN88" i="86" s="1"/>
  <c r="BQ97" i="94"/>
  <c r="L97" i="86" s="1"/>
  <c r="AN97" i="86" s="1"/>
  <c r="BQ103" i="94"/>
  <c r="L103" i="86" s="1"/>
  <c r="AN103" i="86" s="1"/>
  <c r="BQ105" i="94"/>
  <c r="L105" i="86" s="1"/>
  <c r="AN105" i="86" s="1"/>
  <c r="BQ118" i="94"/>
  <c r="L118" i="86" s="1"/>
  <c r="AN118" i="86" s="1"/>
  <c r="BQ121" i="94"/>
  <c r="L121" i="86" s="1"/>
  <c r="AN121" i="86" s="1"/>
  <c r="BQ124" i="94"/>
  <c r="L124" i="86" s="1"/>
  <c r="AN124" i="86" s="1"/>
  <c r="BQ131" i="94"/>
  <c r="L131" i="86" s="1"/>
  <c r="AN131" i="86" s="1"/>
  <c r="BQ139" i="94"/>
  <c r="L139" i="86" s="1"/>
  <c r="AN139" i="86" s="1"/>
  <c r="BQ126" i="94"/>
  <c r="L126" i="86" s="1"/>
  <c r="AN126" i="86" s="1"/>
  <c r="BQ133" i="94"/>
  <c r="L133" i="86" s="1"/>
  <c r="AN133" i="86" s="1"/>
  <c r="BQ141" i="94"/>
  <c r="L141" i="86" s="1"/>
  <c r="AN141" i="86" s="1"/>
  <c r="BQ150" i="94"/>
  <c r="L150" i="86" s="1"/>
  <c r="AN150" i="86" s="1"/>
  <c r="BQ129" i="94"/>
  <c r="L129" i="86" s="1"/>
  <c r="AN129" i="86" s="1"/>
  <c r="BQ142" i="94"/>
  <c r="L142" i="86" s="1"/>
  <c r="AN142" i="86" s="1"/>
  <c r="BQ144" i="94"/>
  <c r="L144" i="86" s="1"/>
  <c r="AN144" i="86" s="1"/>
  <c r="BQ147" i="94"/>
  <c r="L147" i="86" s="1"/>
  <c r="AN147" i="86" s="1"/>
  <c r="BQ109" i="94"/>
  <c r="L109" i="86" s="1"/>
  <c r="AN109" i="86" s="1"/>
  <c r="BQ138" i="94"/>
  <c r="L138" i="86" s="1"/>
  <c r="AN138" i="86" s="1"/>
  <c r="BQ108" i="94"/>
  <c r="L108" i="86" s="1"/>
  <c r="AN108" i="86" s="1"/>
  <c r="BQ81" i="94"/>
  <c r="L81" i="86" s="1"/>
  <c r="AN81" i="86" s="1"/>
  <c r="BQ49" i="94"/>
  <c r="L49" i="86" s="1"/>
  <c r="AN49" i="86" s="1"/>
  <c r="BQ51" i="94"/>
  <c r="L51" i="86" s="1"/>
  <c r="AN51" i="86" s="1"/>
  <c r="BQ77" i="94"/>
  <c r="L77" i="86" s="1"/>
  <c r="AN77" i="86" s="1"/>
  <c r="BQ80" i="94"/>
  <c r="L80" i="86" s="1"/>
  <c r="AN80" i="86" s="1"/>
  <c r="BQ38" i="94"/>
  <c r="L38" i="86" s="1"/>
  <c r="AN38" i="86" s="1"/>
  <c r="BQ33" i="94"/>
  <c r="L33" i="86" s="1"/>
  <c r="AN33" i="86" s="1"/>
  <c r="BQ127" i="94"/>
  <c r="L127" i="86" s="1"/>
  <c r="AN127" i="86" s="1"/>
  <c r="BQ107" i="94"/>
  <c r="L107" i="86" s="1"/>
  <c r="AN107" i="86" s="1"/>
  <c r="BQ54" i="94"/>
  <c r="L54" i="86" s="1"/>
  <c r="AN54" i="86" s="1"/>
  <c r="BQ35" i="94"/>
  <c r="L35" i="86" s="1"/>
  <c r="AN35" i="86" s="1"/>
  <c r="BQ146" i="94"/>
  <c r="L146" i="86" s="1"/>
  <c r="AN146" i="86" s="1"/>
  <c r="BQ111" i="94"/>
  <c r="L111" i="86" s="1"/>
  <c r="AN111" i="86" s="1"/>
  <c r="BQ75" i="94"/>
  <c r="L75" i="86" s="1"/>
  <c r="AN75" i="86" s="1"/>
  <c r="BQ83" i="94"/>
  <c r="L83" i="86" s="1"/>
  <c r="AN83" i="86" s="1"/>
  <c r="BQ143" i="94"/>
  <c r="L143" i="86" s="1"/>
  <c r="AN143" i="86" s="1"/>
  <c r="BQ136" i="94"/>
  <c r="L136" i="86" s="1"/>
  <c r="AN136" i="86" s="1"/>
  <c r="BQ149" i="94"/>
  <c r="L149" i="86" s="1"/>
  <c r="AN149" i="86" s="1"/>
  <c r="BQ148" i="94"/>
  <c r="L148" i="86" s="1"/>
  <c r="AN148" i="86" s="1"/>
  <c r="BQ120" i="94"/>
  <c r="L120" i="86" s="1"/>
  <c r="AN120" i="86" s="1"/>
  <c r="BQ135" i="94"/>
  <c r="L135" i="86" s="1"/>
  <c r="AN135" i="86" s="1"/>
  <c r="BQ84" i="94"/>
  <c r="L84" i="86" s="1"/>
  <c r="AN84" i="86" s="1"/>
  <c r="BQ104" i="94"/>
  <c r="L104" i="86" s="1"/>
  <c r="AN104" i="86" s="1"/>
  <c r="BQ89" i="94"/>
  <c r="L89" i="86" s="1"/>
  <c r="AN89" i="86" s="1"/>
  <c r="BQ94" i="94"/>
  <c r="L94" i="86" s="1"/>
  <c r="AN94" i="86" s="1"/>
  <c r="BQ76" i="94"/>
  <c r="L76" i="86" s="1"/>
  <c r="AN76" i="86" s="1"/>
  <c r="BQ145" i="94"/>
  <c r="L145" i="86" s="1"/>
  <c r="AN145" i="86" s="1"/>
  <c r="BQ119" i="94"/>
  <c r="L119" i="86" s="1"/>
  <c r="AN119" i="86" s="1"/>
  <c r="BQ116" i="94"/>
  <c r="L116" i="86" s="1"/>
  <c r="AN116" i="86" s="1"/>
  <c r="BQ91" i="94"/>
  <c r="L91" i="86" s="1"/>
  <c r="AN91" i="86" s="1"/>
  <c r="BQ87" i="94"/>
  <c r="L87" i="86" s="1"/>
  <c r="AN87" i="86" s="1"/>
  <c r="BQ72" i="94"/>
  <c r="L72" i="86" s="1"/>
  <c r="AN72" i="86" s="1"/>
  <c r="BQ123" i="94"/>
  <c r="L123" i="86" s="1"/>
  <c r="AN123" i="86" s="1"/>
  <c r="BQ86" i="94"/>
  <c r="L86" i="86" s="1"/>
  <c r="AN86" i="86" s="1"/>
  <c r="BN8" i="94"/>
  <c r="I8" i="86" s="1"/>
  <c r="AK8" i="86" s="1"/>
  <c r="BM16" i="94"/>
  <c r="H16" i="86" s="1"/>
  <c r="AJ16" i="86" s="1"/>
  <c r="BK6" i="94"/>
  <c r="F6" i="86" s="1"/>
  <c r="AH6" i="86" s="1"/>
  <c r="BT11" i="94"/>
  <c r="O11" i="86" s="1"/>
  <c r="AQ11" i="86" s="1"/>
  <c r="DA14" i="94"/>
  <c r="BR7" i="94"/>
  <c r="M7" i="86" s="1"/>
  <c r="AO7" i="86" s="1"/>
  <c r="BK14" i="94"/>
  <c r="F14" i="86" s="1"/>
  <c r="AH14" i="86" s="1"/>
  <c r="BJ6" i="94"/>
  <c r="E6" i="86" s="1"/>
  <c r="AG6" i="86" s="1"/>
  <c r="BJ18" i="94"/>
  <c r="E18" i="86" s="1"/>
  <c r="AG18" i="86" s="1"/>
  <c r="BJ10" i="94"/>
  <c r="E10" i="86" s="1"/>
  <c r="AG10" i="86" s="1"/>
  <c r="BJ31" i="94"/>
  <c r="E31" i="86" s="1"/>
  <c r="AG31" i="86" s="1"/>
  <c r="BJ21" i="94"/>
  <c r="E21" i="86" s="1"/>
  <c r="AG21" i="86" s="1"/>
  <c r="BJ34" i="94"/>
  <c r="E34" i="86" s="1"/>
  <c r="AG34" i="86" s="1"/>
  <c r="BJ23" i="94"/>
  <c r="E23" i="86" s="1"/>
  <c r="AG23" i="86" s="1"/>
  <c r="BJ28" i="94"/>
  <c r="E28" i="86" s="1"/>
  <c r="AG28" i="86" s="1"/>
  <c r="BJ26" i="94"/>
  <c r="E26" i="86" s="1"/>
  <c r="AG26" i="86" s="1"/>
  <c r="BJ27" i="94"/>
  <c r="E27" i="86" s="1"/>
  <c r="AG27" i="86" s="1"/>
  <c r="BJ52" i="94"/>
  <c r="E52" i="86" s="1"/>
  <c r="AG52" i="86" s="1"/>
  <c r="BJ41" i="94"/>
  <c r="E41" i="86" s="1"/>
  <c r="AG41" i="86" s="1"/>
  <c r="BJ49" i="94"/>
  <c r="E49" i="86" s="1"/>
  <c r="AG49" i="86" s="1"/>
  <c r="BJ73" i="94"/>
  <c r="E73" i="86" s="1"/>
  <c r="AG73" i="86" s="1"/>
  <c r="BJ63" i="94"/>
  <c r="E63" i="86" s="1"/>
  <c r="AG63" i="86" s="1"/>
  <c r="BJ74" i="94"/>
  <c r="E74" i="86" s="1"/>
  <c r="AG74" i="86" s="1"/>
  <c r="BJ65" i="94"/>
  <c r="E65" i="86" s="1"/>
  <c r="AG65" i="86" s="1"/>
  <c r="BJ68" i="94"/>
  <c r="E68" i="86" s="1"/>
  <c r="AG68" i="86" s="1"/>
  <c r="BJ60" i="94"/>
  <c r="E60" i="86" s="1"/>
  <c r="AG60" i="86" s="1"/>
  <c r="BJ69" i="94"/>
  <c r="E69" i="86" s="1"/>
  <c r="AG69" i="86" s="1"/>
  <c r="BJ77" i="94"/>
  <c r="E77" i="86" s="1"/>
  <c r="AG77" i="86" s="1"/>
  <c r="BJ87" i="94"/>
  <c r="E87" i="86" s="1"/>
  <c r="AG87" i="86" s="1"/>
  <c r="BJ98" i="94"/>
  <c r="E98" i="86" s="1"/>
  <c r="AG98" i="86" s="1"/>
  <c r="BJ84" i="94"/>
  <c r="E84" i="86" s="1"/>
  <c r="AG84" i="86" s="1"/>
  <c r="BJ85" i="94"/>
  <c r="E85" i="86" s="1"/>
  <c r="AG85" i="86" s="1"/>
  <c r="BJ95" i="94"/>
  <c r="E95" i="86" s="1"/>
  <c r="AG95" i="86" s="1"/>
  <c r="BJ108" i="94"/>
  <c r="E108" i="86" s="1"/>
  <c r="AG108" i="86" s="1"/>
  <c r="BJ106" i="94"/>
  <c r="E106" i="86" s="1"/>
  <c r="AG106" i="86" s="1"/>
  <c r="BJ114" i="94"/>
  <c r="E114" i="86" s="1"/>
  <c r="AG114" i="86" s="1"/>
  <c r="BJ144" i="94"/>
  <c r="E144" i="86" s="1"/>
  <c r="AG144" i="86" s="1"/>
  <c r="BJ145" i="94"/>
  <c r="E145" i="86" s="1"/>
  <c r="AG145" i="86" s="1"/>
  <c r="BJ121" i="94"/>
  <c r="E121" i="86" s="1"/>
  <c r="AG121" i="86" s="1"/>
  <c r="BJ122" i="94"/>
  <c r="E122" i="86" s="1"/>
  <c r="AG122" i="86" s="1"/>
  <c r="BJ147" i="94"/>
  <c r="E147" i="86" s="1"/>
  <c r="AG147" i="86" s="1"/>
  <c r="BJ131" i="94"/>
  <c r="E131" i="86" s="1"/>
  <c r="AG131" i="86" s="1"/>
  <c r="BJ139" i="94"/>
  <c r="E139" i="86" s="1"/>
  <c r="AG139" i="86" s="1"/>
  <c r="BJ136" i="94"/>
  <c r="E136" i="86" s="1"/>
  <c r="AG136" i="86" s="1"/>
  <c r="BJ119" i="94"/>
  <c r="E119" i="86" s="1"/>
  <c r="AG119" i="86" s="1"/>
  <c r="BJ102" i="94"/>
  <c r="E102" i="86" s="1"/>
  <c r="AG102" i="86" s="1"/>
  <c r="BJ96" i="94"/>
  <c r="E96" i="86" s="1"/>
  <c r="AG96" i="86" s="1"/>
  <c r="BJ97" i="94"/>
  <c r="E97" i="86" s="1"/>
  <c r="AG97" i="86" s="1"/>
  <c r="BJ86" i="94"/>
  <c r="E86" i="86" s="1"/>
  <c r="AG86" i="86" s="1"/>
  <c r="BJ46" i="94"/>
  <c r="E46" i="86" s="1"/>
  <c r="AG46" i="86" s="1"/>
  <c r="BJ2" i="94"/>
  <c r="E2" i="86" s="1"/>
  <c r="AG2" i="86" s="1"/>
  <c r="BJ66" i="94"/>
  <c r="E66" i="86" s="1"/>
  <c r="AG66" i="86" s="1"/>
  <c r="BJ32" i="94"/>
  <c r="E32" i="86" s="1"/>
  <c r="AG32" i="86" s="1"/>
  <c r="BJ138" i="94"/>
  <c r="E138" i="86" s="1"/>
  <c r="AG138" i="86" s="1"/>
  <c r="BJ149" i="94"/>
  <c r="E149" i="86" s="1"/>
  <c r="AG149" i="86" s="1"/>
  <c r="BJ105" i="94"/>
  <c r="E105" i="86" s="1"/>
  <c r="AG105" i="86" s="1"/>
  <c r="BJ78" i="94"/>
  <c r="E78" i="86" s="1"/>
  <c r="AG78" i="86" s="1"/>
  <c r="BJ57" i="94"/>
  <c r="E57" i="86" s="1"/>
  <c r="AG57" i="86" s="1"/>
  <c r="BJ35" i="94"/>
  <c r="E35" i="86" s="1"/>
  <c r="AG35" i="86" s="1"/>
  <c r="BJ43" i="94"/>
  <c r="E43" i="86" s="1"/>
  <c r="AG43" i="86" s="1"/>
  <c r="BJ20" i="94"/>
  <c r="E20" i="86" s="1"/>
  <c r="AG20" i="86" s="1"/>
  <c r="BJ76" i="94"/>
  <c r="E76" i="86" s="1"/>
  <c r="AG76" i="86" s="1"/>
  <c r="BJ79" i="94"/>
  <c r="E79" i="86" s="1"/>
  <c r="AG79" i="86" s="1"/>
  <c r="BJ70" i="94"/>
  <c r="E70" i="86" s="1"/>
  <c r="AG70" i="86" s="1"/>
  <c r="BJ22" i="94"/>
  <c r="E22" i="86" s="1"/>
  <c r="AG22" i="86" s="1"/>
  <c r="BJ110" i="94"/>
  <c r="E110" i="86" s="1"/>
  <c r="AG110" i="86" s="1"/>
  <c r="BJ99" i="94"/>
  <c r="E99" i="86" s="1"/>
  <c r="AG99" i="86" s="1"/>
  <c r="BJ92" i="94"/>
  <c r="E92" i="86" s="1"/>
  <c r="AG92" i="86" s="1"/>
  <c r="BJ89" i="94"/>
  <c r="E89" i="86" s="1"/>
  <c r="AG89" i="86" s="1"/>
  <c r="BJ44" i="94"/>
  <c r="E44" i="86" s="1"/>
  <c r="AG44" i="86" s="1"/>
  <c r="BJ146" i="94"/>
  <c r="E146" i="86" s="1"/>
  <c r="AG146" i="86" s="1"/>
  <c r="BJ127" i="94"/>
  <c r="E127" i="86" s="1"/>
  <c r="AG127" i="86" s="1"/>
  <c r="BJ100" i="94"/>
  <c r="E100" i="86" s="1"/>
  <c r="AG100" i="86" s="1"/>
  <c r="BJ75" i="94"/>
  <c r="E75" i="86" s="1"/>
  <c r="AG75" i="86" s="1"/>
  <c r="BJ150" i="94"/>
  <c r="E150" i="86" s="1"/>
  <c r="AG150" i="86" s="1"/>
  <c r="BJ103" i="94"/>
  <c r="E103" i="86" s="1"/>
  <c r="AG103" i="86" s="1"/>
  <c r="BJ133" i="94"/>
  <c r="E133" i="86" s="1"/>
  <c r="AG133" i="86" s="1"/>
  <c r="BJ104" i="94"/>
  <c r="E104" i="86" s="1"/>
  <c r="AG104" i="86" s="1"/>
  <c r="BJ93" i="94"/>
  <c r="E93" i="86" s="1"/>
  <c r="AG93" i="86" s="1"/>
  <c r="BJ82" i="94"/>
  <c r="E82" i="86" s="1"/>
  <c r="AG82" i="86" s="1"/>
  <c r="BJ129" i="94"/>
  <c r="E129" i="86" s="1"/>
  <c r="AG129" i="86" s="1"/>
  <c r="BJ142" i="94"/>
  <c r="E142" i="86" s="1"/>
  <c r="AG142" i="86" s="1"/>
  <c r="BJ130" i="94"/>
  <c r="E130" i="86" s="1"/>
  <c r="AG130" i="86" s="1"/>
  <c r="BJ111" i="94"/>
  <c r="E111" i="86" s="1"/>
  <c r="AG111" i="86" s="1"/>
  <c r="BJ137" i="94"/>
  <c r="E137" i="86" s="1"/>
  <c r="AG137" i="86" s="1"/>
  <c r="BJ109" i="94"/>
  <c r="E109" i="86" s="1"/>
  <c r="AG109" i="86" s="1"/>
  <c r="BJ125" i="94"/>
  <c r="E125" i="86" s="1"/>
  <c r="AG125" i="86" s="1"/>
  <c r="BJ116" i="94"/>
  <c r="E116" i="86" s="1"/>
  <c r="AG116" i="86" s="1"/>
  <c r="BJ107" i="94"/>
  <c r="E107" i="86" s="1"/>
  <c r="AG107" i="86" s="1"/>
  <c r="BS7" i="94"/>
  <c r="N7" i="86" s="1"/>
  <c r="AP7" i="86" s="1"/>
  <c r="BQ12" i="94"/>
  <c r="L12" i="86" s="1"/>
  <c r="AN12" i="86" s="1"/>
  <c r="BL10" i="94"/>
  <c r="G10" i="86" s="1"/>
  <c r="AI10" i="86" s="1"/>
  <c r="BP17" i="94"/>
  <c r="K17" i="86" s="1"/>
  <c r="AM17" i="86" s="1"/>
  <c r="BT22" i="94"/>
  <c r="O22" i="86" s="1"/>
  <c r="AQ22" i="86" s="1"/>
  <c r="BK25" i="94"/>
  <c r="F25" i="86" s="1"/>
  <c r="AH25" i="86" s="1"/>
  <c r="DA19" i="94"/>
  <c r="BQ29" i="94"/>
  <c r="L29" i="86" s="1"/>
  <c r="AN29" i="86" s="1"/>
  <c r="BT19" i="94"/>
  <c r="O19" i="86" s="1"/>
  <c r="AQ19" i="86" s="1"/>
  <c r="BI34" i="94"/>
  <c r="D34" i="86" s="1"/>
  <c r="AF34" i="86" s="1"/>
  <c r="BM38" i="94"/>
  <c r="H38" i="86" s="1"/>
  <c r="AJ38" i="86" s="1"/>
  <c r="BL18" i="94"/>
  <c r="G18" i="86" s="1"/>
  <c r="AI18" i="86" s="1"/>
  <c r="BM32" i="94"/>
  <c r="H32" i="86" s="1"/>
  <c r="AJ32" i="86" s="1"/>
  <c r="BH18" i="94"/>
  <c r="C18" i="86" s="1"/>
  <c r="AE18" i="86" s="1"/>
  <c r="BR33" i="94"/>
  <c r="M33" i="86" s="1"/>
  <c r="AO33" i="86" s="1"/>
  <c r="BI45" i="94"/>
  <c r="D45" i="86" s="1"/>
  <c r="AF45" i="86" s="1"/>
  <c r="BL54" i="94"/>
  <c r="G54" i="86" s="1"/>
  <c r="AI54" i="86" s="1"/>
  <c r="BH31" i="94"/>
  <c r="C31" i="86" s="1"/>
  <c r="AE31" i="86" s="1"/>
  <c r="DA41" i="94"/>
  <c r="BH35" i="94"/>
  <c r="C35" i="86" s="1"/>
  <c r="AE35" i="86" s="1"/>
  <c r="BN42" i="94"/>
  <c r="I42" i="86" s="1"/>
  <c r="AK42" i="86" s="1"/>
  <c r="BG34" i="94"/>
  <c r="B34" i="86" s="1"/>
  <c r="AD34" i="86" s="1"/>
  <c r="BQ40" i="94"/>
  <c r="L40" i="86" s="1"/>
  <c r="AN40" i="86" s="1"/>
  <c r="BL27" i="94"/>
  <c r="G27" i="86" s="1"/>
  <c r="AI27" i="86" s="1"/>
  <c r="BQ46" i="94"/>
  <c r="L46" i="86" s="1"/>
  <c r="AN46" i="86" s="1"/>
  <c r="BJ64" i="94"/>
  <c r="E64" i="86" s="1"/>
  <c r="AG64" i="86" s="1"/>
  <c r="BL45" i="94"/>
  <c r="G45" i="86" s="1"/>
  <c r="AI45" i="86" s="1"/>
  <c r="BH61" i="94"/>
  <c r="C61" i="86" s="1"/>
  <c r="AE61" i="86" s="1"/>
  <c r="BS54" i="94"/>
  <c r="N54" i="86" s="1"/>
  <c r="AP54" i="86" s="1"/>
  <c r="BJ72" i="94"/>
  <c r="E72" i="86" s="1"/>
  <c r="AG72" i="86" s="1"/>
  <c r="BG59" i="94"/>
  <c r="B59" i="86" s="1"/>
  <c r="AD59" i="86" s="1"/>
  <c r="BJ50" i="94"/>
  <c r="E50" i="86" s="1"/>
  <c r="AG50" i="86" s="1"/>
  <c r="BP59" i="94"/>
  <c r="K59" i="86" s="1"/>
  <c r="AM59" i="86" s="1"/>
  <c r="BJ42" i="94"/>
  <c r="E42" i="86" s="1"/>
  <c r="AG42" i="86" s="1"/>
  <c r="BG57" i="94"/>
  <c r="B57" i="86" s="1"/>
  <c r="AD57" i="86" s="1"/>
  <c r="BQ64" i="94"/>
  <c r="L64" i="86" s="1"/>
  <c r="AN64" i="86" s="1"/>
  <c r="BQ44" i="94"/>
  <c r="L44" i="86" s="1"/>
  <c r="AN44" i="86" s="1"/>
  <c r="BG61" i="94"/>
  <c r="B61" i="86" s="1"/>
  <c r="AD61" i="86" s="1"/>
  <c r="BL60" i="94"/>
  <c r="G60" i="86" s="1"/>
  <c r="AI60" i="86" s="1"/>
  <c r="BN129" i="94"/>
  <c r="I129" i="86" s="1"/>
  <c r="AK129" i="86" s="1"/>
  <c r="BT17" i="94"/>
  <c r="O17" i="86" s="1"/>
  <c r="AQ17" i="86" s="1"/>
  <c r="BO13" i="94"/>
  <c r="J13" i="86" s="1"/>
  <c r="AL13" i="86" s="1"/>
  <c r="BO84" i="94"/>
  <c r="J84" i="86" s="1"/>
  <c r="AL84" i="86" s="1"/>
  <c r="BO109" i="94"/>
  <c r="J109" i="86" s="1"/>
  <c r="AL109" i="86" s="1"/>
  <c r="BO125" i="94"/>
  <c r="J125" i="86" s="1"/>
  <c r="AL125" i="86" s="1"/>
  <c r="BO75" i="94"/>
  <c r="J75" i="86" s="1"/>
  <c r="AL75" i="86" s="1"/>
  <c r="BO80" i="94"/>
  <c r="J80" i="86" s="1"/>
  <c r="AL80" i="86" s="1"/>
  <c r="BO77" i="94"/>
  <c r="J77" i="86" s="1"/>
  <c r="AL77" i="86" s="1"/>
  <c r="BO69" i="94"/>
  <c r="J69" i="86" s="1"/>
  <c r="AL69" i="86" s="1"/>
  <c r="BO85" i="94"/>
  <c r="J85" i="86" s="1"/>
  <c r="AL85" i="86" s="1"/>
  <c r="BO81" i="94"/>
  <c r="J81" i="86" s="1"/>
  <c r="AL81" i="86" s="1"/>
  <c r="BO86" i="94"/>
  <c r="J86" i="86" s="1"/>
  <c r="AL86" i="86" s="1"/>
  <c r="BO78" i="94"/>
  <c r="J78" i="86" s="1"/>
  <c r="AL78" i="86" s="1"/>
  <c r="BS3" i="94"/>
  <c r="N3" i="86" s="1"/>
  <c r="AP3" i="86" s="1"/>
  <c r="BI17" i="94"/>
  <c r="D17" i="86" s="1"/>
  <c r="AF17" i="86" s="1"/>
  <c r="BR10" i="94"/>
  <c r="M10" i="86" s="1"/>
  <c r="AO10" i="86" s="1"/>
  <c r="BP9" i="94"/>
  <c r="K9" i="86" s="1"/>
  <c r="AM9" i="86" s="1"/>
  <c r="BS2" i="94"/>
  <c r="N2" i="86" s="1"/>
  <c r="AP2" i="86" s="1"/>
  <c r="BL16" i="94"/>
  <c r="G16" i="86" s="1"/>
  <c r="AI16" i="86" s="1"/>
  <c r="BS23" i="94"/>
  <c r="N23" i="86" s="1"/>
  <c r="AP23" i="86" s="1"/>
  <c r="BN41" i="94"/>
  <c r="I41" i="86" s="1"/>
  <c r="AK41" i="86" s="1"/>
  <c r="BK4" i="94"/>
  <c r="F4" i="86" s="1"/>
  <c r="AH4" i="86" s="1"/>
  <c r="BK31" i="94"/>
  <c r="F31" i="86" s="1"/>
  <c r="AH31" i="86" s="1"/>
  <c r="BK21" i="94"/>
  <c r="F21" i="86" s="1"/>
  <c r="AH21" i="86" s="1"/>
  <c r="BK37" i="94"/>
  <c r="F37" i="86" s="1"/>
  <c r="AH37" i="86" s="1"/>
  <c r="BK19" i="94"/>
  <c r="F19" i="86" s="1"/>
  <c r="AH19" i="86" s="1"/>
  <c r="BK23" i="94"/>
  <c r="F23" i="86" s="1"/>
  <c r="AH23" i="86" s="1"/>
  <c r="BK32" i="94"/>
  <c r="F32" i="86" s="1"/>
  <c r="AH32" i="86" s="1"/>
  <c r="BK26" i="94"/>
  <c r="F26" i="86" s="1"/>
  <c r="AH26" i="86" s="1"/>
  <c r="BK42" i="94"/>
  <c r="F42" i="86" s="1"/>
  <c r="AH42" i="86" s="1"/>
  <c r="BK52" i="94"/>
  <c r="F52" i="86" s="1"/>
  <c r="AH52" i="86" s="1"/>
  <c r="BK53" i="94"/>
  <c r="F53" i="86" s="1"/>
  <c r="AH53" i="86" s="1"/>
  <c r="BK51" i="94"/>
  <c r="F51" i="86" s="1"/>
  <c r="AH51" i="86" s="1"/>
  <c r="BK44" i="94"/>
  <c r="F44" i="86" s="1"/>
  <c r="AH44" i="86" s="1"/>
  <c r="BK45" i="94"/>
  <c r="F45" i="86" s="1"/>
  <c r="AH45" i="86" s="1"/>
  <c r="BK64" i="94"/>
  <c r="F64" i="86" s="1"/>
  <c r="AH64" i="86" s="1"/>
  <c r="BK74" i="94"/>
  <c r="F74" i="86" s="1"/>
  <c r="AH74" i="86" s="1"/>
  <c r="BK71" i="94"/>
  <c r="F71" i="86" s="1"/>
  <c r="AH71" i="86" s="1"/>
  <c r="BK68" i="94"/>
  <c r="F68" i="86" s="1"/>
  <c r="AH68" i="86" s="1"/>
  <c r="BK95" i="94"/>
  <c r="F95" i="86" s="1"/>
  <c r="AH95" i="86" s="1"/>
  <c r="BK78" i="94"/>
  <c r="F78" i="86" s="1"/>
  <c r="AH78" i="86" s="1"/>
  <c r="BK82" i="94"/>
  <c r="F82" i="86" s="1"/>
  <c r="AH82" i="86" s="1"/>
  <c r="BK77" i="94"/>
  <c r="F77" i="86" s="1"/>
  <c r="AH77" i="86" s="1"/>
  <c r="BK87" i="94"/>
  <c r="F87" i="86" s="1"/>
  <c r="AH87" i="86" s="1"/>
  <c r="BK88" i="94"/>
  <c r="F88" i="86" s="1"/>
  <c r="AH88" i="86" s="1"/>
  <c r="BK93" i="94"/>
  <c r="F93" i="86" s="1"/>
  <c r="AH93" i="86" s="1"/>
  <c r="BK79" i="94"/>
  <c r="F79" i="86" s="1"/>
  <c r="AH79" i="86" s="1"/>
  <c r="BK80" i="94"/>
  <c r="F80" i="86" s="1"/>
  <c r="AH80" i="86" s="1"/>
  <c r="BK86" i="94"/>
  <c r="F86" i="86" s="1"/>
  <c r="AH86" i="86" s="1"/>
  <c r="BK108" i="94"/>
  <c r="F108" i="86" s="1"/>
  <c r="AH108" i="86" s="1"/>
  <c r="BK109" i="94"/>
  <c r="F109" i="86" s="1"/>
  <c r="AH109" i="86" s="1"/>
  <c r="BK106" i="94"/>
  <c r="F106" i="86" s="1"/>
  <c r="AH106" i="86" s="1"/>
  <c r="BK116" i="94"/>
  <c r="F116" i="86" s="1"/>
  <c r="AH116" i="86" s="1"/>
  <c r="BK101" i="94"/>
  <c r="F101" i="86" s="1"/>
  <c r="AH101" i="86" s="1"/>
  <c r="BK124" i="94"/>
  <c r="F124" i="86" s="1"/>
  <c r="AH124" i="86" s="1"/>
  <c r="BK129" i="94"/>
  <c r="F129" i="86" s="1"/>
  <c r="AH129" i="86" s="1"/>
  <c r="BK142" i="94"/>
  <c r="F142" i="86" s="1"/>
  <c r="AH142" i="86" s="1"/>
  <c r="BK145" i="94"/>
  <c r="F145" i="86" s="1"/>
  <c r="AH145" i="86" s="1"/>
  <c r="BK122" i="94"/>
  <c r="F122" i="86" s="1"/>
  <c r="AH122" i="86" s="1"/>
  <c r="BK147" i="94"/>
  <c r="F147" i="86" s="1"/>
  <c r="AH147" i="86" s="1"/>
  <c r="BK131" i="94"/>
  <c r="F131" i="86" s="1"/>
  <c r="AH131" i="86" s="1"/>
  <c r="BK139" i="94"/>
  <c r="F139" i="86" s="1"/>
  <c r="AH139" i="86" s="1"/>
  <c r="BK98" i="94"/>
  <c r="F98" i="86" s="1"/>
  <c r="AH98" i="86" s="1"/>
  <c r="BK57" i="94"/>
  <c r="F57" i="86" s="1"/>
  <c r="AH57" i="86" s="1"/>
  <c r="BK7" i="94"/>
  <c r="F7" i="86" s="1"/>
  <c r="AH7" i="86" s="1"/>
  <c r="BK5" i="94"/>
  <c r="F5" i="86" s="1"/>
  <c r="AH5" i="86" s="1"/>
  <c r="BK50" i="94"/>
  <c r="F50" i="86" s="1"/>
  <c r="AH50" i="86" s="1"/>
  <c r="BK137" i="94"/>
  <c r="F137" i="86" s="1"/>
  <c r="AH137" i="86" s="1"/>
  <c r="BK100" i="94"/>
  <c r="F100" i="86" s="1"/>
  <c r="AH100" i="86" s="1"/>
  <c r="BK105" i="94"/>
  <c r="F105" i="86" s="1"/>
  <c r="AH105" i="86" s="1"/>
  <c r="BK55" i="94"/>
  <c r="F55" i="86" s="1"/>
  <c r="AH55" i="86" s="1"/>
  <c r="BD55" i="86" s="1"/>
  <c r="BK27" i="94"/>
  <c r="F27" i="86" s="1"/>
  <c r="AH27" i="86" s="1"/>
  <c r="BK36" i="94"/>
  <c r="F36" i="86" s="1"/>
  <c r="AH36" i="86" s="1"/>
  <c r="BK20" i="94"/>
  <c r="F20" i="86" s="1"/>
  <c r="AH20" i="86" s="1"/>
  <c r="BK18" i="94"/>
  <c r="F18" i="86" s="1"/>
  <c r="AH18" i="86" s="1"/>
  <c r="BK63" i="94"/>
  <c r="F63" i="86" s="1"/>
  <c r="AH63" i="86" s="1"/>
  <c r="BK150" i="94"/>
  <c r="F150" i="86" s="1"/>
  <c r="AH150" i="86" s="1"/>
  <c r="BK103" i="94"/>
  <c r="F103" i="86" s="1"/>
  <c r="AH103" i="86" s="1"/>
  <c r="BK104" i="94"/>
  <c r="F104" i="86" s="1"/>
  <c r="AH104" i="86" s="1"/>
  <c r="BK65" i="94"/>
  <c r="F65" i="86" s="1"/>
  <c r="AH65" i="86" s="1"/>
  <c r="BK97" i="94"/>
  <c r="F97" i="86" s="1"/>
  <c r="AH97" i="86" s="1"/>
  <c r="BK110" i="94"/>
  <c r="F110" i="86" s="1"/>
  <c r="AH110" i="86" s="1"/>
  <c r="BK125" i="94"/>
  <c r="F125" i="86" s="1"/>
  <c r="AH125" i="86" s="1"/>
  <c r="BK117" i="94"/>
  <c r="F117" i="86" s="1"/>
  <c r="AH117" i="86" s="1"/>
  <c r="BK107" i="94"/>
  <c r="F107" i="86" s="1"/>
  <c r="AH107" i="86" s="1"/>
  <c r="BK89" i="94"/>
  <c r="F89" i="86" s="1"/>
  <c r="AH89" i="86" s="1"/>
  <c r="BK85" i="94"/>
  <c r="F85" i="86" s="1"/>
  <c r="AH85" i="86" s="1"/>
  <c r="BK143" i="94"/>
  <c r="F143" i="86" s="1"/>
  <c r="AH143" i="86" s="1"/>
  <c r="BK121" i="94"/>
  <c r="F121" i="86" s="1"/>
  <c r="AH121" i="86" s="1"/>
  <c r="BK92" i="94"/>
  <c r="F92" i="86" s="1"/>
  <c r="AH92" i="86" s="1"/>
  <c r="BK102" i="94"/>
  <c r="F102" i="86" s="1"/>
  <c r="AH102" i="86" s="1"/>
  <c r="BK66" i="94"/>
  <c r="F66" i="86" s="1"/>
  <c r="AH66" i="86" s="1"/>
  <c r="BK148" i="94"/>
  <c r="F148" i="86" s="1"/>
  <c r="AH148" i="86" s="1"/>
  <c r="BK140" i="94"/>
  <c r="F140" i="86" s="1"/>
  <c r="AH140" i="86" s="1"/>
  <c r="BK99" i="94"/>
  <c r="F99" i="86" s="1"/>
  <c r="AH99" i="86" s="1"/>
  <c r="BK96" i="94"/>
  <c r="F96" i="86" s="1"/>
  <c r="AH96" i="86" s="1"/>
  <c r="BK73" i="94"/>
  <c r="F73" i="86" s="1"/>
  <c r="AH73" i="86" s="1"/>
  <c r="BI14" i="94"/>
  <c r="D14" i="86" s="1"/>
  <c r="AF14" i="86" s="1"/>
  <c r="BN11" i="94"/>
  <c r="I11" i="86" s="1"/>
  <c r="AK11" i="86" s="1"/>
  <c r="BP7" i="94"/>
  <c r="K7" i="86" s="1"/>
  <c r="AM7" i="86" s="1"/>
  <c r="BG14" i="94"/>
  <c r="B14" i="86" s="1"/>
  <c r="AD14" i="86" s="1"/>
  <c r="BM5" i="94"/>
  <c r="H5" i="86" s="1"/>
  <c r="AJ5" i="86" s="1"/>
  <c r="BN4" i="94"/>
  <c r="I4" i="86" s="1"/>
  <c r="AK4" i="86" s="1"/>
  <c r="DA20" i="94"/>
  <c r="BM28" i="94"/>
  <c r="H28" i="86" s="1"/>
  <c r="AJ28" i="86" s="1"/>
  <c r="BS31" i="94"/>
  <c r="N31" i="86" s="1"/>
  <c r="AP31" i="86" s="1"/>
  <c r="BG28" i="94"/>
  <c r="B28" i="86" s="1"/>
  <c r="AD28" i="86" s="1"/>
  <c r="BK39" i="94"/>
  <c r="F39" i="86" s="1"/>
  <c r="AH39" i="86" s="1"/>
  <c r="DA59" i="94"/>
  <c r="BK41" i="94"/>
  <c r="F41" i="86" s="1"/>
  <c r="AH41" i="86" s="1"/>
  <c r="BN39" i="94"/>
  <c r="I39" i="86" s="1"/>
  <c r="AK39" i="86" s="1"/>
  <c r="BP23" i="94"/>
  <c r="K23" i="86" s="1"/>
  <c r="AM23" i="86" s="1"/>
  <c r="BS57" i="94"/>
  <c r="N57" i="86" s="1"/>
  <c r="AP57" i="86" s="1"/>
  <c r="BH59" i="94"/>
  <c r="C59" i="86" s="1"/>
  <c r="AE59" i="86" s="1"/>
  <c r="BI56" i="94"/>
  <c r="D56" i="86" s="1"/>
  <c r="AF56" i="86" s="1"/>
  <c r="BO54" i="94"/>
  <c r="J54" i="86" s="1"/>
  <c r="AL54" i="86" s="1"/>
  <c r="BN5" i="94"/>
  <c r="I5" i="86" s="1"/>
  <c r="AK5" i="86" s="1"/>
  <c r="BN46" i="94"/>
  <c r="I46" i="86" s="1"/>
  <c r="AK46" i="86" s="1"/>
  <c r="BN66" i="94"/>
  <c r="I66" i="86" s="1"/>
  <c r="AK66" i="86" s="1"/>
  <c r="BN92" i="94"/>
  <c r="I92" i="86" s="1"/>
  <c r="AK92" i="86" s="1"/>
  <c r="BN72" i="94"/>
  <c r="I72" i="86" s="1"/>
  <c r="AK72" i="86" s="1"/>
  <c r="BN95" i="94"/>
  <c r="I95" i="86" s="1"/>
  <c r="AK95" i="86" s="1"/>
  <c r="BN114" i="94"/>
  <c r="I114" i="86" s="1"/>
  <c r="AK114" i="86" s="1"/>
  <c r="BN103" i="94"/>
  <c r="I103" i="86" s="1"/>
  <c r="AK103" i="86" s="1"/>
  <c r="BN84" i="94"/>
  <c r="I84" i="86" s="1"/>
  <c r="AK84" i="86" s="1"/>
  <c r="BN78" i="94"/>
  <c r="I78" i="86" s="1"/>
  <c r="AK78" i="86" s="1"/>
  <c r="BN81" i="94"/>
  <c r="I81" i="86" s="1"/>
  <c r="AK81" i="86" s="1"/>
  <c r="BN99" i="94"/>
  <c r="I99" i="86" s="1"/>
  <c r="AK99" i="86" s="1"/>
  <c r="BN94" i="94"/>
  <c r="I94" i="86" s="1"/>
  <c r="AK94" i="86" s="1"/>
  <c r="BN83" i="94"/>
  <c r="I83" i="86" s="1"/>
  <c r="AK83" i="86" s="1"/>
  <c r="BN68" i="94"/>
  <c r="I68" i="86" s="1"/>
  <c r="AK68" i="86" s="1"/>
  <c r="BM10" i="94"/>
  <c r="H10" i="86" s="1"/>
  <c r="AJ10" i="86" s="1"/>
  <c r="BM75" i="94"/>
  <c r="H75" i="86" s="1"/>
  <c r="AJ75" i="86" s="1"/>
  <c r="BM59" i="94"/>
  <c r="H59" i="86" s="1"/>
  <c r="AJ59" i="86" s="1"/>
  <c r="BM36" i="94"/>
  <c r="H36" i="86" s="1"/>
  <c r="AJ36" i="86" s="1"/>
  <c r="BM103" i="94"/>
  <c r="H103" i="86" s="1"/>
  <c r="AJ103" i="86" s="1"/>
  <c r="BM95" i="94"/>
  <c r="H95" i="86" s="1"/>
  <c r="AJ95" i="86" s="1"/>
  <c r="BM46" i="94"/>
  <c r="H46" i="86" s="1"/>
  <c r="AJ46" i="86" s="1"/>
  <c r="BM84" i="94"/>
  <c r="H84" i="86" s="1"/>
  <c r="AJ84" i="86" s="1"/>
  <c r="BM86" i="94"/>
  <c r="H86" i="86" s="1"/>
  <c r="AJ86" i="86" s="1"/>
  <c r="BM82" i="94"/>
  <c r="H82" i="86" s="1"/>
  <c r="AJ82" i="86" s="1"/>
  <c r="BM87" i="94"/>
  <c r="H87" i="86" s="1"/>
  <c r="AJ87" i="86" s="1"/>
  <c r="BM68" i="94"/>
  <c r="H68" i="86" s="1"/>
  <c r="AJ68" i="86" s="1"/>
  <c r="BM63" i="94"/>
  <c r="H63" i="86" s="1"/>
  <c r="AJ63" i="86" s="1"/>
  <c r="BM124" i="94"/>
  <c r="H124" i="86" s="1"/>
  <c r="AJ124" i="86" s="1"/>
  <c r="BM93" i="94"/>
  <c r="H93" i="86" s="1"/>
  <c r="AJ93" i="86" s="1"/>
  <c r="BM79" i="94"/>
  <c r="H79" i="86" s="1"/>
  <c r="AJ79" i="86" s="1"/>
  <c r="BM100" i="94"/>
  <c r="H100" i="86" s="1"/>
  <c r="AJ100" i="86" s="1"/>
  <c r="BM92" i="94"/>
  <c r="H92" i="86" s="1"/>
  <c r="AJ92" i="86" s="1"/>
  <c r="BM76" i="94"/>
  <c r="H76" i="86" s="1"/>
  <c r="AJ76" i="86" s="1"/>
  <c r="BM91" i="94"/>
  <c r="H91" i="86" s="1"/>
  <c r="AJ91" i="86" s="1"/>
  <c r="BL15" i="94"/>
  <c r="G15" i="86" s="1"/>
  <c r="AI15" i="86" s="1"/>
  <c r="BJ8" i="94"/>
  <c r="E8" i="86" s="1"/>
  <c r="AG8" i="86" s="1"/>
  <c r="BK17" i="94"/>
  <c r="F17" i="86" s="1"/>
  <c r="AH17" i="86" s="1"/>
  <c r="BN7" i="94"/>
  <c r="I7" i="86" s="1"/>
  <c r="AK7" i="86" s="1"/>
  <c r="BG17" i="94"/>
  <c r="B17" i="86" s="1"/>
  <c r="AD17" i="86" s="1"/>
  <c r="BH108" i="94"/>
  <c r="C108" i="86" s="1"/>
  <c r="AE108" i="86" s="1"/>
  <c r="BM12" i="94"/>
  <c r="H12" i="86" s="1"/>
  <c r="AJ12" i="86" s="1"/>
  <c r="BK15" i="94"/>
  <c r="F15" i="86" s="1"/>
  <c r="AH15" i="86" s="1"/>
  <c r="BD15" i="86" s="1"/>
  <c r="BR8" i="94"/>
  <c r="M8" i="86" s="1"/>
  <c r="AO8" i="86" s="1"/>
  <c r="DA17" i="94"/>
  <c r="BK8" i="94"/>
  <c r="F8" i="86" s="1"/>
  <c r="AH8" i="86" s="1"/>
  <c r="BR13" i="94"/>
  <c r="M13" i="86" s="1"/>
  <c r="AO13" i="86" s="1"/>
  <c r="BT10" i="94"/>
  <c r="O10" i="86" s="1"/>
  <c r="AQ10" i="86" s="1"/>
  <c r="BP14" i="94"/>
  <c r="K14" i="86" s="1"/>
  <c r="AM14" i="86" s="1"/>
  <c r="BG23" i="94"/>
  <c r="B23" i="86" s="1"/>
  <c r="AD23" i="86" s="1"/>
  <c r="BK22" i="94"/>
  <c r="F22" i="86" s="1"/>
  <c r="AH22" i="86" s="1"/>
  <c r="CX32" i="94"/>
  <c r="DA32" i="94" s="1"/>
  <c r="BQ27" i="94"/>
  <c r="L27" i="86" s="1"/>
  <c r="AN27" i="86" s="1"/>
  <c r="BN19" i="94"/>
  <c r="I19" i="86" s="1"/>
  <c r="AK19" i="86" s="1"/>
  <c r="BQ34" i="94"/>
  <c r="L34" i="86" s="1"/>
  <c r="AN34" i="86" s="1"/>
  <c r="BN14" i="94"/>
  <c r="I14" i="86" s="1"/>
  <c r="AK14" i="86" s="1"/>
  <c r="DA35" i="94"/>
  <c r="BT18" i="94"/>
  <c r="O18" i="86" s="1"/>
  <c r="AQ18" i="86" s="1"/>
  <c r="BI33" i="94"/>
  <c r="D33" i="86" s="1"/>
  <c r="AF33" i="86" s="1"/>
  <c r="BS34" i="94"/>
  <c r="N34" i="86" s="1"/>
  <c r="AP34" i="86" s="1"/>
  <c r="BL44" i="94"/>
  <c r="G44" i="86" s="1"/>
  <c r="AI44" i="86" s="1"/>
  <c r="BG24" i="94"/>
  <c r="B24" i="86" s="1"/>
  <c r="AD24" i="86" s="1"/>
  <c r="BS46" i="94"/>
  <c r="N46" i="86" s="1"/>
  <c r="AP46" i="86" s="1"/>
  <c r="BK56" i="94"/>
  <c r="F56" i="86" s="1"/>
  <c r="AH56" i="86" s="1"/>
  <c r="BK43" i="94"/>
  <c r="F43" i="86" s="1"/>
  <c r="AH43" i="86" s="1"/>
  <c r="BH34" i="94"/>
  <c r="C34" i="86" s="1"/>
  <c r="AE34" i="86" s="1"/>
  <c r="BL43" i="94"/>
  <c r="G43" i="86" s="1"/>
  <c r="AI43" i="86" s="1"/>
  <c r="CX60" i="94"/>
  <c r="DA60" i="94" s="1"/>
  <c r="BP35" i="94"/>
  <c r="K35" i="86" s="1"/>
  <c r="AM35" i="86" s="1"/>
  <c r="DA44" i="94"/>
  <c r="BO34" i="94"/>
  <c r="J34" i="86" s="1"/>
  <c r="AL34" i="86" s="1"/>
  <c r="BP28" i="94"/>
  <c r="K28" i="86" s="1"/>
  <c r="AM28" i="86" s="1"/>
  <c r="DA47" i="94"/>
  <c r="BM52" i="94"/>
  <c r="H52" i="86" s="1"/>
  <c r="AJ52" i="86" s="1"/>
  <c r="BR46" i="94"/>
  <c r="M46" i="86" s="1"/>
  <c r="AO46" i="86" s="1"/>
  <c r="CY61" i="94"/>
  <c r="DA61" i="94" s="1"/>
  <c r="BM71" i="94"/>
  <c r="H71" i="86" s="1"/>
  <c r="AJ71" i="86" s="1"/>
  <c r="BL59" i="94"/>
  <c r="G59" i="86" s="1"/>
  <c r="AI59" i="86" s="1"/>
  <c r="BO59" i="94"/>
  <c r="J59" i="86" s="1"/>
  <c r="AL59" i="86" s="1"/>
  <c r="BO74" i="94"/>
  <c r="J74" i="86" s="1"/>
  <c r="AL74" i="86" s="1"/>
  <c r="BH56" i="94"/>
  <c r="C56" i="86" s="1"/>
  <c r="AE56" i="86" s="1"/>
  <c r="BN47" i="94"/>
  <c r="I47" i="86" s="1"/>
  <c r="AK47" i="86" s="1"/>
  <c r="BI77" i="94"/>
  <c r="D77" i="86" s="1"/>
  <c r="AF77" i="86" s="1"/>
  <c r="BO95" i="94"/>
  <c r="J95" i="86" s="1"/>
  <c r="AL95" i="86" s="1"/>
  <c r="BL89" i="94"/>
  <c r="G89" i="86" s="1"/>
  <c r="AI89" i="86" s="1"/>
  <c r="BN87" i="94"/>
  <c r="I87" i="86" s="1"/>
  <c r="AK87" i="86" s="1"/>
  <c r="BG95" i="94"/>
  <c r="B95" i="86" s="1"/>
  <c r="AD95" i="86" s="1"/>
  <c r="BK81" i="94"/>
  <c r="F81" i="86" s="1"/>
  <c r="AH81" i="86" s="1"/>
  <c r="BQ78" i="94"/>
  <c r="L78" i="86" s="1"/>
  <c r="AN78" i="86" s="1"/>
  <c r="BG88" i="94"/>
  <c r="B88" i="86" s="1"/>
  <c r="AD88" i="86" s="1"/>
  <c r="BN105" i="94"/>
  <c r="I105" i="86" s="1"/>
  <c r="AK105" i="86" s="1"/>
  <c r="BO108" i="94"/>
  <c r="J108" i="86" s="1"/>
  <c r="AL108" i="86" s="1"/>
  <c r="BR117" i="94"/>
  <c r="M117" i="86" s="1"/>
  <c r="AO117" i="86" s="1"/>
  <c r="BH103" i="94"/>
  <c r="C103" i="86" s="1"/>
  <c r="AE103" i="86" s="1"/>
  <c r="BT116" i="94"/>
  <c r="O116" i="86" s="1"/>
  <c r="AQ116" i="86" s="1"/>
  <c r="BG131" i="94"/>
  <c r="B131" i="86" s="1"/>
  <c r="AD131" i="86" s="1"/>
  <c r="BK146" i="94"/>
  <c r="F146" i="86" s="1"/>
  <c r="AH146" i="86" s="1"/>
  <c r="BR143" i="94"/>
  <c r="M143" i="86" s="1"/>
  <c r="AO143" i="86" s="1"/>
  <c r="BK133" i="94"/>
  <c r="F133" i="86" s="1"/>
  <c r="AH133" i="86" s="1"/>
  <c r="BI143" i="94"/>
  <c r="D143" i="86" s="1"/>
  <c r="AF143" i="86" s="1"/>
  <c r="BN107" i="94"/>
  <c r="I107" i="86" s="1"/>
  <c r="AK107" i="86" s="1"/>
  <c r="BS149" i="94"/>
  <c r="N149" i="86" s="1"/>
  <c r="AP149" i="86" s="1"/>
  <c r="BL103" i="94"/>
  <c r="G103" i="86" s="1"/>
  <c r="AI103" i="86" s="1"/>
  <c r="CX122" i="94"/>
  <c r="DA122" i="94" s="1"/>
  <c r="BG125" i="94"/>
  <c r="B125" i="86" s="1"/>
  <c r="AD125" i="86" s="1"/>
  <c r="BK144" i="94"/>
  <c r="F144" i="86" s="1"/>
  <c r="AH144" i="86" s="1"/>
  <c r="BD144" i="86" s="1"/>
  <c r="BN139" i="94"/>
  <c r="I139" i="86" s="1"/>
  <c r="AK139" i="86" s="1"/>
  <c r="BP151" i="94"/>
  <c r="K151" i="86" s="1"/>
  <c r="AM151" i="86" s="1"/>
  <c r="BM150" i="94"/>
  <c r="H150" i="86" s="1"/>
  <c r="AJ150" i="86" s="1"/>
  <c r="BO133" i="94"/>
  <c r="J133" i="86" s="1"/>
  <c r="AL133" i="86" s="1"/>
  <c r="BN141" i="94"/>
  <c r="I141" i="86" s="1"/>
  <c r="AK141" i="86" s="1"/>
  <c r="BL123" i="94"/>
  <c r="G123" i="86" s="1"/>
  <c r="AI123" i="86" s="1"/>
  <c r="BG136" i="94"/>
  <c r="B136" i="86" s="1"/>
  <c r="AD136" i="86" s="1"/>
  <c r="BL78" i="94"/>
  <c r="G78" i="86" s="1"/>
  <c r="AI78" i="86" s="1"/>
  <c r="BO87" i="94"/>
  <c r="J87" i="86" s="1"/>
  <c r="AL87" i="86" s="1"/>
  <c r="BP96" i="94"/>
  <c r="K96" i="86" s="1"/>
  <c r="AM96" i="86" s="1"/>
  <c r="BK94" i="94"/>
  <c r="F94" i="86" s="1"/>
  <c r="AH94" i="86" s="1"/>
  <c r="DA118" i="94"/>
  <c r="BI98" i="94"/>
  <c r="D98" i="86" s="1"/>
  <c r="AF98" i="86" s="1"/>
  <c r="BK123" i="94"/>
  <c r="F123" i="86" s="1"/>
  <c r="AH123" i="86" s="1"/>
  <c r="DA148" i="94"/>
  <c r="BL122" i="94"/>
  <c r="G122" i="86" s="1"/>
  <c r="AI122" i="86" s="1"/>
  <c r="BP132" i="94"/>
  <c r="K132" i="86" s="1"/>
  <c r="AM132" i="86" s="1"/>
  <c r="BM107" i="94"/>
  <c r="H107" i="86" s="1"/>
  <c r="AJ107" i="86" s="1"/>
  <c r="BH134" i="94"/>
  <c r="C134" i="86" s="1"/>
  <c r="AE134" i="86" s="1"/>
  <c r="BO145" i="94"/>
  <c r="J145" i="86" s="1"/>
  <c r="AL145" i="86" s="1"/>
  <c r="BH114" i="94"/>
  <c r="C114" i="86" s="1"/>
  <c r="AE114" i="86" s="1"/>
  <c r="BM108" i="94"/>
  <c r="H108" i="86" s="1"/>
  <c r="AJ108" i="86" s="1"/>
  <c r="BK119" i="94"/>
  <c r="F119" i="86" s="1"/>
  <c r="AH119" i="86" s="1"/>
  <c r="BQ122" i="94"/>
  <c r="L122" i="86" s="1"/>
  <c r="AN122" i="86" s="1"/>
  <c r="BL124" i="94"/>
  <c r="G124" i="86" s="1"/>
  <c r="AI124" i="86" s="1"/>
  <c r="BN142" i="94"/>
  <c r="I142" i="86" s="1"/>
  <c r="AK142" i="86" s="1"/>
  <c r="BO126" i="94"/>
  <c r="J126" i="86" s="1"/>
  <c r="AL126" i="86" s="1"/>
  <c r="BO139" i="94"/>
  <c r="J139" i="86" s="1"/>
  <c r="AL139" i="86" s="1"/>
  <c r="BG150" i="94"/>
  <c r="B150" i="86" s="1"/>
  <c r="AD150" i="86" s="1"/>
  <c r="BP138" i="94"/>
  <c r="K138" i="86" s="1"/>
  <c r="AM138" i="86" s="1"/>
  <c r="BM125" i="94"/>
  <c r="H125" i="86" s="1"/>
  <c r="BL148" i="94"/>
  <c r="G148" i="86" s="1"/>
  <c r="AI148" i="86" s="1"/>
  <c r="BJ91" i="94"/>
  <c r="E91" i="86" s="1"/>
  <c r="AG91" i="86" s="1"/>
  <c r="BL79" i="94"/>
  <c r="G79" i="86" s="1"/>
  <c r="AI79" i="86" s="1"/>
  <c r="BL84" i="94"/>
  <c r="G84" i="86" s="1"/>
  <c r="AI84" i="86" s="1"/>
  <c r="BN108" i="94"/>
  <c r="I108" i="86" s="1"/>
  <c r="AK108" i="86" s="1"/>
  <c r="BL110" i="94"/>
  <c r="G110" i="86" s="1"/>
  <c r="AI110" i="86" s="1"/>
  <c r="DA121" i="94"/>
  <c r="BP103" i="94"/>
  <c r="K103" i="86" s="1"/>
  <c r="AM103" i="86" s="1"/>
  <c r="CX98" i="94"/>
  <c r="DA98" i="94" s="1"/>
  <c r="BM102" i="94"/>
  <c r="H102" i="86" s="1"/>
  <c r="AJ102" i="86" s="1"/>
  <c r="CY135" i="94"/>
  <c r="DA135" i="94" s="1"/>
  <c r="BJ124" i="94"/>
  <c r="E124" i="86" s="1"/>
  <c r="BN145" i="94"/>
  <c r="I145" i="86" s="1"/>
  <c r="AK145" i="86" s="1"/>
  <c r="BO110" i="94"/>
  <c r="J110" i="86" s="1"/>
  <c r="AL110" i="86" s="1"/>
  <c r="BP123" i="94"/>
  <c r="K123" i="86" s="1"/>
  <c r="AM123" i="86" s="1"/>
  <c r="BH135" i="94"/>
  <c r="C135" i="86" s="1"/>
  <c r="AE135" i="86" s="1"/>
  <c r="BM147" i="94"/>
  <c r="H147" i="86" s="1"/>
  <c r="AJ147" i="86" s="1"/>
  <c r="BH117" i="94"/>
  <c r="C117" i="86" s="1"/>
  <c r="AE117" i="86" s="1"/>
  <c r="BM139" i="94"/>
  <c r="H139" i="86" s="1"/>
  <c r="AJ139" i="86" s="1"/>
  <c r="BP120" i="94"/>
  <c r="K120" i="86" s="1"/>
  <c r="AM120" i="86" s="1"/>
  <c r="BG145" i="94"/>
  <c r="B145" i="86" s="1"/>
  <c r="AD145" i="86" s="1"/>
  <c r="BG108" i="94"/>
  <c r="B108" i="86" s="1"/>
  <c r="AD108" i="86" s="1"/>
  <c r="BO148" i="94"/>
  <c r="J148" i="86" s="1"/>
  <c r="AL148" i="86" s="1"/>
  <c r="BH125" i="94"/>
  <c r="C125" i="86" s="1"/>
  <c r="AE125" i="86" s="1"/>
  <c r="BM141" i="94"/>
  <c r="H141" i="86" s="1"/>
  <c r="AJ141" i="86" s="1"/>
  <c r="BG135" i="94"/>
  <c r="B135" i="86" s="1"/>
  <c r="AD135" i="86" s="1"/>
  <c r="BG127" i="94"/>
  <c r="B127" i="86" s="1"/>
  <c r="AD127" i="86" s="1"/>
  <c r="BH129" i="94"/>
  <c r="C129" i="86" s="1"/>
  <c r="AE129" i="86" s="1"/>
  <c r="BO150" i="94"/>
  <c r="J150" i="86" s="1"/>
  <c r="AL150" i="86" s="1"/>
  <c r="BG132" i="94"/>
  <c r="B132" i="86" s="1"/>
  <c r="AD132" i="86" s="1"/>
  <c r="BL144" i="94"/>
  <c r="G144" i="86" s="1"/>
  <c r="AI144" i="86" s="1"/>
  <c r="BH85" i="94"/>
  <c r="C85" i="86" s="1"/>
  <c r="AE85" i="86" s="1"/>
  <c r="BG96" i="94"/>
  <c r="B96" i="86" s="1"/>
  <c r="AD96" i="86" s="1"/>
  <c r="BI96" i="94"/>
  <c r="D96" i="86" s="1"/>
  <c r="AF96" i="86" s="1"/>
  <c r="BL102" i="94"/>
  <c r="G102" i="86" s="1"/>
  <c r="AI102" i="86" s="1"/>
  <c r="BG111" i="94"/>
  <c r="B111" i="86" s="1"/>
  <c r="AD111" i="86" s="1"/>
  <c r="BQ117" i="94"/>
  <c r="L117" i="86" s="1"/>
  <c r="AN117" i="86" s="1"/>
  <c r="BS104" i="94"/>
  <c r="N104" i="86" s="1"/>
  <c r="AP104" i="86" s="1"/>
  <c r="BH111" i="94"/>
  <c r="C111" i="86" s="1"/>
  <c r="AE111" i="86" s="1"/>
  <c r="BI107" i="94"/>
  <c r="D107" i="86" s="1"/>
  <c r="AF107" i="86" s="1"/>
  <c r="BI99" i="94"/>
  <c r="D99" i="86" s="1"/>
  <c r="AF99" i="86" s="1"/>
  <c r="BJ117" i="94"/>
  <c r="E117" i="86" s="1"/>
  <c r="AG117" i="86" s="1"/>
  <c r="BQ98" i="94"/>
  <c r="L98" i="86" s="1"/>
  <c r="AN98" i="86" s="1"/>
  <c r="BL99" i="94"/>
  <c r="G99" i="86" s="1"/>
  <c r="AI99" i="86" s="1"/>
  <c r="BJ101" i="94"/>
  <c r="E101" i="86" s="1"/>
  <c r="AG101" i="86" s="1"/>
  <c r="BM118" i="94"/>
  <c r="H118" i="86" s="1"/>
  <c r="AJ118" i="86" s="1"/>
  <c r="BM119" i="94"/>
  <c r="H119" i="86" s="1"/>
  <c r="AJ119" i="86" s="1"/>
  <c r="BM101" i="94"/>
  <c r="H101" i="86" s="1"/>
  <c r="AJ101" i="86" s="1"/>
  <c r="BL147" i="94"/>
  <c r="G147" i="86" s="1"/>
  <c r="AI147" i="86" s="1"/>
  <c r="BN123" i="94"/>
  <c r="I123" i="86" s="1"/>
  <c r="AK123" i="86" s="1"/>
  <c r="BJ148" i="94"/>
  <c r="E148" i="86" s="1"/>
  <c r="AG148" i="86" s="1"/>
  <c r="BP117" i="94"/>
  <c r="K117" i="86" s="1"/>
  <c r="AM117" i="86" s="1"/>
  <c r="BQ125" i="94"/>
  <c r="L125" i="86" s="1"/>
  <c r="AN125" i="86" s="1"/>
  <c r="BJ140" i="94"/>
  <c r="E140" i="86" s="1"/>
  <c r="AG140" i="86" s="1"/>
  <c r="BN150" i="94"/>
  <c r="I150" i="86" s="1"/>
  <c r="AK150" i="86" s="1"/>
  <c r="BL108" i="94"/>
  <c r="G108" i="86" s="1"/>
  <c r="AI108" i="86" s="1"/>
  <c r="BM121" i="94"/>
  <c r="H121" i="86" s="1"/>
  <c r="AJ121" i="86" s="1"/>
  <c r="DA128" i="94"/>
  <c r="BN122" i="94"/>
  <c r="I122" i="86" s="1"/>
  <c r="AK122" i="86" s="1"/>
  <c r="BM134" i="94"/>
  <c r="H134" i="86" s="1"/>
  <c r="AJ134" i="86" s="1"/>
  <c r="BN136" i="94"/>
  <c r="I136" i="86" s="1"/>
  <c r="AK136" i="86" s="1"/>
  <c r="BG128" i="94"/>
  <c r="B128" i="86" s="1"/>
  <c r="AD128" i="86" s="1"/>
  <c r="BH145" i="94"/>
  <c r="C145" i="86" s="1"/>
  <c r="AE145" i="86" s="1"/>
  <c r="BO127" i="94"/>
  <c r="J127" i="86" s="1"/>
  <c r="AL127" i="86" s="1"/>
  <c r="BL143" i="94"/>
  <c r="G143" i="86" s="1"/>
  <c r="AI143" i="86" s="1"/>
  <c r="BM123" i="94"/>
  <c r="H123" i="86" s="1"/>
  <c r="AJ123" i="86" s="1"/>
  <c r="BO132" i="94"/>
  <c r="J132" i="86" s="1"/>
  <c r="AL132" i="86" s="1"/>
  <c r="BH148" i="94"/>
  <c r="C148" i="86" s="1"/>
  <c r="AE148" i="86" s="1"/>
  <c r="BI78" i="94"/>
  <c r="D78" i="86" s="1"/>
  <c r="AF78" i="86" s="1"/>
  <c r="BJ81" i="94"/>
  <c r="E81" i="86" s="1"/>
  <c r="AG81" i="86" s="1"/>
  <c r="BI86" i="94"/>
  <c r="D86" i="86" s="1"/>
  <c r="AF86" i="86" s="1"/>
  <c r="BQ96" i="94"/>
  <c r="L96" i="86" s="1"/>
  <c r="AN96" i="86" s="1"/>
  <c r="BP75" i="94"/>
  <c r="K75" i="86" s="1"/>
  <c r="AM75" i="86" s="1"/>
  <c r="BO111" i="94"/>
  <c r="J111" i="86" s="1"/>
  <c r="AL111" i="86" s="1"/>
  <c r="DA104" i="94"/>
  <c r="BP111" i="94"/>
  <c r="K111" i="86" s="1"/>
  <c r="AM111" i="86" s="1"/>
  <c r="BT123" i="94"/>
  <c r="O123" i="86" s="1"/>
  <c r="AQ123" i="86" s="1"/>
  <c r="BO103" i="94"/>
  <c r="J103" i="86" s="1"/>
  <c r="AL103" i="86" s="1"/>
  <c r="BI125" i="94"/>
  <c r="D125" i="86" s="1"/>
  <c r="AF125" i="86" s="1"/>
  <c r="DA130" i="94"/>
  <c r="BK138" i="94"/>
  <c r="F138" i="86" s="1"/>
  <c r="AH138" i="86" s="1"/>
  <c r="BL138" i="94"/>
  <c r="G138" i="86" s="1"/>
  <c r="AI138" i="86" s="1"/>
  <c r="BL125" i="94"/>
  <c r="G125" i="86" s="1"/>
  <c r="AI125" i="86" s="1"/>
  <c r="BL121" i="94"/>
  <c r="G121" i="86" s="1"/>
  <c r="AI121" i="86" s="1"/>
  <c r="BH127" i="94"/>
  <c r="C127" i="86" s="1"/>
  <c r="AE127" i="86" s="1"/>
  <c r="BN121" i="94"/>
  <c r="I121" i="86" s="1"/>
  <c r="AK121" i="86" s="1"/>
  <c r="BO122" i="94"/>
  <c r="J122" i="86" s="1"/>
  <c r="AL122" i="86" s="1"/>
  <c r="BK127" i="94"/>
  <c r="F127" i="86" s="1"/>
  <c r="AH127" i="86" s="1"/>
  <c r="BT146" i="94"/>
  <c r="O146" i="86" s="1"/>
  <c r="AQ146" i="86" s="1"/>
  <c r="BG149" i="94"/>
  <c r="B149" i="86" s="1"/>
  <c r="AD149" i="86" s="1"/>
  <c r="BH151" i="94"/>
  <c r="C151" i="86" s="1"/>
  <c r="AE151" i="86" s="1"/>
  <c r="BM136" i="94"/>
  <c r="H136" i="86" s="1"/>
  <c r="AJ136" i="86" s="1"/>
  <c r="BM143" i="94"/>
  <c r="H143" i="86" s="1"/>
  <c r="AJ143" i="86" s="1"/>
  <c r="BP131" i="94"/>
  <c r="K131" i="86" s="1"/>
  <c r="AM131" i="86" s="1"/>
  <c r="BP150" i="94"/>
  <c r="K150" i="86" s="1"/>
  <c r="AM150" i="86" s="1"/>
  <c r="BG134" i="94"/>
  <c r="B134" i="86" s="1"/>
  <c r="AD134" i="86" s="1"/>
  <c r="BL149" i="94"/>
  <c r="G149" i="86" s="1"/>
  <c r="AI149" i="86" s="1"/>
  <c r="BM57" i="94"/>
  <c r="H57" i="86" s="1"/>
  <c r="AJ57" i="86" s="1"/>
  <c r="BT67" i="94"/>
  <c r="O67" i="86" s="1"/>
  <c r="AQ67" i="86" s="1"/>
  <c r="BP82" i="94"/>
  <c r="K82" i="86" s="1"/>
  <c r="AM82" i="86" s="1"/>
  <c r="BK84" i="94"/>
  <c r="F84" i="86" s="1"/>
  <c r="AH84" i="86" s="1"/>
  <c r="BI117" i="94"/>
  <c r="D117" i="86" s="1"/>
  <c r="AF117" i="86" s="1"/>
  <c r="BQ99" i="94"/>
  <c r="L99" i="86" s="1"/>
  <c r="AN99" i="86" s="1"/>
  <c r="BT99" i="94"/>
  <c r="O99" i="86" s="1"/>
  <c r="AQ99" i="86" s="1"/>
  <c r="BG139" i="94"/>
  <c r="B139" i="86" s="1"/>
  <c r="AD139" i="86" s="1"/>
  <c r="BN124" i="94"/>
  <c r="I124" i="86" s="1"/>
  <c r="AK124" i="86" s="1"/>
  <c r="BJ141" i="94"/>
  <c r="E141" i="86" s="1"/>
  <c r="AG141" i="86" s="1"/>
  <c r="BP127" i="94"/>
  <c r="K127" i="86" s="1"/>
  <c r="AM127" i="86" s="1"/>
  <c r="BM116" i="94"/>
  <c r="H116" i="86" s="1"/>
  <c r="AJ116" i="86" s="1"/>
  <c r="BL139" i="94"/>
  <c r="G139" i="86" s="1"/>
  <c r="AI139" i="86" s="1"/>
  <c r="BG129" i="94"/>
  <c r="B129" i="86" s="1"/>
  <c r="AD129" i="86" s="1"/>
  <c r="BJ143" i="94"/>
  <c r="E143" i="86" s="1"/>
  <c r="AG143" i="86" s="1"/>
  <c r="BG121" i="94"/>
  <c r="B121" i="86" s="1"/>
  <c r="AD121" i="86" s="1"/>
  <c r="BS123" i="94"/>
  <c r="N123" i="86" s="1"/>
  <c r="AP123" i="86" s="1"/>
  <c r="BG124" i="94"/>
  <c r="B124" i="86" s="1"/>
  <c r="BS138" i="94"/>
  <c r="N138" i="86" s="1"/>
  <c r="AP138" i="86" s="1"/>
  <c r="BO149" i="94"/>
  <c r="J149" i="86" s="1"/>
  <c r="AL149" i="86" s="1"/>
  <c r="BO147" i="94"/>
  <c r="J147" i="86" s="1"/>
  <c r="AL147" i="86" s="1"/>
  <c r="BO131" i="94"/>
  <c r="J131" i="86" s="1"/>
  <c r="AL131" i="86" s="1"/>
  <c r="BO151" i="94"/>
  <c r="J151" i="86" s="1"/>
  <c r="AL151" i="86" s="1"/>
  <c r="BH47" i="94"/>
  <c r="C47" i="86" s="1"/>
  <c r="AE47" i="86" s="1"/>
  <c r="BN60" i="94"/>
  <c r="I60" i="86" s="1"/>
  <c r="AK60" i="86" s="1"/>
  <c r="BJ88" i="94"/>
  <c r="E88" i="86" s="1"/>
  <c r="AG88" i="86" s="1"/>
  <c r="BK76" i="94"/>
  <c r="F76" i="86" s="1"/>
  <c r="AH76" i="86" s="1"/>
  <c r="BO88" i="94"/>
  <c r="J88" i="86" s="1"/>
  <c r="AL88" i="86" s="1"/>
  <c r="BM2" i="94"/>
  <c r="H2" i="86" s="1"/>
  <c r="AJ2" i="86" s="1"/>
  <c r="BM3" i="94"/>
  <c r="H3" i="86" s="1"/>
  <c r="AJ3" i="86" s="1"/>
  <c r="BM27" i="94"/>
  <c r="H27" i="86" s="1"/>
  <c r="AJ27" i="86" s="1"/>
  <c r="BM35" i="94"/>
  <c r="H35" i="86" s="1"/>
  <c r="AJ35" i="86" s="1"/>
  <c r="BM22" i="94"/>
  <c r="H22" i="86" s="1"/>
  <c r="AJ22" i="86" s="1"/>
  <c r="BM21" i="94"/>
  <c r="H21" i="86" s="1"/>
  <c r="AJ21" i="86" s="1"/>
  <c r="BM25" i="94"/>
  <c r="H25" i="86" s="1"/>
  <c r="AJ25" i="86" s="1"/>
  <c r="BM19" i="94"/>
  <c r="H19" i="86" s="1"/>
  <c r="AJ19" i="86" s="1"/>
  <c r="BM45" i="94"/>
  <c r="H45" i="86" s="1"/>
  <c r="AJ45" i="86" s="1"/>
  <c r="BM50" i="94"/>
  <c r="H50" i="86" s="1"/>
  <c r="AJ50" i="86" s="1"/>
  <c r="BM42" i="94"/>
  <c r="H42" i="86" s="1"/>
  <c r="AJ42" i="86" s="1"/>
  <c r="BM53" i="94"/>
  <c r="H53" i="86" s="1"/>
  <c r="AJ53" i="86" s="1"/>
  <c r="BM56" i="94"/>
  <c r="H56" i="86" s="1"/>
  <c r="AJ56" i="86" s="1"/>
  <c r="BM66" i="94"/>
  <c r="H66" i="86" s="1"/>
  <c r="AJ66" i="86" s="1"/>
  <c r="BM69" i="94"/>
  <c r="H69" i="86" s="1"/>
  <c r="AJ69" i="86" s="1"/>
  <c r="BM64" i="94"/>
  <c r="H64" i="86" s="1"/>
  <c r="AJ64" i="86" s="1"/>
  <c r="BM74" i="94"/>
  <c r="H74" i="86" s="1"/>
  <c r="AJ74" i="86" s="1"/>
  <c r="BM78" i="94"/>
  <c r="H78" i="86" s="1"/>
  <c r="AJ78" i="86" s="1"/>
  <c r="BM85" i="94"/>
  <c r="H85" i="86" s="1"/>
  <c r="AJ85" i="86" s="1"/>
  <c r="BM96" i="94"/>
  <c r="H96" i="86" s="1"/>
  <c r="AJ96" i="86" s="1"/>
  <c r="BM88" i="94"/>
  <c r="H88" i="86" s="1"/>
  <c r="AJ88" i="86" s="1"/>
  <c r="BM80" i="94"/>
  <c r="H80" i="86" s="1"/>
  <c r="AJ80" i="86" s="1"/>
  <c r="BM81" i="94"/>
  <c r="H81" i="86" s="1"/>
  <c r="AJ81" i="86" s="1"/>
  <c r="BM94" i="94"/>
  <c r="H94" i="86" s="1"/>
  <c r="AJ94" i="86" s="1"/>
  <c r="BM117" i="94"/>
  <c r="H117" i="86" s="1"/>
  <c r="AJ117" i="86" s="1"/>
  <c r="BM99" i="94"/>
  <c r="H99" i="86" s="1"/>
  <c r="AJ99" i="86" s="1"/>
  <c r="BM109" i="94"/>
  <c r="H109" i="86" s="1"/>
  <c r="AJ109" i="86" s="1"/>
  <c r="BM110" i="94"/>
  <c r="H110" i="86" s="1"/>
  <c r="AJ110" i="86" s="1"/>
  <c r="BM104" i="94"/>
  <c r="H104" i="86" s="1"/>
  <c r="AJ104" i="86" s="1"/>
  <c r="BM98" i="94"/>
  <c r="H98" i="86" s="1"/>
  <c r="AJ98" i="86" s="1"/>
  <c r="BM114" i="94"/>
  <c r="H114" i="86" s="1"/>
  <c r="AJ114" i="86" s="1"/>
  <c r="BM122" i="94"/>
  <c r="H122" i="86" s="1"/>
  <c r="AJ122" i="86" s="1"/>
  <c r="BM148" i="94"/>
  <c r="H148" i="86" s="1"/>
  <c r="AJ148" i="86" s="1"/>
  <c r="BM127" i="94"/>
  <c r="H127" i="86" s="1"/>
  <c r="AJ127" i="86" s="1"/>
  <c r="BM137" i="94"/>
  <c r="H137" i="86" s="1"/>
  <c r="AJ137" i="86" s="1"/>
  <c r="BM129" i="94"/>
  <c r="H129" i="86" s="1"/>
  <c r="AJ129" i="86" s="1"/>
  <c r="BM138" i="94"/>
  <c r="H138" i="86" s="1"/>
  <c r="AJ138" i="86" s="1"/>
  <c r="BM145" i="94"/>
  <c r="H145" i="86" s="1"/>
  <c r="AJ145" i="86" s="1"/>
  <c r="BG8" i="94"/>
  <c r="B8" i="86" s="1"/>
  <c r="AD8" i="86" s="1"/>
  <c r="BG9" i="94"/>
  <c r="B9" i="86" s="1"/>
  <c r="AD9" i="86" s="1"/>
  <c r="BG22" i="94"/>
  <c r="B22" i="86" s="1"/>
  <c r="AD22" i="86" s="1"/>
  <c r="BG25" i="94"/>
  <c r="B25" i="86" s="1"/>
  <c r="AD25" i="86" s="1"/>
  <c r="BG30" i="94"/>
  <c r="B30" i="86" s="1"/>
  <c r="AD30" i="86" s="1"/>
  <c r="BG33" i="94"/>
  <c r="B33" i="86" s="1"/>
  <c r="AD33" i="86" s="1"/>
  <c r="BG19" i="94"/>
  <c r="B19" i="86" s="1"/>
  <c r="AD19" i="86" s="1"/>
  <c r="BG31" i="94"/>
  <c r="B31" i="86" s="1"/>
  <c r="AD31" i="86" s="1"/>
  <c r="BG40" i="94"/>
  <c r="B40" i="86" s="1"/>
  <c r="AD40" i="86" s="1"/>
  <c r="BG56" i="94"/>
  <c r="B56" i="86" s="1"/>
  <c r="AD56" i="86" s="1"/>
  <c r="BG46" i="94"/>
  <c r="B46" i="86" s="1"/>
  <c r="AD46" i="86" s="1"/>
  <c r="BG62" i="94"/>
  <c r="B62" i="86" s="1"/>
  <c r="AD62" i="86" s="1"/>
  <c r="BG83" i="94"/>
  <c r="B83" i="86" s="1"/>
  <c r="AD83" i="86" s="1"/>
  <c r="BG91" i="94"/>
  <c r="B91" i="86" s="1"/>
  <c r="AD91" i="86" s="1"/>
  <c r="BG81" i="94"/>
  <c r="B81" i="86" s="1"/>
  <c r="AD81" i="86" s="1"/>
  <c r="BG84" i="94"/>
  <c r="B84" i="86" s="1"/>
  <c r="AD84" i="86" s="1"/>
  <c r="BG94" i="94"/>
  <c r="B94" i="86" s="1"/>
  <c r="AD94" i="86" s="1"/>
  <c r="BG86" i="94"/>
  <c r="B86" i="86" s="1"/>
  <c r="AD86" i="86" s="1"/>
  <c r="BG76" i="94"/>
  <c r="B76" i="86" s="1"/>
  <c r="AD76" i="86" s="1"/>
  <c r="BG97" i="94"/>
  <c r="B97" i="86" s="1"/>
  <c r="AD97" i="86" s="1"/>
  <c r="BG146" i="94"/>
  <c r="B146" i="86" s="1"/>
  <c r="AD146" i="86" s="1"/>
  <c r="BG138" i="94"/>
  <c r="B138" i="86" s="1"/>
  <c r="AD138" i="86" s="1"/>
  <c r="BG126" i="94"/>
  <c r="B126" i="86" s="1"/>
  <c r="AD126" i="86" s="1"/>
  <c r="BG123" i="94"/>
  <c r="B123" i="86" s="1"/>
  <c r="AD123" i="86" s="1"/>
  <c r="BG130" i="94"/>
  <c r="B130" i="86" s="1"/>
  <c r="AD130" i="86" s="1"/>
  <c r="BS12" i="94"/>
  <c r="N12" i="86" s="1"/>
  <c r="AP12" i="86" s="1"/>
  <c r="BN3" i="94"/>
  <c r="I3" i="86" s="1"/>
  <c r="AK3" i="86" s="1"/>
  <c r="BN2" i="94"/>
  <c r="I2" i="86" s="1"/>
  <c r="AK2" i="86" s="1"/>
  <c r="BN27" i="94"/>
  <c r="I27" i="86" s="1"/>
  <c r="AK27" i="86" s="1"/>
  <c r="BN20" i="94"/>
  <c r="I20" i="86" s="1"/>
  <c r="AK20" i="86" s="1"/>
  <c r="BN22" i="94"/>
  <c r="I22" i="86" s="1"/>
  <c r="AK22" i="86" s="1"/>
  <c r="BN28" i="94"/>
  <c r="I28" i="86" s="1"/>
  <c r="AK28" i="86" s="1"/>
  <c r="BN45" i="94"/>
  <c r="I45" i="86" s="1"/>
  <c r="AK45" i="86" s="1"/>
  <c r="BN40" i="94"/>
  <c r="I40" i="86" s="1"/>
  <c r="AK40" i="86" s="1"/>
  <c r="BN48" i="94"/>
  <c r="I48" i="86" s="1"/>
  <c r="AK48" i="86" s="1"/>
  <c r="BN53" i="94"/>
  <c r="I53" i="86" s="1"/>
  <c r="AK53" i="86" s="1"/>
  <c r="BN44" i="94"/>
  <c r="I44" i="86" s="1"/>
  <c r="AK44" i="86" s="1"/>
  <c r="BN56" i="94"/>
  <c r="I56" i="86" s="1"/>
  <c r="AK56" i="86" s="1"/>
  <c r="BN59" i="94"/>
  <c r="I59" i="86" s="1"/>
  <c r="AK59" i="86" s="1"/>
  <c r="BN69" i="94"/>
  <c r="I69" i="86" s="1"/>
  <c r="AK69" i="86" s="1"/>
  <c r="BN70" i="94"/>
  <c r="I70" i="86" s="1"/>
  <c r="AK70" i="86" s="1"/>
  <c r="BN64" i="94"/>
  <c r="I64" i="86" s="1"/>
  <c r="AK64" i="86" s="1"/>
  <c r="BN80" i="94"/>
  <c r="I80" i="86" s="1"/>
  <c r="AK80" i="86" s="1"/>
  <c r="BN86" i="94"/>
  <c r="I86" i="86" s="1"/>
  <c r="AK86" i="86" s="1"/>
  <c r="BN96" i="94"/>
  <c r="I96" i="86" s="1"/>
  <c r="AK96" i="86" s="1"/>
  <c r="BN97" i="94"/>
  <c r="I97" i="86" s="1"/>
  <c r="AK97" i="86" s="1"/>
  <c r="BN79" i="94"/>
  <c r="I79" i="86" s="1"/>
  <c r="AK79" i="86" s="1"/>
  <c r="BN88" i="94"/>
  <c r="I88" i="86" s="1"/>
  <c r="AK88" i="86" s="1"/>
  <c r="BN91" i="94"/>
  <c r="I91" i="86" s="1"/>
  <c r="AK91" i="86" s="1"/>
  <c r="BN120" i="94"/>
  <c r="I120" i="86" s="1"/>
  <c r="AK120" i="86" s="1"/>
  <c r="BN117" i="94"/>
  <c r="I117" i="86" s="1"/>
  <c r="AK117" i="86" s="1"/>
  <c r="BN102" i="94"/>
  <c r="I102" i="86" s="1"/>
  <c r="AK102" i="86" s="1"/>
  <c r="BN118" i="94"/>
  <c r="I118" i="86" s="1"/>
  <c r="AK118" i="86" s="1"/>
  <c r="BN109" i="94"/>
  <c r="I109" i="86" s="1"/>
  <c r="AK109" i="86" s="1"/>
  <c r="BN110" i="94"/>
  <c r="I110" i="86" s="1"/>
  <c r="AK110" i="86" s="1"/>
  <c r="BN125" i="94"/>
  <c r="I125" i="86" s="1"/>
  <c r="AK125" i="86" s="1"/>
  <c r="BM318" i="100" s="1"/>
  <c r="AM318" i="100" s="1"/>
  <c r="L318" i="100" s="1"/>
  <c r="BN143" i="94"/>
  <c r="I143" i="86" s="1"/>
  <c r="AK143" i="86" s="1"/>
  <c r="BN148" i="94"/>
  <c r="I148" i="86" s="1"/>
  <c r="AK148" i="86" s="1"/>
  <c r="BN146" i="94"/>
  <c r="I146" i="86" s="1"/>
  <c r="AK146" i="86" s="1"/>
  <c r="BN149" i="94"/>
  <c r="I149" i="86" s="1"/>
  <c r="AK149" i="86" s="1"/>
  <c r="BN138" i="94"/>
  <c r="I138" i="86" s="1"/>
  <c r="AK138" i="86" s="1"/>
  <c r="BN147" i="94"/>
  <c r="I147" i="86" s="1"/>
  <c r="AK147" i="86" s="1"/>
  <c r="BN9" i="94"/>
  <c r="I9" i="86" s="1"/>
  <c r="AK9" i="86" s="1"/>
  <c r="BM13" i="94"/>
  <c r="H13" i="86" s="1"/>
  <c r="AJ13" i="86" s="1"/>
  <c r="BM8" i="94"/>
  <c r="H8" i="86" s="1"/>
  <c r="AJ8" i="86" s="1"/>
  <c r="BH8" i="94"/>
  <c r="C8" i="86" s="1"/>
  <c r="AE8" i="86" s="1"/>
  <c r="BH12" i="94"/>
  <c r="C12" i="86" s="1"/>
  <c r="AE12" i="86" s="1"/>
  <c r="BH22" i="94"/>
  <c r="C22" i="86" s="1"/>
  <c r="AE22" i="86" s="1"/>
  <c r="BH23" i="94"/>
  <c r="C23" i="86" s="1"/>
  <c r="AE23" i="86" s="1"/>
  <c r="BH25" i="94"/>
  <c r="C25" i="86" s="1"/>
  <c r="AE25" i="86" s="1"/>
  <c r="BH28" i="94"/>
  <c r="C28" i="86" s="1"/>
  <c r="AE28" i="86" s="1"/>
  <c r="BH30" i="94"/>
  <c r="C30" i="86" s="1"/>
  <c r="AE30" i="86" s="1"/>
  <c r="BH36" i="94"/>
  <c r="C36" i="86" s="1"/>
  <c r="AE36" i="86" s="1"/>
  <c r="BH46" i="94"/>
  <c r="C46" i="86" s="1"/>
  <c r="AE46" i="86" s="1"/>
  <c r="BH57" i="94"/>
  <c r="C57" i="86" s="1"/>
  <c r="AE57" i="86" s="1"/>
  <c r="BH70" i="94"/>
  <c r="C70" i="86" s="1"/>
  <c r="AE70" i="86" s="1"/>
  <c r="BH97" i="94"/>
  <c r="C97" i="86" s="1"/>
  <c r="AE97" i="86" s="1"/>
  <c r="BH89" i="94"/>
  <c r="C89" i="86" s="1"/>
  <c r="AE89" i="86" s="1"/>
  <c r="BH81" i="94"/>
  <c r="C81" i="86" s="1"/>
  <c r="AE81" i="86" s="1"/>
  <c r="BH84" i="94"/>
  <c r="C84" i="86" s="1"/>
  <c r="AE84" i="86" s="1"/>
  <c r="BH94" i="94"/>
  <c r="C94" i="86" s="1"/>
  <c r="AE94" i="86" s="1"/>
  <c r="BH95" i="94"/>
  <c r="C95" i="86" s="1"/>
  <c r="AE95" i="86" s="1"/>
  <c r="BH86" i="94"/>
  <c r="C86" i="86" s="1"/>
  <c r="AE86" i="86" s="1"/>
  <c r="BH87" i="94"/>
  <c r="C87" i="86" s="1"/>
  <c r="AE87" i="86" s="1"/>
  <c r="BH110" i="94"/>
  <c r="C110" i="86" s="1"/>
  <c r="AE110" i="86" s="1"/>
  <c r="BH130" i="94"/>
  <c r="C130" i="86" s="1"/>
  <c r="AE130" i="86" s="1"/>
  <c r="BH146" i="94"/>
  <c r="C146" i="86" s="1"/>
  <c r="AE146" i="86" s="1"/>
  <c r="BH138" i="94"/>
  <c r="C138" i="86" s="1"/>
  <c r="AE138" i="86" s="1"/>
  <c r="BH147" i="94"/>
  <c r="C147" i="86" s="1"/>
  <c r="AE147" i="86" s="1"/>
  <c r="BH131" i="94"/>
  <c r="C131" i="86" s="1"/>
  <c r="AE131" i="86" s="1"/>
  <c r="BH139" i="94"/>
  <c r="C139" i="86" s="1"/>
  <c r="AE139" i="86" s="1"/>
  <c r="BH128" i="94"/>
  <c r="C128" i="86" s="1"/>
  <c r="AE128" i="86" s="1"/>
  <c r="BH136" i="94"/>
  <c r="C136" i="86" s="1"/>
  <c r="AE136" i="86" s="1"/>
  <c r="BH123" i="94"/>
  <c r="C123" i="86" s="1"/>
  <c r="AE123" i="86" s="1"/>
  <c r="BH124" i="94"/>
  <c r="C124" i="86" s="1"/>
  <c r="AE124" i="86" s="1"/>
  <c r="BG12" i="94"/>
  <c r="B12" i="86" s="1"/>
  <c r="AD12" i="86" s="1"/>
  <c r="BL13" i="94"/>
  <c r="G13" i="86" s="1"/>
  <c r="AI13" i="86" s="1"/>
  <c r="BN18" i="94"/>
  <c r="I18" i="86" s="1"/>
  <c r="AK18" i="86" s="1"/>
  <c r="BH17" i="94"/>
  <c r="C17" i="86" s="1"/>
  <c r="AE17" i="86" s="1"/>
  <c r="BG15" i="94"/>
  <c r="B15" i="86" s="1"/>
  <c r="AD15" i="86" s="1"/>
  <c r="BG11" i="94"/>
  <c r="B11" i="86" s="1"/>
  <c r="AD11" i="86" s="1"/>
  <c r="BO4" i="94"/>
  <c r="J4" i="86" s="1"/>
  <c r="AL4" i="86" s="1"/>
  <c r="BM18" i="94"/>
  <c r="H18" i="86" s="1"/>
  <c r="AJ18" i="86" s="1"/>
  <c r="BP15" i="94"/>
  <c r="K15" i="86" s="1"/>
  <c r="AM15" i="86" s="1"/>
  <c r="BI32" i="94"/>
  <c r="D32" i="86" s="1"/>
  <c r="AF32" i="86" s="1"/>
  <c r="BL28" i="94"/>
  <c r="G28" i="86" s="1"/>
  <c r="AI28" i="86" s="1"/>
  <c r="BN21" i="94"/>
  <c r="I21" i="86" s="1"/>
  <c r="AK21" i="86" s="1"/>
  <c r="BO31" i="94"/>
  <c r="J31" i="86" s="1"/>
  <c r="AL31" i="86" s="1"/>
  <c r="BN16" i="94"/>
  <c r="I16" i="86" s="1"/>
  <c r="AK16" i="86" s="1"/>
  <c r="BO32" i="94"/>
  <c r="J32" i="86" s="1"/>
  <c r="AL32" i="86" s="1"/>
  <c r="BJ37" i="94"/>
  <c r="E37" i="86" s="1"/>
  <c r="AG37" i="86" s="1"/>
  <c r="BN37" i="94"/>
  <c r="I37" i="86" s="1"/>
  <c r="AK37" i="86" s="1"/>
  <c r="BN25" i="94"/>
  <c r="I25" i="86" s="1"/>
  <c r="AK25" i="86" s="1"/>
  <c r="BQ50" i="94"/>
  <c r="L50" i="86" s="1"/>
  <c r="AN50" i="86" s="1"/>
  <c r="BP25" i="94"/>
  <c r="K25" i="86" s="1"/>
  <c r="AM25" i="86" s="1"/>
  <c r="BL34" i="94"/>
  <c r="G34" i="86" s="1"/>
  <c r="AI34" i="86" s="1"/>
  <c r="BJ45" i="94"/>
  <c r="E45" i="86" s="1"/>
  <c r="AG45" i="86" s="1"/>
  <c r="BP53" i="94"/>
  <c r="K53" i="86" s="1"/>
  <c r="AM53" i="86" s="1"/>
  <c r="BP32" i="94"/>
  <c r="K32" i="86" s="1"/>
  <c r="AM32" i="86" s="1"/>
  <c r="BL49" i="94"/>
  <c r="G49" i="86" s="1"/>
  <c r="AI49" i="86" s="1"/>
  <c r="CX57" i="94"/>
  <c r="DA57" i="94" s="1"/>
  <c r="BH33" i="94"/>
  <c r="C33" i="86" s="1"/>
  <c r="AE33" i="86" s="1"/>
  <c r="CX49" i="94"/>
  <c r="DA49" i="94" s="1"/>
  <c r="BP60" i="94"/>
  <c r="K60" i="86" s="1"/>
  <c r="AM60" i="86" s="1"/>
  <c r="BN63" i="94"/>
  <c r="I63" i="86" s="1"/>
  <c r="AK63" i="86" s="1"/>
  <c r="BG69" i="94"/>
  <c r="B69" i="86" s="1"/>
  <c r="AD69" i="86" s="1"/>
  <c r="BL57" i="94"/>
  <c r="G57" i="86" s="1"/>
  <c r="AI57" i="86" s="1"/>
  <c r="BG60" i="94"/>
  <c r="B60" i="86" s="1"/>
  <c r="AD60" i="86" s="1"/>
  <c r="BP44" i="94"/>
  <c r="K44" i="86" s="1"/>
  <c r="AM44" i="86" s="1"/>
  <c r="BG71" i="94"/>
  <c r="B71" i="86" s="1"/>
  <c r="AD71" i="86" s="1"/>
  <c r="BM48" i="94"/>
  <c r="H48" i="86" s="1"/>
  <c r="AJ48" i="86" s="1"/>
  <c r="BR80" i="94"/>
  <c r="M80" i="86" s="1"/>
  <c r="AO80" i="86" s="1"/>
  <c r="BK83" i="94"/>
  <c r="F83" i="86" s="1"/>
  <c r="AH83" i="86" s="1"/>
  <c r="BN77" i="94"/>
  <c r="I77" i="86" s="1"/>
  <c r="AK77" i="86" s="1"/>
  <c r="BM89" i="94"/>
  <c r="H89" i="86" s="1"/>
  <c r="AJ89" i="86" s="1"/>
  <c r="BL65" i="94"/>
  <c r="G65" i="86" s="1"/>
  <c r="AI65" i="86" s="1"/>
  <c r="BH71" i="94"/>
  <c r="C71" i="86" s="1"/>
  <c r="AE71" i="86" s="1"/>
  <c r="BL68" i="94"/>
  <c r="G68" i="86" s="1"/>
  <c r="AI68" i="86" s="1"/>
  <c r="BL76" i="94"/>
  <c r="G76" i="86" s="1"/>
  <c r="AI76" i="86" s="1"/>
  <c r="CX84" i="94"/>
  <c r="DA84" i="94" s="1"/>
  <c r="BN93" i="94"/>
  <c r="I93" i="86" s="1"/>
  <c r="AK93" i="86" s="1"/>
  <c r="BG103" i="94"/>
  <c r="B103" i="86" s="1"/>
  <c r="AD103" i="86" s="1"/>
  <c r="BG99" i="94"/>
  <c r="B99" i="86" s="1"/>
  <c r="AD99" i="86" s="1"/>
  <c r="BM77" i="94"/>
  <c r="H77" i="86" s="1"/>
  <c r="AJ77" i="86" s="1"/>
  <c r="BO98" i="94"/>
  <c r="J98" i="86" s="1"/>
  <c r="AL98" i="86" s="1"/>
  <c r="BH78" i="94"/>
  <c r="C78" i="86" s="1"/>
  <c r="AE78" i="86" s="1"/>
  <c r="BL81" i="94"/>
  <c r="G81" i="86" s="1"/>
  <c r="AI81" i="86" s="1"/>
  <c r="BG109" i="94"/>
  <c r="B109" i="86" s="1"/>
  <c r="AD109" i="86" s="1"/>
  <c r="BG89" i="94"/>
  <c r="B89" i="86" s="1"/>
  <c r="AD89" i="86" s="1"/>
  <c r="BN89" i="94"/>
  <c r="I89" i="86" s="1"/>
  <c r="AK89" i="86" s="1"/>
  <c r="BP76" i="94"/>
  <c r="K76" i="86" s="1"/>
  <c r="AM76" i="86" s="1"/>
  <c r="BM105" i="94"/>
  <c r="H105" i="86" s="1"/>
  <c r="AJ105" i="86" s="1"/>
  <c r="CW115" i="94"/>
  <c r="DA115" i="94" s="1"/>
  <c r="CX120" i="94"/>
  <c r="DA120" i="94" s="1"/>
  <c r="BP121" i="94"/>
  <c r="K121" i="86" s="1"/>
  <c r="AM121" i="86" s="1"/>
  <c r="BH126" i="94"/>
  <c r="C126" i="86" s="1"/>
  <c r="AE126" i="86" s="1"/>
  <c r="BN144" i="94"/>
  <c r="I144" i="86" s="1"/>
  <c r="AK144" i="86" s="1"/>
  <c r="BL107" i="94"/>
  <c r="G107" i="86" s="1"/>
  <c r="AI107" i="86" s="1"/>
  <c r="BO129" i="94"/>
  <c r="J129" i="86" s="1"/>
  <c r="AL129" i="86" s="1"/>
  <c r="BK141" i="94"/>
  <c r="F141" i="86" s="1"/>
  <c r="AH141" i="86" s="1"/>
  <c r="BN101" i="94"/>
  <c r="I101" i="86" s="1"/>
  <c r="AK101" i="86" s="1"/>
  <c r="BL131" i="94"/>
  <c r="G131" i="86" s="1"/>
  <c r="AI131" i="86" s="1"/>
  <c r="BI140" i="94"/>
  <c r="D140" i="86" s="1"/>
  <c r="AF140" i="86" s="1"/>
  <c r="BM131" i="94"/>
  <c r="H131" i="86" s="1"/>
  <c r="AJ131" i="86" s="1"/>
  <c r="BN116" i="94"/>
  <c r="I116" i="86" s="1"/>
  <c r="AK116" i="86" s="1"/>
  <c r="BH121" i="94"/>
  <c r="C121" i="86" s="1"/>
  <c r="AE121" i="86" s="1"/>
  <c r="BP148" i="94"/>
  <c r="K148" i="86" s="1"/>
  <c r="AM148" i="86" s="1"/>
  <c r="BM133" i="94"/>
  <c r="H133" i="86" s="1"/>
  <c r="AJ133" i="86" s="1"/>
  <c r="BM149" i="94"/>
  <c r="H149" i="86" s="1"/>
  <c r="AJ149" i="86" s="1"/>
  <c r="BN137" i="94"/>
  <c r="I137" i="86" s="1"/>
  <c r="AK137" i="86" s="1"/>
  <c r="BH149" i="94"/>
  <c r="C149" i="86" s="1"/>
  <c r="AE149" i="86" s="1"/>
  <c r="BN131" i="94"/>
  <c r="I131" i="86" s="1"/>
  <c r="AK131" i="86" s="1"/>
  <c r="BM70" i="94"/>
  <c r="H70" i="86" s="1"/>
  <c r="AJ70" i="86" s="1"/>
  <c r="BM60" i="94"/>
  <c r="H60" i="86" s="1"/>
  <c r="AJ60" i="86" s="1"/>
  <c r="BJ59" i="94"/>
  <c r="E59" i="86" s="1"/>
  <c r="AG59" i="86" s="1"/>
  <c r="BS94" i="94"/>
  <c r="N94" i="86" s="1"/>
  <c r="AP94" i="86" s="1"/>
  <c r="BK91" i="94"/>
  <c r="F91" i="86" s="1"/>
  <c r="AH91" i="86" s="1"/>
  <c r="BL74" i="94"/>
  <c r="G74" i="86" s="1"/>
  <c r="AI74" i="86" s="1"/>
  <c r="BP3" i="94"/>
  <c r="K3" i="86" s="1"/>
  <c r="AM3" i="86" s="1"/>
  <c r="BP18" i="94"/>
  <c r="K18" i="86" s="1"/>
  <c r="AM18" i="86" s="1"/>
  <c r="BP4" i="94"/>
  <c r="K4" i="86" s="1"/>
  <c r="AM4" i="86" s="1"/>
  <c r="BP12" i="94"/>
  <c r="K12" i="86" s="1"/>
  <c r="AM12" i="86" s="1"/>
  <c r="BP36" i="94"/>
  <c r="K36" i="86" s="1"/>
  <c r="AM36" i="86" s="1"/>
  <c r="BP20" i="94"/>
  <c r="K20" i="86" s="1"/>
  <c r="AM20" i="86" s="1"/>
  <c r="BP21" i="94"/>
  <c r="K21" i="86" s="1"/>
  <c r="AM21" i="86" s="1"/>
  <c r="BP57" i="94"/>
  <c r="K57" i="86" s="1"/>
  <c r="AM57" i="86" s="1"/>
  <c r="BP95" i="94"/>
  <c r="K95" i="86" s="1"/>
  <c r="AM95" i="86" s="1"/>
  <c r="BP77" i="94"/>
  <c r="K77" i="86" s="1"/>
  <c r="AM77" i="86" s="1"/>
  <c r="BP78" i="94"/>
  <c r="K78" i="86" s="1"/>
  <c r="AM78" i="86" s="1"/>
  <c r="BP86" i="94"/>
  <c r="K86" i="86" s="1"/>
  <c r="AM86" i="86" s="1"/>
  <c r="BP87" i="94"/>
  <c r="K87" i="86" s="1"/>
  <c r="AM87" i="86" s="1"/>
  <c r="BP97" i="94"/>
  <c r="K97" i="86" s="1"/>
  <c r="AM97" i="86" s="1"/>
  <c r="BP107" i="94"/>
  <c r="K107" i="86" s="1"/>
  <c r="AM107" i="86" s="1"/>
  <c r="BP108" i="94"/>
  <c r="K108" i="86" s="1"/>
  <c r="AM108" i="86" s="1"/>
  <c r="BP110" i="94"/>
  <c r="K110" i="86" s="1"/>
  <c r="AM110" i="86" s="1"/>
  <c r="BP118" i="94"/>
  <c r="K118" i="86" s="1"/>
  <c r="AM118" i="86" s="1"/>
  <c r="BP124" i="94"/>
  <c r="K124" i="86" s="1"/>
  <c r="AM124" i="86" s="1"/>
  <c r="BP119" i="94"/>
  <c r="K119" i="86" s="1"/>
  <c r="AM119" i="86" s="1"/>
  <c r="BP133" i="94"/>
  <c r="K133" i="86" s="1"/>
  <c r="AM133" i="86" s="1"/>
  <c r="BP136" i="94"/>
  <c r="K136" i="86" s="1"/>
  <c r="AM136" i="86" s="1"/>
  <c r="BP129" i="94"/>
  <c r="K129" i="86" s="1"/>
  <c r="AM129" i="86" s="1"/>
  <c r="BP145" i="94"/>
  <c r="K145" i="86" s="1"/>
  <c r="AM145" i="86" s="1"/>
  <c r="BP146" i="94"/>
  <c r="K146" i="86" s="1"/>
  <c r="AM146" i="86" s="1"/>
  <c r="BO8" i="94"/>
  <c r="J8" i="86" s="1"/>
  <c r="AL8" i="86" s="1"/>
  <c r="BO17" i="94"/>
  <c r="J17" i="86" s="1"/>
  <c r="AL17" i="86" s="1"/>
  <c r="BO9" i="94"/>
  <c r="J9" i="86" s="1"/>
  <c r="AL9" i="86" s="1"/>
  <c r="BO22" i="94"/>
  <c r="J22" i="86" s="1"/>
  <c r="AL22" i="86" s="1"/>
  <c r="BO46" i="94"/>
  <c r="J46" i="86" s="1"/>
  <c r="AL46" i="86" s="1"/>
  <c r="BO40" i="94"/>
  <c r="J40" i="86" s="1"/>
  <c r="AL40" i="86" s="1"/>
  <c r="BO48" i="94"/>
  <c r="J48" i="86" s="1"/>
  <c r="AL48" i="86" s="1"/>
  <c r="BO70" i="94"/>
  <c r="J70" i="86" s="1"/>
  <c r="AL70" i="86" s="1"/>
  <c r="BO76" i="94"/>
  <c r="J76" i="86" s="1"/>
  <c r="AL76" i="86" s="1"/>
  <c r="BO97" i="94"/>
  <c r="J97" i="86" s="1"/>
  <c r="AL97" i="86" s="1"/>
  <c r="BO89" i="94"/>
  <c r="J89" i="86" s="1"/>
  <c r="AL89" i="86" s="1"/>
  <c r="BO120" i="94"/>
  <c r="J120" i="86" s="1"/>
  <c r="AL120" i="86" s="1"/>
  <c r="BO107" i="94"/>
  <c r="J107" i="86" s="1"/>
  <c r="AL107" i="86" s="1"/>
  <c r="BO118" i="94"/>
  <c r="J118" i="86" s="1"/>
  <c r="AL118" i="86" s="1"/>
  <c r="BO136" i="94"/>
  <c r="J136" i="86" s="1"/>
  <c r="AL136" i="86" s="1"/>
  <c r="BO135" i="94"/>
  <c r="J135" i="86" s="1"/>
  <c r="AL135" i="86" s="1"/>
  <c r="BO121" i="94"/>
  <c r="J121" i="86" s="1"/>
  <c r="AL121" i="86" s="1"/>
  <c r="BO146" i="94"/>
  <c r="J146" i="86" s="1"/>
  <c r="AL146" i="86" s="1"/>
  <c r="BO138" i="94"/>
  <c r="J138" i="86" s="1"/>
  <c r="AL138" i="86" s="1"/>
  <c r="BN13" i="94"/>
  <c r="I13" i="86" s="1"/>
  <c r="AK13" i="86" s="1"/>
  <c r="BM9" i="94"/>
  <c r="H9" i="86" s="1"/>
  <c r="AJ9" i="86" s="1"/>
  <c r="BL4" i="94"/>
  <c r="G4" i="86" s="1"/>
  <c r="AI4" i="86" s="1"/>
  <c r="BL8" i="94"/>
  <c r="G8" i="86" s="1"/>
  <c r="AI8" i="86" s="1"/>
  <c r="BL19" i="94"/>
  <c r="G19" i="86" s="1"/>
  <c r="AI19" i="86" s="1"/>
  <c r="BL26" i="94"/>
  <c r="G26" i="86" s="1"/>
  <c r="AI26" i="86" s="1"/>
  <c r="BL21" i="94"/>
  <c r="G21" i="86" s="1"/>
  <c r="AI21" i="86" s="1"/>
  <c r="BL50" i="94"/>
  <c r="G50" i="86" s="1"/>
  <c r="AI50" i="86" s="1"/>
  <c r="BL47" i="94"/>
  <c r="G47" i="86" s="1"/>
  <c r="AI47" i="86" s="1"/>
  <c r="BL48" i="94"/>
  <c r="G48" i="86" s="1"/>
  <c r="AI48" i="86" s="1"/>
  <c r="BL53" i="94"/>
  <c r="G53" i="86" s="1"/>
  <c r="AI53" i="86" s="1"/>
  <c r="BL56" i="94"/>
  <c r="G56" i="86" s="1"/>
  <c r="AI56" i="86" s="1"/>
  <c r="BL66" i="94"/>
  <c r="G66" i="86" s="1"/>
  <c r="AI66" i="86" s="1"/>
  <c r="BL64" i="94"/>
  <c r="G64" i="86" s="1"/>
  <c r="AI64" i="86" s="1"/>
  <c r="BL85" i="94"/>
  <c r="G85" i="86" s="1"/>
  <c r="AI85" i="86" s="1"/>
  <c r="BL82" i="94"/>
  <c r="G82" i="86" s="1"/>
  <c r="AI82" i="86" s="1"/>
  <c r="BL96" i="94"/>
  <c r="G96" i="86" s="1"/>
  <c r="AI96" i="86" s="1"/>
  <c r="BL75" i="94"/>
  <c r="G75" i="86" s="1"/>
  <c r="AI75" i="86" s="1"/>
  <c r="BL88" i="94"/>
  <c r="G88" i="86" s="1"/>
  <c r="AI88" i="86" s="1"/>
  <c r="BL93" i="94"/>
  <c r="G93" i="86" s="1"/>
  <c r="AI93" i="86" s="1"/>
  <c r="BL91" i="94"/>
  <c r="G91" i="86" s="1"/>
  <c r="AI91" i="86" s="1"/>
  <c r="BL109" i="94"/>
  <c r="G109" i="86" s="1"/>
  <c r="AI109" i="86" s="1"/>
  <c r="BL119" i="94"/>
  <c r="G119" i="86" s="1"/>
  <c r="AI119" i="86" s="1"/>
  <c r="BL104" i="94"/>
  <c r="G104" i="86" s="1"/>
  <c r="AI104" i="86" s="1"/>
  <c r="BL106" i="94"/>
  <c r="G106" i="86" s="1"/>
  <c r="AI106" i="86" s="1"/>
  <c r="BL114" i="94"/>
  <c r="G114" i="86" s="1"/>
  <c r="AI114" i="86" s="1"/>
  <c r="BL134" i="94"/>
  <c r="G134" i="86" s="1"/>
  <c r="AI134" i="86" s="1"/>
  <c r="BL127" i="94"/>
  <c r="G127" i="86" s="1"/>
  <c r="AI127" i="86" s="1"/>
  <c r="BL137" i="94"/>
  <c r="G137" i="86" s="1"/>
  <c r="AI137" i="86" s="1"/>
  <c r="BL129" i="94"/>
  <c r="G129" i="86" s="1"/>
  <c r="AI129" i="86" s="1"/>
  <c r="BL142" i="94"/>
  <c r="G142" i="86" s="1"/>
  <c r="AI142" i="86" s="1"/>
  <c r="BL145" i="94"/>
  <c r="G145" i="86" s="1"/>
  <c r="AI145" i="86" s="1"/>
  <c r="BL133" i="94"/>
  <c r="G133" i="86" s="1"/>
  <c r="AI133" i="86" s="1"/>
  <c r="BO12" i="94"/>
  <c r="J12" i="86" s="1"/>
  <c r="AL12" i="86" s="1"/>
  <c r="BM14" i="94"/>
  <c r="H14" i="86" s="1"/>
  <c r="AJ14" i="86" s="1"/>
  <c r="BO2" i="94"/>
  <c r="J2" i="86" s="1"/>
  <c r="AL2" i="86" s="1"/>
  <c r="DA6" i="94"/>
  <c r="BL17" i="94"/>
  <c r="G17" i="86" s="1"/>
  <c r="AI17" i="86" s="1"/>
  <c r="BO3" i="94"/>
  <c r="J3" i="86" s="1"/>
  <c r="AL3" i="86" s="1"/>
  <c r="BM7" i="94"/>
  <c r="H7" i="86" s="1"/>
  <c r="AJ7" i="86" s="1"/>
  <c r="BL12" i="94"/>
  <c r="G12" i="86" s="1"/>
  <c r="AI12" i="86" s="1"/>
  <c r="BO15" i="94"/>
  <c r="J15" i="86" s="1"/>
  <c r="AL15" i="86" s="1"/>
  <c r="BG20" i="94"/>
  <c r="B20" i="86" s="1"/>
  <c r="AD20" i="86" s="1"/>
  <c r="BT25" i="94"/>
  <c r="O25" i="86" s="1"/>
  <c r="AQ25" i="86" s="1"/>
  <c r="BH29" i="94"/>
  <c r="C29" i="86" s="1"/>
  <c r="AE29" i="86" s="1"/>
  <c r="BL23" i="94"/>
  <c r="G23" i="86" s="1"/>
  <c r="AI23" i="86" s="1"/>
  <c r="BO21" i="94"/>
  <c r="J21" i="86" s="1"/>
  <c r="AL21" i="86" s="1"/>
  <c r="BN33" i="94"/>
  <c r="I33" i="86" s="1"/>
  <c r="AK33" i="86" s="1"/>
  <c r="BR37" i="94"/>
  <c r="M37" i="86" s="1"/>
  <c r="AO37" i="86" s="1"/>
  <c r="BQ45" i="94"/>
  <c r="L45" i="86" s="1"/>
  <c r="AN45" i="86" s="1"/>
  <c r="BN32" i="94"/>
  <c r="I32" i="86" s="1"/>
  <c r="AK32" i="86" s="1"/>
  <c r="BP50" i="94"/>
  <c r="K50" i="86" s="1"/>
  <c r="AM50" i="86" s="1"/>
  <c r="BM44" i="94"/>
  <c r="H44" i="86" s="1"/>
  <c r="AJ44" i="86" s="1"/>
  <c r="BO53" i="94"/>
  <c r="J53" i="86" s="1"/>
  <c r="AL53" i="86" s="1"/>
  <c r="BO25" i="94"/>
  <c r="J25" i="86" s="1"/>
  <c r="AL25" i="86" s="1"/>
  <c r="BM54" i="94"/>
  <c r="H54" i="86" s="1"/>
  <c r="AJ54" i="86" s="1"/>
  <c r="BL37" i="94"/>
  <c r="G37" i="86" s="1"/>
  <c r="AI37" i="86" s="1"/>
  <c r="BI50" i="94"/>
  <c r="D50" i="86" s="1"/>
  <c r="AF50" i="86" s="1"/>
  <c r="BP22" i="94"/>
  <c r="K22" i="86" s="1"/>
  <c r="AM22" i="86" s="1"/>
  <c r="BN34" i="94"/>
  <c r="I34" i="86" s="1"/>
  <c r="AK34" i="86" s="1"/>
  <c r="BM39" i="94"/>
  <c r="H39" i="86" s="1"/>
  <c r="AJ39" i="86" s="1"/>
  <c r="BO28" i="94"/>
  <c r="J28" i="86" s="1"/>
  <c r="AL28" i="86" s="1"/>
  <c r="BN57" i="94"/>
  <c r="I57" i="86" s="1"/>
  <c r="AK57" i="86" s="1"/>
  <c r="BM73" i="94"/>
  <c r="H73" i="86" s="1"/>
  <c r="AJ73" i="86" s="1"/>
  <c r="BM65" i="94"/>
  <c r="H65" i="86" s="1"/>
  <c r="AJ65" i="86" s="1"/>
  <c r="BG45" i="94"/>
  <c r="B45" i="86" s="1"/>
  <c r="AD45" i="86" s="1"/>
  <c r="BN71" i="94"/>
  <c r="I71" i="86" s="1"/>
  <c r="AK71" i="86" s="1"/>
  <c r="BP52" i="94"/>
  <c r="K52" i="86" s="1"/>
  <c r="AM52" i="86" s="1"/>
  <c r="BL63" i="94"/>
  <c r="G63" i="86" s="1"/>
  <c r="AI63" i="86" s="1"/>
  <c r="BK72" i="94"/>
  <c r="F72" i="86" s="1"/>
  <c r="AH72" i="86" s="1"/>
  <c r="BH60" i="94"/>
  <c r="C60" i="86" s="1"/>
  <c r="AE60" i="86" s="1"/>
  <c r="BO82" i="94"/>
  <c r="J82" i="86" s="1"/>
  <c r="AL82" i="86" s="1"/>
  <c r="BT89" i="94"/>
  <c r="O89" i="86" s="1"/>
  <c r="AQ89" i="86" s="1"/>
  <c r="BP85" i="94"/>
  <c r="K85" i="86" s="1"/>
  <c r="AM85" i="86" s="1"/>
  <c r="BM97" i="94"/>
  <c r="H97" i="86" s="1"/>
  <c r="AJ97" i="86" s="1"/>
  <c r="BG78" i="94"/>
  <c r="B78" i="86" s="1"/>
  <c r="AD78" i="86" s="1"/>
  <c r="BQ85" i="94"/>
  <c r="L85" i="86" s="1"/>
  <c r="AN85" i="86" s="1"/>
  <c r="BJ94" i="94"/>
  <c r="E94" i="86" s="1"/>
  <c r="AG94" i="86" s="1"/>
  <c r="DA89" i="94"/>
  <c r="BT74" i="94"/>
  <c r="O74" i="86" s="1"/>
  <c r="AQ74" i="86" s="1"/>
  <c r="BM72" i="94"/>
  <c r="H72" i="86" s="1"/>
  <c r="AJ72" i="86" s="1"/>
  <c r="BL77" i="94"/>
  <c r="G77" i="86" s="1"/>
  <c r="AI77" i="86" s="1"/>
  <c r="BN85" i="94"/>
  <c r="I85" i="86" s="1"/>
  <c r="AK85" i="86" s="1"/>
  <c r="BO94" i="94"/>
  <c r="J94" i="86" s="1"/>
  <c r="AL94" i="86" s="1"/>
  <c r="BR104" i="94"/>
  <c r="M104" i="86" s="1"/>
  <c r="AO104" i="86" s="1"/>
  <c r="BI114" i="94"/>
  <c r="D114" i="86" s="1"/>
  <c r="AF114" i="86" s="1"/>
  <c r="BO99" i="94"/>
  <c r="J99" i="86" s="1"/>
  <c r="AL99" i="86" s="1"/>
  <c r="BH77" i="94"/>
  <c r="C77" i="86" s="1"/>
  <c r="AE77" i="86" s="1"/>
  <c r="BO91" i="94"/>
  <c r="J91" i="86" s="1"/>
  <c r="AL91" i="86" s="1"/>
  <c r="BO96" i="94"/>
  <c r="J96" i="86" s="1"/>
  <c r="AL96" i="86" s="1"/>
  <c r="BL100" i="94"/>
  <c r="G100" i="86" s="1"/>
  <c r="AI100" i="86" s="1"/>
  <c r="BP81" i="94"/>
  <c r="K81" i="86" s="1"/>
  <c r="AM81" i="86" s="1"/>
  <c r="BL94" i="94"/>
  <c r="G94" i="86" s="1"/>
  <c r="AI94" i="86" s="1"/>
  <c r="BR112" i="94"/>
  <c r="M112" i="86" s="1"/>
  <c r="AO112" i="86" s="1"/>
  <c r="BP122" i="94"/>
  <c r="K122" i="86" s="1"/>
  <c r="AM122" i="86" s="1"/>
  <c r="BP126" i="94"/>
  <c r="K126" i="86" s="1"/>
  <c r="AM126" i="86" s="1"/>
  <c r="BM144" i="94"/>
  <c r="H144" i="86" s="1"/>
  <c r="AJ144" i="86" s="1"/>
  <c r="BP125" i="94"/>
  <c r="K125" i="86" s="1"/>
  <c r="BL146" i="94"/>
  <c r="G146" i="86" s="1"/>
  <c r="AI146" i="86" s="1"/>
  <c r="BO123" i="94"/>
  <c r="J123" i="86" s="1"/>
  <c r="AL123" i="86" s="1"/>
  <c r="BT141" i="94"/>
  <c r="O141" i="86" s="1"/>
  <c r="AQ141" i="86" s="1"/>
  <c r="BM106" i="94"/>
  <c r="H106" i="86" s="1"/>
  <c r="AJ106" i="86" s="1"/>
  <c r="BL141" i="94"/>
  <c r="G141" i="86" s="1"/>
  <c r="AI141" i="86" s="1"/>
  <c r="BN106" i="94"/>
  <c r="I106" i="86" s="1"/>
  <c r="AK106" i="86" s="1"/>
  <c r="BK149" i="94"/>
  <c r="F149" i="86" s="1"/>
  <c r="AH149" i="86" s="1"/>
  <c r="BJ123" i="94"/>
  <c r="E123" i="86" s="1"/>
  <c r="AG123" i="86" s="1"/>
  <c r="BI122" i="94"/>
  <c r="D122" i="86" s="1"/>
  <c r="AF122" i="86" s="1"/>
  <c r="BM142" i="94"/>
  <c r="H142" i="86" s="1"/>
  <c r="AJ142" i="86" s="1"/>
  <c r="BO124" i="94"/>
  <c r="J124" i="86" s="1"/>
  <c r="BN134" i="94"/>
  <c r="I134" i="86" s="1"/>
  <c r="AK134" i="86" s="1"/>
  <c r="BH150" i="94"/>
  <c r="C150" i="86" s="1"/>
  <c r="AE150" i="86" s="1"/>
  <c r="BP149" i="94"/>
  <c r="K149" i="86" s="1"/>
  <c r="AM149" i="86" s="1"/>
  <c r="BP139" i="94"/>
  <c r="K139" i="86" s="1"/>
  <c r="AM139" i="86" s="1"/>
  <c r="BO119" i="94"/>
  <c r="J119" i="86" s="1"/>
  <c r="AL119" i="86" s="1"/>
  <c r="BP135" i="94"/>
  <c r="K135" i="86" s="1"/>
  <c r="AM135" i="86" s="1"/>
  <c r="BL150" i="94"/>
  <c r="G150" i="86" s="1"/>
  <c r="AI150" i="86" s="1"/>
  <c r="BG148" i="94"/>
  <c r="B148" i="86" s="1"/>
  <c r="AD148" i="86" s="1"/>
  <c r="BG151" i="94"/>
  <c r="B151" i="86" s="1"/>
  <c r="AD151" i="86" s="1"/>
  <c r="BO3" i="93"/>
  <c r="F57" i="85" s="1"/>
  <c r="AD57" i="85" s="1"/>
  <c r="BN7" i="93"/>
  <c r="E30" i="85" s="1"/>
  <c r="AC30" i="85" s="1"/>
  <c r="BW3" i="93"/>
  <c r="BY22" i="93"/>
  <c r="BW15" i="93"/>
  <c r="BO5" i="93"/>
  <c r="F81" i="85" s="1"/>
  <c r="AD81" i="85" s="1"/>
  <c r="BT17" i="93"/>
  <c r="K62" i="85" s="1"/>
  <c r="AI62" i="85" s="1"/>
  <c r="BO13" i="93"/>
  <c r="F46" i="85" s="1"/>
  <c r="AD46" i="85" s="1"/>
  <c r="BY18" i="93"/>
  <c r="BN25" i="93"/>
  <c r="E20" i="85" s="1"/>
  <c r="AC20" i="85" s="1"/>
  <c r="BT33" i="93"/>
  <c r="K18" i="85" s="1"/>
  <c r="AI18" i="85" s="1"/>
  <c r="BQ29" i="93"/>
  <c r="H36" i="85" s="1"/>
  <c r="AF36" i="85" s="1"/>
  <c r="BW22" i="93"/>
  <c r="BM32" i="93"/>
  <c r="D45" i="85" s="1"/>
  <c r="AB45" i="85" s="1"/>
  <c r="BY41" i="93"/>
  <c r="BO12" i="93"/>
  <c r="F82" i="85" s="1"/>
  <c r="AD82" i="85" s="1"/>
  <c r="BY19" i="93"/>
  <c r="BP20" i="93"/>
  <c r="G91" i="85" s="1"/>
  <c r="AE91" i="85" s="1"/>
  <c r="BP35" i="93"/>
  <c r="G63" i="85" s="1"/>
  <c r="AE63" i="85" s="1"/>
  <c r="BP31" i="93"/>
  <c r="G34" i="85" s="1"/>
  <c r="AE34" i="85" s="1"/>
  <c r="BP38" i="93"/>
  <c r="G47" i="85" s="1"/>
  <c r="AE47" i="85" s="1"/>
  <c r="BP19" i="93"/>
  <c r="G65" i="85" s="1"/>
  <c r="AE65" i="85" s="1"/>
  <c r="BP30" i="93"/>
  <c r="G61" i="85" s="1"/>
  <c r="AE61" i="85" s="1"/>
  <c r="BP40" i="93"/>
  <c r="G68" i="85" s="1"/>
  <c r="AE68" i="85" s="1"/>
  <c r="BP44" i="93"/>
  <c r="G35" i="85" s="1"/>
  <c r="AE35" i="85" s="1"/>
  <c r="BP52" i="93"/>
  <c r="G99" i="85" s="1"/>
  <c r="AE99" i="85" s="1"/>
  <c r="BP54" i="93"/>
  <c r="G31" i="85" s="1"/>
  <c r="AE31" i="85" s="1"/>
  <c r="BP48" i="93"/>
  <c r="G42" i="85" s="1"/>
  <c r="AE42" i="85" s="1"/>
  <c r="BP63" i="93"/>
  <c r="G73" i="85" s="1"/>
  <c r="AE73" i="85" s="1"/>
  <c r="BP64" i="93"/>
  <c r="G43" i="85" s="1"/>
  <c r="AE43" i="85" s="1"/>
  <c r="BP67" i="93"/>
  <c r="G25" i="85" s="1"/>
  <c r="AE25" i="85" s="1"/>
  <c r="BP65" i="93"/>
  <c r="G51" i="85" s="1"/>
  <c r="AE51" i="85" s="1"/>
  <c r="BP76" i="93"/>
  <c r="G56" i="85" s="1"/>
  <c r="AE56" i="85" s="1"/>
  <c r="BP81" i="93"/>
  <c r="G59" i="85" s="1"/>
  <c r="AE59" i="85" s="1"/>
  <c r="BP82" i="93"/>
  <c r="G58" i="85" s="1"/>
  <c r="AE58" i="85" s="1"/>
  <c r="BP83" i="93"/>
  <c r="G64" i="85" s="1"/>
  <c r="AE64" i="85" s="1"/>
  <c r="BP99" i="93"/>
  <c r="G80" i="85" s="1"/>
  <c r="AE80" i="85" s="1"/>
  <c r="BP71" i="93"/>
  <c r="G74" i="85" s="1"/>
  <c r="AE74" i="85" s="1"/>
  <c r="BP46" i="93"/>
  <c r="G15" i="85" s="1"/>
  <c r="AE15" i="85" s="1"/>
  <c r="BP51" i="93"/>
  <c r="G89" i="85" s="1"/>
  <c r="AE89" i="85" s="1"/>
  <c r="BP39" i="93"/>
  <c r="G67" i="85" s="1"/>
  <c r="AE67" i="85" s="1"/>
  <c r="BP36" i="93"/>
  <c r="G94" i="85" s="1"/>
  <c r="AE94" i="85" s="1"/>
  <c r="BP22" i="93"/>
  <c r="G2" i="85" s="1"/>
  <c r="AE2" i="85" s="1"/>
  <c r="BP91" i="93"/>
  <c r="G100" i="85" s="1"/>
  <c r="AE100" i="85" s="1"/>
  <c r="BP73" i="93"/>
  <c r="G8" i="85" s="1"/>
  <c r="AE8" i="85" s="1"/>
  <c r="AQ8" i="85" s="1"/>
  <c r="BP59" i="93"/>
  <c r="G28" i="85" s="1"/>
  <c r="AE28" i="85" s="1"/>
  <c r="BP33" i="93"/>
  <c r="G18" i="85" s="1"/>
  <c r="AE18" i="85" s="1"/>
  <c r="BP23" i="93"/>
  <c r="G48" i="85" s="1"/>
  <c r="AE48" i="85" s="1"/>
  <c r="BP12" i="93"/>
  <c r="G82" i="85" s="1"/>
  <c r="AE82" i="85" s="1"/>
  <c r="BP98" i="93"/>
  <c r="G60" i="85" s="1"/>
  <c r="AE60" i="85" s="1"/>
  <c r="BP87" i="93"/>
  <c r="G7" i="85" s="1"/>
  <c r="AE7" i="85" s="1"/>
  <c r="BP26" i="93"/>
  <c r="G6" i="85" s="1"/>
  <c r="AE6" i="85" s="1"/>
  <c r="BP15" i="93"/>
  <c r="G53" i="85" s="1"/>
  <c r="AE53" i="85" s="1"/>
  <c r="BP61" i="93"/>
  <c r="G24" i="85" s="1"/>
  <c r="AE24" i="85" s="1"/>
  <c r="BP62" i="93"/>
  <c r="G72" i="85" s="1"/>
  <c r="AE72" i="85" s="1"/>
  <c r="BP49" i="93"/>
  <c r="G92" i="85" s="1"/>
  <c r="AE92" i="85" s="1"/>
  <c r="BP84" i="93"/>
  <c r="G52" i="85" s="1"/>
  <c r="AE52" i="85" s="1"/>
  <c r="BP77" i="93"/>
  <c r="G75" i="85" s="1"/>
  <c r="AE75" i="85" s="1"/>
  <c r="BP58" i="93"/>
  <c r="G70" i="85" s="1"/>
  <c r="AE70" i="85" s="1"/>
  <c r="BP34" i="93"/>
  <c r="G11" i="85" s="1"/>
  <c r="AE11" i="85" s="1"/>
  <c r="BP18" i="93"/>
  <c r="G55" i="85" s="1"/>
  <c r="AE55" i="85" s="1"/>
  <c r="BP72" i="93"/>
  <c r="G38" i="85" s="1"/>
  <c r="AE38" i="85" s="1"/>
  <c r="BP89" i="93"/>
  <c r="G41" i="85" s="1"/>
  <c r="AE41" i="85" s="1"/>
  <c r="BP66" i="93"/>
  <c r="G78" i="85" s="1"/>
  <c r="AE78" i="85" s="1"/>
  <c r="BP50" i="93"/>
  <c r="G93" i="85" s="1"/>
  <c r="AE93" i="85" s="1"/>
  <c r="BP41" i="93"/>
  <c r="G88" i="85" s="1"/>
  <c r="AE88" i="85" s="1"/>
  <c r="BP92" i="93"/>
  <c r="G50" i="85" s="1"/>
  <c r="AE50" i="85" s="1"/>
  <c r="BP32" i="93"/>
  <c r="G45" i="85" s="1"/>
  <c r="AE45" i="85" s="1"/>
  <c r="BY7" i="93"/>
  <c r="BN4" i="93"/>
  <c r="E66" i="85" s="1"/>
  <c r="AC66" i="85" s="1"/>
  <c r="BQ16" i="93"/>
  <c r="H79" i="85" s="1"/>
  <c r="AF79" i="85" s="1"/>
  <c r="BQ14" i="93"/>
  <c r="H83" i="85" s="1"/>
  <c r="AF83" i="85" s="1"/>
  <c r="BQ32" i="93"/>
  <c r="H45" i="85" s="1"/>
  <c r="AF45" i="85" s="1"/>
  <c r="BQ33" i="93"/>
  <c r="H18" i="85" s="1"/>
  <c r="AF18" i="85" s="1"/>
  <c r="BQ20" i="93"/>
  <c r="H91" i="85" s="1"/>
  <c r="AF91" i="85" s="1"/>
  <c r="BQ44" i="93"/>
  <c r="H35" i="85" s="1"/>
  <c r="BQ45" i="93"/>
  <c r="H12" i="85" s="1"/>
  <c r="AF12" i="85" s="1"/>
  <c r="BQ47" i="93"/>
  <c r="H10" i="85" s="1"/>
  <c r="AF10" i="85" s="1"/>
  <c r="BQ89" i="93"/>
  <c r="H41" i="85" s="1"/>
  <c r="AF41" i="85" s="1"/>
  <c r="BQ80" i="93"/>
  <c r="H5" i="85" s="1"/>
  <c r="AF5" i="85" s="1"/>
  <c r="BQ98" i="93"/>
  <c r="H60" i="85" s="1"/>
  <c r="AF60" i="85" s="1"/>
  <c r="BQ70" i="93"/>
  <c r="H29" i="85" s="1"/>
  <c r="AF29" i="85" s="1"/>
  <c r="BQ99" i="93"/>
  <c r="H80" i="85" s="1"/>
  <c r="AF80" i="85" s="1"/>
  <c r="BQ90" i="93"/>
  <c r="H13" i="85" s="1"/>
  <c r="AF13" i="85" s="1"/>
  <c r="BQ88" i="93"/>
  <c r="H19" i="85" s="1"/>
  <c r="AF19" i="85" s="1"/>
  <c r="BQ66" i="93"/>
  <c r="H78" i="85" s="1"/>
  <c r="AF78" i="85" s="1"/>
  <c r="BQ86" i="93"/>
  <c r="H85" i="85" s="1"/>
  <c r="AF85" i="85" s="1"/>
  <c r="BQ27" i="93"/>
  <c r="H90" i="85" s="1"/>
  <c r="AF90" i="85" s="1"/>
  <c r="BQ96" i="93"/>
  <c r="H98" i="85" s="1"/>
  <c r="AF98" i="85" s="1"/>
  <c r="BQ52" i="93"/>
  <c r="H99" i="85" s="1"/>
  <c r="AF99" i="85" s="1"/>
  <c r="BQ94" i="93"/>
  <c r="H14" i="85" s="1"/>
  <c r="AF14" i="85" s="1"/>
  <c r="BQ61" i="93"/>
  <c r="H24" i="85" s="1"/>
  <c r="AF24" i="85" s="1"/>
  <c r="BQ68" i="93"/>
  <c r="H27" i="85" s="1"/>
  <c r="AF27" i="85" s="1"/>
  <c r="BQ57" i="93"/>
  <c r="H96" i="85" s="1"/>
  <c r="AF96" i="85" s="1"/>
  <c r="BQ48" i="93"/>
  <c r="H42" i="85" s="1"/>
  <c r="AF42" i="85" s="1"/>
  <c r="BQ56" i="93"/>
  <c r="H37" i="85" s="1"/>
  <c r="AF37" i="85" s="1"/>
  <c r="BT7" i="93"/>
  <c r="K30" i="85" s="1"/>
  <c r="AI30" i="85" s="1"/>
  <c r="BM19" i="93"/>
  <c r="D65" i="85" s="1"/>
  <c r="AB65" i="85" s="1"/>
  <c r="BV20" i="93"/>
  <c r="M91" i="85" s="1"/>
  <c r="AK91" i="85" s="1"/>
  <c r="BL33" i="93"/>
  <c r="C18" i="85" s="1"/>
  <c r="AA18" i="85" s="1"/>
  <c r="BM23" i="93"/>
  <c r="D48" i="85" s="1"/>
  <c r="AB48" i="85" s="1"/>
  <c r="BY35" i="93"/>
  <c r="BP25" i="93"/>
  <c r="G20" i="85" s="1"/>
  <c r="AE20" i="85" s="1"/>
  <c r="BL5" i="93"/>
  <c r="C81" i="85" s="1"/>
  <c r="AA81" i="85" s="1"/>
  <c r="BL11" i="93"/>
  <c r="C21" i="85" s="1"/>
  <c r="AA21" i="85" s="1"/>
  <c r="BL7" i="93"/>
  <c r="C30" i="85" s="1"/>
  <c r="AA30" i="85" s="1"/>
  <c r="BL17" i="93"/>
  <c r="C62" i="85" s="1"/>
  <c r="AA62" i="85" s="1"/>
  <c r="BL16" i="93"/>
  <c r="C79" i="85" s="1"/>
  <c r="AA79" i="85" s="1"/>
  <c r="BL23" i="93"/>
  <c r="C48" i="85" s="1"/>
  <c r="AA48" i="85" s="1"/>
  <c r="BL24" i="93"/>
  <c r="C9" i="85" s="1"/>
  <c r="AA9" i="85" s="1"/>
  <c r="BL31" i="93"/>
  <c r="C34" i="85" s="1"/>
  <c r="AA34" i="85" s="1"/>
  <c r="BL26" i="93"/>
  <c r="C6" i="85" s="1"/>
  <c r="AA6" i="85" s="1"/>
  <c r="BL29" i="93"/>
  <c r="C36" i="85" s="1"/>
  <c r="AA36" i="85" s="1"/>
  <c r="BL40" i="93"/>
  <c r="C68" i="85" s="1"/>
  <c r="AA68" i="85" s="1"/>
  <c r="BL22" i="93"/>
  <c r="C2" i="85" s="1"/>
  <c r="AA2" i="85" s="1"/>
  <c r="BL34" i="93"/>
  <c r="C11" i="85" s="1"/>
  <c r="AA11" i="85" s="1"/>
  <c r="BL35" i="93"/>
  <c r="C63" i="85" s="1"/>
  <c r="AA63" i="85" s="1"/>
  <c r="BL42" i="93"/>
  <c r="C69" i="85" s="1"/>
  <c r="AA69" i="85" s="1"/>
  <c r="BL43" i="93"/>
  <c r="C33" i="85" s="1"/>
  <c r="AA33" i="85" s="1"/>
  <c r="BL25" i="93"/>
  <c r="C20" i="85" s="1"/>
  <c r="AA20" i="85" s="1"/>
  <c r="BL27" i="93"/>
  <c r="C90" i="85" s="1"/>
  <c r="AA90" i="85" s="1"/>
  <c r="BL39" i="93"/>
  <c r="C67" i="85" s="1"/>
  <c r="AA67" i="85" s="1"/>
  <c r="BL44" i="93"/>
  <c r="C35" i="85" s="1"/>
  <c r="AA35" i="85" s="1"/>
  <c r="BL52" i="93"/>
  <c r="C99" i="85" s="1"/>
  <c r="AA99" i="85" s="1"/>
  <c r="BL59" i="93"/>
  <c r="C28" i="85" s="1"/>
  <c r="AA28" i="85" s="1"/>
  <c r="BL60" i="93"/>
  <c r="C71" i="85" s="1"/>
  <c r="AA71" i="85" s="1"/>
  <c r="BL48" i="93"/>
  <c r="C42" i="85" s="1"/>
  <c r="AA42" i="85" s="1"/>
  <c r="BL69" i="93"/>
  <c r="C26" i="85" s="1"/>
  <c r="AA26" i="85" s="1"/>
  <c r="BL68" i="93"/>
  <c r="C27" i="85" s="1"/>
  <c r="AA27" i="85" s="1"/>
  <c r="BL64" i="93"/>
  <c r="C43" i="85" s="1"/>
  <c r="AA43" i="85" s="1"/>
  <c r="BL56" i="93"/>
  <c r="C37" i="85" s="1"/>
  <c r="AA37" i="85" s="1"/>
  <c r="BL76" i="93"/>
  <c r="C56" i="85" s="1"/>
  <c r="AA56" i="85" s="1"/>
  <c r="BL78" i="93"/>
  <c r="BL80" i="93"/>
  <c r="C5" i="85" s="1"/>
  <c r="AA5" i="85" s="1"/>
  <c r="BL75" i="93"/>
  <c r="C54" i="85" s="1"/>
  <c r="AA54" i="85" s="1"/>
  <c r="BL83" i="93"/>
  <c r="C64" i="85" s="1"/>
  <c r="AA64" i="85" s="1"/>
  <c r="BL49" i="93"/>
  <c r="C92" i="85" s="1"/>
  <c r="AA92" i="85" s="1"/>
  <c r="BL36" i="93"/>
  <c r="BL32" i="93"/>
  <c r="C45" i="85" s="1"/>
  <c r="AA45" i="85" s="1"/>
  <c r="BL88" i="93"/>
  <c r="C19" i="85" s="1"/>
  <c r="AA19" i="85" s="1"/>
  <c r="BL99" i="93"/>
  <c r="C80" i="85" s="1"/>
  <c r="AA80" i="85" s="1"/>
  <c r="BL81" i="93"/>
  <c r="C59" i="85" s="1"/>
  <c r="AA59" i="85" s="1"/>
  <c r="BL51" i="93"/>
  <c r="C89" i="85" s="1"/>
  <c r="AA89" i="85" s="1"/>
  <c r="BL38" i="93"/>
  <c r="C47" i="85" s="1"/>
  <c r="AA47" i="85" s="1"/>
  <c r="BL79" i="93"/>
  <c r="C77" i="85" s="1"/>
  <c r="AA77" i="85" s="1"/>
  <c r="BL65" i="93"/>
  <c r="C51" i="85" s="1"/>
  <c r="AA51" i="85" s="1"/>
  <c r="BL50" i="93"/>
  <c r="C93" i="85" s="1"/>
  <c r="AA93" i="85" s="1"/>
  <c r="BL66" i="93"/>
  <c r="C78" i="85" s="1"/>
  <c r="AA78" i="85" s="1"/>
  <c r="BL47" i="93"/>
  <c r="C10" i="85" s="1"/>
  <c r="AA10" i="85" s="1"/>
  <c r="BL45" i="93"/>
  <c r="C12" i="85" s="1"/>
  <c r="AA12" i="85" s="1"/>
  <c r="BL85" i="93"/>
  <c r="C23" i="85" s="1"/>
  <c r="AA23" i="85" s="1"/>
  <c r="BL84" i="93"/>
  <c r="C52" i="85" s="1"/>
  <c r="AA52" i="85" s="1"/>
  <c r="BL58" i="93"/>
  <c r="C70" i="85" s="1"/>
  <c r="AA70" i="85" s="1"/>
  <c r="BL96" i="93"/>
  <c r="C98" i="85" s="1"/>
  <c r="AA98" i="85" s="1"/>
  <c r="BL71" i="93"/>
  <c r="C74" i="85" s="1"/>
  <c r="AA74" i="85" s="1"/>
  <c r="BL30" i="93"/>
  <c r="C61" i="85" s="1"/>
  <c r="AA61" i="85" s="1"/>
  <c r="BL87" i="93"/>
  <c r="C7" i="85" s="1"/>
  <c r="AA7" i="85" s="1"/>
  <c r="BL93" i="93"/>
  <c r="C86" i="85" s="1"/>
  <c r="AA86" i="85" s="1"/>
  <c r="BL77" i="93"/>
  <c r="C75" i="85" s="1"/>
  <c r="AA75" i="85" s="1"/>
  <c r="BL37" i="93"/>
  <c r="BL18" i="93"/>
  <c r="C55" i="85" s="1"/>
  <c r="AA55" i="85" s="1"/>
  <c r="BL70" i="93"/>
  <c r="C29" i="85" s="1"/>
  <c r="AA29" i="85" s="1"/>
  <c r="BL57" i="93"/>
  <c r="C96" i="85" s="1"/>
  <c r="AA96" i="85" s="1"/>
  <c r="BL63" i="93"/>
  <c r="C73" i="85" s="1"/>
  <c r="AA73" i="85" s="1"/>
  <c r="BL61" i="93"/>
  <c r="C24" i="85" s="1"/>
  <c r="AA24" i="85" s="1"/>
  <c r="BL54" i="93"/>
  <c r="C31" i="85" s="1"/>
  <c r="AA31" i="85" s="1"/>
  <c r="BN12" i="93"/>
  <c r="E82" i="85" s="1"/>
  <c r="AC82" i="85" s="1"/>
  <c r="BL19" i="93"/>
  <c r="C65" i="85" s="1"/>
  <c r="AA65" i="85" s="1"/>
  <c r="BL12" i="93"/>
  <c r="C82" i="85" s="1"/>
  <c r="AA82" i="85" s="1"/>
  <c r="BS14" i="93"/>
  <c r="J83" i="85" s="1"/>
  <c r="AH83" i="85" s="1"/>
  <c r="BM22" i="93"/>
  <c r="D2" i="85" s="1"/>
  <c r="AB2" i="85" s="1"/>
  <c r="BW25" i="93"/>
  <c r="BU33" i="93"/>
  <c r="L18" i="85" s="1"/>
  <c r="AJ18" i="85" s="1"/>
  <c r="BS33" i="93"/>
  <c r="J18" i="85" s="1"/>
  <c r="AH18" i="85" s="1"/>
  <c r="BT18" i="93"/>
  <c r="K55" i="85" s="1"/>
  <c r="AI55" i="85" s="1"/>
  <c r="BY36" i="93"/>
  <c r="BO2" i="93"/>
  <c r="F49" i="85" s="1"/>
  <c r="AD49" i="85" s="1"/>
  <c r="BO7" i="93"/>
  <c r="F30" i="85" s="1"/>
  <c r="AD30" i="85" s="1"/>
  <c r="BO4" i="93"/>
  <c r="F66" i="85" s="1"/>
  <c r="AD66" i="85" s="1"/>
  <c r="BO8" i="93"/>
  <c r="F4" i="85" s="1"/>
  <c r="AD4" i="85" s="1"/>
  <c r="BO15" i="93"/>
  <c r="F53" i="85" s="1"/>
  <c r="AD53" i="85" s="1"/>
  <c r="BO36" i="93"/>
  <c r="BO40" i="93"/>
  <c r="F68" i="85" s="1"/>
  <c r="AD68" i="85" s="1"/>
  <c r="BO41" i="93"/>
  <c r="F88" i="85" s="1"/>
  <c r="AD88" i="85" s="1"/>
  <c r="BO48" i="93"/>
  <c r="F42" i="85" s="1"/>
  <c r="AD42" i="85" s="1"/>
  <c r="BO56" i="93"/>
  <c r="F37" i="85" s="1"/>
  <c r="AD37" i="85" s="1"/>
  <c r="BO49" i="93"/>
  <c r="F92" i="85" s="1"/>
  <c r="AD92" i="85" s="1"/>
  <c r="BO46" i="93"/>
  <c r="F15" i="85" s="1"/>
  <c r="AD15" i="85" s="1"/>
  <c r="BO64" i="93"/>
  <c r="F43" i="85" s="1"/>
  <c r="AD43" i="85" s="1"/>
  <c r="BO61" i="93"/>
  <c r="F24" i="85" s="1"/>
  <c r="AD24" i="85" s="1"/>
  <c r="BO65" i="93"/>
  <c r="F51" i="85" s="1"/>
  <c r="AD51" i="85" s="1"/>
  <c r="BO69" i="93"/>
  <c r="F26" i="85" s="1"/>
  <c r="AD26" i="85" s="1"/>
  <c r="BO83" i="93"/>
  <c r="F64" i="85" s="1"/>
  <c r="AD64" i="85" s="1"/>
  <c r="BO77" i="93"/>
  <c r="F75" i="85" s="1"/>
  <c r="AD75" i="85" s="1"/>
  <c r="BO99" i="93"/>
  <c r="F80" i="85" s="1"/>
  <c r="AD80" i="85" s="1"/>
  <c r="BO84" i="93"/>
  <c r="F52" i="85" s="1"/>
  <c r="AD52" i="85" s="1"/>
  <c r="BO88" i="93"/>
  <c r="F19" i="85" s="1"/>
  <c r="AD19" i="85" s="1"/>
  <c r="BO74" i="93"/>
  <c r="F44" i="85" s="1"/>
  <c r="AD44" i="85" s="1"/>
  <c r="BO72" i="93"/>
  <c r="F38" i="85" s="1"/>
  <c r="AD38" i="85" s="1"/>
  <c r="BO60" i="93"/>
  <c r="F71" i="85" s="1"/>
  <c r="AD71" i="85" s="1"/>
  <c r="BO67" i="93"/>
  <c r="F25" i="85" s="1"/>
  <c r="AD25" i="85" s="1"/>
  <c r="BO35" i="93"/>
  <c r="F63" i="85" s="1"/>
  <c r="AD63" i="85" s="1"/>
  <c r="BO30" i="93"/>
  <c r="F61" i="85" s="1"/>
  <c r="AD61" i="85" s="1"/>
  <c r="BO25" i="93"/>
  <c r="F20" i="85" s="1"/>
  <c r="AD20" i="85" s="1"/>
  <c r="BO34" i="93"/>
  <c r="F11" i="85" s="1"/>
  <c r="AD11" i="85" s="1"/>
  <c r="BO44" i="93"/>
  <c r="F35" i="85" s="1"/>
  <c r="AD35" i="85" s="1"/>
  <c r="BO50" i="93"/>
  <c r="F93" i="85" s="1"/>
  <c r="AD93" i="85" s="1"/>
  <c r="BO79" i="93"/>
  <c r="BO101" i="93"/>
  <c r="BO70" i="93"/>
  <c r="F29" i="85" s="1"/>
  <c r="BO78" i="93"/>
  <c r="BO47" i="93"/>
  <c r="F10" i="85" s="1"/>
  <c r="AD10" i="85" s="1"/>
  <c r="BO32" i="93"/>
  <c r="F45" i="85" s="1"/>
  <c r="AD45" i="85" s="1"/>
  <c r="BO85" i="93"/>
  <c r="F23" i="85" s="1"/>
  <c r="AD23" i="85" s="1"/>
  <c r="BO75" i="93"/>
  <c r="F54" i="85" s="1"/>
  <c r="AD54" i="85" s="1"/>
  <c r="BO80" i="93"/>
  <c r="F5" i="85" s="1"/>
  <c r="AD5" i="85" s="1"/>
  <c r="BO33" i="93"/>
  <c r="F18" i="85" s="1"/>
  <c r="AD18" i="85" s="1"/>
  <c r="BO39" i="93"/>
  <c r="F67" i="85" s="1"/>
  <c r="AD67" i="85" s="1"/>
  <c r="BO38" i="93"/>
  <c r="F47" i="85" s="1"/>
  <c r="AD47" i="85" s="1"/>
  <c r="BO24" i="93"/>
  <c r="F9" i="85" s="1"/>
  <c r="AD9" i="85" s="1"/>
  <c r="BO90" i="93"/>
  <c r="F13" i="85" s="1"/>
  <c r="AD13" i="85" s="1"/>
  <c r="BO96" i="93"/>
  <c r="F98" i="85" s="1"/>
  <c r="AD98" i="85" s="1"/>
  <c r="BO81" i="93"/>
  <c r="F59" i="85" s="1"/>
  <c r="AD59" i="85" s="1"/>
  <c r="BO71" i="93"/>
  <c r="F74" i="85" s="1"/>
  <c r="AD74" i="85" s="1"/>
  <c r="BO59" i="93"/>
  <c r="F28" i="85" s="1"/>
  <c r="AD28" i="85" s="1"/>
  <c r="BO63" i="93"/>
  <c r="F73" i="85" s="1"/>
  <c r="AD73" i="85" s="1"/>
  <c r="BO42" i="93"/>
  <c r="F69" i="85" s="1"/>
  <c r="AD69" i="85" s="1"/>
  <c r="BO31" i="93"/>
  <c r="F34" i="85" s="1"/>
  <c r="AD34" i="85" s="1"/>
  <c r="BO98" i="93"/>
  <c r="F60" i="85" s="1"/>
  <c r="AD60" i="85" s="1"/>
  <c r="BO76" i="93"/>
  <c r="F56" i="85" s="1"/>
  <c r="AD56" i="85" s="1"/>
  <c r="BO27" i="93"/>
  <c r="F90" i="85" s="1"/>
  <c r="AD90" i="85" s="1"/>
  <c r="BO37" i="93"/>
  <c r="BO82" i="93"/>
  <c r="F58" i="85" s="1"/>
  <c r="AD58" i="85" s="1"/>
  <c r="BO93" i="93"/>
  <c r="F86" i="85" s="1"/>
  <c r="AD86" i="85" s="1"/>
  <c r="BO92" i="93"/>
  <c r="F50" i="85" s="1"/>
  <c r="AD50" i="85" s="1"/>
  <c r="BO66" i="93"/>
  <c r="F78" i="85" s="1"/>
  <c r="AD78" i="85" s="1"/>
  <c r="BO51" i="93"/>
  <c r="F89" i="85" s="1"/>
  <c r="AD89" i="85" s="1"/>
  <c r="BN3" i="93"/>
  <c r="E57" i="85" s="1"/>
  <c r="AC57" i="85" s="1"/>
  <c r="BN8" i="93"/>
  <c r="E4" i="85" s="1"/>
  <c r="AC4" i="85" s="1"/>
  <c r="BN24" i="93"/>
  <c r="E9" i="85" s="1"/>
  <c r="AC9" i="85" s="1"/>
  <c r="BN14" i="93"/>
  <c r="E83" i="85" s="1"/>
  <c r="AC83" i="85" s="1"/>
  <c r="BN17" i="93"/>
  <c r="E62" i="85" s="1"/>
  <c r="AC62" i="85" s="1"/>
  <c r="BN15" i="93"/>
  <c r="E53" i="85" s="1"/>
  <c r="AC53" i="85" s="1"/>
  <c r="BN16" i="93"/>
  <c r="E79" i="85" s="1"/>
  <c r="AC79" i="85" s="1"/>
  <c r="BN23" i="93"/>
  <c r="E48" i="85" s="1"/>
  <c r="AC48" i="85" s="1"/>
  <c r="BN27" i="93"/>
  <c r="E90" i="85" s="1"/>
  <c r="AC90" i="85" s="1"/>
  <c r="BN29" i="93"/>
  <c r="E36" i="85" s="1"/>
  <c r="AC36" i="85" s="1"/>
  <c r="BN40" i="93"/>
  <c r="E68" i="85" s="1"/>
  <c r="AC68" i="85" s="1"/>
  <c r="BN42" i="93"/>
  <c r="E69" i="85" s="1"/>
  <c r="AC69" i="85" s="1"/>
  <c r="BN49" i="93"/>
  <c r="E92" i="85" s="1"/>
  <c r="AC92" i="85" s="1"/>
  <c r="BN58" i="93"/>
  <c r="E70" i="85" s="1"/>
  <c r="AC70" i="85" s="1"/>
  <c r="BN50" i="93"/>
  <c r="E93" i="85" s="1"/>
  <c r="AC93" i="85" s="1"/>
  <c r="BN66" i="93"/>
  <c r="E78" i="85" s="1"/>
  <c r="AC78" i="85" s="1"/>
  <c r="BN62" i="93"/>
  <c r="E72" i="85" s="1"/>
  <c r="AC72" i="85" s="1"/>
  <c r="BN67" i="93"/>
  <c r="E25" i="85" s="1"/>
  <c r="AC25" i="85" s="1"/>
  <c r="BN69" i="93"/>
  <c r="E26" i="85" s="1"/>
  <c r="AC26" i="85" s="1"/>
  <c r="BN70" i="93"/>
  <c r="E29" i="85" s="1"/>
  <c r="AC29" i="85" s="1"/>
  <c r="BN77" i="93"/>
  <c r="E75" i="85" s="1"/>
  <c r="AC75" i="85" s="1"/>
  <c r="BN78" i="93"/>
  <c r="BN84" i="93"/>
  <c r="E52" i="85" s="1"/>
  <c r="AC52" i="85" s="1"/>
  <c r="BN101" i="93"/>
  <c r="BN92" i="93"/>
  <c r="E50" i="85" s="1"/>
  <c r="AC50" i="85" s="1"/>
  <c r="BN94" i="93"/>
  <c r="E14" i="85" s="1"/>
  <c r="AC14" i="85" s="1"/>
  <c r="BN79" i="93"/>
  <c r="BN56" i="93"/>
  <c r="E37" i="85" s="1"/>
  <c r="AC37" i="85" s="1"/>
  <c r="BN47" i="93"/>
  <c r="E10" i="85" s="1"/>
  <c r="AC10" i="85" s="1"/>
  <c r="BN36" i="93"/>
  <c r="BN82" i="93"/>
  <c r="E58" i="85" s="1"/>
  <c r="AC58" i="85" s="1"/>
  <c r="BN97" i="93"/>
  <c r="E17" i="85" s="1"/>
  <c r="AC17" i="85" s="1"/>
  <c r="BN85" i="93"/>
  <c r="E23" i="85" s="1"/>
  <c r="AC23" i="85" s="1"/>
  <c r="BN34" i="93"/>
  <c r="E11" i="85" s="1"/>
  <c r="AC11" i="85" s="1"/>
  <c r="BN81" i="93"/>
  <c r="E59" i="85" s="1"/>
  <c r="AC59" i="85" s="1"/>
  <c r="BN48" i="93"/>
  <c r="E42" i="85" s="1"/>
  <c r="AC42" i="85" s="1"/>
  <c r="BN52" i="93"/>
  <c r="E99" i="85" s="1"/>
  <c r="AC99" i="85" s="1"/>
  <c r="BN30" i="93"/>
  <c r="E61" i="85" s="1"/>
  <c r="AC61" i="85" s="1"/>
  <c r="BN63" i="93"/>
  <c r="E73" i="85" s="1"/>
  <c r="AC73" i="85" s="1"/>
  <c r="BN74" i="93"/>
  <c r="E44" i="85" s="1"/>
  <c r="AC44" i="85" s="1"/>
  <c r="BN89" i="93"/>
  <c r="E41" i="85" s="1"/>
  <c r="AC41" i="85" s="1"/>
  <c r="BN75" i="93"/>
  <c r="E54" i="85" s="1"/>
  <c r="AC54" i="85" s="1"/>
  <c r="BN38" i="93"/>
  <c r="E47" i="85" s="1"/>
  <c r="AC47" i="85" s="1"/>
  <c r="BN31" i="93"/>
  <c r="E34" i="85" s="1"/>
  <c r="AC34" i="85" s="1"/>
  <c r="BN83" i="93"/>
  <c r="E64" i="85" s="1"/>
  <c r="AC64" i="85" s="1"/>
  <c r="BN71" i="93"/>
  <c r="E74" i="85" s="1"/>
  <c r="AC74" i="85" s="1"/>
  <c r="BN64" i="93"/>
  <c r="E43" i="85" s="1"/>
  <c r="AC43" i="85" s="1"/>
  <c r="BN68" i="93"/>
  <c r="E27" i="85" s="1"/>
  <c r="AC27" i="85" s="1"/>
  <c r="BN61" i="93"/>
  <c r="E24" i="85" s="1"/>
  <c r="AC24" i="85" s="1"/>
  <c r="BN32" i="93"/>
  <c r="E45" i="85" s="1"/>
  <c r="AC45" i="85" s="1"/>
  <c r="BN35" i="93"/>
  <c r="E63" i="85" s="1"/>
  <c r="AC63" i="85" s="1"/>
  <c r="BN99" i="93"/>
  <c r="E80" i="85" s="1"/>
  <c r="AC80" i="85" s="1"/>
  <c r="BN76" i="93"/>
  <c r="E56" i="85" s="1"/>
  <c r="AC56" i="85" s="1"/>
  <c r="BN54" i="93"/>
  <c r="E31" i="85" s="1"/>
  <c r="AC31" i="85" s="1"/>
  <c r="BN33" i="93"/>
  <c r="E18" i="85" s="1"/>
  <c r="AC18" i="85" s="1"/>
  <c r="BT20" i="93"/>
  <c r="K91" i="85" s="1"/>
  <c r="AI91" i="85" s="1"/>
  <c r="BT9" i="93"/>
  <c r="K32" i="85" s="1"/>
  <c r="AI32" i="85" s="1"/>
  <c r="BQ25" i="93"/>
  <c r="H20" i="85" s="1"/>
  <c r="AF20" i="85" s="1"/>
  <c r="BU25" i="93"/>
  <c r="L20" i="85" s="1"/>
  <c r="AJ20" i="85" s="1"/>
  <c r="BU34" i="93"/>
  <c r="L11" i="85" s="1"/>
  <c r="AJ11" i="85" s="1"/>
  <c r="BU22" i="93"/>
  <c r="L2" i="85" s="1"/>
  <c r="BU66" i="93"/>
  <c r="L78" i="85" s="1"/>
  <c r="AJ78" i="85" s="1"/>
  <c r="BU85" i="93"/>
  <c r="L23" i="85" s="1"/>
  <c r="AJ23" i="85" s="1"/>
  <c r="BU93" i="93"/>
  <c r="L86" i="85" s="1"/>
  <c r="AJ86" i="85" s="1"/>
  <c r="BU67" i="93"/>
  <c r="L25" i="85" s="1"/>
  <c r="AJ25" i="85" s="1"/>
  <c r="BU94" i="93"/>
  <c r="L14" i="85" s="1"/>
  <c r="AJ14" i="85" s="1"/>
  <c r="BU70" i="93"/>
  <c r="L29" i="85" s="1"/>
  <c r="AJ29" i="85" s="1"/>
  <c r="BU72" i="93"/>
  <c r="L38" i="85" s="1"/>
  <c r="AJ38" i="85" s="1"/>
  <c r="BU29" i="93"/>
  <c r="L36" i="85" s="1"/>
  <c r="AJ36" i="85" s="1"/>
  <c r="BU27" i="93"/>
  <c r="L90" i="85" s="1"/>
  <c r="AJ90" i="85" s="1"/>
  <c r="BU80" i="93"/>
  <c r="L5" i="85" s="1"/>
  <c r="AJ5" i="85" s="1"/>
  <c r="BU31" i="93"/>
  <c r="L34" i="85" s="1"/>
  <c r="AJ34" i="85" s="1"/>
  <c r="BU90" i="93"/>
  <c r="L13" i="85" s="1"/>
  <c r="AJ13" i="85" s="1"/>
  <c r="BU44" i="93"/>
  <c r="L35" i="85" s="1"/>
  <c r="AJ35" i="85" s="1"/>
  <c r="BU98" i="93"/>
  <c r="L60" i="85" s="1"/>
  <c r="AJ60" i="85" s="1"/>
  <c r="BU28" i="93"/>
  <c r="L39" i="85" s="1"/>
  <c r="AJ39" i="85" s="1"/>
  <c r="BU78" i="93"/>
  <c r="BU54" i="93"/>
  <c r="L31" i="85" s="1"/>
  <c r="AJ31" i="85" s="1"/>
  <c r="BU76" i="93"/>
  <c r="L56" i="85" s="1"/>
  <c r="AJ56" i="85" s="1"/>
  <c r="BU48" i="93"/>
  <c r="L42" i="85" s="1"/>
  <c r="AJ42" i="85" s="1"/>
  <c r="BU37" i="93"/>
  <c r="DH20" i="93"/>
  <c r="BP37" i="93"/>
  <c r="G40" i="85" s="1"/>
  <c r="AE40" i="85" s="1"/>
  <c r="BW2" i="93"/>
  <c r="BW7" i="93"/>
  <c r="BW5" i="93"/>
  <c r="BW36" i="93"/>
  <c r="BW35" i="93"/>
  <c r="BW40" i="93"/>
  <c r="BW41" i="93"/>
  <c r="BW49" i="93"/>
  <c r="BW57" i="93"/>
  <c r="BW65" i="93"/>
  <c r="BW69" i="93"/>
  <c r="BW75" i="93"/>
  <c r="BW68" i="93"/>
  <c r="BW83" i="93"/>
  <c r="BW66" i="93"/>
  <c r="BW74" i="93"/>
  <c r="BW91" i="93"/>
  <c r="BW100" i="93"/>
  <c r="BW76" i="93"/>
  <c r="BW48" i="93"/>
  <c r="BW32" i="93"/>
  <c r="BW50" i="93"/>
  <c r="BW20" i="93"/>
  <c r="BW31" i="93"/>
  <c r="BW13" i="93"/>
  <c r="BW98" i="93"/>
  <c r="BW88" i="93"/>
  <c r="BW72" i="93"/>
  <c r="BW70" i="93"/>
  <c r="BW78" i="93"/>
  <c r="BW33" i="93"/>
  <c r="BW99" i="93"/>
  <c r="BW85" i="93"/>
  <c r="BW64" i="93"/>
  <c r="BW23" i="93"/>
  <c r="BW82" i="93"/>
  <c r="BW67" i="93"/>
  <c r="BW44" i="93"/>
  <c r="BW42" i="93"/>
  <c r="BW30" i="93"/>
  <c r="BW96" i="93"/>
  <c r="BW47" i="93"/>
  <c r="BW27" i="93"/>
  <c r="BW37" i="93"/>
  <c r="BW29" i="93"/>
  <c r="BW93" i="93"/>
  <c r="BW84" i="93"/>
  <c r="BW39" i="93"/>
  <c r="BW51" i="93"/>
  <c r="BO11" i="93"/>
  <c r="F21" i="85" s="1"/>
  <c r="AD21" i="85" s="1"/>
  <c r="BT5" i="93"/>
  <c r="K81" i="85" s="1"/>
  <c r="AI81" i="85" s="1"/>
  <c r="BT8" i="93"/>
  <c r="K4" i="85" s="1"/>
  <c r="AI4" i="85" s="1"/>
  <c r="BT11" i="93"/>
  <c r="K21" i="85" s="1"/>
  <c r="AI21" i="85" s="1"/>
  <c r="BT25" i="93"/>
  <c r="K20" i="85" s="1"/>
  <c r="AI20" i="85" s="1"/>
  <c r="BT24" i="93"/>
  <c r="K9" i="85" s="1"/>
  <c r="AI9" i="85" s="1"/>
  <c r="BT34" i="93"/>
  <c r="K11" i="85" s="1"/>
  <c r="AI11" i="85" s="1"/>
  <c r="BT35" i="93"/>
  <c r="K63" i="85" s="1"/>
  <c r="AI63" i="85" s="1"/>
  <c r="BT26" i="93"/>
  <c r="K6" i="85" s="1"/>
  <c r="AI6" i="85" s="1"/>
  <c r="BT27" i="93"/>
  <c r="K90" i="85" s="1"/>
  <c r="AI90" i="85" s="1"/>
  <c r="BT41" i="93"/>
  <c r="K88" i="85" s="1"/>
  <c r="AI88" i="85" s="1"/>
  <c r="BT31" i="93"/>
  <c r="K34" i="85" s="1"/>
  <c r="AI34" i="85" s="1"/>
  <c r="BT43" i="93"/>
  <c r="K33" i="85" s="1"/>
  <c r="AI33" i="85" s="1"/>
  <c r="BT44" i="93"/>
  <c r="K35" i="85" s="1"/>
  <c r="AI35" i="85" s="1"/>
  <c r="BT59" i="93"/>
  <c r="K28" i="85" s="1"/>
  <c r="AI28" i="85" s="1"/>
  <c r="BT52" i="93"/>
  <c r="K99" i="85" s="1"/>
  <c r="AI99" i="85" s="1"/>
  <c r="BT69" i="93"/>
  <c r="K26" i="85" s="1"/>
  <c r="AI26" i="85" s="1"/>
  <c r="BT50" i="93"/>
  <c r="K93" i="85" s="1"/>
  <c r="AI93" i="85" s="1"/>
  <c r="BT68" i="93"/>
  <c r="K27" i="85" s="1"/>
  <c r="AI27" i="85" s="1"/>
  <c r="BT51" i="93"/>
  <c r="K89" i="85" s="1"/>
  <c r="AI89" i="85" s="1"/>
  <c r="BT80" i="93"/>
  <c r="K5" i="85" s="1"/>
  <c r="AI5" i="85" s="1"/>
  <c r="BT72" i="93"/>
  <c r="K38" i="85" s="1"/>
  <c r="AI38" i="85" s="1"/>
  <c r="BT86" i="93"/>
  <c r="K85" i="85" s="1"/>
  <c r="AI85" i="85" s="1"/>
  <c r="BT94" i="93"/>
  <c r="K14" i="85" s="1"/>
  <c r="AI14" i="85" s="1"/>
  <c r="BT88" i="93"/>
  <c r="K19" i="85" s="1"/>
  <c r="AI19" i="85" s="1"/>
  <c r="BT91" i="93"/>
  <c r="K100" i="85" s="1"/>
  <c r="AI100" i="85" s="1"/>
  <c r="BT81" i="93"/>
  <c r="K59" i="85" s="1"/>
  <c r="AI59" i="85" s="1"/>
  <c r="BT48" i="93"/>
  <c r="K42" i="85" s="1"/>
  <c r="AI42" i="85" s="1"/>
  <c r="BT30" i="93"/>
  <c r="K61" i="85" s="1"/>
  <c r="AI61" i="85" s="1"/>
  <c r="BT53" i="93"/>
  <c r="K84" i="85" s="1"/>
  <c r="AI84" i="85" s="1"/>
  <c r="BT93" i="93"/>
  <c r="K86" i="85" s="1"/>
  <c r="AI86" i="85" s="1"/>
  <c r="BT76" i="93"/>
  <c r="K56" i="85" s="1"/>
  <c r="AI56" i="85" s="1"/>
  <c r="BT84" i="93"/>
  <c r="K52" i="85" s="1"/>
  <c r="AI52" i="85" s="1"/>
  <c r="BT47" i="93"/>
  <c r="K10" i="85" s="1"/>
  <c r="AI10" i="85" s="1"/>
  <c r="BT85" i="93"/>
  <c r="K23" i="85" s="1"/>
  <c r="AI23" i="85" s="1"/>
  <c r="BT56" i="93"/>
  <c r="K37" i="85" s="1"/>
  <c r="AI37" i="85" s="1"/>
  <c r="BT29" i="93"/>
  <c r="K36" i="85" s="1"/>
  <c r="AI36" i="85" s="1"/>
  <c r="BT28" i="93"/>
  <c r="K39" i="85" s="1"/>
  <c r="AI39" i="85" s="1"/>
  <c r="BT83" i="93"/>
  <c r="K64" i="85" s="1"/>
  <c r="AI64" i="85" s="1"/>
  <c r="BT73" i="93"/>
  <c r="K8" i="85" s="1"/>
  <c r="AI8" i="85" s="1"/>
  <c r="BT96" i="93"/>
  <c r="K98" i="85" s="1"/>
  <c r="AI98" i="85" s="1"/>
  <c r="BT87" i="93"/>
  <c r="K7" i="85" s="1"/>
  <c r="AI7" i="85" s="1"/>
  <c r="BT78" i="93"/>
  <c r="BT66" i="93"/>
  <c r="K78" i="85" s="1"/>
  <c r="AI78" i="85" s="1"/>
  <c r="BT37" i="93"/>
  <c r="K94" i="85" s="1"/>
  <c r="AI94" i="85" s="1"/>
  <c r="BT99" i="93"/>
  <c r="K80" i="85" s="1"/>
  <c r="AI80" i="85" s="1"/>
  <c r="BT70" i="93"/>
  <c r="K29" i="85" s="1"/>
  <c r="AI29" i="85" s="1"/>
  <c r="BT61" i="93"/>
  <c r="K24" i="85" s="1"/>
  <c r="AI24" i="85" s="1"/>
  <c r="BT38" i="93"/>
  <c r="K47" i="85" s="1"/>
  <c r="AI47" i="85" s="1"/>
  <c r="BT49" i="93"/>
  <c r="K92" i="85" s="1"/>
  <c r="AI92" i="85" s="1"/>
  <c r="BT57" i="93"/>
  <c r="K96" i="85" s="1"/>
  <c r="AI96" i="85" s="1"/>
  <c r="BT36" i="93"/>
  <c r="BW6" i="93"/>
  <c r="BQ6" i="93"/>
  <c r="H16" i="85" s="1"/>
  <c r="AF16" i="85" s="1"/>
  <c r="BQ17" i="93"/>
  <c r="H62" i="85" s="1"/>
  <c r="AF62" i="85" s="1"/>
  <c r="BL13" i="93"/>
  <c r="C46" i="85" s="1"/>
  <c r="AA46" i="85" s="1"/>
  <c r="BM14" i="93"/>
  <c r="D83" i="85" s="1"/>
  <c r="AB83" i="85" s="1"/>
  <c r="BM27" i="93"/>
  <c r="D90" i="85" s="1"/>
  <c r="AB90" i="85" s="1"/>
  <c r="BU23" i="93"/>
  <c r="L48" i="85" s="1"/>
  <c r="AJ48" i="85" s="1"/>
  <c r="BW21" i="93"/>
  <c r="BO23" i="93"/>
  <c r="F48" i="85" s="1"/>
  <c r="AD48" i="85" s="1"/>
  <c r="BO26" i="93"/>
  <c r="F6" i="85" s="1"/>
  <c r="AD6" i="85" s="1"/>
  <c r="BY8" i="93"/>
  <c r="BY21" i="93"/>
  <c r="BY20" i="93"/>
  <c r="BY14" i="93"/>
  <c r="BY43" i="93"/>
  <c r="BY44" i="93"/>
  <c r="BY26" i="93"/>
  <c r="BY34" i="93"/>
  <c r="BY47" i="93"/>
  <c r="BY67" i="93"/>
  <c r="BY75" i="93"/>
  <c r="BY80" i="93"/>
  <c r="BY98" i="93"/>
  <c r="BY97" i="93"/>
  <c r="BY89" i="93"/>
  <c r="BY82" i="93"/>
  <c r="BY58" i="93"/>
  <c r="BY86" i="93"/>
  <c r="BY65" i="93"/>
  <c r="BY76" i="93"/>
  <c r="BY66" i="93"/>
  <c r="BY49" i="93"/>
  <c r="BY73" i="93"/>
  <c r="BY74" i="93"/>
  <c r="BY50" i="93"/>
  <c r="BY42" i="93"/>
  <c r="BY32" i="93"/>
  <c r="BY54" i="93"/>
  <c r="BY27" i="93"/>
  <c r="BY39" i="93"/>
  <c r="BY91" i="93"/>
  <c r="BY64" i="93"/>
  <c r="BY71" i="93"/>
  <c r="BY52" i="93"/>
  <c r="BY31" i="93"/>
  <c r="BY96" i="93"/>
  <c r="BY85" i="93"/>
  <c r="BY81" i="93"/>
  <c r="BY72" i="93"/>
  <c r="BY68" i="93"/>
  <c r="BY37" i="93"/>
  <c r="BY48" i="93"/>
  <c r="BY99" i="93"/>
  <c r="BY51" i="93"/>
  <c r="BY33" i="93"/>
  <c r="BY56" i="93"/>
  <c r="BY38" i="93"/>
  <c r="BY88" i="93"/>
  <c r="BY83" i="93"/>
  <c r="BY40" i="93"/>
  <c r="BM12" i="93"/>
  <c r="D82" i="85" s="1"/>
  <c r="AB82" i="85" s="1"/>
  <c r="BY5" i="93"/>
  <c r="DH14" i="93"/>
  <c r="BT19" i="93"/>
  <c r="K65" i="85" s="1"/>
  <c r="AI65" i="85" s="1"/>
  <c r="BN18" i="93"/>
  <c r="E55" i="85" s="1"/>
  <c r="AC55" i="85" s="1"/>
  <c r="BL2" i="93"/>
  <c r="C49" i="85" s="1"/>
  <c r="AA49" i="85" s="1"/>
  <c r="BP5" i="93"/>
  <c r="G81" i="85" s="1"/>
  <c r="AE81" i="85" s="1"/>
  <c r="BX8" i="93"/>
  <c r="BS20" i="93"/>
  <c r="J91" i="85" s="1"/>
  <c r="AH91" i="85" s="1"/>
  <c r="BP17" i="93"/>
  <c r="G62" i="85" s="1"/>
  <c r="AE62" i="85" s="1"/>
  <c r="DF17" i="93"/>
  <c r="BO22" i="93"/>
  <c r="F2" i="85" s="1"/>
  <c r="AD2" i="85" s="1"/>
  <c r="BV22" i="93"/>
  <c r="M2" i="85" s="1"/>
  <c r="AK2" i="85" s="1"/>
  <c r="BL15" i="93"/>
  <c r="C53" i="85" s="1"/>
  <c r="AA53" i="85" s="1"/>
  <c r="BN26" i="93"/>
  <c r="E6" i="85" s="1"/>
  <c r="AC6" i="85" s="1"/>
  <c r="BL4" i="93"/>
  <c r="C66" i="85" s="1"/>
  <c r="AA66" i="85" s="1"/>
  <c r="DE17" i="93"/>
  <c r="BO6" i="93"/>
  <c r="F16" i="85" s="1"/>
  <c r="AD16" i="85" s="1"/>
  <c r="BN2" i="93"/>
  <c r="E49" i="85" s="1"/>
  <c r="AC49" i="85" s="1"/>
  <c r="BQ15" i="93"/>
  <c r="H53" i="85" s="1"/>
  <c r="AF53" i="85" s="1"/>
  <c r="BX3" i="93"/>
  <c r="BM13" i="93"/>
  <c r="D46" i="85" s="1"/>
  <c r="AB46" i="85" s="1"/>
  <c r="BY3" i="93"/>
  <c r="BU8" i="93"/>
  <c r="L4" i="85" s="1"/>
  <c r="AJ4" i="85" s="1"/>
  <c r="BR22" i="93"/>
  <c r="I2" i="85" s="1"/>
  <c r="AG2" i="85" s="1"/>
  <c r="BR27" i="93"/>
  <c r="I90" i="85" s="1"/>
  <c r="AG90" i="85" s="1"/>
  <c r="BR32" i="93"/>
  <c r="I45" i="85" s="1"/>
  <c r="AG45" i="85" s="1"/>
  <c r="BR33" i="93"/>
  <c r="I18" i="85" s="1"/>
  <c r="AG18" i="85" s="1"/>
  <c r="BR44" i="93"/>
  <c r="I35" i="85" s="1"/>
  <c r="AG35" i="85" s="1"/>
  <c r="BR45" i="93"/>
  <c r="I12" i="85" s="1"/>
  <c r="AG12" i="85" s="1"/>
  <c r="BR53" i="93"/>
  <c r="I84" i="85" s="1"/>
  <c r="AG84" i="85" s="1"/>
  <c r="BR61" i="93"/>
  <c r="I24" i="85" s="1"/>
  <c r="AG24" i="85" s="1"/>
  <c r="BR70" i="93"/>
  <c r="I29" i="85" s="1"/>
  <c r="AG29" i="85" s="1"/>
  <c r="BR66" i="93"/>
  <c r="I78" i="85" s="1"/>
  <c r="AG78" i="85" s="1"/>
  <c r="BR88" i="93"/>
  <c r="I19" i="85" s="1"/>
  <c r="AG19" i="85" s="1"/>
  <c r="BR48" i="93"/>
  <c r="I42" i="85" s="1"/>
  <c r="AG42" i="85" s="1"/>
  <c r="BR85" i="93"/>
  <c r="I23" i="85" s="1"/>
  <c r="AG23" i="85" s="1"/>
  <c r="BR68" i="93"/>
  <c r="I27" i="85" s="1"/>
  <c r="AG27" i="85" s="1"/>
  <c r="BR56" i="93"/>
  <c r="I37" i="85" s="1"/>
  <c r="AG37" i="85" s="1"/>
  <c r="BR96" i="93"/>
  <c r="I98" i="85" s="1"/>
  <c r="AG98" i="85" s="1"/>
  <c r="BR90" i="93"/>
  <c r="I13" i="85" s="1"/>
  <c r="AG13" i="85" s="1"/>
  <c r="BR47" i="93"/>
  <c r="I10" i="85" s="1"/>
  <c r="AG10" i="85" s="1"/>
  <c r="BR87" i="93"/>
  <c r="I7" i="85" s="1"/>
  <c r="AG7" i="85" s="1"/>
  <c r="BR24" i="93"/>
  <c r="I9" i="85" s="1"/>
  <c r="AG9" i="85" s="1"/>
  <c r="BR89" i="93"/>
  <c r="I41" i="85" s="1"/>
  <c r="AG41" i="85" s="1"/>
  <c r="BR80" i="93"/>
  <c r="I5" i="85" s="1"/>
  <c r="AG5" i="85" s="1"/>
  <c r="BR52" i="93"/>
  <c r="I99" i="85" s="1"/>
  <c r="AG99" i="85" s="1"/>
  <c r="BR12" i="93"/>
  <c r="I82" i="85" s="1"/>
  <c r="AG82" i="85" s="1"/>
  <c r="BN20" i="93"/>
  <c r="E91" i="85" s="1"/>
  <c r="AC91" i="85" s="1"/>
  <c r="BS15" i="93"/>
  <c r="J53" i="85" s="1"/>
  <c r="AH53" i="85" s="1"/>
  <c r="BY23" i="93"/>
  <c r="BN13" i="93"/>
  <c r="E46" i="85" s="1"/>
  <c r="AC46" i="85" s="1"/>
  <c r="BT13" i="93"/>
  <c r="K46" i="85" s="1"/>
  <c r="AI46" i="85" s="1"/>
  <c r="BY29" i="93"/>
  <c r="BT15" i="93"/>
  <c r="K53" i="85" s="1"/>
  <c r="AI53" i="85" s="1"/>
  <c r="BX14" i="93"/>
  <c r="BT32" i="93"/>
  <c r="K45" i="85" s="1"/>
  <c r="AI45" i="85" s="1"/>
  <c r="BW38" i="93"/>
  <c r="DH47" i="93"/>
  <c r="DH94" i="93"/>
  <c r="BN5" i="93"/>
  <c r="E81" i="85" s="1"/>
  <c r="AC81" i="85" s="1"/>
  <c r="BS6" i="93"/>
  <c r="J16" i="85" s="1"/>
  <c r="AH16" i="85" s="1"/>
  <c r="BS12" i="93"/>
  <c r="J82" i="85" s="1"/>
  <c r="AH82" i="85" s="1"/>
  <c r="BS27" i="93"/>
  <c r="J90" i="85" s="1"/>
  <c r="AH90" i="85" s="1"/>
  <c r="BS32" i="93"/>
  <c r="J45" i="85" s="1"/>
  <c r="AH45" i="85" s="1"/>
  <c r="BS44" i="93"/>
  <c r="J35" i="85" s="1"/>
  <c r="AH35" i="85" s="1"/>
  <c r="BS45" i="93"/>
  <c r="J12" i="85" s="1"/>
  <c r="AH12" i="85" s="1"/>
  <c r="BS53" i="93"/>
  <c r="J84" i="85" s="1"/>
  <c r="AH84" i="85" s="1"/>
  <c r="BS61" i="93"/>
  <c r="J24" i="85" s="1"/>
  <c r="AH24" i="85" s="1"/>
  <c r="BS52" i="93"/>
  <c r="J99" i="85" s="1"/>
  <c r="AH99" i="85" s="1"/>
  <c r="BS81" i="93"/>
  <c r="J59" i="85" s="1"/>
  <c r="AH59" i="85" s="1"/>
  <c r="BS69" i="93"/>
  <c r="J26" i="85" s="1"/>
  <c r="AH26" i="85" s="1"/>
  <c r="BS87" i="93"/>
  <c r="J7" i="85" s="1"/>
  <c r="AH7" i="85" s="1"/>
  <c r="BS94" i="93"/>
  <c r="J14" i="85" s="1"/>
  <c r="AH14" i="85" s="1"/>
  <c r="BS92" i="93"/>
  <c r="J50" i="85" s="1"/>
  <c r="AH50" i="85" s="1"/>
  <c r="BS34" i="93"/>
  <c r="J11" i="85" s="1"/>
  <c r="AH11" i="85" s="1"/>
  <c r="BS96" i="93"/>
  <c r="J98" i="85" s="1"/>
  <c r="AH98" i="85" s="1"/>
  <c r="BS66" i="93"/>
  <c r="J78" i="85" s="1"/>
  <c r="AH78" i="85" s="1"/>
  <c r="BS29" i="93"/>
  <c r="J36" i="85" s="1"/>
  <c r="AH36" i="85" s="1"/>
  <c r="BS100" i="93"/>
  <c r="J87" i="85" s="1"/>
  <c r="AH87" i="85" s="1"/>
  <c r="BS36" i="93"/>
  <c r="J94" i="85" s="1"/>
  <c r="AH94" i="85" s="1"/>
  <c r="BS25" i="93"/>
  <c r="J20" i="85" s="1"/>
  <c r="BS86" i="93"/>
  <c r="J85" i="85" s="1"/>
  <c r="AH85" i="85" s="1"/>
  <c r="BS88" i="93"/>
  <c r="J19" i="85" s="1"/>
  <c r="AH19" i="85" s="1"/>
  <c r="BS78" i="93"/>
  <c r="J95" i="85" s="1"/>
  <c r="AH95" i="85" s="1"/>
  <c r="BS68" i="93"/>
  <c r="J27" i="85" s="1"/>
  <c r="AH27" i="85" s="1"/>
  <c r="BS80" i="93"/>
  <c r="J5" i="85" s="1"/>
  <c r="AH5" i="85" s="1"/>
  <c r="BS70" i="93"/>
  <c r="J29" i="85" s="1"/>
  <c r="AH29" i="85" s="1"/>
  <c r="BS84" i="93"/>
  <c r="J52" i="85" s="1"/>
  <c r="AH52" i="85" s="1"/>
  <c r="BS89" i="93"/>
  <c r="J41" i="85" s="1"/>
  <c r="AH41" i="85" s="1"/>
  <c r="BM4" i="93"/>
  <c r="D66" i="85" s="1"/>
  <c r="AB66" i="85" s="1"/>
  <c r="BM7" i="93"/>
  <c r="D30" i="85" s="1"/>
  <c r="AB30" i="85" s="1"/>
  <c r="BM25" i="93"/>
  <c r="D20" i="85" s="1"/>
  <c r="AB20" i="85" s="1"/>
  <c r="BM17" i="93"/>
  <c r="D62" i="85" s="1"/>
  <c r="AB62" i="85" s="1"/>
  <c r="BM24" i="93"/>
  <c r="D9" i="85" s="1"/>
  <c r="AB9" i="85" s="1"/>
  <c r="BM38" i="93"/>
  <c r="D47" i="85" s="1"/>
  <c r="AB47" i="85" s="1"/>
  <c r="BM30" i="93"/>
  <c r="D61" i="85" s="1"/>
  <c r="AB61" i="85" s="1"/>
  <c r="BM29" i="93"/>
  <c r="D36" i="85" s="1"/>
  <c r="AB36" i="85" s="1"/>
  <c r="BM40" i="93"/>
  <c r="D68" i="85" s="1"/>
  <c r="AB68" i="85" s="1"/>
  <c r="BM34" i="93"/>
  <c r="D11" i="85" s="1"/>
  <c r="AB11" i="85" s="1"/>
  <c r="BM35" i="93"/>
  <c r="D63" i="85" s="1"/>
  <c r="AB63" i="85" s="1"/>
  <c r="BM42" i="93"/>
  <c r="D69" i="85" s="1"/>
  <c r="AB69" i="85" s="1"/>
  <c r="BM43" i="93"/>
  <c r="D33" i="85" s="1"/>
  <c r="AB33" i="85" s="1"/>
  <c r="BM50" i="93"/>
  <c r="D93" i="85" s="1"/>
  <c r="AB93" i="85" s="1"/>
  <c r="BM51" i="93"/>
  <c r="D89" i="85" s="1"/>
  <c r="AB89" i="85" s="1"/>
  <c r="BM59" i="93"/>
  <c r="D28" i="85" s="1"/>
  <c r="AB28" i="85" s="1"/>
  <c r="BM63" i="93"/>
  <c r="D73" i="85" s="1"/>
  <c r="AB73" i="85" s="1"/>
  <c r="BM54" i="93"/>
  <c r="D31" i="85" s="1"/>
  <c r="AB31" i="85" s="1"/>
  <c r="BM71" i="93"/>
  <c r="D74" i="85" s="1"/>
  <c r="AB74" i="85" s="1"/>
  <c r="BM70" i="93"/>
  <c r="D29" i="85" s="1"/>
  <c r="AB29" i="85" s="1"/>
  <c r="BM78" i="93"/>
  <c r="BM85" i="93"/>
  <c r="D23" i="85" s="1"/>
  <c r="AB23" i="85" s="1"/>
  <c r="BM75" i="93"/>
  <c r="D54" i="85" s="1"/>
  <c r="AB54" i="85" s="1"/>
  <c r="BM79" i="93"/>
  <c r="D77" i="85" s="1"/>
  <c r="AB77" i="85" s="1"/>
  <c r="BM87" i="93"/>
  <c r="D7" i="85" s="1"/>
  <c r="AB7" i="85" s="1"/>
  <c r="BM76" i="93"/>
  <c r="D56" i="85" s="1"/>
  <c r="AB56" i="85" s="1"/>
  <c r="BM48" i="93"/>
  <c r="D42" i="85" s="1"/>
  <c r="AB42" i="85" s="1"/>
  <c r="BM93" i="93"/>
  <c r="D86" i="85" s="1"/>
  <c r="AB86" i="85" s="1"/>
  <c r="BM65" i="93"/>
  <c r="D51" i="85" s="1"/>
  <c r="AB51" i="85" s="1"/>
  <c r="BM58" i="93"/>
  <c r="D70" i="85" s="1"/>
  <c r="AB70" i="85" s="1"/>
  <c r="BM92" i="93"/>
  <c r="D50" i="85" s="1"/>
  <c r="AB50" i="85" s="1"/>
  <c r="BM90" i="93"/>
  <c r="D13" i="85" s="1"/>
  <c r="AB13" i="85" s="1"/>
  <c r="BM39" i="93"/>
  <c r="D67" i="85" s="1"/>
  <c r="AB67" i="85" s="1"/>
  <c r="BM80" i="93"/>
  <c r="D5" i="85" s="1"/>
  <c r="AB5" i="85" s="1"/>
  <c r="BM56" i="93"/>
  <c r="D37" i="85" s="1"/>
  <c r="AB37" i="85" s="1"/>
  <c r="BM98" i="93"/>
  <c r="D60" i="85" s="1"/>
  <c r="AB60" i="85" s="1"/>
  <c r="BM57" i="93"/>
  <c r="D96" i="85" s="1"/>
  <c r="AB96" i="85" s="1"/>
  <c r="BM64" i="93"/>
  <c r="D43" i="85" s="1"/>
  <c r="AB43" i="85" s="1"/>
  <c r="BM44" i="93"/>
  <c r="D35" i="85" s="1"/>
  <c r="AB35" i="85" s="1"/>
  <c r="BM83" i="93"/>
  <c r="D64" i="85" s="1"/>
  <c r="AB64" i="85" s="1"/>
  <c r="BM84" i="93"/>
  <c r="D52" i="85" s="1"/>
  <c r="AB52" i="85" s="1"/>
  <c r="BM62" i="93"/>
  <c r="D72" i="85" s="1"/>
  <c r="AB72" i="85" s="1"/>
  <c r="BM69" i="93"/>
  <c r="D26" i="85" s="1"/>
  <c r="AB26" i="85" s="1"/>
  <c r="BM36" i="93"/>
  <c r="D40" i="85" s="1"/>
  <c r="AB40" i="85" s="1"/>
  <c r="BM18" i="93"/>
  <c r="D55" i="85" s="1"/>
  <c r="AB55" i="85" s="1"/>
  <c r="BM100" i="93"/>
  <c r="D87" i="85" s="1"/>
  <c r="AB87" i="85" s="1"/>
  <c r="BM52" i="93"/>
  <c r="D99" i="85" s="1"/>
  <c r="AB99" i="85" s="1"/>
  <c r="BM77" i="93"/>
  <c r="D75" i="85" s="1"/>
  <c r="AB75" i="85" s="1"/>
  <c r="BM49" i="93"/>
  <c r="D92" i="85" s="1"/>
  <c r="AB92" i="85" s="1"/>
  <c r="BM37" i="93"/>
  <c r="BO17" i="93"/>
  <c r="F62" i="85" s="1"/>
  <c r="AD62" i="85" s="1"/>
  <c r="BT6" i="93"/>
  <c r="K16" i="85" s="1"/>
  <c r="AI16" i="85" s="1"/>
  <c r="BT16" i="93"/>
  <c r="K79" i="85" s="1"/>
  <c r="AI79" i="85" s="1"/>
  <c r="BW18" i="93"/>
  <c r="BM11" i="93"/>
  <c r="D21" i="85" s="1"/>
  <c r="AB21" i="85" s="1"/>
  <c r="BW17" i="93"/>
  <c r="BV9" i="93"/>
  <c r="M32" i="85" s="1"/>
  <c r="AK32" i="85" s="1"/>
  <c r="BT14" i="93"/>
  <c r="K83" i="85" s="1"/>
  <c r="AI83" i="85" s="1"/>
  <c r="BY2" i="93"/>
  <c r="BW19" i="93"/>
  <c r="BP14" i="93"/>
  <c r="G83" i="85" s="1"/>
  <c r="AE83" i="85" s="1"/>
  <c r="BY12" i="93"/>
  <c r="BS13" i="93"/>
  <c r="J46" i="85" s="1"/>
  <c r="AH46" i="85" s="1"/>
  <c r="BP29" i="93"/>
  <c r="G36" i="85" s="1"/>
  <c r="AE36" i="85" s="1"/>
  <c r="BN19" i="93"/>
  <c r="E65" i="85" s="1"/>
  <c r="AC65" i="85" s="1"/>
  <c r="BN44" i="93"/>
  <c r="E35" i="85" s="1"/>
  <c r="AC35" i="85" s="1"/>
  <c r="BS24" i="93"/>
  <c r="J9" i="85" s="1"/>
  <c r="AH9" i="85" s="1"/>
  <c r="DH90" i="93"/>
  <c r="BL3" i="93"/>
  <c r="C57" i="85" s="1"/>
  <c r="AA57" i="85" s="1"/>
  <c r="BS2" i="93"/>
  <c r="J49" i="85" s="1"/>
  <c r="AH49" i="85" s="1"/>
  <c r="BP2" i="93"/>
  <c r="G49" i="85" s="1"/>
  <c r="AE49" i="85" s="1"/>
  <c r="BM3" i="93"/>
  <c r="D57" i="85" s="1"/>
  <c r="AB57" i="85" s="1"/>
  <c r="BY15" i="93"/>
  <c r="BX7" i="93"/>
  <c r="BY6" i="93"/>
  <c r="BX22" i="93"/>
  <c r="BQ22" i="93"/>
  <c r="H2" i="85" s="1"/>
  <c r="AF2" i="85" s="1"/>
  <c r="DF15" i="93"/>
  <c r="DH15" i="93" s="1"/>
  <c r="BM26" i="93"/>
  <c r="D6" i="85" s="1"/>
  <c r="AB6" i="85" s="1"/>
  <c r="BS17" i="93"/>
  <c r="J62" i="85" s="1"/>
  <c r="AH62" i="85" s="1"/>
  <c r="BX17" i="93"/>
  <c r="BX26" i="93"/>
  <c r="BX35" i="93"/>
  <c r="BX40" i="93"/>
  <c r="BX48" i="93"/>
  <c r="BX56" i="93"/>
  <c r="BX44" i="93"/>
  <c r="BX47" i="93"/>
  <c r="BX76" i="93"/>
  <c r="BX65" i="93"/>
  <c r="BX68" i="93"/>
  <c r="BX64" i="93"/>
  <c r="BX81" i="93"/>
  <c r="BX82" i="93"/>
  <c r="BX99" i="93"/>
  <c r="BX90" i="93"/>
  <c r="BX97" i="93"/>
  <c r="BX51" i="93"/>
  <c r="BX38" i="93"/>
  <c r="BX50" i="93"/>
  <c r="BX23" i="93"/>
  <c r="BX18" i="93"/>
  <c r="BX87" i="93"/>
  <c r="BX91" i="93"/>
  <c r="BX73" i="93"/>
  <c r="BX61" i="93"/>
  <c r="BX34" i="93"/>
  <c r="BX49" i="93"/>
  <c r="BX12" i="93"/>
  <c r="BX84" i="93"/>
  <c r="BX13" i="93"/>
  <c r="BX100" i="93"/>
  <c r="BX43" i="93"/>
  <c r="BX57" i="93"/>
  <c r="BX98" i="93"/>
  <c r="BX54" i="93"/>
  <c r="BX66" i="93"/>
  <c r="BX41" i="93"/>
  <c r="BX32" i="93"/>
  <c r="BX25" i="93"/>
  <c r="BX30" i="93"/>
  <c r="BX39" i="93"/>
  <c r="BX37" i="93"/>
  <c r="BX19" i="93"/>
  <c r="BX95" i="93"/>
  <c r="BX74" i="93"/>
  <c r="BX52" i="93"/>
  <c r="BX27" i="93"/>
  <c r="BX89" i="93"/>
  <c r="BX83" i="93"/>
  <c r="BX72" i="93"/>
  <c r="BX31" i="93"/>
  <c r="BX33" i="93"/>
  <c r="BY13" i="93"/>
  <c r="BY17" i="93"/>
  <c r="BO14" i="93"/>
  <c r="F83" i="85" s="1"/>
  <c r="AD83" i="85" s="1"/>
  <c r="BP24" i="93"/>
  <c r="G9" i="85" s="1"/>
  <c r="AE9" i="85" s="1"/>
  <c r="BV19" i="93"/>
  <c r="M65" i="85" s="1"/>
  <c r="AK65" i="85" s="1"/>
  <c r="BV17" i="93"/>
  <c r="M62" i="85" s="1"/>
  <c r="AK62" i="85" s="1"/>
  <c r="BV23" i="93"/>
  <c r="M48" i="85" s="1"/>
  <c r="AK48" i="85" s="1"/>
  <c r="BV37" i="93"/>
  <c r="BV29" i="93"/>
  <c r="M36" i="85" s="1"/>
  <c r="AK36" i="85" s="1"/>
  <c r="BV27" i="93"/>
  <c r="M90" i="85" s="1"/>
  <c r="AK90" i="85" s="1"/>
  <c r="BV50" i="93"/>
  <c r="M93" i="85" s="1"/>
  <c r="AK93" i="85" s="1"/>
  <c r="BV48" i="93"/>
  <c r="M42" i="85" s="1"/>
  <c r="AK42" i="85" s="1"/>
  <c r="BV67" i="93"/>
  <c r="M25" i="85" s="1"/>
  <c r="AK25" i="85" s="1"/>
  <c r="BV70" i="93"/>
  <c r="M29" i="85" s="1"/>
  <c r="AK29" i="85" s="1"/>
  <c r="BV56" i="93"/>
  <c r="M37" i="85" s="1"/>
  <c r="AK37" i="85" s="1"/>
  <c r="BV78" i="93"/>
  <c r="BV93" i="93"/>
  <c r="M86" i="85" s="1"/>
  <c r="AK86" i="85" s="1"/>
  <c r="BV92" i="93"/>
  <c r="M50" i="85" s="1"/>
  <c r="AK50" i="85" s="1"/>
  <c r="BV69" i="93"/>
  <c r="M26" i="85" s="1"/>
  <c r="AK26" i="85" s="1"/>
  <c r="BV52" i="93"/>
  <c r="M99" i="85" s="1"/>
  <c r="AK99" i="85" s="1"/>
  <c r="BV85" i="93"/>
  <c r="M23" i="85" s="1"/>
  <c r="AK23" i="85" s="1"/>
  <c r="BV68" i="93"/>
  <c r="M27" i="85" s="1"/>
  <c r="AK27" i="85" s="1"/>
  <c r="BV34" i="93"/>
  <c r="M11" i="85" s="1"/>
  <c r="AK11" i="85" s="1"/>
  <c r="BV64" i="93"/>
  <c r="M43" i="85" s="1"/>
  <c r="AK43" i="85" s="1"/>
  <c r="BV28" i="93"/>
  <c r="M39" i="85" s="1"/>
  <c r="AK39" i="85" s="1"/>
  <c r="BV72" i="93"/>
  <c r="M38" i="85" s="1"/>
  <c r="AK38" i="85" s="1"/>
  <c r="BV33" i="93"/>
  <c r="M18" i="85" s="1"/>
  <c r="AK18" i="85" s="1"/>
  <c r="BV100" i="93"/>
  <c r="M87" i="85" s="1"/>
  <c r="AK87" i="85" s="1"/>
  <c r="BV76" i="93"/>
  <c r="M56" i="85" s="1"/>
  <c r="AK56" i="85" s="1"/>
  <c r="BV47" i="93"/>
  <c r="M10" i="85" s="1"/>
  <c r="AK10" i="85" s="1"/>
  <c r="BV46" i="93"/>
  <c r="M15" i="85" s="1"/>
  <c r="AK15" i="85" s="1"/>
  <c r="BV97" i="93"/>
  <c r="M17" i="85" s="1"/>
  <c r="AK17" i="85" s="1"/>
  <c r="BV66" i="93"/>
  <c r="M78" i="85" s="1"/>
  <c r="AK78" i="85" s="1"/>
  <c r="BV89" i="93"/>
  <c r="M41" i="85" s="1"/>
  <c r="AK41" i="85" s="1"/>
  <c r="BV94" i="93"/>
  <c r="M14" i="85" s="1"/>
  <c r="AK14" i="85" s="1"/>
  <c r="BT23" i="93"/>
  <c r="K48" i="85" s="1"/>
  <c r="AI48" i="85" s="1"/>
  <c r="BO29" i="93"/>
  <c r="F36" i="85" s="1"/>
  <c r="AD36" i="85" s="1"/>
  <c r="DH21" i="93"/>
  <c r="BR29" i="93"/>
  <c r="I36" i="85" s="1"/>
  <c r="AG36" i="85" s="1"/>
  <c r="BN39" i="93"/>
  <c r="E67" i="85" s="1"/>
  <c r="AC67" i="85" s="1"/>
  <c r="BO19" i="93"/>
  <c r="F65" i="85" s="1"/>
  <c r="AD65" i="85" s="1"/>
  <c r="BM31" i="93"/>
  <c r="D34" i="85" s="1"/>
  <c r="AB34" i="85" s="1"/>
  <c r="BM47" i="93"/>
  <c r="D10" i="85" s="1"/>
  <c r="AB10" i="85" s="1"/>
  <c r="BS57" i="93"/>
  <c r="J96" i="85" s="1"/>
  <c r="AH96" i="85" s="1"/>
  <c r="DH56" i="93"/>
  <c r="BN60" i="93"/>
  <c r="E71" i="85" s="1"/>
  <c r="AC71" i="85" s="1"/>
  <c r="BP79" i="93"/>
  <c r="G76" i="85" s="1"/>
  <c r="AE76" i="85" s="1"/>
  <c r="BY70" i="93"/>
  <c r="DF53" i="93"/>
  <c r="DH53" i="93" s="1"/>
  <c r="BM74" i="93"/>
  <c r="D44" i="85" s="1"/>
  <c r="AB44" i="85" s="1"/>
  <c r="BQ100" i="93"/>
  <c r="H87" i="85" s="1"/>
  <c r="AF87" i="85" s="1"/>
  <c r="BP78" i="93"/>
  <c r="G95" i="85" s="1"/>
  <c r="BT74" i="93"/>
  <c r="K44" i="85" s="1"/>
  <c r="AI44" i="85" s="1"/>
  <c r="BY78" i="93"/>
  <c r="BP85" i="93"/>
  <c r="G23" i="85" s="1"/>
  <c r="AE23" i="85" s="1"/>
  <c r="BP93" i="93"/>
  <c r="G86" i="85" s="1"/>
  <c r="AE86" i="85" s="1"/>
  <c r="DH76" i="93"/>
  <c r="BN88" i="93"/>
  <c r="E19" i="85" s="1"/>
  <c r="AC19" i="85" s="1"/>
  <c r="BL82" i="93"/>
  <c r="C58" i="85" s="1"/>
  <c r="AA58" i="85" s="1"/>
  <c r="BV80" i="93"/>
  <c r="M5" i="85" s="1"/>
  <c r="AK5" i="85" s="1"/>
  <c r="BY87" i="93"/>
  <c r="BL90" i="93"/>
  <c r="C13" i="85" s="1"/>
  <c r="AA13" i="85" s="1"/>
  <c r="BO97" i="93"/>
  <c r="F17" i="85" s="1"/>
  <c r="AD17" i="85" s="1"/>
  <c r="BU89" i="93"/>
  <c r="L41" i="85" s="1"/>
  <c r="AJ41" i="85" s="1"/>
  <c r="BT98" i="93"/>
  <c r="K60" i="85" s="1"/>
  <c r="AI60" i="85" s="1"/>
  <c r="BY93" i="93"/>
  <c r="BN46" i="93"/>
  <c r="E15" i="85" s="1"/>
  <c r="AC15" i="85" s="1"/>
  <c r="BW54" i="93"/>
  <c r="BQ53" i="93"/>
  <c r="H84" i="85" s="1"/>
  <c r="AF84" i="85" s="1"/>
  <c r="BY100" i="93"/>
  <c r="BX93" i="93"/>
  <c r="BX85" i="93"/>
  <c r="BT97" i="93"/>
  <c r="K17" i="85" s="1"/>
  <c r="AI17" i="85" s="1"/>
  <c r="BT67" i="93"/>
  <c r="K25" i="85" s="1"/>
  <c r="AI25" i="85" s="1"/>
  <c r="BP88" i="93"/>
  <c r="G19" i="85" s="1"/>
  <c r="AE19" i="85" s="1"/>
  <c r="BU97" i="93"/>
  <c r="L17" i="85" s="1"/>
  <c r="AJ17" i="85" s="1"/>
  <c r="BM99" i="93"/>
  <c r="D80" i="85" s="1"/>
  <c r="AB80" i="85" s="1"/>
  <c r="BT100" i="93"/>
  <c r="K87" i="85" s="1"/>
  <c r="AI87" i="85" s="1"/>
  <c r="BQ24" i="93"/>
  <c r="H9" i="85" s="1"/>
  <c r="AF9" i="85" s="1"/>
  <c r="BM33" i="93"/>
  <c r="D18" i="85" s="1"/>
  <c r="AB18" i="85" s="1"/>
  <c r="BO43" i="93"/>
  <c r="F33" i="85" s="1"/>
  <c r="AD33" i="85" s="1"/>
  <c r="BP27" i="93"/>
  <c r="G90" i="85" s="1"/>
  <c r="AE90" i="85" s="1"/>
  <c r="BS56" i="93"/>
  <c r="J37" i="85" s="1"/>
  <c r="AH37" i="85" s="1"/>
  <c r="BO52" i="93"/>
  <c r="F99" i="85" s="1"/>
  <c r="AD99" i="85" s="1"/>
  <c r="BL62" i="93"/>
  <c r="C72" i="85" s="1"/>
  <c r="AA72" i="85" s="1"/>
  <c r="BX78" i="93"/>
  <c r="BO94" i="93"/>
  <c r="F14" i="85" s="1"/>
  <c r="AD14" i="85" s="1"/>
  <c r="BW86" i="93"/>
  <c r="BM89" i="93"/>
  <c r="D41" i="85" s="1"/>
  <c r="AB41" i="85" s="1"/>
  <c r="BT82" i="93"/>
  <c r="K58" i="85" s="1"/>
  <c r="AI58" i="85" s="1"/>
  <c r="BM81" i="93"/>
  <c r="D59" i="85" s="1"/>
  <c r="AB59" i="85" s="1"/>
  <c r="BX88" i="93"/>
  <c r="DH99" i="93"/>
  <c r="BW43" i="93"/>
  <c r="BX20" i="93"/>
  <c r="BW26" i="93"/>
  <c r="BX29" i="93"/>
  <c r="BS48" i="93"/>
  <c r="J42" i="85" s="1"/>
  <c r="AH42" i="85" s="1"/>
  <c r="BV44" i="93"/>
  <c r="M35" i="85" s="1"/>
  <c r="AK35" i="85" s="1"/>
  <c r="DH63" i="93"/>
  <c r="BY69" i="93"/>
  <c r="BV95" i="93"/>
  <c r="M22" i="85" s="1"/>
  <c r="AK22" i="85" s="1"/>
  <c r="BX80" i="93"/>
  <c r="BN87" i="93"/>
  <c r="E7" i="85" s="1"/>
  <c r="AC7" i="85" s="1"/>
  <c r="BO89" i="93"/>
  <c r="F41" i="85" s="1"/>
  <c r="AD41" i="85" s="1"/>
  <c r="BT90" i="93"/>
  <c r="K13" i="85" s="1"/>
  <c r="AI13" i="85" s="1"/>
  <c r="BO95" i="93"/>
  <c r="F22" i="85" s="1"/>
  <c r="AD22" i="85" s="1"/>
  <c r="BL98" i="93"/>
  <c r="C60" i="85" s="1"/>
  <c r="AA60" i="85" s="1"/>
  <c r="BP94" i="93"/>
  <c r="G14" i="85" s="1"/>
  <c r="AE14" i="85" s="1"/>
  <c r="BR94" i="93"/>
  <c r="I14" i="85" s="1"/>
  <c r="AG14" i="85" s="1"/>
  <c r="BV90" i="93"/>
  <c r="M13" i="85" s="1"/>
  <c r="AK13" i="85" s="1"/>
  <c r="BU91" i="93"/>
  <c r="L100" i="85" s="1"/>
  <c r="AJ100" i="85" s="1"/>
  <c r="BN98" i="93"/>
  <c r="E60" i="85" s="1"/>
  <c r="AC60" i="85" s="1"/>
  <c r="BT21" i="93"/>
  <c r="K97" i="85" s="1"/>
  <c r="AI97" i="85" s="1"/>
  <c r="BR57" i="93"/>
  <c r="I96" i="85" s="1"/>
  <c r="AG96" i="85" s="1"/>
  <c r="BU46" i="93"/>
  <c r="L15" i="85" s="1"/>
  <c r="AJ15" i="85" s="1"/>
  <c r="BW52" i="93"/>
  <c r="BM96" i="93"/>
  <c r="D98" i="85" s="1"/>
  <c r="AB98" i="85" s="1"/>
  <c r="BO62" i="93"/>
  <c r="F72" i="85" s="1"/>
  <c r="AD72" i="85" s="1"/>
  <c r="BV73" i="93"/>
  <c r="M8" i="85" s="1"/>
  <c r="AK8" i="85" s="1"/>
  <c r="BL97" i="93"/>
  <c r="C17" i="85" s="1"/>
  <c r="AA17" i="85" s="1"/>
  <c r="BY77" i="93"/>
  <c r="BW81" i="93"/>
  <c r="BM88" i="93"/>
  <c r="D19" i="85" s="1"/>
  <c r="AB19" i="85" s="1"/>
  <c r="BP69" i="93"/>
  <c r="G26" i="85" s="1"/>
  <c r="BW89" i="93"/>
  <c r="BR78" i="93"/>
  <c r="I95" i="85" s="1"/>
  <c r="AG95" i="85" s="1"/>
  <c r="BW95" i="93"/>
  <c r="BN90" i="93"/>
  <c r="E13" i="85" s="1"/>
  <c r="AC13" i="85" s="1"/>
  <c r="BN96" i="93"/>
  <c r="E98" i="85" s="1"/>
  <c r="BK96" i="93"/>
  <c r="B98" i="85" s="1"/>
  <c r="Z98" i="85" s="1"/>
  <c r="DH37" i="93"/>
  <c r="BO20" i="93"/>
  <c r="F91" i="85" s="1"/>
  <c r="AD91" i="85" s="1"/>
  <c r="BY30" i="93"/>
  <c r="BM46" i="93"/>
  <c r="D15" i="85" s="1"/>
  <c r="AB15" i="85" s="1"/>
  <c r="BL46" i="93"/>
  <c r="C15" i="85" s="1"/>
  <c r="AA15" i="85" s="1"/>
  <c r="BT75" i="93"/>
  <c r="K54" i="85" s="1"/>
  <c r="AI54" i="85" s="1"/>
  <c r="BN59" i="93"/>
  <c r="E28" i="85" s="1"/>
  <c r="AC28" i="85" s="1"/>
  <c r="BU96" i="93"/>
  <c r="L98" i="85" s="1"/>
  <c r="AJ98" i="85" s="1"/>
  <c r="BP101" i="93"/>
  <c r="G77" i="85" s="1"/>
  <c r="AE77" i="85" s="1"/>
  <c r="BM82" i="93"/>
  <c r="D58" i="85" s="1"/>
  <c r="AB58" i="85" s="1"/>
  <c r="BL89" i="93"/>
  <c r="C41" i="85" s="1"/>
  <c r="AA41" i="85" s="1"/>
  <c r="BX86" i="93"/>
  <c r="BY79" i="93"/>
  <c r="BS85" i="93"/>
  <c r="J23" i="85" s="1"/>
  <c r="AH23" i="85" s="1"/>
  <c r="BP70" i="93"/>
  <c r="G29" i="85" s="1"/>
  <c r="AE29" i="85" s="1"/>
  <c r="BL92" i="93"/>
  <c r="C50" i="85" s="1"/>
  <c r="BS99" i="93"/>
  <c r="J80" i="85" s="1"/>
  <c r="AH80" i="85" s="1"/>
  <c r="BP96" i="93"/>
  <c r="G98" i="85" s="1"/>
  <c r="AE98" i="85" s="1"/>
  <c r="BW97" i="93"/>
  <c r="BV96" i="93"/>
  <c r="M98" i="85" s="1"/>
  <c r="AK98" i="85" s="1"/>
  <c r="BK95" i="93"/>
  <c r="B22" i="85" s="1"/>
  <c r="Z22" i="85" s="1"/>
  <c r="BS22" i="93"/>
  <c r="J2" i="85" s="1"/>
  <c r="AH2" i="85" s="1"/>
  <c r="BS47" i="93"/>
  <c r="J10" i="85" s="1"/>
  <c r="AH10" i="85" s="1"/>
  <c r="BT54" i="93"/>
  <c r="K31" i="85" s="1"/>
  <c r="AI31" i="85" s="1"/>
  <c r="DH48" i="93"/>
  <c r="BQ69" i="93"/>
  <c r="H26" i="85" s="1"/>
  <c r="AF26" i="85" s="1"/>
  <c r="BN51" i="93"/>
  <c r="E89" i="85" s="1"/>
  <c r="AC89" i="85" s="1"/>
  <c r="BS98" i="93"/>
  <c r="J60" i="85" s="1"/>
  <c r="AH60" i="85" s="1"/>
  <c r="BN65" i="93"/>
  <c r="E51" i="85" s="1"/>
  <c r="AC51" i="85" s="1"/>
  <c r="BW80" i="93"/>
  <c r="BQ85" i="93"/>
  <c r="H23" i="85" s="1"/>
  <c r="AF23" i="85" s="1"/>
  <c r="BL74" i="93"/>
  <c r="C44" i="85" s="1"/>
  <c r="AA44" i="85" s="1"/>
  <c r="BQ78" i="93"/>
  <c r="BT89" i="93"/>
  <c r="K41" i="85" s="1"/>
  <c r="AI41" i="85" s="1"/>
  <c r="BV65" i="93"/>
  <c r="M51" i="85" s="1"/>
  <c r="BX69" i="93"/>
  <c r="BO87" i="93"/>
  <c r="F7" i="85" s="1"/>
  <c r="AD7" i="85" s="1"/>
  <c r="BN80" i="93"/>
  <c r="E5" i="85" s="1"/>
  <c r="AC5" i="85" s="1"/>
  <c r="BR86" i="93"/>
  <c r="I85" i="85" s="1"/>
  <c r="AG85" i="85" s="1"/>
  <c r="BM97" i="93"/>
  <c r="D17" i="85" s="1"/>
  <c r="AB17" i="85" s="1"/>
  <c r="BR100" i="93"/>
  <c r="I87" i="85" s="1"/>
  <c r="AG87" i="85" s="1"/>
  <c r="BL100" i="93"/>
  <c r="C87" i="85" s="1"/>
  <c r="DH91" i="93"/>
  <c r="BM45" i="93"/>
  <c r="D12" i="85" s="1"/>
  <c r="AB12" i="85" s="1"/>
  <c r="BM66" i="93"/>
  <c r="D78" i="85" s="1"/>
  <c r="AB78" i="85" s="1"/>
  <c r="BO54" i="93"/>
  <c r="F31" i="85" s="1"/>
  <c r="AD31" i="85" s="1"/>
  <c r="BM61" i="93"/>
  <c r="D24" i="85" s="1"/>
  <c r="AB24" i="85" s="1"/>
  <c r="BR99" i="93"/>
  <c r="I80" i="85" s="1"/>
  <c r="AG80" i="85" s="1"/>
  <c r="BV81" i="93"/>
  <c r="M59" i="85" s="1"/>
  <c r="AK59" i="85" s="1"/>
  <c r="BV88" i="93"/>
  <c r="M19" i="85" s="1"/>
  <c r="AK19" i="85" s="1"/>
  <c r="DE74" i="93"/>
  <c r="DH74" i="93" s="1"/>
  <c r="DF78" i="93"/>
  <c r="DH78" i="93" s="1"/>
  <c r="BY84" i="93"/>
  <c r="BS90" i="93"/>
  <c r="J13" i="85" s="1"/>
  <c r="AH13" i="85" s="1"/>
  <c r="BW87" i="93"/>
  <c r="BR69" i="93"/>
  <c r="I26" i="85" s="1"/>
  <c r="AG26" i="85" s="1"/>
  <c r="BQ87" i="93"/>
  <c r="H7" i="85" s="1"/>
  <c r="AF7" i="85" s="1"/>
  <c r="BX70" i="93"/>
  <c r="BT92" i="93"/>
  <c r="K50" i="85" s="1"/>
  <c r="AI50" i="85" s="1"/>
  <c r="DH100" i="93"/>
  <c r="BX96" i="93"/>
  <c r="BK93" i="93"/>
  <c r="B86" i="85" s="1"/>
  <c r="Z86" i="85" s="1"/>
  <c r="CQ68" i="105" l="1" a="1"/>
  <c r="CQ68" i="105" s="1"/>
  <c r="BC38" i="105" a="1"/>
  <c r="BC38" i="105" s="1"/>
  <c r="DD38" i="105" a="1"/>
  <c r="DD38" i="105" s="1"/>
  <c r="CK147" i="105" a="1"/>
  <c r="CK147" i="105" s="1"/>
  <c r="BI97" i="103" a="1"/>
  <c r="BI97" i="103" s="1"/>
  <c r="DB68" i="105" a="1"/>
  <c r="DB68" i="105" s="1"/>
  <c r="AU151" i="104" a="1"/>
  <c r="AU151" i="104" s="1"/>
  <c r="DD148" i="105" a="1"/>
  <c r="DD148" i="105" s="1"/>
  <c r="CW95" i="103" a="1"/>
  <c r="CW95" i="103" s="1"/>
  <c r="BO42" i="100"/>
  <c r="AO42" i="100" s="1"/>
  <c r="N42" i="100" s="1"/>
  <c r="BI126" i="86"/>
  <c r="BQ148" i="99"/>
  <c r="AQ148" i="99" s="1"/>
  <c r="BE12" i="86"/>
  <c r="BK12" i="100"/>
  <c r="AK12" i="100" s="1"/>
  <c r="J12" i="100" s="1"/>
  <c r="BM150" i="99"/>
  <c r="AM150" i="99" s="1"/>
  <c r="BS79" i="100"/>
  <c r="AS79" i="100" s="1"/>
  <c r="R79" i="100" s="1"/>
  <c r="BM74" i="86"/>
  <c r="BU112" i="99"/>
  <c r="AU112" i="99" s="1"/>
  <c r="BK149" i="100"/>
  <c r="BE104" i="86"/>
  <c r="BM72" i="99"/>
  <c r="BO93" i="100"/>
  <c r="AO93" i="100" s="1"/>
  <c r="N93" i="100" s="1"/>
  <c r="BI86" i="86"/>
  <c r="BQ52" i="99"/>
  <c r="AQ52" i="99" s="1"/>
  <c r="BG77" i="86"/>
  <c r="BM82" i="100"/>
  <c r="AM82" i="100" s="1"/>
  <c r="L82" i="100" s="1"/>
  <c r="BO86" i="99"/>
  <c r="AO86" i="99" s="1"/>
  <c r="BA89" i="86"/>
  <c r="BH97" i="100"/>
  <c r="AH97" i="100" s="1"/>
  <c r="G97" i="100" s="1"/>
  <c r="BJ87" i="99"/>
  <c r="AJ87" i="99" s="1"/>
  <c r="BO76" i="99"/>
  <c r="BM88" i="100"/>
  <c r="BG20" i="86"/>
  <c r="BJ46" i="99"/>
  <c r="AJ46" i="99" s="1"/>
  <c r="BA47" i="86"/>
  <c r="BH49" i="100"/>
  <c r="AH49" i="100" s="1"/>
  <c r="G49" i="100" s="1"/>
  <c r="E95" i="85"/>
  <c r="AC95" i="85" s="1"/>
  <c r="BO161" i="100"/>
  <c r="BQ223" i="99"/>
  <c r="BI135" i="86"/>
  <c r="BB122" i="86"/>
  <c r="AS122" i="86"/>
  <c r="BK19" i="99"/>
  <c r="BI121" i="100"/>
  <c r="AW122" i="86"/>
  <c r="BA122" i="86"/>
  <c r="AZ122" i="86"/>
  <c r="BE146" i="86"/>
  <c r="BM119" i="99"/>
  <c r="AM119" i="99" s="1"/>
  <c r="BK132" i="100"/>
  <c r="AK132" i="100" s="1"/>
  <c r="J132" i="100" s="1"/>
  <c r="BI81" i="86"/>
  <c r="BO23" i="100"/>
  <c r="BQ27" i="99"/>
  <c r="AX94" i="86"/>
  <c r="BH94" i="86"/>
  <c r="BN100" i="100"/>
  <c r="AN100" i="100" s="1"/>
  <c r="M100" i="100" s="1"/>
  <c r="AT94" i="86"/>
  <c r="BP65" i="99"/>
  <c r="AP65" i="99" s="1"/>
  <c r="AZ78" i="86"/>
  <c r="AV78" i="86"/>
  <c r="BG83" i="100"/>
  <c r="AG83" i="100" s="1"/>
  <c r="F83" i="100" s="1"/>
  <c r="BI8" i="99"/>
  <c r="AI8" i="99" s="1"/>
  <c r="AR78" i="86"/>
  <c r="BI52" i="86"/>
  <c r="BO55" i="100"/>
  <c r="AO55" i="100" s="1"/>
  <c r="N55" i="100" s="1"/>
  <c r="BQ84" i="99"/>
  <c r="AQ84" i="99" s="1"/>
  <c r="BO12" i="99"/>
  <c r="BM20" i="100"/>
  <c r="BG34" i="86"/>
  <c r="BO52" i="100"/>
  <c r="BI50" i="86"/>
  <c r="BQ17" i="99"/>
  <c r="BS143" i="100"/>
  <c r="BU9" i="99"/>
  <c r="BM25" i="86"/>
  <c r="BN2" i="100"/>
  <c r="AN2" i="100" s="1"/>
  <c r="M2" i="100" s="1"/>
  <c r="BP71" i="99"/>
  <c r="AP71" i="99" s="1"/>
  <c r="BE127" i="86"/>
  <c r="BM21" i="99"/>
  <c r="BK43" i="100"/>
  <c r="BK99" i="100"/>
  <c r="BE93" i="86"/>
  <c r="BM175" i="99"/>
  <c r="BK29" i="100"/>
  <c r="AK29" i="100" s="1"/>
  <c r="J29" i="100" s="1"/>
  <c r="BE56" i="86"/>
  <c r="BM110" i="99"/>
  <c r="AM110" i="99" s="1"/>
  <c r="BE8" i="86"/>
  <c r="BK8" i="100"/>
  <c r="AK8" i="100" s="1"/>
  <c r="J8" i="100" s="1"/>
  <c r="BM66" i="99"/>
  <c r="AM66" i="99" s="1"/>
  <c r="AX136" i="86"/>
  <c r="BH136" i="86"/>
  <c r="BP329" i="99"/>
  <c r="AP329" i="99" s="1"/>
  <c r="M329" i="99" s="1"/>
  <c r="BN329" i="100"/>
  <c r="AN329" i="100" s="1"/>
  <c r="M329" i="100" s="1"/>
  <c r="AT136" i="86"/>
  <c r="BH48" i="86"/>
  <c r="AT48" i="86"/>
  <c r="BN50" i="100"/>
  <c r="AX48" i="86"/>
  <c r="BP83" i="99"/>
  <c r="BO131" i="100"/>
  <c r="AO131" i="100" s="1"/>
  <c r="N131" i="100" s="1"/>
  <c r="BI145" i="86"/>
  <c r="BQ183" i="99"/>
  <c r="AQ183" i="99" s="1"/>
  <c r="BI108" i="86"/>
  <c r="BO111" i="100"/>
  <c r="AO111" i="100" s="1"/>
  <c r="N111" i="100" s="1"/>
  <c r="BQ53" i="99"/>
  <c r="AQ53" i="99" s="1"/>
  <c r="BO59" i="100"/>
  <c r="BI57" i="86"/>
  <c r="BQ31" i="99"/>
  <c r="BK79" i="100"/>
  <c r="AK79" i="100" s="1"/>
  <c r="J79" i="100" s="1"/>
  <c r="BE74" i="86"/>
  <c r="BM112" i="99"/>
  <c r="AM112" i="99" s="1"/>
  <c r="BL137" i="86"/>
  <c r="BM123" i="100"/>
  <c r="AM123" i="100" s="1"/>
  <c r="L123" i="100" s="1"/>
  <c r="BO43" i="99"/>
  <c r="AO43" i="99" s="1"/>
  <c r="BG137" i="86"/>
  <c r="BE131" i="86"/>
  <c r="BK53" i="100"/>
  <c r="BM7" i="99"/>
  <c r="BA78" i="86"/>
  <c r="BJ8" i="99"/>
  <c r="AJ8" i="99" s="1"/>
  <c r="BH83" i="100"/>
  <c r="AH83" i="100" s="1"/>
  <c r="G83" i="100" s="1"/>
  <c r="BE68" i="86"/>
  <c r="BK71" i="100"/>
  <c r="BM171" i="99"/>
  <c r="AR71" i="86"/>
  <c r="AV71" i="86"/>
  <c r="BG73" i="100"/>
  <c r="BI47" i="99"/>
  <c r="AZ71" i="86"/>
  <c r="BC71" i="86"/>
  <c r="BK71" i="86"/>
  <c r="BL71" i="86"/>
  <c r="BM71" i="86"/>
  <c r="BQ71" i="86" s="1"/>
  <c r="BJ71" i="86"/>
  <c r="BI71" i="86"/>
  <c r="BH71" i="86"/>
  <c r="BT71" i="86" s="1"/>
  <c r="BB71" i="86"/>
  <c r="BA33" i="86"/>
  <c r="BJ81" i="99"/>
  <c r="AJ81" i="99" s="1"/>
  <c r="BH19" i="100"/>
  <c r="AH19" i="100" s="1"/>
  <c r="G19" i="100" s="1"/>
  <c r="BP52" i="100"/>
  <c r="BJ50" i="86"/>
  <c r="BR17" i="99"/>
  <c r="BK146" i="100"/>
  <c r="BE28" i="86"/>
  <c r="BM5" i="99"/>
  <c r="BM86" i="100"/>
  <c r="BG18" i="86"/>
  <c r="BO49" i="99"/>
  <c r="BA131" i="86"/>
  <c r="BH53" i="100"/>
  <c r="AH53" i="100" s="1"/>
  <c r="G53" i="100" s="1"/>
  <c r="BJ7" i="99"/>
  <c r="AJ7" i="99" s="1"/>
  <c r="BA95" i="86"/>
  <c r="BJ64" i="99"/>
  <c r="AJ64" i="99" s="1"/>
  <c r="BH101" i="100"/>
  <c r="AH101" i="100" s="1"/>
  <c r="G101" i="100" s="1"/>
  <c r="BH48" i="100"/>
  <c r="AH48" i="100" s="1"/>
  <c r="G48" i="100" s="1"/>
  <c r="BA46" i="86"/>
  <c r="BJ54" i="99"/>
  <c r="AJ54" i="99" s="1"/>
  <c r="BA8" i="86"/>
  <c r="BH8" i="100"/>
  <c r="AH8" i="100" s="1"/>
  <c r="G8" i="100" s="1"/>
  <c r="BJ66" i="99"/>
  <c r="AJ66" i="99" s="1"/>
  <c r="BM134" i="100"/>
  <c r="AM134" i="100" s="1"/>
  <c r="L134" i="100" s="1"/>
  <c r="BG148" i="86"/>
  <c r="BO121" i="99"/>
  <c r="AO121" i="99" s="1"/>
  <c r="BM117" i="100"/>
  <c r="AM117" i="100" s="1"/>
  <c r="L117" i="100" s="1"/>
  <c r="BO146" i="99"/>
  <c r="AO146" i="99" s="1"/>
  <c r="BG120" i="86"/>
  <c r="AS120" i="86"/>
  <c r="AW120" i="86"/>
  <c r="BF120" i="86"/>
  <c r="BA120" i="86"/>
  <c r="BB120" i="86"/>
  <c r="BM120" i="86"/>
  <c r="BE120" i="86"/>
  <c r="BL120" i="86"/>
  <c r="BC120" i="86"/>
  <c r="AZ120" i="86"/>
  <c r="BK120" i="86"/>
  <c r="BD120" i="86"/>
  <c r="BG64" i="86"/>
  <c r="BM63" i="100"/>
  <c r="AM63" i="100" s="1"/>
  <c r="L63" i="100" s="1"/>
  <c r="BO77" i="99"/>
  <c r="BO132" i="99"/>
  <c r="BM37" i="100"/>
  <c r="BG40" i="86"/>
  <c r="BR12" i="100"/>
  <c r="AR12" i="100" s="1"/>
  <c r="Q12" i="100" s="1"/>
  <c r="AU12" i="86"/>
  <c r="AY12" i="86"/>
  <c r="BL12" i="86"/>
  <c r="BT150" i="99"/>
  <c r="AT150" i="99" s="1"/>
  <c r="AV86" i="86"/>
  <c r="AZ86" i="86"/>
  <c r="BG93" i="100"/>
  <c r="AG93" i="100" s="1"/>
  <c r="F93" i="100" s="1"/>
  <c r="AR86" i="86"/>
  <c r="BI52" i="99"/>
  <c r="AI52" i="99" s="1"/>
  <c r="BG29" i="100"/>
  <c r="AG29" i="100" s="1"/>
  <c r="F29" i="100" s="1"/>
  <c r="AZ56" i="86"/>
  <c r="AV56" i="86"/>
  <c r="AR56" i="86"/>
  <c r="BI110" i="99"/>
  <c r="AI110" i="99" s="1"/>
  <c r="AV9" i="86"/>
  <c r="AR9" i="86"/>
  <c r="BG9" i="100"/>
  <c r="AG9" i="100" s="1"/>
  <c r="F9" i="100" s="1"/>
  <c r="BI24" i="99"/>
  <c r="AI24" i="99" s="1"/>
  <c r="AZ9" i="86"/>
  <c r="BD9" i="86"/>
  <c r="BF122" i="86"/>
  <c r="BL121" i="100"/>
  <c r="BN19" i="99"/>
  <c r="BA94" i="86"/>
  <c r="BF94" i="86"/>
  <c r="BL100" i="100"/>
  <c r="AL100" i="100" s="1"/>
  <c r="K100" i="100" s="1"/>
  <c r="BN65" i="99"/>
  <c r="AN65" i="99" s="1"/>
  <c r="BL63" i="100"/>
  <c r="AL63" i="100" s="1"/>
  <c r="K63" i="100" s="1"/>
  <c r="BN77" i="99"/>
  <c r="AN77" i="99" s="1"/>
  <c r="BF64" i="86"/>
  <c r="BF19" i="86"/>
  <c r="BL87" i="100"/>
  <c r="BN80" i="99"/>
  <c r="BN96" i="100"/>
  <c r="AN96" i="100" s="1"/>
  <c r="M96" i="100" s="1"/>
  <c r="BP114" i="99"/>
  <c r="AP114" i="99" s="1"/>
  <c r="AX88" i="86"/>
  <c r="BH88" i="86"/>
  <c r="AT88" i="86"/>
  <c r="BH149" i="86"/>
  <c r="AX149" i="86"/>
  <c r="BN135" i="100"/>
  <c r="BP88" i="99"/>
  <c r="AT149" i="86"/>
  <c r="BF116" i="86"/>
  <c r="BL314" i="100"/>
  <c r="AL314" i="100" s="1"/>
  <c r="K314" i="100" s="1"/>
  <c r="BN317" i="99"/>
  <c r="AN317" i="99" s="1"/>
  <c r="K317" i="99" s="1"/>
  <c r="BN181" i="99"/>
  <c r="AN181" i="99" s="1"/>
  <c r="BF143" i="86"/>
  <c r="BL129" i="100"/>
  <c r="AL129" i="100" s="1"/>
  <c r="K129" i="100" s="1"/>
  <c r="BA127" i="86"/>
  <c r="BH43" i="100"/>
  <c r="AH43" i="100" s="1"/>
  <c r="G43" i="100" s="1"/>
  <c r="BJ21" i="99"/>
  <c r="AJ21" i="99" s="1"/>
  <c r="BM123" i="86"/>
  <c r="BS122" i="100"/>
  <c r="BU28" i="99"/>
  <c r="AW78" i="86"/>
  <c r="BB78" i="86"/>
  <c r="BI83" i="100"/>
  <c r="AI83" i="100" s="1"/>
  <c r="H83" i="100" s="1"/>
  <c r="AS78" i="86"/>
  <c r="BK8" i="99"/>
  <c r="AK8" i="99" s="1"/>
  <c r="BM329" i="100"/>
  <c r="AM329" i="100" s="1"/>
  <c r="L329" i="100" s="1"/>
  <c r="BG136" i="86"/>
  <c r="BO329" i="99"/>
  <c r="AO329" i="99" s="1"/>
  <c r="L329" i="99" s="1"/>
  <c r="BP318" i="100"/>
  <c r="AP318" i="100" s="1"/>
  <c r="O318" i="100" s="1"/>
  <c r="BR320" i="99"/>
  <c r="AR320" i="99" s="1"/>
  <c r="O320" i="99" s="1"/>
  <c r="BC101" i="86"/>
  <c r="BJ107" i="100"/>
  <c r="BL176" i="99"/>
  <c r="BP115" i="100"/>
  <c r="AP115" i="100" s="1"/>
  <c r="O115" i="100" s="1"/>
  <c r="BJ117" i="86"/>
  <c r="BR61" i="99"/>
  <c r="AR61" i="99" s="1"/>
  <c r="BN136" i="100"/>
  <c r="AN136" i="100" s="1"/>
  <c r="M136" i="100" s="1"/>
  <c r="BH150" i="86"/>
  <c r="AX150" i="86"/>
  <c r="AT150" i="86"/>
  <c r="BP107" i="99"/>
  <c r="AP107" i="99" s="1"/>
  <c r="AV145" i="86"/>
  <c r="AR145" i="86"/>
  <c r="AZ145" i="86"/>
  <c r="BG131" i="100"/>
  <c r="AG131" i="100" s="1"/>
  <c r="F131" i="100" s="1"/>
  <c r="BI183" i="99"/>
  <c r="AI183" i="99" s="1"/>
  <c r="BM131" i="100"/>
  <c r="AM131" i="100" s="1"/>
  <c r="L131" i="100" s="1"/>
  <c r="BO183" i="99"/>
  <c r="AO183" i="99" s="1"/>
  <c r="BG145" i="86"/>
  <c r="AS108" i="86"/>
  <c r="BG108" i="86"/>
  <c r="BM111" i="100"/>
  <c r="AM111" i="100" s="1"/>
  <c r="L111" i="100" s="1"/>
  <c r="BO53" i="99"/>
  <c r="AO53" i="99" s="1"/>
  <c r="AX139" i="86"/>
  <c r="BN125" i="100"/>
  <c r="AN125" i="100" s="1"/>
  <c r="M125" i="100" s="1"/>
  <c r="AT139" i="86"/>
  <c r="BP30" i="99"/>
  <c r="AP30" i="99" s="1"/>
  <c r="BH145" i="86"/>
  <c r="AX145" i="86"/>
  <c r="BN131" i="100"/>
  <c r="AN131" i="100" s="1"/>
  <c r="M131" i="100" s="1"/>
  <c r="AE131" i="100" s="1"/>
  <c r="BP183" i="99"/>
  <c r="AP183" i="99" s="1"/>
  <c r="AT145" i="86"/>
  <c r="BH133" i="86"/>
  <c r="AX133" i="86"/>
  <c r="BN319" i="100"/>
  <c r="AN319" i="100" s="1"/>
  <c r="M319" i="100" s="1"/>
  <c r="BP321" i="99"/>
  <c r="AP321" i="99" s="1"/>
  <c r="M321" i="99" s="1"/>
  <c r="BR135" i="100"/>
  <c r="AR135" i="100" s="1"/>
  <c r="Q135" i="100" s="1"/>
  <c r="BL149" i="86"/>
  <c r="BU149" i="86" s="1"/>
  <c r="AU149" i="86"/>
  <c r="AY149" i="86"/>
  <c r="BT88" i="99"/>
  <c r="AT88" i="99" s="1"/>
  <c r="BA103" i="86"/>
  <c r="BH109" i="100"/>
  <c r="AH109" i="100" s="1"/>
  <c r="G109" i="100" s="1"/>
  <c r="BJ51" i="99"/>
  <c r="AJ51" i="99" s="1"/>
  <c r="BG87" i="86"/>
  <c r="BM94" i="100"/>
  <c r="AM94" i="100" s="1"/>
  <c r="L94" i="100" s="1"/>
  <c r="BO113" i="99"/>
  <c r="AO113" i="99" s="1"/>
  <c r="BE59" i="86"/>
  <c r="BK60" i="100"/>
  <c r="AK60" i="100" s="1"/>
  <c r="J60" i="100" s="1"/>
  <c r="BM85" i="99"/>
  <c r="AM85" i="99" s="1"/>
  <c r="AZ24" i="86"/>
  <c r="BG142" i="100"/>
  <c r="AG142" i="100" s="1"/>
  <c r="F142" i="100" s="1"/>
  <c r="BI106" i="99"/>
  <c r="AI106" i="99" s="1"/>
  <c r="AR24" i="86"/>
  <c r="AV24" i="86"/>
  <c r="BE24" i="86"/>
  <c r="BB24" i="86"/>
  <c r="BF24" i="86"/>
  <c r="BG24" i="86"/>
  <c r="BC24" i="86"/>
  <c r="BM24" i="86"/>
  <c r="BD24" i="86"/>
  <c r="BL24" i="86"/>
  <c r="BQ24" i="86" s="1"/>
  <c r="BK24" i="86"/>
  <c r="BG19" i="86"/>
  <c r="BO80" i="99"/>
  <c r="BM87" i="100"/>
  <c r="BD8" i="86"/>
  <c r="BD17" i="86"/>
  <c r="BF93" i="86"/>
  <c r="BL99" i="100"/>
  <c r="BN175" i="99"/>
  <c r="BL48" i="100"/>
  <c r="AL48" i="100" s="1"/>
  <c r="K48" i="100" s="1"/>
  <c r="BN54" i="99"/>
  <c r="AN54" i="99" s="1"/>
  <c r="BF46" i="86"/>
  <c r="BG83" i="86"/>
  <c r="BM90" i="100"/>
  <c r="BO129" i="99"/>
  <c r="BM101" i="100"/>
  <c r="AM101" i="100" s="1"/>
  <c r="L101" i="100" s="1"/>
  <c r="BG95" i="86"/>
  <c r="BO64" i="99"/>
  <c r="AO64" i="99" s="1"/>
  <c r="BA59" i="86"/>
  <c r="BH60" i="100"/>
  <c r="AH60" i="100" s="1"/>
  <c r="G60" i="100" s="1"/>
  <c r="BJ85" i="99"/>
  <c r="AJ85" i="99" s="1"/>
  <c r="AY31" i="86"/>
  <c r="BL31" i="86"/>
  <c r="BR18" i="100"/>
  <c r="BT25" i="99"/>
  <c r="AU31" i="86"/>
  <c r="BB14" i="86"/>
  <c r="AS14" i="86"/>
  <c r="AW14" i="86"/>
  <c r="BI14" i="100"/>
  <c r="AI14" i="100" s="1"/>
  <c r="H14" i="100" s="1"/>
  <c r="BK63" i="99"/>
  <c r="BD92" i="86"/>
  <c r="BD110" i="86"/>
  <c r="BD20" i="86"/>
  <c r="BD5" i="86"/>
  <c r="BD145" i="86"/>
  <c r="BD108" i="86"/>
  <c r="BD82" i="86"/>
  <c r="BD44" i="86"/>
  <c r="BD19" i="86"/>
  <c r="BR2" i="100"/>
  <c r="AR2" i="100" s="1"/>
  <c r="Q2" i="100" s="1"/>
  <c r="BT71" i="99"/>
  <c r="AT71" i="99" s="1"/>
  <c r="AX85" i="86"/>
  <c r="AT85" i="86"/>
  <c r="BN92" i="100"/>
  <c r="AN92" i="100" s="1"/>
  <c r="M92" i="100" s="1"/>
  <c r="BP145" i="99"/>
  <c r="AP145" i="99" s="1"/>
  <c r="BH85" i="86"/>
  <c r="BN13" i="100"/>
  <c r="AN13" i="100" s="1"/>
  <c r="M13" i="100" s="1"/>
  <c r="AX13" i="86"/>
  <c r="AT13" i="86"/>
  <c r="BH13" i="86"/>
  <c r="BP4" i="99"/>
  <c r="BJ39" i="100"/>
  <c r="AJ39" i="100" s="1"/>
  <c r="I39" i="100" s="1"/>
  <c r="BL167" i="99"/>
  <c r="AL167" i="99" s="1"/>
  <c r="BC42" i="86"/>
  <c r="BJ63" i="100"/>
  <c r="AJ63" i="100" s="1"/>
  <c r="I63" i="100" s="1"/>
  <c r="BL77" i="99"/>
  <c r="AL77" i="99" s="1"/>
  <c r="BC64" i="86"/>
  <c r="BJ25" i="99"/>
  <c r="AJ25" i="99" s="1"/>
  <c r="BH18" i="100"/>
  <c r="AH18" i="100" s="1"/>
  <c r="G18" i="100" s="1"/>
  <c r="BA31" i="86"/>
  <c r="BH34" i="86"/>
  <c r="BB34" i="86"/>
  <c r="BO34" i="86" s="1"/>
  <c r="AW34" i="86"/>
  <c r="BI20" i="100"/>
  <c r="BK12" i="99"/>
  <c r="AS34" i="86"/>
  <c r="BP12" i="100"/>
  <c r="AP12" i="100" s="1"/>
  <c r="O12" i="100" s="1"/>
  <c r="BR150" i="99"/>
  <c r="AR150" i="99" s="1"/>
  <c r="BJ12" i="86"/>
  <c r="BJ46" i="100"/>
  <c r="BC130" i="86"/>
  <c r="BL137" i="99"/>
  <c r="BJ136" i="100"/>
  <c r="AJ136" i="100" s="1"/>
  <c r="I136" i="100" s="1"/>
  <c r="BC150" i="86"/>
  <c r="BL107" i="99"/>
  <c r="AL107" i="99" s="1"/>
  <c r="BC99" i="86"/>
  <c r="BJ104" i="100"/>
  <c r="AJ104" i="100" s="1"/>
  <c r="I104" i="100" s="1"/>
  <c r="BL118" i="99"/>
  <c r="AL118" i="99" s="1"/>
  <c r="BJ28" i="100"/>
  <c r="BL14" i="99"/>
  <c r="BJ2" i="100"/>
  <c r="BL71" i="99"/>
  <c r="BJ125" i="100"/>
  <c r="AJ125" i="100" s="1"/>
  <c r="I125" i="100" s="1"/>
  <c r="BC139" i="86"/>
  <c r="BL30" i="99"/>
  <c r="AL30" i="99" s="1"/>
  <c r="AS106" i="86"/>
  <c r="BC106" i="86"/>
  <c r="BJ151" i="100"/>
  <c r="BL70" i="99"/>
  <c r="BC69" i="86"/>
  <c r="BJ22" i="100"/>
  <c r="AJ22" i="100" s="1"/>
  <c r="I22" i="100" s="1"/>
  <c r="BL111" i="99"/>
  <c r="AL111" i="99" s="1"/>
  <c r="BJ38" i="100"/>
  <c r="BL166" i="99"/>
  <c r="BC41" i="86"/>
  <c r="BL25" i="99"/>
  <c r="BC31" i="86"/>
  <c r="BJ18" i="100"/>
  <c r="BD6" i="86"/>
  <c r="BP314" i="100"/>
  <c r="AP314" i="100" s="1"/>
  <c r="O314" i="100" s="1"/>
  <c r="BJ116" i="86"/>
  <c r="BR317" i="99"/>
  <c r="AR317" i="99" s="1"/>
  <c r="O317" i="99" s="1"/>
  <c r="AT116" i="86"/>
  <c r="AX116" i="86"/>
  <c r="BP161" i="100"/>
  <c r="BR223" i="99"/>
  <c r="BJ135" i="86"/>
  <c r="AX111" i="86"/>
  <c r="BJ111" i="86"/>
  <c r="BP110" i="100"/>
  <c r="BR67" i="99"/>
  <c r="BJ80" i="86"/>
  <c r="BR36" i="99"/>
  <c r="AR36" i="99" s="1"/>
  <c r="BP84" i="100"/>
  <c r="AP84" i="100" s="1"/>
  <c r="O84" i="100" s="1"/>
  <c r="BJ147" i="86"/>
  <c r="BP133" i="100"/>
  <c r="AP133" i="100" s="1"/>
  <c r="O133" i="100" s="1"/>
  <c r="BR120" i="99"/>
  <c r="AR120" i="99" s="1"/>
  <c r="BJ139" i="86"/>
  <c r="BP125" i="100"/>
  <c r="AP125" i="100" s="1"/>
  <c r="O125" i="100" s="1"/>
  <c r="BR30" i="99"/>
  <c r="AR30" i="99" s="1"/>
  <c r="BP96" i="100"/>
  <c r="AP96" i="100" s="1"/>
  <c r="O96" i="100" s="1"/>
  <c r="BJ88" i="86"/>
  <c r="BR114" i="99"/>
  <c r="AR114" i="99" s="1"/>
  <c r="AX53" i="86"/>
  <c r="BR169" i="99"/>
  <c r="AR169" i="99" s="1"/>
  <c r="BP56" i="100"/>
  <c r="AP56" i="100" s="1"/>
  <c r="O56" i="100" s="1"/>
  <c r="BJ53" i="86"/>
  <c r="BJ7" i="86"/>
  <c r="BP7" i="100"/>
  <c r="BR79" i="99"/>
  <c r="BQ79" i="100"/>
  <c r="AQ79" i="100" s="1"/>
  <c r="P79" i="100" s="1"/>
  <c r="BK74" i="86"/>
  <c r="BS112" i="99"/>
  <c r="AS112" i="99" s="1"/>
  <c r="BK122" i="86"/>
  <c r="BQ121" i="100"/>
  <c r="BS19" i="99"/>
  <c r="BK131" i="86"/>
  <c r="BQ53" i="100"/>
  <c r="BS7" i="99"/>
  <c r="BQ49" i="100"/>
  <c r="AQ49" i="100" s="1"/>
  <c r="P49" i="100" s="1"/>
  <c r="BK47" i="86"/>
  <c r="BS46" i="99"/>
  <c r="AS46" i="99" s="1"/>
  <c r="AX47" i="86"/>
  <c r="AT47" i="86"/>
  <c r="BQ28" i="100"/>
  <c r="BS14" i="99"/>
  <c r="BQ329" i="100"/>
  <c r="AQ329" i="100" s="1"/>
  <c r="P329" i="100" s="1"/>
  <c r="BS329" i="99"/>
  <c r="AS329" i="99" s="1"/>
  <c r="P329" i="99" s="1"/>
  <c r="BK136" i="86"/>
  <c r="BQ82" i="100"/>
  <c r="AQ82" i="100" s="1"/>
  <c r="P82" i="100" s="1"/>
  <c r="BS86" i="99"/>
  <c r="AS86" i="99" s="1"/>
  <c r="BK77" i="86"/>
  <c r="BQ86" i="100"/>
  <c r="BK18" i="86"/>
  <c r="BS49" i="99"/>
  <c r="BR79" i="100"/>
  <c r="AR79" i="100" s="1"/>
  <c r="Q79" i="100" s="1"/>
  <c r="AF79" i="100" s="1"/>
  <c r="AU74" i="86"/>
  <c r="AY74" i="86"/>
  <c r="BL74" i="86"/>
  <c r="BT112" i="99"/>
  <c r="AT112" i="99" s="1"/>
  <c r="BR131" i="100"/>
  <c r="AR131" i="100" s="1"/>
  <c r="Q131" i="100" s="1"/>
  <c r="BL145" i="86"/>
  <c r="BT183" i="99"/>
  <c r="AT183" i="99" s="1"/>
  <c r="AU145" i="86"/>
  <c r="AY145" i="86"/>
  <c r="BR29" i="100"/>
  <c r="AR29" i="100" s="1"/>
  <c r="Q29" i="100" s="1"/>
  <c r="AU56" i="86"/>
  <c r="AY56" i="86"/>
  <c r="BL56" i="86"/>
  <c r="BT110" i="99"/>
  <c r="AT110" i="99" s="1"/>
  <c r="BR56" i="100"/>
  <c r="AR56" i="100" s="1"/>
  <c r="Q56" i="100" s="1"/>
  <c r="BL53" i="86"/>
  <c r="BT169" i="99"/>
  <c r="AT169" i="99" s="1"/>
  <c r="AU53" i="86"/>
  <c r="AY53" i="86"/>
  <c r="AY148" i="86"/>
  <c r="BR134" i="100"/>
  <c r="AR134" i="100" s="1"/>
  <c r="Q134" i="100" s="1"/>
  <c r="AU148" i="86"/>
  <c r="BT121" i="99"/>
  <c r="AT121" i="99" s="1"/>
  <c r="AU116" i="86"/>
  <c r="BL116" i="86"/>
  <c r="AY116" i="86"/>
  <c r="BR314" i="100"/>
  <c r="AR314" i="100" s="1"/>
  <c r="Q314" i="100" s="1"/>
  <c r="BT317" i="99"/>
  <c r="AT317" i="99" s="1"/>
  <c r="Q317" i="99" s="1"/>
  <c r="BR74" i="100"/>
  <c r="AR74" i="100" s="1"/>
  <c r="Q74" i="100" s="1"/>
  <c r="AF74" i="100" s="1"/>
  <c r="AU72" i="86"/>
  <c r="AY72" i="86"/>
  <c r="BL72" i="86"/>
  <c r="BT174" i="99"/>
  <c r="AT174" i="99" s="1"/>
  <c r="AY13" i="86"/>
  <c r="BL13" i="86"/>
  <c r="AU13" i="86"/>
  <c r="BR13" i="100"/>
  <c r="BT4" i="99"/>
  <c r="BH52" i="100"/>
  <c r="AH52" i="100" s="1"/>
  <c r="G52" i="100" s="1"/>
  <c r="BJ17" i="99"/>
  <c r="AJ17" i="99" s="1"/>
  <c r="BA50" i="86"/>
  <c r="BQ12" i="100"/>
  <c r="AQ12" i="100" s="1"/>
  <c r="P12" i="100" s="1"/>
  <c r="BK12" i="86"/>
  <c r="BS150" i="99"/>
  <c r="AS150" i="99" s="1"/>
  <c r="BA24" i="86"/>
  <c r="BH142" i="100"/>
  <c r="AH142" i="100" s="1"/>
  <c r="G142" i="100" s="1"/>
  <c r="BJ106" i="99"/>
  <c r="AJ106" i="99" s="1"/>
  <c r="AW101" i="86"/>
  <c r="BB101" i="86"/>
  <c r="AS101" i="86"/>
  <c r="BI107" i="100"/>
  <c r="BK176" i="99"/>
  <c r="BI101" i="86"/>
  <c r="AZ101" i="86"/>
  <c r="BA101" i="86"/>
  <c r="BL101" i="86"/>
  <c r="BQ101" i="86" s="1"/>
  <c r="BK101" i="86"/>
  <c r="BH101" i="86"/>
  <c r="BM101" i="86"/>
  <c r="BK104" i="86"/>
  <c r="AW104" i="86"/>
  <c r="BI149" i="100"/>
  <c r="AS104" i="86"/>
  <c r="BB104" i="86"/>
  <c r="BK72" i="99"/>
  <c r="BA104" i="86"/>
  <c r="AZ104" i="86"/>
  <c r="BI104" i="86"/>
  <c r="BH104" i="86"/>
  <c r="BM104" i="86"/>
  <c r="BG104" i="86"/>
  <c r="BI111" i="100"/>
  <c r="AI111" i="100" s="1"/>
  <c r="H111" i="100" s="1"/>
  <c r="AD111" i="100" s="1"/>
  <c r="BB108" i="86"/>
  <c r="BK53" i="99"/>
  <c r="AK53" i="99" s="1"/>
  <c r="AW108" i="86"/>
  <c r="AW119" i="86"/>
  <c r="BI116" i="100"/>
  <c r="AI116" i="100" s="1"/>
  <c r="H116" i="100" s="1"/>
  <c r="BK156" i="99"/>
  <c r="AS119" i="86"/>
  <c r="BB119" i="86"/>
  <c r="BG119" i="86"/>
  <c r="BA119" i="86"/>
  <c r="AZ119" i="86"/>
  <c r="AS111" i="86"/>
  <c r="AW111" i="86"/>
  <c r="BI110" i="100"/>
  <c r="AI110" i="100" s="1"/>
  <c r="H110" i="100" s="1"/>
  <c r="BK67" i="99"/>
  <c r="AK67" i="99" s="1"/>
  <c r="BB111" i="86"/>
  <c r="BI108" i="100"/>
  <c r="AW102" i="86"/>
  <c r="AS102" i="86"/>
  <c r="BB102" i="86"/>
  <c r="BK177" i="99"/>
  <c r="AZ102" i="86"/>
  <c r="BM102" i="86"/>
  <c r="BI102" i="86"/>
  <c r="BL102" i="86"/>
  <c r="BJ102" i="86"/>
  <c r="BK102" i="86"/>
  <c r="BA102" i="86"/>
  <c r="BB147" i="86"/>
  <c r="BI133" i="100"/>
  <c r="AI133" i="100" s="1"/>
  <c r="H133" i="100" s="1"/>
  <c r="BK120" i="99"/>
  <c r="AK120" i="99" s="1"/>
  <c r="AS147" i="86"/>
  <c r="AW147" i="86"/>
  <c r="AW81" i="86"/>
  <c r="BK27" i="99"/>
  <c r="AS81" i="86"/>
  <c r="BI23" i="100"/>
  <c r="BB81" i="86"/>
  <c r="BI72" i="100"/>
  <c r="BB70" i="86"/>
  <c r="AS70" i="86"/>
  <c r="AW70" i="86"/>
  <c r="BK11" i="99"/>
  <c r="AS28" i="86"/>
  <c r="AW28" i="86"/>
  <c r="BB28" i="86"/>
  <c r="BI146" i="100"/>
  <c r="AI146" i="100" s="1"/>
  <c r="H146" i="100" s="1"/>
  <c r="BK5" i="99"/>
  <c r="AK5" i="99" s="1"/>
  <c r="BC7" i="86"/>
  <c r="BL79" i="99"/>
  <c r="BJ7" i="100"/>
  <c r="BO133" i="100"/>
  <c r="AO133" i="100" s="1"/>
  <c r="N133" i="100" s="1"/>
  <c r="BQ120" i="99"/>
  <c r="AQ120" i="99" s="1"/>
  <c r="BI147" i="86"/>
  <c r="BN29" i="100"/>
  <c r="AN29" i="100" s="1"/>
  <c r="M29" i="100" s="1"/>
  <c r="BH56" i="86"/>
  <c r="AX56" i="86"/>
  <c r="BP110" i="99"/>
  <c r="AP110" i="99" s="1"/>
  <c r="BG59" i="86"/>
  <c r="BD59" i="86"/>
  <c r="BM55" i="100"/>
  <c r="AM55" i="100" s="1"/>
  <c r="L55" i="100" s="1"/>
  <c r="BO84" i="99"/>
  <c r="AO84" i="99" s="1"/>
  <c r="BG52" i="86"/>
  <c r="BK107" i="100"/>
  <c r="BE101" i="86"/>
  <c r="BM176" i="99"/>
  <c r="BK21" i="100"/>
  <c r="AK21" i="100" s="1"/>
  <c r="J21" i="100" s="1"/>
  <c r="BM116" i="99"/>
  <c r="AM116" i="99" s="1"/>
  <c r="BE97" i="86"/>
  <c r="BS56" i="100"/>
  <c r="AS56" i="100" s="1"/>
  <c r="R56" i="100" s="1"/>
  <c r="BU169" i="99"/>
  <c r="AU169" i="99" s="1"/>
  <c r="BM53" i="86"/>
  <c r="BP59" i="100"/>
  <c r="BJ57" i="86"/>
  <c r="BR31" i="99"/>
  <c r="BQ143" i="100"/>
  <c r="BK25" i="86"/>
  <c r="BS9" i="99"/>
  <c r="BN144" i="100"/>
  <c r="AN144" i="100" s="1"/>
  <c r="M144" i="100" s="1"/>
  <c r="AT26" i="86"/>
  <c r="BH26" i="86"/>
  <c r="AX26" i="86"/>
  <c r="BP48" i="99"/>
  <c r="AP48" i="99" s="1"/>
  <c r="BG144" i="100"/>
  <c r="AG144" i="100" s="1"/>
  <c r="F144" i="100" s="1"/>
  <c r="AZ26" i="86"/>
  <c r="AR26" i="86"/>
  <c r="BI48" i="99"/>
  <c r="AV26" i="86"/>
  <c r="BG156" i="100"/>
  <c r="AV58" i="86"/>
  <c r="AZ58" i="86"/>
  <c r="AR58" i="86"/>
  <c r="BI228" i="99"/>
  <c r="BI58" i="86"/>
  <c r="BE58" i="86"/>
  <c r="BM58" i="86"/>
  <c r="BJ58" i="86"/>
  <c r="BC58" i="86"/>
  <c r="BH58" i="86"/>
  <c r="BL58" i="86"/>
  <c r="BD58" i="86"/>
  <c r="BF58" i="86"/>
  <c r="BK58" i="86"/>
  <c r="BG58" i="86"/>
  <c r="BB58" i="86"/>
  <c r="BC53" i="86"/>
  <c r="BL169" i="99"/>
  <c r="AL169" i="99" s="1"/>
  <c r="BJ56" i="100"/>
  <c r="AJ56" i="100" s="1"/>
  <c r="I56" i="100" s="1"/>
  <c r="BA26" i="86"/>
  <c r="BH144" i="100"/>
  <c r="AH144" i="100" s="1"/>
  <c r="G144" i="100" s="1"/>
  <c r="BJ48" i="99"/>
  <c r="AJ48" i="99" s="1"/>
  <c r="AV21" i="86"/>
  <c r="AR21" i="86"/>
  <c r="BG89" i="100"/>
  <c r="AG89" i="100" s="1"/>
  <c r="F89" i="100" s="1"/>
  <c r="BI108" i="99"/>
  <c r="AI108" i="99" s="1"/>
  <c r="AZ21" i="86"/>
  <c r="AS16" i="86"/>
  <c r="BB16" i="86"/>
  <c r="BI16" i="100"/>
  <c r="BK160" i="99"/>
  <c r="AW16" i="86"/>
  <c r="BK16" i="86"/>
  <c r="BJ16" i="86"/>
  <c r="BI16" i="86"/>
  <c r="AZ16" i="86"/>
  <c r="BA16" i="86"/>
  <c r="BM16" i="86"/>
  <c r="BL16" i="86"/>
  <c r="BU16" i="86" s="1"/>
  <c r="BH16" i="86"/>
  <c r="BS126" i="100"/>
  <c r="AS126" i="100" s="1"/>
  <c r="R126" i="100" s="1"/>
  <c r="BM140" i="86"/>
  <c r="BU37" i="99"/>
  <c r="AU37" i="99" s="1"/>
  <c r="BM119" i="86"/>
  <c r="BS116" i="100"/>
  <c r="AS116" i="100" s="1"/>
  <c r="R116" i="100" s="1"/>
  <c r="BU156" i="99"/>
  <c r="AU156" i="99" s="1"/>
  <c r="BM47" i="86"/>
  <c r="BS49" i="100"/>
  <c r="AS49" i="100" s="1"/>
  <c r="R49" i="100" s="1"/>
  <c r="BU46" i="99"/>
  <c r="AU46" i="99" s="1"/>
  <c r="BM127" i="86"/>
  <c r="BS43" i="100"/>
  <c r="BU21" i="99"/>
  <c r="BS81" i="100"/>
  <c r="BM76" i="86"/>
  <c r="BU29" i="99"/>
  <c r="BS100" i="100"/>
  <c r="AS100" i="100" s="1"/>
  <c r="R100" i="100" s="1"/>
  <c r="BM94" i="86"/>
  <c r="BU65" i="99"/>
  <c r="AU65" i="99" s="1"/>
  <c r="BS52" i="100"/>
  <c r="BM50" i="86"/>
  <c r="BU17" i="99"/>
  <c r="BN63" i="100"/>
  <c r="AN63" i="100" s="1"/>
  <c r="M63" i="100" s="1"/>
  <c r="BP77" i="99"/>
  <c r="AP77" i="99" s="1"/>
  <c r="BH64" i="86"/>
  <c r="AT64" i="86"/>
  <c r="AX64" i="86"/>
  <c r="BM20" i="86"/>
  <c r="BS88" i="100"/>
  <c r="AS88" i="100" s="1"/>
  <c r="R88" i="100" s="1"/>
  <c r="BU76" i="99"/>
  <c r="AU76" i="99" s="1"/>
  <c r="BN88" i="100"/>
  <c r="BH20" i="86"/>
  <c r="BT20" i="86" s="1"/>
  <c r="AX20" i="86"/>
  <c r="BP76" i="99"/>
  <c r="BK2" i="100"/>
  <c r="BM71" i="99"/>
  <c r="AR87" i="86"/>
  <c r="AZ87" i="86"/>
  <c r="AV87" i="86"/>
  <c r="BG94" i="100"/>
  <c r="AG94" i="100" s="1"/>
  <c r="F94" i="100" s="1"/>
  <c r="BI113" i="99"/>
  <c r="AI113" i="99" s="1"/>
  <c r="F113" i="99" s="1"/>
  <c r="BO91" i="100"/>
  <c r="AO91" i="100" s="1"/>
  <c r="N91" i="100" s="1"/>
  <c r="BI84" i="86"/>
  <c r="BQ133" i="99"/>
  <c r="AQ133" i="99" s="1"/>
  <c r="BO72" i="100"/>
  <c r="BI70" i="86"/>
  <c r="BQ11" i="99"/>
  <c r="AT49" i="86"/>
  <c r="BQ51" i="100"/>
  <c r="AQ51" i="100" s="1"/>
  <c r="P51" i="100" s="1"/>
  <c r="BS42" i="99"/>
  <c r="AS42" i="99" s="1"/>
  <c r="BK49" i="86"/>
  <c r="BK31" i="86"/>
  <c r="BQ18" i="100"/>
  <c r="BS25" i="99"/>
  <c r="BK88" i="100"/>
  <c r="BM76" i="99"/>
  <c r="BE20" i="86"/>
  <c r="BJ80" i="99"/>
  <c r="AJ80" i="99" s="1"/>
  <c r="BA19" i="86"/>
  <c r="BH87" i="100"/>
  <c r="AH87" i="100" s="1"/>
  <c r="G87" i="100" s="1"/>
  <c r="BF9" i="86"/>
  <c r="AW9" i="86"/>
  <c r="BK24" i="99"/>
  <c r="BI9" i="100"/>
  <c r="BB9" i="86"/>
  <c r="AS9" i="86"/>
  <c r="BA99" i="86"/>
  <c r="BH104" i="100"/>
  <c r="AH104" i="100" s="1"/>
  <c r="G104" i="100" s="1"/>
  <c r="BJ118" i="99"/>
  <c r="AJ118" i="99" s="1"/>
  <c r="BA48" i="86"/>
  <c r="BJ83" i="99"/>
  <c r="AJ83" i="99" s="1"/>
  <c r="BH50" i="100"/>
  <c r="AH50" i="100" s="1"/>
  <c r="G50" i="100" s="1"/>
  <c r="BO320" i="99"/>
  <c r="AO320" i="99" s="1"/>
  <c r="BM89" i="86"/>
  <c r="BS97" i="100"/>
  <c r="AS97" i="100" s="1"/>
  <c r="R97" i="100" s="1"/>
  <c r="BU87" i="99"/>
  <c r="AU87" i="99" s="1"/>
  <c r="BF73" i="86"/>
  <c r="BL75" i="100"/>
  <c r="AL75" i="100" s="1"/>
  <c r="K75" i="100" s="1"/>
  <c r="BN154" i="99"/>
  <c r="AN154" i="99" s="1"/>
  <c r="BE82" i="86"/>
  <c r="BM78" i="99"/>
  <c r="BK24" i="100"/>
  <c r="BO12" i="100"/>
  <c r="AO12" i="100" s="1"/>
  <c r="N12" i="100" s="1"/>
  <c r="BI12" i="86"/>
  <c r="BQ150" i="99"/>
  <c r="AQ150" i="99" s="1"/>
  <c r="AR69" i="86"/>
  <c r="AV69" i="86"/>
  <c r="AZ69" i="86"/>
  <c r="BI111" i="99"/>
  <c r="AI111" i="99" s="1"/>
  <c r="BG22" i="100"/>
  <c r="AG22" i="100" s="1"/>
  <c r="F22" i="100" s="1"/>
  <c r="BM133" i="100"/>
  <c r="AM133" i="100" s="1"/>
  <c r="L133" i="100" s="1"/>
  <c r="BO120" i="99"/>
  <c r="AO120" i="99" s="1"/>
  <c r="BG147" i="86"/>
  <c r="AW110" i="86"/>
  <c r="BF110" i="86"/>
  <c r="BL113" i="100"/>
  <c r="AL113" i="100" s="1"/>
  <c r="K113" i="100" s="1"/>
  <c r="BN105" i="99"/>
  <c r="AN105" i="99" s="1"/>
  <c r="AX119" i="86"/>
  <c r="AT119" i="86"/>
  <c r="BN116" i="100"/>
  <c r="AN116" i="100" s="1"/>
  <c r="M116" i="100" s="1"/>
  <c r="BP156" i="99"/>
  <c r="AP156" i="99" s="1"/>
  <c r="BH119" i="86"/>
  <c r="BC123" i="86"/>
  <c r="BJ122" i="100"/>
  <c r="BL28" i="99"/>
  <c r="BK106" i="100"/>
  <c r="AK106" i="100" s="1"/>
  <c r="J106" i="100" s="1"/>
  <c r="BM155" i="99"/>
  <c r="AM155" i="99" s="1"/>
  <c r="BE100" i="86"/>
  <c r="BO145" i="99"/>
  <c r="AO145" i="99" s="1"/>
  <c r="BM92" i="100"/>
  <c r="AM92" i="100" s="1"/>
  <c r="L92" i="100" s="1"/>
  <c r="BG85" i="86"/>
  <c r="BF97" i="86"/>
  <c r="BL21" i="100"/>
  <c r="AL21" i="100" s="1"/>
  <c r="K21" i="100" s="1"/>
  <c r="BN116" i="99"/>
  <c r="AN116" i="99" s="1"/>
  <c r="BM73" i="100"/>
  <c r="BG71" i="86"/>
  <c r="BO47" i="99"/>
  <c r="BO140" i="100"/>
  <c r="BI22" i="86"/>
  <c r="BQ6" i="99"/>
  <c r="BM17" i="100"/>
  <c r="BG32" i="86"/>
  <c r="BO39" i="99"/>
  <c r="AV20" i="86"/>
  <c r="AR20" i="86"/>
  <c r="AZ20" i="86"/>
  <c r="BG88" i="100"/>
  <c r="AG88" i="100" s="1"/>
  <c r="F88" i="100" s="1"/>
  <c r="BI76" i="99"/>
  <c r="AI76" i="99" s="1"/>
  <c r="BA20" i="86"/>
  <c r="BF20" i="86"/>
  <c r="BF14" i="86"/>
  <c r="BL14" i="100"/>
  <c r="AL14" i="100" s="1"/>
  <c r="K14" i="100" s="1"/>
  <c r="BN63" i="99"/>
  <c r="AN63" i="99" s="1"/>
  <c r="BE134" i="86"/>
  <c r="BK120" i="100"/>
  <c r="AK120" i="100" s="1"/>
  <c r="J120" i="100" s="1"/>
  <c r="AD120" i="100" s="1"/>
  <c r="BM60" i="99"/>
  <c r="AM60" i="99" s="1"/>
  <c r="AS134" i="86"/>
  <c r="AW134" i="86"/>
  <c r="BE88" i="86"/>
  <c r="BK96" i="100"/>
  <c r="AK96" i="100" s="1"/>
  <c r="J96" i="100" s="1"/>
  <c r="BM114" i="99"/>
  <c r="AM114" i="99" s="1"/>
  <c r="BK56" i="100"/>
  <c r="AK56" i="100" s="1"/>
  <c r="J56" i="100" s="1"/>
  <c r="BM169" i="99"/>
  <c r="AM169" i="99" s="1"/>
  <c r="BE53" i="86"/>
  <c r="BE4" i="86"/>
  <c r="BK4" i="100"/>
  <c r="BM158" i="99"/>
  <c r="BH118" i="86"/>
  <c r="AX118" i="86"/>
  <c r="BN316" i="100"/>
  <c r="AN316" i="100" s="1"/>
  <c r="M316" i="100" s="1"/>
  <c r="BP318" i="99"/>
  <c r="AP318" i="99" s="1"/>
  <c r="M318" i="99" s="1"/>
  <c r="AT118" i="86"/>
  <c r="AX40" i="86"/>
  <c r="BH40" i="86"/>
  <c r="BN37" i="100"/>
  <c r="AN37" i="100" s="1"/>
  <c r="M37" i="100" s="1"/>
  <c r="BP132" i="99"/>
  <c r="AP132" i="99" s="1"/>
  <c r="BI129" i="86"/>
  <c r="BO45" i="100"/>
  <c r="BQ20" i="99"/>
  <c r="BI107" i="86"/>
  <c r="BO105" i="100"/>
  <c r="AO105" i="100" s="1"/>
  <c r="N105" i="100" s="1"/>
  <c r="BQ73" i="99"/>
  <c r="BO89" i="100"/>
  <c r="AO89" i="100" s="1"/>
  <c r="N89" i="100" s="1"/>
  <c r="BQ108" i="99"/>
  <c r="AQ108" i="99" s="1"/>
  <c r="BI21" i="86"/>
  <c r="BB91" i="86"/>
  <c r="BD91" i="86"/>
  <c r="BL135" i="100"/>
  <c r="BN88" i="99"/>
  <c r="BF149" i="86"/>
  <c r="BM107" i="100"/>
  <c r="BG101" i="86"/>
  <c r="BO176" i="99"/>
  <c r="BH98" i="86"/>
  <c r="BN103" i="100"/>
  <c r="AN103" i="100" s="1"/>
  <c r="M103" i="100" s="1"/>
  <c r="AE103" i="100" s="1"/>
  <c r="BP117" i="99"/>
  <c r="AP117" i="99" s="1"/>
  <c r="AT98" i="86"/>
  <c r="AX98" i="86"/>
  <c r="BH73" i="100"/>
  <c r="AH73" i="100" s="1"/>
  <c r="G73" i="100" s="1"/>
  <c r="BJ47" i="99"/>
  <c r="AJ47" i="99" s="1"/>
  <c r="BA71" i="86"/>
  <c r="BO41" i="100"/>
  <c r="BI44" i="86"/>
  <c r="BQ134" i="99"/>
  <c r="BM143" i="100"/>
  <c r="BO9" i="99"/>
  <c r="BG25" i="86"/>
  <c r="BI17" i="100"/>
  <c r="AS32" i="86"/>
  <c r="BB32" i="86"/>
  <c r="AW32" i="86"/>
  <c r="BK39" i="99"/>
  <c r="AZ32" i="86"/>
  <c r="BJ32" i="86"/>
  <c r="BM32" i="86"/>
  <c r="BA32" i="86"/>
  <c r="BK32" i="86"/>
  <c r="BE13" i="86"/>
  <c r="BK13" i="100"/>
  <c r="BM4" i="99"/>
  <c r="BA147" i="86"/>
  <c r="BH133" i="100"/>
  <c r="AH133" i="100" s="1"/>
  <c r="G133" i="100" s="1"/>
  <c r="BJ120" i="99"/>
  <c r="AJ120" i="99" s="1"/>
  <c r="BH100" i="100"/>
  <c r="AH100" i="100" s="1"/>
  <c r="G100" i="100" s="1"/>
  <c r="BJ65" i="99"/>
  <c r="AJ65" i="99" s="1"/>
  <c r="BH35" i="100"/>
  <c r="AH35" i="100" s="1"/>
  <c r="G35" i="100" s="1"/>
  <c r="BJ82" i="99"/>
  <c r="AJ82" i="99" s="1"/>
  <c r="BA36" i="86"/>
  <c r="BF8" i="86"/>
  <c r="BL8" i="100"/>
  <c r="BN66" i="99"/>
  <c r="BG143" i="86"/>
  <c r="BM129" i="100"/>
  <c r="AM129" i="100" s="1"/>
  <c r="L129" i="100" s="1"/>
  <c r="BO181" i="99"/>
  <c r="AO181" i="99" s="1"/>
  <c r="BM95" i="100"/>
  <c r="AM95" i="100" s="1"/>
  <c r="L95" i="100" s="1"/>
  <c r="BG91" i="86"/>
  <c r="BO33" i="99"/>
  <c r="AO33" i="99" s="1"/>
  <c r="BG70" i="86"/>
  <c r="BM72" i="100"/>
  <c r="BO11" i="99"/>
  <c r="BM47" i="100"/>
  <c r="BG45" i="86"/>
  <c r="BO13" i="99"/>
  <c r="AR130" i="86"/>
  <c r="BG46" i="100"/>
  <c r="AZ130" i="86"/>
  <c r="AV130" i="86"/>
  <c r="BI137" i="99"/>
  <c r="BF130" i="86"/>
  <c r="BG130" i="86"/>
  <c r="BE130" i="86"/>
  <c r="BD130" i="86"/>
  <c r="BM130" i="86"/>
  <c r="BK130" i="86"/>
  <c r="BJ130" i="86"/>
  <c r="BL130" i="86"/>
  <c r="BI130" i="86"/>
  <c r="BG100" i="100"/>
  <c r="AG100" i="100" s="1"/>
  <c r="F100" i="100" s="1"/>
  <c r="AZ94" i="86"/>
  <c r="AV94" i="86"/>
  <c r="AR94" i="86"/>
  <c r="BI65" i="99"/>
  <c r="AI65" i="99" s="1"/>
  <c r="AZ40" i="86"/>
  <c r="BG37" i="100"/>
  <c r="BI132" i="99"/>
  <c r="AV40" i="86"/>
  <c r="AR40" i="86"/>
  <c r="BK40" i="86"/>
  <c r="BM40" i="86"/>
  <c r="BE40" i="86"/>
  <c r="BL40" i="86"/>
  <c r="BB40" i="86"/>
  <c r="BF40" i="86"/>
  <c r="BC40" i="86"/>
  <c r="AR8" i="86"/>
  <c r="AV8" i="86"/>
  <c r="AZ8" i="86"/>
  <c r="BI66" i="99"/>
  <c r="AI66" i="99" s="1"/>
  <c r="BG8" i="100"/>
  <c r="AG8" i="100" s="1"/>
  <c r="F8" i="100" s="1"/>
  <c r="BJ8" i="86"/>
  <c r="BL8" i="86"/>
  <c r="BF114" i="86"/>
  <c r="BL119" i="100"/>
  <c r="AL119" i="100" s="1"/>
  <c r="K119" i="100" s="1"/>
  <c r="BN104" i="99"/>
  <c r="AN104" i="99" s="1"/>
  <c r="BF81" i="86"/>
  <c r="BL23" i="100"/>
  <c r="BN27" i="99"/>
  <c r="BF69" i="86"/>
  <c r="BL22" i="100"/>
  <c r="AL22" i="100" s="1"/>
  <c r="K22" i="100" s="1"/>
  <c r="BN111" i="99"/>
  <c r="AN111" i="99" s="1"/>
  <c r="BN9" i="99"/>
  <c r="BF25" i="86"/>
  <c r="BL143" i="100"/>
  <c r="BD76" i="86"/>
  <c r="AY138" i="86"/>
  <c r="BL138" i="86"/>
  <c r="AU138" i="86"/>
  <c r="BR124" i="100"/>
  <c r="AR124" i="100" s="1"/>
  <c r="Q124" i="100" s="1"/>
  <c r="AF124" i="100" s="1"/>
  <c r="BT16" i="99"/>
  <c r="AT16" i="99" s="1"/>
  <c r="BI127" i="86"/>
  <c r="BO43" i="100"/>
  <c r="BQ21" i="99"/>
  <c r="BI82" i="86"/>
  <c r="BO24" i="100"/>
  <c r="AO24" i="100" s="1"/>
  <c r="N24" i="100" s="1"/>
  <c r="BQ78" i="99"/>
  <c r="AQ78" i="99" s="1"/>
  <c r="AZ136" i="86"/>
  <c r="BF136" i="86"/>
  <c r="BL329" i="100"/>
  <c r="AL329" i="100" s="1"/>
  <c r="K329" i="100" s="1"/>
  <c r="BN329" i="99"/>
  <c r="AN329" i="99" s="1"/>
  <c r="K329" i="99" s="1"/>
  <c r="BK160" i="100"/>
  <c r="AK160" i="100" s="1"/>
  <c r="J160" i="100" s="1"/>
  <c r="BE121" i="86"/>
  <c r="BM222" i="99"/>
  <c r="AM222" i="99" s="1"/>
  <c r="J222" i="99" s="1"/>
  <c r="BI111" i="86"/>
  <c r="BO110" i="100"/>
  <c r="BQ67" i="99"/>
  <c r="BH134" i="100"/>
  <c r="AH134" i="100" s="1"/>
  <c r="G134" i="100" s="1"/>
  <c r="BJ121" i="99"/>
  <c r="AJ121" i="99" s="1"/>
  <c r="BA148" i="86"/>
  <c r="BF134" i="86"/>
  <c r="BL120" i="100"/>
  <c r="AL120" i="100" s="1"/>
  <c r="K120" i="100" s="1"/>
  <c r="BN60" i="99"/>
  <c r="AN60" i="99" s="1"/>
  <c r="BO115" i="100"/>
  <c r="AO115" i="100" s="1"/>
  <c r="N115" i="100" s="1"/>
  <c r="BQ61" i="99"/>
  <c r="AQ61" i="99" s="1"/>
  <c r="BE99" i="86"/>
  <c r="BK104" i="100"/>
  <c r="AK104" i="100" s="1"/>
  <c r="J104" i="100" s="1"/>
  <c r="BM118" i="99"/>
  <c r="AM118" i="99" s="1"/>
  <c r="AR111" i="86"/>
  <c r="AZ111" i="86"/>
  <c r="BG110" i="100"/>
  <c r="BI67" i="99"/>
  <c r="AV111" i="86"/>
  <c r="BM111" i="86"/>
  <c r="BD111" i="86"/>
  <c r="BF111" i="86"/>
  <c r="BG111" i="86"/>
  <c r="BE111" i="86"/>
  <c r="BK111" i="86"/>
  <c r="BL111" i="86"/>
  <c r="BH45" i="100"/>
  <c r="AH45" i="100" s="1"/>
  <c r="G45" i="100" s="1"/>
  <c r="BJ20" i="99"/>
  <c r="AJ20" i="99" s="1"/>
  <c r="BQ146" i="99"/>
  <c r="AQ146" i="99" s="1"/>
  <c r="BO117" i="100"/>
  <c r="AO117" i="100" s="1"/>
  <c r="N117" i="100" s="1"/>
  <c r="BI120" i="86"/>
  <c r="BK91" i="100"/>
  <c r="AK91" i="100" s="1"/>
  <c r="J91" i="100" s="1"/>
  <c r="BE84" i="86"/>
  <c r="BM133" i="99"/>
  <c r="AM133" i="99" s="1"/>
  <c r="BA126" i="86"/>
  <c r="BN42" i="100"/>
  <c r="AN42" i="100" s="1"/>
  <c r="M42" i="100" s="1"/>
  <c r="BH126" i="86"/>
  <c r="AX126" i="86"/>
  <c r="AT126" i="86"/>
  <c r="BP148" i="99"/>
  <c r="AP148" i="99" s="1"/>
  <c r="BA134" i="86"/>
  <c r="BH120" i="100"/>
  <c r="AH120" i="100" s="1"/>
  <c r="G120" i="100" s="1"/>
  <c r="BJ60" i="99"/>
  <c r="AJ60" i="99" s="1"/>
  <c r="BD94" i="86"/>
  <c r="BL136" i="100"/>
  <c r="AL136" i="100" s="1"/>
  <c r="K136" i="100" s="1"/>
  <c r="BN107" i="99"/>
  <c r="AN107" i="99" s="1"/>
  <c r="BF150" i="86"/>
  <c r="BM105" i="100"/>
  <c r="BG107" i="86"/>
  <c r="BO73" i="99"/>
  <c r="BQ115" i="100"/>
  <c r="AQ115" i="100" s="1"/>
  <c r="P115" i="100" s="1"/>
  <c r="BK117" i="86"/>
  <c r="BS61" i="99"/>
  <c r="AS61" i="99" s="1"/>
  <c r="BE89" i="86"/>
  <c r="BK97" i="100"/>
  <c r="AK97" i="100" s="1"/>
  <c r="J97" i="100" s="1"/>
  <c r="BM87" i="99"/>
  <c r="AM87" i="99" s="1"/>
  <c r="BN47" i="99"/>
  <c r="BL73" i="100"/>
  <c r="BF71" i="86"/>
  <c r="BO28" i="100"/>
  <c r="BQ14" i="99"/>
  <c r="BK41" i="100"/>
  <c r="AK41" i="100" s="1"/>
  <c r="J41" i="100" s="1"/>
  <c r="BE44" i="86"/>
  <c r="BM134" i="99"/>
  <c r="AM134" i="99" s="1"/>
  <c r="BJ27" i="86"/>
  <c r="BP145" i="100"/>
  <c r="BR135" i="99"/>
  <c r="AX27" i="86"/>
  <c r="AT27" i="86"/>
  <c r="BK8" i="86"/>
  <c r="BC8" i="86"/>
  <c r="BJ8" i="100"/>
  <c r="AJ8" i="100" s="1"/>
  <c r="I8" i="100" s="1"/>
  <c r="BL66" i="99"/>
  <c r="AL66" i="99" s="1"/>
  <c r="BL317" i="100"/>
  <c r="AL317" i="100" s="1"/>
  <c r="K317" i="100" s="1"/>
  <c r="BN319" i="99"/>
  <c r="AN319" i="99" s="1"/>
  <c r="K319" i="99" s="1"/>
  <c r="BL101" i="100"/>
  <c r="AL101" i="100" s="1"/>
  <c r="K101" i="100" s="1"/>
  <c r="BN64" i="99"/>
  <c r="AN64" i="99" s="1"/>
  <c r="BF95" i="86"/>
  <c r="BG94" i="86"/>
  <c r="BM100" i="100"/>
  <c r="AM100" i="100" s="1"/>
  <c r="L100" i="100" s="1"/>
  <c r="BO65" i="99"/>
  <c r="AO65" i="99" s="1"/>
  <c r="BG72" i="86"/>
  <c r="BM74" i="100"/>
  <c r="AM74" i="100" s="1"/>
  <c r="L74" i="100" s="1"/>
  <c r="BO174" i="99"/>
  <c r="AO174" i="99" s="1"/>
  <c r="AY57" i="86"/>
  <c r="BR59" i="100"/>
  <c r="BL57" i="86"/>
  <c r="AU57" i="86"/>
  <c r="BT31" i="99"/>
  <c r="BF28" i="86"/>
  <c r="BN5" i="99"/>
  <c r="BL146" i="100"/>
  <c r="BD73" i="86"/>
  <c r="BD121" i="86"/>
  <c r="BD97" i="86"/>
  <c r="BD36" i="86"/>
  <c r="BD7" i="86"/>
  <c r="BD142" i="86"/>
  <c r="BD86" i="86"/>
  <c r="BD78" i="86"/>
  <c r="BD51" i="86"/>
  <c r="BD37" i="86"/>
  <c r="BI9" i="86"/>
  <c r="BO9" i="100"/>
  <c r="BQ24" i="99"/>
  <c r="AX69" i="86"/>
  <c r="AT69" i="86"/>
  <c r="BH69" i="86"/>
  <c r="BP111" i="99"/>
  <c r="AP111" i="99" s="1"/>
  <c r="BN22" i="100"/>
  <c r="AN22" i="100" s="1"/>
  <c r="M22" i="100" s="1"/>
  <c r="BM17" i="86"/>
  <c r="BU50" i="99"/>
  <c r="BS85" i="100"/>
  <c r="BI59" i="86"/>
  <c r="BO60" i="100"/>
  <c r="BQ85" i="99"/>
  <c r="BP48" i="100"/>
  <c r="AP48" i="100" s="1"/>
  <c r="O48" i="100" s="1"/>
  <c r="BR54" i="99"/>
  <c r="AR54" i="99" s="1"/>
  <c r="BK57" i="100"/>
  <c r="AK57" i="100" s="1"/>
  <c r="J57" i="100" s="1"/>
  <c r="BE54" i="86"/>
  <c r="BM23" i="99"/>
  <c r="AM23" i="99" s="1"/>
  <c r="BM19" i="86"/>
  <c r="BS87" i="100"/>
  <c r="AS87" i="100" s="1"/>
  <c r="R87" i="100" s="1"/>
  <c r="BU80" i="99"/>
  <c r="AU80" i="99" s="1"/>
  <c r="AY7" i="86"/>
  <c r="BL7" i="86"/>
  <c r="BT79" i="99"/>
  <c r="AT79" i="99" s="1"/>
  <c r="AU7" i="86"/>
  <c r="BR7" i="100"/>
  <c r="AR7" i="100" s="1"/>
  <c r="Q7" i="100" s="1"/>
  <c r="BJ128" i="100"/>
  <c r="BL74" i="99"/>
  <c r="BC142" i="86"/>
  <c r="BC75" i="86"/>
  <c r="BJ80" i="100"/>
  <c r="AJ80" i="100" s="1"/>
  <c r="I80" i="100" s="1"/>
  <c r="BL22" i="99"/>
  <c r="AL22" i="99" s="1"/>
  <c r="BJ113" i="100"/>
  <c r="AJ113" i="100" s="1"/>
  <c r="I113" i="100" s="1"/>
  <c r="BL105" i="99"/>
  <c r="AL105" i="99" s="1"/>
  <c r="BC110" i="86"/>
  <c r="BC57" i="86"/>
  <c r="BJ59" i="100"/>
  <c r="BL31" i="99"/>
  <c r="BJ48" i="100"/>
  <c r="AJ48" i="100" s="1"/>
  <c r="I48" i="100" s="1"/>
  <c r="BC46" i="86"/>
  <c r="BL54" i="99"/>
  <c r="AL54" i="99" s="1"/>
  <c r="BJ53" i="100"/>
  <c r="AJ53" i="100" s="1"/>
  <c r="I53" i="100" s="1"/>
  <c r="BL7" i="99"/>
  <c r="AL7" i="99" s="1"/>
  <c r="BC131" i="86"/>
  <c r="BJ111" i="100"/>
  <c r="AJ111" i="100" s="1"/>
  <c r="I111" i="100" s="1"/>
  <c r="BC108" i="86"/>
  <c r="BL53" i="99"/>
  <c r="AL53" i="99" s="1"/>
  <c r="BJ62" i="100"/>
  <c r="AJ62" i="100" s="1"/>
  <c r="I62" i="100" s="1"/>
  <c r="BL149" i="99"/>
  <c r="AL149" i="99" s="1"/>
  <c r="BC60" i="86"/>
  <c r="BJ55" i="100"/>
  <c r="AJ55" i="100" s="1"/>
  <c r="I55" i="100" s="1"/>
  <c r="BC52" i="86"/>
  <c r="BL84" i="99"/>
  <c r="AL84" i="99" s="1"/>
  <c r="BJ10" i="100"/>
  <c r="AJ10" i="100" s="1"/>
  <c r="I10" i="100" s="1"/>
  <c r="BL38" i="99"/>
  <c r="AL38" i="99" s="1"/>
  <c r="BF16" i="86"/>
  <c r="BL16" i="100"/>
  <c r="BN160" i="99"/>
  <c r="BJ119" i="86"/>
  <c r="BR156" i="99"/>
  <c r="AR156" i="99" s="1"/>
  <c r="BP116" i="100"/>
  <c r="AP116" i="100" s="1"/>
  <c r="O116" i="100" s="1"/>
  <c r="BJ120" i="86"/>
  <c r="BP117" i="100"/>
  <c r="AP117" i="100" s="1"/>
  <c r="O117" i="100" s="1"/>
  <c r="BR146" i="99"/>
  <c r="AR146" i="99" s="1"/>
  <c r="BJ146" i="86"/>
  <c r="BP132" i="100"/>
  <c r="AP132" i="100" s="1"/>
  <c r="O132" i="100" s="1"/>
  <c r="BR119" i="99"/>
  <c r="AR119" i="99" s="1"/>
  <c r="BP82" i="100"/>
  <c r="AP82" i="100" s="1"/>
  <c r="O82" i="100" s="1"/>
  <c r="BJ77" i="86"/>
  <c r="BR86" i="99"/>
  <c r="AR86" i="99" s="1"/>
  <c r="BJ144" i="86"/>
  <c r="BP130" i="100"/>
  <c r="AP130" i="100" s="1"/>
  <c r="O130" i="100" s="1"/>
  <c r="BR182" i="99"/>
  <c r="AR182" i="99" s="1"/>
  <c r="AX144" i="86"/>
  <c r="AT144" i="86"/>
  <c r="BP53" i="100"/>
  <c r="BR7" i="99"/>
  <c r="BJ131" i="86"/>
  <c r="AX90" i="86"/>
  <c r="BJ90" i="86"/>
  <c r="BP208" i="100"/>
  <c r="AP208" i="100" s="1"/>
  <c r="O208" i="100" s="1"/>
  <c r="BR189" i="99"/>
  <c r="AR189" i="99" s="1"/>
  <c r="O189" i="99" s="1"/>
  <c r="BM90" i="86"/>
  <c r="BE90" i="86"/>
  <c r="BG90" i="86"/>
  <c r="BC90" i="86"/>
  <c r="BB90" i="86"/>
  <c r="BF90" i="86"/>
  <c r="BI90" i="86"/>
  <c r="BD90" i="86"/>
  <c r="AZ90" i="86"/>
  <c r="BK90" i="86"/>
  <c r="AT90" i="86"/>
  <c r="BL90" i="86"/>
  <c r="BH90" i="86"/>
  <c r="BA90" i="86"/>
  <c r="BP55" i="100"/>
  <c r="AP55" i="100" s="1"/>
  <c r="O55" i="100" s="1"/>
  <c r="BJ52" i="86"/>
  <c r="BR84" i="99"/>
  <c r="AR84" i="99" s="1"/>
  <c r="BP86" i="100"/>
  <c r="BR49" i="99"/>
  <c r="AX97" i="86"/>
  <c r="BK97" i="86"/>
  <c r="BQ21" i="100"/>
  <c r="AQ21" i="100" s="1"/>
  <c r="P21" i="100" s="1"/>
  <c r="BS116" i="99"/>
  <c r="AS116" i="99" s="1"/>
  <c r="BQ128" i="100"/>
  <c r="BS74" i="99"/>
  <c r="BK142" i="86"/>
  <c r="BQ100" i="100"/>
  <c r="AQ100" i="100" s="1"/>
  <c r="P100" i="100" s="1"/>
  <c r="BK94" i="86"/>
  <c r="BS65" i="99"/>
  <c r="AS65" i="99" s="1"/>
  <c r="BQ56" i="100"/>
  <c r="AQ56" i="100" s="1"/>
  <c r="P56" i="100" s="1"/>
  <c r="BS169" i="99"/>
  <c r="AS169" i="99" s="1"/>
  <c r="BK53" i="86"/>
  <c r="BK57" i="86"/>
  <c r="BQ59" i="100"/>
  <c r="BS31" i="99"/>
  <c r="BQ120" i="100"/>
  <c r="AQ120" i="100" s="1"/>
  <c r="P120" i="100" s="1"/>
  <c r="BS60" i="99"/>
  <c r="AS60" i="99" s="1"/>
  <c r="BK134" i="86"/>
  <c r="AX134" i="86"/>
  <c r="AT134" i="86"/>
  <c r="BK98" i="86"/>
  <c r="BQ103" i="100"/>
  <c r="AQ103" i="100" s="1"/>
  <c r="P103" i="100" s="1"/>
  <c r="BS117" i="99"/>
  <c r="AS117" i="99" s="1"/>
  <c r="BK19" i="86"/>
  <c r="BQ87" i="100"/>
  <c r="BS80" i="99"/>
  <c r="AY127" i="86"/>
  <c r="AU127" i="86"/>
  <c r="BL127" i="86"/>
  <c r="BU127" i="86" s="1"/>
  <c r="BR43" i="100"/>
  <c r="BT21" i="99"/>
  <c r="BR82" i="100"/>
  <c r="AR82" i="100" s="1"/>
  <c r="Q82" i="100" s="1"/>
  <c r="AU77" i="86"/>
  <c r="BT86" i="99"/>
  <c r="AT86" i="99" s="1"/>
  <c r="AY77" i="86"/>
  <c r="BL77" i="86"/>
  <c r="BR64" i="100"/>
  <c r="AU63" i="86"/>
  <c r="AY63" i="86"/>
  <c r="BL63" i="86"/>
  <c r="BT40" i="99"/>
  <c r="BR22" i="100"/>
  <c r="AR22" i="100" s="1"/>
  <c r="Q22" i="100" s="1"/>
  <c r="BT111" i="99"/>
  <c r="AT111" i="99" s="1"/>
  <c r="BL69" i="86"/>
  <c r="AY69" i="86"/>
  <c r="AU69" i="86"/>
  <c r="BR129" i="100"/>
  <c r="AR129" i="100" s="1"/>
  <c r="Q129" i="100" s="1"/>
  <c r="AF129" i="100" s="1"/>
  <c r="BL143" i="86"/>
  <c r="AU143" i="86"/>
  <c r="AY143" i="86"/>
  <c r="BT181" i="99"/>
  <c r="AU114" i="86"/>
  <c r="BL114" i="86"/>
  <c r="AY114" i="86"/>
  <c r="BR119" i="100"/>
  <c r="AR119" i="100" s="1"/>
  <c r="Q119" i="100" s="1"/>
  <c r="BT104" i="99"/>
  <c r="AT104" i="99" s="1"/>
  <c r="AY52" i="86"/>
  <c r="AU52" i="86"/>
  <c r="BL52" i="86"/>
  <c r="BR55" i="100"/>
  <c r="AR55" i="100" s="1"/>
  <c r="Q55" i="100" s="1"/>
  <c r="BT84" i="99"/>
  <c r="AT84" i="99" s="1"/>
  <c r="AY4" i="86"/>
  <c r="BL4" i="86"/>
  <c r="AU4" i="86"/>
  <c r="BT158" i="99"/>
  <c r="AT158" i="99" s="1"/>
  <c r="BR4" i="100"/>
  <c r="AR4" i="100" s="1"/>
  <c r="Q4" i="100" s="1"/>
  <c r="BC56" i="86"/>
  <c r="BJ29" i="100"/>
  <c r="AJ29" i="100" s="1"/>
  <c r="I29" i="100" s="1"/>
  <c r="AD29" i="100" s="1"/>
  <c r="BL110" i="99"/>
  <c r="AL110" i="99" s="1"/>
  <c r="BQ4" i="99"/>
  <c r="AQ4" i="99" s="1"/>
  <c r="BO13" i="100"/>
  <c r="AO13" i="100" s="1"/>
  <c r="N13" i="100" s="1"/>
  <c r="BI13" i="86"/>
  <c r="AW21" i="86"/>
  <c r="BB21" i="86"/>
  <c r="BI89" i="100"/>
  <c r="AI89" i="100" s="1"/>
  <c r="H89" i="100" s="1"/>
  <c r="BK108" i="99"/>
  <c r="AK108" i="99" s="1"/>
  <c r="AS21" i="86"/>
  <c r="BK74" i="99"/>
  <c r="BI128" i="100"/>
  <c r="AS142" i="86"/>
  <c r="BB142" i="86"/>
  <c r="AW142" i="86"/>
  <c r="BI142" i="86"/>
  <c r="BL142" i="86"/>
  <c r="BA142" i="86"/>
  <c r="BH142" i="86"/>
  <c r="BM142" i="86"/>
  <c r="AZ142" i="86"/>
  <c r="BI91" i="100"/>
  <c r="AI91" i="100" s="1"/>
  <c r="H91" i="100" s="1"/>
  <c r="AS84" i="86"/>
  <c r="AW84" i="86"/>
  <c r="BB84" i="86"/>
  <c r="BK133" i="99"/>
  <c r="BI64" i="100"/>
  <c r="AW63" i="86"/>
  <c r="AS63" i="86"/>
  <c r="BB63" i="86"/>
  <c r="BK40" i="99"/>
  <c r="BM63" i="86"/>
  <c r="BJ63" i="86"/>
  <c r="BK63" i="86"/>
  <c r="BA63" i="86"/>
  <c r="AZ63" i="86"/>
  <c r="BH63" i="86"/>
  <c r="AS131" i="86"/>
  <c r="AW131" i="86"/>
  <c r="BI53" i="100"/>
  <c r="AI53" i="100" s="1"/>
  <c r="H53" i="100" s="1"/>
  <c r="BK7" i="99"/>
  <c r="AK7" i="99" s="1"/>
  <c r="BB131" i="86"/>
  <c r="BI112" i="100"/>
  <c r="AW109" i="86"/>
  <c r="BB109" i="86"/>
  <c r="AS109" i="86"/>
  <c r="BK10" i="99"/>
  <c r="BI124" i="100"/>
  <c r="AI124" i="100" s="1"/>
  <c r="H124" i="100" s="1"/>
  <c r="BK16" i="99"/>
  <c r="AK16" i="99" s="1"/>
  <c r="AW138" i="86"/>
  <c r="AS138" i="86"/>
  <c r="BB138" i="86"/>
  <c r="BI130" i="100"/>
  <c r="AI130" i="100" s="1"/>
  <c r="H130" i="100" s="1"/>
  <c r="AW144" i="86"/>
  <c r="BB144" i="86"/>
  <c r="AS144" i="86"/>
  <c r="BK182" i="99"/>
  <c r="AK182" i="99" s="1"/>
  <c r="AZ144" i="86"/>
  <c r="BA144" i="86"/>
  <c r="BH144" i="86"/>
  <c r="BI144" i="86"/>
  <c r="BM144" i="86"/>
  <c r="AS89" i="86"/>
  <c r="AW89" i="86"/>
  <c r="BI97" i="100"/>
  <c r="AI97" i="100" s="1"/>
  <c r="H97" i="100" s="1"/>
  <c r="AD97" i="100" s="1"/>
  <c r="BK87" i="99"/>
  <c r="AK87" i="99" s="1"/>
  <c r="BB89" i="86"/>
  <c r="BI27" i="100"/>
  <c r="AS39" i="86"/>
  <c r="AW39" i="86"/>
  <c r="BB39" i="86"/>
  <c r="BK136" i="99"/>
  <c r="BK39" i="86"/>
  <c r="BI39" i="86"/>
  <c r="BL39" i="86"/>
  <c r="BJ39" i="86"/>
  <c r="AZ39" i="86"/>
  <c r="BM39" i="86"/>
  <c r="BA39" i="86"/>
  <c r="BI143" i="100"/>
  <c r="AS25" i="86"/>
  <c r="AW25" i="86"/>
  <c r="BB25" i="86"/>
  <c r="BK9" i="99"/>
  <c r="BR95" i="100"/>
  <c r="AR95" i="100" s="1"/>
  <c r="Q95" i="100" s="1"/>
  <c r="BL91" i="86"/>
  <c r="AY91" i="86"/>
  <c r="AU91" i="86"/>
  <c r="BT33" i="99"/>
  <c r="AT33" i="99" s="1"/>
  <c r="BN10" i="100"/>
  <c r="AN10" i="100" s="1"/>
  <c r="M10" i="100" s="1"/>
  <c r="AT10" i="86"/>
  <c r="AX10" i="86"/>
  <c r="BP38" i="99"/>
  <c r="AP38" i="99" s="1"/>
  <c r="BN59" i="100"/>
  <c r="AT57" i="86"/>
  <c r="BH57" i="86"/>
  <c r="BP57" i="86" s="1"/>
  <c r="AX57" i="86"/>
  <c r="BP31" i="99"/>
  <c r="BG56" i="100"/>
  <c r="AG56" i="100" s="1"/>
  <c r="F56" i="100" s="1"/>
  <c r="AR53" i="86"/>
  <c r="AV53" i="86"/>
  <c r="AZ53" i="86"/>
  <c r="BI169" i="99"/>
  <c r="AI169" i="99" s="1"/>
  <c r="BM144" i="100"/>
  <c r="BG26" i="86"/>
  <c r="BO48" i="99"/>
  <c r="BE118" i="86"/>
  <c r="BK316" i="100"/>
  <c r="AK316" i="100" s="1"/>
  <c r="J316" i="100" s="1"/>
  <c r="BM318" i="99"/>
  <c r="AM318" i="99" s="1"/>
  <c r="J318" i="99" s="1"/>
  <c r="BC118" i="86"/>
  <c r="AZ118" i="86"/>
  <c r="BD118" i="86"/>
  <c r="BK118" i="86"/>
  <c r="BA118" i="86"/>
  <c r="BK115" i="100"/>
  <c r="AK115" i="100" s="1"/>
  <c r="J115" i="100" s="1"/>
  <c r="BE117" i="86"/>
  <c r="BM61" i="99"/>
  <c r="AM61" i="99" s="1"/>
  <c r="BB54" i="86"/>
  <c r="AW54" i="86"/>
  <c r="BI57" i="100"/>
  <c r="AI57" i="100" s="1"/>
  <c r="H57" i="100" s="1"/>
  <c r="AD57" i="100" s="1"/>
  <c r="BK23" i="99"/>
  <c r="AK23" i="99" s="1"/>
  <c r="BG54" i="86"/>
  <c r="BA54" i="86"/>
  <c r="AZ54" i="86"/>
  <c r="BJ228" i="99"/>
  <c r="AJ228" i="99" s="1"/>
  <c r="BH156" i="100"/>
  <c r="AH156" i="100" s="1"/>
  <c r="G156" i="100" s="1"/>
  <c r="BA58" i="86"/>
  <c r="BS26" i="100"/>
  <c r="BU3" i="99"/>
  <c r="BM38" i="86"/>
  <c r="BG10" i="100"/>
  <c r="AG10" i="100" s="1"/>
  <c r="F10" i="100" s="1"/>
  <c r="AV10" i="86"/>
  <c r="AR10" i="86"/>
  <c r="BI38" i="99"/>
  <c r="AI38" i="99" s="1"/>
  <c r="AV74" i="86"/>
  <c r="BG79" i="100"/>
  <c r="AG79" i="100" s="1"/>
  <c r="F79" i="100" s="1"/>
  <c r="AR74" i="86"/>
  <c r="AZ74" i="86"/>
  <c r="BI112" i="99"/>
  <c r="AI112" i="99" s="1"/>
  <c r="BS36" i="100"/>
  <c r="BM37" i="86"/>
  <c r="BU26" i="99"/>
  <c r="BE36" i="86"/>
  <c r="BK35" i="100"/>
  <c r="BM82" i="99"/>
  <c r="AZ36" i="86"/>
  <c r="BG35" i="100"/>
  <c r="AG35" i="100" s="1"/>
  <c r="F35" i="100" s="1"/>
  <c r="BI82" i="99"/>
  <c r="AI82" i="99" s="1"/>
  <c r="AR36" i="86"/>
  <c r="AV36" i="86"/>
  <c r="BM36" i="86"/>
  <c r="BJ3" i="100"/>
  <c r="BC3" i="86"/>
  <c r="BL157" i="99"/>
  <c r="BM78" i="86"/>
  <c r="BU8" i="99"/>
  <c r="AU8" i="99" s="1"/>
  <c r="BS83" i="100"/>
  <c r="AS83" i="100" s="1"/>
  <c r="R83" i="100" s="1"/>
  <c r="BS125" i="100"/>
  <c r="AS125" i="100" s="1"/>
  <c r="R125" i="100" s="1"/>
  <c r="BM139" i="86"/>
  <c r="BU30" i="99"/>
  <c r="AU30" i="99" s="1"/>
  <c r="BU116" i="99"/>
  <c r="AU116" i="99" s="1"/>
  <c r="BS21" i="100"/>
  <c r="AS21" i="100" s="1"/>
  <c r="R21" i="100" s="1"/>
  <c r="BM97" i="86"/>
  <c r="BM147" i="86"/>
  <c r="BS133" i="100"/>
  <c r="AS133" i="100" s="1"/>
  <c r="R133" i="100" s="1"/>
  <c r="BU120" i="99"/>
  <c r="AU120" i="99" s="1"/>
  <c r="BS120" i="100"/>
  <c r="AS120" i="100" s="1"/>
  <c r="R120" i="100" s="1"/>
  <c r="AF120" i="100" s="1"/>
  <c r="BU60" i="99"/>
  <c r="AU60" i="99" s="1"/>
  <c r="BM134" i="86"/>
  <c r="AU134" i="86"/>
  <c r="AY134" i="86"/>
  <c r="BM81" i="86"/>
  <c r="BS23" i="100"/>
  <c r="BU27" i="99"/>
  <c r="BS48" i="100"/>
  <c r="AS48" i="100" s="1"/>
  <c r="R48" i="100" s="1"/>
  <c r="BM46" i="86"/>
  <c r="BU54" i="99"/>
  <c r="AU54" i="99" s="1"/>
  <c r="BM51" i="100"/>
  <c r="BO42" i="99"/>
  <c r="BG49" i="86"/>
  <c r="AW35" i="86"/>
  <c r="BI28" i="100"/>
  <c r="AS35" i="86"/>
  <c r="BK14" i="99"/>
  <c r="BB37" i="86"/>
  <c r="AS37" i="86"/>
  <c r="BI36" i="100"/>
  <c r="AW37" i="86"/>
  <c r="BK26" i="99"/>
  <c r="AZ37" i="86"/>
  <c r="BA37" i="86"/>
  <c r="BF23" i="86"/>
  <c r="BL141" i="100"/>
  <c r="AL141" i="100" s="1"/>
  <c r="K141" i="100" s="1"/>
  <c r="BN109" i="99"/>
  <c r="AN109" i="99" s="1"/>
  <c r="BO10" i="100"/>
  <c r="AO10" i="100" s="1"/>
  <c r="N10" i="100" s="1"/>
  <c r="BQ38" i="99"/>
  <c r="AQ38" i="99" s="1"/>
  <c r="AZ48" i="86"/>
  <c r="BG50" i="100"/>
  <c r="AG50" i="100" s="1"/>
  <c r="F50" i="100" s="1"/>
  <c r="AR48" i="86"/>
  <c r="AV48" i="86"/>
  <c r="BI83" i="99"/>
  <c r="AI83" i="99" s="1"/>
  <c r="F83" i="99" s="1"/>
  <c r="BD48" i="86"/>
  <c r="BJ48" i="86"/>
  <c r="BB48" i="86"/>
  <c r="BL48" i="86"/>
  <c r="BC48" i="86"/>
  <c r="BI98" i="86"/>
  <c r="BO103" i="100"/>
  <c r="AO103" i="100" s="1"/>
  <c r="N103" i="100" s="1"/>
  <c r="BQ117" i="99"/>
  <c r="AQ117" i="99" s="1"/>
  <c r="BO100" i="100"/>
  <c r="AO100" i="100" s="1"/>
  <c r="N100" i="100" s="1"/>
  <c r="BI94" i="86"/>
  <c r="BQ65" i="99"/>
  <c r="AQ65" i="99" s="1"/>
  <c r="AT56" i="86"/>
  <c r="BJ56" i="86"/>
  <c r="BP29" i="100"/>
  <c r="AP29" i="100" s="1"/>
  <c r="O29" i="100" s="1"/>
  <c r="BR110" i="99"/>
  <c r="AR110" i="99" s="1"/>
  <c r="BN47" i="100"/>
  <c r="AX45" i="86"/>
  <c r="BH45" i="86"/>
  <c r="AT45" i="86"/>
  <c r="BP13" i="99"/>
  <c r="BN36" i="100"/>
  <c r="AX37" i="86"/>
  <c r="BH37" i="86"/>
  <c r="AT37" i="86"/>
  <c r="BP26" i="99"/>
  <c r="BM85" i="100"/>
  <c r="BO50" i="99"/>
  <c r="BG17" i="86"/>
  <c r="BL15" i="86"/>
  <c r="AU15" i="86"/>
  <c r="AY15" i="86"/>
  <c r="BR15" i="100"/>
  <c r="AR15" i="100" s="1"/>
  <c r="Q15" i="100" s="1"/>
  <c r="BT62" i="99"/>
  <c r="AT62" i="99" s="1"/>
  <c r="BA132" i="86"/>
  <c r="BH78" i="100"/>
  <c r="AH78" i="100" s="1"/>
  <c r="G78" i="100" s="1"/>
  <c r="BJ45" i="99"/>
  <c r="AJ45" i="99" s="1"/>
  <c r="BJ4" i="99"/>
  <c r="AJ4" i="99" s="1"/>
  <c r="BH13" i="100"/>
  <c r="AH13" i="100" s="1"/>
  <c r="G13" i="100" s="1"/>
  <c r="BA13" i="86"/>
  <c r="AL124" i="86"/>
  <c r="BN317" i="100" s="1"/>
  <c r="AN317" i="100" s="1"/>
  <c r="M317" i="100" s="1"/>
  <c r="AJ125" i="86"/>
  <c r="BM151" i="100"/>
  <c r="BG106" i="86"/>
  <c r="BO70" i="99"/>
  <c r="BK36" i="100"/>
  <c r="BE37" i="86"/>
  <c r="BM26" i="99"/>
  <c r="BH82" i="86"/>
  <c r="BN24" i="100"/>
  <c r="AN24" i="100" s="1"/>
  <c r="M24" i="100" s="1"/>
  <c r="BP78" i="99"/>
  <c r="AX82" i="86"/>
  <c r="AT82" i="86"/>
  <c r="AX138" i="86"/>
  <c r="BP16" i="99"/>
  <c r="AP16" i="99" s="1"/>
  <c r="BH138" i="86"/>
  <c r="BN124" i="100"/>
  <c r="AN124" i="100" s="1"/>
  <c r="M124" i="100" s="1"/>
  <c r="AT138" i="86"/>
  <c r="BE107" i="86"/>
  <c r="BK105" i="100"/>
  <c r="BM73" i="99"/>
  <c r="BA123" i="86"/>
  <c r="BH122" i="100"/>
  <c r="AH122" i="100" s="1"/>
  <c r="G122" i="100" s="1"/>
  <c r="BJ28" i="99"/>
  <c r="AJ28" i="99" s="1"/>
  <c r="AZ138" i="86"/>
  <c r="BG124" i="100"/>
  <c r="AG124" i="100" s="1"/>
  <c r="F124" i="100" s="1"/>
  <c r="AR138" i="86"/>
  <c r="AV138" i="86"/>
  <c r="BI16" i="99"/>
  <c r="AI16" i="99" s="1"/>
  <c r="BM138" i="86"/>
  <c r="BL28" i="100"/>
  <c r="BN14" i="99"/>
  <c r="E76" i="85"/>
  <c r="AC76" i="85" s="1"/>
  <c r="F76" i="85"/>
  <c r="AD76" i="85" s="1"/>
  <c r="BO125" i="100"/>
  <c r="AO125" i="100" s="1"/>
  <c r="N125" i="100" s="1"/>
  <c r="BI139" i="86"/>
  <c r="BQ30" i="99"/>
  <c r="AQ30" i="99" s="1"/>
  <c r="BD149" i="86"/>
  <c r="BN182" i="99"/>
  <c r="AN182" i="99" s="1"/>
  <c r="BL130" i="100"/>
  <c r="AL130" i="100" s="1"/>
  <c r="K130" i="100" s="1"/>
  <c r="BF144" i="86"/>
  <c r="BP115" i="99"/>
  <c r="AP115" i="99" s="1"/>
  <c r="BN102" i="100"/>
  <c r="AN102" i="100" s="1"/>
  <c r="M102" i="100" s="1"/>
  <c r="AX96" i="86"/>
  <c r="AT96" i="86"/>
  <c r="BH96" i="86"/>
  <c r="BE77" i="86"/>
  <c r="BK82" i="100"/>
  <c r="AK82" i="100" s="1"/>
  <c r="J82" i="100" s="1"/>
  <c r="BM86" i="99"/>
  <c r="AM86" i="99" s="1"/>
  <c r="BI85" i="86"/>
  <c r="BQ145" i="99"/>
  <c r="AQ145" i="99" s="1"/>
  <c r="BO92" i="100"/>
  <c r="AO92" i="100" s="1"/>
  <c r="N92" i="100" s="1"/>
  <c r="AR45" i="86"/>
  <c r="AZ45" i="86"/>
  <c r="AV45" i="86"/>
  <c r="BG47" i="100"/>
  <c r="BI13" i="99"/>
  <c r="BI52" i="100"/>
  <c r="AW50" i="86"/>
  <c r="BB50" i="86"/>
  <c r="AS50" i="86"/>
  <c r="BK17" i="99"/>
  <c r="BJ45" i="86"/>
  <c r="BP47" i="100"/>
  <c r="BR13" i="99"/>
  <c r="AT15" i="86"/>
  <c r="BH15" i="86"/>
  <c r="AX15" i="86"/>
  <c r="BN15" i="100"/>
  <c r="AN15" i="100" s="1"/>
  <c r="M15" i="100" s="1"/>
  <c r="BP62" i="99"/>
  <c r="AP62" i="99" s="1"/>
  <c r="BN12" i="100"/>
  <c r="AN12" i="100" s="1"/>
  <c r="M12" i="100" s="1"/>
  <c r="AE12" i="100" s="1"/>
  <c r="BP150" i="99"/>
  <c r="AP150" i="99" s="1"/>
  <c r="AX12" i="86"/>
  <c r="AT12" i="86"/>
  <c r="BH12" i="86"/>
  <c r="BT12" i="86" s="1"/>
  <c r="BE114" i="86"/>
  <c r="BK119" i="100"/>
  <c r="AK119" i="100" s="1"/>
  <c r="J119" i="100" s="1"/>
  <c r="BM104" i="99"/>
  <c r="AM104" i="99" s="1"/>
  <c r="BK80" i="100"/>
  <c r="BE75" i="86"/>
  <c r="BM22" i="99"/>
  <c r="BK50" i="100"/>
  <c r="AK50" i="100" s="1"/>
  <c r="J50" i="100" s="1"/>
  <c r="BE48" i="86"/>
  <c r="BM83" i="99"/>
  <c r="AM83" i="99" s="1"/>
  <c r="AW48" i="86"/>
  <c r="AS48" i="86"/>
  <c r="BL9" i="100"/>
  <c r="BN24" i="99"/>
  <c r="BN105" i="100"/>
  <c r="AN105" i="100" s="1"/>
  <c r="M105" i="100" s="1"/>
  <c r="BP73" i="99"/>
  <c r="AP73" i="99" s="1"/>
  <c r="AX107" i="86"/>
  <c r="AT107" i="86"/>
  <c r="BH107" i="86"/>
  <c r="BN48" i="100"/>
  <c r="AN48" i="100" s="1"/>
  <c r="M48" i="100" s="1"/>
  <c r="BH46" i="86"/>
  <c r="AX46" i="86"/>
  <c r="AT46" i="86"/>
  <c r="BP54" i="99"/>
  <c r="AP54" i="99" s="1"/>
  <c r="BO329" i="100"/>
  <c r="AO329" i="100" s="1"/>
  <c r="N329" i="100" s="1"/>
  <c r="BQ329" i="99"/>
  <c r="AQ329" i="99" s="1"/>
  <c r="N329" i="99" s="1"/>
  <c r="BI136" i="86"/>
  <c r="BI97" i="86"/>
  <c r="BQ116" i="99"/>
  <c r="AQ116" i="99" s="1"/>
  <c r="BO21" i="100"/>
  <c r="AO21" i="100" s="1"/>
  <c r="N21" i="100" s="1"/>
  <c r="BI20" i="86"/>
  <c r="BO88" i="100"/>
  <c r="AO88" i="100" s="1"/>
  <c r="N88" i="100" s="1"/>
  <c r="BQ76" i="99"/>
  <c r="AQ76" i="99" s="1"/>
  <c r="BR100" i="100"/>
  <c r="AR100" i="100" s="1"/>
  <c r="Q100" i="100" s="1"/>
  <c r="AF100" i="100" s="1"/>
  <c r="AU94" i="86"/>
  <c r="AY94" i="86"/>
  <c r="BL94" i="86"/>
  <c r="BT65" i="99"/>
  <c r="AT65" i="99" s="1"/>
  <c r="BF133" i="86"/>
  <c r="BN321" i="99"/>
  <c r="AN321" i="99" s="1"/>
  <c r="K321" i="99" s="1"/>
  <c r="BL319" i="100"/>
  <c r="AL319" i="100" s="1"/>
  <c r="K319" i="100" s="1"/>
  <c r="BD141" i="86"/>
  <c r="BL150" i="100"/>
  <c r="BN41" i="99"/>
  <c r="BF105" i="86"/>
  <c r="BF77" i="86"/>
  <c r="BL82" i="100"/>
  <c r="AL82" i="100" s="1"/>
  <c r="K82" i="100" s="1"/>
  <c r="BN86" i="99"/>
  <c r="AN86" i="99" s="1"/>
  <c r="BE65" i="86"/>
  <c r="BK65" i="100"/>
  <c r="AK65" i="100" s="1"/>
  <c r="J65" i="100" s="1"/>
  <c r="BM153" i="99"/>
  <c r="AM153" i="99" s="1"/>
  <c r="AR60" i="86"/>
  <c r="AZ60" i="86"/>
  <c r="BG62" i="100"/>
  <c r="AG62" i="100" s="1"/>
  <c r="F62" i="100" s="1"/>
  <c r="BI149" i="99"/>
  <c r="AI149" i="99" s="1"/>
  <c r="AV60" i="86"/>
  <c r="BE49" i="86"/>
  <c r="BK51" i="100"/>
  <c r="BM42" i="99"/>
  <c r="BM36" i="100"/>
  <c r="BG37" i="86"/>
  <c r="BO26" i="99"/>
  <c r="BI15" i="86"/>
  <c r="BO15" i="100"/>
  <c r="AO15" i="100" s="1"/>
  <c r="N15" i="100" s="1"/>
  <c r="BQ62" i="99"/>
  <c r="AQ62" i="99" s="1"/>
  <c r="BG12" i="100"/>
  <c r="AG12" i="100" s="1"/>
  <c r="F12" i="100" s="1"/>
  <c r="AR12" i="86"/>
  <c r="AV12" i="86"/>
  <c r="AZ12" i="86"/>
  <c r="BI150" i="99"/>
  <c r="AI150" i="99" s="1"/>
  <c r="BH124" i="100"/>
  <c r="AH124" i="100" s="1"/>
  <c r="G124" i="100" s="1"/>
  <c r="BJ16" i="99"/>
  <c r="AJ16" i="99" s="1"/>
  <c r="BA138" i="86"/>
  <c r="BJ133" i="99"/>
  <c r="AJ133" i="99" s="1"/>
  <c r="BH91" i="100"/>
  <c r="AH91" i="100" s="1"/>
  <c r="G91" i="100" s="1"/>
  <c r="BA84" i="86"/>
  <c r="BA30" i="86"/>
  <c r="BH148" i="100"/>
  <c r="AH148" i="100" s="1"/>
  <c r="G148" i="100" s="1"/>
  <c r="BJ130" i="99"/>
  <c r="AJ130" i="99" s="1"/>
  <c r="BF13" i="86"/>
  <c r="BL13" i="100"/>
  <c r="BN4" i="99"/>
  <c r="BO114" i="99"/>
  <c r="AO114" i="99" s="1"/>
  <c r="BG88" i="86"/>
  <c r="BM96" i="100"/>
  <c r="AM96" i="100" s="1"/>
  <c r="L96" i="100" s="1"/>
  <c r="BM22" i="100"/>
  <c r="AM22" i="100" s="1"/>
  <c r="L22" i="100" s="1"/>
  <c r="BO111" i="99"/>
  <c r="AO111" i="99" s="1"/>
  <c r="BG69" i="86"/>
  <c r="BM146" i="100"/>
  <c r="BG28" i="86"/>
  <c r="BO5" i="99"/>
  <c r="AR123" i="86"/>
  <c r="AV123" i="86"/>
  <c r="AZ123" i="86"/>
  <c r="BG122" i="100"/>
  <c r="AG122" i="100" s="1"/>
  <c r="F122" i="100" s="1"/>
  <c r="BI28" i="99"/>
  <c r="AI28" i="99" s="1"/>
  <c r="AV84" i="86"/>
  <c r="AZ84" i="86"/>
  <c r="AR84" i="86"/>
  <c r="BG91" i="100"/>
  <c r="BI133" i="99"/>
  <c r="BK84" i="86"/>
  <c r="BL84" i="86"/>
  <c r="BM84" i="86"/>
  <c r="AV31" i="86"/>
  <c r="AZ31" i="86"/>
  <c r="AR31" i="86"/>
  <c r="BG18" i="100"/>
  <c r="AG18" i="100" s="1"/>
  <c r="F18" i="100" s="1"/>
  <c r="BI25" i="99"/>
  <c r="BL131" i="100"/>
  <c r="AL131" i="100" s="1"/>
  <c r="K131" i="100" s="1"/>
  <c r="BN183" i="99"/>
  <c r="AN183" i="99" s="1"/>
  <c r="BF145" i="86"/>
  <c r="BL103" i="100"/>
  <c r="AL103" i="100" s="1"/>
  <c r="K103" i="100" s="1"/>
  <c r="BF98" i="86"/>
  <c r="BN117" i="99"/>
  <c r="AN117" i="99" s="1"/>
  <c r="BL84" i="100"/>
  <c r="AL84" i="100" s="1"/>
  <c r="K84" i="100" s="1"/>
  <c r="BN36" i="99"/>
  <c r="AN36" i="99" s="1"/>
  <c r="BF80" i="86"/>
  <c r="BF66" i="86"/>
  <c r="BL290" i="100"/>
  <c r="AL290" i="100" s="1"/>
  <c r="K290" i="100" s="1"/>
  <c r="BN290" i="99"/>
  <c r="AN290" i="99" s="1"/>
  <c r="K290" i="99" s="1"/>
  <c r="BF21" i="86"/>
  <c r="BL89" i="100"/>
  <c r="AL89" i="100" s="1"/>
  <c r="K89" i="100" s="1"/>
  <c r="BN108" i="99"/>
  <c r="AN108" i="99" s="1"/>
  <c r="BL114" i="99"/>
  <c r="AL114" i="99" s="1"/>
  <c r="BC88" i="86"/>
  <c r="BJ96" i="100"/>
  <c r="AJ96" i="100" s="1"/>
  <c r="I96" i="100" s="1"/>
  <c r="BC141" i="86"/>
  <c r="BJ127" i="100"/>
  <c r="AJ127" i="100" s="1"/>
  <c r="I127" i="100" s="1"/>
  <c r="BL180" i="99"/>
  <c r="AL180" i="99" s="1"/>
  <c r="BM67" i="86"/>
  <c r="BS68" i="100"/>
  <c r="AS68" i="100" s="1"/>
  <c r="R68" i="100" s="1"/>
  <c r="BU32" i="99"/>
  <c r="AU32" i="99" s="1"/>
  <c r="AY67" i="86"/>
  <c r="BG67" i="86"/>
  <c r="BD67" i="86"/>
  <c r="BF67" i="86"/>
  <c r="BH67" i="86"/>
  <c r="BJ67" i="86"/>
  <c r="BC67" i="86"/>
  <c r="BE67" i="86"/>
  <c r="BI67" i="86"/>
  <c r="AZ67" i="86"/>
  <c r="AU67" i="86"/>
  <c r="BK67" i="86"/>
  <c r="BL67" i="86"/>
  <c r="BA67" i="86"/>
  <c r="BB67" i="86"/>
  <c r="BA151" i="86"/>
  <c r="BH137" i="100"/>
  <c r="AH137" i="100" s="1"/>
  <c r="G137" i="100" s="1"/>
  <c r="BJ59" i="99"/>
  <c r="AJ59" i="99" s="1"/>
  <c r="BK318" i="100"/>
  <c r="AK318" i="100" s="1"/>
  <c r="J318" i="100" s="1"/>
  <c r="BM320" i="99"/>
  <c r="AM320" i="99" s="1"/>
  <c r="J320" i="99" s="1"/>
  <c r="BH132" i="86"/>
  <c r="BN78" i="100"/>
  <c r="AN78" i="100" s="1"/>
  <c r="M78" i="100" s="1"/>
  <c r="BP45" i="99"/>
  <c r="AP45" i="99" s="1"/>
  <c r="AT132" i="86"/>
  <c r="AX132" i="86"/>
  <c r="BG122" i="86"/>
  <c r="BO19" i="99"/>
  <c r="BM121" i="100"/>
  <c r="BJ134" i="100"/>
  <c r="AJ134" i="100" s="1"/>
  <c r="I134" i="100" s="1"/>
  <c r="BC148" i="86"/>
  <c r="BL121" i="99"/>
  <c r="AL121" i="99" s="1"/>
  <c r="BJ98" i="86"/>
  <c r="BP103" i="100"/>
  <c r="AP103" i="100" s="1"/>
  <c r="O103" i="100" s="1"/>
  <c r="BR117" i="99"/>
  <c r="AR117" i="99" s="1"/>
  <c r="BK108" i="100"/>
  <c r="BE102" i="86"/>
  <c r="BM177" i="99"/>
  <c r="AV127" i="86"/>
  <c r="AR127" i="86"/>
  <c r="AZ127" i="86"/>
  <c r="BG43" i="100"/>
  <c r="AG43" i="100" s="1"/>
  <c r="F43" i="100" s="1"/>
  <c r="BI21" i="99"/>
  <c r="AI21" i="99" s="1"/>
  <c r="BG127" i="86"/>
  <c r="BF139" i="86"/>
  <c r="BL125" i="100"/>
  <c r="AL125" i="100" s="1"/>
  <c r="K125" i="100" s="1"/>
  <c r="BN30" i="99"/>
  <c r="AN30" i="99" s="1"/>
  <c r="BK206" i="100"/>
  <c r="AK206" i="100" s="1"/>
  <c r="J206" i="100" s="1"/>
  <c r="BM34" i="99"/>
  <c r="AM34" i="99" s="1"/>
  <c r="J34" i="99" s="1"/>
  <c r="BE79" i="86"/>
  <c r="BM128" i="100"/>
  <c r="BG142" i="86"/>
  <c r="BO74" i="99"/>
  <c r="BF107" i="86"/>
  <c r="BL105" i="100"/>
  <c r="BN73" i="99"/>
  <c r="BO102" i="100"/>
  <c r="AO102" i="100" s="1"/>
  <c r="N102" i="100" s="1"/>
  <c r="BQ115" i="99"/>
  <c r="AQ115" i="99" s="1"/>
  <c r="BI96" i="86"/>
  <c r="BI151" i="86"/>
  <c r="BO137" i="100"/>
  <c r="BQ59" i="99"/>
  <c r="BB143" i="86"/>
  <c r="BI129" i="100"/>
  <c r="AI129" i="100" s="1"/>
  <c r="H129" i="100" s="1"/>
  <c r="AW143" i="86"/>
  <c r="AS143" i="86"/>
  <c r="BK181" i="99"/>
  <c r="AK181" i="99" s="1"/>
  <c r="BH143" i="86"/>
  <c r="BI143" i="86"/>
  <c r="BM143" i="86"/>
  <c r="AZ143" i="86"/>
  <c r="BN111" i="100"/>
  <c r="AN111" i="100" s="1"/>
  <c r="M111" i="100" s="1"/>
  <c r="BP53" i="99"/>
  <c r="AP53" i="99" s="1"/>
  <c r="BH108" i="86"/>
  <c r="AX108" i="86"/>
  <c r="AT108" i="86"/>
  <c r="BN101" i="100"/>
  <c r="AN101" i="100" s="1"/>
  <c r="M101" i="100" s="1"/>
  <c r="AT95" i="86"/>
  <c r="BH95" i="86"/>
  <c r="BP64" i="99"/>
  <c r="AP64" i="99" s="1"/>
  <c r="BL34" i="86"/>
  <c r="AU34" i="86"/>
  <c r="AY34" i="86"/>
  <c r="BR20" i="100"/>
  <c r="BT12" i="99"/>
  <c r="BQ8" i="100"/>
  <c r="BS66" i="99"/>
  <c r="BE15" i="86"/>
  <c r="BM62" i="99"/>
  <c r="AM62" i="99" s="1"/>
  <c r="BK15" i="100"/>
  <c r="AK15" i="100" s="1"/>
  <c r="J15" i="100" s="1"/>
  <c r="BF63" i="86"/>
  <c r="BL64" i="100"/>
  <c r="BN40" i="99"/>
  <c r="BF103" i="86"/>
  <c r="BL109" i="100"/>
  <c r="AL109" i="100" s="1"/>
  <c r="K109" i="100" s="1"/>
  <c r="BN51" i="99"/>
  <c r="AN51" i="99" s="1"/>
  <c r="BG99" i="86"/>
  <c r="BM104" i="100"/>
  <c r="AM104" i="100" s="1"/>
  <c r="L104" i="100" s="1"/>
  <c r="BO118" i="99"/>
  <c r="AO118" i="99" s="1"/>
  <c r="BM98" i="100"/>
  <c r="BG92" i="86"/>
  <c r="BO69" i="99"/>
  <c r="BI23" i="86"/>
  <c r="BO141" i="100"/>
  <c r="AO141" i="100" s="1"/>
  <c r="N141" i="100" s="1"/>
  <c r="BQ109" i="99"/>
  <c r="AQ109" i="99" s="1"/>
  <c r="BA143" i="86"/>
  <c r="BD143" i="86"/>
  <c r="BD65" i="86"/>
  <c r="BD27" i="86"/>
  <c r="BD57" i="86"/>
  <c r="BD129" i="86"/>
  <c r="BD80" i="86"/>
  <c r="BD95" i="86"/>
  <c r="BD53" i="86"/>
  <c r="BD21" i="86"/>
  <c r="BQ10" i="100"/>
  <c r="AQ10" i="100" s="1"/>
  <c r="P10" i="100" s="1"/>
  <c r="BS38" i="99"/>
  <c r="AS38" i="99" s="1"/>
  <c r="BH77" i="86"/>
  <c r="AT77" i="86"/>
  <c r="AX77" i="86"/>
  <c r="BN82" i="100"/>
  <c r="AN82" i="100" s="1"/>
  <c r="M82" i="100" s="1"/>
  <c r="BP86" i="99"/>
  <c r="AP86" i="99" s="1"/>
  <c r="BA129" i="86"/>
  <c r="BM45" i="100"/>
  <c r="BO20" i="99"/>
  <c r="BG129" i="86"/>
  <c r="BC50" i="86"/>
  <c r="BJ52" i="100"/>
  <c r="BL17" i="99"/>
  <c r="BE27" i="86"/>
  <c r="BK145" i="100"/>
  <c r="BM135" i="99"/>
  <c r="BI47" i="100"/>
  <c r="BB45" i="86"/>
  <c r="AW45" i="86"/>
  <c r="AS45" i="86"/>
  <c r="BK13" i="99"/>
  <c r="BP147" i="100"/>
  <c r="BR131" i="99"/>
  <c r="BJ29" i="86"/>
  <c r="BJ105" i="100"/>
  <c r="BL73" i="99"/>
  <c r="BC107" i="86"/>
  <c r="BJ45" i="100"/>
  <c r="BL20" i="99"/>
  <c r="BC129" i="86"/>
  <c r="BC100" i="86"/>
  <c r="BJ106" i="100"/>
  <c r="AJ106" i="100" s="1"/>
  <c r="I106" i="100" s="1"/>
  <c r="BL155" i="99"/>
  <c r="AL155" i="99" s="1"/>
  <c r="BJ140" i="100"/>
  <c r="AJ140" i="100" s="1"/>
  <c r="I140" i="100" s="1"/>
  <c r="BC22" i="86"/>
  <c r="BL6" i="99"/>
  <c r="AL6" i="99" s="1"/>
  <c r="BC78" i="86"/>
  <c r="BJ83" i="100"/>
  <c r="AJ83" i="100" s="1"/>
  <c r="I83" i="100" s="1"/>
  <c r="BL8" i="99"/>
  <c r="AL8" i="99" s="1"/>
  <c r="BJ93" i="100"/>
  <c r="AJ93" i="100" s="1"/>
  <c r="I93" i="100" s="1"/>
  <c r="BC86" i="86"/>
  <c r="BL52" i="99"/>
  <c r="AL52" i="99" s="1"/>
  <c r="BJ133" i="100"/>
  <c r="AJ133" i="100" s="1"/>
  <c r="I133" i="100" s="1"/>
  <c r="BL120" i="99"/>
  <c r="AL120" i="99" s="1"/>
  <c r="AS95" i="86"/>
  <c r="BJ101" i="100"/>
  <c r="AJ101" i="100" s="1"/>
  <c r="I101" i="100" s="1"/>
  <c r="BC95" i="86"/>
  <c r="BL64" i="99"/>
  <c r="AL64" i="99" s="1"/>
  <c r="BC68" i="86"/>
  <c r="BJ71" i="100"/>
  <c r="BL171" i="99"/>
  <c r="BL135" i="99"/>
  <c r="BJ145" i="100"/>
  <c r="BC27" i="86"/>
  <c r="BJ86" i="100"/>
  <c r="BC18" i="86"/>
  <c r="BL49" i="99"/>
  <c r="BM8" i="100"/>
  <c r="BO66" i="99"/>
  <c r="BG8" i="86"/>
  <c r="BJ145" i="86"/>
  <c r="BR183" i="99"/>
  <c r="AR183" i="99" s="1"/>
  <c r="BP131" i="100"/>
  <c r="AP131" i="100" s="1"/>
  <c r="O131" i="100" s="1"/>
  <c r="BL148" i="86"/>
  <c r="BP134" i="100"/>
  <c r="AP134" i="100" s="1"/>
  <c r="O134" i="100" s="1"/>
  <c r="BJ148" i="86"/>
  <c r="BR121" i="99"/>
  <c r="AR121" i="99" s="1"/>
  <c r="BP28" i="100"/>
  <c r="BR14" i="99"/>
  <c r="BJ51" i="86"/>
  <c r="BP54" i="100"/>
  <c r="AP54" i="100" s="1"/>
  <c r="O54" i="100" s="1"/>
  <c r="BR152" i="99"/>
  <c r="AR152" i="99" s="1"/>
  <c r="AX51" i="86"/>
  <c r="AT51" i="86"/>
  <c r="BP128" i="100"/>
  <c r="BJ142" i="86"/>
  <c r="BR74" i="99"/>
  <c r="AT142" i="86"/>
  <c r="AX142" i="86"/>
  <c r="BP317" i="100"/>
  <c r="AP317" i="100" s="1"/>
  <c r="O317" i="100" s="1"/>
  <c r="BR319" i="99"/>
  <c r="AR319" i="99" s="1"/>
  <c r="O319" i="99" s="1"/>
  <c r="BJ82" i="86"/>
  <c r="BP24" i="100"/>
  <c r="BR78" i="99"/>
  <c r="BJ31" i="86"/>
  <c r="BP18" i="100"/>
  <c r="BR25" i="99"/>
  <c r="BJ15" i="86"/>
  <c r="BR62" i="99"/>
  <c r="BP15" i="100"/>
  <c r="BK95" i="86"/>
  <c r="BQ101" i="100"/>
  <c r="AQ101" i="100" s="1"/>
  <c r="P101" i="100" s="1"/>
  <c r="BS64" i="99"/>
  <c r="AS64" i="99" s="1"/>
  <c r="BQ116" i="100"/>
  <c r="AQ116" i="100" s="1"/>
  <c r="P116" i="100" s="1"/>
  <c r="BS156" i="99"/>
  <c r="AS156" i="99" s="1"/>
  <c r="BK119" i="86"/>
  <c r="BQ124" i="100"/>
  <c r="AQ124" i="100" s="1"/>
  <c r="P124" i="100" s="1"/>
  <c r="BS16" i="99"/>
  <c r="AS16" i="99" s="1"/>
  <c r="BK138" i="86"/>
  <c r="AT89" i="86"/>
  <c r="BK89" i="86"/>
  <c r="BQ97" i="100"/>
  <c r="AQ97" i="100" s="1"/>
  <c r="P97" i="100" s="1"/>
  <c r="BS87" i="99"/>
  <c r="AS87" i="99" s="1"/>
  <c r="BK78" i="86"/>
  <c r="BQ83" i="100"/>
  <c r="AQ83" i="100" s="1"/>
  <c r="P83" i="100" s="1"/>
  <c r="BS8" i="99"/>
  <c r="AS8" i="99" s="1"/>
  <c r="BQ317" i="100"/>
  <c r="AQ317" i="100" s="1"/>
  <c r="P317" i="100" s="1"/>
  <c r="BS319" i="99"/>
  <c r="AS319" i="99" s="1"/>
  <c r="P319" i="99" s="1"/>
  <c r="BQ81" i="100"/>
  <c r="BK76" i="86"/>
  <c r="BS29" i="99"/>
  <c r="BK9" i="86"/>
  <c r="BQ9" i="100"/>
  <c r="BS24" i="99"/>
  <c r="BL87" i="86"/>
  <c r="AY87" i="86"/>
  <c r="AU87" i="86"/>
  <c r="BR94" i="100"/>
  <c r="AR94" i="100" s="1"/>
  <c r="Q94" i="100" s="1"/>
  <c r="BT113" i="99"/>
  <c r="AT113" i="99" s="1"/>
  <c r="BT114" i="99"/>
  <c r="AT114" i="99" s="1"/>
  <c r="AU88" i="86"/>
  <c r="BL88" i="86"/>
  <c r="AY88" i="86"/>
  <c r="BR96" i="100"/>
  <c r="AR96" i="100" s="1"/>
  <c r="Q96" i="100" s="1"/>
  <c r="BR81" i="100"/>
  <c r="AU76" i="86"/>
  <c r="AY76" i="86"/>
  <c r="BL76" i="86"/>
  <c r="BT29" i="99"/>
  <c r="AY105" i="86"/>
  <c r="AU105" i="86"/>
  <c r="BL105" i="86"/>
  <c r="BR150" i="100"/>
  <c r="BT41" i="99"/>
  <c r="BR42" i="100"/>
  <c r="AR42" i="100" s="1"/>
  <c r="Q42" i="100" s="1"/>
  <c r="AF42" i="100" s="1"/>
  <c r="AY126" i="86"/>
  <c r="AU126" i="86"/>
  <c r="BL126" i="86"/>
  <c r="BT148" i="99"/>
  <c r="AT148" i="99" s="1"/>
  <c r="AY96" i="86"/>
  <c r="BL96" i="86"/>
  <c r="AU96" i="86"/>
  <c r="BR102" i="100"/>
  <c r="AR102" i="100" s="1"/>
  <c r="Q102" i="100" s="1"/>
  <c r="AF102" i="100" s="1"/>
  <c r="BT115" i="99"/>
  <c r="AT115" i="99" s="1"/>
  <c r="BR52" i="100"/>
  <c r="AR52" i="100" s="1"/>
  <c r="Q52" i="100" s="1"/>
  <c r="AU50" i="86"/>
  <c r="AY50" i="86"/>
  <c r="BL50" i="86"/>
  <c r="BT17" i="99"/>
  <c r="AT17" i="99" s="1"/>
  <c r="BA62" i="86"/>
  <c r="BH283" i="100"/>
  <c r="AH283" i="100" s="1"/>
  <c r="G283" i="100" s="1"/>
  <c r="BJ281" i="99"/>
  <c r="AJ281" i="99" s="1"/>
  <c r="BS57" i="100"/>
  <c r="AS57" i="100" s="1"/>
  <c r="R57" i="100" s="1"/>
  <c r="BM54" i="86"/>
  <c r="BU23" i="99"/>
  <c r="AU23" i="99" s="1"/>
  <c r="BI106" i="100"/>
  <c r="AI106" i="100" s="1"/>
  <c r="H106" i="100" s="1"/>
  <c r="AW100" i="86"/>
  <c r="AS100" i="86"/>
  <c r="BB100" i="86"/>
  <c r="BK155" i="99"/>
  <c r="AK155" i="99" s="1"/>
  <c r="BJ100" i="86"/>
  <c r="BH100" i="86"/>
  <c r="AZ100" i="86"/>
  <c r="BA100" i="86"/>
  <c r="BI100" i="86"/>
  <c r="BK100" i="86"/>
  <c r="BM100" i="86"/>
  <c r="BG100" i="86"/>
  <c r="BL100" i="86"/>
  <c r="AS127" i="86"/>
  <c r="AW127" i="86"/>
  <c r="BB127" i="86"/>
  <c r="BI43" i="100"/>
  <c r="BK21" i="99"/>
  <c r="BB69" i="86"/>
  <c r="AW69" i="86"/>
  <c r="BI22" i="100"/>
  <c r="AI22" i="100" s="1"/>
  <c r="H22" i="100" s="1"/>
  <c r="BK111" i="99"/>
  <c r="AK111" i="99" s="1"/>
  <c r="AS137" i="86"/>
  <c r="BB137" i="86"/>
  <c r="BI123" i="100"/>
  <c r="BK43" i="99"/>
  <c r="AW137" i="86"/>
  <c r="BJ137" i="86"/>
  <c r="BA137" i="86"/>
  <c r="BH137" i="86"/>
  <c r="BI137" i="86"/>
  <c r="AZ137" i="86"/>
  <c r="BK137" i="86"/>
  <c r="BI317" i="100"/>
  <c r="AI317" i="100" s="1"/>
  <c r="H317" i="100" s="1"/>
  <c r="BK319" i="99"/>
  <c r="AK319" i="99" s="1"/>
  <c r="H319" i="99" s="1"/>
  <c r="BB139" i="86"/>
  <c r="BI125" i="100"/>
  <c r="AI125" i="100" s="1"/>
  <c r="H125" i="100" s="1"/>
  <c r="AW139" i="86"/>
  <c r="AS139" i="86"/>
  <c r="BK30" i="99"/>
  <c r="AK30" i="99" s="1"/>
  <c r="AW105" i="86"/>
  <c r="BB105" i="86"/>
  <c r="AS105" i="86"/>
  <c r="BI150" i="100"/>
  <c r="BK41" i="99"/>
  <c r="BA105" i="86"/>
  <c r="BK105" i="86"/>
  <c r="BI105" i="86"/>
  <c r="AZ105" i="86"/>
  <c r="BM105" i="86"/>
  <c r="BH105" i="86"/>
  <c r="AS80" i="86"/>
  <c r="BB80" i="86"/>
  <c r="AW80" i="86"/>
  <c r="BI84" i="100"/>
  <c r="AI84" i="100" s="1"/>
  <c r="H84" i="100" s="1"/>
  <c r="BK36" i="99"/>
  <c r="AK36" i="99" s="1"/>
  <c r="AW55" i="86"/>
  <c r="AS55" i="86"/>
  <c r="BI58" i="100"/>
  <c r="AI58" i="100" s="1"/>
  <c r="H58" i="100" s="1"/>
  <c r="BB55" i="86"/>
  <c r="BK170" i="99"/>
  <c r="AK170" i="99" s="1"/>
  <c r="BK55" i="86"/>
  <c r="AZ55" i="86"/>
  <c r="BH55" i="86"/>
  <c r="BL55" i="86"/>
  <c r="BJ55" i="86"/>
  <c r="BM55" i="86"/>
  <c r="BA55" i="86"/>
  <c r="BB7" i="86"/>
  <c r="AW7" i="86"/>
  <c r="BK79" i="99"/>
  <c r="BI7" i="100"/>
  <c r="AS7" i="86"/>
  <c r="BK75" i="100"/>
  <c r="AK75" i="100" s="1"/>
  <c r="J75" i="100" s="1"/>
  <c r="BE73" i="86"/>
  <c r="BM154" i="99"/>
  <c r="AM154" i="99" s="1"/>
  <c r="BO57" i="100"/>
  <c r="AO57" i="100" s="1"/>
  <c r="N57" i="100" s="1"/>
  <c r="BI54" i="86"/>
  <c r="BQ23" i="99"/>
  <c r="AQ23" i="99" s="1"/>
  <c r="BA44" i="86"/>
  <c r="BH41" i="100"/>
  <c r="AH41" i="100" s="1"/>
  <c r="G41" i="100" s="1"/>
  <c r="BJ134" i="99"/>
  <c r="AJ134" i="99" s="1"/>
  <c r="BJ62" i="99"/>
  <c r="AJ62" i="99" s="1"/>
  <c r="BA15" i="86"/>
  <c r="BH15" i="100"/>
  <c r="AH15" i="100" s="1"/>
  <c r="G15" i="100" s="1"/>
  <c r="BE69" i="86"/>
  <c r="BK22" i="100"/>
  <c r="AK22" i="100" s="1"/>
  <c r="J22" i="100" s="1"/>
  <c r="BM111" i="99"/>
  <c r="AM111" i="99" s="1"/>
  <c r="BE98" i="86"/>
  <c r="BK103" i="100"/>
  <c r="AK103" i="100" s="1"/>
  <c r="J103" i="100" s="1"/>
  <c r="BM117" i="99"/>
  <c r="AM117" i="99" s="1"/>
  <c r="AS75" i="86"/>
  <c r="BD75" i="86"/>
  <c r="BK56" i="86"/>
  <c r="BQ29" i="100"/>
  <c r="AQ29" i="100" s="1"/>
  <c r="P29" i="100" s="1"/>
  <c r="BS110" i="99"/>
  <c r="AS110" i="99" s="1"/>
  <c r="BO50" i="100"/>
  <c r="BI48" i="86"/>
  <c r="BQ83" i="99"/>
  <c r="BJ21" i="86"/>
  <c r="BP89" i="100"/>
  <c r="AP89" i="100" s="1"/>
  <c r="O89" i="100" s="1"/>
  <c r="BR108" i="99"/>
  <c r="AR108" i="99" s="1"/>
  <c r="BD3" i="86"/>
  <c r="BI64" i="86"/>
  <c r="BO63" i="100"/>
  <c r="AO63" i="100" s="1"/>
  <c r="N63" i="100" s="1"/>
  <c r="BQ77" i="99"/>
  <c r="AQ77" i="99" s="1"/>
  <c r="BJ54" i="100"/>
  <c r="AJ54" i="100" s="1"/>
  <c r="I54" i="100" s="1"/>
  <c r="BC51" i="86"/>
  <c r="BL152" i="99"/>
  <c r="AL152" i="99" s="1"/>
  <c r="BJ108" i="99"/>
  <c r="AJ108" i="99" s="1"/>
  <c r="BH89" i="100"/>
  <c r="AH89" i="100" s="1"/>
  <c r="G89" i="100" s="1"/>
  <c r="BA21" i="86"/>
  <c r="BP140" i="100"/>
  <c r="BJ22" i="86"/>
  <c r="BR6" i="99"/>
  <c r="AY9" i="86"/>
  <c r="BR9" i="100"/>
  <c r="BT24" i="99"/>
  <c r="AU9" i="86"/>
  <c r="BM96" i="86"/>
  <c r="BS102" i="100"/>
  <c r="AS102" i="100" s="1"/>
  <c r="R102" i="100" s="1"/>
  <c r="BU115" i="99"/>
  <c r="BS45" i="100"/>
  <c r="BU20" i="99"/>
  <c r="BM129" i="86"/>
  <c r="BM9" i="86"/>
  <c r="BU24" i="99"/>
  <c r="BS9" i="100"/>
  <c r="BU7" i="99"/>
  <c r="BS53" i="100"/>
  <c r="BM131" i="86"/>
  <c r="BS42" i="100"/>
  <c r="AS42" i="100" s="1"/>
  <c r="R42" i="100" s="1"/>
  <c r="BM126" i="86"/>
  <c r="BU148" i="99"/>
  <c r="AU148" i="99" s="1"/>
  <c r="BM80" i="86"/>
  <c r="BS84" i="100"/>
  <c r="AS84" i="100" s="1"/>
  <c r="R84" i="100" s="1"/>
  <c r="BU36" i="99"/>
  <c r="AU36" i="99" s="1"/>
  <c r="BS47" i="100"/>
  <c r="BM45" i="86"/>
  <c r="BU13" i="99"/>
  <c r="AS42" i="86"/>
  <c r="BK167" i="99"/>
  <c r="AK167" i="99" s="1"/>
  <c r="BB42" i="86"/>
  <c r="AW42" i="86"/>
  <c r="BI39" i="100"/>
  <c r="AI39" i="100" s="1"/>
  <c r="H39" i="100" s="1"/>
  <c r="BH42" i="86"/>
  <c r="BI42" i="86"/>
  <c r="BM42" i="86"/>
  <c r="BJ42" i="86"/>
  <c r="AZ42" i="86"/>
  <c r="BL42" i="86"/>
  <c r="BA42" i="86"/>
  <c r="BK42" i="86"/>
  <c r="BG55" i="86"/>
  <c r="BM58" i="100"/>
  <c r="AM58" i="100" s="1"/>
  <c r="L58" i="100" s="1"/>
  <c r="BO170" i="99"/>
  <c r="AO170" i="99" s="1"/>
  <c r="BF31" i="86"/>
  <c r="BL18" i="100"/>
  <c r="BN25" i="99"/>
  <c r="BO144" i="100"/>
  <c r="AO144" i="100" s="1"/>
  <c r="N144" i="100" s="1"/>
  <c r="BI26" i="86"/>
  <c r="BQ48" i="99"/>
  <c r="BN86" i="100"/>
  <c r="AN86" i="100" s="1"/>
  <c r="M86" i="100" s="1"/>
  <c r="AT18" i="86"/>
  <c r="AX18" i="86"/>
  <c r="BH18" i="86"/>
  <c r="BP49" i="99"/>
  <c r="AP49" i="99" s="1"/>
  <c r="AZ98" i="86"/>
  <c r="BG103" i="100"/>
  <c r="AG103" i="100" s="1"/>
  <c r="F103" i="100" s="1"/>
  <c r="BI117" i="99"/>
  <c r="AI117" i="99" s="1"/>
  <c r="AV98" i="86"/>
  <c r="AR98" i="86"/>
  <c r="BG98" i="86"/>
  <c r="BO112" i="100"/>
  <c r="BI109" i="86"/>
  <c r="BQ10" i="99"/>
  <c r="BI8" i="86"/>
  <c r="BO8" i="100"/>
  <c r="BQ66" i="99"/>
  <c r="BK27" i="100"/>
  <c r="BM136" i="99"/>
  <c r="BE39" i="86"/>
  <c r="BD34" i="86"/>
  <c r="BH24" i="86"/>
  <c r="AX24" i="86"/>
  <c r="BP106" i="99"/>
  <c r="AP106" i="99" s="1"/>
  <c r="BN142" i="100"/>
  <c r="AN142" i="100" s="1"/>
  <c r="M142" i="100" s="1"/>
  <c r="BN14" i="100"/>
  <c r="AN14" i="100" s="1"/>
  <c r="M14" i="100" s="1"/>
  <c r="AT14" i="86"/>
  <c r="BP63" i="99"/>
  <c r="AP63" i="99" s="1"/>
  <c r="AX14" i="86"/>
  <c r="BH14" i="86"/>
  <c r="BK329" i="100"/>
  <c r="AK329" i="100" s="1"/>
  <c r="J329" i="100" s="1"/>
  <c r="BM329" i="99"/>
  <c r="AM329" i="99" s="1"/>
  <c r="J329" i="99" s="1"/>
  <c r="BE136" i="86"/>
  <c r="BH79" i="100"/>
  <c r="AH79" i="100" s="1"/>
  <c r="G79" i="100" s="1"/>
  <c r="BA74" i="86"/>
  <c r="BJ112" i="99"/>
  <c r="AJ112" i="99" s="1"/>
  <c r="BA11" i="86"/>
  <c r="BH11" i="100"/>
  <c r="AH11" i="100" s="1"/>
  <c r="G11" i="100" s="1"/>
  <c r="BJ58" i="99"/>
  <c r="AJ58" i="99" s="1"/>
  <c r="BF72" i="86"/>
  <c r="BN174" i="99"/>
  <c r="AN174" i="99" s="1"/>
  <c r="BL74" i="100"/>
  <c r="AL74" i="100" s="1"/>
  <c r="K74" i="100" s="1"/>
  <c r="BK151" i="100"/>
  <c r="BE106" i="86"/>
  <c r="BM70" i="99"/>
  <c r="BE47" i="86"/>
  <c r="BK49" i="100"/>
  <c r="AK49" i="100" s="1"/>
  <c r="J49" i="100" s="1"/>
  <c r="BM46" i="99"/>
  <c r="AM46" i="99" s="1"/>
  <c r="AW47" i="86"/>
  <c r="AS47" i="86"/>
  <c r="BM13" i="100"/>
  <c r="BO4" i="99"/>
  <c r="BG13" i="86"/>
  <c r="AX120" i="86"/>
  <c r="BH120" i="86"/>
  <c r="AT120" i="86"/>
  <c r="BN117" i="100"/>
  <c r="AN117" i="100" s="1"/>
  <c r="M117" i="100" s="1"/>
  <c r="AE117" i="100" s="1"/>
  <c r="BP146" i="99"/>
  <c r="AP146" i="99" s="1"/>
  <c r="BN140" i="100"/>
  <c r="AT22" i="86"/>
  <c r="AX22" i="86"/>
  <c r="BH22" i="86"/>
  <c r="BP6" i="99"/>
  <c r="BI133" i="86"/>
  <c r="BO319" i="100"/>
  <c r="AO319" i="100" s="1"/>
  <c r="N319" i="100" s="1"/>
  <c r="BQ321" i="99"/>
  <c r="AQ321" i="99" s="1"/>
  <c r="N321" i="99" s="1"/>
  <c r="BO94" i="100"/>
  <c r="AO94" i="100" s="1"/>
  <c r="N94" i="100" s="1"/>
  <c r="BI87" i="86"/>
  <c r="BQ113" i="99"/>
  <c r="AQ113" i="99" s="1"/>
  <c r="BQ82" i="99"/>
  <c r="BO35" i="100"/>
  <c r="BI36" i="86"/>
  <c r="BC59" i="86"/>
  <c r="BJ60" i="100"/>
  <c r="AJ60" i="100" s="1"/>
  <c r="I60" i="100" s="1"/>
  <c r="BL85" i="99"/>
  <c r="AL85" i="99" s="1"/>
  <c r="BO134" i="100"/>
  <c r="AO134" i="100" s="1"/>
  <c r="N134" i="100" s="1"/>
  <c r="BI148" i="86"/>
  <c r="BQ121" i="99"/>
  <c r="AQ121" i="99" s="1"/>
  <c r="AX129" i="86"/>
  <c r="BP20" i="99"/>
  <c r="AP20" i="99" s="1"/>
  <c r="AT129" i="86"/>
  <c r="BN45" i="100"/>
  <c r="AN45" i="100" s="1"/>
  <c r="M45" i="100" s="1"/>
  <c r="BH129" i="86"/>
  <c r="BO81" i="100"/>
  <c r="BI76" i="86"/>
  <c r="BQ29" i="99"/>
  <c r="AZ99" i="86"/>
  <c r="AR99" i="86"/>
  <c r="AV99" i="86"/>
  <c r="BG104" i="100"/>
  <c r="AG104" i="100" s="1"/>
  <c r="F104" i="100" s="1"/>
  <c r="BI118" i="99"/>
  <c r="AI118" i="99" s="1"/>
  <c r="BF89" i="86"/>
  <c r="BN87" i="99"/>
  <c r="AN87" i="99" s="1"/>
  <c r="BL97" i="100"/>
  <c r="AL97" i="100" s="1"/>
  <c r="K97" i="100" s="1"/>
  <c r="BK59" i="100"/>
  <c r="BE57" i="86"/>
  <c r="BM31" i="99"/>
  <c r="BO17" i="100"/>
  <c r="AO17" i="100" s="1"/>
  <c r="N17" i="100" s="1"/>
  <c r="BI32" i="86"/>
  <c r="BQ39" i="99"/>
  <c r="AQ39" i="99" s="1"/>
  <c r="BJ36" i="100"/>
  <c r="BC37" i="86"/>
  <c r="BL26" i="99"/>
  <c r="BF18" i="86"/>
  <c r="BL86" i="100"/>
  <c r="BN49" i="99"/>
  <c r="BH317" i="100"/>
  <c r="AH317" i="100" s="1"/>
  <c r="G317" i="100" s="1"/>
  <c r="BJ319" i="99"/>
  <c r="AJ319" i="99" s="1"/>
  <c r="BH132" i="100"/>
  <c r="AH132" i="100" s="1"/>
  <c r="G132" i="100" s="1"/>
  <c r="BJ119" i="99"/>
  <c r="AJ119" i="99" s="1"/>
  <c r="BA146" i="86"/>
  <c r="BH23" i="100"/>
  <c r="AH23" i="100" s="1"/>
  <c r="G23" i="100" s="1"/>
  <c r="BJ27" i="99"/>
  <c r="AJ27" i="99" s="1"/>
  <c r="BA81" i="86"/>
  <c r="BH146" i="100"/>
  <c r="AH146" i="100" s="1"/>
  <c r="G146" i="100" s="1"/>
  <c r="BA28" i="86"/>
  <c r="BJ5" i="99"/>
  <c r="AJ5" i="99" s="1"/>
  <c r="BL9" i="86"/>
  <c r="BM9" i="100"/>
  <c r="BO24" i="99"/>
  <c r="BG9" i="86"/>
  <c r="BM113" i="100"/>
  <c r="AM113" i="100" s="1"/>
  <c r="L113" i="100" s="1"/>
  <c r="BO105" i="99"/>
  <c r="AO105" i="99" s="1"/>
  <c r="BG110" i="86"/>
  <c r="BM206" i="100"/>
  <c r="AM206" i="100" s="1"/>
  <c r="L206" i="100" s="1"/>
  <c r="BO34" i="99"/>
  <c r="AO34" i="99" s="1"/>
  <c r="L34" i="99" s="1"/>
  <c r="BG79" i="86"/>
  <c r="BM60" i="100"/>
  <c r="AM60" i="100" s="1"/>
  <c r="L60" i="100" s="1"/>
  <c r="BO85" i="99"/>
  <c r="BM140" i="100"/>
  <c r="AM140" i="100" s="1"/>
  <c r="L140" i="100" s="1"/>
  <c r="BG22" i="86"/>
  <c r="BO6" i="99"/>
  <c r="AO6" i="99" s="1"/>
  <c r="AR126" i="86"/>
  <c r="AZ126" i="86"/>
  <c r="BG42" i="100"/>
  <c r="AG42" i="100" s="1"/>
  <c r="F42" i="100" s="1"/>
  <c r="AV126" i="86"/>
  <c r="BI148" i="99"/>
  <c r="AI148" i="99" s="1"/>
  <c r="BB126" i="86"/>
  <c r="BC126" i="86"/>
  <c r="BE126" i="86"/>
  <c r="BG126" i="86"/>
  <c r="BF126" i="86"/>
  <c r="BK126" i="86"/>
  <c r="BD126" i="86"/>
  <c r="AR81" i="86"/>
  <c r="AZ81" i="86"/>
  <c r="AV81" i="86"/>
  <c r="BG23" i="100"/>
  <c r="AG23" i="100" s="1"/>
  <c r="F23" i="100" s="1"/>
  <c r="BI27" i="99"/>
  <c r="AV19" i="86"/>
  <c r="AR19" i="86"/>
  <c r="AZ19" i="86"/>
  <c r="BG87" i="100"/>
  <c r="AG87" i="100" s="1"/>
  <c r="F87" i="100" s="1"/>
  <c r="BI80" i="99"/>
  <c r="AI80" i="99" s="1"/>
  <c r="BF138" i="86"/>
  <c r="BL124" i="100"/>
  <c r="AL124" i="100" s="1"/>
  <c r="K124" i="100" s="1"/>
  <c r="BN16" i="99"/>
  <c r="AN16" i="99" s="1"/>
  <c r="BF104" i="86"/>
  <c r="BL149" i="100"/>
  <c r="BN72" i="99"/>
  <c r="BN114" i="99"/>
  <c r="AN114" i="99" s="1"/>
  <c r="BF88" i="86"/>
  <c r="BL96" i="100"/>
  <c r="AL96" i="100" s="1"/>
  <c r="K96" i="100" s="1"/>
  <c r="BL29" i="100"/>
  <c r="AL29" i="100" s="1"/>
  <c r="K29" i="100" s="1"/>
  <c r="BN110" i="99"/>
  <c r="AN110" i="99" s="1"/>
  <c r="BF56" i="86"/>
  <c r="BF22" i="86"/>
  <c r="BL140" i="100"/>
  <c r="AL140" i="100" s="1"/>
  <c r="K140" i="100" s="1"/>
  <c r="BN6" i="99"/>
  <c r="AN6" i="99" s="1"/>
  <c r="BB60" i="86"/>
  <c r="BM62" i="100"/>
  <c r="AM62" i="100" s="1"/>
  <c r="L62" i="100" s="1"/>
  <c r="BG60" i="86"/>
  <c r="BO149" i="99"/>
  <c r="AO149" i="99" s="1"/>
  <c r="BR122" i="100"/>
  <c r="BT28" i="99"/>
  <c r="AY123" i="86"/>
  <c r="BL123" i="86"/>
  <c r="AU123" i="86"/>
  <c r="BO319" i="99"/>
  <c r="AO319" i="99" s="1"/>
  <c r="L319" i="99" s="1"/>
  <c r="BM317" i="100"/>
  <c r="AM317" i="100" s="1"/>
  <c r="L317" i="100" s="1"/>
  <c r="BF57" i="86"/>
  <c r="BN31" i="99"/>
  <c r="BL59" i="100"/>
  <c r="AR149" i="86"/>
  <c r="AV149" i="86"/>
  <c r="AZ149" i="86"/>
  <c r="BG135" i="100"/>
  <c r="AG135" i="100" s="1"/>
  <c r="F135" i="100" s="1"/>
  <c r="BI88" i="99"/>
  <c r="BM149" i="86"/>
  <c r="BM16" i="99"/>
  <c r="AM16" i="99" s="1"/>
  <c r="BK124" i="100"/>
  <c r="AK124" i="100" s="1"/>
  <c r="J124" i="100" s="1"/>
  <c r="BE138" i="86"/>
  <c r="BH111" i="86"/>
  <c r="AT111" i="86"/>
  <c r="BN110" i="100"/>
  <c r="BP67" i="99"/>
  <c r="BN28" i="99"/>
  <c r="BL122" i="100"/>
  <c r="BF123" i="86"/>
  <c r="BG123" i="86"/>
  <c r="BO28" i="99"/>
  <c r="BM122" i="100"/>
  <c r="BC117" i="86"/>
  <c r="BJ115" i="100"/>
  <c r="AJ115" i="100" s="1"/>
  <c r="I115" i="100" s="1"/>
  <c r="BL61" i="99"/>
  <c r="AL61" i="99" s="1"/>
  <c r="BD96" i="86"/>
  <c r="AW96" i="86"/>
  <c r="AS96" i="86"/>
  <c r="BB96" i="86"/>
  <c r="BK115" i="99"/>
  <c r="AK115" i="99" s="1"/>
  <c r="BI102" i="100"/>
  <c r="AI102" i="100" s="1"/>
  <c r="H102" i="100" s="1"/>
  <c r="AR135" i="86"/>
  <c r="AV135" i="86"/>
  <c r="AZ135" i="86"/>
  <c r="BG161" i="100"/>
  <c r="BI223" i="99"/>
  <c r="BG135" i="86"/>
  <c r="BE135" i="86"/>
  <c r="BK135" i="86"/>
  <c r="BF135" i="86"/>
  <c r="BL135" i="86"/>
  <c r="BC135" i="86"/>
  <c r="BM135" i="86"/>
  <c r="BQ135" i="86" s="1"/>
  <c r="BD135" i="86"/>
  <c r="BB135" i="86"/>
  <c r="BH115" i="100"/>
  <c r="AH115" i="100" s="1"/>
  <c r="G115" i="100" s="1"/>
  <c r="BA117" i="86"/>
  <c r="BJ61" i="99"/>
  <c r="AJ61" i="99" s="1"/>
  <c r="BH102" i="86"/>
  <c r="BF102" i="86"/>
  <c r="BL108" i="100"/>
  <c r="BN177" i="99"/>
  <c r="BJ95" i="100"/>
  <c r="AJ95" i="100" s="1"/>
  <c r="I95" i="100" s="1"/>
  <c r="BC91" i="86"/>
  <c r="BL33" i="99"/>
  <c r="AL33" i="99" s="1"/>
  <c r="BK317" i="100"/>
  <c r="AK317" i="100" s="1"/>
  <c r="J317" i="100" s="1"/>
  <c r="BM319" i="99"/>
  <c r="AM319" i="99" s="1"/>
  <c r="J319" i="99" s="1"/>
  <c r="BI132" i="86"/>
  <c r="BQ45" i="99"/>
  <c r="AQ45" i="99" s="1"/>
  <c r="BO78" i="100"/>
  <c r="AO78" i="100" s="1"/>
  <c r="N78" i="100" s="1"/>
  <c r="BN94" i="100"/>
  <c r="AN94" i="100" s="1"/>
  <c r="M94" i="100" s="1"/>
  <c r="AT87" i="86"/>
  <c r="BH87" i="86"/>
  <c r="AX87" i="86"/>
  <c r="BP113" i="99"/>
  <c r="AP113" i="99" s="1"/>
  <c r="BM125" i="100"/>
  <c r="AM125" i="100" s="1"/>
  <c r="L125" i="100" s="1"/>
  <c r="BG139" i="86"/>
  <c r="BO30" i="99"/>
  <c r="AO30" i="99" s="1"/>
  <c r="BD133" i="86"/>
  <c r="BM150" i="100"/>
  <c r="BG105" i="86"/>
  <c r="BO41" i="99"/>
  <c r="AW77" i="86"/>
  <c r="BB77" i="86"/>
  <c r="BK86" i="99"/>
  <c r="AK86" i="99" s="1"/>
  <c r="BI82" i="100"/>
  <c r="AI82" i="100" s="1"/>
  <c r="H82" i="100" s="1"/>
  <c r="AD82" i="100" s="1"/>
  <c r="BQ48" i="100"/>
  <c r="AQ48" i="100" s="1"/>
  <c r="P48" i="100" s="1"/>
  <c r="BK46" i="86"/>
  <c r="BS54" i="99"/>
  <c r="AS54" i="99" s="1"/>
  <c r="BK40" i="100"/>
  <c r="AK40" i="100" s="1"/>
  <c r="J40" i="100" s="1"/>
  <c r="BM168" i="99"/>
  <c r="AM168" i="99" s="1"/>
  <c r="BI19" i="100"/>
  <c r="BB33" i="86"/>
  <c r="AS33" i="86"/>
  <c r="AW33" i="86"/>
  <c r="BK81" i="99"/>
  <c r="BD22" i="86"/>
  <c r="BF91" i="86"/>
  <c r="BL95" i="100"/>
  <c r="AL95" i="100" s="1"/>
  <c r="K95" i="100" s="1"/>
  <c r="BN33" i="99"/>
  <c r="AN33" i="99" s="1"/>
  <c r="BF68" i="86"/>
  <c r="BN171" i="99"/>
  <c r="AN171" i="99" s="1"/>
  <c r="BL71" i="100"/>
  <c r="AL71" i="100" s="1"/>
  <c r="K71" i="100" s="1"/>
  <c r="BL35" i="100"/>
  <c r="BN82" i="99"/>
  <c r="BF36" i="86"/>
  <c r="BM23" i="100"/>
  <c r="BG81" i="86"/>
  <c r="BO27" i="99"/>
  <c r="BM290" i="100"/>
  <c r="AM290" i="100" s="1"/>
  <c r="L290" i="100" s="1"/>
  <c r="BO290" i="99"/>
  <c r="AO290" i="99" s="1"/>
  <c r="L290" i="99" s="1"/>
  <c r="BG66" i="86"/>
  <c r="BM27" i="100"/>
  <c r="BO136" i="99"/>
  <c r="BG39" i="86"/>
  <c r="BG4" i="86"/>
  <c r="BO158" i="99"/>
  <c r="BM4" i="100"/>
  <c r="BD99" i="86"/>
  <c r="BK85" i="86"/>
  <c r="BD85" i="86"/>
  <c r="BD104" i="86"/>
  <c r="BD98" i="86"/>
  <c r="BD79" i="86"/>
  <c r="BD68" i="86"/>
  <c r="BD52" i="86"/>
  <c r="BD31" i="86"/>
  <c r="AW17" i="86"/>
  <c r="BI85" i="100"/>
  <c r="BK50" i="99"/>
  <c r="BB17" i="86"/>
  <c r="AS17" i="86"/>
  <c r="BN84" i="100"/>
  <c r="AN84" i="100" s="1"/>
  <c r="M84" i="100" s="1"/>
  <c r="AE84" i="100" s="1"/>
  <c r="BP36" i="99"/>
  <c r="AP36" i="99" s="1"/>
  <c r="BH80" i="86"/>
  <c r="AT80" i="86"/>
  <c r="AX80" i="86"/>
  <c r="BE60" i="86"/>
  <c r="BK62" i="100"/>
  <c r="AK62" i="100" s="1"/>
  <c r="J62" i="100" s="1"/>
  <c r="BM149" i="99"/>
  <c r="AM149" i="99" s="1"/>
  <c r="AR59" i="86"/>
  <c r="AZ59" i="86"/>
  <c r="AV59" i="86"/>
  <c r="BG60" i="100"/>
  <c r="AG60" i="100" s="1"/>
  <c r="F60" i="100" s="1"/>
  <c r="BI85" i="99"/>
  <c r="AI85" i="99" s="1"/>
  <c r="BM59" i="86"/>
  <c r="BL59" i="86"/>
  <c r="BK59" i="86"/>
  <c r="AT40" i="86"/>
  <c r="BJ40" i="86"/>
  <c r="BP37" i="100"/>
  <c r="AP37" i="100" s="1"/>
  <c r="O37" i="100" s="1"/>
  <c r="BR132" i="99"/>
  <c r="BQ19" i="100"/>
  <c r="BK33" i="86"/>
  <c r="BS81" i="99"/>
  <c r="BC116" i="86"/>
  <c r="BL317" i="99"/>
  <c r="AL317" i="99" s="1"/>
  <c r="I317" i="99" s="1"/>
  <c r="BJ314" i="100"/>
  <c r="AJ314" i="100" s="1"/>
  <c r="I314" i="100" s="1"/>
  <c r="BC82" i="86"/>
  <c r="BJ24" i="100"/>
  <c r="BL78" i="99"/>
  <c r="BL21" i="99"/>
  <c r="BJ43" i="100"/>
  <c r="BC127" i="86"/>
  <c r="BJ72" i="100"/>
  <c r="BC70" i="86"/>
  <c r="BL11" i="99"/>
  <c r="BJ150" i="100"/>
  <c r="BC105" i="86"/>
  <c r="BL41" i="99"/>
  <c r="BC97" i="86"/>
  <c r="BJ21" i="100"/>
  <c r="AJ21" i="100" s="1"/>
  <c r="I21" i="100" s="1"/>
  <c r="BL116" i="99"/>
  <c r="AL116" i="99" s="1"/>
  <c r="BE122" i="86"/>
  <c r="BC122" i="86"/>
  <c r="BJ121" i="100"/>
  <c r="BL19" i="99"/>
  <c r="BJ92" i="100"/>
  <c r="AJ92" i="100" s="1"/>
  <c r="I92" i="100" s="1"/>
  <c r="BL145" i="99"/>
  <c r="AL145" i="99" s="1"/>
  <c r="BC85" i="86"/>
  <c r="BJ65" i="100"/>
  <c r="AJ65" i="100" s="1"/>
  <c r="I65" i="100" s="1"/>
  <c r="BL153" i="99"/>
  <c r="AL153" i="99" s="1"/>
  <c r="BC65" i="86"/>
  <c r="BJ144" i="100"/>
  <c r="BC26" i="86"/>
  <c r="BL48" i="99"/>
  <c r="BC6" i="86"/>
  <c r="BJ6" i="100"/>
  <c r="AJ6" i="100" s="1"/>
  <c r="I6" i="100" s="1"/>
  <c r="BL151" i="99"/>
  <c r="AL151" i="99" s="1"/>
  <c r="BJ6" i="86"/>
  <c r="BE6" i="86"/>
  <c r="BI6" i="86"/>
  <c r="BF6" i="86"/>
  <c r="BA6" i="86"/>
  <c r="BG6" i="86"/>
  <c r="BH6" i="86"/>
  <c r="BK6" i="86"/>
  <c r="BT6" i="86" s="1"/>
  <c r="BM6" i="86"/>
  <c r="BQ6" i="86" s="1"/>
  <c r="BL6" i="86"/>
  <c r="AZ6" i="86"/>
  <c r="BP93" i="100"/>
  <c r="AP93" i="100" s="1"/>
  <c r="O93" i="100" s="1"/>
  <c r="BJ86" i="86"/>
  <c r="BR52" i="99"/>
  <c r="AR52" i="99" s="1"/>
  <c r="BP81" i="100"/>
  <c r="BJ76" i="86"/>
  <c r="BR29" i="99"/>
  <c r="BJ149" i="86"/>
  <c r="BR88" i="99"/>
  <c r="BP135" i="100"/>
  <c r="BJ54" i="86"/>
  <c r="BP57" i="100"/>
  <c r="AP57" i="100" s="1"/>
  <c r="O57" i="100" s="1"/>
  <c r="BR23" i="99"/>
  <c r="AR23" i="99" s="1"/>
  <c r="BP51" i="100"/>
  <c r="BR42" i="99"/>
  <c r="AR42" i="99" s="1"/>
  <c r="BJ49" i="86"/>
  <c r="AX49" i="86"/>
  <c r="BJ129" i="86"/>
  <c r="BP45" i="100"/>
  <c r="BR20" i="99"/>
  <c r="BP160" i="100"/>
  <c r="AP160" i="100" s="1"/>
  <c r="O160" i="100" s="1"/>
  <c r="BJ121" i="86"/>
  <c r="BR222" i="99"/>
  <c r="AR222" i="99" s="1"/>
  <c r="O222" i="99" s="1"/>
  <c r="AX95" i="86"/>
  <c r="BJ95" i="86"/>
  <c r="BP101" i="100"/>
  <c r="AP101" i="100" s="1"/>
  <c r="O101" i="100" s="1"/>
  <c r="BR64" i="99"/>
  <c r="AR64" i="99" s="1"/>
  <c r="AT20" i="86"/>
  <c r="BJ20" i="86"/>
  <c r="BP88" i="100"/>
  <c r="BR76" i="99"/>
  <c r="BP2" i="100"/>
  <c r="BR71" i="99"/>
  <c r="BS73" i="99"/>
  <c r="BK107" i="86"/>
  <c r="BQ105" i="100"/>
  <c r="BQ131" i="100"/>
  <c r="AQ131" i="100" s="1"/>
  <c r="P131" i="100" s="1"/>
  <c r="BK145" i="86"/>
  <c r="BS183" i="99"/>
  <c r="AS183" i="99" s="1"/>
  <c r="BQ318" i="100"/>
  <c r="AQ318" i="100" s="1"/>
  <c r="P318" i="100" s="1"/>
  <c r="BS320" i="99"/>
  <c r="AS320" i="99" s="1"/>
  <c r="P320" i="99" s="1"/>
  <c r="BS118" i="99"/>
  <c r="AS118" i="99" s="1"/>
  <c r="BK99" i="86"/>
  <c r="BQ104" i="100"/>
  <c r="AQ104" i="100" s="1"/>
  <c r="P104" i="100" s="1"/>
  <c r="AT81" i="86"/>
  <c r="BQ23" i="100"/>
  <c r="BK81" i="86"/>
  <c r="BS27" i="99"/>
  <c r="BK147" i="86"/>
  <c r="BQ133" i="100"/>
  <c r="AQ133" i="100" s="1"/>
  <c r="P133" i="100" s="1"/>
  <c r="BS120" i="99"/>
  <c r="AS120" i="99" s="1"/>
  <c r="BQ75" i="100"/>
  <c r="AQ75" i="100" s="1"/>
  <c r="P75" i="100" s="1"/>
  <c r="BK73" i="86"/>
  <c r="BS154" i="99"/>
  <c r="AS154" i="99" s="1"/>
  <c r="AU99" i="86"/>
  <c r="BL99" i="86"/>
  <c r="BR104" i="100"/>
  <c r="AR104" i="100" s="1"/>
  <c r="Q104" i="100" s="1"/>
  <c r="BT118" i="99"/>
  <c r="AT118" i="99" s="1"/>
  <c r="AY99" i="86"/>
  <c r="AU129" i="86"/>
  <c r="AY129" i="86"/>
  <c r="BL129" i="86"/>
  <c r="BU129" i="86" s="1"/>
  <c r="BR45" i="100"/>
  <c r="AR45" i="100" s="1"/>
  <c r="Q45" i="100" s="1"/>
  <c r="BT20" i="99"/>
  <c r="BL147" i="86"/>
  <c r="BR133" i="100"/>
  <c r="AR133" i="100" s="1"/>
  <c r="Q133" i="100" s="1"/>
  <c r="AF133" i="100" s="1"/>
  <c r="BT120" i="99"/>
  <c r="AT120" i="99" s="1"/>
  <c r="AY147" i="86"/>
  <c r="AU147" i="86"/>
  <c r="BR23" i="100"/>
  <c r="AY81" i="86"/>
  <c r="AU81" i="86"/>
  <c r="BL81" i="86"/>
  <c r="BT27" i="99"/>
  <c r="AU98" i="86"/>
  <c r="AY98" i="86"/>
  <c r="BL98" i="86"/>
  <c r="BT117" i="99"/>
  <c r="AT117" i="99" s="1"/>
  <c r="BR103" i="100"/>
  <c r="AR103" i="100" s="1"/>
  <c r="Q103" i="100" s="1"/>
  <c r="BR317" i="100"/>
  <c r="AR317" i="100" s="1"/>
  <c r="Q317" i="100" s="1"/>
  <c r="AY124" i="86"/>
  <c r="AU124" i="86"/>
  <c r="BT319" i="99"/>
  <c r="AT319" i="99" s="1"/>
  <c r="Q319" i="99" s="1"/>
  <c r="AU82" i="86"/>
  <c r="AY82" i="86"/>
  <c r="BL82" i="86"/>
  <c r="BR24" i="100"/>
  <c r="AR24" i="100" s="1"/>
  <c r="Q24" i="100" s="1"/>
  <c r="BT78" i="99"/>
  <c r="AT78" i="99" s="1"/>
  <c r="BR47" i="100"/>
  <c r="BL45" i="86"/>
  <c r="AU45" i="86"/>
  <c r="AY45" i="86"/>
  <c r="BT13" i="99"/>
  <c r="BM52" i="100"/>
  <c r="AM52" i="100" s="1"/>
  <c r="L52" i="100" s="1"/>
  <c r="BG50" i="86"/>
  <c r="BO17" i="99"/>
  <c r="AO17" i="99" s="1"/>
  <c r="BJ15" i="100"/>
  <c r="AJ15" i="100" s="1"/>
  <c r="I15" i="100" s="1"/>
  <c r="BL62" i="99"/>
  <c r="AL62" i="99" s="1"/>
  <c r="BC15" i="86"/>
  <c r="BE5" i="86"/>
  <c r="BM159" i="99"/>
  <c r="AM159" i="99" s="1"/>
  <c r="BK5" i="100"/>
  <c r="AK5" i="100" s="1"/>
  <c r="J5" i="100" s="1"/>
  <c r="AD5" i="100" s="1"/>
  <c r="BF5" i="86"/>
  <c r="AW5" i="86"/>
  <c r="BB5" i="86"/>
  <c r="BI5" i="100"/>
  <c r="AI5" i="100" s="1"/>
  <c r="H5" i="100" s="1"/>
  <c r="BK159" i="99"/>
  <c r="AK159" i="99" s="1"/>
  <c r="AS5" i="86"/>
  <c r="BK5" i="86"/>
  <c r="BA5" i="86"/>
  <c r="AZ5" i="86"/>
  <c r="BJ5" i="86"/>
  <c r="BM5" i="86"/>
  <c r="BL5" i="86"/>
  <c r="BH5" i="86"/>
  <c r="BI5" i="86"/>
  <c r="BB106" i="86"/>
  <c r="BI151" i="100"/>
  <c r="AW106" i="86"/>
  <c r="BK70" i="99"/>
  <c r="AZ106" i="86"/>
  <c r="BI106" i="86"/>
  <c r="BL106" i="86"/>
  <c r="BJ106" i="86"/>
  <c r="BA106" i="86"/>
  <c r="BH106" i="86"/>
  <c r="BK106" i="86"/>
  <c r="BM106" i="86"/>
  <c r="BI135" i="100"/>
  <c r="BB149" i="86"/>
  <c r="BK88" i="99"/>
  <c r="AW149" i="86"/>
  <c r="AS149" i="86"/>
  <c r="BI99" i="100"/>
  <c r="AS93" i="86"/>
  <c r="AW93" i="86"/>
  <c r="BB93" i="86"/>
  <c r="BK175" i="99"/>
  <c r="BH93" i="86"/>
  <c r="BT93" i="86" s="1"/>
  <c r="BM93" i="86"/>
  <c r="BA93" i="86"/>
  <c r="BL93" i="86"/>
  <c r="BU93" i="86" s="1"/>
  <c r="BJ93" i="86"/>
  <c r="AZ93" i="86"/>
  <c r="BK93" i="86"/>
  <c r="AW129" i="86"/>
  <c r="AS129" i="86"/>
  <c r="BB129" i="86"/>
  <c r="BI45" i="100"/>
  <c r="BK20" i="99"/>
  <c r="AS31" i="86"/>
  <c r="AW31" i="86"/>
  <c r="BB31" i="86"/>
  <c r="BI18" i="100"/>
  <c r="BK25" i="99"/>
  <c r="BB136" i="86"/>
  <c r="BI329" i="100"/>
  <c r="AI329" i="100" s="1"/>
  <c r="H329" i="100" s="1"/>
  <c r="AS136" i="86"/>
  <c r="BK329" i="99"/>
  <c r="AK329" i="99" s="1"/>
  <c r="H329" i="99" s="1"/>
  <c r="AW136" i="86"/>
  <c r="AW103" i="86"/>
  <c r="BB103" i="86"/>
  <c r="BI109" i="100"/>
  <c r="AI109" i="100" s="1"/>
  <c r="H109" i="100" s="1"/>
  <c r="BK51" i="99"/>
  <c r="AK51" i="99" s="1"/>
  <c r="BI206" i="100"/>
  <c r="AI206" i="100" s="1"/>
  <c r="H206" i="100" s="1"/>
  <c r="AS79" i="86"/>
  <c r="BB79" i="86"/>
  <c r="BK34" i="99"/>
  <c r="AK34" i="99" s="1"/>
  <c r="H34" i="99" s="1"/>
  <c r="AW79" i="86"/>
  <c r="BK79" i="86"/>
  <c r="BJ79" i="86"/>
  <c r="BI79" i="86"/>
  <c r="AZ79" i="86"/>
  <c r="BL79" i="86"/>
  <c r="BQ79" i="86" s="1"/>
  <c r="BA79" i="86"/>
  <c r="BH79" i="86"/>
  <c r="BM79" i="86"/>
  <c r="BJ46" i="86"/>
  <c r="AS46" i="86"/>
  <c r="BB46" i="86"/>
  <c r="BI48" i="100"/>
  <c r="AI48" i="100" s="1"/>
  <c r="H48" i="100" s="1"/>
  <c r="AD48" i="100" s="1"/>
  <c r="AW46" i="86"/>
  <c r="BK54" i="99"/>
  <c r="AK54" i="99" s="1"/>
  <c r="BB15" i="86"/>
  <c r="AW15" i="86"/>
  <c r="BK62" i="99"/>
  <c r="BI15" i="100"/>
  <c r="BL40" i="100"/>
  <c r="AL40" i="100" s="1"/>
  <c r="K40" i="100" s="1"/>
  <c r="BN168" i="99"/>
  <c r="AN168" i="99" s="1"/>
  <c r="BF43" i="86"/>
  <c r="BR80" i="100"/>
  <c r="AR80" i="100" s="1"/>
  <c r="Q80" i="100" s="1"/>
  <c r="AY75" i="86"/>
  <c r="AU75" i="86"/>
  <c r="BL75" i="86"/>
  <c r="BT22" i="99"/>
  <c r="AX60" i="86"/>
  <c r="AT60" i="86"/>
  <c r="BN62" i="100"/>
  <c r="AN62" i="100" s="1"/>
  <c r="M62" i="100" s="1"/>
  <c r="AE62" i="100" s="1"/>
  <c r="BP149" i="99"/>
  <c r="AP149" i="99" s="1"/>
  <c r="BH60" i="86"/>
  <c r="BD49" i="86"/>
  <c r="BK72" i="100"/>
  <c r="BE70" i="86"/>
  <c r="BM11" i="99"/>
  <c r="BK74" i="100"/>
  <c r="AK74" i="100" s="1"/>
  <c r="J74" i="100" s="1"/>
  <c r="BE72" i="86"/>
  <c r="BM174" i="99"/>
  <c r="AM174" i="99" s="1"/>
  <c r="BK48" i="100"/>
  <c r="AK48" i="100" s="1"/>
  <c r="J48" i="100" s="1"/>
  <c r="BE46" i="86"/>
  <c r="BM54" i="99"/>
  <c r="AM54" i="99" s="1"/>
  <c r="BN266" i="100"/>
  <c r="AN266" i="100" s="1"/>
  <c r="M266" i="100" s="1"/>
  <c r="BP265" i="99"/>
  <c r="AP265" i="99" s="1"/>
  <c r="M265" i="99" s="1"/>
  <c r="AT61" i="86"/>
  <c r="BH61" i="86"/>
  <c r="AX61" i="86"/>
  <c r="AU38" i="86"/>
  <c r="AY38" i="86"/>
  <c r="BL38" i="86"/>
  <c r="BR26" i="100"/>
  <c r="BT3" i="99"/>
  <c r="BO36" i="100"/>
  <c r="BI37" i="86"/>
  <c r="BQ26" i="99"/>
  <c r="AX36" i="86"/>
  <c r="AT36" i="86"/>
  <c r="BH36" i="86"/>
  <c r="BN35" i="100"/>
  <c r="BP82" i="99"/>
  <c r="BM12" i="86"/>
  <c r="BI12" i="100"/>
  <c r="AI12" i="100" s="1"/>
  <c r="H12" i="100" s="1"/>
  <c r="AD12" i="100" s="1"/>
  <c r="BB12" i="86"/>
  <c r="AS12" i="86"/>
  <c r="AW12" i="86"/>
  <c r="BK150" i="99"/>
  <c r="AK150" i="99" s="1"/>
  <c r="BN41" i="100"/>
  <c r="AN41" i="100" s="1"/>
  <c r="M41" i="100" s="1"/>
  <c r="AX44" i="86"/>
  <c r="AT44" i="86"/>
  <c r="BH44" i="86"/>
  <c r="BT44" i="86" s="1"/>
  <c r="BP134" i="99"/>
  <c r="AP134" i="99" s="1"/>
  <c r="BG36" i="86"/>
  <c r="BO82" i="99"/>
  <c r="BM35" i="100"/>
  <c r="BS51" i="100"/>
  <c r="BU42" i="99"/>
  <c r="BM49" i="86"/>
  <c r="AT24" i="86"/>
  <c r="BJ24" i="86"/>
  <c r="BP142" i="100"/>
  <c r="AP142" i="100" s="1"/>
  <c r="O142" i="100" s="1"/>
  <c r="BR106" i="99"/>
  <c r="AR106" i="99" s="1"/>
  <c r="BS2" i="100"/>
  <c r="AS2" i="100" s="1"/>
  <c r="R2" i="100" s="1"/>
  <c r="BU71" i="99"/>
  <c r="AU71" i="99" s="1"/>
  <c r="BM109" i="86"/>
  <c r="BS112" i="100"/>
  <c r="BU10" i="99"/>
  <c r="BS318" i="100"/>
  <c r="AS318" i="100" s="1"/>
  <c r="R318" i="100" s="1"/>
  <c r="BU320" i="99"/>
  <c r="AU320" i="99" s="1"/>
  <c r="R320" i="99" s="1"/>
  <c r="BM31" i="86"/>
  <c r="BS18" i="100"/>
  <c r="BU25" i="99"/>
  <c r="BS123" i="100"/>
  <c r="BU43" i="99"/>
  <c r="BM137" i="86"/>
  <c r="BU137" i="86" s="1"/>
  <c r="BS131" i="100"/>
  <c r="AS131" i="100" s="1"/>
  <c r="R131" i="100" s="1"/>
  <c r="AF131" i="100" s="1"/>
  <c r="BM145" i="86"/>
  <c r="BU183" i="99"/>
  <c r="AU183" i="99" s="1"/>
  <c r="BS95" i="100"/>
  <c r="AS95" i="100" s="1"/>
  <c r="R95" i="100" s="1"/>
  <c r="BM91" i="86"/>
  <c r="BU33" i="99"/>
  <c r="AU33" i="99" s="1"/>
  <c r="BS29" i="100"/>
  <c r="AS29" i="100" s="1"/>
  <c r="R29" i="100" s="1"/>
  <c r="BM56" i="86"/>
  <c r="BU110" i="99"/>
  <c r="AU110" i="99" s="1"/>
  <c r="BB36" i="86"/>
  <c r="AS36" i="86"/>
  <c r="AW36" i="86"/>
  <c r="BI35" i="100"/>
  <c r="BK82" i="99"/>
  <c r="BQ35" i="100"/>
  <c r="BS82" i="99"/>
  <c r="BK36" i="86"/>
  <c r="BB19" i="86"/>
  <c r="AS19" i="86"/>
  <c r="BI87" i="100"/>
  <c r="BK80" i="99"/>
  <c r="AW19" i="86"/>
  <c r="BD16" i="86"/>
  <c r="BI105" i="99"/>
  <c r="AI105" i="99" s="1"/>
  <c r="F105" i="99" s="1"/>
  <c r="AZ110" i="86"/>
  <c r="BG113" i="100"/>
  <c r="AG113" i="100" s="1"/>
  <c r="F113" i="100" s="1"/>
  <c r="AV110" i="86"/>
  <c r="AR110" i="86"/>
  <c r="BM110" i="86"/>
  <c r="BK110" i="86"/>
  <c r="BL110" i="86"/>
  <c r="BI99" i="86"/>
  <c r="BO104" i="100"/>
  <c r="AO104" i="100" s="1"/>
  <c r="N104" i="100" s="1"/>
  <c r="BQ118" i="99"/>
  <c r="AQ118" i="99" s="1"/>
  <c r="BM79" i="100"/>
  <c r="AM79" i="100" s="1"/>
  <c r="L79" i="100" s="1"/>
  <c r="BG74" i="86"/>
  <c r="BO112" i="99"/>
  <c r="AO112" i="99" s="1"/>
  <c r="BA53" i="86"/>
  <c r="BH56" i="100"/>
  <c r="AH56" i="100" s="1"/>
  <c r="G56" i="100" s="1"/>
  <c r="AC56" i="100" s="1"/>
  <c r="BJ169" i="99"/>
  <c r="AJ169" i="99" s="1"/>
  <c r="BQ47" i="100"/>
  <c r="BK45" i="86"/>
  <c r="BS13" i="99"/>
  <c r="BU150" i="99"/>
  <c r="AU150" i="99" s="1"/>
  <c r="BS12" i="100"/>
  <c r="AS12" i="100" s="1"/>
  <c r="R12" i="100" s="1"/>
  <c r="AF12" i="100" s="1"/>
  <c r="BA80" i="86"/>
  <c r="BJ36" i="99"/>
  <c r="AJ36" i="99" s="1"/>
  <c r="BH84" i="100"/>
  <c r="AH84" i="100" s="1"/>
  <c r="G84" i="100" s="1"/>
  <c r="AM125" i="86"/>
  <c r="BO318" i="100" s="1"/>
  <c r="AO318" i="100" s="1"/>
  <c r="N318" i="100" s="1"/>
  <c r="AE318" i="100" s="1"/>
  <c r="AD124" i="86"/>
  <c r="BF65" i="86"/>
  <c r="BN153" i="99"/>
  <c r="AN153" i="99" s="1"/>
  <c r="BL65" i="100"/>
  <c r="AL65" i="100" s="1"/>
  <c r="K65" i="100" s="1"/>
  <c r="BH136" i="100"/>
  <c r="AH136" i="100" s="1"/>
  <c r="G136" i="100" s="1"/>
  <c r="BJ107" i="99"/>
  <c r="AJ107" i="99" s="1"/>
  <c r="BA150" i="86"/>
  <c r="BL57" i="100"/>
  <c r="AL57" i="100" s="1"/>
  <c r="K57" i="100" s="1"/>
  <c r="BN23" i="99"/>
  <c r="AN23" i="99" s="1"/>
  <c r="BF54" i="86"/>
  <c r="BH89" i="86"/>
  <c r="AX89" i="86"/>
  <c r="BN97" i="100"/>
  <c r="AN97" i="100" s="1"/>
  <c r="M97" i="100" s="1"/>
  <c r="BP87" i="99"/>
  <c r="AP87" i="99" s="1"/>
  <c r="BG109" i="100"/>
  <c r="AG109" i="100" s="1"/>
  <c r="F109" i="100" s="1"/>
  <c r="AR103" i="86"/>
  <c r="AV103" i="86"/>
  <c r="AZ103" i="86"/>
  <c r="BI51" i="99"/>
  <c r="AI51" i="99" s="1"/>
  <c r="BH46" i="100"/>
  <c r="AH46" i="100" s="1"/>
  <c r="G46" i="100" s="1"/>
  <c r="BJ137" i="99"/>
  <c r="AJ137" i="99" s="1"/>
  <c r="BM29" i="100"/>
  <c r="AM29" i="100" s="1"/>
  <c r="L29" i="100" s="1"/>
  <c r="BG56" i="86"/>
  <c r="BO110" i="99"/>
  <c r="AO110" i="99" s="1"/>
  <c r="AZ91" i="86"/>
  <c r="AR91" i="86"/>
  <c r="BG95" i="100"/>
  <c r="AG95" i="100" s="1"/>
  <c r="F95" i="100" s="1"/>
  <c r="AV91" i="86"/>
  <c r="BI33" i="99"/>
  <c r="AI33" i="99" s="1"/>
  <c r="BF53" i="86"/>
  <c r="BL56" i="100"/>
  <c r="AL56" i="100" s="1"/>
  <c r="K56" i="100" s="1"/>
  <c r="BN169" i="99"/>
  <c r="AN169" i="99" s="1"/>
  <c r="BG160" i="100"/>
  <c r="AG160" i="100" s="1"/>
  <c r="F160" i="100" s="1"/>
  <c r="AV121" i="86"/>
  <c r="AR121" i="86"/>
  <c r="AZ121" i="86"/>
  <c r="BI222" i="99"/>
  <c r="AI222" i="99" s="1"/>
  <c r="F222" i="99" s="1"/>
  <c r="BK121" i="86"/>
  <c r="BL121" i="86"/>
  <c r="BG125" i="100"/>
  <c r="AG125" i="100" s="1"/>
  <c r="F125" i="100" s="1"/>
  <c r="AV139" i="86"/>
  <c r="AR139" i="86"/>
  <c r="AZ139" i="86"/>
  <c r="BI30" i="99"/>
  <c r="AI30" i="99" s="1"/>
  <c r="BK135" i="100"/>
  <c r="BM88" i="99"/>
  <c r="BE149" i="86"/>
  <c r="BS132" i="100"/>
  <c r="AS132" i="100" s="1"/>
  <c r="R132" i="100" s="1"/>
  <c r="BM146" i="86"/>
  <c r="BU119" i="99"/>
  <c r="AU119" i="99" s="1"/>
  <c r="BD138" i="86"/>
  <c r="BO80" i="100"/>
  <c r="BI75" i="86"/>
  <c r="BQ22" i="99"/>
  <c r="BK129" i="100"/>
  <c r="AK129" i="100" s="1"/>
  <c r="J129" i="100" s="1"/>
  <c r="BE143" i="86"/>
  <c r="BM181" i="99"/>
  <c r="AM181" i="99" s="1"/>
  <c r="BL160" i="100"/>
  <c r="AL160" i="100" s="1"/>
  <c r="K160" i="100" s="1"/>
  <c r="BN222" i="99"/>
  <c r="AN222" i="99" s="1"/>
  <c r="K222" i="99" s="1"/>
  <c r="BF121" i="86"/>
  <c r="BK133" i="100"/>
  <c r="AK133" i="100" s="1"/>
  <c r="J133" i="100" s="1"/>
  <c r="BM120" i="99"/>
  <c r="AM120" i="99" s="1"/>
  <c r="BE147" i="86"/>
  <c r="AW99" i="86"/>
  <c r="BB99" i="86"/>
  <c r="AS99" i="86"/>
  <c r="BI104" i="100"/>
  <c r="AI104" i="100" s="1"/>
  <c r="H104" i="100" s="1"/>
  <c r="BK118" i="99"/>
  <c r="AK118" i="99" s="1"/>
  <c r="AV96" i="86"/>
  <c r="BG102" i="100"/>
  <c r="AG102" i="100" s="1"/>
  <c r="F102" i="100" s="1"/>
  <c r="BI115" i="99"/>
  <c r="AI115" i="99" s="1"/>
  <c r="AR96" i="86"/>
  <c r="AZ96" i="86"/>
  <c r="BL127" i="100"/>
  <c r="AL127" i="100" s="1"/>
  <c r="K127" i="100" s="1"/>
  <c r="BF141" i="86"/>
  <c r="BN180" i="99"/>
  <c r="AN180" i="99" s="1"/>
  <c r="BF147" i="86"/>
  <c r="BL133" i="100"/>
  <c r="AL133" i="100" s="1"/>
  <c r="K133" i="100" s="1"/>
  <c r="BN120" i="99"/>
  <c r="AN120" i="99" s="1"/>
  <c r="BK134" i="100"/>
  <c r="AK134" i="100" s="1"/>
  <c r="J134" i="100" s="1"/>
  <c r="BE148" i="86"/>
  <c r="BM121" i="99"/>
  <c r="AM121" i="99" s="1"/>
  <c r="BJ122" i="86"/>
  <c r="BP121" i="100"/>
  <c r="BR19" i="99"/>
  <c r="BK121" i="100"/>
  <c r="BM19" i="99"/>
  <c r="BE78" i="86"/>
  <c r="BK83" i="100"/>
  <c r="AK83" i="100" s="1"/>
  <c r="J83" i="100" s="1"/>
  <c r="BM8" i="99"/>
  <c r="AM8" i="99" s="1"/>
  <c r="BQ129" i="100"/>
  <c r="AQ129" i="100" s="1"/>
  <c r="P129" i="100" s="1"/>
  <c r="BK143" i="86"/>
  <c r="BS181" i="99"/>
  <c r="AS181" i="99" s="1"/>
  <c r="AV88" i="86"/>
  <c r="AZ88" i="86"/>
  <c r="BG96" i="100"/>
  <c r="AG96" i="100" s="1"/>
  <c r="F96" i="100" s="1"/>
  <c r="BI114" i="99"/>
  <c r="AI114" i="99" s="1"/>
  <c r="AR88" i="86"/>
  <c r="BM49" i="100"/>
  <c r="AM49" i="100" s="1"/>
  <c r="L49" i="100" s="1"/>
  <c r="BG47" i="86"/>
  <c r="BO46" i="99"/>
  <c r="AO46" i="99" s="1"/>
  <c r="BN84" i="99"/>
  <c r="AN84" i="99" s="1"/>
  <c r="BL55" i="100"/>
  <c r="AL55" i="100" s="1"/>
  <c r="K55" i="100" s="1"/>
  <c r="BF52" i="86"/>
  <c r="BH20" i="100"/>
  <c r="AH20" i="100" s="1"/>
  <c r="G20" i="100" s="1"/>
  <c r="BJ12" i="99"/>
  <c r="AJ12" i="99" s="1"/>
  <c r="BA34" i="86"/>
  <c r="BS86" i="100"/>
  <c r="BM18" i="86"/>
  <c r="BU49" i="99"/>
  <c r="AV23" i="86"/>
  <c r="AR23" i="86"/>
  <c r="AZ23" i="86"/>
  <c r="BG141" i="100"/>
  <c r="AG141" i="100" s="1"/>
  <c r="F141" i="100" s="1"/>
  <c r="BI109" i="99"/>
  <c r="AI109" i="99" s="1"/>
  <c r="BF12" i="86"/>
  <c r="BL12" i="100"/>
  <c r="AL12" i="100" s="1"/>
  <c r="K12" i="100" s="1"/>
  <c r="BN150" i="99"/>
  <c r="AN150" i="99" s="1"/>
  <c r="BL81" i="100"/>
  <c r="BF76" i="86"/>
  <c r="BN29" i="99"/>
  <c r="BL94" i="100"/>
  <c r="AL94" i="100" s="1"/>
  <c r="K94" i="100" s="1"/>
  <c r="BN113" i="99"/>
  <c r="AN113" i="99" s="1"/>
  <c r="BF59" i="86"/>
  <c r="BL60" i="100"/>
  <c r="BN85" i="99"/>
  <c r="BG78" i="86"/>
  <c r="BO8" i="99"/>
  <c r="AO8" i="99" s="1"/>
  <c r="BM83" i="100"/>
  <c r="AM83" i="100" s="1"/>
  <c r="L83" i="100" s="1"/>
  <c r="BM48" i="100"/>
  <c r="AM48" i="100" s="1"/>
  <c r="L48" i="100" s="1"/>
  <c r="BG46" i="86"/>
  <c r="BO54" i="99"/>
  <c r="AO54" i="99" s="1"/>
  <c r="BD41" i="86"/>
  <c r="BL5" i="100"/>
  <c r="AL5" i="100" s="1"/>
  <c r="K5" i="100" s="1"/>
  <c r="BN159" i="99"/>
  <c r="AN159" i="99" s="1"/>
  <c r="BD140" i="86"/>
  <c r="BD89" i="86"/>
  <c r="AS103" i="86"/>
  <c r="BD103" i="86"/>
  <c r="BD105" i="86"/>
  <c r="BH139" i="86"/>
  <c r="BD139" i="86"/>
  <c r="BJ101" i="86"/>
  <c r="BD101" i="86"/>
  <c r="BI93" i="86"/>
  <c r="BD93" i="86"/>
  <c r="BD71" i="86"/>
  <c r="AS71" i="86"/>
  <c r="AW71" i="86"/>
  <c r="BD42" i="86"/>
  <c r="BD4" i="86"/>
  <c r="AY3" i="86"/>
  <c r="BL3" i="86"/>
  <c r="BR3" i="100"/>
  <c r="AR3" i="100" s="1"/>
  <c r="Q3" i="100" s="1"/>
  <c r="BT157" i="99"/>
  <c r="AT157" i="99" s="1"/>
  <c r="AU3" i="86"/>
  <c r="BN80" i="100"/>
  <c r="BH75" i="86"/>
  <c r="AX75" i="86"/>
  <c r="AT75" i="86"/>
  <c r="BP22" i="99"/>
  <c r="AR61" i="86"/>
  <c r="AZ61" i="86"/>
  <c r="AV61" i="86"/>
  <c r="BG266" i="100"/>
  <c r="AG266" i="100" s="1"/>
  <c r="F266" i="100" s="1"/>
  <c r="BI265" i="99"/>
  <c r="AI265" i="99" s="1"/>
  <c r="BK61" i="86"/>
  <c r="BE61" i="86"/>
  <c r="BM61" i="86"/>
  <c r="BG61" i="86"/>
  <c r="BD61" i="86"/>
  <c r="BF61" i="86"/>
  <c r="BL61" i="86"/>
  <c r="BC61" i="86"/>
  <c r="BB61" i="86"/>
  <c r="BC72" i="86"/>
  <c r="BJ74" i="100"/>
  <c r="AJ74" i="100" s="1"/>
  <c r="I74" i="100" s="1"/>
  <c r="BL174" i="99"/>
  <c r="AL174" i="99" s="1"/>
  <c r="AZ34" i="86"/>
  <c r="BG20" i="100"/>
  <c r="AG20" i="100" s="1"/>
  <c r="F20" i="100" s="1"/>
  <c r="BI12" i="99"/>
  <c r="AR34" i="86"/>
  <c r="AV34" i="86"/>
  <c r="BH86" i="100"/>
  <c r="AH86" i="100" s="1"/>
  <c r="G86" i="100" s="1"/>
  <c r="BA18" i="86"/>
  <c r="BJ49" i="99"/>
  <c r="AJ49" i="99" s="1"/>
  <c r="BD25" i="86"/>
  <c r="BJ318" i="100"/>
  <c r="AJ318" i="100" s="1"/>
  <c r="I318" i="100" s="1"/>
  <c r="BL320" i="99"/>
  <c r="AL320" i="99" s="1"/>
  <c r="I320" i="99" s="1"/>
  <c r="BJ99" i="100"/>
  <c r="BC93" i="86"/>
  <c r="BL175" i="99"/>
  <c r="BJ132" i="100"/>
  <c r="AJ132" i="100" s="1"/>
  <c r="I132" i="100" s="1"/>
  <c r="BL119" i="99"/>
  <c r="AL119" i="99" s="1"/>
  <c r="BC146" i="86"/>
  <c r="BJ206" i="100"/>
  <c r="AJ206" i="100" s="1"/>
  <c r="I206" i="100" s="1"/>
  <c r="BL34" i="99"/>
  <c r="AL34" i="99" s="1"/>
  <c r="I34" i="99" s="1"/>
  <c r="BC79" i="86"/>
  <c r="BJ135" i="100"/>
  <c r="BC149" i="86"/>
  <c r="BL88" i="99"/>
  <c r="BL115" i="99"/>
  <c r="BJ102" i="100"/>
  <c r="AJ102" i="100" s="1"/>
  <c r="I102" i="100" s="1"/>
  <c r="BC96" i="86"/>
  <c r="BC121" i="86"/>
  <c r="BJ160" i="100"/>
  <c r="AJ160" i="100" s="1"/>
  <c r="I160" i="100" s="1"/>
  <c r="BL222" i="99"/>
  <c r="AL222" i="99" s="1"/>
  <c r="I222" i="99" s="1"/>
  <c r="BJ91" i="100"/>
  <c r="AJ91" i="100" s="1"/>
  <c r="I91" i="100" s="1"/>
  <c r="BC84" i="86"/>
  <c r="BL133" i="99"/>
  <c r="AL133" i="99" s="1"/>
  <c r="BJ79" i="100"/>
  <c r="AJ79" i="100" s="1"/>
  <c r="I79" i="100" s="1"/>
  <c r="BC74" i="86"/>
  <c r="BL112" i="99"/>
  <c r="AL112" i="99" s="1"/>
  <c r="BJ146" i="100"/>
  <c r="AJ146" i="100" s="1"/>
  <c r="I146" i="100" s="1"/>
  <c r="BC28" i="86"/>
  <c r="BL5" i="99"/>
  <c r="AL5" i="99" s="1"/>
  <c r="BD14" i="86"/>
  <c r="BJ123" i="86"/>
  <c r="BP122" i="100"/>
  <c r="BR28" i="99"/>
  <c r="BJ94" i="86"/>
  <c r="BP100" i="100"/>
  <c r="AP100" i="100" s="1"/>
  <c r="O100" i="100" s="1"/>
  <c r="BR65" i="99"/>
  <c r="AR65" i="99" s="1"/>
  <c r="BJ136" i="86"/>
  <c r="BR329" i="99"/>
  <c r="AR329" i="99" s="1"/>
  <c r="O329" i="99" s="1"/>
  <c r="BP329" i="100"/>
  <c r="AP329" i="100" s="1"/>
  <c r="O329" i="100" s="1"/>
  <c r="BP105" i="100"/>
  <c r="BJ107" i="86"/>
  <c r="BR73" i="99"/>
  <c r="BR27" i="99"/>
  <c r="BJ81" i="86"/>
  <c r="BP23" i="100"/>
  <c r="BJ150" i="86"/>
  <c r="BP136" i="100"/>
  <c r="AP136" i="100" s="1"/>
  <c r="O136" i="100" s="1"/>
  <c r="BR107" i="99"/>
  <c r="AR107" i="99" s="1"/>
  <c r="BP316" i="100"/>
  <c r="AP316" i="100" s="1"/>
  <c r="O316" i="100" s="1"/>
  <c r="BR318" i="99"/>
  <c r="AR318" i="99" s="1"/>
  <c r="O318" i="99" s="1"/>
  <c r="BJ118" i="86"/>
  <c r="BB74" i="86"/>
  <c r="BJ74" i="86"/>
  <c r="BP79" i="100"/>
  <c r="AP79" i="100" s="1"/>
  <c r="O79" i="100" s="1"/>
  <c r="BR112" i="99"/>
  <c r="AR112" i="99" s="1"/>
  <c r="BP144" i="100"/>
  <c r="BJ26" i="86"/>
  <c r="BR48" i="99"/>
  <c r="BP3" i="100"/>
  <c r="AP3" i="100" s="1"/>
  <c r="O3" i="100" s="1"/>
  <c r="BJ3" i="86"/>
  <c r="BR157" i="99"/>
  <c r="BK123" i="86"/>
  <c r="BS28" i="99"/>
  <c r="BQ122" i="100"/>
  <c r="BQ112" i="100"/>
  <c r="BS10" i="99"/>
  <c r="BK109" i="86"/>
  <c r="BQ45" i="100"/>
  <c r="BS20" i="99"/>
  <c r="BK129" i="86"/>
  <c r="BQ80" i="100"/>
  <c r="BK75" i="86"/>
  <c r="BS22" i="99"/>
  <c r="BQ95" i="100"/>
  <c r="AQ95" i="100" s="1"/>
  <c r="P95" i="100" s="1"/>
  <c r="BK91" i="86"/>
  <c r="BS33" i="99"/>
  <c r="AS33" i="99" s="1"/>
  <c r="BQ111" i="100"/>
  <c r="AQ111" i="100" s="1"/>
  <c r="P111" i="100" s="1"/>
  <c r="BK108" i="86"/>
  <c r="BS53" i="99"/>
  <c r="AS53" i="99" s="1"/>
  <c r="BK60" i="86"/>
  <c r="BQ62" i="100"/>
  <c r="AQ62" i="100" s="1"/>
  <c r="P62" i="100" s="1"/>
  <c r="BS149" i="99"/>
  <c r="AS149" i="99" s="1"/>
  <c r="BR318" i="100"/>
  <c r="AR318" i="100" s="1"/>
  <c r="Q318" i="100" s="1"/>
  <c r="AF318" i="100" s="1"/>
  <c r="AU125" i="86"/>
  <c r="AY125" i="86"/>
  <c r="BT320" i="99"/>
  <c r="AT320" i="99" s="1"/>
  <c r="Q320" i="99" s="1"/>
  <c r="AY131" i="86"/>
  <c r="BL131" i="86"/>
  <c r="BU131" i="86" s="1"/>
  <c r="BR53" i="100"/>
  <c r="AU131" i="86"/>
  <c r="BT7" i="99"/>
  <c r="AY146" i="86"/>
  <c r="BL146" i="86"/>
  <c r="BR132" i="100"/>
  <c r="AR132" i="100" s="1"/>
  <c r="Q132" i="100" s="1"/>
  <c r="AF132" i="100" s="1"/>
  <c r="BT119" i="99"/>
  <c r="AT119" i="99" s="1"/>
  <c r="AU146" i="86"/>
  <c r="BR125" i="100"/>
  <c r="AR125" i="100" s="1"/>
  <c r="Q125" i="100" s="1"/>
  <c r="AF125" i="100" s="1"/>
  <c r="BL139" i="86"/>
  <c r="AY139" i="86"/>
  <c r="AU139" i="86"/>
  <c r="BT30" i="99"/>
  <c r="AT30" i="99" s="1"/>
  <c r="BR112" i="100"/>
  <c r="BT10" i="99"/>
  <c r="AY109" i="86"/>
  <c r="BL109" i="86"/>
  <c r="AU109" i="86"/>
  <c r="BR111" i="100"/>
  <c r="AR111" i="100" s="1"/>
  <c r="Q111" i="100" s="1"/>
  <c r="AY108" i="86"/>
  <c r="AU108" i="86"/>
  <c r="BT53" i="99"/>
  <c r="AT53" i="99" s="1"/>
  <c r="BL108" i="86"/>
  <c r="BR101" i="100"/>
  <c r="AR101" i="100" s="1"/>
  <c r="Q101" i="100" s="1"/>
  <c r="AU95" i="86"/>
  <c r="AY95" i="86"/>
  <c r="BL95" i="86"/>
  <c r="BT64" i="99"/>
  <c r="AT64" i="99" s="1"/>
  <c r="AY32" i="86"/>
  <c r="BL32" i="86"/>
  <c r="AU32" i="86"/>
  <c r="BR17" i="100"/>
  <c r="BT39" i="99"/>
  <c r="BD54" i="86"/>
  <c r="BJ18" i="86"/>
  <c r="AW18" i="86"/>
  <c r="BB18" i="86"/>
  <c r="AS18" i="86"/>
  <c r="BI86" i="100"/>
  <c r="BK49" i="99"/>
  <c r="BK14" i="100"/>
  <c r="AK14" i="100" s="1"/>
  <c r="J14" i="100" s="1"/>
  <c r="BM63" i="99"/>
  <c r="AM63" i="99" s="1"/>
  <c r="BE14" i="86"/>
  <c r="AW146" i="86"/>
  <c r="BK119" i="99"/>
  <c r="AK119" i="99" s="1"/>
  <c r="BI132" i="100"/>
  <c r="AI132" i="100" s="1"/>
  <c r="H132" i="100" s="1"/>
  <c r="AS146" i="86"/>
  <c r="BB146" i="86"/>
  <c r="AW75" i="86"/>
  <c r="BB75" i="86"/>
  <c r="BI80" i="100"/>
  <c r="BK22" i="99"/>
  <c r="BG75" i="86"/>
  <c r="BA75" i="86"/>
  <c r="AZ75" i="86"/>
  <c r="BI101" i="100"/>
  <c r="AI101" i="100" s="1"/>
  <c r="H101" i="100" s="1"/>
  <c r="AD101" i="100" s="1"/>
  <c r="BB95" i="86"/>
  <c r="AW95" i="86"/>
  <c r="BK64" i="99"/>
  <c r="AK64" i="99" s="1"/>
  <c r="AS38" i="86"/>
  <c r="BI26" i="100"/>
  <c r="BB38" i="86"/>
  <c r="BK3" i="99"/>
  <c r="BH38" i="86"/>
  <c r="BK38" i="86"/>
  <c r="BG38" i="86"/>
  <c r="BD38" i="86"/>
  <c r="BA38" i="86"/>
  <c r="BI38" i="86"/>
  <c r="BI10" i="100"/>
  <c r="AI10" i="100" s="1"/>
  <c r="H10" i="100" s="1"/>
  <c r="BK38" i="99"/>
  <c r="AK38" i="99" s="1"/>
  <c r="BI136" i="100"/>
  <c r="AI136" i="100" s="1"/>
  <c r="H136" i="100" s="1"/>
  <c r="AW150" i="86"/>
  <c r="AS150" i="86"/>
  <c r="BB150" i="86"/>
  <c r="BK107" i="99"/>
  <c r="AK107" i="99" s="1"/>
  <c r="BI314" i="100"/>
  <c r="AI314" i="100" s="1"/>
  <c r="H314" i="100" s="1"/>
  <c r="AW116" i="86"/>
  <c r="BB116" i="86"/>
  <c r="AS116" i="86"/>
  <c r="BK317" i="99"/>
  <c r="AK317" i="99" s="1"/>
  <c r="H317" i="99" s="1"/>
  <c r="BK116" i="86"/>
  <c r="BH116" i="86"/>
  <c r="BI116" i="86"/>
  <c r="AZ116" i="86"/>
  <c r="BA116" i="86"/>
  <c r="BA97" i="86"/>
  <c r="AW97" i="86"/>
  <c r="AS97" i="86"/>
  <c r="BB97" i="86"/>
  <c r="BI21" i="100"/>
  <c r="AI21" i="100" s="1"/>
  <c r="H21" i="100" s="1"/>
  <c r="BK116" i="99"/>
  <c r="AK116" i="99" s="1"/>
  <c r="AW49" i="86"/>
  <c r="BK42" i="99"/>
  <c r="BI51" i="100"/>
  <c r="BB49" i="86"/>
  <c r="AS49" i="86"/>
  <c r="BH49" i="86"/>
  <c r="AZ49" i="86"/>
  <c r="BA49" i="86"/>
  <c r="BI2" i="100"/>
  <c r="BK71" i="99"/>
  <c r="BG41" i="100"/>
  <c r="AR44" i="86"/>
  <c r="AV44" i="86"/>
  <c r="BI134" i="99"/>
  <c r="BL44" i="86"/>
  <c r="BK44" i="86"/>
  <c r="BM44" i="86"/>
  <c r="BI55" i="86"/>
  <c r="BC55" i="86"/>
  <c r="BJ58" i="100"/>
  <c r="AJ58" i="100" s="1"/>
  <c r="I58" i="100" s="1"/>
  <c r="BL170" i="99"/>
  <c r="AL170" i="99" s="1"/>
  <c r="AX54" i="86"/>
  <c r="BK54" i="86"/>
  <c r="BQ57" i="100"/>
  <c r="AQ57" i="100" s="1"/>
  <c r="P57" i="100" s="1"/>
  <c r="BS23" i="99"/>
  <c r="AS23" i="99" s="1"/>
  <c r="BK26" i="100"/>
  <c r="BM3" i="99"/>
  <c r="BE38" i="86"/>
  <c r="BK94" i="100"/>
  <c r="AK94" i="100" s="1"/>
  <c r="J94" i="100" s="1"/>
  <c r="BE87" i="86"/>
  <c r="BM113" i="99"/>
  <c r="AM113" i="99" s="1"/>
  <c r="BK101" i="100"/>
  <c r="AK101" i="100" s="1"/>
  <c r="J101" i="100" s="1"/>
  <c r="BE95" i="86"/>
  <c r="BM64" i="99"/>
  <c r="AM64" i="99" s="1"/>
  <c r="BK38" i="100"/>
  <c r="BM166" i="99"/>
  <c r="BE41" i="86"/>
  <c r="BN52" i="100"/>
  <c r="BH50" i="86"/>
  <c r="AT50" i="86"/>
  <c r="AX50" i="86"/>
  <c r="BP17" i="99"/>
  <c r="BE52" i="86"/>
  <c r="BM84" i="99"/>
  <c r="AM84" i="99" s="1"/>
  <c r="BK55" i="100"/>
  <c r="AK55" i="100" s="1"/>
  <c r="J55" i="100" s="1"/>
  <c r="BB23" i="86"/>
  <c r="AW23" i="86"/>
  <c r="AS23" i="86"/>
  <c r="BI141" i="100"/>
  <c r="AI141" i="100" s="1"/>
  <c r="H141" i="100" s="1"/>
  <c r="BK109" i="99"/>
  <c r="AK109" i="99" s="1"/>
  <c r="BF26" i="86"/>
  <c r="BL144" i="100"/>
  <c r="BN48" i="99"/>
  <c r="BH10" i="100"/>
  <c r="AH10" i="100" s="1"/>
  <c r="G10" i="100" s="1"/>
  <c r="BJ38" i="99"/>
  <c r="AJ38" i="99" s="1"/>
  <c r="BK290" i="99"/>
  <c r="AK290" i="99" s="1"/>
  <c r="H290" i="99" s="1"/>
  <c r="BI290" i="100"/>
  <c r="AI290" i="100" s="1"/>
  <c r="H290" i="100" s="1"/>
  <c r="BB66" i="86"/>
  <c r="AS66" i="86"/>
  <c r="AW66" i="86"/>
  <c r="BJ66" i="86"/>
  <c r="BI66" i="86"/>
  <c r="AZ66" i="86"/>
  <c r="BA66" i="86"/>
  <c r="BH66" i="86"/>
  <c r="BK66" i="86"/>
  <c r="BO29" i="100"/>
  <c r="AO29" i="100" s="1"/>
  <c r="N29" i="100" s="1"/>
  <c r="BI56" i="86"/>
  <c r="BQ110" i="99"/>
  <c r="AQ110" i="99" s="1"/>
  <c r="BD33" i="86"/>
  <c r="BM6" i="99"/>
  <c r="BK140" i="100"/>
  <c r="BE22" i="86"/>
  <c r="BO2" i="100"/>
  <c r="BQ71" i="99"/>
  <c r="BS101" i="100"/>
  <c r="AS101" i="100" s="1"/>
  <c r="R101" i="100" s="1"/>
  <c r="BM95" i="86"/>
  <c r="BU64" i="99"/>
  <c r="AU64" i="99" s="1"/>
  <c r="AU136" i="86"/>
  <c r="BM136" i="86"/>
  <c r="BU329" i="99"/>
  <c r="AU329" i="99" s="1"/>
  <c r="R329" i="99" s="1"/>
  <c r="AH329" i="99" s="1"/>
  <c r="BS329" i="100"/>
  <c r="AS329" i="100" s="1"/>
  <c r="R329" i="100" s="1"/>
  <c r="AY136" i="86"/>
  <c r="BM60" i="86"/>
  <c r="BS62" i="100"/>
  <c r="AS62" i="100" s="1"/>
  <c r="R62" i="100" s="1"/>
  <c r="BU149" i="99"/>
  <c r="AU149" i="99" s="1"/>
  <c r="BS146" i="100"/>
  <c r="BM28" i="86"/>
  <c r="BU5" i="99"/>
  <c r="AU28" i="86"/>
  <c r="AY28" i="86"/>
  <c r="BM122" i="86"/>
  <c r="BS121" i="100"/>
  <c r="BU19" i="99"/>
  <c r="BM88" i="86"/>
  <c r="BS96" i="100"/>
  <c r="AS96" i="100" s="1"/>
  <c r="R96" i="100" s="1"/>
  <c r="BU114" i="99"/>
  <c r="AU114" i="99" s="1"/>
  <c r="BM26" i="86"/>
  <c r="BS144" i="100"/>
  <c r="AS144" i="100" s="1"/>
  <c r="R144" i="100" s="1"/>
  <c r="BU48" i="99"/>
  <c r="AU48" i="99" s="1"/>
  <c r="BJ13" i="99"/>
  <c r="AJ13" i="99" s="1"/>
  <c r="BA45" i="86"/>
  <c r="BH47" i="100"/>
  <c r="AH47" i="100" s="1"/>
  <c r="G47" i="100" s="1"/>
  <c r="BG23" i="86"/>
  <c r="BM141" i="100"/>
  <c r="AM141" i="100" s="1"/>
  <c r="L141" i="100" s="1"/>
  <c r="BO109" i="99"/>
  <c r="AO109" i="99" s="1"/>
  <c r="BK21" i="86"/>
  <c r="BQ89" i="100"/>
  <c r="AQ89" i="100" s="1"/>
  <c r="P89" i="100" s="1"/>
  <c r="BS108" i="99"/>
  <c r="AS108" i="99" s="1"/>
  <c r="AW8" i="86"/>
  <c r="BB8" i="86"/>
  <c r="BI8" i="100"/>
  <c r="AI8" i="100" s="1"/>
  <c r="H8" i="100" s="1"/>
  <c r="AS8" i="86"/>
  <c r="BK66" i="99"/>
  <c r="AK66" i="99" s="1"/>
  <c r="BG72" i="100"/>
  <c r="AV70" i="86"/>
  <c r="AZ70" i="86"/>
  <c r="AR70" i="86"/>
  <c r="BI11" i="99"/>
  <c r="BG13" i="100"/>
  <c r="AG13" i="100" s="1"/>
  <c r="F13" i="100" s="1"/>
  <c r="AR13" i="86"/>
  <c r="AV13" i="86"/>
  <c r="AZ13" i="86"/>
  <c r="BI4" i="99"/>
  <c r="AI4" i="99" s="1"/>
  <c r="F4" i="99" s="1"/>
  <c r="BM13" i="86"/>
  <c r="BC13" i="86"/>
  <c r="BB13" i="86"/>
  <c r="BI80" i="86"/>
  <c r="BO84" i="100"/>
  <c r="AO84" i="100" s="1"/>
  <c r="N84" i="100" s="1"/>
  <c r="BQ36" i="99"/>
  <c r="AQ36" i="99" s="1"/>
  <c r="BC4" i="86"/>
  <c r="BJ4" i="100"/>
  <c r="BL158" i="99"/>
  <c r="BD60" i="86"/>
  <c r="BR28" i="100"/>
  <c r="AU35" i="86"/>
  <c r="AY35" i="86"/>
  <c r="BT14" i="99"/>
  <c r="BM21" i="86"/>
  <c r="BS89" i="100"/>
  <c r="AS89" i="100" s="1"/>
  <c r="R89" i="100" s="1"/>
  <c r="AF89" i="100" s="1"/>
  <c r="BU108" i="99"/>
  <c r="AU108" i="99" s="1"/>
  <c r="AV7" i="86"/>
  <c r="AR7" i="86"/>
  <c r="AZ7" i="86"/>
  <c r="BG7" i="100"/>
  <c r="AG7" i="100" s="1"/>
  <c r="F7" i="100" s="1"/>
  <c r="BI79" i="99"/>
  <c r="AI79" i="99" s="1"/>
  <c r="BC5" i="86"/>
  <c r="BL159" i="99"/>
  <c r="AL159" i="99" s="1"/>
  <c r="BJ5" i="100"/>
  <c r="AJ5" i="100" s="1"/>
  <c r="I5" i="100" s="1"/>
  <c r="BH95" i="100"/>
  <c r="AH95" i="100" s="1"/>
  <c r="G95" i="100" s="1"/>
  <c r="BA91" i="86"/>
  <c r="BJ33" i="99"/>
  <c r="AJ33" i="99" s="1"/>
  <c r="BQ36" i="100"/>
  <c r="BK37" i="86"/>
  <c r="BS26" i="99"/>
  <c r="BE141" i="86"/>
  <c r="BK127" i="100"/>
  <c r="AK127" i="100" s="1"/>
  <c r="J127" i="100" s="1"/>
  <c r="BM180" i="99"/>
  <c r="AM180" i="99" s="1"/>
  <c r="BM183" i="99"/>
  <c r="AM183" i="99" s="1"/>
  <c r="BK131" i="100"/>
  <c r="AK131" i="100" s="1"/>
  <c r="J131" i="100" s="1"/>
  <c r="BE145" i="86"/>
  <c r="AT9" i="86"/>
  <c r="BP24" i="99"/>
  <c r="AP24" i="99" s="1"/>
  <c r="BN9" i="100"/>
  <c r="AN9" i="100" s="1"/>
  <c r="M9" i="100" s="1"/>
  <c r="BH9" i="86"/>
  <c r="BF60" i="86"/>
  <c r="BL62" i="100"/>
  <c r="AL62" i="100" s="1"/>
  <c r="K62" i="100" s="1"/>
  <c r="BN149" i="99"/>
  <c r="AN149" i="99" s="1"/>
  <c r="BI53" i="86"/>
  <c r="BO56" i="100"/>
  <c r="AO56" i="100" s="1"/>
  <c r="N56" i="100" s="1"/>
  <c r="BQ169" i="99"/>
  <c r="AQ169" i="99" s="1"/>
  <c r="BM112" i="100"/>
  <c r="BO10" i="99"/>
  <c r="BG109" i="86"/>
  <c r="BG19" i="100"/>
  <c r="AG19" i="100" s="1"/>
  <c r="F19" i="100" s="1"/>
  <c r="AV33" i="86"/>
  <c r="AR33" i="86"/>
  <c r="AZ33" i="86"/>
  <c r="BI81" i="99"/>
  <c r="AI81" i="99" s="1"/>
  <c r="BH33" i="86"/>
  <c r="BI33" i="86"/>
  <c r="C94" i="85"/>
  <c r="AA94" i="85" s="1"/>
  <c r="BG137" i="100"/>
  <c r="AV151" i="86"/>
  <c r="AR151" i="86"/>
  <c r="BI59" i="99"/>
  <c r="BB151" i="86"/>
  <c r="AZ151" i="86"/>
  <c r="BD151" i="86"/>
  <c r="BC151" i="86"/>
  <c r="BJ151" i="86"/>
  <c r="BE151" i="86"/>
  <c r="BM151" i="86"/>
  <c r="BG151" i="86"/>
  <c r="BF151" i="86"/>
  <c r="BK151" i="86"/>
  <c r="BL151" i="86"/>
  <c r="BG134" i="86"/>
  <c r="BO60" i="99"/>
  <c r="AO60" i="99" s="1"/>
  <c r="BM120" i="100"/>
  <c r="AM120" i="100" s="1"/>
  <c r="L120" i="100" s="1"/>
  <c r="BN70" i="99"/>
  <c r="BF106" i="86"/>
  <c r="BL151" i="100"/>
  <c r="AT99" i="86"/>
  <c r="BH99" i="86"/>
  <c r="BN104" i="100"/>
  <c r="AN104" i="100" s="1"/>
  <c r="M104" i="100" s="1"/>
  <c r="BP118" i="99"/>
  <c r="AP118" i="99" s="1"/>
  <c r="AX99" i="86"/>
  <c r="BA60" i="86"/>
  <c r="BH62" i="100"/>
  <c r="AH62" i="100" s="1"/>
  <c r="G62" i="100" s="1"/>
  <c r="BJ149" i="99"/>
  <c r="AJ149" i="99" s="1"/>
  <c r="BG57" i="86"/>
  <c r="BM59" i="100"/>
  <c r="BO31" i="99"/>
  <c r="BN143" i="100"/>
  <c r="AX25" i="86"/>
  <c r="AT25" i="86"/>
  <c r="BP9" i="99"/>
  <c r="BH25" i="86"/>
  <c r="AT21" i="86"/>
  <c r="BH21" i="86"/>
  <c r="AX21" i="86"/>
  <c r="BN89" i="100"/>
  <c r="AN89" i="100" s="1"/>
  <c r="M89" i="100" s="1"/>
  <c r="BP108" i="99"/>
  <c r="AP108" i="99" s="1"/>
  <c r="BH3" i="86"/>
  <c r="AT3" i="86"/>
  <c r="AX3" i="86"/>
  <c r="BN3" i="100"/>
  <c r="BP157" i="99"/>
  <c r="BK128" i="100"/>
  <c r="BE142" i="86"/>
  <c r="BM74" i="99"/>
  <c r="BE119" i="86"/>
  <c r="BK116" i="100"/>
  <c r="AK116" i="100" s="1"/>
  <c r="J116" i="100" s="1"/>
  <c r="BM156" i="99"/>
  <c r="AM156" i="99" s="1"/>
  <c r="BK92" i="100"/>
  <c r="AK92" i="100" s="1"/>
  <c r="J92" i="100" s="1"/>
  <c r="BM145" i="99"/>
  <c r="AM145" i="99" s="1"/>
  <c r="BE85" i="86"/>
  <c r="BE21" i="86"/>
  <c r="BK89" i="100"/>
  <c r="AK89" i="100" s="1"/>
  <c r="J89" i="100" s="1"/>
  <c r="BM108" i="99"/>
  <c r="AM108" i="99" s="1"/>
  <c r="BH146" i="86"/>
  <c r="AT146" i="86"/>
  <c r="BN132" i="100"/>
  <c r="AN132" i="100" s="1"/>
  <c r="M132" i="100" s="1"/>
  <c r="BP119" i="99"/>
  <c r="AP119" i="99" s="1"/>
  <c r="AX146" i="86"/>
  <c r="AT97" i="86"/>
  <c r="BH97" i="86"/>
  <c r="BN21" i="100"/>
  <c r="AN21" i="100" s="1"/>
  <c r="M21" i="100" s="1"/>
  <c r="BP116" i="99"/>
  <c r="AP116" i="99" s="1"/>
  <c r="AX17" i="86"/>
  <c r="BH17" i="86"/>
  <c r="BP50" i="99"/>
  <c r="BN85" i="100"/>
  <c r="BO317" i="100"/>
  <c r="AO317" i="100" s="1"/>
  <c r="N317" i="100" s="1"/>
  <c r="BQ319" i="99"/>
  <c r="AQ319" i="99" s="1"/>
  <c r="N319" i="99" s="1"/>
  <c r="BI78" i="86"/>
  <c r="BQ8" i="99"/>
  <c r="AQ8" i="99" s="1"/>
  <c r="BO83" i="100"/>
  <c r="AO83" i="100" s="1"/>
  <c r="N83" i="100" s="1"/>
  <c r="BI4" i="86"/>
  <c r="BO4" i="100"/>
  <c r="AO4" i="100" s="1"/>
  <c r="N4" i="100" s="1"/>
  <c r="BQ158" i="99"/>
  <c r="BL70" i="86"/>
  <c r="BF70" i="86"/>
  <c r="BL72" i="100"/>
  <c r="BN11" i="99"/>
  <c r="BG116" i="86"/>
  <c r="BM314" i="100"/>
  <c r="AM314" i="100" s="1"/>
  <c r="L314" i="100" s="1"/>
  <c r="BO317" i="99"/>
  <c r="AO317" i="99" s="1"/>
  <c r="L317" i="99" s="1"/>
  <c r="BM130" i="100"/>
  <c r="AM130" i="100" s="1"/>
  <c r="L130" i="100" s="1"/>
  <c r="BO182" i="99"/>
  <c r="AO182" i="99" s="1"/>
  <c r="BG144" i="86"/>
  <c r="AR89" i="86"/>
  <c r="AZ89" i="86"/>
  <c r="AV89" i="86"/>
  <c r="BG97" i="100"/>
  <c r="AG97" i="100" s="1"/>
  <c r="F97" i="100" s="1"/>
  <c r="BI87" i="99"/>
  <c r="AI87" i="99" s="1"/>
  <c r="BM99" i="100"/>
  <c r="AM99" i="100" s="1"/>
  <c r="L99" i="100" s="1"/>
  <c r="BG93" i="86"/>
  <c r="BO175" i="99"/>
  <c r="AW83" i="86"/>
  <c r="BD83" i="86"/>
  <c r="AS83" i="86"/>
  <c r="BM64" i="100"/>
  <c r="BG63" i="86"/>
  <c r="BO40" i="99"/>
  <c r="BJ47" i="100"/>
  <c r="BC45" i="86"/>
  <c r="BL13" i="99"/>
  <c r="BG16" i="86"/>
  <c r="BM16" i="100"/>
  <c r="AM16" i="100" s="1"/>
  <c r="L16" i="100" s="1"/>
  <c r="BO160" i="99"/>
  <c r="BG11" i="100"/>
  <c r="AG11" i="100" s="1"/>
  <c r="F11" i="100" s="1"/>
  <c r="AV11" i="86"/>
  <c r="AR11" i="86"/>
  <c r="AZ11" i="86"/>
  <c r="BI58" i="99"/>
  <c r="AI58" i="99" s="1"/>
  <c r="BB11" i="86"/>
  <c r="BF11" i="86"/>
  <c r="BK11" i="86"/>
  <c r="BE11" i="86"/>
  <c r="BI11" i="86"/>
  <c r="BL11" i="86"/>
  <c r="BH11" i="86"/>
  <c r="BD11" i="86"/>
  <c r="BJ11" i="86"/>
  <c r="BH329" i="100"/>
  <c r="AH329" i="100" s="1"/>
  <c r="G329" i="100" s="1"/>
  <c r="AC329" i="100" s="1"/>
  <c r="BJ329" i="99"/>
  <c r="AJ329" i="99" s="1"/>
  <c r="BA136" i="86"/>
  <c r="BA110" i="86"/>
  <c r="BH113" i="100"/>
  <c r="AH113" i="100" s="1"/>
  <c r="G113" i="100" s="1"/>
  <c r="BJ105" i="99"/>
  <c r="AJ105" i="99" s="1"/>
  <c r="BH21" i="100"/>
  <c r="AH21" i="100" s="1"/>
  <c r="G21" i="100" s="1"/>
  <c r="BJ116" i="99"/>
  <c r="AJ116" i="99" s="1"/>
  <c r="BJ109" i="99"/>
  <c r="AJ109" i="99" s="1"/>
  <c r="BA23" i="86"/>
  <c r="BH141" i="100"/>
  <c r="AH141" i="100" s="1"/>
  <c r="G141" i="100" s="1"/>
  <c r="BM124" i="100"/>
  <c r="AM124" i="100" s="1"/>
  <c r="L124" i="100" s="1"/>
  <c r="BO16" i="99"/>
  <c r="AO16" i="99" s="1"/>
  <c r="BG138" i="86"/>
  <c r="BG118" i="86"/>
  <c r="BO318" i="99"/>
  <c r="AO318" i="99" s="1"/>
  <c r="L318" i="99" s="1"/>
  <c r="BM316" i="100"/>
  <c r="AM316" i="100" s="1"/>
  <c r="L316" i="100" s="1"/>
  <c r="BG96" i="86"/>
  <c r="BM102" i="100"/>
  <c r="AM102" i="100" s="1"/>
  <c r="L102" i="100" s="1"/>
  <c r="BO115" i="99"/>
  <c r="AO115" i="99" s="1"/>
  <c r="BM41" i="100"/>
  <c r="AM41" i="100" s="1"/>
  <c r="L41" i="100" s="1"/>
  <c r="BG44" i="86"/>
  <c r="BO134" i="99"/>
  <c r="BF27" i="86"/>
  <c r="BG27" i="86"/>
  <c r="BM145" i="100"/>
  <c r="BO135" i="99"/>
  <c r="AZ146" i="86"/>
  <c r="BG132" i="100"/>
  <c r="AG132" i="100" s="1"/>
  <c r="F132" i="100" s="1"/>
  <c r="BI119" i="99"/>
  <c r="AI119" i="99" s="1"/>
  <c r="AV146" i="86"/>
  <c r="AR146" i="86"/>
  <c r="AR83" i="86"/>
  <c r="AZ83" i="86"/>
  <c r="AV83" i="86"/>
  <c r="BG90" i="100"/>
  <c r="BI129" i="99"/>
  <c r="BF83" i="86"/>
  <c r="BE83" i="86"/>
  <c r="BH83" i="86"/>
  <c r="BC83" i="86"/>
  <c r="BS83" i="86" s="1"/>
  <c r="BA83" i="86"/>
  <c r="BM83" i="86"/>
  <c r="BI83" i="86"/>
  <c r="BL83" i="86"/>
  <c r="BB83" i="86"/>
  <c r="BK83" i="86"/>
  <c r="AZ30" i="86"/>
  <c r="BI130" i="99"/>
  <c r="AI130" i="99" s="1"/>
  <c r="BG148" i="100"/>
  <c r="AG148" i="100" s="1"/>
  <c r="F148" i="100" s="1"/>
  <c r="AV30" i="86"/>
  <c r="AR30" i="86"/>
  <c r="BC30" i="86"/>
  <c r="BD30" i="86"/>
  <c r="BF30" i="86"/>
  <c r="BI30" i="86"/>
  <c r="BM30" i="86"/>
  <c r="BK30" i="86"/>
  <c r="BE30" i="86"/>
  <c r="BB30" i="86"/>
  <c r="BG30" i="86"/>
  <c r="BL30" i="86"/>
  <c r="BJ30" i="86"/>
  <c r="BH30" i="86"/>
  <c r="BP30" i="86" s="1"/>
  <c r="BN43" i="99"/>
  <c r="BL123" i="100"/>
  <c r="BF137" i="86"/>
  <c r="BF109" i="86"/>
  <c r="BL112" i="100"/>
  <c r="BN10" i="99"/>
  <c r="BF85" i="86"/>
  <c r="BL92" i="100"/>
  <c r="AL92" i="100" s="1"/>
  <c r="K92" i="100" s="1"/>
  <c r="BN145" i="99"/>
  <c r="AN145" i="99" s="1"/>
  <c r="BF42" i="86"/>
  <c r="BL39" i="100"/>
  <c r="AL39" i="100" s="1"/>
  <c r="K39" i="100" s="1"/>
  <c r="BN167" i="99"/>
  <c r="AN167" i="99" s="1"/>
  <c r="BN135" i="99"/>
  <c r="BL145" i="100"/>
  <c r="BN137" i="100"/>
  <c r="BH151" i="86"/>
  <c r="AT151" i="86"/>
  <c r="BP59" i="99"/>
  <c r="AX151" i="86"/>
  <c r="BJ129" i="100"/>
  <c r="AJ129" i="100" s="1"/>
  <c r="I129" i="100" s="1"/>
  <c r="BC143" i="86"/>
  <c r="BL181" i="99"/>
  <c r="AL181" i="99" s="1"/>
  <c r="BM99" i="86"/>
  <c r="BU118" i="99"/>
  <c r="AU118" i="99" s="1"/>
  <c r="BS104" i="100"/>
  <c r="AS104" i="100" s="1"/>
  <c r="R104" i="100" s="1"/>
  <c r="AR134" i="86"/>
  <c r="AV134" i="86"/>
  <c r="BG120" i="100"/>
  <c r="AG120" i="100" s="1"/>
  <c r="F120" i="100" s="1"/>
  <c r="BI60" i="99"/>
  <c r="AI60" i="99" s="1"/>
  <c r="AZ134" i="86"/>
  <c r="BB134" i="86"/>
  <c r="BH134" i="86"/>
  <c r="BJ134" i="86"/>
  <c r="BP134" i="86" s="1"/>
  <c r="BI134" i="86"/>
  <c r="BD134" i="86"/>
  <c r="BC134" i="86"/>
  <c r="BL134" i="86"/>
  <c r="BD127" i="86"/>
  <c r="BJ96" i="86"/>
  <c r="BP102" i="100"/>
  <c r="AP102" i="100" s="1"/>
  <c r="O102" i="100" s="1"/>
  <c r="BR115" i="99"/>
  <c r="AR115" i="99" s="1"/>
  <c r="AX127" i="86"/>
  <c r="AT127" i="86"/>
  <c r="BH127" i="86"/>
  <c r="BN43" i="100"/>
  <c r="BP21" i="99"/>
  <c r="BK111" i="100"/>
  <c r="AK111" i="100" s="1"/>
  <c r="J111" i="100" s="1"/>
  <c r="BM53" i="99"/>
  <c r="AM53" i="99" s="1"/>
  <c r="BE108" i="86"/>
  <c r="BL107" i="100"/>
  <c r="BN176" i="99"/>
  <c r="BF101" i="86"/>
  <c r="BK73" i="99"/>
  <c r="AW107" i="86"/>
  <c r="BI105" i="100"/>
  <c r="BB107" i="86"/>
  <c r="AS107" i="86"/>
  <c r="BA107" i="86"/>
  <c r="BA85" i="86"/>
  <c r="BH92" i="100"/>
  <c r="AH92" i="100" s="1"/>
  <c r="G92" i="100" s="1"/>
  <c r="BJ145" i="99"/>
  <c r="AJ145" i="99" s="1"/>
  <c r="BL85" i="86"/>
  <c r="BM85" i="86"/>
  <c r="AZ85" i="86"/>
  <c r="BH318" i="100"/>
  <c r="AH318" i="100" s="1"/>
  <c r="G318" i="100" s="1"/>
  <c r="BJ320" i="99"/>
  <c r="AJ320" i="99" s="1"/>
  <c r="G320" i="99" s="1"/>
  <c r="BH161" i="100"/>
  <c r="AH161" i="100" s="1"/>
  <c r="G161" i="100" s="1"/>
  <c r="BJ223" i="99"/>
  <c r="AJ223" i="99" s="1"/>
  <c r="BA135" i="86"/>
  <c r="BO109" i="100"/>
  <c r="AO109" i="100" s="1"/>
  <c r="N109" i="100" s="1"/>
  <c r="BI103" i="86"/>
  <c r="BQ51" i="99"/>
  <c r="AQ51" i="99" s="1"/>
  <c r="BF119" i="86"/>
  <c r="BD119" i="86"/>
  <c r="BG329" i="100"/>
  <c r="AG329" i="100" s="1"/>
  <c r="F329" i="100" s="1"/>
  <c r="AB329" i="100" s="1"/>
  <c r="A329" i="100" s="1" a="1"/>
  <c r="A329" i="100" s="1"/>
  <c r="BI329" i="99"/>
  <c r="AI329" i="99" s="1"/>
  <c r="AR136" i="86"/>
  <c r="AV136" i="86"/>
  <c r="BD136" i="86"/>
  <c r="BL136" i="86"/>
  <c r="BG318" i="100"/>
  <c r="AG318" i="100" s="1"/>
  <c r="F318" i="100" s="1"/>
  <c r="AC318" i="100" s="1"/>
  <c r="AV125" i="86"/>
  <c r="BI320" i="99"/>
  <c r="AI320" i="99" s="1"/>
  <c r="F320" i="99" s="1"/>
  <c r="AR125" i="86"/>
  <c r="BD146" i="86"/>
  <c r="BR8" i="99"/>
  <c r="AR8" i="99" s="1"/>
  <c r="BP83" i="100"/>
  <c r="AP83" i="100" s="1"/>
  <c r="O83" i="100" s="1"/>
  <c r="BA56" i="86"/>
  <c r="BH29" i="100"/>
  <c r="AH29" i="100" s="1"/>
  <c r="G29" i="100" s="1"/>
  <c r="BJ110" i="99"/>
  <c r="AJ110" i="99" s="1"/>
  <c r="BI14" i="86"/>
  <c r="BO14" i="100"/>
  <c r="AO14" i="100" s="1"/>
  <c r="N14" i="100" s="1"/>
  <c r="BQ63" i="99"/>
  <c r="AQ63" i="99" s="1"/>
  <c r="BH111" i="100"/>
  <c r="AH111" i="100" s="1"/>
  <c r="G111" i="100" s="1"/>
  <c r="BJ53" i="99"/>
  <c r="AJ53" i="99" s="1"/>
  <c r="BA108" i="86"/>
  <c r="BF92" i="86"/>
  <c r="BL98" i="100"/>
  <c r="BN69" i="99"/>
  <c r="BF82" i="86"/>
  <c r="BL24" i="100"/>
  <c r="BN78" i="99"/>
  <c r="BF75" i="86"/>
  <c r="BL80" i="100"/>
  <c r="AL80" i="100" s="1"/>
  <c r="K80" i="100" s="1"/>
  <c r="BN22" i="99"/>
  <c r="AN22" i="99" s="1"/>
  <c r="BD84" i="86"/>
  <c r="BM91" i="100"/>
  <c r="BG84" i="86"/>
  <c r="BO133" i="99"/>
  <c r="BG5" i="86"/>
  <c r="BM5" i="100"/>
  <c r="AM5" i="100" s="1"/>
  <c r="L5" i="100" s="1"/>
  <c r="BO159" i="99"/>
  <c r="AO159" i="99" s="1"/>
  <c r="BG14" i="100"/>
  <c r="AV14" i="86"/>
  <c r="AR14" i="86"/>
  <c r="AZ14" i="86"/>
  <c r="BI63" i="99"/>
  <c r="BM14" i="86"/>
  <c r="BL14" i="86"/>
  <c r="BK14" i="86"/>
  <c r="BD148" i="86"/>
  <c r="BS148" i="86" s="1"/>
  <c r="AZ107" i="86"/>
  <c r="BD107" i="86"/>
  <c r="BD150" i="86"/>
  <c r="BD100" i="86"/>
  <c r="BD131" i="86"/>
  <c r="BD116" i="86"/>
  <c r="BD88" i="86"/>
  <c r="BD74" i="86"/>
  <c r="BD26" i="86"/>
  <c r="BM38" i="100"/>
  <c r="BO166" i="99"/>
  <c r="BG41" i="86"/>
  <c r="BN83" i="100"/>
  <c r="AN83" i="100" s="1"/>
  <c r="M83" i="100" s="1"/>
  <c r="BP8" i="99"/>
  <c r="AP8" i="99" s="1"/>
  <c r="BH78" i="86"/>
  <c r="AT78" i="86"/>
  <c r="AX78" i="86"/>
  <c r="BN318" i="100"/>
  <c r="AN318" i="100" s="1"/>
  <c r="M318" i="100" s="1"/>
  <c r="BP320" i="99"/>
  <c r="AP320" i="99" s="1"/>
  <c r="M320" i="99" s="1"/>
  <c r="BP41" i="100"/>
  <c r="BJ44" i="86"/>
  <c r="BR134" i="99"/>
  <c r="BR57" i="100"/>
  <c r="AR57" i="100" s="1"/>
  <c r="Q57" i="100" s="1"/>
  <c r="AF57" i="100" s="1"/>
  <c r="AY54" i="86"/>
  <c r="AU54" i="86"/>
  <c r="BL54" i="86"/>
  <c r="BT23" i="99"/>
  <c r="AT23" i="99" s="1"/>
  <c r="BM39" i="100"/>
  <c r="AM39" i="100" s="1"/>
  <c r="L39" i="100" s="1"/>
  <c r="BG42" i="86"/>
  <c r="BO167" i="99"/>
  <c r="AO167" i="99" s="1"/>
  <c r="BL17" i="100"/>
  <c r="BN39" i="99"/>
  <c r="BF32" i="86"/>
  <c r="BM22" i="86"/>
  <c r="BS140" i="100"/>
  <c r="AS140" i="100" s="1"/>
  <c r="R140" i="100" s="1"/>
  <c r="BU6" i="99"/>
  <c r="AU6" i="99" s="1"/>
  <c r="BJ112" i="100"/>
  <c r="BL10" i="99"/>
  <c r="BC109" i="86"/>
  <c r="BJ149" i="100"/>
  <c r="BC104" i="86"/>
  <c r="BL72" i="99"/>
  <c r="BJ41" i="100"/>
  <c r="BC44" i="86"/>
  <c r="BL134" i="99"/>
  <c r="BJ81" i="100"/>
  <c r="BC76" i="86"/>
  <c r="BL29" i="99"/>
  <c r="BJ124" i="100"/>
  <c r="AJ124" i="100" s="1"/>
  <c r="I124" i="100" s="1"/>
  <c r="BL16" i="99"/>
  <c r="AL16" i="99" s="1"/>
  <c r="BC138" i="86"/>
  <c r="BJ108" i="100"/>
  <c r="BC102" i="86"/>
  <c r="BL177" i="99"/>
  <c r="BJ131" i="100"/>
  <c r="AJ131" i="100" s="1"/>
  <c r="I131" i="100" s="1"/>
  <c r="BC145" i="86"/>
  <c r="BL183" i="99"/>
  <c r="AL183" i="99" s="1"/>
  <c r="BC98" i="86"/>
  <c r="BL117" i="99"/>
  <c r="AL117" i="99" s="1"/>
  <c r="BJ103" i="100"/>
  <c r="AJ103" i="100" s="1"/>
  <c r="I103" i="100" s="1"/>
  <c r="BI63" i="86"/>
  <c r="BJ64" i="100"/>
  <c r="BC63" i="86"/>
  <c r="BL40" i="99"/>
  <c r="BJ141" i="100"/>
  <c r="AJ141" i="100" s="1"/>
  <c r="I141" i="100" s="1"/>
  <c r="BL109" i="99"/>
  <c r="AL109" i="99" s="1"/>
  <c r="BC23" i="86"/>
  <c r="BS79" i="99"/>
  <c r="BK7" i="86"/>
  <c r="BQ7" i="100"/>
  <c r="BP74" i="100"/>
  <c r="AP74" i="100" s="1"/>
  <c r="O74" i="100" s="1"/>
  <c r="AE74" i="100" s="1"/>
  <c r="BJ72" i="86"/>
  <c r="BR174" i="99"/>
  <c r="AR174" i="99" s="1"/>
  <c r="AT72" i="86"/>
  <c r="AX72" i="86"/>
  <c r="BJ89" i="86"/>
  <c r="BR87" i="99"/>
  <c r="AR87" i="99" s="1"/>
  <c r="BP97" i="100"/>
  <c r="AP97" i="100" s="1"/>
  <c r="O97" i="100" s="1"/>
  <c r="AX143" i="86"/>
  <c r="BJ143" i="86"/>
  <c r="BP129" i="100"/>
  <c r="AP129" i="100" s="1"/>
  <c r="O129" i="100" s="1"/>
  <c r="AE129" i="100" s="1"/>
  <c r="BR181" i="99"/>
  <c r="AR181" i="99" s="1"/>
  <c r="AT143" i="86"/>
  <c r="BP43" i="100"/>
  <c r="BR21" i="99"/>
  <c r="BJ127" i="86"/>
  <c r="BP111" i="100"/>
  <c r="AP111" i="100" s="1"/>
  <c r="O111" i="100" s="1"/>
  <c r="BR53" i="99"/>
  <c r="AR53" i="99" s="1"/>
  <c r="BJ108" i="86"/>
  <c r="BJ141" i="86"/>
  <c r="BR180" i="99"/>
  <c r="AR180" i="99" s="1"/>
  <c r="BP127" i="100"/>
  <c r="AP127" i="100" s="1"/>
  <c r="O127" i="100" s="1"/>
  <c r="AX141" i="86"/>
  <c r="AT141" i="86"/>
  <c r="BP150" i="100"/>
  <c r="AP150" i="100" s="1"/>
  <c r="O150" i="100" s="1"/>
  <c r="BR41" i="99"/>
  <c r="BJ105" i="86"/>
  <c r="AX105" i="86"/>
  <c r="AT105" i="86"/>
  <c r="BP72" i="100"/>
  <c r="BJ70" i="86"/>
  <c r="BR11" i="99"/>
  <c r="BP146" i="100"/>
  <c r="BJ28" i="86"/>
  <c r="BR5" i="99"/>
  <c r="BJ4" i="86"/>
  <c r="BR158" i="99"/>
  <c r="AR158" i="99" s="1"/>
  <c r="BP4" i="100"/>
  <c r="AP4" i="100" s="1"/>
  <c r="O4" i="100" s="1"/>
  <c r="BQ125" i="100"/>
  <c r="AQ125" i="100" s="1"/>
  <c r="P125" i="100" s="1"/>
  <c r="BK139" i="86"/>
  <c r="BS30" i="99"/>
  <c r="AS30" i="99" s="1"/>
  <c r="BQ119" i="100"/>
  <c r="AQ119" i="100" s="1"/>
  <c r="P119" i="100" s="1"/>
  <c r="AE119" i="100" s="1"/>
  <c r="BS104" i="99"/>
  <c r="AS104" i="99" s="1"/>
  <c r="BK114" i="86"/>
  <c r="AX114" i="86"/>
  <c r="AT114" i="86"/>
  <c r="BQ72" i="100"/>
  <c r="BK70" i="86"/>
  <c r="BS11" i="99"/>
  <c r="BS114" i="99"/>
  <c r="AS114" i="99" s="1"/>
  <c r="BK88" i="86"/>
  <c r="BQ96" i="100"/>
  <c r="AQ96" i="100" s="1"/>
  <c r="P96" i="100" s="1"/>
  <c r="BQ135" i="100"/>
  <c r="BK149" i="86"/>
  <c r="BS88" i="99"/>
  <c r="BK103" i="86"/>
  <c r="BQ109" i="100"/>
  <c r="AQ109" i="100" s="1"/>
  <c r="P109" i="100" s="1"/>
  <c r="BS51" i="99"/>
  <c r="AS51" i="99" s="1"/>
  <c r="BQ55" i="100"/>
  <c r="AQ55" i="100" s="1"/>
  <c r="P55" i="100" s="1"/>
  <c r="BS84" i="99"/>
  <c r="AS84" i="99" s="1"/>
  <c r="BK52" i="86"/>
  <c r="AY89" i="86"/>
  <c r="AU89" i="86"/>
  <c r="BL89" i="86"/>
  <c r="BT87" i="99"/>
  <c r="AT87" i="99" s="1"/>
  <c r="BR97" i="100"/>
  <c r="AR97" i="100" s="1"/>
  <c r="Q97" i="100" s="1"/>
  <c r="AF97" i="100" s="1"/>
  <c r="BL144" i="86"/>
  <c r="AY144" i="86"/>
  <c r="AU144" i="86"/>
  <c r="BR130" i="100"/>
  <c r="AR130" i="100" s="1"/>
  <c r="Q130" i="100" s="1"/>
  <c r="AF130" i="100" s="1"/>
  <c r="BT182" i="99"/>
  <c r="AT182" i="99" s="1"/>
  <c r="BR10" i="100"/>
  <c r="AR10" i="100" s="1"/>
  <c r="Q10" i="100" s="1"/>
  <c r="AF10" i="100" s="1"/>
  <c r="AU10" i="86"/>
  <c r="AY10" i="86"/>
  <c r="BT38" i="99"/>
  <c r="AT38" i="99" s="1"/>
  <c r="AY150" i="86"/>
  <c r="BL150" i="86"/>
  <c r="AU150" i="86"/>
  <c r="BR136" i="100"/>
  <c r="AR136" i="100" s="1"/>
  <c r="Q136" i="100" s="1"/>
  <c r="AF136" i="100" s="1"/>
  <c r="BT107" i="99"/>
  <c r="AT107" i="99" s="1"/>
  <c r="BR123" i="100"/>
  <c r="BT43" i="99"/>
  <c r="AU137" i="86"/>
  <c r="AY137" i="86"/>
  <c r="AY117" i="86"/>
  <c r="AU117" i="86"/>
  <c r="BL117" i="86"/>
  <c r="BR115" i="100"/>
  <c r="AR115" i="100" s="1"/>
  <c r="Q115" i="100" s="1"/>
  <c r="AF115" i="100" s="1"/>
  <c r="BT61" i="99"/>
  <c r="AT61" i="99" s="1"/>
  <c r="BR93" i="100"/>
  <c r="AR93" i="100" s="1"/>
  <c r="Q93" i="100" s="1"/>
  <c r="AU86" i="86"/>
  <c r="AY86" i="86"/>
  <c r="BL86" i="86"/>
  <c r="BT52" i="99"/>
  <c r="AT52" i="99" s="1"/>
  <c r="AU26" i="86"/>
  <c r="AY26" i="86"/>
  <c r="BL26" i="86"/>
  <c r="BR144" i="100"/>
  <c r="AR144" i="100" s="1"/>
  <c r="Q144" i="100" s="1"/>
  <c r="BT48" i="99"/>
  <c r="AT48" i="99" s="1"/>
  <c r="BM33" i="86"/>
  <c r="BF33" i="86"/>
  <c r="BL19" i="100"/>
  <c r="BN81" i="99"/>
  <c r="BI24" i="86"/>
  <c r="BO142" i="100"/>
  <c r="AO142" i="100" s="1"/>
  <c r="N142" i="100" s="1"/>
  <c r="BQ106" i="99"/>
  <c r="AQ106" i="99" s="1"/>
  <c r="BJ9" i="100"/>
  <c r="BL24" i="99"/>
  <c r="BC9" i="86"/>
  <c r="BM12" i="100"/>
  <c r="AM12" i="100" s="1"/>
  <c r="L12" i="100" s="1"/>
  <c r="BG12" i="86"/>
  <c r="BO150" i="99"/>
  <c r="AO150" i="99" s="1"/>
  <c r="BI81" i="100"/>
  <c r="AW76" i="86"/>
  <c r="BB76" i="86"/>
  <c r="AS76" i="86"/>
  <c r="BK29" i="99"/>
  <c r="AW88" i="86"/>
  <c r="BI96" i="100"/>
  <c r="AI96" i="100" s="1"/>
  <c r="H96" i="100" s="1"/>
  <c r="AD96" i="100" s="1"/>
  <c r="BK114" i="99"/>
  <c r="AK114" i="99" s="1"/>
  <c r="AS88" i="86"/>
  <c r="BB88" i="86"/>
  <c r="AS91" i="86"/>
  <c r="BI95" i="100"/>
  <c r="AI95" i="100" s="1"/>
  <c r="H95" i="100" s="1"/>
  <c r="AW91" i="86"/>
  <c r="BK33" i="99"/>
  <c r="AK33" i="99" s="1"/>
  <c r="AS59" i="86"/>
  <c r="BI60" i="100"/>
  <c r="AI60" i="100" s="1"/>
  <c r="H60" i="100" s="1"/>
  <c r="BK85" i="99"/>
  <c r="AK85" i="99" s="1"/>
  <c r="BB59" i="86"/>
  <c r="AW59" i="86"/>
  <c r="AW52" i="86"/>
  <c r="AS52" i="86"/>
  <c r="BI55" i="100"/>
  <c r="AI55" i="100" s="1"/>
  <c r="H55" i="100" s="1"/>
  <c r="BB52" i="86"/>
  <c r="BK84" i="99"/>
  <c r="AK84" i="99" s="1"/>
  <c r="BI134" i="100"/>
  <c r="AI134" i="100" s="1"/>
  <c r="H134" i="100" s="1"/>
  <c r="AW148" i="86"/>
  <c r="BB148" i="86"/>
  <c r="AS148" i="86"/>
  <c r="BK121" i="99"/>
  <c r="AK121" i="99" s="1"/>
  <c r="BB110" i="86"/>
  <c r="BK105" i="99"/>
  <c r="AK105" i="99" s="1"/>
  <c r="AS110" i="86"/>
  <c r="BI113" i="100"/>
  <c r="AI113" i="100" s="1"/>
  <c r="H113" i="100" s="1"/>
  <c r="BI62" i="100"/>
  <c r="AI62" i="100" s="1"/>
  <c r="H62" i="100" s="1"/>
  <c r="AD62" i="100" s="1"/>
  <c r="BK149" i="99"/>
  <c r="AK149" i="99" s="1"/>
  <c r="AS60" i="86"/>
  <c r="AW60" i="86"/>
  <c r="AZ44" i="86"/>
  <c r="AW44" i="86"/>
  <c r="BB44" i="86"/>
  <c r="BI41" i="100"/>
  <c r="AS44" i="86"/>
  <c r="BK134" i="99"/>
  <c r="BB3" i="86"/>
  <c r="BK157" i="99"/>
  <c r="AW3" i="86"/>
  <c r="AS3" i="86"/>
  <c r="BI3" i="100"/>
  <c r="AZ3" i="86"/>
  <c r="BM3" i="86"/>
  <c r="BA3" i="86"/>
  <c r="BK3" i="86"/>
  <c r="BF55" i="86"/>
  <c r="BL58" i="100"/>
  <c r="AL58" i="100" s="1"/>
  <c r="K58" i="100" s="1"/>
  <c r="BN170" i="99"/>
  <c r="AN170" i="99" s="1"/>
  <c r="BR72" i="100"/>
  <c r="AU70" i="86"/>
  <c r="AY70" i="86"/>
  <c r="BT11" i="99"/>
  <c r="BR143" i="100"/>
  <c r="BT9" i="99"/>
  <c r="BL25" i="86"/>
  <c r="AU25" i="86"/>
  <c r="AY25" i="86"/>
  <c r="BQ144" i="100"/>
  <c r="BK26" i="86"/>
  <c r="BS48" i="99"/>
  <c r="BK73" i="100"/>
  <c r="BE71" i="86"/>
  <c r="BM47" i="99"/>
  <c r="BE80" i="86"/>
  <c r="BK84" i="100"/>
  <c r="AK84" i="100" s="1"/>
  <c r="J84" i="100" s="1"/>
  <c r="BM36" i="99"/>
  <c r="AM36" i="99" s="1"/>
  <c r="BE9" i="86"/>
  <c r="BM24" i="99"/>
  <c r="BK9" i="100"/>
  <c r="BF47" i="86"/>
  <c r="BL49" i="100"/>
  <c r="AL49" i="100" s="1"/>
  <c r="K49" i="100" s="1"/>
  <c r="BN46" i="99"/>
  <c r="AN46" i="99" s="1"/>
  <c r="AW38" i="86"/>
  <c r="BC38" i="86"/>
  <c r="BJ26" i="100"/>
  <c r="BL3" i="99"/>
  <c r="BG52" i="100"/>
  <c r="AG52" i="100" s="1"/>
  <c r="F52" i="100" s="1"/>
  <c r="AZ50" i="86"/>
  <c r="AR50" i="86"/>
  <c r="AV50" i="86"/>
  <c r="BI17" i="99"/>
  <c r="AI17" i="99" s="1"/>
  <c r="AS27" i="86"/>
  <c r="BB27" i="86"/>
  <c r="AW27" i="86"/>
  <c r="BI145" i="100"/>
  <c r="BK135" i="99"/>
  <c r="BM27" i="86"/>
  <c r="BK27" i="86"/>
  <c r="BA27" i="86"/>
  <c r="AZ27" i="86"/>
  <c r="BH27" i="86"/>
  <c r="BI27" i="86"/>
  <c r="BL27" i="86"/>
  <c r="AS69" i="86"/>
  <c r="BD69" i="86"/>
  <c r="BO47" i="100"/>
  <c r="BI45" i="86"/>
  <c r="BQ13" i="99"/>
  <c r="BP36" i="100"/>
  <c r="BJ37" i="86"/>
  <c r="BR26" i="99"/>
  <c r="BM23" i="86"/>
  <c r="BS141" i="100"/>
  <c r="AS141" i="100" s="1"/>
  <c r="R141" i="100" s="1"/>
  <c r="BU109" i="99"/>
  <c r="AU109" i="99" s="1"/>
  <c r="BJ14" i="100"/>
  <c r="AJ14" i="100" s="1"/>
  <c r="I14" i="100" s="1"/>
  <c r="AD14" i="100" s="1"/>
  <c r="BL63" i="99"/>
  <c r="BC14" i="86"/>
  <c r="BS82" i="100"/>
  <c r="AS82" i="100" s="1"/>
  <c r="R82" i="100" s="1"/>
  <c r="AF82" i="100" s="1"/>
  <c r="BU86" i="99"/>
  <c r="AU86" i="99" s="1"/>
  <c r="BM77" i="86"/>
  <c r="BS93" i="100"/>
  <c r="AS93" i="100" s="1"/>
  <c r="R93" i="100" s="1"/>
  <c r="BM86" i="86"/>
  <c r="BU52" i="99"/>
  <c r="AU52" i="99" s="1"/>
  <c r="BS111" i="100"/>
  <c r="AS111" i="100" s="1"/>
  <c r="R111" i="100" s="1"/>
  <c r="BU53" i="99"/>
  <c r="AU53" i="99" s="1"/>
  <c r="BM108" i="86"/>
  <c r="BS50" i="100"/>
  <c r="AS50" i="100" s="1"/>
  <c r="R50" i="100" s="1"/>
  <c r="BM48" i="86"/>
  <c r="BU83" i="99"/>
  <c r="AU83" i="99" s="1"/>
  <c r="AY48" i="86"/>
  <c r="AU48" i="86"/>
  <c r="BM34" i="86"/>
  <c r="BS20" i="100"/>
  <c r="BU12" i="99"/>
  <c r="BS115" i="100"/>
  <c r="AS115" i="100" s="1"/>
  <c r="R115" i="100" s="1"/>
  <c r="BM117" i="86"/>
  <c r="BU61" i="99"/>
  <c r="AU61" i="99" s="1"/>
  <c r="BS72" i="100"/>
  <c r="BM70" i="86"/>
  <c r="BU70" i="86" s="1"/>
  <c r="BU11" i="99"/>
  <c r="BM8" i="86"/>
  <c r="BS8" i="100"/>
  <c r="AS8" i="100" s="1"/>
  <c r="R8" i="100" s="1"/>
  <c r="BU66" i="99"/>
  <c r="AY8" i="86"/>
  <c r="AU8" i="86"/>
  <c r="BM62" i="86"/>
  <c r="BS283" i="100"/>
  <c r="AS283" i="100" s="1"/>
  <c r="R283" i="100" s="1"/>
  <c r="AF283" i="100" s="1"/>
  <c r="BU281" i="99"/>
  <c r="AU281" i="99" s="1"/>
  <c r="R281" i="99" s="1"/>
  <c r="AH281" i="99" s="1"/>
  <c r="AU62" i="86"/>
  <c r="AY62" i="86"/>
  <c r="BN28" i="100"/>
  <c r="AT35" i="86"/>
  <c r="AX35" i="86"/>
  <c r="BP14" i="99"/>
  <c r="BJ36" i="86"/>
  <c r="BP35" i="100"/>
  <c r="BR82" i="99"/>
  <c r="BR86" i="100"/>
  <c r="AR86" i="100" s="1"/>
  <c r="Q86" i="100" s="1"/>
  <c r="AY18" i="86"/>
  <c r="AU18" i="86"/>
  <c r="BL18" i="86"/>
  <c r="BT49" i="99"/>
  <c r="AT49" i="99" s="1"/>
  <c r="BG119" i="100"/>
  <c r="AG119" i="100" s="1"/>
  <c r="F119" i="100" s="1"/>
  <c r="AR114" i="86"/>
  <c r="AZ114" i="86"/>
  <c r="AV114" i="86"/>
  <c r="BI104" i="99"/>
  <c r="AI104" i="99" s="1"/>
  <c r="BD114" i="86"/>
  <c r="BJ114" i="86"/>
  <c r="BH114" i="86"/>
  <c r="BI114" i="86"/>
  <c r="BO96" i="100"/>
  <c r="AO96" i="100" s="1"/>
  <c r="N96" i="100" s="1"/>
  <c r="BI88" i="86"/>
  <c r="BQ114" i="99"/>
  <c r="AQ114" i="99" s="1"/>
  <c r="BO79" i="100"/>
  <c r="AO79" i="100" s="1"/>
  <c r="N79" i="100" s="1"/>
  <c r="BI74" i="86"/>
  <c r="BQ112" i="99"/>
  <c r="AQ112" i="99" s="1"/>
  <c r="BC80" i="86"/>
  <c r="BJ84" i="100"/>
  <c r="AJ84" i="100" s="1"/>
  <c r="I84" i="100" s="1"/>
  <c r="BL36" i="99"/>
  <c r="AL36" i="99" s="1"/>
  <c r="AW72" i="86"/>
  <c r="BB72" i="86"/>
  <c r="AS72" i="86"/>
  <c r="BI74" i="100"/>
  <c r="AI74" i="100" s="1"/>
  <c r="H74" i="100" s="1"/>
  <c r="AD74" i="100" s="1"/>
  <c r="BK174" i="99"/>
  <c r="AK174" i="99" s="1"/>
  <c r="BK72" i="86"/>
  <c r="BA72" i="86"/>
  <c r="BH72" i="86"/>
  <c r="BM72" i="86"/>
  <c r="BI72" i="86"/>
  <c r="AZ72" i="86"/>
  <c r="BD46" i="86"/>
  <c r="BI19" i="86"/>
  <c r="BO87" i="100"/>
  <c r="AO87" i="100" s="1"/>
  <c r="N87" i="100" s="1"/>
  <c r="BQ80" i="99"/>
  <c r="AQ80" i="99" s="1"/>
  <c r="BG86" i="100"/>
  <c r="AR18" i="86"/>
  <c r="AV18" i="86"/>
  <c r="AZ18" i="86"/>
  <c r="BI49" i="99"/>
  <c r="BM15" i="86"/>
  <c r="BS15" i="100"/>
  <c r="AS15" i="100" s="1"/>
  <c r="R15" i="100" s="1"/>
  <c r="BU62" i="99"/>
  <c r="BA98" i="86"/>
  <c r="BH103" i="100"/>
  <c r="AH103" i="100" s="1"/>
  <c r="G103" i="100" s="1"/>
  <c r="BJ117" i="99"/>
  <c r="AJ117" i="99" s="1"/>
  <c r="AG124" i="86"/>
  <c r="BJ317" i="100" s="1"/>
  <c r="AJ317" i="100" s="1"/>
  <c r="I317" i="100" s="1"/>
  <c r="BN95" i="100"/>
  <c r="AN95" i="100" s="1"/>
  <c r="M95" i="100" s="1"/>
  <c r="AX91" i="86"/>
  <c r="AT91" i="86"/>
  <c r="BH91" i="86"/>
  <c r="BP33" i="99"/>
  <c r="AP33" i="99" s="1"/>
  <c r="BE96" i="86"/>
  <c r="BK102" i="100"/>
  <c r="AK102" i="100" s="1"/>
  <c r="J102" i="100" s="1"/>
  <c r="BM115" i="99"/>
  <c r="BO121" i="100"/>
  <c r="BQ19" i="99"/>
  <c r="BI122" i="86"/>
  <c r="BM19" i="100"/>
  <c r="BG33" i="86"/>
  <c r="BO81" i="99"/>
  <c r="BI119" i="86"/>
  <c r="BO116" i="100"/>
  <c r="AO116" i="100" s="1"/>
  <c r="N116" i="100" s="1"/>
  <c r="BQ156" i="99"/>
  <c r="AQ156" i="99" s="1"/>
  <c r="BG89" i="86"/>
  <c r="BO87" i="99"/>
  <c r="AO87" i="99" s="1"/>
  <c r="BM97" i="100"/>
  <c r="AM97" i="100" s="1"/>
  <c r="L97" i="100" s="1"/>
  <c r="AT4" i="86"/>
  <c r="BH4" i="86"/>
  <c r="AX4" i="86"/>
  <c r="BN4" i="100"/>
  <c r="BP158" i="99"/>
  <c r="BJ9" i="99"/>
  <c r="AJ9" i="99" s="1"/>
  <c r="BA25" i="86"/>
  <c r="BH143" i="100"/>
  <c r="AH143" i="100" s="1"/>
  <c r="G143" i="100" s="1"/>
  <c r="BL45" i="100"/>
  <c r="BN20" i="99"/>
  <c r="BF129" i="86"/>
  <c r="BG134" i="100"/>
  <c r="AG134" i="100" s="1"/>
  <c r="F134" i="100" s="1"/>
  <c r="AZ148" i="86"/>
  <c r="AV148" i="86"/>
  <c r="AR148" i="86"/>
  <c r="BI121" i="99"/>
  <c r="AI121" i="99" s="1"/>
  <c r="BS127" i="100"/>
  <c r="AS127" i="100" s="1"/>
  <c r="R127" i="100" s="1"/>
  <c r="BU180" i="99"/>
  <c r="AU180" i="99" s="1"/>
  <c r="BM141" i="86"/>
  <c r="BK112" i="86"/>
  <c r="BQ114" i="100"/>
  <c r="AQ114" i="100" s="1"/>
  <c r="P114" i="100" s="1"/>
  <c r="AE114" i="100" s="1"/>
  <c r="BS57" i="99"/>
  <c r="AS57" i="99" s="1"/>
  <c r="AX112" i="86"/>
  <c r="BF112" i="86"/>
  <c r="AT112" i="86"/>
  <c r="BM112" i="86"/>
  <c r="BL112" i="86"/>
  <c r="BU112" i="86" s="1"/>
  <c r="BE112" i="86"/>
  <c r="BA112" i="86"/>
  <c r="AZ112" i="86"/>
  <c r="BJ112" i="86"/>
  <c r="BI112" i="86"/>
  <c r="BH112" i="86"/>
  <c r="BB112" i="86"/>
  <c r="BI119" i="100"/>
  <c r="AI119" i="100" s="1"/>
  <c r="H119" i="100" s="1"/>
  <c r="BB114" i="86"/>
  <c r="AW114" i="86"/>
  <c r="BK104" i="99"/>
  <c r="AK104" i="99" s="1"/>
  <c r="AS114" i="86"/>
  <c r="BJ100" i="100"/>
  <c r="AJ100" i="100" s="1"/>
  <c r="I100" i="100" s="1"/>
  <c r="BC94" i="86"/>
  <c r="BL65" i="99"/>
  <c r="AL65" i="99" s="1"/>
  <c r="BD72" i="86"/>
  <c r="BN146" i="100"/>
  <c r="AT28" i="86"/>
  <c r="AX28" i="86"/>
  <c r="BH28" i="86"/>
  <c r="BP5" i="99"/>
  <c r="BN56" i="100"/>
  <c r="AN56" i="100" s="1"/>
  <c r="M56" i="100" s="1"/>
  <c r="AE56" i="100" s="1"/>
  <c r="BH53" i="86"/>
  <c r="AT53" i="86"/>
  <c r="BP169" i="99"/>
  <c r="AP169" i="99" s="1"/>
  <c r="BE23" i="86"/>
  <c r="BK141" i="100"/>
  <c r="AK141" i="100" s="1"/>
  <c r="J141" i="100" s="1"/>
  <c r="BM109" i="99"/>
  <c r="AM109" i="99" s="1"/>
  <c r="BE17" i="86"/>
  <c r="BM50" i="99"/>
  <c r="BK85" i="100"/>
  <c r="BE129" i="86"/>
  <c r="BM20" i="99"/>
  <c r="BK45" i="100"/>
  <c r="BE109" i="86"/>
  <c r="BK112" i="100"/>
  <c r="BM10" i="99"/>
  <c r="BE64" i="86"/>
  <c r="BK63" i="100"/>
  <c r="AK63" i="100" s="1"/>
  <c r="J63" i="100" s="1"/>
  <c r="BM77" i="99"/>
  <c r="AM77" i="99" s="1"/>
  <c r="BK144" i="100"/>
  <c r="BM48" i="99"/>
  <c r="BE26" i="86"/>
  <c r="BN160" i="100"/>
  <c r="AN160" i="100" s="1"/>
  <c r="M160" i="100" s="1"/>
  <c r="AE160" i="100" s="1"/>
  <c r="AT121" i="86"/>
  <c r="AX121" i="86"/>
  <c r="BH121" i="86"/>
  <c r="BP222" i="99"/>
  <c r="AP222" i="99" s="1"/>
  <c r="M222" i="99" s="1"/>
  <c r="BN81" i="100"/>
  <c r="BH76" i="86"/>
  <c r="AX76" i="86"/>
  <c r="AT76" i="86"/>
  <c r="BP29" i="99"/>
  <c r="AX8" i="86"/>
  <c r="BH8" i="86"/>
  <c r="BN8" i="100"/>
  <c r="BP66" i="99"/>
  <c r="AT8" i="86"/>
  <c r="BI118" i="86"/>
  <c r="BO316" i="100"/>
  <c r="AO316" i="100" s="1"/>
  <c r="N316" i="100" s="1"/>
  <c r="BQ318" i="99"/>
  <c r="AQ318" i="99" s="1"/>
  <c r="N318" i="99" s="1"/>
  <c r="BO82" i="100"/>
  <c r="AO82" i="100" s="1"/>
  <c r="N82" i="100" s="1"/>
  <c r="BQ86" i="99"/>
  <c r="AQ86" i="99" s="1"/>
  <c r="BI77" i="86"/>
  <c r="BO86" i="100"/>
  <c r="BI18" i="86"/>
  <c r="BQ49" i="99"/>
  <c r="BM53" i="100"/>
  <c r="BO7" i="99"/>
  <c r="BG131" i="86"/>
  <c r="BN7" i="99"/>
  <c r="BL53" i="100"/>
  <c r="BF131" i="86"/>
  <c r="BH42" i="100"/>
  <c r="AH42" i="100" s="1"/>
  <c r="G42" i="100" s="1"/>
  <c r="AC42" i="100" s="1"/>
  <c r="BJ148" i="99"/>
  <c r="AJ148" i="99" s="1"/>
  <c r="BG112" i="100"/>
  <c r="AG112" i="100" s="1"/>
  <c r="F112" i="100" s="1"/>
  <c r="AV109" i="86"/>
  <c r="AR109" i="86"/>
  <c r="AZ109" i="86"/>
  <c r="BI10" i="99"/>
  <c r="BK80" i="86"/>
  <c r="BQ84" i="100"/>
  <c r="AQ84" i="100" s="1"/>
  <c r="P84" i="100" s="1"/>
  <c r="BS36" i="99"/>
  <c r="AS36" i="99" s="1"/>
  <c r="BI60" i="86"/>
  <c r="BO62" i="100"/>
  <c r="AO62" i="100" s="1"/>
  <c r="N62" i="100" s="1"/>
  <c r="BQ149" i="99"/>
  <c r="AQ149" i="99" s="1"/>
  <c r="BE34" i="86"/>
  <c r="BK20" i="100"/>
  <c r="BM12" i="99"/>
  <c r="BH31" i="86"/>
  <c r="BN18" i="100"/>
  <c r="AX31" i="86"/>
  <c r="BP25" i="99"/>
  <c r="AT31" i="86"/>
  <c r="AV15" i="86"/>
  <c r="AR15" i="86"/>
  <c r="AZ15" i="86"/>
  <c r="BG15" i="100"/>
  <c r="BI62" i="99"/>
  <c r="BK15" i="86"/>
  <c r="BA128" i="86"/>
  <c r="BJ147" i="99"/>
  <c r="AJ147" i="99" s="1"/>
  <c r="BH44" i="100"/>
  <c r="AH44" i="100" s="1"/>
  <c r="G44" i="100" s="1"/>
  <c r="BH94" i="100"/>
  <c r="AH94" i="100" s="1"/>
  <c r="G94" i="100" s="1"/>
  <c r="BA87" i="86"/>
  <c r="BJ113" i="99"/>
  <c r="AJ113" i="99" s="1"/>
  <c r="BH72" i="100"/>
  <c r="AH72" i="100" s="1"/>
  <c r="G72" i="100" s="1"/>
  <c r="BJ11" i="99"/>
  <c r="AJ11" i="99" s="1"/>
  <c r="BA70" i="86"/>
  <c r="BA22" i="86"/>
  <c r="BH140" i="100"/>
  <c r="AH140" i="100" s="1"/>
  <c r="G140" i="100" s="1"/>
  <c r="BJ6" i="99"/>
  <c r="AJ6" i="99" s="1"/>
  <c r="BM135" i="100"/>
  <c r="BO88" i="99"/>
  <c r="BG149" i="86"/>
  <c r="BG102" i="86"/>
  <c r="BM108" i="100"/>
  <c r="BO177" i="99"/>
  <c r="BM93" i="100"/>
  <c r="AM93" i="100" s="1"/>
  <c r="L93" i="100" s="1"/>
  <c r="BG86" i="86"/>
  <c r="BO52" i="99"/>
  <c r="AO52" i="99" s="1"/>
  <c r="BM56" i="100"/>
  <c r="AM56" i="100" s="1"/>
  <c r="L56" i="100" s="1"/>
  <c r="BG53" i="86"/>
  <c r="BO169" i="99"/>
  <c r="AO169" i="99" s="1"/>
  <c r="BM2" i="100"/>
  <c r="BO71" i="99"/>
  <c r="AR97" i="86"/>
  <c r="AV97" i="86"/>
  <c r="AZ97" i="86"/>
  <c r="BG21" i="100"/>
  <c r="AG21" i="100" s="1"/>
  <c r="F21" i="100" s="1"/>
  <c r="BI116" i="99"/>
  <c r="AI116" i="99" s="1"/>
  <c r="AR62" i="86"/>
  <c r="BG283" i="100"/>
  <c r="AG283" i="100" s="1"/>
  <c r="F283" i="100" s="1"/>
  <c r="AZ62" i="86"/>
  <c r="AV62" i="86"/>
  <c r="BI281" i="99"/>
  <c r="AI281" i="99" s="1"/>
  <c r="F281" i="99" s="1"/>
  <c r="BC62" i="86"/>
  <c r="BL62" i="86"/>
  <c r="BB62" i="86"/>
  <c r="BK62" i="86"/>
  <c r="BF62" i="86"/>
  <c r="BD62" i="86"/>
  <c r="BH62" i="86"/>
  <c r="BG62" i="86"/>
  <c r="BJ62" i="86"/>
  <c r="BE62" i="86"/>
  <c r="BI62" i="86"/>
  <c r="BG143" i="100"/>
  <c r="AR25" i="86"/>
  <c r="AV25" i="86"/>
  <c r="AZ25" i="86"/>
  <c r="BI9" i="99"/>
  <c r="AI9" i="99" s="1"/>
  <c r="BN21" i="99"/>
  <c r="BL43" i="100"/>
  <c r="BF127" i="86"/>
  <c r="BF99" i="86"/>
  <c r="BL104" i="100"/>
  <c r="AL104" i="100" s="1"/>
  <c r="K104" i="100" s="1"/>
  <c r="BN118" i="99"/>
  <c r="AN118" i="99" s="1"/>
  <c r="BJ78" i="86"/>
  <c r="BF78" i="86"/>
  <c r="BL83" i="100"/>
  <c r="AL83" i="100" s="1"/>
  <c r="K83" i="100" s="1"/>
  <c r="BN8" i="99"/>
  <c r="AN8" i="99" s="1"/>
  <c r="BF50" i="86"/>
  <c r="BL52" i="100"/>
  <c r="BN17" i="99"/>
  <c r="BF3" i="86"/>
  <c r="BL3" i="100"/>
  <c r="BN157" i="99"/>
  <c r="BH131" i="86"/>
  <c r="BN53" i="100"/>
  <c r="BP7" i="99"/>
  <c r="AX131" i="86"/>
  <c r="AT131" i="86"/>
  <c r="AR129" i="86"/>
  <c r="AZ129" i="86"/>
  <c r="AV129" i="86"/>
  <c r="BG45" i="100"/>
  <c r="BI20" i="99"/>
  <c r="AI20" i="99" s="1"/>
  <c r="BJ99" i="86"/>
  <c r="BR118" i="99"/>
  <c r="AR118" i="99" s="1"/>
  <c r="BP104" i="100"/>
  <c r="AP104" i="100" s="1"/>
  <c r="O104" i="100" s="1"/>
  <c r="BO136" i="100"/>
  <c r="AO136" i="100" s="1"/>
  <c r="N136" i="100" s="1"/>
  <c r="BI150" i="86"/>
  <c r="BQ107" i="99"/>
  <c r="AQ107" i="99" s="1"/>
  <c r="BH122" i="86"/>
  <c r="AX122" i="86"/>
  <c r="AT122" i="86"/>
  <c r="BN121" i="100"/>
  <c r="BP19" i="99"/>
  <c r="BI318" i="100"/>
  <c r="AI318" i="100" s="1"/>
  <c r="H318" i="100" s="1"/>
  <c r="BK320" i="99"/>
  <c r="AK320" i="99" s="1"/>
  <c r="H320" i="99" s="1"/>
  <c r="BI93" i="100"/>
  <c r="AI93" i="100" s="1"/>
  <c r="H93" i="100" s="1"/>
  <c r="AW86" i="86"/>
  <c r="BB86" i="86"/>
  <c r="AS86" i="86"/>
  <c r="BK52" i="99"/>
  <c r="AK52" i="99" s="1"/>
  <c r="BH131" i="100"/>
  <c r="AH131" i="100" s="1"/>
  <c r="G131" i="100" s="1"/>
  <c r="BA145" i="86"/>
  <c r="BJ183" i="99"/>
  <c r="AJ183" i="99" s="1"/>
  <c r="BM136" i="100"/>
  <c r="AM136" i="100" s="1"/>
  <c r="L136" i="100" s="1"/>
  <c r="BG150" i="86"/>
  <c r="BO107" i="99"/>
  <c r="AO107" i="99" s="1"/>
  <c r="BL116" i="100"/>
  <c r="AL116" i="100" s="1"/>
  <c r="K116" i="100" s="1"/>
  <c r="BN156" i="99"/>
  <c r="BA111" i="86"/>
  <c r="BJ67" i="99"/>
  <c r="AJ67" i="99" s="1"/>
  <c r="BH110" i="100"/>
  <c r="AH110" i="100" s="1"/>
  <c r="G110" i="100" s="1"/>
  <c r="BK130" i="100"/>
  <c r="AK130" i="100" s="1"/>
  <c r="J130" i="100" s="1"/>
  <c r="BE144" i="86"/>
  <c r="BM182" i="99"/>
  <c r="AM182" i="99" s="1"/>
  <c r="BH148" i="86"/>
  <c r="BN134" i="100"/>
  <c r="AN134" i="100" s="1"/>
  <c r="M134" i="100" s="1"/>
  <c r="AT148" i="86"/>
  <c r="AX148" i="86"/>
  <c r="BP121" i="99"/>
  <c r="AP121" i="99" s="1"/>
  <c r="BO122" i="100"/>
  <c r="BQ28" i="99"/>
  <c r="BI123" i="86"/>
  <c r="BI138" i="86"/>
  <c r="BO124" i="100"/>
  <c r="AO124" i="100" s="1"/>
  <c r="N124" i="100" s="1"/>
  <c r="BQ16" i="99"/>
  <c r="AQ16" i="99" s="1"/>
  <c r="BL111" i="100"/>
  <c r="AL111" i="100" s="1"/>
  <c r="K111" i="100" s="1"/>
  <c r="BN53" i="99"/>
  <c r="AN53" i="99" s="1"/>
  <c r="BF108" i="86"/>
  <c r="BD123" i="86"/>
  <c r="BE123" i="86"/>
  <c r="BK122" i="100"/>
  <c r="BM28" i="99"/>
  <c r="BG53" i="100"/>
  <c r="AG53" i="100" s="1"/>
  <c r="F53" i="100" s="1"/>
  <c r="AR131" i="86"/>
  <c r="AV131" i="86"/>
  <c r="AZ131" i="86"/>
  <c r="BI7" i="99"/>
  <c r="BD81" i="86"/>
  <c r="BN79" i="100"/>
  <c r="AN79" i="100" s="1"/>
  <c r="M79" i="100" s="1"/>
  <c r="AX74" i="86"/>
  <c r="BH74" i="86"/>
  <c r="AT74" i="86"/>
  <c r="BP112" i="99"/>
  <c r="AP112" i="99" s="1"/>
  <c r="BO146" i="100"/>
  <c r="AO146" i="100" s="1"/>
  <c r="N146" i="100" s="1"/>
  <c r="BI28" i="86"/>
  <c r="BQ5" i="99"/>
  <c r="AQ5" i="99" s="1"/>
  <c r="BD56" i="86"/>
  <c r="BM14" i="100"/>
  <c r="AM14" i="100" s="1"/>
  <c r="L14" i="100" s="1"/>
  <c r="BG14" i="86"/>
  <c r="BO63" i="99"/>
  <c r="BS10" i="100"/>
  <c r="AS10" i="100" s="1"/>
  <c r="R10" i="100" s="1"/>
  <c r="BU38" i="99"/>
  <c r="AU38" i="99" s="1"/>
  <c r="AV17" i="86"/>
  <c r="AR17" i="86"/>
  <c r="BG85" i="100"/>
  <c r="BI50" i="99"/>
  <c r="AZ17" i="86"/>
  <c r="BF100" i="86"/>
  <c r="BL106" i="100"/>
  <c r="AL106" i="100" s="1"/>
  <c r="K106" i="100" s="1"/>
  <c r="BN155" i="99"/>
  <c r="AN155" i="99" s="1"/>
  <c r="BF86" i="86"/>
  <c r="BL93" i="100"/>
  <c r="AL93" i="100" s="1"/>
  <c r="K93" i="100" s="1"/>
  <c r="BN52" i="99"/>
  <c r="AN52" i="99" s="1"/>
  <c r="BL10" i="100"/>
  <c r="AL10" i="100" s="1"/>
  <c r="K10" i="100" s="1"/>
  <c r="BN38" i="99"/>
  <c r="AN38" i="99" s="1"/>
  <c r="BG103" i="86"/>
  <c r="BM109" i="100"/>
  <c r="AM109" i="100" s="1"/>
  <c r="L109" i="100" s="1"/>
  <c r="BO51" i="99"/>
  <c r="AO51" i="99" s="1"/>
  <c r="BN57" i="100"/>
  <c r="AN57" i="100" s="1"/>
  <c r="M57" i="100" s="1"/>
  <c r="AE57" i="100" s="1"/>
  <c r="AT54" i="86"/>
  <c r="BH54" i="86"/>
  <c r="BP23" i="99"/>
  <c r="AP23" i="99" s="1"/>
  <c r="BD39" i="86"/>
  <c r="BI7" i="86"/>
  <c r="BO7" i="100"/>
  <c r="BQ79" i="99"/>
  <c r="BD66" i="86"/>
  <c r="BI117" i="86"/>
  <c r="BD63" i="86"/>
  <c r="BD137" i="86"/>
  <c r="BC147" i="86"/>
  <c r="BD147" i="86"/>
  <c r="BD106" i="86"/>
  <c r="BD87" i="86"/>
  <c r="BD64" i="86"/>
  <c r="BD32" i="86"/>
  <c r="AU23" i="86"/>
  <c r="BL23" i="86"/>
  <c r="BT109" i="99"/>
  <c r="AT109" i="99" s="1"/>
  <c r="AY23" i="86"/>
  <c r="BR141" i="100"/>
  <c r="AR141" i="100" s="1"/>
  <c r="Q141" i="100" s="1"/>
  <c r="AF141" i="100" s="1"/>
  <c r="BN93" i="100"/>
  <c r="AN93" i="100" s="1"/>
  <c r="M93" i="100" s="1"/>
  <c r="BH86" i="86"/>
  <c r="AX86" i="86"/>
  <c r="AT86" i="86"/>
  <c r="BP52" i="99"/>
  <c r="AP52" i="99" s="1"/>
  <c r="BN112" i="100"/>
  <c r="BP10" i="99"/>
  <c r="AT109" i="86"/>
  <c r="BH109" i="86"/>
  <c r="AX109" i="86"/>
  <c r="BP63" i="100"/>
  <c r="AP63" i="100" s="1"/>
  <c r="O63" i="100" s="1"/>
  <c r="BJ64" i="86"/>
  <c r="BR77" i="99"/>
  <c r="AR77" i="99" s="1"/>
  <c r="BA61" i="86"/>
  <c r="BH266" i="100"/>
  <c r="AH266" i="100" s="1"/>
  <c r="G266" i="100" s="1"/>
  <c r="BJ265" i="99"/>
  <c r="AJ265" i="99" s="1"/>
  <c r="BJ14" i="99"/>
  <c r="AJ14" i="99" s="1"/>
  <c r="BH28" i="100"/>
  <c r="AH28" i="100" s="1"/>
  <c r="G28" i="100" s="1"/>
  <c r="BK86" i="100"/>
  <c r="BE18" i="86"/>
  <c r="BM49" i="99"/>
  <c r="BQ50" i="99"/>
  <c r="BO85" i="100"/>
  <c r="BI17" i="86"/>
  <c r="BC137" i="86"/>
  <c r="BJ123" i="100"/>
  <c r="BL43" i="99"/>
  <c r="BJ319" i="100"/>
  <c r="AJ319" i="100" s="1"/>
  <c r="I319" i="100" s="1"/>
  <c r="BL321" i="99"/>
  <c r="AL321" i="99" s="1"/>
  <c r="I321" i="99" s="1"/>
  <c r="BC133" i="86"/>
  <c r="BJ97" i="100"/>
  <c r="AJ97" i="100" s="1"/>
  <c r="I97" i="100" s="1"/>
  <c r="BL87" i="99"/>
  <c r="AL87" i="99" s="1"/>
  <c r="BC89" i="86"/>
  <c r="BC20" i="86"/>
  <c r="BL76" i="99"/>
  <c r="BJ88" i="100"/>
  <c r="BJ17" i="100"/>
  <c r="BC32" i="86"/>
  <c r="BL39" i="99"/>
  <c r="BJ116" i="100"/>
  <c r="AJ116" i="100" s="1"/>
  <c r="I116" i="100" s="1"/>
  <c r="BL156" i="99"/>
  <c r="AL156" i="99" s="1"/>
  <c r="BC119" i="86"/>
  <c r="BL182" i="99"/>
  <c r="AL182" i="99" s="1"/>
  <c r="BJ130" i="100"/>
  <c r="AJ130" i="100" s="1"/>
  <c r="I130" i="100" s="1"/>
  <c r="BC144" i="86"/>
  <c r="BF87" i="86"/>
  <c r="BC87" i="86"/>
  <c r="BJ94" i="100"/>
  <c r="AJ94" i="100" s="1"/>
  <c r="I94" i="100" s="1"/>
  <c r="BL113" i="99"/>
  <c r="AL113" i="99" s="1"/>
  <c r="BC73" i="86"/>
  <c r="BJ75" i="100"/>
  <c r="AJ75" i="100" s="1"/>
  <c r="I75" i="100" s="1"/>
  <c r="BL154" i="99"/>
  <c r="AL154" i="99" s="1"/>
  <c r="BC34" i="86"/>
  <c r="BJ20" i="100"/>
  <c r="BL12" i="99"/>
  <c r="BJ87" i="86"/>
  <c r="BP94" i="100"/>
  <c r="AP94" i="100" s="1"/>
  <c r="O94" i="100" s="1"/>
  <c r="AE94" i="100" s="1"/>
  <c r="BR113" i="99"/>
  <c r="AR113" i="99" s="1"/>
  <c r="BP149" i="100"/>
  <c r="BJ104" i="86"/>
  <c r="BR72" i="99"/>
  <c r="AT104" i="86"/>
  <c r="AX104" i="86"/>
  <c r="AX83" i="86"/>
  <c r="BJ83" i="86"/>
  <c r="BP90" i="100"/>
  <c r="AP90" i="100" s="1"/>
  <c r="O90" i="100" s="1"/>
  <c r="BR129" i="99"/>
  <c r="AR129" i="99" s="1"/>
  <c r="AT83" i="86"/>
  <c r="BP19" i="100"/>
  <c r="BJ33" i="86"/>
  <c r="BR81" i="99"/>
  <c r="AX33" i="86"/>
  <c r="AT33" i="86"/>
  <c r="BJ138" i="86"/>
  <c r="BR16" i="99"/>
  <c r="AR16" i="99" s="1"/>
  <c r="BP124" i="100"/>
  <c r="AP124" i="100" s="1"/>
  <c r="O124" i="100" s="1"/>
  <c r="AT133" i="86"/>
  <c r="BP319" i="100"/>
  <c r="AP319" i="100" s="1"/>
  <c r="O319" i="100" s="1"/>
  <c r="BR321" i="99"/>
  <c r="AR321" i="99" s="1"/>
  <c r="O321" i="99" s="1"/>
  <c r="BJ133" i="86"/>
  <c r="BJ103" i="86"/>
  <c r="BP109" i="100"/>
  <c r="AP109" i="100" s="1"/>
  <c r="O109" i="100" s="1"/>
  <c r="BR51" i="99"/>
  <c r="AR51" i="99" s="1"/>
  <c r="BJ60" i="86"/>
  <c r="BR149" i="99"/>
  <c r="AR149" i="99" s="1"/>
  <c r="BP62" i="100"/>
  <c r="AP62" i="100" s="1"/>
  <c r="O62" i="100" s="1"/>
  <c r="BP143" i="100"/>
  <c r="BJ25" i="86"/>
  <c r="BR9" i="99"/>
  <c r="BP14" i="100"/>
  <c r="AP14" i="100" s="1"/>
  <c r="O14" i="100" s="1"/>
  <c r="BJ14" i="86"/>
  <c r="BR63" i="99"/>
  <c r="AR63" i="99" s="1"/>
  <c r="BQ127" i="100"/>
  <c r="AQ127" i="100" s="1"/>
  <c r="P127" i="100" s="1"/>
  <c r="BK141" i="86"/>
  <c r="BS180" i="99"/>
  <c r="AS180" i="99" s="1"/>
  <c r="BQ132" i="100"/>
  <c r="AQ132" i="100" s="1"/>
  <c r="P132" i="100" s="1"/>
  <c r="BS119" i="99"/>
  <c r="AS119" i="99" s="1"/>
  <c r="BK146" i="86"/>
  <c r="BQ2" i="100"/>
  <c r="BS71" i="99"/>
  <c r="BQ88" i="100"/>
  <c r="BS76" i="99"/>
  <c r="BK20" i="86"/>
  <c r="BQ130" i="100"/>
  <c r="AQ130" i="100" s="1"/>
  <c r="P130" i="100" s="1"/>
  <c r="BS182" i="99"/>
  <c r="AS182" i="99" s="1"/>
  <c r="BK144" i="86"/>
  <c r="BT144" i="86" s="1"/>
  <c r="BQ94" i="100"/>
  <c r="AQ94" i="100" s="1"/>
  <c r="P94" i="100" s="1"/>
  <c r="BK87" i="86"/>
  <c r="BS113" i="99"/>
  <c r="AS113" i="99" s="1"/>
  <c r="BQ52" i="100"/>
  <c r="BK50" i="86"/>
  <c r="BS17" i="99"/>
  <c r="BL141" i="86"/>
  <c r="BR127" i="100"/>
  <c r="AR127" i="100" s="1"/>
  <c r="Q127" i="100" s="1"/>
  <c r="AF127" i="100" s="1"/>
  <c r="BT180" i="99"/>
  <c r="AT180" i="99" s="1"/>
  <c r="AU141" i="86"/>
  <c r="AY141" i="86"/>
  <c r="AU97" i="86"/>
  <c r="BL97" i="86"/>
  <c r="BU97" i="86" s="1"/>
  <c r="BR21" i="100"/>
  <c r="AR21" i="100" s="1"/>
  <c r="Q21" i="100" s="1"/>
  <c r="BT116" i="99"/>
  <c r="AT116" i="99" s="1"/>
  <c r="AY97" i="86"/>
  <c r="BR140" i="100"/>
  <c r="BT6" i="99"/>
  <c r="AY22" i="86"/>
  <c r="AU22" i="86"/>
  <c r="BL22" i="86"/>
  <c r="AY19" i="86"/>
  <c r="BL19" i="86"/>
  <c r="BR87" i="100"/>
  <c r="AR87" i="100" s="1"/>
  <c r="Q87" i="100" s="1"/>
  <c r="AF87" i="100" s="1"/>
  <c r="BT80" i="99"/>
  <c r="AU19" i="86"/>
  <c r="AU132" i="86"/>
  <c r="BL132" i="86"/>
  <c r="AY132" i="86"/>
  <c r="BR78" i="100"/>
  <c r="AR78" i="100" s="1"/>
  <c r="Q78" i="100" s="1"/>
  <c r="AF78" i="100" s="1"/>
  <c r="BT45" i="99"/>
  <c r="AT45" i="99" s="1"/>
  <c r="AY107" i="86"/>
  <c r="AU107" i="86"/>
  <c r="BL107" i="86"/>
  <c r="BR105" i="100"/>
  <c r="AR105" i="100" s="1"/>
  <c r="Q105" i="100" s="1"/>
  <c r="BT73" i="99"/>
  <c r="AT73" i="99" s="1"/>
  <c r="AY80" i="86"/>
  <c r="AU80" i="86"/>
  <c r="BL80" i="86"/>
  <c r="BR84" i="100"/>
  <c r="AR84" i="100" s="1"/>
  <c r="Q84" i="100" s="1"/>
  <c r="AF84" i="100" s="1"/>
  <c r="BT36" i="99"/>
  <c r="AT36" i="99" s="1"/>
  <c r="BR36" i="100"/>
  <c r="BL37" i="86"/>
  <c r="AY37" i="86"/>
  <c r="AU37" i="86"/>
  <c r="BT26" i="99"/>
  <c r="BQ25" i="99"/>
  <c r="BO18" i="100"/>
  <c r="BI31" i="86"/>
  <c r="BP31" i="86" s="1"/>
  <c r="BD28" i="86"/>
  <c r="BJ27" i="100"/>
  <c r="BC39" i="86"/>
  <c r="BL136" i="99"/>
  <c r="BJ79" i="99"/>
  <c r="AJ79" i="99" s="1"/>
  <c r="BA7" i="86"/>
  <c r="BH7" i="100"/>
  <c r="AH7" i="100" s="1"/>
  <c r="G7" i="100" s="1"/>
  <c r="AC7" i="100" s="1"/>
  <c r="BI79" i="100"/>
  <c r="AI79" i="100" s="1"/>
  <c r="H79" i="100" s="1"/>
  <c r="AS74" i="86"/>
  <c r="AW74" i="86"/>
  <c r="BK112" i="99"/>
  <c r="AK112" i="99" s="1"/>
  <c r="AS85" i="86"/>
  <c r="BB85" i="86"/>
  <c r="BI92" i="100"/>
  <c r="AI92" i="100" s="1"/>
  <c r="H92" i="100" s="1"/>
  <c r="AD92" i="100" s="1"/>
  <c r="BK145" i="99"/>
  <c r="AK145" i="99" s="1"/>
  <c r="AW85" i="86"/>
  <c r="BA130" i="86"/>
  <c r="AW130" i="86"/>
  <c r="BB130" i="86"/>
  <c r="AS130" i="86"/>
  <c r="BI46" i="100"/>
  <c r="BK137" i="99"/>
  <c r="BI140" i="100"/>
  <c r="BB22" i="86"/>
  <c r="AW22" i="86"/>
  <c r="AS22" i="86"/>
  <c r="BK6" i="99"/>
  <c r="AW82" i="86"/>
  <c r="BB82" i="86"/>
  <c r="AS82" i="86"/>
  <c r="BK78" i="99"/>
  <c r="BI24" i="100"/>
  <c r="AZ82" i="86"/>
  <c r="BA82" i="86"/>
  <c r="BM82" i="86"/>
  <c r="BG82" i="86"/>
  <c r="BO82" i="86" s="1"/>
  <c r="BK82" i="86"/>
  <c r="BB141" i="86"/>
  <c r="BK180" i="99"/>
  <c r="AK180" i="99" s="1"/>
  <c r="BI127" i="100"/>
  <c r="AI127" i="100" s="1"/>
  <c r="H127" i="100" s="1"/>
  <c r="AS141" i="86"/>
  <c r="AW141" i="86"/>
  <c r="AZ141" i="86"/>
  <c r="BI141" i="86"/>
  <c r="BA141" i="86"/>
  <c r="BH141" i="86"/>
  <c r="BB121" i="86"/>
  <c r="AS121" i="86"/>
  <c r="BI160" i="100"/>
  <c r="AI160" i="100" s="1"/>
  <c r="H160" i="100" s="1"/>
  <c r="AW121" i="86"/>
  <c r="BK222" i="99"/>
  <c r="AK222" i="99" s="1"/>
  <c r="H222" i="99" s="1"/>
  <c r="AW65" i="86"/>
  <c r="BB65" i="86"/>
  <c r="BI65" i="100"/>
  <c r="AI65" i="100" s="1"/>
  <c r="H65" i="100" s="1"/>
  <c r="BK153" i="99"/>
  <c r="AK153" i="99" s="1"/>
  <c r="AS65" i="86"/>
  <c r="BG65" i="86"/>
  <c r="AZ65" i="86"/>
  <c r="BJ65" i="86"/>
  <c r="BA65" i="86"/>
  <c r="BH65" i="86"/>
  <c r="BM65" i="86"/>
  <c r="BK65" i="86"/>
  <c r="BL65" i="86"/>
  <c r="BI65" i="86"/>
  <c r="BI38" i="100"/>
  <c r="AW41" i="86"/>
  <c r="BK166" i="99"/>
  <c r="AS41" i="86"/>
  <c r="BB41" i="86"/>
  <c r="AZ41" i="86"/>
  <c r="BA41" i="86"/>
  <c r="BM41" i="86"/>
  <c r="BJ41" i="86"/>
  <c r="BK41" i="86"/>
  <c r="BL41" i="86"/>
  <c r="BI41" i="86"/>
  <c r="BH41" i="86"/>
  <c r="BB4" i="86"/>
  <c r="AW4" i="86"/>
  <c r="BI4" i="100"/>
  <c r="BK158" i="99"/>
  <c r="AS4" i="86"/>
  <c r="BF4" i="86"/>
  <c r="AZ4" i="86"/>
  <c r="BK4" i="86"/>
  <c r="BA4" i="86"/>
  <c r="AS15" i="86"/>
  <c r="BF15" i="86"/>
  <c r="BL15" i="100"/>
  <c r="AL15" i="100" s="1"/>
  <c r="K15" i="100" s="1"/>
  <c r="BN62" i="99"/>
  <c r="AN62" i="99" s="1"/>
  <c r="BS59" i="100"/>
  <c r="BM57" i="86"/>
  <c r="BU31" i="99"/>
  <c r="BI40" i="86"/>
  <c r="BO37" i="100"/>
  <c r="AO37" i="100" s="1"/>
  <c r="N37" i="100" s="1"/>
  <c r="BQ132" i="99"/>
  <c r="AQ132" i="99" s="1"/>
  <c r="BF41" i="86"/>
  <c r="BN166" i="99"/>
  <c r="BL38" i="100"/>
  <c r="BE92" i="86"/>
  <c r="BK98" i="100"/>
  <c r="BM69" i="99"/>
  <c r="BK314" i="100"/>
  <c r="AK314" i="100" s="1"/>
  <c r="J314" i="100" s="1"/>
  <c r="BM317" i="99"/>
  <c r="AM317" i="99" s="1"/>
  <c r="J317" i="99" s="1"/>
  <c r="BE116" i="86"/>
  <c r="BE7" i="86"/>
  <c r="BK7" i="100"/>
  <c r="BM79" i="99"/>
  <c r="BA69" i="86"/>
  <c r="BJ111" i="99"/>
  <c r="AJ111" i="99" s="1"/>
  <c r="BH22" i="100"/>
  <c r="AH22" i="100" s="1"/>
  <c r="G22" i="100" s="1"/>
  <c r="AT23" i="86"/>
  <c r="BN141" i="100"/>
  <c r="AN141" i="100" s="1"/>
  <c r="M141" i="100" s="1"/>
  <c r="BP109" i="99"/>
  <c r="AP109" i="99" s="1"/>
  <c r="BH23" i="86"/>
  <c r="BL33" i="86"/>
  <c r="AU33" i="86"/>
  <c r="BR19" i="100"/>
  <c r="AR19" i="100" s="1"/>
  <c r="Q19" i="100" s="1"/>
  <c r="AY33" i="86"/>
  <c r="BT81" i="99"/>
  <c r="AT81" i="99" s="1"/>
  <c r="BK143" i="100"/>
  <c r="BM9" i="99"/>
  <c r="BE25" i="86"/>
  <c r="BK64" i="86"/>
  <c r="AS64" i="86"/>
  <c r="BB64" i="86"/>
  <c r="AW64" i="86"/>
  <c r="BI63" i="100"/>
  <c r="AI63" i="100" s="1"/>
  <c r="H63" i="100" s="1"/>
  <c r="AD63" i="100" s="1"/>
  <c r="BK77" i="99"/>
  <c r="AK77" i="99" s="1"/>
  <c r="AZ64" i="86"/>
  <c r="BA64" i="86"/>
  <c r="BR49" i="100"/>
  <c r="AR49" i="100" s="1"/>
  <c r="Q49" i="100" s="1"/>
  <c r="BT46" i="99"/>
  <c r="AT46" i="99" s="1"/>
  <c r="BL47" i="86"/>
  <c r="AY47" i="86"/>
  <c r="AU47" i="86"/>
  <c r="BJ143" i="100"/>
  <c r="BL9" i="99"/>
  <c r="BC25" i="86"/>
  <c r="BF37" i="86"/>
  <c r="BL36" i="100"/>
  <c r="BN26" i="99"/>
  <c r="BJ24" i="99"/>
  <c r="AJ24" i="99" s="1"/>
  <c r="BA9" i="86"/>
  <c r="BH9" i="100"/>
  <c r="AH9" i="100" s="1"/>
  <c r="G9" i="100" s="1"/>
  <c r="BM118" i="86"/>
  <c r="BS316" i="100"/>
  <c r="AS316" i="100" s="1"/>
  <c r="R316" i="100" s="1"/>
  <c r="BU318" i="99"/>
  <c r="AU318" i="99" s="1"/>
  <c r="R318" i="99" s="1"/>
  <c r="BS119" i="100"/>
  <c r="AS119" i="100" s="1"/>
  <c r="R119" i="100" s="1"/>
  <c r="BU104" i="99"/>
  <c r="AU104" i="99" s="1"/>
  <c r="BM114" i="86"/>
  <c r="BS134" i="100"/>
  <c r="AS134" i="100" s="1"/>
  <c r="R134" i="100" s="1"/>
  <c r="BM148" i="86"/>
  <c r="BU121" i="99"/>
  <c r="AU121" i="99" s="1"/>
  <c r="BM98" i="86"/>
  <c r="BS103" i="100"/>
  <c r="AS103" i="100" s="1"/>
  <c r="R103" i="100" s="1"/>
  <c r="BU117" i="99"/>
  <c r="AU117" i="99" s="1"/>
  <c r="BS63" i="100"/>
  <c r="AS63" i="100" s="1"/>
  <c r="R63" i="100" s="1"/>
  <c r="BU77" i="99"/>
  <c r="AU77" i="99" s="1"/>
  <c r="BM64" i="86"/>
  <c r="BS109" i="100"/>
  <c r="AS109" i="100" s="1"/>
  <c r="R109" i="100" s="1"/>
  <c r="BM103" i="86"/>
  <c r="BU51" i="99"/>
  <c r="AU51" i="99" s="1"/>
  <c r="BM69" i="86"/>
  <c r="BU111" i="99"/>
  <c r="AU111" i="99" s="1"/>
  <c r="BS22" i="100"/>
  <c r="AS22" i="100" s="1"/>
  <c r="R22" i="100" s="1"/>
  <c r="BM4" i="86"/>
  <c r="BS4" i="100"/>
  <c r="AS4" i="100" s="1"/>
  <c r="R4" i="100" s="1"/>
  <c r="BU158" i="99"/>
  <c r="AU158" i="99" s="1"/>
  <c r="BK58" i="100"/>
  <c r="AK58" i="100" s="1"/>
  <c r="J58" i="100" s="1"/>
  <c r="BE55" i="86"/>
  <c r="BM170" i="99"/>
  <c r="AM170" i="99" s="1"/>
  <c r="AR47" i="86"/>
  <c r="AZ47" i="86"/>
  <c r="AV47" i="86"/>
  <c r="BG49" i="100"/>
  <c r="AG49" i="100" s="1"/>
  <c r="F49" i="100" s="1"/>
  <c r="BI46" i="99"/>
  <c r="AI46" i="99" s="1"/>
  <c r="BJ47" i="86"/>
  <c r="BB47" i="86"/>
  <c r="BD47" i="86"/>
  <c r="BI47" i="86"/>
  <c r="BH47" i="86"/>
  <c r="BC47" i="86"/>
  <c r="AU20" i="86"/>
  <c r="BL20" i="86"/>
  <c r="AY20" i="86"/>
  <c r="BR88" i="100"/>
  <c r="AR88" i="100" s="1"/>
  <c r="Q88" i="100" s="1"/>
  <c r="BT76" i="99"/>
  <c r="BG15" i="86"/>
  <c r="BM15" i="100"/>
  <c r="AM15" i="100" s="1"/>
  <c r="L15" i="100" s="1"/>
  <c r="AD15" i="100" s="1"/>
  <c r="BO62" i="99"/>
  <c r="AR77" i="86"/>
  <c r="AZ77" i="86"/>
  <c r="AV77" i="86"/>
  <c r="BG82" i="100"/>
  <c r="AG82" i="100" s="1"/>
  <c r="F82" i="100" s="1"/>
  <c r="BI86" i="99"/>
  <c r="AI86" i="99" s="1"/>
  <c r="BI69" i="86"/>
  <c r="BO22" i="100"/>
  <c r="AO22" i="100" s="1"/>
  <c r="N22" i="100" s="1"/>
  <c r="BQ111" i="99"/>
  <c r="AQ111" i="99" s="1"/>
  <c r="BI89" i="86"/>
  <c r="BO97" i="100"/>
  <c r="AO97" i="100" s="1"/>
  <c r="N97" i="100" s="1"/>
  <c r="BQ87" i="99"/>
  <c r="AQ87" i="99" s="1"/>
  <c r="BI61" i="86"/>
  <c r="BO266" i="100"/>
  <c r="AO266" i="100" s="1"/>
  <c r="N266" i="100" s="1"/>
  <c r="BQ265" i="99"/>
  <c r="AQ265" i="99" s="1"/>
  <c r="N265" i="99" s="1"/>
  <c r="BH19" i="86"/>
  <c r="AT19" i="86"/>
  <c r="BN87" i="100"/>
  <c r="BP80" i="99"/>
  <c r="BC19" i="86"/>
  <c r="BL80" i="99"/>
  <c r="BJ87" i="100"/>
  <c r="BJ63" i="99"/>
  <c r="AJ63" i="99" s="1"/>
  <c r="BA14" i="86"/>
  <c r="BH14" i="100"/>
  <c r="AH14" i="100" s="1"/>
  <c r="G14" i="100" s="1"/>
  <c r="BH81" i="100"/>
  <c r="AH81" i="100" s="1"/>
  <c r="G81" i="100" s="1"/>
  <c r="BA76" i="86"/>
  <c r="BJ29" i="99"/>
  <c r="AJ29" i="99" s="1"/>
  <c r="BA96" i="86"/>
  <c r="BH102" i="100"/>
  <c r="AH102" i="100" s="1"/>
  <c r="G102" i="100" s="1"/>
  <c r="AC102" i="100" s="1"/>
  <c r="BJ115" i="99"/>
  <c r="AJ115" i="99" s="1"/>
  <c r="BQ88" i="99"/>
  <c r="BI149" i="86"/>
  <c r="BO135" i="100"/>
  <c r="BE133" i="86"/>
  <c r="BK319" i="100"/>
  <c r="AK319" i="100" s="1"/>
  <c r="J319" i="100" s="1"/>
  <c r="BM321" i="99"/>
  <c r="AM321" i="99" s="1"/>
  <c r="J321" i="99" s="1"/>
  <c r="BH82" i="100"/>
  <c r="AH82" i="100" s="1"/>
  <c r="G82" i="100" s="1"/>
  <c r="BJ86" i="99"/>
  <c r="AJ86" i="99" s="1"/>
  <c r="BA77" i="86"/>
  <c r="BF7" i="86"/>
  <c r="BN79" i="99"/>
  <c r="BL7" i="100"/>
  <c r="BK52" i="100"/>
  <c r="BE50" i="86"/>
  <c r="BM17" i="99"/>
  <c r="BA121" i="86"/>
  <c r="BH160" i="100"/>
  <c r="AH160" i="100" s="1"/>
  <c r="G160" i="100" s="1"/>
  <c r="AC160" i="100" s="1"/>
  <c r="BJ222" i="99"/>
  <c r="AJ222" i="99" s="1"/>
  <c r="G222" i="99" s="1"/>
  <c r="AT32" i="86"/>
  <c r="BN17" i="100"/>
  <c r="AN17" i="100" s="1"/>
  <c r="M17" i="100" s="1"/>
  <c r="AX32" i="86"/>
  <c r="BH32" i="86"/>
  <c r="BP39" i="99"/>
  <c r="AP39" i="99" s="1"/>
  <c r="BM21" i="100"/>
  <c r="AM21" i="100" s="1"/>
  <c r="L21" i="100" s="1"/>
  <c r="BO116" i="99"/>
  <c r="AO116" i="99" s="1"/>
  <c r="BG97" i="86"/>
  <c r="BF96" i="86"/>
  <c r="BL102" i="100"/>
  <c r="AL102" i="100" s="1"/>
  <c r="K102" i="100" s="1"/>
  <c r="BN115" i="99"/>
  <c r="AN115" i="99" s="1"/>
  <c r="F40" i="85"/>
  <c r="AD40" i="85" s="1"/>
  <c r="BK136" i="100"/>
  <c r="AK136" i="100" s="1"/>
  <c r="J136" i="100" s="1"/>
  <c r="BE150" i="86"/>
  <c r="BM107" i="99"/>
  <c r="AM107" i="99" s="1"/>
  <c r="BF142" i="86"/>
  <c r="BL128" i="100"/>
  <c r="BN74" i="99"/>
  <c r="AX123" i="86"/>
  <c r="AT123" i="86"/>
  <c r="BH123" i="86"/>
  <c r="BN122" i="100"/>
  <c r="BP28" i="99"/>
  <c r="BK100" i="100"/>
  <c r="AK100" i="100" s="1"/>
  <c r="J100" i="100" s="1"/>
  <c r="BE94" i="86"/>
  <c r="BM65" i="99"/>
  <c r="AM65" i="99" s="1"/>
  <c r="BQ149" i="100"/>
  <c r="BS72" i="99"/>
  <c r="BP92" i="100"/>
  <c r="AP92" i="100" s="1"/>
  <c r="O92" i="100" s="1"/>
  <c r="BR145" i="99"/>
  <c r="AR145" i="99" s="1"/>
  <c r="BJ85" i="86"/>
  <c r="BK64" i="100"/>
  <c r="BE63" i="86"/>
  <c r="BM40" i="99"/>
  <c r="BH39" i="86"/>
  <c r="BF39" i="86"/>
  <c r="BL27" i="100"/>
  <c r="BN136" i="99"/>
  <c r="BF44" i="86"/>
  <c r="BL41" i="100"/>
  <c r="BN134" i="99"/>
  <c r="BJ131" i="99"/>
  <c r="AJ131" i="99" s="1"/>
  <c r="BH147" i="100"/>
  <c r="AH147" i="100" s="1"/>
  <c r="G147" i="100" s="1"/>
  <c r="BA29" i="86"/>
  <c r="BK123" i="100"/>
  <c r="BM43" i="99"/>
  <c r="BE137" i="86"/>
  <c r="BS137" i="86" s="1"/>
  <c r="BK95" i="100"/>
  <c r="AK95" i="100" s="1"/>
  <c r="J95" i="100" s="1"/>
  <c r="BE91" i="86"/>
  <c r="BM33" i="99"/>
  <c r="AM33" i="99" s="1"/>
  <c r="BK290" i="100"/>
  <c r="AK290" i="100" s="1"/>
  <c r="J290" i="100" s="1"/>
  <c r="BE66" i="86"/>
  <c r="BM290" i="99"/>
  <c r="AM290" i="99" s="1"/>
  <c r="J290" i="99" s="1"/>
  <c r="BE19" i="86"/>
  <c r="BK87" i="100"/>
  <c r="BM80" i="99"/>
  <c r="BH135" i="86"/>
  <c r="BN161" i="100"/>
  <c r="BP223" i="99"/>
  <c r="AX135" i="86"/>
  <c r="AT135" i="86"/>
  <c r="BN72" i="100"/>
  <c r="BH70" i="86"/>
  <c r="AX70" i="86"/>
  <c r="AT70" i="86"/>
  <c r="BP11" i="99"/>
  <c r="BI146" i="86"/>
  <c r="BO132" i="100"/>
  <c r="AO132" i="100" s="1"/>
  <c r="N132" i="100" s="1"/>
  <c r="BQ119" i="99"/>
  <c r="AQ119" i="99" s="1"/>
  <c r="BI110" i="86"/>
  <c r="BO113" i="100"/>
  <c r="AO113" i="100" s="1"/>
  <c r="N113" i="100" s="1"/>
  <c r="BQ105" i="99"/>
  <c r="AQ105" i="99" s="1"/>
  <c r="BO101" i="100"/>
  <c r="AO101" i="100" s="1"/>
  <c r="N101" i="100" s="1"/>
  <c r="BI95" i="86"/>
  <c r="BQ64" i="99"/>
  <c r="AQ64" i="99" s="1"/>
  <c r="BI3" i="86"/>
  <c r="BO3" i="100"/>
  <c r="AO3" i="100" s="1"/>
  <c r="N3" i="100" s="1"/>
  <c r="BQ157" i="99"/>
  <c r="BA149" i="86"/>
  <c r="BH135" i="100"/>
  <c r="AH135" i="100" s="1"/>
  <c r="G135" i="100" s="1"/>
  <c r="BJ88" i="99"/>
  <c r="AJ88" i="99" s="1"/>
  <c r="BB140" i="86"/>
  <c r="BI126" i="100"/>
  <c r="AI126" i="100" s="1"/>
  <c r="H126" i="100" s="1"/>
  <c r="AD126" i="100" s="1"/>
  <c r="AS140" i="86"/>
  <c r="AW140" i="86"/>
  <c r="BK37" i="99"/>
  <c r="AK37" i="99" s="1"/>
  <c r="BH140" i="86"/>
  <c r="AZ140" i="86"/>
  <c r="BE140" i="86"/>
  <c r="BI140" i="86"/>
  <c r="BF140" i="86"/>
  <c r="BA140" i="86"/>
  <c r="BJ140" i="86"/>
  <c r="BK140" i="86"/>
  <c r="BG140" i="86"/>
  <c r="BO160" i="100"/>
  <c r="AO160" i="100" s="1"/>
  <c r="N160" i="100" s="1"/>
  <c r="BI121" i="86"/>
  <c r="BQ222" i="99"/>
  <c r="AQ222" i="99" s="1"/>
  <c r="N222" i="99" s="1"/>
  <c r="BM27" i="99"/>
  <c r="BE81" i="86"/>
  <c r="BK23" i="100"/>
  <c r="BK81" i="100"/>
  <c r="BE76" i="86"/>
  <c r="BM29" i="99"/>
  <c r="BF48" i="86"/>
  <c r="BL50" i="100"/>
  <c r="AL50" i="100" s="1"/>
  <c r="K50" i="100" s="1"/>
  <c r="BN83" i="99"/>
  <c r="AN83" i="99" s="1"/>
  <c r="BI25" i="86"/>
  <c r="BO143" i="100"/>
  <c r="BQ9" i="99"/>
  <c r="BM89" i="100"/>
  <c r="AM89" i="100" s="1"/>
  <c r="L89" i="100" s="1"/>
  <c r="BO108" i="99"/>
  <c r="AO108" i="99" s="1"/>
  <c r="BG21" i="86"/>
  <c r="BJ50" i="99"/>
  <c r="AJ50" i="99" s="1"/>
  <c r="BA17" i="86"/>
  <c r="BH85" i="100"/>
  <c r="AH85" i="100" s="1"/>
  <c r="G85" i="100" s="1"/>
  <c r="BH125" i="100"/>
  <c r="AH125" i="100" s="1"/>
  <c r="G125" i="100" s="1"/>
  <c r="BA139" i="86"/>
  <c r="BJ30" i="99"/>
  <c r="AJ30" i="99" s="1"/>
  <c r="BA86" i="86"/>
  <c r="BH93" i="100"/>
  <c r="AH93" i="100" s="1"/>
  <c r="G93" i="100" s="1"/>
  <c r="BJ52" i="99"/>
  <c r="AJ52" i="99" s="1"/>
  <c r="BA57" i="86"/>
  <c r="BH59" i="100"/>
  <c r="AH59" i="100" s="1"/>
  <c r="G59" i="100" s="1"/>
  <c r="BJ31" i="99"/>
  <c r="AJ31" i="99" s="1"/>
  <c r="BA12" i="86"/>
  <c r="BH12" i="100"/>
  <c r="AH12" i="100" s="1"/>
  <c r="G12" i="100" s="1"/>
  <c r="AC12" i="100" s="1"/>
  <c r="BJ150" i="99"/>
  <c r="AJ150" i="99" s="1"/>
  <c r="BG146" i="86"/>
  <c r="BM132" i="100"/>
  <c r="AM132" i="100" s="1"/>
  <c r="L132" i="100" s="1"/>
  <c r="BO119" i="99"/>
  <c r="AO119" i="99" s="1"/>
  <c r="BG117" i="86"/>
  <c r="BM115" i="100"/>
  <c r="AM115" i="100" s="1"/>
  <c r="L115" i="100" s="1"/>
  <c r="BO61" i="99"/>
  <c r="AO61" i="99" s="1"/>
  <c r="BM84" i="100"/>
  <c r="AM84" i="100" s="1"/>
  <c r="L84" i="100" s="1"/>
  <c r="BO36" i="99"/>
  <c r="AO36" i="99" s="1"/>
  <c r="BG80" i="86"/>
  <c r="BG48" i="86"/>
  <c r="BM50" i="100"/>
  <c r="AM50" i="100" s="1"/>
  <c r="L50" i="100" s="1"/>
  <c r="BO83" i="99"/>
  <c r="BG3" i="86"/>
  <c r="BM3" i="100"/>
  <c r="BO157" i="99"/>
  <c r="AV76" i="86"/>
  <c r="AR76" i="86"/>
  <c r="BG81" i="100"/>
  <c r="AZ76" i="86"/>
  <c r="BI29" i="99"/>
  <c r="BG76" i="86"/>
  <c r="BG48" i="100"/>
  <c r="AG48" i="100" s="1"/>
  <c r="F48" i="100" s="1"/>
  <c r="AR46" i="86"/>
  <c r="AZ46" i="86"/>
  <c r="AV46" i="86"/>
  <c r="BI54" i="99"/>
  <c r="AI54" i="99" s="1"/>
  <c r="BG140" i="100"/>
  <c r="AZ22" i="86"/>
  <c r="BI6" i="99"/>
  <c r="AV22" i="86"/>
  <c r="AR22" i="86"/>
  <c r="BL134" i="100"/>
  <c r="AL134" i="100" s="1"/>
  <c r="K134" i="100" s="1"/>
  <c r="BN121" i="99"/>
  <c r="AN121" i="99" s="1"/>
  <c r="BF148" i="86"/>
  <c r="BD117" i="86"/>
  <c r="BL115" i="100"/>
  <c r="AL115" i="100" s="1"/>
  <c r="K115" i="100" s="1"/>
  <c r="BF117" i="86"/>
  <c r="BN61" i="99"/>
  <c r="AN61" i="99" s="1"/>
  <c r="BF74" i="86"/>
  <c r="BN112" i="99"/>
  <c r="AN112" i="99" s="1"/>
  <c r="BL79" i="100"/>
  <c r="AL79" i="100" s="1"/>
  <c r="K79" i="100" s="1"/>
  <c r="AD79" i="100" s="1"/>
  <c r="BL47" i="100"/>
  <c r="BN13" i="99"/>
  <c r="BF45" i="86"/>
  <c r="BL2" i="100"/>
  <c r="BN71" i="99"/>
  <c r="BH147" i="86"/>
  <c r="AX147" i="86"/>
  <c r="BN133" i="100"/>
  <c r="AN133" i="100" s="1"/>
  <c r="M133" i="100" s="1"/>
  <c r="AE133" i="100" s="1"/>
  <c r="BP120" i="99"/>
  <c r="AP120" i="99" s="1"/>
  <c r="AT147" i="86"/>
  <c r="BK125" i="100"/>
  <c r="AK125" i="100" s="1"/>
  <c r="J125" i="100" s="1"/>
  <c r="BE139" i="86"/>
  <c r="BM30" i="99"/>
  <c r="AM30" i="99" s="1"/>
  <c r="AW117" i="86"/>
  <c r="AS117" i="86"/>
  <c r="BB117" i="86"/>
  <c r="BI115" i="100"/>
  <c r="AI115" i="100" s="1"/>
  <c r="H115" i="100" s="1"/>
  <c r="BK61" i="99"/>
  <c r="AK61" i="99" s="1"/>
  <c r="BI131" i="86"/>
  <c r="BO53" i="100"/>
  <c r="BQ7" i="99"/>
  <c r="BM160" i="100"/>
  <c r="AM160" i="100" s="1"/>
  <c r="L160" i="100" s="1"/>
  <c r="BG121" i="86"/>
  <c r="BO222" i="99"/>
  <c r="AO222" i="99" s="1"/>
  <c r="L222" i="99" s="1"/>
  <c r="BN109" i="100"/>
  <c r="AN109" i="100" s="1"/>
  <c r="M109" i="100" s="1"/>
  <c r="AT103" i="86"/>
  <c r="AX103" i="86"/>
  <c r="BH103" i="86"/>
  <c r="BP51" i="99"/>
  <c r="AP51" i="99" s="1"/>
  <c r="BC81" i="86"/>
  <c r="BJ23" i="100"/>
  <c r="BL27" i="99"/>
  <c r="AR128" i="86"/>
  <c r="AZ128" i="86"/>
  <c r="BG44" i="100"/>
  <c r="AV128" i="86"/>
  <c r="BI147" i="99"/>
  <c r="BK128" i="86"/>
  <c r="BD128" i="86"/>
  <c r="BF128" i="86"/>
  <c r="BI128" i="86"/>
  <c r="BB128" i="86"/>
  <c r="BC128" i="86"/>
  <c r="BL128" i="86"/>
  <c r="BG128" i="86"/>
  <c r="BH128" i="86"/>
  <c r="BP128" i="86" s="1"/>
  <c r="BE128" i="86"/>
  <c r="BM128" i="86"/>
  <c r="BJ126" i="100"/>
  <c r="AJ126" i="100" s="1"/>
  <c r="I126" i="100" s="1"/>
  <c r="BC140" i="86"/>
  <c r="BL37" i="99"/>
  <c r="AL37" i="99" s="1"/>
  <c r="BL316" i="100"/>
  <c r="AL316" i="100" s="1"/>
  <c r="K316" i="100" s="1"/>
  <c r="BN318" i="99"/>
  <c r="AN318" i="99" s="1"/>
  <c r="K318" i="99" s="1"/>
  <c r="BF118" i="86"/>
  <c r="BR149" i="100"/>
  <c r="AR149" i="100" s="1"/>
  <c r="Q149" i="100" s="1"/>
  <c r="AY104" i="86"/>
  <c r="AU104" i="86"/>
  <c r="BL104" i="86"/>
  <c r="BT72" i="99"/>
  <c r="AT72" i="99" s="1"/>
  <c r="AR132" i="86"/>
  <c r="AZ132" i="86"/>
  <c r="BG78" i="100"/>
  <c r="AG78" i="100" s="1"/>
  <c r="F78" i="100" s="1"/>
  <c r="BI45" i="99"/>
  <c r="AI45" i="99" s="1"/>
  <c r="AV132" i="86"/>
  <c r="BC132" i="86"/>
  <c r="BK132" i="86"/>
  <c r="BM132" i="86"/>
  <c r="BB132" i="86"/>
  <c r="BF132" i="86"/>
  <c r="BG132" i="86"/>
  <c r="BJ132" i="86"/>
  <c r="BE132" i="86"/>
  <c r="BD132" i="86"/>
  <c r="AR108" i="86"/>
  <c r="BG111" i="100"/>
  <c r="AG111" i="100" s="1"/>
  <c r="F111" i="100" s="1"/>
  <c r="BI53" i="99"/>
  <c r="AI53" i="99" s="1"/>
  <c r="AZ108" i="86"/>
  <c r="AV108" i="86"/>
  <c r="AX110" i="86"/>
  <c r="BN113" i="100"/>
  <c r="AN113" i="100" s="1"/>
  <c r="M113" i="100" s="1"/>
  <c r="BP105" i="99"/>
  <c r="AP105" i="99" s="1"/>
  <c r="BH110" i="86"/>
  <c r="AT110" i="86"/>
  <c r="BE110" i="86"/>
  <c r="BM105" i="99"/>
  <c r="AM105" i="99" s="1"/>
  <c r="BK113" i="100"/>
  <c r="AK113" i="100" s="1"/>
  <c r="J113" i="100" s="1"/>
  <c r="BG136" i="100"/>
  <c r="AG136" i="100" s="1"/>
  <c r="F136" i="100" s="1"/>
  <c r="AZ150" i="86"/>
  <c r="AV150" i="86"/>
  <c r="AR150" i="86"/>
  <c r="BM150" i="86"/>
  <c r="BJ104" i="99"/>
  <c r="AJ104" i="99" s="1"/>
  <c r="BH119" i="100"/>
  <c r="AH119" i="100" s="1"/>
  <c r="G119" i="100" s="1"/>
  <c r="AC119" i="100" s="1"/>
  <c r="BA114" i="86"/>
  <c r="BB98" i="86"/>
  <c r="AW98" i="86"/>
  <c r="AS98" i="86"/>
  <c r="BK117" i="99"/>
  <c r="AK117" i="99" s="1"/>
  <c r="BI103" i="100"/>
  <c r="AI103" i="100" s="1"/>
  <c r="H103" i="100" s="1"/>
  <c r="BM127" i="100"/>
  <c r="AM127" i="100" s="1"/>
  <c r="L127" i="100" s="1"/>
  <c r="BO180" i="99"/>
  <c r="AO180" i="99" s="1"/>
  <c r="BG141" i="86"/>
  <c r="BK109" i="100"/>
  <c r="AK109" i="100" s="1"/>
  <c r="J109" i="100" s="1"/>
  <c r="BE103" i="86"/>
  <c r="BM51" i="99"/>
  <c r="AM51" i="99" s="1"/>
  <c r="BS314" i="100"/>
  <c r="AS314" i="100" s="1"/>
  <c r="R314" i="100" s="1"/>
  <c r="BM116" i="86"/>
  <c r="BU317" i="99"/>
  <c r="AU317" i="99" s="1"/>
  <c r="R317" i="99" s="1"/>
  <c r="BG101" i="100"/>
  <c r="AG101" i="100" s="1"/>
  <c r="F101" i="100" s="1"/>
  <c r="AV95" i="86"/>
  <c r="AR95" i="86"/>
  <c r="AZ95" i="86"/>
  <c r="BI64" i="99"/>
  <c r="AI64" i="99" s="1"/>
  <c r="BH59" i="86"/>
  <c r="AX59" i="86"/>
  <c r="BP85" i="99"/>
  <c r="BN60" i="100"/>
  <c r="AT59" i="86"/>
  <c r="AT34" i="86"/>
  <c r="AX34" i="86"/>
  <c r="BN20" i="100"/>
  <c r="BP12" i="99"/>
  <c r="BL46" i="86"/>
  <c r="AU46" i="86"/>
  <c r="AY46" i="86"/>
  <c r="BR48" i="100"/>
  <c r="AR48" i="100" s="1"/>
  <c r="Q48" i="100" s="1"/>
  <c r="AF48" i="100" s="1"/>
  <c r="BT54" i="99"/>
  <c r="AT54" i="99" s="1"/>
  <c r="BJ34" i="86"/>
  <c r="BR12" i="99"/>
  <c r="BP20" i="100"/>
  <c r="BQ13" i="100"/>
  <c r="BS4" i="99"/>
  <c r="BK13" i="86"/>
  <c r="BM7" i="100"/>
  <c r="BG7" i="86"/>
  <c r="BO79" i="99"/>
  <c r="BN34" i="99"/>
  <c r="AN34" i="99" s="1"/>
  <c r="K34" i="99" s="1"/>
  <c r="BF79" i="86"/>
  <c r="BL206" i="100"/>
  <c r="AL206" i="100" s="1"/>
  <c r="K206" i="100" s="1"/>
  <c r="BF84" i="86"/>
  <c r="BL91" i="100"/>
  <c r="AL91" i="100" s="1"/>
  <c r="K91" i="100" s="1"/>
  <c r="BN133" i="99"/>
  <c r="AN133" i="99" s="1"/>
  <c r="AW68" i="86"/>
  <c r="BG68" i="86"/>
  <c r="BO171" i="99"/>
  <c r="BM71" i="100"/>
  <c r="BG114" i="86"/>
  <c r="BM119" i="100"/>
  <c r="AM119" i="100" s="1"/>
  <c r="L119" i="100" s="1"/>
  <c r="BO104" i="99"/>
  <c r="AO104" i="99" s="1"/>
  <c r="BB56" i="86"/>
  <c r="AS56" i="86"/>
  <c r="BI29" i="100"/>
  <c r="AI29" i="100" s="1"/>
  <c r="H29" i="100" s="1"/>
  <c r="AW56" i="86"/>
  <c r="BK110" i="99"/>
  <c r="AK110" i="99" s="1"/>
  <c r="BG146" i="100"/>
  <c r="AZ28" i="86"/>
  <c r="AR28" i="86"/>
  <c r="AV28" i="86"/>
  <c r="BI5" i="99"/>
  <c r="AI5" i="99" s="1"/>
  <c r="BK28" i="86"/>
  <c r="BL28" i="86"/>
  <c r="BC11" i="86"/>
  <c r="BG11" i="86"/>
  <c r="BM11" i="100"/>
  <c r="AM11" i="100" s="1"/>
  <c r="L11" i="100" s="1"/>
  <c r="AD11" i="100" s="1"/>
  <c r="BO58" i="99"/>
  <c r="AO58" i="99" s="1"/>
  <c r="AW11" i="86"/>
  <c r="AS11" i="86"/>
  <c r="BD102" i="86"/>
  <c r="BD18" i="86"/>
  <c r="BD50" i="86"/>
  <c r="BD122" i="86"/>
  <c r="BA109" i="86"/>
  <c r="BD109" i="86"/>
  <c r="AS77" i="86"/>
  <c r="BD77" i="86"/>
  <c r="BO77" i="86" s="1"/>
  <c r="BD45" i="86"/>
  <c r="BD23" i="86"/>
  <c r="BK16" i="100"/>
  <c r="BM160" i="99"/>
  <c r="BE16" i="86"/>
  <c r="BN23" i="100"/>
  <c r="BH81" i="86"/>
  <c r="AX81" i="86"/>
  <c r="BP27" i="99"/>
  <c r="BN91" i="100"/>
  <c r="AN91" i="100" s="1"/>
  <c r="M91" i="100" s="1"/>
  <c r="AX84" i="86"/>
  <c r="AT84" i="86"/>
  <c r="BH84" i="86"/>
  <c r="BP133" i="99"/>
  <c r="AP133" i="99" s="1"/>
  <c r="AR57" i="86"/>
  <c r="AZ57" i="86"/>
  <c r="AV57" i="86"/>
  <c r="BG59" i="100"/>
  <c r="BI31" i="99"/>
  <c r="BK47" i="100"/>
  <c r="BE45" i="86"/>
  <c r="BM13" i="99"/>
  <c r="BF38" i="86"/>
  <c r="BL26" i="100"/>
  <c r="BN3" i="99"/>
  <c r="BK10" i="100"/>
  <c r="AK10" i="100" s="1"/>
  <c r="J10" i="100" s="1"/>
  <c r="BM38" i="99"/>
  <c r="AM38" i="99" s="1"/>
  <c r="BJ110" i="100"/>
  <c r="AJ110" i="100" s="1"/>
  <c r="I110" i="100" s="1"/>
  <c r="BL67" i="99"/>
  <c r="AL67" i="99" s="1"/>
  <c r="BC111" i="86"/>
  <c r="BC103" i="86"/>
  <c r="BJ109" i="100"/>
  <c r="AJ109" i="100" s="1"/>
  <c r="I109" i="100" s="1"/>
  <c r="BL51" i="99"/>
  <c r="AL51" i="99" s="1"/>
  <c r="BJ98" i="100"/>
  <c r="BC92" i="86"/>
  <c r="BL69" i="99"/>
  <c r="BJ40" i="100"/>
  <c r="AJ40" i="100" s="1"/>
  <c r="I40" i="100" s="1"/>
  <c r="BC43" i="86"/>
  <c r="BL168" i="99"/>
  <c r="AL168" i="99" s="1"/>
  <c r="BJ290" i="100"/>
  <c r="AJ290" i="100" s="1"/>
  <c r="I290" i="100" s="1"/>
  <c r="BL290" i="99"/>
  <c r="AL290" i="99" s="1"/>
  <c r="I290" i="99" s="1"/>
  <c r="BC66" i="86"/>
  <c r="BJ329" i="100"/>
  <c r="AJ329" i="100" s="1"/>
  <c r="I329" i="100" s="1"/>
  <c r="BC136" i="86"/>
  <c r="BL329" i="99"/>
  <c r="AL329" i="99" s="1"/>
  <c r="I329" i="99" s="1"/>
  <c r="BC114" i="86"/>
  <c r="BJ119" i="100"/>
  <c r="AJ119" i="100" s="1"/>
  <c r="I119" i="100" s="1"/>
  <c r="BL104" i="99"/>
  <c r="AL104" i="99" s="1"/>
  <c r="BC77" i="86"/>
  <c r="BJ82" i="100"/>
  <c r="AJ82" i="100" s="1"/>
  <c r="I82" i="100" s="1"/>
  <c r="BL86" i="99"/>
  <c r="AL86" i="99" s="1"/>
  <c r="BJ51" i="100"/>
  <c r="BL42" i="99"/>
  <c r="BC49" i="86"/>
  <c r="BC21" i="86"/>
  <c r="BJ89" i="100"/>
  <c r="AJ89" i="100" s="1"/>
  <c r="I89" i="100" s="1"/>
  <c r="BL108" i="99"/>
  <c r="AL108" i="99" s="1"/>
  <c r="BM11" i="86"/>
  <c r="BS11" i="100"/>
  <c r="AS11" i="100" s="1"/>
  <c r="R11" i="100" s="1"/>
  <c r="AF11" i="100" s="1"/>
  <c r="BU58" i="99"/>
  <c r="AU58" i="99" s="1"/>
  <c r="AY11" i="86"/>
  <c r="AU11" i="86"/>
  <c r="BJ91" i="86"/>
  <c r="BP95" i="100"/>
  <c r="AP95" i="100" s="1"/>
  <c r="O95" i="100" s="1"/>
  <c r="BR33" i="99"/>
  <c r="AR33" i="99" s="1"/>
  <c r="BP91" i="100"/>
  <c r="AP91" i="100" s="1"/>
  <c r="O91" i="100" s="1"/>
  <c r="BJ84" i="86"/>
  <c r="BR133" i="99"/>
  <c r="AR133" i="99" s="1"/>
  <c r="BP80" i="100"/>
  <c r="BJ75" i="86"/>
  <c r="BR22" i="99"/>
  <c r="AZ38" i="86"/>
  <c r="BJ38" i="86"/>
  <c r="BP26" i="100"/>
  <c r="BR3" i="99"/>
  <c r="AT38" i="86"/>
  <c r="AX38" i="86"/>
  <c r="BP112" i="100"/>
  <c r="BJ109" i="86"/>
  <c r="BR10" i="99"/>
  <c r="BP42" i="100"/>
  <c r="AP42" i="100" s="1"/>
  <c r="O42" i="100" s="1"/>
  <c r="BJ126" i="86"/>
  <c r="BT126" i="86" s="1"/>
  <c r="BR148" i="99"/>
  <c r="AR148" i="99" s="1"/>
  <c r="BJ97" i="86"/>
  <c r="BP21" i="100"/>
  <c r="AP21" i="100" s="1"/>
  <c r="O21" i="100" s="1"/>
  <c r="BR116" i="99"/>
  <c r="AR116" i="99" s="1"/>
  <c r="BJ69" i="86"/>
  <c r="BP22" i="100"/>
  <c r="AP22" i="100" s="1"/>
  <c r="O22" i="100" s="1"/>
  <c r="BR111" i="99"/>
  <c r="AR111" i="99" s="1"/>
  <c r="AX23" i="86"/>
  <c r="BJ23" i="86"/>
  <c r="BP141" i="100"/>
  <c r="AP141" i="100" s="1"/>
  <c r="O141" i="100" s="1"/>
  <c r="BR109" i="99"/>
  <c r="AR109" i="99" s="1"/>
  <c r="BQ93" i="100"/>
  <c r="AQ93" i="100" s="1"/>
  <c r="P93" i="100" s="1"/>
  <c r="BK86" i="86"/>
  <c r="BS52" i="99"/>
  <c r="AS52" i="99" s="1"/>
  <c r="BK96" i="86"/>
  <c r="BQ102" i="100"/>
  <c r="AQ102" i="100" s="1"/>
  <c r="P102" i="100" s="1"/>
  <c r="BS115" i="99"/>
  <c r="AS115" i="99" s="1"/>
  <c r="BQ134" i="100"/>
  <c r="AQ134" i="100" s="1"/>
  <c r="P134" i="100" s="1"/>
  <c r="BK148" i="86"/>
  <c r="BS121" i="99"/>
  <c r="AS121" i="99" s="1"/>
  <c r="BQ140" i="100"/>
  <c r="BS6" i="99"/>
  <c r="BK22" i="86"/>
  <c r="BQ141" i="100"/>
  <c r="AQ141" i="100" s="1"/>
  <c r="P141" i="100" s="1"/>
  <c r="BS109" i="99"/>
  <c r="AS109" i="99" s="1"/>
  <c r="BK23" i="86"/>
  <c r="BQ43" i="100"/>
  <c r="BS21" i="99"/>
  <c r="BK127" i="86"/>
  <c r="BT127" i="86" s="1"/>
  <c r="BQ92" i="100"/>
  <c r="AQ92" i="100" s="1"/>
  <c r="P92" i="100" s="1"/>
  <c r="BS145" i="99"/>
  <c r="AS145" i="99" s="1"/>
  <c r="BQ20" i="100"/>
  <c r="BS12" i="99"/>
  <c r="BK34" i="86"/>
  <c r="AU64" i="86"/>
  <c r="BL64" i="86"/>
  <c r="AY64" i="86"/>
  <c r="BR63" i="100"/>
  <c r="AR63" i="100" s="1"/>
  <c r="Q63" i="100" s="1"/>
  <c r="BT77" i="99"/>
  <c r="AY118" i="86"/>
  <c r="BL118" i="86"/>
  <c r="AU118" i="86"/>
  <c r="BR316" i="100"/>
  <c r="AR316" i="100" s="1"/>
  <c r="Q316" i="100" s="1"/>
  <c r="AF316" i="100" s="1"/>
  <c r="BT318" i="99"/>
  <c r="AT318" i="99" s="1"/>
  <c r="Q318" i="99" s="1"/>
  <c r="BR51" i="100"/>
  <c r="BT42" i="99"/>
  <c r="AY49" i="86"/>
  <c r="AU49" i="86"/>
  <c r="BL36" i="86"/>
  <c r="AU36" i="86"/>
  <c r="AY36" i="86"/>
  <c r="BR35" i="100"/>
  <c r="AR35" i="100" s="1"/>
  <c r="Q35" i="100" s="1"/>
  <c r="AF35" i="100" s="1"/>
  <c r="BT82" i="99"/>
  <c r="AT82" i="99" s="1"/>
  <c r="AU122" i="86"/>
  <c r="AY122" i="86"/>
  <c r="BL122" i="86"/>
  <c r="BR121" i="100"/>
  <c r="AR121" i="100" s="1"/>
  <c r="Q121" i="100" s="1"/>
  <c r="BT19" i="99"/>
  <c r="AT19" i="99" s="1"/>
  <c r="AY103" i="86"/>
  <c r="AU103" i="86"/>
  <c r="BL103" i="86"/>
  <c r="BR109" i="100"/>
  <c r="AR109" i="100" s="1"/>
  <c r="Q109" i="100" s="1"/>
  <c r="AF109" i="100" s="1"/>
  <c r="BT51" i="99"/>
  <c r="AT51" i="99" s="1"/>
  <c r="AY66" i="86"/>
  <c r="AU66" i="86"/>
  <c r="BL66" i="86"/>
  <c r="BR290" i="100"/>
  <c r="AR290" i="100" s="1"/>
  <c r="Q290" i="100" s="1"/>
  <c r="AF290" i="100" s="1"/>
  <c r="BT290" i="99"/>
  <c r="AT290" i="99" s="1"/>
  <c r="Q290" i="99" s="1"/>
  <c r="BL21" i="86"/>
  <c r="AY21" i="86"/>
  <c r="BR89" i="100"/>
  <c r="AR89" i="100" s="1"/>
  <c r="Q89" i="100" s="1"/>
  <c r="BT108" i="99"/>
  <c r="AT108" i="99" s="1"/>
  <c r="AU21" i="86"/>
  <c r="BD40" i="86"/>
  <c r="AW40" i="86"/>
  <c r="AS40" i="86"/>
  <c r="BC16" i="86"/>
  <c r="BJ16" i="100"/>
  <c r="BL160" i="99"/>
  <c r="BJ17" i="86"/>
  <c r="BF17" i="86"/>
  <c r="BL85" i="100"/>
  <c r="BN50" i="99"/>
  <c r="BB68" i="86"/>
  <c r="AS68" i="86"/>
  <c r="BI71" i="100"/>
  <c r="BK171" i="99"/>
  <c r="BL68" i="86"/>
  <c r="BI68" i="86"/>
  <c r="BA68" i="86"/>
  <c r="BJ68" i="86"/>
  <c r="BK68" i="86"/>
  <c r="BH68" i="86"/>
  <c r="BM68" i="86"/>
  <c r="BU68" i="86" s="1"/>
  <c r="AZ68" i="86"/>
  <c r="BB87" i="86"/>
  <c r="AW87" i="86"/>
  <c r="AS87" i="86"/>
  <c r="BI94" i="100"/>
  <c r="AI94" i="100" s="1"/>
  <c r="H94" i="100" s="1"/>
  <c r="BK113" i="99"/>
  <c r="AK113" i="99" s="1"/>
  <c r="BB94" i="86"/>
  <c r="BO94" i="86" s="1"/>
  <c r="BI100" i="100"/>
  <c r="AI100" i="100" s="1"/>
  <c r="H100" i="100" s="1"/>
  <c r="AD100" i="100" s="1"/>
  <c r="AW94" i="86"/>
  <c r="AS94" i="86"/>
  <c r="BK65" i="99"/>
  <c r="AK65" i="99" s="1"/>
  <c r="BI131" i="100"/>
  <c r="AI131" i="100" s="1"/>
  <c r="H131" i="100" s="1"/>
  <c r="BB145" i="86"/>
  <c r="BK183" i="99"/>
  <c r="AK183" i="99" s="1"/>
  <c r="AW145" i="86"/>
  <c r="AS145" i="86"/>
  <c r="BI54" i="100"/>
  <c r="AI54" i="100" s="1"/>
  <c r="H54" i="100" s="1"/>
  <c r="AD54" i="100" s="1"/>
  <c r="BB51" i="86"/>
  <c r="AW51" i="86"/>
  <c r="AS51" i="86"/>
  <c r="BK152" i="99"/>
  <c r="AK152" i="99" s="1"/>
  <c r="BK51" i="86"/>
  <c r="BI51" i="86"/>
  <c r="AZ51" i="86"/>
  <c r="BM51" i="86"/>
  <c r="BH51" i="86"/>
  <c r="BL51" i="86"/>
  <c r="BA51" i="86"/>
  <c r="BF51" i="86"/>
  <c r="BG51" i="86"/>
  <c r="BE51" i="86"/>
  <c r="AW123" i="86"/>
  <c r="BI122" i="100"/>
  <c r="BK28" i="99"/>
  <c r="AS123" i="86"/>
  <c r="BB123" i="86"/>
  <c r="BK321" i="99"/>
  <c r="AK321" i="99" s="1"/>
  <c r="H321" i="99" s="1"/>
  <c r="BB133" i="86"/>
  <c r="BS133" i="86" s="1"/>
  <c r="AW133" i="86"/>
  <c r="BI319" i="100"/>
  <c r="AI319" i="100" s="1"/>
  <c r="H319" i="100" s="1"/>
  <c r="AS133" i="86"/>
  <c r="BK133" i="86"/>
  <c r="BG133" i="86"/>
  <c r="AZ133" i="86"/>
  <c r="BA133" i="86"/>
  <c r="BL133" i="86"/>
  <c r="BI98" i="100"/>
  <c r="BB92" i="86"/>
  <c r="AW92" i="86"/>
  <c r="BK69" i="99"/>
  <c r="AS92" i="86"/>
  <c r="BI92" i="86"/>
  <c r="BJ92" i="86"/>
  <c r="AZ92" i="86"/>
  <c r="BK92" i="86"/>
  <c r="BL92" i="86"/>
  <c r="BM92" i="86"/>
  <c r="BA92" i="86"/>
  <c r="BH92" i="86"/>
  <c r="BB73" i="86"/>
  <c r="AW73" i="86"/>
  <c r="AS73" i="86"/>
  <c r="BI75" i="100"/>
  <c r="AI75" i="100" s="1"/>
  <c r="H75" i="100" s="1"/>
  <c r="BK154" i="99"/>
  <c r="AK154" i="99" s="1"/>
  <c r="BJ73" i="86"/>
  <c r="BG73" i="86"/>
  <c r="BM73" i="86"/>
  <c r="BQ73" i="86" s="1"/>
  <c r="BA73" i="86"/>
  <c r="BI73" i="86"/>
  <c r="AZ73" i="86"/>
  <c r="BL73" i="86"/>
  <c r="AW26" i="86"/>
  <c r="AS26" i="86"/>
  <c r="BB26" i="86"/>
  <c r="BO26" i="86" s="1"/>
  <c r="BI144" i="100"/>
  <c r="BK48" i="99"/>
  <c r="BN115" i="100"/>
  <c r="AN115" i="100" s="1"/>
  <c r="M115" i="100" s="1"/>
  <c r="AE115" i="100" s="1"/>
  <c r="AT117" i="86"/>
  <c r="BH117" i="86"/>
  <c r="AX117" i="86"/>
  <c r="BP61" i="99"/>
  <c r="AP61" i="99" s="1"/>
  <c r="BJ12" i="100"/>
  <c r="AJ12" i="100" s="1"/>
  <c r="I12" i="100" s="1"/>
  <c r="BC12" i="86"/>
  <c r="BL150" i="99"/>
  <c r="AL150" i="99" s="1"/>
  <c r="BQ22" i="100"/>
  <c r="AQ22" i="100" s="1"/>
  <c r="P22" i="100" s="1"/>
  <c r="BS111" i="99"/>
  <c r="AS111" i="99" s="1"/>
  <c r="BK69" i="86"/>
  <c r="BP69" i="86" s="1"/>
  <c r="AR29" i="86"/>
  <c r="AV29" i="86"/>
  <c r="AZ29" i="86"/>
  <c r="BG147" i="100"/>
  <c r="BI131" i="99"/>
  <c r="BB29" i="86"/>
  <c r="BD29" i="86"/>
  <c r="BM29" i="86"/>
  <c r="BK29" i="86"/>
  <c r="BC29" i="86"/>
  <c r="BI29" i="86"/>
  <c r="BL29" i="86"/>
  <c r="BE29" i="86"/>
  <c r="BF29" i="86"/>
  <c r="BG29" i="86"/>
  <c r="BE31" i="86"/>
  <c r="BK18" i="100"/>
  <c r="BM25" i="99"/>
  <c r="BK93" i="100"/>
  <c r="AK93" i="100" s="1"/>
  <c r="J93" i="100" s="1"/>
  <c r="BE86" i="86"/>
  <c r="BM52" i="99"/>
  <c r="AM52" i="99" s="1"/>
  <c r="BK150" i="100"/>
  <c r="BM41" i="99"/>
  <c r="BE105" i="86"/>
  <c r="BD70" i="86"/>
  <c r="BQ50" i="100"/>
  <c r="AQ50" i="100" s="1"/>
  <c r="P50" i="100" s="1"/>
  <c r="BK48" i="86"/>
  <c r="BS83" i="99"/>
  <c r="AS83" i="99" s="1"/>
  <c r="BH37" i="100"/>
  <c r="AH37" i="100" s="1"/>
  <c r="G37" i="100" s="1"/>
  <c r="BJ132" i="99"/>
  <c r="AJ132" i="99" s="1"/>
  <c r="BA40" i="86"/>
  <c r="AT52" i="86"/>
  <c r="BH52" i="86"/>
  <c r="BN55" i="100"/>
  <c r="AN55" i="100" s="1"/>
  <c r="M55" i="100" s="1"/>
  <c r="AX52" i="86"/>
  <c r="BP84" i="99"/>
  <c r="AP84" i="99" s="1"/>
  <c r="BG31" i="86"/>
  <c r="BM18" i="100"/>
  <c r="BO25" i="99"/>
  <c r="BI56" i="100"/>
  <c r="AI56" i="100" s="1"/>
  <c r="H56" i="100" s="1"/>
  <c r="BK169" i="99"/>
  <c r="AK169" i="99" s="1"/>
  <c r="BB53" i="86"/>
  <c r="AW53" i="86"/>
  <c r="AS53" i="86"/>
  <c r="BB57" i="86"/>
  <c r="AS57" i="86"/>
  <c r="BI59" i="100"/>
  <c r="AW57" i="86"/>
  <c r="BK31" i="99"/>
  <c r="BM28" i="100"/>
  <c r="BO14" i="99"/>
  <c r="BB20" i="86"/>
  <c r="AS20" i="86"/>
  <c r="BI88" i="100"/>
  <c r="BK76" i="99"/>
  <c r="AW20" i="86"/>
  <c r="BJ71" i="99"/>
  <c r="AJ71" i="99" s="1"/>
  <c r="BH2" i="100"/>
  <c r="AH2" i="100" s="1"/>
  <c r="G2" i="100" s="1"/>
  <c r="BM107" i="86"/>
  <c r="BS105" i="100"/>
  <c r="AS105" i="100" s="1"/>
  <c r="R105" i="100" s="1"/>
  <c r="BU73" i="99"/>
  <c r="AU73" i="99" s="1"/>
  <c r="BS317" i="100"/>
  <c r="AS317" i="100" s="1"/>
  <c r="R317" i="100" s="1"/>
  <c r="BU319" i="99"/>
  <c r="AU319" i="99" s="1"/>
  <c r="R319" i="99" s="1"/>
  <c r="BM133" i="86"/>
  <c r="BS319" i="100"/>
  <c r="AS319" i="100" s="1"/>
  <c r="R319" i="100" s="1"/>
  <c r="AF319" i="100" s="1"/>
  <c r="BU321" i="99"/>
  <c r="AU321" i="99" s="1"/>
  <c r="R321" i="99" s="1"/>
  <c r="AY133" i="86"/>
  <c r="AU133" i="86"/>
  <c r="BS160" i="100"/>
  <c r="AS160" i="100" s="1"/>
  <c r="R160" i="100" s="1"/>
  <c r="BM121" i="86"/>
  <c r="BU222" i="99"/>
  <c r="AU222" i="99" s="1"/>
  <c r="R222" i="99" s="1"/>
  <c r="AU121" i="86"/>
  <c r="AY121" i="86"/>
  <c r="BS94" i="100"/>
  <c r="AS94" i="100" s="1"/>
  <c r="R94" i="100" s="1"/>
  <c r="BM87" i="86"/>
  <c r="BU113" i="99"/>
  <c r="AU113" i="99" s="1"/>
  <c r="BS80" i="100"/>
  <c r="BM75" i="86"/>
  <c r="BU22" i="99"/>
  <c r="BS290" i="100"/>
  <c r="AS290" i="100" s="1"/>
  <c r="R290" i="100" s="1"/>
  <c r="BM66" i="86"/>
  <c r="BU290" i="99"/>
  <c r="AU290" i="99" s="1"/>
  <c r="R290" i="99" s="1"/>
  <c r="BK17" i="100"/>
  <c r="BE32" i="86"/>
  <c r="BM39" i="99"/>
  <c r="BS19" i="100"/>
  <c r="AS19" i="100" s="1"/>
  <c r="R19" i="100" s="1"/>
  <c r="BU81" i="99"/>
  <c r="BS28" i="100"/>
  <c r="BU14" i="99"/>
  <c r="AZ80" i="86"/>
  <c r="BG84" i="100"/>
  <c r="AG84" i="100" s="1"/>
  <c r="F84" i="100" s="1"/>
  <c r="BI36" i="99"/>
  <c r="AI36" i="99" s="1"/>
  <c r="AR80" i="86"/>
  <c r="AV80" i="86"/>
  <c r="BO95" i="100"/>
  <c r="AO95" i="100" s="1"/>
  <c r="N95" i="100" s="1"/>
  <c r="BI91" i="86"/>
  <c r="BQ33" i="99"/>
  <c r="AQ33" i="99" s="1"/>
  <c r="BO20" i="100"/>
  <c r="BQ12" i="99"/>
  <c r="AQ12" i="99" s="1"/>
  <c r="BI34" i="86"/>
  <c r="BP60" i="100"/>
  <c r="BR85" i="99"/>
  <c r="BJ59" i="86"/>
  <c r="AS54" i="86"/>
  <c r="BC54" i="86"/>
  <c r="BJ57" i="100"/>
  <c r="AJ57" i="100" s="1"/>
  <c r="I57" i="100" s="1"/>
  <c r="BL23" i="99"/>
  <c r="AL23" i="99" s="1"/>
  <c r="BK19" i="100"/>
  <c r="BE33" i="86"/>
  <c r="BM81" i="99"/>
  <c r="BK28" i="100"/>
  <c r="BM14" i="99"/>
  <c r="BE3" i="86"/>
  <c r="BK3" i="100"/>
  <c r="BM157" i="99"/>
  <c r="BA88" i="86"/>
  <c r="BH96" i="100"/>
  <c r="AH96" i="100" s="1"/>
  <c r="G96" i="100" s="1"/>
  <c r="BJ114" i="99"/>
  <c r="AJ114" i="99" s="1"/>
  <c r="BH112" i="100"/>
  <c r="AH112" i="100" s="1"/>
  <c r="G112" i="100" s="1"/>
  <c r="BJ10" i="99"/>
  <c r="AJ10" i="99" s="1"/>
  <c r="AI134" i="99"/>
  <c r="AO83" i="99"/>
  <c r="Q50" i="105" s="1"/>
  <c r="AP145" i="100"/>
  <c r="O145" i="100" s="1"/>
  <c r="AO41" i="100"/>
  <c r="N41" i="100" s="1"/>
  <c r="AT143" i="100"/>
  <c r="AG143" i="100" s="1"/>
  <c r="F143" i="100" s="1"/>
  <c r="AL62" i="85"/>
  <c r="AK133" i="99"/>
  <c r="AH146" i="99"/>
  <c r="CC146" i="99"/>
  <c r="AD146" i="99"/>
  <c r="AI117" i="105"/>
  <c r="J41" i="103"/>
  <c r="W41" i="103" s="1"/>
  <c r="K17" i="104"/>
  <c r="X17" i="104" s="1"/>
  <c r="T17" i="105"/>
  <c r="CJ126" i="104" a="1"/>
  <c r="CJ126" i="104" s="1"/>
  <c r="CI126" i="104" a="1"/>
  <c r="CI126" i="104" s="1"/>
  <c r="BO113" i="86"/>
  <c r="BS113" i="86"/>
  <c r="R4" i="99"/>
  <c r="AJ13" i="105" s="1"/>
  <c r="M49" i="103"/>
  <c r="Z49" i="103" s="1"/>
  <c r="J147" i="99"/>
  <c r="E83" i="103"/>
  <c r="R83" i="103" s="1"/>
  <c r="O45" i="99"/>
  <c r="AG78" i="105" s="1"/>
  <c r="T78" i="105"/>
  <c r="J111" i="103"/>
  <c r="W111" i="103" s="1"/>
  <c r="K78" i="104"/>
  <c r="X78" i="104" s="1"/>
  <c r="L132" i="103"/>
  <c r="Y132" i="103" s="1"/>
  <c r="Q57" i="99"/>
  <c r="M114" i="104"/>
  <c r="Z114" i="104" s="1"/>
  <c r="CW114" i="104" s="1" a="1"/>
  <c r="CW114" i="104" s="1"/>
  <c r="V114" i="105"/>
  <c r="AY17" i="86"/>
  <c r="BT50" i="99"/>
  <c r="AT50" i="99" s="1"/>
  <c r="BR85" i="100"/>
  <c r="AR85" i="100" s="1"/>
  <c r="Q85" i="100" s="1"/>
  <c r="BL17" i="86"/>
  <c r="AU17" i="86"/>
  <c r="BB166" i="99"/>
  <c r="AO166" i="99" s="1"/>
  <c r="G57" i="103" s="1"/>
  <c r="T57" i="103" s="1"/>
  <c r="AZ38" i="100"/>
  <c r="AM38" i="100" s="1"/>
  <c r="L38" i="100" s="1"/>
  <c r="AR131" i="99"/>
  <c r="CG68" i="104" a="1"/>
  <c r="CG68" i="104" s="1"/>
  <c r="CJ68" i="104" a="1"/>
  <c r="CJ68" i="104" s="1"/>
  <c r="AB206" i="100"/>
  <c r="A206" i="100" s="1" a="1"/>
  <c r="A206" i="100" s="1"/>
  <c r="AC206" i="100"/>
  <c r="AH167" i="99"/>
  <c r="CC167" i="99"/>
  <c r="AD167" i="99"/>
  <c r="AI39" i="105"/>
  <c r="BJ110" i="86"/>
  <c r="BP113" i="100"/>
  <c r="AP113" i="100" s="1"/>
  <c r="O113" i="100" s="1"/>
  <c r="BR105" i="99"/>
  <c r="AR105" i="99" s="1"/>
  <c r="R153" i="99"/>
  <c r="AJ65" i="105" s="1"/>
  <c r="BG65" i="105" s="1" a="1"/>
  <c r="BG65" i="105" s="1"/>
  <c r="N65" i="104"/>
  <c r="AA65" i="104" s="1"/>
  <c r="AX65" i="104" s="1" a="1"/>
  <c r="AX65" i="104" s="1"/>
  <c r="W65" i="105"/>
  <c r="M107" i="103"/>
  <c r="Z107" i="103" s="1"/>
  <c r="CK107" i="103" s="1" a="1"/>
  <c r="CK107" i="103" s="1"/>
  <c r="CX39" i="104" a="1"/>
  <c r="CX39" i="104" s="1"/>
  <c r="CW39" i="104" a="1"/>
  <c r="CW39" i="104" s="1"/>
  <c r="K151" i="99"/>
  <c r="P6" i="105"/>
  <c r="G6" i="104"/>
  <c r="F88" i="103"/>
  <c r="S88" i="103" s="1"/>
  <c r="C107" i="104"/>
  <c r="P107" i="104" s="1"/>
  <c r="L107" i="105"/>
  <c r="S151" i="105"/>
  <c r="N70" i="99"/>
  <c r="AF151" i="105" s="1"/>
  <c r="AR110" i="100"/>
  <c r="Q110" i="100" s="1"/>
  <c r="AF110" i="100" s="1"/>
  <c r="AS71" i="99"/>
  <c r="AS25" i="99"/>
  <c r="AI67" i="99"/>
  <c r="G67" i="99" s="1"/>
  <c r="Y110" i="105" s="1"/>
  <c r="DH19" i="93"/>
  <c r="Q43" i="105"/>
  <c r="G13" i="103"/>
  <c r="T13" i="103" s="1"/>
  <c r="H43" i="104"/>
  <c r="U43" i="104" s="1"/>
  <c r="CS104" i="103" a="1"/>
  <c r="CS104" i="103" s="1"/>
  <c r="CR104" i="103" a="1"/>
  <c r="CR104" i="103" s="1"/>
  <c r="AW106" i="104" a="1"/>
  <c r="AW106" i="104" s="1"/>
  <c r="AU106" i="104" a="1"/>
  <c r="AU106" i="104" s="1"/>
  <c r="AV106" i="104" a="1"/>
  <c r="AV106" i="104" s="1"/>
  <c r="T107" i="105"/>
  <c r="O176" i="99"/>
  <c r="I126" i="104"/>
  <c r="V126" i="104" s="1"/>
  <c r="M37" i="99"/>
  <c r="H140" i="103"/>
  <c r="U140" i="103" s="1"/>
  <c r="CN140" i="103" s="1" a="1"/>
  <c r="CN140" i="103" s="1"/>
  <c r="R126" i="105"/>
  <c r="I65" i="105"/>
  <c r="H65" i="105"/>
  <c r="AB117" i="100"/>
  <c r="A117" i="100" s="1" a="1"/>
  <c r="A117" i="100" s="1"/>
  <c r="AC117" i="100"/>
  <c r="M60" i="99"/>
  <c r="I120" i="104"/>
  <c r="V120" i="104" s="1"/>
  <c r="BC120" i="104" s="1" a="1"/>
  <c r="BC120" i="104" s="1"/>
  <c r="R120" i="105"/>
  <c r="H137" i="103"/>
  <c r="U137" i="103" s="1"/>
  <c r="BB137" i="103" s="1" a="1"/>
  <c r="BB137" i="103" s="1"/>
  <c r="BP44" i="100"/>
  <c r="AP44" i="100" s="1"/>
  <c r="O44" i="100" s="1"/>
  <c r="BJ128" i="86"/>
  <c r="BR147" i="99"/>
  <c r="AT128" i="86"/>
  <c r="AX128" i="86"/>
  <c r="AU50" i="99"/>
  <c r="AU49" i="99"/>
  <c r="AG110" i="100"/>
  <c r="F110" i="100" s="1"/>
  <c r="N41" i="99"/>
  <c r="AF150" i="105" s="1"/>
  <c r="S150" i="105"/>
  <c r="CQ95" i="103" a="1"/>
  <c r="CQ95" i="103" s="1"/>
  <c r="CT95" i="103" a="1"/>
  <c r="CT95" i="103" s="1"/>
  <c r="CS95" i="103" a="1"/>
  <c r="CS95" i="103" s="1"/>
  <c r="BS11" i="105" a="1"/>
  <c r="BS11" i="105" s="1"/>
  <c r="BR97" i="103" a="1"/>
  <c r="BR97" i="103" s="1"/>
  <c r="BQ97" i="103" a="1"/>
  <c r="BQ97" i="103" s="1"/>
  <c r="AY97" i="103" a="1"/>
  <c r="AY97" i="103" s="1"/>
  <c r="F160" i="99"/>
  <c r="B71" i="103"/>
  <c r="N71" i="103" s="1"/>
  <c r="AV147" i="86"/>
  <c r="AR147" i="86"/>
  <c r="AZ147" i="86"/>
  <c r="BI120" i="99"/>
  <c r="AI120" i="99" s="1"/>
  <c r="BG133" i="100"/>
  <c r="AG133" i="100" s="1"/>
  <c r="F133" i="100" s="1"/>
  <c r="AI13" i="99"/>
  <c r="AT41" i="99"/>
  <c r="AL79" i="99"/>
  <c r="AI47" i="99"/>
  <c r="AT29" i="99"/>
  <c r="AB319" i="100"/>
  <c r="A319" i="100" s="1" a="1"/>
  <c r="A319" i="100" s="1"/>
  <c r="AC319" i="100"/>
  <c r="J32" i="99"/>
  <c r="AB68" i="105" s="1"/>
  <c r="O68" i="105"/>
  <c r="F68" i="104"/>
  <c r="E108" i="103"/>
  <c r="R108" i="103" s="1"/>
  <c r="CY111" i="103" a="1"/>
  <c r="CY111" i="103" s="1"/>
  <c r="J96" i="103"/>
  <c r="W96" i="103" s="1"/>
  <c r="O168" i="99"/>
  <c r="AG40" i="105" s="1"/>
  <c r="DA40" i="105" s="1" a="1"/>
  <c r="DA40" i="105" s="1"/>
  <c r="K40" i="104"/>
  <c r="X40" i="104" s="1"/>
  <c r="T40" i="105"/>
  <c r="AE54" i="100"/>
  <c r="CC222" i="99"/>
  <c r="AD222" i="99"/>
  <c r="AH222" i="99"/>
  <c r="R155" i="99"/>
  <c r="W106" i="105"/>
  <c r="M128" i="103"/>
  <c r="Z128" i="103" s="1"/>
  <c r="CZ128" i="103" s="1" a="1"/>
  <c r="CZ128" i="103" s="1"/>
  <c r="N106" i="104"/>
  <c r="AA106" i="104" s="1"/>
  <c r="AX106" i="104" s="1" a="1"/>
  <c r="AX106" i="104" s="1"/>
  <c r="CP114" i="104" a="1"/>
  <c r="CP114" i="104" s="1"/>
  <c r="CN114" i="104" a="1"/>
  <c r="CN114" i="104" s="1"/>
  <c r="W114" i="104"/>
  <c r="CM114" i="104" s="1" a="1"/>
  <c r="CM114" i="104" s="1"/>
  <c r="L90" i="105"/>
  <c r="C90" i="104"/>
  <c r="P90" i="104" s="1"/>
  <c r="AE219" i="100"/>
  <c r="BI90" i="103" a="1"/>
  <c r="BI90" i="103" s="1"/>
  <c r="BN90" i="103" a="1"/>
  <c r="BN90" i="103" s="1"/>
  <c r="BH90" i="103" a="1"/>
  <c r="BH90" i="103" s="1"/>
  <c r="O154" i="99"/>
  <c r="AG75" i="105" s="1"/>
  <c r="T75" i="105"/>
  <c r="K75" i="104"/>
  <c r="X75" i="104" s="1"/>
  <c r="AU75" i="104" s="1" a="1"/>
  <c r="AU75" i="104" s="1"/>
  <c r="J110" i="103"/>
  <c r="W110" i="103" s="1"/>
  <c r="CQ110" i="103" s="1" a="1"/>
  <c r="CQ110" i="103" s="1"/>
  <c r="AE208" i="100"/>
  <c r="AI59" i="99"/>
  <c r="AO2" i="100"/>
  <c r="N2" i="100" s="1"/>
  <c r="AU107" i="104" a="1"/>
  <c r="AU107" i="104" s="1"/>
  <c r="AL63" i="99"/>
  <c r="AR132" i="99"/>
  <c r="J80" i="103" s="1"/>
  <c r="W80" i="103" s="1"/>
  <c r="AR81" i="100"/>
  <c r="Q81" i="100" s="1"/>
  <c r="AG45" i="100"/>
  <c r="F45" i="100" s="1"/>
  <c r="AR140" i="100"/>
  <c r="Q140" i="100" s="1"/>
  <c r="AF140" i="100" s="1"/>
  <c r="BC127" i="105" a="1"/>
  <c r="BC127" i="105" s="1"/>
  <c r="V99" i="105"/>
  <c r="Q175" i="99"/>
  <c r="G77" i="99"/>
  <c r="Y63" i="105" s="1"/>
  <c r="F77" i="99"/>
  <c r="B106" i="103"/>
  <c r="N106" i="103" s="1"/>
  <c r="B63" i="104"/>
  <c r="O63" i="104" s="1"/>
  <c r="K63" i="105"/>
  <c r="AE146" i="99"/>
  <c r="Y117" i="105"/>
  <c r="C16" i="104"/>
  <c r="P16" i="104" s="1"/>
  <c r="L16" i="105"/>
  <c r="BZ180" i="99"/>
  <c r="AA180" i="99"/>
  <c r="AE180" i="99"/>
  <c r="X127" i="105"/>
  <c r="F290" i="99"/>
  <c r="G290" i="99"/>
  <c r="Z290" i="99" s="1"/>
  <c r="A290" i="99" s="1" a="1"/>
  <c r="A290" i="99" s="1"/>
  <c r="AS13" i="86"/>
  <c r="N37" i="99"/>
  <c r="AF126" i="105" s="1"/>
  <c r="J126" i="104"/>
  <c r="I140" i="103"/>
  <c r="V140" i="103" s="1"/>
  <c r="S126" i="105"/>
  <c r="CO68" i="104" a="1"/>
  <c r="CO68" i="104" s="1"/>
  <c r="W68" i="104"/>
  <c r="CH68" i="104" s="1" a="1"/>
  <c r="CH68" i="104" s="1"/>
  <c r="AP157" i="99"/>
  <c r="AI11" i="99"/>
  <c r="AI131" i="99"/>
  <c r="AI129" i="99"/>
  <c r="AI62" i="99"/>
  <c r="AI228" i="99"/>
  <c r="AT91" i="100"/>
  <c r="AV133" i="99"/>
  <c r="AI133" i="99" s="1"/>
  <c r="AM4" i="100"/>
  <c r="L4" i="100" s="1"/>
  <c r="M161" i="99"/>
  <c r="I30" i="104"/>
  <c r="V30" i="104" s="1"/>
  <c r="Q177" i="99"/>
  <c r="V108" i="105"/>
  <c r="AN4" i="100"/>
  <c r="M4" i="100" s="1"/>
  <c r="AY78" i="86"/>
  <c r="AU78" i="86"/>
  <c r="BL78" i="86"/>
  <c r="BT8" i="99"/>
  <c r="AT8" i="99" s="1"/>
  <c r="BR83" i="100"/>
  <c r="AR83" i="100" s="1"/>
  <c r="Q83" i="100" s="1"/>
  <c r="AF83" i="100" s="1"/>
  <c r="BV68" i="105" a="1"/>
  <c r="BV68" i="105" s="1"/>
  <c r="BX68" i="105" a="1"/>
  <c r="BX68" i="105" s="1"/>
  <c r="BT68" i="105" a="1"/>
  <c r="BT68" i="105" s="1"/>
  <c r="I106" i="99"/>
  <c r="D150" i="103"/>
  <c r="Q150" i="103" s="1"/>
  <c r="E142" i="104"/>
  <c r="N142" i="105"/>
  <c r="L106" i="99"/>
  <c r="AD142" i="105" s="1"/>
  <c r="Q142" i="105"/>
  <c r="G150" i="103"/>
  <c r="T150" i="103" s="1"/>
  <c r="H142" i="104"/>
  <c r="U142" i="104" s="1"/>
  <c r="H141" i="103"/>
  <c r="U141" i="103" s="1"/>
  <c r="AG141" i="103" s="1" a="1"/>
  <c r="AG141" i="103" s="1"/>
  <c r="M180" i="99"/>
  <c r="I127" i="104"/>
  <c r="V127" i="104" s="1"/>
  <c r="AH127" i="104" s="1" a="1"/>
  <c r="AH127" i="104" s="1"/>
  <c r="R127" i="105"/>
  <c r="Q159" i="99"/>
  <c r="V5" i="105"/>
  <c r="M5" i="104"/>
  <c r="Z5" i="104" s="1"/>
  <c r="L87" i="103"/>
  <c r="Y87" i="103" s="1"/>
  <c r="DA62" i="94"/>
  <c r="BP10" i="100"/>
  <c r="AP10" i="100" s="1"/>
  <c r="O10" i="100" s="1"/>
  <c r="BR38" i="99"/>
  <c r="AR38" i="99" s="1"/>
  <c r="BU115" i="86"/>
  <c r="BQ115" i="86"/>
  <c r="AI31" i="99"/>
  <c r="B59" i="104" s="1"/>
  <c r="O59" i="104" s="1"/>
  <c r="AQ24" i="99"/>
  <c r="N24" i="99" s="1"/>
  <c r="AF9" i="105" s="1"/>
  <c r="AR78" i="99"/>
  <c r="AP93" i="85"/>
  <c r="AT157" i="100"/>
  <c r="AO20" i="100"/>
  <c r="N20" i="100" s="1"/>
  <c r="B151" i="104"/>
  <c r="O151" i="104" s="1"/>
  <c r="F70" i="99"/>
  <c r="AT24" i="99"/>
  <c r="AO24" i="99"/>
  <c r="G25" i="103" s="1"/>
  <c r="T25" i="103" s="1"/>
  <c r="AP7" i="100"/>
  <c r="O7" i="100" s="1"/>
  <c r="AO143" i="100"/>
  <c r="N143" i="100" s="1"/>
  <c r="N129" i="104"/>
  <c r="AA129" i="104" s="1"/>
  <c r="AX129" i="104" s="1" a="1"/>
  <c r="AX129" i="104" s="1"/>
  <c r="R181" i="99"/>
  <c r="AJ129" i="105" s="1"/>
  <c r="W129" i="105"/>
  <c r="M142" i="103"/>
  <c r="Z142" i="103" s="1"/>
  <c r="BX148" i="105" a="1"/>
  <c r="BX148" i="105" s="1"/>
  <c r="BZ148" i="105" a="1"/>
  <c r="BZ148" i="105" s="1"/>
  <c r="CZ96" i="103" a="1"/>
  <c r="CZ96" i="103" s="1"/>
  <c r="CS96" i="103" a="1"/>
  <c r="CS96" i="103" s="1"/>
  <c r="M46" i="99"/>
  <c r="H99" i="103"/>
  <c r="U99" i="103" s="1"/>
  <c r="R49" i="105"/>
  <c r="I49" i="104"/>
  <c r="V49" i="104" s="1"/>
  <c r="BD112" i="86"/>
  <c r="AL60" i="100"/>
  <c r="K60" i="100" s="1"/>
  <c r="AG81" i="100"/>
  <c r="F81" i="100" s="1"/>
  <c r="AP78" i="99"/>
  <c r="AU62" i="99"/>
  <c r="AO140" i="100"/>
  <c r="N140" i="100" s="1"/>
  <c r="AO7" i="100"/>
  <c r="N7" i="100" s="1"/>
  <c r="AU81" i="99"/>
  <c r="AO160" i="99"/>
  <c r="BQ113" i="86"/>
  <c r="BU113" i="86"/>
  <c r="R182" i="99"/>
  <c r="AJ130" i="105" s="1"/>
  <c r="W130" i="105"/>
  <c r="N130" i="104"/>
  <c r="AA130" i="104" s="1"/>
  <c r="M143" i="103"/>
  <c r="Z143" i="103" s="1"/>
  <c r="CT143" i="103" s="1" a="1"/>
  <c r="CT143" i="103" s="1"/>
  <c r="BQ90" i="103" a="1"/>
  <c r="BQ90" i="103" s="1"/>
  <c r="BV90" i="103" a="1"/>
  <c r="BV90" i="103" s="1"/>
  <c r="BY97" i="103" a="1"/>
  <c r="BY97" i="103" s="1"/>
  <c r="BW135" i="103" a="1"/>
  <c r="BW135" i="103" s="1"/>
  <c r="BX135" i="103" a="1"/>
  <c r="BX135" i="103" s="1"/>
  <c r="CD132" i="103" a="1"/>
  <c r="CD132" i="103" s="1"/>
  <c r="BZ132" i="103" a="1"/>
  <c r="BZ132" i="103" s="1"/>
  <c r="CB132" i="103" a="1"/>
  <c r="CB132" i="103" s="1"/>
  <c r="AE32" i="99"/>
  <c r="BZ32" i="99"/>
  <c r="AA32" i="99"/>
  <c r="X68" i="105"/>
  <c r="L63" i="105"/>
  <c r="C63" i="104"/>
  <c r="P63" i="104" s="1"/>
  <c r="R107" i="99"/>
  <c r="AJ136" i="105" s="1"/>
  <c r="N136" i="104"/>
  <c r="AA136" i="104" s="1"/>
  <c r="W136" i="105"/>
  <c r="M148" i="103"/>
  <c r="Z148" i="103" s="1"/>
  <c r="AB127" i="104" a="1"/>
  <c r="AB127" i="104" s="1"/>
  <c r="CL65" i="104" a="1"/>
  <c r="CL65" i="104" s="1"/>
  <c r="CI65" i="104" a="1"/>
  <c r="CI65" i="104" s="1"/>
  <c r="C64" i="104"/>
  <c r="P64" i="104" s="1"/>
  <c r="L64" i="105"/>
  <c r="AD283" i="100"/>
  <c r="BF11" i="104" a="1"/>
  <c r="BF11" i="104" s="1"/>
  <c r="R11" i="104"/>
  <c r="AB106" i="100"/>
  <c r="A106" i="100" s="1" a="1"/>
  <c r="A106" i="100" s="1"/>
  <c r="AS129" i="104" a="1"/>
  <c r="AS129" i="104" s="1"/>
  <c r="BZ34" i="99"/>
  <c r="AA34" i="99"/>
  <c r="Z34" i="99"/>
  <c r="A34" i="99" s="1" a="1"/>
  <c r="A34" i="99" s="1"/>
  <c r="BX34" i="99" s="1" a="1"/>
  <c r="BX34" i="99" s="1"/>
  <c r="AC126" i="100"/>
  <c r="M159" i="99"/>
  <c r="R5" i="105"/>
  <c r="I5" i="104"/>
  <c r="V5" i="104" s="1"/>
  <c r="H87" i="103"/>
  <c r="U87" i="103" s="1"/>
  <c r="AW114" i="104" a="1"/>
  <c r="AW114" i="104" s="1"/>
  <c r="AS114" i="104" a="1"/>
  <c r="AS114" i="104" s="1"/>
  <c r="AU114" i="104" a="1"/>
  <c r="AU114" i="104" s="1"/>
  <c r="BH55" i="100"/>
  <c r="AH55" i="100" s="1"/>
  <c r="G55" i="100" s="1"/>
  <c r="BJ84" i="99"/>
  <c r="AJ84" i="99" s="1"/>
  <c r="BA52" i="86"/>
  <c r="N58" i="104"/>
  <c r="AA58" i="104" s="1"/>
  <c r="AX58" i="104" s="1" a="1"/>
  <c r="AX58" i="104" s="1"/>
  <c r="M104" i="103"/>
  <c r="Z104" i="103" s="1"/>
  <c r="R170" i="99"/>
  <c r="AJ58" i="105" s="1"/>
  <c r="W58" i="105"/>
  <c r="BH97" i="103" a="1"/>
  <c r="BH97" i="103" s="1"/>
  <c r="BJ97" i="103" a="1"/>
  <c r="BJ97" i="103" s="1"/>
  <c r="C57" i="104"/>
  <c r="P57" i="104" s="1"/>
  <c r="L57" i="105"/>
  <c r="G23" i="99"/>
  <c r="Y57" i="105" s="1"/>
  <c r="R145" i="99"/>
  <c r="N92" i="104"/>
  <c r="AA92" i="104" s="1"/>
  <c r="W92" i="105"/>
  <c r="M117" i="103"/>
  <c r="Z117" i="103" s="1"/>
  <c r="AE129" i="105"/>
  <c r="BG40" i="105" a="1"/>
  <c r="BG40" i="105" s="1"/>
  <c r="BC40" i="105" a="1"/>
  <c r="BC40" i="105" s="1"/>
  <c r="BE40" i="105" a="1"/>
  <c r="BE40" i="105" s="1"/>
  <c r="AF329" i="100"/>
  <c r="AE181" i="99"/>
  <c r="BZ181" i="99"/>
  <c r="AA181" i="99"/>
  <c r="L105" i="105"/>
  <c r="C105" i="104"/>
  <c r="P105" i="104" s="1"/>
  <c r="C6" i="104"/>
  <c r="P6" i="104" s="1"/>
  <c r="L6" i="105"/>
  <c r="G151" i="99"/>
  <c r="T58" i="105"/>
  <c r="K58" i="104"/>
  <c r="X58" i="104" s="1"/>
  <c r="J104" i="103"/>
  <c r="W104" i="103" s="1"/>
  <c r="CQ104" i="103" s="1" a="1"/>
  <c r="CQ104" i="103" s="1"/>
  <c r="O170" i="99"/>
  <c r="BP113" i="86"/>
  <c r="K40" i="105"/>
  <c r="F168" i="99"/>
  <c r="B40" i="104"/>
  <c r="O40" i="104" s="1"/>
  <c r="B96" i="103"/>
  <c r="N96" i="103" s="1"/>
  <c r="CC265" i="99"/>
  <c r="AD265" i="99"/>
  <c r="AH265" i="99"/>
  <c r="CW107" i="103" a="1"/>
  <c r="CW107" i="103" s="1"/>
  <c r="AC54" i="100"/>
  <c r="A54" i="100" a="1"/>
  <c r="A54" i="100" s="1"/>
  <c r="AH35" i="99"/>
  <c r="AE130" i="100"/>
  <c r="DA114" i="94"/>
  <c r="DA80" i="94"/>
  <c r="DA138" i="94"/>
  <c r="L117" i="99"/>
  <c r="AD103" i="105" s="1"/>
  <c r="Q103" i="105"/>
  <c r="H103" i="104"/>
  <c r="U103" i="104" s="1"/>
  <c r="G126" i="103"/>
  <c r="T126" i="103" s="1"/>
  <c r="BC17" i="86"/>
  <c r="BJ85" i="100"/>
  <c r="BL50" i="99"/>
  <c r="DA48" i="94"/>
  <c r="DA13" i="94"/>
  <c r="AC55" i="100"/>
  <c r="AB55" i="100"/>
  <c r="A55" i="100" s="1" a="1"/>
  <c r="A55" i="100" s="1"/>
  <c r="BL20" i="100"/>
  <c r="BN12" i="99"/>
  <c r="BF34" i="86"/>
  <c r="AK80" i="99"/>
  <c r="AO9" i="100"/>
  <c r="N9" i="100" s="1"/>
  <c r="AQ71" i="99"/>
  <c r="I31" i="103" s="1"/>
  <c r="V31" i="103" s="1"/>
  <c r="AP24" i="100"/>
  <c r="O24" i="100" s="1"/>
  <c r="AE24" i="100" s="1"/>
  <c r="AR135" i="99"/>
  <c r="AQ134" i="99"/>
  <c r="AO158" i="99"/>
  <c r="AO63" i="99"/>
  <c r="L63" i="99" s="1"/>
  <c r="AD14" i="105" s="1"/>
  <c r="AQ48" i="99"/>
  <c r="N48" i="99" s="1"/>
  <c r="AF144" i="105" s="1"/>
  <c r="AQ158" i="99"/>
  <c r="P153" i="99"/>
  <c r="U65" i="105"/>
  <c r="K107" i="103"/>
  <c r="X107" i="103" s="1"/>
  <c r="CU107" i="103" s="1" a="1"/>
  <c r="CU107" i="103" s="1"/>
  <c r="L65" i="104"/>
  <c r="Y65" i="104" s="1"/>
  <c r="CJ65" i="104" s="1" a="1"/>
  <c r="CJ65" i="104" s="1"/>
  <c r="BR150" i="103" a="1"/>
  <c r="BR150" i="103" s="1"/>
  <c r="H32" i="99"/>
  <c r="C108" i="103"/>
  <c r="P108" i="103" s="1"/>
  <c r="D68" i="104"/>
  <c r="Q68" i="104" s="1"/>
  <c r="M68" i="105"/>
  <c r="Q105" i="99"/>
  <c r="V113" i="105"/>
  <c r="M113" i="104"/>
  <c r="Z113" i="104" s="1"/>
  <c r="CY113" i="104" s="1" a="1"/>
  <c r="CY113" i="104" s="1"/>
  <c r="L131" i="103"/>
  <c r="Y131" i="103" s="1"/>
  <c r="CZ131" i="103" s="1" a="1"/>
  <c r="CZ131" i="103" s="1"/>
  <c r="R154" i="99"/>
  <c r="AJ75" i="105" s="1"/>
  <c r="W75" i="105"/>
  <c r="N75" i="104"/>
  <c r="AA75" i="104" s="1"/>
  <c r="AX75" i="104" s="1" a="1"/>
  <c r="AX75" i="104" s="1"/>
  <c r="M110" i="103"/>
  <c r="Z110" i="103" s="1"/>
  <c r="CT110" i="103" s="1" a="1"/>
  <c r="CT110" i="103" s="1"/>
  <c r="C4" i="104"/>
  <c r="P4" i="104" s="1"/>
  <c r="L4" i="105"/>
  <c r="AW117" i="104" a="1"/>
  <c r="AW117" i="104" s="1"/>
  <c r="Q58" i="99"/>
  <c r="V11" i="105"/>
  <c r="L90" i="103"/>
  <c r="Y90" i="103" s="1"/>
  <c r="CX90" i="103" s="1" a="1"/>
  <c r="CX90" i="103" s="1"/>
  <c r="M11" i="104"/>
  <c r="Z11" i="104" s="1"/>
  <c r="BG11" i="104" s="1" a="1"/>
  <c r="BG11" i="104" s="1"/>
  <c r="O130" i="99"/>
  <c r="AG148" i="105" s="1"/>
  <c r="J151" i="103"/>
  <c r="W151" i="103" s="1"/>
  <c r="BM151" i="103" s="1" a="1"/>
  <c r="BM151" i="103" s="1"/>
  <c r="K148" i="104"/>
  <c r="X148" i="104" s="1"/>
  <c r="T148" i="105"/>
  <c r="AW13" i="86"/>
  <c r="L118" i="105"/>
  <c r="C118" i="104"/>
  <c r="P118" i="104" s="1"/>
  <c r="AB118" i="104" s="1" a="1"/>
  <c r="AB118" i="104" s="1"/>
  <c r="CE88" i="103" a="1"/>
  <c r="CE88" i="103" s="1"/>
  <c r="AH321" i="99"/>
  <c r="CC321" i="99"/>
  <c r="AD321" i="99"/>
  <c r="F156" i="99"/>
  <c r="B134" i="103"/>
  <c r="N134" i="103" s="1"/>
  <c r="K116" i="105"/>
  <c r="B116" i="104"/>
  <c r="O116" i="104" s="1"/>
  <c r="I60" i="99"/>
  <c r="AA120" i="105" s="1"/>
  <c r="N120" i="105"/>
  <c r="E120" i="104"/>
  <c r="D137" i="103"/>
  <c r="Q137" i="103" s="1"/>
  <c r="BP151" i="103" a="1"/>
  <c r="BP151" i="103" s="1"/>
  <c r="BN151" i="103" a="1"/>
  <c r="BN151" i="103" s="1"/>
  <c r="BH151" i="103" a="1"/>
  <c r="BH151" i="103" s="1"/>
  <c r="BL151" i="103" a="1"/>
  <c r="BL151" i="103" s="1"/>
  <c r="H130" i="99"/>
  <c r="D148" i="104"/>
  <c r="Q148" i="104" s="1"/>
  <c r="C151" i="103"/>
  <c r="P151" i="103" s="1"/>
  <c r="M148" i="105"/>
  <c r="M130" i="99"/>
  <c r="R148" i="105"/>
  <c r="H151" i="103"/>
  <c r="U151" i="103" s="1"/>
  <c r="I148" i="104"/>
  <c r="V148" i="104" s="1"/>
  <c r="CZ135" i="103" a="1"/>
  <c r="CZ135" i="103" s="1"/>
  <c r="CB317" i="99"/>
  <c r="AC317" i="99"/>
  <c r="AG317" i="99"/>
  <c r="N104" i="99"/>
  <c r="AF119" i="105" s="1"/>
  <c r="S119" i="105"/>
  <c r="I136" i="103"/>
  <c r="V136" i="103" s="1"/>
  <c r="CL136" i="103" s="1" a="1"/>
  <c r="CL136" i="103" s="1"/>
  <c r="J119" i="104"/>
  <c r="H57" i="99"/>
  <c r="C132" i="103"/>
  <c r="P132" i="103" s="1"/>
  <c r="D114" i="104"/>
  <c r="Q114" i="104" s="1"/>
  <c r="M114" i="105"/>
  <c r="CZ95" i="103" a="1"/>
  <c r="CZ95" i="103" s="1"/>
  <c r="AE5" i="100"/>
  <c r="AF148" i="99"/>
  <c r="AA42" i="105"/>
  <c r="AB148" i="99"/>
  <c r="K45" i="99"/>
  <c r="G78" i="104"/>
  <c r="P78" i="105"/>
  <c r="F111" i="103"/>
  <c r="S111" i="103" s="1"/>
  <c r="AZ111" i="103" s="1" a="1"/>
  <c r="AZ111" i="103" s="1"/>
  <c r="BI42" i="105" a="1"/>
  <c r="BI42" i="105" s="1"/>
  <c r="CA42" i="105" a="1"/>
  <c r="CA42" i="105" s="1"/>
  <c r="Q154" i="99"/>
  <c r="L110" i="103"/>
  <c r="Y110" i="103" s="1"/>
  <c r="M75" i="104"/>
  <c r="Z75" i="104" s="1"/>
  <c r="AW75" i="104" s="1" a="1"/>
  <c r="AW75" i="104" s="1"/>
  <c r="V75" i="105"/>
  <c r="AW40" i="104" a="1"/>
  <c r="AW40" i="104" s="1"/>
  <c r="AV40" i="104" a="1"/>
  <c r="AV40" i="104" s="1"/>
  <c r="AU40" i="104" a="1"/>
  <c r="AU40" i="104" s="1"/>
  <c r="CC170" i="99"/>
  <c r="AH170" i="99"/>
  <c r="AI58" i="105"/>
  <c r="Q32" i="99"/>
  <c r="L108" i="103"/>
  <c r="Y108" i="103" s="1"/>
  <c r="M68" i="104"/>
  <c r="Z68" i="104" s="1"/>
  <c r="CP68" i="104" s="1" a="1"/>
  <c r="CP68" i="104" s="1"/>
  <c r="V68" i="105"/>
  <c r="AX39" i="104" a="1"/>
  <c r="AX39" i="104" s="1"/>
  <c r="AG108" i="103" a="1"/>
  <c r="AG108" i="103" s="1"/>
  <c r="CL108" i="103" a="1"/>
  <c r="CL108" i="103" s="1"/>
  <c r="CN108" i="103" a="1"/>
  <c r="CN108" i="103" s="1"/>
  <c r="P106" i="99"/>
  <c r="AH142" i="105" s="1"/>
  <c r="K150" i="103"/>
  <c r="X150" i="103" s="1"/>
  <c r="BV150" i="103" s="1" a="1"/>
  <c r="BV150" i="103" s="1"/>
  <c r="L142" i="104"/>
  <c r="Y142" i="104" s="1"/>
  <c r="U142" i="105"/>
  <c r="CA148" i="99"/>
  <c r="AC40" i="100"/>
  <c r="BR113" i="86"/>
  <c r="BN113" i="86"/>
  <c r="AC74" i="100"/>
  <c r="AA318" i="99"/>
  <c r="AE318" i="99"/>
  <c r="BZ318" i="99"/>
  <c r="R40" i="105"/>
  <c r="M168" i="99"/>
  <c r="H96" i="103"/>
  <c r="U96" i="103" s="1"/>
  <c r="I40" i="104"/>
  <c r="V40" i="104" s="1"/>
  <c r="AS40" i="104" s="1" a="1"/>
  <c r="AS40" i="104" s="1"/>
  <c r="C54" i="104"/>
  <c r="P54" i="104" s="1"/>
  <c r="L54" i="105"/>
  <c r="G152" i="99"/>
  <c r="Y54" i="105" s="1"/>
  <c r="BJ19" i="100"/>
  <c r="BC33" i="86"/>
  <c r="BL81" i="99"/>
  <c r="AK10" i="86"/>
  <c r="AZ10" i="86" s="1"/>
  <c r="BO48" i="100"/>
  <c r="AO48" i="100" s="1"/>
  <c r="N48" i="100" s="1"/>
  <c r="BI46" i="86"/>
  <c r="BQ54" i="99"/>
  <c r="AQ54" i="99" s="1"/>
  <c r="DA74" i="94"/>
  <c r="N58" i="99"/>
  <c r="S11" i="105"/>
  <c r="J11" i="104"/>
  <c r="I90" i="103"/>
  <c r="V90" i="103" s="1"/>
  <c r="BL90" i="103" s="1" a="1"/>
  <c r="BL90" i="103" s="1"/>
  <c r="O58" i="99"/>
  <c r="AG11" i="105" s="1"/>
  <c r="CL11" i="105" s="1" a="1"/>
  <c r="CL11" i="105" s="1"/>
  <c r="T11" i="105"/>
  <c r="K11" i="104"/>
  <c r="X11" i="104" s="1"/>
  <c r="J90" i="103"/>
  <c r="W90" i="103" s="1"/>
  <c r="DA99" i="94"/>
  <c r="BJ61" i="86"/>
  <c r="BP266" i="100"/>
  <c r="AP266" i="100" s="1"/>
  <c r="O266" i="100" s="1"/>
  <c r="BR265" i="99"/>
  <c r="AR265" i="99" s="1"/>
  <c r="O265" i="99" s="1"/>
  <c r="DA15" i="94"/>
  <c r="BH115" i="86"/>
  <c r="BP115" i="86" s="1"/>
  <c r="F145" i="99"/>
  <c r="B117" i="103"/>
  <c r="N117" i="103" s="1"/>
  <c r="K92" i="105"/>
  <c r="B92" i="104"/>
  <c r="O92" i="104" s="1"/>
  <c r="L154" i="99"/>
  <c r="AD75" i="105" s="1"/>
  <c r="Q75" i="105"/>
  <c r="H75" i="104"/>
  <c r="U75" i="104" s="1"/>
  <c r="G110" i="103"/>
  <c r="T110" i="103" s="1"/>
  <c r="AZ52" i="86"/>
  <c r="BG43" i="86"/>
  <c r="BM40" i="100"/>
  <c r="AM40" i="100" s="1"/>
  <c r="L40" i="100" s="1"/>
  <c r="BO168" i="99"/>
  <c r="AO168" i="99" s="1"/>
  <c r="AT6" i="99"/>
  <c r="Z321" i="99"/>
  <c r="A321" i="99" s="1" a="1"/>
  <c r="A321" i="99" s="1"/>
  <c r="AA321" i="99"/>
  <c r="S321" i="99"/>
  <c r="AE321" i="99"/>
  <c r="BZ321" i="99"/>
  <c r="C108" i="104"/>
  <c r="P108" i="104" s="1"/>
  <c r="AV108" i="104" s="1" a="1"/>
  <c r="AV108" i="104" s="1"/>
  <c r="L108" i="105"/>
  <c r="L36" i="105"/>
  <c r="C36" i="104"/>
  <c r="P36" i="104" s="1"/>
  <c r="P151" i="99"/>
  <c r="K88" i="103"/>
  <c r="X88" i="103" s="1"/>
  <c r="AJ88" i="103" s="1" a="1"/>
  <c r="AJ88" i="103" s="1"/>
  <c r="L6" i="104"/>
  <c r="Y6" i="104" s="1"/>
  <c r="CV6" i="104" s="1" a="1"/>
  <c r="CV6" i="104" s="1"/>
  <c r="U6" i="105"/>
  <c r="CG117" i="105" a="1"/>
  <c r="CG117" i="105" s="1"/>
  <c r="AF108" i="103" a="1"/>
  <c r="AF108" i="103" s="1"/>
  <c r="CI108" i="103" a="1"/>
  <c r="CI108" i="103" s="1"/>
  <c r="CF108" i="103" a="1"/>
  <c r="CF108" i="103" s="1"/>
  <c r="CG108" i="103" a="1"/>
  <c r="CG108" i="103" s="1"/>
  <c r="CJ108" i="103" a="1"/>
  <c r="CJ108" i="103" s="1"/>
  <c r="F140" i="103"/>
  <c r="S140" i="103" s="1"/>
  <c r="K37" i="99"/>
  <c r="AC126" i="105" s="1"/>
  <c r="G126" i="104"/>
  <c r="P126" i="105"/>
  <c r="C51" i="104"/>
  <c r="P51" i="104" s="1"/>
  <c r="L51" i="105"/>
  <c r="I146" i="99"/>
  <c r="AA117" i="105" s="1"/>
  <c r="D135" i="103"/>
  <c r="Q135" i="103" s="1"/>
  <c r="N117" i="105"/>
  <c r="E117" i="104"/>
  <c r="P167" i="99"/>
  <c r="AH39" i="105" s="1"/>
  <c r="DE39" i="105" s="1" a="1"/>
  <c r="DE39" i="105" s="1"/>
  <c r="K95" i="103"/>
  <c r="X95" i="103" s="1"/>
  <c r="CN95" i="103" s="1" a="1"/>
  <c r="CN95" i="103" s="1"/>
  <c r="U39" i="105"/>
  <c r="L39" i="104"/>
  <c r="Y39" i="104" s="1"/>
  <c r="CZ39" i="104" s="1" a="1"/>
  <c r="CZ39" i="104" s="1"/>
  <c r="AH141" i="103" a="1"/>
  <c r="AH141" i="103" s="1"/>
  <c r="AI106" i="105"/>
  <c r="CC155" i="99"/>
  <c r="AD155" i="99"/>
  <c r="AH155" i="99"/>
  <c r="AX6" i="104" a="1"/>
  <c r="AX6" i="104" s="1"/>
  <c r="CC90" i="103" a="1"/>
  <c r="CC90" i="103" s="1"/>
  <c r="AC116" i="100"/>
  <c r="AB116" i="100"/>
  <c r="A116" i="100" s="1" a="1"/>
  <c r="A116" i="100" s="1"/>
  <c r="CH107" i="103" a="1"/>
  <c r="CH107" i="103" s="1"/>
  <c r="AD148" i="100"/>
  <c r="Z11" i="105"/>
  <c r="AE148" i="100"/>
  <c r="DA117" i="104" a="1"/>
  <c r="DA117" i="104" s="1"/>
  <c r="N159" i="99"/>
  <c r="AF5" i="105" s="1"/>
  <c r="BC5" i="105" s="1" a="1"/>
  <c r="BC5" i="105" s="1"/>
  <c r="J5" i="104"/>
  <c r="S5" i="105"/>
  <c r="I87" i="103"/>
  <c r="V87" i="103" s="1"/>
  <c r="G321" i="99"/>
  <c r="Q106" i="105"/>
  <c r="H106" i="104"/>
  <c r="U106" i="104" s="1"/>
  <c r="AR106" i="104" s="1" a="1"/>
  <c r="AR106" i="104" s="1"/>
  <c r="L155" i="99"/>
  <c r="AD106" i="105" s="1"/>
  <c r="G128" i="103"/>
  <c r="T128" i="103" s="1"/>
  <c r="AC108" i="103" a="1"/>
  <c r="AC108" i="103" s="1"/>
  <c r="BL108" i="103" a="1"/>
  <c r="BL108" i="103" s="1"/>
  <c r="BK108" i="103" a="1"/>
  <c r="BK108" i="103" s="1"/>
  <c r="BN108" i="103" a="1"/>
  <c r="BN108" i="103" s="1"/>
  <c r="BJ108" i="103" a="1"/>
  <c r="BJ108" i="103" s="1"/>
  <c r="BI151" i="103" a="1"/>
  <c r="BI151" i="103" s="1"/>
  <c r="CC151" i="103" a="1"/>
  <c r="CC151" i="103" s="1"/>
  <c r="CA151" i="103" a="1"/>
  <c r="CA151" i="103" s="1"/>
  <c r="CE151" i="103" a="1"/>
  <c r="CE151" i="103" s="1"/>
  <c r="CB151" i="103" a="1"/>
  <c r="CB151" i="103" s="1"/>
  <c r="DA39" i="104" a="1"/>
  <c r="DA39" i="104" s="1"/>
  <c r="G167" i="99"/>
  <c r="Y39" i="105" s="1"/>
  <c r="F167" i="99"/>
  <c r="K39" i="105"/>
  <c r="B39" i="104"/>
  <c r="O39" i="104" s="1"/>
  <c r="B95" i="103"/>
  <c r="N95" i="103" s="1"/>
  <c r="AK95" i="103" s="1" a="1"/>
  <c r="AK95" i="103" s="1"/>
  <c r="BU88" i="103" a="1"/>
  <c r="BU88" i="103" s="1"/>
  <c r="BX88" i="103" a="1"/>
  <c r="BX88" i="103" s="1"/>
  <c r="BQ88" i="103" a="1"/>
  <c r="BQ88" i="103" s="1"/>
  <c r="BR88" i="103" a="1"/>
  <c r="BR88" i="103" s="1"/>
  <c r="CV126" i="104" a="1"/>
  <c r="CV126" i="104" s="1"/>
  <c r="N153" i="99"/>
  <c r="S65" i="105"/>
  <c r="J65" i="104"/>
  <c r="I107" i="103"/>
  <c r="V107" i="103" s="1"/>
  <c r="CG107" i="103" s="1" a="1"/>
  <c r="CG107" i="103" s="1"/>
  <c r="AI88" i="103" a="1"/>
  <c r="AI88" i="103" s="1"/>
  <c r="AL88" i="103" a="1"/>
  <c r="AL88" i="103" s="1"/>
  <c r="AF88" i="103" a="1"/>
  <c r="AF88" i="103" s="1"/>
  <c r="AD88" i="103" a="1"/>
  <c r="AD88" i="103" s="1"/>
  <c r="AE88" i="103" a="1"/>
  <c r="AE88" i="103" s="1"/>
  <c r="AB58" i="100"/>
  <c r="A58" i="100" s="1" a="1"/>
  <c r="A58" i="100" s="1"/>
  <c r="AX54" i="104" a="1"/>
  <c r="AX54" i="104" s="1"/>
  <c r="C149" i="104"/>
  <c r="P149" i="104" s="1"/>
  <c r="AS149" i="104" s="1" a="1"/>
  <c r="AS149" i="104" s="1"/>
  <c r="L149" i="105"/>
  <c r="AI40" i="105"/>
  <c r="DJ40" i="105" s="1" a="1"/>
  <c r="DJ40" i="105" s="1"/>
  <c r="CC168" i="99"/>
  <c r="AH168" i="99"/>
  <c r="AD168" i="99"/>
  <c r="AF68" i="100"/>
  <c r="Q130" i="99"/>
  <c r="L151" i="103"/>
  <c r="Y151" i="103" s="1"/>
  <c r="CZ151" i="103" s="1" a="1"/>
  <c r="CZ151" i="103" s="1"/>
  <c r="V148" i="105"/>
  <c r="AE11" i="100"/>
  <c r="AB65" i="104" a="1"/>
  <c r="AB65" i="104" s="1"/>
  <c r="AG65" i="104" a="1"/>
  <c r="AG65" i="104" s="1"/>
  <c r="AJ65" i="104" a="1"/>
  <c r="AJ65" i="104" s="1"/>
  <c r="F146" i="99"/>
  <c r="B135" i="103"/>
  <c r="N135" i="103" s="1"/>
  <c r="K117" i="105"/>
  <c r="B117" i="104"/>
  <c r="O117" i="104" s="1"/>
  <c r="B110" i="103"/>
  <c r="N110" i="103" s="1"/>
  <c r="F154" i="99"/>
  <c r="B75" i="104"/>
  <c r="O75" i="104" s="1"/>
  <c r="K75" i="105"/>
  <c r="AC57" i="100"/>
  <c r="G182" i="99"/>
  <c r="C130" i="104"/>
  <c r="P130" i="104" s="1"/>
  <c r="L130" i="105"/>
  <c r="L23" i="99"/>
  <c r="AD57" i="105" s="1"/>
  <c r="Q57" i="105"/>
  <c r="G103" i="103"/>
  <c r="T103" i="103" s="1"/>
  <c r="H57" i="104"/>
  <c r="U57" i="104" s="1"/>
  <c r="BK42" i="104" a="1"/>
  <c r="BK42" i="104" s="1"/>
  <c r="AY42" i="104" a="1"/>
  <c r="AY42" i="104" s="1"/>
  <c r="S42" i="104"/>
  <c r="AC314" i="100"/>
  <c r="O32" i="99"/>
  <c r="AG68" i="105" s="1"/>
  <c r="K68" i="104"/>
  <c r="X68" i="104" s="1"/>
  <c r="T68" i="105"/>
  <c r="J108" i="103"/>
  <c r="W108" i="103" s="1"/>
  <c r="BM108" i="103" s="1" a="1"/>
  <c r="BM108" i="103" s="1"/>
  <c r="AP129" i="99"/>
  <c r="AT67" i="99"/>
  <c r="DA24" i="94"/>
  <c r="AF43" i="86"/>
  <c r="DA127" i="94"/>
  <c r="DA136" i="94"/>
  <c r="BG112" i="86"/>
  <c r="BM114" i="100"/>
  <c r="AM114" i="100" s="1"/>
  <c r="L114" i="100" s="1"/>
  <c r="BO57" i="99"/>
  <c r="AO57" i="99" s="1"/>
  <c r="AC189" i="99"/>
  <c r="AG189" i="99"/>
  <c r="CB189" i="99"/>
  <c r="BQ136" i="100"/>
  <c r="AQ136" i="100" s="1"/>
  <c r="P136" i="100" s="1"/>
  <c r="BK150" i="86"/>
  <c r="BS107" i="99"/>
  <c r="AS107" i="99" s="1"/>
  <c r="BL119" i="86"/>
  <c r="BR116" i="100"/>
  <c r="AR116" i="100" s="1"/>
  <c r="Q116" i="100" s="1"/>
  <c r="AF116" i="100" s="1"/>
  <c r="BT156" i="99"/>
  <c r="AT156" i="99" s="1"/>
  <c r="AY119" i="86"/>
  <c r="AU119" i="86"/>
  <c r="AT17" i="86"/>
  <c r="BP85" i="100"/>
  <c r="BR50" i="99"/>
  <c r="DA143" i="94"/>
  <c r="L156" i="99"/>
  <c r="AD116" i="105" s="1"/>
  <c r="Q116" i="105"/>
  <c r="G134" i="103"/>
  <c r="T134" i="103" s="1"/>
  <c r="H116" i="104"/>
  <c r="U116" i="104" s="1"/>
  <c r="BI316" i="100"/>
  <c r="AI316" i="100" s="1"/>
  <c r="H316" i="100" s="1"/>
  <c r="AD316" i="100" s="1"/>
  <c r="AS118" i="86"/>
  <c r="AW118" i="86"/>
  <c r="BK318" i="99"/>
  <c r="AK318" i="99" s="1"/>
  <c r="H318" i="99" s="1"/>
  <c r="BB118" i="86"/>
  <c r="R16" i="99"/>
  <c r="AJ124" i="105" s="1"/>
  <c r="M138" i="103"/>
  <c r="Z138" i="103" s="1"/>
  <c r="N124" i="104"/>
  <c r="AA124" i="104" s="1"/>
  <c r="W124" i="105"/>
  <c r="AB92" i="100"/>
  <c r="A92" i="100" s="1" a="1"/>
  <c r="A92" i="100" s="1"/>
  <c r="AC92" i="100"/>
  <c r="BL49" i="86"/>
  <c r="BQ49" i="86" s="1"/>
  <c r="BF49" i="86"/>
  <c r="BN42" i="99"/>
  <c r="BL51" i="100"/>
  <c r="AL76" i="99"/>
  <c r="AI12" i="99"/>
  <c r="B20" i="104" s="1"/>
  <c r="O20" i="104" s="1"/>
  <c r="AO45" i="100"/>
  <c r="N45" i="100" s="1"/>
  <c r="DH9" i="93"/>
  <c r="AP147" i="100"/>
  <c r="O147" i="100" s="1"/>
  <c r="AR134" i="99"/>
  <c r="O134" i="99" s="1"/>
  <c r="AG41" i="105" s="1"/>
  <c r="AR147" i="99"/>
  <c r="J83" i="103" s="1"/>
  <c r="W83" i="103" s="1"/>
  <c r="BM83" i="103" s="1" a="1"/>
  <c r="BM83" i="103" s="1"/>
  <c r="AP15" i="100"/>
  <c r="O15" i="100" s="1"/>
  <c r="J31" i="104"/>
  <c r="DH23" i="93"/>
  <c r="DH32" i="93"/>
  <c r="AR48" i="99"/>
  <c r="AG150" i="100"/>
  <c r="F150" i="100" s="1"/>
  <c r="AC150" i="100" s="1"/>
  <c r="AT80" i="99"/>
  <c r="AI10" i="99"/>
  <c r="AM9" i="100"/>
  <c r="L9" i="100" s="1"/>
  <c r="AR79" i="99"/>
  <c r="AP4" i="99"/>
  <c r="AO85" i="99"/>
  <c r="AP158" i="99"/>
  <c r="CY128" i="103" a="1"/>
  <c r="CY128" i="103" s="1"/>
  <c r="CX128" i="103" a="1"/>
  <c r="CX128" i="103" s="1"/>
  <c r="CF142" i="105" a="1"/>
  <c r="CF142" i="105" s="1"/>
  <c r="CB142" i="105" a="1"/>
  <c r="CB142" i="105" s="1"/>
  <c r="CP39" i="104" a="1"/>
  <c r="CP39" i="104" s="1"/>
  <c r="CN39" i="104" a="1"/>
  <c r="CN39" i="104" s="1"/>
  <c r="CQ39" i="104" a="1"/>
  <c r="CQ39" i="104" s="1"/>
  <c r="W39" i="104"/>
  <c r="AW68" i="104" a="1"/>
  <c r="AW68" i="104" s="1"/>
  <c r="AV68" i="104" a="1"/>
  <c r="AV68" i="104" s="1"/>
  <c r="AR68" i="104" a="1"/>
  <c r="AR68" i="104" s="1"/>
  <c r="AS68" i="104" a="1"/>
  <c r="AS68" i="104" s="1"/>
  <c r="L130" i="99"/>
  <c r="AD148" i="105" s="1"/>
  <c r="G151" i="103"/>
  <c r="T151" i="103" s="1"/>
  <c r="Q148" i="105"/>
  <c r="H148" i="104"/>
  <c r="U148" i="104" s="1"/>
  <c r="CN119" i="104" a="1"/>
  <c r="CN119" i="104" s="1"/>
  <c r="W119" i="104"/>
  <c r="N151" i="99"/>
  <c r="I88" i="103"/>
  <c r="V88" i="103" s="1"/>
  <c r="BT88" i="103" s="1" a="1"/>
  <c r="BT88" i="103" s="1"/>
  <c r="S6" i="105"/>
  <c r="J6" i="104"/>
  <c r="AY140" i="86"/>
  <c r="BL140" i="86"/>
  <c r="AU140" i="86"/>
  <c r="BR126" i="100"/>
  <c r="AR126" i="100" s="1"/>
  <c r="Q126" i="100" s="1"/>
  <c r="AF126" i="100" s="1"/>
  <c r="BT37" i="99"/>
  <c r="AT37" i="99" s="1"/>
  <c r="C99" i="104"/>
  <c r="P99" i="104" s="1"/>
  <c r="AU99" i="104" s="1" a="1"/>
  <c r="AU99" i="104" s="1"/>
  <c r="L99" i="105"/>
  <c r="N174" i="99"/>
  <c r="AF74" i="105" s="1"/>
  <c r="I109" i="103"/>
  <c r="V109" i="103" s="1"/>
  <c r="S74" i="105"/>
  <c r="J74" i="104"/>
  <c r="CY5" i="104" a="1"/>
  <c r="CY5" i="104" s="1"/>
  <c r="R142" i="104"/>
  <c r="BF142" i="104" a="1"/>
  <c r="BF142" i="104" s="1"/>
  <c r="CZ78" i="104" a="1"/>
  <c r="CZ78" i="104" s="1"/>
  <c r="K32" i="99"/>
  <c r="AC68" i="105" s="1"/>
  <c r="P68" i="105"/>
  <c r="G68" i="104"/>
  <c r="F108" i="103"/>
  <c r="S108" i="103" s="1"/>
  <c r="BI108" i="103" s="1" a="1"/>
  <c r="BI108" i="103" s="1"/>
  <c r="BO115" i="86"/>
  <c r="CW106" i="104" a="1"/>
  <c r="CW106" i="104" s="1"/>
  <c r="CV106" i="104" a="1"/>
  <c r="CV106" i="104" s="1"/>
  <c r="AC208" i="100"/>
  <c r="AB208" i="100"/>
  <c r="A208" i="100" s="1" a="1"/>
  <c r="A208" i="100" s="1"/>
  <c r="I58" i="104"/>
  <c r="V58" i="104" s="1"/>
  <c r="AS58" i="104" s="1" a="1"/>
  <c r="AS58" i="104" s="1"/>
  <c r="H104" i="103"/>
  <c r="U104" i="103" s="1"/>
  <c r="R58" i="105"/>
  <c r="M170" i="99"/>
  <c r="B126" i="104"/>
  <c r="O126" i="104" s="1"/>
  <c r="B140" i="103"/>
  <c r="N140" i="103" s="1"/>
  <c r="K126" i="105"/>
  <c r="F37" i="99"/>
  <c r="CQ126" i="105" a="1"/>
  <c r="CQ126" i="105" s="1"/>
  <c r="CR126" i="105" a="1"/>
  <c r="CR126" i="105" s="1"/>
  <c r="Q151" i="99"/>
  <c r="M6" i="104"/>
  <c r="Z6" i="104" s="1"/>
  <c r="DA6" i="104" s="1" a="1"/>
  <c r="DA6" i="104" s="1"/>
  <c r="V6" i="105"/>
  <c r="L88" i="103"/>
  <c r="Y88" i="103" s="1"/>
  <c r="CZ88" i="103" s="1" a="1"/>
  <c r="CZ88" i="103" s="1"/>
  <c r="AM6" i="104" a="1"/>
  <c r="AM6" i="104" s="1"/>
  <c r="AG6" i="104" a="1"/>
  <c r="AG6" i="104" s="1"/>
  <c r="AJ6" i="104" a="1"/>
  <c r="AJ6" i="104" s="1"/>
  <c r="AB6" i="104" a="1"/>
  <c r="AB6" i="104" s="1"/>
  <c r="AK6" i="104" a="1"/>
  <c r="AK6" i="104" s="1"/>
  <c r="R57" i="99"/>
  <c r="AJ114" i="105" s="1"/>
  <c r="N114" i="104"/>
  <c r="AA114" i="104" s="1"/>
  <c r="AX114" i="104" s="1" a="1"/>
  <c r="AX114" i="104" s="1"/>
  <c r="W114" i="105"/>
  <c r="M132" i="103"/>
  <c r="Z132" i="103" s="1"/>
  <c r="CW132" i="103" s="1" a="1"/>
  <c r="CW132" i="103" s="1"/>
  <c r="CL54" i="104" a="1"/>
  <c r="CL54" i="104" s="1"/>
  <c r="CV95" i="103" a="1"/>
  <c r="CV95" i="103" s="1"/>
  <c r="AB129" i="100"/>
  <c r="A129" i="100" s="1" a="1"/>
  <c r="A129" i="100" s="1"/>
  <c r="N74" i="104"/>
  <c r="AA74" i="104" s="1"/>
  <c r="R174" i="99"/>
  <c r="AJ74" i="105" s="1"/>
  <c r="W74" i="105"/>
  <c r="M109" i="103"/>
  <c r="Z109" i="103" s="1"/>
  <c r="CB32" i="99"/>
  <c r="AC32" i="99"/>
  <c r="AE68" i="105"/>
  <c r="AG87" i="103" a="1"/>
  <c r="AG87" i="103" s="1"/>
  <c r="AJ87" i="103" a="1"/>
  <c r="AJ87" i="103" s="1"/>
  <c r="AK87" i="103" a="1"/>
  <c r="AK87" i="103" s="1"/>
  <c r="CM132" i="103" a="1"/>
  <c r="CM132" i="103" s="1"/>
  <c r="AL107" i="103" a="1"/>
  <c r="AL107" i="103" s="1"/>
  <c r="AF107" i="103" a="1"/>
  <c r="AF107" i="103" s="1"/>
  <c r="AI107" i="103" a="1"/>
  <c r="AI107" i="103" s="1"/>
  <c r="C27" i="104"/>
  <c r="P27" i="104" s="1"/>
  <c r="AU27" i="104" s="1" a="1"/>
  <c r="AU27" i="104" s="1"/>
  <c r="L27" i="105"/>
  <c r="AQ49" i="99"/>
  <c r="BT113" i="86"/>
  <c r="M153" i="99"/>
  <c r="I65" i="104"/>
  <c r="V65" i="104" s="1"/>
  <c r="AH65" i="104" s="1" a="1"/>
  <c r="AH65" i="104" s="1"/>
  <c r="H107" i="103"/>
  <c r="U107" i="103" s="1"/>
  <c r="R65" i="105"/>
  <c r="BD99" i="103" a="1"/>
  <c r="BD99" i="103" s="1"/>
  <c r="AE127" i="100"/>
  <c r="CV132" i="103" a="1"/>
  <c r="CV132" i="103" s="1"/>
  <c r="Q60" i="99"/>
  <c r="M120" i="104"/>
  <c r="Z120" i="104" s="1"/>
  <c r="BG120" i="104" s="1" a="1"/>
  <c r="BG120" i="104" s="1"/>
  <c r="L137" i="103"/>
  <c r="Y137" i="103" s="1"/>
  <c r="V120" i="105"/>
  <c r="AE40" i="100"/>
  <c r="K54" i="105"/>
  <c r="B54" i="104"/>
  <c r="O54" i="104" s="1"/>
  <c r="B100" i="103"/>
  <c r="N100" i="103" s="1"/>
  <c r="F152" i="99"/>
  <c r="AD266" i="100"/>
  <c r="AP176" i="99"/>
  <c r="AF5" i="100"/>
  <c r="AE120" i="100"/>
  <c r="N114" i="105"/>
  <c r="D132" i="103"/>
  <c r="Q132" i="103" s="1"/>
  <c r="BH132" i="103" s="1" a="1"/>
  <c r="BH132" i="103" s="1"/>
  <c r="I57" i="99"/>
  <c r="E114" i="104"/>
  <c r="BL132" i="100"/>
  <c r="AL132" i="100" s="1"/>
  <c r="K132" i="100" s="1"/>
  <c r="BN119" i="99"/>
  <c r="AN119" i="99" s="1"/>
  <c r="BF146" i="86"/>
  <c r="DA81" i="94"/>
  <c r="BK17" i="86"/>
  <c r="BQ85" i="100"/>
  <c r="BS50" i="99"/>
  <c r="AS50" i="99" s="1"/>
  <c r="BH7" i="86"/>
  <c r="AX7" i="86"/>
  <c r="AT7" i="86"/>
  <c r="BN7" i="100"/>
  <c r="BP79" i="99"/>
  <c r="AP79" i="99" s="1"/>
  <c r="BK39" i="100"/>
  <c r="AK39" i="100" s="1"/>
  <c r="J39" i="100" s="1"/>
  <c r="AB39" i="100" s="1"/>
  <c r="A39" i="100" s="1" a="1"/>
  <c r="A39" i="100" s="1"/>
  <c r="BM167" i="99"/>
  <c r="AM167" i="99" s="1"/>
  <c r="BE42" i="86"/>
  <c r="AS6" i="86"/>
  <c r="AW6" i="86"/>
  <c r="BB6" i="86"/>
  <c r="BI6" i="100"/>
  <c r="AI6" i="100" s="1"/>
  <c r="H6" i="100" s="1"/>
  <c r="BK151" i="99"/>
  <c r="AK151" i="99" s="1"/>
  <c r="DA145" i="94"/>
  <c r="AD117" i="100"/>
  <c r="AA35" i="99"/>
  <c r="AE35" i="99"/>
  <c r="BZ35" i="99"/>
  <c r="Z35" i="99"/>
  <c r="AD35" i="86"/>
  <c r="BC35" i="86" s="1"/>
  <c r="AK30" i="85"/>
  <c r="AO69" i="99"/>
  <c r="Q98" i="105" s="1"/>
  <c r="AQ20" i="99"/>
  <c r="J45" i="104" s="1"/>
  <c r="AO62" i="99"/>
  <c r="G79" i="103" s="1"/>
  <c r="T79" i="103" s="1"/>
  <c r="AU16" i="104" a="1"/>
  <c r="AU16" i="104" s="1"/>
  <c r="AP41" i="100"/>
  <c r="O41" i="100" s="1"/>
  <c r="AR62" i="99"/>
  <c r="T15" i="105" s="1"/>
  <c r="S31" i="105"/>
  <c r="AS86" i="100"/>
  <c r="R86" i="100" s="1"/>
  <c r="AF86" i="100" s="1"/>
  <c r="AI29" i="99"/>
  <c r="AP144" i="100"/>
  <c r="O144" i="100" s="1"/>
  <c r="AI25" i="99"/>
  <c r="Z46" i="85"/>
  <c r="AO134" i="99"/>
  <c r="AQ73" i="99"/>
  <c r="BA97" i="103" a="1"/>
  <c r="BA97" i="103" s="1"/>
  <c r="AR65" i="104" a="1"/>
  <c r="AR65" i="104" s="1"/>
  <c r="AU65" i="104" a="1"/>
  <c r="AU65" i="104" s="1"/>
  <c r="CB54" i="105" a="1"/>
  <c r="CB54" i="105" s="1"/>
  <c r="C126" i="104"/>
  <c r="P126" i="104" s="1"/>
  <c r="L126" i="105"/>
  <c r="G37" i="99"/>
  <c r="Y126" i="105" s="1"/>
  <c r="BA126" i="105" s="1" a="1"/>
  <c r="BA126" i="105" s="1"/>
  <c r="CU88" i="103" a="1"/>
  <c r="CU88" i="103" s="1"/>
  <c r="CW88" i="103" a="1"/>
  <c r="CW88" i="103" s="1"/>
  <c r="AD42" i="105"/>
  <c r="BC68" i="105" a="1"/>
  <c r="BC68" i="105" s="1"/>
  <c r="BA68" i="105" a="1"/>
  <c r="BA68" i="105" s="1"/>
  <c r="AB68" i="104" a="1"/>
  <c r="AB68" i="104" s="1"/>
  <c r="AG68" i="104" a="1"/>
  <c r="AG68" i="104" s="1"/>
  <c r="AL68" i="104" a="1"/>
  <c r="AL68" i="104" s="1"/>
  <c r="AH68" i="104" a="1"/>
  <c r="AH68" i="104" s="1"/>
  <c r="AK68" i="104" a="1"/>
  <c r="AK68" i="104" s="1"/>
  <c r="CM136" i="103" a="1"/>
  <c r="CM136" i="103" s="1"/>
  <c r="AU39" i="104" a="1"/>
  <c r="AU39" i="104" s="1"/>
  <c r="AS39" i="104" a="1"/>
  <c r="AS39" i="104" s="1"/>
  <c r="AW39" i="104" a="1"/>
  <c r="AW39" i="104" s="1"/>
  <c r="H109" i="103"/>
  <c r="U109" i="103" s="1"/>
  <c r="I74" i="104"/>
  <c r="V74" i="104" s="1"/>
  <c r="R74" i="105"/>
  <c r="M174" i="99"/>
  <c r="BA150" i="103" a="1"/>
  <c r="BA150" i="103" s="1"/>
  <c r="AY150" i="103" a="1"/>
  <c r="AY150" i="103" s="1"/>
  <c r="BE150" i="103" a="1"/>
  <c r="BE150" i="103" s="1"/>
  <c r="S129" i="105"/>
  <c r="I142" i="103"/>
  <c r="V142" i="103" s="1"/>
  <c r="J129" i="104"/>
  <c r="N181" i="99"/>
  <c r="AF129" i="105" s="1"/>
  <c r="DI40" i="105" a="1"/>
  <c r="DI40" i="105" s="1"/>
  <c r="DH40" i="105" a="1"/>
  <c r="DH40" i="105" s="1"/>
  <c r="AE314" i="100"/>
  <c r="CW128" i="103" a="1"/>
  <c r="CW128" i="103" s="1"/>
  <c r="CV128" i="103" a="1"/>
  <c r="CV128" i="103" s="1"/>
  <c r="CU128" i="103" a="1"/>
  <c r="CU128" i="103" s="1"/>
  <c r="R106" i="99"/>
  <c r="AJ142" i="105" s="1"/>
  <c r="M150" i="103"/>
  <c r="Z150" i="103" s="1"/>
  <c r="N142" i="104"/>
  <c r="AA142" i="104" s="1"/>
  <c r="W142" i="105"/>
  <c r="AO175" i="99"/>
  <c r="AD114" i="100"/>
  <c r="CG281" i="99"/>
  <c r="CH281" i="99"/>
  <c r="CR108" i="103" a="1"/>
  <c r="CR108" i="103" s="1"/>
  <c r="CS108" i="103" a="1"/>
  <c r="CS108" i="103" s="1"/>
  <c r="N152" i="99"/>
  <c r="AF54" i="105" s="1"/>
  <c r="S54" i="105"/>
  <c r="I100" i="103"/>
  <c r="V100" i="103" s="1"/>
  <c r="CG100" i="103" s="1" a="1"/>
  <c r="CG100" i="103" s="1"/>
  <c r="J54" i="104"/>
  <c r="AC39" i="100"/>
  <c r="CF140" i="103" a="1"/>
  <c r="CF140" i="103" s="1"/>
  <c r="CH140" i="103" a="1"/>
  <c r="CH140" i="103" s="1"/>
  <c r="CI140" i="103" a="1"/>
  <c r="CI140" i="103" s="1"/>
  <c r="CG140" i="103" a="1"/>
  <c r="CG140" i="103" s="1"/>
  <c r="CU140" i="103" a="1"/>
  <c r="CU140" i="103" s="1"/>
  <c r="X6" i="105"/>
  <c r="BU132" i="103" a="1"/>
  <c r="BU132" i="103" s="1"/>
  <c r="BS132" i="103" a="1"/>
  <c r="BS132" i="103" s="1"/>
  <c r="BW132" i="103" a="1"/>
  <c r="BW132" i="103" s="1"/>
  <c r="BQ132" i="103" a="1"/>
  <c r="BQ132" i="103" s="1"/>
  <c r="AF75" i="100"/>
  <c r="G317" i="99"/>
  <c r="F317" i="99"/>
  <c r="H128" i="103"/>
  <c r="U128" i="103" s="1"/>
  <c r="I106" i="104"/>
  <c r="V106" i="104" s="1"/>
  <c r="R106" i="105"/>
  <c r="M155" i="99"/>
  <c r="L45" i="99"/>
  <c r="H78" i="104"/>
  <c r="U78" i="104" s="1"/>
  <c r="Q78" i="105"/>
  <c r="G111" i="103"/>
  <c r="T111" i="103" s="1"/>
  <c r="BJ111" i="103" s="1" a="1"/>
  <c r="BJ111" i="103" s="1"/>
  <c r="AE126" i="100"/>
  <c r="AE114" i="105"/>
  <c r="F126" i="104"/>
  <c r="E140" i="103"/>
  <c r="R140" i="103" s="1"/>
  <c r="J37" i="99"/>
  <c r="AB126" i="105" s="1"/>
  <c r="CF126" i="105" s="1" a="1"/>
  <c r="CF126" i="105" s="1"/>
  <c r="O126" i="105"/>
  <c r="AE153" i="99"/>
  <c r="AA153" i="99"/>
  <c r="BZ153" i="99"/>
  <c r="X65" i="105"/>
  <c r="C80" i="104"/>
  <c r="P80" i="104" s="1"/>
  <c r="L80" i="105"/>
  <c r="AO86" i="100"/>
  <c r="N86" i="100" s="1"/>
  <c r="Q145" i="99"/>
  <c r="V92" i="105"/>
  <c r="L117" i="103"/>
  <c r="Y117" i="103" s="1"/>
  <c r="M92" i="104"/>
  <c r="Z92" i="104" s="1"/>
  <c r="F182" i="99"/>
  <c r="K130" i="105"/>
  <c r="B143" i="103"/>
  <c r="N143" i="103" s="1"/>
  <c r="B130" i="104"/>
  <c r="O130" i="104" s="1"/>
  <c r="O159" i="99"/>
  <c r="AG5" i="105" s="1"/>
  <c r="T5" i="105"/>
  <c r="K5" i="104"/>
  <c r="X5" i="104" s="1"/>
  <c r="J87" i="103"/>
  <c r="W87" i="103" s="1"/>
  <c r="AI87" i="103" s="1" a="1"/>
  <c r="AI87" i="103" s="1"/>
  <c r="AE65" i="100"/>
  <c r="AF265" i="99"/>
  <c r="CA265" i="99"/>
  <c r="AB265" i="99"/>
  <c r="CC34" i="99"/>
  <c r="CF34" i="99" s="1"/>
  <c r="AD34" i="99"/>
  <c r="AH34" i="99"/>
  <c r="CX104" i="103" a="1"/>
  <c r="CX104" i="103" s="1"/>
  <c r="CZ148" i="104" a="1"/>
  <c r="CZ148" i="104" s="1"/>
  <c r="N155" i="99"/>
  <c r="AF106" i="105" s="1"/>
  <c r="J106" i="104"/>
  <c r="S106" i="105"/>
  <c r="I128" i="103"/>
  <c r="V128" i="103" s="1"/>
  <c r="DA103" i="94"/>
  <c r="N46" i="99"/>
  <c r="AF49" i="105" s="1"/>
  <c r="I99" i="103"/>
  <c r="V99" i="103" s="1"/>
  <c r="S49" i="105"/>
  <c r="J49" i="104"/>
  <c r="BC36" i="86"/>
  <c r="BJ35" i="100"/>
  <c r="BL82" i="99"/>
  <c r="AY60" i="86"/>
  <c r="BT149" i="99"/>
  <c r="AT149" i="99" s="1"/>
  <c r="BL60" i="86"/>
  <c r="AU60" i="86"/>
  <c r="BR62" i="100"/>
  <c r="AR62" i="100" s="1"/>
  <c r="Q62" i="100" s="1"/>
  <c r="AF62" i="100" s="1"/>
  <c r="AX29" i="86"/>
  <c r="AT29" i="86"/>
  <c r="BN147" i="100"/>
  <c r="AN147" i="100" s="1"/>
  <c r="M147" i="100" s="1"/>
  <c r="BP131" i="99"/>
  <c r="AP131" i="99" s="1"/>
  <c r="BH29" i="86"/>
  <c r="BD12" i="86"/>
  <c r="DA139" i="94"/>
  <c r="DA94" i="94"/>
  <c r="DA56" i="94"/>
  <c r="AC219" i="100"/>
  <c r="BM52" i="86"/>
  <c r="BS55" i="100"/>
  <c r="AS55" i="100" s="1"/>
  <c r="R55" i="100" s="1"/>
  <c r="BU84" i="99"/>
  <c r="AU84" i="99" s="1"/>
  <c r="AM98" i="100"/>
  <c r="L98" i="100" s="1"/>
  <c r="AO108" i="100"/>
  <c r="N108" i="100" s="1"/>
  <c r="AL71" i="99"/>
  <c r="AI27" i="99"/>
  <c r="AI15" i="100"/>
  <c r="H15" i="100" s="1"/>
  <c r="AT20" i="99"/>
  <c r="Q20" i="99" s="1"/>
  <c r="DH66" i="93"/>
  <c r="AU66" i="99"/>
  <c r="R66" i="99" s="1"/>
  <c r="AJ8" i="105" s="1"/>
  <c r="AT22" i="99"/>
  <c r="AR157" i="99"/>
  <c r="O157" i="99" s="1"/>
  <c r="AG3" i="105" s="1"/>
  <c r="AT76" i="99"/>
  <c r="Q76" i="99" s="1"/>
  <c r="AQ157" i="99"/>
  <c r="N157" i="99" s="1"/>
  <c r="AF3" i="105" s="1"/>
  <c r="BC3" i="105" s="1" a="1"/>
  <c r="BC3" i="105" s="1"/>
  <c r="CY106" i="104" a="1"/>
  <c r="CY106" i="104" s="1"/>
  <c r="CX6" i="104" a="1"/>
  <c r="CX6" i="104" s="1"/>
  <c r="BX151" i="103" a="1"/>
  <c r="BX151" i="103" s="1"/>
  <c r="BV151" i="103" a="1"/>
  <c r="BV151" i="103" s="1"/>
  <c r="BT151" i="103" a="1"/>
  <c r="BT151" i="103" s="1"/>
  <c r="BU151" i="103" a="1"/>
  <c r="BU151" i="103" s="1"/>
  <c r="BQ151" i="103" a="1"/>
  <c r="BQ151" i="103" s="1"/>
  <c r="BS151" i="103" a="1"/>
  <c r="BS151" i="103" s="1"/>
  <c r="R159" i="99"/>
  <c r="AJ5" i="105" s="1"/>
  <c r="DI5" i="105" s="1" a="1"/>
  <c r="DI5" i="105" s="1"/>
  <c r="M87" i="103"/>
  <c r="Z87" i="103" s="1"/>
  <c r="AL87" i="103" s="1" a="1"/>
  <c r="AL87" i="103" s="1"/>
  <c r="W5" i="105"/>
  <c r="N5" i="104"/>
  <c r="AA5" i="104" s="1"/>
  <c r="AX5" i="104" s="1" a="1"/>
  <c r="AX5" i="104" s="1"/>
  <c r="DA39" i="105" a="1"/>
  <c r="DA39" i="105" s="1"/>
  <c r="DD39" i="105" a="1"/>
  <c r="DD39" i="105" s="1"/>
  <c r="CP95" i="103" a="1"/>
  <c r="CP95" i="103" s="1"/>
  <c r="CM95" i="103" a="1"/>
  <c r="CM95" i="103" s="1"/>
  <c r="CL95" i="103" a="1"/>
  <c r="CL95" i="103" s="1"/>
  <c r="CO95" i="103" a="1"/>
  <c r="CO95" i="103" s="1"/>
  <c r="CY131" i="103" a="1"/>
  <c r="CY131" i="103" s="1"/>
  <c r="CX131" i="103" a="1"/>
  <c r="CX131" i="103" s="1"/>
  <c r="CI88" i="103" a="1"/>
  <c r="CI88" i="103" s="1"/>
  <c r="CH88" i="103" a="1"/>
  <c r="CH88" i="103" s="1"/>
  <c r="CK88" i="103" a="1"/>
  <c r="CK88" i="103" s="1"/>
  <c r="BG111" i="103" a="1"/>
  <c r="BG111" i="103" s="1"/>
  <c r="AX111" i="103" a="1"/>
  <c r="AX111" i="103" s="1"/>
  <c r="BE111" i="103" a="1"/>
  <c r="BE111" i="103" s="1"/>
  <c r="BA111" i="103" a="1"/>
  <c r="BA111" i="103" s="1"/>
  <c r="P148" i="99"/>
  <c r="K97" i="103"/>
  <c r="X97" i="103" s="1"/>
  <c r="CI97" i="103" s="1" a="1"/>
  <c r="CI97" i="103" s="1"/>
  <c r="U42" i="105"/>
  <c r="L42" i="104"/>
  <c r="Y42" i="104" s="1"/>
  <c r="CJ42" i="104" s="1" a="1"/>
  <c r="CJ42" i="104" s="1"/>
  <c r="AB63" i="100"/>
  <c r="A63" i="100" s="1" a="1"/>
  <c r="A63" i="100" s="1"/>
  <c r="AC63" i="100"/>
  <c r="BP111" i="103" a="1"/>
  <c r="BP111" i="103" s="1"/>
  <c r="BM111" i="103" a="1"/>
  <c r="BM111" i="103" s="1"/>
  <c r="BN111" i="103" a="1"/>
  <c r="BN111" i="103" s="1"/>
  <c r="Z142" i="105"/>
  <c r="CY11" i="104" a="1"/>
  <c r="CY11" i="104" s="1"/>
  <c r="P54" i="105"/>
  <c r="G54" i="104"/>
  <c r="F100" i="103"/>
  <c r="S100" i="103" s="1"/>
  <c r="K152" i="99"/>
  <c r="AC54" i="105" s="1"/>
  <c r="B106" i="104"/>
  <c r="O106" i="104" s="1"/>
  <c r="G155" i="99"/>
  <c r="B128" i="103"/>
  <c r="N128" i="103" s="1"/>
  <c r="K106" i="105"/>
  <c r="F155" i="99"/>
  <c r="BD13" i="86"/>
  <c r="L100" i="103"/>
  <c r="Y100" i="103" s="1"/>
  <c r="CZ100" i="103" s="1" a="1"/>
  <c r="CZ100" i="103" s="1"/>
  <c r="Q152" i="99"/>
  <c r="V54" i="105"/>
  <c r="M54" i="104"/>
  <c r="Z54" i="104" s="1"/>
  <c r="DA54" i="104" s="1" a="1"/>
  <c r="DA54" i="104" s="1"/>
  <c r="AP51" i="100"/>
  <c r="O51" i="100" s="1"/>
  <c r="DB40" i="105" a="1"/>
  <c r="DB40" i="105" s="1"/>
  <c r="DD40" i="105" a="1"/>
  <c r="DD40" i="105" s="1"/>
  <c r="C116" i="104"/>
  <c r="P116" i="104" s="1"/>
  <c r="L116" i="105"/>
  <c r="G156" i="99"/>
  <c r="CR151" i="103" a="1"/>
  <c r="CR151" i="103" s="1"/>
  <c r="CT151" i="103" a="1"/>
  <c r="CT151" i="103" s="1"/>
  <c r="CQ151" i="103" a="1"/>
  <c r="CQ151" i="103" s="1"/>
  <c r="AC106" i="100"/>
  <c r="CQ129" i="104" a="1"/>
  <c r="CQ129" i="104" s="1"/>
  <c r="W129" i="104"/>
  <c r="AW5" i="104" a="1"/>
  <c r="AW5" i="104" s="1"/>
  <c r="AS5" i="104" a="1"/>
  <c r="AS5" i="104" s="1"/>
  <c r="AV5" i="104" a="1"/>
  <c r="AV5" i="104" s="1"/>
  <c r="B104" i="103"/>
  <c r="N104" i="103" s="1"/>
  <c r="AH104" i="103" s="1" a="1"/>
  <c r="AH104" i="103" s="1"/>
  <c r="B58" i="104"/>
  <c r="O58" i="104" s="1"/>
  <c r="F170" i="99"/>
  <c r="K58" i="105"/>
  <c r="R120" i="104"/>
  <c r="DG39" i="105" a="1"/>
  <c r="DG39" i="105" s="1"/>
  <c r="CI35" i="99"/>
  <c r="CZ104" i="103" a="1"/>
  <c r="CZ104" i="103" s="1"/>
  <c r="O60" i="99"/>
  <c r="AG120" i="105" s="1"/>
  <c r="T120" i="105"/>
  <c r="J137" i="103"/>
  <c r="W137" i="103" s="1"/>
  <c r="BD137" i="103" s="1" a="1"/>
  <c r="BD137" i="103" s="1"/>
  <c r="K120" i="104"/>
  <c r="X120" i="104" s="1"/>
  <c r="AK5" i="104" a="1"/>
  <c r="AK5" i="104" s="1"/>
  <c r="AL5" i="104" a="1"/>
  <c r="AL5" i="104" s="1"/>
  <c r="AH5" i="104" a="1"/>
  <c r="AH5" i="104" s="1"/>
  <c r="AB5" i="104" a="1"/>
  <c r="AB5" i="104" s="1"/>
  <c r="M58" i="99"/>
  <c r="I11" i="104"/>
  <c r="V11" i="104" s="1"/>
  <c r="BC11" i="104" s="1" a="1"/>
  <c r="BC11" i="104" s="1"/>
  <c r="H90" i="103"/>
  <c r="U90" i="103" s="1"/>
  <c r="BK90" i="103" s="1" a="1"/>
  <c r="BK90" i="103" s="1"/>
  <c r="R11" i="105"/>
  <c r="AC75" i="100"/>
  <c r="Q106" i="99"/>
  <c r="M142" i="104"/>
  <c r="Z142" i="104" s="1"/>
  <c r="V142" i="105"/>
  <c r="L150" i="103"/>
  <c r="Y150" i="103" s="1"/>
  <c r="AF92" i="100"/>
  <c r="I46" i="99"/>
  <c r="D99" i="103"/>
  <c r="Q99" i="103" s="1"/>
  <c r="AX99" i="103" s="1" a="1"/>
  <c r="AX99" i="103" s="1"/>
  <c r="N49" i="105"/>
  <c r="E49" i="104"/>
  <c r="AC130" i="100"/>
  <c r="AB130" i="100"/>
  <c r="A130" i="100" s="1" a="1"/>
  <c r="A130" i="100" s="1"/>
  <c r="F57" i="99"/>
  <c r="B132" i="103"/>
  <c r="N132" i="103" s="1"/>
  <c r="K114" i="105"/>
  <c r="BC49" i="104" a="1"/>
  <c r="BC49" i="104" s="1"/>
  <c r="R49" i="104"/>
  <c r="AY49" i="104" s="1" a="1"/>
  <c r="AY49" i="104" s="1"/>
  <c r="BE49" i="104" a="1"/>
  <c r="BE49" i="104" s="1"/>
  <c r="P152" i="99"/>
  <c r="AH54" i="105" s="1"/>
  <c r="U54" i="105"/>
  <c r="K100" i="103"/>
  <c r="X100" i="103" s="1"/>
  <c r="CI100" i="103" s="1" a="1"/>
  <c r="CI100" i="103" s="1"/>
  <c r="Q153" i="99"/>
  <c r="L107" i="103"/>
  <c r="Y107" i="103" s="1"/>
  <c r="CZ107" i="103" s="1" a="1"/>
  <c r="CZ107" i="103" s="1"/>
  <c r="V65" i="105"/>
  <c r="M65" i="104"/>
  <c r="Z65" i="104" s="1"/>
  <c r="DA65" i="104" s="1" a="1"/>
  <c r="DA65" i="104" s="1"/>
  <c r="AD35" i="99"/>
  <c r="CY58" i="104" a="1"/>
  <c r="CY58" i="104" s="1"/>
  <c r="CZ58" i="104" a="1"/>
  <c r="CZ58" i="104" s="1"/>
  <c r="CY151" i="103" a="1"/>
  <c r="CY151" i="103" s="1"/>
  <c r="K106" i="99"/>
  <c r="AC142" i="105" s="1"/>
  <c r="G142" i="104"/>
  <c r="F150" i="103"/>
  <c r="S150" i="103" s="1"/>
  <c r="P142" i="105"/>
  <c r="L71" i="105"/>
  <c r="C71" i="104"/>
  <c r="P71" i="104" s="1"/>
  <c r="AU71" i="104" s="1" a="1"/>
  <c r="AU71" i="104" s="1"/>
  <c r="BN46" i="100"/>
  <c r="AN46" i="100" s="1"/>
  <c r="M46" i="100" s="1"/>
  <c r="AT130" i="86"/>
  <c r="AX130" i="86"/>
  <c r="BH130" i="86"/>
  <c r="BP137" i="99"/>
  <c r="AP137" i="99" s="1"/>
  <c r="AS115" i="86"/>
  <c r="BB115" i="86"/>
  <c r="BS115" i="86" s="1"/>
  <c r="BI219" i="100"/>
  <c r="AI219" i="100" s="1"/>
  <c r="H219" i="100" s="1"/>
  <c r="AD219" i="100" s="1"/>
  <c r="AW115" i="86"/>
  <c r="BK35" i="99"/>
  <c r="AK35" i="99" s="1"/>
  <c r="H35" i="99" s="1"/>
  <c r="A35" i="99" s="1" a="1"/>
  <c r="A35" i="99" s="1"/>
  <c r="DA76" i="94"/>
  <c r="AE49" i="100"/>
  <c r="DA10" i="94"/>
  <c r="BC112" i="86"/>
  <c r="DA87" i="94"/>
  <c r="BM7" i="86"/>
  <c r="BS7" i="100"/>
  <c r="AS7" i="100" s="1"/>
  <c r="R7" i="100" s="1"/>
  <c r="BU79" i="99"/>
  <c r="AU79" i="99" s="1"/>
  <c r="DA123" i="94"/>
  <c r="DA31" i="94"/>
  <c r="AX9" i="86"/>
  <c r="BJ9" i="86"/>
  <c r="BP9" i="100"/>
  <c r="AP9" i="100" s="1"/>
  <c r="O9" i="100" s="1"/>
  <c r="BR24" i="99"/>
  <c r="AR24" i="99" s="1"/>
  <c r="AR117" i="86"/>
  <c r="AZ117" i="86"/>
  <c r="AV117" i="86"/>
  <c r="BG115" i="100"/>
  <c r="AG115" i="100" s="1"/>
  <c r="F115" i="100" s="1"/>
  <c r="BI61" i="99"/>
  <c r="AI61" i="99" s="1"/>
  <c r="AI88" i="99"/>
  <c r="K135" i="105" s="1"/>
  <c r="AR41" i="99"/>
  <c r="AN85" i="99"/>
  <c r="DH16" i="93"/>
  <c r="AK62" i="99"/>
  <c r="DH69" i="93"/>
  <c r="DH70" i="93"/>
  <c r="AI7" i="99"/>
  <c r="AI48" i="99"/>
  <c r="AQ6" i="99"/>
  <c r="AQ79" i="99"/>
  <c r="S7" i="105" s="1"/>
  <c r="AQ135" i="99"/>
  <c r="DH106" i="105" a="1"/>
  <c r="DH106" i="105" s="1"/>
  <c r="BB42" i="104" a="1"/>
  <c r="BB42" i="104" s="1"/>
  <c r="CB167" i="99"/>
  <c r="AG167" i="99"/>
  <c r="AC167" i="99"/>
  <c r="AE39" i="105"/>
  <c r="M151" i="99"/>
  <c r="R6" i="105"/>
  <c r="H88" i="103"/>
  <c r="U88" i="103" s="1"/>
  <c r="CF88" i="103" s="1" a="1"/>
  <c r="CF88" i="103" s="1"/>
  <c r="I6" i="104"/>
  <c r="V6" i="104" s="1"/>
  <c r="AH6" i="104" s="1" a="1"/>
  <c r="AH6" i="104" s="1"/>
  <c r="CI6" i="104" a="1"/>
  <c r="CI6" i="104" s="1"/>
  <c r="CJ6" i="104" a="1"/>
  <c r="CJ6" i="104" s="1"/>
  <c r="CL6" i="104" a="1"/>
  <c r="CL6" i="104" s="1"/>
  <c r="R78" i="104"/>
  <c r="BH78" i="104" a="1"/>
  <c r="BH78" i="104" s="1"/>
  <c r="BF78" i="104" a="1"/>
  <c r="BF78" i="104" s="1"/>
  <c r="AJ108" i="103" a="1"/>
  <c r="AJ108" i="103" s="1"/>
  <c r="AD108" i="103" a="1"/>
  <c r="AD108" i="103" s="1"/>
  <c r="AH108" i="103" a="1"/>
  <c r="AH108" i="103" s="1"/>
  <c r="AE119" i="105"/>
  <c r="C17" i="104"/>
  <c r="P17" i="104" s="1"/>
  <c r="L17" i="105"/>
  <c r="AS74" i="104" a="1"/>
  <c r="AS74" i="104" s="1"/>
  <c r="AD208" i="100"/>
  <c r="AX117" i="104" a="1"/>
  <c r="AX117" i="104" s="1"/>
  <c r="AX90" i="103" a="1"/>
  <c r="AX90" i="103" s="1"/>
  <c r="BE90" i="103" a="1"/>
  <c r="BE90" i="103" s="1"/>
  <c r="BF90" i="103" a="1"/>
  <c r="BF90" i="103" s="1"/>
  <c r="AZ90" i="103" a="1"/>
  <c r="AZ90" i="103" s="1"/>
  <c r="AY90" i="103" a="1"/>
  <c r="AY90" i="103" s="1"/>
  <c r="CX96" i="103" a="1"/>
  <c r="CX96" i="103" s="1"/>
  <c r="CR96" i="103" a="1"/>
  <c r="CR96" i="103" s="1"/>
  <c r="CY96" i="103" a="1"/>
  <c r="CY96" i="103" s="1"/>
  <c r="BN75" i="100"/>
  <c r="AN75" i="100" s="1"/>
  <c r="M75" i="100" s="1"/>
  <c r="AE75" i="100" s="1"/>
  <c r="AX73" i="86"/>
  <c r="AT73" i="86"/>
  <c r="BH73" i="86"/>
  <c r="BT73" i="86" s="1"/>
  <c r="BP154" i="99"/>
  <c r="AP154" i="99" s="1"/>
  <c r="AW58" i="104" a="1"/>
  <c r="AW58" i="104" s="1"/>
  <c r="AV58" i="104" a="1"/>
  <c r="AV58" i="104" s="1"/>
  <c r="AZ114" i="105" a="1"/>
  <c r="AZ114" i="105" s="1"/>
  <c r="CL142" i="103" a="1"/>
  <c r="CL142" i="103" s="1"/>
  <c r="CP142" i="103" a="1"/>
  <c r="CP142" i="103" s="1"/>
  <c r="BI49" i="86"/>
  <c r="BQ42" i="99"/>
  <c r="AQ42" i="99" s="1"/>
  <c r="BO51" i="100"/>
  <c r="AO51" i="100" s="1"/>
  <c r="N51" i="100" s="1"/>
  <c r="G34" i="99"/>
  <c r="AE34" i="99" s="1"/>
  <c r="CA60" i="99"/>
  <c r="AB60" i="99"/>
  <c r="Z120" i="105"/>
  <c r="R54" i="105"/>
  <c r="M152" i="99"/>
  <c r="I54" i="104"/>
  <c r="V54" i="104" s="1"/>
  <c r="H100" i="103"/>
  <c r="U100" i="103" s="1"/>
  <c r="AB314" i="100"/>
  <c r="A314" i="100" s="1" a="1"/>
  <c r="A314" i="100" s="1"/>
  <c r="CK100" i="103" a="1"/>
  <c r="CK100" i="103" s="1"/>
  <c r="AD329" i="99"/>
  <c r="CC329" i="99"/>
  <c r="AF160" i="100"/>
  <c r="AE159" i="99"/>
  <c r="AA159" i="99"/>
  <c r="BZ159" i="99"/>
  <c r="X5" i="105"/>
  <c r="AG34" i="99"/>
  <c r="AC34" i="99"/>
  <c r="CB34" i="99"/>
  <c r="CI34" i="99" s="1"/>
  <c r="B57" i="104"/>
  <c r="O57" i="104" s="1"/>
  <c r="F23" i="99"/>
  <c r="B103" i="103"/>
  <c r="N103" i="103" s="1"/>
  <c r="K57" i="105"/>
  <c r="AF142" i="100"/>
  <c r="J114" i="104"/>
  <c r="N57" i="99"/>
  <c r="AF114" i="105" s="1"/>
  <c r="I132" i="103"/>
  <c r="V132" i="103" s="1"/>
  <c r="CA132" i="103" s="1" a="1"/>
  <c r="CA132" i="103" s="1"/>
  <c r="S114" i="105"/>
  <c r="C128" i="104"/>
  <c r="P128" i="104" s="1"/>
  <c r="L128" i="105"/>
  <c r="AB114" i="100"/>
  <c r="A114" i="100" s="1" a="1"/>
  <c r="A114" i="100" s="1"/>
  <c r="AC114" i="100"/>
  <c r="Z49" i="105"/>
  <c r="AF65" i="100"/>
  <c r="CX65" i="104" a="1"/>
  <c r="CX65" i="104" s="1"/>
  <c r="AF206" i="100"/>
  <c r="J45" i="99"/>
  <c r="F78" i="104"/>
  <c r="E111" i="103"/>
  <c r="R111" i="103" s="1"/>
  <c r="AY111" i="103" s="1" a="1"/>
  <c r="AY111" i="103" s="1"/>
  <c r="O78" i="105"/>
  <c r="AH58" i="105"/>
  <c r="AB54" i="100"/>
  <c r="M182" i="99"/>
  <c r="R130" i="105"/>
  <c r="H143" i="103"/>
  <c r="U143" i="103" s="1"/>
  <c r="I130" i="104"/>
  <c r="V130" i="104" s="1"/>
  <c r="AF114" i="100"/>
  <c r="BR4" i="99"/>
  <c r="AR4" i="99" s="1"/>
  <c r="BP13" i="100"/>
  <c r="AP13" i="100" s="1"/>
  <c r="O13" i="100" s="1"/>
  <c r="BJ13" i="86"/>
  <c r="DA119" i="94"/>
  <c r="N60" i="99"/>
  <c r="AF120" i="105" s="1"/>
  <c r="J120" i="104"/>
  <c r="S120" i="105"/>
  <c r="I137" i="103"/>
  <c r="V137" i="103" s="1"/>
  <c r="BC137" i="103" s="1" a="1"/>
  <c r="BC137" i="103" s="1"/>
  <c r="DA117" i="94"/>
  <c r="AZ115" i="86"/>
  <c r="DA54" i="94"/>
  <c r="F84" i="99"/>
  <c r="B55" i="104"/>
  <c r="O55" i="104" s="1"/>
  <c r="K55" i="105"/>
  <c r="B101" i="103"/>
  <c r="N101" i="103" s="1"/>
  <c r="AX19" i="86"/>
  <c r="BJ19" i="86"/>
  <c r="BP87" i="100"/>
  <c r="BR80" i="99"/>
  <c r="BN101" i="85"/>
  <c r="BO101" i="85" a="1"/>
  <c r="BO101" i="85" s="1"/>
  <c r="BN3" i="85"/>
  <c r="BO3" i="85" a="1"/>
  <c r="BO3" i="85" s="1"/>
  <c r="AF118" i="100"/>
  <c r="AF34" i="100"/>
  <c r="J62" i="103"/>
  <c r="W62" i="103" s="1"/>
  <c r="CQ147" i="105" a="1"/>
  <c r="CQ147" i="105" s="1"/>
  <c r="G165" i="99"/>
  <c r="V30" i="105"/>
  <c r="M162" i="99"/>
  <c r="E14" i="104"/>
  <c r="N25" i="104"/>
  <c r="AA25" i="104" s="1"/>
  <c r="DA25" i="104" s="1" a="1"/>
  <c r="DA25" i="104" s="1"/>
  <c r="G70" i="99"/>
  <c r="Y151" i="105" s="1"/>
  <c r="BD151" i="105" s="1" a="1"/>
  <c r="BD151" i="105" s="1"/>
  <c r="Q15" i="99"/>
  <c r="K37" i="104"/>
  <c r="X37" i="104" s="1"/>
  <c r="W25" i="105"/>
  <c r="CB61" i="105" a="1"/>
  <c r="CB61" i="105" s="1"/>
  <c r="F165" i="99"/>
  <c r="L52" i="103"/>
  <c r="Y52" i="103" s="1"/>
  <c r="CZ52" i="103" s="1" a="1"/>
  <c r="CZ52" i="103" s="1"/>
  <c r="N14" i="105"/>
  <c r="B46" i="103"/>
  <c r="N46" i="103" s="1"/>
  <c r="AL46" i="103" s="1" a="1"/>
  <c r="AL46" i="103" s="1"/>
  <c r="DE71" i="105" a="1"/>
  <c r="DE71" i="105" s="1"/>
  <c r="T37" i="105"/>
  <c r="L60" i="103"/>
  <c r="Y60" i="103" s="1"/>
  <c r="AK60" i="103" s="1" a="1"/>
  <c r="AK60" i="103" s="1"/>
  <c r="Q161" i="99"/>
  <c r="CC161" i="99" s="1"/>
  <c r="BD71" i="105" a="1"/>
  <c r="BD71" i="105" s="1"/>
  <c r="M50" i="104"/>
  <c r="Z50" i="104" s="1"/>
  <c r="K110" i="105"/>
  <c r="K51" i="105"/>
  <c r="CE46" i="105" a="1"/>
  <c r="CE46" i="105" s="1"/>
  <c r="O132" i="99"/>
  <c r="AG37" i="105" s="1"/>
  <c r="DG37" i="105" s="1" a="1"/>
  <c r="DG37" i="105" s="1"/>
  <c r="CD147" i="105" a="1"/>
  <c r="CD147" i="105" s="1"/>
  <c r="D49" i="103"/>
  <c r="Q49" i="103" s="1"/>
  <c r="BP49" i="103" s="1" a="1"/>
  <c r="BP49" i="103" s="1"/>
  <c r="W27" i="105"/>
  <c r="V50" i="105"/>
  <c r="B76" i="103"/>
  <c r="N76" i="103" s="1"/>
  <c r="AF76" i="103" s="1" a="1"/>
  <c r="AF76" i="103" s="1"/>
  <c r="B51" i="104"/>
  <c r="O51" i="104" s="1"/>
  <c r="AH51" i="104" s="1" a="1"/>
  <c r="AH51" i="104" s="1"/>
  <c r="V140" i="105"/>
  <c r="B34" i="104"/>
  <c r="O34" i="104" s="1"/>
  <c r="BE38" i="105" a="1"/>
  <c r="BE38" i="105" s="1"/>
  <c r="D84" i="103"/>
  <c r="Q84" i="103" s="1"/>
  <c r="BO84" i="103" s="1" a="1"/>
  <c r="BO84" i="103" s="1"/>
  <c r="Q29" i="99"/>
  <c r="AI81" i="105" s="1"/>
  <c r="R70" i="99"/>
  <c r="E13" i="104"/>
  <c r="M51" i="103"/>
  <c r="Z51" i="103" s="1"/>
  <c r="CZ51" i="103" s="1" a="1"/>
  <c r="CZ51" i="103" s="1"/>
  <c r="L59" i="103"/>
  <c r="Y59" i="103" s="1"/>
  <c r="B110" i="104"/>
  <c r="O110" i="104" s="1"/>
  <c r="AG110" i="104" s="1" a="1"/>
  <c r="AG110" i="104" s="1"/>
  <c r="F42" i="99"/>
  <c r="L37" i="103"/>
  <c r="Y37" i="103" s="1"/>
  <c r="I31" i="104"/>
  <c r="V31" i="104" s="1"/>
  <c r="CN31" i="104" s="1" a="1"/>
  <c r="CN31" i="104" s="1"/>
  <c r="F67" i="99"/>
  <c r="DA124" i="94"/>
  <c r="AE34" i="100"/>
  <c r="H14" i="104"/>
  <c r="U14" i="104" s="1"/>
  <c r="J144" i="104"/>
  <c r="F161" i="99"/>
  <c r="BG125" i="86"/>
  <c r="BL318" i="100"/>
  <c r="AL318" i="100" s="1"/>
  <c r="K318" i="100" s="1"/>
  <c r="BN320" i="99"/>
  <c r="AN320" i="99" s="1"/>
  <c r="K320" i="99" s="1"/>
  <c r="K30" i="105"/>
  <c r="BD124" i="86"/>
  <c r="BG317" i="100"/>
  <c r="AG317" i="100" s="1"/>
  <c r="F317" i="100" s="1"/>
  <c r="DD98" i="105" a="1"/>
  <c r="DD98" i="105" s="1"/>
  <c r="I99" i="104"/>
  <c r="V99" i="104" s="1"/>
  <c r="CN99" i="104" s="1" a="1"/>
  <c r="CN99" i="104" s="1"/>
  <c r="B81" i="104"/>
  <c r="O81" i="104" s="1"/>
  <c r="M175" i="99"/>
  <c r="F240" i="99"/>
  <c r="BZ240" i="99" s="1"/>
  <c r="CR61" i="105" a="1"/>
  <c r="CR61" i="105" s="1"/>
  <c r="DD3" i="105" a="1"/>
  <c r="DD3" i="105" s="1"/>
  <c r="G27" i="99"/>
  <c r="Y23" i="105" s="1"/>
  <c r="M80" i="104"/>
  <c r="Z80" i="104" s="1"/>
  <c r="AW80" i="104" s="1" a="1"/>
  <c r="AW80" i="104" s="1"/>
  <c r="AZ25" i="99"/>
  <c r="AM25" i="99" s="1"/>
  <c r="K76" i="104"/>
  <c r="X76" i="104" s="1"/>
  <c r="AU76" i="104" s="1" a="1"/>
  <c r="AU76" i="104" s="1"/>
  <c r="AA87" i="85"/>
  <c r="AE26" i="85"/>
  <c r="AZ81" i="100" s="1"/>
  <c r="AM81" i="100" s="1"/>
  <c r="L81" i="100" s="1"/>
  <c r="M88" i="104"/>
  <c r="Z88" i="104" s="1"/>
  <c r="Q22" i="99"/>
  <c r="J47" i="103"/>
  <c r="W47" i="103" s="1"/>
  <c r="T76" i="105"/>
  <c r="AE95" i="85"/>
  <c r="AF35" i="85"/>
  <c r="M64" i="103"/>
  <c r="Z64" i="103" s="1"/>
  <c r="V88" i="105"/>
  <c r="K3" i="104"/>
  <c r="X3" i="104" s="1"/>
  <c r="AU3" i="104" s="1" a="1"/>
  <c r="AU3" i="104" s="1"/>
  <c r="AA50" i="85"/>
  <c r="AV50" i="85" s="1"/>
  <c r="AH20" i="85"/>
  <c r="BB20" i="85" s="1"/>
  <c r="N98" i="104"/>
  <c r="AA98" i="104" s="1"/>
  <c r="AX98" i="104" s="1" a="1"/>
  <c r="AX98" i="104" s="1"/>
  <c r="L30" i="103"/>
  <c r="Y30" i="103" s="1"/>
  <c r="T3" i="105"/>
  <c r="AK51" i="85"/>
  <c r="AJ2" i="85"/>
  <c r="AO2" i="85" s="1"/>
  <c r="AD29" i="85"/>
  <c r="AX29" i="85" s="1"/>
  <c r="K23" i="105"/>
  <c r="W98" i="105"/>
  <c r="AE108" i="100"/>
  <c r="AC98" i="85"/>
  <c r="AZ223" i="99" s="1"/>
  <c r="B8" i="103"/>
  <c r="N8" i="103" s="1"/>
  <c r="BG9" i="99"/>
  <c r="AT9" i="99" s="1"/>
  <c r="AF3" i="100"/>
  <c r="Y77" i="105"/>
  <c r="BC77" i="105" s="1" a="1"/>
  <c r="BC77" i="105" s="1"/>
  <c r="AF99" i="100"/>
  <c r="N72" i="99"/>
  <c r="AF149" i="105" s="1"/>
  <c r="BC149" i="105" s="1" a="1"/>
  <c r="BC149" i="105" s="1"/>
  <c r="H80" i="104"/>
  <c r="U80" i="104" s="1"/>
  <c r="AR80" i="104" s="1" a="1"/>
  <c r="AR80" i="104" s="1"/>
  <c r="AK20" i="85"/>
  <c r="L22" i="99"/>
  <c r="AD80" i="105" s="1"/>
  <c r="AF158" i="100"/>
  <c r="G34" i="103"/>
  <c r="T34" i="103" s="1"/>
  <c r="Q14" i="105"/>
  <c r="BD9" i="99"/>
  <c r="AQ9" i="99" s="1"/>
  <c r="N9" i="99" s="1"/>
  <c r="AF143" i="105" s="1"/>
  <c r="AE69" i="100"/>
  <c r="AF30" i="100"/>
  <c r="CQ55" i="103" a="1"/>
  <c r="CQ55" i="103" s="1"/>
  <c r="AF164" i="100"/>
  <c r="AF24" i="100"/>
  <c r="AV147" i="99"/>
  <c r="AI147" i="99" s="1"/>
  <c r="AP100" i="85"/>
  <c r="AL100" i="85"/>
  <c r="AT44" i="100"/>
  <c r="AP77" i="85"/>
  <c r="AT139" i="100"/>
  <c r="AG139" i="100" s="1"/>
  <c r="F139" i="100" s="1"/>
  <c r="AC139" i="100" s="1"/>
  <c r="AV179" i="99"/>
  <c r="AI179" i="99" s="1"/>
  <c r="AL77" i="85"/>
  <c r="DA151" i="105" a="1"/>
  <c r="DA151" i="105" s="1"/>
  <c r="AC21" i="85"/>
  <c r="BA21" i="85" s="1"/>
  <c r="CQ46" i="103" a="1"/>
  <c r="CQ46" i="103" s="1"/>
  <c r="BE14" i="100"/>
  <c r="BG63" i="99"/>
  <c r="AT63" i="99" s="1"/>
  <c r="AT37" i="100"/>
  <c r="AG37" i="100" s="1"/>
  <c r="F37" i="100" s="1"/>
  <c r="AV132" i="99"/>
  <c r="AI132" i="99" s="1"/>
  <c r="G132" i="99" s="1"/>
  <c r="AL88" i="85"/>
  <c r="AP88" i="85"/>
  <c r="BD14" i="99"/>
  <c r="AQ14" i="99" s="1"/>
  <c r="BB28" i="100"/>
  <c r="AO28" i="100" s="1"/>
  <c r="N28" i="100" s="1"/>
  <c r="BB53" i="100"/>
  <c r="AO53" i="100" s="1"/>
  <c r="N53" i="100" s="1"/>
  <c r="BD7" i="99"/>
  <c r="AQ7" i="99" s="1"/>
  <c r="BC52" i="100"/>
  <c r="AP52" i="100" s="1"/>
  <c r="O52" i="100" s="1"/>
  <c r="BE17" i="99"/>
  <c r="AR17" i="99" s="1"/>
  <c r="BC43" i="100"/>
  <c r="AP43" i="100" s="1"/>
  <c r="O43" i="100" s="1"/>
  <c r="BE21" i="99"/>
  <c r="AR21" i="99" s="1"/>
  <c r="BC18" i="100"/>
  <c r="AP18" i="100" s="1"/>
  <c r="O18" i="100" s="1"/>
  <c r="BE25" i="99"/>
  <c r="BC112" i="100"/>
  <c r="BE10" i="99"/>
  <c r="AR10" i="99" s="1"/>
  <c r="BE71" i="99"/>
  <c r="AR71" i="99" s="1"/>
  <c r="BC2" i="100"/>
  <c r="AP2" i="100" s="1"/>
  <c r="O2" i="100" s="1"/>
  <c r="BE27" i="99"/>
  <c r="AR27" i="99" s="1"/>
  <c r="BC23" i="100"/>
  <c r="AP23" i="100" s="1"/>
  <c r="O23" i="100" s="1"/>
  <c r="BC137" i="100"/>
  <c r="AP137" i="100" s="1"/>
  <c r="O137" i="100" s="1"/>
  <c r="BE59" i="99"/>
  <c r="AR59" i="99" s="1"/>
  <c r="BC81" i="100"/>
  <c r="AP81" i="100" s="1"/>
  <c r="O81" i="100" s="1"/>
  <c r="BE29" i="99"/>
  <c r="AR29" i="99" s="1"/>
  <c r="BC155" i="100"/>
  <c r="AP155" i="100" s="1"/>
  <c r="O155" i="100" s="1"/>
  <c r="BE221" i="99"/>
  <c r="AR221" i="99" s="1"/>
  <c r="O221" i="99" s="1"/>
  <c r="BB85" i="100"/>
  <c r="AO85" i="100" s="1"/>
  <c r="N85" i="100" s="1"/>
  <c r="BD50" i="99"/>
  <c r="AQ50" i="99" s="1"/>
  <c r="BB161" i="100"/>
  <c r="AO161" i="100" s="1"/>
  <c r="N161" i="100" s="1"/>
  <c r="BD223" i="99"/>
  <c r="AQ223" i="99" s="1"/>
  <c r="N223" i="99" s="1"/>
  <c r="BB165" i="100"/>
  <c r="AO165" i="100" s="1"/>
  <c r="N165" i="100" s="1"/>
  <c r="BD240" i="99"/>
  <c r="AQ240" i="99" s="1"/>
  <c r="N240" i="99" s="1"/>
  <c r="F95" i="85"/>
  <c r="AD95" i="85" s="1"/>
  <c r="BA95" i="85" s="1"/>
  <c r="AZ157" i="100"/>
  <c r="AM157" i="100" s="1"/>
  <c r="L157" i="100" s="1"/>
  <c r="BB226" i="99"/>
  <c r="AO226" i="99" s="1"/>
  <c r="L226" i="99" s="1"/>
  <c r="AZ105" i="100"/>
  <c r="AM105" i="100" s="1"/>
  <c r="L105" i="100" s="1"/>
  <c r="BB73" i="99"/>
  <c r="AO73" i="99" s="1"/>
  <c r="AZ85" i="100"/>
  <c r="AM85" i="100" s="1"/>
  <c r="L85" i="100" s="1"/>
  <c r="BB50" i="99"/>
  <c r="AO50" i="99" s="1"/>
  <c r="AZ33" i="100"/>
  <c r="AM33" i="100" s="1"/>
  <c r="L33" i="100" s="1"/>
  <c r="BB164" i="99"/>
  <c r="AO164" i="99" s="1"/>
  <c r="AZ107" i="100"/>
  <c r="AM107" i="100" s="1"/>
  <c r="L107" i="100" s="1"/>
  <c r="BB176" i="99"/>
  <c r="AO176" i="99" s="1"/>
  <c r="BB13" i="99"/>
  <c r="AO13" i="99" s="1"/>
  <c r="AZ47" i="100"/>
  <c r="AM47" i="100" s="1"/>
  <c r="L47" i="100" s="1"/>
  <c r="N147" i="99"/>
  <c r="AF44" i="105" s="1"/>
  <c r="DD44" i="105" s="1" a="1"/>
  <c r="DD44" i="105" s="1"/>
  <c r="J44" i="104"/>
  <c r="S44" i="105"/>
  <c r="I83" i="103"/>
  <c r="V83" i="103" s="1"/>
  <c r="BL83" i="103" s="1" a="1"/>
  <c r="BL83" i="103" s="1"/>
  <c r="Q69" i="105"/>
  <c r="L144" i="99"/>
  <c r="AD69" i="105" s="1"/>
  <c r="CB69" i="105" s="1" a="1"/>
  <c r="CB69" i="105" s="1"/>
  <c r="G85" i="103"/>
  <c r="T85" i="103" s="1"/>
  <c r="H69" i="104"/>
  <c r="U69" i="104" s="1"/>
  <c r="CG69" i="104" s="1" a="1"/>
  <c r="CG69" i="104" s="1"/>
  <c r="N179" i="99"/>
  <c r="AF139" i="105" s="1"/>
  <c r="S139" i="105"/>
  <c r="J139" i="104"/>
  <c r="I68" i="103"/>
  <c r="V68" i="103" s="1"/>
  <c r="AZ86" i="100"/>
  <c r="AM86" i="100" s="1"/>
  <c r="L86" i="100" s="1"/>
  <c r="BB49" i="99"/>
  <c r="AO49" i="99" s="1"/>
  <c r="Z94" i="85"/>
  <c r="DH44" i="93"/>
  <c r="O79" i="99"/>
  <c r="AG7" i="105" s="1"/>
  <c r="K7" i="104"/>
  <c r="X7" i="104" s="1"/>
  <c r="T7" i="105"/>
  <c r="J17" i="103"/>
  <c r="W17" i="103" s="1"/>
  <c r="BB135" i="100"/>
  <c r="AO135" i="100" s="1"/>
  <c r="N135" i="100" s="1"/>
  <c r="BD88" i="99"/>
  <c r="BB67" i="100"/>
  <c r="AO67" i="100" s="1"/>
  <c r="N67" i="100" s="1"/>
  <c r="BD2" i="99"/>
  <c r="AQ2" i="99" s="1"/>
  <c r="BC66" i="100"/>
  <c r="AP66" i="100" s="1"/>
  <c r="O66" i="100" s="1"/>
  <c r="BE15" i="99"/>
  <c r="AR15" i="99" s="1"/>
  <c r="AZ46" i="100"/>
  <c r="AM46" i="100" s="1"/>
  <c r="L46" i="100" s="1"/>
  <c r="BB137" i="99"/>
  <c r="AO137" i="99" s="1"/>
  <c r="M76" i="85"/>
  <c r="AK76" i="85" s="1"/>
  <c r="BF138" i="100" s="1"/>
  <c r="M95" i="85"/>
  <c r="AK95" i="85" s="1"/>
  <c r="M94" i="85"/>
  <c r="AK94" i="85" s="1"/>
  <c r="M40" i="85"/>
  <c r="AK40" i="85" s="1"/>
  <c r="BB80" i="99"/>
  <c r="AO80" i="99" s="1"/>
  <c r="AZ87" i="100"/>
  <c r="AM87" i="100" s="1"/>
  <c r="L87" i="100" s="1"/>
  <c r="D76" i="85"/>
  <c r="AB76" i="85" s="1"/>
  <c r="AV76" i="85" s="1"/>
  <c r="D95" i="85"/>
  <c r="AB95" i="85" s="1"/>
  <c r="BC70" i="100"/>
  <c r="AP70" i="100" s="1"/>
  <c r="O70" i="100" s="1"/>
  <c r="BE75" i="99"/>
  <c r="AR75" i="99" s="1"/>
  <c r="BE14" i="99"/>
  <c r="AR14" i="99" s="1"/>
  <c r="BC28" i="100"/>
  <c r="AP28" i="100" s="1"/>
  <c r="O28" i="100" s="1"/>
  <c r="BC149" i="100"/>
  <c r="AP149" i="100" s="1"/>
  <c r="O149" i="100" s="1"/>
  <c r="BE72" i="99"/>
  <c r="AR72" i="99" s="1"/>
  <c r="BC85" i="100"/>
  <c r="AP85" i="100" s="1"/>
  <c r="O85" i="100" s="1"/>
  <c r="BE50" i="99"/>
  <c r="AR50" i="99" s="1"/>
  <c r="BB159" i="100"/>
  <c r="AO159" i="100" s="1"/>
  <c r="N159" i="100" s="1"/>
  <c r="BD227" i="99"/>
  <c r="AQ227" i="99" s="1"/>
  <c r="N227" i="99" s="1"/>
  <c r="BB66" i="100"/>
  <c r="AO66" i="100" s="1"/>
  <c r="N66" i="100" s="1"/>
  <c r="BD15" i="99"/>
  <c r="AQ15" i="99" s="1"/>
  <c r="BB60" i="100"/>
  <c r="AO60" i="100" s="1"/>
  <c r="N60" i="100" s="1"/>
  <c r="BD85" i="99"/>
  <c r="AQ85" i="99" s="1"/>
  <c r="AZ7" i="100"/>
  <c r="AM7" i="100" s="1"/>
  <c r="L7" i="100" s="1"/>
  <c r="BB79" i="99"/>
  <c r="AO79" i="99" s="1"/>
  <c r="AZ153" i="100"/>
  <c r="AM153" i="100" s="1"/>
  <c r="L153" i="100" s="1"/>
  <c r="BB220" i="99"/>
  <c r="AO220" i="99" s="1"/>
  <c r="L220" i="99" s="1"/>
  <c r="E77" i="85"/>
  <c r="AC77" i="85" s="1"/>
  <c r="AZ77" i="85" s="1"/>
  <c r="F94" i="85"/>
  <c r="AD94" i="85" s="1"/>
  <c r="F77" i="85"/>
  <c r="AD77" i="85" s="1"/>
  <c r="AX77" i="85" s="1"/>
  <c r="AZ72" i="100"/>
  <c r="AM72" i="100" s="1"/>
  <c r="L72" i="100" s="1"/>
  <c r="BB11" i="99"/>
  <c r="AO11" i="99" s="1"/>
  <c r="BB228" i="99"/>
  <c r="AO228" i="99" s="1"/>
  <c r="L228" i="99" s="1"/>
  <c r="AZ156" i="100"/>
  <c r="AM156" i="100" s="1"/>
  <c r="L156" i="100" s="1"/>
  <c r="AZ17" i="100"/>
  <c r="AM17" i="100" s="1"/>
  <c r="L17" i="100" s="1"/>
  <c r="BB39" i="99"/>
  <c r="AO39" i="99" s="1"/>
  <c r="AZ158" i="100"/>
  <c r="AM158" i="100" s="1"/>
  <c r="L158" i="100" s="1"/>
  <c r="BB225" i="99"/>
  <c r="AO225" i="99" s="1"/>
  <c r="L225" i="99" s="1"/>
  <c r="AZ77" i="100"/>
  <c r="AM77" i="100" s="1"/>
  <c r="L77" i="100" s="1"/>
  <c r="BB173" i="99"/>
  <c r="AO173" i="99" s="1"/>
  <c r="AZ34" i="100"/>
  <c r="AM34" i="100" s="1"/>
  <c r="L34" i="100" s="1"/>
  <c r="BB165" i="99"/>
  <c r="AO165" i="99" s="1"/>
  <c r="AR82" i="85"/>
  <c r="J99" i="104"/>
  <c r="N175" i="99"/>
  <c r="AF99" i="105" s="1"/>
  <c r="DD99" i="105" s="1" a="1"/>
  <c r="DD99" i="105" s="1"/>
  <c r="S99" i="105"/>
  <c r="I75" i="103"/>
  <c r="V75" i="103" s="1"/>
  <c r="CQ75" i="103" s="1" a="1"/>
  <c r="CQ75" i="103" s="1"/>
  <c r="N68" i="99"/>
  <c r="AF25" i="105" s="1"/>
  <c r="S25" i="105"/>
  <c r="J25" i="104"/>
  <c r="I42" i="103"/>
  <c r="V42" i="103" s="1"/>
  <c r="CQ42" i="103" s="1" a="1"/>
  <c r="CQ42" i="103" s="1"/>
  <c r="N71" i="99"/>
  <c r="AF2" i="105" s="1"/>
  <c r="J2" i="104"/>
  <c r="S2" i="105"/>
  <c r="N143" i="99"/>
  <c r="AF61" i="105" s="1"/>
  <c r="BV61" i="105" s="1" a="1"/>
  <c r="BV61" i="105" s="1"/>
  <c r="I84" i="103"/>
  <c r="V84" i="103" s="1"/>
  <c r="CQ84" i="103" s="1" a="1"/>
  <c r="CQ84" i="103" s="1"/>
  <c r="S61" i="105"/>
  <c r="J61" i="104"/>
  <c r="O135" i="99"/>
  <c r="AG145" i="105" s="1"/>
  <c r="J69" i="103"/>
  <c r="W69" i="103" s="1"/>
  <c r="K145" i="104"/>
  <c r="X145" i="104" s="1"/>
  <c r="AU145" i="104" s="1" a="1"/>
  <c r="AU145" i="104" s="1"/>
  <c r="T145" i="105"/>
  <c r="K64" i="104"/>
  <c r="X64" i="104" s="1"/>
  <c r="AU64" i="104" s="1" a="1"/>
  <c r="AU64" i="104" s="1"/>
  <c r="T64" i="105"/>
  <c r="J43" i="103"/>
  <c r="W43" i="103" s="1"/>
  <c r="O40" i="99"/>
  <c r="O165" i="99"/>
  <c r="AG34" i="105" s="1"/>
  <c r="DA34" i="105" s="1" a="1"/>
  <c r="DA34" i="105" s="1"/>
  <c r="K34" i="104"/>
  <c r="X34" i="104" s="1"/>
  <c r="AU34" i="104" s="1" a="1"/>
  <c r="AU34" i="104" s="1"/>
  <c r="T34" i="105"/>
  <c r="J56" i="103"/>
  <c r="W56" i="103" s="1"/>
  <c r="CQ56" i="103" s="1" a="1"/>
  <c r="CQ56" i="103" s="1"/>
  <c r="J73" i="104"/>
  <c r="S73" i="105"/>
  <c r="N47" i="99"/>
  <c r="AF73" i="105" s="1"/>
  <c r="I61" i="103"/>
  <c r="V61" i="103" s="1"/>
  <c r="BL61" i="103" s="1" a="1"/>
  <c r="BL61" i="103" s="1"/>
  <c r="CQ63" i="103" a="1"/>
  <c r="CQ63" i="103" s="1"/>
  <c r="N171" i="99"/>
  <c r="AF71" i="105" s="1"/>
  <c r="DD71" i="105" s="1" a="1"/>
  <c r="DD71" i="105" s="1"/>
  <c r="J71" i="104"/>
  <c r="I74" i="103"/>
  <c r="V74" i="103" s="1"/>
  <c r="CQ74" i="103" s="1" a="1"/>
  <c r="CQ74" i="103" s="1"/>
  <c r="S71" i="105"/>
  <c r="DH93" i="93"/>
  <c r="Z79" i="85"/>
  <c r="BC79" i="85" s="1"/>
  <c r="Z82" i="85"/>
  <c r="BB82" i="85" s="1"/>
  <c r="Z39" i="85"/>
  <c r="AW39" i="85" s="1"/>
  <c r="B76" i="85"/>
  <c r="Z76" i="85" s="1"/>
  <c r="AX76" i="85" s="1"/>
  <c r="B95" i="85"/>
  <c r="Z95" i="85" s="1"/>
  <c r="DH96" i="93"/>
  <c r="BC128" i="100"/>
  <c r="AP128" i="100" s="1"/>
  <c r="O128" i="100" s="1"/>
  <c r="BE74" i="99"/>
  <c r="AR74" i="99" s="1"/>
  <c r="BC80" i="100"/>
  <c r="AP80" i="100" s="1"/>
  <c r="O80" i="100" s="1"/>
  <c r="BE22" i="99"/>
  <c r="BC72" i="100"/>
  <c r="AP72" i="100" s="1"/>
  <c r="O72" i="100" s="1"/>
  <c r="BE11" i="99"/>
  <c r="AR11" i="99" s="1"/>
  <c r="BC159" i="100"/>
  <c r="AP159" i="100" s="1"/>
  <c r="O159" i="100" s="1"/>
  <c r="BE227" i="99"/>
  <c r="AR227" i="99" s="1"/>
  <c r="O227" i="99" s="1"/>
  <c r="BE66" i="99"/>
  <c r="AR66" i="99" s="1"/>
  <c r="BC8" i="100"/>
  <c r="AP8" i="100" s="1"/>
  <c r="O8" i="100" s="1"/>
  <c r="BB70" i="100"/>
  <c r="AO70" i="100" s="1"/>
  <c r="N70" i="100" s="1"/>
  <c r="BD75" i="99"/>
  <c r="AQ75" i="99" s="1"/>
  <c r="BB80" i="100"/>
  <c r="AO80" i="100" s="1"/>
  <c r="N80" i="100" s="1"/>
  <c r="BD22" i="99"/>
  <c r="AQ22" i="99" s="1"/>
  <c r="BB50" i="100"/>
  <c r="AO50" i="100" s="1"/>
  <c r="N50" i="100" s="1"/>
  <c r="BD83" i="99"/>
  <c r="AQ83" i="99" s="1"/>
  <c r="AZ20" i="100"/>
  <c r="AM20" i="100" s="1"/>
  <c r="L20" i="100" s="1"/>
  <c r="BB12" i="99"/>
  <c r="AO12" i="99" s="1"/>
  <c r="AZ122" i="100"/>
  <c r="AM122" i="100" s="1"/>
  <c r="L122" i="100" s="1"/>
  <c r="BB28" i="99"/>
  <c r="AO28" i="99" s="1"/>
  <c r="AZ166" i="100"/>
  <c r="AM166" i="100" s="1"/>
  <c r="L166" i="100" s="1"/>
  <c r="BB245" i="99"/>
  <c r="AO245" i="99" s="1"/>
  <c r="L245" i="99" s="1"/>
  <c r="AZ36" i="100"/>
  <c r="AM36" i="100" s="1"/>
  <c r="L36" i="100" s="1"/>
  <c r="BB26" i="99"/>
  <c r="AO26" i="99" s="1"/>
  <c r="AZ51" i="100"/>
  <c r="AM51" i="100" s="1"/>
  <c r="L51" i="100" s="1"/>
  <c r="BB42" i="99"/>
  <c r="AO42" i="99" s="1"/>
  <c r="AZ73" i="100"/>
  <c r="AM73" i="100" s="1"/>
  <c r="L73" i="100" s="1"/>
  <c r="BB47" i="99"/>
  <c r="AO47" i="99" s="1"/>
  <c r="AZ30" i="100"/>
  <c r="AM30" i="100" s="1"/>
  <c r="L30" i="100" s="1"/>
  <c r="BB161" i="99"/>
  <c r="AO161" i="99" s="1"/>
  <c r="AN82" i="85"/>
  <c r="N137" i="99"/>
  <c r="AF46" i="105" s="1"/>
  <c r="DA46" i="105" s="1" a="1"/>
  <c r="DA46" i="105" s="1"/>
  <c r="J46" i="104"/>
  <c r="I58" i="103"/>
  <c r="V58" i="103" s="1"/>
  <c r="CQ58" i="103" s="1" a="1"/>
  <c r="CQ58" i="103" s="1"/>
  <c r="S46" i="105"/>
  <c r="S9" i="105"/>
  <c r="I25" i="103"/>
  <c r="V25" i="103" s="1"/>
  <c r="J9" i="104"/>
  <c r="O78" i="99"/>
  <c r="K24" i="104"/>
  <c r="X24" i="104" s="1"/>
  <c r="AU24" i="104" s="1" a="1"/>
  <c r="AU24" i="104" s="1"/>
  <c r="J50" i="103"/>
  <c r="W50" i="103" s="1"/>
  <c r="T24" i="105"/>
  <c r="CG86" i="103" a="1"/>
  <c r="CG86" i="103" s="1"/>
  <c r="CQ65" i="103" a="1"/>
  <c r="CQ65" i="103" s="1"/>
  <c r="O166" i="99"/>
  <c r="AG38" i="105" s="1"/>
  <c r="BD38" i="105" s="1" a="1"/>
  <c r="BD38" i="105" s="1"/>
  <c r="T38" i="105"/>
  <c r="K38" i="104"/>
  <c r="X38" i="104" s="1"/>
  <c r="AU38" i="104" s="1" a="1"/>
  <c r="AU38" i="104" s="1"/>
  <c r="J57" i="103"/>
  <c r="W57" i="103" s="1"/>
  <c r="CQ57" i="103" s="1" a="1"/>
  <c r="CQ57" i="103" s="1"/>
  <c r="AG76" i="105"/>
  <c r="AG31" i="105"/>
  <c r="AF31" i="105"/>
  <c r="L2" i="99"/>
  <c r="AD67" i="105" s="1"/>
  <c r="H67" i="104"/>
  <c r="U67" i="104" s="1"/>
  <c r="Q67" i="105"/>
  <c r="G33" i="103"/>
  <c r="T33" i="103" s="1"/>
  <c r="L166" i="99"/>
  <c r="AD38" i="105" s="1"/>
  <c r="CU38" i="105" s="1" a="1"/>
  <c r="CU38" i="105" s="1"/>
  <c r="Z36" i="85"/>
  <c r="BD36" i="85" s="1"/>
  <c r="DH26" i="93"/>
  <c r="N6" i="99"/>
  <c r="AF140" i="105" s="1"/>
  <c r="I37" i="103"/>
  <c r="V37" i="103" s="1"/>
  <c r="CS37" i="103" s="1" a="1"/>
  <c r="CS37" i="103" s="1"/>
  <c r="J140" i="104"/>
  <c r="S140" i="105"/>
  <c r="BC19" i="100"/>
  <c r="AP19" i="100" s="1"/>
  <c r="O19" i="100" s="1"/>
  <c r="BE81" i="99"/>
  <c r="AR81" i="99" s="1"/>
  <c r="BC162" i="100"/>
  <c r="AP162" i="100" s="1"/>
  <c r="O162" i="100" s="1"/>
  <c r="BE218" i="99"/>
  <c r="AR218" i="99" s="1"/>
  <c r="O218" i="99" s="1"/>
  <c r="BE179" i="99"/>
  <c r="AR179" i="99" s="1"/>
  <c r="BC161" i="100"/>
  <c r="AP161" i="100" s="1"/>
  <c r="O161" i="100" s="1"/>
  <c r="BE223" i="99"/>
  <c r="AR223" i="99" s="1"/>
  <c r="O223" i="99" s="1"/>
  <c r="BC165" i="100"/>
  <c r="AP165" i="100" s="1"/>
  <c r="O165" i="100" s="1"/>
  <c r="BE240" i="99"/>
  <c r="AR240" i="99" s="1"/>
  <c r="O240" i="99" s="1"/>
  <c r="BB122" i="100"/>
  <c r="AO122" i="100" s="1"/>
  <c r="N122" i="100" s="1"/>
  <c r="BD28" i="99"/>
  <c r="AQ28" i="99" s="1"/>
  <c r="BB112" i="100"/>
  <c r="AO112" i="100" s="1"/>
  <c r="N112" i="100" s="1"/>
  <c r="BD10" i="99"/>
  <c r="AQ10" i="99" s="1"/>
  <c r="BD13" i="99"/>
  <c r="AQ13" i="99" s="1"/>
  <c r="BB47" i="100"/>
  <c r="AO47" i="100" s="1"/>
  <c r="N47" i="100" s="1"/>
  <c r="L94" i="85"/>
  <c r="AJ94" i="85" s="1"/>
  <c r="L40" i="85"/>
  <c r="AJ40" i="85" s="1"/>
  <c r="BC36" i="100"/>
  <c r="AP36" i="100" s="1"/>
  <c r="O36" i="100" s="1"/>
  <c r="BE26" i="99"/>
  <c r="AR26" i="99" s="1"/>
  <c r="BB129" i="99"/>
  <c r="AO129" i="99" s="1"/>
  <c r="AZ90" i="100"/>
  <c r="AM90" i="100" s="1"/>
  <c r="L90" i="100" s="1"/>
  <c r="AZ165" i="100"/>
  <c r="AM165" i="100" s="1"/>
  <c r="L165" i="100" s="1"/>
  <c r="BB240" i="99"/>
  <c r="AO240" i="99" s="1"/>
  <c r="L240" i="99" s="1"/>
  <c r="AZ163" i="100"/>
  <c r="AM163" i="100" s="1"/>
  <c r="L163" i="100" s="1"/>
  <c r="BB244" i="99"/>
  <c r="AO244" i="99" s="1"/>
  <c r="L244" i="99" s="1"/>
  <c r="AZ24" i="100"/>
  <c r="AM24" i="100" s="1"/>
  <c r="L24" i="100" s="1"/>
  <c r="BB78" i="99"/>
  <c r="AO78" i="99" s="1"/>
  <c r="AZ76" i="100"/>
  <c r="AM76" i="100" s="1"/>
  <c r="L76" i="100" s="1"/>
  <c r="BB172" i="99"/>
  <c r="AO172" i="99" s="1"/>
  <c r="AZ145" i="100"/>
  <c r="AM145" i="100" s="1"/>
  <c r="L145" i="100" s="1"/>
  <c r="BB135" i="99"/>
  <c r="AO135" i="99" s="1"/>
  <c r="J138" i="104"/>
  <c r="S138" i="105"/>
  <c r="N178" i="99"/>
  <c r="AF138" i="105" s="1"/>
  <c r="I67" i="103"/>
  <c r="V67" i="103" s="1"/>
  <c r="N160" i="99"/>
  <c r="AF16" i="105" s="1"/>
  <c r="DA16" i="105" s="1" a="1"/>
  <c r="DA16" i="105" s="1"/>
  <c r="S16" i="105"/>
  <c r="J16" i="104"/>
  <c r="I71" i="103"/>
  <c r="V71" i="103" s="1"/>
  <c r="CQ71" i="103" s="1" a="1"/>
  <c r="CQ71" i="103" s="1"/>
  <c r="CH84" i="103" a="1"/>
  <c r="CH84" i="103" s="1"/>
  <c r="L83" i="99"/>
  <c r="AD50" i="105" s="1"/>
  <c r="H50" i="104"/>
  <c r="U50" i="104" s="1"/>
  <c r="CK50" i="104" s="1" a="1"/>
  <c r="CK50" i="104" s="1"/>
  <c r="G59" i="103"/>
  <c r="T59" i="103" s="1"/>
  <c r="O131" i="99"/>
  <c r="AG147" i="105" s="1"/>
  <c r="DA147" i="105" s="1" a="1"/>
  <c r="DA147" i="105" s="1"/>
  <c r="K147" i="104"/>
  <c r="X147" i="104" s="1"/>
  <c r="J86" i="103"/>
  <c r="W86" i="103" s="1"/>
  <c r="CQ86" i="103" s="1" a="1"/>
  <c r="CQ86" i="103" s="1"/>
  <c r="T147" i="105"/>
  <c r="N74" i="99"/>
  <c r="AF128" i="105" s="1"/>
  <c r="I36" i="103"/>
  <c r="V36" i="103" s="1"/>
  <c r="AH36" i="103" s="1" a="1"/>
  <c r="AH36" i="103" s="1"/>
  <c r="J128" i="104"/>
  <c r="S128" i="105"/>
  <c r="O43" i="99"/>
  <c r="AG123" i="105" s="1"/>
  <c r="DA123" i="105" s="1" a="1"/>
  <c r="DA123" i="105" s="1"/>
  <c r="J44" i="103"/>
  <c r="W44" i="103" s="1"/>
  <c r="CQ44" i="103" s="1" a="1"/>
  <c r="CQ44" i="103" s="1"/>
  <c r="K123" i="104"/>
  <c r="X123" i="104" s="1"/>
  <c r="AU123" i="104" s="1" a="1"/>
  <c r="AU123" i="104" s="1"/>
  <c r="T123" i="105"/>
  <c r="K41" i="104"/>
  <c r="X41" i="104" s="1"/>
  <c r="CW41" i="104" s="1" a="1"/>
  <c r="CW41" i="104" s="1"/>
  <c r="J72" i="103"/>
  <c r="W72" i="103" s="1"/>
  <c r="T41" i="105"/>
  <c r="AU33" i="104" a="1"/>
  <c r="AU33" i="104" s="1"/>
  <c r="O147" i="99"/>
  <c r="AG44" i="105" s="1"/>
  <c r="DG44" i="105" s="1" a="1"/>
  <c r="DG44" i="105" s="1"/>
  <c r="K44" i="104"/>
  <c r="X44" i="104" s="1"/>
  <c r="T44" i="105"/>
  <c r="DH61" i="93"/>
  <c r="DH12" i="93"/>
  <c r="DH80" i="93"/>
  <c r="DH97" i="93"/>
  <c r="BD66" i="99"/>
  <c r="AQ66" i="99" s="1"/>
  <c r="BB8" i="100"/>
  <c r="AO8" i="100" s="1"/>
  <c r="N8" i="100" s="1"/>
  <c r="B40" i="85"/>
  <c r="Z40" i="85" s="1"/>
  <c r="AV40" i="85" s="1"/>
  <c r="I5" i="103"/>
  <c r="V5" i="103" s="1"/>
  <c r="S143" i="105"/>
  <c r="J143" i="104"/>
  <c r="BB162" i="100"/>
  <c r="AO162" i="100" s="1"/>
  <c r="N162" i="100" s="1"/>
  <c r="BD218" i="99"/>
  <c r="AQ218" i="99" s="1"/>
  <c r="N218" i="99" s="1"/>
  <c r="AZ138" i="100"/>
  <c r="AM138" i="100" s="1"/>
  <c r="L138" i="100" s="1"/>
  <c r="BB178" i="99"/>
  <c r="AO178" i="99" s="1"/>
  <c r="BB29" i="99"/>
  <c r="AO29" i="99" s="1"/>
  <c r="D94" i="85"/>
  <c r="AB94" i="85" s="1"/>
  <c r="BE19" i="99"/>
  <c r="AR19" i="99" s="1"/>
  <c r="BC121" i="100"/>
  <c r="AP121" i="100" s="1"/>
  <c r="O121" i="100" s="1"/>
  <c r="BC26" i="100"/>
  <c r="AP26" i="100" s="1"/>
  <c r="O26" i="100" s="1"/>
  <c r="BE3" i="99"/>
  <c r="AR3" i="99" s="1"/>
  <c r="BC60" i="100"/>
  <c r="BE85" i="99"/>
  <c r="BB19" i="100"/>
  <c r="AO19" i="100" s="1"/>
  <c r="N19" i="100" s="1"/>
  <c r="BD81" i="99"/>
  <c r="AQ81" i="99" s="1"/>
  <c r="BB59" i="100"/>
  <c r="AO59" i="100" s="1"/>
  <c r="N59" i="100" s="1"/>
  <c r="BD31" i="99"/>
  <c r="AQ31" i="99" s="1"/>
  <c r="BB36" i="100"/>
  <c r="AO36" i="100" s="1"/>
  <c r="N36" i="100" s="1"/>
  <c r="BD26" i="99"/>
  <c r="AQ26" i="99" s="1"/>
  <c r="K40" i="85"/>
  <c r="AI40" i="85" s="1"/>
  <c r="C76" i="85"/>
  <c r="AA76" i="85" s="1"/>
  <c r="C95" i="85"/>
  <c r="AA95" i="85" s="1"/>
  <c r="AZ144" i="100"/>
  <c r="AM144" i="100" s="1"/>
  <c r="L144" i="100" s="1"/>
  <c r="BB48" i="99"/>
  <c r="AO48" i="99" s="1"/>
  <c r="AZ88" i="100"/>
  <c r="AM88" i="100" s="1"/>
  <c r="L88" i="100" s="1"/>
  <c r="BB76" i="99"/>
  <c r="AO76" i="99" s="1"/>
  <c r="AZ91" i="100"/>
  <c r="AM91" i="100" s="1"/>
  <c r="L91" i="100" s="1"/>
  <c r="AD91" i="100" s="1"/>
  <c r="BB133" i="99"/>
  <c r="AO133" i="99" s="1"/>
  <c r="AZ135" i="100"/>
  <c r="AM135" i="100" s="1"/>
  <c r="L135" i="100" s="1"/>
  <c r="BB88" i="99"/>
  <c r="AO88" i="99" s="1"/>
  <c r="AZ167" i="100"/>
  <c r="AM167" i="100" s="1"/>
  <c r="L167" i="100" s="1"/>
  <c r="BB246" i="99"/>
  <c r="AO246" i="99" s="1"/>
  <c r="L246" i="99" s="1"/>
  <c r="AZ32" i="100"/>
  <c r="AM32" i="100" s="1"/>
  <c r="L32" i="100" s="1"/>
  <c r="BB163" i="99"/>
  <c r="AO163" i="99" s="1"/>
  <c r="AR70" i="104" a="1"/>
  <c r="AR70" i="104" s="1"/>
  <c r="AG77" i="105"/>
  <c r="DA77" i="105" s="1" a="1"/>
  <c r="DA77" i="105" s="1"/>
  <c r="AG33" i="105"/>
  <c r="DA33" i="105" s="1" a="1"/>
  <c r="DA33" i="105" s="1"/>
  <c r="O62" i="99"/>
  <c r="AG15" i="105" s="1"/>
  <c r="J79" i="103"/>
  <c r="W79" i="103" s="1"/>
  <c r="K15" i="104"/>
  <c r="X15" i="104" s="1"/>
  <c r="N3" i="99"/>
  <c r="AF26" i="105" s="1"/>
  <c r="J26" i="104"/>
  <c r="I26" i="103"/>
  <c r="V26" i="103" s="1"/>
  <c r="AH26" i="103" s="1" a="1"/>
  <c r="AH26" i="103" s="1"/>
  <c r="S26" i="105"/>
  <c r="DH13" i="93"/>
  <c r="AZ3" i="100"/>
  <c r="AM3" i="100" s="1"/>
  <c r="L3" i="100" s="1"/>
  <c r="BB157" i="99"/>
  <c r="N134" i="99"/>
  <c r="J41" i="104"/>
  <c r="S41" i="105"/>
  <c r="I72" i="103"/>
  <c r="V72" i="103" s="1"/>
  <c r="CT72" i="103" s="1" a="1"/>
  <c r="CT72" i="103" s="1"/>
  <c r="DH52" i="93"/>
  <c r="BB66" i="99"/>
  <c r="AO66" i="99" s="1"/>
  <c r="AZ8" i="100"/>
  <c r="AM8" i="100" s="1"/>
  <c r="L8" i="100" s="1"/>
  <c r="DH41" i="93"/>
  <c r="L24" i="99"/>
  <c r="AD9" i="105" s="1"/>
  <c r="Q9" i="105"/>
  <c r="H9" i="104"/>
  <c r="U9" i="104" s="1"/>
  <c r="BB223" i="99"/>
  <c r="AO223" i="99" s="1"/>
  <c r="L223" i="99" s="1"/>
  <c r="AZ161" i="100"/>
  <c r="AM161" i="100" s="1"/>
  <c r="L161" i="100" s="1"/>
  <c r="AZ53" i="100"/>
  <c r="BB7" i="99"/>
  <c r="AO7" i="99" s="1"/>
  <c r="BB137" i="100"/>
  <c r="AO137" i="100" s="1"/>
  <c r="N137" i="100" s="1"/>
  <c r="BD59" i="99"/>
  <c r="AQ59" i="99" s="1"/>
  <c r="H76" i="85"/>
  <c r="AF76" i="85" s="1"/>
  <c r="H95" i="85"/>
  <c r="AF95" i="85" s="1"/>
  <c r="BE88" i="99"/>
  <c r="AR88" i="99" s="1"/>
  <c r="BC135" i="100"/>
  <c r="AP135" i="100" s="1"/>
  <c r="O135" i="100" s="1"/>
  <c r="BB179" i="99"/>
  <c r="AO179" i="99" s="1"/>
  <c r="AZ139" i="100"/>
  <c r="AM139" i="100" s="1"/>
  <c r="L139" i="100" s="1"/>
  <c r="AZ162" i="100"/>
  <c r="AM162" i="100" s="1"/>
  <c r="L162" i="100" s="1"/>
  <c r="BB218" i="99"/>
  <c r="AO218" i="99" s="1"/>
  <c r="L218" i="99" s="1"/>
  <c r="BE2" i="99"/>
  <c r="AR2" i="99" s="1"/>
  <c r="BC67" i="100"/>
  <c r="AP67" i="100" s="1"/>
  <c r="O67" i="100" s="1"/>
  <c r="AZ19" i="100"/>
  <c r="AM19" i="100" s="1"/>
  <c r="L19" i="100" s="1"/>
  <c r="BB81" i="99"/>
  <c r="AO81" i="99" s="1"/>
  <c r="BC110" i="100"/>
  <c r="AP110" i="100" s="1"/>
  <c r="O110" i="100" s="1"/>
  <c r="BE67" i="99"/>
  <c r="AR67" i="99" s="1"/>
  <c r="BC45" i="100"/>
  <c r="AP45" i="100" s="1"/>
  <c r="O45" i="100" s="1"/>
  <c r="BE20" i="99"/>
  <c r="AR20" i="99" s="1"/>
  <c r="BC50" i="100"/>
  <c r="AP50" i="100" s="1"/>
  <c r="O50" i="100" s="1"/>
  <c r="BE83" i="99"/>
  <c r="AR83" i="99" s="1"/>
  <c r="BB118" i="100"/>
  <c r="AO118" i="100" s="1"/>
  <c r="N118" i="100" s="1"/>
  <c r="BD18" i="99"/>
  <c r="AQ18" i="99" s="1"/>
  <c r="BB121" i="100"/>
  <c r="AO121" i="100" s="1"/>
  <c r="N121" i="100" s="1"/>
  <c r="BD19" i="99"/>
  <c r="AQ19" i="99" s="1"/>
  <c r="BB35" i="100"/>
  <c r="AO35" i="100" s="1"/>
  <c r="N35" i="100" s="1"/>
  <c r="BD82" i="99"/>
  <c r="AQ82" i="99" s="1"/>
  <c r="K76" i="85"/>
  <c r="AI76" i="85" s="1"/>
  <c r="K95" i="85"/>
  <c r="AI95" i="85" s="1"/>
  <c r="AZ35" i="100"/>
  <c r="AM35" i="100" s="1"/>
  <c r="L35" i="100" s="1"/>
  <c r="BB82" i="99"/>
  <c r="AO82" i="99" s="1"/>
  <c r="AZ26" i="100"/>
  <c r="AM26" i="100" s="1"/>
  <c r="L26" i="100" s="1"/>
  <c r="BB3" i="99"/>
  <c r="AO3" i="99" s="1"/>
  <c r="AZ25" i="100"/>
  <c r="AM25" i="100" s="1"/>
  <c r="L25" i="100" s="1"/>
  <c r="BB68" i="99"/>
  <c r="AO68" i="99" s="1"/>
  <c r="BB77" i="99"/>
  <c r="AO77" i="99" s="1"/>
  <c r="BB147" i="99"/>
  <c r="AO147" i="99" s="1"/>
  <c r="AZ44" i="100"/>
  <c r="AM44" i="100" s="1"/>
  <c r="L44" i="100" s="1"/>
  <c r="AD44" i="100" s="1"/>
  <c r="AQ100" i="85"/>
  <c r="AM100" i="85"/>
  <c r="AZ151" i="100"/>
  <c r="AM151" i="100" s="1"/>
  <c r="L151" i="100" s="1"/>
  <c r="BB70" i="99"/>
  <c r="AO70" i="99" s="1"/>
  <c r="AZ59" i="100"/>
  <c r="AM59" i="100" s="1"/>
  <c r="L59" i="100" s="1"/>
  <c r="BB31" i="99"/>
  <c r="AO31" i="99" s="1"/>
  <c r="AZ31" i="100"/>
  <c r="AM31" i="100" s="1"/>
  <c r="L31" i="100" s="1"/>
  <c r="BB162" i="99"/>
  <c r="AO162" i="99" s="1"/>
  <c r="O69" i="99"/>
  <c r="AG98" i="105" s="1"/>
  <c r="K98" i="104"/>
  <c r="X98" i="104" s="1"/>
  <c r="AU98" i="104" s="1" a="1"/>
  <c r="AU98" i="104" s="1"/>
  <c r="T98" i="105"/>
  <c r="J64" i="103"/>
  <c r="W64" i="103" s="1"/>
  <c r="CQ64" i="103" s="1" a="1"/>
  <c r="CQ64" i="103" s="1"/>
  <c r="L69" i="99"/>
  <c r="AD98" i="105" s="1"/>
  <c r="CU98" i="105" s="1" a="1"/>
  <c r="CU98" i="105" s="1"/>
  <c r="G64" i="103"/>
  <c r="T64" i="103" s="1"/>
  <c r="H98" i="104"/>
  <c r="U98" i="104" s="1"/>
  <c r="AG98" i="104" s="1" a="1"/>
  <c r="AG98" i="104" s="1"/>
  <c r="AR61" i="104" a="1"/>
  <c r="AR61" i="104" s="1"/>
  <c r="CI61" i="104" a="1"/>
  <c r="CI61" i="104" s="1"/>
  <c r="N20" i="99"/>
  <c r="AF45" i="105" s="1"/>
  <c r="I27" i="103"/>
  <c r="V27" i="103" s="1"/>
  <c r="S45" i="105"/>
  <c r="N177" i="99"/>
  <c r="AF108" i="105" s="1"/>
  <c r="DD108" i="105" s="1" a="1"/>
  <c r="DD108" i="105" s="1"/>
  <c r="I66" i="103"/>
  <c r="V66" i="103" s="1"/>
  <c r="CR66" i="103" s="1" a="1"/>
  <c r="CR66" i="103" s="1"/>
  <c r="S108" i="105"/>
  <c r="J108" i="104"/>
  <c r="L62" i="99"/>
  <c r="AD15" i="105" s="1"/>
  <c r="CR15" i="105" s="1" a="1"/>
  <c r="CR15" i="105" s="1"/>
  <c r="Q15" i="105"/>
  <c r="H15" i="104"/>
  <c r="U15" i="104" s="1"/>
  <c r="O161" i="99"/>
  <c r="AG30" i="105" s="1"/>
  <c r="DA30" i="105" s="1" a="1"/>
  <c r="DA30" i="105" s="1"/>
  <c r="T30" i="105"/>
  <c r="K30" i="104"/>
  <c r="X30" i="104" s="1"/>
  <c r="AU30" i="104" s="1" a="1"/>
  <c r="AU30" i="104" s="1"/>
  <c r="J52" i="103"/>
  <c r="W52" i="103" s="1"/>
  <c r="CQ52" i="103" s="1" a="1"/>
  <c r="CQ52" i="103" s="1"/>
  <c r="O177" i="99"/>
  <c r="AG108" i="105" s="1"/>
  <c r="DG108" i="105" s="1" a="1"/>
  <c r="DG108" i="105" s="1"/>
  <c r="T108" i="105"/>
  <c r="J66" i="103"/>
  <c r="W66" i="103" s="1"/>
  <c r="K108" i="104"/>
  <c r="X108" i="104" s="1"/>
  <c r="N136" i="99"/>
  <c r="AF27" i="105" s="1"/>
  <c r="DA27" i="105" s="1" a="1"/>
  <c r="DA27" i="105" s="1"/>
  <c r="S27" i="105"/>
  <c r="J27" i="104"/>
  <c r="I51" i="103"/>
  <c r="V51" i="103" s="1"/>
  <c r="CQ51" i="103" s="1" a="1"/>
  <c r="CQ51" i="103" s="1"/>
  <c r="N172" i="99"/>
  <c r="AF76" i="105" s="1"/>
  <c r="J76" i="104"/>
  <c r="S76" i="105"/>
  <c r="I62" i="103"/>
  <c r="V62" i="103" s="1"/>
  <c r="N129" i="99"/>
  <c r="I81" i="103"/>
  <c r="V81" i="103" s="1"/>
  <c r="J90" i="104"/>
  <c r="S90" i="105"/>
  <c r="K73" i="104"/>
  <c r="X73" i="104" s="1"/>
  <c r="BE73" i="104" s="1" a="1"/>
  <c r="BE73" i="104" s="1"/>
  <c r="J61" i="103"/>
  <c r="W61" i="103" s="1"/>
  <c r="BM61" i="103" s="1" a="1"/>
  <c r="BM61" i="103" s="1"/>
  <c r="T73" i="105"/>
  <c r="O47" i="99"/>
  <c r="AG73" i="105" s="1"/>
  <c r="BW73" i="105" s="1" a="1"/>
  <c r="BW73" i="105" s="1"/>
  <c r="N144" i="99"/>
  <c r="AF69" i="105" s="1"/>
  <c r="CD69" i="105" s="1" a="1"/>
  <c r="CD69" i="105" s="1"/>
  <c r="I85" i="103"/>
  <c r="V85" i="103" s="1"/>
  <c r="CQ85" i="103" s="1" a="1"/>
  <c r="CQ85" i="103" s="1"/>
  <c r="S69" i="105"/>
  <c r="J69" i="104"/>
  <c r="DH28" i="93"/>
  <c r="BC140" i="100"/>
  <c r="AP140" i="100" s="1"/>
  <c r="O140" i="100" s="1"/>
  <c r="BE6" i="99"/>
  <c r="AR6" i="99" s="1"/>
  <c r="AZ13" i="100"/>
  <c r="AM13" i="100" s="1"/>
  <c r="L13" i="100" s="1"/>
  <c r="BB4" i="99"/>
  <c r="AO4" i="99" s="1"/>
  <c r="L158" i="99"/>
  <c r="AD4" i="105" s="1"/>
  <c r="Q4" i="105"/>
  <c r="H4" i="104"/>
  <c r="U4" i="104" s="1"/>
  <c r="G48" i="103"/>
  <c r="T48" i="103" s="1"/>
  <c r="AF48" i="103" s="1" a="1"/>
  <c r="AF48" i="103" s="1"/>
  <c r="N79" i="99"/>
  <c r="AF7" i="105" s="1"/>
  <c r="J7" i="104"/>
  <c r="I17" i="103"/>
  <c r="V17" i="103" s="1"/>
  <c r="BB81" i="100"/>
  <c r="AO81" i="100" s="1"/>
  <c r="N81" i="100" s="1"/>
  <c r="BD29" i="99"/>
  <c r="AQ29" i="99" s="1"/>
  <c r="AZ121" i="100"/>
  <c r="AM121" i="100" s="1"/>
  <c r="L121" i="100" s="1"/>
  <c r="BB19" i="99"/>
  <c r="AO19" i="99" s="1"/>
  <c r="BC143" i="100"/>
  <c r="AP143" i="100" s="1"/>
  <c r="O143" i="100" s="1"/>
  <c r="BE9" i="99"/>
  <c r="AR9" i="99" s="1"/>
  <c r="BB14" i="99"/>
  <c r="AO14" i="99" s="1"/>
  <c r="AZ28" i="100"/>
  <c r="AM28" i="100" s="1"/>
  <c r="L28" i="100" s="1"/>
  <c r="BC122" i="100"/>
  <c r="AP122" i="100" s="1"/>
  <c r="O122" i="100" s="1"/>
  <c r="BE28" i="99"/>
  <c r="AR28" i="99" s="1"/>
  <c r="BC20" i="100"/>
  <c r="AP20" i="100" s="1"/>
  <c r="O20" i="100" s="1"/>
  <c r="BE12" i="99"/>
  <c r="AR12" i="99" s="1"/>
  <c r="BE7" i="99"/>
  <c r="AR7" i="99" s="1"/>
  <c r="BC53" i="100"/>
  <c r="AP53" i="100" s="1"/>
  <c r="O53" i="100" s="1"/>
  <c r="BC47" i="100"/>
  <c r="AP47" i="100" s="1"/>
  <c r="O47" i="100" s="1"/>
  <c r="BE13" i="99"/>
  <c r="AR13" i="99" s="1"/>
  <c r="BE76" i="99"/>
  <c r="AR76" i="99" s="1"/>
  <c r="BC88" i="100"/>
  <c r="AP88" i="100" s="1"/>
  <c r="O88" i="100" s="1"/>
  <c r="BB52" i="100"/>
  <c r="AO52" i="100" s="1"/>
  <c r="N52" i="100" s="1"/>
  <c r="BD17" i="99"/>
  <c r="AQ17" i="99" s="1"/>
  <c r="BB72" i="100"/>
  <c r="AO72" i="100" s="1"/>
  <c r="N72" i="100" s="1"/>
  <c r="BD11" i="99"/>
  <c r="AQ11" i="99" s="1"/>
  <c r="BB155" i="100"/>
  <c r="AO155" i="100" s="1"/>
  <c r="N155" i="100" s="1"/>
  <c r="BD221" i="99"/>
  <c r="AQ221" i="99" s="1"/>
  <c r="N221" i="99" s="1"/>
  <c r="AZ143" i="100"/>
  <c r="AM143" i="100" s="1"/>
  <c r="L143" i="100" s="1"/>
  <c r="BB9" i="99"/>
  <c r="AO9" i="99" s="1"/>
  <c r="E40" i="85"/>
  <c r="AC40" i="85" s="1"/>
  <c r="AX153" i="100" s="1"/>
  <c r="E94" i="85"/>
  <c r="AC94" i="85" s="1"/>
  <c r="AW94" i="85" s="1"/>
  <c r="AZ45" i="100"/>
  <c r="AM45" i="100" s="1"/>
  <c r="L45" i="100" s="1"/>
  <c r="BB20" i="99"/>
  <c r="AO20" i="99" s="1"/>
  <c r="BB171" i="99"/>
  <c r="AO171" i="99" s="1"/>
  <c r="AZ71" i="100"/>
  <c r="AM71" i="100" s="1"/>
  <c r="L71" i="100" s="1"/>
  <c r="AZ118" i="100"/>
  <c r="AM118" i="100" s="1"/>
  <c r="L118" i="100" s="1"/>
  <c r="BB18" i="99"/>
  <c r="AO18" i="99" s="1"/>
  <c r="AZ18" i="100"/>
  <c r="AM18" i="100" s="1"/>
  <c r="L18" i="100" s="1"/>
  <c r="BB25" i="99"/>
  <c r="AZ150" i="100"/>
  <c r="AM150" i="100" s="1"/>
  <c r="L150" i="100" s="1"/>
  <c r="BB41" i="99"/>
  <c r="AO41" i="99" s="1"/>
  <c r="AZ64" i="100"/>
  <c r="AM64" i="100" s="1"/>
  <c r="L64" i="100" s="1"/>
  <c r="BB40" i="99"/>
  <c r="AO40" i="99" s="1"/>
  <c r="AZ27" i="100"/>
  <c r="AM27" i="100" s="1"/>
  <c r="L27" i="100" s="1"/>
  <c r="BB136" i="99"/>
  <c r="AO136" i="99" s="1"/>
  <c r="AS77" i="85"/>
  <c r="BF139" i="100"/>
  <c r="AS139" i="100" s="1"/>
  <c r="R139" i="100" s="1"/>
  <c r="AF139" i="100" s="1"/>
  <c r="AO77" i="85"/>
  <c r="BH179" i="99"/>
  <c r="AU179" i="99" s="1"/>
  <c r="O48" i="99"/>
  <c r="AG144" i="105" s="1"/>
  <c r="J45" i="103"/>
  <c r="W45" i="103" s="1"/>
  <c r="K144" i="104"/>
  <c r="X144" i="104" s="1"/>
  <c r="T144" i="105"/>
  <c r="AZ112" i="100"/>
  <c r="AM112" i="100" s="1"/>
  <c r="L112" i="100" s="1"/>
  <c r="BB10" i="99"/>
  <c r="AO10" i="99" s="1"/>
  <c r="BB110" i="100"/>
  <c r="AO110" i="100" s="1"/>
  <c r="N110" i="100" s="1"/>
  <c r="BD67" i="99"/>
  <c r="AQ67" i="99" s="1"/>
  <c r="BB27" i="99"/>
  <c r="AO27" i="99" s="1"/>
  <c r="AZ23" i="100"/>
  <c r="AM23" i="100" s="1"/>
  <c r="L23" i="100" s="1"/>
  <c r="BC59" i="100"/>
  <c r="AP59" i="100" s="1"/>
  <c r="O59" i="100" s="1"/>
  <c r="BE31" i="99"/>
  <c r="AR31" i="99" s="1"/>
  <c r="AZ155" i="100"/>
  <c r="AM155" i="100" s="1"/>
  <c r="L155" i="100" s="1"/>
  <c r="BB221" i="99"/>
  <c r="AO221" i="99" s="1"/>
  <c r="L221" i="99" s="1"/>
  <c r="AZ2" i="100"/>
  <c r="AM2" i="100" s="1"/>
  <c r="L2" i="100" s="1"/>
  <c r="BB71" i="99"/>
  <c r="AO71" i="99" s="1"/>
  <c r="BC86" i="100"/>
  <c r="AP86" i="100" s="1"/>
  <c r="O86" i="100" s="1"/>
  <c r="BE49" i="99"/>
  <c r="AR49" i="99" s="1"/>
  <c r="BE73" i="99"/>
  <c r="AR73" i="99" s="1"/>
  <c r="BC105" i="100"/>
  <c r="AP105" i="100" s="1"/>
  <c r="O105" i="100" s="1"/>
  <c r="BC154" i="100"/>
  <c r="AP154" i="100" s="1"/>
  <c r="O154" i="100" s="1"/>
  <c r="BE219" i="99"/>
  <c r="AR219" i="99" s="1"/>
  <c r="O219" i="99" s="1"/>
  <c r="BC118" i="100"/>
  <c r="AP118" i="100" s="1"/>
  <c r="O118" i="100" s="1"/>
  <c r="BE18" i="99"/>
  <c r="AR18" i="99" s="1"/>
  <c r="BC35" i="100"/>
  <c r="AP35" i="100" s="1"/>
  <c r="O35" i="100" s="1"/>
  <c r="BE82" i="99"/>
  <c r="AR82" i="99" s="1"/>
  <c r="BB43" i="100"/>
  <c r="AO43" i="100" s="1"/>
  <c r="N43" i="100" s="1"/>
  <c r="BD21" i="99"/>
  <c r="AQ21" i="99" s="1"/>
  <c r="BD27" i="99"/>
  <c r="AQ27" i="99" s="1"/>
  <c r="BB23" i="100"/>
  <c r="AO23" i="100" s="1"/>
  <c r="N23" i="100" s="1"/>
  <c r="BB18" i="100"/>
  <c r="BD25" i="99"/>
  <c r="AQ25" i="99" s="1"/>
  <c r="BC146" i="100"/>
  <c r="AP146" i="100" s="1"/>
  <c r="O146" i="100" s="1"/>
  <c r="BE5" i="99"/>
  <c r="AR5" i="99" s="1"/>
  <c r="L76" i="85"/>
  <c r="AJ76" i="85" s="1"/>
  <c r="BE138" i="100" s="1"/>
  <c r="L95" i="85"/>
  <c r="AJ95" i="85" s="1"/>
  <c r="BE80" i="99"/>
  <c r="BC87" i="100"/>
  <c r="C40" i="85"/>
  <c r="AA40" i="85" s="1"/>
  <c r="AV153" i="100" s="1"/>
  <c r="BB132" i="99"/>
  <c r="AO132" i="99" s="1"/>
  <c r="AZ37" i="100"/>
  <c r="AM37" i="100" s="1"/>
  <c r="L37" i="100" s="1"/>
  <c r="AZ108" i="100"/>
  <c r="AM108" i="100" s="1"/>
  <c r="L108" i="100" s="1"/>
  <c r="BB177" i="99"/>
  <c r="AO177" i="99" s="1"/>
  <c r="AZ128" i="100"/>
  <c r="AM128" i="100" s="1"/>
  <c r="L128" i="100" s="1"/>
  <c r="BB74" i="99"/>
  <c r="AO74" i="99" s="1"/>
  <c r="AZ154" i="100"/>
  <c r="AM154" i="100" s="1"/>
  <c r="L154" i="100" s="1"/>
  <c r="BB219" i="99"/>
  <c r="AO219" i="99" s="1"/>
  <c r="L219" i="99" s="1"/>
  <c r="AZ149" i="100"/>
  <c r="AM149" i="100" s="1"/>
  <c r="L149" i="100" s="1"/>
  <c r="BB72" i="99"/>
  <c r="AO72" i="99" s="1"/>
  <c r="AZ159" i="100"/>
  <c r="AM159" i="100" s="1"/>
  <c r="L159" i="100" s="1"/>
  <c r="BB227" i="99"/>
  <c r="AO227" i="99" s="1"/>
  <c r="L227" i="99" s="1"/>
  <c r="AZ146" i="100"/>
  <c r="AM146" i="100" s="1"/>
  <c r="L146" i="100" s="1"/>
  <c r="BB5" i="99"/>
  <c r="AO5" i="99" s="1"/>
  <c r="O41" i="99"/>
  <c r="AG150" i="105" s="1"/>
  <c r="DG150" i="105" s="1" a="1"/>
  <c r="DG150" i="105" s="1"/>
  <c r="K150" i="104"/>
  <c r="X150" i="104" s="1"/>
  <c r="AU150" i="104" s="1" a="1"/>
  <c r="AU150" i="104" s="1"/>
  <c r="J70" i="103"/>
  <c r="W70" i="103" s="1"/>
  <c r="CQ70" i="103" s="1" a="1"/>
  <c r="CQ70" i="103" s="1"/>
  <c r="T150" i="105"/>
  <c r="AR66" i="104" a="1"/>
  <c r="AR66" i="104" s="1"/>
  <c r="L59" i="99"/>
  <c r="AD137" i="105" s="1"/>
  <c r="CI137" i="105" s="1" a="1"/>
  <c r="CI137" i="105" s="1"/>
  <c r="Q137" i="105"/>
  <c r="G77" i="103"/>
  <c r="T77" i="103" s="1"/>
  <c r="BY77" i="103" s="1" a="1"/>
  <c r="BY77" i="103" s="1"/>
  <c r="H137" i="104"/>
  <c r="U137" i="104" s="1"/>
  <c r="CK137" i="104" s="1" a="1"/>
  <c r="CK137" i="104" s="1"/>
  <c r="J67" i="103"/>
  <c r="W67" i="103" s="1"/>
  <c r="T138" i="105"/>
  <c r="O178" i="99"/>
  <c r="AG138" i="105" s="1"/>
  <c r="K138" i="104"/>
  <c r="X138" i="104" s="1"/>
  <c r="AU138" i="104" s="1" a="1"/>
  <c r="AU138" i="104" s="1"/>
  <c r="O163" i="99"/>
  <c r="AG32" i="105" s="1"/>
  <c r="DA32" i="105" s="1" a="1"/>
  <c r="DA32" i="105" s="1"/>
  <c r="T32" i="105"/>
  <c r="K32" i="104"/>
  <c r="X32" i="104" s="1"/>
  <c r="AU32" i="104" s="1" a="1"/>
  <c r="AU32" i="104" s="1"/>
  <c r="J54" i="103"/>
  <c r="W54" i="103" s="1"/>
  <c r="CQ54" i="103" s="1" a="1"/>
  <c r="CQ54" i="103" s="1"/>
  <c r="AG107" i="105"/>
  <c r="DA107" i="105" s="1" a="1"/>
  <c r="DA107" i="105" s="1"/>
  <c r="N40" i="99"/>
  <c r="AF64" i="105" s="1"/>
  <c r="DD64" i="105" s="1" a="1"/>
  <c r="DD64" i="105" s="1"/>
  <c r="I43" i="103"/>
  <c r="V43" i="103" s="1"/>
  <c r="CL43" i="103" s="1" a="1"/>
  <c r="CL43" i="103" s="1"/>
  <c r="J64" i="104"/>
  <c r="S64" i="105"/>
  <c r="CQ53" i="103" a="1"/>
  <c r="CQ53" i="103" s="1"/>
  <c r="Z32" i="85"/>
  <c r="BB32" i="85" s="1"/>
  <c r="DH36" i="93"/>
  <c r="AM8" i="85"/>
  <c r="BN8" i="85" s="1"/>
  <c r="AF41" i="100"/>
  <c r="AE71" i="100"/>
  <c r="AE51" i="100"/>
  <c r="BG30" i="105" a="1"/>
  <c r="BG30" i="105" s="1"/>
  <c r="AF37" i="100"/>
  <c r="AF156" i="100"/>
  <c r="AF67" i="100"/>
  <c r="AF27" i="100"/>
  <c r="BG38" i="105" a="1"/>
  <c r="BG38" i="105" s="1"/>
  <c r="AE166" i="100"/>
  <c r="AG172" i="99"/>
  <c r="AC164" i="100"/>
  <c r="AC27" i="100"/>
  <c r="AC76" i="100"/>
  <c r="AC165" i="100"/>
  <c r="AC110" i="100"/>
  <c r="AC24" i="100"/>
  <c r="AC38" i="100"/>
  <c r="AC26" i="100"/>
  <c r="AC19" i="100"/>
  <c r="AC144" i="100"/>
  <c r="AC4" i="100"/>
  <c r="AC8" i="100"/>
  <c r="AC81" i="100"/>
  <c r="AC30" i="100"/>
  <c r="AC51" i="100"/>
  <c r="AC16" i="100"/>
  <c r="AC33" i="100"/>
  <c r="AC23" i="100"/>
  <c r="AC122" i="100"/>
  <c r="AC163" i="100"/>
  <c r="CK44" i="105" a="1"/>
  <c r="CK44" i="105" s="1"/>
  <c r="AC123" i="100"/>
  <c r="AC87" i="100"/>
  <c r="AC80" i="100"/>
  <c r="AC3" i="100"/>
  <c r="AC31" i="100"/>
  <c r="AC18" i="100"/>
  <c r="AC60" i="100"/>
  <c r="AC43" i="100"/>
  <c r="AC88" i="100"/>
  <c r="AF25" i="100"/>
  <c r="AC118" i="100"/>
  <c r="AC128" i="100"/>
  <c r="AF60" i="100"/>
  <c r="AC66" i="100"/>
  <c r="AC121" i="100"/>
  <c r="AC105" i="100"/>
  <c r="AC35" i="100"/>
  <c r="AC135" i="100"/>
  <c r="AC13" i="100"/>
  <c r="AC64" i="100"/>
  <c r="AC53" i="100"/>
  <c r="AC45" i="100"/>
  <c r="AC151" i="100"/>
  <c r="AC107" i="100"/>
  <c r="AC145" i="100"/>
  <c r="AC25" i="100"/>
  <c r="AC34" i="100"/>
  <c r="AC77" i="100"/>
  <c r="AC50" i="100"/>
  <c r="AC20" i="100"/>
  <c r="AC112" i="100"/>
  <c r="AC98" i="100"/>
  <c r="AC17" i="100"/>
  <c r="AC32" i="100"/>
  <c r="AC99" i="100"/>
  <c r="AC149" i="100"/>
  <c r="AC166" i="100"/>
  <c r="Z211" i="99"/>
  <c r="AC71" i="100"/>
  <c r="AC9" i="100"/>
  <c r="AC36" i="100"/>
  <c r="AC167" i="100"/>
  <c r="AC52" i="100"/>
  <c r="CF69" i="105" a="1"/>
  <c r="CF69" i="105" s="1"/>
  <c r="CH37" i="105" a="1"/>
  <c r="CH37" i="105" s="1"/>
  <c r="AE139" i="100"/>
  <c r="AD152" i="100"/>
  <c r="AF165" i="100"/>
  <c r="AF7" i="100"/>
  <c r="AF38" i="100"/>
  <c r="AE164" i="100"/>
  <c r="AF8" i="100"/>
  <c r="AF19" i="100"/>
  <c r="AE77" i="100"/>
  <c r="AD61" i="100"/>
  <c r="AF166" i="100"/>
  <c r="AE167" i="100"/>
  <c r="AD147" i="100"/>
  <c r="AF61" i="100"/>
  <c r="AD110" i="100"/>
  <c r="AE61" i="100"/>
  <c r="AF50" i="100"/>
  <c r="AF135" i="100"/>
  <c r="AD60" i="100"/>
  <c r="AF163" i="100"/>
  <c r="AF151" i="100"/>
  <c r="AF88" i="100"/>
  <c r="AF105" i="100"/>
  <c r="AF15" i="100"/>
  <c r="AE33" i="100"/>
  <c r="AF16" i="100"/>
  <c r="AF167" i="100"/>
  <c r="AF71" i="100"/>
  <c r="AF108" i="100"/>
  <c r="AF4" i="100"/>
  <c r="AF144" i="100"/>
  <c r="AF2" i="100"/>
  <c r="AF33" i="100"/>
  <c r="AE76" i="100"/>
  <c r="AE38" i="100"/>
  <c r="AF98" i="100"/>
  <c r="AF147" i="100"/>
  <c r="AR32" i="100"/>
  <c r="Q32" i="100" s="1"/>
  <c r="AF32" i="100" s="1"/>
  <c r="AK18" i="100"/>
  <c r="J18" i="100" s="1"/>
  <c r="AG146" i="100"/>
  <c r="F146" i="100" s="1"/>
  <c r="AG44" i="100"/>
  <c r="F44" i="100" s="1"/>
  <c r="AG147" i="100"/>
  <c r="F147" i="100" s="1"/>
  <c r="AQ2" i="100"/>
  <c r="P2" i="100" s="1"/>
  <c r="AE2" i="100" s="1"/>
  <c r="AG159" i="100"/>
  <c r="F159" i="100" s="1"/>
  <c r="AQ15" i="100"/>
  <c r="P15" i="100" s="1"/>
  <c r="AG156" i="100"/>
  <c r="F156" i="100" s="1"/>
  <c r="AR9" i="100"/>
  <c r="Q9" i="100" s="1"/>
  <c r="AG72" i="100"/>
  <c r="F72" i="100" s="1"/>
  <c r="AG90" i="100"/>
  <c r="F90" i="100" s="1"/>
  <c r="AG158" i="100"/>
  <c r="F158" i="100" s="1"/>
  <c r="AN7" i="100"/>
  <c r="M7" i="100" s="1"/>
  <c r="AR143" i="100"/>
  <c r="Q143" i="100" s="1"/>
  <c r="AG67" i="100"/>
  <c r="F67" i="100" s="1"/>
  <c r="AR146" i="100"/>
  <c r="Q146" i="100" s="1"/>
  <c r="AG157" i="100"/>
  <c r="F157" i="100" s="1"/>
  <c r="AG155" i="100"/>
  <c r="F155" i="100" s="1"/>
  <c r="AG137" i="100"/>
  <c r="F137" i="100" s="1"/>
  <c r="AQ3" i="100"/>
  <c r="P3" i="100" s="1"/>
  <c r="AG108" i="100"/>
  <c r="F108" i="100" s="1"/>
  <c r="AN3" i="100"/>
  <c r="M3" i="100" s="1"/>
  <c r="AR150" i="100"/>
  <c r="Q150" i="100" s="1"/>
  <c r="AF150" i="100" s="1"/>
  <c r="AG59" i="100"/>
  <c r="F59" i="100" s="1"/>
  <c r="AQ18" i="100"/>
  <c r="P18" i="100" s="1"/>
  <c r="AJ7" i="100"/>
  <c r="I7" i="100" s="1"/>
  <c r="AG41" i="100"/>
  <c r="F41" i="100" s="1"/>
  <c r="AG70" i="100"/>
  <c r="F70" i="100" s="1"/>
  <c r="AJ2" i="100"/>
  <c r="I2" i="100" s="1"/>
  <c r="AI87" i="100"/>
  <c r="H87" i="100" s="1"/>
  <c r="AJ88" i="100"/>
  <c r="I88" i="100" s="1"/>
  <c r="AR14" i="100"/>
  <c r="Q14" i="100" s="1"/>
  <c r="AQ85" i="100"/>
  <c r="P85" i="100" s="1"/>
  <c r="AG61" i="100"/>
  <c r="F61" i="100" s="1"/>
  <c r="AB61" i="100" s="1"/>
  <c r="AG47" i="100"/>
  <c r="F47" i="100" s="1"/>
  <c r="AN85" i="100"/>
  <c r="M85" i="100" s="1"/>
  <c r="AS85" i="100"/>
  <c r="R85" i="100" s="1"/>
  <c r="AF85" i="100" s="1"/>
  <c r="AG91" i="100"/>
  <c r="F91" i="100" s="1"/>
  <c r="AG73" i="100"/>
  <c r="F73" i="100" s="1"/>
  <c r="AG15" i="100"/>
  <c r="F15" i="100" s="1"/>
  <c r="AQ4" i="100"/>
  <c r="P4" i="100" s="1"/>
  <c r="AE4" i="100" s="1"/>
  <c r="AH190" i="99"/>
  <c r="AD190" i="99"/>
  <c r="BG128" i="105" a="1"/>
  <c r="BG128" i="105" s="1"/>
  <c r="AD211" i="99"/>
  <c r="AH211" i="99"/>
  <c r="AD225" i="99"/>
  <c r="AH225" i="99"/>
  <c r="DG99" i="105" a="1"/>
  <c r="DG99" i="105" s="1"/>
  <c r="AA320" i="99"/>
  <c r="CC320" i="99"/>
  <c r="AD320" i="99"/>
  <c r="AH320" i="99"/>
  <c r="CC228" i="99"/>
  <c r="AH228" i="99"/>
  <c r="AD228" i="99"/>
  <c r="AB224" i="99"/>
  <c r="AF224" i="99"/>
  <c r="AH244" i="99"/>
  <c r="AD244" i="99"/>
  <c r="CC319" i="99"/>
  <c r="AH319" i="99"/>
  <c r="AD319" i="99"/>
  <c r="CC96" i="99"/>
  <c r="AD96" i="99"/>
  <c r="AH96" i="99"/>
  <c r="CC189" i="99"/>
  <c r="CI189" i="99" s="1"/>
  <c r="AD189" i="99"/>
  <c r="AH189" i="99"/>
  <c r="BX122" i="99" a="1"/>
  <c r="BX122" i="99" s="1"/>
  <c r="BV122" i="99" a="1"/>
  <c r="BV122" i="99" s="1"/>
  <c r="BW122" i="99" a="1"/>
  <c r="BW122" i="99" s="1"/>
  <c r="BY122" i="99" a="1"/>
  <c r="BY122" i="99" s="1"/>
  <c r="BV187" i="99" a="1"/>
  <c r="BV187" i="99" s="1"/>
  <c r="BW187" i="99" a="1"/>
  <c r="BW187" i="99" s="1"/>
  <c r="BX187" i="99" a="1"/>
  <c r="BX187" i="99" s="1"/>
  <c r="BY187" i="99" a="1"/>
  <c r="BY187" i="99" s="1"/>
  <c r="BV194" i="99" a="1"/>
  <c r="BV194" i="99" s="1"/>
  <c r="BY194" i="99" a="1"/>
  <c r="BY194" i="99" s="1"/>
  <c r="BX194" i="99" a="1"/>
  <c r="BX194" i="99" s="1"/>
  <c r="BW194" i="99" a="1"/>
  <c r="BW194" i="99" s="1"/>
  <c r="BX210" i="99" a="1"/>
  <c r="BX210" i="99" s="1"/>
  <c r="BY210" i="99" a="1"/>
  <c r="BY210" i="99" s="1"/>
  <c r="BV210" i="99" a="1"/>
  <c r="BV210" i="99" s="1"/>
  <c r="BW210" i="99" a="1"/>
  <c r="BW210" i="99" s="1"/>
  <c r="CC66" i="99"/>
  <c r="CB164" i="99"/>
  <c r="BZ67" i="99"/>
  <c r="CB171" i="99"/>
  <c r="BZ157" i="99"/>
  <c r="CA224" i="99"/>
  <c r="CC244" i="99"/>
  <c r="CC243" i="99"/>
  <c r="AH243" i="99"/>
  <c r="AD243" i="99"/>
  <c r="BZ243" i="99"/>
  <c r="CC143" i="99"/>
  <c r="CC136" i="99"/>
  <c r="CC68" i="99"/>
  <c r="BZ160" i="99"/>
  <c r="BV199" i="99" a="1"/>
  <c r="BV199" i="99" s="1"/>
  <c r="BW199" i="99" a="1"/>
  <c r="BW199" i="99" s="1"/>
  <c r="BX199" i="99" a="1"/>
  <c r="BX199" i="99" s="1"/>
  <c r="BY199" i="99" a="1"/>
  <c r="BY199" i="99" s="1"/>
  <c r="BX192" i="99" a="1"/>
  <c r="BX192" i="99" s="1"/>
  <c r="BV192" i="99" a="1"/>
  <c r="BV192" i="99" s="1"/>
  <c r="BY192" i="99" a="1"/>
  <c r="BY192" i="99" s="1"/>
  <c r="BW192" i="99" a="1"/>
  <c r="BW192" i="99" s="1"/>
  <c r="BZ211" i="99"/>
  <c r="CC134" i="99"/>
  <c r="BZ69" i="99"/>
  <c r="BZ68" i="99"/>
  <c r="CC164" i="99"/>
  <c r="BZ70" i="99"/>
  <c r="BZ74" i="99"/>
  <c r="BZ189" i="99"/>
  <c r="CC177" i="99"/>
  <c r="CC246" i="99"/>
  <c r="D90" i="104"/>
  <c r="Q90" i="104" s="1"/>
  <c r="M90" i="105"/>
  <c r="C81" i="103"/>
  <c r="P81" i="103" s="1"/>
  <c r="CC225" i="99"/>
  <c r="CC240" i="99"/>
  <c r="AH240" i="99"/>
  <c r="AD240" i="99"/>
  <c r="CA143" i="99"/>
  <c r="BZ135" i="99"/>
  <c r="BZ165" i="99"/>
  <c r="CB245" i="99"/>
  <c r="CC18" i="99"/>
  <c r="BZ78" i="99"/>
  <c r="BZ166" i="99"/>
  <c r="BZ96" i="99"/>
  <c r="CC76" i="99"/>
  <c r="CA131" i="99"/>
  <c r="CC175" i="99"/>
  <c r="BZ73" i="99"/>
  <c r="BZ72" i="99"/>
  <c r="BZ244" i="99"/>
  <c r="BZ39" i="99"/>
  <c r="H129" i="99"/>
  <c r="BW191" i="99" a="1"/>
  <c r="BW191" i="99" s="1"/>
  <c r="BY191" i="99" a="1"/>
  <c r="BY191" i="99" s="1"/>
  <c r="BV191" i="99" a="1"/>
  <c r="BV191" i="99" s="1"/>
  <c r="BX191" i="99" a="1"/>
  <c r="BX191" i="99" s="1"/>
  <c r="BY195" i="99" a="1"/>
  <c r="BY195" i="99" s="1"/>
  <c r="BV195" i="99" a="1"/>
  <c r="BV195" i="99" s="1"/>
  <c r="BX195" i="99" a="1"/>
  <c r="BX195" i="99" s="1"/>
  <c r="BW195" i="99" a="1"/>
  <c r="BW195" i="99" s="1"/>
  <c r="BV124" i="99" a="1"/>
  <c r="BV124" i="99" s="1"/>
  <c r="BW124" i="99" a="1"/>
  <c r="BW124" i="99" s="1"/>
  <c r="BX124" i="99" a="1"/>
  <c r="BX124" i="99" s="1"/>
  <c r="BY124" i="99" a="1"/>
  <c r="BY124" i="99" s="1"/>
  <c r="CC165" i="99"/>
  <c r="BZ246" i="99"/>
  <c r="BZ43" i="99"/>
  <c r="CB166" i="99"/>
  <c r="BZ136" i="99"/>
  <c r="CC160" i="99"/>
  <c r="BZ171" i="99"/>
  <c r="AA172" i="99"/>
  <c r="CB172" i="99"/>
  <c r="CC166" i="99"/>
  <c r="CB173" i="99"/>
  <c r="BZ42" i="99"/>
  <c r="CC190" i="99"/>
  <c r="CB243" i="99"/>
  <c r="CC211" i="99"/>
  <c r="BZ320" i="99"/>
  <c r="BV201" i="99" a="1"/>
  <c r="BV201" i="99" s="1"/>
  <c r="BW201" i="99" a="1"/>
  <c r="BW201" i="99" s="1"/>
  <c r="BX201" i="99" a="1"/>
  <c r="BX201" i="99" s="1"/>
  <c r="BY201" i="99" a="1"/>
  <c r="BY201" i="99" s="1"/>
  <c r="BY185" i="99" a="1"/>
  <c r="BY185" i="99" s="1"/>
  <c r="BV185" i="99" a="1"/>
  <c r="BV185" i="99" s="1"/>
  <c r="BW185" i="99" a="1"/>
  <c r="BW185" i="99" s="1"/>
  <c r="BX185" i="99" a="1"/>
  <c r="BX185" i="99" s="1"/>
  <c r="CC69" i="99"/>
  <c r="BZ164" i="99"/>
  <c r="BZ19" i="99"/>
  <c r="CB177" i="99"/>
  <c r="BZ245" i="99"/>
  <c r="BZ15" i="99"/>
  <c r="CC83" i="99"/>
  <c r="BZ172" i="99"/>
  <c r="BZ173" i="99"/>
  <c r="CC132" i="99"/>
  <c r="BZ18" i="99"/>
  <c r="CC70" i="99"/>
  <c r="CC245" i="99"/>
  <c r="BZ161" i="99"/>
  <c r="BZ163" i="99"/>
  <c r="BZ175" i="99"/>
  <c r="BZ22" i="99"/>
  <c r="BZ26" i="99"/>
  <c r="BZ41" i="99"/>
  <c r="BV123" i="99" a="1"/>
  <c r="BV123" i="99" s="1"/>
  <c r="BX123" i="99" a="1"/>
  <c r="BX123" i="99" s="1"/>
  <c r="BW123" i="99" a="1"/>
  <c r="BW123" i="99" s="1"/>
  <c r="BY123" i="99" a="1"/>
  <c r="BY123" i="99" s="1"/>
  <c r="BV127" i="99" a="1"/>
  <c r="BV127" i="99" s="1"/>
  <c r="BW127" i="99" a="1"/>
  <c r="BW127" i="99" s="1"/>
  <c r="BX127" i="99" a="1"/>
  <c r="BX127" i="99" s="1"/>
  <c r="BY127" i="99" a="1"/>
  <c r="BY127" i="99" s="1"/>
  <c r="BV186" i="99" a="1"/>
  <c r="BV186" i="99" s="1"/>
  <c r="BX186" i="99" a="1"/>
  <c r="BX186" i="99" s="1"/>
  <c r="BY186" i="99" a="1"/>
  <c r="BY186" i="99" s="1"/>
  <c r="BW186" i="99" a="1"/>
  <c r="BW186" i="99" s="1"/>
  <c r="CB246" i="99"/>
  <c r="CB42" i="99"/>
  <c r="CC171" i="99"/>
  <c r="BZ4" i="99"/>
  <c r="BZ40" i="99"/>
  <c r="BZ3" i="99"/>
  <c r="CC131" i="99"/>
  <c r="BZ162" i="99"/>
  <c r="BZ158" i="99"/>
  <c r="BZ83" i="99"/>
  <c r="CC85" i="99"/>
  <c r="BS44" i="105" a="1"/>
  <c r="BS44" i="105" s="1"/>
  <c r="BZ44" i="105" a="1"/>
  <c r="BZ44" i="105" s="1"/>
  <c r="BW37" i="105" a="1"/>
  <c r="BW37" i="105" s="1"/>
  <c r="BZ37" i="105" a="1"/>
  <c r="BZ37" i="105" s="1"/>
  <c r="BR37" i="105" a="1"/>
  <c r="BR37" i="105" s="1"/>
  <c r="BZ13" i="105" a="1"/>
  <c r="BZ13" i="105" s="1"/>
  <c r="BV73" i="105" a="1"/>
  <c r="BV73" i="105" s="1"/>
  <c r="BG118" i="105" a="1"/>
  <c r="BG118" i="105" s="1"/>
  <c r="BW61" i="105" a="1"/>
  <c r="BW61" i="105" s="1"/>
  <c r="BX61" i="105" a="1"/>
  <c r="BX61" i="105" s="1"/>
  <c r="BT61" i="105" a="1"/>
  <c r="BT61" i="105" s="1"/>
  <c r="BR61" i="105" a="1"/>
  <c r="BR61" i="105" s="1"/>
  <c r="CS61" i="105" a="1"/>
  <c r="CS61" i="105" s="1"/>
  <c r="CO44" i="105" a="1"/>
  <c r="CO44" i="105" s="1"/>
  <c r="DI38" i="105" a="1"/>
  <c r="DI38" i="105" s="1"/>
  <c r="AW77" i="104" a="1"/>
  <c r="AW77" i="104" s="1"/>
  <c r="CW77" i="104" a="1"/>
  <c r="CW77" i="104" s="1"/>
  <c r="AX128" i="104" a="1"/>
  <c r="AX128" i="104" s="1"/>
  <c r="CP108" i="104" a="1"/>
  <c r="CP108" i="104" s="1"/>
  <c r="CQ108" i="104" a="1"/>
  <c r="CQ108" i="104" s="1"/>
  <c r="CO108" i="104" a="1"/>
  <c r="CO108" i="104" s="1"/>
  <c r="AX61" i="104" a="1"/>
  <c r="AX61" i="104" s="1"/>
  <c r="CL61" i="104" a="1"/>
  <c r="CL61" i="104" s="1"/>
  <c r="CX61" i="104" a="1"/>
  <c r="CX61" i="104" s="1"/>
  <c r="AS99" i="104" a="1"/>
  <c r="AS99" i="104" s="1"/>
  <c r="CZ71" i="104" a="1"/>
  <c r="CZ71" i="104" s="1"/>
  <c r="CY71" i="104" a="1"/>
  <c r="CY71" i="104" s="1"/>
  <c r="CV71" i="104" a="1"/>
  <c r="CV71" i="104" s="1"/>
  <c r="AS76" i="104" a="1"/>
  <c r="AS76" i="104" s="1"/>
  <c r="CO76" i="104" a="1"/>
  <c r="CO76" i="104" s="1"/>
  <c r="CP76" i="104" a="1"/>
  <c r="CP76" i="104" s="1"/>
  <c r="CQ44" i="104" a="1"/>
  <c r="CQ44" i="104" s="1"/>
  <c r="AW25" i="104" a="1"/>
  <c r="AW25" i="104" s="1"/>
  <c r="CW25" i="104" a="1"/>
  <c r="CW25" i="104" s="1"/>
  <c r="AX31" i="104" a="1"/>
  <c r="AX31" i="104" s="1"/>
  <c r="CX31" i="104" a="1"/>
  <c r="CX31" i="104" s="1"/>
  <c r="AS61" i="104" a="1"/>
  <c r="AS61" i="104" s="1"/>
  <c r="CP61" i="104" a="1"/>
  <c r="CP61" i="104" s="1"/>
  <c r="CQ61" i="104" a="1"/>
  <c r="CQ61" i="104" s="1"/>
  <c r="CN61" i="104" a="1"/>
  <c r="CN61" i="104" s="1"/>
  <c r="CO61" i="104" a="1"/>
  <c r="CO61" i="104" s="1"/>
  <c r="CG61" i="104" a="1"/>
  <c r="CG61" i="104" s="1"/>
  <c r="AS77" i="104" a="1"/>
  <c r="AS77" i="104" s="1"/>
  <c r="CN77" i="104" a="1"/>
  <c r="CN77" i="104" s="1"/>
  <c r="CO77" i="104" a="1"/>
  <c r="CO77" i="104" s="1"/>
  <c r="CP77" i="104" a="1"/>
  <c r="CP77" i="104" s="1"/>
  <c r="AS151" i="104" a="1"/>
  <c r="AS151" i="104" s="1"/>
  <c r="CN151" i="104" a="1"/>
  <c r="CN151" i="104" s="1"/>
  <c r="CP151" i="104" a="1"/>
  <c r="CP151" i="104" s="1"/>
  <c r="CQ151" i="104" a="1"/>
  <c r="CQ151" i="104" s="1"/>
  <c r="AS25" i="104" a="1"/>
  <c r="AS25" i="104" s="1"/>
  <c r="CP25" i="104" a="1"/>
  <c r="CP25" i="104" s="1"/>
  <c r="CN25" i="104" a="1"/>
  <c r="CN25" i="104" s="1"/>
  <c r="AW34" i="104" a="1"/>
  <c r="AW34" i="104" s="1"/>
  <c r="DA34" i="104" a="1"/>
  <c r="DA34" i="104" s="1"/>
  <c r="AX3" i="104" a="1"/>
  <c r="AX3" i="104" s="1"/>
  <c r="AX24" i="104" a="1"/>
  <c r="AX24" i="104" s="1"/>
  <c r="CL110" i="104" a="1"/>
  <c r="CL110" i="104" s="1"/>
  <c r="AX38" i="104" a="1"/>
  <c r="AX38" i="104" s="1"/>
  <c r="AE246" i="99"/>
  <c r="AW16" i="104" a="1"/>
  <c r="AW16" i="104" s="1"/>
  <c r="DA16" i="104" a="1"/>
  <c r="DA16" i="104" s="1"/>
  <c r="CW16" i="104" a="1"/>
  <c r="CW16" i="104" s="1"/>
  <c r="CX71" i="104" a="1"/>
  <c r="CX71" i="104" s="1"/>
  <c r="AS16" i="104" a="1"/>
  <c r="AS16" i="104" s="1"/>
  <c r="CN16" i="104" a="1"/>
  <c r="CN16" i="104" s="1"/>
  <c r="CP16" i="104" a="1"/>
  <c r="CP16" i="104" s="1"/>
  <c r="CQ16" i="104" a="1"/>
  <c r="CQ16" i="104" s="1"/>
  <c r="AS26" i="104" a="1"/>
  <c r="AS26" i="104" s="1"/>
  <c r="DA37" i="104" a="1"/>
  <c r="DA37" i="104" s="1"/>
  <c r="AW38" i="104" a="1"/>
  <c r="AW38" i="104" s="1"/>
  <c r="DA38" i="104" a="1"/>
  <c r="DA38" i="104" s="1"/>
  <c r="AX64" i="104" a="1"/>
  <c r="AX64" i="104" s="1"/>
  <c r="AV38" i="104" a="1"/>
  <c r="AV38" i="104" s="1"/>
  <c r="CY38" i="104" a="1"/>
  <c r="CY38" i="104" s="1"/>
  <c r="CZ38" i="104" a="1"/>
  <c r="CZ38" i="104" s="1"/>
  <c r="AX16" i="104" a="1"/>
  <c r="AX16" i="104" s="1"/>
  <c r="CX16" i="104" a="1"/>
  <c r="CX16" i="104" s="1"/>
  <c r="CX27" i="104" a="1"/>
  <c r="CX27" i="104" s="1"/>
  <c r="AS123" i="104" a="1"/>
  <c r="AS123" i="104" s="1"/>
  <c r="AV61" i="104" a="1"/>
  <c r="AV61" i="104" s="1"/>
  <c r="CY61" i="104" a="1"/>
  <c r="CY61" i="104" s="1"/>
  <c r="CZ61" i="104" a="1"/>
  <c r="CZ61" i="104" s="1"/>
  <c r="CJ61" i="104" a="1"/>
  <c r="CJ61" i="104" s="1"/>
  <c r="CV61" i="104" a="1"/>
  <c r="CV61" i="104" s="1"/>
  <c r="BG37" i="104" a="1"/>
  <c r="BG37" i="104" s="1"/>
  <c r="BE37" i="104" a="1"/>
  <c r="BE37" i="104" s="1"/>
  <c r="BH37" i="104" a="1"/>
  <c r="BH37" i="104" s="1"/>
  <c r="AW98" i="104" a="1"/>
  <c r="AW98" i="104" s="1"/>
  <c r="DA98" i="104" a="1"/>
  <c r="DA98" i="104" s="1"/>
  <c r="CE61" i="105" a="1"/>
  <c r="CE61" i="105" s="1"/>
  <c r="AX151" i="104" a="1"/>
  <c r="AX151" i="104" s="1"/>
  <c r="CX151" i="104" a="1"/>
  <c r="CX151" i="104" s="1"/>
  <c r="AX32" i="104" a="1"/>
  <c r="AX32" i="104" s="1"/>
  <c r="AW145" i="104" a="1"/>
  <c r="AW145" i="104" s="1"/>
  <c r="AV77" i="104" a="1"/>
  <c r="AV77" i="104" s="1"/>
  <c r="CY77" i="104" a="1"/>
  <c r="CY77" i="104" s="1"/>
  <c r="CV77" i="104" a="1"/>
  <c r="CV77" i="104" s="1"/>
  <c r="AW69" i="104" a="1"/>
  <c r="AW69" i="104" s="1"/>
  <c r="CW69" i="104" a="1"/>
  <c r="CW69" i="104" s="1"/>
  <c r="CK69" i="104" a="1"/>
  <c r="CK69" i="104" s="1"/>
  <c r="BC44" i="104" a="1"/>
  <c r="BC44" i="104" s="1"/>
  <c r="BH44" i="104" a="1"/>
  <c r="BH44" i="104" s="1"/>
  <c r="DA147" i="104" a="1"/>
  <c r="DA147" i="104" s="1"/>
  <c r="CK147" i="104" a="1"/>
  <c r="CK147" i="104" s="1"/>
  <c r="BG147" i="104" a="1"/>
  <c r="BG147" i="104" s="1"/>
  <c r="BH147" i="104" a="1"/>
  <c r="BH147" i="104" s="1"/>
  <c r="BB147" i="104" a="1"/>
  <c r="BB147" i="104" s="1"/>
  <c r="AW99" i="104" a="1"/>
  <c r="AW99" i="104" s="1"/>
  <c r="DA99" i="104" a="1"/>
  <c r="DA99" i="104" s="1"/>
  <c r="CW99" i="104" a="1"/>
  <c r="CW99" i="104" s="1"/>
  <c r="DA60" i="104" a="1"/>
  <c r="DA60" i="104" s="1"/>
  <c r="AS27" i="104" a="1"/>
  <c r="AS27" i="104" s="1"/>
  <c r="CN27" i="104" a="1"/>
  <c r="CN27" i="104" s="1"/>
  <c r="CQ27" i="104" a="1"/>
  <c r="CQ27" i="104" s="1"/>
  <c r="CP27" i="104" a="1"/>
  <c r="CP27" i="104" s="1"/>
  <c r="AV76" i="104" a="1"/>
  <c r="AV76" i="104" s="1"/>
  <c r="CY76" i="104" a="1"/>
  <c r="CY76" i="104" s="1"/>
  <c r="AS51" i="104" a="1"/>
  <c r="AS51" i="104" s="1"/>
  <c r="AW61" i="104" a="1"/>
  <c r="AW61" i="104" s="1"/>
  <c r="DA61" i="104" a="1"/>
  <c r="DA61" i="104" s="1"/>
  <c r="CW61" i="104" a="1"/>
  <c r="CW61" i="104" s="1"/>
  <c r="CK61" i="104" a="1"/>
  <c r="CK61" i="104" s="1"/>
  <c r="DA71" i="104" a="1"/>
  <c r="DA71" i="104" s="1"/>
  <c r="CW71" i="104" a="1"/>
  <c r="CW71" i="104" s="1"/>
  <c r="AS139" i="104" a="1"/>
  <c r="AS139" i="104" s="1"/>
  <c r="CO139" i="104" a="1"/>
  <c r="CO139" i="104" s="1"/>
  <c r="CP139" i="104" a="1"/>
  <c r="CP139" i="104" s="1"/>
  <c r="AS145" i="104" a="1"/>
  <c r="AS145" i="104" s="1"/>
  <c r="CP145" i="104" a="1"/>
  <c r="CP145" i="104" s="1"/>
  <c r="BC73" i="104" a="1"/>
  <c r="BC73" i="104" s="1"/>
  <c r="AW139" i="104" a="1"/>
  <c r="AW139" i="104" s="1"/>
  <c r="AS34" i="104" a="1"/>
  <c r="AS34" i="104" s="1"/>
  <c r="CP34" i="104" a="1"/>
  <c r="CP34" i="104" s="1"/>
  <c r="CQ34" i="104" a="1"/>
  <c r="CQ34" i="104" s="1"/>
  <c r="DA27" i="104" a="1"/>
  <c r="DA27" i="104" s="1"/>
  <c r="CW27" i="104" a="1"/>
  <c r="CW27" i="104" s="1"/>
  <c r="AX99" i="104" a="1"/>
  <c r="AX99" i="104" s="1"/>
  <c r="CX99" i="104" a="1"/>
  <c r="CX99" i="104" s="1"/>
  <c r="AS32" i="104" a="1"/>
  <c r="AS32" i="104" s="1"/>
  <c r="CQ32" i="104" a="1"/>
  <c r="CQ32" i="104" s="1"/>
  <c r="AV139" i="104" a="1"/>
  <c r="AV139" i="104" s="1"/>
  <c r="CY139" i="104" a="1"/>
  <c r="CY139" i="104" s="1"/>
  <c r="CF61" i="105" a="1"/>
  <c r="CF61" i="105" s="1"/>
  <c r="AW151" i="104" a="1"/>
  <c r="AW151" i="104" s="1"/>
  <c r="DA151" i="104" a="1"/>
  <c r="DA151" i="104" s="1"/>
  <c r="CW151" i="104" a="1"/>
  <c r="CW151" i="104" s="1"/>
  <c r="BE61" i="104" a="1"/>
  <c r="BE61" i="104" s="1"/>
  <c r="BF61" i="104" a="1"/>
  <c r="BF61" i="104" s="1"/>
  <c r="BB61" i="104" a="1"/>
  <c r="BB61" i="104" s="1"/>
  <c r="BC61" i="104" a="1"/>
  <c r="BC61" i="104" s="1"/>
  <c r="BG61" i="104" a="1"/>
  <c r="BG61" i="104" s="1"/>
  <c r="BH61" i="104" a="1"/>
  <c r="BH61" i="104" s="1"/>
  <c r="AS150" i="104" a="1"/>
  <c r="AS150" i="104" s="1"/>
  <c r="CQ150" i="104" a="1"/>
  <c r="CQ150" i="104" s="1"/>
  <c r="CL147" i="104" a="1"/>
  <c r="CL147" i="104" s="1"/>
  <c r="AS33" i="104" a="1"/>
  <c r="AS33" i="104" s="1"/>
  <c r="CO33" i="104" a="1"/>
  <c r="CO33" i="104" s="1"/>
  <c r="CQ33" i="104" a="1"/>
  <c r="CQ33" i="104" s="1"/>
  <c r="CN33" i="104" a="1"/>
  <c r="CN33" i="104" s="1"/>
  <c r="CP33" i="104" a="1"/>
  <c r="CP33" i="104" s="1"/>
  <c r="AX67" i="104" a="1"/>
  <c r="AX67" i="104" s="1"/>
  <c r="CL67" i="104" a="1"/>
  <c r="CL67" i="104" s="1"/>
  <c r="AS64" i="104" a="1"/>
  <c r="AS64" i="104" s="1"/>
  <c r="CQ64" i="104" a="1"/>
  <c r="CQ64" i="104" s="1"/>
  <c r="CZ113" i="104" a="1"/>
  <c r="CZ113" i="104" s="1"/>
  <c r="AV69" i="104" a="1"/>
  <c r="AV69" i="104" s="1"/>
  <c r="CY69" i="104" a="1"/>
  <c r="CY69" i="104" s="1"/>
  <c r="CV69" i="104" a="1"/>
  <c r="CV69" i="104" s="1"/>
  <c r="AW76" i="104" a="1"/>
  <c r="AW76" i="104" s="1"/>
  <c r="BG69" i="104" a="1"/>
  <c r="BG69" i="104" s="1"/>
  <c r="BB69" i="104" a="1"/>
  <c r="BB69" i="104" s="1"/>
  <c r="BC69" i="104" a="1"/>
  <c r="BC69" i="104" s="1"/>
  <c r="BE69" i="104" a="1"/>
  <c r="BE69" i="104" s="1"/>
  <c r="BF69" i="104" a="1"/>
  <c r="BF69" i="104" s="1"/>
  <c r="AV24" i="104" a="1"/>
  <c r="AV24" i="104" s="1"/>
  <c r="CZ24" i="104" a="1"/>
  <c r="CZ24" i="104" s="1"/>
  <c r="AS98" i="104" a="1"/>
  <c r="AS98" i="104" s="1"/>
  <c r="CP98" i="104" a="1"/>
  <c r="CP98" i="104" s="1"/>
  <c r="CQ98" i="104" a="1"/>
  <c r="CQ98" i="104" s="1"/>
  <c r="CO71" i="104" a="1"/>
  <c r="CO71" i="104" s="1"/>
  <c r="CP71" i="104" a="1"/>
  <c r="CP71" i="104" s="1"/>
  <c r="CQ71" i="104" a="1"/>
  <c r="CQ71" i="104" s="1"/>
  <c r="CN71" i="104" a="1"/>
  <c r="CN71" i="104" s="1"/>
  <c r="CY108" i="104" a="1"/>
  <c r="CY108" i="104" s="1"/>
  <c r="CZ108" i="104" a="1"/>
  <c r="CZ108" i="104" s="1"/>
  <c r="AX150" i="104" a="1"/>
  <c r="AX150" i="104" s="1"/>
  <c r="AE243" i="99"/>
  <c r="CY117" i="104" a="1"/>
  <c r="CY117" i="104" s="1"/>
  <c r="CZ117" i="104" a="1"/>
  <c r="CZ117" i="104" s="1"/>
  <c r="BH13" i="104" a="1"/>
  <c r="BH13" i="104" s="1"/>
  <c r="AW66" i="104" a="1"/>
  <c r="AW66" i="104" s="1"/>
  <c r="CK66" i="104" a="1"/>
  <c r="CK66" i="104" s="1"/>
  <c r="AX34" i="104" a="1"/>
  <c r="AX34" i="104" s="1"/>
  <c r="AX30" i="104" a="1"/>
  <c r="AX30" i="104" s="1"/>
  <c r="AV33" i="104" a="1"/>
  <c r="AV33" i="104" s="1"/>
  <c r="CY33" i="104" a="1"/>
  <c r="CY33" i="104" s="1"/>
  <c r="CZ33" i="104" a="1"/>
  <c r="CZ33" i="104" s="1"/>
  <c r="CV33" i="104" a="1"/>
  <c r="CV33" i="104" s="1"/>
  <c r="AW67" i="104" a="1"/>
  <c r="AW67" i="104" s="1"/>
  <c r="DA67" i="104" a="1"/>
  <c r="DA67" i="104" s="1"/>
  <c r="CK67" i="104" a="1"/>
  <c r="CK67" i="104" s="1"/>
  <c r="AW30" i="104" a="1"/>
  <c r="AW30" i="104" s="1"/>
  <c r="DA30" i="104" a="1"/>
  <c r="DA30" i="104" s="1"/>
  <c r="DA41" i="104" a="1"/>
  <c r="DA41" i="104" s="1"/>
  <c r="AS38" i="104" a="1"/>
  <c r="AS38" i="104" s="1"/>
  <c r="CO38" i="104" a="1"/>
  <c r="CO38" i="104" s="1"/>
  <c r="CP38" i="104" a="1"/>
  <c r="CP38" i="104" s="1"/>
  <c r="CQ38" i="104" a="1"/>
  <c r="CQ38" i="104" s="1"/>
  <c r="DA118" i="104" a="1"/>
  <c r="DA118" i="104" s="1"/>
  <c r="AX33" i="104" a="1"/>
  <c r="AX33" i="104" s="1"/>
  <c r="CX33" i="104" a="1"/>
  <c r="CX33" i="104" s="1"/>
  <c r="AW33" i="104" a="1"/>
  <c r="AW33" i="104" s="1"/>
  <c r="DA33" i="104" a="1"/>
  <c r="DA33" i="104" s="1"/>
  <c r="CW33" i="104" a="1"/>
  <c r="CW33" i="104" s="1"/>
  <c r="AS69" i="104" a="1"/>
  <c r="AS69" i="104" s="1"/>
  <c r="CN69" i="104" a="1"/>
  <c r="CN69" i="104" s="1"/>
  <c r="CO69" i="104" a="1"/>
  <c r="CO69" i="104" s="1"/>
  <c r="CP69" i="104" a="1"/>
  <c r="CP69" i="104" s="1"/>
  <c r="DA108" i="104" a="1"/>
  <c r="DA108" i="104" s="1"/>
  <c r="AS30" i="104" a="1"/>
  <c r="AS30" i="104" s="1"/>
  <c r="CP30" i="104" a="1"/>
  <c r="CP30" i="104" s="1"/>
  <c r="CQ30" i="104" a="1"/>
  <c r="CQ30" i="104" s="1"/>
  <c r="CX3" i="104" a="1"/>
  <c r="CX3" i="104" s="1"/>
  <c r="AN61" i="104" a="1"/>
  <c r="AN61" i="104" s="1"/>
  <c r="AN69" i="104" a="1"/>
  <c r="AN69" i="104" s="1"/>
  <c r="AV117" i="104" a="1"/>
  <c r="AV117" i="104" s="1"/>
  <c r="AK117" i="104" a="1"/>
  <c r="AK117" i="104" s="1"/>
  <c r="AH27" i="104" a="1"/>
  <c r="AH27" i="104" s="1"/>
  <c r="AL27" i="104" a="1"/>
  <c r="AL27" i="104" s="1"/>
  <c r="AM27" i="104" a="1"/>
  <c r="AM27" i="104" s="1"/>
  <c r="AJ27" i="104" a="1"/>
  <c r="AJ27" i="104" s="1"/>
  <c r="AH98" i="104" a="1"/>
  <c r="AH98" i="104" s="1"/>
  <c r="AB98" i="104" a="1"/>
  <c r="AB98" i="104" s="1"/>
  <c r="AL98" i="104" a="1"/>
  <c r="AL98" i="104" s="1"/>
  <c r="AB24" i="104" a="1"/>
  <c r="AB24" i="104" s="1"/>
  <c r="AK24" i="104" a="1"/>
  <c r="AK24" i="104" s="1"/>
  <c r="AM24" i="104" a="1"/>
  <c r="AM24" i="104" s="1"/>
  <c r="AH38" i="104" a="1"/>
  <c r="AH38" i="104" s="1"/>
  <c r="AK38" i="104" a="1"/>
  <c r="AK38" i="104" s="1"/>
  <c r="AL38" i="104" a="1"/>
  <c r="AL38" i="104" s="1"/>
  <c r="AB38" i="104" a="1"/>
  <c r="AB38" i="104" s="1"/>
  <c r="AM38" i="104" a="1"/>
  <c r="AM38" i="104" s="1"/>
  <c r="AB105" i="104" a="1"/>
  <c r="AB105" i="104" s="1"/>
  <c r="AH34" i="104" a="1"/>
  <c r="AH34" i="104" s="1"/>
  <c r="AB34" i="104" a="1"/>
  <c r="AB34" i="104" s="1"/>
  <c r="AL34" i="104" a="1"/>
  <c r="AL34" i="104" s="1"/>
  <c r="AM34" i="104" a="1"/>
  <c r="AM34" i="104" s="1"/>
  <c r="AL25" i="104" a="1"/>
  <c r="AL25" i="104" s="1"/>
  <c r="AH25" i="104" a="1"/>
  <c r="AH25" i="104" s="1"/>
  <c r="AJ25" i="104" a="1"/>
  <c r="AJ25" i="104" s="1"/>
  <c r="AB25" i="104" a="1"/>
  <c r="AB25" i="104" s="1"/>
  <c r="AH30" i="104" a="1"/>
  <c r="AH30" i="104" s="1"/>
  <c r="AB30" i="104" a="1"/>
  <c r="AB30" i="104" s="1"/>
  <c r="AJ30" i="104" a="1"/>
  <c r="AJ30" i="104" s="1"/>
  <c r="AL30" i="104" a="1"/>
  <c r="AL30" i="104" s="1"/>
  <c r="AM30" i="104" a="1"/>
  <c r="AM30" i="104" s="1"/>
  <c r="AJ17" i="104" a="1"/>
  <c r="AJ17" i="104" s="1"/>
  <c r="AB17" i="104" a="1"/>
  <c r="AB17" i="104" s="1"/>
  <c r="AB121" i="104" a="1"/>
  <c r="AB121" i="104" s="1"/>
  <c r="AB123" i="104" a="1"/>
  <c r="AB123" i="104" s="1"/>
  <c r="AH123" i="104" a="1"/>
  <c r="AH123" i="104" s="1"/>
  <c r="AB66" i="104" a="1"/>
  <c r="AB66" i="104" s="1"/>
  <c r="AL66" i="104" a="1"/>
  <c r="AL66" i="104" s="1"/>
  <c r="AG66" i="104" a="1"/>
  <c r="AG66" i="104" s="1"/>
  <c r="AB64" i="104" a="1"/>
  <c r="AB64" i="104" s="1"/>
  <c r="AH64" i="104" a="1"/>
  <c r="AH64" i="104" s="1"/>
  <c r="AM64" i="104" a="1"/>
  <c r="AM64" i="104" s="1"/>
  <c r="AL99" i="104" a="1"/>
  <c r="AL99" i="104" s="1"/>
  <c r="AM99" i="104" a="1"/>
  <c r="AM99" i="104" s="1"/>
  <c r="AB99" i="104" a="1"/>
  <c r="AB99" i="104" s="1"/>
  <c r="AJ99" i="104" a="1"/>
  <c r="AJ99" i="104" s="1"/>
  <c r="AL76" i="104" a="1"/>
  <c r="AL76" i="104" s="1"/>
  <c r="AB76" i="104" a="1"/>
  <c r="AB76" i="104" s="1"/>
  <c r="AK76" i="104" a="1"/>
  <c r="AK76" i="104" s="1"/>
  <c r="AH76" i="104" a="1"/>
  <c r="AH76" i="104" s="1"/>
  <c r="AK71" i="104" a="1"/>
  <c r="AK71" i="104" s="1"/>
  <c r="AL71" i="104" a="1"/>
  <c r="AL71" i="104" s="1"/>
  <c r="AH71" i="104" a="1"/>
  <c r="AH71" i="104" s="1"/>
  <c r="AJ71" i="104" a="1"/>
  <c r="AJ71" i="104" s="1"/>
  <c r="AM71" i="104" a="1"/>
  <c r="AM71" i="104" s="1"/>
  <c r="AH32" i="104" a="1"/>
  <c r="AH32" i="104" s="1"/>
  <c r="AB32" i="104" a="1"/>
  <c r="AB32" i="104" s="1"/>
  <c r="AM32" i="104" a="1"/>
  <c r="AM32" i="104" s="1"/>
  <c r="AH150" i="104" a="1"/>
  <c r="AH150" i="104" s="1"/>
  <c r="AB150" i="104" a="1"/>
  <c r="AB150" i="104" s="1"/>
  <c r="AM150" i="104" a="1"/>
  <c r="AM150" i="104" s="1"/>
  <c r="AB51" i="104" a="1"/>
  <c r="AB51" i="104" s="1"/>
  <c r="AB36" i="104" a="1"/>
  <c r="AB36" i="104" s="1"/>
  <c r="AL118" i="104" a="1"/>
  <c r="AL118" i="104" s="1"/>
  <c r="AM118" i="104" a="1"/>
  <c r="AM118" i="104" s="1"/>
  <c r="AH151" i="104" a="1"/>
  <c r="AH151" i="104" s="1"/>
  <c r="AL151" i="104" a="1"/>
  <c r="AL151" i="104" s="1"/>
  <c r="AM151" i="104" a="1"/>
  <c r="AM151" i="104" s="1"/>
  <c r="AJ151" i="104" a="1"/>
  <c r="AJ151" i="104" s="1"/>
  <c r="AB151" i="104" a="1"/>
  <c r="AB151" i="104" s="1"/>
  <c r="AB80" i="104" a="1"/>
  <c r="AB80" i="104" s="1"/>
  <c r="AG80" i="104" a="1"/>
  <c r="AG80" i="104" s="1"/>
  <c r="AB4" i="104" a="1"/>
  <c r="AB4" i="104" s="1"/>
  <c r="AJ114" i="104" a="1"/>
  <c r="AJ114" i="104" s="1"/>
  <c r="AL114" i="104" a="1"/>
  <c r="AL114" i="104" s="1"/>
  <c r="AM114" i="104" a="1"/>
  <c r="AM114" i="104" s="1"/>
  <c r="AH114" i="104" a="1"/>
  <c r="AH114" i="104" s="1"/>
  <c r="AB114" i="104" a="1"/>
  <c r="AB114" i="104" s="1"/>
  <c r="AI114" i="104" a="1"/>
  <c r="AI114" i="104" s="1"/>
  <c r="AH26" i="104" a="1"/>
  <c r="AH26" i="104" s="1"/>
  <c r="AB26" i="104" a="1"/>
  <c r="AB26" i="104" s="1"/>
  <c r="AJ31" i="104" a="1"/>
  <c r="AJ31" i="104" s="1"/>
  <c r="AM31" i="104" a="1"/>
  <c r="AM31" i="104" s="1"/>
  <c r="AB31" i="104" a="1"/>
  <c r="AB31" i="104" s="1"/>
  <c r="AM110" i="104" a="1"/>
  <c r="AM110" i="104" s="1"/>
  <c r="AH149" i="104" a="1"/>
  <c r="AH149" i="104" s="1"/>
  <c r="AM3" i="104" a="1"/>
  <c r="AM3" i="104" s="1"/>
  <c r="AB3" i="104" a="1"/>
  <c r="AB3" i="104" s="1"/>
  <c r="AL145" i="104" a="1"/>
  <c r="AL145" i="104" s="1"/>
  <c r="AH145" i="104" a="1"/>
  <c r="AH145" i="104" s="1"/>
  <c r="AB145" i="104" a="1"/>
  <c r="AB145" i="104" s="1"/>
  <c r="AL77" i="104" a="1"/>
  <c r="AL77" i="104" s="1"/>
  <c r="AH77" i="104" a="1"/>
  <c r="AH77" i="104" s="1"/>
  <c r="AJ77" i="104" a="1"/>
  <c r="AJ77" i="104" s="1"/>
  <c r="AB77" i="104" a="1"/>
  <c r="AB77" i="104" s="1"/>
  <c r="AK77" i="104" a="1"/>
  <c r="AK77" i="104" s="1"/>
  <c r="AL16" i="104" a="1"/>
  <c r="AL16" i="104" s="1"/>
  <c r="AM16" i="104" a="1"/>
  <c r="AM16" i="104" s="1"/>
  <c r="AH16" i="104" a="1"/>
  <c r="AH16" i="104" s="1"/>
  <c r="AJ16" i="104" a="1"/>
  <c r="AJ16" i="104" s="1"/>
  <c r="AB16" i="104" a="1"/>
  <c r="AB16" i="104" s="1"/>
  <c r="AB128" i="104" a="1"/>
  <c r="AB128" i="104" s="1"/>
  <c r="AM128" i="104" a="1"/>
  <c r="AM128" i="104" s="1"/>
  <c r="AE78" i="99"/>
  <c r="BF121" i="100"/>
  <c r="BH19" i="99"/>
  <c r="AU19" i="99" s="1"/>
  <c r="BE19" i="85"/>
  <c r="AS19" i="85"/>
  <c r="AO19" i="85"/>
  <c r="AW135" i="100"/>
  <c r="AV80" i="85"/>
  <c r="AY88" i="99"/>
  <c r="AL88" i="99" s="1"/>
  <c r="AX47" i="100"/>
  <c r="AZ13" i="99"/>
  <c r="AM13" i="99" s="1"/>
  <c r="AW35" i="85"/>
  <c r="AW26" i="100"/>
  <c r="AV11" i="85"/>
  <c r="AY3" i="99"/>
  <c r="AL3" i="99" s="1"/>
  <c r="BD153" i="100"/>
  <c r="BF220" i="99"/>
  <c r="AR40" i="85"/>
  <c r="AN40" i="85"/>
  <c r="AO42" i="85"/>
  <c r="BE59" i="100"/>
  <c r="BD42" i="85"/>
  <c r="AS42" i="85"/>
  <c r="BG31" i="99"/>
  <c r="AT31" i="99" s="1"/>
  <c r="AX123" i="100"/>
  <c r="AW17" i="85"/>
  <c r="AZ43" i="99"/>
  <c r="AM43" i="99" s="1"/>
  <c r="AV13" i="85"/>
  <c r="AY43" i="100"/>
  <c r="BA21" i="99"/>
  <c r="AN21" i="99" s="1"/>
  <c r="AX13" i="85"/>
  <c r="BE36" i="100"/>
  <c r="BD18" i="85"/>
  <c r="AO18" i="85"/>
  <c r="AS18" i="85"/>
  <c r="BG26" i="99"/>
  <c r="AT26" i="99" s="1"/>
  <c r="AW17" i="100"/>
  <c r="AV48" i="85"/>
  <c r="AY39" i="99"/>
  <c r="AL39" i="99" s="1"/>
  <c r="BD64" i="100"/>
  <c r="BC31" i="85"/>
  <c r="BF40" i="99"/>
  <c r="AS40" i="99" s="1"/>
  <c r="AN31" i="85"/>
  <c r="AR31" i="85"/>
  <c r="AW149" i="100"/>
  <c r="AV59" i="85"/>
  <c r="AY72" i="99"/>
  <c r="AL72" i="99" s="1"/>
  <c r="BF53" i="100"/>
  <c r="BH7" i="99"/>
  <c r="AU7" i="99" s="1"/>
  <c r="BE14" i="85"/>
  <c r="AW3" i="100"/>
  <c r="AY157" i="99"/>
  <c r="AL157" i="99" s="1"/>
  <c r="AV57" i="85"/>
  <c r="AY189" i="99"/>
  <c r="AW163" i="100"/>
  <c r="AV28" i="85"/>
  <c r="AY244" i="99"/>
  <c r="BD156" i="100"/>
  <c r="BF228" i="99"/>
  <c r="BC92" i="85"/>
  <c r="AN92" i="85"/>
  <c r="AR92" i="85"/>
  <c r="BD155" i="100"/>
  <c r="BF221" i="99"/>
  <c r="BC90" i="85"/>
  <c r="AX30" i="100"/>
  <c r="AW61" i="85"/>
  <c r="AZ161" i="99"/>
  <c r="AM161" i="99" s="1"/>
  <c r="BA20" i="99"/>
  <c r="AN20" i="99" s="1"/>
  <c r="AY45" i="100"/>
  <c r="AX50" i="85"/>
  <c r="AY30" i="100"/>
  <c r="AX61" i="85"/>
  <c r="BA161" i="99"/>
  <c r="AN161" i="99" s="1"/>
  <c r="AV67" i="100"/>
  <c r="AX2" i="99"/>
  <c r="AK2" i="99" s="1"/>
  <c r="AQ96" i="85"/>
  <c r="AU96" i="85"/>
  <c r="AM96" i="85"/>
  <c r="AX96" i="85"/>
  <c r="AT96" i="85"/>
  <c r="BA96" i="85"/>
  <c r="AY96" i="85"/>
  <c r="BD96" i="85"/>
  <c r="BE96" i="85"/>
  <c r="BB96" i="85"/>
  <c r="AW96" i="85"/>
  <c r="BA135" i="100"/>
  <c r="BC88" i="99"/>
  <c r="AP88" i="99" s="1"/>
  <c r="AN80" i="85"/>
  <c r="AZ80" i="85"/>
  <c r="AR80" i="85"/>
  <c r="AZ189" i="99"/>
  <c r="AX163" i="100"/>
  <c r="AW28" i="85"/>
  <c r="AZ244" i="99"/>
  <c r="BD147" i="100"/>
  <c r="BC97" i="85"/>
  <c r="BF131" i="99"/>
  <c r="AS131" i="99" s="1"/>
  <c r="AR97" i="85"/>
  <c r="AN97" i="85"/>
  <c r="BO97" i="85" s="1" a="1"/>
  <c r="BO97" i="85" s="1"/>
  <c r="BE97" i="85"/>
  <c r="AV97" i="85"/>
  <c r="BD97" i="85"/>
  <c r="BB97" i="85"/>
  <c r="AU97" i="85"/>
  <c r="AY97" i="85"/>
  <c r="AZ97" i="85"/>
  <c r="AT97" i="85"/>
  <c r="AX97" i="85"/>
  <c r="BA97" i="85"/>
  <c r="AW97" i="85"/>
  <c r="BF21" i="99"/>
  <c r="BD43" i="100"/>
  <c r="BC13" i="85"/>
  <c r="BD150" i="100"/>
  <c r="BF41" i="99"/>
  <c r="AS41" i="99" s="1"/>
  <c r="BC58" i="85"/>
  <c r="AN58" i="85"/>
  <c r="AR58" i="85"/>
  <c r="BD73" i="100"/>
  <c r="BC25" i="85"/>
  <c r="BF47" i="99"/>
  <c r="AS47" i="99" s="1"/>
  <c r="AR25" i="85"/>
  <c r="AN25" i="85"/>
  <c r="AX121" i="100"/>
  <c r="AZ19" i="99"/>
  <c r="AM19" i="99" s="1"/>
  <c r="AW19" i="85"/>
  <c r="AW98" i="100"/>
  <c r="AY69" i="99"/>
  <c r="AL69" i="99" s="1"/>
  <c r="AV44" i="85"/>
  <c r="AW31" i="100"/>
  <c r="AV34" i="85"/>
  <c r="AY162" i="99"/>
  <c r="AL162" i="99" s="1"/>
  <c r="BF122" i="100"/>
  <c r="BH28" i="99"/>
  <c r="AU28" i="99" s="1"/>
  <c r="BE41" i="85"/>
  <c r="BF90" i="100"/>
  <c r="BH129" i="99"/>
  <c r="AU129" i="99" s="1"/>
  <c r="BE38" i="85"/>
  <c r="BF45" i="100"/>
  <c r="BH20" i="99"/>
  <c r="AU20" i="99" s="1"/>
  <c r="BE50" i="85"/>
  <c r="AO50" i="85"/>
  <c r="AS50" i="85"/>
  <c r="BF155" i="100"/>
  <c r="BH221" i="99"/>
  <c r="AW25" i="100"/>
  <c r="AY68" i="99"/>
  <c r="AL68" i="99" s="1"/>
  <c r="AV6" i="85"/>
  <c r="AW16" i="100"/>
  <c r="AY160" i="99"/>
  <c r="AL160" i="99" s="1"/>
  <c r="AV21" i="85"/>
  <c r="AW159" i="100"/>
  <c r="AY227" i="99"/>
  <c r="AV99" i="85"/>
  <c r="BC35" i="85"/>
  <c r="AW47" i="100"/>
  <c r="AY13" i="99"/>
  <c r="AL13" i="99" s="1"/>
  <c r="AV35" i="85"/>
  <c r="AY207" i="99"/>
  <c r="AW45" i="100"/>
  <c r="AY20" i="99"/>
  <c r="AL20" i="99" s="1"/>
  <c r="AW99" i="100"/>
  <c r="AV54" i="85"/>
  <c r="AY175" i="99"/>
  <c r="AL175" i="99" s="1"/>
  <c r="AW158" i="100"/>
  <c r="AY225" i="99"/>
  <c r="AV89" i="85"/>
  <c r="AW30" i="100"/>
  <c r="AV61" i="85"/>
  <c r="AY161" i="99"/>
  <c r="AL161" i="99" s="1"/>
  <c r="BD35" i="100"/>
  <c r="BC45" i="85"/>
  <c r="BF82" i="99"/>
  <c r="AS82" i="99" s="1"/>
  <c r="AX146" i="100"/>
  <c r="AW91" i="85"/>
  <c r="AZ5" i="99"/>
  <c r="AM5" i="99" s="1"/>
  <c r="AQ91" i="85"/>
  <c r="AM91" i="85"/>
  <c r="BB91" i="85"/>
  <c r="AT91" i="85"/>
  <c r="BA91" i="85"/>
  <c r="AY91" i="85"/>
  <c r="AV91" i="85"/>
  <c r="BD91" i="85"/>
  <c r="AU91" i="85"/>
  <c r="AW85" i="100"/>
  <c r="AY50" i="99"/>
  <c r="AL50" i="99" s="1"/>
  <c r="AV82" i="85"/>
  <c r="AW87" i="100"/>
  <c r="AY80" i="99"/>
  <c r="AL80" i="99" s="1"/>
  <c r="AV83" i="85"/>
  <c r="AM83" i="85"/>
  <c r="BB83" i="85"/>
  <c r="AQ83" i="85"/>
  <c r="AU83" i="85"/>
  <c r="BA83" i="85"/>
  <c r="BE83" i="85"/>
  <c r="AY83" i="85"/>
  <c r="AT83" i="85"/>
  <c r="BD83" i="85"/>
  <c r="BD32" i="100"/>
  <c r="BF163" i="99"/>
  <c r="AS163" i="99" s="1"/>
  <c r="AN47" i="85"/>
  <c r="AR47" i="85"/>
  <c r="BD161" i="100"/>
  <c r="BF223" i="99"/>
  <c r="BC98" i="85"/>
  <c r="BD105" i="100"/>
  <c r="BF73" i="99"/>
  <c r="AS73" i="99" s="1"/>
  <c r="BC52" i="85"/>
  <c r="AR52" i="85"/>
  <c r="AN52" i="85"/>
  <c r="BD121" i="100"/>
  <c r="BF19" i="99"/>
  <c r="AS19" i="99" s="1"/>
  <c r="BC19" i="85"/>
  <c r="BD81" i="100"/>
  <c r="BF29" i="99"/>
  <c r="AS29" i="99" s="1"/>
  <c r="BD25" i="100"/>
  <c r="BF68" i="99"/>
  <c r="AS68" i="99" s="1"/>
  <c r="BC6" i="85"/>
  <c r="AN6" i="85"/>
  <c r="AR6" i="85"/>
  <c r="AY16" i="100"/>
  <c r="BA160" i="99"/>
  <c r="AN160" i="99" s="1"/>
  <c r="BG178" i="99"/>
  <c r="AT178" i="99" s="1"/>
  <c r="BE28" i="100"/>
  <c r="BG14" i="99"/>
  <c r="AT14" i="99" s="1"/>
  <c r="AO36" i="85"/>
  <c r="AS36" i="85"/>
  <c r="BG25" i="99"/>
  <c r="AT25" i="99" s="1"/>
  <c r="AX107" i="100"/>
  <c r="AW56" i="85"/>
  <c r="AZ176" i="99"/>
  <c r="AM176" i="99" s="1"/>
  <c r="AZ6" i="99"/>
  <c r="AM6" i="99" s="1"/>
  <c r="AX151" i="100"/>
  <c r="AW64" i="85"/>
  <c r="AZ70" i="99"/>
  <c r="AM70" i="99" s="1"/>
  <c r="AX159" i="100"/>
  <c r="AZ227" i="99"/>
  <c r="AW99" i="85"/>
  <c r="AX52" i="100"/>
  <c r="AW10" i="85"/>
  <c r="AZ17" i="99"/>
  <c r="AM17" i="99" s="1"/>
  <c r="AW75" i="85"/>
  <c r="AX108" i="100"/>
  <c r="AZ177" i="99"/>
  <c r="AM177" i="99" s="1"/>
  <c r="AX156" i="100"/>
  <c r="AZ228" i="99"/>
  <c r="AW92" i="85"/>
  <c r="AX143" i="100"/>
  <c r="AZ9" i="99"/>
  <c r="AM9" i="99" s="1"/>
  <c r="AW62" i="85"/>
  <c r="AY46" i="100"/>
  <c r="AX86" i="85"/>
  <c r="BA137" i="99"/>
  <c r="AN137" i="99" s="1"/>
  <c r="AY167" i="100"/>
  <c r="AX73" i="85"/>
  <c r="BA246" i="99"/>
  <c r="AY33" i="100"/>
  <c r="AX67" i="85"/>
  <c r="BA164" i="99"/>
  <c r="AN164" i="99" s="1"/>
  <c r="AY23" i="100"/>
  <c r="BA27" i="99"/>
  <c r="AN27" i="99" s="1"/>
  <c r="AY27" i="100"/>
  <c r="BA136" i="99"/>
  <c r="AN136" i="99" s="1"/>
  <c r="AX63" i="85"/>
  <c r="AY108" i="100"/>
  <c r="AX75" i="85"/>
  <c r="BA177" i="99"/>
  <c r="AN177" i="99" s="1"/>
  <c r="BA50" i="99"/>
  <c r="AN50" i="99" s="1"/>
  <c r="AY66" i="100"/>
  <c r="AX37" i="85"/>
  <c r="BA15" i="99"/>
  <c r="AN15" i="99" s="1"/>
  <c r="BA24" i="99"/>
  <c r="AN24" i="99" s="1"/>
  <c r="AY9" i="100"/>
  <c r="AX30" i="85"/>
  <c r="AV23" i="100"/>
  <c r="AQ29" i="85"/>
  <c r="AM29" i="85"/>
  <c r="BA29" i="85"/>
  <c r="AT29" i="85"/>
  <c r="BB29" i="85"/>
  <c r="AY29" i="85"/>
  <c r="AV161" i="100"/>
  <c r="AX223" i="99"/>
  <c r="AU98" i="85"/>
  <c r="AQ98" i="85"/>
  <c r="AM98" i="85"/>
  <c r="AV77" i="100"/>
  <c r="AX173" i="99"/>
  <c r="AK173" i="99" s="1"/>
  <c r="AQ51" i="85"/>
  <c r="AU51" i="85"/>
  <c r="AM51" i="85"/>
  <c r="AY51" i="85"/>
  <c r="AZ51" i="85"/>
  <c r="BB51" i="85"/>
  <c r="BD51" i="85"/>
  <c r="BC51" i="85"/>
  <c r="AT51" i="85"/>
  <c r="BA51" i="85"/>
  <c r="AX78" i="99"/>
  <c r="AK78" i="99" s="1"/>
  <c r="AV76" i="100"/>
  <c r="AX172" i="99"/>
  <c r="AK172" i="99" s="1"/>
  <c r="AM43" i="85"/>
  <c r="AQ43" i="85"/>
  <c r="AU43" i="85"/>
  <c r="BB43" i="85"/>
  <c r="BD43" i="85"/>
  <c r="BC43" i="85"/>
  <c r="AY43" i="85"/>
  <c r="AT43" i="85"/>
  <c r="BA43" i="85"/>
  <c r="AZ43" i="85"/>
  <c r="AM67" i="85"/>
  <c r="BO67" i="85" s="1" a="1"/>
  <c r="BO67" i="85" s="1"/>
  <c r="AV33" i="100"/>
  <c r="AQ67" i="85"/>
  <c r="AU67" i="85"/>
  <c r="AX164" i="99"/>
  <c r="AK164" i="99" s="1"/>
  <c r="AZ67" i="85"/>
  <c r="AY67" i="85"/>
  <c r="BE67" i="85"/>
  <c r="BD67" i="85"/>
  <c r="BA67" i="85"/>
  <c r="BC67" i="85"/>
  <c r="AT67" i="85"/>
  <c r="BB67" i="85"/>
  <c r="AV34" i="100"/>
  <c r="AM68" i="85"/>
  <c r="BO68" i="85" s="1" a="1"/>
  <c r="BO68" i="85" s="1"/>
  <c r="AU68" i="85"/>
  <c r="AQ68" i="85"/>
  <c r="BA68" i="85"/>
  <c r="BC68" i="85"/>
  <c r="AT68" i="85"/>
  <c r="AY68" i="85"/>
  <c r="AX165" i="99"/>
  <c r="AK165" i="99" s="1"/>
  <c r="BE68" i="85"/>
  <c r="BD68" i="85"/>
  <c r="AZ68" i="85"/>
  <c r="AX24" i="99"/>
  <c r="AK24" i="99" s="1"/>
  <c r="AV9" i="100"/>
  <c r="AQ30" i="85"/>
  <c r="AM30" i="85"/>
  <c r="AU30" i="85"/>
  <c r="BB30" i="85"/>
  <c r="AY30" i="85"/>
  <c r="AT30" i="85"/>
  <c r="BA30" i="85"/>
  <c r="AZ30" i="85"/>
  <c r="BD30" i="85"/>
  <c r="AQ65" i="85"/>
  <c r="AW145" i="100"/>
  <c r="AY135" i="99"/>
  <c r="AL135" i="99" s="1"/>
  <c r="AV65" i="85"/>
  <c r="BA159" i="100"/>
  <c r="BC227" i="99"/>
  <c r="AN99" i="85"/>
  <c r="AR99" i="85"/>
  <c r="AZ99" i="85"/>
  <c r="BA23" i="100"/>
  <c r="AR29" i="85"/>
  <c r="AZ29" i="85"/>
  <c r="AN29" i="85"/>
  <c r="BC27" i="99"/>
  <c r="AP27" i="99" s="1"/>
  <c r="BA36" i="100"/>
  <c r="AN18" i="85"/>
  <c r="AZ18" i="85"/>
  <c r="AR18" i="85"/>
  <c r="BC26" i="99"/>
  <c r="AP26" i="99" s="1"/>
  <c r="AX20" i="100"/>
  <c r="AW20" i="85"/>
  <c r="AZ12" i="99"/>
  <c r="AM12" i="99" s="1"/>
  <c r="AZ24" i="99"/>
  <c r="AM24" i="99" s="1"/>
  <c r="AX9" i="100"/>
  <c r="AW30" i="85"/>
  <c r="BD122" i="100"/>
  <c r="BF28" i="99"/>
  <c r="AS28" i="99" s="1"/>
  <c r="BC41" i="85"/>
  <c r="BD98" i="100"/>
  <c r="BF69" i="99"/>
  <c r="AS69" i="99" s="1"/>
  <c r="BC44" i="85"/>
  <c r="AN44" i="85"/>
  <c r="AR44" i="85"/>
  <c r="AY55" i="99"/>
  <c r="AW70" i="100"/>
  <c r="AY75" i="99"/>
  <c r="AL75" i="99" s="1"/>
  <c r="AV5" i="85"/>
  <c r="AY18" i="100"/>
  <c r="BA25" i="99"/>
  <c r="AN25" i="99" s="1"/>
  <c r="BD72" i="100"/>
  <c r="BF11" i="99"/>
  <c r="AS11" i="99" s="1"/>
  <c r="BC78" i="85"/>
  <c r="BE46" i="100"/>
  <c r="AO86" i="85"/>
  <c r="AS86" i="85"/>
  <c r="BD86" i="85"/>
  <c r="BG137" i="99"/>
  <c r="AT137" i="99" s="1"/>
  <c r="AX72" i="100"/>
  <c r="AZ11" i="99"/>
  <c r="AM11" i="99" s="1"/>
  <c r="AW78" i="85"/>
  <c r="AM19" i="85"/>
  <c r="BO19" i="85" s="1" a="1"/>
  <c r="BO19" i="85" s="1"/>
  <c r="AY121" i="100"/>
  <c r="BA19" i="99"/>
  <c r="AN19" i="99" s="1"/>
  <c r="AX19" i="85"/>
  <c r="AV52" i="100"/>
  <c r="AU10" i="85"/>
  <c r="AQ10" i="85"/>
  <c r="AX17" i="99"/>
  <c r="AK17" i="99" s="1"/>
  <c r="BB10" i="85"/>
  <c r="BA10" i="85"/>
  <c r="BD10" i="85"/>
  <c r="AT10" i="85"/>
  <c r="AY10" i="85"/>
  <c r="BA121" i="100"/>
  <c r="BC19" i="99"/>
  <c r="AP19" i="99" s="1"/>
  <c r="AN19" i="85"/>
  <c r="AR19" i="85"/>
  <c r="AZ19" i="85"/>
  <c r="AM44" i="85"/>
  <c r="AV98" i="100"/>
  <c r="AX69" i="99"/>
  <c r="AK69" i="99" s="1"/>
  <c r="AQ44" i="85"/>
  <c r="AU44" i="85"/>
  <c r="AZ44" i="85"/>
  <c r="BD44" i="85"/>
  <c r="AT44" i="85"/>
  <c r="AY44" i="85"/>
  <c r="BE44" i="85"/>
  <c r="BB44" i="85"/>
  <c r="BA44" i="85"/>
  <c r="AO35" i="85"/>
  <c r="BF47" i="100"/>
  <c r="BH13" i="99"/>
  <c r="AU13" i="99" s="1"/>
  <c r="BE35" i="85"/>
  <c r="AM10" i="85"/>
  <c r="AW52" i="100"/>
  <c r="AV10" i="85"/>
  <c r="AY17" i="99"/>
  <c r="AL17" i="99" s="1"/>
  <c r="AY87" i="100"/>
  <c r="BA80" i="99"/>
  <c r="AN80" i="99" s="1"/>
  <c r="AX83" i="85"/>
  <c r="AW108" i="100"/>
  <c r="AV75" i="85"/>
  <c r="AY177" i="99"/>
  <c r="AL177" i="99" s="1"/>
  <c r="AW28" i="100"/>
  <c r="AY14" i="99"/>
  <c r="AL14" i="99" s="1"/>
  <c r="AV36" i="85"/>
  <c r="BD52" i="100"/>
  <c r="BC10" i="85"/>
  <c r="BF17" i="99"/>
  <c r="AS17" i="99" s="1"/>
  <c r="AO78" i="85"/>
  <c r="BE72" i="100"/>
  <c r="BG11" i="99"/>
  <c r="AT11" i="99" s="1"/>
  <c r="BD78" i="85"/>
  <c r="AS78" i="85"/>
  <c r="AX71" i="100"/>
  <c r="AZ171" i="99"/>
  <c r="AM171" i="99" s="1"/>
  <c r="AW70" i="85"/>
  <c r="AY138" i="100"/>
  <c r="BA178" i="99"/>
  <c r="AN178" i="99" s="1"/>
  <c r="AM2" i="85"/>
  <c r="AW18" i="100"/>
  <c r="AY25" i="99"/>
  <c r="AL25" i="99" s="1"/>
  <c r="AV2" i="85"/>
  <c r="AX50" i="99"/>
  <c r="AK50" i="99" s="1"/>
  <c r="AV66" i="100"/>
  <c r="AQ37" i="85"/>
  <c r="AM37" i="85"/>
  <c r="AU37" i="85"/>
  <c r="AX15" i="99"/>
  <c r="AK15" i="99" s="1"/>
  <c r="BA37" i="85"/>
  <c r="BB37" i="85"/>
  <c r="BD37" i="85"/>
  <c r="AT37" i="85"/>
  <c r="AY37" i="85"/>
  <c r="AV143" i="100"/>
  <c r="AX9" i="99"/>
  <c r="AK9" i="99" s="1"/>
  <c r="AM62" i="85"/>
  <c r="BN62" i="85" s="1"/>
  <c r="AQ62" i="85"/>
  <c r="AU62" i="85"/>
  <c r="AT62" i="85"/>
  <c r="BB62" i="85"/>
  <c r="BD62" i="85"/>
  <c r="AY62" i="85"/>
  <c r="BA62" i="85"/>
  <c r="BD36" i="100"/>
  <c r="BC18" i="85"/>
  <c r="BF26" i="99"/>
  <c r="AS26" i="99" s="1"/>
  <c r="AZ179" i="99"/>
  <c r="AM179" i="99" s="1"/>
  <c r="AX161" i="100"/>
  <c r="AW98" i="85"/>
  <c r="AX70" i="100"/>
  <c r="AZ75" i="99"/>
  <c r="AM75" i="99" s="1"/>
  <c r="BD99" i="100"/>
  <c r="BC54" i="85"/>
  <c r="BF175" i="99"/>
  <c r="AS175" i="99" s="1"/>
  <c r="AN54" i="85"/>
  <c r="AR54" i="85"/>
  <c r="AX43" i="100"/>
  <c r="AZ21" i="99"/>
  <c r="AM21" i="99" s="1"/>
  <c r="AW13" i="85"/>
  <c r="AV123" i="100"/>
  <c r="AM17" i="85"/>
  <c r="AU17" i="85"/>
  <c r="AQ17" i="85"/>
  <c r="AX43" i="99"/>
  <c r="AK43" i="99" s="1"/>
  <c r="AT17" i="85"/>
  <c r="AZ17" i="85"/>
  <c r="AY17" i="85"/>
  <c r="BA17" i="85"/>
  <c r="BB17" i="85"/>
  <c r="AX128" i="100"/>
  <c r="AZ74" i="99"/>
  <c r="AM74" i="99" s="1"/>
  <c r="AW60" i="85"/>
  <c r="AY122" i="100"/>
  <c r="BA28" i="99"/>
  <c r="AN28" i="99" s="1"/>
  <c r="AX41" i="85"/>
  <c r="AW122" i="100"/>
  <c r="AY28" i="99"/>
  <c r="AL28" i="99" s="1"/>
  <c r="AV41" i="85"/>
  <c r="AY41" i="100"/>
  <c r="AX33" i="85"/>
  <c r="BA134" i="99"/>
  <c r="AN134" i="99" s="1"/>
  <c r="BD123" i="100"/>
  <c r="BC17" i="85"/>
  <c r="BF43" i="99"/>
  <c r="AS43" i="99" s="1"/>
  <c r="AN17" i="85"/>
  <c r="AR17" i="85"/>
  <c r="BD128" i="100"/>
  <c r="BF74" i="99"/>
  <c r="AS74" i="99" s="1"/>
  <c r="BC60" i="85"/>
  <c r="AY145" i="100"/>
  <c r="BA135" i="99"/>
  <c r="AN135" i="99" s="1"/>
  <c r="AX65" i="85"/>
  <c r="BF72" i="100"/>
  <c r="BH11" i="99"/>
  <c r="AU11" i="99" s="1"/>
  <c r="BE78" i="85"/>
  <c r="BF152" i="100"/>
  <c r="BH224" i="99"/>
  <c r="BH63" i="99"/>
  <c r="AU63" i="99" s="1"/>
  <c r="BF46" i="100"/>
  <c r="BE86" i="85"/>
  <c r="BH137" i="99"/>
  <c r="AU137" i="99" s="1"/>
  <c r="BF28" i="100"/>
  <c r="BH14" i="99"/>
  <c r="AU14" i="99" s="1"/>
  <c r="BE36" i="85"/>
  <c r="AW137" i="100"/>
  <c r="AY59" i="99"/>
  <c r="AL59" i="99" s="1"/>
  <c r="AV87" i="85"/>
  <c r="AY78" i="99"/>
  <c r="AL78" i="99" s="1"/>
  <c r="AW76" i="100"/>
  <c r="AY172" i="99"/>
  <c r="AL172" i="99" s="1"/>
  <c r="AV43" i="85"/>
  <c r="AW71" i="100"/>
  <c r="AY171" i="99"/>
  <c r="AL171" i="99" s="1"/>
  <c r="AV70" i="85"/>
  <c r="AW112" i="100"/>
  <c r="AY10" i="99"/>
  <c r="AL10" i="99" s="1"/>
  <c r="AV23" i="85"/>
  <c r="AW157" i="100"/>
  <c r="AY226" i="99"/>
  <c r="AV93" i="85"/>
  <c r="AW32" i="100"/>
  <c r="AY163" i="99"/>
  <c r="AL163" i="99" s="1"/>
  <c r="AV47" i="85"/>
  <c r="BE13" i="100"/>
  <c r="BG4" i="99"/>
  <c r="AT4" i="99" s="1"/>
  <c r="BD4" i="85"/>
  <c r="AS4" i="85"/>
  <c r="AO4" i="85"/>
  <c r="AX158" i="99"/>
  <c r="AK158" i="99" s="1"/>
  <c r="AV4" i="100"/>
  <c r="AU66" i="85"/>
  <c r="AQ66" i="85"/>
  <c r="AM66" i="85"/>
  <c r="BN66" i="85" s="1"/>
  <c r="BD66" i="85"/>
  <c r="AT66" i="85"/>
  <c r="BB66" i="85"/>
  <c r="AZ66" i="85"/>
  <c r="BA66" i="85"/>
  <c r="BE66" i="85"/>
  <c r="AY66" i="85"/>
  <c r="BC66" i="85"/>
  <c r="AV86" i="100"/>
  <c r="AM46" i="85"/>
  <c r="AQ46" i="85"/>
  <c r="AU46" i="85"/>
  <c r="AX49" i="99"/>
  <c r="AK49" i="99" s="1"/>
  <c r="BE46" i="85"/>
  <c r="BD46" i="85"/>
  <c r="AZ46" i="85"/>
  <c r="BB46" i="85"/>
  <c r="AT46" i="85"/>
  <c r="BA46" i="85"/>
  <c r="AY46" i="85"/>
  <c r="BD165" i="100"/>
  <c r="BC24" i="85"/>
  <c r="BF240" i="99"/>
  <c r="BD91" i="100"/>
  <c r="BF133" i="99"/>
  <c r="AS133" i="99" s="1"/>
  <c r="BC8" i="85"/>
  <c r="AR8" i="85"/>
  <c r="AN8" i="85"/>
  <c r="BD8" i="85"/>
  <c r="AU8" i="85"/>
  <c r="AZ8" i="85"/>
  <c r="AT8" i="85"/>
  <c r="AX8" i="85"/>
  <c r="BA8" i="85"/>
  <c r="AV8" i="85"/>
  <c r="BB8" i="85"/>
  <c r="AW8" i="85"/>
  <c r="AY8" i="85"/>
  <c r="BF95" i="99"/>
  <c r="BD107" i="100"/>
  <c r="BC56" i="85"/>
  <c r="AR56" i="85"/>
  <c r="AN56" i="85"/>
  <c r="BF176" i="99"/>
  <c r="AS176" i="99" s="1"/>
  <c r="BD53" i="100"/>
  <c r="BF7" i="99"/>
  <c r="AS7" i="99" s="1"/>
  <c r="BC14" i="85"/>
  <c r="BD159" i="100"/>
  <c r="BF227" i="99"/>
  <c r="BC99" i="85"/>
  <c r="BC63" i="85"/>
  <c r="BD27" i="100"/>
  <c r="BF136" i="99"/>
  <c r="AS136" i="99" s="1"/>
  <c r="AN63" i="85"/>
  <c r="AR63" i="85"/>
  <c r="AO39" i="85"/>
  <c r="BE152" i="100"/>
  <c r="BG224" i="99"/>
  <c r="AS39" i="85"/>
  <c r="BE90" i="100"/>
  <c r="BG129" i="99"/>
  <c r="AT129" i="99" s="1"/>
  <c r="AO38" i="85"/>
  <c r="AS38" i="85"/>
  <c r="BD38" i="85"/>
  <c r="BE26" i="100"/>
  <c r="AS11" i="85"/>
  <c r="AO11" i="85"/>
  <c r="BD11" i="85"/>
  <c r="BG3" i="99"/>
  <c r="AT3" i="99" s="1"/>
  <c r="AX135" i="100"/>
  <c r="AZ88" i="99"/>
  <c r="AM88" i="99" s="1"/>
  <c r="AW80" i="85"/>
  <c r="AX31" i="100"/>
  <c r="AW34" i="85"/>
  <c r="AZ162" i="99"/>
  <c r="AM162" i="99" s="1"/>
  <c r="AX59" i="100"/>
  <c r="AW42" i="85"/>
  <c r="AZ31" i="99"/>
  <c r="AM31" i="99" s="1"/>
  <c r="AX66" i="100"/>
  <c r="AW37" i="85"/>
  <c r="AZ15" i="99"/>
  <c r="AM15" i="99" s="1"/>
  <c r="AZ27" i="99"/>
  <c r="AM27" i="99" s="1"/>
  <c r="AX23" i="100"/>
  <c r="AW29" i="85"/>
  <c r="AM69" i="85"/>
  <c r="BN69" i="85" s="1"/>
  <c r="AX38" i="100"/>
  <c r="AZ166" i="99"/>
  <c r="AM166" i="99" s="1"/>
  <c r="AW69" i="85"/>
  <c r="AX87" i="100"/>
  <c r="AZ80" i="99"/>
  <c r="AM80" i="99" s="1"/>
  <c r="AW83" i="85"/>
  <c r="AY150" i="100"/>
  <c r="BA41" i="99"/>
  <c r="AN41" i="99" s="1"/>
  <c r="AX58" i="85"/>
  <c r="AY163" i="100"/>
  <c r="AX28" i="85"/>
  <c r="BA244" i="99"/>
  <c r="AY36" i="100"/>
  <c r="BA26" i="99"/>
  <c r="AN26" i="99" s="1"/>
  <c r="AX18" i="85"/>
  <c r="BA157" i="99"/>
  <c r="AN157" i="99" s="1"/>
  <c r="AY162" i="100"/>
  <c r="BA218" i="99"/>
  <c r="AY73" i="100"/>
  <c r="AX25" i="85"/>
  <c r="BA47" i="99"/>
  <c r="AN47" i="99" s="1"/>
  <c r="AY151" i="100"/>
  <c r="AX64" i="85"/>
  <c r="BA70" i="99"/>
  <c r="AN70" i="99" s="1"/>
  <c r="AY59" i="100"/>
  <c r="BA31" i="99"/>
  <c r="AN31" i="99" s="1"/>
  <c r="AX42" i="85"/>
  <c r="AY2" i="100"/>
  <c r="BA71" i="99"/>
  <c r="AN71" i="99" s="1"/>
  <c r="AV85" i="100"/>
  <c r="AM82" i="85"/>
  <c r="AU82" i="85"/>
  <c r="AQ82" i="85"/>
  <c r="BE82" i="85"/>
  <c r="BD82" i="85"/>
  <c r="AZ82" i="85"/>
  <c r="AY82" i="85"/>
  <c r="AT82" i="85"/>
  <c r="BC82" i="85"/>
  <c r="BA82" i="85"/>
  <c r="AV144" i="100"/>
  <c r="AX48" i="99"/>
  <c r="AK48" i="99" s="1"/>
  <c r="AU55" i="85"/>
  <c r="AQ55" i="85"/>
  <c r="AM55" i="85"/>
  <c r="AZ55" i="85"/>
  <c r="AT55" i="85"/>
  <c r="BE55" i="85"/>
  <c r="AY55" i="85"/>
  <c r="BB55" i="85"/>
  <c r="BA55" i="85"/>
  <c r="BD55" i="85"/>
  <c r="AX27" i="99"/>
  <c r="AK27" i="99" s="1"/>
  <c r="AV71" i="100"/>
  <c r="AX171" i="99"/>
  <c r="AK171" i="99" s="1"/>
  <c r="AQ70" i="85"/>
  <c r="AM70" i="85"/>
  <c r="AU70" i="85"/>
  <c r="BB70" i="85"/>
  <c r="AZ70" i="85"/>
  <c r="AY70" i="85"/>
  <c r="BD70" i="85"/>
  <c r="BE70" i="85"/>
  <c r="AX70" i="85"/>
  <c r="BC70" i="85"/>
  <c r="BA70" i="85"/>
  <c r="AT70" i="85"/>
  <c r="AV139" i="100"/>
  <c r="AX179" i="99"/>
  <c r="AK179" i="99" s="1"/>
  <c r="AM77" i="85"/>
  <c r="AU77" i="85"/>
  <c r="AQ77" i="85"/>
  <c r="BE77" i="85"/>
  <c r="AT77" i="85"/>
  <c r="AY77" i="85"/>
  <c r="BB77" i="85"/>
  <c r="BD77" i="85"/>
  <c r="BA77" i="85"/>
  <c r="BC77" i="85"/>
  <c r="AV156" i="100"/>
  <c r="AX228" i="99"/>
  <c r="AQ92" i="85"/>
  <c r="AM92" i="85"/>
  <c r="BN92" i="85" s="1"/>
  <c r="AU92" i="85"/>
  <c r="BA92" i="85"/>
  <c r="AY92" i="85"/>
  <c r="BE92" i="85"/>
  <c r="AZ92" i="85"/>
  <c r="BD92" i="85"/>
  <c r="BB92" i="85"/>
  <c r="AT92" i="85"/>
  <c r="AV80" i="100"/>
  <c r="AU27" i="85"/>
  <c r="AQ27" i="85"/>
  <c r="AM27" i="85"/>
  <c r="AX22" i="99"/>
  <c r="AK22" i="99" s="1"/>
  <c r="AY27" i="85"/>
  <c r="BB27" i="85"/>
  <c r="AX27" i="85"/>
  <c r="AT27" i="85"/>
  <c r="AV27" i="85"/>
  <c r="BD27" i="85"/>
  <c r="BA27" i="85"/>
  <c r="BE90" i="85"/>
  <c r="AV155" i="100"/>
  <c r="AX221" i="99"/>
  <c r="AM90" i="85"/>
  <c r="AQ90" i="85"/>
  <c r="AU90" i="85"/>
  <c r="AT90" i="85"/>
  <c r="BB90" i="85"/>
  <c r="BA90" i="85"/>
  <c r="AY90" i="85"/>
  <c r="AV28" i="100"/>
  <c r="AX14" i="99"/>
  <c r="AK14" i="99" s="1"/>
  <c r="AM36" i="85"/>
  <c r="AQ36" i="85"/>
  <c r="AU36" i="85"/>
  <c r="BA36" i="85"/>
  <c r="AT36" i="85"/>
  <c r="AY36" i="85"/>
  <c r="AV16" i="100"/>
  <c r="AX160" i="99"/>
  <c r="AK160" i="99" s="1"/>
  <c r="AU21" i="85"/>
  <c r="BF24" i="99"/>
  <c r="AS24" i="99" s="1"/>
  <c r="BD9" i="100"/>
  <c r="BC30" i="85"/>
  <c r="AR30" i="85"/>
  <c r="AN30" i="85"/>
  <c r="BA161" i="100"/>
  <c r="BC223" i="99"/>
  <c r="AR98" i="85"/>
  <c r="AZ98" i="85"/>
  <c r="AN98" i="85"/>
  <c r="BA128" i="100"/>
  <c r="BC74" i="99"/>
  <c r="AP74" i="99" s="1"/>
  <c r="AN60" i="85"/>
  <c r="AZ60" i="85"/>
  <c r="AR60" i="85"/>
  <c r="BA35" i="100"/>
  <c r="AZ45" i="85"/>
  <c r="AR45" i="85"/>
  <c r="AN45" i="85"/>
  <c r="BC82" i="99"/>
  <c r="AP82" i="99" s="1"/>
  <c r="AM57" i="85"/>
  <c r="AY3" i="100"/>
  <c r="AX57" i="85"/>
  <c r="AM58" i="85"/>
  <c r="BO58" i="85" s="1" a="1"/>
  <c r="BO58" i="85" s="1"/>
  <c r="AW150" i="100"/>
  <c r="AY41" i="99"/>
  <c r="AL41" i="99" s="1"/>
  <c r="AV58" i="85"/>
  <c r="BF107" i="100"/>
  <c r="BE56" i="85"/>
  <c r="BH176" i="99"/>
  <c r="AU176" i="99" s="1"/>
  <c r="BD87" i="100"/>
  <c r="BF80" i="99"/>
  <c r="AS80" i="99" s="1"/>
  <c r="BC83" i="85"/>
  <c r="BE30" i="85"/>
  <c r="AY24" i="99"/>
  <c r="AL24" i="99" s="1"/>
  <c r="AW9" i="100"/>
  <c r="AV30" i="85"/>
  <c r="BD16" i="100"/>
  <c r="BF160" i="99"/>
  <c r="AS160" i="99" s="1"/>
  <c r="AR21" i="85"/>
  <c r="AN21" i="85"/>
  <c r="AX80" i="100"/>
  <c r="AW27" i="85"/>
  <c r="AZ22" i="99"/>
  <c r="AM22" i="99" s="1"/>
  <c r="AM60" i="85"/>
  <c r="AY128" i="100"/>
  <c r="BA74" i="99"/>
  <c r="AN74" i="99" s="1"/>
  <c r="AX60" i="85"/>
  <c r="AX53" i="85"/>
  <c r="AY88" i="100"/>
  <c r="BA76" i="99"/>
  <c r="AN76" i="99" s="1"/>
  <c r="AV163" i="100"/>
  <c r="AM28" i="85"/>
  <c r="AQ28" i="85"/>
  <c r="AU28" i="85"/>
  <c r="AX244" i="99"/>
  <c r="AZ28" i="85"/>
  <c r="AY28" i="85"/>
  <c r="AT28" i="85"/>
  <c r="BA28" i="85"/>
  <c r="BD28" i="85"/>
  <c r="BB28" i="85"/>
  <c r="BE28" i="85"/>
  <c r="AR12" i="85"/>
  <c r="BA50" i="100"/>
  <c r="AZ12" i="85"/>
  <c r="AN12" i="85"/>
  <c r="BC83" i="99"/>
  <c r="AP83" i="99" s="1"/>
  <c r="AW123" i="100"/>
  <c r="AV17" i="85"/>
  <c r="AY43" i="99"/>
  <c r="AL43" i="99" s="1"/>
  <c r="BE161" i="100"/>
  <c r="BG223" i="99"/>
  <c r="AS98" i="85"/>
  <c r="AO98" i="85"/>
  <c r="AV150" i="100"/>
  <c r="AX41" i="99"/>
  <c r="AK41" i="99" s="1"/>
  <c r="AQ58" i="85"/>
  <c r="AU58" i="85"/>
  <c r="BA58" i="85"/>
  <c r="AY58" i="85"/>
  <c r="BE58" i="85"/>
  <c r="AZ58" i="85"/>
  <c r="AT58" i="85"/>
  <c r="BB58" i="85"/>
  <c r="BD58" i="85"/>
  <c r="BF36" i="100"/>
  <c r="BE18" i="85"/>
  <c r="BH26" i="99"/>
  <c r="AU26" i="99" s="1"/>
  <c r="AW151" i="100"/>
  <c r="AV64" i="85"/>
  <c r="AY70" i="99"/>
  <c r="AL70" i="99" s="1"/>
  <c r="BA66" i="99"/>
  <c r="AN66" i="99" s="1"/>
  <c r="AY8" i="100"/>
  <c r="AX16" i="85"/>
  <c r="AU16" i="85"/>
  <c r="AQ16" i="85"/>
  <c r="AW16" i="85"/>
  <c r="AT16" i="85"/>
  <c r="BD16" i="85"/>
  <c r="AY16" i="85"/>
  <c r="BB16" i="85"/>
  <c r="AV16" i="85"/>
  <c r="BE16" i="85"/>
  <c r="AM16" i="85"/>
  <c r="BA16" i="85"/>
  <c r="BF77" i="99"/>
  <c r="AS77" i="99" s="1"/>
  <c r="BD44" i="100"/>
  <c r="BF147" i="99"/>
  <c r="AS147" i="99" s="1"/>
  <c r="BC100" i="85"/>
  <c r="AN100" i="85"/>
  <c r="AR100" i="85"/>
  <c r="BE100" i="85"/>
  <c r="AT100" i="85"/>
  <c r="AV100" i="85"/>
  <c r="AU100" i="85"/>
  <c r="AY100" i="85"/>
  <c r="BA100" i="85"/>
  <c r="AX100" i="85"/>
  <c r="BB100" i="85"/>
  <c r="AW100" i="85"/>
  <c r="AZ100" i="85"/>
  <c r="BE64" i="100"/>
  <c r="AO31" i="85"/>
  <c r="AS31" i="85"/>
  <c r="BD31" i="85"/>
  <c r="BG40" i="99"/>
  <c r="AT40" i="99" s="1"/>
  <c r="AX138" i="100"/>
  <c r="AZ178" i="99"/>
  <c r="AM178" i="99" s="1"/>
  <c r="AY135" i="100"/>
  <c r="BA88" i="99"/>
  <c r="AN88" i="99" s="1"/>
  <c r="AX80" i="85"/>
  <c r="AM93" i="85"/>
  <c r="AV157" i="100"/>
  <c r="AX226" i="99"/>
  <c r="AQ93" i="85"/>
  <c r="AU93" i="85"/>
  <c r="AZ93" i="85"/>
  <c r="BD93" i="85"/>
  <c r="BB93" i="85"/>
  <c r="AY93" i="85"/>
  <c r="AT93" i="85"/>
  <c r="BA93" i="85"/>
  <c r="AV18" i="100"/>
  <c r="AX25" i="99"/>
  <c r="AK25" i="99" s="1"/>
  <c r="AQ2" i="85"/>
  <c r="AW2" i="85"/>
  <c r="BA146" i="100"/>
  <c r="AZ91" i="85"/>
  <c r="AN91" i="85"/>
  <c r="AR91" i="85"/>
  <c r="BC5" i="99"/>
  <c r="AP5" i="99" s="1"/>
  <c r="AT46" i="100"/>
  <c r="AL86" i="85"/>
  <c r="AP86" i="85"/>
  <c r="AY86" i="85"/>
  <c r="BA86" i="85"/>
  <c r="AT86" i="85"/>
  <c r="BB86" i="85"/>
  <c r="AV137" i="99"/>
  <c r="AI137" i="99" s="1"/>
  <c r="AZ86" i="85"/>
  <c r="AW86" i="85"/>
  <c r="AW72" i="100"/>
  <c r="AY11" i="99"/>
  <c r="AL11" i="99" s="1"/>
  <c r="AV78" i="85"/>
  <c r="AZ115" i="99"/>
  <c r="AM115" i="99" s="1"/>
  <c r="AX77" i="100"/>
  <c r="AZ173" i="99"/>
  <c r="AM173" i="99" s="1"/>
  <c r="AW51" i="85"/>
  <c r="AT69" i="100"/>
  <c r="AP22" i="85"/>
  <c r="BB22" i="85"/>
  <c r="AL22" i="85"/>
  <c r="AY22" i="85"/>
  <c r="AT22" i="85"/>
  <c r="BA22" i="85"/>
  <c r="AV144" i="99"/>
  <c r="AI144" i="99" s="1"/>
  <c r="BD22" i="85"/>
  <c r="AZ22" i="85"/>
  <c r="AV22" i="85"/>
  <c r="BC22" i="85"/>
  <c r="AU22" i="85"/>
  <c r="AW22" i="85"/>
  <c r="AV51" i="100"/>
  <c r="AQ15" i="85"/>
  <c r="AU15" i="85"/>
  <c r="AM15" i="85"/>
  <c r="AX42" i="99"/>
  <c r="AK42" i="99" s="1"/>
  <c r="AY15" i="85"/>
  <c r="BB15" i="85"/>
  <c r="AT15" i="85"/>
  <c r="BC15" i="85"/>
  <c r="BA15" i="85"/>
  <c r="AZ15" i="85"/>
  <c r="BF91" i="100"/>
  <c r="BE8" i="85"/>
  <c r="BH133" i="99"/>
  <c r="AU133" i="99" s="1"/>
  <c r="AS8" i="85"/>
  <c r="AO8" i="85"/>
  <c r="BG77" i="99"/>
  <c r="AT77" i="99" s="1"/>
  <c r="BE44" i="100"/>
  <c r="BG147" i="99"/>
  <c r="AT147" i="99" s="1"/>
  <c r="AO100" i="85"/>
  <c r="BD100" i="85"/>
  <c r="AS100" i="85"/>
  <c r="AZ96" i="99"/>
  <c r="AX118" i="100"/>
  <c r="AZ18" i="99"/>
  <c r="AM18" i="99" s="1"/>
  <c r="AW7" i="85"/>
  <c r="AW36" i="100"/>
  <c r="AV18" i="85"/>
  <c r="AY26" i="99"/>
  <c r="AL26" i="99" s="1"/>
  <c r="BE122" i="100"/>
  <c r="BG28" i="99"/>
  <c r="AT28" i="99" s="1"/>
  <c r="AS41" i="85"/>
  <c r="BD41" i="85"/>
  <c r="AO41" i="85"/>
  <c r="AX33" i="100"/>
  <c r="AZ164" i="99"/>
  <c r="AM164" i="99" s="1"/>
  <c r="AW67" i="85"/>
  <c r="BF123" i="100"/>
  <c r="BE17" i="85"/>
  <c r="BH43" i="99"/>
  <c r="AU43" i="99" s="1"/>
  <c r="BF76" i="100"/>
  <c r="BH172" i="99"/>
  <c r="AU172" i="99" s="1"/>
  <c r="BE43" i="85"/>
  <c r="AO43" i="85"/>
  <c r="AS43" i="85"/>
  <c r="BH178" i="99"/>
  <c r="AU178" i="99" s="1"/>
  <c r="BF154" i="100"/>
  <c r="BH219" i="99"/>
  <c r="BE94" i="85"/>
  <c r="BA18" i="100"/>
  <c r="BC25" i="99"/>
  <c r="AP25" i="99" s="1"/>
  <c r="AR2" i="85"/>
  <c r="AN2" i="85"/>
  <c r="AV3" i="100"/>
  <c r="AX157" i="99"/>
  <c r="AK157" i="99" s="1"/>
  <c r="AU57" i="85"/>
  <c r="AQ57" i="85"/>
  <c r="BB57" i="85"/>
  <c r="AY57" i="85"/>
  <c r="BE57" i="85"/>
  <c r="AT57" i="85"/>
  <c r="BD57" i="85"/>
  <c r="BA57" i="85"/>
  <c r="AZ57" i="85"/>
  <c r="BC57" i="85"/>
  <c r="BD140" i="100"/>
  <c r="AW144" i="100"/>
  <c r="AY48" i="99"/>
  <c r="AL48" i="99" s="1"/>
  <c r="AV55" i="85"/>
  <c r="AY12" i="99"/>
  <c r="AL12" i="99" s="1"/>
  <c r="AW67" i="100"/>
  <c r="AY2" i="99"/>
  <c r="AL2" i="99" s="1"/>
  <c r="AV96" i="85"/>
  <c r="AY115" i="99"/>
  <c r="AL115" i="99" s="1"/>
  <c r="AW77" i="100"/>
  <c r="AY173" i="99"/>
  <c r="AL173" i="99" s="1"/>
  <c r="AV51" i="85"/>
  <c r="AW138" i="100"/>
  <c r="AW41" i="100"/>
  <c r="AV33" i="85"/>
  <c r="AY134" i="99"/>
  <c r="AL134" i="99" s="1"/>
  <c r="AV9" i="85"/>
  <c r="AW19" i="100"/>
  <c r="AY81" i="99"/>
  <c r="AL81" i="99" s="1"/>
  <c r="BD88" i="100"/>
  <c r="BF76" i="99"/>
  <c r="AS76" i="99" s="1"/>
  <c r="BC53" i="85"/>
  <c r="AX25" i="100"/>
  <c r="AZ68" i="99"/>
  <c r="AM68" i="99" s="1"/>
  <c r="AW6" i="85"/>
  <c r="BA143" i="100"/>
  <c r="BC9" i="99"/>
  <c r="AP9" i="99" s="1"/>
  <c r="AR62" i="85"/>
  <c r="AZ62" i="85"/>
  <c r="AN62" i="85"/>
  <c r="BD23" i="100"/>
  <c r="BC29" i="85"/>
  <c r="BF27" i="99"/>
  <c r="AS27" i="99" s="1"/>
  <c r="BF6" i="99"/>
  <c r="AS6" i="99" s="1"/>
  <c r="BD151" i="100"/>
  <c r="BC64" i="85"/>
  <c r="BF70" i="99"/>
  <c r="AS70" i="99" s="1"/>
  <c r="AR64" i="85"/>
  <c r="AN64" i="85"/>
  <c r="BF63" i="99"/>
  <c r="AS63" i="99" s="1"/>
  <c r="BD46" i="100"/>
  <c r="BC86" i="85"/>
  <c r="BF137" i="99"/>
  <c r="AS137" i="99" s="1"/>
  <c r="AR86" i="85"/>
  <c r="AN86" i="85"/>
  <c r="BD110" i="100"/>
  <c r="BF67" i="99"/>
  <c r="AS67" i="99" s="1"/>
  <c r="BC85" i="85"/>
  <c r="BD163" i="100"/>
  <c r="BC28" i="85"/>
  <c r="BF244" i="99"/>
  <c r="AR28" i="85"/>
  <c r="AN28" i="85"/>
  <c r="BD26" i="100"/>
  <c r="BC11" i="85"/>
  <c r="BF3" i="99"/>
  <c r="AS3" i="99" s="1"/>
  <c r="AR11" i="85"/>
  <c r="AN11" i="85"/>
  <c r="AS60" i="85"/>
  <c r="BE128" i="100"/>
  <c r="BG74" i="99"/>
  <c r="AT74" i="99" s="1"/>
  <c r="BD60" i="85"/>
  <c r="AO60" i="85"/>
  <c r="BE23" i="100"/>
  <c r="BG27" i="99"/>
  <c r="AT27" i="99" s="1"/>
  <c r="AO29" i="85"/>
  <c r="AS29" i="85"/>
  <c r="BD29" i="85"/>
  <c r="BE20" i="100"/>
  <c r="AS20" i="85"/>
  <c r="AO20" i="85"/>
  <c r="BD20" i="85"/>
  <c r="BG12" i="99"/>
  <c r="AT12" i="99" s="1"/>
  <c r="AZ136" i="99"/>
  <c r="AM136" i="99" s="1"/>
  <c r="AX27" i="100"/>
  <c r="AW63" i="85"/>
  <c r="BC47" i="85"/>
  <c r="AX32" i="100"/>
  <c r="AZ163" i="99"/>
  <c r="AM163" i="99" s="1"/>
  <c r="AW47" i="85"/>
  <c r="AZ204" i="99"/>
  <c r="AX149" i="100"/>
  <c r="AW59" i="85"/>
  <c r="AZ72" i="99"/>
  <c r="AM72" i="99" s="1"/>
  <c r="AZ203" i="99"/>
  <c r="AW77" i="85"/>
  <c r="AM26" i="85"/>
  <c r="AX81" i="100"/>
  <c r="AW26" i="85"/>
  <c r="AZ29" i="99"/>
  <c r="AM29" i="99" s="1"/>
  <c r="BB68" i="85"/>
  <c r="AX34" i="100"/>
  <c r="AW68" i="85"/>
  <c r="AZ165" i="99"/>
  <c r="AM165" i="99" s="1"/>
  <c r="AX19" i="100"/>
  <c r="AZ81" i="99"/>
  <c r="AM81" i="99" s="1"/>
  <c r="AW9" i="85"/>
  <c r="AY154" i="100"/>
  <c r="BA219" i="99"/>
  <c r="AX94" i="85"/>
  <c r="BA190" i="99"/>
  <c r="AY24" i="100"/>
  <c r="AX74" i="85"/>
  <c r="AY70" i="100"/>
  <c r="AX5" i="85"/>
  <c r="BA203" i="99"/>
  <c r="AY139" i="100"/>
  <c r="BA179" i="99"/>
  <c r="AN179" i="99" s="1"/>
  <c r="BA156" i="99"/>
  <c r="AN156" i="99" s="1"/>
  <c r="AY164" i="100"/>
  <c r="AX71" i="85"/>
  <c r="BA243" i="99"/>
  <c r="AY81" i="100"/>
  <c r="AX26" i="85"/>
  <c r="BA29" i="99"/>
  <c r="AN29" i="99" s="1"/>
  <c r="AY37" i="100"/>
  <c r="BA132" i="99"/>
  <c r="AN132" i="99" s="1"/>
  <c r="AX88" i="85"/>
  <c r="AM88" i="85"/>
  <c r="AQ88" i="85"/>
  <c r="AV88" i="85"/>
  <c r="BE88" i="85"/>
  <c r="AW88" i="85"/>
  <c r="BA88" i="85"/>
  <c r="AZ88" i="85"/>
  <c r="AY88" i="85"/>
  <c r="AU88" i="85"/>
  <c r="BD88" i="85"/>
  <c r="AT88" i="85"/>
  <c r="BB88" i="85"/>
  <c r="AV145" i="100"/>
  <c r="AX135" i="99"/>
  <c r="AK135" i="99" s="1"/>
  <c r="AM65" i="85"/>
  <c r="AU65" i="85"/>
  <c r="AT65" i="85"/>
  <c r="BD65" i="85"/>
  <c r="BA65" i="85"/>
  <c r="BB65" i="85"/>
  <c r="AZ65" i="85"/>
  <c r="AY65" i="85"/>
  <c r="AV154" i="100"/>
  <c r="AX219" i="99"/>
  <c r="AU94" i="85"/>
  <c r="AQ94" i="85"/>
  <c r="AM94" i="85"/>
  <c r="AY94" i="85"/>
  <c r="AZ94" i="85"/>
  <c r="BA94" i="85"/>
  <c r="AT94" i="85"/>
  <c r="BB94" i="85"/>
  <c r="AV105" i="100"/>
  <c r="AX73" i="99"/>
  <c r="AK73" i="99" s="1"/>
  <c r="AQ52" i="85"/>
  <c r="AM52" i="85"/>
  <c r="AU52" i="85"/>
  <c r="AZ52" i="85"/>
  <c r="BD52" i="85"/>
  <c r="AY52" i="85"/>
  <c r="BA52" i="85"/>
  <c r="BB52" i="85"/>
  <c r="AT52" i="85"/>
  <c r="AV32" i="100"/>
  <c r="AX163" i="99"/>
  <c r="AK163" i="99" s="1"/>
  <c r="AM47" i="85"/>
  <c r="AU47" i="85"/>
  <c r="AQ47" i="85"/>
  <c r="AZ47" i="85"/>
  <c r="AY47" i="85"/>
  <c r="BA47" i="85"/>
  <c r="BE47" i="85"/>
  <c r="AT47" i="85"/>
  <c r="BB47" i="85"/>
  <c r="BD47" i="85"/>
  <c r="AX6" i="99"/>
  <c r="AK6" i="99" s="1"/>
  <c r="AV151" i="100"/>
  <c r="AQ64" i="85"/>
  <c r="AM64" i="85"/>
  <c r="BO64" i="85" s="1" a="1"/>
  <c r="BO64" i="85" s="1"/>
  <c r="AU64" i="85"/>
  <c r="AX70" i="99"/>
  <c r="AK70" i="99" s="1"/>
  <c r="BB64" i="85"/>
  <c r="BA64" i="85"/>
  <c r="AZ64" i="85"/>
  <c r="BD64" i="85"/>
  <c r="AT64" i="85"/>
  <c r="AY64" i="85"/>
  <c r="BE64" i="85"/>
  <c r="AV81" i="100"/>
  <c r="AQ26" i="85"/>
  <c r="AU26" i="85"/>
  <c r="AX29" i="99"/>
  <c r="AK29" i="99" s="1"/>
  <c r="AT26" i="85"/>
  <c r="BA26" i="85"/>
  <c r="BB26" i="85"/>
  <c r="AY26" i="85"/>
  <c r="BD26" i="85"/>
  <c r="AV20" i="100"/>
  <c r="AX12" i="99"/>
  <c r="AK12" i="99" s="1"/>
  <c r="AM20" i="85"/>
  <c r="AU20" i="85"/>
  <c r="AQ20" i="85"/>
  <c r="AT20" i="85"/>
  <c r="BA20" i="85"/>
  <c r="AY20" i="85"/>
  <c r="BE20" i="85"/>
  <c r="AV25" i="100"/>
  <c r="AX68" i="99"/>
  <c r="AK68" i="99" s="1"/>
  <c r="AM6" i="85"/>
  <c r="AQ6" i="85"/>
  <c r="AU6" i="85"/>
  <c r="AZ6" i="85"/>
  <c r="AT6" i="85"/>
  <c r="BE6" i="85"/>
  <c r="AY6" i="85"/>
  <c r="BB6" i="85"/>
  <c r="BD6" i="85"/>
  <c r="BA6" i="85"/>
  <c r="AX79" i="99"/>
  <c r="AK79" i="99" s="1"/>
  <c r="AV7" i="100"/>
  <c r="AM81" i="85"/>
  <c r="AU81" i="85"/>
  <c r="AQ81" i="85"/>
  <c r="BA81" i="85"/>
  <c r="AT81" i="85"/>
  <c r="AY81" i="85"/>
  <c r="BD81" i="85"/>
  <c r="BE81" i="85"/>
  <c r="BB81" i="85"/>
  <c r="AV81" i="85"/>
  <c r="AZ81" i="85"/>
  <c r="BC50" i="99"/>
  <c r="AP50" i="99" s="1"/>
  <c r="BA66" i="100"/>
  <c r="AR37" i="85"/>
  <c r="AZ37" i="85"/>
  <c r="AN37" i="85"/>
  <c r="BC15" i="99"/>
  <c r="AP15" i="99" s="1"/>
  <c r="AR90" i="85"/>
  <c r="BA155" i="100"/>
  <c r="BC221" i="99"/>
  <c r="AN90" i="85"/>
  <c r="AZ90" i="85"/>
  <c r="BA70" i="100"/>
  <c r="AR5" i="85"/>
  <c r="AZ5" i="85"/>
  <c r="AN5" i="85"/>
  <c r="BC75" i="99"/>
  <c r="AP75" i="99" s="1"/>
  <c r="BA87" i="100"/>
  <c r="BC80" i="99"/>
  <c r="AP80" i="99" s="1"/>
  <c r="AR83" i="85"/>
  <c r="AZ83" i="85"/>
  <c r="AN83" i="85"/>
  <c r="AY85" i="100"/>
  <c r="AX82" i="85"/>
  <c r="AY86" i="100"/>
  <c r="AX46" i="85"/>
  <c r="BA49" i="99"/>
  <c r="AN49" i="99" s="1"/>
  <c r="AV137" i="100"/>
  <c r="AX59" i="99"/>
  <c r="AK59" i="99" s="1"/>
  <c r="AM87" i="85"/>
  <c r="AQ87" i="85"/>
  <c r="AU87" i="85"/>
  <c r="BD87" i="85"/>
  <c r="AX87" i="85"/>
  <c r="AT87" i="85"/>
  <c r="AY87" i="85"/>
  <c r="BB87" i="85"/>
  <c r="BA87" i="85"/>
  <c r="AS25" i="85"/>
  <c r="BF73" i="100"/>
  <c r="BE25" i="85"/>
  <c r="BH47" i="99"/>
  <c r="AU47" i="99" s="1"/>
  <c r="AW107" i="100"/>
  <c r="AV56" i="85"/>
  <c r="AY176" i="99"/>
  <c r="AL176" i="99" s="1"/>
  <c r="BA88" i="100"/>
  <c r="BC76" i="99"/>
  <c r="AP76" i="99" s="1"/>
  <c r="AZ53" i="85"/>
  <c r="AN53" i="85"/>
  <c r="AR53" i="85"/>
  <c r="BD66" i="100"/>
  <c r="BC37" i="85"/>
  <c r="BF15" i="99"/>
  <c r="AS15" i="99" s="1"/>
  <c r="BD146" i="100"/>
  <c r="BC91" i="85"/>
  <c r="BF5" i="99"/>
  <c r="AS5" i="99" s="1"/>
  <c r="AX17" i="100"/>
  <c r="AW48" i="85"/>
  <c r="AZ39" i="99"/>
  <c r="AM39" i="99" s="1"/>
  <c r="AY26" i="100"/>
  <c r="AX11" i="85"/>
  <c r="BA3" i="99"/>
  <c r="AN3" i="99" s="1"/>
  <c r="AX96" i="99"/>
  <c r="AV118" i="100"/>
  <c r="AX18" i="99"/>
  <c r="AK18" i="99" s="1"/>
  <c r="AU7" i="85"/>
  <c r="AM7" i="85"/>
  <c r="AQ7" i="85"/>
  <c r="BA7" i="85"/>
  <c r="BB7" i="85"/>
  <c r="BD7" i="85"/>
  <c r="AY7" i="85"/>
  <c r="BE7" i="85"/>
  <c r="AT7" i="85"/>
  <c r="AV17" i="100"/>
  <c r="AM48" i="85"/>
  <c r="AU48" i="85"/>
  <c r="AQ48" i="85"/>
  <c r="AX39" i="99"/>
  <c r="AK39" i="99" s="1"/>
  <c r="BB48" i="85"/>
  <c r="AT48" i="85"/>
  <c r="AY48" i="85"/>
  <c r="BA48" i="85"/>
  <c r="AZ48" i="85"/>
  <c r="AT161" i="100"/>
  <c r="AV223" i="99"/>
  <c r="AI223" i="99" s="1"/>
  <c r="AP98" i="85"/>
  <c r="BA98" i="85"/>
  <c r="AL98" i="85"/>
  <c r="AY98" i="85"/>
  <c r="AT98" i="85"/>
  <c r="BB98" i="85"/>
  <c r="AW87" i="85"/>
  <c r="BA137" i="100"/>
  <c r="BC59" i="99"/>
  <c r="AP59" i="99" s="1"/>
  <c r="AN87" i="85"/>
  <c r="AR87" i="85"/>
  <c r="AZ87" i="85"/>
  <c r="BF157" i="100"/>
  <c r="BH226" i="99"/>
  <c r="BE93" i="85"/>
  <c r="AO93" i="85"/>
  <c r="AS93" i="85"/>
  <c r="AW43" i="100"/>
  <c r="AY21" i="99"/>
  <c r="AL21" i="99" s="1"/>
  <c r="BD118" i="100"/>
  <c r="BF18" i="99"/>
  <c r="AS18" i="99" s="1"/>
  <c r="BC7" i="85"/>
  <c r="BF79" i="99"/>
  <c r="AS79" i="99" s="1"/>
  <c r="BD7" i="100"/>
  <c r="BC81" i="85"/>
  <c r="AN81" i="85"/>
  <c r="AR81" i="85"/>
  <c r="AX64" i="100"/>
  <c r="AW31" i="85"/>
  <c r="AZ40" i="99"/>
  <c r="AM40" i="99" s="1"/>
  <c r="AX88" i="100"/>
  <c r="AZ76" i="99"/>
  <c r="AM76" i="99" s="1"/>
  <c r="AW53" i="85"/>
  <c r="AY32" i="100"/>
  <c r="BA163" i="99"/>
  <c r="AN163" i="99" s="1"/>
  <c r="AX47" i="85"/>
  <c r="AY4" i="100"/>
  <c r="BA158" i="99"/>
  <c r="AN158" i="99" s="1"/>
  <c r="AX66" i="85"/>
  <c r="BF146" i="100"/>
  <c r="BE91" i="85"/>
  <c r="BH5" i="99"/>
  <c r="AU5" i="99" s="1"/>
  <c r="AS91" i="85"/>
  <c r="AO91" i="85"/>
  <c r="BA112" i="100"/>
  <c r="BC10" i="99"/>
  <c r="AP10" i="99" s="1"/>
  <c r="AR23" i="85"/>
  <c r="AN23" i="85"/>
  <c r="AZ23" i="85"/>
  <c r="AY64" i="100"/>
  <c r="AX31" i="85"/>
  <c r="BA40" i="99"/>
  <c r="AN40" i="99" s="1"/>
  <c r="AY118" i="100"/>
  <c r="BA18" i="99"/>
  <c r="AN18" i="99" s="1"/>
  <c r="AX7" i="85"/>
  <c r="BA12" i="85"/>
  <c r="AW50" i="100"/>
  <c r="AV12" i="85"/>
  <c r="AY83" i="99"/>
  <c r="AL83" i="99" s="1"/>
  <c r="BF161" i="100"/>
  <c r="BH223" i="99"/>
  <c r="BE98" i="85"/>
  <c r="AW51" i="100"/>
  <c r="AV15" i="85"/>
  <c r="AY42" i="99"/>
  <c r="AL42" i="99" s="1"/>
  <c r="BA146" i="99"/>
  <c r="AN146" i="99" s="1"/>
  <c r="AY166" i="100"/>
  <c r="AX72" i="85"/>
  <c r="BA245" i="99"/>
  <c r="AN245" i="99" s="1"/>
  <c r="BF43" i="100"/>
  <c r="BH21" i="99"/>
  <c r="AU21" i="99" s="1"/>
  <c r="BE13" i="85"/>
  <c r="AW14" i="85"/>
  <c r="AY53" i="100"/>
  <c r="BA7" i="99"/>
  <c r="AN7" i="99" s="1"/>
  <c r="AX14" i="85"/>
  <c r="BA19" i="100"/>
  <c r="BC81" i="99"/>
  <c r="AP81" i="99" s="1"/>
  <c r="AR9" i="85"/>
  <c r="AZ9" i="85"/>
  <c r="AN9" i="85"/>
  <c r="AY123" i="100"/>
  <c r="AX17" i="85"/>
  <c r="BA43" i="99"/>
  <c r="AN43" i="99" s="1"/>
  <c r="BF51" i="100"/>
  <c r="BE15" i="85"/>
  <c r="BH42" i="99"/>
  <c r="AU42" i="99" s="1"/>
  <c r="BF26" i="100"/>
  <c r="BE11" i="85"/>
  <c r="BH3" i="99"/>
  <c r="AU3" i="99" s="1"/>
  <c r="BF66" i="100"/>
  <c r="BE37" i="85"/>
  <c r="BH15" i="99"/>
  <c r="AU15" i="99" s="1"/>
  <c r="AO37" i="85"/>
  <c r="AS37" i="85"/>
  <c r="BE48" i="85"/>
  <c r="BF17" i="100"/>
  <c r="BH39" i="99"/>
  <c r="AU39" i="99" s="1"/>
  <c r="BF66" i="99"/>
  <c r="AS66" i="99" s="1"/>
  <c r="BD8" i="100"/>
  <c r="BC16" i="85"/>
  <c r="AW153" i="100"/>
  <c r="AY220" i="99"/>
  <c r="AW128" i="100"/>
  <c r="AY74" i="99"/>
  <c r="AL74" i="99" s="1"/>
  <c r="AV60" i="85"/>
  <c r="AW46" i="100"/>
  <c r="AV86" i="85"/>
  <c r="AY137" i="99"/>
  <c r="AL137" i="99" s="1"/>
  <c r="AV29" i="85"/>
  <c r="AW23" i="100"/>
  <c r="AY27" i="99"/>
  <c r="AL27" i="99" s="1"/>
  <c r="AW38" i="100"/>
  <c r="AY166" i="99"/>
  <c r="AL166" i="99" s="1"/>
  <c r="AV69" i="85"/>
  <c r="AV62" i="85"/>
  <c r="AW143" i="100"/>
  <c r="AY9" i="99"/>
  <c r="AL9" i="99" s="1"/>
  <c r="AW46" i="85"/>
  <c r="AW86" i="100"/>
  <c r="AV46" i="85"/>
  <c r="AY49" i="99"/>
  <c r="AL49" i="99" s="1"/>
  <c r="AV88" i="100"/>
  <c r="AX76" i="99"/>
  <c r="AK76" i="99" s="1"/>
  <c r="AM53" i="85"/>
  <c r="AQ53" i="85"/>
  <c r="AU53" i="85"/>
  <c r="BE53" i="85"/>
  <c r="AY53" i="85"/>
  <c r="AT53" i="85"/>
  <c r="BA53" i="85"/>
  <c r="BD53" i="85"/>
  <c r="BB53" i="85"/>
  <c r="AV53" i="85"/>
  <c r="AV2" i="100"/>
  <c r="AX71" i="99"/>
  <c r="AK71" i="99" s="1"/>
  <c r="AY25" i="100"/>
  <c r="BA68" i="99"/>
  <c r="AN68" i="99" s="1"/>
  <c r="AX6" i="85"/>
  <c r="BC66" i="99"/>
  <c r="AP66" i="99" s="1"/>
  <c r="BA8" i="100"/>
  <c r="AR16" i="85"/>
  <c r="AZ16" i="85"/>
  <c r="AN16" i="85"/>
  <c r="BD135" i="100"/>
  <c r="BC80" i="85"/>
  <c r="BF88" i="99"/>
  <c r="AS88" i="99" s="1"/>
  <c r="BD152" i="100"/>
  <c r="BF224" i="99"/>
  <c r="AR39" i="85"/>
  <c r="AN39" i="85"/>
  <c r="AU39" i="85"/>
  <c r="BF165" i="99"/>
  <c r="AS165" i="99" s="1"/>
  <c r="BD60" i="100"/>
  <c r="BC84" i="85"/>
  <c r="BF85" i="99"/>
  <c r="AS85" i="99" s="1"/>
  <c r="BD90" i="100"/>
  <c r="BF129" i="99"/>
  <c r="AS129" i="99" s="1"/>
  <c r="BC38" i="85"/>
  <c r="AR38" i="85"/>
  <c r="AN38" i="85"/>
  <c r="BD47" i="100"/>
  <c r="BF13" i="99"/>
  <c r="AS13" i="99" s="1"/>
  <c r="BD19" i="100"/>
  <c r="BF81" i="99"/>
  <c r="AS81" i="99" s="1"/>
  <c r="BC9" i="85"/>
  <c r="BE47" i="100"/>
  <c r="BG13" i="99"/>
  <c r="AT13" i="99" s="1"/>
  <c r="AS35" i="85"/>
  <c r="BD35" i="85"/>
  <c r="AS14" i="85"/>
  <c r="BE53" i="100"/>
  <c r="BG7" i="99"/>
  <c r="AT7" i="99" s="1"/>
  <c r="AO14" i="85"/>
  <c r="BD14" i="85"/>
  <c r="BA20" i="100"/>
  <c r="BC12" i="99"/>
  <c r="AP12" i="99" s="1"/>
  <c r="AN20" i="85"/>
  <c r="AZ20" i="85"/>
  <c r="AR20" i="85"/>
  <c r="AQ45" i="85"/>
  <c r="AX35" i="100"/>
  <c r="AW45" i="85"/>
  <c r="AZ82" i="99"/>
  <c r="AM82" i="99" s="1"/>
  <c r="AX99" i="100"/>
  <c r="AW54" i="85"/>
  <c r="AZ175" i="99"/>
  <c r="AM175" i="99" s="1"/>
  <c r="BB11" i="85"/>
  <c r="AX26" i="100"/>
  <c r="AW11" i="85"/>
  <c r="AZ3" i="99"/>
  <c r="AM3" i="99" s="1"/>
  <c r="AX53" i="100"/>
  <c r="AZ7" i="99"/>
  <c r="AM7" i="99" s="1"/>
  <c r="AY14" i="85"/>
  <c r="AT14" i="85"/>
  <c r="BB14" i="85"/>
  <c r="AU14" i="85"/>
  <c r="BA14" i="85"/>
  <c r="AM14" i="85"/>
  <c r="AQ14" i="85"/>
  <c r="AV14" i="85"/>
  <c r="AM25" i="85"/>
  <c r="BN25" i="85" s="1"/>
  <c r="AX73" i="100"/>
  <c r="AW25" i="85"/>
  <c r="AZ47" i="99"/>
  <c r="AM47" i="99" s="1"/>
  <c r="AQ25" i="85"/>
  <c r="AZ25" i="85"/>
  <c r="AU25" i="85"/>
  <c r="AY25" i="85"/>
  <c r="AV25" i="85"/>
  <c r="BA25" i="85"/>
  <c r="BB25" i="85"/>
  <c r="AT25" i="85"/>
  <c r="AX28" i="100"/>
  <c r="AZ14" i="99"/>
  <c r="AM14" i="99" s="1"/>
  <c r="AW36" i="85"/>
  <c r="AX13" i="100"/>
  <c r="AZ4" i="99"/>
  <c r="AM4" i="99" s="1"/>
  <c r="AW4" i="85"/>
  <c r="BE4" i="85"/>
  <c r="BA4" i="85"/>
  <c r="AQ4" i="85"/>
  <c r="BB4" i="85"/>
  <c r="AV4" i="85"/>
  <c r="AZ4" i="85"/>
  <c r="AU4" i="85"/>
  <c r="AM4" i="85"/>
  <c r="AT4" i="85"/>
  <c r="AY4" i="85"/>
  <c r="AY155" i="100"/>
  <c r="BA221" i="99"/>
  <c r="AX90" i="85"/>
  <c r="AY149" i="100"/>
  <c r="AX59" i="85"/>
  <c r="BA72" i="99"/>
  <c r="AN72" i="99" s="1"/>
  <c r="AY99" i="100"/>
  <c r="AX54" i="85"/>
  <c r="BA175" i="99"/>
  <c r="AN175" i="99" s="1"/>
  <c r="AY157" i="100"/>
  <c r="BA226" i="99"/>
  <c r="AX93" i="85"/>
  <c r="AY90" i="100"/>
  <c r="BA129" i="99"/>
  <c r="AN129" i="99" s="1"/>
  <c r="AX38" i="85"/>
  <c r="AM38" i="85"/>
  <c r="AQ38" i="85"/>
  <c r="AY38" i="85"/>
  <c r="AT38" i="85"/>
  <c r="AV38" i="85"/>
  <c r="AZ38" i="85"/>
  <c r="BA38" i="85"/>
  <c r="AW38" i="85"/>
  <c r="BB38" i="85"/>
  <c r="AU38" i="85"/>
  <c r="AY77" i="100"/>
  <c r="BA173" i="99"/>
  <c r="AN173" i="99" s="1"/>
  <c r="AX51" i="85"/>
  <c r="AY34" i="100"/>
  <c r="AX68" i="85"/>
  <c r="BA165" i="99"/>
  <c r="AN165" i="99" s="1"/>
  <c r="BD144" i="100"/>
  <c r="BF48" i="99"/>
  <c r="AS48" i="99" s="1"/>
  <c r="BC55" i="85"/>
  <c r="AR55" i="85"/>
  <c r="AN55" i="85"/>
  <c r="AX85" i="100"/>
  <c r="AZ50" i="99"/>
  <c r="AM50" i="99" s="1"/>
  <c r="AW82" i="85"/>
  <c r="AV108" i="100"/>
  <c r="AQ75" i="85"/>
  <c r="AM75" i="85"/>
  <c r="BO75" i="85" s="1" a="1"/>
  <c r="BO75" i="85" s="1"/>
  <c r="AU75" i="85"/>
  <c r="AX177" i="99"/>
  <c r="AK177" i="99" s="1"/>
  <c r="BB75" i="85"/>
  <c r="BC75" i="85"/>
  <c r="AT75" i="85"/>
  <c r="AY75" i="85"/>
  <c r="BE75" i="85"/>
  <c r="BD75" i="85"/>
  <c r="BA75" i="85"/>
  <c r="AZ75" i="85"/>
  <c r="AV112" i="100"/>
  <c r="AX10" i="99"/>
  <c r="AK10" i="99" s="1"/>
  <c r="AQ23" i="85"/>
  <c r="AM23" i="85"/>
  <c r="AU23" i="85"/>
  <c r="AY23" i="85"/>
  <c r="BB23" i="85"/>
  <c r="BA23" i="85"/>
  <c r="AT23" i="85"/>
  <c r="AV158" i="100"/>
  <c r="AX225" i="99"/>
  <c r="AM89" i="85"/>
  <c r="AU89" i="85"/>
  <c r="AQ89" i="85"/>
  <c r="AT89" i="85"/>
  <c r="BB89" i="85"/>
  <c r="BA89" i="85"/>
  <c r="AY89" i="85"/>
  <c r="AZ89" i="85"/>
  <c r="BE89" i="85"/>
  <c r="BD89" i="85"/>
  <c r="AV99" i="100"/>
  <c r="AM54" i="85"/>
  <c r="AU54" i="85"/>
  <c r="AQ54" i="85"/>
  <c r="AX175" i="99"/>
  <c r="AK175" i="99" s="1"/>
  <c r="BB54" i="85"/>
  <c r="AZ54" i="85"/>
  <c r="BA54" i="85"/>
  <c r="AT54" i="85"/>
  <c r="AY54" i="85"/>
  <c r="BE54" i="85"/>
  <c r="BD54" i="85"/>
  <c r="AV59" i="100"/>
  <c r="AU42" i="85"/>
  <c r="AM42" i="85"/>
  <c r="AQ42" i="85"/>
  <c r="AX31" i="99"/>
  <c r="AK31" i="99" s="1"/>
  <c r="BA42" i="85"/>
  <c r="AY42" i="85"/>
  <c r="BB42" i="85"/>
  <c r="AT42" i="85"/>
  <c r="AV41" i="100"/>
  <c r="AU33" i="85"/>
  <c r="AM33" i="85"/>
  <c r="AQ33" i="85"/>
  <c r="AX134" i="99"/>
  <c r="AK134" i="99" s="1"/>
  <c r="BE33" i="85"/>
  <c r="AY33" i="85"/>
  <c r="BA33" i="85"/>
  <c r="BD33" i="85"/>
  <c r="BB33" i="85"/>
  <c r="AW33" i="85"/>
  <c r="AT33" i="85"/>
  <c r="AZ33" i="85"/>
  <c r="AV31" i="100"/>
  <c r="AU34" i="85"/>
  <c r="AQ34" i="85"/>
  <c r="AM34" i="85"/>
  <c r="AX162" i="99"/>
  <c r="AK162" i="99" s="1"/>
  <c r="AY34" i="85"/>
  <c r="BB34" i="85"/>
  <c r="BA34" i="85"/>
  <c r="BE34" i="85"/>
  <c r="AT34" i="85"/>
  <c r="AZ34" i="85"/>
  <c r="BA59" i="100"/>
  <c r="AR42" i="85"/>
  <c r="AZ42" i="85"/>
  <c r="AN42" i="85"/>
  <c r="BC31" i="99"/>
  <c r="AP31" i="99" s="1"/>
  <c r="BA110" i="100"/>
  <c r="BC67" i="99"/>
  <c r="AP67" i="99" s="1"/>
  <c r="AN85" i="85"/>
  <c r="BO85" i="85" s="1" a="1"/>
  <c r="BO85" i="85" s="1"/>
  <c r="AR85" i="85"/>
  <c r="AZ85" i="85"/>
  <c r="BA85" i="85"/>
  <c r="AU85" i="85"/>
  <c r="AT85" i="85"/>
  <c r="AX85" i="85"/>
  <c r="BB85" i="85"/>
  <c r="BE85" i="85"/>
  <c r="AY85" i="85"/>
  <c r="BD85" i="85"/>
  <c r="AV85" i="85"/>
  <c r="AW85" i="85"/>
  <c r="BA122" i="100"/>
  <c r="BC28" i="99"/>
  <c r="AP28" i="99" s="1"/>
  <c r="AR41" i="85"/>
  <c r="AZ41" i="85"/>
  <c r="AN41" i="85"/>
  <c r="BA140" i="100"/>
  <c r="AR79" i="85"/>
  <c r="AN79" i="85"/>
  <c r="AZ79" i="85"/>
  <c r="BC6" i="99"/>
  <c r="AP6" i="99" s="1"/>
  <c r="BD143" i="100"/>
  <c r="BF9" i="99"/>
  <c r="AS9" i="99" s="1"/>
  <c r="BC62" i="85"/>
  <c r="BA81" i="100"/>
  <c r="AR26" i="85"/>
  <c r="AZ26" i="85"/>
  <c r="AN26" i="85"/>
  <c r="BC29" i="99"/>
  <c r="AP29" i="99" s="1"/>
  <c r="AY28" i="100"/>
  <c r="BA14" i="99"/>
  <c r="AN14" i="99" s="1"/>
  <c r="AX36" i="85"/>
  <c r="AW166" i="100"/>
  <c r="AV72" i="85"/>
  <c r="AY245" i="99"/>
  <c r="AL245" i="99" s="1"/>
  <c r="AX86" i="100"/>
  <c r="AZ49" i="99"/>
  <c r="AM49" i="99" s="1"/>
  <c r="BD158" i="100"/>
  <c r="BF225" i="99"/>
  <c r="BC89" i="85"/>
  <c r="AR89" i="85"/>
  <c r="AN89" i="85"/>
  <c r="BE31" i="100"/>
  <c r="BD34" i="85"/>
  <c r="AS34" i="85"/>
  <c r="AO34" i="85"/>
  <c r="BG162" i="99"/>
  <c r="AT162" i="99" s="1"/>
  <c r="AX162" i="100"/>
  <c r="AW95" i="85"/>
  <c r="AZ218" i="99"/>
  <c r="AY95" i="85"/>
  <c r="AV95" i="85"/>
  <c r="AM95" i="85"/>
  <c r="AU95" i="85"/>
  <c r="AZ95" i="85"/>
  <c r="AQ95" i="85"/>
  <c r="BB95" i="85"/>
  <c r="BC95" i="85"/>
  <c r="AT95" i="85"/>
  <c r="BD95" i="85"/>
  <c r="BE95" i="85"/>
  <c r="AY35" i="100"/>
  <c r="AX45" i="85"/>
  <c r="BA82" i="99"/>
  <c r="AN82" i="99" s="1"/>
  <c r="AV135" i="100"/>
  <c r="AQ80" i="85"/>
  <c r="AM80" i="85"/>
  <c r="AU80" i="85"/>
  <c r="BA80" i="85"/>
  <c r="AX88" i="99"/>
  <c r="AK88" i="99" s="1"/>
  <c r="AY80" i="85"/>
  <c r="BD80" i="85"/>
  <c r="BE80" i="85"/>
  <c r="AT80" i="85"/>
  <c r="BB80" i="85"/>
  <c r="BA80" i="100"/>
  <c r="AR27" i="85"/>
  <c r="AZ27" i="85"/>
  <c r="AN27" i="85"/>
  <c r="BC22" i="99"/>
  <c r="AP22" i="99" s="1"/>
  <c r="AX207" i="99"/>
  <c r="AV45" i="100"/>
  <c r="AX20" i="99"/>
  <c r="AK20" i="99" s="1"/>
  <c r="AU50" i="85"/>
  <c r="AQ50" i="85"/>
  <c r="AM50" i="85"/>
  <c r="AT50" i="85"/>
  <c r="BD50" i="85"/>
  <c r="AY50" i="85"/>
  <c r="AZ50" i="85"/>
  <c r="BB50" i="85"/>
  <c r="AX51" i="100"/>
  <c r="AW15" i="85"/>
  <c r="AZ42" i="99"/>
  <c r="AM42" i="99" s="1"/>
  <c r="BF81" i="100"/>
  <c r="BE26" i="85"/>
  <c r="BH29" i="99"/>
  <c r="AU29" i="99" s="1"/>
  <c r="AS26" i="85"/>
  <c r="AO26" i="85"/>
  <c r="AW139" i="100"/>
  <c r="AV77" i="85"/>
  <c r="AW155" i="100"/>
  <c r="AY221" i="99"/>
  <c r="AV90" i="85"/>
  <c r="BD157" i="100"/>
  <c r="BF226" i="99"/>
  <c r="BC93" i="85"/>
  <c r="AR93" i="85"/>
  <c r="AN93" i="85"/>
  <c r="BE155" i="100"/>
  <c r="BG221" i="99"/>
  <c r="AS90" i="85"/>
  <c r="AO90" i="85"/>
  <c r="BD90" i="85"/>
  <c r="AW40" i="85"/>
  <c r="AY38" i="100"/>
  <c r="BA166" i="99"/>
  <c r="AN166" i="99" s="1"/>
  <c r="AX69" i="85"/>
  <c r="AY156" i="100"/>
  <c r="BA228" i="99"/>
  <c r="AX92" i="85"/>
  <c r="AV35" i="100"/>
  <c r="AU45" i="85"/>
  <c r="AM45" i="85"/>
  <c r="AX82" i="99"/>
  <c r="AK82" i="99" s="1"/>
  <c r="BB45" i="85"/>
  <c r="BD45" i="85"/>
  <c r="AY45" i="85"/>
  <c r="BE45" i="85"/>
  <c r="BA45" i="85"/>
  <c r="AT45" i="85"/>
  <c r="AV47" i="100"/>
  <c r="AX13" i="99"/>
  <c r="AK13" i="99" s="1"/>
  <c r="AM35" i="85"/>
  <c r="AQ35" i="85"/>
  <c r="AU35" i="85"/>
  <c r="BB35" i="85"/>
  <c r="AY35" i="85"/>
  <c r="BA35" i="85"/>
  <c r="AT35" i="85"/>
  <c r="BA53" i="100"/>
  <c r="BC7" i="99"/>
  <c r="AP7" i="99" s="1"/>
  <c r="AR14" i="85"/>
  <c r="AZ14" i="85"/>
  <c r="AN14" i="85"/>
  <c r="AY158" i="99"/>
  <c r="AL158" i="99" s="1"/>
  <c r="AW165" i="100"/>
  <c r="AV24" i="85"/>
  <c r="AY240" i="99"/>
  <c r="BF207" i="99"/>
  <c r="BD45" i="100"/>
  <c r="BF20" i="99"/>
  <c r="AS20" i="99" s="1"/>
  <c r="BC50" i="85"/>
  <c r="AR50" i="85"/>
  <c r="AN50" i="85"/>
  <c r="BH115" i="99"/>
  <c r="AU115" i="99" s="1"/>
  <c r="BF77" i="100"/>
  <c r="BH173" i="99"/>
  <c r="AU173" i="99" s="1"/>
  <c r="BE51" i="85"/>
  <c r="AO51" i="85"/>
  <c r="AS51" i="85"/>
  <c r="AX158" i="100"/>
  <c r="AZ225" i="99"/>
  <c r="AW89" i="85"/>
  <c r="AM41" i="85"/>
  <c r="AV122" i="100"/>
  <c r="AX28" i="99"/>
  <c r="AK28" i="99" s="1"/>
  <c r="AQ41" i="85"/>
  <c r="AU41" i="85"/>
  <c r="AY41" i="85"/>
  <c r="BA41" i="85"/>
  <c r="AT41" i="85"/>
  <c r="BB41" i="85"/>
  <c r="AY179" i="99"/>
  <c r="AL179" i="99" s="1"/>
  <c r="AW161" i="100"/>
  <c r="AY223" i="99"/>
  <c r="AV98" i="85"/>
  <c r="BF69" i="100"/>
  <c r="BE22" i="85"/>
  <c r="BH144" i="99"/>
  <c r="AU144" i="99" s="1"/>
  <c r="AO22" i="85"/>
  <c r="AS22" i="85"/>
  <c r="BD137" i="100"/>
  <c r="BF59" i="99"/>
  <c r="AS59" i="99" s="1"/>
  <c r="BC87" i="85"/>
  <c r="AV43" i="100"/>
  <c r="AX21" i="99"/>
  <c r="AK21" i="99" s="1"/>
  <c r="AM13" i="85"/>
  <c r="AU13" i="85"/>
  <c r="AQ13" i="85"/>
  <c r="BB13" i="85"/>
  <c r="AT13" i="85"/>
  <c r="AY13" i="85"/>
  <c r="BA13" i="85"/>
  <c r="AX164" i="100"/>
  <c r="AW71" i="85"/>
  <c r="AZ243" i="99"/>
  <c r="BF52" i="100"/>
  <c r="BE10" i="85"/>
  <c r="BH17" i="99"/>
  <c r="AU17" i="99" s="1"/>
  <c r="AS10" i="85"/>
  <c r="AO10" i="85"/>
  <c r="BF80" i="100"/>
  <c r="BE27" i="85"/>
  <c r="BH22" i="99"/>
  <c r="AU22" i="99" s="1"/>
  <c r="AO27" i="85"/>
  <c r="AS27" i="85"/>
  <c r="BF23" i="100"/>
  <c r="BH27" i="99"/>
  <c r="AU27" i="99" s="1"/>
  <c r="BE29" i="85"/>
  <c r="BF143" i="100"/>
  <c r="BH9" i="99"/>
  <c r="AU9" i="99" s="1"/>
  <c r="BE62" i="85"/>
  <c r="AO62" i="85"/>
  <c r="AS62" i="85"/>
  <c r="AY143" i="100"/>
  <c r="BA9" i="99"/>
  <c r="AN9" i="99" s="1"/>
  <c r="AX62" i="85"/>
  <c r="AW81" i="100"/>
  <c r="AV26" i="85"/>
  <c r="AY29" i="99"/>
  <c r="AL29" i="99" s="1"/>
  <c r="AW66" i="100"/>
  <c r="AV37" i="85"/>
  <c r="AY15" i="99"/>
  <c r="AL15" i="99" s="1"/>
  <c r="AW59" i="100"/>
  <c r="AV42" i="85"/>
  <c r="AY31" i="99"/>
  <c r="AL31" i="99" s="1"/>
  <c r="AW24" i="100"/>
  <c r="AV74" i="85"/>
  <c r="AW27" i="100"/>
  <c r="AY136" i="99"/>
  <c r="AL136" i="99" s="1"/>
  <c r="AV63" i="85"/>
  <c r="AW20" i="100"/>
  <c r="AV20" i="85"/>
  <c r="AX7" i="100"/>
  <c r="AZ79" i="99"/>
  <c r="AM79" i="99" s="1"/>
  <c r="AW81" i="85"/>
  <c r="BD86" i="100"/>
  <c r="BC46" i="85"/>
  <c r="BF49" i="99"/>
  <c r="AS49" i="99" s="1"/>
  <c r="AR46" i="85"/>
  <c r="AN46" i="85"/>
  <c r="BF18" i="100"/>
  <c r="BH25" i="99"/>
  <c r="AU25" i="99" s="1"/>
  <c r="AX144" i="100"/>
  <c r="AZ48" i="99"/>
  <c r="AM48" i="99" s="1"/>
  <c r="AW55" i="85"/>
  <c r="AY17" i="100"/>
  <c r="AX48" i="85"/>
  <c r="BA39" i="99"/>
  <c r="AN39" i="99" s="1"/>
  <c r="BD154" i="100"/>
  <c r="BF219" i="99"/>
  <c r="AR94" i="85"/>
  <c r="AN94" i="85"/>
  <c r="BD28" i="100"/>
  <c r="BF14" i="99"/>
  <c r="AS14" i="99" s="1"/>
  <c r="BC36" i="85"/>
  <c r="BD30" i="100"/>
  <c r="BC61" i="85"/>
  <c r="BF161" i="99"/>
  <c r="AS161" i="99" s="1"/>
  <c r="AR61" i="85"/>
  <c r="AN61" i="85"/>
  <c r="BD70" i="100"/>
  <c r="BF75" i="99"/>
  <c r="AS75" i="99" s="1"/>
  <c r="BC5" i="85"/>
  <c r="BD41" i="100"/>
  <c r="BC33" i="85"/>
  <c r="BF134" i="99"/>
  <c r="AS134" i="99" s="1"/>
  <c r="AR33" i="85"/>
  <c r="AN33" i="85"/>
  <c r="BD20" i="100"/>
  <c r="BF12" i="99"/>
  <c r="AS12" i="99" s="1"/>
  <c r="BC20" i="85"/>
  <c r="AS94" i="85"/>
  <c r="BE154" i="100"/>
  <c r="BG219" i="99"/>
  <c r="AO94" i="85"/>
  <c r="BD94" i="85"/>
  <c r="BE43" i="100"/>
  <c r="BG21" i="99"/>
  <c r="AT21" i="99" s="1"/>
  <c r="AS13" i="85"/>
  <c r="AO13" i="85"/>
  <c r="BD13" i="85"/>
  <c r="BE73" i="100"/>
  <c r="BD25" i="85"/>
  <c r="AO25" i="85"/>
  <c r="BG47" i="99"/>
  <c r="AT47" i="99" s="1"/>
  <c r="BD14" i="100"/>
  <c r="BC32" i="85"/>
  <c r="AN32" i="85"/>
  <c r="AR32" i="85"/>
  <c r="AW32" i="85"/>
  <c r="BD32" i="85"/>
  <c r="AX32" i="85"/>
  <c r="AU32" i="85"/>
  <c r="AV32" i="85"/>
  <c r="BA32" i="85"/>
  <c r="AZ32" i="85"/>
  <c r="AT32" i="85"/>
  <c r="AZ158" i="99"/>
  <c r="AM158" i="99" s="1"/>
  <c r="AX165" i="100"/>
  <c r="AW24" i="85"/>
  <c r="AZ240" i="99"/>
  <c r="AX122" i="100"/>
  <c r="AZ28" i="99"/>
  <c r="AM28" i="99" s="1"/>
  <c r="AW41" i="85"/>
  <c r="AX112" i="100"/>
  <c r="AZ10" i="99"/>
  <c r="AM10" i="99" s="1"/>
  <c r="AW23" i="85"/>
  <c r="AX45" i="100"/>
  <c r="AZ20" i="99"/>
  <c r="AM20" i="99" s="1"/>
  <c r="AW50" i="85"/>
  <c r="AX166" i="100"/>
  <c r="AW72" i="85"/>
  <c r="AZ245" i="99"/>
  <c r="AM245" i="99" s="1"/>
  <c r="AX155" i="100"/>
  <c r="AZ221" i="99"/>
  <c r="AW90" i="85"/>
  <c r="AX3" i="100"/>
  <c r="AZ157" i="99"/>
  <c r="AM157" i="99" s="1"/>
  <c r="AW57" i="85"/>
  <c r="AY107" i="100"/>
  <c r="AX56" i="85"/>
  <c r="BA176" i="99"/>
  <c r="AN176" i="99" s="1"/>
  <c r="BD98" i="85"/>
  <c r="BI98" i="85" s="1"/>
  <c r="AY161" i="100"/>
  <c r="BA223" i="99"/>
  <c r="AX98" i="85"/>
  <c r="AY112" i="100"/>
  <c r="BA10" i="99"/>
  <c r="AN10" i="99" s="1"/>
  <c r="AX23" i="85"/>
  <c r="AY47" i="100"/>
  <c r="BA13" i="99"/>
  <c r="AN13" i="99" s="1"/>
  <c r="AX35" i="85"/>
  <c r="AY98" i="100"/>
  <c r="BA69" i="99"/>
  <c r="AN69" i="99" s="1"/>
  <c r="AX44" i="85"/>
  <c r="AY165" i="100"/>
  <c r="AX24" i="85"/>
  <c r="BA240" i="99"/>
  <c r="AY153" i="100"/>
  <c r="BA220" i="99"/>
  <c r="AX40" i="85"/>
  <c r="AV64" i="100"/>
  <c r="AM31" i="85"/>
  <c r="BO31" i="85" s="1" a="1"/>
  <c r="BO31" i="85" s="1"/>
  <c r="AU31" i="85"/>
  <c r="AQ31" i="85"/>
  <c r="AX40" i="99"/>
  <c r="AK40" i="99" s="1"/>
  <c r="AT31" i="85"/>
  <c r="AZ31" i="85"/>
  <c r="AY31" i="85"/>
  <c r="BB31" i="85"/>
  <c r="BE31" i="85"/>
  <c r="BA31" i="85"/>
  <c r="AX63" i="99"/>
  <c r="AK63" i="99" s="1"/>
  <c r="AV46" i="100"/>
  <c r="AQ86" i="85"/>
  <c r="AU86" i="85"/>
  <c r="AM86" i="85"/>
  <c r="AX137" i="99"/>
  <c r="AK137" i="99" s="1"/>
  <c r="AV50" i="100"/>
  <c r="AQ12" i="85"/>
  <c r="AM12" i="85"/>
  <c r="AU12" i="85"/>
  <c r="AX83" i="99"/>
  <c r="AK83" i="99" s="1"/>
  <c r="BE12" i="85"/>
  <c r="BD12" i="85"/>
  <c r="AW12" i="85"/>
  <c r="AX12" i="85"/>
  <c r="BB12" i="85"/>
  <c r="AY12" i="85"/>
  <c r="BC12" i="85"/>
  <c r="AT12" i="85"/>
  <c r="AX204" i="99"/>
  <c r="AV149" i="100"/>
  <c r="AU59" i="85"/>
  <c r="AM59" i="85"/>
  <c r="AQ59" i="85"/>
  <c r="AX72" i="99"/>
  <c r="AK72" i="99" s="1"/>
  <c r="AZ59" i="85"/>
  <c r="BD59" i="85"/>
  <c r="AT59" i="85"/>
  <c r="BB59" i="85"/>
  <c r="AY59" i="85"/>
  <c r="BA59" i="85"/>
  <c r="AW5" i="85"/>
  <c r="AV70" i="100"/>
  <c r="AX75" i="99"/>
  <c r="AK75" i="99" s="1"/>
  <c r="AU5" i="85"/>
  <c r="AM5" i="85"/>
  <c r="BO5" i="85" s="1" a="1"/>
  <c r="BO5" i="85" s="1"/>
  <c r="AQ5" i="85"/>
  <c r="AY5" i="85"/>
  <c r="BA5" i="85"/>
  <c r="BB5" i="85"/>
  <c r="AT5" i="85"/>
  <c r="AX156" i="99"/>
  <c r="AK156" i="99" s="1"/>
  <c r="AV164" i="100"/>
  <c r="AQ71" i="85"/>
  <c r="AM71" i="85"/>
  <c r="AU71" i="85"/>
  <c r="AX243" i="99"/>
  <c r="AY71" i="85"/>
  <c r="BA71" i="85"/>
  <c r="BE71" i="85"/>
  <c r="AV71" i="85"/>
  <c r="BD71" i="85"/>
  <c r="BB71" i="85"/>
  <c r="BC71" i="85"/>
  <c r="AT71" i="85"/>
  <c r="AZ71" i="85"/>
  <c r="AV38" i="100"/>
  <c r="AX166" i="99"/>
  <c r="AK166" i="99" s="1"/>
  <c r="AU69" i="85"/>
  <c r="AQ69" i="85"/>
  <c r="AY69" i="85"/>
  <c r="BD69" i="85"/>
  <c r="BE69" i="85"/>
  <c r="BC69" i="85"/>
  <c r="BB69" i="85"/>
  <c r="AZ69" i="85"/>
  <c r="AT69" i="85"/>
  <c r="BA69" i="85"/>
  <c r="AV19" i="100"/>
  <c r="AX81" i="99"/>
  <c r="AK81" i="99" s="1"/>
  <c r="AU9" i="85"/>
  <c r="AM9" i="85"/>
  <c r="AQ9" i="85"/>
  <c r="BE9" i="85"/>
  <c r="AT9" i="85"/>
  <c r="AY9" i="85"/>
  <c r="BD9" i="85"/>
  <c r="BA9" i="85"/>
  <c r="BB9" i="85"/>
  <c r="BA67" i="100"/>
  <c r="BC2" i="99"/>
  <c r="AP2" i="99" s="1"/>
  <c r="AN96" i="85"/>
  <c r="AZ96" i="85"/>
  <c r="AR96" i="85"/>
  <c r="BA72" i="100"/>
  <c r="BC11" i="99"/>
  <c r="AP11" i="99" s="1"/>
  <c r="AR78" i="85"/>
  <c r="AZ78" i="85"/>
  <c r="AN78" i="85"/>
  <c r="AR10" i="85"/>
  <c r="BA52" i="100"/>
  <c r="AN10" i="85"/>
  <c r="AZ10" i="85"/>
  <c r="BC17" i="99"/>
  <c r="AP17" i="99" s="1"/>
  <c r="AX4" i="100"/>
  <c r="AW66" i="85"/>
  <c r="AW35" i="100"/>
  <c r="AV45" i="85"/>
  <c r="AY82" i="99"/>
  <c r="AL82" i="99" s="1"/>
  <c r="AY7" i="100"/>
  <c r="BA79" i="99"/>
  <c r="AN79" i="99" s="1"/>
  <c r="AX81" i="85"/>
  <c r="BA60" i="100"/>
  <c r="AR84" i="85"/>
  <c r="AZ84" i="85"/>
  <c r="AN84" i="85"/>
  <c r="BO84" i="85" s="1" a="1"/>
  <c r="BO84" i="85" s="1"/>
  <c r="BC85" i="99"/>
  <c r="AP85" i="99" s="1"/>
  <c r="AY84" i="85"/>
  <c r="AV84" i="85"/>
  <c r="AU84" i="85"/>
  <c r="AW84" i="85"/>
  <c r="BD84" i="85"/>
  <c r="AT84" i="85"/>
  <c r="BB84" i="85"/>
  <c r="AX84" i="85"/>
  <c r="BE84" i="85"/>
  <c r="BA84" i="85"/>
  <c r="AY146" i="100"/>
  <c r="AX91" i="85"/>
  <c r="BA5" i="99"/>
  <c r="AN5" i="99" s="1"/>
  <c r="BF112" i="100"/>
  <c r="BH10" i="99"/>
  <c r="AU10" i="99" s="1"/>
  <c r="BE23" i="85"/>
  <c r="AW64" i="100"/>
  <c r="AV31" i="85"/>
  <c r="AY40" i="99"/>
  <c r="AL40" i="99" s="1"/>
  <c r="BD145" i="100"/>
  <c r="BF135" i="99"/>
  <c r="AS135" i="99" s="1"/>
  <c r="BC65" i="85"/>
  <c r="AR65" i="85"/>
  <c r="AN65" i="85"/>
  <c r="BD31" i="100"/>
  <c r="BC34" i="85"/>
  <c r="BF162" i="99"/>
  <c r="AS162" i="99" s="1"/>
  <c r="AR34" i="85"/>
  <c r="AN34" i="85"/>
  <c r="AX98" i="100"/>
  <c r="AZ69" i="99"/>
  <c r="AM69" i="99" s="1"/>
  <c r="AW44" i="85"/>
  <c r="AY158" i="100"/>
  <c r="BA225" i="99"/>
  <c r="AX89" i="85"/>
  <c r="BA78" i="99"/>
  <c r="AN78" i="99" s="1"/>
  <c r="AY76" i="100"/>
  <c r="BA172" i="99"/>
  <c r="AN172" i="99" s="1"/>
  <c r="AX43" i="85"/>
  <c r="AX202" i="99"/>
  <c r="AV138" i="100"/>
  <c r="AQ76" i="85"/>
  <c r="AX178" i="99"/>
  <c r="AK178" i="99" s="1"/>
  <c r="AV27" i="100"/>
  <c r="AX136" i="99"/>
  <c r="AK136" i="99" s="1"/>
  <c r="AU63" i="85"/>
  <c r="AM63" i="85"/>
  <c r="AQ63" i="85"/>
  <c r="AZ63" i="85"/>
  <c r="BB63" i="85"/>
  <c r="BE63" i="85"/>
  <c r="AT63" i="85"/>
  <c r="AY63" i="85"/>
  <c r="BA63" i="85"/>
  <c r="BD63" i="85"/>
  <c r="BC96" i="99"/>
  <c r="BA118" i="100"/>
  <c r="BC18" i="99"/>
  <c r="AP18" i="99" s="1"/>
  <c r="AZ7" i="85"/>
  <c r="AN7" i="85"/>
  <c r="AR7" i="85"/>
  <c r="BF149" i="100"/>
  <c r="BE59" i="85"/>
  <c r="BH72" i="99"/>
  <c r="AU72" i="99" s="1"/>
  <c r="AO59" i="85"/>
  <c r="AS59" i="85"/>
  <c r="BA138" i="100"/>
  <c r="AR76" i="85"/>
  <c r="AN76" i="85"/>
  <c r="BC178" i="99"/>
  <c r="AP178" i="99" s="1"/>
  <c r="BB19" i="85"/>
  <c r="AW121" i="100"/>
  <c r="AY19" i="99"/>
  <c r="AL19" i="99" s="1"/>
  <c r="AV19" i="85"/>
  <c r="AO15" i="85"/>
  <c r="BE51" i="100"/>
  <c r="BD15" i="85"/>
  <c r="AS15" i="85"/>
  <c r="BG42" i="99"/>
  <c r="AT42" i="99" s="1"/>
  <c r="AV128" i="100"/>
  <c r="AX74" i="99"/>
  <c r="AK74" i="99" s="1"/>
  <c r="AQ60" i="85"/>
  <c r="AU60" i="85"/>
  <c r="BE60" i="85"/>
  <c r="BB60" i="85"/>
  <c r="BA60" i="85"/>
  <c r="AT60" i="85"/>
  <c r="AY60" i="85"/>
  <c r="AY159" i="100"/>
  <c r="BA227" i="99"/>
  <c r="AX99" i="85"/>
  <c r="BE123" i="100"/>
  <c r="AO17" i="85"/>
  <c r="BD17" i="85"/>
  <c r="AS17" i="85"/>
  <c r="BG43" i="99"/>
  <c r="AT43" i="99" s="1"/>
  <c r="BF70" i="100"/>
  <c r="BH75" i="99"/>
  <c r="AU75" i="99" s="1"/>
  <c r="BE5" i="85"/>
  <c r="BD17" i="100"/>
  <c r="BC48" i="85"/>
  <c r="BF39" i="99"/>
  <c r="AS39" i="99" s="1"/>
  <c r="L17" i="104" s="1"/>
  <c r="Y17" i="104" s="1"/>
  <c r="AN48" i="85"/>
  <c r="AR48" i="85"/>
  <c r="BF137" i="100"/>
  <c r="BH59" i="99"/>
  <c r="AU59" i="99" s="1"/>
  <c r="BE87" i="85"/>
  <c r="AS87" i="85"/>
  <c r="AO87" i="85"/>
  <c r="BF159" i="100"/>
  <c r="BH227" i="99"/>
  <c r="BE99" i="85"/>
  <c r="AO99" i="85"/>
  <c r="AS99" i="85"/>
  <c r="BF59" i="100"/>
  <c r="BE42" i="85"/>
  <c r="BH31" i="99"/>
  <c r="AU31" i="99" s="1"/>
  <c r="AX145" i="100"/>
  <c r="AZ135" i="99"/>
  <c r="AM135" i="99" s="1"/>
  <c r="AW65" i="85"/>
  <c r="BF14" i="100"/>
  <c r="BE32" i="85"/>
  <c r="AO32" i="85"/>
  <c r="AS32" i="85"/>
  <c r="AW156" i="100"/>
  <c r="AY228" i="99"/>
  <c r="AV92" i="85"/>
  <c r="BE52" i="85"/>
  <c r="AW105" i="100"/>
  <c r="AY73" i="99"/>
  <c r="AL73" i="99" s="1"/>
  <c r="AV52" i="85"/>
  <c r="AW33" i="100"/>
  <c r="AV67" i="85"/>
  <c r="AY164" i="99"/>
  <c r="AL164" i="99" s="1"/>
  <c r="AW118" i="100"/>
  <c r="AY18" i="99"/>
  <c r="AL18" i="99" s="1"/>
  <c r="AV7" i="85"/>
  <c r="AW167" i="100"/>
  <c r="AV73" i="85"/>
  <c r="AY246" i="99"/>
  <c r="AL246" i="99" s="1"/>
  <c r="AW34" i="100"/>
  <c r="AV68" i="85"/>
  <c r="AY165" i="99"/>
  <c r="AL165" i="99" s="1"/>
  <c r="AW4" i="100"/>
  <c r="AV66" i="85"/>
  <c r="AX2" i="100"/>
  <c r="AZ71" i="99"/>
  <c r="AM71" i="99" s="1"/>
  <c r="BE17" i="100"/>
  <c r="BD48" i="85"/>
  <c r="AS48" i="85"/>
  <c r="AO48" i="85"/>
  <c r="BG39" i="99"/>
  <c r="AT39" i="99" s="1"/>
  <c r="BD67" i="100"/>
  <c r="BF2" i="99"/>
  <c r="AS2" i="99" s="1"/>
  <c r="BC96" i="85"/>
  <c r="BF202" i="99"/>
  <c r="BD138" i="100"/>
  <c r="BF178" i="99"/>
  <c r="AS178" i="99" s="1"/>
  <c r="BD112" i="100"/>
  <c r="BF10" i="99"/>
  <c r="AS10" i="99" s="1"/>
  <c r="BC23" i="85"/>
  <c r="BF204" i="99"/>
  <c r="BD149" i="100"/>
  <c r="BC59" i="85"/>
  <c r="BF72" i="99"/>
  <c r="AS72" i="99" s="1"/>
  <c r="AN59" i="85"/>
  <c r="AR59" i="85"/>
  <c r="BD80" i="100"/>
  <c r="BC27" i="85"/>
  <c r="BF22" i="99"/>
  <c r="AS22" i="99" s="1"/>
  <c r="BD37" i="100"/>
  <c r="BF132" i="99"/>
  <c r="AS132" i="99" s="1"/>
  <c r="BC88" i="85"/>
  <c r="AN88" i="85"/>
  <c r="AR88" i="85"/>
  <c r="BD13" i="100"/>
  <c r="BF4" i="99"/>
  <c r="AS4" i="99" s="1"/>
  <c r="BC4" i="85"/>
  <c r="AN4" i="85"/>
  <c r="AR4" i="85"/>
  <c r="BE107" i="100"/>
  <c r="AS56" i="85"/>
  <c r="BD56" i="85"/>
  <c r="AO56" i="85"/>
  <c r="BG176" i="99"/>
  <c r="AT176" i="99" s="1"/>
  <c r="BE70" i="100"/>
  <c r="BG75" i="99"/>
  <c r="AT75" i="99" s="1"/>
  <c r="AO5" i="85"/>
  <c r="BD5" i="85"/>
  <c r="AS5" i="85"/>
  <c r="BE112" i="100"/>
  <c r="BG10" i="99"/>
  <c r="AT10" i="99" s="1"/>
  <c r="AO23" i="85"/>
  <c r="AS23" i="85"/>
  <c r="BD23" i="85"/>
  <c r="AX36" i="100"/>
  <c r="AW18" i="85"/>
  <c r="AZ26" i="99"/>
  <c r="AM26" i="99" s="1"/>
  <c r="AX76" i="100"/>
  <c r="AZ172" i="99"/>
  <c r="AM172" i="99" s="1"/>
  <c r="AW43" i="85"/>
  <c r="AM73" i="85"/>
  <c r="AX167" i="100"/>
  <c r="AW73" i="85"/>
  <c r="AZ246" i="99"/>
  <c r="AX150" i="100"/>
  <c r="AZ41" i="99"/>
  <c r="AM41" i="99" s="1"/>
  <c r="AW58" i="85"/>
  <c r="AX105" i="100"/>
  <c r="AZ73" i="99"/>
  <c r="AM73" i="99" s="1"/>
  <c r="AW52" i="85"/>
  <c r="AX157" i="100"/>
  <c r="AZ226" i="99"/>
  <c r="AW93" i="85"/>
  <c r="AX140" i="100"/>
  <c r="AW79" i="85"/>
  <c r="AY72" i="100"/>
  <c r="BA11" i="99"/>
  <c r="AN11" i="99" s="1"/>
  <c r="AX78" i="85"/>
  <c r="AY31" i="100"/>
  <c r="AX34" i="85"/>
  <c r="BA162" i="99"/>
  <c r="AN162" i="99" s="1"/>
  <c r="AY19" i="100"/>
  <c r="BA81" i="99"/>
  <c r="AN81" i="99" s="1"/>
  <c r="AX9" i="85"/>
  <c r="AY52" i="100"/>
  <c r="AX10" i="85"/>
  <c r="BA17" i="99"/>
  <c r="AN17" i="99" s="1"/>
  <c r="AY20" i="100"/>
  <c r="BA12" i="99"/>
  <c r="AN12" i="99" s="1"/>
  <c r="AX20" i="85"/>
  <c r="AY105" i="100"/>
  <c r="BA73" i="99"/>
  <c r="AN73" i="99" s="1"/>
  <c r="AX52" i="85"/>
  <c r="AY51" i="100"/>
  <c r="AX15" i="85"/>
  <c r="BA42" i="99"/>
  <c r="AN42" i="99" s="1"/>
  <c r="AY13" i="100"/>
  <c r="BA4" i="99"/>
  <c r="AN4" i="99" s="1"/>
  <c r="AX4" i="85"/>
  <c r="AV167" i="100"/>
  <c r="AU73" i="85"/>
  <c r="AQ73" i="85"/>
  <c r="AX246" i="99"/>
  <c r="BB73" i="85"/>
  <c r="BC73" i="85"/>
  <c r="BE73" i="85"/>
  <c r="AT73" i="85"/>
  <c r="BD73" i="85"/>
  <c r="AY73" i="85"/>
  <c r="AZ73" i="85"/>
  <c r="BA73" i="85"/>
  <c r="AV30" i="100"/>
  <c r="AM61" i="85"/>
  <c r="AQ61" i="85"/>
  <c r="AU61" i="85"/>
  <c r="AX161" i="99"/>
  <c r="AK161" i="99" s="1"/>
  <c r="BA61" i="85"/>
  <c r="AY61" i="85"/>
  <c r="BE61" i="85"/>
  <c r="BB61" i="85"/>
  <c r="BD61" i="85"/>
  <c r="AZ61" i="85"/>
  <c r="AT61" i="85"/>
  <c r="AV72" i="100"/>
  <c r="AX11" i="99"/>
  <c r="AK11" i="99" s="1"/>
  <c r="AU78" i="85"/>
  <c r="AM78" i="85"/>
  <c r="BN78" i="85" s="1"/>
  <c r="AQ78" i="85"/>
  <c r="AT78" i="85"/>
  <c r="BB78" i="85"/>
  <c r="BA78" i="85"/>
  <c r="AY78" i="85"/>
  <c r="AV121" i="100"/>
  <c r="AX19" i="99"/>
  <c r="AK19" i="99" s="1"/>
  <c r="AQ19" i="85"/>
  <c r="AU19" i="85"/>
  <c r="BA19" i="85"/>
  <c r="AY19" i="85"/>
  <c r="AT19" i="85"/>
  <c r="BD19" i="85"/>
  <c r="AV107" i="100"/>
  <c r="AQ56" i="85"/>
  <c r="AM56" i="85"/>
  <c r="AU56" i="85"/>
  <c r="AX176" i="99"/>
  <c r="AK176" i="99" s="1"/>
  <c r="AT56" i="85"/>
  <c r="BA56" i="85"/>
  <c r="AZ56" i="85"/>
  <c r="BB56" i="85"/>
  <c r="AY56" i="85"/>
  <c r="AV159" i="100"/>
  <c r="AX227" i="99"/>
  <c r="AQ99" i="85"/>
  <c r="AU99" i="85"/>
  <c r="AM99" i="85"/>
  <c r="BO99" i="85" s="1" a="1"/>
  <c r="BO99" i="85" s="1"/>
  <c r="BA99" i="85"/>
  <c r="AT99" i="85"/>
  <c r="BD99" i="85"/>
  <c r="AY99" i="85"/>
  <c r="BB99" i="85"/>
  <c r="AV26" i="100"/>
  <c r="AM11" i="85"/>
  <c r="AU11" i="85"/>
  <c r="AQ11" i="85"/>
  <c r="AX3" i="99"/>
  <c r="AK3" i="99" s="1"/>
  <c r="BA11" i="85"/>
  <c r="AT11" i="85"/>
  <c r="AY11" i="85"/>
  <c r="AZ11" i="85"/>
  <c r="AV140" i="100"/>
  <c r="AM79" i="85"/>
  <c r="AQ79" i="85"/>
  <c r="AU79" i="85"/>
  <c r="AT79" i="85"/>
  <c r="BB79" i="85"/>
  <c r="BD79" i="85"/>
  <c r="AV79" i="85"/>
  <c r="BA79" i="85"/>
  <c r="AY79" i="85"/>
  <c r="BE79" i="85"/>
  <c r="AV36" i="100"/>
  <c r="AU18" i="85"/>
  <c r="AQ18" i="85"/>
  <c r="AM18" i="85"/>
  <c r="AX26" i="99"/>
  <c r="AK26" i="99" s="1"/>
  <c r="AY18" i="85"/>
  <c r="AT18" i="85"/>
  <c r="BA18" i="85"/>
  <c r="BB18" i="85"/>
  <c r="BA165" i="100"/>
  <c r="AR24" i="85"/>
  <c r="AZ24" i="85"/>
  <c r="AN24" i="85"/>
  <c r="BC240" i="99"/>
  <c r="BA43" i="100"/>
  <c r="BC21" i="99"/>
  <c r="AP21" i="99" s="1"/>
  <c r="AZ13" i="85"/>
  <c r="AR13" i="85"/>
  <c r="AN13" i="85"/>
  <c r="BA47" i="100"/>
  <c r="BC13" i="99"/>
  <c r="AP13" i="99" s="1"/>
  <c r="AN35" i="85"/>
  <c r="AZ35" i="85"/>
  <c r="AR35" i="85"/>
  <c r="BA28" i="100"/>
  <c r="BC14" i="99"/>
  <c r="AP14" i="99" s="1"/>
  <c r="AR36" i="85"/>
  <c r="AZ36" i="85"/>
  <c r="AN36" i="85"/>
  <c r="AX146" i="99"/>
  <c r="AK146" i="99" s="1"/>
  <c r="AV166" i="100"/>
  <c r="AM72" i="85"/>
  <c r="AU72" i="85"/>
  <c r="AQ72" i="85"/>
  <c r="AX245" i="99"/>
  <c r="AK245" i="99" s="1"/>
  <c r="BB72" i="85"/>
  <c r="BD72" i="85"/>
  <c r="AT72" i="85"/>
  <c r="BE72" i="85"/>
  <c r="BC72" i="85"/>
  <c r="AY72" i="85"/>
  <c r="BA72" i="85"/>
  <c r="AZ72" i="85"/>
  <c r="BF145" i="100"/>
  <c r="BH135" i="99"/>
  <c r="AU135" i="99" s="1"/>
  <c r="BE65" i="85"/>
  <c r="AO65" i="85"/>
  <c r="AS65" i="85"/>
  <c r="AW154" i="100"/>
  <c r="AY219" i="99"/>
  <c r="AV94" i="85"/>
  <c r="BD59" i="100"/>
  <c r="BC42" i="85"/>
  <c r="BF31" i="99"/>
  <c r="AS31" i="99" s="1"/>
  <c r="AV165" i="100"/>
  <c r="AQ24" i="85"/>
  <c r="AU24" i="85"/>
  <c r="AM24" i="85"/>
  <c r="AX240" i="99"/>
  <c r="BB24" i="85"/>
  <c r="AT24" i="85"/>
  <c r="BE24" i="85"/>
  <c r="BD24" i="85"/>
  <c r="AY24" i="85"/>
  <c r="BA24" i="85"/>
  <c r="BA75" i="99"/>
  <c r="AN75" i="99" s="1"/>
  <c r="AY69" i="100"/>
  <c r="AX22" i="85"/>
  <c r="BA144" i="99"/>
  <c r="AN144" i="99" s="1"/>
  <c r="AM22" i="85"/>
  <c r="AQ22" i="85"/>
  <c r="AZ190" i="99"/>
  <c r="AX24" i="100"/>
  <c r="AZ78" i="99"/>
  <c r="AM78" i="99" s="1"/>
  <c r="AW74" i="85"/>
  <c r="AV24" i="100"/>
  <c r="AQ74" i="85"/>
  <c r="AU74" i="85"/>
  <c r="AM74" i="85"/>
  <c r="AT74" i="85"/>
  <c r="BB74" i="85"/>
  <c r="BC74" i="85"/>
  <c r="AY74" i="85"/>
  <c r="BE74" i="85"/>
  <c r="AZ74" i="85"/>
  <c r="BD74" i="85"/>
  <c r="BA74" i="85"/>
  <c r="AL56" i="103" a="1"/>
  <c r="AL56" i="103" s="1"/>
  <c r="AK56" i="103" a="1"/>
  <c r="AK56" i="103" s="1"/>
  <c r="AH56" i="103" a="1"/>
  <c r="AH56" i="103" s="1"/>
  <c r="CU63" i="103" a="1"/>
  <c r="CU63" i="103" s="1"/>
  <c r="CR63" i="103" a="1"/>
  <c r="CR63" i="103" s="1"/>
  <c r="BJ86" i="103" a="1"/>
  <c r="BJ86" i="103" s="1"/>
  <c r="BH86" i="103" a="1"/>
  <c r="BH86" i="103" s="1"/>
  <c r="BP86" i="103" a="1"/>
  <c r="BP86" i="103" s="1"/>
  <c r="BL86" i="103" a="1"/>
  <c r="BL86" i="103" s="1"/>
  <c r="BI86" i="103" a="1"/>
  <c r="BI86" i="103" s="1"/>
  <c r="BO86" i="103" a="1"/>
  <c r="BO86" i="103" s="1"/>
  <c r="AI145" i="105"/>
  <c r="AG166" i="99"/>
  <c r="AC166" i="99"/>
  <c r="AE38" i="105"/>
  <c r="AF60" i="103" a="1"/>
  <c r="AF60" i="103" s="1"/>
  <c r="CW74" i="103" a="1"/>
  <c r="CW74" i="103" s="1"/>
  <c r="AE96" i="99"/>
  <c r="AA96" i="99"/>
  <c r="CZ56" i="103" a="1"/>
  <c r="CZ56" i="103" s="1"/>
  <c r="CV56" i="103" a="1"/>
  <c r="CV56" i="103" s="1"/>
  <c r="CS56" i="103" a="1"/>
  <c r="CS56" i="103" s="1"/>
  <c r="AH18" i="99"/>
  <c r="AD18" i="99"/>
  <c r="CE37" i="105" a="1"/>
  <c r="CE37" i="105" s="1"/>
  <c r="Y64" i="105"/>
  <c r="BG64" i="105" s="1" a="1"/>
  <c r="BG64" i="105" s="1"/>
  <c r="W64" i="104"/>
  <c r="W139" i="104"/>
  <c r="AL74" i="103" a="1"/>
  <c r="AL74" i="103" s="1"/>
  <c r="AK74" i="103" a="1"/>
  <c r="AK74" i="103" s="1"/>
  <c r="AJ74" i="103" a="1"/>
  <c r="AJ74" i="103" s="1"/>
  <c r="AI74" i="103" a="1"/>
  <c r="AI74" i="103" s="1"/>
  <c r="AG74" i="103" a="1"/>
  <c r="AG74" i="103" s="1"/>
  <c r="AE68" i="99"/>
  <c r="X25" i="105"/>
  <c r="AA68" i="99"/>
  <c r="CT55" i="103" a="1"/>
  <c r="CT55" i="103" s="1"/>
  <c r="CW55" i="103" a="1"/>
  <c r="CW55" i="103" s="1"/>
  <c r="AJ25" i="105"/>
  <c r="BG25" i="105" s="1" a="1"/>
  <c r="BG25" i="105" s="1"/>
  <c r="AH70" i="99"/>
  <c r="AD70" i="99"/>
  <c r="AI151" i="105"/>
  <c r="BB84" i="103" a="1"/>
  <c r="BB84" i="103" s="1"/>
  <c r="BD84" i="103" a="1"/>
  <c r="BD84" i="103" s="1"/>
  <c r="BG84" i="103" a="1"/>
  <c r="BG84" i="103" s="1"/>
  <c r="BA84" i="103" a="1"/>
  <c r="BA84" i="103" s="1"/>
  <c r="BE84" i="103" a="1"/>
  <c r="BE84" i="103" s="1"/>
  <c r="AZ84" i="103" a="1"/>
  <c r="AZ84" i="103" s="1"/>
  <c r="BF84" i="103" a="1"/>
  <c r="BF84" i="103" s="1"/>
  <c r="AY84" i="103" a="1"/>
  <c r="AY84" i="103" s="1"/>
  <c r="BK84" i="103" a="1"/>
  <c r="BK84" i="103" s="1"/>
  <c r="CB147" i="105" a="1"/>
  <c r="CB147" i="105" s="1"/>
  <c r="CA147" i="105" a="1"/>
  <c r="CA147" i="105" s="1"/>
  <c r="AG177" i="99"/>
  <c r="AH108" i="105"/>
  <c r="CP71" i="103" a="1"/>
  <c r="CP71" i="103" s="1"/>
  <c r="CW71" i="103" a="1"/>
  <c r="CW71" i="103" s="1"/>
  <c r="AJ57" i="103" a="1"/>
  <c r="AJ57" i="103" s="1"/>
  <c r="AH57" i="103" a="1"/>
  <c r="AH57" i="103" s="1"/>
  <c r="AL57" i="103" a="1"/>
  <c r="AL57" i="103" s="1"/>
  <c r="AG57" i="103" a="1"/>
  <c r="AG57" i="103" s="1"/>
  <c r="AK57" i="103" a="1"/>
  <c r="AK57" i="103" s="1"/>
  <c r="AE34" i="105"/>
  <c r="BR84" i="103" a="1"/>
  <c r="BR84" i="103" s="1"/>
  <c r="BW84" i="103" a="1"/>
  <c r="BW84" i="103" s="1"/>
  <c r="BX84" i="103" a="1"/>
  <c r="BX84" i="103" s="1"/>
  <c r="BV84" i="103" a="1"/>
  <c r="BV84" i="103" s="1"/>
  <c r="BQ84" i="103" a="1"/>
  <c r="BQ84" i="103" s="1"/>
  <c r="BS84" i="103" a="1"/>
  <c r="BS84" i="103" s="1"/>
  <c r="BU84" i="103" a="1"/>
  <c r="BU84" i="103" s="1"/>
  <c r="CV84" i="103" a="1"/>
  <c r="CV84" i="103" s="1"/>
  <c r="CZ84" i="103" a="1"/>
  <c r="CZ84" i="103" s="1"/>
  <c r="CJ84" i="103" a="1"/>
  <c r="CJ84" i="103" s="1"/>
  <c r="X151" i="105"/>
  <c r="W99" i="104"/>
  <c r="BN135" i="103" a="1"/>
  <c r="BN135" i="103" s="1"/>
  <c r="BV135" i="103" a="1"/>
  <c r="BV135" i="103" s="1"/>
  <c r="CY135" i="103" a="1"/>
  <c r="CY135" i="103" s="1"/>
  <c r="CX135" i="103" a="1"/>
  <c r="CX135" i="103" s="1"/>
  <c r="AJ135" i="103" a="1"/>
  <c r="AJ135" i="103" s="1"/>
  <c r="AK51" i="103" a="1"/>
  <c r="AK51" i="103" s="1"/>
  <c r="AI51" i="103" a="1"/>
  <c r="AI51" i="103" s="1"/>
  <c r="DG3" i="105" a="1"/>
  <c r="DG3" i="105" s="1"/>
  <c r="W108" i="104"/>
  <c r="AI45" i="105"/>
  <c r="BD80" i="103" a="1"/>
  <c r="BD80" i="103" s="1"/>
  <c r="BG80" i="103" a="1"/>
  <c r="BG80" i="103" s="1"/>
  <c r="BF80" i="103" a="1"/>
  <c r="BF80" i="103" s="1"/>
  <c r="AX80" i="103" a="1"/>
  <c r="AX80" i="103" s="1"/>
  <c r="AY80" i="103" a="1"/>
  <c r="AY80" i="103" s="1"/>
  <c r="AC6" i="105"/>
  <c r="CV51" i="103" a="1"/>
  <c r="CV51" i="103" s="1"/>
  <c r="CY50" i="103" a="1"/>
  <c r="CY50" i="103" s="1"/>
  <c r="AC61" i="105"/>
  <c r="BS61" i="105" s="1" a="1"/>
  <c r="BS61" i="105" s="1"/>
  <c r="AH166" i="99"/>
  <c r="AD166" i="99"/>
  <c r="AI38" i="105"/>
  <c r="DH38" i="105" s="1" a="1"/>
  <c r="DH38" i="105" s="1"/>
  <c r="CZ42" i="103" a="1"/>
  <c r="CZ42" i="103" s="1"/>
  <c r="CV42" i="103" a="1"/>
  <c r="CV42" i="103" s="1"/>
  <c r="CB110" i="105" a="1"/>
  <c r="CB110" i="105" s="1"/>
  <c r="CH110" i="105" a="1"/>
  <c r="CH110" i="105" s="1"/>
  <c r="CA110" i="105" a="1"/>
  <c r="CA110" i="105" s="1"/>
  <c r="CT53" i="103" a="1"/>
  <c r="CT53" i="103" s="1"/>
  <c r="CW53" i="103" a="1"/>
  <c r="CW53" i="103" s="1"/>
  <c r="AA41" i="99"/>
  <c r="AE41" i="99"/>
  <c r="X150" i="105"/>
  <c r="CL54" i="103" a="1"/>
  <c r="CL54" i="103" s="1"/>
  <c r="CP54" i="103" a="1"/>
  <c r="CP54" i="103" s="1"/>
  <c r="AH139" i="105"/>
  <c r="AY110" i="105" a="1"/>
  <c r="AY110" i="105" s="1"/>
  <c r="AZ110" i="105" a="1"/>
  <c r="AZ110" i="105" s="1"/>
  <c r="BG110" i="105" a="1"/>
  <c r="BG110" i="105" s="1"/>
  <c r="BA110" i="105" a="1"/>
  <c r="BA110" i="105" s="1"/>
  <c r="DB33" i="105" a="1"/>
  <c r="DB33" i="105" s="1"/>
  <c r="W71" i="104"/>
  <c r="CM71" i="104" s="1" a="1"/>
  <c r="CM71" i="104" s="1"/>
  <c r="P62" i="99"/>
  <c r="AH15" i="105" s="1"/>
  <c r="K79" i="103"/>
  <c r="X79" i="103" s="1"/>
  <c r="U15" i="105"/>
  <c r="L15" i="104"/>
  <c r="Y15" i="104" s="1"/>
  <c r="Q63" i="99"/>
  <c r="V14" i="105"/>
  <c r="L78" i="103"/>
  <c r="Y78" i="103" s="1"/>
  <c r="M14" i="104"/>
  <c r="Z14" i="104" s="1"/>
  <c r="F11" i="99"/>
  <c r="G11" i="99"/>
  <c r="Y6" i="105" s="1"/>
  <c r="F147" i="99"/>
  <c r="K44" i="105"/>
  <c r="G147" i="99"/>
  <c r="B44" i="104"/>
  <c r="O44" i="104" s="1"/>
  <c r="B83" i="103"/>
  <c r="N83" i="103" s="1"/>
  <c r="AG83" i="103" s="1" a="1"/>
  <c r="AG83" i="103" s="1"/>
  <c r="G131" i="99"/>
  <c r="Y147" i="105" s="1"/>
  <c r="F131" i="99"/>
  <c r="B147" i="104"/>
  <c r="O147" i="104" s="1"/>
  <c r="B86" i="103"/>
  <c r="N86" i="103" s="1"/>
  <c r="K147" i="105"/>
  <c r="R50" i="99"/>
  <c r="M15" i="103"/>
  <c r="Z15" i="103" s="1"/>
  <c r="W85" i="105"/>
  <c r="N85" i="104"/>
  <c r="AA85" i="104" s="1"/>
  <c r="H80" i="99"/>
  <c r="C22" i="103"/>
  <c r="P22" i="103" s="1"/>
  <c r="D87" i="104"/>
  <c r="Q87" i="104" s="1"/>
  <c r="M87" i="105"/>
  <c r="CZ46" i="103" a="1"/>
  <c r="CZ46" i="103" s="1"/>
  <c r="CS46" i="103" a="1"/>
  <c r="CS46" i="103" s="1"/>
  <c r="CV46" i="103" a="1"/>
  <c r="CV46" i="103" s="1"/>
  <c r="CI147" i="105" a="1"/>
  <c r="CI147" i="105" s="1"/>
  <c r="DD150" i="105" a="1"/>
  <c r="DD150" i="105" s="1"/>
  <c r="BH81" i="103" a="1"/>
  <c r="BH81" i="103" s="1"/>
  <c r="AH134" i="99"/>
  <c r="AD134" i="99"/>
  <c r="AI41" i="105"/>
  <c r="AD245" i="99"/>
  <c r="AH245" i="99"/>
  <c r="AD143" i="99"/>
  <c r="AI61" i="105"/>
  <c r="BY61" i="105" s="1" a="1"/>
  <c r="BY61" i="105" s="1"/>
  <c r="AE149" i="105"/>
  <c r="AE139" i="105"/>
  <c r="AE15" i="99"/>
  <c r="X66" i="105"/>
  <c r="AA15" i="99"/>
  <c r="AA78" i="105"/>
  <c r="CU110" i="105" a="1"/>
  <c r="CU110" i="105" s="1"/>
  <c r="AE69" i="99"/>
  <c r="AA69" i="99"/>
  <c r="X98" i="105"/>
  <c r="AJ33" i="105"/>
  <c r="CM71" i="103" a="1"/>
  <c r="CM71" i="103" s="1"/>
  <c r="CO71" i="103" a="1"/>
  <c r="CO71" i="103" s="1"/>
  <c r="Z73" i="105"/>
  <c r="AE163" i="99"/>
  <c r="Y32" i="105"/>
  <c r="AH143" i="99"/>
  <c r="AE99" i="105"/>
  <c r="AE64" i="105"/>
  <c r="BK61" i="103" a="1"/>
  <c r="BK61" i="103" s="1"/>
  <c r="AI66" i="105"/>
  <c r="AE172" i="99"/>
  <c r="X76" i="105"/>
  <c r="AC172" i="99"/>
  <c r="R37" i="104"/>
  <c r="AD76" i="99"/>
  <c r="AI88" i="105"/>
  <c r="AH136" i="99"/>
  <c r="AD136" i="99"/>
  <c r="AI27" i="105"/>
  <c r="AI76" i="105"/>
  <c r="DD30" i="105" a="1"/>
  <c r="DD30" i="105" s="1"/>
  <c r="AI99" i="105"/>
  <c r="AD175" i="99"/>
  <c r="AH175" i="99"/>
  <c r="AE158" i="99"/>
  <c r="Y4" i="105"/>
  <c r="CM84" i="103" a="1"/>
  <c r="CM84" i="103" s="1"/>
  <c r="CO84" i="103" a="1"/>
  <c r="CO84" i="103" s="1"/>
  <c r="CP84" i="103" a="1"/>
  <c r="CP84" i="103" s="1"/>
  <c r="CF84" i="103" a="1"/>
  <c r="CF84" i="103" s="1"/>
  <c r="AE67" i="99"/>
  <c r="AA67" i="99"/>
  <c r="X110" i="105"/>
  <c r="AG171" i="99"/>
  <c r="AC171" i="99"/>
  <c r="AE71" i="105"/>
  <c r="AK71" i="103" a="1"/>
  <c r="AK71" i="103" s="1"/>
  <c r="AG71" i="103" a="1"/>
  <c r="AG71" i="103" s="1"/>
  <c r="AI71" i="103" a="1"/>
  <c r="AI71" i="103" s="1"/>
  <c r="AL71" i="103" a="1"/>
  <c r="AL71" i="103" s="1"/>
  <c r="W27" i="104"/>
  <c r="CM27" i="104" s="1" a="1"/>
  <c r="CM27" i="104" s="1"/>
  <c r="BS83" i="103" a="1"/>
  <c r="BS83" i="103" s="1"/>
  <c r="BX83" i="103" a="1"/>
  <c r="BX83" i="103" s="1"/>
  <c r="BQ83" i="103" a="1"/>
  <c r="BQ83" i="103" s="1"/>
  <c r="BD3" i="105" a="1"/>
  <c r="BD3" i="105" s="1"/>
  <c r="BG3" i="105" a="1"/>
  <c r="BG3" i="105" s="1"/>
  <c r="W30" i="104"/>
  <c r="CM30" i="104" s="1" a="1"/>
  <c r="CM30" i="104" s="1"/>
  <c r="F225" i="99"/>
  <c r="G225" i="99"/>
  <c r="I79" i="99"/>
  <c r="AA7" i="105" s="1"/>
  <c r="E7" i="104"/>
  <c r="N7" i="105"/>
  <c r="D17" i="103"/>
  <c r="Q17" i="103" s="1"/>
  <c r="F2" i="99"/>
  <c r="G2" i="99"/>
  <c r="K67" i="105"/>
  <c r="B67" i="104"/>
  <c r="O67" i="104" s="1"/>
  <c r="B33" i="103"/>
  <c r="N33" i="103" s="1"/>
  <c r="BJ101" i="85"/>
  <c r="BF101" i="85"/>
  <c r="BF3" i="85"/>
  <c r="BJ3" i="85"/>
  <c r="CR62" i="103" a="1"/>
  <c r="CR62" i="103" s="1"/>
  <c r="CU62" i="103" a="1"/>
  <c r="CU62" i="103" s="1"/>
  <c r="CX62" i="103" a="1"/>
  <c r="CX62" i="103" s="1"/>
  <c r="AG69" i="103" a="1"/>
  <c r="AG69" i="103" s="1"/>
  <c r="AI69" i="103" a="1"/>
  <c r="AI69" i="103" s="1"/>
  <c r="AK69" i="103" a="1"/>
  <c r="AK69" i="103" s="1"/>
  <c r="R61" i="104"/>
  <c r="AH2" i="99"/>
  <c r="AD2" i="99"/>
  <c r="AI67" i="105"/>
  <c r="AJ61" i="105"/>
  <c r="BZ61" i="105" s="1" a="1"/>
  <c r="BZ61" i="105" s="1"/>
  <c r="AJ151" i="105"/>
  <c r="AE165" i="99"/>
  <c r="Y34" i="105"/>
  <c r="AE164" i="99"/>
  <c r="AA164" i="99"/>
  <c r="Y98" i="105"/>
  <c r="DD16" i="105" a="1"/>
  <c r="DD16" i="105" s="1"/>
  <c r="DG16" i="105" a="1"/>
  <c r="DG16" i="105" s="1"/>
  <c r="AC245" i="99"/>
  <c r="AG245" i="99"/>
  <c r="AG44" i="103" a="1"/>
  <c r="AG44" i="103" s="1"/>
  <c r="AH44" i="103" a="1"/>
  <c r="AH44" i="103" s="1"/>
  <c r="AI44" i="103" a="1"/>
  <c r="AI44" i="103" s="1"/>
  <c r="CW80" i="103" a="1"/>
  <c r="CW80" i="103" s="1"/>
  <c r="CP53" i="103" a="1"/>
  <c r="CP53" i="103" s="1"/>
  <c r="CM53" i="103" a="1"/>
  <c r="CM53" i="103" s="1"/>
  <c r="CL53" i="103" a="1"/>
  <c r="CL53" i="103" s="1"/>
  <c r="CP66" i="103" a="1"/>
  <c r="CP66" i="103" s="1"/>
  <c r="CN66" i="103" a="1"/>
  <c r="CN66" i="103" s="1"/>
  <c r="CO66" i="103" a="1"/>
  <c r="CO66" i="103" s="1"/>
  <c r="CM66" i="103" a="1"/>
  <c r="CM66" i="103" s="1"/>
  <c r="CT86" i="103" a="1"/>
  <c r="CT86" i="103" s="1"/>
  <c r="CK86" i="103" a="1"/>
  <c r="CK86" i="103" s="1"/>
  <c r="W149" i="104"/>
  <c r="AH117" i="105"/>
  <c r="BX117" i="105" s="1" a="1"/>
  <c r="BX117" i="105" s="1"/>
  <c r="CE83" i="103" a="1"/>
  <c r="CE83" i="103" s="1"/>
  <c r="BZ83" i="103" a="1"/>
  <c r="BZ83" i="103" s="1"/>
  <c r="CN55" i="103" a="1"/>
  <c r="CN55" i="103" s="1"/>
  <c r="CO55" i="103" a="1"/>
  <c r="CO55" i="103" s="1"/>
  <c r="CL55" i="103" a="1"/>
  <c r="CL55" i="103" s="1"/>
  <c r="CM55" i="103" a="1"/>
  <c r="CM55" i="103" s="1"/>
  <c r="CP55" i="103" a="1"/>
  <c r="CP55" i="103" s="1"/>
  <c r="DG27" i="105" a="1"/>
  <c r="DG27" i="105" s="1"/>
  <c r="CS71" i="103" a="1"/>
  <c r="CS71" i="103" s="1"/>
  <c r="CV71" i="103" a="1"/>
  <c r="CV71" i="103" s="1"/>
  <c r="CZ71" i="103" a="1"/>
  <c r="CZ71" i="103" s="1"/>
  <c r="AI91" i="105"/>
  <c r="AE171" i="99"/>
  <c r="AA171" i="99"/>
  <c r="X71" i="105"/>
  <c r="AT71" i="105" s="1" a="1"/>
  <c r="AT71" i="105" s="1"/>
  <c r="W16" i="104"/>
  <c r="AI33" i="105"/>
  <c r="AH164" i="99"/>
  <c r="AD164" i="99"/>
  <c r="R73" i="104"/>
  <c r="AA163" i="99"/>
  <c r="X32" i="105"/>
  <c r="CK64" i="103" a="1"/>
  <c r="CK64" i="103" s="1"/>
  <c r="CT64" i="103" a="1"/>
  <c r="CT64" i="103" s="1"/>
  <c r="AK46" i="103" a="1"/>
  <c r="AK46" i="103" s="1"/>
  <c r="CO75" i="103" a="1"/>
  <c r="CO75" i="103" s="1"/>
  <c r="CM75" i="103" a="1"/>
  <c r="CM75" i="103" s="1"/>
  <c r="W69" i="104"/>
  <c r="BD69" i="104" s="1" a="1"/>
  <c r="BD69" i="104" s="1"/>
  <c r="CJ60" i="103" a="1"/>
  <c r="CJ60" i="103" s="1"/>
  <c r="Y80" i="105"/>
  <c r="CY74" i="103" a="1"/>
  <c r="CY74" i="103" s="1"/>
  <c r="CX74" i="103" a="1"/>
  <c r="CX74" i="103" s="1"/>
  <c r="CU74" i="103" a="1"/>
  <c r="CU74" i="103" s="1"/>
  <c r="CZ86" i="103" a="1"/>
  <c r="CZ86" i="103" s="1"/>
  <c r="CS86" i="103" a="1"/>
  <c r="CS86" i="103" s="1"/>
  <c r="CJ86" i="103" a="1"/>
  <c r="CJ86" i="103" s="1"/>
  <c r="AF131" i="99"/>
  <c r="AB131" i="99"/>
  <c r="Z147" i="105"/>
  <c r="AI63" i="103" a="1"/>
  <c r="AI63" i="103" s="1"/>
  <c r="AJ63" i="103" a="1"/>
  <c r="AJ63" i="103" s="1"/>
  <c r="AH63" i="103" a="1"/>
  <c r="AH63" i="103" s="1"/>
  <c r="AK63" i="103" a="1"/>
  <c r="AK63" i="103" s="1"/>
  <c r="CV80" i="103" a="1"/>
  <c r="CV80" i="103" s="1"/>
  <c r="CZ80" i="103" a="1"/>
  <c r="CZ80" i="103" s="1"/>
  <c r="CP75" i="103" a="1"/>
  <c r="CP75" i="103" s="1"/>
  <c r="CW75" i="103" a="1"/>
  <c r="CW75" i="103" s="1"/>
  <c r="CT52" i="103" a="1"/>
  <c r="CT52" i="103" s="1"/>
  <c r="CW52" i="103" a="1"/>
  <c r="CW52" i="103" s="1"/>
  <c r="CD77" i="103" a="1"/>
  <c r="CD77" i="103" s="1"/>
  <c r="CV75" i="103" a="1"/>
  <c r="CV75" i="103" s="1"/>
  <c r="CZ75" i="103" a="1"/>
  <c r="CZ75" i="103" s="1"/>
  <c r="AH24" i="105"/>
  <c r="W98" i="104"/>
  <c r="AA158" i="99"/>
  <c r="X4" i="105"/>
  <c r="AE32" i="105"/>
  <c r="AG63" i="103" a="1"/>
  <c r="AG63" i="103" s="1"/>
  <c r="CN63" i="103" a="1"/>
  <c r="CN63" i="103" s="1"/>
  <c r="CL63" i="103" a="1"/>
  <c r="CL63" i="103" s="1"/>
  <c r="CM63" i="103" a="1"/>
  <c r="CM63" i="103" s="1"/>
  <c r="CO63" i="103" a="1"/>
  <c r="CO63" i="103" s="1"/>
  <c r="AE151" i="105"/>
  <c r="AE42" i="99"/>
  <c r="X51" i="105"/>
  <c r="AA42" i="99"/>
  <c r="AE72" i="99"/>
  <c r="X149" i="105"/>
  <c r="AA72" i="99"/>
  <c r="AI80" i="105"/>
  <c r="AE157" i="99"/>
  <c r="AA157" i="99"/>
  <c r="X3" i="105"/>
  <c r="AI41" i="103" a="1"/>
  <c r="AI41" i="103" s="1"/>
  <c r="F227" i="99"/>
  <c r="G227" i="99"/>
  <c r="F221" i="99"/>
  <c r="G221" i="99"/>
  <c r="P25" i="99"/>
  <c r="AH18" i="105" s="1"/>
  <c r="U18" i="105"/>
  <c r="L18" i="104"/>
  <c r="Y18" i="104" s="1"/>
  <c r="K6" i="103"/>
  <c r="X6" i="103" s="1"/>
  <c r="M157" i="99"/>
  <c r="R3" i="105"/>
  <c r="I3" i="104"/>
  <c r="V3" i="104" s="1"/>
  <c r="H47" i="103"/>
  <c r="U47" i="103" s="1"/>
  <c r="AG47" i="103" s="1" a="1"/>
  <c r="AG47" i="103" s="1"/>
  <c r="F129" i="99"/>
  <c r="G129" i="99"/>
  <c r="B81" i="103"/>
  <c r="N81" i="103" s="1"/>
  <c r="K90" i="105"/>
  <c r="B90" i="104"/>
  <c r="O90" i="104" s="1"/>
  <c r="BI101" i="85"/>
  <c r="BM101" i="85"/>
  <c r="AB143" i="99"/>
  <c r="AF143" i="99"/>
  <c r="Z61" i="105"/>
  <c r="BI61" i="105" s="1" a="1"/>
  <c r="BI61" i="105" s="1"/>
  <c r="CX63" i="103" a="1"/>
  <c r="CX63" i="103" s="1"/>
  <c r="CV63" i="103" a="1"/>
  <c r="CV63" i="103" s="1"/>
  <c r="CS63" i="103" a="1"/>
  <c r="CS63" i="103" s="1"/>
  <c r="AA165" i="99"/>
  <c r="X34" i="105"/>
  <c r="AH165" i="99"/>
  <c r="AD165" i="99"/>
  <c r="AI34" i="105"/>
  <c r="AE43" i="99"/>
  <c r="X123" i="105"/>
  <c r="AA43" i="99"/>
  <c r="AE54" i="105"/>
  <c r="AE73" i="105"/>
  <c r="BU73" i="105" s="1" a="1"/>
  <c r="BU73" i="105" s="1"/>
  <c r="AE108" i="105"/>
  <c r="CZ108" i="105" s="1" a="1"/>
  <c r="CZ108" i="105" s="1"/>
  <c r="AC177" i="99"/>
  <c r="DE77" i="105" a="1"/>
  <c r="DE77" i="105" s="1"/>
  <c r="DB77" i="105" a="1"/>
  <c r="DB77" i="105" s="1"/>
  <c r="CZ74" i="103" a="1"/>
  <c r="CZ74" i="103" s="1"/>
  <c r="CS74" i="103" a="1"/>
  <c r="CS74" i="103" s="1"/>
  <c r="CV74" i="103" a="1"/>
  <c r="CV74" i="103" s="1"/>
  <c r="W33" i="104"/>
  <c r="CM33" i="104" s="1" a="1"/>
  <c r="CM33" i="104" s="1"/>
  <c r="AA114" i="105"/>
  <c r="AA147" i="105"/>
  <c r="CK33" i="103" a="1"/>
  <c r="CK33" i="103" s="1"/>
  <c r="AA136" i="99"/>
  <c r="AE136" i="99"/>
  <c r="X27" i="105"/>
  <c r="CV85" i="103" a="1"/>
  <c r="CV85" i="103" s="1"/>
  <c r="CJ85" i="103" a="1"/>
  <c r="CJ85" i="103" s="1"/>
  <c r="BG71" i="105" a="1"/>
  <c r="BG71" i="105" s="1"/>
  <c r="BE71" i="105" a="1"/>
  <c r="BE71" i="105" s="1"/>
  <c r="CT66" i="103" a="1"/>
  <c r="CT66" i="103" s="1"/>
  <c r="CW66" i="103" a="1"/>
  <c r="CW66" i="103" s="1"/>
  <c r="BB61" i="103" a="1"/>
  <c r="BB61" i="103" s="1"/>
  <c r="AX61" i="103" a="1"/>
  <c r="AX61" i="103" s="1"/>
  <c r="AG26" i="103" a="1"/>
  <c r="AG26" i="103" s="1"/>
  <c r="CW42" i="103" a="1"/>
  <c r="CW42" i="103" s="1"/>
  <c r="AA78" i="99"/>
  <c r="X24" i="105"/>
  <c r="AI137" i="105"/>
  <c r="CN137" i="105" s="1" a="1"/>
  <c r="CN137" i="105" s="1"/>
  <c r="BM85" i="103" a="1"/>
  <c r="BM85" i="103" s="1"/>
  <c r="BO85" i="103" a="1"/>
  <c r="BO85" i="103" s="1"/>
  <c r="BJ85" i="103" a="1"/>
  <c r="BJ85" i="103" s="1"/>
  <c r="Z37" i="105"/>
  <c r="BA86" i="103" a="1"/>
  <c r="BA86" i="103" s="1"/>
  <c r="AZ86" i="103" a="1"/>
  <c r="AZ86" i="103" s="1"/>
  <c r="BC86" i="103" a="1"/>
  <c r="BC86" i="103" s="1"/>
  <c r="AX86" i="103" a="1"/>
  <c r="AX86" i="103" s="1"/>
  <c r="AY86" i="103" a="1"/>
  <c r="AY86" i="103" s="1"/>
  <c r="BG86" i="103" a="1"/>
  <c r="BG86" i="103" s="1"/>
  <c r="BF86" i="103" a="1"/>
  <c r="BF86" i="103" s="1"/>
  <c r="W26" i="104"/>
  <c r="CO64" i="103" a="1"/>
  <c r="CO64" i="103" s="1"/>
  <c r="CL64" i="103" a="1"/>
  <c r="CL64" i="103" s="1"/>
  <c r="CP64" i="103" a="1"/>
  <c r="CP64" i="103" s="1"/>
  <c r="CF64" i="103" a="1"/>
  <c r="CF64" i="103" s="1"/>
  <c r="AE240" i="99"/>
  <c r="AA240" i="99"/>
  <c r="AK23" i="103" a="1"/>
  <c r="AK23" i="103" s="1"/>
  <c r="AL23" i="103" a="1"/>
  <c r="AL23" i="103" s="1"/>
  <c r="AE73" i="99"/>
  <c r="Y105" i="105"/>
  <c r="W61" i="104"/>
  <c r="W77" i="104"/>
  <c r="W151" i="104"/>
  <c r="CM151" i="104" s="1" a="1"/>
  <c r="CM151" i="104" s="1"/>
  <c r="AL36" i="103" a="1"/>
  <c r="AL36" i="103" s="1"/>
  <c r="AG51" i="103" a="1"/>
  <c r="AG51" i="103" s="1"/>
  <c r="CO51" i="103" a="1"/>
  <c r="CO51" i="103" s="1"/>
  <c r="CM51" i="103" a="1"/>
  <c r="CM51" i="103" s="1"/>
  <c r="CP51" i="103" a="1"/>
  <c r="CP51" i="103" s="1"/>
  <c r="AG52" i="103" a="1"/>
  <c r="AG52" i="103" s="1"/>
  <c r="CM52" i="103" a="1"/>
  <c r="CM52" i="103" s="1"/>
  <c r="CL52" i="103" a="1"/>
  <c r="CL52" i="103" s="1"/>
  <c r="CP52" i="103" a="1"/>
  <c r="CP52" i="103" s="1"/>
  <c r="AE39" i="99"/>
  <c r="X17" i="105"/>
  <c r="AA39" i="99"/>
  <c r="B45" i="103"/>
  <c r="N45" i="103" s="1"/>
  <c r="B108" i="104"/>
  <c r="O108" i="104" s="1"/>
  <c r="K108" i="105"/>
  <c r="B66" i="103"/>
  <c r="N66" i="103" s="1"/>
  <c r="G177" i="99"/>
  <c r="F177" i="99"/>
  <c r="P157" i="99"/>
  <c r="AH3" i="105" s="1"/>
  <c r="U3" i="105"/>
  <c r="L3" i="104"/>
  <c r="Y3" i="104" s="1"/>
  <c r="K47" i="103"/>
  <c r="X47" i="103" s="1"/>
  <c r="AJ47" i="103" s="1" a="1"/>
  <c r="AJ47" i="103" s="1"/>
  <c r="AY144" i="100"/>
  <c r="BA48" i="99"/>
  <c r="AN48" i="99" s="1"/>
  <c r="AX55" i="85"/>
  <c r="G12" i="99"/>
  <c r="Y20" i="105" s="1"/>
  <c r="F12" i="99"/>
  <c r="B7" i="103"/>
  <c r="N7" i="103" s="1"/>
  <c r="G134" i="99"/>
  <c r="B41" i="104"/>
  <c r="O41" i="104" s="1"/>
  <c r="B72" i="103"/>
  <c r="N72" i="103" s="1"/>
  <c r="K41" i="105"/>
  <c r="F134" i="99"/>
  <c r="AE135" i="99"/>
  <c r="AA135" i="99"/>
  <c r="X145" i="105"/>
  <c r="BY76" i="103" a="1"/>
  <c r="BY76" i="103" s="1"/>
  <c r="CE76" i="103" a="1"/>
  <c r="CE76" i="103" s="1"/>
  <c r="CJ64" i="103" a="1"/>
  <c r="CJ64" i="103" s="1"/>
  <c r="CS64" i="103" a="1"/>
  <c r="CS64" i="103" s="1"/>
  <c r="CZ64" i="103" a="1"/>
  <c r="CZ64" i="103" s="1"/>
  <c r="AE25" i="105"/>
  <c r="BB25" i="105" s="1" a="1"/>
  <c r="BB25" i="105" s="1"/>
  <c r="AI77" i="105"/>
  <c r="DH77" i="105" s="1" a="1"/>
  <c r="DH77" i="105" s="1"/>
  <c r="W51" i="104"/>
  <c r="CM51" i="104" s="1" a="1"/>
  <c r="CM51" i="104" s="1"/>
  <c r="CW54" i="103" a="1"/>
  <c r="CW54" i="103" s="1"/>
  <c r="CT54" i="103" a="1"/>
  <c r="CT54" i="103" s="1"/>
  <c r="AD66" i="99"/>
  <c r="AI8" i="105"/>
  <c r="AA19" i="99"/>
  <c r="AE19" i="99"/>
  <c r="X121" i="105"/>
  <c r="AE76" i="105"/>
  <c r="AE31" i="105"/>
  <c r="W73" i="104"/>
  <c r="CM73" i="104" s="1" a="1"/>
  <c r="CM73" i="104" s="1"/>
  <c r="AA243" i="99"/>
  <c r="AJ24" i="105"/>
  <c r="AH131" i="99"/>
  <c r="AJ147" i="105"/>
  <c r="CO147" i="105" s="1" a="1"/>
  <c r="CO147" i="105" s="1"/>
  <c r="CL39" i="103" a="1"/>
  <c r="CL39" i="103" s="1"/>
  <c r="AG164" i="99"/>
  <c r="AE33" i="105"/>
  <c r="AC164" i="99"/>
  <c r="AA4" i="99"/>
  <c r="AD160" i="99"/>
  <c r="AH160" i="99"/>
  <c r="AI16" i="105"/>
  <c r="BF16" i="105" s="1" a="1"/>
  <c r="BF16" i="105" s="1"/>
  <c r="AK42" i="103" a="1"/>
  <c r="AK42" i="103" s="1"/>
  <c r="AI42" i="103" a="1"/>
  <c r="AI42" i="103" s="1"/>
  <c r="AG42" i="103" a="1"/>
  <c r="AG42" i="103" s="1"/>
  <c r="AL42" i="103" a="1"/>
  <c r="AL42" i="103" s="1"/>
  <c r="BC30" i="105" a="1"/>
  <c r="BC30" i="105" s="1"/>
  <c r="AE16" i="105"/>
  <c r="BB16" i="105" s="1" a="1"/>
  <c r="BB16" i="105" s="1"/>
  <c r="AE175" i="99"/>
  <c r="X99" i="105"/>
  <c r="AA175" i="99"/>
  <c r="AC144" i="99"/>
  <c r="AE69" i="105"/>
  <c r="AG144" i="99"/>
  <c r="W123" i="104"/>
  <c r="CM123" i="104" s="1" a="1"/>
  <c r="CM123" i="104" s="1"/>
  <c r="AX83" i="103" a="1"/>
  <c r="AX83" i="103" s="1"/>
  <c r="BG83" i="103" a="1"/>
  <c r="BG83" i="103" s="1"/>
  <c r="AY83" i="103" a="1"/>
  <c r="AY83" i="103" s="1"/>
  <c r="BB83" i="103" a="1"/>
  <c r="BB83" i="103" s="1"/>
  <c r="AZ83" i="103" a="1"/>
  <c r="AZ83" i="103" s="1"/>
  <c r="CN84" i="103" a="1"/>
  <c r="CN84" i="103" s="1"/>
  <c r="CI84" i="103" a="1"/>
  <c r="CI84" i="103" s="1"/>
  <c r="CY84" i="103" a="1"/>
  <c r="CY84" i="103" s="1"/>
  <c r="CU84" i="103" a="1"/>
  <c r="CU84" i="103" s="1"/>
  <c r="CX84" i="103" a="1"/>
  <c r="CX84" i="103" s="1"/>
  <c r="AA166" i="99"/>
  <c r="AE166" i="99"/>
  <c r="X38" i="105"/>
  <c r="DI71" i="105" a="1"/>
  <c r="DI71" i="105" s="1"/>
  <c r="CT56" i="103" a="1"/>
  <c r="CT56" i="103" s="1"/>
  <c r="R147" i="104"/>
  <c r="CP83" i="103" a="1"/>
  <c r="CP83" i="103" s="1"/>
  <c r="AL53" i="103" a="1"/>
  <c r="AL53" i="103" s="1"/>
  <c r="AH53" i="103" a="1"/>
  <c r="AH53" i="103" s="1"/>
  <c r="AG53" i="103" a="1"/>
  <c r="AG53" i="103" s="1"/>
  <c r="AI53" i="103" a="1"/>
  <c r="AI53" i="103" s="1"/>
  <c r="CZ73" i="103" a="1"/>
  <c r="CZ73" i="103" s="1"/>
  <c r="AA73" i="99"/>
  <c r="X105" i="105"/>
  <c r="AG143" i="99"/>
  <c r="AC143" i="99"/>
  <c r="AE61" i="105"/>
  <c r="BU61" i="105" s="1" a="1"/>
  <c r="BU61" i="105" s="1"/>
  <c r="AG32" i="103" a="1"/>
  <c r="AG32" i="103" s="1"/>
  <c r="Z78" i="105"/>
  <c r="AE160" i="99"/>
  <c r="AA160" i="99"/>
  <c r="X16" i="105"/>
  <c r="AE27" i="105"/>
  <c r="AB44" i="105"/>
  <c r="BR44" i="105" s="1" a="1"/>
  <c r="BR44" i="105" s="1"/>
  <c r="CW72" i="103" a="1"/>
  <c r="CW72" i="103" s="1"/>
  <c r="BT58" i="103" a="1"/>
  <c r="BT58" i="103" s="1"/>
  <c r="BU58" i="103" a="1"/>
  <c r="BU58" i="103" s="1"/>
  <c r="AE30" i="105"/>
  <c r="BB30" i="105" s="1" a="1"/>
  <c r="BB30" i="105" s="1"/>
  <c r="BD17" i="105" a="1"/>
  <c r="BD17" i="105" s="1"/>
  <c r="P71" i="99"/>
  <c r="U2" i="105"/>
  <c r="L2" i="104"/>
  <c r="Y2" i="104" s="1"/>
  <c r="K31" i="103"/>
  <c r="X31" i="103" s="1"/>
  <c r="F75" i="99"/>
  <c r="G75" i="99"/>
  <c r="B70" i="104"/>
  <c r="O70" i="104" s="1"/>
  <c r="K70" i="105"/>
  <c r="B28" i="103"/>
  <c r="N28" i="103" s="1"/>
  <c r="J25" i="99"/>
  <c r="AB18" i="105" s="1"/>
  <c r="O18" i="105"/>
  <c r="E6" i="103"/>
  <c r="R6" i="103" s="1"/>
  <c r="F18" i="104"/>
  <c r="G88" i="99"/>
  <c r="Y135" i="105" s="1"/>
  <c r="F88" i="99"/>
  <c r="B24" i="103"/>
  <c r="N24" i="103" s="1"/>
  <c r="BG3" i="85"/>
  <c r="BK3" i="85"/>
  <c r="F228" i="99"/>
  <c r="G228" i="99"/>
  <c r="BD145" i="105" a="1"/>
  <c r="BD145" i="105" s="1"/>
  <c r="W25" i="104"/>
  <c r="CM25" i="104" s="1" a="1"/>
  <c r="CM25" i="104" s="1"/>
  <c r="AG246" i="99"/>
  <c r="AC246" i="99"/>
  <c r="CX57" i="103" a="1"/>
  <c r="CX57" i="103" s="1"/>
  <c r="CR57" i="103" a="1"/>
  <c r="CR57" i="103" s="1"/>
  <c r="CY57" i="103" a="1"/>
  <c r="CY57" i="103" s="1"/>
  <c r="AC42" i="99"/>
  <c r="AE51" i="105"/>
  <c r="CT46" i="103" a="1"/>
  <c r="CT46" i="103" s="1"/>
  <c r="CW46" i="103" a="1"/>
  <c r="CW46" i="103" s="1"/>
  <c r="CT57" i="103" a="1"/>
  <c r="CT57" i="103" s="1"/>
  <c r="CO69" i="103" a="1"/>
  <c r="CO69" i="103" s="1"/>
  <c r="CV69" i="103" a="1"/>
  <c r="CV69" i="103" s="1"/>
  <c r="AA211" i="99"/>
  <c r="AE211" i="99"/>
  <c r="S211" i="99"/>
  <c r="A211" i="99" a="1"/>
  <c r="A211" i="99" s="1"/>
  <c r="CW47" i="103" a="1"/>
  <c r="CW47" i="103" s="1"/>
  <c r="CM61" i="103" a="1"/>
  <c r="CM61" i="103" s="1"/>
  <c r="W150" i="104"/>
  <c r="BO80" i="103" a="1"/>
  <c r="BO80" i="103" s="1"/>
  <c r="BP80" i="103" a="1"/>
  <c r="BP80" i="103" s="1"/>
  <c r="BH80" i="103" a="1"/>
  <c r="BH80" i="103" s="1"/>
  <c r="BM80" i="103" a="1"/>
  <c r="BM80" i="103" s="1"/>
  <c r="AE245" i="99"/>
  <c r="AA245" i="99"/>
  <c r="W38" i="104"/>
  <c r="R13" i="104"/>
  <c r="BH83" i="103" a="1"/>
  <c r="BH83" i="103" s="1"/>
  <c r="BK83" i="103" a="1"/>
  <c r="BK83" i="103" s="1"/>
  <c r="BP83" i="103" a="1"/>
  <c r="BP83" i="103" s="1"/>
  <c r="BI83" i="103" a="1"/>
  <c r="BI83" i="103" s="1"/>
  <c r="W145" i="104"/>
  <c r="BU80" i="103" a="1"/>
  <c r="BU80" i="103" s="1"/>
  <c r="BX80" i="103" a="1"/>
  <c r="BX80" i="103" s="1"/>
  <c r="BW80" i="103" a="1"/>
  <c r="BW80" i="103" s="1"/>
  <c r="AE161" i="99"/>
  <c r="X30" i="105"/>
  <c r="AA161" i="99"/>
  <c r="AL43" i="103" a="1"/>
  <c r="AL43" i="103" s="1"/>
  <c r="AI43" i="103" a="1"/>
  <c r="AI43" i="103" s="1"/>
  <c r="AG43" i="103" a="1"/>
  <c r="AG43" i="103" s="1"/>
  <c r="CJ59" i="103" a="1"/>
  <c r="CJ59" i="103" s="1"/>
  <c r="CS68" i="103" a="1"/>
  <c r="CS68" i="103" s="1"/>
  <c r="BK85" i="103" a="1"/>
  <c r="BK85" i="103" s="1"/>
  <c r="CM85" i="103" a="1"/>
  <c r="CM85" i="103" s="1"/>
  <c r="CF85" i="103" a="1"/>
  <c r="CF85" i="103" s="1"/>
  <c r="CO85" i="103" a="1"/>
  <c r="CO85" i="103" s="1"/>
  <c r="BQ77" i="103" a="1"/>
  <c r="BQ77" i="103" s="1"/>
  <c r="BW77" i="103" a="1"/>
  <c r="BW77" i="103" s="1"/>
  <c r="CL44" i="103" a="1"/>
  <c r="CL44" i="103" s="1"/>
  <c r="CM44" i="103" a="1"/>
  <c r="CM44" i="103" s="1"/>
  <c r="X80" i="105"/>
  <c r="AE22" i="99"/>
  <c r="AA22" i="99"/>
  <c r="AH246" i="99"/>
  <c r="AD246" i="99"/>
  <c r="AE26" i="99"/>
  <c r="X36" i="105"/>
  <c r="AA26" i="99"/>
  <c r="AI62" i="103" a="1"/>
  <c r="AI62" i="103" s="1"/>
  <c r="AJ62" i="103" a="1"/>
  <c r="AJ62" i="103" s="1"/>
  <c r="AK62" i="103" a="1"/>
  <c r="AK62" i="103" s="1"/>
  <c r="AG62" i="103" a="1"/>
  <c r="AG62" i="103" s="1"/>
  <c r="AI147" i="105"/>
  <c r="CN147" i="105" s="1" a="1"/>
  <c r="CN147" i="105" s="1"/>
  <c r="AD131" i="99"/>
  <c r="AE26" i="105"/>
  <c r="BB26" i="105" s="1" a="1"/>
  <c r="BB26" i="105" s="1"/>
  <c r="AE173" i="99"/>
  <c r="AA173" i="99"/>
  <c r="X77" i="105"/>
  <c r="AH132" i="99"/>
  <c r="AD132" i="99"/>
  <c r="AI37" i="105"/>
  <c r="BY37" i="105" s="1" a="1"/>
  <c r="BY37" i="105" s="1"/>
  <c r="W44" i="104"/>
  <c r="AH68" i="99"/>
  <c r="AI25" i="105"/>
  <c r="AD68" i="99"/>
  <c r="R69" i="104"/>
  <c r="AE98" i="105"/>
  <c r="BY33" i="103" a="1"/>
  <c r="BY33" i="103" s="1"/>
  <c r="CE33" i="103" a="1"/>
  <c r="CE33" i="103" s="1"/>
  <c r="CD33" i="103" a="1"/>
  <c r="CD33" i="103" s="1"/>
  <c r="Y24" i="105"/>
  <c r="CR68" i="103" a="1"/>
  <c r="CR68" i="103" s="1"/>
  <c r="CX68" i="103" a="1"/>
  <c r="CX68" i="103" s="1"/>
  <c r="AG173" i="99"/>
  <c r="AC173" i="99"/>
  <c r="AE77" i="105"/>
  <c r="CP46" i="103" a="1"/>
  <c r="CP46" i="103" s="1"/>
  <c r="CM46" i="103" a="1"/>
  <c r="CM46" i="103" s="1"/>
  <c r="CO46" i="103" a="1"/>
  <c r="CO46" i="103" s="1"/>
  <c r="CL46" i="103" a="1"/>
  <c r="CL46" i="103" s="1"/>
  <c r="BG16" i="105" a="1"/>
  <c r="BG16" i="105" s="1"/>
  <c r="BC16" i="105" a="1"/>
  <c r="BC16" i="105" s="1"/>
  <c r="BD16" i="105" a="1"/>
  <c r="BD16" i="105" s="1"/>
  <c r="AE74" i="99"/>
  <c r="AA74" i="99"/>
  <c r="X128" i="105"/>
  <c r="Q163" i="99"/>
  <c r="M32" i="104"/>
  <c r="Z32" i="104" s="1"/>
  <c r="V32" i="105"/>
  <c r="L54" i="103"/>
  <c r="Y54" i="103" s="1"/>
  <c r="CZ66" i="103" a="1"/>
  <c r="CZ66" i="103" s="1"/>
  <c r="CV66" i="103" a="1"/>
  <c r="CV66" i="103" s="1"/>
  <c r="F226" i="99"/>
  <c r="G226" i="99"/>
  <c r="G13" i="99"/>
  <c r="Y47" i="105" s="1"/>
  <c r="F13" i="99"/>
  <c r="B47" i="104"/>
  <c r="O47" i="104" s="1"/>
  <c r="K47" i="105"/>
  <c r="B3" i="103"/>
  <c r="N3" i="103" s="1"/>
  <c r="I76" i="99"/>
  <c r="AA88" i="105" s="1"/>
  <c r="D30" i="103"/>
  <c r="Q30" i="103" s="1"/>
  <c r="N88" i="105"/>
  <c r="E88" i="104"/>
  <c r="B10" i="103"/>
  <c r="N10" i="103" s="1"/>
  <c r="G31" i="99"/>
  <c r="F31" i="99"/>
  <c r="K59" i="105"/>
  <c r="BG101" i="85"/>
  <c r="BK101" i="85"/>
  <c r="F143" i="99"/>
  <c r="G143" i="99"/>
  <c r="Y61" i="105" s="1"/>
  <c r="K61" i="105"/>
  <c r="B61" i="104"/>
  <c r="O61" i="104" s="1"/>
  <c r="B84" i="103"/>
  <c r="N84" i="103" s="1"/>
  <c r="BI3" i="85"/>
  <c r="BM3" i="85"/>
  <c r="F62" i="99"/>
  <c r="G62" i="99"/>
  <c r="B79" i="103"/>
  <c r="N79" i="103" s="1"/>
  <c r="B15" i="104"/>
  <c r="O15" i="104" s="1"/>
  <c r="K15" i="105"/>
  <c r="CT43" i="103" a="1"/>
  <c r="CT43" i="103" s="1"/>
  <c r="CW43" i="103" a="1"/>
  <c r="CW43" i="103" s="1"/>
  <c r="CI110" i="105" a="1"/>
  <c r="CI110" i="105" s="1"/>
  <c r="CO110" i="105" a="1"/>
  <c r="CO110" i="105" s="1"/>
  <c r="CP42" i="103" a="1"/>
  <c r="CP42" i="103" s="1"/>
  <c r="CO42" i="103" a="1"/>
  <c r="CO42" i="103" s="1"/>
  <c r="CM42" i="103" a="1"/>
  <c r="CM42" i="103" s="1"/>
  <c r="DE38" i="105" a="1"/>
  <c r="DE38" i="105" s="1"/>
  <c r="DB38" i="105" a="1"/>
  <c r="DB38" i="105" s="1"/>
  <c r="BQ86" i="103" a="1"/>
  <c r="BQ86" i="103" s="1"/>
  <c r="BR86" i="103" a="1"/>
  <c r="BR86" i="103" s="1"/>
  <c r="BT86" i="103" a="1"/>
  <c r="BT86" i="103" s="1"/>
  <c r="BX86" i="103" a="1"/>
  <c r="BX86" i="103" s="1"/>
  <c r="BW86" i="103" a="1"/>
  <c r="BW86" i="103" s="1"/>
  <c r="BY86" i="103" a="1"/>
  <c r="BY86" i="103" s="1"/>
  <c r="CE86" i="103" a="1"/>
  <c r="CE86" i="103" s="1"/>
  <c r="CA86" i="103" a="1"/>
  <c r="CA86" i="103" s="1"/>
  <c r="CD86" i="103" a="1"/>
  <c r="CD86" i="103" s="1"/>
  <c r="CV52" i="103" a="1"/>
  <c r="CV52" i="103" s="1"/>
  <c r="CM70" i="103" a="1"/>
  <c r="CM70" i="103" s="1"/>
  <c r="CP70" i="103" a="1"/>
  <c r="CP70" i="103" s="1"/>
  <c r="CL70" i="103" a="1"/>
  <c r="CL70" i="103" s="1"/>
  <c r="AH171" i="99"/>
  <c r="AD171" i="99"/>
  <c r="AI71" i="105"/>
  <c r="BF71" i="105" s="1" a="1"/>
  <c r="BF71" i="105" s="1"/>
  <c r="CN68" i="103" a="1"/>
  <c r="CN68" i="103" s="1"/>
  <c r="CL68" i="103" a="1"/>
  <c r="CL68" i="103" s="1"/>
  <c r="CO68" i="103" a="1"/>
  <c r="CO68" i="103" s="1"/>
  <c r="CL57" i="103" a="1"/>
  <c r="CL57" i="103" s="1"/>
  <c r="CO57" i="103" a="1"/>
  <c r="CO57" i="103" s="1"/>
  <c r="CN57" i="103" a="1"/>
  <c r="CN57" i="103" s="1"/>
  <c r="CP57" i="103" a="1"/>
  <c r="CP57" i="103" s="1"/>
  <c r="Z13" i="105"/>
  <c r="CM69" i="103" a="1"/>
  <c r="CM69" i="103" s="1"/>
  <c r="CK76" i="103" a="1"/>
  <c r="CK76" i="103" s="1"/>
  <c r="AF64" i="103" a="1"/>
  <c r="AF64" i="103" s="1"/>
  <c r="AH64" i="103" a="1"/>
  <c r="AH64" i="103" s="1"/>
  <c r="AK64" i="103" a="1"/>
  <c r="AK64" i="103" s="1"/>
  <c r="AL64" i="103" a="1"/>
  <c r="AL64" i="103" s="1"/>
  <c r="AG64" i="103" a="1"/>
  <c r="AG64" i="103" s="1"/>
  <c r="AB90" i="105"/>
  <c r="BC25" i="105" a="1"/>
  <c r="BC25" i="105" s="1"/>
  <c r="BD25" i="105" a="1"/>
  <c r="BD25" i="105" s="1"/>
  <c r="AA40" i="99"/>
  <c r="AE40" i="99"/>
  <c r="X64" i="105"/>
  <c r="AI54" i="103" a="1"/>
  <c r="AI54" i="103" s="1"/>
  <c r="AL54" i="103" a="1"/>
  <c r="AL54" i="103" s="1"/>
  <c r="AH54" i="103" a="1"/>
  <c r="AH54" i="103" s="1"/>
  <c r="AG54" i="103" a="1"/>
  <c r="AG54" i="103" s="1"/>
  <c r="AE3" i="99"/>
  <c r="AA3" i="99"/>
  <c r="X26" i="105"/>
  <c r="AI118" i="105"/>
  <c r="AI50" i="105"/>
  <c r="AD83" i="99"/>
  <c r="AG75" i="103" a="1"/>
  <c r="AG75" i="103" s="1"/>
  <c r="AK75" i="103" a="1"/>
  <c r="AK75" i="103" s="1"/>
  <c r="AI75" i="103" a="1"/>
  <c r="AI75" i="103" s="1"/>
  <c r="AL75" i="103" a="1"/>
  <c r="AL75" i="103" s="1"/>
  <c r="CA137" i="105" a="1"/>
  <c r="CA137" i="105" s="1"/>
  <c r="AE123" i="105"/>
  <c r="BB123" i="105" s="1" a="1"/>
  <c r="BB123" i="105" s="1"/>
  <c r="R44" i="104"/>
  <c r="AG56" i="103" a="1"/>
  <c r="AG56" i="103" s="1"/>
  <c r="CO56" i="103" a="1"/>
  <c r="CO56" i="103" s="1"/>
  <c r="CP56" i="103" a="1"/>
  <c r="CP56" i="103" s="1"/>
  <c r="CL56" i="103" a="1"/>
  <c r="CL56" i="103" s="1"/>
  <c r="CN62" i="103" a="1"/>
  <c r="CN62" i="103" s="1"/>
  <c r="CM62" i="103" a="1"/>
  <c r="CM62" i="103" s="1"/>
  <c r="CO62" i="103" a="1"/>
  <c r="CO62" i="103" s="1"/>
  <c r="CL62" i="103" a="1"/>
  <c r="CL62" i="103" s="1"/>
  <c r="BR33" i="103" a="1"/>
  <c r="BR33" i="103" s="1"/>
  <c r="BQ33" i="103" a="1"/>
  <c r="BQ33" i="103" s="1"/>
  <c r="BX33" i="103" a="1"/>
  <c r="BX33" i="103" s="1"/>
  <c r="BW33" i="103" a="1"/>
  <c r="BW33" i="103" s="1"/>
  <c r="CV62" i="103" a="1"/>
  <c r="CV62" i="103" s="1"/>
  <c r="BY84" i="103" a="1"/>
  <c r="BY84" i="103" s="1"/>
  <c r="CB84" i="103" a="1"/>
  <c r="CB84" i="103" s="1"/>
  <c r="BZ84" i="103" a="1"/>
  <c r="BZ84" i="103" s="1"/>
  <c r="CD84" i="103" a="1"/>
  <c r="CD84" i="103" s="1"/>
  <c r="CE84" i="103" a="1"/>
  <c r="CE84" i="103" s="1"/>
  <c r="CC84" i="103" a="1"/>
  <c r="CC84" i="103" s="1"/>
  <c r="CS57" i="103" a="1"/>
  <c r="CS57" i="103" s="1"/>
  <c r="CZ57" i="103" a="1"/>
  <c r="CZ57" i="103" s="1"/>
  <c r="BF85" i="103" a="1"/>
  <c r="BF85" i="103" s="1"/>
  <c r="BA85" i="103" a="1"/>
  <c r="BA85" i="103" s="1"/>
  <c r="AX85" i="103" a="1"/>
  <c r="AX85" i="103" s="1"/>
  <c r="BD85" i="103" a="1"/>
  <c r="BD85" i="103" s="1"/>
  <c r="BB85" i="103" a="1"/>
  <c r="BB85" i="103" s="1"/>
  <c r="BR76" i="103" a="1"/>
  <c r="BR76" i="103" s="1"/>
  <c r="BX76" i="103" a="1"/>
  <c r="BX76" i="103" s="1"/>
  <c r="BQ76" i="103" a="1"/>
  <c r="BQ76" i="103" s="1"/>
  <c r="AE162" i="99"/>
  <c r="AA162" i="99"/>
  <c r="X31" i="105"/>
  <c r="AG70" i="103" a="1"/>
  <c r="AG70" i="103" s="1"/>
  <c r="AL70" i="103" a="1"/>
  <c r="AL70" i="103" s="1"/>
  <c r="AI70" i="103" a="1"/>
  <c r="AI70" i="103" s="1"/>
  <c r="AH70" i="103" a="1"/>
  <c r="AH70" i="103" s="1"/>
  <c r="AA83" i="99"/>
  <c r="AE18" i="99"/>
  <c r="AA18" i="99"/>
  <c r="X118" i="105"/>
  <c r="AK118" i="105" s="1" a="1"/>
  <c r="AK118" i="105" s="1"/>
  <c r="AG39" i="103" a="1"/>
  <c r="AG39" i="103" s="1"/>
  <c r="AH39" i="103" a="1"/>
  <c r="AH39" i="103" s="1"/>
  <c r="BC128" i="105" a="1"/>
  <c r="BC128" i="105" s="1"/>
  <c r="AA189" i="99"/>
  <c r="AE189" i="99"/>
  <c r="AG243" i="99"/>
  <c r="AC243" i="99"/>
  <c r="Q9" i="99"/>
  <c r="L5" i="103"/>
  <c r="Y5" i="103" s="1"/>
  <c r="M143" i="104"/>
  <c r="Z143" i="104" s="1"/>
  <c r="V143" i="105"/>
  <c r="G59" i="99"/>
  <c r="Y137" i="105" s="1"/>
  <c r="F59" i="99"/>
  <c r="B77" i="103"/>
  <c r="N77" i="103" s="1"/>
  <c r="B137" i="104"/>
  <c r="O137" i="104" s="1"/>
  <c r="K137" i="105"/>
  <c r="Q24" i="99"/>
  <c r="L25" i="103"/>
  <c r="Y25" i="103" s="1"/>
  <c r="V9" i="105"/>
  <c r="M9" i="104"/>
  <c r="Z9" i="104" s="1"/>
  <c r="Q41" i="99"/>
  <c r="L70" i="103"/>
  <c r="Y70" i="103" s="1"/>
  <c r="AK70" i="103" s="1" a="1"/>
  <c r="AK70" i="103" s="1"/>
  <c r="V150" i="105"/>
  <c r="M150" i="104"/>
  <c r="Z150" i="104" s="1"/>
  <c r="I71" i="99"/>
  <c r="AA2" i="105" s="1"/>
  <c r="E2" i="104"/>
  <c r="N2" i="105"/>
  <c r="D31" i="103"/>
  <c r="Q31" i="103" s="1"/>
  <c r="F132" i="99"/>
  <c r="BL3" i="85"/>
  <c r="BH3" i="85"/>
  <c r="V78" i="105"/>
  <c r="V146" i="105"/>
  <c r="M146" i="104"/>
  <c r="Z146" i="104" s="1"/>
  <c r="L38" i="103"/>
  <c r="Y38" i="103" s="1"/>
  <c r="Q5" i="99"/>
  <c r="P158" i="99"/>
  <c r="AH4" i="105" s="1"/>
  <c r="L4" i="104"/>
  <c r="Y4" i="104" s="1"/>
  <c r="U4" i="105"/>
  <c r="K48" i="103"/>
  <c r="X48" i="103" s="1"/>
  <c r="AD69" i="99"/>
  <c r="AH69" i="99"/>
  <c r="AI98" i="105"/>
  <c r="CZ33" i="103" a="1"/>
  <c r="CZ33" i="103" s="1"/>
  <c r="CJ33" i="103" a="1"/>
  <c r="CJ33" i="103" s="1"/>
  <c r="DD32" i="105" a="1"/>
  <c r="DD32" i="105" s="1"/>
  <c r="CY66" i="103" a="1"/>
  <c r="CY66" i="103" s="1"/>
  <c r="CX66" i="103" a="1"/>
  <c r="CX66" i="103" s="1"/>
  <c r="CU66" i="103" a="1"/>
  <c r="CU66" i="103" s="1"/>
  <c r="CW70" i="103" a="1"/>
  <c r="CW70" i="103" s="1"/>
  <c r="CT70" i="103" a="1"/>
  <c r="CT70" i="103" s="1"/>
  <c r="AA246" i="99"/>
  <c r="AI30" i="105"/>
  <c r="BF30" i="105" s="1" a="1"/>
  <c r="BF30" i="105" s="1"/>
  <c r="AH161" i="99"/>
  <c r="AD161" i="99"/>
  <c r="CZ72" i="103" a="1"/>
  <c r="CZ72" i="103" s="1"/>
  <c r="CV72" i="103" a="1"/>
  <c r="CV72" i="103" s="1"/>
  <c r="AE150" i="105"/>
  <c r="AE145" i="105"/>
  <c r="BB145" i="105" s="1" a="1"/>
  <c r="BB145" i="105" s="1"/>
  <c r="CZ23" i="103" a="1"/>
  <c r="CZ23" i="103" s="1"/>
  <c r="AL52" i="103" a="1"/>
  <c r="AL52" i="103" s="1"/>
  <c r="AI52" i="103" a="1"/>
  <c r="AI52" i="103" s="1"/>
  <c r="AH52" i="103" a="1"/>
  <c r="AH52" i="103" s="1"/>
  <c r="CS55" i="103" a="1"/>
  <c r="CS55" i="103" s="1"/>
  <c r="CV55" i="103" a="1"/>
  <c r="CV55" i="103" s="1"/>
  <c r="CZ55" i="103" a="1"/>
  <c r="CZ55" i="103" s="1"/>
  <c r="CW84" i="103" a="1"/>
  <c r="CW84" i="103" s="1"/>
  <c r="CK84" i="103" a="1"/>
  <c r="CK84" i="103" s="1"/>
  <c r="BC26" i="105" a="1"/>
  <c r="BC26" i="105" s="1"/>
  <c r="AI139" i="105"/>
  <c r="Y99" i="105"/>
  <c r="CP43" i="103" a="1"/>
  <c r="CP43" i="103" s="1"/>
  <c r="CM43" i="103" a="1"/>
  <c r="CM43" i="103" s="1"/>
  <c r="AI50" i="103" a="1"/>
  <c r="AI50" i="103" s="1"/>
  <c r="AJ50" i="103" a="1"/>
  <c r="AJ50" i="103" s="1"/>
  <c r="AL50" i="103" a="1"/>
  <c r="AL50" i="103" s="1"/>
  <c r="Z44" i="105"/>
  <c r="DE61" i="105" a="1"/>
  <c r="DE61" i="105" s="1"/>
  <c r="W34" i="104"/>
  <c r="CM34" i="104" s="1" a="1"/>
  <c r="CM34" i="104" s="1"/>
  <c r="W76" i="104"/>
  <c r="DD34" i="105" a="1"/>
  <c r="DD34" i="105" s="1"/>
  <c r="AE44" i="105"/>
  <c r="BU44" i="105" s="1" a="1"/>
  <c r="BU44" i="105" s="1"/>
  <c r="AJ31" i="105"/>
  <c r="Y76" i="105"/>
  <c r="Y31" i="105"/>
  <c r="Y150" i="105"/>
  <c r="AI60" i="105"/>
  <c r="AH85" i="99"/>
  <c r="AD85" i="99"/>
  <c r="W32" i="104"/>
  <c r="CR55" i="103" a="1"/>
  <c r="CR55" i="103" s="1"/>
  <c r="CY55" i="103" a="1"/>
  <c r="CY55" i="103" s="1"/>
  <c r="CU55" i="103" a="1"/>
  <c r="CU55" i="103" s="1"/>
  <c r="CX55" i="103" a="1"/>
  <c r="CX55" i="103" s="1"/>
  <c r="CP74" i="103" a="1"/>
  <c r="CP74" i="103" s="1"/>
  <c r="CM74" i="103" a="1"/>
  <c r="CM74" i="103" s="1"/>
  <c r="CO74" i="103" a="1"/>
  <c r="CO74" i="103" s="1"/>
  <c r="CN74" i="103" a="1"/>
  <c r="CN74" i="103" s="1"/>
  <c r="AE244" i="99"/>
  <c r="AA244" i="99"/>
  <c r="AI108" i="105"/>
  <c r="AH177" i="99"/>
  <c r="AD177" i="99"/>
  <c r="AL47" i="103" a="1"/>
  <c r="AL47" i="103" s="1"/>
  <c r="AI47" i="103" a="1"/>
  <c r="AI47" i="103" s="1"/>
  <c r="G133" i="99"/>
  <c r="F133" i="99"/>
  <c r="B82" i="103"/>
  <c r="N82" i="103" s="1"/>
  <c r="B91" i="104"/>
  <c r="O91" i="104" s="1"/>
  <c r="K91" i="105"/>
  <c r="F47" i="99"/>
  <c r="B73" i="104"/>
  <c r="O73" i="104" s="1"/>
  <c r="G47" i="99"/>
  <c r="K73" i="105"/>
  <c r="B61" i="103"/>
  <c r="N61" i="103" s="1"/>
  <c r="BH101" i="85"/>
  <c r="BL101" i="85"/>
  <c r="AE320" i="99"/>
  <c r="DI74" i="105" a="1"/>
  <c r="DI74" i="105" s="1"/>
  <c r="DB74" i="105" a="1"/>
  <c r="DB74" i="105" s="1"/>
  <c r="L320" i="99"/>
  <c r="AF320" i="99" s="1"/>
  <c r="BC124" i="86"/>
  <c r="BL319" i="99"/>
  <c r="AW124" i="86"/>
  <c r="AS124" i="86"/>
  <c r="AT124" i="86"/>
  <c r="BH124" i="86"/>
  <c r="BP319" i="99"/>
  <c r="AX124" i="86"/>
  <c r="BF125" i="86"/>
  <c r="BA125" i="86"/>
  <c r="BC125" i="86"/>
  <c r="BE125" i="86"/>
  <c r="BM125" i="86"/>
  <c r="BH125" i="86"/>
  <c r="AW125" i="86"/>
  <c r="AS125" i="86"/>
  <c r="BJ125" i="86"/>
  <c r="BL125" i="86"/>
  <c r="AZ125" i="86"/>
  <c r="BB125" i="86"/>
  <c r="BK125" i="86"/>
  <c r="BD125" i="86"/>
  <c r="DA125" i="94"/>
  <c r="BQ320" i="99"/>
  <c r="AQ320" i="99" s="1"/>
  <c r="BI125" i="86"/>
  <c r="AX125" i="86"/>
  <c r="AT125" i="86"/>
  <c r="AR124" i="86"/>
  <c r="AZ124" i="86"/>
  <c r="AV124" i="86"/>
  <c r="BI319" i="99"/>
  <c r="BL124" i="86"/>
  <c r="BM124" i="86"/>
  <c r="BG124" i="86"/>
  <c r="BE124" i="86"/>
  <c r="BA124" i="86"/>
  <c r="BK124" i="86"/>
  <c r="BJ124" i="86"/>
  <c r="BB124" i="86"/>
  <c r="BI124" i="86"/>
  <c r="BF124" i="86"/>
  <c r="DH17" i="93"/>
  <c r="AJ38" i="104" l="1" a="1"/>
  <c r="AJ38" i="104" s="1"/>
  <c r="AX25" i="104" a="1"/>
  <c r="AX25" i="104" s="1"/>
  <c r="CU95" i="103" a="1"/>
  <c r="CU95" i="103" s="1"/>
  <c r="CN38" i="104" a="1"/>
  <c r="CN38" i="104" s="1"/>
  <c r="CQ25" i="104" a="1"/>
  <c r="CQ25" i="104" s="1"/>
  <c r="AE108" i="103" a="1"/>
  <c r="AE108" i="103" s="1"/>
  <c r="CQ108" i="103" a="1"/>
  <c r="CQ108" i="103" s="1"/>
  <c r="CX41" i="104" a="1"/>
  <c r="CX41" i="104" s="1"/>
  <c r="CJ69" i="104" a="1"/>
  <c r="CJ69" i="104" s="1"/>
  <c r="AI108" i="103" a="1"/>
  <c r="AI108" i="103" s="1"/>
  <c r="CM54" i="103" a="1"/>
  <c r="CM54" i="103" s="1"/>
  <c r="CZ106" i="104" a="1"/>
  <c r="CZ106" i="104" s="1"/>
  <c r="AW118" i="104" a="1"/>
  <c r="AW118" i="104" s="1"/>
  <c r="CV76" i="104" a="1"/>
  <c r="CV76" i="104" s="1"/>
  <c r="AL6" i="104" a="1"/>
  <c r="AL6" i="104" s="1"/>
  <c r="CL61" i="103" a="1"/>
  <c r="CL61" i="103" s="1"/>
  <c r="BD30" i="105" a="1"/>
  <c r="BD30" i="105" s="1"/>
  <c r="CV64" i="103" a="1"/>
  <c r="CV64" i="103" s="1"/>
  <c r="CX34" i="104" a="1"/>
  <c r="CX34" i="104" s="1"/>
  <c r="CI107" i="103" a="1"/>
  <c r="CI107" i="103" s="1"/>
  <c r="AX118" i="104" a="1"/>
  <c r="AX118" i="104" s="1"/>
  <c r="BV88" i="103" a="1"/>
  <c r="BV88" i="103" s="1"/>
  <c r="CA90" i="103" a="1"/>
  <c r="CA90" i="103" s="1"/>
  <c r="BC61" i="103" a="1"/>
  <c r="BC61" i="103" s="1"/>
  <c r="BI84" i="103" a="1"/>
  <c r="BI84" i="103" s="1"/>
  <c r="AX108" i="104" a="1"/>
  <c r="AX108" i="104" s="1"/>
  <c r="AW71" i="104" a="1"/>
  <c r="AW71" i="104" s="1"/>
  <c r="AU108" i="104" a="1"/>
  <c r="AU108" i="104" s="1"/>
  <c r="AV65" i="104" a="1"/>
  <c r="AV65" i="104" s="1"/>
  <c r="BD40" i="105" a="1"/>
  <c r="BD40" i="105" s="1"/>
  <c r="AI64" i="103" a="1"/>
  <c r="AI64" i="103" s="1"/>
  <c r="CM64" i="103" a="1"/>
  <c r="CM64" i="103" s="1"/>
  <c r="BH84" i="103" a="1"/>
  <c r="BH84" i="103" s="1"/>
  <c r="AB149" i="104" a="1"/>
  <c r="AB149" i="104" s="1"/>
  <c r="AX71" i="104" a="1"/>
  <c r="AX71" i="104" s="1"/>
  <c r="AV71" i="104" a="1"/>
  <c r="AV71" i="104" s="1"/>
  <c r="AS108" i="104" a="1"/>
  <c r="AS108" i="104" s="1"/>
  <c r="DG32" i="105" a="1"/>
  <c r="DG32" i="105" s="1"/>
  <c r="BU86" i="103" a="1"/>
  <c r="BU86" i="103" s="1"/>
  <c r="BN84" i="103" a="1"/>
  <c r="BN84" i="103" s="1"/>
  <c r="AX84" i="103" a="1"/>
  <c r="AX84" i="103" s="1"/>
  <c r="AS71" i="104" a="1"/>
  <c r="AS71" i="104" s="1"/>
  <c r="CB137" i="105" a="1"/>
  <c r="CB137" i="105" s="1"/>
  <c r="CB86" i="103" a="1"/>
  <c r="CB86" i="103" s="1"/>
  <c r="BM84" i="103" a="1"/>
  <c r="BM84" i="103" s="1"/>
  <c r="AB71" i="104" a="1"/>
  <c r="AB71" i="104" s="1"/>
  <c r="AJ76" i="104" a="1"/>
  <c r="AJ76" i="104" s="1"/>
  <c r="AW108" i="104" a="1"/>
  <c r="AW108" i="104" s="1"/>
  <c r="DA113" i="104" a="1"/>
  <c r="DA113" i="104" s="1"/>
  <c r="BI111" i="103" a="1"/>
  <c r="BI111" i="103" s="1"/>
  <c r="BJ84" i="103" a="1"/>
  <c r="BJ84" i="103" s="1"/>
  <c r="CW64" i="103" a="1"/>
  <c r="CW64" i="103" s="1"/>
  <c r="BP84" i="103" a="1"/>
  <c r="BP84" i="103" s="1"/>
  <c r="CW76" i="104" a="1"/>
  <c r="CW76" i="104" s="1"/>
  <c r="CX151" i="103" a="1"/>
  <c r="CX151" i="103" s="1"/>
  <c r="DD27" i="105" a="1"/>
  <c r="DD27" i="105" s="1"/>
  <c r="CS151" i="103" a="1"/>
  <c r="CS151" i="103" s="1"/>
  <c r="BW151" i="103" a="1"/>
  <c r="BW151" i="103" s="1"/>
  <c r="BD61" i="103" a="1"/>
  <c r="BD61" i="103" s="1"/>
  <c r="CW38" i="104" a="1"/>
  <c r="CW38" i="104" s="1"/>
  <c r="CX38" i="104" a="1"/>
  <c r="CX38" i="104" s="1"/>
  <c r="DC40" i="105" a="1"/>
  <c r="DC40" i="105" s="1"/>
  <c r="CV38" i="104" a="1"/>
  <c r="CV38" i="104" s="1"/>
  <c r="CQ62" i="103" a="1"/>
  <c r="CQ62" i="103" s="1"/>
  <c r="CZ117" i="103" a="1"/>
  <c r="CZ117" i="103" s="1"/>
  <c r="CG88" i="103" a="1"/>
  <c r="CG88" i="103" s="1"/>
  <c r="AS127" i="104" a="1"/>
  <c r="AS127" i="104" s="1"/>
  <c r="CG6" i="104" a="1"/>
  <c r="CG6" i="104" s="1"/>
  <c r="AM5" i="104" a="1"/>
  <c r="AM5" i="104" s="1"/>
  <c r="CL132" i="103" a="1"/>
  <c r="CL132" i="103" s="1"/>
  <c r="AL104" i="103" a="1"/>
  <c r="AL104" i="103" s="1"/>
  <c r="CE132" i="103" a="1"/>
  <c r="CE132" i="103" s="1"/>
  <c r="CL74" i="103" a="1"/>
  <c r="CL74" i="103" s="1"/>
  <c r="CM56" i="103" a="1"/>
  <c r="CM56" i="103" s="1"/>
  <c r="AL51" i="103" a="1"/>
  <c r="AL51" i="103" s="1"/>
  <c r="CN73" i="104" a="1"/>
  <c r="CN73" i="104" s="1"/>
  <c r="DB39" i="105" a="1"/>
  <c r="DB39" i="105" s="1"/>
  <c r="CE150" i="103" a="1"/>
  <c r="CE150" i="103" s="1"/>
  <c r="BG150" i="103" a="1"/>
  <c r="BG150" i="103" s="1"/>
  <c r="BT90" i="103" a="1"/>
  <c r="BT90" i="103" s="1"/>
  <c r="CW57" i="103" a="1"/>
  <c r="CW57" i="103" s="1"/>
  <c r="CR74" i="103" a="1"/>
  <c r="CR74" i="103" s="1"/>
  <c r="CW51" i="103" a="1"/>
  <c r="CW51" i="103" s="1"/>
  <c r="AH88" i="103" a="1"/>
  <c r="AH88" i="103" s="1"/>
  <c r="CK65" i="104" a="1"/>
  <c r="CK65" i="104" s="1"/>
  <c r="CL26" i="103" a="1"/>
  <c r="CL26" i="103" s="1"/>
  <c r="AG46" i="103" a="1"/>
  <c r="AG46" i="103" s="1"/>
  <c r="CT74" i="103" a="1"/>
  <c r="CT74" i="103" s="1"/>
  <c r="BT132" i="103" a="1"/>
  <c r="BT132" i="103" s="1"/>
  <c r="BZ90" i="103" a="1"/>
  <c r="BZ90" i="103" s="1"/>
  <c r="CW56" i="103" a="1"/>
  <c r="CW56" i="103" s="1"/>
  <c r="AI46" i="103" a="1"/>
  <c r="AI46" i="103" s="1"/>
  <c r="BH111" i="103" a="1"/>
  <c r="BH111" i="103" s="1"/>
  <c r="AS65" i="104" a="1"/>
  <c r="AS65" i="104" s="1"/>
  <c r="CH108" i="103" a="1"/>
  <c r="CH108" i="103" s="1"/>
  <c r="CM108" i="103" a="1"/>
  <c r="CM108" i="103" s="1"/>
  <c r="AH46" i="103" a="1"/>
  <c r="AH46" i="103" s="1"/>
  <c r="AH74" i="103" a="1"/>
  <c r="AH74" i="103" s="1"/>
  <c r="BV44" i="105" a="1"/>
  <c r="BV44" i="105" s="1"/>
  <c r="DA58" i="104" a="1"/>
  <c r="DA58" i="104" s="1"/>
  <c r="AI56" i="103" a="1"/>
  <c r="AI56" i="103" s="1"/>
  <c r="CU65" i="105" a="1"/>
  <c r="CU65" i="105" s="1"/>
  <c r="BY321" i="99" a="1"/>
  <c r="BY321" i="99" s="1"/>
  <c r="BV321" i="99" a="1"/>
  <c r="BV321" i="99" s="1"/>
  <c r="BN10" i="86"/>
  <c r="BR10" i="86"/>
  <c r="G5" i="99"/>
  <c r="B38" i="103"/>
  <c r="N38" i="103" s="1"/>
  <c r="B146" i="104"/>
  <c r="O146" i="104" s="1"/>
  <c r="F5" i="99"/>
  <c r="K146" i="105"/>
  <c r="F20" i="99"/>
  <c r="B27" i="103"/>
  <c r="N27" i="103" s="1"/>
  <c r="K45" i="105"/>
  <c r="B45" i="104"/>
  <c r="O45" i="104" s="1"/>
  <c r="G20" i="99"/>
  <c r="J49" i="103"/>
  <c r="W49" i="103" s="1"/>
  <c r="K13" i="104"/>
  <c r="X13" i="104" s="1"/>
  <c r="T13" i="105"/>
  <c r="O4" i="99"/>
  <c r="AG13" i="105" s="1"/>
  <c r="F9" i="99"/>
  <c r="G9" i="99"/>
  <c r="U85" i="105"/>
  <c r="P50" i="99"/>
  <c r="L85" i="104"/>
  <c r="Y85" i="104" s="1"/>
  <c r="K15" i="103"/>
  <c r="X15" i="103" s="1"/>
  <c r="R9" i="105"/>
  <c r="H25" i="103"/>
  <c r="U25" i="103" s="1"/>
  <c r="CF25" i="103" s="1" a="1"/>
  <c r="CF25" i="103" s="1"/>
  <c r="M24" i="99"/>
  <c r="AE9" i="105" s="1"/>
  <c r="I9" i="104"/>
  <c r="V9" i="104" s="1"/>
  <c r="M17" i="103"/>
  <c r="Z17" i="103" s="1"/>
  <c r="W7" i="105"/>
  <c r="N7" i="104"/>
  <c r="AA7" i="104" s="1"/>
  <c r="CX7" i="104" s="1" a="1"/>
  <c r="CX7" i="104" s="1"/>
  <c r="R79" i="99"/>
  <c r="AJ7" i="105" s="1"/>
  <c r="BX35" i="99" a="1"/>
  <c r="BX35" i="99" s="1"/>
  <c r="BY35" i="99" a="1"/>
  <c r="BY35" i="99" s="1"/>
  <c r="BV35" i="99" a="1"/>
  <c r="BV35" i="99" s="1"/>
  <c r="AF57" i="103" a="1"/>
  <c r="AF57" i="103" s="1"/>
  <c r="CJ57" i="103" a="1"/>
  <c r="CJ57" i="103" s="1"/>
  <c r="N80" i="99"/>
  <c r="AF87" i="105" s="1"/>
  <c r="I22" i="103"/>
  <c r="V22" i="103" s="1"/>
  <c r="S87" i="105"/>
  <c r="J87" i="104"/>
  <c r="S63" i="105"/>
  <c r="J63" i="104"/>
  <c r="I106" i="103"/>
  <c r="V106" i="103" s="1"/>
  <c r="N77" i="99"/>
  <c r="AF63" i="105" s="1"/>
  <c r="M79" i="99"/>
  <c r="R7" i="105"/>
  <c r="H17" i="103"/>
  <c r="U17" i="103" s="1"/>
  <c r="I7" i="104"/>
  <c r="V7" i="104" s="1"/>
  <c r="N12" i="99"/>
  <c r="AF20" i="105" s="1"/>
  <c r="J20" i="104"/>
  <c r="I7" i="103"/>
  <c r="V7" i="103" s="1"/>
  <c r="S20" i="105"/>
  <c r="BN49" i="105" a="1"/>
  <c r="BN49" i="105" s="1"/>
  <c r="BM49" i="105" a="1"/>
  <c r="BM49" i="105" s="1"/>
  <c r="CD114" i="105" a="1"/>
  <c r="CD114" i="105" s="1"/>
  <c r="DD114" i="105" a="1"/>
  <c r="DD114" i="105" s="1"/>
  <c r="BC114" i="105" a="1"/>
  <c r="BC114" i="105" s="1"/>
  <c r="CK114" i="105" a="1"/>
  <c r="CK114" i="105" s="1"/>
  <c r="DA114" i="105" a="1"/>
  <c r="DA114" i="105" s="1"/>
  <c r="F48" i="99"/>
  <c r="K144" i="105"/>
  <c r="B144" i="104"/>
  <c r="O144" i="104" s="1"/>
  <c r="CF54" i="105" a="1"/>
  <c r="CF54" i="105" s="1"/>
  <c r="DI54" i="105" a="1"/>
  <c r="DI54" i="105" s="1"/>
  <c r="CS54" i="105" a="1"/>
  <c r="CS54" i="105" s="1"/>
  <c r="AJ106" i="104" a="1"/>
  <c r="AJ106" i="104" s="1"/>
  <c r="AK106" i="104" a="1"/>
  <c r="AK106" i="104" s="1"/>
  <c r="AM106" i="104" a="1"/>
  <c r="AM106" i="104" s="1"/>
  <c r="AG106" i="104" a="1"/>
  <c r="AG106" i="104" s="1"/>
  <c r="AB106" i="104" a="1"/>
  <c r="AB106" i="104" s="1"/>
  <c r="AH106" i="104" a="1"/>
  <c r="AH106" i="104" s="1"/>
  <c r="AL106" i="104" a="1"/>
  <c r="AL106" i="104" s="1"/>
  <c r="CX5" i="104" a="1"/>
  <c r="CX5" i="104" s="1"/>
  <c r="CW5" i="104" a="1"/>
  <c r="CW5" i="104" s="1"/>
  <c r="CV5" i="104" a="1"/>
  <c r="CV5" i="104" s="1"/>
  <c r="CL78" i="104" a="1"/>
  <c r="CL78" i="104" s="1"/>
  <c r="CI78" i="104" a="1"/>
  <c r="CI78" i="104" s="1"/>
  <c r="CJ78" i="104" a="1"/>
  <c r="CJ78" i="104" s="1"/>
  <c r="K18" i="105"/>
  <c r="B18" i="104"/>
  <c r="O18" i="104" s="1"/>
  <c r="B6" i="103"/>
  <c r="N6" i="103" s="1"/>
  <c r="F25" i="99"/>
  <c r="BB68" i="105" a="1"/>
  <c r="BB68" i="105" s="1"/>
  <c r="CW68" i="105" a="1"/>
  <c r="CW68" i="105" s="1"/>
  <c r="CP68" i="105" a="1"/>
  <c r="CP68" i="105" s="1"/>
  <c r="CV68" i="105" a="1"/>
  <c r="CV68" i="105" s="1"/>
  <c r="CX68" i="105" a="1"/>
  <c r="CX68" i="105" s="1"/>
  <c r="BQ142" i="104" a="1"/>
  <c r="BQ142" i="104" s="1"/>
  <c r="BK142" i="104" a="1"/>
  <c r="BK142" i="104" s="1"/>
  <c r="BO142" i="104" a="1"/>
  <c r="BO142" i="104" s="1"/>
  <c r="BP142" i="104" a="1"/>
  <c r="BP142" i="104" s="1"/>
  <c r="S142" i="104"/>
  <c r="BI142" i="104" s="1" a="1"/>
  <c r="BI142" i="104" s="1"/>
  <c r="CR119" i="104" a="1"/>
  <c r="CR119" i="104" s="1"/>
  <c r="CV68" i="104" a="1"/>
  <c r="CV68" i="104" s="1"/>
  <c r="CW68" i="104" a="1"/>
  <c r="CW68" i="104" s="1"/>
  <c r="AS130" i="104" a="1"/>
  <c r="AS130" i="104" s="1"/>
  <c r="BW88" i="103" a="1"/>
  <c r="BW88" i="103" s="1"/>
  <c r="AJ39" i="104" a="1"/>
  <c r="AJ39" i="104" s="1"/>
  <c r="AK39" i="104" a="1"/>
  <c r="AK39" i="104" s="1"/>
  <c r="AB39" i="104" a="1"/>
  <c r="AB39" i="104" s="1"/>
  <c r="AH39" i="104" a="1"/>
  <c r="AH39" i="104" s="1"/>
  <c r="AL39" i="104" a="1"/>
  <c r="AL39" i="104" s="1"/>
  <c r="AM39" i="104" a="1"/>
  <c r="AM39" i="104" s="1"/>
  <c r="AI39" i="104" a="1"/>
  <c r="AI39" i="104" s="1"/>
  <c r="CT87" i="103" a="1"/>
  <c r="CT87" i="103" s="1"/>
  <c r="CR87" i="103" a="1"/>
  <c r="CR87" i="103" s="1"/>
  <c r="CS87" i="103" a="1"/>
  <c r="CS87" i="103" s="1"/>
  <c r="CQ87" i="103" a="1"/>
  <c r="CQ87" i="103" s="1"/>
  <c r="BP135" i="103" a="1"/>
  <c r="BP135" i="103" s="1"/>
  <c r="BH135" i="103" a="1"/>
  <c r="BH135" i="103" s="1"/>
  <c r="BO135" i="103" a="1"/>
  <c r="BO135" i="103" s="1"/>
  <c r="AK117" i="103" a="1"/>
  <c r="AK117" i="103" s="1"/>
  <c r="AL117" i="103" a="1"/>
  <c r="AL117" i="103" s="1"/>
  <c r="CU90" i="103" a="1"/>
  <c r="CU90" i="103" s="1"/>
  <c r="CV90" i="103" a="1"/>
  <c r="CV90" i="103" s="1"/>
  <c r="BE54" i="105" a="1"/>
  <c r="BE54" i="105" s="1"/>
  <c r="BG54" i="105" a="1"/>
  <c r="BG54" i="105" s="1"/>
  <c r="BA54" i="105" a="1"/>
  <c r="BA54" i="105" s="1"/>
  <c r="AY54" i="105" a="1"/>
  <c r="AY54" i="105" s="1"/>
  <c r="BC54" i="105" a="1"/>
  <c r="BC54" i="105" s="1"/>
  <c r="AZ54" i="105" a="1"/>
  <c r="AZ54" i="105" s="1"/>
  <c r="CZ110" i="103" a="1"/>
  <c r="CZ110" i="103" s="1"/>
  <c r="BG114" i="104" a="1"/>
  <c r="BG114" i="104" s="1"/>
  <c r="BE114" i="104" a="1"/>
  <c r="BE114" i="104" s="1"/>
  <c r="BH114" i="104" a="1"/>
  <c r="BH114" i="104" s="1"/>
  <c r="BC114" i="104" a="1"/>
  <c r="BC114" i="104" s="1"/>
  <c r="R114" i="104"/>
  <c r="AY114" i="104" s="1" a="1"/>
  <c r="AY114" i="104" s="1"/>
  <c r="BD114" i="104" a="1"/>
  <c r="BD114" i="104" s="1"/>
  <c r="W148" i="104"/>
  <c r="CM148" i="104" s="1" a="1"/>
  <c r="CM148" i="104" s="1"/>
  <c r="CO148" i="104" a="1"/>
  <c r="CO148" i="104" s="1"/>
  <c r="CN148" i="104" a="1"/>
  <c r="CN148" i="104" s="1"/>
  <c r="CQ148" i="104" a="1"/>
  <c r="CQ148" i="104" s="1"/>
  <c r="BL137" i="103" a="1"/>
  <c r="BL137" i="103" s="1"/>
  <c r="BM137" i="103" a="1"/>
  <c r="BM137" i="103" s="1"/>
  <c r="BO137" i="103" a="1"/>
  <c r="BO137" i="103" s="1"/>
  <c r="BK137" i="103" a="1"/>
  <c r="BK137" i="103" s="1"/>
  <c r="BG68" i="104" a="1"/>
  <c r="BG68" i="104" s="1"/>
  <c r="AN68" i="104" a="1"/>
  <c r="AN68" i="104" s="1"/>
  <c r="BE68" i="104" a="1"/>
  <c r="BE68" i="104" s="1"/>
  <c r="BB68" i="104" a="1"/>
  <c r="BB68" i="104" s="1"/>
  <c r="BC68" i="104" a="1"/>
  <c r="BC68" i="104" s="1"/>
  <c r="BD68" i="104" a="1"/>
  <c r="BD68" i="104" s="1"/>
  <c r="BF68" i="104" a="1"/>
  <c r="BF68" i="104" s="1"/>
  <c r="R68" i="104"/>
  <c r="AC68" i="104" a="1"/>
  <c r="AC68" i="104" s="1"/>
  <c r="CX58" i="104" a="1"/>
  <c r="CX58" i="104" s="1"/>
  <c r="CV58" i="104" a="1"/>
  <c r="CV58" i="104" s="1"/>
  <c r="CW58" i="104" a="1"/>
  <c r="CW58" i="104" s="1"/>
  <c r="AB45" i="99"/>
  <c r="AX130" i="104" a="1"/>
  <c r="AX130" i="104" s="1"/>
  <c r="AE127" i="105"/>
  <c r="BI150" i="103" a="1"/>
  <c r="BI150" i="103" s="1"/>
  <c r="BN150" i="103" a="1"/>
  <c r="BN150" i="103" s="1"/>
  <c r="BO150" i="103" a="1"/>
  <c r="BO150" i="103" s="1"/>
  <c r="BH150" i="103" a="1"/>
  <c r="BH150" i="103" s="1"/>
  <c r="BP150" i="103" a="1"/>
  <c r="BP150" i="103" s="1"/>
  <c r="BV290" i="99" a="1"/>
  <c r="BV290" i="99" s="1"/>
  <c r="BX290" i="99" a="1"/>
  <c r="BX290" i="99" s="1"/>
  <c r="L14" i="103"/>
  <c r="Y14" i="103" s="1"/>
  <c r="M81" i="104"/>
  <c r="Z81" i="104" s="1"/>
  <c r="AL81" i="104" s="1" a="1"/>
  <c r="AL81" i="104" s="1"/>
  <c r="V81" i="105"/>
  <c r="BN147" i="86"/>
  <c r="BR147" i="86"/>
  <c r="CM140" i="103" a="1"/>
  <c r="CM140" i="103" s="1"/>
  <c r="CL140" i="103" a="1"/>
  <c r="CL140" i="103" s="1"/>
  <c r="AI114" i="105"/>
  <c r="CC57" i="99"/>
  <c r="AH57" i="99"/>
  <c r="AD57" i="99"/>
  <c r="P111" i="99"/>
  <c r="AH22" i="105" s="1"/>
  <c r="K93" i="103"/>
  <c r="X93" i="103" s="1"/>
  <c r="U22" i="105"/>
  <c r="L22" i="104"/>
  <c r="Y22" i="104" s="1"/>
  <c r="BN73" i="86"/>
  <c r="BR73" i="86"/>
  <c r="BN92" i="86"/>
  <c r="BR92" i="86"/>
  <c r="BQ133" i="86"/>
  <c r="BU133" i="86"/>
  <c r="H183" i="99"/>
  <c r="C144" i="103"/>
  <c r="P144" i="103" s="1"/>
  <c r="M131" i="105"/>
  <c r="D131" i="104"/>
  <c r="Q131" i="104" s="1"/>
  <c r="H113" i="99"/>
  <c r="D94" i="104"/>
  <c r="Q94" i="104" s="1"/>
  <c r="C119" i="103"/>
  <c r="P119" i="103" s="1"/>
  <c r="M94" i="105"/>
  <c r="BO68" i="86"/>
  <c r="BS68" i="86"/>
  <c r="AH290" i="99"/>
  <c r="CC290" i="99"/>
  <c r="CI290" i="99" s="1"/>
  <c r="AD290" i="99"/>
  <c r="BY290" i="99" a="1"/>
  <c r="BY290" i="99" s="1"/>
  <c r="AH318" i="99"/>
  <c r="CC318" i="99"/>
  <c r="CF318" i="99" s="1"/>
  <c r="AD318" i="99"/>
  <c r="BQ64" i="86"/>
  <c r="BU64" i="86"/>
  <c r="P121" i="99"/>
  <c r="AH134" i="105" s="1"/>
  <c r="U134" i="105"/>
  <c r="L134" i="104"/>
  <c r="Y134" i="104" s="1"/>
  <c r="K147" i="103"/>
  <c r="X147" i="103" s="1"/>
  <c r="O116" i="99"/>
  <c r="AG21" i="105" s="1"/>
  <c r="T21" i="105"/>
  <c r="K21" i="104"/>
  <c r="X21" i="104" s="1"/>
  <c r="J92" i="103"/>
  <c r="W92" i="103" s="1"/>
  <c r="BP81" i="86"/>
  <c r="BT81" i="86"/>
  <c r="BO56" i="86"/>
  <c r="BS56" i="86"/>
  <c r="F82" i="103"/>
  <c r="S82" i="103" s="1"/>
  <c r="G91" i="104"/>
  <c r="P91" i="105"/>
  <c r="K133" i="99"/>
  <c r="AC91" i="105" s="1"/>
  <c r="AC78" i="100"/>
  <c r="AB78" i="100"/>
  <c r="A78" i="100" s="1" a="1"/>
  <c r="A78" i="100" s="1"/>
  <c r="BP147" i="86"/>
  <c r="BT147" i="86"/>
  <c r="L125" i="105"/>
  <c r="C125" i="104"/>
  <c r="P125" i="104" s="1"/>
  <c r="G30" i="99"/>
  <c r="Y125" i="105" s="1"/>
  <c r="BP140" i="86"/>
  <c r="BT140" i="86"/>
  <c r="BT70" i="86"/>
  <c r="BP70" i="86"/>
  <c r="J107" i="99"/>
  <c r="AB136" i="105" s="1"/>
  <c r="E148" i="103"/>
  <c r="R148" i="103" s="1"/>
  <c r="F136" i="104"/>
  <c r="O136" i="105"/>
  <c r="L116" i="99"/>
  <c r="AD21" i="105" s="1"/>
  <c r="Q21" i="105"/>
  <c r="H21" i="104"/>
  <c r="U21" i="104" s="1"/>
  <c r="G92" i="103"/>
  <c r="T92" i="103" s="1"/>
  <c r="BP19" i="86"/>
  <c r="BT19" i="86"/>
  <c r="BP47" i="86"/>
  <c r="BT47" i="86"/>
  <c r="BR47" i="86"/>
  <c r="BN47" i="86"/>
  <c r="R104" i="99"/>
  <c r="M136" i="103"/>
  <c r="Z136" i="103" s="1"/>
  <c r="N119" i="104"/>
  <c r="AA119" i="104" s="1"/>
  <c r="CU119" i="104" s="1" a="1"/>
  <c r="CU119" i="104" s="1"/>
  <c r="W119" i="105"/>
  <c r="BQ47" i="86"/>
  <c r="BU47" i="86"/>
  <c r="BS64" i="86"/>
  <c r="BO64" i="86"/>
  <c r="L22" i="105"/>
  <c r="G111" i="99"/>
  <c r="Y22" i="105" s="1"/>
  <c r="C22" i="104"/>
  <c r="P22" i="104" s="1"/>
  <c r="BO4" i="86"/>
  <c r="BS4" i="86"/>
  <c r="BN41" i="86"/>
  <c r="BR41" i="86"/>
  <c r="H153" i="99"/>
  <c r="M65" i="105"/>
  <c r="D65" i="104"/>
  <c r="Q65" i="104" s="1"/>
  <c r="C107" i="103"/>
  <c r="P107" i="103" s="1"/>
  <c r="BO121" i="86"/>
  <c r="BS121" i="86"/>
  <c r="H180" i="99"/>
  <c r="C141" i="103"/>
  <c r="P141" i="103" s="1"/>
  <c r="D127" i="104"/>
  <c r="Q127" i="104" s="1"/>
  <c r="M127" i="105"/>
  <c r="H145" i="99"/>
  <c r="M92" i="105"/>
  <c r="C117" i="103"/>
  <c r="P117" i="103" s="1"/>
  <c r="AB117" i="103" s="1" a="1"/>
  <c r="AB117" i="103" s="1"/>
  <c r="D92" i="104"/>
  <c r="Q92" i="104" s="1"/>
  <c r="O113" i="99"/>
  <c r="T94" i="105"/>
  <c r="J119" i="103"/>
  <c r="W119" i="103" s="1"/>
  <c r="K94" i="104"/>
  <c r="X94" i="104" s="1"/>
  <c r="G93" i="104"/>
  <c r="F118" i="103"/>
  <c r="S118" i="103" s="1"/>
  <c r="K52" i="99"/>
  <c r="AC93" i="105" s="1"/>
  <c r="P93" i="105"/>
  <c r="H52" i="99"/>
  <c r="C118" i="103"/>
  <c r="P118" i="103" s="1"/>
  <c r="D93" i="104"/>
  <c r="Q93" i="104" s="1"/>
  <c r="M93" i="105"/>
  <c r="O118" i="99"/>
  <c r="AG104" i="105" s="1"/>
  <c r="T104" i="105"/>
  <c r="K104" i="104"/>
  <c r="X104" i="104" s="1"/>
  <c r="J127" i="103"/>
  <c r="W127" i="103" s="1"/>
  <c r="L169" i="99"/>
  <c r="Q56" i="105"/>
  <c r="H56" i="104"/>
  <c r="U56" i="104" s="1"/>
  <c r="G102" i="103"/>
  <c r="T102" i="103" s="1"/>
  <c r="L72" i="105"/>
  <c r="C72" i="104"/>
  <c r="P72" i="104" s="1"/>
  <c r="J109" i="99"/>
  <c r="AB141" i="105" s="1"/>
  <c r="F141" i="104"/>
  <c r="E149" i="103"/>
  <c r="R149" i="103" s="1"/>
  <c r="O141" i="105"/>
  <c r="BP28" i="86"/>
  <c r="BT28" i="86"/>
  <c r="L87" i="99"/>
  <c r="H97" i="104"/>
  <c r="U97" i="104" s="1"/>
  <c r="Q97" i="105"/>
  <c r="G122" i="103"/>
  <c r="T122" i="103" s="1"/>
  <c r="BP114" i="86"/>
  <c r="BT114" i="86"/>
  <c r="M86" i="104"/>
  <c r="Z86" i="104" s="1"/>
  <c r="V86" i="105"/>
  <c r="Q49" i="99"/>
  <c r="L29" i="103"/>
  <c r="Y29" i="103" s="1"/>
  <c r="R52" i="99"/>
  <c r="W93" i="105"/>
  <c r="N93" i="104"/>
  <c r="AA93" i="104" s="1"/>
  <c r="M118" i="103"/>
  <c r="Z118" i="103" s="1"/>
  <c r="F17" i="99"/>
  <c r="B52" i="104"/>
  <c r="O52" i="104" s="1"/>
  <c r="B20" i="103"/>
  <c r="N20" i="103" s="1"/>
  <c r="K52" i="105"/>
  <c r="BS44" i="86"/>
  <c r="H84" i="99"/>
  <c r="C101" i="103"/>
  <c r="P101" i="103" s="1"/>
  <c r="M55" i="105"/>
  <c r="D55" i="104"/>
  <c r="Q55" i="104" s="1"/>
  <c r="H114" i="99"/>
  <c r="C121" i="103"/>
  <c r="P121" i="103" s="1"/>
  <c r="M96" i="105"/>
  <c r="D96" i="104"/>
  <c r="Q96" i="104" s="1"/>
  <c r="L150" i="99"/>
  <c r="AD12" i="105" s="1"/>
  <c r="G91" i="103"/>
  <c r="T91" i="103" s="1"/>
  <c r="H12" i="104"/>
  <c r="U12" i="104" s="1"/>
  <c r="Q12" i="105"/>
  <c r="Q107" i="99"/>
  <c r="V136" i="105"/>
  <c r="L148" i="103"/>
  <c r="Y148" i="103" s="1"/>
  <c r="M136" i="104"/>
  <c r="Z136" i="104" s="1"/>
  <c r="DA136" i="104" s="1" a="1"/>
  <c r="DA136" i="104" s="1"/>
  <c r="Q87" i="99"/>
  <c r="V97" i="105"/>
  <c r="L122" i="103"/>
  <c r="Y122" i="103" s="1"/>
  <c r="U125" i="105"/>
  <c r="P30" i="99"/>
  <c r="AH125" i="105" s="1"/>
  <c r="K139" i="103"/>
  <c r="X139" i="103" s="1"/>
  <c r="L125" i="104"/>
  <c r="Y125" i="104" s="1"/>
  <c r="BT78" i="86"/>
  <c r="BP78" i="86"/>
  <c r="L159" i="99"/>
  <c r="AD5" i="105" s="1"/>
  <c r="Q5" i="105"/>
  <c r="H5" i="104"/>
  <c r="U5" i="104" s="1"/>
  <c r="G87" i="103"/>
  <c r="T87" i="103" s="1"/>
  <c r="O115" i="99"/>
  <c r="AG102" i="105" s="1"/>
  <c r="T102" i="105"/>
  <c r="J125" i="103"/>
  <c r="W125" i="103" s="1"/>
  <c r="K102" i="104"/>
  <c r="X102" i="104" s="1"/>
  <c r="K145" i="99"/>
  <c r="AC92" i="105" s="1"/>
  <c r="G92" i="104"/>
  <c r="P92" i="105"/>
  <c r="F117" i="103"/>
  <c r="S117" i="103" s="1"/>
  <c r="G130" i="99"/>
  <c r="Y148" i="105" s="1"/>
  <c r="F130" i="99"/>
  <c r="B151" i="103"/>
  <c r="N151" i="103" s="1"/>
  <c r="B148" i="104"/>
  <c r="O148" i="104" s="1"/>
  <c r="K148" i="105"/>
  <c r="L141" i="105"/>
  <c r="C141" i="104"/>
  <c r="P141" i="104" s="1"/>
  <c r="G109" i="99"/>
  <c r="J156" i="99"/>
  <c r="AB116" i="105" s="1"/>
  <c r="O116" i="105"/>
  <c r="E134" i="103"/>
  <c r="R134" i="103" s="1"/>
  <c r="F116" i="104"/>
  <c r="BP25" i="86"/>
  <c r="BT25" i="86"/>
  <c r="G149" i="99"/>
  <c r="Y62" i="105" s="1"/>
  <c r="L62" i="105"/>
  <c r="C62" i="104"/>
  <c r="P62" i="104" s="1"/>
  <c r="BS151" i="86"/>
  <c r="F81" i="99"/>
  <c r="K19" i="105"/>
  <c r="B18" i="103"/>
  <c r="N18" i="103" s="1"/>
  <c r="B19" i="104"/>
  <c r="O19" i="104" s="1"/>
  <c r="N169" i="99"/>
  <c r="AF56" i="105" s="1"/>
  <c r="S56" i="105"/>
  <c r="J56" i="104"/>
  <c r="I102" i="103"/>
  <c r="V102" i="103" s="1"/>
  <c r="M45" i="103"/>
  <c r="Z45" i="103" s="1"/>
  <c r="CW45" i="103" s="1" a="1"/>
  <c r="CW45" i="103" s="1"/>
  <c r="R48" i="99"/>
  <c r="AJ144" i="105" s="1"/>
  <c r="N144" i="104"/>
  <c r="AA144" i="104" s="1"/>
  <c r="W144" i="105"/>
  <c r="E58" i="104"/>
  <c r="N58" i="105"/>
  <c r="I170" i="99"/>
  <c r="AA58" i="105" s="1"/>
  <c r="D104" i="103"/>
  <c r="Q104" i="103" s="1"/>
  <c r="AF317" i="99"/>
  <c r="CA317" i="99"/>
  <c r="AB317" i="99"/>
  <c r="Q64" i="99"/>
  <c r="L124" i="103"/>
  <c r="Y124" i="103" s="1"/>
  <c r="V101" i="105"/>
  <c r="M101" i="104"/>
  <c r="Z101" i="104" s="1"/>
  <c r="K120" i="103"/>
  <c r="X120" i="103" s="1"/>
  <c r="U95" i="105"/>
  <c r="P33" i="99"/>
  <c r="AH95" i="105" s="1"/>
  <c r="L95" i="104"/>
  <c r="Y95" i="104" s="1"/>
  <c r="BO74" i="86"/>
  <c r="T100" i="105"/>
  <c r="J123" i="103"/>
  <c r="W123" i="103" s="1"/>
  <c r="K100" i="104"/>
  <c r="X100" i="104" s="1"/>
  <c r="O65" i="99"/>
  <c r="BO61" i="86"/>
  <c r="BS61" i="86"/>
  <c r="K159" i="99"/>
  <c r="AC5" i="105" s="1"/>
  <c r="F87" i="103"/>
  <c r="S87" i="103" s="1"/>
  <c r="P5" i="105"/>
  <c r="G5" i="104"/>
  <c r="BR88" i="86"/>
  <c r="BN88" i="86"/>
  <c r="K120" i="99"/>
  <c r="AC133" i="105" s="1"/>
  <c r="G133" i="104"/>
  <c r="F146" i="103"/>
  <c r="S146" i="103" s="1"/>
  <c r="P133" i="105"/>
  <c r="F115" i="99"/>
  <c r="B102" i="104"/>
  <c r="O102" i="104" s="1"/>
  <c r="B125" i="103"/>
  <c r="N125" i="103" s="1"/>
  <c r="K102" i="105"/>
  <c r="BU121" i="86"/>
  <c r="BQ121" i="86"/>
  <c r="AC109" i="100"/>
  <c r="AB109" i="100"/>
  <c r="A109" i="100" s="1" a="1"/>
  <c r="A109" i="100" s="1"/>
  <c r="L56" i="105"/>
  <c r="C56" i="104"/>
  <c r="P56" i="104" s="1"/>
  <c r="G169" i="99"/>
  <c r="BP61" i="86"/>
  <c r="BT61" i="86"/>
  <c r="BP106" i="86"/>
  <c r="BT106" i="86"/>
  <c r="BU82" i="86"/>
  <c r="BQ82" i="86"/>
  <c r="Q117" i="99"/>
  <c r="L126" i="103"/>
  <c r="Y126" i="103" s="1"/>
  <c r="V103" i="105"/>
  <c r="M103" i="104"/>
  <c r="Z103" i="104" s="1"/>
  <c r="P154" i="99"/>
  <c r="AH75" i="105" s="1"/>
  <c r="U75" i="105"/>
  <c r="L75" i="104"/>
  <c r="Y75" i="104" s="1"/>
  <c r="K110" i="103"/>
  <c r="X110" i="103" s="1"/>
  <c r="CU110" i="103" s="1" a="1"/>
  <c r="CU110" i="103" s="1"/>
  <c r="I151" i="99"/>
  <c r="AA6" i="105" s="1"/>
  <c r="D88" i="103"/>
  <c r="Q88" i="103" s="1"/>
  <c r="N6" i="105"/>
  <c r="E6" i="104"/>
  <c r="I116" i="99"/>
  <c r="AA21" i="105" s="1"/>
  <c r="D92" i="103"/>
  <c r="Q92" i="103" s="1"/>
  <c r="N21" i="105"/>
  <c r="E21" i="104"/>
  <c r="BS33" i="86"/>
  <c r="BO33" i="86"/>
  <c r="G139" i="103"/>
  <c r="T139" i="103" s="1"/>
  <c r="H125" i="104"/>
  <c r="U125" i="104" s="1"/>
  <c r="L30" i="99"/>
  <c r="AD125" i="105" s="1"/>
  <c r="Q125" i="105"/>
  <c r="BR19" i="86"/>
  <c r="BN19" i="86"/>
  <c r="R45" i="105"/>
  <c r="M20" i="99"/>
  <c r="AE45" i="105" s="1"/>
  <c r="I45" i="104"/>
  <c r="V45" i="104" s="1"/>
  <c r="H27" i="103"/>
  <c r="U27" i="103" s="1"/>
  <c r="J46" i="99"/>
  <c r="AB46" i="99" s="1"/>
  <c r="O49" i="105"/>
  <c r="F49" i="104"/>
  <c r="E99" i="103"/>
  <c r="R99" i="103" s="1"/>
  <c r="M106" i="99"/>
  <c r="H150" i="103"/>
  <c r="U150" i="103" s="1"/>
  <c r="I142" i="104"/>
  <c r="V142" i="104" s="1"/>
  <c r="BL142" i="104" s="1" a="1"/>
  <c r="BL142" i="104" s="1"/>
  <c r="R142" i="105"/>
  <c r="F117" i="99"/>
  <c r="B126" i="103"/>
  <c r="N126" i="103" s="1"/>
  <c r="K103" i="105"/>
  <c r="B103" i="104"/>
  <c r="O103" i="104" s="1"/>
  <c r="BP42" i="86"/>
  <c r="BT42" i="86"/>
  <c r="L41" i="105"/>
  <c r="C41" i="104"/>
  <c r="P41" i="104" s="1"/>
  <c r="BS105" i="86"/>
  <c r="BO105" i="86"/>
  <c r="Q113" i="99"/>
  <c r="L119" i="103"/>
  <c r="Y119" i="103" s="1"/>
  <c r="V94" i="105"/>
  <c r="M94" i="104"/>
  <c r="Z94" i="104" s="1"/>
  <c r="P87" i="99"/>
  <c r="AH97" i="105" s="1"/>
  <c r="L97" i="104"/>
  <c r="Y97" i="104" s="1"/>
  <c r="U97" i="105"/>
  <c r="K122" i="103"/>
  <c r="X122" i="103" s="1"/>
  <c r="P156" i="99"/>
  <c r="AH116" i="105" s="1"/>
  <c r="K134" i="103"/>
  <c r="X134" i="103" s="1"/>
  <c r="U116" i="105"/>
  <c r="L116" i="104"/>
  <c r="Y116" i="104" s="1"/>
  <c r="BQ148" i="86"/>
  <c r="BU148" i="86"/>
  <c r="I64" i="99"/>
  <c r="AA101" i="105" s="1"/>
  <c r="D124" i="103"/>
  <c r="Q124" i="103" s="1"/>
  <c r="E101" i="104"/>
  <c r="N101" i="105"/>
  <c r="BK10" i="86"/>
  <c r="J15" i="104"/>
  <c r="S15" i="105"/>
  <c r="I79" i="103"/>
  <c r="V79" i="103" s="1"/>
  <c r="N62" i="99"/>
  <c r="AF15" i="105" s="1"/>
  <c r="N76" i="99"/>
  <c r="AF88" i="105" s="1"/>
  <c r="J88" i="104"/>
  <c r="I30" i="103"/>
  <c r="V30" i="103" s="1"/>
  <c r="S88" i="105"/>
  <c r="BT15" i="86"/>
  <c r="BP15" i="86"/>
  <c r="N145" i="99"/>
  <c r="AF92" i="105" s="1"/>
  <c r="I117" i="103"/>
  <c r="V117" i="103" s="1"/>
  <c r="J92" i="104"/>
  <c r="S92" i="105"/>
  <c r="G16" i="99"/>
  <c r="Y124" i="105" s="1"/>
  <c r="F16" i="99"/>
  <c r="K124" i="105"/>
  <c r="B138" i="103"/>
  <c r="N138" i="103" s="1"/>
  <c r="B124" i="104"/>
  <c r="O124" i="104" s="1"/>
  <c r="C78" i="104"/>
  <c r="P78" i="104" s="1"/>
  <c r="G45" i="99"/>
  <c r="L78" i="105"/>
  <c r="BQ48" i="86"/>
  <c r="BU48" i="86"/>
  <c r="BN48" i="86"/>
  <c r="BR48" i="86"/>
  <c r="BR37" i="86"/>
  <c r="BN37" i="86"/>
  <c r="Q33" i="99"/>
  <c r="V95" i="105"/>
  <c r="L120" i="103"/>
  <c r="Y120" i="103" s="1"/>
  <c r="M95" i="104"/>
  <c r="Z95" i="104" s="1"/>
  <c r="H182" i="99"/>
  <c r="C143" i="103"/>
  <c r="P143" i="103" s="1"/>
  <c r="D130" i="104"/>
  <c r="Q130" i="104" s="1"/>
  <c r="AN130" i="104" s="1" a="1"/>
  <c r="AN130" i="104" s="1"/>
  <c r="M130" i="105"/>
  <c r="H16" i="99"/>
  <c r="C138" i="103"/>
  <c r="P138" i="103" s="1"/>
  <c r="M124" i="105"/>
  <c r="D124" i="104"/>
  <c r="Q124" i="104" s="1"/>
  <c r="M53" i="105"/>
  <c r="H7" i="99"/>
  <c r="D53" i="104"/>
  <c r="Q53" i="104" s="1"/>
  <c r="R53" i="104" s="1"/>
  <c r="BS84" i="86"/>
  <c r="BO84" i="86"/>
  <c r="BQ142" i="86"/>
  <c r="BU142" i="86"/>
  <c r="H108" i="99"/>
  <c r="C116" i="103"/>
  <c r="P116" i="103" s="1"/>
  <c r="D89" i="104"/>
  <c r="Q89" i="104" s="1"/>
  <c r="M89" i="105"/>
  <c r="AF55" i="100"/>
  <c r="BQ69" i="86"/>
  <c r="BU69" i="86"/>
  <c r="BU77" i="86"/>
  <c r="BQ77" i="86"/>
  <c r="I7" i="99"/>
  <c r="AA53" i="105" s="1"/>
  <c r="E53" i="104"/>
  <c r="N53" i="105"/>
  <c r="D21" i="103"/>
  <c r="Q21" i="103" s="1"/>
  <c r="L120" i="105"/>
  <c r="C120" i="104"/>
  <c r="P120" i="104" s="1"/>
  <c r="G60" i="99"/>
  <c r="N61" i="99"/>
  <c r="AF115" i="105" s="1"/>
  <c r="S115" i="105"/>
  <c r="I133" i="103"/>
  <c r="V133" i="103" s="1"/>
  <c r="J115" i="104"/>
  <c r="Q16" i="99"/>
  <c r="V124" i="105"/>
  <c r="L138" i="103"/>
  <c r="Y138" i="103" s="1"/>
  <c r="M124" i="104"/>
  <c r="Z124" i="104" s="1"/>
  <c r="DA124" i="104" s="1" a="1"/>
  <c r="DA124" i="104" s="1"/>
  <c r="BN94" i="86"/>
  <c r="BR94" i="86"/>
  <c r="C35" i="104"/>
  <c r="P35" i="104" s="1"/>
  <c r="L35" i="105"/>
  <c r="G82" i="99"/>
  <c r="Y35" i="105" s="1"/>
  <c r="BG35" i="105" s="1" a="1"/>
  <c r="BG35" i="105" s="1"/>
  <c r="BP44" i="86"/>
  <c r="AC318" i="99"/>
  <c r="AG318" i="99"/>
  <c r="CB318" i="99"/>
  <c r="CI318" i="99" s="1"/>
  <c r="J169" i="99"/>
  <c r="AB56" i="105" s="1"/>
  <c r="O56" i="105"/>
  <c r="F56" i="104"/>
  <c r="E102" i="103"/>
  <c r="R102" i="103" s="1"/>
  <c r="K154" i="99"/>
  <c r="AC75" i="105" s="1"/>
  <c r="F110" i="103"/>
  <c r="S110" i="103" s="1"/>
  <c r="CD110" i="103" s="1" a="1"/>
  <c r="CD110" i="103" s="1"/>
  <c r="P75" i="105"/>
  <c r="G75" i="104"/>
  <c r="AC94" i="100"/>
  <c r="AB94" i="100"/>
  <c r="A94" i="100" s="1" a="1"/>
  <c r="A94" i="100" s="1"/>
  <c r="I63" i="104"/>
  <c r="V63" i="104" s="1"/>
  <c r="M77" i="99"/>
  <c r="AE63" i="105" s="1"/>
  <c r="R63" i="105"/>
  <c r="H106" i="103"/>
  <c r="U106" i="103" s="1"/>
  <c r="BP56" i="86"/>
  <c r="BT56" i="86"/>
  <c r="D146" i="104"/>
  <c r="Q146" i="104" s="1"/>
  <c r="R146" i="104" s="1"/>
  <c r="C38" i="103"/>
  <c r="P38" i="103" s="1"/>
  <c r="M146" i="105"/>
  <c r="H5" i="99"/>
  <c r="Z146" i="105" s="1"/>
  <c r="BS70" i="86"/>
  <c r="BO111" i="86"/>
  <c r="BS111" i="86"/>
  <c r="BO119" i="86"/>
  <c r="BS119" i="86"/>
  <c r="BO104" i="86"/>
  <c r="BS104" i="86"/>
  <c r="C52" i="104"/>
  <c r="P52" i="104" s="1"/>
  <c r="L52" i="105"/>
  <c r="G17" i="99"/>
  <c r="Y52" i="105" s="1"/>
  <c r="BU72" i="86"/>
  <c r="BQ72" i="86"/>
  <c r="BQ53" i="86"/>
  <c r="BU53" i="86"/>
  <c r="P112" i="99"/>
  <c r="AH79" i="105" s="1"/>
  <c r="K112" i="103"/>
  <c r="X112" i="103" s="1"/>
  <c r="L79" i="104"/>
  <c r="Y79" i="104" s="1"/>
  <c r="U79" i="105"/>
  <c r="O169" i="99"/>
  <c r="AG56" i="105" s="1"/>
  <c r="T56" i="105"/>
  <c r="K56" i="104"/>
  <c r="X56" i="104" s="1"/>
  <c r="J102" i="103"/>
  <c r="W102" i="103" s="1"/>
  <c r="O120" i="99"/>
  <c r="AG133" i="105" s="1"/>
  <c r="K133" i="104"/>
  <c r="X133" i="104" s="1"/>
  <c r="J146" i="103"/>
  <c r="W146" i="103" s="1"/>
  <c r="T133" i="105"/>
  <c r="D139" i="103"/>
  <c r="Q139" i="103" s="1"/>
  <c r="N125" i="105"/>
  <c r="I30" i="99"/>
  <c r="AA125" i="105" s="1"/>
  <c r="E125" i="104"/>
  <c r="I118" i="99"/>
  <c r="AA104" i="105" s="1"/>
  <c r="N104" i="105"/>
  <c r="D127" i="103"/>
  <c r="Q127" i="103" s="1"/>
  <c r="E104" i="104"/>
  <c r="BP85" i="86"/>
  <c r="BT85" i="86"/>
  <c r="BQ31" i="86"/>
  <c r="BU31" i="86"/>
  <c r="BR145" i="86"/>
  <c r="BN145" i="86"/>
  <c r="K115" i="104"/>
  <c r="X115" i="104" s="1"/>
  <c r="T115" i="105"/>
  <c r="J133" i="103"/>
  <c r="W133" i="103" s="1"/>
  <c r="O61" i="99"/>
  <c r="G129" i="104"/>
  <c r="P129" i="105"/>
  <c r="K181" i="99"/>
  <c r="F142" i="103"/>
  <c r="S142" i="103" s="1"/>
  <c r="BT149" i="86"/>
  <c r="BP149" i="86"/>
  <c r="AB93" i="100"/>
  <c r="A93" i="100" s="1" a="1"/>
  <c r="A93" i="100" s="1"/>
  <c r="AC93" i="100"/>
  <c r="BR120" i="86"/>
  <c r="BN120" i="86"/>
  <c r="L8" i="105"/>
  <c r="C8" i="104"/>
  <c r="P8" i="104" s="1"/>
  <c r="G66" i="99"/>
  <c r="Y8" i="105" s="1"/>
  <c r="BS71" i="86"/>
  <c r="BR71" i="86"/>
  <c r="BN71" i="86"/>
  <c r="N53" i="99"/>
  <c r="AF111" i="105" s="1"/>
  <c r="I130" i="103"/>
  <c r="V130" i="103" s="1"/>
  <c r="S111" i="105"/>
  <c r="J111" i="104"/>
  <c r="E40" i="103"/>
  <c r="R40" i="103" s="1"/>
  <c r="O8" i="105"/>
  <c r="J66" i="99"/>
  <c r="AB8" i="105" s="1"/>
  <c r="CH8" i="105" s="1" a="1"/>
  <c r="CH8" i="105" s="1"/>
  <c r="F8" i="104"/>
  <c r="J119" i="99"/>
  <c r="AB132" i="105" s="1"/>
  <c r="F132" i="104"/>
  <c r="E145" i="103"/>
  <c r="R145" i="103" s="1"/>
  <c r="O132" i="105"/>
  <c r="BO122" i="86"/>
  <c r="BS122" i="86"/>
  <c r="CV57" i="103" a="1"/>
  <c r="CV57" i="103" s="1"/>
  <c r="AH71" i="103" a="1"/>
  <c r="AH71" i="103" s="1"/>
  <c r="BB76" i="85"/>
  <c r="AZ220" i="99"/>
  <c r="BB39" i="85"/>
  <c r="AW76" i="85"/>
  <c r="BB2" i="85"/>
  <c r="BC21" i="85"/>
  <c r="AW21" i="85"/>
  <c r="AM21" i="85"/>
  <c r="BE18" i="100"/>
  <c r="AS76" i="85"/>
  <c r="AS21" i="99"/>
  <c r="AJ123" i="104" a="1"/>
  <c r="AJ123" i="104" s="1"/>
  <c r="AW27" i="104" a="1"/>
  <c r="AW27" i="104" s="1"/>
  <c r="AM53" i="100"/>
  <c r="L53" i="100" s="1"/>
  <c r="M40" i="103"/>
  <c r="Z40" i="103" s="1"/>
  <c r="CZ40" i="103" s="1" a="1"/>
  <c r="CZ40" i="103" s="1"/>
  <c r="X55" i="105"/>
  <c r="AE130" i="105"/>
  <c r="AF45" i="99"/>
  <c r="AB78" i="105"/>
  <c r="CJ100" i="103" a="1"/>
  <c r="CJ100" i="103" s="1"/>
  <c r="AG151" i="99"/>
  <c r="AC151" i="99"/>
  <c r="CB151" i="99"/>
  <c r="AE6" i="105"/>
  <c r="B21" i="103"/>
  <c r="N21" i="103" s="1"/>
  <c r="F7" i="99"/>
  <c r="K53" i="105"/>
  <c r="B53" i="104"/>
  <c r="O53" i="104" s="1"/>
  <c r="B115" i="104"/>
  <c r="O115" i="104" s="1"/>
  <c r="K115" i="105"/>
  <c r="B133" i="103"/>
  <c r="N133" i="103" s="1"/>
  <c r="F61" i="99"/>
  <c r="I46" i="104"/>
  <c r="V46" i="104" s="1"/>
  <c r="H58" i="103"/>
  <c r="U58" i="103" s="1"/>
  <c r="M137" i="99"/>
  <c r="AE46" i="105" s="1"/>
  <c r="CC46" i="105" s="1" a="1"/>
  <c r="CC46" i="105" s="1"/>
  <c r="R46" i="105"/>
  <c r="CC150" i="103" a="1"/>
  <c r="CC150" i="103" s="1"/>
  <c r="BY150" i="103" a="1"/>
  <c r="BY150" i="103" s="1"/>
  <c r="BZ150" i="103" a="1"/>
  <c r="BZ150" i="103" s="1"/>
  <c r="CD150" i="103" a="1"/>
  <c r="CD150" i="103" s="1"/>
  <c r="AC132" i="103" a="1"/>
  <c r="AC132" i="103" s="1"/>
  <c r="AD132" i="103" a="1"/>
  <c r="AD132" i="103" s="1"/>
  <c r="AH132" i="103" a="1"/>
  <c r="AH132" i="103" s="1"/>
  <c r="AK132" i="103" a="1"/>
  <c r="AK132" i="103" s="1"/>
  <c r="AE132" i="103" a="1"/>
  <c r="AE132" i="103" s="1"/>
  <c r="AB132" i="103" a="1"/>
  <c r="AB132" i="103" s="1"/>
  <c r="AI132" i="103" a="1"/>
  <c r="AI132" i="103" s="1"/>
  <c r="AG132" i="103" a="1"/>
  <c r="AG132" i="103" s="1"/>
  <c r="AL132" i="103" a="1"/>
  <c r="AL132" i="103" s="1"/>
  <c r="AR116" i="104" a="1"/>
  <c r="AR116" i="104" s="1"/>
  <c r="CC152" i="99"/>
  <c r="AD152" i="99"/>
  <c r="AH152" i="99"/>
  <c r="AI54" i="105"/>
  <c r="CN54" i="105" a="1"/>
  <c r="CN54" i="105" s="1"/>
  <c r="CA54" i="105" a="1"/>
  <c r="CA54" i="105" s="1"/>
  <c r="CM54" i="105" a="1"/>
  <c r="CM54" i="105" s="1"/>
  <c r="CK54" i="105" a="1"/>
  <c r="CK54" i="105" s="1"/>
  <c r="CO54" i="105" a="1"/>
  <c r="CO54" i="105" s="1"/>
  <c r="CI54" i="105" a="1"/>
  <c r="CI54" i="105" s="1"/>
  <c r="CJ88" i="103" a="1"/>
  <c r="CJ88" i="103" s="1"/>
  <c r="R84" i="99"/>
  <c r="AJ55" i="105" s="1"/>
  <c r="W55" i="105"/>
  <c r="N55" i="104"/>
  <c r="AA55" i="104" s="1"/>
  <c r="AM55" i="104" s="1" a="1"/>
  <c r="AM55" i="104" s="1"/>
  <c r="M101" i="103"/>
  <c r="Z101" i="103" s="1"/>
  <c r="BQ60" i="86"/>
  <c r="BU60" i="86"/>
  <c r="BC99" i="103" a="1"/>
  <c r="BC99" i="103" s="1"/>
  <c r="CQ99" i="103" a="1"/>
  <c r="CQ99" i="103" s="1"/>
  <c r="CQ74" i="104" a="1"/>
  <c r="CQ74" i="104" s="1"/>
  <c r="W74" i="104"/>
  <c r="CO74" i="104" a="1"/>
  <c r="CO74" i="104" s="1"/>
  <c r="CV88" i="103" a="1"/>
  <c r="CV88" i="103" s="1"/>
  <c r="H151" i="99"/>
  <c r="M6" i="105"/>
  <c r="F6" i="105" s="1"/>
  <c r="D6" i="104"/>
  <c r="Q6" i="104" s="1"/>
  <c r="C88" i="103"/>
  <c r="P88" i="103" s="1"/>
  <c r="CO104" i="103" a="1"/>
  <c r="CO104" i="103" s="1"/>
  <c r="CN104" i="103" a="1"/>
  <c r="CN104" i="103" s="1"/>
  <c r="CL104" i="103" a="1"/>
  <c r="CL104" i="103" s="1"/>
  <c r="CP104" i="103" a="1"/>
  <c r="CP104" i="103" s="1"/>
  <c r="CM104" i="103" a="1"/>
  <c r="CM104" i="103" s="1"/>
  <c r="CS88" i="103" a="1"/>
  <c r="CS88" i="103" s="1"/>
  <c r="CT88" i="103" a="1"/>
  <c r="CT88" i="103" s="1"/>
  <c r="CR88" i="103" a="1"/>
  <c r="CR88" i="103" s="1"/>
  <c r="CQ88" i="103" a="1"/>
  <c r="CQ88" i="103" s="1"/>
  <c r="AU68" i="104" a="1"/>
  <c r="AU68" i="104" s="1"/>
  <c r="B112" i="104"/>
  <c r="O112" i="104" s="1"/>
  <c r="K112" i="105"/>
  <c r="F10" i="99"/>
  <c r="B11" i="103"/>
  <c r="N11" i="103" s="1"/>
  <c r="AW43" i="86"/>
  <c r="BB43" i="86"/>
  <c r="BI40" i="100"/>
  <c r="AI40" i="100" s="1"/>
  <c r="H40" i="100" s="1"/>
  <c r="AS43" i="86"/>
  <c r="BK168" i="99"/>
  <c r="AK168" i="99" s="1"/>
  <c r="BM43" i="86"/>
  <c r="BA43" i="86"/>
  <c r="BK43" i="86"/>
  <c r="BI43" i="86"/>
  <c r="BL43" i="86"/>
  <c r="BJ43" i="86"/>
  <c r="BH43" i="86"/>
  <c r="AZ43" i="86"/>
  <c r="BD68" i="105" a="1"/>
  <c r="BD68" i="105" s="1"/>
  <c r="DE68" i="105" a="1"/>
  <c r="DE68" i="105" s="1"/>
  <c r="DA68" i="105" a="1"/>
  <c r="DA68" i="105" s="1"/>
  <c r="CR68" i="105" a="1"/>
  <c r="CR68" i="105" s="1"/>
  <c r="AA182" i="99"/>
  <c r="Y130" i="105"/>
  <c r="AB117" i="104" a="1"/>
  <c r="AB117" i="104" s="1"/>
  <c r="AL117" i="104" a="1"/>
  <c r="AL117" i="104" s="1"/>
  <c r="AM117" i="104" a="1"/>
  <c r="AM117" i="104" s="1"/>
  <c r="BR117" i="105" a="1"/>
  <c r="BR117" i="105" s="1"/>
  <c r="BN52" i="86"/>
  <c r="BR52" i="86"/>
  <c r="X92" i="105"/>
  <c r="CW11" i="104" a="1"/>
  <c r="CW11" i="104" s="1"/>
  <c r="CV11" i="104" a="1"/>
  <c r="CV11" i="104" s="1"/>
  <c r="S48" i="105"/>
  <c r="J48" i="104"/>
  <c r="I98" i="103"/>
  <c r="V98" i="103" s="1"/>
  <c r="N54" i="99"/>
  <c r="AF48" i="105" s="1"/>
  <c r="AH154" i="99"/>
  <c r="CC154" i="99"/>
  <c r="AD154" i="99"/>
  <c r="AI75" i="105"/>
  <c r="BD132" i="103" a="1"/>
  <c r="BD132" i="103" s="1"/>
  <c r="BC132" i="103" a="1"/>
  <c r="BC132" i="103" s="1"/>
  <c r="BG132" i="103" a="1"/>
  <c r="BG132" i="103" s="1"/>
  <c r="BF132" i="103" a="1"/>
  <c r="BF132" i="103" s="1"/>
  <c r="AX132" i="103" a="1"/>
  <c r="AX132" i="103" s="1"/>
  <c r="AY132" i="103" a="1"/>
  <c r="AY132" i="103" s="1"/>
  <c r="AZ132" i="103" a="1"/>
  <c r="AZ132" i="103" s="1"/>
  <c r="BB132" i="103" a="1"/>
  <c r="BB132" i="103" s="1"/>
  <c r="CP151" i="103" a="1"/>
  <c r="CP151" i="103" s="1"/>
  <c r="CN151" i="103" a="1"/>
  <c r="CN151" i="103" s="1"/>
  <c r="CL151" i="103" a="1"/>
  <c r="CL151" i="103" s="1"/>
  <c r="CO151" i="103" a="1"/>
  <c r="CO151" i="103" s="1"/>
  <c r="BO151" i="103" a="1"/>
  <c r="BO151" i="103" s="1"/>
  <c r="AB108" i="103" a="1"/>
  <c r="AB108" i="103" s="1"/>
  <c r="AZ108" i="103" a="1"/>
  <c r="AZ108" i="103" s="1"/>
  <c r="BE108" i="103" a="1"/>
  <c r="BE108" i="103" s="1"/>
  <c r="BF108" i="103" a="1"/>
  <c r="BF108" i="103" s="1"/>
  <c r="BC108" i="103" a="1"/>
  <c r="BC108" i="103" s="1"/>
  <c r="BB108" i="103" a="1"/>
  <c r="BB108" i="103" s="1"/>
  <c r="AY108" i="103" a="1"/>
  <c r="AY108" i="103" s="1"/>
  <c r="BD108" i="103" a="1"/>
  <c r="BD108" i="103" s="1"/>
  <c r="BA108" i="103" a="1"/>
  <c r="BA108" i="103" s="1"/>
  <c r="AX108" i="103" a="1"/>
  <c r="AX108" i="103" s="1"/>
  <c r="AK96" i="103" a="1"/>
  <c r="AK96" i="103" s="1"/>
  <c r="AL96" i="103" a="1"/>
  <c r="AL96" i="103" s="1"/>
  <c r="AJ96" i="103" a="1"/>
  <c r="AJ96" i="103" s="1"/>
  <c r="AI96" i="103" a="1"/>
  <c r="AI96" i="103" s="1"/>
  <c r="AG96" i="103" a="1"/>
  <c r="AG96" i="103" s="1"/>
  <c r="AH96" i="103" a="1"/>
  <c r="AH96" i="103" s="1"/>
  <c r="BV34" i="99" a="1"/>
  <c r="BV34" i="99" s="1"/>
  <c r="M79" i="103"/>
  <c r="Z79" i="103" s="1"/>
  <c r="CW79" i="103" s="1" a="1"/>
  <c r="CW79" i="103" s="1"/>
  <c r="R62" i="99"/>
  <c r="AJ15" i="105" s="1"/>
  <c r="W15" i="105"/>
  <c r="N15" i="104"/>
  <c r="AA15" i="104" s="1"/>
  <c r="CL15" i="104" s="1" a="1"/>
  <c r="CL15" i="104" s="1"/>
  <c r="W49" i="104"/>
  <c r="CN49" i="104" a="1"/>
  <c r="CN49" i="104" s="1"/>
  <c r="CL141" i="103" a="1"/>
  <c r="CL141" i="103" s="1"/>
  <c r="AA142" i="105"/>
  <c r="Q8" i="99"/>
  <c r="V83" i="105"/>
  <c r="M83" i="104"/>
  <c r="Z83" i="104" s="1"/>
  <c r="L114" i="103"/>
  <c r="Y114" i="103" s="1"/>
  <c r="AE290" i="99"/>
  <c r="S290" i="99"/>
  <c r="BZ290" i="99"/>
  <c r="AA290" i="99"/>
  <c r="BM90" i="103" a="1"/>
  <c r="BM90" i="103" s="1"/>
  <c r="CL137" i="103" a="1"/>
  <c r="CL137" i="103" s="1"/>
  <c r="CM137" i="103" a="1"/>
  <c r="CM137" i="103" s="1"/>
  <c r="CO137" i="103" a="1"/>
  <c r="CO137" i="103" s="1"/>
  <c r="AE126" i="105"/>
  <c r="CB37" i="99"/>
  <c r="AG37" i="99"/>
  <c r="AC37" i="99"/>
  <c r="CK68" i="104" a="1"/>
  <c r="CK68" i="104" s="1"/>
  <c r="CZ132" i="103" a="1"/>
  <c r="CZ132" i="103" s="1"/>
  <c r="BY117" i="105" a="1"/>
  <c r="BY117" i="105" s="1"/>
  <c r="BP34" i="86"/>
  <c r="F36" i="99"/>
  <c r="B115" i="103"/>
  <c r="N115" i="103" s="1"/>
  <c r="B84" i="104"/>
  <c r="O84" i="104" s="1"/>
  <c r="K84" i="105"/>
  <c r="R73" i="99"/>
  <c r="AJ105" i="105" s="1"/>
  <c r="M35" i="103"/>
  <c r="Z35" i="103" s="1"/>
  <c r="AL35" i="103" s="1" a="1"/>
  <c r="AL35" i="103" s="1"/>
  <c r="W105" i="105"/>
  <c r="N105" i="104"/>
  <c r="AA105" i="104" s="1"/>
  <c r="L37" i="105"/>
  <c r="C37" i="104"/>
  <c r="P37" i="104" s="1"/>
  <c r="BS29" i="86"/>
  <c r="BO29" i="86"/>
  <c r="AF321" i="99"/>
  <c r="AB321" i="99"/>
  <c r="CA321" i="99"/>
  <c r="BW321" i="99" a="1"/>
  <c r="BW321" i="99" s="1"/>
  <c r="H152" i="99"/>
  <c r="M54" i="105"/>
  <c r="D54" i="104"/>
  <c r="Q54" i="104" s="1"/>
  <c r="C100" i="103"/>
  <c r="P100" i="103" s="1"/>
  <c r="BO145" i="86"/>
  <c r="BS145" i="86"/>
  <c r="AD94" i="100"/>
  <c r="O109" i="99"/>
  <c r="AG141" i="105" s="1"/>
  <c r="J149" i="103"/>
  <c r="W149" i="103" s="1"/>
  <c r="K141" i="104"/>
  <c r="X141" i="104" s="1"/>
  <c r="T141" i="105"/>
  <c r="D76" i="103"/>
  <c r="Q76" i="103" s="1"/>
  <c r="I67" i="99"/>
  <c r="AA110" i="105" s="1"/>
  <c r="N110" i="105"/>
  <c r="E110" i="104"/>
  <c r="R91" i="105"/>
  <c r="I91" i="104"/>
  <c r="V91" i="104" s="1"/>
  <c r="M133" i="99"/>
  <c r="AE91" i="105" s="1"/>
  <c r="H82" i="103"/>
  <c r="U82" i="103" s="1"/>
  <c r="L58" i="99"/>
  <c r="G90" i="103"/>
  <c r="T90" i="103" s="1"/>
  <c r="Q11" i="105"/>
  <c r="H11" i="104"/>
  <c r="U11" i="104" s="1"/>
  <c r="L104" i="99"/>
  <c r="AD119" i="105" s="1"/>
  <c r="G136" i="103"/>
  <c r="T136" i="103" s="1"/>
  <c r="Q119" i="105"/>
  <c r="H119" i="104"/>
  <c r="U119" i="104" s="1"/>
  <c r="AB101" i="100"/>
  <c r="A101" i="100" s="1" a="1"/>
  <c r="A101" i="100" s="1"/>
  <c r="L180" i="99"/>
  <c r="AD127" i="105" s="1"/>
  <c r="G141" i="103"/>
  <c r="T141" i="103" s="1"/>
  <c r="Q127" i="105"/>
  <c r="H127" i="104"/>
  <c r="U127" i="104" s="1"/>
  <c r="J105" i="99"/>
  <c r="AB113" i="105" s="1"/>
  <c r="E131" i="103"/>
  <c r="R131" i="103" s="1"/>
  <c r="O113" i="105"/>
  <c r="F113" i="104"/>
  <c r="BN108" i="86"/>
  <c r="BR108" i="86"/>
  <c r="BR132" i="86"/>
  <c r="BN132" i="86"/>
  <c r="H129" i="103"/>
  <c r="U129" i="103" s="1"/>
  <c r="I109" i="104"/>
  <c r="V109" i="104" s="1"/>
  <c r="M51" i="99"/>
  <c r="R109" i="105"/>
  <c r="E139" i="103"/>
  <c r="R139" i="103" s="1"/>
  <c r="J30" i="99"/>
  <c r="AB125" i="105" s="1"/>
  <c r="F125" i="104"/>
  <c r="O125" i="105"/>
  <c r="P115" i="105"/>
  <c r="F133" i="103"/>
  <c r="S133" i="103" s="1"/>
  <c r="K61" i="99"/>
  <c r="AC115" i="105" s="1"/>
  <c r="G115" i="104"/>
  <c r="AC48" i="100"/>
  <c r="AB48" i="100"/>
  <c r="A48" i="100" s="1" a="1"/>
  <c r="A48" i="100" s="1"/>
  <c r="Q115" i="105"/>
  <c r="G133" i="103"/>
  <c r="T133" i="103" s="1"/>
  <c r="L61" i="99"/>
  <c r="AD115" i="105" s="1"/>
  <c r="H115" i="104"/>
  <c r="U115" i="104" s="1"/>
  <c r="C140" i="103"/>
  <c r="P140" i="103" s="1"/>
  <c r="H37" i="99"/>
  <c r="D126" i="104"/>
  <c r="Q126" i="104" s="1"/>
  <c r="M126" i="105"/>
  <c r="O145" i="99"/>
  <c r="AG92" i="105" s="1"/>
  <c r="T92" i="105"/>
  <c r="K92" i="104"/>
  <c r="X92" i="104" s="1"/>
  <c r="J117" i="103"/>
  <c r="W117" i="103" s="1"/>
  <c r="AI117" i="103" s="1" a="1"/>
  <c r="AI117" i="103" s="1"/>
  <c r="C82" i="104"/>
  <c r="P82" i="104" s="1"/>
  <c r="L82" i="105"/>
  <c r="G86" i="99"/>
  <c r="L102" i="105"/>
  <c r="C102" i="104"/>
  <c r="P102" i="104" s="1"/>
  <c r="G115" i="99"/>
  <c r="Y102" i="105" s="1"/>
  <c r="L14" i="105"/>
  <c r="C14" i="104"/>
  <c r="P14" i="104" s="1"/>
  <c r="R111" i="99"/>
  <c r="AJ22" i="105" s="1"/>
  <c r="N22" i="104"/>
  <c r="AA22" i="104" s="1"/>
  <c r="AX22" i="104" s="1" a="1"/>
  <c r="AX22" i="104" s="1"/>
  <c r="M93" i="103"/>
  <c r="Z93" i="103" s="1"/>
  <c r="W22" i="105"/>
  <c r="R117" i="99"/>
  <c r="AJ103" i="105" s="1"/>
  <c r="W103" i="105"/>
  <c r="N103" i="104"/>
  <c r="AA103" i="104" s="1"/>
  <c r="CL103" i="104" s="1" a="1"/>
  <c r="CL103" i="104" s="1"/>
  <c r="M126" i="103"/>
  <c r="Z126" i="103" s="1"/>
  <c r="Q46" i="99"/>
  <c r="V49" i="105"/>
  <c r="L99" i="103"/>
  <c r="Y99" i="103" s="1"/>
  <c r="M49" i="104"/>
  <c r="Z49" i="104" s="1"/>
  <c r="CP49" i="104" s="1" a="1"/>
  <c r="CP49" i="104" s="1"/>
  <c r="BT41" i="86"/>
  <c r="BP41" i="86"/>
  <c r="BO41" i="86"/>
  <c r="BS41" i="86"/>
  <c r="AD65" i="100"/>
  <c r="AB65" i="100"/>
  <c r="A65" i="100" s="1" a="1"/>
  <c r="A65" i="100" s="1"/>
  <c r="BP141" i="86"/>
  <c r="BT141" i="86"/>
  <c r="BO141" i="86"/>
  <c r="BU80" i="86"/>
  <c r="BQ80" i="86"/>
  <c r="Q45" i="99"/>
  <c r="M78" i="104"/>
  <c r="Z78" i="104" s="1"/>
  <c r="BP78" i="104" s="1" a="1"/>
  <c r="BP78" i="104" s="1"/>
  <c r="L111" i="103"/>
  <c r="Y111" i="103" s="1"/>
  <c r="BU19" i="86"/>
  <c r="BQ19" i="86"/>
  <c r="Q116" i="99"/>
  <c r="M21" i="104"/>
  <c r="Z21" i="104" s="1"/>
  <c r="L92" i="103"/>
  <c r="Y92" i="103" s="1"/>
  <c r="V21" i="105"/>
  <c r="BQ141" i="86"/>
  <c r="BU141" i="86"/>
  <c r="P182" i="99"/>
  <c r="K143" i="103"/>
  <c r="X143" i="103" s="1"/>
  <c r="AJ143" i="103" s="1" a="1"/>
  <c r="AJ143" i="103" s="1"/>
  <c r="L130" i="104"/>
  <c r="Y130" i="104" s="1"/>
  <c r="U130" i="105"/>
  <c r="P119" i="99"/>
  <c r="AH132" i="105" s="1"/>
  <c r="L132" i="104"/>
  <c r="Y132" i="104" s="1"/>
  <c r="K145" i="103"/>
  <c r="X145" i="103" s="1"/>
  <c r="U132" i="105"/>
  <c r="I113" i="99"/>
  <c r="AA94" i="105" s="1"/>
  <c r="N94" i="105"/>
  <c r="E94" i="104"/>
  <c r="D119" i="103"/>
  <c r="Q119" i="103" s="1"/>
  <c r="I156" i="99"/>
  <c r="AA116" i="105" s="1"/>
  <c r="D134" i="103"/>
  <c r="Q134" i="103" s="1"/>
  <c r="N116" i="105"/>
  <c r="E116" i="104"/>
  <c r="BA35" i="86"/>
  <c r="BT86" i="86"/>
  <c r="BP86" i="86"/>
  <c r="AD93" i="100"/>
  <c r="BP148" i="86"/>
  <c r="BP99" i="86"/>
  <c r="BS62" i="86"/>
  <c r="BO62" i="86"/>
  <c r="F116" i="99"/>
  <c r="B21" i="104"/>
  <c r="O21" i="104" s="1"/>
  <c r="B92" i="103"/>
  <c r="N92" i="103" s="1"/>
  <c r="K21" i="105"/>
  <c r="BO149" i="86"/>
  <c r="P36" i="99"/>
  <c r="AH84" i="105" s="1"/>
  <c r="U84" i="105"/>
  <c r="K115" i="103"/>
  <c r="X115" i="103" s="1"/>
  <c r="L84" i="104"/>
  <c r="Y84" i="104" s="1"/>
  <c r="L42" i="105"/>
  <c r="C42" i="104"/>
  <c r="P42" i="104" s="1"/>
  <c r="G148" i="99"/>
  <c r="Y42" i="105" s="1"/>
  <c r="H104" i="99"/>
  <c r="C136" i="103"/>
  <c r="P136" i="103" s="1"/>
  <c r="M119" i="105"/>
  <c r="D119" i="104"/>
  <c r="Q119" i="104" s="1"/>
  <c r="BN112" i="86"/>
  <c r="BR112" i="86"/>
  <c r="P57" i="99"/>
  <c r="AH114" i="105" s="1"/>
  <c r="K132" i="103"/>
  <c r="X132" i="103" s="1"/>
  <c r="L114" i="104"/>
  <c r="Y114" i="104" s="1"/>
  <c r="BF114" i="104" s="1" a="1"/>
  <c r="BF114" i="104" s="1"/>
  <c r="U114" i="105"/>
  <c r="L143" i="105"/>
  <c r="C143" i="104"/>
  <c r="P143" i="104" s="1"/>
  <c r="C109" i="103"/>
  <c r="P109" i="103" s="1"/>
  <c r="D74" i="104"/>
  <c r="Q74" i="104" s="1"/>
  <c r="M74" i="105"/>
  <c r="H174" i="99"/>
  <c r="N112" i="99"/>
  <c r="AF79" i="105" s="1"/>
  <c r="J79" i="104"/>
  <c r="I112" i="103"/>
  <c r="V112" i="103" s="1"/>
  <c r="S79" i="105"/>
  <c r="BQ18" i="86"/>
  <c r="BU18" i="86"/>
  <c r="BH35" i="86"/>
  <c r="R109" i="99"/>
  <c r="AJ141" i="105" s="1"/>
  <c r="N141" i="104"/>
  <c r="AA141" i="104" s="1"/>
  <c r="W141" i="105"/>
  <c r="M149" i="103"/>
  <c r="Z149" i="103" s="1"/>
  <c r="K46" i="99"/>
  <c r="AC49" i="105" s="1"/>
  <c r="P49" i="105"/>
  <c r="G49" i="104"/>
  <c r="F99" i="103"/>
  <c r="S99" i="103" s="1"/>
  <c r="G58" i="104"/>
  <c r="K170" i="99"/>
  <c r="AC58" i="105" s="1"/>
  <c r="P58" i="105"/>
  <c r="F104" i="103"/>
  <c r="S104" i="103" s="1"/>
  <c r="H105" i="99"/>
  <c r="M113" i="105"/>
  <c r="C131" i="103"/>
  <c r="P131" i="103" s="1"/>
  <c r="D113" i="104"/>
  <c r="Q113" i="104" s="1"/>
  <c r="BS52" i="86"/>
  <c r="BO52" i="86"/>
  <c r="BU117" i="86"/>
  <c r="BQ117" i="86"/>
  <c r="BU89" i="86"/>
  <c r="BQ89" i="86"/>
  <c r="L167" i="99"/>
  <c r="Q39" i="105"/>
  <c r="H39" i="104"/>
  <c r="U39" i="104" s="1"/>
  <c r="G95" i="103"/>
  <c r="T95" i="103" s="1"/>
  <c r="M8" i="99"/>
  <c r="R83" i="105"/>
  <c r="I83" i="104"/>
  <c r="V83" i="104" s="1"/>
  <c r="H114" i="103"/>
  <c r="U114" i="103" s="1"/>
  <c r="BU14" i="86"/>
  <c r="BQ14" i="86"/>
  <c r="G53" i="99"/>
  <c r="Y111" i="105" s="1"/>
  <c r="L111" i="105"/>
  <c r="C111" i="104"/>
  <c r="P111" i="104" s="1"/>
  <c r="BU136" i="86"/>
  <c r="BQ136" i="86"/>
  <c r="I129" i="103"/>
  <c r="V129" i="103" s="1"/>
  <c r="N51" i="99"/>
  <c r="S109" i="105"/>
  <c r="J109" i="104"/>
  <c r="BR85" i="86"/>
  <c r="BN85" i="86"/>
  <c r="BS107" i="86"/>
  <c r="BO107" i="86"/>
  <c r="J53" i="99"/>
  <c r="AB111" i="105" s="1"/>
  <c r="F111" i="104"/>
  <c r="E130" i="103"/>
  <c r="R130" i="103" s="1"/>
  <c r="O111" i="105"/>
  <c r="BT134" i="86"/>
  <c r="R118" i="99"/>
  <c r="AJ104" i="105" s="1"/>
  <c r="W104" i="105"/>
  <c r="N104" i="104"/>
  <c r="AA104" i="104" s="1"/>
  <c r="M127" i="103"/>
  <c r="Z127" i="103" s="1"/>
  <c r="BP151" i="86"/>
  <c r="BT151" i="86"/>
  <c r="BR30" i="86"/>
  <c r="BN30" i="86"/>
  <c r="BP83" i="86"/>
  <c r="BT83" i="86"/>
  <c r="L21" i="105"/>
  <c r="G116" i="99"/>
  <c r="C21" i="104"/>
  <c r="P21" i="104" s="1"/>
  <c r="BS11" i="86"/>
  <c r="BO11" i="86"/>
  <c r="BR89" i="86"/>
  <c r="BN89" i="86"/>
  <c r="N8" i="99"/>
  <c r="AF83" i="105" s="1"/>
  <c r="J83" i="104"/>
  <c r="S83" i="105"/>
  <c r="I114" i="103"/>
  <c r="V114" i="103" s="1"/>
  <c r="M116" i="99"/>
  <c r="H92" i="103"/>
  <c r="U92" i="103" s="1"/>
  <c r="R21" i="105"/>
  <c r="I21" i="104"/>
  <c r="V21" i="104" s="1"/>
  <c r="BT146" i="86"/>
  <c r="BP146" i="86"/>
  <c r="BO151" i="86"/>
  <c r="BR33" i="86"/>
  <c r="BN33" i="86"/>
  <c r="F79" i="99"/>
  <c r="B17" i="103"/>
  <c r="N17" i="103" s="1"/>
  <c r="K7" i="105"/>
  <c r="B7" i="104"/>
  <c r="O7" i="104" s="1"/>
  <c r="BR13" i="86"/>
  <c r="BN13" i="86"/>
  <c r="J84" i="99"/>
  <c r="AB55" i="105" s="1"/>
  <c r="F55" i="104"/>
  <c r="O55" i="105"/>
  <c r="BS49" i="86"/>
  <c r="BO49" i="86"/>
  <c r="H64" i="99"/>
  <c r="C124" i="103"/>
  <c r="P124" i="103" s="1"/>
  <c r="D101" i="104"/>
  <c r="Q101" i="104" s="1"/>
  <c r="M101" i="105"/>
  <c r="BO14" i="86"/>
  <c r="BQ95" i="86"/>
  <c r="BU95" i="86"/>
  <c r="AF111" i="100"/>
  <c r="G265" i="99"/>
  <c r="F265" i="99"/>
  <c r="BP75" i="86"/>
  <c r="BT75" i="86"/>
  <c r="K150" i="99"/>
  <c r="AC12" i="105" s="1"/>
  <c r="P12" i="105"/>
  <c r="G12" i="104"/>
  <c r="F91" i="103"/>
  <c r="S91" i="103" s="1"/>
  <c r="P55" i="105"/>
  <c r="K84" i="99"/>
  <c r="AC55" i="105" s="1"/>
  <c r="G55" i="104"/>
  <c r="F101" i="103"/>
  <c r="S101" i="103" s="1"/>
  <c r="AE101" i="103" s="1" a="1"/>
  <c r="AE101" i="103" s="1"/>
  <c r="AB102" i="100"/>
  <c r="A102" i="100" s="1" a="1"/>
  <c r="A102" i="100" s="1"/>
  <c r="J120" i="99"/>
  <c r="AB133" i="105" s="1"/>
  <c r="F133" i="104"/>
  <c r="E146" i="103"/>
  <c r="R146" i="103" s="1"/>
  <c r="O133" i="105"/>
  <c r="M87" i="99"/>
  <c r="H122" i="103"/>
  <c r="U122" i="103" s="1"/>
  <c r="R97" i="105"/>
  <c r="I97" i="104"/>
  <c r="V97" i="104" s="1"/>
  <c r="L136" i="105"/>
  <c r="C136" i="104"/>
  <c r="P136" i="104" s="1"/>
  <c r="G36" i="99"/>
  <c r="L84" i="105"/>
  <c r="C84" i="104"/>
  <c r="P84" i="104" s="1"/>
  <c r="BU110" i="86"/>
  <c r="BQ110" i="86"/>
  <c r="BU49" i="86"/>
  <c r="G40" i="104"/>
  <c r="K168" i="99"/>
  <c r="AC40" i="105" s="1"/>
  <c r="F96" i="103"/>
  <c r="S96" i="103" s="1"/>
  <c r="AE96" i="103" s="1" a="1"/>
  <c r="AE96" i="103" s="1"/>
  <c r="P40" i="105"/>
  <c r="BR79" i="86"/>
  <c r="BN79" i="86"/>
  <c r="AD206" i="100"/>
  <c r="AD329" i="100"/>
  <c r="BO106" i="86"/>
  <c r="BS106" i="86"/>
  <c r="J159" i="99"/>
  <c r="E87" i="103"/>
  <c r="R87" i="103" s="1"/>
  <c r="O5" i="105"/>
  <c r="F5" i="104"/>
  <c r="BU98" i="86"/>
  <c r="BQ98" i="86"/>
  <c r="BP73" i="86"/>
  <c r="O23" i="99"/>
  <c r="AG57" i="105" s="1"/>
  <c r="J103" i="103"/>
  <c r="W103" i="103" s="1"/>
  <c r="AI103" i="103" s="1" a="1"/>
  <c r="AI103" i="103" s="1"/>
  <c r="T57" i="105"/>
  <c r="K57" i="104"/>
  <c r="X57" i="104" s="1"/>
  <c r="BP6" i="86"/>
  <c r="BO127" i="86"/>
  <c r="J149" i="99"/>
  <c r="AB62" i="105" s="1"/>
  <c r="O62" i="105"/>
  <c r="F62" i="104"/>
  <c r="E105" i="103"/>
  <c r="R105" i="103" s="1"/>
  <c r="G95" i="104"/>
  <c r="P95" i="105"/>
  <c r="F120" i="103"/>
  <c r="S120" i="103" s="1"/>
  <c r="K33" i="99"/>
  <c r="AC95" i="105" s="1"/>
  <c r="H86" i="99"/>
  <c r="M82" i="105"/>
  <c r="D82" i="104"/>
  <c r="Q82" i="104" s="1"/>
  <c r="C113" i="103"/>
  <c r="P113" i="103" s="1"/>
  <c r="N45" i="99"/>
  <c r="AF78" i="105" s="1"/>
  <c r="S78" i="105"/>
  <c r="J78" i="104"/>
  <c r="I111" i="103"/>
  <c r="V111" i="103" s="1"/>
  <c r="CG111" i="103" s="1" a="1"/>
  <c r="CG111" i="103" s="1"/>
  <c r="AB42" i="100"/>
  <c r="A42" i="100" s="1" a="1"/>
  <c r="A42" i="100" s="1"/>
  <c r="BR99" i="86"/>
  <c r="BN99" i="86"/>
  <c r="BT120" i="86"/>
  <c r="BP120" i="86"/>
  <c r="AD49" i="100"/>
  <c r="L11" i="105"/>
  <c r="C11" i="104"/>
  <c r="P11" i="104" s="1"/>
  <c r="G58" i="99"/>
  <c r="Y11" i="105" s="1"/>
  <c r="AC103" i="100"/>
  <c r="AB103" i="100"/>
  <c r="A103" i="100" s="1" a="1"/>
  <c r="A103" i="100" s="1"/>
  <c r="AD39" i="100"/>
  <c r="R36" i="99"/>
  <c r="AJ84" i="105" s="1"/>
  <c r="M115" i="103"/>
  <c r="Z115" i="103" s="1"/>
  <c r="N84" i="104"/>
  <c r="AA84" i="104" s="1"/>
  <c r="W84" i="105"/>
  <c r="AE63" i="100"/>
  <c r="BU55" i="86"/>
  <c r="BQ55" i="86"/>
  <c r="BR105" i="86"/>
  <c r="BN105" i="86"/>
  <c r="AF94" i="100"/>
  <c r="I8" i="99"/>
  <c r="AA83" i="105" s="1"/>
  <c r="N83" i="105"/>
  <c r="E83" i="104"/>
  <c r="D114" i="103"/>
  <c r="Q114" i="103" s="1"/>
  <c r="BT143" i="86"/>
  <c r="BP143" i="86"/>
  <c r="B122" i="104"/>
  <c r="O122" i="104" s="1"/>
  <c r="F28" i="99"/>
  <c r="K122" i="105"/>
  <c r="B12" i="103"/>
  <c r="N12" i="103" s="1"/>
  <c r="BS69" i="86"/>
  <c r="L124" i="105"/>
  <c r="C124" i="104"/>
  <c r="P124" i="104" s="1"/>
  <c r="AX124" i="104" s="1" a="1"/>
  <c r="AX124" i="104" s="1"/>
  <c r="K86" i="99"/>
  <c r="AC82" i="105" s="1"/>
  <c r="F113" i="103"/>
  <c r="S113" i="103" s="1"/>
  <c r="G82" i="104"/>
  <c r="P82" i="105"/>
  <c r="R48" i="105"/>
  <c r="I48" i="104"/>
  <c r="V48" i="104" s="1"/>
  <c r="H98" i="103"/>
  <c r="U98" i="103" s="1"/>
  <c r="M54" i="99"/>
  <c r="I105" i="104"/>
  <c r="V105" i="104" s="1"/>
  <c r="M73" i="99"/>
  <c r="AE105" i="105" s="1"/>
  <c r="R105" i="105"/>
  <c r="H35" i="103"/>
  <c r="U35" i="103" s="1"/>
  <c r="M115" i="99"/>
  <c r="I102" i="104"/>
  <c r="V102" i="104" s="1"/>
  <c r="R102" i="105"/>
  <c r="H125" i="103"/>
  <c r="U125" i="103" s="1"/>
  <c r="N65" i="99"/>
  <c r="AF100" i="105" s="1"/>
  <c r="I123" i="103"/>
  <c r="V123" i="103" s="1"/>
  <c r="S100" i="105"/>
  <c r="J100" i="104"/>
  <c r="BS48" i="86"/>
  <c r="BO48" i="86"/>
  <c r="N38" i="99"/>
  <c r="AF10" i="105" s="1"/>
  <c r="J10" i="104"/>
  <c r="S10" i="105"/>
  <c r="I89" i="103"/>
  <c r="V89" i="103" s="1"/>
  <c r="M146" i="103"/>
  <c r="Z146" i="103" s="1"/>
  <c r="W133" i="105"/>
  <c r="R120" i="99"/>
  <c r="AJ133" i="105" s="1"/>
  <c r="N133" i="104"/>
  <c r="AA133" i="104" s="1"/>
  <c r="F38" i="99"/>
  <c r="B10" i="104"/>
  <c r="O10" i="104" s="1"/>
  <c r="B89" i="103"/>
  <c r="N89" i="103" s="1"/>
  <c r="K10" i="105"/>
  <c r="BR118" i="86"/>
  <c r="BN118" i="86"/>
  <c r="F169" i="99"/>
  <c r="B102" i="103"/>
  <c r="N102" i="103" s="1"/>
  <c r="K56" i="105"/>
  <c r="B56" i="104"/>
  <c r="O56" i="104" s="1"/>
  <c r="AD124" i="100"/>
  <c r="BQ52" i="86"/>
  <c r="BU52" i="86"/>
  <c r="M148" i="104"/>
  <c r="Z148" i="104" s="1"/>
  <c r="AT181" i="99"/>
  <c r="Q111" i="99"/>
  <c r="V22" i="105"/>
  <c r="M22" i="104"/>
  <c r="Z22" i="104" s="1"/>
  <c r="DA22" i="104" s="1" a="1"/>
  <c r="DA22" i="104" s="1"/>
  <c r="L93" i="103"/>
  <c r="Y93" i="103" s="1"/>
  <c r="P169" i="99"/>
  <c r="AH56" i="105" s="1"/>
  <c r="U56" i="105"/>
  <c r="L56" i="104"/>
  <c r="Y56" i="104" s="1"/>
  <c r="K102" i="103"/>
  <c r="X102" i="103" s="1"/>
  <c r="P116" i="99"/>
  <c r="AH21" i="105" s="1"/>
  <c r="U21" i="105"/>
  <c r="L21" i="104"/>
  <c r="Y21" i="104" s="1"/>
  <c r="K92" i="103"/>
  <c r="X92" i="103" s="1"/>
  <c r="O182" i="99"/>
  <c r="AC182" i="99" s="1"/>
  <c r="T130" i="105"/>
  <c r="K130" i="104"/>
  <c r="X130" i="104" s="1"/>
  <c r="J143" i="103"/>
  <c r="W143" i="103" s="1"/>
  <c r="AI143" i="103" s="1" a="1"/>
  <c r="AI143" i="103" s="1"/>
  <c r="I105" i="99"/>
  <c r="N113" i="105"/>
  <c r="E113" i="104"/>
  <c r="J23" i="99"/>
  <c r="AB57" i="105" s="1"/>
  <c r="AY57" i="105" s="1" a="1"/>
  <c r="AY57" i="105" s="1"/>
  <c r="E103" i="103"/>
  <c r="R103" i="103" s="1"/>
  <c r="F57" i="104"/>
  <c r="O57" i="105"/>
  <c r="Q100" i="105"/>
  <c r="G123" i="103"/>
  <c r="T123" i="103" s="1"/>
  <c r="H100" i="104"/>
  <c r="U100" i="104" s="1"/>
  <c r="L65" i="99"/>
  <c r="AD100" i="105" s="1"/>
  <c r="I66" i="99"/>
  <c r="AA8" i="105" s="1"/>
  <c r="BY8" i="105" s="1" a="1"/>
  <c r="BY8" i="105" s="1"/>
  <c r="D40" i="103"/>
  <c r="Q40" i="103" s="1"/>
  <c r="N8" i="105"/>
  <c r="E8" i="104"/>
  <c r="O91" i="105"/>
  <c r="F91" i="104"/>
  <c r="E82" i="103"/>
  <c r="R82" i="103" s="1"/>
  <c r="J133" i="99"/>
  <c r="AB91" i="105" s="1"/>
  <c r="BU111" i="86"/>
  <c r="BQ111" i="86"/>
  <c r="BN136" i="86"/>
  <c r="BR136" i="86"/>
  <c r="K111" i="99"/>
  <c r="AC22" i="105" s="1"/>
  <c r="P22" i="105"/>
  <c r="G22" i="104"/>
  <c r="F93" i="103"/>
  <c r="S93" i="103" s="1"/>
  <c r="AB100" i="100"/>
  <c r="A100" i="100" s="1" a="1"/>
  <c r="A100" i="100" s="1"/>
  <c r="AC100" i="100"/>
  <c r="H129" i="104"/>
  <c r="U129" i="104" s="1"/>
  <c r="Q129" i="105"/>
  <c r="G142" i="103"/>
  <c r="T142" i="103" s="1"/>
  <c r="L181" i="99"/>
  <c r="AD129" i="105" s="1"/>
  <c r="BO32" i="86"/>
  <c r="BS32" i="86"/>
  <c r="BT98" i="86"/>
  <c r="BP98" i="86"/>
  <c r="BS91" i="86"/>
  <c r="BO91" i="86"/>
  <c r="AE316" i="100"/>
  <c r="BR20" i="86"/>
  <c r="BN20" i="86"/>
  <c r="BP119" i="86"/>
  <c r="BT119" i="86"/>
  <c r="L50" i="105"/>
  <c r="C50" i="104"/>
  <c r="P50" i="104" s="1"/>
  <c r="G83" i="99"/>
  <c r="AE83" i="99" s="1"/>
  <c r="R156" i="99"/>
  <c r="AJ116" i="105" s="1"/>
  <c r="BZ116" i="105" s="1" a="1"/>
  <c r="BZ116" i="105" s="1"/>
  <c r="N116" i="104"/>
  <c r="AA116" i="104" s="1"/>
  <c r="AX116" i="104" s="1" a="1"/>
  <c r="AX116" i="104" s="1"/>
  <c r="W116" i="105"/>
  <c r="M134" i="103"/>
  <c r="Z134" i="103" s="1"/>
  <c r="CK134" i="103" s="1" a="1"/>
  <c r="CK134" i="103" s="1"/>
  <c r="BQ16" i="86"/>
  <c r="L144" i="105"/>
  <c r="C144" i="104"/>
  <c r="P144" i="104" s="1"/>
  <c r="G48" i="99"/>
  <c r="BS58" i="86"/>
  <c r="R169" i="99"/>
  <c r="AJ56" i="105" s="1"/>
  <c r="M102" i="103"/>
  <c r="Z102" i="103" s="1"/>
  <c r="W56" i="105"/>
  <c r="N56" i="104"/>
  <c r="AA56" i="104" s="1"/>
  <c r="AX56" i="104" s="1" a="1"/>
  <c r="AX56" i="104" s="1"/>
  <c r="AE29" i="100"/>
  <c r="H120" i="99"/>
  <c r="D133" i="104"/>
  <c r="Q133" i="104" s="1"/>
  <c r="C146" i="103"/>
  <c r="P146" i="103" s="1"/>
  <c r="M133" i="105"/>
  <c r="M110" i="105"/>
  <c r="C76" i="103"/>
  <c r="P76" i="103" s="1"/>
  <c r="D110" i="104"/>
  <c r="Q110" i="104" s="1"/>
  <c r="H67" i="99"/>
  <c r="L142" i="105"/>
  <c r="C142" i="104"/>
  <c r="P142" i="104" s="1"/>
  <c r="G106" i="99"/>
  <c r="Q121" i="99"/>
  <c r="M134" i="104"/>
  <c r="Z134" i="104" s="1"/>
  <c r="V134" i="105"/>
  <c r="L147" i="103"/>
  <c r="Y147" i="103" s="1"/>
  <c r="AF56" i="100"/>
  <c r="Q183" i="99"/>
  <c r="V131" i="105"/>
  <c r="L144" i="103"/>
  <c r="Y144" i="103" s="1"/>
  <c r="M131" i="104"/>
  <c r="Z131" i="104" s="1"/>
  <c r="I111" i="99"/>
  <c r="AA22" i="105" s="1"/>
  <c r="D93" i="103"/>
  <c r="Q93" i="103" s="1"/>
  <c r="N22" i="105"/>
  <c r="E22" i="104"/>
  <c r="BP12" i="86"/>
  <c r="BT34" i="86"/>
  <c r="I167" i="99"/>
  <c r="AA39" i="105" s="1"/>
  <c r="AX39" i="105" s="1" a="1"/>
  <c r="AX39" i="105" s="1"/>
  <c r="E39" i="104"/>
  <c r="D95" i="103"/>
  <c r="Q95" i="103" s="1"/>
  <c r="N39" i="105"/>
  <c r="M145" i="99"/>
  <c r="I92" i="104"/>
  <c r="V92" i="104" s="1"/>
  <c r="H117" i="103"/>
  <c r="U117" i="103" s="1"/>
  <c r="R92" i="105"/>
  <c r="BU24" i="86"/>
  <c r="F106" i="99"/>
  <c r="B150" i="103"/>
  <c r="N150" i="103" s="1"/>
  <c r="B142" i="104"/>
  <c r="O142" i="104" s="1"/>
  <c r="K142" i="105"/>
  <c r="F110" i="99"/>
  <c r="B29" i="104"/>
  <c r="O29" i="104" s="1"/>
  <c r="B94" i="103"/>
  <c r="N94" i="103" s="1"/>
  <c r="K29" i="105"/>
  <c r="BR86" i="86"/>
  <c r="BN86" i="86"/>
  <c r="L53" i="105"/>
  <c r="C53" i="104"/>
  <c r="P53" i="104" s="1"/>
  <c r="AN53" i="104" s="1" a="1"/>
  <c r="AN53" i="104" s="1"/>
  <c r="G7" i="99"/>
  <c r="Y53" i="105" s="1"/>
  <c r="AX53" i="105" s="1" a="1"/>
  <c r="AX53" i="105" s="1"/>
  <c r="G8" i="99"/>
  <c r="Y83" i="105" s="1"/>
  <c r="C83" i="104"/>
  <c r="P83" i="104" s="1"/>
  <c r="L83" i="105"/>
  <c r="BQ137" i="86"/>
  <c r="AE111" i="100"/>
  <c r="AE100" i="100"/>
  <c r="BP135" i="86"/>
  <c r="J93" i="104"/>
  <c r="I118" i="103"/>
  <c r="V118" i="103" s="1"/>
  <c r="N52" i="99"/>
  <c r="AF93" i="105" s="1"/>
  <c r="S93" i="105"/>
  <c r="AT2" i="85"/>
  <c r="AT21" i="85"/>
  <c r="AQ21" i="85"/>
  <c r="AS2" i="85"/>
  <c r="AO76" i="85"/>
  <c r="AX27" i="104" a="1"/>
  <c r="AX27" i="104" s="1"/>
  <c r="I45" i="103"/>
  <c r="V45" i="103" s="1"/>
  <c r="M154" i="99"/>
  <c r="R75" i="105"/>
  <c r="I75" i="104"/>
  <c r="V75" i="104" s="1"/>
  <c r="H110" i="103"/>
  <c r="U110" i="103" s="1"/>
  <c r="BD90" i="103" a="1"/>
  <c r="BD90" i="103" s="1"/>
  <c r="BN78" i="104" a="1"/>
  <c r="BN78" i="104" s="1"/>
  <c r="BO78" i="104" a="1"/>
  <c r="BO78" i="104" s="1"/>
  <c r="BK78" i="104" a="1"/>
  <c r="BK78" i="104" s="1"/>
  <c r="BQ78" i="104" a="1"/>
  <c r="BQ78" i="104" s="1"/>
  <c r="S78" i="104"/>
  <c r="BI78" i="104" s="1" a="1"/>
  <c r="BI78" i="104" s="1"/>
  <c r="CV39" i="105" a="1"/>
  <c r="CV39" i="105" s="1"/>
  <c r="CX39" i="105" a="1"/>
  <c r="CX39" i="105" s="1"/>
  <c r="CY39" i="105" a="1"/>
  <c r="CY39" i="105" s="1"/>
  <c r="CW39" i="105" a="1"/>
  <c r="CW39" i="105" s="1"/>
  <c r="CZ39" i="105" a="1"/>
  <c r="CZ39" i="105" s="1"/>
  <c r="AB115" i="100"/>
  <c r="A115" i="100" s="1" a="1"/>
  <c r="A115" i="100" s="1"/>
  <c r="AC115" i="100"/>
  <c r="BT130" i="86"/>
  <c r="BP130" i="86"/>
  <c r="BZ57" i="99"/>
  <c r="AE57" i="99"/>
  <c r="AA57" i="99"/>
  <c r="X114" i="105"/>
  <c r="CZ150" i="103" a="1"/>
  <c r="CZ150" i="103" s="1"/>
  <c r="CM90" i="103" a="1"/>
  <c r="CM90" i="103" s="1"/>
  <c r="CL90" i="103" a="1"/>
  <c r="CL90" i="103" s="1"/>
  <c r="CO90" i="103" a="1"/>
  <c r="CO90" i="103" s="1"/>
  <c r="CN90" i="103" a="1"/>
  <c r="CN90" i="103" s="1"/>
  <c r="BY100" i="103" a="1"/>
  <c r="BY100" i="103" s="1"/>
  <c r="CC100" i="103" a="1"/>
  <c r="CC100" i="103" s="1"/>
  <c r="CA100" i="103" a="1"/>
  <c r="CA100" i="103" s="1"/>
  <c r="CD100" i="103" a="1"/>
  <c r="CD100" i="103" s="1"/>
  <c r="CE100" i="103" a="1"/>
  <c r="CE100" i="103" s="1"/>
  <c r="BZ100" i="103" a="1"/>
  <c r="BZ100" i="103" s="1"/>
  <c r="BH142" i="105" a="1"/>
  <c r="BH142" i="105" s="1"/>
  <c r="BJ142" i="105" a="1"/>
  <c r="BJ142" i="105" s="1"/>
  <c r="BO142" i="105" a="1"/>
  <c r="BO142" i="105" s="1"/>
  <c r="BK142" i="105" a="1"/>
  <c r="BK142" i="105" s="1"/>
  <c r="BQ142" i="105" a="1"/>
  <c r="BQ142" i="105" s="1"/>
  <c r="BI142" i="105" a="1"/>
  <c r="BI142" i="105" s="1"/>
  <c r="BF42" i="104" a="1"/>
  <c r="BF42" i="104" s="1"/>
  <c r="BT29" i="86"/>
  <c r="BP29" i="86"/>
  <c r="Q149" i="99"/>
  <c r="V62" i="105"/>
  <c r="M62" i="104"/>
  <c r="Z62" i="104" s="1"/>
  <c r="L105" i="103"/>
  <c r="Y105" i="103" s="1"/>
  <c r="DA49" i="105" a="1"/>
  <c r="DA49" i="105" s="1"/>
  <c r="CY104" i="103" a="1"/>
  <c r="CY104" i="103" s="1"/>
  <c r="CH265" i="99"/>
  <c r="DG5" i="105" a="1"/>
  <c r="DG5" i="105" s="1"/>
  <c r="AH145" i="99"/>
  <c r="AD145" i="99"/>
  <c r="AI92" i="105"/>
  <c r="AG57" i="99"/>
  <c r="AC155" i="99"/>
  <c r="CB155" i="99"/>
  <c r="CI155" i="99" s="1"/>
  <c r="AE106" i="105"/>
  <c r="AG155" i="99"/>
  <c r="AM6" i="105" a="1"/>
  <c r="AM6" i="105" s="1"/>
  <c r="AX150" i="103" a="1"/>
  <c r="AX150" i="103" s="1"/>
  <c r="CL109" i="103" a="1"/>
  <c r="CL109" i="103" s="1"/>
  <c r="CP109" i="103" a="1"/>
  <c r="CP109" i="103" s="1"/>
  <c r="CN109" i="103" a="1"/>
  <c r="CN109" i="103" s="1"/>
  <c r="N73" i="99"/>
  <c r="J105" i="104"/>
  <c r="I35" i="103"/>
  <c r="V35" i="103" s="1"/>
  <c r="S105" i="105"/>
  <c r="G29" i="99"/>
  <c r="Y81" i="105" s="1"/>
  <c r="B14" i="103"/>
  <c r="N14" i="103" s="1"/>
  <c r="AK14" i="103" s="1" a="1"/>
  <c r="AK14" i="103" s="1"/>
  <c r="AD6" i="100"/>
  <c r="AB6" i="100"/>
  <c r="A6" i="100" s="1" a="1"/>
  <c r="A6" i="100" s="1"/>
  <c r="AG107" i="103" a="1"/>
  <c r="AG107" i="103" s="1"/>
  <c r="CN107" i="103" a="1"/>
  <c r="CN107" i="103" s="1"/>
  <c r="CP107" i="103" a="1"/>
  <c r="CP107" i="103" s="1"/>
  <c r="CL107" i="103" a="1"/>
  <c r="CL107" i="103" s="1"/>
  <c r="CM107" i="103" a="1"/>
  <c r="CM107" i="103" s="1"/>
  <c r="CO107" i="103" a="1"/>
  <c r="CO107" i="103" s="1"/>
  <c r="CP58" i="104" a="1"/>
  <c r="CP58" i="104" s="1"/>
  <c r="CQ58" i="104" a="1"/>
  <c r="CQ58" i="104" s="1"/>
  <c r="CN58" i="104" a="1"/>
  <c r="CN58" i="104" s="1"/>
  <c r="CO58" i="104" a="1"/>
  <c r="CO58" i="104" s="1"/>
  <c r="W58" i="104"/>
  <c r="AY142" i="104" a="1"/>
  <c r="AY142" i="104" s="1"/>
  <c r="CZ5" i="104" a="1"/>
  <c r="CZ5" i="104" s="1"/>
  <c r="L140" i="103"/>
  <c r="Y140" i="103" s="1"/>
  <c r="M126" i="104"/>
  <c r="Z126" i="104" s="1"/>
  <c r="CP126" i="104" s="1" a="1"/>
  <c r="CP126" i="104" s="1"/>
  <c r="Q37" i="99"/>
  <c r="V126" i="105"/>
  <c r="CJ148" i="104" a="1"/>
  <c r="CJ148" i="104" s="1"/>
  <c r="CL148" i="104" a="1"/>
  <c r="CL148" i="104" s="1"/>
  <c r="CG148" i="104" a="1"/>
  <c r="CG148" i="104" s="1"/>
  <c r="CH148" i="104" a="1"/>
  <c r="CH148" i="104" s="1"/>
  <c r="CI148" i="104" a="1"/>
  <c r="CI148" i="104" s="1"/>
  <c r="CK148" i="104" a="1"/>
  <c r="CK148" i="104" s="1"/>
  <c r="L22" i="103"/>
  <c r="Y22" i="103" s="1"/>
  <c r="M87" i="104"/>
  <c r="Z87" i="104" s="1"/>
  <c r="Q80" i="99"/>
  <c r="V87" i="105"/>
  <c r="BJ134" i="103" a="1"/>
  <c r="BJ134" i="103" s="1"/>
  <c r="AB57" i="100"/>
  <c r="A57" i="100" s="1" a="1"/>
  <c r="A57" i="100" s="1"/>
  <c r="CC130" i="99"/>
  <c r="AD130" i="99"/>
  <c r="AH130" i="99"/>
  <c r="AI148" i="105"/>
  <c r="DF148" i="105" s="1" a="1"/>
  <c r="DF148" i="105" s="1"/>
  <c r="AA167" i="99"/>
  <c r="AE167" i="99"/>
  <c r="BZ167" i="99"/>
  <c r="X39" i="105"/>
  <c r="CK110" i="103" a="1"/>
  <c r="CK110" i="103" s="1"/>
  <c r="CJ110" i="103" a="1"/>
  <c r="CJ110" i="103" s="1"/>
  <c r="CH110" i="103" a="1"/>
  <c r="CH110" i="103" s="1"/>
  <c r="CG110" i="103" a="1"/>
  <c r="CG110" i="103" s="1"/>
  <c r="AW54" i="104" a="1"/>
  <c r="AW54" i="104" s="1"/>
  <c r="AS54" i="104" a="1"/>
  <c r="AS54" i="104" s="1"/>
  <c r="AN54" i="104" a="1"/>
  <c r="AN54" i="104" s="1"/>
  <c r="AR54" i="104" a="1"/>
  <c r="AR54" i="104" s="1"/>
  <c r="S318" i="99"/>
  <c r="AK108" i="103" a="1"/>
  <c r="AK108" i="103" s="1"/>
  <c r="BT42" i="105" a="1"/>
  <c r="BT42" i="105" s="1"/>
  <c r="BR42" i="105" a="1"/>
  <c r="BR42" i="105" s="1"/>
  <c r="BS42" i="105" a="1"/>
  <c r="BS42" i="105" s="1"/>
  <c r="BH42" i="105" a="1"/>
  <c r="BH42" i="105" s="1"/>
  <c r="Z114" i="105"/>
  <c r="AI11" i="105"/>
  <c r="DF11" i="105" s="1" a="1"/>
  <c r="DF11" i="105" s="1"/>
  <c r="BG75" i="105" a="1"/>
  <c r="BG75" i="105" s="1"/>
  <c r="DD75" i="105" a="1"/>
  <c r="DD75" i="105" s="1"/>
  <c r="CA32" i="99"/>
  <c r="AB32" i="99"/>
  <c r="AF32" i="99"/>
  <c r="Z68" i="105"/>
  <c r="AB40" i="104" a="1"/>
  <c r="AB40" i="104" s="1"/>
  <c r="AK40" i="104" a="1"/>
  <c r="AK40" i="104" s="1"/>
  <c r="AL40" i="104" a="1"/>
  <c r="AL40" i="104" s="1"/>
  <c r="AH40" i="104" a="1"/>
  <c r="AH40" i="104" s="1"/>
  <c r="AJ40" i="104" a="1"/>
  <c r="AJ40" i="104" s="1"/>
  <c r="AM40" i="104" a="1"/>
  <c r="AM40" i="104" s="1"/>
  <c r="Z151" i="99"/>
  <c r="AY11" i="104" a="1"/>
  <c r="AY11" i="104" s="1"/>
  <c r="BP11" i="104" a="1"/>
  <c r="BP11" i="104" s="1"/>
  <c r="BK11" i="104" a="1"/>
  <c r="BK11" i="104" s="1"/>
  <c r="BN11" i="104" a="1"/>
  <c r="BN11" i="104" s="1"/>
  <c r="BL11" i="104" a="1"/>
  <c r="BL11" i="104" s="1"/>
  <c r="BO11" i="104" a="1"/>
  <c r="BO11" i="104" s="1"/>
  <c r="S11" i="104"/>
  <c r="AR68" i="105" a="1"/>
  <c r="AR68" i="105" s="1"/>
  <c r="AK68" i="105" a="1"/>
  <c r="AK68" i="105" s="1"/>
  <c r="AQ68" i="105" a="1"/>
  <c r="AQ68" i="105" s="1"/>
  <c r="AM68" i="105" a="1"/>
  <c r="AM68" i="105" s="1"/>
  <c r="AS68" i="105" a="1"/>
  <c r="AS68" i="105" s="1"/>
  <c r="AO68" i="105" a="1"/>
  <c r="AO68" i="105" s="1"/>
  <c r="AT68" i="105" a="1"/>
  <c r="AT68" i="105" s="1"/>
  <c r="AP68" i="105" a="1"/>
  <c r="AP68" i="105" s="1"/>
  <c r="AN68" i="105" a="1"/>
  <c r="AN68" i="105" s="1"/>
  <c r="BU90" i="103" a="1"/>
  <c r="BU90" i="103" s="1"/>
  <c r="M78" i="99"/>
  <c r="I24" i="104"/>
  <c r="V24" i="104" s="1"/>
  <c r="H50" i="103"/>
  <c r="U50" i="103" s="1"/>
  <c r="CZ87" i="103" a="1"/>
  <c r="CZ87" i="103" s="1"/>
  <c r="CJ142" i="104" a="1"/>
  <c r="CJ142" i="104" s="1"/>
  <c r="CK142" i="104" a="1"/>
  <c r="CK142" i="104" s="1"/>
  <c r="CL142" i="104" a="1"/>
  <c r="CL142" i="104" s="1"/>
  <c r="CG142" i="104" a="1"/>
  <c r="CG142" i="104" s="1"/>
  <c r="BU78" i="86"/>
  <c r="BQ78" i="86"/>
  <c r="AQ127" i="105" a="1"/>
  <c r="AQ127" i="105" s="1"/>
  <c r="AP127" i="105" a="1"/>
  <c r="AP127" i="105" s="1"/>
  <c r="AK127" i="105" a="1"/>
  <c r="AK127" i="105" s="1"/>
  <c r="AR127" i="105" a="1"/>
  <c r="AR127" i="105" s="1"/>
  <c r="AB63" i="104" a="1"/>
  <c r="AB63" i="104" s="1"/>
  <c r="BT108" i="103" a="1"/>
  <c r="BT108" i="103" s="1"/>
  <c r="BV108" i="103" a="1"/>
  <c r="BV108" i="103" s="1"/>
  <c r="BR108" i="103" a="1"/>
  <c r="BR108" i="103" s="1"/>
  <c r="BS108" i="103" a="1"/>
  <c r="BS108" i="103" s="1"/>
  <c r="BW108" i="103" a="1"/>
  <c r="BW108" i="103" s="1"/>
  <c r="BQ108" i="103" a="1"/>
  <c r="BQ108" i="103" s="1"/>
  <c r="BU108" i="103" a="1"/>
  <c r="BU108" i="103" s="1"/>
  <c r="N86" i="104"/>
  <c r="AA86" i="104" s="1"/>
  <c r="W86" i="105"/>
  <c r="R49" i="99"/>
  <c r="AJ86" i="105" s="1"/>
  <c r="M29" i="103"/>
  <c r="Z29" i="103" s="1"/>
  <c r="W126" i="104"/>
  <c r="CO126" i="104" a="1"/>
  <c r="CO126" i="104" s="1"/>
  <c r="CT104" i="103" a="1"/>
  <c r="CT104" i="103" s="1"/>
  <c r="O105" i="99"/>
  <c r="AG113" i="105" s="1"/>
  <c r="T113" i="105"/>
  <c r="K113" i="104"/>
  <c r="X113" i="104" s="1"/>
  <c r="J131" i="103"/>
  <c r="W131" i="103" s="1"/>
  <c r="BU17" i="86"/>
  <c r="BQ17" i="86"/>
  <c r="CX78" i="104" a="1"/>
  <c r="CX78" i="104" s="1"/>
  <c r="CV78" i="104" a="1"/>
  <c r="CV78" i="104" s="1"/>
  <c r="CW78" i="104" a="1"/>
  <c r="CW78" i="104" s="1"/>
  <c r="CG126" i="104" a="1"/>
  <c r="CG126" i="104" s="1"/>
  <c r="D103" i="103"/>
  <c r="Q103" i="103" s="1"/>
  <c r="AC103" i="103" s="1" a="1"/>
  <c r="AC103" i="103" s="1"/>
  <c r="I23" i="99"/>
  <c r="AA57" i="105" s="1"/>
  <c r="N57" i="105"/>
  <c r="E57" i="104"/>
  <c r="AC84" i="100"/>
  <c r="AB84" i="100"/>
  <c r="A84" i="100" s="1" a="1"/>
  <c r="A84" i="100" s="1"/>
  <c r="R113" i="99"/>
  <c r="W94" i="105"/>
  <c r="N94" i="104"/>
  <c r="AA94" i="104" s="1"/>
  <c r="M119" i="103"/>
  <c r="Z119" i="103" s="1"/>
  <c r="BS20" i="86"/>
  <c r="BO20" i="86"/>
  <c r="BO57" i="86"/>
  <c r="BS57" i="86"/>
  <c r="O93" i="105"/>
  <c r="F93" i="104"/>
  <c r="E118" i="103"/>
  <c r="R118" i="103" s="1"/>
  <c r="J52" i="99"/>
  <c r="AB93" i="105" s="1"/>
  <c r="I150" i="99"/>
  <c r="AA12" i="105" s="1"/>
  <c r="D91" i="103"/>
  <c r="Q91" i="103" s="1"/>
  <c r="N12" i="105"/>
  <c r="E12" i="104"/>
  <c r="BS73" i="86"/>
  <c r="BN133" i="86"/>
  <c r="BR133" i="86"/>
  <c r="BO123" i="86"/>
  <c r="BS123" i="86"/>
  <c r="AD131" i="100"/>
  <c r="BU66" i="86"/>
  <c r="BQ66" i="86"/>
  <c r="Q19" i="99"/>
  <c r="AI121" i="105" s="1"/>
  <c r="V121" i="105"/>
  <c r="M121" i="104"/>
  <c r="Z121" i="104" s="1"/>
  <c r="L16" i="103"/>
  <c r="Y16" i="103" s="1"/>
  <c r="AK16" i="103" s="1" a="1"/>
  <c r="AK16" i="103" s="1"/>
  <c r="J82" i="103"/>
  <c r="W82" i="103" s="1"/>
  <c r="CV82" i="103" s="1" a="1"/>
  <c r="CV82" i="103" s="1"/>
  <c r="T91" i="105"/>
  <c r="K91" i="104"/>
  <c r="X91" i="104" s="1"/>
  <c r="O133" i="99"/>
  <c r="AG91" i="105" s="1"/>
  <c r="R58" i="99"/>
  <c r="AJ11" i="105" s="1"/>
  <c r="W11" i="105"/>
  <c r="N11" i="104"/>
  <c r="AA11" i="104" s="1"/>
  <c r="CX11" i="104" s="1" a="1"/>
  <c r="CX11" i="104" s="1"/>
  <c r="M90" i="103"/>
  <c r="Z90" i="103" s="1"/>
  <c r="CW90" i="103" s="1" a="1"/>
  <c r="CW90" i="103" s="1"/>
  <c r="BT84" i="86"/>
  <c r="BP84" i="86"/>
  <c r="BR28" i="86"/>
  <c r="BN28" i="86"/>
  <c r="C119" i="104"/>
  <c r="P119" i="104" s="1"/>
  <c r="L119" i="105"/>
  <c r="G104" i="99"/>
  <c r="F53" i="99"/>
  <c r="B111" i="104"/>
  <c r="O111" i="104" s="1"/>
  <c r="K111" i="105"/>
  <c r="B130" i="103"/>
  <c r="N130" i="103" s="1"/>
  <c r="BO132" i="86"/>
  <c r="BS132" i="86"/>
  <c r="BU128" i="86"/>
  <c r="BQ128" i="86"/>
  <c r="BT103" i="86"/>
  <c r="BP103" i="86"/>
  <c r="L59" i="105"/>
  <c r="C59" i="104"/>
  <c r="P59" i="104" s="1"/>
  <c r="AB59" i="104" s="1" a="1"/>
  <c r="AB59" i="104" s="1"/>
  <c r="N119" i="99"/>
  <c r="AF132" i="105" s="1"/>
  <c r="S132" i="105"/>
  <c r="I145" i="103"/>
  <c r="V145" i="103" s="1"/>
  <c r="J132" i="104"/>
  <c r="BP123" i="86"/>
  <c r="BT123" i="86"/>
  <c r="M39" i="99"/>
  <c r="AE17" i="105" s="1"/>
  <c r="I17" i="104"/>
  <c r="V17" i="104" s="1"/>
  <c r="R17" i="105"/>
  <c r="H41" i="103"/>
  <c r="U41" i="103" s="1"/>
  <c r="F86" i="99"/>
  <c r="K82" i="105"/>
  <c r="B82" i="104"/>
  <c r="O82" i="104" s="1"/>
  <c r="B113" i="103"/>
  <c r="N113" i="103" s="1"/>
  <c r="O58" i="105"/>
  <c r="F58" i="104"/>
  <c r="J170" i="99"/>
  <c r="AB58" i="105" s="1"/>
  <c r="E104" i="103"/>
  <c r="R104" i="103" s="1"/>
  <c r="BQ33" i="86"/>
  <c r="BU33" i="86"/>
  <c r="BN4" i="86"/>
  <c r="BR4" i="86"/>
  <c r="BP65" i="86"/>
  <c r="BT65" i="86"/>
  <c r="BS65" i="86"/>
  <c r="BO65" i="86"/>
  <c r="BS82" i="86"/>
  <c r="BS85" i="86"/>
  <c r="BO85" i="86"/>
  <c r="L7" i="105"/>
  <c r="C7" i="104"/>
  <c r="P7" i="104" s="1"/>
  <c r="AU7" i="104" s="1" a="1"/>
  <c r="AU7" i="104" s="1"/>
  <c r="G79" i="99"/>
  <c r="Y7" i="105" s="1"/>
  <c r="I87" i="99"/>
  <c r="AA97" i="105" s="1"/>
  <c r="N97" i="105"/>
  <c r="E97" i="104"/>
  <c r="D122" i="103"/>
  <c r="Q122" i="103" s="1"/>
  <c r="BT17" i="86"/>
  <c r="L28" i="105"/>
  <c r="C28" i="104"/>
  <c r="P28" i="104" s="1"/>
  <c r="BP109" i="86"/>
  <c r="BT109" i="86"/>
  <c r="AE93" i="100"/>
  <c r="Q109" i="105"/>
  <c r="L51" i="99"/>
  <c r="H109" i="104"/>
  <c r="U109" i="104" s="1"/>
  <c r="G129" i="103"/>
  <c r="T129" i="103" s="1"/>
  <c r="N5" i="99"/>
  <c r="AF146" i="105" s="1"/>
  <c r="I38" i="103"/>
  <c r="V38" i="103" s="1"/>
  <c r="J146" i="104"/>
  <c r="S146" i="105"/>
  <c r="J182" i="99"/>
  <c r="AB130" i="105" s="1"/>
  <c r="F130" i="104"/>
  <c r="E143" i="103"/>
  <c r="R143" i="103" s="1"/>
  <c r="O130" i="105"/>
  <c r="L107" i="99"/>
  <c r="AD136" i="105" s="1"/>
  <c r="G148" i="103"/>
  <c r="T148" i="103" s="1"/>
  <c r="H136" i="104"/>
  <c r="U136" i="104" s="1"/>
  <c r="Q136" i="105"/>
  <c r="BO86" i="86"/>
  <c r="BS86" i="86"/>
  <c r="K8" i="99"/>
  <c r="AC83" i="105" s="1"/>
  <c r="P83" i="105"/>
  <c r="G83" i="104"/>
  <c r="F114" i="103"/>
  <c r="S114" i="103" s="1"/>
  <c r="BU62" i="86"/>
  <c r="BQ62" i="86"/>
  <c r="AB21" i="100"/>
  <c r="A21" i="100" s="1" a="1"/>
  <c r="A21" i="100" s="1"/>
  <c r="C94" i="104"/>
  <c r="P94" i="104" s="1"/>
  <c r="L94" i="105"/>
  <c r="G113" i="99"/>
  <c r="BT31" i="86"/>
  <c r="BP76" i="86"/>
  <c r="BT76" i="86"/>
  <c r="BN148" i="86"/>
  <c r="BR148" i="86"/>
  <c r="N156" i="99"/>
  <c r="AF116" i="105" s="1"/>
  <c r="CQ116" i="105" s="1" a="1"/>
  <c r="CQ116" i="105" s="1"/>
  <c r="J116" i="104"/>
  <c r="I134" i="103"/>
  <c r="V134" i="103" s="1"/>
  <c r="S116" i="105"/>
  <c r="AE95" i="100"/>
  <c r="M133" i="103"/>
  <c r="Z133" i="103" s="1"/>
  <c r="R61" i="99"/>
  <c r="AJ115" i="105" s="1"/>
  <c r="N115" i="104"/>
  <c r="AA115" i="104" s="1"/>
  <c r="CX115" i="104" s="1" a="1"/>
  <c r="CX115" i="104" s="1"/>
  <c r="W115" i="105"/>
  <c r="M59" i="103"/>
  <c r="Z59" i="103" s="1"/>
  <c r="N50" i="104"/>
  <c r="AA50" i="104" s="1"/>
  <c r="DA50" i="104" s="1" a="1"/>
  <c r="DA50" i="104" s="1"/>
  <c r="W50" i="105"/>
  <c r="R83" i="99"/>
  <c r="BQ25" i="86"/>
  <c r="BU25" i="86"/>
  <c r="BR44" i="86"/>
  <c r="BN44" i="86"/>
  <c r="BO110" i="86"/>
  <c r="AD55" i="100"/>
  <c r="D95" i="104"/>
  <c r="Q95" i="104" s="1"/>
  <c r="H33" i="99"/>
  <c r="C120" i="103"/>
  <c r="P120" i="103" s="1"/>
  <c r="M95" i="105"/>
  <c r="V93" i="105"/>
  <c r="L118" i="103"/>
  <c r="Y118" i="103" s="1"/>
  <c r="M93" i="104"/>
  <c r="Z93" i="104" s="1"/>
  <c r="DA93" i="104" s="1" a="1"/>
  <c r="DA93" i="104" s="1"/>
  <c r="Q52" i="99"/>
  <c r="Q182" i="99"/>
  <c r="L143" i="103"/>
  <c r="Y143" i="103" s="1"/>
  <c r="M130" i="104"/>
  <c r="Z130" i="104" s="1"/>
  <c r="DA130" i="104" s="1" a="1"/>
  <c r="DA130" i="104" s="1"/>
  <c r="V130" i="105"/>
  <c r="O87" i="99"/>
  <c r="AG97" i="105" s="1"/>
  <c r="DE97" i="105" s="1" a="1"/>
  <c r="DE97" i="105" s="1"/>
  <c r="K97" i="104"/>
  <c r="X97" i="104" s="1"/>
  <c r="T97" i="105"/>
  <c r="J122" i="103"/>
  <c r="W122" i="103" s="1"/>
  <c r="AE83" i="100"/>
  <c r="BS134" i="86"/>
  <c r="BO134" i="86"/>
  <c r="BT30" i="86"/>
  <c r="AC21" i="100"/>
  <c r="F58" i="99"/>
  <c r="B90" i="103"/>
  <c r="N90" i="103" s="1"/>
  <c r="K11" i="105"/>
  <c r="B11" i="104"/>
  <c r="O11" i="104" s="1"/>
  <c r="J108" i="99"/>
  <c r="E116" i="103"/>
  <c r="R116" i="103" s="1"/>
  <c r="O89" i="105"/>
  <c r="F89" i="104"/>
  <c r="BT3" i="86"/>
  <c r="BP3" i="86"/>
  <c r="N36" i="99"/>
  <c r="AF84" i="105" s="1"/>
  <c r="S84" i="105"/>
  <c r="I115" i="103"/>
  <c r="V115" i="103" s="1"/>
  <c r="J84" i="104"/>
  <c r="C40" i="103"/>
  <c r="P40" i="103" s="1"/>
  <c r="H66" i="99"/>
  <c r="Z8" i="105" s="1"/>
  <c r="AW8" i="105" s="1" a="1"/>
  <c r="AW8" i="105" s="1"/>
  <c r="M8" i="105"/>
  <c r="D8" i="104"/>
  <c r="Q8" i="104" s="1"/>
  <c r="L109" i="99"/>
  <c r="AD141" i="105" s="1"/>
  <c r="H141" i="104"/>
  <c r="U141" i="104" s="1"/>
  <c r="G149" i="103"/>
  <c r="T149" i="103" s="1"/>
  <c r="Q141" i="105"/>
  <c r="BO66" i="86"/>
  <c r="BS66" i="86"/>
  <c r="BS116" i="86"/>
  <c r="BO116" i="86"/>
  <c r="H38" i="99"/>
  <c r="M10" i="105"/>
  <c r="D10" i="104"/>
  <c r="Q10" i="104" s="1"/>
  <c r="C89" i="103"/>
  <c r="P89" i="103" s="1"/>
  <c r="BO75" i="86"/>
  <c r="BS75" i="86"/>
  <c r="J63" i="99"/>
  <c r="AB14" i="105" s="1"/>
  <c r="O14" i="105"/>
  <c r="E78" i="103"/>
  <c r="R78" i="103" s="1"/>
  <c r="F14" i="104"/>
  <c r="BU139" i="86"/>
  <c r="BQ139" i="86"/>
  <c r="P149" i="99"/>
  <c r="AH62" i="105" s="1"/>
  <c r="L62" i="104"/>
  <c r="Y62" i="104" s="1"/>
  <c r="U62" i="105"/>
  <c r="K105" i="103"/>
  <c r="X105" i="103" s="1"/>
  <c r="CX105" i="103" s="1" a="1"/>
  <c r="CX105" i="103" s="1"/>
  <c r="E79" i="104"/>
  <c r="I112" i="99"/>
  <c r="N79" i="105"/>
  <c r="D112" i="103"/>
  <c r="Q112" i="103" s="1"/>
  <c r="BQ61" i="86"/>
  <c r="BU61" i="86"/>
  <c r="AC266" i="100"/>
  <c r="AB266" i="100"/>
  <c r="A266" i="100" s="1" a="1"/>
  <c r="A266" i="100" s="1"/>
  <c r="BP139" i="86"/>
  <c r="BT139" i="86"/>
  <c r="L46" i="99"/>
  <c r="H49" i="104"/>
  <c r="U49" i="104" s="1"/>
  <c r="BK49" i="104" s="1" a="1"/>
  <c r="BK49" i="104" s="1"/>
  <c r="Q49" i="105"/>
  <c r="G99" i="103"/>
  <c r="T99" i="103" s="1"/>
  <c r="K142" i="103"/>
  <c r="X142" i="103" s="1"/>
  <c r="CR142" i="103" s="1" a="1"/>
  <c r="CR142" i="103" s="1"/>
  <c r="L129" i="104"/>
  <c r="Y129" i="104" s="1"/>
  <c r="U129" i="105"/>
  <c r="P181" i="99"/>
  <c r="AH129" i="105" s="1"/>
  <c r="BZ222" i="99"/>
  <c r="Z222" i="99"/>
  <c r="AE222" i="99"/>
  <c r="S222" i="99"/>
  <c r="AA222" i="99"/>
  <c r="A222" i="99" a="1"/>
  <c r="A222" i="99" s="1"/>
  <c r="B95" i="104"/>
  <c r="O95" i="104" s="1"/>
  <c r="F33" i="99"/>
  <c r="B120" i="103"/>
  <c r="N120" i="103" s="1"/>
  <c r="K95" i="105"/>
  <c r="C46" i="104"/>
  <c r="P46" i="104" s="1"/>
  <c r="L46" i="105"/>
  <c r="AE97" i="100"/>
  <c r="AC136" i="100"/>
  <c r="M120" i="103"/>
  <c r="Z120" i="103" s="1"/>
  <c r="W95" i="105"/>
  <c r="N95" i="104"/>
  <c r="AA95" i="104" s="1"/>
  <c r="R33" i="99"/>
  <c r="AJ95" i="105" s="1"/>
  <c r="CB265" i="99"/>
  <c r="CI265" i="99" s="1"/>
  <c r="AG265" i="99"/>
  <c r="AC265" i="99"/>
  <c r="BS46" i="86"/>
  <c r="BO46" i="86"/>
  <c r="C129" i="103"/>
  <c r="P129" i="103" s="1"/>
  <c r="M109" i="105"/>
  <c r="H51" i="99"/>
  <c r="D109" i="104"/>
  <c r="Q109" i="104" s="1"/>
  <c r="BS136" i="86"/>
  <c r="BO136" i="86"/>
  <c r="BO129" i="86"/>
  <c r="BQ93" i="86"/>
  <c r="J118" i="103"/>
  <c r="W118" i="103" s="1"/>
  <c r="K93" i="104"/>
  <c r="X93" i="104" s="1"/>
  <c r="O52" i="99"/>
  <c r="AG93" i="105" s="1"/>
  <c r="T93" i="105"/>
  <c r="I145" i="99"/>
  <c r="AA92" i="105" s="1"/>
  <c r="D117" i="103"/>
  <c r="Q117" i="103" s="1"/>
  <c r="AC117" i="103" s="1" a="1"/>
  <c r="AC117" i="103" s="1"/>
  <c r="N92" i="105"/>
  <c r="E92" i="104"/>
  <c r="BQ59" i="86"/>
  <c r="BU59" i="86"/>
  <c r="BS17" i="86"/>
  <c r="BO17" i="86"/>
  <c r="O40" i="105"/>
  <c r="F40" i="104"/>
  <c r="J168" i="99"/>
  <c r="AB40" i="105" s="1"/>
  <c r="E96" i="103"/>
  <c r="R96" i="103" s="1"/>
  <c r="BS77" i="86"/>
  <c r="BN135" i="86"/>
  <c r="BR135" i="86"/>
  <c r="J16" i="99"/>
  <c r="AB124" i="105" s="1"/>
  <c r="E138" i="103"/>
  <c r="R138" i="103" s="1"/>
  <c r="F124" i="104"/>
  <c r="O124" i="105"/>
  <c r="BN126" i="86"/>
  <c r="BR126" i="86"/>
  <c r="BQ9" i="86"/>
  <c r="BU9" i="86"/>
  <c r="L132" i="105"/>
  <c r="C132" i="104"/>
  <c r="P132" i="104" s="1"/>
  <c r="G119" i="99"/>
  <c r="Y132" i="105" s="1"/>
  <c r="I147" i="103"/>
  <c r="V147" i="103" s="1"/>
  <c r="S134" i="105"/>
  <c r="N121" i="99"/>
  <c r="AF134" i="105" s="1"/>
  <c r="J134" i="104"/>
  <c r="BT22" i="86"/>
  <c r="AB11" i="100"/>
  <c r="BP14" i="86"/>
  <c r="BT14" i="86"/>
  <c r="BT24" i="86"/>
  <c r="BN98" i="86"/>
  <c r="BR98" i="86"/>
  <c r="P110" i="99"/>
  <c r="AH29" i="105" s="1"/>
  <c r="U29" i="105"/>
  <c r="L29" i="104"/>
  <c r="Y29" i="104" s="1"/>
  <c r="K94" i="103"/>
  <c r="X94" i="103" s="1"/>
  <c r="J111" i="99"/>
  <c r="AB22" i="105" s="1"/>
  <c r="O22" i="105"/>
  <c r="F22" i="104"/>
  <c r="E93" i="103"/>
  <c r="R93" i="103" s="1"/>
  <c r="BT55" i="86"/>
  <c r="BP55" i="86"/>
  <c r="H36" i="99"/>
  <c r="C115" i="103"/>
  <c r="P115" i="103" s="1"/>
  <c r="M84" i="105"/>
  <c r="D84" i="104"/>
  <c r="Q84" i="104" s="1"/>
  <c r="C139" i="103"/>
  <c r="P139" i="103" s="1"/>
  <c r="M125" i="105"/>
  <c r="D125" i="104"/>
  <c r="Q125" i="104" s="1"/>
  <c r="H30" i="99"/>
  <c r="BR137" i="86"/>
  <c r="BN137" i="86"/>
  <c r="BO137" i="86"/>
  <c r="BS127" i="86"/>
  <c r="AD106" i="100"/>
  <c r="Q17" i="99"/>
  <c r="V52" i="105"/>
  <c r="M52" i="104"/>
  <c r="Z52" i="104" s="1"/>
  <c r="L20" i="103"/>
  <c r="Y20" i="103" s="1"/>
  <c r="BU96" i="86"/>
  <c r="BQ96" i="86"/>
  <c r="P64" i="99"/>
  <c r="AH101" i="105" s="1"/>
  <c r="L101" i="104"/>
  <c r="Y101" i="104" s="1"/>
  <c r="U101" i="105"/>
  <c r="K124" i="103"/>
  <c r="X124" i="103" s="1"/>
  <c r="O183" i="99"/>
  <c r="AG131" i="105" s="1"/>
  <c r="T131" i="105"/>
  <c r="J144" i="103"/>
  <c r="W144" i="103" s="1"/>
  <c r="K131" i="104"/>
  <c r="X131" i="104" s="1"/>
  <c r="BS129" i="86"/>
  <c r="M86" i="99"/>
  <c r="R82" i="105"/>
  <c r="I82" i="104"/>
  <c r="V82" i="104" s="1"/>
  <c r="H113" i="103"/>
  <c r="U113" i="103" s="1"/>
  <c r="L118" i="99"/>
  <c r="AD104" i="105" s="1"/>
  <c r="Q104" i="105"/>
  <c r="H104" i="104"/>
  <c r="U104" i="104" s="1"/>
  <c r="G127" i="103"/>
  <c r="T127" i="103" s="1"/>
  <c r="C142" i="103"/>
  <c r="P142" i="103" s="1"/>
  <c r="D129" i="104"/>
  <c r="Q129" i="104" s="1"/>
  <c r="H181" i="99"/>
  <c r="M129" i="105"/>
  <c r="F21" i="99"/>
  <c r="B13" i="103"/>
  <c r="N13" i="103" s="1"/>
  <c r="AF13" i="103" s="1" a="1"/>
  <c r="AF13" i="103" s="1"/>
  <c r="K43" i="105"/>
  <c r="B43" i="104"/>
  <c r="O43" i="104" s="1"/>
  <c r="O117" i="99"/>
  <c r="AG103" i="105" s="1"/>
  <c r="T103" i="105"/>
  <c r="K103" i="104"/>
  <c r="X103" i="104" s="1"/>
  <c r="CI103" i="104" s="1" a="1"/>
  <c r="CI103" i="104" s="1"/>
  <c r="J126" i="103"/>
  <c r="W126" i="103" s="1"/>
  <c r="C137" i="104"/>
  <c r="P137" i="104" s="1"/>
  <c r="AW137" i="104" s="1" a="1"/>
  <c r="AW137" i="104" s="1"/>
  <c r="L137" i="105"/>
  <c r="BR67" i="86"/>
  <c r="BN67" i="86"/>
  <c r="K183" i="99"/>
  <c r="AC131" i="105" s="1"/>
  <c r="F144" i="103"/>
  <c r="S144" i="103" s="1"/>
  <c r="G131" i="104"/>
  <c r="P131" i="105"/>
  <c r="BU84" i="86"/>
  <c r="BQ84" i="86"/>
  <c r="L111" i="99"/>
  <c r="AD22" i="105" s="1"/>
  <c r="G93" i="103"/>
  <c r="T93" i="103" s="1"/>
  <c r="Q22" i="105"/>
  <c r="H22" i="104"/>
  <c r="U22" i="104" s="1"/>
  <c r="L148" i="105"/>
  <c r="C148" i="104"/>
  <c r="P148" i="104" s="1"/>
  <c r="F149" i="99"/>
  <c r="K62" i="105"/>
  <c r="B62" i="104"/>
  <c r="O62" i="104" s="1"/>
  <c r="B105" i="103"/>
  <c r="N105" i="103" s="1"/>
  <c r="J86" i="99"/>
  <c r="AB82" i="105" s="1"/>
  <c r="O82" i="105"/>
  <c r="F82" i="104"/>
  <c r="E113" i="103"/>
  <c r="R113" i="103" s="1"/>
  <c r="BP45" i="86"/>
  <c r="BT45" i="86"/>
  <c r="BI10" i="86"/>
  <c r="BS54" i="86"/>
  <c r="BO54" i="86"/>
  <c r="BR53" i="86"/>
  <c r="BN53" i="86"/>
  <c r="BS39" i="86"/>
  <c r="BO39" i="86"/>
  <c r="BS144" i="86"/>
  <c r="BO144" i="86"/>
  <c r="BO21" i="86"/>
  <c r="AF22" i="100"/>
  <c r="Q86" i="99"/>
  <c r="L113" i="103"/>
  <c r="Y113" i="103" s="1"/>
  <c r="M82" i="104"/>
  <c r="Z82" i="104" s="1"/>
  <c r="V82" i="105"/>
  <c r="O146" i="99"/>
  <c r="J135" i="103"/>
  <c r="W135" i="103" s="1"/>
  <c r="BM135" i="103" s="1" a="1"/>
  <c r="BM135" i="103" s="1"/>
  <c r="T117" i="105"/>
  <c r="K117" i="104"/>
  <c r="X117" i="104" s="1"/>
  <c r="I149" i="99"/>
  <c r="AA62" i="105" s="1"/>
  <c r="N62" i="105"/>
  <c r="E62" i="104"/>
  <c r="D105" i="103"/>
  <c r="Q105" i="103" s="1"/>
  <c r="E48" i="104"/>
  <c r="I54" i="99"/>
  <c r="N48" i="105"/>
  <c r="D98" i="103"/>
  <c r="Q98" i="103" s="1"/>
  <c r="E72" i="103"/>
  <c r="R72" i="103" s="1"/>
  <c r="O41" i="105"/>
  <c r="J134" i="99"/>
  <c r="AB41" i="105" s="1"/>
  <c r="F41" i="104"/>
  <c r="K60" i="99"/>
  <c r="AC120" i="105" s="1"/>
  <c r="P120" i="105"/>
  <c r="G120" i="104"/>
  <c r="F137" i="103"/>
  <c r="S137" i="103" s="1"/>
  <c r="J24" i="104"/>
  <c r="I50" i="103"/>
  <c r="V50" i="103" s="1"/>
  <c r="S24" i="105"/>
  <c r="N78" i="99"/>
  <c r="BQ8" i="86"/>
  <c r="BU8" i="86"/>
  <c r="C100" i="104"/>
  <c r="P100" i="104" s="1"/>
  <c r="L100" i="105"/>
  <c r="G65" i="99"/>
  <c r="Y100" i="105" s="1"/>
  <c r="BP21" i="86"/>
  <c r="J114" i="99"/>
  <c r="AB96" i="105" s="1"/>
  <c r="E121" i="103"/>
  <c r="R121" i="103" s="1"/>
  <c r="O96" i="105"/>
  <c r="F96" i="104"/>
  <c r="K63" i="99"/>
  <c r="AC14" i="105" s="1"/>
  <c r="P14" i="105"/>
  <c r="G14" i="104"/>
  <c r="F78" i="103"/>
  <c r="S78" i="103" s="1"/>
  <c r="L145" i="99"/>
  <c r="AD92" i="105" s="1"/>
  <c r="Q92" i="105"/>
  <c r="H92" i="104"/>
  <c r="U92" i="104" s="1"/>
  <c r="G117" i="103"/>
  <c r="T117" i="103" s="1"/>
  <c r="M156" i="99"/>
  <c r="R116" i="105"/>
  <c r="I116" i="104"/>
  <c r="V116" i="104" s="1"/>
  <c r="H134" i="103"/>
  <c r="U134" i="103" s="1"/>
  <c r="BO147" i="86"/>
  <c r="N150" i="99"/>
  <c r="AF12" i="105" s="1"/>
  <c r="J12" i="104"/>
  <c r="S12" i="105"/>
  <c r="I91" i="103"/>
  <c r="V91" i="103" s="1"/>
  <c r="BR87" i="86"/>
  <c r="BN87" i="86"/>
  <c r="M30" i="103"/>
  <c r="Z30" i="103" s="1"/>
  <c r="CZ30" i="103" s="1" a="1"/>
  <c r="CZ30" i="103" s="1"/>
  <c r="R76" i="99"/>
  <c r="N88" i="104"/>
  <c r="AA88" i="104" s="1"/>
  <c r="AX88" i="104" s="1" a="1"/>
  <c r="AX88" i="104" s="1"/>
  <c r="W88" i="105"/>
  <c r="BO16" i="86"/>
  <c r="BS16" i="86"/>
  <c r="BP58" i="86"/>
  <c r="L84" i="99"/>
  <c r="AD55" i="105" s="1"/>
  <c r="G101" i="103"/>
  <c r="T101" i="103" s="1"/>
  <c r="H55" i="104"/>
  <c r="U55" i="104" s="1"/>
  <c r="Q55" i="105"/>
  <c r="BS28" i="86"/>
  <c r="BS81" i="86"/>
  <c r="BO81" i="86"/>
  <c r="AD133" i="100"/>
  <c r="BN102" i="86"/>
  <c r="BR102" i="86"/>
  <c r="BR101" i="86"/>
  <c r="BN101" i="86"/>
  <c r="Q110" i="99"/>
  <c r="V29" i="105"/>
  <c r="M29" i="104"/>
  <c r="Z29" i="104" s="1"/>
  <c r="L94" i="103"/>
  <c r="Y94" i="103" s="1"/>
  <c r="BQ145" i="86"/>
  <c r="BU145" i="86"/>
  <c r="O114" i="99"/>
  <c r="T96" i="105"/>
  <c r="K96" i="104"/>
  <c r="X96" i="104" s="1"/>
  <c r="J121" i="103"/>
  <c r="W121" i="103" s="1"/>
  <c r="O150" i="99"/>
  <c r="AG12" i="105" s="1"/>
  <c r="J91" i="103"/>
  <c r="W91" i="103" s="1"/>
  <c r="K12" i="104"/>
  <c r="X12" i="104" s="1"/>
  <c r="T12" i="105"/>
  <c r="AE92" i="100"/>
  <c r="C60" i="104"/>
  <c r="P60" i="104" s="1"/>
  <c r="L60" i="105"/>
  <c r="G85" i="99"/>
  <c r="Y60" i="105" s="1"/>
  <c r="AC142" i="100"/>
  <c r="AB142" i="100"/>
  <c r="A142" i="100" s="1" a="1"/>
  <c r="A142" i="100" s="1"/>
  <c r="L109" i="105"/>
  <c r="C109" i="104"/>
  <c r="P109" i="104" s="1"/>
  <c r="G51" i="99"/>
  <c r="Y109" i="105" s="1"/>
  <c r="AC321" i="99"/>
  <c r="AG321" i="99"/>
  <c r="CB321" i="99"/>
  <c r="CI321" i="99" s="1"/>
  <c r="BX321" i="99" a="1"/>
  <c r="BX321" i="99" s="1"/>
  <c r="BP145" i="86"/>
  <c r="BT145" i="86"/>
  <c r="BT88" i="86"/>
  <c r="BP88" i="86"/>
  <c r="K77" i="99"/>
  <c r="P63" i="105"/>
  <c r="G63" i="104"/>
  <c r="F106" i="103"/>
  <c r="S106" i="103" s="1"/>
  <c r="AE106" i="103" s="1" a="1"/>
  <c r="AE106" i="103" s="1"/>
  <c r="BU120" i="86"/>
  <c r="BQ120" i="86"/>
  <c r="J112" i="99"/>
  <c r="O79" i="105"/>
  <c r="F79" i="104"/>
  <c r="E112" i="103"/>
  <c r="R112" i="103" s="1"/>
  <c r="BT48" i="86"/>
  <c r="BP48" i="86"/>
  <c r="BP94" i="86"/>
  <c r="BT94" i="86"/>
  <c r="BR122" i="86"/>
  <c r="BN122" i="86"/>
  <c r="J150" i="99"/>
  <c r="AB12" i="105" s="1"/>
  <c r="E91" i="103"/>
  <c r="R91" i="103" s="1"/>
  <c r="F12" i="104"/>
  <c r="O12" i="105"/>
  <c r="BA76" i="85"/>
  <c r="AT76" i="85"/>
  <c r="AZ39" i="85"/>
  <c r="AY39" i="85"/>
  <c r="BO26" i="85" a="1"/>
  <c r="BO26" i="85" s="1"/>
  <c r="BA2" i="85"/>
  <c r="BN28" i="85"/>
  <c r="BB21" i="85"/>
  <c r="BE39" i="85"/>
  <c r="BO2" i="85" a="1"/>
  <c r="BO2" i="85" s="1"/>
  <c r="BO29" i="85" a="1"/>
  <c r="BO29" i="85" s="1"/>
  <c r="BE21" i="85"/>
  <c r="AC114" i="104" a="1"/>
  <c r="AC114" i="104" s="1"/>
  <c r="CX150" i="104" a="1"/>
  <c r="CX150" i="104" s="1"/>
  <c r="CQ31" i="104" a="1"/>
  <c r="CQ31" i="104" s="1"/>
  <c r="BW44" i="105" a="1"/>
  <c r="BW44" i="105" s="1"/>
  <c r="DA150" i="105" a="1"/>
  <c r="DA150" i="105" s="1"/>
  <c r="DA3" i="105" a="1"/>
  <c r="DA3" i="105" s="1"/>
  <c r="K81" i="105"/>
  <c r="BR115" i="86"/>
  <c r="BN115" i="86"/>
  <c r="CW65" i="104" a="1"/>
  <c r="CW65" i="104" s="1"/>
  <c r="AO5" i="105" a="1"/>
  <c r="AO5" i="105" s="1"/>
  <c r="AR5" i="105" a="1"/>
  <c r="AR5" i="105" s="1"/>
  <c r="AS5" i="105" a="1"/>
  <c r="AS5" i="105" s="1"/>
  <c r="AV5" i="105" a="1"/>
  <c r="AV5" i="105" s="1"/>
  <c r="AT5" i="105" a="1"/>
  <c r="AT5" i="105" s="1"/>
  <c r="AK5" i="105" a="1"/>
  <c r="AK5" i="105" s="1"/>
  <c r="AP5" i="105" a="1"/>
  <c r="AP5" i="105" s="1"/>
  <c r="CN100" i="103" a="1"/>
  <c r="CN100" i="103" s="1"/>
  <c r="CL100" i="103" a="1"/>
  <c r="CL100" i="103" s="1"/>
  <c r="CP100" i="103" a="1"/>
  <c r="CP100" i="103" s="1"/>
  <c r="CO100" i="103" a="1"/>
  <c r="CO100" i="103" s="1"/>
  <c r="AY78" i="104" a="1"/>
  <c r="AY78" i="104" s="1"/>
  <c r="CI142" i="105" a="1"/>
  <c r="CI142" i="105" s="1"/>
  <c r="CO142" i="105" a="1"/>
  <c r="CO142" i="105" s="1"/>
  <c r="CP11" i="104" a="1"/>
  <c r="CP11" i="104" s="1"/>
  <c r="CO11" i="104" a="1"/>
  <c r="CO11" i="104" s="1"/>
  <c r="CQ11" i="104" a="1"/>
  <c r="CQ11" i="104" s="1"/>
  <c r="CN11" i="104" a="1"/>
  <c r="CN11" i="104" s="1"/>
  <c r="W11" i="104"/>
  <c r="CM11" i="104" s="1" a="1"/>
  <c r="CM11" i="104" s="1"/>
  <c r="AJ5" i="104" a="1"/>
  <c r="AJ5" i="104" s="1"/>
  <c r="AB106" i="99"/>
  <c r="R147" i="105"/>
  <c r="M131" i="99"/>
  <c r="AE147" i="105" s="1"/>
  <c r="CJ147" i="105" s="1" a="1"/>
  <c r="CJ147" i="105" s="1"/>
  <c r="I147" i="104"/>
  <c r="V147" i="104" s="1"/>
  <c r="H86" i="103"/>
  <c r="U86" i="103" s="1"/>
  <c r="AH130" i="104" a="1"/>
  <c r="AH130" i="104" s="1"/>
  <c r="AJ130" i="104" a="1"/>
  <c r="AJ130" i="104" s="1"/>
  <c r="AM130" i="104" a="1"/>
  <c r="AM130" i="104" s="1"/>
  <c r="AK130" i="104" a="1"/>
  <c r="AK130" i="104" s="1"/>
  <c r="AB130" i="104" a="1"/>
  <c r="AB130" i="104" s="1"/>
  <c r="CJ114" i="105" a="1"/>
  <c r="CJ114" i="105" s="1"/>
  <c r="CY114" i="105" a="1"/>
  <c r="CY114" i="105" s="1"/>
  <c r="CZ114" i="105" a="1"/>
  <c r="CZ114" i="105" s="1"/>
  <c r="BB114" i="105" a="1"/>
  <c r="BB114" i="105" s="1"/>
  <c r="CV114" i="105" a="1"/>
  <c r="CV114" i="105" s="1"/>
  <c r="CX114" i="105" a="1"/>
  <c r="CX114" i="105" s="1"/>
  <c r="CC114" i="105" a="1"/>
  <c r="CC114" i="105" s="1"/>
  <c r="CW114" i="105" a="1"/>
  <c r="CW114" i="105" s="1"/>
  <c r="BZ151" i="99"/>
  <c r="DB129" i="105" a="1"/>
  <c r="DB129" i="105" s="1"/>
  <c r="DD129" i="105" a="1"/>
  <c r="DD129" i="105" s="1"/>
  <c r="AZ150" i="103" a="1"/>
  <c r="AZ150" i="103" s="1"/>
  <c r="CX87" i="103" a="1"/>
  <c r="CX87" i="103" s="1"/>
  <c r="Q41" i="105"/>
  <c r="L134" i="99"/>
  <c r="AD41" i="105" s="1"/>
  <c r="CU41" i="105" s="1" a="1"/>
  <c r="CU41" i="105" s="1"/>
  <c r="G72" i="103"/>
  <c r="T72" i="103" s="1"/>
  <c r="CH72" i="103" s="1" a="1"/>
  <c r="CH72" i="103" s="1"/>
  <c r="H41" i="104"/>
  <c r="U41" i="104" s="1"/>
  <c r="CE35" i="99"/>
  <c r="CF35" i="99"/>
  <c r="BO6" i="86"/>
  <c r="BS6" i="86"/>
  <c r="K119" i="99"/>
  <c r="AC132" i="105" s="1"/>
  <c r="G132" i="104"/>
  <c r="F145" i="103"/>
  <c r="S145" i="103" s="1"/>
  <c r="P132" i="105"/>
  <c r="H65" i="103"/>
  <c r="U65" i="103" s="1"/>
  <c r="R107" i="105"/>
  <c r="M176" i="99"/>
  <c r="AE107" i="105" s="1"/>
  <c r="I107" i="104"/>
  <c r="V107" i="104" s="1"/>
  <c r="W65" i="104"/>
  <c r="CM65" i="104" s="1" a="1"/>
  <c r="CM65" i="104" s="1"/>
  <c r="CQ65" i="104" a="1"/>
  <c r="CQ65" i="104" s="1"/>
  <c r="CN65" i="104" a="1"/>
  <c r="CN65" i="104" s="1"/>
  <c r="CO65" i="104" a="1"/>
  <c r="CO65" i="104" s="1"/>
  <c r="CP65" i="104" a="1"/>
  <c r="CP65" i="104" s="1"/>
  <c r="AG32" i="99"/>
  <c r="BF137" i="103" a="1"/>
  <c r="BF137" i="103" s="1"/>
  <c r="CC151" i="99"/>
  <c r="AH151" i="99"/>
  <c r="AD151" i="99"/>
  <c r="AI6" i="105"/>
  <c r="AU6" i="105" s="1" a="1"/>
  <c r="AU6" i="105" s="1"/>
  <c r="BZ37" i="99"/>
  <c r="Z37" i="99"/>
  <c r="A37" i="99" s="1" a="1"/>
  <c r="A37" i="99" s="1"/>
  <c r="AE37" i="99"/>
  <c r="AA37" i="99"/>
  <c r="X126" i="105"/>
  <c r="BB142" i="104" a="1"/>
  <c r="BB142" i="104" s="1"/>
  <c r="CA142" i="105" a="1"/>
  <c r="CA142" i="105" s="1"/>
  <c r="Q156" i="99"/>
  <c r="L134" i="103"/>
  <c r="Y134" i="103" s="1"/>
  <c r="V116" i="105"/>
  <c r="M116" i="104"/>
  <c r="Z116" i="104" s="1"/>
  <c r="DA116" i="104" s="1" a="1"/>
  <c r="DA116" i="104" s="1"/>
  <c r="BD35" i="86"/>
  <c r="BI42" i="104" a="1"/>
  <c r="BI42" i="104" s="1"/>
  <c r="AZ42" i="104" a="1"/>
  <c r="AZ42" i="104" s="1"/>
  <c r="BW42" i="104" a="1"/>
  <c r="BW42" i="104" s="1"/>
  <c r="BS42" i="104" a="1"/>
  <c r="BS42" i="104" s="1"/>
  <c r="T42" i="104"/>
  <c r="CI57" i="104" a="1"/>
  <c r="CI57" i="104" s="1"/>
  <c r="AL135" i="103" a="1"/>
  <c r="AL135" i="103" s="1"/>
  <c r="AK135" i="103" a="1"/>
  <c r="AK135" i="103" s="1"/>
  <c r="AC135" i="103" a="1"/>
  <c r="AC135" i="103" s="1"/>
  <c r="AD135" i="103" a="1"/>
  <c r="AD135" i="103" s="1"/>
  <c r="BS88" i="103" a="1"/>
  <c r="BS88" i="103" s="1"/>
  <c r="BC39" i="105" a="1"/>
  <c r="BC39" i="105" s="1"/>
  <c r="BD39" i="105" a="1"/>
  <c r="BD39" i="105" s="1"/>
  <c r="BE39" i="105" a="1"/>
  <c r="BE39" i="105" s="1"/>
  <c r="BG39" i="105" a="1"/>
  <c r="BG39" i="105" s="1"/>
  <c r="BF39" i="105" a="1"/>
  <c r="BF39" i="105" s="1"/>
  <c r="BB39" i="105" a="1"/>
  <c r="BB39" i="105" s="1"/>
  <c r="CD151" i="103" a="1"/>
  <c r="CD151" i="103" s="1"/>
  <c r="CK128" i="103" a="1"/>
  <c r="CK128" i="103" s="1"/>
  <c r="CJ128" i="103" a="1"/>
  <c r="CJ128" i="103" s="1"/>
  <c r="CH128" i="103" a="1"/>
  <c r="CH128" i="103" s="1"/>
  <c r="CF128" i="103" a="1"/>
  <c r="CF128" i="103" s="1"/>
  <c r="CG128" i="103" a="1"/>
  <c r="CG128" i="103" s="1"/>
  <c r="CI128" i="103" a="1"/>
  <c r="CI128" i="103" s="1"/>
  <c r="DA5" i="105" a="1"/>
  <c r="DA5" i="105" s="1"/>
  <c r="DD5" i="105" a="1"/>
  <c r="DD5" i="105" s="1"/>
  <c r="DB5" i="105" a="1"/>
  <c r="DB5" i="105" s="1"/>
  <c r="CF107" i="103" a="1"/>
  <c r="CF107" i="103" s="1"/>
  <c r="CB90" i="103" a="1"/>
  <c r="CB90" i="103" s="1"/>
  <c r="CJ75" i="104" a="1"/>
  <c r="CJ75" i="104" s="1"/>
  <c r="CG75" i="104" a="1"/>
  <c r="CG75" i="104" s="1"/>
  <c r="CK75" i="104" a="1"/>
  <c r="CK75" i="104" s="1"/>
  <c r="CI75" i="104" a="1"/>
  <c r="CI75" i="104" s="1"/>
  <c r="CL75" i="104" a="1"/>
  <c r="CL75" i="104" s="1"/>
  <c r="DE11" i="105" a="1"/>
  <c r="DE11" i="105" s="1"/>
  <c r="DG11" i="105" a="1"/>
  <c r="DG11" i="105" s="1"/>
  <c r="BW11" i="105" a="1"/>
  <c r="BW11" i="105" s="1"/>
  <c r="CE11" i="105" a="1"/>
  <c r="CE11" i="105" s="1"/>
  <c r="CO40" i="104" a="1"/>
  <c r="CO40" i="104" s="1"/>
  <c r="CN40" i="104" a="1"/>
  <c r="CN40" i="104" s="1"/>
  <c r="CP40" i="104" a="1"/>
  <c r="CP40" i="104" s="1"/>
  <c r="W40" i="104"/>
  <c r="CM40" i="104" s="1" a="1"/>
  <c r="CM40" i="104" s="1"/>
  <c r="CQ40" i="104" a="1"/>
  <c r="CQ40" i="104" s="1"/>
  <c r="CO108" i="103" a="1"/>
  <c r="CO108" i="103" s="1"/>
  <c r="CC32" i="99"/>
  <c r="CI32" i="99" s="1"/>
  <c r="AD32" i="99"/>
  <c r="AI68" i="105"/>
  <c r="AU68" i="105" s="1" a="1"/>
  <c r="AU68" i="105" s="1"/>
  <c r="CB130" i="99"/>
  <c r="AC130" i="99"/>
  <c r="AG130" i="99"/>
  <c r="AE148" i="105"/>
  <c r="CP148" i="105" s="1" a="1"/>
  <c r="CP148" i="105" s="1"/>
  <c r="BV120" i="105" a="1"/>
  <c r="BV120" i="105" s="1"/>
  <c r="BW120" i="105" a="1"/>
  <c r="BW120" i="105" s="1"/>
  <c r="BW150" i="103" a="1"/>
  <c r="BW150" i="103" s="1"/>
  <c r="CY65" i="104" a="1"/>
  <c r="CY65" i="104" s="1"/>
  <c r="CZ65" i="104" a="1"/>
  <c r="CZ65" i="104" s="1"/>
  <c r="CV107" i="103" a="1"/>
  <c r="CV107" i="103" s="1"/>
  <c r="BZ168" i="99"/>
  <c r="X40" i="105"/>
  <c r="AA168" i="99"/>
  <c r="AE168" i="99"/>
  <c r="BD5" i="105" a="1"/>
  <c r="BD5" i="105" s="1"/>
  <c r="CC145" i="99"/>
  <c r="AJ92" i="105"/>
  <c r="C55" i="104"/>
  <c r="P55" i="104" s="1"/>
  <c r="L55" i="105"/>
  <c r="G84" i="99"/>
  <c r="Y55" i="105" s="1"/>
  <c r="CM87" i="103" a="1"/>
  <c r="CM87" i="103" s="1"/>
  <c r="CL87" i="103" a="1"/>
  <c r="CL87" i="103" s="1"/>
  <c r="CO87" i="103" a="1"/>
  <c r="CO87" i="103" s="1"/>
  <c r="CP87" i="103" a="1"/>
  <c r="CP87" i="103" s="1"/>
  <c r="CN87" i="103" a="1"/>
  <c r="CN87" i="103" s="1"/>
  <c r="S34" i="99"/>
  <c r="BE11" i="104" a="1"/>
  <c r="BE11" i="104" s="1"/>
  <c r="Z32" i="99"/>
  <c r="A32" i="99" s="1" a="1"/>
  <c r="A32" i="99" s="1"/>
  <c r="BW90" i="103" a="1"/>
  <c r="BW90" i="103" s="1"/>
  <c r="CM99" i="103" a="1"/>
  <c r="CM99" i="103" s="1"/>
  <c r="CL99" i="103" a="1"/>
  <c r="CL99" i="103" s="1"/>
  <c r="CO99" i="103" a="1"/>
  <c r="CO99" i="103" s="1"/>
  <c r="DA5" i="104" a="1"/>
  <c r="DA5" i="104" s="1"/>
  <c r="BJ150" i="103" a="1"/>
  <c r="BJ150" i="103" s="1"/>
  <c r="CJ150" i="103" a="1"/>
  <c r="CJ150" i="103" s="1"/>
  <c r="CF150" i="103" a="1"/>
  <c r="CF150" i="103" s="1"/>
  <c r="CI150" i="103" a="1"/>
  <c r="CI150" i="103" s="1"/>
  <c r="CK150" i="103" a="1"/>
  <c r="CK150" i="103" s="1"/>
  <c r="BU68" i="105" a="1"/>
  <c r="BU68" i="105" s="1"/>
  <c r="CN120" i="104" a="1"/>
  <c r="CN120" i="104" s="1"/>
  <c r="CP120" i="104" a="1"/>
  <c r="CP120" i="104" s="1"/>
  <c r="W120" i="104"/>
  <c r="CM120" i="104" s="1" a="1"/>
  <c r="CM120" i="104" s="1"/>
  <c r="CV39" i="104" a="1"/>
  <c r="CV39" i="104" s="1"/>
  <c r="CW111" i="103" a="1"/>
  <c r="CW111" i="103" s="1"/>
  <c r="CU111" i="103" a="1"/>
  <c r="CU111" i="103" s="1"/>
  <c r="CV111" i="103" a="1"/>
  <c r="CV111" i="103" s="1"/>
  <c r="CX114" i="104" a="1"/>
  <c r="CX114" i="104" s="1"/>
  <c r="BN80" i="86"/>
  <c r="BR80" i="86"/>
  <c r="M84" i="99"/>
  <c r="H101" i="103"/>
  <c r="U101" i="103" s="1"/>
  <c r="AG101" i="103" s="1" a="1"/>
  <c r="AG101" i="103" s="1"/>
  <c r="I55" i="104"/>
  <c r="V55" i="104" s="1"/>
  <c r="R55" i="105"/>
  <c r="U50" i="105"/>
  <c r="P83" i="99"/>
  <c r="AH50" i="105" s="1"/>
  <c r="K59" i="103"/>
  <c r="X59" i="103" s="1"/>
  <c r="L50" i="104"/>
  <c r="Y50" i="104" s="1"/>
  <c r="BQ29" i="86"/>
  <c r="BU29" i="86"/>
  <c r="BP92" i="86"/>
  <c r="BT92" i="86"/>
  <c r="BQ51" i="86"/>
  <c r="BU51" i="86"/>
  <c r="H65" i="99"/>
  <c r="M100" i="105"/>
  <c r="C123" i="103"/>
  <c r="P123" i="103" s="1"/>
  <c r="D100" i="104"/>
  <c r="Q100" i="104" s="1"/>
  <c r="BQ36" i="86"/>
  <c r="BU36" i="86"/>
  <c r="BQ118" i="86"/>
  <c r="BU118" i="86"/>
  <c r="P109" i="99"/>
  <c r="AH141" i="105" s="1"/>
  <c r="L141" i="104"/>
  <c r="Y141" i="104" s="1"/>
  <c r="K149" i="103"/>
  <c r="X149" i="103" s="1"/>
  <c r="U141" i="105"/>
  <c r="P115" i="99"/>
  <c r="AH102" i="105" s="1"/>
  <c r="K125" i="103"/>
  <c r="X125" i="103" s="1"/>
  <c r="L102" i="104"/>
  <c r="Y102" i="104" s="1"/>
  <c r="U102" i="105"/>
  <c r="J97" i="103"/>
  <c r="W97" i="103" s="1"/>
  <c r="CU97" i="103" s="1" a="1"/>
  <c r="CU97" i="103" s="1"/>
  <c r="T42" i="105"/>
  <c r="K42" i="104"/>
  <c r="X42" i="104" s="1"/>
  <c r="BV42" i="104" s="1" a="1"/>
  <c r="BV42" i="104" s="1"/>
  <c r="O148" i="99"/>
  <c r="I86" i="99"/>
  <c r="AA82" i="105" s="1"/>
  <c r="D113" i="103"/>
  <c r="Q113" i="103" s="1"/>
  <c r="N82" i="105"/>
  <c r="E82" i="104"/>
  <c r="J38" i="99"/>
  <c r="AB10" i="105" s="1"/>
  <c r="O10" i="105"/>
  <c r="F10" i="104"/>
  <c r="E89" i="103"/>
  <c r="R89" i="103" s="1"/>
  <c r="BQ46" i="86"/>
  <c r="BU46" i="86"/>
  <c r="AD103" i="100"/>
  <c r="AB111" i="100"/>
  <c r="A111" i="100" s="1" a="1"/>
  <c r="A111" i="100" s="1"/>
  <c r="AC111" i="100"/>
  <c r="V149" i="105"/>
  <c r="L39" i="103"/>
  <c r="Y39" i="103" s="1"/>
  <c r="Q72" i="99"/>
  <c r="AI149" i="105" s="1"/>
  <c r="BF149" i="105" s="1" a="1"/>
  <c r="BF149" i="105" s="1"/>
  <c r="M149" i="104"/>
  <c r="Z149" i="104" s="1"/>
  <c r="I37" i="99"/>
  <c r="AA126" i="105" s="1"/>
  <c r="AX126" i="105" s="1" a="1"/>
  <c r="AX126" i="105" s="1"/>
  <c r="E126" i="104"/>
  <c r="D140" i="103"/>
  <c r="Q140" i="103" s="1"/>
  <c r="N126" i="105"/>
  <c r="BN22" i="86"/>
  <c r="BR22" i="86"/>
  <c r="BP32" i="86"/>
  <c r="BT32" i="86"/>
  <c r="AC82" i="100"/>
  <c r="AB82" i="100"/>
  <c r="A82" i="100" s="1" a="1"/>
  <c r="A82" i="100" s="1"/>
  <c r="BO47" i="86"/>
  <c r="BS47" i="86"/>
  <c r="M129" i="103"/>
  <c r="Z129" i="103" s="1"/>
  <c r="R51" i="99"/>
  <c r="AJ109" i="105" s="1"/>
  <c r="N109" i="104"/>
  <c r="AA109" i="104" s="1"/>
  <c r="AX109" i="104" s="1" a="1"/>
  <c r="AX109" i="104" s="1"/>
  <c r="W109" i="105"/>
  <c r="BP23" i="86"/>
  <c r="BT23" i="86"/>
  <c r="BQ41" i="86"/>
  <c r="BU41" i="86"/>
  <c r="BU22" i="86"/>
  <c r="BQ22" i="86"/>
  <c r="BP20" i="86"/>
  <c r="P180" i="99"/>
  <c r="AH127" i="105" s="1"/>
  <c r="AT127" i="105" s="1" a="1"/>
  <c r="AT127" i="105" s="1"/>
  <c r="K141" i="103"/>
  <c r="X141" i="103" s="1"/>
  <c r="CN141" i="103" s="1" a="1"/>
  <c r="CN141" i="103" s="1"/>
  <c r="U127" i="105"/>
  <c r="L127" i="104"/>
  <c r="Y127" i="104" s="1"/>
  <c r="K155" i="99"/>
  <c r="AC106" i="105" s="1"/>
  <c r="F128" i="103"/>
  <c r="S128" i="103" s="1"/>
  <c r="G106" i="104"/>
  <c r="P106" i="105"/>
  <c r="R38" i="99"/>
  <c r="N10" i="104"/>
  <c r="AA10" i="104" s="1"/>
  <c r="M89" i="103"/>
  <c r="Z89" i="103" s="1"/>
  <c r="W10" i="105"/>
  <c r="BP122" i="86"/>
  <c r="BT122" i="86"/>
  <c r="BP131" i="86"/>
  <c r="BT131" i="86"/>
  <c r="BR97" i="86"/>
  <c r="BN97" i="86"/>
  <c r="H93" i="104"/>
  <c r="U93" i="104" s="1"/>
  <c r="G118" i="103"/>
  <c r="T118" i="103" s="1"/>
  <c r="Q93" i="105"/>
  <c r="L52" i="99"/>
  <c r="AD93" i="105" s="1"/>
  <c r="BR15" i="86"/>
  <c r="BN15" i="86"/>
  <c r="M169" i="99"/>
  <c r="I56" i="104"/>
  <c r="V56" i="104" s="1"/>
  <c r="R56" i="105"/>
  <c r="H102" i="103"/>
  <c r="U102" i="103" s="1"/>
  <c r="BS114" i="86"/>
  <c r="BO114" i="86"/>
  <c r="AC134" i="100"/>
  <c r="AB134" i="100"/>
  <c r="A134" i="100" s="1" a="1"/>
  <c r="A134" i="100" s="1"/>
  <c r="AD317" i="100"/>
  <c r="BR18" i="86"/>
  <c r="BN18" i="86"/>
  <c r="BN72" i="86"/>
  <c r="BR72" i="86"/>
  <c r="F104" i="99"/>
  <c r="K119" i="105"/>
  <c r="B136" i="103"/>
  <c r="N136" i="103" s="1"/>
  <c r="B119" i="104"/>
  <c r="O119" i="104" s="1"/>
  <c r="BN50" i="86"/>
  <c r="BR50" i="86"/>
  <c r="BO71" i="86"/>
  <c r="H121" i="99"/>
  <c r="M134" i="105"/>
  <c r="D134" i="104"/>
  <c r="Q134" i="104" s="1"/>
  <c r="BU86" i="86"/>
  <c r="BQ86" i="86"/>
  <c r="BU150" i="86"/>
  <c r="BQ150" i="86"/>
  <c r="W140" i="105"/>
  <c r="R6" i="99"/>
  <c r="AJ140" i="105" s="1"/>
  <c r="M37" i="103"/>
  <c r="Z37" i="103" s="1"/>
  <c r="N140" i="104"/>
  <c r="AA140" i="104" s="1"/>
  <c r="N63" i="99"/>
  <c r="AF14" i="105" s="1"/>
  <c r="I78" i="103"/>
  <c r="V78" i="103" s="1"/>
  <c r="S14" i="105"/>
  <c r="J14" i="104"/>
  <c r="O8" i="99"/>
  <c r="AG83" i="105" s="1"/>
  <c r="T83" i="105"/>
  <c r="K83" i="104"/>
  <c r="X83" i="104" s="1"/>
  <c r="J114" i="103"/>
  <c r="W114" i="103" s="1"/>
  <c r="BQ85" i="86"/>
  <c r="BU85" i="86"/>
  <c r="BR134" i="86"/>
  <c r="BN134" i="86"/>
  <c r="E129" i="104"/>
  <c r="D142" i="103"/>
  <c r="Q142" i="103" s="1"/>
  <c r="I181" i="99"/>
  <c r="AA129" i="105" s="1"/>
  <c r="N129" i="105"/>
  <c r="BQ30" i="86"/>
  <c r="BU30" i="86"/>
  <c r="BO83" i="86"/>
  <c r="F119" i="99"/>
  <c r="B132" i="104"/>
  <c r="O132" i="104" s="1"/>
  <c r="B145" i="103"/>
  <c r="N145" i="103" s="1"/>
  <c r="K132" i="105"/>
  <c r="G105" i="99"/>
  <c r="AE105" i="99" s="1"/>
  <c r="C113" i="104"/>
  <c r="P113" i="104" s="1"/>
  <c r="L113" i="105"/>
  <c r="BT11" i="86"/>
  <c r="BP11" i="86"/>
  <c r="BR11" i="86"/>
  <c r="BN11" i="86"/>
  <c r="BT97" i="86"/>
  <c r="BP97" i="86"/>
  <c r="AD89" i="100"/>
  <c r="M108" i="99"/>
  <c r="R89" i="105"/>
  <c r="I89" i="104"/>
  <c r="V89" i="104" s="1"/>
  <c r="H116" i="103"/>
  <c r="U116" i="103" s="1"/>
  <c r="K149" i="99"/>
  <c r="P62" i="105"/>
  <c r="G62" i="104"/>
  <c r="F105" i="103"/>
  <c r="S105" i="103" s="1"/>
  <c r="L95" i="105"/>
  <c r="C95" i="104"/>
  <c r="P95" i="104" s="1"/>
  <c r="G33" i="99"/>
  <c r="Y95" i="105" s="1"/>
  <c r="BR7" i="86"/>
  <c r="BN7" i="86"/>
  <c r="R114" i="99"/>
  <c r="AJ96" i="105" s="1"/>
  <c r="W96" i="105"/>
  <c r="M121" i="103"/>
  <c r="Z121" i="103" s="1"/>
  <c r="N96" i="104"/>
  <c r="AA96" i="104" s="1"/>
  <c r="BP66" i="86"/>
  <c r="BT66" i="86"/>
  <c r="AD290" i="100"/>
  <c r="H109" i="99"/>
  <c r="C149" i="103"/>
  <c r="P149" i="103" s="1"/>
  <c r="D141" i="104"/>
  <c r="Q141" i="104" s="1"/>
  <c r="M141" i="105"/>
  <c r="J64" i="99"/>
  <c r="AB101" i="105" s="1"/>
  <c r="F101" i="104"/>
  <c r="E124" i="103"/>
  <c r="R124" i="103" s="1"/>
  <c r="O101" i="105"/>
  <c r="BO95" i="86"/>
  <c r="BS95" i="86"/>
  <c r="BQ109" i="86"/>
  <c r="BU109" i="86"/>
  <c r="BP26" i="86"/>
  <c r="BS96" i="86"/>
  <c r="L54" i="99"/>
  <c r="AD48" i="105" s="1"/>
  <c r="H48" i="104"/>
  <c r="U48" i="104" s="1"/>
  <c r="Q48" i="105"/>
  <c r="G98" i="103"/>
  <c r="T98" i="103" s="1"/>
  <c r="K180" i="99"/>
  <c r="AC127" i="105" s="1"/>
  <c r="AO127" i="105" s="1" a="1"/>
  <c r="AO127" i="105" s="1"/>
  <c r="F141" i="103"/>
  <c r="S141" i="103" s="1"/>
  <c r="P127" i="105"/>
  <c r="G127" i="104"/>
  <c r="H118" i="99"/>
  <c r="C127" i="103"/>
  <c r="P127" i="103" s="1"/>
  <c r="M104" i="105"/>
  <c r="D104" i="104"/>
  <c r="Q104" i="104" s="1"/>
  <c r="B125" i="104"/>
  <c r="O125" i="104" s="1"/>
  <c r="B139" i="103"/>
  <c r="N139" i="103" s="1"/>
  <c r="K125" i="105"/>
  <c r="F30" i="99"/>
  <c r="BR121" i="86"/>
  <c r="BN121" i="86"/>
  <c r="L112" i="99"/>
  <c r="Q79" i="105"/>
  <c r="H79" i="104"/>
  <c r="U79" i="104" s="1"/>
  <c r="G112" i="103"/>
  <c r="T112" i="103" s="1"/>
  <c r="W2" i="105"/>
  <c r="R71" i="99"/>
  <c r="AJ2" i="105" s="1"/>
  <c r="M31" i="103"/>
  <c r="Z31" i="103" s="1"/>
  <c r="CT31" i="103" s="1" a="1"/>
  <c r="CT31" i="103" s="1"/>
  <c r="N2" i="104"/>
  <c r="AA2" i="104" s="1"/>
  <c r="AE266" i="100"/>
  <c r="AD109" i="100"/>
  <c r="BQ106" i="86"/>
  <c r="BU106" i="86"/>
  <c r="BT5" i="86"/>
  <c r="BP5" i="86"/>
  <c r="H159" i="99"/>
  <c r="C87" i="103"/>
  <c r="P87" i="103" s="1"/>
  <c r="D5" i="104"/>
  <c r="Q5" i="104" s="1"/>
  <c r="M5" i="105"/>
  <c r="V133" i="105"/>
  <c r="L146" i="103"/>
  <c r="Y146" i="103" s="1"/>
  <c r="CZ146" i="103" s="1" a="1"/>
  <c r="CZ146" i="103" s="1"/>
  <c r="M133" i="104"/>
  <c r="Z133" i="104" s="1"/>
  <c r="Q120" i="99"/>
  <c r="P120" i="99"/>
  <c r="AH133" i="105" s="1"/>
  <c r="K146" i="103"/>
  <c r="X146" i="103" s="1"/>
  <c r="L133" i="104"/>
  <c r="Y133" i="104" s="1"/>
  <c r="U133" i="105"/>
  <c r="O64" i="99"/>
  <c r="J124" i="103"/>
  <c r="W124" i="103" s="1"/>
  <c r="T101" i="105"/>
  <c r="K101" i="104"/>
  <c r="X101" i="104" s="1"/>
  <c r="BE43" i="86"/>
  <c r="M113" i="99"/>
  <c r="I94" i="104"/>
  <c r="V94" i="104" s="1"/>
  <c r="H119" i="103"/>
  <c r="U119" i="103" s="1"/>
  <c r="R94" i="105"/>
  <c r="BT102" i="86"/>
  <c r="BP102" i="86"/>
  <c r="BU135" i="86"/>
  <c r="D133" i="103"/>
  <c r="Q133" i="103" s="1"/>
  <c r="N115" i="105"/>
  <c r="I61" i="99"/>
  <c r="AA115" i="105" s="1"/>
  <c r="E115" i="104"/>
  <c r="BQ149" i="86"/>
  <c r="L149" i="99"/>
  <c r="AD62" i="105" s="1"/>
  <c r="Q62" i="105"/>
  <c r="H62" i="104"/>
  <c r="U62" i="104" s="1"/>
  <c r="G105" i="103"/>
  <c r="T105" i="103" s="1"/>
  <c r="K110" i="99"/>
  <c r="AC29" i="105" s="1"/>
  <c r="F94" i="103"/>
  <c r="S94" i="103" s="1"/>
  <c r="G29" i="104"/>
  <c r="P29" i="105"/>
  <c r="K16" i="99"/>
  <c r="AC124" i="105" s="1"/>
  <c r="G124" i="104"/>
  <c r="P124" i="105"/>
  <c r="C146" i="104"/>
  <c r="P146" i="104" s="1"/>
  <c r="AN146" i="104" s="1" a="1"/>
  <c r="AN146" i="104" s="1"/>
  <c r="L146" i="105"/>
  <c r="K87" i="99"/>
  <c r="AC97" i="105" s="1"/>
  <c r="P97" i="105"/>
  <c r="F122" i="103"/>
  <c r="S122" i="103" s="1"/>
  <c r="G97" i="104"/>
  <c r="N113" i="99"/>
  <c r="I119" i="103"/>
  <c r="V119" i="103" s="1"/>
  <c r="J94" i="104"/>
  <c r="S94" i="105"/>
  <c r="H29" i="103"/>
  <c r="U29" i="103" s="1"/>
  <c r="R86" i="105"/>
  <c r="M49" i="99"/>
  <c r="AE86" i="105" s="1"/>
  <c r="I86" i="104"/>
  <c r="V86" i="104" s="1"/>
  <c r="BU42" i="86"/>
  <c r="BQ42" i="86"/>
  <c r="BO42" i="86"/>
  <c r="BS42" i="86"/>
  <c r="AB89" i="100"/>
  <c r="N23" i="99"/>
  <c r="AF57" i="105" s="1"/>
  <c r="BC57" i="105" s="1" a="1"/>
  <c r="BC57" i="105" s="1"/>
  <c r="J57" i="104"/>
  <c r="S57" i="105"/>
  <c r="I103" i="103"/>
  <c r="V103" i="103" s="1"/>
  <c r="CG103" i="103" s="1" a="1"/>
  <c r="CG103" i="103" s="1"/>
  <c r="BN55" i="86"/>
  <c r="BR55" i="86"/>
  <c r="AD84" i="100"/>
  <c r="BN100" i="86"/>
  <c r="BR100" i="86"/>
  <c r="BD10" i="86"/>
  <c r="BU50" i="86"/>
  <c r="BQ50" i="86"/>
  <c r="BU105" i="86"/>
  <c r="BQ105" i="86"/>
  <c r="AF96" i="100"/>
  <c r="BJ35" i="86"/>
  <c r="AE82" i="100"/>
  <c r="BT108" i="86"/>
  <c r="BP108" i="86"/>
  <c r="N115" i="99"/>
  <c r="AF102" i="105" s="1"/>
  <c r="J102" i="104"/>
  <c r="I125" i="103"/>
  <c r="V125" i="103" s="1"/>
  <c r="S102" i="105"/>
  <c r="BN123" i="86"/>
  <c r="BR123" i="86"/>
  <c r="F150" i="99"/>
  <c r="B91" i="103"/>
  <c r="N91" i="103" s="1"/>
  <c r="K12" i="105"/>
  <c r="B12" i="104"/>
  <c r="O12" i="104" s="1"/>
  <c r="AC62" i="100"/>
  <c r="AB62" i="100"/>
  <c r="A62" i="100" s="1" a="1"/>
  <c r="A62" i="100" s="1"/>
  <c r="Q65" i="99"/>
  <c r="M100" i="104"/>
  <c r="Z100" i="104" s="1"/>
  <c r="V100" i="105"/>
  <c r="L123" i="103"/>
  <c r="Y123" i="103" s="1"/>
  <c r="AE21" i="100"/>
  <c r="M150" i="99"/>
  <c r="R12" i="105"/>
  <c r="H91" i="103"/>
  <c r="U91" i="103" s="1"/>
  <c r="I12" i="104"/>
  <c r="V12" i="104" s="1"/>
  <c r="AD130" i="100"/>
  <c r="AC124" i="100"/>
  <c r="AB124" i="100"/>
  <c r="A124" i="100" s="1" a="1"/>
  <c r="A124" i="100" s="1"/>
  <c r="Q62" i="99"/>
  <c r="L79" i="103"/>
  <c r="Y79" i="103" s="1"/>
  <c r="V15" i="105"/>
  <c r="M15" i="104"/>
  <c r="Z15" i="104" s="1"/>
  <c r="R8" i="99"/>
  <c r="AJ83" i="105" s="1"/>
  <c r="DD83" i="105" s="1" a="1"/>
  <c r="DD83" i="105" s="1"/>
  <c r="W83" i="105"/>
  <c r="N83" i="104"/>
  <c r="AA83" i="104" s="1"/>
  <c r="AX83" i="104" s="1" a="1"/>
  <c r="AX83" i="104" s="1"/>
  <c r="M114" i="103"/>
  <c r="Z114" i="103" s="1"/>
  <c r="F82" i="99"/>
  <c r="B19" i="103"/>
  <c r="N19" i="103" s="1"/>
  <c r="K35" i="105"/>
  <c r="B35" i="104"/>
  <c r="O35" i="104" s="1"/>
  <c r="O115" i="105"/>
  <c r="E133" i="103"/>
  <c r="R133" i="103" s="1"/>
  <c r="J61" i="99"/>
  <c r="AB115" i="105" s="1"/>
  <c r="F115" i="104"/>
  <c r="M38" i="99"/>
  <c r="I10" i="104"/>
  <c r="V10" i="104" s="1"/>
  <c r="H89" i="103"/>
  <c r="U89" i="103" s="1"/>
  <c r="R10" i="105"/>
  <c r="BQ91" i="86"/>
  <c r="BU91" i="86"/>
  <c r="BO63" i="86"/>
  <c r="BS63" i="86"/>
  <c r="BO142" i="86"/>
  <c r="BS142" i="86"/>
  <c r="V4" i="105"/>
  <c r="L48" i="103"/>
  <c r="Y48" i="103" s="1"/>
  <c r="CX48" i="103" s="1" a="1"/>
  <c r="CX48" i="103" s="1"/>
  <c r="M4" i="104"/>
  <c r="Z4" i="104" s="1"/>
  <c r="Q158" i="99"/>
  <c r="P60" i="99"/>
  <c r="AH120" i="105" s="1"/>
  <c r="BX120" i="105" s="1" a="1"/>
  <c r="BX120" i="105" s="1"/>
  <c r="U120" i="105"/>
  <c r="L120" i="104"/>
  <c r="Y120" i="104" s="1"/>
  <c r="CO120" i="104" s="1" a="1"/>
  <c r="CO120" i="104" s="1"/>
  <c r="K137" i="103"/>
  <c r="X137" i="103" s="1"/>
  <c r="CU137" i="103" s="1" a="1"/>
  <c r="CU137" i="103" s="1"/>
  <c r="L100" i="104"/>
  <c r="Y100" i="104" s="1"/>
  <c r="P65" i="99"/>
  <c r="AH100" i="105" s="1"/>
  <c r="K123" i="103"/>
  <c r="X123" i="103" s="1"/>
  <c r="U100" i="105"/>
  <c r="BP90" i="86"/>
  <c r="BT90" i="86"/>
  <c r="BO90" i="86"/>
  <c r="BS90" i="86"/>
  <c r="I38" i="99"/>
  <c r="AA10" i="105" s="1"/>
  <c r="D89" i="103"/>
  <c r="Q89" i="103" s="1"/>
  <c r="E10" i="104"/>
  <c r="N10" i="105"/>
  <c r="I22" i="99"/>
  <c r="AA80" i="105" s="1"/>
  <c r="BY80" i="105" s="1" a="1"/>
  <c r="BY80" i="105" s="1"/>
  <c r="D34" i="103"/>
  <c r="Q34" i="103" s="1"/>
  <c r="N80" i="105"/>
  <c r="E80" i="104"/>
  <c r="Q79" i="99"/>
  <c r="L17" i="103"/>
  <c r="Y17" i="103" s="1"/>
  <c r="M7" i="104"/>
  <c r="Z7" i="104" s="1"/>
  <c r="DA7" i="104" s="1" a="1"/>
  <c r="DA7" i="104" s="1"/>
  <c r="V7" i="105"/>
  <c r="BU57" i="86"/>
  <c r="BQ57" i="86"/>
  <c r="BO44" i="86"/>
  <c r="J87" i="99"/>
  <c r="AB79" i="105" s="1"/>
  <c r="E122" i="103"/>
  <c r="R122" i="103" s="1"/>
  <c r="O97" i="105"/>
  <c r="I42" i="104"/>
  <c r="V42" i="104" s="1"/>
  <c r="R42" i="105"/>
  <c r="H97" i="103"/>
  <c r="U97" i="103" s="1"/>
  <c r="M148" i="99"/>
  <c r="BN111" i="86"/>
  <c r="BR111" i="86"/>
  <c r="BU138" i="86"/>
  <c r="BQ138" i="86"/>
  <c r="BO40" i="86"/>
  <c r="BS40" i="86"/>
  <c r="BU130" i="86"/>
  <c r="BQ130" i="86"/>
  <c r="L73" i="105"/>
  <c r="C73" i="104"/>
  <c r="P73" i="104" s="1"/>
  <c r="N108" i="99"/>
  <c r="S89" i="105"/>
  <c r="J89" i="104"/>
  <c r="I116" i="103"/>
  <c r="V116" i="103" s="1"/>
  <c r="I37" i="104"/>
  <c r="V37" i="104" s="1"/>
  <c r="R37" i="105"/>
  <c r="M132" i="99"/>
  <c r="AE37" i="105" s="1"/>
  <c r="CC37" i="105" s="1" a="1"/>
  <c r="CC37" i="105" s="1"/>
  <c r="H80" i="103"/>
  <c r="U80" i="103" s="1"/>
  <c r="BT118" i="86"/>
  <c r="BP118" i="86"/>
  <c r="AE116" i="100"/>
  <c r="L120" i="99"/>
  <c r="AD133" i="105" s="1"/>
  <c r="H133" i="104"/>
  <c r="U133" i="104" s="1"/>
  <c r="G146" i="103"/>
  <c r="T146" i="103" s="1"/>
  <c r="Q133" i="105"/>
  <c r="R87" i="99"/>
  <c r="N97" i="104"/>
  <c r="AA97" i="104" s="1"/>
  <c r="W97" i="105"/>
  <c r="M122" i="103"/>
  <c r="Z122" i="103" s="1"/>
  <c r="CY122" i="103" s="1" a="1"/>
  <c r="CY122" i="103" s="1"/>
  <c r="C104" i="104"/>
  <c r="P104" i="104" s="1"/>
  <c r="G118" i="99"/>
  <c r="L104" i="105"/>
  <c r="BR16" i="86"/>
  <c r="BN16" i="86"/>
  <c r="BN26" i="86"/>
  <c r="BR26" i="86"/>
  <c r="N120" i="99"/>
  <c r="AF133" i="105" s="1"/>
  <c r="J133" i="104"/>
  <c r="I146" i="103"/>
  <c r="V146" i="103" s="1"/>
  <c r="S133" i="105"/>
  <c r="BS147" i="86"/>
  <c r="AD116" i="100"/>
  <c r="BP104" i="86"/>
  <c r="BT104" i="86"/>
  <c r="AF134" i="100"/>
  <c r="BU56" i="86"/>
  <c r="BQ56" i="86"/>
  <c r="BK35" i="86"/>
  <c r="I107" i="99"/>
  <c r="AA136" i="105" s="1"/>
  <c r="D148" i="103"/>
  <c r="Q148" i="103" s="1"/>
  <c r="N136" i="105"/>
  <c r="E136" i="104"/>
  <c r="BR24" i="86"/>
  <c r="BN24" i="86"/>
  <c r="AE319" i="100"/>
  <c r="H139" i="103"/>
  <c r="U139" i="103" s="1"/>
  <c r="I125" i="104"/>
  <c r="V125" i="104" s="1"/>
  <c r="M30" i="99"/>
  <c r="R125" i="105"/>
  <c r="M107" i="99"/>
  <c r="H148" i="103"/>
  <c r="U148" i="103" s="1"/>
  <c r="I136" i="104"/>
  <c r="V136" i="104" s="1"/>
  <c r="R136" i="105"/>
  <c r="H8" i="99"/>
  <c r="M83" i="105"/>
  <c r="C114" i="103"/>
  <c r="P114" i="103" s="1"/>
  <c r="D83" i="104"/>
  <c r="Q83" i="104" s="1"/>
  <c r="C43" i="104"/>
  <c r="P43" i="104" s="1"/>
  <c r="AR43" i="104" s="1" a="1"/>
  <c r="AR43" i="104" s="1"/>
  <c r="L43" i="105"/>
  <c r="G21" i="99"/>
  <c r="Y43" i="105" s="1"/>
  <c r="Q150" i="99"/>
  <c r="M12" i="104"/>
  <c r="Z12" i="104" s="1"/>
  <c r="L91" i="103"/>
  <c r="Y91" i="103" s="1"/>
  <c r="V12" i="105"/>
  <c r="L146" i="99"/>
  <c r="AD117" i="105" s="1"/>
  <c r="Q117" i="105"/>
  <c r="G135" i="103"/>
  <c r="T135" i="103" s="1"/>
  <c r="H117" i="104"/>
  <c r="U117" i="104" s="1"/>
  <c r="AG117" i="104" s="1" a="1"/>
  <c r="AG117" i="104" s="1"/>
  <c r="L48" i="105"/>
  <c r="C48" i="104"/>
  <c r="P48" i="104" s="1"/>
  <c r="G54" i="99"/>
  <c r="N183" i="99"/>
  <c r="AF131" i="105" s="1"/>
  <c r="I144" i="103"/>
  <c r="V144" i="103" s="1"/>
  <c r="J131" i="104"/>
  <c r="S131" i="105"/>
  <c r="J110" i="99"/>
  <c r="AB29" i="105" s="1"/>
  <c r="O29" i="105"/>
  <c r="F29" i="104"/>
  <c r="E94" i="103"/>
  <c r="R94" i="103" s="1"/>
  <c r="F8" i="99"/>
  <c r="B83" i="104"/>
  <c r="O83" i="104" s="1"/>
  <c r="K83" i="105"/>
  <c r="B114" i="103"/>
  <c r="N114" i="103" s="1"/>
  <c r="C97" i="104"/>
  <c r="P97" i="104" s="1"/>
  <c r="L97" i="105"/>
  <c r="G87" i="99"/>
  <c r="Y97" i="105" s="1"/>
  <c r="AJ6" i="103" a="1"/>
  <c r="AJ6" i="103" s="1"/>
  <c r="AV39" i="85"/>
  <c r="CM57" i="103" a="1"/>
  <c r="CM57" i="103" s="1"/>
  <c r="CU57" i="103" a="1"/>
  <c r="CU57" i="103" s="1"/>
  <c r="AH66" i="99"/>
  <c r="CL71" i="103" a="1"/>
  <c r="CL71" i="103" s="1"/>
  <c r="BN14" i="85"/>
  <c r="AY2" i="85"/>
  <c r="BD21" i="85"/>
  <c r="BD39" i="85"/>
  <c r="AX2" i="85"/>
  <c r="AX21" i="85"/>
  <c r="AS63" i="104" a="1"/>
  <c r="AS63" i="104" s="1"/>
  <c r="AO18" i="100"/>
  <c r="N18" i="100" s="1"/>
  <c r="AO157" i="99"/>
  <c r="AU41" i="104" a="1"/>
  <c r="AU41" i="104" s="1"/>
  <c r="AP112" i="100"/>
  <c r="O112" i="100" s="1"/>
  <c r="L27" i="103"/>
  <c r="Y27" i="103" s="1"/>
  <c r="CS27" i="103" s="1" a="1"/>
  <c r="CS27" i="103" s="1"/>
  <c r="AU37" i="104" a="1"/>
  <c r="AU37" i="104" s="1"/>
  <c r="J3" i="104"/>
  <c r="CR103" i="105" a="1"/>
  <c r="CR103" i="105" s="1"/>
  <c r="DI58" i="105" a="1"/>
  <c r="DI58" i="105" s="1"/>
  <c r="DB58" i="105" a="1"/>
  <c r="DB58" i="105" s="1"/>
  <c r="DH58" i="105" a="1"/>
  <c r="DH58" i="105" s="1"/>
  <c r="BE58" i="105" a="1"/>
  <c r="BE58" i="105" s="1"/>
  <c r="AD103" i="103" a="1"/>
  <c r="AD103" i="103" s="1"/>
  <c r="AF103" i="103" a="1"/>
  <c r="AF103" i="103" s="1"/>
  <c r="CQ54" i="104" a="1"/>
  <c r="CQ54" i="104" s="1"/>
  <c r="CP54" i="104" a="1"/>
  <c r="CP54" i="104" s="1"/>
  <c r="W54" i="104"/>
  <c r="CM54" i="104" s="1" a="1"/>
  <c r="CM54" i="104" s="1"/>
  <c r="D15" i="104"/>
  <c r="Q15" i="104" s="1"/>
  <c r="H62" i="99"/>
  <c r="C79" i="103"/>
  <c r="P79" i="103" s="1"/>
  <c r="M15" i="105"/>
  <c r="BN117" i="86"/>
  <c r="BR117" i="86"/>
  <c r="CA35" i="99"/>
  <c r="CD35" i="99" s="1"/>
  <c r="AB35" i="99"/>
  <c r="AF35" i="99"/>
  <c r="BW35" i="99" a="1"/>
  <c r="BW35" i="99" s="1"/>
  <c r="AH153" i="99"/>
  <c r="AD153" i="99"/>
  <c r="CC153" i="99"/>
  <c r="CF153" i="99" s="1"/>
  <c r="AI65" i="105"/>
  <c r="DA142" i="104" a="1"/>
  <c r="DA142" i="104" s="1"/>
  <c r="AG58" i="99"/>
  <c r="AC58" i="99"/>
  <c r="AE11" i="105"/>
  <c r="BL11" i="105" s="1" a="1"/>
  <c r="BL11" i="105" s="1"/>
  <c r="CW120" i="104" a="1"/>
  <c r="CW120" i="104" s="1"/>
  <c r="AU5" i="104" a="1"/>
  <c r="AU5" i="104" s="1"/>
  <c r="AE155" i="99"/>
  <c r="BZ155" i="99"/>
  <c r="X106" i="105"/>
  <c r="AA155" i="99"/>
  <c r="AF106" i="99"/>
  <c r="BE97" i="103" a="1"/>
  <c r="BE97" i="103" s="1"/>
  <c r="CC97" i="103" a="1"/>
  <c r="CC97" i="103" s="1"/>
  <c r="CW6" i="104" a="1"/>
  <c r="CW6" i="104" s="1"/>
  <c r="B23" i="104"/>
  <c r="O23" i="104" s="1"/>
  <c r="F27" i="99"/>
  <c r="AB219" i="100"/>
  <c r="A219" i="100" s="1" a="1"/>
  <c r="A219" i="100" s="1"/>
  <c r="CS128" i="103" a="1"/>
  <c r="CS128" i="103" s="1"/>
  <c r="CT128" i="103" a="1"/>
  <c r="CT128" i="103" s="1"/>
  <c r="CR128" i="103" a="1"/>
  <c r="CR128" i="103" s="1"/>
  <c r="CQ128" i="103" a="1"/>
  <c r="CQ128" i="103" s="1"/>
  <c r="BY34" i="99" a="1"/>
  <c r="BY34" i="99" s="1"/>
  <c r="AL143" i="103" a="1"/>
  <c r="AL143" i="103" s="1"/>
  <c r="AB143" i="103" a="1"/>
  <c r="AB143" i="103" s="1"/>
  <c r="AG143" i="103" a="1"/>
  <c r="AG143" i="103" s="1"/>
  <c r="AH143" i="103" a="1"/>
  <c r="AH143" i="103" s="1"/>
  <c r="AD143" i="103" a="1"/>
  <c r="AD143" i="103" s="1"/>
  <c r="AK143" i="103" a="1"/>
  <c r="AK143" i="103" s="1"/>
  <c r="CB57" i="99"/>
  <c r="CI57" i="99" s="1"/>
  <c r="W106" i="104"/>
  <c r="CQ106" i="104" a="1"/>
  <c r="CQ106" i="104" s="1"/>
  <c r="CN106" i="104" a="1"/>
  <c r="CN106" i="104" s="1"/>
  <c r="CO106" i="104" a="1"/>
  <c r="CO106" i="104" s="1"/>
  <c r="CP106" i="104" a="1"/>
  <c r="CP106" i="104" s="1"/>
  <c r="AE151" i="99"/>
  <c r="CY87" i="103" a="1"/>
  <c r="CY87" i="103" s="1"/>
  <c r="BD126" i="105" a="1"/>
  <c r="BD126" i="105" s="1"/>
  <c r="AZ126" i="105" a="1"/>
  <c r="AZ126" i="105" s="1"/>
  <c r="BE126" i="105" a="1"/>
  <c r="BE126" i="105" s="1"/>
  <c r="S35" i="99"/>
  <c r="AC153" i="99"/>
  <c r="AG153" i="99"/>
  <c r="CB153" i="99"/>
  <c r="AE65" i="105"/>
  <c r="CP132" i="103" a="1"/>
  <c r="CP132" i="103" s="1"/>
  <c r="AH87" i="103" a="1"/>
  <c r="AH87" i="103" s="1"/>
  <c r="CY109" i="103" a="1"/>
  <c r="CY109" i="103" s="1"/>
  <c r="H126" i="105"/>
  <c r="I126" i="105"/>
  <c r="CC108" i="103" a="1"/>
  <c r="CC108" i="103" s="1"/>
  <c r="BY108" i="103" a="1"/>
  <c r="BY108" i="103" s="1"/>
  <c r="BZ108" i="103" a="1"/>
  <c r="BZ108" i="103" s="1"/>
  <c r="CB108" i="103" a="1"/>
  <c r="CB108" i="103" s="1"/>
  <c r="CA108" i="103" a="1"/>
  <c r="CA108" i="103" s="1"/>
  <c r="CD108" i="103" a="1"/>
  <c r="CD108" i="103" s="1"/>
  <c r="BH142" i="104" a="1"/>
  <c r="BH142" i="104" s="1"/>
  <c r="CF151" i="103" a="1"/>
  <c r="CF151" i="103" s="1"/>
  <c r="CH151" i="103" a="1"/>
  <c r="CH151" i="103" s="1"/>
  <c r="CI151" i="103" a="1"/>
  <c r="CI151" i="103" s="1"/>
  <c r="CK151" i="103" a="1"/>
  <c r="CK151" i="103" s="1"/>
  <c r="CG151" i="103" a="1"/>
  <c r="CG151" i="103" s="1"/>
  <c r="CJ151" i="103" a="1"/>
  <c r="CJ151" i="103" s="1"/>
  <c r="CM39" i="104" a="1"/>
  <c r="CM39" i="104" s="1"/>
  <c r="CU39" i="104" a="1"/>
  <c r="CU39" i="104" s="1"/>
  <c r="CS39" i="104" a="1"/>
  <c r="CS39" i="104" s="1"/>
  <c r="AT39" i="104" a="1"/>
  <c r="AT39" i="104" s="1"/>
  <c r="CR39" i="104" a="1"/>
  <c r="CR39" i="104" s="1"/>
  <c r="CT39" i="104" a="1"/>
  <c r="CT39" i="104" s="1"/>
  <c r="M158" i="99"/>
  <c r="AE4" i="105" s="1"/>
  <c r="R4" i="105"/>
  <c r="I4" i="104"/>
  <c r="V4" i="104" s="1"/>
  <c r="CG4" i="104" s="1" a="1"/>
  <c r="CG4" i="104" s="1"/>
  <c r="H48" i="103"/>
  <c r="U48" i="103" s="1"/>
  <c r="BS118" i="86"/>
  <c r="BO118" i="86"/>
  <c r="Q114" i="105"/>
  <c r="I114" i="105" s="1"/>
  <c r="G132" i="103"/>
  <c r="T132" i="103" s="1"/>
  <c r="H114" i="104"/>
  <c r="U114" i="104" s="1"/>
  <c r="L57" i="99"/>
  <c r="AD114" i="105" s="1"/>
  <c r="Q67" i="99"/>
  <c r="L76" i="103"/>
  <c r="Y76" i="103" s="1"/>
  <c r="AK76" i="103" s="1" a="1"/>
  <c r="AK76" i="103" s="1"/>
  <c r="V110" i="105"/>
  <c r="M110" i="104"/>
  <c r="Z110" i="104" s="1"/>
  <c r="AA146" i="99"/>
  <c r="BZ146" i="99"/>
  <c r="CF146" i="99" s="1"/>
  <c r="X117" i="105"/>
  <c r="AG88" i="103" a="1"/>
  <c r="AG88" i="103" s="1"/>
  <c r="BZ151" i="103" a="1"/>
  <c r="BZ151" i="103" s="1"/>
  <c r="CT106" i="105" a="1"/>
  <c r="CT106" i="105" s="1"/>
  <c r="CQ106" i="105" a="1"/>
  <c r="CQ106" i="105" s="1"/>
  <c r="CS106" i="105" a="1"/>
  <c r="CS106" i="105" s="1"/>
  <c r="CP106" i="105" a="1"/>
  <c r="CP106" i="105" s="1"/>
  <c r="CY95" i="103" a="1"/>
  <c r="CY95" i="103" s="1"/>
  <c r="CX95" i="103" a="1"/>
  <c r="CX95" i="103" s="1"/>
  <c r="M140" i="104"/>
  <c r="Z140" i="104" s="1"/>
  <c r="DA140" i="104" s="1" a="1"/>
  <c r="DA140" i="104" s="1"/>
  <c r="Q6" i="99"/>
  <c r="CS90" i="103" a="1"/>
  <c r="CS90" i="103" s="1"/>
  <c r="CR90" i="103" a="1"/>
  <c r="CR90" i="103" s="1"/>
  <c r="CQ90" i="103" a="1"/>
  <c r="CQ90" i="103" s="1"/>
  <c r="BM10" i="100"/>
  <c r="AM10" i="100" s="1"/>
  <c r="L10" i="100" s="1"/>
  <c r="AD10" i="100" s="1"/>
  <c r="BG10" i="86"/>
  <c r="BO38" i="99"/>
  <c r="AO38" i="99" s="1"/>
  <c r="CN96" i="103" a="1"/>
  <c r="CN96" i="103" s="1"/>
  <c r="CM96" i="103" a="1"/>
  <c r="CM96" i="103" s="1"/>
  <c r="CL96" i="103" a="1"/>
  <c r="CL96" i="103" s="1"/>
  <c r="CP96" i="103" a="1"/>
  <c r="CP96" i="103" s="1"/>
  <c r="CO96" i="103" a="1"/>
  <c r="CO96" i="103" s="1"/>
  <c r="Z318" i="99"/>
  <c r="A318" i="99" s="1" a="1"/>
  <c r="A318" i="99" s="1"/>
  <c r="BX318" i="99" s="1" a="1"/>
  <c r="BX318" i="99" s="1"/>
  <c r="DC58" i="105" a="1"/>
  <c r="DC58" i="105" s="1"/>
  <c r="DJ58" i="105" a="1"/>
  <c r="DJ58" i="105" s="1"/>
  <c r="BF58" i="105" a="1"/>
  <c r="BF58" i="105" s="1"/>
  <c r="CQ136" i="103" a="1"/>
  <c r="CQ136" i="103" s="1"/>
  <c r="AM116" i="104" a="1"/>
  <c r="AM116" i="104" s="1"/>
  <c r="AG116" i="104" a="1"/>
  <c r="AG116" i="104" s="1"/>
  <c r="AB116" i="104" a="1"/>
  <c r="AB116" i="104" s="1"/>
  <c r="CX148" i="104" a="1"/>
  <c r="CX148" i="104" s="1"/>
  <c r="CV148" i="104" a="1"/>
  <c r="CV148" i="104" s="1"/>
  <c r="CW148" i="104" a="1"/>
  <c r="CW148" i="104" s="1"/>
  <c r="CY68" i="104" a="1"/>
  <c r="CY68" i="104" s="1"/>
  <c r="CY107" i="103" a="1"/>
  <c r="CY107" i="103" s="1"/>
  <c r="CX107" i="103" a="1"/>
  <c r="CX107" i="103" s="1"/>
  <c r="AW6" i="104" a="1"/>
  <c r="AW6" i="104" s="1"/>
  <c r="AS6" i="104" a="1"/>
  <c r="AS6" i="104" s="1"/>
  <c r="AR6" i="104" a="1"/>
  <c r="AR6" i="104" s="1"/>
  <c r="AV6" i="104" a="1"/>
  <c r="AV6" i="104" s="1"/>
  <c r="AU6" i="104" a="1"/>
  <c r="AU6" i="104" s="1"/>
  <c r="AN6" i="104" a="1"/>
  <c r="AN6" i="104" s="1"/>
  <c r="BD57" i="105" a="1"/>
  <c r="BD57" i="105" s="1"/>
  <c r="AX57" i="105" a="1"/>
  <c r="AX57" i="105" s="1"/>
  <c r="BA57" i="105" a="1"/>
  <c r="BA57" i="105" s="1"/>
  <c r="BN97" i="103" a="1"/>
  <c r="BN97" i="103" s="1"/>
  <c r="CO5" i="104" a="1"/>
  <c r="CO5" i="104" s="1"/>
  <c r="CP5" i="104" a="1"/>
  <c r="CP5" i="104" s="1"/>
  <c r="CQ5" i="104" a="1"/>
  <c r="CQ5" i="104" s="1"/>
  <c r="CN5" i="104" a="1"/>
  <c r="CN5" i="104" s="1"/>
  <c r="W5" i="104"/>
  <c r="CM5" i="104" s="1" a="1"/>
  <c r="CM5" i="104" s="1"/>
  <c r="BS90" i="103" a="1"/>
  <c r="BS90" i="103" s="1"/>
  <c r="AE49" i="105"/>
  <c r="BL49" i="105" s="1" a="1"/>
  <c r="BL49" i="105" s="1"/>
  <c r="BL140" i="103" a="1"/>
  <c r="BL140" i="103" s="1"/>
  <c r="CQ140" i="103" a="1"/>
  <c r="CQ140" i="103" s="1"/>
  <c r="CS140" i="103" a="1"/>
  <c r="CS140" i="103" s="1"/>
  <c r="CR140" i="103" a="1"/>
  <c r="CR140" i="103" s="1"/>
  <c r="AA77" i="99"/>
  <c r="AE77" i="99"/>
  <c r="BZ77" i="99"/>
  <c r="X63" i="105"/>
  <c r="CV110" i="103" a="1"/>
  <c r="CV110" i="103" s="1"/>
  <c r="CW110" i="103" a="1"/>
  <c r="CW110" i="103" s="1"/>
  <c r="BO90" i="103" a="1"/>
  <c r="BO90" i="103" s="1"/>
  <c r="BV97" i="103" a="1"/>
  <c r="BV97" i="103" s="1"/>
  <c r="CB60" i="99"/>
  <c r="AC60" i="99"/>
  <c r="AG60" i="99"/>
  <c r="AE120" i="105"/>
  <c r="BU120" i="105" s="1" a="1"/>
  <c r="BU120" i="105" s="1"/>
  <c r="I6" i="105"/>
  <c r="V85" i="105"/>
  <c r="Q50" i="99"/>
  <c r="AI85" i="105" s="1"/>
  <c r="L15" i="103"/>
  <c r="Y15" i="103" s="1"/>
  <c r="M85" i="104"/>
  <c r="Z85" i="104" s="1"/>
  <c r="S95" i="105"/>
  <c r="N33" i="99"/>
  <c r="AF95" i="105" s="1"/>
  <c r="I120" i="103"/>
  <c r="V120" i="103" s="1"/>
  <c r="J95" i="104"/>
  <c r="BG35" i="86"/>
  <c r="BN29" i="86"/>
  <c r="BR29" i="86"/>
  <c r="BP51" i="86"/>
  <c r="BT51" i="86"/>
  <c r="BO51" i="86"/>
  <c r="BS51" i="86"/>
  <c r="BS87" i="86"/>
  <c r="BO87" i="86"/>
  <c r="BQ68" i="86"/>
  <c r="Q108" i="99"/>
  <c r="L116" i="103"/>
  <c r="Y116" i="103" s="1"/>
  <c r="V89" i="105"/>
  <c r="M89" i="104"/>
  <c r="Z89" i="104" s="1"/>
  <c r="BQ122" i="86"/>
  <c r="BU122" i="86"/>
  <c r="BE10" i="86"/>
  <c r="H110" i="99"/>
  <c r="D29" i="104"/>
  <c r="Q29" i="104" s="1"/>
  <c r="C94" i="103"/>
  <c r="P94" i="103" s="1"/>
  <c r="M29" i="105"/>
  <c r="BT59" i="86"/>
  <c r="BP59" i="86"/>
  <c r="H117" i="99"/>
  <c r="M103" i="105"/>
  <c r="C126" i="103"/>
  <c r="P126" i="103" s="1"/>
  <c r="D103" i="104"/>
  <c r="Q103" i="104" s="1"/>
  <c r="BP110" i="86"/>
  <c r="BT110" i="86"/>
  <c r="BU104" i="86"/>
  <c r="BQ104" i="86"/>
  <c r="BS128" i="86"/>
  <c r="BR128" i="86"/>
  <c r="BN128" i="86"/>
  <c r="M115" i="105"/>
  <c r="D115" i="104"/>
  <c r="Q115" i="104" s="1"/>
  <c r="C133" i="103"/>
  <c r="P133" i="103" s="1"/>
  <c r="H61" i="99"/>
  <c r="BN76" i="86"/>
  <c r="BR76" i="86"/>
  <c r="L119" i="99"/>
  <c r="AD132" i="105" s="1"/>
  <c r="H132" i="104"/>
  <c r="U132" i="104" s="1"/>
  <c r="G145" i="103"/>
  <c r="T145" i="103" s="1"/>
  <c r="Q132" i="105"/>
  <c r="G50" i="104"/>
  <c r="F59" i="103"/>
  <c r="S59" i="103" s="1"/>
  <c r="K83" i="99"/>
  <c r="AC50" i="105" s="1"/>
  <c r="P50" i="105"/>
  <c r="N64" i="99"/>
  <c r="AF101" i="105" s="1"/>
  <c r="S101" i="105"/>
  <c r="J101" i="104"/>
  <c r="I124" i="103"/>
  <c r="V124" i="103" s="1"/>
  <c r="BT39" i="86"/>
  <c r="BP39" i="86"/>
  <c r="K115" i="99"/>
  <c r="AC102" i="105" s="1"/>
  <c r="F125" i="103"/>
  <c r="S125" i="103" s="1"/>
  <c r="P102" i="105"/>
  <c r="G102" i="104"/>
  <c r="L81" i="105"/>
  <c r="C81" i="104"/>
  <c r="P81" i="104" s="1"/>
  <c r="AW81" i="104" s="1" a="1"/>
  <c r="AW81" i="104" s="1"/>
  <c r="N87" i="99"/>
  <c r="AF97" i="105" s="1"/>
  <c r="I122" i="103"/>
  <c r="V122" i="103" s="1"/>
  <c r="J97" i="104"/>
  <c r="S97" i="105"/>
  <c r="R121" i="99"/>
  <c r="AJ134" i="105" s="1"/>
  <c r="N134" i="104"/>
  <c r="AA134" i="104" s="1"/>
  <c r="W134" i="105"/>
  <c r="M147" i="103"/>
  <c r="Z147" i="103" s="1"/>
  <c r="BR64" i="86"/>
  <c r="BN64" i="86"/>
  <c r="M109" i="99"/>
  <c r="I141" i="104"/>
  <c r="V141" i="104" s="1"/>
  <c r="H149" i="103"/>
  <c r="U149" i="103" s="1"/>
  <c r="R141" i="105"/>
  <c r="P15" i="105"/>
  <c r="F79" i="103"/>
  <c r="S79" i="103" s="1"/>
  <c r="K62" i="99"/>
  <c r="AC15" i="105" s="1"/>
  <c r="CK15" i="105" s="1" a="1"/>
  <c r="CK15" i="105" s="1"/>
  <c r="G15" i="104"/>
  <c r="CA222" i="99"/>
  <c r="AF222" i="99"/>
  <c r="AB222" i="99"/>
  <c r="BW222" i="99" a="1"/>
  <c r="BW222" i="99" s="1"/>
  <c r="BR141" i="86"/>
  <c r="BN141" i="86"/>
  <c r="BS130" i="86"/>
  <c r="BO130" i="86"/>
  <c r="H112" i="99"/>
  <c r="D79" i="104"/>
  <c r="Q79" i="104" s="1"/>
  <c r="C112" i="103"/>
  <c r="P112" i="103" s="1"/>
  <c r="M79" i="105"/>
  <c r="Q73" i="99"/>
  <c r="V105" i="105"/>
  <c r="L35" i="103"/>
  <c r="Y35" i="103" s="1"/>
  <c r="M105" i="104"/>
  <c r="Z105" i="104" s="1"/>
  <c r="BU132" i="86"/>
  <c r="BQ132" i="86"/>
  <c r="BO133" i="86"/>
  <c r="BM10" i="86"/>
  <c r="BN131" i="86"/>
  <c r="BR131" i="86"/>
  <c r="N107" i="99"/>
  <c r="AF136" i="105" s="1"/>
  <c r="J136" i="104"/>
  <c r="S136" i="105"/>
  <c r="I148" i="103"/>
  <c r="V148" i="103" s="1"/>
  <c r="Z281" i="99"/>
  <c r="A281" i="99" s="1" a="1"/>
  <c r="A281" i="99" s="1"/>
  <c r="AA281" i="99"/>
  <c r="BZ281" i="99"/>
  <c r="BV281" i="99" a="1"/>
  <c r="BV281" i="99" s="1"/>
  <c r="L140" i="105"/>
  <c r="C140" i="104"/>
  <c r="P140" i="104" s="1"/>
  <c r="CB222" i="99"/>
  <c r="CI222" i="99" s="1"/>
  <c r="AG222" i="99"/>
  <c r="AC222" i="99"/>
  <c r="BX222" i="99" a="1"/>
  <c r="BX222" i="99" s="1"/>
  <c r="O63" i="105"/>
  <c r="E106" i="103"/>
  <c r="R106" i="103" s="1"/>
  <c r="J77" i="99"/>
  <c r="AB63" i="105" s="1"/>
  <c r="F63" i="104"/>
  <c r="AD119" i="100"/>
  <c r="G117" i="99"/>
  <c r="Y103" i="105" s="1"/>
  <c r="C103" i="104"/>
  <c r="P103" i="104" s="1"/>
  <c r="L103" i="105"/>
  <c r="BO72" i="86"/>
  <c r="BS72" i="86"/>
  <c r="N114" i="99"/>
  <c r="AF96" i="105" s="1"/>
  <c r="J96" i="104"/>
  <c r="S96" i="105"/>
  <c r="I121" i="103"/>
  <c r="V121" i="103" s="1"/>
  <c r="R86" i="99"/>
  <c r="AJ82" i="105" s="1"/>
  <c r="M113" i="103"/>
  <c r="Z113" i="103" s="1"/>
  <c r="W82" i="105"/>
  <c r="N82" i="104"/>
  <c r="AA82" i="104" s="1"/>
  <c r="AX82" i="104" s="1" a="1"/>
  <c r="AX82" i="104" s="1"/>
  <c r="BQ27" i="86"/>
  <c r="BU27" i="86"/>
  <c r="BS3" i="86"/>
  <c r="BO3" i="86"/>
  <c r="AD95" i="100"/>
  <c r="O158" i="99"/>
  <c r="AG4" i="105" s="1"/>
  <c r="T4" i="105"/>
  <c r="K4" i="104"/>
  <c r="X4" i="104" s="1"/>
  <c r="J48" i="103"/>
  <c r="W48" i="103" s="1"/>
  <c r="O180" i="99"/>
  <c r="AG127" i="105" s="1"/>
  <c r="J141" i="103"/>
  <c r="W141" i="103" s="1"/>
  <c r="K127" i="104"/>
  <c r="X127" i="104" s="1"/>
  <c r="T127" i="105"/>
  <c r="I117" i="99"/>
  <c r="N103" i="105"/>
  <c r="E103" i="104"/>
  <c r="D126" i="103"/>
  <c r="Q126" i="103" s="1"/>
  <c r="L103" i="103"/>
  <c r="Y103" i="103" s="1"/>
  <c r="CJ103" i="103" s="1" a="1"/>
  <c r="CJ103" i="103" s="1"/>
  <c r="Q23" i="99"/>
  <c r="V57" i="105"/>
  <c r="M57" i="104"/>
  <c r="Z57" i="104" s="1"/>
  <c r="CK57" i="104" s="1" a="1"/>
  <c r="CK57" i="104" s="1"/>
  <c r="BN14" i="86"/>
  <c r="BR14" i="86"/>
  <c r="L92" i="105"/>
  <c r="C92" i="104"/>
  <c r="P92" i="104" s="1"/>
  <c r="AX92" i="104" s="1" a="1"/>
  <c r="AX92" i="104" s="1"/>
  <c r="G145" i="99"/>
  <c r="BU134" i="86"/>
  <c r="BQ134" i="86"/>
  <c r="F60" i="99"/>
  <c r="B137" i="103"/>
  <c r="N137" i="103" s="1"/>
  <c r="B120" i="104"/>
  <c r="O120" i="104" s="1"/>
  <c r="K120" i="105"/>
  <c r="BQ83" i="86"/>
  <c r="BU83" i="86"/>
  <c r="AC132" i="100"/>
  <c r="AB132" i="100"/>
  <c r="A132" i="100" s="1" a="1"/>
  <c r="A132" i="100" s="1"/>
  <c r="L16" i="99"/>
  <c r="AD124" i="105" s="1"/>
  <c r="H124" i="104"/>
  <c r="U124" i="104" s="1"/>
  <c r="Q124" i="105"/>
  <c r="G138" i="103"/>
  <c r="T138" i="103" s="1"/>
  <c r="BQ11" i="86"/>
  <c r="BU11" i="86"/>
  <c r="L182" i="99"/>
  <c r="AD130" i="105" s="1"/>
  <c r="G143" i="103"/>
  <c r="T143" i="103" s="1"/>
  <c r="AF143" i="103" s="1" a="1"/>
  <c r="AF143" i="103" s="1"/>
  <c r="Q130" i="105"/>
  <c r="H130" i="104"/>
  <c r="U130" i="104" s="1"/>
  <c r="AR130" i="104" s="1" a="1"/>
  <c r="AR130" i="104" s="1"/>
  <c r="BQ70" i="86"/>
  <c r="AE89" i="100"/>
  <c r="M118" i="99"/>
  <c r="R104" i="105"/>
  <c r="I104" i="104"/>
  <c r="V104" i="104" s="1"/>
  <c r="H127" i="103"/>
  <c r="U127" i="103" s="1"/>
  <c r="L60" i="99"/>
  <c r="AD120" i="105" s="1"/>
  <c r="Q120" i="105"/>
  <c r="H120" i="104"/>
  <c r="U120" i="104" s="1"/>
  <c r="G137" i="103"/>
  <c r="T137" i="103" s="1"/>
  <c r="BJ137" i="103" s="1" a="1"/>
  <c r="BJ137" i="103" s="1"/>
  <c r="J183" i="99"/>
  <c r="AB131" i="105" s="1"/>
  <c r="E144" i="103"/>
  <c r="R144" i="103" s="1"/>
  <c r="F131" i="104"/>
  <c r="O131" i="105"/>
  <c r="BL35" i="86"/>
  <c r="AF290" i="99"/>
  <c r="CA290" i="99"/>
  <c r="AB290" i="99"/>
  <c r="BW290" i="99" a="1"/>
  <c r="BW290" i="99" s="1"/>
  <c r="AD141" i="100"/>
  <c r="P23" i="99"/>
  <c r="AH57" i="105" s="1"/>
  <c r="BE57" i="105" s="1" a="1"/>
  <c r="BE57" i="105" s="1"/>
  <c r="K103" i="103"/>
  <c r="X103" i="103" s="1"/>
  <c r="U57" i="105"/>
  <c r="L57" i="104"/>
  <c r="Y57" i="104" s="1"/>
  <c r="BN116" i="86"/>
  <c r="BR116" i="86"/>
  <c r="AD314" i="100"/>
  <c r="BB10" i="86"/>
  <c r="BT38" i="86"/>
  <c r="BP38" i="86"/>
  <c r="BO146" i="86"/>
  <c r="BS146" i="86"/>
  <c r="AF101" i="100"/>
  <c r="O107" i="99"/>
  <c r="AG136" i="105" s="1"/>
  <c r="K136" i="104"/>
  <c r="X136" i="104" s="1"/>
  <c r="J148" i="103"/>
  <c r="W148" i="103" s="1"/>
  <c r="T136" i="105"/>
  <c r="BN34" i="86"/>
  <c r="BR34" i="86"/>
  <c r="BR61" i="86"/>
  <c r="BN61" i="86"/>
  <c r="L47" i="103"/>
  <c r="Y47" i="103" s="1"/>
  <c r="V3" i="105"/>
  <c r="M3" i="104"/>
  <c r="Z3" i="104" s="1"/>
  <c r="Q157" i="99"/>
  <c r="K113" i="99"/>
  <c r="F119" i="103"/>
  <c r="S119" i="103" s="1"/>
  <c r="P94" i="105"/>
  <c r="G94" i="104"/>
  <c r="F109" i="99"/>
  <c r="B141" i="104"/>
  <c r="O141" i="104" s="1"/>
  <c r="K141" i="105"/>
  <c r="B149" i="103"/>
  <c r="N149" i="103" s="1"/>
  <c r="AD104" i="100"/>
  <c r="BN139" i="86"/>
  <c r="BR139" i="86"/>
  <c r="AC95" i="100"/>
  <c r="AB95" i="100"/>
  <c r="A95" i="100" s="1" a="1"/>
  <c r="A95" i="100" s="1"/>
  <c r="K109" i="105"/>
  <c r="B109" i="104"/>
  <c r="O109" i="104" s="1"/>
  <c r="B129" i="103"/>
  <c r="N129" i="103" s="1"/>
  <c r="F51" i="99"/>
  <c r="BP89" i="86"/>
  <c r="BT89" i="86"/>
  <c r="K153" i="99"/>
  <c r="AC65" i="105" s="1"/>
  <c r="G65" i="104"/>
  <c r="P65" i="105"/>
  <c r="F107" i="103"/>
  <c r="S107" i="103" s="1"/>
  <c r="R150" i="99"/>
  <c r="AJ12" i="105" s="1"/>
  <c r="M91" i="103"/>
  <c r="Z91" i="103" s="1"/>
  <c r="W12" i="105"/>
  <c r="N12" i="104"/>
  <c r="AA12" i="104" s="1"/>
  <c r="BS74" i="86"/>
  <c r="H150" i="99"/>
  <c r="D12" i="104"/>
  <c r="Q12" i="104" s="1"/>
  <c r="C91" i="103"/>
  <c r="P91" i="103" s="1"/>
  <c r="M12" i="105"/>
  <c r="BT36" i="86"/>
  <c r="BP36" i="86"/>
  <c r="BQ38" i="86"/>
  <c r="BU38" i="86"/>
  <c r="E98" i="103"/>
  <c r="R98" i="103" s="1"/>
  <c r="J54" i="99"/>
  <c r="O48" i="105"/>
  <c r="F48" i="104"/>
  <c r="BU75" i="86"/>
  <c r="BQ75" i="86"/>
  <c r="BS103" i="86"/>
  <c r="BO103" i="86"/>
  <c r="BS149" i="86"/>
  <c r="BU5" i="86"/>
  <c r="BQ5" i="86"/>
  <c r="A5" i="100" a="1"/>
  <c r="A5" i="100" s="1"/>
  <c r="AB5" i="100"/>
  <c r="E15" i="104"/>
  <c r="I62" i="99"/>
  <c r="AA15" i="105" s="1"/>
  <c r="N15" i="105"/>
  <c r="D79" i="103"/>
  <c r="Q79" i="103" s="1"/>
  <c r="BU45" i="86"/>
  <c r="BQ45" i="86"/>
  <c r="Q118" i="99"/>
  <c r="M104" i="104"/>
  <c r="Z104" i="104" s="1"/>
  <c r="DA104" i="104" s="1" a="1"/>
  <c r="DA104" i="104" s="1"/>
  <c r="V104" i="105"/>
  <c r="L127" i="103"/>
  <c r="Y127" i="103" s="1"/>
  <c r="CZ127" i="103" s="1" a="1"/>
  <c r="CZ127" i="103" s="1"/>
  <c r="P118" i="99"/>
  <c r="U104" i="105"/>
  <c r="L104" i="104"/>
  <c r="Y104" i="104" s="1"/>
  <c r="K127" i="103"/>
  <c r="X127" i="103" s="1"/>
  <c r="AE101" i="100"/>
  <c r="F85" i="99"/>
  <c r="K60" i="105"/>
  <c r="B60" i="104"/>
  <c r="O60" i="104" s="1"/>
  <c r="B73" i="103"/>
  <c r="N73" i="103" s="1"/>
  <c r="C115" i="104"/>
  <c r="P115" i="104" s="1"/>
  <c r="L115" i="105"/>
  <c r="G61" i="99"/>
  <c r="Y115" i="105" s="1"/>
  <c r="Q140" i="105"/>
  <c r="G37" i="103"/>
  <c r="T37" i="103" s="1"/>
  <c r="H140" i="104"/>
  <c r="U140" i="104" s="1"/>
  <c r="L6" i="99"/>
  <c r="AD140" i="105" s="1"/>
  <c r="CQ140" i="105" s="1" a="1"/>
  <c r="CQ140" i="105" s="1"/>
  <c r="BS110" i="86"/>
  <c r="N39" i="99"/>
  <c r="AF17" i="105" s="1"/>
  <c r="S17" i="105"/>
  <c r="J17" i="104"/>
  <c r="I41" i="103"/>
  <c r="V41" i="103" s="1"/>
  <c r="L79" i="105"/>
  <c r="C79" i="104"/>
  <c r="P79" i="104" s="1"/>
  <c r="G112" i="99"/>
  <c r="Y79" i="105" s="1"/>
  <c r="M63" i="99"/>
  <c r="AE14" i="105" s="1"/>
  <c r="R14" i="105"/>
  <c r="I14" i="104"/>
  <c r="V14" i="104" s="1"/>
  <c r="CP14" i="104" s="1" a="1"/>
  <c r="CP14" i="104" s="1"/>
  <c r="H78" i="103"/>
  <c r="U78" i="103" s="1"/>
  <c r="BP18" i="86"/>
  <c r="BT18" i="86"/>
  <c r="BN42" i="86"/>
  <c r="BR42" i="86"/>
  <c r="H167" i="99"/>
  <c r="M39" i="105"/>
  <c r="D39" i="104"/>
  <c r="Q39" i="104" s="1"/>
  <c r="AC39" i="104" s="1" a="1"/>
  <c r="AC39" i="104" s="1"/>
  <c r="C95" i="103"/>
  <c r="P95" i="103" s="1"/>
  <c r="R148" i="99"/>
  <c r="AJ42" i="105" s="1"/>
  <c r="M97" i="103"/>
  <c r="Z97" i="103" s="1"/>
  <c r="CY97" i="103" s="1" a="1"/>
  <c r="CY97" i="103" s="1"/>
  <c r="W42" i="105"/>
  <c r="N42" i="104"/>
  <c r="AA42" i="104" s="1"/>
  <c r="L89" i="105"/>
  <c r="C89" i="104"/>
  <c r="P89" i="104" s="1"/>
  <c r="G108" i="99"/>
  <c r="Y89" i="105" s="1"/>
  <c r="O108" i="99"/>
  <c r="T89" i="105"/>
  <c r="J116" i="103"/>
  <c r="W116" i="103" s="1"/>
  <c r="K89" i="104"/>
  <c r="X89" i="104" s="1"/>
  <c r="BP137" i="86"/>
  <c r="BT137" i="86"/>
  <c r="H111" i="99"/>
  <c r="M22" i="105"/>
  <c r="D22" i="104"/>
  <c r="Q22" i="104" s="1"/>
  <c r="C93" i="103"/>
  <c r="P93" i="103" s="1"/>
  <c r="BP100" i="86"/>
  <c r="BT100" i="86"/>
  <c r="W57" i="105"/>
  <c r="N57" i="104"/>
  <c r="AA57" i="104" s="1"/>
  <c r="AX57" i="104" s="1" a="1"/>
  <c r="AX57" i="104" s="1"/>
  <c r="M103" i="103"/>
  <c r="Z103" i="103" s="1"/>
  <c r="CK103" i="103" s="1" a="1"/>
  <c r="CK103" i="103" s="1"/>
  <c r="R23" i="99"/>
  <c r="AJ57" i="105" s="1"/>
  <c r="BG57" i="105" s="1" a="1"/>
  <c r="BG57" i="105" s="1"/>
  <c r="M42" i="104"/>
  <c r="Z42" i="104" s="1"/>
  <c r="BX42" i="104" s="1" a="1"/>
  <c r="BX42" i="104" s="1"/>
  <c r="Q148" i="99"/>
  <c r="L97" i="103"/>
  <c r="Y97" i="103" s="1"/>
  <c r="V42" i="105"/>
  <c r="BQ87" i="86"/>
  <c r="BU87" i="86"/>
  <c r="BT138" i="86"/>
  <c r="I120" i="99"/>
  <c r="AA133" i="105" s="1"/>
  <c r="BR133" i="105" s="1" a="1"/>
  <c r="BR133" i="105" s="1"/>
  <c r="N133" i="105"/>
  <c r="E133" i="104"/>
  <c r="D146" i="103"/>
  <c r="Q146" i="103" s="1"/>
  <c r="I6" i="99"/>
  <c r="AA140" i="105" s="1"/>
  <c r="E140" i="104"/>
  <c r="D37" i="103"/>
  <c r="Q37" i="103" s="1"/>
  <c r="N140" i="105"/>
  <c r="N109" i="99"/>
  <c r="AF141" i="105" s="1"/>
  <c r="I149" i="103"/>
  <c r="V149" i="103" s="1"/>
  <c r="J141" i="104"/>
  <c r="S141" i="105"/>
  <c r="F15" i="104"/>
  <c r="J62" i="99"/>
  <c r="AB15" i="105" s="1"/>
  <c r="O15" i="105"/>
  <c r="E79" i="103"/>
  <c r="R79" i="103" s="1"/>
  <c r="BQ34" i="86"/>
  <c r="BU34" i="86"/>
  <c r="M53" i="99"/>
  <c r="H130" i="103"/>
  <c r="U130" i="103" s="1"/>
  <c r="R111" i="105"/>
  <c r="I111" i="104"/>
  <c r="V111" i="104" s="1"/>
  <c r="AE102" i="100"/>
  <c r="BN127" i="86"/>
  <c r="BR127" i="86"/>
  <c r="R32" i="99"/>
  <c r="AJ68" i="105" s="1"/>
  <c r="M108" i="103"/>
  <c r="Z108" i="103" s="1"/>
  <c r="CE108" i="103" s="1" a="1"/>
  <c r="CE108" i="103" s="1"/>
  <c r="N68" i="104"/>
  <c r="AA68" i="104" s="1"/>
  <c r="DA68" i="104" s="1" a="1"/>
  <c r="DA68" i="104" s="1"/>
  <c r="W68" i="105"/>
  <c r="I114" i="99"/>
  <c r="AA96" i="105" s="1"/>
  <c r="N96" i="105"/>
  <c r="E96" i="104"/>
  <c r="D121" i="103"/>
  <c r="Q121" i="103" s="1"/>
  <c r="K36" i="99"/>
  <c r="AC84" i="105" s="1"/>
  <c r="G84" i="104"/>
  <c r="P84" i="105"/>
  <c r="F115" i="103"/>
  <c r="S115" i="103" s="1"/>
  <c r="BN12" i="86"/>
  <c r="BR12" i="86"/>
  <c r="BN60" i="86"/>
  <c r="BR60" i="86"/>
  <c r="BU94" i="86"/>
  <c r="BQ94" i="86"/>
  <c r="N116" i="99"/>
  <c r="AF21" i="105" s="1"/>
  <c r="S21" i="105"/>
  <c r="J21" i="104"/>
  <c r="I92" i="103"/>
  <c r="V92" i="103" s="1"/>
  <c r="BT46" i="86"/>
  <c r="K182" i="99"/>
  <c r="AC130" i="105" s="1"/>
  <c r="F143" i="103"/>
  <c r="S143" i="103" s="1"/>
  <c r="AE143" i="103" s="1" a="1"/>
  <c r="AE143" i="103" s="1"/>
  <c r="P130" i="105"/>
  <c r="G130" i="104"/>
  <c r="BR138" i="86"/>
  <c r="BN138" i="86"/>
  <c r="AE124" i="100"/>
  <c r="BT82" i="86"/>
  <c r="BP82" i="86"/>
  <c r="AE317" i="100"/>
  <c r="N117" i="99"/>
  <c r="J103" i="104"/>
  <c r="I126" i="103"/>
  <c r="V126" i="103" s="1"/>
  <c r="S103" i="105"/>
  <c r="K109" i="99"/>
  <c r="AC141" i="105" s="1"/>
  <c r="G141" i="104"/>
  <c r="F149" i="103"/>
  <c r="S149" i="103" s="1"/>
  <c r="P141" i="105"/>
  <c r="BQ97" i="86"/>
  <c r="B112" i="103"/>
  <c r="N112" i="103" s="1"/>
  <c r="K79" i="105"/>
  <c r="B79" i="104"/>
  <c r="O79" i="104" s="1"/>
  <c r="F112" i="99"/>
  <c r="BR54" i="86"/>
  <c r="BN54" i="86"/>
  <c r="BH10" i="86"/>
  <c r="AF95" i="100"/>
  <c r="BR39" i="86"/>
  <c r="BN39" i="86"/>
  <c r="BS109" i="86"/>
  <c r="BO109" i="86"/>
  <c r="BT63" i="86"/>
  <c r="BP63" i="86"/>
  <c r="BR142" i="86"/>
  <c r="BN142" i="86"/>
  <c r="BT13" i="86"/>
  <c r="Q104" i="99"/>
  <c r="L136" i="103"/>
  <c r="Y136" i="103" s="1"/>
  <c r="V119" i="105"/>
  <c r="M119" i="104"/>
  <c r="Z119" i="104" s="1"/>
  <c r="CT119" i="104" s="1" a="1"/>
  <c r="CT119" i="104" s="1"/>
  <c r="BU143" i="86"/>
  <c r="BQ143" i="86"/>
  <c r="BQ63" i="86"/>
  <c r="BU63" i="86"/>
  <c r="BU90" i="86"/>
  <c r="BQ90" i="86"/>
  <c r="O86" i="99"/>
  <c r="AG82" i="105" s="1"/>
  <c r="K82" i="104"/>
  <c r="X82" i="104" s="1"/>
  <c r="T82" i="105"/>
  <c r="J113" i="103"/>
  <c r="W113" i="103" s="1"/>
  <c r="BC10" i="86"/>
  <c r="I53" i="99"/>
  <c r="AA111" i="105" s="1"/>
  <c r="D130" i="103"/>
  <c r="Q130" i="103" s="1"/>
  <c r="N111" i="105"/>
  <c r="E111" i="104"/>
  <c r="BU7" i="86"/>
  <c r="BQ7" i="86"/>
  <c r="J98" i="103"/>
  <c r="W98" i="103" s="1"/>
  <c r="K48" i="104"/>
  <c r="X48" i="104" s="1"/>
  <c r="T48" i="105"/>
  <c r="O54" i="99"/>
  <c r="AG48" i="105" s="1"/>
  <c r="AE22" i="100"/>
  <c r="BU40" i="86"/>
  <c r="BQ40" i="86"/>
  <c r="BR40" i="86"/>
  <c r="BN40" i="86"/>
  <c r="C133" i="104"/>
  <c r="P133" i="104" s="1"/>
  <c r="G120" i="99"/>
  <c r="L133" i="105"/>
  <c r="BS25" i="86"/>
  <c r="J155" i="99"/>
  <c r="AB106" i="105" s="1"/>
  <c r="E128" i="103"/>
  <c r="R128" i="103" s="1"/>
  <c r="O106" i="105"/>
  <c r="F106" i="104"/>
  <c r="J91" i="104"/>
  <c r="I82" i="103"/>
  <c r="V82" i="103" s="1"/>
  <c r="S91" i="105"/>
  <c r="N133" i="99"/>
  <c r="R37" i="99"/>
  <c r="AJ126" i="105" s="1"/>
  <c r="N126" i="104"/>
  <c r="AA126" i="104" s="1"/>
  <c r="CQ126" i="104" s="1" a="1"/>
  <c r="CQ126" i="104" s="1"/>
  <c r="M140" i="103"/>
  <c r="Z140" i="103" s="1"/>
  <c r="AL140" i="103" s="1" a="1"/>
  <c r="AL140" i="103" s="1"/>
  <c r="W126" i="105"/>
  <c r="BR21" i="86"/>
  <c r="BN21" i="86"/>
  <c r="BQ58" i="86"/>
  <c r="BU58" i="86"/>
  <c r="J116" i="99"/>
  <c r="AB21" i="105" s="1"/>
  <c r="O21" i="105"/>
  <c r="F21" i="104"/>
  <c r="E92" i="103"/>
  <c r="R92" i="103" s="1"/>
  <c r="BS102" i="86"/>
  <c r="BO102" i="86"/>
  <c r="P150" i="99"/>
  <c r="AH12" i="105" s="1"/>
  <c r="L12" i="104"/>
  <c r="Y12" i="104" s="1"/>
  <c r="K91" i="103"/>
  <c r="X91" i="103" s="1"/>
  <c r="U12" i="105"/>
  <c r="AH317" i="99"/>
  <c r="CC317" i="99"/>
  <c r="AD317" i="99"/>
  <c r="Q112" i="99"/>
  <c r="V79" i="105"/>
  <c r="L112" i="103"/>
  <c r="Y112" i="103" s="1"/>
  <c r="M79" i="104"/>
  <c r="Z79" i="104" s="1"/>
  <c r="BP77" i="86"/>
  <c r="O36" i="99"/>
  <c r="AG84" i="105" s="1"/>
  <c r="K84" i="104"/>
  <c r="X84" i="104" s="1"/>
  <c r="T84" i="105"/>
  <c r="J115" i="103"/>
  <c r="W115" i="103" s="1"/>
  <c r="L18" i="105"/>
  <c r="C18" i="104"/>
  <c r="P18" i="104" s="1"/>
  <c r="G25" i="99"/>
  <c r="Y18" i="105" s="1"/>
  <c r="BP13" i="86"/>
  <c r="BS14" i="86"/>
  <c r="K54" i="99"/>
  <c r="AC48" i="105" s="1"/>
  <c r="G48" i="104"/>
  <c r="P48" i="105"/>
  <c r="F98" i="103"/>
  <c r="S98" i="103" s="1"/>
  <c r="E73" i="103"/>
  <c r="R73" i="103" s="1"/>
  <c r="J85" i="99"/>
  <c r="AB60" i="105" s="1"/>
  <c r="O60" i="105"/>
  <c r="F60" i="104"/>
  <c r="L183" i="99"/>
  <c r="AD131" i="105" s="1"/>
  <c r="G144" i="103"/>
  <c r="T144" i="103" s="1"/>
  <c r="Q131" i="105"/>
  <c r="H131" i="104"/>
  <c r="U131" i="104" s="1"/>
  <c r="M114" i="99"/>
  <c r="I96" i="104"/>
  <c r="V96" i="104" s="1"/>
  <c r="R96" i="105"/>
  <c r="H121" i="103"/>
  <c r="U121" i="103" s="1"/>
  <c r="P100" i="105"/>
  <c r="K65" i="99"/>
  <c r="AC100" i="105" s="1"/>
  <c r="G100" i="104"/>
  <c r="F123" i="103"/>
  <c r="S123" i="103" s="1"/>
  <c r="BR9" i="86"/>
  <c r="BN9" i="86"/>
  <c r="BN56" i="86"/>
  <c r="BR56" i="86"/>
  <c r="BQ12" i="86"/>
  <c r="BU12" i="86"/>
  <c r="AE329" i="100"/>
  <c r="M71" i="99"/>
  <c r="AE2" i="105" s="1"/>
  <c r="CZ2" i="105" s="1" a="1"/>
  <c r="CZ2" i="105" s="1"/>
  <c r="I2" i="104"/>
  <c r="V2" i="104" s="1"/>
  <c r="H31" i="103"/>
  <c r="U31" i="103" s="1"/>
  <c r="R2" i="105"/>
  <c r="BS34" i="86"/>
  <c r="AC83" i="100"/>
  <c r="AB83" i="100"/>
  <c r="A83" i="100" s="1" a="1"/>
  <c r="A83" i="100" s="1"/>
  <c r="BB151" i="105" a="1"/>
  <c r="BB151" i="105" s="1"/>
  <c r="K20" i="105"/>
  <c r="AY76" i="85"/>
  <c r="AT39" i="85"/>
  <c r="BE76" i="85"/>
  <c r="B135" i="104"/>
  <c r="O135" i="104" s="1"/>
  <c r="CO52" i="103" a="1"/>
  <c r="CO52" i="103" s="1"/>
  <c r="BC151" i="105" a="1"/>
  <c r="BC151" i="105" s="1"/>
  <c r="AI57" i="103" a="1"/>
  <c r="AI57" i="103" s="1"/>
  <c r="AX79" i="85"/>
  <c r="BC76" i="85"/>
  <c r="AY32" i="85"/>
  <c r="BC94" i="85"/>
  <c r="BO35" i="85" a="1"/>
  <c r="BO35" i="85" s="1"/>
  <c r="BA50" i="85"/>
  <c r="BO33" i="85" a="1"/>
  <c r="BO33" i="85" s="1"/>
  <c r="AX39" i="85"/>
  <c r="AX139" i="100"/>
  <c r="AZ2" i="85"/>
  <c r="AU2" i="85"/>
  <c r="AZ21" i="85"/>
  <c r="BB36" i="85"/>
  <c r="AU40" i="85"/>
  <c r="AU29" i="85"/>
  <c r="BC26" i="85"/>
  <c r="AJ3" i="104" a="1"/>
  <c r="AJ3" i="104" s="1"/>
  <c r="AM98" i="104" a="1"/>
  <c r="AM98" i="104" s="1"/>
  <c r="AB27" i="104" a="1"/>
  <c r="AB27" i="104" s="1"/>
  <c r="BI11" i="104" a="1"/>
  <c r="BI11" i="104" s="1"/>
  <c r="CX37" i="104" a="1"/>
  <c r="CX37" i="104" s="1"/>
  <c r="CW37" i="104" a="1"/>
  <c r="CW37" i="104" s="1"/>
  <c r="BW32" i="99" a="1"/>
  <c r="BW32" i="99" s="1"/>
  <c r="AP87" i="100"/>
  <c r="O87" i="100" s="1"/>
  <c r="AR85" i="99"/>
  <c r="Q38" i="105"/>
  <c r="AR22" i="99"/>
  <c r="AQ88" i="99"/>
  <c r="AR25" i="99"/>
  <c r="G78" i="103"/>
  <c r="T78" i="103" s="1"/>
  <c r="V45" i="105"/>
  <c r="M45" i="104"/>
  <c r="Z45" i="104" s="1"/>
  <c r="I47" i="103"/>
  <c r="V47" i="103" s="1"/>
  <c r="AW50" i="104" a="1"/>
  <c r="AW50" i="104" s="1"/>
  <c r="CQ137" i="103" a="1"/>
  <c r="CQ137" i="103" s="1"/>
  <c r="CS137" i="103" a="1"/>
  <c r="CS137" i="103" s="1"/>
  <c r="CV65" i="104" a="1"/>
  <c r="CV65" i="104" s="1"/>
  <c r="AE23" i="99"/>
  <c r="BZ23" i="99"/>
  <c r="X57" i="105"/>
  <c r="AA23" i="99"/>
  <c r="S51" i="105"/>
  <c r="I32" i="103"/>
  <c r="V32" i="103" s="1"/>
  <c r="J51" i="104"/>
  <c r="N42" i="99"/>
  <c r="BC90" i="103" a="1"/>
  <c r="BC90" i="103" s="1"/>
  <c r="CX108" i="103" a="1"/>
  <c r="CX108" i="103" s="1"/>
  <c r="BE78" i="104" a="1"/>
  <c r="BE78" i="104" s="1"/>
  <c r="CK6" i="104" a="1"/>
  <c r="CK6" i="104" s="1"/>
  <c r="CI167" i="99"/>
  <c r="N135" i="99"/>
  <c r="AF145" i="105" s="1"/>
  <c r="BC145" i="105" s="1" a="1"/>
  <c r="BC145" i="105" s="1"/>
  <c r="I69" i="103"/>
  <c r="V69" i="103" s="1"/>
  <c r="CQ69" i="103" s="1" a="1"/>
  <c r="CQ69" i="103" s="1"/>
  <c r="J145" i="104"/>
  <c r="S145" i="105"/>
  <c r="BN49" i="104" a="1"/>
  <c r="BN49" i="104" s="1"/>
  <c r="BL49" i="104" a="1"/>
  <c r="BL49" i="104" s="1"/>
  <c r="BM49" i="104" a="1"/>
  <c r="BM49" i="104" s="1"/>
  <c r="S49" i="104"/>
  <c r="AH106" i="99"/>
  <c r="CC106" i="99"/>
  <c r="AD106" i="99"/>
  <c r="AI142" i="105"/>
  <c r="BP142" i="105" s="1" a="1"/>
  <c r="BP142" i="105" s="1"/>
  <c r="CH137" i="103" a="1"/>
  <c r="CH137" i="103" s="1"/>
  <c r="CV137" i="103" a="1"/>
  <c r="CV137" i="103" s="1"/>
  <c r="BP120" i="104" a="1"/>
  <c r="BP120" i="104" s="1"/>
  <c r="BL120" i="104" a="1"/>
  <c r="BL120" i="104" s="1"/>
  <c r="BN120" i="104" a="1"/>
  <c r="BN120" i="104" s="1"/>
  <c r="BK120" i="104" a="1"/>
  <c r="BK120" i="104" s="1"/>
  <c r="AY120" i="104" a="1"/>
  <c r="AY120" i="104" s="1"/>
  <c r="BM120" i="104" a="1"/>
  <c r="BM120" i="104" s="1"/>
  <c r="S120" i="104"/>
  <c r="AA170" i="99"/>
  <c r="BZ170" i="99"/>
  <c r="AE170" i="99"/>
  <c r="X58" i="105"/>
  <c r="CM129" i="104" a="1"/>
  <c r="CM129" i="104" s="1"/>
  <c r="CU129" i="104" a="1"/>
  <c r="CU129" i="104" s="1"/>
  <c r="AT129" i="104" a="1"/>
  <c r="AT129" i="104" s="1"/>
  <c r="CS129" i="104" a="1"/>
  <c r="CS129" i="104" s="1"/>
  <c r="CA106" i="99"/>
  <c r="AH130" i="105"/>
  <c r="AH42" i="105"/>
  <c r="BD111" i="103" a="1"/>
  <c r="BD111" i="103" s="1"/>
  <c r="BR151" i="103" a="1"/>
  <c r="BR151" i="103" s="1"/>
  <c r="AB316" i="100"/>
  <c r="A316" i="100" s="1" a="1"/>
  <c r="A316" i="100" s="1"/>
  <c r="CN128" i="103" a="1"/>
  <c r="CN128" i="103" s="1"/>
  <c r="CL128" i="103" a="1"/>
  <c r="CL128" i="103" s="1"/>
  <c r="CO128" i="103" a="1"/>
  <c r="CO128" i="103" s="1"/>
  <c r="CM128" i="103" a="1"/>
  <c r="CM128" i="103" s="1"/>
  <c r="CP128" i="103" a="1"/>
  <c r="CP128" i="103" s="1"/>
  <c r="AA151" i="99"/>
  <c r="CS100" i="103" a="1"/>
  <c r="CS100" i="103" s="1"/>
  <c r="CT100" i="103" a="1"/>
  <c r="CT100" i="103" s="1"/>
  <c r="CT142" i="103" a="1"/>
  <c r="CT142" i="103" s="1"/>
  <c r="AB290" i="100"/>
  <c r="A290" i="100" s="1" a="1"/>
  <c r="A290" i="100" s="1"/>
  <c r="AJ68" i="104" a="1"/>
  <c r="AJ68" i="104" s="1"/>
  <c r="BT7" i="86"/>
  <c r="BP7" i="86"/>
  <c r="AE152" i="99"/>
  <c r="BZ152" i="99"/>
  <c r="X54" i="105"/>
  <c r="AA152" i="99"/>
  <c r="CC60" i="99"/>
  <c r="CH60" i="99" s="1"/>
  <c r="AD60" i="99"/>
  <c r="AI120" i="105"/>
  <c r="DC120" i="105" s="1" a="1"/>
  <c r="DC120" i="105" s="1"/>
  <c r="BB99" i="103" a="1"/>
  <c r="BB99" i="103" s="1"/>
  <c r="AJ107" i="103" a="1"/>
  <c r="AJ107" i="103" s="1"/>
  <c r="CO132" i="103" a="1"/>
  <c r="CO132" i="103" s="1"/>
  <c r="CK54" i="104" a="1"/>
  <c r="CK54" i="104" s="1"/>
  <c r="CO114" i="105" a="1"/>
  <c r="CO114" i="105" s="1"/>
  <c r="DG114" i="105" a="1"/>
  <c r="DG114" i="105" s="1"/>
  <c r="BG114" i="105" a="1"/>
  <c r="BG114" i="105" s="1"/>
  <c r="CH114" i="105" a="1"/>
  <c r="CH114" i="105" s="1"/>
  <c r="AB140" i="103" a="1"/>
  <c r="AB140" i="103" s="1"/>
  <c r="AE140" i="103" a="1"/>
  <c r="AE140" i="103" s="1"/>
  <c r="AH140" i="103" a="1"/>
  <c r="AH140" i="103" s="1"/>
  <c r="AI140" i="103" a="1"/>
  <c r="AI140" i="103" s="1"/>
  <c r="AJ140" i="103" a="1"/>
  <c r="AJ140" i="103" s="1"/>
  <c r="AF140" i="103" a="1"/>
  <c r="AF140" i="103" s="1"/>
  <c r="AD140" i="103" a="1"/>
  <c r="AD140" i="103" s="1"/>
  <c r="AC140" i="103" a="1"/>
  <c r="AC140" i="103" s="1"/>
  <c r="AK140" i="103" a="1"/>
  <c r="AK140" i="103" s="1"/>
  <c r="AG140" i="103" a="1"/>
  <c r="AG140" i="103" s="1"/>
  <c r="CX106" i="104" a="1"/>
  <c r="CX106" i="104" s="1"/>
  <c r="BG142" i="104" a="1"/>
  <c r="BG142" i="104" s="1"/>
  <c r="BQ140" i="86"/>
  <c r="BU140" i="86"/>
  <c r="CU148" i="105" a="1"/>
  <c r="CU148" i="105" s="1"/>
  <c r="CR148" i="105" a="1"/>
  <c r="CR148" i="105" s="1"/>
  <c r="BT148" i="105" a="1"/>
  <c r="BT148" i="105" s="1"/>
  <c r="CQ148" i="105" a="1"/>
  <c r="CQ148" i="105" s="1"/>
  <c r="CS148" i="105" a="1"/>
  <c r="CS148" i="105" s="1"/>
  <c r="CB148" i="105" a="1"/>
  <c r="CB148" i="105" s="1"/>
  <c r="G73" i="103"/>
  <c r="T73" i="103" s="1"/>
  <c r="Q60" i="105"/>
  <c r="H60" i="104"/>
  <c r="U60" i="104" s="1"/>
  <c r="L85" i="99"/>
  <c r="AD60" i="105" s="1"/>
  <c r="CU60" i="105" s="1" a="1"/>
  <c r="CU60" i="105" s="1"/>
  <c r="AB318" i="99"/>
  <c r="CA318" i="99"/>
  <c r="AF318" i="99"/>
  <c r="BW318" i="99" a="1"/>
  <c r="BW318" i="99" s="1"/>
  <c r="BQ119" i="86"/>
  <c r="BU119" i="86"/>
  <c r="R90" i="105"/>
  <c r="I90" i="104"/>
  <c r="V90" i="104" s="1"/>
  <c r="BC90" i="104" s="1" a="1"/>
  <c r="BC90" i="104" s="1"/>
  <c r="H81" i="103"/>
  <c r="U81" i="103" s="1"/>
  <c r="M129" i="99"/>
  <c r="AE90" i="105" s="1"/>
  <c r="AJ75" i="104" a="1"/>
  <c r="AJ75" i="104" s="1"/>
  <c r="AK75" i="104" a="1"/>
  <c r="AK75" i="104" s="1"/>
  <c r="AL75" i="104" a="1"/>
  <c r="AL75" i="104" s="1"/>
  <c r="AM75" i="104" a="1"/>
  <c r="AM75" i="104" s="1"/>
  <c r="AH75" i="104" a="1"/>
  <c r="AH75" i="104" s="1"/>
  <c r="AB75" i="104" a="1"/>
  <c r="AB75" i="104" s="1"/>
  <c r="AG75" i="104" a="1"/>
  <c r="AG75" i="104" s="1"/>
  <c r="AK65" i="104" a="1"/>
  <c r="AK65" i="104" s="1"/>
  <c r="AM65" i="104" a="1"/>
  <c r="AM65" i="104" s="1"/>
  <c r="CY39" i="104" a="1"/>
  <c r="CY39" i="104" s="1"/>
  <c r="CI106" i="104" a="1"/>
  <c r="CI106" i="104" s="1"/>
  <c r="CJ106" i="104" a="1"/>
  <c r="CJ106" i="104" s="1"/>
  <c r="CK106" i="104" a="1"/>
  <c r="CK106" i="104" s="1"/>
  <c r="CG106" i="104" a="1"/>
  <c r="CG106" i="104" s="1"/>
  <c r="CL106" i="104" a="1"/>
  <c r="CL106" i="104" s="1"/>
  <c r="CH106" i="104" a="1"/>
  <c r="CH106" i="104" s="1"/>
  <c r="CD90" i="103" a="1"/>
  <c r="CD90" i="103" s="1"/>
  <c r="DI39" i="105" a="1"/>
  <c r="DI39" i="105" s="1"/>
  <c r="DH39" i="105" a="1"/>
  <c r="DH39" i="105" s="1"/>
  <c r="CU75" i="105" a="1"/>
  <c r="CU75" i="105" s="1"/>
  <c r="CS75" i="105" a="1"/>
  <c r="CS75" i="105" s="1"/>
  <c r="CR75" i="105" a="1"/>
  <c r="CR75" i="105" s="1"/>
  <c r="CQ75" i="105" a="1"/>
  <c r="CQ75" i="105" s="1"/>
  <c r="BA75" i="105" a="1"/>
  <c r="BA75" i="105" s="1"/>
  <c r="CT75" i="105" a="1"/>
  <c r="CT75" i="105" s="1"/>
  <c r="AE40" i="105"/>
  <c r="AG168" i="99"/>
  <c r="AC168" i="99"/>
  <c r="CB168" i="99"/>
  <c r="CI168" i="99" s="1"/>
  <c r="CZ142" i="104" a="1"/>
  <c r="CZ142" i="104" s="1"/>
  <c r="CY142" i="104" a="1"/>
  <c r="CY142" i="104" s="1"/>
  <c r="AD170" i="99"/>
  <c r="CD111" i="103" a="1"/>
  <c r="CD111" i="103" s="1"/>
  <c r="CE111" i="103" a="1"/>
  <c r="CE111" i="103" s="1"/>
  <c r="BY111" i="103" a="1"/>
  <c r="BY111" i="103" s="1"/>
  <c r="CC111" i="103" a="1"/>
  <c r="CC111" i="103" s="1"/>
  <c r="CB111" i="103" a="1"/>
  <c r="CB111" i="103" s="1"/>
  <c r="BB151" i="103" a="1"/>
  <c r="BB151" i="103" s="1"/>
  <c r="BD151" i="103" a="1"/>
  <c r="BD151" i="103" s="1"/>
  <c r="BA151" i="103" a="1"/>
  <c r="BA151" i="103" s="1"/>
  <c r="AX151" i="103" a="1"/>
  <c r="AX151" i="103" s="1"/>
  <c r="AY151" i="103" a="1"/>
  <c r="AY151" i="103" s="1"/>
  <c r="BG151" i="103" a="1"/>
  <c r="BG151" i="103" s="1"/>
  <c r="AZ151" i="103" a="1"/>
  <c r="AZ151" i="103" s="1"/>
  <c r="BF151" i="103" a="1"/>
  <c r="BF151" i="103" s="1"/>
  <c r="BC151" i="103" a="1"/>
  <c r="BC151" i="103" s="1"/>
  <c r="BE151" i="103" a="1"/>
  <c r="BE151" i="103" s="1"/>
  <c r="BJ151" i="103" a="1"/>
  <c r="BJ151" i="103" s="1"/>
  <c r="CM151" i="103" a="1"/>
  <c r="CM151" i="103" s="1"/>
  <c r="CW151" i="103" a="1"/>
  <c r="CW151" i="103" s="1"/>
  <c r="CU151" i="103" a="1"/>
  <c r="CU151" i="103" s="1"/>
  <c r="CV151" i="103" a="1"/>
  <c r="CV151" i="103" s="1"/>
  <c r="BX150" i="103" a="1"/>
  <c r="BX150" i="103" s="1"/>
  <c r="BF40" i="105" a="1"/>
  <c r="BF40" i="105" s="1"/>
  <c r="S32" i="99"/>
  <c r="L160" i="99"/>
  <c r="AD16" i="105" s="1"/>
  <c r="G71" i="103"/>
  <c r="T71" i="103" s="1"/>
  <c r="Q16" i="105"/>
  <c r="H16" i="104"/>
  <c r="U16" i="104" s="1"/>
  <c r="AH159" i="99"/>
  <c r="CC159" i="99"/>
  <c r="CF159" i="99" s="1"/>
  <c r="AD159" i="99"/>
  <c r="AI5" i="105"/>
  <c r="DC5" i="105" s="1" a="1"/>
  <c r="DC5" i="105" s="1"/>
  <c r="BT142" i="105" a="1"/>
  <c r="BT142" i="105" s="1"/>
  <c r="CS142" i="105" a="1"/>
  <c r="CS142" i="105" s="1"/>
  <c r="CU142" i="105" a="1"/>
  <c r="CU142" i="105" s="1"/>
  <c r="CM68" i="104" a="1"/>
  <c r="CM68" i="104" s="1"/>
  <c r="CV75" i="104" a="1"/>
  <c r="CV75" i="104" s="1"/>
  <c r="CW75" i="104" a="1"/>
  <c r="CW75" i="104" s="1"/>
  <c r="CX75" i="104" a="1"/>
  <c r="CX75" i="104" s="1"/>
  <c r="AT114" i="104" a="1"/>
  <c r="AT114" i="104" s="1"/>
  <c r="CT114" i="104" a="1"/>
  <c r="CT114" i="104" s="1"/>
  <c r="CR114" i="104" a="1"/>
  <c r="CR114" i="104" s="1"/>
  <c r="CS114" i="104" a="1"/>
  <c r="CS114" i="104" s="1"/>
  <c r="CU114" i="104" a="1"/>
  <c r="CU114" i="104" s="1"/>
  <c r="CV40" i="104" a="1"/>
  <c r="CV40" i="104" s="1"/>
  <c r="CW40" i="104" a="1"/>
  <c r="CW40" i="104" s="1"/>
  <c r="CX40" i="104" a="1"/>
  <c r="CX40" i="104" s="1"/>
  <c r="CC68" i="105" a="1"/>
  <c r="CC68" i="105" s="1"/>
  <c r="CG68" i="105" a="1"/>
  <c r="CG68" i="105" s="1"/>
  <c r="CA68" i="105" a="1"/>
  <c r="CA68" i="105" s="1"/>
  <c r="AY68" i="105" a="1"/>
  <c r="AY68" i="105" s="1"/>
  <c r="BR68" i="105" a="1"/>
  <c r="BR68" i="105" s="1"/>
  <c r="CH68" i="105" a="1"/>
  <c r="CH68" i="105" s="1"/>
  <c r="CD68" i="105" a="1"/>
  <c r="CD68" i="105" s="1"/>
  <c r="CE68" i="105" a="1"/>
  <c r="CE68" i="105" s="1"/>
  <c r="CF68" i="105" a="1"/>
  <c r="CF68" i="105" s="1"/>
  <c r="CB68" i="105" a="1"/>
  <c r="CB68" i="105" s="1"/>
  <c r="AR75" i="104" a="1"/>
  <c r="AR75" i="104" s="1"/>
  <c r="E6" i="105"/>
  <c r="CD88" i="103" a="1"/>
  <c r="CD88" i="103" s="1"/>
  <c r="BY88" i="103" a="1"/>
  <c r="BY88" i="103" s="1"/>
  <c r="CA88" i="103" a="1"/>
  <c r="CA88" i="103" s="1"/>
  <c r="BZ88" i="103" a="1"/>
  <c r="BZ88" i="103" s="1"/>
  <c r="CC88" i="103" a="1"/>
  <c r="CC88" i="103" s="1"/>
  <c r="CB88" i="103" a="1"/>
  <c r="CB88" i="103" s="1"/>
  <c r="DJ39" i="105" a="1"/>
  <c r="DJ39" i="105" s="1"/>
  <c r="DC39" i="105" a="1"/>
  <c r="DC39" i="105" s="1"/>
  <c r="DF39" i="105" a="1"/>
  <c r="DF39" i="105" s="1"/>
  <c r="DE78" i="105" a="1"/>
  <c r="DE78" i="105" s="1"/>
  <c r="DG78" i="105" a="1"/>
  <c r="DG78" i="105" s="1"/>
  <c r="L112" i="105"/>
  <c r="C112" i="104"/>
  <c r="P112" i="104" s="1"/>
  <c r="G10" i="99"/>
  <c r="Y112" i="105" s="1"/>
  <c r="BM35" i="86"/>
  <c r="L2" i="105"/>
  <c r="C2" i="104"/>
  <c r="P2" i="104" s="1"/>
  <c r="BO53" i="86"/>
  <c r="BS53" i="86"/>
  <c r="AE55" i="100"/>
  <c r="H133" i="103"/>
  <c r="U133" i="103" s="1"/>
  <c r="M61" i="99"/>
  <c r="R115" i="105"/>
  <c r="I115" i="104"/>
  <c r="V115" i="104" s="1"/>
  <c r="BN68" i="86"/>
  <c r="BR68" i="86"/>
  <c r="M109" i="104"/>
  <c r="Z109" i="104" s="1"/>
  <c r="L129" i="103"/>
  <c r="Y129" i="103" s="1"/>
  <c r="Q51" i="99"/>
  <c r="V109" i="105"/>
  <c r="P145" i="99"/>
  <c r="AH92" i="105" s="1"/>
  <c r="L92" i="104"/>
  <c r="Y92" i="104" s="1"/>
  <c r="U92" i="105"/>
  <c r="K117" i="103"/>
  <c r="X117" i="103" s="1"/>
  <c r="BP22" i="86"/>
  <c r="O111" i="99"/>
  <c r="AG22" i="105" s="1"/>
  <c r="T22" i="105"/>
  <c r="K22" i="104"/>
  <c r="X22" i="104" s="1"/>
  <c r="J93" i="103"/>
  <c r="W93" i="103" s="1"/>
  <c r="J120" i="103"/>
  <c r="W120" i="103" s="1"/>
  <c r="T95" i="105"/>
  <c r="K95" i="104"/>
  <c r="X95" i="104" s="1"/>
  <c r="O33" i="99"/>
  <c r="AG95" i="105" s="1"/>
  <c r="I108" i="99"/>
  <c r="AA89" i="105" s="1"/>
  <c r="D116" i="103"/>
  <c r="Q116" i="103" s="1"/>
  <c r="N89" i="105"/>
  <c r="E89" i="104"/>
  <c r="D129" i="103"/>
  <c r="Q129" i="103" s="1"/>
  <c r="E109" i="104"/>
  <c r="N109" i="105"/>
  <c r="I51" i="99"/>
  <c r="BQ28" i="86"/>
  <c r="BU28" i="86"/>
  <c r="K101" i="105"/>
  <c r="F64" i="99"/>
  <c r="B101" i="104"/>
  <c r="O101" i="104" s="1"/>
  <c r="B124" i="103"/>
  <c r="N124" i="103" s="1"/>
  <c r="E129" i="103"/>
  <c r="R129" i="103" s="1"/>
  <c r="J51" i="99"/>
  <c r="F109" i="104"/>
  <c r="O109" i="105"/>
  <c r="M105" i="99"/>
  <c r="I113" i="104"/>
  <c r="V113" i="104" s="1"/>
  <c r="R113" i="105"/>
  <c r="H131" i="103"/>
  <c r="U131" i="103" s="1"/>
  <c r="BT128" i="86"/>
  <c r="AE109" i="100"/>
  <c r="AD115" i="100"/>
  <c r="M120" i="99"/>
  <c r="R133" i="105"/>
  <c r="H146" i="103"/>
  <c r="U146" i="103" s="1"/>
  <c r="I133" i="104"/>
  <c r="V133" i="104" s="1"/>
  <c r="F54" i="99"/>
  <c r="B48" i="104"/>
  <c r="O48" i="104" s="1"/>
  <c r="K48" i="105"/>
  <c r="B98" i="103"/>
  <c r="N98" i="103" s="1"/>
  <c r="L93" i="105"/>
  <c r="C93" i="104"/>
  <c r="P93" i="104" s="1"/>
  <c r="G52" i="99"/>
  <c r="Y93" i="105" s="1"/>
  <c r="L85" i="105"/>
  <c r="C85" i="104"/>
  <c r="P85" i="104" s="1"/>
  <c r="AW85" i="104" s="1" a="1"/>
  <c r="AW85" i="104" s="1"/>
  <c r="BS140" i="86"/>
  <c r="BO140" i="86"/>
  <c r="E120" i="103"/>
  <c r="R120" i="103" s="1"/>
  <c r="J33" i="99"/>
  <c r="O95" i="105"/>
  <c r="F95" i="104"/>
  <c r="L147" i="105"/>
  <c r="C147" i="104"/>
  <c r="P147" i="104" s="1"/>
  <c r="E123" i="103"/>
  <c r="R123" i="103" s="1"/>
  <c r="O100" i="105"/>
  <c r="F100" i="104"/>
  <c r="J65" i="99"/>
  <c r="AB100" i="105" s="1"/>
  <c r="BR77" i="86"/>
  <c r="BN77" i="86"/>
  <c r="BU20" i="86"/>
  <c r="BQ20" i="86"/>
  <c r="G46" i="99"/>
  <c r="Y49" i="105" s="1"/>
  <c r="B99" i="103"/>
  <c r="N99" i="103" s="1"/>
  <c r="B49" i="104"/>
  <c r="O49" i="104" s="1"/>
  <c r="K49" i="105"/>
  <c r="F46" i="99"/>
  <c r="W4" i="105"/>
  <c r="R158" i="99"/>
  <c r="AJ4" i="105" s="1"/>
  <c r="CU4" i="105" s="1" a="1"/>
  <c r="CU4" i="105" s="1"/>
  <c r="N4" i="104"/>
  <c r="AA4" i="104" s="1"/>
  <c r="M48" i="103"/>
  <c r="Z48" i="103" s="1"/>
  <c r="H77" i="99"/>
  <c r="Z63" i="105" s="1"/>
  <c r="D63" i="104"/>
  <c r="Q63" i="104" s="1"/>
  <c r="AN63" i="104" s="1" a="1"/>
  <c r="AN63" i="104" s="1"/>
  <c r="M63" i="105"/>
  <c r="C106" i="103"/>
  <c r="P106" i="103" s="1"/>
  <c r="AE141" i="100"/>
  <c r="BN65" i="86"/>
  <c r="BR65" i="86"/>
  <c r="BQ37" i="86"/>
  <c r="BU37" i="86"/>
  <c r="P113" i="99"/>
  <c r="AH94" i="105" s="1"/>
  <c r="K119" i="103"/>
  <c r="X119" i="103" s="1"/>
  <c r="L94" i="104"/>
  <c r="Y94" i="104" s="1"/>
  <c r="U94" i="105"/>
  <c r="O149" i="99"/>
  <c r="AG62" i="105" s="1"/>
  <c r="T62" i="105"/>
  <c r="K62" i="104"/>
  <c r="X62" i="104" s="1"/>
  <c r="J105" i="103"/>
  <c r="W105" i="103" s="1"/>
  <c r="Q109" i="99"/>
  <c r="L149" i="103"/>
  <c r="Y149" i="103" s="1"/>
  <c r="M141" i="104"/>
  <c r="Z141" i="104" s="1"/>
  <c r="V141" i="105"/>
  <c r="K38" i="99"/>
  <c r="AC10" i="105" s="1"/>
  <c r="F89" i="103"/>
  <c r="S89" i="103" s="1"/>
  <c r="G10" i="104"/>
  <c r="P10" i="105"/>
  <c r="M112" i="99"/>
  <c r="I79" i="104"/>
  <c r="V79" i="104" s="1"/>
  <c r="R79" i="105"/>
  <c r="H112" i="103"/>
  <c r="U112" i="103" s="1"/>
  <c r="K53" i="99"/>
  <c r="AC111" i="105" s="1"/>
  <c r="P111" i="105"/>
  <c r="F130" i="103"/>
  <c r="S130" i="103" s="1"/>
  <c r="G111" i="104"/>
  <c r="M121" i="99"/>
  <c r="R134" i="105"/>
  <c r="I134" i="104"/>
  <c r="V134" i="104" s="1"/>
  <c r="H147" i="103"/>
  <c r="U147" i="103" s="1"/>
  <c r="C131" i="104"/>
  <c r="P131" i="104" s="1"/>
  <c r="L131" i="105"/>
  <c r="BR129" i="86"/>
  <c r="BN129" i="86"/>
  <c r="BN25" i="86"/>
  <c r="BR25" i="86"/>
  <c r="BP62" i="86"/>
  <c r="BT62" i="86"/>
  <c r="BN109" i="86"/>
  <c r="BR109" i="86"/>
  <c r="N86" i="99"/>
  <c r="AF82" i="105" s="1"/>
  <c r="S82" i="105"/>
  <c r="J82" i="104"/>
  <c r="I113" i="103"/>
  <c r="V113" i="103" s="1"/>
  <c r="BP8" i="86"/>
  <c r="BT8" i="86"/>
  <c r="BP121" i="86"/>
  <c r="BT121" i="86"/>
  <c r="BP53" i="86"/>
  <c r="BT53" i="86"/>
  <c r="D123" i="103"/>
  <c r="Q123" i="103" s="1"/>
  <c r="N100" i="105"/>
  <c r="E100" i="104"/>
  <c r="I65" i="99"/>
  <c r="AA100" i="105" s="1"/>
  <c r="BS112" i="86"/>
  <c r="BO112" i="86"/>
  <c r="BQ112" i="86"/>
  <c r="R180" i="99"/>
  <c r="AJ127" i="105" s="1"/>
  <c r="AV127" i="105" s="1" a="1"/>
  <c r="AV127" i="105" s="1"/>
  <c r="M141" i="103"/>
  <c r="Z141" i="103" s="1"/>
  <c r="CP141" i="103" s="1" a="1"/>
  <c r="CP141" i="103" s="1"/>
  <c r="N127" i="104"/>
  <c r="AA127" i="104" s="1"/>
  <c r="CQ127" i="104" s="1" a="1"/>
  <c r="CQ127" i="104" s="1"/>
  <c r="W127" i="105"/>
  <c r="BT4" i="86"/>
  <c r="BR114" i="86"/>
  <c r="BN114" i="86"/>
  <c r="BP37" i="86"/>
  <c r="H149" i="99"/>
  <c r="D62" i="104"/>
  <c r="Q62" i="104" s="1"/>
  <c r="M62" i="105"/>
  <c r="C105" i="103"/>
  <c r="P105" i="103" s="1"/>
  <c r="BO148" i="86"/>
  <c r="BO76" i="86"/>
  <c r="BS76" i="86"/>
  <c r="Q48" i="99"/>
  <c r="L45" i="103"/>
  <c r="Y45" i="103" s="1"/>
  <c r="M144" i="104"/>
  <c r="Z144" i="104" s="1"/>
  <c r="DA144" i="104" s="1" a="1"/>
  <c r="DA144" i="104" s="1"/>
  <c r="V144" i="105"/>
  <c r="Q38" i="99"/>
  <c r="V10" i="105"/>
  <c r="M10" i="104"/>
  <c r="Z10" i="104" s="1"/>
  <c r="DA10" i="104" s="1" a="1"/>
  <c r="DA10" i="104" s="1"/>
  <c r="L89" i="103"/>
  <c r="Y89" i="103" s="1"/>
  <c r="CZ89" i="103" s="1" a="1"/>
  <c r="CZ89" i="103" s="1"/>
  <c r="P84" i="99"/>
  <c r="U55" i="105"/>
  <c r="L55" i="104"/>
  <c r="Y55" i="104" s="1"/>
  <c r="AK55" i="104" s="1" a="1"/>
  <c r="AK55" i="104" s="1"/>
  <c r="AE96" i="100"/>
  <c r="BP4" i="86"/>
  <c r="J142" i="103"/>
  <c r="W142" i="103" s="1"/>
  <c r="CQ142" i="103" s="1" a="1"/>
  <c r="CQ142" i="103" s="1"/>
  <c r="O181" i="99"/>
  <c r="AG129" i="105" s="1"/>
  <c r="K129" i="104"/>
  <c r="X129" i="104" s="1"/>
  <c r="T129" i="105"/>
  <c r="I109" i="99"/>
  <c r="AA141" i="105" s="1"/>
  <c r="E141" i="104"/>
  <c r="D149" i="103"/>
  <c r="Q149" i="103" s="1"/>
  <c r="N141" i="105"/>
  <c r="I16" i="99"/>
  <c r="D138" i="103"/>
  <c r="Q138" i="103" s="1"/>
  <c r="N124" i="105"/>
  <c r="E124" i="104"/>
  <c r="BU54" i="86"/>
  <c r="BQ54" i="86"/>
  <c r="G329" i="99"/>
  <c r="F329" i="99"/>
  <c r="BP127" i="86"/>
  <c r="AB120" i="100"/>
  <c r="A120" i="100" s="1" a="1"/>
  <c r="A120" i="100" s="1"/>
  <c r="AC120" i="100"/>
  <c r="K167" i="99"/>
  <c r="AC39" i="105" s="1"/>
  <c r="P39" i="105"/>
  <c r="G39" i="104"/>
  <c r="F95" i="103"/>
  <c r="S95" i="103" s="1"/>
  <c r="AE95" i="103" s="1" a="1"/>
  <c r="AE95" i="103" s="1"/>
  <c r="BS30" i="86"/>
  <c r="BO30" i="86"/>
  <c r="BR146" i="86"/>
  <c r="BN146" i="86"/>
  <c r="L115" i="99"/>
  <c r="AD102" i="105" s="1"/>
  <c r="Q102" i="105"/>
  <c r="H102" i="104"/>
  <c r="U102" i="104" s="1"/>
  <c r="G125" i="103"/>
  <c r="T125" i="103" s="1"/>
  <c r="AE104" i="100"/>
  <c r="J180" i="99"/>
  <c r="AB127" i="105" s="1"/>
  <c r="AN127" i="105" s="1" a="1"/>
  <c r="AN127" i="105" s="1"/>
  <c r="E141" i="103"/>
  <c r="R141" i="103" s="1"/>
  <c r="O127" i="105"/>
  <c r="F127" i="104"/>
  <c r="BO13" i="86"/>
  <c r="BS13" i="86"/>
  <c r="BO8" i="86"/>
  <c r="BS8" i="86"/>
  <c r="BN66" i="86"/>
  <c r="BR66" i="86"/>
  <c r="L10" i="105"/>
  <c r="C10" i="104"/>
  <c r="P10" i="104" s="1"/>
  <c r="G38" i="99"/>
  <c r="Y10" i="105" s="1"/>
  <c r="H116" i="99"/>
  <c r="C92" i="103"/>
  <c r="P92" i="103" s="1"/>
  <c r="M21" i="105"/>
  <c r="D21" i="104"/>
  <c r="Q21" i="104" s="1"/>
  <c r="H107" i="99"/>
  <c r="M136" i="105"/>
  <c r="C148" i="103"/>
  <c r="P148" i="103" s="1"/>
  <c r="D136" i="104"/>
  <c r="Q136" i="104" s="1"/>
  <c r="AW10" i="86"/>
  <c r="BR75" i="86"/>
  <c r="BN75" i="86"/>
  <c r="BQ108" i="86"/>
  <c r="BU108" i="86"/>
  <c r="Q119" i="99"/>
  <c r="M132" i="104"/>
  <c r="Z132" i="104" s="1"/>
  <c r="L145" i="103"/>
  <c r="Y145" i="103" s="1"/>
  <c r="V132" i="105"/>
  <c r="P53" i="99"/>
  <c r="AH111" i="105" s="1"/>
  <c r="U111" i="105"/>
  <c r="K130" i="103"/>
  <c r="X130" i="103" s="1"/>
  <c r="L111" i="104"/>
  <c r="Y111" i="104" s="1"/>
  <c r="T79" i="105"/>
  <c r="O112" i="99"/>
  <c r="AG79" i="105" s="1"/>
  <c r="J112" i="103"/>
  <c r="W112" i="103" s="1"/>
  <c r="K79" i="104"/>
  <c r="X79" i="104" s="1"/>
  <c r="E91" i="104"/>
  <c r="D82" i="103"/>
  <c r="Q82" i="103" s="1"/>
  <c r="N91" i="105"/>
  <c r="I133" i="99"/>
  <c r="AA91" i="105" s="1"/>
  <c r="BY91" i="105" s="1" a="1"/>
  <c r="BY91" i="105" s="1"/>
  <c r="I119" i="99"/>
  <c r="AA132" i="105" s="1"/>
  <c r="D145" i="103"/>
  <c r="Q145" i="103" s="1"/>
  <c r="E132" i="104"/>
  <c r="N132" i="105"/>
  <c r="L86" i="105"/>
  <c r="C86" i="104"/>
  <c r="P86" i="104" s="1"/>
  <c r="N74" i="105"/>
  <c r="E74" i="104"/>
  <c r="D109" i="103"/>
  <c r="Q109" i="103" s="1"/>
  <c r="I174" i="99"/>
  <c r="AA74" i="105" s="1"/>
  <c r="AC141" i="100"/>
  <c r="L20" i="105"/>
  <c r="C20" i="104"/>
  <c r="P20" i="104" s="1"/>
  <c r="J8" i="99"/>
  <c r="AB83" i="105" s="1"/>
  <c r="O83" i="105"/>
  <c r="E114" i="103"/>
  <c r="R114" i="103" s="1"/>
  <c r="F83" i="104"/>
  <c r="J121" i="99"/>
  <c r="O134" i="105"/>
  <c r="F134" i="104"/>
  <c r="R119" i="99"/>
  <c r="AJ132" i="105" s="1"/>
  <c r="CO132" i="105" s="1" a="1"/>
  <c r="CO132" i="105" s="1"/>
  <c r="N132" i="104"/>
  <c r="AA132" i="104" s="1"/>
  <c r="AX132" i="104" s="1" a="1"/>
  <c r="AX132" i="104" s="1"/>
  <c r="W132" i="105"/>
  <c r="M145" i="103"/>
  <c r="Z145" i="103" s="1"/>
  <c r="BX145" i="103" s="1" a="1"/>
  <c r="BX145" i="103" s="1"/>
  <c r="BN103" i="86"/>
  <c r="BR103" i="86"/>
  <c r="R183" i="99"/>
  <c r="AJ131" i="105" s="1"/>
  <c r="N131" i="104"/>
  <c r="AA131" i="104" s="1"/>
  <c r="M144" i="103"/>
  <c r="Z144" i="103" s="1"/>
  <c r="CT144" i="103" s="1" a="1"/>
  <c r="CT144" i="103" s="1"/>
  <c r="W131" i="105"/>
  <c r="O106" i="99"/>
  <c r="AG142" i="105" s="1"/>
  <c r="BN142" i="105" s="1" a="1"/>
  <c r="BN142" i="105" s="1"/>
  <c r="J150" i="103"/>
  <c r="W150" i="103" s="1"/>
  <c r="K142" i="104"/>
  <c r="X142" i="104" s="1"/>
  <c r="T142" i="105"/>
  <c r="BU79" i="86"/>
  <c r="BS31" i="86"/>
  <c r="BO31" i="86"/>
  <c r="BP93" i="86"/>
  <c r="BO93" i="86"/>
  <c r="BS93" i="86"/>
  <c r="BN106" i="86"/>
  <c r="BR106" i="86"/>
  <c r="BS5" i="86"/>
  <c r="BO5" i="86"/>
  <c r="BU81" i="86"/>
  <c r="BQ81" i="86"/>
  <c r="BQ147" i="86"/>
  <c r="BU147" i="86"/>
  <c r="AF104" i="100"/>
  <c r="BN6" i="86"/>
  <c r="BR6" i="86"/>
  <c r="P54" i="99"/>
  <c r="K98" i="103"/>
  <c r="X98" i="103" s="1"/>
  <c r="U48" i="105"/>
  <c r="BT87" i="86"/>
  <c r="BP87" i="86"/>
  <c r="D120" i="103"/>
  <c r="Q120" i="103" s="1"/>
  <c r="N95" i="105"/>
  <c r="E95" i="104"/>
  <c r="I33" i="99"/>
  <c r="BT135" i="86"/>
  <c r="AD102" i="100"/>
  <c r="L105" i="99"/>
  <c r="AD113" i="105" s="1"/>
  <c r="Q113" i="105"/>
  <c r="G131" i="103"/>
  <c r="T131" i="103" s="1"/>
  <c r="H113" i="104"/>
  <c r="U113" i="104" s="1"/>
  <c r="F118" i="99"/>
  <c r="B104" i="104"/>
  <c r="O104" i="104" s="1"/>
  <c r="K104" i="105"/>
  <c r="B127" i="103"/>
  <c r="N127" i="103" s="1"/>
  <c r="BP129" i="86"/>
  <c r="BT129" i="86"/>
  <c r="D73" i="103"/>
  <c r="Q73" i="103" s="1"/>
  <c r="I85" i="99"/>
  <c r="AA60" i="105" s="1"/>
  <c r="BY60" i="105" s="1" a="1"/>
  <c r="BY60" i="105" s="1"/>
  <c r="N60" i="105"/>
  <c r="E60" i="104"/>
  <c r="BQ129" i="86"/>
  <c r="I152" i="99"/>
  <c r="AA54" i="105" s="1"/>
  <c r="AX54" i="105" s="1" a="1"/>
  <c r="AX54" i="105" s="1"/>
  <c r="D100" i="103"/>
  <c r="Q100" i="103" s="1"/>
  <c r="AC100" i="103" s="1" a="1"/>
  <c r="AC100" i="103" s="1"/>
  <c r="N54" i="105"/>
  <c r="E54" i="104"/>
  <c r="BS7" i="86"/>
  <c r="BO7" i="86"/>
  <c r="H170" i="99"/>
  <c r="Z170" i="99" s="1"/>
  <c r="C104" i="103"/>
  <c r="P104" i="103" s="1"/>
  <c r="AB104" i="103" s="1" a="1"/>
  <c r="AB104" i="103" s="1"/>
  <c r="M58" i="105"/>
  <c r="BS80" i="86"/>
  <c r="AD125" i="100"/>
  <c r="AD22" i="100"/>
  <c r="BQ100" i="86"/>
  <c r="BU100" i="86"/>
  <c r="BQ126" i="86"/>
  <c r="BU126" i="86"/>
  <c r="BU88" i="86"/>
  <c r="BQ88" i="86"/>
  <c r="P8" i="99"/>
  <c r="AH83" i="105" s="1"/>
  <c r="L83" i="104"/>
  <c r="Y83" i="104" s="1"/>
  <c r="K114" i="103"/>
  <c r="X114" i="103" s="1"/>
  <c r="U83" i="105"/>
  <c r="P16" i="99"/>
  <c r="AH124" i="105" s="1"/>
  <c r="L124" i="104"/>
  <c r="Y124" i="104" s="1"/>
  <c r="K138" i="103"/>
  <c r="X138" i="103" s="1"/>
  <c r="U124" i="105"/>
  <c r="O121" i="99"/>
  <c r="AG134" i="105" s="1"/>
  <c r="J147" i="103"/>
  <c r="W147" i="103" s="1"/>
  <c r="T134" i="105"/>
  <c r="K134" i="104"/>
  <c r="X134" i="104" s="1"/>
  <c r="F129" i="103"/>
  <c r="S129" i="103" s="1"/>
  <c r="K51" i="99"/>
  <c r="AC109" i="105" s="1"/>
  <c r="G109" i="104"/>
  <c r="P109" i="105"/>
  <c r="M64" i="99"/>
  <c r="H124" i="103"/>
  <c r="U124" i="103" s="1"/>
  <c r="I101" i="104"/>
  <c r="V101" i="104" s="1"/>
  <c r="R101" i="105"/>
  <c r="I121" i="99"/>
  <c r="AA134" i="105" s="1"/>
  <c r="N134" i="105"/>
  <c r="E134" i="104"/>
  <c r="M45" i="99"/>
  <c r="R78" i="105"/>
  <c r="I78" i="104"/>
  <c r="V78" i="104" s="1"/>
  <c r="H111" i="103"/>
  <c r="U111" i="103" s="1"/>
  <c r="BZ111" i="103" s="1" a="1"/>
  <c r="BZ111" i="103" s="1"/>
  <c r="BS67" i="86"/>
  <c r="BO67" i="86"/>
  <c r="K108" i="99"/>
  <c r="AC89" i="105" s="1"/>
  <c r="F116" i="103"/>
  <c r="S116" i="103" s="1"/>
  <c r="P89" i="105"/>
  <c r="G89" i="104"/>
  <c r="AE48" i="100"/>
  <c r="J104" i="99"/>
  <c r="O119" i="105"/>
  <c r="E136" i="103"/>
  <c r="R136" i="103" s="1"/>
  <c r="F119" i="104"/>
  <c r="M62" i="99"/>
  <c r="AE15" i="105" s="1"/>
  <c r="H79" i="103"/>
  <c r="U79" i="103" s="1"/>
  <c r="CN79" i="103" s="1" a="1"/>
  <c r="CN79" i="103" s="1"/>
  <c r="R15" i="105"/>
  <c r="I15" i="104"/>
  <c r="V15" i="104" s="1"/>
  <c r="CN15" i="104" s="1" a="1"/>
  <c r="CN15" i="104" s="1"/>
  <c r="BN45" i="86"/>
  <c r="BR45" i="86"/>
  <c r="BT96" i="86"/>
  <c r="BP96" i="86"/>
  <c r="BF35" i="86"/>
  <c r="C122" i="104"/>
  <c r="P122" i="104" s="1"/>
  <c r="L122" i="105"/>
  <c r="G28" i="99"/>
  <c r="Y122" i="105" s="1"/>
  <c r="BP138" i="86"/>
  <c r="BT37" i="86"/>
  <c r="O110" i="99"/>
  <c r="AG29" i="105" s="1"/>
  <c r="K29" i="104"/>
  <c r="X29" i="104" s="1"/>
  <c r="J94" i="103"/>
  <c r="W94" i="103" s="1"/>
  <c r="T29" i="105"/>
  <c r="BO37" i="86"/>
  <c r="BS37" i="86"/>
  <c r="AF21" i="100"/>
  <c r="BN36" i="86"/>
  <c r="BR36" i="86"/>
  <c r="BR74" i="86"/>
  <c r="BN74" i="86"/>
  <c r="AC10" i="100"/>
  <c r="AB10" i="100"/>
  <c r="A10" i="100" s="1" a="1"/>
  <c r="A10" i="100" s="1"/>
  <c r="AB56" i="100"/>
  <c r="A56" i="100" s="1" a="1"/>
  <c r="A56" i="100" s="1"/>
  <c r="BP144" i="86"/>
  <c r="BO138" i="86"/>
  <c r="BS138" i="86"/>
  <c r="BN63" i="86"/>
  <c r="BR63" i="86"/>
  <c r="BQ4" i="86"/>
  <c r="BU4" i="86"/>
  <c r="AF119" i="100"/>
  <c r="P117" i="99"/>
  <c r="AH103" i="105" s="1"/>
  <c r="CS103" i="105" s="1" a="1"/>
  <c r="CS103" i="105" s="1"/>
  <c r="U103" i="105"/>
  <c r="L103" i="104"/>
  <c r="Y103" i="104" s="1"/>
  <c r="K126" i="103"/>
  <c r="X126" i="103" s="1"/>
  <c r="M111" i="99"/>
  <c r="R22" i="105"/>
  <c r="H93" i="103"/>
  <c r="U93" i="103" s="1"/>
  <c r="I22" i="104"/>
  <c r="V22" i="104" s="1"/>
  <c r="BO73" i="86"/>
  <c r="K64" i="99"/>
  <c r="AC101" i="105" s="1"/>
  <c r="P101" i="105"/>
  <c r="F124" i="103"/>
  <c r="S124" i="103" s="1"/>
  <c r="G101" i="104"/>
  <c r="K107" i="99"/>
  <c r="AC136" i="105" s="1"/>
  <c r="P136" i="105"/>
  <c r="F148" i="103"/>
  <c r="S148" i="103" s="1"/>
  <c r="G136" i="104"/>
  <c r="J118" i="99"/>
  <c r="E127" i="103"/>
  <c r="R127" i="103" s="1"/>
  <c r="F104" i="104"/>
  <c r="O104" i="105"/>
  <c r="B40" i="103"/>
  <c r="N40" i="103" s="1"/>
  <c r="F66" i="99"/>
  <c r="K8" i="105"/>
  <c r="B8" i="104"/>
  <c r="O8" i="104" s="1"/>
  <c r="F65" i="99"/>
  <c r="K100" i="105"/>
  <c r="B100" i="104"/>
  <c r="O100" i="104" s="1"/>
  <c r="B123" i="103"/>
  <c r="N123" i="103" s="1"/>
  <c r="BR130" i="86"/>
  <c r="BN130" i="86"/>
  <c r="BT40" i="86"/>
  <c r="BP40" i="86"/>
  <c r="K116" i="99"/>
  <c r="AC21" i="105" s="1"/>
  <c r="G21" i="104"/>
  <c r="F92" i="103"/>
  <c r="S92" i="103" s="1"/>
  <c r="P21" i="105"/>
  <c r="AB22" i="100"/>
  <c r="A22" i="100" s="1" a="1"/>
  <c r="A22" i="100" s="1"/>
  <c r="AC22" i="100"/>
  <c r="R65" i="99"/>
  <c r="AJ100" i="105" s="1"/>
  <c r="W100" i="105"/>
  <c r="N100" i="104"/>
  <c r="AA100" i="104" s="1"/>
  <c r="AX100" i="104" s="1" a="1"/>
  <c r="AX100" i="104" s="1"/>
  <c r="M123" i="103"/>
  <c r="Z123" i="103" s="1"/>
  <c r="BQ127" i="86"/>
  <c r="F108" i="99"/>
  <c r="B116" i="103"/>
  <c r="N116" i="103" s="1"/>
  <c r="K89" i="105"/>
  <c r="B89" i="104"/>
  <c r="O89" i="104" s="1"/>
  <c r="I169" i="99"/>
  <c r="AA56" i="105" s="1"/>
  <c r="N56" i="105"/>
  <c r="E56" i="104"/>
  <c r="D102" i="103"/>
  <c r="Q102" i="103" s="1"/>
  <c r="BT58" i="86"/>
  <c r="BR58" i="86"/>
  <c r="BN58" i="86"/>
  <c r="M48" i="99"/>
  <c r="AE144" i="105" s="1"/>
  <c r="R144" i="105"/>
  <c r="H45" i="103"/>
  <c r="U45" i="103" s="1"/>
  <c r="I144" i="104"/>
  <c r="V144" i="104" s="1"/>
  <c r="CN144" i="104" s="1" a="1"/>
  <c r="CN144" i="104" s="1"/>
  <c r="BR119" i="86"/>
  <c r="BN119" i="86"/>
  <c r="BN104" i="86"/>
  <c r="BR104" i="86"/>
  <c r="BU101" i="86"/>
  <c r="BU13" i="86"/>
  <c r="BQ13" i="86"/>
  <c r="AF314" i="100"/>
  <c r="BU74" i="86"/>
  <c r="BQ74" i="86"/>
  <c r="P86" i="99"/>
  <c r="AH82" i="105" s="1"/>
  <c r="U82" i="105"/>
  <c r="L82" i="104"/>
  <c r="Y82" i="104" s="1"/>
  <c r="K113" i="103"/>
  <c r="X113" i="103" s="1"/>
  <c r="J139" i="103"/>
  <c r="W139" i="103" s="1"/>
  <c r="K125" i="104"/>
  <c r="X125" i="104" s="1"/>
  <c r="O30" i="99"/>
  <c r="AG125" i="105" s="1"/>
  <c r="T125" i="105"/>
  <c r="Q71" i="99"/>
  <c r="L31" i="103"/>
  <c r="Y31" i="103" s="1"/>
  <c r="CZ31" i="103" s="1" a="1"/>
  <c r="CZ31" i="103" s="1"/>
  <c r="V2" i="105"/>
  <c r="M2" i="104"/>
  <c r="Z2" i="104" s="1"/>
  <c r="DA2" i="104" s="1" a="1"/>
  <c r="DA2" i="104" s="1"/>
  <c r="L64" i="99"/>
  <c r="G124" i="103"/>
  <c r="T124" i="103" s="1"/>
  <c r="H101" i="104"/>
  <c r="U101" i="104" s="1"/>
  <c r="Q101" i="105"/>
  <c r="BS24" i="86"/>
  <c r="BO24" i="86"/>
  <c r="V135" i="105"/>
  <c r="L24" i="103"/>
  <c r="Y24" i="103" s="1"/>
  <c r="CZ24" i="103" s="1" a="1"/>
  <c r="CZ24" i="103" s="1"/>
  <c r="M135" i="104"/>
  <c r="Z135" i="104" s="1"/>
  <c r="DA135" i="104" s="1" a="1"/>
  <c r="DA135" i="104" s="1"/>
  <c r="Q88" i="99"/>
  <c r="BP133" i="86"/>
  <c r="BT133" i="86"/>
  <c r="AE125" i="100"/>
  <c r="AD83" i="100"/>
  <c r="B25" i="103"/>
  <c r="N25" i="103" s="1"/>
  <c r="AK25" i="103" s="1" a="1"/>
  <c r="AK25" i="103" s="1"/>
  <c r="F24" i="99"/>
  <c r="K9" i="105"/>
  <c r="B9" i="104"/>
  <c r="O9" i="104" s="1"/>
  <c r="AL9" i="104" s="1" a="1"/>
  <c r="AL9" i="104" s="1"/>
  <c r="AC29" i="100"/>
  <c r="AB29" i="100"/>
  <c r="A29" i="100" s="1" a="1"/>
  <c r="A29" i="100" s="1"/>
  <c r="BO120" i="86"/>
  <c r="BS120" i="86"/>
  <c r="L121" i="99"/>
  <c r="G147" i="103"/>
  <c r="T147" i="103" s="1"/>
  <c r="Q134" i="105"/>
  <c r="H134" i="104"/>
  <c r="U134" i="104" s="1"/>
  <c r="BU71" i="86"/>
  <c r="CB329" i="99"/>
  <c r="CI329" i="99" s="1"/>
  <c r="AG329" i="99"/>
  <c r="AC329" i="99"/>
  <c r="AB49" i="100"/>
  <c r="J42" i="104"/>
  <c r="S42" i="105"/>
  <c r="I97" i="103"/>
  <c r="V97" i="103" s="1"/>
  <c r="N148" i="99"/>
  <c r="AU144" i="104" a="1"/>
  <c r="AU144" i="104" s="1"/>
  <c r="CO4" i="104" a="1"/>
  <c r="CO4" i="104" s="1"/>
  <c r="AL76" i="103" a="1"/>
  <c r="AL76" i="103" s="1"/>
  <c r="BD86" i="103" a="1"/>
  <c r="BD86" i="103" s="1"/>
  <c r="CV86" i="103" a="1"/>
  <c r="CV86" i="103" s="1"/>
  <c r="CW86" i="103" a="1"/>
  <c r="CW86" i="103" s="1"/>
  <c r="BE79" i="103" a="1"/>
  <c r="BE79" i="103" s="1"/>
  <c r="BN24" i="85"/>
  <c r="AM76" i="85"/>
  <c r="BE2" i="85"/>
  <c r="BO23" i="85" a="1"/>
  <c r="BO23" i="85" s="1"/>
  <c r="BO38" i="85" a="1"/>
  <c r="BO38" i="85" s="1"/>
  <c r="BA39" i="85"/>
  <c r="BC39" i="85"/>
  <c r="AY178" i="99"/>
  <c r="AL178" i="99" s="1"/>
  <c r="AY21" i="85"/>
  <c r="BD2" i="85"/>
  <c r="AE15" i="100"/>
  <c r="AR80" i="99"/>
  <c r="CQ79" i="103" a="1"/>
  <c r="CQ79" i="103" s="1"/>
  <c r="AP60" i="100"/>
  <c r="O60" i="100" s="1"/>
  <c r="H38" i="104"/>
  <c r="U38" i="104" s="1"/>
  <c r="W8" i="105"/>
  <c r="N8" i="104"/>
  <c r="AA8" i="104" s="1"/>
  <c r="DA8" i="104" s="1" a="1"/>
  <c r="DA8" i="104" s="1"/>
  <c r="S3" i="105"/>
  <c r="AL101" i="103" a="1"/>
  <c r="AL101" i="103" s="1"/>
  <c r="AB101" i="103" a="1"/>
  <c r="AB101" i="103" s="1"/>
  <c r="AF101" i="103" a="1"/>
  <c r="AF101" i="103" s="1"/>
  <c r="W130" i="104"/>
  <c r="AI130" i="104" s="1" a="1"/>
  <c r="AI130" i="104" s="1"/>
  <c r="CQ130" i="104" a="1"/>
  <c r="CQ130" i="104" s="1"/>
  <c r="CN130" i="104" a="1"/>
  <c r="CN130" i="104" s="1"/>
  <c r="CO130" i="104" a="1"/>
  <c r="CO130" i="104" s="1"/>
  <c r="AB57" i="104" a="1"/>
  <c r="AB57" i="104" s="1"/>
  <c r="AL57" i="104" a="1"/>
  <c r="AL57" i="104" s="1"/>
  <c r="AM57" i="104" a="1"/>
  <c r="AM57" i="104" s="1"/>
  <c r="AJ57" i="104" a="1"/>
  <c r="AJ57" i="104" s="1"/>
  <c r="AK57" i="104" a="1"/>
  <c r="AK57" i="104" s="1"/>
  <c r="AG57" i="104" a="1"/>
  <c r="AG57" i="104" s="1"/>
  <c r="BB90" i="103" a="1"/>
  <c r="BB90" i="103" s="1"/>
  <c r="CO6" i="104" a="1"/>
  <c r="CO6" i="104" s="1"/>
  <c r="CP6" i="104" a="1"/>
  <c r="CP6" i="104" s="1"/>
  <c r="CQ6" i="104" a="1"/>
  <c r="CQ6" i="104" s="1"/>
  <c r="CN6" i="104" a="1"/>
  <c r="CN6" i="104" s="1"/>
  <c r="W6" i="104"/>
  <c r="CM6" i="104" s="1" a="1"/>
  <c r="CM6" i="104" s="1"/>
  <c r="G60" i="104"/>
  <c r="K85" i="99"/>
  <c r="AC60" i="105" s="1"/>
  <c r="P60" i="105"/>
  <c r="F73" i="103"/>
  <c r="S73" i="103" s="1"/>
  <c r="K9" i="104"/>
  <c r="X9" i="104" s="1"/>
  <c r="T9" i="105"/>
  <c r="J25" i="103"/>
  <c r="W25" i="103" s="1"/>
  <c r="CQ25" i="103" s="1" a="1"/>
  <c r="CQ25" i="103" s="1"/>
  <c r="O24" i="99"/>
  <c r="AG9" i="105" s="1"/>
  <c r="DA9" i="105" s="1" a="1"/>
  <c r="DA9" i="105" s="1"/>
  <c r="CR100" i="103" a="1"/>
  <c r="CR100" i="103" s="1"/>
  <c r="CY100" i="103" a="1"/>
  <c r="CY100" i="103" s="1"/>
  <c r="CX100" i="103" a="1"/>
  <c r="CX100" i="103" s="1"/>
  <c r="AB75" i="100"/>
  <c r="A75" i="100" s="1" a="1"/>
  <c r="A75" i="100" s="1"/>
  <c r="BE120" i="104" a="1"/>
  <c r="BE120" i="104" s="1"/>
  <c r="AH58" i="104" a="1"/>
  <c r="AH58" i="104" s="1"/>
  <c r="AL58" i="104" a="1"/>
  <c r="AL58" i="104" s="1"/>
  <c r="AJ58" i="104" a="1"/>
  <c r="AJ58" i="104" s="1"/>
  <c r="AK58" i="104" a="1"/>
  <c r="AK58" i="104" s="1"/>
  <c r="AB58" i="104" a="1"/>
  <c r="AB58" i="104" s="1"/>
  <c r="AM58" i="104" a="1"/>
  <c r="AM58" i="104" s="1"/>
  <c r="AI58" i="104" a="1"/>
  <c r="AI58" i="104" s="1"/>
  <c r="AK128" i="103" a="1"/>
  <c r="AK128" i="103" s="1"/>
  <c r="AH128" i="103" a="1"/>
  <c r="AH128" i="103" s="1"/>
  <c r="AL128" i="103" a="1"/>
  <c r="AL128" i="103" s="1"/>
  <c r="AF128" i="103" a="1"/>
  <c r="AF128" i="103" s="1"/>
  <c r="AG128" i="103" a="1"/>
  <c r="AG128" i="103" s="1"/>
  <c r="AE128" i="103" a="1"/>
  <c r="AE128" i="103" s="1"/>
  <c r="AD128" i="103" a="1"/>
  <c r="AD128" i="103" s="1"/>
  <c r="AI128" i="103" a="1"/>
  <c r="AI128" i="103" s="1"/>
  <c r="AJ128" i="103" a="1"/>
  <c r="AJ128" i="103" s="1"/>
  <c r="DE5" i="105" a="1"/>
  <c r="DE5" i="105" s="1"/>
  <c r="V80" i="105"/>
  <c r="L34" i="103"/>
  <c r="Y34" i="103" s="1"/>
  <c r="AK34" i="103" s="1" a="1"/>
  <c r="AK34" i="103" s="1"/>
  <c r="AE182" i="99"/>
  <c r="BZ182" i="99"/>
  <c r="X130" i="105"/>
  <c r="AV65" i="105" a="1"/>
  <c r="AV65" i="105" s="1"/>
  <c r="AP65" i="105" a="1"/>
  <c r="AP65" i="105" s="1"/>
  <c r="AQ65" i="105" a="1"/>
  <c r="AQ65" i="105" s="1"/>
  <c r="AO65" i="105" a="1"/>
  <c r="AO65" i="105" s="1"/>
  <c r="AU65" i="105" a="1"/>
  <c r="AU65" i="105" s="1"/>
  <c r="AK65" i="105" a="1"/>
  <c r="AK65" i="105" s="1"/>
  <c r="AY126" i="105" a="1"/>
  <c r="AY126" i="105" s="1"/>
  <c r="CA126" i="105" a="1"/>
  <c r="CA126" i="105" s="1"/>
  <c r="CH126" i="105" a="1"/>
  <c r="CH126" i="105" s="1"/>
  <c r="CB126" i="105" a="1"/>
  <c r="CB126" i="105" s="1"/>
  <c r="CD126" i="105" a="1"/>
  <c r="CD126" i="105" s="1"/>
  <c r="CC126" i="105" a="1"/>
  <c r="CC126" i="105" s="1"/>
  <c r="CE126" i="105" a="1"/>
  <c r="CE126" i="105" s="1"/>
  <c r="CH111" i="103" a="1"/>
  <c r="CH111" i="103" s="1"/>
  <c r="CK111" i="103" a="1"/>
  <c r="CK111" i="103" s="1"/>
  <c r="CJ111" i="103" a="1"/>
  <c r="CJ111" i="103" s="1"/>
  <c r="CI111" i="103" a="1"/>
  <c r="CI111" i="103" s="1"/>
  <c r="Z317" i="99"/>
  <c r="A317" i="99" s="1" a="1"/>
  <c r="A317" i="99" s="1"/>
  <c r="S317" i="99"/>
  <c r="BZ317" i="99"/>
  <c r="AE317" i="99"/>
  <c r="AA317" i="99"/>
  <c r="BX132" i="103" a="1"/>
  <c r="BX132" i="103" s="1"/>
  <c r="S151" i="99"/>
  <c r="BF150" i="103" a="1"/>
  <c r="BF150" i="103" s="1"/>
  <c r="DA106" i="104" a="1"/>
  <c r="DA106" i="104" s="1"/>
  <c r="AS126" i="104" a="1"/>
  <c r="AS126" i="104" s="1"/>
  <c r="AN126" i="104" a="1"/>
  <c r="AN126" i="104" s="1"/>
  <c r="AW126" i="104" a="1"/>
  <c r="AW126" i="104" s="1"/>
  <c r="AV126" i="104" a="1"/>
  <c r="AV126" i="104" s="1"/>
  <c r="AR126" i="104" a="1"/>
  <c r="AR126" i="104" s="1"/>
  <c r="AU126" i="104" a="1"/>
  <c r="AU126" i="104" s="1"/>
  <c r="AT126" i="104" a="1"/>
  <c r="AT126" i="104" s="1"/>
  <c r="AW65" i="104" a="1"/>
  <c r="AW65" i="104" s="1"/>
  <c r="BH24" i="99"/>
  <c r="AU24" i="99" s="1"/>
  <c r="AO30" i="85"/>
  <c r="BF9" i="100"/>
  <c r="AS9" i="100" s="1"/>
  <c r="R9" i="100" s="1"/>
  <c r="AS30" i="85"/>
  <c r="AK100" i="103" a="1"/>
  <c r="AK100" i="103" s="1"/>
  <c r="AG100" i="103" a="1"/>
  <c r="AG100" i="103" s="1"/>
  <c r="AF100" i="103" a="1"/>
  <c r="AF100" i="103" s="1"/>
  <c r="AL100" i="103" a="1"/>
  <c r="AL100" i="103" s="1"/>
  <c r="AH100" i="103" a="1"/>
  <c r="AH100" i="103" s="1"/>
  <c r="AJ100" i="103" a="1"/>
  <c r="AJ100" i="103" s="1"/>
  <c r="AE100" i="103" a="1"/>
  <c r="AE100" i="103" s="1"/>
  <c r="I29" i="103"/>
  <c r="V29" i="103" s="1"/>
  <c r="N49" i="99"/>
  <c r="AF86" i="105" s="1"/>
  <c r="DD86" i="105" s="1" a="1"/>
  <c r="DD86" i="105" s="1"/>
  <c r="S86" i="105"/>
  <c r="J86" i="104"/>
  <c r="AC126" i="104" a="1"/>
  <c r="AC126" i="104" s="1"/>
  <c r="AL126" i="104" a="1"/>
  <c r="AL126" i="104" s="1"/>
  <c r="AG126" i="104" a="1"/>
  <c r="AG126" i="104" s="1"/>
  <c r="AH126" i="104" a="1"/>
  <c r="AH126" i="104" s="1"/>
  <c r="AM126" i="104" a="1"/>
  <c r="AM126" i="104" s="1"/>
  <c r="AI126" i="104" a="1"/>
  <c r="AI126" i="104" s="1"/>
  <c r="AJ126" i="104" a="1"/>
  <c r="AJ126" i="104" s="1"/>
  <c r="AB126" i="104" a="1"/>
  <c r="AB126" i="104" s="1"/>
  <c r="AK126" i="104" a="1"/>
  <c r="AK126" i="104" s="1"/>
  <c r="CT109" i="103" a="1"/>
  <c r="CT109" i="103" s="1"/>
  <c r="CR109" i="103" a="1"/>
  <c r="CR109" i="103" s="1"/>
  <c r="CO39" i="104" a="1"/>
  <c r="CO39" i="104" s="1"/>
  <c r="I13" i="104"/>
  <c r="V13" i="104" s="1"/>
  <c r="BL13" i="104" s="1" a="1"/>
  <c r="BL13" i="104" s="1"/>
  <c r="M4" i="99"/>
  <c r="AE13" i="105" s="1"/>
  <c r="BU13" i="105" s="1" a="1"/>
  <c r="BU13" i="105" s="1"/>
  <c r="R13" i="105"/>
  <c r="H49" i="103"/>
  <c r="U49" i="103" s="1"/>
  <c r="P107" i="99"/>
  <c r="AH136" i="105" s="1"/>
  <c r="DI136" i="105" s="1" a="1"/>
  <c r="DI136" i="105" s="1"/>
  <c r="U136" i="105"/>
  <c r="K148" i="103"/>
  <c r="X148" i="103" s="1"/>
  <c r="L136" i="104"/>
  <c r="Y136" i="104" s="1"/>
  <c r="CU108" i="103" a="1"/>
  <c r="CU108" i="103" s="1"/>
  <c r="CV108" i="103" a="1"/>
  <c r="CV108" i="103" s="1"/>
  <c r="CR57" i="105" a="1"/>
  <c r="CR57" i="105" s="1"/>
  <c r="CQ57" i="105" a="1"/>
  <c r="CQ57" i="105" s="1"/>
  <c r="CS57" i="105" a="1"/>
  <c r="CS57" i="105" s="1"/>
  <c r="X75" i="105"/>
  <c r="AE154" i="99"/>
  <c r="BZ154" i="99"/>
  <c r="AA154" i="99"/>
  <c r="AL65" i="104" a="1"/>
  <c r="AL65" i="104" s="1"/>
  <c r="CF168" i="99"/>
  <c r="CN126" i="104" a="1"/>
  <c r="CN126" i="104" s="1"/>
  <c r="BO108" i="103" a="1"/>
  <c r="BO108" i="103" s="1"/>
  <c r="BQ11" i="105" a="1"/>
  <c r="BQ11" i="105" s="1"/>
  <c r="BH11" i="105" a="1"/>
  <c r="BH11" i="105" s="1"/>
  <c r="BO11" i="105" a="1"/>
  <c r="BO11" i="105" s="1"/>
  <c r="BN11" i="105" a="1"/>
  <c r="BN11" i="105" s="1"/>
  <c r="BP11" i="105" a="1"/>
  <c r="BP11" i="105" s="1"/>
  <c r="BJ11" i="105" a="1"/>
  <c r="BJ11" i="105" s="1"/>
  <c r="BI11" i="105" a="1"/>
  <c r="BI11" i="105" s="1"/>
  <c r="CJ126" i="105" a="1"/>
  <c r="CJ126" i="105" s="1"/>
  <c r="CL126" i="105" a="1"/>
  <c r="CL126" i="105" s="1"/>
  <c r="CO126" i="105" a="1"/>
  <c r="CO126" i="105" s="1"/>
  <c r="CK126" i="105" a="1"/>
  <c r="CK126" i="105" s="1"/>
  <c r="CI126" i="105" a="1"/>
  <c r="CI126" i="105" s="1"/>
  <c r="CM126" i="105" a="1"/>
  <c r="CM126" i="105" s="1"/>
  <c r="CY6" i="104" a="1"/>
  <c r="CY6" i="104" s="1"/>
  <c r="CZ6" i="104" a="1"/>
  <c r="CZ6" i="104" s="1"/>
  <c r="G96" i="103"/>
  <c r="T96" i="103" s="1"/>
  <c r="AF96" i="103" s="1" a="1"/>
  <c r="AF96" i="103" s="1"/>
  <c r="H40" i="104"/>
  <c r="U40" i="104" s="1"/>
  <c r="AG40" i="104" s="1" a="1"/>
  <c r="AG40" i="104" s="1"/>
  <c r="L168" i="99"/>
  <c r="AD40" i="105" s="1"/>
  <c r="Q40" i="105"/>
  <c r="AJ92" i="104" a="1"/>
  <c r="AJ92" i="104" s="1"/>
  <c r="AM92" i="104" a="1"/>
  <c r="AM92" i="104" s="1"/>
  <c r="AG92" i="104" a="1"/>
  <c r="AG92" i="104" s="1"/>
  <c r="AK92" i="104" a="1"/>
  <c r="AK92" i="104" s="1"/>
  <c r="AL92" i="104" a="1"/>
  <c r="AL92" i="104" s="1"/>
  <c r="AH92" i="104" a="1"/>
  <c r="AH92" i="104" s="1"/>
  <c r="AC92" i="104" a="1"/>
  <c r="AC92" i="104" s="1"/>
  <c r="AB74" i="100"/>
  <c r="A74" i="100" s="1" a="1"/>
  <c r="A74" i="100" s="1"/>
  <c r="CX150" i="103" a="1"/>
  <c r="CX150" i="103" s="1"/>
  <c r="CY150" i="103" a="1"/>
  <c r="CY150" i="103" s="1"/>
  <c r="BT115" i="86"/>
  <c r="DA119" i="105" a="1"/>
  <c r="DA119" i="105" s="1"/>
  <c r="CI317" i="99"/>
  <c r="R148" i="104"/>
  <c r="AY148" i="104" s="1" a="1"/>
  <c r="AY148" i="104" s="1"/>
  <c r="BG148" i="104" a="1"/>
  <c r="BG148" i="104" s="1"/>
  <c r="BD148" i="104" a="1"/>
  <c r="BD148" i="104" s="1"/>
  <c r="BE148" i="104" a="1"/>
  <c r="BE148" i="104" s="1"/>
  <c r="BB148" i="104" a="1"/>
  <c r="BB148" i="104" s="1"/>
  <c r="BH148" i="104" a="1"/>
  <c r="BH148" i="104" s="1"/>
  <c r="BC148" i="104" a="1"/>
  <c r="BC148" i="104" s="1"/>
  <c r="BF148" i="104" a="1"/>
  <c r="BF148" i="104" s="1"/>
  <c r="BK151" i="103" a="1"/>
  <c r="BK151" i="103" s="1"/>
  <c r="AC134" i="103" a="1"/>
  <c r="AC134" i="103" s="1"/>
  <c r="AL134" i="103" a="1"/>
  <c r="AL134" i="103" s="1"/>
  <c r="AF134" i="103" a="1"/>
  <c r="AF134" i="103" s="1"/>
  <c r="AH134" i="103" a="1"/>
  <c r="AH134" i="103" s="1"/>
  <c r="AK134" i="103" a="1"/>
  <c r="AK134" i="103" s="1"/>
  <c r="AD134" i="103" a="1"/>
  <c r="AD134" i="103" s="1"/>
  <c r="BW148" i="105" a="1"/>
  <c r="BW148" i="105" s="1"/>
  <c r="DA148" i="105" a="1"/>
  <c r="DA148" i="105" s="1"/>
  <c r="CE148" i="105" a="1"/>
  <c r="CE148" i="105" s="1"/>
  <c r="DG148" i="105" a="1"/>
  <c r="DG148" i="105" s="1"/>
  <c r="DE148" i="105" a="1"/>
  <c r="DE148" i="105" s="1"/>
  <c r="AD105" i="99"/>
  <c r="AH105" i="99"/>
  <c r="CC105" i="99"/>
  <c r="AI113" i="105"/>
  <c r="BQ150" i="103" a="1"/>
  <c r="BQ150" i="103" s="1"/>
  <c r="AG101" i="105"/>
  <c r="AG58" i="105"/>
  <c r="BG5" i="105" a="1"/>
  <c r="BG5" i="105" s="1"/>
  <c r="CZ129" i="105" a="1"/>
  <c r="CZ129" i="105" s="1"/>
  <c r="CV129" i="105" a="1"/>
  <c r="CV129" i="105" s="1"/>
  <c r="CW129" i="105" a="1"/>
  <c r="CW129" i="105" s="1"/>
  <c r="AW57" i="104" a="1"/>
  <c r="AW57" i="104" s="1"/>
  <c r="AR57" i="104" a="1"/>
  <c r="AR57" i="104" s="1"/>
  <c r="AU57" i="104" a="1"/>
  <c r="AU57" i="104" s="1"/>
  <c r="AV57" i="104" a="1"/>
  <c r="AV57" i="104" s="1"/>
  <c r="AG159" i="99"/>
  <c r="CB159" i="99"/>
  <c r="CI159" i="99" s="1"/>
  <c r="AC159" i="99"/>
  <c r="AE5" i="105"/>
  <c r="CE34" i="99"/>
  <c r="CG65" i="104" a="1"/>
  <c r="CG65" i="104" s="1"/>
  <c r="AX136" i="104" a="1"/>
  <c r="AX136" i="104" s="1"/>
  <c r="CD32" i="99"/>
  <c r="CE32" i="99"/>
  <c r="CF32" i="99"/>
  <c r="R81" i="99"/>
  <c r="AJ19" i="105" s="1"/>
  <c r="W19" i="105"/>
  <c r="M18" i="103"/>
  <c r="Z18" i="103" s="1"/>
  <c r="N19" i="104"/>
  <c r="AA19" i="104" s="1"/>
  <c r="O38" i="99"/>
  <c r="AG10" i="105" s="1"/>
  <c r="K10" i="104"/>
  <c r="X10" i="104" s="1"/>
  <c r="T10" i="105"/>
  <c r="J89" i="103"/>
  <c r="W89" i="103" s="1"/>
  <c r="CR68" i="104" a="1"/>
  <c r="CR68" i="104" s="1"/>
  <c r="CT68" i="104" a="1"/>
  <c r="CT68" i="104" s="1"/>
  <c r="CU68" i="104" a="1"/>
  <c r="CU68" i="104" s="1"/>
  <c r="CS68" i="104" a="1"/>
  <c r="CS68" i="104" s="1"/>
  <c r="AT68" i="104" a="1"/>
  <c r="AT68" i="104" s="1"/>
  <c r="AI68" i="104" a="1"/>
  <c r="AI68" i="104" s="1"/>
  <c r="BC126" i="105" a="1"/>
  <c r="BC126" i="105" s="1"/>
  <c r="DA126" i="105" a="1"/>
  <c r="DA126" i="105" s="1"/>
  <c r="DB126" i="105" a="1"/>
  <c r="DB126" i="105" s="1"/>
  <c r="CQ114" i="104" a="1"/>
  <c r="CQ114" i="104" s="1"/>
  <c r="DF40" i="105" a="1"/>
  <c r="DF40" i="105" s="1"/>
  <c r="DG40" i="105" a="1"/>
  <c r="DG40" i="105" s="1"/>
  <c r="DE40" i="105" a="1"/>
  <c r="DE40" i="105" s="1"/>
  <c r="AC133" i="100"/>
  <c r="AB133" i="100"/>
  <c r="A133" i="100" s="1" a="1"/>
  <c r="A133" i="100" s="1"/>
  <c r="CR95" i="103" a="1"/>
  <c r="CR95" i="103" s="1"/>
  <c r="AS106" i="104" a="1"/>
  <c r="AS106" i="104" s="1"/>
  <c r="C82" i="103"/>
  <c r="P82" i="103" s="1"/>
  <c r="AB82" i="103" s="1" a="1"/>
  <c r="AB82" i="103" s="1"/>
  <c r="M91" i="105"/>
  <c r="D91" i="104"/>
  <c r="Q91" i="104" s="1"/>
  <c r="AC91" i="104" s="1" a="1"/>
  <c r="AC91" i="104" s="1"/>
  <c r="H133" i="99"/>
  <c r="Z91" i="105" s="1"/>
  <c r="H169" i="99"/>
  <c r="M56" i="105"/>
  <c r="C102" i="103"/>
  <c r="P102" i="103" s="1"/>
  <c r="D56" i="104"/>
  <c r="Q56" i="104" s="1"/>
  <c r="BT52" i="86"/>
  <c r="BP52" i="86"/>
  <c r="D75" i="104"/>
  <c r="Q75" i="104" s="1"/>
  <c r="AC75" i="104" s="1" a="1"/>
  <c r="AC75" i="104" s="1"/>
  <c r="M75" i="105"/>
  <c r="H154" i="99"/>
  <c r="C110" i="103"/>
  <c r="P110" i="103" s="1"/>
  <c r="AB110" i="103" s="1" a="1"/>
  <c r="AB110" i="103" s="1"/>
  <c r="BU92" i="86"/>
  <c r="BQ92" i="86"/>
  <c r="BO92" i="86"/>
  <c r="BS92" i="86"/>
  <c r="AD319" i="100"/>
  <c r="BN51" i="86"/>
  <c r="BR51" i="86"/>
  <c r="AF63" i="100"/>
  <c r="K118" i="103"/>
  <c r="X118" i="103" s="1"/>
  <c r="U93" i="105"/>
  <c r="P52" i="99"/>
  <c r="AH93" i="105" s="1"/>
  <c r="L93" i="104"/>
  <c r="Y93" i="104" s="1"/>
  <c r="BN38" i="86"/>
  <c r="BR38" i="86"/>
  <c r="I104" i="99"/>
  <c r="AA119" i="105" s="1"/>
  <c r="D136" i="103"/>
  <c r="Q136" i="103" s="1"/>
  <c r="N119" i="105"/>
  <c r="E119" i="104"/>
  <c r="BR95" i="86"/>
  <c r="BN95" i="86"/>
  <c r="BR150" i="86"/>
  <c r="BN150" i="86"/>
  <c r="AE113" i="100"/>
  <c r="BO117" i="86"/>
  <c r="BS117" i="86"/>
  <c r="K121" i="99"/>
  <c r="G134" i="104"/>
  <c r="P134" i="105"/>
  <c r="BO80" i="86"/>
  <c r="BS21" i="86"/>
  <c r="C135" i="104"/>
  <c r="P135" i="104" s="1"/>
  <c r="L135" i="105"/>
  <c r="AC49" i="100"/>
  <c r="A49" i="100" a="1"/>
  <c r="A49" i="100" s="1"/>
  <c r="L18" i="103"/>
  <c r="Y18" i="103" s="1"/>
  <c r="V19" i="105"/>
  <c r="M19" i="104"/>
  <c r="Z19" i="104" s="1"/>
  <c r="Q81" i="99"/>
  <c r="J37" i="104"/>
  <c r="I80" i="103"/>
  <c r="V80" i="103" s="1"/>
  <c r="S37" i="105"/>
  <c r="N132" i="99"/>
  <c r="AF37" i="105" s="1"/>
  <c r="AD160" i="100"/>
  <c r="BN82" i="86"/>
  <c r="BR82" i="86"/>
  <c r="BO28" i="86"/>
  <c r="BQ107" i="86"/>
  <c r="BU107" i="86"/>
  <c r="O63" i="99"/>
  <c r="AG14" i="105" s="1"/>
  <c r="CR14" i="105" s="1" a="1"/>
  <c r="CR14" i="105" s="1"/>
  <c r="J78" i="103"/>
  <c r="W78" i="103" s="1"/>
  <c r="T14" i="105"/>
  <c r="K14" i="104"/>
  <c r="X14" i="104" s="1"/>
  <c r="N75" i="105"/>
  <c r="E75" i="104"/>
  <c r="D110" i="103"/>
  <c r="Q110" i="103" s="1"/>
  <c r="I154" i="99"/>
  <c r="AA75" i="105" s="1"/>
  <c r="O77" i="99"/>
  <c r="AG63" i="105" s="1"/>
  <c r="BD63" i="105" s="1" a="1"/>
  <c r="BD63" i="105" s="1"/>
  <c r="K63" i="104"/>
  <c r="X63" i="104" s="1"/>
  <c r="T63" i="105"/>
  <c r="J106" i="103"/>
  <c r="W106" i="103" s="1"/>
  <c r="AI106" i="103" s="1" a="1"/>
  <c r="AI106" i="103" s="1"/>
  <c r="H118" i="103"/>
  <c r="U118" i="103" s="1"/>
  <c r="R93" i="105"/>
  <c r="I93" i="104"/>
  <c r="V93" i="104" s="1"/>
  <c r="M52" i="99"/>
  <c r="BU23" i="86"/>
  <c r="BQ23" i="86"/>
  <c r="M23" i="99"/>
  <c r="H103" i="103"/>
  <c r="U103" i="103" s="1"/>
  <c r="AG103" i="103" s="1" a="1"/>
  <c r="AG103" i="103" s="1"/>
  <c r="R57" i="105"/>
  <c r="I57" i="104"/>
  <c r="V57" i="104" s="1"/>
  <c r="AS57" i="104" s="1" a="1"/>
  <c r="AS57" i="104" s="1"/>
  <c r="BR17" i="86"/>
  <c r="BN17" i="86"/>
  <c r="C110" i="104"/>
  <c r="P110" i="104" s="1"/>
  <c r="L110" i="105"/>
  <c r="K118" i="99"/>
  <c r="AC104" i="105" s="1"/>
  <c r="P104" i="105"/>
  <c r="F127" i="103"/>
  <c r="S127" i="103" s="1"/>
  <c r="G104" i="104"/>
  <c r="BR62" i="86"/>
  <c r="BN62" i="86"/>
  <c r="L44" i="105"/>
  <c r="C44" i="104"/>
  <c r="P44" i="104" s="1"/>
  <c r="AU44" i="104" s="1" a="1"/>
  <c r="AU44" i="104" s="1"/>
  <c r="N149" i="99"/>
  <c r="AF62" i="105" s="1"/>
  <c r="J62" i="104"/>
  <c r="I105" i="103"/>
  <c r="V105" i="103" s="1"/>
  <c r="S62" i="105"/>
  <c r="BS94" i="86"/>
  <c r="BP112" i="86"/>
  <c r="BT112" i="86"/>
  <c r="M33" i="99"/>
  <c r="R95" i="105"/>
  <c r="I95" i="104"/>
  <c r="V95" i="104" s="1"/>
  <c r="H120" i="103"/>
  <c r="U120" i="103" s="1"/>
  <c r="BP72" i="86"/>
  <c r="BT72" i="86"/>
  <c r="I36" i="99"/>
  <c r="AA84" i="105" s="1"/>
  <c r="N84" i="105"/>
  <c r="E84" i="104"/>
  <c r="D115" i="103"/>
  <c r="Q115" i="103" s="1"/>
  <c r="R53" i="99"/>
  <c r="W111" i="105"/>
  <c r="M130" i="103"/>
  <c r="Z130" i="103" s="1"/>
  <c r="CT130" i="103" s="1" a="1"/>
  <c r="CT130" i="103" s="1"/>
  <c r="N111" i="104"/>
  <c r="AA111" i="104" s="1"/>
  <c r="AX111" i="104" s="1" a="1"/>
  <c r="AX111" i="104" s="1"/>
  <c r="BT27" i="86"/>
  <c r="BP27" i="86"/>
  <c r="BO27" i="86"/>
  <c r="BS27" i="86"/>
  <c r="BS59" i="86"/>
  <c r="BO59" i="86"/>
  <c r="BO88" i="86"/>
  <c r="BS88" i="86"/>
  <c r="N106" i="99"/>
  <c r="AF142" i="105" s="1"/>
  <c r="CQ142" i="105" s="1" a="1"/>
  <c r="CQ142" i="105" s="1"/>
  <c r="I150" i="103"/>
  <c r="V150" i="103" s="1"/>
  <c r="J142" i="104"/>
  <c r="S142" i="105"/>
  <c r="AF93" i="100"/>
  <c r="BL10" i="86"/>
  <c r="BU144" i="86"/>
  <c r="BQ144" i="86"/>
  <c r="P104" i="99"/>
  <c r="K136" i="103"/>
  <c r="X136" i="103" s="1"/>
  <c r="CR136" i="103" s="1" a="1"/>
  <c r="CR136" i="103" s="1"/>
  <c r="L119" i="104"/>
  <c r="Y119" i="104" s="1"/>
  <c r="U119" i="105"/>
  <c r="K74" i="104"/>
  <c r="X74" i="104" s="1"/>
  <c r="CN74" i="104" s="1" a="1"/>
  <c r="CN74" i="104" s="1"/>
  <c r="T74" i="105"/>
  <c r="O174" i="99"/>
  <c r="AG74" i="105" s="1"/>
  <c r="DA74" i="105" s="1" a="1"/>
  <c r="DA74" i="105" s="1"/>
  <c r="J109" i="103"/>
  <c r="W109" i="103" s="1"/>
  <c r="CM109" i="103" s="1" a="1"/>
  <c r="CM109" i="103" s="1"/>
  <c r="I183" i="99"/>
  <c r="AA131" i="105" s="1"/>
  <c r="D144" i="103"/>
  <c r="Q144" i="103" s="1"/>
  <c r="E131" i="104"/>
  <c r="N131" i="105"/>
  <c r="BS26" i="86"/>
  <c r="BR107" i="86"/>
  <c r="BN107" i="86"/>
  <c r="BD43" i="86"/>
  <c r="AB141" i="100"/>
  <c r="A141" i="100" s="1" a="1"/>
  <c r="A141" i="100" s="1"/>
  <c r="AC11" i="100"/>
  <c r="A11" i="100" a="1"/>
  <c r="A11" i="100" s="1"/>
  <c r="F87" i="99"/>
  <c r="B122" i="103"/>
  <c r="N122" i="103" s="1"/>
  <c r="B97" i="104"/>
  <c r="O97" i="104" s="1"/>
  <c r="K97" i="105"/>
  <c r="M119" i="99"/>
  <c r="H145" i="103"/>
  <c r="U145" i="103" s="1"/>
  <c r="I132" i="104"/>
  <c r="V132" i="104" s="1"/>
  <c r="R132" i="105"/>
  <c r="J145" i="99"/>
  <c r="AB92" i="105" s="1"/>
  <c r="F92" i="104"/>
  <c r="E117" i="103"/>
  <c r="R117" i="103" s="1"/>
  <c r="AD117" i="103" s="1" a="1"/>
  <c r="AD117" i="103" s="1"/>
  <c r="O92" i="105"/>
  <c r="I92" i="105" s="1"/>
  <c r="BT21" i="86"/>
  <c r="BT99" i="86"/>
  <c r="BU151" i="86"/>
  <c r="BQ151" i="86"/>
  <c r="BT9" i="86"/>
  <c r="BP9" i="86"/>
  <c r="R108" i="99"/>
  <c r="N89" i="104"/>
  <c r="AA89" i="104" s="1"/>
  <c r="W89" i="105"/>
  <c r="M116" i="103"/>
  <c r="Z116" i="103" s="1"/>
  <c r="R149" i="99"/>
  <c r="AJ62" i="105" s="1"/>
  <c r="DI62" i="105" s="1" a="1"/>
  <c r="DI62" i="105" s="1"/>
  <c r="W62" i="105"/>
  <c r="N62" i="104"/>
  <c r="AA62" i="104" s="1"/>
  <c r="AX62" i="104" s="1" a="1"/>
  <c r="AX62" i="104" s="1"/>
  <c r="M105" i="103"/>
  <c r="Z105" i="103" s="1"/>
  <c r="CY105" i="103" s="1" a="1"/>
  <c r="CY105" i="103" s="1"/>
  <c r="R64" i="99"/>
  <c r="AJ101" i="105" s="1"/>
  <c r="W101" i="105"/>
  <c r="N101" i="104"/>
  <c r="AA101" i="104" s="1"/>
  <c r="M124" i="103"/>
  <c r="Z124" i="103" s="1"/>
  <c r="AL124" i="103" s="1" a="1"/>
  <c r="AL124" i="103" s="1"/>
  <c r="BT50" i="86"/>
  <c r="BP50" i="86"/>
  <c r="J113" i="99"/>
  <c r="AB94" i="105" s="1"/>
  <c r="E119" i="103"/>
  <c r="R119" i="103" s="1"/>
  <c r="O94" i="105"/>
  <c r="F94" i="104"/>
  <c r="BQ44" i="86"/>
  <c r="BU44" i="86"/>
  <c r="BN49" i="86"/>
  <c r="BR49" i="86"/>
  <c r="AD21" i="100"/>
  <c r="BT116" i="86"/>
  <c r="BP116" i="86"/>
  <c r="BO150" i="86"/>
  <c r="BS150" i="86"/>
  <c r="AS10" i="86"/>
  <c r="BO38" i="86"/>
  <c r="BS38" i="86"/>
  <c r="AD132" i="100"/>
  <c r="BQ32" i="86"/>
  <c r="BU32" i="86"/>
  <c r="Q53" i="99"/>
  <c r="L130" i="103"/>
  <c r="Y130" i="103" s="1"/>
  <c r="V111" i="105"/>
  <c r="M111" i="104"/>
  <c r="Z111" i="104" s="1"/>
  <c r="AE79" i="100"/>
  <c r="BU3" i="86"/>
  <c r="BQ3" i="86"/>
  <c r="BN23" i="86"/>
  <c r="BR23" i="86"/>
  <c r="F114" i="99"/>
  <c r="B121" i="103"/>
  <c r="N121" i="103" s="1"/>
  <c r="K96" i="105"/>
  <c r="B96" i="104"/>
  <c r="O96" i="104" s="1"/>
  <c r="BR96" i="86"/>
  <c r="BN96" i="86"/>
  <c r="BO99" i="86"/>
  <c r="BS99" i="86"/>
  <c r="E142" i="103"/>
  <c r="R142" i="103" s="1"/>
  <c r="F129" i="104"/>
  <c r="J181" i="99"/>
  <c r="AB129" i="105" s="1"/>
  <c r="O129" i="105"/>
  <c r="AB160" i="100"/>
  <c r="A160" i="100" s="1" a="1"/>
  <c r="A160" i="100" s="1"/>
  <c r="BN91" i="86"/>
  <c r="BR91" i="86"/>
  <c r="K23" i="99"/>
  <c r="AC57" i="105" s="1"/>
  <c r="F103" i="103"/>
  <c r="S103" i="103" s="1"/>
  <c r="G57" i="104"/>
  <c r="P57" i="105"/>
  <c r="N118" i="99"/>
  <c r="AF104" i="105" s="1"/>
  <c r="S104" i="105"/>
  <c r="J104" i="104"/>
  <c r="I127" i="103"/>
  <c r="V127" i="103" s="1"/>
  <c r="AC113" i="100"/>
  <c r="AB113" i="100"/>
  <c r="A113" i="100" s="1" a="1"/>
  <c r="A113" i="100" s="1"/>
  <c r="BO19" i="86"/>
  <c r="BS19" i="86"/>
  <c r="BO36" i="86"/>
  <c r="BS36" i="86"/>
  <c r="BP60" i="86"/>
  <c r="BT60" i="86"/>
  <c r="BS15" i="86"/>
  <c r="BO15" i="86"/>
  <c r="BP79" i="86"/>
  <c r="BT79" i="86"/>
  <c r="AB34" i="99"/>
  <c r="CA34" i="99"/>
  <c r="AF34" i="99"/>
  <c r="BW34" i="99" a="1"/>
  <c r="BW34" i="99" s="1"/>
  <c r="BR93" i="86"/>
  <c r="BN93" i="86"/>
  <c r="Q52" i="105"/>
  <c r="H52" i="104"/>
  <c r="U52" i="104" s="1"/>
  <c r="G20" i="103"/>
  <c r="T20" i="103" s="1"/>
  <c r="CJ20" i="103" s="1" a="1"/>
  <c r="CJ20" i="103" s="1"/>
  <c r="L17" i="99"/>
  <c r="AD52" i="105" s="1"/>
  <c r="M24" i="104"/>
  <c r="Z24" i="104" s="1"/>
  <c r="Q78" i="99"/>
  <c r="V24" i="105"/>
  <c r="L50" i="103"/>
  <c r="Y50" i="103" s="1"/>
  <c r="CV50" i="103" s="1" a="1"/>
  <c r="CV50" i="103" s="1"/>
  <c r="AF317" i="100"/>
  <c r="BQ99" i="86"/>
  <c r="BU99" i="86"/>
  <c r="BU6" i="86"/>
  <c r="BP80" i="86"/>
  <c r="BT80" i="86"/>
  <c r="BP46" i="86"/>
  <c r="H115" i="99"/>
  <c r="Z102" i="105" s="1"/>
  <c r="D102" i="104"/>
  <c r="Q102" i="104" s="1"/>
  <c r="M102" i="105"/>
  <c r="C125" i="103"/>
  <c r="P125" i="103" s="1"/>
  <c r="BN149" i="86"/>
  <c r="BR149" i="86"/>
  <c r="BO60" i="86"/>
  <c r="BS60" i="86"/>
  <c r="F80" i="99"/>
  <c r="K87" i="105"/>
  <c r="B87" i="104"/>
  <c r="O87" i="104" s="1"/>
  <c r="B22" i="103"/>
  <c r="N22" i="103" s="1"/>
  <c r="BR81" i="86"/>
  <c r="BN81" i="86"/>
  <c r="BS126" i="86"/>
  <c r="BO126" i="86"/>
  <c r="AC104" i="100"/>
  <c r="AB104" i="100"/>
  <c r="A104" i="100" s="1" a="1"/>
  <c r="A104" i="100" s="1"/>
  <c r="M146" i="99"/>
  <c r="I117" i="104"/>
  <c r="V117" i="104" s="1"/>
  <c r="R117" i="105"/>
  <c r="H135" i="103"/>
  <c r="U135" i="103" s="1"/>
  <c r="BK135" i="103" s="1" a="1"/>
  <c r="BK135" i="103" s="1"/>
  <c r="H58" i="104"/>
  <c r="U58" i="104" s="1"/>
  <c r="AG58" i="104" s="1" a="1"/>
  <c r="AG58" i="104" s="1"/>
  <c r="Q58" i="105"/>
  <c r="G104" i="103"/>
  <c r="T104" i="103" s="1"/>
  <c r="L170" i="99"/>
  <c r="J154" i="99"/>
  <c r="AB75" i="105" s="1"/>
  <c r="O75" i="105"/>
  <c r="F75" i="104"/>
  <c r="E110" i="103"/>
  <c r="R110" i="103" s="1"/>
  <c r="AD110" i="103" s="1" a="1"/>
  <c r="AD110" i="103" s="1"/>
  <c r="BS55" i="86"/>
  <c r="BO55" i="86"/>
  <c r="BO139" i="86"/>
  <c r="BS139" i="86"/>
  <c r="H155" i="99"/>
  <c r="C128" i="103"/>
  <c r="P128" i="103" s="1"/>
  <c r="M106" i="105"/>
  <c r="D106" i="104"/>
  <c r="Q106" i="104" s="1"/>
  <c r="AC106" i="104" s="1" a="1"/>
  <c r="AC106" i="104" s="1"/>
  <c r="BT148" i="86"/>
  <c r="I52" i="99"/>
  <c r="AA93" i="105" s="1"/>
  <c r="E93" i="104"/>
  <c r="D118" i="103"/>
  <c r="Q118" i="103" s="1"/>
  <c r="N93" i="105"/>
  <c r="BO45" i="86"/>
  <c r="BS45" i="86"/>
  <c r="BT77" i="86"/>
  <c r="BP95" i="86"/>
  <c r="BT95" i="86"/>
  <c r="BN143" i="86"/>
  <c r="BR143" i="86"/>
  <c r="BS143" i="86"/>
  <c r="F139" i="103"/>
  <c r="S139" i="103" s="1"/>
  <c r="K30" i="99"/>
  <c r="AC125" i="105" s="1"/>
  <c r="G125" i="104"/>
  <c r="P125" i="105"/>
  <c r="AE78" i="100"/>
  <c r="K117" i="99"/>
  <c r="AC103" i="105" s="1"/>
  <c r="F126" i="103"/>
  <c r="S126" i="103" s="1"/>
  <c r="G103" i="104"/>
  <c r="P103" i="105"/>
  <c r="L114" i="99"/>
  <c r="AD96" i="105" s="1"/>
  <c r="G121" i="103"/>
  <c r="T121" i="103" s="1"/>
  <c r="Q96" i="105"/>
  <c r="H96" i="104"/>
  <c r="U96" i="104" s="1"/>
  <c r="J153" i="99"/>
  <c r="O65" i="105"/>
  <c r="F65" i="104"/>
  <c r="E107" i="103"/>
  <c r="R107" i="103" s="1"/>
  <c r="BT136" i="86"/>
  <c r="BP107" i="86"/>
  <c r="BT107" i="86"/>
  <c r="S125" i="105"/>
  <c r="J125" i="104"/>
  <c r="N30" i="99"/>
  <c r="AF125" i="105" s="1"/>
  <c r="I139" i="103"/>
  <c r="V139" i="103" s="1"/>
  <c r="BE35" i="86"/>
  <c r="M16" i="99"/>
  <c r="H138" i="103"/>
  <c r="U138" i="103" s="1"/>
  <c r="CP138" i="103" s="1" a="1"/>
  <c r="CP138" i="103" s="1"/>
  <c r="I124" i="104"/>
  <c r="V124" i="104" s="1"/>
  <c r="R124" i="105"/>
  <c r="N48" i="104"/>
  <c r="AA48" i="104" s="1"/>
  <c r="W48" i="105"/>
  <c r="R54" i="99"/>
  <c r="AJ48" i="105" s="1"/>
  <c r="M98" i="103"/>
  <c r="Z98" i="103" s="1"/>
  <c r="R116" i="99"/>
  <c r="W21" i="105"/>
  <c r="N21" i="104"/>
  <c r="AA21" i="104" s="1"/>
  <c r="AX21" i="104" s="1" a="1"/>
  <c r="AX21" i="104" s="1"/>
  <c r="M92" i="103"/>
  <c r="Z92" i="103" s="1"/>
  <c r="AL92" i="103" s="1" a="1"/>
  <c r="AL92" i="103" s="1"/>
  <c r="BO25" i="86"/>
  <c r="BU39" i="86"/>
  <c r="BQ39" i="86"/>
  <c r="BS89" i="86"/>
  <c r="BO89" i="86"/>
  <c r="BP142" i="86"/>
  <c r="J13" i="104"/>
  <c r="I49" i="103"/>
  <c r="V49" i="103" s="1"/>
  <c r="S13" i="105"/>
  <c r="N4" i="99"/>
  <c r="AF13" i="105" s="1"/>
  <c r="BT142" i="86"/>
  <c r="O156" i="99"/>
  <c r="AG116" i="105" s="1"/>
  <c r="T116" i="105"/>
  <c r="K116" i="104"/>
  <c r="X116" i="104" s="1"/>
  <c r="CI116" i="104" s="1" a="1"/>
  <c r="CI116" i="104" s="1"/>
  <c r="J134" i="103"/>
  <c r="W134" i="103" s="1"/>
  <c r="AI134" i="103" s="1" a="1"/>
  <c r="AI134" i="103" s="1"/>
  <c r="I84" i="99"/>
  <c r="E55" i="104"/>
  <c r="D101" i="103"/>
  <c r="Q101" i="103" s="1"/>
  <c r="W87" i="105"/>
  <c r="R80" i="99"/>
  <c r="AJ87" i="105" s="1"/>
  <c r="N87" i="104"/>
  <c r="AA87" i="104" s="1"/>
  <c r="BH87" i="104" s="1" a="1"/>
  <c r="BH87" i="104" s="1"/>
  <c r="BT69" i="86"/>
  <c r="BS78" i="86"/>
  <c r="L174" i="99"/>
  <c r="G109" i="103"/>
  <c r="T109" i="103" s="1"/>
  <c r="H74" i="104"/>
  <c r="U74" i="104" s="1"/>
  <c r="Q74" i="105"/>
  <c r="BI35" i="86"/>
  <c r="K133" i="103"/>
  <c r="X133" i="103" s="1"/>
  <c r="L115" i="104"/>
  <c r="Y115" i="104" s="1"/>
  <c r="P61" i="99"/>
  <c r="AH115" i="105" s="1"/>
  <c r="U115" i="105"/>
  <c r="AD136" i="100"/>
  <c r="BP126" i="86"/>
  <c r="N146" i="99"/>
  <c r="I135" i="103"/>
  <c r="V135" i="103" s="1"/>
  <c r="S117" i="105"/>
  <c r="J117" i="104"/>
  <c r="C134" i="104"/>
  <c r="P134" i="104" s="1"/>
  <c r="L134" i="105"/>
  <c r="G121" i="99"/>
  <c r="Y134" i="105" s="1"/>
  <c r="BR8" i="86"/>
  <c r="BN8" i="86"/>
  <c r="Q95" i="105"/>
  <c r="L33" i="99"/>
  <c r="AD95" i="105" s="1"/>
  <c r="G120" i="103"/>
  <c r="T120" i="103" s="1"/>
  <c r="H95" i="104"/>
  <c r="U95" i="104" s="1"/>
  <c r="BN32" i="86"/>
  <c r="BR32" i="86"/>
  <c r="K105" i="99"/>
  <c r="AC113" i="105" s="1"/>
  <c r="P113" i="105"/>
  <c r="F131" i="103"/>
  <c r="S131" i="103" s="1"/>
  <c r="G113" i="104"/>
  <c r="F111" i="99"/>
  <c r="K22" i="105"/>
  <c r="B93" i="103"/>
  <c r="N93" i="103" s="1"/>
  <c r="B22" i="104"/>
  <c r="O22" i="104" s="1"/>
  <c r="L87" i="105"/>
  <c r="C87" i="104"/>
  <c r="P87" i="104" s="1"/>
  <c r="G80" i="99"/>
  <c r="Y87" i="105" s="1"/>
  <c r="BG87" i="105" s="1" a="1"/>
  <c r="BG87" i="105" s="1"/>
  <c r="K32" i="103"/>
  <c r="X32" i="103" s="1"/>
  <c r="P42" i="99"/>
  <c r="AH51" i="105" s="1"/>
  <c r="BE51" i="105" s="1" a="1"/>
  <c r="BE51" i="105" s="1"/>
  <c r="L51" i="104"/>
  <c r="Y51" i="104" s="1"/>
  <c r="CS51" i="104" s="1" a="1"/>
  <c r="CS51" i="104" s="1"/>
  <c r="U51" i="105"/>
  <c r="R46" i="99"/>
  <c r="AJ49" i="105" s="1"/>
  <c r="DG49" i="105" s="1" a="1"/>
  <c r="DG49" i="105" s="1"/>
  <c r="N49" i="104"/>
  <c r="AA49" i="104" s="1"/>
  <c r="CQ49" i="104" s="1" a="1"/>
  <c r="CQ49" i="104" s="1"/>
  <c r="M99" i="103"/>
  <c r="Z99" i="103" s="1"/>
  <c r="CT99" i="103" s="1" a="1"/>
  <c r="CT99" i="103" s="1"/>
  <c r="W49" i="105"/>
  <c r="A89" i="100" a="1"/>
  <c r="A89" i="100" s="1"/>
  <c r="AC89" i="100"/>
  <c r="BT57" i="86"/>
  <c r="M110" i="99"/>
  <c r="R29" i="105"/>
  <c r="H94" i="103"/>
  <c r="U94" i="103" s="1"/>
  <c r="I29" i="104"/>
  <c r="V29" i="104" s="1"/>
  <c r="H53" i="99"/>
  <c r="M111" i="105"/>
  <c r="C130" i="103"/>
  <c r="P130" i="103" s="1"/>
  <c r="D111" i="104"/>
  <c r="Q111" i="104" s="1"/>
  <c r="BP101" i="86"/>
  <c r="BT101" i="86"/>
  <c r="AF29" i="100"/>
  <c r="I77" i="99"/>
  <c r="E63" i="104"/>
  <c r="D106" i="103"/>
  <c r="Q106" i="103" s="1"/>
  <c r="BL106" i="103" s="1" a="1"/>
  <c r="BL106" i="103" s="1"/>
  <c r="BP24" i="86"/>
  <c r="G183" i="99"/>
  <c r="Y131" i="105" s="1"/>
  <c r="F183" i="99"/>
  <c r="B144" i="103"/>
  <c r="N144" i="103" s="1"/>
  <c r="K131" i="105"/>
  <c r="B131" i="104"/>
  <c r="O131" i="104" s="1"/>
  <c r="BT150" i="86"/>
  <c r="BP150" i="86"/>
  <c r="BO78" i="86"/>
  <c r="AD129" i="100"/>
  <c r="F52" i="99"/>
  <c r="K93" i="105"/>
  <c r="B118" i="103"/>
  <c r="N118" i="103" s="1"/>
  <c r="B93" i="104"/>
  <c r="O93" i="104" s="1"/>
  <c r="AC101" i="100"/>
  <c r="L19" i="105"/>
  <c r="C19" i="104"/>
  <c r="P19" i="104" s="1"/>
  <c r="G81" i="99"/>
  <c r="Y19" i="105" s="1"/>
  <c r="BG19" i="105" s="1" a="1"/>
  <c r="BG19" i="105" s="1"/>
  <c r="BP71" i="86"/>
  <c r="BP136" i="86"/>
  <c r="BN78" i="86"/>
  <c r="BR78" i="86"/>
  <c r="L86" i="99"/>
  <c r="AD82" i="105" s="1"/>
  <c r="Q82" i="105"/>
  <c r="H82" i="104"/>
  <c r="U82" i="104" s="1"/>
  <c r="G113" i="103"/>
  <c r="T113" i="103" s="1"/>
  <c r="AC17" i="103" a="1"/>
  <c r="AC17" i="103" s="1"/>
  <c r="BS6" i="105" a="1"/>
  <c r="BS6" i="105" s="1"/>
  <c r="CT71" i="103" a="1"/>
  <c r="CT71" i="103" s="1"/>
  <c r="BM86" i="103" a="1"/>
  <c r="BM86" i="103" s="1"/>
  <c r="AZ76" i="85"/>
  <c r="AU76" i="85"/>
  <c r="BO15" i="85" a="1"/>
  <c r="BO15" i="85" s="1"/>
  <c r="BC2" i="85"/>
  <c r="DA88" i="104" a="1"/>
  <c r="DA88" i="104" s="1"/>
  <c r="AO25" i="99"/>
  <c r="AU73" i="104" a="1"/>
  <c r="AU73" i="104" s="1"/>
  <c r="DA15" i="105" a="1"/>
  <c r="DA15" i="105" s="1"/>
  <c r="CQ50" i="103" a="1"/>
  <c r="CQ50" i="103" s="1"/>
  <c r="F29" i="99"/>
  <c r="S144" i="105"/>
  <c r="CP143" i="103" a="1"/>
  <c r="CP143" i="103" s="1"/>
  <c r="CN143" i="103" a="1"/>
  <c r="CN143" i="103" s="1"/>
  <c r="CL143" i="103" a="1"/>
  <c r="CL143" i="103" s="1"/>
  <c r="CM143" i="103" a="1"/>
  <c r="CM143" i="103" s="1"/>
  <c r="CO143" i="103" a="1"/>
  <c r="CO143" i="103" s="1"/>
  <c r="BU111" i="103" a="1"/>
  <c r="BU111" i="103" s="1"/>
  <c r="BQ111" i="103" a="1"/>
  <c r="BQ111" i="103" s="1"/>
  <c r="BV111" i="103" a="1"/>
  <c r="BV111" i="103" s="1"/>
  <c r="BW111" i="103" a="1"/>
  <c r="BW111" i="103" s="1"/>
  <c r="BT111" i="103" a="1"/>
  <c r="BT111" i="103" s="1"/>
  <c r="BR111" i="103" a="1"/>
  <c r="BR111" i="103" s="1"/>
  <c r="BX111" i="103" a="1"/>
  <c r="BX111" i="103" s="1"/>
  <c r="CS132" i="103" a="1"/>
  <c r="CS132" i="103" s="1"/>
  <c r="CR132" i="103" a="1"/>
  <c r="CR132" i="103" s="1"/>
  <c r="CT132" i="103" a="1"/>
  <c r="CT132" i="103" s="1"/>
  <c r="CQ132" i="103" a="1"/>
  <c r="CQ132" i="103" s="1"/>
  <c r="CF100" i="103" a="1"/>
  <c r="CF100" i="103" s="1"/>
  <c r="BP120" i="105" a="1"/>
  <c r="BP120" i="105" s="1"/>
  <c r="BN120" i="105" a="1"/>
  <c r="BN120" i="105" s="1"/>
  <c r="BK120" i="105" a="1"/>
  <c r="BK120" i="105" s="1"/>
  <c r="BL120" i="105" a="1"/>
  <c r="BL120" i="105" s="1"/>
  <c r="BJ120" i="105" a="1"/>
  <c r="BJ120" i="105" s="1"/>
  <c r="BM120" i="105" a="1"/>
  <c r="BM120" i="105" s="1"/>
  <c r="BO120" i="105" a="1"/>
  <c r="BO120" i="105" s="1"/>
  <c r="BH120" i="105" a="1"/>
  <c r="BH120" i="105" s="1"/>
  <c r="AU58" i="104" a="1"/>
  <c r="AU58" i="104" s="1"/>
  <c r="CV119" i="105" a="1"/>
  <c r="CV119" i="105" s="1"/>
  <c r="CW119" i="105" a="1"/>
  <c r="CW119" i="105" s="1"/>
  <c r="BB78" i="104" a="1"/>
  <c r="BB78" i="104" s="1"/>
  <c r="CN88" i="103" a="1"/>
  <c r="CN88" i="103" s="1"/>
  <c r="CL88" i="103" a="1"/>
  <c r="CL88" i="103" s="1"/>
  <c r="CP88" i="103" a="1"/>
  <c r="CP88" i="103" s="1"/>
  <c r="CM88" i="103" a="1"/>
  <c r="CM88" i="103" s="1"/>
  <c r="CO88" i="103" a="1"/>
  <c r="CO88" i="103" s="1"/>
  <c r="BK99" i="103" a="1"/>
  <c r="BK99" i="103" s="1"/>
  <c r="BJ99" i="103" a="1"/>
  <c r="BJ99" i="103" s="1"/>
  <c r="BM99" i="103" a="1"/>
  <c r="BM99" i="103" s="1"/>
  <c r="BO99" i="103" a="1"/>
  <c r="BO99" i="103" s="1"/>
  <c r="BI99" i="103" a="1"/>
  <c r="BI99" i="103" s="1"/>
  <c r="BL99" i="103" a="1"/>
  <c r="BL99" i="103" s="1"/>
  <c r="BH99" i="103" a="1"/>
  <c r="BH99" i="103" s="1"/>
  <c r="DA120" i="105" a="1"/>
  <c r="DA120" i="105" s="1"/>
  <c r="DF120" i="105" a="1"/>
  <c r="DF120" i="105" s="1"/>
  <c r="DE120" i="105" a="1"/>
  <c r="DE120" i="105" s="1"/>
  <c r="AI104" i="103" a="1"/>
  <c r="AI104" i="103" s="1"/>
  <c r="AJ104" i="103" a="1"/>
  <c r="AJ104" i="103" s="1"/>
  <c r="AE104" i="103" a="1"/>
  <c r="AE104" i="103" s="1"/>
  <c r="AK104" i="103" a="1"/>
  <c r="AK104" i="103" s="1"/>
  <c r="AG104" i="103" a="1"/>
  <c r="AG104" i="103" s="1"/>
  <c r="AE156" i="99"/>
  <c r="Y116" i="105"/>
  <c r="Y106" i="105"/>
  <c r="DB106" i="105" a="1"/>
  <c r="DB106" i="105" s="1"/>
  <c r="DC106" i="105" a="1"/>
  <c r="DC106" i="105" s="1"/>
  <c r="CU87" i="103" a="1"/>
  <c r="CU87" i="103" s="1"/>
  <c r="CW87" i="103" a="1"/>
  <c r="CW87" i="103" s="1"/>
  <c r="CV87" i="103" a="1"/>
  <c r="CV87" i="103" s="1"/>
  <c r="DA92" i="104" a="1"/>
  <c r="DA92" i="104" s="1"/>
  <c r="AY140" i="103" a="1"/>
  <c r="AY140" i="103" s="1"/>
  <c r="BT140" i="103" a="1"/>
  <c r="BT140" i="103" s="1"/>
  <c r="BQ140" i="103" a="1"/>
  <c r="BQ140" i="103" s="1"/>
  <c r="BU140" i="103" a="1"/>
  <c r="BU140" i="103" s="1"/>
  <c r="BV140" i="103" a="1"/>
  <c r="BV140" i="103" s="1"/>
  <c r="BW140" i="103" a="1"/>
  <c r="BW140" i="103" s="1"/>
  <c r="BR140" i="103" a="1"/>
  <c r="BR140" i="103" s="1"/>
  <c r="BS140" i="103" a="1"/>
  <c r="BS140" i="103" s="1"/>
  <c r="DC54" i="105" a="1"/>
  <c r="DC54" i="105" s="1"/>
  <c r="DB54" i="105" a="1"/>
  <c r="DB54" i="105" s="1"/>
  <c r="DD54" i="105" a="1"/>
  <c r="DD54" i="105" s="1"/>
  <c r="CQ54" i="105" a="1"/>
  <c r="CQ54" i="105" s="1"/>
  <c r="CD54" i="105" a="1"/>
  <c r="CD54" i="105" s="1"/>
  <c r="L175" i="99"/>
  <c r="AD99" i="105" s="1"/>
  <c r="CQ99" i="105" s="1" a="1"/>
  <c r="CQ99" i="105" s="1"/>
  <c r="Q99" i="105"/>
  <c r="H99" i="104"/>
  <c r="U99" i="104" s="1"/>
  <c r="CG99" i="104" s="1" a="1"/>
  <c r="CG99" i="104" s="1"/>
  <c r="G75" i="103"/>
  <c r="T75" i="103" s="1"/>
  <c r="CB174" i="99"/>
  <c r="AC174" i="99"/>
  <c r="AG174" i="99"/>
  <c r="AV39" i="104" a="1"/>
  <c r="AV39" i="104" s="1"/>
  <c r="CU42" i="105" a="1"/>
  <c r="CU42" i="105" s="1"/>
  <c r="CS42" i="105" a="1"/>
  <c r="CS42" i="105" s="1"/>
  <c r="BK42" i="105" a="1"/>
  <c r="BK42" i="105" s="1"/>
  <c r="CB42" i="105" a="1"/>
  <c r="CB42" i="105" s="1"/>
  <c r="CI42" i="105" a="1"/>
  <c r="CI42" i="105" s="1"/>
  <c r="AP46" i="85"/>
  <c r="AT86" i="100"/>
  <c r="AG86" i="100" s="1"/>
  <c r="F86" i="100" s="1"/>
  <c r="AV49" i="99"/>
  <c r="AI49" i="99" s="1"/>
  <c r="AL46" i="85"/>
  <c r="AZ35" i="86"/>
  <c r="AR35" i="86"/>
  <c r="AV35" i="86"/>
  <c r="BG28" i="100"/>
  <c r="BI14" i="99"/>
  <c r="J167" i="99"/>
  <c r="AB39" i="105" s="1"/>
  <c r="F39" i="104"/>
  <c r="E95" i="103"/>
  <c r="R95" i="103" s="1"/>
  <c r="O39" i="105"/>
  <c r="BJ132" i="103" a="1"/>
  <c r="BJ132" i="103" s="1"/>
  <c r="BO132" i="103" a="1"/>
  <c r="BO132" i="103" s="1"/>
  <c r="BI132" i="103" a="1"/>
  <c r="BI132" i="103" s="1"/>
  <c r="BP132" i="103" a="1"/>
  <c r="BP132" i="103" s="1"/>
  <c r="BK132" i="103" a="1"/>
  <c r="BK132" i="103" s="1"/>
  <c r="BN132" i="103" a="1"/>
  <c r="BN132" i="103" s="1"/>
  <c r="BM132" i="103" a="1"/>
  <c r="BM132" i="103" s="1"/>
  <c r="BL132" i="103" a="1"/>
  <c r="BL132" i="103" s="1"/>
  <c r="AL54" i="104" a="1"/>
  <c r="AL54" i="104" s="1"/>
  <c r="AG54" i="104" a="1"/>
  <c r="AG54" i="104" s="1"/>
  <c r="AC54" i="104" a="1"/>
  <c r="AC54" i="104" s="1"/>
  <c r="AH54" i="104" a="1"/>
  <c r="AH54" i="104" s="1"/>
  <c r="AI54" i="104" a="1"/>
  <c r="AI54" i="104" s="1"/>
  <c r="AM54" i="104" a="1"/>
  <c r="AM54" i="104" s="1"/>
  <c r="AB54" i="104" a="1"/>
  <c r="AB54" i="104" s="1"/>
  <c r="AK107" i="103" a="1"/>
  <c r="AK107" i="103" s="1"/>
  <c r="AX74" i="104" a="1"/>
  <c r="AX74" i="104" s="1"/>
  <c r="CZ74" i="104" a="1"/>
  <c r="CZ74" i="104" s="1"/>
  <c r="CG54" i="104" a="1"/>
  <c r="CG54" i="104" s="1"/>
  <c r="AX137" i="103" a="1"/>
  <c r="AX137" i="103" s="1"/>
  <c r="CB170" i="99"/>
  <c r="CI170" i="99" s="1"/>
  <c r="AE58" i="105"/>
  <c r="AG170" i="99"/>
  <c r="AC170" i="99"/>
  <c r="AZ68" i="105" a="1"/>
  <c r="AZ68" i="105" s="1"/>
  <c r="CI68" i="105" a="1"/>
  <c r="CI68" i="105" s="1"/>
  <c r="BS68" i="105" a="1"/>
  <c r="BS68" i="105" s="1"/>
  <c r="CK68" i="105" a="1"/>
  <c r="CK68" i="105" s="1"/>
  <c r="CN68" i="105" a="1"/>
  <c r="CN68" i="105" s="1"/>
  <c r="CJ68" i="105" a="1"/>
  <c r="CJ68" i="105" s="1"/>
  <c r="CO68" i="105" a="1"/>
  <c r="CO68" i="105" s="1"/>
  <c r="CL68" i="105" a="1"/>
  <c r="CL68" i="105" s="1"/>
  <c r="CM68" i="105" a="1"/>
  <c r="CM68" i="105" s="1"/>
  <c r="DD74" i="105" a="1"/>
  <c r="DD74" i="105" s="1"/>
  <c r="CM119" i="104" a="1"/>
  <c r="CM119" i="104" s="1"/>
  <c r="CH142" i="105" a="1"/>
  <c r="CH142" i="105" s="1"/>
  <c r="BO42" i="104" a="1"/>
  <c r="BO42" i="104" s="1"/>
  <c r="AE110" i="103" a="1"/>
  <c r="AE110" i="103" s="1"/>
  <c r="AK110" i="103" a="1"/>
  <c r="AK110" i="103" s="1"/>
  <c r="AJ110" i="103" a="1"/>
  <c r="AJ110" i="103" s="1"/>
  <c r="AG110" i="103" a="1"/>
  <c r="AG110" i="103" s="1"/>
  <c r="AH110" i="103" a="1"/>
  <c r="AH110" i="103" s="1"/>
  <c r="AI110" i="103" a="1"/>
  <c r="AI110" i="103" s="1"/>
  <c r="AL110" i="103" a="1"/>
  <c r="AL110" i="103" s="1"/>
  <c r="AF110" i="103" a="1"/>
  <c r="AF110" i="103" s="1"/>
  <c r="AK88" i="103" a="1"/>
  <c r="AK88" i="103" s="1"/>
  <c r="AH107" i="103" a="1"/>
  <c r="AH107" i="103" s="1"/>
  <c r="CS107" i="103" a="1"/>
  <c r="CS107" i="103" s="1"/>
  <c r="CT107" i="103" a="1"/>
  <c r="CT107" i="103" s="1"/>
  <c r="CQ107" i="103" a="1"/>
  <c r="CQ107" i="103" s="1"/>
  <c r="CR107" i="103" a="1"/>
  <c r="CR107" i="103" s="1"/>
  <c r="AI95" i="103" a="1"/>
  <c r="AI95" i="103" s="1"/>
  <c r="AJ95" i="103" a="1"/>
  <c r="AJ95" i="103" s="1"/>
  <c r="AH95" i="103" a="1"/>
  <c r="AH95" i="103" s="1"/>
  <c r="AF95" i="103" a="1"/>
  <c r="AF95" i="103" s="1"/>
  <c r="AB95" i="103" a="1"/>
  <c r="AB95" i="103" s="1"/>
  <c r="AL95" i="103" a="1"/>
  <c r="AL95" i="103" s="1"/>
  <c r="AG95" i="103" a="1"/>
  <c r="AG95" i="103" s="1"/>
  <c r="AC95" i="103" a="1"/>
  <c r="AC95" i="103" s="1"/>
  <c r="BY151" i="103" a="1"/>
  <c r="BY151" i="103" s="1"/>
  <c r="BH108" i="103" a="1"/>
  <c r="BH108" i="103" s="1"/>
  <c r="CJ107" i="103" a="1"/>
  <c r="CJ107" i="103" s="1"/>
  <c r="BZ140" i="103" a="1"/>
  <c r="BZ140" i="103" s="1"/>
  <c r="CE140" i="103" a="1"/>
  <c r="CE140" i="103" s="1"/>
  <c r="CD140" i="103" a="1"/>
  <c r="CD140" i="103" s="1"/>
  <c r="BY140" i="103" a="1"/>
  <c r="BY140" i="103" s="1"/>
  <c r="CB140" i="103" a="1"/>
  <c r="CB140" i="103" s="1"/>
  <c r="CC140" i="103" a="1"/>
  <c r="CC140" i="103" s="1"/>
  <c r="CA140" i="103" a="1"/>
  <c r="CA140" i="103" s="1"/>
  <c r="CX88" i="103" a="1"/>
  <c r="CX88" i="103" s="1"/>
  <c r="CY88" i="103" a="1"/>
  <c r="CY88" i="103" s="1"/>
  <c r="CD321" i="99"/>
  <c r="CE321" i="99"/>
  <c r="CF321" i="99"/>
  <c r="E92" i="105"/>
  <c r="CB58" i="99"/>
  <c r="CM142" i="105" a="1"/>
  <c r="CM142" i="105" s="1"/>
  <c r="DH142" i="105" a="1"/>
  <c r="DH142" i="105" s="1"/>
  <c r="DI142" i="105" a="1"/>
  <c r="DI142" i="105" s="1"/>
  <c r="DA75" i="104" a="1"/>
  <c r="DA75" i="104" s="1"/>
  <c r="AF130" i="99"/>
  <c r="CA130" i="99"/>
  <c r="AB130" i="99"/>
  <c r="Z148" i="105"/>
  <c r="BZ156" i="99"/>
  <c r="AA156" i="99"/>
  <c r="X116" i="105"/>
  <c r="DA11" i="104" a="1"/>
  <c r="DA11" i="104" s="1"/>
  <c r="CE110" i="103" a="1"/>
  <c r="CE110" i="103" s="1"/>
  <c r="E68" i="105"/>
  <c r="F68" i="105"/>
  <c r="N158" i="99"/>
  <c r="AF4" i="105" s="1"/>
  <c r="S4" i="105"/>
  <c r="J4" i="104"/>
  <c r="I48" i="103"/>
  <c r="V48" i="103" s="1"/>
  <c r="CG48" i="103" s="1" a="1"/>
  <c r="CG48" i="103" s="1"/>
  <c r="CJ126" i="103" a="1"/>
  <c r="CJ126" i="103" s="1"/>
  <c r="CK126" i="103" a="1"/>
  <c r="CK126" i="103" s="1"/>
  <c r="CG126" i="103" a="1"/>
  <c r="CG126" i="103" s="1"/>
  <c r="CI126" i="103" a="1"/>
  <c r="CI126" i="103" s="1"/>
  <c r="CH126" i="103" a="1"/>
  <c r="CH126" i="103" s="1"/>
  <c r="CW104" i="103" a="1"/>
  <c r="CW104" i="103" s="1"/>
  <c r="CU104" i="103" a="1"/>
  <c r="CU104" i="103" s="1"/>
  <c r="CV104" i="103" a="1"/>
  <c r="CV104" i="103" s="1"/>
  <c r="CB181" i="99"/>
  <c r="CE181" i="99" s="1"/>
  <c r="DD58" i="105" a="1"/>
  <c r="DD58" i="105" s="1"/>
  <c r="BG58" i="105" a="1"/>
  <c r="BG58" i="105" s="1"/>
  <c r="AN114" i="104" a="1"/>
  <c r="AN114" i="104" s="1"/>
  <c r="AB126" i="100"/>
  <c r="A126" i="100" s="1" a="1"/>
  <c r="A126" i="100" s="1"/>
  <c r="CA45" i="99"/>
  <c r="BJ10" i="86"/>
  <c r="CN127" i="104" a="1"/>
  <c r="CN127" i="104" s="1"/>
  <c r="W127" i="104"/>
  <c r="CM127" i="104" s="1" a="1"/>
  <c r="CM127" i="104" s="1"/>
  <c r="CO127" i="104" a="1"/>
  <c r="CO127" i="104" s="1"/>
  <c r="BW68" i="105" a="1"/>
  <c r="BW68" i="105" s="1"/>
  <c r="CN68" i="104" a="1"/>
  <c r="CN68" i="104" s="1"/>
  <c r="BA117" i="105" a="1"/>
  <c r="BA117" i="105" s="1"/>
  <c r="AX117" i="105" a="1"/>
  <c r="AX117" i="105" s="1"/>
  <c r="AY117" i="105" a="1"/>
  <c r="AY117" i="105" s="1"/>
  <c r="BF117" i="105" a="1"/>
  <c r="BF117" i="105" s="1"/>
  <c r="I63" i="99"/>
  <c r="AA14" i="105" s="1"/>
  <c r="D78" i="103"/>
  <c r="Q78" i="103" s="1"/>
  <c r="AS75" i="105" a="1"/>
  <c r="AS75" i="105" s="1"/>
  <c r="DG75" i="105" a="1"/>
  <c r="DG75" i="105" s="1"/>
  <c r="DA75" i="105" a="1"/>
  <c r="DA75" i="105" s="1"/>
  <c r="DE75" i="105" a="1"/>
  <c r="DE75" i="105" s="1"/>
  <c r="DF75" i="105" a="1"/>
  <c r="DF75" i="105" s="1"/>
  <c r="BD75" i="105" a="1"/>
  <c r="BD75" i="105" s="1"/>
  <c r="CV96" i="103" a="1"/>
  <c r="CV96" i="103" s="1"/>
  <c r="CU96" i="103" a="1"/>
  <c r="CU96" i="103" s="1"/>
  <c r="CW96" i="103" a="1"/>
  <c r="CW96" i="103" s="1"/>
  <c r="CQ96" i="103" a="1"/>
  <c r="CQ96" i="103" s="1"/>
  <c r="F120" i="99"/>
  <c r="K133" i="105"/>
  <c r="B146" i="103"/>
  <c r="N146" i="103" s="1"/>
  <c r="B133" i="104"/>
  <c r="O133" i="104" s="1"/>
  <c r="CS110" i="103" a="1"/>
  <c r="CS110" i="103" s="1"/>
  <c r="CI68" i="104" a="1"/>
  <c r="CI68" i="104" s="1"/>
  <c r="DA114" i="104" a="1"/>
  <c r="DA114" i="104" s="1"/>
  <c r="AU17" i="104" a="1"/>
  <c r="AU17" i="104" s="1"/>
  <c r="C96" i="104"/>
  <c r="P96" i="104" s="1"/>
  <c r="G114" i="99"/>
  <c r="Y96" i="105" s="1"/>
  <c r="L96" i="105"/>
  <c r="AD56" i="100"/>
  <c r="BT117" i="86"/>
  <c r="BP117" i="86"/>
  <c r="BU73" i="86"/>
  <c r="AD75" i="100"/>
  <c r="BP68" i="86"/>
  <c r="BT68" i="86"/>
  <c r="BQ21" i="86"/>
  <c r="BU21" i="86"/>
  <c r="BQ103" i="86"/>
  <c r="BU103" i="86"/>
  <c r="V35" i="105"/>
  <c r="Q82" i="99"/>
  <c r="M35" i="104"/>
  <c r="Z35" i="104" s="1"/>
  <c r="DA35" i="104" s="1" a="1"/>
  <c r="DA35" i="104" s="1"/>
  <c r="L19" i="103"/>
  <c r="Y19" i="103" s="1"/>
  <c r="CZ19" i="103" s="1" a="1"/>
  <c r="CZ19" i="103" s="1"/>
  <c r="D96" i="103"/>
  <c r="Q96" i="103" s="1"/>
  <c r="AC96" i="103" s="1" a="1"/>
  <c r="AC96" i="103" s="1"/>
  <c r="I168" i="99"/>
  <c r="AA40" i="105" s="1"/>
  <c r="BW40" i="105" s="1" a="1"/>
  <c r="BW40" i="105" s="1"/>
  <c r="N40" i="105"/>
  <c r="E40" i="104"/>
  <c r="BN57" i="86"/>
  <c r="BR57" i="86"/>
  <c r="L98" i="103"/>
  <c r="Y98" i="103" s="1"/>
  <c r="M48" i="104"/>
  <c r="Z48" i="104" s="1"/>
  <c r="DA48" i="104" s="1" a="1"/>
  <c r="DA48" i="104" s="1"/>
  <c r="Q54" i="99"/>
  <c r="V48" i="105"/>
  <c r="BO98" i="86"/>
  <c r="BS98" i="86"/>
  <c r="AB136" i="100"/>
  <c r="A136" i="100" s="1" a="1"/>
  <c r="A136" i="100" s="1"/>
  <c r="F45" i="99"/>
  <c r="B78" i="104"/>
  <c r="O78" i="104" s="1"/>
  <c r="B111" i="103"/>
  <c r="N111" i="103" s="1"/>
  <c r="K78" i="105"/>
  <c r="I78" i="105" s="1"/>
  <c r="BO128" i="86"/>
  <c r="K112" i="99"/>
  <c r="AC79" i="105" s="1"/>
  <c r="G79" i="104"/>
  <c r="F112" i="103"/>
  <c r="S112" i="103" s="1"/>
  <c r="P79" i="105"/>
  <c r="BR46" i="86"/>
  <c r="BN46" i="86"/>
  <c r="L36" i="99"/>
  <c r="AD84" i="105" s="1"/>
  <c r="G115" i="103"/>
  <c r="T115" i="103" s="1"/>
  <c r="Q84" i="105"/>
  <c r="H84" i="104"/>
  <c r="U84" i="104" s="1"/>
  <c r="C12" i="104"/>
  <c r="P12" i="104" s="1"/>
  <c r="G150" i="99"/>
  <c r="Y12" i="105" s="1"/>
  <c r="L12" i="105"/>
  <c r="L108" i="99"/>
  <c r="AD89" i="105" s="1"/>
  <c r="G116" i="103"/>
  <c r="T116" i="103" s="1"/>
  <c r="Q89" i="105"/>
  <c r="H89" i="104"/>
  <c r="U89" i="104" s="1"/>
  <c r="BR140" i="86"/>
  <c r="BN140" i="86"/>
  <c r="N105" i="99"/>
  <c r="AF113" i="105" s="1"/>
  <c r="I131" i="103"/>
  <c r="V131" i="103" s="1"/>
  <c r="S113" i="105"/>
  <c r="J113" i="104"/>
  <c r="N111" i="99"/>
  <c r="AF22" i="105" s="1"/>
  <c r="I93" i="103"/>
  <c r="V93" i="103" s="1"/>
  <c r="S22" i="105"/>
  <c r="J22" i="104"/>
  <c r="R77" i="99"/>
  <c r="AJ63" i="105" s="1"/>
  <c r="W63" i="105"/>
  <c r="N63" i="104"/>
  <c r="AA63" i="104" s="1"/>
  <c r="AM63" i="104" s="1" a="1"/>
  <c r="AM63" i="104" s="1"/>
  <c r="M106" i="103"/>
  <c r="Z106" i="103" s="1"/>
  <c r="AL106" i="103" s="1" a="1"/>
  <c r="AL106" i="103" s="1"/>
  <c r="L9" i="105"/>
  <c r="C9" i="104"/>
  <c r="P9" i="104" s="1"/>
  <c r="AS9" i="104" s="1" a="1"/>
  <c r="AS9" i="104" s="1"/>
  <c r="G24" i="99"/>
  <c r="Y9" i="105" s="1"/>
  <c r="BU65" i="86"/>
  <c r="BQ65" i="86"/>
  <c r="AD127" i="100"/>
  <c r="AB127" i="100"/>
  <c r="A127" i="100" s="1" a="1"/>
  <c r="A127" i="100" s="1"/>
  <c r="BO22" i="86"/>
  <c r="BS22" i="86"/>
  <c r="Q36" i="99"/>
  <c r="V84" i="105"/>
  <c r="L115" i="103"/>
  <c r="Y115" i="103" s="1"/>
  <c r="CZ115" i="103" s="1" a="1"/>
  <c r="CZ115" i="103" s="1"/>
  <c r="M84" i="104"/>
  <c r="Z84" i="104" s="1"/>
  <c r="DA84" i="104" s="1" a="1"/>
  <c r="DA84" i="104" s="1"/>
  <c r="Q180" i="99"/>
  <c r="L141" i="103"/>
  <c r="Y141" i="103" s="1"/>
  <c r="CO141" i="103" s="1" a="1"/>
  <c r="CO141" i="103" s="1"/>
  <c r="V127" i="105"/>
  <c r="M127" i="104"/>
  <c r="Z127" i="104" s="1"/>
  <c r="CP127" i="104" s="1" a="1"/>
  <c r="CP127" i="104" s="1"/>
  <c r="J129" i="103"/>
  <c r="W129" i="103" s="1"/>
  <c r="O51" i="99"/>
  <c r="T109" i="105"/>
  <c r="K109" i="104"/>
  <c r="X109" i="104" s="1"/>
  <c r="O16" i="99"/>
  <c r="AG124" i="105" s="1"/>
  <c r="T124" i="105"/>
  <c r="J138" i="103"/>
  <c r="W138" i="103" s="1"/>
  <c r="K124" i="104"/>
  <c r="X124" i="104" s="1"/>
  <c r="J81" i="103"/>
  <c r="W81" i="103" s="1"/>
  <c r="CQ81" i="103" s="1" a="1"/>
  <c r="CQ81" i="103" s="1"/>
  <c r="T90" i="105"/>
  <c r="K90" i="104"/>
  <c r="X90" i="104" s="1"/>
  <c r="AU90" i="104" s="1" a="1"/>
  <c r="AU90" i="104" s="1"/>
  <c r="O129" i="99"/>
  <c r="AG90" i="105" s="1"/>
  <c r="I182" i="99"/>
  <c r="AA130" i="105" s="1"/>
  <c r="E130" i="104"/>
  <c r="D143" i="103"/>
  <c r="Q143" i="103" s="1"/>
  <c r="AC143" i="103" s="1" a="1"/>
  <c r="AC143" i="103" s="1"/>
  <c r="N130" i="105"/>
  <c r="BP54" i="86"/>
  <c r="BT54" i="86"/>
  <c r="BF10" i="86"/>
  <c r="BP74" i="86"/>
  <c r="BT74" i="86"/>
  <c r="N16" i="99"/>
  <c r="AF124" i="105" s="1"/>
  <c r="I138" i="103"/>
  <c r="V138" i="103" s="1"/>
  <c r="J124" i="104"/>
  <c r="S124" i="105"/>
  <c r="AB283" i="100"/>
  <c r="A283" i="100" s="1" a="1"/>
  <c r="A283" i="100" s="1"/>
  <c r="AC283" i="100"/>
  <c r="F121" i="99"/>
  <c r="B134" i="104"/>
  <c r="O134" i="104" s="1"/>
  <c r="K134" i="105"/>
  <c r="B147" i="103"/>
  <c r="N147" i="103" s="1"/>
  <c r="BP91" i="86"/>
  <c r="BT91" i="86"/>
  <c r="AB119" i="100"/>
  <c r="A119" i="100" s="1" a="1"/>
  <c r="A119" i="100" s="1"/>
  <c r="BR27" i="86"/>
  <c r="BN27" i="86"/>
  <c r="J36" i="99"/>
  <c r="AB84" i="105" s="1"/>
  <c r="O84" i="105"/>
  <c r="E115" i="103"/>
  <c r="R115" i="103" s="1"/>
  <c r="F84" i="104"/>
  <c r="BN3" i="86"/>
  <c r="BR3" i="86"/>
  <c r="AD113" i="100"/>
  <c r="AD134" i="100"/>
  <c r="H85" i="99"/>
  <c r="M60" i="105"/>
  <c r="D60" i="104"/>
  <c r="Q60" i="104" s="1"/>
  <c r="C73" i="103"/>
  <c r="P73" i="103" s="1"/>
  <c r="BU26" i="86"/>
  <c r="BQ26" i="86"/>
  <c r="L133" i="103"/>
  <c r="Y133" i="103" s="1"/>
  <c r="CZ133" i="103" s="1" a="1"/>
  <c r="CZ133" i="103" s="1"/>
  <c r="V115" i="105"/>
  <c r="M115" i="104"/>
  <c r="Z115" i="104" s="1"/>
  <c r="Q61" i="99"/>
  <c r="K129" i="103"/>
  <c r="X129" i="103" s="1"/>
  <c r="L109" i="104"/>
  <c r="Y109" i="104" s="1"/>
  <c r="U109" i="105"/>
  <c r="P51" i="99"/>
  <c r="P114" i="99"/>
  <c r="AH96" i="105" s="1"/>
  <c r="L96" i="104"/>
  <c r="Y96" i="104" s="1"/>
  <c r="U96" i="105"/>
  <c r="K121" i="103"/>
  <c r="X121" i="103" s="1"/>
  <c r="O53" i="99"/>
  <c r="AG111" i="105" s="1"/>
  <c r="T111" i="105"/>
  <c r="J130" i="103"/>
  <c r="W130" i="103" s="1"/>
  <c r="K111" i="104"/>
  <c r="X111" i="104" s="1"/>
  <c r="F34" i="103"/>
  <c r="S34" i="103" s="1"/>
  <c r="K22" i="99"/>
  <c r="AC80" i="105" s="1"/>
  <c r="G80" i="104"/>
  <c r="P80" i="105"/>
  <c r="C29" i="104"/>
  <c r="P29" i="104" s="1"/>
  <c r="L29" i="105"/>
  <c r="G110" i="99"/>
  <c r="Y29" i="105" s="1"/>
  <c r="AC148" i="100"/>
  <c r="AB148" i="100"/>
  <c r="A148" i="100" s="1" a="1"/>
  <c r="A148" i="100" s="1"/>
  <c r="BR83" i="86"/>
  <c r="BN83" i="86"/>
  <c r="AC97" i="100"/>
  <c r="AB97" i="100"/>
  <c r="A97" i="100" s="1" a="1"/>
  <c r="A97" i="100" s="1"/>
  <c r="BP17" i="86"/>
  <c r="AE132" i="100"/>
  <c r="BR151" i="86"/>
  <c r="BN151" i="86"/>
  <c r="BP33" i="86"/>
  <c r="BT33" i="86"/>
  <c r="BS141" i="86"/>
  <c r="I159" i="99"/>
  <c r="AA5" i="105" s="1"/>
  <c r="E5" i="104"/>
  <c r="D87" i="103"/>
  <c r="Q87" i="103" s="1"/>
  <c r="N5" i="105"/>
  <c r="BN70" i="86"/>
  <c r="BR70" i="86"/>
  <c r="P108" i="99"/>
  <c r="U89" i="105"/>
  <c r="L89" i="104"/>
  <c r="Y89" i="104" s="1"/>
  <c r="K116" i="103"/>
  <c r="X116" i="103" s="1"/>
  <c r="L47" i="105"/>
  <c r="C47" i="104"/>
  <c r="P47" i="104" s="1"/>
  <c r="AB47" i="104" s="1" a="1"/>
  <c r="AB47" i="104" s="1"/>
  <c r="I94" i="103"/>
  <c r="V94" i="103" s="1"/>
  <c r="N110" i="99"/>
  <c r="AF29" i="105" s="1"/>
  <c r="J29" i="104"/>
  <c r="S29" i="105"/>
  <c r="BA10" i="86"/>
  <c r="BS23" i="86"/>
  <c r="BO23" i="86"/>
  <c r="BP49" i="86"/>
  <c r="BT49" i="86"/>
  <c r="BS97" i="86"/>
  <c r="BO97" i="86"/>
  <c r="H119" i="99"/>
  <c r="C145" i="103"/>
  <c r="P145" i="103" s="1"/>
  <c r="M132" i="105"/>
  <c r="D132" i="104"/>
  <c r="Q132" i="104" s="1"/>
  <c r="BS18" i="86"/>
  <c r="BO18" i="86"/>
  <c r="L139" i="103"/>
  <c r="Y139" i="103" s="1"/>
  <c r="V125" i="105"/>
  <c r="Q30" i="99"/>
  <c r="M125" i="104"/>
  <c r="Z125" i="104" s="1"/>
  <c r="BU146" i="86"/>
  <c r="BQ146" i="86"/>
  <c r="D38" i="103"/>
  <c r="Q38" i="103" s="1"/>
  <c r="BL38" i="103" s="1" a="1"/>
  <c r="BL38" i="103" s="1"/>
  <c r="N146" i="105"/>
  <c r="E146" i="104"/>
  <c r="I5" i="99"/>
  <c r="AA146" i="105" s="1"/>
  <c r="L8" i="99"/>
  <c r="AD83" i="105" s="1"/>
  <c r="BA83" i="105" s="1" a="1"/>
  <c r="BA83" i="105" s="1"/>
  <c r="Q83" i="105"/>
  <c r="H83" i="104"/>
  <c r="U83" i="104" s="1"/>
  <c r="G114" i="103"/>
  <c r="T114" i="103" s="1"/>
  <c r="AC96" i="100"/>
  <c r="AB96" i="100"/>
  <c r="A96" i="100" s="1" a="1"/>
  <c r="A96" i="100" s="1"/>
  <c r="BO143" i="86"/>
  <c r="AC125" i="100"/>
  <c r="AB125" i="100"/>
  <c r="A125" i="100" s="1" a="1"/>
  <c r="A125" i="100" s="1"/>
  <c r="K169" i="99"/>
  <c r="AC56" i="105" s="1"/>
  <c r="G56" i="104"/>
  <c r="P56" i="105"/>
  <c r="F102" i="103"/>
  <c r="S102" i="103" s="1"/>
  <c r="L110" i="99"/>
  <c r="AD29" i="105" s="1"/>
  <c r="H29" i="104"/>
  <c r="U29" i="104" s="1"/>
  <c r="G94" i="103"/>
  <c r="T94" i="103" s="1"/>
  <c r="Q29" i="105"/>
  <c r="BR110" i="86"/>
  <c r="BN110" i="86"/>
  <c r="W29" i="105"/>
  <c r="N29" i="104"/>
  <c r="AA29" i="104" s="1"/>
  <c r="M94" i="103"/>
  <c r="Z94" i="103" s="1"/>
  <c r="R110" i="99"/>
  <c r="AJ29" i="105" s="1"/>
  <c r="M134" i="99"/>
  <c r="AE41" i="105" s="1"/>
  <c r="H72" i="103"/>
  <c r="U72" i="103" s="1"/>
  <c r="CL72" i="103" s="1" a="1"/>
  <c r="CL72" i="103" s="1"/>
  <c r="R41" i="105"/>
  <c r="I41" i="104"/>
  <c r="V41" i="104" s="1"/>
  <c r="BO12" i="86"/>
  <c r="BS12" i="86"/>
  <c r="E109" i="103"/>
  <c r="R109" i="103" s="1"/>
  <c r="F74" i="104"/>
  <c r="O74" i="105"/>
  <c r="J174" i="99"/>
  <c r="AB74" i="105" s="1"/>
  <c r="M149" i="99"/>
  <c r="I62" i="104"/>
  <c r="V62" i="104" s="1"/>
  <c r="R62" i="105"/>
  <c r="H105" i="103"/>
  <c r="U105" i="103" s="1"/>
  <c r="C98" i="103"/>
  <c r="P98" i="103" s="1"/>
  <c r="H54" i="99"/>
  <c r="M48" i="105"/>
  <c r="D48" i="104"/>
  <c r="Q48" i="104" s="1"/>
  <c r="BS79" i="86"/>
  <c r="BO79" i="86"/>
  <c r="AB329" i="99"/>
  <c r="AF329" i="99"/>
  <c r="CA329" i="99"/>
  <c r="BR5" i="86"/>
  <c r="BN5" i="86"/>
  <c r="AF103" i="100"/>
  <c r="P183" i="99"/>
  <c r="AH131" i="105" s="1"/>
  <c r="K144" i="103"/>
  <c r="X144" i="103" s="1"/>
  <c r="U131" i="105"/>
  <c r="L131" i="104"/>
  <c r="Y131" i="104" s="1"/>
  <c r="K51" i="104"/>
  <c r="X51" i="104" s="1"/>
  <c r="J32" i="103"/>
  <c r="W32" i="103" s="1"/>
  <c r="T51" i="105"/>
  <c r="O42" i="99"/>
  <c r="AG51" i="105" s="1"/>
  <c r="I153" i="99"/>
  <c r="E65" i="104"/>
  <c r="N65" i="105"/>
  <c r="D107" i="103"/>
  <c r="Q107" i="103" s="1"/>
  <c r="BO70" i="86"/>
  <c r="BN59" i="86"/>
  <c r="BR59" i="86"/>
  <c r="M36" i="99"/>
  <c r="I84" i="104"/>
  <c r="V84" i="104" s="1"/>
  <c r="R84" i="105"/>
  <c r="H115" i="103"/>
  <c r="U115" i="103" s="1"/>
  <c r="P71" i="105"/>
  <c r="F74" i="103"/>
  <c r="S74" i="103" s="1"/>
  <c r="G71" i="104"/>
  <c r="K171" i="99"/>
  <c r="AC71" i="105" s="1"/>
  <c r="BO135" i="86"/>
  <c r="BS135" i="86"/>
  <c r="BO96" i="86"/>
  <c r="BP111" i="86"/>
  <c r="BT111" i="86"/>
  <c r="BQ123" i="86"/>
  <c r="BU123" i="86"/>
  <c r="F37" i="103"/>
  <c r="S37" i="103" s="1"/>
  <c r="K6" i="99"/>
  <c r="AC140" i="105" s="1"/>
  <c r="BS140" i="105" s="1" a="1"/>
  <c r="BS140" i="105" s="1"/>
  <c r="G140" i="104"/>
  <c r="P140" i="105"/>
  <c r="K114" i="99"/>
  <c r="AC96" i="105" s="1"/>
  <c r="P96" i="105"/>
  <c r="G96" i="104"/>
  <c r="F121" i="103"/>
  <c r="S121" i="103" s="1"/>
  <c r="K42" i="105"/>
  <c r="B42" i="104"/>
  <c r="O42" i="104" s="1"/>
  <c r="B97" i="103"/>
  <c r="N97" i="103" s="1"/>
  <c r="F148" i="99"/>
  <c r="C23" i="104"/>
  <c r="P23" i="104" s="1"/>
  <c r="L23" i="105"/>
  <c r="F109" i="103"/>
  <c r="S109" i="103" s="1"/>
  <c r="P74" i="105"/>
  <c r="K174" i="99"/>
  <c r="G74" i="104"/>
  <c r="AE142" i="100"/>
  <c r="BQ131" i="86"/>
  <c r="J117" i="99"/>
  <c r="AB103" i="105" s="1"/>
  <c r="O103" i="105"/>
  <c r="F103" i="104"/>
  <c r="E126" i="103"/>
  <c r="R126" i="103" s="1"/>
  <c r="C15" i="104"/>
  <c r="P15" i="104" s="1"/>
  <c r="AU15" i="104" s="1" a="1"/>
  <c r="AU15" i="104" s="1"/>
  <c r="L15" i="105"/>
  <c r="AD58" i="100"/>
  <c r="BT105" i="86"/>
  <c r="BP105" i="86"/>
  <c r="BO69" i="86"/>
  <c r="BO100" i="86"/>
  <c r="BS100" i="86"/>
  <c r="G281" i="99"/>
  <c r="AE281" i="99" s="1"/>
  <c r="Q115" i="99"/>
  <c r="AI102" i="105" s="1"/>
  <c r="CT102" i="105" s="1" a="1"/>
  <c r="CT102" i="105" s="1"/>
  <c r="V102" i="105"/>
  <c r="M102" i="104"/>
  <c r="Z102" i="104" s="1"/>
  <c r="L125" i="103"/>
  <c r="Y125" i="103" s="1"/>
  <c r="BU76" i="86"/>
  <c r="BQ76" i="86"/>
  <c r="Q114" i="99"/>
  <c r="L121" i="103"/>
  <c r="Y121" i="103" s="1"/>
  <c r="CZ121" i="103" s="1" a="1"/>
  <c r="CZ121" i="103" s="1"/>
  <c r="V96" i="105"/>
  <c r="M96" i="104"/>
  <c r="Z96" i="104" s="1"/>
  <c r="DA96" i="104" s="1" a="1"/>
  <c r="DA96" i="104" s="1"/>
  <c r="O152" i="99"/>
  <c r="T54" i="105"/>
  <c r="J100" i="103"/>
  <c r="W100" i="103" s="1"/>
  <c r="CB100" i="103" s="1" a="1"/>
  <c r="CB100" i="103" s="1"/>
  <c r="K54" i="104"/>
  <c r="X54" i="104" s="1"/>
  <c r="AE134" i="100"/>
  <c r="I155" i="99"/>
  <c r="AA106" i="105" s="1"/>
  <c r="D128" i="103"/>
  <c r="Q128" i="103" s="1"/>
  <c r="AC128" i="103" s="1" a="1"/>
  <c r="AC128" i="103" s="1"/>
  <c r="E106" i="104"/>
  <c r="N106" i="105"/>
  <c r="P38" i="99"/>
  <c r="AH10" i="105" s="1"/>
  <c r="U10" i="105"/>
  <c r="L10" i="104"/>
  <c r="Y10" i="104" s="1"/>
  <c r="K89" i="103"/>
  <c r="X89" i="103" s="1"/>
  <c r="BP132" i="86"/>
  <c r="BT132" i="86"/>
  <c r="BQ67" i="86"/>
  <c r="BU67" i="86"/>
  <c r="BP67" i="86"/>
  <c r="BT67" i="86"/>
  <c r="D141" i="103"/>
  <c r="Q141" i="103" s="1"/>
  <c r="I180" i="99"/>
  <c r="AA127" i="105" s="1"/>
  <c r="AM127" i="105" s="1" a="1"/>
  <c r="AM127" i="105" s="1"/>
  <c r="N127" i="105"/>
  <c r="E127" i="104"/>
  <c r="BR31" i="86"/>
  <c r="BN31" i="86"/>
  <c r="BN84" i="86"/>
  <c r="BR84" i="86"/>
  <c r="C91" i="104"/>
  <c r="P91" i="104" s="1"/>
  <c r="L91" i="105"/>
  <c r="AB12" i="100"/>
  <c r="A12" i="100" s="1" a="1"/>
  <c r="A12" i="100" s="1"/>
  <c r="O50" i="105"/>
  <c r="J83" i="99"/>
  <c r="AB50" i="105" s="1"/>
  <c r="CF50" i="105" s="1" a="1"/>
  <c r="CF50" i="105" s="1"/>
  <c r="E59" i="103"/>
  <c r="R59" i="103" s="1"/>
  <c r="F50" i="104"/>
  <c r="BS50" i="86"/>
  <c r="BO50" i="86"/>
  <c r="L13" i="105"/>
  <c r="C13" i="104"/>
  <c r="P13" i="104" s="1"/>
  <c r="G4" i="99"/>
  <c r="AE4" i="99" s="1"/>
  <c r="BU15" i="86"/>
  <c r="BQ15" i="86"/>
  <c r="BB35" i="86"/>
  <c r="R60" i="99"/>
  <c r="AJ120" i="105" s="1"/>
  <c r="M137" i="103"/>
  <c r="Z137" i="103" s="1"/>
  <c r="W120" i="105"/>
  <c r="N120" i="104"/>
  <c r="AA120" i="104" s="1"/>
  <c r="CQ120" i="104" s="1" a="1"/>
  <c r="CQ120" i="104" s="1"/>
  <c r="M139" i="103"/>
  <c r="Z139" i="103" s="1"/>
  <c r="W125" i="105"/>
  <c r="R30" i="99"/>
  <c r="AJ125" i="105" s="1"/>
  <c r="N125" i="104"/>
  <c r="AA125" i="104" s="1"/>
  <c r="AX125" i="104" s="1" a="1"/>
  <c r="AX125" i="104" s="1"/>
  <c r="AC79" i="100"/>
  <c r="AB79" i="100"/>
  <c r="A79" i="100" s="1" a="1"/>
  <c r="A79" i="100" s="1"/>
  <c r="M57" i="105"/>
  <c r="D57" i="104"/>
  <c r="Q57" i="104" s="1"/>
  <c r="AN57" i="104" s="1" a="1"/>
  <c r="AN57" i="104" s="1"/>
  <c r="C103" i="103"/>
  <c r="P103" i="103" s="1"/>
  <c r="H23" i="99"/>
  <c r="S23" i="99" s="1"/>
  <c r="AE10" i="100"/>
  <c r="H87" i="99"/>
  <c r="C122" i="103"/>
  <c r="P122" i="103" s="1"/>
  <c r="M97" i="105"/>
  <c r="D97" i="104"/>
  <c r="Q97" i="104" s="1"/>
  <c r="BN144" i="86"/>
  <c r="BR144" i="86"/>
  <c r="BS131" i="86"/>
  <c r="BO131" i="86"/>
  <c r="I110" i="99"/>
  <c r="AA29" i="105" s="1"/>
  <c r="D94" i="103"/>
  <c r="Q94" i="103" s="1"/>
  <c r="N29" i="105"/>
  <c r="E29" i="104"/>
  <c r="Q84" i="99"/>
  <c r="L101" i="103"/>
  <c r="Y101" i="103" s="1"/>
  <c r="CZ101" i="103" s="1" a="1"/>
  <c r="CZ101" i="103" s="1"/>
  <c r="V55" i="105"/>
  <c r="M55" i="104"/>
  <c r="Z55" i="104" s="1"/>
  <c r="DA55" i="104" s="1" a="1"/>
  <c r="DA55" i="104" s="1"/>
  <c r="BQ114" i="86"/>
  <c r="BU114" i="86"/>
  <c r="O84" i="99"/>
  <c r="AG55" i="105" s="1"/>
  <c r="J101" i="103"/>
  <c r="W101" i="103" s="1"/>
  <c r="AI101" i="103" s="1" a="1"/>
  <c r="AI101" i="103" s="1"/>
  <c r="T55" i="105"/>
  <c r="K55" i="104"/>
  <c r="X55" i="104" s="1"/>
  <c r="BN90" i="86"/>
  <c r="BR90" i="86"/>
  <c r="O119" i="99"/>
  <c r="AG132" i="105" s="1"/>
  <c r="DE132" i="105" s="1" a="1"/>
  <c r="DE132" i="105" s="1"/>
  <c r="T132" i="105"/>
  <c r="K132" i="104"/>
  <c r="X132" i="104" s="1"/>
  <c r="J145" i="103"/>
  <c r="W145" i="103" s="1"/>
  <c r="AE42" i="100"/>
  <c r="C45" i="104"/>
  <c r="P45" i="104" s="1"/>
  <c r="L45" i="105"/>
  <c r="K104" i="99"/>
  <c r="F136" i="103"/>
  <c r="S136" i="103" s="1"/>
  <c r="P119" i="105"/>
  <c r="G119" i="104"/>
  <c r="M117" i="99"/>
  <c r="R103" i="105"/>
  <c r="I103" i="104"/>
  <c r="V103" i="104" s="1"/>
  <c r="CG103" i="104" s="1" a="1"/>
  <c r="CG103" i="104" s="1"/>
  <c r="H126" i="103"/>
  <c r="U126" i="103" s="1"/>
  <c r="CF126" i="103" s="1" a="1"/>
  <c r="CF126" i="103" s="1"/>
  <c r="J60" i="99"/>
  <c r="O120" i="105"/>
  <c r="E137" i="103"/>
  <c r="R137" i="103" s="1"/>
  <c r="F120" i="104"/>
  <c r="G76" i="99"/>
  <c r="Y88" i="105" s="1"/>
  <c r="F76" i="99"/>
  <c r="B30" i="103"/>
  <c r="N30" i="103" s="1"/>
  <c r="K88" i="105"/>
  <c r="B88" i="104"/>
  <c r="O88" i="104" s="1"/>
  <c r="BN69" i="86"/>
  <c r="BR69" i="86"/>
  <c r="BS9" i="86"/>
  <c r="BO9" i="86"/>
  <c r="BZ113" i="99"/>
  <c r="AE113" i="99"/>
  <c r="AA113" i="99"/>
  <c r="BT64" i="86"/>
  <c r="BP64" i="86"/>
  <c r="AF49" i="100"/>
  <c r="BP16" i="86"/>
  <c r="BT16" i="86"/>
  <c r="BO58" i="86"/>
  <c r="BT26" i="86"/>
  <c r="BU102" i="86"/>
  <c r="BQ102" i="86"/>
  <c r="BO108" i="86"/>
  <c r="BS108" i="86"/>
  <c r="BO101" i="86"/>
  <c r="BS101" i="86"/>
  <c r="L109" i="103"/>
  <c r="Y109" i="103" s="1"/>
  <c r="V74" i="105"/>
  <c r="M74" i="104"/>
  <c r="Z74" i="104" s="1"/>
  <c r="CP74" i="104" s="1" a="1"/>
  <c r="CP74" i="104" s="1"/>
  <c r="Q174" i="99"/>
  <c r="BQ116" i="86"/>
  <c r="BU116" i="86"/>
  <c r="Q169" i="99"/>
  <c r="V56" i="105"/>
  <c r="L102" i="103"/>
  <c r="Y102" i="103" s="1"/>
  <c r="CZ102" i="103" s="1" a="1"/>
  <c r="CZ102" i="103" s="1"/>
  <c r="M56" i="104"/>
  <c r="Z56" i="104" s="1"/>
  <c r="DA56" i="104" s="1" a="1"/>
  <c r="DA56" i="104" s="1"/>
  <c r="P46" i="99"/>
  <c r="AG46" i="99" s="1"/>
  <c r="L49" i="104"/>
  <c r="Y49" i="104" s="1"/>
  <c r="U49" i="105"/>
  <c r="K99" i="103"/>
  <c r="X99" i="103" s="1"/>
  <c r="BN99" i="103" s="1" a="1"/>
  <c r="BN99" i="103" s="1"/>
  <c r="L113" i="99"/>
  <c r="Z113" i="99" s="1"/>
  <c r="G119" i="103"/>
  <c r="T119" i="103" s="1"/>
  <c r="Q94" i="105"/>
  <c r="H94" i="104"/>
  <c r="U94" i="104" s="1"/>
  <c r="M183" i="99"/>
  <c r="H144" i="103"/>
  <c r="U144" i="103" s="1"/>
  <c r="I131" i="104"/>
  <c r="V131" i="104" s="1"/>
  <c r="R131" i="105"/>
  <c r="L53" i="99"/>
  <c r="AD111" i="105" s="1"/>
  <c r="H111" i="104"/>
  <c r="U111" i="104" s="1"/>
  <c r="Q111" i="105"/>
  <c r="G130" i="103"/>
  <c r="T130" i="103" s="1"/>
  <c r="AB131" i="100"/>
  <c r="A131" i="100" s="1" a="1"/>
  <c r="A131" i="100" s="1"/>
  <c r="AC131" i="100"/>
  <c r="AE136" i="100"/>
  <c r="L101" i="105"/>
  <c r="C101" i="104"/>
  <c r="P101" i="104" s="1"/>
  <c r="G64" i="99"/>
  <c r="Y101" i="105" s="1"/>
  <c r="L43" i="99"/>
  <c r="AD123" i="105" s="1"/>
  <c r="G44" i="103"/>
  <c r="T44" i="103" s="1"/>
  <c r="CH44" i="103" s="1" a="1"/>
  <c r="CH44" i="103" s="1"/>
  <c r="H123" i="104"/>
  <c r="U123" i="104" s="1"/>
  <c r="Q123" i="105"/>
  <c r="N84" i="99"/>
  <c r="AF55" i="105" s="1"/>
  <c r="S55" i="105"/>
  <c r="I101" i="103"/>
  <c r="V101" i="103" s="1"/>
  <c r="AH101" i="103" s="1" a="1"/>
  <c r="AH101" i="103" s="1"/>
  <c r="J55" i="104"/>
  <c r="I100" i="104"/>
  <c r="V100" i="104" s="1"/>
  <c r="R100" i="105"/>
  <c r="H123" i="103"/>
  <c r="U123" i="103" s="1"/>
  <c r="M65" i="99"/>
  <c r="C49" i="104"/>
  <c r="P49" i="104" s="1"/>
  <c r="L49" i="105"/>
  <c r="R112" i="99"/>
  <c r="AJ79" i="105" s="1"/>
  <c r="N79" i="104"/>
  <c r="AA79" i="104" s="1"/>
  <c r="AX79" i="104" s="1" a="1"/>
  <c r="AX79" i="104" s="1"/>
  <c r="W79" i="105"/>
  <c r="M112" i="103"/>
  <c r="Z112" i="103" s="1"/>
  <c r="CN123" i="104" a="1"/>
  <c r="CN123" i="104" s="1"/>
  <c r="CG9" i="104" a="1"/>
  <c r="CG9" i="104" s="1"/>
  <c r="CQ17" i="103" a="1"/>
  <c r="CQ17" i="103" s="1"/>
  <c r="CS69" i="105" a="1"/>
  <c r="CS69" i="105" s="1"/>
  <c r="DA37" i="105" a="1"/>
  <c r="DA37" i="105" s="1"/>
  <c r="BO93" i="85" a="1"/>
  <c r="BO93" i="85" s="1"/>
  <c r="BO55" i="85" a="1"/>
  <c r="BO55" i="85" s="1"/>
  <c r="BO96" i="85" a="1"/>
  <c r="BO96" i="85" s="1"/>
  <c r="BN61" i="85"/>
  <c r="BN90" i="85"/>
  <c r="BO91" i="85" a="1"/>
  <c r="BO91" i="85" s="1"/>
  <c r="BN87" i="85"/>
  <c r="BO46" i="85" a="1"/>
  <c r="BO46" i="85" s="1"/>
  <c r="BN51" i="85"/>
  <c r="BN59" i="85"/>
  <c r="BO42" i="85" a="1"/>
  <c r="BO42" i="85" s="1"/>
  <c r="BO89" i="85" a="1"/>
  <c r="BO89" i="85" s="1"/>
  <c r="BO52" i="85" a="1"/>
  <c r="BO52" i="85" s="1"/>
  <c r="CW145" i="104" a="1"/>
  <c r="CW145" i="104" s="1"/>
  <c r="BN48" i="85"/>
  <c r="DG38" i="105" a="1"/>
  <c r="DG38" i="105" s="1"/>
  <c r="CQ45" i="103" a="1"/>
  <c r="CQ45" i="103" s="1"/>
  <c r="BN50" i="85"/>
  <c r="BN18" i="85"/>
  <c r="BO18" i="85" a="1"/>
  <c r="BO18" i="85" s="1"/>
  <c r="BO12" i="85" a="1"/>
  <c r="BO12" i="85" s="1"/>
  <c r="BN12" i="85"/>
  <c r="BO81" i="85" a="1"/>
  <c r="BO81" i="85" s="1"/>
  <c r="BN81" i="85"/>
  <c r="BO47" i="85" a="1"/>
  <c r="BO47" i="85" s="1"/>
  <c r="BN47" i="85"/>
  <c r="BO65" i="85" a="1"/>
  <c r="BO65" i="85" s="1"/>
  <c r="BN65" i="85"/>
  <c r="BN57" i="85"/>
  <c r="BO57" i="85" a="1"/>
  <c r="BO57" i="85" s="1"/>
  <c r="BO37" i="85" a="1"/>
  <c r="BO37" i="85" s="1"/>
  <c r="BN37" i="85"/>
  <c r="BN46" i="85"/>
  <c r="BO61" i="85" a="1"/>
  <c r="BO61" i="85" s="1"/>
  <c r="BN5" i="85"/>
  <c r="BN2" i="85"/>
  <c r="BN75" i="85"/>
  <c r="BO90" i="85" a="1"/>
  <c r="BO90" i="85" s="1"/>
  <c r="BN33" i="85"/>
  <c r="BO66" i="85" a="1"/>
  <c r="BO66" i="85" s="1"/>
  <c r="BN89" i="85"/>
  <c r="BN84" i="85"/>
  <c r="BN96" i="85"/>
  <c r="BO63" i="85" a="1"/>
  <c r="BO63" i="85" s="1"/>
  <c r="BN63" i="85"/>
  <c r="BO9" i="85" a="1"/>
  <c r="BO9" i="85" s="1"/>
  <c r="BN9" i="85"/>
  <c r="BO22" i="85" a="1"/>
  <c r="BO22" i="85" s="1"/>
  <c r="BN22" i="85"/>
  <c r="BO50" i="85" a="1"/>
  <c r="BO50" i="85" s="1"/>
  <c r="BO78" i="85" a="1"/>
  <c r="BO78" i="85" s="1"/>
  <c r="BO56" i="85" a="1"/>
  <c r="BO56" i="85" s="1"/>
  <c r="BN56" i="85"/>
  <c r="BN41" i="85"/>
  <c r="BO41" i="85" a="1"/>
  <c r="BO41" i="85" s="1"/>
  <c r="BO10" i="85" a="1"/>
  <c r="BO10" i="85" s="1"/>
  <c r="BN10" i="85"/>
  <c r="BN44" i="85"/>
  <c r="BO44" i="85" a="1"/>
  <c r="BO44" i="85" s="1"/>
  <c r="BO83" i="85" a="1"/>
  <c r="BO83" i="85" s="1"/>
  <c r="BN83" i="85"/>
  <c r="BO48" i="85" a="1"/>
  <c r="BO48" i="85" s="1"/>
  <c r="BN68" i="85"/>
  <c r="BO24" i="85" a="1"/>
  <c r="BO24" i="85" s="1"/>
  <c r="BN31" i="85"/>
  <c r="BN67" i="85"/>
  <c r="BN93" i="85"/>
  <c r="BN35" i="85"/>
  <c r="BO69" i="85" a="1"/>
  <c r="BO69" i="85" s="1"/>
  <c r="BO51" i="85" a="1"/>
  <c r="BO51" i="85" s="1"/>
  <c r="BN13" i="85"/>
  <c r="BO13" i="85" a="1"/>
  <c r="BO13" i="85" s="1"/>
  <c r="BO45" i="85" a="1"/>
  <c r="BO45" i="85" s="1"/>
  <c r="BN45" i="85"/>
  <c r="BO34" i="85" a="1"/>
  <c r="BO34" i="85" s="1"/>
  <c r="BN34" i="85"/>
  <c r="BO53" i="85" a="1"/>
  <c r="BO53" i="85" s="1"/>
  <c r="BN53" i="85"/>
  <c r="BO16" i="85" a="1"/>
  <c r="BO16" i="85" s="1"/>
  <c r="BN16" i="85"/>
  <c r="BN70" i="85"/>
  <c r="BO70" i="85" a="1"/>
  <c r="BO70" i="85" s="1"/>
  <c r="BO59" i="85" a="1"/>
  <c r="BO59" i="85" s="1"/>
  <c r="BO62" i="85" a="1"/>
  <c r="BO62" i="85" s="1"/>
  <c r="BN72" i="85"/>
  <c r="BO72" i="85" a="1"/>
  <c r="BO72" i="85" s="1"/>
  <c r="BO73" i="85" a="1"/>
  <c r="BO73" i="85" s="1"/>
  <c r="BN73" i="85"/>
  <c r="BN71" i="85"/>
  <c r="BO71" i="85" a="1"/>
  <c r="BO71" i="85" s="1"/>
  <c r="BO4" i="85" a="1"/>
  <c r="BO4" i="85" s="1"/>
  <c r="BN4" i="85"/>
  <c r="BN7" i="85"/>
  <c r="BO7" i="85" a="1"/>
  <c r="BO7" i="85" s="1"/>
  <c r="BN6" i="85"/>
  <c r="BO6" i="85" a="1"/>
  <c r="BO6" i="85" s="1"/>
  <c r="BN86" i="85"/>
  <c r="BO86" i="85" a="1"/>
  <c r="BO86" i="85" s="1"/>
  <c r="BN27" i="85"/>
  <c r="BO27" i="85" a="1"/>
  <c r="BO27" i="85" s="1"/>
  <c r="BN17" i="85"/>
  <c r="BO17" i="85" a="1"/>
  <c r="BO17" i="85" s="1"/>
  <c r="BN88" i="85"/>
  <c r="BO88" i="85" a="1"/>
  <c r="BO88" i="85" s="1"/>
  <c r="BN100" i="85"/>
  <c r="BO100" i="85" a="1"/>
  <c r="BO100" i="85" s="1"/>
  <c r="BN29" i="85"/>
  <c r="BN52" i="85"/>
  <c r="BN42" i="85"/>
  <c r="BN55" i="85"/>
  <c r="BO92" i="85" a="1"/>
  <c r="BO92" i="85" s="1"/>
  <c r="BO28" i="85" a="1"/>
  <c r="BO28" i="85" s="1"/>
  <c r="BN23" i="85"/>
  <c r="BN38" i="85"/>
  <c r="BN58" i="85"/>
  <c r="BO74" i="85" a="1"/>
  <c r="BO74" i="85" s="1"/>
  <c r="BN74" i="85"/>
  <c r="BO21" i="85" a="1"/>
  <c r="BO21" i="85" s="1"/>
  <c r="BN21" i="85"/>
  <c r="BN43" i="85"/>
  <c r="BO43" i="85" a="1"/>
  <c r="BO43" i="85" s="1"/>
  <c r="BN85" i="85"/>
  <c r="BN99" i="85"/>
  <c r="BO98" i="85" a="1"/>
  <c r="BO98" i="85" s="1"/>
  <c r="BN98" i="85"/>
  <c r="BN20" i="85"/>
  <c r="BO20" i="85" a="1"/>
  <c r="BO20" i="85" s="1"/>
  <c r="BO77" i="85" a="1"/>
  <c r="BO77" i="85" s="1"/>
  <c r="BN77" i="85"/>
  <c r="BN91" i="85"/>
  <c r="BN26" i="85"/>
  <c r="BO87" i="85" a="1"/>
  <c r="BO87" i="85" s="1"/>
  <c r="BO14" i="85" a="1"/>
  <c r="BO14" i="85" s="1"/>
  <c r="BO25" i="85" a="1"/>
  <c r="BO25" i="85" s="1"/>
  <c r="BO8" i="85" a="1"/>
  <c r="BO8" i="85" s="1"/>
  <c r="BN19" i="85"/>
  <c r="BN64" i="85"/>
  <c r="BN97" i="85"/>
  <c r="BN15" i="85"/>
  <c r="BN11" i="85"/>
  <c r="BO11" i="85" a="1"/>
  <c r="BO11" i="85" s="1"/>
  <c r="BN80" i="85"/>
  <c r="BO80" i="85" a="1"/>
  <c r="BO80" i="85" s="1"/>
  <c r="BO54" i="85" a="1"/>
  <c r="BO54" i="85" s="1"/>
  <c r="BN54" i="85"/>
  <c r="BN60" i="85"/>
  <c r="BO60" i="85" a="1"/>
  <c r="BO60" i="85" s="1"/>
  <c r="BO30" i="85" a="1"/>
  <c r="BO30" i="85" s="1"/>
  <c r="BN30" i="85"/>
  <c r="CF57" i="103" a="1"/>
  <c r="CF57" i="103" s="1"/>
  <c r="CL51" i="103" a="1"/>
  <c r="CL51" i="103" s="1"/>
  <c r="CU50" i="103" a="1"/>
  <c r="CU50" i="103" s="1"/>
  <c r="CS51" i="103" a="1"/>
  <c r="CS51" i="103" s="1"/>
  <c r="CT51" i="103" a="1"/>
  <c r="CT51" i="103" s="1"/>
  <c r="CK57" i="103" a="1"/>
  <c r="CK57" i="103" s="1"/>
  <c r="AH51" i="103" a="1"/>
  <c r="AH51" i="103" s="1"/>
  <c r="CW50" i="103" a="1"/>
  <c r="CW50" i="103" s="1"/>
  <c r="AF62" i="99"/>
  <c r="CI57" i="103" a="1"/>
  <c r="CI57" i="103" s="1"/>
  <c r="AJ144" i="104" a="1"/>
  <c r="AJ144" i="104" s="1"/>
  <c r="CX144" i="104" a="1"/>
  <c r="CX144" i="104" s="1"/>
  <c r="BE44" i="104" a="1"/>
  <c r="BE44" i="104" s="1"/>
  <c r="CW144" i="104" a="1"/>
  <c r="CW144" i="104" s="1"/>
  <c r="CX108" i="104" a="1"/>
  <c r="CX108" i="104" s="1"/>
  <c r="CL66" i="103" a="1"/>
  <c r="CL66" i="103" s="1"/>
  <c r="CS62" i="103" a="1"/>
  <c r="CS62" i="103" s="1"/>
  <c r="CS84" i="103" a="1"/>
  <c r="CS84" i="103" s="1"/>
  <c r="CV108" i="104" a="1"/>
  <c r="CV108" i="104" s="1"/>
  <c r="CS66" i="103" a="1"/>
  <c r="CS66" i="103" s="1"/>
  <c r="DG30" i="105" a="1"/>
  <c r="DG30" i="105" s="1"/>
  <c r="CL147" i="105" a="1"/>
  <c r="CL147" i="105" s="1"/>
  <c r="CL98" i="104" a="1"/>
  <c r="CL98" i="104" s="1"/>
  <c r="CX32" i="104" a="1"/>
  <c r="CX32" i="104" s="1"/>
  <c r="AH62" i="103" a="1"/>
  <c r="AH62" i="103" s="1"/>
  <c r="CE147" i="105" a="1"/>
  <c r="CE147" i="105" s="1"/>
  <c r="CW108" i="104" a="1"/>
  <c r="CW108" i="104" s="1"/>
  <c r="BD123" i="105" a="1"/>
  <c r="BD123" i="105" s="1"/>
  <c r="CR147" i="105" a="1"/>
  <c r="CR147" i="105" s="1"/>
  <c r="CW98" i="104" a="1"/>
  <c r="CW98" i="104" s="1"/>
  <c r="DA76" i="105" a="1"/>
  <c r="DA76" i="105" s="1"/>
  <c r="CN98" i="104" a="1"/>
  <c r="CN98" i="104" s="1"/>
  <c r="CN44" i="104" a="1"/>
  <c r="CN44" i="104" s="1"/>
  <c r="CG91" i="105" a="1"/>
  <c r="CG91" i="105" s="1"/>
  <c r="CX44" i="104" a="1"/>
  <c r="CX44" i="104" s="1"/>
  <c r="CG98" i="104" a="1"/>
  <c r="CG98" i="104" s="1"/>
  <c r="CK98" i="104" a="1"/>
  <c r="CK98" i="104" s="1"/>
  <c r="CN108" i="104" a="1"/>
  <c r="CN108" i="104" s="1"/>
  <c r="DA38" i="105" a="1"/>
  <c r="DA38" i="105" s="1"/>
  <c r="CG78" i="103" a="1"/>
  <c r="CG78" i="103" s="1"/>
  <c r="BO61" i="105" a="1"/>
  <c r="BO61" i="105" s="1"/>
  <c r="DG13" i="105" a="1"/>
  <c r="DG13" i="105" s="1"/>
  <c r="BL84" i="103" a="1"/>
  <c r="BL84" i="103" s="1"/>
  <c r="AH31" i="104" a="1"/>
  <c r="AH31" i="104" s="1"/>
  <c r="CN30" i="104" a="1"/>
  <c r="CN30" i="104" s="1"/>
  <c r="AW88" i="104" a="1"/>
  <c r="AW88" i="104" s="1"/>
  <c r="AS31" i="104" a="1"/>
  <c r="AS31" i="104" s="1"/>
  <c r="CS52" i="103" a="1"/>
  <c r="CS52" i="103" s="1"/>
  <c r="CL42" i="103" a="1"/>
  <c r="CL42" i="103" s="1"/>
  <c r="AK52" i="103" a="1"/>
  <c r="AK52" i="103" s="1"/>
  <c r="AD76" i="103" a="1"/>
  <c r="AD76" i="103" s="1"/>
  <c r="AH43" i="103" a="1"/>
  <c r="AH43" i="103" s="1"/>
  <c r="BD83" i="103" a="1"/>
  <c r="BD83" i="103" s="1"/>
  <c r="BT81" i="103" a="1"/>
  <c r="BT81" i="103" s="1"/>
  <c r="W31" i="104"/>
  <c r="CM31" i="104" s="1" a="1"/>
  <c r="CM31" i="104" s="1"/>
  <c r="BE77" i="105" a="1"/>
  <c r="BE77" i="105" s="1"/>
  <c r="CS75" i="103" a="1"/>
  <c r="CS75" i="103" s="1"/>
  <c r="CB83" i="103" a="1"/>
  <c r="CB83" i="103" s="1"/>
  <c r="CL84" i="103" a="1"/>
  <c r="CL84" i="103" s="1"/>
  <c r="CS42" i="103" a="1"/>
  <c r="CS42" i="103" s="1"/>
  <c r="AB81" i="104" a="1"/>
  <c r="AB81" i="104" s="1"/>
  <c r="CW30" i="104" a="1"/>
  <c r="CW30" i="104" s="1"/>
  <c r="CX30" i="104" a="1"/>
  <c r="CX30" i="104" s="1"/>
  <c r="CB143" i="99"/>
  <c r="BZ27" i="99"/>
  <c r="DG41" i="105" a="1"/>
  <c r="DG41" i="105" s="1"/>
  <c r="DB61" i="105" a="1"/>
  <c r="DB61" i="105" s="1"/>
  <c r="CG84" i="103" a="1"/>
  <c r="CG84" i="103" s="1"/>
  <c r="CT84" i="103" a="1"/>
  <c r="CT84" i="103" s="1"/>
  <c r="CW83" i="103" a="1"/>
  <c r="CW83" i="103" s="1"/>
  <c r="BC85" i="103" a="1"/>
  <c r="BC85" i="103" s="1"/>
  <c r="BB77" i="105" a="1"/>
  <c r="BB77" i="105" s="1"/>
  <c r="CM83" i="103" a="1"/>
  <c r="CM83" i="103" s="1"/>
  <c r="BD77" i="105" a="1"/>
  <c r="BD77" i="105" s="1"/>
  <c r="CT75" i="103" a="1"/>
  <c r="CT75" i="103" s="1"/>
  <c r="BG151" i="105" a="1"/>
  <c r="BG151" i="105" s="1"/>
  <c r="BT83" i="103" a="1"/>
  <c r="BT83" i="103" s="1"/>
  <c r="AL80" i="104" a="1"/>
  <c r="AL80" i="104" s="1"/>
  <c r="AJ98" i="104" a="1"/>
  <c r="AJ98" i="104" s="1"/>
  <c r="AB76" i="103" a="1"/>
  <c r="AB76" i="103" s="1"/>
  <c r="BL81" i="103" a="1"/>
  <c r="BL81" i="103" s="1"/>
  <c r="CT83" i="103" a="1"/>
  <c r="CT83" i="103" s="1"/>
  <c r="AF34" i="103" a="1"/>
  <c r="AF34" i="103" s="1"/>
  <c r="CL85" i="103" a="1"/>
  <c r="CL85" i="103" s="1"/>
  <c r="CL81" i="103" a="1"/>
  <c r="CL81" i="103" s="1"/>
  <c r="CL83" i="103" a="1"/>
  <c r="CL83" i="103" s="1"/>
  <c r="CR84" i="103" a="1"/>
  <c r="CR84" i="103" s="1"/>
  <c r="DE33" i="105" a="1"/>
  <c r="DE33" i="105" s="1"/>
  <c r="CL75" i="103" a="1"/>
  <c r="CL75" i="103" s="1"/>
  <c r="BT72" i="103" a="1"/>
  <c r="BT72" i="103" s="1"/>
  <c r="CA83" i="103" a="1"/>
  <c r="CA83" i="103" s="1"/>
  <c r="BU83" i="103" a="1"/>
  <c r="BU83" i="103" s="1"/>
  <c r="AM25" i="104" a="1"/>
  <c r="AM25" i="104" s="1"/>
  <c r="CK80" i="104" a="1"/>
  <c r="CK80" i="104" s="1"/>
  <c r="CB144" i="99"/>
  <c r="DA7" i="105" a="1"/>
  <c r="DA7" i="105" s="1"/>
  <c r="BJ34" i="103" a="1"/>
  <c r="BJ34" i="103" s="1"/>
  <c r="AE76" i="103" a="1"/>
  <c r="AE76" i="103" s="1"/>
  <c r="AH75" i="103" a="1"/>
  <c r="AH75" i="103" s="1"/>
  <c r="AC76" i="103" a="1"/>
  <c r="AC76" i="103" s="1"/>
  <c r="AH42" i="103" a="1"/>
  <c r="AH42" i="103" s="1"/>
  <c r="CS85" i="103" a="1"/>
  <c r="CS85" i="103" s="1"/>
  <c r="AA70" i="99"/>
  <c r="BT84" i="103" a="1"/>
  <c r="BT84" i="103" s="1"/>
  <c r="CJ77" i="103" a="1"/>
  <c r="CJ77" i="103" s="1"/>
  <c r="BY34" i="103" a="1"/>
  <c r="BY34" i="103" s="1"/>
  <c r="AJ145" i="104" a="1"/>
  <c r="AJ145" i="104" s="1"/>
  <c r="AH99" i="104" a="1"/>
  <c r="AH99" i="104" s="1"/>
  <c r="CD61" i="105" a="1"/>
  <c r="CD61" i="105" s="1"/>
  <c r="CW7" i="104" a="1"/>
  <c r="CW7" i="104" s="1"/>
  <c r="CP99" i="104" a="1"/>
  <c r="CP99" i="104" s="1"/>
  <c r="DG34" i="105" a="1"/>
  <c r="DG34" i="105" s="1"/>
  <c r="CS72" i="103" a="1"/>
  <c r="CS72" i="103" s="1"/>
  <c r="BC83" i="103" a="1"/>
  <c r="BC83" i="103" s="1"/>
  <c r="BR77" i="103" a="1"/>
  <c r="BR77" i="103" s="1"/>
  <c r="BL85" i="103" a="1"/>
  <c r="BL85" i="103" s="1"/>
  <c r="BC84" i="103" a="1"/>
  <c r="BC84" i="103" s="1"/>
  <c r="AJ7" i="104" a="1"/>
  <c r="AJ7" i="104" s="1"/>
  <c r="CN145" i="104" a="1"/>
  <c r="CN145" i="104" s="1"/>
  <c r="CX98" i="104" a="1"/>
  <c r="CX98" i="104" s="1"/>
  <c r="CQ99" i="104" a="1"/>
  <c r="CQ99" i="104" s="1"/>
  <c r="CT36" i="103" a="1"/>
  <c r="CT36" i="103" s="1"/>
  <c r="CA84" i="103" a="1"/>
  <c r="CA84" i="103" s="1"/>
  <c r="CT42" i="103" a="1"/>
  <c r="CT42" i="103" s="1"/>
  <c r="AE70" i="99"/>
  <c r="CX25" i="104" a="1"/>
  <c r="CX25" i="104" s="1"/>
  <c r="AC62" i="99"/>
  <c r="AJ32" i="104" a="1"/>
  <c r="AJ32" i="104" s="1"/>
  <c r="CN32" i="104" a="1"/>
  <c r="CN32" i="104" s="1"/>
  <c r="DB71" i="105" a="1"/>
  <c r="DB71" i="105" s="1"/>
  <c r="BC71" i="105" a="1"/>
  <c r="BC71" i="105" s="1"/>
  <c r="AG62" i="99"/>
  <c r="AJ150" i="104" a="1"/>
  <c r="AJ150" i="104" s="1"/>
  <c r="CN150" i="104" a="1"/>
  <c r="CN150" i="104" s="1"/>
  <c r="CG137" i="105" a="1"/>
  <c r="CG137" i="105" s="1"/>
  <c r="AB318" i="100"/>
  <c r="A318" i="100" s="1" a="1"/>
  <c r="A318" i="100" s="1"/>
  <c r="AD318" i="100"/>
  <c r="CQ47" i="103" a="1"/>
  <c r="CQ47" i="103" s="1"/>
  <c r="AC317" i="100"/>
  <c r="AB317" i="100"/>
  <c r="A317" i="100" s="1" a="1"/>
  <c r="A317" i="100" s="1"/>
  <c r="AX220" i="99"/>
  <c r="CN24" i="104" a="1"/>
  <c r="CN24" i="104" s="1"/>
  <c r="CQ72" i="103" a="1"/>
  <c r="CQ72" i="103" s="1"/>
  <c r="CX24" i="104" a="1"/>
  <c r="CX24" i="104" s="1"/>
  <c r="BV140" i="105" a="1"/>
  <c r="BV140" i="105" s="1"/>
  <c r="AJ24" i="104" a="1"/>
  <c r="AJ24" i="104" s="1"/>
  <c r="CW24" i="104" a="1"/>
  <c r="CW24" i="104" s="1"/>
  <c r="CN76" i="104" a="1"/>
  <c r="CN76" i="104" s="1"/>
  <c r="CE15" i="105" a="1"/>
  <c r="CE15" i="105" s="1"/>
  <c r="CQ43" i="103" a="1"/>
  <c r="CQ43" i="103" s="1"/>
  <c r="CV24" i="104" a="1"/>
  <c r="CV24" i="104" s="1"/>
  <c r="CQ16" i="105" a="1"/>
  <c r="CQ16" i="105" s="1"/>
  <c r="CI41" i="104" a="1"/>
  <c r="CI41" i="104" s="1"/>
  <c r="CX147" i="104" a="1"/>
  <c r="CX147" i="104" s="1"/>
  <c r="DD87" i="105" a="1"/>
  <c r="DD87" i="105" s="1"/>
  <c r="CN147" i="104" a="1"/>
  <c r="CN147" i="104" s="1"/>
  <c r="BE147" i="104" a="1"/>
  <c r="BE147" i="104" s="1"/>
  <c r="CA62" i="99"/>
  <c r="CG71" i="103" a="1"/>
  <c r="CG71" i="103" s="1"/>
  <c r="CS38" i="105" a="1"/>
  <c r="CS38" i="105" s="1"/>
  <c r="CI246" i="99"/>
  <c r="CW147" i="104" a="1"/>
  <c r="CW147" i="104" s="1"/>
  <c r="BF20" i="100"/>
  <c r="AS20" i="100" s="1"/>
  <c r="R20" i="100" s="1"/>
  <c r="BH12" i="99"/>
  <c r="AU12" i="99" s="1"/>
  <c r="BB40" i="85"/>
  <c r="AX95" i="85"/>
  <c r="CI147" i="104" a="1"/>
  <c r="CI147" i="104" s="1"/>
  <c r="BD76" i="85"/>
  <c r="AZ40" i="85"/>
  <c r="AM40" i="85"/>
  <c r="BC40" i="85"/>
  <c r="AJ34" i="104" a="1"/>
  <c r="AJ34" i="104" s="1"/>
  <c r="CN64" i="104" a="1"/>
  <c r="CN64" i="104" s="1"/>
  <c r="BD40" i="85"/>
  <c r="AQ40" i="85"/>
  <c r="CN34" i="104" a="1"/>
  <c r="CN34" i="104" s="1"/>
  <c r="CK4" i="104" a="1"/>
  <c r="CK4" i="104" s="1"/>
  <c r="BE40" i="85"/>
  <c r="CW15" i="104" a="1"/>
  <c r="CW15" i="104" s="1"/>
  <c r="CL4" i="104" a="1"/>
  <c r="CL4" i="104" s="1"/>
  <c r="CD46" i="105" a="1"/>
  <c r="CD46" i="105" s="1"/>
  <c r="AY40" i="85"/>
  <c r="AT40" i="85"/>
  <c r="AJ64" i="104" a="1"/>
  <c r="AJ64" i="104" s="1"/>
  <c r="BE15" i="104" a="1"/>
  <c r="BE15" i="104" s="1"/>
  <c r="CW34" i="104" a="1"/>
  <c r="CW34" i="104" s="1"/>
  <c r="BA40" i="85"/>
  <c r="AG4" i="104" a="1"/>
  <c r="AG4" i="104" s="1"/>
  <c r="CX15" i="104" a="1"/>
  <c r="CX15" i="104" s="1"/>
  <c r="CE41" i="105" a="1"/>
  <c r="CE41" i="105" s="1"/>
  <c r="CX64" i="104" a="1"/>
  <c r="CX64" i="104" s="1"/>
  <c r="F179" i="99"/>
  <c r="G179" i="99"/>
  <c r="Y139" i="105" s="1"/>
  <c r="BC139" i="105" s="1" a="1"/>
  <c r="BC139" i="105" s="1"/>
  <c r="B68" i="103"/>
  <c r="N68" i="103" s="1"/>
  <c r="B139" i="104"/>
  <c r="O139" i="104" s="1"/>
  <c r="AI139" i="104" s="1" a="1"/>
  <c r="AI139" i="104" s="1"/>
  <c r="K139" i="105"/>
  <c r="CG72" i="103" a="1"/>
  <c r="CG72" i="103" s="1"/>
  <c r="AX16" i="100"/>
  <c r="AK16" i="100" s="1"/>
  <c r="J16" i="100" s="1"/>
  <c r="AZ160" i="99"/>
  <c r="AM160" i="99" s="1"/>
  <c r="CB15" i="105" a="1"/>
  <c r="CB15" i="105" s="1"/>
  <c r="L10" i="99"/>
  <c r="AD112" i="105" s="1"/>
  <c r="Q112" i="105"/>
  <c r="G11" i="103"/>
  <c r="T11" i="103" s="1"/>
  <c r="H112" i="104"/>
  <c r="U112" i="104" s="1"/>
  <c r="L136" i="99"/>
  <c r="AD27" i="105" s="1"/>
  <c r="CT27" i="105" s="1" a="1"/>
  <c r="CT27" i="105" s="1"/>
  <c r="G51" i="103"/>
  <c r="T51" i="103" s="1"/>
  <c r="Q27" i="105"/>
  <c r="H27" i="104"/>
  <c r="U27" i="104" s="1"/>
  <c r="CH27" i="104" s="1" a="1"/>
  <c r="CH27" i="104" s="1"/>
  <c r="L18" i="99"/>
  <c r="AD118" i="105" s="1"/>
  <c r="Q118" i="105"/>
  <c r="H118" i="104"/>
  <c r="U118" i="104" s="1"/>
  <c r="G23" i="103"/>
  <c r="T23" i="103" s="1"/>
  <c r="L9" i="99"/>
  <c r="G5" i="103"/>
  <c r="T5" i="103" s="1"/>
  <c r="H143" i="104"/>
  <c r="U143" i="104" s="1"/>
  <c r="CK143" i="104" s="1" a="1"/>
  <c r="CK143" i="104" s="1"/>
  <c r="Q143" i="105"/>
  <c r="O28" i="99"/>
  <c r="AG122" i="105" s="1"/>
  <c r="J12" i="103"/>
  <c r="W12" i="103" s="1"/>
  <c r="AI12" i="103" s="1" a="1"/>
  <c r="AI12" i="103" s="1"/>
  <c r="K122" i="104"/>
  <c r="X122" i="104" s="1"/>
  <c r="T122" i="105"/>
  <c r="N29" i="99"/>
  <c r="AF81" i="105" s="1"/>
  <c r="DC81" i="105" s="1" a="1"/>
  <c r="DC81" i="105" s="1"/>
  <c r="I14" i="103"/>
  <c r="V14" i="103" s="1"/>
  <c r="S81" i="105"/>
  <c r="J81" i="104"/>
  <c r="CG79" i="103" a="1"/>
  <c r="CG79" i="103" s="1"/>
  <c r="CH79" i="103" a="1"/>
  <c r="CH79" i="103" s="1"/>
  <c r="L162" i="99"/>
  <c r="H31" i="104"/>
  <c r="U31" i="104" s="1"/>
  <c r="G53" i="103"/>
  <c r="T53" i="103" s="1"/>
  <c r="Q31" i="105"/>
  <c r="O88" i="99"/>
  <c r="AG135" i="105" s="1"/>
  <c r="DG135" i="105" s="1" a="1"/>
  <c r="DG135" i="105" s="1"/>
  <c r="K135" i="104"/>
  <c r="X135" i="104" s="1"/>
  <c r="T135" i="105"/>
  <c r="J24" i="103"/>
  <c r="W24" i="103" s="1"/>
  <c r="AF91" i="105"/>
  <c r="DC91" i="105" s="1" a="1"/>
  <c r="DC91" i="105" s="1"/>
  <c r="AF41" i="105"/>
  <c r="N26" i="99"/>
  <c r="S36" i="105"/>
  <c r="J36" i="104"/>
  <c r="I9" i="103"/>
  <c r="V9" i="103" s="1"/>
  <c r="O3" i="99"/>
  <c r="AG26" i="105" s="1"/>
  <c r="BD26" i="105" s="1" a="1"/>
  <c r="BD26" i="105" s="1"/>
  <c r="J26" i="103"/>
  <c r="W26" i="103" s="1"/>
  <c r="CQ26" i="103" s="1" a="1"/>
  <c r="CQ26" i="103" s="1"/>
  <c r="K26" i="104"/>
  <c r="X26" i="104" s="1"/>
  <c r="CR26" i="104" s="1" a="1"/>
  <c r="CR26" i="104" s="1"/>
  <c r="T26" i="105"/>
  <c r="CG57" i="103" a="1"/>
  <c r="CG57" i="103" s="1"/>
  <c r="CH57" i="103" a="1"/>
  <c r="CH57" i="103" s="1"/>
  <c r="O66" i="99"/>
  <c r="AG8" i="105" s="1"/>
  <c r="DF8" i="105" s="1" a="1"/>
  <c r="DF8" i="105" s="1"/>
  <c r="T8" i="105"/>
  <c r="K8" i="104"/>
  <c r="X8" i="104" s="1"/>
  <c r="J40" i="103"/>
  <c r="W40" i="103" s="1"/>
  <c r="AP39" i="85"/>
  <c r="AL39" i="85"/>
  <c r="AT152" i="100"/>
  <c r="AG152" i="100" s="1"/>
  <c r="F152" i="100" s="1"/>
  <c r="AV224" i="99"/>
  <c r="AI224" i="99" s="1"/>
  <c r="DA63" i="105" a="1"/>
  <c r="DA63" i="105" s="1"/>
  <c r="BC63" i="105" a="1"/>
  <c r="BC63" i="105" s="1"/>
  <c r="AR63" i="105" a="1"/>
  <c r="AR63" i="105" s="1"/>
  <c r="L80" i="99"/>
  <c r="AD87" i="105" s="1"/>
  <c r="H87" i="104"/>
  <c r="U87" i="104" s="1"/>
  <c r="BB87" i="104" s="1" a="1"/>
  <c r="BB87" i="104" s="1"/>
  <c r="G22" i="103"/>
  <c r="T22" i="103" s="1"/>
  <c r="BA22" i="103" s="1" a="1"/>
  <c r="BA22" i="103" s="1"/>
  <c r="Q87" i="105"/>
  <c r="O59" i="99"/>
  <c r="AG137" i="105" s="1"/>
  <c r="CR137" i="105" s="1" a="1"/>
  <c r="CR137" i="105" s="1"/>
  <c r="J77" i="103"/>
  <c r="W77" i="103" s="1"/>
  <c r="K137" i="104"/>
  <c r="X137" i="104" s="1"/>
  <c r="CI137" i="104" s="1" a="1"/>
  <c r="CI137" i="104" s="1"/>
  <c r="T137" i="105"/>
  <c r="O25" i="99"/>
  <c r="AG18" i="105" s="1"/>
  <c r="J6" i="103"/>
  <c r="W6" i="103" s="1"/>
  <c r="AI6" i="103" s="1" a="1"/>
  <c r="AI6" i="103" s="1"/>
  <c r="K18" i="104"/>
  <c r="X18" i="104" s="1"/>
  <c r="CV18" i="104" s="1" a="1"/>
  <c r="CV18" i="104" s="1"/>
  <c r="T18" i="105"/>
  <c r="L5" i="99"/>
  <c r="H146" i="104"/>
  <c r="U146" i="104" s="1"/>
  <c r="BK146" i="104" s="1" a="1"/>
  <c r="BK146" i="104" s="1"/>
  <c r="G38" i="103"/>
  <c r="T38" i="103" s="1"/>
  <c r="Q146" i="105"/>
  <c r="L74" i="99"/>
  <c r="AD128" i="105" s="1"/>
  <c r="Q128" i="105"/>
  <c r="G36" i="103"/>
  <c r="T36" i="103" s="1"/>
  <c r="H128" i="104"/>
  <c r="U128" i="104" s="1"/>
  <c r="O80" i="99"/>
  <c r="AG87" i="105" s="1"/>
  <c r="DA87" i="105" s="1" a="1"/>
  <c r="DA87" i="105" s="1"/>
  <c r="J22" i="103"/>
  <c r="W22" i="103" s="1"/>
  <c r="CQ22" i="103" s="1" a="1"/>
  <c r="CQ22" i="103" s="1"/>
  <c r="T87" i="105"/>
  <c r="K87" i="104"/>
  <c r="X87" i="104" s="1"/>
  <c r="N27" i="99"/>
  <c r="AF23" i="105" s="1"/>
  <c r="J23" i="104"/>
  <c r="S23" i="105"/>
  <c r="I8" i="103"/>
  <c r="V8" i="103" s="1"/>
  <c r="N139" i="104"/>
  <c r="AA139" i="104" s="1"/>
  <c r="W139" i="105"/>
  <c r="R179" i="99"/>
  <c r="M68" i="103"/>
  <c r="Z68" i="103" s="1"/>
  <c r="O76" i="99"/>
  <c r="AG88" i="105" s="1"/>
  <c r="T88" i="105"/>
  <c r="J30" i="103"/>
  <c r="W30" i="103" s="1"/>
  <c r="BM30" i="103" s="1" a="1"/>
  <c r="BM30" i="103" s="1"/>
  <c r="K88" i="104"/>
  <c r="X88" i="104" s="1"/>
  <c r="CR4" i="105" a="1"/>
  <c r="CR4" i="105" s="1"/>
  <c r="CQ4" i="105" a="1"/>
  <c r="CQ4" i="105" s="1"/>
  <c r="CI15" i="104" a="1"/>
  <c r="CI15" i="104" s="1"/>
  <c r="DA98" i="105" a="1"/>
  <c r="DA98" i="105" s="1"/>
  <c r="DG98" i="105" a="1"/>
  <c r="DG98" i="105" s="1"/>
  <c r="L147" i="99"/>
  <c r="Q44" i="105"/>
  <c r="H44" i="104"/>
  <c r="U44" i="104" s="1"/>
  <c r="CH44" i="104" s="1" a="1"/>
  <c r="CH44" i="104" s="1"/>
  <c r="G83" i="103"/>
  <c r="T83" i="103" s="1"/>
  <c r="BD162" i="100"/>
  <c r="AQ162" i="100" s="1"/>
  <c r="P162" i="100" s="1"/>
  <c r="BF218" i="99"/>
  <c r="AS218" i="99" s="1"/>
  <c r="P218" i="99" s="1"/>
  <c r="J59" i="103"/>
  <c r="W59" i="103" s="1"/>
  <c r="O83" i="99"/>
  <c r="T50" i="105"/>
  <c r="K50" i="104"/>
  <c r="X50" i="104" s="1"/>
  <c r="CI50" i="104" s="1" a="1"/>
  <c r="CI50" i="104" s="1"/>
  <c r="BA162" i="100"/>
  <c r="AN162" i="100" s="1"/>
  <c r="M162" i="100" s="1"/>
  <c r="AN95" i="85"/>
  <c r="AR95" i="85"/>
  <c r="BC218" i="99"/>
  <c r="AP218" i="99" s="1"/>
  <c r="M218" i="99" s="1"/>
  <c r="CI9" i="104" a="1"/>
  <c r="CI9" i="104" s="1"/>
  <c r="L157" i="99"/>
  <c r="AD3" i="105" s="1"/>
  <c r="CS3" i="105" s="1" a="1"/>
  <c r="CS3" i="105" s="1"/>
  <c r="Q3" i="105"/>
  <c r="G47" i="103"/>
  <c r="T47" i="103" s="1"/>
  <c r="CI47" i="103" s="1" a="1"/>
  <c r="CI47" i="103" s="1"/>
  <c r="H3" i="104"/>
  <c r="U3" i="104" s="1"/>
  <c r="CJ3" i="104" s="1" a="1"/>
  <c r="CJ3" i="104" s="1"/>
  <c r="L163" i="99"/>
  <c r="AD32" i="105" s="1"/>
  <c r="Q32" i="105"/>
  <c r="H32" i="104"/>
  <c r="U32" i="104" s="1"/>
  <c r="G54" i="103"/>
  <c r="T54" i="103" s="1"/>
  <c r="L76" i="99"/>
  <c r="AD88" i="105" s="1"/>
  <c r="G30" i="103"/>
  <c r="T30" i="103" s="1"/>
  <c r="H88" i="104"/>
  <c r="U88" i="104" s="1"/>
  <c r="Q88" i="105"/>
  <c r="AF90" i="105"/>
  <c r="N66" i="99"/>
  <c r="AF8" i="105" s="1"/>
  <c r="S8" i="105"/>
  <c r="J8" i="104"/>
  <c r="I40" i="103"/>
  <c r="V40" i="103" s="1"/>
  <c r="L135" i="99"/>
  <c r="AD145" i="105" s="1"/>
  <c r="Q145" i="105"/>
  <c r="G69" i="103"/>
  <c r="T69" i="103" s="1"/>
  <c r="H145" i="104"/>
  <c r="U145" i="104" s="1"/>
  <c r="CH145" i="104" s="1" a="1"/>
  <c r="CH145" i="104" s="1"/>
  <c r="CQ38" i="105" a="1"/>
  <c r="CQ38" i="105" s="1"/>
  <c r="BA38" i="105" a="1"/>
  <c r="BA38" i="105" s="1"/>
  <c r="CR38" i="105" a="1"/>
  <c r="CR38" i="105" s="1"/>
  <c r="L26" i="99"/>
  <c r="Q36" i="105"/>
  <c r="G9" i="103"/>
  <c r="T9" i="103" s="1"/>
  <c r="H36" i="104"/>
  <c r="U36" i="104" s="1"/>
  <c r="J50" i="104"/>
  <c r="I59" i="103"/>
  <c r="V59" i="103" s="1"/>
  <c r="N83" i="99"/>
  <c r="S50" i="105"/>
  <c r="AV50" i="99"/>
  <c r="AI50" i="99" s="1"/>
  <c r="AP82" i="85"/>
  <c r="AL82" i="85"/>
  <c r="AT85" i="100"/>
  <c r="AG85" i="100" s="1"/>
  <c r="F85" i="100" s="1"/>
  <c r="N15" i="99"/>
  <c r="AF66" i="105" s="1"/>
  <c r="I60" i="103"/>
  <c r="V60" i="103" s="1"/>
  <c r="S66" i="105"/>
  <c r="J66" i="104"/>
  <c r="BF153" i="100"/>
  <c r="AS153" i="100" s="1"/>
  <c r="R153" i="100" s="1"/>
  <c r="BH220" i="99"/>
  <c r="AU220" i="99" s="1"/>
  <c r="R220" i="99" s="1"/>
  <c r="N2" i="99"/>
  <c r="AF67" i="105" s="1"/>
  <c r="CQ67" i="105" s="1" a="1"/>
  <c r="CQ67" i="105" s="1"/>
  <c r="I33" i="103"/>
  <c r="V33" i="103" s="1"/>
  <c r="CG33" i="103" s="1" a="1"/>
  <c r="CG33" i="103" s="1"/>
  <c r="S67" i="105"/>
  <c r="J67" i="104"/>
  <c r="L73" i="99"/>
  <c r="AD105" i="105" s="1"/>
  <c r="G35" i="103"/>
  <c r="T35" i="103" s="1"/>
  <c r="Q105" i="105"/>
  <c r="H105" i="104"/>
  <c r="U105" i="104" s="1"/>
  <c r="N14" i="99"/>
  <c r="AF28" i="105" s="1"/>
  <c r="I2" i="103"/>
  <c r="V2" i="103" s="1"/>
  <c r="J28" i="104"/>
  <c r="S28" i="105"/>
  <c r="CI245" i="99"/>
  <c r="BE162" i="100"/>
  <c r="AR162" i="100" s="1"/>
  <c r="Q162" i="100" s="1"/>
  <c r="AO95" i="85"/>
  <c r="AS95" i="85"/>
  <c r="BG218" i="99"/>
  <c r="AT218" i="99" s="1"/>
  <c r="Q218" i="99" s="1"/>
  <c r="N21" i="99"/>
  <c r="AF43" i="105" s="1"/>
  <c r="J43" i="104"/>
  <c r="S43" i="105"/>
  <c r="I13" i="103"/>
  <c r="V13" i="103" s="1"/>
  <c r="O31" i="99"/>
  <c r="T59" i="105"/>
  <c r="K59" i="104"/>
  <c r="X59" i="104" s="1"/>
  <c r="J10" i="103"/>
  <c r="W10" i="103" s="1"/>
  <c r="AI10" i="103" s="1" a="1"/>
  <c r="AI10" i="103" s="1"/>
  <c r="L40" i="99"/>
  <c r="AD64" i="105" s="1"/>
  <c r="H64" i="104"/>
  <c r="U64" i="104" s="1"/>
  <c r="Q64" i="105"/>
  <c r="G43" i="103"/>
  <c r="T43" i="103" s="1"/>
  <c r="O13" i="99"/>
  <c r="AG47" i="105" s="1"/>
  <c r="BD47" i="105" s="1" a="1"/>
  <c r="BD47" i="105" s="1"/>
  <c r="T47" i="105"/>
  <c r="K47" i="104"/>
  <c r="X47" i="104" s="1"/>
  <c r="J3" i="103"/>
  <c r="W3" i="103" s="1"/>
  <c r="AI3" i="103" s="1" a="1"/>
  <c r="AI3" i="103" s="1"/>
  <c r="L4" i="99"/>
  <c r="AD13" i="105" s="1"/>
  <c r="G49" i="103"/>
  <c r="T49" i="103" s="1"/>
  <c r="Q13" i="105"/>
  <c r="H13" i="104"/>
  <c r="U13" i="104" s="1"/>
  <c r="DB69" i="105" a="1"/>
  <c r="DB69" i="105" s="1"/>
  <c r="AR98" i="104" a="1"/>
  <c r="AR98" i="104" s="1"/>
  <c r="CI98" i="104" a="1"/>
  <c r="CI98" i="104" s="1"/>
  <c r="L31" i="99"/>
  <c r="AD59" i="105" s="1"/>
  <c r="Q59" i="105"/>
  <c r="H59" i="104"/>
  <c r="U59" i="104" s="1"/>
  <c r="G10" i="103"/>
  <c r="T10" i="103" s="1"/>
  <c r="AF10" i="103" s="1" a="1"/>
  <c r="AF10" i="103" s="1"/>
  <c r="L77" i="99"/>
  <c r="Q63" i="105"/>
  <c r="H63" i="104"/>
  <c r="U63" i="104" s="1"/>
  <c r="G106" i="103"/>
  <c r="T106" i="103" s="1"/>
  <c r="O2" i="99"/>
  <c r="T67" i="105"/>
  <c r="J33" i="103"/>
  <c r="W33" i="103" s="1"/>
  <c r="CH33" i="103" s="1" a="1"/>
  <c r="CH33" i="103" s="1"/>
  <c r="K67" i="104"/>
  <c r="X67" i="104" s="1"/>
  <c r="CI67" i="104" s="1" a="1"/>
  <c r="CI67" i="104" s="1"/>
  <c r="CG25" i="103" a="1"/>
  <c r="CG25" i="103" s="1"/>
  <c r="I10" i="103"/>
  <c r="V10" i="103" s="1"/>
  <c r="AH10" i="103" s="1" a="1"/>
  <c r="AH10" i="103" s="1"/>
  <c r="J59" i="104"/>
  <c r="S59" i="105"/>
  <c r="N31" i="99"/>
  <c r="AF59" i="105" s="1"/>
  <c r="AR50" i="104" a="1"/>
  <c r="AR50" i="104" s="1"/>
  <c r="N13" i="99"/>
  <c r="AF47" i="105" s="1"/>
  <c r="S47" i="105"/>
  <c r="I3" i="103"/>
  <c r="V3" i="103" s="1"/>
  <c r="J47" i="104"/>
  <c r="AP79" i="85"/>
  <c r="AL79" i="85"/>
  <c r="AV6" i="99"/>
  <c r="AI6" i="99" s="1"/>
  <c r="AT140" i="100"/>
  <c r="AG140" i="100" s="1"/>
  <c r="F140" i="100" s="1"/>
  <c r="AC140" i="100" s="1"/>
  <c r="CQ61" i="103" a="1"/>
  <c r="CQ61" i="103" s="1"/>
  <c r="L39" i="99"/>
  <c r="AD17" i="105" s="1"/>
  <c r="CP17" i="105" s="1" a="1"/>
  <c r="CP17" i="105" s="1"/>
  <c r="H17" i="104"/>
  <c r="U17" i="104" s="1"/>
  <c r="G41" i="103"/>
  <c r="T41" i="103" s="1"/>
  <c r="Q17" i="105"/>
  <c r="O14" i="99"/>
  <c r="AG28" i="105" s="1"/>
  <c r="K28" i="104"/>
  <c r="X28" i="104" s="1"/>
  <c r="AU28" i="104" s="1" a="1"/>
  <c r="AU28" i="104" s="1"/>
  <c r="J2" i="103"/>
  <c r="W2" i="103" s="1"/>
  <c r="T28" i="105"/>
  <c r="AT154" i="100"/>
  <c r="AG154" i="100" s="1"/>
  <c r="F154" i="100" s="1"/>
  <c r="AC154" i="100" s="1"/>
  <c r="AV219" i="99"/>
  <c r="AI219" i="99" s="1"/>
  <c r="AP94" i="85"/>
  <c r="AL94" i="85"/>
  <c r="CQ15" i="105" a="1"/>
  <c r="CQ15" i="105" s="1"/>
  <c r="L13" i="99"/>
  <c r="AD47" i="105" s="1"/>
  <c r="BA47" i="105" s="1" a="1"/>
  <c r="BA47" i="105" s="1"/>
  <c r="H47" i="104"/>
  <c r="U47" i="104" s="1"/>
  <c r="AG47" i="104" s="1" a="1"/>
  <c r="AG47" i="104" s="1"/>
  <c r="G3" i="103"/>
  <c r="T3" i="103" s="1"/>
  <c r="Q47" i="105"/>
  <c r="N50" i="99"/>
  <c r="AF85" i="105" s="1"/>
  <c r="S85" i="105"/>
  <c r="J85" i="104"/>
  <c r="I15" i="103"/>
  <c r="V15" i="103" s="1"/>
  <c r="O21" i="99"/>
  <c r="AG43" i="105" s="1"/>
  <c r="CR43" i="105" s="1" a="1"/>
  <c r="CR43" i="105" s="1"/>
  <c r="J13" i="103"/>
  <c r="W13" i="103" s="1"/>
  <c r="T43" i="105"/>
  <c r="K43" i="104"/>
  <c r="X43" i="104" s="1"/>
  <c r="L177" i="99"/>
  <c r="AD108" i="105" s="1"/>
  <c r="G66" i="103"/>
  <c r="T66" i="103" s="1"/>
  <c r="AF66" i="103" s="1" a="1"/>
  <c r="AF66" i="103" s="1"/>
  <c r="Q108" i="105"/>
  <c r="H108" i="104"/>
  <c r="U108" i="104" s="1"/>
  <c r="O73" i="99"/>
  <c r="AG105" i="105" s="1"/>
  <c r="DG105" i="105" s="1" a="1"/>
  <c r="DG105" i="105" s="1"/>
  <c r="J35" i="103"/>
  <c r="W35" i="103" s="1"/>
  <c r="T105" i="105"/>
  <c r="K105" i="104"/>
  <c r="X105" i="104" s="1"/>
  <c r="L171" i="99"/>
  <c r="AD71" i="105" s="1"/>
  <c r="G74" i="103"/>
  <c r="T74" i="103" s="1"/>
  <c r="Q71" i="105"/>
  <c r="H71" i="104"/>
  <c r="U71" i="104" s="1"/>
  <c r="L14" i="99"/>
  <c r="AD28" i="105" s="1"/>
  <c r="Q28" i="105"/>
  <c r="H28" i="104"/>
  <c r="U28" i="104" s="1"/>
  <c r="G2" i="103"/>
  <c r="T2" i="103" s="1"/>
  <c r="CG64" i="103" a="1"/>
  <c r="CG64" i="103" s="1"/>
  <c r="CH64" i="103" a="1"/>
  <c r="CH64" i="103" s="1"/>
  <c r="L68" i="99"/>
  <c r="AD25" i="105" s="1"/>
  <c r="CQ25" i="105" s="1" a="1"/>
  <c r="CQ25" i="105" s="1"/>
  <c r="Q25" i="105"/>
  <c r="H25" i="104"/>
  <c r="U25" i="104" s="1"/>
  <c r="CH25" i="104" s="1" a="1"/>
  <c r="CH25" i="104" s="1"/>
  <c r="G42" i="103"/>
  <c r="T42" i="103" s="1"/>
  <c r="N82" i="99"/>
  <c r="AF35" i="105" s="1"/>
  <c r="I19" i="103"/>
  <c r="V19" i="103" s="1"/>
  <c r="S35" i="105"/>
  <c r="J35" i="104"/>
  <c r="O20" i="99"/>
  <c r="AG45" i="105" s="1"/>
  <c r="DA45" i="105" s="1" a="1"/>
  <c r="DA45" i="105" s="1"/>
  <c r="J27" i="103"/>
  <c r="W27" i="103" s="1"/>
  <c r="CQ27" i="103" s="1" a="1"/>
  <c r="CQ27" i="103" s="1"/>
  <c r="T45" i="105"/>
  <c r="K45" i="104"/>
  <c r="X45" i="104" s="1"/>
  <c r="N59" i="99"/>
  <c r="AF137" i="105" s="1"/>
  <c r="I77" i="103"/>
  <c r="V77" i="103" s="1"/>
  <c r="CG77" i="103" s="1" a="1"/>
  <c r="CG77" i="103" s="1"/>
  <c r="J137" i="104"/>
  <c r="S137" i="105"/>
  <c r="L66" i="99"/>
  <c r="AD8" i="105" s="1"/>
  <c r="CT8" i="105" s="1" a="1"/>
  <c r="CT8" i="105" s="1"/>
  <c r="G40" i="103"/>
  <c r="T40" i="103" s="1"/>
  <c r="Q8" i="105"/>
  <c r="H8" i="104"/>
  <c r="U8" i="104" s="1"/>
  <c r="L48" i="99"/>
  <c r="H144" i="104"/>
  <c r="U144" i="104" s="1"/>
  <c r="Q144" i="105"/>
  <c r="G45" i="103"/>
  <c r="T45" i="103" s="1"/>
  <c r="O19" i="99"/>
  <c r="AG121" i="105" s="1"/>
  <c r="BD121" i="105" s="1" a="1"/>
  <c r="BD121" i="105" s="1"/>
  <c r="J16" i="103"/>
  <c r="W16" i="103" s="1"/>
  <c r="K121" i="104"/>
  <c r="X121" i="104" s="1"/>
  <c r="T121" i="105"/>
  <c r="L172" i="99"/>
  <c r="H76" i="104"/>
  <c r="U76" i="104" s="1"/>
  <c r="CH76" i="104" s="1" a="1"/>
  <c r="CH76" i="104" s="1"/>
  <c r="Q76" i="105"/>
  <c r="G62" i="103"/>
  <c r="T62" i="103" s="1"/>
  <c r="N10" i="99"/>
  <c r="AF112" i="105" s="1"/>
  <c r="I11" i="103"/>
  <c r="V11" i="103" s="1"/>
  <c r="S112" i="105"/>
  <c r="J112" i="104"/>
  <c r="O179" i="99"/>
  <c r="T139" i="105"/>
  <c r="K139" i="104"/>
  <c r="X139" i="104" s="1"/>
  <c r="CR139" i="104" s="1" a="1"/>
  <c r="CR139" i="104" s="1"/>
  <c r="J68" i="103"/>
  <c r="W68" i="103" s="1"/>
  <c r="CQ68" i="103" s="1" a="1"/>
  <c r="CQ68" i="103" s="1"/>
  <c r="CH86" i="103" a="1"/>
  <c r="CH86" i="103" s="1"/>
  <c r="L161" i="99"/>
  <c r="AD30" i="105" s="1"/>
  <c r="G52" i="103"/>
  <c r="T52" i="103" s="1"/>
  <c r="Q30" i="105"/>
  <c r="H30" i="104"/>
  <c r="U30" i="104" s="1"/>
  <c r="N22" i="99"/>
  <c r="AF80" i="105" s="1"/>
  <c r="DC80" i="105" s="1" a="1"/>
  <c r="DC80" i="105" s="1"/>
  <c r="J80" i="104"/>
  <c r="S80" i="105"/>
  <c r="I34" i="103"/>
  <c r="V34" i="103" s="1"/>
  <c r="O11" i="99"/>
  <c r="T72" i="105"/>
  <c r="K72" i="104"/>
  <c r="X72" i="104" s="1"/>
  <c r="AU72" i="104" s="1" a="1"/>
  <c r="AU72" i="104" s="1"/>
  <c r="J4" i="103"/>
  <c r="W4" i="103" s="1"/>
  <c r="DA73" i="105" a="1"/>
  <c r="DA73" i="105" s="1"/>
  <c r="DA99" i="105" a="1"/>
  <c r="DA99" i="105" s="1"/>
  <c r="O75" i="99"/>
  <c r="AG70" i="105" s="1"/>
  <c r="CR70" i="105" s="1" a="1"/>
  <c r="CR70" i="105" s="1"/>
  <c r="T70" i="105"/>
  <c r="K70" i="104"/>
  <c r="X70" i="104" s="1"/>
  <c r="AJ70" i="104" s="1" a="1"/>
  <c r="AJ70" i="104" s="1"/>
  <c r="J28" i="103"/>
  <c r="W28" i="103" s="1"/>
  <c r="CH28" i="103" s="1" a="1"/>
  <c r="CH28" i="103" s="1"/>
  <c r="BH218" i="99"/>
  <c r="AU218" i="99" s="1"/>
  <c r="R218" i="99" s="1"/>
  <c r="BF162" i="100"/>
  <c r="AS162" i="100" s="1"/>
  <c r="R162" i="100" s="1"/>
  <c r="N88" i="99"/>
  <c r="AF135" i="105" s="1"/>
  <c r="BC135" i="105" s="1" a="1"/>
  <c r="BC135" i="105" s="1"/>
  <c r="J135" i="104"/>
  <c r="I24" i="103"/>
  <c r="V24" i="103" s="1"/>
  <c r="AH24" i="103" s="1" a="1"/>
  <c r="AH24" i="103" s="1"/>
  <c r="S135" i="105"/>
  <c r="L49" i="99"/>
  <c r="H86" i="104"/>
  <c r="U86" i="104" s="1"/>
  <c r="Q86" i="105"/>
  <c r="G29" i="103"/>
  <c r="T29" i="103" s="1"/>
  <c r="AR69" i="104" a="1"/>
  <c r="AR69" i="104" s="1"/>
  <c r="CI69" i="104" a="1"/>
  <c r="CI69" i="104" s="1"/>
  <c r="G65" i="103"/>
  <c r="T65" i="103" s="1"/>
  <c r="Q107" i="105"/>
  <c r="L176" i="99"/>
  <c r="H107" i="104"/>
  <c r="U107" i="104" s="1"/>
  <c r="O27" i="99"/>
  <c r="AG23" i="105" s="1"/>
  <c r="BD23" i="105" s="1" a="1"/>
  <c r="BD23" i="105" s="1"/>
  <c r="T23" i="105"/>
  <c r="K23" i="104"/>
  <c r="X23" i="104" s="1"/>
  <c r="J8" i="103"/>
  <c r="W8" i="103" s="1"/>
  <c r="AI8" i="103" s="1" a="1"/>
  <c r="AI8" i="103" s="1"/>
  <c r="AT14" i="100"/>
  <c r="AG14" i="100" s="1"/>
  <c r="F14" i="100" s="1"/>
  <c r="AV63" i="99"/>
  <c r="AI63" i="99" s="1"/>
  <c r="AL32" i="85"/>
  <c r="AP32" i="85"/>
  <c r="O5" i="99"/>
  <c r="AG146" i="105" s="1"/>
  <c r="K146" i="104"/>
  <c r="X146" i="104" s="1"/>
  <c r="CW146" i="104" s="1" a="1"/>
  <c r="CW146" i="104" s="1"/>
  <c r="J38" i="103"/>
  <c r="W38" i="103" s="1"/>
  <c r="CV38" i="103" s="1" a="1"/>
  <c r="CV38" i="103" s="1"/>
  <c r="T146" i="105"/>
  <c r="O82" i="99"/>
  <c r="AG35" i="105" s="1"/>
  <c r="T35" i="105"/>
  <c r="K35" i="104"/>
  <c r="X35" i="104" s="1"/>
  <c r="J19" i="103"/>
  <c r="W19" i="103" s="1"/>
  <c r="O49" i="99"/>
  <c r="AG86" i="105" s="1"/>
  <c r="T86" i="105"/>
  <c r="J29" i="103"/>
  <c r="W29" i="103" s="1"/>
  <c r="K86" i="104"/>
  <c r="X86" i="104" s="1"/>
  <c r="L41" i="99"/>
  <c r="AD150" i="105" s="1"/>
  <c r="BA150" i="105" s="1" a="1"/>
  <c r="BA150" i="105" s="1"/>
  <c r="H150" i="104"/>
  <c r="U150" i="104" s="1"/>
  <c r="CK150" i="104" s="1" a="1"/>
  <c r="CK150" i="104" s="1"/>
  <c r="G70" i="103"/>
  <c r="T70" i="103" s="1"/>
  <c r="Q150" i="105"/>
  <c r="L20" i="99"/>
  <c r="AD45" i="105" s="1"/>
  <c r="G27" i="103"/>
  <c r="T27" i="103" s="1"/>
  <c r="H45" i="104"/>
  <c r="U45" i="104" s="1"/>
  <c r="Q45" i="105"/>
  <c r="N11" i="99"/>
  <c r="J72" i="104"/>
  <c r="S72" i="105"/>
  <c r="I4" i="103"/>
  <c r="V4" i="103" s="1"/>
  <c r="O9" i="99"/>
  <c r="AG143" i="105" s="1"/>
  <c r="DA143" i="105" s="1" a="1"/>
  <c r="DA143" i="105" s="1"/>
  <c r="T143" i="105"/>
  <c r="J5" i="103"/>
  <c r="W5" i="103" s="1"/>
  <c r="CQ5" i="103" s="1" a="1"/>
  <c r="CQ5" i="103" s="1"/>
  <c r="K143" i="104"/>
  <c r="X143" i="104" s="1"/>
  <c r="AU143" i="104" s="1" a="1"/>
  <c r="AU143" i="104" s="1"/>
  <c r="O6" i="99"/>
  <c r="AG140" i="105" s="1"/>
  <c r="CL140" i="105" s="1" a="1"/>
  <c r="CL140" i="105" s="1"/>
  <c r="J37" i="103"/>
  <c r="W37" i="103" s="1"/>
  <c r="K140" i="104"/>
  <c r="X140" i="104" s="1"/>
  <c r="T140" i="105"/>
  <c r="Q151" i="105"/>
  <c r="L70" i="99"/>
  <c r="AD151" i="105" s="1"/>
  <c r="H151" i="104"/>
  <c r="U151" i="104" s="1"/>
  <c r="CH151" i="104" s="1" a="1"/>
  <c r="CH151" i="104" s="1"/>
  <c r="G46" i="103"/>
  <c r="T46" i="103" s="1"/>
  <c r="CQ9" i="105" a="1"/>
  <c r="CQ9" i="105" s="1"/>
  <c r="CR9" i="105" a="1"/>
  <c r="CR9" i="105" s="1"/>
  <c r="N81" i="99"/>
  <c r="S19" i="105"/>
  <c r="J19" i="104"/>
  <c r="I18" i="103"/>
  <c r="V18" i="103" s="1"/>
  <c r="DA44" i="105" a="1"/>
  <c r="DA44" i="105" s="1"/>
  <c r="CL44" i="105" a="1"/>
  <c r="CL44" i="105" s="1"/>
  <c r="DD128" i="105" a="1"/>
  <c r="DD128" i="105" s="1"/>
  <c r="CQ67" i="103" a="1"/>
  <c r="CQ67" i="103" s="1"/>
  <c r="L129" i="99"/>
  <c r="H90" i="104"/>
  <c r="U90" i="104" s="1"/>
  <c r="G81" i="103"/>
  <c r="T81" i="103" s="1"/>
  <c r="Q90" i="105"/>
  <c r="AR67" i="104" a="1"/>
  <c r="AR67" i="104" s="1"/>
  <c r="DD2" i="105" a="1"/>
  <c r="DD2" i="105" s="1"/>
  <c r="DA25" i="105" a="1"/>
  <c r="DA25" i="105" s="1"/>
  <c r="L165" i="99"/>
  <c r="AD34" i="105" s="1"/>
  <c r="CP34" i="105" s="1" a="1"/>
  <c r="CP34" i="105" s="1"/>
  <c r="G56" i="103"/>
  <c r="T56" i="103" s="1"/>
  <c r="Q34" i="105"/>
  <c r="H34" i="104"/>
  <c r="U34" i="104" s="1"/>
  <c r="CH34" i="104" s="1" a="1"/>
  <c r="CH34" i="104" s="1"/>
  <c r="CG85" i="103" a="1"/>
  <c r="CG85" i="103" s="1"/>
  <c r="CH85" i="103" a="1"/>
  <c r="CH85" i="103" s="1"/>
  <c r="J20" i="103"/>
  <c r="W20" i="103" s="1"/>
  <c r="T52" i="105"/>
  <c r="K52" i="104"/>
  <c r="X52" i="104" s="1"/>
  <c r="O17" i="99"/>
  <c r="AG52" i="105" s="1"/>
  <c r="CR52" i="105" s="1" a="1"/>
  <c r="CR52" i="105" s="1"/>
  <c r="L72" i="99"/>
  <c r="AD149" i="105" s="1"/>
  <c r="AP149" i="105" s="1" a="1"/>
  <c r="AP149" i="105" s="1"/>
  <c r="Q149" i="105"/>
  <c r="H149" i="104"/>
  <c r="U149" i="104" s="1"/>
  <c r="CH149" i="104" s="1" a="1"/>
  <c r="CH149" i="104" s="1"/>
  <c r="G39" i="103"/>
  <c r="T39" i="103" s="1"/>
  <c r="L27" i="99"/>
  <c r="AD23" i="105" s="1"/>
  <c r="G8" i="103"/>
  <c r="T8" i="103" s="1"/>
  <c r="Q23" i="105"/>
  <c r="H23" i="104"/>
  <c r="U23" i="104" s="1"/>
  <c r="DA144" i="105" a="1"/>
  <c r="DA144" i="105" s="1"/>
  <c r="O7" i="99"/>
  <c r="AG53" i="105" s="1"/>
  <c r="T53" i="105"/>
  <c r="K53" i="104"/>
  <c r="X53" i="104" s="1"/>
  <c r="BN53" i="104" s="1" a="1"/>
  <c r="BN53" i="104" s="1"/>
  <c r="J21" i="103"/>
  <c r="W21" i="103" s="1"/>
  <c r="CQ98" i="105" a="1"/>
  <c r="CQ98" i="105" s="1"/>
  <c r="CR98" i="105" a="1"/>
  <c r="CR98" i="105" s="1"/>
  <c r="L3" i="99"/>
  <c r="AD26" i="105" s="1"/>
  <c r="CP26" i="105" s="1" a="1"/>
  <c r="CP26" i="105" s="1"/>
  <c r="Q26" i="105"/>
  <c r="G26" i="103"/>
  <c r="T26" i="103" s="1"/>
  <c r="H26" i="104"/>
  <c r="U26" i="104" s="1"/>
  <c r="CH26" i="104" s="1" a="1"/>
  <c r="CH26" i="104" s="1"/>
  <c r="N19" i="99"/>
  <c r="AF121" i="105" s="1"/>
  <c r="I16" i="103"/>
  <c r="V16" i="103" s="1"/>
  <c r="J121" i="104"/>
  <c r="S121" i="105"/>
  <c r="O67" i="99"/>
  <c r="AG110" i="105" s="1"/>
  <c r="T110" i="105"/>
  <c r="K110" i="104"/>
  <c r="X110" i="104" s="1"/>
  <c r="J76" i="103"/>
  <c r="W76" i="103" s="1"/>
  <c r="L7" i="99"/>
  <c r="AD53" i="105" s="1"/>
  <c r="Q53" i="105"/>
  <c r="H53" i="104"/>
  <c r="U53" i="104" s="1"/>
  <c r="BK53" i="104" s="1" a="1"/>
  <c r="BK53" i="104" s="1"/>
  <c r="G21" i="103"/>
  <c r="T21" i="103" s="1"/>
  <c r="L88" i="99"/>
  <c r="AD135" i="105" s="1"/>
  <c r="G24" i="103"/>
  <c r="T24" i="103" s="1"/>
  <c r="AF24" i="103" s="1" a="1"/>
  <c r="AF24" i="103" s="1"/>
  <c r="H135" i="104"/>
  <c r="U135" i="104" s="1"/>
  <c r="Q135" i="105"/>
  <c r="AV162" i="100"/>
  <c r="AI162" i="100" s="1"/>
  <c r="H162" i="100" s="1"/>
  <c r="AX218" i="99"/>
  <c r="AK218" i="99" s="1"/>
  <c r="H218" i="99" s="1"/>
  <c r="H81" i="104"/>
  <c r="U81" i="104" s="1"/>
  <c r="Q81" i="105"/>
  <c r="L29" i="99"/>
  <c r="AD81" i="105" s="1"/>
  <c r="G14" i="103"/>
  <c r="T14" i="103" s="1"/>
  <c r="DA138" i="105" a="1"/>
  <c r="DA138" i="105" s="1"/>
  <c r="L78" i="99"/>
  <c r="AD24" i="105" s="1"/>
  <c r="AP24" i="105" s="1" a="1"/>
  <c r="AP24" i="105" s="1"/>
  <c r="H24" i="104"/>
  <c r="U24" i="104" s="1"/>
  <c r="G50" i="103"/>
  <c r="T50" i="103" s="1"/>
  <c r="Q24" i="105"/>
  <c r="O26" i="99"/>
  <c r="AG36" i="105" s="1"/>
  <c r="BD36" i="105" s="1" a="1"/>
  <c r="BD36" i="105" s="1"/>
  <c r="T36" i="105"/>
  <c r="K36" i="104"/>
  <c r="X36" i="104" s="1"/>
  <c r="J9" i="103"/>
  <c r="W9" i="103" s="1"/>
  <c r="AI9" i="103" s="1" a="1"/>
  <c r="AI9" i="103" s="1"/>
  <c r="N28" i="99"/>
  <c r="AF122" i="105" s="1"/>
  <c r="I12" i="103"/>
  <c r="V12" i="103" s="1"/>
  <c r="J122" i="104"/>
  <c r="S122" i="105"/>
  <c r="AV14" i="99"/>
  <c r="AI14" i="99" s="1"/>
  <c r="AP36" i="85"/>
  <c r="AL36" i="85"/>
  <c r="AT28" i="100"/>
  <c r="AG28" i="100" s="1"/>
  <c r="F28" i="100" s="1"/>
  <c r="AC28" i="100" s="1"/>
  <c r="G61" i="103"/>
  <c r="T61" i="103" s="1"/>
  <c r="AF61" i="103" s="1" a="1"/>
  <c r="AF61" i="103" s="1"/>
  <c r="H73" i="104"/>
  <c r="U73" i="104" s="1"/>
  <c r="BK73" i="104" s="1" a="1"/>
  <c r="BK73" i="104" s="1"/>
  <c r="Q73" i="105"/>
  <c r="L47" i="99"/>
  <c r="L28" i="99"/>
  <c r="AD122" i="105" s="1"/>
  <c r="G12" i="103"/>
  <c r="T12" i="103" s="1"/>
  <c r="Q122" i="105"/>
  <c r="H122" i="104"/>
  <c r="U122" i="104" s="1"/>
  <c r="N75" i="99"/>
  <c r="AF70" i="105" s="1"/>
  <c r="S70" i="105"/>
  <c r="J70" i="104"/>
  <c r="I28" i="103"/>
  <c r="V28" i="103" s="1"/>
  <c r="AH28" i="103" s="1" a="1"/>
  <c r="AH28" i="103" s="1"/>
  <c r="T80" i="105"/>
  <c r="K80" i="104"/>
  <c r="X80" i="104" s="1"/>
  <c r="O22" i="99"/>
  <c r="AG80" i="105" s="1"/>
  <c r="DF80" i="105" s="1" a="1"/>
  <c r="DF80" i="105" s="1"/>
  <c r="J34" i="103"/>
  <c r="W34" i="103" s="1"/>
  <c r="CA106" i="103" a="1"/>
  <c r="CA106" i="103" s="1"/>
  <c r="CQ106" i="103" a="1"/>
  <c r="CQ106" i="103" s="1"/>
  <c r="AH106" i="103" a="1"/>
  <c r="AH106" i="103" s="1"/>
  <c r="CR123" i="105" a="1"/>
  <c r="CR123" i="105" s="1"/>
  <c r="L79" i="99"/>
  <c r="AD7" i="105" s="1"/>
  <c r="H7" i="104"/>
  <c r="U7" i="104" s="1"/>
  <c r="CG7" i="104" s="1" a="1"/>
  <c r="CG7" i="104" s="1"/>
  <c r="Q7" i="105"/>
  <c r="G17" i="103"/>
  <c r="T17" i="103" s="1"/>
  <c r="BJ17" i="103" s="1" a="1"/>
  <c r="BJ17" i="103" s="1"/>
  <c r="O50" i="99"/>
  <c r="AG85" i="105" s="1"/>
  <c r="DF85" i="105" s="1" a="1"/>
  <c r="DF85" i="105" s="1"/>
  <c r="T85" i="105"/>
  <c r="K85" i="104"/>
  <c r="X85" i="104" s="1"/>
  <c r="CV85" i="104" s="1" a="1"/>
  <c r="CV85" i="104" s="1"/>
  <c r="J15" i="103"/>
  <c r="W15" i="103" s="1"/>
  <c r="CV15" i="103" s="1" a="1"/>
  <c r="CV15" i="103" s="1"/>
  <c r="AY218" i="99"/>
  <c r="AL218" i="99" s="1"/>
  <c r="I218" i="99" s="1"/>
  <c r="AW162" i="100"/>
  <c r="AJ162" i="100" s="1"/>
  <c r="I162" i="100" s="1"/>
  <c r="L137" i="99"/>
  <c r="AD46" i="105" s="1"/>
  <c r="CP46" i="105" s="1" a="1"/>
  <c r="CP46" i="105" s="1"/>
  <c r="G58" i="103"/>
  <c r="T58" i="103" s="1"/>
  <c r="Q46" i="105"/>
  <c r="H46" i="104"/>
  <c r="U46" i="104" s="1"/>
  <c r="CQ69" i="105" a="1"/>
  <c r="CQ69" i="105" s="1"/>
  <c r="Q33" i="105"/>
  <c r="H33" i="104"/>
  <c r="U33" i="104" s="1"/>
  <c r="CH33" i="104" s="1" a="1"/>
  <c r="CH33" i="104" s="1"/>
  <c r="G55" i="103"/>
  <c r="T55" i="103" s="1"/>
  <c r="L164" i="99"/>
  <c r="AD33" i="105" s="1"/>
  <c r="CP33" i="105" s="1" a="1"/>
  <c r="CP33" i="105" s="1"/>
  <c r="O71" i="99"/>
  <c r="AG2" i="105" s="1"/>
  <c r="DG2" i="105" s="1" a="1"/>
  <c r="DG2" i="105" s="1"/>
  <c r="K2" i="104"/>
  <c r="X2" i="104" s="1"/>
  <c r="J31" i="103"/>
  <c r="W31" i="103" s="1"/>
  <c r="CU31" i="103" s="1" a="1"/>
  <c r="CU31" i="103" s="1"/>
  <c r="T2" i="105"/>
  <c r="AB15" i="100"/>
  <c r="A15" i="100" s="1" a="1"/>
  <c r="A15" i="100" s="1"/>
  <c r="L132" i="99"/>
  <c r="AD37" i="105" s="1"/>
  <c r="CP37" i="105" s="1" a="1"/>
  <c r="CP37" i="105" s="1"/>
  <c r="H37" i="104"/>
  <c r="U37" i="104" s="1"/>
  <c r="BK37" i="104" s="1" a="1"/>
  <c r="BK37" i="104" s="1"/>
  <c r="G80" i="103"/>
  <c r="T80" i="103" s="1"/>
  <c r="Q37" i="105"/>
  <c r="N25" i="99"/>
  <c r="AF18" i="105" s="1"/>
  <c r="DA18" i="105" s="1" a="1"/>
  <c r="DA18" i="105" s="1"/>
  <c r="I6" i="103"/>
  <c r="V6" i="103" s="1"/>
  <c r="CR6" i="103" s="1" a="1"/>
  <c r="CR6" i="103" s="1"/>
  <c r="S18" i="105"/>
  <c r="J18" i="104"/>
  <c r="O18" i="99"/>
  <c r="AG118" i="105" s="1"/>
  <c r="AS118" i="105" s="1" a="1"/>
  <c r="AS118" i="105" s="1"/>
  <c r="J23" i="103"/>
  <c r="W23" i="103" s="1"/>
  <c r="T118" i="105"/>
  <c r="K118" i="104"/>
  <c r="X118" i="104" s="1"/>
  <c r="H2" i="104"/>
  <c r="U2" i="104" s="1"/>
  <c r="CJ2" i="104" s="1" a="1"/>
  <c r="CJ2" i="104" s="1"/>
  <c r="L71" i="99"/>
  <c r="AD2" i="105" s="1"/>
  <c r="BT2" i="105" s="1" a="1"/>
  <c r="BT2" i="105" s="1"/>
  <c r="G31" i="103"/>
  <c r="T31" i="103" s="1"/>
  <c r="CI31" i="103" s="1" a="1"/>
  <c r="CI31" i="103" s="1"/>
  <c r="Q2" i="105"/>
  <c r="N67" i="99"/>
  <c r="AF110" i="105" s="1"/>
  <c r="S110" i="105"/>
  <c r="J110" i="104"/>
  <c r="I76" i="103"/>
  <c r="V76" i="103" s="1"/>
  <c r="L25" i="99"/>
  <c r="AD18" i="105" s="1"/>
  <c r="CS18" i="105" s="1" a="1"/>
  <c r="CS18" i="105" s="1"/>
  <c r="H18" i="104"/>
  <c r="U18" i="104" s="1"/>
  <c r="CJ18" i="104" s="1" a="1"/>
  <c r="CJ18" i="104" s="1"/>
  <c r="G6" i="103"/>
  <c r="T6" i="103" s="1"/>
  <c r="CI6" i="103" s="1" a="1"/>
  <c r="CI6" i="103" s="1"/>
  <c r="Q18" i="105"/>
  <c r="AX154" i="100"/>
  <c r="AK154" i="100" s="1"/>
  <c r="J154" i="100" s="1"/>
  <c r="AZ219" i="99"/>
  <c r="AM219" i="99" s="1"/>
  <c r="J219" i="99" s="1"/>
  <c r="S52" i="105"/>
  <c r="N17" i="99"/>
  <c r="I20" i="103"/>
  <c r="V20" i="103" s="1"/>
  <c r="J52" i="104"/>
  <c r="O12" i="99"/>
  <c r="AG20" i="105" s="1"/>
  <c r="DA20" i="105" s="1" a="1"/>
  <c r="DA20" i="105" s="1"/>
  <c r="J7" i="103"/>
  <c r="W7" i="103" s="1"/>
  <c r="CQ7" i="103" s="1" a="1"/>
  <c r="CQ7" i="103" s="1"/>
  <c r="K20" i="104"/>
  <c r="X20" i="104" s="1"/>
  <c r="AU20" i="104" s="1" a="1"/>
  <c r="AU20" i="104" s="1"/>
  <c r="T20" i="105"/>
  <c r="L19" i="99"/>
  <c r="AD121" i="105" s="1"/>
  <c r="CT121" i="105" s="1" a="1"/>
  <c r="CT121" i="105" s="1"/>
  <c r="G16" i="103"/>
  <c r="T16" i="103" s="1"/>
  <c r="H121" i="104"/>
  <c r="U121" i="104" s="1"/>
  <c r="Q121" i="105"/>
  <c r="CH48" i="103" a="1"/>
  <c r="CH48" i="103" s="1"/>
  <c r="CQ66" i="103" a="1"/>
  <c r="CQ66" i="103" s="1"/>
  <c r="L179" i="99"/>
  <c r="AD139" i="105" s="1"/>
  <c r="G68" i="103"/>
  <c r="T68" i="103" s="1"/>
  <c r="Q139" i="105"/>
  <c r="H139" i="104"/>
  <c r="U139" i="104" s="1"/>
  <c r="CH139" i="104" s="1" a="1"/>
  <c r="CH139" i="104" s="1"/>
  <c r="O85" i="99"/>
  <c r="AG60" i="105" s="1"/>
  <c r="K60" i="104"/>
  <c r="X60" i="104" s="1"/>
  <c r="J73" i="103"/>
  <c r="W73" i="103" s="1"/>
  <c r="T60" i="105"/>
  <c r="O81" i="99"/>
  <c r="J18" i="103"/>
  <c r="W18" i="103" s="1"/>
  <c r="K19" i="104"/>
  <c r="X19" i="104" s="1"/>
  <c r="T19" i="105"/>
  <c r="DA31" i="105" a="1"/>
  <c r="DA31" i="105" s="1"/>
  <c r="AT162" i="100"/>
  <c r="AG162" i="100" s="1"/>
  <c r="F162" i="100" s="1"/>
  <c r="AC162" i="100" s="1"/>
  <c r="AL95" i="85"/>
  <c r="AP95" i="85"/>
  <c r="AV218" i="99"/>
  <c r="AI218" i="99" s="1"/>
  <c r="DA61" i="105" a="1"/>
  <c r="DA61" i="105" s="1"/>
  <c r="CQ61" i="105" a="1"/>
  <c r="CQ61" i="105" s="1"/>
  <c r="L173" i="99"/>
  <c r="AD77" i="105" s="1"/>
  <c r="CT77" i="105" s="1" a="1"/>
  <c r="CT77" i="105" s="1"/>
  <c r="G63" i="103"/>
  <c r="T63" i="103" s="1"/>
  <c r="Q77" i="105"/>
  <c r="H77" i="104"/>
  <c r="U77" i="104" s="1"/>
  <c r="CH77" i="104" s="1" a="1"/>
  <c r="CH77" i="104" s="1"/>
  <c r="L11" i="99"/>
  <c r="Q72" i="105"/>
  <c r="G4" i="103"/>
  <c r="T4" i="103" s="1"/>
  <c r="H72" i="104"/>
  <c r="U72" i="104" s="1"/>
  <c r="O29" i="99"/>
  <c r="AG81" i="105" s="1"/>
  <c r="DF81" i="105" s="1" a="1"/>
  <c r="DF81" i="105" s="1"/>
  <c r="J14" i="103"/>
  <c r="W14" i="103" s="1"/>
  <c r="T81" i="105"/>
  <c r="K81" i="104"/>
  <c r="X81" i="104" s="1"/>
  <c r="O10" i="99"/>
  <c r="AG112" i="105" s="1"/>
  <c r="BD112" i="105" s="1" a="1"/>
  <c r="BD112" i="105" s="1"/>
  <c r="J11" i="103"/>
  <c r="W11" i="103" s="1"/>
  <c r="AI11" i="103" s="1" a="1"/>
  <c r="AI11" i="103" s="1"/>
  <c r="T112" i="105"/>
  <c r="K112" i="104"/>
  <c r="X112" i="104" s="1"/>
  <c r="N7" i="99"/>
  <c r="AF53" i="105" s="1"/>
  <c r="S53" i="105"/>
  <c r="I21" i="103"/>
  <c r="V21" i="103" s="1"/>
  <c r="J53" i="104"/>
  <c r="AR137" i="104" a="1"/>
  <c r="AR137" i="104" s="1"/>
  <c r="AR4" i="104" a="1"/>
  <c r="AR4" i="104" s="1"/>
  <c r="CI4" i="104" a="1"/>
  <c r="CI4" i="104" s="1"/>
  <c r="DA108" i="105" a="1"/>
  <c r="DA108" i="105" s="1"/>
  <c r="L82" i="99"/>
  <c r="AD35" i="105" s="1"/>
  <c r="Q35" i="105"/>
  <c r="H35" i="104"/>
  <c r="U35" i="104" s="1"/>
  <c r="G19" i="103"/>
  <c r="T19" i="103" s="1"/>
  <c r="N18" i="99"/>
  <c r="AF118" i="105" s="1"/>
  <c r="S118" i="105"/>
  <c r="I23" i="103"/>
  <c r="V23" i="103" s="1"/>
  <c r="J118" i="104"/>
  <c r="G18" i="103"/>
  <c r="T18" i="103" s="1"/>
  <c r="H19" i="104"/>
  <c r="U19" i="104" s="1"/>
  <c r="Q19" i="105"/>
  <c r="L81" i="99"/>
  <c r="AD19" i="105" s="1"/>
  <c r="G82" i="103"/>
  <c r="T82" i="103" s="1"/>
  <c r="AF82" i="103" s="1" a="1"/>
  <c r="AF82" i="103" s="1"/>
  <c r="Q91" i="105"/>
  <c r="H91" i="104"/>
  <c r="U91" i="104" s="1"/>
  <c r="AG91" i="104" s="1" a="1"/>
  <c r="AG91" i="104" s="1"/>
  <c r="L133" i="99"/>
  <c r="Q138" i="105"/>
  <c r="H138" i="104"/>
  <c r="U138" i="104" s="1"/>
  <c r="G67" i="103"/>
  <c r="T67" i="103" s="1"/>
  <c r="L178" i="99"/>
  <c r="AD138" i="105" s="1"/>
  <c r="CR138" i="105" s="1" a="1"/>
  <c r="CR138" i="105" s="1"/>
  <c r="AT153" i="100"/>
  <c r="AG153" i="100" s="1"/>
  <c r="F153" i="100" s="1"/>
  <c r="AC153" i="100" s="1"/>
  <c r="AV220" i="99"/>
  <c r="AI220" i="99" s="1"/>
  <c r="AP40" i="85"/>
  <c r="AL40" i="85"/>
  <c r="AO40" i="85"/>
  <c r="BE153" i="100"/>
  <c r="AR153" i="100" s="1"/>
  <c r="Q153" i="100" s="1"/>
  <c r="BG220" i="99"/>
  <c r="AT220" i="99" s="1"/>
  <c r="Q220" i="99" s="1"/>
  <c r="AS40" i="85"/>
  <c r="AR38" i="104" a="1"/>
  <c r="AR38" i="104" s="1"/>
  <c r="CI38" i="104" a="1"/>
  <c r="CI38" i="104" s="1"/>
  <c r="L42" i="99"/>
  <c r="AD51" i="105" s="1"/>
  <c r="G32" i="103"/>
  <c r="T32" i="103" s="1"/>
  <c r="Q51" i="105"/>
  <c r="H51" i="104"/>
  <c r="U51" i="104" s="1"/>
  <c r="CH51" i="104" s="1" a="1"/>
  <c r="CH51" i="104" s="1"/>
  <c r="L12" i="99"/>
  <c r="AD20" i="105" s="1"/>
  <c r="BA20" i="105" s="1" a="1"/>
  <c r="BA20" i="105" s="1"/>
  <c r="Q20" i="105"/>
  <c r="H20" i="104"/>
  <c r="U20" i="104" s="1"/>
  <c r="AG20" i="104" s="1" a="1"/>
  <c r="AG20" i="104" s="1"/>
  <c r="G7" i="103"/>
  <c r="T7" i="103" s="1"/>
  <c r="O74" i="99"/>
  <c r="AG128" i="105" s="1"/>
  <c r="DA128" i="105" s="1" a="1"/>
  <c r="DA128" i="105" s="1"/>
  <c r="J36" i="103"/>
  <c r="W36" i="103" s="1"/>
  <c r="T128" i="105"/>
  <c r="K128" i="104"/>
  <c r="X128" i="104" s="1"/>
  <c r="AT138" i="100"/>
  <c r="AG138" i="100" s="1"/>
  <c r="F138" i="100" s="1"/>
  <c r="AC138" i="100" s="1"/>
  <c r="AP76" i="85"/>
  <c r="AL76" i="85"/>
  <c r="AV178" i="99"/>
  <c r="AI178" i="99" s="1"/>
  <c r="DA71" i="105" a="1"/>
  <c r="DA71" i="105" s="1"/>
  <c r="CK71" i="105" a="1"/>
  <c r="CK71" i="105" s="1"/>
  <c r="AG69" i="105"/>
  <c r="AG64" i="105"/>
  <c r="DG64" i="105" s="1" a="1"/>
  <c r="DG64" i="105" s="1"/>
  <c r="N85" i="99"/>
  <c r="AF60" i="105" s="1"/>
  <c r="DC60" i="105" s="1" a="1"/>
  <c r="DC60" i="105" s="1"/>
  <c r="I73" i="103"/>
  <c r="V73" i="103" s="1"/>
  <c r="S60" i="105"/>
  <c r="J60" i="104"/>
  <c r="T149" i="105"/>
  <c r="O72" i="99"/>
  <c r="AG149" i="105" s="1"/>
  <c r="DF149" i="105" s="1" a="1"/>
  <c r="DF149" i="105" s="1"/>
  <c r="K149" i="104"/>
  <c r="X149" i="104" s="1"/>
  <c r="CR149" i="104" s="1" a="1"/>
  <c r="CR149" i="104" s="1"/>
  <c r="J39" i="103"/>
  <c r="W39" i="103" s="1"/>
  <c r="O15" i="99"/>
  <c r="AG66" i="105" s="1"/>
  <c r="DF66" i="105" s="1" a="1"/>
  <c r="DF66" i="105" s="1"/>
  <c r="K66" i="104"/>
  <c r="X66" i="104" s="1"/>
  <c r="T66" i="105"/>
  <c r="J60" i="103"/>
  <c r="W60" i="103" s="1"/>
  <c r="CG75" i="103" a="1"/>
  <c r="CG75" i="103" s="1"/>
  <c r="CQ83" i="103" a="1"/>
  <c r="CQ83" i="103" s="1"/>
  <c r="L50" i="99"/>
  <c r="AD85" i="105" s="1"/>
  <c r="G15" i="103"/>
  <c r="T15" i="103" s="1"/>
  <c r="CK15" i="103" s="1" a="1"/>
  <c r="CK15" i="103" s="1"/>
  <c r="Q85" i="105"/>
  <c r="H85" i="104"/>
  <c r="U85" i="104" s="1"/>
  <c r="CL85" i="104" s="1" a="1"/>
  <c r="CL85" i="104" s="1"/>
  <c r="Z62" i="99"/>
  <c r="Z143" i="99"/>
  <c r="A143" i="99" s="1" a="1"/>
  <c r="A143" i="99" s="1"/>
  <c r="BV143" i="99" s="1" a="1"/>
  <c r="BV143" i="99" s="1"/>
  <c r="AC159" i="100"/>
  <c r="AC156" i="100"/>
  <c r="AC146" i="100"/>
  <c r="AC155" i="100"/>
  <c r="AC147" i="100"/>
  <c r="AC86" i="100"/>
  <c r="AE85" i="100"/>
  <c r="AC70" i="100"/>
  <c r="AC85" i="100"/>
  <c r="AC47" i="100"/>
  <c r="AC41" i="100"/>
  <c r="AC157" i="100"/>
  <c r="AC158" i="100"/>
  <c r="AC143" i="100"/>
  <c r="AC67" i="100"/>
  <c r="AC152" i="100"/>
  <c r="AC14" i="100"/>
  <c r="AC90" i="100"/>
  <c r="AC73" i="100"/>
  <c r="AC59" i="100"/>
  <c r="AC72" i="100"/>
  <c r="AC91" i="100"/>
  <c r="AC137" i="100"/>
  <c r="CI243" i="99"/>
  <c r="CI143" i="99"/>
  <c r="AE2" i="99"/>
  <c r="AA2" i="99"/>
  <c r="AF9" i="100"/>
  <c r="AE3" i="100"/>
  <c r="AC37" i="100"/>
  <c r="AC44" i="100"/>
  <c r="AC15" i="100"/>
  <c r="AC61" i="100"/>
  <c r="A61" i="100" a="1"/>
  <c r="A61" i="100" s="1"/>
  <c r="AC108" i="100"/>
  <c r="AK24" i="100"/>
  <c r="J24" i="100" s="1"/>
  <c r="AJ154" i="100"/>
  <c r="I154" i="100" s="1"/>
  <c r="AN28" i="100"/>
  <c r="M28" i="100" s="1"/>
  <c r="AI36" i="100"/>
  <c r="H36" i="100" s="1"/>
  <c r="AL51" i="100"/>
  <c r="K51" i="100" s="1"/>
  <c r="AK167" i="100"/>
  <c r="J167" i="100" s="1"/>
  <c r="AQ37" i="100"/>
  <c r="P37" i="100" s="1"/>
  <c r="AE37" i="100" s="1"/>
  <c r="AQ149" i="100"/>
  <c r="P149" i="100" s="1"/>
  <c r="AE149" i="100" s="1"/>
  <c r="AR17" i="100"/>
  <c r="Q17" i="100" s="1"/>
  <c r="AJ33" i="100"/>
  <c r="I33" i="100" s="1"/>
  <c r="AQ17" i="100"/>
  <c r="P17" i="100" s="1"/>
  <c r="AE17" i="100" s="1"/>
  <c r="AR123" i="100"/>
  <c r="Q123" i="100" s="1"/>
  <c r="AR51" i="100"/>
  <c r="Q51" i="100" s="1"/>
  <c r="AL146" i="100"/>
  <c r="K146" i="100" s="1"/>
  <c r="AI64" i="100"/>
  <c r="H64" i="100" s="1"/>
  <c r="AK122" i="100"/>
  <c r="J122" i="100" s="1"/>
  <c r="AQ41" i="100"/>
  <c r="P41" i="100" s="1"/>
  <c r="AE41" i="100" s="1"/>
  <c r="AQ30" i="100"/>
  <c r="P30" i="100" s="1"/>
  <c r="AE30" i="100" s="1"/>
  <c r="AQ154" i="100"/>
  <c r="P154" i="100" s="1"/>
  <c r="AE154" i="100" s="1"/>
  <c r="AJ24" i="100"/>
  <c r="I24" i="100" s="1"/>
  <c r="AI47" i="100"/>
  <c r="H47" i="100" s="1"/>
  <c r="AL38" i="100"/>
  <c r="K38" i="100" s="1"/>
  <c r="AR155" i="100"/>
  <c r="Q155" i="100" s="1"/>
  <c r="AJ155" i="100"/>
  <c r="I155" i="100" s="1"/>
  <c r="AK162" i="100"/>
  <c r="J162" i="100" s="1"/>
  <c r="AN59" i="100"/>
  <c r="M59" i="100" s="1"/>
  <c r="AI41" i="100"/>
  <c r="H41" i="100" s="1"/>
  <c r="AL99" i="100"/>
  <c r="K99" i="100" s="1"/>
  <c r="AR53" i="100"/>
  <c r="Q53" i="100" s="1"/>
  <c r="AQ19" i="100"/>
  <c r="P19" i="100" s="1"/>
  <c r="AN8" i="100"/>
  <c r="M8" i="100" s="1"/>
  <c r="AJ143" i="100"/>
  <c r="I143" i="100" s="1"/>
  <c r="AJ153" i="100"/>
  <c r="I153" i="100" s="1"/>
  <c r="AS43" i="100"/>
  <c r="R43" i="100" s="1"/>
  <c r="AL26" i="100"/>
  <c r="K26" i="100" s="1"/>
  <c r="AI137" i="100"/>
  <c r="H137" i="100" s="1"/>
  <c r="AN70" i="100"/>
  <c r="M70" i="100" s="1"/>
  <c r="AI32" i="100"/>
  <c r="H32" i="100" s="1"/>
  <c r="AI145" i="100"/>
  <c r="H145" i="100" s="1"/>
  <c r="AK34" i="100"/>
  <c r="J34" i="100" s="1"/>
  <c r="AR20" i="100"/>
  <c r="Q20" i="100" s="1"/>
  <c r="AF20" i="100" s="1"/>
  <c r="AQ140" i="100"/>
  <c r="P140" i="100" s="1"/>
  <c r="AN146" i="100"/>
  <c r="M146" i="100" s="1"/>
  <c r="AL135" i="100"/>
  <c r="K135" i="100" s="1"/>
  <c r="AJ151" i="100"/>
  <c r="I151" i="100" s="1"/>
  <c r="AL88" i="100"/>
  <c r="K88" i="100" s="1"/>
  <c r="AK80" i="100"/>
  <c r="J80" i="100" s="1"/>
  <c r="AN128" i="100"/>
  <c r="M128" i="100" s="1"/>
  <c r="AI155" i="100"/>
  <c r="H155" i="100" s="1"/>
  <c r="AL73" i="100"/>
  <c r="K73" i="100" s="1"/>
  <c r="AK87" i="100"/>
  <c r="J87" i="100" s="1"/>
  <c r="AK31" i="100"/>
  <c r="J31" i="100" s="1"/>
  <c r="AR26" i="100"/>
  <c r="Q26" i="100" s="1"/>
  <c r="AS152" i="100"/>
  <c r="R152" i="100" s="1"/>
  <c r="AR72" i="100"/>
  <c r="Q72" i="100" s="1"/>
  <c r="AJ52" i="100"/>
  <c r="I52" i="100" s="1"/>
  <c r="AI98" i="100"/>
  <c r="H98" i="100" s="1"/>
  <c r="AN36" i="100"/>
  <c r="M36" i="100" s="1"/>
  <c r="AI9" i="100"/>
  <c r="H9" i="100" s="1"/>
  <c r="AK143" i="100"/>
  <c r="J143" i="100" s="1"/>
  <c r="AQ121" i="100"/>
  <c r="P121" i="100" s="1"/>
  <c r="AQ161" i="100"/>
  <c r="P161" i="100" s="1"/>
  <c r="AJ87" i="100"/>
  <c r="I87" i="100" s="1"/>
  <c r="AJ158" i="100"/>
  <c r="I158" i="100" s="1"/>
  <c r="AJ98" i="100"/>
  <c r="I98" i="100" s="1"/>
  <c r="AQ73" i="100"/>
  <c r="P73" i="100" s="1"/>
  <c r="AE73" i="100" s="1"/>
  <c r="AQ147" i="100"/>
  <c r="P147" i="100" s="1"/>
  <c r="AB147" i="100" s="1"/>
  <c r="AK123" i="100"/>
  <c r="J123" i="100" s="1"/>
  <c r="AK47" i="100"/>
  <c r="J47" i="100" s="1"/>
  <c r="AS121" i="100"/>
  <c r="R121" i="100" s="1"/>
  <c r="AF121" i="100" s="1"/>
  <c r="AI107" i="100"/>
  <c r="H107" i="100" s="1"/>
  <c r="AI121" i="100"/>
  <c r="H121" i="100" s="1"/>
  <c r="AL52" i="100"/>
  <c r="K52" i="100" s="1"/>
  <c r="AR70" i="100"/>
  <c r="Q70" i="100" s="1"/>
  <c r="AS59" i="100"/>
  <c r="R59" i="100" s="1"/>
  <c r="AI27" i="100"/>
  <c r="H27" i="100" s="1"/>
  <c r="AN72" i="100"/>
  <c r="M72" i="100" s="1"/>
  <c r="AI19" i="100"/>
  <c r="H19" i="100" s="1"/>
  <c r="AI149" i="100"/>
  <c r="H149" i="100" s="1"/>
  <c r="AL98" i="100"/>
  <c r="K98" i="100" s="1"/>
  <c r="AK3" i="100"/>
  <c r="J3" i="100" s="1"/>
  <c r="AS18" i="100"/>
  <c r="R18" i="100" s="1"/>
  <c r="AK7" i="100"/>
  <c r="J7" i="100" s="1"/>
  <c r="AJ81" i="100"/>
  <c r="I81" i="100" s="1"/>
  <c r="AS143" i="100"/>
  <c r="R143" i="100" s="1"/>
  <c r="AF143" i="100" s="1"/>
  <c r="AS80" i="100"/>
  <c r="R80" i="100" s="1"/>
  <c r="AF80" i="100" s="1"/>
  <c r="AK164" i="100"/>
  <c r="J164" i="100" s="1"/>
  <c r="AJ165" i="100"/>
  <c r="I165" i="100" s="1"/>
  <c r="AL35" i="100"/>
  <c r="K35" i="100" s="1"/>
  <c r="AI59" i="100"/>
  <c r="H59" i="100" s="1"/>
  <c r="AI158" i="100"/>
  <c r="H158" i="100" s="1"/>
  <c r="AK73" i="100"/>
  <c r="J73" i="100" s="1"/>
  <c r="AQ152" i="100"/>
  <c r="P152" i="100" s="1"/>
  <c r="AS51" i="100"/>
  <c r="R51" i="100" s="1"/>
  <c r="AN19" i="100"/>
  <c r="M19" i="100" s="1"/>
  <c r="AL118" i="100"/>
  <c r="K118" i="100" s="1"/>
  <c r="AN112" i="100"/>
  <c r="M112" i="100" s="1"/>
  <c r="AL4" i="100"/>
  <c r="K4" i="100" s="1"/>
  <c r="AS157" i="100"/>
  <c r="R157" i="100" s="1"/>
  <c r="AF157" i="100" s="1"/>
  <c r="AI17" i="100"/>
  <c r="H17" i="100" s="1"/>
  <c r="AQ66" i="100"/>
  <c r="P66" i="100" s="1"/>
  <c r="AJ107" i="100"/>
  <c r="I107" i="100" s="1"/>
  <c r="AL139" i="100"/>
  <c r="K139" i="100" s="1"/>
  <c r="AR128" i="100"/>
  <c r="Q128" i="100" s="1"/>
  <c r="AF128" i="100" s="1"/>
  <c r="AQ88" i="100"/>
  <c r="P88" i="100" s="1"/>
  <c r="AN18" i="100"/>
  <c r="M18" i="100" s="1"/>
  <c r="AE18" i="100" s="1"/>
  <c r="AS91" i="100"/>
  <c r="R91" i="100" s="1"/>
  <c r="AF91" i="100" s="1"/>
  <c r="AJ72" i="100"/>
  <c r="I72" i="100" s="1"/>
  <c r="AN50" i="100"/>
  <c r="M50" i="100" s="1"/>
  <c r="AE50" i="100" s="1"/>
  <c r="AQ9" i="100"/>
  <c r="P9" i="100" s="1"/>
  <c r="AE9" i="100" s="1"/>
  <c r="AI156" i="100"/>
  <c r="H156" i="100" s="1"/>
  <c r="AI144" i="100"/>
  <c r="H144" i="100" s="1"/>
  <c r="AR152" i="100"/>
  <c r="Q152" i="100" s="1"/>
  <c r="AI86" i="100"/>
  <c r="H86" i="100" s="1"/>
  <c r="AJ157" i="100"/>
  <c r="I157" i="100" s="1"/>
  <c r="AS28" i="100"/>
  <c r="R28" i="100" s="1"/>
  <c r="AQ128" i="100"/>
  <c r="P128" i="100" s="1"/>
  <c r="AL41" i="100"/>
  <c r="K41" i="100" s="1"/>
  <c r="AK161" i="100"/>
  <c r="J161" i="100" s="1"/>
  <c r="AI66" i="100"/>
  <c r="H66" i="100" s="1"/>
  <c r="AL138" i="100"/>
  <c r="K138" i="100" s="1"/>
  <c r="AL18" i="100"/>
  <c r="K18" i="100" s="1"/>
  <c r="AI33" i="100"/>
  <c r="H33" i="100" s="1"/>
  <c r="AL27" i="100"/>
  <c r="K27" i="100" s="1"/>
  <c r="AK52" i="100"/>
  <c r="J52" i="100" s="1"/>
  <c r="AJ16" i="100"/>
  <c r="I16" i="100" s="1"/>
  <c r="AN135" i="100"/>
  <c r="M135" i="100" s="1"/>
  <c r="AL30" i="100"/>
  <c r="K30" i="100" s="1"/>
  <c r="AS53" i="100"/>
  <c r="R53" i="100" s="1"/>
  <c r="AQ64" i="100"/>
  <c r="P64" i="100" s="1"/>
  <c r="AE64" i="100" s="1"/>
  <c r="AR36" i="100"/>
  <c r="Q36" i="100" s="1"/>
  <c r="AI165" i="100"/>
  <c r="H165" i="100" s="1"/>
  <c r="AI166" i="100"/>
  <c r="H166" i="100" s="1"/>
  <c r="AN43" i="100"/>
  <c r="M43" i="100" s="1"/>
  <c r="AI72" i="100"/>
  <c r="H72" i="100" s="1"/>
  <c r="AI167" i="100"/>
  <c r="H167" i="100" s="1"/>
  <c r="AL72" i="100"/>
  <c r="K72" i="100" s="1"/>
  <c r="AK105" i="100"/>
  <c r="J105" i="100" s="1"/>
  <c r="AK2" i="100"/>
  <c r="J2" i="100" s="1"/>
  <c r="AJ167" i="100"/>
  <c r="I167" i="100" s="1"/>
  <c r="AN138" i="100"/>
  <c r="M138" i="100" s="1"/>
  <c r="AI138" i="100"/>
  <c r="H138" i="100" s="1"/>
  <c r="AL158" i="100"/>
  <c r="K158" i="100" s="1"/>
  <c r="AQ31" i="100"/>
  <c r="P31" i="100" s="1"/>
  <c r="AE31" i="100" s="1"/>
  <c r="AJ64" i="100"/>
  <c r="I64" i="100" s="1"/>
  <c r="AL7" i="100"/>
  <c r="K7" i="100" s="1"/>
  <c r="AL161" i="100"/>
  <c r="K161" i="100" s="1"/>
  <c r="AK45" i="100"/>
  <c r="J45" i="100" s="1"/>
  <c r="AQ14" i="100"/>
  <c r="P14" i="100" s="1"/>
  <c r="AI43" i="100"/>
  <c r="H43" i="100" s="1"/>
  <c r="AS69" i="100"/>
  <c r="R69" i="100" s="1"/>
  <c r="AF69" i="100" s="1"/>
  <c r="AK158" i="100"/>
  <c r="J158" i="100" s="1"/>
  <c r="AI35" i="100"/>
  <c r="H35" i="100" s="1"/>
  <c r="AJ139" i="100"/>
  <c r="I139" i="100" s="1"/>
  <c r="AK51" i="100"/>
  <c r="J51" i="100" s="1"/>
  <c r="AQ158" i="100"/>
  <c r="P158" i="100" s="1"/>
  <c r="AE158" i="100" s="1"/>
  <c r="AL28" i="100"/>
  <c r="K28" i="100" s="1"/>
  <c r="AQ143" i="100"/>
  <c r="P143" i="100" s="1"/>
  <c r="AI112" i="100"/>
  <c r="H112" i="100" s="1"/>
  <c r="AK85" i="100"/>
  <c r="J85" i="100" s="1"/>
  <c r="AL34" i="100"/>
  <c r="K34" i="100" s="1"/>
  <c r="AL90" i="100"/>
  <c r="K90" i="100" s="1"/>
  <c r="AQ47" i="100"/>
  <c r="P47" i="100" s="1"/>
  <c r="AQ60" i="100"/>
  <c r="P60" i="100" s="1"/>
  <c r="AI88" i="100"/>
  <c r="H88" i="100" s="1"/>
  <c r="AJ46" i="100"/>
  <c r="I46" i="100" s="1"/>
  <c r="AQ8" i="100"/>
  <c r="P8" i="100" s="1"/>
  <c r="AS161" i="100"/>
  <c r="R161" i="100" s="1"/>
  <c r="AK64" i="100"/>
  <c r="J64" i="100" s="1"/>
  <c r="AQ118" i="100"/>
  <c r="P118" i="100" s="1"/>
  <c r="AN66" i="100"/>
  <c r="M66" i="100" s="1"/>
  <c r="AL81" i="100"/>
  <c r="K81" i="100" s="1"/>
  <c r="AL154" i="100"/>
  <c r="K154" i="100" s="1"/>
  <c r="AK27" i="100"/>
  <c r="J27" i="100" s="1"/>
  <c r="AQ151" i="100"/>
  <c r="P151" i="100" s="1"/>
  <c r="AE151" i="100" s="1"/>
  <c r="AJ138" i="100"/>
  <c r="I138" i="100" s="1"/>
  <c r="AJ67" i="100"/>
  <c r="I67" i="100" s="1"/>
  <c r="AK33" i="100"/>
  <c r="J33" i="100" s="1"/>
  <c r="AJ36" i="100"/>
  <c r="I36" i="100" s="1"/>
  <c r="AG69" i="100"/>
  <c r="F69" i="100" s="1"/>
  <c r="AI18" i="100"/>
  <c r="H18" i="100" s="1"/>
  <c r="AK138" i="100"/>
  <c r="J138" i="100" s="1"/>
  <c r="AR161" i="100"/>
  <c r="Q161" i="100" s="1"/>
  <c r="AJ150" i="100"/>
  <c r="I150" i="100" s="1"/>
  <c r="AL59" i="100"/>
  <c r="K59" i="100" s="1"/>
  <c r="AL163" i="100"/>
  <c r="K163" i="100" s="1"/>
  <c r="AK66" i="100"/>
  <c r="J66" i="100" s="1"/>
  <c r="AQ159" i="100"/>
  <c r="P159" i="100" s="1"/>
  <c r="AQ107" i="100"/>
  <c r="P107" i="100" s="1"/>
  <c r="AE107" i="100" s="1"/>
  <c r="AQ91" i="100"/>
  <c r="P91" i="100" s="1"/>
  <c r="AJ76" i="100"/>
  <c r="I76" i="100" s="1"/>
  <c r="AK128" i="100"/>
  <c r="J128" i="100" s="1"/>
  <c r="AJ108" i="100"/>
  <c r="I108" i="100" s="1"/>
  <c r="AL121" i="100"/>
  <c r="K121" i="100" s="1"/>
  <c r="AQ98" i="100"/>
  <c r="P98" i="100" s="1"/>
  <c r="AE98" i="100" s="1"/>
  <c r="AN159" i="100"/>
  <c r="M159" i="100" s="1"/>
  <c r="AE159" i="100" s="1"/>
  <c r="AL66" i="100"/>
  <c r="K66" i="100" s="1"/>
  <c r="AL167" i="100"/>
  <c r="K167" i="100" s="1"/>
  <c r="AR138" i="100"/>
  <c r="Q138" i="100" s="1"/>
  <c r="AQ25" i="100"/>
  <c r="P25" i="100" s="1"/>
  <c r="AE25" i="100" s="1"/>
  <c r="AQ35" i="100"/>
  <c r="P35" i="100" s="1"/>
  <c r="AJ47" i="100"/>
  <c r="I47" i="100" s="1"/>
  <c r="AS122" i="100"/>
  <c r="R122" i="100" s="1"/>
  <c r="AQ155" i="100"/>
  <c r="P155" i="100" s="1"/>
  <c r="AJ163" i="100"/>
  <c r="I163" i="100" s="1"/>
  <c r="AQ153" i="100"/>
  <c r="P153" i="100" s="1"/>
  <c r="AE153" i="100" s="1"/>
  <c r="AL105" i="100"/>
  <c r="K105" i="100" s="1"/>
  <c r="AQ13" i="100"/>
  <c r="P13" i="100" s="1"/>
  <c r="AE13" i="100" s="1"/>
  <c r="AQ80" i="100"/>
  <c r="P80" i="100" s="1"/>
  <c r="AQ67" i="100"/>
  <c r="P67" i="100" s="1"/>
  <c r="AJ105" i="100"/>
  <c r="I105" i="100" s="1"/>
  <c r="AS14" i="100"/>
  <c r="R14" i="100" s="1"/>
  <c r="AF14" i="100" s="1"/>
  <c r="AS137" i="100"/>
  <c r="R137" i="100" s="1"/>
  <c r="AF137" i="100" s="1"/>
  <c r="AS70" i="100"/>
  <c r="R70" i="100" s="1"/>
  <c r="AL159" i="100"/>
  <c r="K159" i="100" s="1"/>
  <c r="AN52" i="100"/>
  <c r="M52" i="100" s="1"/>
  <c r="AI164" i="100"/>
  <c r="H164" i="100" s="1"/>
  <c r="AL153" i="100"/>
  <c r="K153" i="100" s="1"/>
  <c r="AK165" i="100"/>
  <c r="J165" i="100" s="1"/>
  <c r="AR43" i="100"/>
  <c r="Q43" i="100" s="1"/>
  <c r="AQ20" i="100"/>
  <c r="P20" i="100" s="1"/>
  <c r="AQ70" i="100"/>
  <c r="P70" i="100" s="1"/>
  <c r="AQ28" i="100"/>
  <c r="P28" i="100" s="1"/>
  <c r="AL17" i="100"/>
  <c r="K17" i="100" s="1"/>
  <c r="AJ20" i="100"/>
  <c r="I20" i="100" s="1"/>
  <c r="AJ59" i="100"/>
  <c r="I59" i="100" s="1"/>
  <c r="AK153" i="100"/>
  <c r="J153" i="100" s="1"/>
  <c r="AN80" i="100"/>
  <c r="M80" i="100" s="1"/>
  <c r="AN110" i="100"/>
  <c r="M110" i="100" s="1"/>
  <c r="AI31" i="100"/>
  <c r="H31" i="100" s="1"/>
  <c r="AL149" i="100"/>
  <c r="K149" i="100" s="1"/>
  <c r="AK13" i="100"/>
  <c r="J13" i="100" s="1"/>
  <c r="AK99" i="100"/>
  <c r="J99" i="100" s="1"/>
  <c r="AS66" i="100"/>
  <c r="R66" i="100" s="1"/>
  <c r="AF66" i="100" s="1"/>
  <c r="AL166" i="100"/>
  <c r="K166" i="100" s="1"/>
  <c r="AK17" i="100"/>
  <c r="J17" i="100" s="1"/>
  <c r="AN87" i="100"/>
  <c r="M87" i="100" s="1"/>
  <c r="AI151" i="100"/>
  <c r="H151" i="100" s="1"/>
  <c r="AI105" i="100"/>
  <c r="H105" i="100" s="1"/>
  <c r="AK149" i="100"/>
  <c r="J149" i="100" s="1"/>
  <c r="AN143" i="100"/>
  <c r="M143" i="100" s="1"/>
  <c r="AJ19" i="100"/>
  <c r="I19" i="100" s="1"/>
  <c r="AR44" i="100"/>
  <c r="Q44" i="100" s="1"/>
  <c r="AF44" i="100" s="1"/>
  <c r="AG46" i="100"/>
  <c r="F46" i="100" s="1"/>
  <c r="AS36" i="100"/>
  <c r="R36" i="100" s="1"/>
  <c r="AN35" i="100"/>
  <c r="M35" i="100" s="1"/>
  <c r="AL162" i="100"/>
  <c r="K162" i="100" s="1"/>
  <c r="AK38" i="100"/>
  <c r="J38" i="100" s="1"/>
  <c r="AK135" i="100"/>
  <c r="J135" i="100" s="1"/>
  <c r="AR13" i="100"/>
  <c r="Q13" i="100" s="1"/>
  <c r="AF13" i="100" s="1"/>
  <c r="AS72" i="100"/>
  <c r="R72" i="100" s="1"/>
  <c r="AR46" i="100"/>
  <c r="Q46" i="100" s="1"/>
  <c r="AK20" i="100"/>
  <c r="J20" i="100" s="1"/>
  <c r="AI153" i="100"/>
  <c r="H153" i="100" s="1"/>
  <c r="AK156" i="100"/>
  <c r="J156" i="100" s="1"/>
  <c r="AK107" i="100"/>
  <c r="J107" i="100" s="1"/>
  <c r="AJ85" i="100"/>
  <c r="I85" i="100" s="1"/>
  <c r="AJ99" i="100"/>
  <c r="I99" i="100" s="1"/>
  <c r="AK121" i="100"/>
  <c r="J121" i="100" s="1"/>
  <c r="AK163" i="100"/>
  <c r="J163" i="100" s="1"/>
  <c r="AL45" i="100"/>
  <c r="K45" i="100" s="1"/>
  <c r="AJ135" i="100"/>
  <c r="I135" i="100" s="1"/>
  <c r="AI140" i="100"/>
  <c r="H140" i="100" s="1"/>
  <c r="AL19" i="100"/>
  <c r="K19" i="100" s="1"/>
  <c r="AK140" i="100"/>
  <c r="J140" i="100" s="1"/>
  <c r="AK76" i="100"/>
  <c r="J76" i="100" s="1"/>
  <c r="AR112" i="100"/>
  <c r="Q112" i="100" s="1"/>
  <c r="AQ112" i="100"/>
  <c r="P112" i="100" s="1"/>
  <c r="AJ4" i="100"/>
  <c r="I4" i="100" s="1"/>
  <c r="AI128" i="100"/>
  <c r="H128" i="100" s="1"/>
  <c r="AJ121" i="100"/>
  <c r="I121" i="100" s="1"/>
  <c r="AN118" i="100"/>
  <c r="M118" i="100" s="1"/>
  <c r="AI46" i="100"/>
  <c r="H46" i="100" s="1"/>
  <c r="AL47" i="100"/>
  <c r="K47" i="100" s="1"/>
  <c r="AK155" i="100"/>
  <c r="J155" i="100" s="1"/>
  <c r="AL143" i="100"/>
  <c r="K143" i="100" s="1"/>
  <c r="AS23" i="100"/>
  <c r="R23" i="100" s="1"/>
  <c r="AK86" i="100"/>
  <c r="J86" i="100" s="1"/>
  <c r="AN122" i="100"/>
  <c r="M122" i="100" s="1"/>
  <c r="AK53" i="100"/>
  <c r="J53" i="100" s="1"/>
  <c r="AN20" i="100"/>
  <c r="M20" i="100" s="1"/>
  <c r="AQ135" i="100"/>
  <c r="P135" i="100" s="1"/>
  <c r="AL25" i="100"/>
  <c r="K25" i="100" s="1"/>
  <c r="AJ38" i="100"/>
  <c r="I38" i="100" s="1"/>
  <c r="AL123" i="100"/>
  <c r="K123" i="100" s="1"/>
  <c r="AL53" i="100"/>
  <c r="K53" i="100" s="1"/>
  <c r="AL64" i="100"/>
  <c r="K64" i="100" s="1"/>
  <c r="AL32" i="100"/>
  <c r="K32" i="100" s="1"/>
  <c r="AJ43" i="100"/>
  <c r="I43" i="100" s="1"/>
  <c r="AI118" i="100"/>
  <c r="H118" i="100" s="1"/>
  <c r="AS73" i="100"/>
  <c r="R73" i="100" s="1"/>
  <c r="AL86" i="100"/>
  <c r="K86" i="100" s="1"/>
  <c r="AN155" i="100"/>
  <c r="M155" i="100" s="1"/>
  <c r="AI25" i="100"/>
  <c r="H25" i="100" s="1"/>
  <c r="AL70" i="100"/>
  <c r="K70" i="100" s="1"/>
  <c r="AK81" i="100"/>
  <c r="J81" i="100" s="1"/>
  <c r="AQ163" i="100"/>
  <c r="P163" i="100" s="1"/>
  <c r="AE163" i="100" s="1"/>
  <c r="AQ46" i="100"/>
  <c r="P46" i="100" s="1"/>
  <c r="AE46" i="100" s="1"/>
  <c r="AI3" i="100"/>
  <c r="H3" i="100" s="1"/>
  <c r="AS154" i="100"/>
  <c r="R154" i="100" s="1"/>
  <c r="AS76" i="100"/>
  <c r="R76" i="100" s="1"/>
  <c r="AF76" i="100" s="1"/>
  <c r="AI51" i="100"/>
  <c r="H51" i="100" s="1"/>
  <c r="AI157" i="100"/>
  <c r="H157" i="100" s="1"/>
  <c r="AL8" i="100"/>
  <c r="K8" i="100" s="1"/>
  <c r="AL128" i="100"/>
  <c r="K128" i="100" s="1"/>
  <c r="AQ87" i="100"/>
  <c r="P87" i="100" s="1"/>
  <c r="AI71" i="100"/>
  <c r="H71" i="100" s="1"/>
  <c r="AJ112" i="100"/>
  <c r="I112" i="100" s="1"/>
  <c r="AS46" i="100"/>
  <c r="R46" i="100" s="1"/>
  <c r="AJ122" i="100"/>
  <c r="I122" i="100" s="1"/>
  <c r="AI123" i="100"/>
  <c r="H123" i="100" s="1"/>
  <c r="AQ99" i="100"/>
  <c r="P99" i="100" s="1"/>
  <c r="AE99" i="100" s="1"/>
  <c r="AK71" i="100"/>
  <c r="J71" i="100" s="1"/>
  <c r="AQ52" i="100"/>
  <c r="P52" i="100" s="1"/>
  <c r="AS47" i="100"/>
  <c r="R47" i="100" s="1"/>
  <c r="AJ70" i="100"/>
  <c r="I70" i="100" s="1"/>
  <c r="AI161" i="100"/>
  <c r="H161" i="100" s="1"/>
  <c r="AI23" i="100"/>
  <c r="H23" i="100" s="1"/>
  <c r="AL23" i="100"/>
  <c r="K23" i="100" s="1"/>
  <c r="AK159" i="100"/>
  <c r="J159" i="100" s="1"/>
  <c r="AQ32" i="100"/>
  <c r="P32" i="100" s="1"/>
  <c r="AE32" i="100" s="1"/>
  <c r="AS45" i="100"/>
  <c r="R45" i="100" s="1"/>
  <c r="AF45" i="100" s="1"/>
  <c r="AJ149" i="100"/>
  <c r="I149" i="100" s="1"/>
  <c r="AJ17" i="100"/>
  <c r="I17" i="100" s="1"/>
  <c r="AL43" i="100"/>
  <c r="K43" i="100" s="1"/>
  <c r="AR59" i="100"/>
  <c r="Q59" i="100" s="1"/>
  <c r="AF59" i="100" s="1"/>
  <c r="AQ59" i="100"/>
  <c r="P59" i="100" s="1"/>
  <c r="AS145" i="100"/>
  <c r="R145" i="100" s="1"/>
  <c r="AF145" i="100" s="1"/>
  <c r="AN47" i="100"/>
  <c r="M47" i="100" s="1"/>
  <c r="AI26" i="100"/>
  <c r="H26" i="100" s="1"/>
  <c r="AL13" i="100"/>
  <c r="K13" i="100" s="1"/>
  <c r="AK150" i="100"/>
  <c r="J150" i="100" s="1"/>
  <c r="AJ118" i="100"/>
  <c r="I118" i="100" s="1"/>
  <c r="AK98" i="100"/>
  <c r="J98" i="100" s="1"/>
  <c r="AS112" i="100"/>
  <c r="R112" i="100" s="1"/>
  <c r="AJ35" i="100"/>
  <c r="I35" i="100" s="1"/>
  <c r="AI38" i="100"/>
  <c r="H38" i="100" s="1"/>
  <c r="AI70" i="100"/>
  <c r="H70" i="100" s="1"/>
  <c r="AK112" i="100"/>
  <c r="J112" i="100" s="1"/>
  <c r="AQ137" i="100"/>
  <c r="P137" i="100" s="1"/>
  <c r="AJ161" i="100"/>
  <c r="I161" i="100" s="1"/>
  <c r="AQ45" i="100"/>
  <c r="P45" i="100" s="1"/>
  <c r="AE45" i="100" s="1"/>
  <c r="AL156" i="100"/>
  <c r="K156" i="100" s="1"/>
  <c r="AQ157" i="100"/>
  <c r="P157" i="100" s="1"/>
  <c r="AE157" i="100" s="1"/>
  <c r="AI45" i="100"/>
  <c r="H45" i="100" s="1"/>
  <c r="AR31" i="100"/>
  <c r="Q31" i="100" s="1"/>
  <c r="AF31" i="100" s="1"/>
  <c r="AI99" i="100"/>
  <c r="H99" i="100" s="1"/>
  <c r="AL77" i="100"/>
  <c r="K77" i="100" s="1"/>
  <c r="AL157" i="100"/>
  <c r="K157" i="100" s="1"/>
  <c r="AR47" i="100"/>
  <c r="Q47" i="100" s="1"/>
  <c r="AJ86" i="100"/>
  <c r="I86" i="100" s="1"/>
  <c r="AJ128" i="100"/>
  <c r="I128" i="100" s="1"/>
  <c r="AS17" i="100"/>
  <c r="R17" i="100" s="1"/>
  <c r="AJ50" i="100"/>
  <c r="I50" i="100" s="1"/>
  <c r="AL164" i="100"/>
  <c r="K164" i="100" s="1"/>
  <c r="AK19" i="100"/>
  <c r="J19" i="100" s="1"/>
  <c r="AR23" i="100"/>
  <c r="Q23" i="100" s="1"/>
  <c r="AF23" i="100" s="1"/>
  <c r="AK118" i="100"/>
  <c r="J118" i="100" s="1"/>
  <c r="AK77" i="100"/>
  <c r="J77" i="100" s="1"/>
  <c r="AJ123" i="100"/>
  <c r="I123" i="100" s="1"/>
  <c r="AQ16" i="100"/>
  <c r="P16" i="100" s="1"/>
  <c r="AE16" i="100" s="1"/>
  <c r="AL3" i="100"/>
  <c r="K3" i="100" s="1"/>
  <c r="AN161" i="100"/>
  <c r="M161" i="100" s="1"/>
  <c r="AI80" i="100"/>
  <c r="H80" i="100" s="1"/>
  <c r="AI85" i="100"/>
  <c r="H85" i="100" s="1"/>
  <c r="AL151" i="100"/>
  <c r="K151" i="100" s="1"/>
  <c r="AL150" i="100"/>
  <c r="K150" i="100" s="1"/>
  <c r="AK59" i="100"/>
  <c r="J59" i="100" s="1"/>
  <c r="AR90" i="100"/>
  <c r="Q90" i="100" s="1"/>
  <c r="AQ53" i="100"/>
  <c r="P53" i="100" s="1"/>
  <c r="AQ165" i="100"/>
  <c r="P165" i="100" s="1"/>
  <c r="AI4" i="100"/>
  <c r="H4" i="100" s="1"/>
  <c r="AQ36" i="100"/>
  <c r="P36" i="100" s="1"/>
  <c r="AJ18" i="100"/>
  <c r="I18" i="100" s="1"/>
  <c r="AL87" i="100"/>
  <c r="K87" i="100" s="1"/>
  <c r="AQ122" i="100"/>
  <c r="P122" i="100" s="1"/>
  <c r="AN23" i="100"/>
  <c r="M23" i="100" s="1"/>
  <c r="AJ145" i="100"/>
  <c r="I145" i="100" s="1"/>
  <c r="AI34" i="100"/>
  <c r="H34" i="100" s="1"/>
  <c r="AL46" i="100"/>
  <c r="K46" i="100" s="1"/>
  <c r="AK108" i="100"/>
  <c r="J108" i="100" s="1"/>
  <c r="AR28" i="100"/>
  <c r="Q28" i="100" s="1"/>
  <c r="AL16" i="100"/>
  <c r="K16" i="100" s="1"/>
  <c r="AQ81" i="100"/>
  <c r="P81" i="100" s="1"/>
  <c r="AQ105" i="100"/>
  <c r="P105" i="100" s="1"/>
  <c r="AE105" i="100" s="1"/>
  <c r="AJ30" i="100"/>
  <c r="I30" i="100" s="1"/>
  <c r="AJ25" i="100"/>
  <c r="I25" i="100" s="1"/>
  <c r="AJ31" i="100"/>
  <c r="I31" i="100" s="1"/>
  <c r="AQ150" i="100"/>
  <c r="P150" i="100" s="1"/>
  <c r="AE150" i="100" s="1"/>
  <c r="AJ26" i="100"/>
  <c r="I26" i="100" s="1"/>
  <c r="AL69" i="100"/>
  <c r="K69" i="100" s="1"/>
  <c r="AD69" i="100" s="1"/>
  <c r="AI30" i="100"/>
  <c r="H30" i="100" s="1"/>
  <c r="AL20" i="100"/>
  <c r="K20" i="100" s="1"/>
  <c r="AR107" i="100"/>
  <c r="Q107" i="100" s="1"/>
  <c r="AK145" i="100"/>
  <c r="J145" i="100" s="1"/>
  <c r="AS159" i="100"/>
  <c r="R159" i="100" s="1"/>
  <c r="AF159" i="100" s="1"/>
  <c r="AL76" i="100"/>
  <c r="K76" i="100" s="1"/>
  <c r="AN67" i="100"/>
  <c r="M67" i="100" s="1"/>
  <c r="AL165" i="100"/>
  <c r="K165" i="100" s="1"/>
  <c r="AL107" i="100"/>
  <c r="K107" i="100" s="1"/>
  <c r="AR73" i="100"/>
  <c r="Q73" i="100" s="1"/>
  <c r="AK144" i="100"/>
  <c r="J144" i="100" s="1"/>
  <c r="AQ86" i="100"/>
  <c r="P86" i="100" s="1"/>
  <c r="AE86" i="100" s="1"/>
  <c r="AJ27" i="100"/>
  <c r="I27" i="100" s="1"/>
  <c r="AJ66" i="100"/>
  <c r="I66" i="100" s="1"/>
  <c r="AS52" i="100"/>
  <c r="R52" i="100" s="1"/>
  <c r="AF52" i="100" s="1"/>
  <c r="AI122" i="100"/>
  <c r="H122" i="100" s="1"/>
  <c r="AI135" i="100"/>
  <c r="H135" i="100" s="1"/>
  <c r="AL155" i="100"/>
  <c r="K155" i="100" s="1"/>
  <c r="AK28" i="100"/>
  <c r="J28" i="100" s="1"/>
  <c r="AK35" i="100"/>
  <c r="J35" i="100" s="1"/>
  <c r="AI2" i="100"/>
  <c r="H2" i="100" s="1"/>
  <c r="AJ23" i="100"/>
  <c r="I23" i="100" s="1"/>
  <c r="AS26" i="100"/>
  <c r="R26" i="100" s="1"/>
  <c r="AS146" i="100"/>
  <c r="R146" i="100" s="1"/>
  <c r="AF146" i="100" s="1"/>
  <c r="AQ7" i="100"/>
  <c r="P7" i="100" s="1"/>
  <c r="AE7" i="100" s="1"/>
  <c r="AN137" i="100"/>
  <c r="M137" i="100" s="1"/>
  <c r="AQ146" i="100"/>
  <c r="P146" i="100" s="1"/>
  <c r="AN88" i="100"/>
  <c r="M88" i="100" s="1"/>
  <c r="AL85" i="100"/>
  <c r="K85" i="100" s="1"/>
  <c r="AI20" i="100"/>
  <c r="H20" i="100" s="1"/>
  <c r="AI154" i="100"/>
  <c r="H154" i="100" s="1"/>
  <c r="AL24" i="100"/>
  <c r="K24" i="100" s="1"/>
  <c r="AQ23" i="100"/>
  <c r="P23" i="100" s="1"/>
  <c r="AK25" i="100"/>
  <c r="J25" i="100" s="1"/>
  <c r="AJ77" i="100"/>
  <c r="I77" i="100" s="1"/>
  <c r="AJ144" i="100"/>
  <c r="I144" i="100" s="1"/>
  <c r="AQ44" i="100"/>
  <c r="P44" i="100" s="1"/>
  <c r="AI150" i="100"/>
  <c r="H150" i="100" s="1"/>
  <c r="AI163" i="100"/>
  <c r="H163" i="100" s="1"/>
  <c r="AI16" i="100"/>
  <c r="H16" i="100" s="1"/>
  <c r="AB16" i="100" s="1"/>
  <c r="AI139" i="100"/>
  <c r="H139" i="100" s="1"/>
  <c r="AK23" i="100"/>
  <c r="J23" i="100" s="1"/>
  <c r="AQ27" i="100"/>
  <c r="P27" i="100" s="1"/>
  <c r="AE27" i="100" s="1"/>
  <c r="AJ32" i="100"/>
  <c r="I32" i="100" s="1"/>
  <c r="AJ137" i="100"/>
  <c r="I137" i="100" s="1"/>
  <c r="AL145" i="100"/>
  <c r="K145" i="100" s="1"/>
  <c r="AQ123" i="100"/>
  <c r="P123" i="100" s="1"/>
  <c r="AE123" i="100" s="1"/>
  <c r="AK70" i="100"/>
  <c r="J70" i="100" s="1"/>
  <c r="AN121" i="100"/>
  <c r="M121" i="100" s="1"/>
  <c r="AK72" i="100"/>
  <c r="J72" i="100" s="1"/>
  <c r="AQ72" i="100"/>
  <c r="P72" i="100" s="1"/>
  <c r="AI76" i="100"/>
  <c r="H76" i="100" s="1"/>
  <c r="AL9" i="100"/>
  <c r="K9" i="100" s="1"/>
  <c r="AL108" i="100"/>
  <c r="K108" i="100" s="1"/>
  <c r="AJ45" i="100"/>
  <c r="I45" i="100" s="1"/>
  <c r="AJ159" i="100"/>
  <c r="I159" i="100" s="1"/>
  <c r="AI67" i="100"/>
  <c r="H67" i="100" s="1"/>
  <c r="AJ3" i="100"/>
  <c r="I3" i="100" s="1"/>
  <c r="AI24" i="100"/>
  <c r="H24" i="100" s="1"/>
  <c r="AL144" i="100"/>
  <c r="K144" i="100" s="1"/>
  <c r="AN165" i="100"/>
  <c r="M165" i="100" s="1"/>
  <c r="AI159" i="100"/>
  <c r="H159" i="100" s="1"/>
  <c r="AL31" i="100"/>
  <c r="K31" i="100" s="1"/>
  <c r="AK157" i="100"/>
  <c r="J157" i="100" s="1"/>
  <c r="AK36" i="100"/>
  <c r="J36" i="100" s="1"/>
  <c r="AQ138" i="100"/>
  <c r="P138" i="100" s="1"/>
  <c r="AJ34" i="100"/>
  <c r="I34" i="100" s="1"/>
  <c r="AJ156" i="100"/>
  <c r="I156" i="100" s="1"/>
  <c r="AS149" i="100"/>
  <c r="R149" i="100" s="1"/>
  <c r="AF149" i="100" s="1"/>
  <c r="AQ145" i="100"/>
  <c r="P145" i="100" s="1"/>
  <c r="AE145" i="100" s="1"/>
  <c r="AN60" i="100"/>
  <c r="M60" i="100" s="1"/>
  <c r="AB60" i="100" s="1"/>
  <c r="AK4" i="100"/>
  <c r="J4" i="100" s="1"/>
  <c r="AI50" i="100"/>
  <c r="H50" i="100" s="1"/>
  <c r="AL112" i="100"/>
  <c r="K112" i="100" s="1"/>
  <c r="AK166" i="100"/>
  <c r="J166" i="100" s="1"/>
  <c r="AR154" i="100"/>
  <c r="Q154" i="100" s="1"/>
  <c r="AS77" i="100"/>
  <c r="R77" i="100" s="1"/>
  <c r="AF77" i="100" s="1"/>
  <c r="AN53" i="100"/>
  <c r="M53" i="100" s="1"/>
  <c r="AS81" i="100"/>
  <c r="R81" i="100" s="1"/>
  <c r="AF81" i="100" s="1"/>
  <c r="AJ166" i="100"/>
  <c r="I166" i="100" s="1"/>
  <c r="AN81" i="100"/>
  <c r="M81" i="100" s="1"/>
  <c r="AE81" i="100" s="1"/>
  <c r="AN140" i="100"/>
  <c r="M140" i="100" s="1"/>
  <c r="AI108" i="100"/>
  <c r="H108" i="100" s="1"/>
  <c r="AQ144" i="100"/>
  <c r="P144" i="100" s="1"/>
  <c r="AE144" i="100" s="1"/>
  <c r="AK26" i="100"/>
  <c r="J26" i="100" s="1"/>
  <c r="AQ90" i="100"/>
  <c r="P90" i="100" s="1"/>
  <c r="AE90" i="100" s="1"/>
  <c r="AJ51" i="100"/>
  <c r="I51" i="100" s="1"/>
  <c r="AK88" i="100"/>
  <c r="J88" i="100" s="1"/>
  <c r="AG161" i="100"/>
  <c r="F161" i="100" s="1"/>
  <c r="AI7" i="100"/>
  <c r="H7" i="100" s="1"/>
  <c r="AI81" i="100"/>
  <c r="H81" i="100" s="1"/>
  <c r="AL37" i="100"/>
  <c r="K37" i="100" s="1"/>
  <c r="AK139" i="100"/>
  <c r="J139" i="100" s="1"/>
  <c r="AK32" i="100"/>
  <c r="J32" i="100" s="1"/>
  <c r="AQ26" i="100"/>
  <c r="P26" i="100" s="1"/>
  <c r="AE26" i="100" s="1"/>
  <c r="AQ110" i="100"/>
  <c r="P110" i="100" s="1"/>
  <c r="AJ41" i="100"/>
  <c r="I41" i="100" s="1"/>
  <c r="AS138" i="100"/>
  <c r="R138" i="100" s="1"/>
  <c r="AS123" i="100"/>
  <c r="R123" i="100" s="1"/>
  <c r="AR122" i="100"/>
  <c r="Q122" i="100" s="1"/>
  <c r="AF122" i="100" s="1"/>
  <c r="AR64" i="100"/>
  <c r="Q64" i="100" s="1"/>
  <c r="AF64" i="100" s="1"/>
  <c r="AJ9" i="100"/>
  <c r="I9" i="100" s="1"/>
  <c r="AS107" i="100"/>
  <c r="R107" i="100" s="1"/>
  <c r="AI28" i="100"/>
  <c r="H28" i="100" s="1"/>
  <c r="AL2" i="100"/>
  <c r="K2" i="100" s="1"/>
  <c r="AL36" i="100"/>
  <c r="K36" i="100" s="1"/>
  <c r="AJ71" i="100"/>
  <c r="I71" i="100" s="1"/>
  <c r="AL122" i="100"/>
  <c r="K122" i="100" s="1"/>
  <c r="AK43" i="100"/>
  <c r="J43" i="100" s="1"/>
  <c r="AI143" i="100"/>
  <c r="H143" i="100" s="1"/>
  <c r="AJ28" i="100"/>
  <c r="I28" i="100" s="1"/>
  <c r="AI52" i="100"/>
  <c r="H52" i="100" s="1"/>
  <c r="AK9" i="100"/>
  <c r="J9" i="100" s="1"/>
  <c r="AI77" i="100"/>
  <c r="H77" i="100" s="1"/>
  <c r="AL33" i="100"/>
  <c r="K33" i="100" s="1"/>
  <c r="AK151" i="100"/>
  <c r="J151" i="100" s="1"/>
  <c r="AR18" i="100"/>
  <c r="Q18" i="100" s="1"/>
  <c r="AK146" i="100"/>
  <c r="J146" i="100" s="1"/>
  <c r="AS155" i="100"/>
  <c r="R155" i="100" s="1"/>
  <c r="AS90" i="100"/>
  <c r="R90" i="100" s="1"/>
  <c r="AQ43" i="100"/>
  <c r="P43" i="100" s="1"/>
  <c r="AK30" i="100"/>
  <c r="J30" i="100" s="1"/>
  <c r="AQ156" i="100"/>
  <c r="P156" i="100" s="1"/>
  <c r="AE156" i="100" s="1"/>
  <c r="BW78" i="103" a="1"/>
  <c r="BW78" i="103" s="1"/>
  <c r="CD78" i="103" a="1"/>
  <c r="CD78" i="103" s="1"/>
  <c r="CF320" i="99"/>
  <c r="CF70" i="99"/>
  <c r="AO71" i="105" a="1"/>
  <c r="AO71" i="105" s="1"/>
  <c r="CE173" i="99"/>
  <c r="CI177" i="99"/>
  <c r="CF68" i="99"/>
  <c r="CF83" i="99"/>
  <c r="CE172" i="99"/>
  <c r="CF190" i="99"/>
  <c r="CI190" i="99"/>
  <c r="CE171" i="99"/>
  <c r="CF171" i="99"/>
  <c r="CF69" i="99"/>
  <c r="CF161" i="99"/>
  <c r="CF245" i="99"/>
  <c r="CE245" i="99"/>
  <c r="CE164" i="99"/>
  <c r="CF164" i="99"/>
  <c r="CF246" i="99"/>
  <c r="CE246" i="99"/>
  <c r="CF160" i="99"/>
  <c r="CF240" i="99"/>
  <c r="CF18" i="99"/>
  <c r="CE42" i="99"/>
  <c r="CH131" i="99"/>
  <c r="CE243" i="99"/>
  <c r="CF243" i="99"/>
  <c r="CF244" i="99"/>
  <c r="CF165" i="99"/>
  <c r="AV71" i="105" a="1"/>
  <c r="AV71" i="105" s="1"/>
  <c r="CF175" i="99"/>
  <c r="CF136" i="99"/>
  <c r="CG143" i="99"/>
  <c r="CH143" i="99"/>
  <c r="CE211" i="99"/>
  <c r="CF211" i="99"/>
  <c r="CD211" i="99"/>
  <c r="CI166" i="99"/>
  <c r="CF96" i="99"/>
  <c r="CI211" i="99"/>
  <c r="CH211" i="99"/>
  <c r="CE166" i="99"/>
  <c r="CF166" i="99"/>
  <c r="CF189" i="99"/>
  <c r="CE189" i="99"/>
  <c r="CI171" i="99"/>
  <c r="CI164" i="99"/>
  <c r="AY81" i="103" a="1"/>
  <c r="AY81" i="103" s="1"/>
  <c r="AX81" i="103" a="1"/>
  <c r="AX81" i="103" s="1"/>
  <c r="AK202" i="99"/>
  <c r="H202" i="99" s="1"/>
  <c r="AP221" i="99"/>
  <c r="M221" i="99" s="1"/>
  <c r="BZ59" i="99"/>
  <c r="BZ225" i="99"/>
  <c r="BZ131" i="99"/>
  <c r="BZ11" i="99"/>
  <c r="AU227" i="99"/>
  <c r="R227" i="99" s="1"/>
  <c r="AP96" i="99"/>
  <c r="M96" i="99" s="1"/>
  <c r="AN221" i="99"/>
  <c r="K221" i="99" s="1"/>
  <c r="AK96" i="99"/>
  <c r="H96" i="99" s="1"/>
  <c r="AK219" i="99"/>
  <c r="H219" i="99" s="1"/>
  <c r="AL55" i="99"/>
  <c r="I55" i="99" s="1"/>
  <c r="Z55" i="99" s="1"/>
  <c r="AL227" i="99"/>
  <c r="I227" i="99" s="1"/>
  <c r="CC50" i="99"/>
  <c r="CB71" i="99"/>
  <c r="BF102" i="105" a="1"/>
  <c r="BF102" i="105" s="1"/>
  <c r="CN102" i="105" a="1"/>
  <c r="CN102" i="105" s="1"/>
  <c r="BZ132" i="99"/>
  <c r="AK226" i="99"/>
  <c r="H226" i="99" s="1"/>
  <c r="AS240" i="99"/>
  <c r="P240" i="99" s="1"/>
  <c r="AL319" i="99"/>
  <c r="I319" i="99" s="1"/>
  <c r="BZ47" i="99"/>
  <c r="BZ62" i="99"/>
  <c r="BZ13" i="99"/>
  <c r="BZ75" i="99"/>
  <c r="BZ221" i="99"/>
  <c r="AK240" i="99"/>
  <c r="H240" i="99" s="1"/>
  <c r="AK227" i="99"/>
  <c r="H227" i="99" s="1"/>
  <c r="AM226" i="99"/>
  <c r="J226" i="99" s="1"/>
  <c r="AM246" i="99"/>
  <c r="J246" i="99" s="1"/>
  <c r="AL228" i="99"/>
  <c r="I228" i="99" s="1"/>
  <c r="AT219" i="99"/>
  <c r="Q219" i="99" s="1"/>
  <c r="AS207" i="99"/>
  <c r="P207" i="99" s="1"/>
  <c r="AK207" i="99"/>
  <c r="H207" i="99" s="1"/>
  <c r="AM218" i="99"/>
  <c r="J218" i="99" s="1"/>
  <c r="AM96" i="99"/>
  <c r="J96" i="99" s="1"/>
  <c r="AU221" i="99"/>
  <c r="R221" i="99" s="1"/>
  <c r="AS228" i="99"/>
  <c r="P228" i="99" s="1"/>
  <c r="BZ129" i="99"/>
  <c r="BZ147" i="99"/>
  <c r="AK223" i="99"/>
  <c r="H223" i="99" s="1"/>
  <c r="AL189" i="99"/>
  <c r="I189" i="99" s="1"/>
  <c r="CC163" i="99"/>
  <c r="CF163" i="99" s="1"/>
  <c r="BX211" i="99" a="1"/>
  <c r="BX211" i="99" s="1"/>
  <c r="BW211" i="99" a="1"/>
  <c r="BW211" i="99" s="1"/>
  <c r="BZ228" i="99"/>
  <c r="BZ134" i="99"/>
  <c r="BZ12" i="99"/>
  <c r="CB157" i="99"/>
  <c r="AL219" i="99"/>
  <c r="I219" i="99" s="1"/>
  <c r="AK246" i="99"/>
  <c r="H246" i="99" s="1"/>
  <c r="AK243" i="99"/>
  <c r="H243" i="99" s="1"/>
  <c r="AS219" i="99"/>
  <c r="P219" i="99" s="1"/>
  <c r="AM243" i="99"/>
  <c r="J243" i="99" s="1"/>
  <c r="AL240" i="99"/>
  <c r="I240" i="99" s="1"/>
  <c r="AT221" i="99"/>
  <c r="Q221" i="99" s="1"/>
  <c r="AL221" i="99"/>
  <c r="I221" i="99" s="1"/>
  <c r="AL220" i="99"/>
  <c r="I220" i="99" s="1"/>
  <c r="AN190" i="99"/>
  <c r="K190" i="99" s="1"/>
  <c r="AK221" i="99"/>
  <c r="H221" i="99" s="1"/>
  <c r="AU224" i="99"/>
  <c r="R224" i="99" s="1"/>
  <c r="AS223" i="99"/>
  <c r="P223" i="99" s="1"/>
  <c r="AL225" i="99"/>
  <c r="I225" i="99" s="1"/>
  <c r="AL207" i="99"/>
  <c r="I207" i="99" s="1"/>
  <c r="BA81" i="103" a="1"/>
  <c r="BA81" i="103" s="1"/>
  <c r="BC81" i="103" a="1"/>
  <c r="BC81" i="103" s="1"/>
  <c r="BV211" i="99" a="1"/>
  <c r="BV211" i="99" s="1"/>
  <c r="AM221" i="99"/>
  <c r="J221" i="99" s="1"/>
  <c r="AN243" i="99"/>
  <c r="K243" i="99" s="1"/>
  <c r="AU219" i="99"/>
  <c r="R219" i="99" s="1"/>
  <c r="BZ177" i="99"/>
  <c r="BZ5" i="99"/>
  <c r="BZ227" i="99"/>
  <c r="AS202" i="99"/>
  <c r="P202" i="99" s="1"/>
  <c r="AK225" i="99"/>
  <c r="H225" i="99" s="1"/>
  <c r="AS224" i="99"/>
  <c r="P224" i="99" s="1"/>
  <c r="AU226" i="99"/>
  <c r="R226" i="99" s="1"/>
  <c r="AM203" i="99"/>
  <c r="J203" i="99" s="1"/>
  <c r="AK228" i="99"/>
  <c r="H228" i="99" s="1"/>
  <c r="AN244" i="99"/>
  <c r="K244" i="99" s="1"/>
  <c r="AT224" i="99"/>
  <c r="Q224" i="99" s="1"/>
  <c r="AL226" i="99"/>
  <c r="I226" i="99" s="1"/>
  <c r="AM223" i="99"/>
  <c r="J223" i="99" s="1"/>
  <c r="AN246" i="99"/>
  <c r="K246" i="99" s="1"/>
  <c r="AL244" i="99"/>
  <c r="I244" i="99" s="1"/>
  <c r="BY211" i="99" a="1"/>
  <c r="BY211" i="99" s="1"/>
  <c r="Z90" i="105"/>
  <c r="BI90" i="105" s="1" a="1"/>
  <c r="BI90" i="105" s="1"/>
  <c r="AS95" i="99"/>
  <c r="P95" i="99" s="1"/>
  <c r="Z95" i="99" s="1"/>
  <c r="AI319" i="99"/>
  <c r="G319" i="99" s="1"/>
  <c r="AP319" i="99"/>
  <c r="M319" i="99" s="1"/>
  <c r="AC319" i="99" s="1"/>
  <c r="CC24" i="99"/>
  <c r="BZ226" i="99"/>
  <c r="BZ88" i="99"/>
  <c r="BZ2" i="99"/>
  <c r="AM190" i="99"/>
  <c r="J190" i="99" s="1"/>
  <c r="AS204" i="99"/>
  <c r="P204" i="99" s="1"/>
  <c r="AN225" i="99"/>
  <c r="K225" i="99" s="1"/>
  <c r="AN223" i="99"/>
  <c r="K223" i="99" s="1"/>
  <c r="AM240" i="99"/>
  <c r="J240" i="99" s="1"/>
  <c r="AM225" i="99"/>
  <c r="J225" i="99" s="1"/>
  <c r="AS225" i="99"/>
  <c r="P225" i="99" s="1"/>
  <c r="AU223" i="99"/>
  <c r="R223" i="99" s="1"/>
  <c r="AN219" i="99"/>
  <c r="K219" i="99" s="1"/>
  <c r="AT223" i="99"/>
  <c r="Q223" i="99" s="1"/>
  <c r="AN218" i="99"/>
  <c r="K218" i="99" s="1"/>
  <c r="AS227" i="99"/>
  <c r="P227" i="99" s="1"/>
  <c r="AP227" i="99"/>
  <c r="M227" i="99" s="1"/>
  <c r="AM244" i="99"/>
  <c r="J244" i="99" s="1"/>
  <c r="AS221" i="99"/>
  <c r="P221" i="99" s="1"/>
  <c r="AS220" i="99"/>
  <c r="P220" i="99" s="1"/>
  <c r="CB62" i="99"/>
  <c r="BE90" i="104" a="1"/>
  <c r="BE90" i="104" s="1"/>
  <c r="AN90" i="104" a="1"/>
  <c r="AN90" i="104" s="1"/>
  <c r="R90" i="104"/>
  <c r="AP240" i="99"/>
  <c r="M240" i="99" s="1"/>
  <c r="BZ133" i="99"/>
  <c r="BZ143" i="99"/>
  <c r="BZ31" i="99"/>
  <c r="BZ9" i="99"/>
  <c r="AN227" i="99"/>
  <c r="K227" i="99" s="1"/>
  <c r="AK204" i="99"/>
  <c r="H204" i="99" s="1"/>
  <c r="AN220" i="99"/>
  <c r="K220" i="99" s="1"/>
  <c r="AM220" i="99"/>
  <c r="J220" i="99" s="1"/>
  <c r="AN203" i="99"/>
  <c r="K203" i="99" s="1"/>
  <c r="AS244" i="99"/>
  <c r="P244" i="99" s="1"/>
  <c r="AK244" i="99"/>
  <c r="H244" i="99" s="1"/>
  <c r="AK220" i="99"/>
  <c r="H220" i="99" s="1"/>
  <c r="AM228" i="99"/>
  <c r="J228" i="99" s="1"/>
  <c r="CA320" i="99"/>
  <c r="AM227" i="99"/>
  <c r="J227" i="99" s="1"/>
  <c r="CC41" i="99"/>
  <c r="CF41" i="99" s="1"/>
  <c r="AN240" i="99"/>
  <c r="K240" i="99" s="1"/>
  <c r="AL223" i="99"/>
  <c r="I223" i="99" s="1"/>
  <c r="AN228" i="99"/>
  <c r="K228" i="99" s="1"/>
  <c r="AS226" i="99"/>
  <c r="P226" i="99" s="1"/>
  <c r="AN226" i="99"/>
  <c r="K226" i="99" s="1"/>
  <c r="AM204" i="99"/>
  <c r="J204" i="99" s="1"/>
  <c r="AP223" i="99"/>
  <c r="M223" i="99" s="1"/>
  <c r="AM189" i="99"/>
  <c r="J189" i="99" s="1"/>
  <c r="CB158" i="99"/>
  <c r="BW15" i="105" a="1"/>
  <c r="BW15" i="105" s="1"/>
  <c r="BS15" i="105" a="1"/>
  <c r="BS15" i="105" s="1"/>
  <c r="BZ15" i="105" a="1"/>
  <c r="BZ15" i="105" s="1"/>
  <c r="BV15" i="105" a="1"/>
  <c r="BV15" i="105" s="1"/>
  <c r="BR15" i="105" a="1"/>
  <c r="BR15" i="105" s="1"/>
  <c r="BU15" i="105" a="1"/>
  <c r="BU15" i="105" s="1"/>
  <c r="BX15" i="105" a="1"/>
  <c r="BX15" i="105" s="1"/>
  <c r="BT15" i="105" a="1"/>
  <c r="BT15" i="105" s="1"/>
  <c r="BZ133" i="105" a="1"/>
  <c r="BZ133" i="105" s="1"/>
  <c r="BV133" i="105" a="1"/>
  <c r="BV133" i="105" s="1"/>
  <c r="BT133" i="105" a="1"/>
  <c r="BT133" i="105" s="1"/>
  <c r="BS133" i="105" a="1"/>
  <c r="BS133" i="105" s="1"/>
  <c r="BW146" i="105" a="1"/>
  <c r="BW146" i="105" s="1"/>
  <c r="BV146" i="105" a="1"/>
  <c r="BV146" i="105" s="1"/>
  <c r="BV88" i="105" a="1"/>
  <c r="BV88" i="105" s="1"/>
  <c r="BW88" i="105" a="1"/>
  <c r="BW88" i="105" s="1"/>
  <c r="BY88" i="105" a="1"/>
  <c r="BY88" i="105" s="1"/>
  <c r="BZ78" i="105" a="1"/>
  <c r="BZ78" i="105" s="1"/>
  <c r="BV78" i="105" a="1"/>
  <c r="BV78" i="105" s="1"/>
  <c r="BR78" i="105" a="1"/>
  <c r="BR78" i="105" s="1"/>
  <c r="BX78" i="105" a="1"/>
  <c r="BX78" i="105" s="1"/>
  <c r="BW78" i="105" a="1"/>
  <c r="BW78" i="105" s="1"/>
  <c r="BT147" i="105" a="1"/>
  <c r="BT147" i="105" s="1"/>
  <c r="BW147" i="105" a="1"/>
  <c r="BW147" i="105" s="1"/>
  <c r="BS147" i="105" a="1"/>
  <c r="BS147" i="105" s="1"/>
  <c r="BZ147" i="105" a="1"/>
  <c r="BZ147" i="105" s="1"/>
  <c r="BV147" i="105" a="1"/>
  <c r="BV147" i="105" s="1"/>
  <c r="BR147" i="105" a="1"/>
  <c r="BR147" i="105" s="1"/>
  <c r="BY147" i="105" a="1"/>
  <c r="BY147" i="105" s="1"/>
  <c r="BU147" i="105" a="1"/>
  <c r="BU147" i="105" s="1"/>
  <c r="BY114" i="105" a="1"/>
  <c r="BY114" i="105" s="1"/>
  <c r="BU114" i="105" a="1"/>
  <c r="BU114" i="105" s="1"/>
  <c r="BX114" i="105" a="1"/>
  <c r="BX114" i="105" s="1"/>
  <c r="BT114" i="105" a="1"/>
  <c r="BT114" i="105" s="1"/>
  <c r="BW114" i="105" a="1"/>
  <c r="BW114" i="105" s="1"/>
  <c r="BS114" i="105" a="1"/>
  <c r="BS114" i="105" s="1"/>
  <c r="BR114" i="105" a="1"/>
  <c r="BR114" i="105" s="1"/>
  <c r="BZ114" i="105" a="1"/>
  <c r="BZ114" i="105" s="1"/>
  <c r="BV114" i="105" a="1"/>
  <c r="BV114" i="105" s="1"/>
  <c r="BZ2" i="105" a="1"/>
  <c r="BZ2" i="105" s="1"/>
  <c r="BV2" i="105" a="1"/>
  <c r="BV2" i="105" s="1"/>
  <c r="BU2" i="105" a="1"/>
  <c r="BU2" i="105" s="1"/>
  <c r="BU37" i="105" a="1"/>
  <c r="BU37" i="105" s="1"/>
  <c r="BW7" i="105" a="1"/>
  <c r="BW7" i="105" s="1"/>
  <c r="BZ7" i="105" a="1"/>
  <c r="BZ7" i="105" s="1"/>
  <c r="BV7" i="105" a="1"/>
  <c r="BV7" i="105" s="1"/>
  <c r="CC79" i="103" a="1"/>
  <c r="CC79" i="103" s="1"/>
  <c r="AE83" i="103" a="1"/>
  <c r="AE83" i="103" s="1"/>
  <c r="AD83" i="103" a="1"/>
  <c r="AD83" i="103" s="1"/>
  <c r="CN71" i="105" a="1"/>
  <c r="CN71" i="105" s="1"/>
  <c r="AT44" i="104" a="1"/>
  <c r="AT44" i="104" s="1"/>
  <c r="CU44" i="104" a="1"/>
  <c r="CU44" i="104" s="1"/>
  <c r="CR44" i="104" a="1"/>
  <c r="CR44" i="104" s="1"/>
  <c r="AI26" i="104" a="1"/>
  <c r="AI26" i="104" s="1"/>
  <c r="BN79" i="103" a="1"/>
  <c r="BN79" i="103" s="1"/>
  <c r="AV15" i="104" a="1"/>
  <c r="AV15" i="104" s="1"/>
  <c r="CY15" i="104" a="1"/>
  <c r="CY15" i="104" s="1"/>
  <c r="CZ15" i="104" a="1"/>
  <c r="CZ15" i="104" s="1"/>
  <c r="CV15" i="104" a="1"/>
  <c r="CV15" i="104" s="1"/>
  <c r="CJ15" i="104" a="1"/>
  <c r="CJ15" i="104" s="1"/>
  <c r="BF15" i="104" a="1"/>
  <c r="BF15" i="104" s="1"/>
  <c r="AV85" i="104" a="1"/>
  <c r="AV85" i="104" s="1"/>
  <c r="CY85" i="104" a="1"/>
  <c r="CY85" i="104" s="1"/>
  <c r="CZ85" i="104" a="1"/>
  <c r="CZ85" i="104" s="1"/>
  <c r="AT32" i="104" a="1"/>
  <c r="AT32" i="104" s="1"/>
  <c r="CT32" i="104" a="1"/>
  <c r="CT32" i="104" s="1"/>
  <c r="CU32" i="104" a="1"/>
  <c r="CU32" i="104" s="1"/>
  <c r="CR32" i="104" a="1"/>
  <c r="CR32" i="104" s="1"/>
  <c r="CH32" i="104" a="1"/>
  <c r="CH32" i="104" s="1"/>
  <c r="AT76" i="104" a="1"/>
  <c r="AT76" i="104" s="1"/>
  <c r="CS76" i="104" a="1"/>
  <c r="CS76" i="104" s="1"/>
  <c r="CR76" i="104" a="1"/>
  <c r="CR76" i="104" s="1"/>
  <c r="CT76" i="104" a="1"/>
  <c r="CT76" i="104" s="1"/>
  <c r="AW146" i="104" a="1"/>
  <c r="AW146" i="104" s="1"/>
  <c r="CW9" i="104" a="1"/>
  <c r="CW9" i="104" s="1"/>
  <c r="CK9" i="104" a="1"/>
  <c r="CK9" i="104" s="1"/>
  <c r="BV79" i="103" a="1"/>
  <c r="BV79" i="103" s="1"/>
  <c r="AT145" i="104" a="1"/>
  <c r="AT145" i="104" s="1"/>
  <c r="CT145" i="104" a="1"/>
  <c r="CT145" i="104" s="1"/>
  <c r="CR145" i="104" a="1"/>
  <c r="CR145" i="104" s="1"/>
  <c r="BQ13" i="104" a="1"/>
  <c r="BQ13" i="104" s="1"/>
  <c r="BN13" i="104" a="1"/>
  <c r="BN13" i="104" s="1"/>
  <c r="BK13" i="104" a="1"/>
  <c r="BK13" i="104" s="1"/>
  <c r="AT38" i="104" a="1"/>
  <c r="AT38" i="104" s="1"/>
  <c r="CR38" i="104" a="1"/>
  <c r="CR38" i="104" s="1"/>
  <c r="CT38" i="104" a="1"/>
  <c r="CT38" i="104" s="1"/>
  <c r="CU38" i="104" a="1"/>
  <c r="CU38" i="104" s="1"/>
  <c r="CS38" i="104" a="1"/>
  <c r="CS38" i="104" s="1"/>
  <c r="CH38" i="104" a="1"/>
  <c r="CH38" i="104" s="1"/>
  <c r="AV2" i="104" a="1"/>
  <c r="AV2" i="104" s="1"/>
  <c r="BM73" i="104" a="1"/>
  <c r="BM73" i="104" s="1"/>
  <c r="BN73" i="104" a="1"/>
  <c r="BN73" i="104" s="1"/>
  <c r="BL73" i="104" a="1"/>
  <c r="BL73" i="104" s="1"/>
  <c r="CM69" i="104" a="1"/>
  <c r="CM69" i="104" s="1"/>
  <c r="BG146" i="104" a="1"/>
  <c r="BG146" i="104" s="1"/>
  <c r="CM76" i="104" a="1"/>
  <c r="CM76" i="104" s="1"/>
  <c r="BG87" i="104" a="1"/>
  <c r="BG87" i="104" s="1"/>
  <c r="BE87" i="104" a="1"/>
  <c r="BE87" i="104" s="1"/>
  <c r="AT64" i="104" a="1"/>
  <c r="AT64" i="104" s="1"/>
  <c r="CR64" i="104" a="1"/>
  <c r="CR64" i="104" s="1"/>
  <c r="CU64" i="104" a="1"/>
  <c r="CU64" i="104" s="1"/>
  <c r="CH64" i="104" a="1"/>
  <c r="CH64" i="104" s="1"/>
  <c r="BD44" i="104" a="1"/>
  <c r="BD44" i="104" s="1"/>
  <c r="BN44" i="104" a="1"/>
  <c r="BN44" i="104" s="1"/>
  <c r="BM44" i="104" a="1"/>
  <c r="BM44" i="104" s="1"/>
  <c r="BQ44" i="104" a="1"/>
  <c r="BQ44" i="104" s="1"/>
  <c r="BL44" i="104" a="1"/>
  <c r="BL44" i="104" s="1"/>
  <c r="AT150" i="104" a="1"/>
  <c r="AT150" i="104" s="1"/>
  <c r="CT150" i="104" a="1"/>
  <c r="CT150" i="104" s="1"/>
  <c r="CU150" i="104" a="1"/>
  <c r="CU150" i="104" s="1"/>
  <c r="CR150" i="104" a="1"/>
  <c r="CR150" i="104" s="1"/>
  <c r="AV3" i="104" a="1"/>
  <c r="AV3" i="104" s="1"/>
  <c r="CY3" i="104" a="1"/>
  <c r="CY3" i="104" s="1"/>
  <c r="CZ3" i="104" a="1"/>
  <c r="CZ3" i="104" s="1"/>
  <c r="CV3" i="104" a="1"/>
  <c r="CV3" i="104" s="1"/>
  <c r="AI151" i="104" a="1"/>
  <c r="AI151" i="104" s="1"/>
  <c r="CT151" i="104" a="1"/>
  <c r="CT151" i="104" s="1"/>
  <c r="CU151" i="104" a="1"/>
  <c r="CU151" i="104" s="1"/>
  <c r="CR151" i="104" a="1"/>
  <c r="CR151" i="104" s="1"/>
  <c r="AV18" i="104" a="1"/>
  <c r="AV18" i="104" s="1"/>
  <c r="AT149" i="104" a="1"/>
  <c r="AT149" i="104" s="1"/>
  <c r="CT149" i="104" a="1"/>
  <c r="CT149" i="104" s="1"/>
  <c r="AT27" i="104" a="1"/>
  <c r="AT27" i="104" s="1"/>
  <c r="CU27" i="104" a="1"/>
  <c r="CU27" i="104" s="1"/>
  <c r="CR27" i="104" a="1"/>
  <c r="CR27" i="104" s="1"/>
  <c r="CT27" i="104" a="1"/>
  <c r="CT27" i="104" s="1"/>
  <c r="BL37" i="104" a="1"/>
  <c r="BL37" i="104" s="1"/>
  <c r="BN37" i="104" a="1"/>
  <c r="BN37" i="104" s="1"/>
  <c r="BP37" i="104" a="1"/>
  <c r="BP37" i="104" s="1"/>
  <c r="BQ37" i="104" a="1"/>
  <c r="BQ37" i="104" s="1"/>
  <c r="CM38" i="104" a="1"/>
  <c r="CM38" i="104" s="1"/>
  <c r="CM145" i="104" a="1"/>
  <c r="CM145" i="104" s="1"/>
  <c r="CP9" i="104" a="1"/>
  <c r="CP9" i="104" s="1"/>
  <c r="CM44" i="104" a="1"/>
  <c r="CM44" i="104" s="1"/>
  <c r="BP146" i="104" a="1"/>
  <c r="BP146" i="104" s="1"/>
  <c r="AW150" i="104" a="1"/>
  <c r="AW150" i="104" s="1"/>
  <c r="DA150" i="104" a="1"/>
  <c r="DA150" i="104" s="1"/>
  <c r="CW150" i="104" a="1"/>
  <c r="CW150" i="104" s="1"/>
  <c r="BM69" i="104" a="1"/>
  <c r="BM69" i="104" s="1"/>
  <c r="BN69" i="104" a="1"/>
  <c r="BN69" i="104" s="1"/>
  <c r="BK69" i="104" a="1"/>
  <c r="BK69" i="104" s="1"/>
  <c r="BL69" i="104" a="1"/>
  <c r="BL69" i="104" s="1"/>
  <c r="BO69" i="104" a="1"/>
  <c r="BO69" i="104" s="1"/>
  <c r="BP69" i="104" a="1"/>
  <c r="BP69" i="104" s="1"/>
  <c r="CV17" i="104" a="1"/>
  <c r="CV17" i="104" s="1"/>
  <c r="CJ17" i="104" a="1"/>
  <c r="CJ17" i="104" s="1"/>
  <c r="AT73" i="104" a="1"/>
  <c r="AT73" i="104" s="1"/>
  <c r="CR73" i="104" a="1"/>
  <c r="CR73" i="104" s="1"/>
  <c r="AI77" i="104" a="1"/>
  <c r="AI77" i="104" s="1"/>
  <c r="CT77" i="104" a="1"/>
  <c r="CT77" i="104" s="1"/>
  <c r="CS77" i="104" a="1"/>
  <c r="CS77" i="104" s="1"/>
  <c r="CR77" i="104" a="1"/>
  <c r="CR77" i="104" s="1"/>
  <c r="AT99" i="104" a="1"/>
  <c r="AT99" i="104" s="1"/>
  <c r="CT99" i="104" a="1"/>
  <c r="CT99" i="104" s="1"/>
  <c r="CU99" i="104" a="1"/>
  <c r="CU99" i="104" s="1"/>
  <c r="CR99" i="104" a="1"/>
  <c r="CR99" i="104" s="1"/>
  <c r="CH99" i="104" a="1"/>
  <c r="CH99" i="104" s="1"/>
  <c r="AK4" i="104" a="1"/>
  <c r="AK4" i="104" s="1"/>
  <c r="CZ4" i="104" a="1"/>
  <c r="CZ4" i="104" s="1"/>
  <c r="CY4" i="104" a="1"/>
  <c r="CY4" i="104" s="1"/>
  <c r="CJ4" i="104" a="1"/>
  <c r="CJ4" i="104" s="1"/>
  <c r="CV4" i="104" a="1"/>
  <c r="CV4" i="104" s="1"/>
  <c r="AW32" i="104" a="1"/>
  <c r="AW32" i="104" s="1"/>
  <c r="DA32" i="104" a="1"/>
  <c r="DA32" i="104" s="1"/>
  <c r="CW32" i="104" a="1"/>
  <c r="CW32" i="104" s="1"/>
  <c r="CK32" i="104" a="1"/>
  <c r="CK32" i="104" s="1"/>
  <c r="BP147" i="104" a="1"/>
  <c r="BP147" i="104" s="1"/>
  <c r="BN147" i="104" a="1"/>
  <c r="BN147" i="104" s="1"/>
  <c r="BQ147" i="104" a="1"/>
  <c r="BQ147" i="104" s="1"/>
  <c r="BK147" i="104" a="1"/>
  <c r="BK147" i="104" s="1"/>
  <c r="BL147" i="104" a="1"/>
  <c r="BL147" i="104" s="1"/>
  <c r="AT61" i="104" a="1"/>
  <c r="AT61" i="104" s="1"/>
  <c r="CR61" i="104" a="1"/>
  <c r="CR61" i="104" s="1"/>
  <c r="CS61" i="104" a="1"/>
  <c r="CS61" i="104" s="1"/>
  <c r="CT61" i="104" a="1"/>
  <c r="CT61" i="104" s="1"/>
  <c r="CU61" i="104" a="1"/>
  <c r="CU61" i="104" s="1"/>
  <c r="CH61" i="104" a="1"/>
  <c r="CH61" i="104" s="1"/>
  <c r="AT69" i="104" a="1"/>
  <c r="AT69" i="104" s="1"/>
  <c r="CT69" i="104" a="1"/>
  <c r="CT69" i="104" s="1"/>
  <c r="CR69" i="104" a="1"/>
  <c r="CR69" i="104" s="1"/>
  <c r="CS69" i="104" a="1"/>
  <c r="CS69" i="104" s="1"/>
  <c r="CH69" i="104" a="1"/>
  <c r="CH69" i="104" s="1"/>
  <c r="AT16" i="104" a="1"/>
  <c r="AT16" i="104" s="1"/>
  <c r="CR16" i="104" a="1"/>
  <c r="CR16" i="104" s="1"/>
  <c r="CU16" i="104" a="1"/>
  <c r="CU16" i="104" s="1"/>
  <c r="CT16" i="104" a="1"/>
  <c r="CT16" i="104" s="1"/>
  <c r="CH16" i="104" a="1"/>
  <c r="CH16" i="104" s="1"/>
  <c r="AT108" i="104" a="1"/>
  <c r="AT108" i="104" s="1"/>
  <c r="CR108" i="104" a="1"/>
  <c r="CR108" i="104" s="1"/>
  <c r="CS108" i="104" a="1"/>
  <c r="CS108" i="104" s="1"/>
  <c r="CT108" i="104" a="1"/>
  <c r="CT108" i="104" s="1"/>
  <c r="CU108" i="104" a="1"/>
  <c r="CU108" i="104" s="1"/>
  <c r="CH108" i="104" a="1"/>
  <c r="CH108" i="104" s="1"/>
  <c r="AT139" i="104" a="1"/>
  <c r="AT139" i="104" s="1"/>
  <c r="CU139" i="104" a="1"/>
  <c r="CU139" i="104" s="1"/>
  <c r="CT139" i="104" a="1"/>
  <c r="CT139" i="104" s="1"/>
  <c r="CS139" i="104" a="1"/>
  <c r="CS139" i="104" s="1"/>
  <c r="CM150" i="104" a="1"/>
  <c r="CM150" i="104" s="1"/>
  <c r="BD73" i="104" a="1"/>
  <c r="BD73" i="104" s="1"/>
  <c r="CM139" i="104" a="1"/>
  <c r="CM139" i="104" s="1"/>
  <c r="CM77" i="104" a="1"/>
  <c r="CM77" i="104" s="1"/>
  <c r="CM61" i="104" a="1"/>
  <c r="CM61" i="104" s="1"/>
  <c r="AS3" i="104" a="1"/>
  <c r="AS3" i="104" s="1"/>
  <c r="CO3" i="104" a="1"/>
  <c r="CO3" i="104" s="1"/>
  <c r="CQ3" i="104" a="1"/>
  <c r="CQ3" i="104" s="1"/>
  <c r="CN3" i="104" a="1"/>
  <c r="CN3" i="104" s="1"/>
  <c r="CP3" i="104" a="1"/>
  <c r="CP3" i="104" s="1"/>
  <c r="CG3" i="104" a="1"/>
  <c r="CG3" i="104" s="1"/>
  <c r="AT34" i="104" a="1"/>
  <c r="AT34" i="104" s="1"/>
  <c r="CT34" i="104" a="1"/>
  <c r="CT34" i="104" s="1"/>
  <c r="CU34" i="104" a="1"/>
  <c r="CU34" i="104" s="1"/>
  <c r="CR34" i="104" a="1"/>
  <c r="CR34" i="104" s="1"/>
  <c r="AW143" i="104" a="1"/>
  <c r="AW143" i="104" s="1"/>
  <c r="CW143" i="104" a="1"/>
  <c r="CW143" i="104" s="1"/>
  <c r="AT25" i="104" a="1"/>
  <c r="AT25" i="104" s="1"/>
  <c r="CR25" i="104" a="1"/>
  <c r="CR25" i="104" s="1"/>
  <c r="CT25" i="104" a="1"/>
  <c r="CT25" i="104" s="1"/>
  <c r="CU25" i="104" a="1"/>
  <c r="CU25" i="104" s="1"/>
  <c r="AT123" i="104" a="1"/>
  <c r="AT123" i="104" s="1"/>
  <c r="CR123" i="104" a="1"/>
  <c r="CR123" i="104" s="1"/>
  <c r="CH123" i="104" a="1"/>
  <c r="CH123" i="104" s="1"/>
  <c r="AT51" i="104" a="1"/>
  <c r="AT51" i="104" s="1"/>
  <c r="CR51" i="104" a="1"/>
  <c r="CR51" i="104" s="1"/>
  <c r="AT98" i="104" a="1"/>
  <c r="AT98" i="104" s="1"/>
  <c r="CT98" i="104" a="1"/>
  <c r="CT98" i="104" s="1"/>
  <c r="CU98" i="104" a="1"/>
  <c r="CU98" i="104" s="1"/>
  <c r="CR98" i="104" a="1"/>
  <c r="CR98" i="104" s="1"/>
  <c r="CH98" i="104" a="1"/>
  <c r="CH98" i="104" s="1"/>
  <c r="BK61" i="104" a="1"/>
  <c r="BK61" i="104" s="1"/>
  <c r="BQ61" i="104" a="1"/>
  <c r="BQ61" i="104" s="1"/>
  <c r="BL61" i="104" a="1"/>
  <c r="BL61" i="104" s="1"/>
  <c r="BM61" i="104" a="1"/>
  <c r="BM61" i="104" s="1"/>
  <c r="BN61" i="104" a="1"/>
  <c r="BN61" i="104" s="1"/>
  <c r="BO61" i="104" a="1"/>
  <c r="BO61" i="104" s="1"/>
  <c r="BP61" i="104" a="1"/>
  <c r="BP61" i="104" s="1"/>
  <c r="AT30" i="104" a="1"/>
  <c r="AT30" i="104" s="1"/>
  <c r="CR30" i="104" a="1"/>
  <c r="CR30" i="104" s="1"/>
  <c r="CT30" i="104" a="1"/>
  <c r="CT30" i="104" s="1"/>
  <c r="CU30" i="104" a="1"/>
  <c r="CU30" i="104" s="1"/>
  <c r="CH30" i="104" a="1"/>
  <c r="CH30" i="104" s="1"/>
  <c r="CM98" i="104" a="1"/>
  <c r="CM98" i="104" s="1"/>
  <c r="CP150" i="104" a="1"/>
  <c r="CP150" i="104" s="1"/>
  <c r="BD61" i="104" a="1"/>
  <c r="BD61" i="104" s="1"/>
  <c r="CP32" i="104" a="1"/>
  <c r="CP32" i="104" s="1"/>
  <c r="CM149" i="104" a="1"/>
  <c r="CM149" i="104" s="1"/>
  <c r="DA85" i="104" a="1"/>
  <c r="DA85" i="104" s="1"/>
  <c r="CM99" i="104" a="1"/>
  <c r="CM99" i="104" s="1"/>
  <c r="CM108" i="104" a="1"/>
  <c r="CM108" i="104" s="1"/>
  <c r="AS7" i="104" a="1"/>
  <c r="AS7" i="104" s="1"/>
  <c r="CP7" i="104" a="1"/>
  <c r="CP7" i="104" s="1"/>
  <c r="CQ7" i="104" a="1"/>
  <c r="CQ7" i="104" s="1"/>
  <c r="CN7" i="104" a="1"/>
  <c r="CN7" i="104" s="1"/>
  <c r="AT33" i="104" a="1"/>
  <c r="AT33" i="104" s="1"/>
  <c r="CR33" i="104" a="1"/>
  <c r="CR33" i="104" s="1"/>
  <c r="CS33" i="104" a="1"/>
  <c r="CS33" i="104" s="1"/>
  <c r="CT33" i="104" a="1"/>
  <c r="CT33" i="104" s="1"/>
  <c r="CU33" i="104" a="1"/>
  <c r="CU33" i="104" s="1"/>
  <c r="AW14" i="104" a="1"/>
  <c r="AW14" i="104" s="1"/>
  <c r="CW14" i="104" a="1"/>
  <c r="CW14" i="104" s="1"/>
  <c r="CK14" i="104" a="1"/>
  <c r="CK14" i="104" s="1"/>
  <c r="AT71" i="104" a="1"/>
  <c r="AT71" i="104" s="1"/>
  <c r="CT71" i="104" a="1"/>
  <c r="CT71" i="104" s="1"/>
  <c r="CU71" i="104" a="1"/>
  <c r="CU71" i="104" s="1"/>
  <c r="CR71" i="104" a="1"/>
  <c r="CR71" i="104" s="1"/>
  <c r="CS71" i="104" a="1"/>
  <c r="CS71" i="104" s="1"/>
  <c r="CH71" i="104" a="1"/>
  <c r="CH71" i="104" s="1"/>
  <c r="CM64" i="104" a="1"/>
  <c r="CM64" i="104" s="1"/>
  <c r="CM32" i="104" a="1"/>
  <c r="CM32" i="104" s="1"/>
  <c r="CM26" i="104" a="1"/>
  <c r="CM26" i="104" s="1"/>
  <c r="CM16" i="104" a="1"/>
  <c r="CM16" i="104" s="1"/>
  <c r="CO17" i="104" a="1"/>
  <c r="CO17" i="104" s="1"/>
  <c r="AG45" i="103" a="1"/>
  <c r="AG45" i="103" s="1"/>
  <c r="AJ48" i="103" a="1"/>
  <c r="AJ48" i="103" s="1"/>
  <c r="AY73" i="104" a="1"/>
  <c r="AY73" i="104" s="1"/>
  <c r="AY61" i="104" a="1"/>
  <c r="AY61" i="104" s="1"/>
  <c r="AY37" i="104" a="1"/>
  <c r="AY37" i="104" s="1"/>
  <c r="AY69" i="104" a="1"/>
  <c r="AY69" i="104" s="1"/>
  <c r="AY13" i="104" a="1"/>
  <c r="AY13" i="104" s="1"/>
  <c r="AY53" i="104" a="1"/>
  <c r="AY53" i="104" s="1"/>
  <c r="AY44" i="104" a="1"/>
  <c r="AY44" i="104" s="1"/>
  <c r="AY146" i="104" a="1"/>
  <c r="AY146" i="104" s="1"/>
  <c r="AY147" i="104" a="1"/>
  <c r="AY147" i="104" s="1"/>
  <c r="AN87" i="104" a="1"/>
  <c r="AN87" i="104" s="1"/>
  <c r="AO146" i="104" a="1"/>
  <c r="AO146" i="104" s="1"/>
  <c r="AO44" i="104" a="1"/>
  <c r="AO44" i="104" s="1"/>
  <c r="AO69" i="104" a="1"/>
  <c r="AO69" i="104" s="1"/>
  <c r="AO73" i="104" a="1"/>
  <c r="AO73" i="104" s="1"/>
  <c r="AO13" i="104" a="1"/>
  <c r="AO13" i="104" s="1"/>
  <c r="AO147" i="104" a="1"/>
  <c r="AO147" i="104" s="1"/>
  <c r="AO61" i="104" a="1"/>
  <c r="AO61" i="104" s="1"/>
  <c r="AO37" i="104" a="1"/>
  <c r="AO37" i="104" s="1"/>
  <c r="CO2" i="104" a="1"/>
  <c r="CO2" i="104" s="1"/>
  <c r="AL91" i="104" a="1"/>
  <c r="AL91" i="104" s="1"/>
  <c r="AH91" i="104" a="1"/>
  <c r="AH91" i="104" s="1"/>
  <c r="AB91" i="104" a="1"/>
  <c r="AB91" i="104" s="1"/>
  <c r="AJ91" i="104" a="1"/>
  <c r="AJ91" i="104" s="1"/>
  <c r="AB15" i="104" a="1"/>
  <c r="AB15" i="104" s="1"/>
  <c r="AJ15" i="104" a="1"/>
  <c r="AJ15" i="104" s="1"/>
  <c r="AK15" i="104" a="1"/>
  <c r="AK15" i="104" s="1"/>
  <c r="AL15" i="104" a="1"/>
  <c r="AL15" i="104" s="1"/>
  <c r="AG15" i="104" a="1"/>
  <c r="AG15" i="104" s="1"/>
  <c r="AM15" i="104" a="1"/>
  <c r="AM15" i="104" s="1"/>
  <c r="AC15" i="104" a="1"/>
  <c r="AC15" i="104" s="1"/>
  <c r="AV17" i="104" a="1"/>
  <c r="AV17" i="104" s="1"/>
  <c r="AI16" i="104" a="1"/>
  <c r="AI16" i="104" s="1"/>
  <c r="AH3" i="104" a="1"/>
  <c r="AH3" i="104" s="1"/>
  <c r="AI32" i="104" a="1"/>
  <c r="AI32" i="104" s="1"/>
  <c r="AI98" i="104" a="1"/>
  <c r="AI98" i="104" s="1"/>
  <c r="AV4" i="104" a="1"/>
  <c r="AV4" i="104" s="1"/>
  <c r="AB70" i="104" a="1"/>
  <c r="AB70" i="104" s="1"/>
  <c r="AG70" i="104" a="1"/>
  <c r="AG70" i="104" s="1"/>
  <c r="AB20" i="104" a="1"/>
  <c r="AB20" i="104" s="1"/>
  <c r="AO53" i="104" a="1"/>
  <c r="AO53" i="104" s="1"/>
  <c r="AI64" i="104" a="1"/>
  <c r="AI64" i="104" s="1"/>
  <c r="AC87" i="104" a="1"/>
  <c r="AC87" i="104" s="1"/>
  <c r="AI27" i="104" a="1"/>
  <c r="AI27" i="104" s="1"/>
  <c r="AG137" i="104" a="1"/>
  <c r="AG137" i="104" s="1"/>
  <c r="AB137" i="104" a="1"/>
  <c r="AB137" i="104" s="1"/>
  <c r="AL137" i="104" a="1"/>
  <c r="AL137" i="104" s="1"/>
  <c r="AJ47" i="104" a="1"/>
  <c r="AJ47" i="104" s="1"/>
  <c r="AT26" i="104" a="1"/>
  <c r="AT26" i="104" s="1"/>
  <c r="AB90" i="104" a="1"/>
  <c r="AB90" i="104" s="1"/>
  <c r="AC90" i="104" a="1"/>
  <c r="AC90" i="104" s="1"/>
  <c r="AJ90" i="104" a="1"/>
  <c r="AJ90" i="104" s="1"/>
  <c r="AH90" i="104" a="1"/>
  <c r="AH90" i="104" s="1"/>
  <c r="AI30" i="104" a="1"/>
  <c r="AI30" i="104" s="1"/>
  <c r="AG135" i="104" a="1"/>
  <c r="AG135" i="104" s="1"/>
  <c r="AB135" i="104" a="1"/>
  <c r="AB135" i="104" s="1"/>
  <c r="AL135" i="104" a="1"/>
  <c r="AL135" i="104" s="1"/>
  <c r="AM135" i="104" a="1"/>
  <c r="AM135" i="104" s="1"/>
  <c r="AJ147" i="104" a="1"/>
  <c r="AJ147" i="104" s="1"/>
  <c r="AM147" i="104" a="1"/>
  <c r="AM147" i="104" s="1"/>
  <c r="AG147" i="104" a="1"/>
  <c r="AG147" i="104" s="1"/>
  <c r="AH147" i="104" a="1"/>
  <c r="AH147" i="104" s="1"/>
  <c r="AB147" i="104" a="1"/>
  <c r="AB147" i="104" s="1"/>
  <c r="AC147" i="104" a="1"/>
  <c r="AC147" i="104" s="1"/>
  <c r="AL147" i="104" a="1"/>
  <c r="AL147" i="104" s="1"/>
  <c r="AD147" i="104" a="1"/>
  <c r="AD147" i="104" s="1"/>
  <c r="AI145" i="104" a="1"/>
  <c r="AI145" i="104" s="1"/>
  <c r="AI71" i="104" a="1"/>
  <c r="AI71" i="104" s="1"/>
  <c r="AI25" i="104" a="1"/>
  <c r="AI25" i="104" s="1"/>
  <c r="AI34" i="104" a="1"/>
  <c r="AI34" i="104" s="1"/>
  <c r="AG61" i="104" a="1"/>
  <c r="AG61" i="104" s="1"/>
  <c r="AB61" i="104" a="1"/>
  <c r="AB61" i="104" s="1"/>
  <c r="AH61" i="104" a="1"/>
  <c r="AH61" i="104" s="1"/>
  <c r="AK61" i="104" a="1"/>
  <c r="AK61" i="104" s="1"/>
  <c r="AD61" i="104" a="1"/>
  <c r="AD61" i="104" s="1"/>
  <c r="AL61" i="104" a="1"/>
  <c r="AL61" i="104" s="1"/>
  <c r="AI61" i="104" a="1"/>
  <c r="AI61" i="104" s="1"/>
  <c r="AJ61" i="104" a="1"/>
  <c r="AJ61" i="104" s="1"/>
  <c r="AM61" i="104" a="1"/>
  <c r="AM61" i="104" s="1"/>
  <c r="AC61" i="104" a="1"/>
  <c r="AC61" i="104" s="1"/>
  <c r="AK3" i="104" a="1"/>
  <c r="AK3" i="104" s="1"/>
  <c r="AI99" i="104" a="1"/>
  <c r="AI99" i="104" s="1"/>
  <c r="AI38" i="104" a="1"/>
  <c r="AI38" i="104" s="1"/>
  <c r="AI73" i="104" a="1"/>
  <c r="AI73" i="104" s="1"/>
  <c r="AD73" i="104" a="1"/>
  <c r="AD73" i="104" s="1"/>
  <c r="AH73" i="104" a="1"/>
  <c r="AH73" i="104" s="1"/>
  <c r="AJ73" i="104" a="1"/>
  <c r="AJ73" i="104" s="1"/>
  <c r="AB73" i="104" a="1"/>
  <c r="AB73" i="104" s="1"/>
  <c r="AC73" i="104" a="1"/>
  <c r="AC73" i="104" s="1"/>
  <c r="AL41" i="104" a="1"/>
  <c r="AL41" i="104" s="1"/>
  <c r="AM41" i="104" a="1"/>
  <c r="AM41" i="104" s="1"/>
  <c r="AG41" i="104" a="1"/>
  <c r="AG41" i="104" s="1"/>
  <c r="AH41" i="104" a="1"/>
  <c r="AH41" i="104" s="1"/>
  <c r="AJ41" i="104" a="1"/>
  <c r="AJ41" i="104" s="1"/>
  <c r="AB41" i="104" a="1"/>
  <c r="AB41" i="104" s="1"/>
  <c r="AT77" i="104" a="1"/>
  <c r="AT77" i="104" s="1"/>
  <c r="AD146" i="104" a="1"/>
  <c r="AD146" i="104" s="1"/>
  <c r="AB146" i="104" a="1"/>
  <c r="AB146" i="104" s="1"/>
  <c r="AC146" i="104" a="1"/>
  <c r="AC146" i="104" s="1"/>
  <c r="AL146" i="104" a="1"/>
  <c r="AL146" i="104" s="1"/>
  <c r="AG146" i="104" a="1"/>
  <c r="AG146" i="104" s="1"/>
  <c r="AX85" i="104" a="1"/>
  <c r="AX85" i="104" s="1"/>
  <c r="AD53" i="104" a="1"/>
  <c r="AD53" i="104" s="1"/>
  <c r="AI149" i="104" a="1"/>
  <c r="AI149" i="104" s="1"/>
  <c r="AL32" i="104" a="1"/>
  <c r="AL32" i="104" s="1"/>
  <c r="AH7" i="104" a="1"/>
  <c r="AH7" i="104" s="1"/>
  <c r="AI51" i="104" a="1"/>
  <c r="AI51" i="104" s="1"/>
  <c r="AL150" i="104" a="1"/>
  <c r="AL150" i="104" s="1"/>
  <c r="AI150" i="104" a="1"/>
  <c r="AI150" i="104" s="1"/>
  <c r="AI123" i="104" a="1"/>
  <c r="AI123" i="104" s="1"/>
  <c r="AJ108" i="104" a="1"/>
  <c r="AJ108" i="104" s="1"/>
  <c r="AK108" i="104" a="1"/>
  <c r="AK108" i="104" s="1"/>
  <c r="AL108" i="104" a="1"/>
  <c r="AL108" i="104" s="1"/>
  <c r="AI108" i="104" a="1"/>
  <c r="AI108" i="104" s="1"/>
  <c r="AB108" i="104" a="1"/>
  <c r="AB108" i="104" s="1"/>
  <c r="AM108" i="104" a="1"/>
  <c r="AM108" i="104" s="1"/>
  <c r="AG108" i="104" a="1"/>
  <c r="AG108" i="104" s="1"/>
  <c r="AH108" i="104" a="1"/>
  <c r="AH108" i="104" s="1"/>
  <c r="AT151" i="104" a="1"/>
  <c r="AT151" i="104" s="1"/>
  <c r="AM67" i="104" a="1"/>
  <c r="AM67" i="104" s="1"/>
  <c r="AL67" i="104" a="1"/>
  <c r="AL67" i="104" s="1"/>
  <c r="AB67" i="104" a="1"/>
  <c r="AB67" i="104" s="1"/>
  <c r="AG67" i="104" a="1"/>
  <c r="AG67" i="104" s="1"/>
  <c r="AD44" i="104" a="1"/>
  <c r="AD44" i="104" s="1"/>
  <c r="AJ44" i="104" a="1"/>
  <c r="AJ44" i="104" s="1"/>
  <c r="AH44" i="104" a="1"/>
  <c r="AH44" i="104" s="1"/>
  <c r="AB44" i="104" a="1"/>
  <c r="AB44" i="104" s="1"/>
  <c r="AC44" i="104" a="1"/>
  <c r="AC44" i="104" s="1"/>
  <c r="AM44" i="104" a="1"/>
  <c r="AM44" i="104" s="1"/>
  <c r="AI44" i="104" a="1"/>
  <c r="AI44" i="104" s="1"/>
  <c r="AI76" i="104" a="1"/>
  <c r="AI76" i="104" s="1"/>
  <c r="AK18" i="104" a="1"/>
  <c r="AK18" i="104" s="1"/>
  <c r="AK17" i="104" a="1"/>
  <c r="AK17" i="104" s="1"/>
  <c r="BF77" i="105" a="1"/>
  <c r="BF77" i="105" s="1"/>
  <c r="AE129" i="99"/>
  <c r="DH71" i="105" a="1"/>
  <c r="DH71" i="105" s="1"/>
  <c r="CV44" i="105" a="1"/>
  <c r="CV44" i="105" s="1"/>
  <c r="CZ44" i="105" a="1"/>
  <c r="CZ44" i="105" s="1"/>
  <c r="CJ44" i="105" a="1"/>
  <c r="CJ44" i="105" s="1"/>
  <c r="CW44" i="105" a="1"/>
  <c r="CW44" i="105" s="1"/>
  <c r="CT50" i="105" a="1"/>
  <c r="CT50" i="105" s="1"/>
  <c r="CJ54" i="103" a="1"/>
  <c r="CJ54" i="103" s="1"/>
  <c r="CV54" i="103" a="1"/>
  <c r="CV54" i="103" s="1"/>
  <c r="CZ54" i="103" a="1"/>
  <c r="CZ54" i="103" s="1"/>
  <c r="CS54" i="103" a="1"/>
  <c r="CS54" i="103" s="1"/>
  <c r="DJ25" i="105" a="1"/>
  <c r="DJ25" i="105" s="1"/>
  <c r="DF25" i="105" a="1"/>
  <c r="DF25" i="105" s="1"/>
  <c r="DC25" i="105" a="1"/>
  <c r="DC25" i="105" s="1"/>
  <c r="S147" i="104"/>
  <c r="CU105" i="105" a="1"/>
  <c r="CU105" i="105" s="1"/>
  <c r="CZ13" i="105" a="1"/>
  <c r="CZ13" i="105" s="1"/>
  <c r="CW13" i="105" a="1"/>
  <c r="CW13" i="105" s="1"/>
  <c r="CP13" i="105" a="1"/>
  <c r="CP13" i="105" s="1"/>
  <c r="CV13" i="105" a="1"/>
  <c r="CV13" i="105" s="1"/>
  <c r="AH50" i="99"/>
  <c r="AJ85" i="105"/>
  <c r="DJ85" i="105" s="1" a="1"/>
  <c r="DJ85" i="105" s="1"/>
  <c r="K77" i="103"/>
  <c r="X77" i="103" s="1"/>
  <c r="AJ77" i="103" s="1" a="1"/>
  <c r="AJ77" i="103" s="1"/>
  <c r="U59" i="105"/>
  <c r="L59" i="104"/>
  <c r="Y59" i="104" s="1"/>
  <c r="P31" i="99"/>
  <c r="K10" i="103"/>
  <c r="X10" i="103" s="1"/>
  <c r="AJ10" i="103" s="1" a="1"/>
  <c r="AJ10" i="103" s="1"/>
  <c r="BG11" i="85"/>
  <c r="BK11" i="85"/>
  <c r="J172" i="99"/>
  <c r="AB76" i="105" s="1"/>
  <c r="AN76" i="105" s="1" a="1"/>
  <c r="AN76" i="105" s="1"/>
  <c r="O76" i="105"/>
  <c r="F76" i="104"/>
  <c r="E62" i="103"/>
  <c r="R62" i="103" s="1"/>
  <c r="P10" i="99"/>
  <c r="AH112" i="105" s="1"/>
  <c r="K11" i="103"/>
  <c r="X11" i="103" s="1"/>
  <c r="U112" i="105"/>
  <c r="L112" i="104"/>
  <c r="Y112" i="104" s="1"/>
  <c r="I19" i="99"/>
  <c r="AA121" i="105" s="1"/>
  <c r="AM121" i="105" s="1" a="1"/>
  <c r="AM121" i="105" s="1"/>
  <c r="D16" i="103"/>
  <c r="Q16" i="103" s="1"/>
  <c r="E121" i="104"/>
  <c r="N121" i="105"/>
  <c r="BG32" i="85"/>
  <c r="BK32" i="85"/>
  <c r="AE82" i="103" a="1"/>
  <c r="AE82" i="103" s="1"/>
  <c r="AH82" i="103" a="1"/>
  <c r="AH82" i="103" s="1"/>
  <c r="AC82" i="103" a="1"/>
  <c r="AC82" i="103" s="1"/>
  <c r="AI82" i="103" a="1"/>
  <c r="AI82" i="103" s="1"/>
  <c r="AG82" i="103" a="1"/>
  <c r="AG82" i="103" s="1"/>
  <c r="AD82" i="103" a="1"/>
  <c r="AD82" i="103" s="1"/>
  <c r="AK82" i="103" a="1"/>
  <c r="AK82" i="103" s="1"/>
  <c r="S146" i="104"/>
  <c r="E78" i="105"/>
  <c r="AH41" i="99"/>
  <c r="AD41" i="99"/>
  <c r="AI150" i="105"/>
  <c r="CY150" i="105" s="1" a="1"/>
  <c r="CY150" i="105" s="1"/>
  <c r="AK26" i="105" a="1"/>
  <c r="AK26" i="105" s="1"/>
  <c r="AR26" i="105" a="1"/>
  <c r="AR26" i="105" s="1"/>
  <c r="AQ26" i="105" a="1"/>
  <c r="AQ26" i="105" s="1"/>
  <c r="AI61" i="103" a="1"/>
  <c r="AI61" i="103" s="1"/>
  <c r="AG61" i="103" a="1"/>
  <c r="AG61" i="103" s="1"/>
  <c r="AH61" i="103" a="1"/>
  <c r="AH61" i="103" s="1"/>
  <c r="AC61" i="103" a="1"/>
  <c r="AC61" i="103" s="1"/>
  <c r="AB61" i="103" a="1"/>
  <c r="AB61" i="103" s="1"/>
  <c r="AE133" i="99"/>
  <c r="AA133" i="99"/>
  <c r="X91" i="105"/>
  <c r="AH85" i="105"/>
  <c r="BF98" i="105" a="1"/>
  <c r="BF98" i="105" s="1"/>
  <c r="DF98" i="105" a="1"/>
  <c r="DF98" i="105" s="1"/>
  <c r="DC98" i="105" a="1"/>
  <c r="DC98" i="105" s="1"/>
  <c r="CT98" i="105" a="1"/>
  <c r="CT98" i="105" s="1"/>
  <c r="DJ98" i="105" a="1"/>
  <c r="DJ98" i="105" s="1"/>
  <c r="AA59" i="99"/>
  <c r="AE59" i="99"/>
  <c r="X137" i="105"/>
  <c r="CO70" i="103" a="1"/>
  <c r="CO70" i="103" s="1"/>
  <c r="AG79" i="103" a="1"/>
  <c r="AG79" i="103" s="1"/>
  <c r="AI79" i="103" a="1"/>
  <c r="AI79" i="103" s="1"/>
  <c r="AL79" i="103" a="1"/>
  <c r="AL79" i="103" s="1"/>
  <c r="AK79" i="103" a="1"/>
  <c r="AK79" i="103" s="1"/>
  <c r="AD79" i="103" a="1"/>
  <c r="AD79" i="103" s="1"/>
  <c r="AH79" i="103" a="1"/>
  <c r="AH79" i="103" s="1"/>
  <c r="AB79" i="103" a="1"/>
  <c r="AB79" i="103" s="1"/>
  <c r="AF79" i="103" a="1"/>
  <c r="AF79" i="103" s="1"/>
  <c r="AJ79" i="103" a="1"/>
  <c r="AJ79" i="103" s="1"/>
  <c r="AC79" i="103" a="1"/>
  <c r="AC79" i="103" s="1"/>
  <c r="AE79" i="103" a="1"/>
  <c r="AE79" i="103" s="1"/>
  <c r="Y67" i="105"/>
  <c r="Y59" i="105"/>
  <c r="AF3" i="103" a="1"/>
  <c r="AF3" i="103" s="1"/>
  <c r="AH3" i="103" a="1"/>
  <c r="AH3" i="103" s="1"/>
  <c r="AH163" i="99"/>
  <c r="AD163" i="99"/>
  <c r="AI32" i="105"/>
  <c r="AU32" i="105" s="1" a="1"/>
  <c r="AU32" i="105" s="1"/>
  <c r="AP128" i="105" a="1"/>
  <c r="AP128" i="105" s="1"/>
  <c r="AR128" i="105" a="1"/>
  <c r="AR128" i="105" s="1"/>
  <c r="AV128" i="105" a="1"/>
  <c r="AV128" i="105" s="1"/>
  <c r="AK128" i="105" a="1"/>
  <c r="AK128" i="105" s="1"/>
  <c r="S69" i="104"/>
  <c r="BG135" i="105" a="1"/>
  <c r="BG135" i="105" s="1"/>
  <c r="AF28" i="103" a="1"/>
  <c r="AF28" i="103" s="1"/>
  <c r="AC71" i="99"/>
  <c r="AH2" i="105"/>
  <c r="BX2" i="105" s="1" a="1"/>
  <c r="BX2" i="105" s="1"/>
  <c r="CV76" i="105" a="1"/>
  <c r="CV76" i="105" s="1"/>
  <c r="CW76" i="105" a="1"/>
  <c r="CW76" i="105" s="1"/>
  <c r="CY76" i="105" a="1"/>
  <c r="CY76" i="105" s="1"/>
  <c r="BF8" i="105" a="1"/>
  <c r="BF8" i="105" s="1"/>
  <c r="CG8" i="105" a="1"/>
  <c r="CG8" i="105" s="1"/>
  <c r="DJ8" i="105" a="1"/>
  <c r="DJ8" i="105" s="1"/>
  <c r="DE3" i="105" a="1"/>
  <c r="DE3" i="105" s="1"/>
  <c r="DI3" i="105" a="1"/>
  <c r="DI3" i="105" s="1"/>
  <c r="DB3" i="105" a="1"/>
  <c r="DB3" i="105" s="1"/>
  <c r="AE177" i="99"/>
  <c r="X108" i="105"/>
  <c r="AA177" i="99"/>
  <c r="CT137" i="105" a="1"/>
  <c r="CT137" i="105" s="1"/>
  <c r="DC137" i="105" a="1"/>
  <c r="DC137" i="105" s="1"/>
  <c r="AD50" i="99"/>
  <c r="CP54" i="105" a="1"/>
  <c r="CP54" i="105" s="1"/>
  <c r="CC54" i="105" a="1"/>
  <c r="CC54" i="105" s="1"/>
  <c r="AQ54" i="105" a="1"/>
  <c r="AQ54" i="105" s="1"/>
  <c r="CY54" i="105" a="1"/>
  <c r="CY54" i="105" s="1"/>
  <c r="BB54" i="105" a="1"/>
  <c r="BB54" i="105" s="1"/>
  <c r="CV54" i="105" a="1"/>
  <c r="CV54" i="105" s="1"/>
  <c r="CX54" i="105" a="1"/>
  <c r="CX54" i="105" s="1"/>
  <c r="CZ54" i="105" a="1"/>
  <c r="CZ54" i="105" s="1"/>
  <c r="CJ54" i="105" a="1"/>
  <c r="CJ54" i="105" s="1"/>
  <c r="BJ61" i="105" a="1"/>
  <c r="BJ61" i="105" s="1"/>
  <c r="BQ61" i="105" a="1"/>
  <c r="BQ61" i="105" s="1"/>
  <c r="BK61" i="105" a="1"/>
  <c r="BK61" i="105" s="1"/>
  <c r="BN61" i="105" a="1"/>
  <c r="BN61" i="105" s="1"/>
  <c r="BL61" i="105" a="1"/>
  <c r="BL61" i="105" s="1"/>
  <c r="BH61" i="105" a="1"/>
  <c r="BH61" i="105" s="1"/>
  <c r="BM61" i="105" a="1"/>
  <c r="BM61" i="105" s="1"/>
  <c r="BP61" i="105" a="1"/>
  <c r="BP61" i="105" s="1"/>
  <c r="W3" i="104"/>
  <c r="DH50" i="105" a="1"/>
  <c r="DH50" i="105" s="1"/>
  <c r="CS50" i="105" a="1"/>
  <c r="CS50" i="105" s="1"/>
  <c r="BI147" i="105" a="1"/>
  <c r="BI147" i="105" s="1"/>
  <c r="BL147" i="105" a="1"/>
  <c r="BL147" i="105" s="1"/>
  <c r="BQ147" i="105" a="1"/>
  <c r="BQ147" i="105" s="1"/>
  <c r="BK147" i="105" a="1"/>
  <c r="BK147" i="105" s="1"/>
  <c r="BH147" i="105" a="1"/>
  <c r="BH147" i="105" s="1"/>
  <c r="BN147" i="105" a="1"/>
  <c r="BN147" i="105" s="1"/>
  <c r="BP147" i="105" a="1"/>
  <c r="BP147" i="105" s="1"/>
  <c r="BJ147" i="105" a="1"/>
  <c r="BJ147" i="105" s="1"/>
  <c r="BM147" i="105" a="1"/>
  <c r="BM147" i="105" s="1"/>
  <c r="DC33" i="105" a="1"/>
  <c r="DC33" i="105" s="1"/>
  <c r="DF33" i="105" a="1"/>
  <c r="DF33" i="105" s="1"/>
  <c r="DJ33" i="105" a="1"/>
  <c r="DJ33" i="105" s="1"/>
  <c r="BO17" i="103" a="1"/>
  <c r="BO17" i="103" s="1"/>
  <c r="BK17" i="103" a="1"/>
  <c r="BK17" i="103" s="1"/>
  <c r="BP17" i="103" a="1"/>
  <c r="BP17" i="103" s="1"/>
  <c r="BM17" i="103" a="1"/>
  <c r="BM17" i="103" s="1"/>
  <c r="BL17" i="103" a="1"/>
  <c r="BL17" i="103" s="1"/>
  <c r="AQ71" i="105" a="1"/>
  <c r="AQ71" i="105" s="1"/>
  <c r="BB71" i="105" a="1"/>
  <c r="BB71" i="105" s="1"/>
  <c r="CJ71" i="105" a="1"/>
  <c r="CJ71" i="105" s="1"/>
  <c r="CP71" i="105" a="1"/>
  <c r="CP71" i="105" s="1"/>
  <c r="CX71" i="105" a="1"/>
  <c r="CX71" i="105" s="1"/>
  <c r="CV71" i="105" a="1"/>
  <c r="CV71" i="105" s="1"/>
  <c r="CY71" i="105" a="1"/>
  <c r="CY71" i="105" s="1"/>
  <c r="CZ71" i="105" a="1"/>
  <c r="CZ71" i="105" s="1"/>
  <c r="CW71" i="105" a="1"/>
  <c r="CW71" i="105" s="1"/>
  <c r="BE4" i="105" a="1"/>
  <c r="BE4" i="105" s="1"/>
  <c r="BG4" i="105" a="1"/>
  <c r="BG4" i="105" s="1"/>
  <c r="BC4" i="105" a="1"/>
  <c r="BC4" i="105" s="1"/>
  <c r="BD4" i="105" a="1"/>
  <c r="BD4" i="105" s="1"/>
  <c r="BB4" i="105" a="1"/>
  <c r="BB4" i="105" s="1"/>
  <c r="BA4" i="105" a="1"/>
  <c r="BA4" i="105" s="1"/>
  <c r="BD22" i="103" a="1"/>
  <c r="BD22" i="103" s="1"/>
  <c r="BC22" i="103" a="1"/>
  <c r="BC22" i="103" s="1"/>
  <c r="BF22" i="103" a="1"/>
  <c r="BF22" i="103" s="1"/>
  <c r="AK6" i="105" a="1"/>
  <c r="AK6" i="105" s="1"/>
  <c r="AZ6" i="105" a="1"/>
  <c r="AZ6" i="105" s="1"/>
  <c r="BF6" i="105" a="1"/>
  <c r="BF6" i="105" s="1"/>
  <c r="BB6" i="105" a="1"/>
  <c r="BB6" i="105" s="1"/>
  <c r="AX6" i="105" a="1"/>
  <c r="AX6" i="105" s="1"/>
  <c r="AI14" i="105"/>
  <c r="CR79" i="103" a="1"/>
  <c r="CR79" i="103" s="1"/>
  <c r="CX79" i="103" a="1"/>
  <c r="CX79" i="103" s="1"/>
  <c r="CY79" i="103" a="1"/>
  <c r="CY79" i="103" s="1"/>
  <c r="CU79" i="103" a="1"/>
  <c r="CU79" i="103" s="1"/>
  <c r="CI79" i="103" a="1"/>
  <c r="CI79" i="103" s="1"/>
  <c r="DH33" i="105" a="1"/>
  <c r="DH33" i="105" s="1"/>
  <c r="DH139" i="105" a="1"/>
  <c r="DH139" i="105" s="1"/>
  <c r="DB139" i="105" a="1"/>
  <c r="DB139" i="105" s="1"/>
  <c r="CS139" i="105" a="1"/>
  <c r="CS139" i="105" s="1"/>
  <c r="CG147" i="105" a="1"/>
  <c r="CG147" i="105" s="1"/>
  <c r="BC83" i="105" a="1"/>
  <c r="BC83" i="105" s="1"/>
  <c r="BG83" i="105" a="1"/>
  <c r="BG83" i="105" s="1"/>
  <c r="BD83" i="105" a="1"/>
  <c r="BD83" i="105" s="1"/>
  <c r="BE83" i="105" a="1"/>
  <c r="BE83" i="105" s="1"/>
  <c r="AY83" i="105" a="1"/>
  <c r="AY83" i="105" s="1"/>
  <c r="AX83" i="105" a="1"/>
  <c r="AX83" i="105" s="1"/>
  <c r="AZ83" i="105" a="1"/>
  <c r="AZ83" i="105" s="1"/>
  <c r="DG15" i="105" a="1"/>
  <c r="DG15" i="105" s="1"/>
  <c r="CU15" i="105" a="1"/>
  <c r="CU15" i="105" s="1"/>
  <c r="CH15" i="105" a="1"/>
  <c r="CH15" i="105" s="1"/>
  <c r="DD15" i="105" a="1"/>
  <c r="DD15" i="105" s="1"/>
  <c r="BL72" i="85"/>
  <c r="BH72" i="85"/>
  <c r="C147" i="103"/>
  <c r="P147" i="103" s="1"/>
  <c r="H245" i="99"/>
  <c r="BG56" i="85"/>
  <c r="BK56" i="85"/>
  <c r="BK19" i="85"/>
  <c r="BG19" i="85"/>
  <c r="K42" i="99"/>
  <c r="AC51" i="105" s="1"/>
  <c r="AO51" i="105" s="1" a="1"/>
  <c r="AO51" i="105" s="1"/>
  <c r="F32" i="103"/>
  <c r="S32" i="103" s="1"/>
  <c r="G51" i="104"/>
  <c r="P51" i="105"/>
  <c r="BI5" i="85"/>
  <c r="BM5" i="85"/>
  <c r="K39" i="103"/>
  <c r="X39" i="103" s="1"/>
  <c r="L149" i="104"/>
  <c r="Y149" i="104" s="1"/>
  <c r="CS149" i="104" s="1" a="1"/>
  <c r="CS149" i="104" s="1"/>
  <c r="U149" i="105"/>
  <c r="P72" i="99"/>
  <c r="N77" i="105"/>
  <c r="I164" i="99"/>
  <c r="E33" i="104"/>
  <c r="D55" i="103"/>
  <c r="Q55" i="103" s="1"/>
  <c r="N33" i="105"/>
  <c r="P39" i="99"/>
  <c r="K41" i="103"/>
  <c r="X41" i="103" s="1"/>
  <c r="U17" i="105"/>
  <c r="BI17" i="85"/>
  <c r="BM17" i="85"/>
  <c r="H67" i="103"/>
  <c r="U67" i="103" s="1"/>
  <c r="M178" i="99"/>
  <c r="I138" i="104"/>
  <c r="V138" i="104" s="1"/>
  <c r="R138" i="105"/>
  <c r="BM63" i="85"/>
  <c r="BI63" i="85"/>
  <c r="D138" i="104"/>
  <c r="Q138" i="104" s="1"/>
  <c r="C67" i="103"/>
  <c r="P67" i="103" s="1"/>
  <c r="M138" i="105"/>
  <c r="H178" i="99"/>
  <c r="P135" i="99"/>
  <c r="U145" i="105"/>
  <c r="L145" i="104"/>
  <c r="Y145" i="104" s="1"/>
  <c r="K69" i="103"/>
  <c r="X69" i="103" s="1"/>
  <c r="G70" i="104"/>
  <c r="F38" i="103"/>
  <c r="S38" i="103" s="1"/>
  <c r="AE38" i="103" s="1" a="1"/>
  <c r="AE38" i="103" s="1"/>
  <c r="G146" i="104"/>
  <c r="K5" i="99"/>
  <c r="P146" i="105"/>
  <c r="BI84" i="85"/>
  <c r="BM84" i="85"/>
  <c r="M2" i="99"/>
  <c r="R67" i="105"/>
  <c r="I67" i="104"/>
  <c r="V67" i="104" s="1"/>
  <c r="H33" i="103"/>
  <c r="U33" i="103" s="1"/>
  <c r="AG33" i="103" s="1" a="1"/>
  <c r="AG33" i="103" s="1"/>
  <c r="BF5" i="85"/>
  <c r="BJ5" i="85"/>
  <c r="D149" i="104"/>
  <c r="Q149" i="104" s="1"/>
  <c r="C39" i="103"/>
  <c r="P39" i="103" s="1"/>
  <c r="H72" i="99"/>
  <c r="M149" i="105"/>
  <c r="H63" i="99"/>
  <c r="M14" i="105"/>
  <c r="D14" i="104"/>
  <c r="Q14" i="104" s="1"/>
  <c r="C78" i="103"/>
  <c r="P78" i="103" s="1"/>
  <c r="E147" i="103"/>
  <c r="R147" i="103" s="1"/>
  <c r="J245" i="99"/>
  <c r="AB134" i="105" s="1"/>
  <c r="BJ32" i="85"/>
  <c r="BF32" i="85"/>
  <c r="BM25" i="85"/>
  <c r="BI25" i="85"/>
  <c r="J48" i="99"/>
  <c r="AB144" i="105" s="1"/>
  <c r="E45" i="103"/>
  <c r="R45" i="103" s="1"/>
  <c r="F144" i="104"/>
  <c r="O144" i="105"/>
  <c r="I136" i="99"/>
  <c r="AA27" i="105" s="1"/>
  <c r="AM27" i="105" s="1" a="1"/>
  <c r="AM27" i="105" s="1"/>
  <c r="N27" i="105"/>
  <c r="E27" i="104"/>
  <c r="D51" i="103"/>
  <c r="Q51" i="103" s="1"/>
  <c r="H28" i="99"/>
  <c r="C12" i="103"/>
  <c r="P12" i="103" s="1"/>
  <c r="D122" i="104"/>
  <c r="Q122" i="104" s="1"/>
  <c r="M122" i="105"/>
  <c r="BM45" i="85"/>
  <c r="BI45" i="85"/>
  <c r="R29" i="99"/>
  <c r="W81" i="105"/>
  <c r="N81" i="104"/>
  <c r="AA81" i="104" s="1"/>
  <c r="M14" i="103"/>
  <c r="Z14" i="103" s="1"/>
  <c r="BF80" i="85"/>
  <c r="BJ80" i="85"/>
  <c r="D147" i="103"/>
  <c r="Q147" i="103" s="1"/>
  <c r="I245" i="99"/>
  <c r="AA103" i="105" s="1"/>
  <c r="BL26" i="85"/>
  <c r="BH26" i="85"/>
  <c r="BK85" i="85"/>
  <c r="BG85" i="85"/>
  <c r="BF33" i="85"/>
  <c r="BJ33" i="85"/>
  <c r="H31" i="99"/>
  <c r="M59" i="105"/>
  <c r="D59" i="104"/>
  <c r="Q59" i="104" s="1"/>
  <c r="C10" i="103"/>
  <c r="P10" i="103" s="1"/>
  <c r="AB10" i="103" s="1" a="1"/>
  <c r="AB10" i="103" s="1"/>
  <c r="BJ54" i="85"/>
  <c r="BF54" i="85"/>
  <c r="BI75" i="85"/>
  <c r="BM75" i="85"/>
  <c r="J14" i="99"/>
  <c r="AB28" i="105" s="1"/>
  <c r="O28" i="105"/>
  <c r="E2" i="103"/>
  <c r="R2" i="103" s="1"/>
  <c r="F28" i="104"/>
  <c r="BH25" i="85"/>
  <c r="BL25" i="85"/>
  <c r="J3" i="99"/>
  <c r="AB26" i="105" s="1"/>
  <c r="O26" i="105"/>
  <c r="F26" i="104"/>
  <c r="E26" i="103"/>
  <c r="R26" i="103" s="1"/>
  <c r="BM14" i="85"/>
  <c r="BI14" i="85"/>
  <c r="BF39" i="85"/>
  <c r="BJ39" i="85"/>
  <c r="H71" i="99"/>
  <c r="M2" i="105"/>
  <c r="D2" i="104"/>
  <c r="Q2" i="104" s="1"/>
  <c r="C31" i="103"/>
  <c r="P31" i="103" s="1"/>
  <c r="I27" i="99"/>
  <c r="AA23" i="105" s="1"/>
  <c r="D8" i="103"/>
  <c r="Q8" i="103" s="1"/>
  <c r="E23" i="104"/>
  <c r="N23" i="105"/>
  <c r="I42" i="99"/>
  <c r="AA51" i="105" s="1"/>
  <c r="AM51" i="105" s="1" a="1"/>
  <c r="AM51" i="105" s="1"/>
  <c r="D32" i="103"/>
  <c r="Q32" i="103" s="1"/>
  <c r="N51" i="105"/>
  <c r="E51" i="104"/>
  <c r="BH23" i="85"/>
  <c r="BL23" i="85"/>
  <c r="M59" i="99"/>
  <c r="H77" i="103"/>
  <c r="U77" i="103" s="1"/>
  <c r="AG77" i="103" s="1" a="1"/>
  <c r="AG77" i="103" s="1"/>
  <c r="I137" i="104"/>
  <c r="V137" i="104" s="1"/>
  <c r="R137" i="105"/>
  <c r="C41" i="103"/>
  <c r="P41" i="103" s="1"/>
  <c r="D17" i="104"/>
  <c r="Q17" i="104" s="1"/>
  <c r="H39" i="99"/>
  <c r="M17" i="105"/>
  <c r="BI7" i="85"/>
  <c r="BM7" i="85"/>
  <c r="M76" i="99"/>
  <c r="H30" i="103"/>
  <c r="U30" i="103" s="1"/>
  <c r="BK30" i="103" s="1" a="1"/>
  <c r="BK30" i="103" s="1"/>
  <c r="R88" i="105"/>
  <c r="I88" i="104"/>
  <c r="V88" i="104" s="1"/>
  <c r="P90" i="105"/>
  <c r="F29" i="103"/>
  <c r="S29" i="103" s="1"/>
  <c r="K49" i="99"/>
  <c r="AC86" i="105" s="1"/>
  <c r="P86" i="105"/>
  <c r="G86" i="104"/>
  <c r="M80" i="99"/>
  <c r="H22" i="103"/>
  <c r="U22" i="103" s="1"/>
  <c r="BB22" i="103" s="1" a="1"/>
  <c r="BB22" i="103" s="1"/>
  <c r="I87" i="104"/>
  <c r="V87" i="104" s="1"/>
  <c r="BC87" i="104" s="1" a="1"/>
  <c r="BC87" i="104" s="1"/>
  <c r="R87" i="105"/>
  <c r="BF81" i="85"/>
  <c r="BJ81" i="85"/>
  <c r="BI6" i="85"/>
  <c r="BM6" i="85"/>
  <c r="BJ64" i="85"/>
  <c r="BF64" i="85"/>
  <c r="H73" i="99"/>
  <c r="C35" i="103"/>
  <c r="P35" i="103" s="1"/>
  <c r="M105" i="105"/>
  <c r="D105" i="104"/>
  <c r="Q105" i="104" s="1"/>
  <c r="BJ88" i="85"/>
  <c r="BF88" i="85"/>
  <c r="E14" i="103"/>
  <c r="R14" i="103" s="1"/>
  <c r="J29" i="99"/>
  <c r="O81" i="105"/>
  <c r="F81" i="104"/>
  <c r="P137" i="99"/>
  <c r="U46" i="105"/>
  <c r="K58" i="103"/>
  <c r="X58" i="103" s="1"/>
  <c r="L46" i="104"/>
  <c r="Y46" i="104" s="1"/>
  <c r="M9" i="99"/>
  <c r="H5" i="103"/>
  <c r="U5" i="103" s="1"/>
  <c r="I143" i="104"/>
  <c r="V143" i="104" s="1"/>
  <c r="R143" i="105"/>
  <c r="I81" i="99"/>
  <c r="AA19" i="105" s="1"/>
  <c r="D18" i="103"/>
  <c r="Q18" i="103" s="1"/>
  <c r="N19" i="105"/>
  <c r="E19" i="104"/>
  <c r="BH57" i="85"/>
  <c r="BL57" i="85"/>
  <c r="BK57" i="85"/>
  <c r="BG57" i="85"/>
  <c r="Q147" i="99"/>
  <c r="V44" i="105"/>
  <c r="M44" i="104"/>
  <c r="Z44" i="104" s="1"/>
  <c r="CT44" i="104" s="1" a="1"/>
  <c r="CT44" i="104" s="1"/>
  <c r="L83" i="103"/>
  <c r="Y83" i="103" s="1"/>
  <c r="AK83" i="103" s="1" a="1"/>
  <c r="AK83" i="103" s="1"/>
  <c r="BH15" i="85"/>
  <c r="BL15" i="85"/>
  <c r="BG15" i="85"/>
  <c r="BK15" i="85"/>
  <c r="BI22" i="85"/>
  <c r="BM22" i="85"/>
  <c r="BG16" i="85"/>
  <c r="BK16" i="85"/>
  <c r="BJ36" i="85"/>
  <c r="BF36" i="85"/>
  <c r="C34" i="103"/>
  <c r="P34" i="103" s="1"/>
  <c r="M80" i="105"/>
  <c r="D80" i="104"/>
  <c r="Q80" i="104" s="1"/>
  <c r="H22" i="99"/>
  <c r="BH92" i="85"/>
  <c r="BL92" i="85"/>
  <c r="K31" i="99"/>
  <c r="G59" i="104"/>
  <c r="P59" i="105"/>
  <c r="F10" i="103"/>
  <c r="S10" i="103" s="1"/>
  <c r="AE10" i="103" s="1" a="1"/>
  <c r="AE10" i="103" s="1"/>
  <c r="BM38" i="85"/>
  <c r="BI38" i="85"/>
  <c r="L91" i="104"/>
  <c r="Y91" i="104" s="1"/>
  <c r="U91" i="105"/>
  <c r="K82" i="103"/>
  <c r="X82" i="103" s="1"/>
  <c r="P133" i="99"/>
  <c r="BM66" i="85"/>
  <c r="BI66" i="85"/>
  <c r="BI4" i="85"/>
  <c r="BM4" i="85"/>
  <c r="I172" i="99"/>
  <c r="N76" i="105"/>
  <c r="E76" i="104"/>
  <c r="D62" i="103"/>
  <c r="Q62" i="103" s="1"/>
  <c r="J74" i="99"/>
  <c r="AB128" i="105" s="1"/>
  <c r="AN128" i="105" s="1" a="1"/>
  <c r="AN128" i="105" s="1"/>
  <c r="E36" i="103"/>
  <c r="R36" i="103" s="1"/>
  <c r="F128" i="104"/>
  <c r="O128" i="105"/>
  <c r="BF37" i="85"/>
  <c r="BJ37" i="85"/>
  <c r="BM10" i="85"/>
  <c r="BI10" i="85"/>
  <c r="K19" i="99"/>
  <c r="AC121" i="105" s="1"/>
  <c r="AO121" i="105" s="1" a="1"/>
  <c r="AO121" i="105" s="1"/>
  <c r="G121" i="104"/>
  <c r="F16" i="103"/>
  <c r="S16" i="103" s="1"/>
  <c r="P121" i="105"/>
  <c r="P69" i="99"/>
  <c r="K64" i="103"/>
  <c r="X64" i="103" s="1"/>
  <c r="L98" i="104"/>
  <c r="Y98" i="104" s="1"/>
  <c r="CS98" i="104" s="1" a="1"/>
  <c r="CS98" i="104" s="1"/>
  <c r="U98" i="105"/>
  <c r="J12" i="99"/>
  <c r="AB20" i="105" s="1"/>
  <c r="AY20" i="105" s="1" a="1"/>
  <c r="AY20" i="105" s="1"/>
  <c r="O20" i="105"/>
  <c r="F20" i="104"/>
  <c r="E7" i="103"/>
  <c r="R7" i="103" s="1"/>
  <c r="M27" i="99"/>
  <c r="H8" i="103"/>
  <c r="U8" i="103" s="1"/>
  <c r="I23" i="104"/>
  <c r="V23" i="104" s="1"/>
  <c r="R23" i="105"/>
  <c r="H24" i="99"/>
  <c r="M9" i="105"/>
  <c r="C25" i="103"/>
  <c r="P25" i="103" s="1"/>
  <c r="D9" i="104"/>
  <c r="Q9" i="104" s="1"/>
  <c r="BM40" i="85"/>
  <c r="BL51" i="85"/>
  <c r="BH51" i="85"/>
  <c r="E65" i="103"/>
  <c r="R65" i="103" s="1"/>
  <c r="O107" i="105"/>
  <c r="J176" i="99"/>
  <c r="AB107" i="105" s="1"/>
  <c r="F107" i="104"/>
  <c r="U25" i="105"/>
  <c r="L25" i="104"/>
  <c r="Y25" i="104" s="1"/>
  <c r="K42" i="103"/>
  <c r="X42" i="103" s="1"/>
  <c r="P68" i="99"/>
  <c r="BF91" i="85"/>
  <c r="BJ91" i="85"/>
  <c r="I175" i="99"/>
  <c r="AA99" i="105" s="1"/>
  <c r="D75" i="103"/>
  <c r="Q75" i="103" s="1"/>
  <c r="E99" i="104"/>
  <c r="N99" i="105"/>
  <c r="I13" i="99"/>
  <c r="N47" i="105"/>
  <c r="E47" i="104"/>
  <c r="D3" i="103"/>
  <c r="Q3" i="103" s="1"/>
  <c r="AC3" i="103" s="1" a="1"/>
  <c r="AC3" i="103" s="1"/>
  <c r="R28" i="99"/>
  <c r="AJ122" i="105" s="1"/>
  <c r="M12" i="103"/>
  <c r="Z12" i="103" s="1"/>
  <c r="N122" i="104"/>
  <c r="AA122" i="104" s="1"/>
  <c r="W122" i="105"/>
  <c r="BI97" i="85"/>
  <c r="BM97" i="85"/>
  <c r="M59" i="104"/>
  <c r="Z59" i="104" s="1"/>
  <c r="V59" i="105"/>
  <c r="Q31" i="99"/>
  <c r="L10" i="103"/>
  <c r="Y10" i="103" s="1"/>
  <c r="AK10" i="103" s="1" a="1"/>
  <c r="AK10" i="103" s="1"/>
  <c r="I88" i="99"/>
  <c r="D24" i="103"/>
  <c r="Q24" i="103" s="1"/>
  <c r="AC24" i="103" s="1" a="1"/>
  <c r="AC24" i="103" s="1"/>
  <c r="E135" i="104"/>
  <c r="N135" i="105"/>
  <c r="CY31" i="103" a="1"/>
  <c r="CY31" i="103" s="1"/>
  <c r="CX31" i="103" a="1"/>
  <c r="CX31" i="103" s="1"/>
  <c r="CR31" i="103" a="1"/>
  <c r="CR31" i="103" s="1"/>
  <c r="BI37" i="105" a="1"/>
  <c r="BI37" i="105" s="1"/>
  <c r="BP37" i="105" a="1"/>
  <c r="BP37" i="105" s="1"/>
  <c r="BM37" i="105" a="1"/>
  <c r="BM37" i="105" s="1"/>
  <c r="BN37" i="105" a="1"/>
  <c r="BN37" i="105" s="1"/>
  <c r="BL37" i="105" a="1"/>
  <c r="BL37" i="105" s="1"/>
  <c r="BQ37" i="105" a="1"/>
  <c r="BQ37" i="105" s="1"/>
  <c r="BH37" i="105" a="1"/>
  <c r="BH37" i="105" s="1"/>
  <c r="BD52" i="105" a="1"/>
  <c r="BD52" i="105" s="1"/>
  <c r="BA52" i="105" a="1"/>
  <c r="BA52" i="105" s="1"/>
  <c r="Y44" i="105"/>
  <c r="AW44" i="105" s="1" a="1"/>
  <c r="AW44" i="105" s="1"/>
  <c r="BG74" i="85"/>
  <c r="BK74" i="85"/>
  <c r="BF73" i="85"/>
  <c r="BJ73" i="85"/>
  <c r="Q10" i="99"/>
  <c r="L11" i="103"/>
  <c r="Y11" i="103" s="1"/>
  <c r="M112" i="104"/>
  <c r="Z112" i="104" s="1"/>
  <c r="V112" i="105"/>
  <c r="H74" i="99"/>
  <c r="C36" i="103"/>
  <c r="P36" i="103" s="1"/>
  <c r="D128" i="104"/>
  <c r="Q128" i="104" s="1"/>
  <c r="M128" i="105"/>
  <c r="P14" i="99"/>
  <c r="AH28" i="105" s="1"/>
  <c r="L28" i="104"/>
  <c r="Y28" i="104" s="1"/>
  <c r="U28" i="105"/>
  <c r="K2" i="103"/>
  <c r="X2" i="103" s="1"/>
  <c r="AK77" i="103" a="1"/>
  <c r="AK77" i="103" s="1"/>
  <c r="AI77" i="103" a="1"/>
  <c r="AI77" i="103" s="1"/>
  <c r="AF77" i="103" a="1"/>
  <c r="AF77" i="103" s="1"/>
  <c r="AD77" i="103" a="1"/>
  <c r="AD77" i="103" s="1"/>
  <c r="AE77" i="103" a="1"/>
  <c r="AE77" i="103" s="1"/>
  <c r="CY91" i="105" a="1"/>
  <c r="CY91" i="105" s="1"/>
  <c r="CW91" i="105" a="1"/>
  <c r="CW91" i="105" s="1"/>
  <c r="DF108" i="105" a="1"/>
  <c r="DF108" i="105" s="1"/>
  <c r="CT108" i="105" a="1"/>
  <c r="CT108" i="105" s="1"/>
  <c r="DC108" i="105" a="1"/>
  <c r="DC108" i="105" s="1"/>
  <c r="DJ108" i="105" a="1"/>
  <c r="DJ108" i="105" s="1"/>
  <c r="BG31" i="105" a="1"/>
  <c r="BG31" i="105" s="1"/>
  <c r="BD31" i="105" a="1"/>
  <c r="BD31" i="105" s="1"/>
  <c r="BC31" i="105" a="1"/>
  <c r="BC31" i="105" s="1"/>
  <c r="BB31" i="105" a="1"/>
  <c r="BB31" i="105" s="1"/>
  <c r="BF99" i="105" a="1"/>
  <c r="BF99" i="105" s="1"/>
  <c r="BA99" i="105" a="1"/>
  <c r="BA99" i="105" s="1"/>
  <c r="BB99" i="105" a="1"/>
  <c r="BB99" i="105" s="1"/>
  <c r="BG99" i="105" a="1"/>
  <c r="BG99" i="105" s="1"/>
  <c r="BC99" i="105" a="1"/>
  <c r="BC99" i="105" s="1"/>
  <c r="BD99" i="105" a="1"/>
  <c r="BD99" i="105" s="1"/>
  <c r="CV150" i="105" a="1"/>
  <c r="CV150" i="105" s="1"/>
  <c r="CW150" i="105" a="1"/>
  <c r="CW150" i="105" s="1"/>
  <c r="CZ150" i="105" a="1"/>
  <c r="CZ150" i="105" s="1"/>
  <c r="BA137" i="105" a="1"/>
  <c r="BA137" i="105" s="1"/>
  <c r="BF137" i="105" a="1"/>
  <c r="BF137" i="105" s="1"/>
  <c r="AZ137" i="105" a="1"/>
  <c r="AZ137" i="105" s="1"/>
  <c r="AY137" i="105" a="1"/>
  <c r="AY137" i="105" s="1"/>
  <c r="BC137" i="105" a="1"/>
  <c r="BC137" i="105" s="1"/>
  <c r="CS5" i="103" a="1"/>
  <c r="CS5" i="103" s="1"/>
  <c r="CJ5" i="103" a="1"/>
  <c r="CJ5" i="103" s="1"/>
  <c r="BF38" i="103" a="1"/>
  <c r="BF38" i="103" s="1"/>
  <c r="AK54" i="103" a="1"/>
  <c r="AK54" i="103" s="1"/>
  <c r="DG7" i="105" a="1"/>
  <c r="DG7" i="105" s="1"/>
  <c r="DD7" i="105" a="1"/>
  <c r="DD7" i="105" s="1"/>
  <c r="S62" i="99"/>
  <c r="Y15" i="105"/>
  <c r="AU30" i="105" a="1"/>
  <c r="AU30" i="105" s="1"/>
  <c r="AK30" i="105" a="1"/>
  <c r="AK30" i="105" s="1"/>
  <c r="AR30" i="105" a="1"/>
  <c r="AR30" i="105" s="1"/>
  <c r="AS30" i="105" a="1"/>
  <c r="AS30" i="105" s="1"/>
  <c r="AQ30" i="105" a="1"/>
  <c r="AQ30" i="105" s="1"/>
  <c r="AV30" i="105" a="1"/>
  <c r="AV30" i="105" s="1"/>
  <c r="AP30" i="105" a="1"/>
  <c r="AP30" i="105" s="1"/>
  <c r="CA44" i="105" a="1"/>
  <c r="CA44" i="105" s="1"/>
  <c r="CH44" i="105" a="1"/>
  <c r="CH44" i="105" s="1"/>
  <c r="CE44" i="105" a="1"/>
  <c r="CE44" i="105" s="1"/>
  <c r="CC44" i="105" a="1"/>
  <c r="CC44" i="105" s="1"/>
  <c r="CD44" i="105" a="1"/>
  <c r="CD44" i="105" s="1"/>
  <c r="BN146" i="105" a="1"/>
  <c r="BN146" i="105" s="1"/>
  <c r="BH146" i="105" a="1"/>
  <c r="BH146" i="105" s="1"/>
  <c r="BM146" i="105" a="1"/>
  <c r="BM146" i="105" s="1"/>
  <c r="CP61" i="105" a="1"/>
  <c r="CP61" i="105" s="1"/>
  <c r="CW61" i="105" a="1"/>
  <c r="CW61" i="105" s="1"/>
  <c r="CZ61" i="105" a="1"/>
  <c r="CZ61" i="105" s="1"/>
  <c r="CX61" i="105" a="1"/>
  <c r="CX61" i="105" s="1"/>
  <c r="CY61" i="105" a="1"/>
  <c r="CY61" i="105" s="1"/>
  <c r="CC61" i="105" a="1"/>
  <c r="CC61" i="105" s="1"/>
  <c r="CV61" i="105" a="1"/>
  <c r="CV61" i="105" s="1"/>
  <c r="DC16" i="105" a="1"/>
  <c r="DC16" i="105" s="1"/>
  <c r="CT16" i="105" a="1"/>
  <c r="CT16" i="105" s="1"/>
  <c r="DF16" i="105" a="1"/>
  <c r="DF16" i="105" s="1"/>
  <c r="DJ16" i="105" a="1"/>
  <c r="DJ16" i="105" s="1"/>
  <c r="DF77" i="105" a="1"/>
  <c r="DF77" i="105" s="1"/>
  <c r="DC77" i="105" a="1"/>
  <c r="DC77" i="105" s="1"/>
  <c r="CO17" i="103" a="1"/>
  <c r="CO17" i="103" s="1"/>
  <c r="CP17" i="103" a="1"/>
  <c r="CP17" i="103" s="1"/>
  <c r="CF17" i="103" a="1"/>
  <c r="CF17" i="103" s="1"/>
  <c r="CM17" i="103" a="1"/>
  <c r="CM17" i="103" s="1"/>
  <c r="CL17" i="103" a="1"/>
  <c r="CL17" i="103" s="1"/>
  <c r="Y144" i="105"/>
  <c r="Y108" i="105"/>
  <c r="BB105" i="105" a="1"/>
  <c r="BB105" i="105" s="1"/>
  <c r="BA105" i="105" a="1"/>
  <c r="BA105" i="105" s="1"/>
  <c r="BG105" i="105" a="1"/>
  <c r="BG105" i="105" s="1"/>
  <c r="AT3" i="105" a="1"/>
  <c r="AT3" i="105" s="1"/>
  <c r="AK3" i="105" a="1"/>
  <c r="AK3" i="105" s="1"/>
  <c r="AS3" i="105" a="1"/>
  <c r="AS3" i="105" s="1"/>
  <c r="AV3" i="105" a="1"/>
  <c r="AV3" i="105" s="1"/>
  <c r="AR3" i="105" a="1"/>
  <c r="AR3" i="105" s="1"/>
  <c r="DI24" i="105" a="1"/>
  <c r="DI24" i="105" s="1"/>
  <c r="AS32" i="105" a="1"/>
  <c r="AS32" i="105" s="1"/>
  <c r="AV32" i="105" a="1"/>
  <c r="AV32" i="105" s="1"/>
  <c r="AP32" i="105" a="1"/>
  <c r="AP32" i="105" s="1"/>
  <c r="AR32" i="105" a="1"/>
  <c r="AR32" i="105" s="1"/>
  <c r="AK32" i="105" a="1"/>
  <c r="AK32" i="105" s="1"/>
  <c r="DH117" i="105" a="1"/>
  <c r="DH117" i="105" s="1"/>
  <c r="CS117" i="105" a="1"/>
  <c r="CS117" i="105" s="1"/>
  <c r="BE117" i="105" a="1"/>
  <c r="BE117" i="105" s="1"/>
  <c r="AT117" i="105" a="1"/>
  <c r="AT117" i="105" s="1"/>
  <c r="CF117" i="105" a="1"/>
  <c r="CF117" i="105" s="1"/>
  <c r="BE3" i="105" a="1"/>
  <c r="BE3" i="105" s="1"/>
  <c r="BC88" i="105" a="1"/>
  <c r="BC88" i="105" s="1"/>
  <c r="BD88" i="105" a="1"/>
  <c r="BD88" i="105" s="1"/>
  <c r="AX88" i="105" a="1"/>
  <c r="AX88" i="105" s="1"/>
  <c r="CZ99" i="105" a="1"/>
  <c r="CZ99" i="105" s="1"/>
  <c r="CV99" i="105" a="1"/>
  <c r="CV99" i="105" s="1"/>
  <c r="CY99" i="105" a="1"/>
  <c r="CY99" i="105" s="1"/>
  <c r="CW99" i="105" a="1"/>
  <c r="CW99" i="105" s="1"/>
  <c r="CP99" i="105" a="1"/>
  <c r="CP99" i="105" s="1"/>
  <c r="Z87" i="105"/>
  <c r="AE131" i="99"/>
  <c r="AA131" i="99"/>
  <c r="X147" i="105"/>
  <c r="AA11" i="99"/>
  <c r="AE11" i="99"/>
  <c r="CM15" i="105" a="1"/>
  <c r="CM15" i="105" s="1"/>
  <c r="DB15" i="105" a="1"/>
  <c r="DB15" i="105" s="1"/>
  <c r="DI15" i="105" a="1"/>
  <c r="DI15" i="105" s="1"/>
  <c r="DE15" i="105" a="1"/>
  <c r="DE15" i="105" s="1"/>
  <c r="CF15" i="105" a="1"/>
  <c r="CF15" i="105" s="1"/>
  <c r="CS15" i="105" a="1"/>
  <c r="CS15" i="105" s="1"/>
  <c r="DF38" i="105" a="1"/>
  <c r="DF38" i="105" s="1"/>
  <c r="DC38" i="105" a="1"/>
  <c r="DC38" i="105" s="1"/>
  <c r="CT38" i="105" a="1"/>
  <c r="CT38" i="105" s="1"/>
  <c r="DJ38" i="105" a="1"/>
  <c r="DJ38" i="105" s="1"/>
  <c r="BF38" i="105" a="1"/>
  <c r="BF38" i="105" s="1"/>
  <c r="CI140" i="105" a="1"/>
  <c r="CI140" i="105" s="1"/>
  <c r="CO140" i="105" a="1"/>
  <c r="CO140" i="105" s="1"/>
  <c r="DB108" i="105" a="1"/>
  <c r="DB108" i="105" s="1"/>
  <c r="CS108" i="105" a="1"/>
  <c r="CS108" i="105" s="1"/>
  <c r="DE108" i="105" a="1"/>
  <c r="DE108" i="105" s="1"/>
  <c r="DI108" i="105" a="1"/>
  <c r="DI108" i="105" s="1"/>
  <c r="DH108" i="105" a="1"/>
  <c r="DH108" i="105" s="1"/>
  <c r="CG37" i="105" a="1"/>
  <c r="CG37" i="105" s="1"/>
  <c r="AY18" i="105" a="1"/>
  <c r="AY18" i="105" s="1"/>
  <c r="BE18" i="105" a="1"/>
  <c r="BE18" i="105" s="1"/>
  <c r="BD18" i="105" a="1"/>
  <c r="BD18" i="105" s="1"/>
  <c r="J78" i="99"/>
  <c r="AB24" i="105" s="1"/>
  <c r="AY24" i="105" s="1" a="1"/>
  <c r="AY24" i="105" s="1"/>
  <c r="O24" i="105"/>
  <c r="E50" i="103"/>
  <c r="R50" i="103" s="1"/>
  <c r="F24" i="104"/>
  <c r="K75" i="99"/>
  <c r="P70" i="105"/>
  <c r="F28" i="103"/>
  <c r="S28" i="103" s="1"/>
  <c r="AE28" i="103" s="1" a="1"/>
  <c r="AE28" i="103" s="1"/>
  <c r="M14" i="99"/>
  <c r="R28" i="105"/>
  <c r="I28" i="104"/>
  <c r="V28" i="104" s="1"/>
  <c r="H2" i="103"/>
  <c r="U2" i="103" s="1"/>
  <c r="BG18" i="85"/>
  <c r="BK18" i="85"/>
  <c r="BJ11" i="85"/>
  <c r="BF11" i="85"/>
  <c r="Z113" i="105"/>
  <c r="F138" i="103"/>
  <c r="S138" i="103" s="1"/>
  <c r="G52" i="104"/>
  <c r="P52" i="105"/>
  <c r="F20" i="103"/>
  <c r="S20" i="103" s="1"/>
  <c r="K17" i="99"/>
  <c r="AC52" i="105" s="1"/>
  <c r="P132" i="99"/>
  <c r="U37" i="105"/>
  <c r="L37" i="104"/>
  <c r="Y37" i="104" s="1"/>
  <c r="K80" i="103"/>
  <c r="X80" i="103" s="1"/>
  <c r="BI48" i="85"/>
  <c r="BM48" i="85"/>
  <c r="R31" i="99"/>
  <c r="W59" i="105"/>
  <c r="N59" i="104"/>
  <c r="AA59" i="104" s="1"/>
  <c r="M10" i="103"/>
  <c r="Z10" i="103" s="1"/>
  <c r="BM15" i="85"/>
  <c r="BI15" i="85"/>
  <c r="BG63" i="85"/>
  <c r="BK63" i="85"/>
  <c r="K78" i="99"/>
  <c r="AC24" i="105" s="1"/>
  <c r="AZ24" i="105" s="1" a="1"/>
  <c r="AZ24" i="105" s="1"/>
  <c r="G24" i="104"/>
  <c r="F50" i="103"/>
  <c r="S50" i="103" s="1"/>
  <c r="P24" i="105"/>
  <c r="BL78" i="85"/>
  <c r="BH78" i="85"/>
  <c r="BH71" i="85"/>
  <c r="BL71" i="85"/>
  <c r="BG31" i="85"/>
  <c r="BK31" i="85"/>
  <c r="K10" i="99"/>
  <c r="AC112" i="105" s="1"/>
  <c r="P112" i="105"/>
  <c r="F11" i="103"/>
  <c r="S11" i="103" s="1"/>
  <c r="G112" i="104"/>
  <c r="P134" i="99"/>
  <c r="L41" i="104"/>
  <c r="Y41" i="104" s="1"/>
  <c r="K72" i="103"/>
  <c r="X72" i="103" s="1"/>
  <c r="AJ72" i="103" s="1" a="1"/>
  <c r="AJ72" i="103" s="1"/>
  <c r="U41" i="105"/>
  <c r="P161" i="99"/>
  <c r="U30" i="105"/>
  <c r="L30" i="104"/>
  <c r="Y30" i="104" s="1"/>
  <c r="K52" i="103"/>
  <c r="X52" i="103" s="1"/>
  <c r="I179" i="99"/>
  <c r="AA139" i="105" s="1"/>
  <c r="N139" i="105"/>
  <c r="D68" i="103"/>
  <c r="Q68" i="103" s="1"/>
  <c r="E139" i="104"/>
  <c r="R173" i="99"/>
  <c r="N77" i="104"/>
  <c r="AA77" i="104" s="1"/>
  <c r="M63" i="103"/>
  <c r="Z63" i="103" s="1"/>
  <c r="W77" i="105"/>
  <c r="M7" i="99"/>
  <c r="R53" i="105"/>
  <c r="I53" i="104"/>
  <c r="V53" i="104" s="1"/>
  <c r="BL53" i="104" s="1" a="1"/>
  <c r="BL53" i="104" s="1"/>
  <c r="H21" i="103"/>
  <c r="U21" i="103" s="1"/>
  <c r="BL42" i="85"/>
  <c r="BH42" i="85"/>
  <c r="BI89" i="85"/>
  <c r="BM89" i="85"/>
  <c r="BK89" i="85"/>
  <c r="BG89" i="85"/>
  <c r="BG23" i="85"/>
  <c r="BK23" i="85"/>
  <c r="P48" i="99"/>
  <c r="L144" i="104"/>
  <c r="Y144" i="104" s="1"/>
  <c r="U144" i="105"/>
  <c r="K45" i="103"/>
  <c r="X45" i="103" s="1"/>
  <c r="BK38" i="85"/>
  <c r="BG38" i="85"/>
  <c r="K175" i="99"/>
  <c r="AC99" i="105" s="1"/>
  <c r="AZ99" i="105" s="1" a="1"/>
  <c r="AZ99" i="105" s="1"/>
  <c r="P99" i="105"/>
  <c r="F75" i="103"/>
  <c r="S75" i="103" s="1"/>
  <c r="G99" i="104"/>
  <c r="P129" i="99"/>
  <c r="U90" i="105"/>
  <c r="L90" i="104"/>
  <c r="Y90" i="104" s="1"/>
  <c r="K81" i="103"/>
  <c r="X81" i="103" s="1"/>
  <c r="AJ81" i="103" s="1" a="1"/>
  <c r="AJ81" i="103" s="1"/>
  <c r="BH16" i="85"/>
  <c r="BL16" i="85"/>
  <c r="BK53" i="85"/>
  <c r="BG53" i="85"/>
  <c r="BL9" i="85"/>
  <c r="BH9" i="85"/>
  <c r="J76" i="99"/>
  <c r="AB88" i="105" s="1"/>
  <c r="AY88" i="105" s="1" a="1"/>
  <c r="AY88" i="105" s="1"/>
  <c r="E30" i="103"/>
  <c r="R30" i="103" s="1"/>
  <c r="BH30" i="103" s="1" a="1"/>
  <c r="BH30" i="103" s="1"/>
  <c r="O88" i="105"/>
  <c r="F88" i="104"/>
  <c r="F223" i="99"/>
  <c r="G223" i="99"/>
  <c r="K3" i="99"/>
  <c r="P26" i="105"/>
  <c r="G26" i="104"/>
  <c r="F26" i="103"/>
  <c r="S26" i="103" s="1"/>
  <c r="M50" i="99"/>
  <c r="R85" i="105"/>
  <c r="I85" i="104"/>
  <c r="V85" i="104" s="1"/>
  <c r="H15" i="103"/>
  <c r="U15" i="103" s="1"/>
  <c r="M25" i="105"/>
  <c r="H68" i="99"/>
  <c r="D25" i="104"/>
  <c r="Q25" i="104" s="1"/>
  <c r="C42" i="103"/>
  <c r="P42" i="103" s="1"/>
  <c r="BK20" i="85"/>
  <c r="BG20" i="85"/>
  <c r="BJ26" i="85"/>
  <c r="BF26" i="85"/>
  <c r="BM64" i="85"/>
  <c r="BI64" i="85"/>
  <c r="BH47" i="85"/>
  <c r="BL47" i="85"/>
  <c r="BM65" i="85"/>
  <c r="BI65" i="85"/>
  <c r="BI88" i="85"/>
  <c r="BM88" i="85"/>
  <c r="J136" i="99"/>
  <c r="AB27" i="105" s="1"/>
  <c r="AN27" i="105" s="1" a="1"/>
  <c r="AN27" i="105" s="1"/>
  <c r="O27" i="105"/>
  <c r="F27" i="104"/>
  <c r="E51" i="103"/>
  <c r="R51" i="103" s="1"/>
  <c r="P6" i="99"/>
  <c r="AH140" i="105" s="1"/>
  <c r="BX140" i="105" s="1" a="1"/>
  <c r="BX140" i="105" s="1"/>
  <c r="K37" i="103"/>
  <c r="X37" i="103" s="1"/>
  <c r="L140" i="104"/>
  <c r="Y140" i="104" s="1"/>
  <c r="U140" i="105"/>
  <c r="I12" i="99"/>
  <c r="AA20" i="105" s="1"/>
  <c r="AX20" i="105" s="1" a="1"/>
  <c r="AX20" i="105" s="1"/>
  <c r="N20" i="105"/>
  <c r="D7" i="103"/>
  <c r="Q7" i="103" s="1"/>
  <c r="E20" i="104"/>
  <c r="H157" i="99"/>
  <c r="M3" i="105"/>
  <c r="D3" i="104"/>
  <c r="Q3" i="104" s="1"/>
  <c r="C47" i="103"/>
  <c r="P47" i="103" s="1"/>
  <c r="R172" i="99"/>
  <c r="W76" i="105"/>
  <c r="M62" i="103"/>
  <c r="Z62" i="103" s="1"/>
  <c r="N76" i="104"/>
  <c r="AA76" i="104" s="1"/>
  <c r="F144" i="99"/>
  <c r="G144" i="99"/>
  <c r="Y69" i="105" s="1"/>
  <c r="B85" i="103"/>
  <c r="N85" i="103" s="1"/>
  <c r="K69" i="105"/>
  <c r="B69" i="104"/>
  <c r="O69" i="104" s="1"/>
  <c r="BL86" i="85"/>
  <c r="BH86" i="85"/>
  <c r="V69" i="105"/>
  <c r="V64" i="105"/>
  <c r="M64" i="104"/>
  <c r="Z64" i="104" s="1"/>
  <c r="CT64" i="104" s="1" a="1"/>
  <c r="CT64" i="104" s="1"/>
  <c r="L43" i="103"/>
  <c r="Y43" i="103" s="1"/>
  <c r="Q40" i="99"/>
  <c r="BK58" i="85"/>
  <c r="BG58" i="85"/>
  <c r="I43" i="99"/>
  <c r="AA123" i="105" s="1"/>
  <c r="D44" i="103"/>
  <c r="Q44" i="103" s="1"/>
  <c r="E123" i="104"/>
  <c r="N123" i="105"/>
  <c r="BK28" i="85"/>
  <c r="BG28" i="85"/>
  <c r="K74" i="99"/>
  <c r="AC128" i="105" s="1"/>
  <c r="F36" i="103"/>
  <c r="S36" i="103" s="1"/>
  <c r="G128" i="104"/>
  <c r="P128" i="105"/>
  <c r="P80" i="99"/>
  <c r="K22" i="103"/>
  <c r="X22" i="103" s="1"/>
  <c r="U87" i="105"/>
  <c r="L87" i="104"/>
  <c r="Y87" i="104" s="1"/>
  <c r="BF87" i="104" s="1" a="1"/>
  <c r="BF87" i="104" s="1"/>
  <c r="BL45" i="85"/>
  <c r="BH45" i="85"/>
  <c r="BL98" i="85"/>
  <c r="BH98" i="85"/>
  <c r="P24" i="99"/>
  <c r="K25" i="103"/>
  <c r="X25" i="103" s="1"/>
  <c r="L9" i="104"/>
  <c r="Y9" i="104" s="1"/>
  <c r="U9" i="105"/>
  <c r="BG21" i="85"/>
  <c r="BK21" i="85"/>
  <c r="J166" i="99"/>
  <c r="AB38" i="105" s="1"/>
  <c r="AN38" i="105" s="1" a="1"/>
  <c r="AN38" i="105" s="1"/>
  <c r="F38" i="104"/>
  <c r="E57" i="103"/>
  <c r="R57" i="103" s="1"/>
  <c r="O38" i="105"/>
  <c r="J88" i="99"/>
  <c r="AB135" i="105" s="1"/>
  <c r="AY135" i="105" s="1" a="1"/>
  <c r="AY135" i="105" s="1"/>
  <c r="E24" i="103"/>
  <c r="R24" i="103" s="1"/>
  <c r="AD24" i="103" s="1" a="1"/>
  <c r="AD24" i="103" s="1"/>
  <c r="F135" i="104"/>
  <c r="O135" i="105"/>
  <c r="BF8" i="85"/>
  <c r="BJ8" i="85"/>
  <c r="BH46" i="85"/>
  <c r="BL46" i="85"/>
  <c r="Q4" i="99"/>
  <c r="L49" i="103"/>
  <c r="Y49" i="103" s="1"/>
  <c r="V13" i="105"/>
  <c r="M13" i="104"/>
  <c r="Z13" i="104" s="1"/>
  <c r="R137" i="99"/>
  <c r="AJ46" i="105" s="1"/>
  <c r="CZ46" i="105" s="1" a="1"/>
  <c r="CZ46" i="105" s="1"/>
  <c r="W46" i="105"/>
  <c r="M58" i="103"/>
  <c r="Z58" i="103" s="1"/>
  <c r="N46" i="104"/>
  <c r="AA46" i="104" s="1"/>
  <c r="R11" i="99"/>
  <c r="W72" i="105"/>
  <c r="N72" i="104"/>
  <c r="AA72" i="104" s="1"/>
  <c r="M4" i="103"/>
  <c r="Z4" i="103" s="1"/>
  <c r="BG17" i="85"/>
  <c r="BK17" i="85"/>
  <c r="L48" i="104"/>
  <c r="Y48" i="104" s="1"/>
  <c r="K75" i="103"/>
  <c r="X75" i="103" s="1"/>
  <c r="L99" i="104"/>
  <c r="Y99" i="104" s="1"/>
  <c r="CS99" i="104" s="1" a="1"/>
  <c r="CS99" i="104" s="1"/>
  <c r="U99" i="105"/>
  <c r="P175" i="99"/>
  <c r="J179" i="99"/>
  <c r="AB139" i="105" s="1"/>
  <c r="O139" i="105"/>
  <c r="E68" i="103"/>
  <c r="R68" i="103" s="1"/>
  <c r="F139" i="104"/>
  <c r="BJ62" i="85"/>
  <c r="BF62" i="85"/>
  <c r="BM37" i="85"/>
  <c r="BI37" i="85"/>
  <c r="H50" i="99"/>
  <c r="M85" i="105"/>
  <c r="D85" i="104"/>
  <c r="Q85" i="104" s="1"/>
  <c r="C15" i="103"/>
  <c r="P15" i="103" s="1"/>
  <c r="U52" i="105"/>
  <c r="L52" i="104"/>
  <c r="Y52" i="104" s="1"/>
  <c r="K20" i="103"/>
  <c r="X20" i="103" s="1"/>
  <c r="P17" i="99"/>
  <c r="BJ44" i="85"/>
  <c r="BF44" i="85"/>
  <c r="BL19" i="85"/>
  <c r="BH19" i="85"/>
  <c r="BF30" i="85"/>
  <c r="BJ30" i="85"/>
  <c r="BL68" i="85"/>
  <c r="BH68" i="85"/>
  <c r="BM67" i="85"/>
  <c r="BI67" i="85"/>
  <c r="BG43" i="85"/>
  <c r="BK43" i="85"/>
  <c r="BG98" i="85"/>
  <c r="BK98" i="85"/>
  <c r="K27" i="99"/>
  <c r="AC23" i="105" s="1"/>
  <c r="G23" i="104"/>
  <c r="F8" i="103"/>
  <c r="S8" i="103" s="1"/>
  <c r="P23" i="105"/>
  <c r="BG83" i="85"/>
  <c r="BK83" i="85"/>
  <c r="I50" i="99"/>
  <c r="AA85" i="105" s="1"/>
  <c r="N85" i="105"/>
  <c r="E85" i="104"/>
  <c r="D15" i="103"/>
  <c r="Q15" i="103" s="1"/>
  <c r="J19" i="99"/>
  <c r="AB121" i="105" s="1"/>
  <c r="E16" i="103"/>
  <c r="R16" i="103" s="1"/>
  <c r="O121" i="105"/>
  <c r="F121" i="104"/>
  <c r="E149" i="104"/>
  <c r="D39" i="103"/>
  <c r="Q39" i="103" s="1"/>
  <c r="N149" i="105"/>
  <c r="I72" i="99"/>
  <c r="AA149" i="105" s="1"/>
  <c r="AM149" i="105" s="1" a="1"/>
  <c r="AM149" i="105" s="1"/>
  <c r="I39" i="99"/>
  <c r="AA17" i="105" s="1"/>
  <c r="N17" i="105"/>
  <c r="E17" i="104"/>
  <c r="D41" i="103"/>
  <c r="Q41" i="103" s="1"/>
  <c r="AX7" i="105" a="1"/>
  <c r="AX7" i="105" s="1"/>
  <c r="BG7" i="105" a="1"/>
  <c r="BG7" i="105" s="1"/>
  <c r="BD7" i="105" a="1"/>
  <c r="BD7" i="105" s="1"/>
  <c r="BC7" i="105" a="1"/>
  <c r="BC7" i="105" s="1"/>
  <c r="CY47" i="103" a="1"/>
  <c r="CY47" i="103" s="1"/>
  <c r="CX47" i="103" a="1"/>
  <c r="CX47" i="103" s="1"/>
  <c r="CR47" i="103" a="1"/>
  <c r="CR47" i="103" s="1"/>
  <c r="CU47" i="103" a="1"/>
  <c r="CU47" i="103" s="1"/>
  <c r="AA227" i="99"/>
  <c r="AE227" i="99"/>
  <c r="AV151" i="105" a="1"/>
  <c r="AV151" i="105" s="1"/>
  <c r="AU151" i="105" a="1"/>
  <c r="AU151" i="105" s="1"/>
  <c r="AP151" i="105" a="1"/>
  <c r="AP151" i="105" s="1"/>
  <c r="AK151" i="105" a="1"/>
  <c r="AK151" i="105" s="1"/>
  <c r="AQ151" i="105" a="1"/>
  <c r="AQ151" i="105" s="1"/>
  <c r="AR151" i="105" a="1"/>
  <c r="AR151" i="105" s="1"/>
  <c r="AS151" i="105" a="1"/>
  <c r="AS151" i="105" s="1"/>
  <c r="BH31" i="85"/>
  <c r="BL31" i="85"/>
  <c r="P12" i="99"/>
  <c r="AH20" i="105" s="1"/>
  <c r="BE20" i="105" s="1" a="1"/>
  <c r="BE20" i="105" s="1"/>
  <c r="L20" i="104"/>
  <c r="Y20" i="104" s="1"/>
  <c r="K7" i="103"/>
  <c r="X7" i="103" s="1"/>
  <c r="AJ7" i="103" s="1" a="1"/>
  <c r="AJ7" i="103" s="1"/>
  <c r="U20" i="105"/>
  <c r="BF23" i="85"/>
  <c r="BJ23" i="85"/>
  <c r="BG150" i="105" a="1"/>
  <c r="BG150" i="105" s="1"/>
  <c r="BC150" i="105" a="1"/>
  <c r="BC150" i="105" s="1"/>
  <c r="BD150" i="105" a="1"/>
  <c r="BD150" i="105" s="1"/>
  <c r="BB150" i="105" a="1"/>
  <c r="BB150" i="105" s="1"/>
  <c r="AE47" i="99"/>
  <c r="Y73" i="105"/>
  <c r="BB76" i="105" a="1"/>
  <c r="BB76" i="105" s="1"/>
  <c r="BD76" i="105" a="1"/>
  <c r="BD76" i="105" s="1"/>
  <c r="BC76" i="105" a="1"/>
  <c r="BC76" i="105" s="1"/>
  <c r="BF76" i="105" a="1"/>
  <c r="BF76" i="105" s="1"/>
  <c r="DC30" i="105" a="1"/>
  <c r="DC30" i="105" s="1"/>
  <c r="DF30" i="105" a="1"/>
  <c r="DF30" i="105" s="1"/>
  <c r="DJ30" i="105" a="1"/>
  <c r="DJ30" i="105" s="1"/>
  <c r="CT30" i="105" a="1"/>
  <c r="CT30" i="105" s="1"/>
  <c r="DB4" i="105" a="1"/>
  <c r="DB4" i="105" s="1"/>
  <c r="DE4" i="105" a="1"/>
  <c r="DE4" i="105" s="1"/>
  <c r="CS4" i="105" a="1"/>
  <c r="CS4" i="105" s="1"/>
  <c r="AA132" i="99"/>
  <c r="AE132" i="99"/>
  <c r="AI143" i="105"/>
  <c r="AK64" i="105" a="1"/>
  <c r="AK64" i="105" s="1"/>
  <c r="AR64" i="105" a="1"/>
  <c r="AR64" i="105" s="1"/>
  <c r="AV64" i="105" a="1"/>
  <c r="AV64" i="105" s="1"/>
  <c r="AP64" i="105" a="1"/>
  <c r="AP64" i="105" s="1"/>
  <c r="AZ89" i="105" a="1"/>
  <c r="AZ89" i="105" s="1"/>
  <c r="AX89" i="105" a="1"/>
  <c r="AX89" i="105" s="1"/>
  <c r="BA89" i="105" a="1"/>
  <c r="BA89" i="105" s="1"/>
  <c r="AA62" i="99"/>
  <c r="AE62" i="99"/>
  <c r="X15" i="105"/>
  <c r="AH84" i="103" a="1"/>
  <c r="AH84" i="103" s="1"/>
  <c r="AL84" i="103" a="1"/>
  <c r="AL84" i="103" s="1"/>
  <c r="AI84" i="103" a="1"/>
  <c r="AI84" i="103" s="1"/>
  <c r="AF84" i="103" a="1"/>
  <c r="AF84" i="103" s="1"/>
  <c r="AG84" i="103" a="1"/>
  <c r="AG84" i="103" s="1"/>
  <c r="AJ84" i="103" a="1"/>
  <c r="AJ84" i="103" s="1"/>
  <c r="AE84" i="103" a="1"/>
  <c r="AE84" i="103" s="1"/>
  <c r="AD84" i="103" a="1"/>
  <c r="AD84" i="103" s="1"/>
  <c r="CW30" i="105" a="1"/>
  <c r="CW30" i="105" s="1"/>
  <c r="CY30" i="105" a="1"/>
  <c r="CY30" i="105" s="1"/>
  <c r="CZ30" i="105" a="1"/>
  <c r="CZ30" i="105" s="1"/>
  <c r="CV30" i="105" a="1"/>
  <c r="CV30" i="105" s="1"/>
  <c r="CP30" i="105" a="1"/>
  <c r="CP30" i="105" s="1"/>
  <c r="AR16" i="105" a="1"/>
  <c r="AR16" i="105" s="1"/>
  <c r="AS16" i="105" a="1"/>
  <c r="AS16" i="105" s="1"/>
  <c r="AV16" i="105" a="1"/>
  <c r="AV16" i="105" s="1"/>
  <c r="AP16" i="105" a="1"/>
  <c r="AP16" i="105" s="1"/>
  <c r="AK16" i="105" a="1"/>
  <c r="AK16" i="105" s="1"/>
  <c r="AU16" i="105" a="1"/>
  <c r="AU16" i="105" s="1"/>
  <c r="AQ16" i="105" a="1"/>
  <c r="AQ16" i="105" s="1"/>
  <c r="BQ78" i="105" a="1"/>
  <c r="BQ78" i="105" s="1"/>
  <c r="BO78" i="105" a="1"/>
  <c r="BO78" i="105" s="1"/>
  <c r="BH78" i="105" a="1"/>
  <c r="BH78" i="105" s="1"/>
  <c r="BM78" i="105" a="1"/>
  <c r="BM78" i="105" s="1"/>
  <c r="BN78" i="105" a="1"/>
  <c r="BN78" i="105" s="1"/>
  <c r="BI78" i="105" a="1"/>
  <c r="BI78" i="105" s="1"/>
  <c r="AU99" i="105" a="1"/>
  <c r="AU99" i="105" s="1"/>
  <c r="AS99" i="105" a="1"/>
  <c r="AS99" i="105" s="1"/>
  <c r="AQ99" i="105" a="1"/>
  <c r="AQ99" i="105" s="1"/>
  <c r="AK99" i="105" a="1"/>
  <c r="AK99" i="105" s="1"/>
  <c r="AR99" i="105" a="1"/>
  <c r="AR99" i="105" s="1"/>
  <c r="AV99" i="105" a="1"/>
  <c r="AV99" i="105" s="1"/>
  <c r="AP99" i="105" a="1"/>
  <c r="AP99" i="105" s="1"/>
  <c r="CU147" i="105" a="1"/>
  <c r="CU147" i="105" s="1"/>
  <c r="DG147" i="105" a="1"/>
  <c r="DG147" i="105" s="1"/>
  <c r="DD147" i="105" a="1"/>
  <c r="DD147" i="105" s="1"/>
  <c r="AK145" i="105" a="1"/>
  <c r="AK145" i="105" s="1"/>
  <c r="AS145" i="105" a="1"/>
  <c r="AS145" i="105" s="1"/>
  <c r="AQ145" i="105" a="1"/>
  <c r="AQ145" i="105" s="1"/>
  <c r="AP145" i="105" a="1"/>
  <c r="AP145" i="105" s="1"/>
  <c r="AU145" i="105" a="1"/>
  <c r="AU145" i="105" s="1"/>
  <c r="AR145" i="105" a="1"/>
  <c r="AR145" i="105" s="1"/>
  <c r="AE134" i="99"/>
  <c r="X41" i="105"/>
  <c r="AA134" i="99"/>
  <c r="AE12" i="99"/>
  <c r="AA12" i="99"/>
  <c r="X20" i="105"/>
  <c r="W7" i="104"/>
  <c r="CM7" i="104" s="1" a="1"/>
  <c r="CM7" i="104" s="1"/>
  <c r="AJ66" i="103" a="1"/>
  <c r="AJ66" i="103" s="1"/>
  <c r="AL66" i="103" a="1"/>
  <c r="AL66" i="103" s="1"/>
  <c r="AH66" i="103" a="1"/>
  <c r="AH66" i="103" s="1"/>
  <c r="AG66" i="103" a="1"/>
  <c r="AG66" i="103" s="1"/>
  <c r="AI66" i="103" a="1"/>
  <c r="AI66" i="103" s="1"/>
  <c r="AK66" i="103" a="1"/>
  <c r="AK66" i="103" s="1"/>
  <c r="CP105" i="105" a="1"/>
  <c r="CP105" i="105" s="1"/>
  <c r="CZ105" i="105" a="1"/>
  <c r="CZ105" i="105" s="1"/>
  <c r="AX114" i="105" a="1"/>
  <c r="AX114" i="105" s="1"/>
  <c r="AM114" i="105" a="1"/>
  <c r="AM114" i="105" s="1"/>
  <c r="BH114" i="105" a="1"/>
  <c r="BH114" i="105" s="1"/>
  <c r="CX108" i="105" a="1"/>
  <c r="CX108" i="105" s="1"/>
  <c r="CV108" i="105" a="1"/>
  <c r="CV108" i="105" s="1"/>
  <c r="CP108" i="105" a="1"/>
  <c r="CP108" i="105" s="1"/>
  <c r="CW108" i="105" a="1"/>
  <c r="CW108" i="105" s="1"/>
  <c r="CY108" i="105" a="1"/>
  <c r="CY108" i="105" s="1"/>
  <c r="DC34" i="105" a="1"/>
  <c r="DC34" i="105" s="1"/>
  <c r="DF34" i="105" a="1"/>
  <c r="DF34" i="105" s="1"/>
  <c r="DJ34" i="105" a="1"/>
  <c r="DJ34" i="105" s="1"/>
  <c r="AC157" i="99"/>
  <c r="AG157" i="99"/>
  <c r="AE3" i="105"/>
  <c r="CP45" i="105" a="1"/>
  <c r="CP45" i="105" s="1"/>
  <c r="CV45" i="105" a="1"/>
  <c r="CV45" i="105" s="1"/>
  <c r="CY45" i="105" a="1"/>
  <c r="CY45" i="105" s="1"/>
  <c r="CW45" i="105" a="1"/>
  <c r="CW45" i="105" s="1"/>
  <c r="AS51" i="105" a="1"/>
  <c r="AS51" i="105" s="1"/>
  <c r="AK51" i="105" a="1"/>
  <c r="AK51" i="105" s="1"/>
  <c r="AP51" i="105" a="1"/>
  <c r="AP51" i="105" s="1"/>
  <c r="AQ51" i="105" a="1"/>
  <c r="AQ51" i="105" s="1"/>
  <c r="AU71" i="105" a="1"/>
  <c r="AU71" i="105" s="1"/>
  <c r="AK71" i="105" a="1"/>
  <c r="AK71" i="105" s="1"/>
  <c r="AP71" i="105" a="1"/>
  <c r="AP71" i="105" s="1"/>
  <c r="AS71" i="105" a="1"/>
  <c r="AS71" i="105" s="1"/>
  <c r="AR71" i="105" a="1"/>
  <c r="AR71" i="105" s="1"/>
  <c r="DF91" i="105" a="1"/>
  <c r="DF91" i="105" s="1"/>
  <c r="AU76" i="105" a="1"/>
  <c r="AU76" i="105" s="1"/>
  <c r="DF76" i="105" a="1"/>
  <c r="DF76" i="105" s="1"/>
  <c r="DC76" i="105" a="1"/>
  <c r="DC76" i="105" s="1"/>
  <c r="AK76" i="105" a="1"/>
  <c r="AK76" i="105" s="1"/>
  <c r="AR76" i="105" a="1"/>
  <c r="AR76" i="105" s="1"/>
  <c r="AQ76" i="105" a="1"/>
  <c r="AQ76" i="105" s="1"/>
  <c r="AS76" i="105" a="1"/>
  <c r="AS76" i="105" s="1"/>
  <c r="BB17" i="105" a="1"/>
  <c r="BB17" i="105" s="1"/>
  <c r="CW17" i="105" a="1"/>
  <c r="CW17" i="105" s="1"/>
  <c r="CV17" i="105" a="1"/>
  <c r="CV17" i="105" s="1"/>
  <c r="AX147" i="105" a="1"/>
  <c r="AX147" i="105" s="1"/>
  <c r="BD147" i="105" a="1"/>
  <c r="BD147" i="105" s="1"/>
  <c r="AZ147" i="105" a="1"/>
  <c r="AZ147" i="105" s="1"/>
  <c r="BA147" i="105" a="1"/>
  <c r="BA147" i="105" s="1"/>
  <c r="AY147" i="105" a="1"/>
  <c r="AY147" i="105" s="1"/>
  <c r="BF147" i="105" a="1"/>
  <c r="BF147" i="105" s="1"/>
  <c r="BG147" i="105" a="1"/>
  <c r="BG147" i="105" s="1"/>
  <c r="BB147" i="105" a="1"/>
  <c r="BB147" i="105" s="1"/>
  <c r="BC147" i="105" a="1"/>
  <c r="BC147" i="105" s="1"/>
  <c r="AW147" i="105" a="1"/>
  <c r="AW147" i="105" s="1"/>
  <c r="AR150" i="105" a="1"/>
  <c r="AR150" i="105" s="1"/>
  <c r="AP150" i="105" a="1"/>
  <c r="AP150" i="105" s="1"/>
  <c r="AK150" i="105" a="1"/>
  <c r="AK150" i="105" s="1"/>
  <c r="AQ150" i="105" a="1"/>
  <c r="AQ150" i="105" s="1"/>
  <c r="AV150" i="105" a="1"/>
  <c r="AV150" i="105" s="1"/>
  <c r="AS150" i="105" a="1"/>
  <c r="AS150" i="105" s="1"/>
  <c r="AO6" i="105" a="1"/>
  <c r="AO6" i="105" s="1"/>
  <c r="CN6" i="105" a="1"/>
  <c r="CN6" i="105" s="1"/>
  <c r="CJ6" i="105" a="1"/>
  <c r="CJ6" i="105" s="1"/>
  <c r="CV4" i="105" a="1"/>
  <c r="CV4" i="105" s="1"/>
  <c r="CZ4" i="105" a="1"/>
  <c r="CZ4" i="105" s="1"/>
  <c r="CX4" i="105" a="1"/>
  <c r="CX4" i="105" s="1"/>
  <c r="CW4" i="105" a="1"/>
  <c r="CW4" i="105" s="1"/>
  <c r="CP4" i="105" a="1"/>
  <c r="CP4" i="105" s="1"/>
  <c r="CU25" i="105" a="1"/>
  <c r="CU25" i="105" s="1"/>
  <c r="DD25" i="105" a="1"/>
  <c r="DD25" i="105" s="1"/>
  <c r="DG25" i="105" a="1"/>
  <c r="DG25" i="105" s="1"/>
  <c r="AP25" i="105" a="1"/>
  <c r="AP25" i="105" s="1"/>
  <c r="AR25" i="105" a="1"/>
  <c r="AR25" i="105" s="1"/>
  <c r="AU25" i="105" a="1"/>
  <c r="AU25" i="105" s="1"/>
  <c r="AS25" i="105" a="1"/>
  <c r="AS25" i="105" s="1"/>
  <c r="AK25" i="105" a="1"/>
  <c r="AK25" i="105" s="1"/>
  <c r="AV25" i="105" a="1"/>
  <c r="AV25" i="105" s="1"/>
  <c r="AQ25" i="105" a="1"/>
  <c r="AQ25" i="105" s="1"/>
  <c r="CY38" i="105" a="1"/>
  <c r="CY38" i="105" s="1"/>
  <c r="CV38" i="105" a="1"/>
  <c r="CV38" i="105" s="1"/>
  <c r="CX38" i="105" a="1"/>
  <c r="CX38" i="105" s="1"/>
  <c r="CZ38" i="105" a="1"/>
  <c r="CZ38" i="105" s="1"/>
  <c r="CW38" i="105" a="1"/>
  <c r="CW38" i="105" s="1"/>
  <c r="CP38" i="105" a="1"/>
  <c r="CP38" i="105" s="1"/>
  <c r="BB38" i="105" a="1"/>
  <c r="BB38" i="105" s="1"/>
  <c r="BG24" i="85"/>
  <c r="BK24" i="85"/>
  <c r="BG72" i="85"/>
  <c r="BK72" i="85"/>
  <c r="BH13" i="85"/>
  <c r="BL13" i="85"/>
  <c r="BF79" i="85"/>
  <c r="BJ79" i="85"/>
  <c r="BM99" i="85"/>
  <c r="BI99" i="85"/>
  <c r="H19" i="99"/>
  <c r="C16" i="103"/>
  <c r="P16" i="103" s="1"/>
  <c r="M121" i="105"/>
  <c r="D121" i="104"/>
  <c r="Q121" i="104" s="1"/>
  <c r="BK78" i="85"/>
  <c r="BG78" i="85"/>
  <c r="BH73" i="85"/>
  <c r="BL73" i="85"/>
  <c r="BM23" i="85"/>
  <c r="BI23" i="85"/>
  <c r="Q75" i="99"/>
  <c r="M70" i="104"/>
  <c r="Z70" i="104" s="1"/>
  <c r="V70" i="105"/>
  <c r="L28" i="103"/>
  <c r="Y28" i="103" s="1"/>
  <c r="D131" i="103"/>
  <c r="Q131" i="103" s="1"/>
  <c r="I246" i="99"/>
  <c r="BH76" i="85"/>
  <c r="BL76" i="85"/>
  <c r="H136" i="99"/>
  <c r="C51" i="103"/>
  <c r="P51" i="103" s="1"/>
  <c r="M27" i="105"/>
  <c r="D27" i="104"/>
  <c r="Q27" i="104" s="1"/>
  <c r="BK76" i="85"/>
  <c r="BG76" i="85"/>
  <c r="P162" i="99"/>
  <c r="K53" i="103"/>
  <c r="X53" i="103" s="1"/>
  <c r="L31" i="104"/>
  <c r="Y31" i="104" s="1"/>
  <c r="U31" i="105"/>
  <c r="E64" i="104"/>
  <c r="N64" i="105"/>
  <c r="I40" i="99"/>
  <c r="D43" i="103"/>
  <c r="Q43" i="103" s="1"/>
  <c r="BG84" i="85"/>
  <c r="BK84" i="85"/>
  <c r="BG9" i="85"/>
  <c r="BK9" i="85"/>
  <c r="BF71" i="85"/>
  <c r="BJ71" i="85"/>
  <c r="J28" i="99"/>
  <c r="AB122" i="105" s="1"/>
  <c r="O122" i="105"/>
  <c r="E12" i="103"/>
  <c r="R12" i="103" s="1"/>
  <c r="F122" i="104"/>
  <c r="BL32" i="85"/>
  <c r="BH32" i="85"/>
  <c r="BM13" i="85"/>
  <c r="BI13" i="85"/>
  <c r="D14" i="103"/>
  <c r="Q14" i="103" s="1"/>
  <c r="N81" i="105"/>
  <c r="E81" i="104"/>
  <c r="I29" i="99"/>
  <c r="AA81" i="105" s="1"/>
  <c r="M22" i="103"/>
  <c r="Z22" i="103" s="1"/>
  <c r="M34" i="103"/>
  <c r="Z34" i="103" s="1"/>
  <c r="N80" i="104"/>
  <c r="AA80" i="104" s="1"/>
  <c r="W80" i="105"/>
  <c r="R22" i="99"/>
  <c r="BG13" i="85"/>
  <c r="BK13" i="85"/>
  <c r="H13" i="99"/>
  <c r="C3" i="103"/>
  <c r="P3" i="103" s="1"/>
  <c r="D47" i="104"/>
  <c r="Q47" i="104" s="1"/>
  <c r="M47" i="105"/>
  <c r="H82" i="99"/>
  <c r="D35" i="104"/>
  <c r="Q35" i="104" s="1"/>
  <c r="C19" i="103"/>
  <c r="P19" i="103" s="1"/>
  <c r="M35" i="105"/>
  <c r="K166" i="99"/>
  <c r="AC38" i="105" s="1"/>
  <c r="AO38" i="105" s="1" a="1"/>
  <c r="AO38" i="105" s="1"/>
  <c r="P38" i="105"/>
  <c r="G38" i="104"/>
  <c r="F57" i="103"/>
  <c r="S57" i="103" s="1"/>
  <c r="BI50" i="85"/>
  <c r="BM50" i="85"/>
  <c r="M22" i="99"/>
  <c r="R80" i="105"/>
  <c r="I80" i="104"/>
  <c r="V80" i="104" s="1"/>
  <c r="H34" i="103"/>
  <c r="U34" i="103" s="1"/>
  <c r="BI80" i="85"/>
  <c r="BM80" i="85"/>
  <c r="K82" i="99"/>
  <c r="AC35" i="105" s="1"/>
  <c r="P35" i="105"/>
  <c r="G35" i="104"/>
  <c r="F19" i="103"/>
  <c r="S19" i="103" s="1"/>
  <c r="BM85" i="85"/>
  <c r="BI85" i="85"/>
  <c r="BL85" i="85"/>
  <c r="BH85" i="85"/>
  <c r="H162" i="99"/>
  <c r="C53" i="103"/>
  <c r="P53" i="103" s="1"/>
  <c r="M31" i="105"/>
  <c r="D31" i="104"/>
  <c r="Q31" i="104" s="1"/>
  <c r="BG33" i="85"/>
  <c r="BK33" i="85"/>
  <c r="BL54" i="85"/>
  <c r="BH54" i="85"/>
  <c r="BF25" i="85"/>
  <c r="BJ25" i="85"/>
  <c r="E100" i="103"/>
  <c r="R100" i="103" s="1"/>
  <c r="F73" i="104"/>
  <c r="O73" i="105"/>
  <c r="J47" i="99"/>
  <c r="E61" i="103"/>
  <c r="R61" i="103" s="1"/>
  <c r="AD61" i="103" s="1" a="1"/>
  <c r="AD61" i="103" s="1"/>
  <c r="BG14" i="85"/>
  <c r="BK14" i="85"/>
  <c r="Q7" i="99"/>
  <c r="M53" i="104"/>
  <c r="Z53" i="104" s="1"/>
  <c r="L21" i="103"/>
  <c r="Y21" i="103" s="1"/>
  <c r="V53" i="105"/>
  <c r="P81" i="99"/>
  <c r="U19" i="105"/>
  <c r="L19" i="104"/>
  <c r="Y19" i="104" s="1"/>
  <c r="K18" i="103"/>
  <c r="X18" i="103" s="1"/>
  <c r="I9" i="99"/>
  <c r="AA143" i="105" s="1"/>
  <c r="D5" i="103"/>
  <c r="Q5" i="103" s="1"/>
  <c r="E143" i="104"/>
  <c r="N143" i="105"/>
  <c r="R42" i="99"/>
  <c r="M32" i="103"/>
  <c r="Z32" i="103" s="1"/>
  <c r="W51" i="105"/>
  <c r="N51" i="104"/>
  <c r="AA51" i="104" s="1"/>
  <c r="CU51" i="104" s="1" a="1"/>
  <c r="CU51" i="104" s="1"/>
  <c r="R21" i="99"/>
  <c r="AJ43" i="105" s="1"/>
  <c r="BG43" i="105" s="1" a="1"/>
  <c r="BG43" i="105" s="1"/>
  <c r="W43" i="105"/>
  <c r="N43" i="104"/>
  <c r="AA43" i="104" s="1"/>
  <c r="M13" i="103"/>
  <c r="Z13" i="103" s="1"/>
  <c r="P79" i="99"/>
  <c r="AH7" i="105" s="1"/>
  <c r="BE7" i="105" s="1" a="1"/>
  <c r="BE7" i="105" s="1"/>
  <c r="U7" i="105"/>
  <c r="K17" i="103"/>
  <c r="X17" i="103" s="1"/>
  <c r="CN17" i="103" s="1" a="1"/>
  <c r="CN17" i="103" s="1"/>
  <c r="L7" i="104"/>
  <c r="Y7" i="104" s="1"/>
  <c r="CO7" i="104" s="1" a="1"/>
  <c r="CO7" i="104" s="1"/>
  <c r="BG48" i="85"/>
  <c r="BK48" i="85"/>
  <c r="P15" i="99"/>
  <c r="AH66" i="105" s="1"/>
  <c r="AT66" i="105" s="1" a="1"/>
  <c r="AT66" i="105" s="1"/>
  <c r="L66" i="104"/>
  <c r="Y66" i="104" s="1"/>
  <c r="U66" i="105"/>
  <c r="N107" i="105"/>
  <c r="D65" i="103"/>
  <c r="Q65" i="103" s="1"/>
  <c r="I176" i="99"/>
  <c r="AA107" i="105" s="1"/>
  <c r="E107" i="104"/>
  <c r="H59" i="99"/>
  <c r="C77" i="103"/>
  <c r="P77" i="103" s="1"/>
  <c r="AB77" i="103" s="1" a="1"/>
  <c r="AB77" i="103" s="1"/>
  <c r="D137" i="104"/>
  <c r="Q137" i="104" s="1"/>
  <c r="M137" i="105"/>
  <c r="M75" i="99"/>
  <c r="R70" i="105"/>
  <c r="H28" i="103"/>
  <c r="U28" i="103" s="1"/>
  <c r="I70" i="104"/>
  <c r="V70" i="104" s="1"/>
  <c r="BH81" i="85"/>
  <c r="BL81" i="85"/>
  <c r="D81" i="104"/>
  <c r="Q81" i="104" s="1"/>
  <c r="M81" i="105"/>
  <c r="C14" i="103"/>
  <c r="P14" i="103" s="1"/>
  <c r="H29" i="99"/>
  <c r="BH64" i="85"/>
  <c r="BL64" i="85"/>
  <c r="H6" i="99"/>
  <c r="C37" i="103"/>
  <c r="P37" i="103" s="1"/>
  <c r="D140" i="104"/>
  <c r="Q140" i="104" s="1"/>
  <c r="M140" i="105"/>
  <c r="BG94" i="85"/>
  <c r="BK94" i="85"/>
  <c r="BJ65" i="85"/>
  <c r="BF65" i="85"/>
  <c r="BG88" i="85"/>
  <c r="BK88" i="85"/>
  <c r="J81" i="99"/>
  <c r="O19" i="105"/>
  <c r="F19" i="104"/>
  <c r="E18" i="103"/>
  <c r="R18" i="103" s="1"/>
  <c r="Q12" i="99"/>
  <c r="V20" i="105"/>
  <c r="M20" i="104"/>
  <c r="Z20" i="104" s="1"/>
  <c r="L7" i="103"/>
  <c r="Y7" i="103" s="1"/>
  <c r="AK7" i="103" s="1" a="1"/>
  <c r="AK7" i="103" s="1"/>
  <c r="Q27" i="99"/>
  <c r="M23" i="104"/>
  <c r="Z23" i="104" s="1"/>
  <c r="V23" i="105"/>
  <c r="L8" i="103"/>
  <c r="Y8" i="103" s="1"/>
  <c r="P27" i="99"/>
  <c r="AH23" i="105" s="1"/>
  <c r="U23" i="105"/>
  <c r="L23" i="104"/>
  <c r="Y23" i="104" s="1"/>
  <c r="K8" i="103"/>
  <c r="X8" i="103" s="1"/>
  <c r="BM57" i="85"/>
  <c r="BI57" i="85"/>
  <c r="BI41" i="85"/>
  <c r="BM41" i="85"/>
  <c r="J18" i="99"/>
  <c r="AB118" i="105" s="1"/>
  <c r="AN118" i="105" s="1" a="1"/>
  <c r="AN118" i="105" s="1"/>
  <c r="O118" i="105"/>
  <c r="E23" i="103"/>
  <c r="R23" i="103" s="1"/>
  <c r="F118" i="104"/>
  <c r="Q77" i="99"/>
  <c r="V63" i="105"/>
  <c r="L106" i="103"/>
  <c r="Y106" i="103" s="1"/>
  <c r="M63" i="104"/>
  <c r="Z63" i="104" s="1"/>
  <c r="J173" i="99"/>
  <c r="AB77" i="105" s="1"/>
  <c r="AN77" i="105" s="1" a="1"/>
  <c r="AN77" i="105" s="1"/>
  <c r="O77" i="105"/>
  <c r="F77" i="104"/>
  <c r="E63" i="103"/>
  <c r="R63" i="103" s="1"/>
  <c r="G137" i="99"/>
  <c r="F137" i="99"/>
  <c r="B46" i="104"/>
  <c r="O46" i="104" s="1"/>
  <c r="B58" i="103"/>
  <c r="N58" i="103" s="1"/>
  <c r="K46" i="105"/>
  <c r="M5" i="99"/>
  <c r="R146" i="105"/>
  <c r="H38" i="103"/>
  <c r="U38" i="103" s="1"/>
  <c r="I146" i="104"/>
  <c r="V146" i="104" s="1"/>
  <c r="BF2" i="85"/>
  <c r="BJ2" i="85"/>
  <c r="BJ93" i="85"/>
  <c r="BF93" i="85"/>
  <c r="BM31" i="85"/>
  <c r="BI31" i="85"/>
  <c r="BI58" i="85"/>
  <c r="BM58" i="85"/>
  <c r="P160" i="99"/>
  <c r="L16" i="104"/>
  <c r="Y16" i="104" s="1"/>
  <c r="CS16" i="104" s="1" a="1"/>
  <c r="CS16" i="104" s="1"/>
  <c r="K71" i="103"/>
  <c r="X71" i="103" s="1"/>
  <c r="U16" i="105"/>
  <c r="BG36" i="85"/>
  <c r="BK36" i="85"/>
  <c r="BJ90" i="85"/>
  <c r="BF90" i="85"/>
  <c r="BI27" i="85"/>
  <c r="BM27" i="85"/>
  <c r="BK77" i="85"/>
  <c r="BG77" i="85"/>
  <c r="H171" i="99"/>
  <c r="D71" i="104"/>
  <c r="Q71" i="104" s="1"/>
  <c r="M71" i="105"/>
  <c r="C74" i="103"/>
  <c r="P74" i="103" s="1"/>
  <c r="BF55" i="85"/>
  <c r="BJ55" i="85"/>
  <c r="BG82" i="85"/>
  <c r="BK82" i="85"/>
  <c r="P61" i="105"/>
  <c r="P151" i="105"/>
  <c r="G151" i="104"/>
  <c r="F46" i="103"/>
  <c r="S46" i="103" s="1"/>
  <c r="K70" i="99"/>
  <c r="AC151" i="105" s="1"/>
  <c r="F137" i="104"/>
  <c r="O59" i="105"/>
  <c r="F59" i="104"/>
  <c r="J31" i="99"/>
  <c r="E10" i="103"/>
  <c r="R10" i="103" s="1"/>
  <c r="AD10" i="103" s="1" a="1"/>
  <c r="AD10" i="103" s="1"/>
  <c r="BL8" i="85"/>
  <c r="BH8" i="85"/>
  <c r="BM46" i="85"/>
  <c r="BI46" i="85"/>
  <c r="I10" i="99"/>
  <c r="AA112" i="105" s="1"/>
  <c r="D11" i="103"/>
  <c r="Q11" i="103" s="1"/>
  <c r="N112" i="105"/>
  <c r="E112" i="104"/>
  <c r="I78" i="99"/>
  <c r="AA24" i="105" s="1"/>
  <c r="E24" i="104"/>
  <c r="D50" i="103"/>
  <c r="Q50" i="103" s="1"/>
  <c r="I28" i="99"/>
  <c r="AA122" i="105" s="1"/>
  <c r="D12" i="103"/>
  <c r="Q12" i="103" s="1"/>
  <c r="E122" i="104"/>
  <c r="N122" i="105"/>
  <c r="U64" i="105"/>
  <c r="K9" i="103"/>
  <c r="X9" i="103" s="1"/>
  <c r="U36" i="105"/>
  <c r="L36" i="104"/>
  <c r="Y36" i="104" s="1"/>
  <c r="P26" i="99"/>
  <c r="BG62" i="85"/>
  <c r="BK62" i="85"/>
  <c r="J171" i="99"/>
  <c r="AB71" i="105" s="1"/>
  <c r="E74" i="103"/>
  <c r="R74" i="103" s="1"/>
  <c r="O71" i="105"/>
  <c r="F71" i="104"/>
  <c r="R13" i="99"/>
  <c r="AJ47" i="105" s="1"/>
  <c r="BG47" i="105" s="1" a="1"/>
  <c r="BG47" i="105" s="1"/>
  <c r="M3" i="103"/>
  <c r="Z3" i="103" s="1"/>
  <c r="AL3" i="103" s="1" a="1"/>
  <c r="AL3" i="103" s="1"/>
  <c r="W47" i="105"/>
  <c r="N47" i="104"/>
  <c r="AA47" i="104" s="1"/>
  <c r="BI44" i="85"/>
  <c r="BM44" i="85"/>
  <c r="I75" i="99"/>
  <c r="AA70" i="105" s="1"/>
  <c r="E70" i="104"/>
  <c r="N70" i="105"/>
  <c r="D28" i="103"/>
  <c r="Q28" i="103" s="1"/>
  <c r="BH29" i="85"/>
  <c r="BL29" i="85"/>
  <c r="BI68" i="85"/>
  <c r="BM68" i="85"/>
  <c r="BK68" i="85"/>
  <c r="BG68" i="85"/>
  <c r="BH43" i="85"/>
  <c r="BL43" i="85"/>
  <c r="BG29" i="85"/>
  <c r="BK29" i="85"/>
  <c r="K50" i="99"/>
  <c r="AC85" i="105" s="1"/>
  <c r="F15" i="103"/>
  <c r="S15" i="103" s="1"/>
  <c r="P85" i="105"/>
  <c r="G85" i="104"/>
  <c r="K137" i="99"/>
  <c r="AC46" i="105" s="1"/>
  <c r="G46" i="104"/>
  <c r="P46" i="105"/>
  <c r="F58" i="103"/>
  <c r="S58" i="103" s="1"/>
  <c r="BI36" i="85"/>
  <c r="BM36" i="85"/>
  <c r="K14" i="103"/>
  <c r="X14" i="103" s="1"/>
  <c r="P29" i="99"/>
  <c r="U81" i="105"/>
  <c r="L81" i="104"/>
  <c r="Y81" i="104" s="1"/>
  <c r="P163" i="99"/>
  <c r="U32" i="105"/>
  <c r="L32" i="104"/>
  <c r="Y32" i="104" s="1"/>
  <c r="CS32" i="104" s="1" a="1"/>
  <c r="CS32" i="104" s="1"/>
  <c r="K54" i="103"/>
  <c r="X54" i="103" s="1"/>
  <c r="D52" i="103"/>
  <c r="Q52" i="103" s="1"/>
  <c r="N30" i="105"/>
  <c r="E30" i="104"/>
  <c r="I161" i="99"/>
  <c r="AA30" i="105" s="1"/>
  <c r="R20" i="99"/>
  <c r="M27" i="103"/>
  <c r="Z27" i="103" s="1"/>
  <c r="N45" i="104"/>
  <c r="AA45" i="104" s="1"/>
  <c r="W45" i="105"/>
  <c r="I162" i="99"/>
  <c r="E31" i="104"/>
  <c r="D53" i="103"/>
  <c r="Q53" i="103" s="1"/>
  <c r="N31" i="105"/>
  <c r="BK96" i="85"/>
  <c r="BG96" i="85"/>
  <c r="K21" i="99"/>
  <c r="AC43" i="105" s="1"/>
  <c r="AZ43" i="105" s="1" a="1"/>
  <c r="AZ43" i="105" s="1"/>
  <c r="P43" i="105"/>
  <c r="F13" i="103"/>
  <c r="S13" i="103" s="1"/>
  <c r="G43" i="104"/>
  <c r="BI42" i="85"/>
  <c r="BM42" i="85"/>
  <c r="N63" i="105"/>
  <c r="I3" i="99"/>
  <c r="E26" i="104"/>
  <c r="D26" i="103"/>
  <c r="Q26" i="103" s="1"/>
  <c r="N26" i="105"/>
  <c r="AK31" i="105" a="1"/>
  <c r="AK31" i="105" s="1"/>
  <c r="AQ31" i="105" a="1"/>
  <c r="AQ31" i="105" s="1"/>
  <c r="AV31" i="105" a="1"/>
  <c r="AV31" i="105" s="1"/>
  <c r="AR31" i="105" a="1"/>
  <c r="AR31" i="105" s="1"/>
  <c r="AS31" i="105" a="1"/>
  <c r="AS31" i="105" s="1"/>
  <c r="BC61" i="105" a="1"/>
  <c r="BC61" i="105" s="1"/>
  <c r="BA61" i="105" a="1"/>
  <c r="BA61" i="105" s="1"/>
  <c r="AY61" i="105" a="1"/>
  <c r="AY61" i="105" s="1"/>
  <c r="AW61" i="105" a="1"/>
  <c r="AW61" i="105" s="1"/>
  <c r="BE61" i="105" a="1"/>
  <c r="BE61" i="105" s="1"/>
  <c r="AZ61" i="105" a="1"/>
  <c r="AZ61" i="105" s="1"/>
  <c r="BD61" i="105" a="1"/>
  <c r="BD61" i="105" s="1"/>
  <c r="BB61" i="105" a="1"/>
  <c r="BB61" i="105" s="1"/>
  <c r="AX61" i="105" a="1"/>
  <c r="AX61" i="105" s="1"/>
  <c r="BG61" i="105" a="1"/>
  <c r="BG61" i="105" s="1"/>
  <c r="BF61" i="105" a="1"/>
  <c r="BF61" i="105" s="1"/>
  <c r="DD144" i="105" a="1"/>
  <c r="DD144" i="105" s="1"/>
  <c r="DG144" i="105" a="1"/>
  <c r="DG144" i="105" s="1"/>
  <c r="M18" i="99"/>
  <c r="I118" i="104"/>
  <c r="V118" i="104" s="1"/>
  <c r="H23" i="103"/>
  <c r="U23" i="103" s="1"/>
  <c r="R118" i="105"/>
  <c r="M85" i="99"/>
  <c r="R60" i="105"/>
  <c r="I60" i="104"/>
  <c r="V60" i="104" s="1"/>
  <c r="H73" i="103"/>
  <c r="U73" i="103" s="1"/>
  <c r="BF59" i="85"/>
  <c r="BJ59" i="85"/>
  <c r="CG60" i="105" a="1"/>
  <c r="CG60" i="105" s="1"/>
  <c r="DF60" i="105" a="1"/>
  <c r="DF60" i="105" s="1"/>
  <c r="CN60" i="105" a="1"/>
  <c r="CN60" i="105" s="1"/>
  <c r="CT60" i="105" a="1"/>
  <c r="CT60" i="105" s="1"/>
  <c r="DD31" i="105" a="1"/>
  <c r="DD31" i="105" s="1"/>
  <c r="DG31" i="105" a="1"/>
  <c r="DG31" i="105" s="1"/>
  <c r="DC139" i="105" a="1"/>
  <c r="DC139" i="105" s="1"/>
  <c r="CT139" i="105" a="1"/>
  <c r="CT139" i="105" s="1"/>
  <c r="CG50" i="105" a="1"/>
  <c r="CG50" i="105" s="1"/>
  <c r="CB50" i="105" a="1"/>
  <c r="CB50" i="105" s="1"/>
  <c r="CA50" i="105" a="1"/>
  <c r="CA50" i="105" s="1"/>
  <c r="AI146" i="105"/>
  <c r="BY146" i="105" s="1" a="1"/>
  <c r="BY146" i="105" s="1"/>
  <c r="CV25" i="103" a="1"/>
  <c r="CV25" i="103" s="1"/>
  <c r="CJ25" i="103" a="1"/>
  <c r="CJ25" i="103" s="1"/>
  <c r="CS25" i="103" a="1"/>
  <c r="CS25" i="103" s="1"/>
  <c r="CP123" i="105" a="1"/>
  <c r="CP123" i="105" s="1"/>
  <c r="CW123" i="105" a="1"/>
  <c r="CW123" i="105" s="1"/>
  <c r="CV123" i="105" a="1"/>
  <c r="CV123" i="105" s="1"/>
  <c r="BQ13" i="105" a="1"/>
  <c r="BQ13" i="105" s="1"/>
  <c r="BL13" i="105" a="1"/>
  <c r="BL13" i="105" s="1"/>
  <c r="BH13" i="105" a="1"/>
  <c r="BH13" i="105" s="1"/>
  <c r="BN13" i="105" a="1"/>
  <c r="BN13" i="105" s="1"/>
  <c r="BM13" i="105" a="1"/>
  <c r="BM13" i="105" s="1"/>
  <c r="BK13" i="105" a="1"/>
  <c r="BK13" i="105" s="1"/>
  <c r="AE13" i="99"/>
  <c r="AA13" i="99"/>
  <c r="X47" i="105"/>
  <c r="BE24" i="105" a="1"/>
  <c r="BE24" i="105" s="1"/>
  <c r="BG24" i="105" a="1"/>
  <c r="BG24" i="105" s="1"/>
  <c r="CV98" i="105" a="1"/>
  <c r="CV98" i="105" s="1"/>
  <c r="CP98" i="105" a="1"/>
  <c r="CP98" i="105" s="1"/>
  <c r="CW98" i="105" a="1"/>
  <c r="CW98" i="105" s="1"/>
  <c r="CZ98" i="105" a="1"/>
  <c r="CZ98" i="105" s="1"/>
  <c r="CY98" i="105" a="1"/>
  <c r="CY98" i="105" s="1"/>
  <c r="BN63" i="105" a="1"/>
  <c r="BN63" i="105" s="1"/>
  <c r="BM63" i="105" a="1"/>
  <c r="BM63" i="105" s="1"/>
  <c r="BQ63" i="105" a="1"/>
  <c r="BQ63" i="105" s="1"/>
  <c r="BI63" i="105" a="1"/>
  <c r="BI63" i="105" s="1"/>
  <c r="BL63" i="105" a="1"/>
  <c r="BL63" i="105" s="1"/>
  <c r="AW63" i="105" a="1"/>
  <c r="AW63" i="105" s="1"/>
  <c r="AL63" i="105" a="1"/>
  <c r="AL63" i="105" s="1"/>
  <c r="BB51" i="105" a="1"/>
  <c r="BB51" i="105" s="1"/>
  <c r="CW51" i="105" a="1"/>
  <c r="CW51" i="105" s="1"/>
  <c r="CP51" i="105" a="1"/>
  <c r="CP51" i="105" s="1"/>
  <c r="CX51" i="105" a="1"/>
  <c r="CX51" i="105" s="1"/>
  <c r="AE75" i="99"/>
  <c r="Y70" i="105"/>
  <c r="CZ144" i="105" a="1"/>
  <c r="CZ144" i="105" s="1"/>
  <c r="CW144" i="105" a="1"/>
  <c r="CW144" i="105" s="1"/>
  <c r="CV144" i="105" a="1"/>
  <c r="CV144" i="105" s="1"/>
  <c r="CP27" i="105" a="1"/>
  <c r="CP27" i="105" s="1"/>
  <c r="CY27" i="105" a="1"/>
  <c r="CY27" i="105" s="1"/>
  <c r="CV27" i="105" a="1"/>
  <c r="CV27" i="105" s="1"/>
  <c r="CZ27" i="105" a="1"/>
  <c r="CZ27" i="105" s="1"/>
  <c r="CW27" i="105" a="1"/>
  <c r="CW27" i="105" s="1"/>
  <c r="BA43" i="105" a="1"/>
  <c r="BA43" i="105" s="1"/>
  <c r="BC43" i="105" a="1"/>
  <c r="BC43" i="105" s="1"/>
  <c r="BD20" i="105" a="1"/>
  <c r="BD20" i="105" s="1"/>
  <c r="BC20" i="105" a="1"/>
  <c r="BC20" i="105" s="1"/>
  <c r="AV24" i="105" a="1"/>
  <c r="AV24" i="105" s="1"/>
  <c r="AT24" i="105" a="1"/>
  <c r="AT24" i="105" s="1"/>
  <c r="AK24" i="105" a="1"/>
  <c r="AK24" i="105" s="1"/>
  <c r="AE5" i="99"/>
  <c r="AA5" i="99"/>
  <c r="X146" i="105"/>
  <c r="AE221" i="99"/>
  <c r="AA221" i="99"/>
  <c r="CT80" i="105" a="1"/>
  <c r="CT80" i="105" s="1"/>
  <c r="AQ32" i="105" a="1"/>
  <c r="AQ32" i="105" s="1"/>
  <c r="CP32" i="105" a="1"/>
  <c r="CP32" i="105" s="1"/>
  <c r="CW32" i="105" a="1"/>
  <c r="CW32" i="105" s="1"/>
  <c r="CZ32" i="105" a="1"/>
  <c r="CZ32" i="105" s="1"/>
  <c r="CV32" i="105" a="1"/>
  <c r="CV32" i="105" s="1"/>
  <c r="BG34" i="105" a="1"/>
  <c r="BG34" i="105" s="1"/>
  <c r="BD34" i="105" a="1"/>
  <c r="BD34" i="105" s="1"/>
  <c r="BF34" i="105" a="1"/>
  <c r="BF34" i="105" s="1"/>
  <c r="BB34" i="105" a="1"/>
  <c r="BB34" i="105" s="1"/>
  <c r="BC34" i="105" a="1"/>
  <c r="BC34" i="105" s="1"/>
  <c r="AD33" i="103" a="1"/>
  <c r="AD33" i="103" s="1"/>
  <c r="AH33" i="103" a="1"/>
  <c r="AH33" i="103" s="1"/>
  <c r="AL33" i="103" a="1"/>
  <c r="AL33" i="103" s="1"/>
  <c r="AK33" i="103" a="1"/>
  <c r="AK33" i="103" s="1"/>
  <c r="AF33" i="103" a="1"/>
  <c r="AF33" i="103" s="1"/>
  <c r="AE33" i="103" a="1"/>
  <c r="AE33" i="103" s="1"/>
  <c r="AE225" i="99"/>
  <c r="AM110" i="105" a="1"/>
  <c r="AM110" i="105" s="1"/>
  <c r="AN110" i="105" a="1"/>
  <c r="AN110" i="105" s="1"/>
  <c r="AP110" i="105" a="1"/>
  <c r="AP110" i="105" s="1"/>
  <c r="AO110" i="105" a="1"/>
  <c r="AO110" i="105" s="1"/>
  <c r="AK110" i="105" a="1"/>
  <c r="AK110" i="105" s="1"/>
  <c r="AV110" i="105" a="1"/>
  <c r="AV110" i="105" s="1"/>
  <c r="DC27" i="105" a="1"/>
  <c r="DC27" i="105" s="1"/>
  <c r="DJ27" i="105" a="1"/>
  <c r="DJ27" i="105" s="1"/>
  <c r="DF27" i="105" a="1"/>
  <c r="DF27" i="105" s="1"/>
  <c r="BF32" i="105" a="1"/>
  <c r="BF32" i="105" s="1"/>
  <c r="BD32" i="105" a="1"/>
  <c r="BD32" i="105" s="1"/>
  <c r="BC32" i="105" a="1"/>
  <c r="BC32" i="105" s="1"/>
  <c r="BA32" i="105" a="1"/>
  <c r="BA32" i="105" s="1"/>
  <c r="BG32" i="105" a="1"/>
  <c r="BG32" i="105" s="1"/>
  <c r="BB32" i="105" a="1"/>
  <c r="BB32" i="105" s="1"/>
  <c r="AK66" i="105" a="1"/>
  <c r="AK66" i="105" s="1"/>
  <c r="AR66" i="105" a="1"/>
  <c r="AR66" i="105" s="1"/>
  <c r="AP66" i="105" a="1"/>
  <c r="AP66" i="105" s="1"/>
  <c r="CX139" i="105" a="1"/>
  <c r="CX139" i="105" s="1"/>
  <c r="CV139" i="105" a="1"/>
  <c r="CV139" i="105" s="1"/>
  <c r="CY139" i="105" a="1"/>
  <c r="CY139" i="105" s="1"/>
  <c r="CP139" i="105" a="1"/>
  <c r="CP139" i="105" s="1"/>
  <c r="CV37" i="105" a="1"/>
  <c r="CV37" i="105" s="1"/>
  <c r="CW37" i="105" a="1"/>
  <c r="CW37" i="105" s="1"/>
  <c r="CY37" i="105" a="1"/>
  <c r="CY37" i="105" s="1"/>
  <c r="CZ37" i="105" a="1"/>
  <c r="CZ37" i="105" s="1"/>
  <c r="AC83" i="103" a="1"/>
  <c r="AC83" i="103" s="1"/>
  <c r="AI83" i="103" a="1"/>
  <c r="AI83" i="103" s="1"/>
  <c r="AF83" i="103" a="1"/>
  <c r="AF83" i="103" s="1"/>
  <c r="AL83" i="103" a="1"/>
  <c r="AL83" i="103" s="1"/>
  <c r="AB83" i="103" a="1"/>
  <c r="AB83" i="103" s="1"/>
  <c r="AH83" i="103" a="1"/>
  <c r="AH83" i="103" s="1"/>
  <c r="DI4" i="105" a="1"/>
  <c r="DI4" i="105" s="1"/>
  <c r="CY34" i="105" a="1"/>
  <c r="CY34" i="105" s="1"/>
  <c r="CV34" i="105" a="1"/>
  <c r="CV34" i="105" s="1"/>
  <c r="CW34" i="105" a="1"/>
  <c r="CW34" i="105" s="1"/>
  <c r="CZ34" i="105" a="1"/>
  <c r="CZ34" i="105" s="1"/>
  <c r="AG158" i="99"/>
  <c r="AC84" i="103" a="1"/>
  <c r="AC84" i="103" s="1"/>
  <c r="DD63" i="105" a="1"/>
  <c r="DD63" i="105" s="1"/>
  <c r="DG63" i="105" a="1"/>
  <c r="DG63" i="105" s="1"/>
  <c r="BG63" i="105" a="1"/>
  <c r="BG63" i="105" s="1"/>
  <c r="AV63" i="105" a="1"/>
  <c r="AV63" i="105" s="1"/>
  <c r="CO25" i="103" a="1"/>
  <c r="CO25" i="103" s="1"/>
  <c r="BJ74" i="85"/>
  <c r="BF74" i="85"/>
  <c r="M21" i="99"/>
  <c r="R43" i="105"/>
  <c r="I43" i="104"/>
  <c r="V43" i="104" s="1"/>
  <c r="H13" i="103"/>
  <c r="U13" i="103" s="1"/>
  <c r="BG79" i="85"/>
  <c r="BK79" i="85"/>
  <c r="H3" i="99"/>
  <c r="M26" i="105"/>
  <c r="D26" i="104"/>
  <c r="Q26" i="104" s="1"/>
  <c r="C26" i="103"/>
  <c r="P26" i="103" s="1"/>
  <c r="BF99" i="85"/>
  <c r="BJ99" i="85"/>
  <c r="H11" i="99"/>
  <c r="M72" i="105"/>
  <c r="D72" i="104"/>
  <c r="Q72" i="104" s="1"/>
  <c r="C4" i="103"/>
  <c r="P4" i="103" s="1"/>
  <c r="BG73" i="85"/>
  <c r="BK73" i="85"/>
  <c r="K11" i="99"/>
  <c r="AC72" i="105" s="1"/>
  <c r="P72" i="105"/>
  <c r="G72" i="104"/>
  <c r="F4" i="103"/>
  <c r="S4" i="103" s="1"/>
  <c r="J73" i="99"/>
  <c r="AB105" i="105" s="1"/>
  <c r="E35" i="103"/>
  <c r="R35" i="103" s="1"/>
  <c r="O105" i="105"/>
  <c r="F105" i="104"/>
  <c r="U80" i="105"/>
  <c r="L80" i="104"/>
  <c r="Y80" i="104" s="1"/>
  <c r="K34" i="103"/>
  <c r="X34" i="103" s="1"/>
  <c r="P22" i="99"/>
  <c r="J71" i="99"/>
  <c r="AB2" i="105" s="1"/>
  <c r="BR2" i="105" s="1" a="1"/>
  <c r="BR2" i="105" s="1"/>
  <c r="E31" i="103"/>
  <c r="R31" i="103" s="1"/>
  <c r="BH31" i="103" s="1" a="1"/>
  <c r="BH31" i="103" s="1"/>
  <c r="O2" i="105"/>
  <c r="F2" i="104"/>
  <c r="BK60" i="85"/>
  <c r="BG60" i="85"/>
  <c r="BF63" i="85"/>
  <c r="BJ63" i="85"/>
  <c r="I52" i="104"/>
  <c r="V52" i="104" s="1"/>
  <c r="M17" i="99"/>
  <c r="R52" i="105"/>
  <c r="H20" i="103"/>
  <c r="U20" i="103" s="1"/>
  <c r="M11" i="99"/>
  <c r="R72" i="105"/>
  <c r="I72" i="104"/>
  <c r="V72" i="104" s="1"/>
  <c r="H4" i="103"/>
  <c r="U4" i="103" s="1"/>
  <c r="D19" i="104"/>
  <c r="Q19" i="104" s="1"/>
  <c r="H81" i="99"/>
  <c r="C18" i="103"/>
  <c r="P18" i="103" s="1"/>
  <c r="M19" i="105"/>
  <c r="BI69" i="85"/>
  <c r="BM69" i="85"/>
  <c r="BK71" i="85"/>
  <c r="BG71" i="85"/>
  <c r="BG59" i="85"/>
  <c r="BK59" i="85"/>
  <c r="H137" i="99"/>
  <c r="D46" i="104"/>
  <c r="Q46" i="104" s="1"/>
  <c r="C58" i="103"/>
  <c r="P58" i="103" s="1"/>
  <c r="M46" i="105"/>
  <c r="K69" i="99"/>
  <c r="AC98" i="105" s="1"/>
  <c r="AO98" i="105" s="1" a="1"/>
  <c r="AO98" i="105" s="1"/>
  <c r="F64" i="103"/>
  <c r="S64" i="103" s="1"/>
  <c r="P98" i="105"/>
  <c r="G98" i="104"/>
  <c r="J157" i="99"/>
  <c r="AB3" i="105" s="1"/>
  <c r="AN3" i="105" s="1" a="1"/>
  <c r="AN3" i="105" s="1"/>
  <c r="E47" i="103"/>
  <c r="R47" i="103" s="1"/>
  <c r="O3" i="105"/>
  <c r="F3" i="104"/>
  <c r="R25" i="99"/>
  <c r="AJ18" i="105" s="1"/>
  <c r="CH18" i="105" s="1" a="1"/>
  <c r="CH18" i="105" s="1"/>
  <c r="W18" i="105"/>
  <c r="M6" i="103"/>
  <c r="Z6" i="103" s="1"/>
  <c r="BX6" i="103" s="1" a="1"/>
  <c r="BX6" i="103" s="1"/>
  <c r="N18" i="104"/>
  <c r="AA18" i="104" s="1"/>
  <c r="CZ18" i="104" s="1" a="1"/>
  <c r="CZ18" i="104" s="1"/>
  <c r="J79" i="99"/>
  <c r="O7" i="105"/>
  <c r="F7" i="104"/>
  <c r="E17" i="103"/>
  <c r="R17" i="103" s="1"/>
  <c r="R9" i="99"/>
  <c r="AH9" i="99" s="1"/>
  <c r="W143" i="105"/>
  <c r="N143" i="104"/>
  <c r="AA143" i="104" s="1"/>
  <c r="DA143" i="104" s="1" a="1"/>
  <c r="DA143" i="104" s="1"/>
  <c r="M5" i="103"/>
  <c r="Z5" i="103" s="1"/>
  <c r="N69" i="104"/>
  <c r="AA69" i="104" s="1"/>
  <c r="BQ69" i="104" s="1" a="1"/>
  <c r="BQ69" i="104" s="1"/>
  <c r="W69" i="105"/>
  <c r="R144" i="99"/>
  <c r="M85" i="103"/>
  <c r="Z85" i="103" s="1"/>
  <c r="BF41" i="85"/>
  <c r="BJ41" i="85"/>
  <c r="R115" i="99"/>
  <c r="M125" i="103"/>
  <c r="Z125" i="103" s="1"/>
  <c r="W102" i="105"/>
  <c r="N102" i="104"/>
  <c r="BJ35" i="85"/>
  <c r="BF35" i="85"/>
  <c r="J42" i="99"/>
  <c r="AB51" i="105" s="1"/>
  <c r="F51" i="104"/>
  <c r="O51" i="105"/>
  <c r="E32" i="103"/>
  <c r="R32" i="103" s="1"/>
  <c r="BF50" i="85"/>
  <c r="BJ50" i="85"/>
  <c r="BM33" i="85"/>
  <c r="BI33" i="85"/>
  <c r="BK42" i="85"/>
  <c r="BG42" i="85"/>
  <c r="BL89" i="85"/>
  <c r="BH89" i="85"/>
  <c r="BJ75" i="85"/>
  <c r="BF75" i="85"/>
  <c r="K165" i="99"/>
  <c r="AC34" i="105" s="1"/>
  <c r="CJ34" i="105" s="1" a="1"/>
  <c r="CJ34" i="105" s="1"/>
  <c r="P34" i="105"/>
  <c r="G34" i="104"/>
  <c r="F56" i="103"/>
  <c r="S56" i="103" s="1"/>
  <c r="BF4" i="85"/>
  <c r="BJ4" i="85"/>
  <c r="K73" i="103"/>
  <c r="X73" i="103" s="1"/>
  <c r="P85" i="99"/>
  <c r="AH60" i="105" s="1"/>
  <c r="U60" i="105"/>
  <c r="L60" i="104"/>
  <c r="Y60" i="104" s="1"/>
  <c r="I137" i="99"/>
  <c r="AA46" i="105" s="1"/>
  <c r="E46" i="104"/>
  <c r="D58" i="103"/>
  <c r="Q58" i="103" s="1"/>
  <c r="N46" i="105"/>
  <c r="M81" i="99"/>
  <c r="R19" i="105"/>
  <c r="I19" i="104"/>
  <c r="V19" i="104" s="1"/>
  <c r="H18" i="103"/>
  <c r="U18" i="103" s="1"/>
  <c r="BM98" i="85"/>
  <c r="K18" i="99"/>
  <c r="AC118" i="105" s="1"/>
  <c r="AO118" i="105" s="1" a="1"/>
  <c r="AO118" i="105" s="1"/>
  <c r="P118" i="105"/>
  <c r="F23" i="103"/>
  <c r="S23" i="103" s="1"/>
  <c r="G118" i="104"/>
  <c r="M10" i="99"/>
  <c r="H11" i="103"/>
  <c r="U11" i="103" s="1"/>
  <c r="R112" i="105"/>
  <c r="I112" i="104"/>
  <c r="V112" i="104" s="1"/>
  <c r="K158" i="99"/>
  <c r="AC4" i="105" s="1"/>
  <c r="AZ4" i="105" s="1" a="1"/>
  <c r="AZ4" i="105" s="1"/>
  <c r="P4" i="105"/>
  <c r="F48" i="103"/>
  <c r="S48" i="103" s="1"/>
  <c r="G4" i="104"/>
  <c r="E85" i="103"/>
  <c r="R85" i="103" s="1"/>
  <c r="J40" i="99"/>
  <c r="AB64" i="105" s="1"/>
  <c r="AY64" i="105" s="1" a="1"/>
  <c r="AY64" i="105" s="1"/>
  <c r="O64" i="105"/>
  <c r="F64" i="104"/>
  <c r="E43" i="103"/>
  <c r="R43" i="103" s="1"/>
  <c r="BL48" i="85"/>
  <c r="BH48" i="85"/>
  <c r="BG81" i="85"/>
  <c r="BK81" i="85"/>
  <c r="H12" i="99"/>
  <c r="M20" i="105"/>
  <c r="D20" i="104"/>
  <c r="Q20" i="104" s="1"/>
  <c r="C7" i="103"/>
  <c r="P7" i="103" s="1"/>
  <c r="BG26" i="85"/>
  <c r="BK26" i="85"/>
  <c r="BI47" i="85"/>
  <c r="BM47" i="85"/>
  <c r="BK47" i="85"/>
  <c r="BG47" i="85"/>
  <c r="BM52" i="85"/>
  <c r="BI52" i="85"/>
  <c r="BJ94" i="85"/>
  <c r="BF94" i="85"/>
  <c r="BK65" i="85"/>
  <c r="BG65" i="85"/>
  <c r="BM20" i="85"/>
  <c r="BI20" i="85"/>
  <c r="P3" i="99"/>
  <c r="K26" i="103"/>
  <c r="X26" i="103" s="1"/>
  <c r="L26" i="104"/>
  <c r="Y26" i="104" s="1"/>
  <c r="U26" i="105"/>
  <c r="P63" i="99"/>
  <c r="U14" i="105"/>
  <c r="L14" i="104"/>
  <c r="Y14" i="104" s="1"/>
  <c r="K78" i="103"/>
  <c r="X78" i="103" s="1"/>
  <c r="J68" i="99"/>
  <c r="AB25" i="105" s="1"/>
  <c r="F25" i="104"/>
  <c r="E42" i="103"/>
  <c r="R42" i="103" s="1"/>
  <c r="O25" i="105"/>
  <c r="I134" i="99"/>
  <c r="AA41" i="105" s="1"/>
  <c r="D72" i="103"/>
  <c r="Q72" i="103" s="1"/>
  <c r="AC72" i="103" s="1" a="1"/>
  <c r="AC72" i="103" s="1"/>
  <c r="E41" i="104"/>
  <c r="N41" i="105"/>
  <c r="I173" i="99"/>
  <c r="E77" i="104"/>
  <c r="D63" i="103"/>
  <c r="Q63" i="103" s="1"/>
  <c r="I48" i="99"/>
  <c r="AA144" i="105" s="1"/>
  <c r="E144" i="104"/>
  <c r="N144" i="105"/>
  <c r="D45" i="103"/>
  <c r="Q45" i="103" s="1"/>
  <c r="BF57" i="85"/>
  <c r="BJ57" i="85"/>
  <c r="R178" i="99"/>
  <c r="AJ138" i="105" s="1"/>
  <c r="M67" i="103"/>
  <c r="Z67" i="103" s="1"/>
  <c r="N138" i="104"/>
  <c r="AA138" i="104" s="1"/>
  <c r="W138" i="105"/>
  <c r="R43" i="99"/>
  <c r="AJ123" i="105" s="1"/>
  <c r="CZ123" i="105" s="1" a="1"/>
  <c r="CZ123" i="105" s="1"/>
  <c r="M44" i="103"/>
  <c r="Z44" i="103" s="1"/>
  <c r="N123" i="104"/>
  <c r="AA123" i="104" s="1"/>
  <c r="W123" i="105"/>
  <c r="BF15" i="85"/>
  <c r="BJ15" i="85"/>
  <c r="BF22" i="85"/>
  <c r="BJ22" i="85"/>
  <c r="P147" i="99"/>
  <c r="Z147" i="99" s="1"/>
  <c r="A147" i="99" s="1" a="1"/>
  <c r="A147" i="99" s="1"/>
  <c r="BW147" i="99" s="1" a="1"/>
  <c r="BW147" i="99" s="1"/>
  <c r="U44" i="105"/>
  <c r="L44" i="104"/>
  <c r="Y44" i="104" s="1"/>
  <c r="K83" i="103"/>
  <c r="X83" i="103" s="1"/>
  <c r="K66" i="99"/>
  <c r="G8" i="104"/>
  <c r="F40" i="103"/>
  <c r="S40" i="103" s="1"/>
  <c r="P8" i="105"/>
  <c r="H41" i="99"/>
  <c r="D150" i="104"/>
  <c r="Q150" i="104" s="1"/>
  <c r="C70" i="103"/>
  <c r="P70" i="103" s="1"/>
  <c r="M150" i="105"/>
  <c r="BI28" i="85"/>
  <c r="BM28" i="85"/>
  <c r="W107" i="105"/>
  <c r="M65" i="103"/>
  <c r="Z65" i="103" s="1"/>
  <c r="R176" i="99"/>
  <c r="N107" i="104"/>
  <c r="AA107" i="104" s="1"/>
  <c r="BJ21" i="85"/>
  <c r="BF21" i="85"/>
  <c r="BG90" i="85"/>
  <c r="BK90" i="85"/>
  <c r="BG27" i="85"/>
  <c r="BK27" i="85"/>
  <c r="BI77" i="85"/>
  <c r="BM77" i="85"/>
  <c r="BI70" i="85"/>
  <c r="BM70" i="85"/>
  <c r="BH55" i="85"/>
  <c r="BL55" i="85"/>
  <c r="BJ82" i="85"/>
  <c r="BF82" i="85"/>
  <c r="K157" i="99"/>
  <c r="AC3" i="105" s="1"/>
  <c r="AO3" i="105" s="1" a="1"/>
  <c r="AO3" i="105" s="1"/>
  <c r="P3" i="105"/>
  <c r="G3" i="104"/>
  <c r="F47" i="103"/>
  <c r="S47" i="103" s="1"/>
  <c r="K41" i="99"/>
  <c r="AC150" i="105" s="1"/>
  <c r="AO150" i="105" s="1" a="1"/>
  <c r="AO150" i="105" s="1"/>
  <c r="G150" i="104"/>
  <c r="F70" i="103"/>
  <c r="S70" i="103" s="1"/>
  <c r="P150" i="105"/>
  <c r="Q3" i="99"/>
  <c r="V26" i="105"/>
  <c r="M26" i="104"/>
  <c r="Z26" i="104" s="1"/>
  <c r="CT26" i="104" s="1" a="1"/>
  <c r="CT26" i="104" s="1"/>
  <c r="L26" i="103"/>
  <c r="Y26" i="103" s="1"/>
  <c r="Q129" i="99"/>
  <c r="M90" i="104"/>
  <c r="Z90" i="104" s="1"/>
  <c r="V90" i="105"/>
  <c r="L81" i="103"/>
  <c r="Y81" i="103" s="1"/>
  <c r="P7" i="99"/>
  <c r="AH53" i="105" s="1"/>
  <c r="K21" i="103"/>
  <c r="X21" i="103" s="1"/>
  <c r="L53" i="104"/>
  <c r="Y53" i="104" s="1"/>
  <c r="BO53" i="104" s="1" a="1"/>
  <c r="BO53" i="104" s="1"/>
  <c r="U53" i="105"/>
  <c r="BG8" i="85"/>
  <c r="BK8" i="85"/>
  <c r="BK66" i="85"/>
  <c r="BG66" i="85"/>
  <c r="P43" i="99"/>
  <c r="K44" i="103"/>
  <c r="X44" i="103" s="1"/>
  <c r="L123" i="104"/>
  <c r="Y123" i="104" s="1"/>
  <c r="CS123" i="104" s="1" a="1"/>
  <c r="CS123" i="104" s="1"/>
  <c r="U123" i="105"/>
  <c r="I25" i="99"/>
  <c r="AA18" i="105" s="1"/>
  <c r="E18" i="104"/>
  <c r="D6" i="103"/>
  <c r="Q6" i="103" s="1"/>
  <c r="N18" i="105"/>
  <c r="K80" i="99"/>
  <c r="AC87" i="105" s="1"/>
  <c r="F22" i="103"/>
  <c r="S22" i="103" s="1"/>
  <c r="AZ22" i="103" s="1" a="1"/>
  <c r="AZ22" i="103" s="1"/>
  <c r="G87" i="104"/>
  <c r="P87" i="105"/>
  <c r="BL44" i="85"/>
  <c r="BH44" i="85"/>
  <c r="M52" i="105"/>
  <c r="D52" i="104"/>
  <c r="Q52" i="104" s="1"/>
  <c r="C20" i="103"/>
  <c r="P20" i="103" s="1"/>
  <c r="H17" i="99"/>
  <c r="P28" i="99"/>
  <c r="AH122" i="105" s="1"/>
  <c r="U122" i="105"/>
  <c r="K12" i="103"/>
  <c r="X12" i="103" s="1"/>
  <c r="L122" i="104"/>
  <c r="Y122" i="104" s="1"/>
  <c r="M26" i="99"/>
  <c r="R36" i="105"/>
  <c r="I36" i="104"/>
  <c r="V36" i="104" s="1"/>
  <c r="H9" i="103"/>
  <c r="U9" i="103" s="1"/>
  <c r="I135" i="99"/>
  <c r="AA145" i="105" s="1"/>
  <c r="E145" i="104"/>
  <c r="D69" i="103"/>
  <c r="Q69" i="103" s="1"/>
  <c r="N145" i="105"/>
  <c r="BJ40" i="85"/>
  <c r="BF40" i="85"/>
  <c r="BG51" i="85"/>
  <c r="BK51" i="85"/>
  <c r="K177" i="99"/>
  <c r="AC108" i="105" s="1"/>
  <c r="CJ108" i="105" s="1" a="1"/>
  <c r="CJ108" i="105" s="1"/>
  <c r="F66" i="103"/>
  <c r="S66" i="103" s="1"/>
  <c r="P108" i="105"/>
  <c r="G108" i="104"/>
  <c r="E66" i="103"/>
  <c r="R66" i="103" s="1"/>
  <c r="O108" i="105"/>
  <c r="J177" i="99"/>
  <c r="F108" i="104"/>
  <c r="BI2" i="85"/>
  <c r="BM2" i="85"/>
  <c r="Q14" i="99"/>
  <c r="L2" i="103"/>
  <c r="Y2" i="103" s="1"/>
  <c r="M28" i="104"/>
  <c r="Z28" i="104" s="1"/>
  <c r="V28" i="105"/>
  <c r="K160" i="99"/>
  <c r="AC16" i="105" s="1"/>
  <c r="G16" i="104"/>
  <c r="P16" i="105"/>
  <c r="F71" i="103"/>
  <c r="S71" i="103" s="1"/>
  <c r="P73" i="99"/>
  <c r="L105" i="104"/>
  <c r="Y105" i="104" s="1"/>
  <c r="K35" i="103"/>
  <c r="X35" i="103" s="1"/>
  <c r="U105" i="105"/>
  <c r="BG91" i="85"/>
  <c r="BK91" i="85"/>
  <c r="I68" i="99"/>
  <c r="AA25" i="105" s="1"/>
  <c r="E25" i="104"/>
  <c r="N25" i="105"/>
  <c r="D42" i="103"/>
  <c r="Q42" i="103" s="1"/>
  <c r="P41" i="99"/>
  <c r="U150" i="105"/>
  <c r="L150" i="104"/>
  <c r="Y150" i="104" s="1"/>
  <c r="K70" i="103"/>
  <c r="X70" i="103" s="1"/>
  <c r="BJ97" i="85"/>
  <c r="BF97" i="85"/>
  <c r="K20" i="99"/>
  <c r="G45" i="104"/>
  <c r="P45" i="105"/>
  <c r="F27" i="103"/>
  <c r="S27" i="103" s="1"/>
  <c r="CX15" i="103" a="1"/>
  <c r="CX15" i="103" s="1"/>
  <c r="CI15" i="103" a="1"/>
  <c r="CI15" i="103" s="1"/>
  <c r="CY15" i="103" a="1"/>
  <c r="CY15" i="103" s="1"/>
  <c r="CR15" i="103" a="1"/>
  <c r="CR15" i="103" s="1"/>
  <c r="CW145" i="105" a="1"/>
  <c r="CW145" i="105" s="1"/>
  <c r="CP145" i="105" a="1"/>
  <c r="CP145" i="105" s="1"/>
  <c r="CV145" i="105" a="1"/>
  <c r="CV145" i="105" s="1"/>
  <c r="CV86" i="105" a="1"/>
  <c r="CV86" i="105" s="1"/>
  <c r="CZ86" i="105" a="1"/>
  <c r="CZ86" i="105" s="1"/>
  <c r="CW86" i="105" a="1"/>
  <c r="CW86" i="105" s="1"/>
  <c r="DB18" i="105" a="1"/>
  <c r="DB18" i="105" s="1"/>
  <c r="DE18" i="105" a="1"/>
  <c r="DE18" i="105" s="1"/>
  <c r="CY149" i="105" a="1"/>
  <c r="CY149" i="105" s="1"/>
  <c r="CV149" i="105" a="1"/>
  <c r="CV149" i="105" s="1"/>
  <c r="AA47" i="99"/>
  <c r="X73" i="105"/>
  <c r="BH44" i="105" a="1"/>
  <c r="BH44" i="105" s="1"/>
  <c r="BL44" i="105" a="1"/>
  <c r="BL44" i="105" s="1"/>
  <c r="BM44" i="105" a="1"/>
  <c r="BM44" i="105" s="1"/>
  <c r="BQ44" i="105" a="1"/>
  <c r="BQ44" i="105" s="1"/>
  <c r="BI44" i="105" a="1"/>
  <c r="BI44" i="105" s="1"/>
  <c r="BJ44" i="105" a="1"/>
  <c r="BJ44" i="105" s="1"/>
  <c r="BN44" i="105" a="1"/>
  <c r="BN44" i="105" s="1"/>
  <c r="CC91" i="105" a="1"/>
  <c r="CC91" i="105" s="1"/>
  <c r="CS38" i="103" a="1"/>
  <c r="CS38" i="103" s="1"/>
  <c r="CJ38" i="103" a="1"/>
  <c r="CJ38" i="103" s="1"/>
  <c r="BP31" i="103" a="1"/>
  <c r="BP31" i="103" s="1"/>
  <c r="BN31" i="103" a="1"/>
  <c r="BN31" i="103" s="1"/>
  <c r="BO31" i="103" a="1"/>
  <c r="BO31" i="103" s="1"/>
  <c r="BL31" i="103" a="1"/>
  <c r="BL31" i="103" s="1"/>
  <c r="BJ31" i="103" a="1"/>
  <c r="BJ31" i="103" s="1"/>
  <c r="BK31" i="103" a="1"/>
  <c r="BK31" i="103" s="1"/>
  <c r="BM31" i="103" a="1"/>
  <c r="BM31" i="103" s="1"/>
  <c r="AD24" i="99"/>
  <c r="AI9" i="105"/>
  <c r="DB132" i="105" a="1"/>
  <c r="DB132" i="105" s="1"/>
  <c r="CF132" i="105" a="1"/>
  <c r="CF132" i="105" s="1"/>
  <c r="CM132" i="105" a="1"/>
  <c r="CM132" i="105" s="1"/>
  <c r="CS132" i="105" a="1"/>
  <c r="CS132" i="105" s="1"/>
  <c r="DI132" i="105" a="1"/>
  <c r="DI132" i="105" s="1"/>
  <c r="BE132" i="105" a="1"/>
  <c r="BE132" i="105" s="1"/>
  <c r="BF25" i="105" a="1"/>
  <c r="BF25" i="105" s="1"/>
  <c r="AC30" i="103" a="1"/>
  <c r="AC30" i="103" s="1"/>
  <c r="BJ30" i="103" a="1"/>
  <c r="BJ30" i="103" s="1"/>
  <c r="BL30" i="103" a="1"/>
  <c r="BL30" i="103" s="1"/>
  <c r="BP30" i="103" a="1"/>
  <c r="BP30" i="103" s="1"/>
  <c r="BO30" i="103" a="1"/>
  <c r="BO30" i="103" s="1"/>
  <c r="BC47" i="105" a="1"/>
  <c r="BC47" i="105" s="1"/>
  <c r="CY77" i="105" a="1"/>
  <c r="CY77" i="105" s="1"/>
  <c r="CW77" i="105" a="1"/>
  <c r="CW77" i="105" s="1"/>
  <c r="CX77" i="105" a="1"/>
  <c r="CX77" i="105" s="1"/>
  <c r="CV77" i="105" a="1"/>
  <c r="CV77" i="105" s="1"/>
  <c r="DC37" i="105" a="1"/>
  <c r="DC37" i="105" s="1"/>
  <c r="DF37" i="105" a="1"/>
  <c r="DF37" i="105" s="1"/>
  <c r="DJ37" i="105" a="1"/>
  <c r="DJ37" i="105" s="1"/>
  <c r="CV26" i="105" a="1"/>
  <c r="CV26" i="105" s="1"/>
  <c r="CN31" i="103" a="1"/>
  <c r="CN31" i="103" s="1"/>
  <c r="CV107" i="105" a="1"/>
  <c r="CV107" i="105" s="1"/>
  <c r="CW107" i="105" a="1"/>
  <c r="CW107" i="105" s="1"/>
  <c r="AE228" i="99"/>
  <c r="AA228" i="99"/>
  <c r="AA75" i="99"/>
  <c r="X70" i="105"/>
  <c r="AP105" i="105" a="1"/>
  <c r="AP105" i="105" s="1"/>
  <c r="AQ105" i="105" a="1"/>
  <c r="AQ105" i="105" s="1"/>
  <c r="AK105" i="105" a="1"/>
  <c r="AK105" i="105" s="1"/>
  <c r="AV105" i="105" a="1"/>
  <c r="AV105" i="105" s="1"/>
  <c r="CC69" i="105" a="1"/>
  <c r="CC69" i="105" s="1"/>
  <c r="CW69" i="105" a="1"/>
  <c r="CW69" i="105" s="1"/>
  <c r="CV69" i="105" a="1"/>
  <c r="CV69" i="105" s="1"/>
  <c r="CX69" i="105" a="1"/>
  <c r="CX69" i="105" s="1"/>
  <c r="CP69" i="105" a="1"/>
  <c r="CP69" i="105" s="1"/>
  <c r="CV33" i="105" a="1"/>
  <c r="CV33" i="105" s="1"/>
  <c r="CY33" i="105" a="1"/>
  <c r="CY33" i="105" s="1"/>
  <c r="CX33" i="105" a="1"/>
  <c r="CX33" i="105" s="1"/>
  <c r="CW33" i="105" a="1"/>
  <c r="CW33" i="105" s="1"/>
  <c r="CZ33" i="105" a="1"/>
  <c r="CZ33" i="105" s="1"/>
  <c r="BF60" i="105" a="1"/>
  <c r="BF60" i="105" s="1"/>
  <c r="Y90" i="105"/>
  <c r="CW25" i="105" a="1"/>
  <c r="CW25" i="105" s="1"/>
  <c r="CZ25" i="105" a="1"/>
  <c r="CZ25" i="105" s="1"/>
  <c r="CY25" i="105" a="1"/>
  <c r="CY25" i="105" s="1"/>
  <c r="CV25" i="105" a="1"/>
  <c r="CV25" i="105" s="1"/>
  <c r="CP25" i="105" a="1"/>
  <c r="CP25" i="105" s="1"/>
  <c r="AH72" i="103" a="1"/>
  <c r="AH72" i="103" s="1"/>
  <c r="AI72" i="103" a="1"/>
  <c r="AI72" i="103" s="1"/>
  <c r="AD72" i="103" a="1"/>
  <c r="AD72" i="103" s="1"/>
  <c r="AG72" i="103" a="1"/>
  <c r="AG72" i="103" s="1"/>
  <c r="AK72" i="103" a="1"/>
  <c r="AK72" i="103" s="1"/>
  <c r="AF72" i="103" a="1"/>
  <c r="AF72" i="103" s="1"/>
  <c r="AL72" i="103" a="1"/>
  <c r="AL72" i="103" s="1"/>
  <c r="AE7" i="105"/>
  <c r="AS17" i="105" a="1"/>
  <c r="AS17" i="105" s="1"/>
  <c r="AK17" i="105" a="1"/>
  <c r="AK17" i="105" s="1"/>
  <c r="AR17" i="105" a="1"/>
  <c r="AR17" i="105" s="1"/>
  <c r="AQ17" i="105" a="1"/>
  <c r="AQ17" i="105" s="1"/>
  <c r="BB149" i="105" a="1"/>
  <c r="BB149" i="105" s="1"/>
  <c r="DC149" i="105" a="1"/>
  <c r="DC149" i="105" s="1"/>
  <c r="CV46" i="105" a="1"/>
  <c r="CV46" i="105" s="1"/>
  <c r="CW46" i="105" a="1"/>
  <c r="CW46" i="105" s="1"/>
  <c r="AR27" i="105" a="1"/>
  <c r="AR27" i="105" s="1"/>
  <c r="AU27" i="105" a="1"/>
  <c r="AU27" i="105" s="1"/>
  <c r="AV27" i="105" a="1"/>
  <c r="AV27" i="105" s="1"/>
  <c r="AS27" i="105" a="1"/>
  <c r="AS27" i="105" s="1"/>
  <c r="AQ27" i="105" a="1"/>
  <c r="AQ27" i="105" s="1"/>
  <c r="CU140" i="105" a="1"/>
  <c r="CU140" i="105" s="1"/>
  <c r="DG140" i="105" a="1"/>
  <c r="DG140" i="105" s="1"/>
  <c r="DD140" i="105" a="1"/>
  <c r="DD140" i="105" s="1"/>
  <c r="AI81" i="103" a="1"/>
  <c r="AI81" i="103" s="1"/>
  <c r="AH81" i="103" a="1"/>
  <c r="AH81" i="103" s="1"/>
  <c r="AG81" i="103" a="1"/>
  <c r="AG81" i="103" s="1"/>
  <c r="AF81" i="103" a="1"/>
  <c r="AF81" i="103" s="1"/>
  <c r="AD81" i="103" a="1"/>
  <c r="AD81" i="103" s="1"/>
  <c r="AC81" i="103" a="1"/>
  <c r="AC81" i="103" s="1"/>
  <c r="AB81" i="103" a="1"/>
  <c r="AB81" i="103" s="1"/>
  <c r="CV151" i="105" a="1"/>
  <c r="CV151" i="105" s="1"/>
  <c r="CW151" i="105" a="1"/>
  <c r="CW151" i="105" s="1"/>
  <c r="CP151" i="105" a="1"/>
  <c r="CP151" i="105" s="1"/>
  <c r="CY151" i="105" a="1"/>
  <c r="CY151" i="105" s="1"/>
  <c r="AZ80" i="105" a="1"/>
  <c r="AZ80" i="105" s="1"/>
  <c r="BA80" i="105" a="1"/>
  <c r="BA80" i="105" s="1"/>
  <c r="BF80" i="105" a="1"/>
  <c r="BF80" i="105" s="1"/>
  <c r="AX80" i="105" a="1"/>
  <c r="AX80" i="105" s="1"/>
  <c r="CN91" i="105" a="1"/>
  <c r="CN91" i="105" s="1"/>
  <c r="CK91" i="105" a="1"/>
  <c r="CK91" i="105" s="1"/>
  <c r="CJ91" i="105" a="1"/>
  <c r="CJ91" i="105" s="1"/>
  <c r="CL91" i="105" a="1"/>
  <c r="CL91" i="105" s="1"/>
  <c r="CA91" i="105" a="1"/>
  <c r="CA91" i="105" s="1"/>
  <c r="CT67" i="105" a="1"/>
  <c r="CT67" i="105" s="1"/>
  <c r="S61" i="104"/>
  <c r="BI61" i="104" s="1" a="1"/>
  <c r="BI61" i="104" s="1"/>
  <c r="AA225" i="99"/>
  <c r="CZ15" i="103" a="1"/>
  <c r="CZ15" i="103" s="1"/>
  <c r="CT15" i="103" a="1"/>
  <c r="CT15" i="103" s="1"/>
  <c r="CO54" i="103" a="1"/>
  <c r="CO54" i="103" s="1"/>
  <c r="CP147" i="105" a="1"/>
  <c r="CP147" i="105" s="1"/>
  <c r="CZ147" i="105" a="1"/>
  <c r="CZ147" i="105" s="1"/>
  <c r="CW147" i="105" a="1"/>
  <c r="CW147" i="105" s="1"/>
  <c r="CY147" i="105" a="1"/>
  <c r="CY147" i="105" s="1"/>
  <c r="CV147" i="105" a="1"/>
  <c r="CV147" i="105" s="1"/>
  <c r="AC158" i="99"/>
  <c r="CC147" i="105" a="1"/>
  <c r="CC147" i="105" s="1"/>
  <c r="BI24" i="85"/>
  <c r="BM24" i="85"/>
  <c r="BH35" i="85"/>
  <c r="BL35" i="85"/>
  <c r="BF18" i="85"/>
  <c r="BJ18" i="85"/>
  <c r="BH56" i="85"/>
  <c r="BL56" i="85"/>
  <c r="BM19" i="85"/>
  <c r="BI19" i="85"/>
  <c r="D58" i="104"/>
  <c r="Q58" i="104" s="1"/>
  <c r="C52" i="103"/>
  <c r="P52" i="103" s="1"/>
  <c r="H161" i="99"/>
  <c r="D30" i="104"/>
  <c r="Q30" i="104" s="1"/>
  <c r="M30" i="105"/>
  <c r="BM73" i="85"/>
  <c r="BI73" i="85"/>
  <c r="K73" i="99"/>
  <c r="AC105" i="105" s="1"/>
  <c r="F35" i="103"/>
  <c r="S35" i="103" s="1"/>
  <c r="P105" i="105"/>
  <c r="G105" i="104"/>
  <c r="V107" i="105"/>
  <c r="L65" i="103"/>
  <c r="Y65" i="103" s="1"/>
  <c r="Q176" i="99"/>
  <c r="M107" i="104"/>
  <c r="Z107" i="104" s="1"/>
  <c r="P4" i="99"/>
  <c r="K49" i="103"/>
  <c r="X49" i="103" s="1"/>
  <c r="U13" i="105"/>
  <c r="L13" i="104"/>
  <c r="Y13" i="104" s="1"/>
  <c r="P2" i="99"/>
  <c r="K33" i="103"/>
  <c r="X33" i="103" s="1"/>
  <c r="AJ33" i="103" s="1" a="1"/>
  <c r="AJ33" i="103" s="1"/>
  <c r="U67" i="105"/>
  <c r="L67" i="104"/>
  <c r="Y67" i="104" s="1"/>
  <c r="I73" i="99"/>
  <c r="AA105" i="105" s="1"/>
  <c r="D35" i="103"/>
  <c r="Q35" i="103" s="1"/>
  <c r="N105" i="105"/>
  <c r="E105" i="104"/>
  <c r="R59" i="99"/>
  <c r="M77" i="103"/>
  <c r="Z77" i="103" s="1"/>
  <c r="N137" i="104"/>
  <c r="AA137" i="104" s="1"/>
  <c r="W137" i="105"/>
  <c r="R75" i="99"/>
  <c r="AJ70" i="105" s="1"/>
  <c r="W70" i="105"/>
  <c r="N70" i="104"/>
  <c r="AA70" i="104" s="1"/>
  <c r="M28" i="103"/>
  <c r="Z28" i="103" s="1"/>
  <c r="BH7" i="85"/>
  <c r="BL7" i="85"/>
  <c r="K79" i="99"/>
  <c r="AC7" i="105" s="1"/>
  <c r="AZ7" i="105" s="1" a="1"/>
  <c r="AZ7" i="105" s="1"/>
  <c r="P7" i="105"/>
  <c r="G7" i="104"/>
  <c r="F17" i="103"/>
  <c r="S17" i="103" s="1"/>
  <c r="BH10" i="85"/>
  <c r="BL10" i="85"/>
  <c r="BM9" i="85"/>
  <c r="BI9" i="85"/>
  <c r="BM12" i="85"/>
  <c r="BI12" i="85"/>
  <c r="J20" i="99"/>
  <c r="AB45" i="105" s="1"/>
  <c r="F45" i="104"/>
  <c r="E27" i="103"/>
  <c r="R27" i="103" s="1"/>
  <c r="O45" i="105"/>
  <c r="K39" i="99"/>
  <c r="AC17" i="105" s="1"/>
  <c r="AO17" i="105" s="1" a="1"/>
  <c r="AO17" i="105" s="1"/>
  <c r="F41" i="103"/>
  <c r="S41" i="103" s="1"/>
  <c r="P17" i="105"/>
  <c r="G17" i="104"/>
  <c r="I31" i="99"/>
  <c r="E59" i="104"/>
  <c r="D10" i="103"/>
  <c r="Q10" i="103" s="1"/>
  <c r="N59" i="105"/>
  <c r="H21" i="99"/>
  <c r="C13" i="103"/>
  <c r="P13" i="103" s="1"/>
  <c r="M43" i="105"/>
  <c r="D43" i="104"/>
  <c r="Q43" i="104" s="1"/>
  <c r="BF45" i="85"/>
  <c r="BJ45" i="85"/>
  <c r="BK45" i="85"/>
  <c r="BG45" i="85"/>
  <c r="BL27" i="85"/>
  <c r="BH27" i="85"/>
  <c r="H88" i="99"/>
  <c r="C24" i="103"/>
  <c r="P24" i="103" s="1"/>
  <c r="AB24" i="103" s="1" a="1"/>
  <c r="AB24" i="103" s="1"/>
  <c r="D135" i="104"/>
  <c r="Q135" i="104" s="1"/>
  <c r="M135" i="105"/>
  <c r="BH95" i="85"/>
  <c r="BL95" i="85"/>
  <c r="L53" i="103"/>
  <c r="Y53" i="103" s="1"/>
  <c r="V31" i="105"/>
  <c r="Q162" i="99"/>
  <c r="M31" i="104"/>
  <c r="Z31" i="104" s="1"/>
  <c r="K14" i="99"/>
  <c r="AC28" i="105" s="1"/>
  <c r="P28" i="105"/>
  <c r="G28" i="104"/>
  <c r="F2" i="103"/>
  <c r="S2" i="103" s="1"/>
  <c r="P9" i="99"/>
  <c r="AH143" i="105" s="1"/>
  <c r="L143" i="104"/>
  <c r="Y143" i="104" s="1"/>
  <c r="K5" i="103"/>
  <c r="X5" i="103" s="1"/>
  <c r="U143" i="105"/>
  <c r="BL41" i="85"/>
  <c r="BH41" i="85"/>
  <c r="BL34" i="85"/>
  <c r="BH34" i="85"/>
  <c r="BF42" i="85"/>
  <c r="BJ42" i="85"/>
  <c r="C21" i="103"/>
  <c r="P21" i="103" s="1"/>
  <c r="C75" i="103"/>
  <c r="P75" i="103" s="1"/>
  <c r="H175" i="99"/>
  <c r="M99" i="105"/>
  <c r="D99" i="104"/>
  <c r="Q99" i="104" s="1"/>
  <c r="H10" i="99"/>
  <c r="C11" i="103"/>
  <c r="P11" i="103" s="1"/>
  <c r="M112" i="105"/>
  <c r="D112" i="104"/>
  <c r="Q112" i="104" s="1"/>
  <c r="J50" i="99"/>
  <c r="AB85" i="105" s="1"/>
  <c r="O85" i="105"/>
  <c r="F85" i="104"/>
  <c r="E15" i="103"/>
  <c r="R15" i="103" s="1"/>
  <c r="K129" i="99"/>
  <c r="G90" i="104"/>
  <c r="F81" i="103"/>
  <c r="S81" i="103" s="1"/>
  <c r="K72" i="99"/>
  <c r="AC149" i="105" s="1"/>
  <c r="AO149" i="105" s="1" a="1"/>
  <c r="AO149" i="105" s="1"/>
  <c r="G149" i="104"/>
  <c r="F39" i="103"/>
  <c r="S39" i="103" s="1"/>
  <c r="P149" i="105"/>
  <c r="BF14" i="85"/>
  <c r="BJ14" i="85"/>
  <c r="F99" i="104"/>
  <c r="O99" i="105"/>
  <c r="J175" i="99"/>
  <c r="E75" i="103"/>
  <c r="R75" i="103" s="1"/>
  <c r="BH20" i="85"/>
  <c r="BL20" i="85"/>
  <c r="P13" i="99"/>
  <c r="AH47" i="105" s="1"/>
  <c r="BE47" i="105" s="1" a="1"/>
  <c r="BE47" i="105" s="1"/>
  <c r="U47" i="105"/>
  <c r="K3" i="103"/>
  <c r="X3" i="103" s="1"/>
  <c r="L47" i="104"/>
  <c r="Y47" i="104" s="1"/>
  <c r="BK39" i="85"/>
  <c r="BG39" i="85"/>
  <c r="M66" i="99"/>
  <c r="R8" i="105"/>
  <c r="I8" i="104"/>
  <c r="V8" i="104" s="1"/>
  <c r="H40" i="103"/>
  <c r="U40" i="103" s="1"/>
  <c r="BM53" i="85"/>
  <c r="BI53" i="85"/>
  <c r="H76" i="99"/>
  <c r="C30" i="103"/>
  <c r="P30" i="103" s="1"/>
  <c r="M88" i="105"/>
  <c r="D88" i="104"/>
  <c r="Q88" i="104" s="1"/>
  <c r="R15" i="99"/>
  <c r="W66" i="105"/>
  <c r="N66" i="104"/>
  <c r="AA66" i="104" s="1"/>
  <c r="M60" i="103"/>
  <c r="Z60" i="103" s="1"/>
  <c r="F147" i="103"/>
  <c r="S147" i="103" s="1"/>
  <c r="K245" i="99"/>
  <c r="AC134" i="105" s="1"/>
  <c r="BS134" i="105" s="1" a="1"/>
  <c r="BS134" i="105" s="1"/>
  <c r="P18" i="99"/>
  <c r="AH118" i="105" s="1"/>
  <c r="AT118" i="105" s="1" a="1"/>
  <c r="AT118" i="105" s="1"/>
  <c r="K23" i="103"/>
  <c r="X23" i="103" s="1"/>
  <c r="U118" i="105"/>
  <c r="L118" i="104"/>
  <c r="Y118" i="104" s="1"/>
  <c r="BF98" i="85"/>
  <c r="BJ98" i="85"/>
  <c r="F97" i="104"/>
  <c r="O17" i="105"/>
  <c r="J39" i="99"/>
  <c r="E41" i="103"/>
  <c r="R41" i="103" s="1"/>
  <c r="F17" i="104"/>
  <c r="BF87" i="85"/>
  <c r="BJ87" i="85"/>
  <c r="BH5" i="85"/>
  <c r="BL5" i="85"/>
  <c r="M15" i="99"/>
  <c r="I66" i="104"/>
  <c r="V66" i="104" s="1"/>
  <c r="R66" i="105"/>
  <c r="H60" i="103"/>
  <c r="U60" i="103" s="1"/>
  <c r="BF6" i="85"/>
  <c r="BJ6" i="85"/>
  <c r="BL52" i="85"/>
  <c r="BH52" i="85"/>
  <c r="BH88" i="85"/>
  <c r="BL88" i="85"/>
  <c r="K132" i="99"/>
  <c r="P37" i="105"/>
  <c r="G37" i="104"/>
  <c r="F80" i="103"/>
  <c r="S80" i="103" s="1"/>
  <c r="K156" i="99"/>
  <c r="AC116" i="105" s="1"/>
  <c r="BS116" i="105" s="1" a="1"/>
  <c r="BS116" i="105" s="1"/>
  <c r="P116" i="105"/>
  <c r="F134" i="103"/>
  <c r="S134" i="103" s="1"/>
  <c r="G116" i="104"/>
  <c r="J165" i="99"/>
  <c r="AB34" i="105" s="1"/>
  <c r="AN34" i="105" s="1" a="1"/>
  <c r="AN34" i="105" s="1"/>
  <c r="O34" i="105"/>
  <c r="F34" i="104"/>
  <c r="E56" i="103"/>
  <c r="R56" i="103" s="1"/>
  <c r="J163" i="99"/>
  <c r="AB32" i="105" s="1"/>
  <c r="AN32" i="105" s="1" a="1"/>
  <c r="AN32" i="105" s="1"/>
  <c r="O32" i="105"/>
  <c r="F32" i="104"/>
  <c r="E54" i="103"/>
  <c r="R54" i="103" s="1"/>
  <c r="P67" i="99"/>
  <c r="K76" i="103"/>
  <c r="X76" i="103" s="1"/>
  <c r="L110" i="104"/>
  <c r="Y110" i="104" s="1"/>
  <c r="U110" i="105"/>
  <c r="Q28" i="99"/>
  <c r="V122" i="105"/>
  <c r="L12" i="103"/>
  <c r="Y12" i="103" s="1"/>
  <c r="M122" i="104"/>
  <c r="Z122" i="104" s="1"/>
  <c r="BK22" i="85"/>
  <c r="BG22" i="85"/>
  <c r="J115" i="99"/>
  <c r="AB102" i="105" s="1"/>
  <c r="F102" i="104"/>
  <c r="O102" i="105"/>
  <c r="E125" i="103"/>
  <c r="R125" i="103" s="1"/>
  <c r="BF86" i="85"/>
  <c r="BJ86" i="85"/>
  <c r="BG100" i="85"/>
  <c r="BK100" i="85"/>
  <c r="BM16" i="85"/>
  <c r="BI16" i="85"/>
  <c r="N61" i="105"/>
  <c r="N151" i="105"/>
  <c r="D46" i="103"/>
  <c r="Q46" i="103" s="1"/>
  <c r="E151" i="104"/>
  <c r="I70" i="99"/>
  <c r="AA151" i="105" s="1"/>
  <c r="BJ58" i="85"/>
  <c r="BF58" i="85"/>
  <c r="R24" i="105"/>
  <c r="I50" i="104"/>
  <c r="V50" i="104" s="1"/>
  <c r="M83" i="99"/>
  <c r="R50" i="105"/>
  <c r="H59" i="103"/>
  <c r="U59" i="103" s="1"/>
  <c r="E34" i="103"/>
  <c r="R34" i="103" s="1"/>
  <c r="O80" i="105"/>
  <c r="J22" i="99"/>
  <c r="AB80" i="105" s="1"/>
  <c r="F80" i="104"/>
  <c r="BL60" i="85"/>
  <c r="BH60" i="85"/>
  <c r="H160" i="99"/>
  <c r="C71" i="103"/>
  <c r="P71" i="103" s="1"/>
  <c r="D16" i="104"/>
  <c r="Q16" i="104" s="1"/>
  <c r="M16" i="105"/>
  <c r="BJ27" i="85"/>
  <c r="BF27" i="85"/>
  <c r="BK92" i="85"/>
  <c r="BG92" i="85"/>
  <c r="H179" i="99"/>
  <c r="D139" i="104"/>
  <c r="Q139" i="104" s="1"/>
  <c r="M139" i="105"/>
  <c r="C68" i="103"/>
  <c r="P68" i="103" s="1"/>
  <c r="H27" i="99"/>
  <c r="M23" i="105"/>
  <c r="C8" i="103"/>
  <c r="P8" i="103" s="1"/>
  <c r="D23" i="104"/>
  <c r="Q23" i="104" s="1"/>
  <c r="BI11" i="85"/>
  <c r="BM11" i="85"/>
  <c r="P136" i="99"/>
  <c r="K51" i="103"/>
  <c r="X51" i="103" s="1"/>
  <c r="U27" i="105"/>
  <c r="L27" i="104"/>
  <c r="Y27" i="104" s="1"/>
  <c r="CS27" i="104" s="1" a="1"/>
  <c r="CS27" i="104" s="1"/>
  <c r="BI8" i="85"/>
  <c r="BM8" i="85"/>
  <c r="H49" i="99"/>
  <c r="M86" i="105"/>
  <c r="C29" i="103"/>
  <c r="P29" i="103" s="1"/>
  <c r="D86" i="104"/>
  <c r="Q86" i="104" s="1"/>
  <c r="I163" i="99"/>
  <c r="AA32" i="105" s="1"/>
  <c r="E32" i="104"/>
  <c r="D54" i="103"/>
  <c r="Q54" i="103" s="1"/>
  <c r="N32" i="105"/>
  <c r="I59" i="99"/>
  <c r="AA137" i="105" s="1"/>
  <c r="D77" i="103"/>
  <c r="Q77" i="103" s="1"/>
  <c r="E137" i="104"/>
  <c r="N137" i="105"/>
  <c r="R63" i="99"/>
  <c r="AJ14" i="105" s="1"/>
  <c r="BZ14" i="105" s="1" a="1"/>
  <c r="BZ14" i="105" s="1"/>
  <c r="N14" i="104"/>
  <c r="AA14" i="104" s="1"/>
  <c r="W14" i="105"/>
  <c r="M78" i="103"/>
  <c r="Z78" i="103" s="1"/>
  <c r="CZ78" i="103" s="1" a="1"/>
  <c r="CZ78" i="103" s="1"/>
  <c r="K135" i="99"/>
  <c r="AC145" i="105" s="1"/>
  <c r="P145" i="105"/>
  <c r="F69" i="103"/>
  <c r="S69" i="103" s="1"/>
  <c r="G145" i="104"/>
  <c r="J75" i="99"/>
  <c r="AB70" i="105" s="1"/>
  <c r="O70" i="105"/>
  <c r="E28" i="103"/>
  <c r="R28" i="103" s="1"/>
  <c r="AD28" i="103" s="1" a="1"/>
  <c r="AD28" i="103" s="1"/>
  <c r="H15" i="99"/>
  <c r="C60" i="103"/>
  <c r="P60" i="103" s="1"/>
  <c r="M66" i="105"/>
  <c r="D66" i="104"/>
  <c r="Q66" i="104" s="1"/>
  <c r="BG44" i="85"/>
  <c r="BK44" i="85"/>
  <c r="M19" i="99"/>
  <c r="H16" i="103"/>
  <c r="U16" i="103" s="1"/>
  <c r="I121" i="104"/>
  <c r="V121" i="104" s="1"/>
  <c r="R121" i="105"/>
  <c r="E101" i="103"/>
  <c r="R101" i="103" s="1"/>
  <c r="J11" i="99"/>
  <c r="F72" i="104"/>
  <c r="O72" i="105"/>
  <c r="E4" i="103"/>
  <c r="R4" i="103" s="1"/>
  <c r="K101" i="103"/>
  <c r="X101" i="103" s="1"/>
  <c r="P11" i="99"/>
  <c r="U72" i="105"/>
  <c r="L72" i="104"/>
  <c r="Y72" i="104" s="1"/>
  <c r="K4" i="103"/>
  <c r="X4" i="103" s="1"/>
  <c r="BK30" i="85"/>
  <c r="BG30" i="85"/>
  <c r="H165" i="99"/>
  <c r="D34" i="104"/>
  <c r="Q34" i="104" s="1"/>
  <c r="C56" i="103"/>
  <c r="P56" i="103" s="1"/>
  <c r="M34" i="105"/>
  <c r="BL67" i="85"/>
  <c r="BH67" i="85"/>
  <c r="BF43" i="85"/>
  <c r="BJ43" i="85"/>
  <c r="H172" i="99"/>
  <c r="D76" i="104"/>
  <c r="Q76" i="104" s="1"/>
  <c r="M76" i="105"/>
  <c r="C62" i="103"/>
  <c r="P62" i="103" s="1"/>
  <c r="BJ51" i="85"/>
  <c r="BF51" i="85"/>
  <c r="P77" i="105"/>
  <c r="K164" i="99"/>
  <c r="G33" i="104"/>
  <c r="F55" i="103"/>
  <c r="S55" i="103" s="1"/>
  <c r="P33" i="105"/>
  <c r="E46" i="103"/>
  <c r="R46" i="103" s="1"/>
  <c r="F151" i="104"/>
  <c r="O151" i="105"/>
  <c r="J70" i="99"/>
  <c r="AB151" i="105" s="1"/>
  <c r="BI83" i="85"/>
  <c r="BM83" i="85"/>
  <c r="BM91" i="85"/>
  <c r="BI91" i="85"/>
  <c r="F70" i="104"/>
  <c r="O146" i="105"/>
  <c r="J5" i="99"/>
  <c r="F146" i="104"/>
  <c r="E38" i="103"/>
  <c r="R38" i="103" s="1"/>
  <c r="AD38" i="103" s="1" a="1"/>
  <c r="AD38" i="103" s="1"/>
  <c r="I20" i="99"/>
  <c r="AA45" i="105" s="1"/>
  <c r="E45" i="104"/>
  <c r="N45" i="105"/>
  <c r="D27" i="103"/>
  <c r="Q27" i="103" s="1"/>
  <c r="BH97" i="85"/>
  <c r="BL97" i="85"/>
  <c r="BI96" i="85"/>
  <c r="BM96" i="85"/>
  <c r="H2" i="99"/>
  <c r="D67" i="104"/>
  <c r="Q67" i="104" s="1"/>
  <c r="M67" i="105"/>
  <c r="C33" i="103"/>
  <c r="P33" i="103" s="1"/>
  <c r="AB33" i="103" s="1" a="1"/>
  <c r="AB33" i="103" s="1"/>
  <c r="J161" i="99"/>
  <c r="AB30" i="105" s="1"/>
  <c r="AN30" i="105" s="1" a="1"/>
  <c r="AN30" i="105" s="1"/>
  <c r="O30" i="105"/>
  <c r="F30" i="104"/>
  <c r="E52" i="103"/>
  <c r="R52" i="103" s="1"/>
  <c r="I157" i="99"/>
  <c r="AA3" i="105" s="1"/>
  <c r="E3" i="104"/>
  <c r="N3" i="105"/>
  <c r="D47" i="103"/>
  <c r="Q47" i="103" s="1"/>
  <c r="Q26" i="99"/>
  <c r="M36" i="104"/>
  <c r="Z36" i="104" s="1"/>
  <c r="L9" i="103"/>
  <c r="Y9" i="103" s="1"/>
  <c r="V36" i="105"/>
  <c r="H146" i="99"/>
  <c r="C135" i="103"/>
  <c r="P135" i="103" s="1"/>
  <c r="M117" i="105"/>
  <c r="D117" i="104"/>
  <c r="Q117" i="104" s="1"/>
  <c r="BJ61" i="85"/>
  <c r="BF61" i="85"/>
  <c r="Q21" i="99"/>
  <c r="M43" i="104"/>
  <c r="Z43" i="104" s="1"/>
  <c r="V43" i="105"/>
  <c r="L13" i="103"/>
  <c r="Y13" i="103" s="1"/>
  <c r="I158" i="99"/>
  <c r="E4" i="104"/>
  <c r="D48" i="103"/>
  <c r="Q48" i="103" s="1"/>
  <c r="N4" i="105"/>
  <c r="BK95" i="85"/>
  <c r="BG95" i="85"/>
  <c r="J4" i="99"/>
  <c r="O13" i="105"/>
  <c r="E49" i="103"/>
  <c r="R49" i="103" s="1"/>
  <c r="F13" i="104"/>
  <c r="P88" i="99"/>
  <c r="K24" i="103"/>
  <c r="X24" i="103" s="1"/>
  <c r="AJ24" i="103" s="1" a="1"/>
  <c r="AJ24" i="103" s="1"/>
  <c r="L135" i="104"/>
  <c r="Y135" i="104" s="1"/>
  <c r="U135" i="105"/>
  <c r="K43" i="99"/>
  <c r="AC123" i="105" s="1"/>
  <c r="AO123" i="105" s="1" a="1"/>
  <c r="AO123" i="105" s="1"/>
  <c r="F44" i="103"/>
  <c r="S44" i="103" s="1"/>
  <c r="G123" i="104"/>
  <c r="P123" i="105"/>
  <c r="G64" i="104"/>
  <c r="P64" i="105"/>
  <c r="K40" i="99"/>
  <c r="F43" i="103"/>
  <c r="S43" i="103" s="1"/>
  <c r="BL87" i="85"/>
  <c r="BH87" i="85"/>
  <c r="BF7" i="85"/>
  <c r="BJ7" i="85"/>
  <c r="BG7" i="85"/>
  <c r="BK7" i="85"/>
  <c r="N73" i="104"/>
  <c r="AA73" i="104" s="1"/>
  <c r="M61" i="103"/>
  <c r="Z61" i="103" s="1"/>
  <c r="R47" i="99"/>
  <c r="AJ73" i="105" s="1"/>
  <c r="BQ73" i="105" s="1" a="1"/>
  <c r="BQ73" i="105" s="1"/>
  <c r="W73" i="105"/>
  <c r="BH6" i="85"/>
  <c r="BL6" i="85"/>
  <c r="BM26" i="85"/>
  <c r="BI26" i="85"/>
  <c r="C46" i="103"/>
  <c r="P46" i="103" s="1"/>
  <c r="M151" i="105"/>
  <c r="D151" i="104"/>
  <c r="Q151" i="104" s="1"/>
  <c r="H70" i="99"/>
  <c r="BF47" i="85"/>
  <c r="BJ47" i="85"/>
  <c r="H163" i="99"/>
  <c r="D32" i="104"/>
  <c r="Q32" i="104" s="1"/>
  <c r="C54" i="103"/>
  <c r="P54" i="103" s="1"/>
  <c r="M32" i="105"/>
  <c r="BK52" i="85"/>
  <c r="BG52" i="85"/>
  <c r="H135" i="99"/>
  <c r="D145" i="104"/>
  <c r="Q145" i="104" s="1"/>
  <c r="M145" i="105"/>
  <c r="C69" i="103"/>
  <c r="P69" i="103" s="1"/>
  <c r="BM60" i="85"/>
  <c r="BI60" i="85"/>
  <c r="I115" i="99"/>
  <c r="D125" i="103"/>
  <c r="Q125" i="103" s="1"/>
  <c r="E102" i="104"/>
  <c r="N102" i="105"/>
  <c r="BH2" i="85"/>
  <c r="BL2" i="85"/>
  <c r="N91" i="104"/>
  <c r="AA91" i="104" s="1"/>
  <c r="R133" i="99"/>
  <c r="W91" i="105"/>
  <c r="M82" i="103"/>
  <c r="Z82" i="103" s="1"/>
  <c r="AL82" i="103" s="1" a="1"/>
  <c r="AL82" i="103" s="1"/>
  <c r="BL91" i="85"/>
  <c r="BH91" i="85"/>
  <c r="BG2" i="85"/>
  <c r="BK2" i="85"/>
  <c r="BI93" i="85"/>
  <c r="BM93" i="85"/>
  <c r="K88" i="99"/>
  <c r="AC135" i="105" s="1"/>
  <c r="AZ135" i="105" s="1" a="1"/>
  <c r="AZ135" i="105" s="1"/>
  <c r="G135" i="104"/>
  <c r="F24" i="103"/>
  <c r="S24" i="103" s="1"/>
  <c r="P135" i="105"/>
  <c r="P77" i="99"/>
  <c r="U63" i="105"/>
  <c r="L63" i="104"/>
  <c r="Y63" i="104" s="1"/>
  <c r="K106" i="103"/>
  <c r="X106" i="103" s="1"/>
  <c r="BJ16" i="85"/>
  <c r="BF16" i="85"/>
  <c r="BL58" i="85"/>
  <c r="BH58" i="85"/>
  <c r="BJ28" i="85"/>
  <c r="BF28" i="85"/>
  <c r="K76" i="99"/>
  <c r="AC88" i="105" s="1"/>
  <c r="P88" i="105"/>
  <c r="F30" i="103"/>
  <c r="S30" i="103" s="1"/>
  <c r="G88" i="104"/>
  <c r="BI21" i="85"/>
  <c r="BM21" i="85"/>
  <c r="H14" i="99"/>
  <c r="M28" i="105"/>
  <c r="C2" i="103"/>
  <c r="P2" i="103" s="1"/>
  <c r="D28" i="104"/>
  <c r="Q28" i="104" s="1"/>
  <c r="BJ92" i="85"/>
  <c r="BF92" i="85"/>
  <c r="BL70" i="85"/>
  <c r="BH70" i="85"/>
  <c r="BI55" i="85"/>
  <c r="BM55" i="85"/>
  <c r="BH82" i="85"/>
  <c r="BL82" i="85"/>
  <c r="K71" i="99"/>
  <c r="AC2" i="105" s="1"/>
  <c r="BS2" i="105" s="1" a="1"/>
  <c r="BS2" i="105" s="1"/>
  <c r="P2" i="105"/>
  <c r="G2" i="104"/>
  <c r="F31" i="103"/>
  <c r="S31" i="103" s="1"/>
  <c r="F61" i="103"/>
  <c r="S61" i="103" s="1"/>
  <c r="P73" i="105"/>
  <c r="G73" i="104"/>
  <c r="K47" i="99"/>
  <c r="AC73" i="105" s="1"/>
  <c r="BS73" i="105" s="1" a="1"/>
  <c r="BS73" i="105" s="1"/>
  <c r="K26" i="99"/>
  <c r="AC36" i="105" s="1"/>
  <c r="F9" i="103"/>
  <c r="S9" i="103" s="1"/>
  <c r="P36" i="105"/>
  <c r="G36" i="104"/>
  <c r="O31" i="105"/>
  <c r="F31" i="104"/>
  <c r="E53" i="103"/>
  <c r="R53" i="103" s="1"/>
  <c r="J162" i="99"/>
  <c r="U107" i="105"/>
  <c r="K65" i="103"/>
  <c r="X65" i="103" s="1"/>
  <c r="P176" i="99"/>
  <c r="L107" i="104"/>
  <c r="Y107" i="104" s="1"/>
  <c r="BK46" i="85"/>
  <c r="BG46" i="85"/>
  <c r="BL66" i="85"/>
  <c r="BH66" i="85"/>
  <c r="H158" i="99"/>
  <c r="M4" i="105"/>
  <c r="D4" i="104"/>
  <c r="Q4" i="104" s="1"/>
  <c r="C48" i="103"/>
  <c r="P48" i="103" s="1"/>
  <c r="I171" i="99"/>
  <c r="AA71" i="105" s="1"/>
  <c r="D74" i="103"/>
  <c r="Q74" i="103" s="1"/>
  <c r="E71" i="104"/>
  <c r="N71" i="105"/>
  <c r="K28" i="99"/>
  <c r="AC122" i="105" s="1"/>
  <c r="F12" i="103"/>
  <c r="S12" i="103" s="1"/>
  <c r="G122" i="104"/>
  <c r="P122" i="105"/>
  <c r="BH17" i="85"/>
  <c r="BL17" i="85"/>
  <c r="J21" i="99"/>
  <c r="AB43" i="105" s="1"/>
  <c r="AY43" i="105" s="1" a="1"/>
  <c r="AY43" i="105" s="1"/>
  <c r="O43" i="105"/>
  <c r="F43" i="104"/>
  <c r="E13" i="103"/>
  <c r="R13" i="103" s="1"/>
  <c r="H9" i="99"/>
  <c r="M143" i="105"/>
  <c r="D143" i="104"/>
  <c r="Q143" i="104" s="1"/>
  <c r="C5" i="103"/>
  <c r="P5" i="103" s="1"/>
  <c r="BG37" i="85"/>
  <c r="BK37" i="85"/>
  <c r="BM78" i="85"/>
  <c r="BI78" i="85"/>
  <c r="I14" i="99"/>
  <c r="AA28" i="105" s="1"/>
  <c r="D2" i="103"/>
  <c r="Q2" i="103" s="1"/>
  <c r="E28" i="104"/>
  <c r="N28" i="105"/>
  <c r="E52" i="104"/>
  <c r="D20" i="103"/>
  <c r="Q20" i="103" s="1"/>
  <c r="N52" i="105"/>
  <c r="I17" i="99"/>
  <c r="BG10" i="85"/>
  <c r="BK10" i="85"/>
  <c r="BL18" i="85"/>
  <c r="BH18" i="85"/>
  <c r="BL99" i="85"/>
  <c r="H164" i="99"/>
  <c r="M33" i="105"/>
  <c r="D33" i="104"/>
  <c r="Q33" i="104" s="1"/>
  <c r="C55" i="103"/>
  <c r="P55" i="103" s="1"/>
  <c r="H173" i="99"/>
  <c r="C63" i="103"/>
  <c r="P63" i="103" s="1"/>
  <c r="M77" i="105"/>
  <c r="D77" i="104"/>
  <c r="Q77" i="104" s="1"/>
  <c r="Q25" i="99"/>
  <c r="L6" i="103"/>
  <c r="Y6" i="103" s="1"/>
  <c r="M18" i="104"/>
  <c r="Z18" i="104" s="1"/>
  <c r="V18" i="105"/>
  <c r="M138" i="104"/>
  <c r="Z138" i="104" s="1"/>
  <c r="V138" i="105"/>
  <c r="L67" i="103"/>
  <c r="Y67" i="103" s="1"/>
  <c r="Q178" i="99"/>
  <c r="BF83" i="85"/>
  <c r="BJ83" i="85"/>
  <c r="R129" i="99"/>
  <c r="AJ90" i="105" s="1"/>
  <c r="CZ90" i="105" s="1" a="1"/>
  <c r="CZ90" i="105" s="1"/>
  <c r="M81" i="103"/>
  <c r="Z81" i="103" s="1"/>
  <c r="AL81" i="103" s="1" a="1"/>
  <c r="AL81" i="103" s="1"/>
  <c r="N90" i="104"/>
  <c r="W90" i="105"/>
  <c r="L54" i="104"/>
  <c r="Y54" i="104" s="1"/>
  <c r="U73" i="105"/>
  <c r="L73" i="104"/>
  <c r="Y73" i="104" s="1"/>
  <c r="CS73" i="104" s="1" a="1"/>
  <c r="CS73" i="104" s="1"/>
  <c r="K61" i="103"/>
  <c r="X61" i="103" s="1"/>
  <c r="P47" i="99"/>
  <c r="P131" i="99"/>
  <c r="Z131" i="99" s="1"/>
  <c r="L147" i="104"/>
  <c r="Y147" i="104" s="1"/>
  <c r="K86" i="103"/>
  <c r="X86" i="103" s="1"/>
  <c r="AJ86" i="103" s="1" a="1"/>
  <c r="AJ86" i="103" s="1"/>
  <c r="U147" i="105"/>
  <c r="H147" i="105" s="1"/>
  <c r="BL80" i="85"/>
  <c r="BH80" i="85"/>
  <c r="J43" i="99"/>
  <c r="AB123" i="105" s="1"/>
  <c r="AN123" i="105" s="1" a="1"/>
  <c r="AN123" i="105" s="1"/>
  <c r="E44" i="103"/>
  <c r="R44" i="103" s="1"/>
  <c r="F123" i="104"/>
  <c r="O123" i="105"/>
  <c r="S44" i="104"/>
  <c r="CD90" i="105" a="1"/>
  <c r="CD90" i="105" s="1"/>
  <c r="CE90" i="105" a="1"/>
  <c r="CE90" i="105" s="1"/>
  <c r="CC90" i="105" a="1"/>
  <c r="CC90" i="105" s="1"/>
  <c r="AK36" i="105" a="1"/>
  <c r="AK36" i="105" s="1"/>
  <c r="AS36" i="105" a="1"/>
  <c r="AS36" i="105" s="1"/>
  <c r="BT6" i="103" a="1"/>
  <c r="BT6" i="103" s="1"/>
  <c r="BR6" i="103" a="1"/>
  <c r="BR6" i="103" s="1"/>
  <c r="BV6" i="103" a="1"/>
  <c r="BV6" i="103" s="1"/>
  <c r="AR4" i="105" a="1"/>
  <c r="AR4" i="105" s="1"/>
  <c r="AK4" i="105" a="1"/>
  <c r="AK4" i="105" s="1"/>
  <c r="AQ4" i="105" a="1"/>
  <c r="AQ4" i="105" s="1"/>
  <c r="AS4" i="105" a="1"/>
  <c r="AS4" i="105" s="1"/>
  <c r="AT4" i="105" a="1"/>
  <c r="AT4" i="105" s="1"/>
  <c r="AV4" i="105" a="1"/>
  <c r="AV4" i="105" s="1"/>
  <c r="AP4" i="105" a="1"/>
  <c r="AP4" i="105" s="1"/>
  <c r="DC45" i="105" a="1"/>
  <c r="DC45" i="105" s="1"/>
  <c r="CT45" i="105" a="1"/>
  <c r="CT45" i="105" s="1"/>
  <c r="BJ19" i="85"/>
  <c r="BF19" i="85"/>
  <c r="K81" i="99"/>
  <c r="AC19" i="105" s="1"/>
  <c r="AZ19" i="105" s="1" a="1"/>
  <c r="AZ19" i="105" s="1"/>
  <c r="P19" i="105"/>
  <c r="G19" i="104"/>
  <c r="F18" i="103"/>
  <c r="S18" i="103" s="1"/>
  <c r="BI71" i="85"/>
  <c r="BM71" i="85"/>
  <c r="P75" i="99"/>
  <c r="AH70" i="105" s="1"/>
  <c r="L70" i="104"/>
  <c r="Y70" i="104" s="1"/>
  <c r="U70" i="105"/>
  <c r="K28" i="103"/>
  <c r="X28" i="103" s="1"/>
  <c r="M67" i="99"/>
  <c r="H76" i="103"/>
  <c r="U76" i="103" s="1"/>
  <c r="I110" i="104"/>
  <c r="V110" i="104" s="1"/>
  <c r="R110" i="105"/>
  <c r="BJ34" i="85"/>
  <c r="BF34" i="85"/>
  <c r="BG34" i="85"/>
  <c r="BK34" i="85"/>
  <c r="BM54" i="85"/>
  <c r="BI54" i="85"/>
  <c r="BL38" i="85"/>
  <c r="BH38" i="85"/>
  <c r="BK4" i="85"/>
  <c r="BG4" i="85"/>
  <c r="BI35" i="85"/>
  <c r="BM35" i="85"/>
  <c r="CZ70" i="103" a="1"/>
  <c r="CZ70" i="103" s="1"/>
  <c r="CV70" i="103" a="1"/>
  <c r="CV70" i="103" s="1"/>
  <c r="CJ70" i="103" a="1"/>
  <c r="CJ70" i="103" s="1"/>
  <c r="CS70" i="103" a="1"/>
  <c r="CS70" i="103" s="1"/>
  <c r="AP118" i="105" a="1"/>
  <c r="AP118" i="105" s="1"/>
  <c r="AU118" i="105" a="1"/>
  <c r="AU118" i="105" s="1"/>
  <c r="AR118" i="105" a="1"/>
  <c r="AR118" i="105" s="1"/>
  <c r="AV118" i="105" a="1"/>
  <c r="AV118" i="105" s="1"/>
  <c r="CT118" i="105" a="1"/>
  <c r="CT118" i="105" s="1"/>
  <c r="BF118" i="105" a="1"/>
  <c r="BF118" i="105" s="1"/>
  <c r="DC118" i="105" a="1"/>
  <c r="DC118" i="105" s="1"/>
  <c r="DJ118" i="105" a="1"/>
  <c r="DJ118" i="105" s="1"/>
  <c r="CT71" i="105" a="1"/>
  <c r="CT71" i="105" s="1"/>
  <c r="DJ71" i="105" a="1"/>
  <c r="DJ71" i="105" s="1"/>
  <c r="DC71" i="105" a="1"/>
  <c r="DC71" i="105" s="1"/>
  <c r="DF71" i="105" a="1"/>
  <c r="DF71" i="105" s="1"/>
  <c r="CT81" i="105" a="1"/>
  <c r="CT81" i="105" s="1"/>
  <c r="BF81" i="105" a="1"/>
  <c r="BF81" i="105" s="1"/>
  <c r="H15" i="105"/>
  <c r="I15" i="105"/>
  <c r="F15" i="105"/>
  <c r="C15" i="105" s="1"/>
  <c r="E15" i="105"/>
  <c r="AE143" i="99"/>
  <c r="S143" i="99"/>
  <c r="AA143" i="99"/>
  <c r="X61" i="105"/>
  <c r="AE226" i="99"/>
  <c r="AA226" i="99"/>
  <c r="CV14" i="105" a="1"/>
  <c r="CV14" i="105" s="1"/>
  <c r="CP14" i="105" a="1"/>
  <c r="CP14" i="105" s="1"/>
  <c r="CC14" i="105" a="1"/>
  <c r="CC14" i="105" s="1"/>
  <c r="CW14" i="105" a="1"/>
  <c r="CW14" i="105" s="1"/>
  <c r="AD6" i="103" a="1"/>
  <c r="AD6" i="103" s="1"/>
  <c r="AK24" i="103" a="1"/>
  <c r="AK24" i="103" s="1"/>
  <c r="AI24" i="103" a="1"/>
  <c r="AI24" i="103" s="1"/>
  <c r="AL24" i="103" a="1"/>
  <c r="AL24" i="103" s="1"/>
  <c r="CY2" i="104" a="1"/>
  <c r="CY2" i="104" s="1"/>
  <c r="CZ2" i="104" a="1"/>
  <c r="CZ2" i="104" s="1"/>
  <c r="BF121" i="105" a="1"/>
  <c r="BF121" i="105" s="1"/>
  <c r="DC121" i="105" a="1"/>
  <c r="DC121" i="105" s="1"/>
  <c r="DF121" i="105" a="1"/>
  <c r="DF121" i="105" s="1"/>
  <c r="AP38" i="105" a="1"/>
  <c r="AP38" i="105" s="1"/>
  <c r="AV38" i="105" a="1"/>
  <c r="AV38" i="105" s="1"/>
  <c r="AQ38" i="105" a="1"/>
  <c r="AQ38" i="105" s="1"/>
  <c r="AT38" i="105" a="1"/>
  <c r="AT38" i="105" s="1"/>
  <c r="AK38" i="105" a="1"/>
  <c r="AK38" i="105" s="1"/>
  <c r="AR38" i="105" a="1"/>
  <c r="AR38" i="105" s="1"/>
  <c r="AU38" i="105" a="1"/>
  <c r="AU38" i="105" s="1"/>
  <c r="AS38" i="105" a="1"/>
  <c r="AS38" i="105" s="1"/>
  <c r="CZ31" i="105" a="1"/>
  <c r="CZ31" i="105" s="1"/>
  <c r="CV31" i="105" a="1"/>
  <c r="CV31" i="105" s="1"/>
  <c r="CW31" i="105" a="1"/>
  <c r="CW31" i="105" s="1"/>
  <c r="Y91" i="105"/>
  <c r="AW91" i="105" s="1" a="1"/>
  <c r="AW91" i="105" s="1"/>
  <c r="Y41" i="105"/>
  <c r="BD9" i="105" a="1"/>
  <c r="BD9" i="105" s="1"/>
  <c r="BB9" i="105" a="1"/>
  <c r="BB9" i="105" s="1"/>
  <c r="BC9" i="105" a="1"/>
  <c r="BC9" i="105" s="1"/>
  <c r="BA9" i="105" a="1"/>
  <c r="BA9" i="105" s="1"/>
  <c r="AA129" i="99"/>
  <c r="X90" i="105"/>
  <c r="AC38" i="103" a="1"/>
  <c r="AC38" i="103" s="1"/>
  <c r="AB38" i="103" a="1"/>
  <c r="AB38" i="103" s="1"/>
  <c r="AI38" i="103" a="1"/>
  <c r="AI38" i="103" s="1"/>
  <c r="AK38" i="103" a="1"/>
  <c r="AK38" i="103" s="1"/>
  <c r="AH38" i="103" a="1"/>
  <c r="AH38" i="103" s="1"/>
  <c r="AF38" i="103" a="1"/>
  <c r="AF38" i="103" s="1"/>
  <c r="AA9" i="99"/>
  <c r="AQ149" i="105" a="1"/>
  <c r="AQ149" i="105" s="1"/>
  <c r="AK149" i="105" a="1"/>
  <c r="AK149" i="105" s="1"/>
  <c r="AU149" i="105" a="1"/>
  <c r="AU149" i="105" s="1"/>
  <c r="AR149" i="105" a="1"/>
  <c r="AR149" i="105" s="1"/>
  <c r="CW9" i="105" a="1"/>
  <c r="CW9" i="105" s="1"/>
  <c r="CV9" i="105" a="1"/>
  <c r="CV9" i="105" s="1"/>
  <c r="CP9" i="105" a="1"/>
  <c r="CP9" i="105" s="1"/>
  <c r="S53" i="104"/>
  <c r="BI53" i="104" s="1" a="1"/>
  <c r="BI53" i="104" s="1"/>
  <c r="BB98" i="105" a="1"/>
  <c r="BB98" i="105" s="1"/>
  <c r="BC98" i="105" a="1"/>
  <c r="BC98" i="105" s="1"/>
  <c r="BA98" i="105" a="1"/>
  <c r="BA98" i="105" s="1"/>
  <c r="BD98" i="105" a="1"/>
  <c r="BD98" i="105" s="1"/>
  <c r="BG98" i="105" a="1"/>
  <c r="BG98" i="105" s="1"/>
  <c r="DG61" i="105" a="1"/>
  <c r="DG61" i="105" s="1"/>
  <c r="CU61" i="105" a="1"/>
  <c r="CU61" i="105" s="1"/>
  <c r="CH61" i="105" a="1"/>
  <c r="CH61" i="105" s="1"/>
  <c r="DD61" i="105" a="1"/>
  <c r="DD61" i="105" s="1"/>
  <c r="DI61" i="105" a="1"/>
  <c r="DI61" i="105" s="1"/>
  <c r="BF88" i="105" a="1"/>
  <c r="BF88" i="105" s="1"/>
  <c r="DC88" i="105" a="1"/>
  <c r="DC88" i="105" s="1"/>
  <c r="DF88" i="105" a="1"/>
  <c r="DF88" i="105" s="1"/>
  <c r="AU66" i="105" a="1"/>
  <c r="AU66" i="105" s="1"/>
  <c r="CT66" i="105" a="1"/>
  <c r="CT66" i="105" s="1"/>
  <c r="DC66" i="105" a="1"/>
  <c r="DC66" i="105" s="1"/>
  <c r="BF66" i="105" a="1"/>
  <c r="BF66" i="105" s="1"/>
  <c r="AV98" i="105" a="1"/>
  <c r="AV98" i="105" s="1"/>
  <c r="AQ98" i="105" a="1"/>
  <c r="AQ98" i="105" s="1"/>
  <c r="AK98" i="105" a="1"/>
  <c r="AK98" i="105" s="1"/>
  <c r="AR98" i="105" a="1"/>
  <c r="AR98" i="105" s="1"/>
  <c r="AU98" i="105" a="1"/>
  <c r="AU98" i="105" s="1"/>
  <c r="AS98" i="105" a="1"/>
  <c r="AS98" i="105" s="1"/>
  <c r="AP98" i="105" a="1"/>
  <c r="AP98" i="105" s="1"/>
  <c r="DF61" i="105" a="1"/>
  <c r="DF61" i="105" s="1"/>
  <c r="DH61" i="105" a="1"/>
  <c r="DH61" i="105" s="1"/>
  <c r="CT61" i="105" a="1"/>
  <c r="CT61" i="105" s="1"/>
  <c r="DJ61" i="105" a="1"/>
  <c r="DJ61" i="105" s="1"/>
  <c r="DC61" i="105" a="1"/>
  <c r="DC61" i="105" s="1"/>
  <c r="CG61" i="105" a="1"/>
  <c r="CG61" i="105" s="1"/>
  <c r="DJ60" i="105" a="1"/>
  <c r="DJ60" i="105" s="1"/>
  <c r="CO78" i="103" a="1"/>
  <c r="CO78" i="103" s="1"/>
  <c r="CS78" i="103" a="1"/>
  <c r="CS78" i="103" s="1"/>
  <c r="CV78" i="103" a="1"/>
  <c r="CV78" i="103" s="1"/>
  <c r="CJ78" i="103" a="1"/>
  <c r="CJ78" i="103" s="1"/>
  <c r="CO61" i="105" a="1"/>
  <c r="CO61" i="105" s="1"/>
  <c r="CL61" i="105" a="1"/>
  <c r="CL61" i="105" s="1"/>
  <c r="CJ61" i="105" a="1"/>
  <c r="CJ61" i="105" s="1"/>
  <c r="CK61" i="105" a="1"/>
  <c r="CK61" i="105" s="1"/>
  <c r="CM61" i="105" a="1"/>
  <c r="CM61" i="105" s="1"/>
  <c r="CN61" i="105" a="1"/>
  <c r="CN61" i="105" s="1"/>
  <c r="CA61" i="105" a="1"/>
  <c r="CA61" i="105" s="1"/>
  <c r="CI61" i="105" a="1"/>
  <c r="CI61" i="105" s="1"/>
  <c r="BH8" i="105" a="1"/>
  <c r="BH8" i="105" s="1"/>
  <c r="BI8" i="105" a="1"/>
  <c r="BI8" i="105" s="1"/>
  <c r="BM8" i="105" a="1"/>
  <c r="BM8" i="105" s="1"/>
  <c r="BP8" i="105" a="1"/>
  <c r="BP8" i="105" s="1"/>
  <c r="BK8" i="105" a="1"/>
  <c r="BK8" i="105" s="1"/>
  <c r="BN8" i="105" a="1"/>
  <c r="BN8" i="105" s="1"/>
  <c r="BQ8" i="105" a="1"/>
  <c r="BQ8" i="105" s="1"/>
  <c r="AK84" i="103" a="1"/>
  <c r="AK84" i="103" s="1"/>
  <c r="CH147" i="105" a="1"/>
  <c r="CH147" i="105" s="1"/>
  <c r="AB84" i="103" a="1"/>
  <c r="AB84" i="103" s="1"/>
  <c r="CY145" i="105" a="1"/>
  <c r="CY145" i="105" s="1"/>
  <c r="CT145" i="105" a="1"/>
  <c r="CT145" i="105" s="1"/>
  <c r="BF145" i="105" a="1"/>
  <c r="BF145" i="105" s="1"/>
  <c r="DC145" i="105" a="1"/>
  <c r="DC145" i="105" s="1"/>
  <c r="DF145" i="105" a="1"/>
  <c r="DF145" i="105" s="1"/>
  <c r="BH74" i="85"/>
  <c r="BL74" i="85"/>
  <c r="K144" i="99"/>
  <c r="F85" i="103"/>
  <c r="S85" i="103" s="1"/>
  <c r="G69" i="104"/>
  <c r="P69" i="105"/>
  <c r="BF24" i="85"/>
  <c r="BJ24" i="85"/>
  <c r="R135" i="99"/>
  <c r="W145" i="105"/>
  <c r="N145" i="104"/>
  <c r="AA145" i="104" s="1"/>
  <c r="M69" i="103"/>
  <c r="Z69" i="103" s="1"/>
  <c r="BI72" i="85"/>
  <c r="BM72" i="85"/>
  <c r="M13" i="99"/>
  <c r="I47" i="104"/>
  <c r="V47" i="104" s="1"/>
  <c r="R47" i="105"/>
  <c r="H3" i="103"/>
  <c r="U3" i="103" s="1"/>
  <c r="AG3" i="103" s="1" a="1"/>
  <c r="AG3" i="103" s="1"/>
  <c r="M36" i="105"/>
  <c r="D36" i="104"/>
  <c r="Q36" i="104" s="1"/>
  <c r="C9" i="103"/>
  <c r="P9" i="103" s="1"/>
  <c r="H26" i="99"/>
  <c r="BG99" i="85"/>
  <c r="BK99" i="85"/>
  <c r="BF56" i="85"/>
  <c r="BJ56" i="85"/>
  <c r="BH61" i="85"/>
  <c r="BL61" i="85"/>
  <c r="K4" i="99"/>
  <c r="AC13" i="105" s="1"/>
  <c r="BS13" i="105" s="1" a="1"/>
  <c r="BS13" i="105" s="1"/>
  <c r="F49" i="103"/>
  <c r="S49" i="103" s="1"/>
  <c r="G13" i="104"/>
  <c r="P13" i="105"/>
  <c r="J41" i="99"/>
  <c r="E70" i="103"/>
  <c r="R70" i="103" s="1"/>
  <c r="F150" i="104"/>
  <c r="O150" i="105"/>
  <c r="BM56" i="85"/>
  <c r="BI56" i="85"/>
  <c r="M97" i="104"/>
  <c r="Z97" i="104" s="1"/>
  <c r="Q39" i="99"/>
  <c r="L41" i="103"/>
  <c r="Y41" i="103" s="1"/>
  <c r="V17" i="105"/>
  <c r="M17" i="104"/>
  <c r="Z17" i="104" s="1"/>
  <c r="CY17" i="104" s="1" a="1"/>
  <c r="CY17" i="104" s="1"/>
  <c r="I18" i="99"/>
  <c r="E118" i="104"/>
  <c r="N118" i="105"/>
  <c r="D23" i="103"/>
  <c r="Q23" i="103" s="1"/>
  <c r="Q43" i="99"/>
  <c r="L44" i="103"/>
  <c r="Y44" i="103" s="1"/>
  <c r="M123" i="104"/>
  <c r="Z123" i="104" s="1"/>
  <c r="V123" i="105"/>
  <c r="BH63" i="85"/>
  <c r="BL63" i="85"/>
  <c r="BJ76" i="85"/>
  <c r="BF76" i="85"/>
  <c r="J69" i="99"/>
  <c r="AB98" i="105" s="1"/>
  <c r="E64" i="103"/>
  <c r="R64" i="103" s="1"/>
  <c r="O98" i="105"/>
  <c r="F98" i="104"/>
  <c r="R10" i="99"/>
  <c r="AJ112" i="105" s="1"/>
  <c r="M11" i="103"/>
  <c r="Z11" i="103" s="1"/>
  <c r="W112" i="105"/>
  <c r="N112" i="104"/>
  <c r="AA112" i="104" s="1"/>
  <c r="I82" i="99"/>
  <c r="AA35" i="105" s="1"/>
  <c r="D19" i="103"/>
  <c r="Q19" i="103" s="1"/>
  <c r="N35" i="105"/>
  <c r="E35" i="104"/>
  <c r="BH96" i="85"/>
  <c r="BL96" i="85"/>
  <c r="BF9" i="85"/>
  <c r="BJ9" i="85"/>
  <c r="BJ69" i="85"/>
  <c r="BF69" i="85"/>
  <c r="BG69" i="85"/>
  <c r="BK69" i="85"/>
  <c r="BK5" i="85"/>
  <c r="BG5" i="85"/>
  <c r="BI59" i="85"/>
  <c r="BM59" i="85"/>
  <c r="BF12" i="85"/>
  <c r="BJ12" i="85"/>
  <c r="M24" i="105"/>
  <c r="C59" i="103"/>
  <c r="P59" i="103" s="1"/>
  <c r="D50" i="104"/>
  <c r="Q50" i="104" s="1"/>
  <c r="M50" i="105"/>
  <c r="H83" i="99"/>
  <c r="BJ31" i="85"/>
  <c r="BF31" i="85"/>
  <c r="K13" i="99"/>
  <c r="AC47" i="105" s="1"/>
  <c r="AZ47" i="105" s="1" a="1"/>
  <c r="AZ47" i="105" s="1"/>
  <c r="G47" i="104"/>
  <c r="F3" i="103"/>
  <c r="S3" i="103" s="1"/>
  <c r="AE3" i="103" s="1" a="1"/>
  <c r="AE3" i="103" s="1"/>
  <c r="P47" i="105"/>
  <c r="L61" i="103"/>
  <c r="Y61" i="103" s="1"/>
  <c r="M73" i="104"/>
  <c r="Z73" i="104" s="1"/>
  <c r="CT73" i="104" s="1" a="1"/>
  <c r="CT73" i="104" s="1"/>
  <c r="V73" i="105"/>
  <c r="Q47" i="99"/>
  <c r="K9" i="99"/>
  <c r="AC143" i="105" s="1"/>
  <c r="F5" i="103"/>
  <c r="S5" i="103" s="1"/>
  <c r="G143" i="104"/>
  <c r="P143" i="105"/>
  <c r="R27" i="99"/>
  <c r="AJ23" i="105" s="1"/>
  <c r="M8" i="103"/>
  <c r="Z8" i="103" s="1"/>
  <c r="N23" i="104"/>
  <c r="AA23" i="104" s="1"/>
  <c r="W23" i="105"/>
  <c r="BK41" i="85"/>
  <c r="BG41" i="85"/>
  <c r="BG50" i="85"/>
  <c r="BK50" i="85"/>
  <c r="BK80" i="85"/>
  <c r="BG80" i="85"/>
  <c r="BM95" i="85"/>
  <c r="BI95" i="85"/>
  <c r="J49" i="99"/>
  <c r="AB86" i="105" s="1"/>
  <c r="O86" i="105"/>
  <c r="F86" i="104"/>
  <c r="E29" i="103"/>
  <c r="R29" i="103" s="1"/>
  <c r="M29" i="99"/>
  <c r="I81" i="104"/>
  <c r="V81" i="104" s="1"/>
  <c r="R81" i="105"/>
  <c r="H14" i="103"/>
  <c r="U14" i="103" s="1"/>
  <c r="M6" i="99"/>
  <c r="H37" i="103"/>
  <c r="U37" i="103" s="1"/>
  <c r="I140" i="104"/>
  <c r="V140" i="104" s="1"/>
  <c r="R140" i="105"/>
  <c r="M28" i="99"/>
  <c r="R122" i="105"/>
  <c r="H12" i="103"/>
  <c r="U12" i="103" s="1"/>
  <c r="I122" i="104"/>
  <c r="V122" i="104" s="1"/>
  <c r="BG54" i="85"/>
  <c r="BK54" i="85"/>
  <c r="BL75" i="85"/>
  <c r="BH75" i="85"/>
  <c r="H177" i="99"/>
  <c r="D108" i="104"/>
  <c r="Q108" i="104" s="1"/>
  <c r="M108" i="105"/>
  <c r="C66" i="103"/>
  <c r="P66" i="103" s="1"/>
  <c r="AB66" i="103" s="1" a="1"/>
  <c r="AB66" i="103" s="1"/>
  <c r="BH4" i="85"/>
  <c r="BL4" i="85"/>
  <c r="J7" i="99"/>
  <c r="E21" i="103"/>
  <c r="R21" i="103" s="1"/>
  <c r="O53" i="105"/>
  <c r="F53" i="104"/>
  <c r="M12" i="99"/>
  <c r="I20" i="104"/>
  <c r="V20" i="104" s="1"/>
  <c r="R20" i="105"/>
  <c r="H7" i="103"/>
  <c r="U7" i="103" s="1"/>
  <c r="AG7" i="103" s="1" a="1"/>
  <c r="AG7" i="103" s="1"/>
  <c r="P165" i="99"/>
  <c r="L34" i="104"/>
  <c r="Y34" i="104" s="1"/>
  <c r="K56" i="103"/>
  <c r="X56" i="103" s="1"/>
  <c r="U34" i="105"/>
  <c r="K68" i="99"/>
  <c r="AC25" i="105" s="1"/>
  <c r="P25" i="105"/>
  <c r="F42" i="103"/>
  <c r="S42" i="103" s="1"/>
  <c r="G25" i="104"/>
  <c r="BJ53" i="85"/>
  <c r="BF53" i="85"/>
  <c r="E90" i="104"/>
  <c r="N86" i="105"/>
  <c r="E86" i="104"/>
  <c r="D29" i="103"/>
  <c r="Q29" i="103" s="1"/>
  <c r="I49" i="99"/>
  <c r="I166" i="99"/>
  <c r="E38" i="104"/>
  <c r="N38" i="105"/>
  <c r="D57" i="103"/>
  <c r="Q57" i="103" s="1"/>
  <c r="P66" i="99"/>
  <c r="AH8" i="105" s="1"/>
  <c r="U8" i="105"/>
  <c r="K40" i="103"/>
  <c r="X40" i="103" s="1"/>
  <c r="L8" i="104"/>
  <c r="Y8" i="104" s="1"/>
  <c r="K7" i="99"/>
  <c r="AC53" i="105" s="1"/>
  <c r="G53" i="104"/>
  <c r="F21" i="103"/>
  <c r="S21" i="103" s="1"/>
  <c r="P53" i="105"/>
  <c r="N24" i="105"/>
  <c r="E50" i="104"/>
  <c r="N50" i="105"/>
  <c r="D59" i="103"/>
  <c r="Q59" i="103" s="1"/>
  <c r="I83" i="99"/>
  <c r="K163" i="99"/>
  <c r="AC32" i="105" s="1"/>
  <c r="AO32" i="105" s="1" a="1"/>
  <c r="AO32" i="105" s="1"/>
  <c r="F54" i="103"/>
  <c r="S54" i="103" s="1"/>
  <c r="P32" i="105"/>
  <c r="G32" i="104"/>
  <c r="I21" i="99"/>
  <c r="AA43" i="105" s="1"/>
  <c r="E43" i="104"/>
  <c r="D13" i="103"/>
  <c r="Q13" i="103" s="1"/>
  <c r="N43" i="105"/>
  <c r="BF48" i="85"/>
  <c r="BJ48" i="85"/>
  <c r="H18" i="99"/>
  <c r="C23" i="103"/>
  <c r="P23" i="103" s="1"/>
  <c r="D118" i="104"/>
  <c r="Q118" i="104" s="1"/>
  <c r="M118" i="105"/>
  <c r="BM87" i="85"/>
  <c r="BI87" i="85"/>
  <c r="BH83" i="85"/>
  <c r="BL83" i="85"/>
  <c r="BL37" i="85"/>
  <c r="BH37" i="85"/>
  <c r="BI81" i="85"/>
  <c r="BM81" i="85"/>
  <c r="H79" i="99"/>
  <c r="M7" i="105"/>
  <c r="D7" i="104"/>
  <c r="Q7" i="104" s="1"/>
  <c r="C17" i="103"/>
  <c r="P17" i="103" s="1"/>
  <c r="BG6" i="85"/>
  <c r="BK6" i="85"/>
  <c r="BG64" i="85"/>
  <c r="BK64" i="85"/>
  <c r="BL94" i="85"/>
  <c r="BH94" i="85"/>
  <c r="BL65" i="85"/>
  <c r="BH65" i="85"/>
  <c r="G81" i="104"/>
  <c r="P81" i="105"/>
  <c r="K29" i="99"/>
  <c r="F14" i="103"/>
  <c r="S14" i="103" s="1"/>
  <c r="K179" i="99"/>
  <c r="AC139" i="105" s="1"/>
  <c r="AZ139" i="105" s="1" a="1"/>
  <c r="AZ139" i="105" s="1"/>
  <c r="F68" i="103"/>
  <c r="S68" i="103" s="1"/>
  <c r="G139" i="104"/>
  <c r="P139" i="105"/>
  <c r="Q74" i="99"/>
  <c r="L36" i="103"/>
  <c r="Y36" i="103" s="1"/>
  <c r="M128" i="104"/>
  <c r="Z128" i="104" s="1"/>
  <c r="V128" i="105"/>
  <c r="U151" i="105"/>
  <c r="K46" i="103"/>
  <c r="X46" i="103" s="1"/>
  <c r="L151" i="104"/>
  <c r="Y151" i="104" s="1"/>
  <c r="P70" i="99"/>
  <c r="BH62" i="85"/>
  <c r="BL62" i="85"/>
  <c r="P76" i="99"/>
  <c r="AH88" i="105" s="1"/>
  <c r="BE88" i="105" s="1" a="1"/>
  <c r="BE88" i="105" s="1"/>
  <c r="K30" i="103"/>
  <c r="X30" i="103" s="1"/>
  <c r="U88" i="105"/>
  <c r="L88" i="104"/>
  <c r="Y88" i="104" s="1"/>
  <c r="N138" i="105"/>
  <c r="D67" i="103"/>
  <c r="Q67" i="103" s="1"/>
  <c r="E138" i="104"/>
  <c r="I178" i="99"/>
  <c r="AA138" i="105" s="1"/>
  <c r="M25" i="99"/>
  <c r="H6" i="103"/>
  <c r="U6" i="103" s="1"/>
  <c r="I18" i="104"/>
  <c r="V18" i="104" s="1"/>
  <c r="R18" i="105"/>
  <c r="N36" i="105"/>
  <c r="E36" i="104"/>
  <c r="D9" i="103"/>
  <c r="Q9" i="103" s="1"/>
  <c r="I26" i="99"/>
  <c r="AA36" i="105" s="1"/>
  <c r="BI100" i="85"/>
  <c r="BM100" i="85"/>
  <c r="H42" i="99"/>
  <c r="M51" i="105"/>
  <c r="C32" i="103"/>
  <c r="P32" i="103" s="1"/>
  <c r="D51" i="104"/>
  <c r="Q51" i="104" s="1"/>
  <c r="N55" i="105"/>
  <c r="I11" i="99"/>
  <c r="D4" i="103"/>
  <c r="Q4" i="103" s="1"/>
  <c r="E72" i="104"/>
  <c r="N72" i="105"/>
  <c r="BL93" i="85"/>
  <c r="BH93" i="85"/>
  <c r="BL100" i="85"/>
  <c r="BH100" i="85"/>
  <c r="BF100" i="85"/>
  <c r="BJ100" i="85"/>
  <c r="BL12" i="85"/>
  <c r="BH12" i="85"/>
  <c r="I24" i="99"/>
  <c r="AA9" i="105" s="1"/>
  <c r="N9" i="105"/>
  <c r="D25" i="103"/>
  <c r="Q25" i="103" s="1"/>
  <c r="E9" i="104"/>
  <c r="M82" i="99"/>
  <c r="H19" i="103"/>
  <c r="U19" i="103" s="1"/>
  <c r="R35" i="105"/>
  <c r="I35" i="104"/>
  <c r="V35" i="104" s="1"/>
  <c r="M74" i="99"/>
  <c r="H36" i="103"/>
  <c r="U36" i="103" s="1"/>
  <c r="I128" i="104"/>
  <c r="V128" i="104" s="1"/>
  <c r="R128" i="105"/>
  <c r="BL21" i="85"/>
  <c r="BH21" i="85"/>
  <c r="BH77" i="85"/>
  <c r="BL77" i="85"/>
  <c r="BF70" i="85"/>
  <c r="BJ70" i="85"/>
  <c r="BG55" i="85"/>
  <c r="BK55" i="85"/>
  <c r="J80" i="99"/>
  <c r="AB87" i="105" s="1"/>
  <c r="E22" i="103"/>
  <c r="R22" i="103" s="1"/>
  <c r="O87" i="105"/>
  <c r="F87" i="104"/>
  <c r="J27" i="99"/>
  <c r="AB23" i="105" s="1"/>
  <c r="E8" i="103"/>
  <c r="R8" i="103" s="1"/>
  <c r="O23" i="105"/>
  <c r="F23" i="104"/>
  <c r="BI39" i="85"/>
  <c r="BM39" i="85"/>
  <c r="K134" i="99"/>
  <c r="AC41" i="105" s="1"/>
  <c r="P41" i="105"/>
  <c r="G41" i="104"/>
  <c r="F72" i="103"/>
  <c r="S72" i="103" s="1"/>
  <c r="AE72" i="103" s="1" a="1"/>
  <c r="AE72" i="103" s="1"/>
  <c r="BJ17" i="85"/>
  <c r="BF17" i="85"/>
  <c r="P138" i="105"/>
  <c r="F67" i="103"/>
  <c r="S67" i="103" s="1"/>
  <c r="G138" i="104"/>
  <c r="K178" i="99"/>
  <c r="AC138" i="105" s="1"/>
  <c r="Q11" i="99"/>
  <c r="V72" i="105"/>
  <c r="M72" i="104"/>
  <c r="Z72" i="104" s="1"/>
  <c r="L4" i="103"/>
  <c r="Y4" i="103" s="1"/>
  <c r="H69" i="99"/>
  <c r="C64" i="103"/>
  <c r="P64" i="103" s="1"/>
  <c r="D98" i="104"/>
  <c r="Q98" i="104" s="1"/>
  <c r="M98" i="105"/>
  <c r="Q137" i="99"/>
  <c r="V46" i="105"/>
  <c r="M46" i="104"/>
  <c r="Z46" i="104" s="1"/>
  <c r="L58" i="103"/>
  <c r="Y58" i="103" s="1"/>
  <c r="BI30" i="85"/>
  <c r="BM30" i="85"/>
  <c r="BF68" i="85"/>
  <c r="BJ68" i="85"/>
  <c r="BJ67" i="85"/>
  <c r="BF67" i="85"/>
  <c r="BG67" i="85"/>
  <c r="BK67" i="85"/>
  <c r="H78" i="99"/>
  <c r="D24" i="104"/>
  <c r="Q24" i="104" s="1"/>
  <c r="C50" i="103"/>
  <c r="P50" i="103" s="1"/>
  <c r="BK40" i="85"/>
  <c r="BG40" i="85"/>
  <c r="BI51" i="85"/>
  <c r="BM51" i="85"/>
  <c r="BF29" i="85"/>
  <c r="BJ29" i="85"/>
  <c r="K24" i="99"/>
  <c r="AC9" i="105" s="1"/>
  <c r="F25" i="103"/>
  <c r="S25" i="103" s="1"/>
  <c r="P9" i="105"/>
  <c r="G9" i="104"/>
  <c r="J9" i="99"/>
  <c r="AB143" i="105" s="1"/>
  <c r="F143" i="104"/>
  <c r="E5" i="103"/>
  <c r="R5" i="103" s="1"/>
  <c r="O143" i="105"/>
  <c r="J17" i="99"/>
  <c r="AB52" i="105" s="1"/>
  <c r="AY52" i="105" s="1" a="1"/>
  <c r="AY52" i="105" s="1"/>
  <c r="F52" i="104"/>
  <c r="O52" i="105"/>
  <c r="E20" i="103"/>
  <c r="R20" i="103" s="1"/>
  <c r="P19" i="99"/>
  <c r="AH121" i="105" s="1"/>
  <c r="DH121" i="105" s="1" a="1"/>
  <c r="DH121" i="105" s="1"/>
  <c r="K16" i="103"/>
  <c r="X16" i="103" s="1"/>
  <c r="U121" i="105"/>
  <c r="L121" i="104"/>
  <c r="Y121" i="104" s="1"/>
  <c r="I80" i="99"/>
  <c r="D22" i="103"/>
  <c r="Q22" i="103" s="1"/>
  <c r="N87" i="105"/>
  <c r="E87" i="104"/>
  <c r="I69" i="99"/>
  <c r="AA98" i="105" s="1"/>
  <c r="D64" i="103"/>
  <c r="Q64" i="103" s="1"/>
  <c r="E98" i="104"/>
  <c r="N98" i="105"/>
  <c r="BK97" i="85"/>
  <c r="BG97" i="85"/>
  <c r="K161" i="99"/>
  <c r="AC30" i="105" s="1"/>
  <c r="AO30" i="105" s="1" a="1"/>
  <c r="AO30" i="105" s="1"/>
  <c r="P30" i="105"/>
  <c r="G30" i="104"/>
  <c r="F52" i="103"/>
  <c r="S52" i="103" s="1"/>
  <c r="K85" i="103"/>
  <c r="X85" i="103" s="1"/>
  <c r="P40" i="99"/>
  <c r="K43" i="103"/>
  <c r="X43" i="103" s="1"/>
  <c r="L64" i="104"/>
  <c r="Y64" i="104" s="1"/>
  <c r="CS64" i="104" s="1" a="1"/>
  <c r="CS64" i="104" s="1"/>
  <c r="J13" i="99"/>
  <c r="AB47" i="105" s="1"/>
  <c r="AY47" i="105" s="1" a="1"/>
  <c r="AY47" i="105" s="1"/>
  <c r="F47" i="104"/>
  <c r="O47" i="105"/>
  <c r="E3" i="103"/>
  <c r="R3" i="103" s="1"/>
  <c r="R19" i="99"/>
  <c r="M16" i="103"/>
  <c r="Z16" i="103" s="1"/>
  <c r="N121" i="104"/>
  <c r="AA121" i="104" s="1"/>
  <c r="W121" i="105"/>
  <c r="CZ15" i="105" a="1"/>
  <c r="CZ15" i="105" s="1"/>
  <c r="CW15" i="105" a="1"/>
  <c r="CW15" i="105" s="1"/>
  <c r="CP15" i="105" a="1"/>
  <c r="CP15" i="105" s="1"/>
  <c r="CC15" i="105" a="1"/>
  <c r="CC15" i="105" s="1"/>
  <c r="CX15" i="105" a="1"/>
  <c r="CX15" i="105" s="1"/>
  <c r="CV15" i="105" a="1"/>
  <c r="CV15" i="105" s="1"/>
  <c r="AO80" i="105" a="1"/>
  <c r="AO80" i="105" s="1"/>
  <c r="AP80" i="105" a="1"/>
  <c r="AP80" i="105" s="1"/>
  <c r="AU80" i="105" a="1"/>
  <c r="AU80" i="105" s="1"/>
  <c r="AM80" i="105" a="1"/>
  <c r="AM80" i="105" s="1"/>
  <c r="AR80" i="105" a="1"/>
  <c r="AR80" i="105" s="1"/>
  <c r="AK80" i="105" a="1"/>
  <c r="AK80" i="105" s="1"/>
  <c r="AS80" i="105" a="1"/>
  <c r="AS80" i="105" s="1"/>
  <c r="CV16" i="105" a="1"/>
  <c r="CV16" i="105" s="1"/>
  <c r="CY16" i="105" a="1"/>
  <c r="CY16" i="105" s="1"/>
  <c r="CW16" i="105" a="1"/>
  <c r="CW16" i="105" s="1"/>
  <c r="CP16" i="105" a="1"/>
  <c r="CP16" i="105" s="1"/>
  <c r="CZ16" i="105" a="1"/>
  <c r="CZ16" i="105" s="1"/>
  <c r="AS121" i="105" a="1"/>
  <c r="AS121" i="105" s="1"/>
  <c r="AN121" i="105" a="1"/>
  <c r="AN121" i="105" s="1"/>
  <c r="AP121" i="105" a="1"/>
  <c r="AP121" i="105" s="1"/>
  <c r="AK121" i="105" a="1"/>
  <c r="AK121" i="105" s="1"/>
  <c r="AR121" i="105" a="1"/>
  <c r="AR121" i="105" s="1"/>
  <c r="AU121" i="105" a="1"/>
  <c r="AU121" i="105" s="1"/>
  <c r="AL45" i="103" a="1"/>
  <c r="AL45" i="103" s="1"/>
  <c r="AH45" i="103" a="1"/>
  <c r="AH45" i="103" s="1"/>
  <c r="AI45" i="103" a="1"/>
  <c r="AI45" i="103" s="1"/>
  <c r="AK45" i="103" a="1"/>
  <c r="AK45" i="103" s="1"/>
  <c r="AF45" i="103" a="1"/>
  <c r="AF45" i="103" s="1"/>
  <c r="CZ151" i="105" a="1"/>
  <c r="CZ151" i="105" s="1"/>
  <c r="DG151" i="105" a="1"/>
  <c r="DG151" i="105" s="1"/>
  <c r="DD151" i="105" a="1"/>
  <c r="DD151" i="105" s="1"/>
  <c r="CU151" i="105" a="1"/>
  <c r="CU151" i="105" s="1"/>
  <c r="BM74" i="85"/>
  <c r="BI74" i="85"/>
  <c r="BJ72" i="85"/>
  <c r="BF72" i="85"/>
  <c r="BG61" i="85"/>
  <c r="BK61" i="85"/>
  <c r="BG86" i="85"/>
  <c r="BK86" i="85"/>
  <c r="CN50" i="105" a="1"/>
  <c r="CN50" i="105" s="1"/>
  <c r="CM50" i="105" a="1"/>
  <c r="CM50" i="105" s="1"/>
  <c r="CI50" i="105" a="1"/>
  <c r="CI50" i="105" s="1"/>
  <c r="CP2" i="105" a="1"/>
  <c r="CP2" i="105" s="1"/>
  <c r="CV2" i="105" a="1"/>
  <c r="CV2" i="105" s="1"/>
  <c r="CW2" i="105" a="1"/>
  <c r="CW2" i="105" s="1"/>
  <c r="CX2" i="105" a="1"/>
  <c r="CX2" i="105" s="1"/>
  <c r="CI48" i="103" a="1"/>
  <c r="CI48" i="103" s="1"/>
  <c r="CR48" i="103" a="1"/>
  <c r="CR48" i="103" s="1"/>
  <c r="CU48" i="103" a="1"/>
  <c r="CU48" i="103" s="1"/>
  <c r="AE31" i="99"/>
  <c r="X59" i="105"/>
  <c r="AA31" i="99"/>
  <c r="CY48" i="103" a="1"/>
  <c r="CY48" i="103" s="1"/>
  <c r="AQ77" i="105" a="1"/>
  <c r="AQ77" i="105" s="1"/>
  <c r="AR77" i="105" a="1"/>
  <c r="AR77" i="105" s="1"/>
  <c r="AT77" i="105" a="1"/>
  <c r="AT77" i="105" s="1"/>
  <c r="AP77" i="105" a="1"/>
  <c r="AP77" i="105" s="1"/>
  <c r="AS77" i="105" a="1"/>
  <c r="AS77" i="105" s="1"/>
  <c r="AU77" i="105" a="1"/>
  <c r="AU77" i="105" s="1"/>
  <c r="AK77" i="105" a="1"/>
  <c r="AK77" i="105" s="1"/>
  <c r="DJ147" i="105" a="1"/>
  <c r="DJ147" i="105" s="1"/>
  <c r="CT147" i="105" a="1"/>
  <c r="CT147" i="105" s="1"/>
  <c r="DF147" i="105" a="1"/>
  <c r="DF147" i="105" s="1"/>
  <c r="DC147" i="105" a="1"/>
  <c r="DC147" i="105" s="1"/>
  <c r="S13" i="104"/>
  <c r="BI13" i="104" s="1" a="1"/>
  <c r="BI13" i="104" s="1"/>
  <c r="CN48" i="103" a="1"/>
  <c r="CN48" i="103" s="1"/>
  <c r="BL91" i="105" a="1"/>
  <c r="BL91" i="105" s="1"/>
  <c r="BH91" i="105" a="1"/>
  <c r="BH91" i="105" s="1"/>
  <c r="BN91" i="105" a="1"/>
  <c r="BN91" i="105" s="1"/>
  <c r="BM91" i="105" a="1"/>
  <c r="BM91" i="105" s="1"/>
  <c r="BJ91" i="105" a="1"/>
  <c r="BJ91" i="105" s="1"/>
  <c r="BI91" i="105" a="1"/>
  <c r="BI91" i="105" s="1"/>
  <c r="BP91" i="105" a="1"/>
  <c r="BP91" i="105" s="1"/>
  <c r="AA88" i="99"/>
  <c r="AE88" i="99"/>
  <c r="X135" i="105"/>
  <c r="CF18" i="105" a="1"/>
  <c r="CF18" i="105" s="1"/>
  <c r="CE18" i="105" a="1"/>
  <c r="CE18" i="105" s="1"/>
  <c r="CZ63" i="105" a="1"/>
  <c r="CZ63" i="105" s="1"/>
  <c r="CW63" i="105" a="1"/>
  <c r="CW63" i="105" s="1"/>
  <c r="CV63" i="105" a="1"/>
  <c r="CV63" i="105" s="1"/>
  <c r="BB63" i="105" a="1"/>
  <c r="BB63" i="105" s="1"/>
  <c r="AQ63" i="105" a="1"/>
  <c r="AQ63" i="105" s="1"/>
  <c r="AH7" i="103" a="1"/>
  <c r="AH7" i="103" s="1"/>
  <c r="AI7" i="103" a="1"/>
  <c r="AI7" i="103" s="1"/>
  <c r="AF7" i="103" a="1"/>
  <c r="AF7" i="103" s="1"/>
  <c r="AC7" i="103" a="1"/>
  <c r="AC7" i="103" s="1"/>
  <c r="K48" i="99"/>
  <c r="AC144" i="105" s="1"/>
  <c r="F45" i="103"/>
  <c r="S45" i="103" s="1"/>
  <c r="G144" i="104"/>
  <c r="P144" i="105"/>
  <c r="DC85" i="105" a="1"/>
  <c r="DC85" i="105" s="1"/>
  <c r="CT85" i="105" a="1"/>
  <c r="CT85" i="105" s="1"/>
  <c r="CW73" i="105" a="1"/>
  <c r="CW73" i="105" s="1"/>
  <c r="CV73" i="105" a="1"/>
  <c r="CV73" i="105" s="1"/>
  <c r="AQ123" i="105" a="1"/>
  <c r="AQ123" i="105" s="1"/>
  <c r="AS123" i="105" a="1"/>
  <c r="AS123" i="105" s="1"/>
  <c r="AK123" i="105" a="1"/>
  <c r="AK123" i="105" s="1"/>
  <c r="AP123" i="105" a="1"/>
  <c r="AP123" i="105" s="1"/>
  <c r="AR123" i="105" a="1"/>
  <c r="AR123" i="105" s="1"/>
  <c r="AV34" i="105" a="1"/>
  <c r="AV34" i="105" s="1"/>
  <c r="AP34" i="105" a="1"/>
  <c r="AP34" i="105" s="1"/>
  <c r="AK34" i="105" a="1"/>
  <c r="AK34" i="105" s="1"/>
  <c r="AS34" i="105" a="1"/>
  <c r="AS34" i="105" s="1"/>
  <c r="AR34" i="105" a="1"/>
  <c r="AR34" i="105" s="1"/>
  <c r="AQ34" i="105" a="1"/>
  <c r="AQ34" i="105" s="1"/>
  <c r="AU34" i="105" a="1"/>
  <c r="AU34" i="105" s="1"/>
  <c r="CO47" i="103" a="1"/>
  <c r="CO47" i="103" s="1"/>
  <c r="CP47" i="103" a="1"/>
  <c r="CP47" i="103" s="1"/>
  <c r="CF47" i="103" a="1"/>
  <c r="CF47" i="103" s="1"/>
  <c r="CM47" i="103" a="1"/>
  <c r="CM47" i="103" s="1"/>
  <c r="CN47" i="103" a="1"/>
  <c r="CN47" i="103" s="1"/>
  <c r="CL47" i="103" a="1"/>
  <c r="CL47" i="103" s="1"/>
  <c r="Y146" i="105"/>
  <c r="AX146" i="105" s="1" a="1"/>
  <c r="AX146" i="105" s="1"/>
  <c r="AE9" i="99"/>
  <c r="S73" i="104"/>
  <c r="BI73" i="104" s="1" a="1"/>
  <c r="BI73" i="104" s="1"/>
  <c r="X67" i="105"/>
  <c r="CT99" i="105" a="1"/>
  <c r="CT99" i="105" s="1"/>
  <c r="DF99" i="105" a="1"/>
  <c r="DF99" i="105" s="1"/>
  <c r="DC99" i="105" a="1"/>
  <c r="DC99" i="105" s="1"/>
  <c r="DJ99" i="105" a="1"/>
  <c r="DJ99" i="105" s="1"/>
  <c r="S37" i="104"/>
  <c r="AQ64" i="105" a="1"/>
  <c r="AQ64" i="105" s="1"/>
  <c r="CW64" i="105" a="1"/>
  <c r="CW64" i="105" s="1"/>
  <c r="CZ64" i="105" a="1"/>
  <c r="CZ64" i="105" s="1"/>
  <c r="CV64" i="105" a="1"/>
  <c r="CV64" i="105" s="1"/>
  <c r="CP64" i="105" a="1"/>
  <c r="CP64" i="105" s="1"/>
  <c r="BN73" i="105" a="1"/>
  <c r="BN73" i="105" s="1"/>
  <c r="BH73" i="105" a="1"/>
  <c r="BH73" i="105" s="1"/>
  <c r="BL73" i="105" a="1"/>
  <c r="BL73" i="105" s="1"/>
  <c r="BM73" i="105" a="1"/>
  <c r="BM73" i="105" s="1"/>
  <c r="DG33" i="105" a="1"/>
  <c r="DG33" i="105" s="1"/>
  <c r="DI33" i="105" a="1"/>
  <c r="DI33" i="105" s="1"/>
  <c r="DD33" i="105" a="1"/>
  <c r="DD33" i="105" s="1"/>
  <c r="CU33" i="105" a="1"/>
  <c r="CU33" i="105" s="1"/>
  <c r="CJ14" i="105" a="1"/>
  <c r="CJ14" i="105" s="1"/>
  <c r="CT41" i="105" a="1"/>
  <c r="CT41" i="105" s="1"/>
  <c r="DF41" i="105" a="1"/>
  <c r="DF41" i="105" s="1"/>
  <c r="CG41" i="105" a="1"/>
  <c r="CG41" i="105" s="1"/>
  <c r="DJ41" i="105" a="1"/>
  <c r="DJ41" i="105" s="1"/>
  <c r="R87" i="104"/>
  <c r="AC86" i="103" a="1"/>
  <c r="AC86" i="103" s="1"/>
  <c r="AL86" i="103" a="1"/>
  <c r="AL86" i="103" s="1"/>
  <c r="AD86" i="103" a="1"/>
  <c r="AD86" i="103" s="1"/>
  <c r="AB86" i="103" a="1"/>
  <c r="AB86" i="103" s="1"/>
  <c r="AH86" i="103" a="1"/>
  <c r="AH86" i="103" s="1"/>
  <c r="AE86" i="103" a="1"/>
  <c r="AE86" i="103" s="1"/>
  <c r="AG86" i="103" a="1"/>
  <c r="AG86" i="103" s="1"/>
  <c r="AF86" i="103" a="1"/>
  <c r="AF86" i="103" s="1"/>
  <c r="AI86" i="103" a="1"/>
  <c r="AI86" i="103" s="1"/>
  <c r="AK86" i="103" a="1"/>
  <c r="AK86" i="103" s="1"/>
  <c r="AA147" i="99"/>
  <c r="AE147" i="99"/>
  <c r="X44" i="105"/>
  <c r="CY41" i="105" a="1"/>
  <c r="CY41" i="105" s="1"/>
  <c r="CW41" i="105" a="1"/>
  <c r="CW41" i="105" s="1"/>
  <c r="CP41" i="105" a="1"/>
  <c r="CP41" i="105" s="1"/>
  <c r="CC41" i="105" a="1"/>
  <c r="CC41" i="105" s="1"/>
  <c r="CZ41" i="105" a="1"/>
  <c r="CZ41" i="105" s="1"/>
  <c r="CV90" i="105" a="1"/>
  <c r="CV90" i="105" s="1"/>
  <c r="CW90" i="105" a="1"/>
  <c r="CW90" i="105" s="1"/>
  <c r="DJ151" i="105" a="1"/>
  <c r="DJ151" i="105" s="1"/>
  <c r="DC151" i="105" a="1"/>
  <c r="DC151" i="105" s="1"/>
  <c r="BF151" i="105" a="1"/>
  <c r="BF151" i="105" s="1"/>
  <c r="CT151" i="105" a="1"/>
  <c r="CT151" i="105" s="1"/>
  <c r="DF151" i="105" a="1"/>
  <c r="DF151" i="105" s="1"/>
  <c r="BC64" i="105" a="1"/>
  <c r="BC64" i="105" s="1"/>
  <c r="BD64" i="105" a="1"/>
  <c r="BD64" i="105" s="1"/>
  <c r="BB64" i="105" a="1"/>
  <c r="BB64" i="105" s="1"/>
  <c r="BA64" i="105" a="1"/>
  <c r="BA64" i="105" s="1"/>
  <c r="BL36" i="85"/>
  <c r="BH36" i="85"/>
  <c r="BL24" i="85"/>
  <c r="BH24" i="85"/>
  <c r="BI79" i="85"/>
  <c r="BM79" i="85"/>
  <c r="BH11" i="85"/>
  <c r="BL11" i="85"/>
  <c r="C65" i="103"/>
  <c r="P65" i="103" s="1"/>
  <c r="M107" i="105"/>
  <c r="D107" i="104"/>
  <c r="Q107" i="104" s="1"/>
  <c r="H176" i="99"/>
  <c r="BJ78" i="85"/>
  <c r="BF78" i="85"/>
  <c r="BM61" i="85"/>
  <c r="BI61" i="85"/>
  <c r="K12" i="99"/>
  <c r="AC20" i="105" s="1"/>
  <c r="G20" i="104"/>
  <c r="P20" i="105"/>
  <c r="F7" i="103"/>
  <c r="S7" i="103" s="1"/>
  <c r="AE7" i="103" s="1" a="1"/>
  <c r="AE7" i="103" s="1"/>
  <c r="K162" i="99"/>
  <c r="F53" i="103"/>
  <c r="S53" i="103" s="1"/>
  <c r="P31" i="105"/>
  <c r="G31" i="104"/>
  <c r="J26" i="99"/>
  <c r="AB36" i="105" s="1"/>
  <c r="AN36" i="105" s="1" a="1"/>
  <c r="AN36" i="105" s="1"/>
  <c r="O36" i="105"/>
  <c r="F36" i="104"/>
  <c r="E9" i="103"/>
  <c r="R9" i="103" s="1"/>
  <c r="L138" i="104"/>
  <c r="Y138" i="104" s="1"/>
  <c r="U138" i="105"/>
  <c r="K67" i="103"/>
  <c r="X67" i="103" s="1"/>
  <c r="P178" i="99"/>
  <c r="AH138" i="105" s="1"/>
  <c r="I165" i="99"/>
  <c r="AA34" i="105" s="1"/>
  <c r="E34" i="104"/>
  <c r="D56" i="103"/>
  <c r="Q56" i="103" s="1"/>
  <c r="N34" i="105"/>
  <c r="J135" i="99"/>
  <c r="AB145" i="105" s="1"/>
  <c r="F145" i="104"/>
  <c r="E69" i="103"/>
  <c r="R69" i="103" s="1"/>
  <c r="O145" i="105"/>
  <c r="BJ60" i="85"/>
  <c r="BF60" i="85"/>
  <c r="Q42" i="99"/>
  <c r="M51" i="104"/>
  <c r="Z51" i="104" s="1"/>
  <c r="CT51" i="104" s="1" a="1"/>
  <c r="CT51" i="104" s="1"/>
  <c r="L32" i="103"/>
  <c r="Y32" i="103" s="1"/>
  <c r="V51" i="105"/>
  <c r="M39" i="103"/>
  <c r="Z39" i="103" s="1"/>
  <c r="W149" i="105"/>
  <c r="N149" i="104"/>
  <c r="AA149" i="104" s="1"/>
  <c r="CU149" i="104" s="1" a="1"/>
  <c r="CU149" i="104" s="1"/>
  <c r="R72" i="99"/>
  <c r="K172" i="99"/>
  <c r="P76" i="105"/>
  <c r="G76" i="104"/>
  <c r="F62" i="103"/>
  <c r="S62" i="103" s="1"/>
  <c r="BJ84" i="85"/>
  <c r="BF84" i="85"/>
  <c r="BL84" i="85"/>
  <c r="BH84" i="85"/>
  <c r="BL69" i="85"/>
  <c r="BH69" i="85"/>
  <c r="H166" i="99"/>
  <c r="M38" i="105"/>
  <c r="C57" i="103"/>
  <c r="P57" i="103" s="1"/>
  <c r="D38" i="104"/>
  <c r="Q38" i="104" s="1"/>
  <c r="H156" i="99"/>
  <c r="C134" i="103"/>
  <c r="P134" i="103" s="1"/>
  <c r="M116" i="105"/>
  <c r="D116" i="104"/>
  <c r="Q116" i="104" s="1"/>
  <c r="H75" i="99"/>
  <c r="D70" i="104"/>
  <c r="Q70" i="104" s="1"/>
  <c r="M70" i="105"/>
  <c r="C28" i="103"/>
  <c r="P28" i="103" s="1"/>
  <c r="BH59" i="85"/>
  <c r="BL59" i="85"/>
  <c r="BG12" i="85"/>
  <c r="BK12" i="85"/>
  <c r="M64" i="105"/>
  <c r="D64" i="104"/>
  <c r="Q64" i="104" s="1"/>
  <c r="C43" i="103"/>
  <c r="P43" i="103" s="1"/>
  <c r="H40" i="99"/>
  <c r="F65" i="103"/>
  <c r="S65" i="103" s="1"/>
  <c r="P107" i="105"/>
  <c r="K176" i="99"/>
  <c r="AC107" i="105" s="1"/>
  <c r="G107" i="104"/>
  <c r="J10" i="99"/>
  <c r="AB112" i="105" s="1"/>
  <c r="E11" i="103"/>
  <c r="R11" i="103" s="1"/>
  <c r="F112" i="104"/>
  <c r="O112" i="105"/>
  <c r="J158" i="99"/>
  <c r="AB4" i="105" s="1"/>
  <c r="F4" i="104"/>
  <c r="O4" i="105"/>
  <c r="E48" i="103"/>
  <c r="R48" i="103" s="1"/>
  <c r="BI32" i="85"/>
  <c r="BM32" i="85"/>
  <c r="BI94" i="85"/>
  <c r="BM94" i="85"/>
  <c r="K60" i="103"/>
  <c r="X60" i="103" s="1"/>
  <c r="P49" i="99"/>
  <c r="U86" i="105"/>
  <c r="L86" i="104"/>
  <c r="Y86" i="104" s="1"/>
  <c r="K29" i="103"/>
  <c r="X29" i="103" s="1"/>
  <c r="I15" i="99"/>
  <c r="AA66" i="105" s="1"/>
  <c r="E66" i="104"/>
  <c r="N66" i="105"/>
  <c r="D60" i="103"/>
  <c r="Q60" i="103" s="1"/>
  <c r="N52" i="104"/>
  <c r="AA52" i="104" s="1"/>
  <c r="M20" i="103"/>
  <c r="Z20" i="103" s="1"/>
  <c r="W52" i="105"/>
  <c r="R17" i="99"/>
  <c r="BJ13" i="85"/>
  <c r="BF13" i="85"/>
  <c r="P59" i="99"/>
  <c r="AH137" i="105" s="1"/>
  <c r="L137" i="104"/>
  <c r="Y137" i="104" s="1"/>
  <c r="U137" i="105"/>
  <c r="P20" i="99"/>
  <c r="K27" i="103"/>
  <c r="X27" i="103" s="1"/>
  <c r="L45" i="104"/>
  <c r="Y45" i="104" s="1"/>
  <c r="U45" i="105"/>
  <c r="BH14" i="85"/>
  <c r="BL14" i="85"/>
  <c r="BG35" i="85"/>
  <c r="BK35" i="85"/>
  <c r="BI90" i="85"/>
  <c r="BM90" i="85"/>
  <c r="BH50" i="85"/>
  <c r="BL50" i="85"/>
  <c r="H20" i="99"/>
  <c r="M45" i="105"/>
  <c r="D45" i="104"/>
  <c r="Q45" i="104" s="1"/>
  <c r="C27" i="103"/>
  <c r="P27" i="103" s="1"/>
  <c r="BJ95" i="85"/>
  <c r="BF95" i="85"/>
  <c r="BM34" i="85"/>
  <c r="BI34" i="85"/>
  <c r="BL79" i="85"/>
  <c r="BH79" i="85"/>
  <c r="BF85" i="85"/>
  <c r="BJ85" i="85"/>
  <c r="M31" i="99"/>
  <c r="R59" i="105"/>
  <c r="I59" i="104"/>
  <c r="V59" i="104" s="1"/>
  <c r="H10" i="103"/>
  <c r="U10" i="103" s="1"/>
  <c r="BL33" i="85"/>
  <c r="BH33" i="85"/>
  <c r="C49" i="103"/>
  <c r="P49" i="103" s="1"/>
  <c r="M41" i="105"/>
  <c r="D41" i="104"/>
  <c r="Q41" i="104" s="1"/>
  <c r="C72" i="103"/>
  <c r="P72" i="103" s="1"/>
  <c r="AB72" i="103" s="1" a="1"/>
  <c r="AB72" i="103" s="1"/>
  <c r="H134" i="99"/>
  <c r="BF89" i="85"/>
  <c r="BJ89" i="85"/>
  <c r="BK75" i="85"/>
  <c r="BG75" i="85"/>
  <c r="K173" i="99"/>
  <c r="F63" i="103"/>
  <c r="S63" i="103" s="1"/>
  <c r="G77" i="104"/>
  <c r="BF38" i="85"/>
  <c r="BJ38" i="85"/>
  <c r="BK25" i="85"/>
  <c r="BG25" i="85"/>
  <c r="J82" i="99"/>
  <c r="AB35" i="105" s="1"/>
  <c r="F35" i="104"/>
  <c r="E19" i="103"/>
  <c r="R19" i="103" s="1"/>
  <c r="O35" i="105"/>
  <c r="Q13" i="99"/>
  <c r="M47" i="104"/>
  <c r="Z47" i="104" s="1"/>
  <c r="V47" i="105"/>
  <c r="L3" i="103"/>
  <c r="Y3" i="103" s="1"/>
  <c r="BL39" i="85"/>
  <c r="BH39" i="85"/>
  <c r="I74" i="99"/>
  <c r="AA128" i="105" s="1"/>
  <c r="D36" i="103"/>
  <c r="Q36" i="103" s="1"/>
  <c r="E128" i="104"/>
  <c r="N128" i="105"/>
  <c r="N17" i="104"/>
  <c r="AA17" i="104" s="1"/>
  <c r="CZ17" i="104" s="1" a="1"/>
  <c r="CZ17" i="104" s="1"/>
  <c r="M41" i="103"/>
  <c r="Z41" i="103" s="1"/>
  <c r="W17" i="105"/>
  <c r="R39" i="99"/>
  <c r="R3" i="99"/>
  <c r="N26" i="104"/>
  <c r="AA26" i="104" s="1"/>
  <c r="M26" i="103"/>
  <c r="Z26" i="103" s="1"/>
  <c r="W26" i="105"/>
  <c r="K146" i="99"/>
  <c r="AC117" i="105" s="1"/>
  <c r="BS117" i="105" s="1" a="1"/>
  <c r="BS117" i="105" s="1"/>
  <c r="F135" i="103"/>
  <c r="S135" i="103" s="1"/>
  <c r="P117" i="105"/>
  <c r="G117" i="104"/>
  <c r="R5" i="99"/>
  <c r="AJ146" i="105" s="1"/>
  <c r="BZ146" i="105" s="1" a="1"/>
  <c r="BZ146" i="105" s="1"/>
  <c r="W146" i="105"/>
  <c r="M38" i="103"/>
  <c r="Z38" i="103" s="1"/>
  <c r="AL38" i="103" s="1" a="1"/>
  <c r="AL38" i="103" s="1"/>
  <c r="N146" i="104"/>
  <c r="AA146" i="104" s="1"/>
  <c r="DA146" i="104" s="1" a="1"/>
  <c r="DA146" i="104" s="1"/>
  <c r="P5" i="99"/>
  <c r="AH146" i="105" s="1"/>
  <c r="BX146" i="105" s="1" a="1"/>
  <c r="BX146" i="105" s="1"/>
  <c r="K38" i="103"/>
  <c r="X38" i="103" s="1"/>
  <c r="AJ38" i="103" s="1" a="1"/>
  <c r="AJ38" i="103" s="1"/>
  <c r="U146" i="105"/>
  <c r="L146" i="104"/>
  <c r="Y146" i="104" s="1"/>
  <c r="BO146" i="104" s="1" a="1"/>
  <c r="BO146" i="104" s="1"/>
  <c r="BL53" i="85"/>
  <c r="BH53" i="85"/>
  <c r="BG87" i="85"/>
  <c r="BK87" i="85"/>
  <c r="BH90" i="85"/>
  <c r="BL90" i="85"/>
  <c r="BJ20" i="85"/>
  <c r="BF20" i="85"/>
  <c r="BF52" i="85"/>
  <c r="BJ52" i="85"/>
  <c r="J72" i="99"/>
  <c r="AB149" i="105" s="1"/>
  <c r="O149" i="105"/>
  <c r="F149" i="104"/>
  <c r="E39" i="103"/>
  <c r="R39" i="103" s="1"/>
  <c r="BM29" i="85"/>
  <c r="BI29" i="85"/>
  <c r="I2" i="99"/>
  <c r="N67" i="105"/>
  <c r="E67" i="104"/>
  <c r="D33" i="103"/>
  <c r="Q33" i="103" s="1"/>
  <c r="J164" i="99"/>
  <c r="AB33" i="105" s="1"/>
  <c r="F33" i="104"/>
  <c r="E55" i="103"/>
  <c r="R55" i="103" s="1"/>
  <c r="O33" i="105"/>
  <c r="BH22" i="85"/>
  <c r="BL22" i="85"/>
  <c r="H25" i="99"/>
  <c r="D18" i="104"/>
  <c r="Q18" i="104" s="1"/>
  <c r="C6" i="103"/>
  <c r="P6" i="103" s="1"/>
  <c r="M18" i="105"/>
  <c r="BG93" i="85"/>
  <c r="BK93" i="85"/>
  <c r="J178" i="99"/>
  <c r="AB138" i="105" s="1"/>
  <c r="E67" i="103"/>
  <c r="R67" i="103" s="1"/>
  <c r="O138" i="105"/>
  <c r="F138" i="104"/>
  <c r="R26" i="99"/>
  <c r="AJ36" i="105" s="1"/>
  <c r="W36" i="105"/>
  <c r="N36" i="104"/>
  <c r="AA36" i="104" s="1"/>
  <c r="M9" i="103"/>
  <c r="Z9" i="103" s="1"/>
  <c r="BH28" i="85"/>
  <c r="BL28" i="85"/>
  <c r="I41" i="99"/>
  <c r="AA150" i="105" s="1"/>
  <c r="E150" i="104"/>
  <c r="D70" i="103"/>
  <c r="Q70" i="103" s="1"/>
  <c r="N150" i="105"/>
  <c r="BI92" i="85"/>
  <c r="BM92" i="85"/>
  <c r="BF77" i="85"/>
  <c r="BJ77" i="85"/>
  <c r="BK70" i="85"/>
  <c r="BG70" i="85"/>
  <c r="H48" i="99"/>
  <c r="C45" i="103"/>
  <c r="P45" i="103" s="1"/>
  <c r="D144" i="104"/>
  <c r="Q144" i="104" s="1"/>
  <c r="M144" i="105"/>
  <c r="BI82" i="85"/>
  <c r="BM82" i="85"/>
  <c r="J15" i="99"/>
  <c r="AB66" i="105" s="1"/>
  <c r="AN66" i="105" s="1" a="1"/>
  <c r="AN66" i="105" s="1"/>
  <c r="F66" i="104"/>
  <c r="O66" i="105"/>
  <c r="E60" i="103"/>
  <c r="R60" i="103" s="1"/>
  <c r="BH99" i="85"/>
  <c r="BF46" i="85"/>
  <c r="BJ46" i="85"/>
  <c r="BF66" i="85"/>
  <c r="BJ66" i="85"/>
  <c r="R14" i="99"/>
  <c r="AJ28" i="105" s="1"/>
  <c r="W28" i="105"/>
  <c r="N28" i="104"/>
  <c r="AA28" i="104" s="1"/>
  <c r="M2" i="103"/>
  <c r="Z2" i="103" s="1"/>
  <c r="P74" i="99"/>
  <c r="AH128" i="105" s="1"/>
  <c r="AT128" i="105" s="1" a="1"/>
  <c r="AT128" i="105" s="1"/>
  <c r="K36" i="103"/>
  <c r="X36" i="103" s="1"/>
  <c r="L128" i="104"/>
  <c r="Y128" i="104" s="1"/>
  <c r="U128" i="105"/>
  <c r="H43" i="99"/>
  <c r="C44" i="103"/>
  <c r="P44" i="103" s="1"/>
  <c r="D123" i="104"/>
  <c r="Q123" i="104" s="1"/>
  <c r="M123" i="105"/>
  <c r="BM62" i="85"/>
  <c r="BI62" i="85"/>
  <c r="I177" i="99"/>
  <c r="AA108" i="105" s="1"/>
  <c r="E108" i="104"/>
  <c r="D66" i="103"/>
  <c r="Q66" i="103" s="1"/>
  <c r="N108" i="105"/>
  <c r="BJ10" i="85"/>
  <c r="BF10" i="85"/>
  <c r="BI86" i="85"/>
  <c r="BM86" i="85"/>
  <c r="K25" i="99"/>
  <c r="AC18" i="105" s="1"/>
  <c r="AZ18" i="105" s="1" a="1"/>
  <c r="AZ18" i="105" s="1"/>
  <c r="G18" i="104"/>
  <c r="F6" i="103"/>
  <c r="S6" i="103" s="1"/>
  <c r="BQ6" i="103" s="1" a="1"/>
  <c r="BQ6" i="103" s="1"/>
  <c r="P18" i="105"/>
  <c r="J24" i="99"/>
  <c r="AB9" i="105" s="1"/>
  <c r="O9" i="105"/>
  <c r="E25" i="103"/>
  <c r="R25" i="103" s="1"/>
  <c r="F9" i="104"/>
  <c r="BH30" i="85"/>
  <c r="BL30" i="85"/>
  <c r="BM43" i="85"/>
  <c r="BI43" i="85"/>
  <c r="BH40" i="85"/>
  <c r="BL40" i="85"/>
  <c r="K15" i="99"/>
  <c r="AC66" i="105" s="1"/>
  <c r="P66" i="105"/>
  <c r="G66" i="104"/>
  <c r="F60" i="103"/>
  <c r="S60" i="103" s="1"/>
  <c r="K136" i="99"/>
  <c r="AC27" i="105" s="1"/>
  <c r="AO27" i="105" s="1" a="1"/>
  <c r="AO27" i="105" s="1"/>
  <c r="F51" i="103"/>
  <c r="S51" i="103" s="1"/>
  <c r="P27" i="105"/>
  <c r="G27" i="104"/>
  <c r="J6" i="99"/>
  <c r="AB140" i="105" s="1"/>
  <c r="BR140" i="105" s="1" a="1"/>
  <c r="BR140" i="105" s="1"/>
  <c r="E37" i="103"/>
  <c r="R37" i="103" s="1"/>
  <c r="F140" i="104"/>
  <c r="O140" i="105"/>
  <c r="BM76" i="85"/>
  <c r="BI76" i="85"/>
  <c r="P82" i="99"/>
  <c r="AH35" i="105" s="1"/>
  <c r="U35" i="105"/>
  <c r="K19" i="103"/>
  <c r="X19" i="103" s="1"/>
  <c r="L35" i="104"/>
  <c r="Y35" i="104" s="1"/>
  <c r="I160" i="99"/>
  <c r="AA16" i="105" s="1"/>
  <c r="N16" i="105"/>
  <c r="D71" i="103"/>
  <c r="Q71" i="103" s="1"/>
  <c r="E16" i="104"/>
  <c r="P21" i="99"/>
  <c r="AH43" i="105" s="1"/>
  <c r="BE43" i="105" s="1" a="1"/>
  <c r="BE43" i="105" s="1"/>
  <c r="U43" i="105"/>
  <c r="K13" i="103"/>
  <c r="X13" i="103" s="1"/>
  <c r="L43" i="104"/>
  <c r="Y43" i="104" s="1"/>
  <c r="M88" i="99"/>
  <c r="H24" i="103"/>
  <c r="U24" i="103" s="1"/>
  <c r="R135" i="105"/>
  <c r="I135" i="104"/>
  <c r="V135" i="104" s="1"/>
  <c r="BF96" i="85"/>
  <c r="BJ96" i="85"/>
  <c r="R7" i="99"/>
  <c r="AJ53" i="105" s="1"/>
  <c r="W53" i="105"/>
  <c r="N53" i="104"/>
  <c r="AA53" i="104" s="1"/>
  <c r="M21" i="103"/>
  <c r="Z21" i="103" s="1"/>
  <c r="BM18" i="85"/>
  <c r="BI18" i="85"/>
  <c r="AB320" i="99"/>
  <c r="N320" i="99"/>
  <c r="Z320" i="99" s="1"/>
  <c r="BN124" i="86"/>
  <c r="BR124" i="86"/>
  <c r="BR125" i="86"/>
  <c r="BN125" i="86"/>
  <c r="BQ125" i="86"/>
  <c r="BU125" i="86"/>
  <c r="BU124" i="86"/>
  <c r="BQ124" i="86"/>
  <c r="BT124" i="86"/>
  <c r="BP124" i="86"/>
  <c r="BO124" i="86"/>
  <c r="BS124" i="86"/>
  <c r="BT125" i="86"/>
  <c r="BP125" i="86"/>
  <c r="BS125" i="86"/>
  <c r="BO125" i="86"/>
  <c r="DC67" i="105" l="1" a="1"/>
  <c r="DC67" i="105" s="1"/>
  <c r="AW9" i="104" a="1"/>
  <c r="AW9" i="104" s="1"/>
  <c r="CT148" i="105" a="1"/>
  <c r="CT148" i="105" s="1"/>
  <c r="CU116" i="105" a="1"/>
  <c r="CU116" i="105" s="1"/>
  <c r="BD80" i="105" a="1"/>
  <c r="BD80" i="105" s="1"/>
  <c r="BD105" i="105" a="1"/>
  <c r="BD105" i="105" s="1"/>
  <c r="BR134" i="105" a="1"/>
  <c r="BR134" i="105" s="1"/>
  <c r="BK44" i="104" a="1"/>
  <c r="BK44" i="104" s="1"/>
  <c r="BW133" i="105" a="1"/>
  <c r="BW133" i="105" s="1"/>
  <c r="BD81" i="103" a="1"/>
  <c r="BD81" i="103" s="1"/>
  <c r="F126" i="105"/>
  <c r="AS105" i="105" a="1"/>
  <c r="AS105" i="105" s="1"/>
  <c r="AG44" i="104" a="1"/>
  <c r="AG44" i="104" s="1"/>
  <c r="BX133" i="105" a="1"/>
  <c r="BX133" i="105" s="1"/>
  <c r="AP27" i="105" a="1"/>
  <c r="AP27" i="105" s="1"/>
  <c r="BD43" i="105" a="1"/>
  <c r="BD43" i="105" s="1"/>
  <c r="CW105" i="105" a="1"/>
  <c r="CW105" i="105" s="1"/>
  <c r="CL15" i="105" a="1"/>
  <c r="CL15" i="105" s="1"/>
  <c r="CA111" i="103" a="1"/>
  <c r="CA111" i="103" s="1"/>
  <c r="CI110" i="103" a="1"/>
  <c r="CI110" i="103" s="1"/>
  <c r="AI28" i="103" a="1"/>
  <c r="AI28" i="103" s="1"/>
  <c r="BA19" i="105" a="1"/>
  <c r="BA19" i="105" s="1"/>
  <c r="AR9" i="104" a="1"/>
  <c r="AR9" i="104" s="1"/>
  <c r="CK52" i="104" a="1"/>
  <c r="CK52" i="104" s="1"/>
  <c r="AL130" i="104" a="1"/>
  <c r="AL130" i="104" s="1"/>
  <c r="BY14" i="105" a="1"/>
  <c r="BY14" i="105" s="1"/>
  <c r="AJ135" i="104" a="1"/>
  <c r="AJ135" i="104" s="1"/>
  <c r="CI15" i="105" a="1"/>
  <c r="CI15" i="105" s="1"/>
  <c r="CH63" i="105" a="1"/>
  <c r="CH63" i="105" s="1"/>
  <c r="CE116" i="103" a="1"/>
  <c r="CE116" i="103" s="1"/>
  <c r="CP130" i="104" a="1"/>
  <c r="CP130" i="104" s="1"/>
  <c r="BP49" i="104" a="1"/>
  <c r="BP49" i="104" s="1"/>
  <c r="DI133" i="105" a="1"/>
  <c r="DI133" i="105" s="1"/>
  <c r="DA90" i="105" a="1"/>
  <c r="DA90" i="105" s="1"/>
  <c r="F92" i="105"/>
  <c r="H92" i="105"/>
  <c r="AX84" i="104" a="1"/>
  <c r="AX84" i="104" s="1"/>
  <c r="BA88" i="105" a="1"/>
  <c r="BA88" i="105" s="1"/>
  <c r="AJ137" i="104" a="1"/>
  <c r="AJ137" i="104" s="1"/>
  <c r="CU29" i="105" a="1"/>
  <c r="CU29" i="105" s="1"/>
  <c r="DA132" i="104" a="1"/>
  <c r="DA132" i="104" s="1"/>
  <c r="CZ130" i="103" a="1"/>
  <c r="CZ130" i="103" s="1"/>
  <c r="CP150" i="105" a="1"/>
  <c r="CP150" i="105" s="1"/>
  <c r="AX48" i="104" a="1"/>
  <c r="AX48" i="104" s="1"/>
  <c r="CH103" i="103" a="1"/>
  <c r="CH103" i="103" s="1"/>
  <c r="H6" i="105"/>
  <c r="F78" i="105"/>
  <c r="C78" i="105" s="1"/>
  <c r="AJ146" i="104" a="1"/>
  <c r="AJ146" i="104" s="1"/>
  <c r="F130" i="105"/>
  <c r="C130" i="105" s="1"/>
  <c r="CW108" i="103" a="1"/>
  <c r="CW108" i="103" s="1"/>
  <c r="CF111" i="103" a="1"/>
  <c r="CF111" i="103" s="1"/>
  <c r="CT142" i="105" a="1"/>
  <c r="CT142" i="105" s="1"/>
  <c r="AI135" i="103" a="1"/>
  <c r="AI135" i="103" s="1"/>
  <c r="AC21" i="103" a="1"/>
  <c r="AC21" i="103" s="1"/>
  <c r="H78" i="105"/>
  <c r="AC130" i="104" a="1"/>
  <c r="AC130" i="104" s="1"/>
  <c r="BL90" i="105" a="1"/>
  <c r="BL90" i="105" s="1"/>
  <c r="DF45" i="105" a="1"/>
  <c r="DF45" i="105" s="1"/>
  <c r="BD137" i="105" a="1"/>
  <c r="BD137" i="105" s="1"/>
  <c r="DF137" i="105" a="1"/>
  <c r="DF137" i="105" s="1"/>
  <c r="CT25" i="105" a="1"/>
  <c r="CT25" i="105" s="1"/>
  <c r="CZ98" i="103" a="1"/>
  <c r="CZ98" i="103" s="1"/>
  <c r="CZ18" i="103" a="1"/>
  <c r="CZ18" i="103" s="1"/>
  <c r="F57" i="105"/>
  <c r="C57" i="105" s="1"/>
  <c r="AP3" i="105" a="1"/>
  <c r="AP3" i="105" s="1"/>
  <c r="BS111" i="103" a="1"/>
  <c r="BS111" i="103" s="1"/>
  <c r="DA109" i="104" a="1"/>
  <c r="DA109" i="104" s="1"/>
  <c r="CV91" i="105" a="1"/>
  <c r="CV91" i="105" s="1"/>
  <c r="BD135" i="105" a="1"/>
  <c r="BD135" i="105" s="1"/>
  <c r="DH102" i="105" a="1"/>
  <c r="DH102" i="105" s="1"/>
  <c r="AU47" i="104" a="1"/>
  <c r="AU47" i="104" s="1"/>
  <c r="BX140" i="103" a="1"/>
  <c r="BX140" i="103" s="1"/>
  <c r="AB92" i="104" a="1"/>
  <c r="AB92" i="104" s="1"/>
  <c r="CV120" i="104" a="1"/>
  <c r="CV120" i="104" s="1"/>
  <c r="BU6" i="103" a="1"/>
  <c r="BU6" i="103" s="1"/>
  <c r="CX85" i="104" a="1"/>
  <c r="CX85" i="104" s="1"/>
  <c r="DC102" i="105" a="1"/>
  <c r="DC102" i="105" s="1"/>
  <c r="CH25" i="103" a="1"/>
  <c r="CH25" i="103" s="1"/>
  <c r="G68" i="105"/>
  <c r="CM130" i="104" a="1"/>
  <c r="CM130" i="104" s="1"/>
  <c r="BO120" i="104" a="1"/>
  <c r="BO120" i="104" s="1"/>
  <c r="BP102" i="105" a="1"/>
  <c r="BP102" i="105" s="1"/>
  <c r="BD122" i="105" a="1"/>
  <c r="BD122" i="105" s="1"/>
  <c r="CU6" i="103" a="1"/>
  <c r="CU6" i="103" s="1"/>
  <c r="AH15" i="104" a="1"/>
  <c r="AH15" i="104" s="1"/>
  <c r="CJ15" i="105" a="1"/>
  <c r="CJ15" i="105" s="1"/>
  <c r="CV5" i="103" a="1"/>
  <c r="CV5" i="103" s="1"/>
  <c r="AI33" i="103" a="1"/>
  <c r="AI33" i="103" s="1"/>
  <c r="CK140" i="105" a="1"/>
  <c r="CK140" i="105" s="1"/>
  <c r="CO15" i="104" a="1"/>
  <c r="CO15" i="104" s="1"/>
  <c r="CK146" i="104" a="1"/>
  <c r="CK146" i="104" s="1"/>
  <c r="DF102" i="105" a="1"/>
  <c r="DF102" i="105" s="1"/>
  <c r="AM89" i="104" a="1"/>
  <c r="AM89" i="104" s="1"/>
  <c r="CU57" i="105" a="1"/>
  <c r="CU57" i="105" s="1"/>
  <c r="AL116" i="104" a="1"/>
  <c r="AL116" i="104" s="1"/>
  <c r="DI12" i="105" a="1"/>
  <c r="DI12" i="105" s="1"/>
  <c r="BT140" i="105" a="1"/>
  <c r="BT140" i="105" s="1"/>
  <c r="CV41" i="105" a="1"/>
  <c r="CV41" i="105" s="1"/>
  <c r="CZ139" i="103" a="1"/>
  <c r="CZ139" i="103" s="1"/>
  <c r="I75" i="105"/>
  <c r="CI130" i="99"/>
  <c r="AS128" i="105" a="1"/>
  <c r="AS128" i="105" s="1"/>
  <c r="AG73" i="104" a="1"/>
  <c r="AG73" i="104" s="1"/>
  <c r="CH73" i="104" a="1"/>
  <c r="CH73" i="104" s="1"/>
  <c r="BN146" i="104" a="1"/>
  <c r="BN146" i="104" s="1"/>
  <c r="BW2" i="105" a="1"/>
  <c r="BW2" i="105" s="1"/>
  <c r="AX29" i="104" a="1"/>
  <c r="AX29" i="104" s="1"/>
  <c r="AX131" i="104" a="1"/>
  <c r="AX131" i="104" s="1"/>
  <c r="H39" i="105"/>
  <c r="BP99" i="103" a="1"/>
  <c r="BP99" i="103" s="1"/>
  <c r="CZ145" i="103" a="1"/>
  <c r="CZ145" i="103" s="1"/>
  <c r="I54" i="105"/>
  <c r="AR15" i="104" a="1"/>
  <c r="AR15" i="104" s="1"/>
  <c r="H106" i="105"/>
  <c r="AX141" i="104" a="1"/>
  <c r="AX141" i="104" s="1"/>
  <c r="B6" i="105"/>
  <c r="D6" i="105"/>
  <c r="C6" i="105"/>
  <c r="BX37" i="99" a="1"/>
  <c r="BX37" i="99" s="1"/>
  <c r="BV37" i="99" a="1"/>
  <c r="BV37" i="99" s="1"/>
  <c r="D126" i="105"/>
  <c r="C126" i="105"/>
  <c r="B126" i="105"/>
  <c r="AS49" i="104" a="1"/>
  <c r="AS49" i="104" s="1"/>
  <c r="AN49" i="104" a="1"/>
  <c r="AN49" i="104" s="1"/>
  <c r="AW49" i="104" a="1"/>
  <c r="AW49" i="104" s="1"/>
  <c r="AT49" i="104" a="1"/>
  <c r="AT49" i="104" s="1"/>
  <c r="AR49" i="104" a="1"/>
  <c r="AR49" i="104" s="1"/>
  <c r="AU49" i="104" a="1"/>
  <c r="AU49" i="104" s="1"/>
  <c r="AV49" i="104" a="1"/>
  <c r="AV49" i="104" s="1"/>
  <c r="AO49" i="104" a="1"/>
  <c r="AO49" i="104" s="1"/>
  <c r="AP49" i="104" a="1"/>
  <c r="AP49" i="104" s="1"/>
  <c r="DA55" i="105" a="1"/>
  <c r="DA55" i="105" s="1"/>
  <c r="DD55" i="105" a="1"/>
  <c r="DD55" i="105" s="1"/>
  <c r="CQ131" i="104" a="1"/>
  <c r="CQ131" i="104" s="1"/>
  <c r="W131" i="104"/>
  <c r="CP131" i="104" a="1"/>
  <c r="CP131" i="104" s="1"/>
  <c r="CN131" i="104" a="1"/>
  <c r="CN131" i="104" s="1"/>
  <c r="CW132" i="104" a="1"/>
  <c r="CW132" i="104" s="1"/>
  <c r="CX132" i="104" a="1"/>
  <c r="CX132" i="104" s="1"/>
  <c r="CV132" i="104" a="1"/>
  <c r="CV132" i="104" s="1"/>
  <c r="DG55" i="105" a="1"/>
  <c r="DG55" i="105" s="1"/>
  <c r="CK137" i="103" a="1"/>
  <c r="CK137" i="103" s="1"/>
  <c r="BG137" i="103" a="1"/>
  <c r="BG137" i="103" s="1"/>
  <c r="AW91" i="104" a="1"/>
  <c r="AW91" i="104" s="1"/>
  <c r="AN91" i="104" a="1"/>
  <c r="AN91" i="104" s="1"/>
  <c r="AS91" i="104" a="1"/>
  <c r="AS91" i="104" s="1"/>
  <c r="BI141" i="103" a="1"/>
  <c r="BI141" i="103" s="1"/>
  <c r="BH141" i="103" a="1"/>
  <c r="BH141" i="103" s="1"/>
  <c r="BN141" i="103" a="1"/>
  <c r="BN141" i="103" s="1"/>
  <c r="BM141" i="103" a="1"/>
  <c r="BM141" i="103" s="1"/>
  <c r="BJ141" i="103" a="1"/>
  <c r="BJ141" i="103" s="1"/>
  <c r="BP141" i="103" a="1"/>
  <c r="BP141" i="103" s="1"/>
  <c r="BO141" i="103" a="1"/>
  <c r="BO141" i="103" s="1"/>
  <c r="BK141" i="103" a="1"/>
  <c r="BK141" i="103" s="1"/>
  <c r="BL141" i="103" a="1"/>
  <c r="BL141" i="103" s="1"/>
  <c r="AC141" i="103" a="1"/>
  <c r="AC141" i="103" s="1"/>
  <c r="CZ10" i="104" a="1"/>
  <c r="CZ10" i="104" s="1"/>
  <c r="CY10" i="104" a="1"/>
  <c r="CY10" i="104" s="1"/>
  <c r="CN54" i="104" a="1"/>
  <c r="CN54" i="104" s="1"/>
  <c r="CW54" i="104" a="1"/>
  <c r="CW54" i="104" s="1"/>
  <c r="CX54" i="104" a="1"/>
  <c r="CX54" i="104" s="1"/>
  <c r="CI54" i="104" a="1"/>
  <c r="CI54" i="104" s="1"/>
  <c r="BZ109" i="103" a="1"/>
  <c r="BZ109" i="103" s="1"/>
  <c r="BY109" i="103" a="1"/>
  <c r="BY109" i="103" s="1"/>
  <c r="CD109" i="103" a="1"/>
  <c r="CD109" i="103" s="1"/>
  <c r="CB109" i="103" a="1"/>
  <c r="CB109" i="103" s="1"/>
  <c r="CA109" i="103" a="1"/>
  <c r="CA109" i="103" s="1"/>
  <c r="CE109" i="103" a="1"/>
  <c r="CE109" i="103" s="1"/>
  <c r="CC109" i="103" a="1"/>
  <c r="CC109" i="103" s="1"/>
  <c r="AE74" i="103" a="1"/>
  <c r="AE74" i="103" s="1"/>
  <c r="CE74" i="103" a="1"/>
  <c r="CE74" i="103" s="1"/>
  <c r="BZ74" i="103" a="1"/>
  <c r="BZ74" i="103" s="1"/>
  <c r="CB74" i="103" a="1"/>
  <c r="CB74" i="103" s="1"/>
  <c r="CD74" i="103" a="1"/>
  <c r="CD74" i="103" s="1"/>
  <c r="CA74" i="103" a="1"/>
  <c r="CA74" i="103" s="1"/>
  <c r="CC74" i="103" a="1"/>
  <c r="CC74" i="103" s="1"/>
  <c r="AU51" i="104" a="1"/>
  <c r="AU51" i="104" s="1"/>
  <c r="AJ51" i="104" a="1"/>
  <c r="AJ51" i="104" s="1"/>
  <c r="CN51" i="104" a="1"/>
  <c r="CN51" i="104" s="1"/>
  <c r="CV51" i="104" a="1"/>
  <c r="CV51" i="104" s="1"/>
  <c r="AF54" i="99"/>
  <c r="AB54" i="99"/>
  <c r="Z48" i="105"/>
  <c r="CI29" i="104" a="1"/>
  <c r="CI29" i="104" s="1"/>
  <c r="CG29" i="104" a="1"/>
  <c r="CG29" i="104" s="1"/>
  <c r="CJ29" i="104" a="1"/>
  <c r="CJ29" i="104" s="1"/>
  <c r="CK29" i="104" a="1"/>
  <c r="CK29" i="104" s="1"/>
  <c r="CL29" i="104" a="1"/>
  <c r="CL29" i="104" s="1"/>
  <c r="DD29" i="105" a="1"/>
  <c r="DD29" i="105" s="1"/>
  <c r="DB29" i="105" a="1"/>
  <c r="DB29" i="105" s="1"/>
  <c r="DA29" i="105" a="1"/>
  <c r="DA29" i="105" s="1"/>
  <c r="CN80" i="105" a="1"/>
  <c r="CN80" i="105" s="1"/>
  <c r="CI80" i="105" a="1"/>
  <c r="CI80" i="105" s="1"/>
  <c r="CZ96" i="104" a="1"/>
  <c r="CZ96" i="104" s="1"/>
  <c r="CY96" i="104" a="1"/>
  <c r="CY96" i="104" s="1"/>
  <c r="BZ121" i="99"/>
  <c r="S121" i="99"/>
  <c r="AE121" i="99"/>
  <c r="X134" i="105"/>
  <c r="Z121" i="99"/>
  <c r="AA121" i="99"/>
  <c r="A121" i="99" a="1"/>
  <c r="A121" i="99" s="1"/>
  <c r="BV121" i="99" s="1" a="1"/>
  <c r="BV121" i="99" s="1"/>
  <c r="BT130" i="105" a="1"/>
  <c r="BT130" i="105" s="1"/>
  <c r="BS130" i="105" a="1"/>
  <c r="BS130" i="105" s="1"/>
  <c r="BZ130" i="105" a="1"/>
  <c r="BZ130" i="105" s="1"/>
  <c r="BU130" i="105" a="1"/>
  <c r="BU130" i="105" s="1"/>
  <c r="BX130" i="105" a="1"/>
  <c r="BX130" i="105" s="1"/>
  <c r="BR130" i="105" a="1"/>
  <c r="BR130" i="105" s="1"/>
  <c r="DE124" i="105" a="1"/>
  <c r="DE124" i="105" s="1"/>
  <c r="DG124" i="105" a="1"/>
  <c r="DG124" i="105" s="1"/>
  <c r="CC180" i="99"/>
  <c r="CF180" i="99" s="1"/>
  <c r="AH180" i="99"/>
  <c r="AD180" i="99"/>
  <c r="AI127" i="105"/>
  <c r="CS131" i="103" a="1"/>
  <c r="CS131" i="103" s="1"/>
  <c r="CQ131" i="103" a="1"/>
  <c r="CQ131" i="103" s="1"/>
  <c r="CT131" i="103" a="1"/>
  <c r="CT131" i="103" s="1"/>
  <c r="CR131" i="103" a="1"/>
  <c r="CR131" i="103" s="1"/>
  <c r="AL78" i="104" a="1"/>
  <c r="AL78" i="104" s="1"/>
  <c r="AH78" i="104" a="1"/>
  <c r="AH78" i="104" s="1"/>
  <c r="AJ78" i="104" a="1"/>
  <c r="AJ78" i="104" s="1"/>
  <c r="AB78" i="104" a="1"/>
  <c r="AB78" i="104" s="1"/>
  <c r="AC78" i="104" a="1"/>
  <c r="AC78" i="104" s="1"/>
  <c r="AM78" i="104" a="1"/>
  <c r="AM78" i="104" s="1"/>
  <c r="AK78" i="104" a="1"/>
  <c r="AK78" i="104" s="1"/>
  <c r="AG78" i="104" a="1"/>
  <c r="AG78" i="104" s="1"/>
  <c r="AD78" i="104" a="1"/>
  <c r="AD78" i="104" s="1"/>
  <c r="AE78" i="104" a="1"/>
  <c r="AE78" i="104" s="1"/>
  <c r="AV96" i="104" a="1"/>
  <c r="AV96" i="104" s="1"/>
  <c r="AU96" i="104" a="1"/>
  <c r="AU96" i="104" s="1"/>
  <c r="AR96" i="104" a="1"/>
  <c r="AR96" i="104" s="1"/>
  <c r="AW96" i="104" a="1"/>
  <c r="AW96" i="104" s="1"/>
  <c r="AS96" i="104" a="1"/>
  <c r="AS96" i="104" s="1"/>
  <c r="AN96" i="104" a="1"/>
  <c r="AN96" i="104" s="1"/>
  <c r="AE120" i="99"/>
  <c r="BZ120" i="99"/>
  <c r="X133" i="105"/>
  <c r="A120" i="99" a="1"/>
  <c r="A120" i="99" s="1"/>
  <c r="Z120" i="99"/>
  <c r="S120" i="99"/>
  <c r="DA4" i="105" a="1"/>
  <c r="DA4" i="105" s="1"/>
  <c r="DD4" i="105" a="1"/>
  <c r="DD4" i="105" s="1"/>
  <c r="BP148" i="105" a="1"/>
  <c r="BP148" i="105" s="1"/>
  <c r="BQ148" i="105" a="1"/>
  <c r="BQ148" i="105" s="1"/>
  <c r="BK148" i="105" a="1"/>
  <c r="BK148" i="105" s="1"/>
  <c r="BH148" i="105" a="1"/>
  <c r="BH148" i="105" s="1"/>
  <c r="BL148" i="105" a="1"/>
  <c r="BL148" i="105" s="1"/>
  <c r="BI148" i="105" a="1"/>
  <c r="BI148" i="105" s="1"/>
  <c r="BN148" i="105" a="1"/>
  <c r="BN148" i="105" s="1"/>
  <c r="BO148" i="105" a="1"/>
  <c r="BO148" i="105" s="1"/>
  <c r="BM148" i="105" a="1"/>
  <c r="BM148" i="105" s="1"/>
  <c r="AJ54" i="104" a="1"/>
  <c r="AJ54" i="104" s="1"/>
  <c r="K86" i="105"/>
  <c r="G49" i="99"/>
  <c r="Y86" i="105" s="1"/>
  <c r="F49" i="99"/>
  <c r="B86" i="104"/>
  <c r="O86" i="104" s="1"/>
  <c r="B29" i="103"/>
  <c r="N29" i="103" s="1"/>
  <c r="BM106" i="103" a="1"/>
  <c r="BM106" i="103" s="1"/>
  <c r="BI106" i="103" a="1"/>
  <c r="BI106" i="103" s="1"/>
  <c r="BK106" i="103" a="1"/>
  <c r="BK106" i="103" s="1"/>
  <c r="BH106" i="103" a="1"/>
  <c r="BH106" i="103" s="1"/>
  <c r="BP106" i="103" a="1"/>
  <c r="BP106" i="103" s="1"/>
  <c r="AJ32" i="103" a="1"/>
  <c r="AJ32" i="103" s="1"/>
  <c r="CN32" i="103" a="1"/>
  <c r="CN32" i="103" s="1"/>
  <c r="CU95" i="105" a="1"/>
  <c r="CU95" i="105" s="1"/>
  <c r="CS95" i="105" a="1"/>
  <c r="CS95" i="105" s="1"/>
  <c r="CR95" i="105" a="1"/>
  <c r="CR95" i="105" s="1"/>
  <c r="CX133" i="103" a="1"/>
  <c r="CX133" i="103" s="1"/>
  <c r="CY133" i="103" a="1"/>
  <c r="CY133" i="103" s="1"/>
  <c r="CC116" i="99"/>
  <c r="AJ21" i="105"/>
  <c r="CH21" i="105" s="1" a="1"/>
  <c r="CH21" i="105" s="1"/>
  <c r="AG16" i="99"/>
  <c r="CB16" i="99"/>
  <c r="AC16" i="99"/>
  <c r="AE124" i="105"/>
  <c r="CS96" i="105" a="1"/>
  <c r="CS96" i="105" s="1"/>
  <c r="CU96" i="105" a="1"/>
  <c r="CU96" i="105" s="1"/>
  <c r="CQ96" i="105" a="1"/>
  <c r="CQ96" i="105" s="1"/>
  <c r="CO125" i="105" a="1"/>
  <c r="CO125" i="105" s="1"/>
  <c r="CK125" i="105" a="1"/>
  <c r="CK125" i="105" s="1"/>
  <c r="CM125" i="105" a="1"/>
  <c r="CM125" i="105" s="1"/>
  <c r="CI125" i="105" a="1"/>
  <c r="CI125" i="105" s="1"/>
  <c r="CL125" i="105" a="1"/>
  <c r="CL125" i="105" s="1"/>
  <c r="CG34" i="99"/>
  <c r="CH34" i="99"/>
  <c r="CF94" i="105" a="1"/>
  <c r="CF94" i="105" s="1"/>
  <c r="CE92" i="105" a="1"/>
  <c r="CE92" i="105" s="1"/>
  <c r="CF92" i="105" a="1"/>
  <c r="CF92" i="105" s="1"/>
  <c r="CD92" i="105" a="1"/>
  <c r="CD92" i="105" s="1"/>
  <c r="CH92" i="105" a="1"/>
  <c r="CH92" i="105" s="1"/>
  <c r="CG92" i="105" a="1"/>
  <c r="CG92" i="105" s="1"/>
  <c r="CA92" i="105" a="1"/>
  <c r="CA92" i="105" s="1"/>
  <c r="CB92" i="105" a="1"/>
  <c r="CB92" i="105" s="1"/>
  <c r="AE87" i="99"/>
  <c r="AA87" i="99"/>
  <c r="BZ87" i="99"/>
  <c r="S87" i="99"/>
  <c r="X97" i="105"/>
  <c r="BI115" i="103" a="1"/>
  <c r="BI115" i="103" s="1"/>
  <c r="BO115" i="103" a="1"/>
  <c r="BO115" i="103" s="1"/>
  <c r="BL115" i="103" a="1"/>
  <c r="BL115" i="103" s="1"/>
  <c r="BH115" i="103" a="1"/>
  <c r="BH115" i="103" s="1"/>
  <c r="BN115" i="103" a="1"/>
  <c r="BN115" i="103" s="1"/>
  <c r="BM115" i="103" a="1"/>
  <c r="BM115" i="103" s="1"/>
  <c r="BP115" i="103" a="1"/>
  <c r="BP115" i="103" s="1"/>
  <c r="BK115" i="103" a="1"/>
  <c r="BK115" i="103" s="1"/>
  <c r="BJ115" i="103" a="1"/>
  <c r="BJ115" i="103" s="1"/>
  <c r="DA62" i="105" a="1"/>
  <c r="DA62" i="105" s="1"/>
  <c r="DB62" i="105" a="1"/>
  <c r="DB62" i="105" s="1"/>
  <c r="DD62" i="105" a="1"/>
  <c r="DD62" i="105" s="1"/>
  <c r="CK104" i="105" a="1"/>
  <c r="CK104" i="105" s="1"/>
  <c r="CL104" i="105" a="1"/>
  <c r="CL104" i="105" s="1"/>
  <c r="CI104" i="105" a="1"/>
  <c r="CI104" i="105" s="1"/>
  <c r="CO104" i="105" a="1"/>
  <c r="CO104" i="105" s="1"/>
  <c r="CB23" i="99"/>
  <c r="AG23" i="99"/>
  <c r="AC23" i="99"/>
  <c r="AE57" i="105"/>
  <c r="BC82" i="103" a="1"/>
  <c r="BC82" i="103" s="1"/>
  <c r="BB82" i="103" a="1"/>
  <c r="BB82" i="103" s="1"/>
  <c r="AZ82" i="103" a="1"/>
  <c r="AZ82" i="103" s="1"/>
  <c r="AY82" i="103" a="1"/>
  <c r="AY82" i="103" s="1"/>
  <c r="BF82" i="103" a="1"/>
  <c r="BF82" i="103" s="1"/>
  <c r="BD82" i="103" a="1"/>
  <c r="BD82" i="103" s="1"/>
  <c r="AX82" i="103" a="1"/>
  <c r="AX82" i="103" s="1"/>
  <c r="CT29" i="103" a="1"/>
  <c r="CT29" i="103" s="1"/>
  <c r="CS29" i="103" a="1"/>
  <c r="CS29" i="103" s="1"/>
  <c r="CF317" i="99"/>
  <c r="CD317" i="99"/>
  <c r="CE317" i="99"/>
  <c r="S182" i="99"/>
  <c r="AB121" i="99"/>
  <c r="AD134" i="105"/>
  <c r="AG25" i="103" a="1"/>
  <c r="AG25" i="103" s="1"/>
  <c r="AI25" i="103" a="1"/>
  <c r="AI25" i="103" s="1"/>
  <c r="AF25" i="103" a="1"/>
  <c r="AF25" i="103" s="1"/>
  <c r="AH25" i="103" a="1"/>
  <c r="AH25" i="103" s="1"/>
  <c r="CV82" i="104" a="1"/>
  <c r="CV82" i="104" s="1"/>
  <c r="CY82" i="104" a="1"/>
  <c r="CY82" i="104" s="1"/>
  <c r="CZ82" i="104" a="1"/>
  <c r="CZ82" i="104" s="1"/>
  <c r="AJ89" i="104" a="1"/>
  <c r="AJ89" i="104" s="1"/>
  <c r="AK89" i="104" a="1"/>
  <c r="AK89" i="104" s="1"/>
  <c r="AB89" i="104" a="1"/>
  <c r="AB89" i="104" s="1"/>
  <c r="AH89" i="104" a="1"/>
  <c r="AH89" i="104" s="1"/>
  <c r="AL89" i="104" a="1"/>
  <c r="AL89" i="104" s="1"/>
  <c r="AC89" i="104" a="1"/>
  <c r="AC89" i="104" s="1"/>
  <c r="AG89" i="104" a="1"/>
  <c r="AG89" i="104" s="1"/>
  <c r="BZ148" i="103" a="1"/>
  <c r="BZ148" i="103" s="1"/>
  <c r="BY148" i="103" a="1"/>
  <c r="BY148" i="103" s="1"/>
  <c r="CA148" i="103" a="1"/>
  <c r="CA148" i="103" s="1"/>
  <c r="CC148" i="103" a="1"/>
  <c r="CC148" i="103" s="1"/>
  <c r="CD148" i="103" a="1"/>
  <c r="CD148" i="103" s="1"/>
  <c r="CB148" i="103" a="1"/>
  <c r="CB148" i="103" s="1"/>
  <c r="CE148" i="103" a="1"/>
  <c r="CE148" i="103" s="1"/>
  <c r="CO22" i="104" a="1"/>
  <c r="CO22" i="104" s="1"/>
  <c r="CP22" i="104" a="1"/>
  <c r="CP22" i="104" s="1"/>
  <c r="CQ22" i="104" a="1"/>
  <c r="CQ22" i="104" s="1"/>
  <c r="CN22" i="104" a="1"/>
  <c r="CN22" i="104" s="1"/>
  <c r="W22" i="104"/>
  <c r="CP15" i="104" a="1"/>
  <c r="CP15" i="104" s="1"/>
  <c r="W15" i="104"/>
  <c r="CQ15" i="104" a="1"/>
  <c r="CQ15" i="104" s="1"/>
  <c r="CG15" i="104" a="1"/>
  <c r="CG15" i="104" s="1"/>
  <c r="CP78" i="104" a="1"/>
  <c r="CP78" i="104" s="1"/>
  <c r="CQ78" i="104" a="1"/>
  <c r="CQ78" i="104" s="1"/>
  <c r="CO78" i="104" a="1"/>
  <c r="CO78" i="104" s="1"/>
  <c r="W78" i="104"/>
  <c r="CN78" i="104" a="1"/>
  <c r="CN78" i="104" s="1"/>
  <c r="BC78" i="104" a="1"/>
  <c r="BC78" i="104" s="1"/>
  <c r="AG124" i="103" a="1"/>
  <c r="AG124" i="103" s="1"/>
  <c r="CM124" i="103" a="1"/>
  <c r="CM124" i="103" s="1"/>
  <c r="CL124" i="103" a="1"/>
  <c r="CL124" i="103" s="1"/>
  <c r="CP124" i="103" a="1"/>
  <c r="CP124" i="103" s="1"/>
  <c r="CO124" i="103" a="1"/>
  <c r="CO124" i="103" s="1"/>
  <c r="CN124" i="103" a="1"/>
  <c r="CN124" i="103" s="1"/>
  <c r="CW147" i="103" a="1"/>
  <c r="CW147" i="103" s="1"/>
  <c r="CV147" i="103" a="1"/>
  <c r="CV147" i="103" s="1"/>
  <c r="CU147" i="103" a="1"/>
  <c r="CU147" i="103" s="1"/>
  <c r="CY83" i="104" a="1"/>
  <c r="CY83" i="104" s="1"/>
  <c r="CZ83" i="104" a="1"/>
  <c r="CZ83" i="104" s="1"/>
  <c r="BH73" i="103" a="1"/>
  <c r="BH73" i="103" s="1"/>
  <c r="BP73" i="103" a="1"/>
  <c r="BP73" i="103" s="1"/>
  <c r="BI73" i="103" a="1"/>
  <c r="BI73" i="103" s="1"/>
  <c r="BO73" i="103" a="1"/>
  <c r="BO73" i="103" s="1"/>
  <c r="BJ73" i="103" a="1"/>
  <c r="BJ73" i="103" s="1"/>
  <c r="CK131" i="103" a="1"/>
  <c r="CK131" i="103" s="1"/>
  <c r="CG131" i="103" a="1"/>
  <c r="CG131" i="103" s="1"/>
  <c r="CI131" i="103" a="1"/>
  <c r="CI131" i="103" s="1"/>
  <c r="CJ131" i="103" a="1"/>
  <c r="CJ131" i="103" s="1"/>
  <c r="CH131" i="103" a="1"/>
  <c r="CH131" i="103" s="1"/>
  <c r="CF131" i="103" a="1"/>
  <c r="CF131" i="103" s="1"/>
  <c r="BP120" i="103" a="1"/>
  <c r="BP120" i="103" s="1"/>
  <c r="BM120" i="103" a="1"/>
  <c r="BM120" i="103" s="1"/>
  <c r="BK120" i="103" a="1"/>
  <c r="BK120" i="103" s="1"/>
  <c r="BH120" i="103" a="1"/>
  <c r="BH120" i="103" s="1"/>
  <c r="BI120" i="103" a="1"/>
  <c r="BI120" i="103" s="1"/>
  <c r="BN120" i="103" a="1"/>
  <c r="BN120" i="103" s="1"/>
  <c r="BJ120" i="103" a="1"/>
  <c r="BJ120" i="103" s="1"/>
  <c r="BL120" i="103" a="1"/>
  <c r="BL120" i="103" s="1"/>
  <c r="CV142" i="104" a="1"/>
  <c r="CV142" i="104" s="1"/>
  <c r="CW142" i="104" a="1"/>
  <c r="CW142" i="104" s="1"/>
  <c r="CX142" i="104" a="1"/>
  <c r="CX142" i="104" s="1"/>
  <c r="BE142" i="104" a="1"/>
  <c r="BE142" i="104" s="1"/>
  <c r="BV74" i="105" a="1"/>
  <c r="BV74" i="105" s="1"/>
  <c r="BR74" i="105" a="1"/>
  <c r="BR74" i="105" s="1"/>
  <c r="BZ74" i="105" a="1"/>
  <c r="BZ74" i="105" s="1"/>
  <c r="BW74" i="105" a="1"/>
  <c r="BW74" i="105" s="1"/>
  <c r="BX74" i="105" a="1"/>
  <c r="BX74" i="105" s="1"/>
  <c r="BN145" i="103" a="1"/>
  <c r="BN145" i="103" s="1"/>
  <c r="BL145" i="103" a="1"/>
  <c r="BL145" i="103" s="1"/>
  <c r="BP145" i="103" a="1"/>
  <c r="BP145" i="103" s="1"/>
  <c r="BJ145" i="103" a="1"/>
  <c r="BJ145" i="103" s="1"/>
  <c r="BK145" i="103" a="1"/>
  <c r="BK145" i="103" s="1"/>
  <c r="BH145" i="103" a="1"/>
  <c r="BH145" i="103" s="1"/>
  <c r="BI145" i="103" a="1"/>
  <c r="BI145" i="103" s="1"/>
  <c r="BM145" i="103" a="1"/>
  <c r="BM145" i="103" s="1"/>
  <c r="BO145" i="103" a="1"/>
  <c r="BO145" i="103" s="1"/>
  <c r="DG79" i="105" a="1"/>
  <c r="DG79" i="105" s="1"/>
  <c r="DE79" i="105" a="1"/>
  <c r="DE79" i="105" s="1"/>
  <c r="AZ148" i="103" a="1"/>
  <c r="AZ148" i="103" s="1"/>
  <c r="BG148" i="103" a="1"/>
  <c r="BG148" i="103" s="1"/>
  <c r="BA148" i="103" a="1"/>
  <c r="BA148" i="103" s="1"/>
  <c r="BB148" i="103" a="1"/>
  <c r="BB148" i="103" s="1"/>
  <c r="BF148" i="103" a="1"/>
  <c r="BF148" i="103" s="1"/>
  <c r="BE148" i="103" a="1"/>
  <c r="BE148" i="103" s="1"/>
  <c r="AX148" i="103" a="1"/>
  <c r="AX148" i="103" s="1"/>
  <c r="BC148" i="103" a="1"/>
  <c r="BC148" i="103" s="1"/>
  <c r="AY148" i="103" a="1"/>
  <c r="AY148" i="103" s="1"/>
  <c r="BD148" i="103" a="1"/>
  <c r="BD148" i="103" s="1"/>
  <c r="AW10" i="104" a="1"/>
  <c r="AW10" i="104" s="1"/>
  <c r="AS10" i="104" a="1"/>
  <c r="AS10" i="104" s="1"/>
  <c r="AU10" i="104" a="1"/>
  <c r="AU10" i="104" s="1"/>
  <c r="AN10" i="104" a="1"/>
  <c r="AN10" i="104" s="1"/>
  <c r="AV10" i="104" a="1"/>
  <c r="AV10" i="104" s="1"/>
  <c r="CR102" i="105" a="1"/>
  <c r="CR102" i="105" s="1"/>
  <c r="CQ102" i="105" a="1"/>
  <c r="CQ102" i="105" s="1"/>
  <c r="CS102" i="105" a="1"/>
  <c r="CS102" i="105" s="1"/>
  <c r="CK39" i="105" a="1"/>
  <c r="CK39" i="105" s="1"/>
  <c r="CM39" i="105" a="1"/>
  <c r="CM39" i="105" s="1"/>
  <c r="CL39" i="105" a="1"/>
  <c r="CL39" i="105" s="1"/>
  <c r="CO39" i="105" a="1"/>
  <c r="CO39" i="105" s="1"/>
  <c r="CJ39" i="105" a="1"/>
  <c r="CJ39" i="105" s="1"/>
  <c r="CN39" i="105" a="1"/>
  <c r="CN39" i="105" s="1"/>
  <c r="AG84" i="99"/>
  <c r="AH55" i="105"/>
  <c r="DB55" i="105" s="1" a="1"/>
  <c r="DB55" i="105" s="1"/>
  <c r="CC48" i="99"/>
  <c r="AH48" i="99"/>
  <c r="AD48" i="99"/>
  <c r="AI144" i="105"/>
  <c r="DA82" i="105" a="1"/>
  <c r="DA82" i="105" s="1"/>
  <c r="DD82" i="105" a="1"/>
  <c r="DD82" i="105" s="1"/>
  <c r="DB82" i="105" a="1"/>
  <c r="DB82" i="105" s="1"/>
  <c r="CA130" i="103" a="1"/>
  <c r="CA130" i="103" s="1"/>
  <c r="CC130" i="103" a="1"/>
  <c r="CC130" i="103" s="1"/>
  <c r="CD130" i="103" a="1"/>
  <c r="CD130" i="103" s="1"/>
  <c r="CB130" i="103" a="1"/>
  <c r="CB130" i="103" s="1"/>
  <c r="BY130" i="103" a="1"/>
  <c r="BY130" i="103" s="1"/>
  <c r="CE130" i="103" a="1"/>
  <c r="CE130" i="103" s="1"/>
  <c r="BZ130" i="103" a="1"/>
  <c r="BZ130" i="103" s="1"/>
  <c r="CX62" i="104" a="1"/>
  <c r="CX62" i="104" s="1"/>
  <c r="CV62" i="104" a="1"/>
  <c r="CV62" i="104" s="1"/>
  <c r="CW62" i="104" a="1"/>
  <c r="CW62" i="104" s="1"/>
  <c r="CK48" i="103" a="1"/>
  <c r="CK48" i="103" s="1"/>
  <c r="AL48" i="103" a="1"/>
  <c r="AL48" i="103" s="1"/>
  <c r="BB49" i="105" a="1"/>
  <c r="BB49" i="105" s="1"/>
  <c r="AW49" i="105" a="1"/>
  <c r="AW49" i="105" s="1"/>
  <c r="BG49" i="105" a="1"/>
  <c r="BG49" i="105" s="1"/>
  <c r="AZ49" i="105" a="1"/>
  <c r="AZ49" i="105" s="1"/>
  <c r="BD49" i="105" a="1"/>
  <c r="BD49" i="105" s="1"/>
  <c r="BC49" i="105" a="1"/>
  <c r="BC49" i="105" s="1"/>
  <c r="BR123" i="103" a="1"/>
  <c r="BR123" i="103" s="1"/>
  <c r="BS123" i="103" a="1"/>
  <c r="BS123" i="103" s="1"/>
  <c r="BT123" i="103" a="1"/>
  <c r="BT123" i="103" s="1"/>
  <c r="BQ123" i="103" a="1"/>
  <c r="BQ123" i="103" s="1"/>
  <c r="BV123" i="103" a="1"/>
  <c r="BV123" i="103" s="1"/>
  <c r="BX123" i="103" a="1"/>
  <c r="BX123" i="103" s="1"/>
  <c r="BU123" i="103" a="1"/>
  <c r="BU123" i="103" s="1"/>
  <c r="BW123" i="103" a="1"/>
  <c r="BW123" i="103" s="1"/>
  <c r="AM48" i="104" a="1"/>
  <c r="AM48" i="104" s="1"/>
  <c r="AC48" i="104" a="1"/>
  <c r="AC48" i="104" s="1"/>
  <c r="AJ48" i="104" a="1"/>
  <c r="AJ48" i="104" s="1"/>
  <c r="AH48" i="104" a="1"/>
  <c r="AH48" i="104" s="1"/>
  <c r="AG48" i="104" a="1"/>
  <c r="AG48" i="104" s="1"/>
  <c r="AL48" i="104" a="1"/>
  <c r="AL48" i="104" s="1"/>
  <c r="AB48" i="104" a="1"/>
  <c r="AB48" i="104" s="1"/>
  <c r="BH129" i="103" a="1"/>
  <c r="BH129" i="103" s="1"/>
  <c r="BQ129" i="103" a="1"/>
  <c r="BQ129" i="103" s="1"/>
  <c r="BX129" i="103" a="1"/>
  <c r="BX129" i="103" s="1"/>
  <c r="BR129" i="103" a="1"/>
  <c r="BR129" i="103" s="1"/>
  <c r="BV129" i="103" a="1"/>
  <c r="BV129" i="103" s="1"/>
  <c r="BT129" i="103" a="1"/>
  <c r="BT129" i="103" s="1"/>
  <c r="BW129" i="103" a="1"/>
  <c r="BW129" i="103" s="1"/>
  <c r="BS129" i="103" a="1"/>
  <c r="BS129" i="103" s="1"/>
  <c r="BU129" i="103" a="1"/>
  <c r="BU129" i="103" s="1"/>
  <c r="CV95" i="104" a="1"/>
  <c r="CV95" i="104" s="1"/>
  <c r="CW95" i="104" a="1"/>
  <c r="CW95" i="104" s="1"/>
  <c r="CX95" i="104" a="1"/>
  <c r="CX95" i="104" s="1"/>
  <c r="CY117" i="103" a="1"/>
  <c r="CY117" i="103" s="1"/>
  <c r="CX117" i="103" a="1"/>
  <c r="CX117" i="103" s="1"/>
  <c r="AR16" i="104" a="1"/>
  <c r="AR16" i="104" s="1"/>
  <c r="CL16" i="104" a="1"/>
  <c r="CL16" i="104" s="1"/>
  <c r="CI16" i="104" a="1"/>
  <c r="CI16" i="104" s="1"/>
  <c r="CK16" i="104" a="1"/>
  <c r="CK16" i="104" s="1"/>
  <c r="CG16" i="104" a="1"/>
  <c r="CG16" i="104" s="1"/>
  <c r="AG16" i="104" a="1"/>
  <c r="AG16" i="104" s="1"/>
  <c r="I106" i="105"/>
  <c r="AQ58" i="105" a="1"/>
  <c r="AQ58" i="105" s="1"/>
  <c r="AK58" i="105" a="1"/>
  <c r="AK58" i="105" s="1"/>
  <c r="AO58" i="105" a="1"/>
  <c r="AO58" i="105" s="1"/>
  <c r="AR58" i="105" a="1"/>
  <c r="AR58" i="105" s="1"/>
  <c r="AM58" i="105" a="1"/>
  <c r="AM58" i="105" s="1"/>
  <c r="AT58" i="105" a="1"/>
  <c r="AT58" i="105" s="1"/>
  <c r="AN58" i="105" a="1"/>
  <c r="AN58" i="105" s="1"/>
  <c r="AS58" i="105" a="1"/>
  <c r="AS58" i="105" s="1"/>
  <c r="AV58" i="105" a="1"/>
  <c r="AV58" i="105" s="1"/>
  <c r="AU58" i="105" a="1"/>
  <c r="AU58" i="105" s="1"/>
  <c r="CW137" i="103" a="1"/>
  <c r="CW137" i="103" s="1"/>
  <c r="BI49" i="104" a="1"/>
  <c r="BI49" i="104" s="1"/>
  <c r="BX49" i="104" a="1"/>
  <c r="BX49" i="104" s="1"/>
  <c r="BT49" i="104" a="1"/>
  <c r="BT49" i="104" s="1"/>
  <c r="BV49" i="104" a="1"/>
  <c r="BV49" i="104" s="1"/>
  <c r="AZ49" i="104" a="1"/>
  <c r="AZ49" i="104" s="1"/>
  <c r="BW49" i="104" a="1"/>
  <c r="BW49" i="104" s="1"/>
  <c r="BY49" i="104" a="1"/>
  <c r="BY49" i="104" s="1"/>
  <c r="BS49" i="104" a="1"/>
  <c r="BS49" i="104" s="1"/>
  <c r="BU49" i="104" a="1"/>
  <c r="BU49" i="104" s="1"/>
  <c r="T49" i="104"/>
  <c r="W2" i="104"/>
  <c r="CR2" i="104" s="1" a="1"/>
  <c r="CR2" i="104" s="1"/>
  <c r="CQ2" i="104" a="1"/>
  <c r="CQ2" i="104" s="1"/>
  <c r="CP2" i="104" a="1"/>
  <c r="CP2" i="104" s="1"/>
  <c r="CB114" i="99"/>
  <c r="AC114" i="99"/>
  <c r="AE96" i="105"/>
  <c r="BQ73" i="103" a="1"/>
  <c r="BQ73" i="103" s="1"/>
  <c r="BX73" i="103" a="1"/>
  <c r="BX73" i="103" s="1"/>
  <c r="BW73" i="103" a="1"/>
  <c r="BW73" i="103" s="1"/>
  <c r="BR73" i="103" a="1"/>
  <c r="BR73" i="103" s="1"/>
  <c r="CZ112" i="103" a="1"/>
  <c r="CZ112" i="103" s="1"/>
  <c r="CX91" i="103" a="1"/>
  <c r="CX91" i="103" s="1"/>
  <c r="CY91" i="103" a="1"/>
  <c r="CY91" i="103" s="1"/>
  <c r="CA21" i="105" a="1"/>
  <c r="CA21" i="105" s="1"/>
  <c r="CD21" i="105" a="1"/>
  <c r="CD21" i="105" s="1"/>
  <c r="CB21" i="105" a="1"/>
  <c r="CB21" i="105" s="1"/>
  <c r="CF21" i="105" a="1"/>
  <c r="CF21" i="105" s="1"/>
  <c r="CE21" i="105" a="1"/>
  <c r="CE21" i="105" s="1"/>
  <c r="DD126" i="105" a="1"/>
  <c r="DD126" i="105" s="1"/>
  <c r="DI126" i="105" a="1"/>
  <c r="DI126" i="105" s="1"/>
  <c r="CU126" i="105" a="1"/>
  <c r="CU126" i="105" s="1"/>
  <c r="DG126" i="105" a="1"/>
  <c r="DG126" i="105" s="1"/>
  <c r="CG106" i="105" a="1"/>
  <c r="CG106" i="105" s="1"/>
  <c r="CC106" i="105" a="1"/>
  <c r="CC106" i="105" s="1"/>
  <c r="CF106" i="105" a="1"/>
  <c r="CF106" i="105" s="1"/>
  <c r="CB106" i="105" a="1"/>
  <c r="CB106" i="105" s="1"/>
  <c r="CD106" i="105" a="1"/>
  <c r="CD106" i="105" s="1"/>
  <c r="CA106" i="105" a="1"/>
  <c r="CA106" i="105" s="1"/>
  <c r="DE82" i="105" a="1"/>
  <c r="DE82" i="105" s="1"/>
  <c r="DG82" i="105" a="1"/>
  <c r="DG82" i="105" s="1"/>
  <c r="AE112" i="99"/>
  <c r="S112" i="99"/>
  <c r="Z112" i="99"/>
  <c r="A112" i="99" s="1" a="1"/>
  <c r="A112" i="99" s="1"/>
  <c r="AA112" i="99"/>
  <c r="BZ112" i="99"/>
  <c r="X79" i="105"/>
  <c r="CI141" i="105" a="1"/>
  <c r="CI141" i="105" s="1"/>
  <c r="CK141" i="105" a="1"/>
  <c r="CK141" i="105" s="1"/>
  <c r="CM141" i="105" a="1"/>
  <c r="CM141" i="105" s="1"/>
  <c r="CL141" i="105" a="1"/>
  <c r="CL141" i="105" s="1"/>
  <c r="CO141" i="105" a="1"/>
  <c r="CO141" i="105" s="1"/>
  <c r="CR92" i="103" a="1"/>
  <c r="CR92" i="103" s="1"/>
  <c r="CQ92" i="103" a="1"/>
  <c r="CQ92" i="103" s="1"/>
  <c r="CS92" i="103" a="1"/>
  <c r="CS92" i="103" s="1"/>
  <c r="CT92" i="103" a="1"/>
  <c r="CT92" i="103" s="1"/>
  <c r="BJ37" i="103" a="1"/>
  <c r="BJ37" i="103" s="1"/>
  <c r="BP37" i="103" a="1"/>
  <c r="BP37" i="103" s="1"/>
  <c r="BL37" i="103" a="1"/>
  <c r="BL37" i="103" s="1"/>
  <c r="BO37" i="103" a="1"/>
  <c r="BO37" i="103" s="1"/>
  <c r="BI37" i="103" a="1"/>
  <c r="BI37" i="103" s="1"/>
  <c r="AF167" i="99"/>
  <c r="CA167" i="99"/>
  <c r="Z39" i="105"/>
  <c r="BU14" i="105" a="1"/>
  <c r="BU14" i="105" s="1"/>
  <c r="AB73" i="103" a="1"/>
  <c r="AB73" i="103" s="1"/>
  <c r="AE73" i="103" a="1"/>
  <c r="AE73" i="103" s="1"/>
  <c r="AL73" i="103" a="1"/>
  <c r="AL73" i="103" s="1"/>
  <c r="AK73" i="103" a="1"/>
  <c r="AK73" i="103" s="1"/>
  <c r="AC73" i="103" a="1"/>
  <c r="AC73" i="103" s="1"/>
  <c r="AF73" i="103" a="1"/>
  <c r="AF73" i="103" s="1"/>
  <c r="AD73" i="103" a="1"/>
  <c r="AD73" i="103" s="1"/>
  <c r="CO65" i="105" a="1"/>
  <c r="CO65" i="105" s="1"/>
  <c r="AZ65" i="105" a="1"/>
  <c r="AZ65" i="105" s="1"/>
  <c r="CJ65" i="105" a="1"/>
  <c r="CJ65" i="105" s="1"/>
  <c r="CN65" i="105" a="1"/>
  <c r="CN65" i="105" s="1"/>
  <c r="CI65" i="105" a="1"/>
  <c r="CI65" i="105" s="1"/>
  <c r="CG290" i="99"/>
  <c r="CH290" i="99"/>
  <c r="CG120" i="104" a="1"/>
  <c r="CG120" i="104" s="1"/>
  <c r="CL120" i="104" a="1"/>
  <c r="CL120" i="104" s="1"/>
  <c r="CH120" i="104" a="1"/>
  <c r="CH120" i="104" s="1"/>
  <c r="BB120" i="104" a="1"/>
  <c r="BB120" i="104" s="1"/>
  <c r="AG120" i="104" a="1"/>
  <c r="AG120" i="104" s="1"/>
  <c r="AH120" i="104" a="1"/>
  <c r="AH120" i="104" s="1"/>
  <c r="AB120" i="104" a="1"/>
  <c r="AB120" i="104" s="1"/>
  <c r="AJ120" i="104" a="1"/>
  <c r="AJ120" i="104" s="1"/>
  <c r="AC120" i="104" a="1"/>
  <c r="AC120" i="104" s="1"/>
  <c r="AK120" i="104" a="1"/>
  <c r="AK120" i="104" s="1"/>
  <c r="AL120" i="104" a="1"/>
  <c r="AL120" i="104" s="1"/>
  <c r="AM120" i="104" a="1"/>
  <c r="AM120" i="104" s="1"/>
  <c r="AI120" i="104" a="1"/>
  <c r="AI120" i="104" s="1"/>
  <c r="AD120" i="104" a="1"/>
  <c r="AD120" i="104" s="1"/>
  <c r="AE120" i="104" a="1"/>
  <c r="AE120" i="104" s="1"/>
  <c r="S281" i="99"/>
  <c r="DB136" i="105" a="1"/>
  <c r="DB136" i="105" s="1"/>
  <c r="DD136" i="105" a="1"/>
  <c r="DD136" i="105" s="1"/>
  <c r="DA136" i="105" a="1"/>
  <c r="DA136" i="105" s="1"/>
  <c r="AK35" i="103" a="1"/>
  <c r="AK35" i="103" s="1"/>
  <c r="CZ35" i="103" a="1"/>
  <c r="CZ35" i="103" s="1"/>
  <c r="DB97" i="105" a="1"/>
  <c r="DB97" i="105" s="1"/>
  <c r="DA97" i="105" a="1"/>
  <c r="DA97" i="105" s="1"/>
  <c r="BB133" i="103" a="1"/>
  <c r="BB133" i="103" s="1"/>
  <c r="AZ133" i="103" a="1"/>
  <c r="AZ133" i="103" s="1"/>
  <c r="AX133" i="103" a="1"/>
  <c r="AX133" i="103" s="1"/>
  <c r="AY133" i="103" a="1"/>
  <c r="AY133" i="103" s="1"/>
  <c r="BD133" i="103" a="1"/>
  <c r="BD133" i="103" s="1"/>
  <c r="BG133" i="103" a="1"/>
  <c r="BG133" i="103" s="1"/>
  <c r="BA133" i="103" a="1"/>
  <c r="BA133" i="103" s="1"/>
  <c r="BE133" i="103" a="1"/>
  <c r="BE133" i="103" s="1"/>
  <c r="BF133" i="103" a="1"/>
  <c r="BF133" i="103" s="1"/>
  <c r="BC133" i="103" a="1"/>
  <c r="BC133" i="103" s="1"/>
  <c r="AC46" i="99"/>
  <c r="AJ116" i="104" a="1"/>
  <c r="AJ116" i="104" s="1"/>
  <c r="CF103" i="103" a="1"/>
  <c r="CF103" i="103" s="1"/>
  <c r="CK114" i="104" a="1"/>
  <c r="CK114" i="104" s="1"/>
  <c r="CI114" i="104" a="1"/>
  <c r="CI114" i="104" s="1"/>
  <c r="CL114" i="104" a="1"/>
  <c r="CL114" i="104" s="1"/>
  <c r="CG114" i="104" a="1"/>
  <c r="CG114" i="104" s="1"/>
  <c r="CJ114" i="104" a="1"/>
  <c r="CJ114" i="104" s="1"/>
  <c r="CH114" i="104" a="1"/>
  <c r="CH114" i="104" s="1"/>
  <c r="AG114" i="104" a="1"/>
  <c r="AG114" i="104" s="1"/>
  <c r="AR114" i="104" a="1"/>
  <c r="AR114" i="104" s="1"/>
  <c r="CK120" i="104" a="1"/>
  <c r="CK120" i="104" s="1"/>
  <c r="CR106" i="104" a="1"/>
  <c r="CR106" i="104" s="1"/>
  <c r="CS106" i="104" a="1"/>
  <c r="CS106" i="104" s="1"/>
  <c r="CT106" i="104" a="1"/>
  <c r="CT106" i="104" s="1"/>
  <c r="CU106" i="104" a="1"/>
  <c r="CU106" i="104" s="1"/>
  <c r="AT106" i="104" a="1"/>
  <c r="AT106" i="104" s="1"/>
  <c r="CF155" i="99"/>
  <c r="CE155" i="99"/>
  <c r="AL103" i="103" a="1"/>
  <c r="AL103" i="103" s="1"/>
  <c r="AG114" i="103" a="1"/>
  <c r="AG114" i="103" s="1"/>
  <c r="AH114" i="103" a="1"/>
  <c r="AH114" i="103" s="1"/>
  <c r="AD114" i="103" a="1"/>
  <c r="AD114" i="103" s="1"/>
  <c r="AL114" i="103" a="1"/>
  <c r="AL114" i="103" s="1"/>
  <c r="AJ114" i="103" a="1"/>
  <c r="AJ114" i="103" s="1"/>
  <c r="AK114" i="103" a="1"/>
  <c r="AK114" i="103" s="1"/>
  <c r="AE114" i="103" a="1"/>
  <c r="AE114" i="103" s="1"/>
  <c r="AF114" i="103" a="1"/>
  <c r="AF114" i="103" s="1"/>
  <c r="AC114" i="103" a="1"/>
  <c r="AC114" i="103" s="1"/>
  <c r="AB114" i="103" a="1"/>
  <c r="AB114" i="103" s="1"/>
  <c r="AI114" i="103" a="1"/>
  <c r="AI114" i="103" s="1"/>
  <c r="CH135" i="103" a="1"/>
  <c r="CH135" i="103" s="1"/>
  <c r="CG135" i="103" a="1"/>
  <c r="CG135" i="103" s="1"/>
  <c r="CF135" i="103" a="1"/>
  <c r="CF135" i="103" s="1"/>
  <c r="CK135" i="103" a="1"/>
  <c r="CK135" i="103" s="1"/>
  <c r="CJ135" i="103" a="1"/>
  <c r="CJ135" i="103" s="1"/>
  <c r="BR135" i="103" a="1"/>
  <c r="BR135" i="103" s="1"/>
  <c r="CI135" i="103" a="1"/>
  <c r="CI135" i="103" s="1"/>
  <c r="CM148" i="103" a="1"/>
  <c r="CM148" i="103" s="1"/>
  <c r="CN148" i="103" a="1"/>
  <c r="CN148" i="103" s="1"/>
  <c r="CP148" i="103" a="1"/>
  <c r="CP148" i="103" s="1"/>
  <c r="CL148" i="103" a="1"/>
  <c r="CL148" i="103" s="1"/>
  <c r="DA133" i="105" a="1"/>
  <c r="DA133" i="105" s="1"/>
  <c r="DB133" i="105" a="1"/>
  <c r="DB133" i="105" s="1"/>
  <c r="DD133" i="105" a="1"/>
  <c r="DD133" i="105" s="1"/>
  <c r="CO42" i="104" a="1"/>
  <c r="CO42" i="104" s="1"/>
  <c r="CN42" i="104" a="1"/>
  <c r="CN42" i="104" s="1"/>
  <c r="CP42" i="104" a="1"/>
  <c r="CP42" i="104" s="1"/>
  <c r="BC42" i="104" a="1"/>
  <c r="BC42" i="104" s="1"/>
  <c r="CQ42" i="104" a="1"/>
  <c r="CQ42" i="104" s="1"/>
  <c r="W42" i="104"/>
  <c r="CM42" i="104" s="1" a="1"/>
  <c r="CM42" i="104" s="1"/>
  <c r="CG42" i="104" a="1"/>
  <c r="CG42" i="104" s="1"/>
  <c r="BL42" i="104" a="1"/>
  <c r="BL42" i="104" s="1"/>
  <c r="CY123" i="103" a="1"/>
  <c r="CY123" i="103" s="1"/>
  <c r="CX123" i="103" a="1"/>
  <c r="CX123" i="103" s="1"/>
  <c r="AL4" i="104" a="1"/>
  <c r="AL4" i="104" s="1"/>
  <c r="AW4" i="104" a="1"/>
  <c r="AW4" i="104" s="1"/>
  <c r="DA4" i="104" a="1"/>
  <c r="DA4" i="104" s="1"/>
  <c r="W12" i="104"/>
  <c r="CM12" i="104" s="1" a="1"/>
  <c r="CM12" i="104" s="1"/>
  <c r="CO12" i="104" a="1"/>
  <c r="CO12" i="104" s="1"/>
  <c r="CP12" i="104" a="1"/>
  <c r="CP12" i="104" s="1"/>
  <c r="CN12" i="104" a="1"/>
  <c r="CN12" i="104" s="1"/>
  <c r="CQ12" i="104" a="1"/>
  <c r="CQ12" i="104" s="1"/>
  <c r="CC65" i="99"/>
  <c r="AD65" i="99"/>
  <c r="AI100" i="105"/>
  <c r="DJ100" i="105" s="1" a="1"/>
  <c r="DJ100" i="105" s="1"/>
  <c r="AH65" i="99"/>
  <c r="BP35" i="86"/>
  <c r="CO29" i="103" a="1"/>
  <c r="CO29" i="103" s="1"/>
  <c r="CL29" i="103" a="1"/>
  <c r="CL29" i="103" s="1"/>
  <c r="CP29" i="103" a="1"/>
  <c r="CP29" i="103" s="1"/>
  <c r="CK97" i="105" a="1"/>
  <c r="CK97" i="105" s="1"/>
  <c r="CL97" i="105" a="1"/>
  <c r="CL97" i="105" s="1"/>
  <c r="CM97" i="105" a="1"/>
  <c r="CM97" i="105" s="1"/>
  <c r="CE94" i="103" a="1"/>
  <c r="CE94" i="103" s="1"/>
  <c r="CC94" i="103" a="1"/>
  <c r="CC94" i="103" s="1"/>
  <c r="BZ94" i="103" a="1"/>
  <c r="BZ94" i="103" s="1"/>
  <c r="CA94" i="103" a="1"/>
  <c r="CA94" i="103" s="1"/>
  <c r="BY94" i="103" a="1"/>
  <c r="BY94" i="103" s="1"/>
  <c r="CB94" i="103" a="1"/>
  <c r="CB94" i="103" s="1"/>
  <c r="CD94" i="103" a="1"/>
  <c r="CD94" i="103" s="1"/>
  <c r="BX115" i="105" a="1"/>
  <c r="BX115" i="105" s="1"/>
  <c r="BV115" i="105" a="1"/>
  <c r="BV115" i="105" s="1"/>
  <c r="BT115" i="105" a="1"/>
  <c r="BT115" i="105" s="1"/>
  <c r="BR115" i="105" a="1"/>
  <c r="BR115" i="105" s="1"/>
  <c r="CQ94" i="104" a="1"/>
  <c r="CQ94" i="104" s="1"/>
  <c r="CO94" i="104" a="1"/>
  <c r="CO94" i="104" s="1"/>
  <c r="CN94" i="104" a="1"/>
  <c r="CN94" i="104" s="1"/>
  <c r="CP94" i="104" a="1"/>
  <c r="CP94" i="104" s="1"/>
  <c r="W94" i="104"/>
  <c r="CM94" i="104" s="1" a="1"/>
  <c r="CM94" i="104" s="1"/>
  <c r="CV133" i="104" a="1"/>
  <c r="CV133" i="104" s="1"/>
  <c r="CY133" i="104" a="1"/>
  <c r="CY133" i="104" s="1"/>
  <c r="CZ133" i="104" a="1"/>
  <c r="CZ133" i="104" s="1"/>
  <c r="BE5" i="104" a="1"/>
  <c r="BE5" i="104" s="1"/>
  <c r="BB5" i="104" a="1"/>
  <c r="BB5" i="104" s="1"/>
  <c r="BH5" i="104" a="1"/>
  <c r="BH5" i="104" s="1"/>
  <c r="BF5" i="104" a="1"/>
  <c r="BF5" i="104" s="1"/>
  <c r="BD5" i="104" a="1"/>
  <c r="BD5" i="104" s="1"/>
  <c r="BG5" i="104" a="1"/>
  <c r="BG5" i="104" s="1"/>
  <c r="AN5" i="104" a="1"/>
  <c r="AN5" i="104" s="1"/>
  <c r="AC5" i="104" a="1"/>
  <c r="AC5" i="104" s="1"/>
  <c r="R5" i="104"/>
  <c r="AY5" i="104" s="1" a="1"/>
  <c r="AY5" i="104" s="1"/>
  <c r="BC5" i="104" a="1"/>
  <c r="BC5" i="104" s="1"/>
  <c r="AX149" i="103" a="1"/>
  <c r="AX149" i="103" s="1"/>
  <c r="BE149" i="103" a="1"/>
  <c r="BE149" i="103" s="1"/>
  <c r="BD149" i="103" a="1"/>
  <c r="BD149" i="103" s="1"/>
  <c r="AZ149" i="103" a="1"/>
  <c r="AZ149" i="103" s="1"/>
  <c r="BC149" i="103" a="1"/>
  <c r="BC149" i="103" s="1"/>
  <c r="BB149" i="103" a="1"/>
  <c r="BB149" i="103" s="1"/>
  <c r="BA149" i="103" a="1"/>
  <c r="BA149" i="103" s="1"/>
  <c r="BF149" i="103" a="1"/>
  <c r="BF149" i="103" s="1"/>
  <c r="BG149" i="103" a="1"/>
  <c r="BG149" i="103" s="1"/>
  <c r="AY149" i="103" a="1"/>
  <c r="AY149" i="103" s="1"/>
  <c r="E132" i="105"/>
  <c r="H132" i="105"/>
  <c r="F132" i="105"/>
  <c r="I132" i="105"/>
  <c r="BU129" i="105" a="1"/>
  <c r="BU129" i="105" s="1"/>
  <c r="BT129" i="105" a="1"/>
  <c r="BT129" i="105" s="1"/>
  <c r="BW129" i="105" a="1"/>
  <c r="BW129" i="105" s="1"/>
  <c r="BR129" i="105" a="1"/>
  <c r="BR129" i="105" s="1"/>
  <c r="BZ129" i="105" a="1"/>
  <c r="BZ129" i="105" s="1"/>
  <c r="BV129" i="105" a="1"/>
  <c r="BV129" i="105" s="1"/>
  <c r="BX129" i="105" a="1"/>
  <c r="BX129" i="105" s="1"/>
  <c r="CV83" i="104" a="1"/>
  <c r="CV83" i="104" s="1"/>
  <c r="CW83" i="104" a="1"/>
  <c r="CW83" i="104" s="1"/>
  <c r="CX83" i="104" a="1"/>
  <c r="CX83" i="104" s="1"/>
  <c r="CZ37" i="103" a="1"/>
  <c r="CZ37" i="103" s="1"/>
  <c r="CT37" i="103" a="1"/>
  <c r="CT37" i="103" s="1"/>
  <c r="BZ104" i="99"/>
  <c r="S104" i="99"/>
  <c r="AA104" i="99"/>
  <c r="AE104" i="99"/>
  <c r="X119" i="105"/>
  <c r="CR93" i="105" a="1"/>
  <c r="CR93" i="105" s="1"/>
  <c r="CS93" i="105" a="1"/>
  <c r="CS93" i="105" s="1"/>
  <c r="CQ93" i="105" a="1"/>
  <c r="CQ93" i="105" s="1"/>
  <c r="CD128" i="103" a="1"/>
  <c r="CD128" i="103" s="1"/>
  <c r="CE128" i="103" a="1"/>
  <c r="CE128" i="103" s="1"/>
  <c r="CA128" i="103" a="1"/>
  <c r="CA128" i="103" s="1"/>
  <c r="CC128" i="103" a="1"/>
  <c r="CC128" i="103" s="1"/>
  <c r="BZ128" i="103" a="1"/>
  <c r="BZ128" i="103" s="1"/>
  <c r="CB128" i="103" a="1"/>
  <c r="CB128" i="103" s="1"/>
  <c r="BY128" i="103" a="1"/>
  <c r="BY128" i="103" s="1"/>
  <c r="CY141" i="104" a="1"/>
  <c r="CY141" i="104" s="1"/>
  <c r="CZ141" i="104" a="1"/>
  <c r="CZ141" i="104" s="1"/>
  <c r="CY50" i="104" a="1"/>
  <c r="CY50" i="104" s="1"/>
  <c r="CZ50" i="104" a="1"/>
  <c r="CZ50" i="104" s="1"/>
  <c r="CJ50" i="104" a="1"/>
  <c r="CJ50" i="104" s="1"/>
  <c r="AC106" i="103" a="1"/>
  <c r="AC106" i="103" s="1"/>
  <c r="AZ39" i="105" a="1"/>
  <c r="AZ39" i="105" s="1"/>
  <c r="BO134" i="103" a="1"/>
  <c r="BO134" i="103" s="1"/>
  <c r="CZ134" i="103" a="1"/>
  <c r="CZ134" i="103" s="1"/>
  <c r="CZ137" i="103" a="1"/>
  <c r="CZ137" i="103" s="1"/>
  <c r="CI132" i="105" a="1"/>
  <c r="CI132" i="105" s="1"/>
  <c r="CK132" i="105" a="1"/>
  <c r="CK132" i="105" s="1"/>
  <c r="CL132" i="105" a="1"/>
  <c r="CL132" i="105" s="1"/>
  <c r="I57" i="105"/>
  <c r="CU91" i="103" a="1"/>
  <c r="CU91" i="103" s="1"/>
  <c r="CV91" i="103" a="1"/>
  <c r="CV91" i="103" s="1"/>
  <c r="CW91" i="103" a="1"/>
  <c r="CW91" i="103" s="1"/>
  <c r="CZ94" i="103" a="1"/>
  <c r="CZ94" i="103" s="1"/>
  <c r="BY137" i="103" a="1"/>
  <c r="BY137" i="103" s="1"/>
  <c r="CC137" i="103" a="1"/>
  <c r="CC137" i="103" s="1"/>
  <c r="CE137" i="103" a="1"/>
  <c r="CE137" i="103" s="1"/>
  <c r="CA137" i="103" a="1"/>
  <c r="CA137" i="103" s="1"/>
  <c r="BZ137" i="103" a="1"/>
  <c r="BZ137" i="103" s="1"/>
  <c r="CD137" i="103" a="1"/>
  <c r="CD137" i="103" s="1"/>
  <c r="CB137" i="103" a="1"/>
  <c r="CB137" i="103" s="1"/>
  <c r="AZ137" i="103" a="1"/>
  <c r="AZ137" i="103" s="1"/>
  <c r="BM98" i="103" a="1"/>
  <c r="BM98" i="103" s="1"/>
  <c r="BJ98" i="103" a="1"/>
  <c r="BJ98" i="103" s="1"/>
  <c r="BI98" i="103" a="1"/>
  <c r="BI98" i="103" s="1"/>
  <c r="BL98" i="103" a="1"/>
  <c r="BL98" i="103" s="1"/>
  <c r="BO98" i="103" a="1"/>
  <c r="BO98" i="103" s="1"/>
  <c r="BK98" i="103" a="1"/>
  <c r="BK98" i="103" s="1"/>
  <c r="BH98" i="103" a="1"/>
  <c r="BH98" i="103" s="1"/>
  <c r="BN98" i="103" a="1"/>
  <c r="BN98" i="103" s="1"/>
  <c r="BP98" i="103" a="1"/>
  <c r="BP98" i="103" s="1"/>
  <c r="CX117" i="104" a="1"/>
  <c r="CX117" i="104" s="1"/>
  <c r="CW117" i="104" a="1"/>
  <c r="CW117" i="104" s="1"/>
  <c r="AU117" i="104" a="1"/>
  <c r="AU117" i="104" s="1"/>
  <c r="CV117" i="104" a="1"/>
  <c r="CV117" i="104" s="1"/>
  <c r="CH82" i="105" a="1"/>
  <c r="CH82" i="105" s="1"/>
  <c r="CA82" i="105" a="1"/>
  <c r="CA82" i="105" s="1"/>
  <c r="CD82" i="105" a="1"/>
  <c r="CD82" i="105" s="1"/>
  <c r="CB82" i="105" a="1"/>
  <c r="CB82" i="105" s="1"/>
  <c r="CF82" i="105" a="1"/>
  <c r="CF82" i="105" s="1"/>
  <c r="CE82" i="105" a="1"/>
  <c r="CE82" i="105" s="1"/>
  <c r="CK131" i="105" a="1"/>
  <c r="CK131" i="105" s="1"/>
  <c r="CM131" i="105" a="1"/>
  <c r="CM131" i="105" s="1"/>
  <c r="CI131" i="105" a="1"/>
  <c r="CI131" i="105" s="1"/>
  <c r="CO131" i="105" a="1"/>
  <c r="CO131" i="105" s="1"/>
  <c r="CL131" i="105" a="1"/>
  <c r="CL131" i="105" s="1"/>
  <c r="DG103" i="105" a="1"/>
  <c r="DG103" i="105" s="1"/>
  <c r="DE103" i="105" a="1"/>
  <c r="DE103" i="105" s="1"/>
  <c r="BC142" i="103" a="1"/>
  <c r="BC142" i="103" s="1"/>
  <c r="BE142" i="103" a="1"/>
  <c r="BE142" i="103" s="1"/>
  <c r="BB142" i="103" a="1"/>
  <c r="BB142" i="103" s="1"/>
  <c r="AZ142" i="103" a="1"/>
  <c r="AZ142" i="103" s="1"/>
  <c r="BD142" i="103" a="1"/>
  <c r="BD142" i="103" s="1"/>
  <c r="AX142" i="103" a="1"/>
  <c r="AX142" i="103" s="1"/>
  <c r="BG142" i="103" a="1"/>
  <c r="BG142" i="103" s="1"/>
  <c r="AY142" i="103" a="1"/>
  <c r="AY142" i="103" s="1"/>
  <c r="BA142" i="103" a="1"/>
  <c r="BA142" i="103" s="1"/>
  <c r="AG86" i="99"/>
  <c r="AC86" i="99"/>
  <c r="CB86" i="99"/>
  <c r="AE82" i="105"/>
  <c r="CY101" i="104" a="1"/>
  <c r="CY101" i="104" s="1"/>
  <c r="CZ101" i="104" a="1"/>
  <c r="CZ101" i="104" s="1"/>
  <c r="BG139" i="103" a="1"/>
  <c r="BG139" i="103" s="1"/>
  <c r="BE139" i="103" a="1"/>
  <c r="BE139" i="103" s="1"/>
  <c r="BD139" i="103" a="1"/>
  <c r="BD139" i="103" s="1"/>
  <c r="AX139" i="103" a="1"/>
  <c r="AX139" i="103" s="1"/>
  <c r="AZ139" i="103" a="1"/>
  <c r="AZ139" i="103" s="1"/>
  <c r="BF139" i="103" a="1"/>
  <c r="BF139" i="103" s="1"/>
  <c r="AY139" i="103" a="1"/>
  <c r="AY139" i="103" s="1"/>
  <c r="BA139" i="103" a="1"/>
  <c r="BA139" i="103" s="1"/>
  <c r="BC139" i="103" a="1"/>
  <c r="BC139" i="103" s="1"/>
  <c r="BB139" i="103" a="1"/>
  <c r="BB139" i="103" s="1"/>
  <c r="BT96" i="103" a="1"/>
  <c r="BT96" i="103" s="1"/>
  <c r="BS96" i="103" a="1"/>
  <c r="BS96" i="103" s="1"/>
  <c r="BW96" i="103" a="1"/>
  <c r="BW96" i="103" s="1"/>
  <c r="BQ96" i="103" a="1"/>
  <c r="BQ96" i="103" s="1"/>
  <c r="BV96" i="103" a="1"/>
  <c r="BV96" i="103" s="1"/>
  <c r="BR96" i="103" a="1"/>
  <c r="BR96" i="103" s="1"/>
  <c r="BU96" i="103" a="1"/>
  <c r="BU96" i="103" s="1"/>
  <c r="BX96" i="103" a="1"/>
  <c r="BX96" i="103" s="1"/>
  <c r="AH95" i="104" a="1"/>
  <c r="AH95" i="104" s="1"/>
  <c r="AM95" i="104" a="1"/>
  <c r="AM95" i="104" s="1"/>
  <c r="AB95" i="104" a="1"/>
  <c r="AB95" i="104" s="1"/>
  <c r="AC95" i="104" a="1"/>
  <c r="AC95" i="104" s="1"/>
  <c r="AK95" i="104" a="1"/>
  <c r="AK95" i="104" s="1"/>
  <c r="AJ95" i="104" a="1"/>
  <c r="AJ95" i="104" s="1"/>
  <c r="AL95" i="104" a="1"/>
  <c r="AL95" i="104" s="1"/>
  <c r="AG95" i="104" a="1"/>
  <c r="AG95" i="104" s="1"/>
  <c r="BS78" i="103" a="1"/>
  <c r="BS78" i="103" s="1"/>
  <c r="BU78" i="103" a="1"/>
  <c r="BU78" i="103" s="1"/>
  <c r="BR78" i="103" a="1"/>
  <c r="BR78" i="103" s="1"/>
  <c r="BT78" i="103" a="1"/>
  <c r="BT78" i="103" s="1"/>
  <c r="BQ78" i="103" a="1"/>
  <c r="BQ78" i="103" s="1"/>
  <c r="Z10" i="105"/>
  <c r="CQ141" i="105" a="1"/>
  <c r="CQ141" i="105" s="1"/>
  <c r="CU141" i="105" a="1"/>
  <c r="CU141" i="105" s="1"/>
  <c r="CR141" i="105" a="1"/>
  <c r="CR141" i="105" s="1"/>
  <c r="CS141" i="105" a="1"/>
  <c r="CS141" i="105" s="1"/>
  <c r="DA84" i="105" a="1"/>
  <c r="DA84" i="105" s="1"/>
  <c r="DD84" i="105" a="1"/>
  <c r="DD84" i="105" s="1"/>
  <c r="DB84" i="105" a="1"/>
  <c r="DB84" i="105" s="1"/>
  <c r="I11" i="105"/>
  <c r="H11" i="105"/>
  <c r="F11" i="105"/>
  <c r="E11" i="105"/>
  <c r="CU122" i="103" a="1"/>
  <c r="CU122" i="103" s="1"/>
  <c r="CV122" i="103" a="1"/>
  <c r="CV122" i="103" s="1"/>
  <c r="CW122" i="103" a="1"/>
  <c r="CW122" i="103" s="1"/>
  <c r="AI93" i="105"/>
  <c r="CC52" i="99"/>
  <c r="AD52" i="99"/>
  <c r="AH52" i="99"/>
  <c r="BL134" i="103" a="1"/>
  <c r="BL134" i="103" s="1"/>
  <c r="CQ134" i="103" a="1"/>
  <c r="CQ134" i="103" s="1"/>
  <c r="CS134" i="103" a="1"/>
  <c r="CS134" i="103" s="1"/>
  <c r="CT134" i="103" a="1"/>
  <c r="CT134" i="103" s="1"/>
  <c r="CR134" i="103" a="1"/>
  <c r="CR134" i="103" s="1"/>
  <c r="BJ129" i="103" a="1"/>
  <c r="BJ129" i="103" s="1"/>
  <c r="CI129" i="103" a="1"/>
  <c r="CI129" i="103" s="1"/>
  <c r="CJ129" i="103" a="1"/>
  <c r="CJ129" i="103" s="1"/>
  <c r="CG129" i="103" a="1"/>
  <c r="CG129" i="103" s="1"/>
  <c r="CF129" i="103" a="1"/>
  <c r="CF129" i="103" s="1"/>
  <c r="CK129" i="103" a="1"/>
  <c r="CK129" i="103" s="1"/>
  <c r="CH129" i="103" a="1"/>
  <c r="CH129" i="103" s="1"/>
  <c r="AK113" i="103" a="1"/>
  <c r="AK113" i="103" s="1"/>
  <c r="AL113" i="103" a="1"/>
  <c r="AL113" i="103" s="1"/>
  <c r="AE113" i="103" a="1"/>
  <c r="AE113" i="103" s="1"/>
  <c r="AB113" i="103" a="1"/>
  <c r="AB113" i="103" s="1"/>
  <c r="AF113" i="103" a="1"/>
  <c r="AF113" i="103" s="1"/>
  <c r="AD113" i="103" a="1"/>
  <c r="AD113" i="103" s="1"/>
  <c r="AI113" i="103" a="1"/>
  <c r="AI113" i="103" s="1"/>
  <c r="AC113" i="103" a="1"/>
  <c r="AC113" i="103" s="1"/>
  <c r="AG113" i="103" a="1"/>
  <c r="AG113" i="103" s="1"/>
  <c r="AH113" i="103" a="1"/>
  <c r="AH113" i="103" s="1"/>
  <c r="AJ113" i="103" a="1"/>
  <c r="AJ113" i="103" s="1"/>
  <c r="AK111" i="104" a="1"/>
  <c r="AK111" i="104" s="1"/>
  <c r="AG111" i="104" a="1"/>
  <c r="AG111" i="104" s="1"/>
  <c r="AB111" i="104" a="1"/>
  <c r="AB111" i="104" s="1"/>
  <c r="AC111" i="104" a="1"/>
  <c r="AC111" i="104" s="1"/>
  <c r="AL111" i="104" a="1"/>
  <c r="AL111" i="104" s="1"/>
  <c r="AM111" i="104" a="1"/>
  <c r="AM111" i="104" s="1"/>
  <c r="AJ111" i="104" a="1"/>
  <c r="AJ111" i="104" s="1"/>
  <c r="AH111" i="104" a="1"/>
  <c r="AH111" i="104" s="1"/>
  <c r="BS12" i="105" a="1"/>
  <c r="BS12" i="105" s="1"/>
  <c r="BV12" i="105" a="1"/>
  <c r="BV12" i="105" s="1"/>
  <c r="BR12" i="105" a="1"/>
  <c r="BR12" i="105" s="1"/>
  <c r="BT12" i="105" a="1"/>
  <c r="BT12" i="105" s="1"/>
  <c r="BW12" i="105" a="1"/>
  <c r="BW12" i="105" s="1"/>
  <c r="BZ12" i="105" a="1"/>
  <c r="BZ12" i="105" s="1"/>
  <c r="BX12" i="105" a="1"/>
  <c r="BX12" i="105" s="1"/>
  <c r="CM126" i="104" a="1"/>
  <c r="CM126" i="104" s="1"/>
  <c r="CR126" i="104" a="1"/>
  <c r="CR126" i="104" s="1"/>
  <c r="CS126" i="104" a="1"/>
  <c r="CS126" i="104" s="1"/>
  <c r="CT126" i="104" a="1"/>
  <c r="CT126" i="104" s="1"/>
  <c r="CU126" i="104" a="1"/>
  <c r="CU126" i="104" s="1"/>
  <c r="CH126" i="104" a="1"/>
  <c r="CH126" i="104" s="1"/>
  <c r="BM11" i="104" a="1"/>
  <c r="BM11" i="104" s="1"/>
  <c r="CG32" i="99"/>
  <c r="CH32" i="99"/>
  <c r="AB57" i="99"/>
  <c r="CE167" i="99"/>
  <c r="CF167" i="99"/>
  <c r="CD167" i="99"/>
  <c r="CC80" i="99"/>
  <c r="AH80" i="99"/>
  <c r="AD80" i="99"/>
  <c r="AI87" i="105"/>
  <c r="DA62" i="104" a="1"/>
  <c r="DA62" i="104" s="1"/>
  <c r="BM142" i="105" a="1"/>
  <c r="BM142" i="105" s="1"/>
  <c r="AK150" i="103" a="1"/>
  <c r="AK150" i="103" s="1"/>
  <c r="AE150" i="103" a="1"/>
  <c r="AE150" i="103" s="1"/>
  <c r="AB150" i="103" a="1"/>
  <c r="AB150" i="103" s="1"/>
  <c r="AC150" i="103" a="1"/>
  <c r="AC150" i="103" s="1"/>
  <c r="AF150" i="103" a="1"/>
  <c r="AF150" i="103" s="1"/>
  <c r="AD150" i="103" a="1"/>
  <c r="AD150" i="103" s="1"/>
  <c r="AJ150" i="103" a="1"/>
  <c r="AJ150" i="103" s="1"/>
  <c r="AI150" i="103" a="1"/>
  <c r="AI150" i="103" s="1"/>
  <c r="AG150" i="103" a="1"/>
  <c r="AG150" i="103" s="1"/>
  <c r="AH150" i="103" a="1"/>
  <c r="AH150" i="103" s="1"/>
  <c r="AL150" i="103" a="1"/>
  <c r="AL150" i="103" s="1"/>
  <c r="BL95" i="103" a="1"/>
  <c r="BL95" i="103" s="1"/>
  <c r="BM95" i="103" a="1"/>
  <c r="BM95" i="103" s="1"/>
  <c r="BI95" i="103" a="1"/>
  <c r="BI95" i="103" s="1"/>
  <c r="BH95" i="103" a="1"/>
  <c r="BH95" i="103" s="1"/>
  <c r="BJ95" i="103" a="1"/>
  <c r="BJ95" i="103" s="1"/>
  <c r="BO95" i="103" a="1"/>
  <c r="BO95" i="103" s="1"/>
  <c r="BP95" i="103" a="1"/>
  <c r="BP95" i="103" s="1"/>
  <c r="BK95" i="103" a="1"/>
  <c r="BK95" i="103" s="1"/>
  <c r="BN95" i="103" a="1"/>
  <c r="BN95" i="103" s="1"/>
  <c r="BZ22" i="105" a="1"/>
  <c r="BZ22" i="105" s="1"/>
  <c r="BW22" i="105" a="1"/>
  <c r="BW22" i="105" s="1"/>
  <c r="BS22" i="105" a="1"/>
  <c r="BS22" i="105" s="1"/>
  <c r="BT22" i="105" a="1"/>
  <c r="BT22" i="105" s="1"/>
  <c r="BX22" i="105" a="1"/>
  <c r="BX22" i="105" s="1"/>
  <c r="BV22" i="105" a="1"/>
  <c r="BV22" i="105" s="1"/>
  <c r="BR22" i="105" a="1"/>
  <c r="BR22" i="105" s="1"/>
  <c r="DA134" i="104" a="1"/>
  <c r="DA134" i="104" s="1"/>
  <c r="BT82" i="103" a="1"/>
  <c r="BT82" i="103" s="1"/>
  <c r="BW82" i="103" a="1"/>
  <c r="BW82" i="103" s="1"/>
  <c r="BU82" i="103" a="1"/>
  <c r="BU82" i="103" s="1"/>
  <c r="BS82" i="103" a="1"/>
  <c r="BS82" i="103" s="1"/>
  <c r="BQ82" i="103" a="1"/>
  <c r="BQ82" i="103" s="1"/>
  <c r="CI100" i="104" a="1"/>
  <c r="CI100" i="104" s="1"/>
  <c r="CG100" i="104" a="1"/>
  <c r="CG100" i="104" s="1"/>
  <c r="CJ100" i="104" a="1"/>
  <c r="CJ100" i="104" s="1"/>
  <c r="CK100" i="104" a="1"/>
  <c r="CK100" i="104" s="1"/>
  <c r="CL100" i="104" a="1"/>
  <c r="CL100" i="104" s="1"/>
  <c r="E56" i="105"/>
  <c r="I56" i="105"/>
  <c r="H56" i="105"/>
  <c r="F56" i="105"/>
  <c r="AA38" i="99"/>
  <c r="BZ38" i="99"/>
  <c r="AE38" i="99"/>
  <c r="X10" i="105"/>
  <c r="DA10" i="105" a="1"/>
  <c r="DA10" i="105" s="1"/>
  <c r="DB10" i="105" a="1"/>
  <c r="DB10" i="105" s="1"/>
  <c r="CP98" i="103" a="1"/>
  <c r="CP98" i="103" s="1"/>
  <c r="CL98" i="103" a="1"/>
  <c r="CL98" i="103" s="1"/>
  <c r="CN98" i="103" a="1"/>
  <c r="CN98" i="103" s="1"/>
  <c r="CM98" i="103" a="1"/>
  <c r="CM98" i="103" s="1"/>
  <c r="CO98" i="103" a="1"/>
  <c r="CO98" i="103" s="1"/>
  <c r="BK114" i="103" a="1"/>
  <c r="BK114" i="103" s="1"/>
  <c r="BN114" i="103" a="1"/>
  <c r="BN114" i="103" s="1"/>
  <c r="BM114" i="103" a="1"/>
  <c r="BM114" i="103" s="1"/>
  <c r="BH114" i="103" a="1"/>
  <c r="BH114" i="103" s="1"/>
  <c r="BP114" i="103" a="1"/>
  <c r="BP114" i="103" s="1"/>
  <c r="BJ114" i="103" a="1"/>
  <c r="BJ114" i="103" s="1"/>
  <c r="BL114" i="103" a="1"/>
  <c r="BL114" i="103" s="1"/>
  <c r="BO114" i="103" a="1"/>
  <c r="BO114" i="103" s="1"/>
  <c r="BI114" i="103" a="1"/>
  <c r="BI114" i="103" s="1"/>
  <c r="CA133" i="105" a="1"/>
  <c r="CA133" i="105" s="1"/>
  <c r="CH133" i="105" a="1"/>
  <c r="CH133" i="105" s="1"/>
  <c r="CF133" i="105" a="1"/>
  <c r="CF133" i="105" s="1"/>
  <c r="CB133" i="105" a="1"/>
  <c r="CB133" i="105" s="1"/>
  <c r="CE133" i="105" a="1"/>
  <c r="CE133" i="105" s="1"/>
  <c r="CD133" i="105" a="1"/>
  <c r="CD133" i="105" s="1"/>
  <c r="AE79" i="99"/>
  <c r="BZ79" i="99"/>
  <c r="AA79" i="99"/>
  <c r="X7" i="105"/>
  <c r="CP92" i="103" a="1"/>
  <c r="CP92" i="103" s="1"/>
  <c r="CO92" i="103" a="1"/>
  <c r="CO92" i="103" s="1"/>
  <c r="CL92" i="103" a="1"/>
  <c r="CL92" i="103" s="1"/>
  <c r="CM92" i="103" a="1"/>
  <c r="CM92" i="103" s="1"/>
  <c r="BE111" i="105" a="1"/>
  <c r="BE111" i="105" s="1"/>
  <c r="AZ111" i="105" a="1"/>
  <c r="AZ111" i="105" s="1"/>
  <c r="BD111" i="105" a="1"/>
  <c r="BD111" i="105" s="1"/>
  <c r="BC111" i="105" a="1"/>
  <c r="BC111" i="105" s="1"/>
  <c r="AY111" i="105" a="1"/>
  <c r="AY111" i="105" s="1"/>
  <c r="BA111" i="105" a="1"/>
  <c r="BA111" i="105" s="1"/>
  <c r="AX111" i="105" a="1"/>
  <c r="AX111" i="105" s="1"/>
  <c r="CI39" i="104" a="1"/>
  <c r="CI39" i="104" s="1"/>
  <c r="CJ39" i="104" a="1"/>
  <c r="CJ39" i="104" s="1"/>
  <c r="CK39" i="104" a="1"/>
  <c r="CK39" i="104" s="1"/>
  <c r="CL39" i="104" a="1"/>
  <c r="CL39" i="104" s="1"/>
  <c r="CG39" i="104" a="1"/>
  <c r="CG39" i="104" s="1"/>
  <c r="CH39" i="104" a="1"/>
  <c r="CH39" i="104" s="1"/>
  <c r="AR39" i="104" a="1"/>
  <c r="AR39" i="104" s="1"/>
  <c r="CA174" i="99"/>
  <c r="AF174" i="99"/>
  <c r="Z74" i="105"/>
  <c r="AB174" i="99"/>
  <c r="CX132" i="103" a="1"/>
  <c r="CX132" i="103" s="1"/>
  <c r="CY132" i="103" a="1"/>
  <c r="CY132" i="103" s="1"/>
  <c r="CU132" i="103" a="1"/>
  <c r="CU132" i="103" s="1"/>
  <c r="CC132" i="103" a="1"/>
  <c r="CC132" i="103" s="1"/>
  <c r="CN132" i="103" a="1"/>
  <c r="CN132" i="103" s="1"/>
  <c r="BV132" i="103" a="1"/>
  <c r="BV132" i="103" s="1"/>
  <c r="AW42" i="105" a="1"/>
  <c r="AW42" i="105" s="1"/>
  <c r="AY42" i="105" a="1"/>
  <c r="AY42" i="105" s="1"/>
  <c r="AZ42" i="105" a="1"/>
  <c r="AZ42" i="105" s="1"/>
  <c r="AX42" i="105" a="1"/>
  <c r="AX42" i="105" s="1"/>
  <c r="BE42" i="105" a="1"/>
  <c r="BE42" i="105" s="1"/>
  <c r="BA42" i="105" a="1"/>
  <c r="BA42" i="105" s="1"/>
  <c r="BG42" i="105" a="1"/>
  <c r="BG42" i="105" s="1"/>
  <c r="E21" i="105"/>
  <c r="I21" i="105"/>
  <c r="F21" i="105"/>
  <c r="H21" i="105"/>
  <c r="BL119" i="103" a="1"/>
  <c r="BL119" i="103" s="1"/>
  <c r="BI119" i="103" a="1"/>
  <c r="BI119" i="103" s="1"/>
  <c r="BK119" i="103" a="1"/>
  <c r="BK119" i="103" s="1"/>
  <c r="BO119" i="103" a="1"/>
  <c r="BO119" i="103" s="1"/>
  <c r="BJ119" i="103" a="1"/>
  <c r="BJ119" i="103" s="1"/>
  <c r="BM119" i="103" a="1"/>
  <c r="BM119" i="103" s="1"/>
  <c r="BP119" i="103" a="1"/>
  <c r="BP119" i="103" s="1"/>
  <c r="BN119" i="103" a="1"/>
  <c r="BN119" i="103" s="1"/>
  <c r="BH119" i="103" a="1"/>
  <c r="BH119" i="103" s="1"/>
  <c r="CP21" i="104" a="1"/>
  <c r="CP21" i="104" s="1"/>
  <c r="DA21" i="104" a="1"/>
  <c r="DA21" i="104" s="1"/>
  <c r="BA102" i="105" a="1"/>
  <c r="BA102" i="105" s="1"/>
  <c r="BE102" i="105" a="1"/>
  <c r="BE102" i="105" s="1"/>
  <c r="BC102" i="105" a="1"/>
  <c r="BC102" i="105" s="1"/>
  <c r="BD102" i="105" a="1"/>
  <c r="BD102" i="105" s="1"/>
  <c r="AZ102" i="105" a="1"/>
  <c r="AZ102" i="105" s="1"/>
  <c r="AW102" i="105" a="1"/>
  <c r="AW102" i="105" s="1"/>
  <c r="CI133" i="103" a="1"/>
  <c r="CI133" i="103" s="1"/>
  <c r="CF133" i="103" a="1"/>
  <c r="CF133" i="103" s="1"/>
  <c r="CG133" i="103" a="1"/>
  <c r="CG133" i="103" s="1"/>
  <c r="CJ133" i="103" a="1"/>
  <c r="CJ133" i="103" s="1"/>
  <c r="CH133" i="103" a="1"/>
  <c r="CH133" i="103" s="1"/>
  <c r="CK133" i="103" a="1"/>
  <c r="CK133" i="103" s="1"/>
  <c r="BB127" i="104" a="1"/>
  <c r="BB127" i="104" s="1"/>
  <c r="CG127" i="104" a="1"/>
  <c r="CG127" i="104" s="1"/>
  <c r="CH127" i="104" a="1"/>
  <c r="CH127" i="104" s="1"/>
  <c r="CI127" i="104" a="1"/>
  <c r="CI127" i="104" s="1"/>
  <c r="CJ127" i="104" a="1"/>
  <c r="CJ127" i="104" s="1"/>
  <c r="CK127" i="104" a="1"/>
  <c r="CK127" i="104" s="1"/>
  <c r="CL127" i="104" a="1"/>
  <c r="CL127" i="104" s="1"/>
  <c r="AG127" i="104" a="1"/>
  <c r="AG127" i="104" s="1"/>
  <c r="AR127" i="104" a="1"/>
  <c r="AR127" i="104" s="1"/>
  <c r="CR119" i="105" a="1"/>
  <c r="CR119" i="105" s="1"/>
  <c r="CP119" i="105" a="1"/>
  <c r="CP119" i="105" s="1"/>
  <c r="CQ119" i="105" a="1"/>
  <c r="CQ119" i="105" s="1"/>
  <c r="DG141" i="105" a="1"/>
  <c r="DG141" i="105" s="1"/>
  <c r="DE141" i="105" a="1"/>
  <c r="DE141" i="105" s="1"/>
  <c r="AM105" i="104" a="1"/>
  <c r="AM105" i="104" s="1"/>
  <c r="AX105" i="104" a="1"/>
  <c r="AX105" i="104" s="1"/>
  <c r="BZ145" i="99"/>
  <c r="F39" i="105"/>
  <c r="CL116" i="104" a="1"/>
  <c r="CL116" i="104" s="1"/>
  <c r="CO55" i="105" a="1"/>
  <c r="CO55" i="105" s="1"/>
  <c r="AJ115" i="104" a="1"/>
  <c r="AJ115" i="104" s="1"/>
  <c r="AK115" i="104" a="1"/>
  <c r="AK115" i="104" s="1"/>
  <c r="AB115" i="104" a="1"/>
  <c r="AB115" i="104" s="1"/>
  <c r="AL115" i="104" a="1"/>
  <c r="AL115" i="104" s="1"/>
  <c r="AM115" i="104" a="1"/>
  <c r="AM115" i="104" s="1"/>
  <c r="AG115" i="104" a="1"/>
  <c r="AG115" i="104" s="1"/>
  <c r="AH115" i="104" a="1"/>
  <c r="AH115" i="104" s="1"/>
  <c r="AC115" i="104" a="1"/>
  <c r="AC115" i="104" s="1"/>
  <c r="AG182" i="99"/>
  <c r="S84" i="99"/>
  <c r="AW8" i="104" a="1"/>
  <c r="AW8" i="104" s="1"/>
  <c r="AX8" i="104" a="1"/>
  <c r="AX8" i="104" s="1"/>
  <c r="AN8" i="104" a="1"/>
  <c r="AN8" i="104" s="1"/>
  <c r="CC142" i="103" a="1"/>
  <c r="CC142" i="103" s="1"/>
  <c r="CA142" i="103" a="1"/>
  <c r="CA142" i="103" s="1"/>
  <c r="BZ142" i="103" a="1"/>
  <c r="BZ142" i="103" s="1"/>
  <c r="CB142" i="103" a="1"/>
  <c r="CB142" i="103" s="1"/>
  <c r="CE142" i="103" a="1"/>
  <c r="CE142" i="103" s="1"/>
  <c r="BY142" i="103" a="1"/>
  <c r="BY142" i="103" s="1"/>
  <c r="CX133" i="104" a="1"/>
  <c r="CX133" i="104" s="1"/>
  <c r="CW133" i="104" a="1"/>
  <c r="CW133" i="104" s="1"/>
  <c r="CX112" i="103" a="1"/>
  <c r="CX112" i="103" s="1"/>
  <c r="CY112" i="103" a="1"/>
  <c r="CY112" i="103" s="1"/>
  <c r="AR52" i="104" a="1"/>
  <c r="AR52" i="104" s="1"/>
  <c r="AW52" i="104" a="1"/>
  <c r="AW52" i="104" s="1"/>
  <c r="CC63" i="105" a="1"/>
  <c r="CC63" i="105" s="1"/>
  <c r="BX102" i="103" a="1"/>
  <c r="BX102" i="103" s="1"/>
  <c r="BR102" i="103" a="1"/>
  <c r="BR102" i="103" s="1"/>
  <c r="BQ102" i="103" a="1"/>
  <c r="BQ102" i="103" s="1"/>
  <c r="BS102" i="103" a="1"/>
  <c r="BS102" i="103" s="1"/>
  <c r="BV102" i="103" a="1"/>
  <c r="BV102" i="103" s="1"/>
  <c r="BW102" i="103" a="1"/>
  <c r="BW102" i="103" s="1"/>
  <c r="BT102" i="103" a="1"/>
  <c r="BT102" i="103" s="1"/>
  <c r="BU102" i="103" a="1"/>
  <c r="BU102" i="103" s="1"/>
  <c r="AB16" i="99"/>
  <c r="CA16" i="99"/>
  <c r="AF16" i="99"/>
  <c r="CC33" i="99"/>
  <c r="AH33" i="99"/>
  <c r="AI95" i="105"/>
  <c r="AD33" i="99"/>
  <c r="AA45" i="99"/>
  <c r="Y78" i="105"/>
  <c r="AC124" i="103" a="1"/>
  <c r="AC124" i="103" s="1"/>
  <c r="BM124" i="103" a="1"/>
  <c r="BM124" i="103" s="1"/>
  <c r="BI124" i="103" a="1"/>
  <c r="BI124" i="103" s="1"/>
  <c r="BP124" i="103" a="1"/>
  <c r="BP124" i="103" s="1"/>
  <c r="BJ124" i="103" a="1"/>
  <c r="BJ124" i="103" s="1"/>
  <c r="BH124" i="103" a="1"/>
  <c r="BH124" i="103" s="1"/>
  <c r="BO124" i="103" a="1"/>
  <c r="BO124" i="103" s="1"/>
  <c r="BN124" i="103" a="1"/>
  <c r="BN124" i="103" s="1"/>
  <c r="BK124" i="103" a="1"/>
  <c r="BK124" i="103" s="1"/>
  <c r="BL124" i="103" a="1"/>
  <c r="BL124" i="103" s="1"/>
  <c r="AE126" i="103" a="1"/>
  <c r="AE126" i="103" s="1"/>
  <c r="AG126" i="103" a="1"/>
  <c r="AG126" i="103" s="1"/>
  <c r="AJ126" i="103" a="1"/>
  <c r="AJ126" i="103" s="1"/>
  <c r="AC126" i="103" a="1"/>
  <c r="AC126" i="103" s="1"/>
  <c r="AD126" i="103" a="1"/>
  <c r="AD126" i="103" s="1"/>
  <c r="AK126" i="103" a="1"/>
  <c r="AK126" i="103" s="1"/>
  <c r="AI126" i="103" a="1"/>
  <c r="AI126" i="103" s="1"/>
  <c r="AF126" i="103" a="1"/>
  <c r="AF126" i="103" s="1"/>
  <c r="AB126" i="103" a="1"/>
  <c r="AB126" i="103" s="1"/>
  <c r="AL126" i="103" a="1"/>
  <c r="AL126" i="103" s="1"/>
  <c r="AH126" i="103" a="1"/>
  <c r="AH126" i="103" s="1"/>
  <c r="BM92" i="103" a="1"/>
  <c r="BM92" i="103" s="1"/>
  <c r="BI92" i="103" a="1"/>
  <c r="BI92" i="103" s="1"/>
  <c r="BK92" i="103" a="1"/>
  <c r="BK92" i="103" s="1"/>
  <c r="BO92" i="103" a="1"/>
  <c r="BO92" i="103" s="1"/>
  <c r="BJ92" i="103" a="1"/>
  <c r="BJ92" i="103" s="1"/>
  <c r="BP92" i="103" a="1"/>
  <c r="BP92" i="103" s="1"/>
  <c r="BN92" i="103" a="1"/>
  <c r="BN92" i="103" s="1"/>
  <c r="BH92" i="103" a="1"/>
  <c r="BH92" i="103" s="1"/>
  <c r="BL92" i="103" a="1"/>
  <c r="BL92" i="103" s="1"/>
  <c r="Z169" i="99"/>
  <c r="Y56" i="105"/>
  <c r="AI125" i="103" a="1"/>
  <c r="AI125" i="103" s="1"/>
  <c r="AB125" i="103" a="1"/>
  <c r="AB125" i="103" s="1"/>
  <c r="AG125" i="103" a="1"/>
  <c r="AG125" i="103" s="1"/>
  <c r="AF125" i="103" a="1"/>
  <c r="AF125" i="103" s="1"/>
  <c r="AK125" i="103" a="1"/>
  <c r="AK125" i="103" s="1"/>
  <c r="AJ125" i="103" a="1"/>
  <c r="AJ125" i="103" s="1"/>
  <c r="AE125" i="103" a="1"/>
  <c r="AE125" i="103" s="1"/>
  <c r="AH125" i="103" a="1"/>
  <c r="AH125" i="103" s="1"/>
  <c r="CV100" i="104" a="1"/>
  <c r="CV100" i="104" s="1"/>
  <c r="CW100" i="104" a="1"/>
  <c r="CW100" i="104" s="1"/>
  <c r="CX100" i="104" a="1"/>
  <c r="CX100" i="104" s="1"/>
  <c r="DA101" i="104" a="1"/>
  <c r="DA101" i="104" s="1"/>
  <c r="BW58" i="105" a="1"/>
  <c r="BW58" i="105" s="1"/>
  <c r="BV58" i="105" a="1"/>
  <c r="BV58" i="105" s="1"/>
  <c r="BR58" i="105" a="1"/>
  <c r="BR58" i="105" s="1"/>
  <c r="BY58" i="105" a="1"/>
  <c r="BY58" i="105" s="1"/>
  <c r="BX58" i="105" a="1"/>
  <c r="BX58" i="105" s="1"/>
  <c r="BZ58" i="105" a="1"/>
  <c r="BZ58" i="105" s="1"/>
  <c r="BS58" i="105" a="1"/>
  <c r="BS58" i="105" s="1"/>
  <c r="BU58" i="105" a="1"/>
  <c r="BU58" i="105" s="1"/>
  <c r="AX58" i="105" a="1"/>
  <c r="AX58" i="105" s="1"/>
  <c r="AV62" i="104" a="1"/>
  <c r="AV62" i="104" s="1"/>
  <c r="AU62" i="104" a="1"/>
  <c r="AU62" i="104" s="1"/>
  <c r="AW62" i="104" a="1"/>
  <c r="AW62" i="104" s="1"/>
  <c r="AR62" i="104" a="1"/>
  <c r="AR62" i="104" s="1"/>
  <c r="AS62" i="104" a="1"/>
  <c r="AS62" i="104" s="1"/>
  <c r="AN62" i="104" a="1"/>
  <c r="AN62" i="104" s="1"/>
  <c r="AY116" i="105" a="1"/>
  <c r="AY116" i="105" s="1"/>
  <c r="CE116" i="105" a="1"/>
  <c r="CE116" i="105" s="1"/>
  <c r="CD116" i="105" a="1"/>
  <c r="CD116" i="105" s="1"/>
  <c r="CB116" i="105" a="1"/>
  <c r="CB116" i="105" s="1"/>
  <c r="CH116" i="105" a="1"/>
  <c r="CH116" i="105" s="1"/>
  <c r="CF116" i="105" a="1"/>
  <c r="CF116" i="105" s="1"/>
  <c r="BB148" i="105" a="1"/>
  <c r="BB148" i="105" s="1"/>
  <c r="AW148" i="105" a="1"/>
  <c r="AW148" i="105" s="1"/>
  <c r="BC148" i="105" a="1"/>
  <c r="BC148" i="105" s="1"/>
  <c r="BF148" i="105" a="1"/>
  <c r="BF148" i="105" s="1"/>
  <c r="BA148" i="105" a="1"/>
  <c r="BA148" i="105" s="1"/>
  <c r="AY148" i="105" a="1"/>
  <c r="AY148" i="105" s="1"/>
  <c r="AX148" i="105" a="1"/>
  <c r="AX148" i="105" s="1"/>
  <c r="BG148" i="105" a="1"/>
  <c r="BG148" i="105" s="1"/>
  <c r="BE148" i="105" a="1"/>
  <c r="BE148" i="105" s="1"/>
  <c r="BD148" i="105" a="1"/>
  <c r="BD148" i="105" s="1"/>
  <c r="DE102" i="105" a="1"/>
  <c r="DE102" i="105" s="1"/>
  <c r="CY139" i="103" a="1"/>
  <c r="CY139" i="103" s="1"/>
  <c r="CX139" i="103" a="1"/>
  <c r="CX139" i="103" s="1"/>
  <c r="AZ121" i="103" a="1"/>
  <c r="AZ121" i="103" s="1"/>
  <c r="BF121" i="103" a="1"/>
  <c r="BF121" i="103" s="1"/>
  <c r="BE121" i="103" a="1"/>
  <c r="BE121" i="103" s="1"/>
  <c r="AX121" i="103" a="1"/>
  <c r="AX121" i="103" s="1"/>
  <c r="BD121" i="103" a="1"/>
  <c r="BD121" i="103" s="1"/>
  <c r="BB121" i="103" a="1"/>
  <c r="BB121" i="103" s="1"/>
  <c r="BG121" i="103" a="1"/>
  <c r="BG121" i="103" s="1"/>
  <c r="BA121" i="103" a="1"/>
  <c r="BA121" i="103" s="1"/>
  <c r="AY121" i="103" a="1"/>
  <c r="AY121" i="103" s="1"/>
  <c r="BC121" i="103" a="1"/>
  <c r="BC121" i="103" s="1"/>
  <c r="AK20" i="103" a="1"/>
  <c r="AK20" i="103" s="1"/>
  <c r="AF20" i="103" a="1"/>
  <c r="AF20" i="103" s="1"/>
  <c r="AI86" i="105"/>
  <c r="AH49" i="99"/>
  <c r="AD49" i="99"/>
  <c r="CC49" i="99"/>
  <c r="AD79" i="105"/>
  <c r="AD97" i="105"/>
  <c r="DG104" i="105" a="1"/>
  <c r="DG104" i="105" s="1"/>
  <c r="CA145" i="99"/>
  <c r="AB145" i="99"/>
  <c r="AF145" i="99"/>
  <c r="Z92" i="105"/>
  <c r="R65" i="104"/>
  <c r="BE65" i="104" a="1"/>
  <c r="BE65" i="104" s="1"/>
  <c r="BH65" i="104" a="1"/>
  <c r="BH65" i="104" s="1"/>
  <c r="BB65" i="104" a="1"/>
  <c r="BB65" i="104" s="1"/>
  <c r="BC65" i="104" a="1"/>
  <c r="BC65" i="104" s="1"/>
  <c r="BD65" i="104" a="1"/>
  <c r="BD65" i="104" s="1"/>
  <c r="BF65" i="104" a="1"/>
  <c r="BF65" i="104" s="1"/>
  <c r="AY65" i="104" a="1"/>
  <c r="AY65" i="104" s="1"/>
  <c r="BG65" i="104" a="1"/>
  <c r="BG65" i="104" s="1"/>
  <c r="AC65" i="104" a="1"/>
  <c r="AC65" i="104" s="1"/>
  <c r="AN65" i="104" a="1"/>
  <c r="AN65" i="104" s="1"/>
  <c r="BA22" i="105" a="1"/>
  <c r="BA22" i="105" s="1"/>
  <c r="BG22" i="105" a="1"/>
  <c r="BG22" i="105" s="1"/>
  <c r="AY22" i="105" a="1"/>
  <c r="AY22" i="105" s="1"/>
  <c r="BD22" i="105" a="1"/>
  <c r="BD22" i="105" s="1"/>
  <c r="AX22" i="105" a="1"/>
  <c r="AX22" i="105" s="1"/>
  <c r="BC22" i="105" a="1"/>
  <c r="BC22" i="105" s="1"/>
  <c r="CT136" i="103" a="1"/>
  <c r="CT136" i="103" s="1"/>
  <c r="CW136" i="103" a="1"/>
  <c r="CW136" i="103" s="1"/>
  <c r="CP136" i="103" a="1"/>
  <c r="CP136" i="103" s="1"/>
  <c r="CH92" i="103" a="1"/>
  <c r="CH92" i="103" s="1"/>
  <c r="CI92" i="103" a="1"/>
  <c r="CI92" i="103" s="1"/>
  <c r="CG92" i="103" a="1"/>
  <c r="CG92" i="103" s="1"/>
  <c r="CJ92" i="103" a="1"/>
  <c r="CJ92" i="103" s="1"/>
  <c r="CF92" i="103" a="1"/>
  <c r="CF92" i="103" s="1"/>
  <c r="CK92" i="103" a="1"/>
  <c r="CK92" i="103" s="1"/>
  <c r="CY134" i="104" a="1"/>
  <c r="CY134" i="104" s="1"/>
  <c r="CZ134" i="104" a="1"/>
  <c r="CZ134" i="104" s="1"/>
  <c r="BC94" i="104" a="1"/>
  <c r="BC94" i="104" s="1"/>
  <c r="BE94" i="104" a="1"/>
  <c r="BE94" i="104" s="1"/>
  <c r="BB94" i="104" a="1"/>
  <c r="BB94" i="104" s="1"/>
  <c r="BF94" i="104" a="1"/>
  <c r="BF94" i="104" s="1"/>
  <c r="BG94" i="104" a="1"/>
  <c r="BG94" i="104" s="1"/>
  <c r="BH94" i="104" a="1"/>
  <c r="BH94" i="104" s="1"/>
  <c r="R94" i="104"/>
  <c r="AY94" i="104" s="1" a="1"/>
  <c r="AY94" i="104" s="1"/>
  <c r="CX127" i="105" a="1"/>
  <c r="CX127" i="105" s="1"/>
  <c r="CV127" i="105" a="1"/>
  <c r="CV127" i="105" s="1"/>
  <c r="CW127" i="105" a="1"/>
  <c r="CW127" i="105" s="1"/>
  <c r="CZ127" i="105" a="1"/>
  <c r="CZ127" i="105" s="1"/>
  <c r="CY127" i="105" a="1"/>
  <c r="CY127" i="105" s="1"/>
  <c r="BB127" i="105" a="1"/>
  <c r="BB127" i="105" s="1"/>
  <c r="BN142" i="104" a="1"/>
  <c r="BN142" i="104" s="1"/>
  <c r="AA25" i="99"/>
  <c r="AE25" i="99"/>
  <c r="X18" i="105"/>
  <c r="BZ25" i="99"/>
  <c r="CG78" i="104" a="1"/>
  <c r="CG78" i="104" s="1"/>
  <c r="F114" i="105"/>
  <c r="AB144" i="104" a="1"/>
  <c r="AB144" i="104" s="1"/>
  <c r="AL144" i="104" a="1"/>
  <c r="AL144" i="104" s="1"/>
  <c r="AM144" i="104" a="1"/>
  <c r="AM144" i="104" s="1"/>
  <c r="AH144" i="104" a="1"/>
  <c r="AH144" i="104" s="1"/>
  <c r="CT106" i="103" a="1"/>
  <c r="CT106" i="103" s="1"/>
  <c r="CW17" i="103" a="1"/>
  <c r="CW17" i="103" s="1"/>
  <c r="CT17" i="103" a="1"/>
  <c r="CT17" i="103" s="1"/>
  <c r="AJ29" i="103" a="1"/>
  <c r="AJ29" i="103" s="1"/>
  <c r="CB65" i="99"/>
  <c r="CI65" i="99" s="1"/>
  <c r="AE100" i="105"/>
  <c r="AC65" i="99"/>
  <c r="AG65" i="99"/>
  <c r="CL144" i="103" a="1"/>
  <c r="CL144" i="103" s="1"/>
  <c r="CN144" i="103" a="1"/>
  <c r="CN144" i="103" s="1"/>
  <c r="CM144" i="103" a="1"/>
  <c r="CM144" i="103" s="1"/>
  <c r="CO144" i="103" a="1"/>
  <c r="CO144" i="103" s="1"/>
  <c r="CP144" i="103" a="1"/>
  <c r="CP144" i="103" s="1"/>
  <c r="CO49" i="104" a="1"/>
  <c r="CO49" i="104" s="1"/>
  <c r="CZ49" i="104" a="1"/>
  <c r="CZ49" i="104" s="1"/>
  <c r="CY49" i="104" a="1"/>
  <c r="CY49" i="104" s="1"/>
  <c r="CV49" i="104" a="1"/>
  <c r="CV49" i="104" s="1"/>
  <c r="BF49" i="104" a="1"/>
  <c r="BF49" i="104" s="1"/>
  <c r="AI74" i="105"/>
  <c r="AD174" i="99"/>
  <c r="AH174" i="99"/>
  <c r="CC174" i="99"/>
  <c r="CI174" i="99" s="1"/>
  <c r="BW137" i="103" a="1"/>
  <c r="BW137" i="103" s="1"/>
  <c r="BV137" i="103" a="1"/>
  <c r="BV137" i="103" s="1"/>
  <c r="BQ137" i="103" a="1"/>
  <c r="BQ137" i="103" s="1"/>
  <c r="BU137" i="103" a="1"/>
  <c r="BU137" i="103" s="1"/>
  <c r="BR137" i="103" a="1"/>
  <c r="BR137" i="103" s="1"/>
  <c r="BT137" i="103" a="1"/>
  <c r="BT137" i="103" s="1"/>
  <c r="BX137" i="103" a="1"/>
  <c r="BX137" i="103" s="1"/>
  <c r="BS137" i="103" a="1"/>
  <c r="BS137" i="103" s="1"/>
  <c r="AY137" i="103" a="1"/>
  <c r="AY137" i="103" s="1"/>
  <c r="AC94" i="103" a="1"/>
  <c r="AC94" i="103" s="1"/>
  <c r="BL94" i="103" a="1"/>
  <c r="BL94" i="103" s="1"/>
  <c r="BO94" i="103" a="1"/>
  <c r="BO94" i="103" s="1"/>
  <c r="BJ94" i="103" a="1"/>
  <c r="BJ94" i="103" s="1"/>
  <c r="BM94" i="103" a="1"/>
  <c r="BM94" i="103" s="1"/>
  <c r="BI94" i="103" a="1"/>
  <c r="BI94" i="103" s="1"/>
  <c r="BH94" i="103" a="1"/>
  <c r="BH94" i="103" s="1"/>
  <c r="BK94" i="103" a="1"/>
  <c r="BK94" i="103" s="1"/>
  <c r="BP94" i="103" a="1"/>
  <c r="BP94" i="103" s="1"/>
  <c r="BN94" i="103" a="1"/>
  <c r="BN94" i="103" s="1"/>
  <c r="AX122" i="103" a="1"/>
  <c r="AX122" i="103" s="1"/>
  <c r="BG122" i="103" a="1"/>
  <c r="BG122" i="103" s="1"/>
  <c r="BE122" i="103" a="1"/>
  <c r="BE122" i="103" s="1"/>
  <c r="AY122" i="103" a="1"/>
  <c r="AY122" i="103" s="1"/>
  <c r="AZ122" i="103" a="1"/>
  <c r="AZ122" i="103" s="1"/>
  <c r="BB122" i="103" a="1"/>
  <c r="BB122" i="103" s="1"/>
  <c r="BD122" i="103" a="1"/>
  <c r="BD122" i="103" s="1"/>
  <c r="BA122" i="103" a="1"/>
  <c r="BA122" i="103" s="1"/>
  <c r="BC122" i="103" a="1"/>
  <c r="BC122" i="103" s="1"/>
  <c r="BF122" i="103" a="1"/>
  <c r="BF122" i="103" s="1"/>
  <c r="CV100" i="103" a="1"/>
  <c r="CV100" i="103" s="1"/>
  <c r="CU100" i="103" a="1"/>
  <c r="CU100" i="103" s="1"/>
  <c r="CW100" i="103" a="1"/>
  <c r="CW100" i="103" s="1"/>
  <c r="CH100" i="103" a="1"/>
  <c r="CH100" i="103" s="1"/>
  <c r="AC107" i="103" a="1"/>
  <c r="AC107" i="103" s="1"/>
  <c r="BP107" i="103" a="1"/>
  <c r="BP107" i="103" s="1"/>
  <c r="BO107" i="103" a="1"/>
  <c r="BO107" i="103" s="1"/>
  <c r="BL107" i="103" a="1"/>
  <c r="BL107" i="103" s="1"/>
  <c r="BJ107" i="103" a="1"/>
  <c r="BJ107" i="103" s="1"/>
  <c r="BM107" i="103" a="1"/>
  <c r="BM107" i="103" s="1"/>
  <c r="BI107" i="103" a="1"/>
  <c r="BI107" i="103" s="1"/>
  <c r="BH107" i="103" a="1"/>
  <c r="BH107" i="103" s="1"/>
  <c r="BK107" i="103" a="1"/>
  <c r="BK107" i="103" s="1"/>
  <c r="BN107" i="103" a="1"/>
  <c r="BN107" i="103" s="1"/>
  <c r="CO131" i="104" a="1"/>
  <c r="CO131" i="104" s="1"/>
  <c r="CY131" i="104" a="1"/>
  <c r="CY131" i="104" s="1"/>
  <c r="CZ131" i="104" a="1"/>
  <c r="CZ131" i="104" s="1"/>
  <c r="CG329" i="99"/>
  <c r="CH329" i="99"/>
  <c r="BE98" i="103" a="1"/>
  <c r="BE98" i="103" s="1"/>
  <c r="BD98" i="103" a="1"/>
  <c r="BD98" i="103" s="1"/>
  <c r="BC98" i="103" a="1"/>
  <c r="BC98" i="103" s="1"/>
  <c r="AY98" i="103" a="1"/>
  <c r="AY98" i="103" s="1"/>
  <c r="BA98" i="103" a="1"/>
  <c r="BA98" i="103" s="1"/>
  <c r="BF98" i="103" a="1"/>
  <c r="BF98" i="103" s="1"/>
  <c r="BB98" i="103" a="1"/>
  <c r="BB98" i="103" s="1"/>
  <c r="BG98" i="103" a="1"/>
  <c r="BG98" i="103" s="1"/>
  <c r="AZ98" i="103" a="1"/>
  <c r="AZ98" i="103" s="1"/>
  <c r="AX98" i="103" a="1"/>
  <c r="AX98" i="103" s="1"/>
  <c r="BT109" i="103" a="1"/>
  <c r="BT109" i="103" s="1"/>
  <c r="BR109" i="103" a="1"/>
  <c r="BR109" i="103" s="1"/>
  <c r="BQ109" i="103" a="1"/>
  <c r="BQ109" i="103" s="1"/>
  <c r="BU109" i="103" a="1"/>
  <c r="BU109" i="103" s="1"/>
  <c r="BW109" i="103" a="1"/>
  <c r="BW109" i="103" s="1"/>
  <c r="BS109" i="103" a="1"/>
  <c r="BS109" i="103" s="1"/>
  <c r="BV109" i="103" a="1"/>
  <c r="BV109" i="103" s="1"/>
  <c r="CQ29" i="105" a="1"/>
  <c r="CQ29" i="105" s="1"/>
  <c r="CS29" i="105" a="1"/>
  <c r="CS29" i="105" s="1"/>
  <c r="CR94" i="103" a="1"/>
  <c r="CR94" i="103" s="1"/>
  <c r="CT94" i="103" a="1"/>
  <c r="CT94" i="103" s="1"/>
  <c r="CS94" i="103" a="1"/>
  <c r="CS94" i="103" s="1"/>
  <c r="CQ94" i="103" a="1"/>
  <c r="CQ94" i="103" s="1"/>
  <c r="AE34" i="103" a="1"/>
  <c r="AE34" i="103" s="1"/>
  <c r="CD34" i="103" a="1"/>
  <c r="CD34" i="103" s="1"/>
  <c r="DI96" i="105" a="1"/>
  <c r="DI96" i="105" s="1"/>
  <c r="CV109" i="104" a="1"/>
  <c r="CV109" i="104" s="1"/>
  <c r="CW109" i="104" a="1"/>
  <c r="CW109" i="104" s="1"/>
  <c r="CX109" i="104" a="1"/>
  <c r="CX109" i="104" s="1"/>
  <c r="DC113" i="105" a="1"/>
  <c r="DC113" i="105" s="1"/>
  <c r="DB113" i="105" a="1"/>
  <c r="DB113" i="105" s="1"/>
  <c r="DD113" i="105" a="1"/>
  <c r="DD113" i="105" s="1"/>
  <c r="DA113" i="105" a="1"/>
  <c r="DA113" i="105" s="1"/>
  <c r="BE12" i="105" a="1"/>
  <c r="BE12" i="105" s="1"/>
  <c r="BA12" i="105" a="1"/>
  <c r="BA12" i="105" s="1"/>
  <c r="AZ12" i="105" a="1"/>
  <c r="AZ12" i="105" s="1"/>
  <c r="AX12" i="105" a="1"/>
  <c r="AX12" i="105" s="1"/>
  <c r="BC12" i="105" a="1"/>
  <c r="BC12" i="105" s="1"/>
  <c r="AE45" i="99"/>
  <c r="BZ45" i="99"/>
  <c r="S45" i="99"/>
  <c r="Z45" i="99"/>
  <c r="A45" i="99" s="1" a="1"/>
  <c r="A45" i="99" s="1"/>
  <c r="X78" i="105"/>
  <c r="AH82" i="99"/>
  <c r="AD82" i="99"/>
  <c r="CC82" i="99"/>
  <c r="AI35" i="105"/>
  <c r="C68" i="105"/>
  <c r="D68" i="105"/>
  <c r="B68" i="105"/>
  <c r="G92" i="105"/>
  <c r="CF39" i="105" a="1"/>
  <c r="CF39" i="105" s="1"/>
  <c r="CD39" i="105" a="1"/>
  <c r="CD39" i="105" s="1"/>
  <c r="CH39" i="105" a="1"/>
  <c r="CH39" i="105" s="1"/>
  <c r="CE39" i="105" a="1"/>
  <c r="CE39" i="105" s="1"/>
  <c r="CA39" i="105" a="1"/>
  <c r="CA39" i="105" s="1"/>
  <c r="CG39" i="105" a="1"/>
  <c r="CG39" i="105" s="1"/>
  <c r="CC39" i="105" a="1"/>
  <c r="CC39" i="105" s="1"/>
  <c r="CF75" i="103" a="1"/>
  <c r="CF75" i="103" s="1"/>
  <c r="CJ75" i="103" a="1"/>
  <c r="CJ75" i="103" s="1"/>
  <c r="CK75" i="103" a="1"/>
  <c r="CK75" i="103" s="1"/>
  <c r="AF75" i="103" a="1"/>
  <c r="AF75" i="103" s="1"/>
  <c r="CH75" i="103" a="1"/>
  <c r="CH75" i="103" s="1"/>
  <c r="CS82" i="105" a="1"/>
  <c r="CS82" i="105" s="1"/>
  <c r="CP82" i="105" a="1"/>
  <c r="CP82" i="105" s="1"/>
  <c r="CQ82" i="105" a="1"/>
  <c r="CQ82" i="105" s="1"/>
  <c r="CR82" i="105" a="1"/>
  <c r="CR82" i="105" s="1"/>
  <c r="CU82" i="105" a="1"/>
  <c r="CU82" i="105" s="1"/>
  <c r="AF53" i="99"/>
  <c r="CA53" i="99"/>
  <c r="AB53" i="99"/>
  <c r="Z111" i="105"/>
  <c r="AW111" i="105" s="1" a="1"/>
  <c r="AW111" i="105" s="1"/>
  <c r="CE131" i="103" a="1"/>
  <c r="CE131" i="103" s="1"/>
  <c r="CB131" i="103" a="1"/>
  <c r="CB131" i="103" s="1"/>
  <c r="CC131" i="103" a="1"/>
  <c r="CC131" i="103" s="1"/>
  <c r="BY131" i="103" a="1"/>
  <c r="BY131" i="103" s="1"/>
  <c r="CA131" i="103" a="1"/>
  <c r="CA131" i="103" s="1"/>
  <c r="CD131" i="103" a="1"/>
  <c r="CD131" i="103" s="1"/>
  <c r="BZ131" i="103" a="1"/>
  <c r="BZ131" i="103" s="1"/>
  <c r="CQ135" i="103" a="1"/>
  <c r="CQ135" i="103" s="1"/>
  <c r="CT135" i="103" a="1"/>
  <c r="CT135" i="103" s="1"/>
  <c r="CS135" i="103" a="1"/>
  <c r="CS135" i="103" s="1"/>
  <c r="BT135" i="103" a="1"/>
  <c r="BT135" i="103" s="1"/>
  <c r="CR135" i="103" a="1"/>
  <c r="CR135" i="103" s="1"/>
  <c r="BD116" i="105" a="1"/>
  <c r="BD116" i="105" s="1"/>
  <c r="DG116" i="105" a="1"/>
  <c r="DG116" i="105" s="1"/>
  <c r="DE116" i="105" a="1"/>
  <c r="DE116" i="105" s="1"/>
  <c r="BX107" i="103" a="1"/>
  <c r="BX107" i="103" s="1"/>
  <c r="BT107" i="103" a="1"/>
  <c r="BT107" i="103" s="1"/>
  <c r="BR107" i="103" a="1"/>
  <c r="BR107" i="103" s="1"/>
  <c r="BV107" i="103" a="1"/>
  <c r="BV107" i="103" s="1"/>
  <c r="BQ107" i="103" a="1"/>
  <c r="BQ107" i="103" s="1"/>
  <c r="BS107" i="103" a="1"/>
  <c r="BS107" i="103" s="1"/>
  <c r="BU107" i="103" a="1"/>
  <c r="BU107" i="103" s="1"/>
  <c r="BW107" i="103" a="1"/>
  <c r="BW107" i="103" s="1"/>
  <c r="AD107" i="103" a="1"/>
  <c r="AD107" i="103" s="1"/>
  <c r="CB139" i="103" a="1"/>
  <c r="CB139" i="103" s="1"/>
  <c r="BZ139" i="103" a="1"/>
  <c r="BZ139" i="103" s="1"/>
  <c r="BY139" i="103" a="1"/>
  <c r="BY139" i="103" s="1"/>
  <c r="CD139" i="103" a="1"/>
  <c r="CD139" i="103" s="1"/>
  <c r="CE139" i="103" a="1"/>
  <c r="CE139" i="103" s="1"/>
  <c r="CC139" i="103" a="1"/>
  <c r="CC139" i="103" s="1"/>
  <c r="CA139" i="103" a="1"/>
  <c r="CA139" i="103" s="1"/>
  <c r="AZ128" i="103" a="1"/>
  <c r="AZ128" i="103" s="1"/>
  <c r="AX128" i="103" a="1"/>
  <c r="AX128" i="103" s="1"/>
  <c r="BA128" i="103" a="1"/>
  <c r="BA128" i="103" s="1"/>
  <c r="AY128" i="103" a="1"/>
  <c r="AY128" i="103" s="1"/>
  <c r="BC128" i="103" a="1"/>
  <c r="BC128" i="103" s="1"/>
  <c r="BD128" i="103" a="1"/>
  <c r="BD128" i="103" s="1"/>
  <c r="BE128" i="103" a="1"/>
  <c r="BE128" i="103" s="1"/>
  <c r="BB128" i="103" a="1"/>
  <c r="BB128" i="103" s="1"/>
  <c r="BG128" i="103" a="1"/>
  <c r="BG128" i="103" s="1"/>
  <c r="BF128" i="103" a="1"/>
  <c r="BF128" i="103" s="1"/>
  <c r="CP117" i="104" a="1"/>
  <c r="CP117" i="104" s="1"/>
  <c r="W117" i="104"/>
  <c r="CN117" i="104" a="1"/>
  <c r="CN117" i="104" s="1"/>
  <c r="CQ117" i="104" a="1"/>
  <c r="CQ117" i="104" s="1"/>
  <c r="CO117" i="104" a="1"/>
  <c r="CO117" i="104" s="1"/>
  <c r="AS117" i="104" a="1"/>
  <c r="AS117" i="104" s="1"/>
  <c r="AH22" i="103" a="1"/>
  <c r="AH22" i="103" s="1"/>
  <c r="AK22" i="103" a="1"/>
  <c r="AK22" i="103" s="1"/>
  <c r="BB125" i="103" a="1"/>
  <c r="BB125" i="103" s="1"/>
  <c r="BC125" i="103" a="1"/>
  <c r="BC125" i="103" s="1"/>
  <c r="BF125" i="103" a="1"/>
  <c r="BF125" i="103" s="1"/>
  <c r="BE125" i="103" a="1"/>
  <c r="BE125" i="103" s="1"/>
  <c r="BA125" i="103" a="1"/>
  <c r="BA125" i="103" s="1"/>
  <c r="AZ125" i="103" a="1"/>
  <c r="AZ125" i="103" s="1"/>
  <c r="BD125" i="103" a="1"/>
  <c r="BD125" i="103" s="1"/>
  <c r="DA104" i="105" a="1"/>
  <c r="DA104" i="105" s="1"/>
  <c r="DD104" i="105" a="1"/>
  <c r="DD104" i="105" s="1"/>
  <c r="AL96" i="104" a="1"/>
  <c r="AL96" i="104" s="1"/>
  <c r="AM96" i="104" a="1"/>
  <c r="AM96" i="104" s="1"/>
  <c r="AK96" i="104" a="1"/>
  <c r="AK96" i="104" s="1"/>
  <c r="AB96" i="104" a="1"/>
  <c r="AB96" i="104" s="1"/>
  <c r="AH96" i="104" a="1"/>
  <c r="AH96" i="104" s="1"/>
  <c r="AJ96" i="104" a="1"/>
  <c r="AJ96" i="104" s="1"/>
  <c r="AC96" i="104" a="1"/>
  <c r="AC96" i="104" s="1"/>
  <c r="AG96" i="104" a="1"/>
  <c r="AG96" i="104" s="1"/>
  <c r="CY119" i="104" a="1"/>
  <c r="CY119" i="104" s="1"/>
  <c r="CZ119" i="104" a="1"/>
  <c r="CZ119" i="104" s="1"/>
  <c r="CO119" i="104" a="1"/>
  <c r="CO119" i="104" s="1"/>
  <c r="CV119" i="104" a="1"/>
  <c r="CV119" i="104" s="1"/>
  <c r="AE95" i="105"/>
  <c r="CP95" i="105" s="1" a="1"/>
  <c r="CP95" i="105" s="1"/>
  <c r="CB33" i="99"/>
  <c r="AG33" i="99"/>
  <c r="AC33" i="99"/>
  <c r="AN44" i="104" a="1"/>
  <c r="AN44" i="104" s="1"/>
  <c r="AS44" i="104" a="1"/>
  <c r="AS44" i="104" s="1"/>
  <c r="AX44" i="104" a="1"/>
  <c r="AX44" i="104" s="1"/>
  <c r="CX63" i="104" a="1"/>
  <c r="CX63" i="104" s="1"/>
  <c r="CD37" i="105" a="1"/>
  <c r="CD37" i="105" s="1"/>
  <c r="DD37" i="105" a="1"/>
  <c r="DD37" i="105" s="1"/>
  <c r="BV37" i="105" a="1"/>
  <c r="BV37" i="105" s="1"/>
  <c r="BC56" i="104" a="1"/>
  <c r="BC56" i="104" s="1"/>
  <c r="BF56" i="104" a="1"/>
  <c r="BF56" i="104" s="1"/>
  <c r="BG56" i="104" a="1"/>
  <c r="BG56" i="104" s="1"/>
  <c r="BH56" i="104" a="1"/>
  <c r="BH56" i="104" s="1"/>
  <c r="BB56" i="104" a="1"/>
  <c r="BB56" i="104" s="1"/>
  <c r="BE56" i="104" a="1"/>
  <c r="BE56" i="104" s="1"/>
  <c r="R56" i="104"/>
  <c r="AY56" i="104" s="1" a="1"/>
  <c r="AY56" i="104" s="1"/>
  <c r="CD34" i="99"/>
  <c r="DH113" i="105" a="1"/>
  <c r="DH113" i="105" s="1"/>
  <c r="DJ113" i="105" a="1"/>
  <c r="DJ113" i="105" s="1"/>
  <c r="CQ40" i="105" a="1"/>
  <c r="CQ40" i="105" s="1"/>
  <c r="CT40" i="105" a="1"/>
  <c r="CT40" i="105" s="1"/>
  <c r="CU40" i="105" a="1"/>
  <c r="CU40" i="105" s="1"/>
  <c r="CS40" i="105" a="1"/>
  <c r="CS40" i="105" s="1"/>
  <c r="CR40" i="105" a="1"/>
  <c r="CR40" i="105" s="1"/>
  <c r="CP40" i="105" a="1"/>
  <c r="CP40" i="105" s="1"/>
  <c r="BA40" i="105" a="1"/>
  <c r="BA40" i="105" s="1"/>
  <c r="AM75" i="105" a="1"/>
  <c r="AM75" i="105" s="1"/>
  <c r="AP75" i="105" a="1"/>
  <c r="AP75" i="105" s="1"/>
  <c r="AO75" i="105" a="1"/>
  <c r="AO75" i="105" s="1"/>
  <c r="AK75" i="105" a="1"/>
  <c r="AK75" i="105" s="1"/>
  <c r="AV75" i="105" a="1"/>
  <c r="AV75" i="105" s="1"/>
  <c r="AU75" i="105" a="1"/>
  <c r="AU75" i="105" s="1"/>
  <c r="AR75" i="105" a="1"/>
  <c r="AR75" i="105" s="1"/>
  <c r="AU9" i="104" a="1"/>
  <c r="AU9" i="104" s="1"/>
  <c r="H89" i="105"/>
  <c r="I89" i="105"/>
  <c r="F89" i="105"/>
  <c r="E89" i="105"/>
  <c r="AE66" i="99"/>
  <c r="AA66" i="99"/>
  <c r="BZ66" i="99"/>
  <c r="CF66" i="99" s="1"/>
  <c r="X8" i="105"/>
  <c r="AG93" i="103" a="1"/>
  <c r="AG93" i="103" s="1"/>
  <c r="CL93" i="103" a="1"/>
  <c r="CL93" i="103" s="1"/>
  <c r="CN93" i="103" a="1"/>
  <c r="CN93" i="103" s="1"/>
  <c r="CP93" i="103" a="1"/>
  <c r="CP93" i="103" s="1"/>
  <c r="CM93" i="103" a="1"/>
  <c r="CM93" i="103" s="1"/>
  <c r="CO93" i="103" a="1"/>
  <c r="CO93" i="103" s="1"/>
  <c r="CB64" i="99"/>
  <c r="AG64" i="99"/>
  <c r="AC64" i="99"/>
  <c r="AE101" i="105"/>
  <c r="DE134" i="105" a="1"/>
  <c r="DE134" i="105" s="1"/>
  <c r="DG134" i="105" a="1"/>
  <c r="DG134" i="105" s="1"/>
  <c r="DI83" i="105" a="1"/>
  <c r="DI83" i="105" s="1"/>
  <c r="BM150" i="103" a="1"/>
  <c r="BM150" i="103" s="1"/>
  <c r="CV150" i="103" a="1"/>
  <c r="CV150" i="103" s="1"/>
  <c r="CW150" i="103" a="1"/>
  <c r="CW150" i="103" s="1"/>
  <c r="CU150" i="103" a="1"/>
  <c r="CU150" i="103" s="1"/>
  <c r="BU150" i="103" a="1"/>
  <c r="BU150" i="103" s="1"/>
  <c r="BD150" i="103" a="1"/>
  <c r="BD150" i="103" s="1"/>
  <c r="BT114" i="103" a="1"/>
  <c r="BT114" i="103" s="1"/>
  <c r="BX114" i="103" a="1"/>
  <c r="BX114" i="103" s="1"/>
  <c r="BU114" i="103" a="1"/>
  <c r="BU114" i="103" s="1"/>
  <c r="BS114" i="103" a="1"/>
  <c r="BS114" i="103" s="1"/>
  <c r="BV114" i="103" a="1"/>
  <c r="BV114" i="103" s="1"/>
  <c r="BW114" i="103" a="1"/>
  <c r="BW114" i="103" s="1"/>
  <c r="BR114" i="103" a="1"/>
  <c r="BR114" i="103" s="1"/>
  <c r="BQ114" i="103" a="1"/>
  <c r="BQ114" i="103" s="1"/>
  <c r="BP109" i="103" a="1"/>
  <c r="BP109" i="103" s="1"/>
  <c r="BO109" i="103" a="1"/>
  <c r="BO109" i="103" s="1"/>
  <c r="BL109" i="103" a="1"/>
  <c r="BL109" i="103" s="1"/>
  <c r="BH109" i="103" a="1"/>
  <c r="BH109" i="103" s="1"/>
  <c r="BK109" i="103" a="1"/>
  <c r="BK109" i="103" s="1"/>
  <c r="BM109" i="103" a="1"/>
  <c r="BM109" i="103" s="1"/>
  <c r="BJ109" i="103" a="1"/>
  <c r="BJ109" i="103" s="1"/>
  <c r="BI109" i="103" a="1"/>
  <c r="BI109" i="103" s="1"/>
  <c r="BN109" i="103" a="1"/>
  <c r="BN109" i="103" s="1"/>
  <c r="BW132" i="105" a="1"/>
  <c r="BW132" i="105" s="1"/>
  <c r="BS132" i="105" a="1"/>
  <c r="BS132" i="105" s="1"/>
  <c r="BR132" i="105" a="1"/>
  <c r="BR132" i="105" s="1"/>
  <c r="BZ132" i="105" a="1"/>
  <c r="BZ132" i="105" s="1"/>
  <c r="BV132" i="105" a="1"/>
  <c r="BV132" i="105" s="1"/>
  <c r="BT132" i="105" a="1"/>
  <c r="BT132" i="105" s="1"/>
  <c r="AD119" i="99"/>
  <c r="AH119" i="99"/>
  <c r="CC119" i="99"/>
  <c r="AI132" i="105"/>
  <c r="BY132" i="105" s="1" a="1"/>
  <c r="BY132" i="105" s="1"/>
  <c r="CV129" i="104" a="1"/>
  <c r="CV129" i="104" s="1"/>
  <c r="CX129" i="104" a="1"/>
  <c r="CX129" i="104" s="1"/>
  <c r="AU129" i="104" a="1"/>
  <c r="AU129" i="104" s="1"/>
  <c r="CN129" i="104" a="1"/>
  <c r="CN129" i="104" s="1"/>
  <c r="BZ89" i="103" a="1"/>
  <c r="BZ89" i="103" s="1"/>
  <c r="CE89" i="103" a="1"/>
  <c r="CE89" i="103" s="1"/>
  <c r="CC89" i="103" a="1"/>
  <c r="CC89" i="103" s="1"/>
  <c r="CB89" i="103" a="1"/>
  <c r="CB89" i="103" s="1"/>
  <c r="CD89" i="103" a="1"/>
  <c r="CD89" i="103" s="1"/>
  <c r="CA89" i="103" a="1"/>
  <c r="CA89" i="103" s="1"/>
  <c r="AM4" i="104" a="1"/>
  <c r="AM4" i="104" s="1"/>
  <c r="AX4" i="104" a="1"/>
  <c r="AX4" i="104" s="1"/>
  <c r="AN147" i="104" a="1"/>
  <c r="AN147" i="104" s="1"/>
  <c r="AS147" i="104" a="1"/>
  <c r="AS147" i="104" s="1"/>
  <c r="AR147" i="104" a="1"/>
  <c r="AR147" i="104" s="1"/>
  <c r="AW147" i="104" a="1"/>
  <c r="AW147" i="104" s="1"/>
  <c r="AX147" i="104" a="1"/>
  <c r="AX147" i="104" s="1"/>
  <c r="BZ54" i="99"/>
  <c r="AA54" i="99"/>
  <c r="Z54" i="99"/>
  <c r="X48" i="105"/>
  <c r="S54" i="99"/>
  <c r="A54" i="99" a="1"/>
  <c r="A54" i="99" s="1"/>
  <c r="BV54" i="99" s="1" a="1"/>
  <c r="BV54" i="99" s="1"/>
  <c r="CM131" i="103" a="1"/>
  <c r="CM131" i="103" s="1"/>
  <c r="CO131" i="103" a="1"/>
  <c r="CO131" i="103" s="1"/>
  <c r="CL131" i="103" a="1"/>
  <c r="CL131" i="103" s="1"/>
  <c r="CN131" i="103" a="1"/>
  <c r="CN131" i="103" s="1"/>
  <c r="CP131" i="103" a="1"/>
  <c r="CP131" i="103" s="1"/>
  <c r="AF124" i="103" a="1"/>
  <c r="AF124" i="103" s="1"/>
  <c r="AH124" i="103" a="1"/>
  <c r="AH124" i="103" s="1"/>
  <c r="AE124" i="103" a="1"/>
  <c r="AE124" i="103" s="1"/>
  <c r="P154" i="104"/>
  <c r="P153" i="104"/>
  <c r="AW2" i="104" a="1"/>
  <c r="AW2" i="104" s="1"/>
  <c r="AX2" i="104" a="1"/>
  <c r="AX2" i="104" s="1"/>
  <c r="AS2" i="104" a="1"/>
  <c r="AS2" i="104" s="1"/>
  <c r="Z152" i="99"/>
  <c r="CR129" i="104" a="1"/>
  <c r="CR129" i="104" s="1"/>
  <c r="S170" i="99"/>
  <c r="AF51" i="105"/>
  <c r="AG42" i="99"/>
  <c r="AE123" i="103" a="1"/>
  <c r="AE123" i="103" s="1"/>
  <c r="CC123" i="103" a="1"/>
  <c r="CC123" i="103" s="1"/>
  <c r="CB123" i="103" a="1"/>
  <c r="CB123" i="103" s="1"/>
  <c r="CA123" i="103" a="1"/>
  <c r="CA123" i="103" s="1"/>
  <c r="BY123" i="103" a="1"/>
  <c r="BY123" i="103" s="1"/>
  <c r="BZ123" i="103" a="1"/>
  <c r="BZ123" i="103" s="1"/>
  <c r="CE123" i="103" a="1"/>
  <c r="CE123" i="103" s="1"/>
  <c r="CD123" i="103" a="1"/>
  <c r="CD123" i="103" s="1"/>
  <c r="CK131" i="104" a="1"/>
  <c r="CK131" i="104" s="1"/>
  <c r="CG131" i="104" a="1"/>
  <c r="CG131" i="104" s="1"/>
  <c r="CJ131" i="104" a="1"/>
  <c r="CJ131" i="104" s="1"/>
  <c r="CL131" i="104" a="1"/>
  <c r="CL131" i="104" s="1"/>
  <c r="CH131" i="104" a="1"/>
  <c r="CH131" i="104" s="1"/>
  <c r="CI131" i="104" a="1"/>
  <c r="CI131" i="104" s="1"/>
  <c r="CB98" i="103" a="1"/>
  <c r="CB98" i="103" s="1"/>
  <c r="CC98" i="103" a="1"/>
  <c r="CC98" i="103" s="1"/>
  <c r="BY98" i="103" a="1"/>
  <c r="BY98" i="103" s="1"/>
  <c r="CD98" i="103" a="1"/>
  <c r="CD98" i="103" s="1"/>
  <c r="CA98" i="103" a="1"/>
  <c r="CA98" i="103" s="1"/>
  <c r="CE98" i="103" a="1"/>
  <c r="CE98" i="103" s="1"/>
  <c r="BZ98" i="103" a="1"/>
  <c r="BZ98" i="103" s="1"/>
  <c r="CY12" i="104" a="1"/>
  <c r="CY12" i="104" s="1"/>
  <c r="CZ12" i="104" a="1"/>
  <c r="CZ12" i="104" s="1"/>
  <c r="CS136" i="103" a="1"/>
  <c r="CS136" i="103" s="1"/>
  <c r="CZ136" i="103" a="1"/>
  <c r="CZ136" i="103" s="1"/>
  <c r="CV136" i="103" a="1"/>
  <c r="CV136" i="103" s="1"/>
  <c r="CO136" i="103" a="1"/>
  <c r="CO136" i="103" s="1"/>
  <c r="AC79" i="104" a="1"/>
  <c r="AC79" i="104" s="1"/>
  <c r="AB79" i="104" a="1"/>
  <c r="AB79" i="104" s="1"/>
  <c r="AL79" i="104" a="1"/>
  <c r="AL79" i="104" s="1"/>
  <c r="AG79" i="104" a="1"/>
  <c r="AG79" i="104" s="1"/>
  <c r="AM79" i="104" a="1"/>
  <c r="AM79" i="104" s="1"/>
  <c r="AK79" i="104" a="1"/>
  <c r="AK79" i="104" s="1"/>
  <c r="AJ79" i="104" a="1"/>
  <c r="AJ79" i="104" s="1"/>
  <c r="AH79" i="104" a="1"/>
  <c r="AH79" i="104" s="1"/>
  <c r="BX96" i="105" a="1"/>
  <c r="BX96" i="105" s="1"/>
  <c r="BU96" i="105" a="1"/>
  <c r="BU96" i="105" s="1"/>
  <c r="BT96" i="105" a="1"/>
  <c r="BT96" i="105" s="1"/>
  <c r="BR96" i="105" a="1"/>
  <c r="BR96" i="105" s="1"/>
  <c r="BZ96" i="105" a="1"/>
  <c r="BZ96" i="105" s="1"/>
  <c r="BV96" i="105" a="1"/>
  <c r="BV96" i="105" s="1"/>
  <c r="BS96" i="105" a="1"/>
  <c r="BS96" i="105" s="1"/>
  <c r="CN111" i="104" a="1"/>
  <c r="CN111" i="104" s="1"/>
  <c r="CO111" i="104" a="1"/>
  <c r="CO111" i="104" s="1"/>
  <c r="W111" i="104"/>
  <c r="CP111" i="104" a="1"/>
  <c r="CP111" i="104" s="1"/>
  <c r="CQ111" i="104" a="1"/>
  <c r="CQ111" i="104" s="1"/>
  <c r="CD15" i="105" a="1"/>
  <c r="CD15" i="105" s="1"/>
  <c r="CA15" i="105" a="1"/>
  <c r="CA15" i="105" s="1"/>
  <c r="AX42" i="104" a="1"/>
  <c r="AX42" i="104" s="1"/>
  <c r="BH42" i="104" a="1"/>
  <c r="BH42" i="104" s="1"/>
  <c r="BQ42" i="104" a="1"/>
  <c r="BQ42" i="104" s="1"/>
  <c r="CL42" i="104" a="1"/>
  <c r="CL42" i="104" s="1"/>
  <c r="AY79" i="105" a="1"/>
  <c r="AY79" i="105" s="1"/>
  <c r="BA79" i="105" a="1"/>
  <c r="BA79" i="105" s="1"/>
  <c r="AZ79" i="105" a="1"/>
  <c r="AZ79" i="105" s="1"/>
  <c r="BG79" i="105" a="1"/>
  <c r="BG79" i="105" s="1"/>
  <c r="BD79" i="105" a="1"/>
  <c r="BD79" i="105" s="1"/>
  <c r="BC79" i="105" a="1"/>
  <c r="BC79" i="105" s="1"/>
  <c r="BE79" i="105" a="1"/>
  <c r="BE79" i="105" s="1"/>
  <c r="AC60" i="104" a="1"/>
  <c r="AC60" i="104" s="1"/>
  <c r="AG60" i="104" a="1"/>
  <c r="AG60" i="104" s="1"/>
  <c r="AM60" i="104" a="1"/>
  <c r="AM60" i="104" s="1"/>
  <c r="AB60" i="104" a="1"/>
  <c r="AB60" i="104" s="1"/>
  <c r="AL60" i="104" a="1"/>
  <c r="AL60" i="104" s="1"/>
  <c r="AX12" i="104" a="1"/>
  <c r="AX12" i="104" s="1"/>
  <c r="BF57" i="104" a="1"/>
  <c r="BF57" i="104" s="1"/>
  <c r="CY57" i="104" a="1"/>
  <c r="CY57" i="104" s="1"/>
  <c r="CZ57" i="104" a="1"/>
  <c r="CZ57" i="104" s="1"/>
  <c r="CL130" i="104" a="1"/>
  <c r="CL130" i="104" s="1"/>
  <c r="CH130" i="104" a="1"/>
  <c r="CH130" i="104" s="1"/>
  <c r="CI130" i="104" a="1"/>
  <c r="CI130" i="104" s="1"/>
  <c r="CJ130" i="104" a="1"/>
  <c r="CJ130" i="104" s="1"/>
  <c r="CK130" i="104" a="1"/>
  <c r="CK130" i="104" s="1"/>
  <c r="CG130" i="104" a="1"/>
  <c r="CG130" i="104" s="1"/>
  <c r="CG124" i="104" a="1"/>
  <c r="CG124" i="104" s="1"/>
  <c r="CL124" i="104" a="1"/>
  <c r="CL124" i="104" s="1"/>
  <c r="CI124" i="104" a="1"/>
  <c r="CI124" i="104" s="1"/>
  <c r="CJ124" i="104" a="1"/>
  <c r="CJ124" i="104" s="1"/>
  <c r="CK124" i="104" a="1"/>
  <c r="CK124" i="104" s="1"/>
  <c r="AF137" i="103" a="1"/>
  <c r="AF137" i="103" s="1"/>
  <c r="AH137" i="103" a="1"/>
  <c r="AH137" i="103" s="1"/>
  <c r="AJ137" i="103" a="1"/>
  <c r="AJ137" i="103" s="1"/>
  <c r="AK137" i="103" a="1"/>
  <c r="AK137" i="103" s="1"/>
  <c r="AE137" i="103" a="1"/>
  <c r="AE137" i="103" s="1"/>
  <c r="AB137" i="103" a="1"/>
  <c r="AB137" i="103" s="1"/>
  <c r="AL137" i="103" a="1"/>
  <c r="AL137" i="103" s="1"/>
  <c r="AG137" i="103" a="1"/>
  <c r="AG137" i="103" s="1"/>
  <c r="AD137" i="103" a="1"/>
  <c r="AD137" i="103" s="1"/>
  <c r="AC137" i="103" a="1"/>
  <c r="AC137" i="103" s="1"/>
  <c r="AI137" i="103" a="1"/>
  <c r="AI137" i="103" s="1"/>
  <c r="DG4" i="105" a="1"/>
  <c r="DG4" i="105" s="1"/>
  <c r="CA79" i="103" a="1"/>
  <c r="CA79" i="103" s="1"/>
  <c r="BY79" i="103" a="1"/>
  <c r="BY79" i="103" s="1"/>
  <c r="CD79" i="103" a="1"/>
  <c r="CD79" i="103" s="1"/>
  <c r="BZ79" i="103" a="1"/>
  <c r="BZ79" i="103" s="1"/>
  <c r="CE79" i="103" a="1"/>
  <c r="CE79" i="103" s="1"/>
  <c r="CB79" i="103" a="1"/>
  <c r="CB79" i="103" s="1"/>
  <c r="CR124" i="103" a="1"/>
  <c r="CR124" i="103" s="1"/>
  <c r="CT124" i="103" a="1"/>
  <c r="CT124" i="103" s="1"/>
  <c r="CQ124" i="103" a="1"/>
  <c r="CQ124" i="103" s="1"/>
  <c r="CS124" i="103" a="1"/>
  <c r="CS124" i="103" s="1"/>
  <c r="BF115" i="104" a="1"/>
  <c r="BF115" i="104" s="1"/>
  <c r="BB115" i="104" a="1"/>
  <c r="BB115" i="104" s="1"/>
  <c r="BG115" i="104" a="1"/>
  <c r="BG115" i="104" s="1"/>
  <c r="BC115" i="104" a="1"/>
  <c r="BC115" i="104" s="1"/>
  <c r="BE115" i="104" a="1"/>
  <c r="BE115" i="104" s="1"/>
  <c r="BH115" i="104" a="1"/>
  <c r="BH115" i="104" s="1"/>
  <c r="R115" i="104"/>
  <c r="AD115" i="104" s="1" a="1"/>
  <c r="AD115" i="104" s="1"/>
  <c r="AB94" i="103" a="1"/>
  <c r="AB94" i="103" s="1"/>
  <c r="BE94" i="103" a="1"/>
  <c r="BE94" i="103" s="1"/>
  <c r="BF94" i="103" a="1"/>
  <c r="BF94" i="103" s="1"/>
  <c r="AZ94" i="103" a="1"/>
  <c r="AZ94" i="103" s="1"/>
  <c r="BB94" i="103" a="1"/>
  <c r="BB94" i="103" s="1"/>
  <c r="AX94" i="103" a="1"/>
  <c r="AX94" i="103" s="1"/>
  <c r="BG94" i="103" a="1"/>
  <c r="BG94" i="103" s="1"/>
  <c r="AY94" i="103" a="1"/>
  <c r="AY94" i="103" s="1"/>
  <c r="BD94" i="103" a="1"/>
  <c r="BD94" i="103" s="1"/>
  <c r="BA94" i="103" a="1"/>
  <c r="BA94" i="103" s="1"/>
  <c r="BC94" i="103" a="1"/>
  <c r="BC94" i="103" s="1"/>
  <c r="CV116" i="103" a="1"/>
  <c r="CV116" i="103" s="1"/>
  <c r="CZ116" i="103" a="1"/>
  <c r="CZ116" i="103" s="1"/>
  <c r="CI60" i="99"/>
  <c r="AT6" i="104" a="1"/>
  <c r="AT6" i="104" s="1"/>
  <c r="CJ132" i="103" a="1"/>
  <c r="CJ132" i="103" s="1"/>
  <c r="CK132" i="103" a="1"/>
  <c r="CK132" i="103" s="1"/>
  <c r="CH132" i="103" a="1"/>
  <c r="CH132" i="103" s="1"/>
  <c r="CI132" i="103" a="1"/>
  <c r="CI132" i="103" s="1"/>
  <c r="CF132" i="103" a="1"/>
  <c r="CF132" i="103" s="1"/>
  <c r="CG132" i="103" a="1"/>
  <c r="CG132" i="103" s="1"/>
  <c r="BY132" i="103" a="1"/>
  <c r="BY132" i="103" s="1"/>
  <c r="BR132" i="103" a="1"/>
  <c r="BR132" i="103" s="1"/>
  <c r="CI120" i="104" a="1"/>
  <c r="CI120" i="104" s="1"/>
  <c r="E83" i="105"/>
  <c r="H83" i="105"/>
  <c r="I83" i="105"/>
  <c r="F83" i="105"/>
  <c r="AG107" i="99"/>
  <c r="CB107" i="99"/>
  <c r="AC107" i="99"/>
  <c r="AE136" i="105"/>
  <c r="CZ17" i="103" a="1"/>
  <c r="CZ17" i="103" s="1"/>
  <c r="CS17" i="103" a="1"/>
  <c r="CS17" i="103" s="1"/>
  <c r="CV17" i="103" a="1"/>
  <c r="CV17" i="103" s="1"/>
  <c r="BP89" i="103" a="1"/>
  <c r="BP89" i="103" s="1"/>
  <c r="BM89" i="103" a="1"/>
  <c r="BM89" i="103" s="1"/>
  <c r="BO89" i="103" a="1"/>
  <c r="BO89" i="103" s="1"/>
  <c r="BI89" i="103" a="1"/>
  <c r="BI89" i="103" s="1"/>
  <c r="BK89" i="103" a="1"/>
  <c r="BK89" i="103" s="1"/>
  <c r="BN89" i="103" a="1"/>
  <c r="BN89" i="103" s="1"/>
  <c r="BL89" i="103" a="1"/>
  <c r="BL89" i="103" s="1"/>
  <c r="BH89" i="103" a="1"/>
  <c r="BH89" i="103" s="1"/>
  <c r="DH100" i="105" a="1"/>
  <c r="DH100" i="105" s="1"/>
  <c r="DI100" i="105" a="1"/>
  <c r="DI100" i="105" s="1"/>
  <c r="CZ48" i="103" a="1"/>
  <c r="CZ48" i="103" s="1"/>
  <c r="AK48" i="103" a="1"/>
  <c r="AK48" i="103" s="1"/>
  <c r="CJ48" i="103" a="1"/>
  <c r="CJ48" i="103" s="1"/>
  <c r="AL35" i="104" a="1"/>
  <c r="AL35" i="104" s="1"/>
  <c r="AM35" i="104" a="1"/>
  <c r="AM35" i="104" s="1"/>
  <c r="AB35" i="104" a="1"/>
  <c r="AB35" i="104" s="1"/>
  <c r="DA15" i="104" a="1"/>
  <c r="DA15" i="104" s="1"/>
  <c r="CK15" i="104" a="1"/>
  <c r="CK15" i="104" s="1"/>
  <c r="CP91" i="103" a="1"/>
  <c r="CP91" i="103" s="1"/>
  <c r="CO91" i="103" a="1"/>
  <c r="CO91" i="103" s="1"/>
  <c r="CM91" i="103" a="1"/>
  <c r="CM91" i="103" s="1"/>
  <c r="CN91" i="103" a="1"/>
  <c r="CN91" i="103" s="1"/>
  <c r="CL91" i="103" a="1"/>
  <c r="CL91" i="103" s="1"/>
  <c r="CK29" i="105" a="1"/>
  <c r="CK29" i="105" s="1"/>
  <c r="CI29" i="105" a="1"/>
  <c r="CI29" i="105" s="1"/>
  <c r="CO29" i="105" a="1"/>
  <c r="CO29" i="105" s="1"/>
  <c r="CM29" i="105" a="1"/>
  <c r="CM29" i="105" s="1"/>
  <c r="CL29" i="105" a="1"/>
  <c r="CL29" i="105" s="1"/>
  <c r="CB113" i="99"/>
  <c r="AG113" i="99"/>
  <c r="AC113" i="99"/>
  <c r="AE94" i="105"/>
  <c r="CX146" i="103" a="1"/>
  <c r="CX146" i="103" s="1"/>
  <c r="CY146" i="103" a="1"/>
  <c r="CY146" i="103" s="1"/>
  <c r="BF87" i="103" a="1"/>
  <c r="BF87" i="103" s="1"/>
  <c r="BB87" i="103" a="1"/>
  <c r="BB87" i="103" s="1"/>
  <c r="BE87" i="103" a="1"/>
  <c r="BE87" i="103" s="1"/>
  <c r="BC87" i="103" a="1"/>
  <c r="BC87" i="103" s="1"/>
  <c r="BD87" i="103" a="1"/>
  <c r="BD87" i="103" s="1"/>
  <c r="AB87" i="103" a="1"/>
  <c r="AB87" i="103" s="1"/>
  <c r="BA87" i="103" a="1"/>
  <c r="BA87" i="103" s="1"/>
  <c r="AZ87" i="103" a="1"/>
  <c r="AZ87" i="103" s="1"/>
  <c r="BG87" i="103" a="1"/>
  <c r="BG87" i="103" s="1"/>
  <c r="AX87" i="103" a="1"/>
  <c r="AX87" i="103" s="1"/>
  <c r="AY87" i="103" a="1"/>
  <c r="AY87" i="103" s="1"/>
  <c r="BD127" i="103" a="1"/>
  <c r="BD127" i="103" s="1"/>
  <c r="BE127" i="103" a="1"/>
  <c r="BE127" i="103" s="1"/>
  <c r="AY127" i="103" a="1"/>
  <c r="AY127" i="103" s="1"/>
  <c r="BA127" i="103" a="1"/>
  <c r="BA127" i="103" s="1"/>
  <c r="BF127" i="103" a="1"/>
  <c r="BF127" i="103" s="1"/>
  <c r="AZ127" i="103" a="1"/>
  <c r="AZ127" i="103" s="1"/>
  <c r="AX127" i="103" a="1"/>
  <c r="AX127" i="103" s="1"/>
  <c r="BC127" i="103" a="1"/>
  <c r="BC127" i="103" s="1"/>
  <c r="BB127" i="103" a="1"/>
  <c r="BB127" i="103" s="1"/>
  <c r="BG127" i="103" a="1"/>
  <c r="BG127" i="103" s="1"/>
  <c r="CK48" i="104" a="1"/>
  <c r="CK48" i="104" s="1"/>
  <c r="CL48" i="104" a="1"/>
  <c r="CL48" i="104" s="1"/>
  <c r="AF109" i="99"/>
  <c r="AB109" i="99"/>
  <c r="CA109" i="99"/>
  <c r="Z141" i="105"/>
  <c r="AF145" i="103" a="1"/>
  <c r="AF145" i="103" s="1"/>
  <c r="AD145" i="103" a="1"/>
  <c r="AD145" i="103" s="1"/>
  <c r="AH145" i="103" a="1"/>
  <c r="AH145" i="103" s="1"/>
  <c r="AE145" i="103" a="1"/>
  <c r="AE145" i="103" s="1"/>
  <c r="AK145" i="103" a="1"/>
  <c r="AK145" i="103" s="1"/>
  <c r="AI145" i="103" a="1"/>
  <c r="AI145" i="103" s="1"/>
  <c r="AC145" i="103" a="1"/>
  <c r="AC145" i="103" s="1"/>
  <c r="AJ145" i="103" a="1"/>
  <c r="AJ145" i="103" s="1"/>
  <c r="AG145" i="103" a="1"/>
  <c r="AG145" i="103" s="1"/>
  <c r="AB145" i="103" a="1"/>
  <c r="AB145" i="103" s="1"/>
  <c r="AL145" i="103" a="1"/>
  <c r="AL145" i="103" s="1"/>
  <c r="BI142" i="103" a="1"/>
  <c r="BI142" i="103" s="1"/>
  <c r="BP142" i="103" a="1"/>
  <c r="BP142" i="103" s="1"/>
  <c r="BN142" i="103" a="1"/>
  <c r="BN142" i="103" s="1"/>
  <c r="BH142" i="103" a="1"/>
  <c r="BH142" i="103" s="1"/>
  <c r="BM142" i="103" a="1"/>
  <c r="BM142" i="103" s="1"/>
  <c r="BL142" i="103" a="1"/>
  <c r="BL142" i="103" s="1"/>
  <c r="BK142" i="103" a="1"/>
  <c r="BK142" i="103" s="1"/>
  <c r="BJ142" i="103" a="1"/>
  <c r="BJ142" i="103" s="1"/>
  <c r="BZ140" i="105" a="1"/>
  <c r="BZ140" i="105" s="1"/>
  <c r="CA121" i="99"/>
  <c r="AF121" i="99"/>
  <c r="Z134" i="105"/>
  <c r="BW121" i="99" a="1"/>
  <c r="BW121" i="99" s="1"/>
  <c r="CK106" i="105" a="1"/>
  <c r="CK106" i="105" s="1"/>
  <c r="CI106" i="105" a="1"/>
  <c r="CI106" i="105" s="1"/>
  <c r="CN106" i="105" a="1"/>
  <c r="CN106" i="105" s="1"/>
  <c r="CM106" i="105" a="1"/>
  <c r="CM106" i="105" s="1"/>
  <c r="CJ106" i="105" a="1"/>
  <c r="CJ106" i="105" s="1"/>
  <c r="CA10" i="105" a="1"/>
  <c r="CA10" i="105" s="1"/>
  <c r="CF10" i="105" a="1"/>
  <c r="CF10" i="105" s="1"/>
  <c r="CD10" i="105" a="1"/>
  <c r="CD10" i="105" s="1"/>
  <c r="CE10" i="105" a="1"/>
  <c r="CE10" i="105" s="1"/>
  <c r="CW97" i="103" a="1"/>
  <c r="CW97" i="103" s="1"/>
  <c r="CV97" i="103" a="1"/>
  <c r="CV97" i="103" s="1"/>
  <c r="BD97" i="103" a="1"/>
  <c r="BD97" i="103" s="1"/>
  <c r="CB97" i="103" a="1"/>
  <c r="CB97" i="103" s="1"/>
  <c r="CH97" i="103" a="1"/>
  <c r="CH97" i="103" s="1"/>
  <c r="BM97" i="103" a="1"/>
  <c r="BM97" i="103" s="1"/>
  <c r="BU97" i="103" a="1"/>
  <c r="BU97" i="103" s="1"/>
  <c r="DI141" i="105" a="1"/>
  <c r="DI141" i="105" s="1"/>
  <c r="CA65" i="99"/>
  <c r="Z100" i="105"/>
  <c r="AF65" i="99"/>
  <c r="AB65" i="99"/>
  <c r="CI59" i="103" a="1"/>
  <c r="CI59" i="103" s="1"/>
  <c r="CX59" i="103" a="1"/>
  <c r="CX59" i="103" s="1"/>
  <c r="CY59" i="103" a="1"/>
  <c r="CY59" i="103" s="1"/>
  <c r="BD120" i="104" a="1"/>
  <c r="BD120" i="104" s="1"/>
  <c r="CR120" i="104" a="1"/>
  <c r="CR120" i="104" s="1"/>
  <c r="CT120" i="104" a="1"/>
  <c r="CT120" i="104" s="1"/>
  <c r="CU120" i="104" a="1"/>
  <c r="CU120" i="104" s="1"/>
  <c r="CS120" i="104" a="1"/>
  <c r="CS120" i="104" s="1"/>
  <c r="AV55" i="104" a="1"/>
  <c r="AV55" i="104" s="1"/>
  <c r="AU55" i="104" a="1"/>
  <c r="AU55" i="104" s="1"/>
  <c r="AR55" i="104" a="1"/>
  <c r="AR55" i="104" s="1"/>
  <c r="AS55" i="104" a="1"/>
  <c r="AS55" i="104" s="1"/>
  <c r="AW55" i="104" a="1"/>
  <c r="AW55" i="104" s="1"/>
  <c r="AN55" i="104" a="1"/>
  <c r="AN55" i="104" s="1"/>
  <c r="AG135" i="103" a="1"/>
  <c r="AG135" i="103" s="1"/>
  <c r="BT42" i="104" a="1"/>
  <c r="BT42" i="104" s="1"/>
  <c r="AH156" i="99"/>
  <c r="AD156" i="99"/>
  <c r="CC156" i="99"/>
  <c r="AI116" i="105"/>
  <c r="CG116" i="105" s="1" a="1"/>
  <c r="CG116" i="105" s="1"/>
  <c r="S37" i="99"/>
  <c r="AS107" i="104" a="1"/>
  <c r="AS107" i="104" s="1"/>
  <c r="CN107" i="104" a="1"/>
  <c r="CN107" i="104" s="1"/>
  <c r="W107" i="104"/>
  <c r="CF151" i="99"/>
  <c r="CE151" i="99"/>
  <c r="E57" i="105"/>
  <c r="G57" i="105" s="1"/>
  <c r="CB106" i="103" a="1"/>
  <c r="CB106" i="103" s="1"/>
  <c r="CE106" i="103" a="1"/>
  <c r="CE106" i="103" s="1"/>
  <c r="BZ106" i="103" a="1"/>
  <c r="BZ106" i="103" s="1"/>
  <c r="BD12" i="105" a="1"/>
  <c r="BD12" i="105" s="1"/>
  <c r="DE12" i="105" a="1"/>
  <c r="DE12" i="105" s="1"/>
  <c r="DG12" i="105" a="1"/>
  <c r="DG12" i="105" s="1"/>
  <c r="CY29" i="104" a="1"/>
  <c r="CY29" i="104" s="1"/>
  <c r="DA29" i="104" a="1"/>
  <c r="DA29" i="104" s="1"/>
  <c r="CR91" i="103" a="1"/>
  <c r="CR91" i="103" s="1"/>
  <c r="CQ91" i="103" a="1"/>
  <c r="CQ91" i="103" s="1"/>
  <c r="CS91" i="103" a="1"/>
  <c r="CS91" i="103" s="1"/>
  <c r="CT91" i="103" a="1"/>
  <c r="CT91" i="103" s="1"/>
  <c r="AG156" i="99"/>
  <c r="AC156" i="99"/>
  <c r="AE116" i="105"/>
  <c r="CB156" i="99"/>
  <c r="CL14" i="105" a="1"/>
  <c r="CL14" i="105" s="1"/>
  <c r="CK14" i="105" a="1"/>
  <c r="CK14" i="105" s="1"/>
  <c r="CI14" i="105" a="1"/>
  <c r="CI14" i="105" s="1"/>
  <c r="AU100" i="104" a="1"/>
  <c r="AU100" i="104" s="1"/>
  <c r="AR100" i="104" a="1"/>
  <c r="AR100" i="104" s="1"/>
  <c r="AS100" i="104" a="1"/>
  <c r="AS100" i="104" s="1"/>
  <c r="AN100" i="104" a="1"/>
  <c r="AN100" i="104" s="1"/>
  <c r="AW100" i="104" a="1"/>
  <c r="AW100" i="104" s="1"/>
  <c r="AV100" i="104" a="1"/>
  <c r="AV100" i="104" s="1"/>
  <c r="AG105" i="103" a="1"/>
  <c r="AG105" i="103" s="1"/>
  <c r="AH105" i="103" a="1"/>
  <c r="AH105" i="103" s="1"/>
  <c r="AF105" i="103" a="1"/>
  <c r="AF105" i="103" s="1"/>
  <c r="AJ105" i="103" a="1"/>
  <c r="AJ105" i="103" s="1"/>
  <c r="AD105" i="103" a="1"/>
  <c r="AD105" i="103" s="1"/>
  <c r="AK105" i="103" a="1"/>
  <c r="AK105" i="103" s="1"/>
  <c r="AC105" i="103" a="1"/>
  <c r="AC105" i="103" s="1"/>
  <c r="AE105" i="103" a="1"/>
  <c r="AE105" i="103" s="1"/>
  <c r="AL105" i="103" a="1"/>
  <c r="AL105" i="103" s="1"/>
  <c r="AF93" i="103" a="1"/>
  <c r="AF93" i="103" s="1"/>
  <c r="CG93" i="103" a="1"/>
  <c r="CG93" i="103" s="1"/>
  <c r="CI93" i="103" a="1"/>
  <c r="CI93" i="103" s="1"/>
  <c r="CJ93" i="103" a="1"/>
  <c r="CJ93" i="103" s="1"/>
  <c r="CK93" i="103" a="1"/>
  <c r="CK93" i="103" s="1"/>
  <c r="CF93" i="103" a="1"/>
  <c r="CF93" i="103" s="1"/>
  <c r="CH93" i="103" a="1"/>
  <c r="CH93" i="103" s="1"/>
  <c r="AG43" i="104" a="1"/>
  <c r="AG43" i="104" s="1"/>
  <c r="AB43" i="104" a="1"/>
  <c r="AB43" i="104" s="1"/>
  <c r="CI127" i="103" a="1"/>
  <c r="CI127" i="103" s="1"/>
  <c r="CJ127" i="103" a="1"/>
  <c r="CJ127" i="103" s="1"/>
  <c r="CH127" i="103" a="1"/>
  <c r="CH127" i="103" s="1"/>
  <c r="CG127" i="103" a="1"/>
  <c r="CG127" i="103" s="1"/>
  <c r="CK127" i="103" a="1"/>
  <c r="CK127" i="103" s="1"/>
  <c r="CF127" i="103" a="1"/>
  <c r="CF127" i="103" s="1"/>
  <c r="DI101" i="105" a="1"/>
  <c r="DI101" i="105" s="1"/>
  <c r="BG84" i="104" a="1"/>
  <c r="BG84" i="104" s="1"/>
  <c r="BH84" i="104" a="1"/>
  <c r="BH84" i="104" s="1"/>
  <c r="BE84" i="104" a="1"/>
  <c r="BE84" i="104" s="1"/>
  <c r="BF84" i="104" a="1"/>
  <c r="BF84" i="104" s="1"/>
  <c r="R84" i="104"/>
  <c r="AY84" i="104" s="1" a="1"/>
  <c r="AY84" i="104" s="1"/>
  <c r="BC84" i="104" a="1"/>
  <c r="BC84" i="104" s="1"/>
  <c r="BB84" i="104" a="1"/>
  <c r="BB84" i="104" s="1"/>
  <c r="CQ147" i="103" a="1"/>
  <c r="CQ147" i="103" s="1"/>
  <c r="CS147" i="103" a="1"/>
  <c r="CS147" i="103" s="1"/>
  <c r="CR147" i="103" a="1"/>
  <c r="CR147" i="103" s="1"/>
  <c r="CT147" i="103" a="1"/>
  <c r="CT147" i="103" s="1"/>
  <c r="CA40" i="105" a="1"/>
  <c r="CA40" i="105" s="1"/>
  <c r="CH40" i="105" a="1"/>
  <c r="CH40" i="105" s="1"/>
  <c r="CE40" i="105" a="1"/>
  <c r="CE40" i="105" s="1"/>
  <c r="CF40" i="105" a="1"/>
  <c r="CF40" i="105" s="1"/>
  <c r="CD40" i="105" a="1"/>
  <c r="CD40" i="105" s="1"/>
  <c r="CG40" i="105" a="1"/>
  <c r="CG40" i="105" s="1"/>
  <c r="CB40" i="105" a="1"/>
  <c r="CB40" i="105" s="1"/>
  <c r="CC40" i="105" a="1"/>
  <c r="CC40" i="105" s="1"/>
  <c r="AY40" i="105" a="1"/>
  <c r="AY40" i="105" s="1"/>
  <c r="BV222" i="99" a="1"/>
  <c r="BV222" i="99" s="1"/>
  <c r="BY222" i="99" a="1"/>
  <c r="BY222" i="99" s="1"/>
  <c r="CZ129" i="104" a="1"/>
  <c r="CZ129" i="104" s="1"/>
  <c r="AV129" i="104" a="1"/>
  <c r="AV129" i="104" s="1"/>
  <c r="CO129" i="104" a="1"/>
  <c r="CO129" i="104" s="1"/>
  <c r="BH8" i="104" a="1"/>
  <c r="BH8" i="104" s="1"/>
  <c r="R8" i="104"/>
  <c r="BG8" i="104" a="1"/>
  <c r="BG8" i="104" s="1"/>
  <c r="AL90" i="103" a="1"/>
  <c r="AL90" i="103" s="1"/>
  <c r="AE90" i="103" a="1"/>
  <c r="AE90" i="103" s="1"/>
  <c r="AK90" i="103" a="1"/>
  <c r="AK90" i="103" s="1"/>
  <c r="AF90" i="103" a="1"/>
  <c r="AF90" i="103" s="1"/>
  <c r="AH90" i="103" a="1"/>
  <c r="AH90" i="103" s="1"/>
  <c r="AI90" i="103" a="1"/>
  <c r="AI90" i="103" s="1"/>
  <c r="AB90" i="103" a="1"/>
  <c r="AB90" i="103" s="1"/>
  <c r="AG90" i="103" a="1"/>
  <c r="AG90" i="103" s="1"/>
  <c r="AD90" i="103" a="1"/>
  <c r="AD90" i="103" s="1"/>
  <c r="AJ90" i="103" a="1"/>
  <c r="AJ90" i="103" s="1"/>
  <c r="AC90" i="103" a="1"/>
  <c r="AC90" i="103" s="1"/>
  <c r="CK59" i="103" a="1"/>
  <c r="CK59" i="103" s="1"/>
  <c r="CZ59" i="103" a="1"/>
  <c r="CZ59" i="103" s="1"/>
  <c r="CI83" i="105" a="1"/>
  <c r="CI83" i="105" s="1"/>
  <c r="CO83" i="105" a="1"/>
  <c r="CO83" i="105" s="1"/>
  <c r="CK83" i="105" a="1"/>
  <c r="CK83" i="105" s="1"/>
  <c r="CL83" i="105" a="1"/>
  <c r="CL83" i="105" s="1"/>
  <c r="CM83" i="105" a="1"/>
  <c r="CM83" i="105" s="1"/>
  <c r="BX143" i="103" a="1"/>
  <c r="BX143" i="103" s="1"/>
  <c r="BU143" i="103" a="1"/>
  <c r="BU143" i="103" s="1"/>
  <c r="BT143" i="103" a="1"/>
  <c r="BT143" i="103" s="1"/>
  <c r="BV143" i="103" a="1"/>
  <c r="BV143" i="103" s="1"/>
  <c r="BR143" i="103" a="1"/>
  <c r="BR143" i="103" s="1"/>
  <c r="BS143" i="103" a="1"/>
  <c r="BS143" i="103" s="1"/>
  <c r="BQ143" i="103" a="1"/>
  <c r="BQ143" i="103" s="1"/>
  <c r="BW143" i="103" a="1"/>
  <c r="BW143" i="103" s="1"/>
  <c r="CG109" i="104" a="1"/>
  <c r="CG109" i="104" s="1"/>
  <c r="CI109" i="104" a="1"/>
  <c r="CI109" i="104" s="1"/>
  <c r="CJ109" i="104" a="1"/>
  <c r="CJ109" i="104" s="1"/>
  <c r="CK109" i="104" a="1"/>
  <c r="CK109" i="104" s="1"/>
  <c r="CL109" i="104" a="1"/>
  <c r="CL109" i="104" s="1"/>
  <c r="AM82" i="104" a="1"/>
  <c r="AM82" i="104" s="1"/>
  <c r="AL82" i="104" a="1"/>
  <c r="AL82" i="104" s="1"/>
  <c r="AH82" i="104" a="1"/>
  <c r="AH82" i="104" s="1"/>
  <c r="AG82" i="104" a="1"/>
  <c r="AG82" i="104" s="1"/>
  <c r="AB82" i="104" a="1"/>
  <c r="AB82" i="104" s="1"/>
  <c r="AC82" i="104" a="1"/>
  <c r="AC82" i="104" s="1"/>
  <c r="AJ82" i="104" a="1"/>
  <c r="AJ82" i="104" s="1"/>
  <c r="AK82" i="104" a="1"/>
  <c r="AK82" i="104" s="1"/>
  <c r="BZ53" i="99"/>
  <c r="AA53" i="99"/>
  <c r="AE53" i="99"/>
  <c r="Z53" i="99"/>
  <c r="S53" i="99"/>
  <c r="X111" i="105"/>
  <c r="A53" i="99" a="1"/>
  <c r="A53" i="99" s="1"/>
  <c r="BV53" i="99" s="1" a="1"/>
  <c r="BV53" i="99" s="1"/>
  <c r="CT90" i="103" a="1"/>
  <c r="CT90" i="103" s="1"/>
  <c r="BX90" i="103" a="1"/>
  <c r="BX90" i="103" s="1"/>
  <c r="CY90" i="103" a="1"/>
  <c r="CY90" i="103" s="1"/>
  <c r="CE90" i="103" a="1"/>
  <c r="CE90" i="103" s="1"/>
  <c r="BG90" i="103" a="1"/>
  <c r="BG90" i="103" s="1"/>
  <c r="BP90" i="103" a="1"/>
  <c r="BP90" i="103" s="1"/>
  <c r="CD93" i="105" a="1"/>
  <c r="CD93" i="105" s="1"/>
  <c r="CB93" i="105" a="1"/>
  <c r="CB93" i="105" s="1"/>
  <c r="CF93" i="105" a="1"/>
  <c r="CF93" i="105" s="1"/>
  <c r="CA93" i="105" a="1"/>
  <c r="CA93" i="105" s="1"/>
  <c r="CE93" i="105" a="1"/>
  <c r="CE93" i="105" s="1"/>
  <c r="CG93" i="105" a="1"/>
  <c r="CG93" i="105" s="1"/>
  <c r="BR57" i="105" a="1"/>
  <c r="BR57" i="105" s="1"/>
  <c r="BZ57" i="105" a="1"/>
  <c r="BZ57" i="105" s="1"/>
  <c r="BT57" i="105" a="1"/>
  <c r="BT57" i="105" s="1"/>
  <c r="BW57" i="105" a="1"/>
  <c r="BW57" i="105" s="1"/>
  <c r="BU57" i="105" a="1"/>
  <c r="BU57" i="105" s="1"/>
  <c r="CW131" i="103" a="1"/>
  <c r="CW131" i="103" s="1"/>
  <c r="CV131" i="103" a="1"/>
  <c r="CV131" i="103" s="1"/>
  <c r="CU131" i="103" a="1"/>
  <c r="CU131" i="103" s="1"/>
  <c r="AF57" i="99"/>
  <c r="CJ134" i="103" a="1"/>
  <c r="CJ134" i="103" s="1"/>
  <c r="DA87" i="104" a="1"/>
  <c r="DA87" i="104" s="1"/>
  <c r="AL114" i="105" a="1"/>
  <c r="AL114" i="105" s="1"/>
  <c r="AO114" i="105" a="1"/>
  <c r="AO114" i="105" s="1"/>
  <c r="AK114" i="105" a="1"/>
  <c r="AK114" i="105" s="1"/>
  <c r="AP114" i="105" a="1"/>
  <c r="AP114" i="105" s="1"/>
  <c r="AU114" i="105" a="1"/>
  <c r="AU114" i="105" s="1"/>
  <c r="AV114" i="105" a="1"/>
  <c r="AV114" i="105" s="1"/>
  <c r="AQ114" i="105" a="1"/>
  <c r="AQ114" i="105" s="1"/>
  <c r="AT114" i="105" a="1"/>
  <c r="AT114" i="105" s="1"/>
  <c r="AN114" i="105" a="1"/>
  <c r="AN114" i="105" s="1"/>
  <c r="AR114" i="105" a="1"/>
  <c r="AR114" i="105" s="1"/>
  <c r="AS114" i="105" a="1"/>
  <c r="AS114" i="105" s="1"/>
  <c r="BZ106" i="99"/>
  <c r="AE106" i="99"/>
  <c r="S106" i="99"/>
  <c r="AA106" i="99"/>
  <c r="X142" i="105"/>
  <c r="DA131" i="104" a="1"/>
  <c r="DA131" i="104" s="1"/>
  <c r="AD121" i="99"/>
  <c r="AH121" i="99"/>
  <c r="CC121" i="99"/>
  <c r="BY121" i="99" a="1"/>
  <c r="BY121" i="99" s="1"/>
  <c r="AI134" i="105"/>
  <c r="CS129" i="105" a="1"/>
  <c r="CS129" i="105" s="1"/>
  <c r="CQ129" i="105" a="1"/>
  <c r="CQ129" i="105" s="1"/>
  <c r="CU129" i="105" a="1"/>
  <c r="CU129" i="105" s="1"/>
  <c r="CR129" i="105" a="1"/>
  <c r="CR129" i="105" s="1"/>
  <c r="CP129" i="105" a="1"/>
  <c r="CP129" i="105" s="1"/>
  <c r="CH123" i="103" a="1"/>
  <c r="CH123" i="103" s="1"/>
  <c r="CF123" i="103" a="1"/>
  <c r="CF123" i="103" s="1"/>
  <c r="CK123" i="103" a="1"/>
  <c r="CK123" i="103" s="1"/>
  <c r="CI123" i="103" a="1"/>
  <c r="CI123" i="103" s="1"/>
  <c r="CG123" i="103" a="1"/>
  <c r="CG123" i="103" s="1"/>
  <c r="CJ123" i="103" a="1"/>
  <c r="CJ123" i="103" s="1"/>
  <c r="DI21" i="105" a="1"/>
  <c r="DI21" i="105" s="1"/>
  <c r="AD111" i="99"/>
  <c r="CC111" i="99"/>
  <c r="AH111" i="99"/>
  <c r="AI22" i="105"/>
  <c r="DJ22" i="105" s="1" a="1"/>
  <c r="DJ22" i="105" s="1"/>
  <c r="AJ102" i="103" a="1"/>
  <c r="AJ102" i="103" s="1"/>
  <c r="AD102" i="103" a="1"/>
  <c r="AD102" i="103" s="1"/>
  <c r="AK102" i="103" a="1"/>
  <c r="AK102" i="103" s="1"/>
  <c r="AE102" i="103" a="1"/>
  <c r="AE102" i="103" s="1"/>
  <c r="AL102" i="103" a="1"/>
  <c r="AL102" i="103" s="1"/>
  <c r="AG102" i="103" a="1"/>
  <c r="AG102" i="103" s="1"/>
  <c r="AC102" i="103" a="1"/>
  <c r="AC102" i="103" s="1"/>
  <c r="AB102" i="103" a="1"/>
  <c r="AB102" i="103" s="1"/>
  <c r="CO102" i="104" a="1"/>
  <c r="CO102" i="104" s="1"/>
  <c r="CP102" i="104" a="1"/>
  <c r="CP102" i="104" s="1"/>
  <c r="CN102" i="104" a="1"/>
  <c r="CN102" i="104" s="1"/>
  <c r="W102" i="104"/>
  <c r="AT102" i="104" s="1" a="1"/>
  <c r="AT102" i="104" s="1"/>
  <c r="CG48" i="104" a="1"/>
  <c r="CG48" i="104" s="1"/>
  <c r="W48" i="104"/>
  <c r="CH48" i="104" s="1" a="1"/>
  <c r="CH48" i="104" s="1"/>
  <c r="CN48" i="104" a="1"/>
  <c r="CN48" i="104" s="1"/>
  <c r="CP48" i="104" a="1"/>
  <c r="CP48" i="104" s="1"/>
  <c r="CQ48" i="104" a="1"/>
  <c r="CQ48" i="104" s="1"/>
  <c r="BB11" i="105" a="1"/>
  <c r="BB11" i="105" s="1"/>
  <c r="BE11" i="105" a="1"/>
  <c r="BE11" i="105" s="1"/>
  <c r="BG11" i="105" a="1"/>
  <c r="BG11" i="105" s="1"/>
  <c r="BD11" i="105" a="1"/>
  <c r="BD11" i="105" s="1"/>
  <c r="AW11" i="105" a="1"/>
  <c r="AW11" i="105" s="1"/>
  <c r="AX11" i="105" a="1"/>
  <c r="AX11" i="105" s="1"/>
  <c r="AZ11" i="105" a="1"/>
  <c r="AZ11" i="105" s="1"/>
  <c r="AY11" i="105" a="1"/>
  <c r="AY11" i="105" s="1"/>
  <c r="BF11" i="105" a="1"/>
  <c r="BF11" i="105" s="1"/>
  <c r="AF86" i="99"/>
  <c r="AB86" i="99"/>
  <c r="CA86" i="99"/>
  <c r="CG86" i="99" s="1"/>
  <c r="Z82" i="105"/>
  <c r="CE62" i="105" a="1"/>
  <c r="CE62" i="105" s="1"/>
  <c r="CF62" i="105" a="1"/>
  <c r="CF62" i="105" s="1"/>
  <c r="CD62" i="105" a="1"/>
  <c r="CD62" i="105" s="1"/>
  <c r="CB62" i="105" a="1"/>
  <c r="CB62" i="105" s="1"/>
  <c r="CH62" i="105" a="1"/>
  <c r="CH62" i="105" s="1"/>
  <c r="CQ97" i="104" a="1"/>
  <c r="CQ97" i="104" s="1"/>
  <c r="CN97" i="104" a="1"/>
  <c r="CN97" i="104" s="1"/>
  <c r="CO97" i="104" a="1"/>
  <c r="CO97" i="104" s="1"/>
  <c r="W97" i="104"/>
  <c r="CM97" i="104" s="1" a="1"/>
  <c r="CM97" i="104" s="1"/>
  <c r="CM12" i="105" a="1"/>
  <c r="CM12" i="105" s="1"/>
  <c r="CI12" i="105" a="1"/>
  <c r="CI12" i="105" s="1"/>
  <c r="CL12" i="105" a="1"/>
  <c r="CL12" i="105" s="1"/>
  <c r="CO12" i="105" a="1"/>
  <c r="CO12" i="105" s="1"/>
  <c r="CK12" i="105" a="1"/>
  <c r="CK12" i="105" s="1"/>
  <c r="AG116" i="99"/>
  <c r="AC116" i="99"/>
  <c r="CB116" i="99"/>
  <c r="CI116" i="99" s="1"/>
  <c r="AE21" i="105"/>
  <c r="BV130" i="103" a="1"/>
  <c r="BV130" i="103" s="1"/>
  <c r="BW130" i="103" a="1"/>
  <c r="BW130" i="103" s="1"/>
  <c r="BQ130" i="103" a="1"/>
  <c r="BQ130" i="103" s="1"/>
  <c r="BT130" i="103" a="1"/>
  <c r="BT130" i="103" s="1"/>
  <c r="BU130" i="103" a="1"/>
  <c r="BU130" i="103" s="1"/>
  <c r="BX130" i="103" a="1"/>
  <c r="BX130" i="103" s="1"/>
  <c r="BS130" i="103" a="1"/>
  <c r="BS130" i="103" s="1"/>
  <c r="BR130" i="103" a="1"/>
  <c r="BR130" i="103" s="1"/>
  <c r="BE113" i="104" a="1"/>
  <c r="BE113" i="104" s="1"/>
  <c r="BF113" i="104" a="1"/>
  <c r="BF113" i="104" s="1"/>
  <c r="BB113" i="104" a="1"/>
  <c r="BB113" i="104" s="1"/>
  <c r="BG113" i="104" a="1"/>
  <c r="BG113" i="104" s="1"/>
  <c r="BC113" i="104" a="1"/>
  <c r="BC113" i="104" s="1"/>
  <c r="R113" i="104"/>
  <c r="AY113" i="104" s="1" a="1"/>
  <c r="AY113" i="104" s="1"/>
  <c r="BH113" i="104" a="1"/>
  <c r="BH113" i="104" s="1"/>
  <c r="AE99" i="103" a="1"/>
  <c r="AE99" i="103" s="1"/>
  <c r="CA99" i="103" a="1"/>
  <c r="CA99" i="103" s="1"/>
  <c r="CC99" i="103" a="1"/>
  <c r="CC99" i="103" s="1"/>
  <c r="CD99" i="103" a="1"/>
  <c r="CD99" i="103" s="1"/>
  <c r="BY99" i="103" a="1"/>
  <c r="BY99" i="103" s="1"/>
  <c r="CE99" i="103" a="1"/>
  <c r="CE99" i="103" s="1"/>
  <c r="BZ99" i="103" a="1"/>
  <c r="BZ99" i="103" s="1"/>
  <c r="CB99" i="103" a="1"/>
  <c r="CB99" i="103" s="1"/>
  <c r="AZ99" i="103" a="1"/>
  <c r="AZ99" i="103" s="1"/>
  <c r="BT35" i="86"/>
  <c r="CS114" i="105" a="1"/>
  <c r="CS114" i="105" s="1"/>
  <c r="DE114" i="105" a="1"/>
  <c r="DE114" i="105" s="1"/>
  <c r="DI114" i="105" a="1"/>
  <c r="DI114" i="105" s="1"/>
  <c r="CM114" i="105" a="1"/>
  <c r="CM114" i="105" s="1"/>
  <c r="BE114" i="105" a="1"/>
  <c r="BE114" i="105" s="1"/>
  <c r="CF114" i="105" a="1"/>
  <c r="CF114" i="105" s="1"/>
  <c r="DH114" i="105" a="1"/>
  <c r="DH114" i="105" s="1"/>
  <c r="AV42" i="104" a="1"/>
  <c r="AV42" i="104" s="1"/>
  <c r="AS42" i="104" a="1"/>
  <c r="AS42" i="104" s="1"/>
  <c r="AW42" i="104" a="1"/>
  <c r="AW42" i="104" s="1"/>
  <c r="AR42" i="104" a="1"/>
  <c r="AR42" i="104" s="1"/>
  <c r="AU42" i="104" a="1"/>
  <c r="AU42" i="104" s="1"/>
  <c r="AN42" i="104" a="1"/>
  <c r="AN42" i="104" s="1"/>
  <c r="AO42" i="104" a="1"/>
  <c r="AO42" i="104" s="1"/>
  <c r="AT42" i="104" a="1"/>
  <c r="AT42" i="104" s="1"/>
  <c r="AP42" i="104" a="1"/>
  <c r="AP42" i="104" s="1"/>
  <c r="AQ42" i="104" a="1"/>
  <c r="AQ42" i="104" s="1"/>
  <c r="AG92" i="103" a="1"/>
  <c r="AG92" i="103" s="1"/>
  <c r="AH92" i="103" a="1"/>
  <c r="AH92" i="103" s="1"/>
  <c r="AE92" i="103" a="1"/>
  <c r="AE92" i="103" s="1"/>
  <c r="AF92" i="103" a="1"/>
  <c r="AF92" i="103" s="1"/>
  <c r="AJ92" i="103" a="1"/>
  <c r="AJ92" i="103" s="1"/>
  <c r="AD92" i="103" a="1"/>
  <c r="AD92" i="103" s="1"/>
  <c r="AC92" i="103" a="1"/>
  <c r="AC92" i="103" s="1"/>
  <c r="CZ130" i="104" a="1"/>
  <c r="CZ130" i="104" s="1"/>
  <c r="CY130" i="104" a="1"/>
  <c r="CY130" i="104" s="1"/>
  <c r="AD116" i="99"/>
  <c r="AH116" i="99"/>
  <c r="AI21" i="105"/>
  <c r="DJ21" i="105" s="1" a="1"/>
  <c r="DJ21" i="105" s="1"/>
  <c r="DI103" i="105" a="1"/>
  <c r="DI103" i="105" s="1"/>
  <c r="CU103" i="105" a="1"/>
  <c r="CU103" i="105" s="1"/>
  <c r="AS102" i="104" a="1"/>
  <c r="AS102" i="104" s="1"/>
  <c r="AN102" i="104" a="1"/>
  <c r="AN102" i="104" s="1"/>
  <c r="AW102" i="104" a="1"/>
  <c r="AW102" i="104" s="1"/>
  <c r="AV102" i="104" a="1"/>
  <c r="AV102" i="104" s="1"/>
  <c r="AU102" i="104" a="1"/>
  <c r="AU102" i="104" s="1"/>
  <c r="AR102" i="104" a="1"/>
  <c r="AR102" i="104" s="1"/>
  <c r="DF92" i="105" a="1"/>
  <c r="DF92" i="105" s="1"/>
  <c r="DG92" i="105" a="1"/>
  <c r="DG92" i="105" s="1"/>
  <c r="DE92" i="105" a="1"/>
  <c r="DE92" i="105" s="1"/>
  <c r="CI11" i="104" a="1"/>
  <c r="CI11" i="104" s="1"/>
  <c r="CL11" i="104" a="1"/>
  <c r="CL11" i="104" s="1"/>
  <c r="CG11" i="104" a="1"/>
  <c r="CG11" i="104" s="1"/>
  <c r="CK11" i="104" a="1"/>
  <c r="CK11" i="104" s="1"/>
  <c r="CJ11" i="104" a="1"/>
  <c r="CJ11" i="104" s="1"/>
  <c r="BB11" i="104" a="1"/>
  <c r="BB11" i="104" s="1"/>
  <c r="CH321" i="99"/>
  <c r="CG321" i="99"/>
  <c r="BB126" i="105" a="1"/>
  <c r="BB126" i="105" s="1"/>
  <c r="CW126" i="105" a="1"/>
  <c r="CW126" i="105" s="1"/>
  <c r="CV126" i="105" a="1"/>
  <c r="CV126" i="105" s="1"/>
  <c r="CZ126" i="105" a="1"/>
  <c r="CZ126" i="105" s="1"/>
  <c r="CX126" i="105" a="1"/>
  <c r="CX126" i="105" s="1"/>
  <c r="CP126" i="105" a="1"/>
  <c r="CP126" i="105" s="1"/>
  <c r="CF290" i="99"/>
  <c r="CE290" i="99"/>
  <c r="CD290" i="99"/>
  <c r="BV142" i="105" a="1"/>
  <c r="BV142" i="105" s="1"/>
  <c r="BX142" i="105" a="1"/>
  <c r="BX142" i="105" s="1"/>
  <c r="BS142" i="105" a="1"/>
  <c r="BS142" i="105" s="1"/>
  <c r="BY142" i="105" a="1"/>
  <c r="BY142" i="105" s="1"/>
  <c r="BZ142" i="105" a="1"/>
  <c r="BZ142" i="105" s="1"/>
  <c r="BW142" i="105" a="1"/>
  <c r="BW142" i="105" s="1"/>
  <c r="BR142" i="105" a="1"/>
  <c r="BR142" i="105" s="1"/>
  <c r="I39" i="105"/>
  <c r="DF68" i="105" a="1"/>
  <c r="DF68" i="105" s="1"/>
  <c r="CK116" i="104" a="1"/>
  <c r="CK116" i="104" s="1"/>
  <c r="CM74" i="104" a="1"/>
  <c r="CM74" i="104" s="1"/>
  <c r="CS74" i="104" a="1"/>
  <c r="CS74" i="104" s="1"/>
  <c r="CT74" i="104" a="1"/>
  <c r="CT74" i="104" s="1"/>
  <c r="CR74" i="104" a="1"/>
  <c r="CR74" i="104" s="1"/>
  <c r="AT74" i="104" a="1"/>
  <c r="AT74" i="104" s="1"/>
  <c r="CU74" i="104" a="1"/>
  <c r="CU74" i="104" s="1"/>
  <c r="CT54" i="105" a="1"/>
  <c r="CT54" i="105" s="1"/>
  <c r="DJ54" i="105" a="1"/>
  <c r="DJ54" i="105" s="1"/>
  <c r="CG54" i="105" a="1"/>
  <c r="CG54" i="105" s="1"/>
  <c r="AC53" i="104" a="1"/>
  <c r="AC53" i="104" s="1"/>
  <c r="AB53" i="104" a="1"/>
  <c r="AB53" i="104" s="1"/>
  <c r="Z84" i="99"/>
  <c r="AT51" i="105" a="1"/>
  <c r="AT51" i="105" s="1"/>
  <c r="BW145" i="103" a="1"/>
  <c r="BW145" i="103" s="1"/>
  <c r="BT145" i="103" a="1"/>
  <c r="BT145" i="103" s="1"/>
  <c r="AC148" i="105"/>
  <c r="AZ148" i="105" s="1" a="1"/>
  <c r="AZ148" i="105" s="1"/>
  <c r="AC129" i="105"/>
  <c r="BT104" i="105" a="1"/>
  <c r="BT104" i="105" s="1"/>
  <c r="BS104" i="105" a="1"/>
  <c r="BS104" i="105" s="1"/>
  <c r="BZ104" i="105" a="1"/>
  <c r="BZ104" i="105" s="1"/>
  <c r="BW104" i="105" a="1"/>
  <c r="BW104" i="105" s="1"/>
  <c r="BV104" i="105" a="1"/>
  <c r="BV104" i="105" s="1"/>
  <c r="DE133" i="105" a="1"/>
  <c r="DE133" i="105" s="1"/>
  <c r="DG133" i="105" a="1"/>
  <c r="DG133" i="105" s="1"/>
  <c r="DI79" i="105" a="1"/>
  <c r="DI79" i="105" s="1"/>
  <c r="W63" i="104"/>
  <c r="AH63" i="104" a="1"/>
  <c r="AH63" i="104" s="1"/>
  <c r="CQ63" i="104" a="1"/>
  <c r="CQ63" i="104" s="1"/>
  <c r="CN63" i="104" a="1"/>
  <c r="CN63" i="104" s="1"/>
  <c r="AH16" i="99"/>
  <c r="CC16" i="99"/>
  <c r="AD16" i="99"/>
  <c r="AI124" i="105"/>
  <c r="DJ124" i="105" s="1" a="1"/>
  <c r="DJ124" i="105" s="1"/>
  <c r="AO78" i="104" a="1"/>
  <c r="AO78" i="104" s="1"/>
  <c r="AW78" i="104" a="1"/>
  <c r="AW78" i="104" s="1"/>
  <c r="AU78" i="104" a="1"/>
  <c r="AU78" i="104" s="1"/>
  <c r="AS78" i="104" a="1"/>
  <c r="AS78" i="104" s="1"/>
  <c r="AV78" i="104" a="1"/>
  <c r="AV78" i="104" s="1"/>
  <c r="AN78" i="104" a="1"/>
  <c r="AN78" i="104" s="1"/>
  <c r="AR78" i="104" a="1"/>
  <c r="AR78" i="104" s="1"/>
  <c r="AT78" i="104" a="1"/>
  <c r="AT78" i="104" s="1"/>
  <c r="AP78" i="104" a="1"/>
  <c r="AP78" i="104" s="1"/>
  <c r="AX78" i="104" a="1"/>
  <c r="AX78" i="104" s="1"/>
  <c r="CT117" i="103" a="1"/>
  <c r="CT117" i="103" s="1"/>
  <c r="CR117" i="103" a="1"/>
  <c r="CR117" i="103" s="1"/>
  <c r="CS117" i="103" a="1"/>
  <c r="CS117" i="103" s="1"/>
  <c r="CQ117" i="103" a="1"/>
  <c r="CQ117" i="103" s="1"/>
  <c r="BV101" i="105" a="1"/>
  <c r="BV101" i="105" s="1"/>
  <c r="BU101" i="105" a="1"/>
  <c r="BU101" i="105" s="1"/>
  <c r="BX101" i="105" a="1"/>
  <c r="BX101" i="105" s="1"/>
  <c r="BS101" i="105" a="1"/>
  <c r="BS101" i="105" s="1"/>
  <c r="BZ101" i="105" a="1"/>
  <c r="BZ101" i="105" s="1"/>
  <c r="BW101" i="105" a="1"/>
  <c r="BW101" i="105" s="1"/>
  <c r="BR101" i="105" a="1"/>
  <c r="BR101" i="105" s="1"/>
  <c r="AA117" i="99"/>
  <c r="Z117" i="99"/>
  <c r="AE117" i="99"/>
  <c r="S117" i="99"/>
  <c r="BZ117" i="99"/>
  <c r="X103" i="105"/>
  <c r="AS103" i="105" s="1" a="1"/>
  <c r="AS103" i="105" s="1"/>
  <c r="A117" i="99" a="1"/>
  <c r="A117" i="99" s="1"/>
  <c r="BV117" i="99" s="1" a="1"/>
  <c r="BV117" i="99" s="1"/>
  <c r="CQ125" i="105" a="1"/>
  <c r="CQ125" i="105" s="1"/>
  <c r="CS125" i="105" a="1"/>
  <c r="CS125" i="105" s="1"/>
  <c r="CU125" i="105" a="1"/>
  <c r="CU125" i="105" s="1"/>
  <c r="CR125" i="105" a="1"/>
  <c r="CR125" i="105" s="1"/>
  <c r="BX21" i="105" a="1"/>
  <c r="BX21" i="105" s="1"/>
  <c r="BR21" i="105" a="1"/>
  <c r="BR21" i="105" s="1"/>
  <c r="BW21" i="105" a="1"/>
  <c r="BW21" i="105" s="1"/>
  <c r="BS21" i="105" a="1"/>
  <c r="BS21" i="105" s="1"/>
  <c r="BZ21" i="105" a="1"/>
  <c r="BZ21" i="105" s="1"/>
  <c r="BU21" i="105" a="1"/>
  <c r="BU21" i="105" s="1"/>
  <c r="BT21" i="105" a="1"/>
  <c r="BT21" i="105" s="1"/>
  <c r="BV21" i="105" a="1"/>
  <c r="BV21" i="105" s="1"/>
  <c r="AT75" i="105" a="1"/>
  <c r="AT75" i="105" s="1"/>
  <c r="DI75" i="105" a="1"/>
  <c r="DI75" i="105" s="1"/>
  <c r="DB75" i="105" a="1"/>
  <c r="DB75" i="105" s="1"/>
  <c r="BE75" i="105" a="1"/>
  <c r="BE75" i="105" s="1"/>
  <c r="DH75" i="105" a="1"/>
  <c r="DH75" i="105" s="1"/>
  <c r="AV56" i="104" a="1"/>
  <c r="AV56" i="104" s="1"/>
  <c r="AW56" i="104" a="1"/>
  <c r="AW56" i="104" s="1"/>
  <c r="AR56" i="104" a="1"/>
  <c r="AR56" i="104" s="1"/>
  <c r="AU56" i="104" a="1"/>
  <c r="AU56" i="104" s="1"/>
  <c r="AS56" i="104" a="1"/>
  <c r="AS56" i="104" s="1"/>
  <c r="AN56" i="104" a="1"/>
  <c r="AN56" i="104" s="1"/>
  <c r="AO56" i="104" a="1"/>
  <c r="AO56" i="104" s="1"/>
  <c r="AB102" i="104" a="1"/>
  <c r="AB102" i="104" s="1"/>
  <c r="AC102" i="104" a="1"/>
  <c r="AC102" i="104" s="1"/>
  <c r="AH102" i="104" a="1"/>
  <c r="AH102" i="104" s="1"/>
  <c r="AL102" i="104" a="1"/>
  <c r="AL102" i="104" s="1"/>
  <c r="AG102" i="104" a="1"/>
  <c r="AG102" i="104" s="1"/>
  <c r="AJ102" i="104" a="1"/>
  <c r="AJ102" i="104" s="1"/>
  <c r="AK102" i="104" a="1"/>
  <c r="AK102" i="104" s="1"/>
  <c r="CW123" i="103" a="1"/>
  <c r="CW123" i="103" s="1"/>
  <c r="CU123" i="103" a="1"/>
  <c r="CU123" i="103" s="1"/>
  <c r="CV123" i="103" a="1"/>
  <c r="CV123" i="103" s="1"/>
  <c r="S109" i="99"/>
  <c r="Y141" i="105"/>
  <c r="CE117" i="103" a="1"/>
  <c r="CE117" i="103" s="1"/>
  <c r="BZ117" i="103" a="1"/>
  <c r="BZ117" i="103" s="1"/>
  <c r="BY117" i="103" a="1"/>
  <c r="BY117" i="103" s="1"/>
  <c r="CA117" i="103" a="1"/>
  <c r="CA117" i="103" s="1"/>
  <c r="CB117" i="103" a="1"/>
  <c r="CB117" i="103" s="1"/>
  <c r="CD117" i="103" a="1"/>
  <c r="CD117" i="103" s="1"/>
  <c r="CC117" i="103" a="1"/>
  <c r="CC117" i="103" s="1"/>
  <c r="CK87" i="103" a="1"/>
  <c r="CK87" i="103" s="1"/>
  <c r="CJ87" i="103" a="1"/>
  <c r="CJ87" i="103" s="1"/>
  <c r="CG87" i="103" a="1"/>
  <c r="CG87" i="103" s="1"/>
  <c r="CI87" i="103" a="1"/>
  <c r="CI87" i="103" s="1"/>
  <c r="CF87" i="103" a="1"/>
  <c r="CF87" i="103" s="1"/>
  <c r="CH87" i="103" a="1"/>
  <c r="CH87" i="103" s="1"/>
  <c r="AF87" i="103" a="1"/>
  <c r="AF87" i="103" s="1"/>
  <c r="DI125" i="105" a="1"/>
  <c r="DI125" i="105" s="1"/>
  <c r="CC107" i="99"/>
  <c r="CI107" i="99" s="1"/>
  <c r="AH107" i="99"/>
  <c r="AD107" i="99"/>
  <c r="AI136" i="105"/>
  <c r="AB114" i="99"/>
  <c r="CA114" i="99"/>
  <c r="AF114" i="99"/>
  <c r="Z96" i="105"/>
  <c r="AB52" i="104" a="1"/>
  <c r="AB52" i="104" s="1"/>
  <c r="AL52" i="104" a="1"/>
  <c r="AL52" i="104" s="1"/>
  <c r="AG52" i="104" a="1"/>
  <c r="AG52" i="104" s="1"/>
  <c r="AF102" i="103" a="1"/>
  <c r="AF102" i="103" s="1"/>
  <c r="CG102" i="103" a="1"/>
  <c r="CG102" i="103" s="1"/>
  <c r="CH102" i="103" a="1"/>
  <c r="CH102" i="103" s="1"/>
  <c r="CF102" i="103" a="1"/>
  <c r="CF102" i="103" s="1"/>
  <c r="CI102" i="103" a="1"/>
  <c r="CI102" i="103" s="1"/>
  <c r="CK102" i="103" a="1"/>
  <c r="CK102" i="103" s="1"/>
  <c r="CJ102" i="103" a="1"/>
  <c r="CJ102" i="103" s="1"/>
  <c r="CV94" i="104" a="1"/>
  <c r="CV94" i="104" s="1"/>
  <c r="CW94" i="104" a="1"/>
  <c r="CW94" i="104" s="1"/>
  <c r="CX94" i="104" a="1"/>
  <c r="CX94" i="104" s="1"/>
  <c r="F127" i="105"/>
  <c r="H127" i="105"/>
  <c r="I127" i="105"/>
  <c r="E127" i="105"/>
  <c r="F65" i="105"/>
  <c r="E65" i="105"/>
  <c r="CL21" i="104" a="1"/>
  <c r="CL21" i="104" s="1"/>
  <c r="CG21" i="104" a="1"/>
  <c r="CG21" i="104" s="1"/>
  <c r="CI21" i="104" a="1"/>
  <c r="CI21" i="104" s="1"/>
  <c r="CJ21" i="104" a="1"/>
  <c r="CJ21" i="104" s="1"/>
  <c r="CK21" i="104" a="1"/>
  <c r="CK21" i="104" s="1"/>
  <c r="AF113" i="99"/>
  <c r="AB113" i="99"/>
  <c r="CA113" i="99"/>
  <c r="CG113" i="99" s="1"/>
  <c r="Z94" i="105"/>
  <c r="BH137" i="103" a="1"/>
  <c r="BH137" i="103" s="1"/>
  <c r="BQ114" i="104" a="1"/>
  <c r="BQ114" i="104" s="1"/>
  <c r="BK114" i="104" a="1"/>
  <c r="BK114" i="104" s="1"/>
  <c r="BN114" i="104" a="1"/>
  <c r="BN114" i="104" s="1"/>
  <c r="BO114" i="104" a="1"/>
  <c r="BO114" i="104" s="1"/>
  <c r="BP114" i="104" a="1"/>
  <c r="BP114" i="104" s="1"/>
  <c r="BL114" i="104" a="1"/>
  <c r="BL114" i="104" s="1"/>
  <c r="AO114" i="104" a="1"/>
  <c r="AO114" i="104" s="1"/>
  <c r="BM114" i="104" a="1"/>
  <c r="BM114" i="104" s="1"/>
  <c r="S114" i="104"/>
  <c r="AD114" i="104" a="1"/>
  <c r="AD114" i="104" s="1"/>
  <c r="CS119" i="104" a="1"/>
  <c r="CS119" i="104" s="1"/>
  <c r="E114" i="105"/>
  <c r="G114" i="105" s="1"/>
  <c r="DB114" i="105" a="1"/>
  <c r="DB114" i="105" s="1"/>
  <c r="AL55" i="104" a="1"/>
  <c r="AL55" i="104" s="1"/>
  <c r="CR41" i="105" a="1"/>
  <c r="CR41" i="105" s="1"/>
  <c r="DA13" i="105" a="1"/>
  <c r="DA13" i="105" s="1"/>
  <c r="BW13" i="105" a="1"/>
  <c r="BW13" i="105" s="1"/>
  <c r="AH27" i="103" a="1"/>
  <c r="AH27" i="103" s="1"/>
  <c r="AG27" i="103" a="1"/>
  <c r="AG27" i="103" s="1"/>
  <c r="AK27" i="103" a="1"/>
  <c r="AK27" i="103" s="1"/>
  <c r="CS31" i="103" a="1"/>
  <c r="CS31" i="103" s="1"/>
  <c r="CN123" i="103" a="1"/>
  <c r="CN123" i="103" s="1"/>
  <c r="CL123" i="103" a="1"/>
  <c r="CL123" i="103" s="1"/>
  <c r="CP123" i="103" a="1"/>
  <c r="CP123" i="103" s="1"/>
  <c r="CM123" i="103" a="1"/>
  <c r="CM123" i="103" s="1"/>
  <c r="CO123" i="103" a="1"/>
  <c r="CO123" i="103" s="1"/>
  <c r="CG123" i="104" a="1"/>
  <c r="CG123" i="104" s="1"/>
  <c r="AR123" i="104" a="1"/>
  <c r="AR123" i="104" s="1"/>
  <c r="AG123" i="104" a="1"/>
  <c r="AG123" i="104" s="1"/>
  <c r="AG183" i="99"/>
  <c r="CB183" i="99"/>
  <c r="AC183" i="99"/>
  <c r="AE131" i="105"/>
  <c r="AH49" i="105"/>
  <c r="BE49" i="105" s="1" a="1"/>
  <c r="BE49" i="105" s="1"/>
  <c r="AW74" i="104" a="1"/>
  <c r="AW74" i="104" s="1"/>
  <c r="DA74" i="104" a="1"/>
  <c r="DA74" i="104" s="1"/>
  <c r="CY74" i="104" a="1"/>
  <c r="CY74" i="104" s="1"/>
  <c r="BZ136" i="103" a="1"/>
  <c r="BZ136" i="103" s="1"/>
  <c r="CB136" i="103" a="1"/>
  <c r="CB136" i="103" s="1"/>
  <c r="BY136" i="103" a="1"/>
  <c r="BY136" i="103" s="1"/>
  <c r="CA136" i="103" a="1"/>
  <c r="CA136" i="103" s="1"/>
  <c r="CE136" i="103" a="1"/>
  <c r="CE136" i="103" s="1"/>
  <c r="CD136" i="103" a="1"/>
  <c r="CD136" i="103" s="1"/>
  <c r="CC136" i="103" a="1"/>
  <c r="CC136" i="103" s="1"/>
  <c r="DF132" i="105" a="1"/>
  <c r="DF132" i="105" s="1"/>
  <c r="DG132" i="105" a="1"/>
  <c r="DG132" i="105" s="1"/>
  <c r="BS29" i="105" a="1"/>
  <c r="BS29" i="105" s="1"/>
  <c r="BV29" i="105" a="1"/>
  <c r="BV29" i="105" s="1"/>
  <c r="BR29" i="105" a="1"/>
  <c r="BR29" i="105" s="1"/>
  <c r="BT29" i="105" a="1"/>
  <c r="BT29" i="105" s="1"/>
  <c r="BW29" i="105" a="1"/>
  <c r="BW29" i="105" s="1"/>
  <c r="BX29" i="105" a="1"/>
  <c r="BX29" i="105" s="1"/>
  <c r="BZ29" i="105" a="1"/>
  <c r="BZ29" i="105" s="1"/>
  <c r="CA87" i="99"/>
  <c r="AF87" i="99"/>
  <c r="AB87" i="99"/>
  <c r="Z97" i="105"/>
  <c r="BO35" i="86"/>
  <c r="BS35" i="86"/>
  <c r="CF103" i="105" a="1"/>
  <c r="CF103" i="105" s="1"/>
  <c r="CB103" i="105" a="1"/>
  <c r="CB103" i="105" s="1"/>
  <c r="CA103" i="105" a="1"/>
  <c r="CA103" i="105" s="1"/>
  <c r="CH103" i="105" a="1"/>
  <c r="CH103" i="105" s="1"/>
  <c r="CE103" i="105" a="1"/>
  <c r="CE103" i="105" s="1"/>
  <c r="CJ96" i="105" a="1"/>
  <c r="CJ96" i="105" s="1"/>
  <c r="CK96" i="105" a="1"/>
  <c r="CK96" i="105" s="1"/>
  <c r="CI96" i="105" a="1"/>
  <c r="CI96" i="105" s="1"/>
  <c r="CM96" i="105" a="1"/>
  <c r="CM96" i="105" s="1"/>
  <c r="CO96" i="105" a="1"/>
  <c r="CO96" i="105" s="1"/>
  <c r="CP115" i="103" a="1"/>
  <c r="CP115" i="103" s="1"/>
  <c r="CN115" i="103" a="1"/>
  <c r="CN115" i="103" s="1"/>
  <c r="CO115" i="103" a="1"/>
  <c r="CO115" i="103" s="1"/>
  <c r="CL115" i="103" a="1"/>
  <c r="CL115" i="103" s="1"/>
  <c r="CM115" i="103" a="1"/>
  <c r="CM115" i="103" s="1"/>
  <c r="CN105" i="103" a="1"/>
  <c r="CN105" i="103" s="1"/>
  <c r="CL105" i="103" a="1"/>
  <c r="CL105" i="103" s="1"/>
  <c r="CO105" i="103" a="1"/>
  <c r="CO105" i="103" s="1"/>
  <c r="CM105" i="103" a="1"/>
  <c r="CM105" i="103" s="1"/>
  <c r="CP105" i="103" a="1"/>
  <c r="CP105" i="103" s="1"/>
  <c r="CA102" i="103" a="1"/>
  <c r="CA102" i="103" s="1"/>
  <c r="BY102" i="103" a="1"/>
  <c r="BY102" i="103" s="1"/>
  <c r="CB102" i="103" a="1"/>
  <c r="CB102" i="103" s="1"/>
  <c r="BZ102" i="103" a="1"/>
  <c r="BZ102" i="103" s="1"/>
  <c r="CD102" i="103" a="1"/>
  <c r="CD102" i="103" s="1"/>
  <c r="CE102" i="103" a="1"/>
  <c r="CE102" i="103" s="1"/>
  <c r="CC102" i="103" a="1"/>
  <c r="CC102" i="103" s="1"/>
  <c r="CX111" i="104" a="1"/>
  <c r="CX111" i="104" s="1"/>
  <c r="CV111" i="104" a="1"/>
  <c r="CV111" i="104" s="1"/>
  <c r="CW111" i="104" a="1"/>
  <c r="CW111" i="104" s="1"/>
  <c r="AH65" i="105"/>
  <c r="AH109" i="105"/>
  <c r="AR12" i="104" a="1"/>
  <c r="AR12" i="104" s="1"/>
  <c r="AV12" i="104" a="1"/>
  <c r="AV12" i="104" s="1"/>
  <c r="AU12" i="104" a="1"/>
  <c r="AU12" i="104" s="1"/>
  <c r="AN12" i="104" a="1"/>
  <c r="AN12" i="104" s="1"/>
  <c r="AW12" i="104" a="1"/>
  <c r="AW12" i="104" s="1"/>
  <c r="AS12" i="104" a="1"/>
  <c r="AS12" i="104" s="1"/>
  <c r="AT12" i="104" a="1"/>
  <c r="AT12" i="104" s="1"/>
  <c r="CA112" i="103" a="1"/>
  <c r="CA112" i="103" s="1"/>
  <c r="CE112" i="103" a="1"/>
  <c r="CE112" i="103" s="1"/>
  <c r="CC112" i="103" a="1"/>
  <c r="CC112" i="103" s="1"/>
  <c r="CB112" i="103" a="1"/>
  <c r="CB112" i="103" s="1"/>
  <c r="BY112" i="103" a="1"/>
  <c r="BY112" i="103" s="1"/>
  <c r="CD112" i="103" a="1"/>
  <c r="CD112" i="103" s="1"/>
  <c r="BD127" i="104" a="1"/>
  <c r="BD127" i="104" s="1"/>
  <c r="CR127" i="104" a="1"/>
  <c r="CR127" i="104" s="1"/>
  <c r="CS127" i="104" a="1"/>
  <c r="CS127" i="104" s="1"/>
  <c r="CT127" i="104" a="1"/>
  <c r="CT127" i="104" s="1"/>
  <c r="CU127" i="104" a="1"/>
  <c r="CU127" i="104" s="1"/>
  <c r="AI127" i="104" a="1"/>
  <c r="AI127" i="104" s="1"/>
  <c r="AT127" i="104" a="1"/>
  <c r="AT127" i="104" s="1"/>
  <c r="CH130" i="99"/>
  <c r="CG130" i="99"/>
  <c r="C92" i="105"/>
  <c r="B92" i="105"/>
  <c r="D92" i="105"/>
  <c r="AR99" i="104" a="1"/>
  <c r="AR99" i="104" s="1"/>
  <c r="CK99" i="104" a="1"/>
  <c r="CK99" i="104" s="1"/>
  <c r="CI99" i="104" a="1"/>
  <c r="CI99" i="104" s="1"/>
  <c r="CL99" i="104" a="1"/>
  <c r="CL99" i="104" s="1"/>
  <c r="AG99" i="104" a="1"/>
  <c r="AG99" i="104" s="1"/>
  <c r="AK93" i="104" a="1"/>
  <c r="AK93" i="104" s="1"/>
  <c r="AC93" i="104" a="1"/>
  <c r="AC93" i="104" s="1"/>
  <c r="AL93" i="104" a="1"/>
  <c r="AL93" i="104" s="1"/>
  <c r="AM93" i="104" a="1"/>
  <c r="AM93" i="104" s="1"/>
  <c r="AH93" i="104" a="1"/>
  <c r="AH93" i="104" s="1"/>
  <c r="AB93" i="104" a="1"/>
  <c r="AB93" i="104" s="1"/>
  <c r="AJ93" i="104" a="1"/>
  <c r="AJ93" i="104" s="1"/>
  <c r="AG93" i="104" a="1"/>
  <c r="AG93" i="104" s="1"/>
  <c r="AH131" i="104" a="1"/>
  <c r="AH131" i="104" s="1"/>
  <c r="AI131" i="104" a="1"/>
  <c r="AI131" i="104" s="1"/>
  <c r="AJ131" i="104" a="1"/>
  <c r="AJ131" i="104" s="1"/>
  <c r="AK131" i="104" a="1"/>
  <c r="AK131" i="104" s="1"/>
  <c r="AB131" i="104" a="1"/>
  <c r="AB131" i="104" s="1"/>
  <c r="AL131" i="104" a="1"/>
  <c r="AL131" i="104" s="1"/>
  <c r="AC131" i="104" a="1"/>
  <c r="AC131" i="104" s="1"/>
  <c r="AG131" i="104" a="1"/>
  <c r="AG131" i="104" s="1"/>
  <c r="AM131" i="104" a="1"/>
  <c r="AM131" i="104" s="1"/>
  <c r="CN29" i="104" a="1"/>
  <c r="CN29" i="104" s="1"/>
  <c r="CQ29" i="104" a="1"/>
  <c r="CQ29" i="104" s="1"/>
  <c r="CO29" i="104" a="1"/>
  <c r="CO29" i="104" s="1"/>
  <c r="CP29" i="104" a="1"/>
  <c r="CP29" i="104" s="1"/>
  <c r="W29" i="104"/>
  <c r="CM29" i="104" s="1" a="1"/>
  <c r="CM29" i="104" s="1"/>
  <c r="CP99" i="103" a="1"/>
  <c r="CP99" i="103" s="1"/>
  <c r="CW99" i="103" a="1"/>
  <c r="CW99" i="103" s="1"/>
  <c r="BG99" i="103" a="1"/>
  <c r="BG99" i="103" s="1"/>
  <c r="AW87" i="104" a="1"/>
  <c r="AW87" i="104" s="1"/>
  <c r="AX87" i="104" a="1"/>
  <c r="AX87" i="104" s="1"/>
  <c r="CR139" i="103" a="1"/>
  <c r="CR139" i="103" s="1"/>
  <c r="CQ139" i="103" a="1"/>
  <c r="CQ139" i="103" s="1"/>
  <c r="CS139" i="103" a="1"/>
  <c r="CS139" i="103" s="1"/>
  <c r="CT139" i="103" a="1"/>
  <c r="CT139" i="103" s="1"/>
  <c r="AB155" i="99"/>
  <c r="CA155" i="99"/>
  <c r="Z106" i="105"/>
  <c r="AF155" i="99"/>
  <c r="AN75" i="105" a="1"/>
  <c r="AN75" i="105" s="1"/>
  <c r="CD75" i="105" a="1"/>
  <c r="CD75" i="105" s="1"/>
  <c r="CG75" i="105" a="1"/>
  <c r="CG75" i="105" s="1"/>
  <c r="CA75" i="105" a="1"/>
  <c r="CA75" i="105" s="1"/>
  <c r="CB75" i="105" a="1"/>
  <c r="CB75" i="105" s="1"/>
  <c r="CE75" i="105" a="1"/>
  <c r="CE75" i="105" s="1"/>
  <c r="CH75" i="105" a="1"/>
  <c r="CH75" i="105" s="1"/>
  <c r="CF75" i="105" a="1"/>
  <c r="CF75" i="105" s="1"/>
  <c r="AY75" i="105" a="1"/>
  <c r="AY75" i="105" s="1"/>
  <c r="AE117" i="105"/>
  <c r="CP117" i="105" s="1" a="1"/>
  <c r="CP117" i="105" s="1"/>
  <c r="CB146" i="99"/>
  <c r="AC146" i="99"/>
  <c r="AG146" i="99"/>
  <c r="AM87" i="104" a="1"/>
  <c r="AM87" i="104" s="1"/>
  <c r="AB87" i="104" a="1"/>
  <c r="AB87" i="104" s="1"/>
  <c r="AL87" i="104" a="1"/>
  <c r="AL87" i="104" s="1"/>
  <c r="CC129" i="105" a="1"/>
  <c r="CC129" i="105" s="1"/>
  <c r="CF129" i="105" a="1"/>
  <c r="CF129" i="105" s="1"/>
  <c r="CB129" i="105" a="1"/>
  <c r="CB129" i="105" s="1"/>
  <c r="CA129" i="105" a="1"/>
  <c r="CA129" i="105" s="1"/>
  <c r="CD129" i="105" a="1"/>
  <c r="CD129" i="105" s="1"/>
  <c r="CH129" i="105" a="1"/>
  <c r="CH129" i="105" s="1"/>
  <c r="CE129" i="105" a="1"/>
  <c r="CE129" i="105" s="1"/>
  <c r="H96" i="105"/>
  <c r="E96" i="105"/>
  <c r="I96" i="105"/>
  <c r="F96" i="105"/>
  <c r="CK111" i="104" a="1"/>
  <c r="CK111" i="104" s="1"/>
  <c r="DA111" i="104" a="1"/>
  <c r="DA111" i="104" s="1"/>
  <c r="CN132" i="104" a="1"/>
  <c r="CN132" i="104" s="1"/>
  <c r="CO132" i="104" a="1"/>
  <c r="CO132" i="104" s="1"/>
  <c r="CP132" i="104" a="1"/>
  <c r="CP132" i="104" s="1"/>
  <c r="CQ132" i="104" a="1"/>
  <c r="CQ132" i="104" s="1"/>
  <c r="W132" i="104"/>
  <c r="CM132" i="104" s="1" a="1"/>
  <c r="CM132" i="104" s="1"/>
  <c r="BM144" i="103" a="1"/>
  <c r="BM144" i="103" s="1"/>
  <c r="BP144" i="103" a="1"/>
  <c r="BP144" i="103" s="1"/>
  <c r="BI144" i="103" a="1"/>
  <c r="BI144" i="103" s="1"/>
  <c r="BL144" i="103" a="1"/>
  <c r="BL144" i="103" s="1"/>
  <c r="BH144" i="103" a="1"/>
  <c r="BH144" i="103" s="1"/>
  <c r="BJ144" i="103" a="1"/>
  <c r="BJ144" i="103" s="1"/>
  <c r="BN144" i="103" a="1"/>
  <c r="BN144" i="103" s="1"/>
  <c r="BK144" i="103" a="1"/>
  <c r="BK144" i="103" s="1"/>
  <c r="BO144" i="103" a="1"/>
  <c r="BO144" i="103" s="1"/>
  <c r="CN136" i="103" a="1"/>
  <c r="CN136" i="103" s="1"/>
  <c r="CX136" i="103" a="1"/>
  <c r="CX136" i="103" s="1"/>
  <c r="CY136" i="103" a="1"/>
  <c r="CY136" i="103" s="1"/>
  <c r="CU136" i="103" a="1"/>
  <c r="CU136" i="103" s="1"/>
  <c r="CR150" i="103" a="1"/>
  <c r="CR150" i="103" s="1"/>
  <c r="CQ150" i="103" a="1"/>
  <c r="CQ150" i="103" s="1"/>
  <c r="CT150" i="103" a="1"/>
  <c r="CT150" i="103" s="1"/>
  <c r="BC150" i="103" a="1"/>
  <c r="BC150" i="103" s="1"/>
  <c r="BT150" i="103" a="1"/>
  <c r="BT150" i="103" s="1"/>
  <c r="AX110" i="104" a="1"/>
  <c r="AX110" i="104" s="1"/>
  <c r="AW110" i="104" a="1"/>
  <c r="AW110" i="104" s="1"/>
  <c r="AR110" i="104" a="1"/>
  <c r="AR110" i="104" s="1"/>
  <c r="AN110" i="104" a="1"/>
  <c r="AN110" i="104" s="1"/>
  <c r="AB110" i="104" a="1"/>
  <c r="AB110" i="104" s="1"/>
  <c r="CX118" i="103" a="1"/>
  <c r="CX118" i="103" s="1"/>
  <c r="CY118" i="103" a="1"/>
  <c r="CY118" i="103" s="1"/>
  <c r="BF102" i="103" a="1"/>
  <c r="BF102" i="103" s="1"/>
  <c r="AZ102" i="103" a="1"/>
  <c r="AZ102" i="103" s="1"/>
  <c r="BB102" i="103" a="1"/>
  <c r="BB102" i="103" s="1"/>
  <c r="BE102" i="103" a="1"/>
  <c r="BE102" i="103" s="1"/>
  <c r="AX102" i="103" a="1"/>
  <c r="AX102" i="103" s="1"/>
  <c r="BD102" i="103" a="1"/>
  <c r="BD102" i="103" s="1"/>
  <c r="BC102" i="103" a="1"/>
  <c r="BC102" i="103" s="1"/>
  <c r="BA102" i="103" a="1"/>
  <c r="BA102" i="103" s="1"/>
  <c r="AY102" i="103" a="1"/>
  <c r="AY102" i="103" s="1"/>
  <c r="BG102" i="103" a="1"/>
  <c r="BG102" i="103" s="1"/>
  <c r="CK40" i="104" a="1"/>
  <c r="CK40" i="104" s="1"/>
  <c r="CJ40" i="104" a="1"/>
  <c r="CJ40" i="104" s="1"/>
  <c r="CG40" i="104" a="1"/>
  <c r="CG40" i="104" s="1"/>
  <c r="CL40" i="104" a="1"/>
  <c r="CL40" i="104" s="1"/>
  <c r="CH40" i="104" a="1"/>
  <c r="CH40" i="104" s="1"/>
  <c r="AR40" i="104" a="1"/>
  <c r="AR40" i="104" s="1"/>
  <c r="CQ13" i="104" a="1"/>
  <c r="CQ13" i="104" s="1"/>
  <c r="CN13" i="104" a="1"/>
  <c r="CN13" i="104" s="1"/>
  <c r="W13" i="104"/>
  <c r="BC13" i="104" a="1"/>
  <c r="BC13" i="104" s="1"/>
  <c r="AI100" i="103" a="1"/>
  <c r="AI100" i="103" s="1"/>
  <c r="BW317" i="99" a="1"/>
  <c r="BW317" i="99" s="1"/>
  <c r="BX317" i="99" a="1"/>
  <c r="BX317" i="99" s="1"/>
  <c r="BY73" i="103" a="1"/>
  <c r="BY73" i="103" s="1"/>
  <c r="CE73" i="103" a="1"/>
  <c r="CE73" i="103" s="1"/>
  <c r="CD73" i="103" a="1"/>
  <c r="CD73" i="103" s="1"/>
  <c r="AD71" i="99"/>
  <c r="AI2" i="105"/>
  <c r="CC71" i="99"/>
  <c r="AH71" i="99"/>
  <c r="DI82" i="105" a="1"/>
  <c r="DI82" i="105" s="1"/>
  <c r="AJ116" i="103" a="1"/>
  <c r="AJ116" i="103" s="1"/>
  <c r="AE116" i="103" a="1"/>
  <c r="AE116" i="103" s="1"/>
  <c r="AI116" i="103" a="1"/>
  <c r="AI116" i="103" s="1"/>
  <c r="AD116" i="103" a="1"/>
  <c r="AD116" i="103" s="1"/>
  <c r="AC116" i="103" a="1"/>
  <c r="AC116" i="103" s="1"/>
  <c r="AG116" i="103" a="1"/>
  <c r="AG116" i="103" s="1"/>
  <c r="AH116" i="103" a="1"/>
  <c r="AH116" i="103" s="1"/>
  <c r="AK116" i="103" a="1"/>
  <c r="AK116" i="103" s="1"/>
  <c r="AF116" i="103" a="1"/>
  <c r="AF116" i="103" s="1"/>
  <c r="AL116" i="103" a="1"/>
  <c r="AL116" i="103" s="1"/>
  <c r="AB40" i="103" a="1"/>
  <c r="AB40" i="103" s="1"/>
  <c r="AL40" i="103" a="1"/>
  <c r="AL40" i="103" s="1"/>
  <c r="AK40" i="103" a="1"/>
  <c r="AK40" i="103" s="1"/>
  <c r="AD40" i="103" a="1"/>
  <c r="AD40" i="103" s="1"/>
  <c r="AC40" i="103" a="1"/>
  <c r="AC40" i="103" s="1"/>
  <c r="CM136" i="105" a="1"/>
  <c r="CM136" i="105" s="1"/>
  <c r="CI136" i="105" a="1"/>
  <c r="CI136" i="105" s="1"/>
  <c r="CL136" i="105" a="1"/>
  <c r="CL136" i="105" s="1"/>
  <c r="CK136" i="105" a="1"/>
  <c r="CK136" i="105" s="1"/>
  <c r="CO136" i="105" a="1"/>
  <c r="CO136" i="105" s="1"/>
  <c r="CM79" i="103" a="1"/>
  <c r="CM79" i="103" s="1"/>
  <c r="CL79" i="103" a="1"/>
  <c r="CL79" i="103" s="1"/>
  <c r="CO79" i="103" a="1"/>
  <c r="CO79" i="103" s="1"/>
  <c r="CP79" i="103" a="1"/>
  <c r="CP79" i="103" s="1"/>
  <c r="AC45" i="99"/>
  <c r="AG45" i="99"/>
  <c r="CB45" i="99"/>
  <c r="AE78" i="105"/>
  <c r="BJ100" i="103" a="1"/>
  <c r="BJ100" i="103" s="1"/>
  <c r="BO100" i="103" a="1"/>
  <c r="BO100" i="103" s="1"/>
  <c r="BN100" i="103" a="1"/>
  <c r="BN100" i="103" s="1"/>
  <c r="BM100" i="103" a="1"/>
  <c r="BM100" i="103" s="1"/>
  <c r="BL100" i="103" a="1"/>
  <c r="BL100" i="103" s="1"/>
  <c r="BK100" i="103" a="1"/>
  <c r="BK100" i="103" s="1"/>
  <c r="BI100" i="103" a="1"/>
  <c r="BI100" i="103" s="1"/>
  <c r="BP100" i="103" a="1"/>
  <c r="BP100" i="103" s="1"/>
  <c r="CT113" i="105" a="1"/>
  <c r="CT113" i="105" s="1"/>
  <c r="CQ113" i="105" a="1"/>
  <c r="CQ113" i="105" s="1"/>
  <c r="CU113" i="105" a="1"/>
  <c r="CU113" i="105" s="1"/>
  <c r="CS113" i="105" a="1"/>
  <c r="CS113" i="105" s="1"/>
  <c r="CR113" i="105" a="1"/>
  <c r="CR113" i="105" s="1"/>
  <c r="AS142" i="105" a="1"/>
  <c r="AS142" i="105" s="1"/>
  <c r="DE142" i="105" a="1"/>
  <c r="DE142" i="105" s="1"/>
  <c r="DF142" i="105" a="1"/>
  <c r="DF142" i="105" s="1"/>
  <c r="DG142" i="105" a="1"/>
  <c r="DG142" i="105" s="1"/>
  <c r="CE142" i="105" a="1"/>
  <c r="CE142" i="105" s="1"/>
  <c r="BW91" i="105" a="1"/>
  <c r="BW91" i="105" s="1"/>
  <c r="BR91" i="105" a="1"/>
  <c r="BR91" i="105" s="1"/>
  <c r="CZ111" i="104" a="1"/>
  <c r="CZ111" i="104" s="1"/>
  <c r="CY111" i="104" a="1"/>
  <c r="CY111" i="104" s="1"/>
  <c r="CA107" i="99"/>
  <c r="AF107" i="99"/>
  <c r="Z136" i="105"/>
  <c r="AB107" i="99"/>
  <c r="BV141" i="103" a="1"/>
  <c r="BV141" i="103" s="1"/>
  <c r="BQ141" i="103" a="1"/>
  <c r="BQ141" i="103" s="1"/>
  <c r="BU141" i="103" a="1"/>
  <c r="BU141" i="103" s="1"/>
  <c r="BR141" i="103" a="1"/>
  <c r="BR141" i="103" s="1"/>
  <c r="BT141" i="103" a="1"/>
  <c r="BT141" i="103" s="1"/>
  <c r="BS141" i="103" a="1"/>
  <c r="BS141" i="103" s="1"/>
  <c r="BX141" i="103" a="1"/>
  <c r="BX141" i="103" s="1"/>
  <c r="AD141" i="103" a="1"/>
  <c r="AD141" i="103" s="1"/>
  <c r="BN138" i="103" a="1"/>
  <c r="BN138" i="103" s="1"/>
  <c r="BJ138" i="103" a="1"/>
  <c r="BJ138" i="103" s="1"/>
  <c r="BL138" i="103" a="1"/>
  <c r="BL138" i="103" s="1"/>
  <c r="BH138" i="103" a="1"/>
  <c r="BH138" i="103" s="1"/>
  <c r="BM138" i="103" a="1"/>
  <c r="BM138" i="103" s="1"/>
  <c r="BO138" i="103" a="1"/>
  <c r="BO138" i="103" s="1"/>
  <c r="BP138" i="103" a="1"/>
  <c r="BP138" i="103" s="1"/>
  <c r="BK138" i="103" a="1"/>
  <c r="BK138" i="103" s="1"/>
  <c r="DG129" i="105" a="1"/>
  <c r="DG129" i="105" s="1"/>
  <c r="DE129" i="105" a="1"/>
  <c r="DE129" i="105" s="1"/>
  <c r="AS131" i="104" a="1"/>
  <c r="AS131" i="104" s="1"/>
  <c r="AW131" i="104" a="1"/>
  <c r="AW131" i="104" s="1"/>
  <c r="AT131" i="104" a="1"/>
  <c r="AT131" i="104" s="1"/>
  <c r="AR131" i="104" a="1"/>
  <c r="AR131" i="104" s="1"/>
  <c r="AU131" i="104" a="1"/>
  <c r="AU131" i="104" s="1"/>
  <c r="AV131" i="104" a="1"/>
  <c r="AV131" i="104" s="1"/>
  <c r="AN131" i="104" a="1"/>
  <c r="AN131" i="104" s="1"/>
  <c r="CM111" i="105" a="1"/>
  <c r="CM111" i="105" s="1"/>
  <c r="CK111" i="105" a="1"/>
  <c r="CK111" i="105" s="1"/>
  <c r="CL111" i="105" a="1"/>
  <c r="CL111" i="105" s="1"/>
  <c r="CI111" i="105" a="1"/>
  <c r="CI111" i="105" s="1"/>
  <c r="CL10" i="105" a="1"/>
  <c r="CL10" i="105" s="1"/>
  <c r="CK10" i="105" a="1"/>
  <c r="CK10" i="105" s="1"/>
  <c r="CM10" i="105" a="1"/>
  <c r="CM10" i="105" s="1"/>
  <c r="DE62" i="105" a="1"/>
  <c r="DE62" i="105" s="1"/>
  <c r="DG62" i="105" a="1"/>
  <c r="DG62" i="105" s="1"/>
  <c r="CQ133" i="104" a="1"/>
  <c r="CQ133" i="104" s="1"/>
  <c r="W133" i="104"/>
  <c r="CN133" i="104" a="1"/>
  <c r="CN133" i="104" s="1"/>
  <c r="CO133" i="104" a="1"/>
  <c r="CO133" i="104" s="1"/>
  <c r="CP133" i="104" a="1"/>
  <c r="CP133" i="104" s="1"/>
  <c r="AB101" i="104" a="1"/>
  <c r="AB101" i="104" s="1"/>
  <c r="AH101" i="104" a="1"/>
  <c r="AH101" i="104" s="1"/>
  <c r="AG101" i="104" a="1"/>
  <c r="AG101" i="104" s="1"/>
  <c r="AJ101" i="104" a="1"/>
  <c r="AJ101" i="104" s="1"/>
  <c r="AL101" i="104" a="1"/>
  <c r="AL101" i="104" s="1"/>
  <c r="AM101" i="104" a="1"/>
  <c r="AM101" i="104" s="1"/>
  <c r="AC101" i="104" a="1"/>
  <c r="AC101" i="104" s="1"/>
  <c r="AK101" i="104" a="1"/>
  <c r="AK101" i="104" s="1"/>
  <c r="BP129" i="103" a="1"/>
  <c r="BP129" i="103" s="1"/>
  <c r="BN129" i="103" a="1"/>
  <c r="BN129" i="103" s="1"/>
  <c r="BI129" i="103" a="1"/>
  <c r="BI129" i="103" s="1"/>
  <c r="BL129" i="103" a="1"/>
  <c r="BL129" i="103" s="1"/>
  <c r="BK129" i="103" a="1"/>
  <c r="BK129" i="103" s="1"/>
  <c r="BM129" i="103" a="1"/>
  <c r="BM129" i="103" s="1"/>
  <c r="CW120" i="103" a="1"/>
  <c r="CW120" i="103" s="1"/>
  <c r="CV120" i="103" a="1"/>
  <c r="CV120" i="103" s="1"/>
  <c r="CU120" i="103" a="1"/>
  <c r="CU120" i="103" s="1"/>
  <c r="CY92" i="104" a="1"/>
  <c r="CY92" i="104" s="1"/>
  <c r="CZ92" i="104" a="1"/>
  <c r="CZ92" i="104" s="1"/>
  <c r="CN115" i="104" a="1"/>
  <c r="CN115" i="104" s="1"/>
  <c r="CO115" i="104" a="1"/>
  <c r="CO115" i="104" s="1"/>
  <c r="CP115" i="104" a="1"/>
  <c r="CP115" i="104" s="1"/>
  <c r="CQ115" i="104" a="1"/>
  <c r="CQ115" i="104" s="1"/>
  <c r="W115" i="104"/>
  <c r="AI115" i="104" s="1" a="1"/>
  <c r="AI115" i="104" s="1"/>
  <c r="CI40" i="104" a="1"/>
  <c r="CI40" i="104" s="1"/>
  <c r="CH71" i="103" a="1"/>
  <c r="CH71" i="103" s="1"/>
  <c r="CK71" i="103" a="1"/>
  <c r="CK71" i="103" s="1"/>
  <c r="CF71" i="103" a="1"/>
  <c r="CF71" i="103" s="1"/>
  <c r="CJ71" i="103" a="1"/>
  <c r="CJ71" i="103" s="1"/>
  <c r="AF71" i="103" a="1"/>
  <c r="AF71" i="103" s="1"/>
  <c r="CG318" i="99"/>
  <c r="CH318" i="99"/>
  <c r="AH60" i="99"/>
  <c r="CM42" i="105" a="1"/>
  <c r="CM42" i="105" s="1"/>
  <c r="CF42" i="105" a="1"/>
  <c r="CF42" i="105" s="1"/>
  <c r="BO42" i="105" a="1"/>
  <c r="BO42" i="105" s="1"/>
  <c r="DI42" i="105" a="1"/>
  <c r="DI42" i="105" s="1"/>
  <c r="BQ120" i="104" a="1"/>
  <c r="BQ120" i="104" s="1"/>
  <c r="CS69" i="103" a="1"/>
  <c r="CS69" i="103" s="1"/>
  <c r="AH69" i="103" a="1"/>
  <c r="AH69" i="103" s="1"/>
  <c r="CL69" i="103" a="1"/>
  <c r="CL69" i="103" s="1"/>
  <c r="AN57" i="105" a="1"/>
  <c r="AN57" i="105" s="1"/>
  <c r="AM57" i="105" a="1"/>
  <c r="AM57" i="105" s="1"/>
  <c r="AT57" i="105" a="1"/>
  <c r="AT57" i="105" s="1"/>
  <c r="AO57" i="105" a="1"/>
  <c r="AO57" i="105" s="1"/>
  <c r="AS57" i="105" a="1"/>
  <c r="AS57" i="105" s="1"/>
  <c r="AR57" i="105" a="1"/>
  <c r="AR57" i="105" s="1"/>
  <c r="AP57" i="105" a="1"/>
  <c r="AP57" i="105" s="1"/>
  <c r="AK57" i="105" a="1"/>
  <c r="AK57" i="105" s="1"/>
  <c r="AQ57" i="105" a="1"/>
  <c r="AQ57" i="105" s="1"/>
  <c r="AV57" i="105" a="1"/>
  <c r="AV57" i="105" s="1"/>
  <c r="CT137" i="103" a="1"/>
  <c r="CT137" i="103" s="1"/>
  <c r="CV115" i="103" a="1"/>
  <c r="CV115" i="103" s="1"/>
  <c r="CU115" i="103" a="1"/>
  <c r="CU115" i="103" s="1"/>
  <c r="CW115" i="103" a="1"/>
  <c r="CW115" i="103" s="1"/>
  <c r="CC112" i="99"/>
  <c r="AH112" i="99"/>
  <c r="AD112" i="99"/>
  <c r="AI79" i="105"/>
  <c r="DJ79" i="105" s="1" a="1"/>
  <c r="DJ79" i="105" s="1"/>
  <c r="DG48" i="105" a="1"/>
  <c r="DG48" i="105" s="1"/>
  <c r="BM130" i="103" a="1"/>
  <c r="BM130" i="103" s="1"/>
  <c r="BL130" i="103" a="1"/>
  <c r="BL130" i="103" s="1"/>
  <c r="BO130" i="103" a="1"/>
  <c r="BO130" i="103" s="1"/>
  <c r="BH130" i="103" a="1"/>
  <c r="BH130" i="103" s="1"/>
  <c r="BI130" i="103" a="1"/>
  <c r="BI130" i="103" s="1"/>
  <c r="BN130" i="103" a="1"/>
  <c r="BN130" i="103" s="1"/>
  <c r="BJ130" i="103" a="1"/>
  <c r="BJ130" i="103" s="1"/>
  <c r="BP130" i="103" a="1"/>
  <c r="BP130" i="103" s="1"/>
  <c r="AH104" i="99"/>
  <c r="AD104" i="99"/>
  <c r="CC104" i="99"/>
  <c r="AI119" i="105"/>
  <c r="E79" i="105"/>
  <c r="F79" i="105"/>
  <c r="H79" i="105"/>
  <c r="I79" i="105"/>
  <c r="CQ126" i="103" a="1"/>
  <c r="CQ126" i="103" s="1"/>
  <c r="CT126" i="103" a="1"/>
  <c r="CT126" i="103" s="1"/>
  <c r="CR126" i="103" a="1"/>
  <c r="CR126" i="103" s="1"/>
  <c r="CS126" i="103" a="1"/>
  <c r="CS126" i="103" s="1"/>
  <c r="CA115" i="103" a="1"/>
  <c r="CA115" i="103" s="1"/>
  <c r="CE115" i="103" a="1"/>
  <c r="CE115" i="103" s="1"/>
  <c r="CB115" i="103" a="1"/>
  <c r="CB115" i="103" s="1"/>
  <c r="BZ115" i="103" a="1"/>
  <c r="BZ115" i="103" s="1"/>
  <c r="CD115" i="103" a="1"/>
  <c r="CD115" i="103" s="1"/>
  <c r="CC115" i="103" a="1"/>
  <c r="CC115" i="103" s="1"/>
  <c r="BY115" i="103" a="1"/>
  <c r="BY115" i="103" s="1"/>
  <c r="CV89" i="104" a="1"/>
  <c r="CV89" i="104" s="1"/>
  <c r="CW89" i="104" a="1"/>
  <c r="CW89" i="104" s="1"/>
  <c r="CX89" i="104" a="1"/>
  <c r="CX89" i="104" s="1"/>
  <c r="AV79" i="104" a="1"/>
  <c r="AV79" i="104" s="1"/>
  <c r="AR79" i="104" a="1"/>
  <c r="AR79" i="104" s="1"/>
  <c r="AN79" i="104" a="1"/>
  <c r="AN79" i="104" s="1"/>
  <c r="AS79" i="104" a="1"/>
  <c r="AS79" i="104" s="1"/>
  <c r="CK140" i="104" a="1"/>
  <c r="CK140" i="104" s="1"/>
  <c r="CL140" i="104" a="1"/>
  <c r="CL140" i="104" s="1"/>
  <c r="CE119" i="103" a="1"/>
  <c r="CE119" i="103" s="1"/>
  <c r="CB119" i="103" a="1"/>
  <c r="CB119" i="103" s="1"/>
  <c r="CD119" i="103" a="1"/>
  <c r="CD119" i="103" s="1"/>
  <c r="CA119" i="103" a="1"/>
  <c r="CA119" i="103" s="1"/>
  <c r="BZ119" i="103" a="1"/>
  <c r="BZ119" i="103" s="1"/>
  <c r="BY119" i="103" a="1"/>
  <c r="BY119" i="103" s="1"/>
  <c r="BQ35" i="86"/>
  <c r="BU35" i="86"/>
  <c r="CP120" i="105" a="1"/>
  <c r="CP120" i="105" s="1"/>
  <c r="CS120" i="105" a="1"/>
  <c r="CS120" i="105" s="1"/>
  <c r="CR120" i="105" a="1"/>
  <c r="CR120" i="105" s="1"/>
  <c r="CU120" i="105" a="1"/>
  <c r="CU120" i="105" s="1"/>
  <c r="CT120" i="105" a="1"/>
  <c r="CT120" i="105" s="1"/>
  <c r="CR124" i="105" a="1"/>
  <c r="CR124" i="105" s="1"/>
  <c r="CT124" i="105" a="1"/>
  <c r="CT124" i="105" s="1"/>
  <c r="CQ124" i="105" a="1"/>
  <c r="CQ124" i="105" s="1"/>
  <c r="CP124" i="105" a="1"/>
  <c r="CP124" i="105" s="1"/>
  <c r="CU124" i="105" a="1"/>
  <c r="CU124" i="105" s="1"/>
  <c r="CS124" i="105" a="1"/>
  <c r="CS124" i="105" s="1"/>
  <c r="AA60" i="99"/>
  <c r="AE60" i="99"/>
  <c r="BZ60" i="99"/>
  <c r="Z60" i="99"/>
  <c r="A60" i="99" s="1" a="1"/>
  <c r="A60" i="99" s="1"/>
  <c r="X120" i="105"/>
  <c r="DA57" i="104" a="1"/>
  <c r="DA57" i="104" s="1"/>
  <c r="AU103" i="104" a="1"/>
  <c r="AU103" i="104" s="1"/>
  <c r="AW103" i="104" a="1"/>
  <c r="AW103" i="104" s="1"/>
  <c r="AR103" i="104" a="1"/>
  <c r="AR103" i="104" s="1"/>
  <c r="AV103" i="104" a="1"/>
  <c r="AV103" i="104" s="1"/>
  <c r="AS103" i="104" a="1"/>
  <c r="AS103" i="104" s="1"/>
  <c r="AN103" i="104" a="1"/>
  <c r="AN103" i="104" s="1"/>
  <c r="CD281" i="99"/>
  <c r="CE281" i="99"/>
  <c r="CF281" i="99"/>
  <c r="AI105" i="105"/>
  <c r="CC73" i="99"/>
  <c r="CF73" i="99" s="1"/>
  <c r="AH73" i="99"/>
  <c r="AD73" i="99"/>
  <c r="BR145" i="103" a="1"/>
  <c r="BR145" i="103" s="1"/>
  <c r="CF145" i="103" a="1"/>
  <c r="CF145" i="103" s="1"/>
  <c r="CG145" i="103" a="1"/>
  <c r="CG145" i="103" s="1"/>
  <c r="CJ145" i="103" a="1"/>
  <c r="CJ145" i="103" s="1"/>
  <c r="CI145" i="103" a="1"/>
  <c r="CI145" i="103" s="1"/>
  <c r="CH145" i="103" a="1"/>
  <c r="CH145" i="103" s="1"/>
  <c r="CK145" i="103" a="1"/>
  <c r="CK145" i="103" s="1"/>
  <c r="BE103" i="104" a="1"/>
  <c r="BE103" i="104" s="1"/>
  <c r="BC103" i="104" a="1"/>
  <c r="BC103" i="104" s="1"/>
  <c r="BH103" i="104" a="1"/>
  <c r="BH103" i="104" s="1"/>
  <c r="BF103" i="104" a="1"/>
  <c r="BF103" i="104" s="1"/>
  <c r="BG103" i="104" a="1"/>
  <c r="BG103" i="104" s="1"/>
  <c r="BB103" i="104" a="1"/>
  <c r="BB103" i="104" s="1"/>
  <c r="R103" i="104"/>
  <c r="AO103" i="104" s="1" a="1"/>
  <c r="AO103" i="104" s="1"/>
  <c r="BE29" i="104" a="1"/>
  <c r="BE29" i="104" s="1"/>
  <c r="BG29" i="104" a="1"/>
  <c r="BG29" i="104" s="1"/>
  <c r="BH29" i="104" a="1"/>
  <c r="BH29" i="104" s="1"/>
  <c r="BB29" i="104" a="1"/>
  <c r="BB29" i="104" s="1"/>
  <c r="BC29" i="104" a="1"/>
  <c r="BC29" i="104" s="1"/>
  <c r="BF29" i="104" a="1"/>
  <c r="BF29" i="104" s="1"/>
  <c r="R29" i="104"/>
  <c r="AY29" i="104" s="1" a="1"/>
  <c r="AY29" i="104" s="1"/>
  <c r="CC108" i="99"/>
  <c r="AD108" i="99"/>
  <c r="AI89" i="105"/>
  <c r="CB46" i="99"/>
  <c r="E75" i="105"/>
  <c r="H75" i="105"/>
  <c r="CF48" i="103" a="1"/>
  <c r="CF48" i="103" s="1"/>
  <c r="CP48" i="103" a="1"/>
  <c r="CP48" i="103" s="1"/>
  <c r="CM48" i="103" a="1"/>
  <c r="CM48" i="103" s="1"/>
  <c r="CO48" i="103" a="1"/>
  <c r="CO48" i="103" s="1"/>
  <c r="CL48" i="103" a="1"/>
  <c r="CL48" i="103" s="1"/>
  <c r="AG48" i="103" a="1"/>
  <c r="AG48" i="103" s="1"/>
  <c r="E126" i="105"/>
  <c r="G126" i="105" s="1"/>
  <c r="CZ11" i="105" a="1"/>
  <c r="CZ11" i="105" s="1"/>
  <c r="CW11" i="105" a="1"/>
  <c r="CW11" i="105" s="1"/>
  <c r="CX11" i="105" a="1"/>
  <c r="CX11" i="105" s="1"/>
  <c r="BU11" i="105" a="1"/>
  <c r="BU11" i="105" s="1"/>
  <c r="CJ11" i="105" a="1"/>
  <c r="CJ11" i="105" s="1"/>
  <c r="CY11" i="105" a="1"/>
  <c r="CY11" i="105" s="1"/>
  <c r="CC11" i="105" a="1"/>
  <c r="CC11" i="105" s="1"/>
  <c r="BA79" i="103" a="1"/>
  <c r="BA79" i="103" s="1"/>
  <c r="BB79" i="103" a="1"/>
  <c r="BB79" i="103" s="1"/>
  <c r="BD79" i="103" a="1"/>
  <c r="BD79" i="103" s="1"/>
  <c r="AZ79" i="103" a="1"/>
  <c r="AZ79" i="103" s="1"/>
  <c r="AY79" i="103" a="1"/>
  <c r="AY79" i="103" s="1"/>
  <c r="BC79" i="103" a="1"/>
  <c r="BC79" i="103" s="1"/>
  <c r="BF79" i="103" a="1"/>
  <c r="BF79" i="103" s="1"/>
  <c r="AX79" i="103" a="1"/>
  <c r="AX79" i="103" s="1"/>
  <c r="BG79" i="103" a="1"/>
  <c r="BG79" i="103" s="1"/>
  <c r="CE159" i="99"/>
  <c r="AB83" i="104" a="1"/>
  <c r="AB83" i="104" s="1"/>
  <c r="AC83" i="104" a="1"/>
  <c r="AC83" i="104" s="1"/>
  <c r="AJ83" i="104" a="1"/>
  <c r="AJ83" i="104" s="1"/>
  <c r="AG83" i="104" a="1"/>
  <c r="AG83" i="104" s="1"/>
  <c r="AK83" i="104" a="1"/>
  <c r="AK83" i="104" s="1"/>
  <c r="AL83" i="104" a="1"/>
  <c r="AL83" i="104" s="1"/>
  <c r="AM83" i="104" a="1"/>
  <c r="AM83" i="104" s="1"/>
  <c r="AH83" i="104" a="1"/>
  <c r="AH83" i="104" s="1"/>
  <c r="CS144" i="103" a="1"/>
  <c r="CS144" i="103" s="1"/>
  <c r="CQ144" i="103" a="1"/>
  <c r="CQ144" i="103" s="1"/>
  <c r="CT117" i="105" a="1"/>
  <c r="CT117" i="105" s="1"/>
  <c r="CB117" i="105" a="1"/>
  <c r="CB117" i="105" s="1"/>
  <c r="BF83" i="104" a="1"/>
  <c r="BF83" i="104" s="1"/>
  <c r="BH83" i="104" a="1"/>
  <c r="BH83" i="104" s="1"/>
  <c r="BB83" i="104" a="1"/>
  <c r="BB83" i="104" s="1"/>
  <c r="BC83" i="104" a="1"/>
  <c r="BC83" i="104" s="1"/>
  <c r="BE83" i="104" a="1"/>
  <c r="BE83" i="104" s="1"/>
  <c r="BG83" i="104" a="1"/>
  <c r="BG83" i="104" s="1"/>
  <c r="R83" i="104"/>
  <c r="AY83" i="104" s="1" a="1"/>
  <c r="AY83" i="104" s="1"/>
  <c r="AX97" i="104" a="1"/>
  <c r="AX97" i="104" s="1"/>
  <c r="BQ122" i="103" a="1"/>
  <c r="BQ122" i="103" s="1"/>
  <c r="BV122" i="103" a="1"/>
  <c r="BV122" i="103" s="1"/>
  <c r="BX122" i="103" a="1"/>
  <c r="BX122" i="103" s="1"/>
  <c r="BW122" i="103" a="1"/>
  <c r="BW122" i="103" s="1"/>
  <c r="BU122" i="103" a="1"/>
  <c r="BU122" i="103" s="1"/>
  <c r="BR122" i="103" a="1"/>
  <c r="BR122" i="103" s="1"/>
  <c r="BS122" i="103" a="1"/>
  <c r="BS122" i="103" s="1"/>
  <c r="BT122" i="103" a="1"/>
  <c r="BT122" i="103" s="1"/>
  <c r="AD79" i="99"/>
  <c r="AH79" i="99"/>
  <c r="CC79" i="99"/>
  <c r="AI7" i="105"/>
  <c r="BS10" i="105" a="1"/>
  <c r="BS10" i="105" s="1"/>
  <c r="BX10" i="105" a="1"/>
  <c r="BX10" i="105" s="1"/>
  <c r="BW10" i="105" a="1"/>
  <c r="BW10" i="105" s="1"/>
  <c r="BV10" i="105" a="1"/>
  <c r="BV10" i="105" s="1"/>
  <c r="BR10" i="105" a="1"/>
  <c r="BR10" i="105" s="1"/>
  <c r="CZ100" i="104" a="1"/>
  <c r="CZ100" i="104" s="1"/>
  <c r="CY100" i="104" a="1"/>
  <c r="CY100" i="104" s="1"/>
  <c r="CL89" i="103" a="1"/>
  <c r="CL89" i="103" s="1"/>
  <c r="CN89" i="103" a="1"/>
  <c r="CN89" i="103" s="1"/>
  <c r="CM89" i="103" a="1"/>
  <c r="CM89" i="103" s="1"/>
  <c r="CP89" i="103" a="1"/>
  <c r="CP89" i="103" s="1"/>
  <c r="CO89" i="103" a="1"/>
  <c r="CO89" i="103" s="1"/>
  <c r="CS125" i="103" a="1"/>
  <c r="CS125" i="103" s="1"/>
  <c r="CR125" i="103" a="1"/>
  <c r="CR125" i="103" s="1"/>
  <c r="CQ125" i="103" a="1"/>
  <c r="CQ125" i="103" s="1"/>
  <c r="CG105" i="103" a="1"/>
  <c r="CG105" i="103" s="1"/>
  <c r="CF105" i="103" a="1"/>
  <c r="CF105" i="103" s="1"/>
  <c r="CI105" i="103" a="1"/>
  <c r="CI105" i="103" s="1"/>
  <c r="CJ105" i="103" a="1"/>
  <c r="CJ105" i="103" s="1"/>
  <c r="CK105" i="103" a="1"/>
  <c r="CK105" i="103" s="1"/>
  <c r="CH105" i="103" a="1"/>
  <c r="CH105" i="103" s="1"/>
  <c r="BO133" i="103" a="1"/>
  <c r="BO133" i="103" s="1"/>
  <c r="BP133" i="103" a="1"/>
  <c r="BP133" i="103" s="1"/>
  <c r="BI133" i="103" a="1"/>
  <c r="BI133" i="103" s="1"/>
  <c r="BK133" i="103" a="1"/>
  <c r="BK133" i="103" s="1"/>
  <c r="BH133" i="103" a="1"/>
  <c r="BH133" i="103" s="1"/>
  <c r="BM133" i="103" a="1"/>
  <c r="BM133" i="103" s="1"/>
  <c r="BJ133" i="103" a="1"/>
  <c r="BJ133" i="103" s="1"/>
  <c r="BN133" i="103" a="1"/>
  <c r="BN133" i="103" s="1"/>
  <c r="BL133" i="103" a="1"/>
  <c r="BL133" i="103" s="1"/>
  <c r="CA159" i="99"/>
  <c r="AB159" i="99"/>
  <c r="Z5" i="105"/>
  <c r="A159" i="99" a="1"/>
  <c r="A159" i="99" s="1"/>
  <c r="BW159" i="99" s="1" a="1"/>
  <c r="BW159" i="99" s="1"/>
  <c r="Z159" i="99"/>
  <c r="S159" i="99"/>
  <c r="AB118" i="99"/>
  <c r="AF118" i="99"/>
  <c r="CU48" i="105" a="1"/>
  <c r="CU48" i="105" s="1"/>
  <c r="CQ48" i="105" a="1"/>
  <c r="CQ48" i="105" s="1"/>
  <c r="CR48" i="105" a="1"/>
  <c r="CR48" i="105" s="1"/>
  <c r="BS116" i="103" a="1"/>
  <c r="BS116" i="103" s="1"/>
  <c r="CL116" i="103" a="1"/>
  <c r="CL116" i="103" s="1"/>
  <c r="CM116" i="103" a="1"/>
  <c r="CM116" i="103" s="1"/>
  <c r="CP116" i="103" a="1"/>
  <c r="CP116" i="103" s="1"/>
  <c r="CN116" i="103" a="1"/>
  <c r="CN116" i="103" s="1"/>
  <c r="CO116" i="103" a="1"/>
  <c r="CO116" i="103" s="1"/>
  <c r="AC132" i="104" a="1"/>
  <c r="AC132" i="104" s="1"/>
  <c r="AK132" i="104" a="1"/>
  <c r="AK132" i="104" s="1"/>
  <c r="AL132" i="104" a="1"/>
  <c r="AL132" i="104" s="1"/>
  <c r="AG132" i="104" a="1"/>
  <c r="AG132" i="104" s="1"/>
  <c r="AH132" i="104" a="1"/>
  <c r="AH132" i="104" s="1"/>
  <c r="AJ132" i="104" a="1"/>
  <c r="AJ132" i="104" s="1"/>
  <c r="AM132" i="104" a="1"/>
  <c r="AM132" i="104" s="1"/>
  <c r="AB132" i="104" a="1"/>
  <c r="AB132" i="104" s="1"/>
  <c r="DE83" i="105" a="1"/>
  <c r="DE83" i="105" s="1"/>
  <c r="DG83" i="105" a="1"/>
  <c r="DG83" i="105" s="1"/>
  <c r="CP102" i="103" a="1"/>
  <c r="CP102" i="103" s="1"/>
  <c r="CO102" i="103" a="1"/>
  <c r="CO102" i="103" s="1"/>
  <c r="CN102" i="103" a="1"/>
  <c r="CN102" i="103" s="1"/>
  <c r="CL102" i="103" a="1"/>
  <c r="CL102" i="103" s="1"/>
  <c r="CM102" i="103" a="1"/>
  <c r="CM102" i="103" s="1"/>
  <c r="CH118" i="103" a="1"/>
  <c r="CH118" i="103" s="1"/>
  <c r="CG118" i="103" a="1"/>
  <c r="CG118" i="103" s="1"/>
  <c r="CJ118" i="103" a="1"/>
  <c r="CJ118" i="103" s="1"/>
  <c r="CI118" i="103" a="1"/>
  <c r="CI118" i="103" s="1"/>
  <c r="CF118" i="103" a="1"/>
  <c r="CF118" i="103" s="1"/>
  <c r="CK118" i="103" a="1"/>
  <c r="CK118" i="103" s="1"/>
  <c r="CV127" i="104" a="1"/>
  <c r="CV127" i="104" s="1"/>
  <c r="CY127" i="104" a="1"/>
  <c r="CY127" i="104" s="1"/>
  <c r="CZ127" i="104" a="1"/>
  <c r="CZ127" i="104" s="1"/>
  <c r="AK127" i="104" a="1"/>
  <c r="AK127" i="104" s="1"/>
  <c r="AV127" i="104" a="1"/>
  <c r="AV127" i="104" s="1"/>
  <c r="BP140" i="103" a="1"/>
  <c r="BP140" i="103" s="1"/>
  <c r="BK140" i="103" a="1"/>
  <c r="BK140" i="103" s="1"/>
  <c r="BI140" i="103" a="1"/>
  <c r="BI140" i="103" s="1"/>
  <c r="BN140" i="103" a="1"/>
  <c r="BN140" i="103" s="1"/>
  <c r="BO140" i="103" a="1"/>
  <c r="BO140" i="103" s="1"/>
  <c r="BH140" i="103" a="1"/>
  <c r="BH140" i="103" s="1"/>
  <c r="BJ140" i="103" a="1"/>
  <c r="BJ140" i="103" s="1"/>
  <c r="BM140" i="103" a="1"/>
  <c r="BM140" i="103" s="1"/>
  <c r="AU40" i="105" a="1"/>
  <c r="AU40" i="105" s="1"/>
  <c r="AO40" i="105" a="1"/>
  <c r="AO40" i="105" s="1"/>
  <c r="AK40" i="105" a="1"/>
  <c r="AK40" i="105" s="1"/>
  <c r="AN40" i="105" a="1"/>
  <c r="AN40" i="105" s="1"/>
  <c r="AS40" i="105" a="1"/>
  <c r="AS40" i="105" s="1"/>
  <c r="AM40" i="105" a="1"/>
  <c r="AM40" i="105" s="1"/>
  <c r="AT40" i="105" a="1"/>
  <c r="AT40" i="105" s="1"/>
  <c r="AV40" i="105" a="1"/>
  <c r="AV40" i="105" s="1"/>
  <c r="AP40" i="105" a="1"/>
  <c r="AP40" i="105" s="1"/>
  <c r="AR40" i="105" a="1"/>
  <c r="AR40" i="105" s="1"/>
  <c r="AQ40" i="105" a="1"/>
  <c r="AQ40" i="105" s="1"/>
  <c r="BZ120" i="105" a="1"/>
  <c r="BZ120" i="105" s="1"/>
  <c r="CG57" i="104" a="1"/>
  <c r="CG57" i="104" s="1"/>
  <c r="CM100" i="103" a="1"/>
  <c r="CM100" i="103" s="1"/>
  <c r="H57" i="105"/>
  <c r="BG60" i="105" a="1"/>
  <c r="BG60" i="105" s="1"/>
  <c r="AY60" i="105" a="1"/>
  <c r="AY60" i="105" s="1"/>
  <c r="AX60" i="105" a="1"/>
  <c r="AX60" i="105" s="1"/>
  <c r="BA60" i="105" a="1"/>
  <c r="BA60" i="105" s="1"/>
  <c r="AZ60" i="105" a="1"/>
  <c r="AZ60" i="105" s="1"/>
  <c r="CU121" i="103" a="1"/>
  <c r="CU121" i="103" s="1"/>
  <c r="CW121" i="103" a="1"/>
  <c r="CW121" i="103" s="1"/>
  <c r="CV121" i="103" a="1"/>
  <c r="CV121" i="103" s="1"/>
  <c r="CI117" i="103" a="1"/>
  <c r="CI117" i="103" s="1"/>
  <c r="CG117" i="103" a="1"/>
  <c r="CG117" i="103" s="1"/>
  <c r="CK117" i="103" a="1"/>
  <c r="CK117" i="103" s="1"/>
  <c r="CJ117" i="103" a="1"/>
  <c r="CJ117" i="103" s="1"/>
  <c r="CF117" i="103" a="1"/>
  <c r="CF117" i="103" s="1"/>
  <c r="CH117" i="103" a="1"/>
  <c r="CH117" i="103" s="1"/>
  <c r="CA54" i="99"/>
  <c r="AA48" i="105"/>
  <c r="CW135" i="103" a="1"/>
  <c r="CW135" i="103" s="1"/>
  <c r="CV135" i="103" a="1"/>
  <c r="CV135" i="103" s="1"/>
  <c r="BU135" i="103" a="1"/>
  <c r="BU135" i="103" s="1"/>
  <c r="CU135" i="103" a="1"/>
  <c r="CU135" i="103" s="1"/>
  <c r="AB62" i="104" a="1"/>
  <c r="AB62" i="104" s="1"/>
  <c r="AJ62" i="104" a="1"/>
  <c r="AJ62" i="104" s="1"/>
  <c r="AK62" i="104" a="1"/>
  <c r="AK62" i="104" s="1"/>
  <c r="AM62" i="104" a="1"/>
  <c r="AM62" i="104" s="1"/>
  <c r="AL62" i="104" a="1"/>
  <c r="AL62" i="104" s="1"/>
  <c r="AH62" i="104" a="1"/>
  <c r="AH62" i="104" s="1"/>
  <c r="AC62" i="104" a="1"/>
  <c r="AC62" i="104" s="1"/>
  <c r="AG62" i="104" a="1"/>
  <c r="AG62" i="104" s="1"/>
  <c r="CR22" i="105" a="1"/>
  <c r="CR22" i="105" s="1"/>
  <c r="CU22" i="105" a="1"/>
  <c r="CU22" i="105" s="1"/>
  <c r="CT22" i="105" a="1"/>
  <c r="CT22" i="105" s="1"/>
  <c r="CS22" i="105" a="1"/>
  <c r="CS22" i="105" s="1"/>
  <c r="CQ22" i="105" a="1"/>
  <c r="CQ22" i="105" s="1"/>
  <c r="CL104" i="104" a="1"/>
  <c r="CL104" i="104" s="1"/>
  <c r="CI104" i="104" a="1"/>
  <c r="CI104" i="104" s="1"/>
  <c r="CK104" i="104" a="1"/>
  <c r="CK104" i="104" s="1"/>
  <c r="CG104" i="104" a="1"/>
  <c r="CG104" i="104" s="1"/>
  <c r="CJ104" i="104" a="1"/>
  <c r="CJ104" i="104" s="1"/>
  <c r="CX131" i="104" a="1"/>
  <c r="CX131" i="104" s="1"/>
  <c r="CV131" i="104" a="1"/>
  <c r="CV131" i="104" s="1"/>
  <c r="CW131" i="104" a="1"/>
  <c r="CW131" i="104" s="1"/>
  <c r="CG22" i="105" a="1"/>
  <c r="CG22" i="105" s="1"/>
  <c r="CB22" i="105" a="1"/>
  <c r="CB22" i="105" s="1"/>
  <c r="CE22" i="105" a="1"/>
  <c r="CE22" i="105" s="1"/>
  <c r="CF22" i="105" a="1"/>
  <c r="CF22" i="105" s="1"/>
  <c r="CA22" i="105" a="1"/>
  <c r="CA22" i="105" s="1"/>
  <c r="CH22" i="105" a="1"/>
  <c r="CH22" i="105" s="1"/>
  <c r="CD22" i="105" a="1"/>
  <c r="CD22" i="105" s="1"/>
  <c r="AZ132" i="105" a="1"/>
  <c r="AZ132" i="105" s="1"/>
  <c r="AX132" i="105" a="1"/>
  <c r="AX132" i="105" s="1"/>
  <c r="AY132" i="105" a="1"/>
  <c r="AY132" i="105" s="1"/>
  <c r="BD132" i="105" a="1"/>
  <c r="BD132" i="105" s="1"/>
  <c r="BA132" i="105" a="1"/>
  <c r="BA132" i="105" s="1"/>
  <c r="BF132" i="105" a="1"/>
  <c r="BF132" i="105" s="1"/>
  <c r="BC132" i="105" a="1"/>
  <c r="BC132" i="105" s="1"/>
  <c r="BG132" i="105" a="1"/>
  <c r="BG132" i="105" s="1"/>
  <c r="BP117" i="103" a="1"/>
  <c r="BP117" i="103" s="1"/>
  <c r="BO117" i="103" a="1"/>
  <c r="BO117" i="103" s="1"/>
  <c r="BK117" i="103" a="1"/>
  <c r="BK117" i="103" s="1"/>
  <c r="BH117" i="103" a="1"/>
  <c r="BH117" i="103" s="1"/>
  <c r="BM117" i="103" a="1"/>
  <c r="BM117" i="103" s="1"/>
  <c r="BN117" i="103" a="1"/>
  <c r="BN117" i="103" s="1"/>
  <c r="BL117" i="103" a="1"/>
  <c r="BL117" i="103" s="1"/>
  <c r="BJ117" i="103" a="1"/>
  <c r="BJ117" i="103" s="1"/>
  <c r="BI117" i="103" a="1"/>
  <c r="BI117" i="103" s="1"/>
  <c r="CY142" i="103" a="1"/>
  <c r="CY142" i="103" s="1"/>
  <c r="CN142" i="103" a="1"/>
  <c r="CN142" i="103" s="1"/>
  <c r="CB14" i="105" a="1"/>
  <c r="CB14" i="105" s="1"/>
  <c r="CE14" i="105" a="1"/>
  <c r="CE14" i="105" s="1"/>
  <c r="CD14" i="105" a="1"/>
  <c r="CD14" i="105" s="1"/>
  <c r="CA14" i="105" a="1"/>
  <c r="CA14" i="105" s="1"/>
  <c r="Z58" i="99"/>
  <c r="A58" i="99" s="1" a="1"/>
  <c r="A58" i="99" s="1"/>
  <c r="S58" i="99"/>
  <c r="AE58" i="99"/>
  <c r="BZ58" i="99"/>
  <c r="AA58" i="99"/>
  <c r="X11" i="105"/>
  <c r="CV97" i="104" a="1"/>
  <c r="CV97" i="104" s="1"/>
  <c r="CX97" i="104" a="1"/>
  <c r="CX97" i="104" s="1"/>
  <c r="H115" i="105"/>
  <c r="DA116" i="105" a="1"/>
  <c r="DA116" i="105" s="1"/>
  <c r="DC116" i="105" a="1"/>
  <c r="DC116" i="105" s="1"/>
  <c r="DD116" i="105" a="1"/>
  <c r="DD116" i="105" s="1"/>
  <c r="DB116" i="105" a="1"/>
  <c r="DB116" i="105" s="1"/>
  <c r="AR94" i="104" a="1"/>
  <c r="AR94" i="104" s="1"/>
  <c r="AV94" i="104" a="1"/>
  <c r="AV94" i="104" s="1"/>
  <c r="AS94" i="104" a="1"/>
  <c r="AS94" i="104" s="1"/>
  <c r="AU94" i="104" a="1"/>
  <c r="AU94" i="104" s="1"/>
  <c r="AN94" i="104" a="1"/>
  <c r="AN94" i="104" s="1"/>
  <c r="AW94" i="104" a="1"/>
  <c r="AW94" i="104" s="1"/>
  <c r="AO94" i="104" a="1"/>
  <c r="AO94" i="104" s="1"/>
  <c r="AT94" i="104" a="1"/>
  <c r="AT94" i="104" s="1"/>
  <c r="AD94" i="105"/>
  <c r="AD109" i="105"/>
  <c r="BP122" i="103" a="1"/>
  <c r="BP122" i="103" s="1"/>
  <c r="BK122" i="103" a="1"/>
  <c r="BK122" i="103" s="1"/>
  <c r="BN122" i="103" a="1"/>
  <c r="BN122" i="103" s="1"/>
  <c r="BL122" i="103" a="1"/>
  <c r="BL122" i="103" s="1"/>
  <c r="BM122" i="103" a="1"/>
  <c r="BM122" i="103" s="1"/>
  <c r="BH122" i="103" a="1"/>
  <c r="BH122" i="103" s="1"/>
  <c r="BJ122" i="103" a="1"/>
  <c r="BJ122" i="103" s="1"/>
  <c r="BO122" i="103" a="1"/>
  <c r="BO122" i="103" s="1"/>
  <c r="BI122" i="103" a="1"/>
  <c r="BI122" i="103" s="1"/>
  <c r="E82" i="105"/>
  <c r="H82" i="105"/>
  <c r="F82" i="105"/>
  <c r="I82" i="105"/>
  <c r="Z104" i="99"/>
  <c r="A104" i="99" s="1" a="1"/>
  <c r="A104" i="99" s="1"/>
  <c r="Y119" i="105"/>
  <c r="AX11" i="104" a="1"/>
  <c r="AX11" i="104" s="1"/>
  <c r="BH11" i="104" a="1"/>
  <c r="BH11" i="104" s="1"/>
  <c r="CZ11" i="104" a="1"/>
  <c r="CZ11" i="104" s="1"/>
  <c r="AL121" i="104" a="1"/>
  <c r="AL121" i="104" s="1"/>
  <c r="AW121" i="104" a="1"/>
  <c r="AW121" i="104" s="1"/>
  <c r="BW118" i="103" a="1"/>
  <c r="BW118" i="103" s="1"/>
  <c r="BX118" i="103" a="1"/>
  <c r="BX118" i="103" s="1"/>
  <c r="BQ118" i="103" a="1"/>
  <c r="BQ118" i="103" s="1"/>
  <c r="BT118" i="103" a="1"/>
  <c r="BT118" i="103" s="1"/>
  <c r="BU118" i="103" a="1"/>
  <c r="BU118" i="103" s="1"/>
  <c r="BV118" i="103" a="1"/>
  <c r="BV118" i="103" s="1"/>
  <c r="BS118" i="103" a="1"/>
  <c r="BS118" i="103" s="1"/>
  <c r="BR118" i="103" a="1"/>
  <c r="BR118" i="103" s="1"/>
  <c r="AX94" i="104" a="1"/>
  <c r="AX94" i="104" s="1"/>
  <c r="BO103" i="103" a="1"/>
  <c r="BO103" i="103" s="1"/>
  <c r="BP103" i="103" a="1"/>
  <c r="BP103" i="103" s="1"/>
  <c r="BH103" i="103" a="1"/>
  <c r="BH103" i="103" s="1"/>
  <c r="BJ103" i="103" a="1"/>
  <c r="BJ103" i="103" s="1"/>
  <c r="BK103" i="103" a="1"/>
  <c r="BK103" i="103" s="1"/>
  <c r="BN103" i="103" a="1"/>
  <c r="BN103" i="103" s="1"/>
  <c r="BL103" i="103" a="1"/>
  <c r="BL103" i="103" s="1"/>
  <c r="BI103" i="103" a="1"/>
  <c r="BI103" i="103" s="1"/>
  <c r="BM103" i="103" a="1"/>
  <c r="BM103" i="103" s="1"/>
  <c r="CN113" i="104" a="1"/>
  <c r="CN113" i="104" s="1"/>
  <c r="CW113" i="104" a="1"/>
  <c r="CW113" i="104" s="1"/>
  <c r="CV113" i="104" a="1"/>
  <c r="CV113" i="104" s="1"/>
  <c r="CX113" i="104" a="1"/>
  <c r="CX113" i="104" s="1"/>
  <c r="CI142" i="104" a="1"/>
  <c r="CI142" i="104" s="1"/>
  <c r="CA57" i="99"/>
  <c r="AH37" i="99"/>
  <c r="AI126" i="105"/>
  <c r="CC37" i="99"/>
  <c r="CI37" i="99" s="1"/>
  <c r="AD37" i="99"/>
  <c r="BY37" i="99" a="1"/>
  <c r="BY37" i="99" s="1"/>
  <c r="DJ92" i="105" a="1"/>
  <c r="DJ92" i="105" s="1"/>
  <c r="CC149" i="99"/>
  <c r="AH149" i="99"/>
  <c r="AD149" i="99"/>
  <c r="AI62" i="105"/>
  <c r="DC62" i="105" s="1" a="1"/>
  <c r="DC62" i="105" s="1"/>
  <c r="S57" i="99"/>
  <c r="BV78" i="104" a="1"/>
  <c r="BV78" i="104" s="1"/>
  <c r="BU78" i="104" a="1"/>
  <c r="BU78" i="104" s="1"/>
  <c r="BW78" i="104" a="1"/>
  <c r="BW78" i="104" s="1"/>
  <c r="BY78" i="104" a="1"/>
  <c r="BY78" i="104" s="1"/>
  <c r="BT78" i="104" a="1"/>
  <c r="BT78" i="104" s="1"/>
  <c r="BX78" i="104" a="1"/>
  <c r="BX78" i="104" s="1"/>
  <c r="AZ78" i="104" a="1"/>
  <c r="AZ78" i="104" s="1"/>
  <c r="BS78" i="104" a="1"/>
  <c r="BS78" i="104" s="1"/>
  <c r="T78" i="104"/>
  <c r="BZ110" i="103" a="1"/>
  <c r="BZ110" i="103" s="1"/>
  <c r="CO110" i="103" a="1"/>
  <c r="CO110" i="103" s="1"/>
  <c r="CP110" i="103" a="1"/>
  <c r="CP110" i="103" s="1"/>
  <c r="CM110" i="103" a="1"/>
  <c r="CM110" i="103" s="1"/>
  <c r="CN110" i="103" a="1"/>
  <c r="CN110" i="103" s="1"/>
  <c r="CL110" i="103" a="1"/>
  <c r="CL110" i="103" s="1"/>
  <c r="E29" i="105"/>
  <c r="H29" i="105"/>
  <c r="I29" i="105"/>
  <c r="F29" i="105"/>
  <c r="BV39" i="105" a="1"/>
  <c r="BV39" i="105" s="1"/>
  <c r="BY39" i="105" a="1"/>
  <c r="BY39" i="105" s="1"/>
  <c r="BU39" i="105" a="1"/>
  <c r="BU39" i="105" s="1"/>
  <c r="BW39" i="105" a="1"/>
  <c r="BW39" i="105" s="1"/>
  <c r="BZ39" i="105" a="1"/>
  <c r="BZ39" i="105" s="1"/>
  <c r="BS39" i="105" a="1"/>
  <c r="BS39" i="105" s="1"/>
  <c r="BR39" i="105" a="1"/>
  <c r="BR39" i="105" s="1"/>
  <c r="BX39" i="105" a="1"/>
  <c r="BX39" i="105" s="1"/>
  <c r="CZ144" i="103" a="1"/>
  <c r="CZ144" i="103" s="1"/>
  <c r="Z106" i="99"/>
  <c r="A106" i="99" s="1" a="1"/>
  <c r="A106" i="99" s="1"/>
  <c r="Y142" i="105"/>
  <c r="BE146" i="103" a="1"/>
  <c r="BE146" i="103" s="1"/>
  <c r="BD146" i="103" a="1"/>
  <c r="BD146" i="103" s="1"/>
  <c r="BA146" i="103" a="1"/>
  <c r="BA146" i="103" s="1"/>
  <c r="BC146" i="103" a="1"/>
  <c r="BC146" i="103" s="1"/>
  <c r="AX146" i="103" a="1"/>
  <c r="AX146" i="103" s="1"/>
  <c r="AY146" i="103" a="1"/>
  <c r="AY146" i="103" s="1"/>
  <c r="BB146" i="103" a="1"/>
  <c r="BB146" i="103" s="1"/>
  <c r="AZ146" i="103" a="1"/>
  <c r="AZ146" i="103" s="1"/>
  <c r="BF146" i="103" a="1"/>
  <c r="BF146" i="103" s="1"/>
  <c r="BG146" i="103" a="1"/>
  <c r="BG146" i="103" s="1"/>
  <c r="CI142" i="103" a="1"/>
  <c r="CI142" i="103" s="1"/>
  <c r="CH142" i="103" a="1"/>
  <c r="CH142" i="103" s="1"/>
  <c r="CF142" i="103" a="1"/>
  <c r="CF142" i="103" s="1"/>
  <c r="CK142" i="103" a="1"/>
  <c r="CK142" i="103" s="1"/>
  <c r="CG142" i="103" a="1"/>
  <c r="CG142" i="103" s="1"/>
  <c r="AZ22" i="105" a="1"/>
  <c r="AZ22" i="105" s="1"/>
  <c r="CO22" i="105" a="1"/>
  <c r="CO22" i="105" s="1"/>
  <c r="CI22" i="105" a="1"/>
  <c r="CI22" i="105" s="1"/>
  <c r="CM22" i="105" a="1"/>
  <c r="CM22" i="105" s="1"/>
  <c r="CN22" i="105" a="1"/>
  <c r="CN22" i="105" s="1"/>
  <c r="CL22" i="105" a="1"/>
  <c r="CL22" i="105" s="1"/>
  <c r="BM143" i="103" a="1"/>
  <c r="BM143" i="103" s="1"/>
  <c r="CW143" i="103" a="1"/>
  <c r="CW143" i="103" s="1"/>
  <c r="CU143" i="103" a="1"/>
  <c r="CU143" i="103" s="1"/>
  <c r="CV143" i="103" a="1"/>
  <c r="CV143" i="103" s="1"/>
  <c r="CQ143" i="103" a="1"/>
  <c r="CQ143" i="103" s="1"/>
  <c r="CY102" i="103" a="1"/>
  <c r="CY102" i="103" s="1"/>
  <c r="CX102" i="103" a="1"/>
  <c r="CX102" i="103" s="1"/>
  <c r="M129" i="104"/>
  <c r="Z129" i="104" s="1"/>
  <c r="L142" i="103"/>
  <c r="Y142" i="103" s="1"/>
  <c r="CX142" i="103" s="1" a="1"/>
  <c r="CX142" i="103" s="1"/>
  <c r="V129" i="105"/>
  <c r="Q181" i="99"/>
  <c r="AE169" i="99"/>
  <c r="AA169" i="99"/>
  <c r="S169" i="99"/>
  <c r="BZ169" i="99"/>
  <c r="X56" i="105"/>
  <c r="A169" i="99" a="1"/>
  <c r="A169" i="99" s="1"/>
  <c r="BV169" i="99" s="1" a="1"/>
  <c r="BV169" i="99" s="1"/>
  <c r="AC115" i="99"/>
  <c r="AG115" i="99"/>
  <c r="CB115" i="99"/>
  <c r="AE102" i="105"/>
  <c r="CP102" i="105" s="1" a="1"/>
  <c r="CP102" i="105" s="1"/>
  <c r="AW11" i="104" a="1"/>
  <c r="AW11" i="104" s="1"/>
  <c r="AU11" i="104" a="1"/>
  <c r="AU11" i="104" s="1"/>
  <c r="AS11" i="104" a="1"/>
  <c r="AS11" i="104" s="1"/>
  <c r="AN11" i="104" a="1"/>
  <c r="AN11" i="104" s="1"/>
  <c r="AR11" i="104" a="1"/>
  <c r="AR11" i="104" s="1"/>
  <c r="AV11" i="104" a="1"/>
  <c r="AV11" i="104" s="1"/>
  <c r="AO11" i="104" a="1"/>
  <c r="AO11" i="104" s="1"/>
  <c r="AT11" i="104" a="1"/>
  <c r="AT11" i="104" s="1"/>
  <c r="AP11" i="104" a="1"/>
  <c r="AP11" i="104" s="1"/>
  <c r="CQ111" i="103" a="1"/>
  <c r="CQ111" i="103" s="1"/>
  <c r="CT111" i="103" a="1"/>
  <c r="CT111" i="103" s="1"/>
  <c r="CS111" i="103" a="1"/>
  <c r="CS111" i="103" s="1"/>
  <c r="CR111" i="103" a="1"/>
  <c r="CR111" i="103" s="1"/>
  <c r="BL111" i="103" a="1"/>
  <c r="BL111" i="103" s="1"/>
  <c r="BC111" i="103" a="1"/>
  <c r="BC111" i="103" s="1"/>
  <c r="CO95" i="105" a="1"/>
  <c r="CO95" i="105" s="1"/>
  <c r="CM95" i="105" a="1"/>
  <c r="CM95" i="105" s="1"/>
  <c r="CJ95" i="105" a="1"/>
  <c r="CJ95" i="105" s="1"/>
  <c r="CL95" i="105" a="1"/>
  <c r="CL95" i="105" s="1"/>
  <c r="CI95" i="105" a="1"/>
  <c r="CI95" i="105" s="1"/>
  <c r="CN95" i="105" a="1"/>
  <c r="CN95" i="105" s="1"/>
  <c r="CK95" i="105" a="1"/>
  <c r="CK95" i="105" s="1"/>
  <c r="BY101" i="103" a="1"/>
  <c r="BY101" i="103" s="1"/>
  <c r="CD101" i="103" a="1"/>
  <c r="CD101" i="103" s="1"/>
  <c r="CA101" i="103" a="1"/>
  <c r="CA101" i="103" s="1"/>
  <c r="CB101" i="103" a="1"/>
  <c r="CB101" i="103" s="1"/>
  <c r="BZ101" i="103" a="1"/>
  <c r="BZ101" i="103" s="1"/>
  <c r="CE101" i="103" a="1"/>
  <c r="CE101" i="103" s="1"/>
  <c r="CB55" i="105" a="1"/>
  <c r="CB55" i="105" s="1"/>
  <c r="CE55" i="105" a="1"/>
  <c r="CE55" i="105" s="1"/>
  <c r="CD55" i="105" a="1"/>
  <c r="CD55" i="105" s="1"/>
  <c r="CA55" i="105" a="1"/>
  <c r="CA55" i="105" s="1"/>
  <c r="CF55" i="105" a="1"/>
  <c r="CF55" i="105" s="1"/>
  <c r="CH55" i="105" a="1"/>
  <c r="CH55" i="105" s="1"/>
  <c r="CR114" i="103" a="1"/>
  <c r="CR114" i="103" s="1"/>
  <c r="CS114" i="103" a="1"/>
  <c r="CS114" i="103" s="1"/>
  <c r="CQ114" i="103" a="1"/>
  <c r="CQ114" i="103" s="1"/>
  <c r="CT114" i="103" a="1"/>
  <c r="CT114" i="103" s="1"/>
  <c r="AS21" i="104" a="1"/>
  <c r="AS21" i="104" s="1"/>
  <c r="AW21" i="104" a="1"/>
  <c r="AW21" i="104" s="1"/>
  <c r="AV21" i="104" a="1"/>
  <c r="AV21" i="104" s="1"/>
  <c r="AU21" i="104" a="1"/>
  <c r="AU21" i="104" s="1"/>
  <c r="AN21" i="104" a="1"/>
  <c r="AN21" i="104" s="1"/>
  <c r="AR21" i="104" a="1"/>
  <c r="AR21" i="104" s="1"/>
  <c r="AF65" i="105"/>
  <c r="CK65" i="105" s="1" a="1"/>
  <c r="CK65" i="105" s="1"/>
  <c r="AF109" i="105"/>
  <c r="AB167" i="99"/>
  <c r="AD39" i="105"/>
  <c r="CI39" i="105" s="1" a="1"/>
  <c r="CI39" i="105" s="1"/>
  <c r="BG131" i="103" a="1"/>
  <c r="BG131" i="103" s="1"/>
  <c r="BE131" i="103" a="1"/>
  <c r="BE131" i="103" s="1"/>
  <c r="BF131" i="103" a="1"/>
  <c r="BF131" i="103" s="1"/>
  <c r="BD131" i="103" a="1"/>
  <c r="BD131" i="103" s="1"/>
  <c r="AY131" i="103" a="1"/>
  <c r="AY131" i="103" s="1"/>
  <c r="BC131" i="103" a="1"/>
  <c r="BC131" i="103" s="1"/>
  <c r="AZ131" i="103" a="1"/>
  <c r="AZ131" i="103" s="1"/>
  <c r="BA131" i="103" a="1"/>
  <c r="BA131" i="103" s="1"/>
  <c r="BB131" i="103" a="1"/>
  <c r="BB131" i="103" s="1"/>
  <c r="BC74" i="104" a="1"/>
  <c r="BC74" i="104" s="1"/>
  <c r="BE74" i="104" a="1"/>
  <c r="BE74" i="104" s="1"/>
  <c r="BH74" i="104" a="1"/>
  <c r="BH74" i="104" s="1"/>
  <c r="BB74" i="104" a="1"/>
  <c r="BB74" i="104" s="1"/>
  <c r="R74" i="104"/>
  <c r="AY74" i="104" s="1" a="1"/>
  <c r="AY74" i="104" s="1"/>
  <c r="BD74" i="104" a="1"/>
  <c r="BD74" i="104" s="1"/>
  <c r="BG74" i="104" a="1"/>
  <c r="BG74" i="104" s="1"/>
  <c r="BF74" i="104" a="1"/>
  <c r="BF74" i="104" s="1"/>
  <c r="AN74" i="104" a="1"/>
  <c r="AN74" i="104" s="1"/>
  <c r="AH21" i="104" a="1"/>
  <c r="AH21" i="104" s="1"/>
  <c r="AJ21" i="104" a="1"/>
  <c r="AJ21" i="104" s="1"/>
  <c r="AK21" i="104" a="1"/>
  <c r="AK21" i="104" s="1"/>
  <c r="AB21" i="104" a="1"/>
  <c r="AB21" i="104" s="1"/>
  <c r="AL21" i="104" a="1"/>
  <c r="AL21" i="104" s="1"/>
  <c r="AC21" i="104" a="1"/>
  <c r="AC21" i="104" s="1"/>
  <c r="AG21" i="104" a="1"/>
  <c r="AG21" i="104" s="1"/>
  <c r="AM21" i="104" a="1"/>
  <c r="AM21" i="104" s="1"/>
  <c r="CY143" i="103" a="1"/>
  <c r="CY143" i="103" s="1"/>
  <c r="CX143" i="103" a="1"/>
  <c r="CX143" i="103" s="1"/>
  <c r="CR143" i="103" a="1"/>
  <c r="CR143" i="103" s="1"/>
  <c r="DA49" i="104" a="1"/>
  <c r="DA49" i="104" s="1"/>
  <c r="CW49" i="104" a="1"/>
  <c r="CW49" i="104" s="1"/>
  <c r="BG49" i="104" a="1"/>
  <c r="BG49" i="104" s="1"/>
  <c r="CF125" i="105" a="1"/>
  <c r="CF125" i="105" s="1"/>
  <c r="CH125" i="105" a="1"/>
  <c r="CH125" i="105" s="1"/>
  <c r="CB125" i="105" a="1"/>
  <c r="CB125" i="105" s="1"/>
  <c r="CD125" i="105" a="1"/>
  <c r="CD125" i="105" s="1"/>
  <c r="CA125" i="105" a="1"/>
  <c r="CA125" i="105" s="1"/>
  <c r="BY141" i="103" a="1"/>
  <c r="BY141" i="103" s="1"/>
  <c r="CI141" i="103" a="1"/>
  <c r="CI141" i="103" s="1"/>
  <c r="CK141" i="103" a="1"/>
  <c r="CK141" i="103" s="1"/>
  <c r="CJ141" i="103" a="1"/>
  <c r="CJ141" i="103" s="1"/>
  <c r="CG141" i="103" a="1"/>
  <c r="CG141" i="103" s="1"/>
  <c r="CH141" i="103" a="1"/>
  <c r="CH141" i="103" s="1"/>
  <c r="CF141" i="103" a="1"/>
  <c r="CF141" i="103" s="1"/>
  <c r="AF141" i="103" a="1"/>
  <c r="AF141" i="103" s="1"/>
  <c r="E39" i="105"/>
  <c r="G39" i="105" s="1"/>
  <c r="AH117" i="104" a="1"/>
  <c r="AH117" i="104" s="1"/>
  <c r="BC88" i="103" a="1"/>
  <c r="BC88" i="103" s="1"/>
  <c r="BE88" i="103" a="1"/>
  <c r="BE88" i="103" s="1"/>
  <c r="BG88" i="103" a="1"/>
  <c r="BG88" i="103" s="1"/>
  <c r="AY88" i="103" a="1"/>
  <c r="AY88" i="103" s="1"/>
  <c r="BF88" i="103" a="1"/>
  <c r="BF88" i="103" s="1"/>
  <c r="BB88" i="103" a="1"/>
  <c r="BB88" i="103" s="1"/>
  <c r="AX88" i="103" a="1"/>
  <c r="AX88" i="103" s="1"/>
  <c r="BD88" i="103" a="1"/>
  <c r="BD88" i="103" s="1"/>
  <c r="BA88" i="103" a="1"/>
  <c r="BA88" i="103" s="1"/>
  <c r="AZ88" i="103" a="1"/>
  <c r="AZ88" i="103" s="1"/>
  <c r="AB88" i="103" a="1"/>
  <c r="AB88" i="103" s="1"/>
  <c r="CG60" i="99"/>
  <c r="CS130" i="103" a="1"/>
  <c r="CS130" i="103" s="1"/>
  <c r="CQ130" i="103" a="1"/>
  <c r="CQ130" i="103" s="1"/>
  <c r="CR130" i="103" a="1"/>
  <c r="CR130" i="103" s="1"/>
  <c r="AI102" i="103" a="1"/>
  <c r="AI102" i="103" s="1"/>
  <c r="CU102" i="103" a="1"/>
  <c r="CU102" i="103" s="1"/>
  <c r="CW102" i="103" a="1"/>
  <c r="CW102" i="103" s="1"/>
  <c r="CV102" i="103" a="1"/>
  <c r="CV102" i="103" s="1"/>
  <c r="BC38" i="103" a="1"/>
  <c r="BC38" i="103" s="1"/>
  <c r="AX38" i="103" a="1"/>
  <c r="AX38" i="103" s="1"/>
  <c r="R130" i="104"/>
  <c r="AY130" i="104" s="1" a="1"/>
  <c r="AY130" i="104" s="1"/>
  <c r="BH130" i="104" a="1"/>
  <c r="BH130" i="104" s="1"/>
  <c r="BB130" i="104" a="1"/>
  <c r="BB130" i="104" s="1"/>
  <c r="BC130" i="104" a="1"/>
  <c r="BC130" i="104" s="1"/>
  <c r="BD130" i="104" a="1"/>
  <c r="BD130" i="104" s="1"/>
  <c r="BE130" i="104" a="1"/>
  <c r="BE130" i="104" s="1"/>
  <c r="BF130" i="104" a="1"/>
  <c r="BF130" i="104" s="1"/>
  <c r="BG130" i="104" a="1"/>
  <c r="BG130" i="104" s="1"/>
  <c r="AC124" i="104" a="1"/>
  <c r="AC124" i="104" s="1"/>
  <c r="AM124" i="104" a="1"/>
  <c r="AM124" i="104" s="1"/>
  <c r="AL124" i="104" a="1"/>
  <c r="AL124" i="104" s="1"/>
  <c r="AG124" i="104" a="1"/>
  <c r="AG124" i="104" s="1"/>
  <c r="AH124" i="104" a="1"/>
  <c r="AH124" i="104" s="1"/>
  <c r="AJ124" i="104" a="1"/>
  <c r="AJ124" i="104" s="1"/>
  <c r="AK124" i="104" a="1"/>
  <c r="AK124" i="104" s="1"/>
  <c r="AB124" i="104" a="1"/>
  <c r="AB124" i="104" s="1"/>
  <c r="DC92" i="105" a="1"/>
  <c r="DC92" i="105" s="1"/>
  <c r="DB92" i="105" a="1"/>
  <c r="DB92" i="105" s="1"/>
  <c r="DD92" i="105" a="1"/>
  <c r="DD92" i="105" s="1"/>
  <c r="DA92" i="105" a="1"/>
  <c r="DA92" i="105" s="1"/>
  <c r="CS79" i="103" a="1"/>
  <c r="CS79" i="103" s="1"/>
  <c r="CT79" i="103" a="1"/>
  <c r="CT79" i="103" s="1"/>
  <c r="CZ97" i="104" a="1"/>
  <c r="CZ97" i="104" s="1"/>
  <c r="AX41" i="104" a="1"/>
  <c r="AX41" i="104" s="1"/>
  <c r="AW41" i="104" a="1"/>
  <c r="AW41" i="104" s="1"/>
  <c r="AR41" i="104" a="1"/>
  <c r="AR41" i="104" s="1"/>
  <c r="AS41" i="104" a="1"/>
  <c r="AS41" i="104" s="1"/>
  <c r="CL27" i="103" a="1"/>
  <c r="CL27" i="103" s="1"/>
  <c r="CO27" i="103" a="1"/>
  <c r="CO27" i="103" s="1"/>
  <c r="CG125" i="104" a="1"/>
  <c r="CG125" i="104" s="1"/>
  <c r="CJ125" i="104" a="1"/>
  <c r="CJ125" i="104" s="1"/>
  <c r="CK125" i="104" a="1"/>
  <c r="CK125" i="104" s="1"/>
  <c r="CL125" i="104" a="1"/>
  <c r="CL125" i="104" s="1"/>
  <c r="CI125" i="104" a="1"/>
  <c r="CI125" i="104" s="1"/>
  <c r="DA103" i="104" a="1"/>
  <c r="DA103" i="104" s="1"/>
  <c r="AA115" i="99"/>
  <c r="AE115" i="99"/>
  <c r="BZ115" i="99"/>
  <c r="CE115" i="99" s="1"/>
  <c r="X102" i="105"/>
  <c r="AK102" i="105" s="1" a="1"/>
  <c r="AK102" i="105" s="1"/>
  <c r="AK124" i="103" a="1"/>
  <c r="AK124" i="103" s="1"/>
  <c r="CZ124" i="103" a="1"/>
  <c r="CZ124" i="103" s="1"/>
  <c r="BV56" i="105" a="1"/>
  <c r="BV56" i="105" s="1"/>
  <c r="DB56" i="105" a="1"/>
  <c r="DB56" i="105" s="1"/>
  <c r="DD56" i="105" a="1"/>
  <c r="DD56" i="105" s="1"/>
  <c r="DA56" i="105" a="1"/>
  <c r="DA56" i="105" s="1"/>
  <c r="BE62" i="105" a="1"/>
  <c r="BE62" i="105" s="1"/>
  <c r="AY62" i="105" a="1"/>
  <c r="AY62" i="105" s="1"/>
  <c r="BD62" i="105" a="1"/>
  <c r="BD62" i="105" s="1"/>
  <c r="AX62" i="105" a="1"/>
  <c r="AX62" i="105" s="1"/>
  <c r="BC62" i="105" a="1"/>
  <c r="BC62" i="105" s="1"/>
  <c r="BG62" i="105" a="1"/>
  <c r="BG62" i="105" s="1"/>
  <c r="BA62" i="105" a="1"/>
  <c r="BA62" i="105" s="1"/>
  <c r="BF62" i="105" a="1"/>
  <c r="BF62" i="105" s="1"/>
  <c r="AU141" i="104" a="1"/>
  <c r="AU141" i="104" s="1"/>
  <c r="AR141" i="104" a="1"/>
  <c r="AR141" i="104" s="1"/>
  <c r="AV141" i="104" a="1"/>
  <c r="AV141" i="104" s="1"/>
  <c r="AN141" i="104" a="1"/>
  <c r="AN141" i="104" s="1"/>
  <c r="AS141" i="104" a="1"/>
  <c r="AS141" i="104" s="1"/>
  <c r="AW141" i="104" a="1"/>
  <c r="AW141" i="104" s="1"/>
  <c r="CI5" i="104" a="1"/>
  <c r="CI5" i="104" s="1"/>
  <c r="CG5" i="104" a="1"/>
  <c r="CG5" i="104" s="1"/>
  <c r="CL5" i="104" a="1"/>
  <c r="CL5" i="104" s="1"/>
  <c r="CJ5" i="104" a="1"/>
  <c r="CJ5" i="104" s="1"/>
  <c r="CK5" i="104" a="1"/>
  <c r="CK5" i="104" s="1"/>
  <c r="AG5" i="104" a="1"/>
  <c r="AG5" i="104" s="1"/>
  <c r="AR5" i="104" a="1"/>
  <c r="AR5" i="104" s="1"/>
  <c r="BE55" i="104" a="1"/>
  <c r="BE55" i="104" s="1"/>
  <c r="BF55" i="104" a="1"/>
  <c r="BF55" i="104" s="1"/>
  <c r="BB55" i="104" a="1"/>
  <c r="BB55" i="104" s="1"/>
  <c r="BC55" i="104" a="1"/>
  <c r="BC55" i="104" s="1"/>
  <c r="BG55" i="104" a="1"/>
  <c r="BG55" i="104" s="1"/>
  <c r="BH55" i="104" a="1"/>
  <c r="BH55" i="104" s="1"/>
  <c r="R55" i="104"/>
  <c r="AO55" i="104" s="1" a="1"/>
  <c r="AO55" i="104" s="1"/>
  <c r="X52" i="105"/>
  <c r="AE17" i="99"/>
  <c r="BZ17" i="99"/>
  <c r="AA17" i="99"/>
  <c r="DA86" i="104" a="1"/>
  <c r="DA86" i="104" s="1"/>
  <c r="CI56" i="104" a="1"/>
  <c r="CI56" i="104" s="1"/>
  <c r="CJ56" i="104" a="1"/>
  <c r="CJ56" i="104" s="1"/>
  <c r="CK56" i="104" a="1"/>
  <c r="CK56" i="104" s="1"/>
  <c r="CL56" i="104" a="1"/>
  <c r="CL56" i="104" s="1"/>
  <c r="CG56" i="104" a="1"/>
  <c r="CG56" i="104" s="1"/>
  <c r="BG93" i="104" a="1"/>
  <c r="BG93" i="104" s="1"/>
  <c r="R93" i="104"/>
  <c r="BE93" i="104" a="1"/>
  <c r="BE93" i="104" s="1"/>
  <c r="BC93" i="104" a="1"/>
  <c r="BC93" i="104" s="1"/>
  <c r="BB93" i="104" a="1"/>
  <c r="BB93" i="104" s="1"/>
  <c r="BH93" i="104" a="1"/>
  <c r="BH93" i="104" s="1"/>
  <c r="CU119" i="103" a="1"/>
  <c r="CU119" i="103" s="1"/>
  <c r="CW119" i="103" a="1"/>
  <c r="CW119" i="103" s="1"/>
  <c r="CV119" i="103" a="1"/>
  <c r="CV119" i="103" s="1"/>
  <c r="BC127" i="104" a="1"/>
  <c r="BC127" i="104" s="1"/>
  <c r="BH127" i="104" a="1"/>
  <c r="BH127" i="104" s="1"/>
  <c r="BE127" i="104" a="1"/>
  <c r="BE127" i="104" s="1"/>
  <c r="R127" i="104"/>
  <c r="BF127" i="104" a="1"/>
  <c r="BF127" i="104" s="1"/>
  <c r="BG127" i="104" a="1"/>
  <c r="BG127" i="104" s="1"/>
  <c r="AC127" i="104" a="1"/>
  <c r="AC127" i="104" s="1"/>
  <c r="AN127" i="104" a="1"/>
  <c r="AN127" i="104" s="1"/>
  <c r="AB153" i="99"/>
  <c r="AF153" i="99"/>
  <c r="CA153" i="99"/>
  <c r="Z65" i="105"/>
  <c r="BW153" i="99" a="1"/>
  <c r="BW153" i="99" s="1"/>
  <c r="Z153" i="99"/>
  <c r="A153" i="99" s="1" a="1"/>
  <c r="A153" i="99" s="1"/>
  <c r="S153" i="99"/>
  <c r="DI134" i="105" a="1"/>
  <c r="DI134" i="105" s="1"/>
  <c r="BH131" i="104" a="1"/>
  <c r="BH131" i="104" s="1"/>
  <c r="BC131" i="104" a="1"/>
  <c r="BC131" i="104" s="1"/>
  <c r="BB131" i="104" a="1"/>
  <c r="BB131" i="104" s="1"/>
  <c r="BD131" i="104" a="1"/>
  <c r="BD131" i="104" s="1"/>
  <c r="BE131" i="104" a="1"/>
  <c r="BE131" i="104" s="1"/>
  <c r="BF131" i="104" a="1"/>
  <c r="BF131" i="104" s="1"/>
  <c r="BG131" i="104" a="1"/>
  <c r="BG131" i="104" s="1"/>
  <c r="R131" i="104"/>
  <c r="AY131" i="104" s="1" a="1"/>
  <c r="AY131" i="104" s="1"/>
  <c r="AC180" i="99"/>
  <c r="CK103" i="104" a="1"/>
  <c r="CK103" i="104" s="1"/>
  <c r="CD318" i="99"/>
  <c r="AH117" i="103" a="1"/>
  <c r="AH117" i="103" s="1"/>
  <c r="BL135" i="103" a="1"/>
  <c r="BL135" i="103" s="1"/>
  <c r="AB18" i="104" a="1"/>
  <c r="AB18" i="104" s="1"/>
  <c r="H114" i="105"/>
  <c r="BZ48" i="99"/>
  <c r="CF48" i="99" s="1"/>
  <c r="AA48" i="99"/>
  <c r="X144" i="105"/>
  <c r="AE48" i="99"/>
  <c r="AC55" i="104" a="1"/>
  <c r="AC55" i="104" s="1"/>
  <c r="CN9" i="104" a="1"/>
  <c r="CN9" i="104" s="1"/>
  <c r="W9" i="104"/>
  <c r="CS9" i="104" s="1" a="1"/>
  <c r="CS9" i="104" s="1"/>
  <c r="CK79" i="103" a="1"/>
  <c r="CK79" i="103" s="1"/>
  <c r="AE20" i="99"/>
  <c r="AA20" i="99"/>
  <c r="X45" i="105"/>
  <c r="CH107" i="104" a="1"/>
  <c r="CH107" i="104" s="1"/>
  <c r="CG44" i="103" a="1"/>
  <c r="CG44" i="103" s="1"/>
  <c r="AF44" i="103" a="1"/>
  <c r="AF44" i="103" s="1"/>
  <c r="CF44" i="103" a="1"/>
  <c r="CF44" i="103" s="1"/>
  <c r="CK130" i="103" a="1"/>
  <c r="CK130" i="103" s="1"/>
  <c r="CG130" i="103" a="1"/>
  <c r="CG130" i="103" s="1"/>
  <c r="CH130" i="103" a="1"/>
  <c r="CH130" i="103" s="1"/>
  <c r="CF130" i="103" a="1"/>
  <c r="CF130" i="103" s="1"/>
  <c r="CJ130" i="103" a="1"/>
  <c r="CJ130" i="103" s="1"/>
  <c r="CI130" i="103" a="1"/>
  <c r="CI130" i="103" s="1"/>
  <c r="CK94" i="104" a="1"/>
  <c r="CK94" i="104" s="1"/>
  <c r="CL94" i="104" a="1"/>
  <c r="CL94" i="104" s="1"/>
  <c r="CJ94" i="104" a="1"/>
  <c r="CJ94" i="104" s="1"/>
  <c r="CG94" i="104" a="1"/>
  <c r="CG94" i="104" s="1"/>
  <c r="CI94" i="104" a="1"/>
  <c r="CI94" i="104" s="1"/>
  <c r="CH94" i="104" a="1"/>
  <c r="CH94" i="104" s="1"/>
  <c r="AM88" i="104" a="1"/>
  <c r="AM88" i="104" s="1"/>
  <c r="AB88" i="104" a="1"/>
  <c r="AB88" i="104" s="1"/>
  <c r="AB120" i="105"/>
  <c r="AF60" i="99"/>
  <c r="BV59" i="103" a="1"/>
  <c r="BV59" i="103" s="1"/>
  <c r="BQ59" i="103" a="1"/>
  <c r="BQ59" i="103" s="1"/>
  <c r="BX59" i="103" a="1"/>
  <c r="BX59" i="103" s="1"/>
  <c r="BR59" i="103" a="1"/>
  <c r="BR59" i="103" s="1"/>
  <c r="BW59" i="103" a="1"/>
  <c r="BW59" i="103" s="1"/>
  <c r="AG54" i="105"/>
  <c r="BW54" i="105" s="1" a="1"/>
  <c r="BW54" i="105" s="1"/>
  <c r="AA148" i="99"/>
  <c r="X42" i="105"/>
  <c r="AT42" i="105" s="1" a="1"/>
  <c r="AT42" i="105" s="1"/>
  <c r="AE148" i="99"/>
  <c r="BZ148" i="99"/>
  <c r="CD148" i="99" s="1"/>
  <c r="S148" i="99"/>
  <c r="Z148" i="99"/>
  <c r="A148" i="99" a="1"/>
  <c r="A148" i="99" s="1"/>
  <c r="BW148" i="99" s="1" a="1"/>
  <c r="BW148" i="99" s="1"/>
  <c r="CR144" i="103" a="1"/>
  <c r="CR144" i="103" s="1"/>
  <c r="CY144" i="103" a="1"/>
  <c r="CY144" i="103" s="1"/>
  <c r="CX144" i="103" a="1"/>
  <c r="CX144" i="103" s="1"/>
  <c r="CF114" i="103" a="1"/>
  <c r="CF114" i="103" s="1"/>
  <c r="CI114" i="103" a="1"/>
  <c r="CI114" i="103" s="1"/>
  <c r="CK114" i="103" a="1"/>
  <c r="CK114" i="103" s="1"/>
  <c r="CH114" i="103" a="1"/>
  <c r="CH114" i="103" s="1"/>
  <c r="CG114" i="103" a="1"/>
  <c r="CG114" i="103" s="1"/>
  <c r="CJ114" i="103" a="1"/>
  <c r="CJ114" i="103" s="1"/>
  <c r="BG132" i="104" a="1"/>
  <c r="BG132" i="104" s="1"/>
  <c r="BH132" i="104" a="1"/>
  <c r="BH132" i="104" s="1"/>
  <c r="BB132" i="104" a="1"/>
  <c r="BB132" i="104" s="1"/>
  <c r="BC132" i="104" a="1"/>
  <c r="BC132" i="104" s="1"/>
  <c r="BE132" i="104" a="1"/>
  <c r="BE132" i="104" s="1"/>
  <c r="BF132" i="104" a="1"/>
  <c r="BF132" i="104" s="1"/>
  <c r="R132" i="104"/>
  <c r="AY132" i="104" s="1" a="1"/>
  <c r="AY132" i="104" s="1"/>
  <c r="BH87" i="103" a="1"/>
  <c r="BH87" i="103" s="1"/>
  <c r="BP87" i="103" a="1"/>
  <c r="BP87" i="103" s="1"/>
  <c r="BO87" i="103" a="1"/>
  <c r="BO87" i="103" s="1"/>
  <c r="BL87" i="103" a="1"/>
  <c r="BL87" i="103" s="1"/>
  <c r="BK87" i="103" a="1"/>
  <c r="BK87" i="103" s="1"/>
  <c r="BN87" i="103" a="1"/>
  <c r="BN87" i="103" s="1"/>
  <c r="BM87" i="103" a="1"/>
  <c r="BM87" i="103" s="1"/>
  <c r="BI87" i="103" a="1"/>
  <c r="BI87" i="103" s="1"/>
  <c r="BJ87" i="103" a="1"/>
  <c r="BJ87" i="103" s="1"/>
  <c r="AC87" i="103" a="1"/>
  <c r="AC87" i="103" s="1"/>
  <c r="AY29" i="105" a="1"/>
  <c r="AY29" i="105" s="1"/>
  <c r="BA29" i="105" a="1"/>
  <c r="BA29" i="105" s="1"/>
  <c r="AZ29" i="105" a="1"/>
  <c r="AZ29" i="105" s="1"/>
  <c r="BE29" i="105" a="1"/>
  <c r="BE29" i="105" s="1"/>
  <c r="BG29" i="105" a="1"/>
  <c r="BG29" i="105" s="1"/>
  <c r="BC29" i="105" a="1"/>
  <c r="BC29" i="105" s="1"/>
  <c r="BD29" i="105" a="1"/>
  <c r="BD29" i="105" s="1"/>
  <c r="AX29" i="105" a="1"/>
  <c r="AX29" i="105" s="1"/>
  <c r="CV130" i="103" a="1"/>
  <c r="CV130" i="103" s="1"/>
  <c r="CU130" i="103" a="1"/>
  <c r="CU130" i="103" s="1"/>
  <c r="CW130" i="103" a="1"/>
  <c r="CW130" i="103" s="1"/>
  <c r="AG65" i="105"/>
  <c r="AG109" i="105"/>
  <c r="CJ84" i="104" a="1"/>
  <c r="CJ84" i="104" s="1"/>
  <c r="CG84" i="104" a="1"/>
  <c r="CG84" i="104" s="1"/>
  <c r="CK84" i="104" a="1"/>
  <c r="CK84" i="104" s="1"/>
  <c r="CL84" i="104" a="1"/>
  <c r="CL84" i="104" s="1"/>
  <c r="CI84" i="104" a="1"/>
  <c r="CI84" i="104" s="1"/>
  <c r="BI78" i="103" a="1"/>
  <c r="BI78" i="103" s="1"/>
  <c r="BL78" i="103" a="1"/>
  <c r="BL78" i="103" s="1"/>
  <c r="BH78" i="103" a="1"/>
  <c r="BH78" i="103" s="1"/>
  <c r="BJ78" i="103" a="1"/>
  <c r="BJ78" i="103" s="1"/>
  <c r="BM78" i="103" a="1"/>
  <c r="BM78" i="103" s="1"/>
  <c r="BK78" i="103" a="1"/>
  <c r="BK78" i="103" s="1"/>
  <c r="BZ29" i="99"/>
  <c r="AE29" i="99"/>
  <c r="X81" i="105"/>
  <c r="AA29" i="99"/>
  <c r="AL118" i="103" a="1"/>
  <c r="AL118" i="103" s="1"/>
  <c r="AD118" i="103" a="1"/>
  <c r="AD118" i="103" s="1"/>
  <c r="AE118" i="103" a="1"/>
  <c r="AE118" i="103" s="1"/>
  <c r="AI118" i="103" a="1"/>
  <c r="AI118" i="103" s="1"/>
  <c r="AJ118" i="103" a="1"/>
  <c r="AJ118" i="103" s="1"/>
  <c r="AC118" i="103" a="1"/>
  <c r="AC118" i="103" s="1"/>
  <c r="AK118" i="103" a="1"/>
  <c r="AK118" i="103" s="1"/>
  <c r="AH118" i="103" a="1"/>
  <c r="AH118" i="103" s="1"/>
  <c r="AG118" i="103" a="1"/>
  <c r="AG118" i="103" s="1"/>
  <c r="AB118" i="103" a="1"/>
  <c r="AB118" i="103" s="1"/>
  <c r="AF118" i="103" a="1"/>
  <c r="AF118" i="103" s="1"/>
  <c r="I131" i="105"/>
  <c r="E131" i="105"/>
  <c r="F131" i="105"/>
  <c r="H131" i="105"/>
  <c r="CL94" i="103" a="1"/>
  <c r="CL94" i="103" s="1"/>
  <c r="CN94" i="103" a="1"/>
  <c r="CN94" i="103" s="1"/>
  <c r="CP94" i="103" a="1"/>
  <c r="CP94" i="103" s="1"/>
  <c r="CO94" i="103" a="1"/>
  <c r="CO94" i="103" s="1"/>
  <c r="CM94" i="103" a="1"/>
  <c r="CM94" i="103" s="1"/>
  <c r="AX49" i="104" a="1"/>
  <c r="AX49" i="104" s="1"/>
  <c r="BH49" i="104" a="1"/>
  <c r="BH49" i="104" s="1"/>
  <c r="CX49" i="104" a="1"/>
  <c r="CX49" i="104" s="1"/>
  <c r="CO113" i="105" a="1"/>
  <c r="CO113" i="105" s="1"/>
  <c r="CN113" i="105" a="1"/>
  <c r="CN113" i="105" s="1"/>
  <c r="CL113" i="105" a="1"/>
  <c r="CL113" i="105" s="1"/>
  <c r="CK113" i="105" a="1"/>
  <c r="CK113" i="105" s="1"/>
  <c r="CI113" i="105" a="1"/>
  <c r="CI113" i="105" s="1"/>
  <c r="CM113" i="105" a="1"/>
  <c r="CM113" i="105" s="1"/>
  <c r="CI74" i="104" a="1"/>
  <c r="CI74" i="104" s="1"/>
  <c r="CL74" i="104" a="1"/>
  <c r="CL74" i="104" s="1"/>
  <c r="CG74" i="104" a="1"/>
  <c r="CG74" i="104" s="1"/>
  <c r="CK74" i="104" a="1"/>
  <c r="CK74" i="104" s="1"/>
  <c r="CH74" i="104" a="1"/>
  <c r="CH74" i="104" s="1"/>
  <c r="CJ74" i="104" a="1"/>
  <c r="CJ74" i="104" s="1"/>
  <c r="AR74" i="104" a="1"/>
  <c r="AR74" i="104" s="1"/>
  <c r="BM101" i="103" a="1"/>
  <c r="BM101" i="103" s="1"/>
  <c r="BO101" i="103" a="1"/>
  <c r="BO101" i="103" s="1"/>
  <c r="BP101" i="103" a="1"/>
  <c r="BP101" i="103" s="1"/>
  <c r="BJ101" i="103" a="1"/>
  <c r="BJ101" i="103" s="1"/>
  <c r="BI101" i="103" a="1"/>
  <c r="BI101" i="103" s="1"/>
  <c r="BL101" i="103" a="1"/>
  <c r="BL101" i="103" s="1"/>
  <c r="BK101" i="103" a="1"/>
  <c r="BK101" i="103" s="1"/>
  <c r="BV13" i="105" a="1"/>
  <c r="BV13" i="105" s="1"/>
  <c r="DD13" i="105" a="1"/>
  <c r="DD13" i="105" s="1"/>
  <c r="DB125" i="105" a="1"/>
  <c r="DB125" i="105" s="1"/>
  <c r="DD125" i="105" a="1"/>
  <c r="DD125" i="105" s="1"/>
  <c r="DA125" i="105" a="1"/>
  <c r="DA125" i="105" s="1"/>
  <c r="CD126" i="103" a="1"/>
  <c r="CD126" i="103" s="1"/>
  <c r="CE126" i="103" a="1"/>
  <c r="CE126" i="103" s="1"/>
  <c r="CA126" i="103" a="1"/>
  <c r="CA126" i="103" s="1"/>
  <c r="CC126" i="103" a="1"/>
  <c r="CC126" i="103" s="1"/>
  <c r="BY126" i="103" a="1"/>
  <c r="BY126" i="103" s="1"/>
  <c r="BZ126" i="103" a="1"/>
  <c r="BZ126" i="103" s="1"/>
  <c r="CB126" i="103" a="1"/>
  <c r="CB126" i="103" s="1"/>
  <c r="BH118" i="103" a="1"/>
  <c r="BH118" i="103" s="1"/>
  <c r="BM118" i="103" a="1"/>
  <c r="BM118" i="103" s="1"/>
  <c r="BP118" i="103" a="1"/>
  <c r="BP118" i="103" s="1"/>
  <c r="BK118" i="103" a="1"/>
  <c r="BK118" i="103" s="1"/>
  <c r="BI118" i="103" a="1"/>
  <c r="BI118" i="103" s="1"/>
  <c r="BJ118" i="103" a="1"/>
  <c r="BJ118" i="103" s="1"/>
  <c r="BO118" i="103" a="1"/>
  <c r="BO118" i="103" s="1"/>
  <c r="BN118" i="103" a="1"/>
  <c r="BN118" i="103" s="1"/>
  <c r="BL118" i="103" a="1"/>
  <c r="BL118" i="103" s="1"/>
  <c r="AD101" i="105"/>
  <c r="AD58" i="105"/>
  <c r="BC102" i="104" a="1"/>
  <c r="BC102" i="104" s="1"/>
  <c r="BB102" i="104" a="1"/>
  <c r="BB102" i="104" s="1"/>
  <c r="BE102" i="104" a="1"/>
  <c r="BE102" i="104" s="1"/>
  <c r="BF102" i="104" a="1"/>
  <c r="BF102" i="104" s="1"/>
  <c r="BG102" i="104" a="1"/>
  <c r="BG102" i="104" s="1"/>
  <c r="R102" i="104"/>
  <c r="AD102" i="104" s="1" a="1"/>
  <c r="AD102" i="104" s="1"/>
  <c r="BD102" i="104" a="1"/>
  <c r="BD102" i="104" s="1"/>
  <c r="AJ121" i="103" a="1"/>
  <c r="AJ121" i="103" s="1"/>
  <c r="AL121" i="103" a="1"/>
  <c r="AL121" i="103" s="1"/>
  <c r="AF121" i="103" a="1"/>
  <c r="AF121" i="103" s="1"/>
  <c r="AB121" i="103" a="1"/>
  <c r="AB121" i="103" s="1"/>
  <c r="AC121" i="103" a="1"/>
  <c r="AC121" i="103" s="1"/>
  <c r="AE121" i="103" a="1"/>
  <c r="AE121" i="103" s="1"/>
  <c r="AD121" i="103" a="1"/>
  <c r="AD121" i="103" s="1"/>
  <c r="AK121" i="103" a="1"/>
  <c r="AK121" i="103" s="1"/>
  <c r="AH121" i="103" a="1"/>
  <c r="AH121" i="103" s="1"/>
  <c r="AG121" i="103" a="1"/>
  <c r="AG121" i="103" s="1"/>
  <c r="AI121" i="103" a="1"/>
  <c r="AI121" i="103" s="1"/>
  <c r="BS145" i="103" a="1"/>
  <c r="BS145" i="103" s="1"/>
  <c r="CP145" i="103" a="1"/>
  <c r="CP145" i="103" s="1"/>
  <c r="CN145" i="103" a="1"/>
  <c r="CN145" i="103" s="1"/>
  <c r="CO145" i="103" a="1"/>
  <c r="CO145" i="103" s="1"/>
  <c r="CL145" i="103" a="1"/>
  <c r="CL145" i="103" s="1"/>
  <c r="CM145" i="103" a="1"/>
  <c r="CM145" i="103" s="1"/>
  <c r="BT131" i="105" a="1"/>
  <c r="BT131" i="105" s="1"/>
  <c r="BS131" i="105" a="1"/>
  <c r="BS131" i="105" s="1"/>
  <c r="BZ131" i="105" a="1"/>
  <c r="BZ131" i="105" s="1"/>
  <c r="BX131" i="105" a="1"/>
  <c r="BX131" i="105" s="1"/>
  <c r="BU131" i="105" a="1"/>
  <c r="BU131" i="105" s="1"/>
  <c r="BV131" i="105" a="1"/>
  <c r="BV131" i="105" s="1"/>
  <c r="BR131" i="105" a="1"/>
  <c r="BR131" i="105" s="1"/>
  <c r="BW131" i="105" a="1"/>
  <c r="BW131" i="105" s="1"/>
  <c r="AG104" i="99"/>
  <c r="CB104" i="99"/>
  <c r="CI104" i="99" s="1"/>
  <c r="AC104" i="99"/>
  <c r="CK142" i="105" a="1"/>
  <c r="CK142" i="105" s="1"/>
  <c r="DB142" i="105" a="1"/>
  <c r="DB142" i="105" s="1"/>
  <c r="DC142" i="105" a="1"/>
  <c r="DC142" i="105" s="1"/>
  <c r="DD142" i="105" a="1"/>
  <c r="DD142" i="105" s="1"/>
  <c r="DA142" i="105" a="1"/>
  <c r="DA142" i="105" s="1"/>
  <c r="CD142" i="105" a="1"/>
  <c r="CD142" i="105" s="1"/>
  <c r="BX84" i="105" a="1"/>
  <c r="BX84" i="105" s="1"/>
  <c r="BS84" i="105" a="1"/>
  <c r="BS84" i="105" s="1"/>
  <c r="BZ84" i="105" a="1"/>
  <c r="BZ84" i="105" s="1"/>
  <c r="BV84" i="105" a="1"/>
  <c r="BV84" i="105" s="1"/>
  <c r="BR84" i="105" a="1"/>
  <c r="BR84" i="105" s="1"/>
  <c r="BW84" i="105" a="1"/>
  <c r="BW84" i="105" s="1"/>
  <c r="CB52" i="99"/>
  <c r="CI52" i="99" s="1"/>
  <c r="AE93" i="105"/>
  <c r="CP93" i="105" s="1" a="1"/>
  <c r="CP93" i="105" s="1"/>
  <c r="AG52" i="99"/>
  <c r="AC52" i="99"/>
  <c r="BY75" i="105" a="1"/>
  <c r="BY75" i="105" s="1"/>
  <c r="BR75" i="105" a="1"/>
  <c r="BR75" i="105" s="1"/>
  <c r="BX75" i="105" a="1"/>
  <c r="BX75" i="105" s="1"/>
  <c r="BT75" i="105" a="1"/>
  <c r="BT75" i="105" s="1"/>
  <c r="BZ75" i="105" a="1"/>
  <c r="BZ75" i="105" s="1"/>
  <c r="BV75" i="105" a="1"/>
  <c r="BV75" i="105" s="1"/>
  <c r="BW75" i="105" a="1"/>
  <c r="BW75" i="105" s="1"/>
  <c r="BS75" i="105" a="1"/>
  <c r="BS75" i="105" s="1"/>
  <c r="AX75" i="105" a="1"/>
  <c r="AX75" i="105" s="1"/>
  <c r="CS80" i="103" a="1"/>
  <c r="CS80" i="103" s="1"/>
  <c r="BT80" i="103" a="1"/>
  <c r="BT80" i="103" s="1"/>
  <c r="CT80" i="103" a="1"/>
  <c r="CT80" i="103" s="1"/>
  <c r="BL80" i="103" a="1"/>
  <c r="BL80" i="103" s="1"/>
  <c r="BC80" i="103" a="1"/>
  <c r="BC80" i="103" s="1"/>
  <c r="CQ80" i="103" a="1"/>
  <c r="CQ80" i="103" s="1"/>
  <c r="BP136" i="103" a="1"/>
  <c r="BP136" i="103" s="1"/>
  <c r="BK136" i="103" a="1"/>
  <c r="BK136" i="103" s="1"/>
  <c r="BJ136" i="103" a="1"/>
  <c r="BJ136" i="103" s="1"/>
  <c r="BM136" i="103" a="1"/>
  <c r="BM136" i="103" s="1"/>
  <c r="BO136" i="103" a="1"/>
  <c r="BO136" i="103" s="1"/>
  <c r="BI136" i="103" a="1"/>
  <c r="BI136" i="103" s="1"/>
  <c r="BL136" i="103" a="1"/>
  <c r="BL136" i="103" s="1"/>
  <c r="BN136" i="103" a="1"/>
  <c r="BN136" i="103" s="1"/>
  <c r="BH136" i="103" a="1"/>
  <c r="BH136" i="103" s="1"/>
  <c r="BF110" i="103" a="1"/>
  <c r="BF110" i="103" s="1"/>
  <c r="AX110" i="103" a="1"/>
  <c r="AX110" i="103" s="1"/>
  <c r="AZ110" i="103" a="1"/>
  <c r="AZ110" i="103" s="1"/>
  <c r="BB110" i="103" a="1"/>
  <c r="BB110" i="103" s="1"/>
  <c r="BE110" i="103" a="1"/>
  <c r="BE110" i="103" s="1"/>
  <c r="BC110" i="103" a="1"/>
  <c r="BC110" i="103" s="1"/>
  <c r="BG110" i="103" a="1"/>
  <c r="BG110" i="103" s="1"/>
  <c r="AY110" i="103" a="1"/>
  <c r="AY110" i="103" s="1"/>
  <c r="BD110" i="103" a="1"/>
  <c r="BD110" i="103" s="1"/>
  <c r="BA110" i="103" a="1"/>
  <c r="BA110" i="103" s="1"/>
  <c r="BB5" i="105" a="1"/>
  <c r="BB5" i="105" s="1"/>
  <c r="CY5" i="105" a="1"/>
  <c r="CY5" i="105" s="1"/>
  <c r="CZ5" i="105" a="1"/>
  <c r="CZ5" i="105" s="1"/>
  <c r="CW5" i="105" a="1"/>
  <c r="CW5" i="105" s="1"/>
  <c r="CX5" i="105" a="1"/>
  <c r="CX5" i="105" s="1"/>
  <c r="CV5" i="105" a="1"/>
  <c r="CV5" i="105" s="1"/>
  <c r="CJ96" i="103" a="1"/>
  <c r="CJ96" i="103" s="1"/>
  <c r="CI96" i="103" a="1"/>
  <c r="CI96" i="103" s="1"/>
  <c r="CH96" i="103" a="1"/>
  <c r="CH96" i="103" s="1"/>
  <c r="CK96" i="103" a="1"/>
  <c r="CK96" i="103" s="1"/>
  <c r="CG96" i="103" a="1"/>
  <c r="CG96" i="103" s="1"/>
  <c r="CF96" i="103" a="1"/>
  <c r="CF96" i="103" s="1"/>
  <c r="CZ136" i="104" a="1"/>
  <c r="CZ136" i="104" s="1"/>
  <c r="CY136" i="104" a="1"/>
  <c r="CY136" i="104" s="1"/>
  <c r="AB128" i="103" a="1"/>
  <c r="AB128" i="103" s="1"/>
  <c r="CG38" i="104" a="1"/>
  <c r="CG38" i="104" s="1"/>
  <c r="AG38" i="104" a="1"/>
  <c r="AG38" i="104" s="1"/>
  <c r="CJ38" i="104" a="1"/>
  <c r="CJ38" i="104" s="1"/>
  <c r="CL38" i="104" a="1"/>
  <c r="CL38" i="104" s="1"/>
  <c r="CK38" i="104" a="1"/>
  <c r="CK38" i="104" s="1"/>
  <c r="AB22" i="103" a="1"/>
  <c r="AB22" i="103" s="1"/>
  <c r="AF130" i="105"/>
  <c r="AF42" i="105"/>
  <c r="BC42" i="105" s="1" a="1"/>
  <c r="BC42" i="105" s="1"/>
  <c r="S108" i="99"/>
  <c r="Z108" i="99"/>
  <c r="AA108" i="99"/>
  <c r="AE108" i="99"/>
  <c r="BZ108" i="99"/>
  <c r="X89" i="105"/>
  <c r="AI123" i="103" a="1"/>
  <c r="AI123" i="103" s="1"/>
  <c r="AF123" i="103" a="1"/>
  <c r="AF123" i="103" s="1"/>
  <c r="AG123" i="103" a="1"/>
  <c r="AG123" i="103" s="1"/>
  <c r="AJ123" i="103" a="1"/>
  <c r="AJ123" i="103" s="1"/>
  <c r="AL123" i="103" a="1"/>
  <c r="AL123" i="103" s="1"/>
  <c r="AC123" i="103" a="1"/>
  <c r="AC123" i="103" s="1"/>
  <c r="AD123" i="103" a="1"/>
  <c r="AD123" i="103" s="1"/>
  <c r="AK123" i="103" a="1"/>
  <c r="AK123" i="103" s="1"/>
  <c r="AG111" i="99"/>
  <c r="AC111" i="99"/>
  <c r="CB111" i="99"/>
  <c r="CI111" i="99" s="1"/>
  <c r="AE22" i="105"/>
  <c r="BU22" i="105" s="1" a="1"/>
  <c r="BU22" i="105" s="1"/>
  <c r="CU94" i="103" a="1"/>
  <c r="CU94" i="103" s="1"/>
  <c r="CV94" i="103" a="1"/>
  <c r="CV94" i="103" s="1"/>
  <c r="CW94" i="103" a="1"/>
  <c r="CW94" i="103" s="1"/>
  <c r="CB116" i="103" a="1"/>
  <c r="CB116" i="103" s="1"/>
  <c r="CC116" i="103" a="1"/>
  <c r="CC116" i="103" s="1"/>
  <c r="CD116" i="103" a="1"/>
  <c r="CD116" i="103" s="1"/>
  <c r="BZ116" i="103" a="1"/>
  <c r="BZ116" i="103" s="1"/>
  <c r="CA116" i="103" a="1"/>
  <c r="CA116" i="103" s="1"/>
  <c r="BY116" i="103" a="1"/>
  <c r="BY116" i="103" s="1"/>
  <c r="CX138" i="103" a="1"/>
  <c r="CX138" i="103" s="1"/>
  <c r="CY138" i="103" a="1"/>
  <c r="CY138" i="103" s="1"/>
  <c r="F58" i="105"/>
  <c r="BR54" i="105" a="1"/>
  <c r="BR54" i="105" s="1"/>
  <c r="BT54" i="105" a="1"/>
  <c r="BT54" i="105" s="1"/>
  <c r="BY54" i="105" a="1"/>
  <c r="BY54" i="105" s="1"/>
  <c r="BX54" i="105" a="1"/>
  <c r="BX54" i="105" s="1"/>
  <c r="BZ54" i="105" a="1"/>
  <c r="BZ54" i="105" s="1"/>
  <c r="BS54" i="105" a="1"/>
  <c r="BS54" i="105" s="1"/>
  <c r="BV54" i="105" a="1"/>
  <c r="BV54" i="105" s="1"/>
  <c r="AD127" i="103" a="1"/>
  <c r="AD127" i="103" s="1"/>
  <c r="AE127" i="103" a="1"/>
  <c r="AE127" i="103" s="1"/>
  <c r="AG127" i="103" a="1"/>
  <c r="AG127" i="103" s="1"/>
  <c r="AF127" i="103" a="1"/>
  <c r="AF127" i="103" s="1"/>
  <c r="AL127" i="103" a="1"/>
  <c r="AL127" i="103" s="1"/>
  <c r="AB127" i="103" a="1"/>
  <c r="AB127" i="103" s="1"/>
  <c r="AK127" i="103" a="1"/>
  <c r="AK127" i="103" s="1"/>
  <c r="AC127" i="103" a="1"/>
  <c r="AC127" i="103" s="1"/>
  <c r="AH127" i="103" a="1"/>
  <c r="AH127" i="103" s="1"/>
  <c r="AI127" i="103" a="1"/>
  <c r="AI127" i="103" s="1"/>
  <c r="AJ127" i="103" a="1"/>
  <c r="AJ127" i="103" s="1"/>
  <c r="CH83" i="105" a="1"/>
  <c r="CH83" i="105" s="1"/>
  <c r="CD83" i="105" a="1"/>
  <c r="CD83" i="105" s="1"/>
  <c r="CF83" i="105" a="1"/>
  <c r="CF83" i="105" s="1"/>
  <c r="CB83" i="105" a="1"/>
  <c r="CB83" i="105" s="1"/>
  <c r="CE83" i="105" a="1"/>
  <c r="CE83" i="105" s="1"/>
  <c r="CA83" i="105" a="1"/>
  <c r="CA83" i="105" s="1"/>
  <c r="CX130" i="103" a="1"/>
  <c r="CX130" i="103" s="1"/>
  <c r="CY130" i="103" a="1"/>
  <c r="CY130" i="103" s="1"/>
  <c r="BH21" i="104" a="1"/>
  <c r="BH21" i="104" s="1"/>
  <c r="BE21" i="104" a="1"/>
  <c r="BE21" i="104" s="1"/>
  <c r="BG21" i="104" a="1"/>
  <c r="BG21" i="104" s="1"/>
  <c r="BF21" i="104" a="1"/>
  <c r="BF21" i="104" s="1"/>
  <c r="BB21" i="104" a="1"/>
  <c r="BB21" i="104" s="1"/>
  <c r="BC21" i="104" a="1"/>
  <c r="BC21" i="104" s="1"/>
  <c r="R21" i="104"/>
  <c r="AY21" i="104" s="1" a="1"/>
  <c r="AY21" i="104" s="1"/>
  <c r="CC127" i="105" a="1"/>
  <c r="CC127" i="105" s="1"/>
  <c r="CD127" i="105" a="1"/>
  <c r="CD127" i="105" s="1"/>
  <c r="CF127" i="105" a="1"/>
  <c r="CF127" i="105" s="1"/>
  <c r="CB127" i="105" a="1"/>
  <c r="CB127" i="105" s="1"/>
  <c r="CH127" i="105" a="1"/>
  <c r="CH127" i="105" s="1"/>
  <c r="CE127" i="105" a="1"/>
  <c r="CE127" i="105" s="1"/>
  <c r="AY127" i="105" a="1"/>
  <c r="AY127" i="105" s="1"/>
  <c r="CW142" i="103" a="1"/>
  <c r="CW142" i="103" s="1"/>
  <c r="CU142" i="103" a="1"/>
  <c r="CU142" i="103" s="1"/>
  <c r="CM142" i="103" a="1"/>
  <c r="CM142" i="103" s="1"/>
  <c r="BX100" i="105" a="1"/>
  <c r="BX100" i="105" s="1"/>
  <c r="BT100" i="105" a="1"/>
  <c r="BT100" i="105" s="1"/>
  <c r="BZ100" i="105" a="1"/>
  <c r="BZ100" i="105" s="1"/>
  <c r="BS100" i="105" a="1"/>
  <c r="BS100" i="105" s="1"/>
  <c r="BY100" i="105" a="1"/>
  <c r="BY100" i="105" s="1"/>
  <c r="BV100" i="105" a="1"/>
  <c r="BV100" i="105" s="1"/>
  <c r="BR100" i="105" a="1"/>
  <c r="BR100" i="105" s="1"/>
  <c r="BU100" i="105" a="1"/>
  <c r="BU100" i="105" s="1"/>
  <c r="CM147" i="103" a="1"/>
  <c r="CM147" i="103" s="1"/>
  <c r="CO147" i="103" a="1"/>
  <c r="CO147" i="103" s="1"/>
  <c r="CP147" i="103" a="1"/>
  <c r="CP147" i="103" s="1"/>
  <c r="CL147" i="103" a="1"/>
  <c r="CL147" i="103" s="1"/>
  <c r="CN147" i="103" a="1"/>
  <c r="CN147" i="103" s="1"/>
  <c r="BZ112" i="103" a="1"/>
  <c r="BZ112" i="103" s="1"/>
  <c r="CO112" i="103" a="1"/>
  <c r="CO112" i="103" s="1"/>
  <c r="CP112" i="103" a="1"/>
  <c r="CP112" i="103" s="1"/>
  <c r="CN112" i="103" a="1"/>
  <c r="CN112" i="103" s="1"/>
  <c r="CL112" i="103" a="1"/>
  <c r="CL112" i="103" s="1"/>
  <c r="CM112" i="103" a="1"/>
  <c r="CM112" i="103" s="1"/>
  <c r="BE93" i="105" a="1"/>
  <c r="BE93" i="105" s="1"/>
  <c r="AX93" i="105" a="1"/>
  <c r="AX93" i="105" s="1"/>
  <c r="AY93" i="105" a="1"/>
  <c r="AY93" i="105" s="1"/>
  <c r="BD93" i="105" a="1"/>
  <c r="BD93" i="105" s="1"/>
  <c r="BF93" i="105" a="1"/>
  <c r="BF93" i="105" s="1"/>
  <c r="AZ93" i="105" a="1"/>
  <c r="AZ93" i="105" s="1"/>
  <c r="BC93" i="105" a="1"/>
  <c r="BC93" i="105" s="1"/>
  <c r="BA93" i="105" a="1"/>
  <c r="BA93" i="105" s="1"/>
  <c r="CO146" i="103" a="1"/>
  <c r="CO146" i="103" s="1"/>
  <c r="CN146" i="103" a="1"/>
  <c r="CN146" i="103" s="1"/>
  <c r="CL146" i="103" a="1"/>
  <c r="CL146" i="103" s="1"/>
  <c r="CP146" i="103" a="1"/>
  <c r="CP146" i="103" s="1"/>
  <c r="CM146" i="103" a="1"/>
  <c r="CM146" i="103" s="1"/>
  <c r="W113" i="104"/>
  <c r="CO113" i="104" a="1"/>
  <c r="CO113" i="104" s="1"/>
  <c r="CQ113" i="104" a="1"/>
  <c r="CQ113" i="104" s="1"/>
  <c r="X101" i="105"/>
  <c r="BZ64" i="99"/>
  <c r="S64" i="99"/>
  <c r="AE64" i="99"/>
  <c r="Z64" i="99"/>
  <c r="A64" i="99" s="1" a="1"/>
  <c r="A64" i="99" s="1"/>
  <c r="AA64" i="99"/>
  <c r="CW93" i="103" a="1"/>
  <c r="CW93" i="103" s="1"/>
  <c r="CV93" i="103" a="1"/>
  <c r="CV93" i="103" s="1"/>
  <c r="CU93" i="103" a="1"/>
  <c r="CU93" i="103" s="1"/>
  <c r="DI92" i="105" a="1"/>
  <c r="DI92" i="105" s="1"/>
  <c r="DH92" i="105" a="1"/>
  <c r="DH92" i="105" s="1"/>
  <c r="G6" i="105"/>
  <c r="CU16" i="105" a="1"/>
  <c r="CU16" i="105" s="1"/>
  <c r="BA16" i="105" a="1"/>
  <c r="BA16" i="105" s="1"/>
  <c r="CR16" i="105" a="1"/>
  <c r="CR16" i="105" s="1"/>
  <c r="BS81" i="103" a="1"/>
  <c r="BS81" i="103" s="1"/>
  <c r="CM81" i="103" a="1"/>
  <c r="CM81" i="103" s="1"/>
  <c r="BK81" i="103" a="1"/>
  <c r="BK81" i="103" s="1"/>
  <c r="A152" i="99" a="1"/>
  <c r="A152" i="99" s="1"/>
  <c r="E130" i="105"/>
  <c r="G130" i="105" s="1"/>
  <c r="DI130" i="105" a="1"/>
  <c r="DI130" i="105" s="1"/>
  <c r="CR32" i="103" a="1"/>
  <c r="CR32" i="103" s="1"/>
  <c r="AH32" i="103" a="1"/>
  <c r="AH32" i="103" s="1"/>
  <c r="CL32" i="103" a="1"/>
  <c r="CL32" i="103" s="1"/>
  <c r="CQ32" i="103" a="1"/>
  <c r="CQ32" i="103" s="1"/>
  <c r="CN100" i="105" a="1"/>
  <c r="CN100" i="105" s="1"/>
  <c r="CM100" i="105" a="1"/>
  <c r="CM100" i="105" s="1"/>
  <c r="CI100" i="105" a="1"/>
  <c r="CI100" i="105" s="1"/>
  <c r="CJ100" i="105" a="1"/>
  <c r="CJ100" i="105" s="1"/>
  <c r="CK100" i="105" a="1"/>
  <c r="CK100" i="105" s="1"/>
  <c r="CO100" i="105" a="1"/>
  <c r="CO100" i="105" s="1"/>
  <c r="CI144" i="103" a="1"/>
  <c r="CI144" i="103" s="1"/>
  <c r="CF144" i="103" a="1"/>
  <c r="CF144" i="103" s="1"/>
  <c r="CH144" i="103" a="1"/>
  <c r="CH144" i="103" s="1"/>
  <c r="CG144" i="103" a="1"/>
  <c r="CG144" i="103" s="1"/>
  <c r="CK144" i="103" a="1"/>
  <c r="CK144" i="103" s="1"/>
  <c r="CJ144" i="103" a="1"/>
  <c r="CJ144" i="103" s="1"/>
  <c r="BY317" i="99" a="1"/>
  <c r="BY317" i="99" s="1"/>
  <c r="CS82" i="103" a="1"/>
  <c r="CS82" i="103" s="1"/>
  <c r="CQ82" i="103" a="1"/>
  <c r="CQ82" i="103" s="1"/>
  <c r="AA120" i="99"/>
  <c r="Y133" i="105"/>
  <c r="BX111" i="105" a="1"/>
  <c r="BX111" i="105" s="1"/>
  <c r="BT111" i="105" a="1"/>
  <c r="BT111" i="105" s="1"/>
  <c r="BW111" i="105" a="1"/>
  <c r="BW111" i="105" s="1"/>
  <c r="BS111" i="105" a="1"/>
  <c r="BS111" i="105" s="1"/>
  <c r="BV111" i="105" a="1"/>
  <c r="BV111" i="105" s="1"/>
  <c r="BR111" i="105" a="1"/>
  <c r="BR111" i="105" s="1"/>
  <c r="AK112" i="103" a="1"/>
  <c r="AK112" i="103" s="1"/>
  <c r="AI112" i="103" a="1"/>
  <c r="AI112" i="103" s="1"/>
  <c r="AF112" i="103" a="1"/>
  <c r="AF112" i="103" s="1"/>
  <c r="AE112" i="103" a="1"/>
  <c r="AE112" i="103" s="1"/>
  <c r="AD112" i="103" a="1"/>
  <c r="AD112" i="103" s="1"/>
  <c r="AL112" i="103" a="1"/>
  <c r="AL112" i="103" s="1"/>
  <c r="AJ112" i="103" a="1"/>
  <c r="AJ112" i="103" s="1"/>
  <c r="AB112" i="103" a="1"/>
  <c r="AB112" i="103" s="1"/>
  <c r="AC112" i="103" a="1"/>
  <c r="AC112" i="103" s="1"/>
  <c r="AH112" i="103" a="1"/>
  <c r="AH112" i="103" s="1"/>
  <c r="AG112" i="103" a="1"/>
  <c r="AG112" i="103" s="1"/>
  <c r="DA21" i="105" a="1"/>
  <c r="DA21" i="105" s="1"/>
  <c r="DC21" i="105" a="1"/>
  <c r="DC21" i="105" s="1"/>
  <c r="DD21" i="105" a="1"/>
  <c r="DD21" i="105" s="1"/>
  <c r="DB21" i="105" a="1"/>
  <c r="DB21" i="105" s="1"/>
  <c r="AX68" i="104" a="1"/>
  <c r="AX68" i="104" s="1"/>
  <c r="CZ68" i="104" a="1"/>
  <c r="CZ68" i="104" s="1"/>
  <c r="AM68" i="104" a="1"/>
  <c r="AM68" i="104" s="1"/>
  <c r="CL68" i="104" a="1"/>
  <c r="CL68" i="104" s="1"/>
  <c r="CQ68" i="104" a="1"/>
  <c r="CQ68" i="104" s="1"/>
  <c r="BK130" i="103" a="1"/>
  <c r="BK130" i="103" s="1"/>
  <c r="CP130" i="103" a="1"/>
  <c r="CP130" i="103" s="1"/>
  <c r="CM130" i="103" a="1"/>
  <c r="CM130" i="103" s="1"/>
  <c r="CN130" i="103" a="1"/>
  <c r="CN130" i="103" s="1"/>
  <c r="CO130" i="103" a="1"/>
  <c r="CO130" i="103" s="1"/>
  <c r="CL130" i="103" a="1"/>
  <c r="CL130" i="103" s="1"/>
  <c r="BI146" i="103" a="1"/>
  <c r="BI146" i="103" s="1"/>
  <c r="BN146" i="103" a="1"/>
  <c r="BN146" i="103" s="1"/>
  <c r="BJ146" i="103" a="1"/>
  <c r="BJ146" i="103" s="1"/>
  <c r="BH146" i="103" a="1"/>
  <c r="BH146" i="103" s="1"/>
  <c r="BK146" i="103" a="1"/>
  <c r="BK146" i="103" s="1"/>
  <c r="BO146" i="103" a="1"/>
  <c r="BO146" i="103" s="1"/>
  <c r="BM146" i="103" a="1"/>
  <c r="BM146" i="103" s="1"/>
  <c r="BL146" i="103" a="1"/>
  <c r="BL146" i="103" s="1"/>
  <c r="BP146" i="103" a="1"/>
  <c r="BP146" i="103" s="1"/>
  <c r="BO97" i="103" a="1"/>
  <c r="BO97" i="103" s="1"/>
  <c r="CZ97" i="103" a="1"/>
  <c r="CZ97" i="103" s="1"/>
  <c r="BF97" i="103" a="1"/>
  <c r="BF97" i="103" s="1"/>
  <c r="CD97" i="103" a="1"/>
  <c r="CD97" i="103" s="1"/>
  <c r="BW97" i="103" a="1"/>
  <c r="BW97" i="103" s="1"/>
  <c r="CJ97" i="103" a="1"/>
  <c r="CJ97" i="103" s="1"/>
  <c r="CU116" i="103" a="1"/>
  <c r="CU116" i="103" s="1"/>
  <c r="CW116" i="103" a="1"/>
  <c r="CW116" i="103" s="1"/>
  <c r="BG97" i="103" a="1"/>
  <c r="BG97" i="103" s="1"/>
  <c r="CE97" i="103" a="1"/>
  <c r="CE97" i="103" s="1"/>
  <c r="BX97" i="103" a="1"/>
  <c r="BX97" i="103" s="1"/>
  <c r="CK97" i="103" a="1"/>
  <c r="CK97" i="103" s="1"/>
  <c r="BP97" i="103" a="1"/>
  <c r="BP97" i="103" s="1"/>
  <c r="CJ37" i="103" a="1"/>
  <c r="CJ37" i="103" s="1"/>
  <c r="CK37" i="103" a="1"/>
  <c r="CK37" i="103" s="1"/>
  <c r="AE85" i="99"/>
  <c r="X60" i="105"/>
  <c r="AA85" i="99"/>
  <c r="BZ85" i="99"/>
  <c r="BZ51" i="99"/>
  <c r="Z51" i="99"/>
  <c r="A51" i="99" s="1" a="1"/>
  <c r="A51" i="99" s="1"/>
  <c r="AE51" i="99"/>
  <c r="S51" i="99"/>
  <c r="X109" i="105"/>
  <c r="AA51" i="99"/>
  <c r="CX103" i="103" a="1"/>
  <c r="CX103" i="103" s="1"/>
  <c r="CY103" i="103" a="1"/>
  <c r="CY103" i="103" s="1"/>
  <c r="CN127" i="103" a="1"/>
  <c r="CN127" i="103" s="1"/>
  <c r="CM127" i="103" a="1"/>
  <c r="CM127" i="103" s="1"/>
  <c r="CL127" i="103" a="1"/>
  <c r="CL127" i="103" s="1"/>
  <c r="CO127" i="103" a="1"/>
  <c r="CO127" i="103" s="1"/>
  <c r="CP127" i="103" a="1"/>
  <c r="CP127" i="103" s="1"/>
  <c r="CG143" i="103" a="1"/>
  <c r="CG143" i="103" s="1"/>
  <c r="CI143" i="103" a="1"/>
  <c r="CI143" i="103" s="1"/>
  <c r="CK143" i="103" a="1"/>
  <c r="CK143" i="103" s="1"/>
  <c r="CH143" i="103" a="1"/>
  <c r="CH143" i="103" s="1"/>
  <c r="CF143" i="103" a="1"/>
  <c r="CF143" i="103" s="1"/>
  <c r="CJ143" i="103" a="1"/>
  <c r="CJ143" i="103" s="1"/>
  <c r="CX127" i="104" a="1"/>
  <c r="CX127" i="104" s="1"/>
  <c r="AU127" i="104" a="1"/>
  <c r="AU127" i="104" s="1"/>
  <c r="AJ127" i="104" a="1"/>
  <c r="AJ127" i="104" s="1"/>
  <c r="CR121" i="103" a="1"/>
  <c r="CR121" i="103" s="1"/>
  <c r="CT121" i="103" a="1"/>
  <c r="CT121" i="103" s="1"/>
  <c r="CQ121" i="103" a="1"/>
  <c r="CQ121" i="103" s="1"/>
  <c r="CS121" i="103" a="1"/>
  <c r="CS121" i="103" s="1"/>
  <c r="AK103" i="105" a="1"/>
  <c r="AK103" i="105" s="1"/>
  <c r="AZ103" i="105" a="1"/>
  <c r="AZ103" i="105" s="1"/>
  <c r="BA103" i="105" a="1"/>
  <c r="BA103" i="105" s="1"/>
  <c r="AY103" i="105" a="1"/>
  <c r="AY103" i="105" s="1"/>
  <c r="BE103" i="105" a="1"/>
  <c r="BE103" i="105" s="1"/>
  <c r="BG103" i="105" a="1"/>
  <c r="BG103" i="105" s="1"/>
  <c r="BD103" i="105" a="1"/>
  <c r="BD103" i="105" s="1"/>
  <c r="AX134" i="104" a="1"/>
  <c r="AX134" i="104" s="1"/>
  <c r="CL132" i="104" a="1"/>
  <c r="CL132" i="104" s="1"/>
  <c r="CI132" i="104" a="1"/>
  <c r="CI132" i="104" s="1"/>
  <c r="CK132" i="104" a="1"/>
  <c r="CK132" i="104" s="1"/>
  <c r="CG132" i="104" a="1"/>
  <c r="CG132" i="104" s="1"/>
  <c r="CJ132" i="104" a="1"/>
  <c r="CJ132" i="104" s="1"/>
  <c r="CH132" i="104" a="1"/>
  <c r="CH132" i="104" s="1"/>
  <c r="BD126" i="103" a="1"/>
  <c r="BD126" i="103" s="1"/>
  <c r="AZ126" i="103" a="1"/>
  <c r="AZ126" i="103" s="1"/>
  <c r="AY126" i="103" a="1"/>
  <c r="AY126" i="103" s="1"/>
  <c r="BB126" i="103" a="1"/>
  <c r="BB126" i="103" s="1"/>
  <c r="AX126" i="103" a="1"/>
  <c r="AX126" i="103" s="1"/>
  <c r="BF126" i="103" a="1"/>
  <c r="BF126" i="103" s="1"/>
  <c r="BG126" i="103" a="1"/>
  <c r="BG126" i="103" s="1"/>
  <c r="BE126" i="103" a="1"/>
  <c r="BE126" i="103" s="1"/>
  <c r="BA126" i="103" a="1"/>
  <c r="BA126" i="103" s="1"/>
  <c r="BC126" i="103" a="1"/>
  <c r="BC126" i="103" s="1"/>
  <c r="CA110" i="99"/>
  <c r="AB110" i="99"/>
  <c r="AF110" i="99"/>
  <c r="Z29" i="105"/>
  <c r="CZ49" i="105" a="1"/>
  <c r="CZ49" i="105" s="1"/>
  <c r="CX49" i="105" a="1"/>
  <c r="CX49" i="105" s="1"/>
  <c r="CV49" i="105" a="1"/>
  <c r="CV49" i="105" s="1"/>
  <c r="CW49" i="105" a="1"/>
  <c r="CW49" i="105" s="1"/>
  <c r="AH6" i="99"/>
  <c r="AD6" i="99"/>
  <c r="AI140" i="105"/>
  <c r="CC6" i="99"/>
  <c r="F75" i="105"/>
  <c r="DA110" i="104" a="1"/>
  <c r="DA110" i="104" s="1"/>
  <c r="AL110" i="104" a="1"/>
  <c r="AL110" i="104" s="1"/>
  <c r="CK110" i="104" a="1"/>
  <c r="CK110" i="104" s="1"/>
  <c r="AH4" i="104" a="1"/>
  <c r="AH4" i="104" s="1"/>
  <c r="AS4" i="104" a="1"/>
  <c r="AS4" i="104" s="1"/>
  <c r="CN4" i="104" a="1"/>
  <c r="CN4" i="104" s="1"/>
  <c r="W4" i="104"/>
  <c r="CP4" i="104" a="1"/>
  <c r="CP4" i="104" s="1"/>
  <c r="CQ4" i="104" a="1"/>
  <c r="CQ4" i="104" s="1"/>
  <c r="BL65" i="105" a="1"/>
  <c r="BL65" i="105" s="1"/>
  <c r="CZ65" i="105" a="1"/>
  <c r="CZ65" i="105" s="1"/>
  <c r="CY65" i="105" a="1"/>
  <c r="CY65" i="105" s="1"/>
  <c r="CP65" i="105" a="1"/>
  <c r="CP65" i="105" s="1"/>
  <c r="CW65" i="105" a="1"/>
  <c r="CW65" i="105" s="1"/>
  <c r="CV65" i="105" a="1"/>
  <c r="CV65" i="105" s="1"/>
  <c r="CX65" i="105" a="1"/>
  <c r="CX65" i="105" s="1"/>
  <c r="BB65" i="105" a="1"/>
  <c r="BB65" i="105" s="1"/>
  <c r="AA27" i="99"/>
  <c r="X23" i="105"/>
  <c r="AM23" i="105" s="1" a="1"/>
  <c r="AM23" i="105" s="1"/>
  <c r="AE27" i="99"/>
  <c r="I58" i="105"/>
  <c r="AB62" i="99"/>
  <c r="Z15" i="105"/>
  <c r="BZ8" i="99"/>
  <c r="AE8" i="99"/>
  <c r="Z8" i="99"/>
  <c r="AA8" i="99"/>
  <c r="S8" i="99"/>
  <c r="X83" i="105"/>
  <c r="A8" i="99" a="1"/>
  <c r="A8" i="99" s="1"/>
  <c r="BV8" i="99" a="1"/>
  <c r="BV8" i="99" s="1"/>
  <c r="DB131" i="105" a="1"/>
  <c r="DB131" i="105" s="1"/>
  <c r="DD131" i="105" a="1"/>
  <c r="DD131" i="105" s="1"/>
  <c r="BG114" i="103" a="1"/>
  <c r="BG114" i="103" s="1"/>
  <c r="BD114" i="103" a="1"/>
  <c r="BD114" i="103" s="1"/>
  <c r="BA114" i="103" a="1"/>
  <c r="BA114" i="103" s="1"/>
  <c r="BC114" i="103" a="1"/>
  <c r="BC114" i="103" s="1"/>
  <c r="AX114" i="103" a="1"/>
  <c r="AX114" i="103" s="1"/>
  <c r="AZ114" i="103" a="1"/>
  <c r="AZ114" i="103" s="1"/>
  <c r="BE114" i="103" a="1"/>
  <c r="BE114" i="103" s="1"/>
  <c r="BF114" i="103" a="1"/>
  <c r="BF114" i="103" s="1"/>
  <c r="BB114" i="103" a="1"/>
  <c r="BB114" i="103" s="1"/>
  <c r="AY114" i="103" a="1"/>
  <c r="AY114" i="103" s="1"/>
  <c r="AE125" i="105"/>
  <c r="CB30" i="99"/>
  <c r="AG30" i="99"/>
  <c r="AC30" i="99"/>
  <c r="BH148" i="103" a="1"/>
  <c r="BH148" i="103" s="1"/>
  <c r="BL148" i="103" a="1"/>
  <c r="BL148" i="103" s="1"/>
  <c r="BK148" i="103" a="1"/>
  <c r="BK148" i="103" s="1"/>
  <c r="BM148" i="103" a="1"/>
  <c r="BM148" i="103" s="1"/>
  <c r="BO148" i="103" a="1"/>
  <c r="BO148" i="103" s="1"/>
  <c r="BP148" i="103" a="1"/>
  <c r="BP148" i="103" s="1"/>
  <c r="BI148" i="103" a="1"/>
  <c r="BI148" i="103" s="1"/>
  <c r="BN148" i="103" a="1"/>
  <c r="BN148" i="103" s="1"/>
  <c r="BJ148" i="103" a="1"/>
  <c r="BJ148" i="103" s="1"/>
  <c r="BK80" i="103" a="1"/>
  <c r="BK80" i="103" s="1"/>
  <c r="BS80" i="103" a="1"/>
  <c r="BS80" i="103" s="1"/>
  <c r="CP80" i="103" a="1"/>
  <c r="CP80" i="103" s="1"/>
  <c r="CM80" i="103" a="1"/>
  <c r="CM80" i="103" s="1"/>
  <c r="BB80" i="103" a="1"/>
  <c r="BB80" i="103" s="1"/>
  <c r="CO80" i="103" a="1"/>
  <c r="CO80" i="103" s="1"/>
  <c r="CL80" i="103" a="1"/>
  <c r="CL80" i="103" s="1"/>
  <c r="AS73" i="104" a="1"/>
  <c r="AS73" i="104" s="1"/>
  <c r="AN73" i="104" a="1"/>
  <c r="AN73" i="104" s="1"/>
  <c r="CD79" i="105" a="1"/>
  <c r="CD79" i="105" s="1"/>
  <c r="CH79" i="105" a="1"/>
  <c r="CH79" i="105" s="1"/>
  <c r="CE79" i="105" a="1"/>
  <c r="CE79" i="105" s="1"/>
  <c r="CF79" i="105" a="1"/>
  <c r="CF79" i="105" s="1"/>
  <c r="CB79" i="105" a="1"/>
  <c r="CB79" i="105" s="1"/>
  <c r="CA79" i="105" a="1"/>
  <c r="CA79" i="105" s="1"/>
  <c r="CR137" i="103" a="1"/>
  <c r="CR137" i="103" s="1"/>
  <c r="CY137" i="103" a="1"/>
  <c r="CY137" i="103" s="1"/>
  <c r="CX137" i="103" a="1"/>
  <c r="CX137" i="103" s="1"/>
  <c r="BE137" i="103" a="1"/>
  <c r="BE137" i="103" s="1"/>
  <c r="CQ10" i="104" a="1"/>
  <c r="CQ10" i="104" s="1"/>
  <c r="CN10" i="104" a="1"/>
  <c r="CN10" i="104" s="1"/>
  <c r="CP10" i="104" a="1"/>
  <c r="CP10" i="104" s="1"/>
  <c r="CO10" i="104" a="1"/>
  <c r="CO10" i="104" s="1"/>
  <c r="W10" i="104"/>
  <c r="CM10" i="104" s="1" a="1"/>
  <c r="CM10" i="104" s="1"/>
  <c r="AL19" i="103" a="1"/>
  <c r="AL19" i="103" s="1"/>
  <c r="AK19" i="103" a="1"/>
  <c r="AK19" i="103" s="1"/>
  <c r="CZ79" i="103" a="1"/>
  <c r="CZ79" i="103" s="1"/>
  <c r="CV79" i="103" a="1"/>
  <c r="CV79" i="103" s="1"/>
  <c r="CB150" i="99"/>
  <c r="AC150" i="99"/>
  <c r="AG150" i="99"/>
  <c r="AE12" i="105"/>
  <c r="AL12" i="104" a="1"/>
  <c r="AL12" i="104" s="1"/>
  <c r="AG12" i="104" a="1"/>
  <c r="AG12" i="104" s="1"/>
  <c r="AM12" i="104" a="1"/>
  <c r="AM12" i="104" s="1"/>
  <c r="AH12" i="104" a="1"/>
  <c r="AH12" i="104" s="1"/>
  <c r="AI12" i="104" a="1"/>
  <c r="AI12" i="104" s="1"/>
  <c r="AJ12" i="104" a="1"/>
  <c r="AJ12" i="104" s="1"/>
  <c r="AB12" i="104" a="1"/>
  <c r="AB12" i="104" s="1"/>
  <c r="AK12" i="104" a="1"/>
  <c r="AK12" i="104" s="1"/>
  <c r="AC12" i="104" a="1"/>
  <c r="AC12" i="104" s="1"/>
  <c r="CQ119" i="103" a="1"/>
  <c r="CQ119" i="103" s="1"/>
  <c r="CS119" i="103" a="1"/>
  <c r="CS119" i="103" s="1"/>
  <c r="CR119" i="103" a="1"/>
  <c r="CR119" i="103" s="1"/>
  <c r="CT119" i="103" a="1"/>
  <c r="CT119" i="103" s="1"/>
  <c r="CJ62" i="104" a="1"/>
  <c r="CJ62" i="104" s="1"/>
  <c r="CK62" i="104" a="1"/>
  <c r="CK62" i="104" s="1"/>
  <c r="CL62" i="104" a="1"/>
  <c r="CL62" i="104" s="1"/>
  <c r="CG62" i="104" a="1"/>
  <c r="CG62" i="104" s="1"/>
  <c r="CI62" i="104" a="1"/>
  <c r="CI62" i="104" s="1"/>
  <c r="CW101" i="104" a="1"/>
  <c r="CW101" i="104" s="1"/>
  <c r="CX101" i="104" a="1"/>
  <c r="CX101" i="104" s="1"/>
  <c r="CV101" i="104" a="1"/>
  <c r="CV101" i="104" s="1"/>
  <c r="CC120" i="99"/>
  <c r="CF120" i="99" s="1"/>
  <c r="AH120" i="99"/>
  <c r="AD120" i="99"/>
  <c r="AI133" i="105"/>
  <c r="DF133" i="105" s="1" a="1"/>
  <c r="DF133" i="105" s="1"/>
  <c r="X125" i="105"/>
  <c r="AE30" i="99"/>
  <c r="Z30" i="99"/>
  <c r="BZ30" i="99"/>
  <c r="S30" i="99"/>
  <c r="AA30" i="99"/>
  <c r="A30" i="99" a="1"/>
  <c r="A30" i="99" s="1"/>
  <c r="BW30" i="99" s="1" a="1"/>
  <c r="BW30" i="99" s="1"/>
  <c r="AD124" i="103" a="1"/>
  <c r="AD124" i="103" s="1"/>
  <c r="BV124" i="103" a="1"/>
  <c r="BV124" i="103" s="1"/>
  <c r="BS124" i="103" a="1"/>
  <c r="BS124" i="103" s="1"/>
  <c r="BX124" i="103" a="1"/>
  <c r="BX124" i="103" s="1"/>
  <c r="BR124" i="103" a="1"/>
  <c r="BR124" i="103" s="1"/>
  <c r="BQ124" i="103" a="1"/>
  <c r="BQ124" i="103" s="1"/>
  <c r="BW124" i="103" a="1"/>
  <c r="BW124" i="103" s="1"/>
  <c r="BT124" i="103" a="1"/>
  <c r="BT124" i="103" s="1"/>
  <c r="BU124" i="103" a="1"/>
  <c r="BU124" i="103" s="1"/>
  <c r="BG95" i="105" a="1"/>
  <c r="BG95" i="105" s="1"/>
  <c r="BA95" i="105" a="1"/>
  <c r="BA95" i="105" s="1"/>
  <c r="BD95" i="105" a="1"/>
  <c r="BD95" i="105" s="1"/>
  <c r="AZ95" i="105" a="1"/>
  <c r="AZ95" i="105" s="1"/>
  <c r="BB95" i="105" a="1"/>
  <c r="BB95" i="105" s="1"/>
  <c r="BE95" i="105" a="1"/>
  <c r="BE95" i="105" s="1"/>
  <c r="BC95" i="105" a="1"/>
  <c r="BC95" i="105" s="1"/>
  <c r="BF95" i="105" a="1"/>
  <c r="BF95" i="105" s="1"/>
  <c r="CO89" i="104" a="1"/>
  <c r="CO89" i="104" s="1"/>
  <c r="CP89" i="104" a="1"/>
  <c r="CP89" i="104" s="1"/>
  <c r="CQ89" i="104" a="1"/>
  <c r="CQ89" i="104" s="1"/>
  <c r="CN89" i="104" a="1"/>
  <c r="CN89" i="104" s="1"/>
  <c r="W89" i="104"/>
  <c r="CM89" i="104" s="1" a="1"/>
  <c r="CM89" i="104" s="1"/>
  <c r="AE119" i="99"/>
  <c r="BZ119" i="99"/>
  <c r="AA119" i="99"/>
  <c r="S119" i="99"/>
  <c r="Z119" i="99"/>
  <c r="A119" i="99" s="1" a="1"/>
  <c r="A119" i="99" s="1"/>
  <c r="X132" i="105"/>
  <c r="CG93" i="104" a="1"/>
  <c r="CG93" i="104" s="1"/>
  <c r="CJ93" i="104" a="1"/>
  <c r="CJ93" i="104" s="1"/>
  <c r="CK93" i="104" a="1"/>
  <c r="CK93" i="104" s="1"/>
  <c r="CL93" i="104" a="1"/>
  <c r="CL93" i="104" s="1"/>
  <c r="CI93" i="104" a="1"/>
  <c r="CI93" i="104" s="1"/>
  <c r="CY102" i="104" a="1"/>
  <c r="CY102" i="104" s="1"/>
  <c r="CH150" i="103" a="1"/>
  <c r="CH150" i="103" s="1"/>
  <c r="CE168" i="99"/>
  <c r="DJ68" i="105" a="1"/>
  <c r="DJ68" i="105" s="1"/>
  <c r="DC68" i="105" a="1"/>
  <c r="DC68" i="105" s="1"/>
  <c r="BF68" i="105" a="1"/>
  <c r="BF68" i="105" s="1"/>
  <c r="BY68" i="105" a="1"/>
  <c r="BY68" i="105" s="1"/>
  <c r="CT68" i="105" a="1"/>
  <c r="CT68" i="105" s="1"/>
  <c r="DH68" i="105" a="1"/>
  <c r="DH68" i="105" s="1"/>
  <c r="BY42" i="104" a="1"/>
  <c r="BY42" i="104" s="1"/>
  <c r="CF37" i="99"/>
  <c r="CE37" i="99"/>
  <c r="BW91" i="103" a="1"/>
  <c r="BW91" i="103" s="1"/>
  <c r="BX91" i="103" a="1"/>
  <c r="BX91" i="103" s="1"/>
  <c r="BS91" i="103" a="1"/>
  <c r="BS91" i="103" s="1"/>
  <c r="BU91" i="103" a="1"/>
  <c r="BU91" i="103" s="1"/>
  <c r="BR91" i="103" a="1"/>
  <c r="BR91" i="103" s="1"/>
  <c r="BQ91" i="103" a="1"/>
  <c r="BQ91" i="103" s="1"/>
  <c r="BT91" i="103" a="1"/>
  <c r="BT91" i="103" s="1"/>
  <c r="BV91" i="103" a="1"/>
  <c r="BV91" i="103" s="1"/>
  <c r="BV112" i="103" a="1"/>
  <c r="BV112" i="103" s="1"/>
  <c r="BT112" i="103" a="1"/>
  <c r="BT112" i="103" s="1"/>
  <c r="BW112" i="103" a="1"/>
  <c r="BW112" i="103" s="1"/>
  <c r="BU112" i="103" a="1"/>
  <c r="BU112" i="103" s="1"/>
  <c r="BX112" i="103" a="1"/>
  <c r="BX112" i="103" s="1"/>
  <c r="BQ112" i="103" a="1"/>
  <c r="BQ112" i="103" s="1"/>
  <c r="BR112" i="103" a="1"/>
  <c r="BR112" i="103" s="1"/>
  <c r="BS112" i="103" a="1"/>
  <c r="BS112" i="103" s="1"/>
  <c r="CV96" i="104" a="1"/>
  <c r="CV96" i="104" s="1"/>
  <c r="CX96" i="104" a="1"/>
  <c r="CX96" i="104" s="1"/>
  <c r="CW96" i="104" a="1"/>
  <c r="CW96" i="104" s="1"/>
  <c r="CC110" i="99"/>
  <c r="AD110" i="99"/>
  <c r="AH110" i="99"/>
  <c r="AI29" i="105"/>
  <c r="DJ29" i="105" s="1" a="1"/>
  <c r="DJ29" i="105" s="1"/>
  <c r="CI92" i="104" a="1"/>
  <c r="CI92" i="104" s="1"/>
  <c r="CJ92" i="104" a="1"/>
  <c r="CJ92" i="104" s="1"/>
  <c r="CK92" i="104" a="1"/>
  <c r="CK92" i="104" s="1"/>
  <c r="CL92" i="104" a="1"/>
  <c r="CL92" i="104" s="1"/>
  <c r="CG92" i="104" a="1"/>
  <c r="CG92" i="104" s="1"/>
  <c r="BS120" i="105" a="1"/>
  <c r="BS120" i="105" s="1"/>
  <c r="CM120" i="105" a="1"/>
  <c r="CM120" i="105" s="1"/>
  <c r="CN120" i="105" a="1"/>
  <c r="CN120" i="105" s="1"/>
  <c r="CL120" i="105" a="1"/>
  <c r="CL120" i="105" s="1"/>
  <c r="CI120" i="105" a="1"/>
  <c r="CI120" i="105" s="1"/>
  <c r="CJ120" i="105" a="1"/>
  <c r="CJ120" i="105" s="1"/>
  <c r="CO120" i="105" a="1"/>
  <c r="CO120" i="105" s="1"/>
  <c r="CK120" i="105" a="1"/>
  <c r="CK120" i="105" s="1"/>
  <c r="I62" i="105"/>
  <c r="E62" i="105"/>
  <c r="F62" i="105"/>
  <c r="H62" i="105"/>
  <c r="CV144" i="103" a="1"/>
  <c r="CV144" i="103" s="1"/>
  <c r="CU144" i="103" a="1"/>
  <c r="CU144" i="103" s="1"/>
  <c r="CW144" i="103" a="1"/>
  <c r="CW144" i="103" s="1"/>
  <c r="BD115" i="103" a="1"/>
  <c r="BD115" i="103" s="1"/>
  <c r="BE115" i="103" a="1"/>
  <c r="BE115" i="103" s="1"/>
  <c r="AX115" i="103" a="1"/>
  <c r="AX115" i="103" s="1"/>
  <c r="BC115" i="103" a="1"/>
  <c r="BC115" i="103" s="1"/>
  <c r="AY115" i="103" a="1"/>
  <c r="AY115" i="103" s="1"/>
  <c r="BG115" i="103" a="1"/>
  <c r="BG115" i="103" s="1"/>
  <c r="BF115" i="103" a="1"/>
  <c r="BF115" i="103" s="1"/>
  <c r="AZ115" i="103" a="1"/>
  <c r="AZ115" i="103" s="1"/>
  <c r="BB115" i="103" a="1"/>
  <c r="BB115" i="103" s="1"/>
  <c r="BA115" i="103" a="1"/>
  <c r="BA115" i="103" s="1"/>
  <c r="CY94" i="103" a="1"/>
  <c r="CY94" i="103" s="1"/>
  <c r="CX94" i="103" a="1"/>
  <c r="CX94" i="103" s="1"/>
  <c r="AU132" i="104" a="1"/>
  <c r="AU132" i="104" s="1"/>
  <c r="AR132" i="104" a="1"/>
  <c r="AR132" i="104" s="1"/>
  <c r="AS132" i="104" a="1"/>
  <c r="AS132" i="104" s="1"/>
  <c r="AV132" i="104" a="1"/>
  <c r="AV132" i="104" s="1"/>
  <c r="AN132" i="104" a="1"/>
  <c r="AN132" i="104" s="1"/>
  <c r="AW132" i="104" a="1"/>
  <c r="AW132" i="104" s="1"/>
  <c r="AO132" i="104" a="1"/>
  <c r="AO132" i="104" s="1"/>
  <c r="AT132" i="104" a="1"/>
  <c r="AT132" i="104" s="1"/>
  <c r="BS138" i="103" a="1"/>
  <c r="BS138" i="103" s="1"/>
  <c r="BV138" i="103" a="1"/>
  <c r="BV138" i="103" s="1"/>
  <c r="BT138" i="103" a="1"/>
  <c r="BT138" i="103" s="1"/>
  <c r="BR138" i="103" a="1"/>
  <c r="BR138" i="103" s="1"/>
  <c r="BX138" i="103" a="1"/>
  <c r="BX138" i="103" s="1"/>
  <c r="BW138" i="103" a="1"/>
  <c r="BW138" i="103" s="1"/>
  <c r="BU138" i="103" a="1"/>
  <c r="BU138" i="103" s="1"/>
  <c r="BV92" i="105" a="1"/>
  <c r="BV92" i="105" s="1"/>
  <c r="BR92" i="105" a="1"/>
  <c r="BR92" i="105" s="1"/>
  <c r="BS92" i="105" a="1"/>
  <c r="BS92" i="105" s="1"/>
  <c r="BY92" i="105" a="1"/>
  <c r="BY92" i="105" s="1"/>
  <c r="BX92" i="105" a="1"/>
  <c r="BX92" i="105" s="1"/>
  <c r="BW92" i="105" a="1"/>
  <c r="BW92" i="105" s="1"/>
  <c r="BZ92" i="105" a="1"/>
  <c r="BZ92" i="105" s="1"/>
  <c r="CH99" i="103" a="1"/>
  <c r="CH99" i="103" s="1"/>
  <c r="CK99" i="103" a="1"/>
  <c r="CK99" i="103" s="1"/>
  <c r="CJ99" i="103" a="1"/>
  <c r="CJ99" i="103" s="1"/>
  <c r="CF99" i="103" a="1"/>
  <c r="CF99" i="103" s="1"/>
  <c r="CG99" i="103" a="1"/>
  <c r="CG99" i="103" s="1"/>
  <c r="CI99" i="103" a="1"/>
  <c r="CI99" i="103" s="1"/>
  <c r="BA99" i="103" a="1"/>
  <c r="BA99" i="103" s="1"/>
  <c r="CZ62" i="104" a="1"/>
  <c r="CZ62" i="104" s="1"/>
  <c r="CY62" i="104" a="1"/>
  <c r="CY62" i="104" s="1"/>
  <c r="CB130" i="105" a="1"/>
  <c r="CB130" i="105" s="1"/>
  <c r="CD130" i="105" a="1"/>
  <c r="CD130" i="105" s="1"/>
  <c r="CH130" i="105" a="1"/>
  <c r="CH130" i="105" s="1"/>
  <c r="CF130" i="105" a="1"/>
  <c r="CF130" i="105" s="1"/>
  <c r="CA130" i="105" a="1"/>
  <c r="CA130" i="105" s="1"/>
  <c r="BZ86" i="99"/>
  <c r="AA86" i="99"/>
  <c r="S86" i="99"/>
  <c r="X82" i="105"/>
  <c r="CR145" i="103" a="1"/>
  <c r="CR145" i="103" s="1"/>
  <c r="CT145" i="103" a="1"/>
  <c r="CT145" i="103" s="1"/>
  <c r="CQ145" i="103" a="1"/>
  <c r="CQ145" i="103" s="1"/>
  <c r="CS145" i="103" a="1"/>
  <c r="CS145" i="103" s="1"/>
  <c r="BY11" i="105" a="1"/>
  <c r="BY11" i="105" s="1"/>
  <c r="DJ11" i="105" a="1"/>
  <c r="DJ11" i="105" s="1"/>
  <c r="CG11" i="105" a="1"/>
  <c r="CG11" i="105" s="1"/>
  <c r="DH11" i="105" a="1"/>
  <c r="DH11" i="105" s="1"/>
  <c r="CN11" i="105" a="1"/>
  <c r="CN11" i="105" s="1"/>
  <c r="BX42" i="105" a="1"/>
  <c r="BX42" i="105" s="1"/>
  <c r="Z167" i="99"/>
  <c r="CG134" i="103" a="1"/>
  <c r="CG134" i="103" s="1"/>
  <c r="DA126" i="104" a="1"/>
  <c r="DA126" i="104" s="1"/>
  <c r="CY126" i="104" a="1"/>
  <c r="CY126" i="104" s="1"/>
  <c r="CK126" i="104" a="1"/>
  <c r="CK126" i="104" s="1"/>
  <c r="CW126" i="104" a="1"/>
  <c r="CW126" i="104" s="1"/>
  <c r="CY106" i="105" a="1"/>
  <c r="CY106" i="105" s="1"/>
  <c r="CX106" i="105" a="1"/>
  <c r="CX106" i="105" s="1"/>
  <c r="CV106" i="105" a="1"/>
  <c r="CV106" i="105" s="1"/>
  <c r="DD49" i="105" a="1"/>
  <c r="DD49" i="105" s="1"/>
  <c r="CP90" i="103" a="1"/>
  <c r="CP90" i="103" s="1"/>
  <c r="Z57" i="99"/>
  <c r="A57" i="99" s="1" a="1"/>
  <c r="A57" i="99" s="1"/>
  <c r="BL78" i="104" a="1"/>
  <c r="BL78" i="104" s="1"/>
  <c r="CQ75" i="104" a="1"/>
  <c r="CQ75" i="104" s="1"/>
  <c r="CN75" i="104" a="1"/>
  <c r="CN75" i="104" s="1"/>
  <c r="CO75" i="104" a="1"/>
  <c r="CO75" i="104" s="1"/>
  <c r="CP75" i="104" a="1"/>
  <c r="CP75" i="104" s="1"/>
  <c r="W75" i="104"/>
  <c r="CM75" i="104" s="1" a="1"/>
  <c r="CM75" i="104" s="1"/>
  <c r="AS75" i="104" a="1"/>
  <c r="AS75" i="104" s="1"/>
  <c r="AX63" i="104" a="1"/>
  <c r="AX63" i="104" s="1"/>
  <c r="DC93" i="105" a="1"/>
  <c r="DC93" i="105" s="1"/>
  <c r="DB93" i="105" a="1"/>
  <c r="DB93" i="105" s="1"/>
  <c r="DA93" i="105" a="1"/>
  <c r="DA93" i="105" s="1"/>
  <c r="AU83" i="104" a="1"/>
  <c r="AU83" i="104" s="1"/>
  <c r="AW83" i="104" a="1"/>
  <c r="AW83" i="104" s="1"/>
  <c r="AR83" i="104" a="1"/>
  <c r="AR83" i="104" s="1"/>
  <c r="AV83" i="104" a="1"/>
  <c r="AV83" i="104" s="1"/>
  <c r="AS83" i="104" a="1"/>
  <c r="AS83" i="104" s="1"/>
  <c r="AN83" i="104" a="1"/>
  <c r="AN83" i="104" s="1"/>
  <c r="AO83" i="104" a="1"/>
  <c r="AO83" i="104" s="1"/>
  <c r="AJ94" i="103" a="1"/>
  <c r="AJ94" i="103" s="1"/>
  <c r="AE94" i="103" a="1"/>
  <c r="AE94" i="103" s="1"/>
  <c r="AL94" i="103" a="1"/>
  <c r="AL94" i="103" s="1"/>
  <c r="AH94" i="103" a="1"/>
  <c r="AH94" i="103" s="1"/>
  <c r="AG94" i="103" a="1"/>
  <c r="AG94" i="103" s="1"/>
  <c r="AI94" i="103" a="1"/>
  <c r="AI94" i="103" s="1"/>
  <c r="AF94" i="103" a="1"/>
  <c r="AF94" i="103" s="1"/>
  <c r="AK94" i="103" a="1"/>
  <c r="AK94" i="103" s="1"/>
  <c r="AD94" i="103" a="1"/>
  <c r="AD94" i="103" s="1"/>
  <c r="AV142" i="104" a="1"/>
  <c r="AV142" i="104" s="1"/>
  <c r="AU142" i="104" a="1"/>
  <c r="AU142" i="104" s="1"/>
  <c r="AN142" i="104" a="1"/>
  <c r="AN142" i="104" s="1"/>
  <c r="AS142" i="104" a="1"/>
  <c r="AS142" i="104" s="1"/>
  <c r="AW142" i="104" a="1"/>
  <c r="AW142" i="104" s="1"/>
  <c r="AR142" i="104" a="1"/>
  <c r="AR142" i="104" s="1"/>
  <c r="AO142" i="104" a="1"/>
  <c r="AO142" i="104" s="1"/>
  <c r="AP142" i="104" a="1"/>
  <c r="AP142" i="104" s="1"/>
  <c r="BE133" i="104" a="1"/>
  <c r="BE133" i="104" s="1"/>
  <c r="BF133" i="104" a="1"/>
  <c r="BF133" i="104" s="1"/>
  <c r="BB133" i="104" a="1"/>
  <c r="BB133" i="104" s="1"/>
  <c r="R133" i="104"/>
  <c r="BQ133" i="104" s="1" a="1"/>
  <c r="BQ133" i="104" s="1"/>
  <c r="BG133" i="104" a="1"/>
  <c r="BG133" i="104" s="1"/>
  <c r="BC133" i="104" a="1"/>
  <c r="BC133" i="104" s="1"/>
  <c r="BH133" i="104" a="1"/>
  <c r="BH133" i="104" s="1"/>
  <c r="CX130" i="104" a="1"/>
  <c r="CX130" i="104" s="1"/>
  <c r="CV130" i="104" a="1"/>
  <c r="CV130" i="104" s="1"/>
  <c r="CW130" i="104" a="1"/>
  <c r="CW130" i="104" s="1"/>
  <c r="CY56" i="104" a="1"/>
  <c r="CY56" i="104" s="1"/>
  <c r="CZ56" i="104" a="1"/>
  <c r="CZ56" i="104" s="1"/>
  <c r="DA148" i="104" a="1"/>
  <c r="DA148" i="104" s="1"/>
  <c r="CY148" i="104" a="1"/>
  <c r="CY148" i="104" s="1"/>
  <c r="CP35" i="103" a="1"/>
  <c r="CP35" i="103" s="1"/>
  <c r="AG35" i="103" a="1"/>
  <c r="AG35" i="103" s="1"/>
  <c r="CL35" i="103" a="1"/>
  <c r="CL35" i="103" s="1"/>
  <c r="CO35" i="103" a="1"/>
  <c r="CO35" i="103" s="1"/>
  <c r="BZ83" i="105" a="1"/>
  <c r="BZ83" i="105" s="1"/>
  <c r="BT83" i="105" a="1"/>
  <c r="BT83" i="105" s="1"/>
  <c r="BX83" i="105" a="1"/>
  <c r="BX83" i="105" s="1"/>
  <c r="BW83" i="105" a="1"/>
  <c r="BW83" i="105" s="1"/>
  <c r="BS83" i="105" a="1"/>
  <c r="BS83" i="105" s="1"/>
  <c r="BR83" i="105" a="1"/>
  <c r="BR83" i="105" s="1"/>
  <c r="BV83" i="105" a="1"/>
  <c r="BV83" i="105" s="1"/>
  <c r="BZ120" i="103" a="1"/>
  <c r="BZ120" i="103" s="1"/>
  <c r="CC120" i="103" a="1"/>
  <c r="CC120" i="103" s="1"/>
  <c r="CE120" i="103" a="1"/>
  <c r="CE120" i="103" s="1"/>
  <c r="CB120" i="103" a="1"/>
  <c r="CB120" i="103" s="1"/>
  <c r="BY120" i="103" a="1"/>
  <c r="BY120" i="103" s="1"/>
  <c r="CD120" i="103" a="1"/>
  <c r="CD120" i="103" s="1"/>
  <c r="CA120" i="103" a="1"/>
  <c r="CA120" i="103" s="1"/>
  <c r="CO122" i="103" a="1"/>
  <c r="CO122" i="103" s="1"/>
  <c r="CL122" i="103" a="1"/>
  <c r="CL122" i="103" s="1"/>
  <c r="CN122" i="103" a="1"/>
  <c r="CN122" i="103" s="1"/>
  <c r="CM122" i="103" a="1"/>
  <c r="CM122" i="103" s="1"/>
  <c r="CP122" i="103" a="1"/>
  <c r="CP122" i="103" s="1"/>
  <c r="BE101" i="104" a="1"/>
  <c r="BE101" i="104" s="1"/>
  <c r="BG101" i="104" a="1"/>
  <c r="BG101" i="104" s="1"/>
  <c r="BB101" i="104" a="1"/>
  <c r="BB101" i="104" s="1"/>
  <c r="BC101" i="104" a="1"/>
  <c r="BC101" i="104" s="1"/>
  <c r="BF101" i="104" a="1"/>
  <c r="BF101" i="104" s="1"/>
  <c r="BH101" i="104" a="1"/>
  <c r="BH101" i="104" s="1"/>
  <c r="R101" i="104"/>
  <c r="BZ116" i="99"/>
  <c r="Y21" i="105"/>
  <c r="CF111" i="105" a="1"/>
  <c r="CF111" i="105" s="1"/>
  <c r="CD111" i="105" a="1"/>
  <c r="CD111" i="105" s="1"/>
  <c r="CE111" i="105" a="1"/>
  <c r="CE111" i="105" s="1"/>
  <c r="CA111" i="105" a="1"/>
  <c r="CA111" i="105" s="1"/>
  <c r="CB111" i="105" a="1"/>
  <c r="CB111" i="105" s="1"/>
  <c r="CR129" i="103" a="1"/>
  <c r="CR129" i="103" s="1"/>
  <c r="CT129" i="103" a="1"/>
  <c r="CT129" i="103" s="1"/>
  <c r="CQ129" i="103" a="1"/>
  <c r="CQ129" i="103" s="1"/>
  <c r="CS129" i="103" a="1"/>
  <c r="CS129" i="103" s="1"/>
  <c r="CP114" i="103" a="1"/>
  <c r="CP114" i="103" s="1"/>
  <c r="CL114" i="103" a="1"/>
  <c r="CL114" i="103" s="1"/>
  <c r="CN114" i="103" a="1"/>
  <c r="CN114" i="103" s="1"/>
  <c r="CO114" i="103" a="1"/>
  <c r="CO114" i="103" s="1"/>
  <c r="BF109" i="103" a="1"/>
  <c r="BF109" i="103" s="1"/>
  <c r="BG109" i="103" a="1"/>
  <c r="BG109" i="103" s="1"/>
  <c r="BA109" i="103" a="1"/>
  <c r="BA109" i="103" s="1"/>
  <c r="BC109" i="103" a="1"/>
  <c r="BC109" i="103" s="1"/>
  <c r="BB109" i="103" a="1"/>
  <c r="BB109" i="103" s="1"/>
  <c r="AZ109" i="103" a="1"/>
  <c r="AZ109" i="103" s="1"/>
  <c r="AX109" i="103" a="1"/>
  <c r="AX109" i="103" s="1"/>
  <c r="AY109" i="103" a="1"/>
  <c r="AY109" i="103" s="1"/>
  <c r="BD109" i="103" a="1"/>
  <c r="BD109" i="103" s="1"/>
  <c r="BE109" i="103" a="1"/>
  <c r="BE109" i="103" s="1"/>
  <c r="CY84" i="104" a="1"/>
  <c r="CY84" i="104" s="1"/>
  <c r="CZ84" i="104" a="1"/>
  <c r="CZ84" i="104" s="1"/>
  <c r="AE116" i="99"/>
  <c r="AA116" i="99"/>
  <c r="Z116" i="99"/>
  <c r="A116" i="99" s="1" a="1"/>
  <c r="A116" i="99" s="1"/>
  <c r="S116" i="99"/>
  <c r="X21" i="105"/>
  <c r="BT94" i="105" a="1"/>
  <c r="BT94" i="105" s="1"/>
  <c r="BR94" i="105" a="1"/>
  <c r="BR94" i="105" s="1"/>
  <c r="BX94" i="105" a="1"/>
  <c r="BX94" i="105" s="1"/>
  <c r="BU94" i="105" a="1"/>
  <c r="BU94" i="105" s="1"/>
  <c r="CZ99" i="103" a="1"/>
  <c r="CZ99" i="103" s="1"/>
  <c r="CV99" i="103" a="1"/>
  <c r="CV99" i="103" s="1"/>
  <c r="BF99" i="103" a="1"/>
  <c r="BF99" i="103" s="1"/>
  <c r="AE86" i="99"/>
  <c r="Y82" i="105"/>
  <c r="BH126" i="104" a="1"/>
  <c r="BH126" i="104" s="1"/>
  <c r="BC126" i="104" a="1"/>
  <c r="BC126" i="104" s="1"/>
  <c r="R126" i="104"/>
  <c r="AY126" i="104" s="1" a="1"/>
  <c r="AY126" i="104" s="1"/>
  <c r="BD126" i="104" a="1"/>
  <c r="BD126" i="104" s="1"/>
  <c r="BG126" i="104" a="1"/>
  <c r="BG126" i="104" s="1"/>
  <c r="BE126" i="104" a="1"/>
  <c r="BE126" i="104" s="1"/>
  <c r="BB126" i="104" a="1"/>
  <c r="BB126" i="104" s="1"/>
  <c r="BF126" i="104" a="1"/>
  <c r="BF126" i="104" s="1"/>
  <c r="BQ139" i="103" a="1"/>
  <c r="BQ139" i="103" s="1"/>
  <c r="BU139" i="103" a="1"/>
  <c r="BU139" i="103" s="1"/>
  <c r="BR139" i="103" a="1"/>
  <c r="BR139" i="103" s="1"/>
  <c r="BX139" i="103" a="1"/>
  <c r="BX139" i="103" s="1"/>
  <c r="BS139" i="103" a="1"/>
  <c r="BS139" i="103" s="1"/>
  <c r="BW139" i="103" a="1"/>
  <c r="BW139" i="103" s="1"/>
  <c r="BT139" i="103" a="1"/>
  <c r="BT139" i="103" s="1"/>
  <c r="BV139" i="103" a="1"/>
  <c r="BV139" i="103" s="1"/>
  <c r="CS127" i="105" a="1"/>
  <c r="CS127" i="105" s="1"/>
  <c r="CQ127" i="105" a="1"/>
  <c r="CQ127" i="105" s="1"/>
  <c r="CP127" i="105" a="1"/>
  <c r="CP127" i="105" s="1"/>
  <c r="CR127" i="105" a="1"/>
  <c r="CR127" i="105" s="1"/>
  <c r="CU127" i="105" a="1"/>
  <c r="CU127" i="105" s="1"/>
  <c r="CT127" i="105" a="1"/>
  <c r="CT127" i="105" s="1"/>
  <c r="BA127" i="105" a="1"/>
  <c r="BA127" i="105" s="1"/>
  <c r="CG90" i="103" a="1"/>
  <c r="CG90" i="103" s="1"/>
  <c r="CI90" i="103" a="1"/>
  <c r="CI90" i="103" s="1"/>
  <c r="CJ90" i="103" a="1"/>
  <c r="CJ90" i="103" s="1"/>
  <c r="CF90" i="103" a="1"/>
  <c r="CF90" i="103" s="1"/>
  <c r="CH90" i="103" a="1"/>
  <c r="CH90" i="103" s="1"/>
  <c r="CK90" i="103" a="1"/>
  <c r="CK90" i="103" s="1"/>
  <c r="BY90" i="103" a="1"/>
  <c r="BY90" i="103" s="1"/>
  <c r="BR90" i="103" a="1"/>
  <c r="BR90" i="103" s="1"/>
  <c r="BJ90" i="103" a="1"/>
  <c r="BJ90" i="103" s="1"/>
  <c r="BA90" i="103" a="1"/>
  <c r="BA90" i="103" s="1"/>
  <c r="AX110" i="105" a="1"/>
  <c r="AX110" i="105" s="1"/>
  <c r="BT110" i="105" a="1"/>
  <c r="BT110" i="105" s="1"/>
  <c r="BS110" i="105" a="1"/>
  <c r="BS110" i="105" s="1"/>
  <c r="BZ110" i="105" a="1"/>
  <c r="BZ110" i="105" s="1"/>
  <c r="BR110" i="105" a="1"/>
  <c r="BR110" i="105" s="1"/>
  <c r="BD49" i="104" a="1"/>
  <c r="BD49" i="104" s="1"/>
  <c r="CR49" i="104" a="1"/>
  <c r="CR49" i="104" s="1"/>
  <c r="CS49" i="104" a="1"/>
  <c r="CS49" i="104" s="1"/>
  <c r="CT49" i="104" a="1"/>
  <c r="CT49" i="104" s="1"/>
  <c r="CU49" i="104" a="1"/>
  <c r="CU49" i="104" s="1"/>
  <c r="BV48" i="105" a="1"/>
  <c r="BV48" i="105" s="1"/>
  <c r="DA48" i="105" a="1"/>
  <c r="DA48" i="105" s="1"/>
  <c r="DD48" i="105" a="1"/>
  <c r="DD48" i="105" s="1"/>
  <c r="BG130" i="105" a="1"/>
  <c r="BG130" i="105" s="1"/>
  <c r="BE130" i="105" a="1"/>
  <c r="BE130" i="105" s="1"/>
  <c r="BC130" i="105" a="1"/>
  <c r="BC130" i="105" s="1"/>
  <c r="BA130" i="105" a="1"/>
  <c r="BA130" i="105" s="1"/>
  <c r="AZ130" i="105" a="1"/>
  <c r="AZ130" i="105" s="1"/>
  <c r="AY130" i="105" a="1"/>
  <c r="AY130" i="105" s="1"/>
  <c r="BB130" i="105" a="1"/>
  <c r="BB130" i="105" s="1"/>
  <c r="AX130" i="105" a="1"/>
  <c r="AX130" i="105" s="1"/>
  <c r="BN43" i="86"/>
  <c r="BR43" i="86"/>
  <c r="C96" i="103"/>
  <c r="P96" i="103" s="1"/>
  <c r="M40" i="105"/>
  <c r="D40" i="104"/>
  <c r="Q40" i="104" s="1"/>
  <c r="H168" i="99"/>
  <c r="BE6" i="104" a="1"/>
  <c r="BE6" i="104" s="1"/>
  <c r="BF6" i="104" a="1"/>
  <c r="BF6" i="104" s="1"/>
  <c r="R6" i="104"/>
  <c r="AY6" i="104" s="1" a="1"/>
  <c r="AY6" i="104" s="1"/>
  <c r="BC6" i="104" a="1"/>
  <c r="BC6" i="104" s="1"/>
  <c r="BG6" i="104" a="1"/>
  <c r="BG6" i="104" s="1"/>
  <c r="BH6" i="104" a="1"/>
  <c r="BH6" i="104" s="1"/>
  <c r="BB6" i="104" a="1"/>
  <c r="BB6" i="104" s="1"/>
  <c r="BD6" i="104" a="1"/>
  <c r="BD6" i="104" s="1"/>
  <c r="AC6" i="104" a="1"/>
  <c r="AC6" i="104" s="1"/>
  <c r="CL58" i="103" a="1"/>
  <c r="CL58" i="103" s="1"/>
  <c r="BS58" i="103" a="1"/>
  <c r="BS58" i="103" s="1"/>
  <c r="CM58" i="103" a="1"/>
  <c r="CM58" i="103" s="1"/>
  <c r="BZ7" i="99"/>
  <c r="AE7" i="99"/>
  <c r="AA7" i="99"/>
  <c r="X53" i="105"/>
  <c r="AR53" i="105" s="1" a="1"/>
  <c r="AR53" i="105" s="1"/>
  <c r="A84" i="99" a="1"/>
  <c r="A84" i="99" s="1"/>
  <c r="BV84" i="99" s="1" a="1"/>
  <c r="BV84" i="99" s="1"/>
  <c r="CJ34" i="103" a="1"/>
  <c r="CJ34" i="103" s="1"/>
  <c r="BU54" i="105" a="1"/>
  <c r="BU54" i="105" s="1"/>
  <c r="CG132" i="105" a="1"/>
  <c r="CG132" i="105" s="1"/>
  <c r="CA132" i="105" a="1"/>
  <c r="CA132" i="105" s="1"/>
  <c r="CD132" i="105" a="1"/>
  <c r="CD132" i="105" s="1"/>
  <c r="CB132" i="105" a="1"/>
  <c r="CB132" i="105" s="1"/>
  <c r="CE132" i="105" a="1"/>
  <c r="CE132" i="105" s="1"/>
  <c r="CH132" i="105" a="1"/>
  <c r="CH132" i="105" s="1"/>
  <c r="DA111" i="105" a="1"/>
  <c r="DA111" i="105" s="1"/>
  <c r="DB111" i="105" a="1"/>
  <c r="DB111" i="105" s="1"/>
  <c r="BZ125" i="105" a="1"/>
  <c r="BZ125" i="105" s="1"/>
  <c r="BS125" i="105" a="1"/>
  <c r="BS125" i="105" s="1"/>
  <c r="BR125" i="105" a="1"/>
  <c r="BR125" i="105" s="1"/>
  <c r="BT125" i="105" a="1"/>
  <c r="BT125" i="105" s="1"/>
  <c r="BW125" i="105" a="1"/>
  <c r="BW125" i="105" s="1"/>
  <c r="BV125" i="105" a="1"/>
  <c r="BV125" i="105" s="1"/>
  <c r="BU125" i="105" a="1"/>
  <c r="BU125" i="105" s="1"/>
  <c r="BX125" i="105" a="1"/>
  <c r="BX125" i="105" s="1"/>
  <c r="CV56" i="104" a="1"/>
  <c r="CV56" i="104" s="1"/>
  <c r="CW56" i="104" a="1"/>
  <c r="CW56" i="104" s="1"/>
  <c r="CX56" i="104" a="1"/>
  <c r="CX56" i="104" s="1"/>
  <c r="BR56" i="105" a="1"/>
  <c r="BR56" i="105" s="1"/>
  <c r="CH56" i="105" a="1"/>
  <c r="CH56" i="105" s="1"/>
  <c r="CF56" i="105" a="1"/>
  <c r="CF56" i="105" s="1"/>
  <c r="CE56" i="105" a="1"/>
  <c r="CE56" i="105" s="1"/>
  <c r="CA56" i="105" a="1"/>
  <c r="CA56" i="105" s="1"/>
  <c r="CD56" i="105" a="1"/>
  <c r="CD56" i="105" s="1"/>
  <c r="AX35" i="104" a="1"/>
  <c r="AX35" i="104" s="1"/>
  <c r="AW35" i="104" a="1"/>
  <c r="AW35" i="104" s="1"/>
  <c r="CS133" i="103" a="1"/>
  <c r="CS133" i="103" s="1"/>
  <c r="CR133" i="103" a="1"/>
  <c r="CR133" i="103" s="1"/>
  <c r="CT133" i="103" a="1"/>
  <c r="CT133" i="103" s="1"/>
  <c r="CQ133" i="103" a="1"/>
  <c r="CQ133" i="103" s="1"/>
  <c r="BH89" i="104" a="1"/>
  <c r="BH89" i="104" s="1"/>
  <c r="BC89" i="104" a="1"/>
  <c r="BC89" i="104" s="1"/>
  <c r="BE89" i="104" a="1"/>
  <c r="BE89" i="104" s="1"/>
  <c r="BF89" i="104" a="1"/>
  <c r="BF89" i="104" s="1"/>
  <c r="BG89" i="104" a="1"/>
  <c r="BG89" i="104" s="1"/>
  <c r="BB89" i="104" a="1"/>
  <c r="BB89" i="104" s="1"/>
  <c r="R89" i="104"/>
  <c r="AY89" i="104" s="1" a="1"/>
  <c r="AY89" i="104" s="1"/>
  <c r="BD89" i="104" a="1"/>
  <c r="BD89" i="104" s="1"/>
  <c r="BG143" i="103" a="1"/>
  <c r="BG143" i="103" s="1"/>
  <c r="BD143" i="103" a="1"/>
  <c r="BD143" i="103" s="1"/>
  <c r="BA143" i="103" a="1"/>
  <c r="BA143" i="103" s="1"/>
  <c r="BE143" i="103" a="1"/>
  <c r="BE143" i="103" s="1"/>
  <c r="AZ143" i="103" a="1"/>
  <c r="AZ143" i="103" s="1"/>
  <c r="AY143" i="103" a="1"/>
  <c r="AY143" i="103" s="1"/>
  <c r="AX143" i="103" a="1"/>
  <c r="AX143" i="103" s="1"/>
  <c r="BB143" i="103" a="1"/>
  <c r="BB143" i="103" s="1"/>
  <c r="BC143" i="103" a="1"/>
  <c r="BC143" i="103" s="1"/>
  <c r="BF143" i="103" a="1"/>
  <c r="BF143" i="103" s="1"/>
  <c r="AI138" i="103" a="1"/>
  <c r="AI138" i="103" s="1"/>
  <c r="AF138" i="103" a="1"/>
  <c r="AF138" i="103" s="1"/>
  <c r="AB138" i="103" a="1"/>
  <c r="AB138" i="103" s="1"/>
  <c r="AH138" i="103" a="1"/>
  <c r="AH138" i="103" s="1"/>
  <c r="AK138" i="103" a="1"/>
  <c r="AK138" i="103" s="1"/>
  <c r="AL138" i="103" a="1"/>
  <c r="AL138" i="103" s="1"/>
  <c r="AJ138" i="103" a="1"/>
  <c r="AJ138" i="103" s="1"/>
  <c r="AG138" i="103" a="1"/>
  <c r="AG138" i="103" s="1"/>
  <c r="AD138" i="103" a="1"/>
  <c r="AD138" i="103" s="1"/>
  <c r="AC138" i="103" a="1"/>
  <c r="AC138" i="103" s="1"/>
  <c r="CO142" i="104" a="1"/>
  <c r="CO142" i="104" s="1"/>
  <c r="CP142" i="104" a="1"/>
  <c r="CP142" i="104" s="1"/>
  <c r="CN142" i="104" a="1"/>
  <c r="CN142" i="104" s="1"/>
  <c r="CQ142" i="104" a="1"/>
  <c r="CQ142" i="104" s="1"/>
  <c r="W142" i="104"/>
  <c r="AT142" i="104" s="1" a="1"/>
  <c r="AT142" i="104" s="1"/>
  <c r="BC142" i="104" a="1"/>
  <c r="BC142" i="104" s="1"/>
  <c r="W45" i="104"/>
  <c r="CP45" i="104" a="1"/>
  <c r="CP45" i="104" s="1"/>
  <c r="CH139" i="103" a="1"/>
  <c r="CH139" i="103" s="1"/>
  <c r="CF139" i="103" a="1"/>
  <c r="CF139" i="103" s="1"/>
  <c r="CJ139" i="103" a="1"/>
  <c r="CJ139" i="103" s="1"/>
  <c r="CK139" i="103" a="1"/>
  <c r="CK139" i="103" s="1"/>
  <c r="CG139" i="103" a="1"/>
  <c r="CG139" i="103" s="1"/>
  <c r="CI139" i="103" a="1"/>
  <c r="CI139" i="103" s="1"/>
  <c r="CB87" i="103" a="1"/>
  <c r="CB87" i="103" s="1"/>
  <c r="CE87" i="103" a="1"/>
  <c r="CE87" i="103" s="1"/>
  <c r="CA87" i="103" a="1"/>
  <c r="CA87" i="103" s="1"/>
  <c r="BZ87" i="103" a="1"/>
  <c r="BZ87" i="103" s="1"/>
  <c r="CD87" i="103" a="1"/>
  <c r="CD87" i="103" s="1"/>
  <c r="CC87" i="103" a="1"/>
  <c r="CC87" i="103" s="1"/>
  <c r="BY87" i="103" a="1"/>
  <c r="BY87" i="103" s="1"/>
  <c r="AE87" i="103" a="1"/>
  <c r="AE87" i="103" s="1"/>
  <c r="CC64" i="99"/>
  <c r="AD64" i="99"/>
  <c r="AH64" i="99"/>
  <c r="AI101" i="105"/>
  <c r="AM19" i="104" a="1"/>
  <c r="AM19" i="104" s="1"/>
  <c r="AL19" i="104" a="1"/>
  <c r="AL19" i="104" s="1"/>
  <c r="AB19" i="104" a="1"/>
  <c r="AB19" i="104" s="1"/>
  <c r="CX122" i="103" a="1"/>
  <c r="CX122" i="103" s="1"/>
  <c r="CZ122" i="103" a="1"/>
  <c r="CZ122" i="103" s="1"/>
  <c r="CJ12" i="104" a="1"/>
  <c r="CJ12" i="104" s="1"/>
  <c r="CH12" i="104" a="1"/>
  <c r="CH12" i="104" s="1"/>
  <c r="CK12" i="104" a="1"/>
  <c r="CK12" i="104" s="1"/>
  <c r="CG12" i="104" a="1"/>
  <c r="CG12" i="104" s="1"/>
  <c r="CI12" i="104" a="1"/>
  <c r="CI12" i="104" s="1"/>
  <c r="CL12" i="104" a="1"/>
  <c r="CL12" i="104" s="1"/>
  <c r="CZ118" i="103" a="1"/>
  <c r="CZ118" i="103" s="1"/>
  <c r="BF118" i="103" a="1"/>
  <c r="BF118" i="103" s="1"/>
  <c r="AZ118" i="103" a="1"/>
  <c r="AZ118" i="103" s="1"/>
  <c r="AY118" i="103" a="1"/>
  <c r="AY118" i="103" s="1"/>
  <c r="BD118" i="103" a="1"/>
  <c r="BD118" i="103" s="1"/>
  <c r="BG118" i="103" a="1"/>
  <c r="BG118" i="103" s="1"/>
  <c r="BC118" i="103" a="1"/>
  <c r="BC118" i="103" s="1"/>
  <c r="AX118" i="103" a="1"/>
  <c r="AX118" i="103" s="1"/>
  <c r="BA118" i="103" a="1"/>
  <c r="BA118" i="103" s="1"/>
  <c r="BB118" i="103" a="1"/>
  <c r="BB118" i="103" s="1"/>
  <c r="BE118" i="103" a="1"/>
  <c r="BE118" i="103" s="1"/>
  <c r="AY141" i="103" a="1"/>
  <c r="AY141" i="103" s="1"/>
  <c r="AX141" i="103" a="1"/>
  <c r="AX141" i="103" s="1"/>
  <c r="AZ141" i="103" a="1"/>
  <c r="AZ141" i="103" s="1"/>
  <c r="BE141" i="103" a="1"/>
  <c r="BE141" i="103" s="1"/>
  <c r="BG141" i="103" a="1"/>
  <c r="BG141" i="103" s="1"/>
  <c r="BD141" i="103" a="1"/>
  <c r="BD141" i="103" s="1"/>
  <c r="BC141" i="103" a="1"/>
  <c r="BC141" i="103" s="1"/>
  <c r="BF141" i="103" a="1"/>
  <c r="BF141" i="103" s="1"/>
  <c r="BA141" i="103" a="1"/>
  <c r="BA141" i="103" s="1"/>
  <c r="BB141" i="103" a="1"/>
  <c r="BB141" i="103" s="1"/>
  <c r="AB141" i="103" a="1"/>
  <c r="AB141" i="103" s="1"/>
  <c r="CR21" i="105" a="1"/>
  <c r="CR21" i="105" s="1"/>
  <c r="CQ21" i="105" a="1"/>
  <c r="CQ21" i="105" s="1"/>
  <c r="CT21" i="105" a="1"/>
  <c r="CT21" i="105" s="1"/>
  <c r="CS21" i="105" a="1"/>
  <c r="CS21" i="105" s="1"/>
  <c r="CP21" i="105" a="1"/>
  <c r="CP21" i="105" s="1"/>
  <c r="CU21" i="105" a="1"/>
  <c r="CU21" i="105" s="1"/>
  <c r="BS91" i="105" a="1"/>
  <c r="BS91" i="105" s="1"/>
  <c r="AI92" i="103" a="1"/>
  <c r="AI92" i="103" s="1"/>
  <c r="CU92" i="103" a="1"/>
  <c r="CU92" i="103" s="1"/>
  <c r="CV92" i="103" a="1"/>
  <c r="CV92" i="103" s="1"/>
  <c r="CW92" i="103" a="1"/>
  <c r="CW92" i="103" s="1"/>
  <c r="BF114" i="105" a="1"/>
  <c r="BF114" i="105" s="1"/>
  <c r="DJ114" i="105" a="1"/>
  <c r="DJ114" i="105" s="1"/>
  <c r="DF114" i="105" a="1"/>
  <c r="DF114" i="105" s="1"/>
  <c r="CG114" i="105" a="1"/>
  <c r="CG114" i="105" s="1"/>
  <c r="CN114" i="105" a="1"/>
  <c r="CN114" i="105" s="1"/>
  <c r="CB180" i="99"/>
  <c r="BI137" i="103" a="1"/>
  <c r="BI137" i="103" s="1"/>
  <c r="AV130" i="104" a="1"/>
  <c r="AV130" i="104" s="1"/>
  <c r="DC114" i="105" a="1"/>
  <c r="DC114" i="105" s="1"/>
  <c r="AB55" i="104" a="1"/>
  <c r="AB55" i="104" s="1"/>
  <c r="AG17" i="103" a="1"/>
  <c r="AG17" i="103" s="1"/>
  <c r="CJ79" i="103" a="1"/>
  <c r="CJ79" i="103" s="1"/>
  <c r="AU13" i="104" a="1"/>
  <c r="AU13" i="104" s="1"/>
  <c r="CX13" i="104" a="1"/>
  <c r="CX13" i="104" s="1"/>
  <c r="BE13" i="104" a="1"/>
  <c r="BE13" i="104" s="1"/>
  <c r="BO8" i="104" a="1"/>
  <c r="BO8" i="104" s="1"/>
  <c r="AY86" i="105" a="1"/>
  <c r="AY86" i="105" s="1"/>
  <c r="AQ7" i="105" a="1"/>
  <c r="AQ7" i="105" s="1"/>
  <c r="AP7" i="105" a="1"/>
  <c r="AP7" i="105" s="1"/>
  <c r="CI123" i="104" a="1"/>
  <c r="CI123" i="104" s="1"/>
  <c r="CN100" i="104" a="1"/>
  <c r="CN100" i="104" s="1"/>
  <c r="CQ100" i="104" a="1"/>
  <c r="CQ100" i="104" s="1"/>
  <c r="CO100" i="104" a="1"/>
  <c r="CO100" i="104" s="1"/>
  <c r="W100" i="104"/>
  <c r="CM100" i="104" s="1" a="1"/>
  <c r="CM100" i="104" s="1"/>
  <c r="CP100" i="104" a="1"/>
  <c r="CP100" i="104" s="1"/>
  <c r="CQ123" i="105" a="1"/>
  <c r="CQ123" i="105" s="1"/>
  <c r="BA123" i="105" a="1"/>
  <c r="BA123" i="105" s="1"/>
  <c r="CZ109" i="103" a="1"/>
  <c r="CZ109" i="103" s="1"/>
  <c r="CX109" i="103" a="1"/>
  <c r="CX109" i="103" s="1"/>
  <c r="S113" i="99"/>
  <c r="CM126" i="103" a="1"/>
  <c r="CM126" i="103" s="1"/>
  <c r="CO126" i="103" a="1"/>
  <c r="CO126" i="103" s="1"/>
  <c r="CL126" i="103" a="1"/>
  <c r="CL126" i="103" s="1"/>
  <c r="CP126" i="103" a="1"/>
  <c r="CP126" i="103" s="1"/>
  <c r="CN126" i="103" a="1"/>
  <c r="CN126" i="103" s="1"/>
  <c r="Z57" i="105"/>
  <c r="CA23" i="99"/>
  <c r="AF23" i="99"/>
  <c r="AB23" i="99"/>
  <c r="AI97" i="103" a="1"/>
  <c r="AI97" i="103" s="1"/>
  <c r="AC97" i="103" a="1"/>
  <c r="AC97" i="103" s="1"/>
  <c r="AJ97" i="103" a="1"/>
  <c r="AJ97" i="103" s="1"/>
  <c r="AH97" i="103" a="1"/>
  <c r="AH97" i="103" s="1"/>
  <c r="AL97" i="103" a="1"/>
  <c r="AL97" i="103" s="1"/>
  <c r="AG97" i="103" a="1"/>
  <c r="AG97" i="103" s="1"/>
  <c r="AF97" i="103" a="1"/>
  <c r="AF97" i="103" s="1"/>
  <c r="AK97" i="103" a="1"/>
  <c r="AK97" i="103" s="1"/>
  <c r="AB97" i="103" a="1"/>
  <c r="AB97" i="103" s="1"/>
  <c r="AE97" i="103" a="1"/>
  <c r="AE97" i="103" s="1"/>
  <c r="AD97" i="103" a="1"/>
  <c r="AD97" i="103" s="1"/>
  <c r="CN84" i="104" a="1"/>
  <c r="CN84" i="104" s="1"/>
  <c r="CO84" i="104" a="1"/>
  <c r="CO84" i="104" s="1"/>
  <c r="CQ84" i="104" a="1"/>
  <c r="CQ84" i="104" s="1"/>
  <c r="W84" i="104"/>
  <c r="CM84" i="104" s="1" a="1"/>
  <c r="CM84" i="104" s="1"/>
  <c r="CP84" i="104" a="1"/>
  <c r="CP84" i="104" s="1"/>
  <c r="CQ62" i="104" a="1"/>
  <c r="CQ62" i="104" s="1"/>
  <c r="CN62" i="104" a="1"/>
  <c r="CN62" i="104" s="1"/>
  <c r="CO62" i="104" a="1"/>
  <c r="CO62" i="104" s="1"/>
  <c r="CP62" i="104" a="1"/>
  <c r="CP62" i="104" s="1"/>
  <c r="W62" i="104"/>
  <c r="CM62" i="104" s="1" a="1"/>
  <c r="CM62" i="104" s="1"/>
  <c r="CP41" i="104" a="1"/>
  <c r="CP41" i="104" s="1"/>
  <c r="CQ41" i="104" a="1"/>
  <c r="CQ41" i="104" s="1"/>
  <c r="CN41" i="104" a="1"/>
  <c r="CN41" i="104" s="1"/>
  <c r="W41" i="104"/>
  <c r="CG83" i="104" a="1"/>
  <c r="CG83" i="104" s="1"/>
  <c r="CL83" i="104" a="1"/>
  <c r="CL83" i="104" s="1"/>
  <c r="CI83" i="104" a="1"/>
  <c r="CI83" i="104" s="1"/>
  <c r="CJ83" i="104" a="1"/>
  <c r="CJ83" i="104" s="1"/>
  <c r="CK83" i="104" a="1"/>
  <c r="CK83" i="104" s="1"/>
  <c r="CY116" i="103" a="1"/>
  <c r="CY116" i="103" s="1"/>
  <c r="CX116" i="103" a="1"/>
  <c r="CX116" i="103" s="1"/>
  <c r="CZ109" i="104" a="1"/>
  <c r="CZ109" i="104" s="1"/>
  <c r="CY109" i="104" a="1"/>
  <c r="CY109" i="104" s="1"/>
  <c r="AX73" i="103" a="1"/>
  <c r="AX73" i="103" s="1"/>
  <c r="AY73" i="103" a="1"/>
  <c r="AY73" i="103" s="1"/>
  <c r="BA73" i="103" a="1"/>
  <c r="BA73" i="103" s="1"/>
  <c r="AZ73" i="103" a="1"/>
  <c r="AZ73" i="103" s="1"/>
  <c r="BF73" i="103" a="1"/>
  <c r="BF73" i="103" s="1"/>
  <c r="BG73" i="103" a="1"/>
  <c r="BG73" i="103" s="1"/>
  <c r="BU81" i="103" a="1"/>
  <c r="BU81" i="103" s="1"/>
  <c r="BM81" i="103" a="1"/>
  <c r="BM81" i="103" s="1"/>
  <c r="CW129" i="103" a="1"/>
  <c r="CW129" i="103" s="1"/>
  <c r="CU129" i="103" a="1"/>
  <c r="CU129" i="103" s="1"/>
  <c r="CV129" i="103" a="1"/>
  <c r="CV129" i="103" s="1"/>
  <c r="AH36" i="99"/>
  <c r="AD36" i="99"/>
  <c r="CC36" i="99"/>
  <c r="CQ93" i="103" a="1"/>
  <c r="CQ93" i="103" s="1"/>
  <c r="CS93" i="103" a="1"/>
  <c r="CS93" i="103" s="1"/>
  <c r="CT93" i="103" a="1"/>
  <c r="CT93" i="103" s="1"/>
  <c r="CR93" i="103" a="1"/>
  <c r="CR93" i="103" s="1"/>
  <c r="CG89" i="104" a="1"/>
  <c r="CG89" i="104" s="1"/>
  <c r="CI89" i="104" a="1"/>
  <c r="CI89" i="104" s="1"/>
  <c r="CJ89" i="104" a="1"/>
  <c r="CJ89" i="104" s="1"/>
  <c r="CK89" i="104" a="1"/>
  <c r="CK89" i="104" s="1"/>
  <c r="CL89" i="104" a="1"/>
  <c r="CL89" i="104" s="1"/>
  <c r="CH89" i="104" a="1"/>
  <c r="CH89" i="104" s="1"/>
  <c r="CI79" i="105" a="1"/>
  <c r="CI79" i="105" s="1"/>
  <c r="CM79" i="105" a="1"/>
  <c r="CM79" i="105" s="1"/>
  <c r="CO79" i="105" a="1"/>
  <c r="CO79" i="105" s="1"/>
  <c r="CN79" i="105" a="1"/>
  <c r="CN79" i="105" s="1"/>
  <c r="CL79" i="105" a="1"/>
  <c r="CL79" i="105" s="1"/>
  <c r="CK79" i="105" a="1"/>
  <c r="CK79" i="105" s="1"/>
  <c r="BV14" i="105" a="1"/>
  <c r="BV14" i="105" s="1"/>
  <c r="BR14" i="105" a="1"/>
  <c r="BR14" i="105" s="1"/>
  <c r="BS14" i="105" a="1"/>
  <c r="BS14" i="105" s="1"/>
  <c r="BT14" i="105" a="1"/>
  <c r="BT14" i="105" s="1"/>
  <c r="BW14" i="105" a="1"/>
  <c r="BW14" i="105" s="1"/>
  <c r="CU99" i="105" a="1"/>
  <c r="CU99" i="105" s="1"/>
  <c r="CR99" i="105" a="1"/>
  <c r="CR99" i="105" s="1"/>
  <c r="BF106" i="105" a="1"/>
  <c r="BF106" i="105" s="1"/>
  <c r="BE106" i="105" a="1"/>
  <c r="BE106" i="105" s="1"/>
  <c r="BA106" i="105" a="1"/>
  <c r="BA106" i="105" s="1"/>
  <c r="AZ106" i="105" a="1"/>
  <c r="AZ106" i="105" s="1"/>
  <c r="BB106" i="105" a="1"/>
  <c r="BB106" i="105" s="1"/>
  <c r="AX106" i="105" a="1"/>
  <c r="AX106" i="105" s="1"/>
  <c r="AY106" i="105" a="1"/>
  <c r="AY106" i="105" s="1"/>
  <c r="AW106" i="105" a="1"/>
  <c r="AW106" i="105" s="1"/>
  <c r="BC106" i="105" a="1"/>
  <c r="BC106" i="105" s="1"/>
  <c r="F93" i="105"/>
  <c r="H93" i="105"/>
  <c r="E93" i="105"/>
  <c r="I93" i="105"/>
  <c r="AH144" i="103" a="1"/>
  <c r="AH144" i="103" s="1"/>
  <c r="AG144" i="103" a="1"/>
  <c r="AG144" i="103" s="1"/>
  <c r="AI144" i="103" a="1"/>
  <c r="AI144" i="103" s="1"/>
  <c r="AF144" i="103" a="1"/>
  <c r="AF144" i="103" s="1"/>
  <c r="AE144" i="103" a="1"/>
  <c r="AE144" i="103" s="1"/>
  <c r="AL144" i="103" a="1"/>
  <c r="AL144" i="103" s="1"/>
  <c r="AK144" i="103" a="1"/>
  <c r="AK144" i="103" s="1"/>
  <c r="AD144" i="103" a="1"/>
  <c r="AD144" i="103" s="1"/>
  <c r="AJ144" i="103" a="1"/>
  <c r="AJ144" i="103" s="1"/>
  <c r="AC144" i="103" a="1"/>
  <c r="AC144" i="103" s="1"/>
  <c r="AB144" i="103" a="1"/>
  <c r="AB144" i="103" s="1"/>
  <c r="AB22" i="104" a="1"/>
  <c r="AB22" i="104" s="1"/>
  <c r="AK22" i="104" a="1"/>
  <c r="AK22" i="104" s="1"/>
  <c r="AH22" i="104" a="1"/>
  <c r="AH22" i="104" s="1"/>
  <c r="AG22" i="104" a="1"/>
  <c r="AG22" i="104" s="1"/>
  <c r="AL22" i="104" a="1"/>
  <c r="AL22" i="104" s="1"/>
  <c r="AM22" i="104" a="1"/>
  <c r="AM22" i="104" s="1"/>
  <c r="AJ22" i="104" a="1"/>
  <c r="AJ22" i="104" s="1"/>
  <c r="AC22" i="104" a="1"/>
  <c r="AC22" i="104" s="1"/>
  <c r="AI22" i="104" a="1"/>
  <c r="AI22" i="104" s="1"/>
  <c r="BE134" i="105" a="1"/>
  <c r="BE134" i="105" s="1"/>
  <c r="BA134" i="105" a="1"/>
  <c r="BA134" i="105" s="1"/>
  <c r="BC134" i="105" a="1"/>
  <c r="BC134" i="105" s="1"/>
  <c r="BG134" i="105" a="1"/>
  <c r="BG134" i="105" s="1"/>
  <c r="BD134" i="105" a="1"/>
  <c r="BD134" i="105" s="1"/>
  <c r="AX134" i="105" a="1"/>
  <c r="AX134" i="105" s="1"/>
  <c r="AW134" i="105" a="1"/>
  <c r="AW134" i="105" s="1"/>
  <c r="CK109" i="103" a="1"/>
  <c r="CK109" i="103" s="1"/>
  <c r="CJ109" i="103" a="1"/>
  <c r="CJ109" i="103" s="1"/>
  <c r="CF109" i="103" a="1"/>
  <c r="CF109" i="103" s="1"/>
  <c r="CH109" i="103" a="1"/>
  <c r="CH109" i="103" s="1"/>
  <c r="CG109" i="103" a="1"/>
  <c r="CG109" i="103" s="1"/>
  <c r="CI109" i="103" a="1"/>
  <c r="CI109" i="103" s="1"/>
  <c r="CI103" i="105" a="1"/>
  <c r="CI103" i="105" s="1"/>
  <c r="CM103" i="105" a="1"/>
  <c r="CM103" i="105" s="1"/>
  <c r="CO103" i="105" a="1"/>
  <c r="CO103" i="105" s="1"/>
  <c r="CL103" i="105" a="1"/>
  <c r="CL103" i="105" s="1"/>
  <c r="AF104" i="103" a="1"/>
  <c r="AF104" i="103" s="1"/>
  <c r="CI104" i="103" a="1"/>
  <c r="CI104" i="103" s="1"/>
  <c r="CK104" i="103" a="1"/>
  <c r="CK104" i="103" s="1"/>
  <c r="CH104" i="103" a="1"/>
  <c r="CH104" i="103" s="1"/>
  <c r="CF104" i="103" a="1"/>
  <c r="CF104" i="103" s="1"/>
  <c r="CJ104" i="103" a="1"/>
  <c r="CJ104" i="103" s="1"/>
  <c r="CG104" i="103" a="1"/>
  <c r="CG104" i="103" s="1"/>
  <c r="BZ80" i="99"/>
  <c r="CF80" i="99" s="1"/>
  <c r="AA80" i="99"/>
  <c r="X87" i="105"/>
  <c r="AE80" i="99"/>
  <c r="BK102" i="105" a="1"/>
  <c r="BK102" i="105" s="1"/>
  <c r="BN102" i="105" a="1"/>
  <c r="BN102" i="105" s="1"/>
  <c r="BJ102" i="105" a="1"/>
  <c r="BJ102" i="105" s="1"/>
  <c r="BL102" i="105" a="1"/>
  <c r="BL102" i="105" s="1"/>
  <c r="BM102" i="105" a="1"/>
  <c r="BM102" i="105" s="1"/>
  <c r="BO102" i="105" a="1"/>
  <c r="BO102" i="105" s="1"/>
  <c r="CZ50" i="103" a="1"/>
  <c r="CZ50" i="103" s="1"/>
  <c r="AK50" i="103" a="1"/>
  <c r="AK50" i="103" s="1"/>
  <c r="CX50" i="103" a="1"/>
  <c r="CX50" i="103" s="1"/>
  <c r="AZ103" i="103" a="1"/>
  <c r="AZ103" i="103" s="1"/>
  <c r="CC103" i="103" a="1"/>
  <c r="CC103" i="103" s="1"/>
  <c r="CA103" i="103" a="1"/>
  <c r="CA103" i="103" s="1"/>
  <c r="BZ103" i="103" a="1"/>
  <c r="BZ103" i="103" s="1"/>
  <c r="CE103" i="103" a="1"/>
  <c r="CE103" i="103" s="1"/>
  <c r="CD103" i="103" a="1"/>
  <c r="CD103" i="103" s="1"/>
  <c r="BY103" i="103" a="1"/>
  <c r="BY103" i="103" s="1"/>
  <c r="CB103" i="103" a="1"/>
  <c r="CB103" i="103" s="1"/>
  <c r="BV142" i="103" a="1"/>
  <c r="BV142" i="103" s="1"/>
  <c r="BX142" i="103" a="1"/>
  <c r="BX142" i="103" s="1"/>
  <c r="BW142" i="103" a="1"/>
  <c r="BW142" i="103" s="1"/>
  <c r="BS142" i="103" a="1"/>
  <c r="BS142" i="103" s="1"/>
  <c r="BU142" i="103" a="1"/>
  <c r="BU142" i="103" s="1"/>
  <c r="BT142" i="103" a="1"/>
  <c r="BT142" i="103" s="1"/>
  <c r="BQ142" i="103" a="1"/>
  <c r="BQ142" i="103" s="1"/>
  <c r="BR142" i="103" a="1"/>
  <c r="BR142" i="103" s="1"/>
  <c r="BZ114" i="99"/>
  <c r="AA114" i="99"/>
  <c r="AE114" i="99"/>
  <c r="Z114" i="99"/>
  <c r="S114" i="99"/>
  <c r="X96" i="105"/>
  <c r="A114" i="99" a="1"/>
  <c r="A114" i="99" s="1"/>
  <c r="BX114" i="99" s="1" a="1"/>
  <c r="BX114" i="99" s="1"/>
  <c r="BV114" i="99" a="1"/>
  <c r="BV114" i="99" s="1"/>
  <c r="AX101" i="104" a="1"/>
  <c r="AX101" i="104" s="1"/>
  <c r="CB119" i="99"/>
  <c r="CI119" i="99" s="1"/>
  <c r="AC119" i="99"/>
  <c r="AG119" i="99"/>
  <c r="AE132" i="105"/>
  <c r="CV109" i="103" a="1"/>
  <c r="CV109" i="103" s="1"/>
  <c r="CW109" i="103" a="1"/>
  <c r="CW109" i="103" s="1"/>
  <c r="CU109" i="103" a="1"/>
  <c r="CU109" i="103" s="1"/>
  <c r="CO93" i="104" a="1"/>
  <c r="CO93" i="104" s="1"/>
  <c r="CQ93" i="104" a="1"/>
  <c r="CQ93" i="104" s="1"/>
  <c r="CP93" i="104" a="1"/>
  <c r="CP93" i="104" s="1"/>
  <c r="CN93" i="104" a="1"/>
  <c r="CN93" i="104" s="1"/>
  <c r="W93" i="104"/>
  <c r="CM93" i="104" s="1" a="1"/>
  <c r="CM93" i="104" s="1"/>
  <c r="AC110" i="103" a="1"/>
  <c r="AC110" i="103" s="1"/>
  <c r="BN110" i="103" a="1"/>
  <c r="BN110" i="103" s="1"/>
  <c r="BI110" i="103" a="1"/>
  <c r="BI110" i="103" s="1"/>
  <c r="BO110" i="103" a="1"/>
  <c r="BO110" i="103" s="1"/>
  <c r="BJ110" i="103" a="1"/>
  <c r="BJ110" i="103" s="1"/>
  <c r="BK110" i="103" a="1"/>
  <c r="BK110" i="103" s="1"/>
  <c r="BP110" i="103" a="1"/>
  <c r="BP110" i="103" s="1"/>
  <c r="BL110" i="103" a="1"/>
  <c r="BL110" i="103" s="1"/>
  <c r="BH110" i="103" a="1"/>
  <c r="BH110" i="103" s="1"/>
  <c r="BM110" i="103" a="1"/>
  <c r="BM110" i="103" s="1"/>
  <c r="AW135" i="104" a="1"/>
  <c r="AW135" i="104" s="1"/>
  <c r="AX135" i="104" a="1"/>
  <c r="AX135" i="104" s="1"/>
  <c r="BT119" i="105" a="1"/>
  <c r="BT119" i="105" s="1"/>
  <c r="BW119" i="105" a="1"/>
  <c r="BW119" i="105" s="1"/>
  <c r="BY119" i="105" a="1"/>
  <c r="BY119" i="105" s="1"/>
  <c r="BV119" i="105" a="1"/>
  <c r="BV119" i="105" s="1"/>
  <c r="BU119" i="105" a="1"/>
  <c r="BU119" i="105" s="1"/>
  <c r="CA154" i="99"/>
  <c r="Z75" i="105"/>
  <c r="AF154" i="99"/>
  <c r="AB154" i="99"/>
  <c r="AF169" i="99"/>
  <c r="AB169" i="99"/>
  <c r="CA169" i="99"/>
  <c r="Z56" i="105"/>
  <c r="BW169" i="99" a="1"/>
  <c r="BW169" i="99" s="1"/>
  <c r="CW89" i="103" a="1"/>
  <c r="CW89" i="103" s="1"/>
  <c r="CV89" i="103" a="1"/>
  <c r="CV89" i="103" s="1"/>
  <c r="CU89" i="103" a="1"/>
  <c r="CU89" i="103" s="1"/>
  <c r="BK148" i="104" a="1"/>
  <c r="BK148" i="104" s="1"/>
  <c r="BL148" i="104" a="1"/>
  <c r="BL148" i="104" s="1"/>
  <c r="BM148" i="104" a="1"/>
  <c r="BM148" i="104" s="1"/>
  <c r="BP148" i="104" a="1"/>
  <c r="BP148" i="104" s="1"/>
  <c r="BQ148" i="104" a="1"/>
  <c r="BQ148" i="104" s="1"/>
  <c r="BN148" i="104" a="1"/>
  <c r="BN148" i="104" s="1"/>
  <c r="BO148" i="104" a="1"/>
  <c r="BO148" i="104" s="1"/>
  <c r="S148" i="104"/>
  <c r="BI148" i="104" s="1" a="1"/>
  <c r="BI148" i="104" s="1"/>
  <c r="S154" i="99"/>
  <c r="CY148" i="103" a="1"/>
  <c r="CY148" i="103" s="1"/>
  <c r="CX148" i="103" a="1"/>
  <c r="CX148" i="103" s="1"/>
  <c r="CI60" i="105" a="1"/>
  <c r="CI60" i="105" s="1"/>
  <c r="CO60" i="105" a="1"/>
  <c r="CO60" i="105" s="1"/>
  <c r="CR97" i="103" a="1"/>
  <c r="CR97" i="103" s="1"/>
  <c r="CQ97" i="103" a="1"/>
  <c r="CQ97" i="103" s="1"/>
  <c r="CT97" i="103" a="1"/>
  <c r="CT97" i="103" s="1"/>
  <c r="CA97" i="103" a="1"/>
  <c r="CA97" i="103" s="1"/>
  <c r="BC97" i="103" a="1"/>
  <c r="BC97" i="103" s="1"/>
  <c r="CS97" i="103" a="1"/>
  <c r="CS97" i="103" s="1"/>
  <c r="CG97" i="103" a="1"/>
  <c r="CG97" i="103" s="1"/>
  <c r="BL97" i="103" a="1"/>
  <c r="BL97" i="103" s="1"/>
  <c r="BT97" i="103" a="1"/>
  <c r="BT97" i="103" s="1"/>
  <c r="CJ101" i="104" a="1"/>
  <c r="CJ101" i="104" s="1"/>
  <c r="CL101" i="104" a="1"/>
  <c r="CL101" i="104" s="1"/>
  <c r="CG101" i="104" a="1"/>
  <c r="CG101" i="104" s="1"/>
  <c r="CI101" i="104" a="1"/>
  <c r="CI101" i="104" s="1"/>
  <c r="CK101" i="104" a="1"/>
  <c r="CK101" i="104" s="1"/>
  <c r="CE125" i="105" a="1"/>
  <c r="CE125" i="105" s="1"/>
  <c r="DG125" i="105" a="1"/>
  <c r="DG125" i="105" s="1"/>
  <c r="DE125" i="105" a="1"/>
  <c r="DE125" i="105" s="1"/>
  <c r="BH102" i="103" a="1"/>
  <c r="BH102" i="103" s="1"/>
  <c r="BJ102" i="103" a="1"/>
  <c r="BJ102" i="103" s="1"/>
  <c r="BL102" i="103" a="1"/>
  <c r="BL102" i="103" s="1"/>
  <c r="BO102" i="103" a="1"/>
  <c r="BO102" i="103" s="1"/>
  <c r="BP102" i="103" a="1"/>
  <c r="BP102" i="103" s="1"/>
  <c r="BM102" i="103" a="1"/>
  <c r="BM102" i="103" s="1"/>
  <c r="BN102" i="103" a="1"/>
  <c r="BN102" i="103" s="1"/>
  <c r="BK102" i="103" a="1"/>
  <c r="BK102" i="103" s="1"/>
  <c r="BI102" i="103" a="1"/>
  <c r="BI102" i="103" s="1"/>
  <c r="CC92" i="103" a="1"/>
  <c r="CC92" i="103" s="1"/>
  <c r="CA92" i="103" a="1"/>
  <c r="CA92" i="103" s="1"/>
  <c r="CD92" i="103" a="1"/>
  <c r="CD92" i="103" s="1"/>
  <c r="CE92" i="103" a="1"/>
  <c r="CE92" i="103" s="1"/>
  <c r="BY92" i="103" a="1"/>
  <c r="BY92" i="103" s="1"/>
  <c r="BZ92" i="103" a="1"/>
  <c r="BZ92" i="103" s="1"/>
  <c r="CB92" i="103" a="1"/>
  <c r="CB92" i="103" s="1"/>
  <c r="AM100" i="104" a="1"/>
  <c r="AM100" i="104" s="1"/>
  <c r="AJ100" i="104" a="1"/>
  <c r="AJ100" i="104" s="1"/>
  <c r="AH100" i="104" a="1"/>
  <c r="AH100" i="104" s="1"/>
  <c r="AB100" i="104" a="1"/>
  <c r="AB100" i="104" s="1"/>
  <c r="AC100" i="104" a="1"/>
  <c r="AC100" i="104" s="1"/>
  <c r="AG100" i="104" a="1"/>
  <c r="AG100" i="104" s="1"/>
  <c r="AK100" i="104" a="1"/>
  <c r="AK100" i="104" s="1"/>
  <c r="AL100" i="104" a="1"/>
  <c r="AL100" i="104" s="1"/>
  <c r="CD124" i="103" a="1"/>
  <c r="CD124" i="103" s="1"/>
  <c r="CA124" i="103" a="1"/>
  <c r="CA124" i="103" s="1"/>
  <c r="CE124" i="103" a="1"/>
  <c r="CE124" i="103" s="1"/>
  <c r="BY124" i="103" a="1"/>
  <c r="BY124" i="103" s="1"/>
  <c r="BZ124" i="103" a="1"/>
  <c r="BZ124" i="103" s="1"/>
  <c r="CB124" i="103" a="1"/>
  <c r="CB124" i="103" s="1"/>
  <c r="CC124" i="103" a="1"/>
  <c r="CC124" i="103" s="1"/>
  <c r="CY126" i="103" a="1"/>
  <c r="CY126" i="103" s="1"/>
  <c r="CX126" i="103" a="1"/>
  <c r="CX126" i="103" s="1"/>
  <c r="CX29" i="104" a="1"/>
  <c r="CX29" i="104" s="1"/>
  <c r="CV29" i="104" a="1"/>
  <c r="CV29" i="104" s="1"/>
  <c r="CW29" i="104" a="1"/>
  <c r="CW29" i="104" s="1"/>
  <c r="CI89" i="105" a="1"/>
  <c r="CI89" i="105" s="1"/>
  <c r="CN89" i="105" a="1"/>
  <c r="CN89" i="105" s="1"/>
  <c r="CK109" i="105" a="1"/>
  <c r="CK109" i="105" s="1"/>
  <c r="CO109" i="105" a="1"/>
  <c r="CO109" i="105" s="1"/>
  <c r="CL109" i="105" a="1"/>
  <c r="CL109" i="105" s="1"/>
  <c r="CI109" i="105" a="1"/>
  <c r="CI109" i="105" s="1"/>
  <c r="CM109" i="105" a="1"/>
  <c r="CM109" i="105" s="1"/>
  <c r="CY124" i="104" a="1"/>
  <c r="CY124" i="104" s="1"/>
  <c r="CZ124" i="104" a="1"/>
  <c r="CZ124" i="104" s="1"/>
  <c r="AY104" i="103" a="1"/>
  <c r="AY104" i="103" s="1"/>
  <c r="BG104" i="103" a="1"/>
  <c r="BG104" i="103" s="1"/>
  <c r="BE104" i="103" a="1"/>
  <c r="BE104" i="103" s="1"/>
  <c r="BA104" i="103" a="1"/>
  <c r="BA104" i="103" s="1"/>
  <c r="AZ104" i="103" a="1"/>
  <c r="AZ104" i="103" s="1"/>
  <c r="BC104" i="103" a="1"/>
  <c r="BC104" i="103" s="1"/>
  <c r="BF104" i="103" a="1"/>
  <c r="BF104" i="103" s="1"/>
  <c r="AX104" i="103" a="1"/>
  <c r="AX104" i="103" s="1"/>
  <c r="BD104" i="103" a="1"/>
  <c r="BD104" i="103" s="1"/>
  <c r="BB104" i="103" a="1"/>
  <c r="BB104" i="103" s="1"/>
  <c r="F104" i="105"/>
  <c r="H104" i="105"/>
  <c r="E104" i="105"/>
  <c r="I104" i="105"/>
  <c r="CX98" i="103" a="1"/>
  <c r="CX98" i="103" s="1"/>
  <c r="CY98" i="103" a="1"/>
  <c r="CY98" i="103" s="1"/>
  <c r="AS86" i="104" a="1"/>
  <c r="AS86" i="104" s="1"/>
  <c r="AX86" i="104" a="1"/>
  <c r="AX86" i="104" s="1"/>
  <c r="AW86" i="104" a="1"/>
  <c r="AW86" i="104" s="1"/>
  <c r="BO82" i="103" a="1"/>
  <c r="BO82" i="103" s="1"/>
  <c r="BH82" i="103" a="1"/>
  <c r="BH82" i="103" s="1"/>
  <c r="BK82" i="103" a="1"/>
  <c r="BK82" i="103" s="1"/>
  <c r="BL82" i="103" a="1"/>
  <c r="BL82" i="103" s="1"/>
  <c r="BI82" i="103" a="1"/>
  <c r="BI82" i="103" s="1"/>
  <c r="BM82" i="103" a="1"/>
  <c r="BM82" i="103" s="1"/>
  <c r="Z329" i="99"/>
  <c r="A329" i="99" s="1" a="1"/>
  <c r="A329" i="99" s="1"/>
  <c r="S329" i="99"/>
  <c r="AE329" i="99"/>
  <c r="AA329" i="99"/>
  <c r="BZ329" i="99"/>
  <c r="BV329" i="99" a="1"/>
  <c r="BV329" i="99" s="1"/>
  <c r="AD38" i="99"/>
  <c r="AH38" i="99"/>
  <c r="AI10" i="105"/>
  <c r="CN10" i="105" s="1" a="1"/>
  <c r="CN10" i="105" s="1"/>
  <c r="AB105" i="103" a="1"/>
  <c r="AB105" i="103" s="1"/>
  <c r="AY105" i="103" a="1"/>
  <c r="AY105" i="103" s="1"/>
  <c r="BC105" i="103" a="1"/>
  <c r="BC105" i="103" s="1"/>
  <c r="BB105" i="103" a="1"/>
  <c r="BB105" i="103" s="1"/>
  <c r="BD105" i="103" a="1"/>
  <c r="BD105" i="103" s="1"/>
  <c r="BF105" i="103" a="1"/>
  <c r="BF105" i="103" s="1"/>
  <c r="AZ105" i="103" a="1"/>
  <c r="AZ105" i="103" s="1"/>
  <c r="BE105" i="103" a="1"/>
  <c r="BE105" i="103" s="1"/>
  <c r="AX105" i="103" a="1"/>
  <c r="AX105" i="103" s="1"/>
  <c r="BA105" i="103" a="1"/>
  <c r="BA105" i="103" s="1"/>
  <c r="BG105" i="103" a="1"/>
  <c r="BG105" i="103" s="1"/>
  <c r="CO134" i="104" a="1"/>
  <c r="CO134" i="104" s="1"/>
  <c r="CQ134" i="104" a="1"/>
  <c r="CQ134" i="104" s="1"/>
  <c r="CN134" i="104" a="1"/>
  <c r="CN134" i="104" s="1"/>
  <c r="CP134" i="104" a="1"/>
  <c r="CP134" i="104" s="1"/>
  <c r="W134" i="104"/>
  <c r="CM134" i="104" s="1" a="1"/>
  <c r="CM134" i="104" s="1"/>
  <c r="CK141" i="104" a="1"/>
  <c r="CK141" i="104" s="1"/>
  <c r="DA141" i="104" a="1"/>
  <c r="DA141" i="104" s="1"/>
  <c r="CZ94" i="104" a="1"/>
  <c r="CZ94" i="104" s="1"/>
  <c r="CY94" i="104" a="1"/>
  <c r="CY94" i="104" s="1"/>
  <c r="BB106" i="103" a="1"/>
  <c r="BB106" i="103" s="1"/>
  <c r="BG106" i="103" a="1"/>
  <c r="BG106" i="103" s="1"/>
  <c r="AB106" i="103" a="1"/>
  <c r="AB106" i="103" s="1"/>
  <c r="BD106" i="103" a="1"/>
  <c r="BD106" i="103" s="1"/>
  <c r="AY106" i="103" a="1"/>
  <c r="AY106" i="103" s="1"/>
  <c r="BC106" i="103" a="1"/>
  <c r="BC106" i="103" s="1"/>
  <c r="AZ106" i="103" a="1"/>
  <c r="AZ106" i="103" s="1"/>
  <c r="AX106" i="103" a="1"/>
  <c r="AX106" i="103" s="1"/>
  <c r="Z46" i="99"/>
  <c r="A46" i="99" s="1" a="1"/>
  <c r="A46" i="99" s="1"/>
  <c r="S46" i="99"/>
  <c r="AE46" i="99"/>
  <c r="BZ46" i="99"/>
  <c r="AA46" i="99"/>
  <c r="X49" i="105"/>
  <c r="AN93" i="104" a="1"/>
  <c r="AN93" i="104" s="1"/>
  <c r="AW93" i="104" a="1"/>
  <c r="AW93" i="104" s="1"/>
  <c r="AV93" i="104" a="1"/>
  <c r="AV93" i="104" s="1"/>
  <c r="AR93" i="104" a="1"/>
  <c r="AR93" i="104" s="1"/>
  <c r="AU93" i="104" a="1"/>
  <c r="AU93" i="104" s="1"/>
  <c r="AO93" i="104" a="1"/>
  <c r="AO93" i="104" s="1"/>
  <c r="AS93" i="104" a="1"/>
  <c r="AS93" i="104" s="1"/>
  <c r="AG105" i="99"/>
  <c r="AC105" i="99"/>
  <c r="CB105" i="99"/>
  <c r="CI105" i="99" s="1"/>
  <c r="AE113" i="105"/>
  <c r="E101" i="105"/>
  <c r="F101" i="105"/>
  <c r="H101" i="105"/>
  <c r="I101" i="105"/>
  <c r="CW22" i="104" a="1"/>
  <c r="CW22" i="104" s="1"/>
  <c r="CX22" i="104" a="1"/>
  <c r="CX22" i="104" s="1"/>
  <c r="CV22" i="104" a="1"/>
  <c r="CV22" i="104" s="1"/>
  <c r="AE115" i="105"/>
  <c r="AG61" i="99"/>
  <c r="AC61" i="99"/>
  <c r="DJ5" i="105" a="1"/>
  <c r="DJ5" i="105" s="1"/>
  <c r="DH5" i="105" a="1"/>
  <c r="DH5" i="105" s="1"/>
  <c r="BF5" i="105" a="1"/>
  <c r="BF5" i="105" s="1"/>
  <c r="BB40" i="105" a="1"/>
  <c r="BB40" i="105" s="1"/>
  <c r="CV40" i="105" a="1"/>
  <c r="CV40" i="105" s="1"/>
  <c r="CX40" i="105" a="1"/>
  <c r="CX40" i="105" s="1"/>
  <c r="CZ40" i="105" a="1"/>
  <c r="CZ40" i="105" s="1"/>
  <c r="CW40" i="105" a="1"/>
  <c r="CW40" i="105" s="1"/>
  <c r="CY40" i="105" a="1"/>
  <c r="CY40" i="105" s="1"/>
  <c r="CN90" i="104" a="1"/>
  <c r="CN90" i="104" s="1"/>
  <c r="W90" i="104"/>
  <c r="AS90" i="104" a="1"/>
  <c r="AS90" i="104" s="1"/>
  <c r="CQ100" i="103" a="1"/>
  <c r="CQ100" i="103" s="1"/>
  <c r="I130" i="105"/>
  <c r="CH106" i="99"/>
  <c r="CE170" i="99"/>
  <c r="CF170" i="99"/>
  <c r="CN142" i="105" a="1"/>
  <c r="CN142" i="105" s="1"/>
  <c r="DJ142" i="105" a="1"/>
  <c r="DJ142" i="105" s="1"/>
  <c r="CG142" i="105" a="1"/>
  <c r="CG142" i="105" s="1"/>
  <c r="BO49" i="104" a="1"/>
  <c r="BO49" i="104" s="1"/>
  <c r="Z23" i="99"/>
  <c r="A23" i="99" s="1" a="1"/>
  <c r="A23" i="99" s="1"/>
  <c r="CT47" i="103" a="1"/>
  <c r="CT47" i="103" s="1"/>
  <c r="CS47" i="103" a="1"/>
  <c r="CS47" i="103" s="1"/>
  <c r="AH47" i="103" a="1"/>
  <c r="AH47" i="103" s="1"/>
  <c r="CS131" i="105" a="1"/>
  <c r="CS131" i="105" s="1"/>
  <c r="CU131" i="105" a="1"/>
  <c r="CU131" i="105" s="1"/>
  <c r="CQ131" i="105" a="1"/>
  <c r="CQ131" i="105" s="1"/>
  <c r="CR131" i="105" a="1"/>
  <c r="CR131" i="105" s="1"/>
  <c r="CP131" i="105" a="1"/>
  <c r="CP131" i="105" s="1"/>
  <c r="CI48" i="105" a="1"/>
  <c r="CI48" i="105" s="1"/>
  <c r="CO48" i="105" a="1"/>
  <c r="CO48" i="105" s="1"/>
  <c r="CL48" i="105" a="1"/>
  <c r="CL48" i="105" s="1"/>
  <c r="CK48" i="105" a="1"/>
  <c r="CK48" i="105" s="1"/>
  <c r="CV84" i="104" a="1"/>
  <c r="CV84" i="104" s="1"/>
  <c r="CW84" i="104" a="1"/>
  <c r="CW84" i="104" s="1"/>
  <c r="CX84" i="104" a="1"/>
  <c r="CX84" i="104" s="1"/>
  <c r="AU133" i="104" a="1"/>
  <c r="AU133" i="104" s="1"/>
  <c r="AN133" i="104" a="1"/>
  <c r="AN133" i="104" s="1"/>
  <c r="AR133" i="104" a="1"/>
  <c r="AR133" i="104" s="1"/>
  <c r="AV133" i="104" a="1"/>
  <c r="AV133" i="104" s="1"/>
  <c r="AS133" i="104" a="1"/>
  <c r="AS133" i="104" s="1"/>
  <c r="AX133" i="104" a="1"/>
  <c r="AX133" i="104" s="1"/>
  <c r="AW133" i="104" a="1"/>
  <c r="AW133" i="104" s="1"/>
  <c r="CI48" i="104" a="1"/>
  <c r="CI48" i="104" s="1"/>
  <c r="CW48" i="104" a="1"/>
  <c r="CW48" i="104" s="1"/>
  <c r="CX48" i="104" a="1"/>
  <c r="CX48" i="104" s="1"/>
  <c r="CB117" i="99"/>
  <c r="AF103" i="105"/>
  <c r="CD103" i="105" s="1" a="1"/>
  <c r="CD103" i="105" s="1"/>
  <c r="CY108" i="103" a="1"/>
  <c r="CY108" i="103" s="1"/>
  <c r="CP108" i="103" a="1"/>
  <c r="CP108" i="103" s="1"/>
  <c r="CK108" i="103" a="1"/>
  <c r="CK108" i="103" s="1"/>
  <c r="CT108" i="103" a="1"/>
  <c r="CT108" i="103" s="1"/>
  <c r="BP108" i="103" a="1"/>
  <c r="BP108" i="103" s="1"/>
  <c r="AL108" i="103" a="1"/>
  <c r="AL108" i="103" s="1"/>
  <c r="AG53" i="99"/>
  <c r="CB53" i="99"/>
  <c r="AC53" i="99"/>
  <c r="BX53" i="99" a="1"/>
  <c r="BX53" i="99" s="1"/>
  <c r="AE111" i="105"/>
  <c r="AH148" i="99"/>
  <c r="AD148" i="99"/>
  <c r="CC148" i="99"/>
  <c r="AI42" i="105"/>
  <c r="DH42" i="105" s="1" a="1"/>
  <c r="DH42" i="105" s="1"/>
  <c r="BY148" i="99" a="1"/>
  <c r="BY148" i="99" s="1"/>
  <c r="BB93" i="103" a="1"/>
  <c r="BB93" i="103" s="1"/>
  <c r="BE93" i="103" a="1"/>
  <c r="BE93" i="103" s="1"/>
  <c r="BA93" i="103" a="1"/>
  <c r="BA93" i="103" s="1"/>
  <c r="BD93" i="103" a="1"/>
  <c r="BD93" i="103" s="1"/>
  <c r="AY93" i="103" a="1"/>
  <c r="AY93" i="103" s="1"/>
  <c r="AZ93" i="103" a="1"/>
  <c r="AZ93" i="103" s="1"/>
  <c r="BC93" i="103" a="1"/>
  <c r="BC93" i="103" s="1"/>
  <c r="AX93" i="103" a="1"/>
  <c r="AX93" i="103" s="1"/>
  <c r="BF93" i="103" a="1"/>
  <c r="BF93" i="103" s="1"/>
  <c r="BG93" i="103" a="1"/>
  <c r="BG93" i="103" s="1"/>
  <c r="CH42" i="105" a="1"/>
  <c r="CH42" i="105" s="1"/>
  <c r="CO42" i="105" a="1"/>
  <c r="CO42" i="105" s="1"/>
  <c r="BQ42" i="105" a="1"/>
  <c r="BQ42" i="105" s="1"/>
  <c r="CQ41" i="103" a="1"/>
  <c r="CQ41" i="103" s="1"/>
  <c r="AH41" i="103" a="1"/>
  <c r="AH41" i="103" s="1"/>
  <c r="AD118" i="99"/>
  <c r="AH118" i="99"/>
  <c r="CC118" i="99"/>
  <c r="AI104" i="105"/>
  <c r="DJ104" i="105" s="1" a="1"/>
  <c r="DJ104" i="105" s="1"/>
  <c r="BG12" i="105" a="1"/>
  <c r="BG12" i="105" s="1"/>
  <c r="AE129" i="103" a="1"/>
  <c r="AE129" i="103" s="1"/>
  <c r="AH129" i="103" a="1"/>
  <c r="AH129" i="103" s="1"/>
  <c r="AK129" i="103" a="1"/>
  <c r="AK129" i="103" s="1"/>
  <c r="AJ129" i="103" a="1"/>
  <c r="AJ129" i="103" s="1"/>
  <c r="AC129" i="103" a="1"/>
  <c r="AC129" i="103" s="1"/>
  <c r="AD129" i="103" a="1"/>
  <c r="AD129" i="103" s="1"/>
  <c r="AB129" i="103" a="1"/>
  <c r="AB129" i="103" s="1"/>
  <c r="AG129" i="103" a="1"/>
  <c r="AG129" i="103" s="1"/>
  <c r="AF129" i="103" a="1"/>
  <c r="AF129" i="103" s="1"/>
  <c r="AL129" i="103" a="1"/>
  <c r="AL129" i="103" s="1"/>
  <c r="AI129" i="103" a="1"/>
  <c r="AI129" i="103" s="1"/>
  <c r="AJ149" i="103" a="1"/>
  <c r="AJ149" i="103" s="1"/>
  <c r="AL149" i="103" a="1"/>
  <c r="AL149" i="103" s="1"/>
  <c r="AG149" i="103" a="1"/>
  <c r="AG149" i="103" s="1"/>
  <c r="AE149" i="103" a="1"/>
  <c r="AE149" i="103" s="1"/>
  <c r="AB149" i="103" a="1"/>
  <c r="AB149" i="103" s="1"/>
  <c r="AD149" i="103" a="1"/>
  <c r="AD149" i="103" s="1"/>
  <c r="AH149" i="103" a="1"/>
  <c r="AH149" i="103" s="1"/>
  <c r="AC149" i="103" a="1"/>
  <c r="AC149" i="103" s="1"/>
  <c r="AI149" i="103" a="1"/>
  <c r="AI149" i="103" s="1"/>
  <c r="AF149" i="103" a="1"/>
  <c r="AF149" i="103" s="1"/>
  <c r="AK149" i="103" a="1"/>
  <c r="AK149" i="103" s="1"/>
  <c r="AD157" i="99"/>
  <c r="AH157" i="99"/>
  <c r="CC157" i="99"/>
  <c r="CF157" i="99" s="1"/>
  <c r="AI3" i="105"/>
  <c r="BX57" i="105" a="1"/>
  <c r="BX57" i="105" s="1"/>
  <c r="DI57" i="105" a="1"/>
  <c r="DI57" i="105" s="1"/>
  <c r="W104" i="104"/>
  <c r="AI104" i="104" s="1" a="1"/>
  <c r="AI104" i="104" s="1"/>
  <c r="CO104" i="104" a="1"/>
  <c r="CO104" i="104" s="1"/>
  <c r="CP104" i="104" a="1"/>
  <c r="CP104" i="104" s="1"/>
  <c r="CQ104" i="104" a="1"/>
  <c r="CQ104" i="104" s="1"/>
  <c r="CN104" i="104" a="1"/>
  <c r="CN104" i="104" s="1"/>
  <c r="CU130" i="105" a="1"/>
  <c r="CU130" i="105" s="1"/>
  <c r="CS130" i="105" a="1"/>
  <c r="CS130" i="105" s="1"/>
  <c r="CQ130" i="105" a="1"/>
  <c r="CQ130" i="105" s="1"/>
  <c r="CP130" i="105" a="1"/>
  <c r="CP130" i="105" s="1"/>
  <c r="CC23" i="99"/>
  <c r="AI57" i="105"/>
  <c r="AU57" i="105" s="1" a="1"/>
  <c r="AU57" i="105" s="1"/>
  <c r="AD23" i="99"/>
  <c r="AH23" i="99"/>
  <c r="CW141" i="103" a="1"/>
  <c r="CW141" i="103" s="1"/>
  <c r="CV141" i="103" a="1"/>
  <c r="CV141" i="103" s="1"/>
  <c r="CU141" i="103" a="1"/>
  <c r="CU141" i="103" s="1"/>
  <c r="AI141" i="103" a="1"/>
  <c r="AI141" i="103" s="1"/>
  <c r="CQ141" i="103" a="1"/>
  <c r="CQ141" i="103" s="1"/>
  <c r="BY281" i="99" a="1"/>
  <c r="BY281" i="99" s="1"/>
  <c r="BW281" i="99" a="1"/>
  <c r="BW281" i="99" s="1"/>
  <c r="BX281" i="99" a="1"/>
  <c r="BX281" i="99" s="1"/>
  <c r="BF112" i="103" a="1"/>
  <c r="BF112" i="103" s="1"/>
  <c r="BA112" i="103" a="1"/>
  <c r="BA112" i="103" s="1"/>
  <c r="AY112" i="103" a="1"/>
  <c r="AY112" i="103" s="1"/>
  <c r="BD112" i="103" a="1"/>
  <c r="BD112" i="103" s="1"/>
  <c r="AX112" i="103" a="1"/>
  <c r="AX112" i="103" s="1"/>
  <c r="AZ112" i="103" a="1"/>
  <c r="AZ112" i="103" s="1"/>
  <c r="BC112" i="103" a="1"/>
  <c r="BC112" i="103" s="1"/>
  <c r="BE112" i="103" a="1"/>
  <c r="BE112" i="103" s="1"/>
  <c r="BG112" i="103" a="1"/>
  <c r="BG112" i="103" s="1"/>
  <c r="BB112" i="103" a="1"/>
  <c r="BB112" i="103" s="1"/>
  <c r="CF149" i="103" a="1"/>
  <c r="CF149" i="103" s="1"/>
  <c r="CL149" i="103" a="1"/>
  <c r="CL149" i="103" s="1"/>
  <c r="CM149" i="103" a="1"/>
  <c r="CM149" i="103" s="1"/>
  <c r="CP149" i="103" a="1"/>
  <c r="CP149" i="103" s="1"/>
  <c r="CO149" i="103" a="1"/>
  <c r="CO149" i="103" s="1"/>
  <c r="CN149" i="103" a="1"/>
  <c r="CN149" i="103" s="1"/>
  <c r="CQ101" i="105" a="1"/>
  <c r="CQ101" i="105" s="1"/>
  <c r="DA101" i="105" a="1"/>
  <c r="DA101" i="105" s="1"/>
  <c r="DD101" i="105" a="1"/>
  <c r="DD101" i="105" s="1"/>
  <c r="DC101" i="105" a="1"/>
  <c r="DC101" i="105" s="1"/>
  <c r="DB101" i="105" a="1"/>
  <c r="DB101" i="105" s="1"/>
  <c r="CT132" i="105" a="1"/>
  <c r="CT132" i="105" s="1"/>
  <c r="CR132" i="105" a="1"/>
  <c r="CR132" i="105" s="1"/>
  <c r="CP132" i="105" a="1"/>
  <c r="CP132" i="105" s="1"/>
  <c r="CU132" i="105" a="1"/>
  <c r="CU132" i="105" s="1"/>
  <c r="CQ132" i="105" a="1"/>
  <c r="CQ132" i="105" s="1"/>
  <c r="L38" i="99"/>
  <c r="AD10" i="105" s="1"/>
  <c r="CB10" i="105" s="1" a="1"/>
  <c r="CB10" i="105" s="1"/>
  <c r="Q10" i="105"/>
  <c r="H10" i="104"/>
  <c r="U10" i="104" s="1"/>
  <c r="AR10" i="104" s="1" a="1"/>
  <c r="AR10" i="104" s="1"/>
  <c r="G89" i="103"/>
  <c r="T89" i="103" s="1"/>
  <c r="CI153" i="99"/>
  <c r="AB23" i="104" a="1"/>
  <c r="AB23" i="104" s="1"/>
  <c r="H58" i="105"/>
  <c r="BG15" i="104" a="1"/>
  <c r="BG15" i="104" s="1"/>
  <c r="R15" i="104"/>
  <c r="BH15" i="104" a="1"/>
  <c r="BH15" i="104" s="1"/>
  <c r="BC15" i="104" a="1"/>
  <c r="BC15" i="104" s="1"/>
  <c r="BB15" i="104" a="1"/>
  <c r="BB15" i="104" s="1"/>
  <c r="BV94" i="103" a="1"/>
  <c r="BV94" i="103" s="1"/>
  <c r="BQ94" i="103" a="1"/>
  <c r="BQ94" i="103" s="1"/>
  <c r="BS94" i="103" a="1"/>
  <c r="BS94" i="103" s="1"/>
  <c r="BR94" i="103" a="1"/>
  <c r="BR94" i="103" s="1"/>
  <c r="BW94" i="103" a="1"/>
  <c r="BW94" i="103" s="1"/>
  <c r="BU94" i="103" a="1"/>
  <c r="BU94" i="103" s="1"/>
  <c r="BT94" i="103" a="1"/>
  <c r="BT94" i="103" s="1"/>
  <c r="BX94" i="103" a="1"/>
  <c r="BX94" i="103" s="1"/>
  <c r="AE54" i="99"/>
  <c r="Y48" i="105"/>
  <c r="CZ91" i="103" a="1"/>
  <c r="CZ91" i="103" s="1"/>
  <c r="CN125" i="104" a="1"/>
  <c r="CN125" i="104" s="1"/>
  <c r="CO125" i="104" a="1"/>
  <c r="CO125" i="104" s="1"/>
  <c r="CP125" i="104" a="1"/>
  <c r="CP125" i="104" s="1"/>
  <c r="CQ125" i="104" a="1"/>
  <c r="CQ125" i="104" s="1"/>
  <c r="W125" i="104"/>
  <c r="CM125" i="104" s="1" a="1"/>
  <c r="CM125" i="104" s="1"/>
  <c r="BT136" i="105" a="1"/>
  <c r="BT136" i="105" s="1"/>
  <c r="BS136" i="105" a="1"/>
  <c r="BS136" i="105" s="1"/>
  <c r="BR136" i="105" a="1"/>
  <c r="BR136" i="105" s="1"/>
  <c r="BX136" i="105" a="1"/>
  <c r="BX136" i="105" s="1"/>
  <c r="BV136" i="105" a="1"/>
  <c r="BV136" i="105" s="1"/>
  <c r="BZ136" i="105" a="1"/>
  <c r="BZ136" i="105" s="1"/>
  <c r="CJ120" i="104" a="1"/>
  <c r="CJ120" i="104" s="1"/>
  <c r="CY120" i="104" a="1"/>
  <c r="CY120" i="104" s="1"/>
  <c r="CZ120" i="104" a="1"/>
  <c r="CZ120" i="104" s="1"/>
  <c r="BF120" i="104" a="1"/>
  <c r="BF120" i="104" s="1"/>
  <c r="AG38" i="99"/>
  <c r="CB38" i="99"/>
  <c r="AE10" i="105"/>
  <c r="CC10" i="105" s="1" a="1"/>
  <c r="CC10" i="105" s="1"/>
  <c r="AC38" i="99"/>
  <c r="AA82" i="99"/>
  <c r="BZ82" i="99"/>
  <c r="CF82" i="99" s="1"/>
  <c r="AE82" i="99"/>
  <c r="X35" i="105"/>
  <c r="AO35" i="105" s="1" a="1"/>
  <c r="AO35" i="105" s="1"/>
  <c r="AI15" i="105"/>
  <c r="AH62" i="99"/>
  <c r="AD62" i="99"/>
  <c r="CC62" i="99"/>
  <c r="CH62" i="99" s="1"/>
  <c r="F12" i="105"/>
  <c r="E12" i="105"/>
  <c r="I12" i="105"/>
  <c r="H12" i="105"/>
  <c r="DB102" i="105" a="1"/>
  <c r="DB102" i="105" s="1"/>
  <c r="DA102" i="105" a="1"/>
  <c r="DA102" i="105" s="1"/>
  <c r="AH103" i="103" a="1"/>
  <c r="AH103" i="103" s="1"/>
  <c r="CS103" i="103" a="1"/>
  <c r="CS103" i="103" s="1"/>
  <c r="CR103" i="103" a="1"/>
  <c r="CR103" i="103" s="1"/>
  <c r="CT103" i="103" a="1"/>
  <c r="CT103" i="103" s="1"/>
  <c r="CQ103" i="103" a="1"/>
  <c r="CQ103" i="103" s="1"/>
  <c r="AF117" i="105"/>
  <c r="AF94" i="105"/>
  <c r="BV94" i="105" s="1" a="1"/>
  <c r="BV94" i="105" s="1"/>
  <c r="DA133" i="104" a="1"/>
  <c r="DA133" i="104" s="1"/>
  <c r="F125" i="105"/>
  <c r="I125" i="105"/>
  <c r="E125" i="105"/>
  <c r="H125" i="105"/>
  <c r="AS95" i="104" a="1"/>
  <c r="AS95" i="104" s="1"/>
  <c r="AN95" i="104" a="1"/>
  <c r="AN95" i="104" s="1"/>
  <c r="AV95" i="104" a="1"/>
  <c r="AV95" i="104" s="1"/>
  <c r="AU95" i="104" a="1"/>
  <c r="AU95" i="104" s="1"/>
  <c r="AW95" i="104" a="1"/>
  <c r="AW95" i="104" s="1"/>
  <c r="AR95" i="104" a="1"/>
  <c r="AR95" i="104" s="1"/>
  <c r="CQ56" i="104" a="1"/>
  <c r="CQ56" i="104" s="1"/>
  <c r="CO56" i="104" a="1"/>
  <c r="CO56" i="104" s="1"/>
  <c r="CP56" i="104" a="1"/>
  <c r="CP56" i="104" s="1"/>
  <c r="W56" i="104"/>
  <c r="AT56" i="104" s="1" a="1"/>
  <c r="AT56" i="104" s="1"/>
  <c r="CN56" i="104" a="1"/>
  <c r="CN56" i="104" s="1"/>
  <c r="AX10" i="104" a="1"/>
  <c r="AX10" i="104" s="1"/>
  <c r="CY141" i="103" a="1"/>
  <c r="CY141" i="103" s="1"/>
  <c r="CX141" i="103" a="1"/>
  <c r="CX141" i="103" s="1"/>
  <c r="CR141" i="103" a="1"/>
  <c r="CR141" i="103" s="1"/>
  <c r="AJ141" i="103" a="1"/>
  <c r="AJ141" i="103" s="1"/>
  <c r="BW126" i="105" a="1"/>
  <c r="BW126" i="105" s="1"/>
  <c r="BZ126" i="105" a="1"/>
  <c r="BZ126" i="105" s="1"/>
  <c r="BV126" i="105" a="1"/>
  <c r="BV126" i="105" s="1"/>
  <c r="BX126" i="105" a="1"/>
  <c r="BX126" i="105" s="1"/>
  <c r="BT126" i="105" a="1"/>
  <c r="BT126" i="105" s="1"/>
  <c r="BY126" i="105" a="1"/>
  <c r="BY126" i="105" s="1"/>
  <c r="BU126" i="105" a="1"/>
  <c r="BU126" i="105" s="1"/>
  <c r="BS126" i="105" a="1"/>
  <c r="BS126" i="105" s="1"/>
  <c r="BR126" i="105" a="1"/>
  <c r="BR126" i="105" s="1"/>
  <c r="BJ113" i="103" a="1"/>
  <c r="BJ113" i="103" s="1"/>
  <c r="BK113" i="103" a="1"/>
  <c r="BK113" i="103" s="1"/>
  <c r="BO113" i="103" a="1"/>
  <c r="BO113" i="103" s="1"/>
  <c r="BI113" i="103" a="1"/>
  <c r="BI113" i="103" s="1"/>
  <c r="BP113" i="103" a="1"/>
  <c r="BP113" i="103" s="1"/>
  <c r="BM113" i="103" a="1"/>
  <c r="BM113" i="103" s="1"/>
  <c r="BH113" i="103" a="1"/>
  <c r="BH113" i="103" s="1"/>
  <c r="BL113" i="103" a="1"/>
  <c r="BL113" i="103" s="1"/>
  <c r="CX125" i="103" a="1"/>
  <c r="CX125" i="103" s="1"/>
  <c r="CG150" i="103" a="1"/>
  <c r="CG150" i="103" s="1"/>
  <c r="CN99" i="103" a="1"/>
  <c r="CN99" i="103" s="1"/>
  <c r="BY120" i="105" a="1"/>
  <c r="BY120" i="105" s="1"/>
  <c r="CC42" i="104" a="1"/>
  <c r="CC42" i="104" s="1"/>
  <c r="BA42" i="104" a="1"/>
  <c r="BA42" i="104" s="1"/>
  <c r="CA42" i="104" a="1"/>
  <c r="CA42" i="104" s="1"/>
  <c r="BZ42" i="104" a="1"/>
  <c r="BZ42" i="104" s="1"/>
  <c r="BJ42" i="104" a="1"/>
  <c r="BJ42" i="104" s="1"/>
  <c r="CF42" i="104" a="1"/>
  <c r="CF42" i="104" s="1"/>
  <c r="CB42" i="104" a="1"/>
  <c r="CB42" i="104" s="1"/>
  <c r="BR42" i="104" a="1"/>
  <c r="BR42" i="104" s="1"/>
  <c r="CD42" i="104" a="1"/>
  <c r="CD42" i="104" s="1"/>
  <c r="CE42" i="104" a="1"/>
  <c r="CE42" i="104" s="1"/>
  <c r="CL65" i="103" a="1"/>
  <c r="CL65" i="103" s="1"/>
  <c r="CM65" i="103" a="1"/>
  <c r="CM65" i="103" s="1"/>
  <c r="DA129" i="105" a="1"/>
  <c r="DA129" i="105" s="1"/>
  <c r="AG130" i="104" a="1"/>
  <c r="AG130" i="104" s="1"/>
  <c r="AQ5" i="105" a="1"/>
  <c r="AQ5" i="105" s="1"/>
  <c r="AY12" i="105" a="1"/>
  <c r="AY12" i="105" s="1"/>
  <c r="CA12" i="105" a="1"/>
  <c r="CA12" i="105" s="1"/>
  <c r="CB12" i="105" a="1"/>
  <c r="CB12" i="105" s="1"/>
  <c r="CF12" i="105" a="1"/>
  <c r="CF12" i="105" s="1"/>
  <c r="CC12" i="105" a="1"/>
  <c r="CC12" i="105" s="1"/>
  <c r="CH12" i="105" a="1"/>
  <c r="CH12" i="105" s="1"/>
  <c r="CE12" i="105" a="1"/>
  <c r="CE12" i="105" s="1"/>
  <c r="CD12" i="105" a="1"/>
  <c r="CD12" i="105" s="1"/>
  <c r="AR60" i="104" a="1"/>
  <c r="AR60" i="104" s="1"/>
  <c r="AX60" i="104" a="1"/>
  <c r="AX60" i="104" s="1"/>
  <c r="AW60" i="104" a="1"/>
  <c r="AW60" i="104" s="1"/>
  <c r="AN60" i="104" a="1"/>
  <c r="AN60" i="104" s="1"/>
  <c r="DA12" i="105" a="1"/>
  <c r="DA12" i="105" s="1"/>
  <c r="DB12" i="105" a="1"/>
  <c r="DB12" i="105" s="1"/>
  <c r="DD12" i="105" a="1"/>
  <c r="DD12" i="105" s="1"/>
  <c r="BS121" i="103" a="1"/>
  <c r="BS121" i="103" s="1"/>
  <c r="BT121" i="103" a="1"/>
  <c r="BT121" i="103" s="1"/>
  <c r="BV121" i="103" a="1"/>
  <c r="BV121" i="103" s="1"/>
  <c r="BX121" i="103" a="1"/>
  <c r="BX121" i="103" s="1"/>
  <c r="BR121" i="103" a="1"/>
  <c r="BR121" i="103" s="1"/>
  <c r="BW121" i="103" a="1"/>
  <c r="BW121" i="103" s="1"/>
  <c r="BQ121" i="103" a="1"/>
  <c r="BQ121" i="103" s="1"/>
  <c r="BU121" i="103" a="1"/>
  <c r="BU121" i="103" s="1"/>
  <c r="BN105" i="103" a="1"/>
  <c r="BN105" i="103" s="1"/>
  <c r="BO105" i="103" a="1"/>
  <c r="BO105" i="103" s="1"/>
  <c r="BJ105" i="103" a="1"/>
  <c r="BJ105" i="103" s="1"/>
  <c r="BH105" i="103" a="1"/>
  <c r="BH105" i="103" s="1"/>
  <c r="BM105" i="103" a="1"/>
  <c r="BM105" i="103" s="1"/>
  <c r="BK105" i="103" a="1"/>
  <c r="BK105" i="103" s="1"/>
  <c r="BL105" i="103" a="1"/>
  <c r="BL105" i="103" s="1"/>
  <c r="BI105" i="103" a="1"/>
  <c r="BI105" i="103" s="1"/>
  <c r="BP105" i="103" a="1"/>
  <c r="BP105" i="103" s="1"/>
  <c r="AA149" i="99"/>
  <c r="AE149" i="99"/>
  <c r="BZ149" i="99"/>
  <c r="S149" i="99"/>
  <c r="Z149" i="99"/>
  <c r="A149" i="99" a="1"/>
  <c r="A149" i="99" s="1"/>
  <c r="BY149" i="99" s="1" a="1"/>
  <c r="BY149" i="99" s="1"/>
  <c r="X62" i="105"/>
  <c r="AA21" i="99"/>
  <c r="AE21" i="99"/>
  <c r="X43" i="105"/>
  <c r="BZ21" i="99"/>
  <c r="CQ104" i="105" a="1"/>
  <c r="CQ104" i="105" s="1"/>
  <c r="CR104" i="105" a="1"/>
  <c r="CR104" i="105" s="1"/>
  <c r="CT104" i="105" a="1"/>
  <c r="CT104" i="105" s="1"/>
  <c r="CU104" i="105" a="1"/>
  <c r="CU104" i="105" s="1"/>
  <c r="AB36" i="99"/>
  <c r="CA36" i="99"/>
  <c r="AF36" i="99"/>
  <c r="Z84" i="105"/>
  <c r="CZ29" i="104" a="1"/>
  <c r="CZ29" i="104" s="1"/>
  <c r="CG124" i="105" a="1"/>
  <c r="CG124" i="105" s="1"/>
  <c r="CC124" i="105" a="1"/>
  <c r="CC124" i="105" s="1"/>
  <c r="CF124" i="105" a="1"/>
  <c r="CF124" i="105" s="1"/>
  <c r="CD124" i="105" a="1"/>
  <c r="CD124" i="105" s="1"/>
  <c r="CE124" i="105" a="1"/>
  <c r="CE124" i="105" s="1"/>
  <c r="CH124" i="105" a="1"/>
  <c r="CH124" i="105" s="1"/>
  <c r="CA124" i="105" a="1"/>
  <c r="CA124" i="105" s="1"/>
  <c r="CB124" i="105" a="1"/>
  <c r="CB124" i="105" s="1"/>
  <c r="BG109" i="104" a="1"/>
  <c r="BG109" i="104" s="1"/>
  <c r="BC109" i="104" a="1"/>
  <c r="BC109" i="104" s="1"/>
  <c r="BH109" i="104" a="1"/>
  <c r="BH109" i="104" s="1"/>
  <c r="BE109" i="104" a="1"/>
  <c r="BE109" i="104" s="1"/>
  <c r="BF109" i="104" a="1"/>
  <c r="BF109" i="104" s="1"/>
  <c r="BB109" i="104" a="1"/>
  <c r="BB109" i="104" s="1"/>
  <c r="R109" i="104"/>
  <c r="AY109" i="104" s="1" a="1"/>
  <c r="AY109" i="104" s="1"/>
  <c r="AU46" i="104" a="1"/>
  <c r="AU46" i="104" s="1"/>
  <c r="AS46" i="104" a="1"/>
  <c r="AS46" i="104" s="1"/>
  <c r="DH62" i="105" a="1"/>
  <c r="DH62" i="105" s="1"/>
  <c r="AX40" i="103" a="1"/>
  <c r="AX40" i="103" s="1"/>
  <c r="BF40" i="103" a="1"/>
  <c r="BF40" i="103" s="1"/>
  <c r="BG40" i="103" a="1"/>
  <c r="BG40" i="103" s="1"/>
  <c r="AY40" i="103" a="1"/>
  <c r="AY40" i="103" s="1"/>
  <c r="BZ115" i="105" a="1"/>
  <c r="BZ115" i="105" s="1"/>
  <c r="AD104" i="103" a="1"/>
  <c r="AD104" i="103" s="1"/>
  <c r="BS104" i="103" a="1"/>
  <c r="BS104" i="103" s="1"/>
  <c r="BX104" i="103" a="1"/>
  <c r="BX104" i="103" s="1"/>
  <c r="BW104" i="103" a="1"/>
  <c r="BW104" i="103" s="1"/>
  <c r="BT104" i="103" a="1"/>
  <c r="BT104" i="103" s="1"/>
  <c r="BV104" i="103" a="1"/>
  <c r="BV104" i="103" s="1"/>
  <c r="BU104" i="103" a="1"/>
  <c r="BU104" i="103" s="1"/>
  <c r="BQ104" i="103" a="1"/>
  <c r="BQ104" i="103" s="1"/>
  <c r="BR104" i="103" a="1"/>
  <c r="BR104" i="103" s="1"/>
  <c r="AG41" i="103" a="1"/>
  <c r="AG41" i="103" s="1"/>
  <c r="CL41" i="103" a="1"/>
  <c r="CL41" i="103" s="1"/>
  <c r="CM41" i="103" a="1"/>
  <c r="CM41" i="103" s="1"/>
  <c r="AS119" i="104" a="1"/>
  <c r="AS119" i="104" s="1"/>
  <c r="AU119" i="104" a="1"/>
  <c r="AU119" i="104" s="1"/>
  <c r="AV119" i="104" a="1"/>
  <c r="AV119" i="104" s="1"/>
  <c r="AT119" i="104" a="1"/>
  <c r="AT119" i="104" s="1"/>
  <c r="AN119" i="104" a="1"/>
  <c r="AN119" i="104" s="1"/>
  <c r="AR119" i="104" a="1"/>
  <c r="AR119" i="104" s="1"/>
  <c r="AW119" i="104" a="1"/>
  <c r="AW119" i="104" s="1"/>
  <c r="BZ11" i="105" a="1"/>
  <c r="BZ11" i="105" s="1"/>
  <c r="CO11" i="105" a="1"/>
  <c r="CO11" i="105" s="1"/>
  <c r="CH11" i="105" a="1"/>
  <c r="CH11" i="105" s="1"/>
  <c r="DI11" i="105" a="1"/>
  <c r="DI11" i="105" s="1"/>
  <c r="AJ117" i="105"/>
  <c r="AJ94" i="105"/>
  <c r="CH94" i="105" s="1" a="1"/>
  <c r="CH94" i="105" s="1"/>
  <c r="DF113" i="105" a="1"/>
  <c r="DF113" i="105" s="1"/>
  <c r="DG113" i="105" a="1"/>
  <c r="DG113" i="105" s="1"/>
  <c r="DE113" i="105" a="1"/>
  <c r="DE113" i="105" s="1"/>
  <c r="BW11" i="104" a="1"/>
  <c r="BW11" i="104" s="1"/>
  <c r="BU11" i="104" a="1"/>
  <c r="BU11" i="104" s="1"/>
  <c r="BV11" i="104" a="1"/>
  <c r="BV11" i="104" s="1"/>
  <c r="AZ11" i="104" a="1"/>
  <c r="AZ11" i="104" s="1"/>
  <c r="BX11" i="104" a="1"/>
  <c r="BX11" i="104" s="1"/>
  <c r="BT11" i="104" a="1"/>
  <c r="BT11" i="104" s="1"/>
  <c r="BY11" i="104" a="1"/>
  <c r="BY11" i="104" s="1"/>
  <c r="T11" i="104"/>
  <c r="BS11" i="104" a="1"/>
  <c r="BS11" i="104" s="1"/>
  <c r="BQ11" i="104" a="1"/>
  <c r="BQ11" i="104" s="1"/>
  <c r="AD58" i="99"/>
  <c r="AT54" i="104" a="1"/>
  <c r="AT54" i="104" s="1"/>
  <c r="DJ148" i="105" a="1"/>
  <c r="DJ148" i="105" s="1"/>
  <c r="DC148" i="105" a="1"/>
  <c r="DC148" i="105" s="1"/>
  <c r="DH148" i="105" a="1"/>
  <c r="DH148" i="105" s="1"/>
  <c r="CG148" i="105" a="1"/>
  <c r="CG148" i="105" s="1"/>
  <c r="BY148" i="105" a="1"/>
  <c r="BY148" i="105" s="1"/>
  <c r="CH134" i="103" a="1"/>
  <c r="CH134" i="103" s="1"/>
  <c r="BF140" i="103" a="1"/>
  <c r="BF140" i="103" s="1"/>
  <c r="CZ140" i="103" a="1"/>
  <c r="CZ140" i="103" s="1"/>
  <c r="CX140" i="103" a="1"/>
  <c r="CX140" i="103" s="1"/>
  <c r="CJ140" i="103" a="1"/>
  <c r="CJ140" i="103" s="1"/>
  <c r="CV140" i="103" a="1"/>
  <c r="CV140" i="103" s="1"/>
  <c r="CO109" i="103" a="1"/>
  <c r="CO109" i="103" s="1"/>
  <c r="CS118" i="103" a="1"/>
  <c r="CS118" i="103" s="1"/>
  <c r="CT118" i="103" a="1"/>
  <c r="CT118" i="103" s="1"/>
  <c r="CR118" i="103" a="1"/>
  <c r="CR118" i="103" s="1"/>
  <c r="CQ118" i="103" a="1"/>
  <c r="CQ118" i="103" s="1"/>
  <c r="AK29" i="104" a="1"/>
  <c r="AK29" i="104" s="1"/>
  <c r="AB29" i="104" a="1"/>
  <c r="AB29" i="104" s="1"/>
  <c r="AM29" i="104" a="1"/>
  <c r="AM29" i="104" s="1"/>
  <c r="AH29" i="104" a="1"/>
  <c r="AH29" i="104" s="1"/>
  <c r="AG29" i="104" a="1"/>
  <c r="AG29" i="104" s="1"/>
  <c r="AC29" i="104" a="1"/>
  <c r="AC29" i="104" s="1"/>
  <c r="AJ29" i="104" a="1"/>
  <c r="AJ29" i="104" s="1"/>
  <c r="AL29" i="104" a="1"/>
  <c r="AL29" i="104" s="1"/>
  <c r="AI29" i="104" a="1"/>
  <c r="AI29" i="104" s="1"/>
  <c r="AD29" i="104" a="1"/>
  <c r="AD29" i="104" s="1"/>
  <c r="CP117" i="103" a="1"/>
  <c r="CP117" i="103" s="1"/>
  <c r="CN117" i="103" a="1"/>
  <c r="CN117" i="103" s="1"/>
  <c r="CM117" i="103" a="1"/>
  <c r="CM117" i="103" s="1"/>
  <c r="CO117" i="103" a="1"/>
  <c r="CO117" i="103" s="1"/>
  <c r="CL117" i="103" a="1"/>
  <c r="CL117" i="103" s="1"/>
  <c r="AH183" i="99"/>
  <c r="CC183" i="99"/>
  <c r="AD183" i="99"/>
  <c r="AI131" i="105"/>
  <c r="Z133" i="105"/>
  <c r="AF120" i="99"/>
  <c r="CA120" i="99"/>
  <c r="AB120" i="99"/>
  <c r="AS144" i="104" a="1"/>
  <c r="AS144" i="104" s="1"/>
  <c r="AX144" i="104" a="1"/>
  <c r="AX144" i="104" s="1"/>
  <c r="AW144" i="104" a="1"/>
  <c r="AW144" i="104" s="1"/>
  <c r="AX50" i="104" a="1"/>
  <c r="AX50" i="104" s="1"/>
  <c r="AV50" i="104" a="1"/>
  <c r="AV50" i="104" s="1"/>
  <c r="CI129" i="104" a="1"/>
  <c r="CI129" i="104" s="1"/>
  <c r="CL129" i="104" a="1"/>
  <c r="CL129" i="104" s="1"/>
  <c r="CK129" i="104" a="1"/>
  <c r="CK129" i="104" s="1"/>
  <c r="CG129" i="104" a="1"/>
  <c r="CG129" i="104" s="1"/>
  <c r="CJ129" i="104" a="1"/>
  <c r="CJ129" i="104" s="1"/>
  <c r="CH129" i="104" a="1"/>
  <c r="CH129" i="104" s="1"/>
  <c r="AR129" i="104" a="1"/>
  <c r="AR129" i="104" s="1"/>
  <c r="BZ28" i="99"/>
  <c r="AA28" i="99"/>
  <c r="AE28" i="99"/>
  <c r="X122" i="105"/>
  <c r="AR122" i="105" s="1" a="1"/>
  <c r="AR122" i="105" s="1"/>
  <c r="BE57" i="104" a="1"/>
  <c r="BE57" i="104" s="1"/>
  <c r="CV57" i="104" a="1"/>
  <c r="CV57" i="104" s="1"/>
  <c r="CW57" i="104" a="1"/>
  <c r="CW57" i="104" s="1"/>
  <c r="CX57" i="104" a="1"/>
  <c r="CX57" i="104" s="1"/>
  <c r="AV84" i="104" a="1"/>
  <c r="AV84" i="104" s="1"/>
  <c r="AU84" i="104" a="1"/>
  <c r="AU84" i="104" s="1"/>
  <c r="AW84" i="104" a="1"/>
  <c r="AW84" i="104" s="1"/>
  <c r="AS84" i="104" a="1"/>
  <c r="AS84" i="104" s="1"/>
  <c r="AN84" i="104" a="1"/>
  <c r="AN84" i="104" s="1"/>
  <c r="AT84" i="104" a="1"/>
  <c r="AT84" i="104" s="1"/>
  <c r="AO84" i="104" a="1"/>
  <c r="AO84" i="104" s="1"/>
  <c r="AR84" i="104" a="1"/>
  <c r="AR84" i="104" s="1"/>
  <c r="Z87" i="99"/>
  <c r="A87" i="99" s="1" a="1"/>
  <c r="A87" i="99" s="1"/>
  <c r="CB87" i="99"/>
  <c r="AE97" i="105"/>
  <c r="BU97" i="105" s="1" a="1"/>
  <c r="BU97" i="105" s="1"/>
  <c r="AG87" i="99"/>
  <c r="AC87" i="99"/>
  <c r="CI55" i="105" a="1"/>
  <c r="CI55" i="105" s="1"/>
  <c r="CM55" i="105" a="1"/>
  <c r="CM55" i="105" s="1"/>
  <c r="CL55" i="105" a="1"/>
  <c r="CL55" i="105" s="1"/>
  <c r="CK55" i="105" a="1"/>
  <c r="CK55" i="105" s="1"/>
  <c r="Z265" i="99"/>
  <c r="A265" i="99" s="1" a="1"/>
  <c r="A265" i="99" s="1"/>
  <c r="S265" i="99"/>
  <c r="AA265" i="99"/>
  <c r="BZ265" i="99"/>
  <c r="AE265" i="99"/>
  <c r="AB124" i="103" a="1"/>
  <c r="AB124" i="103" s="1"/>
  <c r="BF124" i="103" a="1"/>
  <c r="BF124" i="103" s="1"/>
  <c r="AX124" i="103" a="1"/>
  <c r="AX124" i="103" s="1"/>
  <c r="AZ124" i="103" a="1"/>
  <c r="AZ124" i="103" s="1"/>
  <c r="BC124" i="103" a="1"/>
  <c r="BC124" i="103" s="1"/>
  <c r="BA124" i="103" a="1"/>
  <c r="BA124" i="103" s="1"/>
  <c r="BE124" i="103" a="1"/>
  <c r="BE124" i="103" s="1"/>
  <c r="BG124" i="103" a="1"/>
  <c r="BG124" i="103" s="1"/>
  <c r="AY124" i="103" a="1"/>
  <c r="AY124" i="103" s="1"/>
  <c r="BD124" i="103" a="1"/>
  <c r="BD124" i="103" s="1"/>
  <c r="BB124" i="103" a="1"/>
  <c r="BB124" i="103" s="1"/>
  <c r="AX104" i="104" a="1"/>
  <c r="AX104" i="104" s="1"/>
  <c r="W83" i="104"/>
  <c r="AI83" i="104" s="1" a="1"/>
  <c r="AI83" i="104" s="1"/>
  <c r="CO83" i="104" a="1"/>
  <c r="CO83" i="104" s="1"/>
  <c r="CP83" i="104" a="1"/>
  <c r="CP83" i="104" s="1"/>
  <c r="CN83" i="104" a="1"/>
  <c r="CN83" i="104" s="1"/>
  <c r="CQ83" i="104" a="1"/>
  <c r="CQ83" i="104" s="1"/>
  <c r="AB105" i="99"/>
  <c r="CA105" i="99"/>
  <c r="AF105" i="99"/>
  <c r="CO49" i="105" a="1"/>
  <c r="CO49" i="105" s="1"/>
  <c r="CM49" i="105" a="1"/>
  <c r="CM49" i="105" s="1"/>
  <c r="CJ49" i="105" a="1"/>
  <c r="CJ49" i="105" s="1"/>
  <c r="CL49" i="105" a="1"/>
  <c r="CL49" i="105" s="1"/>
  <c r="CK49" i="105" a="1"/>
  <c r="CK49" i="105" s="1"/>
  <c r="BB119" i="104" a="1"/>
  <c r="BB119" i="104" s="1"/>
  <c r="BC119" i="104" a="1"/>
  <c r="BC119" i="104" s="1"/>
  <c r="BG119" i="104" a="1"/>
  <c r="BG119" i="104" s="1"/>
  <c r="BH119" i="104" a="1"/>
  <c r="BH119" i="104" s="1"/>
  <c r="R119" i="104"/>
  <c r="AY119" i="104" s="1" a="1"/>
  <c r="AY119" i="104" s="1"/>
  <c r="BD119" i="104" a="1"/>
  <c r="BD119" i="104" s="1"/>
  <c r="BE119" i="104" a="1"/>
  <c r="BE119" i="104" s="1"/>
  <c r="BF119" i="104" a="1"/>
  <c r="BF119" i="104" s="1"/>
  <c r="CY115" i="103" a="1"/>
  <c r="CY115" i="103" s="1"/>
  <c r="CX115" i="103" a="1"/>
  <c r="CX115" i="103" s="1"/>
  <c r="CZ111" i="103" a="1"/>
  <c r="CZ111" i="103" s="1"/>
  <c r="CX111" i="103" a="1"/>
  <c r="CX111" i="103" s="1"/>
  <c r="BF111" i="103" a="1"/>
  <c r="BF111" i="103" s="1"/>
  <c r="BO111" i="103" a="1"/>
  <c r="BO111" i="103" s="1"/>
  <c r="AF37" i="99"/>
  <c r="CA37" i="99"/>
  <c r="Z126" i="105"/>
  <c r="AB37" i="99"/>
  <c r="BW37" i="99" a="1"/>
  <c r="BW37" i="99" s="1"/>
  <c r="AD11" i="105"/>
  <c r="BA11" i="105" s="1" a="1"/>
  <c r="BA11" i="105" s="1"/>
  <c r="AF58" i="99"/>
  <c r="CA58" i="99"/>
  <c r="AB58" i="99"/>
  <c r="BH76" i="103" a="1"/>
  <c r="BH76" i="103" s="1"/>
  <c r="BJ76" i="103" a="1"/>
  <c r="BJ76" i="103" s="1"/>
  <c r="BI76" i="103" a="1"/>
  <c r="BI76" i="103" s="1"/>
  <c r="BO76" i="103" a="1"/>
  <c r="BO76" i="103" s="1"/>
  <c r="BP76" i="103" a="1"/>
  <c r="BP76" i="103" s="1"/>
  <c r="AB100" i="103" a="1"/>
  <c r="AB100" i="103" s="1"/>
  <c r="BG100" i="103" a="1"/>
  <c r="BG100" i="103" s="1"/>
  <c r="BE100" i="103" a="1"/>
  <c r="BE100" i="103" s="1"/>
  <c r="BC100" i="103" a="1"/>
  <c r="BC100" i="103" s="1"/>
  <c r="BD100" i="103" a="1"/>
  <c r="BD100" i="103" s="1"/>
  <c r="BB100" i="103" a="1"/>
  <c r="BB100" i="103" s="1"/>
  <c r="BF100" i="103" a="1"/>
  <c r="BF100" i="103" s="1"/>
  <c r="BA100" i="103" a="1"/>
  <c r="BA100" i="103" s="1"/>
  <c r="AZ100" i="103" a="1"/>
  <c r="AZ100" i="103" s="1"/>
  <c r="AX100" i="103" a="1"/>
  <c r="AX100" i="103" s="1"/>
  <c r="F84" i="105"/>
  <c r="E84" i="105"/>
  <c r="I84" i="105"/>
  <c r="H84" i="105"/>
  <c r="CZ114" i="103" a="1"/>
  <c r="CZ114" i="103" s="1"/>
  <c r="CM141" i="103" a="1"/>
  <c r="CM141" i="103" s="1"/>
  <c r="BG108" i="103" a="1"/>
  <c r="BG108" i="103" s="1"/>
  <c r="BA132" i="103" a="1"/>
  <c r="BA132" i="103" s="1"/>
  <c r="CT98" i="103" a="1"/>
  <c r="CT98" i="103" s="1"/>
  <c r="CS98" i="103" a="1"/>
  <c r="CS98" i="103" s="1"/>
  <c r="CR98" i="103" a="1"/>
  <c r="CR98" i="103" s="1"/>
  <c r="CQ98" i="103" a="1"/>
  <c r="CQ98" i="103" s="1"/>
  <c r="AU92" i="105" a="1"/>
  <c r="AU92" i="105" s="1"/>
  <c r="AO92" i="105" a="1"/>
  <c r="AO92" i="105" s="1"/>
  <c r="AP92" i="105" a="1"/>
  <c r="AP92" i="105" s="1"/>
  <c r="AV92" i="105" a="1"/>
  <c r="AV92" i="105" s="1"/>
  <c r="AM92" i="105" a="1"/>
  <c r="AM92" i="105" s="1"/>
  <c r="AR92" i="105" a="1"/>
  <c r="AR92" i="105" s="1"/>
  <c r="AN92" i="105" a="1"/>
  <c r="AN92" i="105" s="1"/>
  <c r="AS92" i="105" a="1"/>
  <c r="AS92" i="105" s="1"/>
  <c r="AL92" i="105" a="1"/>
  <c r="AL92" i="105" s="1"/>
  <c r="AT92" i="105" a="1"/>
  <c r="AT92" i="105" s="1"/>
  <c r="BT117" i="105" a="1"/>
  <c r="BT117" i="105" s="1"/>
  <c r="BP43" i="86"/>
  <c r="BT43" i="86"/>
  <c r="AX142" i="104" a="1"/>
  <c r="AX142" i="104" s="1"/>
  <c r="CN46" i="104" a="1"/>
  <c r="CN46" i="104" s="1"/>
  <c r="W46" i="104"/>
  <c r="CU46" i="104" s="1" a="1"/>
  <c r="CU46" i="104" s="1"/>
  <c r="CA46" i="99"/>
  <c r="AV55" i="105" a="1"/>
  <c r="AV55" i="105" s="1"/>
  <c r="AT55" i="105" a="1"/>
  <c r="AT55" i="105" s="1"/>
  <c r="AK55" i="105" a="1"/>
  <c r="AK55" i="105" s="1"/>
  <c r="AO55" i="105" a="1"/>
  <c r="AO55" i="105" s="1"/>
  <c r="AR55" i="105" a="1"/>
  <c r="AR55" i="105" s="1"/>
  <c r="AP55" i="105" a="1"/>
  <c r="AP55" i="105" s="1"/>
  <c r="AN55" i="105" a="1"/>
  <c r="AN55" i="105" s="1"/>
  <c r="AS55" i="105" a="1"/>
  <c r="AS55" i="105" s="1"/>
  <c r="CB61" i="99"/>
  <c r="AG115" i="105"/>
  <c r="AB116" i="103" a="1"/>
  <c r="AB116" i="103" s="1"/>
  <c r="BG116" i="103" a="1"/>
  <c r="BG116" i="103" s="1"/>
  <c r="AZ116" i="103" a="1"/>
  <c r="AZ116" i="103" s="1"/>
  <c r="BD116" i="103" a="1"/>
  <c r="BD116" i="103" s="1"/>
  <c r="BA116" i="103" a="1"/>
  <c r="BA116" i="103" s="1"/>
  <c r="BB116" i="103" a="1"/>
  <c r="BB116" i="103" s="1"/>
  <c r="AY116" i="103" a="1"/>
  <c r="AY116" i="103" s="1"/>
  <c r="BF116" i="103" a="1"/>
  <c r="BF116" i="103" s="1"/>
  <c r="BC116" i="103" a="1"/>
  <c r="BC116" i="103" s="1"/>
  <c r="BE116" i="103" a="1"/>
  <c r="BE116" i="103" s="1"/>
  <c r="AX116" i="103" a="1"/>
  <c r="AX116" i="103" s="1"/>
  <c r="AB182" i="99"/>
  <c r="CA182" i="99"/>
  <c r="AF182" i="99"/>
  <c r="Z130" i="105"/>
  <c r="I124" i="105"/>
  <c r="E124" i="105"/>
  <c r="F124" i="105"/>
  <c r="H124" i="105"/>
  <c r="AK116" i="104" a="1"/>
  <c r="AK116" i="104" s="1"/>
  <c r="CZ116" i="104" a="1"/>
  <c r="CZ116" i="104" s="1"/>
  <c r="CY116" i="104" a="1"/>
  <c r="CY116" i="104" s="1"/>
  <c r="CJ116" i="104" a="1"/>
  <c r="CJ116" i="104" s="1"/>
  <c r="AV116" i="104" a="1"/>
  <c r="AV116" i="104" s="1"/>
  <c r="DA94" i="104" a="1"/>
  <c r="DA94" i="104" s="1"/>
  <c r="BK150" i="103" a="1"/>
  <c r="BK150" i="103" s="1"/>
  <c r="CO150" i="103" a="1"/>
  <c r="CO150" i="103" s="1"/>
  <c r="CM150" i="103" a="1"/>
  <c r="CM150" i="103" s="1"/>
  <c r="CL150" i="103" a="1"/>
  <c r="CL150" i="103" s="1"/>
  <c r="CN150" i="103" a="1"/>
  <c r="CN150" i="103" s="1"/>
  <c r="CP150" i="103" a="1"/>
  <c r="CP150" i="103" s="1"/>
  <c r="BB150" i="103" a="1"/>
  <c r="BB150" i="103" s="1"/>
  <c r="BS150" i="103" a="1"/>
  <c r="BS150" i="103" s="1"/>
  <c r="BH88" i="103" a="1"/>
  <c r="BH88" i="103" s="1"/>
  <c r="BK88" i="103" a="1"/>
  <c r="BK88" i="103" s="1"/>
  <c r="BN88" i="103" a="1"/>
  <c r="BN88" i="103" s="1"/>
  <c r="BL88" i="103" a="1"/>
  <c r="BL88" i="103" s="1"/>
  <c r="BO88" i="103" a="1"/>
  <c r="BO88" i="103" s="1"/>
  <c r="BM88" i="103" a="1"/>
  <c r="BM88" i="103" s="1"/>
  <c r="BJ88" i="103" a="1"/>
  <c r="BJ88" i="103" s="1"/>
  <c r="BP88" i="103" a="1"/>
  <c r="BP88" i="103" s="1"/>
  <c r="BI88" i="103" a="1"/>
  <c r="BI88" i="103" s="1"/>
  <c r="AC88" i="103" a="1"/>
  <c r="AC88" i="103" s="1"/>
  <c r="CV126" i="103" a="1"/>
  <c r="CV126" i="103" s="1"/>
  <c r="CZ126" i="103" a="1"/>
  <c r="CZ126" i="103" s="1"/>
  <c r="S105" i="99"/>
  <c r="CE146" i="103" a="1"/>
  <c r="CE146" i="103" s="1"/>
  <c r="CB146" i="103" a="1"/>
  <c r="CB146" i="103" s="1"/>
  <c r="CC146" i="103" a="1"/>
  <c r="CC146" i="103" s="1"/>
  <c r="BY146" i="103" a="1"/>
  <c r="BY146" i="103" s="1"/>
  <c r="CD146" i="103" a="1"/>
  <c r="CD146" i="103" s="1"/>
  <c r="CA146" i="103" a="1"/>
  <c r="CA146" i="103" s="1"/>
  <c r="BZ146" i="103" a="1"/>
  <c r="BZ146" i="103" s="1"/>
  <c r="CK5" i="105" a="1"/>
  <c r="CK5" i="105" s="1"/>
  <c r="CO5" i="105" a="1"/>
  <c r="CO5" i="105" s="1"/>
  <c r="CL5" i="105" a="1"/>
  <c r="CL5" i="105" s="1"/>
  <c r="CN5" i="105" a="1"/>
  <c r="CN5" i="105" s="1"/>
  <c r="CM5" i="105" a="1"/>
  <c r="CM5" i="105" s="1"/>
  <c r="CJ5" i="105" a="1"/>
  <c r="CJ5" i="105" s="1"/>
  <c r="CI5" i="105" a="1"/>
  <c r="CI5" i="105" s="1"/>
  <c r="AZ5" i="105" a="1"/>
  <c r="AZ5" i="105" s="1"/>
  <c r="CO95" i="104" a="1"/>
  <c r="CO95" i="104" s="1"/>
  <c r="CY95" i="104" a="1"/>
  <c r="CY95" i="104" s="1"/>
  <c r="CZ95" i="104" a="1"/>
  <c r="CZ95" i="104" s="1"/>
  <c r="AK18" i="103" a="1"/>
  <c r="AK18" i="103" s="1"/>
  <c r="AL18" i="103" a="1"/>
  <c r="AL18" i="103" s="1"/>
  <c r="E148" i="105"/>
  <c r="I148" i="105"/>
  <c r="F148" i="105"/>
  <c r="H148" i="105"/>
  <c r="CO92" i="105" a="1"/>
  <c r="CO92" i="105" s="1"/>
  <c r="CK92" i="105" a="1"/>
  <c r="CK92" i="105" s="1"/>
  <c r="CM92" i="105" a="1"/>
  <c r="CM92" i="105" s="1"/>
  <c r="CL92" i="105" a="1"/>
  <c r="CL92" i="105" s="1"/>
  <c r="CN92" i="105" a="1"/>
  <c r="CN92" i="105" s="1"/>
  <c r="CI92" i="105" a="1"/>
  <c r="CI92" i="105" s="1"/>
  <c r="CQ5" i="105" a="1"/>
  <c r="CQ5" i="105" s="1"/>
  <c r="CR5" i="105" a="1"/>
  <c r="CR5" i="105" s="1"/>
  <c r="CU5" i="105" a="1"/>
  <c r="CU5" i="105" s="1"/>
  <c r="CS5" i="105" a="1"/>
  <c r="CS5" i="105" s="1"/>
  <c r="CP5" i="105" a="1"/>
  <c r="CP5" i="105" s="1"/>
  <c r="BA5" i="105" a="1"/>
  <c r="BA5" i="105" s="1"/>
  <c r="CT5" i="105" a="1"/>
  <c r="CT5" i="105" s="1"/>
  <c r="CJ91" i="103" a="1"/>
  <c r="CJ91" i="103" s="1"/>
  <c r="CI91" i="103" a="1"/>
  <c r="CI91" i="103" s="1"/>
  <c r="CH91" i="103" a="1"/>
  <c r="CH91" i="103" s="1"/>
  <c r="CG91" i="103" a="1"/>
  <c r="CG91" i="103" s="1"/>
  <c r="CK91" i="103" a="1"/>
  <c r="CK91" i="103" s="1"/>
  <c r="CF91" i="103" a="1"/>
  <c r="CF91" i="103" s="1"/>
  <c r="AX101" i="103" a="1"/>
  <c r="AX101" i="103" s="1"/>
  <c r="BD101" i="103" a="1"/>
  <c r="BD101" i="103" s="1"/>
  <c r="BA101" i="103" a="1"/>
  <c r="BA101" i="103" s="1"/>
  <c r="AZ101" i="103" a="1"/>
  <c r="AZ101" i="103" s="1"/>
  <c r="BB101" i="103" a="1"/>
  <c r="BB101" i="103" s="1"/>
  <c r="BC101" i="103" a="1"/>
  <c r="BC101" i="103" s="1"/>
  <c r="BF101" i="103" a="1"/>
  <c r="BF101" i="103" s="1"/>
  <c r="BG101" i="103" a="1"/>
  <c r="BG101" i="103" s="1"/>
  <c r="AX93" i="104" a="1"/>
  <c r="AX93" i="104" s="1"/>
  <c r="BU149" i="103" a="1"/>
  <c r="BU149" i="103" s="1"/>
  <c r="BQ149" i="103" a="1"/>
  <c r="BQ149" i="103" s="1"/>
  <c r="BT149" i="103" a="1"/>
  <c r="BT149" i="103" s="1"/>
  <c r="BR149" i="103" a="1"/>
  <c r="BR149" i="103" s="1"/>
  <c r="BX149" i="103" a="1"/>
  <c r="BX149" i="103" s="1"/>
  <c r="BS149" i="103" a="1"/>
  <c r="BS149" i="103" s="1"/>
  <c r="BW149" i="103" a="1"/>
  <c r="BW149" i="103" s="1"/>
  <c r="BV149" i="103" a="1"/>
  <c r="BV149" i="103" s="1"/>
  <c r="CA52" i="99"/>
  <c r="Z93" i="105"/>
  <c r="BI93" i="105" s="1" a="1"/>
  <c r="BI93" i="105" s="1"/>
  <c r="AF52" i="99"/>
  <c r="AB52" i="99"/>
  <c r="AG117" i="105"/>
  <c r="CR117" i="105" s="1" a="1"/>
  <c r="CR117" i="105" s="1"/>
  <c r="AG94" i="105"/>
  <c r="CE94" i="105" s="1" a="1"/>
  <c r="CE94" i="105" s="1"/>
  <c r="CA180" i="99"/>
  <c r="AB180" i="99"/>
  <c r="AF180" i="99"/>
  <c r="Z127" i="105"/>
  <c r="Z180" i="99"/>
  <c r="A180" i="99" a="1"/>
  <c r="A180" i="99" s="1"/>
  <c r="BV180" i="99" s="1" a="1"/>
  <c r="BV180" i="99" s="1"/>
  <c r="S180" i="99"/>
  <c r="BB125" i="105" a="1"/>
  <c r="BB125" i="105" s="1"/>
  <c r="AY125" i="105" a="1"/>
  <c r="AY125" i="105" s="1"/>
  <c r="BG125" i="105" a="1"/>
  <c r="BG125" i="105" s="1"/>
  <c r="BC125" i="105" a="1"/>
  <c r="BC125" i="105" s="1"/>
  <c r="AZ125" i="105" a="1"/>
  <c r="AZ125" i="105" s="1"/>
  <c r="BE125" i="105" a="1"/>
  <c r="BE125" i="105" s="1"/>
  <c r="AX125" i="105" a="1"/>
  <c r="AX125" i="105" s="1"/>
  <c r="BA125" i="105" a="1"/>
  <c r="BA125" i="105" s="1"/>
  <c r="BD125" i="105" a="1"/>
  <c r="BD125" i="105" s="1"/>
  <c r="CN21" i="104" a="1"/>
  <c r="CN21" i="104" s="1"/>
  <c r="CX21" i="104" a="1"/>
  <c r="CX21" i="104" s="1"/>
  <c r="CV21" i="104" a="1"/>
  <c r="CV21" i="104" s="1"/>
  <c r="CW21" i="104" a="1"/>
  <c r="CW21" i="104" s="1"/>
  <c r="AY144" i="103" a="1"/>
  <c r="AY144" i="103" s="1"/>
  <c r="BC144" i="103" a="1"/>
  <c r="BC144" i="103" s="1"/>
  <c r="BA144" i="103" a="1"/>
  <c r="BA144" i="103" s="1"/>
  <c r="AZ144" i="103" a="1"/>
  <c r="AZ144" i="103" s="1"/>
  <c r="BG144" i="103" a="1"/>
  <c r="BG144" i="103" s="1"/>
  <c r="AX144" i="103" a="1"/>
  <c r="AX144" i="103" s="1"/>
  <c r="BE144" i="103" a="1"/>
  <c r="BE144" i="103" s="1"/>
  <c r="BB144" i="103" a="1"/>
  <c r="BB144" i="103" s="1"/>
  <c r="BF144" i="103" a="1"/>
  <c r="BF144" i="103" s="1"/>
  <c r="BD144" i="103" a="1"/>
  <c r="BD144" i="103" s="1"/>
  <c r="CY22" i="104" a="1"/>
  <c r="CY22" i="104" s="1"/>
  <c r="CZ22" i="104" a="1"/>
  <c r="CZ22" i="104" s="1"/>
  <c r="AG180" i="99"/>
  <c r="BH68" i="104" a="1"/>
  <c r="BH68" i="104" s="1"/>
  <c r="CT148" i="104" a="1"/>
  <c r="CT148" i="104" s="1"/>
  <c r="CU148" i="104" a="1"/>
  <c r="CU148" i="104" s="1"/>
  <c r="CS148" i="104" a="1"/>
  <c r="CS148" i="104" s="1"/>
  <c r="CR148" i="104" a="1"/>
  <c r="CR148" i="104" s="1"/>
  <c r="CE318" i="99"/>
  <c r="AG117" i="103" a="1"/>
  <c r="AG117" i="103" s="1"/>
  <c r="AU130" i="104" a="1"/>
  <c r="AU130" i="104" s="1"/>
  <c r="F54" i="105"/>
  <c r="BJ49" i="105" a="1"/>
  <c r="BJ49" i="105" s="1"/>
  <c r="AL88" i="104" a="1"/>
  <c r="AL88" i="104" s="1"/>
  <c r="CM25" i="103" a="1"/>
  <c r="CM25" i="103" s="1"/>
  <c r="CL25" i="103" a="1"/>
  <c r="CL25" i="103" s="1"/>
  <c r="CF79" i="103" a="1"/>
  <c r="CF79" i="103" s="1"/>
  <c r="CW49" i="103" a="1"/>
  <c r="CW49" i="103" s="1"/>
  <c r="BM49" i="103" a="1"/>
  <c r="BM49" i="103" s="1"/>
  <c r="CI71" i="99"/>
  <c r="AP122" i="105" a="1"/>
  <c r="AP122" i="105" s="1"/>
  <c r="BK8" i="104" a="1"/>
  <c r="BK8" i="104" s="1"/>
  <c r="CR45" i="104" a="1"/>
  <c r="CR45" i="104" s="1"/>
  <c r="AR8" i="105" a="1"/>
  <c r="AR8" i="105" s="1"/>
  <c r="BN8" i="104" a="1"/>
  <c r="BN8" i="104" s="1"/>
  <c r="BD101" i="105" a="1"/>
  <c r="BD101" i="105" s="1"/>
  <c r="BA101" i="105" a="1"/>
  <c r="BA101" i="105" s="1"/>
  <c r="BE101" i="105" a="1"/>
  <c r="BE101" i="105" s="1"/>
  <c r="BC101" i="105" a="1"/>
  <c r="BC101" i="105" s="1"/>
  <c r="AX101" i="105" a="1"/>
  <c r="AX101" i="105" s="1"/>
  <c r="BF101" i="105" a="1"/>
  <c r="BF101" i="105" s="1"/>
  <c r="BG101" i="105" a="1"/>
  <c r="BG101" i="105" s="1"/>
  <c r="AZ101" i="105" a="1"/>
  <c r="AZ101" i="105" s="1"/>
  <c r="CJ111" i="104" a="1"/>
  <c r="CJ111" i="104" s="1"/>
  <c r="CI111" i="104" a="1"/>
  <c r="CI111" i="104" s="1"/>
  <c r="CL111" i="104" a="1"/>
  <c r="CL111" i="104" s="1"/>
  <c r="CG111" i="104" a="1"/>
  <c r="CG111" i="104" s="1"/>
  <c r="CK119" i="103" a="1"/>
  <c r="CK119" i="103" s="1"/>
  <c r="CH119" i="103" a="1"/>
  <c r="CH119" i="103" s="1"/>
  <c r="CJ119" i="103" a="1"/>
  <c r="CJ119" i="103" s="1"/>
  <c r="CF119" i="103" a="1"/>
  <c r="CF119" i="103" s="1"/>
  <c r="CG119" i="103" a="1"/>
  <c r="CG119" i="103" s="1"/>
  <c r="CI119" i="103" a="1"/>
  <c r="CI119" i="103" s="1"/>
  <c r="CD113" i="99"/>
  <c r="CE113" i="99"/>
  <c r="AL30" i="103" a="1"/>
  <c r="AL30" i="103" s="1"/>
  <c r="AK30" i="103" a="1"/>
  <c r="AK30" i="103" s="1"/>
  <c r="AH30" i="103" a="1"/>
  <c r="AH30" i="103" s="1"/>
  <c r="CP103" i="104" a="1"/>
  <c r="CP103" i="104" s="1"/>
  <c r="CQ103" i="104" a="1"/>
  <c r="CQ103" i="104" s="1"/>
  <c r="CN103" i="104" a="1"/>
  <c r="CN103" i="104" s="1"/>
  <c r="CO103" i="104" a="1"/>
  <c r="CO103" i="104" s="1"/>
  <c r="W103" i="104"/>
  <c r="AS45" i="104" a="1"/>
  <c r="AS45" i="104" s="1"/>
  <c r="AW45" i="104" a="1"/>
  <c r="AW45" i="104" s="1"/>
  <c r="CW55" i="104" a="1"/>
  <c r="CW55" i="104" s="1"/>
  <c r="CX55" i="104" a="1"/>
  <c r="CX55" i="104" s="1"/>
  <c r="CV55" i="104" a="1"/>
  <c r="CV55" i="104" s="1"/>
  <c r="BF103" i="103" a="1"/>
  <c r="BF103" i="103" s="1"/>
  <c r="BG103" i="103" a="1"/>
  <c r="BG103" i="103" s="1"/>
  <c r="AX103" i="103" a="1"/>
  <c r="AX103" i="103" s="1"/>
  <c r="AY103" i="103" a="1"/>
  <c r="AY103" i="103" s="1"/>
  <c r="BA103" i="103" a="1"/>
  <c r="BA103" i="103" s="1"/>
  <c r="BB103" i="103" a="1"/>
  <c r="BB103" i="103" s="1"/>
  <c r="BE103" i="103" a="1"/>
  <c r="BE103" i="103" s="1"/>
  <c r="BC103" i="103" a="1"/>
  <c r="BC103" i="103" s="1"/>
  <c r="BD103" i="103" a="1"/>
  <c r="BD103" i="103" s="1"/>
  <c r="BM128" i="103" a="1"/>
  <c r="BM128" i="103" s="1"/>
  <c r="BO128" i="103" a="1"/>
  <c r="BO128" i="103" s="1"/>
  <c r="BK128" i="103" a="1"/>
  <c r="BK128" i="103" s="1"/>
  <c r="BN128" i="103" a="1"/>
  <c r="BN128" i="103" s="1"/>
  <c r="BH128" i="103" a="1"/>
  <c r="BH128" i="103" s="1"/>
  <c r="BL128" i="103" a="1"/>
  <c r="BL128" i="103" s="1"/>
  <c r="BP128" i="103" a="1"/>
  <c r="BP128" i="103" s="1"/>
  <c r="BI128" i="103" a="1"/>
  <c r="BI128" i="103" s="1"/>
  <c r="BJ128" i="103" a="1"/>
  <c r="BJ128" i="103" s="1"/>
  <c r="AB42" i="104" a="1"/>
  <c r="AB42" i="104" s="1"/>
  <c r="AL42" i="104" a="1"/>
  <c r="AL42" i="104" s="1"/>
  <c r="AH42" i="104" a="1"/>
  <c r="AH42" i="104" s="1"/>
  <c r="AK42" i="104" a="1"/>
  <c r="AK42" i="104" s="1"/>
  <c r="AJ42" i="104" a="1"/>
  <c r="AJ42" i="104" s="1"/>
  <c r="AC42" i="104" a="1"/>
  <c r="AC42" i="104" s="1"/>
  <c r="AD42" i="104" a="1"/>
  <c r="AD42" i="104" s="1"/>
  <c r="AM42" i="104" a="1"/>
  <c r="AM42" i="104" s="1"/>
  <c r="AG42" i="104" a="1"/>
  <c r="AG42" i="104" s="1"/>
  <c r="AE42" i="104" a="1"/>
  <c r="AE42" i="104" s="1"/>
  <c r="AI42" i="104" a="1"/>
  <c r="AI42" i="104" s="1"/>
  <c r="AF42" i="104" a="1"/>
  <c r="AF42" i="104" s="1"/>
  <c r="AC36" i="99"/>
  <c r="CB36" i="99"/>
  <c r="CI36" i="99" s="1"/>
  <c r="AG36" i="99"/>
  <c r="AE84" i="105"/>
  <c r="CJ84" i="105" s="1" a="1"/>
  <c r="CJ84" i="105" s="1"/>
  <c r="DA51" i="105" a="1"/>
  <c r="DA51" i="105" s="1"/>
  <c r="DE51" i="105" a="1"/>
  <c r="DE51" i="105" s="1"/>
  <c r="BD51" i="105" a="1"/>
  <c r="BD51" i="105" s="1"/>
  <c r="AG149" i="99"/>
  <c r="CB149" i="99"/>
  <c r="CI149" i="99" s="1"/>
  <c r="AC149" i="99"/>
  <c r="BX149" i="99" a="1"/>
  <c r="BX149" i="99" s="1"/>
  <c r="AE62" i="105"/>
  <c r="CC62" i="105" s="1" a="1"/>
  <c r="CC62" i="105" s="1"/>
  <c r="CK56" i="105" a="1"/>
  <c r="CK56" i="105" s="1"/>
  <c r="CO56" i="105" a="1"/>
  <c r="CO56" i="105" s="1"/>
  <c r="CM56" i="105" a="1"/>
  <c r="CM56" i="105" s="1"/>
  <c r="CL56" i="105" a="1"/>
  <c r="CL56" i="105" s="1"/>
  <c r="DA125" i="104" a="1"/>
  <c r="DA125" i="104" s="1"/>
  <c r="BG145" i="103" a="1"/>
  <c r="BG145" i="103" s="1"/>
  <c r="BE145" i="103" a="1"/>
  <c r="BE145" i="103" s="1"/>
  <c r="BC145" i="103" a="1"/>
  <c r="BC145" i="103" s="1"/>
  <c r="BB145" i="103" a="1"/>
  <c r="BB145" i="103" s="1"/>
  <c r="AY145" i="103" a="1"/>
  <c r="AY145" i="103" s="1"/>
  <c r="BA145" i="103" a="1"/>
  <c r="BA145" i="103" s="1"/>
  <c r="AZ145" i="103" a="1"/>
  <c r="AZ145" i="103" s="1"/>
  <c r="BD145" i="103" a="1"/>
  <c r="BD145" i="103" s="1"/>
  <c r="AX145" i="103" a="1"/>
  <c r="AX145" i="103" s="1"/>
  <c r="BF145" i="103" a="1"/>
  <c r="BF145" i="103" s="1"/>
  <c r="CZ89" i="104" a="1"/>
  <c r="CZ89" i="104" s="1"/>
  <c r="CY89" i="104" a="1"/>
  <c r="CY89" i="104" s="1"/>
  <c r="BX5" i="105" a="1"/>
  <c r="BX5" i="105" s="1"/>
  <c r="BW5" i="105" a="1"/>
  <c r="BW5" i="105" s="1"/>
  <c r="BS5" i="105" a="1"/>
  <c r="BS5" i="105" s="1"/>
  <c r="BY5" i="105" a="1"/>
  <c r="BY5" i="105" s="1"/>
  <c r="BU5" i="105" a="1"/>
  <c r="BU5" i="105" s="1"/>
  <c r="BT5" i="105" a="1"/>
  <c r="BT5" i="105" s="1"/>
  <c r="BZ5" i="105" a="1"/>
  <c r="BZ5" i="105" s="1"/>
  <c r="BV5" i="105" a="1"/>
  <c r="BV5" i="105" s="1"/>
  <c r="AX5" i="105" a="1"/>
  <c r="AX5" i="105" s="1"/>
  <c r="AV29" i="104" a="1"/>
  <c r="AV29" i="104" s="1"/>
  <c r="AR29" i="104" a="1"/>
  <c r="AR29" i="104" s="1"/>
  <c r="AW29" i="104" a="1"/>
  <c r="AW29" i="104" s="1"/>
  <c r="AN29" i="104" a="1"/>
  <c r="AN29" i="104" s="1"/>
  <c r="AU29" i="104" a="1"/>
  <c r="AU29" i="104" s="1"/>
  <c r="AS29" i="104" a="1"/>
  <c r="AS29" i="104" s="1"/>
  <c r="AT29" i="104" a="1"/>
  <c r="AT29" i="104" s="1"/>
  <c r="AO29" i="104" a="1"/>
  <c r="AO29" i="104" s="1"/>
  <c r="DE111" i="105" a="1"/>
  <c r="DE111" i="105" s="1"/>
  <c r="CY129" i="103" a="1"/>
  <c r="CY129" i="103" s="1"/>
  <c r="CX129" i="103" a="1"/>
  <c r="CX129" i="103" s="1"/>
  <c r="BH60" i="104" a="1"/>
  <c r="BH60" i="104" s="1"/>
  <c r="BB60" i="104" a="1"/>
  <c r="BB60" i="104" s="1"/>
  <c r="BG60" i="104" a="1"/>
  <c r="BG60" i="104" s="1"/>
  <c r="R60" i="104"/>
  <c r="BO60" i="104" s="1" a="1"/>
  <c r="BO60" i="104" s="1"/>
  <c r="BW115" i="103" a="1"/>
  <c r="BW115" i="103" s="1"/>
  <c r="BV115" i="103" a="1"/>
  <c r="BV115" i="103" s="1"/>
  <c r="BQ115" i="103" a="1"/>
  <c r="BQ115" i="103" s="1"/>
  <c r="BX115" i="103" a="1"/>
  <c r="BX115" i="103" s="1"/>
  <c r="BT115" i="103" a="1"/>
  <c r="BT115" i="103" s="1"/>
  <c r="BU115" i="103" a="1"/>
  <c r="BU115" i="103" s="1"/>
  <c r="BS115" i="103" a="1"/>
  <c r="BS115" i="103" s="1"/>
  <c r="AI147" i="103" a="1"/>
  <c r="AI147" i="103" s="1"/>
  <c r="AF147" i="103" a="1"/>
  <c r="AF147" i="103" s="1"/>
  <c r="AK147" i="103" a="1"/>
  <c r="AK147" i="103" s="1"/>
  <c r="AH147" i="103" a="1"/>
  <c r="AH147" i="103" s="1"/>
  <c r="AJ147" i="103" a="1"/>
  <c r="AJ147" i="103" s="1"/>
  <c r="AG147" i="103" a="1"/>
  <c r="AG147" i="103" s="1"/>
  <c r="AL147" i="103" a="1"/>
  <c r="AL147" i="103" s="1"/>
  <c r="CV124" i="104" a="1"/>
  <c r="CV124" i="104" s="1"/>
  <c r="CX124" i="104" a="1"/>
  <c r="CX124" i="104" s="1"/>
  <c r="CW124" i="104" a="1"/>
  <c r="CW124" i="104" s="1"/>
  <c r="CW127" i="104" a="1"/>
  <c r="CW127" i="104" s="1"/>
  <c r="DA127" i="104" a="1"/>
  <c r="DA127" i="104" s="1"/>
  <c r="AL127" i="104" a="1"/>
  <c r="AL127" i="104" s="1"/>
  <c r="AW127" i="104" a="1"/>
  <c r="AW127" i="104" s="1"/>
  <c r="CK22" i="105" a="1"/>
  <c r="CK22" i="105" s="1"/>
  <c r="DD22" i="105" a="1"/>
  <c r="DD22" i="105" s="1"/>
  <c r="DC22" i="105" a="1"/>
  <c r="DC22" i="105" s="1"/>
  <c r="DA22" i="105" a="1"/>
  <c r="DA22" i="105" s="1"/>
  <c r="DB22" i="105" a="1"/>
  <c r="DB22" i="105" s="1"/>
  <c r="BR115" i="103" a="1"/>
  <c r="BR115" i="103" s="1"/>
  <c r="CH115" i="103" a="1"/>
  <c r="CH115" i="103" s="1"/>
  <c r="CJ115" i="103" a="1"/>
  <c r="CJ115" i="103" s="1"/>
  <c r="CI115" i="103" a="1"/>
  <c r="CI115" i="103" s="1"/>
  <c r="CF115" i="103" a="1"/>
  <c r="CF115" i="103" s="1"/>
  <c r="CG115" i="103" a="1"/>
  <c r="CG115" i="103" s="1"/>
  <c r="CK115" i="103" a="1"/>
  <c r="CK115" i="103" s="1"/>
  <c r="BY40" i="105" a="1"/>
  <c r="BY40" i="105" s="1"/>
  <c r="BZ40" i="105" a="1"/>
  <c r="BZ40" i="105" s="1"/>
  <c r="BT40" i="105" a="1"/>
  <c r="BT40" i="105" s="1"/>
  <c r="BR40" i="105" a="1"/>
  <c r="BR40" i="105" s="1"/>
  <c r="BV40" i="105" a="1"/>
  <c r="BV40" i="105" s="1"/>
  <c r="BU40" i="105" a="1"/>
  <c r="BU40" i="105" s="1"/>
  <c r="AX40" i="105" a="1"/>
  <c r="AX40" i="105" s="1"/>
  <c r="BX40" i="105" a="1"/>
  <c r="BX40" i="105" s="1"/>
  <c r="AG133" i="104" a="1"/>
  <c r="AG133" i="104" s="1"/>
  <c r="AC133" i="104" a="1"/>
  <c r="AC133" i="104" s="1"/>
  <c r="AJ133" i="104" a="1"/>
  <c r="AJ133" i="104" s="1"/>
  <c r="AK133" i="104" a="1"/>
  <c r="AK133" i="104" s="1"/>
  <c r="AB133" i="104" a="1"/>
  <c r="AB133" i="104" s="1"/>
  <c r="AD133" i="104" a="1"/>
  <c r="AD133" i="104" s="1"/>
  <c r="AM133" i="104" a="1"/>
  <c r="AM133" i="104" s="1"/>
  <c r="AH133" i="104" a="1"/>
  <c r="AH133" i="104" s="1"/>
  <c r="AL133" i="104" a="1"/>
  <c r="AL133" i="104" s="1"/>
  <c r="CS48" i="103" a="1"/>
  <c r="CS48" i="103" s="1"/>
  <c r="CQ48" i="103" a="1"/>
  <c r="CQ48" i="103" s="1"/>
  <c r="CT48" i="103" a="1"/>
  <c r="CT48" i="103" s="1"/>
  <c r="AH48" i="103" a="1"/>
  <c r="AH48" i="103" s="1"/>
  <c r="AP116" i="105" a="1"/>
  <c r="AP116" i="105" s="1"/>
  <c r="AU116" i="105" a="1"/>
  <c r="AU116" i="105" s="1"/>
  <c r="AN116" i="105" a="1"/>
  <c r="AN116" i="105" s="1"/>
  <c r="AK116" i="105" a="1"/>
  <c r="AK116" i="105" s="1"/>
  <c r="AS116" i="105" a="1"/>
  <c r="AS116" i="105" s="1"/>
  <c r="AM116" i="105" a="1"/>
  <c r="AM116" i="105" s="1"/>
  <c r="AR116" i="105" a="1"/>
  <c r="AR116" i="105" s="1"/>
  <c r="AV116" i="105" a="1"/>
  <c r="AV116" i="105" s="1"/>
  <c r="AT116" i="105" a="1"/>
  <c r="AT116" i="105" s="1"/>
  <c r="Z155" i="99"/>
  <c r="A155" i="99" s="1" a="1"/>
  <c r="A155" i="99" s="1"/>
  <c r="BQ120" i="105" a="1"/>
  <c r="BQ120" i="105" s="1"/>
  <c r="BZ52" i="99"/>
  <c r="AE52" i="99"/>
  <c r="AA52" i="99"/>
  <c r="Z52" i="99"/>
  <c r="A52" i="99" s="1" a="1"/>
  <c r="A52" i="99" s="1"/>
  <c r="S52" i="99"/>
  <c r="X93" i="105"/>
  <c r="AE183" i="99"/>
  <c r="Z183" i="99"/>
  <c r="A183" i="99" s="1" a="1"/>
  <c r="A183" i="99" s="1"/>
  <c r="S183" i="99"/>
  <c r="AA183" i="99"/>
  <c r="BZ183" i="99"/>
  <c r="X131" i="105"/>
  <c r="AE29" i="105"/>
  <c r="BU29" i="105" s="1" a="1"/>
  <c r="BU29" i="105" s="1"/>
  <c r="CB110" i="99"/>
  <c r="AG110" i="99"/>
  <c r="AC110" i="99"/>
  <c r="AI93" i="103" a="1"/>
  <c r="AI93" i="103" s="1"/>
  <c r="AH93" i="103" a="1"/>
  <c r="AH93" i="103" s="1"/>
  <c r="AL93" i="103" a="1"/>
  <c r="AL93" i="103" s="1"/>
  <c r="AB93" i="103" a="1"/>
  <c r="AB93" i="103" s="1"/>
  <c r="CT49" i="103" a="1"/>
  <c r="CT49" i="103" s="1"/>
  <c r="BL49" i="103" a="1"/>
  <c r="BL49" i="103" s="1"/>
  <c r="CQ49" i="103" a="1"/>
  <c r="CQ49" i="103" s="1"/>
  <c r="CI96" i="104" a="1"/>
  <c r="CI96" i="104" s="1"/>
  <c r="CG96" i="104" a="1"/>
  <c r="CG96" i="104" s="1"/>
  <c r="CJ96" i="104" a="1"/>
  <c r="CJ96" i="104" s="1"/>
  <c r="CK96" i="104" a="1"/>
  <c r="CK96" i="104" s="1"/>
  <c r="CL96" i="104" a="1"/>
  <c r="CL96" i="104" s="1"/>
  <c r="BY93" i="105" a="1"/>
  <c r="BY93" i="105" s="1"/>
  <c r="BS93" i="105" a="1"/>
  <c r="BS93" i="105" s="1"/>
  <c r="BR93" i="105" a="1"/>
  <c r="BR93" i="105" s="1"/>
  <c r="BX93" i="105" a="1"/>
  <c r="BX93" i="105" s="1"/>
  <c r="BT93" i="105" a="1"/>
  <c r="BT93" i="105" s="1"/>
  <c r="BV93" i="105" a="1"/>
  <c r="BV93" i="105" s="1"/>
  <c r="BS57" i="105" a="1"/>
  <c r="BS57" i="105" s="1"/>
  <c r="CN57" i="105" a="1"/>
  <c r="CN57" i="105" s="1"/>
  <c r="CL57" i="105" a="1"/>
  <c r="CL57" i="105" s="1"/>
  <c r="CK57" i="105" a="1"/>
  <c r="CK57" i="105" s="1"/>
  <c r="CM57" i="105" a="1"/>
  <c r="CM57" i="105" s="1"/>
  <c r="CO57" i="105" a="1"/>
  <c r="CO57" i="105" s="1"/>
  <c r="CJ57" i="105" a="1"/>
  <c r="CJ57" i="105" s="1"/>
  <c r="CI57" i="105" a="1"/>
  <c r="CI57" i="105" s="1"/>
  <c r="CC53" i="99"/>
  <c r="AH53" i="99"/>
  <c r="AD53" i="99"/>
  <c r="AI111" i="105"/>
  <c r="CN111" i="105" s="1" a="1"/>
  <c r="CN111" i="105" s="1"/>
  <c r="BY53" i="99" a="1"/>
  <c r="BY53" i="99" s="1"/>
  <c r="E97" i="105"/>
  <c r="F97" i="105"/>
  <c r="I97" i="105"/>
  <c r="H97" i="105"/>
  <c r="DF74" i="105" a="1"/>
  <c r="DF74" i="105" s="1"/>
  <c r="DG74" i="105" a="1"/>
  <c r="DG74" i="105" s="1"/>
  <c r="DE74" i="105" a="1"/>
  <c r="DE74" i="105" s="1"/>
  <c r="CP57" i="104" a="1"/>
  <c r="CP57" i="104" s="1"/>
  <c r="CQ57" i="104" a="1"/>
  <c r="CQ57" i="104" s="1"/>
  <c r="CN57" i="104" a="1"/>
  <c r="CN57" i="104" s="1"/>
  <c r="CO57" i="104" a="1"/>
  <c r="CO57" i="104" s="1"/>
  <c r="W57" i="104"/>
  <c r="CM57" i="104" s="1" a="1"/>
  <c r="CM57" i="104" s="1"/>
  <c r="CC81" i="99"/>
  <c r="AH81" i="99"/>
  <c r="AI19" i="105"/>
  <c r="CT19" i="105" s="1" a="1"/>
  <c r="CT19" i="105" s="1"/>
  <c r="AD81" i="99"/>
  <c r="Z154" i="99"/>
  <c r="A154" i="99" s="1" a="1"/>
  <c r="A154" i="99" s="1"/>
  <c r="CQ109" i="103" a="1"/>
  <c r="CQ109" i="103" s="1"/>
  <c r="M25" i="103"/>
  <c r="Z25" i="103" s="1"/>
  <c r="W9" i="105"/>
  <c r="N9" i="104"/>
  <c r="AA9" i="104" s="1"/>
  <c r="R24" i="99"/>
  <c r="BV317" i="99" a="1"/>
  <c r="BV317" i="99" s="1"/>
  <c r="AC101" i="103" a="1"/>
  <c r="AC101" i="103" s="1"/>
  <c r="CI134" i="104" a="1"/>
  <c r="CI134" i="104" s="1"/>
  <c r="CL134" i="104" a="1"/>
  <c r="CL134" i="104" s="1"/>
  <c r="CG134" i="104" a="1"/>
  <c r="CG134" i="104" s="1"/>
  <c r="CJ134" i="104" a="1"/>
  <c r="CJ134" i="104" s="1"/>
  <c r="CK134" i="104" a="1"/>
  <c r="CK134" i="104" s="1"/>
  <c r="AJ9" i="104" a="1"/>
  <c r="AJ9" i="104" s="1"/>
  <c r="AB9" i="104" a="1"/>
  <c r="AB9" i="104" s="1"/>
  <c r="AG9" i="104" a="1"/>
  <c r="AG9" i="104" s="1"/>
  <c r="AH9" i="104" a="1"/>
  <c r="AH9" i="104" s="1"/>
  <c r="AH88" i="99"/>
  <c r="CC88" i="99"/>
  <c r="AI135" i="105"/>
  <c r="AD88" i="99"/>
  <c r="CK124" i="103" a="1"/>
  <c r="CK124" i="103" s="1"/>
  <c r="CI124" i="103" a="1"/>
  <c r="CI124" i="103" s="1"/>
  <c r="CG124" i="103" a="1"/>
  <c r="CG124" i="103" s="1"/>
  <c r="CF124" i="103" a="1"/>
  <c r="CF124" i="103" s="1"/>
  <c r="CH124" i="103" a="1"/>
  <c r="CH124" i="103" s="1"/>
  <c r="CJ124" i="103" a="1"/>
  <c r="CJ124" i="103" s="1"/>
  <c r="CV125" i="104" a="1"/>
  <c r="CV125" i="104" s="1"/>
  <c r="CX125" i="104" a="1"/>
  <c r="CX125" i="104" s="1"/>
  <c r="CW125" i="104" a="1"/>
  <c r="CW125" i="104" s="1"/>
  <c r="CP144" i="104" a="1"/>
  <c r="CP144" i="104" s="1"/>
  <c r="CQ144" i="104" a="1"/>
  <c r="CQ144" i="104" s="1"/>
  <c r="W144" i="104"/>
  <c r="I100" i="105"/>
  <c r="H100" i="105"/>
  <c r="E100" i="105"/>
  <c r="F100" i="105"/>
  <c r="BW127" i="103" a="1"/>
  <c r="BW127" i="103" s="1"/>
  <c r="BR127" i="103" a="1"/>
  <c r="BR127" i="103" s="1"/>
  <c r="BU127" i="103" a="1"/>
  <c r="BU127" i="103" s="1"/>
  <c r="BQ127" i="103" a="1"/>
  <c r="BQ127" i="103" s="1"/>
  <c r="BT127" i="103" a="1"/>
  <c r="BT127" i="103" s="1"/>
  <c r="BX127" i="103" a="1"/>
  <c r="BX127" i="103" s="1"/>
  <c r="BV127" i="103" a="1"/>
  <c r="BV127" i="103" s="1"/>
  <c r="BS127" i="103" a="1"/>
  <c r="BS127" i="103" s="1"/>
  <c r="CY103" i="104" a="1"/>
  <c r="CY103" i="104" s="1"/>
  <c r="CZ103" i="104" a="1"/>
  <c r="CZ103" i="104" s="1"/>
  <c r="CR29" i="105" a="1"/>
  <c r="CR29" i="105" s="1"/>
  <c r="DF29" i="105" a="1"/>
  <c r="DF29" i="105" s="1"/>
  <c r="DG29" i="105" a="1"/>
  <c r="DG29" i="105" s="1"/>
  <c r="DE29" i="105" a="1"/>
  <c r="DE29" i="105" s="1"/>
  <c r="BT136" i="103" a="1"/>
  <c r="BT136" i="103" s="1"/>
  <c r="BS136" i="103" a="1"/>
  <c r="BS136" i="103" s="1"/>
  <c r="BU136" i="103" a="1"/>
  <c r="BU136" i="103" s="1"/>
  <c r="BX136" i="103" a="1"/>
  <c r="BX136" i="103" s="1"/>
  <c r="BW136" i="103" a="1"/>
  <c r="BW136" i="103" s="1"/>
  <c r="BV136" i="103" a="1"/>
  <c r="BV136" i="103" s="1"/>
  <c r="BR136" i="103" a="1"/>
  <c r="BR136" i="103" s="1"/>
  <c r="BQ136" i="103" a="1"/>
  <c r="BQ136" i="103" s="1"/>
  <c r="BX134" i="105" a="1"/>
  <c r="BX134" i="105" s="1"/>
  <c r="BZ134" i="105" a="1"/>
  <c r="BZ134" i="105" s="1"/>
  <c r="BV134" i="105" a="1"/>
  <c r="BV134" i="105" s="1"/>
  <c r="BT134" i="105" a="1"/>
  <c r="BT134" i="105" s="1"/>
  <c r="BW134" i="105" a="1"/>
  <c r="BW134" i="105" s="1"/>
  <c r="CE129" i="103" a="1"/>
  <c r="CE129" i="103" s="1"/>
  <c r="CC129" i="103" a="1"/>
  <c r="CC129" i="103" s="1"/>
  <c r="CA129" i="103" a="1"/>
  <c r="CA129" i="103" s="1"/>
  <c r="BZ129" i="103" a="1"/>
  <c r="BZ129" i="103" s="1"/>
  <c r="CB129" i="103" a="1"/>
  <c r="CB129" i="103" s="1"/>
  <c r="BY129" i="103" a="1"/>
  <c r="BY129" i="103" s="1"/>
  <c r="CD129" i="103" a="1"/>
  <c r="CD129" i="103" s="1"/>
  <c r="DI124" i="105" a="1"/>
  <c r="DI124" i="105" s="1"/>
  <c r="DH124" i="105" a="1"/>
  <c r="DH124" i="105" s="1"/>
  <c r="CA170" i="99"/>
  <c r="Z58" i="105"/>
  <c r="AF170" i="99"/>
  <c r="AB170" i="99"/>
  <c r="AC104" i="104" a="1"/>
  <c r="AC104" i="104" s="1"/>
  <c r="AM104" i="104" a="1"/>
  <c r="AM104" i="104" s="1"/>
  <c r="AJ104" i="104" a="1"/>
  <c r="AJ104" i="104" s="1"/>
  <c r="AG104" i="104" a="1"/>
  <c r="AG104" i="104" s="1"/>
  <c r="AH104" i="104" a="1"/>
  <c r="AH104" i="104" s="1"/>
  <c r="AK104" i="104" a="1"/>
  <c r="AK104" i="104" s="1"/>
  <c r="AB104" i="104" a="1"/>
  <c r="AB104" i="104" s="1"/>
  <c r="AL104" i="104" a="1"/>
  <c r="AL104" i="104" s="1"/>
  <c r="AA49" i="105"/>
  <c r="AA95" i="105"/>
  <c r="AX95" i="105" s="1" a="1"/>
  <c r="AX95" i="105" s="1"/>
  <c r="AB92" i="103" a="1"/>
  <c r="AB92" i="103" s="1"/>
  <c r="BD92" i="103" a="1"/>
  <c r="BD92" i="103" s="1"/>
  <c r="BE92" i="103" a="1"/>
  <c r="BE92" i="103" s="1"/>
  <c r="BC92" i="103" a="1"/>
  <c r="BC92" i="103" s="1"/>
  <c r="BF92" i="103" a="1"/>
  <c r="BF92" i="103" s="1"/>
  <c r="BA92" i="103" a="1"/>
  <c r="BA92" i="103" s="1"/>
  <c r="AZ92" i="103" a="1"/>
  <c r="AZ92" i="103" s="1"/>
  <c r="BB92" i="103" a="1"/>
  <c r="BB92" i="103" s="1"/>
  <c r="BG92" i="103" a="1"/>
  <c r="BG92" i="103" s="1"/>
  <c r="AX92" i="103" a="1"/>
  <c r="AX92" i="103" s="1"/>
  <c r="AY92" i="103" a="1"/>
  <c r="AY92" i="103" s="1"/>
  <c r="CF125" i="103" a="1"/>
  <c r="CF125" i="103" s="1"/>
  <c r="CI125" i="103" a="1"/>
  <c r="CI125" i="103" s="1"/>
  <c r="CJ125" i="103" a="1"/>
  <c r="CJ125" i="103" s="1"/>
  <c r="CG125" i="103" a="1"/>
  <c r="CG125" i="103" s="1"/>
  <c r="CH125" i="103" a="1"/>
  <c r="CH125" i="103" s="1"/>
  <c r="CE95" i="103" a="1"/>
  <c r="CE95" i="103" s="1"/>
  <c r="CB95" i="103" a="1"/>
  <c r="CB95" i="103" s="1"/>
  <c r="CA95" i="103" a="1"/>
  <c r="CA95" i="103" s="1"/>
  <c r="CC95" i="103" a="1"/>
  <c r="CC95" i="103" s="1"/>
  <c r="BY95" i="103" a="1"/>
  <c r="BY95" i="103" s="1"/>
  <c r="BZ95" i="103" a="1"/>
  <c r="BZ95" i="103" s="1"/>
  <c r="CD95" i="103" a="1"/>
  <c r="CD95" i="103" s="1"/>
  <c r="BJ149" i="103" a="1"/>
  <c r="BJ149" i="103" s="1"/>
  <c r="BH149" i="103" a="1"/>
  <c r="BH149" i="103" s="1"/>
  <c r="BI149" i="103" a="1"/>
  <c r="BI149" i="103" s="1"/>
  <c r="BM149" i="103" a="1"/>
  <c r="BM149" i="103" s="1"/>
  <c r="BL149" i="103" a="1"/>
  <c r="BL149" i="103" s="1"/>
  <c r="BN149" i="103" a="1"/>
  <c r="BN149" i="103" s="1"/>
  <c r="BK149" i="103" a="1"/>
  <c r="BK149" i="103" s="1"/>
  <c r="BP149" i="103" a="1"/>
  <c r="BP149" i="103" s="1"/>
  <c r="BO149" i="103" a="1"/>
  <c r="BO149" i="103" s="1"/>
  <c r="AX127" i="104" a="1"/>
  <c r="AX127" i="104" s="1"/>
  <c r="AM127" i="104" a="1"/>
  <c r="AM127" i="104" s="1"/>
  <c r="CT113" i="103" a="1"/>
  <c r="CT113" i="103" s="1"/>
  <c r="CS113" i="103" a="1"/>
  <c r="CS113" i="103" s="1"/>
  <c r="CR113" i="103" a="1"/>
  <c r="CR113" i="103" s="1"/>
  <c r="CQ113" i="103" a="1"/>
  <c r="CQ113" i="103" s="1"/>
  <c r="CG79" i="104" a="1"/>
  <c r="CG79" i="104" s="1"/>
  <c r="CQ79" i="104" a="1"/>
  <c r="CQ79" i="104" s="1"/>
  <c r="CP79" i="104" a="1"/>
  <c r="CP79" i="104" s="1"/>
  <c r="CN79" i="104" a="1"/>
  <c r="CN79" i="104" s="1"/>
  <c r="CO79" i="104" a="1"/>
  <c r="CO79" i="104" s="1"/>
  <c r="W79" i="104"/>
  <c r="CM79" i="104" s="1" a="1"/>
  <c r="CM79" i="104" s="1"/>
  <c r="CV149" i="103" a="1"/>
  <c r="CV149" i="103" s="1"/>
  <c r="CZ149" i="103" a="1"/>
  <c r="CZ149" i="103" s="1"/>
  <c r="CC119" i="103" a="1"/>
  <c r="CC119" i="103" s="1"/>
  <c r="CY119" i="103" a="1"/>
  <c r="CY119" i="103" s="1"/>
  <c r="CX119" i="103" a="1"/>
  <c r="CX119" i="103" s="1"/>
  <c r="H49" i="105"/>
  <c r="E49" i="105"/>
  <c r="I49" i="105"/>
  <c r="F49" i="105"/>
  <c r="CH100" i="105" a="1"/>
  <c r="CH100" i="105" s="1"/>
  <c r="CB100" i="105" a="1"/>
  <c r="CB100" i="105" s="1"/>
  <c r="CF100" i="105" a="1"/>
  <c r="CF100" i="105" s="1"/>
  <c r="CD100" i="105" a="1"/>
  <c r="CD100" i="105" s="1"/>
  <c r="CA100" i="105" a="1"/>
  <c r="CA100" i="105" s="1"/>
  <c r="CC100" i="105" a="1"/>
  <c r="CC100" i="105" s="1"/>
  <c r="CG100" i="105" a="1"/>
  <c r="CG100" i="105" s="1"/>
  <c r="AB49" i="105"/>
  <c r="AY49" i="105" s="1" a="1"/>
  <c r="AY49" i="105" s="1"/>
  <c r="AB95" i="105"/>
  <c r="AY95" i="105" s="1" a="1"/>
  <c r="AY95" i="105" s="1"/>
  <c r="AG120" i="99"/>
  <c r="AE133" i="105"/>
  <c r="CB120" i="99"/>
  <c r="CI120" i="99" s="1"/>
  <c r="AC120" i="99"/>
  <c r="BN116" i="103" a="1"/>
  <c r="BN116" i="103" s="1"/>
  <c r="BM116" i="103" a="1"/>
  <c r="BM116" i="103" s="1"/>
  <c r="BH116" i="103" a="1"/>
  <c r="BH116" i="103" s="1"/>
  <c r="BI116" i="103" a="1"/>
  <c r="BI116" i="103" s="1"/>
  <c r="BP116" i="103" a="1"/>
  <c r="BP116" i="103" s="1"/>
  <c r="BJ116" i="103" a="1"/>
  <c r="BJ116" i="103" s="1"/>
  <c r="BK116" i="103" a="1"/>
  <c r="BK116" i="103" s="1"/>
  <c r="BO116" i="103" a="1"/>
  <c r="BO116" i="103" s="1"/>
  <c r="CC51" i="99"/>
  <c r="AD51" i="99"/>
  <c r="AH51" i="99"/>
  <c r="AI109" i="105"/>
  <c r="DJ109" i="105" s="1" a="1"/>
  <c r="DJ109" i="105" s="1"/>
  <c r="CO133" i="103" a="1"/>
  <c r="CO133" i="103" s="1"/>
  <c r="CN133" i="103" a="1"/>
  <c r="CN133" i="103" s="1"/>
  <c r="CL133" i="103" a="1"/>
  <c r="CL133" i="103" s="1"/>
  <c r="CP133" i="103" a="1"/>
  <c r="CP133" i="103" s="1"/>
  <c r="CM133" i="103" a="1"/>
  <c r="CM133" i="103" s="1"/>
  <c r="AG181" i="99"/>
  <c r="CK60" i="104" a="1"/>
  <c r="CK60" i="104" s="1"/>
  <c r="CL60" i="104" a="1"/>
  <c r="CL60" i="104" s="1"/>
  <c r="AU54" i="105" a="1"/>
  <c r="AU54" i="105" s="1"/>
  <c r="AM54" i="105" a="1"/>
  <c r="AM54" i="105" s="1"/>
  <c r="AN54" i="105" a="1"/>
  <c r="AN54" i="105" s="1"/>
  <c r="AK54" i="105" a="1"/>
  <c r="AK54" i="105" s="1"/>
  <c r="AP54" i="105" a="1"/>
  <c r="AP54" i="105" s="1"/>
  <c r="AR54" i="105" a="1"/>
  <c r="AR54" i="105" s="1"/>
  <c r="AV54" i="105" a="1"/>
  <c r="AV54" i="105" s="1"/>
  <c r="AO54" i="105" a="1"/>
  <c r="AO54" i="105" s="1"/>
  <c r="AS54" i="105" a="1"/>
  <c r="AS54" i="105" s="1"/>
  <c r="AT54" i="105" a="1"/>
  <c r="AT54" i="105" s="1"/>
  <c r="H130" i="105"/>
  <c r="E106" i="105"/>
  <c r="BQ49" i="104" a="1"/>
  <c r="BQ49" i="104" s="1"/>
  <c r="AC152" i="99"/>
  <c r="CE23" i="99"/>
  <c r="CF23" i="99"/>
  <c r="CD23" i="99"/>
  <c r="CP121" i="103" a="1"/>
  <c r="CP121" i="103" s="1"/>
  <c r="CO121" i="103" a="1"/>
  <c r="CO121" i="103" s="1"/>
  <c r="CM121" i="103" a="1"/>
  <c r="CM121" i="103" s="1"/>
  <c r="CL121" i="103" a="1"/>
  <c r="CL121" i="103" s="1"/>
  <c r="CN121" i="103" a="1"/>
  <c r="CN121" i="103" s="1"/>
  <c r="DE84" i="105" a="1"/>
  <c r="DE84" i="105" s="1"/>
  <c r="DG84" i="105" a="1"/>
  <c r="DG84" i="105" s="1"/>
  <c r="BT92" i="103" a="1"/>
  <c r="BT92" i="103" s="1"/>
  <c r="BS92" i="103" a="1"/>
  <c r="BS92" i="103" s="1"/>
  <c r="BU92" i="103" a="1"/>
  <c r="BU92" i="103" s="1"/>
  <c r="BV92" i="103" a="1"/>
  <c r="BV92" i="103" s="1"/>
  <c r="BR92" i="103" a="1"/>
  <c r="BR92" i="103" s="1"/>
  <c r="BW92" i="103" a="1"/>
  <c r="BW92" i="103" s="1"/>
  <c r="BX92" i="103" a="1"/>
  <c r="BX92" i="103" s="1"/>
  <c r="BQ92" i="103" a="1"/>
  <c r="BQ92" i="103" s="1"/>
  <c r="CW98" i="103" a="1"/>
  <c r="CW98" i="103" s="1"/>
  <c r="CU98" i="103" a="1"/>
  <c r="CU98" i="103" s="1"/>
  <c r="CV98" i="103" a="1"/>
  <c r="CV98" i="103" s="1"/>
  <c r="CW113" i="103" a="1"/>
  <c r="CW113" i="103" s="1"/>
  <c r="CU113" i="103" a="1"/>
  <c r="CU113" i="103" s="1"/>
  <c r="CV113" i="103" a="1"/>
  <c r="CV113" i="103" s="1"/>
  <c r="BT10" i="86"/>
  <c r="CC143" i="103" a="1"/>
  <c r="CC143" i="103" s="1"/>
  <c r="CB143" i="103" a="1"/>
  <c r="CB143" i="103" s="1"/>
  <c r="BY143" i="103" a="1"/>
  <c r="BY143" i="103" s="1"/>
  <c r="BZ143" i="103" a="1"/>
  <c r="BZ143" i="103" s="1"/>
  <c r="CA143" i="103" a="1"/>
  <c r="CA143" i="103" s="1"/>
  <c r="CD143" i="103" a="1"/>
  <c r="CD143" i="103" s="1"/>
  <c r="CE143" i="103" a="1"/>
  <c r="CE143" i="103" s="1"/>
  <c r="CK84" i="105" a="1"/>
  <c r="CK84" i="105" s="1"/>
  <c r="CO84" i="105" a="1"/>
  <c r="CO84" i="105" s="1"/>
  <c r="CM84" i="105" a="1"/>
  <c r="CM84" i="105" s="1"/>
  <c r="CL84" i="105" a="1"/>
  <c r="CL84" i="105" s="1"/>
  <c r="CI84" i="105" a="1"/>
  <c r="CI84" i="105" s="1"/>
  <c r="CU68" i="105" a="1"/>
  <c r="CU68" i="105" s="1"/>
  <c r="DI68" i="105" a="1"/>
  <c r="DI68" i="105" s="1"/>
  <c r="DD68" i="105" a="1"/>
  <c r="DD68" i="105" s="1"/>
  <c r="BG68" i="105" a="1"/>
  <c r="BG68" i="105" s="1"/>
  <c r="BZ68" i="105" a="1"/>
  <c r="BZ68" i="105" s="1"/>
  <c r="CQ149" i="103" a="1"/>
  <c r="CQ149" i="103" s="1"/>
  <c r="CT149" i="103" a="1"/>
  <c r="CT149" i="103" s="1"/>
  <c r="CS149" i="103" a="1"/>
  <c r="CS149" i="103" s="1"/>
  <c r="CR149" i="103" a="1"/>
  <c r="CR149" i="103" s="1"/>
  <c r="DA42" i="104" a="1"/>
  <c r="DA42" i="104" s="1"/>
  <c r="BG42" i="104" a="1"/>
  <c r="BG42" i="104" s="1"/>
  <c r="CK42" i="104" a="1"/>
  <c r="CK42" i="104" s="1"/>
  <c r="BP42" i="104" a="1"/>
  <c r="BP42" i="104" s="1"/>
  <c r="BE22" i="104" a="1"/>
  <c r="BE22" i="104" s="1"/>
  <c r="BF22" i="104" a="1"/>
  <c r="BF22" i="104" s="1"/>
  <c r="BG22" i="104" a="1"/>
  <c r="BG22" i="104" s="1"/>
  <c r="BC22" i="104" a="1"/>
  <c r="BC22" i="104" s="1"/>
  <c r="BB22" i="104" a="1"/>
  <c r="BB22" i="104" s="1"/>
  <c r="BH22" i="104" a="1"/>
  <c r="BH22" i="104" s="1"/>
  <c r="R22" i="104"/>
  <c r="AD22" i="104" s="1" a="1"/>
  <c r="AD22" i="104" s="1"/>
  <c r="BD22" i="104" a="1"/>
  <c r="BD22" i="104" s="1"/>
  <c r="AY95" i="103" a="1"/>
  <c r="AY95" i="103" s="1"/>
  <c r="BD95" i="103" a="1"/>
  <c r="BD95" i="103" s="1"/>
  <c r="BE95" i="103" a="1"/>
  <c r="BE95" i="103" s="1"/>
  <c r="BA95" i="103" a="1"/>
  <c r="BA95" i="103" s="1"/>
  <c r="BB95" i="103" a="1"/>
  <c r="BB95" i="103" s="1"/>
  <c r="BF95" i="103" a="1"/>
  <c r="BF95" i="103" s="1"/>
  <c r="AZ95" i="103" a="1"/>
  <c r="AZ95" i="103" s="1"/>
  <c r="BG95" i="103" a="1"/>
  <c r="BG95" i="103" s="1"/>
  <c r="BC95" i="103" a="1"/>
  <c r="BC95" i="103" s="1"/>
  <c r="AX95" i="103" a="1"/>
  <c r="AX95" i="103" s="1"/>
  <c r="CL78" i="103" a="1"/>
  <c r="CL78" i="103" s="1"/>
  <c r="CM78" i="103" a="1"/>
  <c r="CM78" i="103" s="1"/>
  <c r="BC115" i="105" a="1"/>
  <c r="BC115" i="105" s="1"/>
  <c r="AX115" i="105" a="1"/>
  <c r="AX115" i="105" s="1"/>
  <c r="BE115" i="105" a="1"/>
  <c r="BE115" i="105" s="1"/>
  <c r="BB115" i="105" a="1"/>
  <c r="BB115" i="105" s="1"/>
  <c r="BA115" i="105" a="1"/>
  <c r="BA115" i="105" s="1"/>
  <c r="BG115" i="105" a="1"/>
  <c r="BG115" i="105" s="1"/>
  <c r="BD115" i="105" a="1"/>
  <c r="BD115" i="105" s="1"/>
  <c r="AY115" i="105" a="1"/>
  <c r="AY115" i="105" s="1"/>
  <c r="AZ115" i="105" a="1"/>
  <c r="AZ115" i="105" s="1"/>
  <c r="CX127" i="103" a="1"/>
  <c r="CX127" i="103" s="1"/>
  <c r="CY127" i="103" a="1"/>
  <c r="CY127" i="103" s="1"/>
  <c r="BB91" i="103" a="1"/>
  <c r="BB91" i="103" s="1"/>
  <c r="BG91" i="103" a="1"/>
  <c r="BG91" i="103" s="1"/>
  <c r="BC91" i="103" a="1"/>
  <c r="BC91" i="103" s="1"/>
  <c r="AY91" i="103" a="1"/>
  <c r="AY91" i="103" s="1"/>
  <c r="BD91" i="103" a="1"/>
  <c r="BD91" i="103" s="1"/>
  <c r="AX91" i="103" a="1"/>
  <c r="AX91" i="103" s="1"/>
  <c r="BF91" i="103" a="1"/>
  <c r="BF91" i="103" s="1"/>
  <c r="BA91" i="103" a="1"/>
  <c r="BA91" i="103" s="1"/>
  <c r="AZ91" i="103" a="1"/>
  <c r="AZ91" i="103" s="1"/>
  <c r="BE91" i="103" a="1"/>
  <c r="BE91" i="103" s="1"/>
  <c r="BY107" i="103" a="1"/>
  <c r="BY107" i="103" s="1"/>
  <c r="CD107" i="103" a="1"/>
  <c r="CD107" i="103" s="1"/>
  <c r="CA107" i="103" a="1"/>
  <c r="CA107" i="103" s="1"/>
  <c r="CB107" i="103" a="1"/>
  <c r="CB107" i="103" s="1"/>
  <c r="BZ107" i="103" a="1"/>
  <c r="BZ107" i="103" s="1"/>
  <c r="CC107" i="103" a="1"/>
  <c r="CC107" i="103" s="1"/>
  <c r="CE107" i="103" a="1"/>
  <c r="CE107" i="103" s="1"/>
  <c r="AE107" i="103" a="1"/>
  <c r="AE107" i="103" s="1"/>
  <c r="AB109" i="104" a="1"/>
  <c r="AB109" i="104" s="1"/>
  <c r="AL109" i="104" a="1"/>
  <c r="AL109" i="104" s="1"/>
  <c r="AM109" i="104" a="1"/>
  <c r="AM109" i="104" s="1"/>
  <c r="AJ109" i="104" a="1"/>
  <c r="AJ109" i="104" s="1"/>
  <c r="AC109" i="104" a="1"/>
  <c r="AC109" i="104" s="1"/>
  <c r="AH109" i="104" a="1"/>
  <c r="AH109" i="104" s="1"/>
  <c r="AK109" i="104" a="1"/>
  <c r="AK109" i="104" s="1"/>
  <c r="AG109" i="104" a="1"/>
  <c r="AG109" i="104" s="1"/>
  <c r="AD109" i="104" a="1"/>
  <c r="AD109" i="104" s="1"/>
  <c r="I141" i="105"/>
  <c r="H141" i="105"/>
  <c r="F141" i="105"/>
  <c r="E141" i="105"/>
  <c r="AL3" i="104" a="1"/>
  <c r="AL3" i="104" s="1"/>
  <c r="AW3" i="104" a="1"/>
  <c r="AW3" i="104" s="1"/>
  <c r="DA3" i="104" a="1"/>
  <c r="DA3" i="104" s="1"/>
  <c r="CW3" i="104" a="1"/>
  <c r="CW3" i="104" s="1"/>
  <c r="CV148" i="103" a="1"/>
  <c r="CV148" i="103" s="1"/>
  <c r="CU148" i="103" a="1"/>
  <c r="CU148" i="103" s="1"/>
  <c r="CW148" i="103" a="1"/>
  <c r="CW148" i="103" s="1"/>
  <c r="BS10" i="86"/>
  <c r="BO10" i="86"/>
  <c r="BT144" i="103" a="1"/>
  <c r="BT144" i="103" s="1"/>
  <c r="BQ144" i="103" a="1"/>
  <c r="BQ144" i="103" s="1"/>
  <c r="BU144" i="103" a="1"/>
  <c r="BU144" i="103" s="1"/>
  <c r="BV144" i="103" a="1"/>
  <c r="BV144" i="103" s="1"/>
  <c r="BW144" i="103" a="1"/>
  <c r="BW144" i="103" s="1"/>
  <c r="BS144" i="103" a="1"/>
  <c r="BS144" i="103" s="1"/>
  <c r="BR144" i="103" a="1"/>
  <c r="BR144" i="103" s="1"/>
  <c r="BX144" i="103" a="1"/>
  <c r="BX144" i="103" s="1"/>
  <c r="AE145" i="99"/>
  <c r="Y92" i="105"/>
  <c r="AK92" i="105" s="1" a="1"/>
  <c r="AK92" i="105" s="1"/>
  <c r="CZ103" i="103" a="1"/>
  <c r="CZ103" i="103" s="1"/>
  <c r="DG127" i="105" a="1"/>
  <c r="DG127" i="105" s="1"/>
  <c r="DE127" i="105" a="1"/>
  <c r="DE127" i="105" s="1"/>
  <c r="DF127" i="105" a="1"/>
  <c r="DF127" i="105" s="1"/>
  <c r="DA127" i="105" a="1"/>
  <c r="DA127" i="105" s="1"/>
  <c r="BD127" i="105" a="1"/>
  <c r="BD127" i="105" s="1"/>
  <c r="AW140" i="104" a="1"/>
  <c r="AW140" i="104" s="1"/>
  <c r="AX140" i="104" a="1"/>
  <c r="AX140" i="104" s="1"/>
  <c r="AR140" i="104" a="1"/>
  <c r="AR140" i="104" s="1"/>
  <c r="CT148" i="103" a="1"/>
  <c r="CT148" i="103" s="1"/>
  <c r="CQ148" i="103" a="1"/>
  <c r="CQ148" i="103" s="1"/>
  <c r="CR148" i="103" a="1"/>
  <c r="CR148" i="103" s="1"/>
  <c r="CS148" i="103" a="1"/>
  <c r="CS148" i="103" s="1"/>
  <c r="R79" i="104"/>
  <c r="AO79" i="104" s="1" a="1"/>
  <c r="AO79" i="104" s="1"/>
  <c r="BF79" i="104" a="1"/>
  <c r="BF79" i="104" s="1"/>
  <c r="BG79" i="104" a="1"/>
  <c r="BG79" i="104" s="1"/>
  <c r="BB79" i="104" a="1"/>
  <c r="BB79" i="104" s="1"/>
  <c r="BH79" i="104" a="1"/>
  <c r="BH79" i="104" s="1"/>
  <c r="BE79" i="104" a="1"/>
  <c r="BE79" i="104" s="1"/>
  <c r="BC79" i="104" a="1"/>
  <c r="BC79" i="104" s="1"/>
  <c r="BD79" i="104" a="1"/>
  <c r="BD79" i="104" s="1"/>
  <c r="CQ141" i="104" a="1"/>
  <c r="CQ141" i="104" s="1"/>
  <c r="CN141" i="104" a="1"/>
  <c r="CN141" i="104" s="1"/>
  <c r="CO141" i="104" a="1"/>
  <c r="CO141" i="104" s="1"/>
  <c r="CP141" i="104" a="1"/>
  <c r="CP141" i="104" s="1"/>
  <c r="W141" i="104"/>
  <c r="AT141" i="104" s="1" a="1"/>
  <c r="AT141" i="104" s="1"/>
  <c r="CA125" i="103" a="1"/>
  <c r="CA125" i="103" s="1"/>
  <c r="CB125" i="103" a="1"/>
  <c r="CB125" i="103" s="1"/>
  <c r="BZ125" i="103" a="1"/>
  <c r="BZ125" i="103" s="1"/>
  <c r="CD125" i="103" a="1"/>
  <c r="CD125" i="103" s="1"/>
  <c r="CC125" i="103" a="1"/>
  <c r="CC125" i="103" s="1"/>
  <c r="BY125" i="103" a="1"/>
  <c r="BY125" i="103" s="1"/>
  <c r="CA117" i="99"/>
  <c r="AB117" i="99"/>
  <c r="AF117" i="99"/>
  <c r="Z103" i="105"/>
  <c r="BW117" i="99" a="1"/>
  <c r="BW117" i="99" s="1"/>
  <c r="CJ76" i="103" a="1"/>
  <c r="CJ76" i="103" s="1"/>
  <c r="CZ76" i="103" a="1"/>
  <c r="CZ76" i="103" s="1"/>
  <c r="BW76" i="103" a="1"/>
  <c r="BW76" i="103" s="1"/>
  <c r="CD76" i="103" a="1"/>
  <c r="CD76" i="103" s="1"/>
  <c r="CR116" i="105" a="1"/>
  <c r="CR116" i="105" s="1"/>
  <c r="E58" i="105"/>
  <c r="G58" i="105" s="1"/>
  <c r="AE103" i="103" a="1"/>
  <c r="AE103" i="103" s="1"/>
  <c r="AB103" i="103" a="1"/>
  <c r="AB103" i="103" s="1"/>
  <c r="BC97" i="105" a="1"/>
  <c r="BC97" i="105" s="1"/>
  <c r="BD97" i="105" a="1"/>
  <c r="BD97" i="105" s="1"/>
  <c r="AW97" i="105" a="1"/>
  <c r="AW97" i="105" s="1"/>
  <c r="BA97" i="105" a="1"/>
  <c r="BA97" i="105" s="1"/>
  <c r="AZ97" i="105" a="1"/>
  <c r="AZ97" i="105" s="1"/>
  <c r="BB97" i="105" a="1"/>
  <c r="BB97" i="105" s="1"/>
  <c r="AX97" i="105" a="1"/>
  <c r="AX97" i="105" s="1"/>
  <c r="BE97" i="105" a="1"/>
  <c r="BE97" i="105" s="1"/>
  <c r="AR48" i="104" a="1"/>
  <c r="AR48" i="104" s="1"/>
  <c r="AW48" i="104" a="1"/>
  <c r="AW48" i="104" s="1"/>
  <c r="AT48" i="104" a="1"/>
  <c r="AT48" i="104" s="1"/>
  <c r="AN48" i="104" a="1"/>
  <c r="AN48" i="104" s="1"/>
  <c r="AU48" i="104" a="1"/>
  <c r="AU48" i="104" s="1"/>
  <c r="AS48" i="104" a="1"/>
  <c r="AS48" i="104" s="1"/>
  <c r="DA12" i="104" a="1"/>
  <c r="DA12" i="104" s="1"/>
  <c r="AF8" i="99"/>
  <c r="AB8" i="99"/>
  <c r="CA8" i="99"/>
  <c r="Z83" i="105"/>
  <c r="BW8" i="99" a="1"/>
  <c r="BW8" i="99" s="1"/>
  <c r="CM139" i="103" a="1"/>
  <c r="CM139" i="103" s="1"/>
  <c r="CP139" i="103" a="1"/>
  <c r="CP139" i="103" s="1"/>
  <c r="CO139" i="103" a="1"/>
  <c r="CO139" i="103" s="1"/>
  <c r="CL139" i="103" a="1"/>
  <c r="CL139" i="103" s="1"/>
  <c r="CN139" i="103" a="1"/>
  <c r="CN139" i="103" s="1"/>
  <c r="CG146" i="103" a="1"/>
  <c r="CG146" i="103" s="1"/>
  <c r="CI146" i="103" a="1"/>
  <c r="CI146" i="103" s="1"/>
  <c r="CH146" i="103" a="1"/>
  <c r="CH146" i="103" s="1"/>
  <c r="CJ146" i="103" a="1"/>
  <c r="CJ146" i="103" s="1"/>
  <c r="CK146" i="103" a="1"/>
  <c r="CK146" i="103" s="1"/>
  <c r="CF146" i="103" a="1"/>
  <c r="CF146" i="103" s="1"/>
  <c r="CB148" i="99"/>
  <c r="AE42" i="105"/>
  <c r="BB42" i="105" s="1" a="1"/>
  <c r="BB42" i="105" s="1"/>
  <c r="AC148" i="99"/>
  <c r="AG148" i="99"/>
  <c r="BX148" i="99" a="1"/>
  <c r="BX148" i="99" s="1"/>
  <c r="BI34" i="103" a="1"/>
  <c r="BI34" i="103" s="1"/>
  <c r="BO34" i="103" a="1"/>
  <c r="BO34" i="103" s="1"/>
  <c r="AC34" i="103" a="1"/>
  <c r="AC34" i="103" s="1"/>
  <c r="CZ123" i="103" a="1"/>
  <c r="CZ123" i="103" s="1"/>
  <c r="AD91" i="103" a="1"/>
  <c r="AD91" i="103" s="1"/>
  <c r="AK91" i="103" a="1"/>
  <c r="AK91" i="103" s="1"/>
  <c r="AL91" i="103" a="1"/>
  <c r="AL91" i="103" s="1"/>
  <c r="AH91" i="103" a="1"/>
  <c r="AH91" i="103" s="1"/>
  <c r="AF91" i="103" a="1"/>
  <c r="AF91" i="103" s="1"/>
  <c r="AG91" i="103" a="1"/>
  <c r="AG91" i="103" s="1"/>
  <c r="AJ91" i="103" a="1"/>
  <c r="AJ91" i="103" s="1"/>
  <c r="AC91" i="103" a="1"/>
  <c r="AC91" i="103" s="1"/>
  <c r="AB91" i="103" a="1"/>
  <c r="AB91" i="103" s="1"/>
  <c r="AI91" i="103" a="1"/>
  <c r="AI91" i="103" s="1"/>
  <c r="AE91" i="103" a="1"/>
  <c r="AE91" i="103" s="1"/>
  <c r="CP86" i="104" a="1"/>
  <c r="CP86" i="104" s="1"/>
  <c r="CQ86" i="104" a="1"/>
  <c r="CQ86" i="104" s="1"/>
  <c r="W86" i="104"/>
  <c r="CM124" i="105" a="1"/>
  <c r="CM124" i="105" s="1"/>
  <c r="CL124" i="105" a="1"/>
  <c r="CL124" i="105" s="1"/>
  <c r="CO124" i="105" a="1"/>
  <c r="CO124" i="105" s="1"/>
  <c r="CJ124" i="105" a="1"/>
  <c r="CJ124" i="105" s="1"/>
  <c r="CK124" i="105" a="1"/>
  <c r="CK124" i="105" s="1"/>
  <c r="CI124" i="105" a="1"/>
  <c r="CI124" i="105" s="1"/>
  <c r="CN124" i="105" a="1"/>
  <c r="CN124" i="105" s="1"/>
  <c r="BT62" i="105" a="1"/>
  <c r="BT62" i="105" s="1"/>
  <c r="CS62" i="105" a="1"/>
  <c r="CS62" i="105" s="1"/>
  <c r="CU62" i="105" a="1"/>
  <c r="CU62" i="105" s="1"/>
  <c r="CQ62" i="105" a="1"/>
  <c r="CQ62" i="105" s="1"/>
  <c r="CR62" i="105" a="1"/>
  <c r="CR62" i="105" s="1"/>
  <c r="CT62" i="105" a="1"/>
  <c r="CT62" i="105" s="1"/>
  <c r="AI124" i="103" a="1"/>
  <c r="AI124" i="103" s="1"/>
  <c r="CV124" i="103" a="1"/>
  <c r="CV124" i="103" s="1"/>
  <c r="CU124" i="103" a="1"/>
  <c r="CU124" i="103" s="1"/>
  <c r="CW124" i="103" a="1"/>
  <c r="CW124" i="103" s="1"/>
  <c r="CI112" i="103" a="1"/>
  <c r="CI112" i="103" s="1"/>
  <c r="CH112" i="103" a="1"/>
  <c r="CH112" i="103" s="1"/>
  <c r="CG112" i="103" a="1"/>
  <c r="CG112" i="103" s="1"/>
  <c r="CJ112" i="103" a="1"/>
  <c r="CJ112" i="103" s="1"/>
  <c r="CK112" i="103" a="1"/>
  <c r="CK112" i="103" s="1"/>
  <c r="CF112" i="103" a="1"/>
  <c r="CF112" i="103" s="1"/>
  <c r="AJ139" i="103" a="1"/>
  <c r="AJ139" i="103" s="1"/>
  <c r="AE139" i="103" a="1"/>
  <c r="AE139" i="103" s="1"/>
  <c r="AD139" i="103" a="1"/>
  <c r="AD139" i="103" s="1"/>
  <c r="AB139" i="103" a="1"/>
  <c r="AB139" i="103" s="1"/>
  <c r="AI139" i="103" a="1"/>
  <c r="AI139" i="103" s="1"/>
  <c r="AL139" i="103" a="1"/>
  <c r="AL139" i="103" s="1"/>
  <c r="AF139" i="103" a="1"/>
  <c r="AF139" i="103" s="1"/>
  <c r="AG139" i="103" a="1"/>
  <c r="AG139" i="103" s="1"/>
  <c r="AC139" i="103" a="1"/>
  <c r="AC139" i="103" s="1"/>
  <c r="AH139" i="103" a="1"/>
  <c r="AH139" i="103" s="1"/>
  <c r="AK139" i="103" a="1"/>
  <c r="AK139" i="103" s="1"/>
  <c r="CC141" i="103" a="1"/>
  <c r="CC141" i="103" s="1"/>
  <c r="CE141" i="103" a="1"/>
  <c r="CE141" i="103" s="1"/>
  <c r="BZ141" i="103" a="1"/>
  <c r="BZ141" i="103" s="1"/>
  <c r="CD141" i="103" a="1"/>
  <c r="CD141" i="103" s="1"/>
  <c r="CB141" i="103" a="1"/>
  <c r="CB141" i="103" s="1"/>
  <c r="CA141" i="103" a="1"/>
  <c r="CA141" i="103" s="1"/>
  <c r="AE141" i="103" a="1"/>
  <c r="AE141" i="103" s="1"/>
  <c r="AY101" i="105" a="1"/>
  <c r="AY101" i="105" s="1"/>
  <c r="CA101" i="105" a="1"/>
  <c r="CA101" i="105" s="1"/>
  <c r="CG101" i="105" a="1"/>
  <c r="CG101" i="105" s="1"/>
  <c r="CF101" i="105" a="1"/>
  <c r="CF101" i="105" s="1"/>
  <c r="CC101" i="105" a="1"/>
  <c r="CC101" i="105" s="1"/>
  <c r="CH101" i="105" a="1"/>
  <c r="CH101" i="105" s="1"/>
  <c r="CB101" i="105" a="1"/>
  <c r="CB101" i="105" s="1"/>
  <c r="CD101" i="105" a="1"/>
  <c r="CD101" i="105" s="1"/>
  <c r="CE101" i="105" a="1"/>
  <c r="CE101" i="105" s="1"/>
  <c r="AX96" i="104" a="1"/>
  <c r="AX96" i="104" s="1"/>
  <c r="AC108" i="99"/>
  <c r="CB108" i="99"/>
  <c r="AG108" i="99"/>
  <c r="AE89" i="105"/>
  <c r="CQ78" i="103" a="1"/>
  <c r="CQ78" i="103" s="1"/>
  <c r="AH119" i="104" a="1"/>
  <c r="AH119" i="104" s="1"/>
  <c r="AI119" i="104" a="1"/>
  <c r="AI119" i="104" s="1"/>
  <c r="AM119" i="104" a="1"/>
  <c r="AM119" i="104" s="1"/>
  <c r="AG119" i="104" a="1"/>
  <c r="AG119" i="104" s="1"/>
  <c r="AB119" i="104" a="1"/>
  <c r="AB119" i="104" s="1"/>
  <c r="AJ119" i="104" a="1"/>
  <c r="AJ119" i="104" s="1"/>
  <c r="AK119" i="104" a="1"/>
  <c r="AK119" i="104" s="1"/>
  <c r="AC119" i="104" a="1"/>
  <c r="AC119" i="104" s="1"/>
  <c r="AL119" i="104" a="1"/>
  <c r="AL119" i="104" s="1"/>
  <c r="AD119" i="104" a="1"/>
  <c r="AD119" i="104" s="1"/>
  <c r="AC169" i="99"/>
  <c r="AG169" i="99"/>
  <c r="CB169" i="99"/>
  <c r="AE56" i="105"/>
  <c r="BX169" i="99" a="1"/>
  <c r="BX169" i="99" s="1"/>
  <c r="CC38" i="99"/>
  <c r="AJ10" i="105"/>
  <c r="CZ10" i="105" s="1" a="1"/>
  <c r="CZ10" i="105" s="1"/>
  <c r="DI127" i="105" a="1"/>
  <c r="DI127" i="105" s="1"/>
  <c r="DH127" i="105" a="1"/>
  <c r="DH127" i="105" s="1"/>
  <c r="BE127" i="105" a="1"/>
  <c r="BE127" i="105" s="1"/>
  <c r="DB127" i="105" a="1"/>
  <c r="DB127" i="105" s="1"/>
  <c r="CP149" i="104" a="1"/>
  <c r="CP149" i="104" s="1"/>
  <c r="AW149" i="104" a="1"/>
  <c r="AW149" i="104" s="1"/>
  <c r="AL149" i="104" a="1"/>
  <c r="AL149" i="104" s="1"/>
  <c r="BV82" i="105" a="1"/>
  <c r="BV82" i="105" s="1"/>
  <c r="BX82" i="105" a="1"/>
  <c r="BX82" i="105" s="1"/>
  <c r="BU82" i="105" a="1"/>
  <c r="BU82" i="105" s="1"/>
  <c r="BT82" i="105" a="1"/>
  <c r="BT82" i="105" s="1"/>
  <c r="BW82" i="105" a="1"/>
  <c r="BW82" i="105" s="1"/>
  <c r="BR82" i="105" a="1"/>
  <c r="BR82" i="105" s="1"/>
  <c r="BS82" i="105" a="1"/>
  <c r="BS82" i="105" s="1"/>
  <c r="BZ82" i="105" a="1"/>
  <c r="BZ82" i="105" s="1"/>
  <c r="CN55" i="104" a="1"/>
  <c r="CN55" i="104" s="1"/>
  <c r="CO55" i="104" a="1"/>
  <c r="CO55" i="104" s="1"/>
  <c r="CP55" i="104" a="1"/>
  <c r="CP55" i="104" s="1"/>
  <c r="CQ55" i="104" a="1"/>
  <c r="CQ55" i="104" s="1"/>
  <c r="W55" i="104"/>
  <c r="CH55" i="104" s="1" a="1"/>
  <c r="CH55" i="104" s="1"/>
  <c r="BT120" i="105" a="1"/>
  <c r="BT120" i="105" s="1"/>
  <c r="CT40" i="104" a="1"/>
  <c r="CT40" i="104" s="1"/>
  <c r="CU40" i="104" a="1"/>
  <c r="CU40" i="104" s="1"/>
  <c r="CR40" i="104" a="1"/>
  <c r="CR40" i="104" s="1"/>
  <c r="AT40" i="104" a="1"/>
  <c r="AT40" i="104" s="1"/>
  <c r="CS40" i="104" a="1"/>
  <c r="CS40" i="104" s="1"/>
  <c r="AF135" i="103" a="1"/>
  <c r="AF135" i="103" s="1"/>
  <c r="CH11" i="104" a="1"/>
  <c r="CH11" i="104" s="1"/>
  <c r="CT11" i="104" a="1"/>
  <c r="CT11" i="104" s="1"/>
  <c r="CS11" i="104" a="1"/>
  <c r="CS11" i="104" s="1"/>
  <c r="CR11" i="104" a="1"/>
  <c r="CR11" i="104" s="1"/>
  <c r="CU11" i="104" a="1"/>
  <c r="CU11" i="104" s="1"/>
  <c r="BD11" i="104" a="1"/>
  <c r="BD11" i="104" s="1"/>
  <c r="CL142" i="105" a="1"/>
  <c r="CL142" i="105" s="1"/>
  <c r="AM5" i="105" a="1"/>
  <c r="AM5" i="105" s="1"/>
  <c r="AZ109" i="105" a="1"/>
  <c r="AZ109" i="105" s="1"/>
  <c r="BD109" i="105" a="1"/>
  <c r="BD109" i="105" s="1"/>
  <c r="BA109" i="105" a="1"/>
  <c r="BA109" i="105" s="1"/>
  <c r="BC109" i="105" a="1"/>
  <c r="BC109" i="105" s="1"/>
  <c r="BG109" i="105" a="1"/>
  <c r="BG109" i="105" s="1"/>
  <c r="BF109" i="105" a="1"/>
  <c r="BF109" i="105" s="1"/>
  <c r="BE109" i="105" a="1"/>
  <c r="BE109" i="105" s="1"/>
  <c r="AG114" i="99"/>
  <c r="AG96" i="105"/>
  <c r="CR96" i="105" s="1" a="1"/>
  <c r="CR96" i="105" s="1"/>
  <c r="CL55" i="104" a="1"/>
  <c r="CL55" i="104" s="1"/>
  <c r="CG55" i="104" a="1"/>
  <c r="CG55" i="104" s="1"/>
  <c r="CI55" i="104" a="1"/>
  <c r="CI55" i="104" s="1"/>
  <c r="CJ55" i="104" a="1"/>
  <c r="CJ55" i="104" s="1"/>
  <c r="CK55" i="104" a="1"/>
  <c r="CK55" i="104" s="1"/>
  <c r="AJ88" i="105"/>
  <c r="AH76" i="99"/>
  <c r="BT92" i="105" a="1"/>
  <c r="BT92" i="105" s="1"/>
  <c r="CT92" i="105" a="1"/>
  <c r="CT92" i="105" s="1"/>
  <c r="CQ92" i="105" a="1"/>
  <c r="CQ92" i="105" s="1"/>
  <c r="CS92" i="105" a="1"/>
  <c r="CS92" i="105" s="1"/>
  <c r="CR92" i="105" a="1"/>
  <c r="CR92" i="105" s="1"/>
  <c r="CU92" i="105" a="1"/>
  <c r="CU92" i="105" s="1"/>
  <c r="CC96" i="105" a="1"/>
  <c r="CC96" i="105" s="1"/>
  <c r="CH96" i="105" a="1"/>
  <c r="CH96" i="105" s="1"/>
  <c r="CF96" i="105" a="1"/>
  <c r="CF96" i="105" s="1"/>
  <c r="CA96" i="105" a="1"/>
  <c r="CA96" i="105" s="1"/>
  <c r="CB96" i="105" a="1"/>
  <c r="CB96" i="105" s="1"/>
  <c r="CD96" i="105" a="1"/>
  <c r="CD96" i="105" s="1"/>
  <c r="CB41" i="105" a="1"/>
  <c r="CB41" i="105" s="1"/>
  <c r="CH41" i="105" a="1"/>
  <c r="CH41" i="105" s="1"/>
  <c r="DA82" i="104" a="1"/>
  <c r="DA82" i="104" s="1"/>
  <c r="BQ113" i="103" a="1"/>
  <c r="BQ113" i="103" s="1"/>
  <c r="BX113" i="103" a="1"/>
  <c r="BX113" i="103" s="1"/>
  <c r="BS113" i="103" a="1"/>
  <c r="BS113" i="103" s="1"/>
  <c r="BR113" i="103" a="1"/>
  <c r="BR113" i="103" s="1"/>
  <c r="BU113" i="103" a="1"/>
  <c r="BU113" i="103" s="1"/>
  <c r="BV113" i="103" a="1"/>
  <c r="BV113" i="103" s="1"/>
  <c r="BT113" i="103" a="1"/>
  <c r="BT113" i="103" s="1"/>
  <c r="BW113" i="103" a="1"/>
  <c r="BW113" i="103" s="1"/>
  <c r="AW148" i="104" a="1"/>
  <c r="AW148" i="104" s="1"/>
  <c r="AN148" i="104" a="1"/>
  <c r="AN148" i="104" s="1"/>
  <c r="AO148" i="104" a="1"/>
  <c r="AO148" i="104" s="1"/>
  <c r="AU148" i="104" a="1"/>
  <c r="AU148" i="104" s="1"/>
  <c r="AR148" i="104" a="1"/>
  <c r="AR148" i="104" s="1"/>
  <c r="AV148" i="104" a="1"/>
  <c r="AV148" i="104" s="1"/>
  <c r="AT148" i="104" a="1"/>
  <c r="AT148" i="104" s="1"/>
  <c r="AP148" i="104" a="1"/>
  <c r="AP148" i="104" s="1"/>
  <c r="AX148" i="104" a="1"/>
  <c r="AX148" i="104" s="1"/>
  <c r="CW126" i="103" a="1"/>
  <c r="CW126" i="103" s="1"/>
  <c r="CU126" i="103" a="1"/>
  <c r="CU126" i="103" s="1"/>
  <c r="CO113" i="103" a="1"/>
  <c r="CO113" i="103" s="1"/>
  <c r="CP113" i="103" a="1"/>
  <c r="CP113" i="103" s="1"/>
  <c r="CL113" i="103" a="1"/>
  <c r="CL113" i="103" s="1"/>
  <c r="CN113" i="103" a="1"/>
  <c r="CN113" i="103" s="1"/>
  <c r="CM113" i="103" a="1"/>
  <c r="CM113" i="103" s="1"/>
  <c r="DA131" i="105" a="1"/>
  <c r="DA131" i="105" s="1"/>
  <c r="DG131" i="105" a="1"/>
  <c r="DG131" i="105" s="1"/>
  <c r="DF131" i="105" a="1"/>
  <c r="DF131" i="105" s="1"/>
  <c r="DE131" i="105" a="1"/>
  <c r="DE131" i="105" s="1"/>
  <c r="CA30" i="99"/>
  <c r="AF30" i="99"/>
  <c r="AB30" i="99"/>
  <c r="Z125" i="105"/>
  <c r="AW125" i="105" s="1" a="1"/>
  <c r="AW125" i="105" s="1"/>
  <c r="BW93" i="105" a="1"/>
  <c r="BW93" i="105" s="1"/>
  <c r="DE93" i="105" a="1"/>
  <c r="DE93" i="105" s="1"/>
  <c r="DF93" i="105" a="1"/>
  <c r="DF93" i="105" s="1"/>
  <c r="Z109" i="105"/>
  <c r="AW109" i="105" s="1" a="1"/>
  <c r="AW109" i="105" s="1"/>
  <c r="CA51" i="99"/>
  <c r="AF51" i="99"/>
  <c r="AB51" i="99"/>
  <c r="F95" i="105"/>
  <c r="I95" i="105"/>
  <c r="E95" i="105"/>
  <c r="H95" i="105"/>
  <c r="BB49" i="104" a="1"/>
  <c r="BB49" i="104" s="1"/>
  <c r="CI49" i="104" a="1"/>
  <c r="CI49" i="104" s="1"/>
  <c r="CH49" i="104" a="1"/>
  <c r="CH49" i="104" s="1"/>
  <c r="CG49" i="104" a="1"/>
  <c r="CG49" i="104" s="1"/>
  <c r="CJ49" i="104" a="1"/>
  <c r="CJ49" i="104" s="1"/>
  <c r="CK49" i="104" a="1"/>
  <c r="CK49" i="104" s="1"/>
  <c r="CL49" i="104" a="1"/>
  <c r="CL49" i="104" s="1"/>
  <c r="BP112" i="103" a="1"/>
  <c r="BP112" i="103" s="1"/>
  <c r="BN112" i="103" a="1"/>
  <c r="BN112" i="103" s="1"/>
  <c r="BI112" i="103" a="1"/>
  <c r="BI112" i="103" s="1"/>
  <c r="BJ112" i="103" a="1"/>
  <c r="BJ112" i="103" s="1"/>
  <c r="BO112" i="103" a="1"/>
  <c r="BO112" i="103" s="1"/>
  <c r="BM112" i="103" a="1"/>
  <c r="BM112" i="103" s="1"/>
  <c r="BL112" i="103" a="1"/>
  <c r="BL112" i="103" s="1"/>
  <c r="BH112" i="103" a="1"/>
  <c r="BH112" i="103" s="1"/>
  <c r="BK112" i="103" a="1"/>
  <c r="BK112" i="103" s="1"/>
  <c r="BB89" i="103" a="1"/>
  <c r="BB89" i="103" s="1"/>
  <c r="BC89" i="103" a="1"/>
  <c r="BC89" i="103" s="1"/>
  <c r="BA89" i="103" a="1"/>
  <c r="BA89" i="103" s="1"/>
  <c r="BF89" i="103" a="1"/>
  <c r="BF89" i="103" s="1"/>
  <c r="AX89" i="103" a="1"/>
  <c r="AX89" i="103" s="1"/>
  <c r="BD89" i="103" a="1"/>
  <c r="BD89" i="103" s="1"/>
  <c r="AY89" i="103" a="1"/>
  <c r="AY89" i="103" s="1"/>
  <c r="AZ89" i="103" a="1"/>
  <c r="AZ89" i="103" s="1"/>
  <c r="BG89" i="103" a="1"/>
  <c r="BG89" i="103" s="1"/>
  <c r="BE89" i="103" a="1"/>
  <c r="BE89" i="103" s="1"/>
  <c r="BV116" i="103" a="1"/>
  <c r="BV116" i="103" s="1"/>
  <c r="BQ116" i="103" a="1"/>
  <c r="BQ116" i="103" s="1"/>
  <c r="BU116" i="103" a="1"/>
  <c r="BU116" i="103" s="1"/>
  <c r="BT116" i="103" a="1"/>
  <c r="BT116" i="103" s="1"/>
  <c r="BW116" i="103" a="1"/>
  <c r="BW116" i="103" s="1"/>
  <c r="BX116" i="103" a="1"/>
  <c r="BX116" i="103" s="1"/>
  <c r="BG120" i="103" a="1"/>
  <c r="BG120" i="103" s="1"/>
  <c r="BB120" i="103" a="1"/>
  <c r="BB120" i="103" s="1"/>
  <c r="BD120" i="103" a="1"/>
  <c r="BD120" i="103" s="1"/>
  <c r="AX120" i="103" a="1"/>
  <c r="AX120" i="103" s="1"/>
  <c r="AY120" i="103" a="1"/>
  <c r="AY120" i="103" s="1"/>
  <c r="BE120" i="103" a="1"/>
  <c r="BE120" i="103" s="1"/>
  <c r="AZ120" i="103" a="1"/>
  <c r="AZ120" i="103" s="1"/>
  <c r="BF120" i="103" a="1"/>
  <c r="BF120" i="103" s="1"/>
  <c r="BA120" i="103" a="1"/>
  <c r="BA120" i="103" s="1"/>
  <c r="BC120" i="103" a="1"/>
  <c r="BC120" i="103" s="1"/>
  <c r="CL136" i="104" a="1"/>
  <c r="CL136" i="104" s="1"/>
  <c r="CG136" i="104" a="1"/>
  <c r="CG136" i="104" s="1"/>
  <c r="CI136" i="104" a="1"/>
  <c r="CI136" i="104" s="1"/>
  <c r="CJ136" i="104" a="1"/>
  <c r="CJ136" i="104" s="1"/>
  <c r="CK136" i="104" a="1"/>
  <c r="CK136" i="104" s="1"/>
  <c r="BX97" i="105" a="1"/>
  <c r="BX97" i="105" s="1"/>
  <c r="BV97" i="105" a="1"/>
  <c r="BV97" i="105" s="1"/>
  <c r="BT97" i="105" a="1"/>
  <c r="BT97" i="105" s="1"/>
  <c r="BW97" i="105" a="1"/>
  <c r="BW97" i="105" s="1"/>
  <c r="BS97" i="105" a="1"/>
  <c r="BS97" i="105" s="1"/>
  <c r="CH58" i="105" a="1"/>
  <c r="CH58" i="105" s="1"/>
  <c r="CG58" i="105" a="1"/>
  <c r="CG58" i="105" s="1"/>
  <c r="CB58" i="105" a="1"/>
  <c r="CB58" i="105" s="1"/>
  <c r="CA58" i="105" a="1"/>
  <c r="CA58" i="105" s="1"/>
  <c r="CE58" i="105" a="1"/>
  <c r="CE58" i="105" s="1"/>
  <c r="AY58" i="105" a="1"/>
  <c r="AY58" i="105" s="1"/>
  <c r="CF58" i="105" a="1"/>
  <c r="CF58" i="105" s="1"/>
  <c r="CC58" i="105" a="1"/>
  <c r="CC58" i="105" s="1"/>
  <c r="CD58" i="105" a="1"/>
  <c r="CD58" i="105" s="1"/>
  <c r="AR132" i="105" a="1"/>
  <c r="AR132" i="105" s="1"/>
  <c r="DD132" i="105" a="1"/>
  <c r="DD132" i="105" s="1"/>
  <c r="DC132" i="105" a="1"/>
  <c r="DC132" i="105" s="1"/>
  <c r="DA132" i="105" a="1"/>
  <c r="DA132" i="105" s="1"/>
  <c r="BX108" i="103" a="1"/>
  <c r="BX108" i="103" s="1"/>
  <c r="AS127" i="105" a="1"/>
  <c r="AS127" i="105" s="1"/>
  <c r="CP50" i="103" a="1"/>
  <c r="CP50" i="103" s="1"/>
  <c r="CN50" i="103" a="1"/>
  <c r="CN50" i="103" s="1"/>
  <c r="CL50" i="103" a="1"/>
  <c r="CL50" i="103" s="1"/>
  <c r="CM50" i="103" a="1"/>
  <c r="CM50" i="103" s="1"/>
  <c r="AG50" i="103" a="1"/>
  <c r="AG50" i="103" s="1"/>
  <c r="CO50" i="103" a="1"/>
  <c r="CO50" i="103" s="1"/>
  <c r="AL68" i="105" a="1"/>
  <c r="AL68" i="105" s="1"/>
  <c r="BK68" i="105" a="1"/>
  <c r="BK68" i="105" s="1"/>
  <c r="BM68" i="105" a="1"/>
  <c r="BM68" i="105" s="1"/>
  <c r="BH68" i="105" a="1"/>
  <c r="BH68" i="105" s="1"/>
  <c r="BN68" i="105" a="1"/>
  <c r="BN68" i="105" s="1"/>
  <c r="BI68" i="105" a="1"/>
  <c r="BI68" i="105" s="1"/>
  <c r="BO68" i="105" a="1"/>
  <c r="BO68" i="105" s="1"/>
  <c r="AW68" i="105" a="1"/>
  <c r="AW68" i="105" s="1"/>
  <c r="BL68" i="105" a="1"/>
  <c r="BL68" i="105" s="1"/>
  <c r="BQ68" i="105" a="1"/>
  <c r="BQ68" i="105" s="1"/>
  <c r="BJ68" i="105" a="1"/>
  <c r="BJ68" i="105" s="1"/>
  <c r="BP68" i="105" a="1"/>
  <c r="BP68" i="105" s="1"/>
  <c r="CC58" i="99"/>
  <c r="CI58" i="99" s="1"/>
  <c r="BZ42" i="105" a="1"/>
  <c r="BZ42" i="105" s="1"/>
  <c r="AU54" i="104" a="1"/>
  <c r="AU54" i="104" s="1"/>
  <c r="CF110" i="103" a="1"/>
  <c r="CF110" i="103" s="1"/>
  <c r="DF5" i="105" a="1"/>
  <c r="DF5" i="105" s="1"/>
  <c r="CZ42" i="104" a="1"/>
  <c r="CZ42" i="104" s="1"/>
  <c r="CB154" i="99"/>
  <c r="CI154" i="99" s="1"/>
  <c r="AC154" i="99"/>
  <c r="AG154" i="99"/>
  <c r="AE75" i="105"/>
  <c r="BU75" i="105" s="1" a="1"/>
  <c r="BU75" i="105" s="1"/>
  <c r="Z110" i="99"/>
  <c r="S110" i="99"/>
  <c r="AE110" i="99"/>
  <c r="BZ110" i="99"/>
  <c r="AA110" i="99"/>
  <c r="X29" i="105"/>
  <c r="A110" i="99" a="1"/>
  <c r="A110" i="99" s="1"/>
  <c r="BW110" i="99" s="1" a="1"/>
  <c r="BW110" i="99" s="1"/>
  <c r="BV110" i="99" a="1"/>
  <c r="BV110" i="99" s="1"/>
  <c r="CO92" i="104" a="1"/>
  <c r="CO92" i="104" s="1"/>
  <c r="CP92" i="104" a="1"/>
  <c r="CP92" i="104" s="1"/>
  <c r="CQ92" i="104" a="1"/>
  <c r="CQ92" i="104" s="1"/>
  <c r="W92" i="104"/>
  <c r="CM92" i="104" s="1" a="1"/>
  <c r="CM92" i="104" s="1"/>
  <c r="CN92" i="104" a="1"/>
  <c r="CN92" i="104" s="1"/>
  <c r="AF67" i="99"/>
  <c r="CA67" i="99"/>
  <c r="AB67" i="99"/>
  <c r="Z110" i="105"/>
  <c r="BO40" i="103" a="1"/>
  <c r="BO40" i="103" s="1"/>
  <c r="BH40" i="103" a="1"/>
  <c r="BH40" i="103" s="1"/>
  <c r="BP40" i="103" a="1"/>
  <c r="BP40" i="103" s="1"/>
  <c r="BX103" i="103" a="1"/>
  <c r="BX103" i="103" s="1"/>
  <c r="BW103" i="103" a="1"/>
  <c r="BW103" i="103" s="1"/>
  <c r="BR103" i="103" a="1"/>
  <c r="BR103" i="103" s="1"/>
  <c r="BS103" i="103" a="1"/>
  <c r="BS103" i="103" s="1"/>
  <c r="BT103" i="103" a="1"/>
  <c r="BT103" i="103" s="1"/>
  <c r="BQ103" i="103" a="1"/>
  <c r="BQ103" i="103" s="1"/>
  <c r="BU103" i="103" a="1"/>
  <c r="BU103" i="103" s="1"/>
  <c r="BV103" i="103" a="1"/>
  <c r="BV103" i="103" s="1"/>
  <c r="CB182" i="99"/>
  <c r="BX56" i="105" a="1"/>
  <c r="BX56" i="105" s="1"/>
  <c r="DI56" i="105" a="1"/>
  <c r="DI56" i="105" s="1"/>
  <c r="H10" i="105"/>
  <c r="F10" i="105"/>
  <c r="E10" i="105"/>
  <c r="I10" i="105"/>
  <c r="CQ89" i="103" a="1"/>
  <c r="CQ89" i="103" s="1"/>
  <c r="CR89" i="103" a="1"/>
  <c r="CR89" i="103" s="1"/>
  <c r="CT89" i="103" a="1"/>
  <c r="CT89" i="103" s="1"/>
  <c r="CS89" i="103" a="1"/>
  <c r="CS89" i="103" s="1"/>
  <c r="AH123" i="103" a="1"/>
  <c r="AH123" i="103" s="1"/>
  <c r="CT123" i="103" a="1"/>
  <c r="CT123" i="103" s="1"/>
  <c r="CR123" i="103" a="1"/>
  <c r="CR123" i="103" s="1"/>
  <c r="CQ123" i="103" a="1"/>
  <c r="CQ123" i="103" s="1"/>
  <c r="CS123" i="103" a="1"/>
  <c r="CS123" i="103" s="1"/>
  <c r="CE113" i="103" a="1"/>
  <c r="CE113" i="103" s="1"/>
  <c r="CD113" i="103" a="1"/>
  <c r="CD113" i="103" s="1"/>
  <c r="BY113" i="103" a="1"/>
  <c r="BY113" i="103" s="1"/>
  <c r="BZ113" i="103" a="1"/>
  <c r="BZ113" i="103" s="1"/>
  <c r="CA113" i="103" a="1"/>
  <c r="CA113" i="103" s="1"/>
  <c r="CC113" i="103" a="1"/>
  <c r="CC113" i="103" s="1"/>
  <c r="CB113" i="103" a="1"/>
  <c r="CB113" i="103" s="1"/>
  <c r="AB122" i="104" a="1"/>
  <c r="AB122" i="104" s="1"/>
  <c r="DB78" i="105" a="1"/>
  <c r="DB78" i="105" s="1"/>
  <c r="DA78" i="105" a="1"/>
  <c r="DA78" i="105" s="1"/>
  <c r="DD78" i="105" a="1"/>
  <c r="DD78" i="105" s="1"/>
  <c r="BW87" i="103" a="1"/>
  <c r="BW87" i="103" s="1"/>
  <c r="BV87" i="103" a="1"/>
  <c r="BV87" i="103" s="1"/>
  <c r="BX87" i="103" a="1"/>
  <c r="BX87" i="103" s="1"/>
  <c r="BQ87" i="103" a="1"/>
  <c r="BQ87" i="103" s="1"/>
  <c r="BU87" i="103" a="1"/>
  <c r="BU87" i="103" s="1"/>
  <c r="BS87" i="103" a="1"/>
  <c r="BS87" i="103" s="1"/>
  <c r="BT87" i="103" a="1"/>
  <c r="BT87" i="103" s="1"/>
  <c r="BR87" i="103" a="1"/>
  <c r="BR87" i="103" s="1"/>
  <c r="AD87" i="103" a="1"/>
  <c r="AD87" i="103" s="1"/>
  <c r="CA64" i="99"/>
  <c r="AF64" i="99"/>
  <c r="AB64" i="99"/>
  <c r="Z101" i="105"/>
  <c r="BQ101" i="105" s="1" a="1"/>
  <c r="BQ101" i="105" s="1"/>
  <c r="AM7" i="104" a="1"/>
  <c r="AM7" i="104" s="1"/>
  <c r="AB7" i="104" a="1"/>
  <c r="AB7" i="104" s="1"/>
  <c r="AL7" i="104" a="1"/>
  <c r="AL7" i="104" s="1"/>
  <c r="DA83" i="105" a="1"/>
  <c r="DA83" i="105" s="1"/>
  <c r="DB83" i="105" a="1"/>
  <c r="DB83" i="105" s="1"/>
  <c r="CE104" i="103" a="1"/>
  <c r="CE104" i="103" s="1"/>
  <c r="BZ104" i="103" a="1"/>
  <c r="BZ104" i="103" s="1"/>
  <c r="CC104" i="103" a="1"/>
  <c r="CC104" i="103" s="1"/>
  <c r="BY104" i="103" a="1"/>
  <c r="BY104" i="103" s="1"/>
  <c r="CD104" i="103" a="1"/>
  <c r="CD104" i="103" s="1"/>
  <c r="CA104" i="103" a="1"/>
  <c r="CA104" i="103" s="1"/>
  <c r="CB104" i="103" a="1"/>
  <c r="CB104" i="103" s="1"/>
  <c r="CE149" i="103" a="1"/>
  <c r="CE149" i="103" s="1"/>
  <c r="CS112" i="103" a="1"/>
  <c r="CS112" i="103" s="1"/>
  <c r="CQ112" i="103" a="1"/>
  <c r="CQ112" i="103" s="1"/>
  <c r="CR112" i="103" a="1"/>
  <c r="CR112" i="103" s="1"/>
  <c r="CT112" i="103" a="1"/>
  <c r="CT112" i="103" s="1"/>
  <c r="BV145" i="103" a="1"/>
  <c r="BV145" i="103" s="1"/>
  <c r="CX145" i="103" a="1"/>
  <c r="CX145" i="103" s="1"/>
  <c r="CY145" i="103" a="1"/>
  <c r="CY145" i="103" s="1"/>
  <c r="DA78" i="104" a="1"/>
  <c r="DA78" i="104" s="1"/>
  <c r="BG78" i="104" a="1"/>
  <c r="BG78" i="104" s="1"/>
  <c r="CY78" i="104" a="1"/>
  <c r="CY78" i="104" s="1"/>
  <c r="AD46" i="99"/>
  <c r="AI49" i="105"/>
  <c r="AH46" i="99"/>
  <c r="CC46" i="99"/>
  <c r="CI46" i="99" s="1"/>
  <c r="AS82" i="104" a="1"/>
  <c r="AS82" i="104" s="1"/>
  <c r="AU82" i="104" a="1"/>
  <c r="AU82" i="104" s="1"/>
  <c r="AN82" i="104" a="1"/>
  <c r="AN82" i="104" s="1"/>
  <c r="AW82" i="104" a="1"/>
  <c r="AW82" i="104" s="1"/>
  <c r="AV82" i="104" a="1"/>
  <c r="AV82" i="104" s="1"/>
  <c r="AR82" i="104" a="1"/>
  <c r="AR82" i="104" s="1"/>
  <c r="AZ140" i="103" a="1"/>
  <c r="AZ140" i="103" s="1"/>
  <c r="AX140" i="103" a="1"/>
  <c r="AX140" i="103" s="1"/>
  <c r="BB140" i="103" a="1"/>
  <c r="BB140" i="103" s="1"/>
  <c r="BG140" i="103" a="1"/>
  <c r="BG140" i="103" s="1"/>
  <c r="BC140" i="103" a="1"/>
  <c r="BC140" i="103" s="1"/>
  <c r="BE140" i="103" a="1"/>
  <c r="BE140" i="103" s="1"/>
  <c r="BD140" i="103" a="1"/>
  <c r="BD140" i="103" s="1"/>
  <c r="BA140" i="103" a="1"/>
  <c r="BA140" i="103" s="1"/>
  <c r="BS115" i="105" a="1"/>
  <c r="BS115" i="105" s="1"/>
  <c r="CL115" i="105" a="1"/>
  <c r="CL115" i="105" s="1"/>
  <c r="CM115" i="105" a="1"/>
  <c r="CM115" i="105" s="1"/>
  <c r="CK115" i="105" a="1"/>
  <c r="CK115" i="105" s="1"/>
  <c r="CI115" i="105" a="1"/>
  <c r="CI115" i="105" s="1"/>
  <c r="CJ115" i="105" a="1"/>
  <c r="CJ115" i="105" s="1"/>
  <c r="CO115" i="105" a="1"/>
  <c r="CO115" i="105" s="1"/>
  <c r="CB51" i="99"/>
  <c r="CI51" i="99" s="1"/>
  <c r="AE109" i="105"/>
  <c r="AG51" i="99"/>
  <c r="AC51" i="99"/>
  <c r="CH119" i="104" a="1"/>
  <c r="CH119" i="104" s="1"/>
  <c r="CL119" i="104" a="1"/>
  <c r="CL119" i="104" s="1"/>
  <c r="CG119" i="104" a="1"/>
  <c r="CG119" i="104" s="1"/>
  <c r="CK119" i="104" a="1"/>
  <c r="CK119" i="104" s="1"/>
  <c r="CI119" i="104" a="1"/>
  <c r="CI119" i="104" s="1"/>
  <c r="CJ119" i="104" a="1"/>
  <c r="CJ119" i="104" s="1"/>
  <c r="CL82" i="103" a="1"/>
  <c r="CL82" i="103" s="1"/>
  <c r="CO82" i="103" a="1"/>
  <c r="CO82" i="103" s="1"/>
  <c r="CM82" i="103" a="1"/>
  <c r="CM82" i="103" s="1"/>
  <c r="BC54" i="104" a="1"/>
  <c r="BC54" i="104" s="1"/>
  <c r="BG54" i="104" a="1"/>
  <c r="BG54" i="104" s="1"/>
  <c r="BD54" i="104" a="1"/>
  <c r="BD54" i="104" s="1"/>
  <c r="BH54" i="104" a="1"/>
  <c r="BH54" i="104" s="1"/>
  <c r="BB54" i="104" a="1"/>
  <c r="BB54" i="104" s="1"/>
  <c r="BE54" i="104" a="1"/>
  <c r="BE54" i="104" s="1"/>
  <c r="R54" i="104"/>
  <c r="AY54" i="104" s="1" a="1"/>
  <c r="AY54" i="104" s="1"/>
  <c r="AD84" i="104" a="1"/>
  <c r="AD84" i="104" s="1"/>
  <c r="AL84" i="104" a="1"/>
  <c r="AL84" i="104" s="1"/>
  <c r="AK84" i="104" a="1"/>
  <c r="AK84" i="104" s="1"/>
  <c r="AG84" i="104" a="1"/>
  <c r="AG84" i="104" s="1"/>
  <c r="AH84" i="104" a="1"/>
  <c r="AH84" i="104" s="1"/>
  <c r="AM84" i="104" a="1"/>
  <c r="AM84" i="104" s="1"/>
  <c r="AB84" i="104" a="1"/>
  <c r="AB84" i="104" s="1"/>
  <c r="AI84" i="104" a="1"/>
  <c r="AI84" i="104" s="1"/>
  <c r="AC84" i="104" a="1"/>
  <c r="AC84" i="104" s="1"/>
  <c r="AJ84" i="104" a="1"/>
  <c r="AJ84" i="104" s="1"/>
  <c r="CN137" i="103" a="1"/>
  <c r="CN137" i="103" s="1"/>
  <c r="DA83" i="104" a="1"/>
  <c r="DA83" i="104" s="1"/>
  <c r="AD96" i="103" a="1"/>
  <c r="AD96" i="103" s="1"/>
  <c r="BE132" i="103" a="1"/>
  <c r="BE132" i="103" s="1"/>
  <c r="AA145" i="99"/>
  <c r="AJ117" i="104" a="1"/>
  <c r="AJ117" i="104" s="1"/>
  <c r="AD40" i="100"/>
  <c r="AB40" i="100"/>
  <c r="A40" i="100" a="1"/>
  <c r="A40" i="100" s="1"/>
  <c r="AE10" i="99"/>
  <c r="X112" i="105"/>
  <c r="AV112" i="105" s="1" a="1"/>
  <c r="AV112" i="105" s="1"/>
  <c r="AA10" i="99"/>
  <c r="BZ10" i="99"/>
  <c r="AB151" i="99"/>
  <c r="CA151" i="99"/>
  <c r="AF151" i="99"/>
  <c r="Z6" i="105"/>
  <c r="AC57" i="99"/>
  <c r="AJ132" i="103" a="1"/>
  <c r="AJ132" i="103" s="1"/>
  <c r="AE61" i="99"/>
  <c r="BZ61" i="99"/>
  <c r="X115" i="105"/>
  <c r="AA61" i="99"/>
  <c r="Z61" i="99"/>
  <c r="S61" i="99"/>
  <c r="A61" i="99" a="1"/>
  <c r="A61" i="99" s="1"/>
  <c r="BX61" i="99" s="1" a="1"/>
  <c r="BX61" i="99" s="1"/>
  <c r="BV61" i="99" a="1"/>
  <c r="BV61" i="99" s="1"/>
  <c r="AQ6" i="105" a="1"/>
  <c r="AQ6" i="105" s="1"/>
  <c r="CY6" i="105" a="1"/>
  <c r="CY6" i="105" s="1"/>
  <c r="CH78" i="105" a="1"/>
  <c r="CH78" i="105" s="1"/>
  <c r="CC78" i="105" a="1"/>
  <c r="CC78" i="105" s="1"/>
  <c r="CF78" i="105" a="1"/>
  <c r="CF78" i="105" s="1"/>
  <c r="CD78" i="105" a="1"/>
  <c r="CD78" i="105" s="1"/>
  <c r="CE78" i="105" a="1"/>
  <c r="CE78" i="105" s="1"/>
  <c r="AA84" i="99"/>
  <c r="CG37" i="103" a="1"/>
  <c r="CG37" i="103" s="1"/>
  <c r="BO38" i="103" a="1"/>
  <c r="BO38" i="103" s="1"/>
  <c r="AI133" i="103" a="1"/>
  <c r="AI133" i="103" s="1"/>
  <c r="CW133" i="103" a="1"/>
  <c r="CW133" i="103" s="1"/>
  <c r="CV133" i="103" a="1"/>
  <c r="CV133" i="103" s="1"/>
  <c r="CU133" i="103" a="1"/>
  <c r="CU133" i="103" s="1"/>
  <c r="BJ139" i="103" a="1"/>
  <c r="BJ139" i="103" s="1"/>
  <c r="BI139" i="103" a="1"/>
  <c r="BI139" i="103" s="1"/>
  <c r="BK139" i="103" a="1"/>
  <c r="BK139" i="103" s="1"/>
  <c r="BO139" i="103" a="1"/>
  <c r="BO139" i="103" s="1"/>
  <c r="BL139" i="103" a="1"/>
  <c r="BL139" i="103" s="1"/>
  <c r="BM139" i="103" a="1"/>
  <c r="BM139" i="103" s="1"/>
  <c r="BH139" i="103" a="1"/>
  <c r="BH139" i="103" s="1"/>
  <c r="BP139" i="103" a="1"/>
  <c r="BP139" i="103" s="1"/>
  <c r="BN139" i="103" a="1"/>
  <c r="BN139" i="103" s="1"/>
  <c r="AS56" i="105" a="1"/>
  <c r="AS56" i="105" s="1"/>
  <c r="DE56" i="105" a="1"/>
  <c r="DE56" i="105" s="1"/>
  <c r="DG56" i="105" a="1"/>
  <c r="DG56" i="105" s="1"/>
  <c r="DA115" i="105" a="1"/>
  <c r="DA115" i="105" s="1"/>
  <c r="DD115" i="105" a="1"/>
  <c r="DD115" i="105" s="1"/>
  <c r="CA108" i="99"/>
  <c r="AB108" i="99"/>
  <c r="Z89" i="105"/>
  <c r="BC124" i="104" a="1"/>
  <c r="BC124" i="104" s="1"/>
  <c r="BG124" i="104" a="1"/>
  <c r="BG124" i="104" s="1"/>
  <c r="BH124" i="104" a="1"/>
  <c r="BH124" i="104" s="1"/>
  <c r="BB124" i="104" a="1"/>
  <c r="BB124" i="104" s="1"/>
  <c r="BE124" i="104" a="1"/>
  <c r="BE124" i="104" s="1"/>
  <c r="BF124" i="104" a="1"/>
  <c r="BF124" i="104" s="1"/>
  <c r="R124" i="104"/>
  <c r="AD124" i="104" s="1" a="1"/>
  <c r="AD124" i="104" s="1"/>
  <c r="DA95" i="104" a="1"/>
  <c r="DA95" i="104" s="1"/>
  <c r="Z16" i="99"/>
  <c r="A16" i="99" s="1" a="1"/>
  <c r="A16" i="99" s="1"/>
  <c r="S16" i="99"/>
  <c r="AA16" i="99"/>
  <c r="BZ16" i="99"/>
  <c r="AE16" i="99"/>
  <c r="X124" i="105"/>
  <c r="BP10" i="86"/>
  <c r="CB106" i="99"/>
  <c r="CI106" i="99" s="1"/>
  <c r="AC106" i="99"/>
  <c r="AG106" i="99"/>
  <c r="AE142" i="105"/>
  <c r="BU142" i="105" s="1" a="1"/>
  <c r="BU142" i="105" s="1"/>
  <c r="BY6" i="105" a="1"/>
  <c r="BY6" i="105" s="1"/>
  <c r="BU6" i="105" a="1"/>
  <c r="BU6" i="105" s="1"/>
  <c r="AH117" i="99"/>
  <c r="AD117" i="99"/>
  <c r="CC117" i="99"/>
  <c r="AI103" i="105"/>
  <c r="BF103" i="105" s="1" a="1"/>
  <c r="BF103" i="105" s="1"/>
  <c r="BY117" i="99" a="1"/>
  <c r="BY117" i="99" s="1"/>
  <c r="AA105" i="99"/>
  <c r="DI95" i="105" a="1"/>
  <c r="DI95" i="105" s="1"/>
  <c r="DH95" i="105" a="1"/>
  <c r="DH95" i="105" s="1"/>
  <c r="CG317" i="99"/>
  <c r="CH317" i="99"/>
  <c r="AD148" i="104" a="1"/>
  <c r="AD148" i="104" s="1"/>
  <c r="AH148" i="104" a="1"/>
  <c r="AH148" i="104" s="1"/>
  <c r="AJ148" i="104" a="1"/>
  <c r="AJ148" i="104" s="1"/>
  <c r="AI148" i="104" a="1"/>
  <c r="AI148" i="104" s="1"/>
  <c r="AB148" i="104" a="1"/>
  <c r="AB148" i="104" s="1"/>
  <c r="AK148" i="104" a="1"/>
  <c r="AK148" i="104" s="1"/>
  <c r="AL148" i="104" a="1"/>
  <c r="AL148" i="104" s="1"/>
  <c r="AM148" i="104" a="1"/>
  <c r="AM148" i="104" s="1"/>
  <c r="AG148" i="104" a="1"/>
  <c r="AG148" i="104" s="1"/>
  <c r="AC148" i="104" a="1"/>
  <c r="AC148" i="104" s="1"/>
  <c r="AE148" i="104" a="1"/>
  <c r="AE148" i="104" s="1"/>
  <c r="CV102" i="104" a="1"/>
  <c r="CV102" i="104" s="1"/>
  <c r="CW102" i="104" a="1"/>
  <c r="CW102" i="104" s="1"/>
  <c r="AD87" i="99"/>
  <c r="CC87" i="99"/>
  <c r="AH87" i="99"/>
  <c r="AI97" i="105"/>
  <c r="DF97" i="105" s="1" a="1"/>
  <c r="DF97" i="105" s="1"/>
  <c r="CS12" i="105" a="1"/>
  <c r="CS12" i="105" s="1"/>
  <c r="CP12" i="105" a="1"/>
  <c r="CP12" i="105" s="1"/>
  <c r="CU12" i="105" a="1"/>
  <c r="CU12" i="105" s="1"/>
  <c r="CR12" i="105" a="1"/>
  <c r="CR12" i="105" s="1"/>
  <c r="CQ12" i="105" a="1"/>
  <c r="CQ12" i="105" s="1"/>
  <c r="CA84" i="99"/>
  <c r="AB84" i="99"/>
  <c r="AF84" i="99"/>
  <c r="Z55" i="105"/>
  <c r="BW84" i="99" a="1"/>
  <c r="BW84" i="99" s="1"/>
  <c r="CG122" i="103" a="1"/>
  <c r="CG122" i="103" s="1"/>
  <c r="CJ122" i="103" a="1"/>
  <c r="CJ122" i="103" s="1"/>
  <c r="CK122" i="103" a="1"/>
  <c r="CK122" i="103" s="1"/>
  <c r="CH122" i="103" a="1"/>
  <c r="CH122" i="103" s="1"/>
  <c r="CI122" i="103" a="1"/>
  <c r="CI122" i="103" s="1"/>
  <c r="CF122" i="103" a="1"/>
  <c r="CF122" i="103" s="1"/>
  <c r="CV127" i="103" a="1"/>
  <c r="CV127" i="103" s="1"/>
  <c r="CW127" i="103" a="1"/>
  <c r="CW127" i="103" s="1"/>
  <c r="CU127" i="103" a="1"/>
  <c r="CU127" i="103" s="1"/>
  <c r="BH92" i="104" a="1"/>
  <c r="BH92" i="104" s="1"/>
  <c r="R92" i="104"/>
  <c r="AY92" i="104" s="1" a="1"/>
  <c r="AY92" i="104" s="1"/>
  <c r="BC92" i="104" a="1"/>
  <c r="BC92" i="104" s="1"/>
  <c r="BE92" i="104" a="1"/>
  <c r="BE92" i="104" s="1"/>
  <c r="BB92" i="104" a="1"/>
  <c r="BB92" i="104" s="1"/>
  <c r="BF92" i="104" a="1"/>
  <c r="BF92" i="104" s="1"/>
  <c r="BG92" i="104" a="1"/>
  <c r="BG92" i="104" s="1"/>
  <c r="AV125" i="104" a="1"/>
  <c r="AV125" i="104" s="1"/>
  <c r="AR125" i="104" a="1"/>
  <c r="AR125" i="104" s="1"/>
  <c r="AS125" i="104" a="1"/>
  <c r="AS125" i="104" s="1"/>
  <c r="AN125" i="104" a="1"/>
  <c r="AN125" i="104" s="1"/>
  <c r="AU125" i="104" a="1"/>
  <c r="AU125" i="104" s="1"/>
  <c r="AW125" i="104" a="1"/>
  <c r="AW125" i="104" s="1"/>
  <c r="AT125" i="104" a="1"/>
  <c r="AT125" i="104" s="1"/>
  <c r="AB183" i="99"/>
  <c r="AF183" i="99"/>
  <c r="CA183" i="99"/>
  <c r="Z131" i="105"/>
  <c r="AW131" i="105" s="1" a="1"/>
  <c r="AW131" i="105" s="1"/>
  <c r="BO68" i="104" a="1"/>
  <c r="BO68" i="104" s="1"/>
  <c r="BQ68" i="104" a="1"/>
  <c r="BQ68" i="104" s="1"/>
  <c r="S68" i="104"/>
  <c r="BK68" i="104" a="1"/>
  <c r="BK68" i="104" s="1"/>
  <c r="BL68" i="104" a="1"/>
  <c r="BL68" i="104" s="1"/>
  <c r="AO68" i="104" a="1"/>
  <c r="AO68" i="104" s="1"/>
  <c r="BN68" i="104" a="1"/>
  <c r="BN68" i="104" s="1"/>
  <c r="BP68" i="104" a="1"/>
  <c r="BP68" i="104" s="1"/>
  <c r="AD68" i="104" a="1"/>
  <c r="AD68" i="104" s="1"/>
  <c r="BM68" i="104" a="1"/>
  <c r="BM68" i="104" s="1"/>
  <c r="AY68" i="104" a="1"/>
  <c r="AY68" i="104" s="1"/>
  <c r="BN137" i="103" a="1"/>
  <c r="BN137" i="103" s="1"/>
  <c r="CP148" i="104" a="1"/>
  <c r="CP148" i="104" s="1"/>
  <c r="AF117" i="103" a="1"/>
  <c r="AF117" i="103" s="1"/>
  <c r="AW130" i="104" a="1"/>
  <c r="AW130" i="104" s="1"/>
  <c r="CX68" i="104" a="1"/>
  <c r="CX68" i="104" s="1"/>
  <c r="BX142" i="104" a="1"/>
  <c r="BX142" i="104" s="1"/>
  <c r="BW142" i="104" a="1"/>
  <c r="BW142" i="104" s="1"/>
  <c r="BU142" i="104" a="1"/>
  <c r="BU142" i="104" s="1"/>
  <c r="BV142" i="104" a="1"/>
  <c r="BV142" i="104" s="1"/>
  <c r="BS142" i="104" a="1"/>
  <c r="BS142" i="104" s="1"/>
  <c r="BT142" i="104" a="1"/>
  <c r="BT142" i="104" s="1"/>
  <c r="AZ142" i="104" a="1"/>
  <c r="AZ142" i="104" s="1"/>
  <c r="BY142" i="104" a="1"/>
  <c r="BY142" i="104" s="1"/>
  <c r="T142" i="104"/>
  <c r="H54" i="105"/>
  <c r="CK78" i="104" a="1"/>
  <c r="CK78" i="104" s="1"/>
  <c r="DD120" i="105" a="1"/>
  <c r="DD120" i="105" s="1"/>
  <c r="AJ55" i="104" a="1"/>
  <c r="AJ55" i="104" s="1"/>
  <c r="CS22" i="103" a="1"/>
  <c r="CS22" i="103" s="1"/>
  <c r="CL50" i="104" a="1"/>
  <c r="CL50" i="104" s="1"/>
  <c r="AT122" i="105" a="1"/>
  <c r="AT122" i="105" s="1"/>
  <c r="AK144" i="105" a="1"/>
  <c r="AK144" i="105" s="1"/>
  <c r="CG101" i="103" a="1"/>
  <c r="CG101" i="103" s="1"/>
  <c r="CQ101" i="103" a="1"/>
  <c r="CQ101" i="103" s="1"/>
  <c r="CS101" i="103" a="1"/>
  <c r="CS101" i="103" s="1"/>
  <c r="CT101" i="103" a="1"/>
  <c r="CT101" i="103" s="1"/>
  <c r="AV101" i="104" a="1"/>
  <c r="AV101" i="104" s="1"/>
  <c r="AR101" i="104" a="1"/>
  <c r="AR101" i="104" s="1"/>
  <c r="AU101" i="104" a="1"/>
  <c r="AU101" i="104" s="1"/>
  <c r="AS101" i="104" a="1"/>
  <c r="AS101" i="104" s="1"/>
  <c r="AN101" i="104" a="1"/>
  <c r="AN101" i="104" s="1"/>
  <c r="AW101" i="104" a="1"/>
  <c r="AW101" i="104" s="1"/>
  <c r="AO101" i="104" a="1"/>
  <c r="AO101" i="104" s="1"/>
  <c r="AP111" i="105" a="1"/>
  <c r="AP111" i="105" s="1"/>
  <c r="CS111" i="105" a="1"/>
  <c r="CS111" i="105" s="1"/>
  <c r="CR111" i="105" a="1"/>
  <c r="CR111" i="105" s="1"/>
  <c r="CQ111" i="105" a="1"/>
  <c r="CQ111" i="105" s="1"/>
  <c r="CT111" i="105" a="1"/>
  <c r="CT111" i="105" s="1"/>
  <c r="AD169" i="99"/>
  <c r="AH169" i="99"/>
  <c r="CC169" i="99"/>
  <c r="BY169" i="99" a="1"/>
  <c r="BY169" i="99" s="1"/>
  <c r="AA76" i="99"/>
  <c r="X88" i="105"/>
  <c r="AO88" i="105" s="1" a="1"/>
  <c r="AO88" i="105" s="1"/>
  <c r="BZ76" i="99"/>
  <c r="CF76" i="99" s="1"/>
  <c r="AE76" i="99"/>
  <c r="AD84" i="99"/>
  <c r="CC84" i="99"/>
  <c r="AH84" i="99"/>
  <c r="AI55" i="105"/>
  <c r="DJ55" i="105" s="1" a="1"/>
  <c r="DJ55" i="105" s="1"/>
  <c r="BY84" i="99" a="1"/>
  <c r="BY84" i="99" s="1"/>
  <c r="BG57" i="104" a="1"/>
  <c r="BG57" i="104" s="1"/>
  <c r="BH57" i="104" a="1"/>
  <c r="BH57" i="104" s="1"/>
  <c r="R57" i="104"/>
  <c r="AY57" i="104" s="1" a="1"/>
  <c r="AY57" i="104" s="1"/>
  <c r="BC57" i="104" a="1"/>
  <c r="BC57" i="104" s="1"/>
  <c r="BB57" i="104" a="1"/>
  <c r="BB57" i="104" s="1"/>
  <c r="AX120" i="104" a="1"/>
  <c r="AX120" i="104" s="1"/>
  <c r="BH120" i="104" a="1"/>
  <c r="BH120" i="104" s="1"/>
  <c r="AX13" i="104" a="1"/>
  <c r="AX13" i="104" s="1"/>
  <c r="AS13" i="104" a="1"/>
  <c r="AS13" i="104" s="1"/>
  <c r="AN13" i="104" a="1"/>
  <c r="AN13" i="104" s="1"/>
  <c r="BR106" i="105" a="1"/>
  <c r="BR106" i="105" s="1"/>
  <c r="BX106" i="105" a="1"/>
  <c r="BX106" i="105" s="1"/>
  <c r="BU106" i="105" a="1"/>
  <c r="BU106" i="105" s="1"/>
  <c r="BT106" i="105" a="1"/>
  <c r="BT106" i="105" s="1"/>
  <c r="BV106" i="105" a="1"/>
  <c r="BV106" i="105" s="1"/>
  <c r="BS106" i="105" a="1"/>
  <c r="BS106" i="105" s="1"/>
  <c r="BY106" i="105" a="1"/>
  <c r="BY106" i="105" s="1"/>
  <c r="AS15" i="104" a="1"/>
  <c r="AS15" i="104" s="1"/>
  <c r="AX15" i="104" a="1"/>
  <c r="AX15" i="104" s="1"/>
  <c r="AN15" i="104" a="1"/>
  <c r="AN15" i="104" s="1"/>
  <c r="AW15" i="104" a="1"/>
  <c r="AW15" i="104" s="1"/>
  <c r="AC94" i="105"/>
  <c r="CA94" i="105" s="1" a="1"/>
  <c r="CA94" i="105" s="1"/>
  <c r="AC74" i="105"/>
  <c r="BS74" i="105" s="1" a="1"/>
  <c r="BS74" i="105" s="1"/>
  <c r="I42" i="105"/>
  <c r="F42" i="105"/>
  <c r="H42" i="105"/>
  <c r="E42" i="105"/>
  <c r="CA37" i="103" a="1"/>
  <c r="CA37" i="103" s="1"/>
  <c r="CD37" i="103" a="1"/>
  <c r="CD37" i="103" s="1"/>
  <c r="CE37" i="103" a="1"/>
  <c r="CE37" i="103" s="1"/>
  <c r="BY37" i="103" a="1"/>
  <c r="BY37" i="103" s="1"/>
  <c r="CO71" i="105" a="1"/>
  <c r="CO71" i="105" s="1"/>
  <c r="CL71" i="105" a="1"/>
  <c r="CL71" i="105" s="1"/>
  <c r="CM71" i="105" a="1"/>
  <c r="CM71" i="105" s="1"/>
  <c r="AZ71" i="105" a="1"/>
  <c r="AZ71" i="105" s="1"/>
  <c r="BD48" i="104" a="1"/>
  <c r="BD48" i="104" s="1"/>
  <c r="BB48" i="104" a="1"/>
  <c r="BB48" i="104" s="1"/>
  <c r="BC48" i="104" a="1"/>
  <c r="BC48" i="104" s="1"/>
  <c r="BE48" i="104" a="1"/>
  <c r="BE48" i="104" s="1"/>
  <c r="BG48" i="104" a="1"/>
  <c r="BG48" i="104" s="1"/>
  <c r="R48" i="104"/>
  <c r="AY48" i="104" s="1" a="1"/>
  <c r="AY48" i="104" s="1"/>
  <c r="BH48" i="104" a="1"/>
  <c r="BH48" i="104" s="1"/>
  <c r="CH74" i="105" a="1"/>
  <c r="CH74" i="105" s="1"/>
  <c r="CE74" i="105" a="1"/>
  <c r="CE74" i="105" s="1"/>
  <c r="CD74" i="105" a="1"/>
  <c r="CD74" i="105" s="1"/>
  <c r="CG74" i="105" a="1"/>
  <c r="CG74" i="105" s="1"/>
  <c r="CF74" i="105" a="1"/>
  <c r="CF74" i="105" s="1"/>
  <c r="CM72" i="103" a="1"/>
  <c r="CM72" i="103" s="1"/>
  <c r="CO72" i="103" a="1"/>
  <c r="CO72" i="103" s="1"/>
  <c r="CP72" i="103" a="1"/>
  <c r="CP72" i="103" s="1"/>
  <c r="CU83" i="105" a="1"/>
  <c r="CU83" i="105" s="1"/>
  <c r="CR83" i="105" a="1"/>
  <c r="CR83" i="105" s="1"/>
  <c r="CQ83" i="105" a="1"/>
  <c r="CQ83" i="105" s="1"/>
  <c r="CS83" i="105" a="1"/>
  <c r="CS83" i="105" s="1"/>
  <c r="AI125" i="105"/>
  <c r="CC30" i="99"/>
  <c r="AD30" i="99"/>
  <c r="AH30" i="99"/>
  <c r="BY30" i="99" a="1"/>
  <c r="BY30" i="99" s="1"/>
  <c r="CA119" i="99"/>
  <c r="AB119" i="99"/>
  <c r="Z132" i="105"/>
  <c r="AF119" i="99"/>
  <c r="CX121" i="103" a="1"/>
  <c r="CX121" i="103" s="1"/>
  <c r="CY121" i="103" a="1"/>
  <c r="CY121" i="103" s="1"/>
  <c r="AI115" i="105"/>
  <c r="DJ115" i="105" s="1" a="1"/>
  <c r="DJ115" i="105" s="1"/>
  <c r="CC61" i="99"/>
  <c r="CI61" i="99" s="1"/>
  <c r="AD61" i="99"/>
  <c r="AH61" i="99"/>
  <c r="BY61" i="99" a="1"/>
  <c r="BY61" i="99" s="1"/>
  <c r="E134" i="105"/>
  <c r="H134" i="105"/>
  <c r="I134" i="105"/>
  <c r="F134" i="105"/>
  <c r="CL138" i="103" a="1"/>
  <c r="CL138" i="103" s="1"/>
  <c r="CR138" i="103" a="1"/>
  <c r="CR138" i="103" s="1"/>
  <c r="CS138" i="103" a="1"/>
  <c r="CS138" i="103" s="1"/>
  <c r="CQ138" i="103" a="1"/>
  <c r="CQ138" i="103" s="1"/>
  <c r="CT138" i="103" a="1"/>
  <c r="CT138" i="103" s="1"/>
  <c r="BP143" i="103" a="1"/>
  <c r="BP143" i="103" s="1"/>
  <c r="BL143" i="103" a="1"/>
  <c r="BL143" i="103" s="1"/>
  <c r="BN143" i="103" a="1"/>
  <c r="BN143" i="103" s="1"/>
  <c r="BK143" i="103" a="1"/>
  <c r="BK143" i="103" s="1"/>
  <c r="BI143" i="103" a="1"/>
  <c r="BI143" i="103" s="1"/>
  <c r="BH143" i="103" a="1"/>
  <c r="BH143" i="103" s="1"/>
  <c r="BJ143" i="103" a="1"/>
  <c r="BJ143" i="103" s="1"/>
  <c r="BO143" i="103" a="1"/>
  <c r="BO143" i="103" s="1"/>
  <c r="CU138" i="103" a="1"/>
  <c r="CU138" i="103" s="1"/>
  <c r="CV138" i="103" a="1"/>
  <c r="CV138" i="103" s="1"/>
  <c r="CW138" i="103" a="1"/>
  <c r="CW138" i="103" s="1"/>
  <c r="BR116" i="103" a="1"/>
  <c r="BR116" i="103" s="1"/>
  <c r="CH116" i="103" a="1"/>
  <c r="CH116" i="103" s="1"/>
  <c r="CG116" i="103" a="1"/>
  <c r="CG116" i="103" s="1"/>
  <c r="CK116" i="103" a="1"/>
  <c r="CK116" i="103" s="1"/>
  <c r="CJ116" i="103" a="1"/>
  <c r="CJ116" i="103" s="1"/>
  <c r="CF116" i="103" a="1"/>
  <c r="CF116" i="103" s="1"/>
  <c r="CI116" i="103" a="1"/>
  <c r="CI116" i="103" s="1"/>
  <c r="BT84" i="105" a="1"/>
  <c r="BT84" i="105" s="1"/>
  <c r="CP84" i="105" a="1"/>
  <c r="CP84" i="105" s="1"/>
  <c r="CR84" i="105" a="1"/>
  <c r="CR84" i="105" s="1"/>
  <c r="CQ84" i="105" a="1"/>
  <c r="CQ84" i="105" s="1"/>
  <c r="CU84" i="105" a="1"/>
  <c r="CU84" i="105" s="1"/>
  <c r="CS84" i="105" a="1"/>
  <c r="CS84" i="105" s="1"/>
  <c r="AH54" i="99"/>
  <c r="AD54" i="99"/>
  <c r="CC54" i="99"/>
  <c r="CH54" i="99" s="1"/>
  <c r="AI48" i="105"/>
  <c r="BY54" i="99" a="1"/>
  <c r="BY54" i="99" s="1"/>
  <c r="BI96" i="103" a="1"/>
  <c r="BI96" i="103" s="1"/>
  <c r="BO96" i="103" a="1"/>
  <c r="BO96" i="103" s="1"/>
  <c r="BJ96" i="103" a="1"/>
  <c r="BJ96" i="103" s="1"/>
  <c r="BP96" i="103" a="1"/>
  <c r="BP96" i="103" s="1"/>
  <c r="BN96" i="103" a="1"/>
  <c r="BN96" i="103" s="1"/>
  <c r="BM96" i="103" a="1"/>
  <c r="BM96" i="103" s="1"/>
  <c r="BH96" i="103" a="1"/>
  <c r="BH96" i="103" s="1"/>
  <c r="BL96" i="103" a="1"/>
  <c r="BL96" i="103" s="1"/>
  <c r="BK96" i="103" a="1"/>
  <c r="BK96" i="103" s="1"/>
  <c r="AB146" i="103" a="1"/>
  <c r="AB146" i="103" s="1"/>
  <c r="AI146" i="103" a="1"/>
  <c r="AI146" i="103" s="1"/>
  <c r="AF146" i="103" a="1"/>
  <c r="AF146" i="103" s="1"/>
  <c r="AH146" i="103" a="1"/>
  <c r="AH146" i="103" s="1"/>
  <c r="AJ146" i="103" a="1"/>
  <c r="AJ146" i="103" s="1"/>
  <c r="AG146" i="103" a="1"/>
  <c r="AG146" i="103" s="1"/>
  <c r="AD146" i="103" a="1"/>
  <c r="AD146" i="103" s="1"/>
  <c r="AE146" i="103" a="1"/>
  <c r="AE146" i="103" s="1"/>
  <c r="AC146" i="103" a="1"/>
  <c r="AC146" i="103" s="1"/>
  <c r="AK146" i="103" a="1"/>
  <c r="AK146" i="103" s="1"/>
  <c r="AL146" i="103" a="1"/>
  <c r="AL146" i="103" s="1"/>
  <c r="CZ58" i="105" a="1"/>
  <c r="CZ58" i="105" s="1"/>
  <c r="CV58" i="105" a="1"/>
  <c r="CV58" i="105" s="1"/>
  <c r="CW58" i="105" a="1"/>
  <c r="CW58" i="105" s="1"/>
  <c r="CX58" i="105" a="1"/>
  <c r="CX58" i="105" s="1"/>
  <c r="BB58" i="105" a="1"/>
  <c r="BB58" i="105" s="1"/>
  <c r="CY58" i="105" a="1"/>
  <c r="CY58" i="105" s="1"/>
  <c r="BN35" i="86"/>
  <c r="BR35" i="86"/>
  <c r="BC116" i="105" a="1"/>
  <c r="BC116" i="105" s="1"/>
  <c r="BF116" i="105" a="1"/>
  <c r="BF116" i="105" s="1"/>
  <c r="BG116" i="105" a="1"/>
  <c r="BG116" i="105" s="1"/>
  <c r="BE116" i="105" a="1"/>
  <c r="BE116" i="105" s="1"/>
  <c r="CF113" i="103" a="1"/>
  <c r="CF113" i="103" s="1"/>
  <c r="CK113" i="103" a="1"/>
  <c r="CK113" i="103" s="1"/>
  <c r="CJ113" i="103" a="1"/>
  <c r="CJ113" i="103" s="1"/>
  <c r="CG113" i="103" a="1"/>
  <c r="CG113" i="103" s="1"/>
  <c r="CI113" i="103" a="1"/>
  <c r="CI113" i="103" s="1"/>
  <c r="CH113" i="103" a="1"/>
  <c r="CH113" i="103" s="1"/>
  <c r="AY131" i="105" a="1"/>
  <c r="AY131" i="105" s="1"/>
  <c r="AZ131" i="105" a="1"/>
  <c r="AZ131" i="105" s="1"/>
  <c r="BF131" i="105" a="1"/>
  <c r="BF131" i="105" s="1"/>
  <c r="AX131" i="105" a="1"/>
  <c r="AX131" i="105" s="1"/>
  <c r="BD131" i="105" a="1"/>
  <c r="BD131" i="105" s="1"/>
  <c r="BA131" i="105" a="1"/>
  <c r="BA131" i="105" s="1"/>
  <c r="BE131" i="105" a="1"/>
  <c r="BE131" i="105" s="1"/>
  <c r="BG131" i="105" a="1"/>
  <c r="BG131" i="105" s="1"/>
  <c r="BC131" i="105" a="1"/>
  <c r="BC131" i="105" s="1"/>
  <c r="BB131" i="105" a="1"/>
  <c r="BB131" i="105" s="1"/>
  <c r="BF111" i="104" a="1"/>
  <c r="BF111" i="104" s="1"/>
  <c r="BE111" i="104" a="1"/>
  <c r="BE111" i="104" s="1"/>
  <c r="BG111" i="104" a="1"/>
  <c r="BG111" i="104" s="1"/>
  <c r="BH111" i="104" a="1"/>
  <c r="BH111" i="104" s="1"/>
  <c r="BB111" i="104" a="1"/>
  <c r="BB111" i="104" s="1"/>
  <c r="R111" i="104"/>
  <c r="AD111" i="104" s="1" a="1"/>
  <c r="AD111" i="104" s="1"/>
  <c r="BC111" i="104" a="1"/>
  <c r="BC111" i="104" s="1"/>
  <c r="AK51" i="104" a="1"/>
  <c r="AK51" i="104" s="1"/>
  <c r="AV51" i="104" a="1"/>
  <c r="AV51" i="104" s="1"/>
  <c r="CO51" i="104" a="1"/>
  <c r="CO51" i="104" s="1"/>
  <c r="H22" i="105"/>
  <c r="F22" i="105"/>
  <c r="I22" i="105"/>
  <c r="E22" i="105"/>
  <c r="BB95" i="104" a="1"/>
  <c r="BB95" i="104" s="1"/>
  <c r="CI95" i="104" a="1"/>
  <c r="CI95" i="104" s="1"/>
  <c r="CL95" i="104" a="1"/>
  <c r="CL95" i="104" s="1"/>
  <c r="CG95" i="104" a="1"/>
  <c r="CG95" i="104" s="1"/>
  <c r="CJ95" i="104" a="1"/>
  <c r="CJ95" i="104" s="1"/>
  <c r="CK95" i="104" a="1"/>
  <c r="CK95" i="104" s="1"/>
  <c r="AW134" i="104" a="1"/>
  <c r="AW134" i="104" s="1"/>
  <c r="AV134" i="104" a="1"/>
  <c r="AV134" i="104" s="1"/>
  <c r="AS134" i="104" a="1"/>
  <c r="AS134" i="104" s="1"/>
  <c r="AR134" i="104" a="1"/>
  <c r="AR134" i="104" s="1"/>
  <c r="AU134" i="104" a="1"/>
  <c r="AU134" i="104" s="1"/>
  <c r="AN134" i="104" a="1"/>
  <c r="AN134" i="104" s="1"/>
  <c r="AT134" i="104" a="1"/>
  <c r="AT134" i="104" s="1"/>
  <c r="DB115" i="105" a="1"/>
  <c r="DB115" i="105" s="1"/>
  <c r="DI115" i="105" a="1"/>
  <c r="DI115" i="105" s="1"/>
  <c r="BM134" i="103" a="1"/>
  <c r="BM134" i="103" s="1"/>
  <c r="CV134" i="103" a="1"/>
  <c r="CV134" i="103" s="1"/>
  <c r="CW134" i="103" a="1"/>
  <c r="CW134" i="103" s="1"/>
  <c r="CU134" i="103" a="1"/>
  <c r="CU134" i="103" s="1"/>
  <c r="CQ124" i="104" a="1"/>
  <c r="CQ124" i="104" s="1"/>
  <c r="CN124" i="104" a="1"/>
  <c r="CN124" i="104" s="1"/>
  <c r="CO124" i="104" a="1"/>
  <c r="CO124" i="104" s="1"/>
  <c r="CP124" i="104" a="1"/>
  <c r="CP124" i="104" s="1"/>
  <c r="W124" i="104"/>
  <c r="CH124" i="104" s="1" a="1"/>
  <c r="CH124" i="104" s="1"/>
  <c r="CL58" i="104" a="1"/>
  <c r="CL58" i="104" s="1"/>
  <c r="CJ58" i="104" a="1"/>
  <c r="CJ58" i="104" s="1"/>
  <c r="CI58" i="104" a="1"/>
  <c r="CI58" i="104" s="1"/>
  <c r="CK58" i="104" a="1"/>
  <c r="CK58" i="104" s="1"/>
  <c r="CG58" i="104" a="1"/>
  <c r="CG58" i="104" s="1"/>
  <c r="CH58" i="104" a="1"/>
  <c r="CH58" i="104" s="1"/>
  <c r="AR58" i="104" a="1"/>
  <c r="AR58" i="104" s="1"/>
  <c r="AH78" i="99"/>
  <c r="CC78" i="99"/>
  <c r="CF78" i="99" s="1"/>
  <c r="AI24" i="105"/>
  <c r="AD78" i="99"/>
  <c r="CQ127" i="103" a="1"/>
  <c r="CQ127" i="103" s="1"/>
  <c r="CS127" i="103" a="1"/>
  <c r="CS127" i="103" s="1"/>
  <c r="CR127" i="103" a="1"/>
  <c r="CR127" i="103" s="1"/>
  <c r="CT127" i="103" a="1"/>
  <c r="CT127" i="103" s="1"/>
  <c r="AH108" i="99"/>
  <c r="AJ89" i="105"/>
  <c r="CO89" i="105" s="1" a="1"/>
  <c r="CO89" i="105" s="1"/>
  <c r="BW117" i="103" a="1"/>
  <c r="BW117" i="103" s="1"/>
  <c r="BQ117" i="103" a="1"/>
  <c r="BQ117" i="103" s="1"/>
  <c r="BT117" i="103" a="1"/>
  <c r="BT117" i="103" s="1"/>
  <c r="BX117" i="103" a="1"/>
  <c r="BX117" i="103" s="1"/>
  <c r="BS117" i="103" a="1"/>
  <c r="BS117" i="103" s="1"/>
  <c r="BV117" i="103" a="1"/>
  <c r="BV117" i="103" s="1"/>
  <c r="BU117" i="103" a="1"/>
  <c r="BU117" i="103" s="1"/>
  <c r="BR117" i="103" a="1"/>
  <c r="BR117" i="103" s="1"/>
  <c r="AJ97" i="104" a="1"/>
  <c r="AJ97" i="104" s="1"/>
  <c r="AM97" i="104" a="1"/>
  <c r="AM97" i="104" s="1"/>
  <c r="AG97" i="104" a="1"/>
  <c r="AG97" i="104" s="1"/>
  <c r="AH97" i="104" a="1"/>
  <c r="AH97" i="104" s="1"/>
  <c r="AK97" i="104" a="1"/>
  <c r="AK97" i="104" s="1"/>
  <c r="AB97" i="104" a="1"/>
  <c r="AB97" i="104" s="1"/>
  <c r="AC97" i="104" a="1"/>
  <c r="AC97" i="104" s="1"/>
  <c r="AI97" i="104" a="1"/>
  <c r="AI97" i="104" s="1"/>
  <c r="BQ10" i="86"/>
  <c r="BU10" i="86"/>
  <c r="CN120" i="103" a="1"/>
  <c r="CN120" i="103" s="1"/>
  <c r="CM120" i="103" a="1"/>
  <c r="CM120" i="103" s="1"/>
  <c r="CP120" i="103" a="1"/>
  <c r="CP120" i="103" s="1"/>
  <c r="CO120" i="103" a="1"/>
  <c r="CO120" i="103" s="1"/>
  <c r="CL120" i="103" a="1"/>
  <c r="CL120" i="103" s="1"/>
  <c r="CR105" i="103" a="1"/>
  <c r="CR105" i="103" s="1"/>
  <c r="CT105" i="103" a="1"/>
  <c r="CT105" i="103" s="1"/>
  <c r="CQ105" i="103" a="1"/>
  <c r="CQ105" i="103" s="1"/>
  <c r="CB127" i="103" a="1"/>
  <c r="CB127" i="103" s="1"/>
  <c r="BZ127" i="103" a="1"/>
  <c r="BZ127" i="103" s="1"/>
  <c r="CA127" i="103" a="1"/>
  <c r="CA127" i="103" s="1"/>
  <c r="CD127" i="103" a="1"/>
  <c r="CD127" i="103" s="1"/>
  <c r="BY127" i="103" a="1"/>
  <c r="BY127" i="103" s="1"/>
  <c r="CC127" i="103" a="1"/>
  <c r="CC127" i="103" s="1"/>
  <c r="CE127" i="103" a="1"/>
  <c r="CE127" i="103" s="1"/>
  <c r="CL118" i="103" a="1"/>
  <c r="CL118" i="103" s="1"/>
  <c r="CN118" i="103" a="1"/>
  <c r="CN118" i="103" s="1"/>
  <c r="CM118" i="103" a="1"/>
  <c r="CM118" i="103" s="1"/>
  <c r="CO118" i="103" a="1"/>
  <c r="CO118" i="103" s="1"/>
  <c r="CP118" i="103" a="1"/>
  <c r="CP118" i="103" s="1"/>
  <c r="DA19" i="104" a="1"/>
  <c r="DA19" i="104" s="1"/>
  <c r="BF75" i="104" a="1"/>
  <c r="BF75" i="104" s="1"/>
  <c r="BE75" i="104" a="1"/>
  <c r="BE75" i="104" s="1"/>
  <c r="BG75" i="104" a="1"/>
  <c r="BG75" i="104" s="1"/>
  <c r="BC75" i="104" a="1"/>
  <c r="BC75" i="104" s="1"/>
  <c r="BH75" i="104" a="1"/>
  <c r="BH75" i="104" s="1"/>
  <c r="R75" i="104"/>
  <c r="AY75" i="104" s="1" a="1"/>
  <c r="AY75" i="104" s="1"/>
  <c r="BB75" i="104" a="1"/>
  <c r="BB75" i="104" s="1"/>
  <c r="BD75" i="104" a="1"/>
  <c r="BD75" i="104" s="1"/>
  <c r="AN75" i="104" a="1"/>
  <c r="AN75" i="104" s="1"/>
  <c r="BE91" i="104" a="1"/>
  <c r="BE91" i="104" s="1"/>
  <c r="BG91" i="104" a="1"/>
  <c r="BG91" i="104" s="1"/>
  <c r="R91" i="104"/>
  <c r="BC91" i="104" a="1"/>
  <c r="BC91" i="104" s="1"/>
  <c r="CX10" i="104" a="1"/>
  <c r="CX10" i="104" s="1"/>
  <c r="CV10" i="104" a="1"/>
  <c r="CV10" i="104" s="1"/>
  <c r="CW10" i="104" a="1"/>
  <c r="CW10" i="104" s="1"/>
  <c r="DA58" i="105" a="1"/>
  <c r="DA58" i="105" s="1"/>
  <c r="DG58" i="105" a="1"/>
  <c r="DG58" i="105" s="1"/>
  <c r="BD58" i="105" a="1"/>
  <c r="BD58" i="105" s="1"/>
  <c r="DE58" i="105" a="1"/>
  <c r="DE58" i="105" s="1"/>
  <c r="DF58" i="105" a="1"/>
  <c r="DF58" i="105" s="1"/>
  <c r="AK130" i="105" a="1"/>
  <c r="AK130" i="105" s="1"/>
  <c r="AR130" i="105" a="1"/>
  <c r="AR130" i="105" s="1"/>
  <c r="AV130" i="105" a="1"/>
  <c r="AV130" i="105" s="1"/>
  <c r="AT130" i="105" a="1"/>
  <c r="AT130" i="105" s="1"/>
  <c r="AP130" i="105" a="1"/>
  <c r="AP130" i="105" s="1"/>
  <c r="AO130" i="105" a="1"/>
  <c r="AO130" i="105" s="1"/>
  <c r="AN130" i="105" a="1"/>
  <c r="AN130" i="105" s="1"/>
  <c r="AQ130" i="105" a="1"/>
  <c r="AQ130" i="105" s="1"/>
  <c r="AM130" i="105" a="1"/>
  <c r="AM130" i="105" s="1"/>
  <c r="CR130" i="104" a="1"/>
  <c r="CR130" i="104" s="1"/>
  <c r="CS130" i="104" a="1"/>
  <c r="CS130" i="104" s="1"/>
  <c r="CT130" i="104" a="1"/>
  <c r="CT130" i="104" s="1"/>
  <c r="CU130" i="104" a="1"/>
  <c r="CU130" i="104" s="1"/>
  <c r="CV139" i="103" a="1"/>
  <c r="CV139" i="103" s="1"/>
  <c r="CW139" i="103" a="1"/>
  <c r="CW139" i="103" s="1"/>
  <c r="CU139" i="103" a="1"/>
  <c r="CU139" i="103" s="1"/>
  <c r="CO45" i="103" a="1"/>
  <c r="CO45" i="103" s="1"/>
  <c r="CM45" i="103" a="1"/>
  <c r="CM45" i="103" s="1"/>
  <c r="CP45" i="103" a="1"/>
  <c r="CP45" i="103" s="1"/>
  <c r="CL45" i="103" a="1"/>
  <c r="CL45" i="103" s="1"/>
  <c r="CM21" i="105" a="1"/>
  <c r="CM21" i="105" s="1"/>
  <c r="CL21" i="105" a="1"/>
  <c r="CL21" i="105" s="1"/>
  <c r="CN21" i="105" a="1"/>
  <c r="CN21" i="105" s="1"/>
  <c r="CI21" i="105" a="1"/>
  <c r="CI21" i="105" s="1"/>
  <c r="CJ21" i="105" a="1"/>
  <c r="CJ21" i="105" s="1"/>
  <c r="CO21" i="105" a="1"/>
  <c r="CO21" i="105" s="1"/>
  <c r="CK21" i="105" a="1"/>
  <c r="CK21" i="105" s="1"/>
  <c r="AE65" i="99"/>
  <c r="BZ65" i="99"/>
  <c r="AA65" i="99"/>
  <c r="S65" i="99"/>
  <c r="X100" i="105"/>
  <c r="Z65" i="99"/>
  <c r="A65" i="99" s="1" a="1"/>
  <c r="A65" i="99" s="1"/>
  <c r="CA118" i="99"/>
  <c r="AB104" i="105"/>
  <c r="CK101" i="105" a="1"/>
  <c r="CK101" i="105" s="1"/>
  <c r="CI101" i="105" a="1"/>
  <c r="CI101" i="105" s="1"/>
  <c r="CL101" i="105" a="1"/>
  <c r="CL101" i="105" s="1"/>
  <c r="CJ101" i="105" a="1"/>
  <c r="CJ101" i="105" s="1"/>
  <c r="CN101" i="105" a="1"/>
  <c r="CN101" i="105" s="1"/>
  <c r="CO101" i="105" a="1"/>
  <c r="CO101" i="105" s="1"/>
  <c r="CM101" i="105" a="1"/>
  <c r="CM101" i="105" s="1"/>
  <c r="CV134" i="104" a="1"/>
  <c r="CV134" i="104" s="1"/>
  <c r="CX134" i="104" a="1"/>
  <c r="CX134" i="104" s="1"/>
  <c r="CW134" i="104" a="1"/>
  <c r="CW134" i="104" s="1"/>
  <c r="BZ118" i="99"/>
  <c r="AE118" i="99"/>
  <c r="Z118" i="99"/>
  <c r="S118" i="99"/>
  <c r="X104" i="105"/>
  <c r="AP104" i="105" s="1" a="1"/>
  <c r="AP104" i="105" s="1"/>
  <c r="A118" i="99" a="1"/>
  <c r="A118" i="99" s="1"/>
  <c r="BW118" i="99" s="1" a="1"/>
  <c r="BW118" i="99" s="1"/>
  <c r="BV118" i="99" a="1"/>
  <c r="BV118" i="99" s="1"/>
  <c r="DI131" i="105" a="1"/>
  <c r="DI131" i="105" s="1"/>
  <c r="AU79" i="104" a="1"/>
  <c r="AU79" i="104" s="1"/>
  <c r="CW79" i="104" a="1"/>
  <c r="CW79" i="104" s="1"/>
  <c r="CX79" i="104" a="1"/>
  <c r="CX79" i="104" s="1"/>
  <c r="CV79" i="104" a="1"/>
  <c r="CV79" i="104" s="1"/>
  <c r="AB116" i="99"/>
  <c r="AF116" i="99"/>
  <c r="CA116" i="99"/>
  <c r="Z21" i="105"/>
  <c r="CK102" i="104" a="1"/>
  <c r="CK102" i="104" s="1"/>
  <c r="CG102" i="104" a="1"/>
  <c r="CG102" i="104" s="1"/>
  <c r="CJ102" i="104" a="1"/>
  <c r="CJ102" i="104" s="1"/>
  <c r="CI102" i="104" a="1"/>
  <c r="CI102" i="104" s="1"/>
  <c r="CH102" i="104" a="1"/>
  <c r="CH102" i="104" s="1"/>
  <c r="CZ55" i="104" a="1"/>
  <c r="CZ55" i="104" s="1"/>
  <c r="CY55" i="104" a="1"/>
  <c r="CY55" i="104" s="1"/>
  <c r="BB62" i="104" a="1"/>
  <c r="BB62" i="104" s="1"/>
  <c r="BH62" i="104" a="1"/>
  <c r="BH62" i="104" s="1"/>
  <c r="BF62" i="104" a="1"/>
  <c r="BF62" i="104" s="1"/>
  <c r="BG62" i="104" a="1"/>
  <c r="BG62" i="104" s="1"/>
  <c r="BC62" i="104" a="1"/>
  <c r="BC62" i="104" s="1"/>
  <c r="BE62" i="104" a="1"/>
  <c r="BE62" i="104" s="1"/>
  <c r="R62" i="104"/>
  <c r="AD62" i="104" s="1" a="1"/>
  <c r="AD62" i="104" s="1"/>
  <c r="BD62" i="104" a="1"/>
  <c r="BD62" i="104" s="1"/>
  <c r="AL141" i="103" a="1"/>
  <c r="AL141" i="103" s="1"/>
  <c r="CT141" i="103" a="1"/>
  <c r="CT141" i="103" s="1"/>
  <c r="BM123" i="103" a="1"/>
  <c r="BM123" i="103" s="1"/>
  <c r="BK123" i="103" a="1"/>
  <c r="BK123" i="103" s="1"/>
  <c r="BN123" i="103" a="1"/>
  <c r="BN123" i="103" s="1"/>
  <c r="BL123" i="103" a="1"/>
  <c r="BL123" i="103" s="1"/>
  <c r="BH123" i="103" a="1"/>
  <c r="BH123" i="103" s="1"/>
  <c r="BI123" i="103" a="1"/>
  <c r="BI123" i="103" s="1"/>
  <c r="BJ123" i="103" a="1"/>
  <c r="BJ123" i="103" s="1"/>
  <c r="BP123" i="103" a="1"/>
  <c r="BP123" i="103" s="1"/>
  <c r="BO123" i="103" a="1"/>
  <c r="BO123" i="103" s="1"/>
  <c r="CB121" i="99"/>
  <c r="CI121" i="99" s="1"/>
  <c r="AG121" i="99"/>
  <c r="AE134" i="105"/>
  <c r="CV134" i="105" s="1" a="1"/>
  <c r="CV134" i="105" s="1"/>
  <c r="AC121" i="99"/>
  <c r="BX121" i="99" a="1"/>
  <c r="BX121" i="99" s="1"/>
  <c r="CB112" i="99"/>
  <c r="CI112" i="99" s="1"/>
  <c r="AG112" i="99"/>
  <c r="AC112" i="99"/>
  <c r="AE79" i="105"/>
  <c r="AH109" i="99"/>
  <c r="CC109" i="99"/>
  <c r="AD109" i="99"/>
  <c r="AI141" i="105"/>
  <c r="DH141" i="105" s="1" a="1"/>
  <c r="DH141" i="105" s="1"/>
  <c r="CS94" i="105" a="1"/>
  <c r="CS94" i="105" s="1"/>
  <c r="DI94" i="105" a="1"/>
  <c r="DI94" i="105" s="1"/>
  <c r="BH63" i="104" a="1"/>
  <c r="BH63" i="104" s="1"/>
  <c r="AC63" i="104" a="1"/>
  <c r="AC63" i="104" s="1"/>
  <c r="R63" i="104"/>
  <c r="BC63" i="104" a="1"/>
  <c r="BC63" i="104" s="1"/>
  <c r="BE63" i="104" a="1"/>
  <c r="BE63" i="104" s="1"/>
  <c r="AH49" i="104" a="1"/>
  <c r="AH49" i="104" s="1"/>
  <c r="AM49" i="104" a="1"/>
  <c r="AM49" i="104" s="1"/>
  <c r="AB49" i="104" a="1"/>
  <c r="AB49" i="104" s="1"/>
  <c r="AC49" i="104" a="1"/>
  <c r="AC49" i="104" s="1"/>
  <c r="AG49" i="104" a="1"/>
  <c r="AG49" i="104" s="1"/>
  <c r="AK49" i="104" a="1"/>
  <c r="AK49" i="104" s="1"/>
  <c r="AI49" i="104" a="1"/>
  <c r="AI49" i="104" s="1"/>
  <c r="AD49" i="104" a="1"/>
  <c r="AD49" i="104" s="1"/>
  <c r="AJ49" i="104" a="1"/>
  <c r="AJ49" i="104" s="1"/>
  <c r="AL49" i="104" a="1"/>
  <c r="AL49" i="104" s="1"/>
  <c r="AE49" i="104" a="1"/>
  <c r="AE49" i="104" s="1"/>
  <c r="AF49" i="104" a="1"/>
  <c r="AF49" i="104" s="1"/>
  <c r="BU120" i="103" a="1"/>
  <c r="BU120" i="103" s="1"/>
  <c r="BS120" i="103" a="1"/>
  <c r="BS120" i="103" s="1"/>
  <c r="BX120" i="103" a="1"/>
  <c r="BX120" i="103" s="1"/>
  <c r="BW120" i="103" a="1"/>
  <c r="BW120" i="103" s="1"/>
  <c r="BQ120" i="103" a="1"/>
  <c r="BQ120" i="103" s="1"/>
  <c r="BV120" i="103" a="1"/>
  <c r="BV120" i="103" s="1"/>
  <c r="AL98" i="103" a="1"/>
  <c r="AL98" i="103" s="1"/>
  <c r="AK98" i="103" a="1"/>
  <c r="AK98" i="103" s="1"/>
  <c r="AH98" i="103" a="1"/>
  <c r="AH98" i="103" s="1"/>
  <c r="AJ98" i="103" a="1"/>
  <c r="AJ98" i="103" s="1"/>
  <c r="AC98" i="103" a="1"/>
  <c r="AC98" i="103" s="1"/>
  <c r="AD98" i="103" a="1"/>
  <c r="AD98" i="103" s="1"/>
  <c r="AB98" i="103" a="1"/>
  <c r="AB98" i="103" s="1"/>
  <c r="AI98" i="103" a="1"/>
  <c r="AI98" i="103" s="1"/>
  <c r="AG98" i="103" a="1"/>
  <c r="AG98" i="103" s="1"/>
  <c r="AE98" i="103" a="1"/>
  <c r="AE98" i="103" s="1"/>
  <c r="AF98" i="103" a="1"/>
  <c r="AF98" i="103" s="1"/>
  <c r="BS89" i="105" a="1"/>
  <c r="BS89" i="105" s="1"/>
  <c r="BU89" i="105" a="1"/>
  <c r="BU89" i="105" s="1"/>
  <c r="BY89" i="105" a="1"/>
  <c r="BY89" i="105" s="1"/>
  <c r="DE22" i="105" a="1"/>
  <c r="DE22" i="105" s="1"/>
  <c r="DG22" i="105" a="1"/>
  <c r="DG22" i="105" s="1"/>
  <c r="DF22" i="105" a="1"/>
  <c r="DF22" i="105" s="1"/>
  <c r="BO129" i="103" a="1"/>
  <c r="BO129" i="103" s="1"/>
  <c r="CZ129" i="103" a="1"/>
  <c r="CZ129" i="103" s="1"/>
  <c r="S152" i="99"/>
  <c r="F106" i="105"/>
  <c r="BI120" i="104" a="1"/>
  <c r="BI120" i="104" s="1"/>
  <c r="BY120" i="104" a="1"/>
  <c r="BY120" i="104" s="1"/>
  <c r="BU120" i="104" a="1"/>
  <c r="BU120" i="104" s="1"/>
  <c r="T120" i="104"/>
  <c r="BV120" i="104" a="1"/>
  <c r="BV120" i="104" s="1"/>
  <c r="BW120" i="104" a="1"/>
  <c r="BW120" i="104" s="1"/>
  <c r="BX120" i="104" a="1"/>
  <c r="BX120" i="104" s="1"/>
  <c r="BT120" i="104" a="1"/>
  <c r="BT120" i="104" s="1"/>
  <c r="AZ120" i="104" a="1"/>
  <c r="AZ120" i="104" s="1"/>
  <c r="BS120" i="104" a="1"/>
  <c r="BS120" i="104" s="1"/>
  <c r="AG152" i="99"/>
  <c r="CY140" i="103" a="1"/>
  <c r="CY140" i="103" s="1"/>
  <c r="CK140" i="103" a="1"/>
  <c r="CK140" i="103" s="1"/>
  <c r="CW140" i="103" a="1"/>
  <c r="CW140" i="103" s="1"/>
  <c r="CB149" i="103" a="1"/>
  <c r="CB149" i="103" s="1"/>
  <c r="CA149" i="103" a="1"/>
  <c r="CA149" i="103" s="1"/>
  <c r="BY149" i="103" a="1"/>
  <c r="BY149" i="103" s="1"/>
  <c r="BZ149" i="103" a="1"/>
  <c r="BZ149" i="103" s="1"/>
  <c r="CD149" i="103" a="1"/>
  <c r="CD149" i="103" s="1"/>
  <c r="CC149" i="103" a="1"/>
  <c r="CC149" i="103" s="1"/>
  <c r="CI130" i="105" a="1"/>
  <c r="CI130" i="105" s="1"/>
  <c r="CM130" i="105" a="1"/>
  <c r="CM130" i="105" s="1"/>
  <c r="CK130" i="105" a="1"/>
  <c r="CK130" i="105" s="1"/>
  <c r="CO130" i="105" a="1"/>
  <c r="CO130" i="105" s="1"/>
  <c r="CJ130" i="105" a="1"/>
  <c r="CJ130" i="105" s="1"/>
  <c r="BK121" i="103" a="1"/>
  <c r="BK121" i="103" s="1"/>
  <c r="BH121" i="103" a="1"/>
  <c r="BH121" i="103" s="1"/>
  <c r="BM121" i="103" a="1"/>
  <c r="BM121" i="103" s="1"/>
  <c r="BO121" i="103" a="1"/>
  <c r="BO121" i="103" s="1"/>
  <c r="BN121" i="103" a="1"/>
  <c r="BN121" i="103" s="1"/>
  <c r="BL121" i="103" a="1"/>
  <c r="BL121" i="103" s="1"/>
  <c r="BP121" i="103" a="1"/>
  <c r="BP121" i="103" s="1"/>
  <c r="BJ121" i="103" a="1"/>
  <c r="BJ121" i="103" s="1"/>
  <c r="BI121" i="103" a="1"/>
  <c r="BI121" i="103" s="1"/>
  <c r="DD141" i="105" a="1"/>
  <c r="DD141" i="105" s="1"/>
  <c r="DA141" i="105" a="1"/>
  <c r="DA141" i="105" s="1"/>
  <c r="DB141" i="105" a="1"/>
  <c r="DB141" i="105" s="1"/>
  <c r="DJ57" i="105" a="1"/>
  <c r="DJ57" i="105" s="1"/>
  <c r="BG39" i="104" a="1"/>
  <c r="BG39" i="104" s="1"/>
  <c r="BC39" i="104" a="1"/>
  <c r="BC39" i="104" s="1"/>
  <c r="BE39" i="104" a="1"/>
  <c r="BE39" i="104" s="1"/>
  <c r="BB39" i="104" a="1"/>
  <c r="BB39" i="104" s="1"/>
  <c r="BF39" i="104" a="1"/>
  <c r="BF39" i="104" s="1"/>
  <c r="BH39" i="104" a="1"/>
  <c r="BH39" i="104" s="1"/>
  <c r="R39" i="104"/>
  <c r="AY39" i="104" s="1" a="1"/>
  <c r="AY39" i="104" s="1"/>
  <c r="BD39" i="104" a="1"/>
  <c r="BD39" i="104" s="1"/>
  <c r="AN39" i="104" a="1"/>
  <c r="AN39" i="104" s="1"/>
  <c r="W14" i="104"/>
  <c r="CG14" i="104" a="1"/>
  <c r="CG14" i="104" s="1"/>
  <c r="CN14" i="104" a="1"/>
  <c r="CN14" i="104" s="1"/>
  <c r="CY104" i="104" a="1"/>
  <c r="CY104" i="104" s="1"/>
  <c r="CZ104" i="104" a="1"/>
  <c r="CZ104" i="104" s="1"/>
  <c r="BE12" i="104" a="1"/>
  <c r="BE12" i="104" s="1"/>
  <c r="BB12" i="104" a="1"/>
  <c r="BB12" i="104" s="1"/>
  <c r="BH12" i="104" a="1"/>
  <c r="BH12" i="104" s="1"/>
  <c r="BC12" i="104" a="1"/>
  <c r="BC12" i="104" s="1"/>
  <c r="BD12" i="104" a="1"/>
  <c r="BD12" i="104" s="1"/>
  <c r="BG12" i="104" a="1"/>
  <c r="BG12" i="104" s="1"/>
  <c r="BF12" i="104" a="1"/>
  <c r="BF12" i="104" s="1"/>
  <c r="R12" i="104"/>
  <c r="AD12" i="104" s="1" a="1"/>
  <c r="AD12" i="104" s="1"/>
  <c r="F109" i="105"/>
  <c r="E109" i="105"/>
  <c r="I109" i="105"/>
  <c r="H109" i="105"/>
  <c r="AM141" i="104" a="1"/>
  <c r="AM141" i="104" s="1"/>
  <c r="AG141" i="104" a="1"/>
  <c r="AG141" i="104" s="1"/>
  <c r="AH141" i="104" a="1"/>
  <c r="AH141" i="104" s="1"/>
  <c r="AB141" i="104" a="1"/>
  <c r="AB141" i="104" s="1"/>
  <c r="AC141" i="104" a="1"/>
  <c r="AC141" i="104" s="1"/>
  <c r="AJ141" i="104" a="1"/>
  <c r="AJ141" i="104" s="1"/>
  <c r="AK141" i="104" a="1"/>
  <c r="AK141" i="104" s="1"/>
  <c r="AL141" i="104" a="1"/>
  <c r="AL141" i="104" s="1"/>
  <c r="AI141" i="104" a="1"/>
  <c r="AI141" i="104" s="1"/>
  <c r="CX136" i="104" a="1"/>
  <c r="CX136" i="104" s="1"/>
  <c r="CV136" i="104" a="1"/>
  <c r="CV136" i="104" s="1"/>
  <c r="CW136" i="104" a="1"/>
  <c r="CW136" i="104" s="1"/>
  <c r="CB131" i="105" a="1"/>
  <c r="CB131" i="105" s="1"/>
  <c r="CF131" i="105" a="1"/>
  <c r="CF131" i="105" s="1"/>
  <c r="CD131" i="105" a="1"/>
  <c r="CD131" i="105" s="1"/>
  <c r="CH131" i="105" a="1"/>
  <c r="CH131" i="105" s="1"/>
  <c r="CA131" i="105" a="1"/>
  <c r="CA131" i="105" s="1"/>
  <c r="CE131" i="105" a="1"/>
  <c r="CE131" i="105" s="1"/>
  <c r="CC131" i="105" a="1"/>
  <c r="CC131" i="105" s="1"/>
  <c r="AG118" i="99"/>
  <c r="AC118" i="99"/>
  <c r="CB118" i="99"/>
  <c r="AE104" i="105"/>
  <c r="CP104" i="105" s="1" a="1"/>
  <c r="CP104" i="105" s="1"/>
  <c r="BX118" i="99" a="1"/>
  <c r="BX118" i="99" s="1"/>
  <c r="AW92" i="104" a="1"/>
  <c r="AW92" i="104" s="1"/>
  <c r="AV92" i="104" a="1"/>
  <c r="AV92" i="104" s="1"/>
  <c r="AN92" i="104" a="1"/>
  <c r="AN92" i="104" s="1"/>
  <c r="AR92" i="104" a="1"/>
  <c r="AR92" i="104" s="1"/>
  <c r="AS92" i="104" a="1"/>
  <c r="AS92" i="104" s="1"/>
  <c r="AU92" i="104" a="1"/>
  <c r="AU92" i="104" s="1"/>
  <c r="BK126" i="103" a="1"/>
  <c r="BK126" i="103" s="1"/>
  <c r="BJ126" i="103" a="1"/>
  <c r="BJ126" i="103" s="1"/>
  <c r="BH126" i="103" a="1"/>
  <c r="BH126" i="103" s="1"/>
  <c r="BN126" i="103" a="1"/>
  <c r="BN126" i="103" s="1"/>
  <c r="BM126" i="103" a="1"/>
  <c r="BM126" i="103" s="1"/>
  <c r="BO126" i="103" a="1"/>
  <c r="BO126" i="103" s="1"/>
  <c r="BL126" i="103" a="1"/>
  <c r="BL126" i="103" s="1"/>
  <c r="BP126" i="103" a="1"/>
  <c r="BP126" i="103" s="1"/>
  <c r="BI126" i="103" a="1"/>
  <c r="BI126" i="103" s="1"/>
  <c r="AI48" i="103" a="1"/>
  <c r="AI48" i="103" s="1"/>
  <c r="CW48" i="103" a="1"/>
  <c r="CW48" i="103" s="1"/>
  <c r="CV48" i="103" a="1"/>
  <c r="CV48" i="103" s="1"/>
  <c r="CV96" i="105" a="1"/>
  <c r="CV96" i="105" s="1"/>
  <c r="DD96" i="105" a="1"/>
  <c r="DD96" i="105" s="1"/>
  <c r="DB96" i="105" a="1"/>
  <c r="DB96" i="105" s="1"/>
  <c r="DA96" i="105" a="1"/>
  <c r="DA96" i="105" s="1"/>
  <c r="CD63" i="105" a="1"/>
  <c r="CD63" i="105" s="1"/>
  <c r="CE63" i="105" a="1"/>
  <c r="CE63" i="105" s="1"/>
  <c r="AY63" i="105" a="1"/>
  <c r="AY63" i="105" s="1"/>
  <c r="Z79" i="105"/>
  <c r="AW79" i="105" s="1" a="1"/>
  <c r="AW79" i="105" s="1"/>
  <c r="AB112" i="99"/>
  <c r="AF112" i="99"/>
  <c r="CG222" i="99"/>
  <c r="CH222" i="99"/>
  <c r="CB109" i="99"/>
  <c r="CI109" i="99" s="1"/>
  <c r="AC109" i="99"/>
  <c r="AG109" i="99"/>
  <c r="AE141" i="105"/>
  <c r="CL102" i="105" a="1"/>
  <c r="CL102" i="105" s="1"/>
  <c r="CK102" i="105" a="1"/>
  <c r="CK102" i="105" s="1"/>
  <c r="CM102" i="105" a="1"/>
  <c r="CM102" i="105" s="1"/>
  <c r="CJ102" i="105" a="1"/>
  <c r="CJ102" i="105" s="1"/>
  <c r="CI102" i="105" a="1"/>
  <c r="CI102" i="105" s="1"/>
  <c r="BT120" i="103" a="1"/>
  <c r="BT120" i="103" s="1"/>
  <c r="CS120" i="103" a="1"/>
  <c r="CS120" i="103" s="1"/>
  <c r="CR120" i="103" a="1"/>
  <c r="CR120" i="103" s="1"/>
  <c r="CQ120" i="103" a="1"/>
  <c r="CQ120" i="103" s="1"/>
  <c r="CT120" i="103" a="1"/>
  <c r="CT120" i="103" s="1"/>
  <c r="CV120" i="105" a="1"/>
  <c r="CV120" i="105" s="1"/>
  <c r="CZ120" i="105" a="1"/>
  <c r="CZ120" i="105" s="1"/>
  <c r="CY120" i="105" a="1"/>
  <c r="CY120" i="105" s="1"/>
  <c r="CW120" i="105" a="1"/>
  <c r="CW120" i="105" s="1"/>
  <c r="CT140" i="103" a="1"/>
  <c r="CT140" i="103" s="1"/>
  <c r="CH5" i="104" a="1"/>
  <c r="CH5" i="104" s="1"/>
  <c r="AI5" i="104" a="1"/>
  <c r="AI5" i="104" s="1"/>
  <c r="AT5" i="104" a="1"/>
  <c r="AT5" i="104" s="1"/>
  <c r="CS5" i="104" a="1"/>
  <c r="CS5" i="104" s="1"/>
  <c r="CR5" i="104" a="1"/>
  <c r="CR5" i="104" s="1"/>
  <c r="CT5" i="104" a="1"/>
  <c r="CT5" i="104" s="1"/>
  <c r="CU5" i="104" a="1"/>
  <c r="CU5" i="104" s="1"/>
  <c r="BY318" i="99" a="1"/>
  <c r="BY318" i="99" s="1"/>
  <c r="BV318" i="99" a="1"/>
  <c r="BV318" i="99" s="1"/>
  <c r="CI103" i="103" a="1"/>
  <c r="CI103" i="103" s="1"/>
  <c r="AH67" i="99"/>
  <c r="CC67" i="99"/>
  <c r="CF67" i="99" s="1"/>
  <c r="AD67" i="99"/>
  <c r="AI110" i="105"/>
  <c r="BG126" i="105" a="1"/>
  <c r="BG126" i="105" s="1"/>
  <c r="CM106" i="104" a="1"/>
  <c r="CM106" i="104" s="1"/>
  <c r="CX97" i="103" a="1"/>
  <c r="CX97" i="103" s="1"/>
  <c r="AK106" i="105" a="1"/>
  <c r="AK106" i="105" s="1"/>
  <c r="AT106" i="105" a="1"/>
  <c r="AT106" i="105" s="1"/>
  <c r="AN106" i="105" a="1"/>
  <c r="AN106" i="105" s="1"/>
  <c r="AU106" i="105" a="1"/>
  <c r="AU106" i="105" s="1"/>
  <c r="AO106" i="105" a="1"/>
  <c r="AO106" i="105" s="1"/>
  <c r="AR106" i="105" a="1"/>
  <c r="AR106" i="105" s="1"/>
  <c r="AM106" i="105" a="1"/>
  <c r="AM106" i="105" s="1"/>
  <c r="AL106" i="105" a="1"/>
  <c r="AL106" i="105" s="1"/>
  <c r="AQ106" i="105" a="1"/>
  <c r="AQ106" i="105" s="1"/>
  <c r="AP106" i="105" a="1"/>
  <c r="AP106" i="105" s="1"/>
  <c r="CH35" i="99"/>
  <c r="CG35" i="99"/>
  <c r="CR54" i="104" a="1"/>
  <c r="CR54" i="104" s="1"/>
  <c r="CT54" i="104" a="1"/>
  <c r="CT54" i="104" s="1"/>
  <c r="CU54" i="104" a="1"/>
  <c r="CU54" i="104" s="1"/>
  <c r="CH54" i="104" a="1"/>
  <c r="CH54" i="104" s="1"/>
  <c r="AJ103" i="103" a="1"/>
  <c r="AJ103" i="103" s="1"/>
  <c r="AH150" i="99"/>
  <c r="AD150" i="99"/>
  <c r="CC150" i="99"/>
  <c r="CI150" i="99" s="1"/>
  <c r="BY150" i="99" a="1"/>
  <c r="BY150" i="99" s="1"/>
  <c r="AI12" i="105"/>
  <c r="CR146" i="103" a="1"/>
  <c r="CR146" i="103" s="1"/>
  <c r="CQ146" i="103" a="1"/>
  <c r="CQ146" i="103" s="1"/>
  <c r="CT146" i="103" a="1"/>
  <c r="CT146" i="103" s="1"/>
  <c r="CS146" i="103" a="1"/>
  <c r="CS146" i="103" s="1"/>
  <c r="AA118" i="99"/>
  <c r="Y104" i="105"/>
  <c r="CI133" i="104" a="1"/>
  <c r="CI133" i="104" s="1"/>
  <c r="CJ133" i="104" a="1"/>
  <c r="CJ133" i="104" s="1"/>
  <c r="CG133" i="104" a="1"/>
  <c r="CG133" i="104" s="1"/>
  <c r="CK133" i="104" a="1"/>
  <c r="CK133" i="104" s="1"/>
  <c r="CL133" i="104" a="1"/>
  <c r="CL133" i="104" s="1"/>
  <c r="BC37" i="104" a="1"/>
  <c r="BC37" i="104" s="1"/>
  <c r="W37" i="104"/>
  <c r="CQ37" i="104" a="1"/>
  <c r="CQ37" i="104" s="1"/>
  <c r="CP37" i="104" a="1"/>
  <c r="CP37" i="104" s="1"/>
  <c r="CN37" i="104" a="1"/>
  <c r="CN37" i="104" s="1"/>
  <c r="CP97" i="103" a="1"/>
  <c r="CP97" i="103" s="1"/>
  <c r="CN97" i="103" a="1"/>
  <c r="CN97" i="103" s="1"/>
  <c r="CL97" i="103" a="1"/>
  <c r="CL97" i="103" s="1"/>
  <c r="CO97" i="103" a="1"/>
  <c r="CO97" i="103" s="1"/>
  <c r="CM97" i="103" a="1"/>
  <c r="CM97" i="103" s="1"/>
  <c r="BZ97" i="103" a="1"/>
  <c r="BZ97" i="103" s="1"/>
  <c r="BB97" i="103" a="1"/>
  <c r="BB97" i="103" s="1"/>
  <c r="BS97" i="103" a="1"/>
  <c r="BS97" i="103" s="1"/>
  <c r="BK97" i="103" a="1"/>
  <c r="BK97" i="103" s="1"/>
  <c r="CF97" i="103" a="1"/>
  <c r="CF97" i="103" s="1"/>
  <c r="BT80" i="105" a="1"/>
  <c r="BT80" i="105" s="1"/>
  <c r="BS80" i="105" a="1"/>
  <c r="BS80" i="105" s="1"/>
  <c r="CX120" i="105" a="1"/>
  <c r="CX120" i="105" s="1"/>
  <c r="DI120" i="105" a="1"/>
  <c r="DI120" i="105" s="1"/>
  <c r="DH120" i="105" a="1"/>
  <c r="DH120" i="105" s="1"/>
  <c r="CC115" i="105" a="1"/>
  <c r="CC115" i="105" s="1"/>
  <c r="CE115" i="105" a="1"/>
  <c r="CE115" i="105" s="1"/>
  <c r="CD115" i="105" a="1"/>
  <c r="CD115" i="105" s="1"/>
  <c r="CH115" i="105" a="1"/>
  <c r="CH115" i="105" s="1"/>
  <c r="CF115" i="105" a="1"/>
  <c r="CF115" i="105" s="1"/>
  <c r="CA115" i="105" a="1"/>
  <c r="CA115" i="105" s="1"/>
  <c r="CB115" i="105" a="1"/>
  <c r="CB115" i="105" s="1"/>
  <c r="Z150" i="99"/>
  <c r="AA150" i="99"/>
  <c r="BZ150" i="99"/>
  <c r="S150" i="99"/>
  <c r="AE150" i="99"/>
  <c r="X12" i="105"/>
  <c r="A150" i="99" a="1"/>
  <c r="A150" i="99" s="1"/>
  <c r="BX150" i="99" s="1" a="1"/>
  <c r="BX150" i="99" s="1"/>
  <c r="BV150" i="99" a="1"/>
  <c r="BV150" i="99" s="1"/>
  <c r="CE122" i="103" a="1"/>
  <c r="CE122" i="103" s="1"/>
  <c r="CD122" i="103" a="1"/>
  <c r="CD122" i="103" s="1"/>
  <c r="CB122" i="103" a="1"/>
  <c r="CB122" i="103" s="1"/>
  <c r="BY122" i="103" a="1"/>
  <c r="BY122" i="103" s="1"/>
  <c r="CA122" i="103" a="1"/>
  <c r="CA122" i="103" s="1"/>
  <c r="BZ122" i="103" a="1"/>
  <c r="BZ122" i="103" s="1"/>
  <c r="CC122" i="103" a="1"/>
  <c r="CC122" i="103" s="1"/>
  <c r="CI79" i="104" a="1"/>
  <c r="CI79" i="104" s="1"/>
  <c r="CJ79" i="104" a="1"/>
  <c r="CJ79" i="104" s="1"/>
  <c r="CK79" i="104" a="1"/>
  <c r="CK79" i="104" s="1"/>
  <c r="CL79" i="104" a="1"/>
  <c r="CL79" i="104" s="1"/>
  <c r="CH79" i="104" a="1"/>
  <c r="CH79" i="104" s="1"/>
  <c r="AB125" i="104" a="1"/>
  <c r="AB125" i="104" s="1"/>
  <c r="AC125" i="104" a="1"/>
  <c r="AC125" i="104" s="1"/>
  <c r="AM125" i="104" a="1"/>
  <c r="AM125" i="104" s="1"/>
  <c r="AJ125" i="104" a="1"/>
  <c r="AJ125" i="104" s="1"/>
  <c r="AL125" i="104" a="1"/>
  <c r="AL125" i="104" s="1"/>
  <c r="AG125" i="104" a="1"/>
  <c r="AG125" i="104" s="1"/>
  <c r="AK125" i="104" a="1"/>
  <c r="AK125" i="104" s="1"/>
  <c r="AH125" i="104" a="1"/>
  <c r="AH125" i="104" s="1"/>
  <c r="AI125" i="104" a="1"/>
  <c r="AI125" i="104" s="1"/>
  <c r="CA127" i="105" a="1"/>
  <c r="CA127" i="105" s="1"/>
  <c r="CK127" i="105" a="1"/>
  <c r="CK127" i="105" s="1"/>
  <c r="CJ127" i="105" a="1"/>
  <c r="CJ127" i="105" s="1"/>
  <c r="CM127" i="105" a="1"/>
  <c r="CM127" i="105" s="1"/>
  <c r="CI127" i="105" a="1"/>
  <c r="CI127" i="105" s="1"/>
  <c r="CL127" i="105" a="1"/>
  <c r="CL127" i="105" s="1"/>
  <c r="CO127" i="105" a="1"/>
  <c r="CO127" i="105" s="1"/>
  <c r="CN127" i="105" a="1"/>
  <c r="CN127" i="105" s="1"/>
  <c r="AZ127" i="105" a="1"/>
  <c r="AZ127" i="105" s="1"/>
  <c r="BQ105" i="103" a="1"/>
  <c r="BQ105" i="103" s="1"/>
  <c r="BY105" i="103" a="1"/>
  <c r="BY105" i="103" s="1"/>
  <c r="CE105" i="103" a="1"/>
  <c r="CE105" i="103" s="1"/>
  <c r="CB105" i="103" a="1"/>
  <c r="CB105" i="103" s="1"/>
  <c r="BZ105" i="103" a="1"/>
  <c r="BZ105" i="103" s="1"/>
  <c r="CA105" i="103" a="1"/>
  <c r="CA105" i="103" s="1"/>
  <c r="CD105" i="103" a="1"/>
  <c r="CD105" i="103" s="1"/>
  <c r="CC105" i="103" a="1"/>
  <c r="CC105" i="103" s="1"/>
  <c r="AS113" i="104" a="1"/>
  <c r="AS113" i="104" s="1"/>
  <c r="AR113" i="104" a="1"/>
  <c r="AR113" i="104" s="1"/>
  <c r="AU113" i="104" a="1"/>
  <c r="AU113" i="104" s="1"/>
  <c r="AT113" i="104" a="1"/>
  <c r="AT113" i="104" s="1"/>
  <c r="AW113" i="104" a="1"/>
  <c r="AW113" i="104" s="1"/>
  <c r="AV113" i="104" a="1"/>
  <c r="AV113" i="104" s="1"/>
  <c r="AN113" i="104" a="1"/>
  <c r="AN113" i="104" s="1"/>
  <c r="AO113" i="104" a="1"/>
  <c r="AO113" i="104" s="1"/>
  <c r="AX113" i="104" a="1"/>
  <c r="AX113" i="104" s="1"/>
  <c r="DA14" i="105" a="1"/>
  <c r="DA14" i="105" s="1"/>
  <c r="CQ14" i="105" a="1"/>
  <c r="CQ14" i="105" s="1"/>
  <c r="AH136" i="103" a="1"/>
  <c r="AH136" i="103" s="1"/>
  <c r="AE136" i="103" a="1"/>
  <c r="AE136" i="103" s="1"/>
  <c r="AD136" i="103" a="1"/>
  <c r="AD136" i="103" s="1"/>
  <c r="AC136" i="103" a="1"/>
  <c r="AC136" i="103" s="1"/>
  <c r="AJ136" i="103" a="1"/>
  <c r="AJ136" i="103" s="1"/>
  <c r="AL136" i="103" a="1"/>
  <c r="AL136" i="103" s="1"/>
  <c r="AK136" i="103" a="1"/>
  <c r="AK136" i="103" s="1"/>
  <c r="AF136" i="103" a="1"/>
  <c r="AF136" i="103" s="1"/>
  <c r="AG136" i="103" a="1"/>
  <c r="AG136" i="103" s="1"/>
  <c r="AI136" i="103" a="1"/>
  <c r="AI136" i="103" s="1"/>
  <c r="AB136" i="103" a="1"/>
  <c r="AB136" i="103" s="1"/>
  <c r="BQ89" i="103" a="1"/>
  <c r="BQ89" i="103" s="1"/>
  <c r="BX89" i="103" a="1"/>
  <c r="BX89" i="103" s="1"/>
  <c r="BR89" i="103" a="1"/>
  <c r="BR89" i="103" s="1"/>
  <c r="BU89" i="103" a="1"/>
  <c r="BU89" i="103" s="1"/>
  <c r="BS89" i="103" a="1"/>
  <c r="BS89" i="103" s="1"/>
  <c r="BT89" i="103" a="1"/>
  <c r="BT89" i="103" s="1"/>
  <c r="BW89" i="103" a="1"/>
  <c r="BW89" i="103" s="1"/>
  <c r="BV89" i="103" a="1"/>
  <c r="BV89" i="103" s="1"/>
  <c r="AG130" i="105"/>
  <c r="BD130" i="105" s="1" a="1"/>
  <c r="BD130" i="105" s="1"/>
  <c r="AG42" i="105"/>
  <c r="BE100" i="104" a="1"/>
  <c r="BE100" i="104" s="1"/>
  <c r="BF100" i="104" a="1"/>
  <c r="BF100" i="104" s="1"/>
  <c r="BG100" i="104" a="1"/>
  <c r="BG100" i="104" s="1"/>
  <c r="BH100" i="104" a="1"/>
  <c r="BH100" i="104" s="1"/>
  <c r="BB100" i="104" a="1"/>
  <c r="BB100" i="104" s="1"/>
  <c r="R100" i="104"/>
  <c r="AO100" i="104" s="1" a="1"/>
  <c r="AO100" i="104" s="1"/>
  <c r="BC100" i="104" a="1"/>
  <c r="BC100" i="104" s="1"/>
  <c r="BD100" i="104" a="1"/>
  <c r="BD100" i="104" s="1"/>
  <c r="CL101" i="103" a="1"/>
  <c r="CL101" i="103" s="1"/>
  <c r="CP101" i="103" a="1"/>
  <c r="CP101" i="103" s="1"/>
  <c r="CO101" i="103" a="1"/>
  <c r="CO101" i="103" s="1"/>
  <c r="CM101" i="103" a="1"/>
  <c r="CM101" i="103" s="1"/>
  <c r="AH32" i="99"/>
  <c r="CL57" i="104" a="1"/>
  <c r="CL57" i="104" s="1"/>
  <c r="AR126" i="105" a="1"/>
  <c r="AR126" i="105" s="1"/>
  <c r="AS126" i="105" a="1"/>
  <c r="AS126" i="105" s="1"/>
  <c r="AK126" i="105" a="1"/>
  <c r="AK126" i="105" s="1"/>
  <c r="AU126" i="105" a="1"/>
  <c r="AU126" i="105" s="1"/>
  <c r="AV126" i="105" a="1"/>
  <c r="AV126" i="105" s="1"/>
  <c r="AL126" i="105" a="1"/>
  <c r="AL126" i="105" s="1"/>
  <c r="AP126" i="105" a="1"/>
  <c r="AP126" i="105" s="1"/>
  <c r="AQ126" i="105" a="1"/>
  <c r="AQ126" i="105" s="1"/>
  <c r="AN126" i="105" a="1"/>
  <c r="AN126" i="105" s="1"/>
  <c r="AO126" i="105" a="1"/>
  <c r="AO126" i="105" s="1"/>
  <c r="AM126" i="105" a="1"/>
  <c r="AM126" i="105" s="1"/>
  <c r="AT126" i="105" a="1"/>
  <c r="AT126" i="105" s="1"/>
  <c r="BQ145" i="103" a="1"/>
  <c r="BQ145" i="103" s="1"/>
  <c r="CD145" i="103" a="1"/>
  <c r="CD145" i="103" s="1"/>
  <c r="CC145" i="103" a="1"/>
  <c r="CC145" i="103" s="1"/>
  <c r="CE145" i="103" a="1"/>
  <c r="CE145" i="103" s="1"/>
  <c r="BY145" i="103" a="1"/>
  <c r="BY145" i="103" s="1"/>
  <c r="CB145" i="103" a="1"/>
  <c r="CB145" i="103" s="1"/>
  <c r="BZ145" i="103" a="1"/>
  <c r="BZ145" i="103" s="1"/>
  <c r="CA145" i="103" a="1"/>
  <c r="CA145" i="103" s="1"/>
  <c r="CG41" i="104" a="1"/>
  <c r="CG41" i="104" s="1"/>
  <c r="CL41" i="104" a="1"/>
  <c r="CL41" i="104" s="1"/>
  <c r="CK41" i="104" a="1"/>
  <c r="CK41" i="104" s="1"/>
  <c r="BK86" i="103" a="1"/>
  <c r="BK86" i="103" s="1"/>
  <c r="CF86" i="103" a="1"/>
  <c r="CF86" i="103" s="1"/>
  <c r="BZ86" i="103" a="1"/>
  <c r="BZ86" i="103" s="1"/>
  <c r="CL86" i="103" a="1"/>
  <c r="CL86" i="103" s="1"/>
  <c r="CO86" i="103" a="1"/>
  <c r="CO86" i="103" s="1"/>
  <c r="BS86" i="103" a="1"/>
  <c r="BS86" i="103" s="1"/>
  <c r="CP86" i="103" a="1"/>
  <c r="CP86" i="103" s="1"/>
  <c r="CM86" i="103" a="1"/>
  <c r="CM86" i="103" s="1"/>
  <c r="BB86" i="103" a="1"/>
  <c r="BB86" i="103" s="1"/>
  <c r="AU5" i="105" a="1"/>
  <c r="AU5" i="105" s="1"/>
  <c r="BB81" i="103" a="1"/>
  <c r="BB81" i="103" s="1"/>
  <c r="AW109" i="104" a="1"/>
  <c r="AW109" i="104" s="1"/>
  <c r="AR109" i="104" a="1"/>
  <c r="AR109" i="104" s="1"/>
  <c r="AN109" i="104" a="1"/>
  <c r="AN109" i="104" s="1"/>
  <c r="AU109" i="104" a="1"/>
  <c r="AU109" i="104" s="1"/>
  <c r="AV109" i="104" a="1"/>
  <c r="AV109" i="104" s="1"/>
  <c r="AS109" i="104" a="1"/>
  <c r="AS109" i="104" s="1"/>
  <c r="AO109" i="104" a="1"/>
  <c r="AO109" i="104" s="1"/>
  <c r="CH101" i="103" a="1"/>
  <c r="CH101" i="103" s="1"/>
  <c r="CK101" i="103" a="1"/>
  <c r="CK101" i="103" s="1"/>
  <c r="CJ101" i="103" a="1"/>
  <c r="CJ101" i="103" s="1"/>
  <c r="CF101" i="103" a="1"/>
  <c r="CF101" i="103" s="1"/>
  <c r="CN134" i="103" a="1"/>
  <c r="CN134" i="103" s="1"/>
  <c r="CM134" i="103" a="1"/>
  <c r="CM134" i="103" s="1"/>
  <c r="AG134" i="103" a="1"/>
  <c r="AG134" i="103" s="1"/>
  <c r="CL134" i="103" a="1"/>
  <c r="CL134" i="103" s="1"/>
  <c r="CO134" i="103" a="1"/>
  <c r="CO134" i="103" s="1"/>
  <c r="CF134" i="103" a="1"/>
  <c r="CF134" i="103" s="1"/>
  <c r="CP134" i="103" a="1"/>
  <c r="CP134" i="103" s="1"/>
  <c r="CB78" i="103" a="1"/>
  <c r="CB78" i="103" s="1"/>
  <c r="CA78" i="103" a="1"/>
  <c r="CA78" i="103" s="1"/>
  <c r="BZ78" i="103" a="1"/>
  <c r="BZ78" i="103" s="1"/>
  <c r="BY78" i="103" a="1"/>
  <c r="BY78" i="103" s="1"/>
  <c r="CR50" i="103" a="1"/>
  <c r="CR50" i="103" s="1"/>
  <c r="CT50" i="103" a="1"/>
  <c r="CT50" i="103" s="1"/>
  <c r="AH50" i="103" a="1"/>
  <c r="AH50" i="103" s="1"/>
  <c r="CS50" i="103" a="1"/>
  <c r="CS50" i="103" s="1"/>
  <c r="CZ113" i="103" a="1"/>
  <c r="CZ113" i="103" s="1"/>
  <c r="CW103" i="104" a="1"/>
  <c r="CW103" i="104" s="1"/>
  <c r="CX103" i="104" a="1"/>
  <c r="CX103" i="104" s="1"/>
  <c r="CV103" i="104" a="1"/>
  <c r="CV103" i="104" s="1"/>
  <c r="CA181" i="99"/>
  <c r="AF181" i="99"/>
  <c r="Z129" i="105"/>
  <c r="AB181" i="99"/>
  <c r="S181" i="99"/>
  <c r="Z181" i="99"/>
  <c r="W82" i="104"/>
  <c r="AT82" i="104" s="1" a="1"/>
  <c r="AT82" i="104" s="1"/>
  <c r="CN82" i="104" a="1"/>
  <c r="CN82" i="104" s="1"/>
  <c r="CQ82" i="104" a="1"/>
  <c r="CQ82" i="104" s="1"/>
  <c r="CP82" i="104" a="1"/>
  <c r="CP82" i="104" s="1"/>
  <c r="CO82" i="104" a="1"/>
  <c r="CO82" i="104" s="1"/>
  <c r="AJ124" i="103" a="1"/>
  <c r="AJ124" i="103" s="1"/>
  <c r="CY124" i="103" a="1"/>
  <c r="CY124" i="103" s="1"/>
  <c r="CX124" i="103" a="1"/>
  <c r="CX124" i="103" s="1"/>
  <c r="BB125" i="104" a="1"/>
  <c r="BB125" i="104" s="1"/>
  <c r="BC125" i="104" a="1"/>
  <c r="BC125" i="104" s="1"/>
  <c r="BH125" i="104" a="1"/>
  <c r="BH125" i="104" s="1"/>
  <c r="BE125" i="104" a="1"/>
  <c r="BE125" i="104" s="1"/>
  <c r="BF125" i="104" a="1"/>
  <c r="BF125" i="104" s="1"/>
  <c r="BG125" i="104" a="1"/>
  <c r="BG125" i="104" s="1"/>
  <c r="R125" i="104"/>
  <c r="AD125" i="104" s="1" a="1"/>
  <c r="AD125" i="104" s="1"/>
  <c r="BD125" i="104" a="1"/>
  <c r="BD125" i="104" s="1"/>
  <c r="CF29" i="105" a="1"/>
  <c r="CF29" i="105" s="1"/>
  <c r="DH29" i="105" a="1"/>
  <c r="DH29" i="105" s="1"/>
  <c r="DI29" i="105" a="1"/>
  <c r="DI29" i="105" s="1"/>
  <c r="CW93" i="104" a="1"/>
  <c r="CW93" i="104" s="1"/>
  <c r="CX93" i="104" a="1"/>
  <c r="CX93" i="104" s="1"/>
  <c r="CV93" i="104" a="1"/>
  <c r="CV93" i="104" s="1"/>
  <c r="AX95" i="104" a="1"/>
  <c r="AX95" i="104" s="1"/>
  <c r="AL120" i="103" a="1"/>
  <c r="AL120" i="103" s="1"/>
  <c r="AI120" i="103" a="1"/>
  <c r="AI120" i="103" s="1"/>
  <c r="AC120" i="103" a="1"/>
  <c r="AC120" i="103" s="1"/>
  <c r="AB120" i="103" a="1"/>
  <c r="AB120" i="103" s="1"/>
  <c r="AD120" i="103" a="1"/>
  <c r="AD120" i="103" s="1"/>
  <c r="AJ120" i="103" a="1"/>
  <c r="AJ120" i="103" s="1"/>
  <c r="AG120" i="103" a="1"/>
  <c r="AG120" i="103" s="1"/>
  <c r="AH120" i="103" a="1"/>
  <c r="AH120" i="103" s="1"/>
  <c r="AF120" i="103" a="1"/>
  <c r="AF120" i="103" s="1"/>
  <c r="AE120" i="103" a="1"/>
  <c r="AE120" i="103" s="1"/>
  <c r="AK120" i="103" a="1"/>
  <c r="AK120" i="103" s="1"/>
  <c r="CF222" i="99"/>
  <c r="CD222" i="99"/>
  <c r="CE222" i="99"/>
  <c r="AF46" i="99"/>
  <c r="AD49" i="105"/>
  <c r="CI49" i="105" s="1" a="1"/>
  <c r="CI49" i="105" s="1"/>
  <c r="BC10" i="104" a="1"/>
  <c r="BC10" i="104" s="1"/>
  <c r="BE10" i="104" a="1"/>
  <c r="BE10" i="104" s="1"/>
  <c r="BF10" i="104" a="1"/>
  <c r="BF10" i="104" s="1"/>
  <c r="BB10" i="104" a="1"/>
  <c r="BB10" i="104" s="1"/>
  <c r="BG10" i="104" a="1"/>
  <c r="BG10" i="104" s="1"/>
  <c r="BH10" i="104" a="1"/>
  <c r="BH10" i="104" s="1"/>
  <c r="R10" i="104"/>
  <c r="AY10" i="104" s="1" a="1"/>
  <c r="AY10" i="104" s="1"/>
  <c r="BD10" i="104" a="1"/>
  <c r="BD10" i="104" s="1"/>
  <c r="CH149" i="103" a="1"/>
  <c r="CH149" i="103" s="1"/>
  <c r="CG149" i="103" a="1"/>
  <c r="CG149" i="103" s="1"/>
  <c r="CJ149" i="103" a="1"/>
  <c r="CJ149" i="103" s="1"/>
  <c r="CI149" i="103" a="1"/>
  <c r="CI149" i="103" s="1"/>
  <c r="CK149" i="103" a="1"/>
  <c r="CK149" i="103" s="1"/>
  <c r="CT115" i="103" a="1"/>
  <c r="CT115" i="103" s="1"/>
  <c r="CR115" i="103" a="1"/>
  <c r="CR115" i="103" s="1"/>
  <c r="CS115" i="103" a="1"/>
  <c r="CS115" i="103" s="1"/>
  <c r="CQ115" i="103" a="1"/>
  <c r="CQ115" i="103" s="1"/>
  <c r="AF108" i="99"/>
  <c r="CZ143" i="103" a="1"/>
  <c r="CZ143" i="103" s="1"/>
  <c r="CS143" i="103" a="1"/>
  <c r="CS143" i="103" s="1"/>
  <c r="Z95" i="105"/>
  <c r="AW95" i="105" s="1" a="1"/>
  <c r="AW95" i="105" s="1"/>
  <c r="CA33" i="99"/>
  <c r="AF33" i="99"/>
  <c r="AB33" i="99"/>
  <c r="AH83" i="99"/>
  <c r="AJ50" i="105"/>
  <c r="BY114" i="103" a="1"/>
  <c r="BY114" i="103" s="1"/>
  <c r="BZ114" i="103" a="1"/>
  <c r="BZ114" i="103" s="1"/>
  <c r="CE114" i="103" a="1"/>
  <c r="CE114" i="103" s="1"/>
  <c r="CB114" i="103" a="1"/>
  <c r="CB114" i="103" s="1"/>
  <c r="CA114" i="103" a="1"/>
  <c r="CA114" i="103" s="1"/>
  <c r="CD114" i="103" a="1"/>
  <c r="CD114" i="103" s="1"/>
  <c r="CC114" i="103" a="1"/>
  <c r="CC114" i="103" s="1"/>
  <c r="CG148" i="103" a="1"/>
  <c r="CG148" i="103" s="1"/>
  <c r="CH148" i="103" a="1"/>
  <c r="CH148" i="103" s="1"/>
  <c r="CF148" i="103" a="1"/>
  <c r="CF148" i="103" s="1"/>
  <c r="CK148" i="103" a="1"/>
  <c r="CK148" i="103" s="1"/>
  <c r="CI148" i="103" a="1"/>
  <c r="CI148" i="103" s="1"/>
  <c r="CJ148" i="103" a="1"/>
  <c r="CJ148" i="103" s="1"/>
  <c r="W17" i="104"/>
  <c r="AH17" i="104" a="1"/>
  <c r="AH17" i="104" s="1"/>
  <c r="CN17" i="104" a="1"/>
  <c r="CN17" i="104" s="1"/>
  <c r="AS17" i="104" a="1"/>
  <c r="AS17" i="104" s="1"/>
  <c r="AK130" i="103" a="1"/>
  <c r="AK130" i="103" s="1"/>
  <c r="AH130" i="103" a="1"/>
  <c r="AH130" i="103" s="1"/>
  <c r="AJ130" i="103" a="1"/>
  <c r="AJ130" i="103" s="1"/>
  <c r="AC130" i="103" a="1"/>
  <c r="AC130" i="103" s="1"/>
  <c r="AE130" i="103" a="1"/>
  <c r="AE130" i="103" s="1"/>
  <c r="AI130" i="103" a="1"/>
  <c r="AI130" i="103" s="1"/>
  <c r="AD130" i="103" a="1"/>
  <c r="AD130" i="103" s="1"/>
  <c r="AB130" i="103" a="1"/>
  <c r="AB130" i="103" s="1"/>
  <c r="AL130" i="103" a="1"/>
  <c r="AL130" i="103" s="1"/>
  <c r="AF130" i="103" a="1"/>
  <c r="AF130" i="103" s="1"/>
  <c r="AG130" i="103" a="1"/>
  <c r="AG130" i="103" s="1"/>
  <c r="AU91" i="104" a="1"/>
  <c r="AU91" i="104" s="1"/>
  <c r="CW91" i="104" a="1"/>
  <c r="CW91" i="104" s="1"/>
  <c r="AJ63" i="104" a="1"/>
  <c r="AJ63" i="104" s="1"/>
  <c r="AS24" i="104" a="1"/>
  <c r="AS24" i="104" s="1"/>
  <c r="W24" i="104"/>
  <c r="CO24" i="104" a="1"/>
  <c r="CO24" i="104" s="1"/>
  <c r="CP24" i="104" a="1"/>
  <c r="CP24" i="104" s="1"/>
  <c r="CQ24" i="104" a="1"/>
  <c r="CQ24" i="104" s="1"/>
  <c r="AH24" i="104" a="1"/>
  <c r="AH24" i="104" s="1"/>
  <c r="AV68" i="105" a="1"/>
  <c r="AV68" i="105" s="1"/>
  <c r="AH58" i="99"/>
  <c r="CZ108" i="103" a="1"/>
  <c r="CZ108" i="103" s="1"/>
  <c r="AK39" i="105" a="1"/>
  <c r="AK39" i="105" s="1"/>
  <c r="AV39" i="105" a="1"/>
  <c r="AV39" i="105" s="1"/>
  <c r="AR39" i="105" a="1"/>
  <c r="AR39" i="105" s="1"/>
  <c r="AS39" i="105" a="1"/>
  <c r="AS39" i="105" s="1"/>
  <c r="AT39" i="105" a="1"/>
  <c r="AT39" i="105" s="1"/>
  <c r="AO39" i="105" a="1"/>
  <c r="AO39" i="105" s="1"/>
  <c r="AN39" i="105" a="1"/>
  <c r="AN39" i="105" s="1"/>
  <c r="AM39" i="105" a="1"/>
  <c r="AM39" i="105" s="1"/>
  <c r="AQ39" i="105" a="1"/>
  <c r="AQ39" i="105" s="1"/>
  <c r="AU39" i="105" a="1"/>
  <c r="AU39" i="105" s="1"/>
  <c r="AP39" i="105" a="1"/>
  <c r="AP39" i="105" s="1"/>
  <c r="CD57" i="99"/>
  <c r="CF57" i="99"/>
  <c r="CE57" i="99"/>
  <c r="CS45" i="103" a="1"/>
  <c r="CS45" i="103" s="1"/>
  <c r="CT45" i="103" a="1"/>
  <c r="CT45" i="103" s="1"/>
  <c r="E142" i="105"/>
  <c r="F142" i="105"/>
  <c r="H142" i="105"/>
  <c r="I142" i="105"/>
  <c r="AG145" i="99"/>
  <c r="CB145" i="99"/>
  <c r="CI145" i="99" s="1"/>
  <c r="AC145" i="99"/>
  <c r="AE92" i="105"/>
  <c r="CJ92" i="105" s="1" a="1"/>
  <c r="CJ92" i="105" s="1"/>
  <c r="CZ147" i="103" a="1"/>
  <c r="CZ147" i="103" s="1"/>
  <c r="AC110" i="104" a="1"/>
  <c r="AC110" i="104" s="1"/>
  <c r="BH110" i="104" a="1"/>
  <c r="BH110" i="104" s="1"/>
  <c r="R110" i="104"/>
  <c r="BB110" i="104" a="1"/>
  <c r="BB110" i="104" s="1"/>
  <c r="BG110" i="104" a="1"/>
  <c r="BG110" i="104" s="1"/>
  <c r="BZ8" i="105" a="1"/>
  <c r="BZ8" i="105" s="1"/>
  <c r="BR8" i="105" a="1"/>
  <c r="BR8" i="105" s="1"/>
  <c r="CG57" i="105" a="1"/>
  <c r="CG57" i="105" s="1"/>
  <c r="CF57" i="105" a="1"/>
  <c r="CF57" i="105" s="1"/>
  <c r="CH57" i="105" a="1"/>
  <c r="CH57" i="105" s="1"/>
  <c r="CE57" i="105" a="1"/>
  <c r="CE57" i="105" s="1"/>
  <c r="CD57" i="105" a="1"/>
  <c r="CD57" i="105" s="1"/>
  <c r="CA57" i="105" a="1"/>
  <c r="CA57" i="105" s="1"/>
  <c r="CC57" i="105" a="1"/>
  <c r="CC57" i="105" s="1"/>
  <c r="CB57" i="105" a="1"/>
  <c r="CB57" i="105" s="1"/>
  <c r="CN92" i="103" a="1"/>
  <c r="CN92" i="103" s="1"/>
  <c r="CX92" i="103" a="1"/>
  <c r="CX92" i="103" s="1"/>
  <c r="CY92" i="103" a="1"/>
  <c r="CY92" i="103" s="1"/>
  <c r="AK93" i="103" a="1"/>
  <c r="AK93" i="103" s="1"/>
  <c r="CZ93" i="103" a="1"/>
  <c r="CZ93" i="103" s="1"/>
  <c r="AL89" i="103" a="1"/>
  <c r="AL89" i="103" s="1"/>
  <c r="AB89" i="103" a="1"/>
  <c r="AB89" i="103" s="1"/>
  <c r="AF89" i="103" a="1"/>
  <c r="AF89" i="103" s="1"/>
  <c r="AE89" i="103" a="1"/>
  <c r="AE89" i="103" s="1"/>
  <c r="AG89" i="103" a="1"/>
  <c r="AG89" i="103" s="1"/>
  <c r="AC89" i="103" a="1"/>
  <c r="AC89" i="103" s="1"/>
  <c r="AD89" i="103" a="1"/>
  <c r="AD89" i="103" s="1"/>
  <c r="AK89" i="103" a="1"/>
  <c r="AK89" i="103" s="1"/>
  <c r="AJ89" i="103" a="1"/>
  <c r="AJ89" i="103" s="1"/>
  <c r="AI89" i="103" a="1"/>
  <c r="AI89" i="103" s="1"/>
  <c r="AH89" i="103" a="1"/>
  <c r="AH89" i="103" s="1"/>
  <c r="DC100" i="105" a="1"/>
  <c r="DC100" i="105" s="1"/>
  <c r="DB100" i="105" a="1"/>
  <c r="DB100" i="105" s="1"/>
  <c r="DD100" i="105" a="1"/>
  <c r="DD100" i="105" s="1"/>
  <c r="AS105" i="104" a="1"/>
  <c r="AS105" i="104" s="1"/>
  <c r="CP105" i="104" a="1"/>
  <c r="CP105" i="104" s="1"/>
  <c r="W105" i="104"/>
  <c r="CS105" i="104" s="1" a="1"/>
  <c r="CS105" i="104" s="1"/>
  <c r="CQ105" i="104" a="1"/>
  <c r="CQ105" i="104" s="1"/>
  <c r="AH105" i="104" a="1"/>
  <c r="AH105" i="104" s="1"/>
  <c r="CK82" i="105" a="1"/>
  <c r="CK82" i="105" s="1"/>
  <c r="CJ82" i="105" a="1"/>
  <c r="CJ82" i="105" s="1"/>
  <c r="CM82" i="105" a="1"/>
  <c r="CM82" i="105" s="1"/>
  <c r="CL82" i="105" a="1"/>
  <c r="CL82" i="105" s="1"/>
  <c r="CI82" i="105" a="1"/>
  <c r="CI82" i="105" s="1"/>
  <c r="CO82" i="105" a="1"/>
  <c r="CO82" i="105" s="1"/>
  <c r="AZ113" i="103" a="1"/>
  <c r="AZ113" i="103" s="1"/>
  <c r="BB113" i="103" a="1"/>
  <c r="BB113" i="103" s="1"/>
  <c r="BE113" i="103" a="1"/>
  <c r="BE113" i="103" s="1"/>
  <c r="BA113" i="103" a="1"/>
  <c r="BA113" i="103" s="1"/>
  <c r="AX113" i="103" a="1"/>
  <c r="AX113" i="103" s="1"/>
  <c r="BC113" i="103" a="1"/>
  <c r="BC113" i="103" s="1"/>
  <c r="AY113" i="103" a="1"/>
  <c r="AY113" i="103" s="1"/>
  <c r="BF113" i="103" a="1"/>
  <c r="BF113" i="103" s="1"/>
  <c r="BD113" i="103" a="1"/>
  <c r="BD113" i="103" s="1"/>
  <c r="BG113" i="103" a="1"/>
  <c r="BG113" i="103" s="1"/>
  <c r="BS105" i="103" a="1"/>
  <c r="BS105" i="103" s="1"/>
  <c r="BT105" i="103" a="1"/>
  <c r="BT105" i="103" s="1"/>
  <c r="BV105" i="103" a="1"/>
  <c r="BV105" i="103" s="1"/>
  <c r="BR105" i="103" a="1"/>
  <c r="BR105" i="103" s="1"/>
  <c r="BU105" i="103" a="1"/>
  <c r="BU105" i="103" s="1"/>
  <c r="BX105" i="103" a="1"/>
  <c r="BX105" i="103" s="1"/>
  <c r="BW105" i="103" a="1"/>
  <c r="BW105" i="103" s="1"/>
  <c r="CW103" i="103" a="1"/>
  <c r="CW103" i="103" s="1"/>
  <c r="CV103" i="103" a="1"/>
  <c r="CV103" i="103" s="1"/>
  <c r="CU103" i="103" a="1"/>
  <c r="CU103" i="103" s="1"/>
  <c r="AF159" i="99"/>
  <c r="AB5" i="105"/>
  <c r="BR5" i="105" s="1" a="1"/>
  <c r="BR5" i="105" s="1"/>
  <c r="CD96" i="103" a="1"/>
  <c r="CD96" i="103" s="1"/>
  <c r="BY96" i="103" a="1"/>
  <c r="BY96" i="103" s="1"/>
  <c r="CE96" i="103" a="1"/>
  <c r="CE96" i="103" s="1"/>
  <c r="CC96" i="103" a="1"/>
  <c r="CC96" i="103" s="1"/>
  <c r="CB96" i="103" a="1"/>
  <c r="CB96" i="103" s="1"/>
  <c r="CA96" i="103" a="1"/>
  <c r="CA96" i="103" s="1"/>
  <c r="BZ96" i="103" a="1"/>
  <c r="BZ96" i="103" s="1"/>
  <c r="AE36" i="99"/>
  <c r="Y84" i="105"/>
  <c r="BS146" i="103" a="1"/>
  <c r="BS146" i="103" s="1"/>
  <c r="BU146" i="103" a="1"/>
  <c r="BU146" i="103" s="1"/>
  <c r="BR146" i="103" a="1"/>
  <c r="BR146" i="103" s="1"/>
  <c r="BX146" i="103" a="1"/>
  <c r="BX146" i="103" s="1"/>
  <c r="BT146" i="103" a="1"/>
  <c r="BT146" i="103" s="1"/>
  <c r="BQ146" i="103" a="1"/>
  <c r="BQ146" i="103" s="1"/>
  <c r="BW146" i="103" a="1"/>
  <c r="BW146" i="103" s="1"/>
  <c r="BV146" i="103" a="1"/>
  <c r="BV146" i="103" s="1"/>
  <c r="CA91" i="103" a="1"/>
  <c r="CA91" i="103" s="1"/>
  <c r="CB91" i="103" a="1"/>
  <c r="CB91" i="103" s="1"/>
  <c r="BZ91" i="103" a="1"/>
  <c r="BZ91" i="103" s="1"/>
  <c r="CE91" i="103" a="1"/>
  <c r="CE91" i="103" s="1"/>
  <c r="CD91" i="103" a="1"/>
  <c r="CD91" i="103" s="1"/>
  <c r="BY91" i="103" a="1"/>
  <c r="BY91" i="103" s="1"/>
  <c r="CC91" i="103" a="1"/>
  <c r="CC91" i="103" s="1"/>
  <c r="W21" i="104"/>
  <c r="AI21" i="104" s="1" a="1"/>
  <c r="AI21" i="104" s="1"/>
  <c r="CQ21" i="104" a="1"/>
  <c r="CQ21" i="104" s="1"/>
  <c r="AV111" i="104" a="1"/>
  <c r="AV111" i="104" s="1"/>
  <c r="AR111" i="104" a="1"/>
  <c r="AR111" i="104" s="1"/>
  <c r="AW111" i="104" a="1"/>
  <c r="AW111" i="104" s="1"/>
  <c r="AU111" i="104" a="1"/>
  <c r="AU111" i="104" s="1"/>
  <c r="AN111" i="104" a="1"/>
  <c r="AN111" i="104" s="1"/>
  <c r="AO111" i="104" a="1"/>
  <c r="AO111" i="104" s="1"/>
  <c r="AS111" i="104" a="1"/>
  <c r="AS111" i="104" s="1"/>
  <c r="CB8" i="99"/>
  <c r="AC8" i="99"/>
  <c r="AG8" i="99"/>
  <c r="BX8" i="99" a="1"/>
  <c r="BX8" i="99" s="1"/>
  <c r="AE83" i="105"/>
  <c r="BD136" i="103" a="1"/>
  <c r="BD136" i="103" s="1"/>
  <c r="AZ136" i="103" a="1"/>
  <c r="AZ136" i="103" s="1"/>
  <c r="BC136" i="103" a="1"/>
  <c r="BC136" i="103" s="1"/>
  <c r="AX136" i="103" a="1"/>
  <c r="AX136" i="103" s="1"/>
  <c r="BE136" i="103" a="1"/>
  <c r="BE136" i="103" s="1"/>
  <c r="AY136" i="103" a="1"/>
  <c r="AY136" i="103" s="1"/>
  <c r="BA136" i="103" a="1"/>
  <c r="BA136" i="103" s="1"/>
  <c r="BB136" i="103" a="1"/>
  <c r="BB136" i="103" s="1"/>
  <c r="BG136" i="103" a="1"/>
  <c r="BG136" i="103" s="1"/>
  <c r="BF136" i="103" a="1"/>
  <c r="BF136" i="103" s="1"/>
  <c r="DI84" i="105" a="1"/>
  <c r="DI84" i="105" s="1"/>
  <c r="BP134" i="103" a="1"/>
  <c r="BP134" i="103" s="1"/>
  <c r="BK134" i="103" a="1"/>
  <c r="BK134" i="103" s="1"/>
  <c r="BN134" i="103" a="1"/>
  <c r="BN134" i="103" s="1"/>
  <c r="CY132" i="104" a="1"/>
  <c r="CY132" i="104" s="1"/>
  <c r="CZ132" i="104" a="1"/>
  <c r="CZ132" i="104" s="1"/>
  <c r="CC45" i="99"/>
  <c r="CH45" i="99" s="1"/>
  <c r="AD45" i="99"/>
  <c r="AH45" i="99"/>
  <c r="AI78" i="105"/>
  <c r="CG78" i="105" s="1" a="1"/>
  <c r="CG78" i="105" s="1"/>
  <c r="AR14" i="104" a="1"/>
  <c r="AR14" i="104" s="1"/>
  <c r="AS14" i="104" a="1"/>
  <c r="AS14" i="104" s="1"/>
  <c r="CU117" i="103" a="1"/>
  <c r="CU117" i="103" s="1"/>
  <c r="CV117" i="103" a="1"/>
  <c r="CV117" i="103" s="1"/>
  <c r="CW117" i="103" a="1"/>
  <c r="CW117" i="103" s="1"/>
  <c r="CJ115" i="104" a="1"/>
  <c r="CJ115" i="104" s="1"/>
  <c r="CK115" i="104" a="1"/>
  <c r="CK115" i="104" s="1"/>
  <c r="CL115" i="104" a="1"/>
  <c r="CL115" i="104" s="1"/>
  <c r="CG115" i="104" a="1"/>
  <c r="CG115" i="104" s="1"/>
  <c r="CI115" i="104" a="1"/>
  <c r="CI115" i="104" s="1"/>
  <c r="CH115" i="104" a="1"/>
  <c r="CH115" i="104" s="1"/>
  <c r="AE133" i="103" a="1"/>
  <c r="AE133" i="103" s="1"/>
  <c r="CC133" i="103" a="1"/>
  <c r="CC133" i="103" s="1"/>
  <c r="CE133" i="103" a="1"/>
  <c r="CE133" i="103" s="1"/>
  <c r="CA133" i="103" a="1"/>
  <c r="CA133" i="103" s="1"/>
  <c r="CD133" i="103" a="1"/>
  <c r="CD133" i="103" s="1"/>
  <c r="BZ133" i="103" a="1"/>
  <c r="BZ133" i="103" s="1"/>
  <c r="BY133" i="103" a="1"/>
  <c r="BY133" i="103" s="1"/>
  <c r="CB133" i="103" a="1"/>
  <c r="CB133" i="103" s="1"/>
  <c r="CO109" i="104" a="1"/>
  <c r="CO109" i="104" s="1"/>
  <c r="CP109" i="104" a="1"/>
  <c r="CP109" i="104" s="1"/>
  <c r="CQ109" i="104" a="1"/>
  <c r="CQ109" i="104" s="1"/>
  <c r="CN109" i="104" a="1"/>
  <c r="CN109" i="104" s="1"/>
  <c r="W109" i="104"/>
  <c r="BD109" i="104" s="1" a="1"/>
  <c r="BD109" i="104" s="1"/>
  <c r="BU131" i="103" a="1"/>
  <c r="BU131" i="103" s="1"/>
  <c r="BQ131" i="103" a="1"/>
  <c r="BQ131" i="103" s="1"/>
  <c r="BW131" i="103" a="1"/>
  <c r="BW131" i="103" s="1"/>
  <c r="BR131" i="103" a="1"/>
  <c r="BR131" i="103" s="1"/>
  <c r="BX131" i="103" a="1"/>
  <c r="BX131" i="103" s="1"/>
  <c r="BT131" i="103" a="1"/>
  <c r="BT131" i="103" s="1"/>
  <c r="BV131" i="103" a="1"/>
  <c r="BV131" i="103" s="1"/>
  <c r="BS131" i="103" a="1"/>
  <c r="BS131" i="103" s="1"/>
  <c r="BU91" i="105" a="1"/>
  <c r="BU91" i="105" s="1"/>
  <c r="CX141" i="104" a="1"/>
  <c r="CX141" i="104" s="1"/>
  <c r="CV141" i="104" a="1"/>
  <c r="CV141" i="104" s="1"/>
  <c r="CW141" i="104" a="1"/>
  <c r="CW141" i="104" s="1"/>
  <c r="AW37" i="104" a="1"/>
  <c r="AW37" i="104" s="1"/>
  <c r="AX37" i="104" a="1"/>
  <c r="AX37" i="104" s="1"/>
  <c r="AS37" i="104" a="1"/>
  <c r="AS37" i="104" s="1"/>
  <c r="AN37" i="104" a="1"/>
  <c r="AN37" i="104" s="1"/>
  <c r="AK115" i="103" a="1"/>
  <c r="AK115" i="103" s="1"/>
  <c r="AC115" i="103" a="1"/>
  <c r="AC115" i="103" s="1"/>
  <c r="AL115" i="103" a="1"/>
  <c r="AL115" i="103" s="1"/>
  <c r="AI115" i="103" a="1"/>
  <c r="AI115" i="103" s="1"/>
  <c r="AH115" i="103" a="1"/>
  <c r="AH115" i="103" s="1"/>
  <c r="AG115" i="103" a="1"/>
  <c r="AG115" i="103" s="1"/>
  <c r="AJ115" i="103" a="1"/>
  <c r="AJ115" i="103" s="1"/>
  <c r="AE115" i="103" a="1"/>
  <c r="AE115" i="103" s="1"/>
  <c r="AB115" i="103" a="1"/>
  <c r="AB115" i="103" s="1"/>
  <c r="AD115" i="103" a="1"/>
  <c r="AD115" i="103" s="1"/>
  <c r="AF115" i="103" a="1"/>
  <c r="AF115" i="103" s="1"/>
  <c r="CP137" i="103" a="1"/>
  <c r="CP137" i="103" s="1"/>
  <c r="CO15" i="105" a="1"/>
  <c r="CO15" i="105" s="1"/>
  <c r="BF75" i="105" a="1"/>
  <c r="BF75" i="105" s="1"/>
  <c r="DJ75" i="105" a="1"/>
  <c r="DJ75" i="105" s="1"/>
  <c r="DC75" i="105" a="1"/>
  <c r="DC75" i="105" s="1"/>
  <c r="Z145" i="99"/>
  <c r="A145" i="99" s="1" a="1"/>
  <c r="A145" i="99" s="1"/>
  <c r="DG68" i="105" a="1"/>
  <c r="DG68" i="105" s="1"/>
  <c r="BU43" i="86"/>
  <c r="BQ43" i="86"/>
  <c r="BS43" i="86"/>
  <c r="BO43" i="86"/>
  <c r="CS99" i="103" a="1"/>
  <c r="CS99" i="103" s="1"/>
  <c r="AX55" i="104" a="1"/>
  <c r="AX55" i="104" s="1"/>
  <c r="AW116" i="104" a="1"/>
  <c r="AW116" i="104" s="1"/>
  <c r="AF132" i="103" a="1"/>
  <c r="AF132" i="103" s="1"/>
  <c r="CB150" i="103" a="1"/>
  <c r="CB150" i="103" s="1"/>
  <c r="AG133" i="103" a="1"/>
  <c r="AG133" i="103" s="1"/>
  <c r="AJ133" i="103" a="1"/>
  <c r="AJ133" i="103" s="1"/>
  <c r="AF133" i="103" a="1"/>
  <c r="AF133" i="103" s="1"/>
  <c r="AK133" i="103" a="1"/>
  <c r="AK133" i="103" s="1"/>
  <c r="AH133" i="103" a="1"/>
  <c r="AH133" i="103" s="1"/>
  <c r="AC133" i="103" a="1"/>
  <c r="AC133" i="103" s="1"/>
  <c r="AD133" i="103" a="1"/>
  <c r="AD133" i="103" s="1"/>
  <c r="AL133" i="103" a="1"/>
  <c r="AL133" i="103" s="1"/>
  <c r="AB133" i="103" a="1"/>
  <c r="AB133" i="103" s="1"/>
  <c r="CI151" i="99"/>
  <c r="AE84" i="99"/>
  <c r="AU147" i="104" a="1"/>
  <c r="AU147" i="104" s="1"/>
  <c r="CM106" i="103" a="1"/>
  <c r="CM106" i="103" s="1"/>
  <c r="AG106" i="103" a="1"/>
  <c r="AG106" i="103" s="1"/>
  <c r="CL106" i="103" a="1"/>
  <c r="CL106" i="103" s="1"/>
  <c r="CP106" i="103" a="1"/>
  <c r="CP106" i="103" s="1"/>
  <c r="CC110" i="103" a="1"/>
  <c r="CC110" i="103" s="1"/>
  <c r="CB110" i="103" a="1"/>
  <c r="CB110" i="103" s="1"/>
  <c r="CA110" i="103" a="1"/>
  <c r="CA110" i="103" s="1"/>
  <c r="BY110" i="103" a="1"/>
  <c r="BY110" i="103" s="1"/>
  <c r="S60" i="99"/>
  <c r="Y120" i="105"/>
  <c r="BO120" i="103" a="1"/>
  <c r="BO120" i="103" s="1"/>
  <c r="CZ120" i="103" a="1"/>
  <c r="CZ120" i="103" s="1"/>
  <c r="BC124" i="105" a="1"/>
  <c r="BC124" i="105" s="1"/>
  <c r="BF124" i="105" a="1"/>
  <c r="BF124" i="105" s="1"/>
  <c r="AZ124" i="105" a="1"/>
  <c r="AZ124" i="105" s="1"/>
  <c r="BB124" i="105" a="1"/>
  <c r="BB124" i="105" s="1"/>
  <c r="BA124" i="105" a="1"/>
  <c r="BA124" i="105" s="1"/>
  <c r="BG124" i="105" a="1"/>
  <c r="BG124" i="105" s="1"/>
  <c r="AY124" i="105" a="1"/>
  <c r="AY124" i="105" s="1"/>
  <c r="BD124" i="105" a="1"/>
  <c r="BD124" i="105" s="1"/>
  <c r="BE124" i="105" a="1"/>
  <c r="BE124" i="105" s="1"/>
  <c r="CS30" i="103" a="1"/>
  <c r="CS30" i="103" s="1"/>
  <c r="CT30" i="103" a="1"/>
  <c r="CT30" i="103" s="1"/>
  <c r="AJ134" i="103" a="1"/>
  <c r="AJ134" i="103" s="1"/>
  <c r="CI134" i="103" a="1"/>
  <c r="CI134" i="103" s="1"/>
  <c r="CY134" i="103" a="1"/>
  <c r="CY134" i="103" s="1"/>
  <c r="CX134" i="103" a="1"/>
  <c r="CX134" i="103" s="1"/>
  <c r="CZ119" i="103" a="1"/>
  <c r="CZ119" i="103" s="1"/>
  <c r="AC103" i="104" a="1"/>
  <c r="AC103" i="104" s="1"/>
  <c r="AJ103" i="104" a="1"/>
  <c r="AJ103" i="104" s="1"/>
  <c r="AK103" i="104" a="1"/>
  <c r="AK103" i="104" s="1"/>
  <c r="AG103" i="104" a="1"/>
  <c r="AG103" i="104" s="1"/>
  <c r="AM103" i="104" a="1"/>
  <c r="AM103" i="104" s="1"/>
  <c r="AL103" i="104" a="1"/>
  <c r="AL103" i="104" s="1"/>
  <c r="AH103" i="104" a="1"/>
  <c r="AH103" i="104" s="1"/>
  <c r="AB103" i="104" a="1"/>
  <c r="AB103" i="104" s="1"/>
  <c r="AI103" i="104" a="1"/>
  <c r="AI103" i="104" s="1"/>
  <c r="AD103" i="104" a="1"/>
  <c r="AD103" i="104" s="1"/>
  <c r="AY99" i="103" a="1"/>
  <c r="AY99" i="103" s="1"/>
  <c r="BU99" i="103" a="1"/>
  <c r="BU99" i="103" s="1"/>
  <c r="BT99" i="103" a="1"/>
  <c r="BT99" i="103" s="1"/>
  <c r="BR99" i="103" a="1"/>
  <c r="BR99" i="103" s="1"/>
  <c r="BS99" i="103" a="1"/>
  <c r="BS99" i="103" s="1"/>
  <c r="BV99" i="103" a="1"/>
  <c r="BV99" i="103" s="1"/>
  <c r="BQ99" i="103" a="1"/>
  <c r="BQ99" i="103" s="1"/>
  <c r="BW99" i="103" a="1"/>
  <c r="BW99" i="103" s="1"/>
  <c r="BX99" i="103" a="1"/>
  <c r="BX99" i="103" s="1"/>
  <c r="CY110" i="103" a="1"/>
  <c r="CY110" i="103" s="1"/>
  <c r="CX110" i="103" a="1"/>
  <c r="CX110" i="103" s="1"/>
  <c r="CR110" i="103" a="1"/>
  <c r="CR110" i="103" s="1"/>
  <c r="BZ105" i="99"/>
  <c r="CK133" i="105" a="1"/>
  <c r="CK133" i="105" s="1"/>
  <c r="CL133" i="105" a="1"/>
  <c r="CL133" i="105" s="1"/>
  <c r="CM133" i="105" a="1"/>
  <c r="CM133" i="105" s="1"/>
  <c r="CI133" i="105" a="1"/>
  <c r="CI133" i="105" s="1"/>
  <c r="CO133" i="105" a="1"/>
  <c r="CO133" i="105" s="1"/>
  <c r="AE81" i="99"/>
  <c r="X19" i="105"/>
  <c r="AM19" i="105" s="1" a="1"/>
  <c r="AM19" i="105" s="1"/>
  <c r="BZ81" i="99"/>
  <c r="CF81" i="99" s="1"/>
  <c r="AA81" i="99"/>
  <c r="BH134" i="103" a="1"/>
  <c r="BH134" i="103" s="1"/>
  <c r="BW134" i="103" a="1"/>
  <c r="BW134" i="103" s="1"/>
  <c r="BR134" i="103" a="1"/>
  <c r="BR134" i="103" s="1"/>
  <c r="BT134" i="103" a="1"/>
  <c r="BT134" i="103" s="1"/>
  <c r="BX134" i="103" a="1"/>
  <c r="BX134" i="103" s="1"/>
  <c r="BU134" i="103" a="1"/>
  <c r="BU134" i="103" s="1"/>
  <c r="BS134" i="103" a="1"/>
  <c r="BS134" i="103" s="1"/>
  <c r="BV134" i="103" a="1"/>
  <c r="BV134" i="103" s="1"/>
  <c r="AG151" i="103" a="1"/>
  <c r="AG151" i="103" s="1"/>
  <c r="AC151" i="103" a="1"/>
  <c r="AC151" i="103" s="1"/>
  <c r="AB151" i="103" a="1"/>
  <c r="AB151" i="103" s="1"/>
  <c r="AF151" i="103" a="1"/>
  <c r="AF151" i="103" s="1"/>
  <c r="AE151" i="103" a="1"/>
  <c r="AE151" i="103" s="1"/>
  <c r="AL151" i="103" a="1"/>
  <c r="AL151" i="103" s="1"/>
  <c r="AI151" i="103" a="1"/>
  <c r="AI151" i="103" s="1"/>
  <c r="AH151" i="103" a="1"/>
  <c r="AH151" i="103" s="1"/>
  <c r="AJ151" i="103" a="1"/>
  <c r="AJ151" i="103" s="1"/>
  <c r="AD151" i="103" a="1"/>
  <c r="AD151" i="103" s="1"/>
  <c r="AK151" i="103" a="1"/>
  <c r="AK151" i="103" s="1"/>
  <c r="CV125" i="103" a="1"/>
  <c r="CV125" i="103" s="1"/>
  <c r="CU125" i="103" a="1"/>
  <c r="CU125" i="103" s="1"/>
  <c r="R96" i="104"/>
  <c r="AO96" i="104" s="1" a="1"/>
  <c r="AO96" i="104" s="1"/>
  <c r="BB96" i="104" a="1"/>
  <c r="BB96" i="104" s="1"/>
  <c r="BH96" i="104" a="1"/>
  <c r="BH96" i="104" s="1"/>
  <c r="BC96" i="104" a="1"/>
  <c r="BC96" i="104" s="1"/>
  <c r="BG96" i="104" a="1"/>
  <c r="BG96" i="104" s="1"/>
  <c r="BE96" i="104" a="1"/>
  <c r="BE96" i="104" s="1"/>
  <c r="BF96" i="104" a="1"/>
  <c r="BF96" i="104" s="1"/>
  <c r="AJ106" i="105"/>
  <c r="CO106" i="105" s="1" a="1"/>
  <c r="CO106" i="105" s="1"/>
  <c r="AJ93" i="105"/>
  <c r="BZ93" i="105" s="1" a="1"/>
  <c r="BZ93" i="105" s="1"/>
  <c r="CB141" i="105" a="1"/>
  <c r="CB141" i="105" s="1"/>
  <c r="CD141" i="105" a="1"/>
  <c r="CD141" i="105" s="1"/>
  <c r="CF141" i="105" a="1"/>
  <c r="CF141" i="105" s="1"/>
  <c r="CE141" i="105" a="1"/>
  <c r="CE141" i="105" s="1"/>
  <c r="CH141" i="105" a="1"/>
  <c r="CH141" i="105" s="1"/>
  <c r="CA141" i="105" a="1"/>
  <c r="CA141" i="105" s="1"/>
  <c r="CC141" i="105" a="1"/>
  <c r="CC141" i="105" s="1"/>
  <c r="CV104" i="104" a="1"/>
  <c r="CV104" i="104" s="1"/>
  <c r="CW104" i="104" a="1"/>
  <c r="CW104" i="104" s="1"/>
  <c r="CX104" i="104" a="1"/>
  <c r="CX104" i="104" s="1"/>
  <c r="CN93" i="105" a="1"/>
  <c r="CN93" i="105" s="1"/>
  <c r="CI93" i="105" a="1"/>
  <c r="CI93" i="105" s="1"/>
  <c r="CM93" i="105" a="1"/>
  <c r="CM93" i="105" s="1"/>
  <c r="CK93" i="105" a="1"/>
  <c r="CK93" i="105" s="1"/>
  <c r="CL93" i="105" a="1"/>
  <c r="CL93" i="105" s="1"/>
  <c r="CO93" i="105" a="1"/>
  <c r="CO93" i="105" s="1"/>
  <c r="CJ93" i="105" a="1"/>
  <c r="CJ93" i="105" s="1"/>
  <c r="BG117" i="103" a="1"/>
  <c r="BG117" i="103" s="1"/>
  <c r="BD117" i="103" a="1"/>
  <c r="BD117" i="103" s="1"/>
  <c r="BA117" i="103" a="1"/>
  <c r="BA117" i="103" s="1"/>
  <c r="AY117" i="103" a="1"/>
  <c r="AY117" i="103" s="1"/>
  <c r="BF117" i="103" a="1"/>
  <c r="BF117" i="103" s="1"/>
  <c r="AZ117" i="103" a="1"/>
  <c r="AZ117" i="103" s="1"/>
  <c r="AX117" i="103" a="1"/>
  <c r="AX117" i="103" s="1"/>
  <c r="BC117" i="103" a="1"/>
  <c r="BC117" i="103" s="1"/>
  <c r="BB117" i="103" a="1"/>
  <c r="BB117" i="103" s="1"/>
  <c r="BE117" i="103" a="1"/>
  <c r="BE117" i="103" s="1"/>
  <c r="BX148" i="103" a="1"/>
  <c r="BX148" i="103" s="1"/>
  <c r="BR148" i="103" a="1"/>
  <c r="BR148" i="103" s="1"/>
  <c r="BV148" i="103" a="1"/>
  <c r="BV148" i="103" s="1"/>
  <c r="BW148" i="103" a="1"/>
  <c r="BW148" i="103" s="1"/>
  <c r="BT148" i="103" a="1"/>
  <c r="BT148" i="103" s="1"/>
  <c r="BS148" i="103" a="1"/>
  <c r="BS148" i="103" s="1"/>
  <c r="BU148" i="103" a="1"/>
  <c r="BU148" i="103" s="1"/>
  <c r="BQ148" i="103" a="1"/>
  <c r="BQ148" i="103" s="1"/>
  <c r="CB82" i="103" a="1"/>
  <c r="CB82" i="103" s="1"/>
  <c r="CA82" i="103" a="1"/>
  <c r="CA82" i="103" s="1"/>
  <c r="BZ82" i="103" a="1"/>
  <c r="BZ82" i="103" s="1"/>
  <c r="CD82" i="103" a="1"/>
  <c r="CD82" i="103" s="1"/>
  <c r="DE21" i="105" a="1"/>
  <c r="DE21" i="105" s="1"/>
  <c r="DG21" i="105" a="1"/>
  <c r="DG21" i="105" s="1"/>
  <c r="DF21" i="105" a="1"/>
  <c r="DF21" i="105" s="1"/>
  <c r="AJ93" i="103" a="1"/>
  <c r="AJ93" i="103" s="1"/>
  <c r="CX93" i="103" a="1"/>
  <c r="CX93" i="103" s="1"/>
  <c r="CY93" i="103" a="1"/>
  <c r="CY93" i="103" s="1"/>
  <c r="CO140" i="103" a="1"/>
  <c r="CO140" i="103" s="1"/>
  <c r="BL150" i="103" a="1"/>
  <c r="BL150" i="103" s="1"/>
  <c r="CZ90" i="103" a="1"/>
  <c r="CZ90" i="103" s="1"/>
  <c r="BP137" i="103" a="1"/>
  <c r="BP137" i="103" s="1"/>
  <c r="AS148" i="104" a="1"/>
  <c r="AS148" i="104" s="1"/>
  <c r="BF54" i="105" a="1"/>
  <c r="BF54" i="105" s="1"/>
  <c r="AJ117" i="103" a="1"/>
  <c r="AJ117" i="103" s="1"/>
  <c r="AG39" i="104" a="1"/>
  <c r="AG39" i="104" s="1"/>
  <c r="AT130" i="104" a="1"/>
  <c r="AT130" i="104" s="1"/>
  <c r="CY68" i="105" a="1"/>
  <c r="CY68" i="105" s="1"/>
  <c r="E54" i="105"/>
  <c r="G54" i="105" s="1"/>
  <c r="BQ49" i="105" a="1"/>
  <c r="BQ49" i="105" s="1"/>
  <c r="DB120" i="105" a="1"/>
  <c r="DB120" i="105" s="1"/>
  <c r="AH55" i="104" a="1"/>
  <c r="AH55" i="104" s="1"/>
  <c r="BC87" i="105" a="1"/>
  <c r="BC87" i="105" s="1"/>
  <c r="BZ20" i="99"/>
  <c r="Y45" i="105"/>
  <c r="AN45" i="105" a="1"/>
  <c r="AN45" i="105" s="1"/>
  <c r="CU107" i="104" a="1"/>
  <c r="CU107" i="104" s="1"/>
  <c r="AZ86" i="105" a="1"/>
  <c r="AZ86" i="105" s="1"/>
  <c r="AP35" i="105" a="1"/>
  <c r="AP35" i="105" s="1"/>
  <c r="CH46" i="104" a="1"/>
  <c r="CH46" i="104" s="1"/>
  <c r="BE99" i="103" a="1"/>
  <c r="BE99" i="103" s="1"/>
  <c r="CY99" i="103" a="1"/>
  <c r="CY99" i="103" s="1"/>
  <c r="CX99" i="103" a="1"/>
  <c r="CX99" i="103" s="1"/>
  <c r="CU99" i="103" a="1"/>
  <c r="CU99" i="103" s="1"/>
  <c r="AG117" i="99"/>
  <c r="AC117" i="99"/>
  <c r="AE103" i="105"/>
  <c r="BX117" i="99" a="1"/>
  <c r="BX117" i="99" s="1"/>
  <c r="BU145" i="103" a="1"/>
  <c r="BU145" i="103" s="1"/>
  <c r="CV145" i="103" a="1"/>
  <c r="CV145" i="103" s="1"/>
  <c r="CW145" i="103" a="1"/>
  <c r="CW145" i="103" s="1"/>
  <c r="CU145" i="103" a="1"/>
  <c r="CU145" i="103" s="1"/>
  <c r="CW101" i="103" a="1"/>
  <c r="CW101" i="103" s="1"/>
  <c r="CV101" i="103" a="1"/>
  <c r="CV101" i="103" s="1"/>
  <c r="BH97" i="104" a="1"/>
  <c r="BH97" i="104" s="1"/>
  <c r="BE97" i="104" a="1"/>
  <c r="BE97" i="104" s="1"/>
  <c r="BF97" i="104" a="1"/>
  <c r="BF97" i="104" s="1"/>
  <c r="BB97" i="104" a="1"/>
  <c r="BB97" i="104" s="1"/>
  <c r="BC97" i="104" a="1"/>
  <c r="BC97" i="104" s="1"/>
  <c r="R97" i="104"/>
  <c r="AY97" i="104" s="1" a="1"/>
  <c r="AY97" i="104" s="1"/>
  <c r="BD97" i="104" a="1"/>
  <c r="BD97" i="104" s="1"/>
  <c r="BS127" i="105" a="1"/>
  <c r="BS127" i="105" s="1"/>
  <c r="BZ127" i="105" a="1"/>
  <c r="BZ127" i="105" s="1"/>
  <c r="BV127" i="105" a="1"/>
  <c r="BV127" i="105" s="1"/>
  <c r="BR127" i="105" a="1"/>
  <c r="BR127" i="105" s="1"/>
  <c r="BU127" i="105" a="1"/>
  <c r="BU127" i="105" s="1"/>
  <c r="BX127" i="105" a="1"/>
  <c r="BX127" i="105" s="1"/>
  <c r="BT127" i="105" a="1"/>
  <c r="BT127" i="105" s="1"/>
  <c r="BW127" i="105" a="1"/>
  <c r="BW127" i="105" s="1"/>
  <c r="BY127" i="105" a="1"/>
  <c r="BY127" i="105" s="1"/>
  <c r="AX127" i="105" a="1"/>
  <c r="AX127" i="105" s="1"/>
  <c r="CY89" i="103" a="1"/>
  <c r="CY89" i="103" s="1"/>
  <c r="CX89" i="103" a="1"/>
  <c r="CX89" i="103" s="1"/>
  <c r="CC114" i="99"/>
  <c r="AD114" i="99"/>
  <c r="AH114" i="99"/>
  <c r="AI96" i="105"/>
  <c r="CG96" i="105" s="1" a="1"/>
  <c r="CG96" i="105" s="1"/>
  <c r="BY114" i="99" a="1"/>
  <c r="BY114" i="99" s="1"/>
  <c r="BR126" i="103" a="1"/>
  <c r="BR126" i="103" s="1"/>
  <c r="BS126" i="103" a="1"/>
  <c r="BS126" i="103" s="1"/>
  <c r="BX126" i="103" a="1"/>
  <c r="BX126" i="103" s="1"/>
  <c r="BT126" i="103" a="1"/>
  <c r="BT126" i="103" s="1"/>
  <c r="BW126" i="103" a="1"/>
  <c r="BW126" i="103" s="1"/>
  <c r="BU126" i="103" a="1"/>
  <c r="BU126" i="103" s="1"/>
  <c r="BV126" i="103" a="1"/>
  <c r="BV126" i="103" s="1"/>
  <c r="BQ126" i="103" a="1"/>
  <c r="BQ126" i="103" s="1"/>
  <c r="CC121" i="103" a="1"/>
  <c r="CC121" i="103" s="1"/>
  <c r="BY121" i="103" a="1"/>
  <c r="BY121" i="103" s="1"/>
  <c r="CD121" i="103" a="1"/>
  <c r="CD121" i="103" s="1"/>
  <c r="CE121" i="103" a="1"/>
  <c r="CE121" i="103" s="1"/>
  <c r="BZ121" i="103" a="1"/>
  <c r="BZ121" i="103" s="1"/>
  <c r="CB121" i="103" a="1"/>
  <c r="CB121" i="103" s="1"/>
  <c r="CA121" i="103" a="1"/>
  <c r="CA121" i="103" s="1"/>
  <c r="CM32" i="103" a="1"/>
  <c r="CM32" i="103" s="1"/>
  <c r="CU32" i="103" a="1"/>
  <c r="CU32" i="103" s="1"/>
  <c r="AI32" i="103" a="1"/>
  <c r="AI32" i="103" s="1"/>
  <c r="CF94" i="103" a="1"/>
  <c r="CF94" i="103" s="1"/>
  <c r="CK94" i="103" a="1"/>
  <c r="CK94" i="103" s="1"/>
  <c r="CG94" i="103" a="1"/>
  <c r="CG94" i="103" s="1"/>
  <c r="CH94" i="103" a="1"/>
  <c r="CH94" i="103" s="1"/>
  <c r="CI94" i="103" a="1"/>
  <c r="CI94" i="103" s="1"/>
  <c r="CJ94" i="103" a="1"/>
  <c r="CJ94" i="103" s="1"/>
  <c r="CW115" i="104" a="1"/>
  <c r="CW115" i="104" s="1"/>
  <c r="DA115" i="104" a="1"/>
  <c r="DA115" i="104" s="1"/>
  <c r="CA85" i="99"/>
  <c r="CH85" i="99" s="1"/>
  <c r="AB85" i="99"/>
  <c r="AF85" i="99"/>
  <c r="Z60" i="105"/>
  <c r="CA84" i="105" a="1"/>
  <c r="CA84" i="105" s="1"/>
  <c r="CC84" i="105" a="1"/>
  <c r="CC84" i="105" s="1"/>
  <c r="CF84" i="105" a="1"/>
  <c r="CF84" i="105" s="1"/>
  <c r="CH84" i="105" a="1"/>
  <c r="CH84" i="105" s="1"/>
  <c r="CE84" i="105" a="1"/>
  <c r="CE84" i="105" s="1"/>
  <c r="CD84" i="105" a="1"/>
  <c r="CD84" i="105" s="1"/>
  <c r="CB84" i="105" a="1"/>
  <c r="CB84" i="105" s="1"/>
  <c r="AC134" i="104" a="1"/>
  <c r="AC134" i="104" s="1"/>
  <c r="AK134" i="104" a="1"/>
  <c r="AK134" i="104" s="1"/>
  <c r="AL134" i="104" a="1"/>
  <c r="AL134" i="104" s="1"/>
  <c r="AM134" i="104" a="1"/>
  <c r="AM134" i="104" s="1"/>
  <c r="AB134" i="104" a="1"/>
  <c r="AB134" i="104" s="1"/>
  <c r="AG134" i="104" a="1"/>
  <c r="AG134" i="104" s="1"/>
  <c r="AH134" i="104" a="1"/>
  <c r="AH134" i="104" s="1"/>
  <c r="AJ134" i="104" a="1"/>
  <c r="AJ134" i="104" s="1"/>
  <c r="AI134" i="104" a="1"/>
  <c r="AI134" i="104" s="1"/>
  <c r="DA124" i="105" a="1"/>
  <c r="DA124" i="105" s="1"/>
  <c r="DB124" i="105" a="1"/>
  <c r="DB124" i="105" s="1"/>
  <c r="DC124" i="105" a="1"/>
  <c r="DC124" i="105" s="1"/>
  <c r="DD124" i="105" a="1"/>
  <c r="DD124" i="105" s="1"/>
  <c r="BW141" i="103" a="1"/>
  <c r="BW141" i="103" s="1"/>
  <c r="CZ141" i="103" a="1"/>
  <c r="CZ141" i="103" s="1"/>
  <c r="CS141" i="103" a="1"/>
  <c r="CS141" i="103" s="1"/>
  <c r="AK141" i="103" a="1"/>
  <c r="AK141" i="103" s="1"/>
  <c r="BT89" i="105" a="1"/>
  <c r="BT89" i="105" s="1"/>
  <c r="CT89" i="105" a="1"/>
  <c r="CT89" i="105" s="1"/>
  <c r="CP89" i="105" a="1"/>
  <c r="CP89" i="105" s="1"/>
  <c r="AL111" i="103" a="1"/>
  <c r="AL111" i="103" s="1"/>
  <c r="AI111" i="103" a="1"/>
  <c r="AI111" i="103" s="1"/>
  <c r="AG111" i="103" a="1"/>
  <c r="AG111" i="103" s="1"/>
  <c r="AC111" i="103" a="1"/>
  <c r="AC111" i="103" s="1"/>
  <c r="AB111" i="103" a="1"/>
  <c r="AB111" i="103" s="1"/>
  <c r="AD111" i="103" a="1"/>
  <c r="AD111" i="103" s="1"/>
  <c r="AK111" i="103" a="1"/>
  <c r="AK111" i="103" s="1"/>
  <c r="AF111" i="103" a="1"/>
  <c r="AF111" i="103" s="1"/>
  <c r="AH111" i="103" a="1"/>
  <c r="AH111" i="103" s="1"/>
  <c r="AE111" i="103" a="1"/>
  <c r="AE111" i="103" s="1"/>
  <c r="AJ111" i="103" a="1"/>
  <c r="AJ111" i="103" s="1"/>
  <c r="BB96" i="105" a="1"/>
  <c r="BB96" i="105" s="1"/>
  <c r="BD96" i="105" a="1"/>
  <c r="BD96" i="105" s="1"/>
  <c r="AW96" i="105" a="1"/>
  <c r="AW96" i="105" s="1"/>
  <c r="AX96" i="105" a="1"/>
  <c r="AX96" i="105" s="1"/>
  <c r="AY96" i="105" a="1"/>
  <c r="AY96" i="105" s="1"/>
  <c r="AZ96" i="105" a="1"/>
  <c r="AZ96" i="105" s="1"/>
  <c r="BC96" i="105" a="1"/>
  <c r="BC96" i="105" s="1"/>
  <c r="BE96" i="105" a="1"/>
  <c r="BE96" i="105" s="1"/>
  <c r="BA96" i="105" a="1"/>
  <c r="BA96" i="105" s="1"/>
  <c r="BG96" i="105" a="1"/>
  <c r="BG96" i="105" s="1"/>
  <c r="F133" i="105"/>
  <c r="E133" i="105"/>
  <c r="H133" i="105"/>
  <c r="I133" i="105"/>
  <c r="CF156" i="99"/>
  <c r="AD95" i="103" a="1"/>
  <c r="AD95" i="103" s="1"/>
  <c r="BU95" i="103" a="1"/>
  <c r="BU95" i="103" s="1"/>
  <c r="BR95" i="103" a="1"/>
  <c r="BR95" i="103" s="1"/>
  <c r="BS95" i="103" a="1"/>
  <c r="BS95" i="103" s="1"/>
  <c r="BW95" i="103" a="1"/>
  <c r="BW95" i="103" s="1"/>
  <c r="BX95" i="103" a="1"/>
  <c r="BX95" i="103" s="1"/>
  <c r="BV95" i="103" a="1"/>
  <c r="BV95" i="103" s="1"/>
  <c r="BQ95" i="103" a="1"/>
  <c r="BQ95" i="103" s="1"/>
  <c r="BT95" i="103" a="1"/>
  <c r="BT95" i="103" s="1"/>
  <c r="DG120" i="105" a="1"/>
  <c r="DG120" i="105" s="1"/>
  <c r="CK82" i="104" a="1"/>
  <c r="CK82" i="104" s="1"/>
  <c r="CL82" i="104" a="1"/>
  <c r="CL82" i="104" s="1"/>
  <c r="CJ82" i="104" a="1"/>
  <c r="CJ82" i="104" s="1"/>
  <c r="CG82" i="104" a="1"/>
  <c r="CG82" i="104" s="1"/>
  <c r="CI82" i="104" a="1"/>
  <c r="CI82" i="104" s="1"/>
  <c r="AW19" i="104" a="1"/>
  <c r="AW19" i="104" s="1"/>
  <c r="AX19" i="104" a="1"/>
  <c r="AX19" i="104" s="1"/>
  <c r="AX130" i="103" a="1"/>
  <c r="AX130" i="103" s="1"/>
  <c r="BD130" i="103" a="1"/>
  <c r="BD130" i="103" s="1"/>
  <c r="BF130" i="103" a="1"/>
  <c r="BF130" i="103" s="1"/>
  <c r="AZ130" i="103" a="1"/>
  <c r="AZ130" i="103" s="1"/>
  <c r="AY130" i="103" a="1"/>
  <c r="AY130" i="103" s="1"/>
  <c r="BC130" i="103" a="1"/>
  <c r="BC130" i="103" s="1"/>
  <c r="BE130" i="103" a="1"/>
  <c r="BE130" i="103" s="1"/>
  <c r="BA130" i="103" a="1"/>
  <c r="BA130" i="103" s="1"/>
  <c r="BG130" i="103" a="1"/>
  <c r="BG130" i="103" s="1"/>
  <c r="BB130" i="103" a="1"/>
  <c r="BB130" i="103" s="1"/>
  <c r="BZ111" i="99"/>
  <c r="S111" i="99"/>
  <c r="AA111" i="99"/>
  <c r="AE111" i="99"/>
  <c r="Z111" i="99"/>
  <c r="X22" i="105"/>
  <c r="A111" i="99" a="1"/>
  <c r="A111" i="99" s="1"/>
  <c r="BX111" i="99" s="1" a="1"/>
  <c r="BX111" i="99" s="1"/>
  <c r="BV111" i="99" a="1"/>
  <c r="BV111" i="99" s="1"/>
  <c r="BR120" i="103" a="1"/>
  <c r="BR120" i="103" s="1"/>
  <c r="CF120" i="103" a="1"/>
  <c r="CF120" i="103" s="1"/>
  <c r="CG120" i="103" a="1"/>
  <c r="CG120" i="103" s="1"/>
  <c r="CK120" i="103" a="1"/>
  <c r="CK120" i="103" s="1"/>
  <c r="CJ120" i="103" a="1"/>
  <c r="CJ120" i="103" s="1"/>
  <c r="CI120" i="103" a="1"/>
  <c r="CI120" i="103" s="1"/>
  <c r="CH120" i="103" a="1"/>
  <c r="CH120" i="103" s="1"/>
  <c r="CZ115" i="104" a="1"/>
  <c r="CZ115" i="104" s="1"/>
  <c r="CY115" i="104" a="1"/>
  <c r="CY115" i="104" s="1"/>
  <c r="CW116" i="104" a="1"/>
  <c r="CW116" i="104" s="1"/>
  <c r="CX116" i="104" a="1"/>
  <c r="CX116" i="104" s="1"/>
  <c r="CV116" i="104" a="1"/>
  <c r="CV116" i="104" s="1"/>
  <c r="CM138" i="103" a="1"/>
  <c r="CM138" i="103" s="1"/>
  <c r="CN138" i="103" a="1"/>
  <c r="CN138" i="103" s="1"/>
  <c r="CG121" i="103" a="1"/>
  <c r="CG121" i="103" s="1"/>
  <c r="CI121" i="103" a="1"/>
  <c r="CI121" i="103" s="1"/>
  <c r="CJ121" i="103" a="1"/>
  <c r="CJ121" i="103" s="1"/>
  <c r="CK121" i="103" a="1"/>
  <c r="CK121" i="103" s="1"/>
  <c r="CH121" i="103" a="1"/>
  <c r="CH121" i="103" s="1"/>
  <c r="CF121" i="103" a="1"/>
  <c r="CF121" i="103" s="1"/>
  <c r="R106" i="104"/>
  <c r="AY106" i="104" s="1" a="1"/>
  <c r="AY106" i="104" s="1"/>
  <c r="BC106" i="104" a="1"/>
  <c r="BC106" i="104" s="1"/>
  <c r="BD106" i="104" a="1"/>
  <c r="BD106" i="104" s="1"/>
  <c r="BE106" i="104" a="1"/>
  <c r="BE106" i="104" s="1"/>
  <c r="BF106" i="104" a="1"/>
  <c r="BF106" i="104" s="1"/>
  <c r="BB106" i="104" a="1"/>
  <c r="BB106" i="104" s="1"/>
  <c r="BG106" i="104" a="1"/>
  <c r="BG106" i="104" s="1"/>
  <c r="BH106" i="104" a="1"/>
  <c r="BH106" i="104" s="1"/>
  <c r="AN106" i="104" a="1"/>
  <c r="AN106" i="104" s="1"/>
  <c r="BQ110" i="103" a="1"/>
  <c r="BQ110" i="103" s="1"/>
  <c r="BU110" i="103" a="1"/>
  <c r="BU110" i="103" s="1"/>
  <c r="BS110" i="103" a="1"/>
  <c r="BS110" i="103" s="1"/>
  <c r="BT110" i="103" a="1"/>
  <c r="BT110" i="103" s="1"/>
  <c r="BX110" i="103" a="1"/>
  <c r="BX110" i="103" s="1"/>
  <c r="BW110" i="103" a="1"/>
  <c r="BW110" i="103" s="1"/>
  <c r="BV110" i="103" a="1"/>
  <c r="BV110" i="103" s="1"/>
  <c r="BR110" i="103" a="1"/>
  <c r="BR110" i="103" s="1"/>
  <c r="CL135" i="103" a="1"/>
  <c r="CL135" i="103" s="1"/>
  <c r="CO135" i="103" a="1"/>
  <c r="CO135" i="103" s="1"/>
  <c r="CP135" i="103" a="1"/>
  <c r="CP135" i="103" s="1"/>
  <c r="CM135" i="103" a="1"/>
  <c r="CM135" i="103" s="1"/>
  <c r="CN135" i="103" a="1"/>
  <c r="CN135" i="103" s="1"/>
  <c r="BS135" i="103" a="1"/>
  <c r="BS135" i="103" s="1"/>
  <c r="AW24" i="104" a="1"/>
  <c r="AW24" i="104" s="1"/>
  <c r="DA24" i="104" a="1"/>
  <c r="DA24" i="104" s="1"/>
  <c r="AL24" i="104" a="1"/>
  <c r="AL24" i="104" s="1"/>
  <c r="CY24" i="104" a="1"/>
  <c r="CY24" i="104" s="1"/>
  <c r="BQ119" i="103" a="1"/>
  <c r="BQ119" i="103" s="1"/>
  <c r="BW119" i="103" a="1"/>
  <c r="BW119" i="103" s="1"/>
  <c r="BX119" i="103" a="1"/>
  <c r="BX119" i="103" s="1"/>
  <c r="BS119" i="103" a="1"/>
  <c r="BS119" i="103" s="1"/>
  <c r="BR119" i="103" a="1"/>
  <c r="BR119" i="103" s="1"/>
  <c r="BT119" i="103" a="1"/>
  <c r="BT119" i="103" s="1"/>
  <c r="BV119" i="103" a="1"/>
  <c r="BV119" i="103" s="1"/>
  <c r="BU119" i="103" a="1"/>
  <c r="BU119" i="103" s="1"/>
  <c r="AC122" i="103" a="1"/>
  <c r="AC122" i="103" s="1"/>
  <c r="AD122" i="103" a="1"/>
  <c r="AD122" i="103" s="1"/>
  <c r="AB122" i="103" a="1"/>
  <c r="AB122" i="103" s="1"/>
  <c r="AL122" i="103" a="1"/>
  <c r="AL122" i="103" s="1"/>
  <c r="AF122" i="103" a="1"/>
  <c r="AF122" i="103" s="1"/>
  <c r="AG122" i="103" a="1"/>
  <c r="AG122" i="103" s="1"/>
  <c r="AH122" i="103" a="1"/>
  <c r="AH122" i="103" s="1"/>
  <c r="AK122" i="103" a="1"/>
  <c r="AK122" i="103" s="1"/>
  <c r="AJ122" i="103" a="1"/>
  <c r="AJ122" i="103" s="1"/>
  <c r="AE122" i="103" a="1"/>
  <c r="AE122" i="103" s="1"/>
  <c r="AI122" i="103" a="1"/>
  <c r="AI122" i="103" s="1"/>
  <c r="CX74" i="104" a="1"/>
  <c r="CX74" i="104" s="1"/>
  <c r="CW74" i="104" a="1"/>
  <c r="CW74" i="104" s="1"/>
  <c r="CV74" i="104" a="1"/>
  <c r="CV74" i="104" s="1"/>
  <c r="AU74" i="104" a="1"/>
  <c r="AU74" i="104" s="1"/>
  <c r="CQ95" i="104" a="1"/>
  <c r="CQ95" i="104" s="1"/>
  <c r="W95" i="104"/>
  <c r="CN95" i="104" a="1"/>
  <c r="CN95" i="104" s="1"/>
  <c r="CP95" i="104" a="1"/>
  <c r="CP95" i="104" s="1"/>
  <c r="CO103" i="103" a="1"/>
  <c r="CO103" i="103" s="1"/>
  <c r="CP103" i="103" a="1"/>
  <c r="CP103" i="103" s="1"/>
  <c r="CM103" i="103" a="1"/>
  <c r="CM103" i="103" s="1"/>
  <c r="CL103" i="103" a="1"/>
  <c r="CL103" i="103" s="1"/>
  <c r="CN103" i="103" a="1"/>
  <c r="CN103" i="103" s="1"/>
  <c r="CW106" i="103" a="1"/>
  <c r="CW106" i="103" s="1"/>
  <c r="AU14" i="104" a="1"/>
  <c r="AU14" i="104" s="1"/>
  <c r="CI14" i="104" a="1"/>
  <c r="CI14" i="104" s="1"/>
  <c r="BF93" i="104" a="1"/>
  <c r="BF93" i="104" s="1"/>
  <c r="CY93" i="104" a="1"/>
  <c r="CY93" i="104" s="1"/>
  <c r="CZ93" i="104" a="1"/>
  <c r="CZ93" i="104" s="1"/>
  <c r="DG10" i="105" a="1"/>
  <c r="DG10" i="105" s="1"/>
  <c r="DE10" i="105" a="1"/>
  <c r="DE10" i="105" s="1"/>
  <c r="DF10" i="105" a="1"/>
  <c r="DF10" i="105" s="1"/>
  <c r="DE101" i="105" a="1"/>
  <c r="DE101" i="105" s="1"/>
  <c r="DF101" i="105" a="1"/>
  <c r="DF101" i="105" s="1"/>
  <c r="DG101" i="105" a="1"/>
  <c r="DG101" i="105" s="1"/>
  <c r="CF154" i="99"/>
  <c r="CE154" i="99"/>
  <c r="CP49" i="103" a="1"/>
  <c r="CP49" i="103" s="1"/>
  <c r="CL49" i="103" a="1"/>
  <c r="CL49" i="103" s="1"/>
  <c r="BK49" i="103" a="1"/>
  <c r="BK49" i="103" s="1"/>
  <c r="CM49" i="103" a="1"/>
  <c r="CM49" i="103" s="1"/>
  <c r="CS109" i="103" a="1"/>
  <c r="CS109" i="103" s="1"/>
  <c r="Z182" i="99"/>
  <c r="A182" i="99" s="1" a="1"/>
  <c r="A182" i="99" s="1"/>
  <c r="CT6" i="104" a="1"/>
  <c r="CT6" i="104" s="1"/>
  <c r="CU6" i="104" a="1"/>
  <c r="CU6" i="104" s="1"/>
  <c r="CR6" i="104" a="1"/>
  <c r="CR6" i="104" s="1"/>
  <c r="CS6" i="104" a="1"/>
  <c r="CS6" i="104" s="1"/>
  <c r="AI6" i="104" a="1"/>
  <c r="AI6" i="104" s="1"/>
  <c r="CH6" i="104" a="1"/>
  <c r="CH6" i="104" s="1"/>
  <c r="AH57" i="104" a="1"/>
  <c r="AH57" i="104" s="1"/>
  <c r="AC57" i="104" a="1"/>
  <c r="AC57" i="104" s="1"/>
  <c r="AK101" i="103" a="1"/>
  <c r="AK101" i="103" s="1"/>
  <c r="CH147" i="103" a="1"/>
  <c r="CH147" i="103" s="1"/>
  <c r="CG147" i="103" a="1"/>
  <c r="CG147" i="103" s="1"/>
  <c r="CF147" i="103" a="1"/>
  <c r="CF147" i="103" s="1"/>
  <c r="CK147" i="103" a="1"/>
  <c r="CK147" i="103" s="1"/>
  <c r="CJ147" i="103" a="1"/>
  <c r="CJ147" i="103" s="1"/>
  <c r="CI147" i="103" a="1"/>
  <c r="CI147" i="103" s="1"/>
  <c r="AA24" i="99"/>
  <c r="BZ24" i="99"/>
  <c r="CF24" i="99" s="1"/>
  <c r="AE24" i="99"/>
  <c r="X9" i="105"/>
  <c r="AO9" i="105" s="1" a="1"/>
  <c r="AO9" i="105" s="1"/>
  <c r="BN113" i="103" a="1"/>
  <c r="BN113" i="103" s="1"/>
  <c r="CY113" i="103" a="1"/>
  <c r="CY113" i="103" s="1"/>
  <c r="CX113" i="103" a="1"/>
  <c r="CX113" i="103" s="1"/>
  <c r="BW56" i="105" a="1"/>
  <c r="BW56" i="105" s="1"/>
  <c r="BZ56" i="105" a="1"/>
  <c r="BZ56" i="105" s="1"/>
  <c r="BS56" i="105" a="1"/>
  <c r="BS56" i="105" s="1"/>
  <c r="AM8" i="104" a="1"/>
  <c r="AM8" i="104" s="1"/>
  <c r="AL8" i="104" a="1"/>
  <c r="AL8" i="104" s="1"/>
  <c r="AB8" i="104" a="1"/>
  <c r="AB8" i="104" s="1"/>
  <c r="AC8" i="104" a="1"/>
  <c r="AC8" i="104" s="1"/>
  <c r="DH103" i="105" a="1"/>
  <c r="DH103" i="105" s="1"/>
  <c r="CP111" i="103" a="1"/>
  <c r="CP111" i="103" s="1"/>
  <c r="CM111" i="103" a="1"/>
  <c r="CM111" i="103" s="1"/>
  <c r="CN111" i="103" a="1"/>
  <c r="CN111" i="103" s="1"/>
  <c r="CO111" i="103" a="1"/>
  <c r="CO111" i="103" s="1"/>
  <c r="CL111" i="103" a="1"/>
  <c r="CL111" i="103" s="1"/>
  <c r="BB111" i="103" a="1"/>
  <c r="BB111" i="103" s="1"/>
  <c r="BK111" i="103" a="1"/>
  <c r="BK111" i="103" s="1"/>
  <c r="CQ101" i="104" a="1"/>
  <c r="CQ101" i="104" s="1"/>
  <c r="CO101" i="104" a="1"/>
  <c r="CO101" i="104" s="1"/>
  <c r="CN101" i="104" a="1"/>
  <c r="CN101" i="104" s="1"/>
  <c r="W101" i="104"/>
  <c r="CM101" i="104" s="1" a="1"/>
  <c r="CM101" i="104" s="1"/>
  <c r="CP101" i="104" a="1"/>
  <c r="CP101" i="104" s="1"/>
  <c r="CY114" i="103" a="1"/>
  <c r="CY114" i="103" s="1"/>
  <c r="CX114" i="103" a="1"/>
  <c r="CX114" i="103" s="1"/>
  <c r="BT60" i="105" a="1"/>
  <c r="BT60" i="105" s="1"/>
  <c r="BS60" i="105" a="1"/>
  <c r="BS60" i="105" s="1"/>
  <c r="BR60" i="105" a="1"/>
  <c r="BR60" i="105" s="1"/>
  <c r="BZ60" i="105" a="1"/>
  <c r="BZ60" i="105" s="1"/>
  <c r="CI113" i="104" a="1"/>
  <c r="CI113" i="104" s="1"/>
  <c r="CJ113" i="104" a="1"/>
  <c r="CJ113" i="104" s="1"/>
  <c r="CG113" i="104" a="1"/>
  <c r="CG113" i="104" s="1"/>
  <c r="CH113" i="104" a="1"/>
  <c r="CH113" i="104" s="1"/>
  <c r="CK113" i="104" a="1"/>
  <c r="CK113" i="104" s="1"/>
  <c r="CL113" i="104" a="1"/>
  <c r="CL113" i="104" s="1"/>
  <c r="CU112" i="103" a="1"/>
  <c r="CU112" i="103" s="1"/>
  <c r="CW112" i="103" a="1"/>
  <c r="CW112" i="103" s="1"/>
  <c r="CV112" i="103" a="1"/>
  <c r="CV112" i="103" s="1"/>
  <c r="BE136" i="104" a="1"/>
  <c r="BE136" i="104" s="1"/>
  <c r="BF136" i="104" a="1"/>
  <c r="BF136" i="104" s="1"/>
  <c r="BH136" i="104" a="1"/>
  <c r="BH136" i="104" s="1"/>
  <c r="BB136" i="104" a="1"/>
  <c r="BB136" i="104" s="1"/>
  <c r="BC136" i="104" a="1"/>
  <c r="BC136" i="104" s="1"/>
  <c r="R136" i="104"/>
  <c r="AY136" i="104" s="1" a="1"/>
  <c r="AY136" i="104" s="1"/>
  <c r="BG136" i="104" a="1"/>
  <c r="BG136" i="104" s="1"/>
  <c r="BB10" i="105" a="1"/>
  <c r="BB10" i="105" s="1"/>
  <c r="AY10" i="105" a="1"/>
  <c r="AY10" i="105" s="1"/>
  <c r="BG10" i="105" a="1"/>
  <c r="BG10" i="105" s="1"/>
  <c r="AZ10" i="105" a="1"/>
  <c r="AZ10" i="105" s="1"/>
  <c r="BE10" i="105" a="1"/>
  <c r="BE10" i="105" s="1"/>
  <c r="BF10" i="105" a="1"/>
  <c r="BF10" i="105" s="1"/>
  <c r="BD10" i="105" a="1"/>
  <c r="BD10" i="105" s="1"/>
  <c r="BC10" i="105" a="1"/>
  <c r="BC10" i="105" s="1"/>
  <c r="AW10" i="105" a="1"/>
  <c r="AW10" i="105" s="1"/>
  <c r="BA10" i="105" a="1"/>
  <c r="BA10" i="105" s="1"/>
  <c r="AX10" i="105" a="1"/>
  <c r="AX10" i="105" s="1"/>
  <c r="BU141" i="105" a="1"/>
  <c r="BU141" i="105" s="1"/>
  <c r="BT141" i="105" a="1"/>
  <c r="BT141" i="105" s="1"/>
  <c r="BW141" i="105" a="1"/>
  <c r="BW141" i="105" s="1"/>
  <c r="BR141" i="105" a="1"/>
  <c r="BR141" i="105" s="1"/>
  <c r="BY141" i="105" a="1"/>
  <c r="BY141" i="105" s="1"/>
  <c r="BZ141" i="105" a="1"/>
  <c r="BZ141" i="105" s="1"/>
  <c r="BV141" i="105" a="1"/>
  <c r="BV141" i="105" s="1"/>
  <c r="BX141" i="105" a="1"/>
  <c r="BX141" i="105" s="1"/>
  <c r="BS141" i="105" a="1"/>
  <c r="BS141" i="105" s="1"/>
  <c r="CV45" i="103" a="1"/>
  <c r="CV45" i="103" s="1"/>
  <c r="CZ45" i="103" a="1"/>
  <c r="CZ45" i="103" s="1"/>
  <c r="CA149" i="99"/>
  <c r="AB149" i="99"/>
  <c r="AF149" i="99"/>
  <c r="BW149" i="99" a="1"/>
  <c r="BW149" i="99" s="1"/>
  <c r="Z62" i="105"/>
  <c r="AW62" i="105" s="1" a="1"/>
  <c r="AW62" i="105" s="1"/>
  <c r="BG127" i="105" a="1"/>
  <c r="BG127" i="105" s="1"/>
  <c r="DD127" i="105" a="1"/>
  <c r="DD127" i="105" s="1"/>
  <c r="AI105" i="103" a="1"/>
  <c r="AI105" i="103" s="1"/>
  <c r="CW105" i="103" a="1"/>
  <c r="CW105" i="103" s="1"/>
  <c r="CU105" i="103" a="1"/>
  <c r="CU105" i="103" s="1"/>
  <c r="CV105" i="103" a="1"/>
  <c r="CV105" i="103" s="1"/>
  <c r="AG99" i="103" a="1"/>
  <c r="AG99" i="103" s="1"/>
  <c r="AI99" i="103" a="1"/>
  <c r="AI99" i="103" s="1"/>
  <c r="AC99" i="103" a="1"/>
  <c r="AC99" i="103" s="1"/>
  <c r="AB99" i="103" a="1"/>
  <c r="AB99" i="103" s="1"/>
  <c r="AL99" i="103" a="1"/>
  <c r="AL99" i="103" s="1"/>
  <c r="AJ99" i="103" a="1"/>
  <c r="AJ99" i="103" s="1"/>
  <c r="AK99" i="103" a="1"/>
  <c r="AK99" i="103" s="1"/>
  <c r="AD99" i="103" a="1"/>
  <c r="AD99" i="103" s="1"/>
  <c r="AH99" i="103" a="1"/>
  <c r="AH99" i="103" s="1"/>
  <c r="AF99" i="103" a="1"/>
  <c r="AF99" i="103" s="1"/>
  <c r="F48" i="105"/>
  <c r="H48" i="105"/>
  <c r="E48" i="105"/>
  <c r="I48" i="105"/>
  <c r="AB65" i="105"/>
  <c r="AB109" i="105"/>
  <c r="AA65" i="105"/>
  <c r="AA109" i="105"/>
  <c r="AX109" i="105" s="1" a="1"/>
  <c r="AX109" i="105" s="1"/>
  <c r="DG95" i="105" a="1"/>
  <c r="DG95" i="105" s="1"/>
  <c r="DE95" i="105" a="1"/>
  <c r="DE95" i="105" s="1"/>
  <c r="DF95" i="105" a="1"/>
  <c r="DF95" i="105" s="1"/>
  <c r="CR142" i="105" a="1"/>
  <c r="CR142" i="105" s="1"/>
  <c r="CJ73" i="103" a="1"/>
  <c r="CJ73" i="103" s="1"/>
  <c r="CK73" i="103" a="1"/>
  <c r="CK73" i="103" s="1"/>
  <c r="AU120" i="105" a="1"/>
  <c r="AU120" i="105" s="1"/>
  <c r="DJ120" i="105" a="1"/>
  <c r="DJ120" i="105" s="1"/>
  <c r="CF152" i="99"/>
  <c r="A170" i="99" a="1"/>
  <c r="A170" i="99" s="1"/>
  <c r="CB152" i="99"/>
  <c r="CI152" i="99" s="1"/>
  <c r="CH78" i="103" a="1"/>
  <c r="CH78" i="103" s="1"/>
  <c r="CF78" i="103" a="1"/>
  <c r="CF78" i="103" s="1"/>
  <c r="CP31" i="103" a="1"/>
  <c r="CP31" i="103" s="1"/>
  <c r="CO31" i="103" a="1"/>
  <c r="CO31" i="103" s="1"/>
  <c r="CL31" i="103" a="1"/>
  <c r="CL31" i="103" s="1"/>
  <c r="W96" i="104"/>
  <c r="AT96" i="104" s="1" a="1"/>
  <c r="AT96" i="104" s="1"/>
  <c r="CN96" i="104" a="1"/>
  <c r="CN96" i="104" s="1"/>
  <c r="CO96" i="104" a="1"/>
  <c r="CO96" i="104" s="1"/>
  <c r="CP96" i="104" a="1"/>
  <c r="CP96" i="104" s="1"/>
  <c r="CQ96" i="104" a="1"/>
  <c r="CQ96" i="104" s="1"/>
  <c r="CA60" i="105" a="1"/>
  <c r="CA60" i="105" s="1"/>
  <c r="CB60" i="105" a="1"/>
  <c r="CB60" i="105" s="1"/>
  <c r="CH60" i="105" a="1"/>
  <c r="CH60" i="105" s="1"/>
  <c r="AW79" i="104" a="1"/>
  <c r="AW79" i="104" s="1"/>
  <c r="DA79" i="104" a="1"/>
  <c r="DA79" i="104" s="1"/>
  <c r="AX126" i="104" a="1"/>
  <c r="AX126" i="104" s="1"/>
  <c r="CZ126" i="104" a="1"/>
  <c r="CZ126" i="104" s="1"/>
  <c r="CX126" i="104" a="1"/>
  <c r="CX126" i="104" s="1"/>
  <c r="CL126" i="104" a="1"/>
  <c r="CL126" i="104" s="1"/>
  <c r="BV128" i="103" a="1"/>
  <c r="BV128" i="103" s="1"/>
  <c r="BQ128" i="103" a="1"/>
  <c r="BQ128" i="103" s="1"/>
  <c r="BU128" i="103" a="1"/>
  <c r="BU128" i="103" s="1"/>
  <c r="BT128" i="103" a="1"/>
  <c r="BT128" i="103" s="1"/>
  <c r="BX128" i="103" a="1"/>
  <c r="BX128" i="103" s="1"/>
  <c r="BS128" i="103" a="1"/>
  <c r="BS128" i="103" s="1"/>
  <c r="BW128" i="103" a="1"/>
  <c r="BW128" i="103" s="1"/>
  <c r="BR128" i="103" a="1"/>
  <c r="BR128" i="103" s="1"/>
  <c r="CW82" i="104" a="1"/>
  <c r="CW82" i="104" s="1"/>
  <c r="CX82" i="104" a="1"/>
  <c r="CX82" i="104" s="1"/>
  <c r="DA119" i="104" a="1"/>
  <c r="DA119" i="104" s="1"/>
  <c r="CP119" i="104" a="1"/>
  <c r="CP119" i="104" s="1"/>
  <c r="CW119" i="104" a="1"/>
  <c r="CW119" i="104" s="1"/>
  <c r="BW79" i="103" a="1"/>
  <c r="BW79" i="103" s="1"/>
  <c r="BX79" i="103" a="1"/>
  <c r="BX79" i="103" s="1"/>
  <c r="BT79" i="103" a="1"/>
  <c r="BT79" i="103" s="1"/>
  <c r="BR79" i="103" a="1"/>
  <c r="BR79" i="103" s="1"/>
  <c r="BS79" i="103" a="1"/>
  <c r="BS79" i="103" s="1"/>
  <c r="BU79" i="103" a="1"/>
  <c r="BU79" i="103" s="1"/>
  <c r="BQ79" i="103" a="1"/>
  <c r="BQ79" i="103" s="1"/>
  <c r="CA111" i="99"/>
  <c r="CG111" i="99" s="1"/>
  <c r="AB111" i="99"/>
  <c r="AF111" i="99"/>
  <c r="Z22" i="105"/>
  <c r="AW22" i="105" s="1" a="1"/>
  <c r="AW22" i="105" s="1"/>
  <c r="BW111" i="99" a="1"/>
  <c r="BW111" i="99" s="1"/>
  <c r="AV89" i="104" a="1"/>
  <c r="AV89" i="104" s="1"/>
  <c r="AU89" i="104" a="1"/>
  <c r="AU89" i="104" s="1"/>
  <c r="AR89" i="104" a="1"/>
  <c r="AR89" i="104" s="1"/>
  <c r="AS89" i="104" a="1"/>
  <c r="AS89" i="104" s="1"/>
  <c r="AX89" i="104" a="1"/>
  <c r="AX89" i="104" s="1"/>
  <c r="AN89" i="104" a="1"/>
  <c r="AN89" i="104" s="1"/>
  <c r="AW89" i="104" a="1"/>
  <c r="AW89" i="104" s="1"/>
  <c r="AO89" i="104" a="1"/>
  <c r="AO89" i="104" s="1"/>
  <c r="AT89" i="104" a="1"/>
  <c r="AT89" i="104" s="1"/>
  <c r="BC17" i="105" a="1"/>
  <c r="BC17" i="105" s="1"/>
  <c r="DA17" i="105" a="1"/>
  <c r="DA17" i="105" s="1"/>
  <c r="AU115" i="104" a="1"/>
  <c r="AU115" i="104" s="1"/>
  <c r="AV115" i="104" a="1"/>
  <c r="AV115" i="104" s="1"/>
  <c r="AR115" i="104" a="1"/>
  <c r="AR115" i="104" s="1"/>
  <c r="AW115" i="104" a="1"/>
  <c r="AW115" i="104" s="1"/>
  <c r="AN115" i="104" a="1"/>
  <c r="AN115" i="104" s="1"/>
  <c r="AS115" i="104" a="1"/>
  <c r="AS115" i="104" s="1"/>
  <c r="AX115" i="104" a="1"/>
  <c r="AX115" i="104" s="1"/>
  <c r="AT115" i="104" a="1"/>
  <c r="AT115" i="104" s="1"/>
  <c r="AO115" i="104" a="1"/>
  <c r="AO115" i="104" s="1"/>
  <c r="BH79" i="103" a="1"/>
  <c r="BH79" i="103" s="1"/>
  <c r="BJ79" i="103" a="1"/>
  <c r="BJ79" i="103" s="1"/>
  <c r="BO79" i="103" a="1"/>
  <c r="BO79" i="103" s="1"/>
  <c r="BL79" i="103" a="1"/>
  <c r="BL79" i="103" s="1"/>
  <c r="BK79" i="103" a="1"/>
  <c r="BK79" i="103" s="1"/>
  <c r="BI79" i="103" a="1"/>
  <c r="BI79" i="103" s="1"/>
  <c r="BP79" i="103" a="1"/>
  <c r="BP79" i="103" s="1"/>
  <c r="BM79" i="103" a="1"/>
  <c r="BM79" i="103" s="1"/>
  <c r="BQ98" i="103" a="1"/>
  <c r="BQ98" i="103" s="1"/>
  <c r="BU98" i="103" a="1"/>
  <c r="BU98" i="103" s="1"/>
  <c r="BR98" i="103" a="1"/>
  <c r="BR98" i="103" s="1"/>
  <c r="BV98" i="103" a="1"/>
  <c r="BV98" i="103" s="1"/>
  <c r="BX98" i="103" a="1"/>
  <c r="BX98" i="103" s="1"/>
  <c r="BT98" i="103" a="1"/>
  <c r="BT98" i="103" s="1"/>
  <c r="BW98" i="103" a="1"/>
  <c r="BW98" i="103" s="1"/>
  <c r="BS98" i="103" a="1"/>
  <c r="BS98" i="103" s="1"/>
  <c r="CA150" i="99"/>
  <c r="AF150" i="99"/>
  <c r="AB150" i="99"/>
  <c r="Z12" i="105"/>
  <c r="BW150" i="99" a="1"/>
  <c r="BW150" i="99" s="1"/>
  <c r="BZ109" i="99"/>
  <c r="AE109" i="99"/>
  <c r="AA109" i="99"/>
  <c r="Z109" i="99"/>
  <c r="X141" i="105"/>
  <c r="AK47" i="103" a="1"/>
  <c r="AK47" i="103" s="1"/>
  <c r="CZ47" i="103" a="1"/>
  <c r="CZ47" i="103" s="1"/>
  <c r="CV47" i="103" a="1"/>
  <c r="CV47" i="103" s="1"/>
  <c r="BW136" i="105" a="1"/>
  <c r="BW136" i="105" s="1"/>
  <c r="DE136" i="105" a="1"/>
  <c r="DE136" i="105" s="1"/>
  <c r="DG136" i="105" a="1"/>
  <c r="DG136" i="105" s="1"/>
  <c r="CG137" i="103" a="1"/>
  <c r="CG137" i="103" s="1"/>
  <c r="CJ137" i="103" a="1"/>
  <c r="CJ137" i="103" s="1"/>
  <c r="CI137" i="103" a="1"/>
  <c r="CI137" i="103" s="1"/>
  <c r="CF137" i="103" a="1"/>
  <c r="CF137" i="103" s="1"/>
  <c r="BA137" i="103" a="1"/>
  <c r="BA137" i="103" s="1"/>
  <c r="CG138" i="103" a="1"/>
  <c r="CG138" i="103" s="1"/>
  <c r="CJ138" i="103" a="1"/>
  <c r="CJ138" i="103" s="1"/>
  <c r="CH138" i="103" a="1"/>
  <c r="CH138" i="103" s="1"/>
  <c r="CF138" i="103" a="1"/>
  <c r="CF138" i="103" s="1"/>
  <c r="CI138" i="103" a="1"/>
  <c r="CI138" i="103" s="1"/>
  <c r="CK138" i="103" a="1"/>
  <c r="CK138" i="103" s="1"/>
  <c r="H120" i="105"/>
  <c r="I120" i="105"/>
  <c r="E120" i="105"/>
  <c r="F120" i="105"/>
  <c r="AU4" i="104" a="1"/>
  <c r="AU4" i="104" s="1"/>
  <c r="AJ4" i="104" a="1"/>
  <c r="AJ4" i="104" s="1"/>
  <c r="CW4" i="104" a="1"/>
  <c r="CW4" i="104" s="1"/>
  <c r="CX4" i="104" a="1"/>
  <c r="CX4" i="104" s="1"/>
  <c r="BX106" i="103" a="1"/>
  <c r="BX106" i="103" s="1"/>
  <c r="BT106" i="103" a="1"/>
  <c r="BT106" i="103" s="1"/>
  <c r="BQ106" i="103" a="1"/>
  <c r="BQ106" i="103" s="1"/>
  <c r="AD106" i="103" a="1"/>
  <c r="AD106" i="103" s="1"/>
  <c r="BU106" i="103" a="1"/>
  <c r="BU106" i="103" s="1"/>
  <c r="BS106" i="103" a="1"/>
  <c r="BS106" i="103" s="1"/>
  <c r="DA105" i="104" a="1"/>
  <c r="DA105" i="104" s="1"/>
  <c r="AL105" i="104" a="1"/>
  <c r="AL105" i="104" s="1"/>
  <c r="AW105" i="104" a="1"/>
  <c r="AW105" i="104" s="1"/>
  <c r="CQ122" i="103" a="1"/>
  <c r="CQ122" i="103" s="1"/>
  <c r="CR122" i="103" a="1"/>
  <c r="CR122" i="103" s="1"/>
  <c r="CT122" i="103" a="1"/>
  <c r="CT122" i="103" s="1"/>
  <c r="CS122" i="103" a="1"/>
  <c r="CS122" i="103" s="1"/>
  <c r="BY59" i="103" a="1"/>
  <c r="BY59" i="103" s="1"/>
  <c r="CC59" i="103" a="1"/>
  <c r="CC59" i="103" s="1"/>
  <c r="CD59" i="103" a="1"/>
  <c r="CD59" i="103" s="1"/>
  <c r="CE59" i="103" a="1"/>
  <c r="CE59" i="103" s="1"/>
  <c r="Z115" i="105"/>
  <c r="CA61" i="99"/>
  <c r="AF61" i="99"/>
  <c r="AB61" i="99"/>
  <c r="BW61" i="99" a="1"/>
  <c r="BW61" i="99" s="1"/>
  <c r="DA89" i="104" a="1"/>
  <c r="DA89" i="104" s="1"/>
  <c r="CQ95" i="105" a="1"/>
  <c r="CQ95" i="105" s="1"/>
  <c r="DB95" i="105" a="1"/>
  <c r="DB95" i="105" s="1"/>
  <c r="DA95" i="105" a="1"/>
  <c r="DA95" i="105" s="1"/>
  <c r="DD95" i="105" a="1"/>
  <c r="DD95" i="105" s="1"/>
  <c r="DC95" i="105" a="1"/>
  <c r="DC95" i="105" s="1"/>
  <c r="AS63" i="105" a="1"/>
  <c r="AS63" i="105" s="1"/>
  <c r="AK63" i="105" a="1"/>
  <c r="AK63" i="105" s="1"/>
  <c r="AN63" i="105" a="1"/>
  <c r="AN63" i="105" s="1"/>
  <c r="AZ57" i="105" a="1"/>
  <c r="AZ57" i="105" s="1"/>
  <c r="AC181" i="99"/>
  <c r="CP113" i="104" a="1"/>
  <c r="CP113" i="104" s="1"/>
  <c r="AR117" i="105" a="1"/>
  <c r="AR117" i="105" s="1"/>
  <c r="AU117" i="105" a="1"/>
  <c r="AU117" i="105" s="1"/>
  <c r="AS117" i="105" a="1"/>
  <c r="AS117" i="105" s="1"/>
  <c r="AK117" i="105" a="1"/>
  <c r="AK117" i="105" s="1"/>
  <c r="AN117" i="105" a="1"/>
  <c r="AN117" i="105" s="1"/>
  <c r="AQ117" i="105" a="1"/>
  <c r="AQ117" i="105" s="1"/>
  <c r="AM117" i="105" a="1"/>
  <c r="AM117" i="105" s="1"/>
  <c r="AV117" i="105" a="1"/>
  <c r="AV117" i="105" s="1"/>
  <c r="AP117" i="105" a="1"/>
  <c r="AP117" i="105" s="1"/>
  <c r="CT114" i="105" a="1"/>
  <c r="CT114" i="105" s="1"/>
  <c r="CP114" i="105" a="1"/>
  <c r="CP114" i="105" s="1"/>
  <c r="CU114" i="105" a="1"/>
  <c r="CU114" i="105" s="1"/>
  <c r="BA114" i="105" a="1"/>
  <c r="BA114" i="105" s="1"/>
  <c r="CQ114" i="105" a="1"/>
  <c r="CQ114" i="105" s="1"/>
  <c r="CB114" i="105" a="1"/>
  <c r="CB114" i="105" s="1"/>
  <c r="CR114" i="105" a="1"/>
  <c r="CR114" i="105" s="1"/>
  <c r="CI114" i="105" a="1"/>
  <c r="CI114" i="105" s="1"/>
  <c r="BA116" i="105" a="1"/>
  <c r="BA116" i="105" s="1"/>
  <c r="BX109" i="103" a="1"/>
  <c r="BX109" i="103" s="1"/>
  <c r="DA120" i="104" a="1"/>
  <c r="DA120" i="104" s="1"/>
  <c r="S155" i="99"/>
  <c r="CX120" i="104" a="1"/>
  <c r="CX120" i="104" s="1"/>
  <c r="DH65" i="105" a="1"/>
  <c r="DH65" i="105" s="1"/>
  <c r="BF65" i="105" a="1"/>
  <c r="BF65" i="105" s="1"/>
  <c r="DJ65" i="105" a="1"/>
  <c r="DJ65" i="105" s="1"/>
  <c r="CT65" i="105" a="1"/>
  <c r="CT65" i="105" s="1"/>
  <c r="AK103" i="103" a="1"/>
  <c r="AK103" i="103" s="1"/>
  <c r="DA145" i="105" a="1"/>
  <c r="DA145" i="105" s="1"/>
  <c r="AV97" i="104" a="1"/>
  <c r="AV97" i="104" s="1"/>
  <c r="AU97" i="104" a="1"/>
  <c r="AU97" i="104" s="1"/>
  <c r="AS97" i="104" a="1"/>
  <c r="AS97" i="104" s="1"/>
  <c r="AN97" i="104" a="1"/>
  <c r="AN97" i="104" s="1"/>
  <c r="AR97" i="104" a="1"/>
  <c r="AR97" i="104" s="1"/>
  <c r="AT97" i="104" a="1"/>
  <c r="AT97" i="104" s="1"/>
  <c r="CA29" i="105" a="1"/>
  <c r="CA29" i="105" s="1"/>
  <c r="CD29" i="105" a="1"/>
  <c r="CD29" i="105" s="1"/>
  <c r="CC29" i="105" a="1"/>
  <c r="CC29" i="105" s="1"/>
  <c r="CB29" i="105" a="1"/>
  <c r="CB29" i="105" s="1"/>
  <c r="CE29" i="105" a="1"/>
  <c r="CE29" i="105" s="1"/>
  <c r="CH29" i="105" a="1"/>
  <c r="CH29" i="105" s="1"/>
  <c r="CG29" i="105" a="1"/>
  <c r="CG29" i="105" s="1"/>
  <c r="CI117" i="104" a="1"/>
  <c r="CI117" i="104" s="1"/>
  <c r="CL117" i="104" a="1"/>
  <c r="CL117" i="104" s="1"/>
  <c r="CH117" i="104" a="1"/>
  <c r="CH117" i="104" s="1"/>
  <c r="CK117" i="104" a="1"/>
  <c r="CK117" i="104" s="1"/>
  <c r="CG117" i="104" a="1"/>
  <c r="CG117" i="104" s="1"/>
  <c r="CJ117" i="104" a="1"/>
  <c r="CJ117" i="104" s="1"/>
  <c r="AR117" i="104" a="1"/>
  <c r="AR117" i="104" s="1"/>
  <c r="W136" i="104"/>
  <c r="BD136" i="104" s="1" a="1"/>
  <c r="BD136" i="104" s="1"/>
  <c r="CQ136" i="104" a="1"/>
  <c r="CQ136" i="104" s="1"/>
  <c r="CN136" i="104" a="1"/>
  <c r="CN136" i="104" s="1"/>
  <c r="CO136" i="104" a="1"/>
  <c r="CO136" i="104" s="1"/>
  <c r="CP136" i="104" a="1"/>
  <c r="CP136" i="104" s="1"/>
  <c r="AW104" i="104" a="1"/>
  <c r="AW104" i="104" s="1"/>
  <c r="AS104" i="104" a="1"/>
  <c r="AS104" i="104" s="1"/>
  <c r="AV104" i="104" a="1"/>
  <c r="AV104" i="104" s="1"/>
  <c r="AN104" i="104" a="1"/>
  <c r="AN104" i="104" s="1"/>
  <c r="AT104" i="104" a="1"/>
  <c r="AT104" i="104" s="1"/>
  <c r="AU104" i="104" a="1"/>
  <c r="AU104" i="104" s="1"/>
  <c r="AR104" i="104" a="1"/>
  <c r="AR104" i="104" s="1"/>
  <c r="CR133" i="105" a="1"/>
  <c r="CR133" i="105" s="1"/>
  <c r="CS133" i="105" a="1"/>
  <c r="CS133" i="105" s="1"/>
  <c r="CQ133" i="105" a="1"/>
  <c r="CQ133" i="105" s="1"/>
  <c r="CU133" i="105" a="1"/>
  <c r="CU133" i="105" s="1"/>
  <c r="BL116" i="103" a="1"/>
  <c r="BL116" i="103" s="1"/>
  <c r="CS116" i="103" a="1"/>
  <c r="CS116" i="103" s="1"/>
  <c r="CR116" i="103" a="1"/>
  <c r="CR116" i="103" s="1"/>
  <c r="CQ116" i="103" a="1"/>
  <c r="CQ116" i="103" s="1"/>
  <c r="CT116" i="103" a="1"/>
  <c r="CT116" i="103" s="1"/>
  <c r="CC158" i="99"/>
  <c r="CF158" i="99" s="1"/>
  <c r="AI4" i="105"/>
  <c r="AH158" i="99"/>
  <c r="AD158" i="99"/>
  <c r="BT133" i="103" a="1"/>
  <c r="BT133" i="103" s="1"/>
  <c r="BX133" i="103" a="1"/>
  <c r="BX133" i="103" s="1"/>
  <c r="BU133" i="103" a="1"/>
  <c r="BU133" i="103" s="1"/>
  <c r="BR133" i="103" a="1"/>
  <c r="BR133" i="103" s="1"/>
  <c r="BS133" i="103" a="1"/>
  <c r="BS133" i="103" s="1"/>
  <c r="BW133" i="103" a="1"/>
  <c r="BW133" i="103" s="1"/>
  <c r="BV133" i="103" a="1"/>
  <c r="BV133" i="103" s="1"/>
  <c r="BQ133" i="103" a="1"/>
  <c r="BQ133" i="103" s="1"/>
  <c r="DA100" i="104" a="1"/>
  <c r="DA100" i="104" s="1"/>
  <c r="BV57" i="105" a="1"/>
  <c r="BV57" i="105" s="1"/>
  <c r="DC57" i="105" a="1"/>
  <c r="DC57" i="105" s="1"/>
  <c r="DB57" i="105" a="1"/>
  <c r="DB57" i="105" s="1"/>
  <c r="DA57" i="105" a="1"/>
  <c r="DA57" i="105" s="1"/>
  <c r="DD57" i="105" a="1"/>
  <c r="DD57" i="105" s="1"/>
  <c r="CL119" i="103" a="1"/>
  <c r="CL119" i="103" s="1"/>
  <c r="CM119" i="103" a="1"/>
  <c r="CM119" i="103" s="1"/>
  <c r="CP119" i="103" a="1"/>
  <c r="CP119" i="103" s="1"/>
  <c r="CN119" i="103" a="1"/>
  <c r="CN119" i="103" s="1"/>
  <c r="CO119" i="103" a="1"/>
  <c r="CO119" i="103" s="1"/>
  <c r="F5" i="105"/>
  <c r="H5" i="105"/>
  <c r="E5" i="105"/>
  <c r="I5" i="105"/>
  <c r="R104" i="104"/>
  <c r="AY104" i="104" s="1" a="1"/>
  <c r="AY104" i="104" s="1"/>
  <c r="BE104" i="104" a="1"/>
  <c r="BE104" i="104" s="1"/>
  <c r="BB104" i="104" a="1"/>
  <c r="BB104" i="104" s="1"/>
  <c r="BD104" i="104" a="1"/>
  <c r="BD104" i="104" s="1"/>
  <c r="BF104" i="104" a="1"/>
  <c r="BF104" i="104" s="1"/>
  <c r="BG104" i="104" a="1"/>
  <c r="BG104" i="104" s="1"/>
  <c r="BC104" i="104" a="1"/>
  <c r="BC104" i="104" s="1"/>
  <c r="BH104" i="104" a="1"/>
  <c r="BH104" i="104" s="1"/>
  <c r="CJ98" i="103" a="1"/>
  <c r="CJ98" i="103" s="1"/>
  <c r="CH98" i="103" a="1"/>
  <c r="CH98" i="103" s="1"/>
  <c r="CI98" i="103" a="1"/>
  <c r="CI98" i="103" s="1"/>
  <c r="CK98" i="103" a="1"/>
  <c r="CK98" i="103" s="1"/>
  <c r="CG98" i="103" a="1"/>
  <c r="CG98" i="103" s="1"/>
  <c r="CF98" i="103" a="1"/>
  <c r="CF98" i="103" s="1"/>
  <c r="BE141" i="104" a="1"/>
  <c r="BE141" i="104" s="1"/>
  <c r="BF141" i="104" a="1"/>
  <c r="BF141" i="104" s="1"/>
  <c r="BH141" i="104" a="1"/>
  <c r="BH141" i="104" s="1"/>
  <c r="BB141" i="104" a="1"/>
  <c r="BB141" i="104" s="1"/>
  <c r="BC141" i="104" a="1"/>
  <c r="BC141" i="104" s="1"/>
  <c r="R141" i="104"/>
  <c r="AO141" i="104" s="1" a="1"/>
  <c r="AO141" i="104" s="1"/>
  <c r="BG141" i="104" a="1"/>
  <c r="BG141" i="104" s="1"/>
  <c r="BD141" i="104" a="1"/>
  <c r="BD141" i="104" s="1"/>
  <c r="CM114" i="103" a="1"/>
  <c r="CM114" i="103" s="1"/>
  <c r="CW114" i="103" a="1"/>
  <c r="CW114" i="103" s="1"/>
  <c r="CU114" i="103" a="1"/>
  <c r="CU114" i="103" s="1"/>
  <c r="CV114" i="103" a="1"/>
  <c r="CV114" i="103" s="1"/>
  <c r="BF134" i="104" a="1"/>
  <c r="BF134" i="104" s="1"/>
  <c r="BH134" i="104" a="1"/>
  <c r="BH134" i="104" s="1"/>
  <c r="BC134" i="104" a="1"/>
  <c r="BC134" i="104" s="1"/>
  <c r="BE134" i="104" a="1"/>
  <c r="BE134" i="104" s="1"/>
  <c r="BG134" i="104" a="1"/>
  <c r="BG134" i="104" s="1"/>
  <c r="BB134" i="104" a="1"/>
  <c r="BB134" i="104" s="1"/>
  <c r="R134" i="104"/>
  <c r="AY134" i="104" s="1" a="1"/>
  <c r="AY134" i="104" s="1"/>
  <c r="BD134" i="104" a="1"/>
  <c r="BD134" i="104" s="1"/>
  <c r="H119" i="105"/>
  <c r="F119" i="105"/>
  <c r="E119" i="105"/>
  <c r="I119" i="105"/>
  <c r="CO39" i="103" a="1"/>
  <c r="CO39" i="103" s="1"/>
  <c r="CS39" i="103" a="1"/>
  <c r="CS39" i="103" s="1"/>
  <c r="AK39" i="103" a="1"/>
  <c r="AK39" i="103" s="1"/>
  <c r="CW42" i="104" a="1"/>
  <c r="CW42" i="104" s="1"/>
  <c r="BE42" i="104" a="1"/>
  <c r="BE42" i="104" s="1"/>
  <c r="CV42" i="104" a="1"/>
  <c r="CV42" i="104" s="1"/>
  <c r="CX42" i="104" a="1"/>
  <c r="CX42" i="104" s="1"/>
  <c r="CI42" i="104" a="1"/>
  <c r="CI42" i="104" s="1"/>
  <c r="BN42" i="104" a="1"/>
  <c r="BN42" i="104" s="1"/>
  <c r="CU149" i="103" a="1"/>
  <c r="CU149" i="103" s="1"/>
  <c r="CX149" i="103" a="1"/>
  <c r="CX149" i="103" s="1"/>
  <c r="CY149" i="103" a="1"/>
  <c r="CY149" i="103" s="1"/>
  <c r="AB123" i="103" a="1"/>
  <c r="AB123" i="103" s="1"/>
  <c r="BC123" i="103" a="1"/>
  <c r="BC123" i="103" s="1"/>
  <c r="AZ123" i="103" a="1"/>
  <c r="AZ123" i="103" s="1"/>
  <c r="BD123" i="103" a="1"/>
  <c r="BD123" i="103" s="1"/>
  <c r="AY123" i="103" a="1"/>
  <c r="AY123" i="103" s="1"/>
  <c r="BA123" i="103" a="1"/>
  <c r="BA123" i="103" s="1"/>
  <c r="BB123" i="103" a="1"/>
  <c r="BB123" i="103" s="1"/>
  <c r="BE123" i="103" a="1"/>
  <c r="BE123" i="103" s="1"/>
  <c r="AX123" i="103" a="1"/>
  <c r="AX123" i="103" s="1"/>
  <c r="BG123" i="103" a="1"/>
  <c r="BG123" i="103" s="1"/>
  <c r="BF123" i="103" a="1"/>
  <c r="BF123" i="103" s="1"/>
  <c r="AC84" i="99"/>
  <c r="CB84" i="99"/>
  <c r="CI84" i="99" s="1"/>
  <c r="AE55" i="105"/>
  <c r="AQ55" i="105" s="1" a="1"/>
  <c r="AQ55" i="105" s="1"/>
  <c r="BX84" i="99" a="1"/>
  <c r="BX84" i="99" s="1"/>
  <c r="BX32" i="99" a="1"/>
  <c r="BX32" i="99" s="1"/>
  <c r="BY32" i="99" a="1"/>
  <c r="BY32" i="99" s="1"/>
  <c r="BV32" i="99" a="1"/>
  <c r="BV32" i="99" s="1"/>
  <c r="BF55" i="105" a="1"/>
  <c r="BF55" i="105" s="1"/>
  <c r="BE55" i="105" a="1"/>
  <c r="BE55" i="105" s="1"/>
  <c r="BA55" i="105" a="1"/>
  <c r="BA55" i="105" s="1"/>
  <c r="BG55" i="105" a="1"/>
  <c r="BG55" i="105" s="1"/>
  <c r="AW55" i="105" a="1"/>
  <c r="AW55" i="105" s="1"/>
  <c r="AZ55" i="105" a="1"/>
  <c r="AZ55" i="105" s="1"/>
  <c r="BC55" i="105" a="1"/>
  <c r="BC55" i="105" s="1"/>
  <c r="BD55" i="105" a="1"/>
  <c r="BD55" i="105" s="1"/>
  <c r="AY55" i="105" a="1"/>
  <c r="AY55" i="105" s="1"/>
  <c r="CZ148" i="105" a="1"/>
  <c r="CZ148" i="105" s="1"/>
  <c r="CY148" i="105" a="1"/>
  <c r="CY148" i="105" s="1"/>
  <c r="CW148" i="105" a="1"/>
  <c r="CW148" i="105" s="1"/>
  <c r="CV148" i="105" a="1"/>
  <c r="CV148" i="105" s="1"/>
  <c r="CC148" i="105" a="1"/>
  <c r="CC148" i="105" s="1"/>
  <c r="BU148" i="105" a="1"/>
  <c r="BU148" i="105" s="1"/>
  <c r="CX148" i="105" a="1"/>
  <c r="CX148" i="105" s="1"/>
  <c r="AY39" i="105" a="1"/>
  <c r="AY39" i="105" s="1"/>
  <c r="AH135" i="103" a="1"/>
  <c r="AH135" i="103" s="1"/>
  <c r="CJ57" i="104" a="1"/>
  <c r="CJ57" i="104" s="1"/>
  <c r="CR65" i="104" a="1"/>
  <c r="CR65" i="104" s="1"/>
  <c r="CS65" i="104" a="1"/>
  <c r="CS65" i="104" s="1"/>
  <c r="CT65" i="104" a="1"/>
  <c r="CT65" i="104" s="1"/>
  <c r="CU65" i="104" a="1"/>
  <c r="CU65" i="104" s="1"/>
  <c r="AI65" i="104" a="1"/>
  <c r="AI65" i="104" s="1"/>
  <c r="AT65" i="104" a="1"/>
  <c r="AT65" i="104" s="1"/>
  <c r="CH65" i="104" a="1"/>
  <c r="CH65" i="104" s="1"/>
  <c r="CK72" i="103" a="1"/>
  <c r="CK72" i="103" s="1"/>
  <c r="CF72" i="103" a="1"/>
  <c r="CF72" i="103" s="1"/>
  <c r="CJ72" i="103" a="1"/>
  <c r="CJ72" i="103" s="1"/>
  <c r="BC147" i="104" a="1"/>
  <c r="BC147" i="104" s="1"/>
  <c r="CQ147" i="104" a="1"/>
  <c r="CQ147" i="104" s="1"/>
  <c r="CP147" i="104" a="1"/>
  <c r="CP147" i="104" s="1"/>
  <c r="CG147" i="104" a="1"/>
  <c r="CG147" i="104" s="1"/>
  <c r="W147" i="104"/>
  <c r="CX12" i="104" a="1"/>
  <c r="CX12" i="104" s="1"/>
  <c r="CV12" i="104" a="1"/>
  <c r="CV12" i="104" s="1"/>
  <c r="CW12" i="104" a="1"/>
  <c r="CW12" i="104" s="1"/>
  <c r="CS55" i="105" a="1"/>
  <c r="CS55" i="105" s="1"/>
  <c r="CT55" i="105" a="1"/>
  <c r="CT55" i="105" s="1"/>
  <c r="CU55" i="105" a="1"/>
  <c r="CU55" i="105" s="1"/>
  <c r="CR55" i="105" a="1"/>
  <c r="CR55" i="105" s="1"/>
  <c r="CQ55" i="105" a="1"/>
  <c r="CQ55" i="105" s="1"/>
  <c r="CN116" i="104" a="1"/>
  <c r="CN116" i="104" s="1"/>
  <c r="CO116" i="104" a="1"/>
  <c r="CO116" i="104" s="1"/>
  <c r="W116" i="104"/>
  <c r="CP116" i="104" a="1"/>
  <c r="CP116" i="104" s="1"/>
  <c r="CQ116" i="104" a="1"/>
  <c r="CQ116" i="104" s="1"/>
  <c r="CG116" i="104" a="1"/>
  <c r="CG116" i="104" s="1"/>
  <c r="AS116" i="104" a="1"/>
  <c r="AS116" i="104" s="1"/>
  <c r="AH116" i="104" a="1"/>
  <c r="AH116" i="104" s="1"/>
  <c r="BF100" i="105" a="1"/>
  <c r="BF100" i="105" s="1"/>
  <c r="AZ100" i="105" a="1"/>
  <c r="AZ100" i="105" s="1"/>
  <c r="AY100" i="105" a="1"/>
  <c r="AY100" i="105" s="1"/>
  <c r="BG100" i="105" a="1"/>
  <c r="BG100" i="105" s="1"/>
  <c r="AX100" i="105" a="1"/>
  <c r="AX100" i="105" s="1"/>
  <c r="BC100" i="105" a="1"/>
  <c r="BC100" i="105" s="1"/>
  <c r="AW100" i="105" a="1"/>
  <c r="AW100" i="105" s="1"/>
  <c r="BA100" i="105" a="1"/>
  <c r="BA100" i="105" s="1"/>
  <c r="BB100" i="105" a="1"/>
  <c r="BB100" i="105" s="1"/>
  <c r="BE100" i="105" a="1"/>
  <c r="BE100" i="105" s="1"/>
  <c r="BX72" i="103" a="1"/>
  <c r="BX72" i="103" s="1"/>
  <c r="BW72" i="103" a="1"/>
  <c r="BW72" i="103" s="1"/>
  <c r="BS72" i="103" a="1"/>
  <c r="BS72" i="103" s="1"/>
  <c r="BU72" i="103" a="1"/>
  <c r="BU72" i="103" s="1"/>
  <c r="BR72" i="103" a="1"/>
  <c r="BR72" i="103" s="1"/>
  <c r="BV62" i="105" a="1"/>
  <c r="BV62" i="105" s="1"/>
  <c r="BR62" i="105" a="1"/>
  <c r="BR62" i="105" s="1"/>
  <c r="BX62" i="105" a="1"/>
  <c r="BX62" i="105" s="1"/>
  <c r="BW62" i="105" a="1"/>
  <c r="BW62" i="105" s="1"/>
  <c r="BY62" i="105" a="1"/>
  <c r="BY62" i="105" s="1"/>
  <c r="BZ62" i="105" a="1"/>
  <c r="BZ62" i="105" s="1"/>
  <c r="Z86" i="99"/>
  <c r="A86" i="99" s="1" a="1"/>
  <c r="A86" i="99" s="1"/>
  <c r="AH86" i="99"/>
  <c r="AD86" i="99"/>
  <c r="CC86" i="99"/>
  <c r="CH86" i="99" s="1"/>
  <c r="AI82" i="105"/>
  <c r="DJ82" i="105" s="1" a="1"/>
  <c r="DJ82" i="105" s="1"/>
  <c r="CK22" i="104" a="1"/>
  <c r="CK22" i="104" s="1"/>
  <c r="CI22" i="104" a="1"/>
  <c r="CI22" i="104" s="1"/>
  <c r="CJ22" i="104" a="1"/>
  <c r="CJ22" i="104" s="1"/>
  <c r="CL22" i="104" a="1"/>
  <c r="CL22" i="104" s="1"/>
  <c r="CG22" i="104" a="1"/>
  <c r="CG22" i="104" s="1"/>
  <c r="CH22" i="104" a="1"/>
  <c r="CH22" i="104" s="1"/>
  <c r="CB144" i="103" a="1"/>
  <c r="CB144" i="103" s="1"/>
  <c r="BY144" i="103" a="1"/>
  <c r="BY144" i="103" s="1"/>
  <c r="BZ144" i="103" a="1"/>
  <c r="BZ144" i="103" s="1"/>
  <c r="CE144" i="103" a="1"/>
  <c r="CE144" i="103" s="1"/>
  <c r="CC144" i="103" a="1"/>
  <c r="CC144" i="103" s="1"/>
  <c r="CA144" i="103" a="1"/>
  <c r="CA144" i="103" s="1"/>
  <c r="CD144" i="103" a="1"/>
  <c r="CD144" i="103" s="1"/>
  <c r="R129" i="104"/>
  <c r="BH129" i="104" a="1"/>
  <c r="BH129" i="104" s="1"/>
  <c r="BB129" i="104" a="1"/>
  <c r="BB129" i="104" s="1"/>
  <c r="BG129" i="104" a="1"/>
  <c r="BG129" i="104" s="1"/>
  <c r="BE129" i="104" a="1"/>
  <c r="BE129" i="104" s="1"/>
  <c r="BF129" i="104" a="1"/>
  <c r="BF129" i="104" s="1"/>
  <c r="BC129" i="104" a="1"/>
  <c r="BC129" i="104" s="1"/>
  <c r="BD129" i="104" a="1"/>
  <c r="BD129" i="104" s="1"/>
  <c r="AN129" i="104" a="1"/>
  <c r="AN129" i="104" s="1"/>
  <c r="AD93" i="103" a="1"/>
  <c r="AD93" i="103" s="1"/>
  <c r="BW93" i="103" a="1"/>
  <c r="BW93" i="103" s="1"/>
  <c r="BS93" i="103" a="1"/>
  <c r="BS93" i="103" s="1"/>
  <c r="BT93" i="103" a="1"/>
  <c r="BT93" i="103" s="1"/>
  <c r="BV93" i="103" a="1"/>
  <c r="BV93" i="103" s="1"/>
  <c r="BX93" i="103" a="1"/>
  <c r="BX93" i="103" s="1"/>
  <c r="BR93" i="103" a="1"/>
  <c r="BR93" i="103" s="1"/>
  <c r="BU93" i="103" a="1"/>
  <c r="BU93" i="103" s="1"/>
  <c r="BQ93" i="103" a="1"/>
  <c r="BQ93" i="103" s="1"/>
  <c r="DA134" i="105" a="1"/>
  <c r="DA134" i="105" s="1"/>
  <c r="DB134" i="105" a="1"/>
  <c r="DB134" i="105" s="1"/>
  <c r="DD134" i="105" a="1"/>
  <c r="DD134" i="105" s="1"/>
  <c r="CV118" i="103" a="1"/>
  <c r="CV118" i="103" s="1"/>
  <c r="CW118" i="103" a="1"/>
  <c r="CW118" i="103" s="1"/>
  <c r="CU118" i="103" a="1"/>
  <c r="CU118" i="103" s="1"/>
  <c r="AY129" i="103" a="1"/>
  <c r="AY129" i="103" s="1"/>
  <c r="BA129" i="103" a="1"/>
  <c r="BA129" i="103" s="1"/>
  <c r="BC129" i="103" a="1"/>
  <c r="BC129" i="103" s="1"/>
  <c r="BG129" i="103" a="1"/>
  <c r="BG129" i="103" s="1"/>
  <c r="AZ129" i="103" a="1"/>
  <c r="AZ129" i="103" s="1"/>
  <c r="AX129" i="103" a="1"/>
  <c r="AX129" i="103" s="1"/>
  <c r="BB129" i="103" a="1"/>
  <c r="BB129" i="103" s="1"/>
  <c r="BE129" i="103" a="1"/>
  <c r="BE129" i="103" s="1"/>
  <c r="BF129" i="103" a="1"/>
  <c r="BF129" i="103" s="1"/>
  <c r="BD129" i="103" a="1"/>
  <c r="BD129" i="103" s="1"/>
  <c r="AE33" i="99"/>
  <c r="BZ33" i="99"/>
  <c r="X95" i="105"/>
  <c r="AA33" i="99"/>
  <c r="Z33" i="99"/>
  <c r="A33" i="99" s="1" a="1"/>
  <c r="A33" i="99" s="1"/>
  <c r="S33" i="99"/>
  <c r="CX129" i="105" a="1"/>
  <c r="CX129" i="105" s="1"/>
  <c r="DI129" i="105" a="1"/>
  <c r="DI129" i="105" s="1"/>
  <c r="CA112" i="99"/>
  <c r="AA79" i="105"/>
  <c r="AX79" i="105" s="1" a="1"/>
  <c r="AX79" i="105" s="1"/>
  <c r="CI141" i="104" a="1"/>
  <c r="CI141" i="104" s="1"/>
  <c r="CL141" i="104" a="1"/>
  <c r="CL141" i="104" s="1"/>
  <c r="CG141" i="104" a="1"/>
  <c r="CG141" i="104" s="1"/>
  <c r="CJ141" i="104" a="1"/>
  <c r="CJ141" i="104" s="1"/>
  <c r="CH141" i="104" a="1"/>
  <c r="CH141" i="104" s="1"/>
  <c r="AM11" i="104" a="1"/>
  <c r="AM11" i="104" s="1"/>
  <c r="AG11" i="104" a="1"/>
  <c r="AG11" i="104" s="1"/>
  <c r="AH11" i="104" a="1"/>
  <c r="AH11" i="104" s="1"/>
  <c r="AJ11" i="104" a="1"/>
  <c r="AJ11" i="104" s="1"/>
  <c r="AK11" i="104" a="1"/>
  <c r="AK11" i="104" s="1"/>
  <c r="AB11" i="104" a="1"/>
  <c r="AB11" i="104" s="1"/>
  <c r="AC11" i="104" a="1"/>
  <c r="AC11" i="104" s="1"/>
  <c r="AL11" i="104" a="1"/>
  <c r="AL11" i="104" s="1"/>
  <c r="AD11" i="104" a="1"/>
  <c r="AD11" i="104" s="1"/>
  <c r="AI11" i="104" a="1"/>
  <c r="AI11" i="104" s="1"/>
  <c r="AE11" i="104" a="1"/>
  <c r="AE11" i="104" s="1"/>
  <c r="AH182" i="99"/>
  <c r="AD182" i="99"/>
  <c r="CC182" i="99"/>
  <c r="CF182" i="99" s="1"/>
  <c r="AI130" i="105"/>
  <c r="BF130" i="105" s="1" a="1"/>
  <c r="BF130" i="105" s="1"/>
  <c r="R95" i="104"/>
  <c r="AY95" i="104" s="1" a="1"/>
  <c r="AY95" i="104" s="1"/>
  <c r="BC95" i="104" a="1"/>
  <c r="BC95" i="104" s="1"/>
  <c r="BH95" i="104" a="1"/>
  <c r="BH95" i="104" s="1"/>
  <c r="BF95" i="104" a="1"/>
  <c r="BF95" i="104" s="1"/>
  <c r="BD95" i="104" a="1"/>
  <c r="BD95" i="104" s="1"/>
  <c r="BE95" i="104" a="1"/>
  <c r="BE95" i="104" s="1"/>
  <c r="BG95" i="104" a="1"/>
  <c r="BG95" i="104" s="1"/>
  <c r="CU136" i="105" a="1"/>
  <c r="CU136" i="105" s="1"/>
  <c r="CS136" i="105" a="1"/>
  <c r="CS136" i="105" s="1"/>
  <c r="CQ136" i="105" a="1"/>
  <c r="CQ136" i="105" s="1"/>
  <c r="CR136" i="105" a="1"/>
  <c r="CR136" i="105" s="1"/>
  <c r="AW7" i="104" a="1"/>
  <c r="AW7" i="104" s="1"/>
  <c r="AX7" i="104" a="1"/>
  <c r="AX7" i="104" s="1"/>
  <c r="H111" i="105"/>
  <c r="I111" i="105"/>
  <c r="E111" i="105"/>
  <c r="F111" i="105"/>
  <c r="BP91" i="103" a="1"/>
  <c r="BP91" i="103" s="1"/>
  <c r="BO91" i="103" a="1"/>
  <c r="BO91" i="103" s="1"/>
  <c r="BK91" i="103" a="1"/>
  <c r="BK91" i="103" s="1"/>
  <c r="BL91" i="103" a="1"/>
  <c r="BL91" i="103" s="1"/>
  <c r="BM91" i="103" a="1"/>
  <c r="BM91" i="103" s="1"/>
  <c r="BH91" i="103" a="1"/>
  <c r="BH91" i="103" s="1"/>
  <c r="BJ91" i="103" a="1"/>
  <c r="BJ91" i="103" s="1"/>
  <c r="BI91" i="103" a="1"/>
  <c r="BI91" i="103" s="1"/>
  <c r="BN91" i="103" a="1"/>
  <c r="BN91" i="103" s="1"/>
  <c r="AG78" i="99"/>
  <c r="AC78" i="99"/>
  <c r="AE24" i="105"/>
  <c r="CB78" i="99"/>
  <c r="AI40" i="104" a="1"/>
  <c r="AI40" i="104" s="1"/>
  <c r="BK114" i="105" a="1"/>
  <c r="BK114" i="105" s="1"/>
  <c r="BL114" i="105" a="1"/>
  <c r="BL114" i="105" s="1"/>
  <c r="BJ114" i="105" a="1"/>
  <c r="BJ114" i="105" s="1"/>
  <c r="BQ114" i="105" a="1"/>
  <c r="BQ114" i="105" s="1"/>
  <c r="BO114" i="105" a="1"/>
  <c r="BO114" i="105" s="1"/>
  <c r="BN114" i="105" a="1"/>
  <c r="BN114" i="105" s="1"/>
  <c r="AW114" i="105" a="1"/>
  <c r="AW114" i="105" s="1"/>
  <c r="BP114" i="105" a="1"/>
  <c r="BP114" i="105" s="1"/>
  <c r="BI114" i="105" a="1"/>
  <c r="BI114" i="105" s="1"/>
  <c r="BM114" i="105" a="1"/>
  <c r="BM114" i="105" s="1"/>
  <c r="S167" i="99"/>
  <c r="CM58" i="104" a="1"/>
  <c r="CM58" i="104" s="1"/>
  <c r="CR58" i="104" a="1"/>
  <c r="CR58" i="104" s="1"/>
  <c r="CT58" i="104" a="1"/>
  <c r="CT58" i="104" s="1"/>
  <c r="CU58" i="104" a="1"/>
  <c r="CU58" i="104" s="1"/>
  <c r="AT58" i="104" a="1"/>
  <c r="AT58" i="104" s="1"/>
  <c r="CS58" i="104" a="1"/>
  <c r="CS58" i="104" s="1"/>
  <c r="CT35" i="103" a="1"/>
  <c r="CT35" i="103" s="1"/>
  <c r="AH35" i="103" a="1"/>
  <c r="AH35" i="103" s="1"/>
  <c r="CS35" i="103" a="1"/>
  <c r="CS35" i="103" s="1"/>
  <c r="CE153" i="99"/>
  <c r="CG265" i="99"/>
  <c r="CS105" i="103" a="1"/>
  <c r="CS105" i="103" s="1"/>
  <c r="CZ105" i="103" a="1"/>
  <c r="CZ105" i="103" s="1"/>
  <c r="CY42" i="104" a="1"/>
  <c r="CY42" i="104" s="1"/>
  <c r="CS150" i="103" a="1"/>
  <c r="CS150" i="103" s="1"/>
  <c r="AL142" i="104" a="1"/>
  <c r="AL142" i="104" s="1"/>
  <c r="AJ142" i="104" a="1"/>
  <c r="AJ142" i="104" s="1"/>
  <c r="AC142" i="104" a="1"/>
  <c r="AC142" i="104" s="1"/>
  <c r="AM142" i="104" a="1"/>
  <c r="AM142" i="104" s="1"/>
  <c r="AH142" i="104" a="1"/>
  <c r="AH142" i="104" s="1"/>
  <c r="AB142" i="104" a="1"/>
  <c r="AB142" i="104" s="1"/>
  <c r="AK142" i="104" a="1"/>
  <c r="AK142" i="104" s="1"/>
  <c r="AG142" i="104" a="1"/>
  <c r="AG142" i="104" s="1"/>
  <c r="AD142" i="104" a="1"/>
  <c r="AD142" i="104" s="1"/>
  <c r="AI142" i="104" a="1"/>
  <c r="AI142" i="104" s="1"/>
  <c r="AE142" i="104" a="1"/>
  <c r="AE142" i="104" s="1"/>
  <c r="AF142" i="104" a="1"/>
  <c r="AF142" i="104" s="1"/>
  <c r="AC93" i="103" a="1"/>
  <c r="AC93" i="103" s="1"/>
  <c r="BO93" i="103" a="1"/>
  <c r="BO93" i="103" s="1"/>
  <c r="BN93" i="103" a="1"/>
  <c r="BN93" i="103" s="1"/>
  <c r="BH93" i="103" a="1"/>
  <c r="BH93" i="103" s="1"/>
  <c r="BL93" i="103" a="1"/>
  <c r="BL93" i="103" s="1"/>
  <c r="BM93" i="103" a="1"/>
  <c r="BM93" i="103" s="1"/>
  <c r="BP93" i="103" a="1"/>
  <c r="BP93" i="103" s="1"/>
  <c r="BI93" i="103" a="1"/>
  <c r="BI93" i="103" s="1"/>
  <c r="BK93" i="103" a="1"/>
  <c r="BK93" i="103" s="1"/>
  <c r="BJ93" i="103" a="1"/>
  <c r="BJ93" i="103" s="1"/>
  <c r="BA76" i="103" a="1"/>
  <c r="BA76" i="103" s="1"/>
  <c r="BG76" i="103" a="1"/>
  <c r="BG76" i="103" s="1"/>
  <c r="AX76" i="103" a="1"/>
  <c r="AX76" i="103" s="1"/>
  <c r="AZ76" i="103" a="1"/>
  <c r="AZ76" i="103" s="1"/>
  <c r="BF76" i="103" a="1"/>
  <c r="BF76" i="103" s="1"/>
  <c r="AY76" i="103" a="1"/>
  <c r="AY76" i="103" s="1"/>
  <c r="AE93" i="103" a="1"/>
  <c r="AE93" i="103" s="1"/>
  <c r="CD93" i="103" a="1"/>
  <c r="CD93" i="103" s="1"/>
  <c r="CC93" i="103" a="1"/>
  <c r="CC93" i="103" s="1"/>
  <c r="BZ93" i="103" a="1"/>
  <c r="BZ93" i="103" s="1"/>
  <c r="CA93" i="103" a="1"/>
  <c r="CA93" i="103" s="1"/>
  <c r="CB93" i="103" a="1"/>
  <c r="CB93" i="103" s="1"/>
  <c r="CE93" i="103" a="1"/>
  <c r="CE93" i="103" s="1"/>
  <c r="BY93" i="103" a="1"/>
  <c r="BY93" i="103" s="1"/>
  <c r="CE91" i="105" a="1"/>
  <c r="CE91" i="105" s="1"/>
  <c r="CT100" i="105" a="1"/>
  <c r="CT100" i="105" s="1"/>
  <c r="CU100" i="105" a="1"/>
  <c r="CU100" i="105" s="1"/>
  <c r="CQ100" i="105" a="1"/>
  <c r="CQ100" i="105" s="1"/>
  <c r="CS100" i="105" a="1"/>
  <c r="CS100" i="105" s="1"/>
  <c r="CP100" i="105" a="1"/>
  <c r="CP100" i="105" s="1"/>
  <c r="CO21" i="104" a="1"/>
  <c r="CO21" i="104" s="1"/>
  <c r="CZ21" i="104" a="1"/>
  <c r="CZ21" i="104" s="1"/>
  <c r="CY21" i="104" a="1"/>
  <c r="CY21" i="104" s="1"/>
  <c r="AM56" i="104" a="1"/>
  <c r="AM56" i="104" s="1"/>
  <c r="AH56" i="104" a="1"/>
  <c r="AH56" i="104" s="1"/>
  <c r="AB56" i="104" a="1"/>
  <c r="AB56" i="104" s="1"/>
  <c r="AJ56" i="104" a="1"/>
  <c r="AJ56" i="104" s="1"/>
  <c r="AG56" i="104" a="1"/>
  <c r="AG56" i="104" s="1"/>
  <c r="AK56" i="104" a="1"/>
  <c r="AK56" i="104" s="1"/>
  <c r="AL56" i="104" a="1"/>
  <c r="AL56" i="104" s="1"/>
  <c r="AC56" i="104" a="1"/>
  <c r="AC56" i="104" s="1"/>
  <c r="AI56" i="104" a="1"/>
  <c r="AI56" i="104" s="1"/>
  <c r="AD56" i="104" a="1"/>
  <c r="AD56" i="104" s="1"/>
  <c r="AM10" i="104" a="1"/>
  <c r="AM10" i="104" s="1"/>
  <c r="AG10" i="104" a="1"/>
  <c r="AG10" i="104" s="1"/>
  <c r="AB10" i="104" a="1"/>
  <c r="AB10" i="104" s="1"/>
  <c r="AJ10" i="104" a="1"/>
  <c r="AJ10" i="104" s="1"/>
  <c r="AH10" i="104" a="1"/>
  <c r="AH10" i="104" s="1"/>
  <c r="AK10" i="104" a="1"/>
  <c r="AK10" i="104" s="1"/>
  <c r="AL10" i="104" a="1"/>
  <c r="AL10" i="104" s="1"/>
  <c r="AC10" i="104" a="1"/>
  <c r="AC10" i="104" s="1"/>
  <c r="AI10" i="104" a="1"/>
  <c r="AI10" i="104" s="1"/>
  <c r="AD10" i="104" a="1"/>
  <c r="AD10" i="104" s="1"/>
  <c r="CM125" i="103" a="1"/>
  <c r="CM125" i="103" s="1"/>
  <c r="CN125" i="103" a="1"/>
  <c r="CN125" i="103" s="1"/>
  <c r="CL125" i="103" a="1"/>
  <c r="CL125" i="103" s="1"/>
  <c r="CO125" i="103" a="1"/>
  <c r="CO125" i="103" s="1"/>
  <c r="AE48" i="105"/>
  <c r="CW48" i="105" s="1" a="1"/>
  <c r="CW48" i="105" s="1"/>
  <c r="CB54" i="99"/>
  <c r="AG54" i="99"/>
  <c r="AC54" i="99"/>
  <c r="BX54" i="99" a="1"/>
  <c r="BX54" i="99" s="1"/>
  <c r="AR124" i="104" a="1"/>
  <c r="AR124" i="104" s="1"/>
  <c r="AW124" i="104" a="1"/>
  <c r="AW124" i="104" s="1"/>
  <c r="AV124" i="104" a="1"/>
  <c r="AV124" i="104" s="1"/>
  <c r="AS124" i="104" a="1"/>
  <c r="AS124" i="104" s="1"/>
  <c r="AN124" i="104" a="1"/>
  <c r="AN124" i="104" s="1"/>
  <c r="AU124" i="104" a="1"/>
  <c r="AU124" i="104" s="1"/>
  <c r="AT124" i="104" a="1"/>
  <c r="AT124" i="104" s="1"/>
  <c r="BE82" i="104" a="1"/>
  <c r="BE82" i="104" s="1"/>
  <c r="BB82" i="104" a="1"/>
  <c r="BB82" i="104" s="1"/>
  <c r="BD82" i="104" a="1"/>
  <c r="BD82" i="104" s="1"/>
  <c r="BG82" i="104" a="1"/>
  <c r="BG82" i="104" s="1"/>
  <c r="BH82" i="104" a="1"/>
  <c r="BH82" i="104" s="1"/>
  <c r="BC82" i="104" a="1"/>
  <c r="BC82" i="104" s="1"/>
  <c r="BF82" i="104" a="1"/>
  <c r="BF82" i="104" s="1"/>
  <c r="R82" i="104"/>
  <c r="DF57" i="105" a="1"/>
  <c r="DF57" i="105" s="1"/>
  <c r="DE57" i="105" a="1"/>
  <c r="DE57" i="105" s="1"/>
  <c r="DG57" i="105" a="1"/>
  <c r="DG57" i="105" s="1"/>
  <c r="BS40" i="105" a="1"/>
  <c r="BS40" i="105" s="1"/>
  <c r="CN40" i="105" a="1"/>
  <c r="CN40" i="105" s="1"/>
  <c r="CI40" i="105" a="1"/>
  <c r="CI40" i="105" s="1"/>
  <c r="CM40" i="105" a="1"/>
  <c r="CM40" i="105" s="1"/>
  <c r="CK40" i="105" a="1"/>
  <c r="CK40" i="105" s="1"/>
  <c r="CL40" i="105" a="1"/>
  <c r="CL40" i="105" s="1"/>
  <c r="CJ40" i="105" a="1"/>
  <c r="CJ40" i="105" s="1"/>
  <c r="AZ40" i="105" a="1"/>
  <c r="AZ40" i="105" s="1"/>
  <c r="CO40" i="105" a="1"/>
  <c r="CO40" i="105" s="1"/>
  <c r="AU136" i="104" a="1"/>
  <c r="AU136" i="104" s="1"/>
  <c r="AV136" i="104" a="1"/>
  <c r="AV136" i="104" s="1"/>
  <c r="AS136" i="104" a="1"/>
  <c r="AS136" i="104" s="1"/>
  <c r="AW136" i="104" a="1"/>
  <c r="AW136" i="104" s="1"/>
  <c r="AN136" i="104" a="1"/>
  <c r="AN136" i="104" s="1"/>
  <c r="AR136" i="104" a="1"/>
  <c r="AR136" i="104" s="1"/>
  <c r="AO136" i="104" a="1"/>
  <c r="AO136" i="104" s="1"/>
  <c r="AL17" i="103" a="1"/>
  <c r="AL17" i="103" s="1"/>
  <c r="AI17" i="103" a="1"/>
  <c r="AI17" i="103" s="1"/>
  <c r="AH17" i="103" a="1"/>
  <c r="AH17" i="103" s="1"/>
  <c r="AK17" i="103" a="1"/>
  <c r="AK17" i="103" s="1"/>
  <c r="CH95" i="103" a="1"/>
  <c r="CH95" i="103" s="1"/>
  <c r="CF95" i="103" a="1"/>
  <c r="CF95" i="103" s="1"/>
  <c r="CI95" i="103" a="1"/>
  <c r="CI95" i="103" s="1"/>
  <c r="CK95" i="103" a="1"/>
  <c r="CK95" i="103" s="1"/>
  <c r="CG95" i="103" a="1"/>
  <c r="CG95" i="103" s="1"/>
  <c r="CJ95" i="103" a="1"/>
  <c r="CJ95" i="103" s="1"/>
  <c r="CL58" i="105" a="1"/>
  <c r="CL58" i="105" s="1"/>
  <c r="CJ58" i="105" a="1"/>
  <c r="CJ58" i="105" s="1"/>
  <c r="CK58" i="105" a="1"/>
  <c r="CK58" i="105" s="1"/>
  <c r="AZ58" i="105" a="1"/>
  <c r="AZ58" i="105" s="1"/>
  <c r="CO58" i="105" a="1"/>
  <c r="CO58" i="105" s="1"/>
  <c r="CI58" i="105" a="1"/>
  <c r="CI58" i="105" s="1"/>
  <c r="CN58" i="105" a="1"/>
  <c r="CN58" i="105" s="1"/>
  <c r="CM58" i="105" a="1"/>
  <c r="CM58" i="105" s="1"/>
  <c r="DD79" i="105" a="1"/>
  <c r="DD79" i="105" s="1"/>
  <c r="DB79" i="105" a="1"/>
  <c r="DB79" i="105" s="1"/>
  <c r="DA79" i="105" a="1"/>
  <c r="DA79" i="105" s="1"/>
  <c r="DC79" i="105" a="1"/>
  <c r="DC79" i="105" s="1"/>
  <c r="CZ114" i="104" a="1"/>
  <c r="CZ114" i="104" s="1"/>
  <c r="CY114" i="104" a="1"/>
  <c r="CY114" i="104" s="1"/>
  <c r="CO114" i="104" a="1"/>
  <c r="CO114" i="104" s="1"/>
  <c r="AV114" i="104" a="1"/>
  <c r="AV114" i="104" s="1"/>
  <c r="CV114" i="104" a="1"/>
  <c r="CV114" i="104" s="1"/>
  <c r="AK114" i="104" a="1"/>
  <c r="AK114" i="104" s="1"/>
  <c r="AB104" i="99"/>
  <c r="CA104" i="99"/>
  <c r="AF104" i="99"/>
  <c r="Z119" i="105"/>
  <c r="AX116" i="105" a="1"/>
  <c r="AX116" i="105" s="1"/>
  <c r="BW116" i="105" a="1"/>
  <c r="BW116" i="105" s="1"/>
  <c r="BV116" i="105" a="1"/>
  <c r="BV116" i="105" s="1"/>
  <c r="BR116" i="105" a="1"/>
  <c r="BR116" i="105" s="1"/>
  <c r="BT116" i="105" a="1"/>
  <c r="BT116" i="105" s="1"/>
  <c r="BX132" i="105" a="1"/>
  <c r="BX132" i="105" s="1"/>
  <c r="AK92" i="103" a="1"/>
  <c r="AK92" i="103" s="1"/>
  <c r="CZ92" i="103" a="1"/>
  <c r="CZ92" i="103" s="1"/>
  <c r="AX103" i="104" a="1"/>
  <c r="AX103" i="104" s="1"/>
  <c r="CV92" i="104" a="1"/>
  <c r="CV92" i="104" s="1"/>
  <c r="CW92" i="104" a="1"/>
  <c r="CW92" i="104" s="1"/>
  <c r="CX92" i="104" a="1"/>
  <c r="CX92" i="104" s="1"/>
  <c r="CP115" i="105" a="1"/>
  <c r="CP115" i="105" s="1"/>
  <c r="CQ115" i="105" a="1"/>
  <c r="CQ115" i="105" s="1"/>
  <c r="CU115" i="105" a="1"/>
  <c r="CU115" i="105" s="1"/>
  <c r="CT115" i="105" a="1"/>
  <c r="CT115" i="105" s="1"/>
  <c r="CR115" i="105" a="1"/>
  <c r="CR115" i="105" s="1"/>
  <c r="CS115" i="105" a="1"/>
  <c r="CS115" i="105" s="1"/>
  <c r="CN129" i="103" a="1"/>
  <c r="CN129" i="103" s="1"/>
  <c r="CO129" i="103" a="1"/>
  <c r="CO129" i="103" s="1"/>
  <c r="CL129" i="103" a="1"/>
  <c r="CL129" i="103" s="1"/>
  <c r="CP129" i="103" a="1"/>
  <c r="CP129" i="103" s="1"/>
  <c r="CM129" i="103" a="1"/>
  <c r="CM129" i="103" s="1"/>
  <c r="CG113" i="105" a="1"/>
  <c r="CG113" i="105" s="1"/>
  <c r="CC113" i="105" a="1"/>
  <c r="CC113" i="105" s="1"/>
  <c r="CB113" i="105" a="1"/>
  <c r="CB113" i="105" s="1"/>
  <c r="CD113" i="105" a="1"/>
  <c r="CD113" i="105" s="1"/>
  <c r="CE113" i="105" a="1"/>
  <c r="CE113" i="105" s="1"/>
  <c r="CH113" i="105" a="1"/>
  <c r="CH113" i="105" s="1"/>
  <c r="CA113" i="105" a="1"/>
  <c r="CA113" i="105" s="1"/>
  <c r="CF113" i="105" a="1"/>
  <c r="CF113" i="105" s="1"/>
  <c r="CF136" i="103" a="1"/>
  <c r="CF136" i="103" s="1"/>
  <c r="CI136" i="103" a="1"/>
  <c r="CI136" i="103" s="1"/>
  <c r="CK136" i="103" a="1"/>
  <c r="CK136" i="103" s="1"/>
  <c r="CG136" i="103" a="1"/>
  <c r="CG136" i="103" s="1"/>
  <c r="CH136" i="103" a="1"/>
  <c r="CH136" i="103" s="1"/>
  <c r="CJ136" i="103" a="1"/>
  <c r="CJ136" i="103" s="1"/>
  <c r="W91" i="104"/>
  <c r="CN91" i="104" a="1"/>
  <c r="CN91" i="104" s="1"/>
  <c r="CP91" i="104" a="1"/>
  <c r="CP91" i="104" s="1"/>
  <c r="CW149" i="103" a="1"/>
  <c r="CW149" i="103" s="1"/>
  <c r="CA152" i="99"/>
  <c r="CD152" i="99" s="1"/>
  <c r="Z54" i="105"/>
  <c r="AL54" i="105" s="1" a="1"/>
  <c r="AL54" i="105" s="1"/>
  <c r="AB152" i="99"/>
  <c r="AF152" i="99"/>
  <c r="BW152" i="99" a="1"/>
  <c r="BW152" i="99" s="1"/>
  <c r="AA36" i="99"/>
  <c r="S36" i="99"/>
  <c r="Z36" i="99"/>
  <c r="BZ36" i="99"/>
  <c r="X84" i="105"/>
  <c r="CC8" i="99"/>
  <c r="AD8" i="99"/>
  <c r="AH8" i="99"/>
  <c r="AI83" i="105"/>
  <c r="CN83" i="105" s="1" a="1"/>
  <c r="CN83" i="105" s="1"/>
  <c r="BY8" i="99" a="1"/>
  <c r="BY8" i="99" s="1"/>
  <c r="CM49" i="104" a="1"/>
  <c r="CM49" i="104" s="1"/>
  <c r="S145" i="99"/>
  <c r="AB112" i="104" a="1"/>
  <c r="AB112" i="104" s="1"/>
  <c r="CR99" i="103" a="1"/>
  <c r="CR99" i="103" s="1"/>
  <c r="AU116" i="104" a="1"/>
  <c r="AU116" i="104" s="1"/>
  <c r="CA150" i="103" a="1"/>
  <c r="CA150" i="103" s="1"/>
  <c r="E115" i="105"/>
  <c r="I115" i="105"/>
  <c r="F115" i="105"/>
  <c r="CC130" i="105" a="1"/>
  <c r="CC130" i="105" s="1"/>
  <c r="CW130" i="105" a="1"/>
  <c r="CW130" i="105" s="1"/>
  <c r="CX130" i="105" a="1"/>
  <c r="CX130" i="105" s="1"/>
  <c r="CV130" i="105" a="1"/>
  <c r="CV130" i="105" s="1"/>
  <c r="CZ130" i="105" a="1"/>
  <c r="CZ130" i="105" s="1"/>
  <c r="BZ84" i="99"/>
  <c r="BO78" i="103" a="1"/>
  <c r="BO78" i="103" s="1"/>
  <c r="BW40" i="103" a="1"/>
  <c r="BW40" i="103" s="1"/>
  <c r="BX40" i="103" a="1"/>
  <c r="BX40" i="103" s="1"/>
  <c r="AX8" i="105" a="1"/>
  <c r="AX8" i="105" s="1"/>
  <c r="AY8" i="105" a="1"/>
  <c r="AY8" i="105" s="1"/>
  <c r="BG8" i="105" a="1"/>
  <c r="BG8" i="105" s="1"/>
  <c r="CV115" i="104" a="1"/>
  <c r="CV115" i="104" s="1"/>
  <c r="BN127" i="103" a="1"/>
  <c r="BN127" i="103" s="1"/>
  <c r="BH127" i="103" a="1"/>
  <c r="BH127" i="103" s="1"/>
  <c r="BO127" i="103" a="1"/>
  <c r="BO127" i="103" s="1"/>
  <c r="BL127" i="103" a="1"/>
  <c r="BL127" i="103" s="1"/>
  <c r="BM127" i="103" a="1"/>
  <c r="BM127" i="103" s="1"/>
  <c r="BJ127" i="103" a="1"/>
  <c r="BJ127" i="103" s="1"/>
  <c r="BK127" i="103" a="1"/>
  <c r="BK127" i="103" s="1"/>
  <c r="BI127" i="103" a="1"/>
  <c r="BI127" i="103" s="1"/>
  <c r="BP127" i="103" a="1"/>
  <c r="BP127" i="103" s="1"/>
  <c r="CU146" i="103" a="1"/>
  <c r="CU146" i="103" s="1"/>
  <c r="CV146" i="103" a="1"/>
  <c r="CV146" i="103" s="1"/>
  <c r="CW146" i="103" a="1"/>
  <c r="CW146" i="103" s="1"/>
  <c r="CZ79" i="104" a="1"/>
  <c r="CZ79" i="104" s="1"/>
  <c r="CY79" i="104" a="1"/>
  <c r="CY79" i="104" s="1"/>
  <c r="CO75" i="105" a="1"/>
  <c r="CO75" i="105" s="1"/>
  <c r="CI75" i="105" a="1"/>
  <c r="CI75" i="105" s="1"/>
  <c r="CL75" i="105" a="1"/>
  <c r="CL75" i="105" s="1"/>
  <c r="CN75" i="105" a="1"/>
  <c r="CN75" i="105" s="1"/>
  <c r="AZ75" i="105" a="1"/>
  <c r="AZ75" i="105" s="1"/>
  <c r="CJ75" i="105" a="1"/>
  <c r="CJ75" i="105" s="1"/>
  <c r="CM75" i="105" a="1"/>
  <c r="CM75" i="105" s="1"/>
  <c r="CK75" i="105" a="1"/>
  <c r="CK75" i="105" s="1"/>
  <c r="CO138" i="103" a="1"/>
  <c r="CO138" i="103" s="1"/>
  <c r="CZ138" i="103" a="1"/>
  <c r="CZ138" i="103" s="1"/>
  <c r="AR120" i="104" a="1"/>
  <c r="AR120" i="104" s="1"/>
  <c r="AN120" i="104" a="1"/>
  <c r="AN120" i="104" s="1"/>
  <c r="AS120" i="104" a="1"/>
  <c r="AS120" i="104" s="1"/>
  <c r="AW120" i="104" a="1"/>
  <c r="AW120" i="104" s="1"/>
  <c r="AU120" i="104" a="1"/>
  <c r="AU120" i="104" s="1"/>
  <c r="AV120" i="104" a="1"/>
  <c r="AV120" i="104" s="1"/>
  <c r="AO120" i="104" a="1"/>
  <c r="AO120" i="104" s="1"/>
  <c r="AT120" i="104" a="1"/>
  <c r="AT120" i="104" s="1"/>
  <c r="AP120" i="104" a="1"/>
  <c r="AP120" i="104" s="1"/>
  <c r="BG138" i="103" a="1"/>
  <c r="BG138" i="103" s="1"/>
  <c r="BD138" i="103" a="1"/>
  <c r="BD138" i="103" s="1"/>
  <c r="BC138" i="103" a="1"/>
  <c r="BC138" i="103" s="1"/>
  <c r="BF138" i="103" a="1"/>
  <c r="BF138" i="103" s="1"/>
  <c r="BE138" i="103" a="1"/>
  <c r="BE138" i="103" s="1"/>
  <c r="AY138" i="103" a="1"/>
  <c r="AY138" i="103" s="1"/>
  <c r="AX138" i="103" a="1"/>
  <c r="AX138" i="103" s="1"/>
  <c r="BA138" i="103" a="1"/>
  <c r="BA138" i="103" s="1"/>
  <c r="BB138" i="103" a="1"/>
  <c r="BB138" i="103" s="1"/>
  <c r="BX116" i="105" a="1"/>
  <c r="BX116" i="105" s="1"/>
  <c r="DH116" i="105" a="1"/>
  <c r="DH116" i="105" s="1"/>
  <c r="CS116" i="105" a="1"/>
  <c r="CS116" i="105" s="1"/>
  <c r="DI116" i="105" a="1"/>
  <c r="DI116" i="105" s="1"/>
  <c r="CC113" i="99"/>
  <c r="CH113" i="99" s="1"/>
  <c r="AH113" i="99"/>
  <c r="AD113" i="99"/>
  <c r="AI94" i="105"/>
  <c r="DH94" i="105" s="1" a="1"/>
  <c r="DH94" i="105" s="1"/>
  <c r="I103" i="105"/>
  <c r="E103" i="105"/>
  <c r="F103" i="105"/>
  <c r="H103" i="105"/>
  <c r="CZ75" i="104" a="1"/>
  <c r="CZ75" i="104" s="1"/>
  <c r="CY75" i="104" a="1"/>
  <c r="CY75" i="104" s="1"/>
  <c r="AV75" i="104" a="1"/>
  <c r="AV75" i="104" s="1"/>
  <c r="Z105" i="99"/>
  <c r="AG106" i="105"/>
  <c r="CL106" i="105" s="1" a="1"/>
  <c r="CL106" i="105" s="1"/>
  <c r="AG100" i="105"/>
  <c r="CR100" i="105" s="1" a="1"/>
  <c r="CR100" i="105" s="1"/>
  <c r="CX120" i="103" a="1"/>
  <c r="CX120" i="103" s="1"/>
  <c r="CY120" i="103" a="1"/>
  <c r="CY120" i="103" s="1"/>
  <c r="AC104" i="103" a="1"/>
  <c r="AC104" i="103" s="1"/>
  <c r="BN104" i="103" a="1"/>
  <c r="BN104" i="103" s="1"/>
  <c r="BH104" i="103" a="1"/>
  <c r="BH104" i="103" s="1"/>
  <c r="BO104" i="103" a="1"/>
  <c r="BO104" i="103" s="1"/>
  <c r="BI104" i="103" a="1"/>
  <c r="BI104" i="103" s="1"/>
  <c r="BJ104" i="103" a="1"/>
  <c r="BJ104" i="103" s="1"/>
  <c r="BM104" i="103" a="1"/>
  <c r="BM104" i="103" s="1"/>
  <c r="BL104" i="103" a="1"/>
  <c r="BL104" i="103" s="1"/>
  <c r="BP104" i="103" a="1"/>
  <c r="BP104" i="103" s="1"/>
  <c r="BK104" i="103" a="1"/>
  <c r="BK104" i="103" s="1"/>
  <c r="AH102" i="103" a="1"/>
  <c r="AH102" i="103" s="1"/>
  <c r="CT102" i="103" a="1"/>
  <c r="CT102" i="103" s="1"/>
  <c r="CS102" i="103" a="1"/>
  <c r="CS102" i="103" s="1"/>
  <c r="CR102" i="103" a="1"/>
  <c r="CR102" i="103" s="1"/>
  <c r="CQ102" i="103" a="1"/>
  <c r="CQ102" i="103" s="1"/>
  <c r="Z130" i="99"/>
  <c r="A130" i="99" s="1" a="1"/>
  <c r="A130" i="99" s="1"/>
  <c r="S130" i="99"/>
  <c r="AE130" i="99"/>
  <c r="BZ130" i="99"/>
  <c r="AA130" i="99"/>
  <c r="X148" i="105"/>
  <c r="CY125" i="104" a="1"/>
  <c r="CY125" i="104" s="1"/>
  <c r="CZ125" i="104" a="1"/>
  <c r="CZ125" i="104" s="1"/>
  <c r="CO148" i="103" a="1"/>
  <c r="CO148" i="103" s="1"/>
  <c r="CZ148" i="103" a="1"/>
  <c r="CZ148" i="103" s="1"/>
  <c r="CZ29" i="103" a="1"/>
  <c r="CZ29" i="103" s="1"/>
  <c r="CL97" i="104" a="1"/>
  <c r="CL97" i="104" s="1"/>
  <c r="CG97" i="104" a="1"/>
  <c r="CG97" i="104" s="1"/>
  <c r="CI97" i="104" a="1"/>
  <c r="CI97" i="104" s="1"/>
  <c r="CJ97" i="104" a="1"/>
  <c r="CJ97" i="104" s="1"/>
  <c r="CH97" i="104" a="1"/>
  <c r="CH97" i="104" s="1"/>
  <c r="CD118" i="103" a="1"/>
  <c r="CD118" i="103" s="1"/>
  <c r="CE118" i="103" a="1"/>
  <c r="CE118" i="103" s="1"/>
  <c r="CA118" i="103" a="1"/>
  <c r="CA118" i="103" s="1"/>
  <c r="CB118" i="103" a="1"/>
  <c r="CB118" i="103" s="1"/>
  <c r="BZ118" i="103" a="1"/>
  <c r="BZ118" i="103" s="1"/>
  <c r="CC118" i="103" a="1"/>
  <c r="CC118" i="103" s="1"/>
  <c r="BY118" i="103" a="1"/>
  <c r="BY118" i="103" s="1"/>
  <c r="AX107" i="103" a="1"/>
  <c r="AX107" i="103" s="1"/>
  <c r="BE107" i="103" a="1"/>
  <c r="BE107" i="103" s="1"/>
  <c r="AY107" i="103" a="1"/>
  <c r="AY107" i="103" s="1"/>
  <c r="BG107" i="103" a="1"/>
  <c r="BG107" i="103" s="1"/>
  <c r="BB107" i="103" a="1"/>
  <c r="BB107" i="103" s="1"/>
  <c r="BF107" i="103" a="1"/>
  <c r="BF107" i="103" s="1"/>
  <c r="BA107" i="103" a="1"/>
  <c r="BA107" i="103" s="1"/>
  <c r="BD107" i="103" a="1"/>
  <c r="BD107" i="103" s="1"/>
  <c r="BC107" i="103" a="1"/>
  <c r="BC107" i="103" s="1"/>
  <c r="AZ107" i="103" a="1"/>
  <c r="AZ107" i="103" s="1"/>
  <c r="AB107" i="103" a="1"/>
  <c r="AB107" i="103" s="1"/>
  <c r="AS22" i="104" a="1"/>
  <c r="AS22" i="104" s="1"/>
  <c r="AN22" i="104" a="1"/>
  <c r="AN22" i="104" s="1"/>
  <c r="AR22" i="104" a="1"/>
  <c r="AR22" i="104" s="1"/>
  <c r="AW22" i="104" a="1"/>
  <c r="AW22" i="104" s="1"/>
  <c r="AU22" i="104" a="1"/>
  <c r="AU22" i="104" s="1"/>
  <c r="AV22" i="104" a="1"/>
  <c r="AV22" i="104" s="1"/>
  <c r="AT22" i="104" a="1"/>
  <c r="AT22" i="104" s="1"/>
  <c r="AO22" i="104" a="1"/>
  <c r="AO22" i="104" s="1"/>
  <c r="AX119" i="104" a="1"/>
  <c r="AX119" i="104" s="1"/>
  <c r="CQ119" i="104" a="1"/>
  <c r="CQ119" i="104" s="1"/>
  <c r="CX119" i="104" a="1"/>
  <c r="CX119" i="104" s="1"/>
  <c r="CH136" i="105" a="1"/>
  <c r="CH136" i="105" s="1"/>
  <c r="CB136" i="105" a="1"/>
  <c r="CB136" i="105" s="1"/>
  <c r="CE136" i="105" a="1"/>
  <c r="CE136" i="105" s="1"/>
  <c r="CF136" i="105" a="1"/>
  <c r="CF136" i="105" s="1"/>
  <c r="CA136" i="105" a="1"/>
  <c r="CA136" i="105" s="1"/>
  <c r="CD136" i="105" a="1"/>
  <c r="CD136" i="105" s="1"/>
  <c r="CX147" i="103" a="1"/>
  <c r="CX147" i="103" s="1"/>
  <c r="CY147" i="103" a="1"/>
  <c r="CY147" i="103" s="1"/>
  <c r="AZ119" i="103" a="1"/>
  <c r="AZ119" i="103" s="1"/>
  <c r="AX119" i="103" a="1"/>
  <c r="AX119" i="103" s="1"/>
  <c r="BD119" i="103" a="1"/>
  <c r="BD119" i="103" s="1"/>
  <c r="AY119" i="103" a="1"/>
  <c r="AY119" i="103" s="1"/>
  <c r="BF119" i="103" a="1"/>
  <c r="BF119" i="103" s="1"/>
  <c r="BE119" i="103" a="1"/>
  <c r="BE119" i="103" s="1"/>
  <c r="BC119" i="103" a="1"/>
  <c r="BC119" i="103" s="1"/>
  <c r="BA119" i="103" a="1"/>
  <c r="BA119" i="103" s="1"/>
  <c r="BG119" i="103" a="1"/>
  <c r="BG119" i="103" s="1"/>
  <c r="BB119" i="103" a="1"/>
  <c r="BB119" i="103" s="1"/>
  <c r="BE22" i="105" a="1"/>
  <c r="BE22" i="105" s="1"/>
  <c r="DI22" i="105" a="1"/>
  <c r="DI22" i="105" s="1"/>
  <c r="DH22" i="105" a="1"/>
  <c r="DH22" i="105" s="1"/>
  <c r="CP140" i="103" a="1"/>
  <c r="CP140" i="103" s="1"/>
  <c r="AU63" i="104" a="1"/>
  <c r="AU63" i="104" s="1"/>
  <c r="CJ103" i="104" a="1"/>
  <c r="CJ103" i="104" s="1"/>
  <c r="BB114" i="104" a="1"/>
  <c r="BB114" i="104" s="1"/>
  <c r="AE117" i="103" a="1"/>
  <c r="AE117" i="103" s="1"/>
  <c r="BJ135" i="103" a="1"/>
  <c r="BJ135" i="103" s="1"/>
  <c r="CZ68" i="105" a="1"/>
  <c r="CZ68" i="105" s="1"/>
  <c r="AI106" i="104" a="1"/>
  <c r="AI106" i="104" s="1"/>
  <c r="DH54" i="105" a="1"/>
  <c r="DH54" i="105" s="1"/>
  <c r="CQ120" i="105" a="1"/>
  <c r="CQ120" i="105" s="1"/>
  <c r="AG55" i="104" a="1"/>
  <c r="AG55" i="104" s="1"/>
  <c r="AB45" i="104" a="1"/>
  <c r="AB45" i="104" s="1"/>
  <c r="AH45" i="104" a="1"/>
  <c r="AH45" i="104" s="1"/>
  <c r="AL45" i="104" a="1"/>
  <c r="AL45" i="104" s="1"/>
  <c r="BI40" i="85"/>
  <c r="BO95" i="85" a="1"/>
  <c r="BO95" i="85" s="1"/>
  <c r="BN95" i="85"/>
  <c r="AS26" i="105" a="1"/>
  <c r="AS26" i="105" s="1"/>
  <c r="AI31" i="104" a="1"/>
  <c r="AI31" i="104" s="1"/>
  <c r="CT34" i="105" a="1"/>
  <c r="CT34" i="105" s="1"/>
  <c r="DC8" i="105" a="1"/>
  <c r="DC8" i="105" s="1"/>
  <c r="BO79" i="85" a="1"/>
  <c r="BO79" i="85" s="1"/>
  <c r="BN79" i="85"/>
  <c r="BA34" i="105" a="1"/>
  <c r="BA34" i="105" s="1"/>
  <c r="BE139" i="105" a="1"/>
  <c r="BE139" i="105" s="1"/>
  <c r="BN40" i="85"/>
  <c r="BO40" i="85" a="1"/>
  <c r="BO40" i="85" s="1"/>
  <c r="BO94" i="85" a="1"/>
  <c r="BO94" i="85" s="1"/>
  <c r="BN94" i="85"/>
  <c r="BO82" i="85" a="1"/>
  <c r="BO82" i="85" s="1"/>
  <c r="BN82" i="85"/>
  <c r="BB139" i="105" a="1"/>
  <c r="BB139" i="105" s="1"/>
  <c r="AS122" i="105" a="1"/>
  <c r="AS122" i="105" s="1"/>
  <c r="BF139" i="105" a="1"/>
  <c r="BF139" i="105" s="1"/>
  <c r="CU31" i="104" a="1"/>
  <c r="CU31" i="104" s="1"/>
  <c r="BN39" i="85"/>
  <c r="BO39" i="85" a="1"/>
  <c r="BO39" i="85" s="1"/>
  <c r="CH31" i="104" a="1"/>
  <c r="CH31" i="104" s="1"/>
  <c r="AS66" i="105" a="1"/>
  <c r="AS66" i="105" s="1"/>
  <c r="BA139" i="105" a="1"/>
  <c r="BA139" i="105" s="1"/>
  <c r="AX139" i="105" a="1"/>
  <c r="AX139" i="105" s="1"/>
  <c r="CR31" i="104" a="1"/>
  <c r="CR31" i="104" s="1"/>
  <c r="BO76" i="85" a="1"/>
  <c r="BO76" i="85" s="1"/>
  <c r="BN76" i="85"/>
  <c r="BN36" i="85"/>
  <c r="BO36" i="85" a="1"/>
  <c r="BO36" i="85" s="1"/>
  <c r="CW26" i="105" a="1"/>
  <c r="CW26" i="105" s="1"/>
  <c r="AY139" i="105" a="1"/>
  <c r="AY139" i="105" s="1"/>
  <c r="AJ67" i="104" a="1"/>
  <c r="AJ67" i="104" s="1"/>
  <c r="AT31" i="104" a="1"/>
  <c r="AT31" i="104" s="1"/>
  <c r="BN32" i="85"/>
  <c r="BO32" i="85" a="1"/>
  <c r="BO32" i="85" s="1"/>
  <c r="F319" i="99"/>
  <c r="Z319" i="99" s="1"/>
  <c r="CV2" i="104" a="1"/>
  <c r="CV2" i="104" s="1"/>
  <c r="BC18" i="105" a="1"/>
  <c r="BC18" i="105" s="1"/>
  <c r="CB18" i="105" a="1"/>
  <c r="CB18" i="105" s="1"/>
  <c r="BA18" i="105" a="1"/>
  <c r="BA18" i="105" s="1"/>
  <c r="AS81" i="105" a="1"/>
  <c r="AS81" i="105" s="1"/>
  <c r="AP18" i="105" a="1"/>
  <c r="AP18" i="105" s="1"/>
  <c r="AS149" i="105" a="1"/>
  <c r="AS149" i="105" s="1"/>
  <c r="CD18" i="105" a="1"/>
  <c r="CD18" i="105" s="1"/>
  <c r="CH2" i="104" a="1"/>
  <c r="CH2" i="104" s="1"/>
  <c r="CW149" i="105" a="1"/>
  <c r="CW149" i="105" s="1"/>
  <c r="CP77" i="105" a="1"/>
  <c r="CP77" i="105" s="1"/>
  <c r="AB44" i="100"/>
  <c r="AE35" i="100"/>
  <c r="AB20" i="100"/>
  <c r="AE88" i="100"/>
  <c r="BA24" i="105" a="1"/>
  <c r="BA24" i="105" s="1"/>
  <c r="CS24" i="105" a="1"/>
  <c r="CS24" i="105" s="1"/>
  <c r="CT33" i="105" a="1"/>
  <c r="CT33" i="105" s="1"/>
  <c r="AE19" i="100"/>
  <c r="Z156" i="99"/>
  <c r="CU24" i="105" a="1"/>
  <c r="CU24" i="105" s="1"/>
  <c r="AF18" i="100"/>
  <c r="AF43" i="100"/>
  <c r="AE161" i="100"/>
  <c r="E91" i="105"/>
  <c r="AE140" i="100"/>
  <c r="AE143" i="100"/>
  <c r="AF152" i="100"/>
  <c r="CH150" i="104" a="1"/>
  <c r="CH150" i="104" s="1"/>
  <c r="CY14" i="105" a="1"/>
  <c r="CY14" i="105" s="1"/>
  <c r="CW15" i="103" a="1"/>
  <c r="CW15" i="103" s="1"/>
  <c r="AS110" i="105" a="1"/>
  <c r="AS110" i="105" s="1"/>
  <c r="AH77" i="103" a="1"/>
  <c r="AH77" i="103" s="1"/>
  <c r="AF153" i="100"/>
  <c r="CT88" i="105" a="1"/>
  <c r="CT88" i="105" s="1"/>
  <c r="AP17" i="105" a="1"/>
  <c r="AP17" i="105" s="1"/>
  <c r="CT3" i="105" a="1"/>
  <c r="CT3" i="105" s="1"/>
  <c r="BT88" i="105" a="1"/>
  <c r="BT88" i="105" s="1"/>
  <c r="BB90" i="104" a="1"/>
  <c r="BB90" i="104" s="1"/>
  <c r="BA135" i="105" a="1"/>
  <c r="BA135" i="105" s="1"/>
  <c r="AP26" i="105" a="1"/>
  <c r="AP26" i="105" s="1"/>
  <c r="AB80" i="100"/>
  <c r="BC80" i="105" a="1"/>
  <c r="BC80" i="105" s="1"/>
  <c r="CU15" i="103" a="1"/>
  <c r="CU15" i="103" s="1"/>
  <c r="AB37" i="100"/>
  <c r="AS52" i="105" a="1"/>
  <c r="AS52" i="105" s="1"/>
  <c r="AG90" i="104" a="1"/>
  <c r="AG90" i="104" s="1"/>
  <c r="AR60" i="105" a="1"/>
  <c r="AR60" i="105" s="1"/>
  <c r="BM60" i="105" a="1"/>
  <c r="BM60" i="105" s="1"/>
  <c r="DC41" i="105" a="1"/>
  <c r="DC41" i="105" s="1"/>
  <c r="AO4" i="105" a="1"/>
  <c r="AO4" i="105" s="1"/>
  <c r="AU150" i="105" a="1"/>
  <c r="AU150" i="105" s="1"/>
  <c r="AB135" i="100"/>
  <c r="AB8" i="100"/>
  <c r="AY76" i="105" a="1"/>
  <c r="AY76" i="105" s="1"/>
  <c r="S147" i="99"/>
  <c r="CY9" i="105" a="1"/>
  <c r="CY9" i="105" s="1"/>
  <c r="Z77" i="99"/>
  <c r="AE47" i="100"/>
  <c r="AE118" i="100"/>
  <c r="AE162" i="100"/>
  <c r="AE67" i="100"/>
  <c r="H2" i="101"/>
  <c r="DF118" i="105" a="1"/>
  <c r="DF118" i="105" s="1"/>
  <c r="CT149" i="105" a="1"/>
  <c r="CT149" i="105" s="1"/>
  <c r="AO24" i="105" a="1"/>
  <c r="AO24" i="105" s="1"/>
  <c r="AP19" i="105" a="1"/>
  <c r="AP19" i="105" s="1"/>
  <c r="CP149" i="105" a="1"/>
  <c r="CP149" i="105" s="1"/>
  <c r="CT37" i="105" a="1"/>
  <c r="CT37" i="105" s="1"/>
  <c r="BA7" i="105" a="1"/>
  <c r="BA7" i="105" s="1"/>
  <c r="CJ85" i="104" a="1"/>
  <c r="CJ85" i="104" s="1"/>
  <c r="BT7" i="105" a="1"/>
  <c r="BT7" i="105" s="1"/>
  <c r="CT7" i="105" a="1"/>
  <c r="CT7" i="105" s="1"/>
  <c r="CU7" i="105" a="1"/>
  <c r="CU7" i="105" s="1"/>
  <c r="H19" i="101"/>
  <c r="Z132" i="99"/>
  <c r="BK37" i="105" a="1"/>
  <c r="BK37" i="105" s="1"/>
  <c r="AR110" i="105" a="1"/>
  <c r="AR110" i="105" s="1"/>
  <c r="AJ20" i="104" a="1"/>
  <c r="AJ20" i="104" s="1"/>
  <c r="AS112" i="105" a="1"/>
  <c r="AS112" i="105" s="1"/>
  <c r="AN24" i="105" a="1"/>
  <c r="AN24" i="105" s="1"/>
  <c r="AS64" i="105" a="1"/>
  <c r="AS64" i="105" s="1"/>
  <c r="BF150" i="105" a="1"/>
  <c r="BF150" i="105" s="1"/>
  <c r="Z78" i="99"/>
  <c r="CH4" i="103" a="1"/>
  <c r="CH4" i="103" s="1"/>
  <c r="AO43" i="105" a="1"/>
  <c r="AO43" i="105" s="1"/>
  <c r="AE80" i="100"/>
  <c r="AV43" i="105" a="1"/>
  <c r="AV43" i="105" s="1"/>
  <c r="CY32" i="105" a="1"/>
  <c r="CY32" i="105" s="1"/>
  <c r="AE121" i="100"/>
  <c r="AF73" i="100"/>
  <c r="AB91" i="100"/>
  <c r="A91" i="100" s="1" a="1"/>
  <c r="A91" i="100" s="1"/>
  <c r="Z43" i="99"/>
  <c r="DA47" i="105" a="1"/>
  <c r="DA47" i="105" s="1"/>
  <c r="AF161" i="100"/>
  <c r="CQ3" i="103" a="1"/>
  <c r="CQ3" i="103" s="1"/>
  <c r="CQ10" i="103" a="1"/>
  <c r="CQ10" i="103" s="1"/>
  <c r="DA26" i="105" a="1"/>
  <c r="DA26" i="105" s="1"/>
  <c r="AC79" i="99"/>
  <c r="R12" i="99"/>
  <c r="AJ20" i="105" s="1"/>
  <c r="W20" i="105"/>
  <c r="N20" i="104"/>
  <c r="AA20" i="104" s="1"/>
  <c r="CZ20" i="104" s="1" a="1"/>
  <c r="CZ20" i="104" s="1"/>
  <c r="M7" i="103"/>
  <c r="Z7" i="103" s="1"/>
  <c r="AG79" i="99"/>
  <c r="E44" i="105"/>
  <c r="AB108" i="100"/>
  <c r="A108" i="100" s="1" a="1"/>
  <c r="A108" i="100" s="1"/>
  <c r="Z48" i="99"/>
  <c r="Z75" i="99"/>
  <c r="Z166" i="99"/>
  <c r="O16" i="105"/>
  <c r="F16" i="105" s="1"/>
  <c r="C16" i="105" s="1"/>
  <c r="F16" i="104"/>
  <c r="J160" i="99"/>
  <c r="AB16" i="105" s="1"/>
  <c r="BR16" i="105" s="1" a="1"/>
  <c r="BR16" i="105" s="1"/>
  <c r="E71" i="103"/>
  <c r="R71" i="103" s="1"/>
  <c r="BQ71" i="103" s="1" a="1"/>
  <c r="BQ71" i="103" s="1"/>
  <c r="I44" i="105"/>
  <c r="AB139" i="104" a="1"/>
  <c r="AB139" i="104" s="1"/>
  <c r="AH139" i="104" a="1"/>
  <c r="AH139" i="104" s="1"/>
  <c r="AK139" i="104" a="1"/>
  <c r="AK139" i="104" s="1"/>
  <c r="AL139" i="104" a="1"/>
  <c r="AL139" i="104" s="1"/>
  <c r="Z67" i="99"/>
  <c r="AK68" i="103" a="1"/>
  <c r="AK68" i="103" s="1"/>
  <c r="AH68" i="103" a="1"/>
  <c r="AH68" i="103" s="1"/>
  <c r="AJ68" i="103" a="1"/>
  <c r="AJ68" i="103" s="1"/>
  <c r="AG68" i="103" a="1"/>
  <c r="AG68" i="103" s="1"/>
  <c r="AE179" i="99"/>
  <c r="X139" i="105"/>
  <c r="BZ179" i="99"/>
  <c r="AA179" i="99"/>
  <c r="CH15" i="103" a="1"/>
  <c r="CH15" i="103" s="1"/>
  <c r="CG15" i="103" a="1"/>
  <c r="CG15" i="103" s="1"/>
  <c r="CJ15" i="103" a="1"/>
  <c r="CJ15" i="103" s="1"/>
  <c r="CQ39" i="103" a="1"/>
  <c r="CQ39" i="103" s="1"/>
  <c r="CM39" i="103" a="1"/>
  <c r="CM39" i="103" s="1"/>
  <c r="AI39" i="103" a="1"/>
  <c r="AI39" i="103" s="1"/>
  <c r="CV39" i="103" a="1"/>
  <c r="CV39" i="103" s="1"/>
  <c r="AU128" i="104" a="1"/>
  <c r="AU128" i="104" s="1"/>
  <c r="AJ128" i="104" a="1"/>
  <c r="AJ128" i="104" s="1"/>
  <c r="CX128" i="104" a="1"/>
  <c r="CX128" i="104" s="1"/>
  <c r="CI51" i="104" a="1"/>
  <c r="CI51" i="104" s="1"/>
  <c r="AR51" i="104" a="1"/>
  <c r="AR51" i="104" s="1"/>
  <c r="AG51" i="104" a="1"/>
  <c r="AG51" i="104" s="1"/>
  <c r="CJ51" i="104" a="1"/>
  <c r="CJ51" i="104" s="1"/>
  <c r="CG51" i="104" a="1"/>
  <c r="CG51" i="104" s="1"/>
  <c r="AR138" i="104" a="1"/>
  <c r="AR138" i="104" s="1"/>
  <c r="CI138" i="104" a="1"/>
  <c r="CI138" i="104" s="1"/>
  <c r="AR35" i="104" a="1"/>
  <c r="AR35" i="104" s="1"/>
  <c r="AG35" i="104" a="1"/>
  <c r="AG35" i="104" s="1"/>
  <c r="CL35" i="104" a="1"/>
  <c r="CL35" i="104" s="1"/>
  <c r="CK35" i="104" a="1"/>
  <c r="CK35" i="104" s="1"/>
  <c r="AU81" i="104" a="1"/>
  <c r="AU81" i="104" s="1"/>
  <c r="AJ81" i="104" a="1"/>
  <c r="AJ81" i="104" s="1"/>
  <c r="CW81" i="104" a="1"/>
  <c r="CW81" i="104" s="1"/>
  <c r="AR77" i="104" a="1"/>
  <c r="AR77" i="104" s="1"/>
  <c r="CI77" i="104" a="1"/>
  <c r="CI77" i="104" s="1"/>
  <c r="CK77" i="104" a="1"/>
  <c r="CK77" i="104" s="1"/>
  <c r="AG77" i="104" a="1"/>
  <c r="AG77" i="104" s="1"/>
  <c r="CJ77" i="104" a="1"/>
  <c r="CJ77" i="104" s="1"/>
  <c r="CG77" i="104" a="1"/>
  <c r="CG77" i="104" s="1"/>
  <c r="DA110" i="105" a="1"/>
  <c r="DA110" i="105" s="1"/>
  <c r="CD110" i="105" a="1"/>
  <c r="CD110" i="105" s="1"/>
  <c r="BC110" i="105" a="1"/>
  <c r="BC110" i="105" s="1"/>
  <c r="BV110" i="105" a="1"/>
  <c r="BV110" i="105" s="1"/>
  <c r="CQ110" i="105" a="1"/>
  <c r="CQ110" i="105" s="1"/>
  <c r="DD110" i="105" a="1"/>
  <c r="DD110" i="105" s="1"/>
  <c r="CK110" i="105" a="1"/>
  <c r="CK110" i="105" s="1"/>
  <c r="CR118" i="105" a="1"/>
  <c r="CR118" i="105" s="1"/>
  <c r="BD118" i="105" a="1"/>
  <c r="BD118" i="105" s="1"/>
  <c r="DG118" i="105" a="1"/>
  <c r="DG118" i="105" s="1"/>
  <c r="CR37" i="105" a="1"/>
  <c r="CR37" i="105" s="1"/>
  <c r="CQ37" i="105" a="1"/>
  <c r="CQ37" i="105" s="1"/>
  <c r="BT37" i="105" a="1"/>
  <c r="BT37" i="105" s="1"/>
  <c r="CU37" i="105" a="1"/>
  <c r="CU37" i="105" s="1"/>
  <c r="CB37" i="105" a="1"/>
  <c r="CB37" i="105" s="1"/>
  <c r="AR33" i="104" a="1"/>
  <c r="AR33" i="104" s="1"/>
  <c r="CI33" i="104" a="1"/>
  <c r="CI33" i="104" s="1"/>
  <c r="CL33" i="104" a="1"/>
  <c r="CL33" i="104" s="1"/>
  <c r="CJ33" i="104" a="1"/>
  <c r="CJ33" i="104" s="1"/>
  <c r="CG33" i="104" a="1"/>
  <c r="CG33" i="104" s="1"/>
  <c r="CK33" i="104" a="1"/>
  <c r="CK33" i="104" s="1"/>
  <c r="AR7" i="104" a="1"/>
  <c r="AR7" i="104" s="1"/>
  <c r="CI7" i="104" a="1"/>
  <c r="CI7" i="104" s="1"/>
  <c r="AG7" i="104" a="1"/>
  <c r="AG7" i="104" s="1"/>
  <c r="CL7" i="104" a="1"/>
  <c r="CL7" i="104" s="1"/>
  <c r="CK7" i="104" a="1"/>
  <c r="CK7" i="104" s="1"/>
  <c r="CR80" i="105" a="1"/>
  <c r="CR80" i="105" s="1"/>
  <c r="BW80" i="105" a="1"/>
  <c r="BW80" i="105" s="1"/>
  <c r="CL80" i="105" a="1"/>
  <c r="CL80" i="105" s="1"/>
  <c r="DA122" i="105" a="1"/>
  <c r="DA122" i="105" s="1"/>
  <c r="BC122" i="105" a="1"/>
  <c r="BC122" i="105" s="1"/>
  <c r="CQ16" i="103" a="1"/>
  <c r="CQ16" i="103" s="1"/>
  <c r="AH16" i="103" a="1"/>
  <c r="AH16" i="103" s="1"/>
  <c r="CS16" i="103" a="1"/>
  <c r="CS16" i="103" s="1"/>
  <c r="AU52" i="104" a="1"/>
  <c r="AU52" i="104" s="1"/>
  <c r="CI52" i="104" a="1"/>
  <c r="CI52" i="104" s="1"/>
  <c r="CW52" i="104" a="1"/>
  <c r="CW52" i="104" s="1"/>
  <c r="AJ52" i="104" a="1"/>
  <c r="AJ52" i="104" s="1"/>
  <c r="CR34" i="105" a="1"/>
  <c r="CR34" i="105" s="1"/>
  <c r="CQ34" i="105" a="1"/>
  <c r="CQ34" i="105" s="1"/>
  <c r="CU34" i="105" a="1"/>
  <c r="CU34" i="105" s="1"/>
  <c r="CH37" i="103" a="1"/>
  <c r="CH37" i="103" s="1"/>
  <c r="CW37" i="103" a="1"/>
  <c r="CW37" i="103" s="1"/>
  <c r="CV37" i="103" a="1"/>
  <c r="CV37" i="103" s="1"/>
  <c r="CB37" i="103" a="1"/>
  <c r="CB37" i="103" s="1"/>
  <c r="BM37" i="103" a="1"/>
  <c r="BM37" i="103" s="1"/>
  <c r="AR150" i="104" a="1"/>
  <c r="AR150" i="104" s="1"/>
  <c r="CI150" i="104" a="1"/>
  <c r="CI150" i="104" s="1"/>
  <c r="AG150" i="104" a="1"/>
  <c r="AG150" i="104" s="1"/>
  <c r="CL150" i="104" a="1"/>
  <c r="CL150" i="104" s="1"/>
  <c r="CG150" i="104" a="1"/>
  <c r="CG150" i="104" s="1"/>
  <c r="F63" i="99"/>
  <c r="G63" i="99"/>
  <c r="AD90" i="105"/>
  <c r="BA90" i="105" s="1" a="1"/>
  <c r="BA90" i="105" s="1"/>
  <c r="AD86" i="105"/>
  <c r="AU70" i="104" a="1"/>
  <c r="AU70" i="104" s="1"/>
  <c r="CI70" i="104" a="1"/>
  <c r="CI70" i="104" s="1"/>
  <c r="AG139" i="105"/>
  <c r="BW139" i="105" s="1" a="1"/>
  <c r="BW139" i="105" s="1"/>
  <c r="CB179" i="99"/>
  <c r="AC179" i="99"/>
  <c r="AG179" i="99"/>
  <c r="DA137" i="105" a="1"/>
  <c r="DA137" i="105" s="1"/>
  <c r="CK137" i="105" a="1"/>
  <c r="CK137" i="105" s="1"/>
  <c r="CD137" i="105" a="1"/>
  <c r="CD137" i="105" s="1"/>
  <c r="CQ35" i="105" a="1"/>
  <c r="CQ35" i="105" s="1"/>
  <c r="DA35" i="105" a="1"/>
  <c r="DA35" i="105" s="1"/>
  <c r="DD35" i="105" a="1"/>
  <c r="DD35" i="105" s="1"/>
  <c r="BC35" i="105" a="1"/>
  <c r="BC35" i="105" s="1"/>
  <c r="AR28" i="104" a="1"/>
  <c r="AR28" i="104" s="1"/>
  <c r="CI28" i="104" a="1"/>
  <c r="CI28" i="104" s="1"/>
  <c r="CG3" i="103" a="1"/>
  <c r="CG3" i="103" s="1"/>
  <c r="CH3" i="103" a="1"/>
  <c r="CH3" i="103" s="1"/>
  <c r="CQ17" i="105" a="1"/>
  <c r="CQ17" i="105" s="1"/>
  <c r="CR17" i="105" a="1"/>
  <c r="CR17" i="105" s="1"/>
  <c r="BA17" i="105" a="1"/>
  <c r="BA17" i="105" s="1"/>
  <c r="CQ37" i="103" a="1"/>
  <c r="CQ37" i="103" s="1"/>
  <c r="CH49" i="103" a="1"/>
  <c r="CH49" i="103" s="1"/>
  <c r="CG49" i="103" a="1"/>
  <c r="CG49" i="103" s="1"/>
  <c r="BJ49" i="103" a="1"/>
  <c r="BJ49" i="103" s="1"/>
  <c r="CK49" i="103" a="1"/>
  <c r="CK49" i="103" s="1"/>
  <c r="CF49" i="103" a="1"/>
  <c r="CF49" i="103" s="1"/>
  <c r="AR64" i="104" a="1"/>
  <c r="AR64" i="104" s="1"/>
  <c r="CI64" i="104" a="1"/>
  <c r="CI64" i="104" s="1"/>
  <c r="CL64" i="104" a="1"/>
  <c r="CL64" i="104" s="1"/>
  <c r="AG64" i="104" a="1"/>
  <c r="AG64" i="104" s="1"/>
  <c r="CG64" i="104" a="1"/>
  <c r="CG64" i="104" s="1"/>
  <c r="DA64" i="105" a="1"/>
  <c r="DA64" i="105" s="1"/>
  <c r="CG35" i="103" a="1"/>
  <c r="CG35" i="103" s="1"/>
  <c r="CH35" i="103" a="1"/>
  <c r="CH35" i="103" s="1"/>
  <c r="CJ35" i="103" a="1"/>
  <c r="CJ35" i="103" s="1"/>
  <c r="CK35" i="103" a="1"/>
  <c r="CK35" i="103" s="1"/>
  <c r="CF35" i="103" a="1"/>
  <c r="CF35" i="103" s="1"/>
  <c r="AF35" i="103" a="1"/>
  <c r="AF35" i="103" s="1"/>
  <c r="CG54" i="103" a="1"/>
  <c r="CG54" i="103" s="1"/>
  <c r="CH54" i="103" a="1"/>
  <c r="CH54" i="103" s="1"/>
  <c r="CF54" i="103" a="1"/>
  <c r="CF54" i="103" s="1"/>
  <c r="CK54" i="103" a="1"/>
  <c r="CK54" i="103" s="1"/>
  <c r="AF54" i="103" a="1"/>
  <c r="AF54" i="103" s="1"/>
  <c r="AD44" i="105"/>
  <c r="CA147" i="99"/>
  <c r="AB147" i="99"/>
  <c r="AF147" i="99"/>
  <c r="CQ30" i="103" a="1"/>
  <c r="CQ30" i="103" s="1"/>
  <c r="CV30" i="103" a="1"/>
  <c r="CV30" i="103" s="1"/>
  <c r="AI30" i="103" a="1"/>
  <c r="AI30" i="103" s="1"/>
  <c r="CW30" i="103" a="1"/>
  <c r="CW30" i="103" s="1"/>
  <c r="CH36" i="103" a="1"/>
  <c r="CH36" i="103" s="1"/>
  <c r="CG36" i="103" a="1"/>
  <c r="CG36" i="103" s="1"/>
  <c r="CK36" i="103" a="1"/>
  <c r="CK36" i="103" s="1"/>
  <c r="AF36" i="103" a="1"/>
  <c r="AF36" i="103" s="1"/>
  <c r="AU18" i="104" a="1"/>
  <c r="AU18" i="104" s="1"/>
  <c r="AJ18" i="104" a="1"/>
  <c r="AJ18" i="104" s="1"/>
  <c r="CH22" i="103" a="1"/>
  <c r="CH22" i="103" s="1"/>
  <c r="CG22" i="103" a="1"/>
  <c r="CG22" i="103" s="1"/>
  <c r="AF22" i="103" a="1"/>
  <c r="AF22" i="103" s="1"/>
  <c r="CJ22" i="103" a="1"/>
  <c r="CJ22" i="103" s="1"/>
  <c r="CG53" i="103" a="1"/>
  <c r="CG53" i="103" s="1"/>
  <c r="CH53" i="103" a="1"/>
  <c r="CH53" i="103" s="1"/>
  <c r="CK53" i="103" a="1"/>
  <c r="CK53" i="103" s="1"/>
  <c r="CF53" i="103" a="1"/>
  <c r="CF53" i="103" s="1"/>
  <c r="AF53" i="103" a="1"/>
  <c r="AF53" i="103" s="1"/>
  <c r="DA81" i="105" a="1"/>
  <c r="DA81" i="105" s="1"/>
  <c r="BC81" i="105" a="1"/>
  <c r="BC81" i="105" s="1"/>
  <c r="CR27" i="105" a="1"/>
  <c r="CR27" i="105" s="1"/>
  <c r="CQ27" i="105" a="1"/>
  <c r="CQ27" i="105" s="1"/>
  <c r="CU27" i="105" a="1"/>
  <c r="CU27" i="105" s="1"/>
  <c r="CQ85" i="105" a="1"/>
  <c r="CQ85" i="105" s="1"/>
  <c r="CR85" i="105" a="1"/>
  <c r="CR85" i="105" s="1"/>
  <c r="AU149" i="104" a="1"/>
  <c r="AU149" i="104" s="1"/>
  <c r="CW149" i="104" a="1"/>
  <c r="CW149" i="104" s="1"/>
  <c r="AJ149" i="104" a="1"/>
  <c r="AJ149" i="104" s="1"/>
  <c r="CN149" i="104" a="1"/>
  <c r="CN149" i="104" s="1"/>
  <c r="DE69" i="105" a="1"/>
  <c r="DE69" i="105" s="1"/>
  <c r="CE69" i="105" a="1"/>
  <c r="CE69" i="105" s="1"/>
  <c r="AR19" i="104" a="1"/>
  <c r="AR19" i="104" s="1"/>
  <c r="CI19" i="104" a="1"/>
  <c r="CI19" i="104" s="1"/>
  <c r="AG19" i="104" a="1"/>
  <c r="AG19" i="104" s="1"/>
  <c r="CK19" i="104" a="1"/>
  <c r="CK19" i="104" s="1"/>
  <c r="CL19" i="104" a="1"/>
  <c r="CL19" i="104" s="1"/>
  <c r="CQ21" i="103" a="1"/>
  <c r="CQ21" i="103" s="1"/>
  <c r="AH21" i="103" a="1"/>
  <c r="AH21" i="103" s="1"/>
  <c r="BL21" i="103" a="1"/>
  <c r="BL21" i="103" s="1"/>
  <c r="CH73" i="103" a="1"/>
  <c r="CH73" i="103" s="1"/>
  <c r="AI73" i="103" a="1"/>
  <c r="AI73" i="103" s="1"/>
  <c r="BD73" i="103" a="1"/>
  <c r="BD73" i="103" s="1"/>
  <c r="CW73" i="103" a="1"/>
  <c r="CW73" i="103" s="1"/>
  <c r="CV73" i="103" a="1"/>
  <c r="CV73" i="103" s="1"/>
  <c r="BM73" i="103" a="1"/>
  <c r="BM73" i="103" s="1"/>
  <c r="BU73" i="103" a="1"/>
  <c r="BU73" i="103" s="1"/>
  <c r="CB73" i="103" a="1"/>
  <c r="CB73" i="103" s="1"/>
  <c r="CR7" i="105" a="1"/>
  <c r="CR7" i="105" s="1"/>
  <c r="CQ7" i="105" a="1"/>
  <c r="CQ7" i="105" s="1"/>
  <c r="AU80" i="104" a="1"/>
  <c r="AU80" i="104" s="1"/>
  <c r="CI80" i="104" a="1"/>
  <c r="CI80" i="104" s="1"/>
  <c r="AJ80" i="104" a="1"/>
  <c r="AJ80" i="104" s="1"/>
  <c r="CW80" i="104" a="1"/>
  <c r="CW80" i="104" s="1"/>
  <c r="CG12" i="103" a="1"/>
  <c r="CG12" i="103" s="1"/>
  <c r="CH12" i="103" a="1"/>
  <c r="CH12" i="103" s="1"/>
  <c r="AF12" i="103" a="1"/>
  <c r="AF12" i="103" s="1"/>
  <c r="BA53" i="105" a="1"/>
  <c r="BA53" i="105" s="1"/>
  <c r="CQ53" i="105" a="1"/>
  <c r="CQ53" i="105" s="1"/>
  <c r="CR53" i="105" a="1"/>
  <c r="CR53" i="105" s="1"/>
  <c r="BT53" i="105" a="1"/>
  <c r="BT53" i="105" s="1"/>
  <c r="DA121" i="105" a="1"/>
  <c r="DA121" i="105" s="1"/>
  <c r="BC121" i="105" a="1"/>
  <c r="BC121" i="105" s="1"/>
  <c r="BM21" i="103" a="1"/>
  <c r="BM21" i="103" s="1"/>
  <c r="AI21" i="103" a="1"/>
  <c r="AI21" i="103" s="1"/>
  <c r="CH8" i="103" a="1"/>
  <c r="CH8" i="103" s="1"/>
  <c r="CG8" i="103" a="1"/>
  <c r="CG8" i="103" s="1"/>
  <c r="AF8" i="103" a="1"/>
  <c r="AF8" i="103" s="1"/>
  <c r="CG81" i="103" a="1"/>
  <c r="CG81" i="103" s="1"/>
  <c r="CH81" i="103" a="1"/>
  <c r="CH81" i="103" s="1"/>
  <c r="CF81" i="103" a="1"/>
  <c r="CF81" i="103" s="1"/>
  <c r="BJ81" i="103" a="1"/>
  <c r="BJ81" i="103" s="1"/>
  <c r="BR81" i="103" a="1"/>
  <c r="BR81" i="103" s="1"/>
  <c r="CG46" i="103" a="1"/>
  <c r="CG46" i="103" s="1"/>
  <c r="CH46" i="103" a="1"/>
  <c r="CH46" i="103" s="1"/>
  <c r="AF46" i="103" a="1"/>
  <c r="AF46" i="103" s="1"/>
  <c r="CJ46" i="103" a="1"/>
  <c r="CJ46" i="103" s="1"/>
  <c r="CF46" i="103" a="1"/>
  <c r="CF46" i="103" s="1"/>
  <c r="CK46" i="103" a="1"/>
  <c r="CK46" i="103" s="1"/>
  <c r="BW140" i="105" a="1"/>
  <c r="BW140" i="105" s="1"/>
  <c r="CR140" i="105" a="1"/>
  <c r="CR140" i="105" s="1"/>
  <c r="AF6" i="105"/>
  <c r="AF72" i="105"/>
  <c r="CR150" i="105" a="1"/>
  <c r="CR150" i="105" s="1"/>
  <c r="CQ150" i="105" a="1"/>
  <c r="CQ150" i="105" s="1"/>
  <c r="CU150" i="105" a="1"/>
  <c r="CU150" i="105" s="1"/>
  <c r="CR35" i="105" a="1"/>
  <c r="CR35" i="105" s="1"/>
  <c r="DG35" i="105" a="1"/>
  <c r="DG35" i="105" s="1"/>
  <c r="BD35" i="105" a="1"/>
  <c r="BD35" i="105" s="1"/>
  <c r="CG65" i="103" a="1"/>
  <c r="CG65" i="103" s="1"/>
  <c r="CH65" i="103" a="1"/>
  <c r="CH65" i="103" s="1"/>
  <c r="CF65" i="103" a="1"/>
  <c r="CF65" i="103" s="1"/>
  <c r="CH52" i="103" a="1"/>
  <c r="CH52" i="103" s="1"/>
  <c r="CG52" i="103" a="1"/>
  <c r="CG52" i="103" s="1"/>
  <c r="CK52" i="103" a="1"/>
  <c r="CK52" i="103" s="1"/>
  <c r="CF52" i="103" a="1"/>
  <c r="CF52" i="103" s="1"/>
  <c r="AF52" i="103" a="1"/>
  <c r="AF52" i="103" s="1"/>
  <c r="CJ52" i="103" a="1"/>
  <c r="CJ52" i="103" s="1"/>
  <c r="AR8" i="104" a="1"/>
  <c r="AR8" i="104" s="1"/>
  <c r="CI8" i="104" a="1"/>
  <c r="CI8" i="104" s="1"/>
  <c r="CL8" i="104" a="1"/>
  <c r="CL8" i="104" s="1"/>
  <c r="CK8" i="104" a="1"/>
  <c r="CK8" i="104" s="1"/>
  <c r="BB8" i="104" a="1"/>
  <c r="BB8" i="104" s="1"/>
  <c r="AG8" i="104" a="1"/>
  <c r="AG8" i="104" s="1"/>
  <c r="AU45" i="104" a="1"/>
  <c r="AU45" i="104" s="1"/>
  <c r="AJ45" i="104" a="1"/>
  <c r="AJ45" i="104" s="1"/>
  <c r="CN45" i="104" a="1"/>
  <c r="CN45" i="104" s="1"/>
  <c r="CW45" i="104" a="1"/>
  <c r="CW45" i="104" s="1"/>
  <c r="CG42" i="103" a="1"/>
  <c r="CG42" i="103" s="1"/>
  <c r="CH42" i="103" a="1"/>
  <c r="CH42" i="103" s="1"/>
  <c r="CJ42" i="103" a="1"/>
  <c r="CJ42" i="103" s="1"/>
  <c r="AF42" i="103" a="1"/>
  <c r="AF42" i="103" s="1"/>
  <c r="CK42" i="103" a="1"/>
  <c r="CK42" i="103" s="1"/>
  <c r="CF42" i="103" a="1"/>
  <c r="CF42" i="103" s="1"/>
  <c r="CV35" i="103" a="1"/>
  <c r="CV35" i="103" s="1"/>
  <c r="CM35" i="103" a="1"/>
  <c r="CM35" i="103" s="1"/>
  <c r="CQ35" i="103" a="1"/>
  <c r="CQ35" i="103" s="1"/>
  <c r="CW35" i="103" a="1"/>
  <c r="CW35" i="103" s="1"/>
  <c r="AI35" i="103" a="1"/>
  <c r="AI35" i="103" s="1"/>
  <c r="CH13" i="103" a="1"/>
  <c r="CH13" i="103" s="1"/>
  <c r="AI13" i="103" a="1"/>
  <c r="AI13" i="103" s="1"/>
  <c r="AR47" i="104" a="1"/>
  <c r="AR47" i="104" s="1"/>
  <c r="CI47" i="104" a="1"/>
  <c r="CI47" i="104" s="1"/>
  <c r="K19" i="101"/>
  <c r="K2" i="101"/>
  <c r="CQ59" i="105" a="1"/>
  <c r="CQ59" i="105" s="1"/>
  <c r="CR13" i="105" a="1"/>
  <c r="CR13" i="105" s="1"/>
  <c r="CQ13" i="105" a="1"/>
  <c r="CQ13" i="105" s="1"/>
  <c r="BT13" i="105" a="1"/>
  <c r="BT13" i="105" s="1"/>
  <c r="CU13" i="105" a="1"/>
  <c r="CU13" i="105" s="1"/>
  <c r="CQ64" i="105" a="1"/>
  <c r="CQ64" i="105" s="1"/>
  <c r="CR64" i="105" a="1"/>
  <c r="CR64" i="105" s="1"/>
  <c r="CU64" i="105" a="1"/>
  <c r="CU64" i="105" s="1"/>
  <c r="DA43" i="105" a="1"/>
  <c r="DA43" i="105" s="1"/>
  <c r="CQ43" i="105" a="1"/>
  <c r="CQ43" i="105" s="1"/>
  <c r="CR105" i="105" a="1"/>
  <c r="CR105" i="105" s="1"/>
  <c r="AF24" i="105"/>
  <c r="CQ24" i="105" s="1" a="1"/>
  <c r="CQ24" i="105" s="1"/>
  <c r="AF50" i="105"/>
  <c r="AR32" i="104" a="1"/>
  <c r="AR32" i="104" s="1"/>
  <c r="CI32" i="104" a="1"/>
  <c r="CI32" i="104" s="1"/>
  <c r="CL32" i="104" a="1"/>
  <c r="CL32" i="104" s="1"/>
  <c r="AG32" i="104" a="1"/>
  <c r="AG32" i="104" s="1"/>
  <c r="CG32" i="104" a="1"/>
  <c r="CG32" i="104" s="1"/>
  <c r="AG24" i="105"/>
  <c r="BW24" i="105" s="1" a="1"/>
  <c r="BW24" i="105" s="1"/>
  <c r="AG50" i="105"/>
  <c r="AR87" i="104" a="1"/>
  <c r="AR87" i="104" s="1"/>
  <c r="CI87" i="104" a="1"/>
  <c r="CI87" i="104" s="1"/>
  <c r="CL87" i="104" a="1"/>
  <c r="CL87" i="104" s="1"/>
  <c r="AG87" i="104" a="1"/>
  <c r="AG87" i="104" s="1"/>
  <c r="CK87" i="104" a="1"/>
  <c r="CK87" i="104" s="1"/>
  <c r="AU26" i="104" a="1"/>
  <c r="AU26" i="104" s="1"/>
  <c r="CN26" i="104" a="1"/>
  <c r="CN26" i="104" s="1"/>
  <c r="AJ26" i="104" a="1"/>
  <c r="AJ26" i="104" s="1"/>
  <c r="CQ41" i="105" a="1"/>
  <c r="CQ41" i="105" s="1"/>
  <c r="DA41" i="105" a="1"/>
  <c r="DA41" i="105" s="1"/>
  <c r="DD41" i="105" a="1"/>
  <c r="DD41" i="105" s="1"/>
  <c r="CD41" i="105" a="1"/>
  <c r="CD41" i="105" s="1"/>
  <c r="AR31" i="104" a="1"/>
  <c r="AR31" i="104" s="1"/>
  <c r="CI31" i="104" a="1"/>
  <c r="CI31" i="104" s="1"/>
  <c r="CG31" i="104" a="1"/>
  <c r="CG31" i="104" s="1"/>
  <c r="CL31" i="104" a="1"/>
  <c r="CL31" i="104" s="1"/>
  <c r="AG31" i="104" a="1"/>
  <c r="AG31" i="104" s="1"/>
  <c r="CH23" i="103" a="1"/>
  <c r="CH23" i="103" s="1"/>
  <c r="CK23" i="103" a="1"/>
  <c r="CK23" i="103" s="1"/>
  <c r="AF23" i="103" a="1"/>
  <c r="AF23" i="103" s="1"/>
  <c r="CJ23" i="103" a="1"/>
  <c r="CJ23" i="103" s="1"/>
  <c r="AR112" i="104" a="1"/>
  <c r="AR112" i="104" s="1"/>
  <c r="CI112" i="104" a="1"/>
  <c r="CI112" i="104" s="1"/>
  <c r="AG112" i="104" a="1"/>
  <c r="AG112" i="104" s="1"/>
  <c r="DA149" i="105" a="1"/>
  <c r="DA149" i="105" s="1"/>
  <c r="BD149" i="105" a="1"/>
  <c r="BD149" i="105" s="1"/>
  <c r="CQ36" i="103" a="1"/>
  <c r="CQ36" i="103" s="1"/>
  <c r="CW36" i="103" a="1"/>
  <c r="CW36" i="103" s="1"/>
  <c r="AI36" i="103" a="1"/>
  <c r="AI36" i="103" s="1"/>
  <c r="CG32" i="103" a="1"/>
  <c r="CG32" i="103" s="1"/>
  <c r="CH32" i="103" a="1"/>
  <c r="CH32" i="103" s="1"/>
  <c r="AF32" i="103" a="1"/>
  <c r="AF32" i="103" s="1"/>
  <c r="CI32" i="103" a="1"/>
  <c r="CI32" i="103" s="1"/>
  <c r="CF32" i="103" a="1"/>
  <c r="CF32" i="103" s="1"/>
  <c r="AD144" i="105"/>
  <c r="CI144" i="105" s="1" a="1"/>
  <c r="CI144" i="105" s="1"/>
  <c r="AD91" i="105"/>
  <c r="AP91" i="105" s="1" a="1"/>
  <c r="AP91" i="105" s="1"/>
  <c r="CA133" i="99"/>
  <c r="AF133" i="99"/>
  <c r="AB133" i="99"/>
  <c r="CG18" i="103" a="1"/>
  <c r="CG18" i="103" s="1"/>
  <c r="CH18" i="103" a="1"/>
  <c r="CH18" i="103" s="1"/>
  <c r="CJ18" i="103" a="1"/>
  <c r="CJ18" i="103" s="1"/>
  <c r="CK18" i="103" a="1"/>
  <c r="CK18" i="103" s="1"/>
  <c r="AF18" i="103" a="1"/>
  <c r="AF18" i="103" s="1"/>
  <c r="CU35" i="105" a="1"/>
  <c r="CU35" i="105" s="1"/>
  <c r="BA35" i="105" a="1"/>
  <c r="BA35" i="105" s="1"/>
  <c r="AI14" i="103" a="1"/>
  <c r="AI14" i="103" s="1"/>
  <c r="CV14" i="103" a="1"/>
  <c r="CV14" i="103" s="1"/>
  <c r="CH63" i="103" a="1"/>
  <c r="CH63" i="103" s="1"/>
  <c r="CG63" i="103" a="1"/>
  <c r="CG63" i="103" s="1"/>
  <c r="CI63" i="103" a="1"/>
  <c r="CI63" i="103" s="1"/>
  <c r="AF63" i="103" a="1"/>
  <c r="AF63" i="103" s="1"/>
  <c r="CF63" i="103" a="1"/>
  <c r="CF63" i="103" s="1"/>
  <c r="CJ63" i="103" a="1"/>
  <c r="CJ63" i="103" s="1"/>
  <c r="AU60" i="104" a="1"/>
  <c r="AU60" i="104" s="1"/>
  <c r="BE60" i="104" a="1"/>
  <c r="BE60" i="104" s="1"/>
  <c r="CW60" i="104" a="1"/>
  <c r="CW60" i="104" s="1"/>
  <c r="CI60" i="104" a="1"/>
  <c r="CI60" i="104" s="1"/>
  <c r="AJ60" i="104" a="1"/>
  <c r="AJ60" i="104" s="1"/>
  <c r="CX60" i="104" a="1"/>
  <c r="CX60" i="104" s="1"/>
  <c r="CH6" i="103" a="1"/>
  <c r="CH6" i="103" s="1"/>
  <c r="CG6" i="103" a="1"/>
  <c r="CG6" i="103" s="1"/>
  <c r="AF6" i="103" a="1"/>
  <c r="AF6" i="103" s="1"/>
  <c r="CG31" i="103" a="1"/>
  <c r="CG31" i="103" s="1"/>
  <c r="CH31" i="103" a="1"/>
  <c r="CH31" i="103" s="1"/>
  <c r="CJ31" i="103" a="1"/>
  <c r="CJ31" i="103" s="1"/>
  <c r="CF31" i="103" a="1"/>
  <c r="CF31" i="103" s="1"/>
  <c r="CK31" i="103" a="1"/>
  <c r="CK31" i="103" s="1"/>
  <c r="CR69" i="105" a="1"/>
  <c r="CR69" i="105" s="1"/>
  <c r="CR122" i="105" a="1"/>
  <c r="CR122" i="105" s="1"/>
  <c r="CQ122" i="105" a="1"/>
  <c r="CQ122" i="105" s="1"/>
  <c r="BA122" i="105" a="1"/>
  <c r="BA122" i="105" s="1"/>
  <c r="AU36" i="104" a="1"/>
  <c r="AU36" i="104" s="1"/>
  <c r="AJ36" i="104" a="1"/>
  <c r="AJ36" i="104" s="1"/>
  <c r="CQ138" i="105" a="1"/>
  <c r="CQ138" i="105" s="1"/>
  <c r="CH76" i="103" a="1"/>
  <c r="CH76" i="103" s="1"/>
  <c r="CV76" i="103" a="1"/>
  <c r="CV76" i="103" s="1"/>
  <c r="AI76" i="103" a="1"/>
  <c r="AI76" i="103" s="1"/>
  <c r="CW76" i="103" a="1"/>
  <c r="CW76" i="103" s="1"/>
  <c r="BU76" i="103" a="1"/>
  <c r="BU76" i="103" s="1"/>
  <c r="BM76" i="103" a="1"/>
  <c r="BM76" i="103" s="1"/>
  <c r="BD76" i="103" a="1"/>
  <c r="BD76" i="103" s="1"/>
  <c r="CB76" i="103" a="1"/>
  <c r="CB76" i="103" s="1"/>
  <c r="CI26" i="104" a="1"/>
  <c r="CI26" i="104" s="1"/>
  <c r="AR26" i="104" a="1"/>
  <c r="AR26" i="104" s="1"/>
  <c r="CG26" i="104" a="1"/>
  <c r="CG26" i="104" s="1"/>
  <c r="AG26" i="104" a="1"/>
  <c r="AG26" i="104" s="1"/>
  <c r="AU53" i="104" a="1"/>
  <c r="AU53" i="104" s="1"/>
  <c r="BE53" i="104" a="1"/>
  <c r="BE53" i="104" s="1"/>
  <c r="AJ53" i="104" a="1"/>
  <c r="AJ53" i="104" s="1"/>
  <c r="CR23" i="105" a="1"/>
  <c r="CR23" i="105" s="1"/>
  <c r="CQ23" i="105" a="1"/>
  <c r="CQ23" i="105" s="1"/>
  <c r="BA23" i="105" a="1"/>
  <c r="BA23" i="105" s="1"/>
  <c r="CV20" i="103" a="1"/>
  <c r="CV20" i="103" s="1"/>
  <c r="CH20" i="103" a="1"/>
  <c r="CH20" i="103" s="1"/>
  <c r="AI20" i="103" a="1"/>
  <c r="AI20" i="103" s="1"/>
  <c r="AR90" i="104" a="1"/>
  <c r="AR90" i="104" s="1"/>
  <c r="CI90" i="104" a="1"/>
  <c r="CI90" i="104" s="1"/>
  <c r="CG90" i="104" a="1"/>
  <c r="CG90" i="104" s="1"/>
  <c r="CI151" i="104" a="1"/>
  <c r="CI151" i="104" s="1"/>
  <c r="AR151" i="104" a="1"/>
  <c r="AR151" i="104" s="1"/>
  <c r="CL151" i="104" a="1"/>
  <c r="CL151" i="104" s="1"/>
  <c r="CK151" i="104" a="1"/>
  <c r="CK151" i="104" s="1"/>
  <c r="AG151" i="104" a="1"/>
  <c r="AG151" i="104" s="1"/>
  <c r="CG151" i="104" a="1"/>
  <c r="CG151" i="104" s="1"/>
  <c r="AU86" i="104" a="1"/>
  <c r="AU86" i="104" s="1"/>
  <c r="CN86" i="104" a="1"/>
  <c r="CN86" i="104" s="1"/>
  <c r="CX86" i="104" a="1"/>
  <c r="CX86" i="104" s="1"/>
  <c r="CW86" i="104" a="1"/>
  <c r="CW86" i="104" s="1"/>
  <c r="CQ24" i="103" a="1"/>
  <c r="CQ24" i="103" s="1"/>
  <c r="CS24" i="103" a="1"/>
  <c r="CS24" i="103" s="1"/>
  <c r="CT24" i="103" a="1"/>
  <c r="CT24" i="103" s="1"/>
  <c r="AG6" i="105"/>
  <c r="AG72" i="105"/>
  <c r="CL72" i="105" s="1" a="1"/>
  <c r="CL72" i="105" s="1"/>
  <c r="CR30" i="105" a="1"/>
  <c r="CR30" i="105" s="1"/>
  <c r="CQ30" i="105" a="1"/>
  <c r="CQ30" i="105" s="1"/>
  <c r="BA30" i="105" a="1"/>
  <c r="BA30" i="105" s="1"/>
  <c r="CU30" i="105" a="1"/>
  <c r="CU30" i="105" s="1"/>
  <c r="CI121" i="104" a="1"/>
  <c r="CI121" i="104" s="1"/>
  <c r="AU121" i="104" a="1"/>
  <c r="AU121" i="104" s="1"/>
  <c r="CW121" i="104" a="1"/>
  <c r="CW121" i="104" s="1"/>
  <c r="AJ121" i="104" a="1"/>
  <c r="AJ121" i="104" s="1"/>
  <c r="AR25" i="104" a="1"/>
  <c r="AR25" i="104" s="1"/>
  <c r="CI25" i="104" a="1"/>
  <c r="CI25" i="104" s="1"/>
  <c r="CK25" i="104" a="1"/>
  <c r="CK25" i="104" s="1"/>
  <c r="CG25" i="104" a="1"/>
  <c r="CG25" i="104" s="1"/>
  <c r="CL25" i="104" a="1"/>
  <c r="CL25" i="104" s="1"/>
  <c r="AG25" i="104" a="1"/>
  <c r="AG25" i="104" s="1"/>
  <c r="CQ28" i="105" a="1"/>
  <c r="CQ28" i="105" s="1"/>
  <c r="CR28" i="105" a="1"/>
  <c r="CR28" i="105" s="1"/>
  <c r="CQ47" i="105" a="1"/>
  <c r="CQ47" i="105" s="1"/>
  <c r="CR47" i="105" a="1"/>
  <c r="CR47" i="105" s="1"/>
  <c r="AF106" i="103" a="1"/>
  <c r="AF106" i="103" s="1"/>
  <c r="BJ106" i="103" a="1"/>
  <c r="BJ106" i="103" s="1"/>
  <c r="BY106" i="103" a="1"/>
  <c r="BY106" i="103" s="1"/>
  <c r="CH106" i="103" a="1"/>
  <c r="CH106" i="103" s="1"/>
  <c r="CG106" i="103" a="1"/>
  <c r="CG106" i="103" s="1"/>
  <c r="BA106" i="103" a="1"/>
  <c r="BA106" i="103" s="1"/>
  <c r="CK106" i="103" a="1"/>
  <c r="CK106" i="103" s="1"/>
  <c r="BR106" i="103" a="1"/>
  <c r="BR106" i="103" s="1"/>
  <c r="CF106" i="103" a="1"/>
  <c r="CF106" i="103" s="1"/>
  <c r="AD218" i="99"/>
  <c r="AH218" i="99"/>
  <c r="CC218" i="99"/>
  <c r="CQ60" i="103" a="1"/>
  <c r="CQ60" i="103" s="1"/>
  <c r="AH60" i="103" a="1"/>
  <c r="AH60" i="103" s="1"/>
  <c r="CG60" i="103" a="1"/>
  <c r="CG60" i="103" s="1"/>
  <c r="CS60" i="103" a="1"/>
  <c r="CS60" i="103" s="1"/>
  <c r="CG59" i="103" a="1"/>
  <c r="CG59" i="103" s="1"/>
  <c r="CQ59" i="103" a="1"/>
  <c r="CQ59" i="103" s="1"/>
  <c r="CA59" i="103" a="1"/>
  <c r="CA59" i="103" s="1"/>
  <c r="BT59" i="103" a="1"/>
  <c r="BT59" i="103" s="1"/>
  <c r="CR59" i="103" a="1"/>
  <c r="CR59" i="103" s="1"/>
  <c r="CT59" i="103" a="1"/>
  <c r="CT59" i="103" s="1"/>
  <c r="CS59" i="103" a="1"/>
  <c r="CS59" i="103" s="1"/>
  <c r="DA8" i="105" a="1"/>
  <c r="DA8" i="105" s="1"/>
  <c r="DD8" i="105" a="1"/>
  <c r="DD8" i="105" s="1"/>
  <c r="CD8" i="105" a="1"/>
  <c r="CD8" i="105" s="1"/>
  <c r="BV8" i="105" a="1"/>
  <c r="BV8" i="105" s="1"/>
  <c r="BC8" i="105" a="1"/>
  <c r="BC8" i="105" s="1"/>
  <c r="CH59" i="103" a="1"/>
  <c r="CH59" i="103" s="1"/>
  <c r="CB59" i="103" a="1"/>
  <c r="CB59" i="103" s="1"/>
  <c r="CU59" i="103" a="1"/>
  <c r="CU59" i="103" s="1"/>
  <c r="CV59" i="103" a="1"/>
  <c r="CV59" i="103" s="1"/>
  <c r="BU59" i="103" a="1"/>
  <c r="BU59" i="103" s="1"/>
  <c r="CW59" i="103" a="1"/>
  <c r="CW59" i="103" s="1"/>
  <c r="DA88" i="105" a="1"/>
  <c r="DA88" i="105" s="1"/>
  <c r="DG88" i="105" a="1"/>
  <c r="DG88" i="105" s="1"/>
  <c r="DA23" i="105" a="1"/>
  <c r="DA23" i="105" s="1"/>
  <c r="BC23" i="105" a="1"/>
  <c r="BC23" i="105" s="1"/>
  <c r="CQ128" i="105" a="1"/>
  <c r="CQ128" i="105" s="1"/>
  <c r="CR128" i="105" a="1"/>
  <c r="CR128" i="105" s="1"/>
  <c r="CU128" i="105" a="1"/>
  <c r="CU128" i="105" s="1"/>
  <c r="BA128" i="105" a="1"/>
  <c r="BA128" i="105" s="1"/>
  <c r="CQ87" i="105" a="1"/>
  <c r="CQ87" i="105" s="1"/>
  <c r="BA87" i="105" a="1"/>
  <c r="BA87" i="105" s="1"/>
  <c r="CR87" i="105" a="1"/>
  <c r="CR87" i="105" s="1"/>
  <c r="CU87" i="105" a="1"/>
  <c r="CU87" i="105" s="1"/>
  <c r="BU40" i="103" a="1"/>
  <c r="BU40" i="103" s="1"/>
  <c r="CW40" i="103" a="1"/>
  <c r="CW40" i="103" s="1"/>
  <c r="BD40" i="103" a="1"/>
  <c r="BD40" i="103" s="1"/>
  <c r="BM40" i="103" a="1"/>
  <c r="BM40" i="103" s="1"/>
  <c r="CV40" i="103" a="1"/>
  <c r="CV40" i="103" s="1"/>
  <c r="AI40" i="103" a="1"/>
  <c r="AI40" i="103" s="1"/>
  <c r="CM26" i="103" a="1"/>
  <c r="CM26" i="103" s="1"/>
  <c r="AI26" i="103" a="1"/>
  <c r="AI26" i="103" s="1"/>
  <c r="DA91" i="105" a="1"/>
  <c r="DA91" i="105" s="1"/>
  <c r="BV91" i="105" a="1"/>
  <c r="BV91" i="105" s="1"/>
  <c r="CD91" i="105" a="1"/>
  <c r="CD91" i="105" s="1"/>
  <c r="AD76" i="105"/>
  <c r="AD31" i="105"/>
  <c r="AU122" i="104" a="1"/>
  <c r="AU122" i="104" s="1"/>
  <c r="AJ122" i="104" a="1"/>
  <c r="AJ122" i="104" s="1"/>
  <c r="AR118" i="104" a="1"/>
  <c r="AR118" i="104" s="1"/>
  <c r="CI118" i="104" a="1"/>
  <c r="CI118" i="104" s="1"/>
  <c r="CL118" i="104" a="1"/>
  <c r="CL118" i="104" s="1"/>
  <c r="AG118" i="104" a="1"/>
  <c r="AG118" i="104" s="1"/>
  <c r="CK118" i="104" a="1"/>
  <c r="CK118" i="104" s="1"/>
  <c r="CG11" i="103" a="1"/>
  <c r="CG11" i="103" s="1"/>
  <c r="CH11" i="103" a="1"/>
  <c r="CH11" i="103" s="1"/>
  <c r="AF11" i="103" a="1"/>
  <c r="AF11" i="103" s="1"/>
  <c r="DG128" i="105" a="1"/>
  <c r="DG128" i="105" s="1"/>
  <c r="BD128" i="105" a="1"/>
  <c r="BD128" i="105" s="1"/>
  <c r="CQ51" i="105" a="1"/>
  <c r="CQ51" i="105" s="1"/>
  <c r="CR51" i="105" a="1"/>
  <c r="CR51" i="105" s="1"/>
  <c r="CS51" i="105" a="1"/>
  <c r="CS51" i="105" s="1"/>
  <c r="BA51" i="105" a="1"/>
  <c r="BA51" i="105" s="1"/>
  <c r="AR91" i="104" a="1"/>
  <c r="AR91" i="104" s="1"/>
  <c r="CI91" i="104" a="1"/>
  <c r="CI91" i="104" s="1"/>
  <c r="CG91" i="104" a="1"/>
  <c r="CG91" i="104" s="1"/>
  <c r="CK91" i="104" a="1"/>
  <c r="CK91" i="104" s="1"/>
  <c r="BB91" i="104" a="1"/>
  <c r="BB91" i="104" s="1"/>
  <c r="BC53" i="105" a="1"/>
  <c r="BC53" i="105" s="1"/>
  <c r="DA53" i="105" a="1"/>
  <c r="DA53" i="105" s="1"/>
  <c r="BV53" i="105" a="1"/>
  <c r="BV53" i="105" s="1"/>
  <c r="CR81" i="105" a="1"/>
  <c r="CR81" i="105" s="1"/>
  <c r="BD81" i="105" a="1"/>
  <c r="BD81" i="105" s="1"/>
  <c r="CR77" i="105" a="1"/>
  <c r="CR77" i="105" s="1"/>
  <c r="CQ77" i="105" a="1"/>
  <c r="CQ77" i="105" s="1"/>
  <c r="BA77" i="105" a="1"/>
  <c r="BA77" i="105" s="1"/>
  <c r="CS77" i="105" a="1"/>
  <c r="CS77" i="105" s="1"/>
  <c r="DA60" i="105" a="1"/>
  <c r="DA60" i="105" s="1"/>
  <c r="CR60" i="105" a="1"/>
  <c r="CR60" i="105" s="1"/>
  <c r="BD60" i="105" a="1"/>
  <c r="BD60" i="105" s="1"/>
  <c r="CL60" i="105" a="1"/>
  <c r="CL60" i="105" s="1"/>
  <c r="DG60" i="105" a="1"/>
  <c r="DG60" i="105" s="1"/>
  <c r="BW60" i="105" a="1"/>
  <c r="BW60" i="105" s="1"/>
  <c r="CE60" i="105" a="1"/>
  <c r="CE60" i="105" s="1"/>
  <c r="AR18" i="104" a="1"/>
  <c r="AR18" i="104" s="1"/>
  <c r="CI18" i="104" a="1"/>
  <c r="CI18" i="104" s="1"/>
  <c r="AG18" i="104" a="1"/>
  <c r="AG18" i="104" s="1"/>
  <c r="CQ2" i="105" a="1"/>
  <c r="CQ2" i="105" s="1"/>
  <c r="CU2" i="105" a="1"/>
  <c r="CU2" i="105" s="1"/>
  <c r="CR2" i="105" a="1"/>
  <c r="CR2" i="105" s="1"/>
  <c r="CQ6" i="103" a="1"/>
  <c r="CQ6" i="103" s="1"/>
  <c r="AH6" i="103" a="1"/>
  <c r="AH6" i="103" s="1"/>
  <c r="CQ31" i="103" a="1"/>
  <c r="CQ31" i="103" s="1"/>
  <c r="CV31" i="103" a="1"/>
  <c r="CV31" i="103" s="1"/>
  <c r="CW31" i="103" a="1"/>
  <c r="CW31" i="103" s="1"/>
  <c r="CM31" i="103" a="1"/>
  <c r="CM31" i="103" s="1"/>
  <c r="AU85" i="104" a="1"/>
  <c r="AU85" i="104" s="1"/>
  <c r="CW85" i="104" a="1"/>
  <c r="CW85" i="104" s="1"/>
  <c r="CQ28" i="103" a="1"/>
  <c r="CQ28" i="103" s="1"/>
  <c r="CG28" i="103" a="1"/>
  <c r="CG28" i="103" s="1"/>
  <c r="AD56" i="105"/>
  <c r="AD73" i="105"/>
  <c r="AR135" i="104" a="1"/>
  <c r="AR135" i="104" s="1"/>
  <c r="CI135" i="104" a="1"/>
  <c r="CI135" i="104" s="1"/>
  <c r="CL135" i="104" a="1"/>
  <c r="CL135" i="104" s="1"/>
  <c r="CK135" i="104" a="1"/>
  <c r="CK135" i="104" s="1"/>
  <c r="AU110" i="104" a="1"/>
  <c r="AU110" i="104" s="1"/>
  <c r="AJ110" i="104" a="1"/>
  <c r="AJ110" i="104" s="1"/>
  <c r="CW110" i="104" a="1"/>
  <c r="CW110" i="104" s="1"/>
  <c r="CX110" i="104" a="1"/>
  <c r="CX110" i="104" s="1"/>
  <c r="CI110" i="104" a="1"/>
  <c r="CI110" i="104" s="1"/>
  <c r="BE110" i="104" a="1"/>
  <c r="BE110" i="104" s="1"/>
  <c r="CH26" i="103" a="1"/>
  <c r="CH26" i="103" s="1"/>
  <c r="CG26" i="103" a="1"/>
  <c r="CG26" i="103" s="1"/>
  <c r="CF26" i="103" a="1"/>
  <c r="CF26" i="103" s="1"/>
  <c r="AF26" i="103" a="1"/>
  <c r="AF26" i="103" s="1"/>
  <c r="CG39" i="103" a="1"/>
  <c r="CG39" i="103" s="1"/>
  <c r="CH39" i="103" a="1"/>
  <c r="CH39" i="103" s="1"/>
  <c r="CF39" i="103" a="1"/>
  <c r="CF39" i="103" s="1"/>
  <c r="AF39" i="103" a="1"/>
  <c r="AF39" i="103" s="1"/>
  <c r="CJ39" i="103" a="1"/>
  <c r="CJ39" i="103" s="1"/>
  <c r="DA2" i="105" a="1"/>
  <c r="DA2" i="105" s="1"/>
  <c r="CQ18" i="103" a="1"/>
  <c r="CQ18" i="103" s="1"/>
  <c r="CT18" i="103" a="1"/>
  <c r="CT18" i="103" s="1"/>
  <c r="CS18" i="103" a="1"/>
  <c r="CS18" i="103" s="1"/>
  <c r="AH18" i="103" a="1"/>
  <c r="AH18" i="103" s="1"/>
  <c r="BA151" i="105" a="1"/>
  <c r="BA151" i="105" s="1"/>
  <c r="CR151" i="105" a="1"/>
  <c r="CR151" i="105" s="1"/>
  <c r="CQ151" i="105" a="1"/>
  <c r="CQ151" i="105" s="1"/>
  <c r="AR45" i="104" a="1"/>
  <c r="AR45" i="104" s="1"/>
  <c r="CI45" i="104" a="1"/>
  <c r="CI45" i="104" s="1"/>
  <c r="CK45" i="104" a="1"/>
  <c r="CK45" i="104" s="1"/>
  <c r="CG45" i="104" a="1"/>
  <c r="CG45" i="104" s="1"/>
  <c r="AG45" i="104" a="1"/>
  <c r="AG45" i="104" s="1"/>
  <c r="CQ29" i="103" a="1"/>
  <c r="CQ29" i="103" s="1"/>
  <c r="CM29" i="103" a="1"/>
  <c r="CM29" i="103" s="1"/>
  <c r="CV29" i="103" a="1"/>
  <c r="CV29" i="103" s="1"/>
  <c r="CW29" i="103" a="1"/>
  <c r="CW29" i="103" s="1"/>
  <c r="CQ38" i="103" a="1"/>
  <c r="CQ38" i="103" s="1"/>
  <c r="BM38" i="103" a="1"/>
  <c r="BM38" i="103" s="1"/>
  <c r="BD38" i="103" a="1"/>
  <c r="BD38" i="103" s="1"/>
  <c r="AU23" i="104" a="1"/>
  <c r="AU23" i="104" s="1"/>
  <c r="AJ23" i="104" a="1"/>
  <c r="AJ23" i="104" s="1"/>
  <c r="CQ34" i="103" a="1"/>
  <c r="CQ34" i="103" s="1"/>
  <c r="CG34" i="103" a="1"/>
  <c r="CG34" i="103" s="1"/>
  <c r="CS34" i="103" a="1"/>
  <c r="CS34" i="103" s="1"/>
  <c r="CA34" i="103" a="1"/>
  <c r="CA34" i="103" s="1"/>
  <c r="AH34" i="103" a="1"/>
  <c r="AH34" i="103" s="1"/>
  <c r="BL34" i="103" a="1"/>
  <c r="BL34" i="103" s="1"/>
  <c r="CQ11" i="103" a="1"/>
  <c r="CQ11" i="103" s="1"/>
  <c r="AH11" i="103" a="1"/>
  <c r="AH11" i="103" s="1"/>
  <c r="CV16" i="103" a="1"/>
  <c r="CV16" i="103" s="1"/>
  <c r="AI16" i="103" a="1"/>
  <c r="AI16" i="103" s="1"/>
  <c r="CH40" i="103" a="1"/>
  <c r="CH40" i="103" s="1"/>
  <c r="CG40" i="103" a="1"/>
  <c r="CG40" i="103" s="1"/>
  <c r="BR40" i="103" a="1"/>
  <c r="BR40" i="103" s="1"/>
  <c r="CJ40" i="103" a="1"/>
  <c r="CJ40" i="103" s="1"/>
  <c r="CK40" i="103" a="1"/>
  <c r="CK40" i="103" s="1"/>
  <c r="AF40" i="103" a="1"/>
  <c r="AF40" i="103" s="1"/>
  <c r="BA40" i="103" a="1"/>
  <c r="BA40" i="103" s="1"/>
  <c r="BJ40" i="103" a="1"/>
  <c r="BJ40" i="103" s="1"/>
  <c r="CV27" i="103" a="1"/>
  <c r="CV27" i="103" s="1"/>
  <c r="CM27" i="103" a="1"/>
  <c r="CM27" i="103" s="1"/>
  <c r="AI27" i="103" a="1"/>
  <c r="AI27" i="103" s="1"/>
  <c r="AR71" i="104" a="1"/>
  <c r="AR71" i="104" s="1"/>
  <c r="CI71" i="104" a="1"/>
  <c r="CI71" i="104" s="1"/>
  <c r="CL71" i="104" a="1"/>
  <c r="CL71" i="104" s="1"/>
  <c r="CK71" i="104" a="1"/>
  <c r="CK71" i="104" s="1"/>
  <c r="CJ71" i="104" a="1"/>
  <c r="CJ71" i="104" s="1"/>
  <c r="CG71" i="104" a="1"/>
  <c r="CG71" i="104" s="1"/>
  <c r="AG71" i="104" a="1"/>
  <c r="AG71" i="104" s="1"/>
  <c r="AR108" i="104" a="1"/>
  <c r="AR108" i="104" s="1"/>
  <c r="CI108" i="104" a="1"/>
  <c r="CI108" i="104" s="1"/>
  <c r="CL108" i="104" a="1"/>
  <c r="CL108" i="104" s="1"/>
  <c r="CJ108" i="104" a="1"/>
  <c r="CJ108" i="104" s="1"/>
  <c r="CK108" i="104" a="1"/>
  <c r="CK108" i="104" s="1"/>
  <c r="CG108" i="104" a="1"/>
  <c r="CG108" i="104" s="1"/>
  <c r="CQ15" i="103" a="1"/>
  <c r="CQ15" i="103" s="1"/>
  <c r="CS15" i="103" a="1"/>
  <c r="CS15" i="103" s="1"/>
  <c r="F6" i="99"/>
  <c r="G6" i="99"/>
  <c r="Y140" i="105" s="1"/>
  <c r="BE140" i="105" s="1" a="1"/>
  <c r="BE140" i="105" s="1"/>
  <c r="B140" i="104"/>
  <c r="O140" i="104" s="1"/>
  <c r="B37" i="103"/>
  <c r="N37" i="103" s="1"/>
  <c r="AG37" i="103" s="1" a="1"/>
  <c r="AG37" i="103" s="1"/>
  <c r="K140" i="105"/>
  <c r="I140" i="105" s="1"/>
  <c r="CI63" i="104" a="1"/>
  <c r="CI63" i="104" s="1"/>
  <c r="AG63" i="104" a="1"/>
  <c r="AG63" i="104" s="1"/>
  <c r="AR63" i="104" a="1"/>
  <c r="AR63" i="104" s="1"/>
  <c r="BB63" i="104" a="1"/>
  <c r="BB63" i="104" s="1"/>
  <c r="CL63" i="104" a="1"/>
  <c r="CL63" i="104" s="1"/>
  <c r="CG63" i="104" a="1"/>
  <c r="CG63" i="104" s="1"/>
  <c r="AU59" i="104" a="1"/>
  <c r="AU59" i="104" s="1"/>
  <c r="AJ59" i="104" a="1"/>
  <c r="AJ59" i="104" s="1"/>
  <c r="CQ66" i="105" a="1"/>
  <c r="CQ66" i="105" s="1"/>
  <c r="DA66" i="105" a="1"/>
  <c r="DA66" i="105" s="1"/>
  <c r="BC66" i="105" a="1"/>
  <c r="BC66" i="105" s="1"/>
  <c r="AR145" i="104" a="1"/>
  <c r="AR145" i="104" s="1"/>
  <c r="CI145" i="104" a="1"/>
  <c r="CI145" i="104" s="1"/>
  <c r="CG145" i="104" a="1"/>
  <c r="CG145" i="104" s="1"/>
  <c r="AG145" i="104" a="1"/>
  <c r="AG145" i="104" s="1"/>
  <c r="CK145" i="104" a="1"/>
  <c r="CK145" i="104" s="1"/>
  <c r="CQ32" i="105" a="1"/>
  <c r="CQ32" i="105" s="1"/>
  <c r="CR32" i="105" a="1"/>
  <c r="CR32" i="105" s="1"/>
  <c r="CU32" i="105" a="1"/>
  <c r="CU32" i="105" s="1"/>
  <c r="AC218" i="99"/>
  <c r="AG218" i="99"/>
  <c r="CB218" i="99"/>
  <c r="CP68" i="103" a="1"/>
  <c r="CP68" i="103" s="1"/>
  <c r="CY68" i="103" a="1"/>
  <c r="CY68" i="103" s="1"/>
  <c r="CT68" i="103" a="1"/>
  <c r="CT68" i="103" s="1"/>
  <c r="AL68" i="103" a="1"/>
  <c r="AL68" i="103" s="1"/>
  <c r="CZ68" i="103" a="1"/>
  <c r="CZ68" i="103" s="1"/>
  <c r="AU87" i="104" a="1"/>
  <c r="AU87" i="104" s="1"/>
  <c r="CX87" i="104" a="1"/>
  <c r="CX87" i="104" s="1"/>
  <c r="CW87" i="104" a="1"/>
  <c r="CW87" i="104" s="1"/>
  <c r="AJ87" i="104" a="1"/>
  <c r="AJ87" i="104" s="1"/>
  <c r="AU8" i="104" a="1"/>
  <c r="AU8" i="104" s="1"/>
  <c r="BE8" i="104" a="1"/>
  <c r="BE8" i="104" s="1"/>
  <c r="CX8" i="104" a="1"/>
  <c r="CX8" i="104" s="1"/>
  <c r="CW8" i="104" a="1"/>
  <c r="CW8" i="104" s="1"/>
  <c r="AJ8" i="104" a="1"/>
  <c r="AJ8" i="104" s="1"/>
  <c r="CV24" i="103" a="1"/>
  <c r="CV24" i="103" s="1"/>
  <c r="CW24" i="103" a="1"/>
  <c r="CW24" i="103" s="1"/>
  <c r="AF47" i="100"/>
  <c r="AD153" i="100"/>
  <c r="CH60" i="103" a="1"/>
  <c r="CH60" i="103" s="1"/>
  <c r="AI60" i="103" a="1"/>
  <c r="AI60" i="103" s="1"/>
  <c r="CV60" i="103" a="1"/>
  <c r="CV60" i="103" s="1"/>
  <c r="B67" i="103"/>
  <c r="N67" i="103" s="1"/>
  <c r="AK67" i="103" s="1" a="1"/>
  <c r="AK67" i="103" s="1"/>
  <c r="B138" i="104"/>
  <c r="O138" i="104" s="1"/>
  <c r="K138" i="105"/>
  <c r="G178" i="99"/>
  <c r="Y138" i="105" s="1"/>
  <c r="BD138" i="105" s="1" a="1"/>
  <c r="BD138" i="105" s="1"/>
  <c r="F178" i="99"/>
  <c r="CG7" i="103" a="1"/>
  <c r="CG7" i="103" s="1"/>
  <c r="CH7" i="103" a="1"/>
  <c r="CH7" i="103" s="1"/>
  <c r="G220" i="99"/>
  <c r="F220" i="99"/>
  <c r="CG23" i="103" a="1"/>
  <c r="CG23" i="103" s="1"/>
  <c r="CQ23" i="103" a="1"/>
  <c r="CQ23" i="103" s="1"/>
  <c r="CT23" i="103" a="1"/>
  <c r="CT23" i="103" s="1"/>
  <c r="CS23" i="103" a="1"/>
  <c r="CS23" i="103" s="1"/>
  <c r="AH23" i="103" a="1"/>
  <c r="AH23" i="103" s="1"/>
  <c r="AU112" i="104" a="1"/>
  <c r="AU112" i="104" s="1"/>
  <c r="AJ112" i="104" a="1"/>
  <c r="AJ112" i="104" s="1"/>
  <c r="AR72" i="104" a="1"/>
  <c r="AR72" i="104" s="1"/>
  <c r="CI72" i="104" a="1"/>
  <c r="CI72" i="104" s="1"/>
  <c r="AU19" i="104" a="1"/>
  <c r="AU19" i="104" s="1"/>
  <c r="AJ19" i="104" a="1"/>
  <c r="AJ19" i="104" s="1"/>
  <c r="CW19" i="104" a="1"/>
  <c r="CW19" i="104" s="1"/>
  <c r="CX19" i="104" a="1"/>
  <c r="CX19" i="104" s="1"/>
  <c r="AR139" i="104" a="1"/>
  <c r="AR139" i="104" s="1"/>
  <c r="CI139" i="104" a="1"/>
  <c r="CI139" i="104" s="1"/>
  <c r="CG139" i="104" a="1"/>
  <c r="CG139" i="104" s="1"/>
  <c r="CK139" i="104" a="1"/>
  <c r="CK139" i="104" s="1"/>
  <c r="CL139" i="104" a="1"/>
  <c r="CL139" i="104" s="1"/>
  <c r="CJ139" i="104" a="1"/>
  <c r="CJ139" i="104" s="1"/>
  <c r="AG139" i="104" a="1"/>
  <c r="AG139" i="104" s="1"/>
  <c r="AR121" i="104" a="1"/>
  <c r="AR121" i="104" s="1"/>
  <c r="CK121" i="104" a="1"/>
  <c r="CK121" i="104" s="1"/>
  <c r="AG121" i="104" a="1"/>
  <c r="AG121" i="104" s="1"/>
  <c r="CQ20" i="103" a="1"/>
  <c r="CQ20" i="103" s="1"/>
  <c r="CG20" i="103" a="1"/>
  <c r="CG20" i="103" s="1"/>
  <c r="AH20" i="103" a="1"/>
  <c r="AH20" i="103" s="1"/>
  <c r="CS20" i="103" a="1"/>
  <c r="CS20" i="103" s="1"/>
  <c r="CQ18" i="105" a="1"/>
  <c r="CQ18" i="105" s="1"/>
  <c r="CR18" i="105" a="1"/>
  <c r="CR18" i="105" s="1"/>
  <c r="AR2" i="104" a="1"/>
  <c r="AR2" i="104" s="1"/>
  <c r="CI2" i="104" a="1"/>
  <c r="CI2" i="104" s="1"/>
  <c r="U153" i="104"/>
  <c r="U154" i="104"/>
  <c r="CG2" i="104" a="1"/>
  <c r="CG2" i="104" s="1"/>
  <c r="CL2" i="104" a="1"/>
  <c r="CL2" i="104" s="1"/>
  <c r="CK2" i="104" a="1"/>
  <c r="CK2" i="104" s="1"/>
  <c r="AU2" i="104" a="1"/>
  <c r="AU2" i="104" s="1"/>
  <c r="X154" i="104"/>
  <c r="X153" i="104"/>
  <c r="CX2" i="104" a="1"/>
  <c r="CX2" i="104" s="1"/>
  <c r="CW2" i="104" a="1"/>
  <c r="CW2" i="104" s="1"/>
  <c r="CN2" i="104" a="1"/>
  <c r="CN2" i="104" s="1"/>
  <c r="AR46" i="104" a="1"/>
  <c r="AR46" i="104" s="1"/>
  <c r="CI46" i="104" a="1"/>
  <c r="CI46" i="104" s="1"/>
  <c r="CG46" i="104" a="1"/>
  <c r="CG46" i="104" s="1"/>
  <c r="G14" i="99"/>
  <c r="Y28" i="105" s="1"/>
  <c r="AX28" i="105" s="1" a="1"/>
  <c r="AX28" i="105" s="1"/>
  <c r="F14" i="99"/>
  <c r="Z14" i="99" s="1"/>
  <c r="B28" i="104"/>
  <c r="O28" i="104" s="1"/>
  <c r="AK28" i="104" s="1" a="1"/>
  <c r="AK28" i="104" s="1"/>
  <c r="K28" i="105"/>
  <c r="E28" i="105" s="1"/>
  <c r="B2" i="103"/>
  <c r="N2" i="103" s="1"/>
  <c r="AB2" i="103" s="1" a="1"/>
  <c r="AB2" i="103" s="1"/>
  <c r="CH14" i="103" a="1"/>
  <c r="CH14" i="103" s="1"/>
  <c r="CG14" i="103" a="1"/>
  <c r="CG14" i="103" s="1"/>
  <c r="CJ14" i="103" a="1"/>
  <c r="CJ14" i="103" s="1"/>
  <c r="AF14" i="103" a="1"/>
  <c r="AF14" i="103" s="1"/>
  <c r="CH24" i="103" a="1"/>
  <c r="CH24" i="103" s="1"/>
  <c r="CG24" i="103" a="1"/>
  <c r="CG24" i="103" s="1"/>
  <c r="CJ24" i="103" a="1"/>
  <c r="CJ24" i="103" s="1"/>
  <c r="CK24" i="103" a="1"/>
  <c r="CK24" i="103" s="1"/>
  <c r="BD53" i="105" a="1"/>
  <c r="BD53" i="105" s="1"/>
  <c r="BW53" i="105" a="1"/>
  <c r="BW53" i="105" s="1"/>
  <c r="AR149" i="104" a="1"/>
  <c r="AR149" i="104" s="1"/>
  <c r="CI149" i="104" a="1"/>
  <c r="CI149" i="104" s="1"/>
  <c r="CK149" i="104" a="1"/>
  <c r="CK149" i="104" s="1"/>
  <c r="AG149" i="104" a="1"/>
  <c r="AG149" i="104" s="1"/>
  <c r="CG149" i="104" a="1"/>
  <c r="CG149" i="104" s="1"/>
  <c r="CG27" i="103" a="1"/>
  <c r="CG27" i="103" s="1"/>
  <c r="CH27" i="103" a="1"/>
  <c r="CH27" i="103" s="1"/>
  <c r="CF27" i="103" a="1"/>
  <c r="CF27" i="103" s="1"/>
  <c r="CJ27" i="103" a="1"/>
  <c r="CJ27" i="103" s="1"/>
  <c r="AF27" i="103" a="1"/>
  <c r="AF27" i="103" s="1"/>
  <c r="AU146" i="104" a="1"/>
  <c r="AU146" i="104" s="1"/>
  <c r="BE146" i="104" a="1"/>
  <c r="BE146" i="104" s="1"/>
  <c r="DA135" i="105" a="1"/>
  <c r="DA135" i="105" s="1"/>
  <c r="DD135" i="105" a="1"/>
  <c r="DD135" i="105" s="1"/>
  <c r="DA140" i="105" a="1"/>
  <c r="DA140" i="105" s="1"/>
  <c r="DA112" i="105" a="1"/>
  <c r="DA112" i="105" s="1"/>
  <c r="BC112" i="105" a="1"/>
  <c r="BC112" i="105" s="1"/>
  <c r="CQ8" i="105" a="1"/>
  <c r="CQ8" i="105" s="1"/>
  <c r="CR8" i="105" a="1"/>
  <c r="CR8" i="105" s="1"/>
  <c r="BT8" i="105" a="1"/>
  <c r="BT8" i="105" s="1"/>
  <c r="CB8" i="105" a="1"/>
  <c r="CB8" i="105" s="1"/>
  <c r="CU8" i="105" a="1"/>
  <c r="CU8" i="105" s="1"/>
  <c r="BA8" i="105" a="1"/>
  <c r="BA8" i="105" s="1"/>
  <c r="CR25" i="105" a="1"/>
  <c r="CR25" i="105" s="1"/>
  <c r="BA25" i="105" a="1"/>
  <c r="BA25" i="105" s="1"/>
  <c r="CQ2" i="103" a="1"/>
  <c r="CQ2" i="103" s="1"/>
  <c r="CQ33" i="103" a="1"/>
  <c r="CQ33" i="103" s="1"/>
  <c r="CT33" i="103" a="1"/>
  <c r="CT33" i="103" s="1"/>
  <c r="BT33" i="103" a="1"/>
  <c r="BT33" i="103" s="1"/>
  <c r="CS33" i="103" a="1"/>
  <c r="CS33" i="103" s="1"/>
  <c r="CA33" i="103" a="1"/>
  <c r="CA33" i="103" s="1"/>
  <c r="AR36" i="104" a="1"/>
  <c r="AR36" i="104" s="1"/>
  <c r="CI36" i="104" a="1"/>
  <c r="CI36" i="104" s="1"/>
  <c r="AG36" i="104" a="1"/>
  <c r="AG36" i="104" s="1"/>
  <c r="CH69" i="103" a="1"/>
  <c r="CH69" i="103" s="1"/>
  <c r="CG69" i="103" a="1"/>
  <c r="CG69" i="103" s="1"/>
  <c r="AF69" i="103" a="1"/>
  <c r="AF69" i="103" s="1"/>
  <c r="CJ69" i="103" a="1"/>
  <c r="CJ69" i="103" s="1"/>
  <c r="CF69" i="103" a="1"/>
  <c r="CF69" i="103" s="1"/>
  <c r="AR3" i="104" a="1"/>
  <c r="AR3" i="104" s="1"/>
  <c r="AG3" i="104" a="1"/>
  <c r="AG3" i="104" s="1"/>
  <c r="CI3" i="104" a="1"/>
  <c r="CI3" i="104" s="1"/>
  <c r="CL3" i="104" a="1"/>
  <c r="CL3" i="104" s="1"/>
  <c r="CK3" i="104" a="1"/>
  <c r="CK3" i="104" s="1"/>
  <c r="AJ139" i="105"/>
  <c r="CU139" i="105" s="1" a="1"/>
  <c r="CU139" i="105" s="1"/>
  <c r="CC179" i="99"/>
  <c r="AH179" i="99"/>
  <c r="AD179" i="99"/>
  <c r="CG38" i="103" a="1"/>
  <c r="CG38" i="103" s="1"/>
  <c r="CH38" i="103" a="1"/>
  <c r="CH38" i="103" s="1"/>
  <c r="BA38" i="103" a="1"/>
  <c r="BA38" i="103" s="1"/>
  <c r="BJ38" i="103" a="1"/>
  <c r="BJ38" i="103" s="1"/>
  <c r="AU137" i="104" a="1"/>
  <c r="AU137" i="104" s="1"/>
  <c r="CW137" i="104" a="1"/>
  <c r="CW137" i="104" s="1"/>
  <c r="CQ9" i="103" a="1"/>
  <c r="CQ9" i="103" s="1"/>
  <c r="AH9" i="103" a="1"/>
  <c r="AH9" i="103" s="1"/>
  <c r="CQ118" i="105" a="1"/>
  <c r="CQ118" i="105" s="1"/>
  <c r="BA118" i="105" a="1"/>
  <c r="BA118" i="105" s="1"/>
  <c r="CU118" i="105" a="1"/>
  <c r="CU118" i="105" s="1"/>
  <c r="CR112" i="105" a="1"/>
  <c r="CR112" i="105" s="1"/>
  <c r="CQ112" i="105" a="1"/>
  <c r="CQ112" i="105" s="1"/>
  <c r="BA112" i="105" a="1"/>
  <c r="BA112" i="105" s="1"/>
  <c r="AR20" i="104" a="1"/>
  <c r="AR20" i="104" s="1"/>
  <c r="CI20" i="104" a="1"/>
  <c r="CI20" i="104" s="1"/>
  <c r="CH82" i="103" a="1"/>
  <c r="CH82" i="103" s="1"/>
  <c r="CG82" i="103" a="1"/>
  <c r="CG82" i="103" s="1"/>
  <c r="BJ82" i="103" a="1"/>
  <c r="BJ82" i="103" s="1"/>
  <c r="BA82" i="103" a="1"/>
  <c r="BA82" i="103" s="1"/>
  <c r="BR82" i="103" a="1"/>
  <c r="BR82" i="103" s="1"/>
  <c r="CJ82" i="103" a="1"/>
  <c r="CJ82" i="103" s="1"/>
  <c r="BY82" i="103" a="1"/>
  <c r="BY82" i="103" s="1"/>
  <c r="CF82" i="103" a="1"/>
  <c r="CF82" i="103" s="1"/>
  <c r="CW18" i="103" a="1"/>
  <c r="CW18" i="103" s="1"/>
  <c r="CV18" i="103" a="1"/>
  <c r="CV18" i="103" s="1"/>
  <c r="AI18" i="103" a="1"/>
  <c r="AI18" i="103" s="1"/>
  <c r="CG16" i="103" a="1"/>
  <c r="CG16" i="103" s="1"/>
  <c r="CH16" i="103" a="1"/>
  <c r="CH16" i="103" s="1"/>
  <c r="AF16" i="103" a="1"/>
  <c r="AF16" i="103" s="1"/>
  <c r="CJ16" i="103" a="1"/>
  <c r="CJ16" i="103" s="1"/>
  <c r="AF11" i="105"/>
  <c r="AF52" i="105"/>
  <c r="CK52" i="105" s="1" a="1"/>
  <c r="CK52" i="105" s="1"/>
  <c r="CQ76" i="103" a="1"/>
  <c r="CQ76" i="103" s="1"/>
  <c r="CG76" i="103" a="1"/>
  <c r="CG76" i="103" s="1"/>
  <c r="CS76" i="103" a="1"/>
  <c r="CS76" i="103" s="1"/>
  <c r="CT76" i="103" a="1"/>
  <c r="CT76" i="103" s="1"/>
  <c r="BT76" i="103" a="1"/>
  <c r="BT76" i="103" s="1"/>
  <c r="BC76" i="103" a="1"/>
  <c r="BC76" i="103" s="1"/>
  <c r="BL76" i="103" a="1"/>
  <c r="BL76" i="103" s="1"/>
  <c r="CA76" i="103" a="1"/>
  <c r="CA76" i="103" s="1"/>
  <c r="AH76" i="103" a="1"/>
  <c r="AH76" i="103" s="1"/>
  <c r="AU118" i="104" a="1"/>
  <c r="AU118" i="104" s="1"/>
  <c r="AJ118" i="104" a="1"/>
  <c r="AJ118" i="104" s="1"/>
  <c r="CX118" i="104" a="1"/>
  <c r="CX118" i="104" s="1"/>
  <c r="CW118" i="104" a="1"/>
  <c r="CW118" i="104" s="1"/>
  <c r="AR73" i="104" a="1"/>
  <c r="AR73" i="104" s="1"/>
  <c r="CI73" i="104" a="1"/>
  <c r="CI73" i="104" s="1"/>
  <c r="BB73" i="104" a="1"/>
  <c r="BB73" i="104" s="1"/>
  <c r="CG73" i="104" a="1"/>
  <c r="CG73" i="104" s="1"/>
  <c r="CQ81" i="105" a="1"/>
  <c r="CQ81" i="105" s="1"/>
  <c r="BA81" i="105" a="1"/>
  <c r="BA81" i="105" s="1"/>
  <c r="CR135" i="105" a="1"/>
  <c r="CR135" i="105" s="1"/>
  <c r="CQ135" i="105" a="1"/>
  <c r="CQ135" i="105" s="1"/>
  <c r="CU135" i="105" a="1"/>
  <c r="CU135" i="105" s="1"/>
  <c r="CR110" i="105" a="1"/>
  <c r="CR110" i="105" s="1"/>
  <c r="CE110" i="105" a="1"/>
  <c r="CE110" i="105" s="1"/>
  <c r="BW110" i="105" a="1"/>
  <c r="BW110" i="105" s="1"/>
  <c r="DG110" i="105" a="1"/>
  <c r="DG110" i="105" s="1"/>
  <c r="CL110" i="105" a="1"/>
  <c r="CL110" i="105" s="1"/>
  <c r="BD110" i="105" a="1"/>
  <c r="BD110" i="105" s="1"/>
  <c r="CR26" i="105" a="1"/>
  <c r="CR26" i="105" s="1"/>
  <c r="CQ26" i="105" a="1"/>
  <c r="CQ26" i="105" s="1"/>
  <c r="BA26" i="105" a="1"/>
  <c r="BA26" i="105" s="1"/>
  <c r="AR34" i="104" a="1"/>
  <c r="AR34" i="104" s="1"/>
  <c r="CI34" i="104" a="1"/>
  <c r="CI34" i="104" s="1"/>
  <c r="CG34" i="104" a="1"/>
  <c r="CG34" i="104" s="1"/>
  <c r="AG34" i="104" a="1"/>
  <c r="AG34" i="104" s="1"/>
  <c r="CK34" i="104" a="1"/>
  <c r="CK34" i="104" s="1"/>
  <c r="CL34" i="104" a="1"/>
  <c r="CL34" i="104" s="1"/>
  <c r="CQ45" i="105" a="1"/>
  <c r="CQ45" i="105" s="1"/>
  <c r="CR45" i="105" a="1"/>
  <c r="CR45" i="105" s="1"/>
  <c r="DA86" i="105" a="1"/>
  <c r="DA86" i="105" s="1"/>
  <c r="DG86" i="105" a="1"/>
  <c r="DG86" i="105" s="1"/>
  <c r="DA146" i="105" a="1"/>
  <c r="DA146" i="105" s="1"/>
  <c r="CG29" i="103" a="1"/>
  <c r="CG29" i="103" s="1"/>
  <c r="CH29" i="103" a="1"/>
  <c r="CH29" i="103" s="1"/>
  <c r="CF29" i="103" a="1"/>
  <c r="CF29" i="103" s="1"/>
  <c r="CK29" i="103" a="1"/>
  <c r="CK29" i="103" s="1"/>
  <c r="CJ29" i="103" a="1"/>
  <c r="CJ29" i="103" s="1"/>
  <c r="CW68" i="103" a="1"/>
  <c r="CW68" i="103" s="1"/>
  <c r="CV68" i="103" a="1"/>
  <c r="CV68" i="103" s="1"/>
  <c r="AI68" i="103" a="1"/>
  <c r="AI68" i="103" s="1"/>
  <c r="CU68" i="103" a="1"/>
  <c r="CU68" i="103" s="1"/>
  <c r="CM68" i="103" a="1"/>
  <c r="CM68" i="103" s="1"/>
  <c r="CH62" i="103" a="1"/>
  <c r="CH62" i="103" s="1"/>
  <c r="CG62" i="103" a="1"/>
  <c r="CG62" i="103" s="1"/>
  <c r="CI62" i="103" a="1"/>
  <c r="CI62" i="103" s="1"/>
  <c r="CJ62" i="103" a="1"/>
  <c r="CJ62" i="103" s="1"/>
  <c r="AF62" i="103" a="1"/>
  <c r="AF62" i="103" s="1"/>
  <c r="CF62" i="103" a="1"/>
  <c r="CF62" i="103" s="1"/>
  <c r="CH45" i="103" a="1"/>
  <c r="CH45" i="103" s="1"/>
  <c r="CG45" i="103" a="1"/>
  <c r="CG45" i="103" s="1"/>
  <c r="CF45" i="103" a="1"/>
  <c r="CF45" i="103" s="1"/>
  <c r="CK45" i="103" a="1"/>
  <c r="CK45" i="103" s="1"/>
  <c r="CJ45" i="103" a="1"/>
  <c r="CJ45" i="103" s="1"/>
  <c r="CH74" i="103" a="1"/>
  <c r="CH74" i="103" s="1"/>
  <c r="CG74" i="103" a="1"/>
  <c r="CG74" i="103" s="1"/>
  <c r="CK74" i="103" a="1"/>
  <c r="CK74" i="103" s="1"/>
  <c r="AF74" i="103" a="1"/>
  <c r="AF74" i="103" s="1"/>
  <c r="CI74" i="103" a="1"/>
  <c r="CI74" i="103" s="1"/>
  <c r="CJ74" i="103" a="1"/>
  <c r="CJ74" i="103" s="1"/>
  <c r="CF74" i="103" a="1"/>
  <c r="CF74" i="103" s="1"/>
  <c r="BY74" i="103" a="1"/>
  <c r="BY74" i="103" s="1"/>
  <c r="CH66" i="103" a="1"/>
  <c r="CH66" i="103" s="1"/>
  <c r="CG66" i="103" a="1"/>
  <c r="CG66" i="103" s="1"/>
  <c r="CK66" i="103" a="1"/>
  <c r="CK66" i="103" s="1"/>
  <c r="CF66" i="103" a="1"/>
  <c r="CF66" i="103" s="1"/>
  <c r="CI66" i="103" a="1"/>
  <c r="CI66" i="103" s="1"/>
  <c r="CJ66" i="103" a="1"/>
  <c r="CJ66" i="103" s="1"/>
  <c r="AD63" i="105"/>
  <c r="CA77" i="99"/>
  <c r="CD77" i="99" s="1"/>
  <c r="AB77" i="99"/>
  <c r="AF77" i="99"/>
  <c r="DA69" i="105" a="1"/>
  <c r="DA69" i="105" s="1"/>
  <c r="AG67" i="105"/>
  <c r="DA67" i="105" s="1" a="1"/>
  <c r="DA67" i="105" s="1"/>
  <c r="AG59" i="105"/>
  <c r="CR59" i="105" s="1" a="1"/>
  <c r="CR59" i="105" s="1"/>
  <c r="AF162" i="100"/>
  <c r="DA28" i="105" a="1"/>
  <c r="DA28" i="105" s="1"/>
  <c r="CH9" i="103" a="1"/>
  <c r="CH9" i="103" s="1"/>
  <c r="CG9" i="103" a="1"/>
  <c r="CG9" i="103" s="1"/>
  <c r="AF9" i="103" a="1"/>
  <c r="AF9" i="103" s="1"/>
  <c r="AR88" i="104" a="1"/>
  <c r="AR88" i="104" s="1"/>
  <c r="CI88" i="104" a="1"/>
  <c r="CI88" i="104" s="1"/>
  <c r="AG88" i="104" a="1"/>
  <c r="AG88" i="104" s="1"/>
  <c r="CL88" i="104" a="1"/>
  <c r="CL88" i="104" s="1"/>
  <c r="CK88" i="104" a="1"/>
  <c r="CK88" i="104" s="1"/>
  <c r="CG47" i="103" a="1"/>
  <c r="CG47" i="103" s="1"/>
  <c r="CH47" i="103" a="1"/>
  <c r="CH47" i="103" s="1"/>
  <c r="CJ47" i="103" a="1"/>
  <c r="CJ47" i="103" s="1"/>
  <c r="AF47" i="103" a="1"/>
  <c r="AF47" i="103" s="1"/>
  <c r="CK47" i="103" a="1"/>
  <c r="CK47" i="103" s="1"/>
  <c r="CH83" i="103" a="1"/>
  <c r="CH83" i="103" s="1"/>
  <c r="CG83" i="103" a="1"/>
  <c r="CG83" i="103" s="1"/>
  <c r="BR83" i="103" a="1"/>
  <c r="BR83" i="103" s="1"/>
  <c r="BA83" i="103" a="1"/>
  <c r="BA83" i="103" s="1"/>
  <c r="CK83" i="103" a="1"/>
  <c r="CK83" i="103" s="1"/>
  <c r="CF83" i="103" a="1"/>
  <c r="CF83" i="103" s="1"/>
  <c r="BY83" i="103" a="1"/>
  <c r="BY83" i="103" s="1"/>
  <c r="BJ83" i="103" a="1"/>
  <c r="BJ83" i="103" s="1"/>
  <c r="AI22" i="103" a="1"/>
  <c r="AI22" i="103" s="1"/>
  <c r="CV22" i="103" a="1"/>
  <c r="CV22" i="103" s="1"/>
  <c r="AR146" i="104" a="1"/>
  <c r="AR146" i="104" s="1"/>
  <c r="CI146" i="104" a="1"/>
  <c r="CI146" i="104" s="1"/>
  <c r="BB146" i="104" a="1"/>
  <c r="BB146" i="104" s="1"/>
  <c r="CV77" i="103" a="1"/>
  <c r="CV77" i="103" s="1"/>
  <c r="CB77" i="103" a="1"/>
  <c r="CB77" i="103" s="1"/>
  <c r="BU77" i="103" a="1"/>
  <c r="BU77" i="103" s="1"/>
  <c r="CE8" i="105" a="1"/>
  <c r="CE8" i="105" s="1"/>
  <c r="DG8" i="105" a="1"/>
  <c r="DG8" i="105" s="1"/>
  <c r="BW8" i="105" a="1"/>
  <c r="BW8" i="105" s="1"/>
  <c r="BD8" i="105" a="1"/>
  <c r="BD8" i="105" s="1"/>
  <c r="AU135" i="104" a="1"/>
  <c r="AU135" i="104" s="1"/>
  <c r="CX135" i="104" a="1"/>
  <c r="CX135" i="104" s="1"/>
  <c r="CW135" i="104" a="1"/>
  <c r="CW135" i="104" s="1"/>
  <c r="CI27" i="104" a="1"/>
  <c r="CI27" i="104" s="1"/>
  <c r="AR27" i="104" a="1"/>
  <c r="AR27" i="104" s="1"/>
  <c r="CK27" i="104" a="1"/>
  <c r="CK27" i="104" s="1"/>
  <c r="CG27" i="104" a="1"/>
  <c r="CG27" i="104" s="1"/>
  <c r="AG27" i="104" a="1"/>
  <c r="AG27" i="104" s="1"/>
  <c r="CL27" i="104" a="1"/>
  <c r="CL27" i="104" s="1"/>
  <c r="AR85" i="104" a="1"/>
  <c r="AR85" i="104" s="1"/>
  <c r="CI85" i="104" a="1"/>
  <c r="CI85" i="104" s="1"/>
  <c r="CK85" i="104" a="1"/>
  <c r="CK85" i="104" s="1"/>
  <c r="AU66" i="104" a="1"/>
  <c r="AU66" i="104" s="1"/>
  <c r="CI66" i="104" a="1"/>
  <c r="CI66" i="104" s="1"/>
  <c r="AJ66" i="104" a="1"/>
  <c r="AJ66" i="104" s="1"/>
  <c r="CW66" i="104" a="1"/>
  <c r="CW66" i="104" s="1"/>
  <c r="CQ73" i="103" a="1"/>
  <c r="CQ73" i="103" s="1"/>
  <c r="AH73" i="103" a="1"/>
  <c r="AH73" i="103" s="1"/>
  <c r="BC73" i="103" a="1"/>
  <c r="BC73" i="103" s="1"/>
  <c r="CG73" i="103" a="1"/>
  <c r="CG73" i="103" s="1"/>
  <c r="BT73" i="103" a="1"/>
  <c r="BT73" i="103" s="1"/>
  <c r="BL73" i="103" a="1"/>
  <c r="BL73" i="103" s="1"/>
  <c r="CA73" i="103" a="1"/>
  <c r="CA73" i="103" s="1"/>
  <c r="CS73" i="103" a="1"/>
  <c r="CS73" i="103" s="1"/>
  <c r="CT73" i="103" a="1"/>
  <c r="CT73" i="103" s="1"/>
  <c r="DA118" i="105" a="1"/>
  <c r="DA118" i="105" s="1"/>
  <c r="BC118" i="105" a="1"/>
  <c r="BC118" i="105" s="1"/>
  <c r="DD118" i="105" a="1"/>
  <c r="DD118" i="105" s="1"/>
  <c r="G218" i="99"/>
  <c r="F218" i="99"/>
  <c r="AG89" i="105"/>
  <c r="AG19" i="105"/>
  <c r="CL19" i="105" s="1" a="1"/>
  <c r="CL19" i="105" s="1"/>
  <c r="CG68" i="103" a="1"/>
  <c r="CG68" i="103" s="1"/>
  <c r="CH68" i="103" a="1"/>
  <c r="CH68" i="103" s="1"/>
  <c r="CF68" i="103" a="1"/>
  <c r="CF68" i="103" s="1"/>
  <c r="AF68" i="103" a="1"/>
  <c r="AF68" i="103" s="1"/>
  <c r="CI68" i="103" a="1"/>
  <c r="CI68" i="103" s="1"/>
  <c r="CJ68" i="103" a="1"/>
  <c r="CJ68" i="103" s="1"/>
  <c r="CK68" i="103" a="1"/>
  <c r="CK68" i="103" s="1"/>
  <c r="CQ121" i="105" a="1"/>
  <c r="CQ121" i="105" s="1"/>
  <c r="CR121" i="105" a="1"/>
  <c r="CR121" i="105" s="1"/>
  <c r="BA121" i="105" a="1"/>
  <c r="BA121" i="105" s="1"/>
  <c r="CH80" i="103" a="1"/>
  <c r="CH80" i="103" s="1"/>
  <c r="CG80" i="103" a="1"/>
  <c r="CG80" i="103" s="1"/>
  <c r="BA80" i="103" a="1"/>
  <c r="BA80" i="103" s="1"/>
  <c r="CF80" i="103" a="1"/>
  <c r="CF80" i="103" s="1"/>
  <c r="CJ80" i="103" a="1"/>
  <c r="CJ80" i="103" s="1"/>
  <c r="BJ80" i="103" a="1"/>
  <c r="BJ80" i="103" s="1"/>
  <c r="BR80" i="103" a="1"/>
  <c r="BR80" i="103" s="1"/>
  <c r="CK80" i="103" a="1"/>
  <c r="CK80" i="103" s="1"/>
  <c r="CQ33" i="105" a="1"/>
  <c r="CQ33" i="105" s="1"/>
  <c r="CR33" i="105" a="1"/>
  <c r="CR33" i="105" s="1"/>
  <c r="CS33" i="105" a="1"/>
  <c r="CS33" i="105" s="1"/>
  <c r="CH58" i="103" a="1"/>
  <c r="CH58" i="103" s="1"/>
  <c r="CG58" i="103" a="1"/>
  <c r="CG58" i="103" s="1"/>
  <c r="CF58" i="103" a="1"/>
  <c r="CF58" i="103" s="1"/>
  <c r="BR58" i="103" a="1"/>
  <c r="BR58" i="103" s="1"/>
  <c r="CG17" i="103" a="1"/>
  <c r="CG17" i="103" s="1"/>
  <c r="CH17" i="103" a="1"/>
  <c r="CH17" i="103" s="1"/>
  <c r="AF17" i="103" a="1"/>
  <c r="AF17" i="103" s="1"/>
  <c r="CK17" i="103" a="1"/>
  <c r="CK17" i="103" s="1"/>
  <c r="CJ17" i="103" a="1"/>
  <c r="CJ17" i="103" s="1"/>
  <c r="DA70" i="105" a="1"/>
  <c r="DA70" i="105" s="1"/>
  <c r="CQ70" i="105" a="1"/>
  <c r="CQ70" i="105" s="1"/>
  <c r="CG61" i="103" a="1"/>
  <c r="CG61" i="103" s="1"/>
  <c r="CH61" i="103" a="1"/>
  <c r="CH61" i="103" s="1"/>
  <c r="BJ61" i="103" a="1"/>
  <c r="BJ61" i="103" s="1"/>
  <c r="BA61" i="103" a="1"/>
  <c r="BA61" i="103" s="1"/>
  <c r="CF61" i="103" a="1"/>
  <c r="CF61" i="103" s="1"/>
  <c r="CH50" i="103" a="1"/>
  <c r="CH50" i="103" s="1"/>
  <c r="CG50" i="103" a="1"/>
  <c r="CG50" i="103" s="1"/>
  <c r="CI50" i="103" a="1"/>
  <c r="CI50" i="103" s="1"/>
  <c r="CJ50" i="103" a="1"/>
  <c r="CJ50" i="103" s="1"/>
  <c r="CK50" i="103" a="1"/>
  <c r="CK50" i="103" s="1"/>
  <c r="AF50" i="103" a="1"/>
  <c r="AF50" i="103" s="1"/>
  <c r="CF50" i="103" a="1"/>
  <c r="CF50" i="103" s="1"/>
  <c r="CH21" i="103" a="1"/>
  <c r="CH21" i="103" s="1"/>
  <c r="CG21" i="103" a="1"/>
  <c r="CG21" i="103" s="1"/>
  <c r="BJ21" i="103" a="1"/>
  <c r="BJ21" i="103" s="1"/>
  <c r="AF21" i="103" a="1"/>
  <c r="AF21" i="103" s="1"/>
  <c r="CR149" i="105" a="1"/>
  <c r="CR149" i="105" s="1"/>
  <c r="CQ149" i="105" a="1"/>
  <c r="CQ149" i="105" s="1"/>
  <c r="BA149" i="105" a="1"/>
  <c r="BA149" i="105" s="1"/>
  <c r="AF89" i="105"/>
  <c r="AF19" i="105"/>
  <c r="CQ19" i="105" s="1" a="1"/>
  <c r="CQ19" i="105" s="1"/>
  <c r="CG4" i="103" a="1"/>
  <c r="CG4" i="103" s="1"/>
  <c r="CQ4" i="103" a="1"/>
  <c r="CQ4" i="103" s="1"/>
  <c r="CV19" i="103" a="1"/>
  <c r="CV19" i="103" s="1"/>
  <c r="AI19" i="103" a="1"/>
  <c r="AI19" i="103" s="1"/>
  <c r="CW19" i="103" a="1"/>
  <c r="CW19" i="103" s="1"/>
  <c r="AR107" i="104" a="1"/>
  <c r="AR107" i="104" s="1"/>
  <c r="CI107" i="104" a="1"/>
  <c r="CI107" i="104" s="1"/>
  <c r="CG107" i="104" a="1"/>
  <c r="CG107" i="104" s="1"/>
  <c r="CQ80" i="105" a="1"/>
  <c r="CQ80" i="105" s="1"/>
  <c r="DA80" i="105" a="1"/>
  <c r="DA80" i="105" s="1"/>
  <c r="CK80" i="105" a="1"/>
  <c r="CK80" i="105" s="1"/>
  <c r="BV80" i="105" a="1"/>
  <c r="BV80" i="105" s="1"/>
  <c r="AU139" i="104" a="1"/>
  <c r="AU139" i="104" s="1"/>
  <c r="CW139" i="104" a="1"/>
  <c r="CW139" i="104" s="1"/>
  <c r="CV139" i="104" a="1"/>
  <c r="CV139" i="104" s="1"/>
  <c r="CX139" i="104" a="1"/>
  <c r="CX139" i="104" s="1"/>
  <c r="CN139" i="104" a="1"/>
  <c r="CN139" i="104" s="1"/>
  <c r="AJ139" i="104" a="1"/>
  <c r="AJ139" i="104" s="1"/>
  <c r="CQ71" i="105" a="1"/>
  <c r="CQ71" i="105" s="1"/>
  <c r="CR71" i="105" a="1"/>
  <c r="CR71" i="105" s="1"/>
  <c r="CU71" i="105" a="1"/>
  <c r="CU71" i="105" s="1"/>
  <c r="CI71" i="105" a="1"/>
  <c r="CI71" i="105" s="1"/>
  <c r="BA71" i="105" a="1"/>
  <c r="BA71" i="105" s="1"/>
  <c r="CS71" i="105" a="1"/>
  <c r="CS71" i="105" s="1"/>
  <c r="CQ108" i="105" a="1"/>
  <c r="CQ108" i="105" s="1"/>
  <c r="CR108" i="105" a="1"/>
  <c r="CR108" i="105" s="1"/>
  <c r="CU108" i="105" a="1"/>
  <c r="CU108" i="105" s="1"/>
  <c r="DA85" i="105" a="1"/>
  <c r="DA85" i="105" s="1"/>
  <c r="CG41" i="103" a="1"/>
  <c r="CG41" i="103" s="1"/>
  <c r="CH41" i="103" a="1"/>
  <c r="CH41" i="103" s="1"/>
  <c r="CF41" i="103" a="1"/>
  <c r="CF41" i="103" s="1"/>
  <c r="AF41" i="103" a="1"/>
  <c r="AF41" i="103" s="1"/>
  <c r="AU67" i="104" a="1"/>
  <c r="AU67" i="104" s="1"/>
  <c r="CX67" i="104" a="1"/>
  <c r="CX67" i="104" s="1"/>
  <c r="CW67" i="104" a="1"/>
  <c r="CW67" i="104" s="1"/>
  <c r="CG10" i="103" a="1"/>
  <c r="CG10" i="103" s="1"/>
  <c r="CH10" i="103" a="1"/>
  <c r="CH10" i="103" s="1"/>
  <c r="AR13" i="104" a="1"/>
  <c r="AR13" i="104" s="1"/>
  <c r="CI13" i="104" a="1"/>
  <c r="CI13" i="104" s="1"/>
  <c r="BB13" i="104" a="1"/>
  <c r="BB13" i="104" s="1"/>
  <c r="CG13" i="104" a="1"/>
  <c r="CG13" i="104" s="1"/>
  <c r="CL13" i="104" a="1"/>
  <c r="CL13" i="104" s="1"/>
  <c r="CG43" i="103" a="1"/>
  <c r="CG43" i="103" s="1"/>
  <c r="CH43" i="103" a="1"/>
  <c r="CH43" i="103" s="1"/>
  <c r="CK43" i="103" a="1"/>
  <c r="CK43" i="103" s="1"/>
  <c r="AF43" i="103" a="1"/>
  <c r="AF43" i="103" s="1"/>
  <c r="CF43" i="103" a="1"/>
  <c r="CF43" i="103" s="1"/>
  <c r="CG13" i="103" a="1"/>
  <c r="CG13" i="103" s="1"/>
  <c r="CQ13" i="103" a="1"/>
  <c r="CQ13" i="103" s="1"/>
  <c r="AH13" i="103" a="1"/>
  <c r="AH13" i="103" s="1"/>
  <c r="CQ137" i="105" a="1"/>
  <c r="CQ137" i="105" s="1"/>
  <c r="AR105" i="104" a="1"/>
  <c r="AR105" i="104" s="1"/>
  <c r="CI105" i="104" a="1"/>
  <c r="CI105" i="104" s="1"/>
  <c r="CG105" i="104" a="1"/>
  <c r="CG105" i="104" s="1"/>
  <c r="CK105" i="104" a="1"/>
  <c r="CK105" i="104" s="1"/>
  <c r="AG105" i="104" a="1"/>
  <c r="AG105" i="104" s="1"/>
  <c r="CL105" i="104" a="1"/>
  <c r="CL105" i="104" s="1"/>
  <c r="CR145" i="105" a="1"/>
  <c r="CR145" i="105" s="1"/>
  <c r="BA145" i="105" a="1"/>
  <c r="BA145" i="105" s="1"/>
  <c r="CQ145" i="105" a="1"/>
  <c r="CQ145" i="105" s="1"/>
  <c r="CG30" i="103" a="1"/>
  <c r="CG30" i="103" s="1"/>
  <c r="CH30" i="103" a="1"/>
  <c r="CH30" i="103" s="1"/>
  <c r="CJ30" i="103" a="1"/>
  <c r="CJ30" i="103" s="1"/>
  <c r="AF30" i="103" a="1"/>
  <c r="AF30" i="103" s="1"/>
  <c r="CK30" i="103" a="1"/>
  <c r="CK30" i="103" s="1"/>
  <c r="AR44" i="104" a="1"/>
  <c r="AR44" i="104" s="1"/>
  <c r="CI44" i="104" a="1"/>
  <c r="CI44" i="104" s="1"/>
  <c r="CG44" i="104" a="1"/>
  <c r="CG44" i="104" s="1"/>
  <c r="CL44" i="104" a="1"/>
  <c r="CL44" i="104" s="1"/>
  <c r="BB44" i="104" a="1"/>
  <c r="BB44" i="104" s="1"/>
  <c r="DA139" i="104" a="1"/>
  <c r="DA139" i="104" s="1"/>
  <c r="CZ139" i="104" a="1"/>
  <c r="CZ139" i="104" s="1"/>
  <c r="AX139" i="104" a="1"/>
  <c r="AX139" i="104" s="1"/>
  <c r="AM139" i="104" a="1"/>
  <c r="AM139" i="104" s="1"/>
  <c r="CQ139" i="104" a="1"/>
  <c r="CQ139" i="104" s="1"/>
  <c r="DG87" i="105" a="1"/>
  <c r="DG87" i="105" s="1"/>
  <c r="BD87" i="105" a="1"/>
  <c r="BD87" i="105" s="1"/>
  <c r="AD78" i="105"/>
  <c r="AD146" i="105"/>
  <c r="CU146" i="105" s="1" a="1"/>
  <c r="CU146" i="105" s="1"/>
  <c r="CL137" i="105" a="1"/>
  <c r="CL137" i="105" s="1"/>
  <c r="CE137" i="105" a="1"/>
  <c r="CE137" i="105" s="1"/>
  <c r="G224" i="99"/>
  <c r="F224" i="99"/>
  <c r="AR143" i="104" a="1"/>
  <c r="AR143" i="104" s="1"/>
  <c r="CI143" i="104" a="1"/>
  <c r="CI143" i="104" s="1"/>
  <c r="CH77" i="103" a="1"/>
  <c r="CH77" i="103" s="1"/>
  <c r="CR66" i="105" a="1"/>
  <c r="CR66" i="105" s="1"/>
  <c r="BD66" i="105" a="1"/>
  <c r="BD66" i="105" s="1"/>
  <c r="CQ60" i="105" a="1"/>
  <c r="CQ60" i="105" s="1"/>
  <c r="CD60" i="105" a="1"/>
  <c r="CD60" i="105" s="1"/>
  <c r="CK60" i="105" a="1"/>
  <c r="CK60" i="105" s="1"/>
  <c r="BV60" i="105" a="1"/>
  <c r="BV60" i="105" s="1"/>
  <c r="BC60" i="105" a="1"/>
  <c r="BC60" i="105" s="1"/>
  <c r="DD60" i="105" a="1"/>
  <c r="DD60" i="105" s="1"/>
  <c r="CR20" i="105" a="1"/>
  <c r="CR20" i="105" s="1"/>
  <c r="CQ20" i="105" a="1"/>
  <c r="CQ20" i="105" s="1"/>
  <c r="CC220" i="99"/>
  <c r="AD220" i="99"/>
  <c r="AH220" i="99"/>
  <c r="CG67" i="103" a="1"/>
  <c r="CG67" i="103" s="1"/>
  <c r="CH67" i="103" a="1"/>
  <c r="CH67" i="103" s="1"/>
  <c r="CU19" i="105" a="1"/>
  <c r="CU19" i="105" s="1"/>
  <c r="CH19" i="103" a="1"/>
  <c r="CH19" i="103" s="1"/>
  <c r="CG19" i="103" a="1"/>
  <c r="CG19" i="103" s="1"/>
  <c r="AF19" i="103" a="1"/>
  <c r="AF19" i="103" s="1"/>
  <c r="CJ19" i="103" a="1"/>
  <c r="CJ19" i="103" s="1"/>
  <c r="CK19" i="103" a="1"/>
  <c r="CK19" i="103" s="1"/>
  <c r="AD6" i="105"/>
  <c r="AD72" i="105"/>
  <c r="CI72" i="105" s="1" a="1"/>
  <c r="CI72" i="105" s="1"/>
  <c r="CQ139" i="105" a="1"/>
  <c r="CQ139" i="105" s="1"/>
  <c r="CR139" i="105" a="1"/>
  <c r="CR139" i="105" s="1"/>
  <c r="CW23" i="103" a="1"/>
  <c r="CW23" i="103" s="1"/>
  <c r="AI23" i="103" a="1"/>
  <c r="AI23" i="103" s="1"/>
  <c r="CV23" i="103" a="1"/>
  <c r="CV23" i="103" s="1"/>
  <c r="AR37" i="104" a="1"/>
  <c r="AR37" i="104" s="1"/>
  <c r="CI37" i="104" a="1"/>
  <c r="CI37" i="104" s="1"/>
  <c r="CK37" i="104" a="1"/>
  <c r="CK37" i="104" s="1"/>
  <c r="BB37" i="104" a="1"/>
  <c r="BB37" i="104" s="1"/>
  <c r="CL37" i="104" a="1"/>
  <c r="CL37" i="104" s="1"/>
  <c r="CG37" i="104" a="1"/>
  <c r="CG37" i="104" s="1"/>
  <c r="CG55" i="103" a="1"/>
  <c r="CG55" i="103" s="1"/>
  <c r="CH55" i="103" a="1"/>
  <c r="CH55" i="103" s="1"/>
  <c r="CK55" i="103" a="1"/>
  <c r="CK55" i="103" s="1"/>
  <c r="CJ55" i="103" a="1"/>
  <c r="CJ55" i="103" s="1"/>
  <c r="CF55" i="103" a="1"/>
  <c r="CF55" i="103" s="1"/>
  <c r="CI55" i="103" a="1"/>
  <c r="CI55" i="103" s="1"/>
  <c r="CQ46" i="105" a="1"/>
  <c r="CQ46" i="105" s="1"/>
  <c r="CR46" i="105" a="1"/>
  <c r="CR46" i="105" s="1"/>
  <c r="CB46" i="105" a="1"/>
  <c r="CB46" i="105" s="1"/>
  <c r="CV34" i="103" a="1"/>
  <c r="CV34" i="103" s="1"/>
  <c r="CH34" i="103" a="1"/>
  <c r="CH34" i="103" s="1"/>
  <c r="CB34" i="103" a="1"/>
  <c r="CB34" i="103" s="1"/>
  <c r="AI34" i="103" a="1"/>
  <c r="AI34" i="103" s="1"/>
  <c r="BM34" i="103" a="1"/>
  <c r="BM34" i="103" s="1"/>
  <c r="CI122" i="104" a="1"/>
  <c r="CI122" i="104" s="1"/>
  <c r="AR122" i="104" a="1"/>
  <c r="AR122" i="104" s="1"/>
  <c r="AG122" i="104" a="1"/>
  <c r="AG122" i="104" s="1"/>
  <c r="CQ12" i="103" a="1"/>
  <c r="CQ12" i="103" s="1"/>
  <c r="AH12" i="103" a="1"/>
  <c r="AH12" i="103" s="1"/>
  <c r="AR24" i="104" a="1"/>
  <c r="AR24" i="104" s="1"/>
  <c r="CI24" i="104" a="1"/>
  <c r="CI24" i="104" s="1"/>
  <c r="CK24" i="104" a="1"/>
  <c r="CK24" i="104" s="1"/>
  <c r="AG24" i="104" a="1"/>
  <c r="AG24" i="104" s="1"/>
  <c r="CL24" i="104" a="1"/>
  <c r="CL24" i="104" s="1"/>
  <c r="CG24" i="104" a="1"/>
  <c r="CG24" i="104" s="1"/>
  <c r="CJ24" i="104" a="1"/>
  <c r="CJ24" i="104" s="1"/>
  <c r="AR81" i="104" a="1"/>
  <c r="AR81" i="104" s="1"/>
  <c r="CI81" i="104" a="1"/>
  <c r="CI81" i="104" s="1"/>
  <c r="CK81" i="104" a="1"/>
  <c r="CK81" i="104" s="1"/>
  <c r="AG81" i="104" a="1"/>
  <c r="AG81" i="104" s="1"/>
  <c r="AR53" i="104" a="1"/>
  <c r="AR53" i="104" s="1"/>
  <c r="CI53" i="104" a="1"/>
  <c r="CI53" i="104" s="1"/>
  <c r="AG53" i="104" a="1"/>
  <c r="AG53" i="104" s="1"/>
  <c r="BB53" i="104" a="1"/>
  <c r="BB53" i="104" s="1"/>
  <c r="AR23" i="104" a="1"/>
  <c r="AR23" i="104" s="1"/>
  <c r="CI23" i="104" a="1"/>
  <c r="CI23" i="104" s="1"/>
  <c r="AG23" i="104" a="1"/>
  <c r="AG23" i="104" s="1"/>
  <c r="CH56" i="103" a="1"/>
  <c r="CH56" i="103" s="1"/>
  <c r="AF56" i="103" a="1"/>
  <c r="AF56" i="103" s="1"/>
  <c r="CG56" i="103" a="1"/>
  <c r="CG56" i="103" s="1"/>
  <c r="CJ56" i="103" a="1"/>
  <c r="CJ56" i="103" s="1"/>
  <c r="CF56" i="103" a="1"/>
  <c r="CF56" i="103" s="1"/>
  <c r="CK56" i="103" a="1"/>
  <c r="CK56" i="103" s="1"/>
  <c r="AU140" i="104" a="1"/>
  <c r="AU140" i="104" s="1"/>
  <c r="CW140" i="104" a="1"/>
  <c r="CW140" i="104" s="1"/>
  <c r="CX140" i="104" a="1"/>
  <c r="CX140" i="104" s="1"/>
  <c r="CI140" i="104" a="1"/>
  <c r="CI140" i="104" s="1"/>
  <c r="CG70" i="103" a="1"/>
  <c r="CG70" i="103" s="1"/>
  <c r="CH70" i="103" a="1"/>
  <c r="CH70" i="103" s="1"/>
  <c r="CF70" i="103" a="1"/>
  <c r="CF70" i="103" s="1"/>
  <c r="AF70" i="103" a="1"/>
  <c r="AF70" i="103" s="1"/>
  <c r="CK70" i="103" a="1"/>
  <c r="CK70" i="103" s="1"/>
  <c r="CI35" i="104" a="1"/>
  <c r="CI35" i="104" s="1"/>
  <c r="AU35" i="104" a="1"/>
  <c r="AU35" i="104" s="1"/>
  <c r="CW35" i="104" a="1"/>
  <c r="CW35" i="104" s="1"/>
  <c r="CX35" i="104" a="1"/>
  <c r="CX35" i="104" s="1"/>
  <c r="AJ35" i="104" a="1"/>
  <c r="AJ35" i="104" s="1"/>
  <c r="AD143" i="105"/>
  <c r="BT143" i="105" s="1" a="1"/>
  <c r="BT143" i="105" s="1"/>
  <c r="AD107" i="105"/>
  <c r="CB107" i="105" s="1" a="1"/>
  <c r="CB107" i="105" s="1"/>
  <c r="AR86" i="104" a="1"/>
  <c r="AR86" i="104" s="1"/>
  <c r="CI86" i="104" a="1"/>
  <c r="CI86" i="104" s="1"/>
  <c r="CL86" i="104" a="1"/>
  <c r="CL86" i="104" s="1"/>
  <c r="CG86" i="104" a="1"/>
  <c r="CG86" i="104" s="1"/>
  <c r="CK86" i="104" a="1"/>
  <c r="CK86" i="104" s="1"/>
  <c r="AR30" i="104" a="1"/>
  <c r="AR30" i="104" s="1"/>
  <c r="CI30" i="104" a="1"/>
  <c r="CI30" i="104" s="1"/>
  <c r="CG30" i="104" a="1"/>
  <c r="CG30" i="104" s="1"/>
  <c r="CK30" i="104" a="1"/>
  <c r="CK30" i="104" s="1"/>
  <c r="CL30" i="104" a="1"/>
  <c r="CL30" i="104" s="1"/>
  <c r="AG30" i="104" a="1"/>
  <c r="AG30" i="104" s="1"/>
  <c r="AR76" i="104" a="1"/>
  <c r="AR76" i="104" s="1"/>
  <c r="CI76" i="104" a="1"/>
  <c r="CI76" i="104" s="1"/>
  <c r="CG76" i="104" a="1"/>
  <c r="CG76" i="104" s="1"/>
  <c r="CJ76" i="104" a="1"/>
  <c r="CJ76" i="104" s="1"/>
  <c r="CK76" i="104" a="1"/>
  <c r="CK76" i="104" s="1"/>
  <c r="AG76" i="104" a="1"/>
  <c r="AG76" i="104" s="1"/>
  <c r="AR144" i="104" a="1"/>
  <c r="AR144" i="104" s="1"/>
  <c r="CI144" i="104" a="1"/>
  <c r="CI144" i="104" s="1"/>
  <c r="CK144" i="104" a="1"/>
  <c r="CK144" i="104" s="1"/>
  <c r="CL144" i="104" a="1"/>
  <c r="CL144" i="104" s="1"/>
  <c r="AG144" i="104" a="1"/>
  <c r="AG144" i="104" s="1"/>
  <c r="CG144" i="104" a="1"/>
  <c r="CG144" i="104" s="1"/>
  <c r="CQ77" i="103" a="1"/>
  <c r="CQ77" i="103" s="1"/>
  <c r="CS77" i="103" a="1"/>
  <c r="CS77" i="103" s="1"/>
  <c r="CA77" i="103" a="1"/>
  <c r="CA77" i="103" s="1"/>
  <c r="BT77" i="103" a="1"/>
  <c r="BT77" i="103" s="1"/>
  <c r="CQ19" i="103" a="1"/>
  <c r="CQ19" i="103" s="1"/>
  <c r="CS19" i="103" a="1"/>
  <c r="CS19" i="103" s="1"/>
  <c r="AH19" i="103" a="1"/>
  <c r="AH19" i="103" s="1"/>
  <c r="CT19" i="103" a="1"/>
  <c r="CT19" i="103" s="1"/>
  <c r="CG2" i="103" a="1"/>
  <c r="CG2" i="103" s="1"/>
  <c r="CH2" i="103" a="1"/>
  <c r="CH2" i="103" s="1"/>
  <c r="AU105" i="104" a="1"/>
  <c r="AU105" i="104" s="1"/>
  <c r="CW105" i="104" a="1"/>
  <c r="CW105" i="104" s="1"/>
  <c r="CN105" i="104" a="1"/>
  <c r="CN105" i="104" s="1"/>
  <c r="CX105" i="104" a="1"/>
  <c r="CX105" i="104" s="1"/>
  <c r="AJ105" i="104" a="1"/>
  <c r="AJ105" i="104" s="1"/>
  <c r="AU43" i="104" a="1"/>
  <c r="AU43" i="104" s="1"/>
  <c r="AJ43" i="104" a="1"/>
  <c r="AJ43" i="104" s="1"/>
  <c r="CI43" i="104" a="1"/>
  <c r="CI43" i="104" s="1"/>
  <c r="F219" i="99"/>
  <c r="G219" i="99"/>
  <c r="AR17" i="104" a="1"/>
  <c r="AR17" i="104" s="1"/>
  <c r="CI17" i="104" a="1"/>
  <c r="CI17" i="104" s="1"/>
  <c r="AG17" i="104" a="1"/>
  <c r="AG17" i="104" s="1"/>
  <c r="CG17" i="104" a="1"/>
  <c r="CG17" i="104" s="1"/>
  <c r="CB33" i="103" a="1"/>
  <c r="CB33" i="103" s="1"/>
  <c r="BU33" i="103" a="1"/>
  <c r="BU33" i="103" s="1"/>
  <c r="CV33" i="103" a="1"/>
  <c r="CV33" i="103" s="1"/>
  <c r="CW33" i="103" a="1"/>
  <c r="CW33" i="103" s="1"/>
  <c r="AR59" i="104" a="1"/>
  <c r="AR59" i="104" s="1"/>
  <c r="CI59" i="104" a="1"/>
  <c r="CI59" i="104" s="1"/>
  <c r="AG59" i="104" a="1"/>
  <c r="AG59" i="104" s="1"/>
  <c r="F50" i="99"/>
  <c r="B85" i="104"/>
  <c r="O85" i="104" s="1"/>
  <c r="AC85" i="104" s="1" a="1"/>
  <c r="AC85" i="104" s="1"/>
  <c r="K85" i="105"/>
  <c r="E85" i="105" s="1"/>
  <c r="B15" i="103"/>
  <c r="N15" i="103" s="1"/>
  <c r="AE15" i="103" s="1" a="1"/>
  <c r="AE15" i="103" s="1"/>
  <c r="G50" i="99"/>
  <c r="Y85" i="105" s="1"/>
  <c r="AX85" i="105" s="1" a="1"/>
  <c r="AX85" i="105" s="1"/>
  <c r="AD74" i="105"/>
  <c r="AD36" i="105"/>
  <c r="CB36" i="105" s="1" a="1"/>
  <c r="CB36" i="105" s="1"/>
  <c r="CQ40" i="103" a="1"/>
  <c r="CQ40" i="103" s="1"/>
  <c r="CS40" i="103" a="1"/>
  <c r="CS40" i="103" s="1"/>
  <c r="BT40" i="103" a="1"/>
  <c r="BT40" i="103" s="1"/>
  <c r="CT40" i="103" a="1"/>
  <c r="CT40" i="103" s="1"/>
  <c r="BC40" i="103" a="1"/>
  <c r="BC40" i="103" s="1"/>
  <c r="AH40" i="103" a="1"/>
  <c r="AH40" i="103" s="1"/>
  <c r="BL40" i="103" a="1"/>
  <c r="BL40" i="103" s="1"/>
  <c r="CQ88" i="105" a="1"/>
  <c r="CQ88" i="105" s="1"/>
  <c r="CR88" i="105" a="1"/>
  <c r="CR88" i="105" s="1"/>
  <c r="CU88" i="105" a="1"/>
  <c r="CU88" i="105" s="1"/>
  <c r="CQ3" i="105" a="1"/>
  <c r="CQ3" i="105" s="1"/>
  <c r="BA3" i="105" a="1"/>
  <c r="BA3" i="105" s="1"/>
  <c r="CR3" i="105" a="1"/>
  <c r="CR3" i="105" s="1"/>
  <c r="CU3" i="105" a="1"/>
  <c r="CU3" i="105" s="1"/>
  <c r="AU50" i="104" a="1"/>
  <c r="AU50" i="104" s="1"/>
  <c r="CW50" i="104" a="1"/>
  <c r="CW50" i="104" s="1"/>
  <c r="CX50" i="104" a="1"/>
  <c r="CX50" i="104" s="1"/>
  <c r="CV50" i="104" a="1"/>
  <c r="CV50" i="104" s="1"/>
  <c r="AU88" i="104" a="1"/>
  <c r="AU88" i="104" s="1"/>
  <c r="CX88" i="104" a="1"/>
  <c r="CX88" i="104" s="1"/>
  <c r="AJ88" i="104" a="1"/>
  <c r="AJ88" i="104" s="1"/>
  <c r="CW88" i="104" a="1"/>
  <c r="CW88" i="104" s="1"/>
  <c r="CQ8" i="103" a="1"/>
  <c r="CQ8" i="103" s="1"/>
  <c r="AH8" i="103" a="1"/>
  <c r="AH8" i="103" s="1"/>
  <c r="AR128" i="104" a="1"/>
  <c r="AR128" i="104" s="1"/>
  <c r="CI128" i="104" a="1"/>
  <c r="CI128" i="104" s="1"/>
  <c r="CL128" i="104" a="1"/>
  <c r="CL128" i="104" s="1"/>
  <c r="AG128" i="104" a="1"/>
  <c r="AG128" i="104" s="1"/>
  <c r="AF105" i="105"/>
  <c r="CQ105" i="105" s="1" a="1"/>
  <c r="CQ105" i="105" s="1"/>
  <c r="AF36" i="105"/>
  <c r="DD36" i="105" s="1" a="1"/>
  <c r="DD36" i="105" s="1"/>
  <c r="CQ14" i="103" a="1"/>
  <c r="CQ14" i="103" s="1"/>
  <c r="AH14" i="103" a="1"/>
  <c r="AH14" i="103" s="1"/>
  <c r="CS14" i="103" a="1"/>
  <c r="CS14" i="103" s="1"/>
  <c r="CH5" i="103" a="1"/>
  <c r="CH5" i="103" s="1"/>
  <c r="CG5" i="103" a="1"/>
  <c r="CG5" i="103" s="1"/>
  <c r="CG51" i="103" a="1"/>
  <c r="CG51" i="103" s="1"/>
  <c r="CH51" i="103" a="1"/>
  <c r="CH51" i="103" s="1"/>
  <c r="CK51" i="103" a="1"/>
  <c r="CK51" i="103" s="1"/>
  <c r="AF51" i="103" a="1"/>
  <c r="AF51" i="103" s="1"/>
  <c r="CJ51" i="103" a="1"/>
  <c r="CJ51" i="103" s="1"/>
  <c r="CF51" i="103" a="1"/>
  <c r="CF51" i="103" s="1"/>
  <c r="AG71" i="99"/>
  <c r="AB99" i="100"/>
  <c r="A99" i="100" s="1" a="1"/>
  <c r="A99" i="100" s="1"/>
  <c r="AB7" i="100"/>
  <c r="A7" i="100" s="1" a="1"/>
  <c r="A7" i="100" s="1"/>
  <c r="Z40" i="99"/>
  <c r="A40" i="99" s="1" a="1"/>
  <c r="A40" i="99" s="1"/>
  <c r="BV40" i="99" s="1" a="1"/>
  <c r="BV40" i="99" s="1"/>
  <c r="AD90" i="104" a="1"/>
  <c r="AD90" i="104" s="1"/>
  <c r="AF154" i="100"/>
  <c r="AB70" i="100"/>
  <c r="A70" i="100" s="1" a="1"/>
  <c r="A70" i="100" s="1"/>
  <c r="AE137" i="100"/>
  <c r="AB38" i="100"/>
  <c r="A38" i="100" s="1" a="1"/>
  <c r="A38" i="100" s="1"/>
  <c r="AB163" i="100"/>
  <c r="A163" i="100" s="1" a="1"/>
  <c r="A163" i="100" s="1"/>
  <c r="AB154" i="100"/>
  <c r="A154" i="100" s="1" a="1"/>
  <c r="A154" i="100" s="1"/>
  <c r="AF28" i="100"/>
  <c r="AB143" i="100"/>
  <c r="A143" i="100" s="1" a="1"/>
  <c r="A143" i="100" s="1"/>
  <c r="AB159" i="100"/>
  <c r="A159" i="100" s="1" a="1"/>
  <c r="A159" i="100" s="1"/>
  <c r="AB150" i="100"/>
  <c r="A150" i="100" s="1" a="1"/>
  <c r="A150" i="100" s="1"/>
  <c r="AE155" i="100"/>
  <c r="Z228" i="99"/>
  <c r="Z80" i="99"/>
  <c r="Z9" i="99"/>
  <c r="Z20" i="99"/>
  <c r="A20" i="99" s="1" a="1"/>
  <c r="A20" i="99" s="1"/>
  <c r="BV20" i="99" s="1" a="1"/>
  <c r="BV20" i="99" s="1"/>
  <c r="Z85" i="99"/>
  <c r="A85" i="99" s="1" a="1"/>
  <c r="A85" i="99" s="1"/>
  <c r="Z223" i="99"/>
  <c r="A223" i="99" s="1" a="1"/>
  <c r="A223" i="99" s="1"/>
  <c r="BX223" i="99" s="1" a="1"/>
  <c r="BX223" i="99" s="1"/>
  <c r="Z227" i="99"/>
  <c r="A227" i="99" s="1" a="1"/>
  <c r="A227" i="99" s="1"/>
  <c r="BV227" i="99" s="1" a="1"/>
  <c r="BV227" i="99" s="1"/>
  <c r="AB146" i="100"/>
  <c r="A146" i="100" s="1" a="1"/>
  <c r="A146" i="100" s="1"/>
  <c r="AE53" i="100"/>
  <c r="AB85" i="100"/>
  <c r="A85" i="100" s="1" a="1"/>
  <c r="A85" i="100" s="1"/>
  <c r="AE87" i="100"/>
  <c r="AB14" i="100"/>
  <c r="A14" i="100" s="1" a="1"/>
  <c r="A14" i="100" s="1"/>
  <c r="AB152" i="100"/>
  <c r="A152" i="100" s="1" a="1"/>
  <c r="A152" i="100" s="1"/>
  <c r="AB47" i="100"/>
  <c r="A47" i="100" s="1" a="1"/>
  <c r="A47" i="100" s="1"/>
  <c r="Z25" i="99"/>
  <c r="A25" i="99" s="1" a="1"/>
  <c r="A25" i="99" s="1"/>
  <c r="BV25" i="99" s="1" a="1"/>
  <c r="BV25" i="99" s="1"/>
  <c r="Z134" i="99"/>
  <c r="A134" i="99" s="1" a="1"/>
  <c r="A134" i="99" s="1"/>
  <c r="BW134" i="99" s="1" a="1"/>
  <c r="BW134" i="99" s="1"/>
  <c r="Z115" i="99"/>
  <c r="A115" i="99" s="1" a="1"/>
  <c r="A115" i="99" s="1"/>
  <c r="BY115" i="99" s="1" a="1"/>
  <c r="BY115" i="99" s="1"/>
  <c r="Z2" i="99"/>
  <c r="Z11" i="99"/>
  <c r="Z47" i="99"/>
  <c r="A47" i="99" s="1" a="1"/>
  <c r="A47" i="99" s="1"/>
  <c r="BV47" i="99" s="1" a="1"/>
  <c r="BV47" i="99" s="1"/>
  <c r="Z204" i="99"/>
  <c r="A204" i="99" s="1" a="1"/>
  <c r="A204" i="99" s="1"/>
  <c r="BW204" i="99" s="1" a="1"/>
  <c r="BW204" i="99" s="1"/>
  <c r="Z226" i="99"/>
  <c r="A226" i="99" s="1" a="1"/>
  <c r="A226" i="99" s="1"/>
  <c r="AE165" i="100"/>
  <c r="AB73" i="100"/>
  <c r="A73" i="100" s="1" a="1"/>
  <c r="A73" i="100" s="1"/>
  <c r="AB137" i="100"/>
  <c r="A137" i="100" s="1" a="1"/>
  <c r="A137" i="100" s="1"/>
  <c r="Z79" i="99"/>
  <c r="A79" i="99" s="1" a="1"/>
  <c r="A79" i="99" s="1"/>
  <c r="BX79" i="99" s="1" a="1"/>
  <c r="BX79" i="99" s="1"/>
  <c r="Z129" i="99"/>
  <c r="A129" i="99" s="1" a="1"/>
  <c r="A129" i="99" s="1"/>
  <c r="BV129" i="99" s="1" a="1"/>
  <c r="BV129" i="99" s="1"/>
  <c r="Z13" i="99"/>
  <c r="AB158" i="100"/>
  <c r="A158" i="100" s="1" a="1"/>
  <c r="A158" i="100" s="1"/>
  <c r="AB41" i="100"/>
  <c r="A41" i="100" s="1" a="1"/>
  <c r="A41" i="100" s="1"/>
  <c r="Z12" i="99"/>
  <c r="A12" i="99" s="1" a="1"/>
  <c r="A12" i="99" s="1"/>
  <c r="BV12" i="99" s="1" a="1"/>
  <c r="BV12" i="99" s="1"/>
  <c r="Z225" i="99"/>
  <c r="A225" i="99" s="1" a="1"/>
  <c r="A225" i="99" s="1"/>
  <c r="BX225" i="99" s="1" a="1"/>
  <c r="BX225" i="99" s="1"/>
  <c r="AB81" i="100"/>
  <c r="A81" i="100" s="1" a="1"/>
  <c r="A81" i="100" s="1"/>
  <c r="AB90" i="100"/>
  <c r="A90" i="100" s="1" a="1"/>
  <c r="A90" i="100" s="1"/>
  <c r="AB86" i="100"/>
  <c r="A86" i="100" s="1" a="1"/>
  <c r="A86" i="100" s="1"/>
  <c r="AB59" i="100"/>
  <c r="A59" i="100" s="1" a="1"/>
  <c r="A59" i="100" s="1"/>
  <c r="Z5" i="99"/>
  <c r="Z59" i="99"/>
  <c r="A59" i="99" s="1" a="1"/>
  <c r="A59" i="99" s="1"/>
  <c r="BV59" i="99" s="1" a="1"/>
  <c r="BV59" i="99" s="1"/>
  <c r="AB77" i="100"/>
  <c r="A77" i="100" s="1" a="1"/>
  <c r="A77" i="100" s="1"/>
  <c r="AB155" i="100"/>
  <c r="A155" i="100" s="1" a="1"/>
  <c r="A155" i="100" s="1"/>
  <c r="Z83" i="99"/>
  <c r="Z175" i="99"/>
  <c r="Z221" i="99"/>
  <c r="A221" i="99" s="1" a="1"/>
  <c r="A221" i="99" s="1"/>
  <c r="BV221" i="99" s="1" a="1"/>
  <c r="BV221" i="99" s="1"/>
  <c r="AB161" i="100"/>
  <c r="A161" i="100" s="1" a="1"/>
  <c r="A161" i="100" s="1"/>
  <c r="AB50" i="100"/>
  <c r="A50" i="100" s="1" a="1"/>
  <c r="A50" i="100" s="1"/>
  <c r="AB67" i="100"/>
  <c r="A67" i="100" s="1" a="1"/>
  <c r="A67" i="100" s="1"/>
  <c r="Z18" i="99"/>
  <c r="A18" i="99" s="1" a="1"/>
  <c r="A18" i="99" s="1"/>
  <c r="BX18" i="99" s="1" a="1"/>
  <c r="BX18" i="99" s="1"/>
  <c r="Z177" i="99"/>
  <c r="A177" i="99" s="1" a="1"/>
  <c r="A177" i="99" s="1"/>
  <c r="BW177" i="99" s="1" a="1"/>
  <c r="BW177" i="99" s="1"/>
  <c r="Z49" i="99"/>
  <c r="A49" i="99" s="1" a="1"/>
  <c r="A49" i="99" s="1"/>
  <c r="Z133" i="99"/>
  <c r="A133" i="99" s="1" a="1"/>
  <c r="A133" i="99" s="1"/>
  <c r="BX133" i="99" s="1" a="1"/>
  <c r="BX133" i="99" s="1"/>
  <c r="Z31" i="99"/>
  <c r="A31" i="99" s="1" a="1"/>
  <c r="A31" i="99" s="1"/>
  <c r="BV31" i="99" s="1" a="1"/>
  <c r="BV31" i="99" s="1"/>
  <c r="AB52" i="100"/>
  <c r="A52" i="100" s="1" a="1"/>
  <c r="A52" i="100" s="1"/>
  <c r="AB28" i="100"/>
  <c r="A28" i="100" s="1" a="1"/>
  <c r="A28" i="100" s="1"/>
  <c r="AB157" i="100"/>
  <c r="A157" i="100" s="1" a="1"/>
  <c r="A157" i="100" s="1"/>
  <c r="AB140" i="100"/>
  <c r="A140" i="100" s="1" a="1"/>
  <c r="A140" i="100" s="1"/>
  <c r="AB72" i="100"/>
  <c r="A72" i="100" s="1" a="1"/>
  <c r="A72" i="100" s="1"/>
  <c r="AB156" i="100"/>
  <c r="A156" i="100" s="1" a="1"/>
  <c r="A156" i="100" s="1"/>
  <c r="AB87" i="100"/>
  <c r="A87" i="100" s="1" a="1"/>
  <c r="A87" i="100" s="1"/>
  <c r="Z88" i="99"/>
  <c r="A88" i="99" s="1" a="1"/>
  <c r="A88" i="99" s="1"/>
  <c r="AB138" i="100"/>
  <c r="A138" i="100" s="1" a="1"/>
  <c r="A138" i="100" s="1"/>
  <c r="Z7" i="99"/>
  <c r="A7" i="99" s="1" a="1"/>
  <c r="A7" i="99" s="1"/>
  <c r="BV7" i="99" s="1" a="1"/>
  <c r="BV7" i="99" s="1"/>
  <c r="Z70" i="99"/>
  <c r="A70" i="99" s="1" a="1"/>
  <c r="A70" i="99" s="1"/>
  <c r="BW70" i="99" s="1" a="1"/>
  <c r="BW70" i="99" s="1"/>
  <c r="Z66" i="99"/>
  <c r="A66" i="99" s="1" a="1"/>
  <c r="A66" i="99" s="1"/>
  <c r="BX66" i="99" s="1" a="1"/>
  <c r="BX66" i="99" s="1"/>
  <c r="Z203" i="99"/>
  <c r="A203" i="99" s="1" a="1"/>
  <c r="A203" i="99" s="1"/>
  <c r="AB110" i="100"/>
  <c r="A110" i="100" s="1" a="1"/>
  <c r="A110" i="100" s="1"/>
  <c r="AB18" i="100"/>
  <c r="A18" i="100" s="1" a="1"/>
  <c r="A18" i="100" s="1"/>
  <c r="AB88" i="100"/>
  <c r="A88" i="100" s="1" a="1"/>
  <c r="A88" i="100" s="1"/>
  <c r="AB166" i="100"/>
  <c r="A166" i="100" s="1" a="1"/>
  <c r="A166" i="100" s="1"/>
  <c r="Z158" i="99"/>
  <c r="Z4" i="99"/>
  <c r="A4" i="99" s="1" a="1"/>
  <c r="A4" i="99" s="1"/>
  <c r="BV4" i="99" s="1" a="1"/>
  <c r="BV4" i="99" s="1"/>
  <c r="Z146" i="99"/>
  <c r="A146" i="99" s="1" a="1"/>
  <c r="A146" i="99" s="1"/>
  <c r="Z172" i="99"/>
  <c r="A172" i="99" s="1" a="1"/>
  <c r="A172" i="99" s="1"/>
  <c r="BW172" i="99" s="1" a="1"/>
  <c r="BW172" i="99" s="1"/>
  <c r="Z165" i="99"/>
  <c r="Z21" i="99"/>
  <c r="A21" i="99" s="1" a="1"/>
  <c r="A21" i="99" s="1"/>
  <c r="BV21" i="99" s="1" a="1"/>
  <c r="BV21" i="99" s="1"/>
  <c r="Z137" i="99"/>
  <c r="A137" i="99" s="1" a="1"/>
  <c r="A137" i="99" s="1"/>
  <c r="BW137" i="99" s="1" a="1"/>
  <c r="BW137" i="99" s="1"/>
  <c r="Z136" i="99"/>
  <c r="Z189" i="99"/>
  <c r="A189" i="99" s="1" a="1"/>
  <c r="A189" i="99" s="1"/>
  <c r="BW189" i="99" s="1" a="1"/>
  <c r="BW189" i="99" s="1"/>
  <c r="Z240" i="99"/>
  <c r="A240" i="99" s="1" a="1"/>
  <c r="A240" i="99" s="1"/>
  <c r="BW240" i="99" s="1" a="1"/>
  <c r="BW240" i="99" s="1"/>
  <c r="Z96" i="99"/>
  <c r="A96" i="99" s="1" a="1"/>
  <c r="A96" i="99" s="1"/>
  <c r="BX96" i="99" s="1" a="1"/>
  <c r="BX96" i="99" s="1"/>
  <c r="AB4" i="100"/>
  <c r="A4" i="100" s="1" a="1"/>
  <c r="A4" i="100" s="1"/>
  <c r="AB46" i="100"/>
  <c r="A46" i="100" s="1" a="1"/>
  <c r="A46" i="100" s="1"/>
  <c r="AB69" i="100"/>
  <c r="A69" i="100" s="1" a="1"/>
  <c r="A69" i="100" s="1"/>
  <c r="AB165" i="100"/>
  <c r="A165" i="100" s="1" a="1"/>
  <c r="A165" i="100" s="1"/>
  <c r="AB17" i="100"/>
  <c r="A17" i="100" s="1" a="1"/>
  <c r="A17" i="100" s="1"/>
  <c r="AB27" i="100"/>
  <c r="A27" i="100" s="1" a="1"/>
  <c r="A27" i="100" s="1"/>
  <c r="AB36" i="100"/>
  <c r="A36" i="100" s="1" a="1"/>
  <c r="A36" i="100" s="1"/>
  <c r="Z42" i="99"/>
  <c r="Z164" i="99"/>
  <c r="A164" i="99" s="1" a="1"/>
  <c r="A164" i="99" s="1"/>
  <c r="BW164" i="99" s="1" a="1"/>
  <c r="BW164" i="99" s="1"/>
  <c r="Z27" i="99"/>
  <c r="A27" i="99" s="1" a="1"/>
  <c r="A27" i="99" s="1"/>
  <c r="BV27" i="99" s="1" a="1"/>
  <c r="BV27" i="99" s="1"/>
  <c r="Z10" i="99"/>
  <c r="A10" i="99" s="1" a="1"/>
  <c r="A10" i="99" s="1"/>
  <c r="BV10" i="99" s="1" a="1"/>
  <c r="BV10" i="99" s="1"/>
  <c r="Z161" i="99"/>
  <c r="A161" i="99" s="1" a="1"/>
  <c r="A161" i="99" s="1"/>
  <c r="BW161" i="99" s="1" a="1"/>
  <c r="BW161" i="99" s="1"/>
  <c r="Z144" i="99"/>
  <c r="Z157" i="99"/>
  <c r="A157" i="99" s="1" a="1"/>
  <c r="A157" i="99" s="1"/>
  <c r="BW157" i="99" s="1" a="1"/>
  <c r="BW157" i="99" s="1"/>
  <c r="Z22" i="99"/>
  <c r="A22" i="99" s="1" a="1"/>
  <c r="A22" i="99" s="1"/>
  <c r="BV22" i="99" s="1" a="1"/>
  <c r="BV22" i="99" s="1"/>
  <c r="Z28" i="99"/>
  <c r="A28" i="99" s="1" a="1"/>
  <c r="A28" i="99" s="1"/>
  <c r="BV28" i="99" s="1" a="1"/>
  <c r="BV28" i="99" s="1"/>
  <c r="Z207" i="99"/>
  <c r="A207" i="99" s="1" a="1"/>
  <c r="A207" i="99" s="1"/>
  <c r="BW207" i="99" s="1" a="1"/>
  <c r="BW207" i="99" s="1"/>
  <c r="Z202" i="99"/>
  <c r="A202" i="99" s="1" a="1"/>
  <c r="A202" i="99" s="1"/>
  <c r="BW202" i="99" s="1" a="1"/>
  <c r="BW202" i="99" s="1"/>
  <c r="AB76" i="100"/>
  <c r="A76" i="100" s="1" a="1"/>
  <c r="A76" i="100" s="1"/>
  <c r="AB34" i="100"/>
  <c r="A34" i="100" s="1" a="1"/>
  <c r="A34" i="100" s="1"/>
  <c r="AB71" i="100"/>
  <c r="A71" i="100" s="1" a="1"/>
  <c r="A71" i="100" s="1"/>
  <c r="AB3" i="100"/>
  <c r="A3" i="100" s="1" a="1"/>
  <c r="A3" i="100" s="1"/>
  <c r="AE66" i="100"/>
  <c r="AB33" i="100"/>
  <c r="A33" i="100" s="1" a="1"/>
  <c r="A33" i="100" s="1"/>
  <c r="AB9" i="100"/>
  <c r="A9" i="100" s="1" a="1"/>
  <c r="A9" i="100" s="1"/>
  <c r="AB153" i="100"/>
  <c r="A153" i="100" s="1" a="1"/>
  <c r="A153" i="100" s="1"/>
  <c r="Z17" i="99"/>
  <c r="Z19" i="99"/>
  <c r="A19" i="99" s="1" a="1"/>
  <c r="A19" i="99" s="1"/>
  <c r="BV19" i="99" s="1" a="1"/>
  <c r="BV19" i="99" s="1"/>
  <c r="Z74" i="99"/>
  <c r="AB24" i="100"/>
  <c r="A24" i="100" s="1" a="1"/>
  <c r="A24" i="100" s="1"/>
  <c r="AB26" i="100"/>
  <c r="A26" i="100" s="1" a="1"/>
  <c r="A26" i="100" s="1"/>
  <c r="AB118" i="100"/>
  <c r="A118" i="100" s="1" a="1"/>
  <c r="A118" i="100" s="1"/>
  <c r="Z41" i="99"/>
  <c r="A41" i="99" s="1" a="1"/>
  <c r="A41" i="99" s="1"/>
  <c r="BX41" i="99" s="1" a="1"/>
  <c r="BX41" i="99" s="1"/>
  <c r="Z39" i="99"/>
  <c r="A39" i="99" s="1" a="1"/>
  <c r="A39" i="99" s="1"/>
  <c r="BV39" i="99" s="1" a="1"/>
  <c r="BV39" i="99" s="1"/>
  <c r="Z245" i="99"/>
  <c r="A245" i="99" s="1" a="1"/>
  <c r="A245" i="99" s="1"/>
  <c r="Z244" i="99"/>
  <c r="A244" i="99" s="1" a="1"/>
  <c r="A244" i="99" s="1"/>
  <c r="AB45" i="100"/>
  <c r="A45" i="100" s="1" a="1"/>
  <c r="A45" i="100" s="1"/>
  <c r="AE20" i="100"/>
  <c r="AB164" i="100"/>
  <c r="A164" i="100" s="1" a="1"/>
  <c r="A164" i="100" s="1"/>
  <c r="AB35" i="100"/>
  <c r="A35" i="100" s="1" a="1"/>
  <c r="A35" i="100" s="1"/>
  <c r="AB98" i="100"/>
  <c r="A98" i="100" s="1" a="1"/>
  <c r="A98" i="100" s="1"/>
  <c r="AB162" i="100"/>
  <c r="A162" i="100" s="1" a="1"/>
  <c r="A162" i="100" s="1"/>
  <c r="Z69" i="99"/>
  <c r="A69" i="99" s="1" a="1"/>
  <c r="A69" i="99" s="1"/>
  <c r="Z26" i="99"/>
  <c r="Z163" i="99"/>
  <c r="Z171" i="99"/>
  <c r="A171" i="99" s="1" a="1"/>
  <c r="A171" i="99" s="1"/>
  <c r="BW171" i="99" s="1" a="1"/>
  <c r="BW171" i="99" s="1"/>
  <c r="Z68" i="99"/>
  <c r="Z24" i="99"/>
  <c r="A24" i="99" s="1" a="1"/>
  <c r="A24" i="99" s="1"/>
  <c r="BW24" i="99" s="1" a="1"/>
  <c r="BW24" i="99" s="1"/>
  <c r="Z73" i="99"/>
  <c r="A73" i="99" s="1" a="1"/>
  <c r="A73" i="99" s="1"/>
  <c r="BX73" i="99" s="1" a="1"/>
  <c r="BX73" i="99" s="1"/>
  <c r="Z190" i="99"/>
  <c r="A190" i="99" s="1" a="1"/>
  <c r="A190" i="99" s="1"/>
  <c r="Z243" i="99"/>
  <c r="A243" i="99" s="1" a="1"/>
  <c r="A243" i="99" s="1"/>
  <c r="BW243" i="99" s="1" a="1"/>
  <c r="BW243" i="99" s="1"/>
  <c r="AB139" i="100"/>
  <c r="A139" i="100" s="1" a="1"/>
  <c r="A139" i="100" s="1"/>
  <c r="AB30" i="100"/>
  <c r="A30" i="100" s="1" a="1"/>
  <c r="A30" i="100" s="1"/>
  <c r="AB53" i="100"/>
  <c r="A53" i="100" s="1" a="1"/>
  <c r="A53" i="100" s="1"/>
  <c r="AB13" i="100"/>
  <c r="A13" i="100" s="1" a="1"/>
  <c r="A13" i="100" s="1"/>
  <c r="AB167" i="100"/>
  <c r="A167" i="100" s="1" a="1"/>
  <c r="A167" i="100" s="1"/>
  <c r="AB66" i="100"/>
  <c r="A66" i="100" s="1" a="1"/>
  <c r="A66" i="100" s="1"/>
  <c r="AB144" i="100"/>
  <c r="A144" i="100" s="1" a="1"/>
  <c r="A144" i="100" s="1"/>
  <c r="AB121" i="100"/>
  <c r="A121" i="100" s="1" a="1"/>
  <c r="A121" i="100" s="1"/>
  <c r="Z173" i="99"/>
  <c r="Z179" i="99"/>
  <c r="Z160" i="99"/>
  <c r="Z81" i="99"/>
  <c r="Z162" i="99"/>
  <c r="A162" i="99" s="1" a="1"/>
  <c r="A162" i="99" s="1"/>
  <c r="BV162" i="99" s="1" a="1"/>
  <c r="BV162" i="99" s="1"/>
  <c r="Z82" i="99"/>
  <c r="Z72" i="99"/>
  <c r="A72" i="99" s="1" a="1"/>
  <c r="A72" i="99" s="1"/>
  <c r="BV72" i="99" s="1" a="1"/>
  <c r="BV72" i="99" s="1"/>
  <c r="Z246" i="99"/>
  <c r="A246" i="99" s="1" a="1"/>
  <c r="A246" i="99" s="1"/>
  <c r="BW246" i="99" s="1" a="1"/>
  <c r="BW246" i="99" s="1"/>
  <c r="AB122" i="100"/>
  <c r="A122" i="100" s="1" a="1"/>
  <c r="A122" i="100" s="1"/>
  <c r="AB123" i="100"/>
  <c r="A123" i="100" s="1" a="1"/>
  <c r="A123" i="100" s="1"/>
  <c r="AB105" i="100"/>
  <c r="A105" i="100" s="1" a="1"/>
  <c r="A105" i="100" s="1"/>
  <c r="AB112" i="100"/>
  <c r="A112" i="100" s="1" a="1"/>
  <c r="A112" i="100" s="1"/>
  <c r="AB149" i="100"/>
  <c r="A149" i="100" s="1" a="1"/>
  <c r="A149" i="100" s="1"/>
  <c r="AB107" i="100"/>
  <c r="A107" i="100" s="1" a="1"/>
  <c r="A107" i="100" s="1"/>
  <c r="AB145" i="100"/>
  <c r="A145" i="100" s="1" a="1"/>
  <c r="A145" i="100" s="1"/>
  <c r="AB64" i="100"/>
  <c r="A64" i="100" s="1" a="1"/>
  <c r="A64" i="100" s="1"/>
  <c r="Z135" i="99"/>
  <c r="A135" i="99" s="1" a="1"/>
  <c r="A135" i="99" s="1"/>
  <c r="BV135" i="99" s="1" a="1"/>
  <c r="BV135" i="99" s="1"/>
  <c r="Z15" i="99"/>
  <c r="Z76" i="99"/>
  <c r="A76" i="99" s="1" a="1"/>
  <c r="A76" i="99" s="1"/>
  <c r="Z3" i="99"/>
  <c r="A3" i="99" s="1" a="1"/>
  <c r="A3" i="99" s="1"/>
  <c r="BV3" i="99" s="1" a="1"/>
  <c r="BV3" i="99" s="1"/>
  <c r="Z29" i="99"/>
  <c r="AB23" i="100"/>
  <c r="A23" i="100" s="1" a="1"/>
  <c r="A23" i="100" s="1"/>
  <c r="AB51" i="100"/>
  <c r="A51" i="100" s="1" a="1"/>
  <c r="A51" i="100" s="1"/>
  <c r="AB25" i="100"/>
  <c r="A25" i="100" s="1" a="1"/>
  <c r="A25" i="100" s="1"/>
  <c r="AB128" i="100"/>
  <c r="A128" i="100" s="1" a="1"/>
  <c r="A128" i="100" s="1"/>
  <c r="AB151" i="100"/>
  <c r="A151" i="100" s="1" a="1"/>
  <c r="A151" i="100" s="1"/>
  <c r="AB31" i="100"/>
  <c r="A31" i="100" s="1" a="1"/>
  <c r="A31" i="100" s="1"/>
  <c r="AB43" i="100"/>
  <c r="A43" i="100" s="1" a="1"/>
  <c r="A43" i="100" s="1"/>
  <c r="AB19" i="100"/>
  <c r="A19" i="100" s="1" a="1"/>
  <c r="A19" i="100" s="1"/>
  <c r="AB32" i="100"/>
  <c r="A32" i="100" s="1" a="1"/>
  <c r="A32" i="100" s="1"/>
  <c r="CA80" i="99"/>
  <c r="CD80" i="99" s="1"/>
  <c r="AE60" i="100"/>
  <c r="A60" i="100" a="1"/>
  <c r="A60" i="100" s="1"/>
  <c r="AD163" i="100"/>
  <c r="AD154" i="100"/>
  <c r="AD23" i="100"/>
  <c r="AD51" i="100"/>
  <c r="AD25" i="100"/>
  <c r="AD128" i="100"/>
  <c r="AD151" i="100"/>
  <c r="AD31" i="100"/>
  <c r="AE91" i="100"/>
  <c r="AD43" i="100"/>
  <c r="AD138" i="100"/>
  <c r="AE43" i="100"/>
  <c r="AD19" i="100"/>
  <c r="AD32" i="100"/>
  <c r="AD146" i="100"/>
  <c r="AD143" i="100"/>
  <c r="AD159" i="100"/>
  <c r="AD150" i="100"/>
  <c r="AD20" i="100"/>
  <c r="A20" i="100" a="1"/>
  <c r="A20" i="100" s="1"/>
  <c r="AD85" i="100"/>
  <c r="AD161" i="100"/>
  <c r="AE110" i="100"/>
  <c r="AD18" i="100"/>
  <c r="AD88" i="100"/>
  <c r="AE14" i="100"/>
  <c r="AE138" i="100"/>
  <c r="AD166" i="100"/>
  <c r="AE152" i="100"/>
  <c r="AE72" i="100"/>
  <c r="AF26" i="100"/>
  <c r="AE70" i="100"/>
  <c r="AF53" i="100"/>
  <c r="AD47" i="100"/>
  <c r="AF51" i="100"/>
  <c r="AE44" i="100"/>
  <c r="A44" i="100" a="1"/>
  <c r="A44" i="100" s="1"/>
  <c r="AD2" i="100"/>
  <c r="AD4" i="100"/>
  <c r="AD80" i="100"/>
  <c r="A80" i="100" a="1"/>
  <c r="A80" i="100" s="1"/>
  <c r="AF46" i="100"/>
  <c r="AC46" i="100"/>
  <c r="AC69" i="100"/>
  <c r="AD165" i="100"/>
  <c r="AD17" i="100"/>
  <c r="AD73" i="100"/>
  <c r="AD27" i="100"/>
  <c r="AD137" i="100"/>
  <c r="AF123" i="100"/>
  <c r="AD36" i="100"/>
  <c r="AD37" i="100"/>
  <c r="A37" i="100" a="1"/>
  <c r="A37" i="100" s="1"/>
  <c r="AD76" i="100"/>
  <c r="AD34" i="100"/>
  <c r="AD99" i="100"/>
  <c r="AD71" i="100"/>
  <c r="AD3" i="100"/>
  <c r="AF112" i="100"/>
  <c r="AF36" i="100"/>
  <c r="AD33" i="100"/>
  <c r="AD158" i="100"/>
  <c r="AE147" i="100"/>
  <c r="A147" i="100" a="1"/>
  <c r="A147" i="100" s="1"/>
  <c r="AD9" i="100"/>
  <c r="AE146" i="100"/>
  <c r="AD41" i="100"/>
  <c r="AE28" i="100"/>
  <c r="AD81" i="100"/>
  <c r="AD108" i="100"/>
  <c r="AD24" i="100"/>
  <c r="AF107" i="100"/>
  <c r="AD70" i="100"/>
  <c r="AD26" i="100"/>
  <c r="AD118" i="100"/>
  <c r="AD90" i="100"/>
  <c r="AD86" i="100"/>
  <c r="AD59" i="100"/>
  <c r="AF70" i="100"/>
  <c r="AE36" i="100"/>
  <c r="AE59" i="100"/>
  <c r="AD77" i="100"/>
  <c r="AD7" i="100"/>
  <c r="AE23" i="100"/>
  <c r="AF90" i="100"/>
  <c r="AD45" i="100"/>
  <c r="AD38" i="100"/>
  <c r="AD46" i="100"/>
  <c r="AD164" i="100"/>
  <c r="AD35" i="100"/>
  <c r="AE112" i="100"/>
  <c r="AD98" i="100"/>
  <c r="AD155" i="100"/>
  <c r="AD162" i="100"/>
  <c r="AF17" i="100"/>
  <c r="AC161" i="100"/>
  <c r="AD50" i="100"/>
  <c r="AD67" i="100"/>
  <c r="AD139" i="100"/>
  <c r="AD135" i="100"/>
  <c r="A135" i="100" a="1"/>
  <c r="A135" i="100" s="1"/>
  <c r="AD30" i="100"/>
  <c r="AD8" i="100"/>
  <c r="A8" i="100" a="1"/>
  <c r="A8" i="100" s="1"/>
  <c r="AD53" i="100"/>
  <c r="AD13" i="100"/>
  <c r="AE52" i="100"/>
  <c r="AD167" i="100"/>
  <c r="AD66" i="100"/>
  <c r="AD144" i="100"/>
  <c r="AD121" i="100"/>
  <c r="AE128" i="100"/>
  <c r="AD52" i="100"/>
  <c r="AD28" i="100"/>
  <c r="AD16" i="100"/>
  <c r="A16" i="100" a="1"/>
  <c r="A16" i="100" s="1"/>
  <c r="AD122" i="100"/>
  <c r="AD123" i="100"/>
  <c r="AD157" i="100"/>
  <c r="AE122" i="100"/>
  <c r="AD140" i="100"/>
  <c r="AD105" i="100"/>
  <c r="AF138" i="100"/>
  <c r="AD112" i="100"/>
  <c r="AD72" i="100"/>
  <c r="AE135" i="100"/>
  <c r="AD156" i="100"/>
  <c r="AD149" i="100"/>
  <c r="AD107" i="100"/>
  <c r="AD87" i="100"/>
  <c r="AF72" i="100"/>
  <c r="AD145" i="100"/>
  <c r="AE8" i="100"/>
  <c r="AF155" i="100"/>
  <c r="AD64" i="100"/>
  <c r="CZ14" i="105" a="1"/>
  <c r="CZ14" i="105" s="1"/>
  <c r="AG228" i="99"/>
  <c r="AC228" i="99"/>
  <c r="AC226" i="99"/>
  <c r="AG226" i="99"/>
  <c r="AB228" i="99"/>
  <c r="S228" i="99"/>
  <c r="AF228" i="99"/>
  <c r="AF204" i="99"/>
  <c r="AB204" i="99"/>
  <c r="AB203" i="99"/>
  <c r="S203" i="99"/>
  <c r="AF203" i="99"/>
  <c r="AH226" i="99"/>
  <c r="AD226" i="99"/>
  <c r="AB189" i="99"/>
  <c r="AF189" i="99"/>
  <c r="AC224" i="99"/>
  <c r="AG224" i="99"/>
  <c r="AC240" i="99"/>
  <c r="AG240" i="99"/>
  <c r="AC244" i="99"/>
  <c r="AG244" i="99"/>
  <c r="S95" i="99"/>
  <c r="AG95" i="99"/>
  <c r="A95" i="99" a="1"/>
  <c r="A95" i="99" s="1"/>
  <c r="BX95" i="99" s="1" a="1"/>
  <c r="BX95" i="99" s="1"/>
  <c r="AC95" i="99"/>
  <c r="AC202" i="99"/>
  <c r="AG202" i="99"/>
  <c r="CF228" i="99"/>
  <c r="CD147" i="99"/>
  <c r="CG62" i="99"/>
  <c r="CF132" i="99"/>
  <c r="CD143" i="99"/>
  <c r="CE143" i="99"/>
  <c r="CF143" i="99"/>
  <c r="CE62" i="99"/>
  <c r="CF62" i="99"/>
  <c r="CD62" i="99"/>
  <c r="CE158" i="99"/>
  <c r="CD133" i="99"/>
  <c r="CF177" i="99"/>
  <c r="CE177" i="99"/>
  <c r="CH320" i="99"/>
  <c r="CF88" i="99"/>
  <c r="CE157" i="99"/>
  <c r="CF131" i="99"/>
  <c r="CD131" i="99"/>
  <c r="CF225" i="99"/>
  <c r="CF134" i="99"/>
  <c r="CD320" i="99"/>
  <c r="CB220" i="99"/>
  <c r="AG220" i="99"/>
  <c r="AC220" i="99"/>
  <c r="CA246" i="99"/>
  <c r="S226" i="99"/>
  <c r="AF226" i="99"/>
  <c r="AB226" i="99"/>
  <c r="CB96" i="99"/>
  <c r="AC96" i="99"/>
  <c r="AG96" i="99"/>
  <c r="CB225" i="99"/>
  <c r="CI225" i="99" s="1"/>
  <c r="AG225" i="99"/>
  <c r="AC225" i="99"/>
  <c r="AB220" i="99"/>
  <c r="AF220" i="99"/>
  <c r="CB207" i="99"/>
  <c r="AG207" i="99"/>
  <c r="AC207" i="99"/>
  <c r="CC227" i="99"/>
  <c r="CF227" i="99" s="1"/>
  <c r="AH227" i="99"/>
  <c r="AD227" i="99"/>
  <c r="AF244" i="99"/>
  <c r="AB244" i="99"/>
  <c r="AF319" i="99"/>
  <c r="CA319" i="99"/>
  <c r="AB319" i="99"/>
  <c r="CB227" i="99"/>
  <c r="CE227" i="99" s="1"/>
  <c r="AC227" i="99"/>
  <c r="AG227" i="99"/>
  <c r="AH219" i="99"/>
  <c r="AD219" i="99"/>
  <c r="S207" i="99"/>
  <c r="AB207" i="99"/>
  <c r="AF207" i="99"/>
  <c r="CC221" i="99"/>
  <c r="CF221" i="99" s="1"/>
  <c r="AH221" i="99"/>
  <c r="AD221" i="99"/>
  <c r="AF227" i="99"/>
  <c r="AB227" i="99"/>
  <c r="S227" i="99"/>
  <c r="S225" i="99"/>
  <c r="AF225" i="99"/>
  <c r="AB225" i="99"/>
  <c r="AF240" i="99"/>
  <c r="AB240" i="99"/>
  <c r="CA55" i="99"/>
  <c r="AB55" i="99"/>
  <c r="AF55" i="99"/>
  <c r="A55" i="99" a="1"/>
  <c r="A55" i="99" s="1"/>
  <c r="S55" i="99"/>
  <c r="AF218" i="99"/>
  <c r="AB218" i="99"/>
  <c r="AC223" i="99"/>
  <c r="AG223" i="99"/>
  <c r="CA223" i="99"/>
  <c r="S223" i="99"/>
  <c r="AF223" i="99"/>
  <c r="AB223" i="99"/>
  <c r="CA219" i="99"/>
  <c r="AB219" i="99"/>
  <c r="AF219" i="99"/>
  <c r="CC223" i="99"/>
  <c r="AD223" i="99"/>
  <c r="AH223" i="99"/>
  <c r="CB204" i="99"/>
  <c r="AG204" i="99"/>
  <c r="AC204" i="99"/>
  <c r="S204" i="99"/>
  <c r="AH224" i="99"/>
  <c r="AD224" i="99"/>
  <c r="CB219" i="99"/>
  <c r="AC219" i="99"/>
  <c r="AG219" i="99"/>
  <c r="CA96" i="99"/>
  <c r="S96" i="99"/>
  <c r="AF96" i="99"/>
  <c r="AB96" i="99"/>
  <c r="CB221" i="99"/>
  <c r="AG221" i="99"/>
  <c r="AC221" i="99"/>
  <c r="CA190" i="99"/>
  <c r="S190" i="99"/>
  <c r="AB190" i="99"/>
  <c r="AF190" i="99"/>
  <c r="CA221" i="99"/>
  <c r="CD221" i="99" s="1"/>
  <c r="AB221" i="99"/>
  <c r="AF221" i="99"/>
  <c r="S221" i="99"/>
  <c r="CA243" i="99"/>
  <c r="S243" i="99"/>
  <c r="AF243" i="99"/>
  <c r="AB243" i="99"/>
  <c r="CA202" i="99"/>
  <c r="AF202" i="99"/>
  <c r="AB202" i="99"/>
  <c r="S202" i="99"/>
  <c r="CA20" i="99"/>
  <c r="CA26" i="99"/>
  <c r="CB47" i="99"/>
  <c r="CE47" i="99" s="1"/>
  <c r="CC133" i="99"/>
  <c r="CH133" i="99" s="1"/>
  <c r="CC26" i="99"/>
  <c r="CF26" i="99" s="1"/>
  <c r="CA5" i="99"/>
  <c r="CA27" i="99"/>
  <c r="CA132" i="99"/>
  <c r="CB66" i="99"/>
  <c r="CA161" i="99"/>
  <c r="CB81" i="99"/>
  <c r="CB11" i="99"/>
  <c r="CA171" i="99"/>
  <c r="BZ137" i="99"/>
  <c r="CA6" i="99"/>
  <c r="CA47" i="99"/>
  <c r="CD47" i="99" s="1"/>
  <c r="CC40" i="99"/>
  <c r="CF40" i="99" s="1"/>
  <c r="CB134" i="99"/>
  <c r="CI134" i="99" s="1"/>
  <c r="CA24" i="99"/>
  <c r="CB135" i="99"/>
  <c r="CB79" i="99"/>
  <c r="CA189" i="99"/>
  <c r="S189" i="99"/>
  <c r="CA218" i="99"/>
  <c r="CA240" i="99"/>
  <c r="CA226" i="99"/>
  <c r="CD226" i="99" s="1"/>
  <c r="CC19" i="99"/>
  <c r="CF19" i="99" s="1"/>
  <c r="S320" i="99"/>
  <c r="CB320" i="99"/>
  <c r="CA40" i="99"/>
  <c r="CA156" i="99"/>
  <c r="CC42" i="99"/>
  <c r="CC74" i="99"/>
  <c r="CF74" i="99" s="1"/>
  <c r="CB12" i="99"/>
  <c r="CB28" i="99"/>
  <c r="CB29" i="99"/>
  <c r="CA83" i="99"/>
  <c r="E147" i="105"/>
  <c r="CA9" i="99"/>
  <c r="CB176" i="99"/>
  <c r="CA14" i="99"/>
  <c r="CB136" i="99"/>
  <c r="CB83" i="99"/>
  <c r="CA175" i="99"/>
  <c r="CA21" i="99"/>
  <c r="CB4" i="99"/>
  <c r="CC129" i="99"/>
  <c r="CF129" i="99" s="1"/>
  <c r="CA41" i="99"/>
  <c r="BX147" i="99" a="1"/>
  <c r="BX147" i="99" s="1"/>
  <c r="CB147" i="99"/>
  <c r="CA11" i="99"/>
  <c r="CD11" i="99" s="1"/>
  <c r="CA3" i="99"/>
  <c r="CB85" i="99"/>
  <c r="CC12" i="99"/>
  <c r="CF12" i="99" s="1"/>
  <c r="CA59" i="99"/>
  <c r="CD59" i="99" s="1"/>
  <c r="CA136" i="99"/>
  <c r="CC4" i="99"/>
  <c r="CF4" i="99" s="1"/>
  <c r="CB132" i="99"/>
  <c r="CI132" i="99" s="1"/>
  <c r="CC31" i="99"/>
  <c r="CF31" i="99" s="1"/>
  <c r="CA31" i="99"/>
  <c r="CC29" i="99"/>
  <c r="CF29" i="99" s="1"/>
  <c r="CA63" i="99"/>
  <c r="CA178" i="99"/>
  <c r="CB178" i="99"/>
  <c r="CB95" i="99"/>
  <c r="CA203" i="99"/>
  <c r="CB202" i="99"/>
  <c r="CA43" i="99"/>
  <c r="CA134" i="99"/>
  <c r="CC72" i="99"/>
  <c r="CF72" i="99" s="1"/>
  <c r="CA176" i="99"/>
  <c r="CA78" i="99"/>
  <c r="CB70" i="99"/>
  <c r="CC25" i="99"/>
  <c r="CF25" i="99" s="1"/>
  <c r="CA15" i="99"/>
  <c r="CA76" i="99"/>
  <c r="CB41" i="99"/>
  <c r="CA17" i="99"/>
  <c r="CC115" i="99"/>
  <c r="CA137" i="99"/>
  <c r="CC20" i="99"/>
  <c r="CF20" i="99" s="1"/>
  <c r="CC173" i="99"/>
  <c r="CB14" i="99"/>
  <c r="CB228" i="99"/>
  <c r="CI228" i="99" s="1"/>
  <c r="CA207" i="99"/>
  <c r="CA69" i="99"/>
  <c r="CB74" i="99"/>
  <c r="CA18" i="99"/>
  <c r="CA144" i="99"/>
  <c r="CC178" i="99"/>
  <c r="CA158" i="99"/>
  <c r="CB77" i="99"/>
  <c r="CA163" i="99"/>
  <c r="CA49" i="99"/>
  <c r="CC176" i="99"/>
  <c r="CB63" i="99"/>
  <c r="CA81" i="99"/>
  <c r="CB17" i="99"/>
  <c r="CB163" i="99"/>
  <c r="CC77" i="99"/>
  <c r="CA29" i="99"/>
  <c r="CB22" i="99"/>
  <c r="CA13" i="99"/>
  <c r="CD13" i="99" s="1"/>
  <c r="CB162" i="99"/>
  <c r="CC75" i="99"/>
  <c r="CF75" i="99" s="1"/>
  <c r="CB24" i="99"/>
  <c r="CC172" i="99"/>
  <c r="CC10" i="99"/>
  <c r="CF10" i="99" s="1"/>
  <c r="CB9" i="99"/>
  <c r="CE9" i="99" s="1"/>
  <c r="CA73" i="99"/>
  <c r="CB59" i="99"/>
  <c r="CA71" i="99"/>
  <c r="CA72" i="99"/>
  <c r="CC5" i="99"/>
  <c r="CF5" i="99" s="1"/>
  <c r="CA220" i="99"/>
  <c r="CF2" i="99"/>
  <c r="CC224" i="99"/>
  <c r="CH224" i="99" s="1"/>
  <c r="CC226" i="99"/>
  <c r="CF226" i="99" s="1"/>
  <c r="CC43" i="99"/>
  <c r="CF43" i="99" s="1"/>
  <c r="CC39" i="99"/>
  <c r="CF39" i="99" s="1"/>
  <c r="CB67" i="99"/>
  <c r="CA164" i="99"/>
  <c r="CA4" i="99"/>
  <c r="CA146" i="99"/>
  <c r="CA2" i="99"/>
  <c r="CD2" i="99" s="1"/>
  <c r="CB19" i="99"/>
  <c r="CA179" i="99"/>
  <c r="CC28" i="99"/>
  <c r="CF28" i="99" s="1"/>
  <c r="CB73" i="99"/>
  <c r="CC14" i="99"/>
  <c r="CA12" i="99"/>
  <c r="CD12" i="99" s="1"/>
  <c r="CB5" i="99"/>
  <c r="CC7" i="99"/>
  <c r="CF7" i="99" s="1"/>
  <c r="AF246" i="99"/>
  <c r="CB50" i="99"/>
  <c r="CI50" i="99" s="1"/>
  <c r="BZ223" i="99"/>
  <c r="CB7" i="99"/>
  <c r="CB161" i="99"/>
  <c r="BN90" i="105" a="1"/>
  <c r="BN90" i="105" s="1"/>
  <c r="BM90" i="105" a="1"/>
  <c r="BM90" i="105" s="1"/>
  <c r="BV147" i="99" a="1"/>
  <c r="BV147" i="99" s="1"/>
  <c r="CC9" i="99"/>
  <c r="CF9" i="99" s="1"/>
  <c r="CC63" i="99"/>
  <c r="CB88" i="99"/>
  <c r="CI88" i="99" s="1"/>
  <c r="CA75" i="99"/>
  <c r="CD75" i="99" s="1"/>
  <c r="CA166" i="99"/>
  <c r="CA42" i="99"/>
  <c r="CB165" i="99"/>
  <c r="CA7" i="99"/>
  <c r="CA177" i="99"/>
  <c r="CD177" i="99" s="1"/>
  <c r="CB6" i="99"/>
  <c r="CI6" i="99" s="1"/>
  <c r="CC135" i="99"/>
  <c r="CF135" i="99" s="1"/>
  <c r="CA135" i="99"/>
  <c r="CB15" i="99"/>
  <c r="CA10" i="99"/>
  <c r="CC59" i="99"/>
  <c r="CF59" i="99" s="1"/>
  <c r="CB26" i="99"/>
  <c r="CB43" i="99"/>
  <c r="CC3" i="99"/>
  <c r="CF3" i="99" s="1"/>
  <c r="CA66" i="99"/>
  <c r="CB18" i="99"/>
  <c r="CB160" i="99"/>
  <c r="CC27" i="99"/>
  <c r="CF27" i="99" s="1"/>
  <c r="CB75" i="99"/>
  <c r="CA162" i="99"/>
  <c r="CA19" i="99"/>
  <c r="CB129" i="99"/>
  <c r="CA22" i="99"/>
  <c r="CA39" i="99"/>
  <c r="CB2" i="99"/>
  <c r="CI2" i="99" s="1"/>
  <c r="CB72" i="99"/>
  <c r="CB226" i="99"/>
  <c r="CA244" i="99"/>
  <c r="S244" i="99"/>
  <c r="S240" i="99"/>
  <c r="CB240" i="99"/>
  <c r="AG319" i="99"/>
  <c r="CB319" i="99"/>
  <c r="CI319" i="99" s="1"/>
  <c r="CA129" i="99"/>
  <c r="CD129" i="99" s="1"/>
  <c r="CB224" i="99"/>
  <c r="CA48" i="99"/>
  <c r="CA25" i="99"/>
  <c r="CB31" i="99"/>
  <c r="CC17" i="99"/>
  <c r="CF17" i="99" s="1"/>
  <c r="CB20" i="99"/>
  <c r="CC137" i="99"/>
  <c r="CA79" i="99"/>
  <c r="CA173" i="99"/>
  <c r="CA70" i="99"/>
  <c r="CC21" i="99"/>
  <c r="CF21" i="99" s="1"/>
  <c r="CA172" i="99"/>
  <c r="CA160" i="99"/>
  <c r="CC15" i="99"/>
  <c r="CF15" i="99" s="1"/>
  <c r="CC162" i="99"/>
  <c r="CF162" i="99" s="1"/>
  <c r="CA88" i="99"/>
  <c r="CC144" i="99"/>
  <c r="CI144" i="99" s="1"/>
  <c r="CC22" i="99"/>
  <c r="CF22" i="99" s="1"/>
  <c r="CA50" i="99"/>
  <c r="CB68" i="99"/>
  <c r="CB27" i="99"/>
  <c r="CB69" i="99"/>
  <c r="CB133" i="99"/>
  <c r="CE133" i="99" s="1"/>
  <c r="CC147" i="99"/>
  <c r="CH147" i="99" s="1"/>
  <c r="BY147" i="99" a="1"/>
  <c r="BY147" i="99" s="1"/>
  <c r="CB80" i="99"/>
  <c r="BK90" i="104" a="1"/>
  <c r="BK90" i="104" s="1"/>
  <c r="BL90" i="104" a="1"/>
  <c r="BL90" i="104" s="1"/>
  <c r="BN90" i="104" a="1"/>
  <c r="BN90" i="104" s="1"/>
  <c r="AO90" i="104" a="1"/>
  <c r="AO90" i="104" s="1"/>
  <c r="AY90" i="104" a="1"/>
  <c r="AY90" i="104" s="1"/>
  <c r="S90" i="104"/>
  <c r="BW90" i="104" s="1" a="1"/>
  <c r="BW90" i="104" s="1"/>
  <c r="CC219" i="99"/>
  <c r="CA227" i="99"/>
  <c r="CD227" i="99" s="1"/>
  <c r="BZ319" i="99"/>
  <c r="CC13" i="99"/>
  <c r="CF13" i="99" s="1"/>
  <c r="CB49" i="99"/>
  <c r="CI49" i="99" s="1"/>
  <c r="CB40" i="99"/>
  <c r="CC11" i="99"/>
  <c r="CF11" i="99" s="1"/>
  <c r="CB82" i="99"/>
  <c r="CB25" i="99"/>
  <c r="CC47" i="99"/>
  <c r="CF47" i="99" s="1"/>
  <c r="CB13" i="99"/>
  <c r="BX143" i="99" a="1"/>
  <c r="BX143" i="99" s="1"/>
  <c r="BW143" i="99" a="1"/>
  <c r="BW143" i="99" s="1"/>
  <c r="BY143" i="99" a="1"/>
  <c r="BY143" i="99" s="1"/>
  <c r="CB131" i="99"/>
  <c r="CA115" i="99"/>
  <c r="CA165" i="99"/>
  <c r="CB3" i="99"/>
  <c r="CB10" i="99"/>
  <c r="CB21" i="99"/>
  <c r="CA82" i="99"/>
  <c r="CB175" i="99"/>
  <c r="BZ144" i="99"/>
  <c r="CA157" i="99"/>
  <c r="CA68" i="99"/>
  <c r="CB48" i="99"/>
  <c r="CA74" i="99"/>
  <c r="CB137" i="99"/>
  <c r="CB76" i="99"/>
  <c r="CA28" i="99"/>
  <c r="CB39" i="99"/>
  <c r="CA245" i="99"/>
  <c r="CB223" i="99"/>
  <c r="CB244" i="99"/>
  <c r="CA204" i="99"/>
  <c r="CA228" i="99"/>
  <c r="CA225" i="99"/>
  <c r="BT98" i="105" a="1"/>
  <c r="BT98" i="105" s="1"/>
  <c r="BS98" i="105" a="1"/>
  <c r="BS98" i="105" s="1"/>
  <c r="BR98" i="105" a="1"/>
  <c r="BR98" i="105" s="1"/>
  <c r="BZ98" i="105" a="1"/>
  <c r="BZ98" i="105" s="1"/>
  <c r="BY98" i="105" a="1"/>
  <c r="BY98" i="105" s="1"/>
  <c r="BW98" i="105" a="1"/>
  <c r="BW98" i="105" s="1"/>
  <c r="BV98" i="105" a="1"/>
  <c r="BV98" i="105" s="1"/>
  <c r="BU98" i="105" a="1"/>
  <c r="BU98" i="105" s="1"/>
  <c r="AT8" i="105" a="1"/>
  <c r="AT8" i="105" s="1"/>
  <c r="BX8" i="105" a="1"/>
  <c r="BX8" i="105" s="1"/>
  <c r="BY71" i="105" a="1"/>
  <c r="BY71" i="105" s="1"/>
  <c r="BU71" i="105" a="1"/>
  <c r="BU71" i="105" s="1"/>
  <c r="BX71" i="105" a="1"/>
  <c r="BX71" i="105" s="1"/>
  <c r="BT71" i="105" a="1"/>
  <c r="BT71" i="105" s="1"/>
  <c r="BW71" i="105" a="1"/>
  <c r="BW71" i="105" s="1"/>
  <c r="BS71" i="105" a="1"/>
  <c r="BS71" i="105" s="1"/>
  <c r="BZ71" i="105" a="1"/>
  <c r="BZ71" i="105" s="1"/>
  <c r="BV71" i="105" a="1"/>
  <c r="BV71" i="105" s="1"/>
  <c r="BR71" i="105" a="1"/>
  <c r="BR71" i="105" s="1"/>
  <c r="BT25" i="105" a="1"/>
  <c r="BT25" i="105" s="1"/>
  <c r="BW25" i="105" a="1"/>
  <c r="BW25" i="105" s="1"/>
  <c r="BZ25" i="105" a="1"/>
  <c r="BZ25" i="105" s="1"/>
  <c r="BV25" i="105" a="1"/>
  <c r="BV25" i="105" s="1"/>
  <c r="BR25" i="105" a="1"/>
  <c r="BR25" i="105" s="1"/>
  <c r="BY25" i="105" a="1"/>
  <c r="BY25" i="105" s="1"/>
  <c r="BU25" i="105" a="1"/>
  <c r="BU25" i="105" s="1"/>
  <c r="BS25" i="105" a="1"/>
  <c r="BS25" i="105" s="1"/>
  <c r="BX143" i="105" a="1"/>
  <c r="BX143" i="105" s="1"/>
  <c r="BW143" i="105" a="1"/>
  <c r="BW143" i="105" s="1"/>
  <c r="BS143" i="105" a="1"/>
  <c r="BS143" i="105" s="1"/>
  <c r="BV143" i="105" a="1"/>
  <c r="BV143" i="105" s="1"/>
  <c r="BR143" i="105" a="1"/>
  <c r="BR143" i="105" s="1"/>
  <c r="BY143" i="105" a="1"/>
  <c r="BY143" i="105" s="1"/>
  <c r="AM99" i="105" a="1"/>
  <c r="AM99" i="105" s="1"/>
  <c r="BW99" i="105" a="1"/>
  <c r="BW99" i="105" s="1"/>
  <c r="BS99" i="105" a="1"/>
  <c r="BS99" i="105" s="1"/>
  <c r="BU99" i="105" a="1"/>
  <c r="BU99" i="105" s="1"/>
  <c r="BT99" i="105" a="1"/>
  <c r="BT99" i="105" s="1"/>
  <c r="BZ99" i="105" a="1"/>
  <c r="BZ99" i="105" s="1"/>
  <c r="BY99" i="105" a="1"/>
  <c r="BY99" i="105" s="1"/>
  <c r="BV99" i="105" a="1"/>
  <c r="BV99" i="105" s="1"/>
  <c r="BZ27" i="105" a="1"/>
  <c r="BZ27" i="105" s="1"/>
  <c r="BV27" i="105" a="1"/>
  <c r="BV27" i="105" s="1"/>
  <c r="BR27" i="105" a="1"/>
  <c r="BR27" i="105" s="1"/>
  <c r="BY27" i="105" a="1"/>
  <c r="BY27" i="105" s="1"/>
  <c r="BU27" i="105" a="1"/>
  <c r="BU27" i="105" s="1"/>
  <c r="BT27" i="105" a="1"/>
  <c r="BT27" i="105" s="1"/>
  <c r="BW27" i="105" a="1"/>
  <c r="BW27" i="105" s="1"/>
  <c r="BS27" i="105" a="1"/>
  <c r="BS27" i="105" s="1"/>
  <c r="BR88" i="105" a="1"/>
  <c r="BR88" i="105" s="1"/>
  <c r="BY9" i="105" a="1"/>
  <c r="BY9" i="105" s="1"/>
  <c r="BU9" i="105" a="1"/>
  <c r="BU9" i="105" s="1"/>
  <c r="BT9" i="105" a="1"/>
  <c r="BT9" i="105" s="1"/>
  <c r="BW9" i="105" a="1"/>
  <c r="BW9" i="105" s="1"/>
  <c r="BS9" i="105" a="1"/>
  <c r="BS9" i="105" s="1"/>
  <c r="BV9" i="105" a="1"/>
  <c r="BV9" i="105" s="1"/>
  <c r="BR9" i="105" a="1"/>
  <c r="BR9" i="105" s="1"/>
  <c r="BW18" i="105" a="1"/>
  <c r="BW18" i="105" s="1"/>
  <c r="BT18" i="105" a="1"/>
  <c r="BT18" i="105" s="1"/>
  <c r="BZ18" i="105" a="1"/>
  <c r="BZ18" i="105" s="1"/>
  <c r="BS18" i="105" a="1"/>
  <c r="BS18" i="105" s="1"/>
  <c r="BR18" i="105" a="1"/>
  <c r="BR18" i="105" s="1"/>
  <c r="BX18" i="105" a="1"/>
  <c r="BX18" i="105" s="1"/>
  <c r="BV18" i="105" a="1"/>
  <c r="BV18" i="105" s="1"/>
  <c r="BZ112" i="105" a="1"/>
  <c r="BZ112" i="105" s="1"/>
  <c r="BV112" i="105" a="1"/>
  <c r="BV112" i="105" s="1"/>
  <c r="BR112" i="105" a="1"/>
  <c r="BR112" i="105" s="1"/>
  <c r="BX112" i="105" a="1"/>
  <c r="BX112" i="105" s="1"/>
  <c r="BT112" i="105" a="1"/>
  <c r="BT112" i="105" s="1"/>
  <c r="BW112" i="105" a="1"/>
  <c r="BW112" i="105" s="1"/>
  <c r="BS112" i="105" a="1"/>
  <c r="BS112" i="105" s="1"/>
  <c r="AM123" i="105" a="1"/>
  <c r="AM123" i="105" s="1"/>
  <c r="BT123" i="105" a="1"/>
  <c r="BT123" i="105" s="1"/>
  <c r="BW123" i="105" a="1"/>
  <c r="BW123" i="105" s="1"/>
  <c r="BS123" i="105" a="1"/>
  <c r="BS123" i="105" s="1"/>
  <c r="BZ123" i="105" a="1"/>
  <c r="BZ123" i="105" s="1"/>
  <c r="BV123" i="105" a="1"/>
  <c r="BV123" i="105" s="1"/>
  <c r="BR123" i="105" a="1"/>
  <c r="BR123" i="105" s="1"/>
  <c r="BU123" i="105" a="1"/>
  <c r="BU123" i="105" s="1"/>
  <c r="BV121" i="105" a="1"/>
  <c r="BV121" i="105" s="1"/>
  <c r="BR121" i="105" a="1"/>
  <c r="BR121" i="105" s="1"/>
  <c r="BY121" i="105" a="1"/>
  <c r="BY121" i="105" s="1"/>
  <c r="BX121" i="105" a="1"/>
  <c r="BX121" i="105" s="1"/>
  <c r="BT121" i="105" a="1"/>
  <c r="BT121" i="105" s="1"/>
  <c r="BS121" i="105" a="1"/>
  <c r="BS121" i="105" s="1"/>
  <c r="BW121" i="105" a="1"/>
  <c r="BW121" i="105" s="1"/>
  <c r="BX138" i="105" a="1"/>
  <c r="BX138" i="105" s="1"/>
  <c r="BT138" i="105" a="1"/>
  <c r="BT138" i="105" s="1"/>
  <c r="BW138" i="105" a="1"/>
  <c r="BW138" i="105" s="1"/>
  <c r="BS138" i="105" a="1"/>
  <c r="BS138" i="105" s="1"/>
  <c r="BZ138" i="105" a="1"/>
  <c r="BZ138" i="105" s="1"/>
  <c r="BV138" i="105" a="1"/>
  <c r="BV138" i="105" s="1"/>
  <c r="BR138" i="105" a="1"/>
  <c r="BR138" i="105" s="1"/>
  <c r="AM3" i="105" a="1"/>
  <c r="AM3" i="105" s="1"/>
  <c r="BW3" i="105" a="1"/>
  <c r="BW3" i="105" s="1"/>
  <c r="BS3" i="105" a="1"/>
  <c r="BS3" i="105" s="1"/>
  <c r="BZ3" i="105" a="1"/>
  <c r="BZ3" i="105" s="1"/>
  <c r="BV3" i="105" a="1"/>
  <c r="BV3" i="105" s="1"/>
  <c r="BR3" i="105" a="1"/>
  <c r="BR3" i="105" s="1"/>
  <c r="BY3" i="105" a="1"/>
  <c r="BY3" i="105" s="1"/>
  <c r="BU3" i="105" a="1"/>
  <c r="BU3" i="105" s="1"/>
  <c r="BX3" i="105" a="1"/>
  <c r="BX3" i="105" s="1"/>
  <c r="BT3" i="105" a="1"/>
  <c r="BT3" i="105" s="1"/>
  <c r="BZ108" i="105" a="1"/>
  <c r="BZ108" i="105" s="1"/>
  <c r="BV108" i="105" a="1"/>
  <c r="BV108" i="105" s="1"/>
  <c r="BY108" i="105" a="1"/>
  <c r="BY108" i="105" s="1"/>
  <c r="BU108" i="105" a="1"/>
  <c r="BU108" i="105" s="1"/>
  <c r="BX108" i="105" a="1"/>
  <c r="BX108" i="105" s="1"/>
  <c r="BT108" i="105" a="1"/>
  <c r="BT108" i="105" s="1"/>
  <c r="BW108" i="105" a="1"/>
  <c r="BW108" i="105" s="1"/>
  <c r="BS108" i="105" a="1"/>
  <c r="BS108" i="105" s="1"/>
  <c r="BZ16" i="105" a="1"/>
  <c r="BZ16" i="105" s="1"/>
  <c r="BV16" i="105" a="1"/>
  <c r="BV16" i="105" s="1"/>
  <c r="BY16" i="105" a="1"/>
  <c r="BY16" i="105" s="1"/>
  <c r="BU16" i="105" a="1"/>
  <c r="BU16" i="105" s="1"/>
  <c r="BT16" i="105" a="1"/>
  <c r="BT16" i="105" s="1"/>
  <c r="BW16" i="105" a="1"/>
  <c r="BW16" i="105" s="1"/>
  <c r="BS16" i="105" a="1"/>
  <c r="BS16" i="105" s="1"/>
  <c r="BX28" i="105" a="1"/>
  <c r="BX28" i="105" s="1"/>
  <c r="BT28" i="105" a="1"/>
  <c r="BT28" i="105" s="1"/>
  <c r="BW28" i="105" a="1"/>
  <c r="BW28" i="105" s="1"/>
  <c r="BS28" i="105" a="1"/>
  <c r="BS28" i="105" s="1"/>
  <c r="BZ28" i="105" a="1"/>
  <c r="BZ28" i="105" s="1"/>
  <c r="BV28" i="105" a="1"/>
  <c r="BV28" i="105" s="1"/>
  <c r="BR28" i="105" a="1"/>
  <c r="BR28" i="105" s="1"/>
  <c r="AM151" i="105" a="1"/>
  <c r="AM151" i="105" s="1"/>
  <c r="BY151" i="105" a="1"/>
  <c r="BY151" i="105" s="1"/>
  <c r="BU151" i="105" a="1"/>
  <c r="BU151" i="105" s="1"/>
  <c r="BR151" i="105" a="1"/>
  <c r="BR151" i="105" s="1"/>
  <c r="BT151" i="105" a="1"/>
  <c r="BT151" i="105" s="1"/>
  <c r="BZ151" i="105" a="1"/>
  <c r="BZ151" i="105" s="1"/>
  <c r="BW151" i="105" a="1"/>
  <c r="BW151" i="105" s="1"/>
  <c r="BS151" i="105" a="1"/>
  <c r="BS151" i="105" s="1"/>
  <c r="BV151" i="105" a="1"/>
  <c r="BV151" i="105" s="1"/>
  <c r="AM122" i="105" a="1"/>
  <c r="AM122" i="105" s="1"/>
  <c r="BX122" i="105" a="1"/>
  <c r="BX122" i="105" s="1"/>
  <c r="BT122" i="105" a="1"/>
  <c r="BT122" i="105" s="1"/>
  <c r="BW122" i="105" a="1"/>
  <c r="BW122" i="105" s="1"/>
  <c r="BS122" i="105" a="1"/>
  <c r="BS122" i="105" s="1"/>
  <c r="BZ122" i="105" a="1"/>
  <c r="BZ122" i="105" s="1"/>
  <c r="BV122" i="105" a="1"/>
  <c r="BV122" i="105" s="1"/>
  <c r="BR122" i="105" a="1"/>
  <c r="BR122" i="105" s="1"/>
  <c r="BY85" i="105" a="1"/>
  <c r="BY85" i="105" s="1"/>
  <c r="BS85" i="105" a="1"/>
  <c r="BS85" i="105" s="1"/>
  <c r="BZ85" i="105" a="1"/>
  <c r="BZ85" i="105" s="1"/>
  <c r="BR85" i="105" a="1"/>
  <c r="BR85" i="105" s="1"/>
  <c r="BX85" i="105" a="1"/>
  <c r="BX85" i="105" s="1"/>
  <c r="BW85" i="105" a="1"/>
  <c r="BW85" i="105" s="1"/>
  <c r="BV85" i="105" a="1"/>
  <c r="BV85" i="105" s="1"/>
  <c r="BT85" i="105" a="1"/>
  <c r="BT85" i="105" s="1"/>
  <c r="BW34" i="105" a="1"/>
  <c r="BW34" i="105" s="1"/>
  <c r="BS34" i="105" a="1"/>
  <c r="BS34" i="105" s="1"/>
  <c r="BZ34" i="105" a="1"/>
  <c r="BZ34" i="105" s="1"/>
  <c r="BV34" i="105" a="1"/>
  <c r="BV34" i="105" s="1"/>
  <c r="BR34" i="105" a="1"/>
  <c r="BR34" i="105" s="1"/>
  <c r="BY34" i="105" a="1"/>
  <c r="BY34" i="105" s="1"/>
  <c r="BU34" i="105" a="1"/>
  <c r="BU34" i="105" s="1"/>
  <c r="BT34" i="105" a="1"/>
  <c r="BT34" i="105" s="1"/>
  <c r="BV137" i="105" a="1"/>
  <c r="BV137" i="105" s="1"/>
  <c r="BR137" i="105" a="1"/>
  <c r="BR137" i="105" s="1"/>
  <c r="BY137" i="105" a="1"/>
  <c r="BY137" i="105" s="1"/>
  <c r="BX137" i="105" a="1"/>
  <c r="BX137" i="105" s="1"/>
  <c r="BT137" i="105" a="1"/>
  <c r="BT137" i="105" s="1"/>
  <c r="BW137" i="105" a="1"/>
  <c r="BW137" i="105" s="1"/>
  <c r="BS137" i="105" a="1"/>
  <c r="BS137" i="105" s="1"/>
  <c r="BY105" i="105" a="1"/>
  <c r="BY105" i="105" s="1"/>
  <c r="BU105" i="105" a="1"/>
  <c r="BU105" i="105" s="1"/>
  <c r="BT105" i="105" a="1"/>
  <c r="BT105" i="105" s="1"/>
  <c r="BW105" i="105" a="1"/>
  <c r="BW105" i="105" s="1"/>
  <c r="BS105" i="105" a="1"/>
  <c r="BS105" i="105" s="1"/>
  <c r="BZ105" i="105" a="1"/>
  <c r="BZ105" i="105" s="1"/>
  <c r="BR105" i="105" a="1"/>
  <c r="BR105" i="105" s="1"/>
  <c r="AM145" i="105" a="1"/>
  <c r="AM145" i="105" s="1"/>
  <c r="BV145" i="105" a="1"/>
  <c r="BV145" i="105" s="1"/>
  <c r="BR145" i="105" a="1"/>
  <c r="BR145" i="105" s="1"/>
  <c r="BY145" i="105" a="1"/>
  <c r="BY145" i="105" s="1"/>
  <c r="BU145" i="105" a="1"/>
  <c r="BU145" i="105" s="1"/>
  <c r="BT145" i="105" a="1"/>
  <c r="BT145" i="105" s="1"/>
  <c r="BW145" i="105" a="1"/>
  <c r="BW145" i="105" s="1"/>
  <c r="BS145" i="105" a="1"/>
  <c r="BS145" i="105" s="1"/>
  <c r="BZ23" i="105" a="1"/>
  <c r="BZ23" i="105" s="1"/>
  <c r="BV23" i="105" a="1"/>
  <c r="BV23" i="105" s="1"/>
  <c r="BR23" i="105" a="1"/>
  <c r="BR23" i="105" s="1"/>
  <c r="BW23" i="105" a="1"/>
  <c r="BW23" i="105" s="1"/>
  <c r="BT23" i="105" a="1"/>
  <c r="BT23" i="105" s="1"/>
  <c r="BS23" i="105" a="1"/>
  <c r="BS23" i="105" s="1"/>
  <c r="BX23" i="105" a="1"/>
  <c r="BX23" i="105" s="1"/>
  <c r="BS88" i="105" a="1"/>
  <c r="BS88" i="105" s="1"/>
  <c r="AV53" i="105" a="1"/>
  <c r="AV53" i="105" s="1"/>
  <c r="BZ53" i="105" a="1"/>
  <c r="BZ53" i="105" s="1"/>
  <c r="AO53" i="105" a="1"/>
  <c r="AO53" i="105" s="1"/>
  <c r="BS53" i="105" a="1"/>
  <c r="BS53" i="105" s="1"/>
  <c r="CZ73" i="105" a="1"/>
  <c r="CZ73" i="105" s="1"/>
  <c r="BZ73" i="105" a="1"/>
  <c r="BZ73" i="105" s="1"/>
  <c r="AN80" i="105" a="1"/>
  <c r="AN80" i="105" s="1"/>
  <c r="BR80" i="105" a="1"/>
  <c r="BR80" i="105" s="1"/>
  <c r="BO60" i="105" a="1"/>
  <c r="BO60" i="105" s="1"/>
  <c r="BX60" i="105" a="1"/>
  <c r="BX60" i="105" s="1"/>
  <c r="BX139" i="105" a="1"/>
  <c r="BX139" i="105" s="1"/>
  <c r="BT139" i="105" a="1"/>
  <c r="BT139" i="105" s="1"/>
  <c r="BS139" i="105" a="1"/>
  <c r="BS139" i="105" s="1"/>
  <c r="BV139" i="105" a="1"/>
  <c r="BV139" i="105" s="1"/>
  <c r="BR139" i="105" a="1"/>
  <c r="BR139" i="105" s="1"/>
  <c r="BY139" i="105" a="1"/>
  <c r="BY139" i="105" s="1"/>
  <c r="BU139" i="105" a="1"/>
  <c r="BU139" i="105" s="1"/>
  <c r="BZ19" i="105" a="1"/>
  <c r="BZ19" i="105" s="1"/>
  <c r="BS19" i="105" a="1"/>
  <c r="BS19" i="105" s="1"/>
  <c r="BY19" i="105" a="1"/>
  <c r="BY19" i="105" s="1"/>
  <c r="BT19" i="105" a="1"/>
  <c r="BT19" i="105" s="1"/>
  <c r="BS7" i="105" a="1"/>
  <c r="BS7" i="105" s="1"/>
  <c r="BV66" i="105" a="1"/>
  <c r="BV66" i="105" s="1"/>
  <c r="BR66" i="105" a="1"/>
  <c r="BR66" i="105" s="1"/>
  <c r="BY66" i="105" a="1"/>
  <c r="BY66" i="105" s="1"/>
  <c r="BX66" i="105" a="1"/>
  <c r="BX66" i="105" s="1"/>
  <c r="BT66" i="105" a="1"/>
  <c r="BT66" i="105" s="1"/>
  <c r="BW66" i="105" a="1"/>
  <c r="BW66" i="105" s="1"/>
  <c r="BS66" i="105" a="1"/>
  <c r="BS66" i="105" s="1"/>
  <c r="BT41" i="105" a="1"/>
  <c r="BT41" i="105" s="1"/>
  <c r="BW41" i="105" a="1"/>
  <c r="BW41" i="105" s="1"/>
  <c r="BS41" i="105" a="1"/>
  <c r="BS41" i="105" s="1"/>
  <c r="BZ41" i="105" a="1"/>
  <c r="BZ41" i="105" s="1"/>
  <c r="BV41" i="105" a="1"/>
  <c r="BV41" i="105" s="1"/>
  <c r="BR41" i="105" a="1"/>
  <c r="BR41" i="105" s="1"/>
  <c r="BY41" i="105" a="1"/>
  <c r="BY41" i="105" s="1"/>
  <c r="BU41" i="105" a="1"/>
  <c r="BU41" i="105" s="1"/>
  <c r="BZ70" i="105" a="1"/>
  <c r="BZ70" i="105" s="1"/>
  <c r="BV70" i="105" a="1"/>
  <c r="BV70" i="105" s="1"/>
  <c r="BR70" i="105" a="1"/>
  <c r="BR70" i="105" s="1"/>
  <c r="BX70" i="105" a="1"/>
  <c r="BX70" i="105" s="1"/>
  <c r="BT70" i="105" a="1"/>
  <c r="BT70" i="105" s="1"/>
  <c r="BW70" i="105" a="1"/>
  <c r="BW70" i="105" s="1"/>
  <c r="BY24" i="105" a="1"/>
  <c r="BY24" i="105" s="1"/>
  <c r="BU24" i="105" a="1"/>
  <c r="BU24" i="105" s="1"/>
  <c r="BT24" i="105" a="1"/>
  <c r="BT24" i="105" s="1"/>
  <c r="BS24" i="105" a="1"/>
  <c r="BS24" i="105" s="1"/>
  <c r="BR24" i="105" a="1"/>
  <c r="BR24" i="105" s="1"/>
  <c r="BZ24" i="105" a="1"/>
  <c r="BZ24" i="105" s="1"/>
  <c r="BX24" i="105" a="1"/>
  <c r="BX24" i="105" s="1"/>
  <c r="BW103" i="105" a="1"/>
  <c r="BW103" i="105" s="1"/>
  <c r="BS103" i="105" a="1"/>
  <c r="BS103" i="105" s="1"/>
  <c r="BZ103" i="105" a="1"/>
  <c r="BZ103" i="105" s="1"/>
  <c r="BV103" i="105" a="1"/>
  <c r="BV103" i="105" s="1"/>
  <c r="BR103" i="105" a="1"/>
  <c r="BR103" i="105" s="1"/>
  <c r="BY103" i="105" a="1"/>
  <c r="BY103" i="105" s="1"/>
  <c r="BU103" i="105" a="1"/>
  <c r="BU103" i="105" s="1"/>
  <c r="BX103" i="105" a="1"/>
  <c r="BX103" i="105" s="1"/>
  <c r="BT103" i="105" a="1"/>
  <c r="BT103" i="105" s="1"/>
  <c r="AM36" i="105" a="1"/>
  <c r="AM36" i="105" s="1"/>
  <c r="BW36" i="105" a="1"/>
  <c r="BW36" i="105" s="1"/>
  <c r="BS36" i="105" a="1"/>
  <c r="BS36" i="105" s="1"/>
  <c r="BR36" i="105" a="1"/>
  <c r="BR36" i="105" s="1"/>
  <c r="BZ36" i="105" a="1"/>
  <c r="BZ36" i="105" s="1"/>
  <c r="AM144" i="105" a="1"/>
  <c r="AM144" i="105" s="1"/>
  <c r="BW144" i="105" a="1"/>
  <c r="BW144" i="105" s="1"/>
  <c r="BS144" i="105" a="1"/>
  <c r="BS144" i="105" s="1"/>
  <c r="BZ144" i="105" a="1"/>
  <c r="BZ144" i="105" s="1"/>
  <c r="BV144" i="105" a="1"/>
  <c r="BV144" i="105" s="1"/>
  <c r="BR144" i="105" a="1"/>
  <c r="BR144" i="105" s="1"/>
  <c r="BY144" i="105" a="1"/>
  <c r="BY144" i="105" s="1"/>
  <c r="BU144" i="105" a="1"/>
  <c r="BU144" i="105" s="1"/>
  <c r="BW46" i="105" a="1"/>
  <c r="BW46" i="105" s="1"/>
  <c r="BS46" i="105" a="1"/>
  <c r="BS46" i="105" s="1"/>
  <c r="BZ46" i="105" a="1"/>
  <c r="BZ46" i="105" s="1"/>
  <c r="BV46" i="105" a="1"/>
  <c r="BV46" i="105" s="1"/>
  <c r="BR46" i="105" a="1"/>
  <c r="BR46" i="105" s="1"/>
  <c r="BU46" i="105" a="1"/>
  <c r="BU46" i="105" s="1"/>
  <c r="BT46" i="105" a="1"/>
  <c r="BT46" i="105" s="1"/>
  <c r="BW107" i="105" a="1"/>
  <c r="BW107" i="105" s="1"/>
  <c r="BS107" i="105" a="1"/>
  <c r="BS107" i="105" s="1"/>
  <c r="BV107" i="105" a="1"/>
  <c r="BV107" i="105" s="1"/>
  <c r="BR107" i="105" a="1"/>
  <c r="BR107" i="105" s="1"/>
  <c r="BU107" i="105" a="1"/>
  <c r="BU107" i="105" s="1"/>
  <c r="AM17" i="105" a="1"/>
  <c r="AM17" i="105" s="1"/>
  <c r="BU17" i="105" a="1"/>
  <c r="BU17" i="105" s="1"/>
  <c r="BT17" i="105" a="1"/>
  <c r="BT17" i="105" s="1"/>
  <c r="BW17" i="105" a="1"/>
  <c r="BW17" i="105" s="1"/>
  <c r="BS17" i="105" a="1"/>
  <c r="BS17" i="105" s="1"/>
  <c r="BV17" i="105" a="1"/>
  <c r="BV17" i="105" s="1"/>
  <c r="BU51" i="105" a="1"/>
  <c r="BU51" i="105" s="1"/>
  <c r="BW51" i="105" a="1"/>
  <c r="BW51" i="105" s="1"/>
  <c r="BR51" i="105" a="1"/>
  <c r="BR51" i="105" s="1"/>
  <c r="BV51" i="105" a="1"/>
  <c r="BV51" i="105" s="1"/>
  <c r="BT51" i="105" a="1"/>
  <c r="BT51" i="105" s="1"/>
  <c r="BX51" i="105" a="1"/>
  <c r="BX51" i="105" s="1"/>
  <c r="BS51" i="105" a="1"/>
  <c r="BS51" i="105" s="1"/>
  <c r="BX7" i="105" a="1"/>
  <c r="BX7" i="105" s="1"/>
  <c r="BY150" i="105" a="1"/>
  <c r="BY150" i="105" s="1"/>
  <c r="BU150" i="105" a="1"/>
  <c r="BU150" i="105" s="1"/>
  <c r="BT150" i="105" a="1"/>
  <c r="BT150" i="105" s="1"/>
  <c r="BW150" i="105" a="1"/>
  <c r="BW150" i="105" s="1"/>
  <c r="BS150" i="105" a="1"/>
  <c r="BS150" i="105" s="1"/>
  <c r="BV150" i="105" a="1"/>
  <c r="BV150" i="105" s="1"/>
  <c r="BZ150" i="105" a="1"/>
  <c r="BZ150" i="105" s="1"/>
  <c r="BW128" i="105" a="1"/>
  <c r="BW128" i="105" s="1"/>
  <c r="BS128" i="105" a="1"/>
  <c r="BS128" i="105" s="1"/>
  <c r="BZ128" i="105" a="1"/>
  <c r="BZ128" i="105" s="1"/>
  <c r="BV128" i="105" a="1"/>
  <c r="BV128" i="105" s="1"/>
  <c r="BR128" i="105" a="1"/>
  <c r="BR128" i="105" s="1"/>
  <c r="BX128" i="105" a="1"/>
  <c r="BX128" i="105" s="1"/>
  <c r="BT128" i="105" a="1"/>
  <c r="BT128" i="105" s="1"/>
  <c r="BZ43" i="105" a="1"/>
  <c r="BZ43" i="105" s="1"/>
  <c r="BV43" i="105" a="1"/>
  <c r="BV43" i="105" s="1"/>
  <c r="BR43" i="105" a="1"/>
  <c r="BR43" i="105" s="1"/>
  <c r="BX43" i="105" a="1"/>
  <c r="BX43" i="105" s="1"/>
  <c r="BT43" i="105" a="1"/>
  <c r="BT43" i="105" s="1"/>
  <c r="BW43" i="105" a="1"/>
  <c r="BW43" i="105" s="1"/>
  <c r="BS43" i="105" a="1"/>
  <c r="BS43" i="105" s="1"/>
  <c r="BZ35" i="105" a="1"/>
  <c r="BZ35" i="105" s="1"/>
  <c r="BV35" i="105" a="1"/>
  <c r="BV35" i="105" s="1"/>
  <c r="BR35" i="105" a="1"/>
  <c r="BR35" i="105" s="1"/>
  <c r="BY35" i="105" a="1"/>
  <c r="BY35" i="105" s="1"/>
  <c r="BX35" i="105" a="1"/>
  <c r="BX35" i="105" s="1"/>
  <c r="BT35" i="105" a="1"/>
  <c r="BT35" i="105" s="1"/>
  <c r="BW35" i="105" a="1"/>
  <c r="BW35" i="105" s="1"/>
  <c r="BS35" i="105" a="1"/>
  <c r="BS35" i="105" s="1"/>
  <c r="AX45" i="105" a="1"/>
  <c r="AX45" i="105" s="1"/>
  <c r="BT45" i="105" a="1"/>
  <c r="BT45" i="105" s="1"/>
  <c r="BW45" i="105" a="1"/>
  <c r="BW45" i="105" s="1"/>
  <c r="BV45" i="105" a="1"/>
  <c r="BV45" i="105" s="1"/>
  <c r="BR45" i="105" a="1"/>
  <c r="BR45" i="105" s="1"/>
  <c r="BU45" i="105" a="1"/>
  <c r="BU45" i="105" s="1"/>
  <c r="BY45" i="105" a="1"/>
  <c r="BY45" i="105" s="1"/>
  <c r="BY32" i="105" a="1"/>
  <c r="BY32" i="105" s="1"/>
  <c r="BU32" i="105" a="1"/>
  <c r="BU32" i="105" s="1"/>
  <c r="BT32" i="105" a="1"/>
  <c r="BT32" i="105" s="1"/>
  <c r="BW32" i="105" a="1"/>
  <c r="BW32" i="105" s="1"/>
  <c r="BS32" i="105" a="1"/>
  <c r="BS32" i="105" s="1"/>
  <c r="BZ32" i="105" a="1"/>
  <c r="BZ32" i="105" s="1"/>
  <c r="BV32" i="105" a="1"/>
  <c r="BV32" i="105" s="1"/>
  <c r="BR32" i="105" a="1"/>
  <c r="BR32" i="105" s="1"/>
  <c r="AT53" i="105" a="1"/>
  <c r="AT53" i="105" s="1"/>
  <c r="BX53" i="105" a="1"/>
  <c r="BX53" i="105" s="1"/>
  <c r="AM30" i="105" a="1"/>
  <c r="AM30" i="105" s="1"/>
  <c r="BW30" i="105" a="1"/>
  <c r="BW30" i="105" s="1"/>
  <c r="BS30" i="105" a="1"/>
  <c r="BS30" i="105" s="1"/>
  <c r="BZ30" i="105" a="1"/>
  <c r="BZ30" i="105" s="1"/>
  <c r="BV30" i="105" a="1"/>
  <c r="BV30" i="105" s="1"/>
  <c r="BR30" i="105" a="1"/>
  <c r="BR30" i="105" s="1"/>
  <c r="BY30" i="105" a="1"/>
  <c r="BY30" i="105" s="1"/>
  <c r="BU30" i="105" a="1"/>
  <c r="BU30" i="105" s="1"/>
  <c r="BT30" i="105" a="1"/>
  <c r="BT30" i="105" s="1"/>
  <c r="BY81" i="105" a="1"/>
  <c r="BY81" i="105" s="1"/>
  <c r="BW81" i="105" a="1"/>
  <c r="BW81" i="105" s="1"/>
  <c r="BV81" i="105" a="1"/>
  <c r="BV81" i="105" s="1"/>
  <c r="BT81" i="105" a="1"/>
  <c r="BT81" i="105" s="1"/>
  <c r="BV149" i="105" a="1"/>
  <c r="BV149" i="105" s="1"/>
  <c r="BR149" i="105" a="1"/>
  <c r="BR149" i="105" s="1"/>
  <c r="BY149" i="105" a="1"/>
  <c r="BY149" i="105" s="1"/>
  <c r="BU149" i="105" a="1"/>
  <c r="BU149" i="105" s="1"/>
  <c r="BT149" i="105" a="1"/>
  <c r="BT149" i="105" s="1"/>
  <c r="BW149" i="105" a="1"/>
  <c r="BW149" i="105" s="1"/>
  <c r="BS149" i="105" a="1"/>
  <c r="BS149" i="105" s="1"/>
  <c r="BZ20" i="105" a="1"/>
  <c r="BZ20" i="105" s="1"/>
  <c r="BR20" i="105" a="1"/>
  <c r="BR20" i="105" s="1"/>
  <c r="BX20" i="105" a="1"/>
  <c r="BX20" i="105" s="1"/>
  <c r="BW20" i="105" a="1"/>
  <c r="BW20" i="105" s="1"/>
  <c r="BV20" i="105" a="1"/>
  <c r="BV20" i="105" s="1"/>
  <c r="BT20" i="105" a="1"/>
  <c r="BT20" i="105" s="1"/>
  <c r="BS20" i="105" a="1"/>
  <c r="BS20" i="105" s="1"/>
  <c r="BU7" i="105" a="1"/>
  <c r="BU7" i="105" s="1"/>
  <c r="BX88" i="105" a="1"/>
  <c r="BX88" i="105" s="1"/>
  <c r="I73" i="105"/>
  <c r="E46" i="105"/>
  <c r="Y153" i="104"/>
  <c r="AB80" i="99"/>
  <c r="AV18" i="105" a="1"/>
  <c r="AV18" i="105" s="1"/>
  <c r="CZ151" i="104" a="1"/>
  <c r="CZ151" i="104" s="1"/>
  <c r="CY151" i="104" a="1"/>
  <c r="CY151" i="104" s="1"/>
  <c r="CV151" i="104" a="1"/>
  <c r="CV151" i="104" s="1"/>
  <c r="CJ151" i="104" a="1"/>
  <c r="CJ151" i="104" s="1"/>
  <c r="CO151" i="104" a="1"/>
  <c r="CO151" i="104" s="1"/>
  <c r="BF50" i="104" a="1"/>
  <c r="BF50" i="104" s="1"/>
  <c r="BC50" i="104" a="1"/>
  <c r="BC50" i="104" s="1"/>
  <c r="BE50" i="104" a="1"/>
  <c r="BE50" i="104" s="1"/>
  <c r="BG50" i="104" a="1"/>
  <c r="BG50" i="104" s="1"/>
  <c r="BH50" i="104" a="1"/>
  <c r="BH50" i="104" s="1"/>
  <c r="BB50" i="104" a="1"/>
  <c r="BB50" i="104" s="1"/>
  <c r="BF117" i="104" a="1"/>
  <c r="BF117" i="104" s="1"/>
  <c r="BB117" i="104" a="1"/>
  <c r="BB117" i="104" s="1"/>
  <c r="BE117" i="104" a="1"/>
  <c r="BE117" i="104" s="1"/>
  <c r="BG117" i="104" a="1"/>
  <c r="BG117" i="104" s="1"/>
  <c r="BH117" i="104" a="1"/>
  <c r="BH117" i="104" s="1"/>
  <c r="BC117" i="104" a="1"/>
  <c r="BC117" i="104" s="1"/>
  <c r="BD117" i="104" a="1"/>
  <c r="BD117" i="104" s="1"/>
  <c r="AV72" i="104" a="1"/>
  <c r="AV72" i="104" s="1"/>
  <c r="CZ72" i="104" a="1"/>
  <c r="CZ72" i="104" s="1"/>
  <c r="CY72" i="104" a="1"/>
  <c r="CY72" i="104" s="1"/>
  <c r="CV72" i="104" a="1"/>
  <c r="CV72" i="104" s="1"/>
  <c r="CJ72" i="104" a="1"/>
  <c r="CJ72" i="104" s="1"/>
  <c r="BB86" i="104" a="1"/>
  <c r="BB86" i="104" s="1"/>
  <c r="BC86" i="104" a="1"/>
  <c r="BC86" i="104" s="1"/>
  <c r="BD86" i="104" a="1"/>
  <c r="BD86" i="104" s="1"/>
  <c r="BE86" i="104" a="1"/>
  <c r="BE86" i="104" s="1"/>
  <c r="BF86" i="104" a="1"/>
  <c r="BF86" i="104" s="1"/>
  <c r="BG86" i="104" a="1"/>
  <c r="BG86" i="104" s="1"/>
  <c r="BH86" i="104" a="1"/>
  <c r="BH86" i="104" s="1"/>
  <c r="DA31" i="104" a="1"/>
  <c r="DA31" i="104" s="1"/>
  <c r="CW31" i="104" a="1"/>
  <c r="CW31" i="104" s="1"/>
  <c r="CK31" i="104" a="1"/>
  <c r="CK31" i="104" s="1"/>
  <c r="CP31" i="104" a="1"/>
  <c r="CP31" i="104" s="1"/>
  <c r="CN52" i="104" a="1"/>
  <c r="CN52" i="104" s="1"/>
  <c r="CO52" i="104" a="1"/>
  <c r="CO52" i="104" s="1"/>
  <c r="CP52" i="104" a="1"/>
  <c r="CP52" i="104" s="1"/>
  <c r="CQ52" i="104" a="1"/>
  <c r="CQ52" i="104" s="1"/>
  <c r="CG52" i="104" a="1"/>
  <c r="CG52" i="104" s="1"/>
  <c r="CL45" i="104" a="1"/>
  <c r="CL45" i="104" s="1"/>
  <c r="CX45" i="104" a="1"/>
  <c r="CX45" i="104" s="1"/>
  <c r="DA45" i="104" a="1"/>
  <c r="DA45" i="104" s="1"/>
  <c r="CQ45" i="104" a="1"/>
  <c r="CQ45" i="104" s="1"/>
  <c r="CY36" i="104" a="1"/>
  <c r="CY36" i="104" s="1"/>
  <c r="CZ36" i="104" a="1"/>
  <c r="CZ36" i="104" s="1"/>
  <c r="CV36" i="104" a="1"/>
  <c r="CV36" i="104" s="1"/>
  <c r="CJ36" i="104" a="1"/>
  <c r="CJ36" i="104" s="1"/>
  <c r="DA63" i="104" a="1"/>
  <c r="DA63" i="104" s="1"/>
  <c r="CK63" i="104" a="1"/>
  <c r="CK63" i="104" s="1"/>
  <c r="CW63" i="104" a="1"/>
  <c r="CW63" i="104" s="1"/>
  <c r="CP63" i="104" a="1"/>
  <c r="CP63" i="104" s="1"/>
  <c r="BG63" i="104" a="1"/>
  <c r="BG63" i="104" s="1"/>
  <c r="BB122" i="104" a="1"/>
  <c r="BB122" i="104" s="1"/>
  <c r="BH122" i="104" a="1"/>
  <c r="BH122" i="104" s="1"/>
  <c r="BC122" i="104" a="1"/>
  <c r="BC122" i="104" s="1"/>
  <c r="BE122" i="104" a="1"/>
  <c r="BE122" i="104" s="1"/>
  <c r="BF122" i="104" a="1"/>
  <c r="BF122" i="104" s="1"/>
  <c r="BG122" i="104" a="1"/>
  <c r="BG122" i="104" s="1"/>
  <c r="BC149" i="104" a="1"/>
  <c r="BC149" i="104" s="1"/>
  <c r="BD149" i="104" a="1"/>
  <c r="BD149" i="104" s="1"/>
  <c r="BH149" i="104" a="1"/>
  <c r="BH149" i="104" s="1"/>
  <c r="BB149" i="104" a="1"/>
  <c r="BB149" i="104" s="1"/>
  <c r="BE149" i="104" a="1"/>
  <c r="BE149" i="104" s="1"/>
  <c r="BF149" i="104" a="1"/>
  <c r="BF149" i="104" s="1"/>
  <c r="BG149" i="104" a="1"/>
  <c r="BG149" i="104" s="1"/>
  <c r="BG138" i="104" a="1"/>
  <c r="BG138" i="104" s="1"/>
  <c r="BB138" i="104" a="1"/>
  <c r="BB138" i="104" s="1"/>
  <c r="BH138" i="104" a="1"/>
  <c r="BH138" i="104" s="1"/>
  <c r="BC138" i="104" a="1"/>
  <c r="BC138" i="104" s="1"/>
  <c r="BE138" i="104" a="1"/>
  <c r="BE138" i="104" s="1"/>
  <c r="BF138" i="104" a="1"/>
  <c r="BF138" i="104" s="1"/>
  <c r="BX69" i="104" a="1"/>
  <c r="BX69" i="104" s="1"/>
  <c r="BS69" i="104" a="1"/>
  <c r="BS69" i="104" s="1"/>
  <c r="BY69" i="104" a="1"/>
  <c r="BY69" i="104" s="1"/>
  <c r="BT69" i="104" a="1"/>
  <c r="BT69" i="104" s="1"/>
  <c r="BU69" i="104" a="1"/>
  <c r="BU69" i="104" s="1"/>
  <c r="BV69" i="104" a="1"/>
  <c r="BV69" i="104" s="1"/>
  <c r="BW69" i="104" a="1"/>
  <c r="BW69" i="104" s="1"/>
  <c r="CT17" i="104" a="1"/>
  <c r="CT17" i="104" s="1"/>
  <c r="CU45" i="104" a="1"/>
  <c r="CU45" i="104" s="1"/>
  <c r="AS140" i="104" a="1"/>
  <c r="AS140" i="104" s="1"/>
  <c r="CP140" i="104" a="1"/>
  <c r="CP140" i="104" s="1"/>
  <c r="CO140" i="104" a="1"/>
  <c r="CO140" i="104" s="1"/>
  <c r="CQ140" i="104" a="1"/>
  <c r="CQ140" i="104" s="1"/>
  <c r="CN140" i="104" a="1"/>
  <c r="CN140" i="104" s="1"/>
  <c r="CG140" i="104" a="1"/>
  <c r="CG140" i="104" s="1"/>
  <c r="CX145" i="104" a="1"/>
  <c r="CX145" i="104" s="1"/>
  <c r="CL145" i="104" a="1"/>
  <c r="CL145" i="104" s="1"/>
  <c r="DA145" i="104" a="1"/>
  <c r="DA145" i="104" s="1"/>
  <c r="CQ145" i="104" a="1"/>
  <c r="CQ145" i="104" s="1"/>
  <c r="AV143" i="104" a="1"/>
  <c r="AV143" i="104" s="1"/>
  <c r="CZ143" i="104" a="1"/>
  <c r="CZ143" i="104" s="1"/>
  <c r="CY143" i="104" a="1"/>
  <c r="CY143" i="104" s="1"/>
  <c r="CJ143" i="104" a="1"/>
  <c r="CJ143" i="104" s="1"/>
  <c r="CV143" i="104" a="1"/>
  <c r="CV143" i="104" s="1"/>
  <c r="AX137" i="104" a="1"/>
  <c r="AX137" i="104" s="1"/>
  <c r="CL137" i="104" a="1"/>
  <c r="CL137" i="104" s="1"/>
  <c r="CX137" i="104" a="1"/>
  <c r="CX137" i="104" s="1"/>
  <c r="DA137" i="104" a="1"/>
  <c r="DA137" i="104" s="1"/>
  <c r="BC52" i="104" a="1"/>
  <c r="BC52" i="104" s="1"/>
  <c r="BE52" i="104" a="1"/>
  <c r="BE52" i="104" s="1"/>
  <c r="BF52" i="104" a="1"/>
  <c r="BF52" i="104" s="1"/>
  <c r="BG52" i="104" a="1"/>
  <c r="BG52" i="104" s="1"/>
  <c r="BH52" i="104" a="1"/>
  <c r="BH52" i="104" s="1"/>
  <c r="BB52" i="104" a="1"/>
  <c r="BB52" i="104" s="1"/>
  <c r="AX138" i="104" a="1"/>
  <c r="AX138" i="104" s="1"/>
  <c r="CX138" i="104" a="1"/>
  <c r="CX138" i="104" s="1"/>
  <c r="CL138" i="104" a="1"/>
  <c r="CL138" i="104" s="1"/>
  <c r="CN112" i="104" a="1"/>
  <c r="CN112" i="104" s="1"/>
  <c r="CO112" i="104" a="1"/>
  <c r="CO112" i="104" s="1"/>
  <c r="CP112" i="104" a="1"/>
  <c r="CP112" i="104" s="1"/>
  <c r="CQ112" i="104" a="1"/>
  <c r="CQ112" i="104" s="1"/>
  <c r="CG112" i="104" a="1"/>
  <c r="CG112" i="104" s="1"/>
  <c r="BF19" i="104" a="1"/>
  <c r="BF19" i="104" s="1"/>
  <c r="BC19" i="104" a="1"/>
  <c r="BC19" i="104" s="1"/>
  <c r="BE19" i="104" a="1"/>
  <c r="BE19" i="104" s="1"/>
  <c r="BG19" i="104" a="1"/>
  <c r="BG19" i="104" s="1"/>
  <c r="BB19" i="104" a="1"/>
  <c r="BB19" i="104" s="1"/>
  <c r="BH19" i="104" a="1"/>
  <c r="BH19" i="104" s="1"/>
  <c r="BB3" i="104" a="1"/>
  <c r="BB3" i="104" s="1"/>
  <c r="BC3" i="104" a="1"/>
  <c r="BC3" i="104" s="1"/>
  <c r="BD3" i="104" a="1"/>
  <c r="BD3" i="104" s="1"/>
  <c r="BE3" i="104" a="1"/>
  <c r="BE3" i="104" s="1"/>
  <c r="BF3" i="104" a="1"/>
  <c r="BF3" i="104" s="1"/>
  <c r="BG3" i="104" a="1"/>
  <c r="BG3" i="104" s="1"/>
  <c r="BH3" i="104" a="1"/>
  <c r="BH3" i="104" s="1"/>
  <c r="BD9" i="104" a="1"/>
  <c r="BD9" i="104" s="1"/>
  <c r="BE9" i="104" a="1"/>
  <c r="BE9" i="104" s="1"/>
  <c r="BF9" i="104" a="1"/>
  <c r="BF9" i="104" s="1"/>
  <c r="BG9" i="104" a="1"/>
  <c r="BG9" i="104" s="1"/>
  <c r="BC9" i="104" a="1"/>
  <c r="BC9" i="104" s="1"/>
  <c r="BH9" i="104" a="1"/>
  <c r="BH9" i="104" s="1"/>
  <c r="BB9" i="104" a="1"/>
  <c r="BB9" i="104" s="1"/>
  <c r="H135" i="105"/>
  <c r="BE144" i="104" a="1"/>
  <c r="BE144" i="104" s="1"/>
  <c r="BH144" i="104" a="1"/>
  <c r="BH144" i="104" s="1"/>
  <c r="BB144" i="104" a="1"/>
  <c r="BB144" i="104" s="1"/>
  <c r="BC144" i="104" a="1"/>
  <c r="BC144" i="104" s="1"/>
  <c r="BD144" i="104" a="1"/>
  <c r="BD144" i="104" s="1"/>
  <c r="BF144" i="104" a="1"/>
  <c r="BF144" i="104" s="1"/>
  <c r="BG144" i="104" a="1"/>
  <c r="BG144" i="104" s="1"/>
  <c r="AV138" i="104" a="1"/>
  <c r="AV138" i="104" s="1"/>
  <c r="CY138" i="104" a="1"/>
  <c r="CY138" i="104" s="1"/>
  <c r="CZ138" i="104" a="1"/>
  <c r="CZ138" i="104" s="1"/>
  <c r="CV138" i="104" a="1"/>
  <c r="CV138" i="104" s="1"/>
  <c r="CJ138" i="104" a="1"/>
  <c r="CJ138" i="104" s="1"/>
  <c r="BN87" i="104" a="1"/>
  <c r="BN87" i="104" s="1"/>
  <c r="BO87" i="104" a="1"/>
  <c r="BO87" i="104" s="1"/>
  <c r="BQ87" i="104" a="1"/>
  <c r="BQ87" i="104" s="1"/>
  <c r="BK87" i="104" a="1"/>
  <c r="BK87" i="104" s="1"/>
  <c r="BL87" i="104" a="1"/>
  <c r="BL87" i="104" s="1"/>
  <c r="BP87" i="104" a="1"/>
  <c r="BP87" i="104" s="1"/>
  <c r="BW37" i="104" a="1"/>
  <c r="BW37" i="104" s="1"/>
  <c r="BX37" i="104" a="1"/>
  <c r="BX37" i="104" s="1"/>
  <c r="BS37" i="104" a="1"/>
  <c r="BS37" i="104" s="1"/>
  <c r="BY37" i="104" a="1"/>
  <c r="BY37" i="104" s="1"/>
  <c r="BT37" i="104" a="1"/>
  <c r="BT37" i="104" s="1"/>
  <c r="BU37" i="104" a="1"/>
  <c r="BU37" i="104" s="1"/>
  <c r="BV37" i="104" a="1"/>
  <c r="BV37" i="104" s="1"/>
  <c r="AW46" i="104" a="1"/>
  <c r="AW46" i="104" s="1"/>
  <c r="DA46" i="104" a="1"/>
  <c r="DA46" i="104" s="1"/>
  <c r="CW46" i="104" a="1"/>
  <c r="CW46" i="104" s="1"/>
  <c r="CK46" i="104" a="1"/>
  <c r="CK46" i="104" s="1"/>
  <c r="CP46" i="104" a="1"/>
  <c r="CP46" i="104" s="1"/>
  <c r="CQ35" i="104" a="1"/>
  <c r="CQ35" i="104" s="1"/>
  <c r="CN35" i="104" a="1"/>
  <c r="CN35" i="104" s="1"/>
  <c r="CO35" i="104" a="1"/>
  <c r="CO35" i="104" s="1"/>
  <c r="CP35" i="104" a="1"/>
  <c r="CP35" i="104" s="1"/>
  <c r="CG35" i="104" a="1"/>
  <c r="CG35" i="104" s="1"/>
  <c r="CZ88" i="104" a="1"/>
  <c r="CZ88" i="104" s="1"/>
  <c r="CY88" i="104" a="1"/>
  <c r="CY88" i="104" s="1"/>
  <c r="CJ88" i="104" a="1"/>
  <c r="CJ88" i="104" s="1"/>
  <c r="CV88" i="104" a="1"/>
  <c r="CV88" i="104" s="1"/>
  <c r="BE7" i="104" a="1"/>
  <c r="BE7" i="104" s="1"/>
  <c r="BG7" i="104" a="1"/>
  <c r="BG7" i="104" s="1"/>
  <c r="BH7" i="104" a="1"/>
  <c r="BH7" i="104" s="1"/>
  <c r="BB7" i="104" a="1"/>
  <c r="BB7" i="104" s="1"/>
  <c r="BF7" i="104" a="1"/>
  <c r="BF7" i="104" s="1"/>
  <c r="BC7" i="104" a="1"/>
  <c r="BC7" i="104" s="1"/>
  <c r="BD7" i="104" a="1"/>
  <c r="BD7" i="104" s="1"/>
  <c r="CY34" i="104" a="1"/>
  <c r="CY34" i="104" s="1"/>
  <c r="CZ34" i="104" a="1"/>
  <c r="CZ34" i="104" s="1"/>
  <c r="CV34" i="104" a="1"/>
  <c r="CV34" i="104" s="1"/>
  <c r="CJ34" i="104" a="1"/>
  <c r="CJ34" i="104" s="1"/>
  <c r="CO34" i="104" a="1"/>
  <c r="CO34" i="104" s="1"/>
  <c r="BH108" i="104" a="1"/>
  <c r="BH108" i="104" s="1"/>
  <c r="BD108" i="104" a="1"/>
  <c r="BD108" i="104" s="1"/>
  <c r="BE108" i="104" a="1"/>
  <c r="BE108" i="104" s="1"/>
  <c r="BF108" i="104" a="1"/>
  <c r="BF108" i="104" s="1"/>
  <c r="BB108" i="104" a="1"/>
  <c r="BB108" i="104" s="1"/>
  <c r="BC108" i="104" a="1"/>
  <c r="BC108" i="104" s="1"/>
  <c r="BG108" i="104" a="1"/>
  <c r="BG108" i="104" s="1"/>
  <c r="H44" i="105"/>
  <c r="AV70" i="104" a="1"/>
  <c r="AV70" i="104" s="1"/>
  <c r="CY70" i="104" a="1"/>
  <c r="CY70" i="104" s="1"/>
  <c r="CZ70" i="104" a="1"/>
  <c r="CZ70" i="104" s="1"/>
  <c r="CJ70" i="104" a="1"/>
  <c r="CJ70" i="104" s="1"/>
  <c r="CV70" i="104" a="1"/>
  <c r="CV70" i="104" s="1"/>
  <c r="CZ147" i="104" a="1"/>
  <c r="CZ147" i="104" s="1"/>
  <c r="CY147" i="104" a="1"/>
  <c r="CY147" i="104" s="1"/>
  <c r="CV147" i="104" a="1"/>
  <c r="CV147" i="104" s="1"/>
  <c r="CJ147" i="104" a="1"/>
  <c r="CJ147" i="104" s="1"/>
  <c r="BF147" i="104" a="1"/>
  <c r="BF147" i="104" s="1"/>
  <c r="CO147" i="104" a="1"/>
  <c r="CO147" i="104" s="1"/>
  <c r="AW138" i="104" a="1"/>
  <c r="AW138" i="104" s="1"/>
  <c r="DA138" i="104" a="1"/>
  <c r="DA138" i="104" s="1"/>
  <c r="CW138" i="104" a="1"/>
  <c r="CW138" i="104" s="1"/>
  <c r="CK138" i="104" a="1"/>
  <c r="CK138" i="104" s="1"/>
  <c r="BD145" i="104" a="1"/>
  <c r="BD145" i="104" s="1"/>
  <c r="BB145" i="104" a="1"/>
  <c r="BB145" i="104" s="1"/>
  <c r="BC145" i="104" a="1"/>
  <c r="BC145" i="104" s="1"/>
  <c r="BE145" i="104" a="1"/>
  <c r="BE145" i="104" s="1"/>
  <c r="BF145" i="104" a="1"/>
  <c r="BF145" i="104" s="1"/>
  <c r="BG145" i="104" a="1"/>
  <c r="BG145" i="104" s="1"/>
  <c r="BH145" i="104" a="1"/>
  <c r="BH145" i="104" s="1"/>
  <c r="CY110" i="104" a="1"/>
  <c r="CY110" i="104" s="1"/>
  <c r="CZ110" i="104" a="1"/>
  <c r="CZ110" i="104" s="1"/>
  <c r="CV110" i="104" a="1"/>
  <c r="CV110" i="104" s="1"/>
  <c r="CJ110" i="104" a="1"/>
  <c r="CJ110" i="104" s="1"/>
  <c r="BF110" i="104" a="1"/>
  <c r="BF110" i="104" s="1"/>
  <c r="CQ8" i="104" a="1"/>
  <c r="CQ8" i="104" s="1"/>
  <c r="CN8" i="104" a="1"/>
  <c r="CN8" i="104" s="1"/>
  <c r="CP8" i="104" a="1"/>
  <c r="CP8" i="104" s="1"/>
  <c r="CO8" i="104" a="1"/>
  <c r="CO8" i="104" s="1"/>
  <c r="CG8" i="104" a="1"/>
  <c r="CG8" i="104" s="1"/>
  <c r="BC8" i="104" a="1"/>
  <c r="BC8" i="104" s="1"/>
  <c r="BF43" i="104" a="1"/>
  <c r="BF43" i="104" s="1"/>
  <c r="BB43" i="104" a="1"/>
  <c r="BB43" i="104" s="1"/>
  <c r="BC43" i="104" a="1"/>
  <c r="BC43" i="104" s="1"/>
  <c r="BE43" i="104" a="1"/>
  <c r="BE43" i="104" s="1"/>
  <c r="BG43" i="104" a="1"/>
  <c r="BG43" i="104" s="1"/>
  <c r="BH43" i="104" a="1"/>
  <c r="BH43" i="104" s="1"/>
  <c r="CY26" i="104" a="1"/>
  <c r="CY26" i="104" s="1"/>
  <c r="CZ26" i="104" a="1"/>
  <c r="CZ26" i="104" s="1"/>
  <c r="CV26" i="104" a="1"/>
  <c r="CV26" i="104" s="1"/>
  <c r="CJ26" i="104" a="1"/>
  <c r="CJ26" i="104" s="1"/>
  <c r="CO26" i="104" a="1"/>
  <c r="CO26" i="104" s="1"/>
  <c r="CQ43" i="104" a="1"/>
  <c r="CQ43" i="104" s="1"/>
  <c r="CN43" i="104" a="1"/>
  <c r="CN43" i="104" s="1"/>
  <c r="CO43" i="104" a="1"/>
  <c r="CO43" i="104" s="1"/>
  <c r="CP43" i="104" a="1"/>
  <c r="CP43" i="104" s="1"/>
  <c r="CG43" i="104" a="1"/>
  <c r="CG43" i="104" s="1"/>
  <c r="CY32" i="104" a="1"/>
  <c r="CY32" i="104" s="1"/>
  <c r="CZ32" i="104" a="1"/>
  <c r="CZ32" i="104" s="1"/>
  <c r="CJ32" i="104" a="1"/>
  <c r="CJ32" i="104" s="1"/>
  <c r="CV32" i="104" a="1"/>
  <c r="CV32" i="104" s="1"/>
  <c r="CO32" i="104" a="1"/>
  <c r="CO32" i="104" s="1"/>
  <c r="CP146" i="104" a="1"/>
  <c r="CP146" i="104" s="1"/>
  <c r="CQ146" i="104" a="1"/>
  <c r="CQ146" i="104" s="1"/>
  <c r="CN146" i="104" a="1"/>
  <c r="CN146" i="104" s="1"/>
  <c r="CO146" i="104" a="1"/>
  <c r="CO146" i="104" s="1"/>
  <c r="CG146" i="104" a="1"/>
  <c r="CG146" i="104" s="1"/>
  <c r="BC146" i="104" a="1"/>
  <c r="BC146" i="104" s="1"/>
  <c r="CL80" i="104" a="1"/>
  <c r="CL80" i="104" s="1"/>
  <c r="CX80" i="104" a="1"/>
  <c r="CX80" i="104" s="1"/>
  <c r="DA80" i="104" a="1"/>
  <c r="DA80" i="104" s="1"/>
  <c r="AO99" i="105" a="1"/>
  <c r="AO99" i="105" s="1"/>
  <c r="DA13" i="104" a="1"/>
  <c r="DA13" i="104" s="1"/>
  <c r="CW13" i="104" a="1"/>
  <c r="CW13" i="104" s="1"/>
  <c r="CK13" i="104" a="1"/>
  <c r="CK13" i="104" s="1"/>
  <c r="CP13" i="104" a="1"/>
  <c r="CP13" i="104" s="1"/>
  <c r="BG13" i="104" a="1"/>
  <c r="BG13" i="104" s="1"/>
  <c r="AV140" i="104" a="1"/>
  <c r="AV140" i="104" s="1"/>
  <c r="CY140" i="104" a="1"/>
  <c r="CY140" i="104" s="1"/>
  <c r="CZ140" i="104" a="1"/>
  <c r="CZ140" i="104" s="1"/>
  <c r="CV140" i="104" a="1"/>
  <c r="CV140" i="104" s="1"/>
  <c r="CJ140" i="104" a="1"/>
  <c r="CJ140" i="104" s="1"/>
  <c r="BD25" i="104" a="1"/>
  <c r="BD25" i="104" s="1"/>
  <c r="BE25" i="104" a="1"/>
  <c r="BE25" i="104" s="1"/>
  <c r="BH25" i="104" a="1"/>
  <c r="BH25" i="104" s="1"/>
  <c r="BB25" i="104" a="1"/>
  <c r="BB25" i="104" s="1"/>
  <c r="BF25" i="104" a="1"/>
  <c r="BF25" i="104" s="1"/>
  <c r="BC25" i="104" a="1"/>
  <c r="BC25" i="104" s="1"/>
  <c r="BG25" i="104" a="1"/>
  <c r="BG25" i="104" s="1"/>
  <c r="CZ144" i="104" a="1"/>
  <c r="CZ144" i="104" s="1"/>
  <c r="CY144" i="104" a="1"/>
  <c r="CY144" i="104" s="1"/>
  <c r="CJ144" i="104" a="1"/>
  <c r="CJ144" i="104" s="1"/>
  <c r="CV144" i="104" a="1"/>
  <c r="CV144" i="104" s="1"/>
  <c r="CO144" i="104" a="1"/>
  <c r="CO144" i="104" s="1"/>
  <c r="BE80" i="104" a="1"/>
  <c r="BE80" i="104" s="1"/>
  <c r="BF80" i="104" a="1"/>
  <c r="BF80" i="104" s="1"/>
  <c r="BG80" i="104" a="1"/>
  <c r="BG80" i="104" s="1"/>
  <c r="BB80" i="104" a="1"/>
  <c r="BB80" i="104" s="1"/>
  <c r="BH80" i="104" a="1"/>
  <c r="BH80" i="104" s="1"/>
  <c r="BC80" i="104" a="1"/>
  <c r="BC80" i="104" s="1"/>
  <c r="BC17" i="104" a="1"/>
  <c r="BC17" i="104" s="1"/>
  <c r="BE17" i="104" a="1"/>
  <c r="BE17" i="104" s="1"/>
  <c r="BF17" i="104" a="1"/>
  <c r="BF17" i="104" s="1"/>
  <c r="BB17" i="104" a="1"/>
  <c r="BB17" i="104" s="1"/>
  <c r="BD17" i="104" a="1"/>
  <c r="BD17" i="104" s="1"/>
  <c r="BG17" i="104" a="1"/>
  <c r="BG17" i="104" s="1"/>
  <c r="BH17" i="104" a="1"/>
  <c r="BH17" i="104" s="1"/>
  <c r="BP44" i="104" a="1"/>
  <c r="BP44" i="104" s="1"/>
  <c r="CT46" i="104" a="1"/>
  <c r="CT46" i="104" s="1"/>
  <c r="AX72" i="104" a="1"/>
  <c r="AX72" i="104" s="1"/>
  <c r="CX72" i="104" a="1"/>
  <c r="CX72" i="104" s="1"/>
  <c r="CL72" i="104" a="1"/>
  <c r="CL72" i="104" s="1"/>
  <c r="AK41" i="104" a="1"/>
  <c r="AK41" i="104" s="1"/>
  <c r="CY41" i="104" a="1"/>
  <c r="CY41" i="104" s="1"/>
  <c r="CZ41" i="104" a="1"/>
  <c r="CZ41" i="104" s="1"/>
  <c r="CJ41" i="104" a="1"/>
  <c r="CJ41" i="104" s="1"/>
  <c r="CV41" i="104" a="1"/>
  <c r="CV41" i="104" s="1"/>
  <c r="CO41" i="104" a="1"/>
  <c r="CO41" i="104" s="1"/>
  <c r="CY37" i="104" a="1"/>
  <c r="CY37" i="104" s="1"/>
  <c r="CZ37" i="104" a="1"/>
  <c r="CZ37" i="104" s="1"/>
  <c r="CV37" i="104" a="1"/>
  <c r="CV37" i="104" s="1"/>
  <c r="CJ37" i="104" a="1"/>
  <c r="CJ37" i="104" s="1"/>
  <c r="BF37" i="104" a="1"/>
  <c r="BF37" i="104" s="1"/>
  <c r="CO37" i="104" a="1"/>
  <c r="CO37" i="104" s="1"/>
  <c r="CZ25" i="104" a="1"/>
  <c r="CZ25" i="104" s="1"/>
  <c r="CY25" i="104" a="1"/>
  <c r="CY25" i="104" s="1"/>
  <c r="CV25" i="104" a="1"/>
  <c r="CV25" i="104" s="1"/>
  <c r="CJ25" i="104" a="1"/>
  <c r="CJ25" i="104" s="1"/>
  <c r="CO25" i="104" a="1"/>
  <c r="CO25" i="104" s="1"/>
  <c r="BC59" i="104" a="1"/>
  <c r="BC59" i="104" s="1"/>
  <c r="BG59" i="104" a="1"/>
  <c r="BG59" i="104" s="1"/>
  <c r="BH59" i="104" a="1"/>
  <c r="BH59" i="104" s="1"/>
  <c r="BB59" i="104" a="1"/>
  <c r="BB59" i="104" s="1"/>
  <c r="BE59" i="104" a="1"/>
  <c r="BE59" i="104" s="1"/>
  <c r="BF59" i="104" a="1"/>
  <c r="BF59" i="104" s="1"/>
  <c r="CL81" i="104" a="1"/>
  <c r="CL81" i="104" s="1"/>
  <c r="CX81" i="104" a="1"/>
  <c r="CX81" i="104" s="1"/>
  <c r="DA81" i="104" a="1"/>
  <c r="DA81" i="104" s="1"/>
  <c r="BE14" i="104" a="1"/>
  <c r="BE14" i="104" s="1"/>
  <c r="BG14" i="104" a="1"/>
  <c r="BG14" i="104" s="1"/>
  <c r="BB14" i="104" a="1"/>
  <c r="BB14" i="104" s="1"/>
  <c r="BD14" i="104" a="1"/>
  <c r="BD14" i="104" s="1"/>
  <c r="BF14" i="104" a="1"/>
  <c r="BF14" i="104" s="1"/>
  <c r="BH14" i="104" a="1"/>
  <c r="BH14" i="104" s="1"/>
  <c r="BC14" i="104" a="1"/>
  <c r="BC14" i="104" s="1"/>
  <c r="CY145" i="104" a="1"/>
  <c r="CY145" i="104" s="1"/>
  <c r="CZ145" i="104" a="1"/>
  <c r="CZ145" i="104" s="1"/>
  <c r="CJ145" i="104" a="1"/>
  <c r="CJ145" i="104" s="1"/>
  <c r="CV145" i="104" a="1"/>
  <c r="CV145" i="104" s="1"/>
  <c r="CO145" i="104" a="1"/>
  <c r="CO145" i="104" s="1"/>
  <c r="BV146" i="104" a="1"/>
  <c r="BV146" i="104" s="1"/>
  <c r="BS146" i="104" a="1"/>
  <c r="BS146" i="104" s="1"/>
  <c r="BT146" i="104" a="1"/>
  <c r="BT146" i="104" s="1"/>
  <c r="BW146" i="104" a="1"/>
  <c r="BW146" i="104" s="1"/>
  <c r="BX146" i="104" a="1"/>
  <c r="BX146" i="104" s="1"/>
  <c r="BY146" i="104" a="1"/>
  <c r="BY146" i="104" s="1"/>
  <c r="CS41" i="104" a="1"/>
  <c r="CS41" i="104" s="1"/>
  <c r="CS151" i="104" a="1"/>
  <c r="CS151" i="104" s="1"/>
  <c r="BP13" i="104" a="1"/>
  <c r="BP13" i="104" s="1"/>
  <c r="CS145" i="104" a="1"/>
  <c r="CS145" i="104" s="1"/>
  <c r="CS26" i="104" a="1"/>
  <c r="CS26" i="104" s="1"/>
  <c r="AV137" i="104" a="1"/>
  <c r="AV137" i="104" s="1"/>
  <c r="CY137" i="104" a="1"/>
  <c r="CY137" i="104" s="1"/>
  <c r="CZ137" i="104" a="1"/>
  <c r="CZ137" i="104" s="1"/>
  <c r="CJ137" i="104" a="1"/>
  <c r="CJ137" i="104" s="1"/>
  <c r="CV137" i="104" a="1"/>
  <c r="CV137" i="104" s="1"/>
  <c r="DA51" i="104" a="1"/>
  <c r="DA51" i="104" s="1"/>
  <c r="CW51" i="104" a="1"/>
  <c r="CW51" i="104" s="1"/>
  <c r="CK51" i="104" a="1"/>
  <c r="CK51" i="104" s="1"/>
  <c r="CY51" i="104" a="1"/>
  <c r="CY51" i="104" s="1"/>
  <c r="CP51" i="104" a="1"/>
  <c r="CP51" i="104" s="1"/>
  <c r="CO59" i="104" a="1"/>
  <c r="CO59" i="104" s="1"/>
  <c r="CN59" i="104" a="1"/>
  <c r="CN59" i="104" s="1"/>
  <c r="CP59" i="104" a="1"/>
  <c r="CP59" i="104" s="1"/>
  <c r="CQ59" i="104" a="1"/>
  <c r="CQ59" i="104" s="1"/>
  <c r="CG59" i="104" a="1"/>
  <c r="CG59" i="104" s="1"/>
  <c r="BE28" i="104" a="1"/>
  <c r="BE28" i="104" s="1"/>
  <c r="BF28" i="104" a="1"/>
  <c r="BF28" i="104" s="1"/>
  <c r="BB28" i="104" a="1"/>
  <c r="BB28" i="104" s="1"/>
  <c r="BC28" i="104" a="1"/>
  <c r="BC28" i="104" s="1"/>
  <c r="BG28" i="104" a="1"/>
  <c r="BG28" i="104" s="1"/>
  <c r="BH28" i="104" a="1"/>
  <c r="BH28" i="104" s="1"/>
  <c r="CX73" i="104" a="1"/>
  <c r="CX73" i="104" s="1"/>
  <c r="CL73" i="104" a="1"/>
  <c r="CL73" i="104" s="1"/>
  <c r="CQ73" i="104" a="1"/>
  <c r="CQ73" i="104" s="1"/>
  <c r="BH73" i="104" a="1"/>
  <c r="BH73" i="104" s="1"/>
  <c r="BH67" i="104" a="1"/>
  <c r="BH67" i="104" s="1"/>
  <c r="BB67" i="104" a="1"/>
  <c r="BB67" i="104" s="1"/>
  <c r="BE67" i="104" a="1"/>
  <c r="BE67" i="104" s="1"/>
  <c r="BF67" i="104" a="1"/>
  <c r="BF67" i="104" s="1"/>
  <c r="BG67" i="104" a="1"/>
  <c r="BG67" i="104" s="1"/>
  <c r="BC67" i="104" a="1"/>
  <c r="BC67" i="104" s="1"/>
  <c r="CQ121" i="104" a="1"/>
  <c r="CQ121" i="104" s="1"/>
  <c r="CN121" i="104" a="1"/>
  <c r="CN121" i="104" s="1"/>
  <c r="CO121" i="104" a="1"/>
  <c r="CO121" i="104" s="1"/>
  <c r="CP121" i="104" a="1"/>
  <c r="CP121" i="104" s="1"/>
  <c r="CG121" i="104" a="1"/>
  <c r="CG121" i="104" s="1"/>
  <c r="BG88" i="104" a="1"/>
  <c r="BG88" i="104" s="1"/>
  <c r="BH88" i="104" a="1"/>
  <c r="BH88" i="104" s="1"/>
  <c r="BF88" i="104" a="1"/>
  <c r="BF88" i="104" s="1"/>
  <c r="BB88" i="104" a="1"/>
  <c r="BB88" i="104" s="1"/>
  <c r="BC88" i="104" a="1"/>
  <c r="BC88" i="104" s="1"/>
  <c r="BE88" i="104" a="1"/>
  <c r="BE88" i="104" s="1"/>
  <c r="BE99" i="104" a="1"/>
  <c r="BE99" i="104" s="1"/>
  <c r="BF99" i="104" a="1"/>
  <c r="BF99" i="104" s="1"/>
  <c r="BG99" i="104" a="1"/>
  <c r="BG99" i="104" s="1"/>
  <c r="BB99" i="104" a="1"/>
  <c r="BB99" i="104" s="1"/>
  <c r="BC99" i="104" a="1"/>
  <c r="BC99" i="104" s="1"/>
  <c r="BD99" i="104" a="1"/>
  <c r="BD99" i="104" s="1"/>
  <c r="BH99" i="104" a="1"/>
  <c r="BH99" i="104" s="1"/>
  <c r="CY122" i="104" a="1"/>
  <c r="CY122" i="104" s="1"/>
  <c r="CZ122" i="104" a="1"/>
  <c r="CZ122" i="104" s="1"/>
  <c r="CV122" i="104" a="1"/>
  <c r="CV122" i="104" s="1"/>
  <c r="CJ122" i="104" a="1"/>
  <c r="CJ122" i="104" s="1"/>
  <c r="CN19" i="104" a="1"/>
  <c r="CN19" i="104" s="1"/>
  <c r="CP19" i="104" a="1"/>
  <c r="CP19" i="104" s="1"/>
  <c r="CQ19" i="104" a="1"/>
  <c r="CQ19" i="104" s="1"/>
  <c r="CO19" i="104" a="1"/>
  <c r="CO19" i="104" s="1"/>
  <c r="CG19" i="104" a="1"/>
  <c r="CG19" i="104" s="1"/>
  <c r="AS72" i="104" a="1"/>
  <c r="AS72" i="104" s="1"/>
  <c r="CQ72" i="104" a="1"/>
  <c r="CQ72" i="104" s="1"/>
  <c r="CP72" i="104" a="1"/>
  <c r="CP72" i="104" s="1"/>
  <c r="CN72" i="104" a="1"/>
  <c r="CN72" i="104" s="1"/>
  <c r="CO72" i="104" a="1"/>
  <c r="CO72" i="104" s="1"/>
  <c r="CG72" i="104" a="1"/>
  <c r="CG72" i="104" s="1"/>
  <c r="AS70" i="104" a="1"/>
  <c r="AS70" i="104" s="1"/>
  <c r="CN70" i="104" a="1"/>
  <c r="CN70" i="104" s="1"/>
  <c r="CO70" i="104" a="1"/>
  <c r="CO70" i="104" s="1"/>
  <c r="CP70" i="104" a="1"/>
  <c r="CP70" i="104" s="1"/>
  <c r="CQ70" i="104" a="1"/>
  <c r="CQ70" i="104" s="1"/>
  <c r="CG70" i="104" a="1"/>
  <c r="CG70" i="104" s="1"/>
  <c r="CQ80" i="104" a="1"/>
  <c r="CQ80" i="104" s="1"/>
  <c r="CN80" i="104" a="1"/>
  <c r="CN80" i="104" s="1"/>
  <c r="CO80" i="104" a="1"/>
  <c r="CO80" i="104" s="1"/>
  <c r="CP80" i="104" a="1"/>
  <c r="CP80" i="104" s="1"/>
  <c r="CG80" i="104" a="1"/>
  <c r="CG80" i="104" s="1"/>
  <c r="BE47" i="104" a="1"/>
  <c r="BE47" i="104" s="1"/>
  <c r="BB47" i="104" a="1"/>
  <c r="BB47" i="104" s="1"/>
  <c r="BC47" i="104" a="1"/>
  <c r="BC47" i="104" s="1"/>
  <c r="BF47" i="104" a="1"/>
  <c r="BF47" i="104" s="1"/>
  <c r="BG47" i="104" a="1"/>
  <c r="BG47" i="104" s="1"/>
  <c r="BH47" i="104" a="1"/>
  <c r="BH47" i="104" s="1"/>
  <c r="CY31" i="104" a="1"/>
  <c r="CY31" i="104" s="1"/>
  <c r="CZ31" i="104" a="1"/>
  <c r="CZ31" i="104" s="1"/>
  <c r="CV31" i="104" a="1"/>
  <c r="CV31" i="104" s="1"/>
  <c r="CJ31" i="104" a="1"/>
  <c r="CJ31" i="104" s="1"/>
  <c r="CO31" i="104" a="1"/>
  <c r="CO31" i="104" s="1"/>
  <c r="CU7" i="104" a="1"/>
  <c r="CU7" i="104" s="1"/>
  <c r="CT7" i="104" a="1"/>
  <c r="CT7" i="104" s="1"/>
  <c r="CR7" i="104" a="1"/>
  <c r="CR7" i="104" s="1"/>
  <c r="CS7" i="104" a="1"/>
  <c r="CS7" i="104" s="1"/>
  <c r="CH7" i="104" a="1"/>
  <c r="CH7" i="104" s="1"/>
  <c r="CX53" i="104" a="1"/>
  <c r="CX53" i="104" s="1"/>
  <c r="CL53" i="104" a="1"/>
  <c r="CL53" i="104" s="1"/>
  <c r="BH53" i="104" a="1"/>
  <c r="BH53" i="104" s="1"/>
  <c r="CZ128" i="104" a="1"/>
  <c r="CZ128" i="104" s="1"/>
  <c r="CY128" i="104" a="1"/>
  <c r="CY128" i="104" s="1"/>
  <c r="CJ128" i="104" a="1"/>
  <c r="CJ128" i="104" s="1"/>
  <c r="CV128" i="104" a="1"/>
  <c r="CV128" i="104" s="1"/>
  <c r="BC64" i="104" a="1"/>
  <c r="BC64" i="104" s="1"/>
  <c r="BD64" i="104" a="1"/>
  <c r="BD64" i="104" s="1"/>
  <c r="BE64" i="104" a="1"/>
  <c r="BE64" i="104" s="1"/>
  <c r="BF64" i="104" a="1"/>
  <c r="BF64" i="104" s="1"/>
  <c r="BG64" i="104" a="1"/>
  <c r="BG64" i="104" s="1"/>
  <c r="BB64" i="104" a="1"/>
  <c r="BB64" i="104" s="1"/>
  <c r="BH64" i="104" a="1"/>
  <c r="BH64" i="104" s="1"/>
  <c r="I70" i="105"/>
  <c r="CX149" i="104" a="1"/>
  <c r="CX149" i="104" s="1"/>
  <c r="CL149" i="104" a="1"/>
  <c r="CL149" i="104" s="1"/>
  <c r="CQ149" i="104" a="1"/>
  <c r="CQ149" i="104" s="1"/>
  <c r="DA149" i="104" a="1"/>
  <c r="DA149" i="104" s="1"/>
  <c r="BE107" i="104" a="1"/>
  <c r="BE107" i="104" s="1"/>
  <c r="BF107" i="104" a="1"/>
  <c r="BF107" i="104" s="1"/>
  <c r="BB107" i="104" a="1"/>
  <c r="BB107" i="104" s="1"/>
  <c r="BG107" i="104" a="1"/>
  <c r="BG107" i="104" s="1"/>
  <c r="BC107" i="104" a="1"/>
  <c r="BC107" i="104" s="1"/>
  <c r="BH107" i="104" a="1"/>
  <c r="BH107" i="104" s="1"/>
  <c r="BD107" i="104" a="1"/>
  <c r="BD107" i="104" s="1"/>
  <c r="CL121" i="104" a="1"/>
  <c r="CL121" i="104" s="1"/>
  <c r="CX121" i="104" a="1"/>
  <c r="CX121" i="104" s="1"/>
  <c r="DA121" i="104" a="1"/>
  <c r="DA121" i="104" s="1"/>
  <c r="CQ122" i="104" a="1"/>
  <c r="CQ122" i="104" s="1"/>
  <c r="CN122" i="104" a="1"/>
  <c r="CN122" i="104" s="1"/>
  <c r="CO122" i="104" a="1"/>
  <c r="CO122" i="104" s="1"/>
  <c r="CP122" i="104" a="1"/>
  <c r="CP122" i="104" s="1"/>
  <c r="CG122" i="104" a="1"/>
  <c r="CG122" i="104" s="1"/>
  <c r="AS47" i="104" a="1"/>
  <c r="AS47" i="104" s="1"/>
  <c r="CO47" i="104" a="1"/>
  <c r="CO47" i="104" s="1"/>
  <c r="CP47" i="104" a="1"/>
  <c r="CP47" i="104" s="1"/>
  <c r="CQ47" i="104" a="1"/>
  <c r="CQ47" i="104" s="1"/>
  <c r="CN47" i="104" a="1"/>
  <c r="CN47" i="104" s="1"/>
  <c r="CG47" i="104" a="1"/>
  <c r="CG47" i="104" s="1"/>
  <c r="F44" i="105"/>
  <c r="C44" i="105" s="1"/>
  <c r="DA18" i="104" a="1"/>
  <c r="DA18" i="104" s="1"/>
  <c r="CW18" i="104" a="1"/>
  <c r="CW18" i="104" s="1"/>
  <c r="CK18" i="104" a="1"/>
  <c r="CK18" i="104" s="1"/>
  <c r="BF143" i="104" a="1"/>
  <c r="BF143" i="104" s="1"/>
  <c r="BH143" i="104" a="1"/>
  <c r="BH143" i="104" s="1"/>
  <c r="BB143" i="104" a="1"/>
  <c r="BB143" i="104" s="1"/>
  <c r="BC143" i="104" a="1"/>
  <c r="BC143" i="104" s="1"/>
  <c r="BE143" i="104" a="1"/>
  <c r="BE143" i="104" s="1"/>
  <c r="BG143" i="104" a="1"/>
  <c r="BG143" i="104" s="1"/>
  <c r="BE139" i="104" a="1"/>
  <c r="BE139" i="104" s="1"/>
  <c r="BG139" i="104" a="1"/>
  <c r="BG139" i="104" s="1"/>
  <c r="BH139" i="104" a="1"/>
  <c r="BH139" i="104" s="1"/>
  <c r="BB139" i="104" a="1"/>
  <c r="BB139" i="104" s="1"/>
  <c r="BC139" i="104" a="1"/>
  <c r="BC139" i="104" s="1"/>
  <c r="BD139" i="104" a="1"/>
  <c r="BD139" i="104" s="1"/>
  <c r="BF139" i="104" a="1"/>
  <c r="BF139" i="104" s="1"/>
  <c r="CZ13" i="104" a="1"/>
  <c r="CZ13" i="104" s="1"/>
  <c r="CY13" i="104" a="1"/>
  <c r="CY13" i="104" s="1"/>
  <c r="CV13" i="104" a="1"/>
  <c r="CV13" i="104" s="1"/>
  <c r="CJ13" i="104" a="1"/>
  <c r="CJ13" i="104" s="1"/>
  <c r="BF13" i="104" a="1"/>
  <c r="BF13" i="104" s="1"/>
  <c r="CO13" i="104" a="1"/>
  <c r="CO13" i="104" s="1"/>
  <c r="BW61" i="104" a="1"/>
  <c r="BW61" i="104" s="1"/>
  <c r="BX61" i="104" a="1"/>
  <c r="BX61" i="104" s="1"/>
  <c r="BS61" i="104" a="1"/>
  <c r="BS61" i="104" s="1"/>
  <c r="BT61" i="104" a="1"/>
  <c r="BT61" i="104" s="1"/>
  <c r="BU61" i="104" a="1"/>
  <c r="BU61" i="104" s="1"/>
  <c r="BV61" i="104" a="1"/>
  <c r="BV61" i="104" s="1"/>
  <c r="BY61" i="104" a="1"/>
  <c r="BY61" i="104" s="1"/>
  <c r="CZ44" i="104" a="1"/>
  <c r="CZ44" i="104" s="1"/>
  <c r="CY44" i="104" a="1"/>
  <c r="CY44" i="104" s="1"/>
  <c r="CV44" i="104" a="1"/>
  <c r="CV44" i="104" s="1"/>
  <c r="CJ44" i="104" a="1"/>
  <c r="CJ44" i="104" s="1"/>
  <c r="BF44" i="104" a="1"/>
  <c r="BF44" i="104" s="1"/>
  <c r="CO44" i="104" a="1"/>
  <c r="CO44" i="104" s="1"/>
  <c r="BE72" i="104" a="1"/>
  <c r="BE72" i="104" s="1"/>
  <c r="BF72" i="104" a="1"/>
  <c r="BF72" i="104" s="1"/>
  <c r="BG72" i="104" a="1"/>
  <c r="BG72" i="104" s="1"/>
  <c r="BH72" i="104" a="1"/>
  <c r="BH72" i="104" s="1"/>
  <c r="BB72" i="104" a="1"/>
  <c r="BB72" i="104" s="1"/>
  <c r="BC72" i="104" a="1"/>
  <c r="BC72" i="104" s="1"/>
  <c r="BG26" i="104" a="1"/>
  <c r="BG26" i="104" s="1"/>
  <c r="BB26" i="104" a="1"/>
  <c r="BB26" i="104" s="1"/>
  <c r="BH26" i="104" a="1"/>
  <c r="BH26" i="104" s="1"/>
  <c r="BC26" i="104" a="1"/>
  <c r="BC26" i="104" s="1"/>
  <c r="BD26" i="104" a="1"/>
  <c r="BD26" i="104" s="1"/>
  <c r="BE26" i="104" a="1"/>
  <c r="BE26" i="104" s="1"/>
  <c r="BF26" i="104" a="1"/>
  <c r="BF26" i="104" s="1"/>
  <c r="CX43" i="104" a="1"/>
  <c r="CX43" i="104" s="1"/>
  <c r="CL43" i="104" a="1"/>
  <c r="CL43" i="104" s="1"/>
  <c r="BE31" i="104" a="1"/>
  <c r="BE31" i="104" s="1"/>
  <c r="BG31" i="104" a="1"/>
  <c r="BG31" i="104" s="1"/>
  <c r="BB31" i="104" a="1"/>
  <c r="BB31" i="104" s="1"/>
  <c r="BD31" i="104" a="1"/>
  <c r="BD31" i="104" s="1"/>
  <c r="BF31" i="104" a="1"/>
  <c r="BF31" i="104" s="1"/>
  <c r="BH31" i="104" a="1"/>
  <c r="BH31" i="104" s="1"/>
  <c r="BC31" i="104" a="1"/>
  <c r="BC31" i="104" s="1"/>
  <c r="AW70" i="104" a="1"/>
  <c r="AW70" i="104" s="1"/>
  <c r="DA70" i="104" a="1"/>
  <c r="DA70" i="104" s="1"/>
  <c r="CK70" i="104" a="1"/>
  <c r="CK70" i="104" s="1"/>
  <c r="CW70" i="104" a="1"/>
  <c r="CW70" i="104" s="1"/>
  <c r="BB121" i="104" a="1"/>
  <c r="BB121" i="104" s="1"/>
  <c r="BH121" i="104" a="1"/>
  <c r="BH121" i="104" s="1"/>
  <c r="BC121" i="104" a="1"/>
  <c r="BC121" i="104" s="1"/>
  <c r="BE121" i="104" a="1"/>
  <c r="BE121" i="104" s="1"/>
  <c r="BF121" i="104" a="1"/>
  <c r="BF121" i="104" s="1"/>
  <c r="BG121" i="104" a="1"/>
  <c r="BG121" i="104" s="1"/>
  <c r="CY87" i="104" a="1"/>
  <c r="CY87" i="104" s="1"/>
  <c r="CZ87" i="104" a="1"/>
  <c r="CZ87" i="104" s="1"/>
  <c r="CV87" i="104" a="1"/>
  <c r="CV87" i="104" s="1"/>
  <c r="CJ87" i="104" a="1"/>
  <c r="CJ87" i="104" s="1"/>
  <c r="CX76" i="104" a="1"/>
  <c r="CX76" i="104" s="1"/>
  <c r="CL76" i="104" a="1"/>
  <c r="CL76" i="104" s="1"/>
  <c r="CZ76" i="104" a="1"/>
  <c r="CZ76" i="104" s="1"/>
  <c r="DA76" i="104" a="1"/>
  <c r="DA76" i="104" s="1"/>
  <c r="CQ76" i="104" a="1"/>
  <c r="CQ76" i="104" s="1"/>
  <c r="AS28" i="104" a="1"/>
  <c r="AS28" i="104" s="1"/>
  <c r="CN28" i="104" a="1"/>
  <c r="CN28" i="104" s="1"/>
  <c r="CO28" i="104" a="1"/>
  <c r="CO28" i="104" s="1"/>
  <c r="CP28" i="104" a="1"/>
  <c r="CP28" i="104" s="1"/>
  <c r="CQ28" i="104" a="1"/>
  <c r="CQ28" i="104" s="1"/>
  <c r="CG28" i="104" a="1"/>
  <c r="CG28" i="104" s="1"/>
  <c r="DA112" i="104" a="1"/>
  <c r="DA112" i="104" s="1"/>
  <c r="CK112" i="104" a="1"/>
  <c r="CK112" i="104" s="1"/>
  <c r="CW112" i="104" a="1"/>
  <c r="CW112" i="104" s="1"/>
  <c r="CX122" i="104" a="1"/>
  <c r="CX122" i="104" s="1"/>
  <c r="CL122" i="104" a="1"/>
  <c r="CL122" i="104" s="1"/>
  <c r="BC105" i="104" a="1"/>
  <c r="BC105" i="104" s="1"/>
  <c r="BH105" i="104" a="1"/>
  <c r="BH105" i="104" s="1"/>
  <c r="BD105" i="104" a="1"/>
  <c r="BD105" i="104" s="1"/>
  <c r="BE105" i="104" a="1"/>
  <c r="BE105" i="104" s="1"/>
  <c r="BF105" i="104" a="1"/>
  <c r="BF105" i="104" s="1"/>
  <c r="BB105" i="104" a="1"/>
  <c r="BB105" i="104" s="1"/>
  <c r="BG105" i="104" a="1"/>
  <c r="BG105" i="104" s="1"/>
  <c r="CZ149" i="104" a="1"/>
  <c r="CZ149" i="104" s="1"/>
  <c r="CY149" i="104" a="1"/>
  <c r="CY149" i="104" s="1"/>
  <c r="CV149" i="104" a="1"/>
  <c r="CV149" i="104" s="1"/>
  <c r="CJ149" i="104" a="1"/>
  <c r="CJ149" i="104" s="1"/>
  <c r="CO149" i="104" a="1"/>
  <c r="CO149" i="104" s="1"/>
  <c r="CY59" i="104" a="1"/>
  <c r="CY59" i="104" s="1"/>
  <c r="CZ59" i="104" a="1"/>
  <c r="CZ59" i="104" s="1"/>
  <c r="CJ59" i="104" a="1"/>
  <c r="CJ59" i="104" s="1"/>
  <c r="CV59" i="104" a="1"/>
  <c r="CV59" i="104" s="1"/>
  <c r="BU147" i="104" a="1"/>
  <c r="BU147" i="104" s="1"/>
  <c r="BT147" i="104" a="1"/>
  <c r="BT147" i="104" s="1"/>
  <c r="BV147" i="104" a="1"/>
  <c r="BV147" i="104" s="1"/>
  <c r="BW147" i="104" a="1"/>
  <c r="BW147" i="104" s="1"/>
  <c r="BX147" i="104" a="1"/>
  <c r="BX147" i="104" s="1"/>
  <c r="BY147" i="104" a="1"/>
  <c r="BY147" i="104" s="1"/>
  <c r="BS147" i="104" a="1"/>
  <c r="BS147" i="104" s="1"/>
  <c r="CT31" i="104" a="1"/>
  <c r="CT31" i="104" s="1"/>
  <c r="BL8" i="104" a="1"/>
  <c r="BL8" i="104" s="1"/>
  <c r="CU14" i="104" a="1"/>
  <c r="CU14" i="104" s="1"/>
  <c r="BI147" i="104" a="1"/>
  <c r="BI147" i="104" s="1"/>
  <c r="BI69" i="104" a="1"/>
  <c r="BI69" i="104" s="1"/>
  <c r="BL146" i="104" a="1"/>
  <c r="BL146" i="104" s="1"/>
  <c r="BO37" i="104" a="1"/>
  <c r="BO37" i="104" s="1"/>
  <c r="BO44" i="104" a="1"/>
  <c r="BO44" i="104" s="1"/>
  <c r="CT13" i="104" a="1"/>
  <c r="CT13" i="104" s="1"/>
  <c r="AS135" i="104" a="1"/>
  <c r="AS135" i="104" s="1"/>
  <c r="CO135" i="104" a="1"/>
  <c r="CO135" i="104" s="1"/>
  <c r="CP135" i="104" a="1"/>
  <c r="CP135" i="104" s="1"/>
  <c r="CQ135" i="104" a="1"/>
  <c r="CQ135" i="104" s="1"/>
  <c r="CN135" i="104" a="1"/>
  <c r="CN135" i="104" s="1"/>
  <c r="CG135" i="104" a="1"/>
  <c r="CG135" i="104" s="1"/>
  <c r="CX26" i="104" a="1"/>
  <c r="CX26" i="104" s="1"/>
  <c r="CL26" i="104" a="1"/>
  <c r="CL26" i="104" s="1"/>
  <c r="CQ26" i="104" a="1"/>
  <c r="CQ26" i="104" s="1"/>
  <c r="DA97" i="104" a="1"/>
  <c r="DA97" i="104" s="1"/>
  <c r="CW97" i="104" a="1"/>
  <c r="CW97" i="104" s="1"/>
  <c r="CY97" i="104" a="1"/>
  <c r="CY97" i="104" s="1"/>
  <c r="CP97" i="104" a="1"/>
  <c r="CP97" i="104" s="1"/>
  <c r="BG97" i="104" a="1"/>
  <c r="BG97" i="104" s="1"/>
  <c r="CK97" i="104" a="1"/>
  <c r="CK97" i="104" s="1"/>
  <c r="BP97" i="104" a="1"/>
  <c r="BP97" i="104" s="1"/>
  <c r="CT97" i="104" a="1"/>
  <c r="CT97" i="104" s="1"/>
  <c r="CY35" i="104" a="1"/>
  <c r="CY35" i="104" s="1"/>
  <c r="CZ35" i="104" a="1"/>
  <c r="CZ35" i="104" s="1"/>
  <c r="CJ35" i="104" a="1"/>
  <c r="CJ35" i="104" s="1"/>
  <c r="CV35" i="104" a="1"/>
  <c r="CV35" i="104" s="1"/>
  <c r="DA128" i="104" a="1"/>
  <c r="DA128" i="104" s="1"/>
  <c r="CK128" i="104" a="1"/>
  <c r="CK128" i="104" s="1"/>
  <c r="CW128" i="104" a="1"/>
  <c r="CW128" i="104" s="1"/>
  <c r="M19" i="101"/>
  <c r="CZ107" i="104" a="1"/>
  <c r="CZ107" i="104" s="1"/>
  <c r="CY107" i="104" a="1"/>
  <c r="CY107" i="104" s="1"/>
  <c r="CV107" i="104" a="1"/>
  <c r="CV107" i="104" s="1"/>
  <c r="CJ107" i="104" a="1"/>
  <c r="CJ107" i="104" s="1"/>
  <c r="CO107" i="104" a="1"/>
  <c r="CO107" i="104" s="1"/>
  <c r="BF151" i="104" a="1"/>
  <c r="BF151" i="104" s="1"/>
  <c r="BH151" i="104" a="1"/>
  <c r="BH151" i="104" s="1"/>
  <c r="BB151" i="104" a="1"/>
  <c r="BB151" i="104" s="1"/>
  <c r="BC151" i="104" a="1"/>
  <c r="BC151" i="104" s="1"/>
  <c r="BD151" i="104" a="1"/>
  <c r="BD151" i="104" s="1"/>
  <c r="BE151" i="104" a="1"/>
  <c r="BE151" i="104" s="1"/>
  <c r="BG151" i="104" a="1"/>
  <c r="BG151" i="104" s="1"/>
  <c r="DA122" i="104" a="1"/>
  <c r="DA122" i="104" s="1"/>
  <c r="CW122" i="104" a="1"/>
  <c r="CW122" i="104" s="1"/>
  <c r="CK122" i="104" a="1"/>
  <c r="CK122" i="104" s="1"/>
  <c r="CZ150" i="104" a="1"/>
  <c r="CZ150" i="104" s="1"/>
  <c r="CY150" i="104" a="1"/>
  <c r="CY150" i="104" s="1"/>
  <c r="CV150" i="104" a="1"/>
  <c r="CV150" i="104" s="1"/>
  <c r="CJ150" i="104" a="1"/>
  <c r="CJ150" i="104" s="1"/>
  <c r="CO150" i="104" a="1"/>
  <c r="CO150" i="104" s="1"/>
  <c r="CW90" i="104" a="1"/>
  <c r="CW90" i="104" s="1"/>
  <c r="CK90" i="104" a="1"/>
  <c r="CK90" i="104" s="1"/>
  <c r="BG90" i="104" a="1"/>
  <c r="BG90" i="104" s="1"/>
  <c r="CP90" i="104" a="1"/>
  <c r="CP90" i="104" s="1"/>
  <c r="BP90" i="104" a="1"/>
  <c r="BP90" i="104" s="1"/>
  <c r="CY60" i="104" a="1"/>
  <c r="CY60" i="104" s="1"/>
  <c r="CZ60" i="104" a="1"/>
  <c r="CZ60" i="104" s="1"/>
  <c r="CJ60" i="104" a="1"/>
  <c r="CJ60" i="104" s="1"/>
  <c r="CV60" i="104" a="1"/>
  <c r="CV60" i="104" s="1"/>
  <c r="BF60" i="104" a="1"/>
  <c r="BF60" i="104" s="1"/>
  <c r="CO118" i="104" a="1"/>
  <c r="CO118" i="104" s="1"/>
  <c r="CN118" i="104" a="1"/>
  <c r="CN118" i="104" s="1"/>
  <c r="CP118" i="104" a="1"/>
  <c r="CP118" i="104" s="1"/>
  <c r="CQ118" i="104" a="1"/>
  <c r="CQ118" i="104" s="1"/>
  <c r="CG118" i="104" a="1"/>
  <c r="CG118" i="104" s="1"/>
  <c r="CY16" i="104" a="1"/>
  <c r="CY16" i="104" s="1"/>
  <c r="CZ16" i="104" a="1"/>
  <c r="CZ16" i="104" s="1"/>
  <c r="CJ16" i="104" a="1"/>
  <c r="CJ16" i="104" s="1"/>
  <c r="CV16" i="104" a="1"/>
  <c r="CV16" i="104" s="1"/>
  <c r="CO16" i="104" a="1"/>
  <c r="CO16" i="104" s="1"/>
  <c r="DA23" i="104" a="1"/>
  <c r="DA23" i="104" s="1"/>
  <c r="CW23" i="104" a="1"/>
  <c r="CW23" i="104" s="1"/>
  <c r="CK23" i="104" a="1"/>
  <c r="CK23" i="104" s="1"/>
  <c r="DA53" i="104" a="1"/>
  <c r="DA53" i="104" s="1"/>
  <c r="CK53" i="104" a="1"/>
  <c r="CK53" i="104" s="1"/>
  <c r="CW53" i="104" a="1"/>
  <c r="CW53" i="104" s="1"/>
  <c r="BG53" i="104" a="1"/>
  <c r="BG53" i="104" s="1"/>
  <c r="CY52" i="104" a="1"/>
  <c r="CY52" i="104" s="1"/>
  <c r="CZ52" i="104" a="1"/>
  <c r="CZ52" i="104" s="1"/>
  <c r="CJ52" i="104" a="1"/>
  <c r="CJ52" i="104" s="1"/>
  <c r="CV52" i="104" a="1"/>
  <c r="CV52" i="104" s="1"/>
  <c r="CY99" i="104" a="1"/>
  <c r="CY99" i="104" s="1"/>
  <c r="CZ99" i="104" a="1"/>
  <c r="CZ99" i="104" s="1"/>
  <c r="CJ99" i="104" a="1"/>
  <c r="CJ99" i="104" s="1"/>
  <c r="CV99" i="104" a="1"/>
  <c r="CV99" i="104" s="1"/>
  <c r="CO99" i="104" a="1"/>
  <c r="CO99" i="104" s="1"/>
  <c r="CY9" i="104" a="1"/>
  <c r="CY9" i="104" s="1"/>
  <c r="CZ9" i="104" a="1"/>
  <c r="CZ9" i="104" s="1"/>
  <c r="CV9" i="104" a="1"/>
  <c r="CV9" i="104" s="1"/>
  <c r="CJ9" i="104" a="1"/>
  <c r="CJ9" i="104" s="1"/>
  <c r="CO9" i="104" a="1"/>
  <c r="CO9" i="104" s="1"/>
  <c r="CX77" i="104" a="1"/>
  <c r="CX77" i="104" s="1"/>
  <c r="CL77" i="104" a="1"/>
  <c r="CL77" i="104" s="1"/>
  <c r="DA77" i="104" a="1"/>
  <c r="DA77" i="104" s="1"/>
  <c r="CZ77" i="104" a="1"/>
  <c r="CZ77" i="104" s="1"/>
  <c r="CQ77" i="104" a="1"/>
  <c r="CQ77" i="104" s="1"/>
  <c r="CL59" i="104" a="1"/>
  <c r="CL59" i="104" s="1"/>
  <c r="CX59" i="104" a="1"/>
  <c r="CX59" i="104" s="1"/>
  <c r="AV28" i="104" a="1"/>
  <c r="AV28" i="104" s="1"/>
  <c r="CZ28" i="104" a="1"/>
  <c r="CZ28" i="104" s="1"/>
  <c r="CY28" i="104" a="1"/>
  <c r="CY28" i="104" s="1"/>
  <c r="CV28" i="104" a="1"/>
  <c r="CV28" i="104" s="1"/>
  <c r="CJ28" i="104" a="1"/>
  <c r="CJ28" i="104" s="1"/>
  <c r="CY91" i="104" a="1"/>
  <c r="CY91" i="104" s="1"/>
  <c r="CZ91" i="104" a="1"/>
  <c r="CZ91" i="104" s="1"/>
  <c r="CJ91" i="104" a="1"/>
  <c r="CJ91" i="104" s="1"/>
  <c r="CV91" i="104" a="1"/>
  <c r="CV91" i="104" s="1"/>
  <c r="CO91" i="104" a="1"/>
  <c r="CO91" i="104" s="1"/>
  <c r="BF91" i="104" a="1"/>
  <c r="BF91" i="104" s="1"/>
  <c r="AS143" i="104" a="1"/>
  <c r="AS143" i="104" s="1"/>
  <c r="CO143" i="104" a="1"/>
  <c r="CO143" i="104" s="1"/>
  <c r="CN143" i="104" a="1"/>
  <c r="CN143" i="104" s="1"/>
  <c r="CP143" i="104" a="1"/>
  <c r="CP143" i="104" s="1"/>
  <c r="CQ143" i="104" a="1"/>
  <c r="CQ143" i="104" s="1"/>
  <c r="CG143" i="104" a="1"/>
  <c r="CG143" i="104" s="1"/>
  <c r="AS137" i="104" a="1"/>
  <c r="AS137" i="104" s="1"/>
  <c r="CO137" i="104" a="1"/>
  <c r="CO137" i="104" s="1"/>
  <c r="CP137" i="104" a="1"/>
  <c r="CP137" i="104" s="1"/>
  <c r="CN137" i="104" a="1"/>
  <c r="CN137" i="104" s="1"/>
  <c r="CQ137" i="104" a="1"/>
  <c r="CQ137" i="104" s="1"/>
  <c r="CG137" i="104" a="1"/>
  <c r="CG137" i="104" s="1"/>
  <c r="Q153" i="104"/>
  <c r="Q154" i="104"/>
  <c r="AS138" i="104" a="1"/>
  <c r="AS138" i="104" s="1"/>
  <c r="CQ138" i="104" a="1"/>
  <c r="CQ138" i="104" s="1"/>
  <c r="CN138" i="104" a="1"/>
  <c r="CN138" i="104" s="1"/>
  <c r="CO138" i="104" a="1"/>
  <c r="CO138" i="104" s="1"/>
  <c r="CP138" i="104" a="1"/>
  <c r="CP138" i="104" s="1"/>
  <c r="CG138" i="104" a="1"/>
  <c r="CG138" i="104" s="1"/>
  <c r="CR3" i="104" a="1"/>
  <c r="CR3" i="104" s="1"/>
  <c r="CS3" i="104" a="1"/>
  <c r="CS3" i="104" s="1"/>
  <c r="CT3" i="104" a="1"/>
  <c r="CT3" i="104" s="1"/>
  <c r="CU3" i="104" a="1"/>
  <c r="CU3" i="104" s="1"/>
  <c r="CH3" i="104" a="1"/>
  <c r="CH3" i="104" s="1"/>
  <c r="DA14" i="104" a="1"/>
  <c r="DA14" i="104" s="1"/>
  <c r="CS31" i="104" a="1"/>
  <c r="CS31" i="104" s="1"/>
  <c r="CM3" i="104" a="1"/>
  <c r="CM3" i="104" s="1"/>
  <c r="BO147" i="104" a="1"/>
  <c r="BO147" i="104" s="1"/>
  <c r="Z154" i="104"/>
  <c r="Z153" i="104"/>
  <c r="BO110" i="104" a="1"/>
  <c r="BO110" i="104" s="1"/>
  <c r="BQ73" i="104" a="1"/>
  <c r="BQ73" i="104" s="1"/>
  <c r="Y154" i="104"/>
  <c r="BO13" i="104" a="1"/>
  <c r="BO13" i="104" s="1"/>
  <c r="BQ53" i="104" a="1"/>
  <c r="BQ53" i="104" s="1"/>
  <c r="CU26" i="104" a="1"/>
  <c r="CU26" i="104" s="1"/>
  <c r="BH38" i="104" a="1"/>
  <c r="BH38" i="104" s="1"/>
  <c r="BC38" i="104" a="1"/>
  <c r="BC38" i="104" s="1"/>
  <c r="BB38" i="104" a="1"/>
  <c r="BB38" i="104" s="1"/>
  <c r="BG38" i="104" a="1"/>
  <c r="BG38" i="104" s="1"/>
  <c r="BD38" i="104" a="1"/>
  <c r="BD38" i="104" s="1"/>
  <c r="BE38" i="104" a="1"/>
  <c r="BE38" i="104" s="1"/>
  <c r="BF38" i="104" a="1"/>
  <c r="BF38" i="104" s="1"/>
  <c r="CY64" i="104" a="1"/>
  <c r="CY64" i="104" s="1"/>
  <c r="CZ64" i="104" a="1"/>
  <c r="CZ64" i="104" s="1"/>
  <c r="CJ64" i="104" a="1"/>
  <c r="CJ64" i="104" s="1"/>
  <c r="CV64" i="104" a="1"/>
  <c r="CV64" i="104" s="1"/>
  <c r="CO64" i="104" a="1"/>
  <c r="CO64" i="104" s="1"/>
  <c r="AW72" i="104" a="1"/>
  <c r="AW72" i="104" s="1"/>
  <c r="DA72" i="104" a="1"/>
  <c r="DA72" i="104" s="1"/>
  <c r="CW72" i="104" a="1"/>
  <c r="CW72" i="104" s="1"/>
  <c r="CK72" i="104" a="1"/>
  <c r="CK72" i="104" s="1"/>
  <c r="CN18" i="104" a="1"/>
  <c r="CN18" i="104" s="1"/>
  <c r="CO18" i="104" a="1"/>
  <c r="CO18" i="104" s="1"/>
  <c r="CP18" i="104" a="1"/>
  <c r="CP18" i="104" s="1"/>
  <c r="CQ18" i="104" a="1"/>
  <c r="CQ18" i="104" s="1"/>
  <c r="CG18" i="104" a="1"/>
  <c r="CG18" i="104" s="1"/>
  <c r="CY45" i="104" a="1"/>
  <c r="CY45" i="104" s="1"/>
  <c r="CZ45" i="104" a="1"/>
  <c r="CZ45" i="104" s="1"/>
  <c r="CV45" i="104" a="1"/>
  <c r="CV45" i="104" s="1"/>
  <c r="CJ45" i="104" a="1"/>
  <c r="CJ45" i="104" s="1"/>
  <c r="CO45" i="104" a="1"/>
  <c r="CO45" i="104" s="1"/>
  <c r="BE70" i="104" a="1"/>
  <c r="BE70" i="104" s="1"/>
  <c r="BF70" i="104" a="1"/>
  <c r="BF70" i="104" s="1"/>
  <c r="BC70" i="104" a="1"/>
  <c r="BC70" i="104" s="1"/>
  <c r="BG70" i="104" a="1"/>
  <c r="BG70" i="104" s="1"/>
  <c r="BH70" i="104" a="1"/>
  <c r="BH70" i="104" s="1"/>
  <c r="BB70" i="104" a="1"/>
  <c r="BB70" i="104" s="1"/>
  <c r="BS73" i="104" a="1"/>
  <c r="BS73" i="104" s="1"/>
  <c r="BX73" i="104" a="1"/>
  <c r="BX73" i="104" s="1"/>
  <c r="BV73" i="104" a="1"/>
  <c r="BV73" i="104" s="1"/>
  <c r="BY73" i="104" a="1"/>
  <c r="BY73" i="104" s="1"/>
  <c r="BT73" i="104" a="1"/>
  <c r="BT73" i="104" s="1"/>
  <c r="BU73" i="104" a="1"/>
  <c r="BU73" i="104" s="1"/>
  <c r="BW73" i="104" a="1"/>
  <c r="BW73" i="104" s="1"/>
  <c r="CY8" i="104" a="1"/>
  <c r="CY8" i="104" s="1"/>
  <c r="CZ8" i="104" a="1"/>
  <c r="CZ8" i="104" s="1"/>
  <c r="CJ8" i="104" a="1"/>
  <c r="CJ8" i="104" s="1"/>
  <c r="CV8" i="104" a="1"/>
  <c r="CV8" i="104" s="1"/>
  <c r="BF8" i="104" a="1"/>
  <c r="BF8" i="104" s="1"/>
  <c r="CN110" i="104" a="1"/>
  <c r="CN110" i="104" s="1"/>
  <c r="CO110" i="104" a="1"/>
  <c r="CO110" i="104" s="1"/>
  <c r="CP110" i="104" a="1"/>
  <c r="CP110" i="104" s="1"/>
  <c r="CQ110" i="104" a="1"/>
  <c r="CQ110" i="104" s="1"/>
  <c r="CG110" i="104" a="1"/>
  <c r="CG110" i="104" s="1"/>
  <c r="BC110" i="104" a="1"/>
  <c r="BC110" i="104" s="1"/>
  <c r="CG45" i="105" a="1"/>
  <c r="CG45" i="105" s="1"/>
  <c r="DA43" i="104" a="1"/>
  <c r="DA43" i="104" s="1"/>
  <c r="CW43" i="104" a="1"/>
  <c r="CW43" i="104" s="1"/>
  <c r="CK43" i="104" a="1"/>
  <c r="CK43" i="104" s="1"/>
  <c r="BB30" i="104" a="1"/>
  <c r="BB30" i="104" s="1"/>
  <c r="BH30" i="104" a="1"/>
  <c r="BH30" i="104" s="1"/>
  <c r="BC30" i="104" a="1"/>
  <c r="BC30" i="104" s="1"/>
  <c r="BD30" i="104" a="1"/>
  <c r="BD30" i="104" s="1"/>
  <c r="BE30" i="104" a="1"/>
  <c r="BE30" i="104" s="1"/>
  <c r="BF30" i="104" a="1"/>
  <c r="BF30" i="104" s="1"/>
  <c r="BG30" i="104" a="1"/>
  <c r="BG30" i="104" s="1"/>
  <c r="BF150" i="104" a="1"/>
  <c r="BF150" i="104" s="1"/>
  <c r="BG150" i="104" a="1"/>
  <c r="BG150" i="104" s="1"/>
  <c r="BE150" i="104" a="1"/>
  <c r="BE150" i="104" s="1"/>
  <c r="BH150" i="104" a="1"/>
  <c r="BH150" i="104" s="1"/>
  <c r="BB150" i="104" a="1"/>
  <c r="BB150" i="104" s="1"/>
  <c r="BC150" i="104" a="1"/>
  <c r="BC150" i="104" s="1"/>
  <c r="BD150" i="104" a="1"/>
  <c r="BD150" i="104" s="1"/>
  <c r="CL69" i="104" a="1"/>
  <c r="CL69" i="104" s="1"/>
  <c r="CX69" i="104" a="1"/>
  <c r="CX69" i="104" s="1"/>
  <c r="CQ69" i="104" a="1"/>
  <c r="CQ69" i="104" s="1"/>
  <c r="BH69" i="104" a="1"/>
  <c r="BH69" i="104" s="1"/>
  <c r="DA69" i="104" a="1"/>
  <c r="DA69" i="104" s="1"/>
  <c r="CZ69" i="104" a="1"/>
  <c r="CZ69" i="104" s="1"/>
  <c r="CY81" i="104" a="1"/>
  <c r="CY81" i="104" s="1"/>
  <c r="CZ81" i="104" a="1"/>
  <c r="CZ81" i="104" s="1"/>
  <c r="CJ81" i="104" a="1"/>
  <c r="CJ81" i="104" s="1"/>
  <c r="CV81" i="104" a="1"/>
  <c r="CV81" i="104" s="1"/>
  <c r="CX17" i="104" a="1"/>
  <c r="CX17" i="104" s="1"/>
  <c r="CL17" i="104" a="1"/>
  <c r="CL17" i="104" s="1"/>
  <c r="CQ17" i="104" a="1"/>
  <c r="CQ17" i="104" s="1"/>
  <c r="I41" i="105"/>
  <c r="AV86" i="104" a="1"/>
  <c r="AV86" i="104" s="1"/>
  <c r="CY86" i="104" a="1"/>
  <c r="CY86" i="104" s="1"/>
  <c r="CZ86" i="104" a="1"/>
  <c r="CZ86" i="104" s="1"/>
  <c r="CV86" i="104" a="1"/>
  <c r="CV86" i="104" s="1"/>
  <c r="CJ86" i="104" a="1"/>
  <c r="CJ86" i="104" s="1"/>
  <c r="CO86" i="104" a="1"/>
  <c r="CO86" i="104" s="1"/>
  <c r="A75" i="99" a="1"/>
  <c r="A75" i="99" s="1"/>
  <c r="BV75" i="99" s="1" a="1"/>
  <c r="BV75" i="99" s="1"/>
  <c r="S9" i="99"/>
  <c r="CY121" i="104" a="1"/>
  <c r="CY121" i="104" s="1"/>
  <c r="CZ121" i="104" a="1"/>
  <c r="CZ121" i="104" s="1"/>
  <c r="CJ121" i="104" a="1"/>
  <c r="CJ121" i="104" s="1"/>
  <c r="CV121" i="104" a="1"/>
  <c r="CV121" i="104" s="1"/>
  <c r="AS20" i="104" a="1"/>
  <c r="AS20" i="104" s="1"/>
  <c r="CO20" i="104" a="1"/>
  <c r="CO20" i="104" s="1"/>
  <c r="CP20" i="104" a="1"/>
  <c r="CP20" i="104" s="1"/>
  <c r="CN20" i="104" a="1"/>
  <c r="CN20" i="104" s="1"/>
  <c r="CQ20" i="104" a="1"/>
  <c r="CQ20" i="104" s="1"/>
  <c r="CG20" i="104" a="1"/>
  <c r="CG20" i="104" s="1"/>
  <c r="CN81" i="104" a="1"/>
  <c r="CN81" i="104" s="1"/>
  <c r="CP81" i="104" a="1"/>
  <c r="CP81" i="104" s="1"/>
  <c r="CQ81" i="104" a="1"/>
  <c r="CQ81" i="104" s="1"/>
  <c r="CO81" i="104" a="1"/>
  <c r="CO81" i="104" s="1"/>
  <c r="CG81" i="104" a="1"/>
  <c r="CG81" i="104" s="1"/>
  <c r="CL23" i="104" a="1"/>
  <c r="CL23" i="104" s="1"/>
  <c r="CX23" i="104" a="1"/>
  <c r="CX23" i="104" s="1"/>
  <c r="BU44" i="104" a="1"/>
  <c r="BU44" i="104" s="1"/>
  <c r="BV44" i="104" a="1"/>
  <c r="BV44" i="104" s="1"/>
  <c r="BW44" i="104" a="1"/>
  <c r="BW44" i="104" s="1"/>
  <c r="BX44" i="104" a="1"/>
  <c r="BX44" i="104" s="1"/>
  <c r="BY44" i="104" a="1"/>
  <c r="BY44" i="104" s="1"/>
  <c r="BS44" i="104" a="1"/>
  <c r="BS44" i="104" s="1"/>
  <c r="BT44" i="104" a="1"/>
  <c r="BT44" i="104" s="1"/>
  <c r="CZ73" i="104" a="1"/>
  <c r="CZ73" i="104" s="1"/>
  <c r="CY73" i="104" a="1"/>
  <c r="CY73" i="104" s="1"/>
  <c r="CJ73" i="104" a="1"/>
  <c r="CJ73" i="104" s="1"/>
  <c r="CV73" i="104" a="1"/>
  <c r="CV73" i="104" s="1"/>
  <c r="CO73" i="104" a="1"/>
  <c r="CO73" i="104" s="1"/>
  <c r="BF73" i="104" a="1"/>
  <c r="BF73" i="104" s="1"/>
  <c r="BD4" i="104" a="1"/>
  <c r="BD4" i="104" s="1"/>
  <c r="BE4" i="104" a="1"/>
  <c r="BE4" i="104" s="1"/>
  <c r="BF4" i="104" a="1"/>
  <c r="BF4" i="104" s="1"/>
  <c r="BB4" i="104" a="1"/>
  <c r="BB4" i="104" s="1"/>
  <c r="BC4" i="104" a="1"/>
  <c r="BC4" i="104" s="1"/>
  <c r="BG4" i="104" a="1"/>
  <c r="BG4" i="104" s="1"/>
  <c r="BH4" i="104" a="1"/>
  <c r="BH4" i="104" s="1"/>
  <c r="AV135" i="104" a="1"/>
  <c r="AV135" i="104" s="1"/>
  <c r="CY135" i="104" a="1"/>
  <c r="CY135" i="104" s="1"/>
  <c r="CZ135" i="104" a="1"/>
  <c r="CZ135" i="104" s="1"/>
  <c r="CJ135" i="104" a="1"/>
  <c r="CJ135" i="104" s="1"/>
  <c r="CV135" i="104" a="1"/>
  <c r="CV135" i="104" s="1"/>
  <c r="BF23" i="104" a="1"/>
  <c r="BF23" i="104" s="1"/>
  <c r="BG23" i="104" a="1"/>
  <c r="BG23" i="104" s="1"/>
  <c r="BB23" i="104" a="1"/>
  <c r="BB23" i="104" s="1"/>
  <c r="BH23" i="104" a="1"/>
  <c r="BH23" i="104" s="1"/>
  <c r="BC23" i="104" a="1"/>
  <c r="BC23" i="104" s="1"/>
  <c r="BE23" i="104" a="1"/>
  <c r="BE23" i="104" s="1"/>
  <c r="BH16" i="104" a="1"/>
  <c r="BH16" i="104" s="1"/>
  <c r="BB16" i="104" a="1"/>
  <c r="BB16" i="104" s="1"/>
  <c r="BC16" i="104" a="1"/>
  <c r="BC16" i="104" s="1"/>
  <c r="BD16" i="104" a="1"/>
  <c r="BD16" i="104" s="1"/>
  <c r="BE16" i="104" a="1"/>
  <c r="BE16" i="104" s="1"/>
  <c r="BF16" i="104" a="1"/>
  <c r="BF16" i="104" s="1"/>
  <c r="BG16" i="104" a="1"/>
  <c r="BG16" i="104" s="1"/>
  <c r="BE112" i="104" a="1"/>
  <c r="BE112" i="104" s="1"/>
  <c r="BF112" i="104" a="1"/>
  <c r="BF112" i="104" s="1"/>
  <c r="BB112" i="104" a="1"/>
  <c r="BB112" i="104" s="1"/>
  <c r="BG112" i="104" a="1"/>
  <c r="BG112" i="104" s="1"/>
  <c r="BC112" i="104" a="1"/>
  <c r="BC112" i="104" s="1"/>
  <c r="BH112" i="104" a="1"/>
  <c r="BH112" i="104" s="1"/>
  <c r="CZ14" i="104" a="1"/>
  <c r="CZ14" i="104" s="1"/>
  <c r="CY14" i="104" a="1"/>
  <c r="CY14" i="104" s="1"/>
  <c r="CV14" i="104" a="1"/>
  <c r="CV14" i="104" s="1"/>
  <c r="CJ14" i="104" a="1"/>
  <c r="CJ14" i="104" s="1"/>
  <c r="CO14" i="104" a="1"/>
  <c r="CO14" i="104" s="1"/>
  <c r="CX18" i="104" a="1"/>
  <c r="CX18" i="104" s="1"/>
  <c r="CL18" i="104" a="1"/>
  <c r="CL18" i="104" s="1"/>
  <c r="BF46" i="104" a="1"/>
  <c r="BF46" i="104" s="1"/>
  <c r="BG46" i="104" a="1"/>
  <c r="BG46" i="104" s="1"/>
  <c r="BB46" i="104" a="1"/>
  <c r="BB46" i="104" s="1"/>
  <c r="BH46" i="104" a="1"/>
  <c r="BH46" i="104" s="1"/>
  <c r="BD46" i="104" a="1"/>
  <c r="BD46" i="104" s="1"/>
  <c r="BE46" i="104" a="1"/>
  <c r="BE46" i="104" s="1"/>
  <c r="BC46" i="104" a="1"/>
  <c r="BC46" i="104" s="1"/>
  <c r="CY80" i="104" a="1"/>
  <c r="CY80" i="104" s="1"/>
  <c r="CZ80" i="104" a="1"/>
  <c r="CZ80" i="104" s="1"/>
  <c r="CJ80" i="104" a="1"/>
  <c r="CJ80" i="104" s="1"/>
  <c r="CV80" i="104" a="1"/>
  <c r="CV80" i="104" s="1"/>
  <c r="AX47" i="104" a="1"/>
  <c r="AX47" i="104" s="1"/>
  <c r="CL47" i="104" a="1"/>
  <c r="CL47" i="104" s="1"/>
  <c r="CX47" i="104" a="1"/>
  <c r="CX47" i="104" s="1"/>
  <c r="AX46" i="104" a="1"/>
  <c r="AX46" i="104" s="1"/>
  <c r="CL46" i="104" a="1"/>
  <c r="CL46" i="104" s="1"/>
  <c r="CX46" i="104" a="1"/>
  <c r="CX46" i="104" s="1"/>
  <c r="CQ46" i="104" a="1"/>
  <c r="CQ46" i="104" s="1"/>
  <c r="DA64" i="104" a="1"/>
  <c r="DA64" i="104" s="1"/>
  <c r="CK64" i="104" a="1"/>
  <c r="CK64" i="104" s="1"/>
  <c r="CW64" i="104" a="1"/>
  <c r="CW64" i="104" s="1"/>
  <c r="CP64" i="104" a="1"/>
  <c r="CP64" i="104" s="1"/>
  <c r="AS85" i="104" a="1"/>
  <c r="AS85" i="104" s="1"/>
  <c r="CQ85" i="104" a="1"/>
  <c r="CQ85" i="104" s="1"/>
  <c r="CN85" i="104" a="1"/>
  <c r="CN85" i="104" s="1"/>
  <c r="CO85" i="104" a="1"/>
  <c r="CO85" i="104" s="1"/>
  <c r="CP85" i="104" a="1"/>
  <c r="CP85" i="104" s="1"/>
  <c r="CG85" i="104" a="1"/>
  <c r="CG85" i="104" s="1"/>
  <c r="CO53" i="104" a="1"/>
  <c r="CO53" i="104" s="1"/>
  <c r="CP53" i="104" a="1"/>
  <c r="CP53" i="104" s="1"/>
  <c r="CQ53" i="104" a="1"/>
  <c r="CQ53" i="104" s="1"/>
  <c r="CN53" i="104" a="1"/>
  <c r="CN53" i="104" s="1"/>
  <c r="CG53" i="104" a="1"/>
  <c r="CG53" i="104" s="1"/>
  <c r="BC53" i="104" a="1"/>
  <c r="BC53" i="104" s="1"/>
  <c r="CY30" i="104" a="1"/>
  <c r="CY30" i="104" s="1"/>
  <c r="CZ30" i="104" a="1"/>
  <c r="CZ30" i="104" s="1"/>
  <c r="CJ30" i="104" a="1"/>
  <c r="CJ30" i="104" s="1"/>
  <c r="CV30" i="104" a="1"/>
  <c r="CV30" i="104" s="1"/>
  <c r="CO30" i="104" a="1"/>
  <c r="CO30" i="104" s="1"/>
  <c r="DA59" i="104" a="1"/>
  <c r="DA59" i="104" s="1"/>
  <c r="CW59" i="104" a="1"/>
  <c r="CW59" i="104" s="1"/>
  <c r="CK59" i="104" a="1"/>
  <c r="CK59" i="104" s="1"/>
  <c r="CS90" i="104" a="1"/>
  <c r="CS90" i="104" s="1"/>
  <c r="CS34" i="104" a="1"/>
  <c r="CS34" i="104" s="1"/>
  <c r="BO91" i="104" a="1"/>
  <c r="BO91" i="104" s="1"/>
  <c r="CS144" i="104" a="1"/>
  <c r="CS144" i="104" s="1"/>
  <c r="CY18" i="104" a="1"/>
  <c r="CY18" i="104" s="1"/>
  <c r="CS147" i="104" a="1"/>
  <c r="CS147" i="104" s="1"/>
  <c r="BF18" i="104" a="1"/>
  <c r="BF18" i="104" s="1"/>
  <c r="BH18" i="104" a="1"/>
  <c r="BH18" i="104" s="1"/>
  <c r="BG18" i="104" a="1"/>
  <c r="BG18" i="104" s="1"/>
  <c r="BB18" i="104" a="1"/>
  <c r="BB18" i="104" s="1"/>
  <c r="BC18" i="104" a="1"/>
  <c r="BC18" i="104" s="1"/>
  <c r="BE18" i="104" a="1"/>
  <c r="BE18" i="104" s="1"/>
  <c r="CY43" i="104" a="1"/>
  <c r="CY43" i="104" s="1"/>
  <c r="CZ43" i="104" a="1"/>
  <c r="CZ43" i="104" s="1"/>
  <c r="CJ43" i="104" a="1"/>
  <c r="CJ43" i="104" s="1"/>
  <c r="CV43" i="104" a="1"/>
  <c r="CV43" i="104" s="1"/>
  <c r="BD41" i="104" a="1"/>
  <c r="BD41" i="104" s="1"/>
  <c r="BF41" i="104" a="1"/>
  <c r="BF41" i="104" s="1"/>
  <c r="BG41" i="104" a="1"/>
  <c r="BG41" i="104" s="1"/>
  <c r="BB41" i="104" a="1"/>
  <c r="BB41" i="104" s="1"/>
  <c r="BC41" i="104" a="1"/>
  <c r="BC41" i="104" s="1"/>
  <c r="BE41" i="104" a="1"/>
  <c r="BE41" i="104" s="1"/>
  <c r="BH41" i="104" a="1"/>
  <c r="BH41" i="104" s="1"/>
  <c r="I2" i="101"/>
  <c r="BG76" i="104" a="1"/>
  <c r="BG76" i="104" s="1"/>
  <c r="BC76" i="104" a="1"/>
  <c r="BC76" i="104" s="1"/>
  <c r="BE76" i="104" a="1"/>
  <c r="BE76" i="104" s="1"/>
  <c r="BH76" i="104" a="1"/>
  <c r="BH76" i="104" s="1"/>
  <c r="BB76" i="104" a="1"/>
  <c r="BB76" i="104" s="1"/>
  <c r="BD76" i="104" a="1"/>
  <c r="BD76" i="104" s="1"/>
  <c r="BF76" i="104" a="1"/>
  <c r="BF76" i="104" s="1"/>
  <c r="AX14" i="104" a="1"/>
  <c r="AX14" i="104" s="1"/>
  <c r="CL14" i="104" a="1"/>
  <c r="CL14" i="104" s="1"/>
  <c r="CX14" i="104" a="1"/>
  <c r="CX14" i="104" s="1"/>
  <c r="CQ14" i="104" a="1"/>
  <c r="CQ14" i="104" s="1"/>
  <c r="AS50" i="104" a="1"/>
  <c r="AS50" i="104" s="1"/>
  <c r="CQ50" i="104" a="1"/>
  <c r="CQ50" i="104" s="1"/>
  <c r="CN50" i="104" a="1"/>
  <c r="CN50" i="104" s="1"/>
  <c r="CO50" i="104" a="1"/>
  <c r="CO50" i="104" s="1"/>
  <c r="CP50" i="104" a="1"/>
  <c r="CP50" i="104" s="1"/>
  <c r="CG50" i="104" a="1"/>
  <c r="CG50" i="104" s="1"/>
  <c r="AX70" i="104" a="1"/>
  <c r="AX70" i="104" s="1"/>
  <c r="CL70" i="104" a="1"/>
  <c r="CL70" i="104" s="1"/>
  <c r="CX70" i="104" a="1"/>
  <c r="CX70" i="104" s="1"/>
  <c r="AX107" i="104" a="1"/>
  <c r="AX107" i="104" s="1"/>
  <c r="CX107" i="104" a="1"/>
  <c r="CX107" i="104" s="1"/>
  <c r="CL107" i="104" a="1"/>
  <c r="CL107" i="104" s="1"/>
  <c r="CQ107" i="104" a="1"/>
  <c r="CQ107" i="104" s="1"/>
  <c r="CX123" i="104" a="1"/>
  <c r="CX123" i="104" s="1"/>
  <c r="CL123" i="104" a="1"/>
  <c r="CL123" i="104" s="1"/>
  <c r="CQ123" i="104" a="1"/>
  <c r="CQ123" i="104" s="1"/>
  <c r="CL146" i="104" a="1"/>
  <c r="CL146" i="104" s="1"/>
  <c r="CX146" i="104" a="1"/>
  <c r="CX146" i="104" s="1"/>
  <c r="BH146" i="104" a="1"/>
  <c r="BH146" i="104" s="1"/>
  <c r="AW47" i="104" a="1"/>
  <c r="AW47" i="104" s="1"/>
  <c r="DA47" i="104" a="1"/>
  <c r="DA47" i="104" s="1"/>
  <c r="CK47" i="104" a="1"/>
  <c r="CK47" i="104" s="1"/>
  <c r="CW47" i="104" a="1"/>
  <c r="CW47" i="104" s="1"/>
  <c r="BF45" i="104" a="1"/>
  <c r="BF45" i="104" s="1"/>
  <c r="BG45" i="104" a="1"/>
  <c r="BG45" i="104" s="1"/>
  <c r="BB45" i="104" a="1"/>
  <c r="BB45" i="104" s="1"/>
  <c r="BC45" i="104" a="1"/>
  <c r="BC45" i="104" s="1"/>
  <c r="BD45" i="104" a="1"/>
  <c r="BD45" i="104" s="1"/>
  <c r="BE45" i="104" a="1"/>
  <c r="BE45" i="104" s="1"/>
  <c r="BH45" i="104" a="1"/>
  <c r="BH45" i="104" s="1"/>
  <c r="BF116" i="104" a="1"/>
  <c r="BF116" i="104" s="1"/>
  <c r="BG116" i="104" a="1"/>
  <c r="BG116" i="104" s="1"/>
  <c r="BB116" i="104" a="1"/>
  <c r="BB116" i="104" s="1"/>
  <c r="BH116" i="104" a="1"/>
  <c r="BH116" i="104" s="1"/>
  <c r="BC116" i="104" a="1"/>
  <c r="BC116" i="104" s="1"/>
  <c r="BD116" i="104" a="1"/>
  <c r="BD116" i="104" s="1"/>
  <c r="BE116" i="104" a="1"/>
  <c r="BE116" i="104" s="1"/>
  <c r="BC24" i="104" a="1"/>
  <c r="BC24" i="104" s="1"/>
  <c r="BD24" i="104" a="1"/>
  <c r="BD24" i="104" s="1"/>
  <c r="BH24" i="104" a="1"/>
  <c r="BH24" i="104" s="1"/>
  <c r="BB24" i="104" a="1"/>
  <c r="BB24" i="104" s="1"/>
  <c r="BE24" i="104" a="1"/>
  <c r="BE24" i="104" s="1"/>
  <c r="BF24" i="104" a="1"/>
  <c r="BF24" i="104" s="1"/>
  <c r="BG24" i="104" a="1"/>
  <c r="BG24" i="104" s="1"/>
  <c r="BF98" i="104" a="1"/>
  <c r="BF98" i="104" s="1"/>
  <c r="BB98" i="104" a="1"/>
  <c r="BB98" i="104" s="1"/>
  <c r="BG98" i="104" a="1"/>
  <c r="BG98" i="104" s="1"/>
  <c r="BD98" i="104" a="1"/>
  <c r="BD98" i="104" s="1"/>
  <c r="BE98" i="104" a="1"/>
  <c r="BE98" i="104" s="1"/>
  <c r="BH98" i="104" a="1"/>
  <c r="BH98" i="104" s="1"/>
  <c r="BC98" i="104" a="1"/>
  <c r="BC98" i="104" s="1"/>
  <c r="CQ128" i="104" a="1"/>
  <c r="CQ128" i="104" s="1"/>
  <c r="CN128" i="104" a="1"/>
  <c r="CN128" i="104" s="1"/>
  <c r="CO128" i="104" a="1"/>
  <c r="CO128" i="104" s="1"/>
  <c r="CP128" i="104" a="1"/>
  <c r="CP128" i="104" s="1"/>
  <c r="CG128" i="104" a="1"/>
  <c r="CG128" i="104" s="1"/>
  <c r="BF118" i="104" a="1"/>
  <c r="BF118" i="104" s="1"/>
  <c r="BB118" i="104" a="1"/>
  <c r="BB118" i="104" s="1"/>
  <c r="BE118" i="104" a="1"/>
  <c r="BE118" i="104" s="1"/>
  <c r="BG118" i="104" a="1"/>
  <c r="BG118" i="104" s="1"/>
  <c r="BH118" i="104" a="1"/>
  <c r="BH118" i="104" s="1"/>
  <c r="BC118" i="104" a="1"/>
  <c r="BC118" i="104" s="1"/>
  <c r="DA73" i="104" a="1"/>
  <c r="DA73" i="104" s="1"/>
  <c r="CW73" i="104" a="1"/>
  <c r="CW73" i="104" s="1"/>
  <c r="CK73" i="104" a="1"/>
  <c r="CK73" i="104" s="1"/>
  <c r="BG73" i="104" a="1"/>
  <c r="BG73" i="104" s="1"/>
  <c r="CP73" i="104" a="1"/>
  <c r="CP73" i="104" s="1"/>
  <c r="DA17" i="104" a="1"/>
  <c r="DA17" i="104" s="1"/>
  <c r="CW17" i="104" a="1"/>
  <c r="CW17" i="104" s="1"/>
  <c r="CK17" i="104" a="1"/>
  <c r="CK17" i="104" s="1"/>
  <c r="CP17" i="104" a="1"/>
  <c r="CP17" i="104" s="1"/>
  <c r="AN88" i="105" a="1"/>
  <c r="AN88" i="105" s="1"/>
  <c r="BF9" i="105" a="1"/>
  <c r="BF9" i="105" s="1"/>
  <c r="BD77" i="104" a="1"/>
  <c r="BD77" i="104" s="1"/>
  <c r="BE77" i="104" a="1"/>
  <c r="BE77" i="104" s="1"/>
  <c r="BF77" i="104" a="1"/>
  <c r="BF77" i="104" s="1"/>
  <c r="BB77" i="104" a="1"/>
  <c r="BB77" i="104" s="1"/>
  <c r="BG77" i="104" a="1"/>
  <c r="BG77" i="104" s="1"/>
  <c r="BC77" i="104" a="1"/>
  <c r="BC77" i="104" s="1"/>
  <c r="BH77" i="104" a="1"/>
  <c r="BH77" i="104" s="1"/>
  <c r="BF33" i="104" a="1"/>
  <c r="BF33" i="104" s="1"/>
  <c r="BH33" i="104" a="1"/>
  <c r="BH33" i="104" s="1"/>
  <c r="BB33" i="104" a="1"/>
  <c r="BB33" i="104" s="1"/>
  <c r="BE33" i="104" a="1"/>
  <c r="BE33" i="104" s="1"/>
  <c r="BG33" i="104" a="1"/>
  <c r="BG33" i="104" s="1"/>
  <c r="BC33" i="104" a="1"/>
  <c r="BC33" i="104" s="1"/>
  <c r="BD33" i="104" a="1"/>
  <c r="BD33" i="104" s="1"/>
  <c r="CY63" i="104" a="1"/>
  <c r="CY63" i="104" s="1"/>
  <c r="CZ63" i="104" a="1"/>
  <c r="CZ63" i="104" s="1"/>
  <c r="CJ63" i="104" a="1"/>
  <c r="CJ63" i="104" s="1"/>
  <c r="CV63" i="104" a="1"/>
  <c r="CV63" i="104" s="1"/>
  <c r="BF63" i="104" a="1"/>
  <c r="BF63" i="104" s="1"/>
  <c r="CO63" i="104" a="1"/>
  <c r="CO63" i="104" s="1"/>
  <c r="CL91" i="104" a="1"/>
  <c r="CL91" i="104" s="1"/>
  <c r="CX91" i="104" a="1"/>
  <c r="CX91" i="104" s="1"/>
  <c r="DA91" i="104" a="1"/>
  <c r="DA91" i="104" s="1"/>
  <c r="BH91" i="104" a="1"/>
  <c r="BH91" i="104" s="1"/>
  <c r="CQ91" i="104" a="1"/>
  <c r="CQ91" i="104" s="1"/>
  <c r="DA36" i="104" a="1"/>
  <c r="DA36" i="104" s="1"/>
  <c r="CW36" i="104" a="1"/>
  <c r="CW36" i="104" s="1"/>
  <c r="CK36" i="104" a="1"/>
  <c r="CK36" i="104" s="1"/>
  <c r="BH34" i="104" a="1"/>
  <c r="BH34" i="104" s="1"/>
  <c r="BB34" i="104" a="1"/>
  <c r="BB34" i="104" s="1"/>
  <c r="BC34" i="104" a="1"/>
  <c r="BC34" i="104" s="1"/>
  <c r="BF34" i="104" a="1"/>
  <c r="BF34" i="104" s="1"/>
  <c r="BG34" i="104" a="1"/>
  <c r="BG34" i="104" s="1"/>
  <c r="BD34" i="104" a="1"/>
  <c r="BD34" i="104" s="1"/>
  <c r="BE34" i="104" a="1"/>
  <c r="BE34" i="104" s="1"/>
  <c r="CZ27" i="104" a="1"/>
  <c r="CZ27" i="104" s="1"/>
  <c r="CY27" i="104" a="1"/>
  <c r="CY27" i="104" s="1"/>
  <c r="CV27" i="104" a="1"/>
  <c r="CV27" i="104" s="1"/>
  <c r="CJ27" i="104" a="1"/>
  <c r="CJ27" i="104" s="1"/>
  <c r="CO27" i="104" a="1"/>
  <c r="CO27" i="104" s="1"/>
  <c r="AV47" i="104" a="1"/>
  <c r="AV47" i="104" s="1"/>
  <c r="CY47" i="104" a="1"/>
  <c r="CY47" i="104" s="1"/>
  <c r="CZ47" i="104" a="1"/>
  <c r="CZ47" i="104" s="1"/>
  <c r="CV47" i="104" a="1"/>
  <c r="CV47" i="104" s="1"/>
  <c r="CJ47" i="104" a="1"/>
  <c r="CJ47" i="104" s="1"/>
  <c r="DI18" i="105" a="1"/>
  <c r="DI18" i="105" s="1"/>
  <c r="AW28" i="104" a="1"/>
  <c r="AW28" i="104" s="1"/>
  <c r="DA28" i="104" a="1"/>
  <c r="DA28" i="104" s="1"/>
  <c r="CW28" i="104" a="1"/>
  <c r="CW28" i="104" s="1"/>
  <c r="CK28" i="104" a="1"/>
  <c r="CK28" i="104" s="1"/>
  <c r="BF20" i="104" a="1"/>
  <c r="BF20" i="104" s="1"/>
  <c r="BB20" i="104" a="1"/>
  <c r="BB20" i="104" s="1"/>
  <c r="BG20" i="104" a="1"/>
  <c r="BG20" i="104" s="1"/>
  <c r="BC20" i="104" a="1"/>
  <c r="BC20" i="104" s="1"/>
  <c r="BE20" i="104" a="1"/>
  <c r="BE20" i="104" s="1"/>
  <c r="AX143" i="104" a="1"/>
  <c r="AX143" i="104" s="1"/>
  <c r="CL143" i="104" a="1"/>
  <c r="CL143" i="104" s="1"/>
  <c r="CX143" i="104" a="1"/>
  <c r="CX143" i="104" s="1"/>
  <c r="BE140" i="104" a="1"/>
  <c r="BE140" i="104" s="1"/>
  <c r="BB140" i="104" a="1"/>
  <c r="BB140" i="104" s="1"/>
  <c r="BH140" i="104" a="1"/>
  <c r="BH140" i="104" s="1"/>
  <c r="BC140" i="104" a="1"/>
  <c r="BC140" i="104" s="1"/>
  <c r="BF140" i="104" a="1"/>
  <c r="BF140" i="104" s="1"/>
  <c r="BG140" i="104" a="1"/>
  <c r="BG140" i="104" s="1"/>
  <c r="BH81" i="104" a="1"/>
  <c r="BH81" i="104" s="1"/>
  <c r="BC81" i="104" a="1"/>
  <c r="BC81" i="104" s="1"/>
  <c r="BE81" i="104" a="1"/>
  <c r="BE81" i="104" s="1"/>
  <c r="BB81" i="104" a="1"/>
  <c r="BB81" i="104" s="1"/>
  <c r="BF81" i="104" a="1"/>
  <c r="BF81" i="104" s="1"/>
  <c r="BG81" i="104" a="1"/>
  <c r="BG81" i="104" s="1"/>
  <c r="CY7" i="104" a="1"/>
  <c r="CY7" i="104" s="1"/>
  <c r="CZ7" i="104" a="1"/>
  <c r="CZ7" i="104" s="1"/>
  <c r="CJ7" i="104" a="1"/>
  <c r="CJ7" i="104" s="1"/>
  <c r="CV7" i="104" a="1"/>
  <c r="CV7" i="104" s="1"/>
  <c r="CL51" i="104" a="1"/>
  <c r="CL51" i="104" s="1"/>
  <c r="CX51" i="104" a="1"/>
  <c r="CX51" i="104" s="1"/>
  <c r="CZ51" i="104" a="1"/>
  <c r="CZ51" i="104" s="1"/>
  <c r="CQ51" i="104" a="1"/>
  <c r="CQ51" i="104" s="1"/>
  <c r="AV20" i="104" a="1"/>
  <c r="AV20" i="104" s="1"/>
  <c r="CY20" i="104" a="1"/>
  <c r="CY20" i="104" s="1"/>
  <c r="CV20" i="104" a="1"/>
  <c r="CV20" i="104" s="1"/>
  <c r="CJ20" i="104" a="1"/>
  <c r="CJ20" i="104" s="1"/>
  <c r="CY48" i="104" a="1"/>
  <c r="CY48" i="104" s="1"/>
  <c r="CZ48" i="104" a="1"/>
  <c r="CZ48" i="104" s="1"/>
  <c r="CJ48" i="104" a="1"/>
  <c r="CJ48" i="104" s="1"/>
  <c r="CS48" i="104" a="1"/>
  <c r="CS48" i="104" s="1"/>
  <c r="BF48" i="104" a="1"/>
  <c r="BF48" i="104" s="1"/>
  <c r="CV48" i="104" a="1"/>
  <c r="CV48" i="104" s="1"/>
  <c r="CO48" i="104" a="1"/>
  <c r="CO48" i="104" s="1"/>
  <c r="BO48" i="104" a="1"/>
  <c r="BO48" i="104" s="1"/>
  <c r="CY90" i="104" a="1"/>
  <c r="CY90" i="104" s="1"/>
  <c r="CV90" i="104" a="1"/>
  <c r="CV90" i="104" s="1"/>
  <c r="CJ90" i="104" a="1"/>
  <c r="CJ90" i="104" s="1"/>
  <c r="BF90" i="104" a="1"/>
  <c r="BF90" i="104" s="1"/>
  <c r="BO90" i="104" a="1"/>
  <c r="BO90" i="104" s="1"/>
  <c r="CO90" i="104" a="1"/>
  <c r="CO90" i="104" s="1"/>
  <c r="AT7" i="105" a="1"/>
  <c r="AT7" i="105" s="1"/>
  <c r="CU17" i="104" a="1"/>
  <c r="CU17" i="104" s="1"/>
  <c r="CU123" i="104" a="1"/>
  <c r="CU123" i="104" s="1"/>
  <c r="CS25" i="104" a="1"/>
  <c r="CS25" i="104" s="1"/>
  <c r="CS14" i="104" a="1"/>
  <c r="CS14" i="104" s="1"/>
  <c r="CU73" i="104" a="1"/>
  <c r="CU73" i="104" s="1"/>
  <c r="BQ146" i="104" a="1"/>
  <c r="BQ146" i="104" s="1"/>
  <c r="CS150" i="104" a="1"/>
  <c r="CS150" i="104" s="1"/>
  <c r="BI44" i="104" a="1"/>
  <c r="BI44" i="104" s="1"/>
  <c r="CS45" i="104" a="1"/>
  <c r="CS45" i="104" s="1"/>
  <c r="CS13" i="104" a="1"/>
  <c r="CS13" i="104" s="1"/>
  <c r="BP73" i="104" a="1"/>
  <c r="BP73" i="104" s="1"/>
  <c r="BP63" i="104" a="1"/>
  <c r="BP63" i="104" s="1"/>
  <c r="CT63" i="104" a="1"/>
  <c r="CT63" i="104" s="1"/>
  <c r="F108" i="105"/>
  <c r="C108" i="105" s="1"/>
  <c r="BD123" i="104" a="1"/>
  <c r="BD123" i="104" s="1"/>
  <c r="BG123" i="104" a="1"/>
  <c r="BG123" i="104" s="1"/>
  <c r="BH123" i="104" a="1"/>
  <c r="BH123" i="104" s="1"/>
  <c r="BB123" i="104" a="1"/>
  <c r="BB123" i="104" s="1"/>
  <c r="BC123" i="104" a="1"/>
  <c r="BC123" i="104" s="1"/>
  <c r="BE123" i="104" a="1"/>
  <c r="BE123" i="104" s="1"/>
  <c r="BF123" i="104" a="1"/>
  <c r="BF123" i="104" s="1"/>
  <c r="AX28" i="104" a="1"/>
  <c r="AX28" i="104" s="1"/>
  <c r="CX28" i="104" a="1"/>
  <c r="CX28" i="104" s="1"/>
  <c r="CL28" i="104" a="1"/>
  <c r="CL28" i="104" s="1"/>
  <c r="CL36" i="104" a="1"/>
  <c r="CL36" i="104" s="1"/>
  <c r="CX36" i="104" a="1"/>
  <c r="CX36" i="104" s="1"/>
  <c r="CY146" i="104" a="1"/>
  <c r="CY146" i="104" s="1"/>
  <c r="CZ146" i="104" a="1"/>
  <c r="CZ146" i="104" s="1"/>
  <c r="CV146" i="104" a="1"/>
  <c r="CV146" i="104" s="1"/>
  <c r="CJ146" i="104" a="1"/>
  <c r="CJ146" i="104" s="1"/>
  <c r="BF146" i="104" a="1"/>
  <c r="BF146" i="104" s="1"/>
  <c r="CL52" i="104" a="1"/>
  <c r="CL52" i="104" s="1"/>
  <c r="CX52" i="104" a="1"/>
  <c r="CX52" i="104" s="1"/>
  <c r="DA52" i="104" a="1"/>
  <c r="DA52" i="104" s="1"/>
  <c r="BT13" i="104" a="1"/>
  <c r="BT13" i="104" s="1"/>
  <c r="BU13" i="104" a="1"/>
  <c r="BU13" i="104" s="1"/>
  <c r="BV13" i="104" a="1"/>
  <c r="BV13" i="104" s="1"/>
  <c r="BX13" i="104" a="1"/>
  <c r="BX13" i="104" s="1"/>
  <c r="BY13" i="104" a="1"/>
  <c r="BY13" i="104" s="1"/>
  <c r="BS13" i="104" a="1"/>
  <c r="BS13" i="104" s="1"/>
  <c r="BW13" i="104" a="1"/>
  <c r="BW13" i="104" s="1"/>
  <c r="BD51" i="104" a="1"/>
  <c r="BD51" i="104" s="1"/>
  <c r="BB51" i="104" a="1"/>
  <c r="BB51" i="104" s="1"/>
  <c r="BC51" i="104" a="1"/>
  <c r="BC51" i="104" s="1"/>
  <c r="BE51" i="104" a="1"/>
  <c r="BE51" i="104" s="1"/>
  <c r="BF51" i="104" a="1"/>
  <c r="BF51" i="104" s="1"/>
  <c r="BG51" i="104" a="1"/>
  <c r="BG51" i="104" s="1"/>
  <c r="BH51" i="104" a="1"/>
  <c r="BH51" i="104" s="1"/>
  <c r="CX112" i="104" a="1"/>
  <c r="CX112" i="104" s="1"/>
  <c r="CL112" i="104" a="1"/>
  <c r="CL112" i="104" s="1"/>
  <c r="DA123" i="104" a="1"/>
  <c r="DA123" i="104" s="1"/>
  <c r="CK123" i="104" a="1"/>
  <c r="CK123" i="104" s="1"/>
  <c r="CW123" i="104" a="1"/>
  <c r="CW123" i="104" s="1"/>
  <c r="CP123" i="104" a="1"/>
  <c r="CP123" i="104" s="1"/>
  <c r="BG36" i="104" a="1"/>
  <c r="BG36" i="104" s="1"/>
  <c r="BC36" i="104" a="1"/>
  <c r="BC36" i="104" s="1"/>
  <c r="BF36" i="104" a="1"/>
  <c r="BF36" i="104" s="1"/>
  <c r="BH36" i="104" a="1"/>
  <c r="BH36" i="104" s="1"/>
  <c r="BB36" i="104" a="1"/>
  <c r="BB36" i="104" s="1"/>
  <c r="BE36" i="104" a="1"/>
  <c r="BE36" i="104" s="1"/>
  <c r="AZ53" i="104" a="1"/>
  <c r="AZ53" i="104" s="1"/>
  <c r="BV53" i="104" a="1"/>
  <c r="BV53" i="104" s="1"/>
  <c r="BS53" i="104" a="1"/>
  <c r="BS53" i="104" s="1"/>
  <c r="BT53" i="104" a="1"/>
  <c r="BT53" i="104" s="1"/>
  <c r="BW53" i="104" a="1"/>
  <c r="BW53" i="104" s="1"/>
  <c r="BX53" i="104" a="1"/>
  <c r="BX53" i="104" s="1"/>
  <c r="BY53" i="104" a="1"/>
  <c r="BY53" i="104" s="1"/>
  <c r="CY54" i="104" a="1"/>
  <c r="CY54" i="104" s="1"/>
  <c r="CZ54" i="104" a="1"/>
  <c r="CZ54" i="104" s="1"/>
  <c r="CO54" i="104" a="1"/>
  <c r="CO54" i="104" s="1"/>
  <c r="CV54" i="104" a="1"/>
  <c r="CV54" i="104" s="1"/>
  <c r="CS54" i="104" a="1"/>
  <c r="CS54" i="104" s="1"/>
  <c r="BF54" i="104" a="1"/>
  <c r="BF54" i="104" s="1"/>
  <c r="CJ54" i="104" a="1"/>
  <c r="CJ54" i="104" s="1"/>
  <c r="BO54" i="104" a="1"/>
  <c r="BO54" i="104" s="1"/>
  <c r="BB32" i="104" a="1"/>
  <c r="BB32" i="104" s="1"/>
  <c r="BD32" i="104" a="1"/>
  <c r="BD32" i="104" s="1"/>
  <c r="BE32" i="104" a="1"/>
  <c r="BE32" i="104" s="1"/>
  <c r="BC32" i="104" a="1"/>
  <c r="BC32" i="104" s="1"/>
  <c r="BF32" i="104" a="1"/>
  <c r="BF32" i="104" s="1"/>
  <c r="BG32" i="104" a="1"/>
  <c r="BG32" i="104" s="1"/>
  <c r="BH32" i="104" a="1"/>
  <c r="BH32" i="104" s="1"/>
  <c r="BF66" i="104" a="1"/>
  <c r="BF66" i="104" s="1"/>
  <c r="BG66" i="104" a="1"/>
  <c r="BG66" i="104" s="1"/>
  <c r="BB66" i="104" a="1"/>
  <c r="BB66" i="104" s="1"/>
  <c r="BH66" i="104" a="1"/>
  <c r="BH66" i="104" s="1"/>
  <c r="BC66" i="104" a="1"/>
  <c r="BC66" i="104" s="1"/>
  <c r="BE66" i="104" a="1"/>
  <c r="BE66" i="104" s="1"/>
  <c r="E61" i="105"/>
  <c r="CP66" i="104" a="1"/>
  <c r="CP66" i="104" s="1"/>
  <c r="CQ66" i="104" a="1"/>
  <c r="CQ66" i="104" s="1"/>
  <c r="CN66" i="104" a="1"/>
  <c r="CN66" i="104" s="1"/>
  <c r="CO66" i="104" a="1"/>
  <c r="CO66" i="104" s="1"/>
  <c r="CG66" i="104" a="1"/>
  <c r="CG66" i="104" s="1"/>
  <c r="CY118" i="104" a="1"/>
  <c r="CY118" i="104" s="1"/>
  <c r="CZ118" i="104" a="1"/>
  <c r="CZ118" i="104" s="1"/>
  <c r="CJ118" i="104" a="1"/>
  <c r="CJ118" i="104" s="1"/>
  <c r="CV118" i="104" a="1"/>
  <c r="CV118" i="104" s="1"/>
  <c r="CX66" i="104" a="1"/>
  <c r="CX66" i="104" s="1"/>
  <c r="CL66" i="104" a="1"/>
  <c r="CL66" i="104" s="1"/>
  <c r="DA66" i="104" a="1"/>
  <c r="DA66" i="104" s="1"/>
  <c r="BE135" i="104" a="1"/>
  <c r="BE135" i="104" s="1"/>
  <c r="BF135" i="104" a="1"/>
  <c r="BF135" i="104" s="1"/>
  <c r="BG135" i="104" a="1"/>
  <c r="BG135" i="104" s="1"/>
  <c r="BB135" i="104" a="1"/>
  <c r="BB135" i="104" s="1"/>
  <c r="BC135" i="104" a="1"/>
  <c r="BC135" i="104" s="1"/>
  <c r="BH135" i="104" a="1"/>
  <c r="BH135" i="104" s="1"/>
  <c r="AV67" i="104" a="1"/>
  <c r="AV67" i="104" s="1"/>
  <c r="CY67" i="104" a="1"/>
  <c r="CY67" i="104" s="1"/>
  <c r="CZ67" i="104" a="1"/>
  <c r="CZ67" i="104" s="1"/>
  <c r="CJ67" i="104" a="1"/>
  <c r="CJ67" i="104" s="1"/>
  <c r="CV67" i="104" a="1"/>
  <c r="CV67" i="104" s="1"/>
  <c r="AW107" i="104" a="1"/>
  <c r="AW107" i="104" s="1"/>
  <c r="DA107" i="104" a="1"/>
  <c r="DA107" i="104" s="1"/>
  <c r="CW107" i="104" a="1"/>
  <c r="CW107" i="104" s="1"/>
  <c r="CK107" i="104" a="1"/>
  <c r="CK107" i="104" s="1"/>
  <c r="CP107" i="104" a="1"/>
  <c r="CP107" i="104" s="1"/>
  <c r="BG58" i="104" a="1"/>
  <c r="BG58" i="104" s="1"/>
  <c r="BB58" i="104" a="1"/>
  <c r="BB58" i="104" s="1"/>
  <c r="BH58" i="104" a="1"/>
  <c r="BH58" i="104" s="1"/>
  <c r="BC58" i="104" a="1"/>
  <c r="BC58" i="104" s="1"/>
  <c r="BD58" i="104" a="1"/>
  <c r="BD58" i="104" s="1"/>
  <c r="BE58" i="104" a="1"/>
  <c r="BE58" i="104" s="1"/>
  <c r="BF58" i="104" a="1"/>
  <c r="BF58" i="104" s="1"/>
  <c r="CY105" i="104" a="1"/>
  <c r="CY105" i="104" s="1"/>
  <c r="CZ105" i="104" a="1"/>
  <c r="CZ105" i="104" s="1"/>
  <c r="CJ105" i="104" a="1"/>
  <c r="CJ105" i="104" s="1"/>
  <c r="CV105" i="104" a="1"/>
  <c r="CV105" i="104" s="1"/>
  <c r="CO105" i="104" a="1"/>
  <c r="CO105" i="104" s="1"/>
  <c r="CN36" i="104" a="1"/>
  <c r="CN36" i="104" s="1"/>
  <c r="CO36" i="104" a="1"/>
  <c r="CO36" i="104" s="1"/>
  <c r="CP36" i="104" a="1"/>
  <c r="CP36" i="104" s="1"/>
  <c r="CQ36" i="104" a="1"/>
  <c r="CQ36" i="104" s="1"/>
  <c r="CG36" i="104" a="1"/>
  <c r="CG36" i="104" s="1"/>
  <c r="CY123" i="104" a="1"/>
  <c r="CY123" i="104" s="1"/>
  <c r="CZ123" i="104" a="1"/>
  <c r="CZ123" i="104" s="1"/>
  <c r="CV123" i="104" a="1"/>
  <c r="CV123" i="104" s="1"/>
  <c r="CJ123" i="104" a="1"/>
  <c r="CJ123" i="104" s="1"/>
  <c r="CO123" i="104" a="1"/>
  <c r="CO123" i="104" s="1"/>
  <c r="CY53" i="104" a="1"/>
  <c r="CY53" i="104" s="1"/>
  <c r="CZ53" i="104" a="1"/>
  <c r="CZ53" i="104" s="1"/>
  <c r="CJ53" i="104" a="1"/>
  <c r="CJ53" i="104" s="1"/>
  <c r="CV53" i="104" a="1"/>
  <c r="CV53" i="104" s="1"/>
  <c r="BF53" i="104" a="1"/>
  <c r="BF53" i="104" s="1"/>
  <c r="DA26" i="104" a="1"/>
  <c r="DA26" i="104" s="1"/>
  <c r="CW26" i="104" a="1"/>
  <c r="CW26" i="104" s="1"/>
  <c r="CK26" i="104" a="1"/>
  <c r="CK26" i="104" s="1"/>
  <c r="CP26" i="104" a="1"/>
  <c r="CP26" i="104" s="1"/>
  <c r="CN60" i="104" a="1"/>
  <c r="CN60" i="104" s="1"/>
  <c r="CO60" i="104" a="1"/>
  <c r="CO60" i="104" s="1"/>
  <c r="CP60" i="104" a="1"/>
  <c r="CP60" i="104" s="1"/>
  <c r="CQ60" i="104" a="1"/>
  <c r="CQ60" i="104" s="1"/>
  <c r="CG60" i="104" a="1"/>
  <c r="CG60" i="104" s="1"/>
  <c r="BC60" i="104" a="1"/>
  <c r="BC60" i="104" s="1"/>
  <c r="BB71" i="104" a="1"/>
  <c r="BB71" i="104" s="1"/>
  <c r="BH71" i="104" a="1"/>
  <c r="BH71" i="104" s="1"/>
  <c r="BC71" i="104" a="1"/>
  <c r="BC71" i="104" s="1"/>
  <c r="BE71" i="104" a="1"/>
  <c r="BE71" i="104" s="1"/>
  <c r="BG71" i="104" a="1"/>
  <c r="BG71" i="104" s="1"/>
  <c r="BD71" i="104" a="1"/>
  <c r="BD71" i="104" s="1"/>
  <c r="BF71" i="104" a="1"/>
  <c r="BF71" i="104" s="1"/>
  <c r="CY23" i="104" a="1"/>
  <c r="CY23" i="104" s="1"/>
  <c r="CZ23" i="104" a="1"/>
  <c r="CZ23" i="104" s="1"/>
  <c r="CV23" i="104" a="1"/>
  <c r="CV23" i="104" s="1"/>
  <c r="CJ23" i="104" a="1"/>
  <c r="CJ23" i="104" s="1"/>
  <c r="AW20" i="104" a="1"/>
  <c r="AW20" i="104" s="1"/>
  <c r="DA20" i="104" a="1"/>
  <c r="DA20" i="104" s="1"/>
  <c r="CW20" i="104" a="1"/>
  <c r="CW20" i="104" s="1"/>
  <c r="CK20" i="104" a="1"/>
  <c r="CK20" i="104" s="1"/>
  <c r="BC137" i="104" a="1"/>
  <c r="BC137" i="104" s="1"/>
  <c r="BB137" i="104" a="1"/>
  <c r="BB137" i="104" s="1"/>
  <c r="BE137" i="104" a="1"/>
  <c r="BE137" i="104" s="1"/>
  <c r="BF137" i="104" a="1"/>
  <c r="BF137" i="104" s="1"/>
  <c r="BG137" i="104" a="1"/>
  <c r="BG137" i="104" s="1"/>
  <c r="BH137" i="104" a="1"/>
  <c r="BH137" i="104" s="1"/>
  <c r="CY66" i="104" a="1"/>
  <c r="CY66" i="104" s="1"/>
  <c r="CZ66" i="104" a="1"/>
  <c r="CZ66" i="104" s="1"/>
  <c r="CV66" i="104" a="1"/>
  <c r="CV66" i="104" s="1"/>
  <c r="CJ66" i="104" a="1"/>
  <c r="CJ66" i="104" s="1"/>
  <c r="CY19" i="104" a="1"/>
  <c r="CY19" i="104" s="1"/>
  <c r="CZ19" i="104" a="1"/>
  <c r="CZ19" i="104" s="1"/>
  <c r="CJ19" i="104" a="1"/>
  <c r="CJ19" i="104" s="1"/>
  <c r="CV19" i="104" a="1"/>
  <c r="CV19" i="104" s="1"/>
  <c r="BF35" i="104" a="1"/>
  <c r="BF35" i="104" s="1"/>
  <c r="BG35" i="104" a="1"/>
  <c r="BG35" i="104" s="1"/>
  <c r="BB35" i="104" a="1"/>
  <c r="BB35" i="104" s="1"/>
  <c r="BC35" i="104" a="1"/>
  <c r="BC35" i="104" s="1"/>
  <c r="BE35" i="104" a="1"/>
  <c r="BE35" i="104" s="1"/>
  <c r="BH35" i="104" a="1"/>
  <c r="BH35" i="104" s="1"/>
  <c r="BF27" i="104" a="1"/>
  <c r="BF27" i="104" s="1"/>
  <c r="BG27" i="104" a="1"/>
  <c r="BG27" i="104" s="1"/>
  <c r="BB27" i="104" a="1"/>
  <c r="BB27" i="104" s="1"/>
  <c r="BD27" i="104" a="1"/>
  <c r="BD27" i="104" s="1"/>
  <c r="BE27" i="104" a="1"/>
  <c r="BE27" i="104" s="1"/>
  <c r="BH27" i="104" a="1"/>
  <c r="BH27" i="104" s="1"/>
  <c r="BC27" i="104" a="1"/>
  <c r="BC27" i="104" s="1"/>
  <c r="BF85" i="104" a="1"/>
  <c r="BF85" i="104" s="1"/>
  <c r="BG85" i="104" a="1"/>
  <c r="BG85" i="104" s="1"/>
  <c r="BB85" i="104" a="1"/>
  <c r="BB85" i="104" s="1"/>
  <c r="BC85" i="104" a="1"/>
  <c r="BC85" i="104" s="1"/>
  <c r="BE85" i="104" a="1"/>
  <c r="BE85" i="104" s="1"/>
  <c r="BH85" i="104" a="1"/>
  <c r="BH85" i="104" s="1"/>
  <c r="BE128" i="104" a="1"/>
  <c r="BE128" i="104" s="1"/>
  <c r="BF128" i="104" a="1"/>
  <c r="BF128" i="104" s="1"/>
  <c r="BC128" i="104" a="1"/>
  <c r="BC128" i="104" s="1"/>
  <c r="BG128" i="104" a="1"/>
  <c r="BG128" i="104" s="1"/>
  <c r="BH128" i="104" a="1"/>
  <c r="BH128" i="104" s="1"/>
  <c r="BB128" i="104" a="1"/>
  <c r="BB128" i="104" s="1"/>
  <c r="CQ23" i="104" a="1"/>
  <c r="CQ23" i="104" s="1"/>
  <c r="CN23" i="104" a="1"/>
  <c r="CN23" i="104" s="1"/>
  <c r="CO23" i="104" a="1"/>
  <c r="CO23" i="104" s="1"/>
  <c r="CP23" i="104" a="1"/>
  <c r="CP23" i="104" s="1"/>
  <c r="CG23" i="104" a="1"/>
  <c r="CG23" i="104" s="1"/>
  <c r="CY98" i="104" a="1"/>
  <c r="CY98" i="104" s="1"/>
  <c r="CZ98" i="104" a="1"/>
  <c r="CZ98" i="104" s="1"/>
  <c r="CV98" i="104" a="1"/>
  <c r="CV98" i="104" s="1"/>
  <c r="CJ98" i="104" a="1"/>
  <c r="CJ98" i="104" s="1"/>
  <c r="CO98" i="104" a="1"/>
  <c r="CO98" i="104" s="1"/>
  <c r="DA44" i="104" a="1"/>
  <c r="DA44" i="104" s="1"/>
  <c r="CK44" i="104" a="1"/>
  <c r="CK44" i="104" s="1"/>
  <c r="CW44" i="104" a="1"/>
  <c r="CW44" i="104" s="1"/>
  <c r="BG44" i="104" a="1"/>
  <c r="BG44" i="104" s="1"/>
  <c r="CP44" i="104" a="1"/>
  <c r="CP44" i="104" s="1"/>
  <c r="AV46" i="104" a="1"/>
  <c r="AV46" i="104" s="1"/>
  <c r="CY46" i="104" a="1"/>
  <c r="CY46" i="104" s="1"/>
  <c r="CZ46" i="104" a="1"/>
  <c r="CZ46" i="104" s="1"/>
  <c r="CV46" i="104" a="1"/>
  <c r="CV46" i="104" s="1"/>
  <c r="CJ46" i="104" a="1"/>
  <c r="CJ46" i="104" s="1"/>
  <c r="CO46" i="104" a="1"/>
  <c r="CO46" i="104" s="1"/>
  <c r="CO87" i="104" a="1"/>
  <c r="CO87" i="104" s="1"/>
  <c r="CQ87" i="104" a="1"/>
  <c r="CQ87" i="104" s="1"/>
  <c r="CN87" i="104" a="1"/>
  <c r="CN87" i="104" s="1"/>
  <c r="CP87" i="104" a="1"/>
  <c r="CP87" i="104" s="1"/>
  <c r="CG87" i="104" a="1"/>
  <c r="CG87" i="104" s="1"/>
  <c r="CN88" i="104" a="1"/>
  <c r="CN88" i="104" s="1"/>
  <c r="CO88" i="104" a="1"/>
  <c r="CO88" i="104" s="1"/>
  <c r="CP88" i="104" a="1"/>
  <c r="CP88" i="104" s="1"/>
  <c r="CQ88" i="104" a="1"/>
  <c r="CQ88" i="104" s="1"/>
  <c r="CG88" i="104" a="1"/>
  <c r="CG88" i="104" s="1"/>
  <c r="AS67" i="104" a="1"/>
  <c r="AS67" i="104" s="1"/>
  <c r="CQ67" i="104" a="1"/>
  <c r="CQ67" i="104" s="1"/>
  <c r="CP67" i="104" a="1"/>
  <c r="CP67" i="104" s="1"/>
  <c r="CN67" i="104" a="1"/>
  <c r="CN67" i="104" s="1"/>
  <c r="CO67" i="104" a="1"/>
  <c r="CO67" i="104" s="1"/>
  <c r="CG67" i="104" a="1"/>
  <c r="CG67" i="104" s="1"/>
  <c r="CY112" i="104" a="1"/>
  <c r="CY112" i="104" s="1"/>
  <c r="CZ112" i="104" a="1"/>
  <c r="CZ112" i="104" s="1"/>
  <c r="CJ112" i="104" a="1"/>
  <c r="CJ112" i="104" s="1"/>
  <c r="CV112" i="104" a="1"/>
  <c r="CV112" i="104" s="1"/>
  <c r="CS86" i="104" a="1"/>
  <c r="CS86" i="104" s="1"/>
  <c r="V154" i="104"/>
  <c r="CS30" i="104" a="1"/>
  <c r="CS30" i="104" s="1"/>
  <c r="CT123" i="104" a="1"/>
  <c r="CT123" i="104" s="1"/>
  <c r="CU91" i="104" a="1"/>
  <c r="CU91" i="104" s="1"/>
  <c r="CS37" i="104" a="1"/>
  <c r="CS37" i="104" s="1"/>
  <c r="CU69" i="104" a="1"/>
  <c r="CU69" i="104" s="1"/>
  <c r="CS107" i="104" a="1"/>
  <c r="CS107" i="104" s="1"/>
  <c r="CU77" i="104" a="1"/>
  <c r="CU77" i="104" s="1"/>
  <c r="BI146" i="104" a="1"/>
  <c r="BI146" i="104" s="1"/>
  <c r="BI37" i="104" a="1"/>
  <c r="BI37" i="104" s="1"/>
  <c r="BO73" i="104" a="1"/>
  <c r="BO73" i="104" s="1"/>
  <c r="BO63" i="104" a="1"/>
  <c r="BO63" i="104" s="1"/>
  <c r="CU145" i="104" a="1"/>
  <c r="CU145" i="104" s="1"/>
  <c r="CS63" i="104" a="1"/>
  <c r="CS63" i="104" s="1"/>
  <c r="CU76" i="104" a="1"/>
  <c r="CU76" i="104" s="1"/>
  <c r="BP53" i="104" a="1"/>
  <c r="BP53" i="104" s="1"/>
  <c r="CS44" i="104" a="1"/>
  <c r="CS44" i="104" s="1"/>
  <c r="V153" i="104"/>
  <c r="AY87" i="104" a="1"/>
  <c r="AY87" i="104" s="1"/>
  <c r="AN41" i="104" a="1"/>
  <c r="AN41" i="104" s="1"/>
  <c r="AN70" i="104" a="1"/>
  <c r="AN70" i="104" s="1"/>
  <c r="AN28" i="104" a="1"/>
  <c r="AN28" i="104" s="1"/>
  <c r="AX73" i="104" a="1"/>
  <c r="AX73" i="104" s="1"/>
  <c r="AN67" i="104" a="1"/>
  <c r="AN67" i="104" s="1"/>
  <c r="AV44" i="104" a="1"/>
  <c r="AV44" i="104" s="1"/>
  <c r="AN72" i="104" a="1"/>
  <c r="AN72" i="104" s="1"/>
  <c r="AP147" i="104" a="1"/>
  <c r="AP147" i="104" s="1"/>
  <c r="AZ147" i="104" a="1"/>
  <c r="AZ147" i="104" s="1"/>
  <c r="AM146" i="104" a="1"/>
  <c r="AM146" i="104" s="1"/>
  <c r="AP13" i="104" a="1"/>
  <c r="AP13" i="104" s="1"/>
  <c r="AZ13" i="104" a="1"/>
  <c r="AZ13" i="104" s="1"/>
  <c r="AN50" i="104" a="1"/>
  <c r="AN50" i="104" s="1"/>
  <c r="AN143" i="104" a="1"/>
  <c r="AN143" i="104" s="1"/>
  <c r="AV13" i="104" a="1"/>
  <c r="AV13" i="104" s="1"/>
  <c r="AW90" i="104" a="1"/>
  <c r="AW90" i="104" s="1"/>
  <c r="AN140" i="104" a="1"/>
  <c r="AN140" i="104" s="1"/>
  <c r="AN108" i="104" a="1"/>
  <c r="AN108" i="104" s="1"/>
  <c r="AN46" i="104" a="1"/>
  <c r="AN46" i="104" s="1"/>
  <c r="AN137" i="104" a="1"/>
  <c r="AN137" i="104" s="1"/>
  <c r="AV90" i="104" a="1"/>
  <c r="AV90" i="104" s="1"/>
  <c r="AW44" i="104" a="1"/>
  <c r="AW44" i="104" s="1"/>
  <c r="AP69" i="104" a="1"/>
  <c r="AP69" i="104" s="1"/>
  <c r="AZ69" i="104" a="1"/>
  <c r="AZ69" i="104" s="1"/>
  <c r="AP146" i="104" a="1"/>
  <c r="AP146" i="104" s="1"/>
  <c r="AZ146" i="104" a="1"/>
  <c r="AZ146" i="104" s="1"/>
  <c r="AP37" i="104" a="1"/>
  <c r="AP37" i="104" s="1"/>
  <c r="AZ37" i="104" a="1"/>
  <c r="AZ37" i="104" s="1"/>
  <c r="AP44" i="104" a="1"/>
  <c r="AP44" i="104" s="1"/>
  <c r="AZ44" i="104" a="1"/>
  <c r="AZ44" i="104" s="1"/>
  <c r="AN20" i="104" a="1"/>
  <c r="AN20" i="104" s="1"/>
  <c r="AN85" i="104" a="1"/>
  <c r="AN85" i="104" s="1"/>
  <c r="AN138" i="104" a="1"/>
  <c r="AN138" i="104" s="1"/>
  <c r="AN33" i="104" a="1"/>
  <c r="AN33" i="104" s="1"/>
  <c r="AX91" i="104" a="1"/>
  <c r="AX91" i="104" s="1"/>
  <c r="AS146" i="104" a="1"/>
  <c r="AS146" i="104" s="1"/>
  <c r="AN135" i="104" a="1"/>
  <c r="AN135" i="104" s="1"/>
  <c r="AN47" i="104" a="1"/>
  <c r="AN47" i="104" s="1"/>
  <c r="AW13" i="104" a="1"/>
  <c r="AW13" i="104" s="1"/>
  <c r="AN14" i="104" a="1"/>
  <c r="AN14" i="104" s="1"/>
  <c r="AP73" i="104" a="1"/>
  <c r="AP73" i="104" s="1"/>
  <c r="AZ73" i="104" a="1"/>
  <c r="AZ73" i="104" s="1"/>
  <c r="AN86" i="104" a="1"/>
  <c r="AN86" i="104" s="1"/>
  <c r="AP61" i="104" a="1"/>
  <c r="AP61" i="104" s="1"/>
  <c r="AZ61" i="104" a="1"/>
  <c r="AZ61" i="104" s="1"/>
  <c r="AV146" i="104" a="1"/>
  <c r="AV146" i="104" s="1"/>
  <c r="AV147" i="104" a="1"/>
  <c r="AV147" i="104" s="1"/>
  <c r="AV91" i="104" a="1"/>
  <c r="AV91" i="104" s="1"/>
  <c r="AA102" i="104"/>
  <c r="AX102" i="104" s="1" a="1"/>
  <c r="AX102" i="104" s="1"/>
  <c r="AA90" i="104"/>
  <c r="BB2" i="104" a="1"/>
  <c r="BB2" i="104" s="1"/>
  <c r="BF2" i="104" a="1"/>
  <c r="BF2" i="104" s="1"/>
  <c r="BG2" i="104" a="1"/>
  <c r="BG2" i="104" s="1"/>
  <c r="BH2" i="104" a="1"/>
  <c r="BH2" i="104" s="1"/>
  <c r="BC2" i="104" a="1"/>
  <c r="BC2" i="104" s="1"/>
  <c r="BE2" i="104" a="1"/>
  <c r="BE2" i="104" s="1"/>
  <c r="BD2" i="104" a="1"/>
  <c r="BD2" i="104" s="1"/>
  <c r="AN2" i="104" a="1"/>
  <c r="AN2" i="104" s="1"/>
  <c r="AS18" i="104" a="1"/>
  <c r="AS18" i="104" s="1"/>
  <c r="AH18" i="104" a="1"/>
  <c r="AH18" i="104" s="1"/>
  <c r="AW97" i="104" a="1"/>
  <c r="AW97" i="104" s="1"/>
  <c r="AL97" i="104" a="1"/>
  <c r="AL97" i="104" s="1"/>
  <c r="AV73" i="104" a="1"/>
  <c r="AV73" i="104" s="1"/>
  <c r="AN4" i="104" a="1"/>
  <c r="AN4" i="104" s="1"/>
  <c r="AC4" i="104" a="1"/>
  <c r="AC4" i="104" s="1"/>
  <c r="AN23" i="104" a="1"/>
  <c r="AN23" i="104" s="1"/>
  <c r="AC23" i="104" a="1"/>
  <c r="AC23" i="104" s="1"/>
  <c r="AN16" i="104" a="1"/>
  <c r="AN16" i="104" s="1"/>
  <c r="AC16" i="104" a="1"/>
  <c r="AC16" i="104" s="1"/>
  <c r="AN112" i="104" a="1"/>
  <c r="AN112" i="104" s="1"/>
  <c r="AC112" i="104" a="1"/>
  <c r="AC112" i="104" s="1"/>
  <c r="AN52" i="104" a="1"/>
  <c r="AN52" i="104" s="1"/>
  <c r="AC52" i="104" a="1"/>
  <c r="AC52" i="104" s="1"/>
  <c r="AS112" i="104" a="1"/>
  <c r="AS112" i="104" s="1"/>
  <c r="AH112" i="104" a="1"/>
  <c r="AH112" i="104" s="1"/>
  <c r="AN19" i="104" a="1"/>
  <c r="AN19" i="104" s="1"/>
  <c r="AC19" i="104" a="1"/>
  <c r="AC19" i="104" s="1"/>
  <c r="AS52" i="104" a="1"/>
  <c r="AS52" i="104" s="1"/>
  <c r="AH52" i="104" a="1"/>
  <c r="AH52" i="104" s="1"/>
  <c r="AS60" i="104" a="1"/>
  <c r="AS60" i="104" s="1"/>
  <c r="AH60" i="104" a="1"/>
  <c r="AH60" i="104" s="1"/>
  <c r="AN71" i="104" a="1"/>
  <c r="AN71" i="104" s="1"/>
  <c r="AC71" i="104" a="1"/>
  <c r="AC71" i="104" s="1"/>
  <c r="AB46" i="104" a="1"/>
  <c r="AB46" i="104" s="1"/>
  <c r="AH46" i="104" a="1"/>
  <c r="AH46" i="104" s="1"/>
  <c r="AC46" i="104" a="1"/>
  <c r="AC46" i="104" s="1"/>
  <c r="AI46" i="104" a="1"/>
  <c r="AI46" i="104" s="1"/>
  <c r="AG46" i="104" a="1"/>
  <c r="AG46" i="104" s="1"/>
  <c r="AJ46" i="104" a="1"/>
  <c r="AJ46" i="104" s="1"/>
  <c r="AK46" i="104" a="1"/>
  <c r="AK46" i="104" s="1"/>
  <c r="AL46" i="104" a="1"/>
  <c r="AL46" i="104" s="1"/>
  <c r="AM46" i="104" a="1"/>
  <c r="AM46" i="104" s="1"/>
  <c r="AV23" i="104" a="1"/>
  <c r="AV23" i="104" s="1"/>
  <c r="AK23" i="104" a="1"/>
  <c r="AK23" i="104" s="1"/>
  <c r="AV66" i="104" a="1"/>
  <c r="AV66" i="104" s="1"/>
  <c r="AK66" i="104" a="1"/>
  <c r="AK66" i="104" s="1"/>
  <c r="AV19" i="104" a="1"/>
  <c r="AV19" i="104" s="1"/>
  <c r="AK19" i="104" a="1"/>
  <c r="AK19" i="104" s="1"/>
  <c r="AN35" i="104" a="1"/>
  <c r="AN35" i="104" s="1"/>
  <c r="AC35" i="104" a="1"/>
  <c r="AC35" i="104" s="1"/>
  <c r="AN27" i="104" a="1"/>
  <c r="AN27" i="104" s="1"/>
  <c r="AC27" i="104" a="1"/>
  <c r="AC27" i="104" s="1"/>
  <c r="AN3" i="104" a="1"/>
  <c r="AN3" i="104" s="1"/>
  <c r="AC3" i="104" a="1"/>
  <c r="AC3" i="104" s="1"/>
  <c r="AW112" i="104" a="1"/>
  <c r="AW112" i="104" s="1"/>
  <c r="AL112" i="104" a="1"/>
  <c r="AL112" i="104" s="1"/>
  <c r="AS23" i="104" a="1"/>
  <c r="AS23" i="104" s="1"/>
  <c r="AH23" i="104" a="1"/>
  <c r="AH23" i="104" s="1"/>
  <c r="AV98" i="104" a="1"/>
  <c r="AV98" i="104" s="1"/>
  <c r="AK98" i="104" a="1"/>
  <c r="AK98" i="104" s="1"/>
  <c r="AS87" i="104" a="1"/>
  <c r="AS87" i="104" s="1"/>
  <c r="AH87" i="104" a="1"/>
  <c r="AH87" i="104" s="1"/>
  <c r="AS88" i="104" a="1"/>
  <c r="AS88" i="104" s="1"/>
  <c r="AH88" i="104" a="1"/>
  <c r="AH88" i="104" s="1"/>
  <c r="AV112" i="104" a="1"/>
  <c r="AV112" i="104" s="1"/>
  <c r="AK112" i="104" a="1"/>
  <c r="AK112" i="104" s="1"/>
  <c r="AL44" i="104" a="1"/>
  <c r="AL44" i="104" s="1"/>
  <c r="AK86" i="104" a="1"/>
  <c r="AK86" i="104" s="1"/>
  <c r="AH138" i="104" a="1"/>
  <c r="AH138" i="104" s="1"/>
  <c r="AK147" i="104" a="1"/>
  <c r="AK147" i="104" s="1"/>
  <c r="AK140" i="104" a="1"/>
  <c r="AK140" i="104" s="1"/>
  <c r="AM47" i="104" a="1"/>
  <c r="AM47" i="104" s="1"/>
  <c r="AK20" i="104" a="1"/>
  <c r="AK20" i="104" s="1"/>
  <c r="AV64" i="104" a="1"/>
  <c r="AV64" i="104" s="1"/>
  <c r="AK64" i="104" a="1"/>
  <c r="AK64" i="104" s="1"/>
  <c r="AS59" i="104" a="1"/>
  <c r="AS59" i="104" s="1"/>
  <c r="AH59" i="104" a="1"/>
  <c r="AH59" i="104" s="1"/>
  <c r="AN38" i="104" a="1"/>
  <c r="AN38" i="104" s="1"/>
  <c r="AC38" i="104" a="1"/>
  <c r="AC38" i="104" s="1"/>
  <c r="AO87" i="104" a="1"/>
  <c r="AO87" i="104" s="1"/>
  <c r="AD87" i="104" a="1"/>
  <c r="AD87" i="104" s="1"/>
  <c r="AX121" i="104" a="1"/>
  <c r="AX121" i="104" s="1"/>
  <c r="AM121" i="104" a="1"/>
  <c r="AM121" i="104" s="1"/>
  <c r="AS122" i="104" a="1"/>
  <c r="AS122" i="104" s="1"/>
  <c r="AH122" i="104" a="1"/>
  <c r="AH122" i="104" s="1"/>
  <c r="AN77" i="104" a="1"/>
  <c r="AN77" i="104" s="1"/>
  <c r="AC77" i="104" a="1"/>
  <c r="AC77" i="104" s="1"/>
  <c r="AV63" i="104" a="1"/>
  <c r="AV63" i="104" s="1"/>
  <c r="AK63" i="104" a="1"/>
  <c r="AK63" i="104" s="1"/>
  <c r="AW36" i="104" a="1"/>
  <c r="AW36" i="104" s="1"/>
  <c r="AL36" i="104" a="1"/>
  <c r="AL36" i="104" s="1"/>
  <c r="AN34" i="104" a="1"/>
  <c r="AN34" i="104" s="1"/>
  <c r="AC34" i="104" a="1"/>
  <c r="AC34" i="104" s="1"/>
  <c r="AV27" i="104" a="1"/>
  <c r="AV27" i="104" s="1"/>
  <c r="AK27" i="104" a="1"/>
  <c r="AK27" i="104" s="1"/>
  <c r="AV26" i="104" a="1"/>
  <c r="AV26" i="104" s="1"/>
  <c r="AK26" i="104" a="1"/>
  <c r="AK26" i="104" s="1"/>
  <c r="AS43" i="104" a="1"/>
  <c r="AS43" i="104" s="1"/>
  <c r="AH43" i="104" a="1"/>
  <c r="AH43" i="104" s="1"/>
  <c r="AX45" i="104" a="1"/>
  <c r="AX45" i="104" s="1"/>
  <c r="AM45" i="104" a="1"/>
  <c r="AM45" i="104" s="1"/>
  <c r="AV36" i="104" a="1"/>
  <c r="AV36" i="104" s="1"/>
  <c r="AK36" i="104" a="1"/>
  <c r="AK36" i="104" s="1"/>
  <c r="AW63" i="104" a="1"/>
  <c r="AW63" i="104" s="1"/>
  <c r="AL63" i="104" a="1"/>
  <c r="AL63" i="104" s="1"/>
  <c r="AN25" i="104" a="1"/>
  <c r="AN25" i="104" s="1"/>
  <c r="AC25" i="104" a="1"/>
  <c r="AC25" i="104" s="1"/>
  <c r="AV144" i="104" a="1"/>
  <c r="AV144" i="104" s="1"/>
  <c r="AK144" i="104" a="1"/>
  <c r="AK144" i="104" s="1"/>
  <c r="AN9" i="104" a="1"/>
  <c r="AN9" i="104" s="1"/>
  <c r="AC9" i="104" a="1"/>
  <c r="AC9" i="104" s="1"/>
  <c r="AN122" i="104" a="1"/>
  <c r="AN122" i="104" s="1"/>
  <c r="AC122" i="104" a="1"/>
  <c r="AC122" i="104" s="1"/>
  <c r="AN149" i="104" a="1"/>
  <c r="AN149" i="104" s="1"/>
  <c r="AC149" i="104" a="1"/>
  <c r="AC149" i="104" s="1"/>
  <c r="AK44" i="104" a="1"/>
  <c r="AK44" i="104" s="1"/>
  <c r="AC108" i="104" a="1"/>
  <c r="AC108" i="104" s="1"/>
  <c r="AE73" i="104" a="1"/>
  <c r="AE73" i="104" s="1"/>
  <c r="AE147" i="104" a="1"/>
  <c r="AE147" i="104" s="1"/>
  <c r="AL90" i="104" a="1"/>
  <c r="AL90" i="104" s="1"/>
  <c r="AK47" i="104" a="1"/>
  <c r="AK47" i="104" s="1"/>
  <c r="AK137" i="104" a="1"/>
  <c r="AK137" i="104" s="1"/>
  <c r="AC20" i="104" a="1"/>
  <c r="AC20" i="104" s="1"/>
  <c r="AC70" i="104" a="1"/>
  <c r="AC70" i="104" s="1"/>
  <c r="AX17" i="104" a="1"/>
  <c r="AX17" i="104" s="1"/>
  <c r="AM17" i="104" a="1"/>
  <c r="AM17" i="104" s="1"/>
  <c r="AN144" i="104" a="1"/>
  <c r="AN144" i="104" s="1"/>
  <c r="AC144" i="104" a="1"/>
  <c r="AC144" i="104" s="1"/>
  <c r="AN18" i="104" a="1"/>
  <c r="AN18" i="104" s="1"/>
  <c r="AC18" i="104" a="1"/>
  <c r="AC18" i="104" s="1"/>
  <c r="AX53" i="104" a="1"/>
  <c r="AX53" i="104" s="1"/>
  <c r="AM53" i="104" a="1"/>
  <c r="AM53" i="104" s="1"/>
  <c r="AV128" i="104" a="1"/>
  <c r="AV128" i="104" s="1"/>
  <c r="AK128" i="104" a="1"/>
  <c r="AK128" i="104" s="1"/>
  <c r="AN64" i="104" a="1"/>
  <c r="AN64" i="104" s="1"/>
  <c r="AC64" i="104" a="1"/>
  <c r="AC64" i="104" s="1"/>
  <c r="AX149" i="104" a="1"/>
  <c r="AX149" i="104" s="1"/>
  <c r="AM149" i="104" a="1"/>
  <c r="AM149" i="104" s="1"/>
  <c r="AN107" i="104" a="1"/>
  <c r="AN107" i="104" s="1"/>
  <c r="AW128" i="104" a="1"/>
  <c r="AW128" i="104" s="1"/>
  <c r="AL128" i="104" a="1"/>
  <c r="AL128" i="104" s="1"/>
  <c r="AV8" i="104" a="1"/>
  <c r="AV8" i="104" s="1"/>
  <c r="AK8" i="104" a="1"/>
  <c r="AK8" i="104" s="1"/>
  <c r="AV54" i="104" a="1"/>
  <c r="AV54" i="104" s="1"/>
  <c r="AK54" i="104" a="1"/>
  <c r="AK54" i="104" s="1"/>
  <c r="AN32" i="104" a="1"/>
  <c r="AN32" i="104" s="1"/>
  <c r="AC32" i="104" a="1"/>
  <c r="AC32" i="104" s="1"/>
  <c r="AN66" i="104" a="1"/>
  <c r="AN66" i="104" s="1"/>
  <c r="AC66" i="104" a="1"/>
  <c r="AC66" i="104" s="1"/>
  <c r="AS66" i="104" a="1"/>
  <c r="AS66" i="104" s="1"/>
  <c r="AH66" i="104" a="1"/>
  <c r="AH66" i="104" s="1"/>
  <c r="AV118" i="104" a="1"/>
  <c r="AV118" i="104" s="1"/>
  <c r="AK118" i="104" a="1"/>
  <c r="AK118" i="104" s="1"/>
  <c r="AX66" i="104" a="1"/>
  <c r="AX66" i="104" s="1"/>
  <c r="AM66" i="104" a="1"/>
  <c r="AM66" i="104" s="1"/>
  <c r="AN58" i="104" a="1"/>
  <c r="AN58" i="104" s="1"/>
  <c r="AC58" i="104" a="1"/>
  <c r="AC58" i="104" s="1"/>
  <c r="AV122" i="104" a="1"/>
  <c r="AV122" i="104" s="1"/>
  <c r="AK122" i="104" a="1"/>
  <c r="AK122" i="104" s="1"/>
  <c r="AS19" i="104" a="1"/>
  <c r="AS19" i="104" s="1"/>
  <c r="AH19" i="104" a="1"/>
  <c r="AH19" i="104" s="1"/>
  <c r="AV32" i="104" a="1"/>
  <c r="AV32" i="104" s="1"/>
  <c r="AK32" i="104" a="1"/>
  <c r="AK32" i="104" s="1"/>
  <c r="AX80" i="104" a="1"/>
  <c r="AX80" i="104" s="1"/>
  <c r="AM80" i="104" a="1"/>
  <c r="AM80" i="104" s="1"/>
  <c r="AV41" i="104" a="1"/>
  <c r="AV41" i="104" s="1"/>
  <c r="AV37" i="104" a="1"/>
  <c r="AV37" i="104" s="1"/>
  <c r="AN80" i="104" a="1"/>
  <c r="AN80" i="104" s="1"/>
  <c r="AC80" i="104" a="1"/>
  <c r="AC80" i="104" s="1"/>
  <c r="AN17" i="104" a="1"/>
  <c r="AN17" i="104" s="1"/>
  <c r="AC17" i="104" a="1"/>
  <c r="AC17" i="104" s="1"/>
  <c r="AC67" i="104" a="1"/>
  <c r="AC67" i="104" s="1"/>
  <c r="AC86" i="104" a="1"/>
  <c r="AC86" i="104" s="1"/>
  <c r="AL138" i="104" a="1"/>
  <c r="AL138" i="104" s="1"/>
  <c r="AC140" i="104" a="1"/>
  <c r="AC140" i="104" s="1"/>
  <c r="AK135" i="104" a="1"/>
  <c r="AK135" i="104" s="1"/>
  <c r="AH47" i="104" a="1"/>
  <c r="AH47" i="104" s="1"/>
  <c r="AK91" i="104" a="1"/>
  <c r="AK91" i="104" s="1"/>
  <c r="AM91" i="104" a="1"/>
  <c r="AM91" i="104" s="1"/>
  <c r="AV43" i="104" a="1"/>
  <c r="AV43" i="104" s="1"/>
  <c r="AK43" i="104" a="1"/>
  <c r="AK43" i="104" s="1"/>
  <c r="AV35" i="104" a="1"/>
  <c r="AV35" i="104" s="1"/>
  <c r="AK35" i="104" a="1"/>
  <c r="AK35" i="104" s="1"/>
  <c r="AV45" i="104" a="1"/>
  <c r="AV45" i="104" s="1"/>
  <c r="AK45" i="104" a="1"/>
  <c r="AK45" i="104" s="1"/>
  <c r="AV121" i="104" a="1"/>
  <c r="AV121" i="104" s="1"/>
  <c r="AK121" i="104" a="1"/>
  <c r="AK121" i="104" s="1"/>
  <c r="AS81" i="104" a="1"/>
  <c r="AS81" i="104" s="1"/>
  <c r="AH81" i="104" a="1"/>
  <c r="AH81" i="104" s="1"/>
  <c r="AX23" i="104" a="1"/>
  <c r="AX23" i="104" s="1"/>
  <c r="AM23" i="104" a="1"/>
  <c r="AM23" i="104" s="1"/>
  <c r="AP53" i="104" a="1"/>
  <c r="AP53" i="104" s="1"/>
  <c r="AE53" i="104" a="1"/>
  <c r="AE53" i="104" s="1"/>
  <c r="AN117" i="104" a="1"/>
  <c r="AN117" i="104" s="1"/>
  <c r="AC117" i="104" a="1"/>
  <c r="AC117" i="104" s="1"/>
  <c r="AW31" i="104" a="1"/>
  <c r="AW31" i="104" s="1"/>
  <c r="AL31" i="104" a="1"/>
  <c r="AL31" i="104" s="1"/>
  <c r="AN26" i="104" a="1"/>
  <c r="AN26" i="104" s="1"/>
  <c r="AC26" i="104" a="1"/>
  <c r="AC26" i="104" s="1"/>
  <c r="AS80" i="104" a="1"/>
  <c r="AS80" i="104" s="1"/>
  <c r="AH80" i="104" a="1"/>
  <c r="AH80" i="104" s="1"/>
  <c r="AV31" i="104" a="1"/>
  <c r="AV31" i="104" s="1"/>
  <c r="AK31" i="104" a="1"/>
  <c r="AK31" i="104" s="1"/>
  <c r="AV87" i="104" a="1"/>
  <c r="AV87" i="104" s="1"/>
  <c r="AK87" i="104" a="1"/>
  <c r="AK87" i="104" s="1"/>
  <c r="AX76" i="104" a="1"/>
  <c r="AX76" i="104" s="1"/>
  <c r="AM76" i="104" a="1"/>
  <c r="AM76" i="104" s="1"/>
  <c r="AV25" i="104" a="1"/>
  <c r="AV25" i="104" s="1"/>
  <c r="AK25" i="104" a="1"/>
  <c r="AK25" i="104" s="1"/>
  <c r="AN59" i="104" a="1"/>
  <c r="AN59" i="104" s="1"/>
  <c r="AC59" i="104" a="1"/>
  <c r="AC59" i="104" s="1"/>
  <c r="AX81" i="104" a="1"/>
  <c r="AX81" i="104" s="1"/>
  <c r="AM81" i="104" a="1"/>
  <c r="AM81" i="104" s="1"/>
  <c r="AV145" i="104" a="1"/>
  <c r="AV145" i="104" s="1"/>
  <c r="AK145" i="104" a="1"/>
  <c r="AK145" i="104" s="1"/>
  <c r="AK67" i="104" a="1"/>
  <c r="AK67" i="104" s="1"/>
  <c r="AM73" i="104" a="1"/>
  <c r="AM73" i="104" s="1"/>
  <c r="AH135" i="104" a="1"/>
  <c r="AH135" i="104" s="1"/>
  <c r="AK90" i="104" a="1"/>
  <c r="AK90" i="104" s="1"/>
  <c r="AN24" i="104" a="1"/>
  <c r="AN24" i="104" s="1"/>
  <c r="AC24" i="104" a="1"/>
  <c r="AC24" i="104" s="1"/>
  <c r="AN98" i="104" a="1"/>
  <c r="AN98" i="104" s="1"/>
  <c r="AC98" i="104" a="1"/>
  <c r="AC98" i="104" s="1"/>
  <c r="AS128" i="104" a="1"/>
  <c r="AS128" i="104" s="1"/>
  <c r="AH128" i="104" a="1"/>
  <c r="AH128" i="104" s="1"/>
  <c r="AN118" i="104" a="1"/>
  <c r="AN118" i="104" s="1"/>
  <c r="AC118" i="104" a="1"/>
  <c r="AC118" i="104" s="1"/>
  <c r="AW73" i="104" a="1"/>
  <c r="AW73" i="104" s="1"/>
  <c r="AW17" i="104" a="1"/>
  <c r="AW17" i="104" s="1"/>
  <c r="AL17" i="104" a="1"/>
  <c r="AL17" i="104" s="1"/>
  <c r="AS110" i="104" a="1"/>
  <c r="AS110" i="104" s="1"/>
  <c r="AH110" i="104" a="1"/>
  <c r="AH110" i="104" s="1"/>
  <c r="AN145" i="104" a="1"/>
  <c r="AN145" i="104" s="1"/>
  <c r="AC145" i="104" a="1"/>
  <c r="AC145" i="104" s="1"/>
  <c r="AV110" i="104" a="1"/>
  <c r="AV110" i="104" s="1"/>
  <c r="AK110" i="104" a="1"/>
  <c r="AK110" i="104" s="1"/>
  <c r="AS8" i="104" a="1"/>
  <c r="AS8" i="104" s="1"/>
  <c r="AH8" i="104" a="1"/>
  <c r="AH8" i="104" s="1"/>
  <c r="AN43" i="104" a="1"/>
  <c r="AN43" i="104" s="1"/>
  <c r="AC43" i="104" a="1"/>
  <c r="AC43" i="104" s="1"/>
  <c r="AV150" i="104" a="1"/>
  <c r="AV150" i="104" s="1"/>
  <c r="AK150" i="104" a="1"/>
  <c r="AK150" i="104" s="1"/>
  <c r="AN150" i="104" a="1"/>
  <c r="AN150" i="104" s="1"/>
  <c r="AC150" i="104" a="1"/>
  <c r="AC150" i="104" s="1"/>
  <c r="AX123" i="104" a="1"/>
  <c r="AX123" i="104" s="1"/>
  <c r="AM123" i="104" a="1"/>
  <c r="AM123" i="104" s="1"/>
  <c r="AV60" i="104" a="1"/>
  <c r="AV60" i="104" s="1"/>
  <c r="AK60" i="104" a="1"/>
  <c r="AK60" i="104" s="1"/>
  <c r="AX69" i="104" a="1"/>
  <c r="AX69" i="104" s="1"/>
  <c r="AX43" i="104" a="1"/>
  <c r="AX43" i="104" s="1"/>
  <c r="AM43" i="104" a="1"/>
  <c r="AM43" i="104" s="1"/>
  <c r="AN31" i="104" a="1"/>
  <c r="AN31" i="104" s="1"/>
  <c r="AC31" i="104" a="1"/>
  <c r="AC31" i="104" s="1"/>
  <c r="AN121" i="104" a="1"/>
  <c r="AN121" i="104" s="1"/>
  <c r="AC121" i="104" a="1"/>
  <c r="AC121" i="104" s="1"/>
  <c r="AT7" i="104" a="1"/>
  <c r="AT7" i="104" s="1"/>
  <c r="AI7" i="104" a="1"/>
  <c r="AI7" i="104" s="1"/>
  <c r="AV52" i="104" a="1"/>
  <c r="AV52" i="104" s="1"/>
  <c r="AK52" i="104" a="1"/>
  <c r="AK52" i="104" s="1"/>
  <c r="AV99" i="104" a="1"/>
  <c r="AV99" i="104" s="1"/>
  <c r="AK99" i="104" a="1"/>
  <c r="AK99" i="104" s="1"/>
  <c r="AV9" i="104" a="1"/>
  <c r="AV9" i="104" s="1"/>
  <c r="AK9" i="104" a="1"/>
  <c r="AK9" i="104" s="1"/>
  <c r="AX77" i="104" a="1"/>
  <c r="AX77" i="104" s="1"/>
  <c r="AM77" i="104" a="1"/>
  <c r="AM77" i="104" s="1"/>
  <c r="AX59" i="104" a="1"/>
  <c r="AX59" i="104" s="1"/>
  <c r="AM59" i="104" a="1"/>
  <c r="AM59" i="104" s="1"/>
  <c r="AN128" i="104" a="1"/>
  <c r="AN128" i="104" s="1"/>
  <c r="AC128" i="104" a="1"/>
  <c r="AC128" i="104" s="1"/>
  <c r="AX122" i="104" a="1"/>
  <c r="AX122" i="104" s="1"/>
  <c r="AM122" i="104" a="1"/>
  <c r="AM122" i="104" s="1"/>
  <c r="AN105" i="104" a="1"/>
  <c r="AN105" i="104" s="1"/>
  <c r="AC105" i="104" a="1"/>
  <c r="AC105" i="104" s="1"/>
  <c r="AV149" i="104" a="1"/>
  <c r="AV149" i="104" s="1"/>
  <c r="AK149" i="104" a="1"/>
  <c r="AK149" i="104" s="1"/>
  <c r="AV59" i="104" a="1"/>
  <c r="AV59" i="104" s="1"/>
  <c r="AK59" i="104" a="1"/>
  <c r="AK59" i="104" s="1"/>
  <c r="AH67" i="104" a="1"/>
  <c r="AH67" i="104" s="1"/>
  <c r="AK138" i="104" a="1"/>
  <c r="AK138" i="104" s="1"/>
  <c r="AK146" i="104" a="1"/>
  <c r="AK146" i="104" s="1"/>
  <c r="AH140" i="104" a="1"/>
  <c r="AH140" i="104" s="1"/>
  <c r="AL47" i="104" a="1"/>
  <c r="AL47" i="104" s="1"/>
  <c r="AM137" i="104" a="1"/>
  <c r="AM137" i="104" s="1"/>
  <c r="AH137" i="104" a="1"/>
  <c r="AH137" i="104" s="1"/>
  <c r="AL20" i="104" a="1"/>
  <c r="AL20" i="104" s="1"/>
  <c r="AL70" i="104" a="1"/>
  <c r="AL70" i="104" s="1"/>
  <c r="AX146" i="104" a="1"/>
  <c r="AX146" i="104" s="1"/>
  <c r="AN116" i="104" a="1"/>
  <c r="AN116" i="104" s="1"/>
  <c r="AC116" i="104" a="1"/>
  <c r="AC116" i="104" s="1"/>
  <c r="AN51" i="104" a="1"/>
  <c r="AN51" i="104" s="1"/>
  <c r="AC51" i="104" a="1"/>
  <c r="AC51" i="104" s="1"/>
  <c r="AX112" i="104" a="1"/>
  <c r="AX112" i="104" s="1"/>
  <c r="AM112" i="104" a="1"/>
  <c r="AM112" i="104" s="1"/>
  <c r="AW123" i="104" a="1"/>
  <c r="AW123" i="104" s="1"/>
  <c r="AL123" i="104" a="1"/>
  <c r="AL123" i="104" s="1"/>
  <c r="AN36" i="104" a="1"/>
  <c r="AN36" i="104" s="1"/>
  <c r="AC36" i="104" a="1"/>
  <c r="AC36" i="104" s="1"/>
  <c r="AS121" i="104" a="1"/>
  <c r="AS121" i="104" s="1"/>
  <c r="AH121" i="104" a="1"/>
  <c r="AH121" i="104" s="1"/>
  <c r="AN88" i="104" a="1"/>
  <c r="AN88" i="104" s="1"/>
  <c r="AC88" i="104" a="1"/>
  <c r="AC88" i="104" s="1"/>
  <c r="AN99" i="104" a="1"/>
  <c r="AN99" i="104" s="1"/>
  <c r="AC99" i="104" a="1"/>
  <c r="AC99" i="104" s="1"/>
  <c r="AV14" i="104" a="1"/>
  <c r="AV14" i="104" s="1"/>
  <c r="AX18" i="104" a="1"/>
  <c r="AX18" i="104" s="1"/>
  <c r="AM18" i="104" a="1"/>
  <c r="AM18" i="104" s="1"/>
  <c r="AV80" i="104" a="1"/>
  <c r="AV80" i="104" s="1"/>
  <c r="AK80" i="104" a="1"/>
  <c r="AK80" i="104" s="1"/>
  <c r="AS118" i="104" a="1"/>
  <c r="AS118" i="104" s="1"/>
  <c r="AH118" i="104" a="1"/>
  <c r="AH118" i="104" s="1"/>
  <c r="AV81" i="104" a="1"/>
  <c r="AV81" i="104" s="1"/>
  <c r="AK81" i="104" a="1"/>
  <c r="AK81" i="104" s="1"/>
  <c r="AV16" i="104" a="1"/>
  <c r="AV16" i="104" s="1"/>
  <c r="AK16" i="104" a="1"/>
  <c r="AK16" i="104" s="1"/>
  <c r="AW23" i="104" a="1"/>
  <c r="AW23" i="104" s="1"/>
  <c r="AL23" i="104" a="1"/>
  <c r="AL23" i="104" s="1"/>
  <c r="AW53" i="104" a="1"/>
  <c r="AW53" i="104" s="1"/>
  <c r="AL53" i="104" a="1"/>
  <c r="AL53" i="104" s="1"/>
  <c r="AW64" i="104" a="1"/>
  <c r="AW64" i="104" s="1"/>
  <c r="AL64" i="104" a="1"/>
  <c r="AL64" i="104" s="1"/>
  <c r="AS53" i="104" a="1"/>
  <c r="AS53" i="104" s="1"/>
  <c r="AH53" i="104" a="1"/>
  <c r="AH53" i="104" s="1"/>
  <c r="AV30" i="104" a="1"/>
  <c r="AV30" i="104" s="1"/>
  <c r="AK30" i="104" a="1"/>
  <c r="AK30" i="104" s="1"/>
  <c r="AE44" i="104" a="1"/>
  <c r="AE44" i="104" s="1"/>
  <c r="AC138" i="104" a="1"/>
  <c r="AC138" i="104" s="1"/>
  <c r="AL73" i="104" a="1"/>
  <c r="AL73" i="104" s="1"/>
  <c r="AM70" i="104" a="1"/>
  <c r="AM70" i="104" s="1"/>
  <c r="AN123" i="104" a="1"/>
  <c r="AN123" i="104" s="1"/>
  <c r="AC123" i="104" a="1"/>
  <c r="AC123" i="104" s="1"/>
  <c r="AX36" i="104" a="1"/>
  <c r="AX36" i="104" s="1"/>
  <c r="AM36" i="104" a="1"/>
  <c r="AM36" i="104" s="1"/>
  <c r="AX52" i="104" a="1"/>
  <c r="AX52" i="104" s="1"/>
  <c r="AM52" i="104" a="1"/>
  <c r="AM52" i="104" s="1"/>
  <c r="AV151" i="104" a="1"/>
  <c r="AV151" i="104" s="1"/>
  <c r="AK151" i="104" a="1"/>
  <c r="AK151" i="104" s="1"/>
  <c r="AX145" i="104" a="1"/>
  <c r="AX145" i="104" s="1"/>
  <c r="AM145" i="104" a="1"/>
  <c r="AM145" i="104" s="1"/>
  <c r="AW18" i="104" a="1"/>
  <c r="AW18" i="104" s="1"/>
  <c r="AL18" i="104" a="1"/>
  <c r="AL18" i="104" s="1"/>
  <c r="AN139" i="104" a="1"/>
  <c r="AN139" i="104" s="1"/>
  <c r="AC139" i="104" a="1"/>
  <c r="AC139" i="104" s="1"/>
  <c r="AV48" i="104" a="1"/>
  <c r="AV48" i="104" s="1"/>
  <c r="AK48" i="104" a="1"/>
  <c r="AK48" i="104" s="1"/>
  <c r="AD69" i="104" a="1"/>
  <c r="AD69" i="104" s="1"/>
  <c r="AJ69" i="104" a="1"/>
  <c r="AJ69" i="104" s="1"/>
  <c r="AK69" i="104" a="1"/>
  <c r="AK69" i="104" s="1"/>
  <c r="AG69" i="104" a="1"/>
  <c r="AG69" i="104" s="1"/>
  <c r="AH69" i="104" a="1"/>
  <c r="AH69" i="104" s="1"/>
  <c r="AI69" i="104" a="1"/>
  <c r="AI69" i="104" s="1"/>
  <c r="AL69" i="104" a="1"/>
  <c r="AL69" i="104" s="1"/>
  <c r="AM69" i="104" a="1"/>
  <c r="AM69" i="104" s="1"/>
  <c r="AB69" i="104" a="1"/>
  <c r="AB69" i="104" s="1"/>
  <c r="AC69" i="104" a="1"/>
  <c r="AC69" i="104" s="1"/>
  <c r="AE69" i="104" a="1"/>
  <c r="AE69" i="104" s="1"/>
  <c r="AW59" i="104" a="1"/>
  <c r="AW59" i="104" s="1"/>
  <c r="AL59" i="104" a="1"/>
  <c r="AL59" i="104" s="1"/>
  <c r="AH146" i="104" a="1"/>
  <c r="AH146" i="104" s="1"/>
  <c r="AC41" i="104" a="1"/>
  <c r="AC41" i="104" s="1"/>
  <c r="AK73" i="104" a="1"/>
  <c r="AK73" i="104" s="1"/>
  <c r="AE61" i="104" a="1"/>
  <c r="AE61" i="104" s="1"/>
  <c r="AC47" i="104" a="1"/>
  <c r="AC47" i="104" s="1"/>
  <c r="AC137" i="104" a="1"/>
  <c r="AC137" i="104" s="1"/>
  <c r="AH20" i="104" a="1"/>
  <c r="AH20" i="104" s="1"/>
  <c r="AK70" i="104" a="1"/>
  <c r="AK70" i="104" s="1"/>
  <c r="AN45" i="104" a="1"/>
  <c r="AN45" i="104" s="1"/>
  <c r="AC45" i="104" a="1"/>
  <c r="AC45" i="104" s="1"/>
  <c r="AX26" i="104" a="1"/>
  <c r="AX26" i="104" s="1"/>
  <c r="AM26" i="104" a="1"/>
  <c r="AM26" i="104" s="1"/>
  <c r="AW51" i="104" a="1"/>
  <c r="AW51" i="104" s="1"/>
  <c r="AL51" i="104" a="1"/>
  <c r="AL51" i="104" s="1"/>
  <c r="AS35" i="104" a="1"/>
  <c r="AS35" i="104" s="1"/>
  <c r="AH35" i="104" a="1"/>
  <c r="AH35" i="104" s="1"/>
  <c r="AV88" i="104" a="1"/>
  <c r="AV88" i="104" s="1"/>
  <c r="AK88" i="104" a="1"/>
  <c r="AK88" i="104" s="1"/>
  <c r="AN7" i="104" a="1"/>
  <c r="AN7" i="104" s="1"/>
  <c r="AC7" i="104" a="1"/>
  <c r="AC7" i="104" s="1"/>
  <c r="AV34" i="104" a="1"/>
  <c r="AV34" i="104" s="1"/>
  <c r="AK34" i="104" a="1"/>
  <c r="AK34" i="104" s="1"/>
  <c r="AV107" i="104" a="1"/>
  <c r="AV107" i="104" s="1"/>
  <c r="AN151" i="104" a="1"/>
  <c r="AN151" i="104" s="1"/>
  <c r="AC151" i="104" a="1"/>
  <c r="AC151" i="104" s="1"/>
  <c r="AW43" i="104" a="1"/>
  <c r="AW43" i="104" s="1"/>
  <c r="AL43" i="104" a="1"/>
  <c r="AL43" i="104" s="1"/>
  <c r="AN76" i="104" a="1"/>
  <c r="AN76" i="104" s="1"/>
  <c r="AC76" i="104" a="1"/>
  <c r="AC76" i="104" s="1"/>
  <c r="AW122" i="104" a="1"/>
  <c r="AW122" i="104" s="1"/>
  <c r="AL122" i="104" a="1"/>
  <c r="AL122" i="104" s="1"/>
  <c r="AN30" i="104" a="1"/>
  <c r="AN30" i="104" s="1"/>
  <c r="AC30" i="104" a="1"/>
  <c r="AC30" i="104" s="1"/>
  <c r="AV105" i="104" a="1"/>
  <c r="AV105" i="104" s="1"/>
  <c r="AK105" i="104" a="1"/>
  <c r="AK105" i="104" s="1"/>
  <c r="AS36" i="104" a="1"/>
  <c r="AS36" i="104" s="1"/>
  <c r="AH36" i="104" a="1"/>
  <c r="AH36" i="104" s="1"/>
  <c r="AV123" i="104" a="1"/>
  <c r="AV123" i="104" s="1"/>
  <c r="AK123" i="104" a="1"/>
  <c r="AK123" i="104" s="1"/>
  <c r="AV53" i="104" a="1"/>
  <c r="AV53" i="104" s="1"/>
  <c r="AK53" i="104" a="1"/>
  <c r="AK53" i="104" s="1"/>
  <c r="AW26" i="104" a="1"/>
  <c r="AW26" i="104" s="1"/>
  <c r="AL26" i="104" a="1"/>
  <c r="AL26" i="104" s="1"/>
  <c r="AN81" i="104" a="1"/>
  <c r="AN81" i="104" s="1"/>
  <c r="AC81" i="104" a="1"/>
  <c r="AC81" i="104" s="1"/>
  <c r="AV7" i="104" a="1"/>
  <c r="AV7" i="104" s="1"/>
  <c r="AK7" i="104" a="1"/>
  <c r="AK7" i="104" s="1"/>
  <c r="AX51" i="104" a="1"/>
  <c r="AX51" i="104" s="1"/>
  <c r="AM51" i="104" a="1"/>
  <c r="AM51" i="104" s="1"/>
  <c r="AT3" i="104" a="1"/>
  <c r="AT3" i="104" s="1"/>
  <c r="AI3" i="104" a="1"/>
  <c r="AI3" i="104" s="1"/>
  <c r="AM138" i="104" a="1"/>
  <c r="AM138" i="104" s="1"/>
  <c r="AE146" i="104" a="1"/>
  <c r="AE146" i="104" s="1"/>
  <c r="AC135" i="104" a="1"/>
  <c r="AC135" i="104" s="1"/>
  <c r="AH70" i="104" a="1"/>
  <c r="AH70" i="104" s="1"/>
  <c r="AT60" i="105" a="1"/>
  <c r="AT60" i="105" s="1"/>
  <c r="S177" i="99"/>
  <c r="B15" i="105"/>
  <c r="S129" i="99"/>
  <c r="H28" i="105"/>
  <c r="G15" i="105"/>
  <c r="H67" i="105"/>
  <c r="AE223" i="99"/>
  <c r="AO139" i="105" a="1"/>
  <c r="AO139" i="105" s="1"/>
  <c r="F140" i="105"/>
  <c r="B140" i="105" s="1"/>
  <c r="D2" i="101"/>
  <c r="S49" i="99"/>
  <c r="H20" i="105"/>
  <c r="AY45" i="105" a="1"/>
  <c r="AY45" i="105" s="1"/>
  <c r="S59" i="99"/>
  <c r="I91" i="105"/>
  <c r="I61" i="105"/>
  <c r="F73" i="105"/>
  <c r="B73" i="105" s="1"/>
  <c r="E138" i="105"/>
  <c r="I108" i="105"/>
  <c r="AT88" i="105" a="1"/>
  <c r="AT88" i="105" s="1"/>
  <c r="AZ9" i="105" a="1"/>
  <c r="AZ9" i="105" s="1"/>
  <c r="F135" i="105"/>
  <c r="B135" i="105" s="1"/>
  <c r="CZ38" i="103" a="1"/>
  <c r="CZ38" i="103" s="1"/>
  <c r="L19" i="101"/>
  <c r="H90" i="105"/>
  <c r="R123" i="104"/>
  <c r="CB138" i="105" a="1"/>
  <c r="CB138" i="105" s="1"/>
  <c r="CA138" i="105" a="1"/>
  <c r="CA138" i="105" s="1"/>
  <c r="CF138" i="105" a="1"/>
  <c r="CF138" i="105" s="1"/>
  <c r="CH138" i="105" a="1"/>
  <c r="CH138" i="105" s="1"/>
  <c r="CD138" i="105" a="1"/>
  <c r="CD138" i="105" s="1"/>
  <c r="CE138" i="105" a="1"/>
  <c r="CE138" i="105" s="1"/>
  <c r="AB27" i="103" a="1"/>
  <c r="AB27" i="103" s="1"/>
  <c r="BA27" i="103" a="1"/>
  <c r="BA27" i="103" s="1"/>
  <c r="BF27" i="103" a="1"/>
  <c r="BF27" i="103" s="1"/>
  <c r="BG27" i="103" a="1"/>
  <c r="BG27" i="103" s="1"/>
  <c r="AY27" i="103" a="1"/>
  <c r="AY27" i="103" s="1"/>
  <c r="BD27" i="103" a="1"/>
  <c r="BD27" i="103" s="1"/>
  <c r="BC27" i="103" a="1"/>
  <c r="BC27" i="103" s="1"/>
  <c r="BE27" i="103" a="1"/>
  <c r="BE27" i="103" s="1"/>
  <c r="AX27" i="103" a="1"/>
  <c r="AX27" i="103" s="1"/>
  <c r="AZ27" i="103" a="1"/>
  <c r="AZ27" i="103" s="1"/>
  <c r="BB27" i="103" a="1"/>
  <c r="BB27" i="103" s="1"/>
  <c r="CW39" i="103" a="1"/>
  <c r="CW39" i="103" s="1"/>
  <c r="CK39" i="103" a="1"/>
  <c r="CK39" i="103" s="1"/>
  <c r="CT39" i="103" a="1"/>
  <c r="CT39" i="103" s="1"/>
  <c r="CZ39" i="103" a="1"/>
  <c r="CZ39" i="103" s="1"/>
  <c r="CP39" i="103" a="1"/>
  <c r="CP39" i="103" s="1"/>
  <c r="AL39" i="103" a="1"/>
  <c r="AL39" i="103" s="1"/>
  <c r="AR135" i="105" a="1"/>
  <c r="AR135" i="105" s="1"/>
  <c r="AO135" i="105" a="1"/>
  <c r="AO135" i="105" s="1"/>
  <c r="AV135" i="105" a="1"/>
  <c r="AV135" i="105" s="1"/>
  <c r="AU135" i="105" a="1"/>
  <c r="AU135" i="105" s="1"/>
  <c r="AS135" i="105" a="1"/>
  <c r="AS135" i="105" s="1"/>
  <c r="AN135" i="105" a="1"/>
  <c r="AN135" i="105" s="1"/>
  <c r="AK135" i="105" a="1"/>
  <c r="AK135" i="105" s="1"/>
  <c r="AP135" i="105" a="1"/>
  <c r="AP135" i="105" s="1"/>
  <c r="AJ30" i="103" a="1"/>
  <c r="AJ30" i="103" s="1"/>
  <c r="CR30" i="103" a="1"/>
  <c r="CR30" i="103" s="1"/>
  <c r="CU30" i="103" a="1"/>
  <c r="CU30" i="103" s="1"/>
  <c r="CX30" i="103" a="1"/>
  <c r="CX30" i="103" s="1"/>
  <c r="CY30" i="103" a="1"/>
  <c r="CY30" i="103" s="1"/>
  <c r="CI30" i="103" a="1"/>
  <c r="CI30" i="103" s="1"/>
  <c r="BX70" i="103" a="1"/>
  <c r="BX70" i="103" s="1"/>
  <c r="BW70" i="103" a="1"/>
  <c r="BW70" i="103" s="1"/>
  <c r="BV70" i="103" a="1"/>
  <c r="BV70" i="103" s="1"/>
  <c r="BS70" i="103" a="1"/>
  <c r="BS70" i="103" s="1"/>
  <c r="BR70" i="103" a="1"/>
  <c r="BR70" i="103" s="1"/>
  <c r="BQ70" i="103" a="1"/>
  <c r="BQ70" i="103" s="1"/>
  <c r="BU70" i="103" a="1"/>
  <c r="BU70" i="103" s="1"/>
  <c r="BT70" i="103" a="1"/>
  <c r="BT70" i="103" s="1"/>
  <c r="AD70" i="103" a="1"/>
  <c r="AD70" i="103" s="1"/>
  <c r="CB85" i="103" a="1"/>
  <c r="CB85" i="103" s="1"/>
  <c r="CD85" i="103" a="1"/>
  <c r="CD85" i="103" s="1"/>
  <c r="CA85" i="103" a="1"/>
  <c r="CA85" i="103" s="1"/>
  <c r="BY85" i="103" a="1"/>
  <c r="BY85" i="103" s="1"/>
  <c r="CC85" i="103" a="1"/>
  <c r="CC85" i="103" s="1"/>
  <c r="BZ85" i="103" a="1"/>
  <c r="BZ85" i="103" s="1"/>
  <c r="CE85" i="103" a="1"/>
  <c r="CE85" i="103" s="1"/>
  <c r="AZ85" i="103" a="1"/>
  <c r="AZ85" i="103" s="1"/>
  <c r="BI85" i="103" a="1"/>
  <c r="BI85" i="103" s="1"/>
  <c r="CR28" i="103" a="1"/>
  <c r="CR28" i="103" s="1"/>
  <c r="CI28" i="103" a="1"/>
  <c r="CI28" i="103" s="1"/>
  <c r="CY28" i="103" a="1"/>
  <c r="CY28" i="103" s="1"/>
  <c r="CX28" i="103" a="1"/>
  <c r="CX28" i="103" s="1"/>
  <c r="CU28" i="103" a="1"/>
  <c r="CU28" i="103" s="1"/>
  <c r="AY48" i="103" a="1"/>
  <c r="AY48" i="103" s="1"/>
  <c r="BC48" i="103" a="1"/>
  <c r="BC48" i="103" s="1"/>
  <c r="BF48" i="103" a="1"/>
  <c r="BF48" i="103" s="1"/>
  <c r="BA48" i="103" a="1"/>
  <c r="BA48" i="103" s="1"/>
  <c r="BE48" i="103" a="1"/>
  <c r="BE48" i="103" s="1"/>
  <c r="AX48" i="103" a="1"/>
  <c r="AX48" i="103" s="1"/>
  <c r="BB48" i="103" a="1"/>
  <c r="BB48" i="103" s="1"/>
  <c r="BG48" i="103" a="1"/>
  <c r="BG48" i="103" s="1"/>
  <c r="BD48" i="103" a="1"/>
  <c r="BD48" i="103" s="1"/>
  <c r="AZ48" i="103" a="1"/>
  <c r="AZ48" i="103" s="1"/>
  <c r="AB48" i="103" a="1"/>
  <c r="AB48" i="103" s="1"/>
  <c r="AZ145" i="105" a="1"/>
  <c r="AZ145" i="105" s="1"/>
  <c r="CL145" i="105" a="1"/>
  <c r="CL145" i="105" s="1"/>
  <c r="CI145" i="105" a="1"/>
  <c r="CI145" i="105" s="1"/>
  <c r="CJ145" i="105" a="1"/>
  <c r="CJ145" i="105" s="1"/>
  <c r="CN145" i="105" a="1"/>
  <c r="CN145" i="105" s="1"/>
  <c r="CK145" i="105" a="1"/>
  <c r="CK145" i="105" s="1"/>
  <c r="BI102" i="105" a="1"/>
  <c r="BI102" i="105" s="1"/>
  <c r="CG102" i="105" a="1"/>
  <c r="CG102" i="105" s="1"/>
  <c r="AN102" i="105" a="1"/>
  <c r="AN102" i="105" s="1"/>
  <c r="CD102" i="105" a="1"/>
  <c r="CD102" i="105" s="1"/>
  <c r="CC102" i="105" a="1"/>
  <c r="CC102" i="105" s="1"/>
  <c r="CF102" i="105" a="1"/>
  <c r="CF102" i="105" s="1"/>
  <c r="CA102" i="105" a="1"/>
  <c r="CA102" i="105" s="1"/>
  <c r="CE102" i="105" a="1"/>
  <c r="CE102" i="105" s="1"/>
  <c r="AY102" i="105" a="1"/>
  <c r="AY102" i="105" s="1"/>
  <c r="CB102" i="105" a="1"/>
  <c r="CB102" i="105" s="1"/>
  <c r="F2" i="101"/>
  <c r="CI105" i="105" a="1"/>
  <c r="CI105" i="105" s="1"/>
  <c r="CJ105" i="105" a="1"/>
  <c r="CJ105" i="105" s="1"/>
  <c r="CL105" i="105" a="1"/>
  <c r="CL105" i="105" s="1"/>
  <c r="CN105" i="105" a="1"/>
  <c r="CN105" i="105" s="1"/>
  <c r="CO105" i="105" a="1"/>
  <c r="CO105" i="105" s="1"/>
  <c r="AH14" i="99"/>
  <c r="AD14" i="99"/>
  <c r="AI28" i="105"/>
  <c r="DH28" i="105" s="1" a="1"/>
  <c r="DH28" i="105" s="1"/>
  <c r="I8" i="105"/>
  <c r="F8" i="105"/>
  <c r="D8" i="105" s="1"/>
  <c r="H8" i="105"/>
  <c r="E8" i="105"/>
  <c r="AX16" i="105" a="1"/>
  <c r="AX16" i="105" s="1"/>
  <c r="BT39" i="103" a="1"/>
  <c r="BT39" i="103" s="1"/>
  <c r="BR39" i="103" a="1"/>
  <c r="BR39" i="103" s="1"/>
  <c r="BW39" i="103" a="1"/>
  <c r="BW39" i="103" s="1"/>
  <c r="BQ39" i="103" a="1"/>
  <c r="BQ39" i="103" s="1"/>
  <c r="BV39" i="103" a="1"/>
  <c r="BV39" i="103" s="1"/>
  <c r="BS39" i="103" a="1"/>
  <c r="BS39" i="103" s="1"/>
  <c r="BX39" i="103" a="1"/>
  <c r="BX39" i="103" s="1"/>
  <c r="BU39" i="103" a="1"/>
  <c r="BU39" i="103" s="1"/>
  <c r="AD39" i="103" a="1"/>
  <c r="AD39" i="103" s="1"/>
  <c r="AB20" i="99"/>
  <c r="Z45" i="105"/>
  <c r="S20" i="99"/>
  <c r="AC60" i="103" a="1"/>
  <c r="AC60" i="103" s="1"/>
  <c r="BO60" i="103" a="1"/>
  <c r="BO60" i="103" s="1"/>
  <c r="BJ60" i="103" a="1"/>
  <c r="BJ60" i="103" s="1"/>
  <c r="BM60" i="103" a="1"/>
  <c r="BM60" i="103" s="1"/>
  <c r="BK60" i="103" a="1"/>
  <c r="BK60" i="103" s="1"/>
  <c r="BH60" i="103" a="1"/>
  <c r="BH60" i="103" s="1"/>
  <c r="BL60" i="103" a="1"/>
  <c r="BL60" i="103" s="1"/>
  <c r="BP60" i="103" a="1"/>
  <c r="BP60" i="103" s="1"/>
  <c r="BI60" i="103" a="1"/>
  <c r="BI60" i="103" s="1"/>
  <c r="BN60" i="103" a="1"/>
  <c r="BN60" i="103" s="1"/>
  <c r="CA4" i="105" a="1"/>
  <c r="CA4" i="105" s="1"/>
  <c r="CH4" i="105" a="1"/>
  <c r="CH4" i="105" s="1"/>
  <c r="CF4" i="105" a="1"/>
  <c r="CF4" i="105" s="1"/>
  <c r="CE4" i="105" a="1"/>
  <c r="CE4" i="105" s="1"/>
  <c r="CD4" i="105" a="1"/>
  <c r="CD4" i="105" s="1"/>
  <c r="CG4" i="105" a="1"/>
  <c r="CG4" i="105" s="1"/>
  <c r="CC4" i="105" a="1"/>
  <c r="CC4" i="105" s="1"/>
  <c r="CB4" i="105" a="1"/>
  <c r="CB4" i="105" s="1"/>
  <c r="AY134" i="103" a="1"/>
  <c r="AY134" i="103" s="1"/>
  <c r="BF134" i="103" a="1"/>
  <c r="BF134" i="103" s="1"/>
  <c r="BC134" i="103" a="1"/>
  <c r="BC134" i="103" s="1"/>
  <c r="BB134" i="103" a="1"/>
  <c r="BB134" i="103" s="1"/>
  <c r="BG134" i="103" a="1"/>
  <c r="BG134" i="103" s="1"/>
  <c r="BA134" i="103" a="1"/>
  <c r="BA134" i="103" s="1"/>
  <c r="AB134" i="103" a="1"/>
  <c r="AB134" i="103" s="1"/>
  <c r="AX134" i="103" a="1"/>
  <c r="AX134" i="103" s="1"/>
  <c r="BE134" i="103" a="1"/>
  <c r="BE134" i="103" s="1"/>
  <c r="AZ134" i="103" a="1"/>
  <c r="AZ134" i="103" s="1"/>
  <c r="BD134" i="103" a="1"/>
  <c r="BD134" i="103" s="1"/>
  <c r="CK144" i="105" a="1"/>
  <c r="CK144" i="105" s="1"/>
  <c r="CO144" i="105" a="1"/>
  <c r="CO144" i="105" s="1"/>
  <c r="CN144" i="105" a="1"/>
  <c r="CN144" i="105" s="1"/>
  <c r="CL144" i="105" a="1"/>
  <c r="CL144" i="105" s="1"/>
  <c r="CA18" i="105" a="1"/>
  <c r="CA18" i="105" s="1"/>
  <c r="BR3" i="103" a="1"/>
  <c r="BR3" i="103" s="1"/>
  <c r="BW3" i="103" a="1"/>
  <c r="BW3" i="103" s="1"/>
  <c r="BT3" i="103" a="1"/>
  <c r="BT3" i="103" s="1"/>
  <c r="BQ3" i="103" a="1"/>
  <c r="BQ3" i="103" s="1"/>
  <c r="BS3" i="103" a="1"/>
  <c r="BS3" i="103" s="1"/>
  <c r="BX3" i="103" a="1"/>
  <c r="BX3" i="103" s="1"/>
  <c r="BU3" i="103" a="1"/>
  <c r="BU3" i="103" s="1"/>
  <c r="BV3" i="103" a="1"/>
  <c r="BV3" i="103" s="1"/>
  <c r="BY52" i="103" a="1"/>
  <c r="BY52" i="103" s="1"/>
  <c r="BZ52" i="103" a="1"/>
  <c r="BZ52" i="103" s="1"/>
  <c r="CE52" i="103" a="1"/>
  <c r="CE52" i="103" s="1"/>
  <c r="CA52" i="103" a="1"/>
  <c r="CA52" i="103" s="1"/>
  <c r="CC52" i="103" a="1"/>
  <c r="CC52" i="103" s="1"/>
  <c r="CB52" i="103" a="1"/>
  <c r="CB52" i="103" s="1"/>
  <c r="CD52" i="103" a="1"/>
  <c r="CD52" i="103" s="1"/>
  <c r="AE52" i="103" a="1"/>
  <c r="AE52" i="103" s="1"/>
  <c r="AC64" i="103" a="1"/>
  <c r="AC64" i="103" s="1"/>
  <c r="BI64" i="103" a="1"/>
  <c r="BI64" i="103" s="1"/>
  <c r="BL64" i="103" a="1"/>
  <c r="BL64" i="103" s="1"/>
  <c r="BO64" i="103" a="1"/>
  <c r="BO64" i="103" s="1"/>
  <c r="BM64" i="103" a="1"/>
  <c r="BM64" i="103" s="1"/>
  <c r="BH64" i="103" a="1"/>
  <c r="BH64" i="103" s="1"/>
  <c r="BK64" i="103" a="1"/>
  <c r="BK64" i="103" s="1"/>
  <c r="BN64" i="103" a="1"/>
  <c r="BN64" i="103" s="1"/>
  <c r="BP64" i="103" a="1"/>
  <c r="BP64" i="103" s="1"/>
  <c r="BJ64" i="103" a="1"/>
  <c r="BJ64" i="103" s="1"/>
  <c r="R24" i="104"/>
  <c r="R98" i="104"/>
  <c r="W128" i="104"/>
  <c r="CM128" i="104" s="1" a="1"/>
  <c r="CM128" i="104" s="1"/>
  <c r="BO25" i="103" a="1"/>
  <c r="BO25" i="103" s="1"/>
  <c r="BL25" i="103" a="1"/>
  <c r="BL25" i="103" s="1"/>
  <c r="BN25" i="103" a="1"/>
  <c r="BN25" i="103" s="1"/>
  <c r="BM25" i="103" a="1"/>
  <c r="BM25" i="103" s="1"/>
  <c r="BK25" i="103" a="1"/>
  <c r="BK25" i="103" s="1"/>
  <c r="BP25" i="103" a="1"/>
  <c r="BP25" i="103" s="1"/>
  <c r="BI25" i="103" a="1"/>
  <c r="BI25" i="103" s="1"/>
  <c r="BJ25" i="103" a="1"/>
  <c r="BJ25" i="103" s="1"/>
  <c r="BH25" i="103" a="1"/>
  <c r="BH25" i="103" s="1"/>
  <c r="AC25" i="103" a="1"/>
  <c r="AC25" i="103" s="1"/>
  <c r="I55" i="105"/>
  <c r="H55" i="105"/>
  <c r="F55" i="105"/>
  <c r="B55" i="105" s="1"/>
  <c r="E55" i="105"/>
  <c r="BO9" i="103" a="1"/>
  <c r="BO9" i="103" s="1"/>
  <c r="BK9" i="103" a="1"/>
  <c r="BK9" i="103" s="1"/>
  <c r="BM9" i="103" a="1"/>
  <c r="BM9" i="103" s="1"/>
  <c r="BJ9" i="103" a="1"/>
  <c r="BJ9" i="103" s="1"/>
  <c r="BL9" i="103" a="1"/>
  <c r="BL9" i="103" s="1"/>
  <c r="BI9" i="103" a="1"/>
  <c r="BI9" i="103" s="1"/>
  <c r="BN9" i="103" a="1"/>
  <c r="BN9" i="103" s="1"/>
  <c r="BP9" i="103" a="1"/>
  <c r="BP9" i="103" s="1"/>
  <c r="BH9" i="103" a="1"/>
  <c r="BH9" i="103" s="1"/>
  <c r="AC9" i="103" a="1"/>
  <c r="AC9" i="103" s="1"/>
  <c r="AH74" i="99"/>
  <c r="AD74" i="99"/>
  <c r="AI128" i="105"/>
  <c r="BY128" i="105" s="1" a="1"/>
  <c r="BY128" i="105" s="1"/>
  <c r="BI13" i="103" a="1"/>
  <c r="BI13" i="103" s="1"/>
  <c r="BP13" i="103" a="1"/>
  <c r="BP13" i="103" s="1"/>
  <c r="BO13" i="103" a="1"/>
  <c r="BO13" i="103" s="1"/>
  <c r="BH13" i="103" a="1"/>
  <c r="BH13" i="103" s="1"/>
  <c r="BJ13" i="103" a="1"/>
  <c r="BJ13" i="103" s="1"/>
  <c r="BN13" i="103" a="1"/>
  <c r="BN13" i="103" s="1"/>
  <c r="BM13" i="103" a="1"/>
  <c r="BM13" i="103" s="1"/>
  <c r="BL13" i="103" a="1"/>
  <c r="BL13" i="103" s="1"/>
  <c r="BK13" i="103" a="1"/>
  <c r="BK13" i="103" s="1"/>
  <c r="AC13" i="103" a="1"/>
  <c r="AC13" i="103" s="1"/>
  <c r="BM59" i="103" a="1"/>
  <c r="BM59" i="103" s="1"/>
  <c r="BK59" i="103" a="1"/>
  <c r="BK59" i="103" s="1"/>
  <c r="BJ59" i="103" a="1"/>
  <c r="BJ59" i="103" s="1"/>
  <c r="BL59" i="103" a="1"/>
  <c r="BL59" i="103" s="1"/>
  <c r="BO59" i="103" a="1"/>
  <c r="BO59" i="103" s="1"/>
  <c r="BP59" i="103" a="1"/>
  <c r="BP59" i="103" s="1"/>
  <c r="BI59" i="103" a="1"/>
  <c r="BI59" i="103" s="1"/>
  <c r="BN59" i="103" a="1"/>
  <c r="BN59" i="103" s="1"/>
  <c r="BH59" i="103" a="1"/>
  <c r="BH59" i="103" s="1"/>
  <c r="AA90" i="105"/>
  <c r="AA86" i="105"/>
  <c r="CC42" i="103" a="1"/>
  <c r="CC42" i="103" s="1"/>
  <c r="CE42" i="103" a="1"/>
  <c r="CE42" i="103" s="1"/>
  <c r="BZ42" i="103" a="1"/>
  <c r="BZ42" i="103" s="1"/>
  <c r="CB42" i="103" a="1"/>
  <c r="CB42" i="103" s="1"/>
  <c r="CD42" i="103" a="1"/>
  <c r="CD42" i="103" s="1"/>
  <c r="CA42" i="103" a="1"/>
  <c r="CA42" i="103" s="1"/>
  <c r="BY42" i="103" a="1"/>
  <c r="BY42" i="103" s="1"/>
  <c r="AE42" i="103" a="1"/>
  <c r="AE42" i="103" s="1"/>
  <c r="CF12" i="103" a="1"/>
  <c r="CF12" i="103" s="1"/>
  <c r="CO12" i="103" a="1"/>
  <c r="CO12" i="103" s="1"/>
  <c r="CP12" i="103" a="1"/>
  <c r="CP12" i="103" s="1"/>
  <c r="CN12" i="103" a="1"/>
  <c r="CN12" i="103" s="1"/>
  <c r="CM12" i="103" a="1"/>
  <c r="CM12" i="103" s="1"/>
  <c r="CL12" i="103" a="1"/>
  <c r="CL12" i="103" s="1"/>
  <c r="AG12" i="103" a="1"/>
  <c r="AG12" i="103" s="1"/>
  <c r="AI56" i="105"/>
  <c r="BY56" i="105" s="1" a="1"/>
  <c r="BY56" i="105" s="1"/>
  <c r="AI73" i="105"/>
  <c r="BY73" i="105" s="1" a="1"/>
  <c r="BY73" i="105" s="1"/>
  <c r="AD47" i="99"/>
  <c r="AH47" i="99"/>
  <c r="BP23" i="103" a="1"/>
  <c r="BP23" i="103" s="1"/>
  <c r="BM23" i="103" a="1"/>
  <c r="BM23" i="103" s="1"/>
  <c r="BJ23" i="103" a="1"/>
  <c r="BJ23" i="103" s="1"/>
  <c r="BK23" i="103" a="1"/>
  <c r="BK23" i="103" s="1"/>
  <c r="BL23" i="103" a="1"/>
  <c r="BL23" i="103" s="1"/>
  <c r="BH23" i="103" a="1"/>
  <c r="BH23" i="103" s="1"/>
  <c r="BI23" i="103" a="1"/>
  <c r="BI23" i="103" s="1"/>
  <c r="BN23" i="103" a="1"/>
  <c r="BN23" i="103" s="1"/>
  <c r="BO23" i="103" a="1"/>
  <c r="BO23" i="103" s="1"/>
  <c r="AC23" i="103" a="1"/>
  <c r="AC23" i="103" s="1"/>
  <c r="AJ145" i="105"/>
  <c r="BZ145" i="105" s="1" a="1"/>
  <c r="BZ145" i="105" s="1"/>
  <c r="AD135" i="99"/>
  <c r="AH135" i="99"/>
  <c r="AO18" i="105" a="1"/>
  <c r="AO18" i="105" s="1"/>
  <c r="T53" i="104"/>
  <c r="AL90" i="105" a="1"/>
  <c r="AL90" i="105" s="1"/>
  <c r="AK90" i="105" a="1"/>
  <c r="AK90" i="105" s="1"/>
  <c r="AV90" i="105" a="1"/>
  <c r="AV90" i="105" s="1"/>
  <c r="AR90" i="105" a="1"/>
  <c r="AR90" i="105" s="1"/>
  <c r="AS90" i="105" a="1"/>
  <c r="AS90" i="105" s="1"/>
  <c r="AQ90" i="105" a="1"/>
  <c r="AQ90" i="105" s="1"/>
  <c r="AN90" i="105" a="1"/>
  <c r="AN90" i="105" s="1"/>
  <c r="F59" i="105"/>
  <c r="D59" i="105" s="1"/>
  <c r="DI70" i="105" a="1"/>
  <c r="DI70" i="105" s="1"/>
  <c r="DE70" i="105" a="1"/>
  <c r="DE70" i="105" s="1"/>
  <c r="DB70" i="105" a="1"/>
  <c r="DB70" i="105" s="1"/>
  <c r="CS70" i="105" a="1"/>
  <c r="CS70" i="105" s="1"/>
  <c r="BY18" i="103" a="1"/>
  <c r="BY18" i="103" s="1"/>
  <c r="CC18" i="103" a="1"/>
  <c r="CC18" i="103" s="1"/>
  <c r="CE18" i="103" a="1"/>
  <c r="CE18" i="103" s="1"/>
  <c r="CD18" i="103" a="1"/>
  <c r="CD18" i="103" s="1"/>
  <c r="CB18" i="103" a="1"/>
  <c r="CB18" i="103" s="1"/>
  <c r="CA18" i="103" a="1"/>
  <c r="CA18" i="103" s="1"/>
  <c r="AE18" i="103" a="1"/>
  <c r="AE18" i="103" s="1"/>
  <c r="CS67" i="103" a="1"/>
  <c r="CS67" i="103" s="1"/>
  <c r="CJ67" i="103" a="1"/>
  <c r="CJ67" i="103" s="1"/>
  <c r="CV67" i="103" a="1"/>
  <c r="CV67" i="103" s="1"/>
  <c r="CZ67" i="103" a="1"/>
  <c r="CZ67" i="103" s="1"/>
  <c r="H77" i="105"/>
  <c r="F77" i="105"/>
  <c r="C77" i="105" s="1"/>
  <c r="I77" i="105"/>
  <c r="E77" i="105"/>
  <c r="CA122" i="105" a="1"/>
  <c r="CA122" i="105" s="1"/>
  <c r="CO122" i="105" a="1"/>
  <c r="CO122" i="105" s="1"/>
  <c r="CM122" i="105" a="1"/>
  <c r="CM122" i="105" s="1"/>
  <c r="CI122" i="105" a="1"/>
  <c r="CI122" i="105" s="1"/>
  <c r="CK122" i="105" a="1"/>
  <c r="CK122" i="105" s="1"/>
  <c r="CL122" i="105" a="1"/>
  <c r="CL122" i="105" s="1"/>
  <c r="AZ122" i="105" a="1"/>
  <c r="AZ122" i="105" s="1"/>
  <c r="AF158" i="99"/>
  <c r="Z4" i="105"/>
  <c r="S158" i="99"/>
  <c r="AZ36" i="105" a="1"/>
  <c r="AZ36" i="105" s="1"/>
  <c r="CL36" i="105" a="1"/>
  <c r="CL36" i="105" s="1"/>
  <c r="CO36" i="105" a="1"/>
  <c r="CO36" i="105" s="1"/>
  <c r="CO2" i="105" a="1"/>
  <c r="CO2" i="105" s="1"/>
  <c r="CJ2" i="105" a="1"/>
  <c r="CJ2" i="105" s="1"/>
  <c r="CM2" i="105" a="1"/>
  <c r="CM2" i="105" s="1"/>
  <c r="CK2" i="105" a="1"/>
  <c r="CK2" i="105" s="1"/>
  <c r="CN2" i="105" a="1"/>
  <c r="CN2" i="105" s="1"/>
  <c r="CI2" i="105" a="1"/>
  <c r="CI2" i="105" s="1"/>
  <c r="CL2" i="105" a="1"/>
  <c r="CL2" i="105" s="1"/>
  <c r="CO88" i="105" a="1"/>
  <c r="CO88" i="105" s="1"/>
  <c r="CM88" i="105" a="1"/>
  <c r="CM88" i="105" s="1"/>
  <c r="CL88" i="105" a="1"/>
  <c r="CL88" i="105" s="1"/>
  <c r="CN88" i="105" a="1"/>
  <c r="CN88" i="105" s="1"/>
  <c r="CK88" i="105" a="1"/>
  <c r="CK88" i="105" s="1"/>
  <c r="CI88" i="105" a="1"/>
  <c r="CI88" i="105" s="1"/>
  <c r="AZ54" i="103" a="1"/>
  <c r="AZ54" i="103" s="1"/>
  <c r="AY54" i="103" a="1"/>
  <c r="AY54" i="103" s="1"/>
  <c r="AX54" i="103" a="1"/>
  <c r="AX54" i="103" s="1"/>
  <c r="BF54" i="103" a="1"/>
  <c r="BF54" i="103" s="1"/>
  <c r="BA54" i="103" a="1"/>
  <c r="BA54" i="103" s="1"/>
  <c r="BD54" i="103" a="1"/>
  <c r="BD54" i="103" s="1"/>
  <c r="BC54" i="103" a="1"/>
  <c r="BC54" i="103" s="1"/>
  <c r="BG54" i="103" a="1"/>
  <c r="BG54" i="103" s="1"/>
  <c r="BB54" i="103" a="1"/>
  <c r="BB54" i="103" s="1"/>
  <c r="BE54" i="103" a="1"/>
  <c r="BE54" i="103" s="1"/>
  <c r="AB54" i="103" a="1"/>
  <c r="AB54" i="103" s="1"/>
  <c r="AZ46" i="103" a="1"/>
  <c r="AZ46" i="103" s="1"/>
  <c r="BG46" i="103" a="1"/>
  <c r="BG46" i="103" s="1"/>
  <c r="BD46" i="103" a="1"/>
  <c r="BD46" i="103" s="1"/>
  <c r="BF46" i="103" a="1"/>
  <c r="BF46" i="103" s="1"/>
  <c r="AX46" i="103" a="1"/>
  <c r="AX46" i="103" s="1"/>
  <c r="BA46" i="103" a="1"/>
  <c r="BA46" i="103" s="1"/>
  <c r="BB46" i="103" a="1"/>
  <c r="BB46" i="103" s="1"/>
  <c r="BE46" i="103" a="1"/>
  <c r="BE46" i="103" s="1"/>
  <c r="AY46" i="103" a="1"/>
  <c r="AY46" i="103" s="1"/>
  <c r="BC46" i="103" a="1"/>
  <c r="BC46" i="103" s="1"/>
  <c r="AB46" i="103" a="1"/>
  <c r="AB46" i="103" s="1"/>
  <c r="AD21" i="99"/>
  <c r="AH21" i="99"/>
  <c r="AI43" i="105"/>
  <c r="BY43" i="105" s="1" a="1"/>
  <c r="BY43" i="105" s="1"/>
  <c r="AK9" i="103" a="1"/>
  <c r="AK9" i="103" s="1"/>
  <c r="CJ9" i="103" a="1"/>
  <c r="CJ9" i="103" s="1"/>
  <c r="CZ9" i="103" a="1"/>
  <c r="CZ9" i="103" s="1"/>
  <c r="CS9" i="103" a="1"/>
  <c r="CS9" i="103" s="1"/>
  <c r="CV9" i="103" a="1"/>
  <c r="CV9" i="103" s="1"/>
  <c r="BU38" i="103" a="1"/>
  <c r="BU38" i="103" s="1"/>
  <c r="BV38" i="103" a="1"/>
  <c r="BV38" i="103" s="1"/>
  <c r="BQ38" i="103" a="1"/>
  <c r="BQ38" i="103" s="1"/>
  <c r="BW38" i="103" a="1"/>
  <c r="BW38" i="103" s="1"/>
  <c r="BT38" i="103" a="1"/>
  <c r="BT38" i="103" s="1"/>
  <c r="BX38" i="103" a="1"/>
  <c r="BX38" i="103" s="1"/>
  <c r="BS38" i="103" a="1"/>
  <c r="BS38" i="103" s="1"/>
  <c r="BR38" i="103" a="1"/>
  <c r="BR38" i="103" s="1"/>
  <c r="AY38" i="103" a="1"/>
  <c r="AY38" i="103" s="1"/>
  <c r="BH38" i="103" a="1"/>
  <c r="BH38" i="103" s="1"/>
  <c r="AB172" i="99"/>
  <c r="AF172" i="99"/>
  <c r="Z76" i="105"/>
  <c r="S172" i="99"/>
  <c r="AB56" i="103" a="1"/>
  <c r="AB56" i="103" s="1"/>
  <c r="BD56" i="103" a="1"/>
  <c r="BD56" i="103" s="1"/>
  <c r="BA56" i="103" a="1"/>
  <c r="BA56" i="103" s="1"/>
  <c r="BE56" i="103" a="1"/>
  <c r="BE56" i="103" s="1"/>
  <c r="BB56" i="103" a="1"/>
  <c r="BB56" i="103" s="1"/>
  <c r="AZ56" i="103" a="1"/>
  <c r="AZ56" i="103" s="1"/>
  <c r="BF56" i="103" a="1"/>
  <c r="BF56" i="103" s="1"/>
  <c r="BG56" i="103" a="1"/>
  <c r="BG56" i="103" s="1"/>
  <c r="AX56" i="103" a="1"/>
  <c r="AX56" i="103" s="1"/>
  <c r="AY56" i="103" a="1"/>
  <c r="AY56" i="103" s="1"/>
  <c r="BC56" i="103" a="1"/>
  <c r="BC56" i="103" s="1"/>
  <c r="BX4" i="103" a="1"/>
  <c r="BX4" i="103" s="1"/>
  <c r="BR4" i="103" a="1"/>
  <c r="BR4" i="103" s="1"/>
  <c r="BS4" i="103" a="1"/>
  <c r="BS4" i="103" s="1"/>
  <c r="BQ4" i="103" a="1"/>
  <c r="BQ4" i="103" s="1"/>
  <c r="BU4" i="103" a="1"/>
  <c r="BU4" i="103" s="1"/>
  <c r="BW4" i="103" a="1"/>
  <c r="BW4" i="103" s="1"/>
  <c r="BT4" i="103" a="1"/>
  <c r="BT4" i="103" s="1"/>
  <c r="BV4" i="103" a="1"/>
  <c r="BV4" i="103" s="1"/>
  <c r="AG19" i="99"/>
  <c r="AC19" i="99"/>
  <c r="AE121" i="105"/>
  <c r="CJ121" i="105" s="1" a="1"/>
  <c r="CJ121" i="105" s="1"/>
  <c r="AF179" i="99"/>
  <c r="AB179" i="99"/>
  <c r="Z139" i="105"/>
  <c r="A179" i="99" a="1"/>
  <c r="A179" i="99" s="1"/>
  <c r="BW179" i="99" s="1" a="1"/>
  <c r="BW179" i="99" s="1"/>
  <c r="S179" i="99"/>
  <c r="E16" i="105"/>
  <c r="I16" i="105"/>
  <c r="W50" i="104"/>
  <c r="BQ54" i="103" a="1"/>
  <c r="BQ54" i="103" s="1"/>
  <c r="BW54" i="103" a="1"/>
  <c r="BW54" i="103" s="1"/>
  <c r="BU54" i="103" a="1"/>
  <c r="BU54" i="103" s="1"/>
  <c r="BT54" i="103" a="1"/>
  <c r="BT54" i="103" s="1"/>
  <c r="BR54" i="103" a="1"/>
  <c r="BR54" i="103" s="1"/>
  <c r="BX54" i="103" a="1"/>
  <c r="BX54" i="103" s="1"/>
  <c r="BS54" i="103" a="1"/>
  <c r="BS54" i="103" s="1"/>
  <c r="AD54" i="103" a="1"/>
  <c r="AD54" i="103" s="1"/>
  <c r="I88" i="105"/>
  <c r="E88" i="105"/>
  <c r="F88" i="105"/>
  <c r="B88" i="105" s="1"/>
  <c r="H88" i="105"/>
  <c r="AC66" i="99"/>
  <c r="AG66" i="99"/>
  <c r="AE8" i="105"/>
  <c r="BU8" i="105" s="1" a="1"/>
  <c r="BU8" i="105" s="1"/>
  <c r="CD39" i="103" a="1"/>
  <c r="CD39" i="103" s="1"/>
  <c r="BY39" i="103" a="1"/>
  <c r="BY39" i="103" s="1"/>
  <c r="CA39" i="103" a="1"/>
  <c r="CA39" i="103" s="1"/>
  <c r="CB39" i="103" a="1"/>
  <c r="CB39" i="103" s="1"/>
  <c r="BZ39" i="103" a="1"/>
  <c r="BZ39" i="103" s="1"/>
  <c r="CE39" i="103" a="1"/>
  <c r="CE39" i="103" s="1"/>
  <c r="CC39" i="103" a="1"/>
  <c r="CC39" i="103" s="1"/>
  <c r="AE39" i="103" a="1"/>
  <c r="AE39" i="103" s="1"/>
  <c r="E99" i="105"/>
  <c r="H99" i="105"/>
  <c r="F99" i="105"/>
  <c r="C99" i="105" s="1"/>
  <c r="I99" i="105"/>
  <c r="CV53" i="103" a="1"/>
  <c r="CV53" i="103" s="1"/>
  <c r="CS53" i="103" a="1"/>
  <c r="CS53" i="103" s="1"/>
  <c r="CZ53" i="103" a="1"/>
  <c r="CZ53" i="103" s="1"/>
  <c r="CJ53" i="103" a="1"/>
  <c r="CJ53" i="103" s="1"/>
  <c r="CO53" i="103" a="1"/>
  <c r="CO53" i="103" s="1"/>
  <c r="AK53" i="103" a="1"/>
  <c r="AK53" i="103" s="1"/>
  <c r="R43" i="104"/>
  <c r="CW77" i="103" a="1"/>
  <c r="CW77" i="103" s="1"/>
  <c r="CK77" i="103" a="1"/>
  <c r="CK77" i="103" s="1"/>
  <c r="CT77" i="103" a="1"/>
  <c r="CT77" i="103" s="1"/>
  <c r="BX77" i="103" a="1"/>
  <c r="BX77" i="103" s="1"/>
  <c r="CE77" i="103" a="1"/>
  <c r="CE77" i="103" s="1"/>
  <c r="CZ77" i="103" a="1"/>
  <c r="CZ77" i="103" s="1"/>
  <c r="CR33" i="103" a="1"/>
  <c r="CR33" i="103" s="1"/>
  <c r="CI33" i="103" a="1"/>
  <c r="CI33" i="103" s="1"/>
  <c r="CU33" i="103" a="1"/>
  <c r="CU33" i="103" s="1"/>
  <c r="CY33" i="103" a="1"/>
  <c r="CY33" i="103" s="1"/>
  <c r="CX33" i="103" a="1"/>
  <c r="CX33" i="103" s="1"/>
  <c r="BV33" i="103" a="1"/>
  <c r="BV33" i="103" s="1"/>
  <c r="CC33" i="103" a="1"/>
  <c r="CC33" i="103" s="1"/>
  <c r="CZ65" i="103" a="1"/>
  <c r="CZ65" i="103" s="1"/>
  <c r="CS65" i="103" a="1"/>
  <c r="CS65" i="103" s="1"/>
  <c r="CV65" i="103" a="1"/>
  <c r="CV65" i="103" s="1"/>
  <c r="CJ65" i="103" a="1"/>
  <c r="CJ65" i="103" s="1"/>
  <c r="CO65" i="103" a="1"/>
  <c r="CO65" i="103" s="1"/>
  <c r="T61" i="104"/>
  <c r="BR61" i="104" s="1" a="1"/>
  <c r="BR61" i="104" s="1"/>
  <c r="S75" i="99"/>
  <c r="CN70" i="103" a="1"/>
  <c r="CN70" i="103" s="1"/>
  <c r="CI70" i="103" a="1"/>
  <c r="CI70" i="103" s="1"/>
  <c r="CX70" i="103" a="1"/>
  <c r="CX70" i="103" s="1"/>
  <c r="CY70" i="103" a="1"/>
  <c r="CY70" i="103" s="1"/>
  <c r="CU70" i="103" a="1"/>
  <c r="CU70" i="103" s="1"/>
  <c r="CR70" i="103" a="1"/>
  <c r="CR70" i="103" s="1"/>
  <c r="AJ70" i="103" a="1"/>
  <c r="AJ70" i="103" s="1"/>
  <c r="AC69" i="103" a="1"/>
  <c r="AC69" i="103" s="1"/>
  <c r="BI69" i="103" a="1"/>
  <c r="BI69" i="103" s="1"/>
  <c r="BL69" i="103" a="1"/>
  <c r="BL69" i="103" s="1"/>
  <c r="BP69" i="103" a="1"/>
  <c r="BP69" i="103" s="1"/>
  <c r="BM69" i="103" a="1"/>
  <c r="BM69" i="103" s="1"/>
  <c r="BJ69" i="103" a="1"/>
  <c r="BJ69" i="103" s="1"/>
  <c r="BK69" i="103" a="1"/>
  <c r="BK69" i="103" s="1"/>
  <c r="BH69" i="103" a="1"/>
  <c r="BH69" i="103" s="1"/>
  <c r="BN69" i="103" a="1"/>
  <c r="BN69" i="103" s="1"/>
  <c r="BO69" i="103" a="1"/>
  <c r="BO69" i="103" s="1"/>
  <c r="CY12" i="103" a="1"/>
  <c r="CY12" i="103" s="1"/>
  <c r="CU12" i="103" a="1"/>
  <c r="CU12" i="103" s="1"/>
  <c r="CI12" i="103" a="1"/>
  <c r="CI12" i="103" s="1"/>
  <c r="CX12" i="103" a="1"/>
  <c r="CX12" i="103" s="1"/>
  <c r="CR12" i="103" a="1"/>
  <c r="CR12" i="103" s="1"/>
  <c r="AJ12" i="103" a="1"/>
  <c r="AJ12" i="103" s="1"/>
  <c r="CV81" i="103" a="1"/>
  <c r="CV81" i="103" s="1"/>
  <c r="CJ81" i="103" a="1"/>
  <c r="CJ81" i="103" s="1"/>
  <c r="CS81" i="103" a="1"/>
  <c r="CS81" i="103" s="1"/>
  <c r="CZ81" i="103" a="1"/>
  <c r="CZ81" i="103" s="1"/>
  <c r="BF81" i="103" a="1"/>
  <c r="BF81" i="103" s="1"/>
  <c r="BO81" i="103" a="1"/>
  <c r="BO81" i="103" s="1"/>
  <c r="BW81" i="103" a="1"/>
  <c r="BW81" i="103" s="1"/>
  <c r="CO81" i="103" a="1"/>
  <c r="CO81" i="103" s="1"/>
  <c r="AC8" i="105"/>
  <c r="BS8" i="105" s="1" a="1"/>
  <c r="BS8" i="105" s="1"/>
  <c r="AB66" i="99"/>
  <c r="S66" i="99"/>
  <c r="AF66" i="99"/>
  <c r="CY67" i="103" a="1"/>
  <c r="CY67" i="103" s="1"/>
  <c r="CW67" i="103" a="1"/>
  <c r="CW67" i="103" s="1"/>
  <c r="CK67" i="103" a="1"/>
  <c r="CK67" i="103" s="1"/>
  <c r="CT67" i="103" a="1"/>
  <c r="CT67" i="103" s="1"/>
  <c r="BM63" i="103" a="1"/>
  <c r="BM63" i="103" s="1"/>
  <c r="BI63" i="103" a="1"/>
  <c r="BI63" i="103" s="1"/>
  <c r="BN63" i="103" a="1"/>
  <c r="BN63" i="103" s="1"/>
  <c r="BJ63" i="103" a="1"/>
  <c r="BJ63" i="103" s="1"/>
  <c r="BP63" i="103" a="1"/>
  <c r="BP63" i="103" s="1"/>
  <c r="BK63" i="103" a="1"/>
  <c r="BK63" i="103" s="1"/>
  <c r="BO63" i="103" a="1"/>
  <c r="BO63" i="103" s="1"/>
  <c r="BL63" i="103" a="1"/>
  <c r="BL63" i="103" s="1"/>
  <c r="AC63" i="103" a="1"/>
  <c r="AC63" i="103" s="1"/>
  <c r="BX42" i="103" a="1"/>
  <c r="BX42" i="103" s="1"/>
  <c r="BR42" i="103" a="1"/>
  <c r="BR42" i="103" s="1"/>
  <c r="BQ42" i="103" a="1"/>
  <c r="BQ42" i="103" s="1"/>
  <c r="BS42" i="103" a="1"/>
  <c r="BS42" i="103" s="1"/>
  <c r="BV42" i="103" a="1"/>
  <c r="BV42" i="103" s="1"/>
  <c r="BT42" i="103" a="1"/>
  <c r="BT42" i="103" s="1"/>
  <c r="BW42" i="103" a="1"/>
  <c r="BW42" i="103" s="1"/>
  <c r="BU42" i="103" a="1"/>
  <c r="BU42" i="103" s="1"/>
  <c r="AD42" i="103" a="1"/>
  <c r="AD42" i="103" s="1"/>
  <c r="BZ18" i="103" a="1"/>
  <c r="BZ18" i="103" s="1"/>
  <c r="CP18" i="103" a="1"/>
  <c r="CP18" i="103" s="1"/>
  <c r="CF18" i="103" a="1"/>
  <c r="CF18" i="103" s="1"/>
  <c r="CO18" i="103" a="1"/>
  <c r="CO18" i="103" s="1"/>
  <c r="CN18" i="103" a="1"/>
  <c r="CN18" i="103" s="1"/>
  <c r="CM18" i="103" a="1"/>
  <c r="CM18" i="103" s="1"/>
  <c r="CL18" i="103" a="1"/>
  <c r="CL18" i="103" s="1"/>
  <c r="AG18" i="103" a="1"/>
  <c r="AG18" i="103" s="1"/>
  <c r="D19" i="101"/>
  <c r="BX125" i="103" a="1"/>
  <c r="BX125" i="103" s="1"/>
  <c r="AL125" i="103" a="1"/>
  <c r="AL125" i="103" s="1"/>
  <c r="CP125" i="103" a="1"/>
  <c r="CP125" i="103" s="1"/>
  <c r="CZ125" i="103" a="1"/>
  <c r="CZ125" i="103" s="1"/>
  <c r="CT125" i="103" a="1"/>
  <c r="CT125" i="103" s="1"/>
  <c r="CY125" i="103" a="1"/>
  <c r="CY125" i="103" s="1"/>
  <c r="CK125" i="103" a="1"/>
  <c r="CK125" i="103" s="1"/>
  <c r="CW125" i="103" a="1"/>
  <c r="CW125" i="103" s="1"/>
  <c r="BG125" i="103" a="1"/>
  <c r="BG125" i="103" s="1"/>
  <c r="CE125" i="103" a="1"/>
  <c r="CE125" i="103" s="1"/>
  <c r="CT5" i="103" a="1"/>
  <c r="CT5" i="103" s="1"/>
  <c r="CW5" i="103" a="1"/>
  <c r="CW5" i="103" s="1"/>
  <c r="CK5" i="103" a="1"/>
  <c r="CK5" i="103" s="1"/>
  <c r="R46" i="104"/>
  <c r="H19" i="105"/>
  <c r="I19" i="105"/>
  <c r="E19" i="105"/>
  <c r="F19" i="105"/>
  <c r="D19" i="105" s="1"/>
  <c r="CL20" i="103" a="1"/>
  <c r="CL20" i="103" s="1"/>
  <c r="CP20" i="103" a="1"/>
  <c r="CP20" i="103" s="1"/>
  <c r="CM20" i="103" a="1"/>
  <c r="CM20" i="103" s="1"/>
  <c r="CO20" i="103" a="1"/>
  <c r="CO20" i="103" s="1"/>
  <c r="CN20" i="103" a="1"/>
  <c r="CN20" i="103" s="1"/>
  <c r="CF20" i="103" a="1"/>
  <c r="CF20" i="103" s="1"/>
  <c r="AG20" i="103" a="1"/>
  <c r="AG20" i="103" s="1"/>
  <c r="AF11" i="99"/>
  <c r="AB11" i="99"/>
  <c r="Z72" i="105"/>
  <c r="H26" i="105"/>
  <c r="E26" i="105"/>
  <c r="I26" i="105"/>
  <c r="F26" i="105"/>
  <c r="D26" i="105" s="1"/>
  <c r="S6" i="99"/>
  <c r="F41" i="105"/>
  <c r="C41" i="105" s="1"/>
  <c r="AK47" i="105" a="1"/>
  <c r="AK47" i="105" s="1"/>
  <c r="AP47" i="105" a="1"/>
  <c r="AP47" i="105" s="1"/>
  <c r="AS47" i="105" a="1"/>
  <c r="AS47" i="105" s="1"/>
  <c r="AT47" i="105" a="1"/>
  <c r="AT47" i="105" s="1"/>
  <c r="AV47" i="105" a="1"/>
  <c r="AV47" i="105" s="1"/>
  <c r="AN47" i="105" a="1"/>
  <c r="AN47" i="105" s="1"/>
  <c r="AR47" i="105" a="1"/>
  <c r="AR47" i="105" s="1"/>
  <c r="AO47" i="105" a="1"/>
  <c r="AO47" i="105" s="1"/>
  <c r="W118" i="104"/>
  <c r="BN26" i="103" a="1"/>
  <c r="BN26" i="103" s="1"/>
  <c r="BL26" i="103" a="1"/>
  <c r="BL26" i="103" s="1"/>
  <c r="BJ26" i="103" a="1"/>
  <c r="BJ26" i="103" s="1"/>
  <c r="BK26" i="103" a="1"/>
  <c r="BK26" i="103" s="1"/>
  <c r="BM26" i="103" a="1"/>
  <c r="BM26" i="103" s="1"/>
  <c r="BP26" i="103" a="1"/>
  <c r="BP26" i="103" s="1"/>
  <c r="BI26" i="103" a="1"/>
  <c r="BI26" i="103" s="1"/>
  <c r="BO26" i="103" a="1"/>
  <c r="BO26" i="103" s="1"/>
  <c r="BH26" i="103" a="1"/>
  <c r="BH26" i="103" s="1"/>
  <c r="AC26" i="103" a="1"/>
  <c r="AC26" i="103" s="1"/>
  <c r="CA46" i="105" a="1"/>
  <c r="CA46" i="105" s="1"/>
  <c r="CK46" i="105" a="1"/>
  <c r="CK46" i="105" s="1"/>
  <c r="CO46" i="105" a="1"/>
  <c r="CO46" i="105" s="1"/>
  <c r="CL46" i="105" a="1"/>
  <c r="CL46" i="105" s="1"/>
  <c r="CJ46" i="105" a="1"/>
  <c r="CJ46" i="105" s="1"/>
  <c r="CI46" i="105" a="1"/>
  <c r="CI46" i="105" s="1"/>
  <c r="BO11" i="103" a="1"/>
  <c r="BO11" i="103" s="1"/>
  <c r="BL11" i="103" a="1"/>
  <c r="BL11" i="103" s="1"/>
  <c r="BJ11" i="103" a="1"/>
  <c r="BJ11" i="103" s="1"/>
  <c r="BP11" i="103" a="1"/>
  <c r="BP11" i="103" s="1"/>
  <c r="BK11" i="103" a="1"/>
  <c r="BK11" i="103" s="1"/>
  <c r="BN11" i="103" a="1"/>
  <c r="BN11" i="103" s="1"/>
  <c r="BM11" i="103" a="1"/>
  <c r="BM11" i="103" s="1"/>
  <c r="AC11" i="103" a="1"/>
  <c r="AC11" i="103" s="1"/>
  <c r="CO151" i="105" a="1"/>
  <c r="CO151" i="105" s="1"/>
  <c r="CI151" i="105" a="1"/>
  <c r="CI151" i="105" s="1"/>
  <c r="CK151" i="105" a="1"/>
  <c r="CK151" i="105" s="1"/>
  <c r="CL151" i="105" a="1"/>
  <c r="CL151" i="105" s="1"/>
  <c r="AZ151" i="105" a="1"/>
  <c r="AZ151" i="105" s="1"/>
  <c r="CJ151" i="105" a="1"/>
  <c r="CJ151" i="105" s="1"/>
  <c r="CN151" i="105" a="1"/>
  <c r="CN151" i="105" s="1"/>
  <c r="AG5" i="99"/>
  <c r="AE146" i="105"/>
  <c r="BU146" i="105" s="1" a="1"/>
  <c r="BU146" i="105" s="1"/>
  <c r="AC5" i="99"/>
  <c r="AH77" i="99"/>
  <c r="AD77" i="99"/>
  <c r="AI63" i="105"/>
  <c r="AK8" i="103" a="1"/>
  <c r="AK8" i="103" s="1"/>
  <c r="CV8" i="103" a="1"/>
  <c r="CV8" i="103" s="1"/>
  <c r="CS8" i="103" a="1"/>
  <c r="CS8" i="103" s="1"/>
  <c r="CZ8" i="103" a="1"/>
  <c r="CZ8" i="103" s="1"/>
  <c r="CJ8" i="103" a="1"/>
  <c r="CJ8" i="103" s="1"/>
  <c r="W70" i="104"/>
  <c r="CM70" i="104" s="1" a="1"/>
  <c r="CM70" i="104" s="1"/>
  <c r="CT13" i="103" a="1"/>
  <c r="CT13" i="103" s="1"/>
  <c r="CK13" i="103" a="1"/>
  <c r="CK13" i="103" s="1"/>
  <c r="CW13" i="103" a="1"/>
  <c r="CW13" i="103" s="1"/>
  <c r="AL13" i="103" a="1"/>
  <c r="AL13" i="103" s="1"/>
  <c r="W80" i="104"/>
  <c r="BD80" i="104" s="1" a="1"/>
  <c r="BD80" i="104" s="1"/>
  <c r="R47" i="104"/>
  <c r="CK34" i="103" a="1"/>
  <c r="CK34" i="103" s="1"/>
  <c r="CW34" i="103" a="1"/>
  <c r="CW34" i="103" s="1"/>
  <c r="CT34" i="103" a="1"/>
  <c r="CT34" i="103" s="1"/>
  <c r="CZ34" i="103" a="1"/>
  <c r="CZ34" i="103" s="1"/>
  <c r="AL34" i="103" a="1"/>
  <c r="AL34" i="103" s="1"/>
  <c r="BP34" i="103" a="1"/>
  <c r="BP34" i="103" s="1"/>
  <c r="CE34" i="103" a="1"/>
  <c r="CE34" i="103" s="1"/>
  <c r="AB51" i="103" a="1"/>
  <c r="AB51" i="103" s="1"/>
  <c r="BG51" i="103" a="1"/>
  <c r="BG51" i="103" s="1"/>
  <c r="BF51" i="103" a="1"/>
  <c r="BF51" i="103" s="1"/>
  <c r="AZ51" i="103" a="1"/>
  <c r="AZ51" i="103" s="1"/>
  <c r="BA51" i="103" a="1"/>
  <c r="BA51" i="103" s="1"/>
  <c r="AY51" i="103" a="1"/>
  <c r="AY51" i="103" s="1"/>
  <c r="BE51" i="103" a="1"/>
  <c r="BE51" i="103" s="1"/>
  <c r="AX51" i="103" a="1"/>
  <c r="AX51" i="103" s="1"/>
  <c r="BC51" i="103" a="1"/>
  <c r="BC51" i="103" s="1"/>
  <c r="BD51" i="103" a="1"/>
  <c r="BD51" i="103" s="1"/>
  <c r="BB51" i="103" a="1"/>
  <c r="BB51" i="103" s="1"/>
  <c r="CS28" i="103" a="1"/>
  <c r="CS28" i="103" s="1"/>
  <c r="CZ28" i="103" a="1"/>
  <c r="CZ28" i="103" s="1"/>
  <c r="CV28" i="103" a="1"/>
  <c r="CV28" i="103" s="1"/>
  <c r="CJ28" i="103" a="1"/>
  <c r="CJ28" i="103" s="1"/>
  <c r="CT143" i="105" a="1"/>
  <c r="CT143" i="105" s="1"/>
  <c r="DC143" i="105" a="1"/>
  <c r="DC143" i="105" s="1"/>
  <c r="DF143" i="105" a="1"/>
  <c r="DF143" i="105" s="1"/>
  <c r="I86" i="105"/>
  <c r="DE20" i="105" a="1"/>
  <c r="DE20" i="105" s="1"/>
  <c r="CS20" i="105" a="1"/>
  <c r="CS20" i="105" s="1"/>
  <c r="DI20" i="105" a="1"/>
  <c r="DI20" i="105" s="1"/>
  <c r="DB20" i="105" a="1"/>
  <c r="DB20" i="105" s="1"/>
  <c r="BJ39" i="103" a="1"/>
  <c r="BJ39" i="103" s="1"/>
  <c r="BP39" i="103" a="1"/>
  <c r="BP39" i="103" s="1"/>
  <c r="BK39" i="103" a="1"/>
  <c r="BK39" i="103" s="1"/>
  <c r="BH39" i="103" a="1"/>
  <c r="BH39" i="103" s="1"/>
  <c r="BN39" i="103" a="1"/>
  <c r="BN39" i="103" s="1"/>
  <c r="BM39" i="103" a="1"/>
  <c r="BM39" i="103" s="1"/>
  <c r="BI39" i="103" a="1"/>
  <c r="BI39" i="103" s="1"/>
  <c r="BO39" i="103" a="1"/>
  <c r="BO39" i="103" s="1"/>
  <c r="BL39" i="103" a="1"/>
  <c r="BL39" i="103" s="1"/>
  <c r="AC39" i="103" a="1"/>
  <c r="AC39" i="103" s="1"/>
  <c r="CI23" i="105" a="1"/>
  <c r="CI23" i="105" s="1"/>
  <c r="CK23" i="105" a="1"/>
  <c r="CK23" i="105" s="1"/>
  <c r="CM23" i="105" a="1"/>
  <c r="CM23" i="105" s="1"/>
  <c r="CO23" i="105" a="1"/>
  <c r="CO23" i="105" s="1"/>
  <c r="CL23" i="105" a="1"/>
  <c r="CL23" i="105" s="1"/>
  <c r="AZ23" i="105" a="1"/>
  <c r="AZ23" i="105" s="1"/>
  <c r="DG46" i="105" a="1"/>
  <c r="DG46" i="105" s="1"/>
  <c r="DD46" i="105" a="1"/>
  <c r="DD46" i="105" s="1"/>
  <c r="CH46" i="105" a="1"/>
  <c r="CH46" i="105" s="1"/>
  <c r="CU46" i="105" a="1"/>
  <c r="CU46" i="105" s="1"/>
  <c r="CC38" i="105" a="1"/>
  <c r="CC38" i="105" s="1"/>
  <c r="CB38" i="105" a="1"/>
  <c r="CB38" i="105" s="1"/>
  <c r="CA38" i="105" a="1"/>
  <c r="CA38" i="105" s="1"/>
  <c r="CG38" i="105" a="1"/>
  <c r="CG38" i="105" s="1"/>
  <c r="CH38" i="105" a="1"/>
  <c r="CH38" i="105" s="1"/>
  <c r="CF38" i="105" a="1"/>
  <c r="CF38" i="105" s="1"/>
  <c r="CE38" i="105" a="1"/>
  <c r="CE38" i="105" s="1"/>
  <c r="CD38" i="105" a="1"/>
  <c r="CD38" i="105" s="1"/>
  <c r="AY38" i="105" a="1"/>
  <c r="AY38" i="105" s="1"/>
  <c r="AX123" i="105" a="1"/>
  <c r="AX123" i="105" s="1"/>
  <c r="F69" i="105"/>
  <c r="C69" i="105" s="1"/>
  <c r="H69" i="105"/>
  <c r="I69" i="105"/>
  <c r="E69" i="105"/>
  <c r="BA47" i="103" a="1"/>
  <c r="BA47" i="103" s="1"/>
  <c r="BB47" i="103" a="1"/>
  <c r="BB47" i="103" s="1"/>
  <c r="BG47" i="103" a="1"/>
  <c r="BG47" i="103" s="1"/>
  <c r="BD47" i="103" a="1"/>
  <c r="BD47" i="103" s="1"/>
  <c r="BF47" i="103" a="1"/>
  <c r="BF47" i="103" s="1"/>
  <c r="AX47" i="103" a="1"/>
  <c r="AX47" i="103" s="1"/>
  <c r="BC47" i="103" a="1"/>
  <c r="BC47" i="103" s="1"/>
  <c r="AY47" i="103" a="1"/>
  <c r="AY47" i="103" s="1"/>
  <c r="BE47" i="103" a="1"/>
  <c r="BE47" i="103" s="1"/>
  <c r="AB47" i="103" a="1"/>
  <c r="AB47" i="103" s="1"/>
  <c r="CA27" i="105" a="1"/>
  <c r="CA27" i="105" s="1"/>
  <c r="CD27" i="105" a="1"/>
  <c r="CD27" i="105" s="1"/>
  <c r="CB27" i="105" a="1"/>
  <c r="CB27" i="105" s="1"/>
  <c r="CG27" i="105" a="1"/>
  <c r="CG27" i="105" s="1"/>
  <c r="CE27" i="105" a="1"/>
  <c r="CE27" i="105" s="1"/>
  <c r="CH27" i="105" a="1"/>
  <c r="CH27" i="105" s="1"/>
  <c r="CC27" i="105" a="1"/>
  <c r="CC27" i="105" s="1"/>
  <c r="W53" i="104"/>
  <c r="BU53" i="104" s="1" a="1"/>
  <c r="BU53" i="104" s="1"/>
  <c r="S173" i="99"/>
  <c r="AD173" i="99"/>
  <c r="AH173" i="99"/>
  <c r="AJ77" i="105"/>
  <c r="CR52" i="103" a="1"/>
  <c r="CR52" i="103" s="1"/>
  <c r="CI52" i="103" a="1"/>
  <c r="CI52" i="103" s="1"/>
  <c r="CY52" i="103" a="1"/>
  <c r="CY52" i="103" s="1"/>
  <c r="CX52" i="103" a="1"/>
  <c r="CX52" i="103" s="1"/>
  <c r="CU52" i="103" a="1"/>
  <c r="CU52" i="103" s="1"/>
  <c r="CN52" i="103" a="1"/>
  <c r="CN52" i="103" s="1"/>
  <c r="AJ52" i="103" a="1"/>
  <c r="AJ52" i="103" s="1"/>
  <c r="CE50" i="103" a="1"/>
  <c r="CE50" i="103" s="1"/>
  <c r="CD50" i="103" a="1"/>
  <c r="CD50" i="103" s="1"/>
  <c r="CA50" i="103" a="1"/>
  <c r="CA50" i="103" s="1"/>
  <c r="CB50" i="103" a="1"/>
  <c r="CB50" i="103" s="1"/>
  <c r="BY50" i="103" a="1"/>
  <c r="BY50" i="103" s="1"/>
  <c r="CC50" i="103" a="1"/>
  <c r="CC50" i="103" s="1"/>
  <c r="BZ50" i="103" a="1"/>
  <c r="BZ50" i="103" s="1"/>
  <c r="AE50" i="103" a="1"/>
  <c r="AE50" i="103" s="1"/>
  <c r="AC132" i="99"/>
  <c r="AH37" i="105"/>
  <c r="BX37" i="105" s="1" a="1"/>
  <c r="BX37" i="105" s="1"/>
  <c r="AG132" i="99"/>
  <c r="A151" i="99" a="1"/>
  <c r="A151" i="99" s="1"/>
  <c r="AZ105" i="105" a="1"/>
  <c r="AZ105" i="105" s="1"/>
  <c r="AX15" i="105" a="1"/>
  <c r="AX15" i="105" s="1"/>
  <c r="AZ15" i="105" a="1"/>
  <c r="AZ15" i="105" s="1"/>
  <c r="BE15" i="105" a="1"/>
  <c r="BE15" i="105" s="1"/>
  <c r="BA15" i="105" a="1"/>
  <c r="BA15" i="105" s="1"/>
  <c r="AW15" i="105" a="1"/>
  <c r="AW15" i="105" s="1"/>
  <c r="AY15" i="105" a="1"/>
  <c r="AY15" i="105" s="1"/>
  <c r="BD15" i="105" a="1"/>
  <c r="BD15" i="105" s="1"/>
  <c r="BB15" i="105" a="1"/>
  <c r="BB15" i="105" s="1"/>
  <c r="BG15" i="105" a="1"/>
  <c r="BG15" i="105" s="1"/>
  <c r="BF15" i="105" a="1"/>
  <c r="BF15" i="105" s="1"/>
  <c r="BC15" i="105" a="1"/>
  <c r="BC15" i="105" s="1"/>
  <c r="BN2" i="103" a="1"/>
  <c r="BN2" i="103" s="1"/>
  <c r="CI2" i="103" a="1"/>
  <c r="CI2" i="103" s="1"/>
  <c r="CX2" i="103" a="1"/>
  <c r="CX2" i="103" s="1"/>
  <c r="CY2" i="103" a="1"/>
  <c r="CY2" i="103" s="1"/>
  <c r="CU2" i="103" a="1"/>
  <c r="CU2" i="103" s="1"/>
  <c r="CR2" i="103" a="1"/>
  <c r="CR2" i="103" s="1"/>
  <c r="H91" i="105"/>
  <c r="AH63" i="105"/>
  <c r="AH25" i="105"/>
  <c r="BX25" i="105" s="1" a="1"/>
  <c r="BX25" i="105" s="1"/>
  <c r="AC68" i="99"/>
  <c r="AG68" i="99"/>
  <c r="R9" i="104"/>
  <c r="CL8" i="103" a="1"/>
  <c r="CL8" i="103" s="1"/>
  <c r="CN8" i="103" a="1"/>
  <c r="CN8" i="103" s="1"/>
  <c r="CM8" i="103" a="1"/>
  <c r="CM8" i="103" s="1"/>
  <c r="CF8" i="103" a="1"/>
  <c r="CF8" i="103" s="1"/>
  <c r="CO8" i="103" a="1"/>
  <c r="CO8" i="103" s="1"/>
  <c r="CP8" i="103" a="1"/>
  <c r="CP8" i="103" s="1"/>
  <c r="AG8" i="103" a="1"/>
  <c r="AG8" i="103" s="1"/>
  <c r="CR64" i="103" a="1"/>
  <c r="CR64" i="103" s="1"/>
  <c r="CU64" i="103" a="1"/>
  <c r="CU64" i="103" s="1"/>
  <c r="CY64" i="103" a="1"/>
  <c r="CY64" i="103" s="1"/>
  <c r="CI64" i="103" a="1"/>
  <c r="CI64" i="103" s="1"/>
  <c r="CX64" i="103" a="1"/>
  <c r="CX64" i="103" s="1"/>
  <c r="CN64" i="103" a="1"/>
  <c r="CN64" i="103" s="1"/>
  <c r="AJ64" i="103" a="1"/>
  <c r="AJ64" i="103" s="1"/>
  <c r="AC62" i="103" a="1"/>
  <c r="AC62" i="103" s="1"/>
  <c r="BM62" i="103" a="1"/>
  <c r="BM62" i="103" s="1"/>
  <c r="BH62" i="103" a="1"/>
  <c r="BH62" i="103" s="1"/>
  <c r="BO62" i="103" a="1"/>
  <c r="BO62" i="103" s="1"/>
  <c r="BP62" i="103" a="1"/>
  <c r="BP62" i="103" s="1"/>
  <c r="BL62" i="103" a="1"/>
  <c r="BL62" i="103" s="1"/>
  <c r="BJ62" i="103" a="1"/>
  <c r="BJ62" i="103" s="1"/>
  <c r="BK62" i="103" a="1"/>
  <c r="BK62" i="103" s="1"/>
  <c r="BN62" i="103" a="1"/>
  <c r="BN62" i="103" s="1"/>
  <c r="BI62" i="103" a="1"/>
  <c r="BI62" i="103" s="1"/>
  <c r="CO5" i="103" a="1"/>
  <c r="CO5" i="103" s="1"/>
  <c r="CL5" i="103" a="1"/>
  <c r="CL5" i="103" s="1"/>
  <c r="CM5" i="103" a="1"/>
  <c r="CM5" i="103" s="1"/>
  <c r="CN5" i="103" a="1"/>
  <c r="CN5" i="103" s="1"/>
  <c r="CP5" i="103" a="1"/>
  <c r="CP5" i="103" s="1"/>
  <c r="CF5" i="103" a="1"/>
  <c r="CF5" i="103" s="1"/>
  <c r="BG35" i="103" a="1"/>
  <c r="BG35" i="103" s="1"/>
  <c r="BF35" i="103" a="1"/>
  <c r="BF35" i="103" s="1"/>
  <c r="BB35" i="103" a="1"/>
  <c r="BB35" i="103" s="1"/>
  <c r="AX35" i="103" a="1"/>
  <c r="AX35" i="103" s="1"/>
  <c r="AY35" i="103" a="1"/>
  <c r="AY35" i="103" s="1"/>
  <c r="AZ35" i="103" a="1"/>
  <c r="AZ35" i="103" s="1"/>
  <c r="BD35" i="103" a="1"/>
  <c r="BD35" i="103" s="1"/>
  <c r="BC35" i="103" a="1"/>
  <c r="BC35" i="103" s="1"/>
  <c r="BA35" i="103" a="1"/>
  <c r="BA35" i="103" s="1"/>
  <c r="BE35" i="103" a="1"/>
  <c r="BE35" i="103" s="1"/>
  <c r="AB35" i="103" a="1"/>
  <c r="AB35" i="103" s="1"/>
  <c r="BZ29" i="103" a="1"/>
  <c r="BZ29" i="103" s="1"/>
  <c r="CA29" i="103" a="1"/>
  <c r="CA29" i="103" s="1"/>
  <c r="BY29" i="103" a="1"/>
  <c r="BY29" i="103" s="1"/>
  <c r="CC29" i="103" a="1"/>
  <c r="CC29" i="103" s="1"/>
  <c r="CB29" i="103" a="1"/>
  <c r="CB29" i="103" s="1"/>
  <c r="CD29" i="103" a="1"/>
  <c r="CD29" i="103" s="1"/>
  <c r="CE29" i="103" a="1"/>
  <c r="CE29" i="103" s="1"/>
  <c r="BZ77" i="103" a="1"/>
  <c r="BZ77" i="103" s="1"/>
  <c r="CF77" i="103" a="1"/>
  <c r="CF77" i="103" s="1"/>
  <c r="CO77" i="103" a="1"/>
  <c r="CO77" i="103" s="1"/>
  <c r="CP77" i="103" a="1"/>
  <c r="CP77" i="103" s="1"/>
  <c r="CM77" i="103" a="1"/>
  <c r="CM77" i="103" s="1"/>
  <c r="CN77" i="103" a="1"/>
  <c r="CN77" i="103" s="1"/>
  <c r="CL77" i="103" a="1"/>
  <c r="CL77" i="103" s="1"/>
  <c r="BS77" i="103" a="1"/>
  <c r="BS77" i="103" s="1"/>
  <c r="E149" i="105"/>
  <c r="H149" i="105"/>
  <c r="F149" i="105"/>
  <c r="C149" i="105" s="1"/>
  <c r="I149" i="105"/>
  <c r="AC78" i="105"/>
  <c r="BS78" i="105" s="1" a="1"/>
  <c r="BS78" i="105" s="1"/>
  <c r="AC146" i="105"/>
  <c r="Z138" i="105"/>
  <c r="AF178" i="99"/>
  <c r="AB178" i="99"/>
  <c r="AE138" i="105"/>
  <c r="CC138" i="105" s="1" a="1"/>
  <c r="CC138" i="105" s="1"/>
  <c r="AG178" i="99"/>
  <c r="AC178" i="99"/>
  <c r="BL55" i="103" a="1"/>
  <c r="BL55" i="103" s="1"/>
  <c r="BP55" i="103" a="1"/>
  <c r="BP55" i="103" s="1"/>
  <c r="BJ55" i="103" a="1"/>
  <c r="BJ55" i="103" s="1"/>
  <c r="BO55" i="103" a="1"/>
  <c r="BO55" i="103" s="1"/>
  <c r="BK55" i="103" a="1"/>
  <c r="BK55" i="103" s="1"/>
  <c r="BH55" i="103" a="1"/>
  <c r="BH55" i="103" s="1"/>
  <c r="BM55" i="103" a="1"/>
  <c r="BM55" i="103" s="1"/>
  <c r="BN55" i="103" a="1"/>
  <c r="BN55" i="103" s="1"/>
  <c r="BI55" i="103" a="1"/>
  <c r="BI55" i="103" s="1"/>
  <c r="BF147" i="103" a="1"/>
  <c r="BF147" i="103" s="1"/>
  <c r="BC147" i="103" a="1"/>
  <c r="BC147" i="103" s="1"/>
  <c r="AX147" i="103" a="1"/>
  <c r="AX147" i="103" s="1"/>
  <c r="BE147" i="103" a="1"/>
  <c r="BE147" i="103" s="1"/>
  <c r="BG147" i="103" a="1"/>
  <c r="BG147" i="103" s="1"/>
  <c r="BD147" i="103" a="1"/>
  <c r="BD147" i="103" s="1"/>
  <c r="AY147" i="103" a="1"/>
  <c r="AY147" i="103" s="1"/>
  <c r="BB147" i="103" a="1"/>
  <c r="BB147" i="103" s="1"/>
  <c r="BA147" i="103" a="1"/>
  <c r="BA147" i="103" s="1"/>
  <c r="AZ147" i="103" a="1"/>
  <c r="AZ147" i="103" s="1"/>
  <c r="AB147" i="103" a="1"/>
  <c r="AB147" i="103" s="1"/>
  <c r="I20" i="105"/>
  <c r="AO144" i="105" a="1"/>
  <c r="AO144" i="105" s="1"/>
  <c r="BD67" i="105" a="1"/>
  <c r="BD67" i="105" s="1"/>
  <c r="BA67" i="105" a="1"/>
  <c r="BA67" i="105" s="1"/>
  <c r="BF67" i="105" a="1"/>
  <c r="BF67" i="105" s="1"/>
  <c r="BC67" i="105" a="1"/>
  <c r="BC67" i="105" s="1"/>
  <c r="AO91" i="105" a="1"/>
  <c r="AO91" i="105" s="1"/>
  <c r="AS91" i="105" a="1"/>
  <c r="AS91" i="105" s="1"/>
  <c r="AK91" i="105" a="1"/>
  <c r="AK91" i="105" s="1"/>
  <c r="AR91" i="105" a="1"/>
  <c r="AR91" i="105" s="1"/>
  <c r="AL91" i="105" a="1"/>
  <c r="AL91" i="105" s="1"/>
  <c r="AN91" i="105" a="1"/>
  <c r="AN91" i="105" s="1"/>
  <c r="AQ91" i="105" a="1"/>
  <c r="AQ91" i="105" s="1"/>
  <c r="AM91" i="105" a="1"/>
  <c r="AM91" i="105" s="1"/>
  <c r="AU91" i="105" a="1"/>
  <c r="AU91" i="105" s="1"/>
  <c r="DJ150" i="105" a="1"/>
  <c r="DJ150" i="105" s="1"/>
  <c r="DC150" i="105" a="1"/>
  <c r="DC150" i="105" s="1"/>
  <c r="DF150" i="105" a="1"/>
  <c r="DF150" i="105" s="1"/>
  <c r="CT150" i="105" a="1"/>
  <c r="CT150" i="105" s="1"/>
  <c r="AX121" i="105" a="1"/>
  <c r="AX121" i="105" s="1"/>
  <c r="CD76" i="105" a="1"/>
  <c r="CD76" i="105" s="1"/>
  <c r="CE76" i="105" a="1"/>
  <c r="CE76" i="105" s="1"/>
  <c r="CC76" i="105" a="1"/>
  <c r="CC76" i="105" s="1"/>
  <c r="CG76" i="105" a="1"/>
  <c r="CG76" i="105" s="1"/>
  <c r="CB76" i="105" a="1"/>
  <c r="CB76" i="105" s="1"/>
  <c r="DD85" i="105" a="1"/>
  <c r="DD85" i="105" s="1"/>
  <c r="DG85" i="105" a="1"/>
  <c r="DG85" i="105" s="1"/>
  <c r="CU85" i="105" a="1"/>
  <c r="CU85" i="105" s="1"/>
  <c r="E67" i="105"/>
  <c r="CA117" i="105" a="1"/>
  <c r="CA117" i="105" s="1"/>
  <c r="CN117" i="105" a="1"/>
  <c r="CN117" i="105" s="1"/>
  <c r="CJ117" i="105" a="1"/>
  <c r="CJ117" i="105" s="1"/>
  <c r="CO117" i="105" a="1"/>
  <c r="CO117" i="105" s="1"/>
  <c r="CI117" i="105" a="1"/>
  <c r="CI117" i="105" s="1"/>
  <c r="CL117" i="105" a="1"/>
  <c r="CL117" i="105" s="1"/>
  <c r="CK117" i="105" a="1"/>
  <c r="CK117" i="105" s="1"/>
  <c r="AZ117" i="105" a="1"/>
  <c r="AZ117" i="105" s="1"/>
  <c r="CM117" i="105" a="1"/>
  <c r="CM117" i="105" s="1"/>
  <c r="AO117" i="105" a="1"/>
  <c r="AO117" i="105" s="1"/>
  <c r="AB166" i="99"/>
  <c r="Z38" i="105"/>
  <c r="S166" i="99"/>
  <c r="AH137" i="99"/>
  <c r="AD137" i="99"/>
  <c r="AI46" i="105"/>
  <c r="BY46" i="105" s="1" a="1"/>
  <c r="BY46" i="105" s="1"/>
  <c r="CD54" i="103" a="1"/>
  <c r="CD54" i="103" s="1"/>
  <c r="BY54" i="103" a="1"/>
  <c r="BY54" i="103" s="1"/>
  <c r="CB54" i="103" a="1"/>
  <c r="CB54" i="103" s="1"/>
  <c r="CA54" i="103" a="1"/>
  <c r="CA54" i="103" s="1"/>
  <c r="CE54" i="103" a="1"/>
  <c r="CE54" i="103" s="1"/>
  <c r="CC54" i="103" a="1"/>
  <c r="CC54" i="103" s="1"/>
  <c r="AE54" i="103" a="1"/>
  <c r="AE54" i="103" s="1"/>
  <c r="BZ54" i="103" a="1"/>
  <c r="BZ54" i="103" s="1"/>
  <c r="CT69" i="103" a="1"/>
  <c r="CT69" i="103" s="1"/>
  <c r="CK69" i="103" a="1"/>
  <c r="CK69" i="103" s="1"/>
  <c r="CW69" i="103" a="1"/>
  <c r="CW69" i="103" s="1"/>
  <c r="CP69" i="103" a="1"/>
  <c r="CP69" i="103" s="1"/>
  <c r="AL69" i="103" a="1"/>
  <c r="AL69" i="103" s="1"/>
  <c r="CZ69" i="103" a="1"/>
  <c r="CZ69" i="103" s="1"/>
  <c r="CY61" i="103" a="1"/>
  <c r="CY61" i="103" s="1"/>
  <c r="CU61" i="103" a="1"/>
  <c r="CU61" i="103" s="1"/>
  <c r="CR61" i="103" a="1"/>
  <c r="CR61" i="103" s="1"/>
  <c r="CX61" i="103" a="1"/>
  <c r="CX61" i="103" s="1"/>
  <c r="CI61" i="103" a="1"/>
  <c r="CI61" i="103" s="1"/>
  <c r="CN61" i="103" a="1"/>
  <c r="CN61" i="103" s="1"/>
  <c r="BE61" i="103" a="1"/>
  <c r="BE61" i="103" s="1"/>
  <c r="BN61" i="103" a="1"/>
  <c r="BN61" i="103" s="1"/>
  <c r="CJ13" i="103" a="1"/>
  <c r="CJ13" i="103" s="1"/>
  <c r="CS13" i="103" a="1"/>
  <c r="CS13" i="103" s="1"/>
  <c r="CV13" i="103" a="1"/>
  <c r="CV13" i="103" s="1"/>
  <c r="CZ13" i="103" a="1"/>
  <c r="CZ13" i="103" s="1"/>
  <c r="AK13" i="103" a="1"/>
  <c r="AK13" i="103" s="1"/>
  <c r="BQ46" i="103" a="1"/>
  <c r="BQ46" i="103" s="1"/>
  <c r="BW46" i="103" a="1"/>
  <c r="BW46" i="103" s="1"/>
  <c r="BU46" i="103" a="1"/>
  <c r="BU46" i="103" s="1"/>
  <c r="BX46" i="103" a="1"/>
  <c r="BX46" i="103" s="1"/>
  <c r="BS46" i="103" a="1"/>
  <c r="BS46" i="103" s="1"/>
  <c r="BV46" i="103" a="1"/>
  <c r="BV46" i="103" s="1"/>
  <c r="BR46" i="103" a="1"/>
  <c r="BR46" i="103" s="1"/>
  <c r="BT46" i="103" a="1"/>
  <c r="BT46" i="103" s="1"/>
  <c r="AD46" i="103" a="1"/>
  <c r="AD46" i="103" s="1"/>
  <c r="BA29" i="103" a="1"/>
  <c r="BA29" i="103" s="1"/>
  <c r="AX29" i="103" a="1"/>
  <c r="AX29" i="103" s="1"/>
  <c r="AY29" i="103" a="1"/>
  <c r="AY29" i="103" s="1"/>
  <c r="BG29" i="103" a="1"/>
  <c r="BG29" i="103" s="1"/>
  <c r="BF29" i="103" a="1"/>
  <c r="BF29" i="103" s="1"/>
  <c r="BE29" i="103" a="1"/>
  <c r="BE29" i="103" s="1"/>
  <c r="BB29" i="103" a="1"/>
  <c r="BB29" i="103" s="1"/>
  <c r="BC29" i="103" a="1"/>
  <c r="BC29" i="103" s="1"/>
  <c r="BD29" i="103" a="1"/>
  <c r="BD29" i="103" s="1"/>
  <c r="AZ29" i="103" a="1"/>
  <c r="AZ29" i="103" s="1"/>
  <c r="CO40" i="103" a="1"/>
  <c r="CO40" i="103" s="1"/>
  <c r="CM40" i="103" a="1"/>
  <c r="CM40" i="103" s="1"/>
  <c r="CN40" i="103" a="1"/>
  <c r="CN40" i="103" s="1"/>
  <c r="CL40" i="103" a="1"/>
  <c r="CL40" i="103" s="1"/>
  <c r="CP40" i="103" a="1"/>
  <c r="CP40" i="103" s="1"/>
  <c r="CF40" i="103" a="1"/>
  <c r="CF40" i="103" s="1"/>
  <c r="BK40" i="103" a="1"/>
  <c r="BK40" i="103" s="1"/>
  <c r="BS40" i="103" a="1"/>
  <c r="BS40" i="103" s="1"/>
  <c r="AG40" i="103" a="1"/>
  <c r="AG40" i="103" s="1"/>
  <c r="BB40" i="103" a="1"/>
  <c r="BB40" i="103" s="1"/>
  <c r="AF10" i="99"/>
  <c r="AB10" i="99"/>
  <c r="Z112" i="105"/>
  <c r="S10" i="99"/>
  <c r="AY24" i="103" a="1"/>
  <c r="AY24" i="103" s="1"/>
  <c r="AX24" i="103" a="1"/>
  <c r="AX24" i="103" s="1"/>
  <c r="BF24" i="103" a="1"/>
  <c r="BF24" i="103" s="1"/>
  <c r="BC24" i="103" a="1"/>
  <c r="BC24" i="103" s="1"/>
  <c r="BA24" i="103" a="1"/>
  <c r="BA24" i="103" s="1"/>
  <c r="BD24" i="103" a="1"/>
  <c r="BD24" i="103" s="1"/>
  <c r="BE24" i="103" a="1"/>
  <c r="BE24" i="103" s="1"/>
  <c r="AZ24" i="103" a="1"/>
  <c r="AZ24" i="103" s="1"/>
  <c r="BB24" i="103" a="1"/>
  <c r="BB24" i="103" s="1"/>
  <c r="BG24" i="103" a="1"/>
  <c r="BG24" i="103" s="1"/>
  <c r="AC88" i="99"/>
  <c r="AE135" i="105"/>
  <c r="CC135" i="105" s="1" a="1"/>
  <c r="CC135" i="105" s="1"/>
  <c r="E144" i="105"/>
  <c r="I144" i="105"/>
  <c r="F144" i="105"/>
  <c r="C144" i="105" s="1"/>
  <c r="H144" i="105"/>
  <c r="H18" i="105"/>
  <c r="E18" i="105"/>
  <c r="F18" i="105"/>
  <c r="D18" i="105" s="1"/>
  <c r="I18" i="105"/>
  <c r="BI36" i="103" a="1"/>
  <c r="BI36" i="103" s="1"/>
  <c r="BK36" i="103" a="1"/>
  <c r="BK36" i="103" s="1"/>
  <c r="BM36" i="103" a="1"/>
  <c r="BM36" i="103" s="1"/>
  <c r="BN36" i="103" a="1"/>
  <c r="BN36" i="103" s="1"/>
  <c r="BO36" i="103" a="1"/>
  <c r="BO36" i="103" s="1"/>
  <c r="BH36" i="103" a="1"/>
  <c r="BH36" i="103" s="1"/>
  <c r="BL36" i="103" a="1"/>
  <c r="BL36" i="103" s="1"/>
  <c r="BP36" i="103" a="1"/>
  <c r="BP36" i="103" s="1"/>
  <c r="BJ36" i="103" a="1"/>
  <c r="BJ36" i="103" s="1"/>
  <c r="AC36" i="103" a="1"/>
  <c r="AC36" i="103" s="1"/>
  <c r="CU60" i="103" a="1"/>
  <c r="CU60" i="103" s="1"/>
  <c r="CX60" i="103" a="1"/>
  <c r="CX60" i="103" s="1"/>
  <c r="CI60" i="103" a="1"/>
  <c r="CI60" i="103" s="1"/>
  <c r="CY60" i="103" a="1"/>
  <c r="CY60" i="103" s="1"/>
  <c r="CR60" i="103" a="1"/>
  <c r="CR60" i="103" s="1"/>
  <c r="AJ60" i="103" a="1"/>
  <c r="AJ60" i="103" s="1"/>
  <c r="CE65" i="103" a="1"/>
  <c r="CE65" i="103" s="1"/>
  <c r="CA65" i="103" a="1"/>
  <c r="CA65" i="103" s="1"/>
  <c r="CD65" i="103" a="1"/>
  <c r="CD65" i="103" s="1"/>
  <c r="CB65" i="103" a="1"/>
  <c r="CB65" i="103" s="1"/>
  <c r="CC65" i="103" a="1"/>
  <c r="CC65" i="103" s="1"/>
  <c r="BZ65" i="103" a="1"/>
  <c r="BZ65" i="103" s="1"/>
  <c r="BY65" i="103" a="1"/>
  <c r="BY65" i="103" s="1"/>
  <c r="BQ53" i="103" a="1"/>
  <c r="BQ53" i="103" s="1"/>
  <c r="CC53" i="103" a="1"/>
  <c r="CC53" i="103" s="1"/>
  <c r="CE53" i="103" a="1"/>
  <c r="CE53" i="103" s="1"/>
  <c r="BY53" i="103" a="1"/>
  <c r="BY53" i="103" s="1"/>
  <c r="CB53" i="103" a="1"/>
  <c r="CB53" i="103" s="1"/>
  <c r="BZ53" i="103" a="1"/>
  <c r="BZ53" i="103" s="1"/>
  <c r="CD53" i="103" a="1"/>
  <c r="CD53" i="103" s="1"/>
  <c r="CA53" i="103" a="1"/>
  <c r="CA53" i="103" s="1"/>
  <c r="AE53" i="103" a="1"/>
  <c r="AE53" i="103" s="1"/>
  <c r="AP67" i="105" a="1"/>
  <c r="AP67" i="105" s="1"/>
  <c r="AK67" i="105" a="1"/>
  <c r="AK67" i="105" s="1"/>
  <c r="AU67" i="105" a="1"/>
  <c r="AU67" i="105" s="1"/>
  <c r="AR67" i="105" a="1"/>
  <c r="AR67" i="105" s="1"/>
  <c r="E2" i="101"/>
  <c r="CB9" i="105" a="1"/>
  <c r="CB9" i="105" s="1"/>
  <c r="CC9" i="105" a="1"/>
  <c r="CC9" i="105" s="1"/>
  <c r="CA9" i="105" a="1"/>
  <c r="CA9" i="105" s="1"/>
  <c r="CD9" i="105" a="1"/>
  <c r="CD9" i="105" s="1"/>
  <c r="CE9" i="105" a="1"/>
  <c r="CE9" i="105" s="1"/>
  <c r="CG9" i="105" a="1"/>
  <c r="CG9" i="105" s="1"/>
  <c r="R144" i="104"/>
  <c r="BG36" i="105" a="1"/>
  <c r="BG36" i="105" s="1"/>
  <c r="DG36" i="105" a="1"/>
  <c r="DG36" i="105" s="1"/>
  <c r="BF6" i="103" a="1"/>
  <c r="BF6" i="103" s="1"/>
  <c r="AX6" i="103" a="1"/>
  <c r="AX6" i="103" s="1"/>
  <c r="BA6" i="103" a="1"/>
  <c r="BA6" i="103" s="1"/>
  <c r="BE6" i="103" a="1"/>
  <c r="BE6" i="103" s="1"/>
  <c r="BD6" i="103" a="1"/>
  <c r="BD6" i="103" s="1"/>
  <c r="AY6" i="103" a="1"/>
  <c r="AY6" i="103" s="1"/>
  <c r="BG6" i="103" a="1"/>
  <c r="BG6" i="103" s="1"/>
  <c r="BC6" i="103" a="1"/>
  <c r="BC6" i="103" s="1"/>
  <c r="BB6" i="103" a="1"/>
  <c r="BB6" i="103" s="1"/>
  <c r="AZ6" i="103" a="1"/>
  <c r="AZ6" i="103" s="1"/>
  <c r="AB6" i="103" a="1"/>
  <c r="AB6" i="103" s="1"/>
  <c r="CF33" i="105" a="1"/>
  <c r="CF33" i="105" s="1"/>
  <c r="CG33" i="105" a="1"/>
  <c r="CG33" i="105" s="1"/>
  <c r="CC33" i="105" a="1"/>
  <c r="CC33" i="105" s="1"/>
  <c r="CB33" i="105" a="1"/>
  <c r="CB33" i="105" s="1"/>
  <c r="CD33" i="105" a="1"/>
  <c r="CD33" i="105" s="1"/>
  <c r="CH33" i="105" a="1"/>
  <c r="CH33" i="105" s="1"/>
  <c r="CE33" i="105" a="1"/>
  <c r="CE33" i="105" s="1"/>
  <c r="CX38" i="103" a="1"/>
  <c r="CX38" i="103" s="1"/>
  <c r="CU38" i="103" a="1"/>
  <c r="CU38" i="103" s="1"/>
  <c r="CR38" i="103" a="1"/>
  <c r="CR38" i="103" s="1"/>
  <c r="CY38" i="103" a="1"/>
  <c r="CY38" i="103" s="1"/>
  <c r="CI38" i="103" a="1"/>
  <c r="CI38" i="103" s="1"/>
  <c r="BN38" i="103" a="1"/>
  <c r="BN38" i="103" s="1"/>
  <c r="BE38" i="103" a="1"/>
  <c r="BE38" i="103" s="1"/>
  <c r="BG146" i="105" a="1"/>
  <c r="BG146" i="105" s="1"/>
  <c r="DD146" i="105" a="1"/>
  <c r="DD146" i="105" s="1"/>
  <c r="DG146" i="105" a="1"/>
  <c r="DG146" i="105" s="1"/>
  <c r="AH3" i="99"/>
  <c r="AJ26" i="105"/>
  <c r="AX128" i="105" a="1"/>
  <c r="AX128" i="105" s="1"/>
  <c r="BK10" i="103" a="1"/>
  <c r="BK10" i="103" s="1"/>
  <c r="CM10" i="103" a="1"/>
  <c r="CM10" i="103" s="1"/>
  <c r="CF10" i="103" a="1"/>
  <c r="CF10" i="103" s="1"/>
  <c r="CL10" i="103" a="1"/>
  <c r="CL10" i="103" s="1"/>
  <c r="CO10" i="103" a="1"/>
  <c r="CO10" i="103" s="1"/>
  <c r="CP10" i="103" a="1"/>
  <c r="CP10" i="103" s="1"/>
  <c r="CN10" i="103" a="1"/>
  <c r="CN10" i="103" s="1"/>
  <c r="DB137" i="105" a="1"/>
  <c r="DB137" i="105" s="1"/>
  <c r="CS137" i="105" a="1"/>
  <c r="CS137" i="105" s="1"/>
  <c r="DH137" i="105" a="1"/>
  <c r="DH137" i="105" s="1"/>
  <c r="DE137" i="105" a="1"/>
  <c r="DE137" i="105" s="1"/>
  <c r="CM137" i="105" a="1"/>
  <c r="CM137" i="105" s="1"/>
  <c r="CF137" i="105" a="1"/>
  <c r="CF137" i="105" s="1"/>
  <c r="Z69" i="105"/>
  <c r="AW69" i="105" s="1" a="1"/>
  <c r="AW69" i="105" s="1"/>
  <c r="Z64" i="105"/>
  <c r="AF40" i="99"/>
  <c r="AB40" i="99"/>
  <c r="S40" i="99"/>
  <c r="AB156" i="99"/>
  <c r="AF156" i="99"/>
  <c r="S156" i="99"/>
  <c r="A156" i="99" a="1"/>
  <c r="A156" i="99" s="1"/>
  <c r="BW156" i="99" s="1" a="1"/>
  <c r="BW156" i="99" s="1"/>
  <c r="Z116" i="105"/>
  <c r="AI84" i="105"/>
  <c r="BY84" i="105" s="1" a="1"/>
  <c r="BY84" i="105" s="1"/>
  <c r="AH42" i="99"/>
  <c r="AI51" i="105"/>
  <c r="CG51" i="105" s="1" a="1"/>
  <c r="CG51" i="105" s="1"/>
  <c r="CE145" i="105" a="1"/>
  <c r="CE145" i="105" s="1"/>
  <c r="CC145" i="105" a="1"/>
  <c r="CC145" i="105" s="1"/>
  <c r="CB145" i="105" a="1"/>
  <c r="CB145" i="105" s="1"/>
  <c r="CA145" i="105" a="1"/>
  <c r="CA145" i="105" s="1"/>
  <c r="AY145" i="105" a="1"/>
  <c r="AY145" i="105" s="1"/>
  <c r="CD145" i="105" a="1"/>
  <c r="CD145" i="105" s="1"/>
  <c r="CG145" i="105" a="1"/>
  <c r="CG145" i="105" s="1"/>
  <c r="AC76" i="105"/>
  <c r="AC31" i="105"/>
  <c r="S2" i="99"/>
  <c r="AR59" i="105" a="1"/>
  <c r="AR59" i="105" s="1"/>
  <c r="AP59" i="105" a="1"/>
  <c r="AP59" i="105" s="1"/>
  <c r="AS59" i="105" a="1"/>
  <c r="AS59" i="105" s="1"/>
  <c r="AK59" i="105" a="1"/>
  <c r="AK59" i="105" s="1"/>
  <c r="I137" i="105"/>
  <c r="BN16" i="103" a="1"/>
  <c r="BN16" i="103" s="1"/>
  <c r="CR16" i="103" a="1"/>
  <c r="CR16" i="103" s="1"/>
  <c r="CX16" i="103" a="1"/>
  <c r="CX16" i="103" s="1"/>
  <c r="CI16" i="103" a="1"/>
  <c r="CI16" i="103" s="1"/>
  <c r="CY16" i="103" a="1"/>
  <c r="CY16" i="103" s="1"/>
  <c r="CU16" i="103" a="1"/>
  <c r="CU16" i="103" s="1"/>
  <c r="AJ16" i="103" a="1"/>
  <c r="AJ16" i="103" s="1"/>
  <c r="BT5" i="103" a="1"/>
  <c r="BT5" i="103" s="1"/>
  <c r="BS5" i="103" a="1"/>
  <c r="BS5" i="103" s="1"/>
  <c r="BQ5" i="103" a="1"/>
  <c r="BQ5" i="103" s="1"/>
  <c r="BU5" i="103" a="1"/>
  <c r="BU5" i="103" s="1"/>
  <c r="BV5" i="103" a="1"/>
  <c r="BV5" i="103" s="1"/>
  <c r="BW5" i="103" a="1"/>
  <c r="BW5" i="103" s="1"/>
  <c r="BX5" i="103" a="1"/>
  <c r="BX5" i="103" s="1"/>
  <c r="BR5" i="103" a="1"/>
  <c r="BR5" i="103" s="1"/>
  <c r="AF78" i="99"/>
  <c r="AB78" i="99"/>
  <c r="A78" i="99" a="1"/>
  <c r="A78" i="99" s="1"/>
  <c r="S78" i="99"/>
  <c r="BA64" i="103" a="1"/>
  <c r="BA64" i="103" s="1"/>
  <c r="BC64" i="103" a="1"/>
  <c r="BC64" i="103" s="1"/>
  <c r="BF64" i="103" a="1"/>
  <c r="BF64" i="103" s="1"/>
  <c r="AX64" i="103" a="1"/>
  <c r="AX64" i="103" s="1"/>
  <c r="BE64" i="103" a="1"/>
  <c r="BE64" i="103" s="1"/>
  <c r="BD64" i="103" a="1"/>
  <c r="BD64" i="103" s="1"/>
  <c r="BB64" i="103" a="1"/>
  <c r="BB64" i="103" s="1"/>
  <c r="BG64" i="103" a="1"/>
  <c r="BG64" i="103" s="1"/>
  <c r="AB64" i="103" a="1"/>
  <c r="AB64" i="103" s="1"/>
  <c r="CA67" i="103" a="1"/>
  <c r="CA67" i="103" s="1"/>
  <c r="CD67" i="103" a="1"/>
  <c r="CD67" i="103" s="1"/>
  <c r="CE67" i="103" a="1"/>
  <c r="CE67" i="103" s="1"/>
  <c r="CC67" i="103" a="1"/>
  <c r="CC67" i="103" s="1"/>
  <c r="BY67" i="103" a="1"/>
  <c r="BY67" i="103" s="1"/>
  <c r="BZ67" i="103" a="1"/>
  <c r="BZ67" i="103" s="1"/>
  <c r="CB67" i="103" a="1"/>
  <c r="CB67" i="103" s="1"/>
  <c r="CL41" i="105" a="1"/>
  <c r="CL41" i="105" s="1"/>
  <c r="CI41" i="105" a="1"/>
  <c r="CI41" i="105" s="1"/>
  <c r="CJ41" i="105" a="1"/>
  <c r="CJ41" i="105" s="1"/>
  <c r="CK41" i="105" a="1"/>
  <c r="CK41" i="105" s="1"/>
  <c r="CN41" i="105" a="1"/>
  <c r="CN41" i="105" s="1"/>
  <c r="CO41" i="105" a="1"/>
  <c r="CO41" i="105" s="1"/>
  <c r="CA41" i="105" a="1"/>
  <c r="CA41" i="105" s="1"/>
  <c r="CO36" i="103" a="1"/>
  <c r="CO36" i="103" s="1"/>
  <c r="CL36" i="103" a="1"/>
  <c r="CL36" i="103" s="1"/>
  <c r="CN36" i="103" a="1"/>
  <c r="CN36" i="103" s="1"/>
  <c r="CM36" i="103" a="1"/>
  <c r="CM36" i="103" s="1"/>
  <c r="CF36" i="103" a="1"/>
  <c r="CF36" i="103" s="1"/>
  <c r="CP36" i="103" a="1"/>
  <c r="CP36" i="103" s="1"/>
  <c r="AG36" i="103" a="1"/>
  <c r="AG36" i="103" s="1"/>
  <c r="R51" i="104"/>
  <c r="BL67" i="103" a="1"/>
  <c r="BL67" i="103" s="1"/>
  <c r="BN67" i="103" a="1"/>
  <c r="BN67" i="103" s="1"/>
  <c r="BK67" i="103" a="1"/>
  <c r="BK67" i="103" s="1"/>
  <c r="BJ67" i="103" a="1"/>
  <c r="BJ67" i="103" s="1"/>
  <c r="BH67" i="103" a="1"/>
  <c r="BH67" i="103" s="1"/>
  <c r="BM67" i="103" a="1"/>
  <c r="BM67" i="103" s="1"/>
  <c r="BI67" i="103" a="1"/>
  <c r="BI67" i="103" s="1"/>
  <c r="BP67" i="103" a="1"/>
  <c r="BP67" i="103" s="1"/>
  <c r="BO67" i="103" a="1"/>
  <c r="BO67" i="103" s="1"/>
  <c r="AH151" i="105"/>
  <c r="BX151" i="105" s="1" a="1"/>
  <c r="BX151" i="105" s="1"/>
  <c r="AG70" i="99"/>
  <c r="AC70" i="99"/>
  <c r="CE68" i="103" a="1"/>
  <c r="CE68" i="103" s="1"/>
  <c r="CA68" i="103" a="1"/>
  <c r="CA68" i="103" s="1"/>
  <c r="CD68" i="103" a="1"/>
  <c r="CD68" i="103" s="1"/>
  <c r="BY68" i="103" a="1"/>
  <c r="BY68" i="103" s="1"/>
  <c r="CC68" i="103" a="1"/>
  <c r="CC68" i="103" s="1"/>
  <c r="BZ68" i="103" a="1"/>
  <c r="BZ68" i="103" s="1"/>
  <c r="CB68" i="103" a="1"/>
  <c r="CB68" i="103" s="1"/>
  <c r="AE68" i="103" a="1"/>
  <c r="AE68" i="103" s="1"/>
  <c r="I118" i="105"/>
  <c r="H118" i="105"/>
  <c r="F118" i="105"/>
  <c r="B118" i="105" s="1"/>
  <c r="E118" i="105"/>
  <c r="CX40" i="103" a="1"/>
  <c r="CX40" i="103" s="1"/>
  <c r="CI40" i="103" a="1"/>
  <c r="CI40" i="103" s="1"/>
  <c r="CU40" i="103" a="1"/>
  <c r="CU40" i="103" s="1"/>
  <c r="CR40" i="103" a="1"/>
  <c r="CR40" i="103" s="1"/>
  <c r="CY40" i="103" a="1"/>
  <c r="CY40" i="103" s="1"/>
  <c r="BV40" i="103" a="1"/>
  <c r="BV40" i="103" s="1"/>
  <c r="BE40" i="103" a="1"/>
  <c r="BE40" i="103" s="1"/>
  <c r="BN40" i="103" a="1"/>
  <c r="BN40" i="103" s="1"/>
  <c r="AJ40" i="103" a="1"/>
  <c r="AJ40" i="103" s="1"/>
  <c r="BJ29" i="103" a="1"/>
  <c r="BJ29" i="103" s="1"/>
  <c r="BN29" i="103" a="1"/>
  <c r="BN29" i="103" s="1"/>
  <c r="BM29" i="103" a="1"/>
  <c r="BM29" i="103" s="1"/>
  <c r="BK29" i="103" a="1"/>
  <c r="BK29" i="103" s="1"/>
  <c r="BL29" i="103" a="1"/>
  <c r="BL29" i="103" s="1"/>
  <c r="BI29" i="103" a="1"/>
  <c r="BI29" i="103" s="1"/>
  <c r="BP29" i="103" a="1"/>
  <c r="BP29" i="103" s="1"/>
  <c r="BH29" i="103" a="1"/>
  <c r="BH29" i="103" s="1"/>
  <c r="BO29" i="103" a="1"/>
  <c r="BO29" i="103" s="1"/>
  <c r="W20" i="104"/>
  <c r="W81" i="104"/>
  <c r="BD81" i="104" s="1" a="1"/>
  <c r="BD81" i="104" s="1"/>
  <c r="CC49" i="103" a="1"/>
  <c r="CC49" i="103" s="1"/>
  <c r="CB49" i="103" a="1"/>
  <c r="CB49" i="103" s="1"/>
  <c r="CE49" i="103" a="1"/>
  <c r="CE49" i="103" s="1"/>
  <c r="CA49" i="103" a="1"/>
  <c r="CA49" i="103" s="1"/>
  <c r="BZ49" i="103" a="1"/>
  <c r="BZ49" i="103" s="1"/>
  <c r="BY49" i="103" a="1"/>
  <c r="BY49" i="103" s="1"/>
  <c r="CD49" i="103" a="1"/>
  <c r="CD49" i="103" s="1"/>
  <c r="BI49" i="103" a="1"/>
  <c r="BI49" i="103" s="1"/>
  <c r="W47" i="104"/>
  <c r="CM47" i="104" s="1" a="1"/>
  <c r="CM47" i="104" s="1"/>
  <c r="AX98" i="105" a="1"/>
  <c r="AX98" i="105" s="1"/>
  <c r="AY9" i="105" a="1"/>
  <c r="AY9" i="105" s="1"/>
  <c r="BC41" i="105" a="1"/>
  <c r="BC41" i="105" s="1"/>
  <c r="BB41" i="105" a="1"/>
  <c r="BB41" i="105" s="1"/>
  <c r="BG41" i="105" a="1"/>
  <c r="BG41" i="105" s="1"/>
  <c r="BF41" i="105" a="1"/>
  <c r="BF41" i="105" s="1"/>
  <c r="AY41" i="105" a="1"/>
  <c r="AY41" i="105" s="1"/>
  <c r="BA41" i="105" a="1"/>
  <c r="BA41" i="105" s="1"/>
  <c r="AZ41" i="105" a="1"/>
  <c r="AZ41" i="105" s="1"/>
  <c r="BD41" i="105" a="1"/>
  <c r="BD41" i="105" s="1"/>
  <c r="AX41" i="105" a="1"/>
  <c r="AX41" i="105" s="1"/>
  <c r="I59" i="105"/>
  <c r="D15" i="105"/>
  <c r="I110" i="105"/>
  <c r="E110" i="105"/>
  <c r="H110" i="105"/>
  <c r="F110" i="105"/>
  <c r="D110" i="105" s="1"/>
  <c r="AO36" i="105" a="1"/>
  <c r="AO36" i="105" s="1"/>
  <c r="BS44" i="103" a="1"/>
  <c r="BS44" i="103" s="1"/>
  <c r="BR44" i="103" a="1"/>
  <c r="BR44" i="103" s="1"/>
  <c r="BU44" i="103" a="1"/>
  <c r="BU44" i="103" s="1"/>
  <c r="BT44" i="103" a="1"/>
  <c r="BT44" i="103" s="1"/>
  <c r="BV44" i="103" a="1"/>
  <c r="BV44" i="103" s="1"/>
  <c r="BX44" i="103" a="1"/>
  <c r="BX44" i="103" s="1"/>
  <c r="BQ44" i="103" a="1"/>
  <c r="BQ44" i="103" s="1"/>
  <c r="BW44" i="103" a="1"/>
  <c r="BW44" i="103" s="1"/>
  <c r="AD44" i="103" a="1"/>
  <c r="AD44" i="103" s="1"/>
  <c r="CU86" i="103" a="1"/>
  <c r="CU86" i="103" s="1"/>
  <c r="CY86" i="103" a="1"/>
  <c r="CY86" i="103" s="1"/>
  <c r="CR86" i="103" a="1"/>
  <c r="CR86" i="103" s="1"/>
  <c r="CI86" i="103" a="1"/>
  <c r="CI86" i="103" s="1"/>
  <c r="CX86" i="103" a="1"/>
  <c r="CX86" i="103" s="1"/>
  <c r="BN86" i="103" a="1"/>
  <c r="BN86" i="103" s="1"/>
  <c r="BE86" i="103" a="1"/>
  <c r="BE86" i="103" s="1"/>
  <c r="BV86" i="103" a="1"/>
  <c r="BV86" i="103" s="1"/>
  <c r="CN86" i="103" a="1"/>
  <c r="CN86" i="103" s="1"/>
  <c r="CC86" i="103" a="1"/>
  <c r="CC86" i="103" s="1"/>
  <c r="AB63" i="103" a="1"/>
  <c r="AB63" i="103" s="1"/>
  <c r="AY63" i="103" a="1"/>
  <c r="AY63" i="103" s="1"/>
  <c r="BE63" i="103" a="1"/>
  <c r="BE63" i="103" s="1"/>
  <c r="BG63" i="103" a="1"/>
  <c r="BG63" i="103" s="1"/>
  <c r="AZ63" i="103" a="1"/>
  <c r="AZ63" i="103" s="1"/>
  <c r="BD63" i="103" a="1"/>
  <c r="BD63" i="103" s="1"/>
  <c r="BC63" i="103" a="1"/>
  <c r="BC63" i="103" s="1"/>
  <c r="BF63" i="103" a="1"/>
  <c r="BF63" i="103" s="1"/>
  <c r="AX63" i="103" a="1"/>
  <c r="AX63" i="103" s="1"/>
  <c r="BB63" i="103" a="1"/>
  <c r="BB63" i="103" s="1"/>
  <c r="BA63" i="103" a="1"/>
  <c r="BA63" i="103" s="1"/>
  <c r="AF164" i="99"/>
  <c r="AB164" i="99"/>
  <c r="Z33" i="105"/>
  <c r="S164" i="99"/>
  <c r="BM20" i="103" a="1"/>
  <c r="BM20" i="103" s="1"/>
  <c r="BN20" i="103" a="1"/>
  <c r="BN20" i="103" s="1"/>
  <c r="BO20" i="103" a="1"/>
  <c r="BO20" i="103" s="1"/>
  <c r="BJ20" i="103" a="1"/>
  <c r="BJ20" i="103" s="1"/>
  <c r="BI20" i="103" a="1"/>
  <c r="BI20" i="103" s="1"/>
  <c r="BP20" i="103" a="1"/>
  <c r="BP20" i="103" s="1"/>
  <c r="BK20" i="103" a="1"/>
  <c r="BK20" i="103" s="1"/>
  <c r="BH20" i="103" a="1"/>
  <c r="BH20" i="103" s="1"/>
  <c r="BL20" i="103" a="1"/>
  <c r="BL20" i="103" s="1"/>
  <c r="AC20" i="103" a="1"/>
  <c r="AC20" i="103" s="1"/>
  <c r="S162" i="99"/>
  <c r="AB31" i="105"/>
  <c r="BJ73" i="105" a="1"/>
  <c r="BJ73" i="105" s="1"/>
  <c r="CL73" i="105" a="1"/>
  <c r="CL73" i="105" s="1"/>
  <c r="CK73" i="105" a="1"/>
  <c r="CK73" i="105" s="1"/>
  <c r="CJ73" i="105" a="1"/>
  <c r="CJ73" i="105" s="1"/>
  <c r="CI73" i="105" a="1"/>
  <c r="CI73" i="105" s="1"/>
  <c r="CO73" i="105" a="1"/>
  <c r="CO73" i="105" s="1"/>
  <c r="AB69" i="103" a="1"/>
  <c r="AB69" i="103" s="1"/>
  <c r="BD69" i="103" a="1"/>
  <c r="BD69" i="103" s="1"/>
  <c r="BE69" i="103" a="1"/>
  <c r="BE69" i="103" s="1"/>
  <c r="BG69" i="103" a="1"/>
  <c r="BG69" i="103" s="1"/>
  <c r="AZ69" i="103" a="1"/>
  <c r="AZ69" i="103" s="1"/>
  <c r="AY69" i="103" a="1"/>
  <c r="AY69" i="103" s="1"/>
  <c r="AX69" i="103" a="1"/>
  <c r="AX69" i="103" s="1"/>
  <c r="BC69" i="103" a="1"/>
  <c r="BC69" i="103" s="1"/>
  <c r="BA69" i="103" a="1"/>
  <c r="BA69" i="103" s="1"/>
  <c r="BB69" i="103" a="1"/>
  <c r="BB69" i="103" s="1"/>
  <c r="BF69" i="103" a="1"/>
  <c r="BF69" i="103" s="1"/>
  <c r="R32" i="104"/>
  <c r="BV24" i="103" a="1"/>
  <c r="BV24" i="103" s="1"/>
  <c r="CR24" i="103" a="1"/>
  <c r="CR24" i="103" s="1"/>
  <c r="CX24" i="103" a="1"/>
  <c r="CX24" i="103" s="1"/>
  <c r="CY24" i="103" a="1"/>
  <c r="CY24" i="103" s="1"/>
  <c r="CI24" i="103" a="1"/>
  <c r="CI24" i="103" s="1"/>
  <c r="CU24" i="103" a="1"/>
  <c r="CU24" i="103" s="1"/>
  <c r="AC77" i="105"/>
  <c r="AC33" i="105"/>
  <c r="R34" i="104"/>
  <c r="CH70" i="105" a="1"/>
  <c r="CH70" i="105" s="1"/>
  <c r="CF70" i="105" a="1"/>
  <c r="CF70" i="105" s="1"/>
  <c r="CB70" i="105" a="1"/>
  <c r="CB70" i="105" s="1"/>
  <c r="CD70" i="105" a="1"/>
  <c r="CD70" i="105" s="1"/>
  <c r="CE70" i="105" a="1"/>
  <c r="CE70" i="105" s="1"/>
  <c r="CO14" i="105" a="1"/>
  <c r="CO14" i="105" s="1"/>
  <c r="CU14" i="105" a="1"/>
  <c r="CU14" i="105" s="1"/>
  <c r="CH14" i="105" a="1"/>
  <c r="CH14" i="105" s="1"/>
  <c r="DD14" i="105" a="1"/>
  <c r="DD14" i="105" s="1"/>
  <c r="DG14" i="105" a="1"/>
  <c r="DG14" i="105" s="1"/>
  <c r="AX32" i="105" a="1"/>
  <c r="AX32" i="105" s="1"/>
  <c r="R23" i="104"/>
  <c r="R16" i="104"/>
  <c r="BR34" i="103" a="1"/>
  <c r="BR34" i="103" s="1"/>
  <c r="BW34" i="103" a="1"/>
  <c r="BW34" i="103" s="1"/>
  <c r="BQ34" i="103" a="1"/>
  <c r="BQ34" i="103" s="1"/>
  <c r="BX34" i="103" a="1"/>
  <c r="BX34" i="103" s="1"/>
  <c r="BV34" i="103" a="1"/>
  <c r="BV34" i="103" s="1"/>
  <c r="BU34" i="103" a="1"/>
  <c r="BU34" i="103" s="1"/>
  <c r="BT34" i="103" a="1"/>
  <c r="BT34" i="103" s="1"/>
  <c r="BS34" i="103" a="1"/>
  <c r="BS34" i="103" s="1"/>
  <c r="BH34" i="103" a="1"/>
  <c r="BH34" i="103" s="1"/>
  <c r="AD34" i="103" a="1"/>
  <c r="AD34" i="103" s="1"/>
  <c r="BK46" i="103" a="1"/>
  <c r="BK46" i="103" s="1"/>
  <c r="BH46" i="103" a="1"/>
  <c r="BH46" i="103" s="1"/>
  <c r="BP46" i="103" a="1"/>
  <c r="BP46" i="103" s="1"/>
  <c r="BI46" i="103" a="1"/>
  <c r="BI46" i="103" s="1"/>
  <c r="BN46" i="103" a="1"/>
  <c r="BN46" i="103" s="1"/>
  <c r="BL46" i="103" a="1"/>
  <c r="BL46" i="103" s="1"/>
  <c r="BO46" i="103" a="1"/>
  <c r="BO46" i="103" s="1"/>
  <c r="BM46" i="103" a="1"/>
  <c r="BM46" i="103" s="1"/>
  <c r="BJ46" i="103" a="1"/>
  <c r="BJ46" i="103" s="1"/>
  <c r="AC46" i="103" a="1"/>
  <c r="AC46" i="103" s="1"/>
  <c r="CJ12" i="103" a="1"/>
  <c r="CJ12" i="103" s="1"/>
  <c r="CV12" i="103" a="1"/>
  <c r="CV12" i="103" s="1"/>
  <c r="CZ12" i="103" a="1"/>
  <c r="CZ12" i="103" s="1"/>
  <c r="CS12" i="103" a="1"/>
  <c r="CS12" i="103" s="1"/>
  <c r="AK12" i="103" a="1"/>
  <c r="AK12" i="103" s="1"/>
  <c r="BI134" i="103" a="1"/>
  <c r="BI134" i="103" s="1"/>
  <c r="BQ134" i="103" a="1"/>
  <c r="BQ134" i="103" s="1"/>
  <c r="CD134" i="103" a="1"/>
  <c r="CD134" i="103" s="1"/>
  <c r="BY134" i="103" a="1"/>
  <c r="BY134" i="103" s="1"/>
  <c r="BZ134" i="103" a="1"/>
  <c r="BZ134" i="103" s="1"/>
  <c r="CA134" i="103" a="1"/>
  <c r="CA134" i="103" s="1"/>
  <c r="CC134" i="103" a="1"/>
  <c r="CC134" i="103" s="1"/>
  <c r="AE134" i="103" a="1"/>
  <c r="AE134" i="103" s="1"/>
  <c r="CE134" i="103" a="1"/>
  <c r="CE134" i="103" s="1"/>
  <c r="CB134" i="103" a="1"/>
  <c r="CB134" i="103" s="1"/>
  <c r="CO60" i="103" a="1"/>
  <c r="CO60" i="103" s="1"/>
  <c r="CM60" i="103" a="1"/>
  <c r="CM60" i="103" s="1"/>
  <c r="CF60" i="103" a="1"/>
  <c r="CF60" i="103" s="1"/>
  <c r="CL60" i="103" a="1"/>
  <c r="CL60" i="103" s="1"/>
  <c r="CP60" i="103" a="1"/>
  <c r="CP60" i="103" s="1"/>
  <c r="CN60" i="103" a="1"/>
  <c r="CN60" i="103" s="1"/>
  <c r="AG60" i="103" a="1"/>
  <c r="AG60" i="103" s="1"/>
  <c r="CL134" i="105" a="1"/>
  <c r="CL134" i="105" s="1"/>
  <c r="AO134" i="105" a="1"/>
  <c r="AO134" i="105" s="1"/>
  <c r="CN134" i="105" a="1"/>
  <c r="CN134" i="105" s="1"/>
  <c r="CJ134" i="105" a="1"/>
  <c r="CJ134" i="105" s="1"/>
  <c r="BJ134" i="105" a="1"/>
  <c r="BJ134" i="105" s="1"/>
  <c r="CK134" i="105" a="1"/>
  <c r="CK134" i="105" s="1"/>
  <c r="CI134" i="105" a="1"/>
  <c r="CI134" i="105" s="1"/>
  <c r="CM134" i="105" a="1"/>
  <c r="CM134" i="105" s="1"/>
  <c r="CO134" i="105" a="1"/>
  <c r="CO134" i="105" s="1"/>
  <c r="AZ134" i="105" a="1"/>
  <c r="AZ134" i="105" s="1"/>
  <c r="AB30" i="103" a="1"/>
  <c r="AB30" i="103" s="1"/>
  <c r="AY30" i="103" a="1"/>
  <c r="AY30" i="103" s="1"/>
  <c r="BF30" i="103" a="1"/>
  <c r="BF30" i="103" s="1"/>
  <c r="AZ30" i="103" a="1"/>
  <c r="AZ30" i="103" s="1"/>
  <c r="BG30" i="103" a="1"/>
  <c r="BG30" i="103" s="1"/>
  <c r="BD30" i="103" a="1"/>
  <c r="BD30" i="103" s="1"/>
  <c r="AX30" i="103" a="1"/>
  <c r="AX30" i="103" s="1"/>
  <c r="BA30" i="103" a="1"/>
  <c r="BA30" i="103" s="1"/>
  <c r="BE30" i="103" a="1"/>
  <c r="BE30" i="103" s="1"/>
  <c r="BC30" i="103" a="1"/>
  <c r="BC30" i="103" s="1"/>
  <c r="BB30" i="103" a="1"/>
  <c r="BB30" i="103" s="1"/>
  <c r="AD75" i="103" a="1"/>
  <c r="AD75" i="103" s="1"/>
  <c r="BX75" i="103" a="1"/>
  <c r="BX75" i="103" s="1"/>
  <c r="BT75" i="103" a="1"/>
  <c r="BT75" i="103" s="1"/>
  <c r="BV75" i="103" a="1"/>
  <c r="BV75" i="103" s="1"/>
  <c r="BW75" i="103" a="1"/>
  <c r="BW75" i="103" s="1"/>
  <c r="BU75" i="103" a="1"/>
  <c r="BU75" i="103" s="1"/>
  <c r="BS75" i="103" a="1"/>
  <c r="BS75" i="103" s="1"/>
  <c r="BR75" i="103" a="1"/>
  <c r="BR75" i="103" s="1"/>
  <c r="BQ75" i="103" a="1"/>
  <c r="BQ75" i="103" s="1"/>
  <c r="CE85" i="105" a="1"/>
  <c r="CE85" i="105" s="1"/>
  <c r="CH85" i="105" a="1"/>
  <c r="CH85" i="105" s="1"/>
  <c r="CB85" i="105" a="1"/>
  <c r="CB85" i="105" s="1"/>
  <c r="CF85" i="105" a="1"/>
  <c r="CF85" i="105" s="1"/>
  <c r="CD85" i="105" a="1"/>
  <c r="CD85" i="105" s="1"/>
  <c r="CG85" i="105" a="1"/>
  <c r="CG85" i="105" s="1"/>
  <c r="CA85" i="105" a="1"/>
  <c r="CA85" i="105" s="1"/>
  <c r="Z53" i="105"/>
  <c r="AF175" i="99"/>
  <c r="Z99" i="105"/>
  <c r="AB175" i="99"/>
  <c r="S175" i="99"/>
  <c r="A62" i="99" a="1"/>
  <c r="A62" i="99" s="1"/>
  <c r="I43" i="105"/>
  <c r="F43" i="105"/>
  <c r="D43" i="105" s="1"/>
  <c r="E43" i="105"/>
  <c r="H43" i="105"/>
  <c r="AJ137" i="105"/>
  <c r="BZ137" i="105" s="1" a="1"/>
  <c r="BZ137" i="105" s="1"/>
  <c r="AD59" i="99"/>
  <c r="AH59" i="99"/>
  <c r="I146" i="105"/>
  <c r="AK81" i="103" a="1"/>
  <c r="AK81" i="103" s="1"/>
  <c r="BC90" i="105" a="1"/>
  <c r="BC90" i="105" s="1"/>
  <c r="AW90" i="105" a="1"/>
  <c r="AW90" i="105" s="1"/>
  <c r="BG90" i="105" a="1"/>
  <c r="BG90" i="105" s="1"/>
  <c r="BB90" i="105" a="1"/>
  <c r="BB90" i="105" s="1"/>
  <c r="AY90" i="105" a="1"/>
  <c r="AY90" i="105" s="1"/>
  <c r="BD90" i="105" a="1"/>
  <c r="BD90" i="105" s="1"/>
  <c r="BN30" i="103" a="1"/>
  <c r="BN30" i="103" s="1"/>
  <c r="AM73" i="105" a="1"/>
  <c r="AM73" i="105" s="1"/>
  <c r="AV73" i="105" a="1"/>
  <c r="AV73" i="105" s="1"/>
  <c r="AR73" i="105" a="1"/>
  <c r="AR73" i="105" s="1"/>
  <c r="AQ73" i="105" a="1"/>
  <c r="AQ73" i="105" s="1"/>
  <c r="AS73" i="105" a="1"/>
  <c r="AS73" i="105" s="1"/>
  <c r="AO73" i="105" a="1"/>
  <c r="AO73" i="105" s="1"/>
  <c r="AP73" i="105" a="1"/>
  <c r="AP73" i="105" s="1"/>
  <c r="AL73" i="105" a="1"/>
  <c r="AL73" i="105" s="1"/>
  <c r="AK73" i="105" a="1"/>
  <c r="AK73" i="105" s="1"/>
  <c r="CO16" i="105" a="1"/>
  <c r="CO16" i="105" s="1"/>
  <c r="CJ16" i="105" a="1"/>
  <c r="CJ16" i="105" s="1"/>
  <c r="CN16" i="105" a="1"/>
  <c r="CN16" i="105" s="1"/>
  <c r="CL16" i="105" a="1"/>
  <c r="CL16" i="105" s="1"/>
  <c r="CK16" i="105" a="1"/>
  <c r="CK16" i="105" s="1"/>
  <c r="CI16" i="105" a="1"/>
  <c r="CI16" i="105" s="1"/>
  <c r="AZ16" i="105" a="1"/>
  <c r="AZ16" i="105" s="1"/>
  <c r="AB177" i="99"/>
  <c r="AB108" i="105"/>
  <c r="AN108" i="105" s="1" a="1"/>
  <c r="AN108" i="105" s="1"/>
  <c r="CE70" i="103" a="1"/>
  <c r="CE70" i="103" s="1"/>
  <c r="BZ70" i="103" a="1"/>
  <c r="BZ70" i="103" s="1"/>
  <c r="CD70" i="103" a="1"/>
  <c r="CD70" i="103" s="1"/>
  <c r="BY70" i="103" a="1"/>
  <c r="BY70" i="103" s="1"/>
  <c r="CB70" i="103" a="1"/>
  <c r="CB70" i="103" s="1"/>
  <c r="CA70" i="103" a="1"/>
  <c r="CA70" i="103" s="1"/>
  <c r="CC70" i="103" a="1"/>
  <c r="CC70" i="103" s="1"/>
  <c r="AE70" i="103" a="1"/>
  <c r="AE70" i="103" s="1"/>
  <c r="E150" i="105"/>
  <c r="H150" i="105"/>
  <c r="F150" i="105"/>
  <c r="B150" i="105" s="1"/>
  <c r="I150" i="105"/>
  <c r="CI83" i="103" a="1"/>
  <c r="CI83" i="103" s="1"/>
  <c r="CY83" i="103" a="1"/>
  <c r="CY83" i="103" s="1"/>
  <c r="CX83" i="103" a="1"/>
  <c r="CX83" i="103" s="1"/>
  <c r="CR83" i="103" a="1"/>
  <c r="CR83" i="103" s="1"/>
  <c r="CU83" i="103" a="1"/>
  <c r="CU83" i="103" s="1"/>
  <c r="BE83" i="103" a="1"/>
  <c r="BE83" i="103" s="1"/>
  <c r="BV83" i="103" a="1"/>
  <c r="BV83" i="103" s="1"/>
  <c r="CN83" i="103" a="1"/>
  <c r="CN83" i="103" s="1"/>
  <c r="BN83" i="103" a="1"/>
  <c r="BN83" i="103" s="1"/>
  <c r="CC83" i="103" a="1"/>
  <c r="CC83" i="103" s="1"/>
  <c r="CO138" i="105" a="1"/>
  <c r="CO138" i="105" s="1"/>
  <c r="CU138" i="105" a="1"/>
  <c r="CU138" i="105" s="1"/>
  <c r="DD138" i="105" a="1"/>
  <c r="DD138" i="105" s="1"/>
  <c r="DG138" i="105" a="1"/>
  <c r="DG138" i="105" s="1"/>
  <c r="CX26" i="103" a="1"/>
  <c r="CX26" i="103" s="1"/>
  <c r="CR26" i="103" a="1"/>
  <c r="CR26" i="103" s="1"/>
  <c r="CY26" i="103" a="1"/>
  <c r="CY26" i="103" s="1"/>
  <c r="CU26" i="103" a="1"/>
  <c r="CU26" i="103" s="1"/>
  <c r="CI26" i="103" a="1"/>
  <c r="CI26" i="103" s="1"/>
  <c r="CN26" i="103" a="1"/>
  <c r="CN26" i="103" s="1"/>
  <c r="AJ26" i="103" a="1"/>
  <c r="AJ26" i="103" s="1"/>
  <c r="AN64" i="105" a="1"/>
  <c r="AN64" i="105" s="1"/>
  <c r="CH64" i="105" a="1"/>
  <c r="CH64" i="105" s="1"/>
  <c r="CE64" i="105" a="1"/>
  <c r="CE64" i="105" s="1"/>
  <c r="CD64" i="105" a="1"/>
  <c r="CD64" i="105" s="1"/>
  <c r="CB64" i="105" a="1"/>
  <c r="CB64" i="105" s="1"/>
  <c r="CC64" i="105" a="1"/>
  <c r="CC64" i="105" s="1"/>
  <c r="AG11" i="103" a="1"/>
  <c r="AG11" i="103" s="1"/>
  <c r="CP11" i="103" a="1"/>
  <c r="CP11" i="103" s="1"/>
  <c r="CO11" i="103" a="1"/>
  <c r="CO11" i="103" s="1"/>
  <c r="CN11" i="103" a="1"/>
  <c r="CN11" i="103" s="1"/>
  <c r="CM11" i="103" a="1"/>
  <c r="CM11" i="103" s="1"/>
  <c r="CL11" i="103" a="1"/>
  <c r="CL11" i="103" s="1"/>
  <c r="CF11" i="103" a="1"/>
  <c r="CF11" i="103" s="1"/>
  <c r="W19" i="104"/>
  <c r="AH115" i="99"/>
  <c r="AD115" i="99"/>
  <c r="AJ102" i="105"/>
  <c r="CP6" i="103" a="1"/>
  <c r="CP6" i="103" s="1"/>
  <c r="CW6" i="103" a="1"/>
  <c r="CW6" i="103" s="1"/>
  <c r="CK6" i="103" a="1"/>
  <c r="CK6" i="103" s="1"/>
  <c r="CT6" i="103" a="1"/>
  <c r="CT6" i="103" s="1"/>
  <c r="AL6" i="103" a="1"/>
  <c r="AL6" i="103" s="1"/>
  <c r="AF137" i="99"/>
  <c r="AB137" i="99"/>
  <c r="Z46" i="105"/>
  <c r="BE18" i="103" a="1"/>
  <c r="BE18" i="103" s="1"/>
  <c r="AZ18" i="103" a="1"/>
  <c r="AZ18" i="103" s="1"/>
  <c r="AY18" i="103" a="1"/>
  <c r="AY18" i="103" s="1"/>
  <c r="BF18" i="103" a="1"/>
  <c r="BF18" i="103" s="1"/>
  <c r="BA18" i="103" a="1"/>
  <c r="BA18" i="103" s="1"/>
  <c r="BG18" i="103" a="1"/>
  <c r="BG18" i="103" s="1"/>
  <c r="BD18" i="103" a="1"/>
  <c r="BD18" i="103" s="1"/>
  <c r="AX18" i="103" a="1"/>
  <c r="AX18" i="103" s="1"/>
  <c r="BB18" i="103" a="1"/>
  <c r="BB18" i="103" s="1"/>
  <c r="BC18" i="103" a="1"/>
  <c r="BC18" i="103" s="1"/>
  <c r="AB18" i="103" a="1"/>
  <c r="AB18" i="103" s="1"/>
  <c r="AF3" i="99"/>
  <c r="AB3" i="99"/>
  <c r="Z26" i="105"/>
  <c r="S3" i="99"/>
  <c r="AZ34" i="105" a="1"/>
  <c r="AZ34" i="105" s="1"/>
  <c r="F90" i="105"/>
  <c r="D90" i="105" s="1"/>
  <c r="A167" i="99" a="1"/>
  <c r="A167" i="99" s="1"/>
  <c r="AD5" i="99"/>
  <c r="AG18" i="99"/>
  <c r="AC18" i="99"/>
  <c r="CK43" i="105" a="1"/>
  <c r="CK43" i="105" s="1"/>
  <c r="CI43" i="105" a="1"/>
  <c r="CI43" i="105" s="1"/>
  <c r="CM43" i="105" a="1"/>
  <c r="CM43" i="105" s="1"/>
  <c r="CO43" i="105" a="1"/>
  <c r="CO43" i="105" s="1"/>
  <c r="CL43" i="105" a="1"/>
  <c r="CL43" i="105" s="1"/>
  <c r="AA76" i="105"/>
  <c r="AA31" i="105"/>
  <c r="AH119" i="105"/>
  <c r="BX119" i="105" s="1" a="1"/>
  <c r="BX119" i="105" s="1"/>
  <c r="AH81" i="105"/>
  <c r="BX81" i="105" s="1" a="1"/>
  <c r="BX81" i="105" s="1"/>
  <c r="BJ12" i="103" a="1"/>
  <c r="BJ12" i="103" s="1"/>
  <c r="BK12" i="103" a="1"/>
  <c r="BK12" i="103" s="1"/>
  <c r="BN12" i="103" a="1"/>
  <c r="BN12" i="103" s="1"/>
  <c r="BH12" i="103" a="1"/>
  <c r="BH12" i="103" s="1"/>
  <c r="BO12" i="103" a="1"/>
  <c r="BO12" i="103" s="1"/>
  <c r="BL12" i="103" a="1"/>
  <c r="BL12" i="103" s="1"/>
  <c r="BI12" i="103" a="1"/>
  <c r="BI12" i="103" s="1"/>
  <c r="BM12" i="103" a="1"/>
  <c r="BM12" i="103" s="1"/>
  <c r="BP12" i="103" a="1"/>
  <c r="BP12" i="103" s="1"/>
  <c r="AC12" i="103" a="1"/>
  <c r="AC12" i="103" s="1"/>
  <c r="AX112" i="105" a="1"/>
  <c r="AX112" i="105" s="1"/>
  <c r="BY46" i="103" a="1"/>
  <c r="BY46" i="103" s="1"/>
  <c r="CE46" i="103" a="1"/>
  <c r="CE46" i="103" s="1"/>
  <c r="CA46" i="103" a="1"/>
  <c r="CA46" i="103" s="1"/>
  <c r="CB46" i="103" a="1"/>
  <c r="CB46" i="103" s="1"/>
  <c r="CD46" i="103" a="1"/>
  <c r="CD46" i="103" s="1"/>
  <c r="BZ46" i="103" a="1"/>
  <c r="BZ46" i="103" s="1"/>
  <c r="CC46" i="103" a="1"/>
  <c r="CC46" i="103" s="1"/>
  <c r="AE46" i="103" a="1"/>
  <c r="AE46" i="103" s="1"/>
  <c r="AZ74" i="103" a="1"/>
  <c r="AZ74" i="103" s="1"/>
  <c r="BE74" i="103" a="1"/>
  <c r="BE74" i="103" s="1"/>
  <c r="AY74" i="103" a="1"/>
  <c r="AY74" i="103" s="1"/>
  <c r="BC74" i="103" a="1"/>
  <c r="BC74" i="103" s="1"/>
  <c r="BG74" i="103" a="1"/>
  <c r="BG74" i="103" s="1"/>
  <c r="BA74" i="103" a="1"/>
  <c r="BA74" i="103" s="1"/>
  <c r="BF74" i="103" a="1"/>
  <c r="BF74" i="103" s="1"/>
  <c r="BD74" i="103" a="1"/>
  <c r="BD74" i="103" s="1"/>
  <c r="BB74" i="103" a="1"/>
  <c r="BB74" i="103" s="1"/>
  <c r="AB74" i="103" a="1"/>
  <c r="AB74" i="103" s="1"/>
  <c r="AH16" i="105"/>
  <c r="BX16" i="105" s="1" a="1"/>
  <c r="BX16" i="105" s="1"/>
  <c r="AG160" i="99"/>
  <c r="AC160" i="99"/>
  <c r="I46" i="105"/>
  <c r="F46" i="105"/>
  <c r="C46" i="105" s="1"/>
  <c r="H46" i="105"/>
  <c r="AY77" i="105" a="1"/>
  <c r="AY77" i="105" s="1"/>
  <c r="CF77" i="105" a="1"/>
  <c r="CF77" i="105" s="1"/>
  <c r="CC77" i="105" a="1"/>
  <c r="CC77" i="105" s="1"/>
  <c r="CG77" i="105" a="1"/>
  <c r="CG77" i="105" s="1"/>
  <c r="CE77" i="105" a="1"/>
  <c r="CE77" i="105" s="1"/>
  <c r="CB77" i="105" a="1"/>
  <c r="CB77" i="105" s="1"/>
  <c r="CD77" i="105" a="1"/>
  <c r="CD77" i="105" s="1"/>
  <c r="BQ18" i="103" a="1"/>
  <c r="BQ18" i="103" s="1"/>
  <c r="BV18" i="103" a="1"/>
  <c r="BV18" i="103" s="1"/>
  <c r="BW18" i="103" a="1"/>
  <c r="BW18" i="103" s="1"/>
  <c r="BX18" i="103" a="1"/>
  <c r="BX18" i="103" s="1"/>
  <c r="BR18" i="103" a="1"/>
  <c r="BR18" i="103" s="1"/>
  <c r="BT18" i="103" a="1"/>
  <c r="BT18" i="103" s="1"/>
  <c r="BS18" i="103" a="1"/>
  <c r="BS18" i="103" s="1"/>
  <c r="BU18" i="103" a="1"/>
  <c r="BU18" i="103" s="1"/>
  <c r="AD18" i="103" a="1"/>
  <c r="AD18" i="103" s="1"/>
  <c r="AF29" i="99"/>
  <c r="Z81" i="105"/>
  <c r="AB29" i="99"/>
  <c r="S29" i="99"/>
  <c r="CL28" i="103" a="1"/>
  <c r="CL28" i="103" s="1"/>
  <c r="CM28" i="103" a="1"/>
  <c r="CM28" i="103" s="1"/>
  <c r="CN28" i="103" a="1"/>
  <c r="CN28" i="103" s="1"/>
  <c r="CP28" i="103" a="1"/>
  <c r="CP28" i="103" s="1"/>
  <c r="CO28" i="103" a="1"/>
  <c r="CO28" i="103" s="1"/>
  <c r="CF28" i="103" a="1"/>
  <c r="CF28" i="103" s="1"/>
  <c r="CZ21" i="103" a="1"/>
  <c r="CZ21" i="103" s="1"/>
  <c r="CJ21" i="103" a="1"/>
  <c r="CJ21" i="103" s="1"/>
  <c r="CV21" i="103" a="1"/>
  <c r="CV21" i="103" s="1"/>
  <c r="CS21" i="103" a="1"/>
  <c r="CS21" i="103" s="1"/>
  <c r="AK21" i="103" a="1"/>
  <c r="AK21" i="103" s="1"/>
  <c r="BO21" i="103" a="1"/>
  <c r="BO21" i="103" s="1"/>
  <c r="R31" i="104"/>
  <c r="CB19" i="103" a="1"/>
  <c r="CB19" i="103" s="1"/>
  <c r="CA19" i="103" a="1"/>
  <c r="CA19" i="103" s="1"/>
  <c r="BY19" i="103" a="1"/>
  <c r="BY19" i="103" s="1"/>
  <c r="BZ19" i="103" a="1"/>
  <c r="BZ19" i="103" s="1"/>
  <c r="CE19" i="103" a="1"/>
  <c r="CE19" i="103" s="1"/>
  <c r="CD19" i="103" a="1"/>
  <c r="CD19" i="103" s="1"/>
  <c r="CC19" i="103" a="1"/>
  <c r="CC19" i="103" s="1"/>
  <c r="AE19" i="103" a="1"/>
  <c r="AE19" i="103" s="1"/>
  <c r="BG3" i="103" a="1"/>
  <c r="BG3" i="103" s="1"/>
  <c r="AZ3" i="103" a="1"/>
  <c r="AZ3" i="103" s="1"/>
  <c r="BE3" i="103" a="1"/>
  <c r="BE3" i="103" s="1"/>
  <c r="BB3" i="103" a="1"/>
  <c r="BB3" i="103" s="1"/>
  <c r="BF3" i="103" a="1"/>
  <c r="BF3" i="103" s="1"/>
  <c r="BA3" i="103" a="1"/>
  <c r="BA3" i="103" s="1"/>
  <c r="AX3" i="103" a="1"/>
  <c r="AX3" i="103" s="1"/>
  <c r="BC3" i="103" a="1"/>
  <c r="BC3" i="103" s="1"/>
  <c r="BD3" i="103" a="1"/>
  <c r="BD3" i="103" s="1"/>
  <c r="AY3" i="103" a="1"/>
  <c r="AY3" i="103" s="1"/>
  <c r="CK22" i="103" a="1"/>
  <c r="CK22" i="103" s="1"/>
  <c r="CT22" i="103" a="1"/>
  <c r="CT22" i="103" s="1"/>
  <c r="CW22" i="103" a="1"/>
  <c r="CW22" i="103" s="1"/>
  <c r="CZ22" i="103" a="1"/>
  <c r="CZ22" i="103" s="1"/>
  <c r="AL22" i="103" a="1"/>
  <c r="AL22" i="103" s="1"/>
  <c r="AF136" i="99"/>
  <c r="AB136" i="99"/>
  <c r="Z27" i="105"/>
  <c r="S136" i="99"/>
  <c r="CY6" i="103" a="1"/>
  <c r="CY6" i="103" s="1"/>
  <c r="AD9" i="99"/>
  <c r="S132" i="99"/>
  <c r="F86" i="105"/>
  <c r="B86" i="105" s="1"/>
  <c r="BB7" i="105" a="1"/>
  <c r="BB7" i="105" s="1"/>
  <c r="AB50" i="99"/>
  <c r="AF50" i="99"/>
  <c r="Z85" i="105"/>
  <c r="CD139" i="105" a="1"/>
  <c r="CD139" i="105" s="1"/>
  <c r="CC139" i="105" a="1"/>
  <c r="CC139" i="105" s="1"/>
  <c r="CE139" i="105" a="1"/>
  <c r="CE139" i="105" s="1"/>
  <c r="CA139" i="105" a="1"/>
  <c r="CA139" i="105" s="1"/>
  <c r="CF139" i="105" a="1"/>
  <c r="CF139" i="105" s="1"/>
  <c r="CG139" i="105" a="1"/>
  <c r="CG139" i="105" s="1"/>
  <c r="CB139" i="105" a="1"/>
  <c r="CB139" i="105" s="1"/>
  <c r="CE4" i="103" a="1"/>
  <c r="CE4" i="103" s="1"/>
  <c r="CT4" i="103" a="1"/>
  <c r="CT4" i="103" s="1"/>
  <c r="CK4" i="103" a="1"/>
  <c r="CK4" i="103" s="1"/>
  <c r="CW4" i="103" a="1"/>
  <c r="CW4" i="103" s="1"/>
  <c r="CD36" i="103" a="1"/>
  <c r="CD36" i="103" s="1"/>
  <c r="BY36" i="103" a="1"/>
  <c r="BY36" i="103" s="1"/>
  <c r="BZ36" i="103" a="1"/>
  <c r="BZ36" i="103" s="1"/>
  <c r="CE36" i="103" a="1"/>
  <c r="CE36" i="103" s="1"/>
  <c r="CB36" i="103" a="1"/>
  <c r="CB36" i="103" s="1"/>
  <c r="CA36" i="103" a="1"/>
  <c r="CA36" i="103" s="1"/>
  <c r="CC36" i="103" a="1"/>
  <c r="CC36" i="103" s="1"/>
  <c r="AE36" i="103" a="1"/>
  <c r="AE36" i="103" s="1"/>
  <c r="AJ85" i="103" a="1"/>
  <c r="AJ85" i="103" s="1"/>
  <c r="AE85" i="103" a="1"/>
  <c r="AE85" i="103" s="1"/>
  <c r="AC85" i="103" a="1"/>
  <c r="AC85" i="103" s="1"/>
  <c r="AI85" i="103" a="1"/>
  <c r="AI85" i="103" s="1"/>
  <c r="AH85" i="103" a="1"/>
  <c r="AH85" i="103" s="1"/>
  <c r="AK85" i="103" a="1"/>
  <c r="AK85" i="103" s="1"/>
  <c r="AF85" i="103" a="1"/>
  <c r="AF85" i="103" s="1"/>
  <c r="AD85" i="103" a="1"/>
  <c r="AD85" i="103" s="1"/>
  <c r="AB85" i="103" a="1"/>
  <c r="AB85" i="103" s="1"/>
  <c r="AG85" i="103" a="1"/>
  <c r="AG85" i="103" s="1"/>
  <c r="AL85" i="103" a="1"/>
  <c r="AL85" i="103" s="1"/>
  <c r="R3" i="104"/>
  <c r="AC50" i="99"/>
  <c r="AE85" i="105"/>
  <c r="BU85" i="105" s="1" a="1"/>
  <c r="BU85" i="105" s="1"/>
  <c r="AA223" i="99"/>
  <c r="AJ45" i="103" a="1"/>
  <c r="AJ45" i="103" s="1"/>
  <c r="CI45" i="103" a="1"/>
  <c r="CI45" i="103" s="1"/>
  <c r="CU45" i="103" a="1"/>
  <c r="CU45" i="103" s="1"/>
  <c r="CY45" i="103" a="1"/>
  <c r="CY45" i="103" s="1"/>
  <c r="CX45" i="103" a="1"/>
  <c r="CX45" i="103" s="1"/>
  <c r="CR45" i="103" a="1"/>
  <c r="CR45" i="103" s="1"/>
  <c r="CN45" i="103" a="1"/>
  <c r="CN45" i="103" s="1"/>
  <c r="CL52" i="105" a="1"/>
  <c r="CL52" i="105" s="1"/>
  <c r="CI52" i="105" a="1"/>
  <c r="CI52" i="105" s="1"/>
  <c r="BP113" i="105" a="1"/>
  <c r="BP113" i="105" s="1"/>
  <c r="BN113" i="105" a="1"/>
  <c r="BN113" i="105" s="1"/>
  <c r="BQ113" i="105" a="1"/>
  <c r="BQ113" i="105" s="1"/>
  <c r="BI113" i="105" a="1"/>
  <c r="BI113" i="105" s="1"/>
  <c r="BK113" i="105" a="1"/>
  <c r="BK113" i="105" s="1"/>
  <c r="BL113" i="105" a="1"/>
  <c r="BL113" i="105" s="1"/>
  <c r="BM113" i="105" a="1"/>
  <c r="BM113" i="105" s="1"/>
  <c r="BO113" i="105" a="1"/>
  <c r="BO113" i="105" s="1"/>
  <c r="BJ113" i="105" a="1"/>
  <c r="BJ113" i="105" s="1"/>
  <c r="CP2" i="103" a="1"/>
  <c r="CP2" i="103" s="1"/>
  <c r="CO2" i="103" a="1"/>
  <c r="CO2" i="103" s="1"/>
  <c r="CN2" i="103" a="1"/>
  <c r="CN2" i="103" s="1"/>
  <c r="CF2" i="103" a="1"/>
  <c r="CF2" i="103" s="1"/>
  <c r="CL2" i="103" a="1"/>
  <c r="CL2" i="103" s="1"/>
  <c r="CM2" i="103" a="1"/>
  <c r="CM2" i="103" s="1"/>
  <c r="BS50" i="103" a="1"/>
  <c r="BS50" i="103" s="1"/>
  <c r="BQ50" i="103" a="1"/>
  <c r="BQ50" i="103" s="1"/>
  <c r="BU50" i="103" a="1"/>
  <c r="BU50" i="103" s="1"/>
  <c r="BT50" i="103" a="1"/>
  <c r="BT50" i="103" s="1"/>
  <c r="BV50" i="103" a="1"/>
  <c r="BV50" i="103" s="1"/>
  <c r="BR50" i="103" a="1"/>
  <c r="BR50" i="103" s="1"/>
  <c r="BW50" i="103" a="1"/>
  <c r="BW50" i="103" s="1"/>
  <c r="BX50" i="103" a="1"/>
  <c r="BX50" i="103" s="1"/>
  <c r="AD50" i="103" a="1"/>
  <c r="AD50" i="103" s="1"/>
  <c r="AL87" i="105" a="1"/>
  <c r="AL87" i="105" s="1"/>
  <c r="BP87" i="105" a="1"/>
  <c r="BP87" i="105" s="1"/>
  <c r="BJ87" i="105" a="1"/>
  <c r="BJ87" i="105" s="1"/>
  <c r="BK87" i="105" a="1"/>
  <c r="BK87" i="105" s="1"/>
  <c r="BQ87" i="105" a="1"/>
  <c r="BQ87" i="105" s="1"/>
  <c r="BM87" i="105" a="1"/>
  <c r="BM87" i="105" s="1"/>
  <c r="BI87" i="105" a="1"/>
  <c r="BI87" i="105" s="1"/>
  <c r="AW87" i="105" a="1"/>
  <c r="AW87" i="105" s="1"/>
  <c r="BN87" i="105" a="1"/>
  <c r="BN87" i="105" s="1"/>
  <c r="AM32" i="105" a="1"/>
  <c r="AM32" i="105" s="1"/>
  <c r="F47" i="105"/>
  <c r="D47" i="105" s="1"/>
  <c r="BE137" i="105" a="1"/>
  <c r="BE137" i="105" s="1"/>
  <c r="AF13" i="99"/>
  <c r="AA47" i="105"/>
  <c r="CI42" i="103" a="1"/>
  <c r="CI42" i="103" s="1"/>
  <c r="CR42" i="103" a="1"/>
  <c r="CR42" i="103" s="1"/>
  <c r="CY42" i="103" a="1"/>
  <c r="CY42" i="103" s="1"/>
  <c r="CU42" i="103" a="1"/>
  <c r="CU42" i="103" s="1"/>
  <c r="CX42" i="103" a="1"/>
  <c r="CX42" i="103" s="1"/>
  <c r="AJ42" i="103" a="1"/>
  <c r="AJ42" i="103" s="1"/>
  <c r="CN42" i="103" a="1"/>
  <c r="CN42" i="103" s="1"/>
  <c r="BC25" i="103" a="1"/>
  <c r="BC25" i="103" s="1"/>
  <c r="BG25" i="103" a="1"/>
  <c r="BG25" i="103" s="1"/>
  <c r="AX25" i="103" a="1"/>
  <c r="AX25" i="103" s="1"/>
  <c r="AY25" i="103" a="1"/>
  <c r="AY25" i="103" s="1"/>
  <c r="BE25" i="103" a="1"/>
  <c r="BE25" i="103" s="1"/>
  <c r="BF25" i="103" a="1"/>
  <c r="BF25" i="103" s="1"/>
  <c r="BD25" i="103" a="1"/>
  <c r="BD25" i="103" s="1"/>
  <c r="BB25" i="103" a="1"/>
  <c r="BB25" i="103" s="1"/>
  <c r="BA25" i="103" a="1"/>
  <c r="BA25" i="103" s="1"/>
  <c r="AZ25" i="103" a="1"/>
  <c r="AZ25" i="103" s="1"/>
  <c r="AB25" i="103" a="1"/>
  <c r="AB25" i="103" s="1"/>
  <c r="AG27" i="99"/>
  <c r="AC27" i="99"/>
  <c r="AE23" i="105"/>
  <c r="CJ23" i="105" s="1" a="1"/>
  <c r="CJ23" i="105" s="1"/>
  <c r="AH98" i="105"/>
  <c r="CF98" i="105" s="1" a="1"/>
  <c r="CF98" i="105" s="1"/>
  <c r="AG69" i="99"/>
  <c r="AC69" i="99"/>
  <c r="AH144" i="105"/>
  <c r="BE144" i="105" s="1" a="1"/>
  <c r="BE144" i="105" s="1"/>
  <c r="AH91" i="105"/>
  <c r="AC133" i="99"/>
  <c r="AG133" i="99"/>
  <c r="Z104" i="105"/>
  <c r="AF22" i="99"/>
  <c r="Z80" i="105"/>
  <c r="AB22" i="99"/>
  <c r="S22" i="99"/>
  <c r="CS83" i="103" a="1"/>
  <c r="CS83" i="103" s="1"/>
  <c r="CZ83" i="103" a="1"/>
  <c r="CZ83" i="103" s="1"/>
  <c r="CJ83" i="103" a="1"/>
  <c r="CJ83" i="103" s="1"/>
  <c r="CV83" i="103" a="1"/>
  <c r="CV83" i="103" s="1"/>
  <c r="CO83" i="103" a="1"/>
  <c r="CO83" i="103" s="1"/>
  <c r="BF83" i="103" a="1"/>
  <c r="BF83" i="103" s="1"/>
  <c r="BW83" i="103" a="1"/>
  <c r="BW83" i="103" s="1"/>
  <c r="CD83" i="103" a="1"/>
  <c r="CD83" i="103" s="1"/>
  <c r="BO83" i="103" a="1"/>
  <c r="BO83" i="103" s="1"/>
  <c r="AG9" i="99"/>
  <c r="AC9" i="99"/>
  <c r="AE143" i="105"/>
  <c r="CC143" i="105" s="1" a="1"/>
  <c r="CC143" i="105" s="1"/>
  <c r="AB73" i="99"/>
  <c r="AF73" i="99"/>
  <c r="Z105" i="105"/>
  <c r="S73" i="99"/>
  <c r="AG59" i="99"/>
  <c r="AC59" i="99"/>
  <c r="AE137" i="105"/>
  <c r="BU137" i="105" s="1" a="1"/>
  <c r="BU137" i="105" s="1"/>
  <c r="AF71" i="99"/>
  <c r="AB71" i="99"/>
  <c r="Z2" i="105"/>
  <c r="CD26" i="105" a="1"/>
  <c r="CD26" i="105" s="1"/>
  <c r="CC26" i="105" a="1"/>
  <c r="CC26" i="105" s="1"/>
  <c r="CB26" i="105" a="1"/>
  <c r="CB26" i="105" s="1"/>
  <c r="CE26" i="105" a="1"/>
  <c r="CE26" i="105" s="1"/>
  <c r="AY26" i="105" a="1"/>
  <c r="AY26" i="105" s="1"/>
  <c r="AF72" i="99"/>
  <c r="Z149" i="105"/>
  <c r="BI149" i="105" s="1" a="1"/>
  <c r="BI149" i="105" s="1"/>
  <c r="AB72" i="99"/>
  <c r="S72" i="99"/>
  <c r="CF33" i="103" a="1"/>
  <c r="CF33" i="103" s="1"/>
  <c r="CL33" i="103" a="1"/>
  <c r="CL33" i="103" s="1"/>
  <c r="CM33" i="103" a="1"/>
  <c r="CM33" i="103" s="1"/>
  <c r="CN33" i="103" a="1"/>
  <c r="CN33" i="103" s="1"/>
  <c r="CO33" i="103" a="1"/>
  <c r="CO33" i="103" s="1"/>
  <c r="CP33" i="103" a="1"/>
  <c r="CP33" i="103" s="1"/>
  <c r="BZ33" i="103" a="1"/>
  <c r="BZ33" i="103" s="1"/>
  <c r="BS33" i="103" a="1"/>
  <c r="BS33" i="103" s="1"/>
  <c r="CM67" i="103" a="1"/>
  <c r="CM67" i="103" s="1"/>
  <c r="CO67" i="103" a="1"/>
  <c r="CO67" i="103" s="1"/>
  <c r="CF67" i="103" a="1"/>
  <c r="CF67" i="103" s="1"/>
  <c r="CP67" i="103" a="1"/>
  <c r="CP67" i="103" s="1"/>
  <c r="CN67" i="103" a="1"/>
  <c r="CN67" i="103" s="1"/>
  <c r="CL67" i="103" a="1"/>
  <c r="CL67" i="103" s="1"/>
  <c r="AY4" i="105" a="1"/>
  <c r="AY4" i="105" s="1"/>
  <c r="DF32" i="105" a="1"/>
  <c r="DF32" i="105" s="1"/>
  <c r="DC32" i="105" a="1"/>
  <c r="DC32" i="105" s="1"/>
  <c r="DJ32" i="105" a="1"/>
  <c r="DJ32" i="105" s="1"/>
  <c r="CT32" i="105" a="1"/>
  <c r="CT32" i="105" s="1"/>
  <c r="AE29" i="103" a="1"/>
  <c r="AE29" i="103" s="1"/>
  <c r="S133" i="99"/>
  <c r="AN26" i="105" a="1"/>
  <c r="AN26" i="105" s="1"/>
  <c r="F67" i="105"/>
  <c r="D67" i="105" s="1"/>
  <c r="T147" i="104"/>
  <c r="AG6" i="103" a="1"/>
  <c r="AG6" i="103" s="1"/>
  <c r="CF6" i="103" a="1"/>
  <c r="CF6" i="103" s="1"/>
  <c r="CL6" i="103" a="1"/>
  <c r="CL6" i="103" s="1"/>
  <c r="CO6" i="103" a="1"/>
  <c r="CO6" i="103" s="1"/>
  <c r="CN6" i="103" a="1"/>
  <c r="CN6" i="103" s="1"/>
  <c r="CM6" i="103" a="1"/>
  <c r="CM6" i="103" s="1"/>
  <c r="BZ21" i="103" a="1"/>
  <c r="BZ21" i="103" s="1"/>
  <c r="CE21" i="103" a="1"/>
  <c r="CE21" i="103" s="1"/>
  <c r="CB21" i="103" a="1"/>
  <c r="CB21" i="103" s="1"/>
  <c r="CD21" i="103" a="1"/>
  <c r="CD21" i="103" s="1"/>
  <c r="CA21" i="103" a="1"/>
  <c r="CA21" i="103" s="1"/>
  <c r="BY21" i="103" a="1"/>
  <c r="BY21" i="103" s="1"/>
  <c r="CC21" i="103" a="1"/>
  <c r="CC21" i="103" s="1"/>
  <c r="AE21" i="103" a="1"/>
  <c r="AE21" i="103" s="1"/>
  <c r="BI21" i="103" a="1"/>
  <c r="BI21" i="103" s="1"/>
  <c r="CF37" i="103" a="1"/>
  <c r="CF37" i="103" s="1"/>
  <c r="CM37" i="103" a="1"/>
  <c r="CM37" i="103" s="1"/>
  <c r="CP37" i="103" a="1"/>
  <c r="CP37" i="103" s="1"/>
  <c r="CO37" i="103" a="1"/>
  <c r="CO37" i="103" s="1"/>
  <c r="CN37" i="103" a="1"/>
  <c r="CN37" i="103" s="1"/>
  <c r="CL37" i="103" a="1"/>
  <c r="CL37" i="103" s="1"/>
  <c r="BZ37" i="103" a="1"/>
  <c r="BZ37" i="103" s="1"/>
  <c r="BK37" i="103" a="1"/>
  <c r="BK37" i="103" s="1"/>
  <c r="AM61" i="105" a="1"/>
  <c r="AM61" i="105" s="1"/>
  <c r="AL61" i="105" a="1"/>
  <c r="AL61" i="105" s="1"/>
  <c r="AS61" i="105" a="1"/>
  <c r="AS61" i="105" s="1"/>
  <c r="AK61" i="105" a="1"/>
  <c r="AK61" i="105" s="1"/>
  <c r="AO61" i="105" a="1"/>
  <c r="AO61" i="105" s="1"/>
  <c r="AP61" i="105" a="1"/>
  <c r="AP61" i="105" s="1"/>
  <c r="AN61" i="105" a="1"/>
  <c r="AN61" i="105" s="1"/>
  <c r="AU61" i="105" a="1"/>
  <c r="AU61" i="105" s="1"/>
  <c r="AQ61" i="105" a="1"/>
  <c r="AQ61" i="105" s="1"/>
  <c r="AR61" i="105" a="1"/>
  <c r="AR61" i="105" s="1"/>
  <c r="AV61" i="105" a="1"/>
  <c r="AV61" i="105" s="1"/>
  <c r="AT61" i="105" a="1"/>
  <c r="AT61" i="105" s="1"/>
  <c r="AK6" i="103" a="1"/>
  <c r="AK6" i="103" s="1"/>
  <c r="CV6" i="103" a="1"/>
  <c r="CV6" i="103" s="1"/>
  <c r="CJ6" i="103" a="1"/>
  <c r="CJ6" i="103" s="1"/>
  <c r="CS6" i="103" a="1"/>
  <c r="CS6" i="103" s="1"/>
  <c r="CZ6" i="103" a="1"/>
  <c r="CZ6" i="103" s="1"/>
  <c r="CB31" i="103" a="1"/>
  <c r="CB31" i="103" s="1"/>
  <c r="CD31" i="103" a="1"/>
  <c r="CD31" i="103" s="1"/>
  <c r="CE31" i="103" a="1"/>
  <c r="CE31" i="103" s="1"/>
  <c r="CC31" i="103" a="1"/>
  <c r="CC31" i="103" s="1"/>
  <c r="CA31" i="103" a="1"/>
  <c r="CA31" i="103" s="1"/>
  <c r="BY31" i="103" a="1"/>
  <c r="BY31" i="103" s="1"/>
  <c r="BZ31" i="103" a="1"/>
  <c r="BZ31" i="103" s="1"/>
  <c r="BO125" i="103" a="1"/>
  <c r="BO125" i="103" s="1"/>
  <c r="BJ125" i="103" a="1"/>
  <c r="BJ125" i="103" s="1"/>
  <c r="BL125" i="103" a="1"/>
  <c r="BL125" i="103" s="1"/>
  <c r="BN125" i="103" a="1"/>
  <c r="BN125" i="103" s="1"/>
  <c r="BP125" i="103" a="1"/>
  <c r="BP125" i="103" s="1"/>
  <c r="BI125" i="103" a="1"/>
  <c r="BI125" i="103" s="1"/>
  <c r="BM125" i="103" a="1"/>
  <c r="BM125" i="103" s="1"/>
  <c r="BH125" i="103" a="1"/>
  <c r="BH125" i="103" s="1"/>
  <c r="AC125" i="103" a="1"/>
  <c r="AC125" i="103" s="1"/>
  <c r="AX125" i="103" a="1"/>
  <c r="AX125" i="103" s="1"/>
  <c r="BK125" i="103" a="1"/>
  <c r="BK125" i="103" s="1"/>
  <c r="AH27" i="105"/>
  <c r="CM27" i="105" s="1" a="1"/>
  <c r="CM27" i="105" s="1"/>
  <c r="AG136" i="99"/>
  <c r="AC136" i="99"/>
  <c r="AD27" i="103" a="1"/>
  <c r="AD27" i="103" s="1"/>
  <c r="BV27" i="103" a="1"/>
  <c r="BV27" i="103" s="1"/>
  <c r="BX27" i="103" a="1"/>
  <c r="BX27" i="103" s="1"/>
  <c r="BR27" i="103" a="1"/>
  <c r="BR27" i="103" s="1"/>
  <c r="BQ27" i="103" a="1"/>
  <c r="BQ27" i="103" s="1"/>
  <c r="BU27" i="103" a="1"/>
  <c r="BU27" i="103" s="1"/>
  <c r="BW27" i="103" a="1"/>
  <c r="BW27" i="103" s="1"/>
  <c r="BT27" i="103" a="1"/>
  <c r="BT27" i="103" s="1"/>
  <c r="BS27" i="103" a="1"/>
  <c r="BS27" i="103" s="1"/>
  <c r="AH13" i="105"/>
  <c r="AG4" i="99"/>
  <c r="AC4" i="99"/>
  <c r="AF20" i="99"/>
  <c r="AC45" i="105"/>
  <c r="CA45" i="105" s="1" a="1"/>
  <c r="CA45" i="105" s="1"/>
  <c r="E19" i="101"/>
  <c r="CI13" i="103" a="1"/>
  <c r="CI13" i="103" s="1"/>
  <c r="CY13" i="103" a="1"/>
  <c r="CY13" i="103" s="1"/>
  <c r="CU13" i="103" a="1"/>
  <c r="CU13" i="103" s="1"/>
  <c r="CX13" i="103" a="1"/>
  <c r="CX13" i="103" s="1"/>
  <c r="CR13" i="103" a="1"/>
  <c r="CR13" i="103" s="1"/>
  <c r="AJ13" i="103" a="1"/>
  <c r="AJ13" i="103" s="1"/>
  <c r="BH37" i="103" a="1"/>
  <c r="BH37" i="103" s="1"/>
  <c r="BW37" i="103" a="1"/>
  <c r="BW37" i="103" s="1"/>
  <c r="BU37" i="103" a="1"/>
  <c r="BU37" i="103" s="1"/>
  <c r="BX37" i="103" a="1"/>
  <c r="BX37" i="103" s="1"/>
  <c r="BT37" i="103" a="1"/>
  <c r="BT37" i="103" s="1"/>
  <c r="BS37" i="103" a="1"/>
  <c r="BS37" i="103" s="1"/>
  <c r="BV37" i="103" a="1"/>
  <c r="BV37" i="103" s="1"/>
  <c r="BR37" i="103" a="1"/>
  <c r="BR37" i="103" s="1"/>
  <c r="BQ37" i="103" a="1"/>
  <c r="BQ37" i="103" s="1"/>
  <c r="CI36" i="103" a="1"/>
  <c r="CI36" i="103" s="1"/>
  <c r="CY36" i="103" a="1"/>
  <c r="CY36" i="103" s="1"/>
  <c r="CX36" i="103" a="1"/>
  <c r="CX36" i="103" s="1"/>
  <c r="CU36" i="103" a="1"/>
  <c r="CU36" i="103" s="1"/>
  <c r="CR36" i="103" a="1"/>
  <c r="CR36" i="103" s="1"/>
  <c r="AJ36" i="103" a="1"/>
  <c r="AJ36" i="103" s="1"/>
  <c r="AB45" i="103" a="1"/>
  <c r="AB45" i="103" s="1"/>
  <c r="BB45" i="103" a="1"/>
  <c r="BB45" i="103" s="1"/>
  <c r="AY45" i="103" a="1"/>
  <c r="AY45" i="103" s="1"/>
  <c r="BF45" i="103" a="1"/>
  <c r="BF45" i="103" s="1"/>
  <c r="AX45" i="103" a="1"/>
  <c r="AX45" i="103" s="1"/>
  <c r="AZ45" i="103" a="1"/>
  <c r="AZ45" i="103" s="1"/>
  <c r="BC45" i="103" a="1"/>
  <c r="BC45" i="103" s="1"/>
  <c r="BG45" i="103" a="1"/>
  <c r="BG45" i="103" s="1"/>
  <c r="BD45" i="103" a="1"/>
  <c r="BD45" i="103" s="1"/>
  <c r="BE45" i="103" a="1"/>
  <c r="BE45" i="103" s="1"/>
  <c r="BA45" i="103" a="1"/>
  <c r="BA45" i="103" s="1"/>
  <c r="BL33" i="103" a="1"/>
  <c r="BL33" i="103" s="1"/>
  <c r="BJ33" i="103" a="1"/>
  <c r="BJ33" i="103" s="1"/>
  <c r="BP33" i="103" a="1"/>
  <c r="BP33" i="103" s="1"/>
  <c r="BM33" i="103" a="1"/>
  <c r="BM33" i="103" s="1"/>
  <c r="BN33" i="103" a="1"/>
  <c r="BN33" i="103" s="1"/>
  <c r="BH33" i="103" a="1"/>
  <c r="BH33" i="103" s="1"/>
  <c r="BO33" i="103" a="1"/>
  <c r="BO33" i="103" s="1"/>
  <c r="BK33" i="103" a="1"/>
  <c r="BK33" i="103" s="1"/>
  <c r="BI33" i="103" a="1"/>
  <c r="BI33" i="103" s="1"/>
  <c r="DE146" i="105" a="1"/>
  <c r="DE146" i="105" s="1"/>
  <c r="DB146" i="105" a="1"/>
  <c r="DB146" i="105" s="1"/>
  <c r="DI146" i="105" a="1"/>
  <c r="DI146" i="105" s="1"/>
  <c r="AJ97" i="105"/>
  <c r="BZ97" i="105" s="1" a="1"/>
  <c r="BZ97" i="105" s="1"/>
  <c r="AJ17" i="105"/>
  <c r="CO17" i="105" s="1" a="1"/>
  <c r="CO17" i="105" s="1"/>
  <c r="BX19" i="103" a="1"/>
  <c r="BX19" i="103" s="1"/>
  <c r="BS19" i="103" a="1"/>
  <c r="BS19" i="103" s="1"/>
  <c r="BR19" i="103" a="1"/>
  <c r="BR19" i="103" s="1"/>
  <c r="BQ19" i="103" a="1"/>
  <c r="BQ19" i="103" s="1"/>
  <c r="BU19" i="103" a="1"/>
  <c r="BU19" i="103" s="1"/>
  <c r="BT19" i="103" a="1"/>
  <c r="BT19" i="103" s="1"/>
  <c r="BW19" i="103" a="1"/>
  <c r="BW19" i="103" s="1"/>
  <c r="BV19" i="103" a="1"/>
  <c r="BV19" i="103" s="1"/>
  <c r="AD19" i="103" a="1"/>
  <c r="AD19" i="103" s="1"/>
  <c r="AF134" i="99"/>
  <c r="Z41" i="105"/>
  <c r="AL41" i="105" s="1" a="1"/>
  <c r="AL41" i="105" s="1"/>
  <c r="AB134" i="99"/>
  <c r="W59" i="104"/>
  <c r="AZ43" i="103" a="1"/>
  <c r="AZ43" i="103" s="1"/>
  <c r="BE43" i="103" a="1"/>
  <c r="BE43" i="103" s="1"/>
  <c r="BA43" i="103" a="1"/>
  <c r="BA43" i="103" s="1"/>
  <c r="AX43" i="103" a="1"/>
  <c r="AX43" i="103" s="1"/>
  <c r="BC43" i="103" a="1"/>
  <c r="BC43" i="103" s="1"/>
  <c r="BB43" i="103" a="1"/>
  <c r="BB43" i="103" s="1"/>
  <c r="AY43" i="103" a="1"/>
  <c r="AY43" i="103" s="1"/>
  <c r="BG43" i="103" a="1"/>
  <c r="BG43" i="103" s="1"/>
  <c r="BF43" i="103" a="1"/>
  <c r="BF43" i="103" s="1"/>
  <c r="BD43" i="103" a="1"/>
  <c r="BD43" i="103" s="1"/>
  <c r="AB43" i="103" a="1"/>
  <c r="AB43" i="103" s="1"/>
  <c r="BE28" i="103" a="1"/>
  <c r="BE28" i="103" s="1"/>
  <c r="BD28" i="103" a="1"/>
  <c r="BD28" i="103" s="1"/>
  <c r="BC28" i="103" a="1"/>
  <c r="BC28" i="103" s="1"/>
  <c r="BB28" i="103" a="1"/>
  <c r="BB28" i="103" s="1"/>
  <c r="AY28" i="103" a="1"/>
  <c r="AY28" i="103" s="1"/>
  <c r="BF28" i="103" a="1"/>
  <c r="BF28" i="103" s="1"/>
  <c r="AZ28" i="103" a="1"/>
  <c r="AZ28" i="103" s="1"/>
  <c r="AX28" i="103" a="1"/>
  <c r="AX28" i="103" s="1"/>
  <c r="BA28" i="103" a="1"/>
  <c r="BA28" i="103" s="1"/>
  <c r="BG28" i="103" a="1"/>
  <c r="BG28" i="103" s="1"/>
  <c r="R38" i="104"/>
  <c r="AJ149" i="105"/>
  <c r="CH149" i="105" s="1" a="1"/>
  <c r="CH149" i="105" s="1"/>
  <c r="AH72" i="99"/>
  <c r="AD72" i="99"/>
  <c r="AD9" i="103" a="1"/>
  <c r="AD9" i="103" s="1"/>
  <c r="BR9" i="103" a="1"/>
  <c r="BR9" i="103" s="1"/>
  <c r="BV9" i="103" a="1"/>
  <c r="BV9" i="103" s="1"/>
  <c r="BS9" i="103" a="1"/>
  <c r="BS9" i="103" s="1"/>
  <c r="BX9" i="103" a="1"/>
  <c r="BX9" i="103" s="1"/>
  <c r="BW9" i="103" a="1"/>
  <c r="BW9" i="103" s="1"/>
  <c r="BT9" i="103" a="1"/>
  <c r="BT9" i="103" s="1"/>
  <c r="BU9" i="103" a="1"/>
  <c r="BU9" i="103" s="1"/>
  <c r="BQ9" i="103" a="1"/>
  <c r="BQ9" i="103" s="1"/>
  <c r="CB7" i="103" a="1"/>
  <c r="CB7" i="103" s="1"/>
  <c r="BY7" i="103" a="1"/>
  <c r="BY7" i="103" s="1"/>
  <c r="CC7" i="103" a="1"/>
  <c r="CC7" i="103" s="1"/>
  <c r="CE7" i="103" a="1"/>
  <c r="CE7" i="103" s="1"/>
  <c r="CA7" i="103" a="1"/>
  <c r="CA7" i="103" s="1"/>
  <c r="BZ7" i="103" a="1"/>
  <c r="BZ7" i="103" s="1"/>
  <c r="CD7" i="103" a="1"/>
  <c r="CD7" i="103" s="1"/>
  <c r="AF176" i="99"/>
  <c r="Z107" i="105"/>
  <c r="AB176" i="99"/>
  <c r="E137" i="105"/>
  <c r="CS121" i="105" a="1"/>
  <c r="CS121" i="105" s="1"/>
  <c r="DE121" i="105" a="1"/>
  <c r="DE121" i="105" s="1"/>
  <c r="DB121" i="105" a="1"/>
  <c r="DB121" i="105" s="1"/>
  <c r="BE121" i="105" a="1"/>
  <c r="BE121" i="105" s="1"/>
  <c r="CJ58" i="103" a="1"/>
  <c r="CJ58" i="103" s="1"/>
  <c r="CZ58" i="103" a="1"/>
  <c r="CZ58" i="103" s="1"/>
  <c r="CV58" i="103" a="1"/>
  <c r="CV58" i="103" s="1"/>
  <c r="CS58" i="103" a="1"/>
  <c r="CS58" i="103" s="1"/>
  <c r="BW58" i="103" a="1"/>
  <c r="BW58" i="103" s="1"/>
  <c r="CO58" i="103" a="1"/>
  <c r="CO58" i="103" s="1"/>
  <c r="AF69" i="99"/>
  <c r="AB69" i="99"/>
  <c r="Z98" i="105"/>
  <c r="S69" i="99"/>
  <c r="BX22" i="103" a="1"/>
  <c r="BX22" i="103" s="1"/>
  <c r="BR22" i="103" a="1"/>
  <c r="BR22" i="103" s="1"/>
  <c r="BS22" i="103" a="1"/>
  <c r="BS22" i="103" s="1"/>
  <c r="BW22" i="103" a="1"/>
  <c r="BW22" i="103" s="1"/>
  <c r="BQ22" i="103" a="1"/>
  <c r="BQ22" i="103" s="1"/>
  <c r="BT22" i="103" a="1"/>
  <c r="BT22" i="103" s="1"/>
  <c r="BU22" i="103" a="1"/>
  <c r="BU22" i="103" s="1"/>
  <c r="BV22" i="103" a="1"/>
  <c r="BV22" i="103" s="1"/>
  <c r="AD22" i="103" a="1"/>
  <c r="AD22" i="103" s="1"/>
  <c r="AG74" i="99"/>
  <c r="AC74" i="99"/>
  <c r="AE128" i="105"/>
  <c r="BU128" i="105" s="1" a="1"/>
  <c r="BU128" i="105" s="1"/>
  <c r="BD32" i="103" a="1"/>
  <c r="BD32" i="103" s="1"/>
  <c r="BA32" i="103" a="1"/>
  <c r="BA32" i="103" s="1"/>
  <c r="AY32" i="103" a="1"/>
  <c r="AY32" i="103" s="1"/>
  <c r="AZ32" i="103" a="1"/>
  <c r="AZ32" i="103" s="1"/>
  <c r="BE32" i="103" a="1"/>
  <c r="BE32" i="103" s="1"/>
  <c r="BB32" i="103" a="1"/>
  <c r="BB32" i="103" s="1"/>
  <c r="BG32" i="103" a="1"/>
  <c r="BG32" i="103" s="1"/>
  <c r="BC32" i="103" a="1"/>
  <c r="BC32" i="103" s="1"/>
  <c r="BF32" i="103" a="1"/>
  <c r="BF32" i="103" s="1"/>
  <c r="AX32" i="103" a="1"/>
  <c r="AX32" i="103" s="1"/>
  <c r="AB32" i="103" a="1"/>
  <c r="AB32" i="103" s="1"/>
  <c r="CJ139" i="105" a="1"/>
  <c r="CJ139" i="105" s="1"/>
  <c r="CN139" i="105" a="1"/>
  <c r="CN139" i="105" s="1"/>
  <c r="CI139" i="105" a="1"/>
  <c r="CI139" i="105" s="1"/>
  <c r="CK139" i="105" a="1"/>
  <c r="CK139" i="105" s="1"/>
  <c r="CL139" i="105" a="1"/>
  <c r="CL139" i="105" s="1"/>
  <c r="CM139" i="105" a="1"/>
  <c r="CM139" i="105" s="1"/>
  <c r="R118" i="104"/>
  <c r="CI25" i="105" a="1"/>
  <c r="CI25" i="105" s="1"/>
  <c r="CL25" i="105" a="1"/>
  <c r="CL25" i="105" s="1"/>
  <c r="CN25" i="105" a="1"/>
  <c r="CN25" i="105" s="1"/>
  <c r="CK25" i="105" a="1"/>
  <c r="CK25" i="105" s="1"/>
  <c r="CO25" i="105" a="1"/>
  <c r="CO25" i="105" s="1"/>
  <c r="CJ25" i="105" a="1"/>
  <c r="CJ25" i="105" s="1"/>
  <c r="AZ25" i="105" a="1"/>
  <c r="AZ25" i="105" s="1"/>
  <c r="AG12" i="99"/>
  <c r="AC12" i="99"/>
  <c r="AE20" i="105"/>
  <c r="CC20" i="105" s="1" a="1"/>
  <c r="CC20" i="105" s="1"/>
  <c r="AC28" i="99"/>
  <c r="AG28" i="99"/>
  <c r="AE122" i="105"/>
  <c r="CC122" i="105" s="1" a="1"/>
  <c r="CC122" i="105" s="1"/>
  <c r="AC29" i="99"/>
  <c r="AG29" i="99"/>
  <c r="AE81" i="105"/>
  <c r="BU81" i="105" s="1" a="1"/>
  <c r="BU81" i="105" s="1"/>
  <c r="AL8" i="103" a="1"/>
  <c r="AL8" i="103" s="1"/>
  <c r="CW8" i="103" a="1"/>
  <c r="CW8" i="103" s="1"/>
  <c r="CT8" i="103" a="1"/>
  <c r="CT8" i="103" s="1"/>
  <c r="CK8" i="103" a="1"/>
  <c r="CK8" i="103" s="1"/>
  <c r="Z24" i="105"/>
  <c r="Z50" i="105"/>
  <c r="AF83" i="99"/>
  <c r="AB83" i="99"/>
  <c r="S83" i="99"/>
  <c r="AC19" i="103" a="1"/>
  <c r="AC19" i="103" s="1"/>
  <c r="BI19" i="103" a="1"/>
  <c r="BI19" i="103" s="1"/>
  <c r="BJ19" i="103" a="1"/>
  <c r="BJ19" i="103" s="1"/>
  <c r="BO19" i="103" a="1"/>
  <c r="BO19" i="103" s="1"/>
  <c r="BP19" i="103" a="1"/>
  <c r="BP19" i="103" s="1"/>
  <c r="BL19" i="103" a="1"/>
  <c r="BL19" i="103" s="1"/>
  <c r="BM19" i="103" a="1"/>
  <c r="BM19" i="103" s="1"/>
  <c r="BK19" i="103" a="1"/>
  <c r="BK19" i="103" s="1"/>
  <c r="BH19" i="103" a="1"/>
  <c r="BH19" i="103" s="1"/>
  <c r="BN19" i="103" a="1"/>
  <c r="BN19" i="103" s="1"/>
  <c r="AY64" i="103" a="1"/>
  <c r="AY64" i="103" s="1"/>
  <c r="BW64" i="103" a="1"/>
  <c r="BW64" i="103" s="1"/>
  <c r="BT64" i="103" a="1"/>
  <c r="BT64" i="103" s="1"/>
  <c r="BV64" i="103" a="1"/>
  <c r="BV64" i="103" s="1"/>
  <c r="BX64" i="103" a="1"/>
  <c r="BX64" i="103" s="1"/>
  <c r="BQ64" i="103" a="1"/>
  <c r="BQ64" i="103" s="1"/>
  <c r="BU64" i="103" a="1"/>
  <c r="BU64" i="103" s="1"/>
  <c r="BS64" i="103" a="1"/>
  <c r="BS64" i="103" s="1"/>
  <c r="BR64" i="103" a="1"/>
  <c r="BR64" i="103" s="1"/>
  <c r="AD64" i="103" a="1"/>
  <c r="AD64" i="103" s="1"/>
  <c r="CL13" i="105" a="1"/>
  <c r="CL13" i="105" s="1"/>
  <c r="CO13" i="105" a="1"/>
  <c r="CO13" i="105" s="1"/>
  <c r="CJ13" i="105" a="1"/>
  <c r="CJ13" i="105" s="1"/>
  <c r="CK13" i="105" a="1"/>
  <c r="CK13" i="105" s="1"/>
  <c r="CI13" i="105" a="1"/>
  <c r="CI13" i="105" s="1"/>
  <c r="AG13" i="99"/>
  <c r="AC13" i="99"/>
  <c r="AE47" i="105"/>
  <c r="AQ47" i="105" s="1" a="1"/>
  <c r="AQ47" i="105" s="1"/>
  <c r="BB91" i="105" a="1"/>
  <c r="BB91" i="105" s="1"/>
  <c r="BD91" i="105" a="1"/>
  <c r="BD91" i="105" s="1"/>
  <c r="AZ91" i="105" a="1"/>
  <c r="AZ91" i="105" s="1"/>
  <c r="AX91" i="105" a="1"/>
  <c r="AX91" i="105" s="1"/>
  <c r="AY91" i="105" a="1"/>
  <c r="AY91" i="105" s="1"/>
  <c r="BF91" i="105" a="1"/>
  <c r="BF91" i="105" s="1"/>
  <c r="BC91" i="105" a="1"/>
  <c r="BC91" i="105" s="1"/>
  <c r="BA91" i="105" a="1"/>
  <c r="BA91" i="105" s="1"/>
  <c r="H59" i="105"/>
  <c r="W110" i="104"/>
  <c r="AN4" i="105" a="1"/>
  <c r="AN4" i="105" s="1"/>
  <c r="BW6" i="103" a="1"/>
  <c r="BW6" i="103" s="1"/>
  <c r="CA123" i="105" a="1"/>
  <c r="CA123" i="105" s="1"/>
  <c r="CE123" i="105" a="1"/>
  <c r="CE123" i="105" s="1"/>
  <c r="CB123" i="105" a="1"/>
  <c r="CB123" i="105" s="1"/>
  <c r="CH123" i="105" a="1"/>
  <c r="CH123" i="105" s="1"/>
  <c r="CC123" i="105" a="1"/>
  <c r="CC123" i="105" s="1"/>
  <c r="CD123" i="105" a="1"/>
  <c r="CD123" i="105" s="1"/>
  <c r="AY123" i="105" a="1"/>
  <c r="AY123" i="105" s="1"/>
  <c r="AB173" i="99"/>
  <c r="Z77" i="105"/>
  <c r="A230" i="99" a="1"/>
  <c r="A230" i="99" s="1"/>
  <c r="CD43" i="105" a="1"/>
  <c r="CD43" i="105" s="1"/>
  <c r="CF43" i="105" a="1"/>
  <c r="CF43" i="105" s="1"/>
  <c r="CH43" i="105" a="1"/>
  <c r="CH43" i="105" s="1"/>
  <c r="CA43" i="105" a="1"/>
  <c r="CA43" i="105" s="1"/>
  <c r="CB43" i="105" a="1"/>
  <c r="CB43" i="105" s="1"/>
  <c r="CE43" i="105" a="1"/>
  <c r="CE43" i="105" s="1"/>
  <c r="BT53" i="103" a="1"/>
  <c r="BT53" i="103" s="1"/>
  <c r="BU53" i="103" a="1"/>
  <c r="BU53" i="103" s="1"/>
  <c r="BS53" i="103" a="1"/>
  <c r="BS53" i="103" s="1"/>
  <c r="BW53" i="103" a="1"/>
  <c r="BW53" i="103" s="1"/>
  <c r="BV53" i="103" a="1"/>
  <c r="BV53" i="103" s="1"/>
  <c r="BX53" i="103" a="1"/>
  <c r="BX53" i="103" s="1"/>
  <c r="BR53" i="103" a="1"/>
  <c r="BR53" i="103" s="1"/>
  <c r="AD53" i="103" a="1"/>
  <c r="AD53" i="103" s="1"/>
  <c r="AG77" i="99"/>
  <c r="AC77" i="99"/>
  <c r="A77" i="99" a="1"/>
  <c r="A77" i="99" s="1"/>
  <c r="BX77" i="99" s="1" a="1"/>
  <c r="BX77" i="99" s="1"/>
  <c r="S77" i="99"/>
  <c r="H145" i="105"/>
  <c r="F145" i="105"/>
  <c r="D145" i="105" s="1"/>
  <c r="E145" i="105"/>
  <c r="I145" i="105"/>
  <c r="AF163" i="99"/>
  <c r="AB163" i="99"/>
  <c r="Z32" i="105"/>
  <c r="A163" i="99" a="1"/>
  <c r="A163" i="99" s="1"/>
  <c r="BW163" i="99" s="1" a="1"/>
  <c r="BW163" i="99" s="1"/>
  <c r="S163" i="99"/>
  <c r="CE44" i="103" a="1"/>
  <c r="CE44" i="103" s="1"/>
  <c r="CD44" i="103" a="1"/>
  <c r="CD44" i="103" s="1"/>
  <c r="CA44" i="103" a="1"/>
  <c r="CA44" i="103" s="1"/>
  <c r="CC44" i="103" a="1"/>
  <c r="CC44" i="103" s="1"/>
  <c r="BZ44" i="103" a="1"/>
  <c r="BZ44" i="103" s="1"/>
  <c r="CB44" i="103" a="1"/>
  <c r="CB44" i="103" s="1"/>
  <c r="BY44" i="103" a="1"/>
  <c r="BY44" i="103" s="1"/>
  <c r="AE44" i="103" a="1"/>
  <c r="AE44" i="103" s="1"/>
  <c r="AG88" i="99"/>
  <c r="AH135" i="105"/>
  <c r="AT135" i="105" s="1" a="1"/>
  <c r="AT135" i="105" s="1"/>
  <c r="BJ48" i="103" a="1"/>
  <c r="BJ48" i="103" s="1"/>
  <c r="BO48" i="103" a="1"/>
  <c r="BO48" i="103" s="1"/>
  <c r="BK48" i="103" a="1"/>
  <c r="BK48" i="103" s="1"/>
  <c r="BI48" i="103" a="1"/>
  <c r="BI48" i="103" s="1"/>
  <c r="BN48" i="103" a="1"/>
  <c r="BN48" i="103" s="1"/>
  <c r="BP48" i="103" a="1"/>
  <c r="BP48" i="103" s="1"/>
  <c r="BM48" i="103" a="1"/>
  <c r="BM48" i="103" s="1"/>
  <c r="BL48" i="103" a="1"/>
  <c r="BL48" i="103" s="1"/>
  <c r="BH48" i="103" a="1"/>
  <c r="BH48" i="103" s="1"/>
  <c r="AC48" i="103" a="1"/>
  <c r="AC48" i="103" s="1"/>
  <c r="AH26" i="99"/>
  <c r="AI36" i="105"/>
  <c r="BY36" i="105" s="1" a="1"/>
  <c r="BY36" i="105" s="1"/>
  <c r="AD26" i="99"/>
  <c r="CG30" i="105" a="1"/>
  <c r="CG30" i="105" s="1"/>
  <c r="CD30" i="105" a="1"/>
  <c r="CD30" i="105" s="1"/>
  <c r="CA30" i="105" a="1"/>
  <c r="CA30" i="105" s="1"/>
  <c r="CH30" i="105" a="1"/>
  <c r="CH30" i="105" s="1"/>
  <c r="CE30" i="105" a="1"/>
  <c r="CE30" i="105" s="1"/>
  <c r="CC30" i="105" a="1"/>
  <c r="CC30" i="105" s="1"/>
  <c r="CB30" i="105" a="1"/>
  <c r="CB30" i="105" s="1"/>
  <c r="AY30" i="105" a="1"/>
  <c r="AY30" i="105" s="1"/>
  <c r="AB146" i="105"/>
  <c r="AB5" i="99"/>
  <c r="AF5" i="99"/>
  <c r="CD151" i="105" a="1"/>
  <c r="CD151" i="105" s="1"/>
  <c r="CH151" i="105" a="1"/>
  <c r="CH151" i="105" s="1"/>
  <c r="CE151" i="105" a="1"/>
  <c r="CE151" i="105" s="1"/>
  <c r="CB151" i="105" a="1"/>
  <c r="CB151" i="105" s="1"/>
  <c r="CA151" i="105" a="1"/>
  <c r="CA151" i="105" s="1"/>
  <c r="CC151" i="105" a="1"/>
  <c r="CC151" i="105" s="1"/>
  <c r="AY151" i="105" a="1"/>
  <c r="AY151" i="105" s="1"/>
  <c r="CG151" i="105" a="1"/>
  <c r="CG151" i="105" s="1"/>
  <c r="AF165" i="99"/>
  <c r="AB165" i="99"/>
  <c r="Z34" i="105"/>
  <c r="S165" i="99"/>
  <c r="BD8" i="103" a="1"/>
  <c r="BD8" i="103" s="1"/>
  <c r="BA8" i="103" a="1"/>
  <c r="BA8" i="103" s="1"/>
  <c r="BF8" i="103" a="1"/>
  <c r="BF8" i="103" s="1"/>
  <c r="AZ8" i="103" a="1"/>
  <c r="AZ8" i="103" s="1"/>
  <c r="BG8" i="103" a="1"/>
  <c r="BG8" i="103" s="1"/>
  <c r="AY8" i="103" a="1"/>
  <c r="AY8" i="103" s="1"/>
  <c r="AX8" i="103" a="1"/>
  <c r="AX8" i="103" s="1"/>
  <c r="BB8" i="103" a="1"/>
  <c r="BB8" i="103" s="1"/>
  <c r="BE8" i="103" a="1"/>
  <c r="BE8" i="103" s="1"/>
  <c r="BC8" i="103" a="1"/>
  <c r="BC8" i="103" s="1"/>
  <c r="AB8" i="103" a="1"/>
  <c r="AB8" i="103" s="1"/>
  <c r="AB71" i="103" a="1"/>
  <c r="AB71" i="103" s="1"/>
  <c r="BA71" i="103" a="1"/>
  <c r="BA71" i="103" s="1"/>
  <c r="BE71" i="103" a="1"/>
  <c r="BE71" i="103" s="1"/>
  <c r="BF71" i="103" a="1"/>
  <c r="BF71" i="103" s="1"/>
  <c r="AY71" i="103" a="1"/>
  <c r="AY71" i="103" s="1"/>
  <c r="BC71" i="103" a="1"/>
  <c r="BC71" i="103" s="1"/>
  <c r="AX71" i="103" a="1"/>
  <c r="AX71" i="103" s="1"/>
  <c r="BB71" i="103" a="1"/>
  <c r="BB71" i="103" s="1"/>
  <c r="BD71" i="103" a="1"/>
  <c r="BD71" i="103" s="1"/>
  <c r="AZ71" i="103" a="1"/>
  <c r="AZ71" i="103" s="1"/>
  <c r="BG71" i="103" a="1"/>
  <c r="BG71" i="103" s="1"/>
  <c r="BV125" i="103" a="1"/>
  <c r="BV125" i="103" s="1"/>
  <c r="BQ125" i="103" a="1"/>
  <c r="BQ125" i="103" s="1"/>
  <c r="BT125" i="103" a="1"/>
  <c r="BT125" i="103" s="1"/>
  <c r="BS125" i="103" a="1"/>
  <c r="BS125" i="103" s="1"/>
  <c r="BU125" i="103" a="1"/>
  <c r="BU125" i="103" s="1"/>
  <c r="BR125" i="103" a="1"/>
  <c r="BR125" i="103" s="1"/>
  <c r="BW125" i="103" a="1"/>
  <c r="BW125" i="103" s="1"/>
  <c r="AY125" i="103" a="1"/>
  <c r="AY125" i="103" s="1"/>
  <c r="AD125" i="103" a="1"/>
  <c r="AD125" i="103" s="1"/>
  <c r="BY147" i="103" a="1"/>
  <c r="BY147" i="103" s="1"/>
  <c r="CD147" i="103" a="1"/>
  <c r="CD147" i="103" s="1"/>
  <c r="CC147" i="103" a="1"/>
  <c r="CC147" i="103" s="1"/>
  <c r="BZ147" i="103" a="1"/>
  <c r="BZ147" i="103" s="1"/>
  <c r="CA147" i="103" a="1"/>
  <c r="CA147" i="103" s="1"/>
  <c r="CE147" i="103" a="1"/>
  <c r="CE147" i="103" s="1"/>
  <c r="CB147" i="103" a="1"/>
  <c r="CB147" i="103" s="1"/>
  <c r="AE147" i="103" a="1"/>
  <c r="AE147" i="103" s="1"/>
  <c r="AB76" i="99"/>
  <c r="AF76" i="99"/>
  <c r="Z88" i="105"/>
  <c r="S76" i="99"/>
  <c r="AB48" i="105"/>
  <c r="BR48" i="105" s="1" a="1"/>
  <c r="BR48" i="105" s="1"/>
  <c r="AB99" i="105"/>
  <c r="BR99" i="105" s="1" a="1"/>
  <c r="BR99" i="105" s="1"/>
  <c r="CJ149" i="105" a="1"/>
  <c r="CJ149" i="105" s="1"/>
  <c r="CK149" i="105" a="1"/>
  <c r="CK149" i="105" s="1"/>
  <c r="CL149" i="105" a="1"/>
  <c r="CL149" i="105" s="1"/>
  <c r="CI149" i="105" a="1"/>
  <c r="CI149" i="105" s="1"/>
  <c r="CN149" i="105" a="1"/>
  <c r="CN149" i="105" s="1"/>
  <c r="AZ149" i="105" a="1"/>
  <c r="AZ149" i="105" s="1"/>
  <c r="R112" i="104"/>
  <c r="BA75" i="103" a="1"/>
  <c r="BA75" i="103" s="1"/>
  <c r="BE75" i="103" a="1"/>
  <c r="BE75" i="103" s="1"/>
  <c r="BB75" i="103" a="1"/>
  <c r="BB75" i="103" s="1"/>
  <c r="BF75" i="103" a="1"/>
  <c r="BF75" i="103" s="1"/>
  <c r="BD75" i="103" a="1"/>
  <c r="BD75" i="103" s="1"/>
  <c r="AX75" i="103" a="1"/>
  <c r="AX75" i="103" s="1"/>
  <c r="BG75" i="103" a="1"/>
  <c r="BG75" i="103" s="1"/>
  <c r="AZ75" i="103" a="1"/>
  <c r="AZ75" i="103" s="1"/>
  <c r="BC75" i="103" a="1"/>
  <c r="BC75" i="103" s="1"/>
  <c r="AY75" i="103" a="1"/>
  <c r="AY75" i="103" s="1"/>
  <c r="AB75" i="103" a="1"/>
  <c r="AB75" i="103" s="1"/>
  <c r="CM28" i="105" a="1"/>
  <c r="CM28" i="105" s="1"/>
  <c r="CI28" i="105" a="1"/>
  <c r="CI28" i="105" s="1"/>
  <c r="CL28" i="105" a="1"/>
  <c r="CL28" i="105" s="1"/>
  <c r="CK28" i="105" a="1"/>
  <c r="CK28" i="105" s="1"/>
  <c r="AX13" i="103" a="1"/>
  <c r="AX13" i="103" s="1"/>
  <c r="BE13" i="103" a="1"/>
  <c r="BE13" i="103" s="1"/>
  <c r="BD13" i="103" a="1"/>
  <c r="BD13" i="103" s="1"/>
  <c r="BC13" i="103" a="1"/>
  <c r="BC13" i="103" s="1"/>
  <c r="AZ13" i="103" a="1"/>
  <c r="AZ13" i="103" s="1"/>
  <c r="BG13" i="103" a="1"/>
  <c r="BG13" i="103" s="1"/>
  <c r="BB13" i="103" a="1"/>
  <c r="BB13" i="103" s="1"/>
  <c r="AY13" i="103" a="1"/>
  <c r="AY13" i="103" s="1"/>
  <c r="BA13" i="103" a="1"/>
  <c r="BA13" i="103" s="1"/>
  <c r="BF13" i="103" a="1"/>
  <c r="BF13" i="103" s="1"/>
  <c r="AB13" i="103" a="1"/>
  <c r="AB13" i="103" s="1"/>
  <c r="CD41" i="103" a="1"/>
  <c r="CD41" i="103" s="1"/>
  <c r="BY41" i="103" a="1"/>
  <c r="BY41" i="103" s="1"/>
  <c r="CE41" i="103" a="1"/>
  <c r="CE41" i="103" s="1"/>
  <c r="BZ41" i="103" a="1"/>
  <c r="BZ41" i="103" s="1"/>
  <c r="CB41" i="103" a="1"/>
  <c r="CB41" i="103" s="1"/>
  <c r="CC41" i="103" a="1"/>
  <c r="CC41" i="103" s="1"/>
  <c r="CA41" i="103" a="1"/>
  <c r="CA41" i="103" s="1"/>
  <c r="AE41" i="103" a="1"/>
  <c r="AE41" i="103" s="1"/>
  <c r="CW28" i="103" a="1"/>
  <c r="CW28" i="103" s="1"/>
  <c r="CT28" i="103" a="1"/>
  <c r="CT28" i="103" s="1"/>
  <c r="CK28" i="103" a="1"/>
  <c r="CK28" i="103" s="1"/>
  <c r="F146" i="105"/>
  <c r="D146" i="105" s="1"/>
  <c r="AM43" i="105" a="1"/>
  <c r="AM43" i="105" s="1"/>
  <c r="BI31" i="103" a="1"/>
  <c r="BI31" i="103" s="1"/>
  <c r="S47" i="99"/>
  <c r="AE27" i="103" a="1"/>
  <c r="AE27" i="103" s="1"/>
  <c r="CA27" i="103" a="1"/>
  <c r="CA27" i="103" s="1"/>
  <c r="CE27" i="103" a="1"/>
  <c r="CE27" i="103" s="1"/>
  <c r="CD27" i="103" a="1"/>
  <c r="CD27" i="103" s="1"/>
  <c r="CC27" i="103" a="1"/>
  <c r="CC27" i="103" s="1"/>
  <c r="CB27" i="103" a="1"/>
  <c r="CB27" i="103" s="1"/>
  <c r="BY27" i="103" a="1"/>
  <c r="BY27" i="103" s="1"/>
  <c r="BZ27" i="103" a="1"/>
  <c r="BZ27" i="103" s="1"/>
  <c r="I105" i="105"/>
  <c r="AX145" i="105" a="1"/>
  <c r="AX145" i="105" s="1"/>
  <c r="CS122" i="105" a="1"/>
  <c r="CS122" i="105" s="1"/>
  <c r="BE122" i="105" a="1"/>
  <c r="BE122" i="105" s="1"/>
  <c r="DB122" i="105" a="1"/>
  <c r="DB122" i="105" s="1"/>
  <c r="DE122" i="105" a="1"/>
  <c r="DE122" i="105" s="1"/>
  <c r="DI122" i="105" a="1"/>
  <c r="DI122" i="105" s="1"/>
  <c r="AB70" i="103" a="1"/>
  <c r="AB70" i="103" s="1"/>
  <c r="BG70" i="103" a="1"/>
  <c r="BG70" i="103" s="1"/>
  <c r="BF70" i="103" a="1"/>
  <c r="BF70" i="103" s="1"/>
  <c r="AX70" i="103" a="1"/>
  <c r="AX70" i="103" s="1"/>
  <c r="AY70" i="103" a="1"/>
  <c r="AY70" i="103" s="1"/>
  <c r="AZ70" i="103" a="1"/>
  <c r="AZ70" i="103" s="1"/>
  <c r="BC70" i="103" a="1"/>
  <c r="BC70" i="103" s="1"/>
  <c r="BD70" i="103" a="1"/>
  <c r="BD70" i="103" s="1"/>
  <c r="BA70" i="103" a="1"/>
  <c r="BA70" i="103" s="1"/>
  <c r="BE70" i="103" a="1"/>
  <c r="BE70" i="103" s="1"/>
  <c r="BB70" i="103" a="1"/>
  <c r="BB70" i="103" s="1"/>
  <c r="AF173" i="99"/>
  <c r="CE25" i="105" a="1"/>
  <c r="CE25" i="105" s="1"/>
  <c r="CH25" i="105" a="1"/>
  <c r="CH25" i="105" s="1"/>
  <c r="CG25" i="105" a="1"/>
  <c r="CG25" i="105" s="1"/>
  <c r="CA25" i="105" a="1"/>
  <c r="CA25" i="105" s="1"/>
  <c r="CD25" i="105" a="1"/>
  <c r="CD25" i="105" s="1"/>
  <c r="CB25" i="105" a="1"/>
  <c r="CB25" i="105" s="1"/>
  <c r="CC25" i="105" a="1"/>
  <c r="CC25" i="105" s="1"/>
  <c r="AY25" i="105" a="1"/>
  <c r="AY25" i="105" s="1"/>
  <c r="AH26" i="105"/>
  <c r="AC3" i="99"/>
  <c r="AG3" i="99"/>
  <c r="BU85" i="103" a="1"/>
  <c r="BU85" i="103" s="1"/>
  <c r="BQ85" i="103" a="1"/>
  <c r="BQ85" i="103" s="1"/>
  <c r="BT85" i="103" a="1"/>
  <c r="BT85" i="103" s="1"/>
  <c r="BV85" i="103" a="1"/>
  <c r="BV85" i="103" s="1"/>
  <c r="BR85" i="103" a="1"/>
  <c r="BR85" i="103" s="1"/>
  <c r="BW85" i="103" a="1"/>
  <c r="BW85" i="103" s="1"/>
  <c r="BS85" i="103" a="1"/>
  <c r="BS85" i="103" s="1"/>
  <c r="BX85" i="103" a="1"/>
  <c r="BX85" i="103" s="1"/>
  <c r="BH85" i="103" a="1"/>
  <c r="BH85" i="103" s="1"/>
  <c r="AY85" i="103" a="1"/>
  <c r="AY85" i="103" s="1"/>
  <c r="AC10" i="99"/>
  <c r="AG10" i="99"/>
  <c r="AE112" i="105"/>
  <c r="BU112" i="105" s="1" a="1"/>
  <c r="BU112" i="105" s="1"/>
  <c r="AE56" i="103" a="1"/>
  <c r="AE56" i="103" s="1"/>
  <c r="CD56" i="103" a="1"/>
  <c r="CD56" i="103" s="1"/>
  <c r="CC56" i="103" a="1"/>
  <c r="CC56" i="103" s="1"/>
  <c r="CE56" i="103" a="1"/>
  <c r="CE56" i="103" s="1"/>
  <c r="BY56" i="103" a="1"/>
  <c r="BY56" i="103" s="1"/>
  <c r="CB56" i="103" a="1"/>
  <c r="CB56" i="103" s="1"/>
  <c r="BZ56" i="103" a="1"/>
  <c r="BZ56" i="103" s="1"/>
  <c r="CA56" i="103" a="1"/>
  <c r="CA56" i="103" s="1"/>
  <c r="AN51" i="105" a="1"/>
  <c r="AN51" i="105" s="1"/>
  <c r="CD51" i="105" a="1"/>
  <c r="CD51" i="105" s="1"/>
  <c r="CF51" i="105" a="1"/>
  <c r="CF51" i="105" s="1"/>
  <c r="AY51" i="105" a="1"/>
  <c r="AY51" i="105" s="1"/>
  <c r="CE51" i="105" a="1"/>
  <c r="CE51" i="105" s="1"/>
  <c r="CB51" i="105" a="1"/>
  <c r="CB51" i="105" s="1"/>
  <c r="CC51" i="105" a="1"/>
  <c r="CC51" i="105" s="1"/>
  <c r="CA51" i="105" a="1"/>
  <c r="CA51" i="105" s="1"/>
  <c r="AZ64" i="103" a="1"/>
  <c r="AZ64" i="103" s="1"/>
  <c r="CA64" i="103" a="1"/>
  <c r="CA64" i="103" s="1"/>
  <c r="CB64" i="103" a="1"/>
  <c r="CB64" i="103" s="1"/>
  <c r="BZ64" i="103" a="1"/>
  <c r="BZ64" i="103" s="1"/>
  <c r="BY64" i="103" a="1"/>
  <c r="BY64" i="103" s="1"/>
  <c r="CC64" i="103" a="1"/>
  <c r="CC64" i="103" s="1"/>
  <c r="CE64" i="103" a="1"/>
  <c r="CE64" i="103" s="1"/>
  <c r="CD64" i="103" a="1"/>
  <c r="CD64" i="103" s="1"/>
  <c r="AE64" i="103" a="1"/>
  <c r="AE64" i="103" s="1"/>
  <c r="S81" i="99"/>
  <c r="AF81" i="99"/>
  <c r="Z19" i="105"/>
  <c r="AB81" i="99"/>
  <c r="A108" i="99" a="1"/>
  <c r="A108" i="99" s="1"/>
  <c r="AE52" i="105"/>
  <c r="CC52" i="105" s="1" a="1"/>
  <c r="CC52" i="105" s="1"/>
  <c r="AG17" i="99"/>
  <c r="AC17" i="99"/>
  <c r="BR31" i="103" a="1"/>
  <c r="BR31" i="103" s="1"/>
  <c r="BT31" i="103" a="1"/>
  <c r="BT31" i="103" s="1"/>
  <c r="BX31" i="103" a="1"/>
  <c r="BX31" i="103" s="1"/>
  <c r="BU31" i="103" a="1"/>
  <c r="BU31" i="103" s="1"/>
  <c r="BW31" i="103" a="1"/>
  <c r="BW31" i="103" s="1"/>
  <c r="BS31" i="103" a="1"/>
  <c r="BS31" i="103" s="1"/>
  <c r="BV31" i="103" a="1"/>
  <c r="BV31" i="103" s="1"/>
  <c r="BQ31" i="103" a="1"/>
  <c r="BQ31" i="103" s="1"/>
  <c r="CK72" i="105" a="1"/>
  <c r="CK72" i="105" s="1"/>
  <c r="AC33" i="103" a="1"/>
  <c r="AC33" i="103" s="1"/>
  <c r="I90" i="105"/>
  <c r="CJ144" i="105" a="1"/>
  <c r="CJ144" i="105" s="1"/>
  <c r="DH146" i="105" a="1"/>
  <c r="DH146" i="105" s="1"/>
  <c r="DC146" i="105" a="1"/>
  <c r="DC146" i="105" s="1"/>
  <c r="DF146" i="105" a="1"/>
  <c r="DF146" i="105" s="1"/>
  <c r="DJ146" i="105" a="1"/>
  <c r="DJ146" i="105" s="1"/>
  <c r="CP73" i="103" a="1"/>
  <c r="CP73" i="103" s="1"/>
  <c r="CN73" i="103" a="1"/>
  <c r="CN73" i="103" s="1"/>
  <c r="CO73" i="103" a="1"/>
  <c r="CO73" i="103" s="1"/>
  <c r="CM73" i="103" a="1"/>
  <c r="CM73" i="103" s="1"/>
  <c r="CL73" i="103" a="1"/>
  <c r="CL73" i="103" s="1"/>
  <c r="CF73" i="103" a="1"/>
  <c r="CF73" i="103" s="1"/>
  <c r="BB73" i="103" a="1"/>
  <c r="BB73" i="103" s="1"/>
  <c r="BS73" i="103" a="1"/>
  <c r="BS73" i="103" s="1"/>
  <c r="BK73" i="103" a="1"/>
  <c r="BK73" i="103" s="1"/>
  <c r="AG73" i="103" a="1"/>
  <c r="AG73" i="103" s="1"/>
  <c r="BZ73" i="103" a="1"/>
  <c r="BZ73" i="103" s="1"/>
  <c r="AA63" i="105"/>
  <c r="AA26" i="105"/>
  <c r="AC52" i="103" a="1"/>
  <c r="AC52" i="103" s="1"/>
  <c r="BL52" i="103" a="1"/>
  <c r="BL52" i="103" s="1"/>
  <c r="BO52" i="103" a="1"/>
  <c r="BO52" i="103" s="1"/>
  <c r="BK52" i="103" a="1"/>
  <c r="BK52" i="103" s="1"/>
  <c r="BM52" i="103" a="1"/>
  <c r="BM52" i="103" s="1"/>
  <c r="BN52" i="103" a="1"/>
  <c r="BN52" i="103" s="1"/>
  <c r="BH52" i="103" a="1"/>
  <c r="BH52" i="103" s="1"/>
  <c r="BP52" i="103" a="1"/>
  <c r="BP52" i="103" s="1"/>
  <c r="BJ52" i="103" a="1"/>
  <c r="BJ52" i="103" s="1"/>
  <c r="BI52" i="103" a="1"/>
  <c r="BI52" i="103" s="1"/>
  <c r="CU14" i="103" a="1"/>
  <c r="CU14" i="103" s="1"/>
  <c r="CX14" i="103" a="1"/>
  <c r="CX14" i="103" s="1"/>
  <c r="CR14" i="103" a="1"/>
  <c r="CR14" i="103" s="1"/>
  <c r="CY14" i="103" a="1"/>
  <c r="CY14" i="103" s="1"/>
  <c r="CI14" i="103" a="1"/>
  <c r="CI14" i="103" s="1"/>
  <c r="AJ14" i="103" a="1"/>
  <c r="AJ14" i="103" s="1"/>
  <c r="BK28" i="103" a="1"/>
  <c r="BK28" i="103" s="1"/>
  <c r="BM28" i="103" a="1"/>
  <c r="BM28" i="103" s="1"/>
  <c r="BN28" i="103" a="1"/>
  <c r="BN28" i="103" s="1"/>
  <c r="BL28" i="103" a="1"/>
  <c r="BL28" i="103" s="1"/>
  <c r="BI28" i="103" a="1"/>
  <c r="BI28" i="103" s="1"/>
  <c r="BP28" i="103" a="1"/>
  <c r="BP28" i="103" s="1"/>
  <c r="BO28" i="103" a="1"/>
  <c r="BO28" i="103" s="1"/>
  <c r="BH28" i="103" a="1"/>
  <c r="BH28" i="103" s="1"/>
  <c r="BJ28" i="103" a="1"/>
  <c r="BJ28" i="103" s="1"/>
  <c r="CK3" i="103" a="1"/>
  <c r="CK3" i="103" s="1"/>
  <c r="CT3" i="103" a="1"/>
  <c r="CT3" i="103" s="1"/>
  <c r="CW3" i="103" a="1"/>
  <c r="CW3" i="103" s="1"/>
  <c r="S26" i="99"/>
  <c r="AH36" i="105"/>
  <c r="CM36" i="105" s="1" a="1"/>
  <c r="CM36" i="105" s="1"/>
  <c r="AX122" i="105" a="1"/>
  <c r="AX122" i="105" s="1"/>
  <c r="E71" i="105"/>
  <c r="F71" i="105"/>
  <c r="B71" i="105" s="1"/>
  <c r="H71" i="105"/>
  <c r="I71" i="105"/>
  <c r="AI58" i="103" a="1"/>
  <c r="AI58" i="103" s="1"/>
  <c r="AK58" i="103" a="1"/>
  <c r="AK58" i="103" s="1"/>
  <c r="AG58" i="103" a="1"/>
  <c r="AG58" i="103" s="1"/>
  <c r="AE58" i="103" a="1"/>
  <c r="AE58" i="103" s="1"/>
  <c r="AJ58" i="103" a="1"/>
  <c r="AJ58" i="103" s="1"/>
  <c r="AC58" i="103" a="1"/>
  <c r="AC58" i="103" s="1"/>
  <c r="AH58" i="103" a="1"/>
  <c r="AH58" i="103" s="1"/>
  <c r="AD58" i="103" a="1"/>
  <c r="AD58" i="103" s="1"/>
  <c r="AF58" i="103" a="1"/>
  <c r="AF58" i="103" s="1"/>
  <c r="BW23" i="103" a="1"/>
  <c r="BW23" i="103" s="1"/>
  <c r="BT23" i="103" a="1"/>
  <c r="BT23" i="103" s="1"/>
  <c r="BS23" i="103" a="1"/>
  <c r="BS23" i="103" s="1"/>
  <c r="BX23" i="103" a="1"/>
  <c r="BX23" i="103" s="1"/>
  <c r="BU23" i="103" a="1"/>
  <c r="BU23" i="103" s="1"/>
  <c r="BQ23" i="103" a="1"/>
  <c r="BQ23" i="103" s="1"/>
  <c r="BV23" i="103" a="1"/>
  <c r="BV23" i="103" s="1"/>
  <c r="BR23" i="103" a="1"/>
  <c r="BR23" i="103" s="1"/>
  <c r="AD23" i="103" a="1"/>
  <c r="AD23" i="103" s="1"/>
  <c r="BE14" i="103" a="1"/>
  <c r="BE14" i="103" s="1"/>
  <c r="BF14" i="103" a="1"/>
  <c r="BF14" i="103" s="1"/>
  <c r="AX14" i="103" a="1"/>
  <c r="AX14" i="103" s="1"/>
  <c r="BD14" i="103" a="1"/>
  <c r="BD14" i="103" s="1"/>
  <c r="BC14" i="103" a="1"/>
  <c r="BC14" i="103" s="1"/>
  <c r="AY14" i="103" a="1"/>
  <c r="AY14" i="103" s="1"/>
  <c r="BG14" i="103" a="1"/>
  <c r="BG14" i="103" s="1"/>
  <c r="BB14" i="103" a="1"/>
  <c r="BB14" i="103" s="1"/>
  <c r="BA14" i="103" a="1"/>
  <c r="BA14" i="103" s="1"/>
  <c r="AZ14" i="103" a="1"/>
  <c r="AZ14" i="103" s="1"/>
  <c r="AB14" i="103" a="1"/>
  <c r="AB14" i="103" s="1"/>
  <c r="BI65" i="103" a="1"/>
  <c r="BI65" i="103" s="1"/>
  <c r="BM65" i="103" a="1"/>
  <c r="BM65" i="103" s="1"/>
  <c r="BO65" i="103" a="1"/>
  <c r="BO65" i="103" s="1"/>
  <c r="BK65" i="103" a="1"/>
  <c r="BK65" i="103" s="1"/>
  <c r="BN65" i="103" a="1"/>
  <c r="BN65" i="103" s="1"/>
  <c r="BP65" i="103" a="1"/>
  <c r="BP65" i="103" s="1"/>
  <c r="BL65" i="103" a="1"/>
  <c r="BL65" i="103" s="1"/>
  <c r="BH65" i="103" a="1"/>
  <c r="BH65" i="103" s="1"/>
  <c r="BJ65" i="103" a="1"/>
  <c r="BJ65" i="103" s="1"/>
  <c r="BP5" i="103" a="1"/>
  <c r="BP5" i="103" s="1"/>
  <c r="BN5" i="103" a="1"/>
  <c r="BN5" i="103" s="1"/>
  <c r="BM5" i="103" a="1"/>
  <c r="BM5" i="103" s="1"/>
  <c r="BO5" i="103" a="1"/>
  <c r="BO5" i="103" s="1"/>
  <c r="BL5" i="103" a="1"/>
  <c r="BL5" i="103" s="1"/>
  <c r="BK5" i="103" a="1"/>
  <c r="BK5" i="103" s="1"/>
  <c r="BH5" i="103" a="1"/>
  <c r="BH5" i="103" s="1"/>
  <c r="BJ5" i="103" a="1"/>
  <c r="BJ5" i="103" s="1"/>
  <c r="BI5" i="103" a="1"/>
  <c r="BI5" i="103" s="1"/>
  <c r="BX100" i="103" a="1"/>
  <c r="BX100" i="103" s="1"/>
  <c r="BH100" i="103" a="1"/>
  <c r="BH100" i="103" s="1"/>
  <c r="BW100" i="103" a="1"/>
  <c r="BW100" i="103" s="1"/>
  <c r="BQ100" i="103" a="1"/>
  <c r="BQ100" i="103" s="1"/>
  <c r="BR100" i="103" a="1"/>
  <c r="BR100" i="103" s="1"/>
  <c r="BS100" i="103" a="1"/>
  <c r="BS100" i="103" s="1"/>
  <c r="BT100" i="103" a="1"/>
  <c r="BT100" i="103" s="1"/>
  <c r="BV100" i="103" a="1"/>
  <c r="BV100" i="103" s="1"/>
  <c r="BU100" i="103" a="1"/>
  <c r="BU100" i="103" s="1"/>
  <c r="AD100" i="103" a="1"/>
  <c r="AD100" i="103" s="1"/>
  <c r="AY100" i="103" a="1"/>
  <c r="AY100" i="103" s="1"/>
  <c r="F31" i="105"/>
  <c r="B31" i="105" s="1"/>
  <c r="I31" i="105"/>
  <c r="H31" i="105"/>
  <c r="E31" i="105"/>
  <c r="AE59" i="105"/>
  <c r="BB59" i="105" s="1" a="1"/>
  <c r="BB59" i="105" s="1"/>
  <c r="AE80" i="105"/>
  <c r="AG22" i="99"/>
  <c r="AC22" i="99"/>
  <c r="CL38" i="105" a="1"/>
  <c r="CL38" i="105" s="1"/>
  <c r="CJ38" i="105" a="1"/>
  <c r="CJ38" i="105" s="1"/>
  <c r="CI38" i="105" a="1"/>
  <c r="CI38" i="105" s="1"/>
  <c r="CO38" i="105" a="1"/>
  <c r="CO38" i="105" s="1"/>
  <c r="CN38" i="105" a="1"/>
  <c r="CN38" i="105" s="1"/>
  <c r="CK38" i="105" a="1"/>
  <c r="CK38" i="105" s="1"/>
  <c r="CM38" i="105" a="1"/>
  <c r="CM38" i="105" s="1"/>
  <c r="AZ38" i="105" a="1"/>
  <c r="AZ38" i="105" s="1"/>
  <c r="AB13" i="99"/>
  <c r="Z47" i="105"/>
  <c r="AX81" i="105" a="1"/>
  <c r="AX81" i="105" s="1"/>
  <c r="CX53" i="103" a="1"/>
  <c r="CX53" i="103" s="1"/>
  <c r="CR53" i="103" a="1"/>
  <c r="CR53" i="103" s="1"/>
  <c r="CU53" i="103" a="1"/>
  <c r="CU53" i="103" s="1"/>
  <c r="CY53" i="103" a="1"/>
  <c r="CY53" i="103" s="1"/>
  <c r="CI53" i="103" a="1"/>
  <c r="CI53" i="103" s="1"/>
  <c r="CN53" i="103" a="1"/>
  <c r="CN53" i="103" s="1"/>
  <c r="AJ53" i="103" a="1"/>
  <c r="AJ53" i="103" s="1"/>
  <c r="R121" i="104"/>
  <c r="I138" i="105"/>
  <c r="AO145" i="105" a="1"/>
  <c r="AO145" i="105" s="1"/>
  <c r="AQ15" i="105" a="1"/>
  <c r="AQ15" i="105" s="1"/>
  <c r="AP15" i="105" a="1"/>
  <c r="AP15" i="105" s="1"/>
  <c r="AO15" i="105" a="1"/>
  <c r="AO15" i="105" s="1"/>
  <c r="AM15" i="105" a="1"/>
  <c r="AM15" i="105" s="1"/>
  <c r="AS15" i="105" a="1"/>
  <c r="AS15" i="105" s="1"/>
  <c r="AN15" i="105" a="1"/>
  <c r="AN15" i="105" s="1"/>
  <c r="AU15" i="105" a="1"/>
  <c r="AU15" i="105" s="1"/>
  <c r="AV15" i="105" a="1"/>
  <c r="AV15" i="105" s="1"/>
  <c r="AR15" i="105" a="1"/>
  <c r="AR15" i="105" s="1"/>
  <c r="AK15" i="105" a="1"/>
  <c r="AK15" i="105" s="1"/>
  <c r="AL15" i="105" a="1"/>
  <c r="AL15" i="105" s="1"/>
  <c r="AT15" i="105" a="1"/>
  <c r="AT15" i="105" s="1"/>
  <c r="E86" i="105"/>
  <c r="AX150" i="105" a="1"/>
  <c r="AX150" i="105" s="1"/>
  <c r="AO151" i="105" a="1"/>
  <c r="AO151" i="105" s="1"/>
  <c r="AC67" i="103" a="1"/>
  <c r="AC67" i="103" s="1"/>
  <c r="BM41" i="103" a="1"/>
  <c r="BM41" i="103" s="1"/>
  <c r="BH41" i="103" a="1"/>
  <c r="BH41" i="103" s="1"/>
  <c r="BK41" i="103" a="1"/>
  <c r="BK41" i="103" s="1"/>
  <c r="BI41" i="103" a="1"/>
  <c r="BI41" i="103" s="1"/>
  <c r="BP41" i="103" a="1"/>
  <c r="BP41" i="103" s="1"/>
  <c r="BL41" i="103" a="1"/>
  <c r="BL41" i="103" s="1"/>
  <c r="BJ41" i="103" a="1"/>
  <c r="BJ41" i="103" s="1"/>
  <c r="BO41" i="103" a="1"/>
  <c r="BO41" i="103" s="1"/>
  <c r="BN41" i="103" a="1"/>
  <c r="BN41" i="103" s="1"/>
  <c r="AC41" i="103" a="1"/>
  <c r="AC41" i="103" s="1"/>
  <c r="AH41" i="105"/>
  <c r="BX41" i="105" s="1" a="1"/>
  <c r="BX41" i="105" s="1"/>
  <c r="AH52" i="105"/>
  <c r="CM52" i="105" s="1" a="1"/>
  <c r="CM52" i="105" s="1"/>
  <c r="AH48" i="105"/>
  <c r="BX48" i="105" s="1" a="1"/>
  <c r="BX48" i="105" s="1"/>
  <c r="AH99" i="105"/>
  <c r="BX99" i="105" s="1" a="1"/>
  <c r="BX99" i="105" s="1"/>
  <c r="AG175" i="99"/>
  <c r="AC175" i="99"/>
  <c r="CI128" i="105" a="1"/>
  <c r="CI128" i="105" s="1"/>
  <c r="AZ128" i="105" a="1"/>
  <c r="AZ128" i="105" s="1"/>
  <c r="CK128" i="105" a="1"/>
  <c r="CK128" i="105" s="1"/>
  <c r="CM128" i="105" a="1"/>
  <c r="CM128" i="105" s="1"/>
  <c r="CL128" i="105" a="1"/>
  <c r="CL128" i="105" s="1"/>
  <c r="CO128" i="105" a="1"/>
  <c r="CO128" i="105" s="1"/>
  <c r="BA69" i="105" a="1"/>
  <c r="BA69" i="105" s="1"/>
  <c r="BB69" i="105" a="1"/>
  <c r="BB69" i="105" s="1"/>
  <c r="BE69" i="105" a="1"/>
  <c r="BE69" i="105" s="1"/>
  <c r="BD69" i="105" a="1"/>
  <c r="BD69" i="105" s="1"/>
  <c r="BC69" i="105" a="1"/>
  <c r="BC69" i="105" s="1"/>
  <c r="AY69" i="105" a="1"/>
  <c r="AY69" i="105" s="1"/>
  <c r="H3" i="105"/>
  <c r="F3" i="105"/>
  <c r="C3" i="105" s="1"/>
  <c r="E3" i="105"/>
  <c r="I3" i="105"/>
  <c r="BG42" i="103" a="1"/>
  <c r="BG42" i="103" s="1"/>
  <c r="BF42" i="103" a="1"/>
  <c r="BF42" i="103" s="1"/>
  <c r="BA42" i="103" a="1"/>
  <c r="BA42" i="103" s="1"/>
  <c r="BE42" i="103" a="1"/>
  <c r="BE42" i="103" s="1"/>
  <c r="AZ42" i="103" a="1"/>
  <c r="AZ42" i="103" s="1"/>
  <c r="BB42" i="103" a="1"/>
  <c r="BB42" i="103" s="1"/>
  <c r="BC42" i="103" a="1"/>
  <c r="BC42" i="103" s="1"/>
  <c r="BD42" i="103" a="1"/>
  <c r="BD42" i="103" s="1"/>
  <c r="AY42" i="103" a="1"/>
  <c r="AY42" i="103" s="1"/>
  <c r="AX42" i="103" a="1"/>
  <c r="AX42" i="103" s="1"/>
  <c r="AB42" i="103" a="1"/>
  <c r="AB42" i="103" s="1"/>
  <c r="AH90" i="105"/>
  <c r="AT90" i="105" s="1" a="1"/>
  <c r="AT90" i="105" s="1"/>
  <c r="AC129" i="99"/>
  <c r="L2" i="101"/>
  <c r="AG129" i="99"/>
  <c r="AG7" i="99"/>
  <c r="AC7" i="99"/>
  <c r="AE53" i="105"/>
  <c r="CO24" i="105" a="1"/>
  <c r="CO24" i="105" s="1"/>
  <c r="CN24" i="105" a="1"/>
  <c r="CN24" i="105" s="1"/>
  <c r="CM24" i="105" a="1"/>
  <c r="CM24" i="105" s="1"/>
  <c r="CI24" i="105" a="1"/>
  <c r="CI24" i="105" s="1"/>
  <c r="CJ24" i="105" a="1"/>
  <c r="CJ24" i="105" s="1"/>
  <c r="AJ67" i="105"/>
  <c r="AJ59" i="105"/>
  <c r="CA20" i="103" a="1"/>
  <c r="CA20" i="103" s="1"/>
  <c r="CB20" i="103" a="1"/>
  <c r="CB20" i="103" s="1"/>
  <c r="BY20" i="103" a="1"/>
  <c r="BY20" i="103" s="1"/>
  <c r="BZ20" i="103" a="1"/>
  <c r="BZ20" i="103" s="1"/>
  <c r="CE20" i="103" a="1"/>
  <c r="CE20" i="103" s="1"/>
  <c r="CC20" i="103" a="1"/>
  <c r="CC20" i="103" s="1"/>
  <c r="CD20" i="103" a="1"/>
  <c r="CD20" i="103" s="1"/>
  <c r="AE20" i="103" a="1"/>
  <c r="AE20" i="103" s="1"/>
  <c r="W28" i="104"/>
  <c r="S11" i="99"/>
  <c r="AF80" i="99"/>
  <c r="AN52" i="105" a="1"/>
  <c r="AN52" i="105" s="1"/>
  <c r="H47" i="105"/>
  <c r="CZ5" i="103" a="1"/>
  <c r="CZ5" i="103" s="1"/>
  <c r="AL77" i="103" a="1"/>
  <c r="AL77" i="103" s="1"/>
  <c r="BF11" i="103" a="1"/>
  <c r="BF11" i="103" s="1"/>
  <c r="CZ11" i="103" a="1"/>
  <c r="CZ11" i="103" s="1"/>
  <c r="CJ11" i="103" a="1"/>
  <c r="CJ11" i="103" s="1"/>
  <c r="CV11" i="103" a="1"/>
  <c r="CV11" i="103" s="1"/>
  <c r="CS11" i="103" a="1"/>
  <c r="CS11" i="103" s="1"/>
  <c r="AK11" i="103" a="1"/>
  <c r="AK11" i="103" s="1"/>
  <c r="AX44" i="105" a="1"/>
  <c r="AX44" i="105" s="1"/>
  <c r="BB44" i="105" a="1"/>
  <c r="BB44" i="105" s="1"/>
  <c r="BC44" i="105" a="1"/>
  <c r="BC44" i="105" s="1"/>
  <c r="AZ44" i="105" a="1"/>
  <c r="AZ44" i="105" s="1"/>
  <c r="BG44" i="105" a="1"/>
  <c r="BG44" i="105" s="1"/>
  <c r="BD44" i="105" a="1"/>
  <c r="BD44" i="105" s="1"/>
  <c r="BA44" i="105" a="1"/>
  <c r="BA44" i="105" s="1"/>
  <c r="AY44" i="105" a="1"/>
  <c r="AY44" i="105" s="1"/>
  <c r="AZ52" i="105" a="1"/>
  <c r="AZ52" i="105" s="1"/>
  <c r="F91" i="105"/>
  <c r="D91" i="105" s="1"/>
  <c r="CS10" i="103" a="1"/>
  <c r="CS10" i="103" s="1"/>
  <c r="CZ10" i="103" a="1"/>
  <c r="CZ10" i="103" s="1"/>
  <c r="CJ10" i="103" a="1"/>
  <c r="CJ10" i="103" s="1"/>
  <c r="CV10" i="103" a="1"/>
  <c r="CV10" i="103" s="1"/>
  <c r="F9" i="105"/>
  <c r="B9" i="105" s="1"/>
  <c r="E9" i="105"/>
  <c r="I9" i="105"/>
  <c r="H9" i="105"/>
  <c r="AD7" i="103" a="1"/>
  <c r="AD7" i="103" s="1"/>
  <c r="BV7" i="103" a="1"/>
  <c r="BV7" i="103" s="1"/>
  <c r="BQ7" i="103" a="1"/>
  <c r="BQ7" i="103" s="1"/>
  <c r="BU7" i="103" a="1"/>
  <c r="BU7" i="103" s="1"/>
  <c r="BT7" i="103" a="1"/>
  <c r="BT7" i="103" s="1"/>
  <c r="BX7" i="103" a="1"/>
  <c r="BX7" i="103" s="1"/>
  <c r="BW7" i="103" a="1"/>
  <c r="BW7" i="103" s="1"/>
  <c r="BR7" i="103" a="1"/>
  <c r="BR7" i="103" s="1"/>
  <c r="BS7" i="103" a="1"/>
  <c r="BS7" i="103" s="1"/>
  <c r="CY82" i="103" a="1"/>
  <c r="CY82" i="103" s="1"/>
  <c r="CX82" i="103" a="1"/>
  <c r="CX82" i="103" s="1"/>
  <c r="CU82" i="103" a="1"/>
  <c r="CU82" i="103" s="1"/>
  <c r="CR82" i="103" a="1"/>
  <c r="CR82" i="103" s="1"/>
  <c r="CI82" i="103" a="1"/>
  <c r="CI82" i="103" s="1"/>
  <c r="BV82" i="103" a="1"/>
  <c r="BV82" i="103" s="1"/>
  <c r="CN82" i="103" a="1"/>
  <c r="CN82" i="103" s="1"/>
  <c r="BE82" i="103" a="1"/>
  <c r="BE82" i="103" s="1"/>
  <c r="BN82" i="103" a="1"/>
  <c r="BN82" i="103" s="1"/>
  <c r="CC82" i="103" a="1"/>
  <c r="CC82" i="103" s="1"/>
  <c r="AC67" i="105"/>
  <c r="AC59" i="105"/>
  <c r="AZ59" i="105" s="1" a="1"/>
  <c r="AZ59" i="105" s="1"/>
  <c r="R80" i="104"/>
  <c r="AB119" i="105"/>
  <c r="BR119" i="105" s="1" a="1"/>
  <c r="BR119" i="105" s="1"/>
  <c r="AB81" i="105"/>
  <c r="BR81" i="105" s="1" a="1"/>
  <c r="BR81" i="105" s="1"/>
  <c r="W87" i="104"/>
  <c r="BM87" i="104" s="1" a="1"/>
  <c r="BM87" i="104" s="1"/>
  <c r="W88" i="104"/>
  <c r="CM88" i="104" s="1" a="1"/>
  <c r="CM88" i="104" s="1"/>
  <c r="I17" i="105"/>
  <c r="H17" i="105"/>
  <c r="F17" i="105"/>
  <c r="D17" i="105" s="1"/>
  <c r="E17" i="105"/>
  <c r="I122" i="105"/>
  <c r="H122" i="105"/>
  <c r="E122" i="105"/>
  <c r="F122" i="105"/>
  <c r="D122" i="105" s="1"/>
  <c r="CE134" i="105" a="1"/>
  <c r="CE134" i="105" s="1"/>
  <c r="CA134" i="105" a="1"/>
  <c r="CA134" i="105" s="1"/>
  <c r="AN134" i="105" a="1"/>
  <c r="AN134" i="105" s="1"/>
  <c r="CG134" i="105" a="1"/>
  <c r="CG134" i="105" s="1"/>
  <c r="CC134" i="105" a="1"/>
  <c r="CC134" i="105" s="1"/>
  <c r="CB134" i="105" a="1"/>
  <c r="CB134" i="105" s="1"/>
  <c r="CD134" i="105" a="1"/>
  <c r="CD134" i="105" s="1"/>
  <c r="CF134" i="105" a="1"/>
  <c r="CF134" i="105" s="1"/>
  <c r="BI134" i="105" a="1"/>
  <c r="BI134" i="105" s="1"/>
  <c r="CH134" i="105" a="1"/>
  <c r="CH134" i="105" s="1"/>
  <c r="AY134" i="105" a="1"/>
  <c r="AY134" i="105" s="1"/>
  <c r="AY39" i="103" a="1"/>
  <c r="AY39" i="103" s="1"/>
  <c r="BA39" i="103" a="1"/>
  <c r="BA39" i="103" s="1"/>
  <c r="BB39" i="103" a="1"/>
  <c r="BB39" i="103" s="1"/>
  <c r="AZ39" i="103" a="1"/>
  <c r="AZ39" i="103" s="1"/>
  <c r="BE39" i="103" a="1"/>
  <c r="BE39" i="103" s="1"/>
  <c r="BG39" i="103" a="1"/>
  <c r="BG39" i="103" s="1"/>
  <c r="AX39" i="103" a="1"/>
  <c r="AX39" i="103" s="1"/>
  <c r="BD39" i="103" a="1"/>
  <c r="BD39" i="103" s="1"/>
  <c r="BF39" i="103" a="1"/>
  <c r="BF39" i="103" s="1"/>
  <c r="BC39" i="103" a="1"/>
  <c r="BC39" i="103" s="1"/>
  <c r="AB39" i="103" a="1"/>
  <c r="AB39" i="103" s="1"/>
  <c r="W67" i="104"/>
  <c r="CD38" i="103" a="1"/>
  <c r="CD38" i="103" s="1"/>
  <c r="CB38" i="103" a="1"/>
  <c r="CB38" i="103" s="1"/>
  <c r="CC38" i="103" a="1"/>
  <c r="CC38" i="103" s="1"/>
  <c r="BZ38" i="103" a="1"/>
  <c r="BZ38" i="103" s="1"/>
  <c r="CA38" i="103" a="1"/>
  <c r="CA38" i="103" s="1"/>
  <c r="BY38" i="103" a="1"/>
  <c r="BY38" i="103" s="1"/>
  <c r="CE38" i="103" a="1"/>
  <c r="CE38" i="103" s="1"/>
  <c r="AZ38" i="103" a="1"/>
  <c r="AZ38" i="103" s="1"/>
  <c r="BI38" i="103" a="1"/>
  <c r="BI38" i="103" s="1"/>
  <c r="AY67" i="103" a="1"/>
  <c r="AY67" i="103" s="1"/>
  <c r="BG67" i="103" a="1"/>
  <c r="BG67" i="103" s="1"/>
  <c r="BC67" i="103" a="1"/>
  <c r="BC67" i="103" s="1"/>
  <c r="BF67" i="103" a="1"/>
  <c r="BF67" i="103" s="1"/>
  <c r="AZ67" i="103" a="1"/>
  <c r="AZ67" i="103" s="1"/>
  <c r="BD67" i="103" a="1"/>
  <c r="BD67" i="103" s="1"/>
  <c r="BE67" i="103" a="1"/>
  <c r="BE67" i="103" s="1"/>
  <c r="BB67" i="103" a="1"/>
  <c r="BB67" i="103" s="1"/>
  <c r="AX67" i="103" a="1"/>
  <c r="AX67" i="103" s="1"/>
  <c r="BA67" i="103" a="1"/>
  <c r="BA67" i="103" s="1"/>
  <c r="AA77" i="105"/>
  <c r="AA33" i="105"/>
  <c r="AN137" i="105" a="1"/>
  <c r="AN137" i="105" s="1"/>
  <c r="AR137" i="105" a="1"/>
  <c r="AR137" i="105" s="1"/>
  <c r="AT137" i="105" a="1"/>
  <c r="AT137" i="105" s="1"/>
  <c r="AO137" i="105" a="1"/>
  <c r="AO137" i="105" s="1"/>
  <c r="AK137" i="105" a="1"/>
  <c r="AK137" i="105" s="1"/>
  <c r="AS137" i="105" a="1"/>
  <c r="AS137" i="105" s="1"/>
  <c r="AM137" i="105" a="1"/>
  <c r="AM137" i="105" s="1"/>
  <c r="AU137" i="105" a="1"/>
  <c r="AU137" i="105" s="1"/>
  <c r="AP137" i="105" a="1"/>
  <c r="AP137" i="105" s="1"/>
  <c r="AB29" i="103" a="1"/>
  <c r="AB29" i="103" s="1"/>
  <c r="AJ61" i="103" a="1"/>
  <c r="AJ61" i="103" s="1"/>
  <c r="AJ82" i="103" a="1"/>
  <c r="AJ82" i="103" s="1"/>
  <c r="CG140" i="105" a="1"/>
  <c r="CG140" i="105" s="1"/>
  <c r="CB140" i="105" a="1"/>
  <c r="CB140" i="105" s="1"/>
  <c r="CA140" i="105" a="1"/>
  <c r="CA140" i="105" s="1"/>
  <c r="CE140" i="105" a="1"/>
  <c r="CE140" i="105" s="1"/>
  <c r="CF140" i="105" a="1"/>
  <c r="CF140" i="105" s="1"/>
  <c r="CH140" i="105" a="1"/>
  <c r="CH140" i="105" s="1"/>
  <c r="CD140" i="105" a="1"/>
  <c r="CD140" i="105" s="1"/>
  <c r="AO66" i="105" a="1"/>
  <c r="AO66" i="105" s="1"/>
  <c r="CK66" i="105" a="1"/>
  <c r="CK66" i="105" s="1"/>
  <c r="AZ66" i="105" a="1"/>
  <c r="AZ66" i="105" s="1"/>
  <c r="CM66" i="105" a="1"/>
  <c r="CM66" i="105" s="1"/>
  <c r="CN66" i="105" a="1"/>
  <c r="CN66" i="105" s="1"/>
  <c r="CL66" i="105" a="1"/>
  <c r="CL66" i="105" s="1"/>
  <c r="CI66" i="105" a="1"/>
  <c r="CI66" i="105" s="1"/>
  <c r="CE6" i="103" a="1"/>
  <c r="CE6" i="103" s="1"/>
  <c r="CA6" i="103" a="1"/>
  <c r="CA6" i="103" s="1"/>
  <c r="CD6" i="103" a="1"/>
  <c r="CD6" i="103" s="1"/>
  <c r="BY6" i="103" a="1"/>
  <c r="BY6" i="103" s="1"/>
  <c r="BZ6" i="103" a="1"/>
  <c r="BZ6" i="103" s="1"/>
  <c r="CC6" i="103" a="1"/>
  <c r="CC6" i="103" s="1"/>
  <c r="CB6" i="103" a="1"/>
  <c r="CB6" i="103" s="1"/>
  <c r="AE6" i="103" a="1"/>
  <c r="AE6" i="103" s="1"/>
  <c r="CS128" i="105" a="1"/>
  <c r="CS128" i="105" s="1"/>
  <c r="DE128" i="105" a="1"/>
  <c r="DE128" i="105" s="1"/>
  <c r="BE128" i="105" a="1"/>
  <c r="BE128" i="105" s="1"/>
  <c r="DB128" i="105" a="1"/>
  <c r="DB128" i="105" s="1"/>
  <c r="DI128" i="105" a="1"/>
  <c r="DI128" i="105" s="1"/>
  <c r="AF48" i="99"/>
  <c r="AB48" i="99"/>
  <c r="Z144" i="105"/>
  <c r="AW144" i="105" s="1" a="1"/>
  <c r="AW144" i="105" s="1"/>
  <c r="S48" i="99"/>
  <c r="AF25" i="99"/>
  <c r="AB25" i="99"/>
  <c r="Z18" i="105"/>
  <c r="BH18" i="105" s="1" a="1"/>
  <c r="BH18" i="105" s="1"/>
  <c r="S25" i="99"/>
  <c r="CA149" i="105" a="1"/>
  <c r="CA149" i="105" s="1"/>
  <c r="CG149" i="105" a="1"/>
  <c r="CG149" i="105" s="1"/>
  <c r="CE149" i="105" a="1"/>
  <c r="CE149" i="105" s="1"/>
  <c r="CC149" i="105" a="1"/>
  <c r="CC149" i="105" s="1"/>
  <c r="CB149" i="105" a="1"/>
  <c r="CB149" i="105" s="1"/>
  <c r="CD149" i="105" a="1"/>
  <c r="CD149" i="105" s="1"/>
  <c r="AY149" i="105" a="1"/>
  <c r="AY149" i="105" s="1"/>
  <c r="BG72" i="103" a="1"/>
  <c r="BG72" i="103" s="1"/>
  <c r="AX72" i="103" a="1"/>
  <c r="AX72" i="103" s="1"/>
  <c r="BB72" i="103" a="1"/>
  <c r="BB72" i="103" s="1"/>
  <c r="BE72" i="103" a="1"/>
  <c r="BE72" i="103" s="1"/>
  <c r="AY72" i="103" a="1"/>
  <c r="AY72" i="103" s="1"/>
  <c r="BD72" i="103" a="1"/>
  <c r="BD72" i="103" s="1"/>
  <c r="BF72" i="103" a="1"/>
  <c r="BF72" i="103" s="1"/>
  <c r="BC72" i="103" a="1"/>
  <c r="BC72" i="103" s="1"/>
  <c r="AZ72" i="103" a="1"/>
  <c r="AZ72" i="103" s="1"/>
  <c r="BA72" i="103" a="1"/>
  <c r="BA72" i="103" s="1"/>
  <c r="AX66" i="105" a="1"/>
  <c r="AX66" i="105" s="1"/>
  <c r="BH11" i="103" a="1"/>
  <c r="BH11" i="103" s="1"/>
  <c r="BS11" i="103" a="1"/>
  <c r="BS11" i="103" s="1"/>
  <c r="BV11" i="103" a="1"/>
  <c r="BV11" i="103" s="1"/>
  <c r="BR11" i="103" a="1"/>
  <c r="BR11" i="103" s="1"/>
  <c r="BW11" i="103" a="1"/>
  <c r="BW11" i="103" s="1"/>
  <c r="BU11" i="103" a="1"/>
  <c r="BU11" i="103" s="1"/>
  <c r="BX11" i="103" a="1"/>
  <c r="BX11" i="103" s="1"/>
  <c r="BQ11" i="103" a="1"/>
  <c r="BQ11" i="103" s="1"/>
  <c r="BT11" i="103" a="1"/>
  <c r="BT11" i="103" s="1"/>
  <c r="AD11" i="103" a="1"/>
  <c r="AD11" i="103" s="1"/>
  <c r="R64" i="104"/>
  <c r="BF57" i="103" a="1"/>
  <c r="BF57" i="103" s="1"/>
  <c r="BD57" i="103" a="1"/>
  <c r="BD57" i="103" s="1"/>
  <c r="BG57" i="103" a="1"/>
  <c r="BG57" i="103" s="1"/>
  <c r="BE57" i="103" a="1"/>
  <c r="BE57" i="103" s="1"/>
  <c r="BC57" i="103" a="1"/>
  <c r="BC57" i="103" s="1"/>
  <c r="AY57" i="103" a="1"/>
  <c r="AY57" i="103" s="1"/>
  <c r="AX57" i="103" a="1"/>
  <c r="AX57" i="103" s="1"/>
  <c r="BB57" i="103" a="1"/>
  <c r="BB57" i="103" s="1"/>
  <c r="AZ57" i="103" a="1"/>
  <c r="AZ57" i="103" s="1"/>
  <c r="BA57" i="103" a="1"/>
  <c r="BA57" i="103" s="1"/>
  <c r="AB57" i="103" a="1"/>
  <c r="AB57" i="103" s="1"/>
  <c r="AC56" i="103" a="1"/>
  <c r="AC56" i="103" s="1"/>
  <c r="BI56" i="103" a="1"/>
  <c r="BI56" i="103" s="1"/>
  <c r="BN56" i="103" a="1"/>
  <c r="BN56" i="103" s="1"/>
  <c r="BO56" i="103" a="1"/>
  <c r="BO56" i="103" s="1"/>
  <c r="BP56" i="103" a="1"/>
  <c r="BP56" i="103" s="1"/>
  <c r="BJ56" i="103" a="1"/>
  <c r="BJ56" i="103" s="1"/>
  <c r="BK56" i="103" a="1"/>
  <c r="BK56" i="103" s="1"/>
  <c r="BH56" i="103" a="1"/>
  <c r="BH56" i="103" s="1"/>
  <c r="BM56" i="103" a="1"/>
  <c r="BM56" i="103" s="1"/>
  <c r="BL56" i="103" a="1"/>
  <c r="BL56" i="103" s="1"/>
  <c r="R107" i="104"/>
  <c r="AT121" i="105" a="1"/>
  <c r="AT121" i="105" s="1"/>
  <c r="F137" i="105"/>
  <c r="C137" i="105" s="1"/>
  <c r="CA47" i="105" a="1"/>
  <c r="CA47" i="105" s="1"/>
  <c r="CD47" i="105" a="1"/>
  <c r="CD47" i="105" s="1"/>
  <c r="CB47" i="105" a="1"/>
  <c r="CB47" i="105" s="1"/>
  <c r="CE47" i="105" a="1"/>
  <c r="CE47" i="105" s="1"/>
  <c r="CH47" i="105" a="1"/>
  <c r="CH47" i="105" s="1"/>
  <c r="CF47" i="105" a="1"/>
  <c r="CF47" i="105" s="1"/>
  <c r="CL30" i="105" a="1"/>
  <c r="CL30" i="105" s="1"/>
  <c r="CK30" i="105" a="1"/>
  <c r="CK30" i="105" s="1"/>
  <c r="CO30" i="105" a="1"/>
  <c r="CO30" i="105" s="1"/>
  <c r="CJ30" i="105" a="1"/>
  <c r="CJ30" i="105" s="1"/>
  <c r="CN30" i="105" a="1"/>
  <c r="CN30" i="105" s="1"/>
  <c r="CI30" i="105" a="1"/>
  <c r="CI30" i="105" s="1"/>
  <c r="AZ30" i="105" a="1"/>
  <c r="AZ30" i="105" s="1"/>
  <c r="CG143" i="105" a="1"/>
  <c r="CG143" i="105" s="1"/>
  <c r="CF143" i="105" a="1"/>
  <c r="CF143" i="105" s="1"/>
  <c r="CE143" i="105" a="1"/>
  <c r="CE143" i="105" s="1"/>
  <c r="CA143" i="105" a="1"/>
  <c r="CA143" i="105" s="1"/>
  <c r="CB143" i="105" a="1"/>
  <c r="CB143" i="105" s="1"/>
  <c r="CD143" i="105" a="1"/>
  <c r="CD143" i="105" s="1"/>
  <c r="CD4" i="103" a="1"/>
  <c r="CD4" i="103" s="1"/>
  <c r="CV4" i="103" a="1"/>
  <c r="CV4" i="103" s="1"/>
  <c r="CS4" i="103" a="1"/>
  <c r="CS4" i="103" s="1"/>
  <c r="CJ4" i="103" a="1"/>
  <c r="CJ4" i="103" s="1"/>
  <c r="CZ4" i="103" a="1"/>
  <c r="CZ4" i="103" s="1"/>
  <c r="CE87" i="105" a="1"/>
  <c r="CE87" i="105" s="1"/>
  <c r="CG87" i="105" a="1"/>
  <c r="CG87" i="105" s="1"/>
  <c r="CB87" i="105" a="1"/>
  <c r="CB87" i="105" s="1"/>
  <c r="CH87" i="105" a="1"/>
  <c r="CH87" i="105" s="1"/>
  <c r="CA87" i="105" a="1"/>
  <c r="CA87" i="105" s="1"/>
  <c r="CD87" i="105" a="1"/>
  <c r="CD87" i="105" s="1"/>
  <c r="AY87" i="105" a="1"/>
  <c r="AY87" i="105" s="1"/>
  <c r="W35" i="104"/>
  <c r="CM35" i="104" s="1" a="1"/>
  <c r="CM35" i="104" s="1"/>
  <c r="H51" i="105"/>
  <c r="F51" i="105"/>
  <c r="B51" i="105" s="1"/>
  <c r="E51" i="105"/>
  <c r="I51" i="105"/>
  <c r="CY46" i="103" a="1"/>
  <c r="CY46" i="103" s="1"/>
  <c r="CR46" i="103" a="1"/>
  <c r="CR46" i="103" s="1"/>
  <c r="CU46" i="103" a="1"/>
  <c r="CU46" i="103" s="1"/>
  <c r="CI46" i="103" a="1"/>
  <c r="CI46" i="103" s="1"/>
  <c r="CX46" i="103" a="1"/>
  <c r="CX46" i="103" s="1"/>
  <c r="CN46" i="103" a="1"/>
  <c r="CN46" i="103" s="1"/>
  <c r="AJ46" i="103" a="1"/>
  <c r="AJ46" i="103" s="1"/>
  <c r="BQ14" i="103" a="1"/>
  <c r="BQ14" i="103" s="1"/>
  <c r="BZ14" i="103" a="1"/>
  <c r="BZ14" i="103" s="1"/>
  <c r="BY14" i="103" a="1"/>
  <c r="BY14" i="103" s="1"/>
  <c r="CD14" i="103" a="1"/>
  <c r="CD14" i="103" s="1"/>
  <c r="CE14" i="103" a="1"/>
  <c r="CE14" i="103" s="1"/>
  <c r="CB14" i="103" a="1"/>
  <c r="CB14" i="103" s="1"/>
  <c r="CA14" i="103" a="1"/>
  <c r="CA14" i="103" s="1"/>
  <c r="CC14" i="103" a="1"/>
  <c r="CC14" i="103" s="1"/>
  <c r="AE14" i="103" a="1"/>
  <c r="AE14" i="103" s="1"/>
  <c r="BA23" i="103" a="1"/>
  <c r="BA23" i="103" s="1"/>
  <c r="BB23" i="103" a="1"/>
  <c r="BB23" i="103" s="1"/>
  <c r="BG23" i="103" a="1"/>
  <c r="BG23" i="103" s="1"/>
  <c r="BD23" i="103" a="1"/>
  <c r="BD23" i="103" s="1"/>
  <c r="AX23" i="103" a="1"/>
  <c r="AX23" i="103" s="1"/>
  <c r="BC23" i="103" a="1"/>
  <c r="BC23" i="103" s="1"/>
  <c r="AZ23" i="103" a="1"/>
  <c r="AZ23" i="103" s="1"/>
  <c r="BF23" i="103" a="1"/>
  <c r="BF23" i="103" s="1"/>
  <c r="AY23" i="103" a="1"/>
  <c r="AY23" i="103" s="1"/>
  <c r="BE23" i="103" a="1"/>
  <c r="BE23" i="103" s="1"/>
  <c r="AB23" i="103" a="1"/>
  <c r="AB23" i="103" s="1"/>
  <c r="DB8" i="105" a="1"/>
  <c r="DB8" i="105" s="1"/>
  <c r="CS8" i="105" a="1"/>
  <c r="CS8" i="105" s="1"/>
  <c r="DE8" i="105" a="1"/>
  <c r="DE8" i="105" s="1"/>
  <c r="DH8" i="105" a="1"/>
  <c r="DH8" i="105" s="1"/>
  <c r="DI8" i="105" a="1"/>
  <c r="DI8" i="105" s="1"/>
  <c r="CF8" i="105" a="1"/>
  <c r="CF8" i="105" s="1"/>
  <c r="BE8" i="105" a="1"/>
  <c r="BE8" i="105" s="1"/>
  <c r="BF66" i="103" a="1"/>
  <c r="BF66" i="103" s="1"/>
  <c r="BB66" i="103" a="1"/>
  <c r="BB66" i="103" s="1"/>
  <c r="BA66" i="103" a="1"/>
  <c r="BA66" i="103" s="1"/>
  <c r="AY66" i="103" a="1"/>
  <c r="AY66" i="103" s="1"/>
  <c r="AX66" i="103" a="1"/>
  <c r="AX66" i="103" s="1"/>
  <c r="BC66" i="103" a="1"/>
  <c r="BC66" i="103" s="1"/>
  <c r="BE66" i="103" a="1"/>
  <c r="BE66" i="103" s="1"/>
  <c r="AZ66" i="103" a="1"/>
  <c r="AZ66" i="103" s="1"/>
  <c r="BD66" i="103" a="1"/>
  <c r="BD66" i="103" s="1"/>
  <c r="BG66" i="103" a="1"/>
  <c r="BG66" i="103" s="1"/>
  <c r="BR29" i="103" a="1"/>
  <c r="BR29" i="103" s="1"/>
  <c r="BQ29" i="103" a="1"/>
  <c r="BQ29" i="103" s="1"/>
  <c r="BS29" i="103" a="1"/>
  <c r="BS29" i="103" s="1"/>
  <c r="BU29" i="103" a="1"/>
  <c r="BU29" i="103" s="1"/>
  <c r="BV29" i="103" a="1"/>
  <c r="BV29" i="103" s="1"/>
  <c r="BT29" i="103" a="1"/>
  <c r="BT29" i="103" s="1"/>
  <c r="BX29" i="103" a="1"/>
  <c r="BX29" i="103" s="1"/>
  <c r="BW29" i="103" a="1"/>
  <c r="BW29" i="103" s="1"/>
  <c r="CU23" i="105" a="1"/>
  <c r="CU23" i="105" s="1"/>
  <c r="DG23" i="105" a="1"/>
  <c r="DG23" i="105" s="1"/>
  <c r="DD23" i="105" a="1"/>
  <c r="DD23" i="105" s="1"/>
  <c r="BG23" i="105" a="1"/>
  <c r="BG23" i="105" s="1"/>
  <c r="CZ61" i="103" a="1"/>
  <c r="CZ61" i="103" s="1"/>
  <c r="CS61" i="103" a="1"/>
  <c r="CS61" i="103" s="1"/>
  <c r="CV61" i="103" a="1"/>
  <c r="CV61" i="103" s="1"/>
  <c r="CJ61" i="103" a="1"/>
  <c r="CJ61" i="103" s="1"/>
  <c r="BO61" i="103" a="1"/>
  <c r="BO61" i="103" s="1"/>
  <c r="CO61" i="103" a="1"/>
  <c r="CO61" i="103" s="1"/>
  <c r="BF61" i="103" a="1"/>
  <c r="BF61" i="103" s="1"/>
  <c r="AX35" i="105" a="1"/>
  <c r="AX35" i="105" s="1"/>
  <c r="CC98" i="105" a="1"/>
  <c r="CC98" i="105" s="1"/>
  <c r="CG98" i="105" a="1"/>
  <c r="CG98" i="105" s="1"/>
  <c r="CD98" i="105" a="1"/>
  <c r="CD98" i="105" s="1"/>
  <c r="CE98" i="105" a="1"/>
  <c r="CE98" i="105" s="1"/>
  <c r="CA98" i="105" a="1"/>
  <c r="CA98" i="105" s="1"/>
  <c r="CB98" i="105" a="1"/>
  <c r="CB98" i="105" s="1"/>
  <c r="CH98" i="105" a="1"/>
  <c r="CH98" i="105" s="1"/>
  <c r="AF26" i="99"/>
  <c r="Z36" i="105"/>
  <c r="AB26" i="99"/>
  <c r="A26" i="99" a="1"/>
  <c r="A26" i="99" s="1"/>
  <c r="BV26" i="99" s="1" a="1"/>
  <c r="BV26" i="99" s="1"/>
  <c r="AY98" i="105" a="1"/>
  <c r="AY98" i="105" s="1"/>
  <c r="E59" i="105"/>
  <c r="AG76" i="103" a="1"/>
  <c r="AG76" i="103" s="1"/>
  <c r="CM76" i="103" a="1"/>
  <c r="CM76" i="103" s="1"/>
  <c r="CP76" i="103" a="1"/>
  <c r="CP76" i="103" s="1"/>
  <c r="CL76" i="103" a="1"/>
  <c r="CL76" i="103" s="1"/>
  <c r="CN76" i="103" a="1"/>
  <c r="CN76" i="103" s="1"/>
  <c r="CO76" i="103" a="1"/>
  <c r="CO76" i="103" s="1"/>
  <c r="CF76" i="103" a="1"/>
  <c r="CF76" i="103" s="1"/>
  <c r="BK76" i="103" a="1"/>
  <c r="BK76" i="103" s="1"/>
  <c r="BB76" i="103" a="1"/>
  <c r="BB76" i="103" s="1"/>
  <c r="BS76" i="103" a="1"/>
  <c r="BS76" i="103" s="1"/>
  <c r="BZ76" i="103" a="1"/>
  <c r="BZ76" i="103" s="1"/>
  <c r="AO19" i="105" a="1"/>
  <c r="AO19" i="105" s="1"/>
  <c r="CO19" i="105" a="1"/>
  <c r="CO19" i="105" s="1"/>
  <c r="CI19" i="105" a="1"/>
  <c r="CI19" i="105" s="1"/>
  <c r="CN19" i="105" a="1"/>
  <c r="CN19" i="105" s="1"/>
  <c r="AH147" i="105"/>
  <c r="AG131" i="99"/>
  <c r="AC131" i="99"/>
  <c r="CK81" i="103" a="1"/>
  <c r="CK81" i="103" s="1"/>
  <c r="CW81" i="103" a="1"/>
  <c r="CW81" i="103" s="1"/>
  <c r="CT81" i="103" a="1"/>
  <c r="CT81" i="103" s="1"/>
  <c r="BG81" i="103" a="1"/>
  <c r="BG81" i="103" s="1"/>
  <c r="CP81" i="103" a="1"/>
  <c r="CP81" i="103" s="1"/>
  <c r="BX81" i="103" a="1"/>
  <c r="BX81" i="103" s="1"/>
  <c r="BP81" i="103" a="1"/>
  <c r="BP81" i="103" s="1"/>
  <c r="AX5" i="103" a="1"/>
  <c r="AX5" i="103" s="1"/>
  <c r="AZ5" i="103" a="1"/>
  <c r="AZ5" i="103" s="1"/>
  <c r="BF5" i="103" a="1"/>
  <c r="BF5" i="103" s="1"/>
  <c r="AY5" i="103" a="1"/>
  <c r="AY5" i="103" s="1"/>
  <c r="BA5" i="103" a="1"/>
  <c r="BA5" i="103" s="1"/>
  <c r="BC5" i="103" a="1"/>
  <c r="BC5" i="103" s="1"/>
  <c r="BD5" i="103" a="1"/>
  <c r="BD5" i="103" s="1"/>
  <c r="BE5" i="103" a="1"/>
  <c r="BE5" i="103" s="1"/>
  <c r="BB5" i="103" a="1"/>
  <c r="BB5" i="103" s="1"/>
  <c r="BG5" i="103" a="1"/>
  <c r="BG5" i="103" s="1"/>
  <c r="AX74" i="103" a="1"/>
  <c r="AX74" i="103" s="1"/>
  <c r="BL74" i="103" a="1"/>
  <c r="BL74" i="103" s="1"/>
  <c r="BI74" i="103" a="1"/>
  <c r="BI74" i="103" s="1"/>
  <c r="BJ74" i="103" a="1"/>
  <c r="BJ74" i="103" s="1"/>
  <c r="BH74" i="103" a="1"/>
  <c r="BH74" i="103" s="1"/>
  <c r="BO74" i="103" a="1"/>
  <c r="BO74" i="103" s="1"/>
  <c r="BP74" i="103" a="1"/>
  <c r="BP74" i="103" s="1"/>
  <c r="BN74" i="103" a="1"/>
  <c r="BN74" i="103" s="1"/>
  <c r="BK74" i="103" a="1"/>
  <c r="BK74" i="103" s="1"/>
  <c r="BM74" i="103" a="1"/>
  <c r="BM74" i="103" s="1"/>
  <c r="AC74" i="103" a="1"/>
  <c r="AC74" i="103" s="1"/>
  <c r="F102" i="105"/>
  <c r="C102" i="105" s="1"/>
  <c r="H102" i="105"/>
  <c r="E102" i="105"/>
  <c r="I102" i="105"/>
  <c r="R145" i="104"/>
  <c r="DG73" i="105" a="1"/>
  <c r="DG73" i="105" s="1"/>
  <c r="CU73" i="105" a="1"/>
  <c r="CU73" i="105" s="1"/>
  <c r="DD73" i="105" a="1"/>
  <c r="DD73" i="105" s="1"/>
  <c r="CO123" i="105" a="1"/>
  <c r="CO123" i="105" s="1"/>
  <c r="CL123" i="105" a="1"/>
  <c r="CL123" i="105" s="1"/>
  <c r="CI123" i="105" a="1"/>
  <c r="CI123" i="105" s="1"/>
  <c r="CJ123" i="105" a="1"/>
  <c r="CJ123" i="105" s="1"/>
  <c r="CK123" i="105" a="1"/>
  <c r="CK123" i="105" s="1"/>
  <c r="AZ123" i="105" a="1"/>
  <c r="AZ123" i="105" s="1"/>
  <c r="R117" i="104"/>
  <c r="BM47" i="103" a="1"/>
  <c r="BM47" i="103" s="1"/>
  <c r="BO47" i="103" a="1"/>
  <c r="BO47" i="103" s="1"/>
  <c r="BP47" i="103" a="1"/>
  <c r="BP47" i="103" s="1"/>
  <c r="BI47" i="103" a="1"/>
  <c r="BI47" i="103" s="1"/>
  <c r="BK47" i="103" a="1"/>
  <c r="BK47" i="103" s="1"/>
  <c r="BL47" i="103" a="1"/>
  <c r="BL47" i="103" s="1"/>
  <c r="BN47" i="103" a="1"/>
  <c r="BN47" i="103" s="1"/>
  <c r="BH47" i="103" a="1"/>
  <c r="BH47" i="103" s="1"/>
  <c r="BJ47" i="103" a="1"/>
  <c r="BJ47" i="103" s="1"/>
  <c r="AC47" i="103" a="1"/>
  <c r="AC47" i="103" s="1"/>
  <c r="BC33" i="103" a="1"/>
  <c r="BC33" i="103" s="1"/>
  <c r="BE33" i="103" a="1"/>
  <c r="BE33" i="103" s="1"/>
  <c r="BD33" i="103" a="1"/>
  <c r="BD33" i="103" s="1"/>
  <c r="BA33" i="103" a="1"/>
  <c r="BA33" i="103" s="1"/>
  <c r="BF33" i="103" a="1"/>
  <c r="BF33" i="103" s="1"/>
  <c r="BB33" i="103" a="1"/>
  <c r="BB33" i="103" s="1"/>
  <c r="AY33" i="103" a="1"/>
  <c r="AY33" i="103" s="1"/>
  <c r="AX33" i="103" a="1"/>
  <c r="AX33" i="103" s="1"/>
  <c r="BG33" i="103" a="1"/>
  <c r="BG33" i="103" s="1"/>
  <c r="AZ33" i="103" a="1"/>
  <c r="AZ33" i="103" s="1"/>
  <c r="CU4" i="103" a="1"/>
  <c r="CU4" i="103" s="1"/>
  <c r="CR4" i="103" a="1"/>
  <c r="CR4" i="103" s="1"/>
  <c r="CX4" i="103" a="1"/>
  <c r="CX4" i="103" s="1"/>
  <c r="CI4" i="103" a="1"/>
  <c r="CI4" i="103" s="1"/>
  <c r="CY4" i="103" a="1"/>
  <c r="CY4" i="103" s="1"/>
  <c r="AB6" i="105"/>
  <c r="BR6" i="105" s="1" a="1"/>
  <c r="BR6" i="105" s="1"/>
  <c r="AB72" i="105"/>
  <c r="R66" i="104"/>
  <c r="CE69" i="103" a="1"/>
  <c r="CE69" i="103" s="1"/>
  <c r="BY69" i="103" a="1"/>
  <c r="BY69" i="103" s="1"/>
  <c r="CA69" i="103" a="1"/>
  <c r="CA69" i="103" s="1"/>
  <c r="CB69" i="103" a="1"/>
  <c r="CB69" i="103" s="1"/>
  <c r="CD69" i="103" a="1"/>
  <c r="CD69" i="103" s="1"/>
  <c r="BZ69" i="103" a="1"/>
  <c r="BZ69" i="103" s="1"/>
  <c r="CC69" i="103" a="1"/>
  <c r="CC69" i="103" s="1"/>
  <c r="AE69" i="103" a="1"/>
  <c r="AE69" i="103" s="1"/>
  <c r="E23" i="105"/>
  <c r="H23" i="105"/>
  <c r="F23" i="105"/>
  <c r="D23" i="105" s="1"/>
  <c r="I23" i="105"/>
  <c r="AF160" i="99"/>
  <c r="AB160" i="99"/>
  <c r="Z16" i="105"/>
  <c r="A90" i="99" a="1"/>
  <c r="A90" i="99" s="1"/>
  <c r="S160" i="99"/>
  <c r="AH28" i="99"/>
  <c r="AD28" i="99"/>
  <c r="AI122" i="105"/>
  <c r="CN122" i="105" s="1" a="1"/>
  <c r="CN122" i="105" s="1"/>
  <c r="CB32" i="105" a="1"/>
  <c r="CB32" i="105" s="1"/>
  <c r="CG32" i="105" a="1"/>
  <c r="CG32" i="105" s="1"/>
  <c r="CE32" i="105" a="1"/>
  <c r="CE32" i="105" s="1"/>
  <c r="CH32" i="105" a="1"/>
  <c r="CH32" i="105" s="1"/>
  <c r="CD32" i="105" a="1"/>
  <c r="CD32" i="105" s="1"/>
  <c r="CA32" i="105" a="1"/>
  <c r="CA32" i="105" s="1"/>
  <c r="CC32" i="105" a="1"/>
  <c r="CC32" i="105" s="1"/>
  <c r="CN116" i="105" a="1"/>
  <c r="CN116" i="105" s="1"/>
  <c r="CL116" i="105" a="1"/>
  <c r="CL116" i="105" s="1"/>
  <c r="AZ116" i="105" a="1"/>
  <c r="AZ116" i="105" s="1"/>
  <c r="CJ116" i="105" a="1"/>
  <c r="CJ116" i="105" s="1"/>
  <c r="CK116" i="105" a="1"/>
  <c r="CK116" i="105" s="1"/>
  <c r="CA116" i="105" a="1"/>
  <c r="CA116" i="105" s="1"/>
  <c r="CI116" i="105" a="1"/>
  <c r="CI116" i="105" s="1"/>
  <c r="CM116" i="105" a="1"/>
  <c r="CM116" i="105" s="1"/>
  <c r="AO116" i="105" a="1"/>
  <c r="AO116" i="105" s="1"/>
  <c r="CO116" i="105" a="1"/>
  <c r="CO116" i="105" s="1"/>
  <c r="W66" i="104"/>
  <c r="CM66" i="104" s="1" a="1"/>
  <c r="CM66" i="104" s="1"/>
  <c r="AD41" i="103" a="1"/>
  <c r="AD41" i="103" s="1"/>
  <c r="BT41" i="103" a="1"/>
  <c r="BT41" i="103" s="1"/>
  <c r="BV41" i="103" a="1"/>
  <c r="BV41" i="103" s="1"/>
  <c r="BU41" i="103" a="1"/>
  <c r="BU41" i="103" s="1"/>
  <c r="BX41" i="103" a="1"/>
  <c r="BX41" i="103" s="1"/>
  <c r="BR41" i="103" a="1"/>
  <c r="BR41" i="103" s="1"/>
  <c r="BQ41" i="103" a="1"/>
  <c r="BQ41" i="103" s="1"/>
  <c r="BS41" i="103" a="1"/>
  <c r="BS41" i="103" s="1"/>
  <c r="BW41" i="103" a="1"/>
  <c r="BW41" i="103" s="1"/>
  <c r="CT60" i="103" a="1"/>
  <c r="CT60" i="103" s="1"/>
  <c r="CW60" i="103" a="1"/>
  <c r="CW60" i="103" s="1"/>
  <c r="CK60" i="103" a="1"/>
  <c r="CK60" i="103" s="1"/>
  <c r="AL60" i="103" a="1"/>
  <c r="AL60" i="103" s="1"/>
  <c r="CZ60" i="103" a="1"/>
  <c r="CZ60" i="103" s="1"/>
  <c r="BY81" i="103" a="1"/>
  <c r="BY81" i="103" s="1"/>
  <c r="CA81" i="103" a="1"/>
  <c r="CA81" i="103" s="1"/>
  <c r="CD81" i="103" a="1"/>
  <c r="CD81" i="103" s="1"/>
  <c r="CE81" i="103" a="1"/>
  <c r="CE81" i="103" s="1"/>
  <c r="CB81" i="103" a="1"/>
  <c r="CB81" i="103" s="1"/>
  <c r="BZ81" i="103" a="1"/>
  <c r="BZ81" i="103" s="1"/>
  <c r="CC81" i="103" a="1"/>
  <c r="CC81" i="103" s="1"/>
  <c r="AZ81" i="103" a="1"/>
  <c r="AZ81" i="103" s="1"/>
  <c r="BI81" i="103" a="1"/>
  <c r="BI81" i="103" s="1"/>
  <c r="BQ81" i="103" a="1"/>
  <c r="BQ81" i="103" s="1"/>
  <c r="I112" i="105"/>
  <c r="F112" i="105"/>
  <c r="D112" i="105" s="1"/>
  <c r="H112" i="105"/>
  <c r="E112" i="105"/>
  <c r="BF21" i="103" a="1"/>
  <c r="BF21" i="103" s="1"/>
  <c r="BD21" i="103" a="1"/>
  <c r="BD21" i="103" s="1"/>
  <c r="AZ21" i="103" a="1"/>
  <c r="AZ21" i="103" s="1"/>
  <c r="BC21" i="103" a="1"/>
  <c r="BC21" i="103" s="1"/>
  <c r="BA21" i="103" a="1"/>
  <c r="BA21" i="103" s="1"/>
  <c r="AX21" i="103" a="1"/>
  <c r="AX21" i="103" s="1"/>
  <c r="AB21" i="103" a="1"/>
  <c r="AB21" i="103" s="1"/>
  <c r="AF21" i="99"/>
  <c r="AB21" i="99"/>
  <c r="Z43" i="105"/>
  <c r="S21" i="99"/>
  <c r="CI17" i="105" a="1"/>
  <c r="CI17" i="105" s="1"/>
  <c r="CL17" i="105" a="1"/>
  <c r="CL17" i="105" s="1"/>
  <c r="CK17" i="105" a="1"/>
  <c r="CK17" i="105" s="1"/>
  <c r="CJ17" i="105" a="1"/>
  <c r="CJ17" i="105" s="1"/>
  <c r="AZ17" i="105" a="1"/>
  <c r="AZ17" i="105" s="1"/>
  <c r="H30" i="105"/>
  <c r="I30" i="105"/>
  <c r="F30" i="105"/>
  <c r="C30" i="105" s="1"/>
  <c r="E30" i="105"/>
  <c r="H146" i="105"/>
  <c r="AM9" i="105" a="1"/>
  <c r="AM9" i="105" s="1"/>
  <c r="AN9" i="105" a="1"/>
  <c r="AN9" i="105" s="1"/>
  <c r="H61" i="105"/>
  <c r="DC9" i="105" a="1"/>
  <c r="DC9" i="105" s="1"/>
  <c r="DF9" i="105" a="1"/>
  <c r="DF9" i="105" s="1"/>
  <c r="CT9" i="105" a="1"/>
  <c r="CT9" i="105" s="1"/>
  <c r="AO122" i="105" a="1"/>
  <c r="AO122" i="105" s="1"/>
  <c r="AH150" i="105"/>
  <c r="BX150" i="105" s="1" a="1"/>
  <c r="BX150" i="105" s="1"/>
  <c r="AC41" i="99"/>
  <c r="AG41" i="99"/>
  <c r="AJ35" i="103" a="1"/>
  <c r="AJ35" i="103" s="1"/>
  <c r="CN35" i="103" a="1"/>
  <c r="CN35" i="103" s="1"/>
  <c r="CX35" i="103" a="1"/>
  <c r="CX35" i="103" s="1"/>
  <c r="CU35" i="103" a="1"/>
  <c r="CU35" i="103" s="1"/>
  <c r="CY35" i="103" a="1"/>
  <c r="CY35" i="103" s="1"/>
  <c r="CR35" i="103" a="1"/>
  <c r="CR35" i="103" s="1"/>
  <c r="CI35" i="103" a="1"/>
  <c r="CI35" i="103" s="1"/>
  <c r="AD66" i="103" a="1"/>
  <c r="AD66" i="103" s="1"/>
  <c r="BU66" i="103" a="1"/>
  <c r="BU66" i="103" s="1"/>
  <c r="BQ66" i="103" a="1"/>
  <c r="BQ66" i="103" s="1"/>
  <c r="BW66" i="103" a="1"/>
  <c r="BW66" i="103" s="1"/>
  <c r="BT66" i="103" a="1"/>
  <c r="BT66" i="103" s="1"/>
  <c r="BS66" i="103" a="1"/>
  <c r="BS66" i="103" s="1"/>
  <c r="BR66" i="103" a="1"/>
  <c r="BR66" i="103" s="1"/>
  <c r="BV66" i="103" a="1"/>
  <c r="BV66" i="103" s="1"/>
  <c r="BX66" i="103" a="1"/>
  <c r="BX66" i="103" s="1"/>
  <c r="AG9" i="103" a="1"/>
  <c r="AG9" i="103" s="1"/>
  <c r="CL9" i="103" a="1"/>
  <c r="CL9" i="103" s="1"/>
  <c r="CO9" i="103" a="1"/>
  <c r="CO9" i="103" s="1"/>
  <c r="CF9" i="103" a="1"/>
  <c r="CF9" i="103" s="1"/>
  <c r="CM9" i="103" a="1"/>
  <c r="CM9" i="103" s="1"/>
  <c r="CN9" i="103" a="1"/>
  <c r="CN9" i="103" s="1"/>
  <c r="CP9" i="103" a="1"/>
  <c r="CP9" i="103" s="1"/>
  <c r="Z124" i="105"/>
  <c r="Z52" i="105"/>
  <c r="AF17" i="99"/>
  <c r="AB17" i="99"/>
  <c r="S17" i="99"/>
  <c r="A17" i="99" a="1"/>
  <c r="A17" i="99" s="1"/>
  <c r="BV17" i="99" s="1" a="1"/>
  <c r="BV17" i="99" s="1"/>
  <c r="BZ22" i="103" a="1"/>
  <c r="BZ22" i="103" s="1"/>
  <c r="CC22" i="103" a="1"/>
  <c r="CC22" i="103" s="1"/>
  <c r="CB22" i="103" a="1"/>
  <c r="CB22" i="103" s="1"/>
  <c r="CD22" i="103" a="1"/>
  <c r="CD22" i="103" s="1"/>
  <c r="CA22" i="103" a="1"/>
  <c r="CA22" i="103" s="1"/>
  <c r="BY22" i="103" a="1"/>
  <c r="BY22" i="103" s="1"/>
  <c r="CE22" i="103" a="1"/>
  <c r="CE22" i="103" s="1"/>
  <c r="AE22" i="103" a="1"/>
  <c r="AE22" i="103" s="1"/>
  <c r="AD129" i="99"/>
  <c r="AH129" i="99"/>
  <c r="AI90" i="105"/>
  <c r="AZ150" i="105" a="1"/>
  <c r="AZ150" i="105" s="1"/>
  <c r="CJ150" i="105" a="1"/>
  <c r="CJ150" i="105" s="1"/>
  <c r="CL150" i="105" a="1"/>
  <c r="CL150" i="105" s="1"/>
  <c r="CI150" i="105" a="1"/>
  <c r="CI150" i="105" s="1"/>
  <c r="CN150" i="105" a="1"/>
  <c r="CN150" i="105" s="1"/>
  <c r="CK150" i="105" a="1"/>
  <c r="CK150" i="105" s="1"/>
  <c r="CO150" i="105" a="1"/>
  <c r="CO150" i="105" s="1"/>
  <c r="R150" i="104"/>
  <c r="CI78" i="103" a="1"/>
  <c r="CI78" i="103" s="1"/>
  <c r="CY78" i="103" a="1"/>
  <c r="CY78" i="103" s="1"/>
  <c r="CX78" i="103" a="1"/>
  <c r="CX78" i="103" s="1"/>
  <c r="CR78" i="103" a="1"/>
  <c r="CR78" i="103" s="1"/>
  <c r="CU78" i="103" a="1"/>
  <c r="CU78" i="103" s="1"/>
  <c r="CN78" i="103" a="1"/>
  <c r="CN78" i="103" s="1"/>
  <c r="BV78" i="103" a="1"/>
  <c r="BV78" i="103" s="1"/>
  <c r="BN78" i="103" a="1"/>
  <c r="BN78" i="103" s="1"/>
  <c r="CC78" i="103" a="1"/>
  <c r="CC78" i="103" s="1"/>
  <c r="AG81" i="99"/>
  <c r="AC81" i="99"/>
  <c r="AE19" i="105"/>
  <c r="CJ19" i="105" s="1" a="1"/>
  <c r="CJ19" i="105" s="1"/>
  <c r="DD18" i="105" a="1"/>
  <c r="DD18" i="105" s="1"/>
  <c r="CU18" i="105" a="1"/>
  <c r="CU18" i="105" s="1"/>
  <c r="DG18" i="105" a="1"/>
  <c r="DG18" i="105" s="1"/>
  <c r="AZ98" i="105" a="1"/>
  <c r="AZ98" i="105" s="1"/>
  <c r="CJ98" i="105" a="1"/>
  <c r="CJ98" i="105" s="1"/>
  <c r="CK98" i="105" a="1"/>
  <c r="CK98" i="105" s="1"/>
  <c r="CL98" i="105" a="1"/>
  <c r="CL98" i="105" s="1"/>
  <c r="CI98" i="105" a="1"/>
  <c r="CI98" i="105" s="1"/>
  <c r="CN98" i="105" a="1"/>
  <c r="CN98" i="105" s="1"/>
  <c r="CO98" i="105" a="1"/>
  <c r="CO98" i="105" s="1"/>
  <c r="R19" i="104"/>
  <c r="W52" i="104"/>
  <c r="CB2" i="105" a="1"/>
  <c r="CB2" i="105" s="1"/>
  <c r="CG2" i="105" a="1"/>
  <c r="CG2" i="105" s="1"/>
  <c r="CF2" i="105" a="1"/>
  <c r="CF2" i="105" s="1"/>
  <c r="CD2" i="105" a="1"/>
  <c r="CD2" i="105" s="1"/>
  <c r="CC2" i="105" a="1"/>
  <c r="CC2" i="105" s="1"/>
  <c r="CH2" i="105" a="1"/>
  <c r="CH2" i="105" s="1"/>
  <c r="CE2" i="105" a="1"/>
  <c r="CE2" i="105" s="1"/>
  <c r="CA2" i="105" a="1"/>
  <c r="CA2" i="105" s="1"/>
  <c r="AX34" i="105" a="1"/>
  <c r="AX34" i="105" s="1"/>
  <c r="E90" i="105"/>
  <c r="BG70" i="105" a="1"/>
  <c r="BG70" i="105" s="1"/>
  <c r="BE70" i="105" a="1"/>
  <c r="BE70" i="105" s="1"/>
  <c r="BC70" i="105" a="1"/>
  <c r="BC70" i="105" s="1"/>
  <c r="AY70" i="105" a="1"/>
  <c r="AY70" i="105" s="1"/>
  <c r="BD70" i="105" a="1"/>
  <c r="BD70" i="105" s="1"/>
  <c r="BA70" i="105" a="1"/>
  <c r="BA70" i="105" s="1"/>
  <c r="S13" i="99"/>
  <c r="AH5" i="99"/>
  <c r="W60" i="104"/>
  <c r="I63" i="105"/>
  <c r="F63" i="105"/>
  <c r="B63" i="105" s="1"/>
  <c r="E63" i="105"/>
  <c r="H63" i="105"/>
  <c r="BV54" i="103" a="1"/>
  <c r="BV54" i="103" s="1"/>
  <c r="CI54" i="103" a="1"/>
  <c r="CI54" i="103" s="1"/>
  <c r="CY54" i="103" a="1"/>
  <c r="CY54" i="103" s="1"/>
  <c r="CX54" i="103" a="1"/>
  <c r="CX54" i="103" s="1"/>
  <c r="CR54" i="103" a="1"/>
  <c r="CR54" i="103" s="1"/>
  <c r="CU54" i="103" a="1"/>
  <c r="CU54" i="103" s="1"/>
  <c r="AJ54" i="103" a="1"/>
  <c r="AJ54" i="103" s="1"/>
  <c r="CN54" i="103" a="1"/>
  <c r="CN54" i="103" s="1"/>
  <c r="CD15" i="103" a="1"/>
  <c r="CD15" i="103" s="1"/>
  <c r="CE15" i="103" a="1"/>
  <c r="CE15" i="103" s="1"/>
  <c r="BY15" i="103" a="1"/>
  <c r="BY15" i="103" s="1"/>
  <c r="CC15" i="103" a="1"/>
  <c r="CC15" i="103" s="1"/>
  <c r="BZ15" i="103" a="1"/>
  <c r="BZ15" i="103" s="1"/>
  <c r="CB15" i="103" a="1"/>
  <c r="CB15" i="103" s="1"/>
  <c r="CA15" i="103" a="1"/>
  <c r="CA15" i="103" s="1"/>
  <c r="DG47" i="105" a="1"/>
  <c r="DG47" i="105" s="1"/>
  <c r="DD47" i="105" a="1"/>
  <c r="DD47" i="105" s="1"/>
  <c r="CU47" i="105" a="1"/>
  <c r="CU47" i="105" s="1"/>
  <c r="BO50" i="103" a="1"/>
  <c r="BO50" i="103" s="1"/>
  <c r="BJ50" i="103" a="1"/>
  <c r="BJ50" i="103" s="1"/>
  <c r="BM50" i="103" a="1"/>
  <c r="BM50" i="103" s="1"/>
  <c r="BL50" i="103" a="1"/>
  <c r="BL50" i="103" s="1"/>
  <c r="BP50" i="103" a="1"/>
  <c r="BP50" i="103" s="1"/>
  <c r="BH50" i="103" a="1"/>
  <c r="BH50" i="103" s="1"/>
  <c r="BN50" i="103" a="1"/>
  <c r="BN50" i="103" s="1"/>
  <c r="BI50" i="103" a="1"/>
  <c r="BI50" i="103" s="1"/>
  <c r="BK50" i="103" a="1"/>
  <c r="BK50" i="103" s="1"/>
  <c r="AC50" i="103" a="1"/>
  <c r="AC50" i="103" s="1"/>
  <c r="BW10" i="103" a="1"/>
  <c r="BW10" i="103" s="1"/>
  <c r="BQ10" i="103" a="1"/>
  <c r="BQ10" i="103" s="1"/>
  <c r="BU10" i="103" a="1"/>
  <c r="BU10" i="103" s="1"/>
  <c r="BT10" i="103" a="1"/>
  <c r="BT10" i="103" s="1"/>
  <c r="BR10" i="103" a="1"/>
  <c r="BR10" i="103" s="1"/>
  <c r="BV10" i="103" a="1"/>
  <c r="BV10" i="103" s="1"/>
  <c r="BS10" i="103" a="1"/>
  <c r="BS10" i="103" s="1"/>
  <c r="BX10" i="103" a="1"/>
  <c r="BX10" i="103" s="1"/>
  <c r="R71" i="104"/>
  <c r="AH27" i="99"/>
  <c r="AD27" i="99"/>
  <c r="AI23" i="105"/>
  <c r="DH23" i="105" s="1" a="1"/>
  <c r="DH23" i="105" s="1"/>
  <c r="H81" i="105"/>
  <c r="F81" i="105"/>
  <c r="D81" i="105" s="1"/>
  <c r="I81" i="105"/>
  <c r="E81" i="105"/>
  <c r="AC75" i="99"/>
  <c r="AG75" i="99"/>
  <c r="AE70" i="105"/>
  <c r="BU70" i="105" s="1" a="1"/>
  <c r="BU70" i="105" s="1"/>
  <c r="CU43" i="105" a="1"/>
  <c r="CU43" i="105" s="1"/>
  <c r="DG43" i="105" a="1"/>
  <c r="DG43" i="105" s="1"/>
  <c r="DD43" i="105" a="1"/>
  <c r="DD43" i="105" s="1"/>
  <c r="AH7" i="99"/>
  <c r="AD7" i="99"/>
  <c r="AI53" i="105"/>
  <c r="AB53" i="103" a="1"/>
  <c r="AB53" i="103" s="1"/>
  <c r="BC53" i="103" a="1"/>
  <c r="BC53" i="103" s="1"/>
  <c r="AY53" i="103" a="1"/>
  <c r="AY53" i="103" s="1"/>
  <c r="BE53" i="103" a="1"/>
  <c r="BE53" i="103" s="1"/>
  <c r="BF53" i="103" a="1"/>
  <c r="BF53" i="103" s="1"/>
  <c r="BG53" i="103" a="1"/>
  <c r="BG53" i="103" s="1"/>
  <c r="BD53" i="103" a="1"/>
  <c r="BD53" i="103" s="1"/>
  <c r="AZ53" i="103" a="1"/>
  <c r="AZ53" i="103" s="1"/>
  <c r="AX53" i="103" a="1"/>
  <c r="AX53" i="103" s="1"/>
  <c r="BB53" i="103" a="1"/>
  <c r="BB53" i="103" s="1"/>
  <c r="BA53" i="103" a="1"/>
  <c r="BA53" i="103" s="1"/>
  <c r="E35" i="105"/>
  <c r="H35" i="105"/>
  <c r="F35" i="105"/>
  <c r="C35" i="105" s="1"/>
  <c r="I35" i="105"/>
  <c r="AH76" i="105"/>
  <c r="AH31" i="105"/>
  <c r="AG162" i="99"/>
  <c r="AC162" i="99"/>
  <c r="AH75" i="99"/>
  <c r="AD75" i="99"/>
  <c r="AI70" i="105"/>
  <c r="CG70" i="105" s="1" a="1"/>
  <c r="CG70" i="105" s="1"/>
  <c r="E121" i="105"/>
  <c r="I121" i="105"/>
  <c r="F121" i="105"/>
  <c r="D121" i="105" s="1"/>
  <c r="H121" i="105"/>
  <c r="H138" i="105"/>
  <c r="AY140" i="105" a="1"/>
  <c r="AY140" i="105" s="1"/>
  <c r="AM35" i="105" a="1"/>
  <c r="AM35" i="105" s="1"/>
  <c r="H86" i="105"/>
  <c r="CU20" i="103" a="1"/>
  <c r="CU20" i="103" s="1"/>
  <c r="CR20" i="103" a="1"/>
  <c r="CR20" i="103" s="1"/>
  <c r="CI20" i="103" a="1"/>
  <c r="CI20" i="103" s="1"/>
  <c r="CY20" i="103" a="1"/>
  <c r="CY20" i="103" s="1"/>
  <c r="CX20" i="103" a="1"/>
  <c r="CX20" i="103" s="1"/>
  <c r="AJ20" i="103" a="1"/>
  <c r="AJ20" i="103" s="1"/>
  <c r="CJ49" i="103" a="1"/>
  <c r="CJ49" i="103" s="1"/>
  <c r="CV49" i="103" a="1"/>
  <c r="CV49" i="103" s="1"/>
  <c r="CS49" i="103" a="1"/>
  <c r="CS49" i="103" s="1"/>
  <c r="CZ49" i="103" a="1"/>
  <c r="CZ49" i="103" s="1"/>
  <c r="CO49" i="103" a="1"/>
  <c r="CO49" i="103" s="1"/>
  <c r="BO49" i="103" a="1"/>
  <c r="BO49" i="103" s="1"/>
  <c r="BW24" i="103" a="1"/>
  <c r="BW24" i="103" s="1"/>
  <c r="BR24" i="103" a="1"/>
  <c r="BR24" i="103" s="1"/>
  <c r="BX24" i="103" a="1"/>
  <c r="BX24" i="103" s="1"/>
  <c r="BU24" i="103" a="1"/>
  <c r="BU24" i="103" s="1"/>
  <c r="BQ24" i="103" a="1"/>
  <c r="BQ24" i="103" s="1"/>
  <c r="BT24" i="103" a="1"/>
  <c r="BT24" i="103" s="1"/>
  <c r="AI69" i="105"/>
  <c r="BF69" i="105" s="1" a="1"/>
  <c r="BF69" i="105" s="1"/>
  <c r="AI64" i="105"/>
  <c r="AH40" i="99"/>
  <c r="AD40" i="99"/>
  <c r="AA144" i="99"/>
  <c r="AE144" i="99"/>
  <c r="S144" i="99"/>
  <c r="A144" i="99" a="1"/>
  <c r="A144" i="99" s="1"/>
  <c r="BX144" i="99" s="1" a="1"/>
  <c r="BX144" i="99" s="1"/>
  <c r="X69" i="105"/>
  <c r="AB157" i="99"/>
  <c r="AF157" i="99"/>
  <c r="Z3" i="105"/>
  <c r="S157" i="99"/>
  <c r="BN37" i="103" a="1"/>
  <c r="BN37" i="103" s="1"/>
  <c r="CY37" i="103" a="1"/>
  <c r="CY37" i="103" s="1"/>
  <c r="CR37" i="103" a="1"/>
  <c r="CR37" i="103" s="1"/>
  <c r="CU37" i="103" a="1"/>
  <c r="CU37" i="103" s="1"/>
  <c r="CX37" i="103" a="1"/>
  <c r="CX37" i="103" s="1"/>
  <c r="CI37" i="103" a="1"/>
  <c r="CI37" i="103" s="1"/>
  <c r="CC37" i="103" a="1"/>
  <c r="CC37" i="103" s="1"/>
  <c r="R25" i="104"/>
  <c r="AH30" i="105"/>
  <c r="BX30" i="105" s="1" a="1"/>
  <c r="BX30" i="105" s="1"/>
  <c r="AC161" i="99"/>
  <c r="AG161" i="99"/>
  <c r="BI11" i="103" a="1"/>
  <c r="BI11" i="103" s="1"/>
  <c r="CC11" i="103" a="1"/>
  <c r="CC11" i="103" s="1"/>
  <c r="CA11" i="103" a="1"/>
  <c r="CA11" i="103" s="1"/>
  <c r="CD11" i="103" a="1"/>
  <c r="CD11" i="103" s="1"/>
  <c r="CB11" i="103" a="1"/>
  <c r="CB11" i="103" s="1"/>
  <c r="CE11" i="103" a="1"/>
  <c r="CE11" i="103" s="1"/>
  <c r="BZ11" i="103" a="1"/>
  <c r="BZ11" i="103" s="1"/>
  <c r="BY11" i="103" a="1"/>
  <c r="BY11" i="103" s="1"/>
  <c r="AE11" i="103" a="1"/>
  <c r="AE11" i="103" s="1"/>
  <c r="CB24" i="105" a="1"/>
  <c r="CB24" i="105" s="1"/>
  <c r="CG24" i="105" a="1"/>
  <c r="CG24" i="105" s="1"/>
  <c r="CD24" i="105" a="1"/>
  <c r="CD24" i="105" s="1"/>
  <c r="CF24" i="105" a="1"/>
  <c r="CF24" i="105" s="1"/>
  <c r="CA24" i="105" a="1"/>
  <c r="CA24" i="105" s="1"/>
  <c r="CH24" i="105" a="1"/>
  <c r="CH24" i="105" s="1"/>
  <c r="CC24" i="105" a="1"/>
  <c r="CC24" i="105" s="1"/>
  <c r="BG18" i="105" a="1"/>
  <c r="BG18" i="105" s="1"/>
  <c r="CA16" i="105" a="1"/>
  <c r="CA16" i="105" s="1"/>
  <c r="I47" i="105"/>
  <c r="AG10" i="103" a="1"/>
  <c r="AG10" i="103" s="1"/>
  <c r="E73" i="105"/>
  <c r="BE28" i="105" a="1"/>
  <c r="BE28" i="105" s="1"/>
  <c r="DE28" i="105" a="1"/>
  <c r="DE28" i="105" s="1"/>
  <c r="DB28" i="105" a="1"/>
  <c r="DB28" i="105" s="1"/>
  <c r="CS28" i="105" a="1"/>
  <c r="CS28" i="105" s="1"/>
  <c r="DI28" i="105" a="1"/>
  <c r="DI28" i="105" s="1"/>
  <c r="AH10" i="99"/>
  <c r="AD10" i="99"/>
  <c r="AI112" i="105"/>
  <c r="BY112" i="105" s="1" a="1"/>
  <c r="BY112" i="105" s="1"/>
  <c r="AI59" i="105"/>
  <c r="AU59" i="105" s="1" a="1"/>
  <c r="AU59" i="105" s="1"/>
  <c r="AH31" i="99"/>
  <c r="AD31" i="99"/>
  <c r="AF24" i="99"/>
  <c r="AB24" i="99"/>
  <c r="Z9" i="105"/>
  <c r="S24" i="99"/>
  <c r="AE16" i="103" a="1"/>
  <c r="AE16" i="103" s="1"/>
  <c r="CD16" i="103" a="1"/>
  <c r="CD16" i="103" s="1"/>
  <c r="CE16" i="103" a="1"/>
  <c r="CE16" i="103" s="1"/>
  <c r="CA16" i="103" a="1"/>
  <c r="CA16" i="103" s="1"/>
  <c r="CC16" i="103" a="1"/>
  <c r="CC16" i="103" s="1"/>
  <c r="CB16" i="103" a="1"/>
  <c r="CB16" i="103" s="1"/>
  <c r="BZ16" i="103" a="1"/>
  <c r="BZ16" i="103" s="1"/>
  <c r="BY16" i="103" a="1"/>
  <c r="BY16" i="103" s="1"/>
  <c r="I80" i="105"/>
  <c r="H80" i="105"/>
  <c r="F80" i="105"/>
  <c r="D80" i="105" s="1"/>
  <c r="E80" i="105"/>
  <c r="CR58" i="103" a="1"/>
  <c r="CR58" i="103" s="1"/>
  <c r="CU58" i="103" a="1"/>
  <c r="CU58" i="103" s="1"/>
  <c r="CY58" i="103" a="1"/>
  <c r="CY58" i="103" s="1"/>
  <c r="CX58" i="103" a="1"/>
  <c r="CX58" i="103" s="1"/>
  <c r="CI58" i="103" a="1"/>
  <c r="CI58" i="103" s="1"/>
  <c r="CN58" i="103" a="1"/>
  <c r="CN58" i="103" s="1"/>
  <c r="BV58" i="103" a="1"/>
  <c r="BV58" i="103" s="1"/>
  <c r="BV14" i="103" a="1"/>
  <c r="BV14" i="103" s="1"/>
  <c r="BW14" i="103" a="1"/>
  <c r="BW14" i="103" s="1"/>
  <c r="BU14" i="103" a="1"/>
  <c r="BU14" i="103" s="1"/>
  <c r="BT14" i="103" a="1"/>
  <c r="BT14" i="103" s="1"/>
  <c r="BS14" i="103" a="1"/>
  <c r="BS14" i="103" s="1"/>
  <c r="BR14" i="103" a="1"/>
  <c r="BR14" i="103" s="1"/>
  <c r="BX14" i="103" a="1"/>
  <c r="BX14" i="103" s="1"/>
  <c r="AD14" i="103" a="1"/>
  <c r="AD14" i="103" s="1"/>
  <c r="CO22" i="103" a="1"/>
  <c r="CO22" i="103" s="1"/>
  <c r="CL22" i="103" a="1"/>
  <c r="CL22" i="103" s="1"/>
  <c r="CP22" i="103" a="1"/>
  <c r="CP22" i="103" s="1"/>
  <c r="CF22" i="103" a="1"/>
  <c r="CF22" i="103" s="1"/>
  <c r="CM22" i="103" a="1"/>
  <c r="CM22" i="103" s="1"/>
  <c r="CN22" i="103" a="1"/>
  <c r="CN22" i="103" s="1"/>
  <c r="AG22" i="103" a="1"/>
  <c r="AG22" i="103" s="1"/>
  <c r="Z17" i="105"/>
  <c r="AF39" i="99"/>
  <c r="AB39" i="99"/>
  <c r="S39" i="99"/>
  <c r="BM8" i="103" a="1"/>
  <c r="BM8" i="103" s="1"/>
  <c r="BI8" i="103" a="1"/>
  <c r="BI8" i="103" s="1"/>
  <c r="BH8" i="103" a="1"/>
  <c r="BH8" i="103" s="1"/>
  <c r="BJ8" i="103" a="1"/>
  <c r="BJ8" i="103" s="1"/>
  <c r="BK8" i="103" a="1"/>
  <c r="BK8" i="103" s="1"/>
  <c r="BN8" i="103" a="1"/>
  <c r="BN8" i="103" s="1"/>
  <c r="BO8" i="103" a="1"/>
  <c r="BO8" i="103" s="1"/>
  <c r="BL8" i="103" a="1"/>
  <c r="BL8" i="103" s="1"/>
  <c r="BP8" i="103" a="1"/>
  <c r="BP8" i="103" s="1"/>
  <c r="AC8" i="103" a="1"/>
  <c r="AC8" i="103" s="1"/>
  <c r="R122" i="104"/>
  <c r="BV147" i="103" a="1"/>
  <c r="BV147" i="103" s="1"/>
  <c r="BS147" i="103" a="1"/>
  <c r="BS147" i="103" s="1"/>
  <c r="BT147" i="103" a="1"/>
  <c r="BT147" i="103" s="1"/>
  <c r="BX147" i="103" a="1"/>
  <c r="BX147" i="103" s="1"/>
  <c r="BQ147" i="103" a="1"/>
  <c r="BQ147" i="103" s="1"/>
  <c r="BU147" i="103" a="1"/>
  <c r="BU147" i="103" s="1"/>
  <c r="BW147" i="103" a="1"/>
  <c r="BW147" i="103" s="1"/>
  <c r="BR147" i="103" a="1"/>
  <c r="BR147" i="103" s="1"/>
  <c r="AD147" i="103" a="1"/>
  <c r="AD147" i="103" s="1"/>
  <c r="R149" i="104"/>
  <c r="R138" i="104"/>
  <c r="BG22" i="103" a="1"/>
  <c r="BG22" i="103" s="1"/>
  <c r="AO108" i="105" a="1"/>
  <c r="AO108" i="105" s="1"/>
  <c r="AK108" i="105" a="1"/>
  <c r="AK108" i="105" s="1"/>
  <c r="AP108" i="105" a="1"/>
  <c r="AP108" i="105" s="1"/>
  <c r="AS108" i="105" a="1"/>
  <c r="AS108" i="105" s="1"/>
  <c r="AQ108" i="105" a="1"/>
  <c r="AQ108" i="105" s="1"/>
  <c r="AV108" i="105" a="1"/>
  <c r="AV108" i="105" s="1"/>
  <c r="AR108" i="105" a="1"/>
  <c r="AR108" i="105" s="1"/>
  <c r="AT108" i="105" a="1"/>
  <c r="AT108" i="105" s="1"/>
  <c r="AU108" i="105" a="1"/>
  <c r="AU108" i="105" s="1"/>
  <c r="AM108" i="105" a="1"/>
  <c r="AM108" i="105" s="1"/>
  <c r="DH2" i="105" a="1"/>
  <c r="DH2" i="105" s="1"/>
  <c r="DE2" i="105" a="1"/>
  <c r="DE2" i="105" s="1"/>
  <c r="DI2" i="105" a="1"/>
  <c r="DI2" i="105" s="1"/>
  <c r="CS2" i="105" a="1"/>
  <c r="CS2" i="105" s="1"/>
  <c r="DB2" i="105" a="1"/>
  <c r="DB2" i="105" s="1"/>
  <c r="AJ28" i="103" a="1"/>
  <c r="AJ28" i="103" s="1"/>
  <c r="D78" i="105"/>
  <c r="AJ11" i="103" a="1"/>
  <c r="AJ11" i="103" s="1"/>
  <c r="CX11" i="103" a="1"/>
  <c r="CX11" i="103" s="1"/>
  <c r="CR11" i="103" a="1"/>
  <c r="CR11" i="103" s="1"/>
  <c r="CY11" i="103" a="1"/>
  <c r="CY11" i="103" s="1"/>
  <c r="CI11" i="103" a="1"/>
  <c r="CI11" i="103" s="1"/>
  <c r="CU11" i="103" a="1"/>
  <c r="CU11" i="103" s="1"/>
  <c r="CR10" i="103" a="1"/>
  <c r="CR10" i="103" s="1"/>
  <c r="CY10" i="103" a="1"/>
  <c r="CY10" i="103" s="1"/>
  <c r="CX10" i="103" a="1"/>
  <c r="CX10" i="103" s="1"/>
  <c r="CI10" i="103" a="1"/>
  <c r="CI10" i="103" s="1"/>
  <c r="CU10" i="103" a="1"/>
  <c r="CU10" i="103" s="1"/>
  <c r="BS48" i="103" a="1"/>
  <c r="BS48" i="103" s="1"/>
  <c r="BQ48" i="103" a="1"/>
  <c r="BQ48" i="103" s="1"/>
  <c r="BX48" i="103" a="1"/>
  <c r="BX48" i="103" s="1"/>
  <c r="BV48" i="103" a="1"/>
  <c r="BV48" i="103" s="1"/>
  <c r="BR48" i="103" a="1"/>
  <c r="BR48" i="103" s="1"/>
  <c r="BT48" i="103" a="1"/>
  <c r="BT48" i="103" s="1"/>
  <c r="BW48" i="103" a="1"/>
  <c r="BW48" i="103" s="1"/>
  <c r="BU48" i="103" a="1"/>
  <c r="BU48" i="103" s="1"/>
  <c r="AD48" i="103" a="1"/>
  <c r="AD48" i="103" s="1"/>
  <c r="AX65" i="103" a="1"/>
  <c r="AX65" i="103" s="1"/>
  <c r="BA65" i="103" a="1"/>
  <c r="BA65" i="103" s="1"/>
  <c r="BG65" i="103" a="1"/>
  <c r="BG65" i="103" s="1"/>
  <c r="BF65" i="103" a="1"/>
  <c r="BF65" i="103" s="1"/>
  <c r="AY65" i="103" a="1"/>
  <c r="AY65" i="103" s="1"/>
  <c r="BE65" i="103" a="1"/>
  <c r="BE65" i="103" s="1"/>
  <c r="BB65" i="103" a="1"/>
  <c r="BB65" i="103" s="1"/>
  <c r="BD65" i="103" a="1"/>
  <c r="BD65" i="103" s="1"/>
  <c r="AZ65" i="103" a="1"/>
  <c r="AZ65" i="103" s="1"/>
  <c r="BC65" i="103" a="1"/>
  <c r="BC65" i="103" s="1"/>
  <c r="BA28" i="105" a="1"/>
  <c r="BA28" i="105" s="1"/>
  <c r="BD28" i="105" a="1"/>
  <c r="BD28" i="105" s="1"/>
  <c r="BC28" i="105" a="1"/>
  <c r="BC28" i="105" s="1"/>
  <c r="AY28" i="105" a="1"/>
  <c r="AY28" i="105" s="1"/>
  <c r="R7" i="104"/>
  <c r="AY21" i="103" a="1"/>
  <c r="AY21" i="103" s="1"/>
  <c r="BR21" i="103" a="1"/>
  <c r="BR21" i="103" s="1"/>
  <c r="BW21" i="103" a="1"/>
  <c r="BW21" i="103" s="1"/>
  <c r="BT21" i="103" a="1"/>
  <c r="BT21" i="103" s="1"/>
  <c r="BV21" i="103" a="1"/>
  <c r="BV21" i="103" s="1"/>
  <c r="BQ21" i="103" a="1"/>
  <c r="BQ21" i="103" s="1"/>
  <c r="BU21" i="103" a="1"/>
  <c r="BU21" i="103" s="1"/>
  <c r="BS21" i="103" a="1"/>
  <c r="BS21" i="103" s="1"/>
  <c r="BX21" i="103" a="1"/>
  <c r="BX21" i="103" s="1"/>
  <c r="BH21" i="103" a="1"/>
  <c r="BH21" i="103" s="1"/>
  <c r="AD21" i="103" a="1"/>
  <c r="AD21" i="103" s="1"/>
  <c r="BG59" i="103" a="1"/>
  <c r="BG59" i="103" s="1"/>
  <c r="BA59" i="103" a="1"/>
  <c r="BA59" i="103" s="1"/>
  <c r="BF59" i="103" a="1"/>
  <c r="BF59" i="103" s="1"/>
  <c r="BC59" i="103" a="1"/>
  <c r="BC59" i="103" s="1"/>
  <c r="BE59" i="103" a="1"/>
  <c r="BE59" i="103" s="1"/>
  <c r="AZ59" i="103" a="1"/>
  <c r="AZ59" i="103" s="1"/>
  <c r="BB59" i="103" a="1"/>
  <c r="BB59" i="103" s="1"/>
  <c r="BD59" i="103" a="1"/>
  <c r="BD59" i="103" s="1"/>
  <c r="AY59" i="103" a="1"/>
  <c r="AY59" i="103" s="1"/>
  <c r="AX59" i="103" a="1"/>
  <c r="AX59" i="103" s="1"/>
  <c r="BH2" i="103" a="1"/>
  <c r="BH2" i="103" s="1"/>
  <c r="BO2" i="103" a="1"/>
  <c r="BO2" i="103" s="1"/>
  <c r="BP2" i="103" a="1"/>
  <c r="BP2" i="103" s="1"/>
  <c r="BK2" i="103" a="1"/>
  <c r="BK2" i="103" s="1"/>
  <c r="BM2" i="103" a="1"/>
  <c r="BM2" i="103" s="1"/>
  <c r="BI2" i="103" a="1"/>
  <c r="BI2" i="103" s="1"/>
  <c r="BJ2" i="103" a="1"/>
  <c r="BJ2" i="103" s="1"/>
  <c r="BL2" i="103" a="1"/>
  <c r="BL2" i="103" s="1"/>
  <c r="BA2" i="103" a="1"/>
  <c r="BA2" i="103" s="1"/>
  <c r="AX2" i="103" a="1"/>
  <c r="AX2" i="103" s="1"/>
  <c r="BG2" i="103" a="1"/>
  <c r="BG2" i="103" s="1"/>
  <c r="AY2" i="103" a="1"/>
  <c r="AY2" i="103" s="1"/>
  <c r="BE2" i="103" a="1"/>
  <c r="BE2" i="103" s="1"/>
  <c r="BF2" i="103" a="1"/>
  <c r="BF2" i="103" s="1"/>
  <c r="BD2" i="103" a="1"/>
  <c r="BD2" i="103" s="1"/>
  <c r="BB2" i="103" a="1"/>
  <c r="BB2" i="103" s="1"/>
  <c r="AZ2" i="103" a="1"/>
  <c r="AZ2" i="103" s="1"/>
  <c r="BC2" i="103" a="1"/>
  <c r="BC2" i="103" s="1"/>
  <c r="R67" i="104"/>
  <c r="BZ59" i="103" a="1"/>
  <c r="BZ59" i="103" s="1"/>
  <c r="CN59" i="103" a="1"/>
  <c r="CN59" i="103" s="1"/>
  <c r="CM59" i="103" a="1"/>
  <c r="CM59" i="103" s="1"/>
  <c r="CO59" i="103" a="1"/>
  <c r="CO59" i="103" s="1"/>
  <c r="CL59" i="103" a="1"/>
  <c r="CL59" i="103" s="1"/>
  <c r="CF59" i="103" a="1"/>
  <c r="CF59" i="103" s="1"/>
  <c r="CP59" i="103" a="1"/>
  <c r="CP59" i="103" s="1"/>
  <c r="BS59" i="103" a="1"/>
  <c r="BS59" i="103" s="1"/>
  <c r="BP72" i="103" a="1"/>
  <c r="BP72" i="103" s="1"/>
  <c r="BJ72" i="103" a="1"/>
  <c r="BJ72" i="103" s="1"/>
  <c r="BI72" i="103" a="1"/>
  <c r="BI72" i="103" s="1"/>
  <c r="BH72" i="103" a="1"/>
  <c r="BH72" i="103" s="1"/>
  <c r="BK72" i="103" a="1"/>
  <c r="BK72" i="103" s="1"/>
  <c r="BL72" i="103" a="1"/>
  <c r="BL72" i="103" s="1"/>
  <c r="BM72" i="103" a="1"/>
  <c r="BM72" i="103" s="1"/>
  <c r="BO72" i="103" a="1"/>
  <c r="BO72" i="103" s="1"/>
  <c r="BN72" i="103" a="1"/>
  <c r="BN72" i="103" s="1"/>
  <c r="BY60" i="103" a="1"/>
  <c r="BY60" i="103" s="1"/>
  <c r="CC60" i="103" a="1"/>
  <c r="CC60" i="103" s="1"/>
  <c r="CE60" i="103" a="1"/>
  <c r="CE60" i="103" s="1"/>
  <c r="CA60" i="103" a="1"/>
  <c r="CA60" i="103" s="1"/>
  <c r="CB60" i="103" a="1"/>
  <c r="CB60" i="103" s="1"/>
  <c r="BZ60" i="103" a="1"/>
  <c r="BZ60" i="103" s="1"/>
  <c r="CD60" i="103" a="1"/>
  <c r="CD60" i="103" s="1"/>
  <c r="AE60" i="103" a="1"/>
  <c r="AE60" i="103" s="1"/>
  <c r="CU53" i="105" a="1"/>
  <c r="CU53" i="105" s="1"/>
  <c r="DD53" i="105" a="1"/>
  <c r="DD53" i="105" s="1"/>
  <c r="BG53" i="105" a="1"/>
  <c r="BG53" i="105" s="1"/>
  <c r="DG53" i="105" a="1"/>
  <c r="DG53" i="105" s="1"/>
  <c r="CY19" i="103" a="1"/>
  <c r="CY19" i="103" s="1"/>
  <c r="CU19" i="103" a="1"/>
  <c r="CU19" i="103" s="1"/>
  <c r="CI19" i="103" a="1"/>
  <c r="CI19" i="103" s="1"/>
  <c r="CX19" i="103" a="1"/>
  <c r="CX19" i="103" s="1"/>
  <c r="CR19" i="103" a="1"/>
  <c r="CR19" i="103" s="1"/>
  <c r="AJ19" i="103" a="1"/>
  <c r="AJ19" i="103" s="1"/>
  <c r="BV60" i="103" a="1"/>
  <c r="BV60" i="103" s="1"/>
  <c r="BX60" i="103" a="1"/>
  <c r="BX60" i="103" s="1"/>
  <c r="BU60" i="103" a="1"/>
  <c r="BU60" i="103" s="1"/>
  <c r="BW60" i="103" a="1"/>
  <c r="BW60" i="103" s="1"/>
  <c r="BT60" i="103" a="1"/>
  <c r="BT60" i="103" s="1"/>
  <c r="BS60" i="103" a="1"/>
  <c r="BS60" i="103" s="1"/>
  <c r="BR60" i="103" a="1"/>
  <c r="BR60" i="103" s="1"/>
  <c r="BQ60" i="103" a="1"/>
  <c r="BQ60" i="103" s="1"/>
  <c r="AD60" i="103" a="1"/>
  <c r="AD60" i="103" s="1"/>
  <c r="R18" i="104"/>
  <c r="DE43" i="105" a="1"/>
  <c r="DE43" i="105" s="1"/>
  <c r="CS43" i="105" a="1"/>
  <c r="CS43" i="105" s="1"/>
  <c r="DI43" i="105" a="1"/>
  <c r="DI43" i="105" s="1"/>
  <c r="DB43" i="105" a="1"/>
  <c r="DB43" i="105" s="1"/>
  <c r="DI35" i="105" a="1"/>
  <c r="DI35" i="105" s="1"/>
  <c r="DE35" i="105" a="1"/>
  <c r="DE35" i="105" s="1"/>
  <c r="BE35" i="105" a="1"/>
  <c r="BE35" i="105" s="1"/>
  <c r="CS35" i="105" a="1"/>
  <c r="CS35" i="105" s="1"/>
  <c r="AT35" i="105" a="1"/>
  <c r="AT35" i="105" s="1"/>
  <c r="DH35" i="105" a="1"/>
  <c r="DH35" i="105" s="1"/>
  <c r="DB35" i="105" a="1"/>
  <c r="DB35" i="105" s="1"/>
  <c r="E123" i="105"/>
  <c r="H123" i="105"/>
  <c r="F123" i="105"/>
  <c r="C123" i="105" s="1"/>
  <c r="I123" i="105"/>
  <c r="CW2" i="103" a="1"/>
  <c r="CW2" i="103" s="1"/>
  <c r="CK2" i="103" a="1"/>
  <c r="CK2" i="103" s="1"/>
  <c r="CT2" i="103" a="1"/>
  <c r="CT2" i="103" s="1"/>
  <c r="BR67" i="103" a="1"/>
  <c r="BR67" i="103" s="1"/>
  <c r="BV67" i="103" a="1"/>
  <c r="BV67" i="103" s="1"/>
  <c r="BS67" i="103" a="1"/>
  <c r="BS67" i="103" s="1"/>
  <c r="BQ67" i="103" a="1"/>
  <c r="BQ67" i="103" s="1"/>
  <c r="BX67" i="103" a="1"/>
  <c r="BX67" i="103" s="1"/>
  <c r="BW67" i="103" a="1"/>
  <c r="BW67" i="103" s="1"/>
  <c r="BU67" i="103" a="1"/>
  <c r="BU67" i="103" s="1"/>
  <c r="BT67" i="103" a="1"/>
  <c r="BT67" i="103" s="1"/>
  <c r="BY135" i="103" a="1"/>
  <c r="BY135" i="103" s="1"/>
  <c r="BI135" i="103" a="1"/>
  <c r="BI135" i="103" s="1"/>
  <c r="CB135" i="103" a="1"/>
  <c r="CB135" i="103" s="1"/>
  <c r="BQ135" i="103" a="1"/>
  <c r="BQ135" i="103" s="1"/>
  <c r="BZ135" i="103" a="1"/>
  <c r="BZ135" i="103" s="1"/>
  <c r="CD135" i="103" a="1"/>
  <c r="CD135" i="103" s="1"/>
  <c r="CA135" i="103" a="1"/>
  <c r="CA135" i="103" s="1"/>
  <c r="CC135" i="103" a="1"/>
  <c r="CC135" i="103" s="1"/>
  <c r="CE135" i="103" a="1"/>
  <c r="CE135" i="103" s="1"/>
  <c r="AE135" i="103" a="1"/>
  <c r="AE135" i="103" s="1"/>
  <c r="CW41" i="103" a="1"/>
  <c r="CW41" i="103" s="1"/>
  <c r="CK41" i="103" a="1"/>
  <c r="CK41" i="103" s="1"/>
  <c r="CT41" i="103" a="1"/>
  <c r="CT41" i="103" s="1"/>
  <c r="CP41" i="103" a="1"/>
  <c r="CP41" i="103" s="1"/>
  <c r="AL41" i="103" a="1"/>
  <c r="AL41" i="103" s="1"/>
  <c r="CJ3" i="103" a="1"/>
  <c r="CJ3" i="103" s="1"/>
  <c r="CZ3" i="103" a="1"/>
  <c r="CZ3" i="103" s="1"/>
  <c r="CS3" i="103" a="1"/>
  <c r="CS3" i="103" s="1"/>
  <c r="CV3" i="103" a="1"/>
  <c r="CV3" i="103" s="1"/>
  <c r="CA35" i="105" a="1"/>
  <c r="CA35" i="105" s="1"/>
  <c r="CE35" i="105" a="1"/>
  <c r="CE35" i="105" s="1"/>
  <c r="CD35" i="105" a="1"/>
  <c r="CD35" i="105" s="1"/>
  <c r="CG35" i="105" a="1"/>
  <c r="CG35" i="105" s="1"/>
  <c r="CB35" i="105" a="1"/>
  <c r="CB35" i="105" s="1"/>
  <c r="CH35" i="105" a="1"/>
  <c r="CH35" i="105" s="1"/>
  <c r="CF35" i="105" a="1"/>
  <c r="CF35" i="105" s="1"/>
  <c r="AY35" i="105" a="1"/>
  <c r="AY35" i="105" s="1"/>
  <c r="CB63" i="103" a="1"/>
  <c r="CB63" i="103" s="1"/>
  <c r="CC63" i="103" a="1"/>
  <c r="CC63" i="103" s="1"/>
  <c r="BY63" i="103" a="1"/>
  <c r="BY63" i="103" s="1"/>
  <c r="BZ63" i="103" a="1"/>
  <c r="BZ63" i="103" s="1"/>
  <c r="CD63" i="103" a="1"/>
  <c r="CD63" i="103" s="1"/>
  <c r="CA63" i="103" a="1"/>
  <c r="CA63" i="103" s="1"/>
  <c r="AE63" i="103" a="1"/>
  <c r="AE63" i="103" s="1"/>
  <c r="R41" i="104"/>
  <c r="AE67" i="105"/>
  <c r="BB67" i="105" s="1" a="1"/>
  <c r="BB67" i="105" s="1"/>
  <c r="AC31" i="99"/>
  <c r="AG31" i="99"/>
  <c r="AJ52" i="105"/>
  <c r="CO52" i="105" s="1" a="1"/>
  <c r="CO52" i="105" s="1"/>
  <c r="AD17" i="99"/>
  <c r="AH17" i="99"/>
  <c r="CR29" i="103" a="1"/>
  <c r="CR29" i="103" s="1"/>
  <c r="CI29" i="103" a="1"/>
  <c r="CI29" i="103" s="1"/>
  <c r="CU29" i="103" a="1"/>
  <c r="CU29" i="103" s="1"/>
  <c r="CY29" i="103" a="1"/>
  <c r="CY29" i="103" s="1"/>
  <c r="CX29" i="103" a="1"/>
  <c r="CX29" i="103" s="1"/>
  <c r="CN29" i="103" a="1"/>
  <c r="CN29" i="103" s="1"/>
  <c r="CB112" i="105" a="1"/>
  <c r="CB112" i="105" s="1"/>
  <c r="CA112" i="105" a="1"/>
  <c r="CA112" i="105" s="1"/>
  <c r="CH112" i="105" a="1"/>
  <c r="CH112" i="105" s="1"/>
  <c r="CE112" i="105" a="1"/>
  <c r="CE112" i="105" s="1"/>
  <c r="AY112" i="105" a="1"/>
  <c r="AY112" i="105" s="1"/>
  <c r="CD112" i="105" a="1"/>
  <c r="CD112" i="105" s="1"/>
  <c r="CF112" i="105" a="1"/>
  <c r="CF112" i="105" s="1"/>
  <c r="H64" i="105"/>
  <c r="E64" i="105"/>
  <c r="F64" i="105"/>
  <c r="C64" i="105" s="1"/>
  <c r="I64" i="105"/>
  <c r="R70" i="104"/>
  <c r="H38" i="105"/>
  <c r="E38" i="105"/>
  <c r="I38" i="105"/>
  <c r="F38" i="105"/>
  <c r="D38" i="105" s="1"/>
  <c r="CE62" i="103" a="1"/>
  <c r="CE62" i="103" s="1"/>
  <c r="CA62" i="103" a="1"/>
  <c r="CA62" i="103" s="1"/>
  <c r="CC62" i="103" a="1"/>
  <c r="CC62" i="103" s="1"/>
  <c r="CB62" i="103" a="1"/>
  <c r="CB62" i="103" s="1"/>
  <c r="BZ62" i="103" a="1"/>
  <c r="BZ62" i="103" s="1"/>
  <c r="CD62" i="103" a="1"/>
  <c r="CD62" i="103" s="1"/>
  <c r="BY62" i="103" a="1"/>
  <c r="BY62" i="103" s="1"/>
  <c r="AE62" i="103" a="1"/>
  <c r="AE62" i="103" s="1"/>
  <c r="AK44" i="105" a="1"/>
  <c r="AK44" i="105" s="1"/>
  <c r="AR44" i="105" a="1"/>
  <c r="AR44" i="105" s="1"/>
  <c r="AM44" i="105" a="1"/>
  <c r="AM44" i="105" s="1"/>
  <c r="AL44" i="105" a="1"/>
  <c r="AL44" i="105" s="1"/>
  <c r="AQ44" i="105" a="1"/>
  <c r="AQ44" i="105" s="1"/>
  <c r="AO44" i="105" a="1"/>
  <c r="AO44" i="105" s="1"/>
  <c r="AS44" i="105" a="1"/>
  <c r="AS44" i="105" s="1"/>
  <c r="AV44" i="105" a="1"/>
  <c r="AV44" i="105" s="1"/>
  <c r="AP44" i="105" a="1"/>
  <c r="AP44" i="105" s="1"/>
  <c r="AN44" i="105" a="1"/>
  <c r="AN44" i="105" s="1"/>
  <c r="E140" i="105"/>
  <c r="BC146" i="105" a="1"/>
  <c r="BC146" i="105" s="1"/>
  <c r="BE146" i="105" a="1"/>
  <c r="BE146" i="105" s="1"/>
  <c r="AW146" i="105" a="1"/>
  <c r="AW146" i="105" s="1"/>
  <c r="BD146" i="105" a="1"/>
  <c r="BD146" i="105" s="1"/>
  <c r="BA146" i="105" a="1"/>
  <c r="BA146" i="105" s="1"/>
  <c r="BF146" i="105" a="1"/>
  <c r="BF146" i="105" s="1"/>
  <c r="AM34" i="105" a="1"/>
  <c r="AM34" i="105" s="1"/>
  <c r="H137" i="105"/>
  <c r="I87" i="105"/>
  <c r="E87" i="105"/>
  <c r="H87" i="105"/>
  <c r="F87" i="105"/>
  <c r="D87" i="105" s="1"/>
  <c r="BU20" i="103" a="1"/>
  <c r="BU20" i="103" s="1"/>
  <c r="BS20" i="103" a="1"/>
  <c r="BS20" i="103" s="1"/>
  <c r="BR20" i="103" a="1"/>
  <c r="BR20" i="103" s="1"/>
  <c r="BT20" i="103" a="1"/>
  <c r="BT20" i="103" s="1"/>
  <c r="BX20" i="103" a="1"/>
  <c r="BX20" i="103" s="1"/>
  <c r="BQ20" i="103" a="1"/>
  <c r="BQ20" i="103" s="1"/>
  <c r="BV20" i="103" a="1"/>
  <c r="BV20" i="103" s="1"/>
  <c r="BW20" i="103" a="1"/>
  <c r="BW20" i="103" s="1"/>
  <c r="AD20" i="103" a="1"/>
  <c r="AD20" i="103" s="1"/>
  <c r="AF42" i="99"/>
  <c r="AB42" i="99"/>
  <c r="Z51" i="105"/>
  <c r="S42" i="99"/>
  <c r="A36" i="99" a="1"/>
  <c r="A36" i="99" s="1"/>
  <c r="W18" i="104"/>
  <c r="BD18" i="104" s="1" a="1"/>
  <c r="BD18" i="104" s="1"/>
  <c r="AC119" i="105"/>
  <c r="BS119" i="105" s="1" a="1"/>
  <c r="BS119" i="105" s="1"/>
  <c r="AC81" i="105"/>
  <c r="BS81" i="105" s="1" a="1"/>
  <c r="BS81" i="105" s="1"/>
  <c r="BC17" i="103" a="1"/>
  <c r="BC17" i="103" s="1"/>
  <c r="BD17" i="103" a="1"/>
  <c r="BD17" i="103" s="1"/>
  <c r="AZ17" i="103" a="1"/>
  <c r="AZ17" i="103" s="1"/>
  <c r="BF17" i="103" a="1"/>
  <c r="BF17" i="103" s="1"/>
  <c r="AX17" i="103" a="1"/>
  <c r="AX17" i="103" s="1"/>
  <c r="BB17" i="103" a="1"/>
  <c r="BB17" i="103" s="1"/>
  <c r="BE17" i="103" a="1"/>
  <c r="BE17" i="103" s="1"/>
  <c r="BG17" i="103" a="1"/>
  <c r="BG17" i="103" s="1"/>
  <c r="AY17" i="103" a="1"/>
  <c r="AY17" i="103" s="1"/>
  <c r="BA17" i="103" a="1"/>
  <c r="BA17" i="103" s="1"/>
  <c r="AB17" i="103" a="1"/>
  <c r="AB17" i="103" s="1"/>
  <c r="AF18" i="99"/>
  <c r="AB18" i="99"/>
  <c r="Z118" i="105"/>
  <c r="S18" i="99"/>
  <c r="BO57" i="103" a="1"/>
  <c r="BO57" i="103" s="1"/>
  <c r="BL57" i="103" a="1"/>
  <c r="BL57" i="103" s="1"/>
  <c r="BH57" i="103" a="1"/>
  <c r="BH57" i="103" s="1"/>
  <c r="BK57" i="103" a="1"/>
  <c r="BK57" i="103" s="1"/>
  <c r="BM57" i="103" a="1"/>
  <c r="BM57" i="103" s="1"/>
  <c r="BI57" i="103" a="1"/>
  <c r="BI57" i="103" s="1"/>
  <c r="BP57" i="103" a="1"/>
  <c r="BP57" i="103" s="1"/>
  <c r="BN57" i="103" a="1"/>
  <c r="BN57" i="103" s="1"/>
  <c r="BJ57" i="103" a="1"/>
  <c r="BJ57" i="103" s="1"/>
  <c r="AC57" i="103" a="1"/>
  <c r="AC57" i="103" s="1"/>
  <c r="AJ56" i="103" a="1"/>
  <c r="AJ56" i="103" s="1"/>
  <c r="CY56" i="103" a="1"/>
  <c r="CY56" i="103" s="1"/>
  <c r="CU56" i="103" a="1"/>
  <c r="CU56" i="103" s="1"/>
  <c r="CX56" i="103" a="1"/>
  <c r="CX56" i="103" s="1"/>
  <c r="CI56" i="103" a="1"/>
  <c r="CI56" i="103" s="1"/>
  <c r="CR56" i="103" a="1"/>
  <c r="CR56" i="103" s="1"/>
  <c r="CN56" i="103" a="1"/>
  <c r="CN56" i="103" s="1"/>
  <c r="F53" i="105"/>
  <c r="C53" i="105" s="1"/>
  <c r="H53" i="105"/>
  <c r="I53" i="105"/>
  <c r="E53" i="105"/>
  <c r="W140" i="104"/>
  <c r="BD140" i="104" s="1" a="1"/>
  <c r="BD140" i="104" s="1"/>
  <c r="R50" i="104"/>
  <c r="AB9" i="103" a="1"/>
  <c r="AB9" i="103" s="1"/>
  <c r="BC9" i="103" a="1"/>
  <c r="BC9" i="103" s="1"/>
  <c r="BF9" i="103" a="1"/>
  <c r="BF9" i="103" s="1"/>
  <c r="BB9" i="103" a="1"/>
  <c r="BB9" i="103" s="1"/>
  <c r="BG9" i="103" a="1"/>
  <c r="BG9" i="103" s="1"/>
  <c r="AZ9" i="103" a="1"/>
  <c r="AZ9" i="103" s="1"/>
  <c r="BE9" i="103" a="1"/>
  <c r="BE9" i="103" s="1"/>
  <c r="BA9" i="103" a="1"/>
  <c r="BA9" i="103" s="1"/>
  <c r="AY9" i="103" a="1"/>
  <c r="AY9" i="103" s="1"/>
  <c r="BD9" i="103" a="1"/>
  <c r="BD9" i="103" s="1"/>
  <c r="AX9" i="103" a="1"/>
  <c r="AX9" i="103" s="1"/>
  <c r="I147" i="105"/>
  <c r="AN98" i="105" a="1"/>
  <c r="AN98" i="105" s="1"/>
  <c r="AN149" i="105" a="1"/>
  <c r="AN149" i="105" s="1"/>
  <c r="AX9" i="105" a="1"/>
  <c r="AX9" i="105" s="1"/>
  <c r="I28" i="105"/>
  <c r="AG67" i="99"/>
  <c r="AE110" i="105"/>
  <c r="BU110" i="105" s="1" a="1"/>
  <c r="BU110" i="105" s="1"/>
  <c r="A67" i="99" a="1"/>
  <c r="A67" i="99" s="1"/>
  <c r="BX67" i="99" s="1" a="1"/>
  <c r="BX67" i="99" s="1"/>
  <c r="S67" i="99"/>
  <c r="T44" i="104"/>
  <c r="BR44" i="104" s="1" a="1"/>
  <c r="BR44" i="104" s="1"/>
  <c r="AH73" i="105"/>
  <c r="AG47" i="99"/>
  <c r="AC47" i="99"/>
  <c r="DD90" i="105" a="1"/>
  <c r="DD90" i="105" s="1"/>
  <c r="DG90" i="105" a="1"/>
  <c r="DG90" i="105" s="1"/>
  <c r="BQ90" i="105" a="1"/>
  <c r="BQ90" i="105" s="1"/>
  <c r="R143" i="104"/>
  <c r="AX71" i="105" a="1"/>
  <c r="AX71" i="105" s="1"/>
  <c r="CD61" i="103" a="1"/>
  <c r="CD61" i="103" s="1"/>
  <c r="CB61" i="103" a="1"/>
  <c r="CB61" i="103" s="1"/>
  <c r="CA61" i="103" a="1"/>
  <c r="CA61" i="103" s="1"/>
  <c r="CE61" i="103" a="1"/>
  <c r="CE61" i="103" s="1"/>
  <c r="BY61" i="103" a="1"/>
  <c r="BY61" i="103" s="1"/>
  <c r="BZ61" i="103" a="1"/>
  <c r="BZ61" i="103" s="1"/>
  <c r="CC61" i="103" a="1"/>
  <c r="CC61" i="103" s="1"/>
  <c r="AZ61" i="103" a="1"/>
  <c r="AZ61" i="103" s="1"/>
  <c r="BI61" i="103" a="1"/>
  <c r="BI61" i="103" s="1"/>
  <c r="R28" i="104"/>
  <c r="AE24" i="103" a="1"/>
  <c r="AE24" i="103" s="1"/>
  <c r="CD24" i="103" a="1"/>
  <c r="CD24" i="103" s="1"/>
  <c r="BY24" i="103" a="1"/>
  <c r="BY24" i="103" s="1"/>
  <c r="CB24" i="103" a="1"/>
  <c r="CB24" i="103" s="1"/>
  <c r="BZ24" i="103" a="1"/>
  <c r="BZ24" i="103" s="1"/>
  <c r="CC24" i="103" a="1"/>
  <c r="CC24" i="103" s="1"/>
  <c r="CE24" i="103" a="1"/>
  <c r="CE24" i="103" s="1"/>
  <c r="CA24" i="103" a="1"/>
  <c r="CA24" i="103" s="1"/>
  <c r="AB135" i="99"/>
  <c r="AF135" i="99"/>
  <c r="Z145" i="105"/>
  <c r="S135" i="99"/>
  <c r="CW61" i="103" a="1"/>
  <c r="CW61" i="103" s="1"/>
  <c r="CT61" i="103" a="1"/>
  <c r="CT61" i="103" s="1"/>
  <c r="CK61" i="103" a="1"/>
  <c r="CK61" i="103" s="1"/>
  <c r="BP61" i="103" a="1"/>
  <c r="BP61" i="103" s="1"/>
  <c r="BG61" i="103" a="1"/>
  <c r="BG61" i="103" s="1"/>
  <c r="CP61" i="103" a="1"/>
  <c r="CP61" i="103" s="1"/>
  <c r="CA43" i="103" a="1"/>
  <c r="CA43" i="103" s="1"/>
  <c r="BZ43" i="103" a="1"/>
  <c r="BZ43" i="103" s="1"/>
  <c r="CD43" i="103" a="1"/>
  <c r="CD43" i="103" s="1"/>
  <c r="CE43" i="103" a="1"/>
  <c r="CE43" i="103" s="1"/>
  <c r="CC43" i="103" a="1"/>
  <c r="CC43" i="103" s="1"/>
  <c r="CB43" i="103" a="1"/>
  <c r="CB43" i="103" s="1"/>
  <c r="BY43" i="103" a="1"/>
  <c r="BY43" i="103" s="1"/>
  <c r="AE43" i="103" a="1"/>
  <c r="AE43" i="103" s="1"/>
  <c r="BV49" i="103" a="1"/>
  <c r="BV49" i="103" s="1"/>
  <c r="BS49" i="103" a="1"/>
  <c r="BS49" i="103" s="1"/>
  <c r="BQ49" i="103" a="1"/>
  <c r="BQ49" i="103" s="1"/>
  <c r="BU49" i="103" a="1"/>
  <c r="BU49" i="103" s="1"/>
  <c r="BX49" i="103" a="1"/>
  <c r="BX49" i="103" s="1"/>
  <c r="BW49" i="103" a="1"/>
  <c r="BW49" i="103" s="1"/>
  <c r="BR49" i="103" a="1"/>
  <c r="BR49" i="103" s="1"/>
  <c r="BT49" i="103" a="1"/>
  <c r="BT49" i="103" s="1"/>
  <c r="BH49" i="103" a="1"/>
  <c r="BH49" i="103" s="1"/>
  <c r="AB158" i="99"/>
  <c r="AA4" i="105"/>
  <c r="E117" i="105"/>
  <c r="H117" i="105"/>
  <c r="F117" i="105"/>
  <c r="B117" i="105" s="1"/>
  <c r="I117" i="105"/>
  <c r="BP27" i="103" a="1"/>
  <c r="BP27" i="103" s="1"/>
  <c r="BO27" i="103" a="1"/>
  <c r="BO27" i="103" s="1"/>
  <c r="BI27" i="103" a="1"/>
  <c r="BI27" i="103" s="1"/>
  <c r="BM27" i="103" a="1"/>
  <c r="BM27" i="103" s="1"/>
  <c r="BL27" i="103" a="1"/>
  <c r="BL27" i="103" s="1"/>
  <c r="BJ27" i="103" a="1"/>
  <c r="BJ27" i="103" s="1"/>
  <c r="BN27" i="103" a="1"/>
  <c r="BN27" i="103" s="1"/>
  <c r="BH27" i="103" a="1"/>
  <c r="BH27" i="103" s="1"/>
  <c r="BK27" i="103" a="1"/>
  <c r="BK27" i="103" s="1"/>
  <c r="AC27" i="103" a="1"/>
  <c r="AC27" i="103" s="1"/>
  <c r="BV101" i="103" a="1"/>
  <c r="BV101" i="103" s="1"/>
  <c r="BT101" i="103" a="1"/>
  <c r="BT101" i="103" s="1"/>
  <c r="BH101" i="103" a="1"/>
  <c r="BH101" i="103" s="1"/>
  <c r="BQ101" i="103" a="1"/>
  <c r="BQ101" i="103" s="1"/>
  <c r="BR101" i="103" a="1"/>
  <c r="BR101" i="103" s="1"/>
  <c r="BU101" i="103" a="1"/>
  <c r="BU101" i="103" s="1"/>
  <c r="BS101" i="103" a="1"/>
  <c r="BS101" i="103" s="1"/>
  <c r="BW101" i="103" a="1"/>
  <c r="BW101" i="103" s="1"/>
  <c r="BX101" i="103" a="1"/>
  <c r="BX101" i="103" s="1"/>
  <c r="AD101" i="103" a="1"/>
  <c r="AD101" i="103" s="1"/>
  <c r="AY101" i="103" a="1"/>
  <c r="AY101" i="103" s="1"/>
  <c r="H66" i="105"/>
  <c r="F66" i="105"/>
  <c r="D66" i="105" s="1"/>
  <c r="E66" i="105"/>
  <c r="I66" i="105"/>
  <c r="BJ77" i="103" a="1"/>
  <c r="BJ77" i="103" s="1"/>
  <c r="BN77" i="103" a="1"/>
  <c r="BN77" i="103" s="1"/>
  <c r="BI77" i="103" a="1"/>
  <c r="BI77" i="103" s="1"/>
  <c r="BM77" i="103" a="1"/>
  <c r="BM77" i="103" s="1"/>
  <c r="BO77" i="103" a="1"/>
  <c r="BO77" i="103" s="1"/>
  <c r="BP77" i="103" a="1"/>
  <c r="BP77" i="103" s="1"/>
  <c r="BH77" i="103" a="1"/>
  <c r="BH77" i="103" s="1"/>
  <c r="BL77" i="103" a="1"/>
  <c r="BL77" i="103" s="1"/>
  <c r="BK77" i="103" a="1"/>
  <c r="BK77" i="103" s="1"/>
  <c r="R86" i="104"/>
  <c r="CX51" i="103" a="1"/>
  <c r="CX51" i="103" s="1"/>
  <c r="CI51" i="103" a="1"/>
  <c r="CI51" i="103" s="1"/>
  <c r="CU51" i="103" a="1"/>
  <c r="CU51" i="103" s="1"/>
  <c r="CY51" i="103" a="1"/>
  <c r="CY51" i="103" s="1"/>
  <c r="CR51" i="103" a="1"/>
  <c r="CR51" i="103" s="1"/>
  <c r="CN51" i="103" a="1"/>
  <c r="CN51" i="103" s="1"/>
  <c r="AJ51" i="103" a="1"/>
  <c r="AJ51" i="103" s="1"/>
  <c r="AF27" i="99"/>
  <c r="AB27" i="99"/>
  <c r="Z23" i="105"/>
  <c r="S27" i="99"/>
  <c r="AD56" i="103" a="1"/>
  <c r="AD56" i="103" s="1"/>
  <c r="BW56" i="103" a="1"/>
  <c r="BW56" i="103" s="1"/>
  <c r="BR56" i="103" a="1"/>
  <c r="BR56" i="103" s="1"/>
  <c r="BS56" i="103" a="1"/>
  <c r="BS56" i="103" s="1"/>
  <c r="BV56" i="103" a="1"/>
  <c r="BV56" i="103" s="1"/>
  <c r="BX56" i="103" a="1"/>
  <c r="BX56" i="103" s="1"/>
  <c r="BQ56" i="103" a="1"/>
  <c r="BQ56" i="103" s="1"/>
  <c r="BU56" i="103" a="1"/>
  <c r="BU56" i="103" s="1"/>
  <c r="BT56" i="103" a="1"/>
  <c r="BT56" i="103" s="1"/>
  <c r="BZ80" i="103" a="1"/>
  <c r="BZ80" i="103" s="1"/>
  <c r="BY80" i="103" a="1"/>
  <c r="BY80" i="103" s="1"/>
  <c r="CD80" i="103" a="1"/>
  <c r="CD80" i="103" s="1"/>
  <c r="CA80" i="103" a="1"/>
  <c r="CA80" i="103" s="1"/>
  <c r="CB80" i="103" a="1"/>
  <c r="CB80" i="103" s="1"/>
  <c r="CE80" i="103" a="1"/>
  <c r="CE80" i="103" s="1"/>
  <c r="CC80" i="103" a="1"/>
  <c r="CC80" i="103" s="1"/>
  <c r="BQ80" i="103" a="1"/>
  <c r="BQ80" i="103" s="1"/>
  <c r="BI80" i="103" a="1"/>
  <c r="BI80" i="103" s="1"/>
  <c r="AZ80" i="103" a="1"/>
  <c r="AZ80" i="103" s="1"/>
  <c r="AC15" i="99"/>
  <c r="AG15" i="99"/>
  <c r="AE66" i="105"/>
  <c r="CJ66" i="105" s="1" a="1"/>
  <c r="CJ66" i="105" s="1"/>
  <c r="AB97" i="105"/>
  <c r="BR97" i="105" s="1" a="1"/>
  <c r="BR97" i="105" s="1"/>
  <c r="AB17" i="105"/>
  <c r="BR17" i="105" s="1" a="1"/>
  <c r="BR17" i="105" s="1"/>
  <c r="CY3" i="103" a="1"/>
  <c r="CY3" i="103" s="1"/>
  <c r="CI3" i="103" a="1"/>
  <c r="CI3" i="103" s="1"/>
  <c r="CX3" i="103" a="1"/>
  <c r="CX3" i="103" s="1"/>
  <c r="CU3" i="103" a="1"/>
  <c r="CU3" i="103" s="1"/>
  <c r="CR3" i="103" a="1"/>
  <c r="CR3" i="103" s="1"/>
  <c r="AX11" i="103" a="1"/>
  <c r="AX11" i="103" s="1"/>
  <c r="BG11" i="103" a="1"/>
  <c r="BG11" i="103" s="1"/>
  <c r="AY11" i="103" a="1"/>
  <c r="AY11" i="103" s="1"/>
  <c r="BB11" i="103" a="1"/>
  <c r="BB11" i="103" s="1"/>
  <c r="BC11" i="103" a="1"/>
  <c r="BC11" i="103" s="1"/>
  <c r="BA11" i="103" a="1"/>
  <c r="BA11" i="103" s="1"/>
  <c r="BE11" i="103" a="1"/>
  <c r="BE11" i="103" s="1"/>
  <c r="BD11" i="103" a="1"/>
  <c r="BD11" i="103" s="1"/>
  <c r="AZ11" i="103" a="1"/>
  <c r="AZ11" i="103" s="1"/>
  <c r="AB11" i="103" a="1"/>
  <c r="AB11" i="103" s="1"/>
  <c r="CR5" i="103" a="1"/>
  <c r="CR5" i="103" s="1"/>
  <c r="CU5" i="103" a="1"/>
  <c r="CU5" i="103" s="1"/>
  <c r="CI5" i="103" a="1"/>
  <c r="CI5" i="103" s="1"/>
  <c r="CX5" i="103" a="1"/>
  <c r="CX5" i="103" s="1"/>
  <c r="CY5" i="103" a="1"/>
  <c r="CY5" i="103" s="1"/>
  <c r="R135" i="104"/>
  <c r="CD17" i="103" a="1"/>
  <c r="CD17" i="103" s="1"/>
  <c r="BZ17" i="103" a="1"/>
  <c r="BZ17" i="103" s="1"/>
  <c r="CE17" i="103" a="1"/>
  <c r="CE17" i="103" s="1"/>
  <c r="CC17" i="103" a="1"/>
  <c r="CC17" i="103" s="1"/>
  <c r="CB17" i="103" a="1"/>
  <c r="CB17" i="103" s="1"/>
  <c r="BY17" i="103" a="1"/>
  <c r="BY17" i="103" s="1"/>
  <c r="CA17" i="103" a="1"/>
  <c r="CA17" i="103" s="1"/>
  <c r="AE17" i="103" a="1"/>
  <c r="AE17" i="103" s="1"/>
  <c r="AC35" i="103" a="1"/>
  <c r="AC35" i="103" s="1"/>
  <c r="BM35" i="103" a="1"/>
  <c r="BM35" i="103" s="1"/>
  <c r="BH35" i="103" a="1"/>
  <c r="BH35" i="103" s="1"/>
  <c r="BL35" i="103" a="1"/>
  <c r="BL35" i="103" s="1"/>
  <c r="BJ35" i="103" a="1"/>
  <c r="BJ35" i="103" s="1"/>
  <c r="BK35" i="103" a="1"/>
  <c r="BK35" i="103" s="1"/>
  <c r="BO35" i="103" a="1"/>
  <c r="BO35" i="103" s="1"/>
  <c r="BP35" i="103" a="1"/>
  <c r="BP35" i="103" s="1"/>
  <c r="BI35" i="103" a="1"/>
  <c r="BI35" i="103" s="1"/>
  <c r="BN35" i="103" a="1"/>
  <c r="BN35" i="103" s="1"/>
  <c r="BE49" i="103" a="1"/>
  <c r="BE49" i="103" s="1"/>
  <c r="CY49" i="103" a="1"/>
  <c r="CY49" i="103" s="1"/>
  <c r="CR49" i="103" a="1"/>
  <c r="CR49" i="103" s="1"/>
  <c r="CU49" i="103" a="1"/>
  <c r="CU49" i="103" s="1"/>
  <c r="CI49" i="103" a="1"/>
  <c r="CI49" i="103" s="1"/>
  <c r="CX49" i="103" a="1"/>
  <c r="CX49" i="103" s="1"/>
  <c r="CN49" i="103" a="1"/>
  <c r="CN49" i="103" s="1"/>
  <c r="BN49" i="103" a="1"/>
  <c r="BN49" i="103" s="1"/>
  <c r="AE35" i="103" a="1"/>
  <c r="AE35" i="103" s="1"/>
  <c r="CD35" i="103" a="1"/>
  <c r="CD35" i="103" s="1"/>
  <c r="CE35" i="103" a="1"/>
  <c r="CE35" i="103" s="1"/>
  <c r="CA35" i="103" a="1"/>
  <c r="CA35" i="103" s="1"/>
  <c r="BY35" i="103" a="1"/>
  <c r="BY35" i="103" s="1"/>
  <c r="CB35" i="103" a="1"/>
  <c r="CB35" i="103" s="1"/>
  <c r="BZ35" i="103" a="1"/>
  <c r="BZ35" i="103" s="1"/>
  <c r="CC35" i="103" a="1"/>
  <c r="CC35" i="103" s="1"/>
  <c r="R30" i="104"/>
  <c r="E146" i="105"/>
  <c r="CP7" i="105" a="1"/>
  <c r="CP7" i="105" s="1"/>
  <c r="CX7" i="105" a="1"/>
  <c r="CX7" i="105" s="1"/>
  <c r="CW7" i="105" a="1"/>
  <c r="CW7" i="105" s="1"/>
  <c r="CY7" i="105" a="1"/>
  <c r="CY7" i="105" s="1"/>
  <c r="CV7" i="105" a="1"/>
  <c r="CV7" i="105" s="1"/>
  <c r="CZ7" i="105" a="1"/>
  <c r="CZ7" i="105" s="1"/>
  <c r="AO105" i="105" a="1"/>
  <c r="AO105" i="105" s="1"/>
  <c r="F61" i="105"/>
  <c r="B61" i="105" s="1"/>
  <c r="BJ42" i="103" a="1"/>
  <c r="BJ42" i="103" s="1"/>
  <c r="BI42" i="103" a="1"/>
  <c r="BI42" i="103" s="1"/>
  <c r="BL42" i="103" a="1"/>
  <c r="BL42" i="103" s="1"/>
  <c r="BH42" i="103" a="1"/>
  <c r="BH42" i="103" s="1"/>
  <c r="BN42" i="103" a="1"/>
  <c r="BN42" i="103" s="1"/>
  <c r="BP42" i="103" a="1"/>
  <c r="BP42" i="103" s="1"/>
  <c r="BM42" i="103" a="1"/>
  <c r="BM42" i="103" s="1"/>
  <c r="BK42" i="103" a="1"/>
  <c r="BK42" i="103" s="1"/>
  <c r="BO42" i="103" a="1"/>
  <c r="BO42" i="103" s="1"/>
  <c r="AC42" i="103" a="1"/>
  <c r="AC42" i="103" s="1"/>
  <c r="CJ2" i="103" a="1"/>
  <c r="CJ2" i="103" s="1"/>
  <c r="CV2" i="103" a="1"/>
  <c r="CV2" i="103" s="1"/>
  <c r="CZ2" i="103" a="1"/>
  <c r="CZ2" i="103" s="1"/>
  <c r="CS2" i="103" a="1"/>
  <c r="CS2" i="103" s="1"/>
  <c r="W36" i="104"/>
  <c r="CM36" i="104" s="1" a="1"/>
  <c r="CM36" i="104" s="1"/>
  <c r="BC20" i="103" a="1"/>
  <c r="BC20" i="103" s="1"/>
  <c r="BE20" i="103" a="1"/>
  <c r="BE20" i="103" s="1"/>
  <c r="BA20" i="103" a="1"/>
  <c r="BA20" i="103" s="1"/>
  <c r="BD20" i="103" a="1"/>
  <c r="BD20" i="103" s="1"/>
  <c r="BG20" i="103" a="1"/>
  <c r="BG20" i="103" s="1"/>
  <c r="AZ20" i="103" a="1"/>
  <c r="AZ20" i="103" s="1"/>
  <c r="AY20" i="103" a="1"/>
  <c r="AY20" i="103" s="1"/>
  <c r="AX20" i="103" a="1"/>
  <c r="AX20" i="103" s="1"/>
  <c r="BF20" i="103" a="1"/>
  <c r="BF20" i="103" s="1"/>
  <c r="BB20" i="103" a="1"/>
  <c r="BB20" i="103" s="1"/>
  <c r="AB20" i="103" a="1"/>
  <c r="AB20" i="103" s="1"/>
  <c r="CN87" i="105" a="1"/>
  <c r="CN87" i="105" s="1"/>
  <c r="CK87" i="105" a="1"/>
  <c r="CK87" i="105" s="1"/>
  <c r="CO87" i="105" a="1"/>
  <c r="CO87" i="105" s="1"/>
  <c r="CL87" i="105" a="1"/>
  <c r="CL87" i="105" s="1"/>
  <c r="CI87" i="105" a="1"/>
  <c r="CI87" i="105" s="1"/>
  <c r="AZ87" i="105" a="1"/>
  <c r="AZ87" i="105" s="1"/>
  <c r="CS26" i="103" a="1"/>
  <c r="CS26" i="103" s="1"/>
  <c r="CZ26" i="103" a="1"/>
  <c r="CZ26" i="103" s="1"/>
  <c r="CV26" i="103" a="1"/>
  <c r="CV26" i="103" s="1"/>
  <c r="CJ26" i="103" a="1"/>
  <c r="CJ26" i="103" s="1"/>
  <c r="AK26" i="103" a="1"/>
  <c r="AK26" i="103" s="1"/>
  <c r="CO26" i="103" a="1"/>
  <c r="CO26" i="103" s="1"/>
  <c r="AZ47" i="103" a="1"/>
  <c r="AZ47" i="103" s="1"/>
  <c r="CA47" i="103" a="1"/>
  <c r="CA47" i="103" s="1"/>
  <c r="BZ47" i="103" a="1"/>
  <c r="BZ47" i="103" s="1"/>
  <c r="CD47" i="103" a="1"/>
  <c r="CD47" i="103" s="1"/>
  <c r="CB47" i="103" a="1"/>
  <c r="CB47" i="103" s="1"/>
  <c r="BY47" i="103" a="1"/>
  <c r="BY47" i="103" s="1"/>
  <c r="CC47" i="103" a="1"/>
  <c r="CC47" i="103" s="1"/>
  <c r="CE47" i="103" a="1"/>
  <c r="CE47" i="103" s="1"/>
  <c r="AE47" i="103" a="1"/>
  <c r="AE47" i="103" s="1"/>
  <c r="AJ143" i="105"/>
  <c r="BZ143" i="105" s="1" a="1"/>
  <c r="BZ143" i="105" s="1"/>
  <c r="AJ107" i="105"/>
  <c r="CO107" i="105" s="1" a="1"/>
  <c r="CO107" i="105" s="1"/>
  <c r="AB41" i="99"/>
  <c r="Z150" i="105"/>
  <c r="S41" i="99"/>
  <c r="AH44" i="105"/>
  <c r="BX44" i="105" s="1" a="1"/>
  <c r="BX44" i="105" s="1"/>
  <c r="AC147" i="99"/>
  <c r="AG147" i="99"/>
  <c r="CT44" i="103" a="1"/>
  <c r="CT44" i="103" s="1"/>
  <c r="CW44" i="103" a="1"/>
  <c r="CW44" i="103" s="1"/>
  <c r="CK44" i="103" a="1"/>
  <c r="CK44" i="103" s="1"/>
  <c r="AL44" i="103" a="1"/>
  <c r="AL44" i="103" s="1"/>
  <c r="CP44" i="103" a="1"/>
  <c r="CP44" i="103" s="1"/>
  <c r="AC45" i="103" a="1"/>
  <c r="AC45" i="103" s="1"/>
  <c r="BO45" i="103" a="1"/>
  <c r="BO45" i="103" s="1"/>
  <c r="BJ45" i="103" a="1"/>
  <c r="BJ45" i="103" s="1"/>
  <c r="BM45" i="103" a="1"/>
  <c r="BM45" i="103" s="1"/>
  <c r="BI45" i="103" a="1"/>
  <c r="BI45" i="103" s="1"/>
  <c r="BK45" i="103" a="1"/>
  <c r="BK45" i="103" s="1"/>
  <c r="BP45" i="103" a="1"/>
  <c r="BP45" i="103" s="1"/>
  <c r="BL45" i="103" a="1"/>
  <c r="BL45" i="103" s="1"/>
  <c r="BN45" i="103" a="1"/>
  <c r="BN45" i="103" s="1"/>
  <c r="BH45" i="103" a="1"/>
  <c r="BH45" i="103" s="1"/>
  <c r="AB7" i="103" a="1"/>
  <c r="AB7" i="103" s="1"/>
  <c r="BF7" i="103" a="1"/>
  <c r="BF7" i="103" s="1"/>
  <c r="BD7" i="103" a="1"/>
  <c r="BD7" i="103" s="1"/>
  <c r="BC7" i="103" a="1"/>
  <c r="BC7" i="103" s="1"/>
  <c r="BE7" i="103" a="1"/>
  <c r="BE7" i="103" s="1"/>
  <c r="AZ7" i="103" a="1"/>
  <c r="AZ7" i="103" s="1"/>
  <c r="AY7" i="103" a="1"/>
  <c r="AY7" i="103" s="1"/>
  <c r="BB7" i="103" a="1"/>
  <c r="BB7" i="103" s="1"/>
  <c r="BA7" i="103" a="1"/>
  <c r="BA7" i="103" s="1"/>
  <c r="BG7" i="103" a="1"/>
  <c r="BG7" i="103" s="1"/>
  <c r="AX7" i="103" a="1"/>
  <c r="AX7" i="103" s="1"/>
  <c r="CE48" i="103" a="1"/>
  <c r="CE48" i="103" s="1"/>
  <c r="CD48" i="103" a="1"/>
  <c r="CD48" i="103" s="1"/>
  <c r="BZ48" i="103" a="1"/>
  <c r="BZ48" i="103" s="1"/>
  <c r="CC48" i="103" a="1"/>
  <c r="CC48" i="103" s="1"/>
  <c r="CB48" i="103" a="1"/>
  <c r="CB48" i="103" s="1"/>
  <c r="CA48" i="103" a="1"/>
  <c r="CA48" i="103" s="1"/>
  <c r="BY48" i="103" a="1"/>
  <c r="BY48" i="103" s="1"/>
  <c r="AE48" i="103" a="1"/>
  <c r="AE48" i="103" s="1"/>
  <c r="CC23" i="103" a="1"/>
  <c r="CC23" i="103" s="1"/>
  <c r="CE23" i="103" a="1"/>
  <c r="CE23" i="103" s="1"/>
  <c r="BZ23" i="103" a="1"/>
  <c r="BZ23" i="103" s="1"/>
  <c r="CD23" i="103" a="1"/>
  <c r="CD23" i="103" s="1"/>
  <c r="BY23" i="103" a="1"/>
  <c r="BY23" i="103" s="1"/>
  <c r="CA23" i="103" a="1"/>
  <c r="CA23" i="103" s="1"/>
  <c r="CB23" i="103" a="1"/>
  <c r="CB23" i="103" s="1"/>
  <c r="AE23" i="103" a="1"/>
  <c r="AE23" i="103" s="1"/>
  <c r="CZ85" i="103" a="1"/>
  <c r="CZ85" i="103" s="1"/>
  <c r="CK85" i="103" a="1"/>
  <c r="CK85" i="103" s="1"/>
  <c r="CT85" i="103" a="1"/>
  <c r="CT85" i="103" s="1"/>
  <c r="CW85" i="103" a="1"/>
  <c r="CW85" i="103" s="1"/>
  <c r="CP85" i="103" a="1"/>
  <c r="CP85" i="103" s="1"/>
  <c r="BP85" i="103" a="1"/>
  <c r="BP85" i="103" s="1"/>
  <c r="BG85" i="103" a="1"/>
  <c r="BG85" i="103" s="1"/>
  <c r="BH17" i="103" a="1"/>
  <c r="BH17" i="103" s="1"/>
  <c r="BX17" i="103" a="1"/>
  <c r="BX17" i="103" s="1"/>
  <c r="BQ17" i="103" a="1"/>
  <c r="BQ17" i="103" s="1"/>
  <c r="BV17" i="103" a="1"/>
  <c r="BV17" i="103" s="1"/>
  <c r="BU17" i="103" a="1"/>
  <c r="BU17" i="103" s="1"/>
  <c r="BS17" i="103" a="1"/>
  <c r="BS17" i="103" s="1"/>
  <c r="BW17" i="103" a="1"/>
  <c r="BW17" i="103" s="1"/>
  <c r="BT17" i="103" a="1"/>
  <c r="BT17" i="103" s="1"/>
  <c r="BR17" i="103" a="1"/>
  <c r="BR17" i="103" s="1"/>
  <c r="AD17" i="103" a="1"/>
  <c r="AD17" i="103" s="1"/>
  <c r="CF4" i="103" a="1"/>
  <c r="CF4" i="103" s="1"/>
  <c r="CM4" i="103" a="1"/>
  <c r="CM4" i="103" s="1"/>
  <c r="CP4" i="103" a="1"/>
  <c r="CP4" i="103" s="1"/>
  <c r="CL4" i="103" a="1"/>
  <c r="CL4" i="103" s="1"/>
  <c r="CN4" i="103" a="1"/>
  <c r="CN4" i="103" s="1"/>
  <c r="CO4" i="103" a="1"/>
  <c r="CO4" i="103" s="1"/>
  <c r="CF13" i="103" a="1"/>
  <c r="CF13" i="103" s="1"/>
  <c r="CL13" i="103" a="1"/>
  <c r="CL13" i="103" s="1"/>
  <c r="CO13" i="103" a="1"/>
  <c r="CO13" i="103" s="1"/>
  <c r="CM13" i="103" a="1"/>
  <c r="CM13" i="103" s="1"/>
  <c r="CN13" i="103" a="1"/>
  <c r="CN13" i="103" s="1"/>
  <c r="CP13" i="103" a="1"/>
  <c r="CP13" i="103" s="1"/>
  <c r="AG13" i="103" a="1"/>
  <c r="AG13" i="103" s="1"/>
  <c r="AJ83" i="103" a="1"/>
  <c r="AJ83" i="103" s="1"/>
  <c r="E108" i="105"/>
  <c r="H60" i="105"/>
  <c r="E60" i="105"/>
  <c r="I60" i="105"/>
  <c r="F60" i="105"/>
  <c r="B60" i="105" s="1"/>
  <c r="I135" i="105"/>
  <c r="CW27" i="103" a="1"/>
  <c r="CW27" i="103" s="1"/>
  <c r="CT27" i="103" a="1"/>
  <c r="CT27" i="103" s="1"/>
  <c r="CK27" i="103" a="1"/>
  <c r="CK27" i="103" s="1"/>
  <c r="CP27" i="103" a="1"/>
  <c r="CP27" i="103" s="1"/>
  <c r="CZ27" i="103" a="1"/>
  <c r="CZ27" i="103" s="1"/>
  <c r="AL27" i="103" a="1"/>
  <c r="AL27" i="103" s="1"/>
  <c r="CN85" i="105" a="1"/>
  <c r="CN85" i="105" s="1"/>
  <c r="CK85" i="105" a="1"/>
  <c r="CK85" i="105" s="1"/>
  <c r="CI85" i="105" a="1"/>
  <c r="CI85" i="105" s="1"/>
  <c r="CL85" i="105" a="1"/>
  <c r="CL85" i="105" s="1"/>
  <c r="CO85" i="105" a="1"/>
  <c r="CO85" i="105" s="1"/>
  <c r="CM85" i="105" a="1"/>
  <c r="CM85" i="105" s="1"/>
  <c r="AB67" i="105"/>
  <c r="AN67" i="105" s="1" a="1"/>
  <c r="AN67" i="105" s="1"/>
  <c r="AB59" i="105"/>
  <c r="AN59" i="105" s="1" a="1"/>
  <c r="AN59" i="105" s="1"/>
  <c r="AB171" i="99"/>
  <c r="AF171" i="99"/>
  <c r="Z71" i="105"/>
  <c r="S171" i="99"/>
  <c r="AE137" i="99"/>
  <c r="X46" i="105"/>
  <c r="S137" i="99"/>
  <c r="AA137" i="99"/>
  <c r="CE118" i="105" a="1"/>
  <c r="CE118" i="105" s="1"/>
  <c r="CG118" i="105" a="1"/>
  <c r="CG118" i="105" s="1"/>
  <c r="AY118" i="105" a="1"/>
  <c r="AY118" i="105" s="1"/>
  <c r="CB118" i="105" a="1"/>
  <c r="CB118" i="105" s="1"/>
  <c r="CA118" i="105" a="1"/>
  <c r="CA118" i="105" s="1"/>
  <c r="CF118" i="105" a="1"/>
  <c r="CF118" i="105" s="1"/>
  <c r="CD118" i="105" a="1"/>
  <c r="CD118" i="105" s="1"/>
  <c r="CH118" i="105" a="1"/>
  <c r="CH118" i="105" s="1"/>
  <c r="CU8" i="103" a="1"/>
  <c r="CU8" i="103" s="1"/>
  <c r="CX8" i="103" a="1"/>
  <c r="CX8" i="103" s="1"/>
  <c r="CI8" i="103" a="1"/>
  <c r="CI8" i="103" s="1"/>
  <c r="CR8" i="103" a="1"/>
  <c r="CR8" i="103" s="1"/>
  <c r="CY8" i="103" a="1"/>
  <c r="CY8" i="103" s="1"/>
  <c r="AJ8" i="103" a="1"/>
  <c r="AJ8" i="103" s="1"/>
  <c r="CV7" i="103" a="1"/>
  <c r="CV7" i="103" s="1"/>
  <c r="CS7" i="103" a="1"/>
  <c r="CS7" i="103" s="1"/>
  <c r="CJ7" i="103" a="1"/>
  <c r="CJ7" i="103" s="1"/>
  <c r="CZ7" i="103" a="1"/>
  <c r="CZ7" i="103" s="1"/>
  <c r="AB89" i="105"/>
  <c r="BR89" i="105" s="1" a="1"/>
  <c r="BR89" i="105" s="1"/>
  <c r="AB19" i="105"/>
  <c r="BR19" i="105" s="1" a="1"/>
  <c r="BR19" i="105" s="1"/>
  <c r="R140" i="104"/>
  <c r="R81" i="104"/>
  <c r="CI18" i="103" a="1"/>
  <c r="CI18" i="103" s="1"/>
  <c r="CX18" i="103" a="1"/>
  <c r="CX18" i="103" s="1"/>
  <c r="CY18" i="103" a="1"/>
  <c r="CY18" i="103" s="1"/>
  <c r="CR18" i="103" a="1"/>
  <c r="CR18" i="103" s="1"/>
  <c r="CU18" i="103" a="1"/>
  <c r="CU18" i="103" s="1"/>
  <c r="AJ18" i="103" a="1"/>
  <c r="AJ18" i="103" s="1"/>
  <c r="AF162" i="99"/>
  <c r="Z31" i="105"/>
  <c r="AB162" i="99"/>
  <c r="CL35" i="105" a="1"/>
  <c r="CL35" i="105" s="1"/>
  <c r="CI35" i="105" a="1"/>
  <c r="CI35" i="105" s="1"/>
  <c r="CK35" i="105" a="1"/>
  <c r="CK35" i="105" s="1"/>
  <c r="CN35" i="105" a="1"/>
  <c r="CN35" i="105" s="1"/>
  <c r="CO35" i="105" a="1"/>
  <c r="CO35" i="105" s="1"/>
  <c r="AZ35" i="105" a="1"/>
  <c r="AZ35" i="105" s="1"/>
  <c r="CM35" i="105" a="1"/>
  <c r="CM35" i="105" s="1"/>
  <c r="BA19" i="103" a="1"/>
  <c r="BA19" i="103" s="1"/>
  <c r="AY19" i="103" a="1"/>
  <c r="AY19" i="103" s="1"/>
  <c r="BF19" i="103" a="1"/>
  <c r="BF19" i="103" s="1"/>
  <c r="BG19" i="103" a="1"/>
  <c r="BG19" i="103" s="1"/>
  <c r="BB19" i="103" a="1"/>
  <c r="BB19" i="103" s="1"/>
  <c r="AX19" i="103" a="1"/>
  <c r="AX19" i="103" s="1"/>
  <c r="AZ19" i="103" a="1"/>
  <c r="AZ19" i="103" s="1"/>
  <c r="BD19" i="103" a="1"/>
  <c r="BD19" i="103" s="1"/>
  <c r="BC19" i="103" a="1"/>
  <c r="BC19" i="103" s="1"/>
  <c r="BE19" i="103" a="1"/>
  <c r="BE19" i="103" s="1"/>
  <c r="AB19" i="103" a="1"/>
  <c r="AB19" i="103" s="1"/>
  <c r="BJ43" i="103" a="1"/>
  <c r="BJ43" i="103" s="1"/>
  <c r="BL43" i="103" a="1"/>
  <c r="BL43" i="103" s="1"/>
  <c r="BN43" i="103" a="1"/>
  <c r="BN43" i="103" s="1"/>
  <c r="BH43" i="103" a="1"/>
  <c r="BH43" i="103" s="1"/>
  <c r="BK43" i="103" a="1"/>
  <c r="BK43" i="103" s="1"/>
  <c r="BI43" i="103" a="1"/>
  <c r="BI43" i="103" s="1"/>
  <c r="BO43" i="103" a="1"/>
  <c r="BO43" i="103" s="1"/>
  <c r="BM43" i="103" a="1"/>
  <c r="BM43" i="103" s="1"/>
  <c r="BP43" i="103" a="1"/>
  <c r="BP43" i="103" s="1"/>
  <c r="AC43" i="103" a="1"/>
  <c r="AC43" i="103" s="1"/>
  <c r="AA113" i="105"/>
  <c r="S246" i="99"/>
  <c r="AX16" i="103" a="1"/>
  <c r="AX16" i="103" s="1"/>
  <c r="AZ16" i="103" a="1"/>
  <c r="AZ16" i="103" s="1"/>
  <c r="BD16" i="103" a="1"/>
  <c r="BD16" i="103" s="1"/>
  <c r="BE16" i="103" a="1"/>
  <c r="BE16" i="103" s="1"/>
  <c r="BC16" i="103" a="1"/>
  <c r="BC16" i="103" s="1"/>
  <c r="BG16" i="103" a="1"/>
  <c r="BG16" i="103" s="1"/>
  <c r="AY16" i="103" a="1"/>
  <c r="AY16" i="103" s="1"/>
  <c r="BF16" i="103" a="1"/>
  <c r="BF16" i="103" s="1"/>
  <c r="BA16" i="103" a="1"/>
  <c r="BA16" i="103" s="1"/>
  <c r="BB16" i="103" a="1"/>
  <c r="BB16" i="103" s="1"/>
  <c r="AB16" i="103" a="1"/>
  <c r="AB16" i="103" s="1"/>
  <c r="AN25" i="105" a="1"/>
  <c r="AN25" i="105" s="1"/>
  <c r="F138" i="105"/>
  <c r="C138" i="105" s="1"/>
  <c r="AM71" i="105" a="1"/>
  <c r="AM71" i="105" s="1"/>
  <c r="CX3" i="105" a="1"/>
  <c r="CX3" i="105" s="1"/>
  <c r="CW3" i="105" a="1"/>
  <c r="CW3" i="105" s="1"/>
  <c r="CY3" i="105" a="1"/>
  <c r="CY3" i="105" s="1"/>
  <c r="CZ3" i="105" a="1"/>
  <c r="CZ3" i="105" s="1"/>
  <c r="CP3" i="105" a="1"/>
  <c r="CP3" i="105" s="1"/>
  <c r="CV3" i="105" a="1"/>
  <c r="CV3" i="105" s="1"/>
  <c r="BB3" i="105" a="1"/>
  <c r="BB3" i="105" s="1"/>
  <c r="AD67" i="103" a="1"/>
  <c r="AD67" i="103" s="1"/>
  <c r="AD16" i="103" a="1"/>
  <c r="AD16" i="103" s="1"/>
  <c r="BV16" i="103" a="1"/>
  <c r="BV16" i="103" s="1"/>
  <c r="BX16" i="103" a="1"/>
  <c r="BX16" i="103" s="1"/>
  <c r="BR16" i="103" a="1"/>
  <c r="BR16" i="103" s="1"/>
  <c r="BS16" i="103" a="1"/>
  <c r="BS16" i="103" s="1"/>
  <c r="BU16" i="103" a="1"/>
  <c r="BU16" i="103" s="1"/>
  <c r="BW16" i="103" a="1"/>
  <c r="BW16" i="103" s="1"/>
  <c r="BT16" i="103" a="1"/>
  <c r="BT16" i="103" s="1"/>
  <c r="BQ16" i="103" a="1"/>
  <c r="BQ16" i="103" s="1"/>
  <c r="AJ6" i="105"/>
  <c r="BZ6" i="105" s="1" a="1"/>
  <c r="BZ6" i="105" s="1"/>
  <c r="AJ72" i="105"/>
  <c r="AH4" i="99"/>
  <c r="AD4" i="99"/>
  <c r="AI13" i="105"/>
  <c r="CE135" i="105" a="1"/>
  <c r="CE135" i="105" s="1"/>
  <c r="CA135" i="105" a="1"/>
  <c r="CA135" i="105" s="1"/>
  <c r="CB135" i="105" a="1"/>
  <c r="CB135" i="105" s="1"/>
  <c r="CH135" i="105" a="1"/>
  <c r="CH135" i="105" s="1"/>
  <c r="CG135" i="105" a="1"/>
  <c r="CG135" i="105" s="1"/>
  <c r="CD135" i="105" a="1"/>
  <c r="CD135" i="105" s="1"/>
  <c r="CS43" i="103" a="1"/>
  <c r="CS43" i="103" s="1"/>
  <c r="CZ43" i="103" a="1"/>
  <c r="CZ43" i="103" s="1"/>
  <c r="CJ43" i="103" a="1"/>
  <c r="CJ43" i="103" s="1"/>
  <c r="CV43" i="103" a="1"/>
  <c r="CV43" i="103" s="1"/>
  <c r="CO43" i="103" a="1"/>
  <c r="CO43" i="103" s="1"/>
  <c r="AK43" i="103" a="1"/>
  <c r="AK43" i="103" s="1"/>
  <c r="DH140" i="105" a="1"/>
  <c r="DH140" i="105" s="1"/>
  <c r="DE140" i="105" a="1"/>
  <c r="DE140" i="105" s="1"/>
  <c r="DB140" i="105" a="1"/>
  <c r="DB140" i="105" s="1"/>
  <c r="CS140" i="105" a="1"/>
  <c r="CS140" i="105" s="1"/>
  <c r="DI140" i="105" a="1"/>
  <c r="DI140" i="105" s="1"/>
  <c r="Z25" i="105"/>
  <c r="AB68" i="99"/>
  <c r="AF68" i="99"/>
  <c r="S68" i="99"/>
  <c r="A109" i="99" a="1"/>
  <c r="A109" i="99" s="1"/>
  <c r="CD26" i="103" a="1"/>
  <c r="CD26" i="103" s="1"/>
  <c r="BY26" i="103" a="1"/>
  <c r="BY26" i="103" s="1"/>
  <c r="CC26" i="103" a="1"/>
  <c r="CC26" i="103" s="1"/>
  <c r="CE26" i="103" a="1"/>
  <c r="CE26" i="103" s="1"/>
  <c r="BZ26" i="103" a="1"/>
  <c r="BZ26" i="103" s="1"/>
  <c r="CA26" i="103" a="1"/>
  <c r="CA26" i="103" s="1"/>
  <c r="CB26" i="103" a="1"/>
  <c r="CB26" i="103" s="1"/>
  <c r="AE26" i="103" a="1"/>
  <c r="AE26" i="103" s="1"/>
  <c r="AE75" i="103" a="1"/>
  <c r="AE75" i="103" s="1"/>
  <c r="CA75" i="103" a="1"/>
  <c r="CA75" i="103" s="1"/>
  <c r="BY75" i="103" a="1"/>
  <c r="BY75" i="103" s="1"/>
  <c r="CE75" i="103" a="1"/>
  <c r="CE75" i="103" s="1"/>
  <c r="CB75" i="103" a="1"/>
  <c r="CB75" i="103" s="1"/>
  <c r="CC75" i="103" a="1"/>
  <c r="CC75" i="103" s="1"/>
  <c r="BZ75" i="103" a="1"/>
  <c r="BZ75" i="103" s="1"/>
  <c r="CD75" i="103" a="1"/>
  <c r="CD75" i="103" s="1"/>
  <c r="AC48" i="99"/>
  <c r="AG48" i="99"/>
  <c r="AG14" i="99"/>
  <c r="AE28" i="105"/>
  <c r="CJ28" i="105" s="1" a="1"/>
  <c r="CJ28" i="105" s="1"/>
  <c r="AC14" i="99"/>
  <c r="AX18" i="105" a="1"/>
  <c r="AX18" i="105" s="1"/>
  <c r="CM140" i="105" a="1"/>
  <c r="CM140" i="105" s="1"/>
  <c r="A131" i="99" a="1"/>
  <c r="A131" i="99" s="1"/>
  <c r="BX131" i="99" s="1" a="1"/>
  <c r="BX131" i="99" s="1"/>
  <c r="AX105" i="105" a="1"/>
  <c r="AX105" i="105" s="1"/>
  <c r="BA108" i="105" a="1"/>
  <c r="BA108" i="105" s="1"/>
  <c r="BB108" i="105" a="1"/>
  <c r="BB108" i="105" s="1"/>
  <c r="AZ108" i="105" a="1"/>
  <c r="AZ108" i="105" s="1"/>
  <c r="BC108" i="105" a="1"/>
  <c r="BC108" i="105" s="1"/>
  <c r="BG108" i="105" a="1"/>
  <c r="BG108" i="105" s="1"/>
  <c r="BF108" i="105" a="1"/>
  <c r="BF108" i="105" s="1"/>
  <c r="BE108" i="105" a="1"/>
  <c r="BE108" i="105" s="1"/>
  <c r="BD108" i="105" a="1"/>
  <c r="BD108" i="105" s="1"/>
  <c r="AX108" i="105" a="1"/>
  <c r="AX108" i="105" s="1"/>
  <c r="BQ146" i="105" a="1"/>
  <c r="BQ146" i="105" s="1"/>
  <c r="F70" i="105"/>
  <c r="C70" i="105" s="1"/>
  <c r="E47" i="105"/>
  <c r="AX137" i="105" a="1"/>
  <c r="AX137" i="105" s="1"/>
  <c r="H73" i="105"/>
  <c r="AC77" i="103" a="1"/>
  <c r="AC77" i="103" s="1"/>
  <c r="I128" i="105"/>
  <c r="F128" i="105"/>
  <c r="B128" i="105" s="1"/>
  <c r="H128" i="105"/>
  <c r="E128" i="105"/>
  <c r="AL12" i="103" a="1"/>
  <c r="AL12" i="103" s="1"/>
  <c r="CW12" i="103" a="1"/>
  <c r="CW12" i="103" s="1"/>
  <c r="CT12" i="103" a="1"/>
  <c r="CT12" i="103" s="1"/>
  <c r="CK12" i="103" a="1"/>
  <c r="CK12" i="103" s="1"/>
  <c r="BJ75" i="103" a="1"/>
  <c r="BJ75" i="103" s="1"/>
  <c r="BN75" i="103" a="1"/>
  <c r="BN75" i="103" s="1"/>
  <c r="BP75" i="103" a="1"/>
  <c r="BP75" i="103" s="1"/>
  <c r="BK75" i="103" a="1"/>
  <c r="BK75" i="103" s="1"/>
  <c r="BH75" i="103" a="1"/>
  <c r="BH75" i="103" s="1"/>
  <c r="BO75" i="103" a="1"/>
  <c r="BO75" i="103" s="1"/>
  <c r="BM75" i="103" a="1"/>
  <c r="BM75" i="103" s="1"/>
  <c r="BL75" i="103" a="1"/>
  <c r="BL75" i="103" s="1"/>
  <c r="BI75" i="103" a="1"/>
  <c r="BI75" i="103" s="1"/>
  <c r="AC75" i="103" a="1"/>
  <c r="AC75" i="103" s="1"/>
  <c r="BA34" i="103" a="1"/>
  <c r="BA34" i="103" s="1"/>
  <c r="AX34" i="103" a="1"/>
  <c r="AX34" i="103" s="1"/>
  <c r="AY34" i="103" a="1"/>
  <c r="AY34" i="103" s="1"/>
  <c r="AZ34" i="103" a="1"/>
  <c r="AZ34" i="103" s="1"/>
  <c r="BF34" i="103" a="1"/>
  <c r="BF34" i="103" s="1"/>
  <c r="BG34" i="103" a="1"/>
  <c r="BG34" i="103" s="1"/>
  <c r="BD34" i="103" a="1"/>
  <c r="BD34" i="103" s="1"/>
  <c r="BE34" i="103" a="1"/>
  <c r="BE34" i="103" s="1"/>
  <c r="BC34" i="103" a="1"/>
  <c r="BC34" i="103" s="1"/>
  <c r="BB34" i="103" a="1"/>
  <c r="BB34" i="103" s="1"/>
  <c r="AB34" i="103" a="1"/>
  <c r="AB34" i="103" s="1"/>
  <c r="AI44" i="105"/>
  <c r="AH147" i="99"/>
  <c r="AD147" i="99"/>
  <c r="AC18" i="103" a="1"/>
  <c r="AC18" i="103" s="1"/>
  <c r="BI18" i="103" a="1"/>
  <c r="BI18" i="103" s="1"/>
  <c r="BO18" i="103" a="1"/>
  <c r="BO18" i="103" s="1"/>
  <c r="BK18" i="103" a="1"/>
  <c r="BK18" i="103" s="1"/>
  <c r="BH18" i="103" a="1"/>
  <c r="BH18" i="103" s="1"/>
  <c r="BP18" i="103" a="1"/>
  <c r="BP18" i="103" s="1"/>
  <c r="BL18" i="103" a="1"/>
  <c r="BL18" i="103" s="1"/>
  <c r="BJ18" i="103" a="1"/>
  <c r="BJ18" i="103" s="1"/>
  <c r="BN18" i="103" a="1"/>
  <c r="BN18" i="103" s="1"/>
  <c r="BM18" i="103" a="1"/>
  <c r="BM18" i="103" s="1"/>
  <c r="AC80" i="99"/>
  <c r="AE87" i="105"/>
  <c r="CJ87" i="105" s="1" a="1"/>
  <c r="CJ87" i="105" s="1"/>
  <c r="CM30" i="103" a="1"/>
  <c r="CM30" i="103" s="1"/>
  <c r="CN30" i="103" a="1"/>
  <c r="CN30" i="103" s="1"/>
  <c r="CL30" i="103" a="1"/>
  <c r="CL30" i="103" s="1"/>
  <c r="CP30" i="103" a="1"/>
  <c r="CP30" i="103" s="1"/>
  <c r="CF30" i="103" a="1"/>
  <c r="CF30" i="103" s="1"/>
  <c r="CO30" i="103" a="1"/>
  <c r="CO30" i="103" s="1"/>
  <c r="AG30" i="103" a="1"/>
  <c r="AG30" i="103" s="1"/>
  <c r="R17" i="104"/>
  <c r="AX23" i="105" a="1"/>
  <c r="AX23" i="105" s="1"/>
  <c r="BF10" i="103" a="1"/>
  <c r="BF10" i="103" s="1"/>
  <c r="AX10" i="103" a="1"/>
  <c r="AX10" i="103" s="1"/>
  <c r="BC10" i="103" a="1"/>
  <c r="BC10" i="103" s="1"/>
  <c r="AY10" i="103" a="1"/>
  <c r="AY10" i="103" s="1"/>
  <c r="BB10" i="103" a="1"/>
  <c r="BB10" i="103" s="1"/>
  <c r="BA10" i="103" a="1"/>
  <c r="BA10" i="103" s="1"/>
  <c r="BD10" i="103" a="1"/>
  <c r="BD10" i="103" s="1"/>
  <c r="BE10" i="103" a="1"/>
  <c r="BE10" i="103" s="1"/>
  <c r="BG10" i="103" a="1"/>
  <c r="BG10" i="103" s="1"/>
  <c r="AZ10" i="103" a="1"/>
  <c r="AZ10" i="103" s="1"/>
  <c r="BP14" i="103" a="1"/>
  <c r="BP14" i="103" s="1"/>
  <c r="CT14" i="103" a="1"/>
  <c r="CT14" i="103" s="1"/>
  <c r="CW14" i="103" a="1"/>
  <c r="CW14" i="103" s="1"/>
  <c r="CK14" i="103" a="1"/>
  <c r="CK14" i="103" s="1"/>
  <c r="AL14" i="103" a="1"/>
  <c r="AL14" i="103" s="1"/>
  <c r="CZ14" i="103" a="1"/>
  <c r="CZ14" i="103" s="1"/>
  <c r="AB12" i="103" a="1"/>
  <c r="AB12" i="103" s="1"/>
  <c r="AX12" i="103" a="1"/>
  <c r="AX12" i="103" s="1"/>
  <c r="BG12" i="103" a="1"/>
  <c r="BG12" i="103" s="1"/>
  <c r="BC12" i="103" a="1"/>
  <c r="BC12" i="103" s="1"/>
  <c r="BF12" i="103" a="1"/>
  <c r="BF12" i="103" s="1"/>
  <c r="BA12" i="103" a="1"/>
  <c r="BA12" i="103" s="1"/>
  <c r="AY12" i="103" a="1"/>
  <c r="AY12" i="103" s="1"/>
  <c r="AZ12" i="103" a="1"/>
  <c r="AZ12" i="103" s="1"/>
  <c r="BD12" i="103" a="1"/>
  <c r="BD12" i="103" s="1"/>
  <c r="BE12" i="103" a="1"/>
  <c r="BE12" i="103" s="1"/>
  <c r="BB12" i="103" a="1"/>
  <c r="BB12" i="103" s="1"/>
  <c r="AD45" i="103" a="1"/>
  <c r="AD45" i="103" s="1"/>
  <c r="BW45" i="103" a="1"/>
  <c r="BW45" i="103" s="1"/>
  <c r="BU45" i="103" a="1"/>
  <c r="BU45" i="103" s="1"/>
  <c r="BV45" i="103" a="1"/>
  <c r="BV45" i="103" s="1"/>
  <c r="BT45" i="103" a="1"/>
  <c r="BT45" i="103" s="1"/>
  <c r="BS45" i="103" a="1"/>
  <c r="BS45" i="103" s="1"/>
  <c r="BR45" i="103" a="1"/>
  <c r="BR45" i="103" s="1"/>
  <c r="BX45" i="103" a="1"/>
  <c r="BX45" i="103" s="1"/>
  <c r="BQ45" i="103" a="1"/>
  <c r="BQ45" i="103" s="1"/>
  <c r="BF78" i="103" a="1"/>
  <c r="BF78" i="103" s="1"/>
  <c r="BE78" i="103" a="1"/>
  <c r="BE78" i="103" s="1"/>
  <c r="AY78" i="103" a="1"/>
  <c r="AY78" i="103" s="1"/>
  <c r="BD78" i="103" a="1"/>
  <c r="BD78" i="103" s="1"/>
  <c r="AZ78" i="103" a="1"/>
  <c r="AZ78" i="103" s="1"/>
  <c r="AX78" i="103" a="1"/>
  <c r="AX78" i="103" s="1"/>
  <c r="BC78" i="103" a="1"/>
  <c r="BC78" i="103" s="1"/>
  <c r="BG78" i="103" a="1"/>
  <c r="BG78" i="103" s="1"/>
  <c r="BB78" i="103" a="1"/>
  <c r="BB78" i="103" s="1"/>
  <c r="BA78" i="103" a="1"/>
  <c r="BA78" i="103" s="1"/>
  <c r="AG2" i="99"/>
  <c r="AC2" i="99"/>
  <c r="CR69" i="103" a="1"/>
  <c r="CR69" i="103" s="1"/>
  <c r="CY69" i="103" a="1"/>
  <c r="CY69" i="103" s="1"/>
  <c r="CX69" i="103" a="1"/>
  <c r="CX69" i="103" s="1"/>
  <c r="CI69" i="103" a="1"/>
  <c r="CI69" i="103" s="1"/>
  <c r="CU69" i="103" a="1"/>
  <c r="CU69" i="103" s="1"/>
  <c r="AJ69" i="103" a="1"/>
  <c r="AJ69" i="103" s="1"/>
  <c r="CN69" i="103" a="1"/>
  <c r="CN69" i="103" s="1"/>
  <c r="AH149" i="105"/>
  <c r="CM149" i="105" s="1" a="1"/>
  <c r="CM149" i="105" s="1"/>
  <c r="AG72" i="99"/>
  <c r="AC72" i="99"/>
  <c r="BY32" i="103" a="1"/>
  <c r="BY32" i="103" s="1"/>
  <c r="CC32" i="103" a="1"/>
  <c r="CC32" i="103" s="1"/>
  <c r="CB32" i="103" a="1"/>
  <c r="CB32" i="103" s="1"/>
  <c r="CA32" i="103" a="1"/>
  <c r="CA32" i="103" s="1"/>
  <c r="CD32" i="103" a="1"/>
  <c r="CD32" i="103" s="1"/>
  <c r="CE32" i="103" a="1"/>
  <c r="CE32" i="103" s="1"/>
  <c r="BZ32" i="103" a="1"/>
  <c r="BZ32" i="103" s="1"/>
  <c r="AE32" i="103" a="1"/>
  <c r="AE32" i="103" s="1"/>
  <c r="AL28" i="103" a="1"/>
  <c r="AL28" i="103" s="1"/>
  <c r="AM128" i="105" a="1"/>
  <c r="AM128" i="105" s="1"/>
  <c r="AD3" i="103" a="1"/>
  <c r="AD3" i="103" s="1"/>
  <c r="AD29" i="103" a="1"/>
  <c r="AD29" i="103" s="1"/>
  <c r="DB85" i="105" a="1"/>
  <c r="DB85" i="105" s="1"/>
  <c r="DE85" i="105" a="1"/>
  <c r="DE85" i="105" s="1"/>
  <c r="CS85" i="105" a="1"/>
  <c r="CS85" i="105" s="1"/>
  <c r="DH85" i="105" a="1"/>
  <c r="DH85" i="105" s="1"/>
  <c r="DI85" i="105" a="1"/>
  <c r="DI85" i="105" s="1"/>
  <c r="B78" i="105"/>
  <c r="DE112" i="105" a="1"/>
  <c r="DE112" i="105" s="1"/>
  <c r="DB112" i="105" a="1"/>
  <c r="DB112" i="105" s="1"/>
  <c r="DI112" i="105" a="1"/>
  <c r="DI112" i="105" s="1"/>
  <c r="BE112" i="105" a="1"/>
  <c r="BE112" i="105" s="1"/>
  <c r="CS112" i="105" a="1"/>
  <c r="CS112" i="105" s="1"/>
  <c r="AH67" i="105"/>
  <c r="BE67" i="105" s="1" a="1"/>
  <c r="BE67" i="105" s="1"/>
  <c r="AH59" i="105"/>
  <c r="BE59" i="105" s="1" a="1"/>
  <c r="BE59" i="105" s="1"/>
  <c r="CO18" i="105" a="1"/>
  <c r="CO18" i="105" s="1"/>
  <c r="CI18" i="105" a="1"/>
  <c r="CI18" i="105" s="1"/>
  <c r="CK18" i="105" a="1"/>
  <c r="CK18" i="105" s="1"/>
  <c r="CL18" i="105" a="1"/>
  <c r="CL18" i="105" s="1"/>
  <c r="CM18" i="105" a="1"/>
  <c r="CM18" i="105" s="1"/>
  <c r="CE66" i="105" a="1"/>
  <c r="CE66" i="105" s="1"/>
  <c r="CD66" i="105" a="1"/>
  <c r="CD66" i="105" s="1"/>
  <c r="AY66" i="105" a="1"/>
  <c r="AY66" i="105" s="1"/>
  <c r="CA66" i="105" a="1"/>
  <c r="CA66" i="105" s="1"/>
  <c r="CG66" i="105" a="1"/>
  <c r="CG66" i="105" s="1"/>
  <c r="CB66" i="105" a="1"/>
  <c r="CB66" i="105" s="1"/>
  <c r="CF66" i="105" a="1"/>
  <c r="CF66" i="105" s="1"/>
  <c r="CO20" i="105" a="1"/>
  <c r="CO20" i="105" s="1"/>
  <c r="CI20" i="105" a="1"/>
  <c r="CI20" i="105" s="1"/>
  <c r="CL20" i="105" a="1"/>
  <c r="CL20" i="105" s="1"/>
  <c r="CM20" i="105" a="1"/>
  <c r="CM20" i="105" s="1"/>
  <c r="CK20" i="105" a="1"/>
  <c r="CK20" i="105" s="1"/>
  <c r="BM22" i="103" a="1"/>
  <c r="BM22" i="103" s="1"/>
  <c r="BL22" i="103" a="1"/>
  <c r="BL22" i="103" s="1"/>
  <c r="BJ22" i="103" a="1"/>
  <c r="BJ22" i="103" s="1"/>
  <c r="BP22" i="103" a="1"/>
  <c r="BP22" i="103" s="1"/>
  <c r="BI22" i="103" a="1"/>
  <c r="BI22" i="103" s="1"/>
  <c r="BO22" i="103" a="1"/>
  <c r="BO22" i="103" s="1"/>
  <c r="BK22" i="103" a="1"/>
  <c r="BK22" i="103" s="1"/>
  <c r="BN22" i="103" a="1"/>
  <c r="BN22" i="103" s="1"/>
  <c r="BH22" i="103" a="1"/>
  <c r="BH22" i="103" s="1"/>
  <c r="AC22" i="103" a="1"/>
  <c r="AC22" i="103" s="1"/>
  <c r="AG73" i="99"/>
  <c r="AH105" i="105"/>
  <c r="BX105" i="105" s="1" a="1"/>
  <c r="BX105" i="105" s="1"/>
  <c r="AC73" i="99"/>
  <c r="W72" i="104"/>
  <c r="CM72" i="104" s="1" a="1"/>
  <c r="CM72" i="104" s="1"/>
  <c r="W43" i="104"/>
  <c r="E41" i="105"/>
  <c r="AC85" i="99"/>
  <c r="AG85" i="99"/>
  <c r="AE60" i="105"/>
  <c r="BU60" i="105" s="1" a="1"/>
  <c r="BU60" i="105" s="1"/>
  <c r="S85" i="99"/>
  <c r="AJ45" i="105"/>
  <c r="BZ45" i="105" s="1" a="1"/>
  <c r="BZ45" i="105" s="1"/>
  <c r="AH20" i="99"/>
  <c r="AD20" i="99"/>
  <c r="CC58" i="103" a="1"/>
  <c r="CC58" i="103" s="1"/>
  <c r="CA58" i="103" a="1"/>
  <c r="CA58" i="103" s="1"/>
  <c r="CD58" i="103" a="1"/>
  <c r="CD58" i="103" s="1"/>
  <c r="CE58" i="103" a="1"/>
  <c r="CE58" i="103" s="1"/>
  <c r="BY58" i="103" a="1"/>
  <c r="BY58" i="103" s="1"/>
  <c r="CB58" i="103" a="1"/>
  <c r="CB58" i="103" s="1"/>
  <c r="BZ58" i="103" a="1"/>
  <c r="BZ58" i="103" s="1"/>
  <c r="BQ58" i="103" a="1"/>
  <c r="BQ58" i="103" s="1"/>
  <c r="AX70" i="105" a="1"/>
  <c r="AX70" i="105" s="1"/>
  <c r="AJ9" i="103" a="1"/>
  <c r="AJ9" i="103" s="1"/>
  <c r="CI9" i="103" a="1"/>
  <c r="CI9" i="103" s="1"/>
  <c r="CX9" i="103" a="1"/>
  <c r="CX9" i="103" s="1"/>
  <c r="CR9" i="103" a="1"/>
  <c r="CR9" i="103" s="1"/>
  <c r="CU9" i="103" a="1"/>
  <c r="CU9" i="103" s="1"/>
  <c r="CY9" i="103" a="1"/>
  <c r="CY9" i="103" s="1"/>
  <c r="W146" i="104"/>
  <c r="Y27" i="105"/>
  <c r="Y46" i="105"/>
  <c r="BD37" i="103" a="1"/>
  <c r="BD37" i="103" s="1"/>
  <c r="AZ37" i="103" a="1"/>
  <c r="AZ37" i="103" s="1"/>
  <c r="AY37" i="103" a="1"/>
  <c r="AY37" i="103" s="1"/>
  <c r="BE37" i="103" a="1"/>
  <c r="BE37" i="103" s="1"/>
  <c r="BF37" i="103" a="1"/>
  <c r="BF37" i="103" s="1"/>
  <c r="BB37" i="103" a="1"/>
  <c r="BB37" i="103" s="1"/>
  <c r="BC37" i="103" a="1"/>
  <c r="BC37" i="103" s="1"/>
  <c r="BA37" i="103" a="1"/>
  <c r="BA37" i="103" s="1"/>
  <c r="BG37" i="103" a="1"/>
  <c r="BG37" i="103" s="1"/>
  <c r="AX37" i="103" a="1"/>
  <c r="AX37" i="103" s="1"/>
  <c r="R137" i="104"/>
  <c r="CX17" i="103" a="1"/>
  <c r="CX17" i="103" s="1"/>
  <c r="CU17" i="103" a="1"/>
  <c r="CU17" i="103" s="1"/>
  <c r="CY17" i="103" a="1"/>
  <c r="CY17" i="103" s="1"/>
  <c r="CI17" i="103" a="1"/>
  <c r="CI17" i="103" s="1"/>
  <c r="CR17" i="103" a="1"/>
  <c r="CR17" i="103" s="1"/>
  <c r="AJ17" i="103" a="1"/>
  <c r="AJ17" i="103" s="1"/>
  <c r="R35" i="104"/>
  <c r="AH22" i="99"/>
  <c r="AJ80" i="105"/>
  <c r="AD22" i="99"/>
  <c r="BM14" i="103" a="1"/>
  <c r="BM14" i="103" s="1"/>
  <c r="BO14" i="103" a="1"/>
  <c r="BO14" i="103" s="1"/>
  <c r="BN14" i="103" a="1"/>
  <c r="BN14" i="103" s="1"/>
  <c r="BH14" i="103" a="1"/>
  <c r="BH14" i="103" s="1"/>
  <c r="BJ14" i="103" a="1"/>
  <c r="BJ14" i="103" s="1"/>
  <c r="BL14" i="103" a="1"/>
  <c r="BL14" i="103" s="1"/>
  <c r="BK14" i="103" a="1"/>
  <c r="BK14" i="103" s="1"/>
  <c r="BI14" i="103" a="1"/>
  <c r="BI14" i="103" s="1"/>
  <c r="AC14" i="103" a="1"/>
  <c r="AC14" i="103" s="1"/>
  <c r="AD12" i="103" a="1"/>
  <c r="AD12" i="103" s="1"/>
  <c r="BS12" i="103" a="1"/>
  <c r="BS12" i="103" s="1"/>
  <c r="BX12" i="103" a="1"/>
  <c r="BX12" i="103" s="1"/>
  <c r="BW12" i="103" a="1"/>
  <c r="BW12" i="103" s="1"/>
  <c r="BT12" i="103" a="1"/>
  <c r="BT12" i="103" s="1"/>
  <c r="BV12" i="103" a="1"/>
  <c r="BV12" i="103" s="1"/>
  <c r="BU12" i="103" a="1"/>
  <c r="BU12" i="103" s="1"/>
  <c r="BQ12" i="103" a="1"/>
  <c r="BQ12" i="103" s="1"/>
  <c r="BR12" i="103" a="1"/>
  <c r="BR12" i="103" s="1"/>
  <c r="AA69" i="105"/>
  <c r="AA64" i="105"/>
  <c r="BK131" i="103" a="1"/>
  <c r="BK131" i="103" s="1"/>
  <c r="BM131" i="103" a="1"/>
  <c r="BM131" i="103" s="1"/>
  <c r="BH131" i="103" a="1"/>
  <c r="BH131" i="103" s="1"/>
  <c r="BO131" i="103" a="1"/>
  <c r="BO131" i="103" s="1"/>
  <c r="BN131" i="103" a="1"/>
  <c r="BN131" i="103" s="1"/>
  <c r="BP131" i="103" a="1"/>
  <c r="BP131" i="103" s="1"/>
  <c r="BI131" i="103" a="1"/>
  <c r="BI131" i="103" s="1"/>
  <c r="BJ131" i="103" a="1"/>
  <c r="BJ131" i="103" s="1"/>
  <c r="AX131" i="103" a="1"/>
  <c r="AX131" i="103" s="1"/>
  <c r="BL131" i="103" a="1"/>
  <c r="BL131" i="103" s="1"/>
  <c r="AF19" i="99"/>
  <c r="AB19" i="99"/>
  <c r="Z121" i="105"/>
  <c r="S19" i="99"/>
  <c r="AN145" i="105" a="1"/>
  <c r="AN145" i="105" s="1"/>
  <c r="AW73" i="105" a="1"/>
  <c r="AW73" i="105" s="1"/>
  <c r="BG73" i="105" a="1"/>
  <c r="BG73" i="105" s="1"/>
  <c r="BA73" i="105" a="1"/>
  <c r="BA73" i="105" s="1"/>
  <c r="BC73" i="105" a="1"/>
  <c r="BC73" i="105" s="1"/>
  <c r="BD73" i="105" a="1"/>
  <c r="BD73" i="105" s="1"/>
  <c r="AX73" i="105" a="1"/>
  <c r="AX73" i="105" s="1"/>
  <c r="BB73" i="105" a="1"/>
  <c r="BB73" i="105" s="1"/>
  <c r="AZ73" i="105" a="1"/>
  <c r="AZ73" i="105" s="1"/>
  <c r="AX17" i="105" a="1"/>
  <c r="AX17" i="105" s="1"/>
  <c r="CE121" i="105" a="1"/>
  <c r="CE121" i="105" s="1"/>
  <c r="CB121" i="105" a="1"/>
  <c r="CB121" i="105" s="1"/>
  <c r="CD121" i="105" a="1"/>
  <c r="CD121" i="105" s="1"/>
  <c r="CF121" i="105" a="1"/>
  <c r="CF121" i="105" s="1"/>
  <c r="CA121" i="105" a="1"/>
  <c r="CA121" i="105" s="1"/>
  <c r="CG121" i="105" a="1"/>
  <c r="CG121" i="105" s="1"/>
  <c r="AY121" i="105" a="1"/>
  <c r="AY121" i="105" s="1"/>
  <c r="CU75" i="103" a="1"/>
  <c r="CU75" i="103" s="1"/>
  <c r="CI75" i="103" a="1"/>
  <c r="CI75" i="103" s="1"/>
  <c r="CR75" i="103" a="1"/>
  <c r="CR75" i="103" s="1"/>
  <c r="CX75" i="103" a="1"/>
  <c r="CX75" i="103" s="1"/>
  <c r="CY75" i="103" a="1"/>
  <c r="CY75" i="103" s="1"/>
  <c r="CN75" i="103" a="1"/>
  <c r="CN75" i="103" s="1"/>
  <c r="AJ75" i="103" a="1"/>
  <c r="AJ75" i="103" s="1"/>
  <c r="CU25" i="103" a="1"/>
  <c r="CU25" i="103" s="1"/>
  <c r="CI25" i="103" a="1"/>
  <c r="CI25" i="103" s="1"/>
  <c r="CR25" i="103" a="1"/>
  <c r="CR25" i="103" s="1"/>
  <c r="CX25" i="103" a="1"/>
  <c r="CX25" i="103" s="1"/>
  <c r="CY25" i="103" a="1"/>
  <c r="CY25" i="103" s="1"/>
  <c r="CN25" i="103" a="1"/>
  <c r="CN25" i="103" s="1"/>
  <c r="AJ25" i="103" a="1"/>
  <c r="AJ25" i="103" s="1"/>
  <c r="CX22" i="103" a="1"/>
  <c r="CX22" i="103" s="1"/>
  <c r="CY22" i="103" a="1"/>
  <c r="CY22" i="103" s="1"/>
  <c r="CI22" i="103" a="1"/>
  <c r="CI22" i="103" s="1"/>
  <c r="CR22" i="103" a="1"/>
  <c r="CR22" i="103" s="1"/>
  <c r="CU22" i="103" a="1"/>
  <c r="CU22" i="103" s="1"/>
  <c r="AJ22" i="103" a="1"/>
  <c r="AJ22" i="103" s="1"/>
  <c r="CT62" i="103" a="1"/>
  <c r="CT62" i="103" s="1"/>
  <c r="CW62" i="103" a="1"/>
  <c r="CW62" i="103" s="1"/>
  <c r="CK62" i="103" a="1"/>
  <c r="CK62" i="103" s="1"/>
  <c r="AL62" i="103" a="1"/>
  <c r="AL62" i="103" s="1"/>
  <c r="CZ62" i="103" a="1"/>
  <c r="CZ62" i="103" s="1"/>
  <c r="CY62" i="103" a="1"/>
  <c r="CY62" i="103" s="1"/>
  <c r="CP62" i="103" a="1"/>
  <c r="CP62" i="103" s="1"/>
  <c r="BK7" i="103" a="1"/>
  <c r="BK7" i="103" s="1"/>
  <c r="BL7" i="103" a="1"/>
  <c r="BL7" i="103" s="1"/>
  <c r="BJ7" i="103" a="1"/>
  <c r="BJ7" i="103" s="1"/>
  <c r="BP7" i="103" a="1"/>
  <c r="BP7" i="103" s="1"/>
  <c r="BH7" i="103" a="1"/>
  <c r="BH7" i="103" s="1"/>
  <c r="BM7" i="103" a="1"/>
  <c r="BM7" i="103" s="1"/>
  <c r="BN7" i="103" a="1"/>
  <c r="BN7" i="103" s="1"/>
  <c r="BO7" i="103" a="1"/>
  <c r="BO7" i="103" s="1"/>
  <c r="BI7" i="103" a="1"/>
  <c r="BI7" i="103" s="1"/>
  <c r="BT51" i="103" a="1"/>
  <c r="BT51" i="103" s="1"/>
  <c r="BX51" i="103" a="1"/>
  <c r="BX51" i="103" s="1"/>
  <c r="BV51" i="103" a="1"/>
  <c r="BV51" i="103" s="1"/>
  <c r="BS51" i="103" a="1"/>
  <c r="BS51" i="103" s="1"/>
  <c r="BW51" i="103" a="1"/>
  <c r="BW51" i="103" s="1"/>
  <c r="BQ51" i="103" a="1"/>
  <c r="BQ51" i="103" s="1"/>
  <c r="BU51" i="103" a="1"/>
  <c r="BU51" i="103" s="1"/>
  <c r="BR51" i="103" a="1"/>
  <c r="BR51" i="103" s="1"/>
  <c r="AD51" i="103" a="1"/>
  <c r="AD51" i="103" s="1"/>
  <c r="H25" i="105"/>
  <c r="E25" i="105"/>
  <c r="F25" i="105"/>
  <c r="C25" i="105" s="1"/>
  <c r="I25" i="105"/>
  <c r="AD30" i="103" a="1"/>
  <c r="AD30" i="103" s="1"/>
  <c r="BV30" i="103" a="1"/>
  <c r="BV30" i="103" s="1"/>
  <c r="BS30" i="103" a="1"/>
  <c r="BS30" i="103" s="1"/>
  <c r="BW30" i="103" a="1"/>
  <c r="BW30" i="103" s="1"/>
  <c r="BX30" i="103" a="1"/>
  <c r="BX30" i="103" s="1"/>
  <c r="BQ30" i="103" a="1"/>
  <c r="BQ30" i="103" s="1"/>
  <c r="BT30" i="103" a="1"/>
  <c r="BT30" i="103" s="1"/>
  <c r="BU30" i="103" a="1"/>
  <c r="BU30" i="103" s="1"/>
  <c r="BR30" i="103" a="1"/>
  <c r="BR30" i="103" s="1"/>
  <c r="BO68" i="103" a="1"/>
  <c r="BO68" i="103" s="1"/>
  <c r="BH68" i="103" a="1"/>
  <c r="BH68" i="103" s="1"/>
  <c r="BI68" i="103" a="1"/>
  <c r="BI68" i="103" s="1"/>
  <c r="BP68" i="103" a="1"/>
  <c r="BP68" i="103" s="1"/>
  <c r="BM68" i="103" a="1"/>
  <c r="BM68" i="103" s="1"/>
  <c r="BL68" i="103" a="1"/>
  <c r="BL68" i="103" s="1"/>
  <c r="BJ68" i="103" a="1"/>
  <c r="BJ68" i="103" s="1"/>
  <c r="BN68" i="103" a="1"/>
  <c r="BN68" i="103" s="1"/>
  <c r="BK68" i="103" a="1"/>
  <c r="BK68" i="103" s="1"/>
  <c r="AC68" i="103" a="1"/>
  <c r="AC68" i="103" s="1"/>
  <c r="BV72" i="103" a="1"/>
  <c r="BV72" i="103" s="1"/>
  <c r="CY72" i="103" a="1"/>
  <c r="CY72" i="103" s="1"/>
  <c r="CX72" i="103" a="1"/>
  <c r="CX72" i="103" s="1"/>
  <c r="CI72" i="103" a="1"/>
  <c r="CI72" i="103" s="1"/>
  <c r="CU72" i="103" a="1"/>
  <c r="CU72" i="103" s="1"/>
  <c r="CR72" i="103" a="1"/>
  <c r="CR72" i="103" s="1"/>
  <c r="CN72" i="103" a="1"/>
  <c r="CN72" i="103" s="1"/>
  <c r="CO112" i="105" a="1"/>
  <c r="CO112" i="105" s="1"/>
  <c r="CM112" i="105" a="1"/>
  <c r="CM112" i="105" s="1"/>
  <c r="CI112" i="105" a="1"/>
  <c r="CI112" i="105" s="1"/>
  <c r="CK112" i="105" a="1"/>
  <c r="CK112" i="105" s="1"/>
  <c r="CL112" i="105" a="1"/>
  <c r="CL112" i="105" s="1"/>
  <c r="AZ112" i="105" a="1"/>
  <c r="AZ112" i="105" s="1"/>
  <c r="CI80" i="103" a="1"/>
  <c r="CI80" i="103" s="1"/>
  <c r="CY80" i="103" a="1"/>
  <c r="CY80" i="103" s="1"/>
  <c r="CX80" i="103" a="1"/>
  <c r="CX80" i="103" s="1"/>
  <c r="CR80" i="103" a="1"/>
  <c r="CR80" i="103" s="1"/>
  <c r="CU80" i="103" a="1"/>
  <c r="CU80" i="103" s="1"/>
  <c r="CN80" i="103" a="1"/>
  <c r="CN80" i="103" s="1"/>
  <c r="BE80" i="103" a="1"/>
  <c r="BE80" i="103" s="1"/>
  <c r="BV80" i="103" a="1"/>
  <c r="BV80" i="103" s="1"/>
  <c r="BN80" i="103" a="1"/>
  <c r="BN80" i="103" s="1"/>
  <c r="CD138" i="103" a="1"/>
  <c r="CD138" i="103" s="1"/>
  <c r="BZ138" i="103" a="1"/>
  <c r="BZ138" i="103" s="1"/>
  <c r="CA138" i="103" a="1"/>
  <c r="CA138" i="103" s="1"/>
  <c r="BY138" i="103" a="1"/>
  <c r="BY138" i="103" s="1"/>
  <c r="CC138" i="103" a="1"/>
  <c r="CC138" i="103" s="1"/>
  <c r="BQ138" i="103" a="1"/>
  <c r="BQ138" i="103" s="1"/>
  <c r="CB138" i="103" a="1"/>
  <c r="CB138" i="103" s="1"/>
  <c r="CE138" i="103" a="1"/>
  <c r="CE138" i="103" s="1"/>
  <c r="BI138" i="103" a="1"/>
  <c r="BI138" i="103" s="1"/>
  <c r="AE138" i="103" a="1"/>
  <c r="AE138" i="103" s="1"/>
  <c r="AZ138" i="103" a="1"/>
  <c r="AZ138" i="103" s="1"/>
  <c r="CE28" i="103" a="1"/>
  <c r="CE28" i="103" s="1"/>
  <c r="CB28" i="103" a="1"/>
  <c r="CB28" i="103" s="1"/>
  <c r="BY28" i="103" a="1"/>
  <c r="BY28" i="103" s="1"/>
  <c r="CC28" i="103" a="1"/>
  <c r="CC28" i="103" s="1"/>
  <c r="CD28" i="103" a="1"/>
  <c r="CD28" i="103" s="1"/>
  <c r="CA28" i="103" a="1"/>
  <c r="CA28" i="103" s="1"/>
  <c r="BZ28" i="103" a="1"/>
  <c r="BZ28" i="103" s="1"/>
  <c r="AV147" i="105" a="1"/>
  <c r="AV147" i="105" s="1"/>
  <c r="AR147" i="105" a="1"/>
  <c r="AR147" i="105" s="1"/>
  <c r="AN147" i="105" a="1"/>
  <c r="AN147" i="105" s="1"/>
  <c r="AP147" i="105" a="1"/>
  <c r="AP147" i="105" s="1"/>
  <c r="AS147" i="105" a="1"/>
  <c r="AS147" i="105" s="1"/>
  <c r="AO147" i="105" a="1"/>
  <c r="AO147" i="105" s="1"/>
  <c r="AM147" i="105" a="1"/>
  <c r="AM147" i="105" s="1"/>
  <c r="AL147" i="105" a="1"/>
  <c r="AL147" i="105" s="1"/>
  <c r="AQ147" i="105" a="1"/>
  <c r="AQ147" i="105" s="1"/>
  <c r="AU147" i="105" a="1"/>
  <c r="AU147" i="105" s="1"/>
  <c r="AK147" i="105" a="1"/>
  <c r="AK147" i="105" s="1"/>
  <c r="AZ88" i="105" a="1"/>
  <c r="AZ88" i="105" s="1"/>
  <c r="BC144" i="105" a="1"/>
  <c r="BC144" i="105" s="1"/>
  <c r="AZ144" i="105" a="1"/>
  <c r="AZ144" i="105" s="1"/>
  <c r="BG144" i="105" a="1"/>
  <c r="BG144" i="105" s="1"/>
  <c r="BF144" i="105" a="1"/>
  <c r="BF144" i="105" s="1"/>
  <c r="AX144" i="105" a="1"/>
  <c r="AX144" i="105" s="1"/>
  <c r="BD144" i="105" a="1"/>
  <c r="BD144" i="105" s="1"/>
  <c r="BB144" i="105" a="1"/>
  <c r="BB144" i="105" s="1"/>
  <c r="BO146" i="105" a="1"/>
  <c r="BO146" i="105" s="1"/>
  <c r="E70" i="105"/>
  <c r="R128" i="104"/>
  <c r="BG122" i="105" a="1"/>
  <c r="BG122" i="105" s="1"/>
  <c r="CU122" i="105" a="1"/>
  <c r="CU122" i="105" s="1"/>
  <c r="DD122" i="105" a="1"/>
  <c r="DD122" i="105" s="1"/>
  <c r="DG122" i="105" a="1"/>
  <c r="DG122" i="105" s="1"/>
  <c r="CE107" i="105" a="1"/>
  <c r="CE107" i="105" s="1"/>
  <c r="CC107" i="105" a="1"/>
  <c r="CC107" i="105" s="1"/>
  <c r="CD107" i="105" a="1"/>
  <c r="CD107" i="105" s="1"/>
  <c r="CA107" i="105" a="1"/>
  <c r="CA107" i="105" s="1"/>
  <c r="CB20" i="105" a="1"/>
  <c r="CB20" i="105" s="1"/>
  <c r="CE20" i="105" a="1"/>
  <c r="CE20" i="105" s="1"/>
  <c r="CH20" i="105" a="1"/>
  <c r="CH20" i="105" s="1"/>
  <c r="CF20" i="105" a="1"/>
  <c r="CF20" i="105" s="1"/>
  <c r="CA20" i="105" a="1"/>
  <c r="CA20" i="105" s="1"/>
  <c r="CD20" i="105" a="1"/>
  <c r="CD20" i="105" s="1"/>
  <c r="CK121" i="105" a="1"/>
  <c r="CK121" i="105" s="1"/>
  <c r="CL121" i="105" a="1"/>
  <c r="CL121" i="105" s="1"/>
  <c r="CM121" i="105" a="1"/>
  <c r="CM121" i="105" s="1"/>
  <c r="CI121" i="105" a="1"/>
  <c r="CI121" i="105" s="1"/>
  <c r="CN121" i="105" a="1"/>
  <c r="CN121" i="105" s="1"/>
  <c r="AZ121" i="105" a="1"/>
  <c r="AZ121" i="105" s="1"/>
  <c r="AX19" i="105" a="1"/>
  <c r="AX19" i="105" s="1"/>
  <c r="AH46" i="105"/>
  <c r="BX46" i="105" s="1" a="1"/>
  <c r="BX46" i="105" s="1"/>
  <c r="AG137" i="99"/>
  <c r="AC137" i="99"/>
  <c r="AG76" i="99"/>
  <c r="AC76" i="99"/>
  <c r="AE88" i="105"/>
  <c r="BU88" i="105" s="1" a="1"/>
  <c r="BU88" i="105" s="1"/>
  <c r="AB41" i="103" a="1"/>
  <c r="AB41" i="103" s="1"/>
  <c r="AX41" i="103" a="1"/>
  <c r="AX41" i="103" s="1"/>
  <c r="BC41" i="103" a="1"/>
  <c r="BC41" i="103" s="1"/>
  <c r="AZ41" i="103" a="1"/>
  <c r="AZ41" i="103" s="1"/>
  <c r="BE41" i="103" a="1"/>
  <c r="BE41" i="103" s="1"/>
  <c r="AY41" i="103" a="1"/>
  <c r="AY41" i="103" s="1"/>
  <c r="BF41" i="103" a="1"/>
  <c r="BF41" i="103" s="1"/>
  <c r="BD41" i="103" a="1"/>
  <c r="BD41" i="103" s="1"/>
  <c r="BG41" i="103" a="1"/>
  <c r="BG41" i="103" s="1"/>
  <c r="BA41" i="103" a="1"/>
  <c r="BA41" i="103" s="1"/>
  <c r="BB41" i="103" a="1"/>
  <c r="BB41" i="103" s="1"/>
  <c r="BT2" i="103" a="1"/>
  <c r="BT2" i="103" s="1"/>
  <c r="BW2" i="103" a="1"/>
  <c r="BW2" i="103" s="1"/>
  <c r="BV2" i="103" a="1"/>
  <c r="BV2" i="103" s="1"/>
  <c r="BU2" i="103" a="1"/>
  <c r="BU2" i="103" s="1"/>
  <c r="BX2" i="103" a="1"/>
  <c r="BX2" i="103" s="1"/>
  <c r="BQ2" i="103" a="1"/>
  <c r="BQ2" i="103" s="1"/>
  <c r="BS2" i="103" a="1"/>
  <c r="BS2" i="103" s="1"/>
  <c r="BR2" i="103" a="1"/>
  <c r="BR2" i="103" s="1"/>
  <c r="R59" i="104"/>
  <c r="AF28" i="99"/>
  <c r="AB28" i="99"/>
  <c r="Z122" i="105"/>
  <c r="S28" i="99"/>
  <c r="AY144" i="105" a="1"/>
  <c r="AY144" i="105" s="1"/>
  <c r="CA144" i="105" a="1"/>
  <c r="CA144" i="105" s="1"/>
  <c r="CG144" i="105" a="1"/>
  <c r="CG144" i="105" s="1"/>
  <c r="CC144" i="105" a="1"/>
  <c r="CC144" i="105" s="1"/>
  <c r="CH144" i="105" a="1"/>
  <c r="CH144" i="105" s="1"/>
  <c r="CD144" i="105" a="1"/>
  <c r="CD144" i="105" s="1"/>
  <c r="CE144" i="105" a="1"/>
  <c r="CE144" i="105" s="1"/>
  <c r="R14" i="104"/>
  <c r="CU41" i="103" a="1"/>
  <c r="CU41" i="103" s="1"/>
  <c r="CY41" i="103" a="1"/>
  <c r="CY41" i="103" s="1"/>
  <c r="CR41" i="103" a="1"/>
  <c r="CR41" i="103" s="1"/>
  <c r="CX41" i="103" a="1"/>
  <c r="CX41" i="103" s="1"/>
  <c r="CI41" i="103" a="1"/>
  <c r="CI41" i="103" s="1"/>
  <c r="AJ41" i="103" a="1"/>
  <c r="AJ41" i="103" s="1"/>
  <c r="CN41" i="103" a="1"/>
  <c r="CN41" i="103" s="1"/>
  <c r="CK51" i="105" a="1"/>
  <c r="CK51" i="105" s="1"/>
  <c r="CL51" i="105" a="1"/>
  <c r="CL51" i="105" s="1"/>
  <c r="CM51" i="105" a="1"/>
  <c r="CM51" i="105" s="1"/>
  <c r="CJ51" i="105" a="1"/>
  <c r="CJ51" i="105" s="1"/>
  <c r="CI51" i="105" a="1"/>
  <c r="CI51" i="105" s="1"/>
  <c r="AZ51" i="105" a="1"/>
  <c r="AZ51" i="105" s="1"/>
  <c r="DC14" i="105" a="1"/>
  <c r="DC14" i="105" s="1"/>
  <c r="CT14" i="105" a="1"/>
  <c r="CT14" i="105" s="1"/>
  <c r="DJ14" i="105" a="1"/>
  <c r="DJ14" i="105" s="1"/>
  <c r="CN14" i="105" a="1"/>
  <c r="CN14" i="105" s="1"/>
  <c r="DF14" i="105" a="1"/>
  <c r="DF14" i="105" s="1"/>
  <c r="CG14" i="105" a="1"/>
  <c r="CG14" i="105" s="1"/>
  <c r="AX22" i="103" a="1"/>
  <c r="AX22" i="103" s="1"/>
  <c r="AY22" i="103" a="1"/>
  <c r="AY22" i="103" s="1"/>
  <c r="BN17" i="103" a="1"/>
  <c r="BN17" i="103" s="1"/>
  <c r="E20" i="105"/>
  <c r="AN144" i="105" a="1"/>
  <c r="AN144" i="105" s="1"/>
  <c r="T69" i="104"/>
  <c r="AC29" i="103" a="1"/>
  <c r="AC29" i="103" s="1"/>
  <c r="AG50" i="99"/>
  <c r="AE61" i="103" a="1"/>
  <c r="AE61" i="103" s="1"/>
  <c r="AK61" i="103" a="1"/>
  <c r="AK61" i="103" s="1"/>
  <c r="T146" i="104"/>
  <c r="BR146" i="104" s="1" a="1"/>
  <c r="BR146" i="104" s="1"/>
  <c r="AD62" i="103" a="1"/>
  <c r="AD62" i="103" s="1"/>
  <c r="BR62" i="103" a="1"/>
  <c r="BR62" i="103" s="1"/>
  <c r="BU62" i="103" a="1"/>
  <c r="BU62" i="103" s="1"/>
  <c r="BV62" i="103" a="1"/>
  <c r="BV62" i="103" s="1"/>
  <c r="BW62" i="103" a="1"/>
  <c r="BW62" i="103" s="1"/>
  <c r="BX62" i="103" a="1"/>
  <c r="BX62" i="103" s="1"/>
  <c r="BT62" i="103" a="1"/>
  <c r="BT62" i="103" s="1"/>
  <c r="BS62" i="103" a="1"/>
  <c r="BS62" i="103" s="1"/>
  <c r="BQ62" i="103" a="1"/>
  <c r="BQ62" i="103" s="1"/>
  <c r="CU27" i="103" a="1"/>
  <c r="CU27" i="103" s="1"/>
  <c r="CX27" i="103" a="1"/>
  <c r="CX27" i="103" s="1"/>
  <c r="CY27" i="103" a="1"/>
  <c r="CY27" i="103" s="1"/>
  <c r="CR27" i="103" a="1"/>
  <c r="CR27" i="103" s="1"/>
  <c r="CI27" i="103" a="1"/>
  <c r="CI27" i="103" s="1"/>
  <c r="AJ27" i="103" a="1"/>
  <c r="AJ27" i="103" s="1"/>
  <c r="CN27" i="103" a="1"/>
  <c r="CN27" i="103" s="1"/>
  <c r="AF75" i="99"/>
  <c r="AB75" i="99"/>
  <c r="Z70" i="105"/>
  <c r="AL70" i="105" s="1" a="1"/>
  <c r="AL70" i="105" s="1"/>
  <c r="CW82" i="103" a="1"/>
  <c r="CW82" i="103" s="1"/>
  <c r="CT82" i="103" a="1"/>
  <c r="CT82" i="103" s="1"/>
  <c r="CK82" i="103" a="1"/>
  <c r="CK82" i="103" s="1"/>
  <c r="BX82" i="103" a="1"/>
  <c r="BX82" i="103" s="1"/>
  <c r="CE82" i="103" a="1"/>
  <c r="CE82" i="103" s="1"/>
  <c r="BP82" i="103" a="1"/>
  <c r="BP82" i="103" s="1"/>
  <c r="BG82" i="103" a="1"/>
  <c r="BG82" i="103" s="1"/>
  <c r="CP82" i="103" a="1"/>
  <c r="CP82" i="103" s="1"/>
  <c r="CZ82" i="103" a="1"/>
  <c r="CZ82" i="103" s="1"/>
  <c r="AC69" i="105"/>
  <c r="AC64" i="105"/>
  <c r="BD135" i="103" a="1"/>
  <c r="BD135" i="103" s="1"/>
  <c r="BC135" i="103" a="1"/>
  <c r="BC135" i="103" s="1"/>
  <c r="AX135" i="103" a="1"/>
  <c r="AX135" i="103" s="1"/>
  <c r="AY135" i="103" a="1"/>
  <c r="AY135" i="103" s="1"/>
  <c r="AZ135" i="103" a="1"/>
  <c r="AZ135" i="103" s="1"/>
  <c r="BE135" i="103" a="1"/>
  <c r="BE135" i="103" s="1"/>
  <c r="AB135" i="103" a="1"/>
  <c r="AB135" i="103" s="1"/>
  <c r="BF135" i="103" a="1"/>
  <c r="BF135" i="103" s="1"/>
  <c r="BG135" i="103" a="1"/>
  <c r="BG135" i="103" s="1"/>
  <c r="BA135" i="103" a="1"/>
  <c r="BA135" i="103" s="1"/>
  <c r="BB135" i="103" a="1"/>
  <c r="BB135" i="103" s="1"/>
  <c r="AB62" i="103" a="1"/>
  <c r="AB62" i="103" s="1"/>
  <c r="BC62" i="103" a="1"/>
  <c r="BC62" i="103" s="1"/>
  <c r="AY62" i="103" a="1"/>
  <c r="AY62" i="103" s="1"/>
  <c r="BD62" i="103" a="1"/>
  <c r="BD62" i="103" s="1"/>
  <c r="AX62" i="103" a="1"/>
  <c r="AX62" i="103" s="1"/>
  <c r="AZ62" i="103" a="1"/>
  <c r="AZ62" i="103" s="1"/>
  <c r="BB62" i="103" a="1"/>
  <c r="BB62" i="103" s="1"/>
  <c r="BA62" i="103" a="1"/>
  <c r="BA62" i="103" s="1"/>
  <c r="BG62" i="103" a="1"/>
  <c r="BG62" i="103" s="1"/>
  <c r="BE62" i="103" a="1"/>
  <c r="BE62" i="103" s="1"/>
  <c r="BF62" i="103" a="1"/>
  <c r="BF62" i="103" s="1"/>
  <c r="BD60" i="103" a="1"/>
  <c r="BD60" i="103" s="1"/>
  <c r="AX60" i="103" a="1"/>
  <c r="AX60" i="103" s="1"/>
  <c r="BF60" i="103" a="1"/>
  <c r="BF60" i="103" s="1"/>
  <c r="AY60" i="103" a="1"/>
  <c r="AY60" i="103" s="1"/>
  <c r="BC60" i="103" a="1"/>
  <c r="BC60" i="103" s="1"/>
  <c r="BG60" i="103" a="1"/>
  <c r="BG60" i="103" s="1"/>
  <c r="BB60" i="103" a="1"/>
  <c r="BB60" i="103" s="1"/>
  <c r="AZ60" i="103" a="1"/>
  <c r="AZ60" i="103" s="1"/>
  <c r="BE60" i="103" a="1"/>
  <c r="BE60" i="103" s="1"/>
  <c r="BA60" i="103" a="1"/>
  <c r="BA60" i="103" s="1"/>
  <c r="AB60" i="103" a="1"/>
  <c r="AB60" i="103" s="1"/>
  <c r="AX68" i="103" a="1"/>
  <c r="AX68" i="103" s="1"/>
  <c r="AZ68" i="103" a="1"/>
  <c r="AZ68" i="103" s="1"/>
  <c r="BD68" i="103" a="1"/>
  <c r="BD68" i="103" s="1"/>
  <c r="BB68" i="103" a="1"/>
  <c r="BB68" i="103" s="1"/>
  <c r="AY68" i="103" a="1"/>
  <c r="AY68" i="103" s="1"/>
  <c r="BG68" i="103" a="1"/>
  <c r="BG68" i="103" s="1"/>
  <c r="BC68" i="103" a="1"/>
  <c r="BC68" i="103" s="1"/>
  <c r="AB68" i="103" a="1"/>
  <c r="AB68" i="103" s="1"/>
  <c r="BA68" i="103" a="1"/>
  <c r="BA68" i="103" s="1"/>
  <c r="BE68" i="103" a="1"/>
  <c r="BE68" i="103" s="1"/>
  <c r="BF68" i="103" a="1"/>
  <c r="BF68" i="103" s="1"/>
  <c r="BO10" i="103" a="1"/>
  <c r="BO10" i="103" s="1"/>
  <c r="BL10" i="103" a="1"/>
  <c r="BL10" i="103" s="1"/>
  <c r="BM10" i="103" a="1"/>
  <c r="BM10" i="103" s="1"/>
  <c r="BP10" i="103" a="1"/>
  <c r="BP10" i="103" s="1"/>
  <c r="BJ10" i="103" a="1"/>
  <c r="BJ10" i="103" s="1"/>
  <c r="BH10" i="103" a="1"/>
  <c r="BH10" i="103" s="1"/>
  <c r="BN10" i="103" a="1"/>
  <c r="BN10" i="103" s="1"/>
  <c r="BI10" i="103" a="1"/>
  <c r="BI10" i="103" s="1"/>
  <c r="Z30" i="105"/>
  <c r="AF161" i="99"/>
  <c r="AB161" i="99"/>
  <c r="S161" i="99"/>
  <c r="R52" i="104"/>
  <c r="CT65" i="103" a="1"/>
  <c r="CT65" i="103" s="1"/>
  <c r="CK65" i="103" a="1"/>
  <c r="CK65" i="103" s="1"/>
  <c r="CW65" i="103" a="1"/>
  <c r="CW65" i="103" s="1"/>
  <c r="CP65" i="103" a="1"/>
  <c r="CP65" i="103" s="1"/>
  <c r="CU123" i="105" a="1"/>
  <c r="CU123" i="105" s="1"/>
  <c r="DG123" i="105" a="1"/>
  <c r="DG123" i="105" s="1"/>
  <c r="DD123" i="105" a="1"/>
  <c r="DD123" i="105" s="1"/>
  <c r="BG123" i="105" a="1"/>
  <c r="BG123" i="105" s="1"/>
  <c r="R20" i="104"/>
  <c r="BP58" i="103" a="1"/>
  <c r="BP58" i="103" s="1"/>
  <c r="BI58" i="103" a="1"/>
  <c r="BI58" i="103" s="1"/>
  <c r="BL58" i="103" a="1"/>
  <c r="BL58" i="103" s="1"/>
  <c r="BJ58" i="103" a="1"/>
  <c r="BJ58" i="103" s="1"/>
  <c r="BN58" i="103" a="1"/>
  <c r="BN58" i="103" s="1"/>
  <c r="BM58" i="103" a="1"/>
  <c r="BM58" i="103" s="1"/>
  <c r="BK58" i="103" a="1"/>
  <c r="BK58" i="103" s="1"/>
  <c r="BO58" i="103" a="1"/>
  <c r="BO58" i="103" s="1"/>
  <c r="BH58" i="103" a="1"/>
  <c r="BH58" i="103" s="1"/>
  <c r="CL34" i="105" a="1"/>
  <c r="CL34" i="105" s="1"/>
  <c r="CO34" i="105" a="1"/>
  <c r="CO34" i="105" s="1"/>
  <c r="CI34" i="105" a="1"/>
  <c r="CI34" i="105" s="1"/>
  <c r="CN34" i="105" a="1"/>
  <c r="CN34" i="105" s="1"/>
  <c r="CK34" i="105" a="1"/>
  <c r="CK34" i="105" s="1"/>
  <c r="AJ111" i="105"/>
  <c r="BZ111" i="105" s="1" a="1"/>
  <c r="BZ111" i="105" s="1"/>
  <c r="AJ69" i="105"/>
  <c r="BG69" i="105" s="1" a="1"/>
  <c r="BG69" i="105" s="1"/>
  <c r="N19" i="101"/>
  <c r="N2" i="101"/>
  <c r="AH144" i="99"/>
  <c r="AD144" i="99"/>
  <c r="AD35" i="103" a="1"/>
  <c r="AD35" i="103" s="1"/>
  <c r="BT35" i="103" a="1"/>
  <c r="BT35" i="103" s="1"/>
  <c r="BW35" i="103" a="1"/>
  <c r="BW35" i="103" s="1"/>
  <c r="BX35" i="103" a="1"/>
  <c r="BX35" i="103" s="1"/>
  <c r="BR35" i="103" a="1"/>
  <c r="BR35" i="103" s="1"/>
  <c r="BS35" i="103" a="1"/>
  <c r="BS35" i="103" s="1"/>
  <c r="BQ35" i="103" a="1"/>
  <c r="BQ35" i="103" s="1"/>
  <c r="BU35" i="103" a="1"/>
  <c r="BU35" i="103" s="1"/>
  <c r="BV35" i="103" a="1"/>
  <c r="BV35" i="103" s="1"/>
  <c r="AZ4" i="103" a="1"/>
  <c r="AZ4" i="103" s="1"/>
  <c r="BC4" i="103" a="1"/>
  <c r="BC4" i="103" s="1"/>
  <c r="BD4" i="103" a="1"/>
  <c r="BD4" i="103" s="1"/>
  <c r="AX4" i="103" a="1"/>
  <c r="AX4" i="103" s="1"/>
  <c r="AY4" i="103" a="1"/>
  <c r="AY4" i="103" s="1"/>
  <c r="BF4" i="103" a="1"/>
  <c r="BF4" i="103" s="1"/>
  <c r="BG4" i="103" a="1"/>
  <c r="BG4" i="103" s="1"/>
  <c r="BB4" i="103" a="1"/>
  <c r="BB4" i="103" s="1"/>
  <c r="BA4" i="103" a="1"/>
  <c r="BA4" i="103" s="1"/>
  <c r="BE4" i="103" a="1"/>
  <c r="BE4" i="103" s="1"/>
  <c r="AU146" i="105" a="1"/>
  <c r="AU146" i="105" s="1"/>
  <c r="AM146" i="105" a="1"/>
  <c r="AM146" i="105" s="1"/>
  <c r="AV146" i="105" a="1"/>
  <c r="AV146" i="105" s="1"/>
  <c r="AT146" i="105" a="1"/>
  <c r="AT146" i="105" s="1"/>
  <c r="AS146" i="105" a="1"/>
  <c r="AS146" i="105" s="1"/>
  <c r="AK146" i="105" a="1"/>
  <c r="AK146" i="105" s="1"/>
  <c r="AR146" i="105" a="1"/>
  <c r="AR146" i="105" s="1"/>
  <c r="AP146" i="105" a="1"/>
  <c r="AP146" i="105" s="1"/>
  <c r="AL146" i="105" a="1"/>
  <c r="AL146" i="105" s="1"/>
  <c r="I19" i="101"/>
  <c r="BL71" i="103" a="1"/>
  <c r="BL71" i="103" s="1"/>
  <c r="BO71" i="103" a="1"/>
  <c r="BO71" i="103" s="1"/>
  <c r="BK71" i="103" a="1"/>
  <c r="BK71" i="103" s="1"/>
  <c r="BH71" i="103" a="1"/>
  <c r="BH71" i="103" s="1"/>
  <c r="BN71" i="103" a="1"/>
  <c r="BN71" i="103" s="1"/>
  <c r="BM71" i="103" a="1"/>
  <c r="BM71" i="103" s="1"/>
  <c r="BI71" i="103" a="1"/>
  <c r="BI71" i="103" s="1"/>
  <c r="BJ71" i="103" a="1"/>
  <c r="BJ71" i="103" s="1"/>
  <c r="BP71" i="103" a="1"/>
  <c r="BP71" i="103" s="1"/>
  <c r="AC71" i="103" a="1"/>
  <c r="AC71" i="103" s="1"/>
  <c r="BY51" i="103" a="1"/>
  <c r="BY51" i="103" s="1"/>
  <c r="CE51" i="103" a="1"/>
  <c r="CE51" i="103" s="1"/>
  <c r="CA51" i="103" a="1"/>
  <c r="CA51" i="103" s="1"/>
  <c r="CC51" i="103" a="1"/>
  <c r="CC51" i="103" s="1"/>
  <c r="BZ51" i="103" a="1"/>
  <c r="BZ51" i="103" s="1"/>
  <c r="CD51" i="103" a="1"/>
  <c r="CD51" i="103" s="1"/>
  <c r="CB51" i="103" a="1"/>
  <c r="CB51" i="103" s="1"/>
  <c r="AE51" i="103" a="1"/>
  <c r="AE51" i="103" s="1"/>
  <c r="AC66" i="103" a="1"/>
  <c r="AC66" i="103" s="1"/>
  <c r="BH66" i="103" a="1"/>
  <c r="BH66" i="103" s="1"/>
  <c r="BJ66" i="103" a="1"/>
  <c r="BJ66" i="103" s="1"/>
  <c r="BK66" i="103" a="1"/>
  <c r="BK66" i="103" s="1"/>
  <c r="BP66" i="103" a="1"/>
  <c r="BP66" i="103" s="1"/>
  <c r="BM66" i="103" a="1"/>
  <c r="BM66" i="103" s="1"/>
  <c r="BL66" i="103" a="1"/>
  <c r="BL66" i="103" s="1"/>
  <c r="BO66" i="103" a="1"/>
  <c r="BO66" i="103" s="1"/>
  <c r="BN66" i="103" a="1"/>
  <c r="BN66" i="103" s="1"/>
  <c r="BI66" i="103" a="1"/>
  <c r="BI66" i="103" s="1"/>
  <c r="AX44" i="103" a="1"/>
  <c r="AX44" i="103" s="1"/>
  <c r="BE44" i="103" a="1"/>
  <c r="BE44" i="103" s="1"/>
  <c r="BD44" i="103" a="1"/>
  <c r="BD44" i="103" s="1"/>
  <c r="BC44" i="103" a="1"/>
  <c r="BC44" i="103" s="1"/>
  <c r="AY44" i="103" a="1"/>
  <c r="AY44" i="103" s="1"/>
  <c r="BG44" i="103" a="1"/>
  <c r="BG44" i="103" s="1"/>
  <c r="BA44" i="103" a="1"/>
  <c r="BA44" i="103" s="1"/>
  <c r="BB44" i="103" a="1"/>
  <c r="BB44" i="103" s="1"/>
  <c r="BF44" i="103" a="1"/>
  <c r="BF44" i="103" s="1"/>
  <c r="AZ44" i="103" a="1"/>
  <c r="AZ44" i="103" s="1"/>
  <c r="AB44" i="103" a="1"/>
  <c r="AB44" i="103" s="1"/>
  <c r="M2" i="101"/>
  <c r="AC70" i="103" a="1"/>
  <c r="AC70" i="103" s="1"/>
  <c r="BM70" i="103" a="1"/>
  <c r="BM70" i="103" s="1"/>
  <c r="BP70" i="103" a="1"/>
  <c r="BP70" i="103" s="1"/>
  <c r="BH70" i="103" a="1"/>
  <c r="BH70" i="103" s="1"/>
  <c r="BJ70" i="103" a="1"/>
  <c r="BJ70" i="103" s="1"/>
  <c r="BN70" i="103" a="1"/>
  <c r="BN70" i="103" s="1"/>
  <c r="BK70" i="103" a="1"/>
  <c r="BK70" i="103" s="1"/>
  <c r="BO70" i="103" a="1"/>
  <c r="BO70" i="103" s="1"/>
  <c r="BI70" i="103" a="1"/>
  <c r="BI70" i="103" s="1"/>
  <c r="BL70" i="103" a="1"/>
  <c r="BL70" i="103" s="1"/>
  <c r="CW9" i="103" a="1"/>
  <c r="CW9" i="103" s="1"/>
  <c r="CK9" i="103" a="1"/>
  <c r="CK9" i="103" s="1"/>
  <c r="CT9" i="103" a="1"/>
  <c r="CT9" i="103" s="1"/>
  <c r="AL9" i="103" a="1"/>
  <c r="AL9" i="103" s="1"/>
  <c r="BD49" i="103" a="1"/>
  <c r="BD49" i="103" s="1"/>
  <c r="BB49" i="103" a="1"/>
  <c r="BB49" i="103" s="1"/>
  <c r="AZ49" i="103" a="1"/>
  <c r="AZ49" i="103" s="1"/>
  <c r="AX49" i="103" a="1"/>
  <c r="AX49" i="103" s="1"/>
  <c r="BC49" i="103" a="1"/>
  <c r="BC49" i="103" s="1"/>
  <c r="BG49" i="103" a="1"/>
  <c r="BG49" i="103" s="1"/>
  <c r="AY49" i="103" a="1"/>
  <c r="AY49" i="103" s="1"/>
  <c r="BA49" i="103" a="1"/>
  <c r="BA49" i="103" s="1"/>
  <c r="BF49" i="103" a="1"/>
  <c r="BF49" i="103" s="1"/>
  <c r="R45" i="104"/>
  <c r="AH45" i="105"/>
  <c r="CF45" i="105" s="1" a="1"/>
  <c r="CF45" i="105" s="1"/>
  <c r="AC20" i="99"/>
  <c r="AG20" i="99"/>
  <c r="CT20" i="103" a="1"/>
  <c r="CT20" i="103" s="1"/>
  <c r="CK20" i="103" a="1"/>
  <c r="CK20" i="103" s="1"/>
  <c r="CW20" i="103" a="1"/>
  <c r="CW20" i="103" s="1"/>
  <c r="CZ20" i="103" a="1"/>
  <c r="CZ20" i="103" s="1"/>
  <c r="AL20" i="103" a="1"/>
  <c r="AL20" i="103" s="1"/>
  <c r="CJ107" i="105" a="1"/>
  <c r="CJ107" i="105" s="1"/>
  <c r="CK107" i="105" a="1"/>
  <c r="CK107" i="105" s="1"/>
  <c r="CL107" i="105" a="1"/>
  <c r="CL107" i="105" s="1"/>
  <c r="R116" i="104"/>
  <c r="CM138" i="105" a="1"/>
  <c r="CM138" i="105" s="1"/>
  <c r="DI138" i="105" a="1"/>
  <c r="DI138" i="105" s="1"/>
  <c r="CS138" i="105" a="1"/>
  <c r="CS138" i="105" s="1"/>
  <c r="DE138" i="105" a="1"/>
  <c r="DE138" i="105" s="1"/>
  <c r="DB138" i="105" a="1"/>
  <c r="DB138" i="105" s="1"/>
  <c r="AO34" i="105" a="1"/>
  <c r="AO34" i="105" s="1"/>
  <c r="AV123" i="105" a="1"/>
  <c r="AV123" i="105" s="1"/>
  <c r="S31" i="99"/>
  <c r="AL16" i="103" a="1"/>
  <c r="AL16" i="103" s="1"/>
  <c r="CK16" i="103" a="1"/>
  <c r="CK16" i="103" s="1"/>
  <c r="CT16" i="103" a="1"/>
  <c r="CT16" i="103" s="1"/>
  <c r="CW16" i="103" a="1"/>
  <c r="CW16" i="103" s="1"/>
  <c r="CZ16" i="103" a="1"/>
  <c r="CZ16" i="103" s="1"/>
  <c r="AH64" i="105"/>
  <c r="CF64" i="105" s="1" a="1"/>
  <c r="CF64" i="105" s="1"/>
  <c r="AC40" i="99"/>
  <c r="AG40" i="99"/>
  <c r="AA87" i="105"/>
  <c r="S80" i="99"/>
  <c r="CA25" i="103" a="1"/>
  <c r="CA25" i="103" s="1"/>
  <c r="CB25" i="103" a="1"/>
  <c r="CB25" i="103" s="1"/>
  <c r="CD25" i="103" a="1"/>
  <c r="CD25" i="103" s="1"/>
  <c r="BZ25" i="103" a="1"/>
  <c r="BZ25" i="103" s="1"/>
  <c r="BY25" i="103" a="1"/>
  <c r="BY25" i="103" s="1"/>
  <c r="CE25" i="103" a="1"/>
  <c r="CE25" i="103" s="1"/>
  <c r="CC25" i="103" a="1"/>
  <c r="CC25" i="103" s="1"/>
  <c r="AE25" i="103" a="1"/>
  <c r="AE25" i="103" s="1"/>
  <c r="AH11" i="99"/>
  <c r="AD11" i="99"/>
  <c r="AI72" i="105"/>
  <c r="CN72" i="105" s="1" a="1"/>
  <c r="CN72" i="105" s="1"/>
  <c r="BQ72" i="103" a="1"/>
  <c r="BQ72" i="103" s="1"/>
  <c r="BY72" i="103" a="1"/>
  <c r="BY72" i="103" s="1"/>
  <c r="CA72" i="103" a="1"/>
  <c r="CA72" i="103" s="1"/>
  <c r="CC72" i="103" a="1"/>
  <c r="CC72" i="103" s="1"/>
  <c r="BZ72" i="103" a="1"/>
  <c r="BZ72" i="103" s="1"/>
  <c r="CB72" i="103" a="1"/>
  <c r="CB72" i="103" s="1"/>
  <c r="CE72" i="103" a="1"/>
  <c r="CE72" i="103" s="1"/>
  <c r="CD72" i="103" a="1"/>
  <c r="CD72" i="103" s="1"/>
  <c r="BU8" i="103" a="1"/>
  <c r="BU8" i="103" s="1"/>
  <c r="BW8" i="103" a="1"/>
  <c r="BW8" i="103" s="1"/>
  <c r="BX8" i="103" a="1"/>
  <c r="BX8" i="103" s="1"/>
  <c r="BS8" i="103" a="1"/>
  <c r="BS8" i="103" s="1"/>
  <c r="BQ8" i="103" a="1"/>
  <c r="BQ8" i="103" s="1"/>
  <c r="BT8" i="103" a="1"/>
  <c r="BT8" i="103" s="1"/>
  <c r="BV8" i="103" a="1"/>
  <c r="BV8" i="103" s="1"/>
  <c r="BR8" i="103" a="1"/>
  <c r="BR8" i="103" s="1"/>
  <c r="AD8" i="103" a="1"/>
  <c r="AD8" i="103" s="1"/>
  <c r="AG82" i="99"/>
  <c r="AE35" i="105"/>
  <c r="BU35" i="105" s="1" a="1"/>
  <c r="BU35" i="105" s="1"/>
  <c r="AC82" i="99"/>
  <c r="BJ4" i="103" a="1"/>
  <c r="BJ4" i="103" s="1"/>
  <c r="BO4" i="103" a="1"/>
  <c r="BO4" i="103" s="1"/>
  <c r="BI4" i="103" a="1"/>
  <c r="BI4" i="103" s="1"/>
  <c r="BP4" i="103" a="1"/>
  <c r="BP4" i="103" s="1"/>
  <c r="BL4" i="103" a="1"/>
  <c r="BL4" i="103" s="1"/>
  <c r="BH4" i="103" a="1"/>
  <c r="BH4" i="103" s="1"/>
  <c r="BM4" i="103" a="1"/>
  <c r="BM4" i="103" s="1"/>
  <c r="BN4" i="103" a="1"/>
  <c r="BN4" i="103" s="1"/>
  <c r="BK4" i="103" a="1"/>
  <c r="BK4" i="103" s="1"/>
  <c r="AG25" i="99"/>
  <c r="AC25" i="99"/>
  <c r="AE18" i="105"/>
  <c r="BU18" i="105" s="1" a="1"/>
  <c r="BU18" i="105" s="1"/>
  <c r="CS88" i="105" a="1"/>
  <c r="CS88" i="105" s="1"/>
  <c r="DI88" i="105" a="1"/>
  <c r="DI88" i="105" s="1"/>
  <c r="DE88" i="105" a="1"/>
  <c r="DE88" i="105" s="1"/>
  <c r="DH88" i="105" a="1"/>
  <c r="DH88" i="105" s="1"/>
  <c r="DB88" i="105" a="1"/>
  <c r="DB88" i="105" s="1"/>
  <c r="I7" i="105"/>
  <c r="E7" i="105"/>
  <c r="H7" i="105"/>
  <c r="F7" i="105"/>
  <c r="B7" i="105" s="1"/>
  <c r="AZ32" i="105" a="1"/>
  <c r="AZ32" i="105" s="1"/>
  <c r="CI32" i="105" a="1"/>
  <c r="CI32" i="105" s="1"/>
  <c r="CN32" i="105" a="1"/>
  <c r="CN32" i="105" s="1"/>
  <c r="CK32" i="105" a="1"/>
  <c r="CK32" i="105" s="1"/>
  <c r="CL32" i="105" a="1"/>
  <c r="CL32" i="105" s="1"/>
  <c r="CO32" i="105" a="1"/>
  <c r="CO32" i="105" s="1"/>
  <c r="CJ32" i="105" a="1"/>
  <c r="CJ32" i="105" s="1"/>
  <c r="AH34" i="105"/>
  <c r="CF34" i="105" s="1" a="1"/>
  <c r="CF34" i="105" s="1"/>
  <c r="AC165" i="99"/>
  <c r="AG165" i="99"/>
  <c r="AB53" i="105"/>
  <c r="BR53" i="105" s="1" a="1"/>
  <c r="BR53" i="105" s="1"/>
  <c r="AB7" i="99"/>
  <c r="AF7" i="99"/>
  <c r="S7" i="99"/>
  <c r="Z108" i="105"/>
  <c r="AF177" i="99"/>
  <c r="AC6" i="99"/>
  <c r="AG6" i="99"/>
  <c r="AE140" i="105"/>
  <c r="CE86" i="105" a="1"/>
  <c r="CE86" i="105" s="1"/>
  <c r="CG86" i="105" a="1"/>
  <c r="CG86" i="105" s="1"/>
  <c r="CH86" i="105" a="1"/>
  <c r="CH86" i="105" s="1"/>
  <c r="CC86" i="105" a="1"/>
  <c r="CC86" i="105" s="1"/>
  <c r="CD86" i="105" a="1"/>
  <c r="CD86" i="105" s="1"/>
  <c r="CA86" i="105" a="1"/>
  <c r="CA86" i="105" s="1"/>
  <c r="CB5" i="103" a="1"/>
  <c r="CB5" i="103" s="1"/>
  <c r="BZ5" i="103" a="1"/>
  <c r="BZ5" i="103" s="1"/>
  <c r="BY5" i="103" a="1"/>
  <c r="BY5" i="103" s="1"/>
  <c r="CE5" i="103" a="1"/>
  <c r="CE5" i="103" s="1"/>
  <c r="CD5" i="103" a="1"/>
  <c r="CD5" i="103" s="1"/>
  <c r="CA5" i="103" a="1"/>
  <c r="CA5" i="103" s="1"/>
  <c r="CC5" i="103" a="1"/>
  <c r="CC5" i="103" s="1"/>
  <c r="E24" i="105"/>
  <c r="F24" i="105"/>
  <c r="D24" i="105" s="1"/>
  <c r="I24" i="105"/>
  <c r="H24" i="105"/>
  <c r="AL11" i="103" a="1"/>
  <c r="AL11" i="103" s="1"/>
  <c r="CK11" i="103" a="1"/>
  <c r="CK11" i="103" s="1"/>
  <c r="CW11" i="103" a="1"/>
  <c r="CW11" i="103" s="1"/>
  <c r="CT11" i="103" a="1"/>
  <c r="CT11" i="103" s="1"/>
  <c r="CS44" i="103" a="1"/>
  <c r="CS44" i="103" s="1"/>
  <c r="CV44" i="103" a="1"/>
  <c r="CV44" i="103" s="1"/>
  <c r="CJ44" i="103" a="1"/>
  <c r="CJ44" i="103" s="1"/>
  <c r="CZ44" i="103" a="1"/>
  <c r="CZ44" i="103" s="1"/>
  <c r="AK44" i="103" a="1"/>
  <c r="AK44" i="103" s="1"/>
  <c r="CO44" i="103" a="1"/>
  <c r="CO44" i="103" s="1"/>
  <c r="CZ41" i="103" a="1"/>
  <c r="CZ41" i="103" s="1"/>
  <c r="CJ41" i="103" a="1"/>
  <c r="CJ41" i="103" s="1"/>
  <c r="CV41" i="103" a="1"/>
  <c r="CV41" i="103" s="1"/>
  <c r="CS41" i="103" a="1"/>
  <c r="CS41" i="103" s="1"/>
  <c r="AK41" i="103" a="1"/>
  <c r="AK41" i="103" s="1"/>
  <c r="CO41" i="103" a="1"/>
  <c r="CO41" i="103" s="1"/>
  <c r="AF41" i="99"/>
  <c r="AB150" i="105"/>
  <c r="BR150" i="105" s="1" a="1"/>
  <c r="BR150" i="105" s="1"/>
  <c r="F36" i="105"/>
  <c r="C36" i="105" s="1"/>
  <c r="H36" i="105"/>
  <c r="E36" i="105"/>
  <c r="I36" i="105"/>
  <c r="G19" i="101"/>
  <c r="G2" i="101"/>
  <c r="AB144" i="99"/>
  <c r="AF144" i="99"/>
  <c r="F147" i="105"/>
  <c r="AM98" i="105" a="1"/>
  <c r="AM98" i="105" s="1"/>
  <c r="BS6" i="103" a="1"/>
  <c r="BS6" i="103" s="1"/>
  <c r="AV36" i="105" a="1"/>
  <c r="AV36" i="105" s="1"/>
  <c r="CH90" i="105" a="1"/>
  <c r="CH90" i="105" s="1"/>
  <c r="AD25" i="99"/>
  <c r="AH25" i="99"/>
  <c r="AI18" i="105"/>
  <c r="BY18" i="105" s="1" a="1"/>
  <c r="BY18" i="105" s="1"/>
  <c r="BA55" i="103" a="1"/>
  <c r="BA55" i="103" s="1"/>
  <c r="AY55" i="103" a="1"/>
  <c r="AY55" i="103" s="1"/>
  <c r="BB55" i="103" a="1"/>
  <c r="BB55" i="103" s="1"/>
  <c r="BC55" i="103" a="1"/>
  <c r="BC55" i="103" s="1"/>
  <c r="BE55" i="103" a="1"/>
  <c r="BE55" i="103" s="1"/>
  <c r="BG55" i="103" a="1"/>
  <c r="BG55" i="103" s="1"/>
  <c r="BF55" i="103" a="1"/>
  <c r="BF55" i="103" s="1"/>
  <c r="AX55" i="103" a="1"/>
  <c r="AX55" i="103" s="1"/>
  <c r="BD55" i="103" a="1"/>
  <c r="BD55" i="103" s="1"/>
  <c r="AZ55" i="103" a="1"/>
  <c r="AZ55" i="103" s="1"/>
  <c r="AB9" i="99"/>
  <c r="AF9" i="99"/>
  <c r="Z143" i="105"/>
  <c r="R4" i="104"/>
  <c r="AH107" i="105"/>
  <c r="CM107" i="105" s="1" a="1"/>
  <c r="CM107" i="105" s="1"/>
  <c r="AG176" i="99"/>
  <c r="AC176" i="99"/>
  <c r="AE30" i="103" a="1"/>
  <c r="AE30" i="103" s="1"/>
  <c r="CD30" i="103" a="1"/>
  <c r="CD30" i="103" s="1"/>
  <c r="BY30" i="103" a="1"/>
  <c r="BY30" i="103" s="1"/>
  <c r="CB30" i="103" a="1"/>
  <c r="CB30" i="103" s="1"/>
  <c r="BZ30" i="103" a="1"/>
  <c r="BZ30" i="103" s="1"/>
  <c r="CA30" i="103" a="1"/>
  <c r="CA30" i="103" s="1"/>
  <c r="CE30" i="103" a="1"/>
  <c r="CE30" i="103" s="1"/>
  <c r="CC30" i="103" a="1"/>
  <c r="CC30" i="103" s="1"/>
  <c r="CI135" i="105" a="1"/>
  <c r="CI135" i="105" s="1"/>
  <c r="CL135" i="105" a="1"/>
  <c r="CL135" i="105" s="1"/>
  <c r="CO135" i="105" a="1"/>
  <c r="CO135" i="105" s="1"/>
  <c r="CN135" i="105" a="1"/>
  <c r="CN135" i="105" s="1"/>
  <c r="CK135" i="105" a="1"/>
  <c r="CK135" i="105" s="1"/>
  <c r="AF115" i="99"/>
  <c r="AB115" i="99"/>
  <c r="S115" i="99"/>
  <c r="AA102" i="105"/>
  <c r="R151" i="104"/>
  <c r="AB13" i="105"/>
  <c r="BR13" i="105" s="1" a="1"/>
  <c r="BR13" i="105" s="1"/>
  <c r="S4" i="99"/>
  <c r="AF4" i="99"/>
  <c r="AB4" i="99"/>
  <c r="AB146" i="99"/>
  <c r="AF146" i="99"/>
  <c r="S146" i="99"/>
  <c r="Z117" i="105"/>
  <c r="AX3" i="105" a="1"/>
  <c r="AX3" i="105" s="1"/>
  <c r="AB2" i="99"/>
  <c r="AF2" i="99"/>
  <c r="Z67" i="105"/>
  <c r="I76" i="105"/>
  <c r="E76" i="105"/>
  <c r="F76" i="105"/>
  <c r="C76" i="105" s="1"/>
  <c r="AH6" i="105"/>
  <c r="BX6" i="105" s="1" a="1"/>
  <c r="BX6" i="105" s="1"/>
  <c r="AH72" i="105"/>
  <c r="W121" i="104"/>
  <c r="AF15" i="99"/>
  <c r="AB15" i="99"/>
  <c r="Z66" i="105"/>
  <c r="S15" i="99"/>
  <c r="A15" i="99" a="1"/>
  <c r="A15" i="99" s="1"/>
  <c r="BV15" i="99" s="1" a="1"/>
  <c r="BV15" i="99" s="1"/>
  <c r="CP78" i="103" a="1"/>
  <c r="CP78" i="103" s="1"/>
  <c r="CW78" i="103" a="1"/>
  <c r="CW78" i="103" s="1"/>
  <c r="CT78" i="103" a="1"/>
  <c r="CT78" i="103" s="1"/>
  <c r="CK78" i="103" a="1"/>
  <c r="CK78" i="103" s="1"/>
  <c r="BX78" i="103" a="1"/>
  <c r="BX78" i="103" s="1"/>
  <c r="CE78" i="103" a="1"/>
  <c r="CE78" i="103" s="1"/>
  <c r="BP78" i="103" a="1"/>
  <c r="BP78" i="103" s="1"/>
  <c r="I139" i="105"/>
  <c r="F139" i="105"/>
  <c r="D139" i="105" s="1"/>
  <c r="E139" i="105"/>
  <c r="H139" i="105"/>
  <c r="CI76" i="103" a="1"/>
  <c r="CI76" i="103" s="1"/>
  <c r="CU76" i="103" a="1"/>
  <c r="CU76" i="103" s="1"/>
  <c r="CR76" i="103" a="1"/>
  <c r="CR76" i="103" s="1"/>
  <c r="BV76" i="103" a="1"/>
  <c r="BV76" i="103" s="1"/>
  <c r="AJ76" i="103" a="1"/>
  <c r="AJ76" i="103" s="1"/>
  <c r="BE76" i="103" a="1"/>
  <c r="BE76" i="103" s="1"/>
  <c r="CY76" i="103" a="1"/>
  <c r="CY76" i="103" s="1"/>
  <c r="CX76" i="103" a="1"/>
  <c r="CX76" i="103" s="1"/>
  <c r="BN76" i="103" a="1"/>
  <c r="BN76" i="103" s="1"/>
  <c r="CC76" i="103" a="1"/>
  <c r="CC76" i="103" s="1"/>
  <c r="CI23" i="103" a="1"/>
  <c r="CI23" i="103" s="1"/>
  <c r="CY23" i="103" a="1"/>
  <c r="CY23" i="103" s="1"/>
  <c r="CU23" i="103" a="1"/>
  <c r="CU23" i="103" s="1"/>
  <c r="CR23" i="103" a="1"/>
  <c r="CR23" i="103" s="1"/>
  <c r="CX23" i="103" a="1"/>
  <c r="CX23" i="103" s="1"/>
  <c r="AJ23" i="103" a="1"/>
  <c r="AJ23" i="103" s="1"/>
  <c r="AH15" i="99"/>
  <c r="AJ66" i="105"/>
  <c r="BZ66" i="105" s="1" a="1"/>
  <c r="BZ66" i="105" s="1"/>
  <c r="AD15" i="99"/>
  <c r="W8" i="104"/>
  <c r="DB47" i="105" a="1"/>
  <c r="DB47" i="105" s="1"/>
  <c r="DI47" i="105" a="1"/>
  <c r="DI47" i="105" s="1"/>
  <c r="CS47" i="105" a="1"/>
  <c r="CS47" i="105" s="1"/>
  <c r="DE47" i="105" a="1"/>
  <c r="DE47" i="105" s="1"/>
  <c r="BX15" i="103" a="1"/>
  <c r="BX15" i="103" s="1"/>
  <c r="BV15" i="103" a="1"/>
  <c r="BV15" i="103" s="1"/>
  <c r="BT15" i="103" a="1"/>
  <c r="BT15" i="103" s="1"/>
  <c r="BW15" i="103" a="1"/>
  <c r="BW15" i="103" s="1"/>
  <c r="BU15" i="103" a="1"/>
  <c r="BU15" i="103" s="1"/>
  <c r="BS15" i="103" a="1"/>
  <c r="BS15" i="103" s="1"/>
  <c r="BR15" i="103" a="1"/>
  <c r="BR15" i="103" s="1"/>
  <c r="BQ15" i="103" a="1"/>
  <c r="BQ15" i="103" s="1"/>
  <c r="DH143" i="105" a="1"/>
  <c r="DH143" i="105" s="1"/>
  <c r="DE143" i="105" a="1"/>
  <c r="DE143" i="105" s="1"/>
  <c r="DB143" i="105" a="1"/>
  <c r="DB143" i="105" s="1"/>
  <c r="AI31" i="105"/>
  <c r="AH162" i="99"/>
  <c r="AD162" i="99"/>
  <c r="AB88" i="99"/>
  <c r="Z135" i="105"/>
  <c r="AL135" i="105" s="1" a="1"/>
  <c r="AL135" i="105" s="1"/>
  <c r="F19" i="101"/>
  <c r="AB52" i="103" a="1"/>
  <c r="AB52" i="103" s="1"/>
  <c r="BG52" i="103" a="1"/>
  <c r="BG52" i="103" s="1"/>
  <c r="AY52" i="103" a="1"/>
  <c r="AY52" i="103" s="1"/>
  <c r="BB52" i="103" a="1"/>
  <c r="BB52" i="103" s="1"/>
  <c r="BC52" i="103" a="1"/>
  <c r="BC52" i="103" s="1"/>
  <c r="BA52" i="103" a="1"/>
  <c r="BA52" i="103" s="1"/>
  <c r="BD52" i="103" a="1"/>
  <c r="BD52" i="103" s="1"/>
  <c r="BE52" i="103" a="1"/>
  <c r="BE52" i="103" s="1"/>
  <c r="BF52" i="103" a="1"/>
  <c r="BF52" i="103" s="1"/>
  <c r="AZ52" i="103" a="1"/>
  <c r="AZ52" i="103" s="1"/>
  <c r="AX52" i="103" a="1"/>
  <c r="AX52" i="103" s="1"/>
  <c r="AE81" i="103" a="1"/>
  <c r="AE81" i="103" s="1"/>
  <c r="AN112" i="105" a="1"/>
  <c r="AN112" i="105" s="1"/>
  <c r="AM105" i="105" a="1"/>
  <c r="AM105" i="105" s="1"/>
  <c r="AT43" i="105" a="1"/>
  <c r="AT43" i="105" s="1"/>
  <c r="S63" i="99"/>
  <c r="BZ71" i="103" a="1"/>
  <c r="BZ71" i="103" s="1"/>
  <c r="BY71" i="103" a="1"/>
  <c r="BY71" i="103" s="1"/>
  <c r="CC71" i="103" a="1"/>
  <c r="CC71" i="103" s="1"/>
  <c r="CB71" i="103" a="1"/>
  <c r="CB71" i="103" s="1"/>
  <c r="CA71" i="103" a="1"/>
  <c r="CA71" i="103" s="1"/>
  <c r="CD71" i="103" a="1"/>
  <c r="CD71" i="103" s="1"/>
  <c r="CE71" i="103" a="1"/>
  <c r="CE71" i="103" s="1"/>
  <c r="AE71" i="103" a="1"/>
  <c r="AE71" i="103" s="1"/>
  <c r="BZ66" i="103" a="1"/>
  <c r="BZ66" i="103" s="1"/>
  <c r="CA66" i="103" a="1"/>
  <c r="CA66" i="103" s="1"/>
  <c r="CC66" i="103" a="1"/>
  <c r="CC66" i="103" s="1"/>
  <c r="CE66" i="103" a="1"/>
  <c r="CE66" i="103" s="1"/>
  <c r="CB66" i="103" a="1"/>
  <c r="CB66" i="103" s="1"/>
  <c r="BY66" i="103" a="1"/>
  <c r="BY66" i="103" s="1"/>
  <c r="CD66" i="103" a="1"/>
  <c r="CD66" i="103" s="1"/>
  <c r="AE74" i="105"/>
  <c r="BU74" i="105" s="1" a="1"/>
  <c r="BU74" i="105" s="1"/>
  <c r="AE36" i="105"/>
  <c r="CJ36" i="105" s="1" a="1"/>
  <c r="CJ36" i="105" s="1"/>
  <c r="AC26" i="99"/>
  <c r="AG26" i="99"/>
  <c r="H52" i="105"/>
  <c r="I52" i="105"/>
  <c r="F52" i="105"/>
  <c r="D52" i="105" s="1"/>
  <c r="E52" i="105"/>
  <c r="BJ6" i="103" a="1"/>
  <c r="BJ6" i="103" s="1"/>
  <c r="BO6" i="103" a="1"/>
  <c r="BO6" i="103" s="1"/>
  <c r="BK6" i="103" a="1"/>
  <c r="BK6" i="103" s="1"/>
  <c r="BL6" i="103" a="1"/>
  <c r="BL6" i="103" s="1"/>
  <c r="BM6" i="103" a="1"/>
  <c r="BM6" i="103" s="1"/>
  <c r="BN6" i="103" a="1"/>
  <c r="BN6" i="103" s="1"/>
  <c r="BP6" i="103" a="1"/>
  <c r="BP6" i="103" s="1"/>
  <c r="BH6" i="103" a="1"/>
  <c r="BH6" i="103" s="1"/>
  <c r="BI6" i="103" a="1"/>
  <c r="BI6" i="103" s="1"/>
  <c r="AC6" i="103" a="1"/>
  <c r="AC6" i="103" s="1"/>
  <c r="CN44" i="103" a="1"/>
  <c r="CN44" i="103" s="1"/>
  <c r="CX44" i="103" a="1"/>
  <c r="CX44" i="103" s="1"/>
  <c r="CI44" i="103" a="1"/>
  <c r="CI44" i="103" s="1"/>
  <c r="CY44" i="103" a="1"/>
  <c r="CY44" i="103" s="1"/>
  <c r="CR44" i="103" a="1"/>
  <c r="CR44" i="103" s="1"/>
  <c r="CU44" i="103" a="1"/>
  <c r="CU44" i="103" s="1"/>
  <c r="AJ44" i="103" a="1"/>
  <c r="AJ44" i="103" s="1"/>
  <c r="BE21" i="103" a="1"/>
  <c r="BE21" i="103" s="1"/>
  <c r="CX21" i="103" a="1"/>
  <c r="CX21" i="103" s="1"/>
  <c r="CI21" i="103" a="1"/>
  <c r="CI21" i="103" s="1"/>
  <c r="CY21" i="103" a="1"/>
  <c r="CY21" i="103" s="1"/>
  <c r="CR21" i="103" a="1"/>
  <c r="CR21" i="103" s="1"/>
  <c r="CU21" i="103" a="1"/>
  <c r="CU21" i="103" s="1"/>
  <c r="AJ21" i="103" a="1"/>
  <c r="AJ21" i="103" s="1"/>
  <c r="BN21" i="103" a="1"/>
  <c r="BN21" i="103" s="1"/>
  <c r="BI40" i="103" a="1"/>
  <c r="BI40" i="103" s="1"/>
  <c r="BY40" i="103" a="1"/>
  <c r="BY40" i="103" s="1"/>
  <c r="CB40" i="103" a="1"/>
  <c r="CB40" i="103" s="1"/>
  <c r="CD40" i="103" a="1"/>
  <c r="CD40" i="103" s="1"/>
  <c r="CA40" i="103" a="1"/>
  <c r="CA40" i="103" s="1"/>
  <c r="CE40" i="103" a="1"/>
  <c r="CE40" i="103" s="1"/>
  <c r="CC40" i="103" a="1"/>
  <c r="CC40" i="103" s="1"/>
  <c r="BZ40" i="103" a="1"/>
  <c r="BZ40" i="103" s="1"/>
  <c r="BQ40" i="103" a="1"/>
  <c r="BQ40" i="103" s="1"/>
  <c r="AE40" i="103" a="1"/>
  <c r="AE40" i="103" s="1"/>
  <c r="AZ40" i="103" a="1"/>
  <c r="AZ40" i="103" s="1"/>
  <c r="AH14" i="105"/>
  <c r="BX14" i="105" s="1" a="1"/>
  <c r="BX14" i="105" s="1"/>
  <c r="AG63" i="99"/>
  <c r="AC63" i="99"/>
  <c r="BX43" i="103" a="1"/>
  <c r="BX43" i="103" s="1"/>
  <c r="BW43" i="103" a="1"/>
  <c r="BW43" i="103" s="1"/>
  <c r="BS43" i="103" a="1"/>
  <c r="BS43" i="103" s="1"/>
  <c r="BT43" i="103" a="1"/>
  <c r="BT43" i="103" s="1"/>
  <c r="BV43" i="103" a="1"/>
  <c r="BV43" i="103" s="1"/>
  <c r="BQ43" i="103" a="1"/>
  <c r="BQ43" i="103" s="1"/>
  <c r="BU43" i="103" a="1"/>
  <c r="BU43" i="103" s="1"/>
  <c r="BR43" i="103" a="1"/>
  <c r="BR43" i="103" s="1"/>
  <c r="AD43" i="103" a="1"/>
  <c r="AD43" i="103" s="1"/>
  <c r="CO4" i="105" a="1"/>
  <c r="CO4" i="105" s="1"/>
  <c r="CM4" i="105" a="1"/>
  <c r="CM4" i="105" s="1"/>
  <c r="CN4" i="105" a="1"/>
  <c r="CN4" i="105" s="1"/>
  <c r="CL4" i="105" a="1"/>
  <c r="CL4" i="105" s="1"/>
  <c r="CJ4" i="105" a="1"/>
  <c r="CJ4" i="105" s="1"/>
  <c r="CK4" i="105" a="1"/>
  <c r="CK4" i="105" s="1"/>
  <c r="CI4" i="105" a="1"/>
  <c r="CI4" i="105" s="1"/>
  <c r="CN118" i="105" a="1"/>
  <c r="CN118" i="105" s="1"/>
  <c r="CM118" i="105" a="1"/>
  <c r="CM118" i="105" s="1"/>
  <c r="CO118" i="105" a="1"/>
  <c r="CO118" i="105" s="1"/>
  <c r="CK118" i="105" a="1"/>
  <c r="CK118" i="105" s="1"/>
  <c r="CI118" i="105" a="1"/>
  <c r="CI118" i="105" s="1"/>
  <c r="AZ118" i="105" a="1"/>
  <c r="AZ118" i="105" s="1"/>
  <c r="CL118" i="105" a="1"/>
  <c r="CL118" i="105" s="1"/>
  <c r="CM60" i="105" a="1"/>
  <c r="CM60" i="105" s="1"/>
  <c r="DI60" i="105" a="1"/>
  <c r="DI60" i="105" s="1"/>
  <c r="BE60" i="105" a="1"/>
  <c r="BE60" i="105" s="1"/>
  <c r="CS60" i="105" a="1"/>
  <c r="CS60" i="105" s="1"/>
  <c r="DE60" i="105" a="1"/>
  <c r="DE60" i="105" s="1"/>
  <c r="DB60" i="105" a="1"/>
  <c r="DB60" i="105" s="1"/>
  <c r="DH60" i="105" a="1"/>
  <c r="DH60" i="105" s="1"/>
  <c r="CF60" i="105" a="1"/>
  <c r="CF60" i="105" s="1"/>
  <c r="BV47" i="103" a="1"/>
  <c r="BV47" i="103" s="1"/>
  <c r="BT47" i="103" a="1"/>
  <c r="BT47" i="103" s="1"/>
  <c r="BS47" i="103" a="1"/>
  <c r="BS47" i="103" s="1"/>
  <c r="BR47" i="103" a="1"/>
  <c r="BR47" i="103" s="1"/>
  <c r="BX47" i="103" a="1"/>
  <c r="BX47" i="103" s="1"/>
  <c r="BQ47" i="103" a="1"/>
  <c r="BQ47" i="103" s="1"/>
  <c r="BU47" i="103" a="1"/>
  <c r="BU47" i="103" s="1"/>
  <c r="BW47" i="103" a="1"/>
  <c r="BW47" i="103" s="1"/>
  <c r="AD47" i="103" a="1"/>
  <c r="AD47" i="103" s="1"/>
  <c r="AH104" i="105"/>
  <c r="BX104" i="105" s="1" a="1"/>
  <c r="BX104" i="105" s="1"/>
  <c r="AH80" i="105"/>
  <c r="AN105" i="105" a="1"/>
  <c r="AN105" i="105" s="1"/>
  <c r="CA105" i="105" a="1"/>
  <c r="CA105" i="105" s="1"/>
  <c r="CH105" i="105" a="1"/>
  <c r="CH105" i="105" s="1"/>
  <c r="CD105" i="105" a="1"/>
  <c r="CD105" i="105" s="1"/>
  <c r="CB105" i="105" a="1"/>
  <c r="CB105" i="105" s="1"/>
  <c r="CE105" i="105" a="1"/>
  <c r="CE105" i="105" s="1"/>
  <c r="CG105" i="105" a="1"/>
  <c r="CG105" i="105" s="1"/>
  <c r="CC105" i="105" a="1"/>
  <c r="CC105" i="105" s="1"/>
  <c r="R72" i="104"/>
  <c r="BB26" i="103" a="1"/>
  <c r="BB26" i="103" s="1"/>
  <c r="BD26" i="103" a="1"/>
  <c r="BD26" i="103" s="1"/>
  <c r="BC26" i="103" a="1"/>
  <c r="BC26" i="103" s="1"/>
  <c r="BF26" i="103" a="1"/>
  <c r="BF26" i="103" s="1"/>
  <c r="BE26" i="103" a="1"/>
  <c r="BE26" i="103" s="1"/>
  <c r="AY26" i="103" a="1"/>
  <c r="AY26" i="103" s="1"/>
  <c r="BA26" i="103" a="1"/>
  <c r="BA26" i="103" s="1"/>
  <c r="AZ26" i="103" a="1"/>
  <c r="AZ26" i="103" s="1"/>
  <c r="BG26" i="103" a="1"/>
  <c r="BG26" i="103" s="1"/>
  <c r="AX26" i="103" a="1"/>
  <c r="AX26" i="103" s="1"/>
  <c r="AB26" i="103" a="1"/>
  <c r="AB26" i="103" s="1"/>
  <c r="AY32" i="105" a="1"/>
  <c r="AY32" i="105" s="1"/>
  <c r="AM24" i="105" a="1"/>
  <c r="AM24" i="105" s="1"/>
  <c r="H108" i="105"/>
  <c r="AZ20" i="105" a="1"/>
  <c r="AZ20" i="105" s="1"/>
  <c r="H41" i="105"/>
  <c r="AX43" i="105" a="1"/>
  <c r="AX43" i="105" s="1"/>
  <c r="E135" i="105"/>
  <c r="AH32" i="105"/>
  <c r="CF32" i="105" s="1" a="1"/>
  <c r="CF32" i="105" s="1"/>
  <c r="AC163" i="99"/>
  <c r="AG163" i="99"/>
  <c r="BX74" i="103" a="1"/>
  <c r="BX74" i="103" s="1"/>
  <c r="BW74" i="103" a="1"/>
  <c r="BW74" i="103" s="1"/>
  <c r="BR74" i="103" a="1"/>
  <c r="BR74" i="103" s="1"/>
  <c r="BV74" i="103" a="1"/>
  <c r="BV74" i="103" s="1"/>
  <c r="BQ74" i="103" a="1"/>
  <c r="BQ74" i="103" s="1"/>
  <c r="BT74" i="103" a="1"/>
  <c r="BT74" i="103" s="1"/>
  <c r="BU74" i="103" a="1"/>
  <c r="BU74" i="103" s="1"/>
  <c r="BS74" i="103" a="1"/>
  <c r="BS74" i="103" s="1"/>
  <c r="AD74" i="103" a="1"/>
  <c r="AD74" i="103" s="1"/>
  <c r="AG38" i="103" a="1"/>
  <c r="AG38" i="103" s="1"/>
  <c r="CP38" i="103" a="1"/>
  <c r="CP38" i="103" s="1"/>
  <c r="CM38" i="103" a="1"/>
  <c r="CM38" i="103" s="1"/>
  <c r="CO38" i="103" a="1"/>
  <c r="CO38" i="103" s="1"/>
  <c r="CF38" i="103" a="1"/>
  <c r="CF38" i="103" s="1"/>
  <c r="CN38" i="103" a="1"/>
  <c r="CN38" i="103" s="1"/>
  <c r="CL38" i="103" a="1"/>
  <c r="CL38" i="103" s="1"/>
  <c r="BK38" i="103" a="1"/>
  <c r="BK38" i="103" s="1"/>
  <c r="BB38" i="103" a="1"/>
  <c r="BB38" i="103" s="1"/>
  <c r="BH63" i="103" a="1"/>
  <c r="BH63" i="103" s="1"/>
  <c r="BW63" i="103" a="1"/>
  <c r="BW63" i="103" s="1"/>
  <c r="BR63" i="103" a="1"/>
  <c r="BR63" i="103" s="1"/>
  <c r="BU63" i="103" a="1"/>
  <c r="BU63" i="103" s="1"/>
  <c r="BT63" i="103" a="1"/>
  <c r="BT63" i="103" s="1"/>
  <c r="BS63" i="103" a="1"/>
  <c r="BS63" i="103" s="1"/>
  <c r="BV63" i="103" a="1"/>
  <c r="BV63" i="103" s="1"/>
  <c r="BQ63" i="103" a="1"/>
  <c r="BQ63" i="103" s="1"/>
  <c r="BX63" i="103" a="1"/>
  <c r="BX63" i="103" s="1"/>
  <c r="AD63" i="103" a="1"/>
  <c r="AD63" i="103" s="1"/>
  <c r="AK106" i="103" a="1"/>
  <c r="AK106" i="103" s="1"/>
  <c r="CJ106" i="103" a="1"/>
  <c r="CJ106" i="103" s="1"/>
  <c r="CV106" i="103" a="1"/>
  <c r="CV106" i="103" s="1"/>
  <c r="BO106" i="103" a="1"/>
  <c r="BO106" i="103" s="1"/>
  <c r="CS106" i="103" a="1"/>
  <c r="CS106" i="103" s="1"/>
  <c r="CD106" i="103" a="1"/>
  <c r="CD106" i="103" s="1"/>
  <c r="BF106" i="103" a="1"/>
  <c r="BF106" i="103" s="1"/>
  <c r="BW106" i="103" a="1"/>
  <c r="BW106" i="103" s="1"/>
  <c r="CZ106" i="103" a="1"/>
  <c r="CZ106" i="103" s="1"/>
  <c r="CO106" i="103" a="1"/>
  <c r="CO106" i="103" s="1"/>
  <c r="AB6" i="99"/>
  <c r="AF6" i="99"/>
  <c r="Z140" i="105"/>
  <c r="BG77" i="103" a="1"/>
  <c r="BG77" i="103" s="1"/>
  <c r="BD77" i="103" a="1"/>
  <c r="BD77" i="103" s="1"/>
  <c r="BE77" i="103" a="1"/>
  <c r="BE77" i="103" s="1"/>
  <c r="AX77" i="103" a="1"/>
  <c r="AX77" i="103" s="1"/>
  <c r="AZ77" i="103" a="1"/>
  <c r="AZ77" i="103" s="1"/>
  <c r="BF77" i="103" a="1"/>
  <c r="BF77" i="103" s="1"/>
  <c r="AY77" i="103" a="1"/>
  <c r="AY77" i="103" s="1"/>
  <c r="BA77" i="103" a="1"/>
  <c r="BA77" i="103" s="1"/>
  <c r="BC77" i="103" a="1"/>
  <c r="BC77" i="103" s="1"/>
  <c r="BB77" i="103" a="1"/>
  <c r="BB77" i="103" s="1"/>
  <c r="BE66" i="105" a="1"/>
  <c r="BE66" i="105" s="1"/>
  <c r="DE66" i="105" a="1"/>
  <c r="DE66" i="105" s="1"/>
  <c r="CS66" i="105" a="1"/>
  <c r="CS66" i="105" s="1"/>
  <c r="DH66" i="105" a="1"/>
  <c r="DH66" i="105" s="1"/>
  <c r="DB66" i="105" a="1"/>
  <c r="DB66" i="105" s="1"/>
  <c r="BP32" i="103" a="1"/>
  <c r="BP32" i="103" s="1"/>
  <c r="CK32" i="103" a="1"/>
  <c r="CK32" i="103" s="1"/>
  <c r="CT32" i="103" a="1"/>
  <c r="CT32" i="103" s="1"/>
  <c r="CW32" i="103" a="1"/>
  <c r="CW32" i="103" s="1"/>
  <c r="CY32" i="103" a="1"/>
  <c r="CY32" i="103" s="1"/>
  <c r="CP32" i="103" a="1"/>
  <c r="CP32" i="103" s="1"/>
  <c r="AL32" i="103" a="1"/>
  <c r="AL32" i="103" s="1"/>
  <c r="BT61" i="103" a="1"/>
  <c r="BT61" i="103" s="1"/>
  <c r="BW61" i="103" a="1"/>
  <c r="BW61" i="103" s="1"/>
  <c r="BU61" i="103" a="1"/>
  <c r="BU61" i="103" s="1"/>
  <c r="BX61" i="103" a="1"/>
  <c r="BX61" i="103" s="1"/>
  <c r="BV61" i="103" a="1"/>
  <c r="BV61" i="103" s="1"/>
  <c r="BR61" i="103" a="1"/>
  <c r="BR61" i="103" s="1"/>
  <c r="BS61" i="103" a="1"/>
  <c r="BS61" i="103" s="1"/>
  <c r="BQ61" i="103" a="1"/>
  <c r="BQ61" i="103" s="1"/>
  <c r="AY61" i="103" a="1"/>
  <c r="AY61" i="103" s="1"/>
  <c r="BH61" i="103" a="1"/>
  <c r="BH61" i="103" s="1"/>
  <c r="S82" i="99"/>
  <c r="AF82" i="99"/>
  <c r="AB82" i="99"/>
  <c r="Z35" i="105"/>
  <c r="R27" i="104"/>
  <c r="AO25" i="105" a="1"/>
  <c r="AO25" i="105" s="1"/>
  <c r="AE66" i="103" a="1"/>
  <c r="AE66" i="103" s="1"/>
  <c r="AO20" i="105" a="1"/>
  <c r="AO20" i="105" s="1"/>
  <c r="AP20" i="105" a="1"/>
  <c r="AP20" i="105" s="1"/>
  <c r="AN20" i="105" a="1"/>
  <c r="AN20" i="105" s="1"/>
  <c r="AS20" i="105" a="1"/>
  <c r="AS20" i="105" s="1"/>
  <c r="AR20" i="105" a="1"/>
  <c r="AR20" i="105" s="1"/>
  <c r="AT20" i="105" a="1"/>
  <c r="AT20" i="105" s="1"/>
  <c r="AV20" i="105" a="1"/>
  <c r="AV20" i="105" s="1"/>
  <c r="AK20" i="105" a="1"/>
  <c r="AK20" i="105" s="1"/>
  <c r="AM20" i="105" a="1"/>
  <c r="AM20" i="105" s="1"/>
  <c r="AS41" i="105" a="1"/>
  <c r="AS41" i="105" s="1"/>
  <c r="AK41" i="105" a="1"/>
  <c r="AK41" i="105" s="1"/>
  <c r="AQ41" i="105" a="1"/>
  <c r="AQ41" i="105" s="1"/>
  <c r="AO41" i="105" a="1"/>
  <c r="AO41" i="105" s="1"/>
  <c r="AN41" i="105" a="1"/>
  <c r="AN41" i="105" s="1"/>
  <c r="AP41" i="105" a="1"/>
  <c r="AP41" i="105" s="1"/>
  <c r="AR41" i="105" a="1"/>
  <c r="AR41" i="105" s="1"/>
  <c r="AV41" i="105" a="1"/>
  <c r="AV41" i="105" s="1"/>
  <c r="AU41" i="105" a="1"/>
  <c r="AU41" i="105" s="1"/>
  <c r="AM41" i="105" a="1"/>
  <c r="AM41" i="105" s="1"/>
  <c r="AM16" i="105" a="1"/>
  <c r="AM16" i="105" s="1"/>
  <c r="AO16" i="105" a="1"/>
  <c r="AO16" i="105" s="1"/>
  <c r="AN35" i="105" a="1"/>
  <c r="AN35" i="105" s="1"/>
  <c r="CR7" i="103" a="1"/>
  <c r="CR7" i="103" s="1"/>
  <c r="CU7" i="103" a="1"/>
  <c r="CU7" i="103" s="1"/>
  <c r="CI7" i="103" a="1"/>
  <c r="CI7" i="103" s="1"/>
  <c r="CX7" i="103" a="1"/>
  <c r="CX7" i="103" s="1"/>
  <c r="AL67" i="103" a="1"/>
  <c r="AL67" i="103" s="1"/>
  <c r="AX149" i="105" a="1"/>
  <c r="AX149" i="105" s="1"/>
  <c r="BP15" i="103" a="1"/>
  <c r="BP15" i="103" s="1"/>
  <c r="BM15" i="103" a="1"/>
  <c r="BM15" i="103" s="1"/>
  <c r="BL15" i="103" a="1"/>
  <c r="BL15" i="103" s="1"/>
  <c r="BH15" i="103" a="1"/>
  <c r="BH15" i="103" s="1"/>
  <c r="BI15" i="103" a="1"/>
  <c r="BI15" i="103" s="1"/>
  <c r="BN15" i="103" a="1"/>
  <c r="BN15" i="103" s="1"/>
  <c r="BJ15" i="103" a="1"/>
  <c r="BJ15" i="103" s="1"/>
  <c r="BK15" i="103" a="1"/>
  <c r="BK15" i="103" s="1"/>
  <c r="BO15" i="103" a="1"/>
  <c r="BO15" i="103" s="1"/>
  <c r="CE8" i="103" a="1"/>
  <c r="CE8" i="103" s="1"/>
  <c r="BY8" i="103" a="1"/>
  <c r="BY8" i="103" s="1"/>
  <c r="CA8" i="103" a="1"/>
  <c r="CA8" i="103" s="1"/>
  <c r="CB8" i="103" a="1"/>
  <c r="CB8" i="103" s="1"/>
  <c r="BZ8" i="103" a="1"/>
  <c r="BZ8" i="103" s="1"/>
  <c r="CD8" i="103" a="1"/>
  <c r="CD8" i="103" s="1"/>
  <c r="CC8" i="103" a="1"/>
  <c r="CC8" i="103" s="1"/>
  <c r="AE8" i="103" a="1"/>
  <c r="AE8" i="103" s="1"/>
  <c r="AZ15" i="103" a="1"/>
  <c r="AZ15" i="103" s="1"/>
  <c r="BE15" i="103" a="1"/>
  <c r="BE15" i="103" s="1"/>
  <c r="BF15" i="103" a="1"/>
  <c r="BF15" i="103" s="1"/>
  <c r="BG15" i="103" a="1"/>
  <c r="BG15" i="103" s="1"/>
  <c r="AX15" i="103" a="1"/>
  <c r="AX15" i="103" s="1"/>
  <c r="AY15" i="103" a="1"/>
  <c r="AY15" i="103" s="1"/>
  <c r="BD15" i="103" a="1"/>
  <c r="BD15" i="103" s="1"/>
  <c r="BA15" i="103" a="1"/>
  <c r="BA15" i="103" s="1"/>
  <c r="BB15" i="103" a="1"/>
  <c r="BB15" i="103" s="1"/>
  <c r="BC15" i="103" a="1"/>
  <c r="BC15" i="103" s="1"/>
  <c r="AL58" i="103" a="1"/>
  <c r="AL58" i="103" s="1"/>
  <c r="CW58" i="103" a="1"/>
  <c r="CW58" i="103" s="1"/>
  <c r="CT58" i="103" a="1"/>
  <c r="CT58" i="103" s="1"/>
  <c r="CK58" i="103" a="1"/>
  <c r="CK58" i="103" s="1"/>
  <c r="BX58" i="103" a="1"/>
  <c r="BX58" i="103" s="1"/>
  <c r="CP58" i="103" a="1"/>
  <c r="CP58" i="103" s="1"/>
  <c r="BU57" i="103" a="1"/>
  <c r="BU57" i="103" s="1"/>
  <c r="BT57" i="103" a="1"/>
  <c r="BT57" i="103" s="1"/>
  <c r="BS57" i="103" a="1"/>
  <c r="BS57" i="103" s="1"/>
  <c r="BW57" i="103" a="1"/>
  <c r="BW57" i="103" s="1"/>
  <c r="BQ57" i="103" a="1"/>
  <c r="BQ57" i="103" s="1"/>
  <c r="BX57" i="103" a="1"/>
  <c r="BX57" i="103" s="1"/>
  <c r="BV57" i="103" a="1"/>
  <c r="BV57" i="103" s="1"/>
  <c r="BR57" i="103" a="1"/>
  <c r="BR57" i="103" s="1"/>
  <c r="AD57" i="103" a="1"/>
  <c r="AD57" i="103" s="1"/>
  <c r="AH9" i="105"/>
  <c r="BX9" i="105" s="1" a="1"/>
  <c r="BX9" i="105" s="1"/>
  <c r="AC24" i="99"/>
  <c r="AG24" i="99"/>
  <c r="AG80" i="99"/>
  <c r="AH87" i="105"/>
  <c r="BO87" i="105" s="1" a="1"/>
  <c r="BO87" i="105" s="1"/>
  <c r="CP15" i="103" a="1"/>
  <c r="CP15" i="103" s="1"/>
  <c r="CF15" i="103" a="1"/>
  <c r="CF15" i="103" s="1"/>
  <c r="CO15" i="103" a="1"/>
  <c r="CO15" i="103" s="1"/>
  <c r="CM15" i="103" a="1"/>
  <c r="CM15" i="103" s="1"/>
  <c r="CL15" i="103" a="1"/>
  <c r="CL15" i="103" s="1"/>
  <c r="CN15" i="103" a="1"/>
  <c r="CN15" i="103" s="1"/>
  <c r="CG88" i="105" a="1"/>
  <c r="CG88" i="105" s="1"/>
  <c r="CB88" i="105" a="1"/>
  <c r="CB88" i="105" s="1"/>
  <c r="CD88" i="105" a="1"/>
  <c r="CD88" i="105" s="1"/>
  <c r="CF88" i="105" a="1"/>
  <c r="CF88" i="105" s="1"/>
  <c r="CH88" i="105" a="1"/>
  <c r="CH88" i="105" s="1"/>
  <c r="CE88" i="105" a="1"/>
  <c r="CE88" i="105" s="1"/>
  <c r="CA88" i="105" a="1"/>
  <c r="CA88" i="105" s="1"/>
  <c r="CN99" i="105" a="1"/>
  <c r="CN99" i="105" s="1"/>
  <c r="CL99" i="105" a="1"/>
  <c r="CL99" i="105" s="1"/>
  <c r="CI99" i="105" a="1"/>
  <c r="CI99" i="105" s="1"/>
  <c r="CJ99" i="105" a="1"/>
  <c r="CJ99" i="105" s="1"/>
  <c r="CK99" i="105" a="1"/>
  <c r="CK99" i="105" s="1"/>
  <c r="CO99" i="105" a="1"/>
  <c r="CO99" i="105" s="1"/>
  <c r="CE63" i="103" a="1"/>
  <c r="CE63" i="103" s="1"/>
  <c r="CT63" i="103" a="1"/>
  <c r="CT63" i="103" s="1"/>
  <c r="CK63" i="103" a="1"/>
  <c r="CK63" i="103" s="1"/>
  <c r="CW63" i="103" a="1"/>
  <c r="CW63" i="103" s="1"/>
  <c r="CP63" i="103" a="1"/>
  <c r="CP63" i="103" s="1"/>
  <c r="CZ63" i="103" a="1"/>
  <c r="CZ63" i="103" s="1"/>
  <c r="AL63" i="103" a="1"/>
  <c r="AL63" i="103" s="1"/>
  <c r="CY63" i="103" a="1"/>
  <c r="CY63" i="103" s="1"/>
  <c r="S131" i="99"/>
  <c r="AO52" i="105" a="1"/>
  <c r="AO52" i="105" s="1"/>
  <c r="BP146" i="105" a="1"/>
  <c r="BP146" i="105" s="1"/>
  <c r="H70" i="105"/>
  <c r="AM81" i="105" a="1"/>
  <c r="AM81" i="105" s="1"/>
  <c r="AC10" i="103" a="1"/>
  <c r="AC10" i="103" s="1"/>
  <c r="BA36" i="103" a="1"/>
  <c r="BA36" i="103" s="1"/>
  <c r="BB36" i="103" a="1"/>
  <c r="BB36" i="103" s="1"/>
  <c r="BE36" i="103" a="1"/>
  <c r="BE36" i="103" s="1"/>
  <c r="AZ36" i="103" a="1"/>
  <c r="AZ36" i="103" s="1"/>
  <c r="BD36" i="103" a="1"/>
  <c r="BD36" i="103" s="1"/>
  <c r="AX36" i="103" a="1"/>
  <c r="AX36" i="103" s="1"/>
  <c r="AY36" i="103" a="1"/>
  <c r="AY36" i="103" s="1"/>
  <c r="BC36" i="103" a="1"/>
  <c r="BC36" i="103" s="1"/>
  <c r="BF36" i="103" a="1"/>
  <c r="BF36" i="103" s="1"/>
  <c r="BG36" i="103" a="1"/>
  <c r="BG36" i="103" s="1"/>
  <c r="AB36" i="103" a="1"/>
  <c r="AB36" i="103" s="1"/>
  <c r="BH24" i="103" a="1"/>
  <c r="BH24" i="103" s="1"/>
  <c r="BO24" i="103" a="1"/>
  <c r="BO24" i="103" s="1"/>
  <c r="BJ24" i="103" a="1"/>
  <c r="BJ24" i="103" s="1"/>
  <c r="BP24" i="103" a="1"/>
  <c r="BP24" i="103" s="1"/>
  <c r="BM24" i="103" a="1"/>
  <c r="BM24" i="103" s="1"/>
  <c r="BI24" i="103" a="1"/>
  <c r="BI24" i="103" s="1"/>
  <c r="BL24" i="103" a="1"/>
  <c r="BL24" i="103" s="1"/>
  <c r="BN24" i="103" a="1"/>
  <c r="BN24" i="103" s="1"/>
  <c r="BK24" i="103" a="1"/>
  <c r="BK24" i="103" s="1"/>
  <c r="BI3" i="103" a="1"/>
  <c r="BI3" i="103" s="1"/>
  <c r="BJ3" i="103" a="1"/>
  <c r="BJ3" i="103" s="1"/>
  <c r="BH3" i="103" a="1"/>
  <c r="BH3" i="103" s="1"/>
  <c r="BK3" i="103" a="1"/>
  <c r="BK3" i="103" s="1"/>
  <c r="BP3" i="103" a="1"/>
  <c r="BP3" i="103" s="1"/>
  <c r="BM3" i="103" a="1"/>
  <c r="BM3" i="103" s="1"/>
  <c r="BL3" i="103" a="1"/>
  <c r="BL3" i="103" s="1"/>
  <c r="BO3" i="103" a="1"/>
  <c r="BO3" i="103" s="1"/>
  <c r="BN3" i="103" a="1"/>
  <c r="BN3" i="103" s="1"/>
  <c r="BT36" i="103" a="1"/>
  <c r="BT36" i="103" s="1"/>
  <c r="BX36" i="103" a="1"/>
  <c r="BX36" i="103" s="1"/>
  <c r="BV36" i="103" a="1"/>
  <c r="BV36" i="103" s="1"/>
  <c r="BW36" i="103" a="1"/>
  <c r="BW36" i="103" s="1"/>
  <c r="BQ36" i="103" a="1"/>
  <c r="BQ36" i="103" s="1"/>
  <c r="BS36" i="103" a="1"/>
  <c r="BS36" i="103" s="1"/>
  <c r="BR36" i="103" a="1"/>
  <c r="BR36" i="103" s="1"/>
  <c r="BU36" i="103" a="1"/>
  <c r="BU36" i="103" s="1"/>
  <c r="AD36" i="103" a="1"/>
  <c r="AD36" i="103" s="1"/>
  <c r="R105" i="104"/>
  <c r="BK32" i="103" a="1"/>
  <c r="BK32" i="103" s="1"/>
  <c r="BL32" i="103" a="1"/>
  <c r="BL32" i="103" s="1"/>
  <c r="BI32" i="103" a="1"/>
  <c r="BI32" i="103" s="1"/>
  <c r="BM32" i="103" a="1"/>
  <c r="BM32" i="103" s="1"/>
  <c r="BN32" i="103" a="1"/>
  <c r="BN32" i="103" s="1"/>
  <c r="BH32" i="103" a="1"/>
  <c r="BH32" i="103" s="1"/>
  <c r="BJ32" i="103" a="1"/>
  <c r="BJ32" i="103" s="1"/>
  <c r="BO32" i="103" a="1"/>
  <c r="BO32" i="103" s="1"/>
  <c r="AC32" i="103" a="1"/>
  <c r="AC32" i="103" s="1"/>
  <c r="BE31" i="103" a="1"/>
  <c r="BE31" i="103" s="1"/>
  <c r="BC31" i="103" a="1"/>
  <c r="BC31" i="103" s="1"/>
  <c r="BA31" i="103" a="1"/>
  <c r="BA31" i="103" s="1"/>
  <c r="AY31" i="103" a="1"/>
  <c r="AY31" i="103" s="1"/>
  <c r="AZ31" i="103" a="1"/>
  <c r="AZ31" i="103" s="1"/>
  <c r="BG31" i="103" a="1"/>
  <c r="BG31" i="103" s="1"/>
  <c r="BD31" i="103" a="1"/>
  <c r="BD31" i="103" s="1"/>
  <c r="AX31" i="103" a="1"/>
  <c r="AX31" i="103" s="1"/>
  <c r="BF31" i="103" a="1"/>
  <c r="BF31" i="103" s="1"/>
  <c r="BB31" i="103" a="1"/>
  <c r="BB31" i="103" s="1"/>
  <c r="BW26" i="103" a="1"/>
  <c r="BW26" i="103" s="1"/>
  <c r="BX26" i="103" a="1"/>
  <c r="BX26" i="103" s="1"/>
  <c r="BT26" i="103" a="1"/>
  <c r="BT26" i="103" s="1"/>
  <c r="BV26" i="103" a="1"/>
  <c r="BV26" i="103" s="1"/>
  <c r="BS26" i="103" a="1"/>
  <c r="BS26" i="103" s="1"/>
  <c r="BU26" i="103" a="1"/>
  <c r="BU26" i="103" s="1"/>
  <c r="BQ26" i="103" a="1"/>
  <c r="BQ26" i="103" s="1"/>
  <c r="BR26" i="103" a="1"/>
  <c r="BR26" i="103" s="1"/>
  <c r="AD26" i="103" a="1"/>
  <c r="AD26" i="103" s="1"/>
  <c r="AM103" i="105" a="1"/>
  <c r="AM103" i="105" s="1"/>
  <c r="BH103" i="105" a="1"/>
  <c r="BH103" i="105" s="1"/>
  <c r="AX103" i="105" a="1"/>
  <c r="AX103" i="105" s="1"/>
  <c r="AC51" i="103" a="1"/>
  <c r="AC51" i="103" s="1"/>
  <c r="BL51" i="103" a="1"/>
  <c r="BL51" i="103" s="1"/>
  <c r="BP51" i="103" a="1"/>
  <c r="BP51" i="103" s="1"/>
  <c r="BO51" i="103" a="1"/>
  <c r="BO51" i="103" s="1"/>
  <c r="BJ51" i="103" a="1"/>
  <c r="BJ51" i="103" s="1"/>
  <c r="BM51" i="103" a="1"/>
  <c r="BM51" i="103" s="1"/>
  <c r="BK51" i="103" a="1"/>
  <c r="BK51" i="103" s="1"/>
  <c r="BN51" i="103" a="1"/>
  <c r="BN51" i="103" s="1"/>
  <c r="BH51" i="103" a="1"/>
  <c r="BH51" i="103" s="1"/>
  <c r="BI51" i="103" a="1"/>
  <c r="BI51" i="103" s="1"/>
  <c r="AH17" i="105"/>
  <c r="CM17" i="105" s="1" a="1"/>
  <c r="CM17" i="105" s="1"/>
  <c r="AC39" i="99"/>
  <c r="AG39" i="99"/>
  <c r="AD63" i="99"/>
  <c r="BI17" i="103" a="1"/>
  <c r="BI17" i="103" s="1"/>
  <c r="F20" i="105"/>
  <c r="D20" i="105" s="1"/>
  <c r="AG28" i="103" a="1"/>
  <c r="AG28" i="103" s="1"/>
  <c r="AC28" i="103" a="1"/>
  <c r="AC28" i="103" s="1"/>
  <c r="AO128" i="105" a="1"/>
  <c r="AO128" i="105" s="1"/>
  <c r="AB3" i="103" a="1"/>
  <c r="AB3" i="103" s="1"/>
  <c r="AK3" i="103" a="1"/>
  <c r="AK3" i="103" s="1"/>
  <c r="AL61" i="103" a="1"/>
  <c r="AL61" i="103" s="1"/>
  <c r="G78" i="105"/>
  <c r="I67" i="105"/>
  <c r="W135" i="104"/>
  <c r="CE36" i="105" a="1"/>
  <c r="CE36" i="105" s="1"/>
  <c r="CH36" i="105" a="1"/>
  <c r="CH36" i="105" s="1"/>
  <c r="CA36" i="105" a="1"/>
  <c r="CA36" i="105" s="1"/>
  <c r="AY36" i="105" a="1"/>
  <c r="AY36" i="105" s="1"/>
  <c r="T37" i="104"/>
  <c r="T13" i="104"/>
  <c r="CX43" i="103" a="1"/>
  <c r="CX43" i="103" s="1"/>
  <c r="CI43" i="103" a="1"/>
  <c r="CI43" i="103" s="1"/>
  <c r="CU43" i="103" a="1"/>
  <c r="CU43" i="103" s="1"/>
  <c r="CY43" i="103" a="1"/>
  <c r="CY43" i="103" s="1"/>
  <c r="CR43" i="103" a="1"/>
  <c r="CR43" i="103" s="1"/>
  <c r="AJ43" i="103" a="1"/>
  <c r="AJ43" i="103" s="1"/>
  <c r="CN43" i="103" a="1"/>
  <c r="CN43" i="103" s="1"/>
  <c r="AG19" i="103" a="1"/>
  <c r="AG19" i="103" s="1"/>
  <c r="CF19" i="103" a="1"/>
  <c r="CF19" i="103" s="1"/>
  <c r="CM19" i="103" a="1"/>
  <c r="CM19" i="103" s="1"/>
  <c r="CO19" i="103" a="1"/>
  <c r="CO19" i="103" s="1"/>
  <c r="CL19" i="103" a="1"/>
  <c r="CL19" i="103" s="1"/>
  <c r="CP19" i="103" a="1"/>
  <c r="CP19" i="103" s="1"/>
  <c r="CN19" i="103" a="1"/>
  <c r="CN19" i="103" s="1"/>
  <c r="R108" i="104"/>
  <c r="CC3" i="103" a="1"/>
  <c r="CC3" i="103" s="1"/>
  <c r="CE3" i="103" a="1"/>
  <c r="CE3" i="103" s="1"/>
  <c r="BY3" i="103" a="1"/>
  <c r="BY3" i="103" s="1"/>
  <c r="CD3" i="103" a="1"/>
  <c r="CD3" i="103" s="1"/>
  <c r="CA3" i="103" a="1"/>
  <c r="CA3" i="103" s="1"/>
  <c r="CB3" i="103" a="1"/>
  <c r="CB3" i="103" s="1"/>
  <c r="R36" i="104"/>
  <c r="Z151" i="105"/>
  <c r="AF70" i="99"/>
  <c r="AB70" i="99"/>
  <c r="S70" i="99"/>
  <c r="AC90" i="105"/>
  <c r="AO90" i="105" s="1" a="1"/>
  <c r="AO90" i="105" s="1"/>
  <c r="AB129" i="99"/>
  <c r="AF129" i="99"/>
  <c r="DD70" i="105" a="1"/>
  <c r="DD70" i="105" s="1"/>
  <c r="DG70" i="105" a="1"/>
  <c r="DG70" i="105" s="1"/>
  <c r="CU70" i="105" a="1"/>
  <c r="CU70" i="105" s="1"/>
  <c r="BG21" i="103" a="1"/>
  <c r="BG21" i="103" s="1"/>
  <c r="CW21" i="103" a="1"/>
  <c r="CW21" i="103" s="1"/>
  <c r="CT21" i="103" a="1"/>
  <c r="CT21" i="103" s="1"/>
  <c r="CK21" i="103" a="1"/>
  <c r="CK21" i="103" s="1"/>
  <c r="AL21" i="103" a="1"/>
  <c r="AL21" i="103" s="1"/>
  <c r="BP21" i="103" a="1"/>
  <c r="BP21" i="103" s="1"/>
  <c r="BS24" i="103" a="1"/>
  <c r="BS24" i="103" s="1"/>
  <c r="CP24" i="103" a="1"/>
  <c r="CP24" i="103" s="1"/>
  <c r="CF24" i="103" a="1"/>
  <c r="CF24" i="103" s="1"/>
  <c r="CM24" i="103" a="1"/>
  <c r="CM24" i="103" s="1"/>
  <c r="CN24" i="103" a="1"/>
  <c r="CN24" i="103" s="1"/>
  <c r="CO24" i="103" a="1"/>
  <c r="CO24" i="103" s="1"/>
  <c r="CL24" i="103" a="1"/>
  <c r="CL24" i="103" s="1"/>
  <c r="CI27" i="105" a="1"/>
  <c r="CI27" i="105" s="1"/>
  <c r="CN27" i="105" a="1"/>
  <c r="CN27" i="105" s="1"/>
  <c r="CJ27" i="105" a="1"/>
  <c r="CJ27" i="105" s="1"/>
  <c r="CL27" i="105" a="1"/>
  <c r="CL27" i="105" s="1"/>
  <c r="CO27" i="105" a="1"/>
  <c r="CO27" i="105" s="1"/>
  <c r="CK27" i="105" a="1"/>
  <c r="CK27" i="105" s="1"/>
  <c r="BT25" i="103" a="1"/>
  <c r="BT25" i="103" s="1"/>
  <c r="BX25" i="103" a="1"/>
  <c r="BX25" i="103" s="1"/>
  <c r="BR25" i="103" a="1"/>
  <c r="BR25" i="103" s="1"/>
  <c r="BU25" i="103" a="1"/>
  <c r="BU25" i="103" s="1"/>
  <c r="BQ25" i="103" a="1"/>
  <c r="BQ25" i="103" s="1"/>
  <c r="BW25" i="103" a="1"/>
  <c r="BW25" i="103" s="1"/>
  <c r="BV25" i="103" a="1"/>
  <c r="BV25" i="103" s="1"/>
  <c r="BS25" i="103" a="1"/>
  <c r="BS25" i="103" s="1"/>
  <c r="AD25" i="103" a="1"/>
  <c r="AD25" i="103" s="1"/>
  <c r="AF43" i="99"/>
  <c r="AB43" i="99"/>
  <c r="Z123" i="105"/>
  <c r="A43" i="99" a="1"/>
  <c r="A43" i="99" s="1"/>
  <c r="BV43" i="99" s="1" a="1"/>
  <c r="BV43" i="99" s="1"/>
  <c r="S43" i="99"/>
  <c r="CO28" i="105" a="1"/>
  <c r="CO28" i="105" s="1"/>
  <c r="CU28" i="105" a="1"/>
  <c r="CU28" i="105" s="1"/>
  <c r="DD28" i="105" a="1"/>
  <c r="DD28" i="105" s="1"/>
  <c r="DG28" i="105" a="1"/>
  <c r="DG28" i="105" s="1"/>
  <c r="BW55" i="103" a="1"/>
  <c r="BW55" i="103" s="1"/>
  <c r="BQ55" i="103" a="1"/>
  <c r="BQ55" i="103" s="1"/>
  <c r="BS55" i="103" a="1"/>
  <c r="BS55" i="103" s="1"/>
  <c r="BX55" i="103" a="1"/>
  <c r="BX55" i="103" s="1"/>
  <c r="BT55" i="103" a="1"/>
  <c r="BT55" i="103" s="1"/>
  <c r="BU55" i="103" a="1"/>
  <c r="BU55" i="103" s="1"/>
  <c r="BR55" i="103" a="1"/>
  <c r="BR55" i="103" s="1"/>
  <c r="BV55" i="103" a="1"/>
  <c r="BV55" i="103" s="1"/>
  <c r="CT38" i="103" a="1"/>
  <c r="CT38" i="103" s="1"/>
  <c r="CW38" i="103" a="1"/>
  <c r="CW38" i="103" s="1"/>
  <c r="CK38" i="103" a="1"/>
  <c r="CK38" i="103" s="1"/>
  <c r="BG38" i="103" a="1"/>
  <c r="BG38" i="103" s="1"/>
  <c r="BP38" i="103" a="1"/>
  <c r="BP38" i="103" s="1"/>
  <c r="CW26" i="103" a="1"/>
  <c r="CW26" i="103" s="1"/>
  <c r="CT26" i="103" a="1"/>
  <c r="CT26" i="103" s="1"/>
  <c r="CK26" i="103" a="1"/>
  <c r="CK26" i="103" s="1"/>
  <c r="CP26" i="103" a="1"/>
  <c r="CP26" i="103" s="1"/>
  <c r="AL26" i="103" a="1"/>
  <c r="AL26" i="103" s="1"/>
  <c r="AH13" i="99"/>
  <c r="AD13" i="99"/>
  <c r="AI47" i="105"/>
  <c r="CN47" i="105" s="1" a="1"/>
  <c r="CN47" i="105" s="1"/>
  <c r="H45" i="105"/>
  <c r="E45" i="105"/>
  <c r="I45" i="105"/>
  <c r="F45" i="105"/>
  <c r="B45" i="105" s="1"/>
  <c r="AH86" i="105"/>
  <c r="CF86" i="105" s="1" a="1"/>
  <c r="CF86" i="105" s="1"/>
  <c r="AG49" i="99"/>
  <c r="AC49" i="99"/>
  <c r="E116" i="105"/>
  <c r="H116" i="105"/>
  <c r="F116" i="105"/>
  <c r="D116" i="105" s="1"/>
  <c r="I116" i="105"/>
  <c r="CJ32" i="103" a="1"/>
  <c r="CJ32" i="103" s="1"/>
  <c r="CS32" i="103" a="1"/>
  <c r="CS32" i="103" s="1"/>
  <c r="CV32" i="103" a="1"/>
  <c r="CV32" i="103" s="1"/>
  <c r="CZ32" i="103" a="1"/>
  <c r="CZ32" i="103" s="1"/>
  <c r="CO32" i="103" a="1"/>
  <c r="CO32" i="103" s="1"/>
  <c r="CX32" i="103" a="1"/>
  <c r="CX32" i="103" s="1"/>
  <c r="AK32" i="103" a="1"/>
  <c r="AK32" i="103" s="1"/>
  <c r="BX69" i="103" a="1"/>
  <c r="BX69" i="103" s="1"/>
  <c r="BT69" i="103" a="1"/>
  <c r="BT69" i="103" s="1"/>
  <c r="BQ69" i="103" a="1"/>
  <c r="BQ69" i="103" s="1"/>
  <c r="BU69" i="103" a="1"/>
  <c r="BU69" i="103" s="1"/>
  <c r="BS69" i="103" a="1"/>
  <c r="BS69" i="103" s="1"/>
  <c r="BR69" i="103" a="1"/>
  <c r="BR69" i="103" s="1"/>
  <c r="BW69" i="103" a="1"/>
  <c r="BW69" i="103" s="1"/>
  <c r="BV69" i="103" a="1"/>
  <c r="BV69" i="103" s="1"/>
  <c r="AD69" i="103" a="1"/>
  <c r="AD69" i="103" s="1"/>
  <c r="CR67" i="103" a="1"/>
  <c r="CR67" i="103" s="1"/>
  <c r="CI67" i="103" a="1"/>
  <c r="CI67" i="103" s="1"/>
  <c r="CU67" i="103" a="1"/>
  <c r="CU67" i="103" s="1"/>
  <c r="CX67" i="103" a="1"/>
  <c r="CX67" i="103" s="1"/>
  <c r="S87" i="104"/>
  <c r="T73" i="104"/>
  <c r="BR73" i="104" s="1" a="1"/>
  <c r="BR73" i="104" s="1"/>
  <c r="AE45" i="103" a="1"/>
  <c r="AE45" i="103" s="1"/>
  <c r="CD45" i="103" a="1"/>
  <c r="CD45" i="103" s="1"/>
  <c r="CA45" i="103" a="1"/>
  <c r="CA45" i="103" s="1"/>
  <c r="CE45" i="103" a="1"/>
  <c r="CE45" i="103" s="1"/>
  <c r="CB45" i="103" a="1"/>
  <c r="CB45" i="103" s="1"/>
  <c r="BY45" i="103" a="1"/>
  <c r="BY45" i="103" s="1"/>
  <c r="BZ45" i="103" a="1"/>
  <c r="BZ45" i="103" s="1"/>
  <c r="CC45" i="103" a="1"/>
  <c r="CC45" i="103" s="1"/>
  <c r="S88" i="99"/>
  <c r="AJ121" i="105"/>
  <c r="CH121" i="105" s="1" a="1"/>
  <c r="CH121" i="105" s="1"/>
  <c r="AD19" i="99"/>
  <c r="AH19" i="99"/>
  <c r="CX85" i="103" a="1"/>
  <c r="CX85" i="103" s="1"/>
  <c r="CR85" i="103" a="1"/>
  <c r="CR85" i="103" s="1"/>
  <c r="CI85" i="103" a="1"/>
  <c r="CI85" i="103" s="1"/>
  <c r="CU85" i="103" a="1"/>
  <c r="CU85" i="103" s="1"/>
  <c r="CY85" i="103" a="1"/>
  <c r="CY85" i="103" s="1"/>
  <c r="BE85" i="103" a="1"/>
  <c r="BE85" i="103" s="1"/>
  <c r="BN85" i="103" a="1"/>
  <c r="BN85" i="103" s="1"/>
  <c r="CN85" i="103" a="1"/>
  <c r="CN85" i="103" s="1"/>
  <c r="CE52" i="105" a="1"/>
  <c r="CE52" i="105" s="1"/>
  <c r="CA52" i="105" a="1"/>
  <c r="CA52" i="105" s="1"/>
  <c r="CB52" i="105" a="1"/>
  <c r="CB52" i="105" s="1"/>
  <c r="CN9" i="105" a="1"/>
  <c r="CN9" i="105" s="1"/>
  <c r="CL9" i="105" a="1"/>
  <c r="CL9" i="105" s="1"/>
  <c r="CI9" i="105" a="1"/>
  <c r="CI9" i="105" s="1"/>
  <c r="CK9" i="105" a="1"/>
  <c r="CK9" i="105" s="1"/>
  <c r="CJ9" i="105" a="1"/>
  <c r="CJ9" i="105" s="1"/>
  <c r="BB50" i="103" a="1"/>
  <c r="BB50" i="103" s="1"/>
  <c r="AZ50" i="103" a="1"/>
  <c r="AZ50" i="103" s="1"/>
  <c r="BD50" i="103" a="1"/>
  <c r="BD50" i="103" s="1"/>
  <c r="BF50" i="103" a="1"/>
  <c r="BF50" i="103" s="1"/>
  <c r="BE50" i="103" a="1"/>
  <c r="BE50" i="103" s="1"/>
  <c r="BG50" i="103" a="1"/>
  <c r="BG50" i="103" s="1"/>
  <c r="AY50" i="103" a="1"/>
  <c r="AY50" i="103" s="1"/>
  <c r="BA50" i="103" a="1"/>
  <c r="BA50" i="103" s="1"/>
  <c r="AX50" i="103" a="1"/>
  <c r="AX50" i="103" s="1"/>
  <c r="BC50" i="103" a="1"/>
  <c r="BC50" i="103" s="1"/>
  <c r="AB50" i="103" a="1"/>
  <c r="AB50" i="103" s="1"/>
  <c r="F98" i="105"/>
  <c r="C98" i="105" s="1"/>
  <c r="E98" i="105"/>
  <c r="I98" i="105"/>
  <c r="H98" i="105"/>
  <c r="CI138" i="105" a="1"/>
  <c r="CI138" i="105" s="1"/>
  <c r="CL138" i="105" a="1"/>
  <c r="CL138" i="105" s="1"/>
  <c r="CK138" i="105" a="1"/>
  <c r="CK138" i="105" s="1"/>
  <c r="AY23" i="105" a="1"/>
  <c r="AY23" i="105" s="1"/>
  <c r="CA23" i="105" a="1"/>
  <c r="CA23" i="105" s="1"/>
  <c r="CF23" i="105" a="1"/>
  <c r="CF23" i="105" s="1"/>
  <c r="CD23" i="105" a="1"/>
  <c r="CD23" i="105" s="1"/>
  <c r="CE23" i="105" a="1"/>
  <c r="CE23" i="105" s="1"/>
  <c r="CB23" i="105" a="1"/>
  <c r="CB23" i="105" s="1"/>
  <c r="CH23" i="105" a="1"/>
  <c r="CH23" i="105" s="1"/>
  <c r="AA55" i="105"/>
  <c r="AA72" i="105"/>
  <c r="AX36" i="105" a="1"/>
  <c r="AX36" i="105" s="1"/>
  <c r="CS36" i="103" a="1"/>
  <c r="CS36" i="103" s="1"/>
  <c r="CJ36" i="103" a="1"/>
  <c r="CJ36" i="103" s="1"/>
  <c r="CV36" i="103" a="1"/>
  <c r="CV36" i="103" s="1"/>
  <c r="AK36" i="103" a="1"/>
  <c r="AK36" i="103" s="1"/>
  <c r="CZ36" i="103" a="1"/>
  <c r="CZ36" i="103" s="1"/>
  <c r="AB79" i="99"/>
  <c r="Z7" i="105"/>
  <c r="S79" i="99"/>
  <c r="AA118" i="105"/>
  <c r="AA50" i="105"/>
  <c r="CM53" i="105" a="1"/>
  <c r="CM53" i="105" s="1"/>
  <c r="CO53" i="105" a="1"/>
  <c r="CO53" i="105" s="1"/>
  <c r="CK53" i="105" a="1"/>
  <c r="CK53" i="105" s="1"/>
  <c r="CI53" i="105" a="1"/>
  <c r="CI53" i="105" s="1"/>
  <c r="AZ53" i="105" a="1"/>
  <c r="AZ53" i="105" s="1"/>
  <c r="CL53" i="105" a="1"/>
  <c r="CL53" i="105" s="1"/>
  <c r="AF166" i="99"/>
  <c r="AA38" i="105"/>
  <c r="CL7" i="103" a="1"/>
  <c r="CL7" i="103" s="1"/>
  <c r="CN7" i="103" a="1"/>
  <c r="CN7" i="103" s="1"/>
  <c r="CM7" i="103" a="1"/>
  <c r="CM7" i="103" s="1"/>
  <c r="CP7" i="103" a="1"/>
  <c r="CP7" i="103" s="1"/>
  <c r="CF7" i="103" a="1"/>
  <c r="CF7" i="103" s="1"/>
  <c r="CO7" i="103" a="1"/>
  <c r="CO7" i="103" s="1"/>
  <c r="W122" i="104"/>
  <c r="CO14" i="103" a="1"/>
  <c r="CO14" i="103" s="1"/>
  <c r="CN14" i="103" a="1"/>
  <c r="CN14" i="103" s="1"/>
  <c r="CL14" i="103" a="1"/>
  <c r="CL14" i="103" s="1"/>
  <c r="CP14" i="103" a="1"/>
  <c r="CP14" i="103" s="1"/>
  <c r="CM14" i="103" a="1"/>
  <c r="CM14" i="103" s="1"/>
  <c r="CF14" i="103" a="1"/>
  <c r="CF14" i="103" s="1"/>
  <c r="AG14" i="103" a="1"/>
  <c r="AG14" i="103" s="1"/>
  <c r="CK143" i="105" a="1"/>
  <c r="CK143" i="105" s="1"/>
  <c r="CL143" i="105" a="1"/>
  <c r="CL143" i="105" s="1"/>
  <c r="CN143" i="105" a="1"/>
  <c r="CN143" i="105" s="1"/>
  <c r="CM143" i="105" a="1"/>
  <c r="CM143" i="105" s="1"/>
  <c r="CL47" i="105" a="1"/>
  <c r="CL47" i="105" s="1"/>
  <c r="CI47" i="105" a="1"/>
  <c r="CI47" i="105" s="1"/>
  <c r="CK47" i="105" a="1"/>
  <c r="CK47" i="105" s="1"/>
  <c r="CM47" i="105" a="1"/>
  <c r="CM47" i="105" s="1"/>
  <c r="CO47" i="105" a="1"/>
  <c r="CO47" i="105" s="1"/>
  <c r="DG112" i="105" a="1"/>
  <c r="DG112" i="105" s="1"/>
  <c r="DD112" i="105" a="1"/>
  <c r="DD112" i="105" s="1"/>
  <c r="CU112" i="105" a="1"/>
  <c r="CU112" i="105" s="1"/>
  <c r="BG112" i="105" a="1"/>
  <c r="BG112" i="105" s="1"/>
  <c r="AH43" i="99"/>
  <c r="AD43" i="99"/>
  <c r="AI123" i="105"/>
  <c r="BY123" i="105" s="1" a="1"/>
  <c r="BY123" i="105" s="1"/>
  <c r="AI52" i="105"/>
  <c r="CG52" i="105" s="1" a="1"/>
  <c r="CG52" i="105" s="1"/>
  <c r="AH39" i="99"/>
  <c r="AI17" i="105"/>
  <c r="BY17" i="105" s="1" a="1"/>
  <c r="BY17" i="105" s="1"/>
  <c r="AD39" i="99"/>
  <c r="BZ3" i="103" a="1"/>
  <c r="BZ3" i="103" s="1"/>
  <c r="CP3" i="103" a="1"/>
  <c r="CP3" i="103" s="1"/>
  <c r="CO3" i="103" a="1"/>
  <c r="CO3" i="103" s="1"/>
  <c r="CF3" i="103" a="1"/>
  <c r="CF3" i="103" s="1"/>
  <c r="CL3" i="103" a="1"/>
  <c r="CL3" i="103" s="1"/>
  <c r="CN3" i="103" a="1"/>
  <c r="CN3" i="103" s="1"/>
  <c r="CM3" i="103" a="1"/>
  <c r="CM3" i="103" s="1"/>
  <c r="BO8" i="105" a="1"/>
  <c r="BO8" i="105" s="1"/>
  <c r="AG24" i="103" a="1"/>
  <c r="AG24" i="103" s="1"/>
  <c r="AN87" i="105" a="1"/>
  <c r="AN87" i="105" s="1"/>
  <c r="AI138" i="105"/>
  <c r="DH138" i="105" s="1" a="1"/>
  <c r="DH138" i="105" s="1"/>
  <c r="AD178" i="99"/>
  <c r="AH178" i="99"/>
  <c r="R77" i="104"/>
  <c r="R33" i="104"/>
  <c r="AA124" i="105"/>
  <c r="AA52" i="105"/>
  <c r="BW13" i="103" a="1"/>
  <c r="BW13" i="103" s="1"/>
  <c r="BU13" i="103" a="1"/>
  <c r="BU13" i="103" s="1"/>
  <c r="BV13" i="103" a="1"/>
  <c r="BV13" i="103" s="1"/>
  <c r="BX13" i="103" a="1"/>
  <c r="BX13" i="103" s="1"/>
  <c r="BR13" i="103" a="1"/>
  <c r="BR13" i="103" s="1"/>
  <c r="BS13" i="103" a="1"/>
  <c r="BS13" i="103" s="1"/>
  <c r="BQ13" i="103" a="1"/>
  <c r="BQ13" i="103" s="1"/>
  <c r="BT13" i="103" a="1"/>
  <c r="BT13" i="103" s="1"/>
  <c r="AD13" i="103" a="1"/>
  <c r="AD13" i="103" s="1"/>
  <c r="AE12" i="103" a="1"/>
  <c r="AE12" i="103" s="1"/>
  <c r="CA12" i="103" a="1"/>
  <c r="CA12" i="103" s="1"/>
  <c r="CB12" i="103" a="1"/>
  <c r="CB12" i="103" s="1"/>
  <c r="CC12" i="103" a="1"/>
  <c r="CC12" i="103" s="1"/>
  <c r="CE12" i="103" a="1"/>
  <c r="CE12" i="103" s="1"/>
  <c r="BY12" i="103" a="1"/>
  <c r="BY12" i="103" s="1"/>
  <c r="BZ12" i="103" a="1"/>
  <c r="BZ12" i="103" s="1"/>
  <c r="CD12" i="103" a="1"/>
  <c r="CD12" i="103" s="1"/>
  <c r="I4" i="105"/>
  <c r="F4" i="105"/>
  <c r="D4" i="105" s="1"/>
  <c r="H4" i="105"/>
  <c r="E4" i="105"/>
  <c r="CY65" i="103" a="1"/>
  <c r="CY65" i="103" s="1"/>
  <c r="CR65" i="103" a="1"/>
  <c r="CR65" i="103" s="1"/>
  <c r="CI65" i="103" a="1"/>
  <c r="CI65" i="103" s="1"/>
  <c r="CU65" i="103" a="1"/>
  <c r="CU65" i="103" s="1"/>
  <c r="CX65" i="103" a="1"/>
  <c r="CX65" i="103" s="1"/>
  <c r="CN65" i="103" a="1"/>
  <c r="CN65" i="103" s="1"/>
  <c r="BY9" i="103" a="1"/>
  <c r="BY9" i="103" s="1"/>
  <c r="CE9" i="103" a="1"/>
  <c r="CE9" i="103" s="1"/>
  <c r="CB9" i="103" a="1"/>
  <c r="CB9" i="103" s="1"/>
  <c r="BZ9" i="103" a="1"/>
  <c r="BZ9" i="103" s="1"/>
  <c r="CA9" i="103" a="1"/>
  <c r="CA9" i="103" s="1"/>
  <c r="CC9" i="103" a="1"/>
  <c r="CC9" i="103" s="1"/>
  <c r="CD9" i="103" a="1"/>
  <c r="CD9" i="103" s="1"/>
  <c r="AE9" i="103" a="1"/>
  <c r="AE9" i="103" s="1"/>
  <c r="AF14" i="99"/>
  <c r="AB14" i="99"/>
  <c r="Z28" i="105"/>
  <c r="CX106" i="103" a="1"/>
  <c r="CX106" i="103" s="1"/>
  <c r="CU106" i="103" a="1"/>
  <c r="CU106" i="103" s="1"/>
  <c r="CY106" i="103" a="1"/>
  <c r="CY106" i="103" s="1"/>
  <c r="CR106" i="103" a="1"/>
  <c r="CR106" i="103" s="1"/>
  <c r="AJ106" i="103" a="1"/>
  <c r="AJ106" i="103" s="1"/>
  <c r="CC106" i="103" a="1"/>
  <c r="CC106" i="103" s="1"/>
  <c r="BN106" i="103" a="1"/>
  <c r="BN106" i="103" s="1"/>
  <c r="CI106" i="103" a="1"/>
  <c r="CI106" i="103" s="1"/>
  <c r="BE106" i="103" a="1"/>
  <c r="BE106" i="103" s="1"/>
  <c r="BV106" i="103" a="1"/>
  <c r="BV106" i="103" s="1"/>
  <c r="CN106" i="103" a="1"/>
  <c r="CN106" i="103" s="1"/>
  <c r="AJ91" i="105"/>
  <c r="BZ91" i="105" s="1" a="1"/>
  <c r="BZ91" i="105" s="1"/>
  <c r="AD133" i="99"/>
  <c r="AH133" i="99"/>
  <c r="I32" i="105"/>
  <c r="F32" i="105"/>
  <c r="C32" i="105" s="1"/>
  <c r="H32" i="105"/>
  <c r="E32" i="105"/>
  <c r="H151" i="105"/>
  <c r="F151" i="105"/>
  <c r="B151" i="105" s="1"/>
  <c r="I151" i="105"/>
  <c r="E151" i="105"/>
  <c r="AD52" i="103" a="1"/>
  <c r="AD52" i="103" s="1"/>
  <c r="BR52" i="103" a="1"/>
  <c r="BR52" i="103" s="1"/>
  <c r="BT52" i="103" a="1"/>
  <c r="BT52" i="103" s="1"/>
  <c r="BU52" i="103" a="1"/>
  <c r="BU52" i="103" s="1"/>
  <c r="BW52" i="103" a="1"/>
  <c r="BW52" i="103" s="1"/>
  <c r="BV52" i="103" a="1"/>
  <c r="BV52" i="103" s="1"/>
  <c r="BQ52" i="103" a="1"/>
  <c r="BQ52" i="103" s="1"/>
  <c r="BX52" i="103" a="1"/>
  <c r="BX52" i="103" s="1"/>
  <c r="BS52" i="103" a="1"/>
  <c r="BS52" i="103" s="1"/>
  <c r="BY55" i="103" a="1"/>
  <c r="BY55" i="103" s="1"/>
  <c r="CB55" i="103" a="1"/>
  <c r="CB55" i="103" s="1"/>
  <c r="BZ55" i="103" a="1"/>
  <c r="BZ55" i="103" s="1"/>
  <c r="CC55" i="103" a="1"/>
  <c r="CC55" i="103" s="1"/>
  <c r="CE55" i="103" a="1"/>
  <c r="CE55" i="103" s="1"/>
  <c r="CA55" i="103" a="1"/>
  <c r="CA55" i="103" s="1"/>
  <c r="CD55" i="103" a="1"/>
  <c r="CD55" i="103" s="1"/>
  <c r="R76" i="104"/>
  <c r="E34" i="105"/>
  <c r="F34" i="105"/>
  <c r="B34" i="105" s="1"/>
  <c r="I34" i="105"/>
  <c r="H34" i="105"/>
  <c r="BN101" i="103" a="1"/>
  <c r="BN101" i="103" s="1"/>
  <c r="CR101" i="103" a="1"/>
  <c r="CR101" i="103" s="1"/>
  <c r="CC101" i="103" a="1"/>
  <c r="CC101" i="103" s="1"/>
  <c r="CI101" i="103" a="1"/>
  <c r="CI101" i="103" s="1"/>
  <c r="CN101" i="103" a="1"/>
  <c r="CN101" i="103" s="1"/>
  <c r="CX101" i="103" a="1"/>
  <c r="CX101" i="103" s="1"/>
  <c r="CY101" i="103" a="1"/>
  <c r="CY101" i="103" s="1"/>
  <c r="CU101" i="103" a="1"/>
  <c r="CU101" i="103" s="1"/>
  <c r="BE101" i="103" a="1"/>
  <c r="BE101" i="103" s="1"/>
  <c r="AJ101" i="103" a="1"/>
  <c r="AJ101" i="103" s="1"/>
  <c r="BK16" i="103" a="1"/>
  <c r="BK16" i="103" s="1"/>
  <c r="CF16" i="103" a="1"/>
  <c r="CF16" i="103" s="1"/>
  <c r="CN16" i="103" a="1"/>
  <c r="CN16" i="103" s="1"/>
  <c r="CM16" i="103" a="1"/>
  <c r="CM16" i="103" s="1"/>
  <c r="CO16" i="103" a="1"/>
  <c r="CO16" i="103" s="1"/>
  <c r="CP16" i="103" a="1"/>
  <c r="CP16" i="103" s="1"/>
  <c r="CL16" i="103" a="1"/>
  <c r="CL16" i="103" s="1"/>
  <c r="AG16" i="103" a="1"/>
  <c r="AG16" i="103" s="1"/>
  <c r="BU28" i="103" a="1"/>
  <c r="BU28" i="103" s="1"/>
  <c r="BT28" i="103" a="1"/>
  <c r="BT28" i="103" s="1"/>
  <c r="BV28" i="103" a="1"/>
  <c r="BV28" i="103" s="1"/>
  <c r="BQ28" i="103" a="1"/>
  <c r="BQ28" i="103" s="1"/>
  <c r="BR28" i="103" a="1"/>
  <c r="BR28" i="103" s="1"/>
  <c r="BS28" i="103" a="1"/>
  <c r="BS28" i="103" s="1"/>
  <c r="BX28" i="103" a="1"/>
  <c r="BX28" i="103" s="1"/>
  <c r="BW28" i="103" a="1"/>
  <c r="BW28" i="103" s="1"/>
  <c r="BI54" i="103" a="1"/>
  <c r="BI54" i="103" s="1"/>
  <c r="BM54" i="103" a="1"/>
  <c r="BM54" i="103" s="1"/>
  <c r="BO54" i="103" a="1"/>
  <c r="BO54" i="103" s="1"/>
  <c r="BJ54" i="103" a="1"/>
  <c r="BJ54" i="103" s="1"/>
  <c r="BK54" i="103" a="1"/>
  <c r="BK54" i="103" s="1"/>
  <c r="BP54" i="103" a="1"/>
  <c r="BP54" i="103" s="1"/>
  <c r="BH54" i="103" a="1"/>
  <c r="BH54" i="103" s="1"/>
  <c r="BL54" i="103" a="1"/>
  <c r="BL54" i="103" s="1"/>
  <c r="BN54" i="103" a="1"/>
  <c r="BN54" i="103" s="1"/>
  <c r="AC54" i="103" a="1"/>
  <c r="AC54" i="103" s="1"/>
  <c r="Z86" i="105"/>
  <c r="AF49" i="99"/>
  <c r="AB49" i="99"/>
  <c r="R139" i="104"/>
  <c r="CD80" i="105" a="1"/>
  <c r="CD80" i="105" s="1"/>
  <c r="CA80" i="105" a="1"/>
  <c r="CA80" i="105" s="1"/>
  <c r="CG80" i="105" a="1"/>
  <c r="CG80" i="105" s="1"/>
  <c r="CB80" i="105" a="1"/>
  <c r="CB80" i="105" s="1"/>
  <c r="CE80" i="105" a="1"/>
  <c r="CE80" i="105" s="1"/>
  <c r="AE118" i="105"/>
  <c r="AE50" i="105"/>
  <c r="AG83" i="99"/>
  <c r="AC83" i="99"/>
  <c r="AX151" i="105" a="1"/>
  <c r="AX151" i="105" s="1"/>
  <c r="AC67" i="99"/>
  <c r="AH110" i="105"/>
  <c r="BX110" i="105" s="1" a="1"/>
  <c r="BX110" i="105" s="1"/>
  <c r="AY34" i="105" a="1"/>
  <c r="AY34" i="105" s="1"/>
  <c r="CH34" i="105" a="1"/>
  <c r="CH34" i="105" s="1"/>
  <c r="CB34" i="105" a="1"/>
  <c r="CB34" i="105" s="1"/>
  <c r="CE34" i="105" a="1"/>
  <c r="CE34" i="105" s="1"/>
  <c r="CA34" i="105" a="1"/>
  <c r="CA34" i="105" s="1"/>
  <c r="CD34" i="105" a="1"/>
  <c r="CD34" i="105" s="1"/>
  <c r="CC34" i="105" a="1"/>
  <c r="CC34" i="105" s="1"/>
  <c r="CG34" i="105" a="1"/>
  <c r="CG34" i="105" s="1"/>
  <c r="AC37" i="105"/>
  <c r="BS37" i="105" s="1" a="1"/>
  <c r="BS37" i="105" s="1"/>
  <c r="AB132" i="99"/>
  <c r="AF132" i="99"/>
  <c r="CS118" i="105" a="1"/>
  <c r="CS118" i="105" s="1"/>
  <c r="DE118" i="105" a="1"/>
  <c r="DE118" i="105" s="1"/>
  <c r="DH118" i="105" a="1"/>
  <c r="DH118" i="105" s="1"/>
  <c r="DI118" i="105" a="1"/>
  <c r="DI118" i="105" s="1"/>
  <c r="DB118" i="105" a="1"/>
  <c r="DB118" i="105" s="1"/>
  <c r="BE118" i="105" a="1"/>
  <c r="BE118" i="105" s="1"/>
  <c r="R88" i="104"/>
  <c r="R99" i="104"/>
  <c r="CC2" i="103" a="1"/>
  <c r="CC2" i="103" s="1"/>
  <c r="CA2" i="103" a="1"/>
  <c r="CA2" i="103" s="1"/>
  <c r="CB2" i="103" a="1"/>
  <c r="CB2" i="103" s="1"/>
  <c r="BY2" i="103" a="1"/>
  <c r="BY2" i="103" s="1"/>
  <c r="CE2" i="103" a="1"/>
  <c r="CE2" i="103" s="1"/>
  <c r="BZ2" i="103" a="1"/>
  <c r="BZ2" i="103" s="1"/>
  <c r="CD2" i="103" a="1"/>
  <c r="CD2" i="103" s="1"/>
  <c r="AA67" i="105"/>
  <c r="AA59" i="105"/>
  <c r="CB45" i="105" a="1"/>
  <c r="CB45" i="105" s="1"/>
  <c r="CD45" i="105" a="1"/>
  <c r="CD45" i="105" s="1"/>
  <c r="CC45" i="105" a="1"/>
  <c r="CC45" i="105" s="1"/>
  <c r="CE45" i="105" a="1"/>
  <c r="CE45" i="105" s="1"/>
  <c r="CN7" i="105" a="1"/>
  <c r="CN7" i="105" s="1"/>
  <c r="CO7" i="105" a="1"/>
  <c r="CO7" i="105" s="1"/>
  <c r="CI7" i="105" a="1"/>
  <c r="CI7" i="105" s="1"/>
  <c r="CM7" i="105" a="1"/>
  <c r="CM7" i="105" s="1"/>
  <c r="CJ7" i="105" a="1"/>
  <c r="CJ7" i="105" s="1"/>
  <c r="CL7" i="105" a="1"/>
  <c r="CL7" i="105" s="1"/>
  <c r="CK7" i="105" a="1"/>
  <c r="CK7" i="105" s="1"/>
  <c r="AD176" i="99"/>
  <c r="AI107" i="105"/>
  <c r="CG107" i="105" s="1" a="1"/>
  <c r="CG107" i="105" s="1"/>
  <c r="AH176" i="99"/>
  <c r="R58" i="104"/>
  <c r="AY80" i="105" a="1"/>
  <c r="AY80" i="105" s="1"/>
  <c r="AN70" i="105" a="1"/>
  <c r="AN70" i="105" s="1"/>
  <c r="AR70" i="105" a="1"/>
  <c r="AR70" i="105" s="1"/>
  <c r="AK70" i="105" a="1"/>
  <c r="AK70" i="105" s="1"/>
  <c r="AT70" i="105" a="1"/>
  <c r="AT70" i="105" s="1"/>
  <c r="AV70" i="105" a="1"/>
  <c r="AV70" i="105" s="1"/>
  <c r="AS70" i="105" a="1"/>
  <c r="AS70" i="105" s="1"/>
  <c r="AM70" i="105" a="1"/>
  <c r="AM70" i="105" s="1"/>
  <c r="AP70" i="105" a="1"/>
  <c r="AP70" i="105" s="1"/>
  <c r="AN43" i="105" a="1"/>
  <c r="AN43" i="105" s="1"/>
  <c r="BI30" i="103" a="1"/>
  <c r="BI30" i="103" s="1"/>
  <c r="AM25" i="105" a="1"/>
  <c r="AM25" i="105" s="1"/>
  <c r="AX25" i="105" a="1"/>
  <c r="AX25" i="105" s="1"/>
  <c r="CK108" i="105" a="1"/>
  <c r="CK108" i="105" s="1"/>
  <c r="CM108" i="105" a="1"/>
  <c r="CM108" i="105" s="1"/>
  <c r="CI108" i="105" a="1"/>
  <c r="CI108" i="105" s="1"/>
  <c r="CO108" i="105" a="1"/>
  <c r="CO108" i="105" s="1"/>
  <c r="CL108" i="105" a="1"/>
  <c r="CL108" i="105" s="1"/>
  <c r="CN108" i="105" a="1"/>
  <c r="CN108" i="105" s="1"/>
  <c r="AH123" i="105"/>
  <c r="BX123" i="105" s="1" a="1"/>
  <c r="BX123" i="105" s="1"/>
  <c r="AC43" i="99"/>
  <c r="AG43" i="99"/>
  <c r="CS53" i="105" a="1"/>
  <c r="CS53" i="105" s="1"/>
  <c r="DI53" i="105" a="1"/>
  <c r="DI53" i="105" s="1"/>
  <c r="DE53" i="105" a="1"/>
  <c r="DE53" i="105" s="1"/>
  <c r="BE53" i="105" a="1"/>
  <c r="BE53" i="105" s="1"/>
  <c r="DB53" i="105" a="1"/>
  <c r="DB53" i="105" s="1"/>
  <c r="AI26" i="105"/>
  <c r="AD3" i="99"/>
  <c r="CO3" i="105" a="1"/>
  <c r="CO3" i="105" s="1"/>
  <c r="CM3" i="105" a="1"/>
  <c r="CM3" i="105" s="1"/>
  <c r="CL3" i="105" a="1"/>
  <c r="CL3" i="105" s="1"/>
  <c r="CJ3" i="105" a="1"/>
  <c r="CJ3" i="105" s="1"/>
  <c r="CN3" i="105" a="1"/>
  <c r="CN3" i="105" s="1"/>
  <c r="CI3" i="105" a="1"/>
  <c r="CI3" i="105" s="1"/>
  <c r="CK3" i="105" a="1"/>
  <c r="CK3" i="105" s="1"/>
  <c r="AZ3" i="105" a="1"/>
  <c r="AZ3" i="105" s="1"/>
  <c r="AF12" i="99"/>
  <c r="AB12" i="99"/>
  <c r="Z20" i="105"/>
  <c r="AL20" i="105" s="1" a="1"/>
  <c r="AL20" i="105" s="1"/>
  <c r="W112" i="104"/>
  <c r="CR73" i="103" a="1"/>
  <c r="CR73" i="103" s="1"/>
  <c r="CY73" i="103" a="1"/>
  <c r="CY73" i="103" s="1"/>
  <c r="CX73" i="103" a="1"/>
  <c r="CX73" i="103" s="1"/>
  <c r="CI73" i="103" a="1"/>
  <c r="CI73" i="103" s="1"/>
  <c r="CU73" i="103" a="1"/>
  <c r="CU73" i="103" s="1"/>
  <c r="BN73" i="103" a="1"/>
  <c r="BN73" i="103" s="1"/>
  <c r="AJ73" i="103" a="1"/>
  <c r="AJ73" i="103" s="1"/>
  <c r="BE73" i="103" a="1"/>
  <c r="BE73" i="103" s="1"/>
  <c r="CC73" i="103" a="1"/>
  <c r="CC73" i="103" s="1"/>
  <c r="BV73" i="103" a="1"/>
  <c r="BV73" i="103" s="1"/>
  <c r="BX32" i="103" a="1"/>
  <c r="BX32" i="103" s="1"/>
  <c r="BV32" i="103" a="1"/>
  <c r="BV32" i="103" s="1"/>
  <c r="BQ32" i="103" a="1"/>
  <c r="BQ32" i="103" s="1"/>
  <c r="BU32" i="103" a="1"/>
  <c r="BU32" i="103" s="1"/>
  <c r="BR32" i="103" a="1"/>
  <c r="BR32" i="103" s="1"/>
  <c r="BT32" i="103" a="1"/>
  <c r="BT32" i="103" s="1"/>
  <c r="BS32" i="103" a="1"/>
  <c r="BS32" i="103" s="1"/>
  <c r="BW32" i="103" a="1"/>
  <c r="BW32" i="103" s="1"/>
  <c r="AD32" i="103" a="1"/>
  <c r="AD32" i="103" s="1"/>
  <c r="AF79" i="99"/>
  <c r="AB7" i="105"/>
  <c r="BR7" i="105" s="1" a="1"/>
  <c r="BR7" i="105" s="1"/>
  <c r="CC3" i="105" a="1"/>
  <c r="CC3" i="105" s="1"/>
  <c r="CA3" i="105" a="1"/>
  <c r="CA3" i="105" s="1"/>
  <c r="CH3" i="105" a="1"/>
  <c r="CH3" i="105" s="1"/>
  <c r="CE3" i="105" a="1"/>
  <c r="CE3" i="105" s="1"/>
  <c r="CF3" i="105" a="1"/>
  <c r="CF3" i="105" s="1"/>
  <c r="CG3" i="105" a="1"/>
  <c r="CG3" i="105" s="1"/>
  <c r="CB3" i="105" a="1"/>
  <c r="CB3" i="105" s="1"/>
  <c r="CD3" i="105" a="1"/>
  <c r="CD3" i="105" s="1"/>
  <c r="AY3" i="105" a="1"/>
  <c r="AY3" i="105" s="1"/>
  <c r="AB58" i="103" a="1"/>
  <c r="AB58" i="103" s="1"/>
  <c r="BG58" i="103" a="1"/>
  <c r="BG58" i="103" s="1"/>
  <c r="BF58" i="103" a="1"/>
  <c r="BF58" i="103" s="1"/>
  <c r="BE58" i="103" a="1"/>
  <c r="BE58" i="103" s="1"/>
  <c r="AX58" i="103" a="1"/>
  <c r="AX58" i="103" s="1"/>
  <c r="AZ58" i="103" a="1"/>
  <c r="AZ58" i="103" s="1"/>
  <c r="AY58" i="103" a="1"/>
  <c r="AY58" i="103" s="1"/>
  <c r="BA58" i="103" a="1"/>
  <c r="BA58" i="103" s="1"/>
  <c r="BD58" i="103" a="1"/>
  <c r="BD58" i="103" s="1"/>
  <c r="BC58" i="103" a="1"/>
  <c r="BC58" i="103" s="1"/>
  <c r="BB58" i="103" a="1"/>
  <c r="BB58" i="103" s="1"/>
  <c r="AG11" i="99"/>
  <c r="AC11" i="99"/>
  <c r="AE72" i="105"/>
  <c r="BN34" i="103" a="1"/>
  <c r="BN34" i="103" s="1"/>
  <c r="CY34" i="103" a="1"/>
  <c r="CY34" i="103" s="1"/>
  <c r="CX34" i="103" a="1"/>
  <c r="CX34" i="103" s="1"/>
  <c r="CU34" i="103" a="1"/>
  <c r="CU34" i="103" s="1"/>
  <c r="CI34" i="103" a="1"/>
  <c r="CI34" i="103" s="1"/>
  <c r="CR34" i="103" a="1"/>
  <c r="CR34" i="103" s="1"/>
  <c r="CC34" i="103" a="1"/>
  <c r="CC34" i="103" s="1"/>
  <c r="AJ34" i="103" a="1"/>
  <c r="AJ34" i="103" s="1"/>
  <c r="BY4" i="103" a="1"/>
  <c r="BY4" i="103" s="1"/>
  <c r="CA4" i="103" a="1"/>
  <c r="CA4" i="103" s="1"/>
  <c r="CB4" i="103" a="1"/>
  <c r="CB4" i="103" s="1"/>
  <c r="CC4" i="103" a="1"/>
  <c r="CC4" i="103" s="1"/>
  <c r="BZ4" i="103" a="1"/>
  <c r="BZ4" i="103" s="1"/>
  <c r="R26" i="104"/>
  <c r="AG21" i="99"/>
  <c r="AC21" i="99"/>
  <c r="AE43" i="105"/>
  <c r="CJ43" i="105" s="1" a="1"/>
  <c r="CJ43" i="105" s="1"/>
  <c r="AM66" i="105" a="1"/>
  <c r="AM66" i="105" s="1"/>
  <c r="S5" i="99"/>
  <c r="AX24" i="105" a="1"/>
  <c r="AX24" i="105" s="1"/>
  <c r="BJ13" i="105" a="1"/>
  <c r="BJ13" i="105" s="1"/>
  <c r="CF23" i="103" a="1"/>
  <c r="CF23" i="103" s="1"/>
  <c r="CL23" i="103" a="1"/>
  <c r="CL23" i="103" s="1"/>
  <c r="CM23" i="103" a="1"/>
  <c r="CM23" i="103" s="1"/>
  <c r="CN23" i="103" a="1"/>
  <c r="CN23" i="103" s="1"/>
  <c r="CO23" i="103" a="1"/>
  <c r="CO23" i="103" s="1"/>
  <c r="CP23" i="103" a="1"/>
  <c r="CP23" i="103" s="1"/>
  <c r="AG23" i="103" a="1"/>
  <c r="AG23" i="103" s="1"/>
  <c r="BY13" i="103" a="1"/>
  <c r="BY13" i="103" s="1"/>
  <c r="CE13" i="103" a="1"/>
  <c r="CE13" i="103" s="1"/>
  <c r="BZ13" i="103" a="1"/>
  <c r="BZ13" i="103" s="1"/>
  <c r="CD13" i="103" a="1"/>
  <c r="CD13" i="103" s="1"/>
  <c r="CC13" i="103" a="1"/>
  <c r="CC13" i="103" s="1"/>
  <c r="CB13" i="103" a="1"/>
  <c r="CB13" i="103" s="1"/>
  <c r="CA13" i="103" a="1"/>
  <c r="CA13" i="103" s="1"/>
  <c r="AE13" i="103" a="1"/>
  <c r="AE13" i="103" s="1"/>
  <c r="AC53" i="103" a="1"/>
  <c r="AC53" i="103" s="1"/>
  <c r="BM53" i="103" a="1"/>
  <c r="BM53" i="103" s="1"/>
  <c r="BI53" i="103" a="1"/>
  <c r="BI53" i="103" s="1"/>
  <c r="BJ53" i="103" a="1"/>
  <c r="BJ53" i="103" s="1"/>
  <c r="BH53" i="103" a="1"/>
  <c r="BH53" i="103" s="1"/>
  <c r="BO53" i="103" a="1"/>
  <c r="BO53" i="103" s="1"/>
  <c r="BL53" i="103" a="1"/>
  <c r="BL53" i="103" s="1"/>
  <c r="BN53" i="103" a="1"/>
  <c r="BN53" i="103" s="1"/>
  <c r="BP53" i="103" a="1"/>
  <c r="BP53" i="103" s="1"/>
  <c r="BK53" i="103" a="1"/>
  <c r="BK53" i="103" s="1"/>
  <c r="AX30" i="105" a="1"/>
  <c r="AX30" i="105" s="1"/>
  <c r="AN71" i="105" a="1"/>
  <c r="AN71" i="105" s="1"/>
  <c r="CF71" i="105" a="1"/>
  <c r="CF71" i="105" s="1"/>
  <c r="CH71" i="105" a="1"/>
  <c r="CH71" i="105" s="1"/>
  <c r="CA71" i="105" a="1"/>
  <c r="CA71" i="105" s="1"/>
  <c r="CB71" i="105" a="1"/>
  <c r="CB71" i="105" s="1"/>
  <c r="CG71" i="105" a="1"/>
  <c r="CG71" i="105" s="1"/>
  <c r="CE71" i="105" a="1"/>
  <c r="CE71" i="105" s="1"/>
  <c r="CC71" i="105" a="1"/>
  <c r="CC71" i="105" s="1"/>
  <c r="CD71" i="105" a="1"/>
  <c r="CD71" i="105" s="1"/>
  <c r="AY71" i="105" a="1"/>
  <c r="AY71" i="105" s="1"/>
  <c r="CR71" i="103" a="1"/>
  <c r="CR71" i="103" s="1"/>
  <c r="CX71" i="103" a="1"/>
  <c r="CX71" i="103" s="1"/>
  <c r="CU71" i="103" a="1"/>
  <c r="CU71" i="103" s="1"/>
  <c r="CI71" i="103" a="1"/>
  <c r="CI71" i="103" s="1"/>
  <c r="CY71" i="103" a="1"/>
  <c r="CY71" i="103" s="1"/>
  <c r="CN71" i="103" a="1"/>
  <c r="CN71" i="103" s="1"/>
  <c r="AJ71" i="103" a="1"/>
  <c r="AJ71" i="103" s="1"/>
  <c r="DB23" i="105" a="1"/>
  <c r="DB23" i="105" s="1"/>
  <c r="DE23" i="105" a="1"/>
  <c r="DE23" i="105" s="1"/>
  <c r="CS23" i="105" a="1"/>
  <c r="CS23" i="105" s="1"/>
  <c r="DI23" i="105" a="1"/>
  <c r="DI23" i="105" s="1"/>
  <c r="BE23" i="105" a="1"/>
  <c r="BE23" i="105" s="1"/>
  <c r="AH12" i="99"/>
  <c r="AD12" i="99"/>
  <c r="AI20" i="105"/>
  <c r="CN20" i="105" s="1" a="1"/>
  <c r="CN20" i="105" s="1"/>
  <c r="AF59" i="99"/>
  <c r="AB59" i="99"/>
  <c r="Z137" i="105"/>
  <c r="AL137" i="105" s="1" a="1"/>
  <c r="AL137" i="105" s="1"/>
  <c r="CS7" i="105" a="1"/>
  <c r="CS7" i="105" s="1"/>
  <c r="DE7" i="105" a="1"/>
  <c r="DE7" i="105" s="1"/>
  <c r="DH7" i="105" a="1"/>
  <c r="DH7" i="105" s="1"/>
  <c r="DB7" i="105" a="1"/>
  <c r="DB7" i="105" s="1"/>
  <c r="DI7" i="105" a="1"/>
  <c r="DI7" i="105" s="1"/>
  <c r="AD42" i="99"/>
  <c r="AJ51" i="105"/>
  <c r="CO51" i="105" s="1" a="1"/>
  <c r="CO51" i="105" s="1"/>
  <c r="AH89" i="105"/>
  <c r="BX89" i="105" s="1" a="1"/>
  <c r="BX89" i="105" s="1"/>
  <c r="AH19" i="105"/>
  <c r="BX19" i="105" s="1" a="1"/>
  <c r="BX19" i="105" s="1"/>
  <c r="AB73" i="105"/>
  <c r="BR73" i="105" s="1" a="1"/>
  <c r="BR73" i="105" s="1"/>
  <c r="AF47" i="99"/>
  <c r="AB47" i="99"/>
  <c r="CM34" i="103" a="1"/>
  <c r="CM34" i="103" s="1"/>
  <c r="CO34" i="103" a="1"/>
  <c r="CO34" i="103" s="1"/>
  <c r="CP34" i="103" a="1"/>
  <c r="CP34" i="103" s="1"/>
  <c r="CF34" i="103" a="1"/>
  <c r="CF34" i="103" s="1"/>
  <c r="CL34" i="103" a="1"/>
  <c r="CL34" i="103" s="1"/>
  <c r="CN34" i="103" a="1"/>
  <c r="CN34" i="103" s="1"/>
  <c r="AG34" i="103" a="1"/>
  <c r="AG34" i="103" s="1"/>
  <c r="BZ34" i="103" a="1"/>
  <c r="BZ34" i="103" s="1"/>
  <c r="BK34" i="103" a="1"/>
  <c r="BK34" i="103" s="1"/>
  <c r="CB57" i="103" a="1"/>
  <c r="CB57" i="103" s="1"/>
  <c r="CA57" i="103" a="1"/>
  <c r="CA57" i="103" s="1"/>
  <c r="BY57" i="103" a="1"/>
  <c r="BY57" i="103" s="1"/>
  <c r="BZ57" i="103" a="1"/>
  <c r="BZ57" i="103" s="1"/>
  <c r="CE57" i="103" a="1"/>
  <c r="CE57" i="103" s="1"/>
  <c r="CC57" i="103" a="1"/>
  <c r="CC57" i="103" s="1"/>
  <c r="CD57" i="103" a="1"/>
  <c r="CD57" i="103" s="1"/>
  <c r="AE57" i="103" a="1"/>
  <c r="AE57" i="103" s="1"/>
  <c r="CB122" i="105" a="1"/>
  <c r="CB122" i="105" s="1"/>
  <c r="CF122" i="105" a="1"/>
  <c r="CF122" i="105" s="1"/>
  <c r="CD122" i="105" a="1"/>
  <c r="CD122" i="105" s="1"/>
  <c r="CH122" i="105" a="1"/>
  <c r="CH122" i="105" s="1"/>
  <c r="CE122" i="105" a="1"/>
  <c r="CE122" i="105" s="1"/>
  <c r="AY122" i="105" a="1"/>
  <c r="AY122" i="105" s="1"/>
  <c r="H27" i="105"/>
  <c r="I27" i="105"/>
  <c r="F27" i="105"/>
  <c r="D27" i="105" s="1"/>
  <c r="E27" i="105"/>
  <c r="AM45" i="105" a="1"/>
  <c r="AM45" i="105" s="1"/>
  <c r="AM150" i="105" a="1"/>
  <c r="AM150" i="105" s="1"/>
  <c r="CX6" i="103" a="1"/>
  <c r="CX6" i="103" s="1"/>
  <c r="S12" i="99"/>
  <c r="S134" i="99"/>
  <c r="AN151" i="105" a="1"/>
  <c r="AN151" i="105" s="1"/>
  <c r="R85" i="104"/>
  <c r="BW68" i="103" a="1"/>
  <c r="BW68" i="103" s="1"/>
  <c r="BV68" i="103" a="1"/>
  <c r="BV68" i="103" s="1"/>
  <c r="BR68" i="103" a="1"/>
  <c r="BR68" i="103" s="1"/>
  <c r="BT68" i="103" a="1"/>
  <c r="BT68" i="103" s="1"/>
  <c r="BQ68" i="103" a="1"/>
  <c r="BQ68" i="103" s="1"/>
  <c r="BU68" i="103" a="1"/>
  <c r="BU68" i="103" s="1"/>
  <c r="BX68" i="103" a="1"/>
  <c r="BX68" i="103" s="1"/>
  <c r="BS68" i="103" a="1"/>
  <c r="BS68" i="103" s="1"/>
  <c r="AD68" i="103" a="1"/>
  <c r="AD68" i="103" s="1"/>
  <c r="BK44" i="103" a="1"/>
  <c r="BK44" i="103" s="1"/>
  <c r="BM44" i="103" a="1"/>
  <c r="BM44" i="103" s="1"/>
  <c r="BO44" i="103" a="1"/>
  <c r="BO44" i="103" s="1"/>
  <c r="BL44" i="103" a="1"/>
  <c r="BL44" i="103" s="1"/>
  <c r="BP44" i="103" a="1"/>
  <c r="BP44" i="103" s="1"/>
  <c r="BN44" i="103" a="1"/>
  <c r="BN44" i="103" s="1"/>
  <c r="BH44" i="103" a="1"/>
  <c r="BH44" i="103" s="1"/>
  <c r="BJ44" i="103" a="1"/>
  <c r="BJ44" i="103" s="1"/>
  <c r="BI44" i="103" a="1"/>
  <c r="BI44" i="103" s="1"/>
  <c r="AC44" i="103" a="1"/>
  <c r="AC44" i="103" s="1"/>
  <c r="AD172" i="99"/>
  <c r="AJ76" i="105"/>
  <c r="CH76" i="105" s="1" a="1"/>
  <c r="CH76" i="105" s="1"/>
  <c r="AH172" i="99"/>
  <c r="W85" i="104"/>
  <c r="AC63" i="105"/>
  <c r="AC26" i="105"/>
  <c r="CU81" i="103" a="1"/>
  <c r="CU81" i="103" s="1"/>
  <c r="CR81" i="103" a="1"/>
  <c r="CR81" i="103" s="1"/>
  <c r="CX81" i="103" a="1"/>
  <c r="CX81" i="103" s="1"/>
  <c r="CI81" i="103" a="1"/>
  <c r="CI81" i="103" s="1"/>
  <c r="CY81" i="103" a="1"/>
  <c r="CY81" i="103" s="1"/>
  <c r="BE81" i="103" a="1"/>
  <c r="BE81" i="103" s="1"/>
  <c r="BV81" i="103" a="1"/>
  <c r="BV81" i="103" s="1"/>
  <c r="BN81" i="103" a="1"/>
  <c r="BN81" i="103" s="1"/>
  <c r="CN81" i="103" a="1"/>
  <c r="CN81" i="103" s="1"/>
  <c r="BB21" i="103" a="1"/>
  <c r="BB21" i="103" s="1"/>
  <c r="CL21" i="103" a="1"/>
  <c r="CL21" i="103" s="1"/>
  <c r="CO21" i="103" a="1"/>
  <c r="CO21" i="103" s="1"/>
  <c r="CN21" i="103" a="1"/>
  <c r="CN21" i="103" s="1"/>
  <c r="CF21" i="103" a="1"/>
  <c r="CF21" i="103" s="1"/>
  <c r="CM21" i="103" a="1"/>
  <c r="CM21" i="103" s="1"/>
  <c r="CP21" i="103" a="1"/>
  <c r="CP21" i="103" s="1"/>
  <c r="AG21" i="103" a="1"/>
  <c r="AG21" i="103" s="1"/>
  <c r="BK21" i="103" a="1"/>
  <c r="BK21" i="103" s="1"/>
  <c r="AM139" i="105" a="1"/>
  <c r="AM139" i="105" s="1"/>
  <c r="AG134" i="99"/>
  <c r="AC134" i="99"/>
  <c r="CT10" i="103" a="1"/>
  <c r="CT10" i="103" s="1"/>
  <c r="CK10" i="103" a="1"/>
  <c r="CK10" i="103" s="1"/>
  <c r="CW10" i="103" a="1"/>
  <c r="CW10" i="103" s="1"/>
  <c r="AB246" i="99"/>
  <c r="AC62" i="105"/>
  <c r="BS62" i="105" s="1" a="1"/>
  <c r="BS62" i="105" s="1"/>
  <c r="AC70" i="105"/>
  <c r="BS70" i="105" s="1" a="1"/>
  <c r="BS70" i="105" s="1"/>
  <c r="AO7" i="105" a="1"/>
  <c r="AO7" i="105" s="1"/>
  <c r="AQ3" i="105" a="1"/>
  <c r="AQ3" i="105" s="1"/>
  <c r="AY105" i="105" a="1"/>
  <c r="AY105" i="105" s="1"/>
  <c r="AL10" i="103" a="1"/>
  <c r="AL10" i="103" s="1"/>
  <c r="AX99" i="105" a="1"/>
  <c r="AX99" i="105" s="1"/>
  <c r="AB74" i="99"/>
  <c r="AF74" i="99"/>
  <c r="Z128" i="105"/>
  <c r="S74" i="99"/>
  <c r="A74" i="99" a="1"/>
  <c r="A74" i="99" s="1"/>
  <c r="BV74" i="99" s="1" a="1"/>
  <c r="BV74" i="99" s="1"/>
  <c r="AF88" i="99"/>
  <c r="AA135" i="105"/>
  <c r="BT65" i="103" a="1"/>
  <c r="BT65" i="103" s="1"/>
  <c r="BS65" i="103" a="1"/>
  <c r="BS65" i="103" s="1"/>
  <c r="BV65" i="103" a="1"/>
  <c r="BV65" i="103" s="1"/>
  <c r="BU65" i="103" a="1"/>
  <c r="BU65" i="103" s="1"/>
  <c r="BR65" i="103" a="1"/>
  <c r="BR65" i="103" s="1"/>
  <c r="BW65" i="103" a="1"/>
  <c r="BW65" i="103" s="1"/>
  <c r="BX65" i="103" a="1"/>
  <c r="BX65" i="103" s="1"/>
  <c r="BQ65" i="103" a="1"/>
  <c r="BQ65" i="103" s="1"/>
  <c r="W23" i="104"/>
  <c r="AY128" i="105" a="1"/>
  <c r="AY128" i="105" s="1"/>
  <c r="CE128" i="105" a="1"/>
  <c r="CE128" i="105" s="1"/>
  <c r="CB128" i="105" a="1"/>
  <c r="CB128" i="105" s="1"/>
  <c r="CA128" i="105" a="1"/>
  <c r="CA128" i="105" s="1"/>
  <c r="CH128" i="105" a="1"/>
  <c r="CH128" i="105" s="1"/>
  <c r="CD128" i="105" a="1"/>
  <c r="CD128" i="105" s="1"/>
  <c r="CF128" i="105" a="1"/>
  <c r="CF128" i="105" s="1"/>
  <c r="CA10" i="103" a="1"/>
  <c r="CA10" i="103" s="1"/>
  <c r="CC10" i="103" a="1"/>
  <c r="CC10" i="103" s="1"/>
  <c r="CD10" i="103" a="1"/>
  <c r="CD10" i="103" s="1"/>
  <c r="BY10" i="103" a="1"/>
  <c r="BY10" i="103" s="1"/>
  <c r="BZ10" i="103" a="1"/>
  <c r="BZ10" i="103" s="1"/>
  <c r="CB10" i="103" a="1"/>
  <c r="CB10" i="103" s="1"/>
  <c r="CE10" i="103" a="1"/>
  <c r="CE10" i="103" s="1"/>
  <c r="W143" i="104"/>
  <c r="H105" i="105"/>
  <c r="E105" i="105"/>
  <c r="F105" i="105"/>
  <c r="C105" i="105" s="1"/>
  <c r="CK86" i="105" a="1"/>
  <c r="CK86" i="105" s="1"/>
  <c r="CL86" i="105" a="1"/>
  <c r="CL86" i="105" s="1"/>
  <c r="CO86" i="105" a="1"/>
  <c r="CO86" i="105" s="1"/>
  <c r="CI86" i="105" a="1"/>
  <c r="CI86" i="105" s="1"/>
  <c r="CJ86" i="105" a="1"/>
  <c r="CJ86" i="105" s="1"/>
  <c r="CN86" i="105" a="1"/>
  <c r="CN86" i="105" s="1"/>
  <c r="W137" i="104"/>
  <c r="AX51" i="105" a="1"/>
  <c r="AX51" i="105" s="1"/>
  <c r="R2" i="104"/>
  <c r="CB28" i="105" a="1"/>
  <c r="CB28" i="105" s="1"/>
  <c r="CD28" i="105" a="1"/>
  <c r="CD28" i="105" s="1"/>
  <c r="CF28" i="105" a="1"/>
  <c r="CF28" i="105" s="1"/>
  <c r="CA28" i="105" a="1"/>
  <c r="CA28" i="105" s="1"/>
  <c r="CE28" i="105" a="1"/>
  <c r="CE28" i="105" s="1"/>
  <c r="CH28" i="105" a="1"/>
  <c r="CH28" i="105" s="1"/>
  <c r="AB31" i="99"/>
  <c r="Z59" i="105"/>
  <c r="AL59" i="105" s="1" a="1"/>
  <c r="AL59" i="105" s="1"/>
  <c r="AF31" i="99"/>
  <c r="BP147" i="103" a="1"/>
  <c r="BP147" i="103" s="1"/>
  <c r="BI147" i="103" a="1"/>
  <c r="BI147" i="103" s="1"/>
  <c r="BM147" i="103" a="1"/>
  <c r="BM147" i="103" s="1"/>
  <c r="BN147" i="103" a="1"/>
  <c r="BN147" i="103" s="1"/>
  <c r="BH147" i="103" a="1"/>
  <c r="BH147" i="103" s="1"/>
  <c r="BL147" i="103" a="1"/>
  <c r="BL147" i="103" s="1"/>
  <c r="BJ147" i="103" a="1"/>
  <c r="BJ147" i="103" s="1"/>
  <c r="BO147" i="103" a="1"/>
  <c r="BO147" i="103" s="1"/>
  <c r="BK147" i="103" a="1"/>
  <c r="BK147" i="103" s="1"/>
  <c r="AC147" i="103" a="1"/>
  <c r="AC147" i="103" s="1"/>
  <c r="AJ119" i="105"/>
  <c r="BZ119" i="105" s="1" a="1"/>
  <c r="BZ119" i="105" s="1"/>
  <c r="AJ81" i="105"/>
  <c r="BZ81" i="105" s="1" a="1"/>
  <c r="BZ81" i="105" s="1"/>
  <c r="AH29" i="99"/>
  <c r="AD29" i="99"/>
  <c r="AF63" i="99"/>
  <c r="AB63" i="99"/>
  <c r="Z14" i="105"/>
  <c r="AH145" i="105"/>
  <c r="BX145" i="105" s="1" a="1"/>
  <c r="BX145" i="105" s="1"/>
  <c r="AC135" i="99"/>
  <c r="AG135" i="99"/>
  <c r="W138" i="104"/>
  <c r="CM138" i="104" s="1" a="1"/>
  <c r="CM138" i="104" s="1"/>
  <c r="CX39" i="103" a="1"/>
  <c r="CX39" i="103" s="1"/>
  <c r="CY39" i="103" a="1"/>
  <c r="CY39" i="103" s="1"/>
  <c r="CR39" i="103" a="1"/>
  <c r="CR39" i="103" s="1"/>
  <c r="CI39" i="103" a="1"/>
  <c r="CI39" i="103" s="1"/>
  <c r="CU39" i="103" a="1"/>
  <c r="CU39" i="103" s="1"/>
  <c r="AJ39" i="103" a="1"/>
  <c r="AJ39" i="103" s="1"/>
  <c r="CN39" i="103" a="1"/>
  <c r="CN39" i="103" s="1"/>
  <c r="AF245" i="99"/>
  <c r="AB245" i="99"/>
  <c r="S245" i="99"/>
  <c r="AH63" i="99"/>
  <c r="BE22" i="103" a="1"/>
  <c r="BE22" i="103" s="1"/>
  <c r="BV71" i="103" a="1"/>
  <c r="BV71" i="103" s="1"/>
  <c r="AK28" i="103" a="1"/>
  <c r="AK28" i="103" s="1"/>
  <c r="AB28" i="103" a="1"/>
  <c r="AB28" i="103" s="1"/>
  <c r="AJ3" i="103" a="1"/>
  <c r="AJ3" i="103" s="1"/>
  <c r="BA59" i="105" a="1"/>
  <c r="BA59" i="105" s="1"/>
  <c r="BD59" i="105" a="1"/>
  <c r="BD59" i="105" s="1"/>
  <c r="BC59" i="105" a="1"/>
  <c r="BC59" i="105" s="1"/>
  <c r="BP16" i="103" a="1"/>
  <c r="BP16" i="103" s="1"/>
  <c r="BI16" i="103" a="1"/>
  <c r="BI16" i="103" s="1"/>
  <c r="BM16" i="103" a="1"/>
  <c r="BM16" i="103" s="1"/>
  <c r="BL16" i="103" a="1"/>
  <c r="BL16" i="103" s="1"/>
  <c r="BJ16" i="103" a="1"/>
  <c r="BJ16" i="103" s="1"/>
  <c r="BO16" i="103" a="1"/>
  <c r="BO16" i="103" s="1"/>
  <c r="BH16" i="103" a="1"/>
  <c r="BH16" i="103" s="1"/>
  <c r="AC16" i="103" a="1"/>
  <c r="AC16" i="103" s="1"/>
  <c r="H76" i="105"/>
  <c r="CY77" i="103" a="1"/>
  <c r="CY77" i="103" s="1"/>
  <c r="CU77" i="103" a="1"/>
  <c r="CU77" i="103" s="1"/>
  <c r="CX77" i="103" a="1"/>
  <c r="CX77" i="103" s="1"/>
  <c r="CI77" i="103" a="1"/>
  <c r="CI77" i="103" s="1"/>
  <c r="CR77" i="103" a="1"/>
  <c r="CR77" i="103" s="1"/>
  <c r="CC77" i="103" a="1"/>
  <c r="CC77" i="103" s="1"/>
  <c r="BV77" i="103" a="1"/>
  <c r="BV77" i="103" s="1"/>
  <c r="S319" i="99"/>
  <c r="AE319" i="99"/>
  <c r="J19" i="101"/>
  <c r="A320" i="99" a="1"/>
  <c r="A320" i="99" s="1"/>
  <c r="BX320" i="99" s="1" a="1"/>
  <c r="BX320" i="99" s="1"/>
  <c r="AG320" i="99"/>
  <c r="J2" i="101"/>
  <c r="AC320" i="99"/>
  <c r="A319" i="99" a="1"/>
  <c r="A319" i="99" s="1"/>
  <c r="BY319" i="99" s="1" a="1"/>
  <c r="BY319" i="99" s="1"/>
  <c r="AA319" i="99"/>
  <c r="BF96" i="105" l="1" a="1"/>
  <c r="BF96" i="105" s="1"/>
  <c r="BJ101" i="105" a="1"/>
  <c r="BJ101" i="105" s="1"/>
  <c r="CG79" i="105" a="1"/>
  <c r="CG79" i="105" s="1"/>
  <c r="AT92" i="104" a="1"/>
  <c r="AT92" i="104" s="1"/>
  <c r="AT136" i="104" a="1"/>
  <c r="AT136" i="104" s="1"/>
  <c r="AO133" i="104" a="1"/>
  <c r="AO133" i="104" s="1"/>
  <c r="BD92" i="104" a="1"/>
  <c r="BD92" i="104" s="1"/>
  <c r="CP62" i="105" a="1"/>
  <c r="CP62" i="105" s="1"/>
  <c r="BP133" i="104" a="1"/>
  <c r="BP133" i="104" s="1"/>
  <c r="AI132" i="104" a="1"/>
  <c r="AI132" i="104" s="1"/>
  <c r="BD57" i="104" a="1"/>
  <c r="BD57" i="104" s="1"/>
  <c r="DH111" i="105" a="1"/>
  <c r="DH111" i="105" s="1"/>
  <c r="CV142" i="103" a="1"/>
  <c r="CV142" i="103" s="1"/>
  <c r="D130" i="105"/>
  <c r="B130" i="105"/>
  <c r="CS46" i="104" a="1"/>
  <c r="CS46" i="104" s="1"/>
  <c r="G56" i="105"/>
  <c r="D57" i="105"/>
  <c r="B57" i="105"/>
  <c r="A57" i="105" s="1"/>
  <c r="CU89" i="105" a="1"/>
  <c r="CU89" i="105" s="1"/>
  <c r="AY125" i="104" a="1"/>
  <c r="AY125" i="104" s="1"/>
  <c r="AI100" i="104" a="1"/>
  <c r="AI100" i="104" s="1"/>
  <c r="AI102" i="104" a="1"/>
  <c r="AI102" i="104" s="1"/>
  <c r="AL2" i="103" a="1"/>
  <c r="AL2" i="103" s="1"/>
  <c r="AY12" i="104" a="1"/>
  <c r="AY12" i="104" s="1"/>
  <c r="AY133" i="104" a="1"/>
  <c r="AY133" i="104" s="1"/>
  <c r="AC28" i="104" a="1"/>
  <c r="AC28" i="104" s="1"/>
  <c r="AH28" i="104" a="1"/>
  <c r="AH28" i="104" s="1"/>
  <c r="CM136" i="104" a="1"/>
  <c r="CM136" i="104" s="1"/>
  <c r="G48" i="105"/>
  <c r="BN60" i="104" a="1"/>
  <c r="BN60" i="104" s="1"/>
  <c r="AY62" i="104" a="1"/>
  <c r="AY62" i="104" s="1"/>
  <c r="AO124" i="104" a="1"/>
  <c r="AO124" i="104" s="1"/>
  <c r="CM82" i="104" a="1"/>
  <c r="CM82" i="104" s="1"/>
  <c r="AY100" i="104" a="1"/>
  <c r="AY100" i="104" s="1"/>
  <c r="AO92" i="104" a="1"/>
  <c r="AO92" i="104" s="1"/>
  <c r="G97" i="105"/>
  <c r="AT93" i="104" a="1"/>
  <c r="AT93" i="104" s="1"/>
  <c r="AY103" i="104" a="1"/>
  <c r="AY103" i="104" s="1"/>
  <c r="CS146" i="105" a="1"/>
  <c r="CS146" i="105" s="1"/>
  <c r="AS67" i="105" a="1"/>
  <c r="AS67" i="105" s="1"/>
  <c r="CM2" i="104" a="1"/>
  <c r="CM2" i="104" s="1"/>
  <c r="CT146" i="105" a="1"/>
  <c r="CT146" i="105" s="1"/>
  <c r="CH82" i="104" a="1"/>
  <c r="CH82" i="104" s="1"/>
  <c r="CM141" i="104" a="1"/>
  <c r="CM141" i="104" s="1"/>
  <c r="A6" i="105"/>
  <c r="AO104" i="104" a="1"/>
  <c r="AO104" i="104" s="1"/>
  <c r="AY102" i="104" a="1"/>
  <c r="AY102" i="104" s="1"/>
  <c r="G89" i="105"/>
  <c r="AY22" i="104" a="1"/>
  <c r="AY22" i="104" s="1"/>
  <c r="AY55" i="104" a="1"/>
  <c r="AY55" i="104" s="1"/>
  <c r="CJ142" i="103" a="1"/>
  <c r="CJ142" i="103" s="1"/>
  <c r="CG115" i="105" a="1"/>
  <c r="CG115" i="105" s="1"/>
  <c r="AY111" i="104" a="1"/>
  <c r="AY111" i="104" s="1"/>
  <c r="CA74" i="105" a="1"/>
  <c r="CA74" i="105" s="1"/>
  <c r="G62" i="105"/>
  <c r="G103" i="105"/>
  <c r="DH115" i="105" a="1"/>
  <c r="DH115" i="105" s="1"/>
  <c r="G84" i="105"/>
  <c r="G11" i="105"/>
  <c r="CM115" i="104" a="1"/>
  <c r="CM115" i="104" s="1"/>
  <c r="G5" i="105"/>
  <c r="AO97" i="104" a="1"/>
  <c r="AO97" i="104" s="1"/>
  <c r="DA59" i="105" a="1"/>
  <c r="DA59" i="105" s="1"/>
  <c r="G115" i="105"/>
  <c r="CE152" i="99"/>
  <c r="AY96" i="104" a="1"/>
  <c r="AY96" i="104" s="1"/>
  <c r="G109" i="105"/>
  <c r="G100" i="105"/>
  <c r="CM142" i="104" a="1"/>
  <c r="CM142" i="104" s="1"/>
  <c r="G83" i="105"/>
  <c r="G134" i="105"/>
  <c r="A92" i="105"/>
  <c r="AY115" i="104" a="1"/>
  <c r="AY115" i="104" s="1"/>
  <c r="G21" i="105"/>
  <c r="G132" i="105"/>
  <c r="BY116" i="99" a="1"/>
  <c r="BY116" i="99" s="1"/>
  <c r="BV116" i="99" a="1"/>
  <c r="BV116" i="99" s="1"/>
  <c r="BX116" i="99" a="1"/>
  <c r="BX116" i="99" s="1"/>
  <c r="BW116" i="99" a="1"/>
  <c r="BW116" i="99" s="1"/>
  <c r="BV182" i="99" a="1"/>
  <c r="BV182" i="99" s="1"/>
  <c r="BX182" i="99" a="1"/>
  <c r="BX182" i="99" s="1"/>
  <c r="BY182" i="99" a="1"/>
  <c r="BY182" i="99" s="1"/>
  <c r="BW182" i="99" a="1"/>
  <c r="BW182" i="99" s="1"/>
  <c r="BY145" i="99" a="1"/>
  <c r="BY145" i="99" s="1"/>
  <c r="BV145" i="99" a="1"/>
  <c r="BV145" i="99" s="1"/>
  <c r="BW145" i="99" a="1"/>
  <c r="BW145" i="99" s="1"/>
  <c r="BX145" i="99" a="1"/>
  <c r="BX145" i="99" s="1"/>
  <c r="BX52" i="99" a="1"/>
  <c r="BX52" i="99" s="1"/>
  <c r="BW52" i="99" a="1"/>
  <c r="BW52" i="99" s="1"/>
  <c r="BV52" i="99" a="1"/>
  <c r="BV52" i="99" s="1"/>
  <c r="BY52" i="99" a="1"/>
  <c r="BY52" i="99" s="1"/>
  <c r="BX51" i="99" a="1"/>
  <c r="BX51" i="99" s="1"/>
  <c r="BY51" i="99" a="1"/>
  <c r="BY51" i="99" s="1"/>
  <c r="BV51" i="99" a="1"/>
  <c r="BV51" i="99" s="1"/>
  <c r="BW51" i="99" a="1"/>
  <c r="BW51" i="99" s="1"/>
  <c r="BY106" i="99" a="1"/>
  <c r="BY106" i="99" s="1"/>
  <c r="BW106" i="99" a="1"/>
  <c r="BW106" i="99" s="1"/>
  <c r="BX106" i="99" a="1"/>
  <c r="BX106" i="99" s="1"/>
  <c r="BV106" i="99" a="1"/>
  <c r="BV106" i="99" s="1"/>
  <c r="BX60" i="99" a="1"/>
  <c r="BX60" i="99" s="1"/>
  <c r="BW60" i="99" a="1"/>
  <c r="BW60" i="99" s="1"/>
  <c r="BY60" i="99" a="1"/>
  <c r="BY60" i="99" s="1"/>
  <c r="BV60" i="99" a="1"/>
  <c r="BV60" i="99" s="1"/>
  <c r="BW45" i="99" a="1"/>
  <c r="BW45" i="99" s="1"/>
  <c r="BV45" i="99" a="1"/>
  <c r="BV45" i="99" s="1"/>
  <c r="BX45" i="99" a="1"/>
  <c r="BX45" i="99" s="1"/>
  <c r="BY45" i="99" a="1"/>
  <c r="BY45" i="99" s="1"/>
  <c r="BV33" i="99" a="1"/>
  <c r="BV33" i="99" s="1"/>
  <c r="BW33" i="99" a="1"/>
  <c r="BW33" i="99" s="1"/>
  <c r="BY33" i="99" a="1"/>
  <c r="BY33" i="99" s="1"/>
  <c r="BX33" i="99" a="1"/>
  <c r="BX33" i="99" s="1"/>
  <c r="BX86" i="99" a="1"/>
  <c r="BX86" i="99" s="1"/>
  <c r="BW86" i="99" a="1"/>
  <c r="BW86" i="99" s="1"/>
  <c r="BY86" i="99" a="1"/>
  <c r="BY86" i="99" s="1"/>
  <c r="BV86" i="99" a="1"/>
  <c r="BV86" i="99" s="1"/>
  <c r="BX16" i="99" a="1"/>
  <c r="BX16" i="99" s="1"/>
  <c r="BY16" i="99" a="1"/>
  <c r="BY16" i="99" s="1"/>
  <c r="BW16" i="99" a="1"/>
  <c r="BW16" i="99" s="1"/>
  <c r="BV16" i="99" a="1"/>
  <c r="BV16" i="99" s="1"/>
  <c r="BV23" i="99" a="1"/>
  <c r="BV23" i="99" s="1"/>
  <c r="BX23" i="99" a="1"/>
  <c r="BX23" i="99" s="1"/>
  <c r="BY23" i="99" a="1"/>
  <c r="BY23" i="99" s="1"/>
  <c r="BW23" i="99" a="1"/>
  <c r="BW23" i="99" s="1"/>
  <c r="BX58" i="99" a="1"/>
  <c r="BX58" i="99" s="1"/>
  <c r="BY58" i="99" a="1"/>
  <c r="BY58" i="99" s="1"/>
  <c r="BV58" i="99" a="1"/>
  <c r="BV58" i="99" s="1"/>
  <c r="BW58" i="99" a="1"/>
  <c r="BW58" i="99" s="1"/>
  <c r="BV112" i="99" a="1"/>
  <c r="BV112" i="99" s="1"/>
  <c r="BY112" i="99" a="1"/>
  <c r="BY112" i="99" s="1"/>
  <c r="BW112" i="99" a="1"/>
  <c r="BW112" i="99" s="1"/>
  <c r="BX112" i="99" a="1"/>
  <c r="BX112" i="99" s="1"/>
  <c r="BW46" i="99" a="1"/>
  <c r="BW46" i="99" s="1"/>
  <c r="BV46" i="99" a="1"/>
  <c r="BV46" i="99" s="1"/>
  <c r="BY46" i="99" a="1"/>
  <c r="BY46" i="99" s="1"/>
  <c r="BX46" i="99" a="1"/>
  <c r="BX46" i="99" s="1"/>
  <c r="BV64" i="99" a="1"/>
  <c r="BV64" i="99" s="1"/>
  <c r="BY64" i="99" a="1"/>
  <c r="BY64" i="99" s="1"/>
  <c r="BW64" i="99" a="1"/>
  <c r="BW64" i="99" s="1"/>
  <c r="BX64" i="99" a="1"/>
  <c r="BX64" i="99" s="1"/>
  <c r="BW130" i="99" a="1"/>
  <c r="BW130" i="99" s="1"/>
  <c r="BY130" i="99" a="1"/>
  <c r="BY130" i="99" s="1"/>
  <c r="BX130" i="99" a="1"/>
  <c r="BX130" i="99" s="1"/>
  <c r="BV130" i="99" a="1"/>
  <c r="BV130" i="99" s="1"/>
  <c r="BY65" i="99" a="1"/>
  <c r="BY65" i="99" s="1"/>
  <c r="BW65" i="99" a="1"/>
  <c r="BW65" i="99" s="1"/>
  <c r="BV65" i="99" a="1"/>
  <c r="BV65" i="99" s="1"/>
  <c r="BX65" i="99" a="1"/>
  <c r="BX65" i="99" s="1"/>
  <c r="BV154" i="99" a="1"/>
  <c r="BV154" i="99" s="1"/>
  <c r="BY154" i="99" a="1"/>
  <c r="BY154" i="99" s="1"/>
  <c r="BW154" i="99" a="1"/>
  <c r="BW154" i="99" s="1"/>
  <c r="BX154" i="99" a="1"/>
  <c r="BX154" i="99" s="1"/>
  <c r="BY183" i="99" a="1"/>
  <c r="BY183" i="99" s="1"/>
  <c r="BX183" i="99" a="1"/>
  <c r="BX183" i="99" s="1"/>
  <c r="BV183" i="99" a="1"/>
  <c r="BV183" i="99" s="1"/>
  <c r="BW183" i="99" a="1"/>
  <c r="BW183" i="99" s="1"/>
  <c r="BX265" i="99" a="1"/>
  <c r="BX265" i="99" s="1"/>
  <c r="BY265" i="99" a="1"/>
  <c r="BY265" i="99" s="1"/>
  <c r="BW265" i="99" a="1"/>
  <c r="BW265" i="99" s="1"/>
  <c r="BV265" i="99" a="1"/>
  <c r="BV265" i="99" s="1"/>
  <c r="BV155" i="99" a="1"/>
  <c r="BV155" i="99" s="1"/>
  <c r="BX155" i="99" a="1"/>
  <c r="BX155" i="99" s="1"/>
  <c r="BY155" i="99" a="1"/>
  <c r="BY155" i="99" s="1"/>
  <c r="BW155" i="99" a="1"/>
  <c r="BW155" i="99" s="1"/>
  <c r="BV87" i="99" a="1"/>
  <c r="BV87" i="99" s="1"/>
  <c r="BX87" i="99" a="1"/>
  <c r="BX87" i="99" s="1"/>
  <c r="BY87" i="99" a="1"/>
  <c r="BY87" i="99" s="1"/>
  <c r="BW87" i="99" a="1"/>
  <c r="BW87" i="99" s="1"/>
  <c r="BV119" i="99" a="1"/>
  <c r="BV119" i="99" s="1"/>
  <c r="BX119" i="99" a="1"/>
  <c r="BX119" i="99" s="1"/>
  <c r="BY119" i="99" a="1"/>
  <c r="BY119" i="99" s="1"/>
  <c r="BW119" i="99" a="1"/>
  <c r="BW119" i="99" s="1"/>
  <c r="BV57" i="99" a="1"/>
  <c r="BV57" i="99" s="1"/>
  <c r="BW57" i="99" a="1"/>
  <c r="BW57" i="99" s="1"/>
  <c r="BX57" i="99" a="1"/>
  <c r="BX57" i="99" s="1"/>
  <c r="BY57" i="99" a="1"/>
  <c r="BY57" i="99" s="1"/>
  <c r="BV104" i="99" a="1"/>
  <c r="BV104" i="99" s="1"/>
  <c r="BY104" i="99" a="1"/>
  <c r="BY104" i="99" s="1"/>
  <c r="BX104" i="99" a="1"/>
  <c r="BX104" i="99" s="1"/>
  <c r="BW104" i="99" a="1"/>
  <c r="BW104" i="99" s="1"/>
  <c r="CD130" i="99"/>
  <c r="CE130" i="99"/>
  <c r="CF130" i="99"/>
  <c r="CF84" i="99"/>
  <c r="CD84" i="99"/>
  <c r="CE84" i="99"/>
  <c r="BP82" i="104" a="1"/>
  <c r="BP82" i="104" s="1"/>
  <c r="BK82" i="104" a="1"/>
  <c r="BK82" i="104" s="1"/>
  <c r="BL82" i="104" a="1"/>
  <c r="BL82" i="104" s="1"/>
  <c r="BM82" i="104" a="1"/>
  <c r="BM82" i="104" s="1"/>
  <c r="BN82" i="104" a="1"/>
  <c r="BN82" i="104" s="1"/>
  <c r="BO82" i="104" a="1"/>
  <c r="BO82" i="104" s="1"/>
  <c r="BQ82" i="104" a="1"/>
  <c r="BQ82" i="104" s="1"/>
  <c r="S82" i="104"/>
  <c r="BI82" i="104" s="1" a="1"/>
  <c r="BI82" i="104" s="1"/>
  <c r="CH112" i="99"/>
  <c r="CG112" i="99"/>
  <c r="AV95" i="105" a="1"/>
  <c r="AV95" i="105" s="1"/>
  <c r="AO95" i="105" a="1"/>
  <c r="AO95" i="105" s="1"/>
  <c r="AK95" i="105" a="1"/>
  <c r="AK95" i="105" s="1"/>
  <c r="AL95" i="105" a="1"/>
  <c r="AL95" i="105" s="1"/>
  <c r="AS95" i="105" a="1"/>
  <c r="AS95" i="105" s="1"/>
  <c r="AP95" i="105" a="1"/>
  <c r="AP95" i="105" s="1"/>
  <c r="AQ95" i="105" a="1"/>
  <c r="AQ95" i="105" s="1"/>
  <c r="AT95" i="105" a="1"/>
  <c r="AT95" i="105" s="1"/>
  <c r="AN95" i="105" a="1"/>
  <c r="AN95" i="105" s="1"/>
  <c r="AR95" i="105" a="1"/>
  <c r="AR95" i="105" s="1"/>
  <c r="AM95" i="105" a="1"/>
  <c r="AM95" i="105" s="1"/>
  <c r="AU95" i="105" a="1"/>
  <c r="AU95" i="105" s="1"/>
  <c r="S129" i="104"/>
  <c r="BQ129" i="104" a="1"/>
  <c r="BQ129" i="104" s="1"/>
  <c r="BK129" i="104" a="1"/>
  <c r="BK129" i="104" s="1"/>
  <c r="BL129" i="104" a="1"/>
  <c r="BL129" i="104" s="1"/>
  <c r="BN129" i="104" a="1"/>
  <c r="BN129" i="104" s="1"/>
  <c r="BO129" i="104" a="1"/>
  <c r="BO129" i="104" s="1"/>
  <c r="BP129" i="104" a="1"/>
  <c r="BP129" i="104" s="1"/>
  <c r="BM129" i="104" a="1"/>
  <c r="BM129" i="104" s="1"/>
  <c r="AO129" i="104" a="1"/>
  <c r="AO129" i="104" s="1"/>
  <c r="BM115" i="105" a="1"/>
  <c r="BM115" i="105" s="1"/>
  <c r="BH115" i="105" a="1"/>
  <c r="BH115" i="105" s="1"/>
  <c r="BL115" i="105" a="1"/>
  <c r="BL115" i="105" s="1"/>
  <c r="BO115" i="105" a="1"/>
  <c r="BO115" i="105" s="1"/>
  <c r="BP115" i="105" a="1"/>
  <c r="BP115" i="105" s="1"/>
  <c r="BI115" i="105" a="1"/>
  <c r="BI115" i="105" s="1"/>
  <c r="BN115" i="105" a="1"/>
  <c r="BN115" i="105" s="1"/>
  <c r="BQ115" i="105" a="1"/>
  <c r="BQ115" i="105" s="1"/>
  <c r="BJ115" i="105" a="1"/>
  <c r="BJ115" i="105" s="1"/>
  <c r="BK115" i="105" a="1"/>
  <c r="BK115" i="105" s="1"/>
  <c r="CD109" i="105" a="1"/>
  <c r="CD109" i="105" s="1"/>
  <c r="CC109" i="105" a="1"/>
  <c r="CC109" i="105" s="1"/>
  <c r="CE109" i="105" a="1"/>
  <c r="CE109" i="105" s="1"/>
  <c r="CH109" i="105" a="1"/>
  <c r="CH109" i="105" s="1"/>
  <c r="CA109" i="105" a="1"/>
  <c r="CA109" i="105" s="1"/>
  <c r="CB109" i="105" a="1"/>
  <c r="CB109" i="105" s="1"/>
  <c r="CG109" i="105" a="1"/>
  <c r="CG109" i="105" s="1"/>
  <c r="CF109" i="105" a="1"/>
  <c r="CF109" i="105" s="1"/>
  <c r="CM95" i="104" a="1"/>
  <c r="CM95" i="104" s="1"/>
  <c r="CU95" i="104" a="1"/>
  <c r="CU95" i="104" s="1"/>
  <c r="CR95" i="104" a="1"/>
  <c r="CR95" i="104" s="1"/>
  <c r="CT95" i="104" a="1"/>
  <c r="CT95" i="104" s="1"/>
  <c r="CS95" i="104" a="1"/>
  <c r="CS95" i="104" s="1"/>
  <c r="BP60" i="105" a="1"/>
  <c r="BP60" i="105" s="1"/>
  <c r="BJ60" i="105" a="1"/>
  <c r="BJ60" i="105" s="1"/>
  <c r="AW60" i="105" a="1"/>
  <c r="AW60" i="105" s="1"/>
  <c r="BN60" i="105" a="1"/>
  <c r="BN60" i="105" s="1"/>
  <c r="BQ60" i="105" a="1"/>
  <c r="BQ60" i="105" s="1"/>
  <c r="BI60" i="105" a="1"/>
  <c r="BI60" i="105" s="1"/>
  <c r="BK60" i="105" a="1"/>
  <c r="BK60" i="105" s="1"/>
  <c r="BH60" i="105" a="1"/>
  <c r="BH60" i="105" s="1"/>
  <c r="BA120" i="105" a="1"/>
  <c r="BA120" i="105" s="1"/>
  <c r="AX120" i="105" a="1"/>
  <c r="AX120" i="105" s="1"/>
  <c r="BC120" i="105" a="1"/>
  <c r="BC120" i="105" s="1"/>
  <c r="AY120" i="105" a="1"/>
  <c r="AY120" i="105" s="1"/>
  <c r="BE120" i="105" a="1"/>
  <c r="BE120" i="105" s="1"/>
  <c r="AW120" i="105" a="1"/>
  <c r="AW120" i="105" s="1"/>
  <c r="BD120" i="105" a="1"/>
  <c r="BD120" i="105" s="1"/>
  <c r="BG120" i="105" a="1"/>
  <c r="BG120" i="105" s="1"/>
  <c r="BF120" i="105" a="1"/>
  <c r="BF120" i="105" s="1"/>
  <c r="AZ120" i="105" a="1"/>
  <c r="AZ120" i="105" s="1"/>
  <c r="AY110" i="104" a="1"/>
  <c r="AY110" i="104" s="1"/>
  <c r="BN110" i="104" a="1"/>
  <c r="BN110" i="104" s="1"/>
  <c r="AD110" i="104" a="1"/>
  <c r="AD110" i="104" s="1"/>
  <c r="BK110" i="104" a="1"/>
  <c r="BK110" i="104" s="1"/>
  <c r="BP110" i="104" a="1"/>
  <c r="BP110" i="104" s="1"/>
  <c r="S110" i="104"/>
  <c r="BQ110" i="104" a="1"/>
  <c r="BQ110" i="104" s="1"/>
  <c r="AO110" i="104" a="1"/>
  <c r="AO110" i="104" s="1"/>
  <c r="CW134" i="105" a="1"/>
  <c r="CW134" i="105" s="1"/>
  <c r="CY134" i="105" a="1"/>
  <c r="CY134" i="105" s="1"/>
  <c r="CD118" i="99"/>
  <c r="CE118" i="99"/>
  <c r="CF118" i="99"/>
  <c r="BH6" i="105" a="1"/>
  <c r="BH6" i="105" s="1"/>
  <c r="BP6" i="105" a="1"/>
  <c r="BP6" i="105" s="1"/>
  <c r="BL6" i="105" a="1"/>
  <c r="BL6" i="105" s="1"/>
  <c r="AW6" i="105" a="1"/>
  <c r="AW6" i="105" s="1"/>
  <c r="AL6" i="105" a="1"/>
  <c r="AL6" i="105" s="1"/>
  <c r="BJ6" i="105" a="1"/>
  <c r="BJ6" i="105" s="1"/>
  <c r="DJ49" i="105" a="1"/>
  <c r="DJ49" i="105" s="1"/>
  <c r="DF49" i="105" a="1"/>
  <c r="DF49" i="105" s="1"/>
  <c r="BP49" i="105" a="1"/>
  <c r="BP49" i="105" s="1"/>
  <c r="DC49" i="105" a="1"/>
  <c r="DC49" i="105" s="1"/>
  <c r="DC78" i="105" a="1"/>
  <c r="DC78" i="105" s="1"/>
  <c r="AL110" i="105" a="1"/>
  <c r="AL110" i="105" s="1"/>
  <c r="BH110" i="105" a="1"/>
  <c r="BH110" i="105" s="1"/>
  <c r="BI110" i="105" a="1"/>
  <c r="BI110" i="105" s="1"/>
  <c r="BK110" i="105" a="1"/>
  <c r="BK110" i="105" s="1"/>
  <c r="BQ110" i="105" a="1"/>
  <c r="BQ110" i="105" s="1"/>
  <c r="AW110" i="105" a="1"/>
  <c r="AW110" i="105" s="1"/>
  <c r="BP110" i="105" a="1"/>
  <c r="BP110" i="105" s="1"/>
  <c r="BJ110" i="105" a="1"/>
  <c r="BJ110" i="105" s="1"/>
  <c r="CH136" i="104" a="1"/>
  <c r="CH136" i="104" s="1"/>
  <c r="C95" i="105"/>
  <c r="D95" i="105"/>
  <c r="B95" i="105"/>
  <c r="AY109" i="105" a="1"/>
  <c r="AY109" i="105" s="1"/>
  <c r="BY82" i="105" a="1"/>
  <c r="BY82" i="105" s="1"/>
  <c r="CE148" i="99"/>
  <c r="CI148" i="99"/>
  <c r="CG148" i="99"/>
  <c r="C141" i="105"/>
  <c r="B141" i="105"/>
  <c r="D141" i="105"/>
  <c r="AW115" i="105" a="1"/>
  <c r="AW115" i="105" s="1"/>
  <c r="G106" i="105"/>
  <c r="D49" i="105"/>
  <c r="B49" i="105"/>
  <c r="C49" i="105"/>
  <c r="BY49" i="105" a="1"/>
  <c r="BY49" i="105" s="1"/>
  <c r="BT49" i="105" a="1"/>
  <c r="BT49" i="105" s="1"/>
  <c r="BR49" i="105" a="1"/>
  <c r="BR49" i="105" s="1"/>
  <c r="BZ49" i="105" a="1"/>
  <c r="BZ49" i="105" s="1"/>
  <c r="BU49" i="105" a="1"/>
  <c r="BU49" i="105" s="1"/>
  <c r="BW49" i="105" a="1"/>
  <c r="BW49" i="105" s="1"/>
  <c r="BX49" i="105" a="1"/>
  <c r="BX49" i="105" s="1"/>
  <c r="BS49" i="105" a="1"/>
  <c r="BS49" i="105" s="1"/>
  <c r="BV49" i="105" a="1"/>
  <c r="BV49" i="105" s="1"/>
  <c r="BH49" i="105" a="1"/>
  <c r="BH49" i="105" s="1"/>
  <c r="BQ58" i="105" a="1"/>
  <c r="BQ58" i="105" s="1"/>
  <c r="BH58" i="105" a="1"/>
  <c r="BH58" i="105" s="1"/>
  <c r="BL58" i="105" a="1"/>
  <c r="BL58" i="105" s="1"/>
  <c r="BM58" i="105" a="1"/>
  <c r="BM58" i="105" s="1"/>
  <c r="BN58" i="105" a="1"/>
  <c r="BN58" i="105" s="1"/>
  <c r="AW58" i="105" a="1"/>
  <c r="AW58" i="105" s="1"/>
  <c r="BI58" i="105" a="1"/>
  <c r="BI58" i="105" s="1"/>
  <c r="BO58" i="105" a="1"/>
  <c r="BO58" i="105" s="1"/>
  <c r="BP58" i="105" a="1"/>
  <c r="BP58" i="105" s="1"/>
  <c r="BK58" i="105" a="1"/>
  <c r="BK58" i="105" s="1"/>
  <c r="BJ58" i="105" a="1"/>
  <c r="BJ58" i="105" s="1"/>
  <c r="BU134" i="105" a="1"/>
  <c r="BU134" i="105" s="1"/>
  <c r="DC135" i="105" a="1"/>
  <c r="DC135" i="105" s="1"/>
  <c r="DF135" i="105" a="1"/>
  <c r="DF135" i="105" s="1"/>
  <c r="BF135" i="105" a="1"/>
  <c r="BF135" i="105" s="1"/>
  <c r="DJ135" i="105" a="1"/>
  <c r="DJ135" i="105" s="1"/>
  <c r="CX9" i="104" a="1"/>
  <c r="CX9" i="104" s="1"/>
  <c r="CL9" i="104" a="1"/>
  <c r="CL9" i="104" s="1"/>
  <c r="AM9" i="104" a="1"/>
  <c r="AM9" i="104" s="1"/>
  <c r="DA9" i="104" a="1"/>
  <c r="DA9" i="104" s="1"/>
  <c r="AX9" i="104" a="1"/>
  <c r="AX9" i="104" s="1"/>
  <c r="CQ9" i="104" a="1"/>
  <c r="CQ9" i="104" s="1"/>
  <c r="C54" i="105"/>
  <c r="B54" i="105"/>
  <c r="D54" i="105"/>
  <c r="BI127" i="105" a="1"/>
  <c r="BI127" i="105" s="1"/>
  <c r="BK127" i="105" a="1"/>
  <c r="BK127" i="105" s="1"/>
  <c r="BL127" i="105" a="1"/>
  <c r="BL127" i="105" s="1"/>
  <c r="BO127" i="105" a="1"/>
  <c r="BO127" i="105" s="1"/>
  <c r="BQ127" i="105" a="1"/>
  <c r="BQ127" i="105" s="1"/>
  <c r="BJ127" i="105" a="1"/>
  <c r="BJ127" i="105" s="1"/>
  <c r="BN127" i="105" a="1"/>
  <c r="BN127" i="105" s="1"/>
  <c r="BM127" i="105" a="1"/>
  <c r="BM127" i="105" s="1"/>
  <c r="BH127" i="105" a="1"/>
  <c r="BH127" i="105" s="1"/>
  <c r="BP127" i="105" a="1"/>
  <c r="BP127" i="105" s="1"/>
  <c r="AW127" i="105" a="1"/>
  <c r="AW127" i="105" s="1"/>
  <c r="AL127" i="105" a="1"/>
  <c r="AL127" i="105" s="1"/>
  <c r="BW115" i="105" a="1"/>
  <c r="BW115" i="105" s="1"/>
  <c r="DE115" i="105" a="1"/>
  <c r="DE115" i="105" s="1"/>
  <c r="DG115" i="105" a="1"/>
  <c r="DG115" i="105" s="1"/>
  <c r="DF115" i="105" a="1"/>
  <c r="DF115" i="105" s="1"/>
  <c r="AQ92" i="105" a="1"/>
  <c r="AQ92" i="105" s="1"/>
  <c r="CG131" i="105" a="1"/>
  <c r="CG131" i="105" s="1"/>
  <c r="DJ131" i="105" a="1"/>
  <c r="DJ131" i="105" s="1"/>
  <c r="BR11" i="104" a="1"/>
  <c r="BR11" i="104" s="1"/>
  <c r="CA11" i="104" a="1"/>
  <c r="CA11" i="104" s="1"/>
  <c r="CB11" i="104" a="1"/>
  <c r="CB11" i="104" s="1"/>
  <c r="CD11" i="104" a="1"/>
  <c r="CD11" i="104" s="1"/>
  <c r="CF11" i="104" a="1"/>
  <c r="CF11" i="104" s="1"/>
  <c r="BA11" i="104" a="1"/>
  <c r="BA11" i="104" s="1"/>
  <c r="CC11" i="104" a="1"/>
  <c r="CC11" i="104" s="1"/>
  <c r="BJ11" i="104" a="1"/>
  <c r="BJ11" i="104" s="1"/>
  <c r="CE11" i="104" a="1"/>
  <c r="CE11" i="104" s="1"/>
  <c r="AQ11" i="104" a="1"/>
  <c r="AQ11" i="104" s="1"/>
  <c r="BZ11" i="104" a="1"/>
  <c r="BZ11" i="104" s="1"/>
  <c r="AF11" i="104" a="1"/>
  <c r="AF11" i="104" s="1"/>
  <c r="AM62" i="105" a="1"/>
  <c r="AM62" i="105" s="1"/>
  <c r="AK62" i="105" a="1"/>
  <c r="AK62" i="105" s="1"/>
  <c r="AS62" i="105" a="1"/>
  <c r="AS62" i="105" s="1"/>
  <c r="AN62" i="105" a="1"/>
  <c r="AN62" i="105" s="1"/>
  <c r="AT62" i="105" a="1"/>
  <c r="AT62" i="105" s="1"/>
  <c r="AR62" i="105" a="1"/>
  <c r="AR62" i="105" s="1"/>
  <c r="AP62" i="105" a="1"/>
  <c r="AP62" i="105" s="1"/>
  <c r="AQ62" i="105" a="1"/>
  <c r="AQ62" i="105" s="1"/>
  <c r="AV62" i="105" a="1"/>
  <c r="AV62" i="105" s="1"/>
  <c r="CF148" i="99"/>
  <c r="CH148" i="99"/>
  <c r="CT131" i="105" a="1"/>
  <c r="CT131" i="105" s="1"/>
  <c r="CY115" i="105" a="1"/>
  <c r="CY115" i="105" s="1"/>
  <c r="CV115" i="105" a="1"/>
  <c r="CV115" i="105" s="1"/>
  <c r="CX115" i="105" a="1"/>
  <c r="CX115" i="105" s="1"/>
  <c r="CW115" i="105" a="1"/>
  <c r="CW115" i="105" s="1"/>
  <c r="CZ115" i="105" a="1"/>
  <c r="CZ115" i="105" s="1"/>
  <c r="CY113" i="105" a="1"/>
  <c r="CY113" i="105" s="1"/>
  <c r="CW113" i="105" a="1"/>
  <c r="CW113" i="105" s="1"/>
  <c r="CV113" i="105" a="1"/>
  <c r="CV113" i="105" s="1"/>
  <c r="CZ113" i="105" a="1"/>
  <c r="CZ113" i="105" s="1"/>
  <c r="CX113" i="105" a="1"/>
  <c r="CX113" i="105" s="1"/>
  <c r="AQ49" i="105" a="1"/>
  <c r="AQ49" i="105" s="1"/>
  <c r="AU49" i="105" a="1"/>
  <c r="AU49" i="105" s="1"/>
  <c r="AP49" i="105" a="1"/>
  <c r="AP49" i="105" s="1"/>
  <c r="AN49" i="105" a="1"/>
  <c r="AN49" i="105" s="1"/>
  <c r="AM49" i="105" a="1"/>
  <c r="AM49" i="105" s="1"/>
  <c r="AL49" i="105" a="1"/>
  <c r="AL49" i="105" s="1"/>
  <c r="AV49" i="105" a="1"/>
  <c r="AV49" i="105" s="1"/>
  <c r="AK49" i="105" a="1"/>
  <c r="AK49" i="105" s="1"/>
  <c r="AS49" i="105" a="1"/>
  <c r="AS49" i="105" s="1"/>
  <c r="AO49" i="105" a="1"/>
  <c r="AO49" i="105" s="1"/>
  <c r="AT49" i="105" a="1"/>
  <c r="AT49" i="105" s="1"/>
  <c r="AR49" i="105" a="1"/>
  <c r="AR49" i="105" s="1"/>
  <c r="CE329" i="99"/>
  <c r="CF329" i="99"/>
  <c r="CD329" i="99"/>
  <c r="CN109" i="105" a="1"/>
  <c r="CN109" i="105" s="1"/>
  <c r="AD100" i="104" a="1"/>
  <c r="AD100" i="104" s="1"/>
  <c r="CH169" i="99"/>
  <c r="CG169" i="99"/>
  <c r="CK103" i="105" a="1"/>
  <c r="CK103" i="105" s="1"/>
  <c r="BD106" i="105" a="1"/>
  <c r="BD106" i="105" s="1"/>
  <c r="CT135" i="105" a="1"/>
  <c r="CT135" i="105" s="1"/>
  <c r="BM101" i="104" a="1"/>
  <c r="BM101" i="104" s="1"/>
  <c r="BO101" i="104" a="1"/>
  <c r="BO101" i="104" s="1"/>
  <c r="BK101" i="104" a="1"/>
  <c r="BK101" i="104" s="1"/>
  <c r="S101" i="104"/>
  <c r="BI101" i="104" s="1" a="1"/>
  <c r="BI101" i="104" s="1"/>
  <c r="BP101" i="104" a="1"/>
  <c r="BP101" i="104" s="1"/>
  <c r="BQ101" i="104" a="1"/>
  <c r="BQ101" i="104" s="1"/>
  <c r="BL101" i="104" a="1"/>
  <c r="BL101" i="104" s="1"/>
  <c r="BN101" i="104" a="1"/>
  <c r="BN101" i="104" s="1"/>
  <c r="BU92" i="105" a="1"/>
  <c r="BU92" i="105" s="1"/>
  <c r="CE119" i="99"/>
  <c r="CF30" i="99"/>
  <c r="CD30" i="99"/>
  <c r="CE30" i="99"/>
  <c r="CJ12" i="105" a="1"/>
  <c r="CJ12" i="105" s="1"/>
  <c r="CX12" i="105" a="1"/>
  <c r="CX12" i="105" s="1"/>
  <c r="CV12" i="105" a="1"/>
  <c r="CV12" i="105" s="1"/>
  <c r="CZ12" i="105" a="1"/>
  <c r="CZ12" i="105" s="1"/>
  <c r="CW12" i="105" a="1"/>
  <c r="CW12" i="105" s="1"/>
  <c r="CY12" i="105" a="1"/>
  <c r="CY12" i="105" s="1"/>
  <c r="CY125" i="105" a="1"/>
  <c r="CY125" i="105" s="1"/>
  <c r="CV125" i="105" a="1"/>
  <c r="CV125" i="105" s="1"/>
  <c r="CX125" i="105" a="1"/>
  <c r="CX125" i="105" s="1"/>
  <c r="CZ125" i="105" a="1"/>
  <c r="CZ125" i="105" s="1"/>
  <c r="CW125" i="105" a="1"/>
  <c r="CW125" i="105" s="1"/>
  <c r="AR83" i="105" a="1"/>
  <c r="AR83" i="105" s="1"/>
  <c r="AN83" i="105" a="1"/>
  <c r="AN83" i="105" s="1"/>
  <c r="AT83" i="105" a="1"/>
  <c r="AT83" i="105" s="1"/>
  <c r="AP83" i="105" a="1"/>
  <c r="AP83" i="105" s="1"/>
  <c r="AL83" i="105" a="1"/>
  <c r="AL83" i="105" s="1"/>
  <c r="AS83" i="105" a="1"/>
  <c r="AS83" i="105" s="1"/>
  <c r="AU83" i="105" a="1"/>
  <c r="AU83" i="105" s="1"/>
  <c r="AV83" i="105" a="1"/>
  <c r="AV83" i="105" s="1"/>
  <c r="AM83" i="105" a="1"/>
  <c r="AM83" i="105" s="1"/>
  <c r="AO83" i="105" a="1"/>
  <c r="AO83" i="105" s="1"/>
  <c r="AQ83" i="105" a="1"/>
  <c r="AQ83" i="105" s="1"/>
  <c r="AK83" i="105" a="1"/>
  <c r="AK83" i="105" s="1"/>
  <c r="AL29" i="105" a="1"/>
  <c r="AL29" i="105" s="1"/>
  <c r="BL29" i="105" a="1"/>
  <c r="BL29" i="105" s="1"/>
  <c r="BJ29" i="105" a="1"/>
  <c r="BJ29" i="105" s="1"/>
  <c r="BI29" i="105" a="1"/>
  <c r="BI29" i="105" s="1"/>
  <c r="BK29" i="105" a="1"/>
  <c r="BK29" i="105" s="1"/>
  <c r="BH29" i="105" a="1"/>
  <c r="BH29" i="105" s="1"/>
  <c r="BO29" i="105" a="1"/>
  <c r="BO29" i="105" s="1"/>
  <c r="BQ29" i="105" a="1"/>
  <c r="BQ29" i="105" s="1"/>
  <c r="BP29" i="105" a="1"/>
  <c r="BP29" i="105" s="1"/>
  <c r="BN29" i="105" a="1"/>
  <c r="BN29" i="105" s="1"/>
  <c r="BM29" i="105" a="1"/>
  <c r="BM29" i="105" s="1"/>
  <c r="BE133" i="105" a="1"/>
  <c r="BE133" i="105" s="1"/>
  <c r="AW133" i="105" a="1"/>
  <c r="AW133" i="105" s="1"/>
  <c r="BA133" i="105" a="1"/>
  <c r="BA133" i="105" s="1"/>
  <c r="BC133" i="105" a="1"/>
  <c r="BC133" i="105" s="1"/>
  <c r="BD133" i="105" a="1"/>
  <c r="BD133" i="105" s="1"/>
  <c r="AZ133" i="105" a="1"/>
  <c r="AZ133" i="105" s="1"/>
  <c r="BF133" i="105" a="1"/>
  <c r="BF133" i="105" s="1"/>
  <c r="AX133" i="105" a="1"/>
  <c r="AX133" i="105" s="1"/>
  <c r="BB133" i="105" a="1"/>
  <c r="BB133" i="105" s="1"/>
  <c r="CL100" i="105" a="1"/>
  <c r="CL100" i="105" s="1"/>
  <c r="CM113" i="104" a="1"/>
  <c r="CM113" i="104" s="1"/>
  <c r="CR113" i="104" a="1"/>
  <c r="CR113" i="104" s="1"/>
  <c r="CS113" i="104" a="1"/>
  <c r="CS113" i="104" s="1"/>
  <c r="CT113" i="104" a="1"/>
  <c r="CT113" i="104" s="1"/>
  <c r="CU113" i="104" a="1"/>
  <c r="CU113" i="104" s="1"/>
  <c r="AW93" i="105" a="1"/>
  <c r="AW93" i="105" s="1"/>
  <c r="CE108" i="99"/>
  <c r="CF108" i="99"/>
  <c r="CD108" i="99"/>
  <c r="CR58" i="105" a="1"/>
  <c r="CR58" i="105" s="1"/>
  <c r="CQ58" i="105" a="1"/>
  <c r="CQ58" i="105" s="1"/>
  <c r="CS58" i="105" a="1"/>
  <c r="CS58" i="105" s="1"/>
  <c r="CP58" i="105" a="1"/>
  <c r="CP58" i="105" s="1"/>
  <c r="CU58" i="105" a="1"/>
  <c r="CU58" i="105" s="1"/>
  <c r="CT58" i="105" a="1"/>
  <c r="CT58" i="105" s="1"/>
  <c r="BA58" i="105" a="1"/>
  <c r="BA58" i="105" s="1"/>
  <c r="BB29" i="105" a="1"/>
  <c r="BB29" i="105" s="1"/>
  <c r="AO112" i="105" a="1"/>
  <c r="AO112" i="105" s="1"/>
  <c r="BK93" i="104" a="1"/>
  <c r="BK93" i="104" s="1"/>
  <c r="BL93" i="104" a="1"/>
  <c r="BL93" i="104" s="1"/>
  <c r="BN93" i="104" a="1"/>
  <c r="BN93" i="104" s="1"/>
  <c r="BQ93" i="104" a="1"/>
  <c r="BQ93" i="104" s="1"/>
  <c r="BO93" i="104" a="1"/>
  <c r="BO93" i="104" s="1"/>
  <c r="BP93" i="104" a="1"/>
  <c r="BP93" i="104" s="1"/>
  <c r="S93" i="104"/>
  <c r="BT39" i="105" a="1"/>
  <c r="BT39" i="105" s="1"/>
  <c r="CH57" i="99"/>
  <c r="CG57" i="99"/>
  <c r="D82" i="105"/>
  <c r="C82" i="105"/>
  <c r="B82" i="105"/>
  <c r="AT11" i="105" a="1"/>
  <c r="AT11" i="105" s="1"/>
  <c r="AQ11" i="105" a="1"/>
  <c r="AQ11" i="105" s="1"/>
  <c r="AP11" i="105" a="1"/>
  <c r="AP11" i="105" s="1"/>
  <c r="AK11" i="105" a="1"/>
  <c r="AK11" i="105" s="1"/>
  <c r="AV11" i="105" a="1"/>
  <c r="AV11" i="105" s="1"/>
  <c r="AS11" i="105" a="1"/>
  <c r="AS11" i="105" s="1"/>
  <c r="AL11" i="105" a="1"/>
  <c r="AL11" i="105" s="1"/>
  <c r="AM11" i="105" a="1"/>
  <c r="AM11" i="105" s="1"/>
  <c r="AO11" i="105" a="1"/>
  <c r="AO11" i="105" s="1"/>
  <c r="AU11" i="105" a="1"/>
  <c r="AU11" i="105" s="1"/>
  <c r="AN11" i="105" a="1"/>
  <c r="AN11" i="105" s="1"/>
  <c r="CG159" i="99"/>
  <c r="CH159" i="99"/>
  <c r="CD159" i="99"/>
  <c r="BZ10" i="105" a="1"/>
  <c r="BZ10" i="105" s="1"/>
  <c r="DJ89" i="105" a="1"/>
  <c r="DJ89" i="105" s="1"/>
  <c r="BF89" i="105" a="1"/>
  <c r="BF89" i="105" s="1"/>
  <c r="DF105" i="105" a="1"/>
  <c r="DF105" i="105" s="1"/>
  <c r="CY105" i="105" a="1"/>
  <c r="CY105" i="105" s="1"/>
  <c r="CT105" i="105" a="1"/>
  <c r="CT105" i="105" s="1"/>
  <c r="BF105" i="105" a="1"/>
  <c r="BF105" i="105" s="1"/>
  <c r="AU105" i="105" a="1"/>
  <c r="AU105" i="105" s="1"/>
  <c r="DJ105" i="105" a="1"/>
  <c r="DJ105" i="105" s="1"/>
  <c r="AR120" i="105" a="1"/>
  <c r="AR120" i="105" s="1"/>
  <c r="AP120" i="105" a="1"/>
  <c r="AP120" i="105" s="1"/>
  <c r="AQ120" i="105" a="1"/>
  <c r="AQ120" i="105" s="1"/>
  <c r="AM120" i="105" a="1"/>
  <c r="AM120" i="105" s="1"/>
  <c r="AK120" i="105" a="1"/>
  <c r="AK120" i="105" s="1"/>
  <c r="AT120" i="105" a="1"/>
  <c r="AT120" i="105" s="1"/>
  <c r="AN120" i="105" a="1"/>
  <c r="AN120" i="105" s="1"/>
  <c r="AS120" i="105" a="1"/>
  <c r="AS120" i="105" s="1"/>
  <c r="AO120" i="105" a="1"/>
  <c r="AO120" i="105" s="1"/>
  <c r="AL120" i="105" a="1"/>
  <c r="AL120" i="105" s="1"/>
  <c r="CI10" i="105" a="1"/>
  <c r="CI10" i="105" s="1"/>
  <c r="BK136" i="105" a="1"/>
  <c r="BK136" i="105" s="1"/>
  <c r="BO136" i="105" a="1"/>
  <c r="BO136" i="105" s="1"/>
  <c r="BN136" i="105" a="1"/>
  <c r="BN136" i="105" s="1"/>
  <c r="BQ136" i="105" a="1"/>
  <c r="BQ136" i="105" s="1"/>
  <c r="BM136" i="105" a="1"/>
  <c r="BM136" i="105" s="1"/>
  <c r="BI136" i="105" a="1"/>
  <c r="BI136" i="105" s="1"/>
  <c r="BH136" i="105" a="1"/>
  <c r="BH136" i="105" s="1"/>
  <c r="BJ136" i="105" a="1"/>
  <c r="BJ136" i="105" s="1"/>
  <c r="BL136" i="105" a="1"/>
  <c r="BL136" i="105" s="1"/>
  <c r="BP136" i="105" a="1"/>
  <c r="BP136" i="105" s="1"/>
  <c r="CP113" i="105" a="1"/>
  <c r="CP113" i="105" s="1"/>
  <c r="D96" i="105"/>
  <c r="B96" i="105"/>
  <c r="C96" i="105"/>
  <c r="CH155" i="99"/>
  <c r="CG155" i="99"/>
  <c r="AO12" i="104" a="1"/>
  <c r="AO12" i="104" s="1"/>
  <c r="BO109" i="105" a="1"/>
  <c r="BO109" i="105" s="1"/>
  <c r="DH109" i="105" a="1"/>
  <c r="DH109" i="105" s="1"/>
  <c r="DI109" i="105" a="1"/>
  <c r="DI109" i="105" s="1"/>
  <c r="BI114" i="104" a="1"/>
  <c r="BI114" i="104" s="1"/>
  <c r="BT114" i="104" a="1"/>
  <c r="BT114" i="104" s="1"/>
  <c r="BY114" i="104" a="1"/>
  <c r="BY114" i="104" s="1"/>
  <c r="AP114" i="104" a="1"/>
  <c r="AP114" i="104" s="1"/>
  <c r="BU114" i="104" a="1"/>
  <c r="BU114" i="104" s="1"/>
  <c r="BV114" i="104" a="1"/>
  <c r="BV114" i="104" s="1"/>
  <c r="AE114" i="104" a="1"/>
  <c r="AE114" i="104" s="1"/>
  <c r="BS114" i="104" a="1"/>
  <c r="BS114" i="104" s="1"/>
  <c r="BW114" i="104" a="1"/>
  <c r="BW114" i="104" s="1"/>
  <c r="BX114" i="104" a="1"/>
  <c r="BX114" i="104" s="1"/>
  <c r="T114" i="104"/>
  <c r="AZ114" i="104" a="1"/>
  <c r="AZ114" i="104" s="1"/>
  <c r="BW114" i="99" a="1"/>
  <c r="BW114" i="99" s="1"/>
  <c r="CP125" i="105" a="1"/>
  <c r="CP125" i="105" s="1"/>
  <c r="CE117" i="99"/>
  <c r="CD117" i="99"/>
  <c r="CF117" i="99"/>
  <c r="CG62" i="105" a="1"/>
  <c r="CG62" i="105" s="1"/>
  <c r="BM82" i="105" a="1"/>
  <c r="BM82" i="105" s="1"/>
  <c r="BP82" i="105" a="1"/>
  <c r="BP82" i="105" s="1"/>
  <c r="BN82" i="105" a="1"/>
  <c r="BN82" i="105" s="1"/>
  <c r="BL82" i="105" a="1"/>
  <c r="BL82" i="105" s="1"/>
  <c r="BH82" i="105" a="1"/>
  <c r="BH82" i="105" s="1"/>
  <c r="BK82" i="105" a="1"/>
  <c r="BK82" i="105" s="1"/>
  <c r="BO82" i="105" a="1"/>
  <c r="BO82" i="105" s="1"/>
  <c r="BI82" i="105" a="1"/>
  <c r="BI82" i="105" s="1"/>
  <c r="BJ82" i="105" a="1"/>
  <c r="BJ82" i="105" s="1"/>
  <c r="BQ82" i="105" a="1"/>
  <c r="BQ82" i="105" s="1"/>
  <c r="CE106" i="99"/>
  <c r="CF106" i="99"/>
  <c r="CD106" i="99"/>
  <c r="AD82" i="104" a="1"/>
  <c r="AD82" i="104" s="1"/>
  <c r="BU116" i="105" a="1"/>
  <c r="BU116" i="105" s="1"/>
  <c r="CP116" i="105" a="1"/>
  <c r="CP116" i="105" s="1"/>
  <c r="CZ116" i="105" a="1"/>
  <c r="CZ116" i="105" s="1"/>
  <c r="CW116" i="105" a="1"/>
  <c r="CW116" i="105" s="1"/>
  <c r="CC116" i="105" a="1"/>
  <c r="CC116" i="105" s="1"/>
  <c r="CX116" i="105" a="1"/>
  <c r="CX116" i="105" s="1"/>
  <c r="CY116" i="105" a="1"/>
  <c r="CY116" i="105" s="1"/>
  <c r="BB116" i="105" a="1"/>
  <c r="BB116" i="105" s="1"/>
  <c r="CV116" i="105" a="1"/>
  <c r="CV116" i="105" s="1"/>
  <c r="AQ116" i="105" a="1"/>
  <c r="AQ116" i="105" s="1"/>
  <c r="DC104" i="105" a="1"/>
  <c r="DC104" i="105" s="1"/>
  <c r="DH96" i="105" a="1"/>
  <c r="DH96" i="105" s="1"/>
  <c r="DH74" i="105" a="1"/>
  <c r="DH74" i="105" s="1"/>
  <c r="DJ74" i="105" a="1"/>
  <c r="DJ74" i="105" s="1"/>
  <c r="DC74" i="105" a="1"/>
  <c r="DC74" i="105" s="1"/>
  <c r="AR18" i="105" a="1"/>
  <c r="AR18" i="105" s="1"/>
  <c r="AN18" i="105" a="1"/>
  <c r="AN18" i="105" s="1"/>
  <c r="AT18" i="105" a="1"/>
  <c r="AT18" i="105" s="1"/>
  <c r="AS18" i="105" a="1"/>
  <c r="AS18" i="105" s="1"/>
  <c r="AM18" i="105" a="1"/>
  <c r="AM18" i="105" s="1"/>
  <c r="AK18" i="105" a="1"/>
  <c r="AK18" i="105" s="1"/>
  <c r="CH145" i="99"/>
  <c r="CG145" i="99"/>
  <c r="CY86" i="105" a="1"/>
  <c r="CY86" i="105" s="1"/>
  <c r="DF86" i="105" a="1"/>
  <c r="DF86" i="105" s="1"/>
  <c r="DC86" i="105" a="1"/>
  <c r="DC86" i="105" s="1"/>
  <c r="DJ86" i="105" a="1"/>
  <c r="DJ86" i="105" s="1"/>
  <c r="CF33" i="99"/>
  <c r="CD142" i="103" a="1"/>
  <c r="CD142" i="103" s="1"/>
  <c r="AK7" i="105" a="1"/>
  <c r="AK7" i="105" s="1"/>
  <c r="AU7" i="105" a="1"/>
  <c r="AU7" i="105" s="1"/>
  <c r="AS7" i="105" a="1"/>
  <c r="AS7" i="105" s="1"/>
  <c r="AM7" i="105" a="1"/>
  <c r="AM7" i="105" s="1"/>
  <c r="AV7" i="105" a="1"/>
  <c r="AV7" i="105" s="1"/>
  <c r="AR7" i="105" a="1"/>
  <c r="AR7" i="105" s="1"/>
  <c r="AQ10" i="105" a="1"/>
  <c r="AQ10" i="105" s="1"/>
  <c r="AO10" i="105" a="1"/>
  <c r="AO10" i="105" s="1"/>
  <c r="AS10" i="105" a="1"/>
  <c r="AS10" i="105" s="1"/>
  <c r="AL10" i="105" a="1"/>
  <c r="AL10" i="105" s="1"/>
  <c r="AN10" i="105" a="1"/>
  <c r="AN10" i="105" s="1"/>
  <c r="AP10" i="105" a="1"/>
  <c r="AP10" i="105" s="1"/>
  <c r="AM10" i="105" a="1"/>
  <c r="AM10" i="105" s="1"/>
  <c r="AV10" i="105" a="1"/>
  <c r="AV10" i="105" s="1"/>
  <c r="AT10" i="105" a="1"/>
  <c r="AT10" i="105" s="1"/>
  <c r="AU10" i="105" a="1"/>
  <c r="AU10" i="105" s="1"/>
  <c r="AR10" i="105" a="1"/>
  <c r="AR10" i="105" s="1"/>
  <c r="AK10" i="105" a="1"/>
  <c r="AK10" i="105" s="1"/>
  <c r="BU12" i="105" a="1"/>
  <c r="BU12" i="105" s="1"/>
  <c r="CT141" i="105" a="1"/>
  <c r="CT141" i="105" s="1"/>
  <c r="AF38" i="99"/>
  <c r="CW82" i="105" a="1"/>
  <c r="CW82" i="105" s="1"/>
  <c r="CV82" i="105" a="1"/>
  <c r="CV82" i="105" s="1"/>
  <c r="CY82" i="105" a="1"/>
  <c r="CY82" i="105" s="1"/>
  <c r="CZ82" i="105" a="1"/>
  <c r="CZ82" i="105" s="1"/>
  <c r="CX82" i="105" a="1"/>
  <c r="CX82" i="105" s="1"/>
  <c r="DF103" i="105" a="1"/>
  <c r="DF103" i="105" s="1"/>
  <c r="DJ96" i="105" a="1"/>
  <c r="DJ96" i="105" s="1"/>
  <c r="DC97" i="105" a="1"/>
  <c r="DC97" i="105" s="1"/>
  <c r="AL58" i="105" a="1"/>
  <c r="AL58" i="105" s="1"/>
  <c r="DF79" i="105" a="1"/>
  <c r="DF79" i="105" s="1"/>
  <c r="CR78" i="104" a="1"/>
  <c r="CR78" i="104" s="1"/>
  <c r="CU78" i="104" a="1"/>
  <c r="CU78" i="104" s="1"/>
  <c r="BD78" i="104" a="1"/>
  <c r="BD78" i="104" s="1"/>
  <c r="CS78" i="104" a="1"/>
  <c r="CS78" i="104" s="1"/>
  <c r="CT78" i="104" a="1"/>
  <c r="CT78" i="104" s="1"/>
  <c r="CH78" i="104" a="1"/>
  <c r="CH78" i="104" s="1"/>
  <c r="BM78" i="104" a="1"/>
  <c r="BM78" i="104" s="1"/>
  <c r="CM22" i="104" a="1"/>
  <c r="CM22" i="104" s="1"/>
  <c r="CT22" i="104" a="1"/>
  <c r="CT22" i="104" s="1"/>
  <c r="CU22" i="104" a="1"/>
  <c r="CU22" i="104" s="1"/>
  <c r="CS22" i="104" a="1"/>
  <c r="CS22" i="104" s="1"/>
  <c r="CR22" i="104" a="1"/>
  <c r="CR22" i="104" s="1"/>
  <c r="CY57" i="105" a="1"/>
  <c r="CY57" i="105" s="1"/>
  <c r="CV57" i="105" a="1"/>
  <c r="CV57" i="105" s="1"/>
  <c r="CW57" i="105" a="1"/>
  <c r="CW57" i="105" s="1"/>
  <c r="CZ57" i="105" a="1"/>
  <c r="CZ57" i="105" s="1"/>
  <c r="CX57" i="105" a="1"/>
  <c r="CX57" i="105" s="1"/>
  <c r="BB57" i="105" a="1"/>
  <c r="BB57" i="105" s="1"/>
  <c r="CP57" i="105" a="1"/>
  <c r="CP57" i="105" s="1"/>
  <c r="CC92" i="105" a="1"/>
  <c r="CC92" i="105" s="1"/>
  <c r="CI16" i="99"/>
  <c r="AT133" i="105" a="1"/>
  <c r="AT133" i="105" s="1"/>
  <c r="AL133" i="105" a="1"/>
  <c r="AL133" i="105" s="1"/>
  <c r="AS133" i="105" a="1"/>
  <c r="AS133" i="105" s="1"/>
  <c r="AK133" i="105" a="1"/>
  <c r="AK133" i="105" s="1"/>
  <c r="AP133" i="105" a="1"/>
  <c r="AP133" i="105" s="1"/>
  <c r="AR133" i="105" a="1"/>
  <c r="AR133" i="105" s="1"/>
  <c r="AO133" i="105" a="1"/>
  <c r="AO133" i="105" s="1"/>
  <c r="AV133" i="105" a="1"/>
  <c r="AV133" i="105" s="1"/>
  <c r="AN133" i="105" a="1"/>
  <c r="AN133" i="105" s="1"/>
  <c r="AU133" i="105" a="1"/>
  <c r="AU133" i="105" s="1"/>
  <c r="AM133" i="105" a="1"/>
  <c r="AM133" i="105" s="1"/>
  <c r="AQ133" i="105" a="1"/>
  <c r="AQ133" i="105" s="1"/>
  <c r="BW130" i="105" a="1"/>
  <c r="BW130" i="105" s="1"/>
  <c r="DF55" i="105" a="1"/>
  <c r="DF55" i="105" s="1"/>
  <c r="CU131" i="104" a="1"/>
  <c r="CU131" i="104" s="1"/>
  <c r="CR131" i="104" a="1"/>
  <c r="CR131" i="104" s="1"/>
  <c r="CS131" i="104" a="1"/>
  <c r="CS131" i="104" s="1"/>
  <c r="CT131" i="104" a="1"/>
  <c r="CT131" i="104" s="1"/>
  <c r="CY130" i="105" a="1"/>
  <c r="CY130" i="105" s="1"/>
  <c r="DJ83" i="105" a="1"/>
  <c r="DJ83" i="105" s="1"/>
  <c r="BF83" i="105" a="1"/>
  <c r="BF83" i="105" s="1"/>
  <c r="BP119" i="105" a="1"/>
  <c r="BP119" i="105" s="1"/>
  <c r="BN119" i="105" a="1"/>
  <c r="BN119" i="105" s="1"/>
  <c r="BH119" i="105" a="1"/>
  <c r="BH119" i="105" s="1"/>
  <c r="BL119" i="105" a="1"/>
  <c r="BL119" i="105" s="1"/>
  <c r="BM119" i="105" a="1"/>
  <c r="BM119" i="105" s="1"/>
  <c r="BK119" i="105" a="1"/>
  <c r="BK119" i="105" s="1"/>
  <c r="CE78" i="99"/>
  <c r="CI78" i="99"/>
  <c r="BL95" i="104" a="1"/>
  <c r="BL95" i="104" s="1"/>
  <c r="BQ95" i="104" a="1"/>
  <c r="BQ95" i="104" s="1"/>
  <c r="S95" i="104"/>
  <c r="BI95" i="104" s="1" a="1"/>
  <c r="BI95" i="104" s="1"/>
  <c r="BO95" i="104" a="1"/>
  <c r="BO95" i="104" s="1"/>
  <c r="BM95" i="104" a="1"/>
  <c r="BM95" i="104" s="1"/>
  <c r="BN95" i="104" a="1"/>
  <c r="BN95" i="104" s="1"/>
  <c r="BK95" i="104" a="1"/>
  <c r="BK95" i="104" s="1"/>
  <c r="CD33" i="99"/>
  <c r="CE33" i="99"/>
  <c r="AY141" i="104" a="1"/>
  <c r="AY141" i="104" s="1"/>
  <c r="BQ104" i="104" a="1"/>
  <c r="BQ104" i="104" s="1"/>
  <c r="BM104" i="104" a="1"/>
  <c r="BM104" i="104" s="1"/>
  <c r="BN104" i="104" a="1"/>
  <c r="BN104" i="104" s="1"/>
  <c r="BO104" i="104" a="1"/>
  <c r="BO104" i="104" s="1"/>
  <c r="BK104" i="104" a="1"/>
  <c r="BK104" i="104" s="1"/>
  <c r="BP104" i="104" a="1"/>
  <c r="BP104" i="104" s="1"/>
  <c r="BL104" i="104" a="1"/>
  <c r="BL104" i="104" s="1"/>
  <c r="S104" i="104"/>
  <c r="BK12" i="105" a="1"/>
  <c r="BK12" i="105" s="1"/>
  <c r="BL12" i="105" a="1"/>
  <c r="BL12" i="105" s="1"/>
  <c r="BN12" i="105" a="1"/>
  <c r="BN12" i="105" s="1"/>
  <c r="BI12" i="105" a="1"/>
  <c r="BI12" i="105" s="1"/>
  <c r="BO12" i="105" a="1"/>
  <c r="BO12" i="105" s="1"/>
  <c r="BJ12" i="105" a="1"/>
  <c r="BJ12" i="105" s="1"/>
  <c r="BQ12" i="105" a="1"/>
  <c r="BQ12" i="105" s="1"/>
  <c r="BH12" i="105" a="1"/>
  <c r="BH12" i="105" s="1"/>
  <c r="BM12" i="105" a="1"/>
  <c r="BM12" i="105" s="1"/>
  <c r="BP12" i="105" a="1"/>
  <c r="BP12" i="105" s="1"/>
  <c r="CM96" i="104" a="1"/>
  <c r="CM96" i="104" s="1"/>
  <c r="CF65" i="105" a="1"/>
  <c r="CF65" i="105" s="1"/>
  <c r="CE65" i="105" a="1"/>
  <c r="CE65" i="105" s="1"/>
  <c r="CH65" i="105" a="1"/>
  <c r="CH65" i="105" s="1"/>
  <c r="CA65" i="105" a="1"/>
  <c r="CA65" i="105" s="1"/>
  <c r="CD65" i="105" a="1"/>
  <c r="CD65" i="105" s="1"/>
  <c r="CG65" i="105" a="1"/>
  <c r="CG65" i="105" s="1"/>
  <c r="CC65" i="105" a="1"/>
  <c r="CC65" i="105" s="1"/>
  <c r="CB65" i="105" a="1"/>
  <c r="CB65" i="105" s="1"/>
  <c r="AY65" i="105" a="1"/>
  <c r="AY65" i="105" s="1"/>
  <c r="AN65" i="105" a="1"/>
  <c r="AN65" i="105" s="1"/>
  <c r="CM109" i="104" a="1"/>
  <c r="CM109" i="104" s="1"/>
  <c r="CN82" i="105" a="1"/>
  <c r="CN82" i="105" s="1"/>
  <c r="DA100" i="105" a="1"/>
  <c r="DA100" i="105" s="1"/>
  <c r="CG181" i="99"/>
  <c r="CD181" i="99"/>
  <c r="BK21" i="105" a="1"/>
  <c r="BK21" i="105" s="1"/>
  <c r="BQ21" i="105" a="1"/>
  <c r="BQ21" i="105" s="1"/>
  <c r="BI21" i="105" a="1"/>
  <c r="BI21" i="105" s="1"/>
  <c r="BH21" i="105" a="1"/>
  <c r="BH21" i="105" s="1"/>
  <c r="BJ21" i="105" a="1"/>
  <c r="BJ21" i="105" s="1"/>
  <c r="BP21" i="105" a="1"/>
  <c r="BP21" i="105" s="1"/>
  <c r="BN21" i="105" a="1"/>
  <c r="BN21" i="105" s="1"/>
  <c r="BM21" i="105" a="1"/>
  <c r="BM21" i="105" s="1"/>
  <c r="BL21" i="105" a="1"/>
  <c r="BL21" i="105" s="1"/>
  <c r="BO21" i="105" a="1"/>
  <c r="BO21" i="105" s="1"/>
  <c r="AM100" i="105" a="1"/>
  <c r="AM100" i="105" s="1"/>
  <c r="AS100" i="105" a="1"/>
  <c r="AS100" i="105" s="1"/>
  <c r="AN100" i="105" a="1"/>
  <c r="AN100" i="105" s="1"/>
  <c r="AL100" i="105" a="1"/>
  <c r="AL100" i="105" s="1"/>
  <c r="AP100" i="105" a="1"/>
  <c r="AP100" i="105" s="1"/>
  <c r="AV100" i="105" a="1"/>
  <c r="AV100" i="105" s="1"/>
  <c r="AQ100" i="105" a="1"/>
  <c r="AQ100" i="105" s="1"/>
  <c r="AO100" i="105" a="1"/>
  <c r="AO100" i="105" s="1"/>
  <c r="AT100" i="105" a="1"/>
  <c r="AT100" i="105" s="1"/>
  <c r="AR100" i="105" a="1"/>
  <c r="AR100" i="105" s="1"/>
  <c r="AU100" i="105" a="1"/>
  <c r="AU100" i="105" s="1"/>
  <c r="AK100" i="105" a="1"/>
  <c r="AK100" i="105" s="1"/>
  <c r="AU130" i="105" a="1"/>
  <c r="AU130" i="105" s="1"/>
  <c r="G22" i="105"/>
  <c r="CG125" i="105" a="1"/>
  <c r="CG125" i="105" s="1"/>
  <c r="DJ125" i="105" a="1"/>
  <c r="DJ125" i="105" s="1"/>
  <c r="G42" i="105"/>
  <c r="AV88" i="105" a="1"/>
  <c r="AV88" i="105" s="1"/>
  <c r="AR88" i="105" a="1"/>
  <c r="AR88" i="105" s="1"/>
  <c r="AK88" i="105" a="1"/>
  <c r="AK88" i="105" s="1"/>
  <c r="AP88" i="105" a="1"/>
  <c r="AP88" i="105" s="1"/>
  <c r="AS88" i="105" a="1"/>
  <c r="AS88" i="105" s="1"/>
  <c r="AM88" i="105" a="1"/>
  <c r="AM88" i="105" s="1"/>
  <c r="AU88" i="105" a="1"/>
  <c r="AU88" i="105" s="1"/>
  <c r="AL131" i="105" a="1"/>
  <c r="AL131" i="105" s="1"/>
  <c r="BJ131" i="105" a="1"/>
  <c r="BJ131" i="105" s="1"/>
  <c r="BK131" i="105" a="1"/>
  <c r="BK131" i="105" s="1"/>
  <c r="BH131" i="105" a="1"/>
  <c r="BH131" i="105" s="1"/>
  <c r="BQ131" i="105" a="1"/>
  <c r="BQ131" i="105" s="1"/>
  <c r="BN131" i="105" a="1"/>
  <c r="BN131" i="105" s="1"/>
  <c r="BO131" i="105" a="1"/>
  <c r="BO131" i="105" s="1"/>
  <c r="BM131" i="105" a="1"/>
  <c r="BM131" i="105" s="1"/>
  <c r="BP131" i="105" a="1"/>
  <c r="BP131" i="105" s="1"/>
  <c r="BI131" i="105" a="1"/>
  <c r="BI131" i="105" s="1"/>
  <c r="BL131" i="105" a="1"/>
  <c r="BL131" i="105" s="1"/>
  <c r="BY97" i="105" a="1"/>
  <c r="BY97" i="105" s="1"/>
  <c r="CM55" i="104" a="1"/>
  <c r="CM55" i="104" s="1"/>
  <c r="CR55" i="104" a="1"/>
  <c r="CR55" i="104" s="1"/>
  <c r="CT55" i="104" a="1"/>
  <c r="CT55" i="104" s="1"/>
  <c r="CU55" i="104" a="1"/>
  <c r="CU55" i="104" s="1"/>
  <c r="CS55" i="104" a="1"/>
  <c r="CS55" i="104" s="1"/>
  <c r="AI55" i="104" a="1"/>
  <c r="AI55" i="104" s="1"/>
  <c r="BU56" i="105" a="1"/>
  <c r="BU56" i="105" s="1"/>
  <c r="CV56" i="105" a="1"/>
  <c r="CV56" i="105" s="1"/>
  <c r="CZ56" i="105" a="1"/>
  <c r="CZ56" i="105" s="1"/>
  <c r="CW56" i="105" a="1"/>
  <c r="CW56" i="105" s="1"/>
  <c r="CX56" i="105" a="1"/>
  <c r="CX56" i="105" s="1"/>
  <c r="BF115" i="105" a="1"/>
  <c r="BF115" i="105" s="1"/>
  <c r="CG170" i="99"/>
  <c r="CH170" i="99"/>
  <c r="CM103" i="104" a="1"/>
  <c r="CM103" i="104" s="1"/>
  <c r="CR103" i="104" a="1"/>
  <c r="CR103" i="104" s="1"/>
  <c r="CT103" i="104" a="1"/>
  <c r="CT103" i="104" s="1"/>
  <c r="CU103" i="104" a="1"/>
  <c r="CU103" i="104" s="1"/>
  <c r="CS103" i="104" a="1"/>
  <c r="CS103" i="104" s="1"/>
  <c r="CH103" i="104" a="1"/>
  <c r="CH103" i="104" s="1"/>
  <c r="BF125" i="105" a="1"/>
  <c r="BF125" i="105" s="1"/>
  <c r="BW180" i="99" a="1"/>
  <c r="BW180" i="99" s="1"/>
  <c r="AL130" i="105" a="1"/>
  <c r="AL130" i="105" s="1"/>
  <c r="BQ130" i="105" a="1"/>
  <c r="BQ130" i="105" s="1"/>
  <c r="BK130" i="105" a="1"/>
  <c r="BK130" i="105" s="1"/>
  <c r="BO130" i="105" a="1"/>
  <c r="BO130" i="105" s="1"/>
  <c r="BL130" i="105" a="1"/>
  <c r="BL130" i="105" s="1"/>
  <c r="BN130" i="105" a="1"/>
  <c r="BN130" i="105" s="1"/>
  <c r="BM130" i="105" a="1"/>
  <c r="BM130" i="105" s="1"/>
  <c r="BP130" i="105" a="1"/>
  <c r="BP130" i="105" s="1"/>
  <c r="BJ130" i="105" a="1"/>
  <c r="BJ130" i="105" s="1"/>
  <c r="BI130" i="105" a="1"/>
  <c r="BI130" i="105" s="1"/>
  <c r="BH130" i="105" a="1"/>
  <c r="BH130" i="105" s="1"/>
  <c r="S119" i="104"/>
  <c r="BI119" i="104" s="1" a="1"/>
  <c r="BI119" i="104" s="1"/>
  <c r="BK119" i="104" a="1"/>
  <c r="BK119" i="104" s="1"/>
  <c r="BM119" i="104" a="1"/>
  <c r="BM119" i="104" s="1"/>
  <c r="BP119" i="104" a="1"/>
  <c r="BP119" i="104" s="1"/>
  <c r="BO119" i="104" a="1"/>
  <c r="BO119" i="104" s="1"/>
  <c r="BN119" i="104" a="1"/>
  <c r="BN119" i="104" s="1"/>
  <c r="BL119" i="104" a="1"/>
  <c r="BL119" i="104" s="1"/>
  <c r="BQ119" i="104" a="1"/>
  <c r="BQ119" i="104" s="1"/>
  <c r="CM83" i="104" a="1"/>
  <c r="CM83" i="104" s="1"/>
  <c r="BV149" i="99" a="1"/>
  <c r="BV149" i="99" s="1"/>
  <c r="G125" i="105"/>
  <c r="G12" i="105"/>
  <c r="BC48" i="105" a="1"/>
  <c r="BC48" i="105" s="1"/>
  <c r="AZ48" i="105" a="1"/>
  <c r="AZ48" i="105" s="1"/>
  <c r="AW48" i="105" a="1"/>
  <c r="AW48" i="105" s="1"/>
  <c r="BB48" i="105" a="1"/>
  <c r="BB48" i="105" s="1"/>
  <c r="BD48" i="105" a="1"/>
  <c r="BD48" i="105" s="1"/>
  <c r="BG48" i="105" a="1"/>
  <c r="BG48" i="105" s="1"/>
  <c r="BF48" i="105" a="1"/>
  <c r="BF48" i="105" s="1"/>
  <c r="AX48" i="105" a="1"/>
  <c r="AX48" i="105" s="1"/>
  <c r="BA48" i="105" a="1"/>
  <c r="BA48" i="105" s="1"/>
  <c r="CT130" i="105" a="1"/>
  <c r="CT130" i="105" s="1"/>
  <c r="CJ48" i="105" a="1"/>
  <c r="CJ48" i="105" s="1"/>
  <c r="G104" i="105"/>
  <c r="C93" i="105"/>
  <c r="B93" i="105"/>
  <c r="D93" i="105"/>
  <c r="CM45" i="104" a="1"/>
  <c r="CM45" i="104" s="1"/>
  <c r="AT45" i="104" a="1"/>
  <c r="AT45" i="104" s="1"/>
  <c r="AI45" i="104" a="1"/>
  <c r="AI45" i="104" s="1"/>
  <c r="CT45" i="104" a="1"/>
  <c r="CT45" i="104" s="1"/>
  <c r="CH45" i="104" a="1"/>
  <c r="CH45" i="104" s="1"/>
  <c r="DH97" i="105" a="1"/>
  <c r="DH97" i="105" s="1"/>
  <c r="AW130" i="105" a="1"/>
  <c r="AW130" i="105" s="1"/>
  <c r="BL126" i="104" a="1"/>
  <c r="BL126" i="104" s="1"/>
  <c r="BM126" i="104" a="1"/>
  <c r="BM126" i="104" s="1"/>
  <c r="BO126" i="104" a="1"/>
  <c r="BO126" i="104" s="1"/>
  <c r="BP126" i="104" a="1"/>
  <c r="BP126" i="104" s="1"/>
  <c r="BQ126" i="104" a="1"/>
  <c r="BQ126" i="104" s="1"/>
  <c r="BN126" i="104" a="1"/>
  <c r="BN126" i="104" s="1"/>
  <c r="S126" i="104"/>
  <c r="BI126" i="104" s="1" a="1"/>
  <c r="BI126" i="104" s="1"/>
  <c r="BK126" i="104" a="1"/>
  <c r="BK126" i="104" s="1"/>
  <c r="AO126" i="104" a="1"/>
  <c r="AO126" i="104" s="1"/>
  <c r="AD126" i="104" a="1"/>
  <c r="AD126" i="104" s="1"/>
  <c r="BY94" i="105" a="1"/>
  <c r="BY94" i="105" s="1"/>
  <c r="BZ94" i="105" a="1"/>
  <c r="BZ94" i="105" s="1"/>
  <c r="CH10" i="104" a="1"/>
  <c r="CH10" i="104" s="1"/>
  <c r="CT10" i="104" a="1"/>
  <c r="CT10" i="104" s="1"/>
  <c r="CS10" i="104" a="1"/>
  <c r="CS10" i="104" s="1"/>
  <c r="CR10" i="104" a="1"/>
  <c r="CR10" i="104" s="1"/>
  <c r="CU10" i="104" a="1"/>
  <c r="CU10" i="104" s="1"/>
  <c r="BC103" i="105" a="1"/>
  <c r="BC103" i="105" s="1"/>
  <c r="BY152" i="99" a="1"/>
  <c r="BY152" i="99" s="1"/>
  <c r="BV152" i="99" a="1"/>
  <c r="BV152" i="99" s="1"/>
  <c r="CG83" i="105" a="1"/>
  <c r="CG83" i="105" s="1"/>
  <c r="CR101" i="105" a="1"/>
  <c r="CR101" i="105" s="1"/>
  <c r="CS101" i="105" a="1"/>
  <c r="CS101" i="105" s="1"/>
  <c r="CT101" i="105" a="1"/>
  <c r="CT101" i="105" s="1"/>
  <c r="CP101" i="105" a="1"/>
  <c r="CP101" i="105" s="1"/>
  <c r="CU101" i="105" a="1"/>
  <c r="CU101" i="105" s="1"/>
  <c r="BN132" i="104" a="1"/>
  <c r="BN132" i="104" s="1"/>
  <c r="BP132" i="104" a="1"/>
  <c r="BP132" i="104" s="1"/>
  <c r="BK132" i="104" a="1"/>
  <c r="BK132" i="104" s="1"/>
  <c r="BM132" i="104" a="1"/>
  <c r="BM132" i="104" s="1"/>
  <c r="BL132" i="104" a="1"/>
  <c r="BL132" i="104" s="1"/>
  <c r="S132" i="104"/>
  <c r="BO132" i="104" a="1"/>
  <c r="BO132" i="104" s="1"/>
  <c r="BQ132" i="104" a="1"/>
  <c r="BQ132" i="104" s="1"/>
  <c r="BV148" i="99" a="1"/>
  <c r="BV148" i="99" s="1"/>
  <c r="BX152" i="99" a="1"/>
  <c r="BX152" i="99" s="1"/>
  <c r="BR120" i="105" a="1"/>
  <c r="BR120" i="105" s="1"/>
  <c r="CH120" i="105" a="1"/>
  <c r="CH120" i="105" s="1"/>
  <c r="CA120" i="105" a="1"/>
  <c r="CA120" i="105" s="1"/>
  <c r="CE120" i="105" a="1"/>
  <c r="CE120" i="105" s="1"/>
  <c r="CG120" i="105" a="1"/>
  <c r="CG120" i="105" s="1"/>
  <c r="CC120" i="105" a="1"/>
  <c r="CC120" i="105" s="1"/>
  <c r="CF120" i="105" a="1"/>
  <c r="CF120" i="105" s="1"/>
  <c r="CD120" i="105" a="1"/>
  <c r="CD120" i="105" s="1"/>
  <c r="CB120" i="105" a="1"/>
  <c r="CB120" i="105" s="1"/>
  <c r="BI120" i="105" a="1"/>
  <c r="BI120" i="105" s="1"/>
  <c r="CM9" i="104" a="1"/>
  <c r="CM9" i="104" s="1"/>
  <c r="CU9" i="104" a="1"/>
  <c r="CU9" i="104" s="1"/>
  <c r="CR9" i="104" a="1"/>
  <c r="CR9" i="104" s="1"/>
  <c r="AT9" i="104" a="1"/>
  <c r="AT9" i="104" s="1"/>
  <c r="CH9" i="104" a="1"/>
  <c r="CH9" i="104" s="1"/>
  <c r="AI9" i="104" a="1"/>
  <c r="AI9" i="104" s="1"/>
  <c r="CT9" i="104" a="1"/>
  <c r="CT9" i="104" s="1"/>
  <c r="BL131" i="104" a="1"/>
  <c r="BL131" i="104" s="1"/>
  <c r="BN131" i="104" a="1"/>
  <c r="BN131" i="104" s="1"/>
  <c r="BO131" i="104" a="1"/>
  <c r="BO131" i="104" s="1"/>
  <c r="BK131" i="104" a="1"/>
  <c r="BK131" i="104" s="1"/>
  <c r="BQ131" i="104" a="1"/>
  <c r="BQ131" i="104" s="1"/>
  <c r="BM131" i="104" a="1"/>
  <c r="BM131" i="104" s="1"/>
  <c r="BP131" i="104" a="1"/>
  <c r="BP131" i="104" s="1"/>
  <c r="S131" i="104"/>
  <c r="BI131" i="104" s="1" a="1"/>
  <c r="BI131" i="104" s="1"/>
  <c r="BK127" i="104" a="1"/>
  <c r="BK127" i="104" s="1"/>
  <c r="BL127" i="104" a="1"/>
  <c r="BL127" i="104" s="1"/>
  <c r="BM127" i="104" a="1"/>
  <c r="BM127" i="104" s="1"/>
  <c r="BN127" i="104" a="1"/>
  <c r="BN127" i="104" s="1"/>
  <c r="BQ127" i="104" a="1"/>
  <c r="BQ127" i="104" s="1"/>
  <c r="BO127" i="104" a="1"/>
  <c r="BO127" i="104" s="1"/>
  <c r="BP127" i="104" a="1"/>
  <c r="BP127" i="104" s="1"/>
  <c r="S127" i="104"/>
  <c r="BI127" i="104" s="1" a="1"/>
  <c r="BI127" i="104" s="1"/>
  <c r="AO127" i="104" a="1"/>
  <c r="AO127" i="104" s="1"/>
  <c r="AD127" i="104" a="1"/>
  <c r="AD127" i="104" s="1"/>
  <c r="BL55" i="104" a="1"/>
  <c r="BL55" i="104" s="1"/>
  <c r="BQ55" i="104" a="1"/>
  <c r="BQ55" i="104" s="1"/>
  <c r="BM55" i="104" a="1"/>
  <c r="BM55" i="104" s="1"/>
  <c r="BK55" i="104" a="1"/>
  <c r="BK55" i="104" s="1"/>
  <c r="BN55" i="104" a="1"/>
  <c r="BN55" i="104" s="1"/>
  <c r="BO55" i="104" a="1"/>
  <c r="BO55" i="104" s="1"/>
  <c r="BP55" i="104" a="1"/>
  <c r="BP55" i="104" s="1"/>
  <c r="S55" i="104"/>
  <c r="AD55" i="104" a="1"/>
  <c r="AD55" i="104" s="1"/>
  <c r="AL102" i="105" a="1"/>
  <c r="AL102" i="105" s="1"/>
  <c r="AQ102" i="105" a="1"/>
  <c r="AQ102" i="105" s="1"/>
  <c r="AR102" i="105" a="1"/>
  <c r="AR102" i="105" s="1"/>
  <c r="AT102" i="105" a="1"/>
  <c r="AT102" i="105" s="1"/>
  <c r="AO102" i="105" a="1"/>
  <c r="AO102" i="105" s="1"/>
  <c r="AS102" i="105" a="1"/>
  <c r="AS102" i="105" s="1"/>
  <c r="AU102" i="105" a="1"/>
  <c r="AU102" i="105" s="1"/>
  <c r="CC125" i="105" a="1"/>
  <c r="CC125" i="105" s="1"/>
  <c r="C29" i="105"/>
  <c r="D29" i="105"/>
  <c r="B29" i="105"/>
  <c r="CO10" i="105" a="1"/>
  <c r="CO10" i="105" s="1"/>
  <c r="BD132" i="104" a="1"/>
  <c r="BD132" i="104" s="1"/>
  <c r="CT132" i="104" a="1"/>
  <c r="CT132" i="104" s="1"/>
  <c r="CR132" i="104" a="1"/>
  <c r="CR132" i="104" s="1"/>
  <c r="CS132" i="104" a="1"/>
  <c r="CS132" i="104" s="1"/>
  <c r="CU132" i="104" a="1"/>
  <c r="CU132" i="104" s="1"/>
  <c r="CE146" i="99"/>
  <c r="CI146" i="99"/>
  <c r="CM65" i="105" a="1"/>
  <c r="CM65" i="105" s="1"/>
  <c r="DI65" i="105" a="1"/>
  <c r="DI65" i="105" s="1"/>
  <c r="BE65" i="105" a="1"/>
  <c r="BE65" i="105" s="1"/>
  <c r="CS65" i="105" a="1"/>
  <c r="CS65" i="105" s="1"/>
  <c r="AT65" i="105" a="1"/>
  <c r="AT65" i="105" s="1"/>
  <c r="BO97" i="105" a="1"/>
  <c r="BO97" i="105" s="1"/>
  <c r="BJ97" i="105" a="1"/>
  <c r="BJ97" i="105" s="1"/>
  <c r="BL97" i="105" a="1"/>
  <c r="BL97" i="105" s="1"/>
  <c r="BM97" i="105" a="1"/>
  <c r="BM97" i="105" s="1"/>
  <c r="BH97" i="105" a="1"/>
  <c r="BH97" i="105" s="1"/>
  <c r="BK97" i="105" a="1"/>
  <c r="BK97" i="105" s="1"/>
  <c r="BP97" i="105" a="1"/>
  <c r="BP97" i="105" s="1"/>
  <c r="BN97" i="105" a="1"/>
  <c r="BN97" i="105" s="1"/>
  <c r="AO23" i="105" a="1"/>
  <c r="AO23" i="105" s="1"/>
  <c r="AL96" i="105" a="1"/>
  <c r="AL96" i="105" s="1"/>
  <c r="BH96" i="105" a="1"/>
  <c r="BH96" i="105" s="1"/>
  <c r="BQ96" i="105" a="1"/>
  <c r="BQ96" i="105" s="1"/>
  <c r="BN96" i="105" a="1"/>
  <c r="BN96" i="105" s="1"/>
  <c r="BK96" i="105" a="1"/>
  <c r="BK96" i="105" s="1"/>
  <c r="BM96" i="105" a="1"/>
  <c r="BM96" i="105" s="1"/>
  <c r="BJ96" i="105" a="1"/>
  <c r="BJ96" i="105" s="1"/>
  <c r="BI96" i="105" a="1"/>
  <c r="BI96" i="105" s="1"/>
  <c r="BO96" i="105" a="1"/>
  <c r="BO96" i="105" s="1"/>
  <c r="BL96" i="105" a="1"/>
  <c r="BL96" i="105" s="1"/>
  <c r="BP96" i="105" a="1"/>
  <c r="BP96" i="105" s="1"/>
  <c r="BD141" i="105" a="1"/>
  <c r="BD141" i="105" s="1"/>
  <c r="BG141" i="105" a="1"/>
  <c r="BG141" i="105" s="1"/>
  <c r="BE141" i="105" a="1"/>
  <c r="BE141" i="105" s="1"/>
  <c r="AY141" i="105" a="1"/>
  <c r="AY141" i="105" s="1"/>
  <c r="BC141" i="105" a="1"/>
  <c r="BC141" i="105" s="1"/>
  <c r="BA141" i="105" a="1"/>
  <c r="BA141" i="105" s="1"/>
  <c r="AZ141" i="105" a="1"/>
  <c r="AZ141" i="105" s="1"/>
  <c r="AW141" i="105" a="1"/>
  <c r="AW141" i="105" s="1"/>
  <c r="BF141" i="105" a="1"/>
  <c r="BF141" i="105" s="1"/>
  <c r="AX141" i="105" a="1"/>
  <c r="AX141" i="105" s="1"/>
  <c r="BB141" i="105" a="1"/>
  <c r="BB141" i="105" s="1"/>
  <c r="BY111" i="99" a="1"/>
  <c r="BY111" i="99" s="1"/>
  <c r="AN111" i="105" a="1"/>
  <c r="AN111" i="105" s="1"/>
  <c r="AL111" i="105" a="1"/>
  <c r="AL111" i="105" s="1"/>
  <c r="AU111" i="105" a="1"/>
  <c r="AU111" i="105" s="1"/>
  <c r="AT111" i="105" a="1"/>
  <c r="AT111" i="105" s="1"/>
  <c r="AK111" i="105" a="1"/>
  <c r="AK111" i="105" s="1"/>
  <c r="AO111" i="105" a="1"/>
  <c r="AO111" i="105" s="1"/>
  <c r="AS111" i="105" a="1"/>
  <c r="AS111" i="105" s="1"/>
  <c r="AR111" i="105" a="1"/>
  <c r="AR111" i="105" s="1"/>
  <c r="AM111" i="105" a="1"/>
  <c r="AM111" i="105" s="1"/>
  <c r="AQ111" i="105" a="1"/>
  <c r="AQ111" i="105" s="1"/>
  <c r="CH10" i="105" a="1"/>
  <c r="CH10" i="105" s="1"/>
  <c r="CN29" i="105" a="1"/>
  <c r="CN29" i="105" s="1"/>
  <c r="BU136" i="105" a="1"/>
  <c r="BU136" i="105" s="1"/>
  <c r="CP136" i="105" a="1"/>
  <c r="CP136" i="105" s="1"/>
  <c r="CJ136" i="105" a="1"/>
  <c r="CJ136" i="105" s="1"/>
  <c r="CY136" i="105" a="1"/>
  <c r="CY136" i="105" s="1"/>
  <c r="CW136" i="105" a="1"/>
  <c r="CW136" i="105" s="1"/>
  <c r="CZ136" i="105" a="1"/>
  <c r="CZ136" i="105" s="1"/>
  <c r="CC136" i="105" a="1"/>
  <c r="CC136" i="105" s="1"/>
  <c r="CX136" i="105" a="1"/>
  <c r="CX136" i="105" s="1"/>
  <c r="CV136" i="105" a="1"/>
  <c r="CV136" i="105" s="1"/>
  <c r="CM111" i="104" a="1"/>
  <c r="CM111" i="104" s="1"/>
  <c r="CR111" i="104" a="1"/>
  <c r="CR111" i="104" s="1"/>
  <c r="AT111" i="104" a="1"/>
  <c r="AT111" i="104" s="1"/>
  <c r="CS111" i="104" a="1"/>
  <c r="CS111" i="104" s="1"/>
  <c r="AI111" i="104" a="1"/>
  <c r="AI111" i="104" s="1"/>
  <c r="CT111" i="104" a="1"/>
  <c r="CT111" i="104" s="1"/>
  <c r="CU111" i="104" a="1"/>
  <c r="CU111" i="104" s="1"/>
  <c r="CH111" i="104" a="1"/>
  <c r="CH111" i="104" s="1"/>
  <c r="BD111" i="104" a="1"/>
  <c r="BD111" i="104" s="1"/>
  <c r="BY96" i="105" a="1"/>
  <c r="BY96" i="105" s="1"/>
  <c r="B89" i="105"/>
  <c r="D89" i="105"/>
  <c r="C89" i="105"/>
  <c r="BF22" i="105" a="1"/>
  <c r="BF22" i="105" s="1"/>
  <c r="BB102" i="105" a="1"/>
  <c r="BB102" i="105" s="1"/>
  <c r="BP74" i="105" a="1"/>
  <c r="BP74" i="105" s="1"/>
  <c r="BH74" i="105" a="1"/>
  <c r="BH74" i="105" s="1"/>
  <c r="BN74" i="105" a="1"/>
  <c r="BN74" i="105" s="1"/>
  <c r="BI74" i="105" a="1"/>
  <c r="BI74" i="105" s="1"/>
  <c r="BQ74" i="105" a="1"/>
  <c r="BQ74" i="105" s="1"/>
  <c r="BJ74" i="105" a="1"/>
  <c r="BJ74" i="105" s="1"/>
  <c r="BM74" i="105" a="1"/>
  <c r="BM74" i="105" s="1"/>
  <c r="BO74" i="105" a="1"/>
  <c r="BO74" i="105" s="1"/>
  <c r="DC10" i="105" a="1"/>
  <c r="DC10" i="105" s="1"/>
  <c r="S38" i="99"/>
  <c r="B11" i="105"/>
  <c r="D11" i="105"/>
  <c r="C11" i="105"/>
  <c r="CA38" i="99"/>
  <c r="AD95" i="104" a="1"/>
  <c r="AD95" i="104" s="1"/>
  <c r="CI86" i="99"/>
  <c r="AQ119" i="105" a="1"/>
  <c r="AQ119" i="105" s="1"/>
  <c r="AR119" i="105" a="1"/>
  <c r="AR119" i="105" s="1"/>
  <c r="AL119" i="105" a="1"/>
  <c r="AL119" i="105" s="1"/>
  <c r="AP119" i="105" a="1"/>
  <c r="AP119" i="105" s="1"/>
  <c r="AM119" i="105" a="1"/>
  <c r="AM119" i="105" s="1"/>
  <c r="AS119" i="105" a="1"/>
  <c r="AS119" i="105" s="1"/>
  <c r="AU119" i="105" a="1"/>
  <c r="AU119" i="105" s="1"/>
  <c r="AK119" i="105" a="1"/>
  <c r="AK119" i="105" s="1"/>
  <c r="CR12" i="104" a="1"/>
  <c r="CR12" i="104" s="1"/>
  <c r="CU12" i="104" a="1"/>
  <c r="CU12" i="104" s="1"/>
  <c r="CT12" i="104" a="1"/>
  <c r="CT12" i="104" s="1"/>
  <c r="CS12" i="104" a="1"/>
  <c r="CS12" i="104" s="1"/>
  <c r="AL39" i="105" a="1"/>
  <c r="AL39" i="105" s="1"/>
  <c r="BM39" i="105" a="1"/>
  <c r="BM39" i="105" s="1"/>
  <c r="BQ39" i="105" a="1"/>
  <c r="BQ39" i="105" s="1"/>
  <c r="BJ39" i="105" a="1"/>
  <c r="BJ39" i="105" s="1"/>
  <c r="BH39" i="105" a="1"/>
  <c r="BH39" i="105" s="1"/>
  <c r="BN39" i="105" a="1"/>
  <c r="BN39" i="105" s="1"/>
  <c r="BO39" i="105" a="1"/>
  <c r="BO39" i="105" s="1"/>
  <c r="BK39" i="105" a="1"/>
  <c r="BK39" i="105" s="1"/>
  <c r="BI39" i="105" a="1"/>
  <c r="BI39" i="105" s="1"/>
  <c r="BL39" i="105" a="1"/>
  <c r="BL39" i="105" s="1"/>
  <c r="BP39" i="105" a="1"/>
  <c r="BP39" i="105" s="1"/>
  <c r="AW39" i="105" a="1"/>
  <c r="AW39" i="105" s="1"/>
  <c r="DC82" i="105" a="1"/>
  <c r="DC82" i="105" s="1"/>
  <c r="AL97" i="105" a="1"/>
  <c r="AL97" i="105" s="1"/>
  <c r="AS97" i="105" a="1"/>
  <c r="AS97" i="105" s="1"/>
  <c r="AK97" i="105" a="1"/>
  <c r="AK97" i="105" s="1"/>
  <c r="AR97" i="105" a="1"/>
  <c r="AR97" i="105" s="1"/>
  <c r="AP97" i="105" a="1"/>
  <c r="AP97" i="105" s="1"/>
  <c r="AU97" i="105" a="1"/>
  <c r="AU97" i="105" s="1"/>
  <c r="AO97" i="105" a="1"/>
  <c r="AO97" i="105" s="1"/>
  <c r="AM97" i="105" a="1"/>
  <c r="AM97" i="105" s="1"/>
  <c r="AT97" i="105" a="1"/>
  <c r="AT97" i="105" s="1"/>
  <c r="AQ97" i="105" a="1"/>
  <c r="AQ97" i="105" s="1"/>
  <c r="CG94" i="105" a="1"/>
  <c r="CG94" i="105" s="1"/>
  <c r="CD120" i="99"/>
  <c r="CE120" i="99"/>
  <c r="DE55" i="105" a="1"/>
  <c r="DE55" i="105" s="1"/>
  <c r="A126" i="105"/>
  <c r="BD91" i="104" a="1"/>
  <c r="BD91" i="104" s="1"/>
  <c r="CH91" i="104" a="1"/>
  <c r="CH91" i="104" s="1"/>
  <c r="CM91" i="104" a="1"/>
  <c r="CM91" i="104" s="1"/>
  <c r="AT91" i="104" a="1"/>
  <c r="AT91" i="104" s="1"/>
  <c r="CR91" i="104" a="1"/>
  <c r="CR91" i="104" s="1"/>
  <c r="CT91" i="104" a="1"/>
  <c r="CT91" i="104" s="1"/>
  <c r="AI91" i="104" a="1"/>
  <c r="AI91" i="104" s="1"/>
  <c r="CY24" i="105" a="1"/>
  <c r="CY24" i="105" s="1"/>
  <c r="CX24" i="105" a="1"/>
  <c r="CX24" i="105" s="1"/>
  <c r="AQ24" i="105" a="1"/>
  <c r="AQ24" i="105" s="1"/>
  <c r="BB24" i="105" a="1"/>
  <c r="BB24" i="105" s="1"/>
  <c r="CZ24" i="105" a="1"/>
  <c r="CZ24" i="105" s="1"/>
  <c r="CP24" i="105" a="1"/>
  <c r="CP24" i="105" s="1"/>
  <c r="AY129" i="104" a="1"/>
  <c r="AY129" i="104" s="1"/>
  <c r="BD100" i="105" a="1"/>
  <c r="BD100" i="105" s="1"/>
  <c r="CZ55" i="105" a="1"/>
  <c r="CZ55" i="105" s="1"/>
  <c r="CY55" i="105" a="1"/>
  <c r="CY55" i="105" s="1"/>
  <c r="CX55" i="105" a="1"/>
  <c r="CX55" i="105" s="1"/>
  <c r="CV55" i="105" a="1"/>
  <c r="CV55" i="105" s="1"/>
  <c r="CW55" i="105" a="1"/>
  <c r="CW55" i="105" s="1"/>
  <c r="BY170" i="99" a="1"/>
  <c r="BY170" i="99" s="1"/>
  <c r="BX170" i="99" a="1"/>
  <c r="BX170" i="99" s="1"/>
  <c r="BV170" i="99" a="1"/>
  <c r="BV170" i="99" s="1"/>
  <c r="CH149" i="99"/>
  <c r="CG149" i="99"/>
  <c r="AP9" i="105" a="1"/>
  <c r="AP9" i="105" s="1"/>
  <c r="AS9" i="105" a="1"/>
  <c r="AS9" i="105" s="1"/>
  <c r="AQ9" i="105" a="1"/>
  <c r="AQ9" i="105" s="1"/>
  <c r="AR9" i="105" a="1"/>
  <c r="AR9" i="105" s="1"/>
  <c r="AK9" i="105" a="1"/>
  <c r="AK9" i="105" s="1"/>
  <c r="CD111" i="99"/>
  <c r="CE111" i="99"/>
  <c r="CF111" i="99"/>
  <c r="G133" i="105"/>
  <c r="BK97" i="104" a="1"/>
  <c r="BK97" i="104" s="1"/>
  <c r="BQ97" i="104" a="1"/>
  <c r="BQ97" i="104" s="1"/>
  <c r="BM97" i="104" a="1"/>
  <c r="BM97" i="104" s="1"/>
  <c r="BN97" i="104" a="1"/>
  <c r="BN97" i="104" s="1"/>
  <c r="BO97" i="104" a="1"/>
  <c r="BO97" i="104" s="1"/>
  <c r="S97" i="104"/>
  <c r="BI97" i="104" s="1" a="1"/>
  <c r="BI97" i="104" s="1"/>
  <c r="BL97" i="104" a="1"/>
  <c r="BL97" i="104" s="1"/>
  <c r="CH109" i="104" a="1"/>
  <c r="CH109" i="104" s="1"/>
  <c r="CR109" i="104" a="1"/>
  <c r="CR109" i="104" s="1"/>
  <c r="CS109" i="104" a="1"/>
  <c r="CS109" i="104" s="1"/>
  <c r="CT109" i="104" a="1"/>
  <c r="CT109" i="104" s="1"/>
  <c r="CU109" i="104" a="1"/>
  <c r="CU109" i="104" s="1"/>
  <c r="CG33" i="99"/>
  <c r="CH33" i="99"/>
  <c r="CP49" i="105" a="1"/>
  <c r="CP49" i="105" s="1"/>
  <c r="CT49" i="105" a="1"/>
  <c r="CT49" i="105" s="1"/>
  <c r="CU49" i="105" a="1"/>
  <c r="CU49" i="105" s="1"/>
  <c r="CR49" i="105" a="1"/>
  <c r="CR49" i="105" s="1"/>
  <c r="CS49" i="105" a="1"/>
  <c r="CS49" i="105" s="1"/>
  <c r="CQ49" i="105" a="1"/>
  <c r="CQ49" i="105" s="1"/>
  <c r="BK49" i="105" a="1"/>
  <c r="BK49" i="105" s="1"/>
  <c r="CD150" i="99"/>
  <c r="CE150" i="99"/>
  <c r="CF150" i="99"/>
  <c r="BB120" i="105" a="1"/>
  <c r="BB120" i="105" s="1"/>
  <c r="CM14" i="104" a="1"/>
  <c r="CM14" i="104" s="1"/>
  <c r="AT14" i="104" a="1"/>
  <c r="AT14" i="104" s="1"/>
  <c r="CT14" i="104" a="1"/>
  <c r="CT14" i="104" s="1"/>
  <c r="CR14" i="104" a="1"/>
  <c r="CR14" i="104" s="1"/>
  <c r="CH14" i="104" a="1"/>
  <c r="CH14" i="104" s="1"/>
  <c r="BR120" i="104" a="1"/>
  <c r="BR120" i="104" s="1"/>
  <c r="BA120" i="104" a="1"/>
  <c r="BA120" i="104" s="1"/>
  <c r="CE120" i="104" a="1"/>
  <c r="CE120" i="104" s="1"/>
  <c r="BJ120" i="104" a="1"/>
  <c r="BJ120" i="104" s="1"/>
  <c r="CC120" i="104" a="1"/>
  <c r="CC120" i="104" s="1"/>
  <c r="CD120" i="104" a="1"/>
  <c r="CD120" i="104" s="1"/>
  <c r="AQ120" i="104" a="1"/>
  <c r="AQ120" i="104" s="1"/>
  <c r="CF120" i="104" a="1"/>
  <c r="CF120" i="104" s="1"/>
  <c r="AF120" i="104" a="1"/>
  <c r="AF120" i="104" s="1"/>
  <c r="BZ120" i="104" a="1"/>
  <c r="BZ120" i="104" s="1"/>
  <c r="CA120" i="104" a="1"/>
  <c r="CA120" i="104" s="1"/>
  <c r="CB120" i="104" a="1"/>
  <c r="CB120" i="104" s="1"/>
  <c r="BU79" i="105" a="1"/>
  <c r="BU79" i="105" s="1"/>
  <c r="CY79" i="105" a="1"/>
  <c r="CY79" i="105" s="1"/>
  <c r="CX79" i="105" a="1"/>
  <c r="CX79" i="105" s="1"/>
  <c r="CW79" i="105" a="1"/>
  <c r="CW79" i="105" s="1"/>
  <c r="CZ79" i="105" a="1"/>
  <c r="CZ79" i="105" s="1"/>
  <c r="CV79" i="105" a="1"/>
  <c r="CV79" i="105" s="1"/>
  <c r="BK62" i="104" a="1"/>
  <c r="BK62" i="104" s="1"/>
  <c r="BM62" i="104" a="1"/>
  <c r="BM62" i="104" s="1"/>
  <c r="BN62" i="104" a="1"/>
  <c r="BN62" i="104" s="1"/>
  <c r="BO62" i="104" a="1"/>
  <c r="BO62" i="104" s="1"/>
  <c r="BP62" i="104" a="1"/>
  <c r="BP62" i="104" s="1"/>
  <c r="BQ62" i="104" a="1"/>
  <c r="BQ62" i="104" s="1"/>
  <c r="BL62" i="104" a="1"/>
  <c r="BL62" i="104" s="1"/>
  <c r="S62" i="104"/>
  <c r="CH116" i="99"/>
  <c r="CG116" i="99"/>
  <c r="CH95" i="104" a="1"/>
  <c r="CH95" i="104" s="1"/>
  <c r="BI132" i="105" a="1"/>
  <c r="BI132" i="105" s="1"/>
  <c r="BJ132" i="105" a="1"/>
  <c r="BJ132" i="105" s="1"/>
  <c r="BK132" i="105" a="1"/>
  <c r="BK132" i="105" s="1"/>
  <c r="BP132" i="105" a="1"/>
  <c r="BP132" i="105" s="1"/>
  <c r="BM132" i="105" a="1"/>
  <c r="BM132" i="105" s="1"/>
  <c r="BN132" i="105" a="1"/>
  <c r="BN132" i="105" s="1"/>
  <c r="BL132" i="105" a="1"/>
  <c r="BL132" i="105" s="1"/>
  <c r="BH132" i="105" a="1"/>
  <c r="BH132" i="105" s="1"/>
  <c r="BQ132" i="105" a="1"/>
  <c r="BQ132" i="105" s="1"/>
  <c r="BO132" i="105" a="1"/>
  <c r="BO132" i="105" s="1"/>
  <c r="CI158" i="99"/>
  <c r="CH183" i="99"/>
  <c r="CG183" i="99"/>
  <c r="BP95" i="104" a="1"/>
  <c r="BP95" i="104" s="1"/>
  <c r="DC115" i="105" a="1"/>
  <c r="DC115" i="105" s="1"/>
  <c r="CH151" i="99"/>
  <c r="CG151" i="99"/>
  <c r="BL109" i="105" a="1"/>
  <c r="BL109" i="105" s="1"/>
  <c r="CV109" i="105" a="1"/>
  <c r="CV109" i="105" s="1"/>
  <c r="CW109" i="105" a="1"/>
  <c r="CW109" i="105" s="1"/>
  <c r="CZ109" i="105" a="1"/>
  <c r="CZ109" i="105" s="1"/>
  <c r="CX109" i="105" a="1"/>
  <c r="CX109" i="105" s="1"/>
  <c r="CY109" i="105" a="1"/>
  <c r="CY109" i="105" s="1"/>
  <c r="CN115" i="105" a="1"/>
  <c r="CN115" i="105" s="1"/>
  <c r="CD67" i="99"/>
  <c r="CH67" i="99"/>
  <c r="AL125" i="105" a="1"/>
  <c r="AL125" i="105" s="1"/>
  <c r="BJ125" i="105" a="1"/>
  <c r="BJ125" i="105" s="1"/>
  <c r="BL125" i="105" a="1"/>
  <c r="BL125" i="105" s="1"/>
  <c r="BK125" i="105" a="1"/>
  <c r="BK125" i="105" s="1"/>
  <c r="BN125" i="105" a="1"/>
  <c r="BN125" i="105" s="1"/>
  <c r="BM125" i="105" a="1"/>
  <c r="BM125" i="105" s="1"/>
  <c r="BO125" i="105" a="1"/>
  <c r="BO125" i="105" s="1"/>
  <c r="BQ125" i="105" a="1"/>
  <c r="BQ125" i="105" s="1"/>
  <c r="BP125" i="105" a="1"/>
  <c r="BP125" i="105" s="1"/>
  <c r="BI125" i="105" a="1"/>
  <c r="BI125" i="105" s="1"/>
  <c r="BH125" i="105" a="1"/>
  <c r="BH125" i="105" s="1"/>
  <c r="CI169" i="99"/>
  <c r="CZ89" i="105" a="1"/>
  <c r="CZ89" i="105" s="1"/>
  <c r="CY89" i="105" a="1"/>
  <c r="CY89" i="105" s="1"/>
  <c r="BB89" i="105" a="1"/>
  <c r="BB89" i="105" s="1"/>
  <c r="CM86" i="104" a="1"/>
  <c r="CM86" i="104" s="1"/>
  <c r="CH86" i="104" a="1"/>
  <c r="CH86" i="104" s="1"/>
  <c r="AT86" i="104" a="1"/>
  <c r="AT86" i="104" s="1"/>
  <c r="CT86" i="104" a="1"/>
  <c r="CT86" i="104" s="1"/>
  <c r="CR86" i="104" a="1"/>
  <c r="CR86" i="104" s="1"/>
  <c r="CU86" i="104" a="1"/>
  <c r="CU86" i="104" s="1"/>
  <c r="G49" i="105"/>
  <c r="BM79" i="104" a="1"/>
  <c r="BM79" i="104" s="1"/>
  <c r="CR79" i="104" a="1"/>
  <c r="CR79" i="104" s="1"/>
  <c r="CT79" i="104" a="1"/>
  <c r="CT79" i="104" s="1"/>
  <c r="CU79" i="104" a="1"/>
  <c r="CU79" i="104" s="1"/>
  <c r="CS79" i="104" a="1"/>
  <c r="CS79" i="104" s="1"/>
  <c r="CP25" i="103" a="1"/>
  <c r="CP25" i="103" s="1"/>
  <c r="CK25" i="103" a="1"/>
  <c r="CK25" i="103" s="1"/>
  <c r="CZ25" i="103" a="1"/>
  <c r="CZ25" i="103" s="1"/>
  <c r="AL25" i="103" a="1"/>
  <c r="AL25" i="103" s="1"/>
  <c r="CT25" i="103" a="1"/>
  <c r="CT25" i="103" s="1"/>
  <c r="CW25" i="103" a="1"/>
  <c r="CW25" i="103" s="1"/>
  <c r="CR57" i="104" a="1"/>
  <c r="CR57" i="104" s="1"/>
  <c r="CS57" i="104" a="1"/>
  <c r="CS57" i="104" s="1"/>
  <c r="CU57" i="104" a="1"/>
  <c r="CU57" i="104" s="1"/>
  <c r="CT57" i="104" a="1"/>
  <c r="CT57" i="104" s="1"/>
  <c r="AT57" i="104" a="1"/>
  <c r="AT57" i="104" s="1"/>
  <c r="CH57" i="104" a="1"/>
  <c r="CH57" i="104" s="1"/>
  <c r="AI57" i="104" a="1"/>
  <c r="AI57" i="104" s="1"/>
  <c r="CV29" i="105" a="1"/>
  <c r="CV29" i="105" s="1"/>
  <c r="CW29" i="105" a="1"/>
  <c r="CW29" i="105" s="1"/>
  <c r="CZ29" i="105" a="1"/>
  <c r="CZ29" i="105" s="1"/>
  <c r="CX29" i="105" a="1"/>
  <c r="CX29" i="105" s="1"/>
  <c r="CY29" i="105" a="1"/>
  <c r="CY29" i="105" s="1"/>
  <c r="CD52" i="99"/>
  <c r="CE52" i="99"/>
  <c r="BU62" i="105" a="1"/>
  <c r="BU62" i="105" s="1"/>
  <c r="CW62" i="105" a="1"/>
  <c r="CW62" i="105" s="1"/>
  <c r="CY62" i="105" a="1"/>
  <c r="CY62" i="105" s="1"/>
  <c r="CZ62" i="105" a="1"/>
  <c r="CZ62" i="105" s="1"/>
  <c r="CX62" i="105" a="1"/>
  <c r="CX62" i="105" s="1"/>
  <c r="CV62" i="105" a="1"/>
  <c r="CV62" i="105" s="1"/>
  <c r="CV84" i="105" a="1"/>
  <c r="CV84" i="105" s="1"/>
  <c r="CZ84" i="105" a="1"/>
  <c r="CZ84" i="105" s="1"/>
  <c r="CX84" i="105" a="1"/>
  <c r="CX84" i="105" s="1"/>
  <c r="CW84" i="105" a="1"/>
  <c r="CW84" i="105" s="1"/>
  <c r="CF113" i="99"/>
  <c r="BH93" i="105" a="1"/>
  <c r="BH93" i="105" s="1"/>
  <c r="BP93" i="105" a="1"/>
  <c r="BP93" i="105" s="1"/>
  <c r="BN93" i="105" a="1"/>
  <c r="BN93" i="105" s="1"/>
  <c r="BL93" i="105" a="1"/>
  <c r="BL93" i="105" s="1"/>
  <c r="BQ93" i="105" a="1"/>
  <c r="BQ93" i="105" s="1"/>
  <c r="BO93" i="105" a="1"/>
  <c r="BO93" i="105" s="1"/>
  <c r="BJ93" i="105" a="1"/>
  <c r="BJ93" i="105" s="1"/>
  <c r="C148" i="105"/>
  <c r="B148" i="105"/>
  <c r="D148" i="105"/>
  <c r="BM126" i="105" a="1"/>
  <c r="BM126" i="105" s="1"/>
  <c r="BJ126" i="105" a="1"/>
  <c r="BJ126" i="105" s="1"/>
  <c r="BN126" i="105" a="1"/>
  <c r="BN126" i="105" s="1"/>
  <c r="BL126" i="105" a="1"/>
  <c r="BL126" i="105" s="1"/>
  <c r="BQ126" i="105" a="1"/>
  <c r="BQ126" i="105" s="1"/>
  <c r="BI126" i="105" a="1"/>
  <c r="BI126" i="105" s="1"/>
  <c r="BK126" i="105" a="1"/>
  <c r="BK126" i="105" s="1"/>
  <c r="BP126" i="105" a="1"/>
  <c r="BP126" i="105" s="1"/>
  <c r="BO126" i="105" a="1"/>
  <c r="BO126" i="105" s="1"/>
  <c r="BH126" i="105" a="1"/>
  <c r="BH126" i="105" s="1"/>
  <c r="AW126" i="105" a="1"/>
  <c r="AW126" i="105" s="1"/>
  <c r="CY97" i="105" a="1"/>
  <c r="CY97" i="105" s="1"/>
  <c r="CX97" i="105" a="1"/>
  <c r="CX97" i="105" s="1"/>
  <c r="CW97" i="105" a="1"/>
  <c r="CW97" i="105" s="1"/>
  <c r="CV97" i="105" a="1"/>
  <c r="CV97" i="105" s="1"/>
  <c r="BP109" i="104" a="1"/>
  <c r="BP109" i="104" s="1"/>
  <c r="BM109" i="104" a="1"/>
  <c r="BM109" i="104" s="1"/>
  <c r="BO109" i="104" a="1"/>
  <c r="BO109" i="104" s="1"/>
  <c r="BQ109" i="104" a="1"/>
  <c r="BQ109" i="104" s="1"/>
  <c r="BL109" i="104" a="1"/>
  <c r="BL109" i="104" s="1"/>
  <c r="BN109" i="104" a="1"/>
  <c r="BN109" i="104" s="1"/>
  <c r="BK109" i="104" a="1"/>
  <c r="BK109" i="104" s="1"/>
  <c r="S109" i="104"/>
  <c r="BI109" i="104" s="1" a="1"/>
  <c r="BI109" i="104" s="1"/>
  <c r="BN84" i="105" a="1"/>
  <c r="BN84" i="105" s="1"/>
  <c r="BQ84" i="105" a="1"/>
  <c r="BQ84" i="105" s="1"/>
  <c r="BL84" i="105" a="1"/>
  <c r="BL84" i="105" s="1"/>
  <c r="BH84" i="105" a="1"/>
  <c r="BH84" i="105" s="1"/>
  <c r="BO84" i="105" a="1"/>
  <c r="BO84" i="105" s="1"/>
  <c r="BI84" i="105" a="1"/>
  <c r="BI84" i="105" s="1"/>
  <c r="BM84" i="105" a="1"/>
  <c r="BM84" i="105" s="1"/>
  <c r="BJ84" i="105" a="1"/>
  <c r="BJ84" i="105" s="1"/>
  <c r="BK84" i="105" a="1"/>
  <c r="BK84" i="105" s="1"/>
  <c r="CM56" i="104" a="1"/>
  <c r="CM56" i="104" s="1"/>
  <c r="CS56" i="104" a="1"/>
  <c r="CS56" i="104" s="1"/>
  <c r="CU56" i="104" a="1"/>
  <c r="CU56" i="104" s="1"/>
  <c r="CR56" i="104" a="1"/>
  <c r="CR56" i="104" s="1"/>
  <c r="CT56" i="104" a="1"/>
  <c r="CT56" i="104" s="1"/>
  <c r="AT95" i="104" a="1"/>
  <c r="AT95" i="104" s="1"/>
  <c r="B12" i="105"/>
  <c r="C12" i="105"/>
  <c r="D12" i="105"/>
  <c r="CZ134" i="105" a="1"/>
  <c r="CZ134" i="105" s="1"/>
  <c r="BY118" i="99" a="1"/>
  <c r="BY118" i="99" s="1"/>
  <c r="CD170" i="99"/>
  <c r="CR90" i="104" a="1"/>
  <c r="CR90" i="104" s="1"/>
  <c r="BD90" i="104" a="1"/>
  <c r="BD90" i="104" s="1"/>
  <c r="AT90" i="104" a="1"/>
  <c r="AT90" i="104" s="1"/>
  <c r="CM90" i="104" a="1"/>
  <c r="CM90" i="104" s="1"/>
  <c r="AI90" i="104" a="1"/>
  <c r="AI90" i="104" s="1"/>
  <c r="CE46" i="99"/>
  <c r="CF46" i="99"/>
  <c r="CD46" i="99"/>
  <c r="CJ89" i="105" a="1"/>
  <c r="CJ89" i="105" s="1"/>
  <c r="BM93" i="104" a="1"/>
  <c r="BM93" i="104" s="1"/>
  <c r="CR93" i="104" a="1"/>
  <c r="CR93" i="104" s="1"/>
  <c r="CT93" i="104" a="1"/>
  <c r="CT93" i="104" s="1"/>
  <c r="CU93" i="104" a="1"/>
  <c r="CU93" i="104" s="1"/>
  <c r="CS93" i="104" a="1"/>
  <c r="CS93" i="104" s="1"/>
  <c r="AU96" i="105" a="1"/>
  <c r="AU96" i="105" s="1"/>
  <c r="AQ96" i="105" a="1"/>
  <c r="AQ96" i="105" s="1"/>
  <c r="AM96" i="105" a="1"/>
  <c r="AM96" i="105" s="1"/>
  <c r="AS96" i="105" a="1"/>
  <c r="AS96" i="105" s="1"/>
  <c r="AK96" i="105" a="1"/>
  <c r="AK96" i="105" s="1"/>
  <c r="AV96" i="105" a="1"/>
  <c r="AV96" i="105" s="1"/>
  <c r="AN96" i="105" a="1"/>
  <c r="AN96" i="105" s="1"/>
  <c r="AT96" i="105" a="1"/>
  <c r="AT96" i="105" s="1"/>
  <c r="AO96" i="105" a="1"/>
  <c r="AO96" i="105" s="1"/>
  <c r="AP96" i="105" a="1"/>
  <c r="AP96" i="105" s="1"/>
  <c r="AR96" i="105" a="1"/>
  <c r="AR96" i="105" s="1"/>
  <c r="AR87" i="105" a="1"/>
  <c r="AR87" i="105" s="1"/>
  <c r="AS87" i="105" a="1"/>
  <c r="AS87" i="105" s="1"/>
  <c r="AP87" i="105" a="1"/>
  <c r="AP87" i="105" s="1"/>
  <c r="AV87" i="105" a="1"/>
  <c r="AV87" i="105" s="1"/>
  <c r="AK87" i="105" a="1"/>
  <c r="AK87" i="105" s="1"/>
  <c r="AU87" i="105" a="1"/>
  <c r="AU87" i="105" s="1"/>
  <c r="BG106" i="105" a="1"/>
  <c r="BG106" i="105" s="1"/>
  <c r="CH62" i="104" a="1"/>
  <c r="CH62" i="104" s="1"/>
  <c r="CR62" i="104" a="1"/>
  <c r="CR62" i="104" s="1"/>
  <c r="CU62" i="104" a="1"/>
  <c r="CU62" i="104" s="1"/>
  <c r="CS62" i="104" a="1"/>
  <c r="CS62" i="104" s="1"/>
  <c r="CT62" i="104" a="1"/>
  <c r="CT62" i="104" s="1"/>
  <c r="BD84" i="104" a="1"/>
  <c r="BD84" i="104" s="1"/>
  <c r="CS84" i="104" a="1"/>
  <c r="CS84" i="104" s="1"/>
  <c r="CT84" i="104" a="1"/>
  <c r="CT84" i="104" s="1"/>
  <c r="CU84" i="104" a="1"/>
  <c r="CU84" i="104" s="1"/>
  <c r="CR84" i="104" a="1"/>
  <c r="CR84" i="104" s="1"/>
  <c r="CH100" i="104" a="1"/>
  <c r="CH100" i="104" s="1"/>
  <c r="CT100" i="104" a="1"/>
  <c r="CT100" i="104" s="1"/>
  <c r="CU100" i="104" a="1"/>
  <c r="CU100" i="104" s="1"/>
  <c r="CS100" i="104" a="1"/>
  <c r="CS100" i="104" s="1"/>
  <c r="CR100" i="104" a="1"/>
  <c r="CR100" i="104" s="1"/>
  <c r="BM110" i="105" a="1"/>
  <c r="BM110" i="105" s="1"/>
  <c r="BM89" i="104" a="1"/>
  <c r="BM89" i="104" s="1"/>
  <c r="BN89" i="104" a="1"/>
  <c r="BN89" i="104" s="1"/>
  <c r="BO89" i="104" a="1"/>
  <c r="BO89" i="104" s="1"/>
  <c r="BL89" i="104" a="1"/>
  <c r="BL89" i="104" s="1"/>
  <c r="BP89" i="104" a="1"/>
  <c r="BP89" i="104" s="1"/>
  <c r="BK89" i="104" a="1"/>
  <c r="BK89" i="104" s="1"/>
  <c r="BQ89" i="104" a="1"/>
  <c r="BQ89" i="104" s="1"/>
  <c r="S89" i="104"/>
  <c r="BI89" i="104" s="1" a="1"/>
  <c r="BI89" i="104" s="1"/>
  <c r="CC56" i="105" a="1"/>
  <c r="CC56" i="105" s="1"/>
  <c r="CA168" i="99"/>
  <c r="Z40" i="105"/>
  <c r="AF168" i="99"/>
  <c r="AB168" i="99"/>
  <c r="S168" i="99"/>
  <c r="Z168" i="99"/>
  <c r="A168" i="99" s="1" a="1"/>
  <c r="A168" i="99" s="1"/>
  <c r="CG111" i="105" a="1"/>
  <c r="CG111" i="105" s="1"/>
  <c r="CC79" i="105" a="1"/>
  <c r="CC79" i="105" s="1"/>
  <c r="AK23" i="105" a="1"/>
  <c r="AK23" i="105" s="1"/>
  <c r="AS23" i="105" a="1"/>
  <c r="AS23" i="105" s="1"/>
  <c r="AR23" i="105" a="1"/>
  <c r="AR23" i="105" s="1"/>
  <c r="AP23" i="105" a="1"/>
  <c r="AP23" i="105" s="1"/>
  <c r="CF51" i="99"/>
  <c r="CD51" i="99"/>
  <c r="CE51" i="99"/>
  <c r="BL21" i="104" a="1"/>
  <c r="BL21" i="104" s="1"/>
  <c r="BN21" i="104" a="1"/>
  <c r="BN21" i="104" s="1"/>
  <c r="BP21" i="104" a="1"/>
  <c r="BP21" i="104" s="1"/>
  <c r="BQ21" i="104" a="1"/>
  <c r="BQ21" i="104" s="1"/>
  <c r="BO21" i="104" a="1"/>
  <c r="BO21" i="104" s="1"/>
  <c r="BK21" i="104" a="1"/>
  <c r="BK21" i="104" s="1"/>
  <c r="BM21" i="104" a="1"/>
  <c r="BM21" i="104" s="1"/>
  <c r="S21" i="104"/>
  <c r="BU93" i="105" a="1"/>
  <c r="BU93" i="105" s="1"/>
  <c r="CV93" i="105" a="1"/>
  <c r="CV93" i="105" s="1"/>
  <c r="CW93" i="105" a="1"/>
  <c r="CW93" i="105" s="1"/>
  <c r="CZ93" i="105" a="1"/>
  <c r="CZ93" i="105" s="1"/>
  <c r="CX93" i="105" a="1"/>
  <c r="CX93" i="105" s="1"/>
  <c r="CY93" i="105" a="1"/>
  <c r="CY93" i="105" s="1"/>
  <c r="BY131" i="105" a="1"/>
  <c r="BY131" i="105" s="1"/>
  <c r="BN102" i="104" a="1"/>
  <c r="BN102" i="104" s="1"/>
  <c r="BM102" i="104" a="1"/>
  <c r="BM102" i="104" s="1"/>
  <c r="BK102" i="104" a="1"/>
  <c r="BK102" i="104" s="1"/>
  <c r="BL102" i="104" a="1"/>
  <c r="BL102" i="104" s="1"/>
  <c r="S102" i="104"/>
  <c r="BO102" i="104" a="1"/>
  <c r="BO102" i="104" s="1"/>
  <c r="BP102" i="104" a="1"/>
  <c r="BP102" i="104" s="1"/>
  <c r="CH84" i="104" a="1"/>
  <c r="CH84" i="104" s="1"/>
  <c r="AW29" i="105" a="1"/>
  <c r="AW29" i="105" s="1"/>
  <c r="CE54" i="105" a="1"/>
  <c r="CE54" i="105" s="1"/>
  <c r="DG54" i="105" a="1"/>
  <c r="DG54" i="105" s="1"/>
  <c r="CR54" i="105" a="1"/>
  <c r="CR54" i="105" s="1"/>
  <c r="DE54" i="105" a="1"/>
  <c r="DE54" i="105" s="1"/>
  <c r="DF54" i="105" a="1"/>
  <c r="DF54" i="105" s="1"/>
  <c r="BD54" i="105" a="1"/>
  <c r="BD54" i="105" s="1"/>
  <c r="CL54" i="105" a="1"/>
  <c r="CL54" i="105" s="1"/>
  <c r="DA54" i="105" a="1"/>
  <c r="DA54" i="105" s="1"/>
  <c r="CW54" i="105" a="1"/>
  <c r="CW54" i="105" s="1"/>
  <c r="CT90" i="104" a="1"/>
  <c r="CT90" i="104" s="1"/>
  <c r="CX134" i="105" a="1"/>
  <c r="CX134" i="105" s="1"/>
  <c r="BD93" i="104" a="1"/>
  <c r="BD93" i="104" s="1"/>
  <c r="CH56" i="104" a="1"/>
  <c r="CH56" i="104" s="1"/>
  <c r="BB62" i="105" a="1"/>
  <c r="BB62" i="105" s="1"/>
  <c r="CQ39" i="105" a="1"/>
  <c r="CQ39" i="105" s="1"/>
  <c r="CR39" i="105" a="1"/>
  <c r="CR39" i="105" s="1"/>
  <c r="CS39" i="105" a="1"/>
  <c r="CS39" i="105" s="1"/>
  <c r="CT39" i="105" a="1"/>
  <c r="CT39" i="105" s="1"/>
  <c r="CU39" i="105" a="1"/>
  <c r="CU39" i="105" s="1"/>
  <c r="CP39" i="105" a="1"/>
  <c r="CP39" i="105" s="1"/>
  <c r="BA39" i="105" a="1"/>
  <c r="BA39" i="105" s="1"/>
  <c r="G82" i="105"/>
  <c r="CF58" i="99"/>
  <c r="CD58" i="99"/>
  <c r="CE58" i="99"/>
  <c r="AI62" i="104" a="1"/>
  <c r="AI62" i="104" s="1"/>
  <c r="BT10" i="105" a="1"/>
  <c r="BT10" i="105" s="1"/>
  <c r="BQ83" i="104" a="1"/>
  <c r="BQ83" i="104" s="1"/>
  <c r="BM83" i="104" a="1"/>
  <c r="BM83" i="104" s="1"/>
  <c r="BN83" i="104" a="1"/>
  <c r="BN83" i="104" s="1"/>
  <c r="BP83" i="104" a="1"/>
  <c r="BP83" i="104" s="1"/>
  <c r="BK83" i="104" a="1"/>
  <c r="BK83" i="104" s="1"/>
  <c r="BL83" i="104" a="1"/>
  <c r="BL83" i="104" s="1"/>
  <c r="S83" i="104"/>
  <c r="BO83" i="104" a="1"/>
  <c r="BO83" i="104" s="1"/>
  <c r="BI83" i="104" a="1"/>
  <c r="BI83" i="104" s="1"/>
  <c r="CI108" i="99"/>
  <c r="CE60" i="99"/>
  <c r="CF60" i="99"/>
  <c r="CD60" i="99"/>
  <c r="D79" i="105"/>
  <c r="B79" i="105"/>
  <c r="C79" i="105"/>
  <c r="CH133" i="104" a="1"/>
  <c r="CH133" i="104" s="1"/>
  <c r="BD133" i="104" a="1"/>
  <c r="BD133" i="104" s="1"/>
  <c r="CM133" i="104" a="1"/>
  <c r="CM133" i="104" s="1"/>
  <c r="CS133" i="104" a="1"/>
  <c r="CS133" i="104" s="1"/>
  <c r="CT133" i="104" a="1"/>
  <c r="CT133" i="104" s="1"/>
  <c r="CU133" i="104" a="1"/>
  <c r="CU133" i="104" s="1"/>
  <c r="AT133" i="104" a="1"/>
  <c r="AT133" i="104" s="1"/>
  <c r="CR133" i="104" a="1"/>
  <c r="CR133" i="104" s="1"/>
  <c r="AI133" i="104" a="1"/>
  <c r="AI133" i="104" s="1"/>
  <c r="CH107" i="99"/>
  <c r="CG107" i="99"/>
  <c r="G96" i="105"/>
  <c r="BU117" i="105" a="1"/>
  <c r="BU117" i="105" s="1"/>
  <c r="CV117" i="105" a="1"/>
  <c r="CV117" i="105" s="1"/>
  <c r="CZ117" i="105" a="1"/>
  <c r="CZ117" i="105" s="1"/>
  <c r="CW117" i="105" a="1"/>
  <c r="CW117" i="105" s="1"/>
  <c r="CY117" i="105" a="1"/>
  <c r="CY117" i="105" s="1"/>
  <c r="CC117" i="105" a="1"/>
  <c r="CC117" i="105" s="1"/>
  <c r="BB117" i="105" a="1"/>
  <c r="BB117" i="105" s="1"/>
  <c r="CX117" i="105" a="1"/>
  <c r="CX117" i="105" s="1"/>
  <c r="AD131" i="104" a="1"/>
  <c r="AD131" i="104" s="1"/>
  <c r="AM112" i="105" a="1"/>
  <c r="AM112" i="105" s="1"/>
  <c r="BX180" i="99" a="1"/>
  <c r="BX180" i="99" s="1"/>
  <c r="CH21" i="104" a="1"/>
  <c r="CH21" i="104" s="1"/>
  <c r="B127" i="105"/>
  <c r="D127" i="105"/>
  <c r="C127" i="105"/>
  <c r="DH125" i="105" a="1"/>
  <c r="DH125" i="105" s="1"/>
  <c r="CT125" i="105" a="1"/>
  <c r="CT125" i="105" s="1"/>
  <c r="BL113" i="104" a="1"/>
  <c r="BL113" i="104" s="1"/>
  <c r="BK113" i="104" a="1"/>
  <c r="BK113" i="104" s="1"/>
  <c r="BO113" i="104" a="1"/>
  <c r="BO113" i="104" s="1"/>
  <c r="BP113" i="104" a="1"/>
  <c r="BP113" i="104" s="1"/>
  <c r="BM113" i="104" a="1"/>
  <c r="BM113" i="104" s="1"/>
  <c r="BN113" i="104" a="1"/>
  <c r="BN113" i="104" s="1"/>
  <c r="S113" i="104"/>
  <c r="BQ113" i="104" a="1"/>
  <c r="BQ113" i="104" s="1"/>
  <c r="CW21" i="105" a="1"/>
  <c r="CW21" i="105" s="1"/>
  <c r="CZ21" i="105" a="1"/>
  <c r="CZ21" i="105" s="1"/>
  <c r="CY21" i="105" a="1"/>
  <c r="CY21" i="105" s="1"/>
  <c r="CV21" i="105" a="1"/>
  <c r="CV21" i="105" s="1"/>
  <c r="CX21" i="105" a="1"/>
  <c r="CX21" i="105" s="1"/>
  <c r="CR48" i="104" a="1"/>
  <c r="CR48" i="104" s="1"/>
  <c r="CT48" i="104" a="1"/>
  <c r="CT48" i="104" s="1"/>
  <c r="CU48" i="104" a="1"/>
  <c r="CU48" i="104" s="1"/>
  <c r="CH93" i="105" a="1"/>
  <c r="CH93" i="105" s="1"/>
  <c r="CD151" i="99"/>
  <c r="BP100" i="105" a="1"/>
  <c r="BP100" i="105" s="1"/>
  <c r="BN100" i="105" a="1"/>
  <c r="BN100" i="105" s="1"/>
  <c r="BQ100" i="105" a="1"/>
  <c r="BQ100" i="105" s="1"/>
  <c r="BI100" i="105" a="1"/>
  <c r="BI100" i="105" s="1"/>
  <c r="BK100" i="105" a="1"/>
  <c r="BK100" i="105" s="1"/>
  <c r="BJ100" i="105" a="1"/>
  <c r="BJ100" i="105" s="1"/>
  <c r="BH100" i="105" a="1"/>
  <c r="BH100" i="105" s="1"/>
  <c r="BO100" i="105" a="1"/>
  <c r="BO100" i="105" s="1"/>
  <c r="BM100" i="105" a="1"/>
  <c r="BM100" i="105" s="1"/>
  <c r="BL100" i="105" a="1"/>
  <c r="BL100" i="105" s="1"/>
  <c r="BD115" i="104" a="1"/>
  <c r="BD115" i="104" s="1"/>
  <c r="AD79" i="104" a="1"/>
  <c r="AD79" i="104" s="1"/>
  <c r="AM48" i="105" a="1"/>
  <c r="AM48" i="105" s="1"/>
  <c r="AP48" i="105" a="1"/>
  <c r="AP48" i="105" s="1"/>
  <c r="AV48" i="105" a="1"/>
  <c r="AV48" i="105" s="1"/>
  <c r="AS48" i="105" a="1"/>
  <c r="AS48" i="105" s="1"/>
  <c r="AR48" i="105" a="1"/>
  <c r="AR48" i="105" s="1"/>
  <c r="AO48" i="105" a="1"/>
  <c r="AO48" i="105" s="1"/>
  <c r="AQ48" i="105" a="1"/>
  <c r="AQ48" i="105" s="1"/>
  <c r="AL48" i="105" a="1"/>
  <c r="AL48" i="105" s="1"/>
  <c r="AK48" i="105" a="1"/>
  <c r="AK48" i="105" s="1"/>
  <c r="AU48" i="105" a="1"/>
  <c r="AU48" i="105" s="1"/>
  <c r="DJ132" i="105" a="1"/>
  <c r="DJ132" i="105" s="1"/>
  <c r="DH132" i="105" a="1"/>
  <c r="DH132" i="105" s="1"/>
  <c r="BB101" i="105" a="1"/>
  <c r="BB101" i="105" s="1"/>
  <c r="CV101" i="105" a="1"/>
  <c r="CV101" i="105" s="1"/>
  <c r="CZ101" i="105" a="1"/>
  <c r="CZ101" i="105" s="1"/>
  <c r="CY101" i="105" a="1"/>
  <c r="CY101" i="105" s="1"/>
  <c r="CX101" i="105" a="1"/>
  <c r="CX101" i="105" s="1"/>
  <c r="CW101" i="105" a="1"/>
  <c r="CW101" i="105" s="1"/>
  <c r="BD56" i="104" a="1"/>
  <c r="BD56" i="104" s="1"/>
  <c r="BW53" i="99" a="1"/>
  <c r="BW53" i="99" s="1"/>
  <c r="CB39" i="105" a="1"/>
  <c r="CB39" i="105" s="1"/>
  <c r="BB12" i="105" a="1"/>
  <c r="BB12" i="105" s="1"/>
  <c r="CP29" i="105" a="1"/>
  <c r="CP29" i="105" s="1"/>
  <c r="DF104" i="105" a="1"/>
  <c r="DF104" i="105" s="1"/>
  <c r="BC56" i="105" a="1"/>
  <c r="BC56" i="105" s="1"/>
  <c r="AZ56" i="105" a="1"/>
  <c r="AZ56" i="105" s="1"/>
  <c r="AX56" i="105" a="1"/>
  <c r="AX56" i="105" s="1"/>
  <c r="AW56" i="105" a="1"/>
  <c r="AW56" i="105" s="1"/>
  <c r="BG56" i="105" a="1"/>
  <c r="BG56" i="105" s="1"/>
  <c r="BD56" i="105" a="1"/>
  <c r="BD56" i="105" s="1"/>
  <c r="AY56" i="105" a="1"/>
  <c r="AY56" i="105" s="1"/>
  <c r="BB56" i="105" a="1"/>
  <c r="BB56" i="105" s="1"/>
  <c r="BE56" i="105" a="1"/>
  <c r="BE56" i="105" s="1"/>
  <c r="BC78" i="105" a="1"/>
  <c r="BC78" i="105" s="1"/>
  <c r="BD78" i="105" a="1"/>
  <c r="BD78" i="105" s="1"/>
  <c r="BB78" i="105" a="1"/>
  <c r="BB78" i="105" s="1"/>
  <c r="BG78" i="105" a="1"/>
  <c r="BG78" i="105" s="1"/>
  <c r="BE78" i="105" a="1"/>
  <c r="BE78" i="105" s="1"/>
  <c r="AY78" i="105" a="1"/>
  <c r="AY78" i="105" s="1"/>
  <c r="BF78" i="105" a="1"/>
  <c r="BF78" i="105" s="1"/>
  <c r="AW78" i="105" a="1"/>
  <c r="AW78" i="105" s="1"/>
  <c r="AX78" i="105" a="1"/>
  <c r="AX78" i="105" s="1"/>
  <c r="CF79" i="99"/>
  <c r="AY133" i="105" a="1"/>
  <c r="AY133" i="105" s="1"/>
  <c r="DD10" i="105" a="1"/>
  <c r="DD10" i="105" s="1"/>
  <c r="Z38" i="99"/>
  <c r="CC82" i="105" a="1"/>
  <c r="CC82" i="105" s="1"/>
  <c r="BY115" i="105" a="1"/>
  <c r="BY115" i="105" s="1"/>
  <c r="CU42" i="104" a="1"/>
  <c r="CU42" i="104" s="1"/>
  <c r="CR42" i="104" a="1"/>
  <c r="CR42" i="104" s="1"/>
  <c r="BM42" i="104" a="1"/>
  <c r="BM42" i="104" s="1"/>
  <c r="BD42" i="104" a="1"/>
  <c r="BD42" i="104" s="1"/>
  <c r="CT42" i="104" a="1"/>
  <c r="CT42" i="104" s="1"/>
  <c r="CH42" i="104" a="1"/>
  <c r="CH42" i="104" s="1"/>
  <c r="CS42" i="104" a="1"/>
  <c r="CS42" i="104" s="1"/>
  <c r="BU42" i="104" a="1"/>
  <c r="BU42" i="104" s="1"/>
  <c r="CD155" i="99"/>
  <c r="CG167" i="99"/>
  <c r="CH167" i="99"/>
  <c r="CE106" i="105" a="1"/>
  <c r="CE106" i="105" s="1"/>
  <c r="CY96" i="105" a="1"/>
  <c r="CY96" i="105" s="1"/>
  <c r="CX96" i="105" a="1"/>
  <c r="CX96" i="105" s="1"/>
  <c r="CZ96" i="105" a="1"/>
  <c r="CZ96" i="105" s="1"/>
  <c r="BR49" i="104" a="1"/>
  <c r="BR49" i="104" s="1"/>
  <c r="BZ49" i="104" a="1"/>
  <c r="BZ49" i="104" s="1"/>
  <c r="CA49" i="104" a="1"/>
  <c r="CA49" i="104" s="1"/>
  <c r="CD49" i="104" a="1"/>
  <c r="CD49" i="104" s="1"/>
  <c r="CE49" i="104" a="1"/>
  <c r="CE49" i="104" s="1"/>
  <c r="CC49" i="104" a="1"/>
  <c r="CC49" i="104" s="1"/>
  <c r="CF49" i="104" a="1"/>
  <c r="CF49" i="104" s="1"/>
  <c r="BA49" i="104" a="1"/>
  <c r="BA49" i="104" s="1"/>
  <c r="CB49" i="104" a="1"/>
  <c r="CB49" i="104" s="1"/>
  <c r="BJ49" i="104" a="1"/>
  <c r="BJ49" i="104" s="1"/>
  <c r="CJ125" i="105" a="1"/>
  <c r="CJ125" i="105" s="1"/>
  <c r="DF124" i="105" a="1"/>
  <c r="DF124" i="105" s="1"/>
  <c r="AS134" i="105" a="1"/>
  <c r="AS134" i="105" s="1"/>
  <c r="AQ134" i="105" a="1"/>
  <c r="AQ134" i="105" s="1"/>
  <c r="AM134" i="105" a="1"/>
  <c r="AM134" i="105" s="1"/>
  <c r="AP134" i="105" a="1"/>
  <c r="AP134" i="105" s="1"/>
  <c r="AR134" i="105" a="1"/>
  <c r="AR134" i="105" s="1"/>
  <c r="AT134" i="105" a="1"/>
  <c r="AT134" i="105" s="1"/>
  <c r="AL134" i="105" a="1"/>
  <c r="AL134" i="105" s="1"/>
  <c r="AV134" i="105" a="1"/>
  <c r="AV134" i="105" s="1"/>
  <c r="AK134" i="105" a="1"/>
  <c r="AK134" i="105" s="1"/>
  <c r="AU134" i="105" a="1"/>
  <c r="AU134" i="105" s="1"/>
  <c r="BM90" i="104" a="1"/>
  <c r="BM90" i="104" s="1"/>
  <c r="CG104" i="99"/>
  <c r="CH104" i="99"/>
  <c r="CN130" i="105" a="1"/>
  <c r="CN130" i="105" s="1"/>
  <c r="DJ130" i="105" a="1"/>
  <c r="DJ130" i="105" s="1"/>
  <c r="BD147" i="104" a="1"/>
  <c r="BD147" i="104" s="1"/>
  <c r="CM147" i="104" a="1"/>
  <c r="CM147" i="104" s="1"/>
  <c r="CR147" i="104" a="1"/>
  <c r="CR147" i="104" s="1"/>
  <c r="CT147" i="104" a="1"/>
  <c r="CT147" i="104" s="1"/>
  <c r="AT147" i="104" a="1"/>
  <c r="AT147" i="104" s="1"/>
  <c r="CU147" i="104" a="1"/>
  <c r="CU147" i="104" s="1"/>
  <c r="CH147" i="104" a="1"/>
  <c r="CH147" i="104" s="1"/>
  <c r="BM147" i="104" a="1"/>
  <c r="BM147" i="104" s="1"/>
  <c r="AI147" i="104" a="1"/>
  <c r="AI147" i="104" s="1"/>
  <c r="BO134" i="104" a="1"/>
  <c r="BO134" i="104" s="1"/>
  <c r="BQ134" i="104" a="1"/>
  <c r="BQ134" i="104" s="1"/>
  <c r="BK134" i="104" a="1"/>
  <c r="BK134" i="104" s="1"/>
  <c r="BN134" i="104" a="1"/>
  <c r="BN134" i="104" s="1"/>
  <c r="BP134" i="104" a="1"/>
  <c r="BP134" i="104" s="1"/>
  <c r="BL134" i="104" a="1"/>
  <c r="BL134" i="104" s="1"/>
  <c r="BM134" i="104" a="1"/>
  <c r="BM134" i="104" s="1"/>
  <c r="S134" i="104"/>
  <c r="BO141" i="104" a="1"/>
  <c r="BO141" i="104" s="1"/>
  <c r="BP141" i="104" a="1"/>
  <c r="BP141" i="104" s="1"/>
  <c r="BQ141" i="104" a="1"/>
  <c r="BQ141" i="104" s="1"/>
  <c r="BK141" i="104" a="1"/>
  <c r="BK141" i="104" s="1"/>
  <c r="BM141" i="104" a="1"/>
  <c r="BM141" i="104" s="1"/>
  <c r="BN141" i="104" a="1"/>
  <c r="BN141" i="104" s="1"/>
  <c r="BL141" i="104" a="1"/>
  <c r="BL141" i="104" s="1"/>
  <c r="S141" i="104"/>
  <c r="BI141" i="104" s="1" a="1"/>
  <c r="BI141" i="104" s="1"/>
  <c r="DH4" i="105" a="1"/>
  <c r="DH4" i="105" s="1"/>
  <c r="CY4" i="105" a="1"/>
  <c r="CY4" i="105" s="1"/>
  <c r="BF4" i="105" a="1"/>
  <c r="BF4" i="105" s="1"/>
  <c r="DJ4" i="105" a="1"/>
  <c r="DJ4" i="105" s="1"/>
  <c r="DC4" i="105" a="1"/>
  <c r="DC4" i="105" s="1"/>
  <c r="DF4" i="105" a="1"/>
  <c r="DF4" i="105" s="1"/>
  <c r="AU4" i="105" a="1"/>
  <c r="AU4" i="105" s="1"/>
  <c r="CT4" i="105" a="1"/>
  <c r="CT4" i="105" s="1"/>
  <c r="AV141" i="105" a="1"/>
  <c r="AV141" i="105" s="1"/>
  <c r="AS141" i="105" a="1"/>
  <c r="AS141" i="105" s="1"/>
  <c r="AR141" i="105" a="1"/>
  <c r="AR141" i="105" s="1"/>
  <c r="AK141" i="105" a="1"/>
  <c r="AK141" i="105" s="1"/>
  <c r="AP141" i="105" a="1"/>
  <c r="AP141" i="105" s="1"/>
  <c r="AN141" i="105" a="1"/>
  <c r="AN141" i="105" s="1"/>
  <c r="AT141" i="105" a="1"/>
  <c r="AT141" i="105" s="1"/>
  <c r="AO141" i="105" a="1"/>
  <c r="AO141" i="105" s="1"/>
  <c r="AL141" i="105" a="1"/>
  <c r="AL141" i="105" s="1"/>
  <c r="AU141" i="105" a="1"/>
  <c r="AU141" i="105" s="1"/>
  <c r="AM141" i="105" a="1"/>
  <c r="AM141" i="105" s="1"/>
  <c r="AQ141" i="105" a="1"/>
  <c r="AQ141" i="105" s="1"/>
  <c r="CR96" i="104" a="1"/>
  <c r="CR96" i="104" s="1"/>
  <c r="CS96" i="104" a="1"/>
  <c r="CS96" i="104" s="1"/>
  <c r="CT96" i="104" a="1"/>
  <c r="CT96" i="104" s="1"/>
  <c r="CU96" i="104" a="1"/>
  <c r="CU96" i="104" s="1"/>
  <c r="B133" i="105"/>
  <c r="D133" i="105"/>
  <c r="C133" i="105"/>
  <c r="AU9" i="105" a="1"/>
  <c r="AU9" i="105" s="1"/>
  <c r="DJ78" i="105" a="1"/>
  <c r="DJ78" i="105" s="1"/>
  <c r="DH78" i="105" a="1"/>
  <c r="DH78" i="105" s="1"/>
  <c r="DF78" i="105" a="1"/>
  <c r="DF78" i="105" s="1"/>
  <c r="BY78" i="105" a="1"/>
  <c r="BY78" i="105" s="1"/>
  <c r="BP78" i="105" a="1"/>
  <c r="BP78" i="105" s="1"/>
  <c r="CI8" i="99"/>
  <c r="B142" i="105"/>
  <c r="D142" i="105"/>
  <c r="C142" i="105"/>
  <c r="BJ95" i="105" a="1"/>
  <c r="BJ95" i="105" s="1"/>
  <c r="BQ95" i="105" a="1"/>
  <c r="BQ95" i="105" s="1"/>
  <c r="BO95" i="105" a="1"/>
  <c r="BO95" i="105" s="1"/>
  <c r="BN95" i="105" a="1"/>
  <c r="BN95" i="105" s="1"/>
  <c r="BL95" i="105" a="1"/>
  <c r="BL95" i="105" s="1"/>
  <c r="BK95" i="105" a="1"/>
  <c r="BK95" i="105" s="1"/>
  <c r="BM95" i="105" a="1"/>
  <c r="BM95" i="105" s="1"/>
  <c r="BI95" i="105" a="1"/>
  <c r="BI95" i="105" s="1"/>
  <c r="BP95" i="105" a="1"/>
  <c r="BP95" i="105" s="1"/>
  <c r="BH95" i="105" a="1"/>
  <c r="BH95" i="105" s="1"/>
  <c r="BK10" i="104" a="1"/>
  <c r="BK10" i="104" s="1"/>
  <c r="BQ10" i="104" a="1"/>
  <c r="BQ10" i="104" s="1"/>
  <c r="BM10" i="104" a="1"/>
  <c r="BM10" i="104" s="1"/>
  <c r="BN10" i="104" a="1"/>
  <c r="BN10" i="104" s="1"/>
  <c r="BO10" i="104" a="1"/>
  <c r="BO10" i="104" s="1"/>
  <c r="BP10" i="104" a="1"/>
  <c r="BP10" i="104" s="1"/>
  <c r="BL10" i="104" a="1"/>
  <c r="BL10" i="104" s="1"/>
  <c r="S10" i="104"/>
  <c r="CS82" i="104" a="1"/>
  <c r="CS82" i="104" s="1"/>
  <c r="CR82" i="104" a="1"/>
  <c r="CR82" i="104" s="1"/>
  <c r="CT82" i="104" a="1"/>
  <c r="CT82" i="104" s="1"/>
  <c r="CU82" i="104" a="1"/>
  <c r="CU82" i="104" s="1"/>
  <c r="AT109" i="104" a="1"/>
  <c r="AT109" i="104" s="1"/>
  <c r="AS106" i="105" a="1"/>
  <c r="AS106" i="105" s="1"/>
  <c r="B109" i="105"/>
  <c r="C109" i="105"/>
  <c r="D109" i="105"/>
  <c r="AD97" i="104" a="1"/>
  <c r="AD97" i="104" s="1"/>
  <c r="BZ89" i="105" a="1"/>
  <c r="BZ89" i="105" s="1"/>
  <c r="BG89" i="105" a="1"/>
  <c r="BG89" i="105" s="1"/>
  <c r="DH24" i="105" a="1"/>
  <c r="DH24" i="105" s="1"/>
  <c r="BF24" i="105" a="1"/>
  <c r="BF24" i="105" s="1"/>
  <c r="AU24" i="105" a="1"/>
  <c r="AU24" i="105" s="1"/>
  <c r="CT24" i="105" a="1"/>
  <c r="CT24" i="105" s="1"/>
  <c r="DJ24" i="105" a="1"/>
  <c r="DJ24" i="105" s="1"/>
  <c r="AO134" i="104" a="1"/>
  <c r="AO134" i="104" s="1"/>
  <c r="C22" i="105"/>
  <c r="D22" i="105"/>
  <c r="B22" i="105"/>
  <c r="BN111" i="104" a="1"/>
  <c r="BN111" i="104" s="1"/>
  <c r="BO111" i="104" a="1"/>
  <c r="BO111" i="104" s="1"/>
  <c r="S111" i="104"/>
  <c r="BI111" i="104" s="1" a="1"/>
  <c r="BI111" i="104" s="1"/>
  <c r="BQ111" i="104" a="1"/>
  <c r="BQ111" i="104" s="1"/>
  <c r="BP111" i="104" a="1"/>
  <c r="BP111" i="104" s="1"/>
  <c r="BK111" i="104" a="1"/>
  <c r="BK111" i="104" s="1"/>
  <c r="BM111" i="104" a="1"/>
  <c r="BM111" i="104" s="1"/>
  <c r="CT83" i="105" a="1"/>
  <c r="CT83" i="105" s="1"/>
  <c r="BP48" i="104" a="1"/>
  <c r="BP48" i="104" s="1"/>
  <c r="BM48" i="104" a="1"/>
  <c r="BM48" i="104" s="1"/>
  <c r="BK48" i="104" a="1"/>
  <c r="BK48" i="104" s="1"/>
  <c r="BL48" i="104" a="1"/>
  <c r="BL48" i="104" s="1"/>
  <c r="BN48" i="104" a="1"/>
  <c r="BN48" i="104" s="1"/>
  <c r="BQ48" i="104" a="1"/>
  <c r="BQ48" i="104" s="1"/>
  <c r="S48" i="104"/>
  <c r="D42" i="105"/>
  <c r="C42" i="105"/>
  <c r="B42" i="105"/>
  <c r="BW106" i="105" a="1"/>
  <c r="BW106" i="105" s="1"/>
  <c r="CS91" i="104" a="1"/>
  <c r="CS91" i="104" s="1"/>
  <c r="BQ55" i="105" a="1"/>
  <c r="BQ55" i="105" s="1"/>
  <c r="BJ55" i="105" a="1"/>
  <c r="BJ55" i="105" s="1"/>
  <c r="BN55" i="105" a="1"/>
  <c r="BN55" i="105" s="1"/>
  <c r="BO55" i="105" a="1"/>
  <c r="BO55" i="105" s="1"/>
  <c r="BP55" i="105" a="1"/>
  <c r="BP55" i="105" s="1"/>
  <c r="BM55" i="105" a="1"/>
  <c r="BM55" i="105" s="1"/>
  <c r="BL55" i="105" a="1"/>
  <c r="BL55" i="105" s="1"/>
  <c r="BI55" i="105" a="1"/>
  <c r="BI55" i="105" s="1"/>
  <c r="BK55" i="105" a="1"/>
  <c r="BK55" i="105" s="1"/>
  <c r="AO124" i="105" a="1"/>
  <c r="AO124" i="105" s="1"/>
  <c r="AU124" i="105" a="1"/>
  <c r="AU124" i="105" s="1"/>
  <c r="AP124" i="105" a="1"/>
  <c r="AP124" i="105" s="1"/>
  <c r="AQ124" i="105" a="1"/>
  <c r="AQ124" i="105" s="1"/>
  <c r="AT124" i="105" a="1"/>
  <c r="AT124" i="105" s="1"/>
  <c r="AV124" i="105" a="1"/>
  <c r="AV124" i="105" s="1"/>
  <c r="AS124" i="105" a="1"/>
  <c r="AS124" i="105" s="1"/>
  <c r="AK124" i="105" a="1"/>
  <c r="AK124" i="105" s="1"/>
  <c r="AR124" i="105" a="1"/>
  <c r="AR124" i="105" s="1"/>
  <c r="AN124" i="105" a="1"/>
  <c r="AN124" i="105" s="1"/>
  <c r="AK115" i="105" a="1"/>
  <c r="AK115" i="105" s="1"/>
  <c r="AT115" i="105" a="1"/>
  <c r="AT115" i="105" s="1"/>
  <c r="AR115" i="105" a="1"/>
  <c r="AR115" i="105" s="1"/>
  <c r="AM115" i="105" a="1"/>
  <c r="AM115" i="105" s="1"/>
  <c r="AL115" i="105" a="1"/>
  <c r="AL115" i="105" s="1"/>
  <c r="AQ115" i="105" a="1"/>
  <c r="AQ115" i="105" s="1"/>
  <c r="AU115" i="105" a="1"/>
  <c r="AU115" i="105" s="1"/>
  <c r="AS115" i="105" a="1"/>
  <c r="AS115" i="105" s="1"/>
  <c r="AV115" i="105" a="1"/>
  <c r="AV115" i="105" s="1"/>
  <c r="AN115" i="105" a="1"/>
  <c r="AN115" i="105" s="1"/>
  <c r="AP115" i="105" a="1"/>
  <c r="AP115" i="105" s="1"/>
  <c r="AO115" i="105" a="1"/>
  <c r="AO115" i="105" s="1"/>
  <c r="BN101" i="105" a="1"/>
  <c r="BN101" i="105" s="1"/>
  <c r="BK101" i="105" a="1"/>
  <c r="BK101" i="105" s="1"/>
  <c r="BO101" i="105" a="1"/>
  <c r="BO101" i="105" s="1"/>
  <c r="BM101" i="105" a="1"/>
  <c r="BM101" i="105" s="1"/>
  <c r="BI101" i="105" a="1"/>
  <c r="BI101" i="105" s="1"/>
  <c r="BH101" i="105" a="1"/>
  <c r="BH101" i="105" s="1"/>
  <c r="BL101" i="105" a="1"/>
  <c r="BL101" i="105" s="1"/>
  <c r="BP101" i="105" a="1"/>
  <c r="BP101" i="105" s="1"/>
  <c r="AQ75" i="105" a="1"/>
  <c r="AQ75" i="105" s="1"/>
  <c r="CX75" i="105" a="1"/>
  <c r="CX75" i="105" s="1"/>
  <c r="CZ75" i="105" a="1"/>
  <c r="CZ75" i="105" s="1"/>
  <c r="CY75" i="105" a="1"/>
  <c r="CY75" i="105" s="1"/>
  <c r="CV75" i="105" a="1"/>
  <c r="CV75" i="105" s="1"/>
  <c r="CW75" i="105" a="1"/>
  <c r="CW75" i="105" s="1"/>
  <c r="BB75" i="105" a="1"/>
  <c r="BB75" i="105" s="1"/>
  <c r="CP75" i="105" a="1"/>
  <c r="CP75" i="105" s="1"/>
  <c r="AO48" i="104" a="1"/>
  <c r="AO48" i="104" s="1"/>
  <c r="AD104" i="104" a="1"/>
  <c r="AD104" i="104" s="1"/>
  <c r="AI144" i="104" a="1"/>
  <c r="AI144" i="104" s="1"/>
  <c r="AT144" i="104" a="1"/>
  <c r="AT144" i="104" s="1"/>
  <c r="CT144" i="104" a="1"/>
  <c r="CT144" i="104" s="1"/>
  <c r="CU144" i="104" a="1"/>
  <c r="CU144" i="104" s="1"/>
  <c r="CR144" i="104" a="1"/>
  <c r="CR144" i="104" s="1"/>
  <c r="CM144" i="104" a="1"/>
  <c r="CM144" i="104" s="1"/>
  <c r="AW101" i="105" a="1"/>
  <c r="AW101" i="105" s="1"/>
  <c r="CG52" i="99"/>
  <c r="CH52" i="99"/>
  <c r="CD182" i="99"/>
  <c r="CH182" i="99"/>
  <c r="CG182" i="99"/>
  <c r="C84" i="105"/>
  <c r="D84" i="105"/>
  <c r="B84" i="105"/>
  <c r="CG37" i="99"/>
  <c r="CH37" i="99"/>
  <c r="CI87" i="99"/>
  <c r="AK122" i="105" a="1"/>
  <c r="AK122" i="105" s="1"/>
  <c r="AV122" i="105" a="1"/>
  <c r="AV122" i="105" s="1"/>
  <c r="AO119" i="104" a="1"/>
  <c r="AO119" i="104" s="1"/>
  <c r="D125" i="105"/>
  <c r="B125" i="105"/>
  <c r="C125" i="105"/>
  <c r="CH125" i="104" a="1"/>
  <c r="CH125" i="104" s="1"/>
  <c r="CS125" i="104" a="1"/>
  <c r="CS125" i="104" s="1"/>
  <c r="CU125" i="104" a="1"/>
  <c r="CU125" i="104" s="1"/>
  <c r="CR125" i="104" a="1"/>
  <c r="CR125" i="104" s="1"/>
  <c r="CT125" i="104" a="1"/>
  <c r="CT125" i="104" s="1"/>
  <c r="CT104" i="104" a="1"/>
  <c r="CT104" i="104" s="1"/>
  <c r="CU104" i="104" a="1"/>
  <c r="CU104" i="104" s="1"/>
  <c r="CR104" i="104" a="1"/>
  <c r="CR104" i="104" s="1"/>
  <c r="CS104" i="104" a="1"/>
  <c r="CS104" i="104" s="1"/>
  <c r="BU111" i="105" a="1"/>
  <c r="BU111" i="105" s="1"/>
  <c r="BB111" i="105" a="1"/>
  <c r="BB111" i="105" s="1"/>
  <c r="CW111" i="105" a="1"/>
  <c r="CW111" i="105" s="1"/>
  <c r="CY111" i="105" a="1"/>
  <c r="CY111" i="105" s="1"/>
  <c r="CC111" i="105" a="1"/>
  <c r="CC111" i="105" s="1"/>
  <c r="CV111" i="105" a="1"/>
  <c r="CV111" i="105" s="1"/>
  <c r="CJ111" i="105" a="1"/>
  <c r="CJ111" i="105" s="1"/>
  <c r="CX111" i="105" a="1"/>
  <c r="CX111" i="105" s="1"/>
  <c r="CP111" i="105" a="1"/>
  <c r="CP111" i="105" s="1"/>
  <c r="CH134" i="104" a="1"/>
  <c r="CH134" i="104" s="1"/>
  <c r="CR134" i="104" a="1"/>
  <c r="CR134" i="104" s="1"/>
  <c r="CT134" i="104" a="1"/>
  <c r="CT134" i="104" s="1"/>
  <c r="CU134" i="104" a="1"/>
  <c r="CU134" i="104" s="1"/>
  <c r="CS134" i="104" a="1"/>
  <c r="CS134" i="104" s="1"/>
  <c r="C104" i="105"/>
  <c r="B104" i="105"/>
  <c r="D104" i="105"/>
  <c r="CJ109" i="105" a="1"/>
  <c r="CJ109" i="105" s="1"/>
  <c r="BU148" i="104" a="1"/>
  <c r="BU148" i="104" s="1"/>
  <c r="BT148" i="104" a="1"/>
  <c r="BT148" i="104" s="1"/>
  <c r="BV148" i="104" a="1"/>
  <c r="BV148" i="104" s="1"/>
  <c r="BY148" i="104" a="1"/>
  <c r="BY148" i="104" s="1"/>
  <c r="BS148" i="104" a="1"/>
  <c r="BS148" i="104" s="1"/>
  <c r="BW148" i="104" a="1"/>
  <c r="BW148" i="104" s="1"/>
  <c r="BX148" i="104" a="1"/>
  <c r="BX148" i="104" s="1"/>
  <c r="T148" i="104"/>
  <c r="BR148" i="104" s="1" a="1"/>
  <c r="BR148" i="104" s="1"/>
  <c r="AZ148" i="104" a="1"/>
  <c r="AZ148" i="104" s="1"/>
  <c r="CY132" i="105" a="1"/>
  <c r="CY132" i="105" s="1"/>
  <c r="CV132" i="105" a="1"/>
  <c r="CV132" i="105" s="1"/>
  <c r="CW132" i="105" a="1"/>
  <c r="CW132" i="105" s="1"/>
  <c r="CZ132" i="105" a="1"/>
  <c r="CZ132" i="105" s="1"/>
  <c r="CX132" i="105" a="1"/>
  <c r="CX132" i="105" s="1"/>
  <c r="CI180" i="99"/>
  <c r="CE180" i="99"/>
  <c r="BC40" i="104" a="1"/>
  <c r="BC40" i="104" s="1"/>
  <c r="BE40" i="104" a="1"/>
  <c r="BE40" i="104" s="1"/>
  <c r="BF40" i="104" a="1"/>
  <c r="BF40" i="104" s="1"/>
  <c r="BF154" i="104" s="1"/>
  <c r="BB40" i="104" a="1"/>
  <c r="BB40" i="104" s="1"/>
  <c r="BG40" i="104" a="1"/>
  <c r="BG40" i="104" s="1"/>
  <c r="R40" i="104"/>
  <c r="AY40" i="104" s="1" a="1"/>
  <c r="AY40" i="104" s="1"/>
  <c r="BD40" i="104" a="1"/>
  <c r="BD40" i="104" s="1"/>
  <c r="BH40" i="104" a="1"/>
  <c r="BH40" i="104" s="1"/>
  <c r="AN40" i="104" a="1"/>
  <c r="AN40" i="104" s="1"/>
  <c r="AN154" i="104" s="1"/>
  <c r="AC40" i="104" a="1"/>
  <c r="AC40" i="104" s="1"/>
  <c r="BG21" i="105" a="1"/>
  <c r="BG21" i="105" s="1"/>
  <c r="BF21" i="105" a="1"/>
  <c r="BF21" i="105" s="1"/>
  <c r="BB21" i="105" a="1"/>
  <c r="BB21" i="105" s="1"/>
  <c r="BE21" i="105" a="1"/>
  <c r="BE21" i="105" s="1"/>
  <c r="AZ21" i="105" a="1"/>
  <c r="AZ21" i="105" s="1"/>
  <c r="BA21" i="105" a="1"/>
  <c r="BA21" i="105" s="1"/>
  <c r="BD21" i="105" a="1"/>
  <c r="BD21" i="105" s="1"/>
  <c r="AX21" i="105" a="1"/>
  <c r="AX21" i="105" s="1"/>
  <c r="AY21" i="105" a="1"/>
  <c r="AY21" i="105" s="1"/>
  <c r="BC21" i="105" a="1"/>
  <c r="BC21" i="105" s="1"/>
  <c r="AW21" i="105" a="1"/>
  <c r="AW21" i="105" s="1"/>
  <c r="BK133" i="104" a="1"/>
  <c r="BK133" i="104" s="1"/>
  <c r="BN133" i="104" a="1"/>
  <c r="BN133" i="104" s="1"/>
  <c r="BO133" i="104" a="1"/>
  <c r="BO133" i="104" s="1"/>
  <c r="S133" i="104"/>
  <c r="BI133" i="104" s="1" a="1"/>
  <c r="BI133" i="104" s="1"/>
  <c r="BL133" i="104" a="1"/>
  <c r="BL133" i="104" s="1"/>
  <c r="BM133" i="104" a="1"/>
  <c r="BM133" i="104" s="1"/>
  <c r="CT75" i="104" a="1"/>
  <c r="CT75" i="104" s="1"/>
  <c r="CU75" i="104" a="1"/>
  <c r="CU75" i="104" s="1"/>
  <c r="AT75" i="104" a="1"/>
  <c r="AT75" i="104" s="1"/>
  <c r="CR75" i="104" a="1"/>
  <c r="CR75" i="104" s="1"/>
  <c r="CS75" i="104" a="1"/>
  <c r="CS75" i="104" s="1"/>
  <c r="CH75" i="104" a="1"/>
  <c r="CH75" i="104" s="1"/>
  <c r="AI75" i="104" a="1"/>
  <c r="AI75" i="104" s="1"/>
  <c r="AO82" i="105" a="1"/>
  <c r="AO82" i="105" s="1"/>
  <c r="AV82" i="105" a="1"/>
  <c r="AV82" i="105" s="1"/>
  <c r="AS82" i="105" a="1"/>
  <c r="AS82" i="105" s="1"/>
  <c r="AU82" i="105" a="1"/>
  <c r="AU82" i="105" s="1"/>
  <c r="AP82" i="105" a="1"/>
  <c r="AP82" i="105" s="1"/>
  <c r="AL82" i="105" a="1"/>
  <c r="AL82" i="105" s="1"/>
  <c r="AQ82" i="105" a="1"/>
  <c r="AQ82" i="105" s="1"/>
  <c r="AT82" i="105" a="1"/>
  <c r="AT82" i="105" s="1"/>
  <c r="AK82" i="105" a="1"/>
  <c r="AK82" i="105" s="1"/>
  <c r="AM82" i="105" a="1"/>
  <c r="AM82" i="105" s="1"/>
  <c r="AR82" i="105" a="1"/>
  <c r="AR82" i="105" s="1"/>
  <c r="AN82" i="105" a="1"/>
  <c r="AN82" i="105" s="1"/>
  <c r="CE130" i="105" a="1"/>
  <c r="CE130" i="105" s="1"/>
  <c r="CI110" i="99"/>
  <c r="CR89" i="104" a="1"/>
  <c r="CR89" i="104" s="1"/>
  <c r="CS89" i="104" a="1"/>
  <c r="CS89" i="104" s="1"/>
  <c r="CT89" i="104" a="1"/>
  <c r="CT89" i="104" s="1"/>
  <c r="CU89" i="104" a="1"/>
  <c r="CU89" i="104" s="1"/>
  <c r="AR125" i="105" a="1"/>
  <c r="AR125" i="105" s="1"/>
  <c r="AV125" i="105" a="1"/>
  <c r="AV125" i="105" s="1"/>
  <c r="AP125" i="105" a="1"/>
  <c r="AP125" i="105" s="1"/>
  <c r="AT125" i="105" a="1"/>
  <c r="AT125" i="105" s="1"/>
  <c r="AU125" i="105" a="1"/>
  <c r="AU125" i="105" s="1"/>
  <c r="AN125" i="105" a="1"/>
  <c r="AN125" i="105" s="1"/>
  <c r="AQ125" i="105" a="1"/>
  <c r="AQ125" i="105" s="1"/>
  <c r="AO125" i="105" a="1"/>
  <c r="AO125" i="105" s="1"/>
  <c r="AK125" i="105" a="1"/>
  <c r="AK125" i="105" s="1"/>
  <c r="AM125" i="105" a="1"/>
  <c r="AM125" i="105" s="1"/>
  <c r="AS125" i="105" a="1"/>
  <c r="AS125" i="105" s="1"/>
  <c r="CG110" i="99"/>
  <c r="CH110" i="99"/>
  <c r="CD85" i="99"/>
  <c r="CF85" i="99"/>
  <c r="CY22" i="105" a="1"/>
  <c r="CY22" i="105" s="1"/>
  <c r="CW22" i="105" a="1"/>
  <c r="CW22" i="105" s="1"/>
  <c r="CX22" i="105" a="1"/>
  <c r="CX22" i="105" s="1"/>
  <c r="CZ22" i="105" a="1"/>
  <c r="CZ22" i="105" s="1"/>
  <c r="CV22" i="105" a="1"/>
  <c r="CV22" i="105" s="1"/>
  <c r="BF29" i="105" a="1"/>
  <c r="BF29" i="105" s="1"/>
  <c r="CR105" i="104" a="1"/>
  <c r="CR105" i="104" s="1"/>
  <c r="AY93" i="104" a="1"/>
  <c r="AY93" i="104" s="1"/>
  <c r="BG133" i="105" a="1"/>
  <c r="BG133" i="105" s="1"/>
  <c r="AD181" i="99"/>
  <c r="AI129" i="105"/>
  <c r="AH181" i="99"/>
  <c r="CC181" i="99"/>
  <c r="CH181" i="99" s="1"/>
  <c r="CJ22" i="105" a="1"/>
  <c r="CJ22" i="105" s="1"/>
  <c r="BR78" i="104" a="1"/>
  <c r="BR78" i="104" s="1"/>
  <c r="CF78" i="104" a="1"/>
  <c r="CF78" i="104" s="1"/>
  <c r="BZ78" i="104" a="1"/>
  <c r="BZ78" i="104" s="1"/>
  <c r="CE78" i="104" a="1"/>
  <c r="CE78" i="104" s="1"/>
  <c r="CA78" i="104" a="1"/>
  <c r="CA78" i="104" s="1"/>
  <c r="CC78" i="104" a="1"/>
  <c r="CC78" i="104" s="1"/>
  <c r="BJ78" i="104" a="1"/>
  <c r="BJ78" i="104" s="1"/>
  <c r="CB78" i="104" a="1"/>
  <c r="CB78" i="104" s="1"/>
  <c r="BA78" i="104" a="1"/>
  <c r="BA78" i="104" s="1"/>
  <c r="CD78" i="104" a="1"/>
  <c r="CD78" i="104" s="1"/>
  <c r="CP22" i="105" a="1"/>
  <c r="CP22" i="105" s="1"/>
  <c r="BY7" i="105" a="1"/>
  <c r="BY7" i="105" s="1"/>
  <c r="DJ7" i="105" a="1"/>
  <c r="DJ7" i="105" s="1"/>
  <c r="BF7" i="105" a="1"/>
  <c r="BF7" i="105" s="1"/>
  <c r="DF7" i="105" a="1"/>
  <c r="DF7" i="105" s="1"/>
  <c r="DC7" i="105" a="1"/>
  <c r="DC7" i="105" s="1"/>
  <c r="AD83" i="104" a="1"/>
  <c r="AD83" i="104" s="1"/>
  <c r="G79" i="105"/>
  <c r="CV78" i="105" a="1"/>
  <c r="CV78" i="105" s="1"/>
  <c r="CW78" i="105" a="1"/>
  <c r="CW78" i="105" s="1"/>
  <c r="CZ78" i="105" a="1"/>
  <c r="CZ78" i="105" s="1"/>
  <c r="CX78" i="105" a="1"/>
  <c r="CX78" i="105" s="1"/>
  <c r="CY78" i="105" a="1"/>
  <c r="CY78" i="105" s="1"/>
  <c r="BU78" i="105" a="1"/>
  <c r="BU78" i="105" s="1"/>
  <c r="BL78" i="105" a="1"/>
  <c r="BL78" i="105" s="1"/>
  <c r="BY2" i="105" a="1"/>
  <c r="BY2" i="105" s="1"/>
  <c r="CT2" i="105" a="1"/>
  <c r="CT2" i="105" s="1"/>
  <c r="DC2" i="105" a="1"/>
  <c r="DC2" i="105" s="1"/>
  <c r="DJ2" i="105" a="1"/>
  <c r="DJ2" i="105" s="1"/>
  <c r="DF2" i="105" a="1"/>
  <c r="DF2" i="105" s="1"/>
  <c r="CY2" i="105" a="1"/>
  <c r="CY2" i="105" s="1"/>
  <c r="CN96" i="105" a="1"/>
  <c r="CN96" i="105" s="1"/>
  <c r="CG103" i="105" a="1"/>
  <c r="CG103" i="105" s="1"/>
  <c r="CF49" i="105" a="1"/>
  <c r="CF49" i="105" s="1"/>
  <c r="DH49" i="105" a="1"/>
  <c r="DH49" i="105" s="1"/>
  <c r="DE49" i="105" a="1"/>
  <c r="DE49" i="105" s="1"/>
  <c r="DI49" i="105" a="1"/>
  <c r="DI49" i="105" s="1"/>
  <c r="DB49" i="105" a="1"/>
  <c r="DB49" i="105" s="1"/>
  <c r="BO49" i="105" a="1"/>
  <c r="BO49" i="105" s="1"/>
  <c r="BL110" i="104" a="1"/>
  <c r="BL110" i="104" s="1"/>
  <c r="BK94" i="105" a="1"/>
  <c r="BK94" i="105" s="1"/>
  <c r="BP94" i="105" a="1"/>
  <c r="BP94" i="105" s="1"/>
  <c r="BN94" i="105" a="1"/>
  <c r="BN94" i="105" s="1"/>
  <c r="BJ94" i="105" a="1"/>
  <c r="BJ94" i="105" s="1"/>
  <c r="BL94" i="105" a="1"/>
  <c r="BL94" i="105" s="1"/>
  <c r="BH94" i="105" a="1"/>
  <c r="BH94" i="105" s="1"/>
  <c r="BI94" i="105" a="1"/>
  <c r="BI94" i="105" s="1"/>
  <c r="BQ94" i="105" a="1"/>
  <c r="BQ94" i="105" s="1"/>
  <c r="BO94" i="105" a="1"/>
  <c r="BO94" i="105" s="1"/>
  <c r="BM94" i="105" a="1"/>
  <c r="BM94" i="105" s="1"/>
  <c r="CH114" i="99"/>
  <c r="CG114" i="99"/>
  <c r="AQ78" i="104" a="1"/>
  <c r="AQ78" i="104" s="1"/>
  <c r="CJ129" i="105" a="1"/>
  <c r="CJ129" i="105" s="1"/>
  <c r="CI129" i="105" a="1"/>
  <c r="CI129" i="105" s="1"/>
  <c r="CO129" i="105" a="1"/>
  <c r="CO129" i="105" s="1"/>
  <c r="CM129" i="105" a="1"/>
  <c r="CM129" i="105" s="1"/>
  <c r="CK129" i="105" a="1"/>
  <c r="CK129" i="105" s="1"/>
  <c r="CL129" i="105" a="1"/>
  <c r="CL129" i="105" s="1"/>
  <c r="CC93" i="105" a="1"/>
  <c r="CC93" i="105" s="1"/>
  <c r="AO8" i="104" a="1"/>
  <c r="AO8" i="104" s="1"/>
  <c r="AD8" i="104" a="1"/>
  <c r="AD8" i="104" s="1"/>
  <c r="BP8" i="104" a="1"/>
  <c r="BP8" i="104" s="1"/>
  <c r="BQ8" i="104" a="1"/>
  <c r="BQ8" i="104" s="1"/>
  <c r="AY8" i="104" a="1"/>
  <c r="AY8" i="104" s="1"/>
  <c r="S8" i="104"/>
  <c r="CM107" i="104" a="1"/>
  <c r="CM107" i="104" s="1"/>
  <c r="AT107" i="104" a="1"/>
  <c r="AT107" i="104" s="1"/>
  <c r="CR107" i="104" a="1"/>
  <c r="CR107" i="104" s="1"/>
  <c r="CD65" i="99"/>
  <c r="CG65" i="99"/>
  <c r="CH65" i="99"/>
  <c r="CY94" i="105" a="1"/>
  <c r="CY94" i="105" s="1"/>
  <c r="CV94" i="105" a="1"/>
  <c r="CV94" i="105" s="1"/>
  <c r="CZ94" i="105" a="1"/>
  <c r="CZ94" i="105" s="1"/>
  <c r="CX94" i="105" a="1"/>
  <c r="CX94" i="105" s="1"/>
  <c r="CW94" i="105" a="1"/>
  <c r="CW94" i="105" s="1"/>
  <c r="CF119" i="99"/>
  <c r="BK56" i="104" a="1"/>
  <c r="BK56" i="104" s="1"/>
  <c r="BM56" i="104" a="1"/>
  <c r="BM56" i="104" s="1"/>
  <c r="BN56" i="104" a="1"/>
  <c r="BN56" i="104" s="1"/>
  <c r="BO56" i="104" a="1"/>
  <c r="BO56" i="104" s="1"/>
  <c r="BL56" i="104" a="1"/>
  <c r="BL56" i="104" s="1"/>
  <c r="BP56" i="104" a="1"/>
  <c r="BP56" i="104" s="1"/>
  <c r="BQ56" i="104" a="1"/>
  <c r="BQ56" i="104" s="1"/>
  <c r="S56" i="104"/>
  <c r="BI56" i="104" s="1" a="1"/>
  <c r="BI56" i="104" s="1"/>
  <c r="BP111" i="105" a="1"/>
  <c r="BP111" i="105" s="1"/>
  <c r="BJ111" i="105" a="1"/>
  <c r="BJ111" i="105" s="1"/>
  <c r="BI111" i="105" a="1"/>
  <c r="BI111" i="105" s="1"/>
  <c r="BM111" i="105" a="1"/>
  <c r="BM111" i="105" s="1"/>
  <c r="BN111" i="105" a="1"/>
  <c r="BN111" i="105" s="1"/>
  <c r="BO111" i="105" a="1"/>
  <c r="BO111" i="105" s="1"/>
  <c r="BK111" i="105" a="1"/>
  <c r="BK111" i="105" s="1"/>
  <c r="BH111" i="105" a="1"/>
  <c r="BH111" i="105" s="1"/>
  <c r="BL111" i="105" a="1"/>
  <c r="BL111" i="105" s="1"/>
  <c r="A68" i="105"/>
  <c r="AW12" i="105" a="1"/>
  <c r="AW12" i="105" s="1"/>
  <c r="AT23" i="105" a="1"/>
  <c r="AT23" i="105" s="1"/>
  <c r="BP65" i="104" a="1"/>
  <c r="BP65" i="104" s="1"/>
  <c r="BQ65" i="104" a="1"/>
  <c r="BQ65" i="104" s="1"/>
  <c r="BK65" i="104" a="1"/>
  <c r="BK65" i="104" s="1"/>
  <c r="BL65" i="104" a="1"/>
  <c r="BL65" i="104" s="1"/>
  <c r="BM65" i="104" a="1"/>
  <c r="BM65" i="104" s="1"/>
  <c r="BN65" i="104" a="1"/>
  <c r="BN65" i="104" s="1"/>
  <c r="BO65" i="104" a="1"/>
  <c r="BO65" i="104" s="1"/>
  <c r="S65" i="104"/>
  <c r="BI65" i="104" s="1" a="1"/>
  <c r="BI65" i="104" s="1"/>
  <c r="AO65" i="104" a="1"/>
  <c r="AO65" i="104" s="1"/>
  <c r="AD65" i="104" a="1"/>
  <c r="AD65" i="104" s="1"/>
  <c r="CP97" i="105" a="1"/>
  <c r="CP97" i="105" s="1"/>
  <c r="CS97" i="105" a="1"/>
  <c r="CS97" i="105" s="1"/>
  <c r="CQ97" i="105" a="1"/>
  <c r="CQ97" i="105" s="1"/>
  <c r="CR97" i="105" a="1"/>
  <c r="CR97" i="105" s="1"/>
  <c r="CT97" i="105" a="1"/>
  <c r="CT97" i="105" s="1"/>
  <c r="CH16" i="99"/>
  <c r="CG16" i="99"/>
  <c r="DF141" i="105" a="1"/>
  <c r="DF141" i="105" s="1"/>
  <c r="CH174" i="99"/>
  <c r="CG174" i="99"/>
  <c r="BY22" i="105" a="1"/>
  <c r="BY22" i="105" s="1"/>
  <c r="CF52" i="99"/>
  <c r="AI95" i="104" a="1"/>
  <c r="AI95" i="104" s="1"/>
  <c r="CN131" i="105" a="1"/>
  <c r="CN131" i="105" s="1"/>
  <c r="CU93" i="105" a="1"/>
  <c r="CU93" i="105" s="1"/>
  <c r="BS129" i="105" a="1"/>
  <c r="BS129" i="105" s="1"/>
  <c r="BD94" i="104" a="1"/>
  <c r="BD94" i="104" s="1"/>
  <c r="CT94" i="104" a="1"/>
  <c r="CT94" i="104" s="1"/>
  <c r="CR94" i="104" a="1"/>
  <c r="CR94" i="104" s="1"/>
  <c r="CS94" i="104" a="1"/>
  <c r="CS94" i="104" s="1"/>
  <c r="CU94" i="104" a="1"/>
  <c r="CU94" i="104" s="1"/>
  <c r="AI48" i="104" a="1"/>
  <c r="AI48" i="104" s="1"/>
  <c r="DJ144" i="105" a="1"/>
  <c r="DJ144" i="105" s="1"/>
  <c r="DC144" i="105" a="1"/>
  <c r="DC144" i="105" s="1"/>
  <c r="DF144" i="105" a="1"/>
  <c r="DF144" i="105" s="1"/>
  <c r="CY144" i="105" a="1"/>
  <c r="CY144" i="105" s="1"/>
  <c r="CI23" i="99"/>
  <c r="CF87" i="99"/>
  <c r="CD87" i="99"/>
  <c r="CE87" i="99"/>
  <c r="CT96" i="105" a="1"/>
  <c r="CT96" i="105" s="1"/>
  <c r="AL29" i="103" a="1"/>
  <c r="AL29" i="103" s="1"/>
  <c r="AK29" i="103" a="1"/>
  <c r="AK29" i="103" s="1"/>
  <c r="AH29" i="103" a="1"/>
  <c r="AH29" i="103" s="1"/>
  <c r="AG29" i="103" a="1"/>
  <c r="AG29" i="103" s="1"/>
  <c r="AF29" i="103" a="1"/>
  <c r="AF29" i="103" s="1"/>
  <c r="AI29" i="103" a="1"/>
  <c r="AI29" i="103" s="1"/>
  <c r="DC29" i="105" a="1"/>
  <c r="DC29" i="105" s="1"/>
  <c r="A130" i="105"/>
  <c r="B103" i="105"/>
  <c r="C103" i="105"/>
  <c r="D103" i="105"/>
  <c r="CG54" i="99"/>
  <c r="CI54" i="99"/>
  <c r="BB55" i="105" a="1"/>
  <c r="BB55" i="105" s="1"/>
  <c r="CH150" i="99"/>
  <c r="CG150" i="99"/>
  <c r="BM136" i="104" a="1"/>
  <c r="BM136" i="104" s="1"/>
  <c r="BO136" i="104" a="1"/>
  <c r="BO136" i="104" s="1"/>
  <c r="BL136" i="104" a="1"/>
  <c r="BL136" i="104" s="1"/>
  <c r="BN136" i="104" a="1"/>
  <c r="BN136" i="104" s="1"/>
  <c r="BK136" i="104" a="1"/>
  <c r="BK136" i="104" s="1"/>
  <c r="BP136" i="104" a="1"/>
  <c r="BP136" i="104" s="1"/>
  <c r="BQ136" i="104" a="1"/>
  <c r="BQ136" i="104" s="1"/>
  <c r="S136" i="104"/>
  <c r="BI136" i="104" s="1" a="1"/>
  <c r="BI136" i="104" s="1"/>
  <c r="CH101" i="104" a="1"/>
  <c r="CH101" i="104" s="1"/>
  <c r="CS101" i="104" a="1"/>
  <c r="CS101" i="104" s="1"/>
  <c r="CR101" i="104" a="1"/>
  <c r="CR101" i="104" s="1"/>
  <c r="CU101" i="104" a="1"/>
  <c r="CU101" i="104" s="1"/>
  <c r="CT101" i="104" a="1"/>
  <c r="CT101" i="104" s="1"/>
  <c r="DI106" i="105" a="1"/>
  <c r="DI106" i="105" s="1"/>
  <c r="DJ106" i="105" a="1"/>
  <c r="DJ106" i="105" s="1"/>
  <c r="CU106" i="105" a="1"/>
  <c r="CU106" i="105" s="1"/>
  <c r="DD106" i="105" a="1"/>
  <c r="DD106" i="105" s="1"/>
  <c r="G142" i="105"/>
  <c r="CM24" i="104" a="1"/>
  <c r="CM24" i="104" s="1"/>
  <c r="CS24" i="104" a="1"/>
  <c r="CS24" i="104" s="1"/>
  <c r="CH24" i="104" a="1"/>
  <c r="CH24" i="104" s="1"/>
  <c r="AT24" i="104" a="1"/>
  <c r="AT24" i="104" s="1"/>
  <c r="AI24" i="104" a="1"/>
  <c r="AI24" i="104" s="1"/>
  <c r="CT24" i="104" a="1"/>
  <c r="CT24" i="104" s="1"/>
  <c r="CU24" i="104" a="1"/>
  <c r="CU24" i="104" s="1"/>
  <c r="CR24" i="104" a="1"/>
  <c r="CR24" i="104" s="1"/>
  <c r="BQ125" i="104" a="1"/>
  <c r="BQ125" i="104" s="1"/>
  <c r="BM125" i="104" a="1"/>
  <c r="BM125" i="104" s="1"/>
  <c r="BN125" i="104" a="1"/>
  <c r="BN125" i="104" s="1"/>
  <c r="BL125" i="104" a="1"/>
  <c r="BL125" i="104" s="1"/>
  <c r="BP125" i="104" a="1"/>
  <c r="BP125" i="104" s="1"/>
  <c r="BO125" i="104" a="1"/>
  <c r="BO125" i="104" s="1"/>
  <c r="BK125" i="104" a="1"/>
  <c r="BK125" i="104" s="1"/>
  <c r="S125" i="104"/>
  <c r="CE42" i="105" a="1"/>
  <c r="CE42" i="105" s="1"/>
  <c r="DF42" i="105" a="1"/>
  <c r="DF42" i="105" s="1"/>
  <c r="BN42" i="105" a="1"/>
  <c r="BN42" i="105" s="1"/>
  <c r="CL42" i="105" a="1"/>
  <c r="CL42" i="105" s="1"/>
  <c r="DE42" i="105" a="1"/>
  <c r="DE42" i="105" s="1"/>
  <c r="DG42" i="105" a="1"/>
  <c r="DG42" i="105" s="1"/>
  <c r="CR42" i="105" a="1"/>
  <c r="CR42" i="105" s="1"/>
  <c r="BW42" i="105" a="1"/>
  <c r="BW42" i="105" s="1"/>
  <c r="BY12" i="105" a="1"/>
  <c r="BY12" i="105" s="1"/>
  <c r="DH12" i="105" a="1"/>
  <c r="DH12" i="105" s="1"/>
  <c r="DJ12" i="105" a="1"/>
  <c r="DJ12" i="105" s="1"/>
  <c r="CN12" i="105" a="1"/>
  <c r="CN12" i="105" s="1"/>
  <c r="DF12" i="105" a="1"/>
  <c r="DF12" i="105" s="1"/>
  <c r="CT12" i="105" a="1"/>
  <c r="CT12" i="105" s="1"/>
  <c r="CG12" i="105" a="1"/>
  <c r="CG12" i="105" s="1"/>
  <c r="BF12" i="105" a="1"/>
  <c r="BF12" i="105" s="1"/>
  <c r="DC12" i="105" a="1"/>
  <c r="DC12" i="105" s="1"/>
  <c r="AV106" i="105" a="1"/>
  <c r="AV106" i="105" s="1"/>
  <c r="DC96" i="105" a="1"/>
  <c r="DC96" i="105" s="1"/>
  <c r="AU104" i="105" a="1"/>
  <c r="AU104" i="105" s="1"/>
  <c r="AN104" i="105" a="1"/>
  <c r="AN104" i="105" s="1"/>
  <c r="AO104" i="105" a="1"/>
  <c r="AO104" i="105" s="1"/>
  <c r="AQ104" i="105" a="1"/>
  <c r="AQ104" i="105" s="1"/>
  <c r="AM104" i="105" a="1"/>
  <c r="AM104" i="105" s="1"/>
  <c r="AS104" i="105" a="1"/>
  <c r="AS104" i="105" s="1"/>
  <c r="AR104" i="105" a="1"/>
  <c r="AR104" i="105" s="1"/>
  <c r="AV104" i="105" a="1"/>
  <c r="AV104" i="105" s="1"/>
  <c r="AK104" i="105" a="1"/>
  <c r="AK104" i="105" s="1"/>
  <c r="CD104" i="105" a="1"/>
  <c r="CD104" i="105" s="1"/>
  <c r="CG104" i="105" a="1"/>
  <c r="CG104" i="105" s="1"/>
  <c r="CC104" i="105" a="1"/>
  <c r="CC104" i="105" s="1"/>
  <c r="CB104" i="105" a="1"/>
  <c r="CB104" i="105" s="1"/>
  <c r="CH104" i="105" a="1"/>
  <c r="CH104" i="105" s="1"/>
  <c r="CE104" i="105" a="1"/>
  <c r="CE104" i="105" s="1"/>
  <c r="CA104" i="105" a="1"/>
  <c r="CA104" i="105" s="1"/>
  <c r="CF65" i="99"/>
  <c r="CE65" i="99"/>
  <c r="BN91" i="104" a="1"/>
  <c r="BN91" i="104" s="1"/>
  <c r="BP91" i="104" a="1"/>
  <c r="BP91" i="104" s="1"/>
  <c r="AY91" i="104" a="1"/>
  <c r="AY91" i="104" s="1"/>
  <c r="AO91" i="104" a="1"/>
  <c r="AO91" i="104" s="1"/>
  <c r="AD91" i="104" a="1"/>
  <c r="AD91" i="104" s="1"/>
  <c r="BK91" i="104" a="1"/>
  <c r="BK91" i="104" s="1"/>
  <c r="BL91" i="104" a="1"/>
  <c r="BL91" i="104" s="1"/>
  <c r="S91" i="104"/>
  <c r="BM91" i="104" a="1"/>
  <c r="BM91" i="104" s="1"/>
  <c r="BP75" i="104" a="1"/>
  <c r="BP75" i="104" s="1"/>
  <c r="BO75" i="104" a="1"/>
  <c r="BO75" i="104" s="1"/>
  <c r="BL75" i="104" a="1"/>
  <c r="BL75" i="104" s="1"/>
  <c r="BM75" i="104" a="1"/>
  <c r="BM75" i="104" s="1"/>
  <c r="BN75" i="104" a="1"/>
  <c r="BN75" i="104" s="1"/>
  <c r="BQ75" i="104" a="1"/>
  <c r="BQ75" i="104" s="1"/>
  <c r="BK75" i="104" a="1"/>
  <c r="BK75" i="104" s="1"/>
  <c r="S75" i="104"/>
  <c r="BI75" i="104" s="1" a="1"/>
  <c r="BI75" i="104" s="1"/>
  <c r="AO75" i="104" a="1"/>
  <c r="AO75" i="104" s="1"/>
  <c r="AD75" i="104" a="1"/>
  <c r="AD75" i="104" s="1"/>
  <c r="BY48" i="105" a="1"/>
  <c r="BY48" i="105" s="1"/>
  <c r="CN48" i="105" a="1"/>
  <c r="CN48" i="105" s="1"/>
  <c r="CT48" i="105" a="1"/>
  <c r="CT48" i="105" s="1"/>
  <c r="DC48" i="105" a="1"/>
  <c r="DC48" i="105" s="1"/>
  <c r="DF48" i="105" a="1"/>
  <c r="DF48" i="105" s="1"/>
  <c r="DJ48" i="105" a="1"/>
  <c r="DJ48" i="105" s="1"/>
  <c r="CD119" i="99"/>
  <c r="CG119" i="99"/>
  <c r="CH119" i="99"/>
  <c r="AQ142" i="105" a="1"/>
  <c r="AQ142" i="105" s="1"/>
  <c r="CX142" i="105" a="1"/>
  <c r="CX142" i="105" s="1"/>
  <c r="CV142" i="105" a="1"/>
  <c r="CV142" i="105" s="1"/>
  <c r="CZ142" i="105" a="1"/>
  <c r="CZ142" i="105" s="1"/>
  <c r="CY142" i="105" a="1"/>
  <c r="CY142" i="105" s="1"/>
  <c r="CW142" i="105" a="1"/>
  <c r="CW142" i="105" s="1"/>
  <c r="CC142" i="105" a="1"/>
  <c r="CC142" i="105" s="1"/>
  <c r="BL142" i="105" a="1"/>
  <c r="BL142" i="105" s="1"/>
  <c r="CJ142" i="105" a="1"/>
  <c r="CJ142" i="105" s="1"/>
  <c r="CP142" i="105" a="1"/>
  <c r="CP142" i="105" s="1"/>
  <c r="AY124" i="104" a="1"/>
  <c r="AY124" i="104" s="1"/>
  <c r="CE61" i="99"/>
  <c r="CF61" i="99"/>
  <c r="CD61" i="99"/>
  <c r="CI182" i="99"/>
  <c r="AO29" i="105" a="1"/>
  <c r="AO29" i="105" s="1"/>
  <c r="AQ29" i="105" a="1"/>
  <c r="AQ29" i="105" s="1"/>
  <c r="AN29" i="105" a="1"/>
  <c r="AN29" i="105" s="1"/>
  <c r="AR29" i="105" a="1"/>
  <c r="AR29" i="105" s="1"/>
  <c r="AP29" i="105" a="1"/>
  <c r="AP29" i="105" s="1"/>
  <c r="AK29" i="105" a="1"/>
  <c r="AK29" i="105" s="1"/>
  <c r="AS29" i="105" a="1"/>
  <c r="AS29" i="105" s="1"/>
  <c r="AT29" i="105" a="1"/>
  <c r="AT29" i="105" s="1"/>
  <c r="AU29" i="105" a="1"/>
  <c r="AU29" i="105" s="1"/>
  <c r="AV29" i="105" a="1"/>
  <c r="AV29" i="105" s="1"/>
  <c r="AM29" i="105" a="1"/>
  <c r="AM29" i="105" s="1"/>
  <c r="CH51" i="99"/>
  <c r="CG51" i="99"/>
  <c r="BF97" i="105" a="1"/>
  <c r="BF97" i="105" s="1"/>
  <c r="BM103" i="105" a="1"/>
  <c r="BM103" i="105" s="1"/>
  <c r="BI103" i="105" a="1"/>
  <c r="BI103" i="105" s="1"/>
  <c r="BK103" i="105" a="1"/>
  <c r="BK103" i="105" s="1"/>
  <c r="BP103" i="105" a="1"/>
  <c r="BP103" i="105" s="1"/>
  <c r="BJ103" i="105" a="1"/>
  <c r="BJ103" i="105" s="1"/>
  <c r="BO103" i="105" a="1"/>
  <c r="BO103" i="105" s="1"/>
  <c r="BN103" i="105" a="1"/>
  <c r="BN103" i="105" s="1"/>
  <c r="BQ103" i="105" a="1"/>
  <c r="BQ103" i="105" s="1"/>
  <c r="BL103" i="105" a="1"/>
  <c r="BL103" i="105" s="1"/>
  <c r="BE92" i="105" a="1"/>
  <c r="BE92" i="105" s="1"/>
  <c r="BD92" i="105" a="1"/>
  <c r="BD92" i="105" s="1"/>
  <c r="BA92" i="105" a="1"/>
  <c r="BA92" i="105" s="1"/>
  <c r="AW92" i="105" a="1"/>
  <c r="AW92" i="105" s="1"/>
  <c r="AY92" i="105" a="1"/>
  <c r="AY92" i="105" s="1"/>
  <c r="AX92" i="105" a="1"/>
  <c r="AX92" i="105" s="1"/>
  <c r="BF92" i="105" a="1"/>
  <c r="BF92" i="105" s="1"/>
  <c r="AZ92" i="105" a="1"/>
  <c r="AZ92" i="105" s="1"/>
  <c r="BB92" i="105" a="1"/>
  <c r="BB92" i="105" s="1"/>
  <c r="BG92" i="105" a="1"/>
  <c r="BG92" i="105" s="1"/>
  <c r="BC92" i="105" a="1"/>
  <c r="BC92" i="105" s="1"/>
  <c r="AI109" i="104" a="1"/>
  <c r="AI109" i="104" s="1"/>
  <c r="BO22" i="104" a="1"/>
  <c r="BO22" i="104" s="1"/>
  <c r="BL22" i="104" a="1"/>
  <c r="BL22" i="104" s="1"/>
  <c r="BP22" i="104" a="1"/>
  <c r="BP22" i="104" s="1"/>
  <c r="BK22" i="104" a="1"/>
  <c r="BK22" i="104" s="1"/>
  <c r="BQ22" i="104" a="1"/>
  <c r="BQ22" i="104" s="1"/>
  <c r="BM22" i="104" a="1"/>
  <c r="BM22" i="104" s="1"/>
  <c r="BN22" i="104" a="1"/>
  <c r="BN22" i="104" s="1"/>
  <c r="S22" i="104"/>
  <c r="CC133" i="105" a="1"/>
  <c r="CC133" i="105" s="1"/>
  <c r="CJ133" i="105" a="1"/>
  <c r="CJ133" i="105" s="1"/>
  <c r="CP133" i="105" a="1"/>
  <c r="CP133" i="105" s="1"/>
  <c r="CW133" i="105" a="1"/>
  <c r="CW133" i="105" s="1"/>
  <c r="CY133" i="105" a="1"/>
  <c r="CY133" i="105" s="1"/>
  <c r="BU133" i="105" a="1"/>
  <c r="BU133" i="105" s="1"/>
  <c r="CX133" i="105" a="1"/>
  <c r="CX133" i="105" s="1"/>
  <c r="CZ133" i="105" a="1"/>
  <c r="CZ133" i="105" s="1"/>
  <c r="CV133" i="105" a="1"/>
  <c r="CV133" i="105" s="1"/>
  <c r="B97" i="105"/>
  <c r="C97" i="105"/>
  <c r="D97" i="105"/>
  <c r="DF111" i="105" a="1"/>
  <c r="DF111" i="105" s="1"/>
  <c r="CH180" i="99"/>
  <c r="CG180" i="99"/>
  <c r="CD180" i="99"/>
  <c r="G148" i="105"/>
  <c r="AL55" i="105" a="1"/>
  <c r="AL55" i="105" s="1"/>
  <c r="CG58" i="99"/>
  <c r="CH58" i="99"/>
  <c r="CD265" i="99"/>
  <c r="CE265" i="99"/>
  <c r="CF265" i="99"/>
  <c r="CG120" i="99"/>
  <c r="CH120" i="99"/>
  <c r="CH117" i="105" a="1"/>
  <c r="CH117" i="105" s="1"/>
  <c r="BZ117" i="105" a="1"/>
  <c r="BZ117" i="105" s="1"/>
  <c r="DI117" i="105" a="1"/>
  <c r="DI117" i="105" s="1"/>
  <c r="BG117" i="105" a="1"/>
  <c r="BG117" i="105" s="1"/>
  <c r="DJ117" i="105" a="1"/>
  <c r="DJ117" i="105" s="1"/>
  <c r="CH36" i="99"/>
  <c r="CG36" i="99"/>
  <c r="CG89" i="103" a="1"/>
  <c r="CG89" i="103" s="1"/>
  <c r="CG154" i="103" s="1"/>
  <c r="CI89" i="103" a="1"/>
  <c r="CI89" i="103" s="1"/>
  <c r="CH89" i="103" a="1"/>
  <c r="CH89" i="103" s="1"/>
  <c r="CH154" i="103" s="1"/>
  <c r="CJ89" i="103" a="1"/>
  <c r="CJ89" i="103" s="1"/>
  <c r="CK89" i="103" a="1"/>
  <c r="CK89" i="103" s="1"/>
  <c r="CF89" i="103" a="1"/>
  <c r="CF89" i="103" s="1"/>
  <c r="CR130" i="105" a="1"/>
  <c r="CR130" i="105" s="1"/>
  <c r="DH57" i="105" a="1"/>
  <c r="DH57" i="105" s="1"/>
  <c r="CH118" i="99"/>
  <c r="DJ10" i="105" a="1"/>
  <c r="DJ10" i="105" s="1"/>
  <c r="BY329" i="99" a="1"/>
  <c r="BY329" i="99" s="1"/>
  <c r="BX329" i="99" a="1"/>
  <c r="BX329" i="99" s="1"/>
  <c r="BW329" i="99" a="1"/>
  <c r="BW329" i="99" s="1"/>
  <c r="DF125" i="105" a="1"/>
  <c r="DF125" i="105" s="1"/>
  <c r="BB134" i="105" a="1"/>
  <c r="BB134" i="105" s="1"/>
  <c r="CJ79" i="105" a="1"/>
  <c r="CJ79" i="105" s="1"/>
  <c r="CH23" i="99"/>
  <c r="CG23" i="99"/>
  <c r="CI157" i="99"/>
  <c r="BD142" i="104" a="1"/>
  <c r="BD142" i="104" s="1"/>
  <c r="CR142" i="104" a="1"/>
  <c r="CR142" i="104" s="1"/>
  <c r="CU142" i="104" a="1"/>
  <c r="CU142" i="104" s="1"/>
  <c r="CS142" i="104" a="1"/>
  <c r="CS142" i="104" s="1"/>
  <c r="CT142" i="104" a="1"/>
  <c r="CT142" i="104" s="1"/>
  <c r="CH142" i="104" a="1"/>
  <c r="CH142" i="104" s="1"/>
  <c r="BM142" i="104" a="1"/>
  <c r="BM142" i="104" s="1"/>
  <c r="DC111" i="105" a="1"/>
  <c r="DC111" i="105" s="1"/>
  <c r="E40" i="105"/>
  <c r="F40" i="105"/>
  <c r="I40" i="105"/>
  <c r="H40" i="105"/>
  <c r="BD82" i="105" a="1"/>
  <c r="BD82" i="105" s="1"/>
  <c r="BA82" i="105" a="1"/>
  <c r="BA82" i="105" s="1"/>
  <c r="AX82" i="105" a="1"/>
  <c r="AX82" i="105" s="1"/>
  <c r="BE82" i="105" a="1"/>
  <c r="BE82" i="105" s="1"/>
  <c r="BB82" i="105" a="1"/>
  <c r="BB82" i="105" s="1"/>
  <c r="BC82" i="105" a="1"/>
  <c r="BC82" i="105" s="1"/>
  <c r="BG82" i="105" a="1"/>
  <c r="BG82" i="105" s="1"/>
  <c r="AW82" i="105" a="1"/>
  <c r="AW82" i="105" s="1"/>
  <c r="AY82" i="105" a="1"/>
  <c r="AY82" i="105" s="1"/>
  <c r="BF82" i="105" a="1"/>
  <c r="BF82" i="105" s="1"/>
  <c r="AZ82" i="105" a="1"/>
  <c r="AZ82" i="105" s="1"/>
  <c r="AO21" i="105" a="1"/>
  <c r="AO21" i="105" s="1"/>
  <c r="AL21" i="105" a="1"/>
  <c r="AL21" i="105" s="1"/>
  <c r="AR21" i="105" a="1"/>
  <c r="AR21" i="105" s="1"/>
  <c r="AP21" i="105" a="1"/>
  <c r="AP21" i="105" s="1"/>
  <c r="AS21" i="105" a="1"/>
  <c r="AS21" i="105" s="1"/>
  <c r="AQ21" i="105" a="1"/>
  <c r="AQ21" i="105" s="1"/>
  <c r="AM21" i="105" a="1"/>
  <c r="AM21" i="105" s="1"/>
  <c r="AN21" i="105" a="1"/>
  <c r="AN21" i="105" s="1"/>
  <c r="AK21" i="105" a="1"/>
  <c r="AK21" i="105" s="1"/>
  <c r="AT21" i="105" a="1"/>
  <c r="AT21" i="105" s="1"/>
  <c r="AU21" i="105" a="1"/>
  <c r="AU21" i="105" s="1"/>
  <c r="AV21" i="105" a="1"/>
  <c r="AV21" i="105" s="1"/>
  <c r="CE116" i="99"/>
  <c r="CF116" i="99"/>
  <c r="CD116" i="99"/>
  <c r="CH93" i="104" a="1"/>
  <c r="CH93" i="104" s="1"/>
  <c r="AN132" i="105" a="1"/>
  <c r="AN132" i="105" s="1"/>
  <c r="AL132" i="105" a="1"/>
  <c r="AL132" i="105" s="1"/>
  <c r="AU132" i="105" a="1"/>
  <c r="AU132" i="105" s="1"/>
  <c r="AO132" i="105" a="1"/>
  <c r="AO132" i="105" s="1"/>
  <c r="AS132" i="105" a="1"/>
  <c r="AS132" i="105" s="1"/>
  <c r="AQ132" i="105" a="1"/>
  <c r="AQ132" i="105" s="1"/>
  <c r="AV132" i="105" a="1"/>
  <c r="AV132" i="105" s="1"/>
  <c r="AP132" i="105" a="1"/>
  <c r="AP132" i="105" s="1"/>
  <c r="AM132" i="105" a="1"/>
  <c r="AM132" i="105" s="1"/>
  <c r="AK132" i="105" a="1"/>
  <c r="AK132" i="105" s="1"/>
  <c r="AT132" i="105" a="1"/>
  <c r="AT132" i="105" s="1"/>
  <c r="BV30" i="99" a="1"/>
  <c r="BV30" i="99" s="1"/>
  <c r="DC133" i="105" a="1"/>
  <c r="DC133" i="105" s="1"/>
  <c r="BY133" i="105" a="1"/>
  <c r="BY133" i="105" s="1"/>
  <c r="CT133" i="105" a="1"/>
  <c r="CT133" i="105" s="1"/>
  <c r="CG133" i="105" a="1"/>
  <c r="CG133" i="105" s="1"/>
  <c r="DJ133" i="105" a="1"/>
  <c r="DJ133" i="105" s="1"/>
  <c r="CN133" i="105" a="1"/>
  <c r="CN133" i="105" s="1"/>
  <c r="DH133" i="105" a="1"/>
  <c r="DH133" i="105" s="1"/>
  <c r="BX30" i="99" a="1"/>
  <c r="BX30" i="99" s="1"/>
  <c r="DC131" i="105" a="1"/>
  <c r="DC131" i="105" s="1"/>
  <c r="CD64" i="99"/>
  <c r="CF64" i="99"/>
  <c r="CE64" i="99"/>
  <c r="BB93" i="105" a="1"/>
  <c r="BB93" i="105" s="1"/>
  <c r="BU84" i="105" a="1"/>
  <c r="BU84" i="105" s="1"/>
  <c r="DC125" i="105" a="1"/>
  <c r="DC125" i="105" s="1"/>
  <c r="CJ113" i="105" a="1"/>
  <c r="CJ113" i="105" s="1"/>
  <c r="CH144" i="104" a="1"/>
  <c r="CH144" i="104" s="1"/>
  <c r="AN23" i="105" a="1"/>
  <c r="AN23" i="105" s="1"/>
  <c r="BV153" i="99" a="1"/>
  <c r="BV153" i="99" s="1"/>
  <c r="BY153" i="99" a="1"/>
  <c r="BY153" i="99" s="1"/>
  <c r="BX153" i="99" a="1"/>
  <c r="BX153" i="99" s="1"/>
  <c r="AK52" i="105" a="1"/>
  <c r="AK52" i="105" s="1"/>
  <c r="AP52" i="105" a="1"/>
  <c r="AP52" i="105" s="1"/>
  <c r="AD21" i="104" a="1"/>
  <c r="AD21" i="104" s="1"/>
  <c r="BQ74" i="104" a="1"/>
  <c r="BQ74" i="104" s="1"/>
  <c r="AO74" i="104" a="1"/>
  <c r="AO74" i="104" s="1"/>
  <c r="BP74" i="104" a="1"/>
  <c r="BP74" i="104" s="1"/>
  <c r="BO74" i="104" a="1"/>
  <c r="BO74" i="104" s="1"/>
  <c r="BM74" i="104" a="1"/>
  <c r="BM74" i="104" s="1"/>
  <c r="BK74" i="104" a="1"/>
  <c r="BK74" i="104" s="1"/>
  <c r="BL74" i="104" a="1"/>
  <c r="BL74" i="104" s="1"/>
  <c r="BN74" i="104" a="1"/>
  <c r="BN74" i="104" s="1"/>
  <c r="S74" i="104"/>
  <c r="BI74" i="104" s="1" a="1"/>
  <c r="BI74" i="104" s="1"/>
  <c r="DA109" i="105" a="1"/>
  <c r="DA109" i="105" s="1"/>
  <c r="DD109" i="105" a="1"/>
  <c r="DD109" i="105" s="1"/>
  <c r="DC109" i="105" a="1"/>
  <c r="DC109" i="105" s="1"/>
  <c r="DB109" i="105" a="1"/>
  <c r="DB109" i="105" s="1"/>
  <c r="CG55" i="105" a="1"/>
  <c r="CG55" i="105" s="1"/>
  <c r="G29" i="105"/>
  <c r="CU109" i="105" a="1"/>
  <c r="CU109" i="105" s="1"/>
  <c r="CQ109" i="105" a="1"/>
  <c r="CQ109" i="105" s="1"/>
  <c r="CP109" i="105" a="1"/>
  <c r="CP109" i="105" s="1"/>
  <c r="CR109" i="105" a="1"/>
  <c r="CR109" i="105" s="1"/>
  <c r="CT109" i="105" a="1"/>
  <c r="CT109" i="105" s="1"/>
  <c r="CS109" i="105" a="1"/>
  <c r="CS109" i="105" s="1"/>
  <c r="CH104" i="104" a="1"/>
  <c r="CH104" i="104" s="1"/>
  <c r="AD132" i="104" a="1"/>
  <c r="AD132" i="104" s="1"/>
  <c r="AT79" i="104" a="1"/>
  <c r="AT79" i="104" s="1"/>
  <c r="CS115" i="104" a="1"/>
  <c r="CS115" i="104" s="1"/>
  <c r="CR115" i="104" a="1"/>
  <c r="CR115" i="104" s="1"/>
  <c r="CT115" i="104" a="1"/>
  <c r="CT115" i="104" s="1"/>
  <c r="CU115" i="104" a="1"/>
  <c r="CU115" i="104" s="1"/>
  <c r="AO131" i="104" a="1"/>
  <c r="AO131" i="104" s="1"/>
  <c r="CG45" i="99"/>
  <c r="CI45" i="99"/>
  <c r="BM13" i="104" a="1"/>
  <c r="BM13" i="104" s="1"/>
  <c r="AT13" i="104" a="1"/>
  <c r="AT13" i="104" s="1"/>
  <c r="BD13" i="104" a="1"/>
  <c r="BD13" i="104" s="1"/>
  <c r="CU13" i="104" a="1"/>
  <c r="CU13" i="104" s="1"/>
  <c r="CM13" i="104" a="1"/>
  <c r="CM13" i="104" s="1"/>
  <c r="CR13" i="104" a="1"/>
  <c r="CR13" i="104" s="1"/>
  <c r="CH13" i="104" a="1"/>
  <c r="CH13" i="104" s="1"/>
  <c r="BD29" i="104" a="1"/>
  <c r="BD29" i="104" s="1"/>
  <c r="CS29" i="104" a="1"/>
  <c r="CS29" i="104" s="1"/>
  <c r="CT29" i="104" a="1"/>
  <c r="CT29" i="104" s="1"/>
  <c r="CR29" i="104" a="1"/>
  <c r="CR29" i="104" s="1"/>
  <c r="CU29" i="104" a="1"/>
  <c r="CU29" i="104" s="1"/>
  <c r="AD93" i="104" a="1"/>
  <c r="AD93" i="104" s="1"/>
  <c r="DI10" i="105" a="1"/>
  <c r="DI10" i="105" s="1"/>
  <c r="CH87" i="99"/>
  <c r="CG87" i="99"/>
  <c r="BY21" i="105" a="1"/>
  <c r="BY21" i="105" s="1"/>
  <c r="CN148" i="105" a="1"/>
  <c r="CN148" i="105" s="1"/>
  <c r="CO148" i="105" a="1"/>
  <c r="CO148" i="105" s="1"/>
  <c r="CJ148" i="105" a="1"/>
  <c r="CJ148" i="105" s="1"/>
  <c r="CM148" i="105" a="1"/>
  <c r="CM148" i="105" s="1"/>
  <c r="CL148" i="105" a="1"/>
  <c r="CL148" i="105" s="1"/>
  <c r="CI148" i="105" a="1"/>
  <c r="CI148" i="105" s="1"/>
  <c r="CK148" i="105" a="1"/>
  <c r="CK148" i="105" s="1"/>
  <c r="CA148" i="105" a="1"/>
  <c r="CA148" i="105" s="1"/>
  <c r="BS148" i="105" a="1"/>
  <c r="BS148" i="105" s="1"/>
  <c r="CR97" i="104" a="1"/>
  <c r="CR97" i="104" s="1"/>
  <c r="CS97" i="104" a="1"/>
  <c r="CS97" i="104" s="1"/>
  <c r="CU97" i="104" a="1"/>
  <c r="CU97" i="104" s="1"/>
  <c r="CM102" i="104" a="1"/>
  <c r="CM102" i="104" s="1"/>
  <c r="CR102" i="104" a="1"/>
  <c r="CR102" i="104" s="1"/>
  <c r="CS102" i="104" a="1"/>
  <c r="CS102" i="104" s="1"/>
  <c r="CT102" i="104" a="1"/>
  <c r="CT102" i="104" s="1"/>
  <c r="CH111" i="99"/>
  <c r="DC134" i="105" a="1"/>
  <c r="DC134" i="105" s="1"/>
  <c r="DJ134" i="105" a="1"/>
  <c r="DJ134" i="105" s="1"/>
  <c r="DF134" i="105" a="1"/>
  <c r="DF134" i="105" s="1"/>
  <c r="BF134" i="105" a="1"/>
  <c r="BF134" i="105" s="1"/>
  <c r="BY134" i="105" a="1"/>
  <c r="BY134" i="105" s="1"/>
  <c r="DH134" i="105" a="1"/>
  <c r="DH134" i="105" s="1"/>
  <c r="AO142" i="105" a="1"/>
  <c r="AO142" i="105" s="1"/>
  <c r="AR142" i="105" a="1"/>
  <c r="AR142" i="105" s="1"/>
  <c r="AL142" i="105" a="1"/>
  <c r="AL142" i="105" s="1"/>
  <c r="AT142" i="105" a="1"/>
  <c r="AT142" i="105" s="1"/>
  <c r="AM142" i="105" a="1"/>
  <c r="AM142" i="105" s="1"/>
  <c r="AP142" i="105" a="1"/>
  <c r="AP142" i="105" s="1"/>
  <c r="AK142" i="105" a="1"/>
  <c r="AK142" i="105" s="1"/>
  <c r="AU142" i="105" a="1"/>
  <c r="AU142" i="105" s="1"/>
  <c r="AN142" i="105" a="1"/>
  <c r="AN142" i="105" s="1"/>
  <c r="AV142" i="105" a="1"/>
  <c r="AV142" i="105" s="1"/>
  <c r="BJ89" i="103" a="1"/>
  <c r="BJ89" i="103" s="1"/>
  <c r="BN115" i="104" a="1"/>
  <c r="BN115" i="104" s="1"/>
  <c r="BK115" i="104" a="1"/>
  <c r="BK115" i="104" s="1"/>
  <c r="BQ115" i="104" a="1"/>
  <c r="BQ115" i="104" s="1"/>
  <c r="BM115" i="104" a="1"/>
  <c r="BM115" i="104" s="1"/>
  <c r="BL115" i="104" a="1"/>
  <c r="BL115" i="104" s="1"/>
  <c r="BO115" i="104" a="1"/>
  <c r="BO115" i="104" s="1"/>
  <c r="BP115" i="104" a="1"/>
  <c r="BP115" i="104" s="1"/>
  <c r="S115" i="104"/>
  <c r="BL111" i="104" a="1"/>
  <c r="BL111" i="104" s="1"/>
  <c r="AM8" i="105" a="1"/>
  <c r="AM8" i="105" s="1"/>
  <c r="AN8" i="105" a="1"/>
  <c r="AN8" i="105" s="1"/>
  <c r="AU8" i="105" a="1"/>
  <c r="AU8" i="105" s="1"/>
  <c r="AV8" i="105" a="1"/>
  <c r="AV8" i="105" s="1"/>
  <c r="AK8" i="105" a="1"/>
  <c r="AK8" i="105" s="1"/>
  <c r="AL8" i="105" a="1"/>
  <c r="AL8" i="105" s="1"/>
  <c r="AP8" i="105" a="1"/>
  <c r="AP8" i="105" s="1"/>
  <c r="AS8" i="105" a="1"/>
  <c r="AS8" i="105" s="1"/>
  <c r="CI33" i="99"/>
  <c r="AD96" i="104" a="1"/>
  <c r="AD96" i="104" s="1"/>
  <c r="DF116" i="105" a="1"/>
  <c r="DF116" i="105" s="1"/>
  <c r="CT82" i="105" a="1"/>
  <c r="CT82" i="105" s="1"/>
  <c r="AS78" i="105" a="1"/>
  <c r="AS78" i="105" s="1"/>
  <c r="AV78" i="105" a="1"/>
  <c r="AV78" i="105" s="1"/>
  <c r="AK78" i="105" a="1"/>
  <c r="AK78" i="105" s="1"/>
  <c r="AR78" i="105" a="1"/>
  <c r="AR78" i="105" s="1"/>
  <c r="AN78" i="105" a="1"/>
  <c r="AN78" i="105" s="1"/>
  <c r="AT78" i="105" a="1"/>
  <c r="AT78" i="105" s="1"/>
  <c r="AU78" i="105" a="1"/>
  <c r="AU78" i="105" s="1"/>
  <c r="AQ78" i="105" a="1"/>
  <c r="AQ78" i="105" s="1"/>
  <c r="AL78" i="105" a="1"/>
  <c r="AL78" i="105" s="1"/>
  <c r="AM78" i="105" a="1"/>
  <c r="AM78" i="105" s="1"/>
  <c r="BQ94" i="104" a="1"/>
  <c r="BQ94" i="104" s="1"/>
  <c r="BN94" i="104" a="1"/>
  <c r="BN94" i="104" s="1"/>
  <c r="BO94" i="104" a="1"/>
  <c r="BO94" i="104" s="1"/>
  <c r="BL94" i="104" a="1"/>
  <c r="BL94" i="104" s="1"/>
  <c r="BM94" i="104" a="1"/>
  <c r="BM94" i="104" s="1"/>
  <c r="S94" i="104"/>
  <c r="BP94" i="104" a="1"/>
  <c r="BP94" i="104" s="1"/>
  <c r="BK94" i="104" a="1"/>
  <c r="BK94" i="104" s="1"/>
  <c r="BB22" i="105" a="1"/>
  <c r="BB22" i="105" s="1"/>
  <c r="CR79" i="105" a="1"/>
  <c r="CR79" i="105" s="1"/>
  <c r="CT79" i="105" a="1"/>
  <c r="CT79" i="105" s="1"/>
  <c r="CU79" i="105" a="1"/>
  <c r="CU79" i="105" s="1"/>
  <c r="CS79" i="105" a="1"/>
  <c r="CS79" i="105" s="1"/>
  <c r="CQ79" i="105" a="1"/>
  <c r="CQ79" i="105" s="1"/>
  <c r="CP79" i="105" a="1"/>
  <c r="CP79" i="105" s="1"/>
  <c r="AO62" i="104" a="1"/>
  <c r="AO62" i="104" s="1"/>
  <c r="CF38" i="99"/>
  <c r="CE38" i="99"/>
  <c r="DJ93" i="105" a="1"/>
  <c r="DJ93" i="105" s="1"/>
  <c r="CG82" i="105" a="1"/>
  <c r="CG82" i="105" s="1"/>
  <c r="CJ132" i="105" a="1"/>
  <c r="CJ132" i="105" s="1"/>
  <c r="CG21" i="105" a="1"/>
  <c r="CG21" i="105" s="1"/>
  <c r="CI114" i="99"/>
  <c r="AP102" i="105" a="1"/>
  <c r="AP102" i="105" s="1"/>
  <c r="CN125" i="105" a="1"/>
  <c r="CN125" i="105" s="1"/>
  <c r="CP96" i="105" a="1"/>
  <c r="CP96" i="105" s="1"/>
  <c r="AI86" i="104" a="1"/>
  <c r="AI86" i="104" s="1"/>
  <c r="AJ86" i="104" a="1"/>
  <c r="AJ86" i="104" s="1"/>
  <c r="AL86" i="104" a="1"/>
  <c r="AL86" i="104" s="1"/>
  <c r="AH86" i="104" a="1"/>
  <c r="AH86" i="104" s="1"/>
  <c r="AG86" i="104" a="1"/>
  <c r="AG86" i="104" s="1"/>
  <c r="AM86" i="104" a="1"/>
  <c r="AM86" i="104" s="1"/>
  <c r="AB86" i="104" a="1"/>
  <c r="AB86" i="104" s="1"/>
  <c r="BW54" i="99" a="1"/>
  <c r="BW54" i="99" s="1"/>
  <c r="AN122" i="105" a="1"/>
  <c r="AN122" i="105" s="1"/>
  <c r="DF100" i="105" a="1"/>
  <c r="DF100" i="105" s="1"/>
  <c r="DG100" i="105" a="1"/>
  <c r="DG100" i="105" s="1"/>
  <c r="DE100" i="105" a="1"/>
  <c r="DE100" i="105" s="1"/>
  <c r="AP84" i="105" a="1"/>
  <c r="AP84" i="105" s="1"/>
  <c r="AT84" i="105" a="1"/>
  <c r="AT84" i="105" s="1"/>
  <c r="AO84" i="105" a="1"/>
  <c r="AO84" i="105" s="1"/>
  <c r="AM84" i="105" a="1"/>
  <c r="AM84" i="105" s="1"/>
  <c r="AL84" i="105" a="1"/>
  <c r="AL84" i="105" s="1"/>
  <c r="AV84" i="105" a="1"/>
  <c r="AV84" i="105" s="1"/>
  <c r="AN84" i="105" a="1"/>
  <c r="AN84" i="105" s="1"/>
  <c r="AR84" i="105" a="1"/>
  <c r="AR84" i="105" s="1"/>
  <c r="AS84" i="105" a="1"/>
  <c r="AS84" i="105" s="1"/>
  <c r="AK84" i="105" a="1"/>
  <c r="AK84" i="105" s="1"/>
  <c r="AQ84" i="105" a="1"/>
  <c r="AQ84" i="105" s="1"/>
  <c r="BP54" i="105" a="1"/>
  <c r="BP54" i="105" s="1"/>
  <c r="BN54" i="105" a="1"/>
  <c r="BN54" i="105" s="1"/>
  <c r="BM54" i="105" a="1"/>
  <c r="BM54" i="105" s="1"/>
  <c r="BQ54" i="105" a="1"/>
  <c r="BQ54" i="105" s="1"/>
  <c r="BH54" i="105" a="1"/>
  <c r="BH54" i="105" s="1"/>
  <c r="BJ54" i="105" a="1"/>
  <c r="BJ54" i="105" s="1"/>
  <c r="BI54" i="105" a="1"/>
  <c r="BI54" i="105" s="1"/>
  <c r="BO54" i="105" a="1"/>
  <c r="BO54" i="105" s="1"/>
  <c r="BK54" i="105" a="1"/>
  <c r="BK54" i="105" s="1"/>
  <c r="BL54" i="105" a="1"/>
  <c r="BL54" i="105" s="1"/>
  <c r="AW54" i="105" a="1"/>
  <c r="AW54" i="105" s="1"/>
  <c r="CV48" i="105" a="1"/>
  <c r="CV48" i="105" s="1"/>
  <c r="CZ48" i="105" a="1"/>
  <c r="CZ48" i="105" s="1"/>
  <c r="CY48" i="105" a="1"/>
  <c r="CY48" i="105" s="1"/>
  <c r="G119" i="105"/>
  <c r="D5" i="105"/>
  <c r="C5" i="105"/>
  <c r="B5" i="105"/>
  <c r="CU136" i="104" a="1"/>
  <c r="CU136" i="104" s="1"/>
  <c r="CR136" i="104" a="1"/>
  <c r="CR136" i="104" s="1"/>
  <c r="CS136" i="104" a="1"/>
  <c r="CS136" i="104" s="1"/>
  <c r="CT136" i="104" a="1"/>
  <c r="CT136" i="104" s="1"/>
  <c r="AL22" i="105" a="1"/>
  <c r="AL22" i="105" s="1"/>
  <c r="BI22" i="105" a="1"/>
  <c r="BI22" i="105" s="1"/>
  <c r="BH22" i="105" a="1"/>
  <c r="BH22" i="105" s="1"/>
  <c r="BP22" i="105" a="1"/>
  <c r="BP22" i="105" s="1"/>
  <c r="BJ22" i="105" a="1"/>
  <c r="BJ22" i="105" s="1"/>
  <c r="BK22" i="105" a="1"/>
  <c r="BK22" i="105" s="1"/>
  <c r="BO22" i="105" a="1"/>
  <c r="BO22" i="105" s="1"/>
  <c r="BQ22" i="105" a="1"/>
  <c r="BQ22" i="105" s="1"/>
  <c r="BN22" i="105" a="1"/>
  <c r="BN22" i="105" s="1"/>
  <c r="BL22" i="105" a="1"/>
  <c r="BL22" i="105" s="1"/>
  <c r="BM22" i="105" a="1"/>
  <c r="BM22" i="105" s="1"/>
  <c r="B48" i="105"/>
  <c r="C48" i="105"/>
  <c r="D48" i="105"/>
  <c r="AK22" i="105" a="1"/>
  <c r="AK22" i="105" s="1"/>
  <c r="AU22" i="105" a="1"/>
  <c r="AU22" i="105" s="1"/>
  <c r="AP22" i="105" a="1"/>
  <c r="AP22" i="105" s="1"/>
  <c r="AO22" i="105" a="1"/>
  <c r="AO22" i="105" s="1"/>
  <c r="AV22" i="105" a="1"/>
  <c r="AV22" i="105" s="1"/>
  <c r="AN22" i="105" a="1"/>
  <c r="AN22" i="105" s="1"/>
  <c r="AQ22" i="105" a="1"/>
  <c r="AQ22" i="105" s="1"/>
  <c r="AT22" i="105" a="1"/>
  <c r="AT22" i="105" s="1"/>
  <c r="AS22" i="105" a="1"/>
  <c r="AS22" i="105" s="1"/>
  <c r="AR22" i="105" a="1"/>
  <c r="AR22" i="105" s="1"/>
  <c r="BB45" i="105" a="1"/>
  <c r="BB45" i="105" s="1"/>
  <c r="BC45" i="105" a="1"/>
  <c r="BC45" i="105" s="1"/>
  <c r="BA45" i="105" a="1"/>
  <c r="BA45" i="105" s="1"/>
  <c r="BF45" i="105" a="1"/>
  <c r="BF45" i="105" s="1"/>
  <c r="BD45" i="105" a="1"/>
  <c r="BD45" i="105" s="1"/>
  <c r="CM21" i="104" a="1"/>
  <c r="CM21" i="104" s="1"/>
  <c r="CT21" i="104" a="1"/>
  <c r="CT21" i="104" s="1"/>
  <c r="CS21" i="104" a="1"/>
  <c r="CS21" i="104" s="1"/>
  <c r="CU21" i="104" a="1"/>
  <c r="CU21" i="104" s="1"/>
  <c r="CR21" i="104" a="1"/>
  <c r="CR21" i="104" s="1"/>
  <c r="BE84" i="105" a="1"/>
  <c r="BE84" i="105" s="1"/>
  <c r="AY84" i="105" a="1"/>
  <c r="AY84" i="105" s="1"/>
  <c r="AZ84" i="105" a="1"/>
  <c r="AZ84" i="105" s="1"/>
  <c r="BD84" i="105" a="1"/>
  <c r="BD84" i="105" s="1"/>
  <c r="BG84" i="105" a="1"/>
  <c r="BG84" i="105" s="1"/>
  <c r="BA84" i="105" a="1"/>
  <c r="BA84" i="105" s="1"/>
  <c r="AX84" i="105" a="1"/>
  <c r="AX84" i="105" s="1"/>
  <c r="BC84" i="105" a="1"/>
  <c r="BC84" i="105" s="1"/>
  <c r="BB84" i="105" a="1"/>
  <c r="BB84" i="105" s="1"/>
  <c r="AW84" i="105" a="1"/>
  <c r="AW84" i="105" s="1"/>
  <c r="CM105" i="104" a="1"/>
  <c r="CM105" i="104" s="1"/>
  <c r="AT105" i="104" a="1"/>
  <c r="AT105" i="104" s="1"/>
  <c r="CT105" i="104" a="1"/>
  <c r="CT105" i="104" s="1"/>
  <c r="CU105" i="104" a="1"/>
  <c r="CU105" i="104" s="1"/>
  <c r="CH105" i="104" a="1"/>
  <c r="CH105" i="104" s="1"/>
  <c r="AI105" i="104" a="1"/>
  <c r="AI105" i="104" s="1"/>
  <c r="CV92" i="105" a="1"/>
  <c r="CV92" i="105" s="1"/>
  <c r="CZ92" i="105" a="1"/>
  <c r="CZ92" i="105" s="1"/>
  <c r="CX92" i="105" a="1"/>
  <c r="CX92" i="105" s="1"/>
  <c r="CW92" i="105" a="1"/>
  <c r="CW92" i="105" s="1"/>
  <c r="CY92" i="105" a="1"/>
  <c r="CY92" i="105" s="1"/>
  <c r="DI50" i="105" a="1"/>
  <c r="DI50" i="105" s="1"/>
  <c r="CU50" i="105" a="1"/>
  <c r="CU50" i="105" s="1"/>
  <c r="DJ50" i="105" a="1"/>
  <c r="DJ50" i="105" s="1"/>
  <c r="CH50" i="105" a="1"/>
  <c r="CH50" i="105" s="1"/>
  <c r="CO50" i="105" a="1"/>
  <c r="CO50" i="105" s="1"/>
  <c r="DG130" i="105" a="1"/>
  <c r="DG130" i="105" s="1"/>
  <c r="DE130" i="105" a="1"/>
  <c r="DE130" i="105" s="1"/>
  <c r="DF130" i="105" a="1"/>
  <c r="DF130" i="105" s="1"/>
  <c r="CJ141" i="105" a="1"/>
  <c r="CJ141" i="105" s="1"/>
  <c r="CV141" i="105" a="1"/>
  <c r="CV141" i="105" s="1"/>
  <c r="CW141" i="105" a="1"/>
  <c r="CW141" i="105" s="1"/>
  <c r="CZ141" i="105" a="1"/>
  <c r="CZ141" i="105" s="1"/>
  <c r="CX141" i="105" a="1"/>
  <c r="CX141" i="105" s="1"/>
  <c r="CY141" i="105" a="1"/>
  <c r="CY141" i="105" s="1"/>
  <c r="CG141" i="105" a="1"/>
  <c r="CG141" i="105" s="1"/>
  <c r="DJ141" i="105" a="1"/>
  <c r="DJ141" i="105" s="1"/>
  <c r="AS130" i="105" a="1"/>
  <c r="AS130" i="105" s="1"/>
  <c r="CM124" i="104" a="1"/>
  <c r="CM124" i="104" s="1"/>
  <c r="CU124" i="104" a="1"/>
  <c r="CU124" i="104" s="1"/>
  <c r="CR124" i="104" a="1"/>
  <c r="CR124" i="104" s="1"/>
  <c r="CS124" i="104" a="1"/>
  <c r="CS124" i="104" s="1"/>
  <c r="CT124" i="104" a="1"/>
  <c r="CT124" i="104" s="1"/>
  <c r="C134" i="105"/>
  <c r="D134" i="105"/>
  <c r="B134" i="105"/>
  <c r="CN74" i="105" a="1"/>
  <c r="CN74" i="105" s="1"/>
  <c r="CK74" i="105" a="1"/>
  <c r="CK74" i="105" s="1"/>
  <c r="CL74" i="105" a="1"/>
  <c r="CL74" i="105" s="1"/>
  <c r="CM74" i="105" a="1"/>
  <c r="CM74" i="105" s="1"/>
  <c r="CO74" i="105" a="1"/>
  <c r="CO74" i="105" s="1"/>
  <c r="BI68" i="104" a="1"/>
  <c r="BI68" i="104" s="1"/>
  <c r="BW68" i="104" a="1"/>
  <c r="BW68" i="104" s="1"/>
  <c r="BX68" i="104" a="1"/>
  <c r="BX68" i="104" s="1"/>
  <c r="AZ68" i="104" a="1"/>
  <c r="AZ68" i="104" s="1"/>
  <c r="T68" i="104"/>
  <c r="BS68" i="104" a="1"/>
  <c r="BS68" i="104" s="1"/>
  <c r="BY68" i="104" a="1"/>
  <c r="BY68" i="104" s="1"/>
  <c r="BT68" i="104" a="1"/>
  <c r="BT68" i="104" s="1"/>
  <c r="AP68" i="104" a="1"/>
  <c r="AP68" i="104" s="1"/>
  <c r="BU68" i="104" a="1"/>
  <c r="BU68" i="104" s="1"/>
  <c r="AE68" i="104" a="1"/>
  <c r="AE68" i="104" s="1"/>
  <c r="BV68" i="104" a="1"/>
  <c r="BV68" i="104" s="1"/>
  <c r="DJ103" i="105" a="1"/>
  <c r="DJ103" i="105" s="1"/>
  <c r="CT103" i="105" a="1"/>
  <c r="CT103" i="105" s="1"/>
  <c r="CE16" i="99"/>
  <c r="CF16" i="99"/>
  <c r="CD16" i="99"/>
  <c r="BD124" i="104" a="1"/>
  <c r="BD124" i="104" s="1"/>
  <c r="BH89" i="105" a="1"/>
  <c r="BH89" i="105" s="1"/>
  <c r="BK89" i="105" a="1"/>
  <c r="BK89" i="105" s="1"/>
  <c r="BJ89" i="105" a="1"/>
  <c r="BJ89" i="105" s="1"/>
  <c r="BQ89" i="105" a="1"/>
  <c r="BQ89" i="105" s="1"/>
  <c r="BP89" i="105" a="1"/>
  <c r="BP89" i="105" s="1"/>
  <c r="BL89" i="105" a="1"/>
  <c r="BL89" i="105" s="1"/>
  <c r="AW89" i="105" a="1"/>
  <c r="AW89" i="105" s="1"/>
  <c r="AO82" i="104" a="1"/>
  <c r="AO82" i="104" s="1"/>
  <c r="DC83" i="105" a="1"/>
  <c r="DC83" i="105" s="1"/>
  <c r="BM109" i="105" a="1"/>
  <c r="BM109" i="105" s="1"/>
  <c r="BI109" i="105" a="1"/>
  <c r="BI109" i="105" s="1"/>
  <c r="BQ109" i="105" a="1"/>
  <c r="BQ109" i="105" s="1"/>
  <c r="BJ109" i="105" a="1"/>
  <c r="BJ109" i="105" s="1"/>
  <c r="BN109" i="105" a="1"/>
  <c r="BN109" i="105" s="1"/>
  <c r="BK109" i="105" a="1"/>
  <c r="BK109" i="105" s="1"/>
  <c r="BP109" i="105" a="1"/>
  <c r="BP109" i="105" s="1"/>
  <c r="CG30" i="99"/>
  <c r="CH30" i="99"/>
  <c r="CW96" i="105" a="1"/>
  <c r="CW96" i="105" s="1"/>
  <c r="DE96" i="105" a="1"/>
  <c r="DE96" i="105" s="1"/>
  <c r="DF96" i="105" a="1"/>
  <c r="DF96" i="105" s="1"/>
  <c r="DG96" i="105" a="1"/>
  <c r="DG96" i="105" s="1"/>
  <c r="BM83" i="105" a="1"/>
  <c r="BM83" i="105" s="1"/>
  <c r="BK83" i="105" a="1"/>
  <c r="BK83" i="105" s="1"/>
  <c r="BJ83" i="105" a="1"/>
  <c r="BJ83" i="105" s="1"/>
  <c r="BI83" i="105" a="1"/>
  <c r="BI83" i="105" s="1"/>
  <c r="BH83" i="105" a="1"/>
  <c r="BH83" i="105" s="1"/>
  <c r="BQ83" i="105" a="1"/>
  <c r="BQ83" i="105" s="1"/>
  <c r="BO83" i="105" a="1"/>
  <c r="BO83" i="105" s="1"/>
  <c r="BP83" i="105" a="1"/>
  <c r="BP83" i="105" s="1"/>
  <c r="BN83" i="105" a="1"/>
  <c r="BN83" i="105" s="1"/>
  <c r="AW83" i="105" a="1"/>
  <c r="AW83" i="105" s="1"/>
  <c r="BL83" i="105" a="1"/>
  <c r="BL83" i="105" s="1"/>
  <c r="BW170" i="99" a="1"/>
  <c r="BW170" i="99" s="1"/>
  <c r="AP131" i="105" a="1"/>
  <c r="AP131" i="105" s="1"/>
  <c r="AR131" i="105" a="1"/>
  <c r="AR131" i="105" s="1"/>
  <c r="AV131" i="105" a="1"/>
  <c r="AV131" i="105" s="1"/>
  <c r="AT131" i="105" a="1"/>
  <c r="AT131" i="105" s="1"/>
  <c r="AN131" i="105" a="1"/>
  <c r="AN131" i="105" s="1"/>
  <c r="AO131" i="105" a="1"/>
  <c r="AO131" i="105" s="1"/>
  <c r="AU131" i="105" a="1"/>
  <c r="AU131" i="105" s="1"/>
  <c r="AK131" i="105" a="1"/>
  <c r="AK131" i="105" s="1"/>
  <c r="AM131" i="105" a="1"/>
  <c r="AM131" i="105" s="1"/>
  <c r="AS131" i="105" a="1"/>
  <c r="AS131" i="105" s="1"/>
  <c r="AQ131" i="105" a="1"/>
  <c r="AQ131" i="105" s="1"/>
  <c r="AO93" i="105" a="1"/>
  <c r="AO93" i="105" s="1"/>
  <c r="AM93" i="105" a="1"/>
  <c r="AM93" i="105" s="1"/>
  <c r="AR93" i="105" a="1"/>
  <c r="AR93" i="105" s="1"/>
  <c r="AS93" i="105" a="1"/>
  <c r="AS93" i="105" s="1"/>
  <c r="AT93" i="105" a="1"/>
  <c r="AT93" i="105" s="1"/>
  <c r="AU93" i="105" a="1"/>
  <c r="AU93" i="105" s="1"/>
  <c r="AP93" i="105" a="1"/>
  <c r="AP93" i="105" s="1"/>
  <c r="AN93" i="105" a="1"/>
  <c r="AN93" i="105" s="1"/>
  <c r="AQ93" i="105" a="1"/>
  <c r="AQ93" i="105" s="1"/>
  <c r="AV93" i="105" a="1"/>
  <c r="AV93" i="105" s="1"/>
  <c r="AL93" i="105" a="1"/>
  <c r="AL93" i="105" s="1"/>
  <c r="AK93" i="105" a="1"/>
  <c r="AK93" i="105" s="1"/>
  <c r="AO60" i="104" a="1"/>
  <c r="AO60" i="104" s="1"/>
  <c r="AY60" i="104" a="1"/>
  <c r="AY60" i="104" s="1"/>
  <c r="BK60" i="104" a="1"/>
  <c r="BK60" i="104" s="1"/>
  <c r="BP60" i="104" a="1"/>
  <c r="BP60" i="104" s="1"/>
  <c r="AD60" i="104" a="1"/>
  <c r="AD60" i="104" s="1"/>
  <c r="BQ60" i="104" a="1"/>
  <c r="BQ60" i="104" s="1"/>
  <c r="S60" i="104"/>
  <c r="CL94" i="105" a="1"/>
  <c r="CL94" i="105" s="1"/>
  <c r="DE94" i="105" a="1"/>
  <c r="DE94" i="105" s="1"/>
  <c r="DF94" i="105" a="1"/>
  <c r="DF94" i="105" s="1"/>
  <c r="DG94" i="105" a="1"/>
  <c r="DG94" i="105" s="1"/>
  <c r="C124" i="105"/>
  <c r="D124" i="105"/>
  <c r="B124" i="105"/>
  <c r="AU55" i="105" a="1"/>
  <c r="AU55" i="105" s="1"/>
  <c r="CG46" i="99"/>
  <c r="CH46" i="99"/>
  <c r="CT83" i="104" a="1"/>
  <c r="CT83" i="104" s="1"/>
  <c r="CU83" i="104" a="1"/>
  <c r="CU83" i="104" s="1"/>
  <c r="CR83" i="104" a="1"/>
  <c r="CR83" i="104" s="1"/>
  <c r="CS83" i="104" a="1"/>
  <c r="CS83" i="104" s="1"/>
  <c r="CJ55" i="105" a="1"/>
  <c r="CJ55" i="105" s="1"/>
  <c r="AK43" i="105" a="1"/>
  <c r="AK43" i="105" s="1"/>
  <c r="AR43" i="105" a="1"/>
  <c r="AR43" i="105" s="1"/>
  <c r="AS43" i="105" a="1"/>
  <c r="AS43" i="105" s="1"/>
  <c r="AP43" i="105" a="1"/>
  <c r="AP43" i="105" s="1"/>
  <c r="CF149" i="99"/>
  <c r="CE149" i="99"/>
  <c r="CD149" i="99"/>
  <c r="AO95" i="104" a="1"/>
  <c r="AO95" i="104" s="1"/>
  <c r="CX10" i="105" a="1"/>
  <c r="CX10" i="105" s="1"/>
  <c r="CY10" i="105" a="1"/>
  <c r="CY10" i="105" s="1"/>
  <c r="CW10" i="105" a="1"/>
  <c r="CW10" i="105" s="1"/>
  <c r="CL10" i="104" a="1"/>
  <c r="CL10" i="104" s="1"/>
  <c r="CI10" i="104" a="1"/>
  <c r="CI10" i="104" s="1"/>
  <c r="CI154" i="104" s="1"/>
  <c r="CK10" i="104" a="1"/>
  <c r="CK10" i="104" s="1"/>
  <c r="CG10" i="104" a="1"/>
  <c r="CG10" i="104" s="1"/>
  <c r="CJ10" i="104" a="1"/>
  <c r="CJ10" i="104" s="1"/>
  <c r="CJ154" i="104" s="1"/>
  <c r="CM41" i="104" a="1"/>
  <c r="CM41" i="104" s="1"/>
  <c r="AT41" i="104" a="1"/>
  <c r="AT41" i="104" s="1"/>
  <c r="CR41" i="104" a="1"/>
  <c r="CR41" i="104" s="1"/>
  <c r="AI41" i="104" a="1"/>
  <c r="AI41" i="104" s="1"/>
  <c r="CT41" i="104" a="1"/>
  <c r="CT41" i="104" s="1"/>
  <c r="CU41" i="104" a="1"/>
  <c r="CU41" i="104" s="1"/>
  <c r="CH41" i="104" a="1"/>
  <c r="CH41" i="104" s="1"/>
  <c r="BI57" i="105" a="1"/>
  <c r="BI57" i="105" s="1"/>
  <c r="BH57" i="105" a="1"/>
  <c r="BH57" i="105" s="1"/>
  <c r="BP57" i="105" a="1"/>
  <c r="BP57" i="105" s="1"/>
  <c r="BN57" i="105" a="1"/>
  <c r="BN57" i="105" s="1"/>
  <c r="BM57" i="105" a="1"/>
  <c r="BM57" i="105" s="1"/>
  <c r="BO57" i="105" a="1"/>
  <c r="BO57" i="105" s="1"/>
  <c r="BQ57" i="105" a="1"/>
  <c r="BQ57" i="105" s="1"/>
  <c r="BL57" i="105" a="1"/>
  <c r="BL57" i="105" s="1"/>
  <c r="BJ57" i="105" a="1"/>
  <c r="BJ57" i="105" s="1"/>
  <c r="BK57" i="105" a="1"/>
  <c r="BK57" i="105" s="1"/>
  <c r="AW57" i="105" a="1"/>
  <c r="AW57" i="105" s="1"/>
  <c r="CC132" i="105" a="1"/>
  <c r="CC132" i="105" s="1"/>
  <c r="AZ96" i="103" a="1"/>
  <c r="AZ96" i="103" s="1"/>
  <c r="BD96" i="103" a="1"/>
  <c r="BD96" i="103" s="1"/>
  <c r="BE96" i="103" a="1"/>
  <c r="BE96" i="103" s="1"/>
  <c r="AX96" i="103" a="1"/>
  <c r="AX96" i="103" s="1"/>
  <c r="AX154" i="103" s="1"/>
  <c r="BB96" i="103" a="1"/>
  <c r="BB96" i="103" s="1"/>
  <c r="BG96" i="103" a="1"/>
  <c r="BG96" i="103" s="1"/>
  <c r="BC96" i="103" a="1"/>
  <c r="BC96" i="103" s="1"/>
  <c r="BF96" i="103" a="1"/>
  <c r="BF96" i="103" s="1"/>
  <c r="BA96" i="103" a="1"/>
  <c r="BA96" i="103" s="1"/>
  <c r="AY96" i="103" a="1"/>
  <c r="AY96" i="103" s="1"/>
  <c r="AB96" i="103" a="1"/>
  <c r="AB96" i="103" s="1"/>
  <c r="BY83" i="105" a="1"/>
  <c r="BY83" i="105" s="1"/>
  <c r="CZ106" i="105" a="1"/>
  <c r="CZ106" i="105" s="1"/>
  <c r="CE8" i="99"/>
  <c r="CF8" i="99"/>
  <c r="CD8" i="99"/>
  <c r="D75" i="105"/>
  <c r="B75" i="105"/>
  <c r="C75" i="105"/>
  <c r="AN60" i="105" a="1"/>
  <c r="AN60" i="105" s="1"/>
  <c r="AS60" i="105" a="1"/>
  <c r="AS60" i="105" s="1"/>
  <c r="AO60" i="105" a="1"/>
  <c r="AO60" i="105" s="1"/>
  <c r="AM60" i="105" a="1"/>
  <c r="AM60" i="105" s="1"/>
  <c r="AP60" i="105" a="1"/>
  <c r="AP60" i="105" s="1"/>
  <c r="AL60" i="105" a="1"/>
  <c r="AL60" i="105" s="1"/>
  <c r="AV60" i="105" a="1"/>
  <c r="AV60" i="105" s="1"/>
  <c r="AU60" i="105" a="1"/>
  <c r="AU60" i="105" s="1"/>
  <c r="AK60" i="105" a="1"/>
  <c r="AK60" i="105" s="1"/>
  <c r="AK101" i="105" a="1"/>
  <c r="AK101" i="105" s="1"/>
  <c r="AP101" i="105" a="1"/>
  <c r="AP101" i="105" s="1"/>
  <c r="AS101" i="105" a="1"/>
  <c r="AS101" i="105" s="1"/>
  <c r="AT101" i="105" a="1"/>
  <c r="AT101" i="105" s="1"/>
  <c r="AL101" i="105" a="1"/>
  <c r="AL101" i="105" s="1"/>
  <c r="AM101" i="105" a="1"/>
  <c r="AM101" i="105" s="1"/>
  <c r="AV101" i="105" a="1"/>
  <c r="AV101" i="105" s="1"/>
  <c r="AO101" i="105" a="1"/>
  <c r="AO101" i="105" s="1"/>
  <c r="AR101" i="105" a="1"/>
  <c r="AR101" i="105" s="1"/>
  <c r="AQ101" i="105" a="1"/>
  <c r="AQ101" i="105" s="1"/>
  <c r="AU101" i="105" a="1"/>
  <c r="AU101" i="105" s="1"/>
  <c r="AN101" i="105" a="1"/>
  <c r="AN101" i="105" s="1"/>
  <c r="AR42" i="105" a="1"/>
  <c r="AR42" i="105" s="1"/>
  <c r="DB42" i="105" a="1"/>
  <c r="DB42" i="105" s="1"/>
  <c r="DA42" i="105" a="1"/>
  <c r="DA42" i="105" s="1"/>
  <c r="DC42" i="105" a="1"/>
  <c r="DC42" i="105" s="1"/>
  <c r="CD42" i="105" a="1"/>
  <c r="CD42" i="105" s="1"/>
  <c r="CK42" i="105" a="1"/>
  <c r="CK42" i="105" s="1"/>
  <c r="BM42" i="105" a="1"/>
  <c r="BM42" i="105" s="1"/>
  <c r="DD42" i="105" a="1"/>
  <c r="DD42" i="105" s="1"/>
  <c r="CQ42" i="105" a="1"/>
  <c r="CQ42" i="105" s="1"/>
  <c r="BV42" i="105" a="1"/>
  <c r="BV42" i="105" s="1"/>
  <c r="AU81" i="105" a="1"/>
  <c r="AU81" i="105" s="1"/>
  <c r="AP81" i="105" a="1"/>
  <c r="AP81" i="105" s="1"/>
  <c r="AR81" i="105" a="1"/>
  <c r="AR81" i="105" s="1"/>
  <c r="AK81" i="105" a="1"/>
  <c r="AK81" i="105" s="1"/>
  <c r="DG109" i="105" a="1"/>
  <c r="DG109" i="105" s="1"/>
  <c r="DE109" i="105" a="1"/>
  <c r="DE109" i="105" s="1"/>
  <c r="DF109" i="105" a="1"/>
  <c r="DF109" i="105" s="1"/>
  <c r="AP45" i="105" a="1"/>
  <c r="AP45" i="105" s="1"/>
  <c r="AQ45" i="105" a="1"/>
  <c r="AQ45" i="105" s="1"/>
  <c r="AS45" i="105" a="1"/>
  <c r="AS45" i="105" s="1"/>
  <c r="AR45" i="105" a="1"/>
  <c r="AR45" i="105" s="1"/>
  <c r="AK45" i="105" a="1"/>
  <c r="AK45" i="105" s="1"/>
  <c r="AU45" i="105" a="1"/>
  <c r="AU45" i="105" s="1"/>
  <c r="AS144" i="105" a="1"/>
  <c r="AS144" i="105" s="1"/>
  <c r="AR144" i="105" a="1"/>
  <c r="AR144" i="105" s="1"/>
  <c r="AV144" i="105" a="1"/>
  <c r="AV144" i="105" s="1"/>
  <c r="AU144" i="105" a="1"/>
  <c r="AU144" i="105" s="1"/>
  <c r="AQ144" i="105" a="1"/>
  <c r="AQ144" i="105" s="1"/>
  <c r="BM130" i="104" a="1"/>
  <c r="BM130" i="104" s="1"/>
  <c r="BP130" i="104" a="1"/>
  <c r="BP130" i="104" s="1"/>
  <c r="BQ130" i="104" a="1"/>
  <c r="BQ130" i="104" s="1"/>
  <c r="BL130" i="104" a="1"/>
  <c r="BL130" i="104" s="1"/>
  <c r="BN130" i="104" a="1"/>
  <c r="BN130" i="104" s="1"/>
  <c r="BO130" i="104" a="1"/>
  <c r="BO130" i="104" s="1"/>
  <c r="BK130" i="104" a="1"/>
  <c r="BK130" i="104" s="1"/>
  <c r="S130" i="104"/>
  <c r="BI130" i="104" s="1" a="1"/>
  <c r="BI130" i="104" s="1"/>
  <c r="AO130" i="104" a="1"/>
  <c r="AO130" i="104" s="1"/>
  <c r="AD130" i="104" a="1"/>
  <c r="AD130" i="104" s="1"/>
  <c r="DD65" i="105" a="1"/>
  <c r="DD65" i="105" s="1"/>
  <c r="DB65" i="105" a="1"/>
  <c r="DB65" i="105" s="1"/>
  <c r="DA65" i="105" a="1"/>
  <c r="DA65" i="105" s="1"/>
  <c r="DC65" i="105" a="1"/>
  <c r="DC65" i="105" s="1"/>
  <c r="CQ65" i="105" a="1"/>
  <c r="CQ65" i="105" s="1"/>
  <c r="BC65" i="105" a="1"/>
  <c r="BC65" i="105" s="1"/>
  <c r="AR65" i="105" a="1"/>
  <c r="AR65" i="105" s="1"/>
  <c r="AT21" i="104" a="1"/>
  <c r="AT21" i="104" s="1"/>
  <c r="CZ142" i="103" a="1"/>
  <c r="CZ142" i="103" s="1"/>
  <c r="CO142" i="103" a="1"/>
  <c r="CO142" i="103" s="1"/>
  <c r="CS142" i="103" a="1"/>
  <c r="CS142" i="103" s="1"/>
  <c r="CS154" i="103" s="1"/>
  <c r="BE142" i="105" a="1"/>
  <c r="BE142" i="105" s="1"/>
  <c r="BB142" i="105" a="1"/>
  <c r="BB142" i="105" s="1"/>
  <c r="BA142" i="105" a="1"/>
  <c r="BA142" i="105" s="1"/>
  <c r="AW142" i="105" a="1"/>
  <c r="AW142" i="105" s="1"/>
  <c r="AZ142" i="105" a="1"/>
  <c r="AZ142" i="105" s="1"/>
  <c r="BD142" i="105" a="1"/>
  <c r="BD142" i="105" s="1"/>
  <c r="BG142" i="105" a="1"/>
  <c r="BG142" i="105" s="1"/>
  <c r="AX142" i="105" a="1"/>
  <c r="AX142" i="105" s="1"/>
  <c r="BF142" i="105" a="1"/>
  <c r="BF142" i="105" s="1"/>
  <c r="AY142" i="105" a="1"/>
  <c r="AY142" i="105" s="1"/>
  <c r="BC142" i="105" a="1"/>
  <c r="BC142" i="105" s="1"/>
  <c r="AU62" i="105" a="1"/>
  <c r="AU62" i="105" s="1"/>
  <c r="DJ62" i="105" a="1"/>
  <c r="DJ62" i="105" s="1"/>
  <c r="BD119" i="105" a="1"/>
  <c r="BD119" i="105" s="1"/>
  <c r="BA119" i="105" a="1"/>
  <c r="BA119" i="105" s="1"/>
  <c r="BB119" i="105" a="1"/>
  <c r="BB119" i="105" s="1"/>
  <c r="AX119" i="105" a="1"/>
  <c r="AX119" i="105" s="1"/>
  <c r="BF119" i="105" a="1"/>
  <c r="BF119" i="105" s="1"/>
  <c r="AW119" i="105" a="1"/>
  <c r="AW119" i="105" s="1"/>
  <c r="BC119" i="105" a="1"/>
  <c r="BC119" i="105" s="1"/>
  <c r="CP94" i="105" a="1"/>
  <c r="CP94" i="105" s="1"/>
  <c r="CU94" i="105" a="1"/>
  <c r="CU94" i="105" s="1"/>
  <c r="CR94" i="105" a="1"/>
  <c r="CR94" i="105" s="1"/>
  <c r="CQ94" i="105" a="1"/>
  <c r="CQ94" i="105" s="1"/>
  <c r="BB132" i="105" a="1"/>
  <c r="BB132" i="105" s="1"/>
  <c r="CP48" i="105" a="1"/>
  <c r="CP48" i="105" s="1"/>
  <c r="BX159" i="99" a="1"/>
  <c r="BX159" i="99" s="1"/>
  <c r="BY159" i="99" a="1"/>
  <c r="BY159" i="99" s="1"/>
  <c r="BV159" i="99" a="1"/>
  <c r="BV159" i="99" s="1"/>
  <c r="BU10" i="105" a="1"/>
  <c r="BU10" i="105" s="1"/>
  <c r="BD83" i="104" a="1"/>
  <c r="BD83" i="104" s="1"/>
  <c r="BP29" i="104" a="1"/>
  <c r="BP29" i="104" s="1"/>
  <c r="BQ29" i="104" a="1"/>
  <c r="BQ29" i="104" s="1"/>
  <c r="BL29" i="104" a="1"/>
  <c r="BL29" i="104" s="1"/>
  <c r="BO29" i="104" a="1"/>
  <c r="BO29" i="104" s="1"/>
  <c r="BK29" i="104" a="1"/>
  <c r="BK29" i="104" s="1"/>
  <c r="BN29" i="104" a="1"/>
  <c r="BN29" i="104" s="1"/>
  <c r="BM29" i="104" a="1"/>
  <c r="BM29" i="104" s="1"/>
  <c r="S29" i="104"/>
  <c r="BI29" i="104" s="1" a="1"/>
  <c r="BI29" i="104" s="1"/>
  <c r="BD103" i="104" a="1"/>
  <c r="BD103" i="104" s="1"/>
  <c r="AT103" i="104" a="1"/>
  <c r="AT103" i="104" s="1"/>
  <c r="DF119" i="105" a="1"/>
  <c r="DF119" i="105" s="1"/>
  <c r="DC119" i="105" a="1"/>
  <c r="DC119" i="105" s="1"/>
  <c r="CY119" i="105" a="1"/>
  <c r="CY119" i="105" s="1"/>
  <c r="AD101" i="104" a="1"/>
  <c r="AD101" i="104" s="1"/>
  <c r="DF62" i="105" a="1"/>
  <c r="DF62" i="105" s="1"/>
  <c r="CJ10" i="105" a="1"/>
  <c r="CJ10" i="105" s="1"/>
  <c r="CC75" i="105" a="1"/>
  <c r="CC75" i="105" s="1"/>
  <c r="AI93" i="104" a="1"/>
  <c r="AI93" i="104" s="1"/>
  <c r="DH10" i="105" a="1"/>
  <c r="DH10" i="105" s="1"/>
  <c r="CJ131" i="105" a="1"/>
  <c r="CJ131" i="105" s="1"/>
  <c r="CV131" i="105" a="1"/>
  <c r="CV131" i="105" s="1"/>
  <c r="CZ131" i="105" a="1"/>
  <c r="CZ131" i="105" s="1"/>
  <c r="CW131" i="105" a="1"/>
  <c r="CW131" i="105" s="1"/>
  <c r="CX131" i="105" a="1"/>
  <c r="CX131" i="105" s="1"/>
  <c r="CY131" i="105" a="1"/>
  <c r="CY131" i="105" s="1"/>
  <c r="G65" i="105"/>
  <c r="DC136" i="105" a="1"/>
  <c r="DC136" i="105" s="1"/>
  <c r="CG136" i="105" a="1"/>
  <c r="CG136" i="105" s="1"/>
  <c r="DJ136" i="105" a="1"/>
  <c r="DJ136" i="105" s="1"/>
  <c r="BY136" i="105" a="1"/>
  <c r="BY136" i="105" s="1"/>
  <c r="DF136" i="105" a="1"/>
  <c r="DF136" i="105" s="1"/>
  <c r="CT136" i="105" a="1"/>
  <c r="CT136" i="105" s="1"/>
  <c r="CN136" i="105" a="1"/>
  <c r="CN136" i="105" s="1"/>
  <c r="DH136" i="105" a="1"/>
  <c r="DH136" i="105" s="1"/>
  <c r="BT101" i="105" a="1"/>
  <c r="BT101" i="105" s="1"/>
  <c r="BD63" i="104" a="1"/>
  <c r="BD63" i="104" s="1"/>
  <c r="CR63" i="104" a="1"/>
  <c r="CR63" i="104" s="1"/>
  <c r="CM63" i="104" a="1"/>
  <c r="CM63" i="104" s="1"/>
  <c r="CU63" i="104" a="1"/>
  <c r="CU63" i="104" s="1"/>
  <c r="AT63" i="104" a="1"/>
  <c r="AT63" i="104" s="1"/>
  <c r="CH63" i="104" a="1"/>
  <c r="CH63" i="104" s="1"/>
  <c r="AI63" i="104" a="1"/>
  <c r="AI63" i="104" s="1"/>
  <c r="BR104" i="105" a="1"/>
  <c r="BR104" i="105" s="1"/>
  <c r="AI82" i="104" a="1"/>
  <c r="AI82" i="104" s="1"/>
  <c r="BQ84" i="104" a="1"/>
  <c r="BQ84" i="104" s="1"/>
  <c r="BK84" i="104" a="1"/>
  <c r="BK84" i="104" s="1"/>
  <c r="S84" i="104"/>
  <c r="BL84" i="104" a="1"/>
  <c r="BL84" i="104" s="1"/>
  <c r="BM84" i="104" a="1"/>
  <c r="BM84" i="104" s="1"/>
  <c r="BN84" i="104" a="1"/>
  <c r="BN84" i="104" s="1"/>
  <c r="BO84" i="104" a="1"/>
  <c r="BO84" i="104" s="1"/>
  <c r="BP84" i="104" a="1"/>
  <c r="BP84" i="104" s="1"/>
  <c r="AT100" i="104" a="1"/>
  <c r="AT100" i="104" s="1"/>
  <c r="BL134" i="105" a="1"/>
  <c r="BL134" i="105" s="1"/>
  <c r="BO134" i="105" a="1"/>
  <c r="BO134" i="105" s="1"/>
  <c r="BM134" i="105" a="1"/>
  <c r="BM134" i="105" s="1"/>
  <c r="BN134" i="105" a="1"/>
  <c r="BN134" i="105" s="1"/>
  <c r="BK134" i="105" a="1"/>
  <c r="BK134" i="105" s="1"/>
  <c r="BH134" i="105" a="1"/>
  <c r="BH134" i="105" s="1"/>
  <c r="BQ134" i="105" a="1"/>
  <c r="BQ134" i="105" s="1"/>
  <c r="BP134" i="105" a="1"/>
  <c r="BP134" i="105" s="1"/>
  <c r="BO142" i="103" a="1"/>
  <c r="BO142" i="103" s="1"/>
  <c r="BI141" i="105" a="1"/>
  <c r="BI141" i="105" s="1"/>
  <c r="BM141" i="105" a="1"/>
  <c r="BM141" i="105" s="1"/>
  <c r="BQ141" i="105" a="1"/>
  <c r="BQ141" i="105" s="1"/>
  <c r="BO141" i="105" a="1"/>
  <c r="BO141" i="105" s="1"/>
  <c r="BH141" i="105" a="1"/>
  <c r="BH141" i="105" s="1"/>
  <c r="BK141" i="105" a="1"/>
  <c r="BK141" i="105" s="1"/>
  <c r="BJ141" i="105" a="1"/>
  <c r="BJ141" i="105" s="1"/>
  <c r="BN141" i="105" a="1"/>
  <c r="BN141" i="105" s="1"/>
  <c r="BP141" i="105" a="1"/>
  <c r="BP141" i="105" s="1"/>
  <c r="BL141" i="105" a="1"/>
  <c r="BL141" i="105" s="1"/>
  <c r="CJ29" i="105" a="1"/>
  <c r="CJ29" i="105" s="1"/>
  <c r="C83" i="105"/>
  <c r="B83" i="105"/>
  <c r="D83" i="105"/>
  <c r="CD54" i="99"/>
  <c r="CF54" i="99"/>
  <c r="CE54" i="99"/>
  <c r="BY89" i="103" a="1"/>
  <c r="BY89" i="103" s="1"/>
  <c r="BY154" i="103" s="1"/>
  <c r="BU132" i="105" a="1"/>
  <c r="BU132" i="105" s="1"/>
  <c r="CI64" i="99"/>
  <c r="CE182" i="99"/>
  <c r="CW95" i="105" a="1"/>
  <c r="CW95" i="105" s="1"/>
  <c r="CZ95" i="105" a="1"/>
  <c r="CZ95" i="105" s="1"/>
  <c r="CX95" i="105" a="1"/>
  <c r="CX95" i="105" s="1"/>
  <c r="CV95" i="105" a="1"/>
  <c r="CV95" i="105" s="1"/>
  <c r="CD53" i="99"/>
  <c r="CG53" i="99"/>
  <c r="CH53" i="99"/>
  <c r="D114" i="105"/>
  <c r="C114" i="105"/>
  <c r="B114" i="105"/>
  <c r="BL92" i="105" a="1"/>
  <c r="BL92" i="105" s="1"/>
  <c r="BH92" i="105" a="1"/>
  <c r="BH92" i="105" s="1"/>
  <c r="BQ92" i="105" a="1"/>
  <c r="BQ92" i="105" s="1"/>
  <c r="BJ92" i="105" a="1"/>
  <c r="BJ92" i="105" s="1"/>
  <c r="BI92" i="105" a="1"/>
  <c r="BI92" i="105" s="1"/>
  <c r="BN92" i="105" a="1"/>
  <c r="BN92" i="105" s="1"/>
  <c r="BO92" i="105" a="1"/>
  <c r="BO92" i="105" s="1"/>
  <c r="BM92" i="105" a="1"/>
  <c r="BM92" i="105" s="1"/>
  <c r="BP92" i="105" a="1"/>
  <c r="BP92" i="105" s="1"/>
  <c r="BK92" i="105" a="1"/>
  <c r="BK92" i="105" s="1"/>
  <c r="AT62" i="104" a="1"/>
  <c r="AT62" i="104" s="1"/>
  <c r="B21" i="105"/>
  <c r="D21" i="105"/>
  <c r="C21" i="105"/>
  <c r="BD42" i="105" a="1"/>
  <c r="BD42" i="105" s="1"/>
  <c r="CV10" i="105" a="1"/>
  <c r="CV10" i="105" s="1"/>
  <c r="BF142" i="103" a="1"/>
  <c r="BF142" i="103" s="1"/>
  <c r="CT93" i="105" a="1"/>
  <c r="CT93" i="105" s="1"/>
  <c r="CE104" i="99"/>
  <c r="CD104" i="99"/>
  <c r="CF104" i="99"/>
  <c r="C132" i="105"/>
  <c r="B132" i="105"/>
  <c r="D132" i="105"/>
  <c r="BU115" i="105" a="1"/>
  <c r="BU115" i="105" s="1"/>
  <c r="CN97" i="105" a="1"/>
  <c r="CN97" i="105" s="1"/>
  <c r="CN141" i="105" a="1"/>
  <c r="CN141" i="105" s="1"/>
  <c r="AO79" i="105" a="1"/>
  <c r="AO79" i="105" s="1"/>
  <c r="AK79" i="105" a="1"/>
  <c r="AK79" i="105" s="1"/>
  <c r="AS79" i="105" a="1"/>
  <c r="AS79" i="105" s="1"/>
  <c r="AR79" i="105" a="1"/>
  <c r="AR79" i="105" s="1"/>
  <c r="AP79" i="105" a="1"/>
  <c r="AP79" i="105" s="1"/>
  <c r="AT79" i="105" a="1"/>
  <c r="AT79" i="105" s="1"/>
  <c r="AL79" i="105" a="1"/>
  <c r="AL79" i="105" s="1"/>
  <c r="AU79" i="105" a="1"/>
  <c r="AU79" i="105" s="1"/>
  <c r="AM79" i="105" a="1"/>
  <c r="AM79" i="105" s="1"/>
  <c r="AV79" i="105" a="1"/>
  <c r="AV79" i="105" s="1"/>
  <c r="AN79" i="105" a="1"/>
  <c r="AN79" i="105" s="1"/>
  <c r="AQ79" i="105" a="1"/>
  <c r="AQ79" i="105" s="1"/>
  <c r="DF82" i="105" a="1"/>
  <c r="DF82" i="105" s="1"/>
  <c r="CH106" i="105" a="1"/>
  <c r="CH106" i="105" s="1"/>
  <c r="BF49" i="105" a="1"/>
  <c r="BF49" i="105" s="1"/>
  <c r="DI93" i="105" a="1"/>
  <c r="DI93" i="105" s="1"/>
  <c r="CC94" i="105" a="1"/>
  <c r="CC94" i="105" s="1"/>
  <c r="AA49" i="99"/>
  <c r="X86" i="105"/>
  <c r="BZ49" i="99"/>
  <c r="CF49" i="99" s="1"/>
  <c r="AE49" i="99"/>
  <c r="AF78" i="104" a="1"/>
  <c r="AF78" i="104" s="1"/>
  <c r="CG127" i="105" a="1"/>
  <c r="CG127" i="105" s="1"/>
  <c r="DJ127" i="105" a="1"/>
  <c r="DJ127" i="105" s="1"/>
  <c r="BF127" i="105" a="1"/>
  <c r="BF127" i="105" s="1"/>
  <c r="DC127" i="105" a="1"/>
  <c r="DC127" i="105" s="1"/>
  <c r="AU127" i="105" a="1"/>
  <c r="AU127" i="105" s="1"/>
  <c r="BY130" i="105" a="1"/>
  <c r="BY130" i="105" s="1"/>
  <c r="CE121" i="99"/>
  <c r="CF121" i="99"/>
  <c r="CD121" i="99"/>
  <c r="BH48" i="105" a="1"/>
  <c r="BH48" i="105" s="1"/>
  <c r="BN48" i="105" a="1"/>
  <c r="BN48" i="105" s="1"/>
  <c r="BM48" i="105" a="1"/>
  <c r="BM48" i="105" s="1"/>
  <c r="BL48" i="105" a="1"/>
  <c r="BL48" i="105" s="1"/>
  <c r="BQ48" i="105" a="1"/>
  <c r="BQ48" i="105" s="1"/>
  <c r="BJ48" i="105" a="1"/>
  <c r="BJ48" i="105" s="1"/>
  <c r="BK48" i="105" a="1"/>
  <c r="BK48" i="105" s="1"/>
  <c r="BP48" i="105" a="1"/>
  <c r="BP48" i="105" s="1"/>
  <c r="CM131" i="104" a="1"/>
  <c r="CM131" i="104" s="1"/>
  <c r="DC55" i="105" a="1"/>
  <c r="DC55" i="105" s="1"/>
  <c r="AO87" i="105" a="1"/>
  <c r="AO87" i="105" s="1"/>
  <c r="AP86" i="105" a="1"/>
  <c r="AP86" i="105" s="1"/>
  <c r="AU148" i="105" a="1"/>
  <c r="AU148" i="105" s="1"/>
  <c r="AS148" i="105" a="1"/>
  <c r="AS148" i="105" s="1"/>
  <c r="AO148" i="105" a="1"/>
  <c r="AO148" i="105" s="1"/>
  <c r="AQ148" i="105" a="1"/>
  <c r="AQ148" i="105" s="1"/>
  <c r="AL148" i="105" a="1"/>
  <c r="AL148" i="105" s="1"/>
  <c r="AR148" i="105" a="1"/>
  <c r="AR148" i="105" s="1"/>
  <c r="AV148" i="105" a="1"/>
  <c r="AV148" i="105" s="1"/>
  <c r="AM148" i="105" a="1"/>
  <c r="AM148" i="105" s="1"/>
  <c r="AP148" i="105" a="1"/>
  <c r="AP148" i="105" s="1"/>
  <c r="AN148" i="105" a="1"/>
  <c r="AN148" i="105" s="1"/>
  <c r="AT148" i="105" a="1"/>
  <c r="AT148" i="105" s="1"/>
  <c r="AK148" i="105" a="1"/>
  <c r="AK148" i="105" s="1"/>
  <c r="DF106" i="105" a="1"/>
  <c r="DF106" i="105" s="1"/>
  <c r="DG106" i="105" a="1"/>
  <c r="DG106" i="105" s="1"/>
  <c r="DE106" i="105" a="1"/>
  <c r="DE106" i="105" s="1"/>
  <c r="DA106" i="105" a="1"/>
  <c r="DA106" i="105" s="1"/>
  <c r="CR106" i="105" a="1"/>
  <c r="CR106" i="105" s="1"/>
  <c r="CF36" i="99"/>
  <c r="CE36" i="99"/>
  <c r="CD36" i="99"/>
  <c r="CG152" i="99"/>
  <c r="CH152" i="99"/>
  <c r="B111" i="105"/>
  <c r="C111" i="105"/>
  <c r="D111" i="105"/>
  <c r="C119" i="105"/>
  <c r="D119" i="105"/>
  <c r="B119" i="105"/>
  <c r="B120" i="105"/>
  <c r="D120" i="105"/>
  <c r="C120" i="105"/>
  <c r="BH109" i="105" a="1"/>
  <c r="BH109" i="105" s="1"/>
  <c r="BZ109" i="105" a="1"/>
  <c r="BZ109" i="105" s="1"/>
  <c r="BY109" i="105" a="1"/>
  <c r="BY109" i="105" s="1"/>
  <c r="BR109" i="105" a="1"/>
  <c r="BR109" i="105" s="1"/>
  <c r="BU109" i="105" a="1"/>
  <c r="BU109" i="105" s="1"/>
  <c r="BW109" i="105" a="1"/>
  <c r="BW109" i="105" s="1"/>
  <c r="BS109" i="105" a="1"/>
  <c r="BS109" i="105" s="1"/>
  <c r="BX109" i="105" a="1"/>
  <c r="BX109" i="105" s="1"/>
  <c r="BT109" i="105" a="1"/>
  <c r="BT109" i="105" s="1"/>
  <c r="BV109" i="105" a="1"/>
  <c r="BV109" i="105" s="1"/>
  <c r="AL62" i="105" a="1"/>
  <c r="AL62" i="105" s="1"/>
  <c r="BN62" i="105" a="1"/>
  <c r="BN62" i="105" s="1"/>
  <c r="BL62" i="105" a="1"/>
  <c r="BL62" i="105" s="1"/>
  <c r="BP62" i="105" a="1"/>
  <c r="BP62" i="105" s="1"/>
  <c r="BH62" i="105" a="1"/>
  <c r="BH62" i="105" s="1"/>
  <c r="BQ62" i="105" a="1"/>
  <c r="BQ62" i="105" s="1"/>
  <c r="BO62" i="105" a="1"/>
  <c r="BO62" i="105" s="1"/>
  <c r="BK62" i="105" a="1"/>
  <c r="BK62" i="105" s="1"/>
  <c r="BM62" i="105" a="1"/>
  <c r="BM62" i="105" s="1"/>
  <c r="BI62" i="105" a="1"/>
  <c r="BI62" i="105" s="1"/>
  <c r="BP106" i="104" a="1"/>
  <c r="BP106" i="104" s="1"/>
  <c r="BK106" i="104" a="1"/>
  <c r="BK106" i="104" s="1"/>
  <c r="BL106" i="104" a="1"/>
  <c r="BL106" i="104" s="1"/>
  <c r="BQ106" i="104" a="1"/>
  <c r="BQ106" i="104" s="1"/>
  <c r="BM106" i="104" a="1"/>
  <c r="BM106" i="104" s="1"/>
  <c r="BN106" i="104" a="1"/>
  <c r="BN106" i="104" s="1"/>
  <c r="BO106" i="104" a="1"/>
  <c r="BO106" i="104" s="1"/>
  <c r="S106" i="104"/>
  <c r="BI106" i="104" s="1" a="1"/>
  <c r="BI106" i="104" s="1"/>
  <c r="AO106" i="104" a="1"/>
  <c r="AO106" i="104" s="1"/>
  <c r="AD106" i="104" a="1"/>
  <c r="AD106" i="104" s="1"/>
  <c r="CE105" i="99"/>
  <c r="CF105" i="99"/>
  <c r="CD105" i="99"/>
  <c r="CE5" i="105" a="1"/>
  <c r="CE5" i="105" s="1"/>
  <c r="CH5" i="105" a="1"/>
  <c r="CH5" i="105" s="1"/>
  <c r="CA5" i="105" a="1"/>
  <c r="CA5" i="105" s="1"/>
  <c r="CD5" i="105" a="1"/>
  <c r="CD5" i="105" s="1"/>
  <c r="CG5" i="105" a="1"/>
  <c r="CG5" i="105" s="1"/>
  <c r="CF5" i="105" a="1"/>
  <c r="CF5" i="105" s="1"/>
  <c r="CC5" i="105" a="1"/>
  <c r="CC5" i="105" s="1"/>
  <c r="CB5" i="105" a="1"/>
  <c r="CB5" i="105" s="1"/>
  <c r="AY5" i="105" a="1"/>
  <c r="AY5" i="105" s="1"/>
  <c r="AN5" i="105" a="1"/>
  <c r="AN5" i="105" s="1"/>
  <c r="BN100" i="104" a="1"/>
  <c r="BN100" i="104" s="1"/>
  <c r="BP100" i="104" a="1"/>
  <c r="BP100" i="104" s="1"/>
  <c r="BL100" i="104" a="1"/>
  <c r="BL100" i="104" s="1"/>
  <c r="BM100" i="104" a="1"/>
  <c r="BM100" i="104" s="1"/>
  <c r="BK100" i="104" a="1"/>
  <c r="BK100" i="104" s="1"/>
  <c r="BQ100" i="104" a="1"/>
  <c r="BQ100" i="104" s="1"/>
  <c r="BO100" i="104" a="1"/>
  <c r="BO100" i="104" s="1"/>
  <c r="S100" i="104"/>
  <c r="BB104" i="105" a="1"/>
  <c r="BB104" i="105" s="1"/>
  <c r="BD104" i="105" a="1"/>
  <c r="BD104" i="105" s="1"/>
  <c r="BA104" i="105" a="1"/>
  <c r="BA104" i="105" s="1"/>
  <c r="BC104" i="105" a="1"/>
  <c r="BC104" i="105" s="1"/>
  <c r="BG104" i="105" a="1"/>
  <c r="BG104" i="105" s="1"/>
  <c r="BF104" i="105" a="1"/>
  <c r="BF104" i="105" s="1"/>
  <c r="AY104" i="105" a="1"/>
  <c r="AY104" i="105" s="1"/>
  <c r="AZ104" i="105" a="1"/>
  <c r="AZ104" i="105" s="1"/>
  <c r="AX104" i="105" a="1"/>
  <c r="AX104" i="105" s="1"/>
  <c r="BO79" i="105" a="1"/>
  <c r="BO79" i="105" s="1"/>
  <c r="BP79" i="105" a="1"/>
  <c r="BP79" i="105" s="1"/>
  <c r="BJ79" i="105" a="1"/>
  <c r="BJ79" i="105" s="1"/>
  <c r="BQ79" i="105" a="1"/>
  <c r="BQ79" i="105" s="1"/>
  <c r="BI79" i="105" a="1"/>
  <c r="BI79" i="105" s="1"/>
  <c r="BM79" i="105" a="1"/>
  <c r="BM79" i="105" s="1"/>
  <c r="BK79" i="105" a="1"/>
  <c r="BK79" i="105" s="1"/>
  <c r="BH79" i="105" a="1"/>
  <c r="BH79" i="105" s="1"/>
  <c r="BN79" i="105" a="1"/>
  <c r="BN79" i="105" s="1"/>
  <c r="BL79" i="105" a="1"/>
  <c r="BL79" i="105" s="1"/>
  <c r="CW104" i="105" a="1"/>
  <c r="CW104" i="105" s="1"/>
  <c r="CY104" i="105" a="1"/>
  <c r="CY104" i="105" s="1"/>
  <c r="CZ104" i="105" a="1"/>
  <c r="CZ104" i="105" s="1"/>
  <c r="CV104" i="105" a="1"/>
  <c r="CV104" i="105" s="1"/>
  <c r="AD141" i="104" a="1"/>
  <c r="AD141" i="104" s="1"/>
  <c r="BN12" i="104" a="1"/>
  <c r="BN12" i="104" s="1"/>
  <c r="BK12" i="104" a="1"/>
  <c r="BK12" i="104" s="1"/>
  <c r="BM12" i="104" a="1"/>
  <c r="BM12" i="104" s="1"/>
  <c r="BP12" i="104" a="1"/>
  <c r="BP12" i="104" s="1"/>
  <c r="BO12" i="104" a="1"/>
  <c r="BO12" i="104" s="1"/>
  <c r="BQ12" i="104" a="1"/>
  <c r="BQ12" i="104" s="1"/>
  <c r="BL12" i="104" a="1"/>
  <c r="BL12" i="104" s="1"/>
  <c r="S12" i="104"/>
  <c r="BI12" i="104" s="1" a="1"/>
  <c r="BI12" i="104" s="1"/>
  <c r="CL130" i="105" a="1"/>
  <c r="CL130" i="105" s="1"/>
  <c r="B106" i="105"/>
  <c r="D106" i="105"/>
  <c r="C106" i="105"/>
  <c r="CI94" i="105" a="1"/>
  <c r="CI94" i="105" s="1"/>
  <c r="CN94" i="105" a="1"/>
  <c r="CN94" i="105" s="1"/>
  <c r="CO94" i="105" a="1"/>
  <c r="CO94" i="105" s="1"/>
  <c r="CJ94" i="105" a="1"/>
  <c r="CJ94" i="105" s="1"/>
  <c r="CK94" i="105" a="1"/>
  <c r="CK94" i="105" s="1"/>
  <c r="CM94" i="105" a="1"/>
  <c r="CM94" i="105" s="1"/>
  <c r="AT101" i="104" a="1"/>
  <c r="AT101" i="104" s="1"/>
  <c r="AO125" i="104" a="1"/>
  <c r="AO125" i="104" s="1"/>
  <c r="CG84" i="99"/>
  <c r="CH84" i="99"/>
  <c r="BQ124" i="104" a="1"/>
  <c r="BQ124" i="104" s="1"/>
  <c r="BL124" i="104" a="1"/>
  <c r="BL124" i="104" s="1"/>
  <c r="BM124" i="104" a="1"/>
  <c r="BM124" i="104" s="1"/>
  <c r="BO124" i="104" a="1"/>
  <c r="BO124" i="104" s="1"/>
  <c r="BP124" i="104" a="1"/>
  <c r="BP124" i="104" s="1"/>
  <c r="BK124" i="104" a="1"/>
  <c r="BK124" i="104" s="1"/>
  <c r="BN124" i="104" a="1"/>
  <c r="BN124" i="104" s="1"/>
  <c r="S124" i="104"/>
  <c r="BI124" i="104" s="1" a="1"/>
  <c r="BI124" i="104" s="1"/>
  <c r="AK112" i="105" a="1"/>
  <c r="AK112" i="105" s="1"/>
  <c r="AR112" i="105" a="1"/>
  <c r="AR112" i="105" s="1"/>
  <c r="AP112" i="105" a="1"/>
  <c r="AP112" i="105" s="1"/>
  <c r="AT112" i="105" a="1"/>
  <c r="AT112" i="105" s="1"/>
  <c r="CG64" i="99"/>
  <c r="CH64" i="99"/>
  <c r="G10" i="105"/>
  <c r="CH92" i="104" a="1"/>
  <c r="CH92" i="104" s="1"/>
  <c r="CT92" i="104" a="1"/>
  <c r="CT92" i="104" s="1"/>
  <c r="CU92" i="104" a="1"/>
  <c r="CU92" i="104" s="1"/>
  <c r="CR92" i="104" a="1"/>
  <c r="CR92" i="104" s="1"/>
  <c r="CS92" i="104" a="1"/>
  <c r="CS92" i="104" s="1"/>
  <c r="AI92" i="104" a="1"/>
  <c r="AI92" i="104" s="1"/>
  <c r="CD110" i="99"/>
  <c r="CF110" i="99"/>
  <c r="CE110" i="99"/>
  <c r="G95" i="105"/>
  <c r="CE96" i="105" a="1"/>
  <c r="CE96" i="105" s="1"/>
  <c r="CP92" i="105" a="1"/>
  <c r="CP92" i="105" s="1"/>
  <c r="DD88" i="105" a="1"/>
  <c r="DD88" i="105" s="1"/>
  <c r="DJ88" i="105" a="1"/>
  <c r="DJ88" i="105" s="1"/>
  <c r="BZ88" i="105" a="1"/>
  <c r="BZ88" i="105" s="1"/>
  <c r="BG88" i="105" a="1"/>
  <c r="BG88" i="105" s="1"/>
  <c r="CH8" i="99"/>
  <c r="CG8" i="99"/>
  <c r="BO79" i="104" a="1"/>
  <c r="BO79" i="104" s="1"/>
  <c r="BP79" i="104" a="1"/>
  <c r="BP79" i="104" s="1"/>
  <c r="BQ79" i="104" a="1"/>
  <c r="BQ79" i="104" s="1"/>
  <c r="BN79" i="104" a="1"/>
  <c r="BN79" i="104" s="1"/>
  <c r="BK79" i="104" a="1"/>
  <c r="BK79" i="104" s="1"/>
  <c r="BL79" i="104" a="1"/>
  <c r="BL79" i="104" s="1"/>
  <c r="S79" i="104"/>
  <c r="BI79" i="104" s="1" a="1"/>
  <c r="BI79" i="104" s="1"/>
  <c r="CE95" i="105" a="1"/>
  <c r="CE95" i="105" s="1"/>
  <c r="CH95" i="105" a="1"/>
  <c r="CH95" i="105" s="1"/>
  <c r="CC95" i="105" a="1"/>
  <c r="CC95" i="105" s="1"/>
  <c r="CA95" i="105" a="1"/>
  <c r="CA95" i="105" s="1"/>
  <c r="CB95" i="105" a="1"/>
  <c r="CB95" i="105" s="1"/>
  <c r="CF95" i="105" a="1"/>
  <c r="CF95" i="105" s="1"/>
  <c r="CG95" i="105" a="1"/>
  <c r="CG95" i="105" s="1"/>
  <c r="CD95" i="105" a="1"/>
  <c r="CD95" i="105" s="1"/>
  <c r="CE100" i="105" a="1"/>
  <c r="CE100" i="105" s="1"/>
  <c r="DJ19" i="105" a="1"/>
  <c r="DJ19" i="105" s="1"/>
  <c r="BF19" i="105" a="1"/>
  <c r="BF19" i="105" s="1"/>
  <c r="CH96" i="104" a="1"/>
  <c r="CH96" i="104" s="1"/>
  <c r="BX110" i="99" a="1"/>
  <c r="BX110" i="99" s="1"/>
  <c r="CE183" i="99"/>
  <c r="CF183" i="99"/>
  <c r="CD183" i="99"/>
  <c r="DG117" i="105" a="1"/>
  <c r="DG117" i="105" s="1"/>
  <c r="DF117" i="105" a="1"/>
  <c r="DF117" i="105" s="1"/>
  <c r="CE117" i="105" a="1"/>
  <c r="CE117" i="105" s="1"/>
  <c r="BD117" i="105" a="1"/>
  <c r="BD117" i="105" s="1"/>
  <c r="BW117" i="105" a="1"/>
  <c r="BW117" i="105" s="1"/>
  <c r="DE117" i="105" a="1"/>
  <c r="DE117" i="105" s="1"/>
  <c r="G124" i="105"/>
  <c r="AT46" i="104" a="1"/>
  <c r="AT46" i="104" s="1"/>
  <c r="CR46" i="104" a="1"/>
  <c r="CR46" i="104" s="1"/>
  <c r="CM46" i="104" a="1"/>
  <c r="CM46" i="104" s="1"/>
  <c r="CN49" i="105" a="1"/>
  <c r="CN49" i="105" s="1"/>
  <c r="CG105" i="99"/>
  <c r="CH105" i="99"/>
  <c r="CN55" i="105" a="1"/>
  <c r="CN55" i="105" s="1"/>
  <c r="BO133" i="105" a="1"/>
  <c r="BO133" i="105" s="1"/>
  <c r="BN133" i="105" a="1"/>
  <c r="BN133" i="105" s="1"/>
  <c r="BK133" i="105" a="1"/>
  <c r="BK133" i="105" s="1"/>
  <c r="BM133" i="105" a="1"/>
  <c r="BM133" i="105" s="1"/>
  <c r="BJ133" i="105" a="1"/>
  <c r="BJ133" i="105" s="1"/>
  <c r="BI133" i="105" a="1"/>
  <c r="BI133" i="105" s="1"/>
  <c r="BQ133" i="105" a="1"/>
  <c r="BQ133" i="105" s="1"/>
  <c r="BP133" i="105" a="1"/>
  <c r="BP133" i="105" s="1"/>
  <c r="BH133" i="105" a="1"/>
  <c r="BH133" i="105" s="1"/>
  <c r="BL133" i="105" a="1"/>
  <c r="BL133" i="105" s="1"/>
  <c r="DA94" i="105" a="1"/>
  <c r="DA94" i="105" s="1"/>
  <c r="DB94" i="105" a="1"/>
  <c r="DB94" i="105" s="1"/>
  <c r="DC94" i="105" a="1"/>
  <c r="DC94" i="105" s="1"/>
  <c r="DD94" i="105" a="1"/>
  <c r="DD94" i="105" s="1"/>
  <c r="CN15" i="105" a="1"/>
  <c r="CN15" i="105" s="1"/>
  <c r="BY15" i="105" a="1"/>
  <c r="BY15" i="105" s="1"/>
  <c r="DJ15" i="105" a="1"/>
  <c r="DJ15" i="105" s="1"/>
  <c r="CT15" i="105" a="1"/>
  <c r="CT15" i="105" s="1"/>
  <c r="CY15" i="105" a="1"/>
  <c r="CY15" i="105" s="1"/>
  <c r="DH15" i="105" a="1"/>
  <c r="DH15" i="105" s="1"/>
  <c r="DF15" i="105" a="1"/>
  <c r="DF15" i="105" s="1"/>
  <c r="CG15" i="105" a="1"/>
  <c r="CG15" i="105" s="1"/>
  <c r="DC15" i="105" a="1"/>
  <c r="DC15" i="105" s="1"/>
  <c r="CI38" i="99"/>
  <c r="BN15" i="104" a="1"/>
  <c r="BN15" i="104" s="1"/>
  <c r="S15" i="104"/>
  <c r="BM15" i="104" a="1"/>
  <c r="BM15" i="104" s="1"/>
  <c r="AO15" i="104" a="1"/>
  <c r="AO15" i="104" s="1"/>
  <c r="BO15" i="104" a="1"/>
  <c r="BO15" i="104" s="1"/>
  <c r="BP15" i="104" a="1"/>
  <c r="BP15" i="104" s="1"/>
  <c r="AD15" i="104" a="1"/>
  <c r="AD15" i="104" s="1"/>
  <c r="BL15" i="104" a="1"/>
  <c r="BL15" i="104" s="1"/>
  <c r="BQ15" i="104" a="1"/>
  <c r="BQ15" i="104" s="1"/>
  <c r="BK15" i="104" a="1"/>
  <c r="BK15" i="104" s="1"/>
  <c r="AY15" i="104" a="1"/>
  <c r="AY15" i="104" s="1"/>
  <c r="CT57" i="105" a="1"/>
  <c r="CT57" i="105" s="1"/>
  <c r="BF57" i="105" a="1"/>
  <c r="BF57" i="105" s="1"/>
  <c r="CI53" i="99"/>
  <c r="DB103" i="105" a="1"/>
  <c r="DB103" i="105" s="1"/>
  <c r="DC103" i="105" a="1"/>
  <c r="DC103" i="105" s="1"/>
  <c r="DD103" i="105" a="1"/>
  <c r="DD103" i="105" s="1"/>
  <c r="DA103" i="105" a="1"/>
  <c r="DA103" i="105" s="1"/>
  <c r="CQ103" i="105" a="1"/>
  <c r="CQ103" i="105" s="1"/>
  <c r="CG106" i="99"/>
  <c r="B101" i="105"/>
  <c r="C101" i="105"/>
  <c r="D101" i="105"/>
  <c r="BQ75" i="105" a="1"/>
  <c r="BQ75" i="105" s="1"/>
  <c r="BJ75" i="105" a="1"/>
  <c r="BJ75" i="105" s="1"/>
  <c r="BH75" i="105" a="1"/>
  <c r="BH75" i="105" s="1"/>
  <c r="BP75" i="105" a="1"/>
  <c r="BP75" i="105" s="1"/>
  <c r="BL75" i="105" a="1"/>
  <c r="BL75" i="105" s="1"/>
  <c r="BI75" i="105" a="1"/>
  <c r="BI75" i="105" s="1"/>
  <c r="BN75" i="105" a="1"/>
  <c r="BN75" i="105" s="1"/>
  <c r="AW75" i="105" a="1"/>
  <c r="AW75" i="105" s="1"/>
  <c r="BK75" i="105" a="1"/>
  <c r="BK75" i="105" s="1"/>
  <c r="BO75" i="105" a="1"/>
  <c r="BO75" i="105" s="1"/>
  <c r="BM75" i="105" a="1"/>
  <c r="BM75" i="105" s="1"/>
  <c r="BL60" i="104" a="1"/>
  <c r="BL60" i="104" s="1"/>
  <c r="DH101" i="105" a="1"/>
  <c r="DH101" i="105" s="1"/>
  <c r="DJ101" i="105" a="1"/>
  <c r="DJ101" i="105" s="1"/>
  <c r="BY125" i="105" a="1"/>
  <c r="BY125" i="105" s="1"/>
  <c r="BS94" i="105" a="1"/>
  <c r="BS94" i="105" s="1"/>
  <c r="AY101" i="104" a="1"/>
  <c r="AY101" i="104" s="1"/>
  <c r="AT83" i="104" a="1"/>
  <c r="AT83" i="104" s="1"/>
  <c r="DD93" i="105" a="1"/>
  <c r="DD93" i="105" s="1"/>
  <c r="CW106" i="105" a="1"/>
  <c r="CW106" i="105" s="1"/>
  <c r="CE86" i="99"/>
  <c r="CD86" i="99"/>
  <c r="CF86" i="99"/>
  <c r="BK15" i="105" a="1"/>
  <c r="BK15" i="105" s="1"/>
  <c r="BO15" i="105" a="1"/>
  <c r="BO15" i="105" s="1"/>
  <c r="BM15" i="105" a="1"/>
  <c r="BM15" i="105" s="1"/>
  <c r="BP15" i="105" a="1"/>
  <c r="BP15" i="105" s="1"/>
  <c r="BH15" i="105" a="1"/>
  <c r="BH15" i="105" s="1"/>
  <c r="BQ15" i="105" a="1"/>
  <c r="BQ15" i="105" s="1"/>
  <c r="BN15" i="105" a="1"/>
  <c r="BN15" i="105" s="1"/>
  <c r="BI15" i="105" a="1"/>
  <c r="BI15" i="105" s="1"/>
  <c r="BL15" i="105" a="1"/>
  <c r="BL15" i="105" s="1"/>
  <c r="BJ15" i="105" a="1"/>
  <c r="BJ15" i="105" s="1"/>
  <c r="AT4" i="104" a="1"/>
  <c r="AT4" i="104" s="1"/>
  <c r="CS4" i="104" a="1"/>
  <c r="CS4" i="104" s="1"/>
  <c r="CU4" i="104" a="1"/>
  <c r="CU4" i="104" s="1"/>
  <c r="AI4" i="104" a="1"/>
  <c r="AI4" i="104" s="1"/>
  <c r="CR4" i="104" a="1"/>
  <c r="CR4" i="104" s="1"/>
  <c r="CT4" i="104" a="1"/>
  <c r="CT4" i="104" s="1"/>
  <c r="CH4" i="104" a="1"/>
  <c r="CH4" i="104" s="1"/>
  <c r="CM4" i="104" a="1"/>
  <c r="CM4" i="104" s="1"/>
  <c r="CY49" i="105" a="1"/>
  <c r="CY49" i="105" s="1"/>
  <c r="AO109" i="105" a="1"/>
  <c r="AO109" i="105" s="1"/>
  <c r="AR109" i="105" a="1"/>
  <c r="AR109" i="105" s="1"/>
  <c r="AL109" i="105" a="1"/>
  <c r="AL109" i="105" s="1"/>
  <c r="AS109" i="105" a="1"/>
  <c r="AS109" i="105" s="1"/>
  <c r="AU109" i="105" a="1"/>
  <c r="AU109" i="105" s="1"/>
  <c r="AN109" i="105" a="1"/>
  <c r="AN109" i="105" s="1"/>
  <c r="AP109" i="105" a="1"/>
  <c r="AP109" i="105" s="1"/>
  <c r="AQ109" i="105" a="1"/>
  <c r="AQ109" i="105" s="1"/>
  <c r="AM109" i="105" a="1"/>
  <c r="AM109" i="105" s="1"/>
  <c r="AV109" i="105" a="1"/>
  <c r="AV109" i="105" s="1"/>
  <c r="AK109" i="105" a="1"/>
  <c r="AK109" i="105" s="1"/>
  <c r="AT109" i="105" a="1"/>
  <c r="AT109" i="105" s="1"/>
  <c r="DH130" i="105" a="1"/>
  <c r="DH130" i="105" s="1"/>
  <c r="BG93" i="105" a="1"/>
  <c r="BG93" i="105" s="1"/>
  <c r="B58" i="105"/>
  <c r="C58" i="105"/>
  <c r="D58" i="105"/>
  <c r="DB130" i="105" a="1"/>
  <c r="DB130" i="105" s="1"/>
  <c r="DA130" i="105" a="1"/>
  <c r="DA130" i="105" s="1"/>
  <c r="DD130" i="105" a="1"/>
  <c r="DD130" i="105" s="1"/>
  <c r="DC130" i="105" a="1"/>
  <c r="DC130" i="105" s="1"/>
  <c r="B131" i="105"/>
  <c r="C131" i="105"/>
  <c r="D131" i="105"/>
  <c r="DE65" i="105" a="1"/>
  <c r="DE65" i="105" s="1"/>
  <c r="DG65" i="105" a="1"/>
  <c r="DG65" i="105" s="1"/>
  <c r="CR65" i="105" a="1"/>
  <c r="CR65" i="105" s="1"/>
  <c r="BD65" i="105" a="1"/>
  <c r="BD65" i="105" s="1"/>
  <c r="DF65" i="105" a="1"/>
  <c r="DF65" i="105" s="1"/>
  <c r="AS65" i="105" a="1"/>
  <c r="AS65" i="105" s="1"/>
  <c r="CH90" i="104" a="1"/>
  <c r="CH90" i="104" s="1"/>
  <c r="BJ65" i="105" a="1"/>
  <c r="BJ65" i="105" s="1"/>
  <c r="BN65" i="105" a="1"/>
  <c r="BN65" i="105" s="1"/>
  <c r="BI65" i="105" a="1"/>
  <c r="BI65" i="105" s="1"/>
  <c r="BH65" i="105" a="1"/>
  <c r="BH65" i="105" s="1"/>
  <c r="BM65" i="105" a="1"/>
  <c r="BM65" i="105" s="1"/>
  <c r="BO65" i="105" a="1"/>
  <c r="BO65" i="105" s="1"/>
  <c r="BQ65" i="105" a="1"/>
  <c r="BQ65" i="105" s="1"/>
  <c r="AW65" i="105" a="1"/>
  <c r="AW65" i="105" s="1"/>
  <c r="BK65" i="105" a="1"/>
  <c r="BK65" i="105" s="1"/>
  <c r="BP65" i="105" a="1"/>
  <c r="BP65" i="105" s="1"/>
  <c r="AL65" i="105" a="1"/>
  <c r="AL65" i="105" s="1"/>
  <c r="AI124" i="104" a="1"/>
  <c r="AI124" i="104" s="1"/>
  <c r="AM56" i="105" a="1"/>
  <c r="AM56" i="105" s="1"/>
  <c r="AO56" i="105" a="1"/>
  <c r="AO56" i="105" s="1"/>
  <c r="AQ56" i="105" a="1"/>
  <c r="AQ56" i="105" s="1"/>
  <c r="AV56" i="105" a="1"/>
  <c r="AV56" i="105" s="1"/>
  <c r="AL56" i="105" a="1"/>
  <c r="AL56" i="105" s="1"/>
  <c r="AR56" i="105" a="1"/>
  <c r="AR56" i="105" s="1"/>
  <c r="AN56" i="105" a="1"/>
  <c r="AN56" i="105" s="1"/>
  <c r="AK56" i="105" a="1"/>
  <c r="AK56" i="105" s="1"/>
  <c r="AT56" i="105" a="1"/>
  <c r="AT56" i="105" s="1"/>
  <c r="AW129" i="104" a="1"/>
  <c r="AW129" i="104" s="1"/>
  <c r="DA129" i="104" a="1"/>
  <c r="DA129" i="104" s="1"/>
  <c r="CP129" i="104" a="1"/>
  <c r="CP129" i="104" s="1"/>
  <c r="CT129" i="104" a="1"/>
  <c r="CT129" i="104" s="1"/>
  <c r="DJ126" i="105" a="1"/>
  <c r="DJ126" i="105" s="1"/>
  <c r="DH126" i="105" a="1"/>
  <c r="DH126" i="105" s="1"/>
  <c r="CT126" i="105" a="1"/>
  <c r="CT126" i="105" s="1"/>
  <c r="DF126" i="105" a="1"/>
  <c r="DF126" i="105" s="1"/>
  <c r="CG126" i="105" a="1"/>
  <c r="CG126" i="105" s="1"/>
  <c r="CN126" i="105" a="1"/>
  <c r="CN126" i="105" s="1"/>
  <c r="DC126" i="105" a="1"/>
  <c r="DC126" i="105" s="1"/>
  <c r="BF126" i="105" a="1"/>
  <c r="BF126" i="105" s="1"/>
  <c r="AW132" i="105" a="1"/>
  <c r="AW132" i="105" s="1"/>
  <c r="CC22" i="105" a="1"/>
  <c r="CC22" i="105" s="1"/>
  <c r="AW5" i="105" a="1"/>
  <c r="AW5" i="105" s="1"/>
  <c r="BN5" i="105" a="1"/>
  <c r="BN5" i="105" s="1"/>
  <c r="BI5" i="105" a="1"/>
  <c r="BI5" i="105" s="1"/>
  <c r="BM5" i="105" a="1"/>
  <c r="BM5" i="105" s="1"/>
  <c r="BQ5" i="105" a="1"/>
  <c r="BQ5" i="105" s="1"/>
  <c r="BJ5" i="105" a="1"/>
  <c r="BJ5" i="105" s="1"/>
  <c r="BO5" i="105" a="1"/>
  <c r="BO5" i="105" s="1"/>
  <c r="BP5" i="105" a="1"/>
  <c r="BP5" i="105" s="1"/>
  <c r="BL5" i="105" a="1"/>
  <c r="BL5" i="105" s="1"/>
  <c r="BH5" i="105" a="1"/>
  <c r="BH5" i="105" s="1"/>
  <c r="BK5" i="105" a="1"/>
  <c r="BK5" i="105" s="1"/>
  <c r="AL5" i="105" a="1"/>
  <c r="AL5" i="105" s="1"/>
  <c r="CU117" i="105" a="1"/>
  <c r="CU117" i="105" s="1"/>
  <c r="G75" i="105"/>
  <c r="AL57" i="105" a="1"/>
  <c r="AL57" i="105" s="1"/>
  <c r="AI101" i="104" a="1"/>
  <c r="AI101" i="104" s="1"/>
  <c r="CL96" i="105" a="1"/>
  <c r="CL96" i="105" s="1"/>
  <c r="D65" i="105"/>
  <c r="C65" i="105"/>
  <c r="B65" i="105"/>
  <c r="BY101" i="105" a="1"/>
  <c r="BY101" i="105" s="1"/>
  <c r="DH79" i="105" a="1"/>
  <c r="DH79" i="105" s="1"/>
  <c r="BU104" i="105" a="1"/>
  <c r="BU104" i="105" s="1"/>
  <c r="AO102" i="104" a="1"/>
  <c r="AO102" i="104" s="1"/>
  <c r="CM48" i="104" a="1"/>
  <c r="CM48" i="104" s="1"/>
  <c r="BY57" i="105" a="1"/>
  <c r="BY57" i="105" s="1"/>
  <c r="CE53" i="99"/>
  <c r="CF53" i="99"/>
  <c r="CG109" i="99"/>
  <c r="CH109" i="99"/>
  <c r="CI113" i="99"/>
  <c r="BB79" i="105" a="1"/>
  <c r="BB79" i="105" s="1"/>
  <c r="BW96" i="105" a="1"/>
  <c r="BW96" i="105" s="1"/>
  <c r="BC51" i="105" a="1"/>
  <c r="BC51" i="105" s="1"/>
  <c r="DB51" i="105" a="1"/>
  <c r="DB51" i="105" s="1"/>
  <c r="CV51" i="105" a="1"/>
  <c r="CV51" i="105" s="1"/>
  <c r="AR51" i="105" a="1"/>
  <c r="AR51" i="105" s="1"/>
  <c r="CW129" i="104" a="1"/>
  <c r="CW129" i="104" s="1"/>
  <c r="DH83" i="105" a="1"/>
  <c r="DH83" i="105" s="1"/>
  <c r="CM117" i="104" a="1"/>
  <c r="CM117" i="104" s="1"/>
  <c r="CR117" i="104" a="1"/>
  <c r="CR117" i="104" s="1"/>
  <c r="CT117" i="104" a="1"/>
  <c r="CT117" i="104" s="1"/>
  <c r="CU117" i="104" a="1"/>
  <c r="CU117" i="104" s="1"/>
  <c r="AT117" i="104" a="1"/>
  <c r="AT117" i="104" s="1"/>
  <c r="CS117" i="104" a="1"/>
  <c r="CS117" i="104" s="1"/>
  <c r="AI117" i="104" a="1"/>
  <c r="AI117" i="104" s="1"/>
  <c r="BF35" i="105" a="1"/>
  <c r="BF35" i="105" s="1"/>
  <c r="CT35" i="105" a="1"/>
  <c r="CT35" i="105" s="1"/>
  <c r="DC35" i="105" a="1"/>
  <c r="DC35" i="105" s="1"/>
  <c r="DF35" i="105" a="1"/>
  <c r="DF35" i="105" s="1"/>
  <c r="DJ35" i="105" a="1"/>
  <c r="DJ35" i="105" s="1"/>
  <c r="CY100" i="105" a="1"/>
  <c r="CY100" i="105" s="1"/>
  <c r="CX100" i="105" a="1"/>
  <c r="CX100" i="105" s="1"/>
  <c r="CW100" i="105" a="1"/>
  <c r="CW100" i="105" s="1"/>
  <c r="CZ100" i="105" a="1"/>
  <c r="CZ100" i="105" s="1"/>
  <c r="CV100" i="105" a="1"/>
  <c r="CV100" i="105" s="1"/>
  <c r="CY95" i="105" a="1"/>
  <c r="CY95" i="105" s="1"/>
  <c r="DJ95" i="105" a="1"/>
  <c r="DJ95" i="105" s="1"/>
  <c r="C39" i="105"/>
  <c r="B39" i="105"/>
  <c r="D39" i="105"/>
  <c r="CT119" i="105" a="1"/>
  <c r="CT119" i="105" s="1"/>
  <c r="BF111" i="105" a="1"/>
  <c r="BF111" i="105" s="1"/>
  <c r="D56" i="105"/>
  <c r="C56" i="105"/>
  <c r="B56" i="105"/>
  <c r="AM22" i="105" a="1"/>
  <c r="AM22" i="105" s="1"/>
  <c r="BF87" i="105" a="1"/>
  <c r="BF87" i="105" s="1"/>
  <c r="DJ87" i="105" a="1"/>
  <c r="DJ87" i="105" s="1"/>
  <c r="CT87" i="105" a="1"/>
  <c r="CT87" i="105" s="1"/>
  <c r="DC87" i="105" a="1"/>
  <c r="DC87" i="105" s="1"/>
  <c r="DF87" i="105" a="1"/>
  <c r="DF87" i="105" s="1"/>
  <c r="BL10" i="105" a="1"/>
  <c r="BL10" i="105" s="1"/>
  <c r="BK10" i="105" a="1"/>
  <c r="BK10" i="105" s="1"/>
  <c r="BM10" i="105" a="1"/>
  <c r="BM10" i="105" s="1"/>
  <c r="BP10" i="105" a="1"/>
  <c r="BP10" i="105" s="1"/>
  <c r="BJ10" i="105" a="1"/>
  <c r="BJ10" i="105" s="1"/>
  <c r="BI10" i="105" a="1"/>
  <c r="BI10" i="105" s="1"/>
  <c r="BH10" i="105" a="1"/>
  <c r="BH10" i="105" s="1"/>
  <c r="BO10" i="105" a="1"/>
  <c r="BO10" i="105" s="1"/>
  <c r="BN10" i="105" a="1"/>
  <c r="BN10" i="105" s="1"/>
  <c r="BQ10" i="105" a="1"/>
  <c r="BQ10" i="105" s="1"/>
  <c r="CN132" i="105" a="1"/>
  <c r="CN132" i="105" s="1"/>
  <c r="BK93" i="105" a="1"/>
  <c r="BK93" i="105" s="1"/>
  <c r="S5" i="104"/>
  <c r="BQ5" i="104" a="1"/>
  <c r="BQ5" i="104" s="1"/>
  <c r="BK5" i="104" a="1"/>
  <c r="BK5" i="104" s="1"/>
  <c r="AO5" i="104" a="1"/>
  <c r="AO5" i="104" s="1"/>
  <c r="BL5" i="104" a="1"/>
  <c r="BL5" i="104" s="1"/>
  <c r="AD5" i="104" a="1"/>
  <c r="AD5" i="104" s="1"/>
  <c r="BM5" i="104" a="1"/>
  <c r="BM5" i="104" s="1"/>
  <c r="BN5" i="104" a="1"/>
  <c r="BN5" i="104" s="1"/>
  <c r="BI5" i="104" a="1"/>
  <c r="BI5" i="104" s="1"/>
  <c r="BP5" i="104" a="1"/>
  <c r="BP5" i="104" s="1"/>
  <c r="BO5" i="104" a="1"/>
  <c r="BO5" i="104" s="1"/>
  <c r="CI97" i="105" a="1"/>
  <c r="CI97" i="105" s="1"/>
  <c r="CL65" i="105" a="1"/>
  <c r="CL65" i="105" s="1"/>
  <c r="CE112" i="99"/>
  <c r="CD112" i="99"/>
  <c r="CF112" i="99"/>
  <c r="AP58" i="105" a="1"/>
  <c r="AP58" i="105" s="1"/>
  <c r="AX49" i="105" a="1"/>
  <c r="AX49" i="105" s="1"/>
  <c r="AT10" i="104" a="1"/>
  <c r="AT10" i="104" s="1"/>
  <c r="BY74" i="105" a="1"/>
  <c r="BY74" i="105" s="1"/>
  <c r="CM78" i="104" a="1"/>
  <c r="CM78" i="104" s="1"/>
  <c r="BD15" i="104" a="1"/>
  <c r="BD15" i="104" s="1"/>
  <c r="AT15" i="104" a="1"/>
  <c r="AT15" i="104" s="1"/>
  <c r="CS15" i="104" a="1"/>
  <c r="CS15" i="104" s="1"/>
  <c r="CU15" i="104" a="1"/>
  <c r="CU15" i="104" s="1"/>
  <c r="CR15" i="104" a="1"/>
  <c r="CR15" i="104" s="1"/>
  <c r="CM15" i="104" a="1"/>
  <c r="CM15" i="104" s="1"/>
  <c r="CT15" i="104" a="1"/>
  <c r="CT15" i="104" s="1"/>
  <c r="AI15" i="104" a="1"/>
  <c r="AI15" i="104" s="1"/>
  <c r="CH15" i="104" a="1"/>
  <c r="CH15" i="104" s="1"/>
  <c r="AD89" i="104" a="1"/>
  <c r="AD89" i="104" s="1"/>
  <c r="CP134" i="105" a="1"/>
  <c r="CP134" i="105" s="1"/>
  <c r="CR134" i="105" a="1"/>
  <c r="CR134" i="105" s="1"/>
  <c r="CS134" i="105" a="1"/>
  <c r="CS134" i="105" s="1"/>
  <c r="CQ134" i="105" a="1"/>
  <c r="CQ134" i="105" s="1"/>
  <c r="CU134" i="105" a="1"/>
  <c r="CU134" i="105" s="1"/>
  <c r="CT134" i="105" a="1"/>
  <c r="CT134" i="105" s="1"/>
  <c r="DH93" i="105" a="1"/>
  <c r="DH93" i="105" s="1"/>
  <c r="CJ104" i="105" a="1"/>
  <c r="CJ104" i="105" s="1"/>
  <c r="CB94" i="105" a="1"/>
  <c r="CB94" i="105" s="1"/>
  <c r="CY124" i="105" a="1"/>
  <c r="CY124" i="105" s="1"/>
  <c r="CW124" i="105" a="1"/>
  <c r="CW124" i="105" s="1"/>
  <c r="CV124" i="105" a="1"/>
  <c r="CV124" i="105" s="1"/>
  <c r="CZ124" i="105" a="1"/>
  <c r="CZ124" i="105" s="1"/>
  <c r="CX124" i="105" a="1"/>
  <c r="CX124" i="105" s="1"/>
  <c r="CT95" i="105" a="1"/>
  <c r="CT95" i="105" s="1"/>
  <c r="BC86" i="105" a="1"/>
  <c r="BC86" i="105" s="1"/>
  <c r="BD86" i="105" a="1"/>
  <c r="BD86" i="105" s="1"/>
  <c r="BF86" i="105" a="1"/>
  <c r="BF86" i="105" s="1"/>
  <c r="BB86" i="105" a="1"/>
  <c r="BB86" i="105" s="1"/>
  <c r="BG86" i="105" a="1"/>
  <c r="BG86" i="105" s="1"/>
  <c r="BJ148" i="105" a="1"/>
  <c r="BJ148" i="105" s="1"/>
  <c r="BY180" i="99" a="1"/>
  <c r="BY180" i="99" s="1"/>
  <c r="CH29" i="104" a="1"/>
  <c r="CH29" i="104" s="1"/>
  <c r="AQ49" i="104" a="1"/>
  <c r="AQ49" i="104" s="1"/>
  <c r="CT107" i="104" a="1"/>
  <c r="CT107" i="104" s="1"/>
  <c r="CT94" i="105" a="1"/>
  <c r="CT94" i="105" s="1"/>
  <c r="DJ94" i="105" a="1"/>
  <c r="DJ94" i="105" s="1"/>
  <c r="D115" i="105"/>
  <c r="C115" i="105"/>
  <c r="B115" i="105"/>
  <c r="AY82" i="104" a="1"/>
  <c r="AY82" i="104" s="1"/>
  <c r="G111" i="105"/>
  <c r="BY79" i="105" a="1"/>
  <c r="BY79" i="105" s="1"/>
  <c r="BX79" i="105" a="1"/>
  <c r="BX79" i="105" s="1"/>
  <c r="BT79" i="105" a="1"/>
  <c r="BT79" i="105" s="1"/>
  <c r="BV79" i="105" a="1"/>
  <c r="BV79" i="105" s="1"/>
  <c r="BR79" i="105" a="1"/>
  <c r="BR79" i="105" s="1"/>
  <c r="BW79" i="105" a="1"/>
  <c r="BW79" i="105" s="1"/>
  <c r="BS79" i="105" a="1"/>
  <c r="BS79" i="105" s="1"/>
  <c r="BZ79" i="105" a="1"/>
  <c r="BZ79" i="105" s="1"/>
  <c r="CM116" i="104" a="1"/>
  <c r="CM116" i="104" s="1"/>
  <c r="CS116" i="104" a="1"/>
  <c r="CS116" i="104" s="1"/>
  <c r="CT116" i="104" a="1"/>
  <c r="CT116" i="104" s="1"/>
  <c r="CU116" i="104" a="1"/>
  <c r="CU116" i="104" s="1"/>
  <c r="CR116" i="104" a="1"/>
  <c r="CR116" i="104" s="1"/>
  <c r="AT116" i="104" a="1"/>
  <c r="AT116" i="104" s="1"/>
  <c r="CH116" i="104" a="1"/>
  <c r="CH116" i="104" s="1"/>
  <c r="AI116" i="104" a="1"/>
  <c r="AI116" i="104" s="1"/>
  <c r="CP55" i="105" a="1"/>
  <c r="CP55" i="105" s="1"/>
  <c r="CG61" i="99"/>
  <c r="CH61" i="99"/>
  <c r="G120" i="105"/>
  <c r="CD109" i="99"/>
  <c r="CE109" i="99"/>
  <c r="CF109" i="99"/>
  <c r="BW65" i="105" a="1"/>
  <c r="BW65" i="105" s="1"/>
  <c r="BS65" i="105" a="1"/>
  <c r="BS65" i="105" s="1"/>
  <c r="BZ65" i="105" a="1"/>
  <c r="BZ65" i="105" s="1"/>
  <c r="BV65" i="105" a="1"/>
  <c r="BV65" i="105" s="1"/>
  <c r="BX65" i="105" a="1"/>
  <c r="BX65" i="105" s="1"/>
  <c r="BR65" i="105" a="1"/>
  <c r="BR65" i="105" s="1"/>
  <c r="BT65" i="105" a="1"/>
  <c r="BT65" i="105" s="1"/>
  <c r="AX65" i="105" a="1"/>
  <c r="AX65" i="105" s="1"/>
  <c r="BY65" i="105" a="1"/>
  <c r="BY65" i="105" s="1"/>
  <c r="BU65" i="105" a="1"/>
  <c r="BU65" i="105" s="1"/>
  <c r="AM65" i="105" a="1"/>
  <c r="AM65" i="105" s="1"/>
  <c r="AD134" i="104" a="1"/>
  <c r="AD134" i="104" s="1"/>
  <c r="CP103" i="105" a="1"/>
  <c r="CP103" i="105" s="1"/>
  <c r="BB103" i="105" a="1"/>
  <c r="BB103" i="105" s="1"/>
  <c r="CZ103" i="105" a="1"/>
  <c r="CZ103" i="105" s="1"/>
  <c r="CC103" i="105" a="1"/>
  <c r="CC103" i="105" s="1"/>
  <c r="CW103" i="105" a="1"/>
  <c r="CW103" i="105" s="1"/>
  <c r="CX103" i="105" a="1"/>
  <c r="CX103" i="105" s="1"/>
  <c r="CV103" i="105" a="1"/>
  <c r="CV103" i="105" s="1"/>
  <c r="CY103" i="105" a="1"/>
  <c r="CY103" i="105" s="1"/>
  <c r="CJ103" i="105" a="1"/>
  <c r="CJ103" i="105" s="1"/>
  <c r="BD96" i="104" a="1"/>
  <c r="BD96" i="104" s="1"/>
  <c r="BO96" i="104" a="1"/>
  <c r="BO96" i="104" s="1"/>
  <c r="BP96" i="104" a="1"/>
  <c r="BP96" i="104" s="1"/>
  <c r="BQ96" i="104" a="1"/>
  <c r="BQ96" i="104" s="1"/>
  <c r="BM96" i="104" a="1"/>
  <c r="BM96" i="104" s="1"/>
  <c r="BN96" i="104" a="1"/>
  <c r="BN96" i="104" s="1"/>
  <c r="BK96" i="104" a="1"/>
  <c r="BK96" i="104" s="1"/>
  <c r="BL96" i="104" a="1"/>
  <c r="BL96" i="104" s="1"/>
  <c r="S96" i="104"/>
  <c r="BI96" i="104" a="1"/>
  <c r="BI96" i="104" s="1"/>
  <c r="AV19" i="105" a="1"/>
  <c r="AV19" i="105" s="1"/>
  <c r="AU19" i="105" a="1"/>
  <c r="AU19" i="105" s="1"/>
  <c r="AK19" i="105" a="1"/>
  <c r="AK19" i="105" s="1"/>
  <c r="BU83" i="105" a="1"/>
  <c r="BU83" i="105" s="1"/>
  <c r="CP83" i="105" a="1"/>
  <c r="CP83" i="105" s="1"/>
  <c r="CV83" i="105" a="1"/>
  <c r="CV83" i="105" s="1"/>
  <c r="CJ83" i="105" a="1"/>
  <c r="CJ83" i="105" s="1"/>
  <c r="CC83" i="105" a="1"/>
  <c r="CC83" i="105" s="1"/>
  <c r="CW83" i="105" a="1"/>
  <c r="CW83" i="105" s="1"/>
  <c r="BB83" i="105" a="1"/>
  <c r="BB83" i="105" s="1"/>
  <c r="CX83" i="105" a="1"/>
  <c r="CX83" i="105" s="1"/>
  <c r="CZ83" i="105" a="1"/>
  <c r="CZ83" i="105" s="1"/>
  <c r="CY83" i="105" a="1"/>
  <c r="CY83" i="105" s="1"/>
  <c r="CM17" i="104" a="1"/>
  <c r="CM17" i="104" s="1"/>
  <c r="AT17" i="104" a="1"/>
  <c r="AT17" i="104" s="1"/>
  <c r="CS17" i="104" a="1"/>
  <c r="CS17" i="104" s="1"/>
  <c r="AI17" i="104" a="1"/>
  <c r="AI17" i="104" s="1"/>
  <c r="CR17" i="104" a="1"/>
  <c r="CR17" i="104" s="1"/>
  <c r="CH17" i="104" a="1"/>
  <c r="CH17" i="104" s="1"/>
  <c r="BM129" i="105" a="1"/>
  <c r="BM129" i="105" s="1"/>
  <c r="BI129" i="105" a="1"/>
  <c r="BI129" i="105" s="1"/>
  <c r="BQ129" i="105" a="1"/>
  <c r="BQ129" i="105" s="1"/>
  <c r="BN129" i="105" a="1"/>
  <c r="BN129" i="105" s="1"/>
  <c r="BJ129" i="105" a="1"/>
  <c r="BJ129" i="105" s="1"/>
  <c r="BL129" i="105" a="1"/>
  <c r="BL129" i="105" s="1"/>
  <c r="BH129" i="105" a="1"/>
  <c r="BH129" i="105" s="1"/>
  <c r="BK129" i="105" a="1"/>
  <c r="BK129" i="105" s="1"/>
  <c r="BO129" i="105" a="1"/>
  <c r="BO129" i="105" s="1"/>
  <c r="AT12" i="105" a="1"/>
  <c r="AT12" i="105" s="1"/>
  <c r="AN12" i="105" a="1"/>
  <c r="AN12" i="105" s="1"/>
  <c r="AR12" i="105" a="1"/>
  <c r="AR12" i="105" s="1"/>
  <c r="AP12" i="105" a="1"/>
  <c r="AP12" i="105" s="1"/>
  <c r="AM12" i="105" a="1"/>
  <c r="AM12" i="105" s="1"/>
  <c r="AL12" i="105" a="1"/>
  <c r="AL12" i="105" s="1"/>
  <c r="AS12" i="105" a="1"/>
  <c r="AS12" i="105" s="1"/>
  <c r="AQ12" i="105" a="1"/>
  <c r="AQ12" i="105" s="1"/>
  <c r="AK12" i="105" a="1"/>
  <c r="AK12" i="105" s="1"/>
  <c r="AV12" i="105" a="1"/>
  <c r="AV12" i="105" s="1"/>
  <c r="AO12" i="105" a="1"/>
  <c r="AO12" i="105" s="1"/>
  <c r="AU12" i="105" a="1"/>
  <c r="AU12" i="105" s="1"/>
  <c r="CM37" i="104" a="1"/>
  <c r="CM37" i="104" s="1"/>
  <c r="BM37" i="104" a="1"/>
  <c r="BM37" i="104" s="1"/>
  <c r="AT37" i="104" a="1"/>
  <c r="AT37" i="104" s="1"/>
  <c r="CR37" i="104" a="1"/>
  <c r="CR37" i="104" s="1"/>
  <c r="CT37" i="104" a="1"/>
  <c r="CT37" i="104" s="1"/>
  <c r="CU37" i="104" a="1"/>
  <c r="CU37" i="104" s="1"/>
  <c r="CH37" i="104" a="1"/>
  <c r="CH37" i="104" s="1"/>
  <c r="BD37" i="104" a="1"/>
  <c r="BD37" i="104" s="1"/>
  <c r="CN110" i="105" a="1"/>
  <c r="CN110" i="105" s="1"/>
  <c r="CG110" i="105" a="1"/>
  <c r="CG110" i="105" s="1"/>
  <c r="DC110" i="105" a="1"/>
  <c r="DC110" i="105" s="1"/>
  <c r="CT110" i="105" a="1"/>
  <c r="CT110" i="105" s="1"/>
  <c r="DJ110" i="105" a="1"/>
  <c r="DJ110" i="105" s="1"/>
  <c r="AU110" i="105" a="1"/>
  <c r="AU110" i="105" s="1"/>
  <c r="DF110" i="105" a="1"/>
  <c r="DF110" i="105" s="1"/>
  <c r="BY110" i="105" a="1"/>
  <c r="BY110" i="105" s="1"/>
  <c r="BF110" i="105" a="1"/>
  <c r="BF110" i="105" s="1"/>
  <c r="CG118" i="99"/>
  <c r="CI118" i="99"/>
  <c r="BL39" i="104" a="1"/>
  <c r="BL39" i="104" s="1"/>
  <c r="BO39" i="104" a="1"/>
  <c r="BO39" i="104" s="1"/>
  <c r="BM39" i="104" a="1"/>
  <c r="BM39" i="104" s="1"/>
  <c r="BP39" i="104" a="1"/>
  <c r="BP39" i="104" s="1"/>
  <c r="BQ39" i="104" a="1"/>
  <c r="BQ39" i="104" s="1"/>
  <c r="AO39" i="104" a="1"/>
  <c r="AO39" i="104" s="1"/>
  <c r="BN39" i="104" a="1"/>
  <c r="BN39" i="104" s="1"/>
  <c r="BK39" i="104" a="1"/>
  <c r="BK39" i="104" s="1"/>
  <c r="S39" i="104"/>
  <c r="AD39" i="104" a="1"/>
  <c r="AD39" i="104" s="1"/>
  <c r="DC141" i="105" a="1"/>
  <c r="DC141" i="105" s="1"/>
  <c r="BQ63" i="104" a="1"/>
  <c r="BQ63" i="104" s="1"/>
  <c r="AO63" i="104" a="1"/>
  <c r="AO63" i="104" s="1"/>
  <c r="BK63" i="104" a="1"/>
  <c r="BK63" i="104" s="1"/>
  <c r="AD63" i="104" a="1"/>
  <c r="AD63" i="104" s="1"/>
  <c r="S63" i="104"/>
  <c r="AY63" i="104" a="1"/>
  <c r="AY63" i="104" s="1"/>
  <c r="BL63" i="104" a="1"/>
  <c r="BL63" i="104" s="1"/>
  <c r="BM63" i="104" a="1"/>
  <c r="BM63" i="104" s="1"/>
  <c r="BN63" i="104" a="1"/>
  <c r="BN63" i="104" s="1"/>
  <c r="BZ106" i="105" a="1"/>
  <c r="BZ106" i="105" s="1"/>
  <c r="S57" i="104"/>
  <c r="BU57" i="104" s="1" a="1"/>
  <c r="BU57" i="104" s="1"/>
  <c r="BN57" i="104" a="1"/>
  <c r="BN57" i="104" s="1"/>
  <c r="BL57" i="104" a="1"/>
  <c r="BL57" i="104" s="1"/>
  <c r="BO57" i="104" a="1"/>
  <c r="BO57" i="104" s="1"/>
  <c r="BP57" i="104" a="1"/>
  <c r="BP57" i="104" s="1"/>
  <c r="BQ57" i="104" a="1"/>
  <c r="BQ57" i="104" s="1"/>
  <c r="BK57" i="104" a="1"/>
  <c r="BK57" i="104" s="1"/>
  <c r="BM57" i="104" a="1"/>
  <c r="BM57" i="104" s="1"/>
  <c r="AD57" i="104" a="1"/>
  <c r="AD57" i="104" s="1"/>
  <c r="AO57" i="104" a="1"/>
  <c r="AO57" i="104" s="1"/>
  <c r="BR142" i="104" a="1"/>
  <c r="BR142" i="104" s="1"/>
  <c r="CE142" i="104" a="1"/>
  <c r="CE142" i="104" s="1"/>
  <c r="CF142" i="104" a="1"/>
  <c r="CF142" i="104" s="1"/>
  <c r="BZ142" i="104" a="1"/>
  <c r="BZ142" i="104" s="1"/>
  <c r="CA142" i="104" a="1"/>
  <c r="CA142" i="104" s="1"/>
  <c r="CB142" i="104" a="1"/>
  <c r="CB142" i="104" s="1"/>
  <c r="CC142" i="104" a="1"/>
  <c r="CC142" i="104" s="1"/>
  <c r="BA142" i="104" a="1"/>
  <c r="BA142" i="104" s="1"/>
  <c r="CD142" i="104" a="1"/>
  <c r="CD142" i="104" s="1"/>
  <c r="BJ142" i="104" a="1"/>
  <c r="BJ142" i="104" s="1"/>
  <c r="S92" i="104"/>
  <c r="BN92" i="104" a="1"/>
  <c r="BN92" i="104" s="1"/>
  <c r="BO92" i="104" a="1"/>
  <c r="BO92" i="104" s="1"/>
  <c r="BP92" i="104" a="1"/>
  <c r="BP92" i="104" s="1"/>
  <c r="BQ92" i="104" a="1"/>
  <c r="BQ92" i="104" s="1"/>
  <c r="BK92" i="104" a="1"/>
  <c r="BK92" i="104" s="1"/>
  <c r="BL92" i="104" a="1"/>
  <c r="BL92" i="104" s="1"/>
  <c r="BM92" i="104" a="1"/>
  <c r="BM92" i="104" s="1"/>
  <c r="BI92" i="104" a="1"/>
  <c r="BI92" i="104" s="1"/>
  <c r="AD92" i="104" a="1"/>
  <c r="AD92" i="104" s="1"/>
  <c r="CG108" i="99"/>
  <c r="CH108" i="99"/>
  <c r="BP54" i="104" a="1"/>
  <c r="BP54" i="104" s="1"/>
  <c r="BM54" i="104" a="1"/>
  <c r="BM54" i="104" s="1"/>
  <c r="S54" i="104"/>
  <c r="BN54" i="104" a="1"/>
  <c r="BN54" i="104" s="1"/>
  <c r="BK54" i="104" a="1"/>
  <c r="BK54" i="104" s="1"/>
  <c r="BL54" i="104" a="1"/>
  <c r="BL54" i="104" s="1"/>
  <c r="BQ54" i="104" a="1"/>
  <c r="BQ54" i="104" s="1"/>
  <c r="AD54" i="104" a="1"/>
  <c r="AD54" i="104" s="1"/>
  <c r="AO54" i="104" a="1"/>
  <c r="AO54" i="104" s="1"/>
  <c r="B10" i="105"/>
  <c r="C10" i="105"/>
  <c r="D10" i="105"/>
  <c r="DG93" i="105" a="1"/>
  <c r="DG93" i="105" s="1"/>
  <c r="BB109" i="105" a="1"/>
  <c r="BB109" i="105" s="1"/>
  <c r="CX42" i="105" a="1"/>
  <c r="CX42" i="105" s="1"/>
  <c r="BL42" i="105" a="1"/>
  <c r="BL42" i="105" s="1"/>
  <c r="CZ42" i="105" a="1"/>
  <c r="CZ42" i="105" s="1"/>
  <c r="CW42" i="105" a="1"/>
  <c r="CW42" i="105" s="1"/>
  <c r="CY42" i="105" a="1"/>
  <c r="CY42" i="105" s="1"/>
  <c r="CV42" i="105" a="1"/>
  <c r="CV42" i="105" s="1"/>
  <c r="CC42" i="105" a="1"/>
  <c r="CC42" i="105" s="1"/>
  <c r="CJ42" i="105" a="1"/>
  <c r="CJ42" i="105" s="1"/>
  <c r="BU42" i="105" a="1"/>
  <c r="BU42" i="105" s="1"/>
  <c r="CP42" i="105" a="1"/>
  <c r="CP42" i="105" s="1"/>
  <c r="CG117" i="99"/>
  <c r="CH117" i="99"/>
  <c r="CT141" i="104" a="1"/>
  <c r="CT141" i="104" s="1"/>
  <c r="CR141" i="104" a="1"/>
  <c r="CR141" i="104" s="1"/>
  <c r="CS141" i="104" a="1"/>
  <c r="CS141" i="104" s="1"/>
  <c r="CU141" i="104" a="1"/>
  <c r="CU141" i="104" s="1"/>
  <c r="AY79" i="104" a="1"/>
  <c r="AY79" i="104" s="1"/>
  <c r="G141" i="105"/>
  <c r="CB49" i="105" a="1"/>
  <c r="CB49" i="105" s="1"/>
  <c r="CG49" i="105" a="1"/>
  <c r="CG49" i="105" s="1"/>
  <c r="CC49" i="105" a="1"/>
  <c r="CC49" i="105" s="1"/>
  <c r="CH49" i="105" a="1"/>
  <c r="CH49" i="105" s="1"/>
  <c r="CE49" i="105" a="1"/>
  <c r="CE49" i="105" s="1"/>
  <c r="CA49" i="105" a="1"/>
  <c r="CA49" i="105" s="1"/>
  <c r="CD49" i="105" a="1"/>
  <c r="CD49" i="105" s="1"/>
  <c r="BI49" i="105" a="1"/>
  <c r="BI49" i="105" s="1"/>
  <c r="BY95" i="105" a="1"/>
  <c r="BY95" i="105" s="1"/>
  <c r="BV95" i="105" a="1"/>
  <c r="BV95" i="105" s="1"/>
  <c r="BU95" i="105" a="1"/>
  <c r="BU95" i="105" s="1"/>
  <c r="BW95" i="105" a="1"/>
  <c r="BW95" i="105" s="1"/>
  <c r="BZ95" i="105" a="1"/>
  <c r="BZ95" i="105" s="1"/>
  <c r="BS95" i="105" a="1"/>
  <c r="BS95" i="105" s="1"/>
  <c r="BX95" i="105" a="1"/>
  <c r="BX95" i="105" s="1"/>
  <c r="BT95" i="105" a="1"/>
  <c r="BT95" i="105" s="1"/>
  <c r="BR95" i="105" a="1"/>
  <c r="BR95" i="105" s="1"/>
  <c r="B100" i="105"/>
  <c r="D100" i="105"/>
  <c r="C100" i="105"/>
  <c r="AJ9" i="105"/>
  <c r="AV9" i="105" s="1" a="1"/>
  <c r="AV9" i="105" s="1"/>
  <c r="AH24" i="99"/>
  <c r="CJ56" i="105" a="1"/>
  <c r="CJ56" i="105" s="1"/>
  <c r="BQ91" i="104" a="1"/>
  <c r="BQ91" i="104" s="1"/>
  <c r="CU11" i="105" a="1"/>
  <c r="CU11" i="105" s="1"/>
  <c r="CS11" i="105" a="1"/>
  <c r="CS11" i="105" s="1"/>
  <c r="CP11" i="105" a="1"/>
  <c r="CP11" i="105" s="1"/>
  <c r="CR11" i="105" a="1"/>
  <c r="CR11" i="105" s="1"/>
  <c r="BT11" i="105" a="1"/>
  <c r="BT11" i="105" s="1"/>
  <c r="CI11" i="105" a="1"/>
  <c r="CI11" i="105" s="1"/>
  <c r="CB11" i="105" a="1"/>
  <c r="CB11" i="105" s="1"/>
  <c r="CT11" i="105" a="1"/>
  <c r="CT11" i="105" s="1"/>
  <c r="BK11" i="105" a="1"/>
  <c r="BK11" i="105" s="1"/>
  <c r="DA117" i="105" a="1"/>
  <c r="DA117" i="105" s="1"/>
  <c r="DC117" i="105" a="1"/>
  <c r="DC117" i="105" s="1"/>
  <c r="DD117" i="105" a="1"/>
  <c r="DD117" i="105" s="1"/>
  <c r="CD117" i="105" a="1"/>
  <c r="CD117" i="105" s="1"/>
  <c r="BV117" i="105" a="1"/>
  <c r="BV117" i="105" s="1"/>
  <c r="DB117" i="105" a="1"/>
  <c r="DB117" i="105" s="1"/>
  <c r="BC117" i="105" a="1"/>
  <c r="BC117" i="105" s="1"/>
  <c r="AS35" i="105" a="1"/>
  <c r="AS35" i="105" s="1"/>
  <c r="AV35" i="105" a="1"/>
  <c r="AV35" i="105" s="1"/>
  <c r="AK35" i="105" a="1"/>
  <c r="AK35" i="105" s="1"/>
  <c r="AU35" i="105" a="1"/>
  <c r="AU35" i="105" s="1"/>
  <c r="AR35" i="105" a="1"/>
  <c r="AR35" i="105" s="1"/>
  <c r="CP10" i="105" a="1"/>
  <c r="CP10" i="105" s="1"/>
  <c r="CU10" i="105" a="1"/>
  <c r="CU10" i="105" s="1"/>
  <c r="CQ10" i="105" a="1"/>
  <c r="CQ10" i="105" s="1"/>
  <c r="CS10" i="105" a="1"/>
  <c r="CS10" i="105" s="1"/>
  <c r="CT10" i="105" a="1"/>
  <c r="CT10" i="105" s="1"/>
  <c r="CR10" i="105" a="1"/>
  <c r="CR10" i="105" s="1"/>
  <c r="CM104" i="104" a="1"/>
  <c r="CM104" i="104" s="1"/>
  <c r="BF3" i="105" a="1"/>
  <c r="BF3" i="105" s="1"/>
  <c r="DF3" i="105" a="1"/>
  <c r="DF3" i="105" s="1"/>
  <c r="AU3" i="105" a="1"/>
  <c r="AU3" i="105" s="1"/>
  <c r="DJ3" i="105" a="1"/>
  <c r="DJ3" i="105" s="1"/>
  <c r="DH3" i="105" a="1"/>
  <c r="DH3" i="105" s="1"/>
  <c r="DC3" i="105" a="1"/>
  <c r="DC3" i="105" s="1"/>
  <c r="BF42" i="105" a="1"/>
  <c r="BF42" i="105" s="1"/>
  <c r="BP42" i="105" a="1"/>
  <c r="BP42" i="105" s="1"/>
  <c r="DJ42" i="105" a="1"/>
  <c r="DJ42" i="105" s="1"/>
  <c r="CN42" i="105" a="1"/>
  <c r="CN42" i="105" s="1"/>
  <c r="CG42" i="105" a="1"/>
  <c r="CG42" i="105" s="1"/>
  <c r="BY42" i="105" a="1"/>
  <c r="BY42" i="105" s="1"/>
  <c r="CT42" i="105" a="1"/>
  <c r="CT42" i="105" s="1"/>
  <c r="CI117" i="99"/>
  <c r="G101" i="105"/>
  <c r="BH56" i="105" a="1"/>
  <c r="BH56" i="105" s="1"/>
  <c r="BN56" i="105" a="1"/>
  <c r="BN56" i="105" s="1"/>
  <c r="BJ56" i="105" a="1"/>
  <c r="BJ56" i="105" s="1"/>
  <c r="BQ56" i="105" a="1"/>
  <c r="BQ56" i="105" s="1"/>
  <c r="BL56" i="105" a="1"/>
  <c r="BL56" i="105" s="1"/>
  <c r="BM56" i="105" a="1"/>
  <c r="BM56" i="105" s="1"/>
  <c r="BO56" i="105" a="1"/>
  <c r="BO56" i="105" s="1"/>
  <c r="BI56" i="105" a="1"/>
  <c r="BI56" i="105" s="1"/>
  <c r="CD154" i="99"/>
  <c r="CH154" i="99"/>
  <c r="CG154" i="99"/>
  <c r="CD114" i="99"/>
  <c r="CF114" i="99"/>
  <c r="CE114" i="99"/>
  <c r="CN103" i="105" a="1"/>
  <c r="CN103" i="105" s="1"/>
  <c r="G93" i="105"/>
  <c r="CH83" i="104" a="1"/>
  <c r="CH83" i="104" s="1"/>
  <c r="DH131" i="105" a="1"/>
  <c r="DH131" i="105" s="1"/>
  <c r="BN110" i="105" a="1"/>
  <c r="BN110" i="105" s="1"/>
  <c r="AK53" i="105" a="1"/>
  <c r="AK53" i="105" s="1"/>
  <c r="AP53" i="105" a="1"/>
  <c r="AP53" i="105" s="1"/>
  <c r="AS53" i="105" a="1"/>
  <c r="AS53" i="105" s="1"/>
  <c r="AM53" i="105" a="1"/>
  <c r="AM53" i="105" s="1"/>
  <c r="BO6" i="104" a="1"/>
  <c r="BO6" i="104" s="1"/>
  <c r="BN6" i="104" a="1"/>
  <c r="BN6" i="104" s="1"/>
  <c r="BQ6" i="104" a="1"/>
  <c r="BQ6" i="104" s="1"/>
  <c r="BP6" i="104" a="1"/>
  <c r="BP6" i="104" s="1"/>
  <c r="BK6" i="104" a="1"/>
  <c r="BK6" i="104" s="1"/>
  <c r="BL6" i="104" a="1"/>
  <c r="BL6" i="104" s="1"/>
  <c r="BM6" i="104" a="1"/>
  <c r="BM6" i="104" s="1"/>
  <c r="S6" i="104"/>
  <c r="BI6" i="104" s="1" a="1"/>
  <c r="BI6" i="104" s="1"/>
  <c r="AD6" i="104" a="1"/>
  <c r="AD6" i="104" s="1"/>
  <c r="AO6" i="104" a="1"/>
  <c r="AO6" i="104" s="1"/>
  <c r="BW94" i="105" a="1"/>
  <c r="BW94" i="105" s="1"/>
  <c r="BD101" i="104" a="1"/>
  <c r="BD101" i="104" s="1"/>
  <c r="AQ142" i="104" a="1"/>
  <c r="AQ142" i="104" s="1"/>
  <c r="BM93" i="105" a="1"/>
  <c r="BM93" i="105" s="1"/>
  <c r="CG130" i="105" a="1"/>
  <c r="CG130" i="105" s="1"/>
  <c r="D62" i="105"/>
  <c r="B62" i="105"/>
  <c r="C62" i="105"/>
  <c r="BY110" i="99" a="1"/>
  <c r="BY110" i="99" s="1"/>
  <c r="CD37" i="99"/>
  <c r="CI30" i="99"/>
  <c r="BY140" i="105" a="1"/>
  <c r="BY140" i="105" s="1"/>
  <c r="DF140" i="105" a="1"/>
  <c r="DF140" i="105" s="1"/>
  <c r="DC140" i="105" a="1"/>
  <c r="DC140" i="105" s="1"/>
  <c r="CT140" i="105" a="1"/>
  <c r="CT140" i="105" s="1"/>
  <c r="DJ140" i="105" a="1"/>
  <c r="DJ140" i="105" s="1"/>
  <c r="CN140" i="105" a="1"/>
  <c r="CN140" i="105" s="1"/>
  <c r="AW103" i="105" a="1"/>
  <c r="AW103" i="105" s="1"/>
  <c r="BY111" i="105" a="1"/>
  <c r="BY111" i="105" s="1"/>
  <c r="BW100" i="105" a="1"/>
  <c r="BW100" i="105" s="1"/>
  <c r="BD21" i="104" a="1"/>
  <c r="BD21" i="104" s="1"/>
  <c r="AO89" i="105" a="1"/>
  <c r="AO89" i="105" s="1"/>
  <c r="AM89" i="105" a="1"/>
  <c r="AM89" i="105" s="1"/>
  <c r="AU89" i="105" a="1"/>
  <c r="AU89" i="105" s="1"/>
  <c r="AQ89" i="105" a="1"/>
  <c r="AQ89" i="105" s="1"/>
  <c r="AV89" i="105" a="1"/>
  <c r="AV89" i="105" s="1"/>
  <c r="AP89" i="105" a="1"/>
  <c r="AP89" i="105" s="1"/>
  <c r="AL89" i="105" a="1"/>
  <c r="AL89" i="105" s="1"/>
  <c r="AK89" i="105" a="1"/>
  <c r="AK89" i="105" s="1"/>
  <c r="G131" i="105"/>
  <c r="AL42" i="105" a="1"/>
  <c r="AL42" i="105" s="1"/>
  <c r="AK42" i="105" a="1"/>
  <c r="AK42" i="105" s="1"/>
  <c r="AN42" i="105" a="1"/>
  <c r="AN42" i="105" s="1"/>
  <c r="AO42" i="105" a="1"/>
  <c r="AO42" i="105" s="1"/>
  <c r="AQ42" i="105" a="1"/>
  <c r="AQ42" i="105" s="1"/>
  <c r="AS42" i="105" a="1"/>
  <c r="AS42" i="105" s="1"/>
  <c r="AV42" i="105" a="1"/>
  <c r="AV42" i="105" s="1"/>
  <c r="AU42" i="105" a="1"/>
  <c r="AU42" i="105" s="1"/>
  <c r="AM42" i="105" a="1"/>
  <c r="AM42" i="105" s="1"/>
  <c r="AP42" i="105" a="1"/>
  <c r="AP42" i="105" s="1"/>
  <c r="CI62" i="99"/>
  <c r="CD153" i="99"/>
  <c r="CG153" i="99"/>
  <c r="CH153" i="99"/>
  <c r="AY127" i="104" a="1"/>
  <c r="AY127" i="104" s="1"/>
  <c r="BD55" i="104" a="1"/>
  <c r="BD55" i="104" s="1"/>
  <c r="AO21" i="104" a="1"/>
  <c r="AO21" i="104" s="1"/>
  <c r="CC55" i="105" a="1"/>
  <c r="CC55" i="105" s="1"/>
  <c r="CW102" i="105" a="1"/>
  <c r="CW102" i="105" s="1"/>
  <c r="CX102" i="105" a="1"/>
  <c r="CX102" i="105" s="1"/>
  <c r="CV102" i="105" a="1"/>
  <c r="CV102" i="105" s="1"/>
  <c r="CY102" i="105" a="1"/>
  <c r="CY102" i="105" s="1"/>
  <c r="CE169" i="99"/>
  <c r="CF169" i="99"/>
  <c r="CD169" i="99"/>
  <c r="BU48" i="105" a="1"/>
  <c r="BU48" i="105" s="1"/>
  <c r="BS48" i="105" a="1"/>
  <c r="BS48" i="105" s="1"/>
  <c r="BZ48" i="105" a="1"/>
  <c r="BZ48" i="105" s="1"/>
  <c r="BT48" i="105" a="1"/>
  <c r="BT48" i="105" s="1"/>
  <c r="BW48" i="105" a="1"/>
  <c r="BW48" i="105" s="1"/>
  <c r="DF83" i="105" a="1"/>
  <c r="DF83" i="105" s="1"/>
  <c r="BY10" i="105" a="1"/>
  <c r="BY10" i="105" s="1"/>
  <c r="CQ117" i="105" a="1"/>
  <c r="CQ117" i="105" s="1"/>
  <c r="BK103" i="104" a="1"/>
  <c r="BK103" i="104" s="1"/>
  <c r="BQ103" i="104" a="1"/>
  <c r="BQ103" i="104" s="1"/>
  <c r="BO103" i="104" a="1"/>
  <c r="BO103" i="104" s="1"/>
  <c r="BM103" i="104" a="1"/>
  <c r="BM103" i="104" s="1"/>
  <c r="BN103" i="104" a="1"/>
  <c r="BN103" i="104" s="1"/>
  <c r="BP103" i="104" a="1"/>
  <c r="BP103" i="104" s="1"/>
  <c r="BL103" i="104" a="1"/>
  <c r="BL103" i="104" s="1"/>
  <c r="S103" i="104"/>
  <c r="DH82" i="105" a="1"/>
  <c r="DH82" i="105" s="1"/>
  <c r="BN106" i="105" a="1"/>
  <c r="BN106" i="105" s="1"/>
  <c r="BO106" i="105" a="1"/>
  <c r="BO106" i="105" s="1"/>
  <c r="BJ106" i="105" a="1"/>
  <c r="BJ106" i="105" s="1"/>
  <c r="BM106" i="105" a="1"/>
  <c r="BM106" i="105" s="1"/>
  <c r="BK106" i="105" a="1"/>
  <c r="BK106" i="105" s="1"/>
  <c r="BH106" i="105" a="1"/>
  <c r="BH106" i="105" s="1"/>
  <c r="BQ106" i="105" a="1"/>
  <c r="BQ106" i="105" s="1"/>
  <c r="BP106" i="105" a="1"/>
  <c r="BP106" i="105" s="1"/>
  <c r="BI106" i="105" a="1"/>
  <c r="BI106" i="105" s="1"/>
  <c r="BL106" i="105" a="1"/>
  <c r="BL106" i="105" s="1"/>
  <c r="BY29" i="105" a="1"/>
  <c r="BY29" i="105" s="1"/>
  <c r="CI183" i="99"/>
  <c r="G127" i="105"/>
  <c r="AT103" i="105" a="1"/>
  <c r="AT103" i="105" s="1"/>
  <c r="AU103" i="105" a="1"/>
  <c r="AU103" i="105" s="1"/>
  <c r="AN103" i="105" a="1"/>
  <c r="AN103" i="105" s="1"/>
  <c r="AL103" i="105" a="1"/>
  <c r="AL103" i="105" s="1"/>
  <c r="AR103" i="105" a="1"/>
  <c r="AR103" i="105" s="1"/>
  <c r="AO103" i="105" a="1"/>
  <c r="AO103" i="105" s="1"/>
  <c r="AV103" i="105" a="1"/>
  <c r="AV103" i="105" s="1"/>
  <c r="AP103" i="105" a="1"/>
  <c r="AP103" i="105" s="1"/>
  <c r="AQ103" i="105" a="1"/>
  <c r="AQ103" i="105" s="1"/>
  <c r="BY104" i="105" a="1"/>
  <c r="BY104" i="105" s="1"/>
  <c r="CY126" i="105" a="1"/>
  <c r="CY126" i="105" s="1"/>
  <c r="BD113" i="104" a="1"/>
  <c r="BD113" i="104" s="1"/>
  <c r="DH21" i="105" a="1"/>
  <c r="DH21" i="105" s="1"/>
  <c r="CY129" i="104" a="1"/>
  <c r="CY129" i="104" s="1"/>
  <c r="CY154" i="104" s="1"/>
  <c r="CI156" i="99"/>
  <c r="CE156" i="99"/>
  <c r="BY116" i="105" a="1"/>
  <c r="BY116" i="105" s="1"/>
  <c r="DJ116" i="105" a="1"/>
  <c r="DJ116" i="105" s="1"/>
  <c r="CT116" i="105" a="1"/>
  <c r="CT116" i="105" s="1"/>
  <c r="AT55" i="104" a="1"/>
  <c r="AT55" i="104" s="1"/>
  <c r="CG10" i="105" a="1"/>
  <c r="CG10" i="105" s="1"/>
  <c r="CG121" i="99"/>
  <c r="CH121" i="99"/>
  <c r="BF79" i="105" a="1"/>
  <c r="BF79" i="105" s="1"/>
  <c r="AI79" i="104" a="1"/>
  <c r="AI79" i="104" s="1"/>
  <c r="AL75" i="105" a="1"/>
  <c r="AL75" i="105" s="1"/>
  <c r="AI96" i="104" a="1"/>
  <c r="AI96" i="104" s="1"/>
  <c r="CE45" i="99"/>
  <c r="CD45" i="99"/>
  <c r="CF45" i="99"/>
  <c r="CT29" i="105" a="1"/>
  <c r="CT29" i="105" s="1"/>
  <c r="AV120" i="105" a="1"/>
  <c r="AV120" i="105" s="1"/>
  <c r="BT58" i="105" a="1"/>
  <c r="BT58" i="105" s="1"/>
  <c r="CF145" i="99"/>
  <c r="CE145" i="99"/>
  <c r="CD145" i="99"/>
  <c r="A38" i="99" a="1"/>
  <c r="A38" i="99" s="1"/>
  <c r="CP141" i="105" a="1"/>
  <c r="CP141" i="105" s="1"/>
  <c r="AB38" i="99"/>
  <c r="CJ97" i="105" a="1"/>
  <c r="CJ97" i="105" s="1"/>
  <c r="CC21" i="105" a="1"/>
  <c r="CC21" i="105" s="1"/>
  <c r="CT2" i="104" a="1"/>
  <c r="CT2" i="104" s="1"/>
  <c r="CU2" i="104" a="1"/>
  <c r="CU2" i="104" s="1"/>
  <c r="CS2" i="104" a="1"/>
  <c r="CS2" i="104" s="1"/>
  <c r="AT2" i="104" a="1"/>
  <c r="AT2" i="104" s="1"/>
  <c r="AD48" i="104" a="1"/>
  <c r="AD48" i="104" s="1"/>
  <c r="BA49" i="105" a="1"/>
  <c r="BA49" i="105" s="1"/>
  <c r="DH55" i="105" a="1"/>
  <c r="DH55" i="105" s="1"/>
  <c r="DI55" i="105" a="1"/>
  <c r="DI55" i="105" s="1"/>
  <c r="AO10" i="104" a="1"/>
  <c r="AO10" i="104" s="1"/>
  <c r="AI89" i="104" a="1"/>
  <c r="AI89" i="104" s="1"/>
  <c r="CN104" i="105" a="1"/>
  <c r="CN104" i="105" s="1"/>
  <c r="CD94" i="105" a="1"/>
  <c r="CD94" i="105" s="1"/>
  <c r="BV120" i="99" a="1"/>
  <c r="BV120" i="99" s="1"/>
  <c r="BY120" i="99" a="1"/>
  <c r="BY120" i="99" s="1"/>
  <c r="BX120" i="99" a="1"/>
  <c r="BX120" i="99" s="1"/>
  <c r="BW120" i="99" a="1"/>
  <c r="BW120" i="99" s="1"/>
  <c r="AI78" i="104" a="1"/>
  <c r="AI78" i="104" s="1"/>
  <c r="BV130" i="105" a="1"/>
  <c r="BV130" i="105" s="1"/>
  <c r="AV23" i="105" a="1"/>
  <c r="AV23" i="105" s="1"/>
  <c r="CU36" i="105" a="1"/>
  <c r="CU36" i="105" s="1"/>
  <c r="CI36" i="105" a="1"/>
  <c r="CI36" i="105" s="1"/>
  <c r="AC2" i="103" a="1"/>
  <c r="AC2" i="103" s="1"/>
  <c r="AH85" i="104" a="1"/>
  <c r="AH85" i="104" s="1"/>
  <c r="AE67" i="103" a="1"/>
  <c r="AE67" i="103" s="1"/>
  <c r="AZ138" i="105" a="1"/>
  <c r="AZ138" i="105" s="1"/>
  <c r="AY138" i="105" a="1"/>
  <c r="AY138" i="105" s="1"/>
  <c r="AD37" i="103" a="1"/>
  <c r="AD37" i="103" s="1"/>
  <c r="AX138" i="105" a="1"/>
  <c r="AX138" i="105" s="1"/>
  <c r="CU90" i="105" a="1"/>
  <c r="CU90" i="105" s="1"/>
  <c r="BK90" i="105" a="1"/>
  <c r="BK90" i="105" s="1"/>
  <c r="CK19" i="105" a="1"/>
  <c r="CK19" i="105" s="1"/>
  <c r="AJ37" i="103" a="1"/>
  <c r="AJ37" i="103" s="1"/>
  <c r="CE24" i="105" a="1"/>
  <c r="CE24" i="105" s="1"/>
  <c r="CL24" i="105" a="1"/>
  <c r="CL24" i="105" s="1"/>
  <c r="AW138" i="105" a="1"/>
  <c r="AW138" i="105" s="1"/>
  <c r="BE138" i="105" a="1"/>
  <c r="BE138" i="105" s="1"/>
  <c r="AP90" i="105" a="1"/>
  <c r="AP90" i="105" s="1"/>
  <c r="AY85" i="105" a="1"/>
  <c r="AY85" i="105" s="1"/>
  <c r="AB37" i="103" a="1"/>
  <c r="AB37" i="103" s="1"/>
  <c r="AZ28" i="105" a="1"/>
  <c r="AZ28" i="105" s="1"/>
  <c r="BG138" i="105" a="1"/>
  <c r="BG138" i="105" s="1"/>
  <c r="BW19" i="105" a="1"/>
  <c r="BW19" i="105" s="1"/>
  <c r="BH20" i="104" a="1"/>
  <c r="BH20" i="104" s="1"/>
  <c r="CI143" i="105" a="1"/>
  <c r="CI143" i="105" s="1"/>
  <c r="BG28" i="105" a="1"/>
  <c r="BG28" i="105" s="1"/>
  <c r="H16" i="105"/>
  <c r="CF179" i="99"/>
  <c r="CS143" i="105" a="1"/>
  <c r="CS143" i="105" s="1"/>
  <c r="BA138" i="105" a="1"/>
  <c r="BA138" i="105" s="1"/>
  <c r="BV19" i="105" a="1"/>
  <c r="BV19" i="105" s="1"/>
  <c r="BC138" i="105" a="1"/>
  <c r="BC138" i="105" s="1"/>
  <c r="Z218" i="99"/>
  <c r="A218" i="99" s="1" a="1"/>
  <c r="A218" i="99" s="1"/>
  <c r="S178" i="99"/>
  <c r="Z63" i="99"/>
  <c r="BV105" i="105" a="1"/>
  <c r="BV105" i="105" s="1"/>
  <c r="H85" i="105"/>
  <c r="CI107" i="105" a="1"/>
  <c r="CI107" i="105" s="1"/>
  <c r="CO139" i="105" a="1"/>
  <c r="CO139" i="105" s="1"/>
  <c r="F28" i="105"/>
  <c r="C28" i="105" s="1"/>
  <c r="BZ139" i="105" a="1"/>
  <c r="BZ139" i="105" s="1"/>
  <c r="F85" i="105"/>
  <c r="B85" i="105" s="1"/>
  <c r="I85" i="105"/>
  <c r="CH139" i="105" a="1"/>
  <c r="CH139" i="105" s="1"/>
  <c r="BT107" i="105" a="1"/>
  <c r="BT107" i="105" s="1"/>
  <c r="BW95" i="99" a="1"/>
  <c r="BW95" i="99" s="1"/>
  <c r="S14" i="99"/>
  <c r="CT7" i="103" a="1"/>
  <c r="CT7" i="103" s="1"/>
  <c r="CT154" i="103" s="1"/>
  <c r="CK7" i="103" a="1"/>
  <c r="CK7" i="103" s="1"/>
  <c r="CK154" i="103" s="1"/>
  <c r="AL7" i="103" a="1"/>
  <c r="AL7" i="103" s="1"/>
  <c r="CW7" i="103" a="1"/>
  <c r="CW7" i="103" s="1"/>
  <c r="CW154" i="103" s="1"/>
  <c r="AM20" i="104" a="1"/>
  <c r="AM20" i="104" s="1"/>
  <c r="AX20" i="104" a="1"/>
  <c r="AX20" i="104" s="1"/>
  <c r="CX20" i="104" a="1"/>
  <c r="CX20" i="104" s="1"/>
  <c r="CL20" i="104" a="1"/>
  <c r="CL20" i="104" s="1"/>
  <c r="B108" i="105"/>
  <c r="BG20" i="105" a="1"/>
  <c r="BG20" i="105" s="1"/>
  <c r="DG20" i="105" a="1"/>
  <c r="DG20" i="105" s="1"/>
  <c r="CU20" i="105" a="1"/>
  <c r="CU20" i="105" s="1"/>
  <c r="DD20" i="105" a="1"/>
  <c r="DD20" i="105" s="1"/>
  <c r="S219" i="99"/>
  <c r="CY7" i="103" a="1"/>
  <c r="CY7" i="103" s="1"/>
  <c r="CY154" i="103" s="1"/>
  <c r="BT144" i="105" a="1"/>
  <c r="BT144" i="105" s="1"/>
  <c r="Z219" i="99"/>
  <c r="A219" i="99" s="1" a="1"/>
  <c r="A219" i="99" s="1"/>
  <c r="S220" i="99"/>
  <c r="Z178" i="99"/>
  <c r="A178" i="99" s="1" a="1"/>
  <c r="A178" i="99" s="1"/>
  <c r="BA144" i="105" a="1"/>
  <c r="BA144" i="105" s="1"/>
  <c r="H140" i="105"/>
  <c r="CK24" i="105" a="1"/>
  <c r="CK24" i="105" s="1"/>
  <c r="CK105" i="105" a="1"/>
  <c r="CK105" i="105" s="1"/>
  <c r="BT36" i="105" a="1"/>
  <c r="BT36" i="105" s="1"/>
  <c r="BV24" i="105" a="1"/>
  <c r="BV24" i="105" s="1"/>
  <c r="S218" i="99"/>
  <c r="CB86" i="105" a="1"/>
  <c r="CB86" i="105" s="1"/>
  <c r="CB144" i="105" a="1"/>
  <c r="CB144" i="105" s="1"/>
  <c r="CI218" i="99"/>
  <c r="CD52" i="105" a="1"/>
  <c r="CD52" i="105" s="1"/>
  <c r="CD36" i="105" a="1"/>
  <c r="CD36" i="105" s="1"/>
  <c r="S224" i="99"/>
  <c r="BX71" i="103" a="1"/>
  <c r="BX71" i="103" s="1"/>
  <c r="BX154" i="103" s="1"/>
  <c r="AD71" i="103" a="1"/>
  <c r="AD71" i="103" s="1"/>
  <c r="BW71" i="103" a="1"/>
  <c r="BW71" i="103" s="1"/>
  <c r="BW154" i="103" s="1"/>
  <c r="BR71" i="103" a="1"/>
  <c r="BR71" i="103" s="1"/>
  <c r="BR154" i="103" s="1"/>
  <c r="BU71" i="103" a="1"/>
  <c r="BU71" i="103" s="1"/>
  <c r="BT71" i="103" a="1"/>
  <c r="BT71" i="103" s="1"/>
  <c r="BT154" i="103" s="1"/>
  <c r="BS71" i="103" a="1"/>
  <c r="BS71" i="103" s="1"/>
  <c r="BS154" i="103" s="1"/>
  <c r="CC16" i="105" a="1"/>
  <c r="CC16" i="105" s="1"/>
  <c r="CE16" i="105" a="1"/>
  <c r="CE16" i="105" s="1"/>
  <c r="CB16" i="105" a="1"/>
  <c r="CB16" i="105" s="1"/>
  <c r="AN16" i="105" a="1"/>
  <c r="AN16" i="105" s="1"/>
  <c r="CH16" i="105" a="1"/>
  <c r="CH16" i="105" s="1"/>
  <c r="AY16" i="105" a="1"/>
  <c r="AY16" i="105" s="1"/>
  <c r="CD16" i="105" a="1"/>
  <c r="CD16" i="105" s="1"/>
  <c r="CG16" i="105" a="1"/>
  <c r="CG16" i="105" s="1"/>
  <c r="AG2" i="103" a="1"/>
  <c r="AG2" i="103" s="1"/>
  <c r="CI220" i="99"/>
  <c r="AE2" i="103" a="1"/>
  <c r="AE2" i="103" s="1"/>
  <c r="AR139" i="105" a="1"/>
  <c r="AR139" i="105" s="1"/>
  <c r="AP139" i="105" a="1"/>
  <c r="AP139" i="105" s="1"/>
  <c r="AN139" i="105" a="1"/>
  <c r="AN139" i="105" s="1"/>
  <c r="AU139" i="105" a="1"/>
  <c r="AU139" i="105" s="1"/>
  <c r="AQ139" i="105" a="1"/>
  <c r="AQ139" i="105" s="1"/>
  <c r="AT139" i="105" a="1"/>
  <c r="AT139" i="105" s="1"/>
  <c r="AK139" i="105" a="1"/>
  <c r="AK139" i="105" s="1"/>
  <c r="Z6" i="99"/>
  <c r="A6" i="99" s="1" a="1"/>
  <c r="A6" i="99" s="1"/>
  <c r="Z50" i="99"/>
  <c r="A50" i="99" s="1" a="1"/>
  <c r="A50" i="99" s="1"/>
  <c r="BX50" i="99" s="1" a="1"/>
  <c r="BX50" i="99" s="1"/>
  <c r="Z224" i="99"/>
  <c r="AG85" i="104" a="1"/>
  <c r="AG85" i="104" s="1"/>
  <c r="AB85" i="104" a="1"/>
  <c r="AB85" i="104" s="1"/>
  <c r="AJ85" i="104" a="1"/>
  <c r="AJ85" i="104" s="1"/>
  <c r="AK85" i="104" a="1"/>
  <c r="AK85" i="104" s="1"/>
  <c r="AL85" i="104" a="1"/>
  <c r="AL85" i="104" s="1"/>
  <c r="AM85" i="104" a="1"/>
  <c r="AM85" i="104" s="1"/>
  <c r="CH153" i="103"/>
  <c r="CQ72" i="105" a="1"/>
  <c r="CQ72" i="105" s="1"/>
  <c r="CR72" i="105" a="1"/>
  <c r="CR72" i="105" s="1"/>
  <c r="DA19" i="105" a="1"/>
  <c r="DA19" i="105" s="1"/>
  <c r="DD19" i="105" a="1"/>
  <c r="DD19" i="105" s="1"/>
  <c r="BC19" i="105" a="1"/>
  <c r="BC19" i="105" s="1"/>
  <c r="DC19" i="105" a="1"/>
  <c r="DC19" i="105" s="1"/>
  <c r="AR19" i="105" a="1"/>
  <c r="AR19" i="105" s="1"/>
  <c r="CQ52" i="105" a="1"/>
  <c r="CQ52" i="105" s="1"/>
  <c r="DA52" i="105" a="1"/>
  <c r="DA52" i="105" s="1"/>
  <c r="BC52" i="105" a="1"/>
  <c r="BC52" i="105" s="1"/>
  <c r="AR52" i="105" a="1"/>
  <c r="AR52" i="105" s="1"/>
  <c r="AU153" i="104"/>
  <c r="L24" i="102" s="1"/>
  <c r="AU154" i="104"/>
  <c r="CQ144" i="105" a="1"/>
  <c r="CQ144" i="105" s="1"/>
  <c r="AP144" i="105" a="1"/>
  <c r="AP144" i="105" s="1"/>
  <c r="CR144" i="105" a="1"/>
  <c r="CR144" i="105" s="1"/>
  <c r="CU144" i="105" a="1"/>
  <c r="CU144" i="105" s="1"/>
  <c r="CP144" i="105" a="1"/>
  <c r="CP144" i="105" s="1"/>
  <c r="CT144" i="105" a="1"/>
  <c r="CT144" i="105" s="1"/>
  <c r="AE50" i="99"/>
  <c r="AA50" i="99"/>
  <c r="X85" i="105"/>
  <c r="AL85" i="105" s="1" a="1"/>
  <c r="AL85" i="105" s="1"/>
  <c r="BZ50" i="99"/>
  <c r="CF50" i="99" s="1"/>
  <c r="CG153" i="103"/>
  <c r="CQ107" i="105" a="1"/>
  <c r="CQ107" i="105" s="1"/>
  <c r="CR107" i="105" a="1"/>
  <c r="CR107" i="105" s="1"/>
  <c r="CP107" i="105" a="1"/>
  <c r="CP107" i="105" s="1"/>
  <c r="CT6" i="105" a="1"/>
  <c r="CT6" i="105" s="1"/>
  <c r="CQ6" i="105" a="1"/>
  <c r="CQ6" i="105" s="1"/>
  <c r="CR6" i="105" a="1"/>
  <c r="CR6" i="105" s="1"/>
  <c r="AP6" i="105" a="1"/>
  <c r="AP6" i="105" s="1"/>
  <c r="BT6" i="105" a="1"/>
  <c r="BT6" i="105" s="1"/>
  <c r="CP6" i="105" a="1"/>
  <c r="CP6" i="105" s="1"/>
  <c r="BK6" i="105" a="1"/>
  <c r="BK6" i="105" s="1"/>
  <c r="BA6" i="105" a="1"/>
  <c r="BA6" i="105" s="1"/>
  <c r="CI6" i="105" a="1"/>
  <c r="CI6" i="105" s="1"/>
  <c r="CR19" i="105" a="1"/>
  <c r="CR19" i="105" s="1"/>
  <c r="CQ146" i="105" a="1"/>
  <c r="CQ146" i="105" s="1"/>
  <c r="BT146" i="105" a="1"/>
  <c r="BT146" i="105" s="1"/>
  <c r="BK146" i="105" a="1"/>
  <c r="BK146" i="105" s="1"/>
  <c r="BV89" i="105" a="1"/>
  <c r="BV89" i="105" s="1"/>
  <c r="CK89" i="105" a="1"/>
  <c r="CK89" i="105" s="1"/>
  <c r="AR89" i="105" a="1"/>
  <c r="AR89" i="105" s="1"/>
  <c r="DA89" i="105" a="1"/>
  <c r="DA89" i="105" s="1"/>
  <c r="DC89" i="105" a="1"/>
  <c r="DC89" i="105" s="1"/>
  <c r="CV89" i="105" a="1"/>
  <c r="CV89" i="105" s="1"/>
  <c r="DD89" i="105" a="1"/>
  <c r="DD89" i="105" s="1"/>
  <c r="CQ89" i="105" a="1"/>
  <c r="CQ89" i="105" s="1"/>
  <c r="BM89" i="105" a="1"/>
  <c r="BM89" i="105" s="1"/>
  <c r="BC89" i="105" a="1"/>
  <c r="BC89" i="105" s="1"/>
  <c r="CQ63" i="105" a="1"/>
  <c r="CQ63" i="105" s="1"/>
  <c r="CR63" i="105" a="1"/>
  <c r="CR63" i="105" s="1"/>
  <c r="BA63" i="105" a="1"/>
  <c r="BA63" i="105" s="1"/>
  <c r="AP63" i="105" a="1"/>
  <c r="AP63" i="105" s="1"/>
  <c r="CB63" i="105" a="1"/>
  <c r="CB63" i="105" s="1"/>
  <c r="BK63" i="105" a="1"/>
  <c r="BK63" i="105" s="1"/>
  <c r="CU63" i="105" a="1"/>
  <c r="CU63" i="105" s="1"/>
  <c r="CP63" i="105" a="1"/>
  <c r="CP63" i="105" s="1"/>
  <c r="DD11" i="105" a="1"/>
  <c r="DD11" i="105" s="1"/>
  <c r="DA11" i="105" a="1"/>
  <c r="DA11" i="105" s="1"/>
  <c r="BC11" i="105" a="1"/>
  <c r="BC11" i="105" s="1"/>
  <c r="CV11" i="105" a="1"/>
  <c r="CV11" i="105" s="1"/>
  <c r="DB11" i="105" a="1"/>
  <c r="DB11" i="105" s="1"/>
  <c r="BM11" i="105" a="1"/>
  <c r="BM11" i="105" s="1"/>
  <c r="AR11" i="105" a="1"/>
  <c r="AR11" i="105" s="1"/>
  <c r="CD11" i="105" a="1"/>
  <c r="CD11" i="105" s="1"/>
  <c r="BV11" i="105" a="1"/>
  <c r="BV11" i="105" s="1"/>
  <c r="DC11" i="105" a="1"/>
  <c r="DC11" i="105" s="1"/>
  <c r="CQ11" i="105" a="1"/>
  <c r="CQ11" i="105" s="1"/>
  <c r="CK11" i="105" a="1"/>
  <c r="CK11" i="105" s="1"/>
  <c r="AE178" i="99"/>
  <c r="BZ178" i="99"/>
  <c r="CF178" i="99" s="1"/>
  <c r="X138" i="105"/>
  <c r="AQ138" i="105" s="1" a="1"/>
  <c r="AQ138" i="105" s="1"/>
  <c r="AA178" i="99"/>
  <c r="AG67" i="103" a="1"/>
  <c r="AG67" i="103" s="1"/>
  <c r="CQ143" i="105" a="1"/>
  <c r="CQ143" i="105" s="1"/>
  <c r="CR143" i="105" a="1"/>
  <c r="CR143" i="105" s="1"/>
  <c r="CP78" i="105" a="1"/>
  <c r="CP78" i="105" s="1"/>
  <c r="BA78" i="105" a="1"/>
  <c r="BA78" i="105" s="1"/>
  <c r="CS78" i="105" a="1"/>
  <c r="CS78" i="105" s="1"/>
  <c r="CU78" i="105" a="1"/>
  <c r="CU78" i="105" s="1"/>
  <c r="CR78" i="105" a="1"/>
  <c r="CR78" i="105" s="1"/>
  <c r="CQ78" i="105" a="1"/>
  <c r="CQ78" i="105" s="1"/>
  <c r="AP78" i="105" a="1"/>
  <c r="AP78" i="105" s="1"/>
  <c r="CT78" i="105" a="1"/>
  <c r="CT78" i="105" s="1"/>
  <c r="CB78" i="105" a="1"/>
  <c r="CB78" i="105" s="1"/>
  <c r="BT78" i="105" a="1"/>
  <c r="BT78" i="105" s="1"/>
  <c r="BK78" i="105" a="1"/>
  <c r="BK78" i="105" s="1"/>
  <c r="AF37" i="103" a="1"/>
  <c r="AF37" i="103" s="1"/>
  <c r="AH37" i="103" a="1"/>
  <c r="AH37" i="103" s="1"/>
  <c r="AK37" i="103" a="1"/>
  <c r="AK37" i="103" s="1"/>
  <c r="AI37" i="103" a="1"/>
  <c r="AI37" i="103" s="1"/>
  <c r="AC37" i="103" a="1"/>
  <c r="AC37" i="103" s="1"/>
  <c r="AL37" i="103" a="1"/>
  <c r="AL37" i="103" s="1"/>
  <c r="AE37" i="103" a="1"/>
  <c r="AE37" i="103" s="1"/>
  <c r="AS6" i="105" a="1"/>
  <c r="AS6" i="105" s="1"/>
  <c r="CW6" i="105" a="1"/>
  <c r="CW6" i="105" s="1"/>
  <c r="BW6" i="105" a="1"/>
  <c r="BW6" i="105" s="1"/>
  <c r="DF6" i="105" a="1"/>
  <c r="DF6" i="105" s="1"/>
  <c r="BN6" i="105" a="1"/>
  <c r="BN6" i="105" s="1"/>
  <c r="BD6" i="105" a="1"/>
  <c r="BD6" i="105" s="1"/>
  <c r="CL6" i="105" a="1"/>
  <c r="CL6" i="105" s="1"/>
  <c r="AJ67" i="103" a="1"/>
  <c r="AJ67" i="103" s="1"/>
  <c r="CQ86" i="105" a="1"/>
  <c r="CQ86" i="105" s="1"/>
  <c r="CR86" i="105" a="1"/>
  <c r="CR86" i="105" s="1"/>
  <c r="CU86" i="105" a="1"/>
  <c r="CU86" i="105" s="1"/>
  <c r="CT86" i="105" a="1"/>
  <c r="CT86" i="105" s="1"/>
  <c r="CP86" i="105" a="1"/>
  <c r="CP86" i="105" s="1"/>
  <c r="BA86" i="105" a="1"/>
  <c r="BA86" i="105" s="1"/>
  <c r="CR36" i="105" a="1"/>
  <c r="CR36" i="105" s="1"/>
  <c r="CQ36" i="105" a="1"/>
  <c r="CQ36" i="105" s="1"/>
  <c r="BA36" i="105" a="1"/>
  <c r="BA36" i="105" s="1"/>
  <c r="AP36" i="105" a="1"/>
  <c r="AP36" i="105" s="1"/>
  <c r="AK2" i="103" a="1"/>
  <c r="AK2" i="103" s="1"/>
  <c r="AD2" i="103" a="1"/>
  <c r="AD2" i="103" s="1"/>
  <c r="AH2" i="103" a="1"/>
  <c r="AH2" i="103" s="1"/>
  <c r="AF2" i="103" a="1"/>
  <c r="AF2" i="103" s="1"/>
  <c r="AI2" i="103" a="1"/>
  <c r="AI2" i="103" s="1"/>
  <c r="AJ140" i="104" a="1"/>
  <c r="AJ140" i="104" s="1"/>
  <c r="AG140" i="104" a="1"/>
  <c r="AG140" i="104" s="1"/>
  <c r="AL140" i="104" a="1"/>
  <c r="AL140" i="104" s="1"/>
  <c r="AM140" i="104" a="1"/>
  <c r="AM140" i="104" s="1"/>
  <c r="AB140" i="104" a="1"/>
  <c r="AB140" i="104" s="1"/>
  <c r="CR73" i="105" a="1"/>
  <c r="CR73" i="105" s="1"/>
  <c r="CQ73" i="105" a="1"/>
  <c r="CQ73" i="105" s="1"/>
  <c r="BT73" i="105" a="1"/>
  <c r="BT73" i="105" s="1"/>
  <c r="CP73" i="105" a="1"/>
  <c r="CP73" i="105" s="1"/>
  <c r="BK73" i="105" a="1"/>
  <c r="BK73" i="105" s="1"/>
  <c r="AJ2" i="103" a="1"/>
  <c r="AJ2" i="103" s="1"/>
  <c r="CQ90" i="105" a="1"/>
  <c r="CQ90" i="105" s="1"/>
  <c r="CR90" i="105" a="1"/>
  <c r="CR90" i="105" s="1"/>
  <c r="CB90" i="105" a="1"/>
  <c r="CB90" i="105" s="1"/>
  <c r="CP90" i="105" a="1"/>
  <c r="CP90" i="105" s="1"/>
  <c r="CT74" i="105" a="1"/>
  <c r="CT74" i="105" s="1"/>
  <c r="CR74" i="105" a="1"/>
  <c r="CR74" i="105" s="1"/>
  <c r="CB74" i="105" a="1"/>
  <c r="CB74" i="105" s="1"/>
  <c r="BK74" i="105" a="1"/>
  <c r="BK74" i="105" s="1"/>
  <c r="BT74" i="105" a="1"/>
  <c r="BT74" i="105" s="1"/>
  <c r="CI74" i="105" a="1"/>
  <c r="CI74" i="105" s="1"/>
  <c r="CU74" i="105" a="1"/>
  <c r="CU74" i="105" s="1"/>
  <c r="CQ74" i="105" a="1"/>
  <c r="CQ74" i="105" s="1"/>
  <c r="CS74" i="105" a="1"/>
  <c r="CS74" i="105" s="1"/>
  <c r="DF67" i="105" a="1"/>
  <c r="DF67" i="105" s="1"/>
  <c r="CR67" i="105" a="1"/>
  <c r="CR67" i="105" s="1"/>
  <c r="DG139" i="105" a="1"/>
  <c r="DG139" i="105" s="1"/>
  <c r="DD139" i="105" a="1"/>
  <c r="DD139" i="105" s="1"/>
  <c r="DI139" i="105" a="1"/>
  <c r="DI139" i="105" s="1"/>
  <c r="DJ139" i="105" a="1"/>
  <c r="DJ139" i="105" s="1"/>
  <c r="AV139" i="105" a="1"/>
  <c r="AV139" i="105" s="1"/>
  <c r="CZ139" i="105" a="1"/>
  <c r="CZ139" i="105" s="1"/>
  <c r="BG139" i="105" a="1"/>
  <c r="BG139" i="105" s="1"/>
  <c r="AB138" i="104" a="1"/>
  <c r="AB138" i="104" s="1"/>
  <c r="AG138" i="104" a="1"/>
  <c r="AG138" i="104" s="1"/>
  <c r="AJ138" i="104" a="1"/>
  <c r="AJ138" i="104" s="1"/>
  <c r="AZ140" i="105" a="1"/>
  <c r="AZ140" i="105" s="1"/>
  <c r="BF140" i="105" a="1"/>
  <c r="BF140" i="105" s="1"/>
  <c r="AX140" i="105" a="1"/>
  <c r="AX140" i="105" s="1"/>
  <c r="BD140" i="105" a="1"/>
  <c r="BD140" i="105" s="1"/>
  <c r="BC140" i="105" a="1"/>
  <c r="BC140" i="105" s="1"/>
  <c r="BA140" i="105" a="1"/>
  <c r="BA140" i="105" s="1"/>
  <c r="BG140" i="105" a="1"/>
  <c r="BG140" i="105" s="1"/>
  <c r="BT56" i="105" a="1"/>
  <c r="BT56" i="105" s="1"/>
  <c r="AP56" i="105" a="1"/>
  <c r="AP56" i="105" s="1"/>
  <c r="BK56" i="105" a="1"/>
  <c r="BK56" i="105" s="1"/>
  <c r="CR56" i="105" a="1"/>
  <c r="CR56" i="105" s="1"/>
  <c r="CS56" i="105" a="1"/>
  <c r="CS56" i="105" s="1"/>
  <c r="CI56" i="105" a="1"/>
  <c r="CI56" i="105" s="1"/>
  <c r="BA56" i="105" a="1"/>
  <c r="BA56" i="105" s="1"/>
  <c r="CB56" i="105" a="1"/>
  <c r="CB56" i="105" s="1"/>
  <c r="CQ56" i="105" a="1"/>
  <c r="CQ56" i="105" s="1"/>
  <c r="CP56" i="105" a="1"/>
  <c r="CP56" i="105" s="1"/>
  <c r="CU56" i="105" a="1"/>
  <c r="CU56" i="105" s="1"/>
  <c r="CQ31" i="105" a="1"/>
  <c r="CQ31" i="105" s="1"/>
  <c r="CR31" i="105" a="1"/>
  <c r="CR31" i="105" s="1"/>
  <c r="AP31" i="105" a="1"/>
  <c r="AP31" i="105" s="1"/>
  <c r="CU31" i="105" a="1"/>
  <c r="CU31" i="105" s="1"/>
  <c r="BA31" i="105" a="1"/>
  <c r="BA31" i="105" s="1"/>
  <c r="CP31" i="105" a="1"/>
  <c r="CP31" i="105" s="1"/>
  <c r="BZ63" i="99"/>
  <c r="CF63" i="99" s="1"/>
  <c r="AE63" i="99"/>
  <c r="AA63" i="99"/>
  <c r="DA36" i="105" a="1"/>
  <c r="DA36" i="105" s="1"/>
  <c r="BC36" i="105" a="1"/>
  <c r="BC36" i="105" s="1"/>
  <c r="AR36" i="105" a="1"/>
  <c r="AR36" i="105" s="1"/>
  <c r="BC85" i="105" a="1"/>
  <c r="BC85" i="105" s="1"/>
  <c r="BG85" i="105" a="1"/>
  <c r="BG85" i="105" s="1"/>
  <c r="BF85" i="105" a="1"/>
  <c r="BF85" i="105" s="1"/>
  <c r="BE85" i="105" a="1"/>
  <c r="BE85" i="105" s="1"/>
  <c r="BA85" i="105" a="1"/>
  <c r="BA85" i="105" s="1"/>
  <c r="BD85" i="105" a="1"/>
  <c r="BD85" i="105" s="1"/>
  <c r="AE224" i="99"/>
  <c r="AA224" i="99"/>
  <c r="BZ224" i="99"/>
  <c r="CD224" i="99" s="1"/>
  <c r="DG19" i="105" a="1"/>
  <c r="DG19" i="105" s="1"/>
  <c r="BD19" i="105" a="1"/>
  <c r="BD19" i="105" s="1"/>
  <c r="DF19" i="105" a="1"/>
  <c r="DF19" i="105" s="1"/>
  <c r="AS19" i="105" a="1"/>
  <c r="AS19" i="105" s="1"/>
  <c r="AJ28" i="104" a="1"/>
  <c r="AJ28" i="104" s="1"/>
  <c r="AB28" i="104" a="1"/>
  <c r="AB28" i="104" s="1"/>
  <c r="AG28" i="104" a="1"/>
  <c r="AG28" i="104" s="1"/>
  <c r="AA220" i="99"/>
  <c r="AE220" i="99"/>
  <c r="BZ220" i="99"/>
  <c r="CF220" i="99" s="1"/>
  <c r="AF67" i="103" a="1"/>
  <c r="AF67" i="103" s="1"/>
  <c r="AB67" i="103" a="1"/>
  <c r="AB67" i="103" s="1"/>
  <c r="AI67" i="103" a="1"/>
  <c r="AI67" i="103" s="1"/>
  <c r="AH67" i="103" a="1"/>
  <c r="AH67" i="103" s="1"/>
  <c r="AA6" i="99"/>
  <c r="BZ6" i="99"/>
  <c r="CF6" i="99" s="1"/>
  <c r="AE6" i="99"/>
  <c r="X140" i="105"/>
  <c r="AL140" i="105" s="1" a="1"/>
  <c r="AL140" i="105" s="1"/>
  <c r="CR76" i="105" a="1"/>
  <c r="CR76" i="105" s="1"/>
  <c r="CQ76" i="105" a="1"/>
  <c r="CQ76" i="105" s="1"/>
  <c r="CT76" i="105" a="1"/>
  <c r="CT76" i="105" s="1"/>
  <c r="BA76" i="105" a="1"/>
  <c r="BA76" i="105" s="1"/>
  <c r="CP76" i="105" a="1"/>
  <c r="CP76" i="105" s="1"/>
  <c r="AP76" i="105" a="1"/>
  <c r="AP76" i="105" s="1"/>
  <c r="DA50" i="105" a="1"/>
  <c r="DA50" i="105" s="1"/>
  <c r="DC50" i="105" a="1"/>
  <c r="DC50" i="105" s="1"/>
  <c r="CQ50" i="105" a="1"/>
  <c r="CQ50" i="105" s="1"/>
  <c r="CD50" i="105" a="1"/>
  <c r="CD50" i="105" s="1"/>
  <c r="CK50" i="105" a="1"/>
  <c r="CK50" i="105" s="1"/>
  <c r="DD50" i="105" a="1"/>
  <c r="DD50" i="105" s="1"/>
  <c r="DB50" i="105" a="1"/>
  <c r="DB50" i="105" s="1"/>
  <c r="S50" i="99"/>
  <c r="AZ85" i="105" a="1"/>
  <c r="AZ85" i="105" s="1"/>
  <c r="AL28" i="104" a="1"/>
  <c r="AL28" i="104" s="1"/>
  <c r="AM28" i="104" a="1"/>
  <c r="AM28" i="104" s="1"/>
  <c r="BV36" i="105" a="1"/>
  <c r="BV36" i="105" s="1"/>
  <c r="DA105" i="105" a="1"/>
  <c r="DA105" i="105" s="1"/>
  <c r="DD105" i="105" a="1"/>
  <c r="DD105" i="105" s="1"/>
  <c r="CV105" i="105" a="1"/>
  <c r="CV105" i="105" s="1"/>
  <c r="BC105" i="105" a="1"/>
  <c r="BC105" i="105" s="1"/>
  <c r="AR105" i="105" a="1"/>
  <c r="AR105" i="105" s="1"/>
  <c r="DC105" i="105" a="1"/>
  <c r="DC105" i="105" s="1"/>
  <c r="AF15" i="103" a="1"/>
  <c r="AF15" i="103" s="1"/>
  <c r="AJ15" i="103" a="1"/>
  <c r="AJ15" i="103" s="1"/>
  <c r="AC15" i="103" a="1"/>
  <c r="AC15" i="103" s="1"/>
  <c r="AB15" i="103" a="1"/>
  <c r="AB15" i="103" s="1"/>
  <c r="AK15" i="103" a="1"/>
  <c r="AK15" i="103" s="1"/>
  <c r="AG15" i="103" a="1"/>
  <c r="AG15" i="103" s="1"/>
  <c r="AL15" i="103" a="1"/>
  <c r="AL15" i="103" s="1"/>
  <c r="AI15" i="103" a="1"/>
  <c r="AI15" i="103" s="1"/>
  <c r="AH15" i="103" a="1"/>
  <c r="AH15" i="103" s="1"/>
  <c r="AD15" i="103" a="1"/>
  <c r="AD15" i="103" s="1"/>
  <c r="CL89" i="105" a="1"/>
  <c r="CL89" i="105" s="1"/>
  <c r="BW89" i="105" a="1"/>
  <c r="BW89" i="105" s="1"/>
  <c r="AS89" i="105" a="1"/>
  <c r="AS89" i="105" s="1"/>
  <c r="CW89" i="105" a="1"/>
  <c r="CW89" i="105" s="1"/>
  <c r="CR89" i="105" a="1"/>
  <c r="CR89" i="105" s="1"/>
  <c r="BN89" i="105" a="1"/>
  <c r="BN89" i="105" s="1"/>
  <c r="DF89" i="105" a="1"/>
  <c r="DF89" i="105" s="1"/>
  <c r="DG89" i="105" a="1"/>
  <c r="DG89" i="105" s="1"/>
  <c r="BD89" i="105" a="1"/>
  <c r="BD89" i="105" s="1"/>
  <c r="CR146" i="105" a="1"/>
  <c r="CR146" i="105" s="1"/>
  <c r="AE14" i="99"/>
  <c r="AA14" i="99"/>
  <c r="X28" i="105"/>
  <c r="AU28" i="105" s="1" a="1"/>
  <c r="AU28" i="105" s="1"/>
  <c r="BZ14" i="99"/>
  <c r="CF14" i="99" s="1"/>
  <c r="CI153" i="104"/>
  <c r="DE50" i="105" a="1"/>
  <c r="DE50" i="105" s="1"/>
  <c r="CR50" i="105" a="1"/>
  <c r="CR50" i="105" s="1"/>
  <c r="DF50" i="105" a="1"/>
  <c r="DF50" i="105" s="1"/>
  <c r="CL50" i="105" a="1"/>
  <c r="CL50" i="105" s="1"/>
  <c r="DG50" i="105" a="1"/>
  <c r="DG50" i="105" s="1"/>
  <c r="CE50" i="105" a="1"/>
  <c r="CE50" i="105" s="1"/>
  <c r="DA24" i="105" a="1"/>
  <c r="DA24" i="105" s="1"/>
  <c r="DB24" i="105" a="1"/>
  <c r="DB24" i="105" s="1"/>
  <c r="AR24" i="105" a="1"/>
  <c r="AR24" i="105" s="1"/>
  <c r="BC24" i="105" a="1"/>
  <c r="BC24" i="105" s="1"/>
  <c r="DC24" i="105" a="1"/>
  <c r="DC24" i="105" s="1"/>
  <c r="DD24" i="105" a="1"/>
  <c r="DD24" i="105" s="1"/>
  <c r="CV24" i="105" a="1"/>
  <c r="CV24" i="105" s="1"/>
  <c r="DA72" i="105" a="1"/>
  <c r="DA72" i="105" s="1"/>
  <c r="CQ44" i="105" a="1"/>
  <c r="CQ44" i="105" s="1"/>
  <c r="CR44" i="105" a="1"/>
  <c r="CR44" i="105" s="1"/>
  <c r="CI44" i="105" a="1"/>
  <c r="CI44" i="105" s="1"/>
  <c r="CU44" i="105" a="1"/>
  <c r="CU44" i="105" s="1"/>
  <c r="BT44" i="105" a="1"/>
  <c r="BT44" i="105" s="1"/>
  <c r="BK44" i="105" a="1"/>
  <c r="BK44" i="105" s="1"/>
  <c r="CB44" i="105" a="1"/>
  <c r="CB44" i="105" s="1"/>
  <c r="CP44" i="105" a="1"/>
  <c r="CP44" i="105" s="1"/>
  <c r="CI179" i="99"/>
  <c r="CE179" i="99"/>
  <c r="CK36" i="105" a="1"/>
  <c r="CK36" i="105" s="1"/>
  <c r="Z220" i="99"/>
  <c r="A220" i="99" s="1" a="1"/>
  <c r="A220" i="99" s="1"/>
  <c r="BW220" i="99" s="1" a="1"/>
  <c r="BW220" i="99" s="1"/>
  <c r="AE219" i="99"/>
  <c r="AA219" i="99"/>
  <c r="BZ219" i="99"/>
  <c r="CE219" i="99" s="1"/>
  <c r="BZ218" i="99"/>
  <c r="CD218" i="99" s="1"/>
  <c r="AE218" i="99"/>
  <c r="AA218" i="99"/>
  <c r="CQ154" i="103"/>
  <c r="CQ153" i="103"/>
  <c r="AR153" i="104"/>
  <c r="I24" i="102" s="1"/>
  <c r="AR154" i="104"/>
  <c r="CR91" i="105" a="1"/>
  <c r="CR91" i="105" s="1"/>
  <c r="CQ91" i="105" a="1"/>
  <c r="CQ91" i="105" s="1"/>
  <c r="BT91" i="105" a="1"/>
  <c r="BT91" i="105" s="1"/>
  <c r="CB91" i="105" a="1"/>
  <c r="CB91" i="105" s="1"/>
  <c r="CT91" i="105" a="1"/>
  <c r="CT91" i="105" s="1"/>
  <c r="BK91" i="105" a="1"/>
  <c r="BK91" i="105" s="1"/>
  <c r="CI91" i="105" a="1"/>
  <c r="CI91" i="105" s="1"/>
  <c r="CP91" i="105" a="1"/>
  <c r="CP91" i="105" s="1"/>
  <c r="CR24" i="105" a="1"/>
  <c r="CR24" i="105" s="1"/>
  <c r="AS24" i="105" a="1"/>
  <c r="AS24" i="105" s="1"/>
  <c r="DG24" i="105" a="1"/>
  <c r="DG24" i="105" s="1"/>
  <c r="DE24" i="105" a="1"/>
  <c r="DE24" i="105" s="1"/>
  <c r="BD24" i="105" a="1"/>
  <c r="BD24" i="105" s="1"/>
  <c r="DF24" i="105" a="1"/>
  <c r="DF24" i="105" s="1"/>
  <c r="CW24" i="105" a="1"/>
  <c r="CW24" i="105" s="1"/>
  <c r="AR6" i="105" a="1"/>
  <c r="AR6" i="105" s="1"/>
  <c r="DA6" i="105" a="1"/>
  <c r="DA6" i="105" s="1"/>
  <c r="CV6" i="105" a="1"/>
  <c r="CV6" i="105" s="1"/>
  <c r="BV6" i="105" a="1"/>
  <c r="BV6" i="105" s="1"/>
  <c r="DC6" i="105" a="1"/>
  <c r="DC6" i="105" s="1"/>
  <c r="BM6" i="105" a="1"/>
  <c r="BM6" i="105" s="1"/>
  <c r="CK6" i="105" a="1"/>
  <c r="CK6" i="105" s="1"/>
  <c r="BC6" i="105" a="1"/>
  <c r="BC6" i="105" s="1"/>
  <c r="DA139" i="105" a="1"/>
  <c r="DA139" i="105" s="1"/>
  <c r="BD139" i="105" a="1"/>
  <c r="BD139" i="105" s="1"/>
  <c r="DF139" i="105" a="1"/>
  <c r="DF139" i="105" s="1"/>
  <c r="AS139" i="105" a="1"/>
  <c r="AS139" i="105" s="1"/>
  <c r="DE139" i="105" a="1"/>
  <c r="DE139" i="105" s="1"/>
  <c r="CW139" i="105" a="1"/>
  <c r="CW139" i="105" s="1"/>
  <c r="CI223" i="99"/>
  <c r="BY203" i="99" a="1"/>
  <c r="BY203" i="99" s="1"/>
  <c r="BX203" i="99" a="1"/>
  <c r="BX203" i="99" s="1"/>
  <c r="BW203" i="99" a="1"/>
  <c r="BW203" i="99" s="1"/>
  <c r="BV226" i="99" a="1"/>
  <c r="BV226" i="99" s="1"/>
  <c r="BY226" i="99" a="1"/>
  <c r="BY226" i="99" s="1"/>
  <c r="BX226" i="99" a="1"/>
  <c r="BX226" i="99" s="1"/>
  <c r="CH80" i="99"/>
  <c r="CN128" i="105" a="1"/>
  <c r="CN128" i="105" s="1"/>
  <c r="BV95" i="99" a="1"/>
  <c r="BV95" i="99" s="1"/>
  <c r="BV203" i="99" a="1"/>
  <c r="BV203" i="99" s="1"/>
  <c r="BY95" i="99" a="1"/>
  <c r="BY95" i="99" s="1"/>
  <c r="BW226" i="99" a="1"/>
  <c r="BW226" i="99" s="1"/>
  <c r="CE2" i="99"/>
  <c r="G135" i="105"/>
  <c r="D135" i="105"/>
  <c r="CI13" i="99"/>
  <c r="CI129" i="99"/>
  <c r="BW225" i="99" a="1"/>
  <c r="BW225" i="99" s="1"/>
  <c r="CI59" i="99"/>
  <c r="BX202" i="99" a="1"/>
  <c r="BX202" i="99" s="1"/>
  <c r="G44" i="105"/>
  <c r="AQ20" i="105" a="1"/>
  <c r="AQ20" i="105" s="1"/>
  <c r="CI178" i="99"/>
  <c r="CI31" i="99"/>
  <c r="BX90" i="104" a="1"/>
  <c r="BX90" i="104" s="1"/>
  <c r="D108" i="105"/>
  <c r="CI75" i="99"/>
  <c r="G108" i="105"/>
  <c r="CI12" i="99"/>
  <c r="CI63" i="99"/>
  <c r="D44" i="105"/>
  <c r="CI226" i="99"/>
  <c r="CI221" i="99"/>
  <c r="CG225" i="99"/>
  <c r="CH225" i="99"/>
  <c r="CG28" i="99"/>
  <c r="CH28" i="99"/>
  <c r="CD28" i="99"/>
  <c r="CI175" i="99"/>
  <c r="CE175" i="99"/>
  <c r="CI131" i="99"/>
  <c r="CG131" i="99"/>
  <c r="CI80" i="99"/>
  <c r="CE80" i="99"/>
  <c r="CG70" i="99"/>
  <c r="CH70" i="99"/>
  <c r="CD70" i="99"/>
  <c r="CG39" i="99"/>
  <c r="CH39" i="99"/>
  <c r="CD39" i="99"/>
  <c r="CI165" i="99"/>
  <c r="CE165" i="99"/>
  <c r="CG179" i="99"/>
  <c r="CH179" i="99"/>
  <c r="CD179" i="99"/>
  <c r="CF172" i="99"/>
  <c r="CI172" i="99"/>
  <c r="CF77" i="99"/>
  <c r="CH77" i="99"/>
  <c r="CI77" i="99"/>
  <c r="CE77" i="99"/>
  <c r="CG77" i="99"/>
  <c r="CI70" i="99"/>
  <c r="CE70" i="99"/>
  <c r="CI4" i="99"/>
  <c r="CE4" i="99"/>
  <c r="CG9" i="99"/>
  <c r="CH9" i="99"/>
  <c r="CF42" i="99"/>
  <c r="CI42" i="99"/>
  <c r="CG240" i="99"/>
  <c r="CH240" i="99"/>
  <c r="CD240" i="99"/>
  <c r="CI79" i="99"/>
  <c r="CE79" i="99"/>
  <c r="CG171" i="99"/>
  <c r="CH171" i="99"/>
  <c r="CD171" i="99"/>
  <c r="CG5" i="99"/>
  <c r="CH5" i="99"/>
  <c r="CI204" i="99"/>
  <c r="CE204" i="99"/>
  <c r="CH219" i="99"/>
  <c r="CG219" i="99"/>
  <c r="CE59" i="99"/>
  <c r="CE225" i="99"/>
  <c r="CG80" i="99"/>
  <c r="CF133" i="99"/>
  <c r="CE228" i="99"/>
  <c r="CG228" i="99"/>
  <c r="CH228" i="99"/>
  <c r="CI76" i="99"/>
  <c r="CE76" i="99"/>
  <c r="CG82" i="99"/>
  <c r="CH82" i="99"/>
  <c r="CD82" i="99"/>
  <c r="CI40" i="99"/>
  <c r="CE40" i="99"/>
  <c r="CG25" i="99"/>
  <c r="CH25" i="99"/>
  <c r="CD25" i="99"/>
  <c r="CG22" i="99"/>
  <c r="CH22" i="99"/>
  <c r="CD22" i="99"/>
  <c r="CG10" i="99"/>
  <c r="CH10" i="99"/>
  <c r="CD10" i="99"/>
  <c r="CG42" i="99"/>
  <c r="CH42" i="99"/>
  <c r="CD42" i="99"/>
  <c r="CI19" i="99"/>
  <c r="CE19" i="99"/>
  <c r="CI24" i="99"/>
  <c r="CE24" i="99"/>
  <c r="CI163" i="99"/>
  <c r="CE163" i="99"/>
  <c r="CG158" i="99"/>
  <c r="CH158" i="99"/>
  <c r="CD158" i="99"/>
  <c r="CI74" i="99"/>
  <c r="CE74" i="99"/>
  <c r="CG137" i="99"/>
  <c r="CH137" i="99"/>
  <c r="CG78" i="99"/>
  <c r="CH78" i="99"/>
  <c r="CD78" i="99"/>
  <c r="CG31" i="99"/>
  <c r="CH31" i="99"/>
  <c r="CI85" i="99"/>
  <c r="CG85" i="99"/>
  <c r="CE85" i="99"/>
  <c r="BX4" i="99" a="1"/>
  <c r="BX4" i="99" s="1"/>
  <c r="CH156" i="99"/>
  <c r="CG156" i="99"/>
  <c r="CD156" i="99"/>
  <c r="CI135" i="99"/>
  <c r="CE135" i="99"/>
  <c r="CI11" i="99"/>
  <c r="CI207" i="99"/>
  <c r="CE207" i="99"/>
  <c r="CE132" i="99"/>
  <c r="CG204" i="99"/>
  <c r="CH204" i="99"/>
  <c r="CD204" i="99"/>
  <c r="CI137" i="99"/>
  <c r="CI21" i="99"/>
  <c r="CE21" i="99"/>
  <c r="BX40" i="99" a="1"/>
  <c r="BX40" i="99" s="1"/>
  <c r="CG88" i="99"/>
  <c r="CH88" i="99"/>
  <c r="CH173" i="99"/>
  <c r="CG173" i="99"/>
  <c r="CD173" i="99"/>
  <c r="CG48" i="99"/>
  <c r="CH48" i="99"/>
  <c r="CD48" i="99"/>
  <c r="CI15" i="99"/>
  <c r="CE15" i="99"/>
  <c r="CG166" i="99"/>
  <c r="CH166" i="99"/>
  <c r="CD166" i="99"/>
  <c r="CI5" i="99"/>
  <c r="CG72" i="99"/>
  <c r="CH72" i="99"/>
  <c r="CD72" i="99"/>
  <c r="CI17" i="99"/>
  <c r="CE17" i="99"/>
  <c r="CG69" i="99"/>
  <c r="CH69" i="99"/>
  <c r="CD69" i="99"/>
  <c r="CI115" i="99"/>
  <c r="CF115" i="99"/>
  <c r="CG176" i="99"/>
  <c r="CH176" i="99"/>
  <c r="CG203" i="99"/>
  <c r="CH203" i="99"/>
  <c r="CD203" i="99"/>
  <c r="CG3" i="99"/>
  <c r="CH3" i="99"/>
  <c r="CD3" i="99"/>
  <c r="CG21" i="99"/>
  <c r="CH21" i="99"/>
  <c r="CD21" i="99"/>
  <c r="CG83" i="99"/>
  <c r="CH83" i="99"/>
  <c r="CD83" i="99"/>
  <c r="CG40" i="99"/>
  <c r="CH40" i="99"/>
  <c r="CD40" i="99"/>
  <c r="CG218" i="99"/>
  <c r="CH218" i="99"/>
  <c r="CG24" i="99"/>
  <c r="CH24" i="99"/>
  <c r="CD24" i="99"/>
  <c r="CI81" i="99"/>
  <c r="CE81" i="99"/>
  <c r="CG202" i="99"/>
  <c r="CH202" i="99"/>
  <c r="CD202" i="99"/>
  <c r="CG243" i="99"/>
  <c r="CH243" i="99"/>
  <c r="CD243" i="99"/>
  <c r="CG246" i="99"/>
  <c r="CH246" i="99"/>
  <c r="CD246" i="99"/>
  <c r="CD9" i="99"/>
  <c r="CE88" i="99"/>
  <c r="CE5" i="99"/>
  <c r="CE75" i="99"/>
  <c r="CG74" i="99"/>
  <c r="CH74" i="99"/>
  <c r="CD74" i="99"/>
  <c r="CI10" i="99"/>
  <c r="CE10" i="99"/>
  <c r="CI133" i="99"/>
  <c r="CG133" i="99"/>
  <c r="CG79" i="99"/>
  <c r="CH79" i="99"/>
  <c r="CD79" i="99"/>
  <c r="CI224" i="99"/>
  <c r="CG224" i="99"/>
  <c r="CG244" i="99"/>
  <c r="CH244" i="99"/>
  <c r="CD244" i="99"/>
  <c r="CG19" i="99"/>
  <c r="CH19" i="99"/>
  <c r="CD19" i="99"/>
  <c r="CI18" i="99"/>
  <c r="CE18" i="99"/>
  <c r="CG135" i="99"/>
  <c r="CH135" i="99"/>
  <c r="CD135" i="99"/>
  <c r="CG75" i="99"/>
  <c r="CH75" i="99"/>
  <c r="CI161" i="99"/>
  <c r="CE161" i="99"/>
  <c r="CG12" i="99"/>
  <c r="CH12" i="99"/>
  <c r="CG146" i="99"/>
  <c r="CH146" i="99"/>
  <c r="CD146" i="99"/>
  <c r="CG71" i="99"/>
  <c r="CH71" i="99"/>
  <c r="CI162" i="99"/>
  <c r="CE162" i="99"/>
  <c r="CH81" i="99"/>
  <c r="CG81" i="99"/>
  <c r="CD81" i="99"/>
  <c r="CG144" i="99"/>
  <c r="CH144" i="99"/>
  <c r="CH207" i="99"/>
  <c r="CG207" i="99"/>
  <c r="CD207" i="99"/>
  <c r="CG17" i="99"/>
  <c r="CH17" i="99"/>
  <c r="CD17" i="99"/>
  <c r="CI95" i="99"/>
  <c r="CE95" i="99"/>
  <c r="CG95" i="99"/>
  <c r="CG11" i="99"/>
  <c r="CH11" i="99"/>
  <c r="CH175" i="99"/>
  <c r="CG175" i="99"/>
  <c r="CD175" i="99"/>
  <c r="CI29" i="99"/>
  <c r="CE29" i="99"/>
  <c r="CI320" i="99"/>
  <c r="CE320" i="99"/>
  <c r="CH161" i="99"/>
  <c r="CG161" i="99"/>
  <c r="CD161" i="99"/>
  <c r="CI47" i="99"/>
  <c r="CG96" i="99"/>
  <c r="CH96" i="99"/>
  <c r="CD96" i="99"/>
  <c r="CE221" i="99"/>
  <c r="CE12" i="99"/>
  <c r="CD5" i="99"/>
  <c r="CE13" i="99"/>
  <c r="CD31" i="99"/>
  <c r="CF147" i="99"/>
  <c r="CI244" i="99"/>
  <c r="CE244" i="99"/>
  <c r="CI48" i="99"/>
  <c r="CE48" i="99"/>
  <c r="CI3" i="99"/>
  <c r="CE3" i="99"/>
  <c r="CI69" i="99"/>
  <c r="CE69" i="99"/>
  <c r="CG129" i="99"/>
  <c r="CH129" i="99"/>
  <c r="CG162" i="99"/>
  <c r="CH162" i="99"/>
  <c r="CD162" i="99"/>
  <c r="CG66" i="99"/>
  <c r="CH66" i="99"/>
  <c r="CD66" i="99"/>
  <c r="CI7" i="99"/>
  <c r="CE7" i="99"/>
  <c r="CG4" i="99"/>
  <c r="CH4" i="99"/>
  <c r="CD4" i="99"/>
  <c r="BX162" i="99" a="1"/>
  <c r="BX162" i="99" s="1"/>
  <c r="CG18" i="99"/>
  <c r="CH18" i="99"/>
  <c r="CD18" i="99"/>
  <c r="CI41" i="99"/>
  <c r="CE41" i="99"/>
  <c r="BY72" i="99" a="1"/>
  <c r="BY72" i="99" s="1"/>
  <c r="CI147" i="99"/>
  <c r="CG147" i="99"/>
  <c r="CI83" i="99"/>
  <c r="CE83" i="99"/>
  <c r="CI28" i="99"/>
  <c r="CE28" i="99"/>
  <c r="CG26" i="99"/>
  <c r="CH26" i="99"/>
  <c r="CD26" i="99"/>
  <c r="CH190" i="99"/>
  <c r="CG190" i="99"/>
  <c r="CD190" i="99"/>
  <c r="CG223" i="99"/>
  <c r="CH223" i="99"/>
  <c r="CI227" i="99"/>
  <c r="CI96" i="99"/>
  <c r="CE96" i="99"/>
  <c r="CE226" i="99"/>
  <c r="CD88" i="99"/>
  <c r="CE147" i="99"/>
  <c r="CG68" i="99"/>
  <c r="CH68" i="99"/>
  <c r="CD68" i="99"/>
  <c r="CG165" i="99"/>
  <c r="CH165" i="99"/>
  <c r="CD165" i="99"/>
  <c r="CD319" i="99"/>
  <c r="CE319" i="99"/>
  <c r="CF319" i="99"/>
  <c r="CI27" i="99"/>
  <c r="CE27" i="99"/>
  <c r="CG160" i="99"/>
  <c r="CH160" i="99"/>
  <c r="CD160" i="99"/>
  <c r="CI20" i="99"/>
  <c r="CE20" i="99"/>
  <c r="CE223" i="99"/>
  <c r="CF223" i="99"/>
  <c r="CD223" i="99"/>
  <c r="CI73" i="99"/>
  <c r="CE73" i="99"/>
  <c r="CG164" i="99"/>
  <c r="CH164" i="99"/>
  <c r="CD164" i="99"/>
  <c r="CH73" i="99"/>
  <c r="CG73" i="99"/>
  <c r="CD73" i="99"/>
  <c r="CG13" i="99"/>
  <c r="CH13" i="99"/>
  <c r="BW18" i="99" a="1"/>
  <c r="BW18" i="99" s="1"/>
  <c r="CG76" i="99"/>
  <c r="CH76" i="99"/>
  <c r="CD76" i="99"/>
  <c r="CG134" i="99"/>
  <c r="CH134" i="99"/>
  <c r="CI136" i="99"/>
  <c r="CE136" i="99"/>
  <c r="CG47" i="99"/>
  <c r="CH47" i="99"/>
  <c r="CI66" i="99"/>
  <c r="CE66" i="99"/>
  <c r="CG20" i="99"/>
  <c r="CH20" i="99"/>
  <c r="CD20" i="99"/>
  <c r="CG55" i="99"/>
  <c r="CH55" i="99"/>
  <c r="CD55" i="99"/>
  <c r="BX227" i="99" a="1"/>
  <c r="BX227" i="99" s="1"/>
  <c r="CE31" i="99"/>
  <c r="CG245" i="99"/>
  <c r="CH245" i="99"/>
  <c r="CD245" i="99"/>
  <c r="CG157" i="99"/>
  <c r="CH157" i="99"/>
  <c r="CD157" i="99"/>
  <c r="CG115" i="99"/>
  <c r="CH115" i="99"/>
  <c r="CD115" i="99"/>
  <c r="CI25" i="99"/>
  <c r="CE25" i="99"/>
  <c r="CH227" i="99"/>
  <c r="CG227" i="99"/>
  <c r="CI68" i="99"/>
  <c r="CE68" i="99"/>
  <c r="CG172" i="99"/>
  <c r="CH172" i="99"/>
  <c r="CD172" i="99"/>
  <c r="BX20" i="99" a="1"/>
  <c r="BX20" i="99" s="1"/>
  <c r="CI72" i="99"/>
  <c r="CE72" i="99"/>
  <c r="CI43" i="99"/>
  <c r="CE43" i="99"/>
  <c r="CG177" i="99"/>
  <c r="CH177" i="99"/>
  <c r="BV223" i="99" a="1"/>
  <c r="BV223" i="99" s="1"/>
  <c r="CI67" i="99"/>
  <c r="CE67" i="99"/>
  <c r="CG67" i="99"/>
  <c r="CI9" i="99"/>
  <c r="CI22" i="99"/>
  <c r="CE22" i="99"/>
  <c r="CG49" i="99"/>
  <c r="CH49" i="99"/>
  <c r="CI14" i="99"/>
  <c r="CG15" i="99"/>
  <c r="CH15" i="99"/>
  <c r="CD15" i="99"/>
  <c r="CG43" i="99"/>
  <c r="CH43" i="99"/>
  <c r="CD43" i="99"/>
  <c r="CG178" i="99"/>
  <c r="CH178" i="99"/>
  <c r="CG136" i="99"/>
  <c r="CH136" i="99"/>
  <c r="CD136" i="99"/>
  <c r="CG41" i="99"/>
  <c r="CH41" i="99"/>
  <c r="CD41" i="99"/>
  <c r="CG14" i="99"/>
  <c r="CH14" i="99"/>
  <c r="BY74" i="99" a="1"/>
  <c r="BY74" i="99" s="1"/>
  <c r="CG226" i="99"/>
  <c r="CH226" i="99"/>
  <c r="CG6" i="99"/>
  <c r="CH6" i="99"/>
  <c r="CG132" i="99"/>
  <c r="CH132" i="99"/>
  <c r="BY227" i="99" a="1"/>
  <c r="BY227" i="99" s="1"/>
  <c r="CE134" i="99"/>
  <c r="CD225" i="99"/>
  <c r="CE131" i="99"/>
  <c r="CG320" i="99"/>
  <c r="CD228" i="99"/>
  <c r="D41" i="105"/>
  <c r="CI39" i="99"/>
  <c r="CE39" i="99"/>
  <c r="CD144" i="99"/>
  <c r="CE144" i="99"/>
  <c r="CF144" i="99"/>
  <c r="CI82" i="99"/>
  <c r="CE82" i="99"/>
  <c r="BW227" i="99" a="1"/>
  <c r="BW227" i="99" s="1"/>
  <c r="CG50" i="99"/>
  <c r="CH50" i="99"/>
  <c r="CI240" i="99"/>
  <c r="CE240" i="99"/>
  <c r="CI160" i="99"/>
  <c r="CE160" i="99"/>
  <c r="CI26" i="99"/>
  <c r="CE26" i="99"/>
  <c r="CG7" i="99"/>
  <c r="CH7" i="99"/>
  <c r="CD7" i="99"/>
  <c r="CG220" i="99"/>
  <c r="CH220" i="99"/>
  <c r="CG29" i="99"/>
  <c r="CH29" i="99"/>
  <c r="CD29" i="99"/>
  <c r="CG163" i="99"/>
  <c r="CH163" i="99"/>
  <c r="CD163" i="99"/>
  <c r="CI173" i="99"/>
  <c r="CF173" i="99"/>
  <c r="CI202" i="99"/>
  <c r="CE202" i="99"/>
  <c r="CG63" i="99"/>
  <c r="CH63" i="99"/>
  <c r="CG59" i="99"/>
  <c r="CH59" i="99"/>
  <c r="CI176" i="99"/>
  <c r="CG189" i="99"/>
  <c r="CH189" i="99"/>
  <c r="CD189" i="99"/>
  <c r="CD137" i="99"/>
  <c r="CE137" i="99"/>
  <c r="CF137" i="99"/>
  <c r="CG27" i="99"/>
  <c r="CH27" i="99"/>
  <c r="CD27" i="99"/>
  <c r="CG221" i="99"/>
  <c r="CH221" i="99"/>
  <c r="CI219" i="99"/>
  <c r="CH319" i="99"/>
  <c r="CG319" i="99"/>
  <c r="CD134" i="99"/>
  <c r="CE11" i="99"/>
  <c r="CE129" i="99"/>
  <c r="CD132" i="99"/>
  <c r="BV244" i="99" a="1"/>
  <c r="BV244" i="99" s="1"/>
  <c r="BY244" i="99" a="1"/>
  <c r="BY244" i="99" s="1"/>
  <c r="BX244" i="99" a="1"/>
  <c r="BX244" i="99" s="1"/>
  <c r="BW244" i="99" a="1"/>
  <c r="BW244" i="99" s="1"/>
  <c r="BY49" i="99" a="1"/>
  <c r="BY49" i="99" s="1"/>
  <c r="BV49" i="99" a="1"/>
  <c r="BV49" i="99" s="1"/>
  <c r="BY88" i="99" a="1"/>
  <c r="BY88" i="99" s="1"/>
  <c r="BV88" i="99" a="1"/>
  <c r="BV88" i="99" s="1"/>
  <c r="BV161" i="99" a="1"/>
  <c r="BV161" i="99" s="1"/>
  <c r="BY161" i="99" a="1"/>
  <c r="BY161" i="99" s="1"/>
  <c r="BY76" i="99" a="1"/>
  <c r="BY76" i="99" s="1"/>
  <c r="BV76" i="99" a="1"/>
  <c r="BV76" i="99" s="1"/>
  <c r="BV319" i="99" a="1"/>
  <c r="BV319" i="99" s="1"/>
  <c r="BY21" i="99" a="1"/>
  <c r="BY21" i="99" s="1"/>
  <c r="BW25" i="99" a="1"/>
  <c r="BW25" i="99" s="1"/>
  <c r="BW19" i="99" a="1"/>
  <c r="BW19" i="99" s="1"/>
  <c r="BY3" i="99" a="1"/>
  <c r="BY3" i="99" s="1"/>
  <c r="BY7" i="99" a="1"/>
  <c r="BY7" i="99" s="1"/>
  <c r="BW144" i="99" a="1"/>
  <c r="BW144" i="99" s="1"/>
  <c r="BY129" i="99" a="1"/>
  <c r="BY129" i="99" s="1"/>
  <c r="BX47" i="99" a="1"/>
  <c r="BX47" i="99" s="1"/>
  <c r="BV204" i="99" a="1"/>
  <c r="BV204" i="99" s="1"/>
  <c r="BY204" i="99" a="1"/>
  <c r="BY204" i="99" s="1"/>
  <c r="BY223" i="99" a="1"/>
  <c r="BY223" i="99" s="1"/>
  <c r="BV207" i="99" a="1"/>
  <c r="BV207" i="99" s="1"/>
  <c r="BY207" i="99" a="1"/>
  <c r="BY207" i="99" s="1"/>
  <c r="BW129" i="99" a="1"/>
  <c r="BW129" i="99" s="1"/>
  <c r="BV245" i="99" a="1"/>
  <c r="BV245" i="99" s="1"/>
  <c r="BX245" i="99" a="1"/>
  <c r="BX245" i="99" s="1"/>
  <c r="BY245" i="99" a="1"/>
  <c r="BY245" i="99" s="1"/>
  <c r="BV70" i="99" a="1"/>
  <c r="BV70" i="99" s="1"/>
  <c r="BY70" i="99" a="1"/>
  <c r="BY70" i="99" s="1"/>
  <c r="BV85" i="99" a="1"/>
  <c r="BV85" i="99" s="1"/>
  <c r="BY85" i="99" a="1"/>
  <c r="BY85" i="99" s="1"/>
  <c r="BW85" i="99" a="1"/>
  <c r="BW85" i="99" s="1"/>
  <c r="BY36" i="99" a="1"/>
  <c r="BY36" i="99" s="1"/>
  <c r="BX36" i="99" a="1"/>
  <c r="BX36" i="99" s="1"/>
  <c r="BW36" i="99" a="1"/>
  <c r="BW36" i="99" s="1"/>
  <c r="BV36" i="99" a="1"/>
  <c r="BV36" i="99" s="1"/>
  <c r="BV69" i="99" a="1"/>
  <c r="BV69" i="99" s="1"/>
  <c r="BY69" i="99" a="1"/>
  <c r="BY69" i="99" s="1"/>
  <c r="BY167" i="99" a="1"/>
  <c r="BY167" i="99" s="1"/>
  <c r="BX167" i="99" a="1"/>
  <c r="BX167" i="99" s="1"/>
  <c r="BV167" i="99" a="1"/>
  <c r="BV167" i="99" s="1"/>
  <c r="BW167" i="99" a="1"/>
  <c r="BW167" i="99" s="1"/>
  <c r="BW245" i="99" a="1"/>
  <c r="BW245" i="99" s="1"/>
  <c r="BX21" i="99" a="1"/>
  <c r="BX21" i="99" s="1"/>
  <c r="BW115" i="99" a="1"/>
  <c r="BW115" i="99" s="1"/>
  <c r="BY162" i="99" a="1"/>
  <c r="BY162" i="99" s="1"/>
  <c r="BY137" i="99" a="1"/>
  <c r="BY137" i="99" s="1"/>
  <c r="BX319" i="99" a="1"/>
  <c r="BX319" i="99" s="1"/>
  <c r="BW10" i="99" a="1"/>
  <c r="BW10" i="99" s="1"/>
  <c r="BX7" i="99" a="1"/>
  <c r="BX7" i="99" s="1"/>
  <c r="BY39" i="99" a="1"/>
  <c r="BY39" i="99" s="1"/>
  <c r="BY10" i="99" a="1"/>
  <c r="BY10" i="99" s="1"/>
  <c r="BY75" i="99" a="1"/>
  <c r="BY75" i="99" s="1"/>
  <c r="BW69" i="99" a="1"/>
  <c r="BW69" i="99" s="1"/>
  <c r="BW15" i="99" a="1"/>
  <c r="BW15" i="99" s="1"/>
  <c r="BW3" i="99" a="1"/>
  <c r="BW3" i="99" s="1"/>
  <c r="BW40" i="99" a="1"/>
  <c r="BW40" i="99" s="1"/>
  <c r="BW27" i="99" a="1"/>
  <c r="BW27" i="99" s="1"/>
  <c r="BX221" i="99" a="1"/>
  <c r="BX221" i="99" s="1"/>
  <c r="BW133" i="99" a="1"/>
  <c r="BW133" i="99" s="1"/>
  <c r="BV133" i="99" a="1"/>
  <c r="BV133" i="99" s="1"/>
  <c r="BV79" i="99" a="1"/>
  <c r="BV79" i="99" s="1"/>
  <c r="BY79" i="99" a="1"/>
  <c r="BY79" i="99" s="1"/>
  <c r="BY146" i="99" a="1"/>
  <c r="BY146" i="99" s="1"/>
  <c r="BV146" i="99" a="1"/>
  <c r="BV146" i="99" s="1"/>
  <c r="BX146" i="99" a="1"/>
  <c r="BX146" i="99" s="1"/>
  <c r="BW67" i="99" a="1"/>
  <c r="BW67" i="99" s="1"/>
  <c r="BY67" i="99" a="1"/>
  <c r="BY67" i="99" s="1"/>
  <c r="BV67" i="99" a="1"/>
  <c r="BV67" i="99" s="1"/>
  <c r="BV73" i="99" a="1"/>
  <c r="BV73" i="99" s="1"/>
  <c r="BY73" i="99" a="1"/>
  <c r="BY73" i="99" s="1"/>
  <c r="BX137" i="99" a="1"/>
  <c r="BX137" i="99" s="1"/>
  <c r="BY47" i="99" a="1"/>
  <c r="BY47" i="99" s="1"/>
  <c r="BX69" i="99" a="1"/>
  <c r="BX69" i="99" s="1"/>
  <c r="BW39" i="99" a="1"/>
  <c r="BW39" i="99" s="1"/>
  <c r="BW162" i="99" a="1"/>
  <c r="BW162" i="99" s="1"/>
  <c r="BY28" i="99" a="1"/>
  <c r="BY28" i="99" s="1"/>
  <c r="BW146" i="99" a="1"/>
  <c r="BW146" i="99" s="1"/>
  <c r="BY77" i="99" a="1"/>
  <c r="BY77" i="99" s="1"/>
  <c r="BW17" i="99" a="1"/>
  <c r="BW17" i="99" s="1"/>
  <c r="BY25" i="99" a="1"/>
  <c r="BY25" i="99" s="1"/>
  <c r="BY31" i="99" a="1"/>
  <c r="BY31" i="99" s="1"/>
  <c r="BX12" i="99" a="1"/>
  <c r="BX12" i="99" s="1"/>
  <c r="BX134" i="99" a="1"/>
  <c r="BX134" i="99" s="1"/>
  <c r="BV137" i="99" a="1"/>
  <c r="BV137" i="99" s="1"/>
  <c r="BV144" i="99" a="1"/>
  <c r="BV144" i="99" s="1"/>
  <c r="BY22" i="99" a="1"/>
  <c r="BY22" i="99" s="1"/>
  <c r="BY15" i="99" a="1"/>
  <c r="BY15" i="99" s="1"/>
  <c r="BW22" i="99" a="1"/>
  <c r="BW22" i="99" s="1"/>
  <c r="BX43" i="99" a="1"/>
  <c r="BX43" i="99" s="1"/>
  <c r="BX15" i="99" a="1"/>
  <c r="BX15" i="99" s="1"/>
  <c r="BW59" i="99" a="1"/>
  <c r="BW59" i="99" s="1"/>
  <c r="BW26" i="99" a="1"/>
  <c r="BW26" i="99" s="1"/>
  <c r="BV190" i="99" a="1"/>
  <c r="BV190" i="99" s="1"/>
  <c r="BX190" i="99" a="1"/>
  <c r="BX190" i="99" s="1"/>
  <c r="BY190" i="99" a="1"/>
  <c r="BY190" i="99" s="1"/>
  <c r="BY55" i="99" a="1"/>
  <c r="BY55" i="99" s="1"/>
  <c r="BX55" i="99" a="1"/>
  <c r="BX55" i="99" s="1"/>
  <c r="BV55" i="99" a="1"/>
  <c r="BV55" i="99" s="1"/>
  <c r="BY225" i="99" a="1"/>
  <c r="BY225" i="99" s="1"/>
  <c r="BV225" i="99" a="1"/>
  <c r="BV225" i="99" s="1"/>
  <c r="BW319" i="99" a="1"/>
  <c r="BW319" i="99" s="1"/>
  <c r="BV246" i="99" a="1"/>
  <c r="BV246" i="99" s="1"/>
  <c r="BY246" i="99" a="1"/>
  <c r="BY246" i="99" s="1"/>
  <c r="BX246" i="99" a="1"/>
  <c r="BX246" i="99" s="1"/>
  <c r="BV24" i="99" a="1"/>
  <c r="BV24" i="99" s="1"/>
  <c r="BY24" i="99" a="1"/>
  <c r="BY24" i="99" s="1"/>
  <c r="BX177" i="99" a="1"/>
  <c r="BX177" i="99" s="1"/>
  <c r="BY177" i="99" a="1"/>
  <c r="BY177" i="99" s="1"/>
  <c r="BV177" i="99" a="1"/>
  <c r="BV177" i="99" s="1"/>
  <c r="BV163" i="99" a="1"/>
  <c r="BV163" i="99" s="1"/>
  <c r="BY163" i="99" a="1"/>
  <c r="BY163" i="99" s="1"/>
  <c r="BY62" i="99" a="1"/>
  <c r="BY62" i="99" s="1"/>
  <c r="BW62" i="99" a="1"/>
  <c r="BW62" i="99" s="1"/>
  <c r="BX62" i="99" a="1"/>
  <c r="BX62" i="99" s="1"/>
  <c r="BV62" i="99" a="1"/>
  <c r="BV62" i="99" s="1"/>
  <c r="BX39" i="99" a="1"/>
  <c r="BX39" i="99" s="1"/>
  <c r="BW74" i="99" a="1"/>
  <c r="BW74" i="99" s="1"/>
  <c r="BX10" i="99" a="1"/>
  <c r="BX10" i="99" s="1"/>
  <c r="BX25" i="99" a="1"/>
  <c r="BX25" i="99" s="1"/>
  <c r="BX49" i="99" a="1"/>
  <c r="BX49" i="99" s="1"/>
  <c r="BX75" i="99" a="1"/>
  <c r="BX75" i="99" s="1"/>
  <c r="BW7" i="99" a="1"/>
  <c r="BW7" i="99" s="1"/>
  <c r="BW75" i="99" a="1"/>
  <c r="BW75" i="99" s="1"/>
  <c r="BW12" i="99" a="1"/>
  <c r="BW12" i="99" s="1"/>
  <c r="BW4" i="99" a="1"/>
  <c r="BW4" i="99" s="1"/>
  <c r="BY43" i="99" a="1"/>
  <c r="BY43" i="99" s="1"/>
  <c r="BX59" i="99" a="1"/>
  <c r="BX59" i="99" s="1"/>
  <c r="BY172" i="99" a="1"/>
  <c r="BY172" i="99" s="1"/>
  <c r="BX163" i="99" a="1"/>
  <c r="BX163" i="99" s="1"/>
  <c r="BY12" i="99" a="1"/>
  <c r="BY12" i="99" s="1"/>
  <c r="BW21" i="99" a="1"/>
  <c r="BW21" i="99" s="1"/>
  <c r="BW20" i="99" a="1"/>
  <c r="BW20" i="99" s="1"/>
  <c r="BY243" i="99" a="1"/>
  <c r="BY243" i="99" s="1"/>
  <c r="BX243" i="99" a="1"/>
  <c r="BX243" i="99" s="1"/>
  <c r="BV243" i="99" a="1"/>
  <c r="BV243" i="99" s="1"/>
  <c r="BW223" i="99" a="1"/>
  <c r="BW223" i="99" s="1"/>
  <c r="BY240" i="99" a="1"/>
  <c r="BY240" i="99" s="1"/>
  <c r="BV240" i="99" a="1"/>
  <c r="BV240" i="99" s="1"/>
  <c r="BV157" i="99" a="1"/>
  <c r="BV157" i="99" s="1"/>
  <c r="BY157" i="99" a="1"/>
  <c r="BY157" i="99" s="1"/>
  <c r="BX157" i="99" a="1"/>
  <c r="BX157" i="99" s="1"/>
  <c r="BY90" i="99" a="1"/>
  <c r="BY90" i="99" s="1"/>
  <c r="BW90" i="99" a="1"/>
  <c r="BW90" i="99" s="1"/>
  <c r="BV90" i="99" a="1"/>
  <c r="BV90" i="99" s="1"/>
  <c r="BX90" i="99" a="1"/>
  <c r="BX90" i="99" s="1"/>
  <c r="BY230" i="99" a="1"/>
  <c r="BY230" i="99" s="1"/>
  <c r="BW230" i="99" a="1"/>
  <c r="BW230" i="99" s="1"/>
  <c r="BX230" i="99" a="1"/>
  <c r="BX230" i="99" s="1"/>
  <c r="BV230" i="99" a="1"/>
  <c r="BV230" i="99" s="1"/>
  <c r="BV151" i="99" a="1"/>
  <c r="BV151" i="99" s="1"/>
  <c r="BY151" i="99" a="1"/>
  <c r="BY151" i="99" s="1"/>
  <c r="BX151" i="99" a="1"/>
  <c r="BX151" i="99" s="1"/>
  <c r="BW151" i="99" a="1"/>
  <c r="BW151" i="99" s="1"/>
  <c r="BW28" i="99" a="1"/>
  <c r="BW28" i="99" s="1"/>
  <c r="BX27" i="99" a="1"/>
  <c r="BX27" i="99" s="1"/>
  <c r="BY144" i="99" a="1"/>
  <c r="BY144" i="99" s="1"/>
  <c r="BY17" i="99" a="1"/>
  <c r="BY17" i="99" s="1"/>
  <c r="BX240" i="99" a="1"/>
  <c r="BX240" i="99" s="1"/>
  <c r="BX72" i="99" a="1"/>
  <c r="BX72" i="99" s="1"/>
  <c r="BX26" i="99" a="1"/>
  <c r="BX26" i="99" s="1"/>
  <c r="BW135" i="99" a="1"/>
  <c r="BW135" i="99" s="1"/>
  <c r="BY20" i="99" a="1"/>
  <c r="BY20" i="99" s="1"/>
  <c r="BX70" i="99" a="1"/>
  <c r="BX70" i="99" s="1"/>
  <c r="BY4" i="99" a="1"/>
  <c r="BY4" i="99" s="1"/>
  <c r="BY40" i="99" a="1"/>
  <c r="BY40" i="99" s="1"/>
  <c r="BY26" i="99" a="1"/>
  <c r="BY26" i="99" s="1"/>
  <c r="BW190" i="99" a="1"/>
  <c r="BW190" i="99" s="1"/>
  <c r="BX204" i="99" a="1"/>
  <c r="BX204" i="99" s="1"/>
  <c r="BY221" i="99" a="1"/>
  <c r="BY221" i="99" s="1"/>
  <c r="BV96" i="99" a="1"/>
  <c r="BV96" i="99" s="1"/>
  <c r="BY96" i="99" a="1"/>
  <c r="BY96" i="99" s="1"/>
  <c r="BY134" i="99" a="1"/>
  <c r="BY134" i="99" s="1"/>
  <c r="BV134" i="99" a="1"/>
  <c r="BV134" i="99" s="1"/>
  <c r="BX108" i="99" a="1"/>
  <c r="BX108" i="99" s="1"/>
  <c r="BW108" i="99" a="1"/>
  <c r="BW108" i="99" s="1"/>
  <c r="BV108" i="99" a="1"/>
  <c r="BV108" i="99" s="1"/>
  <c r="BY108" i="99" a="1"/>
  <c r="BY108" i="99" s="1"/>
  <c r="BV77" i="99" a="1"/>
  <c r="BV77" i="99" s="1"/>
  <c r="BW77" i="99" a="1"/>
  <c r="BW77" i="99" s="1"/>
  <c r="BX164" i="99" a="1"/>
  <c r="BX164" i="99" s="1"/>
  <c r="BY164" i="99" a="1"/>
  <c r="BY164" i="99" s="1"/>
  <c r="BV164" i="99" a="1"/>
  <c r="BV164" i="99" s="1"/>
  <c r="BY156" i="99" a="1"/>
  <c r="BY156" i="99" s="1"/>
  <c r="BV156" i="99" a="1"/>
  <c r="BV156" i="99" s="1"/>
  <c r="BX156" i="99" a="1"/>
  <c r="BX156" i="99" s="1"/>
  <c r="BY66" i="99" a="1"/>
  <c r="BY66" i="99" s="1"/>
  <c r="BV66" i="99" a="1"/>
  <c r="BV66" i="99" s="1"/>
  <c r="BV179" i="99" a="1"/>
  <c r="BV179" i="99" s="1"/>
  <c r="BX179" i="99" a="1"/>
  <c r="BX179" i="99" s="1"/>
  <c r="BY179" i="99" a="1"/>
  <c r="BY179" i="99" s="1"/>
  <c r="CJ138" i="105" a="1"/>
  <c r="CJ138" i="105" s="1"/>
  <c r="BY50" i="99" a="1"/>
  <c r="BY50" i="99" s="1"/>
  <c r="BX115" i="99" a="1"/>
  <c r="BX115" i="99" s="1"/>
  <c r="BV115" i="99" a="1"/>
  <c r="BV115" i="99" s="1"/>
  <c r="BX189" i="99" a="1"/>
  <c r="BX189" i="99" s="1"/>
  <c r="BY189" i="99" a="1"/>
  <c r="BY189" i="99" s="1"/>
  <c r="BV189" i="99" a="1"/>
  <c r="BV189" i="99" s="1"/>
  <c r="BX3" i="99" a="1"/>
  <c r="BX3" i="99" s="1"/>
  <c r="BI90" i="104" a="1"/>
  <c r="BI90" i="104" s="1"/>
  <c r="BT90" i="104" a="1"/>
  <c r="BT90" i="104" s="1"/>
  <c r="BU90" i="104" a="1"/>
  <c r="BU90" i="104" s="1"/>
  <c r="BV90" i="104" a="1"/>
  <c r="BV90" i="104" s="1"/>
  <c r="AE90" i="104" a="1"/>
  <c r="AE90" i="104" s="1"/>
  <c r="AP90" i="104" a="1"/>
  <c r="AP90" i="104" s="1"/>
  <c r="AZ90" i="104" a="1"/>
  <c r="AZ90" i="104" s="1"/>
  <c r="BS90" i="104" a="1"/>
  <c r="BS90" i="104" s="1"/>
  <c r="T90" i="104"/>
  <c r="CF90" i="104" s="1" a="1"/>
  <c r="CF90" i="104" s="1"/>
  <c r="BW88" i="99" a="1"/>
  <c r="BW88" i="99" s="1"/>
  <c r="BW79" i="99" a="1"/>
  <c r="BW79" i="99" s="1"/>
  <c r="BX31" i="99" a="1"/>
  <c r="BX31" i="99" s="1"/>
  <c r="BX129" i="99" a="1"/>
  <c r="BX129" i="99" s="1"/>
  <c r="BY27" i="99" a="1"/>
  <c r="BY27" i="99" s="1"/>
  <c r="BW66" i="99" a="1"/>
  <c r="BW66" i="99" s="1"/>
  <c r="BY59" i="99" a="1"/>
  <c r="BY59" i="99" s="1"/>
  <c r="BX88" i="99" a="1"/>
  <c r="BX88" i="99" s="1"/>
  <c r="BX19" i="99" a="1"/>
  <c r="BX19" i="99" s="1"/>
  <c r="BW73" i="99" a="1"/>
  <c r="BW73" i="99" s="1"/>
  <c r="BX22" i="99" a="1"/>
  <c r="BX22" i="99" s="1"/>
  <c r="BW76" i="99" a="1"/>
  <c r="BW76" i="99" s="1"/>
  <c r="BW43" i="99" a="1"/>
  <c r="BW43" i="99" s="1"/>
  <c r="BX85" i="99" a="1"/>
  <c r="BX85" i="99" s="1"/>
  <c r="BY202" i="99" a="1"/>
  <c r="BY202" i="99" s="1"/>
  <c r="BV202" i="99" a="1"/>
  <c r="BV202" i="99" s="1"/>
  <c r="BY320" i="99" a="1"/>
  <c r="BY320" i="99" s="1"/>
  <c r="BV320" i="99" a="1"/>
  <c r="BV320" i="99" s="1"/>
  <c r="BW320" i="99" a="1"/>
  <c r="BW320" i="99" s="1"/>
  <c r="BY131" i="99" a="1"/>
  <c r="BY131" i="99" s="1"/>
  <c r="BW131" i="99" a="1"/>
  <c r="BW131" i="99" s="1"/>
  <c r="BV131" i="99" a="1"/>
  <c r="BV131" i="99" s="1"/>
  <c r="BW109" i="99" a="1"/>
  <c r="BW109" i="99" s="1"/>
  <c r="BX109" i="99" a="1"/>
  <c r="BX109" i="99" s="1"/>
  <c r="BV109" i="99" a="1"/>
  <c r="BV109" i="99" s="1"/>
  <c r="BY109" i="99" a="1"/>
  <c r="BY109" i="99" s="1"/>
  <c r="BV171" i="99" a="1"/>
  <c r="BV171" i="99" s="1"/>
  <c r="BX171" i="99" a="1"/>
  <c r="BX171" i="99" s="1"/>
  <c r="BY171" i="99" a="1"/>
  <c r="BY171" i="99" s="1"/>
  <c r="BV41" i="99" a="1"/>
  <c r="BV41" i="99" s="1"/>
  <c r="BY41" i="99" a="1"/>
  <c r="BY41" i="99" s="1"/>
  <c r="BV18" i="99" a="1"/>
  <c r="BV18" i="99" s="1"/>
  <c r="BY18" i="99" a="1"/>
  <c r="BY18" i="99" s="1"/>
  <c r="BY78" i="99" a="1"/>
  <c r="BY78" i="99" s="1"/>
  <c r="BV78" i="99" a="1"/>
  <c r="BV78" i="99" s="1"/>
  <c r="BX78" i="99" a="1"/>
  <c r="BX78" i="99" s="1"/>
  <c r="BV172" i="99" a="1"/>
  <c r="BV172" i="99" s="1"/>
  <c r="BX172" i="99" a="1"/>
  <c r="BX172" i="99" s="1"/>
  <c r="BX76" i="99" a="1"/>
  <c r="BX76" i="99" s="1"/>
  <c r="BY135" i="99" a="1"/>
  <c r="BY135" i="99" s="1"/>
  <c r="BX161" i="99" a="1"/>
  <c r="BX161" i="99" s="1"/>
  <c r="CH2" i="99"/>
  <c r="CG2" i="99"/>
  <c r="BW72" i="99" a="1"/>
  <c r="BW72" i="99" s="1"/>
  <c r="BX24" i="99" a="1"/>
  <c r="BX24" i="99" s="1"/>
  <c r="BX17" i="99" a="1"/>
  <c r="BX17" i="99" s="1"/>
  <c r="BW49" i="99" a="1"/>
  <c r="BW49" i="99" s="1"/>
  <c r="BX74" i="99" a="1"/>
  <c r="BX74" i="99" s="1"/>
  <c r="BW78" i="99" a="1"/>
  <c r="BW78" i="99" s="1"/>
  <c r="BW31" i="99" a="1"/>
  <c r="BW31" i="99" s="1"/>
  <c r="BW41" i="99" a="1"/>
  <c r="BW41" i="99" s="1"/>
  <c r="BX28" i="99" a="1"/>
  <c r="BX28" i="99" s="1"/>
  <c r="BY19" i="99" a="1"/>
  <c r="BY19" i="99" s="1"/>
  <c r="BX135" i="99" a="1"/>
  <c r="BX135" i="99" s="1"/>
  <c r="BW47" i="99" a="1"/>
  <c r="BW47" i="99" s="1"/>
  <c r="BY133" i="99" a="1"/>
  <c r="BY133" i="99" s="1"/>
  <c r="BW221" i="99" a="1"/>
  <c r="BW221" i="99" s="1"/>
  <c r="BW96" i="99" a="1"/>
  <c r="BW96" i="99" s="1"/>
  <c r="BW55" i="99" a="1"/>
  <c r="BW55" i="99" s="1"/>
  <c r="BX207" i="99" a="1"/>
  <c r="BX207" i="99" s="1"/>
  <c r="C91" i="105"/>
  <c r="G59" i="105"/>
  <c r="CG128" i="105" a="1"/>
  <c r="CG128" i="105" s="1"/>
  <c r="B59" i="105"/>
  <c r="DH128" i="105" a="1"/>
  <c r="DH128" i="105" s="1"/>
  <c r="C73" i="105"/>
  <c r="AX67" i="105" a="1"/>
  <c r="AX67" i="105" s="1"/>
  <c r="BY67" i="105" a="1"/>
  <c r="BY67" i="105" s="1"/>
  <c r="BU67" i="105" a="1"/>
  <c r="BU67" i="105" s="1"/>
  <c r="BX67" i="105" a="1"/>
  <c r="BX67" i="105" s="1"/>
  <c r="BT67" i="105" a="1"/>
  <c r="BT67" i="105" s="1"/>
  <c r="BW67" i="105" a="1"/>
  <c r="BW67" i="105" s="1"/>
  <c r="BS67" i="105" a="1"/>
  <c r="BS67" i="105" s="1"/>
  <c r="BZ67" i="105" a="1"/>
  <c r="BZ67" i="105" s="1"/>
  <c r="BV67" i="105" a="1"/>
  <c r="BV67" i="105" s="1"/>
  <c r="BR67" i="105" a="1"/>
  <c r="BR67" i="105" s="1"/>
  <c r="BX52" i="105" a="1"/>
  <c r="BX52" i="105" s="1"/>
  <c r="BT52" i="105" a="1"/>
  <c r="BT52" i="105" s="1"/>
  <c r="BU52" i="105" a="1"/>
  <c r="BU52" i="105" s="1"/>
  <c r="BS52" i="105" a="1"/>
  <c r="BS52" i="105" s="1"/>
  <c r="BR52" i="105" a="1"/>
  <c r="BR52" i="105" s="1"/>
  <c r="BZ52" i="105" a="1"/>
  <c r="BZ52" i="105" s="1"/>
  <c r="BY52" i="105" a="1"/>
  <c r="BY52" i="105" s="1"/>
  <c r="BW52" i="105" a="1"/>
  <c r="BW52" i="105" s="1"/>
  <c r="BV52" i="105" a="1"/>
  <c r="BV52" i="105" s="1"/>
  <c r="BX72" i="105" a="1"/>
  <c r="BX72" i="105" s="1"/>
  <c r="BT72" i="105" a="1"/>
  <c r="BT72" i="105" s="1"/>
  <c r="BW72" i="105" a="1"/>
  <c r="BW72" i="105" s="1"/>
  <c r="BS72" i="105" a="1"/>
  <c r="BS72" i="105" s="1"/>
  <c r="BZ72" i="105" a="1"/>
  <c r="BZ72" i="105" s="1"/>
  <c r="BV72" i="105" a="1"/>
  <c r="BV72" i="105" s="1"/>
  <c r="BR72" i="105" a="1"/>
  <c r="BR72" i="105" s="1"/>
  <c r="BY72" i="105" a="1"/>
  <c r="BY72" i="105" s="1"/>
  <c r="BU72" i="105" a="1"/>
  <c r="BU72" i="105" s="1"/>
  <c r="B67" i="105"/>
  <c r="AX69" i="105" a="1"/>
  <c r="AX69" i="105" s="1"/>
  <c r="BW69" i="105" a="1"/>
  <c r="BW69" i="105" s="1"/>
  <c r="BS69" i="105" a="1"/>
  <c r="BS69" i="105" s="1"/>
  <c r="BZ69" i="105" a="1"/>
  <c r="BZ69" i="105" s="1"/>
  <c r="BV69" i="105" a="1"/>
  <c r="BV69" i="105" s="1"/>
  <c r="BR69" i="105" a="1"/>
  <c r="BR69" i="105" s="1"/>
  <c r="BY69" i="105" a="1"/>
  <c r="BY69" i="105" s="1"/>
  <c r="BU69" i="105" a="1"/>
  <c r="BU69" i="105" s="1"/>
  <c r="BX69" i="105" a="1"/>
  <c r="BX69" i="105" s="1"/>
  <c r="BT69" i="105" a="1"/>
  <c r="BT69" i="105" s="1"/>
  <c r="CF151" i="105" a="1"/>
  <c r="CF151" i="105" s="1"/>
  <c r="AM47" i="105" a="1"/>
  <c r="AM47" i="105" s="1"/>
  <c r="BZ47" i="105" a="1"/>
  <c r="BZ47" i="105" s="1"/>
  <c r="BV47" i="105" a="1"/>
  <c r="BV47" i="105" s="1"/>
  <c r="BR47" i="105" a="1"/>
  <c r="BR47" i="105" s="1"/>
  <c r="BY47" i="105" a="1"/>
  <c r="BY47" i="105" s="1"/>
  <c r="BU47" i="105" a="1"/>
  <c r="BU47" i="105" s="1"/>
  <c r="BX47" i="105" a="1"/>
  <c r="BX47" i="105" s="1"/>
  <c r="BT47" i="105" a="1"/>
  <c r="BT47" i="105" s="1"/>
  <c r="BS47" i="105" a="1"/>
  <c r="BS47" i="105" s="1"/>
  <c r="BW47" i="105" a="1"/>
  <c r="BW47" i="105" s="1"/>
  <c r="BZ31" i="105" a="1"/>
  <c r="BZ31" i="105" s="1"/>
  <c r="BV31" i="105" a="1"/>
  <c r="BV31" i="105" s="1"/>
  <c r="BR31" i="105" a="1"/>
  <c r="BR31" i="105" s="1"/>
  <c r="BY31" i="105" a="1"/>
  <c r="BY31" i="105" s="1"/>
  <c r="BU31" i="105" a="1"/>
  <c r="BU31" i="105" s="1"/>
  <c r="BX31" i="105" a="1"/>
  <c r="BX31" i="105" s="1"/>
  <c r="BT31" i="105" a="1"/>
  <c r="BT31" i="105" s="1"/>
  <c r="BS31" i="105" a="1"/>
  <c r="BS31" i="105" s="1"/>
  <c r="BW31" i="105" a="1"/>
  <c r="BW31" i="105" s="1"/>
  <c r="BZ149" i="105" a="1"/>
  <c r="BZ149" i="105" s="1"/>
  <c r="BX34" i="105" a="1"/>
  <c r="BX34" i="105" s="1"/>
  <c r="BZ121" i="105" a="1"/>
  <c r="BZ121" i="105" s="1"/>
  <c r="BH87" i="105" a="1"/>
  <c r="BH87" i="105" s="1"/>
  <c r="BW87" i="105" a="1"/>
  <c r="BW87" i="105" s="1"/>
  <c r="BS87" i="105" a="1"/>
  <c r="BS87" i="105" s="1"/>
  <c r="BV87" i="105" a="1"/>
  <c r="BV87" i="105" s="1"/>
  <c r="BU87" i="105" a="1"/>
  <c r="BU87" i="105" s="1"/>
  <c r="BT87" i="105" a="1"/>
  <c r="BT87" i="105" s="1"/>
  <c r="BR87" i="105" a="1"/>
  <c r="BR87" i="105" s="1"/>
  <c r="BZ87" i="105" a="1"/>
  <c r="BZ87" i="105" s="1"/>
  <c r="BY87" i="105" a="1"/>
  <c r="BY87" i="105" s="1"/>
  <c r="BX87" i="105" a="1"/>
  <c r="BX87" i="105" s="1"/>
  <c r="BZ51" i="105" a="1"/>
  <c r="BZ51" i="105" s="1"/>
  <c r="BZ17" i="105" a="1"/>
  <c r="BZ17" i="105" s="1"/>
  <c r="BU122" i="105" a="1"/>
  <c r="BU122" i="105" s="1"/>
  <c r="BZ50" i="105" a="1"/>
  <c r="BZ50" i="105" s="1"/>
  <c r="BV50" i="105" a="1"/>
  <c r="BV50" i="105" s="1"/>
  <c r="BR50" i="105" a="1"/>
  <c r="BR50" i="105" s="1"/>
  <c r="BU50" i="105" a="1"/>
  <c r="BU50" i="105" s="1"/>
  <c r="BY50" i="105" a="1"/>
  <c r="BY50" i="105" s="1"/>
  <c r="BT50" i="105" a="1"/>
  <c r="BT50" i="105" s="1"/>
  <c r="BX50" i="105" a="1"/>
  <c r="BX50" i="105" s="1"/>
  <c r="BS50" i="105" a="1"/>
  <c r="BS50" i="105" s="1"/>
  <c r="BW50" i="105" a="1"/>
  <c r="BW50" i="105" s="1"/>
  <c r="CF80" i="105" a="1"/>
  <c r="CF80" i="105" s="1"/>
  <c r="BX80" i="105" a="1"/>
  <c r="BX80" i="105" s="1"/>
  <c r="BX102" i="105" a="1"/>
  <c r="BX102" i="105" s="1"/>
  <c r="BT102" i="105" a="1"/>
  <c r="BT102" i="105" s="1"/>
  <c r="BW102" i="105" a="1"/>
  <c r="BW102" i="105" s="1"/>
  <c r="BS102" i="105" a="1"/>
  <c r="BS102" i="105" s="1"/>
  <c r="BZ102" i="105" a="1"/>
  <c r="BZ102" i="105" s="1"/>
  <c r="BV102" i="105" a="1"/>
  <c r="BV102" i="105" s="1"/>
  <c r="BR102" i="105" a="1"/>
  <c r="BR102" i="105" s="1"/>
  <c r="BY102" i="105" a="1"/>
  <c r="BY102" i="105" s="1"/>
  <c r="BU102" i="105" a="1"/>
  <c r="BU102" i="105" s="1"/>
  <c r="BY118" i="105" a="1"/>
  <c r="BY118" i="105" s="1"/>
  <c r="BU118" i="105" a="1"/>
  <c r="BU118" i="105" s="1"/>
  <c r="BX118" i="105" a="1"/>
  <c r="BX118" i="105" s="1"/>
  <c r="BT118" i="105" a="1"/>
  <c r="BT118" i="105" s="1"/>
  <c r="BW118" i="105" a="1"/>
  <c r="BW118" i="105" s="1"/>
  <c r="BS118" i="105" a="1"/>
  <c r="BS118" i="105" s="1"/>
  <c r="BZ118" i="105" a="1"/>
  <c r="BZ118" i="105" s="1"/>
  <c r="BV118" i="105" a="1"/>
  <c r="BV118" i="105" s="1"/>
  <c r="BR118" i="105" a="1"/>
  <c r="BR118" i="105" s="1"/>
  <c r="CC140" i="105" a="1"/>
  <c r="CC140" i="105" s="1"/>
  <c r="BU140" i="105" a="1"/>
  <c r="BU140" i="105" s="1"/>
  <c r="AX59" i="105" a="1"/>
  <c r="AX59" i="105" s="1"/>
  <c r="BY59" i="105" a="1"/>
  <c r="BY59" i="105" s="1"/>
  <c r="BU59" i="105" a="1"/>
  <c r="BU59" i="105" s="1"/>
  <c r="BV59" i="105" a="1"/>
  <c r="BV59" i="105" s="1"/>
  <c r="BT59" i="105" a="1"/>
  <c r="BT59" i="105" s="1"/>
  <c r="BS59" i="105" a="1"/>
  <c r="BS59" i="105" s="1"/>
  <c r="BR59" i="105" a="1"/>
  <c r="BR59" i="105" s="1"/>
  <c r="BZ59" i="105" a="1"/>
  <c r="BZ59" i="105" s="1"/>
  <c r="BX59" i="105" a="1"/>
  <c r="BX59" i="105" s="1"/>
  <c r="BW59" i="105" a="1"/>
  <c r="BW59" i="105" s="1"/>
  <c r="BX135" i="105" a="1"/>
  <c r="BX135" i="105" s="1"/>
  <c r="BT135" i="105" a="1"/>
  <c r="BT135" i="105" s="1"/>
  <c r="BW135" i="105" a="1"/>
  <c r="BW135" i="105" s="1"/>
  <c r="BS135" i="105" a="1"/>
  <c r="BS135" i="105" s="1"/>
  <c r="BZ135" i="105" a="1"/>
  <c r="BZ135" i="105" s="1"/>
  <c r="BV135" i="105" a="1"/>
  <c r="BV135" i="105" s="1"/>
  <c r="BR135" i="105" a="1"/>
  <c r="BR135" i="105" s="1"/>
  <c r="BY135" i="105" a="1"/>
  <c r="BY135" i="105" s="1"/>
  <c r="BU135" i="105" a="1"/>
  <c r="BU135" i="105" s="1"/>
  <c r="BW124" i="105" a="1"/>
  <c r="BW124" i="105" s="1"/>
  <c r="BS124" i="105" a="1"/>
  <c r="BS124" i="105" s="1"/>
  <c r="BZ124" i="105" a="1"/>
  <c r="BZ124" i="105" s="1"/>
  <c r="BV124" i="105" a="1"/>
  <c r="BV124" i="105" s="1"/>
  <c r="BR124" i="105" a="1"/>
  <c r="BR124" i="105" s="1"/>
  <c r="BY124" i="105" a="1"/>
  <c r="BY124" i="105" s="1"/>
  <c r="BU124" i="105" a="1"/>
  <c r="BU124" i="105" s="1"/>
  <c r="BX124" i="105" a="1"/>
  <c r="BX124" i="105" s="1"/>
  <c r="BT124" i="105" a="1"/>
  <c r="BT124" i="105" s="1"/>
  <c r="BY55" i="105" a="1"/>
  <c r="BY55" i="105" s="1"/>
  <c r="BU55" i="105" a="1"/>
  <c r="BU55" i="105" s="1"/>
  <c r="BZ55" i="105" a="1"/>
  <c r="BZ55" i="105" s="1"/>
  <c r="BX55" i="105" a="1"/>
  <c r="BX55" i="105" s="1"/>
  <c r="BW55" i="105" a="1"/>
  <c r="BW55" i="105" s="1"/>
  <c r="BV55" i="105" a="1"/>
  <c r="BV55" i="105" s="1"/>
  <c r="BT55" i="105" a="1"/>
  <c r="BT55" i="105" s="1"/>
  <c r="BS55" i="105" a="1"/>
  <c r="BS55" i="105" s="1"/>
  <c r="BR55" i="105" a="1"/>
  <c r="BR55" i="105" s="1"/>
  <c r="BX107" i="105" a="1"/>
  <c r="BX107" i="105" s="1"/>
  <c r="BY122" i="105" a="1"/>
  <c r="BY122" i="105" s="1"/>
  <c r="BR108" i="105" a="1"/>
  <c r="BR108" i="105" s="1"/>
  <c r="BX27" i="105" a="1"/>
  <c r="BX27" i="105" s="1"/>
  <c r="BU143" i="105" a="1"/>
  <c r="BU143" i="105" s="1"/>
  <c r="BW38" i="105" a="1"/>
  <c r="BW38" i="105" s="1"/>
  <c r="BS38" i="105" a="1"/>
  <c r="BS38" i="105" s="1"/>
  <c r="BZ38" i="105" a="1"/>
  <c r="BZ38" i="105" s="1"/>
  <c r="BV38" i="105" a="1"/>
  <c r="BV38" i="105" s="1"/>
  <c r="BR38" i="105" a="1"/>
  <c r="BR38" i="105" s="1"/>
  <c r="BY38" i="105" a="1"/>
  <c r="BY38" i="105" s="1"/>
  <c r="BU38" i="105" a="1"/>
  <c r="BU38" i="105" s="1"/>
  <c r="BT38" i="105" a="1"/>
  <c r="BT38" i="105" s="1"/>
  <c r="BX38" i="105" a="1"/>
  <c r="BX38" i="105" s="1"/>
  <c r="A2" i="99" a="1"/>
  <c r="A2" i="99" s="1"/>
  <c r="CJ53" i="105" a="1"/>
  <c r="CJ53" i="105" s="1"/>
  <c r="BU53" i="105" a="1"/>
  <c r="BU53" i="105" s="1"/>
  <c r="BX76" i="105" a="1"/>
  <c r="BX76" i="105" s="1"/>
  <c r="BT76" i="105" a="1"/>
  <c r="BT76" i="105" s="1"/>
  <c r="BW76" i="105" a="1"/>
  <c r="BW76" i="105" s="1"/>
  <c r="BS76" i="105" a="1"/>
  <c r="BS76" i="105" s="1"/>
  <c r="BZ76" i="105" a="1"/>
  <c r="BZ76" i="105" s="1"/>
  <c r="BV76" i="105" a="1"/>
  <c r="BV76" i="105" s="1"/>
  <c r="BR76" i="105" a="1"/>
  <c r="BR76" i="105" s="1"/>
  <c r="BY76" i="105" a="1"/>
  <c r="BY76" i="105" s="1"/>
  <c r="BU76" i="105" a="1"/>
  <c r="BU76" i="105" s="1"/>
  <c r="BX33" i="105" a="1"/>
  <c r="BX33" i="105" s="1"/>
  <c r="BT33" i="105" a="1"/>
  <c r="BT33" i="105" s="1"/>
  <c r="BW33" i="105" a="1"/>
  <c r="BW33" i="105" s="1"/>
  <c r="BS33" i="105" a="1"/>
  <c r="BS33" i="105" s="1"/>
  <c r="BZ33" i="105" a="1"/>
  <c r="BZ33" i="105" s="1"/>
  <c r="BV33" i="105" a="1"/>
  <c r="BV33" i="105" s="1"/>
  <c r="BR33" i="105" a="1"/>
  <c r="BR33" i="105" s="1"/>
  <c r="BY33" i="105" a="1"/>
  <c r="BY33" i="105" s="1"/>
  <c r="BU33" i="105" a="1"/>
  <c r="BU33" i="105" s="1"/>
  <c r="AN146" i="105" a="1"/>
  <c r="AN146" i="105" s="1"/>
  <c r="BR146" i="105" a="1"/>
  <c r="BR146" i="105" s="1"/>
  <c r="CM13" i="105" a="1"/>
  <c r="CM13" i="105" s="1"/>
  <c r="BX13" i="105" a="1"/>
  <c r="BX13" i="105" s="1"/>
  <c r="AU73" i="105" a="1"/>
  <c r="AU73" i="105" s="1"/>
  <c r="AM86" i="105" a="1"/>
  <c r="AM86" i="105" s="1"/>
  <c r="BX86" i="105" a="1"/>
  <c r="BX86" i="105" s="1"/>
  <c r="BT86" i="105" a="1"/>
  <c r="BT86" i="105" s="1"/>
  <c r="BU86" i="105" a="1"/>
  <c r="BU86" i="105" s="1"/>
  <c r="BS86" i="105" a="1"/>
  <c r="BS86" i="105" s="1"/>
  <c r="BR86" i="105" a="1"/>
  <c r="BR86" i="105" s="1"/>
  <c r="BZ86" i="105" a="1"/>
  <c r="BZ86" i="105" s="1"/>
  <c r="BY86" i="105" a="1"/>
  <c r="BY86" i="105" s="1"/>
  <c r="BW86" i="105" a="1"/>
  <c r="BW86" i="105" s="1"/>
  <c r="BV86" i="105" a="1"/>
  <c r="BV86" i="105" s="1"/>
  <c r="AQ146" i="105" a="1"/>
  <c r="AQ146" i="105" s="1"/>
  <c r="BH113" i="105" a="1"/>
  <c r="BH113" i="105" s="1"/>
  <c r="BZ113" i="105" a="1"/>
  <c r="BZ113" i="105" s="1"/>
  <c r="BV113" i="105" a="1"/>
  <c r="BV113" i="105" s="1"/>
  <c r="BY113" i="105" a="1"/>
  <c r="BY113" i="105" s="1"/>
  <c r="BU113" i="105" a="1"/>
  <c r="BU113" i="105" s="1"/>
  <c r="BX113" i="105" a="1"/>
  <c r="BX113" i="105" s="1"/>
  <c r="BT113" i="105" a="1"/>
  <c r="BT113" i="105" s="1"/>
  <c r="BW113" i="105" a="1"/>
  <c r="BW113" i="105" s="1"/>
  <c r="BS113" i="105" a="1"/>
  <c r="BS113" i="105" s="1"/>
  <c r="BR113" i="105" a="1"/>
  <c r="BR113" i="105" s="1"/>
  <c r="AT147" i="105" a="1"/>
  <c r="AT147" i="105" s="1"/>
  <c r="BX147" i="105" a="1"/>
  <c r="BX147" i="105" s="1"/>
  <c r="BW77" i="105" a="1"/>
  <c r="BW77" i="105" s="1"/>
  <c r="BS77" i="105" a="1"/>
  <c r="BS77" i="105" s="1"/>
  <c r="BZ77" i="105" a="1"/>
  <c r="BZ77" i="105" s="1"/>
  <c r="BV77" i="105" a="1"/>
  <c r="BV77" i="105" s="1"/>
  <c r="BR77" i="105" a="1"/>
  <c r="BR77" i="105" s="1"/>
  <c r="BY77" i="105" a="1"/>
  <c r="BY77" i="105" s="1"/>
  <c r="BU77" i="105" a="1"/>
  <c r="BU77" i="105" s="1"/>
  <c r="BX77" i="105" a="1"/>
  <c r="BX77" i="105" s="1"/>
  <c r="BT77" i="105" a="1"/>
  <c r="BT77" i="105" s="1"/>
  <c r="CC80" i="105" a="1"/>
  <c r="CC80" i="105" s="1"/>
  <c r="BU80" i="105" a="1"/>
  <c r="BU80" i="105" s="1"/>
  <c r="CN73" i="105" a="1"/>
  <c r="CN73" i="105" s="1"/>
  <c r="AZ146" i="105" a="1"/>
  <c r="AZ146" i="105" s="1"/>
  <c r="BS146" i="105" a="1"/>
  <c r="BS146" i="105" s="1"/>
  <c r="AX90" i="105" a="1"/>
  <c r="AX90" i="105" s="1"/>
  <c r="BX90" i="105" a="1"/>
  <c r="BX90" i="105" s="1"/>
  <c r="BT90" i="105" a="1"/>
  <c r="BT90" i="105" s="1"/>
  <c r="BZ90" i="105" a="1"/>
  <c r="BZ90" i="105" s="1"/>
  <c r="BY90" i="105" a="1"/>
  <c r="BY90" i="105" s="1"/>
  <c r="BW90" i="105" a="1"/>
  <c r="BW90" i="105" s="1"/>
  <c r="BV90" i="105" a="1"/>
  <c r="BV90" i="105" s="1"/>
  <c r="BU90" i="105" a="1"/>
  <c r="BU90" i="105" s="1"/>
  <c r="BS90" i="105" a="1"/>
  <c r="BS90" i="105" s="1"/>
  <c r="BR90" i="105" a="1"/>
  <c r="BR90" i="105" s="1"/>
  <c r="BX149" i="105" a="1"/>
  <c r="BX149" i="105" s="1"/>
  <c r="BX36" i="105" a="1"/>
  <c r="BX36" i="105" s="1"/>
  <c r="BY23" i="105" a="1"/>
  <c r="BY23" i="105" s="1"/>
  <c r="CH80" i="105" a="1"/>
  <c r="CH80" i="105" s="1"/>
  <c r="BZ80" i="105" a="1"/>
  <c r="BZ80" i="105" s="1"/>
  <c r="CN13" i="105" a="1"/>
  <c r="CN13" i="105" s="1"/>
  <c r="BY13" i="105" a="1"/>
  <c r="BY13" i="105" s="1"/>
  <c r="BX32" i="105" a="1"/>
  <c r="BX32" i="105" s="1"/>
  <c r="BS45" i="105" a="1"/>
  <c r="BS45" i="105" s="1"/>
  <c r="BY107" i="105" a="1"/>
  <c r="BY107" i="105" s="1"/>
  <c r="BX144" i="105" a="1"/>
  <c r="BX144" i="105" s="1"/>
  <c r="BU36" i="105" a="1"/>
  <c r="BU36" i="105" s="1"/>
  <c r="BU121" i="105" a="1"/>
  <c r="BU121" i="105" s="1"/>
  <c r="BX17" i="105" a="1"/>
  <c r="BX17" i="105" s="1"/>
  <c r="BU28" i="105" a="1"/>
  <c r="BU28" i="105" s="1"/>
  <c r="BF73" i="105" a="1"/>
  <c r="BF73" i="105" s="1"/>
  <c r="BZ4" i="105" a="1"/>
  <c r="BZ4" i="105" s="1"/>
  <c r="BV4" i="105" a="1"/>
  <c r="BV4" i="105" s="1"/>
  <c r="BR4" i="105" a="1"/>
  <c r="BR4" i="105" s="1"/>
  <c r="BY4" i="105" a="1"/>
  <c r="BY4" i="105" s="1"/>
  <c r="BU4" i="105" a="1"/>
  <c r="BU4" i="105" s="1"/>
  <c r="BX4" i="105" a="1"/>
  <c r="BX4" i="105" s="1"/>
  <c r="BT4" i="105" a="1"/>
  <c r="BT4" i="105" s="1"/>
  <c r="BW4" i="105" a="1"/>
  <c r="BW4" i="105" s="1"/>
  <c r="BS4" i="105" a="1"/>
  <c r="BS4" i="105" s="1"/>
  <c r="BE73" i="105" a="1"/>
  <c r="BE73" i="105" s="1"/>
  <c r="BX73" i="105" a="1"/>
  <c r="BX73" i="105" s="1"/>
  <c r="BW26" i="105" a="1"/>
  <c r="BW26" i="105" s="1"/>
  <c r="BS26" i="105" a="1"/>
  <c r="BS26" i="105" s="1"/>
  <c r="BZ26" i="105" a="1"/>
  <c r="BZ26" i="105" s="1"/>
  <c r="BV26" i="105" a="1"/>
  <c r="BV26" i="105" s="1"/>
  <c r="BR26" i="105" a="1"/>
  <c r="BR26" i="105" s="1"/>
  <c r="BY26" i="105" a="1"/>
  <c r="BY26" i="105" s="1"/>
  <c r="BU26" i="105" a="1"/>
  <c r="BU26" i="105" s="1"/>
  <c r="BX26" i="105" a="1"/>
  <c r="BX26" i="105" s="1"/>
  <c r="BT26" i="105" a="1"/>
  <c r="BT26" i="105" s="1"/>
  <c r="BE91" i="105" a="1"/>
  <c r="BE91" i="105" s="1"/>
  <c r="BX91" i="105" a="1"/>
  <c r="BX91" i="105" s="1"/>
  <c r="BU20" i="105" a="1"/>
  <c r="BU20" i="105" s="1"/>
  <c r="BU43" i="105" a="1"/>
  <c r="BU43" i="105" s="1"/>
  <c r="BY51" i="105" a="1"/>
  <c r="BY51" i="105" s="1"/>
  <c r="BY70" i="105" a="1"/>
  <c r="BY70" i="105" s="1"/>
  <c r="BU19" i="105" a="1"/>
  <c r="BU19" i="105" s="1"/>
  <c r="BU23" i="105" a="1"/>
  <c r="BU23" i="105" s="1"/>
  <c r="BY28" i="105" a="1"/>
  <c r="BY28" i="105" s="1"/>
  <c r="BU138" i="105" a="1"/>
  <c r="BU138" i="105" s="1"/>
  <c r="BX64" i="105" a="1"/>
  <c r="BX64" i="105" s="1"/>
  <c r="BT64" i="105" a="1"/>
  <c r="BT64" i="105" s="1"/>
  <c r="BZ64" i="105" a="1"/>
  <c r="BZ64" i="105" s="1"/>
  <c r="BV64" i="105" a="1"/>
  <c r="BV64" i="105" s="1"/>
  <c r="BR64" i="105" a="1"/>
  <c r="BR64" i="105" s="1"/>
  <c r="BY64" i="105" a="1"/>
  <c r="BY64" i="105" s="1"/>
  <c r="BW64" i="105" a="1"/>
  <c r="BW64" i="105" s="1"/>
  <c r="BU64" i="105" a="1"/>
  <c r="BU64" i="105" s="1"/>
  <c r="BS64" i="105" a="1"/>
  <c r="BS64" i="105" s="1"/>
  <c r="AU44" i="105" a="1"/>
  <c r="AU44" i="105" s="1"/>
  <c r="BY44" i="105" a="1"/>
  <c r="BY44" i="105" s="1"/>
  <c r="CN53" i="105" a="1"/>
  <c r="CN53" i="105" s="1"/>
  <c r="BY53" i="105" a="1"/>
  <c r="BY53" i="105" s="1"/>
  <c r="BY63" i="105" a="1"/>
  <c r="BY63" i="105" s="1"/>
  <c r="BU63" i="105" a="1"/>
  <c r="BU63" i="105" s="1"/>
  <c r="BW63" i="105" a="1"/>
  <c r="BW63" i="105" s="1"/>
  <c r="BS63" i="105" a="1"/>
  <c r="BS63" i="105" s="1"/>
  <c r="BT63" i="105" a="1"/>
  <c r="BT63" i="105" s="1"/>
  <c r="BR63" i="105" a="1"/>
  <c r="BR63" i="105" s="1"/>
  <c r="BZ63" i="105" a="1"/>
  <c r="BZ63" i="105" s="1"/>
  <c r="BX63" i="105" a="1"/>
  <c r="BX63" i="105" s="1"/>
  <c r="BV63" i="105" a="1"/>
  <c r="BV63" i="105" s="1"/>
  <c r="BY20" i="105" a="1"/>
  <c r="BY20" i="105" s="1"/>
  <c r="BX45" i="105" a="1"/>
  <c r="BX45" i="105" s="1"/>
  <c r="BZ107" i="105" a="1"/>
  <c r="BZ107" i="105" s="1"/>
  <c r="BU66" i="105" a="1"/>
  <c r="BU66" i="105" s="1"/>
  <c r="BY138" i="105" a="1"/>
  <c r="BY138" i="105" s="1"/>
  <c r="BX98" i="105" a="1"/>
  <c r="BX98" i="105" s="1"/>
  <c r="BF28" i="105" a="1"/>
  <c r="BF28" i="105" s="1"/>
  <c r="CF30" i="105" a="1"/>
  <c r="CF30" i="105" s="1"/>
  <c r="C135" i="105"/>
  <c r="CM16" i="105" a="1"/>
  <c r="CM16" i="105" s="1"/>
  <c r="CG123" i="105" a="1"/>
  <c r="CG123" i="105" s="1"/>
  <c r="G90" i="105"/>
  <c r="A15" i="105"/>
  <c r="AA153" i="104"/>
  <c r="CA26" i="105" a="1"/>
  <c r="CA26" i="105" s="1"/>
  <c r="AY59" i="105" a="1"/>
  <c r="AY59" i="105" s="1"/>
  <c r="CG122" i="105" a="1"/>
  <c r="CG122" i="105" s="1"/>
  <c r="CG26" i="105" a="1"/>
  <c r="CG26" i="105" s="1"/>
  <c r="CA77" i="105" a="1"/>
  <c r="CA77" i="105" s="1"/>
  <c r="CG28" i="105" a="1"/>
  <c r="CG28" i="105" s="1"/>
  <c r="BB138" i="105" a="1"/>
  <c r="BB138" i="105" s="1"/>
  <c r="CM25" i="105" a="1"/>
  <c r="CM25" i="105" s="1"/>
  <c r="CH77" i="105" a="1"/>
  <c r="CH77" i="105" s="1"/>
  <c r="CH145" i="105" a="1"/>
  <c r="CH145" i="105" s="1"/>
  <c r="G66" i="105"/>
  <c r="G73" i="105"/>
  <c r="D73" i="105"/>
  <c r="G27" i="105"/>
  <c r="CC66" i="105" a="1"/>
  <c r="CC66" i="105" s="1"/>
  <c r="C140" i="105"/>
  <c r="C67" i="105"/>
  <c r="C117" i="105"/>
  <c r="G140" i="105"/>
  <c r="AM102" i="104" a="1"/>
  <c r="AM102" i="104" s="1"/>
  <c r="C86" i="105"/>
  <c r="B24" i="105"/>
  <c r="G123" i="105"/>
  <c r="DH43" i="105" a="1"/>
  <c r="DH43" i="105" s="1"/>
  <c r="CF25" i="105" a="1"/>
  <c r="CF25" i="105" s="1"/>
  <c r="B90" i="105"/>
  <c r="CM99" i="105" a="1"/>
  <c r="CM99" i="105" s="1"/>
  <c r="AQ137" i="105" a="1"/>
  <c r="AQ137" i="105" s="1"/>
  <c r="D31" i="105"/>
  <c r="CG43" i="105" a="1"/>
  <c r="CG43" i="105" s="1"/>
  <c r="C90" i="105"/>
  <c r="CN43" i="105" a="1"/>
  <c r="CN43" i="105" s="1"/>
  <c r="C55" i="105"/>
  <c r="G41" i="105"/>
  <c r="D105" i="105"/>
  <c r="CC23" i="105" a="1"/>
  <c r="CC23" i="105" s="1"/>
  <c r="C24" i="105"/>
  <c r="CG112" i="105" a="1"/>
  <c r="CG112" i="105" s="1"/>
  <c r="CM18" i="104" a="1"/>
  <c r="CM18" i="104" s="1"/>
  <c r="G53" i="105"/>
  <c r="G31" i="105"/>
  <c r="G19" i="105"/>
  <c r="BD36" i="104" a="1"/>
  <c r="BD36" i="104" s="1"/>
  <c r="CF144" i="105" a="1"/>
  <c r="CF144" i="105" s="1"/>
  <c r="B41" i="105"/>
  <c r="CJ128" i="105" a="1"/>
  <c r="CJ128" i="105" s="1"/>
  <c r="CH107" i="105" a="1"/>
  <c r="CH107" i="105" s="1"/>
  <c r="A78" i="105"/>
  <c r="C9" i="105"/>
  <c r="CK153" i="104"/>
  <c r="AS154" i="104"/>
  <c r="CN153" i="104"/>
  <c r="CV153" i="104"/>
  <c r="G64" i="105"/>
  <c r="AZ70" i="105" a="1"/>
  <c r="AZ70" i="105" s="1"/>
  <c r="G51" i="105"/>
  <c r="G144" i="105"/>
  <c r="CK154" i="104"/>
  <c r="CJ153" i="104"/>
  <c r="CY153" i="104"/>
  <c r="B145" i="105"/>
  <c r="CJ85" i="105" a="1"/>
  <c r="CJ85" i="105" s="1"/>
  <c r="AY146" i="105" a="1"/>
  <c r="AY146" i="105" s="1"/>
  <c r="D64" i="105"/>
  <c r="B23" i="105"/>
  <c r="C145" i="105"/>
  <c r="AV153" i="104"/>
  <c r="M24" i="102" s="1"/>
  <c r="CM81" i="104" a="1"/>
  <c r="CM81" i="104" s="1"/>
  <c r="B102" i="105"/>
  <c r="C51" i="105"/>
  <c r="C71" i="105"/>
  <c r="AS153" i="104"/>
  <c r="J24" i="102" s="1"/>
  <c r="Z24" i="102" s="1"/>
  <c r="W154" i="104"/>
  <c r="G47" i="105"/>
  <c r="C31" i="105"/>
  <c r="CO153" i="104"/>
  <c r="CN154" i="104"/>
  <c r="CM86" i="105" a="1"/>
  <c r="CM86" i="105" s="1"/>
  <c r="CR23" i="104" a="1"/>
  <c r="CR23" i="104" s="1"/>
  <c r="CS23" i="104" a="1"/>
  <c r="CS23" i="104" s="1"/>
  <c r="CT23" i="104" a="1"/>
  <c r="CT23" i="104" s="1"/>
  <c r="CU23" i="104" a="1"/>
  <c r="CU23" i="104" s="1"/>
  <c r="CH23" i="104" a="1"/>
  <c r="CH23" i="104" s="1"/>
  <c r="BY153" i="103"/>
  <c r="BP139" i="104" a="1"/>
  <c r="BP139" i="104" s="1"/>
  <c r="BK139" i="104" a="1"/>
  <c r="BK139" i="104" s="1"/>
  <c r="BQ139" i="104" a="1"/>
  <c r="BQ139" i="104" s="1"/>
  <c r="BN139" i="104" a="1"/>
  <c r="BN139" i="104" s="1"/>
  <c r="BO139" i="104" a="1"/>
  <c r="BO139" i="104" s="1"/>
  <c r="BL139" i="104" a="1"/>
  <c r="BL139" i="104" s="1"/>
  <c r="BM139" i="104" a="1"/>
  <c r="BM139" i="104" s="1"/>
  <c r="B98" i="105"/>
  <c r="BL45" i="104" a="1"/>
  <c r="BL45" i="104" s="1"/>
  <c r="BM45" i="104" a="1"/>
  <c r="BM45" i="104" s="1"/>
  <c r="BN45" i="104" a="1"/>
  <c r="BN45" i="104" s="1"/>
  <c r="BK45" i="104" a="1"/>
  <c r="BK45" i="104" s="1"/>
  <c r="BO45" i="104" a="1"/>
  <c r="BO45" i="104" s="1"/>
  <c r="BP45" i="104" a="1"/>
  <c r="BP45" i="104" s="1"/>
  <c r="BQ45" i="104" a="1"/>
  <c r="BQ45" i="104" s="1"/>
  <c r="BK116" i="104" a="1"/>
  <c r="BK116" i="104" s="1"/>
  <c r="BP116" i="104" a="1"/>
  <c r="BP116" i="104" s="1"/>
  <c r="BM116" i="104" a="1"/>
  <c r="BM116" i="104" s="1"/>
  <c r="BN116" i="104" a="1"/>
  <c r="BN116" i="104" s="1"/>
  <c r="BO116" i="104" a="1"/>
  <c r="BO116" i="104" s="1"/>
  <c r="BQ116" i="104" a="1"/>
  <c r="BQ116" i="104" s="1"/>
  <c r="BL116" i="104" a="1"/>
  <c r="BL116" i="104" s="1"/>
  <c r="BL98" i="104" a="1"/>
  <c r="BL98" i="104" s="1"/>
  <c r="BQ98" i="104" a="1"/>
  <c r="BQ98" i="104" s="1"/>
  <c r="BM98" i="104" a="1"/>
  <c r="BM98" i="104" s="1"/>
  <c r="BO98" i="104" a="1"/>
  <c r="BO98" i="104" s="1"/>
  <c r="BP98" i="104" a="1"/>
  <c r="BP98" i="104" s="1"/>
  <c r="BK98" i="104" a="1"/>
  <c r="BK98" i="104" s="1"/>
  <c r="BN98" i="104" a="1"/>
  <c r="BN98" i="104" s="1"/>
  <c r="CU137" i="104" a="1"/>
  <c r="CU137" i="104" s="1"/>
  <c r="CR137" i="104" a="1"/>
  <c r="CR137" i="104" s="1"/>
  <c r="CS137" i="104" a="1"/>
  <c r="CS137" i="104" s="1"/>
  <c r="CT137" i="104" a="1"/>
  <c r="CT137" i="104" s="1"/>
  <c r="CH137" i="104" a="1"/>
  <c r="CH137" i="104" s="1"/>
  <c r="CA154" i="103"/>
  <c r="CA153" i="103"/>
  <c r="BD72" i="104" a="1"/>
  <c r="BD72" i="104" s="1"/>
  <c r="BQ153" i="103"/>
  <c r="H27" i="102" s="1"/>
  <c r="BQ154" i="103"/>
  <c r="CS153" i="103"/>
  <c r="CT153" i="103"/>
  <c r="BI153" i="103"/>
  <c r="BI154" i="103"/>
  <c r="BO122" i="104" a="1"/>
  <c r="BO122" i="104" s="1"/>
  <c r="BK122" i="104" a="1"/>
  <c r="BK122" i="104" s="1"/>
  <c r="BL122" i="104" a="1"/>
  <c r="BL122" i="104" s="1"/>
  <c r="BM122" i="104" a="1"/>
  <c r="BM122" i="104" s="1"/>
  <c r="BN122" i="104" a="1"/>
  <c r="BN122" i="104" s="1"/>
  <c r="BP122" i="104" a="1"/>
  <c r="BP122" i="104" s="1"/>
  <c r="BQ122" i="104" a="1"/>
  <c r="BQ122" i="104" s="1"/>
  <c r="BK31" i="104" a="1"/>
  <c r="BK31" i="104" s="1"/>
  <c r="BL31" i="104" a="1"/>
  <c r="BL31" i="104" s="1"/>
  <c r="BQ31" i="104" a="1"/>
  <c r="BQ31" i="104" s="1"/>
  <c r="BM31" i="104" a="1"/>
  <c r="BM31" i="104" s="1"/>
  <c r="BN31" i="104" a="1"/>
  <c r="BN31" i="104" s="1"/>
  <c r="BO31" i="104" a="1"/>
  <c r="BO31" i="104" s="1"/>
  <c r="BP31" i="104" a="1"/>
  <c r="BP31" i="104" s="1"/>
  <c r="BZ13" i="104" a="1"/>
  <c r="BZ13" i="104" s="1"/>
  <c r="CB13" i="104" a="1"/>
  <c r="CB13" i="104" s="1"/>
  <c r="CA13" i="104" a="1"/>
  <c r="CA13" i="104" s="1"/>
  <c r="CC13" i="104" a="1"/>
  <c r="CC13" i="104" s="1"/>
  <c r="CD13" i="104" a="1"/>
  <c r="CD13" i="104" s="1"/>
  <c r="CE13" i="104" a="1"/>
  <c r="CE13" i="104" s="1"/>
  <c r="CF13" i="104" a="1"/>
  <c r="CF13" i="104" s="1"/>
  <c r="BA13" i="104" a="1"/>
  <c r="BA13" i="104" s="1"/>
  <c r="BJ13" i="104" a="1"/>
  <c r="BJ13" i="104" s="1"/>
  <c r="AT41" i="105" a="1"/>
  <c r="AT41" i="105" s="1"/>
  <c r="CD69" i="104" a="1"/>
  <c r="CD69" i="104" s="1"/>
  <c r="BZ69" i="104" a="1"/>
  <c r="BZ69" i="104" s="1"/>
  <c r="CE69" i="104" a="1"/>
  <c r="CE69" i="104" s="1"/>
  <c r="CC69" i="104" a="1"/>
  <c r="CC69" i="104" s="1"/>
  <c r="CF69" i="104" a="1"/>
  <c r="CF69" i="104" s="1"/>
  <c r="CA69" i="104" a="1"/>
  <c r="CA69" i="104" s="1"/>
  <c r="CB69" i="104" a="1"/>
  <c r="CB69" i="104" s="1"/>
  <c r="BA69" i="104" a="1"/>
  <c r="BA69" i="104" s="1"/>
  <c r="BJ69" i="104" a="1"/>
  <c r="BJ69" i="104" s="1"/>
  <c r="BX153" i="103"/>
  <c r="BL128" i="104" a="1"/>
  <c r="BL128" i="104" s="1"/>
  <c r="BK128" i="104" a="1"/>
  <c r="BK128" i="104" s="1"/>
  <c r="BM128" i="104" a="1"/>
  <c r="BM128" i="104" s="1"/>
  <c r="BN128" i="104" a="1"/>
  <c r="BN128" i="104" s="1"/>
  <c r="BO128" i="104" a="1"/>
  <c r="BO128" i="104" s="1"/>
  <c r="BP128" i="104" a="1"/>
  <c r="BP128" i="104" s="1"/>
  <c r="BQ128" i="104" a="1"/>
  <c r="BQ128" i="104" s="1"/>
  <c r="CZ154" i="103"/>
  <c r="CZ153" i="103"/>
  <c r="CK153" i="103"/>
  <c r="BE153" i="103"/>
  <c r="BE154" i="103"/>
  <c r="BM153" i="103"/>
  <c r="BM154" i="103"/>
  <c r="CM98" i="105" a="1"/>
  <c r="CM98" i="105" s="1"/>
  <c r="BL66" i="104" a="1"/>
  <c r="BL66" i="104" s="1"/>
  <c r="BM66" i="104" a="1"/>
  <c r="BM66" i="104" s="1"/>
  <c r="BN66" i="104" a="1"/>
  <c r="BN66" i="104" s="1"/>
  <c r="BK66" i="104" a="1"/>
  <c r="BK66" i="104" s="1"/>
  <c r="BO66" i="104" a="1"/>
  <c r="BO66" i="104" s="1"/>
  <c r="BP66" i="104" a="1"/>
  <c r="BP66" i="104" s="1"/>
  <c r="BQ66" i="104" a="1"/>
  <c r="BQ66" i="104" s="1"/>
  <c r="CR67" i="104" a="1"/>
  <c r="CR67" i="104" s="1"/>
  <c r="CS67" i="104" a="1"/>
  <c r="CS67" i="104" s="1"/>
  <c r="CT67" i="104" a="1"/>
  <c r="CT67" i="104" s="1"/>
  <c r="CU67" i="104" a="1"/>
  <c r="CU67" i="104" s="1"/>
  <c r="CH67" i="104" a="1"/>
  <c r="CH67" i="104" s="1"/>
  <c r="R154" i="104"/>
  <c r="R153" i="104"/>
  <c r="CT85" i="104" a="1"/>
  <c r="CT85" i="104" s="1"/>
  <c r="CU85" i="104" a="1"/>
  <c r="CU85" i="104" s="1"/>
  <c r="CR85" i="104" a="1"/>
  <c r="CR85" i="104" s="1"/>
  <c r="CS85" i="104" a="1"/>
  <c r="CS85" i="104" s="1"/>
  <c r="CH85" i="104" a="1"/>
  <c r="CH85" i="104" s="1"/>
  <c r="BN85" i="104" a="1"/>
  <c r="BN85" i="104" s="1"/>
  <c r="BO85" i="104" a="1"/>
  <c r="BO85" i="104" s="1"/>
  <c r="BK85" i="104" a="1"/>
  <c r="BK85" i="104" s="1"/>
  <c r="BL85" i="104" a="1"/>
  <c r="BL85" i="104" s="1"/>
  <c r="BM85" i="104" a="1"/>
  <c r="BM85" i="104" s="1"/>
  <c r="BP85" i="104" a="1"/>
  <c r="BP85" i="104" s="1"/>
  <c r="BQ85" i="104" a="1"/>
  <c r="BQ85" i="104" s="1"/>
  <c r="CC153" i="103"/>
  <c r="CC154" i="103"/>
  <c r="G34" i="105"/>
  <c r="CJ47" i="105" a="1"/>
  <c r="CJ47" i="105" s="1"/>
  <c r="CS122" i="104" a="1"/>
  <c r="CS122" i="104" s="1"/>
  <c r="CT122" i="104" a="1"/>
  <c r="CT122" i="104" s="1"/>
  <c r="CR122" i="104" a="1"/>
  <c r="CR122" i="104" s="1"/>
  <c r="CU122" i="104" a="1"/>
  <c r="CU122" i="104" s="1"/>
  <c r="CH122" i="104" a="1"/>
  <c r="CH122" i="104" s="1"/>
  <c r="G45" i="105"/>
  <c r="BM108" i="104" a="1"/>
  <c r="BM108" i="104" s="1"/>
  <c r="BN108" i="104" a="1"/>
  <c r="BN108" i="104" s="1"/>
  <c r="BO108" i="104" a="1"/>
  <c r="BO108" i="104" s="1"/>
  <c r="BK108" i="104" a="1"/>
  <c r="BK108" i="104" s="1"/>
  <c r="BP108" i="104" a="1"/>
  <c r="BP108" i="104" s="1"/>
  <c r="BL108" i="104" a="1"/>
  <c r="BL108" i="104" s="1"/>
  <c r="BQ108" i="104" a="1"/>
  <c r="BQ108" i="104" s="1"/>
  <c r="CD37" i="104" a="1"/>
  <c r="CD37" i="104" s="1"/>
  <c r="CE37" i="104" a="1"/>
  <c r="CE37" i="104" s="1"/>
  <c r="BZ37" i="104" a="1"/>
  <c r="BZ37" i="104" s="1"/>
  <c r="CC37" i="104" a="1"/>
  <c r="CC37" i="104" s="1"/>
  <c r="CF37" i="104" a="1"/>
  <c r="CF37" i="104" s="1"/>
  <c r="CA37" i="104" a="1"/>
  <c r="CA37" i="104" s="1"/>
  <c r="CB37" i="104" a="1"/>
  <c r="CB37" i="104" s="1"/>
  <c r="BA37" i="104" a="1"/>
  <c r="BA37" i="104" s="1"/>
  <c r="BJ37" i="104" a="1"/>
  <c r="BJ37" i="104" s="1"/>
  <c r="CT135" i="104" a="1"/>
  <c r="CT135" i="104" s="1"/>
  <c r="CU135" i="104" a="1"/>
  <c r="CU135" i="104" s="1"/>
  <c r="CR135" i="104" a="1"/>
  <c r="CR135" i="104" s="1"/>
  <c r="CS135" i="104" a="1"/>
  <c r="CS135" i="104" s="1"/>
  <c r="CH135" i="104" a="1"/>
  <c r="CH135" i="104" s="1"/>
  <c r="AO70" i="105" a="1"/>
  <c r="AO70" i="105" s="1"/>
  <c r="CD153" i="103"/>
  <c r="CD154" i="103"/>
  <c r="BM88" i="104" a="1"/>
  <c r="BM88" i="104" s="1"/>
  <c r="BN88" i="104" a="1"/>
  <c r="BN88" i="104" s="1"/>
  <c r="BP88" i="104" a="1"/>
  <c r="BP88" i="104" s="1"/>
  <c r="BQ88" i="104" a="1"/>
  <c r="BQ88" i="104" s="1"/>
  <c r="BK88" i="104" a="1"/>
  <c r="BK88" i="104" s="1"/>
  <c r="BL88" i="104" a="1"/>
  <c r="BL88" i="104" s="1"/>
  <c r="BO88" i="104" a="1"/>
  <c r="BO88" i="104" s="1"/>
  <c r="BN76" i="104" a="1"/>
  <c r="BN76" i="104" s="1"/>
  <c r="BP76" i="104" a="1"/>
  <c r="BP76" i="104" s="1"/>
  <c r="BO76" i="104" a="1"/>
  <c r="BO76" i="104" s="1"/>
  <c r="BQ76" i="104" a="1"/>
  <c r="BQ76" i="104" s="1"/>
  <c r="BK76" i="104" a="1"/>
  <c r="BK76" i="104" s="1"/>
  <c r="BM76" i="104" a="1"/>
  <c r="BM76" i="104" s="1"/>
  <c r="BL76" i="104" a="1"/>
  <c r="BL76" i="104" s="1"/>
  <c r="BN33" i="104" a="1"/>
  <c r="BN33" i="104" s="1"/>
  <c r="BO33" i="104" a="1"/>
  <c r="BO33" i="104" s="1"/>
  <c r="BP33" i="104" a="1"/>
  <c r="BP33" i="104" s="1"/>
  <c r="BQ33" i="104" a="1"/>
  <c r="BQ33" i="104" s="1"/>
  <c r="BK33" i="104" a="1"/>
  <c r="BK33" i="104" s="1"/>
  <c r="BL33" i="104" a="1"/>
  <c r="BL33" i="104" s="1"/>
  <c r="BM33" i="104" a="1"/>
  <c r="BM33" i="104" s="1"/>
  <c r="AZ87" i="104" a="1"/>
  <c r="AZ87" i="104" s="1"/>
  <c r="BU87" i="104" a="1"/>
  <c r="BU87" i="104" s="1"/>
  <c r="BY87" i="104" a="1"/>
  <c r="BY87" i="104" s="1"/>
  <c r="BS87" i="104" a="1"/>
  <c r="BS87" i="104" s="1"/>
  <c r="BT87" i="104" a="1"/>
  <c r="BT87" i="104" s="1"/>
  <c r="BV87" i="104" a="1"/>
  <c r="BV87" i="104" s="1"/>
  <c r="BW87" i="104" a="1"/>
  <c r="BW87" i="104" s="1"/>
  <c r="BX87" i="104" a="1"/>
  <c r="BX87" i="104" s="1"/>
  <c r="CF36" i="105" a="1"/>
  <c r="CF36" i="105" s="1"/>
  <c r="BN72" i="104" a="1"/>
  <c r="BN72" i="104" s="1"/>
  <c r="BO72" i="104" a="1"/>
  <c r="BO72" i="104" s="1"/>
  <c r="BP72" i="104" a="1"/>
  <c r="BP72" i="104" s="1"/>
  <c r="BQ72" i="104" a="1"/>
  <c r="BQ72" i="104" s="1"/>
  <c r="BM72" i="104" a="1"/>
  <c r="BM72" i="104" s="1"/>
  <c r="BK72" i="104" a="1"/>
  <c r="BK72" i="104" s="1"/>
  <c r="BL72" i="104" a="1"/>
  <c r="BL72" i="104" s="1"/>
  <c r="B76" i="105"/>
  <c r="BK151" i="104" a="1"/>
  <c r="BK151" i="104" s="1"/>
  <c r="BQ151" i="104" a="1"/>
  <c r="BQ151" i="104" s="1"/>
  <c r="BL151" i="104" a="1"/>
  <c r="BL151" i="104" s="1"/>
  <c r="BO151" i="104" a="1"/>
  <c r="BO151" i="104" s="1"/>
  <c r="BP151" i="104" a="1"/>
  <c r="BP151" i="104" s="1"/>
  <c r="BM151" i="104" a="1"/>
  <c r="BM151" i="104" s="1"/>
  <c r="BN151" i="104" a="1"/>
  <c r="BN151" i="104" s="1"/>
  <c r="CN51" i="105" a="1"/>
  <c r="CN51" i="105" s="1"/>
  <c r="BW153" i="103"/>
  <c r="CR146" i="104" a="1"/>
  <c r="CR146" i="104" s="1"/>
  <c r="CS146" i="104" a="1"/>
  <c r="CS146" i="104" s="1"/>
  <c r="CT146" i="104" a="1"/>
  <c r="CT146" i="104" s="1"/>
  <c r="CU146" i="104" a="1"/>
  <c r="CU146" i="104" s="1"/>
  <c r="CH146" i="104" a="1"/>
  <c r="CH146" i="104" s="1"/>
  <c r="BD146" i="104" a="1"/>
  <c r="BD146" i="104" s="1"/>
  <c r="BM146" i="104" a="1"/>
  <c r="BM146" i="104" s="1"/>
  <c r="BQ86" i="104" a="1"/>
  <c r="BQ86" i="104" s="1"/>
  <c r="BL86" i="104" a="1"/>
  <c r="BL86" i="104" s="1"/>
  <c r="BM86" i="104" a="1"/>
  <c r="BM86" i="104" s="1"/>
  <c r="BN86" i="104" a="1"/>
  <c r="BN86" i="104" s="1"/>
  <c r="BO86" i="104" a="1"/>
  <c r="BO86" i="104" s="1"/>
  <c r="BP86" i="104" a="1"/>
  <c r="BP86" i="104" s="1"/>
  <c r="BK86" i="104" a="1"/>
  <c r="BK86" i="104" s="1"/>
  <c r="BK28" i="104" a="1"/>
  <c r="BK28" i="104" s="1"/>
  <c r="BQ28" i="104" a="1"/>
  <c r="BQ28" i="104" s="1"/>
  <c r="BL28" i="104" a="1"/>
  <c r="BL28" i="104" s="1"/>
  <c r="BM28" i="104" a="1"/>
  <c r="BM28" i="104" s="1"/>
  <c r="BN28" i="104" a="1"/>
  <c r="BN28" i="104" s="1"/>
  <c r="BO28" i="104" a="1"/>
  <c r="BO28" i="104" s="1"/>
  <c r="BP28" i="104" a="1"/>
  <c r="BP28" i="104" s="1"/>
  <c r="BC154" i="103"/>
  <c r="BC153" i="103"/>
  <c r="AX153" i="103"/>
  <c r="F25" i="102" s="1"/>
  <c r="BO153" i="103"/>
  <c r="BO154" i="103"/>
  <c r="BN138" i="104" a="1"/>
  <c r="BN138" i="104" s="1"/>
  <c r="BQ138" i="104" a="1"/>
  <c r="BQ138" i="104" s="1"/>
  <c r="BK138" i="104" a="1"/>
  <c r="BK138" i="104" s="1"/>
  <c r="BL138" i="104" a="1"/>
  <c r="BL138" i="104" s="1"/>
  <c r="BM138" i="104" a="1"/>
  <c r="BM138" i="104" s="1"/>
  <c r="BO138" i="104" a="1"/>
  <c r="BO138" i="104" s="1"/>
  <c r="BP138" i="104" a="1"/>
  <c r="BP138" i="104" s="1"/>
  <c r="BM71" i="104" a="1"/>
  <c r="BM71" i="104" s="1"/>
  <c r="BN71" i="104" a="1"/>
  <c r="BN71" i="104" s="1"/>
  <c r="BO71" i="104" a="1"/>
  <c r="BO71" i="104" s="1"/>
  <c r="BQ71" i="104" a="1"/>
  <c r="BQ71" i="104" s="1"/>
  <c r="BK71" i="104" a="1"/>
  <c r="BK71" i="104" s="1"/>
  <c r="BL71" i="104" a="1"/>
  <c r="BL71" i="104" s="1"/>
  <c r="BP71" i="104" a="1"/>
  <c r="BP71" i="104" s="1"/>
  <c r="CU52" i="104" a="1"/>
  <c r="CU52" i="104" s="1"/>
  <c r="CR52" i="104" a="1"/>
  <c r="CR52" i="104" s="1"/>
  <c r="CS52" i="104" a="1"/>
  <c r="CS52" i="104" s="1"/>
  <c r="CT52" i="104" a="1"/>
  <c r="CT52" i="104" s="1"/>
  <c r="CH52" i="104" a="1"/>
  <c r="CH52" i="104" s="1"/>
  <c r="CT28" i="104" a="1"/>
  <c r="CT28" i="104" s="1"/>
  <c r="CU28" i="104" a="1"/>
  <c r="CU28" i="104" s="1"/>
  <c r="CR28" i="104" a="1"/>
  <c r="CR28" i="104" s="1"/>
  <c r="CS28" i="104" a="1"/>
  <c r="CS28" i="104" s="1"/>
  <c r="CH28" i="104" a="1"/>
  <c r="CH28" i="104" s="1"/>
  <c r="CO149" i="105" a="1"/>
  <c r="CO149" i="105" s="1"/>
  <c r="CT110" i="104" a="1"/>
  <c r="CT110" i="104" s="1"/>
  <c r="CU110" i="104" a="1"/>
  <c r="CU110" i="104" s="1"/>
  <c r="CR110" i="104" a="1"/>
  <c r="CR110" i="104" s="1"/>
  <c r="CS110" i="104" a="1"/>
  <c r="CS110" i="104" s="1"/>
  <c r="CH110" i="104" a="1"/>
  <c r="CH110" i="104" s="1"/>
  <c r="BD110" i="104" a="1"/>
  <c r="BD110" i="104" s="1"/>
  <c r="BM110" i="104" a="1"/>
  <c r="BM110" i="104" s="1"/>
  <c r="BZ147" i="104" a="1"/>
  <c r="BZ147" i="104" s="1"/>
  <c r="CF147" i="104" a="1"/>
  <c r="CF147" i="104" s="1"/>
  <c r="CB147" i="104" a="1"/>
  <c r="CB147" i="104" s="1"/>
  <c r="CC147" i="104" a="1"/>
  <c r="CC147" i="104" s="1"/>
  <c r="CD147" i="104" a="1"/>
  <c r="CD147" i="104" s="1"/>
  <c r="CE147" i="104" a="1"/>
  <c r="CE147" i="104" s="1"/>
  <c r="CA147" i="104" a="1"/>
  <c r="CA147" i="104" s="1"/>
  <c r="BA147" i="104" a="1"/>
  <c r="BA147" i="104" s="1"/>
  <c r="BJ147" i="104" a="1"/>
  <c r="BJ147" i="104" s="1"/>
  <c r="CP154" i="103"/>
  <c r="CP153" i="103"/>
  <c r="BM3" i="104" a="1"/>
  <c r="BM3" i="104" s="1"/>
  <c r="BO3" i="104" a="1"/>
  <c r="BO3" i="104" s="1"/>
  <c r="BK3" i="104" a="1"/>
  <c r="BK3" i="104" s="1"/>
  <c r="BP3" i="104" a="1"/>
  <c r="BP3" i="104" s="1"/>
  <c r="BN3" i="104" a="1"/>
  <c r="BN3" i="104" s="1"/>
  <c r="BQ3" i="104" a="1"/>
  <c r="BQ3" i="104" s="1"/>
  <c r="BL3" i="104" a="1"/>
  <c r="BL3" i="104" s="1"/>
  <c r="BP23" i="104" a="1"/>
  <c r="BP23" i="104" s="1"/>
  <c r="BL23" i="104" a="1"/>
  <c r="BL23" i="104" s="1"/>
  <c r="BM23" i="104" a="1"/>
  <c r="BM23" i="104" s="1"/>
  <c r="BN23" i="104" a="1"/>
  <c r="BN23" i="104" s="1"/>
  <c r="BO23" i="104" a="1"/>
  <c r="BO23" i="104" s="1"/>
  <c r="BQ23" i="104" a="1"/>
  <c r="BQ23" i="104" s="1"/>
  <c r="BK23" i="104" a="1"/>
  <c r="BK23" i="104" s="1"/>
  <c r="CS20" i="104" a="1"/>
  <c r="CS20" i="104" s="1"/>
  <c r="CU20" i="104" a="1"/>
  <c r="CU20" i="104" s="1"/>
  <c r="CR20" i="104" a="1"/>
  <c r="CR20" i="104" s="1"/>
  <c r="CT20" i="104" a="1"/>
  <c r="CT20" i="104" s="1"/>
  <c r="CH20" i="104" a="1"/>
  <c r="CH20" i="104" s="1"/>
  <c r="CX154" i="103"/>
  <c r="CX153" i="103"/>
  <c r="CR80" i="104" a="1"/>
  <c r="CR80" i="104" s="1"/>
  <c r="CS80" i="104" a="1"/>
  <c r="CS80" i="104" s="1"/>
  <c r="CU80" i="104" a="1"/>
  <c r="CU80" i="104" s="1"/>
  <c r="CT80" i="104" a="1"/>
  <c r="CT80" i="104" s="1"/>
  <c r="CH80" i="104" a="1"/>
  <c r="CH80" i="104" s="1"/>
  <c r="CT118" i="104" a="1"/>
  <c r="CT118" i="104" s="1"/>
  <c r="CR118" i="104" a="1"/>
  <c r="CR118" i="104" s="1"/>
  <c r="CS118" i="104" a="1"/>
  <c r="CS118" i="104" s="1"/>
  <c r="CU118" i="104" a="1"/>
  <c r="CU118" i="104" s="1"/>
  <c r="CH118" i="104" a="1"/>
  <c r="CH118" i="104" s="1"/>
  <c r="B26" i="105"/>
  <c r="BL46" i="104" a="1"/>
  <c r="BL46" i="104" s="1"/>
  <c r="BM46" i="104" a="1"/>
  <c r="BM46" i="104" s="1"/>
  <c r="BN46" i="104" a="1"/>
  <c r="BN46" i="104" s="1"/>
  <c r="BO46" i="104" a="1"/>
  <c r="BO46" i="104" s="1"/>
  <c r="BP46" i="104" a="1"/>
  <c r="BP46" i="104" s="1"/>
  <c r="BQ46" i="104" a="1"/>
  <c r="BQ46" i="104" s="1"/>
  <c r="BK46" i="104" a="1"/>
  <c r="BK46" i="104" s="1"/>
  <c r="CA53" i="104" a="1"/>
  <c r="CA53" i="104" s="1"/>
  <c r="CB53" i="104" a="1"/>
  <c r="CB53" i="104" s="1"/>
  <c r="CC53" i="104" a="1"/>
  <c r="CC53" i="104" s="1"/>
  <c r="BZ53" i="104" a="1"/>
  <c r="BZ53" i="104" s="1"/>
  <c r="CD53" i="104" a="1"/>
  <c r="CD53" i="104" s="1"/>
  <c r="CE53" i="104" a="1"/>
  <c r="CE53" i="104" s="1"/>
  <c r="CF53" i="104" a="1"/>
  <c r="CF53" i="104" s="1"/>
  <c r="BA53" i="104" a="1"/>
  <c r="BA53" i="104" s="1"/>
  <c r="BJ53" i="104" a="1"/>
  <c r="BJ53" i="104" s="1"/>
  <c r="BG154" i="104"/>
  <c r="BG153" i="104"/>
  <c r="BF59" i="105" a="1"/>
  <c r="BF59" i="105" s="1"/>
  <c r="CR112" i="104" a="1"/>
  <c r="CR112" i="104" s="1"/>
  <c r="CS112" i="104" a="1"/>
  <c r="CS112" i="104" s="1"/>
  <c r="CT112" i="104" a="1"/>
  <c r="CT112" i="104" s="1"/>
  <c r="CU112" i="104" a="1"/>
  <c r="CU112" i="104" s="1"/>
  <c r="CH112" i="104" a="1"/>
  <c r="CH112" i="104" s="1"/>
  <c r="BZ154" i="103"/>
  <c r="BZ153" i="103"/>
  <c r="BK77" i="104" a="1"/>
  <c r="BK77" i="104" s="1"/>
  <c r="BQ77" i="104" a="1"/>
  <c r="BQ77" i="104" s="1"/>
  <c r="BL77" i="104" a="1"/>
  <c r="BL77" i="104" s="1"/>
  <c r="BM77" i="104" a="1"/>
  <c r="BM77" i="104" s="1"/>
  <c r="BO77" i="104" a="1"/>
  <c r="BO77" i="104" s="1"/>
  <c r="BP77" i="104" a="1"/>
  <c r="BP77" i="104" s="1"/>
  <c r="BN77" i="104" a="1"/>
  <c r="BN77" i="104" s="1"/>
  <c r="BK27" i="104" a="1"/>
  <c r="BK27" i="104" s="1"/>
  <c r="BL27" i="104" a="1"/>
  <c r="BL27" i="104" s="1"/>
  <c r="BQ27" i="104" a="1"/>
  <c r="BQ27" i="104" s="1"/>
  <c r="BM27" i="104" a="1"/>
  <c r="BM27" i="104" s="1"/>
  <c r="BP27" i="104" a="1"/>
  <c r="BP27" i="104" s="1"/>
  <c r="BN27" i="104" a="1"/>
  <c r="BN27" i="104" s="1"/>
  <c r="BO27" i="104" a="1"/>
  <c r="BO27" i="104" s="1"/>
  <c r="DI66" i="105" a="1"/>
  <c r="DI66" i="105" s="1"/>
  <c r="G139" i="105"/>
  <c r="CR121" i="104" a="1"/>
  <c r="CR121" i="104" s="1"/>
  <c r="CS121" i="104" a="1"/>
  <c r="CS121" i="104" s="1"/>
  <c r="CT121" i="104" a="1"/>
  <c r="CT121" i="104" s="1"/>
  <c r="CU121" i="104" a="1"/>
  <c r="CU121" i="104" s="1"/>
  <c r="CH121" i="104" a="1"/>
  <c r="CH121" i="104" s="1"/>
  <c r="CM34" i="105" a="1"/>
  <c r="CM34" i="105" s="1"/>
  <c r="BM14" i="104" a="1"/>
  <c r="BM14" i="104" s="1"/>
  <c r="BN14" i="104" a="1"/>
  <c r="BN14" i="104" s="1"/>
  <c r="BK14" i="104" a="1"/>
  <c r="BK14" i="104" s="1"/>
  <c r="BO14" i="104" a="1"/>
  <c r="BO14" i="104" s="1"/>
  <c r="BP14" i="104" a="1"/>
  <c r="BP14" i="104" s="1"/>
  <c r="BQ14" i="104" a="1"/>
  <c r="BQ14" i="104" s="1"/>
  <c r="BL14" i="104" a="1"/>
  <c r="BL14" i="104" s="1"/>
  <c r="BQ59" i="104" a="1"/>
  <c r="BQ59" i="104" s="1"/>
  <c r="BO59" i="104" a="1"/>
  <c r="BO59" i="104" s="1"/>
  <c r="BP59" i="104" a="1"/>
  <c r="BP59" i="104" s="1"/>
  <c r="BK59" i="104" a="1"/>
  <c r="BK59" i="104" s="1"/>
  <c r="BL59" i="104" a="1"/>
  <c r="BL59" i="104" s="1"/>
  <c r="BM59" i="104" a="1"/>
  <c r="BM59" i="104" s="1"/>
  <c r="BN59" i="104" a="1"/>
  <c r="BN59" i="104" s="1"/>
  <c r="BT153" i="103"/>
  <c r="BO137" i="104" a="1"/>
  <c r="BO137" i="104" s="1"/>
  <c r="BP137" i="104" a="1"/>
  <c r="BP137" i="104" s="1"/>
  <c r="BL137" i="104" a="1"/>
  <c r="BL137" i="104" s="1"/>
  <c r="BM137" i="104" a="1"/>
  <c r="BM137" i="104" s="1"/>
  <c r="BN137" i="104" a="1"/>
  <c r="BN137" i="104" s="1"/>
  <c r="BQ137" i="104" a="1"/>
  <c r="BQ137" i="104" s="1"/>
  <c r="BK137" i="104" a="1"/>
  <c r="BK137" i="104" s="1"/>
  <c r="CR43" i="104" a="1"/>
  <c r="CR43" i="104" s="1"/>
  <c r="CT43" i="104" a="1"/>
  <c r="CT43" i="104" s="1"/>
  <c r="CU43" i="104" a="1"/>
  <c r="CU43" i="104" s="1"/>
  <c r="CS43" i="104" a="1"/>
  <c r="CS43" i="104" s="1"/>
  <c r="CH43" i="104" a="1"/>
  <c r="CH43" i="104" s="1"/>
  <c r="CJ20" i="105" a="1"/>
  <c r="CJ20" i="105" s="1"/>
  <c r="AY108" i="105" a="1"/>
  <c r="AY108" i="105" s="1"/>
  <c r="BK41" i="104" a="1"/>
  <c r="BK41" i="104" s="1"/>
  <c r="BQ41" i="104" a="1"/>
  <c r="BQ41" i="104" s="1"/>
  <c r="BL41" i="104" a="1"/>
  <c r="BL41" i="104" s="1"/>
  <c r="BM41" i="104" a="1"/>
  <c r="BM41" i="104" s="1"/>
  <c r="BN41" i="104" a="1"/>
  <c r="BN41" i="104" s="1"/>
  <c r="BO41" i="104" a="1"/>
  <c r="BO41" i="104" s="1"/>
  <c r="BP41" i="104" a="1"/>
  <c r="BP41" i="104" s="1"/>
  <c r="BN18" i="104" a="1"/>
  <c r="BN18" i="104" s="1"/>
  <c r="BP18" i="104" a="1"/>
  <c r="BP18" i="104" s="1"/>
  <c r="BQ18" i="104" a="1"/>
  <c r="BQ18" i="104" s="1"/>
  <c r="BK18" i="104" a="1"/>
  <c r="BK18" i="104" s="1"/>
  <c r="BL18" i="104" a="1"/>
  <c r="BL18" i="104" s="1"/>
  <c r="BM18" i="104" a="1"/>
  <c r="BM18" i="104" s="1"/>
  <c r="BO18" i="104" a="1"/>
  <c r="BO18" i="104" s="1"/>
  <c r="AZ154" i="103"/>
  <c r="AZ153" i="103"/>
  <c r="BA153" i="103"/>
  <c r="BA154" i="103"/>
  <c r="BH154" i="103"/>
  <c r="BH153" i="103"/>
  <c r="BP19" i="104" a="1"/>
  <c r="BP19" i="104" s="1"/>
  <c r="BL19" i="104" a="1"/>
  <c r="BL19" i="104" s="1"/>
  <c r="BM19" i="104" a="1"/>
  <c r="BM19" i="104" s="1"/>
  <c r="BK19" i="104" a="1"/>
  <c r="BK19" i="104" s="1"/>
  <c r="BN19" i="104" a="1"/>
  <c r="BN19" i="104" s="1"/>
  <c r="BO19" i="104" a="1"/>
  <c r="BO19" i="104" s="1"/>
  <c r="BQ19" i="104" a="1"/>
  <c r="BQ19" i="104" s="1"/>
  <c r="BL150" i="104" a="1"/>
  <c r="BL150" i="104" s="1"/>
  <c r="BM150" i="104" a="1"/>
  <c r="BM150" i="104" s="1"/>
  <c r="BO150" i="104" a="1"/>
  <c r="BO150" i="104" s="1"/>
  <c r="BP150" i="104" a="1"/>
  <c r="BP150" i="104" s="1"/>
  <c r="BQ150" i="104" a="1"/>
  <c r="BQ150" i="104" s="1"/>
  <c r="BK150" i="104" a="1"/>
  <c r="BK150" i="104" s="1"/>
  <c r="BN150" i="104" a="1"/>
  <c r="BN150" i="104" s="1"/>
  <c r="BK117" i="104" a="1"/>
  <c r="BK117" i="104" s="1"/>
  <c r="BP117" i="104" a="1"/>
  <c r="BP117" i="104" s="1"/>
  <c r="BL117" i="104" a="1"/>
  <c r="BL117" i="104" s="1"/>
  <c r="BM117" i="104" a="1"/>
  <c r="BM117" i="104" s="1"/>
  <c r="BN117" i="104" a="1"/>
  <c r="BN117" i="104" s="1"/>
  <c r="BO117" i="104" a="1"/>
  <c r="BO117" i="104" s="1"/>
  <c r="BQ117" i="104" a="1"/>
  <c r="BQ117" i="104" s="1"/>
  <c r="CC47" i="105" a="1"/>
  <c r="CC47" i="105" s="1"/>
  <c r="BN64" i="104" a="1"/>
  <c r="BN64" i="104" s="1"/>
  <c r="BO64" i="104" a="1"/>
  <c r="BO64" i="104" s="1"/>
  <c r="BP64" i="104" a="1"/>
  <c r="BP64" i="104" s="1"/>
  <c r="BK64" i="104" a="1"/>
  <c r="BK64" i="104" s="1"/>
  <c r="BQ64" i="104" a="1"/>
  <c r="BQ64" i="104" s="1"/>
  <c r="BL64" i="104" a="1"/>
  <c r="BL64" i="104" s="1"/>
  <c r="BM64" i="104" a="1"/>
  <c r="BM64" i="104" s="1"/>
  <c r="B122" i="105"/>
  <c r="BO121" i="104" a="1"/>
  <c r="BO121" i="104" s="1"/>
  <c r="BK121" i="104" a="1"/>
  <c r="BK121" i="104" s="1"/>
  <c r="BL121" i="104" a="1"/>
  <c r="BL121" i="104" s="1"/>
  <c r="BM121" i="104" a="1"/>
  <c r="BM121" i="104" s="1"/>
  <c r="BN121" i="104" a="1"/>
  <c r="BN121" i="104" s="1"/>
  <c r="BP121" i="104" a="1"/>
  <c r="BP121" i="104" s="1"/>
  <c r="BQ121" i="104" a="1"/>
  <c r="BQ121" i="104" s="1"/>
  <c r="CR59" i="104" a="1"/>
  <c r="CR59" i="104" s="1"/>
  <c r="CS59" i="104" a="1"/>
  <c r="CS59" i="104" s="1"/>
  <c r="CT59" i="104" a="1"/>
  <c r="CT59" i="104" s="1"/>
  <c r="CU59" i="104" a="1"/>
  <c r="CU59" i="104" s="1"/>
  <c r="CH59" i="104" a="1"/>
  <c r="CH59" i="104" s="1"/>
  <c r="BE41" i="105" a="1"/>
  <c r="BE41" i="105" s="1"/>
  <c r="G67" i="105"/>
  <c r="CI154" i="103"/>
  <c r="CI153" i="103"/>
  <c r="B99" i="105"/>
  <c r="D88" i="105"/>
  <c r="BF153" i="104"/>
  <c r="AW154" i="104"/>
  <c r="AW153" i="104"/>
  <c r="N24" i="102" s="1"/>
  <c r="CM53" i="104" a="1"/>
  <c r="CM53" i="104" s="1"/>
  <c r="CM20" i="104" a="1"/>
  <c r="CM20" i="104" s="1"/>
  <c r="BU110" i="104" a="1"/>
  <c r="BU110" i="104" s="1"/>
  <c r="BD88" i="104" a="1"/>
  <c r="BD88" i="104" s="1"/>
  <c r="CM121" i="104" a="1"/>
  <c r="CM121" i="104" s="1"/>
  <c r="CM146" i="104" a="1"/>
  <c r="CM146" i="104" s="1"/>
  <c r="CM8" i="104" a="1"/>
  <c r="CM8" i="104" s="1"/>
  <c r="BD122" i="104" a="1"/>
  <c r="BD122" i="104" s="1"/>
  <c r="BR153" i="103"/>
  <c r="AT72" i="104" a="1"/>
  <c r="AT72" i="104" s="1"/>
  <c r="CR72" i="104" a="1"/>
  <c r="CR72" i="104" s="1"/>
  <c r="CS72" i="104" a="1"/>
  <c r="CS72" i="104" s="1"/>
  <c r="CT72" i="104" a="1"/>
  <c r="CT72" i="104" s="1"/>
  <c r="CU72" i="104" a="1"/>
  <c r="CU72" i="104" s="1"/>
  <c r="CH72" i="104" a="1"/>
  <c r="CH72" i="104" s="1"/>
  <c r="BK17" i="104" a="1"/>
  <c r="BK17" i="104" s="1"/>
  <c r="BM17" i="104" a="1"/>
  <c r="BM17" i="104" s="1"/>
  <c r="BN17" i="104" a="1"/>
  <c r="BN17" i="104" s="1"/>
  <c r="BL17" i="104" a="1"/>
  <c r="BL17" i="104" s="1"/>
  <c r="BO17" i="104" a="1"/>
  <c r="BO17" i="104" s="1"/>
  <c r="BP17" i="104" a="1"/>
  <c r="BP17" i="104" s="1"/>
  <c r="BQ17" i="104" a="1"/>
  <c r="BQ17" i="104" s="1"/>
  <c r="C66" i="105"/>
  <c r="BK50" i="104" a="1"/>
  <c r="BK50" i="104" s="1"/>
  <c r="BL50" i="104" a="1"/>
  <c r="BL50" i="104" s="1"/>
  <c r="BM50" i="104" a="1"/>
  <c r="BM50" i="104" s="1"/>
  <c r="BN50" i="104" a="1"/>
  <c r="BN50" i="104" s="1"/>
  <c r="BO50" i="104" a="1"/>
  <c r="BO50" i="104" s="1"/>
  <c r="BP50" i="104" a="1"/>
  <c r="BP50" i="104" s="1"/>
  <c r="BQ50" i="104" a="1"/>
  <c r="BQ50" i="104" s="1"/>
  <c r="BB154" i="103"/>
  <c r="BB153" i="103"/>
  <c r="BL154" i="103"/>
  <c r="BL153" i="103"/>
  <c r="BP149" i="104" a="1"/>
  <c r="BP149" i="104" s="1"/>
  <c r="BQ149" i="104" a="1"/>
  <c r="BQ149" i="104" s="1"/>
  <c r="BK149" i="104" a="1"/>
  <c r="BK149" i="104" s="1"/>
  <c r="BL149" i="104" a="1"/>
  <c r="BL149" i="104" s="1"/>
  <c r="BM149" i="104" a="1"/>
  <c r="BM149" i="104" s="1"/>
  <c r="BN149" i="104" a="1"/>
  <c r="BN149" i="104" s="1"/>
  <c r="BO149" i="104" a="1"/>
  <c r="BO149" i="104" s="1"/>
  <c r="CS60" i="104" a="1"/>
  <c r="CS60" i="104" s="1"/>
  <c r="CT60" i="104" a="1"/>
  <c r="CT60" i="104" s="1"/>
  <c r="CU60" i="104" a="1"/>
  <c r="CU60" i="104" s="1"/>
  <c r="CR60" i="104" a="1"/>
  <c r="CR60" i="104" s="1"/>
  <c r="CH60" i="104" a="1"/>
  <c r="CH60" i="104" s="1"/>
  <c r="BD60" i="104" a="1"/>
  <c r="BD60" i="104" s="1"/>
  <c r="BM60" i="104" a="1"/>
  <c r="BM60" i="104" s="1"/>
  <c r="CM150" i="105" a="1"/>
  <c r="CM150" i="105" s="1"/>
  <c r="AV137" i="105" a="1"/>
  <c r="AV137" i="105" s="1"/>
  <c r="BK80" i="104" a="1"/>
  <c r="BK80" i="104" s="1"/>
  <c r="BM80" i="104" a="1"/>
  <c r="BM80" i="104" s="1"/>
  <c r="BN80" i="104" a="1"/>
  <c r="BN80" i="104" s="1"/>
  <c r="BO80" i="104" a="1"/>
  <c r="BO80" i="104" s="1"/>
  <c r="BP80" i="104" a="1"/>
  <c r="BP80" i="104" s="1"/>
  <c r="BQ80" i="104" a="1"/>
  <c r="BQ80" i="104" s="1"/>
  <c r="BL80" i="104" a="1"/>
  <c r="BL80" i="104" s="1"/>
  <c r="G86" i="105"/>
  <c r="CR19" i="104" a="1"/>
  <c r="CR19" i="104" s="1"/>
  <c r="CS19" i="104" a="1"/>
  <c r="CS19" i="104" s="1"/>
  <c r="CT19" i="104" a="1"/>
  <c r="CT19" i="104" s="1"/>
  <c r="CU19" i="104" a="1"/>
  <c r="CU19" i="104" s="1"/>
  <c r="CH19" i="104" a="1"/>
  <c r="CH19" i="104" s="1"/>
  <c r="BN153" i="103"/>
  <c r="BN154" i="103"/>
  <c r="CC61" i="104" a="1"/>
  <c r="CC61" i="104" s="1"/>
  <c r="CD61" i="104" a="1"/>
  <c r="CD61" i="104" s="1"/>
  <c r="BZ61" i="104" a="1"/>
  <c r="BZ61" i="104" s="1"/>
  <c r="CA61" i="104" a="1"/>
  <c r="CA61" i="104" s="1"/>
  <c r="CB61" i="104" a="1"/>
  <c r="CB61" i="104" s="1"/>
  <c r="CE61" i="104" a="1"/>
  <c r="CE61" i="104" s="1"/>
  <c r="CF61" i="104" a="1"/>
  <c r="CF61" i="104" s="1"/>
  <c r="BA61" i="104" a="1"/>
  <c r="BA61" i="104" s="1"/>
  <c r="BJ61" i="104" a="1"/>
  <c r="BJ61" i="104" s="1"/>
  <c r="AT50" i="104" a="1"/>
  <c r="AT50" i="104" s="1"/>
  <c r="CR50" i="104" a="1"/>
  <c r="CR50" i="104" s="1"/>
  <c r="CT50" i="104" a="1"/>
  <c r="CT50" i="104" s="1"/>
  <c r="CU50" i="104" a="1"/>
  <c r="CU50" i="104" s="1"/>
  <c r="CS50" i="104" a="1"/>
  <c r="CS50" i="104" s="1"/>
  <c r="CH50" i="104" a="1"/>
  <c r="CH50" i="104" s="1"/>
  <c r="BB154" i="104"/>
  <c r="BB153" i="104"/>
  <c r="BD85" i="104" a="1"/>
  <c r="BD85" i="104" s="1"/>
  <c r="BD135" i="104" a="1"/>
  <c r="BD135" i="104" s="1"/>
  <c r="BD66" i="104" a="1"/>
  <c r="BD66" i="104" s="1"/>
  <c r="BD20" i="104" a="1"/>
  <c r="BD20" i="104" s="1"/>
  <c r="BD118" i="104" a="1"/>
  <c r="BD118" i="104" s="1"/>
  <c r="CM85" i="104" a="1"/>
  <c r="CM85" i="104" s="1"/>
  <c r="CM118" i="104" a="1"/>
  <c r="CM118" i="104" s="1"/>
  <c r="BD59" i="104" a="1"/>
  <c r="BD59" i="104" s="1"/>
  <c r="BR37" i="104" a="1"/>
  <c r="BR37" i="104" s="1"/>
  <c r="BI87" i="104" a="1"/>
  <c r="BI87" i="104" s="1"/>
  <c r="CM112" i="104" a="1"/>
  <c r="CM112" i="104" s="1"/>
  <c r="B44" i="105"/>
  <c r="BS153" i="103"/>
  <c r="CJ18" i="105" a="1"/>
  <c r="CJ18" i="105" s="1"/>
  <c r="CT36" i="104" a="1"/>
  <c r="CT36" i="104" s="1"/>
  <c r="CU36" i="104" a="1"/>
  <c r="CU36" i="104" s="1"/>
  <c r="CS36" i="104" a="1"/>
  <c r="CS36" i="104" s="1"/>
  <c r="CR36" i="104" a="1"/>
  <c r="CR36" i="104" s="1"/>
  <c r="CH36" i="104" a="1"/>
  <c r="CH36" i="104" s="1"/>
  <c r="G146" i="105"/>
  <c r="BK143" i="104" a="1"/>
  <c r="BK143" i="104" s="1"/>
  <c r="BQ143" i="104" a="1"/>
  <c r="BQ143" i="104" s="1"/>
  <c r="BL143" i="104" a="1"/>
  <c r="BL143" i="104" s="1"/>
  <c r="BO143" i="104" a="1"/>
  <c r="BO143" i="104" s="1"/>
  <c r="BP143" i="104" a="1"/>
  <c r="BP143" i="104" s="1"/>
  <c r="BM143" i="104" a="1"/>
  <c r="BM143" i="104" s="1"/>
  <c r="BN143" i="104" a="1"/>
  <c r="BN143" i="104" s="1"/>
  <c r="CB44" i="104" a="1"/>
  <c r="CB44" i="104" s="1"/>
  <c r="CC44" i="104" a="1"/>
  <c r="CC44" i="104" s="1"/>
  <c r="CF44" i="104" a="1"/>
  <c r="CF44" i="104" s="1"/>
  <c r="BZ44" i="104" a="1"/>
  <c r="BZ44" i="104" s="1"/>
  <c r="CA44" i="104" a="1"/>
  <c r="CA44" i="104" s="1"/>
  <c r="CD44" i="104" a="1"/>
  <c r="CD44" i="104" s="1"/>
  <c r="CE44" i="104" a="1"/>
  <c r="CE44" i="104" s="1"/>
  <c r="BA44" i="104" a="1"/>
  <c r="BA44" i="104" s="1"/>
  <c r="BJ44" i="104" a="1"/>
  <c r="BJ44" i="104" s="1"/>
  <c r="CU140" i="104" a="1"/>
  <c r="CU140" i="104" s="1"/>
  <c r="CR140" i="104" a="1"/>
  <c r="CR140" i="104" s="1"/>
  <c r="CS140" i="104" a="1"/>
  <c r="CS140" i="104" s="1"/>
  <c r="CT140" i="104" a="1"/>
  <c r="CT140" i="104" s="1"/>
  <c r="CH140" i="104" a="1"/>
  <c r="CH140" i="104" s="1"/>
  <c r="CR18" i="104" a="1"/>
  <c r="CR18" i="104" s="1"/>
  <c r="CS18" i="104" a="1"/>
  <c r="CS18" i="104" s="1"/>
  <c r="CT18" i="104" a="1"/>
  <c r="CT18" i="104" s="1"/>
  <c r="CU18" i="104" a="1"/>
  <c r="CU18" i="104" s="1"/>
  <c r="CH18" i="104" a="1"/>
  <c r="CH18" i="104" s="1"/>
  <c r="D123" i="105"/>
  <c r="BD154" i="103"/>
  <c r="BD153" i="103"/>
  <c r="BJ154" i="103"/>
  <c r="BJ153" i="103"/>
  <c r="BP25" i="104" a="1"/>
  <c r="BP25" i="104" s="1"/>
  <c r="BK25" i="104" a="1"/>
  <c r="BK25" i="104" s="1"/>
  <c r="BQ25" i="104" a="1"/>
  <c r="BQ25" i="104" s="1"/>
  <c r="BL25" i="104" a="1"/>
  <c r="BL25" i="104" s="1"/>
  <c r="BO25" i="104" a="1"/>
  <c r="BO25" i="104" s="1"/>
  <c r="BM25" i="104" a="1"/>
  <c r="BM25" i="104" s="1"/>
  <c r="BN25" i="104" a="1"/>
  <c r="BN25" i="104" s="1"/>
  <c r="C23" i="105"/>
  <c r="BK107" i="104" a="1"/>
  <c r="BK107" i="104" s="1"/>
  <c r="BP107" i="104" a="1"/>
  <c r="BP107" i="104" s="1"/>
  <c r="BL107" i="104" a="1"/>
  <c r="BL107" i="104" s="1"/>
  <c r="BQ107" i="104" a="1"/>
  <c r="BQ107" i="104" s="1"/>
  <c r="BM107" i="104" a="1"/>
  <c r="BM107" i="104" s="1"/>
  <c r="BN107" i="104" a="1"/>
  <c r="BN107" i="104" s="1"/>
  <c r="BO107" i="104" a="1"/>
  <c r="BO107" i="104" s="1"/>
  <c r="D71" i="105"/>
  <c r="A71" i="105" s="1"/>
  <c r="G137" i="105"/>
  <c r="BM38" i="104" a="1"/>
  <c r="BM38" i="104" s="1"/>
  <c r="BO38" i="104" a="1"/>
  <c r="BO38" i="104" s="1"/>
  <c r="BP38" i="104" a="1"/>
  <c r="BP38" i="104" s="1"/>
  <c r="BK38" i="104" a="1"/>
  <c r="BK38" i="104" s="1"/>
  <c r="BL38" i="104" a="1"/>
  <c r="BL38" i="104" s="1"/>
  <c r="BN38" i="104" a="1"/>
  <c r="BN38" i="104" s="1"/>
  <c r="BQ38" i="104" a="1"/>
  <c r="BQ38" i="104" s="1"/>
  <c r="CM153" i="103"/>
  <c r="CM154" i="103"/>
  <c r="BO51" i="104" a="1"/>
  <c r="BO51" i="104" s="1"/>
  <c r="BP51" i="104" a="1"/>
  <c r="BP51" i="104" s="1"/>
  <c r="BK51" i="104" a="1"/>
  <c r="BK51" i="104" s="1"/>
  <c r="BL51" i="104" a="1"/>
  <c r="BL51" i="104" s="1"/>
  <c r="BM51" i="104" a="1"/>
  <c r="BM51" i="104" s="1"/>
  <c r="BN51" i="104" a="1"/>
  <c r="BN51" i="104" s="1"/>
  <c r="BQ51" i="104" a="1"/>
  <c r="BQ51" i="104" s="1"/>
  <c r="BK144" i="104" a="1"/>
  <c r="BK144" i="104" s="1"/>
  <c r="BL144" i="104" a="1"/>
  <c r="BL144" i="104" s="1"/>
  <c r="BQ144" i="104" a="1"/>
  <c r="BQ144" i="104" s="1"/>
  <c r="BP144" i="104" a="1"/>
  <c r="BP144" i="104" s="1"/>
  <c r="BM144" i="104" a="1"/>
  <c r="BM144" i="104" s="1"/>
  <c r="BN144" i="104" a="1"/>
  <c r="BN144" i="104" s="1"/>
  <c r="BO144" i="104" a="1"/>
  <c r="BO144" i="104" s="1"/>
  <c r="CR128" i="104" a="1"/>
  <c r="CR128" i="104" s="1"/>
  <c r="CS128" i="104" a="1"/>
  <c r="CS128" i="104" s="1"/>
  <c r="CT128" i="104" a="1"/>
  <c r="CT128" i="104" s="1"/>
  <c r="CU128" i="104" a="1"/>
  <c r="CU128" i="104" s="1"/>
  <c r="CH128" i="104" a="1"/>
  <c r="CH128" i="104" s="1"/>
  <c r="AN153" i="104"/>
  <c r="E24" i="102" s="1"/>
  <c r="CM67" i="104" a="1"/>
  <c r="CM67" i="104" s="1"/>
  <c r="BR53" i="104" a="1"/>
  <c r="BR53" i="104" s="1"/>
  <c r="CM50" i="104" a="1"/>
  <c r="CM50" i="104" s="1"/>
  <c r="BU146" i="104" a="1"/>
  <c r="BU146" i="104" s="1"/>
  <c r="CM43" i="104" a="1"/>
  <c r="CM43" i="104" s="1"/>
  <c r="BD43" i="104" a="1"/>
  <c r="BD43" i="104" s="1"/>
  <c r="CM52" i="104" a="1"/>
  <c r="CM52" i="104" s="1"/>
  <c r="CX90" i="104" a="1"/>
  <c r="CX90" i="104" s="1"/>
  <c r="CL90" i="104" a="1"/>
  <c r="CL90" i="104" s="1"/>
  <c r="BH90" i="104" a="1"/>
  <c r="BH90" i="104" s="1"/>
  <c r="CQ90" i="104" a="1"/>
  <c r="CQ90" i="104" s="1"/>
  <c r="BQ90" i="104" a="1"/>
  <c r="BQ90" i="104" s="1"/>
  <c r="CU90" i="104" a="1"/>
  <c r="CU90" i="104" s="1"/>
  <c r="BY90" i="104" a="1"/>
  <c r="BY90" i="104" s="1"/>
  <c r="CM23" i="104" a="1"/>
  <c r="CM23" i="104" s="1"/>
  <c r="BD128" i="104" a="1"/>
  <c r="BD128" i="104" s="1"/>
  <c r="CV154" i="104"/>
  <c r="CO154" i="104"/>
  <c r="CM80" i="104" a="1"/>
  <c r="CM80" i="104" s="1"/>
  <c r="BD19" i="104" a="1"/>
  <c r="BD19" i="104" s="1"/>
  <c r="BD52" i="104" a="1"/>
  <c r="BD52" i="104" s="1"/>
  <c r="AA154" i="104"/>
  <c r="CF154" i="103"/>
  <c r="CF153" i="103"/>
  <c r="BO34" i="104" a="1"/>
  <c r="BO34" i="104" s="1"/>
  <c r="BQ34" i="104" a="1"/>
  <c r="BQ34" i="104" s="1"/>
  <c r="BK34" i="104" a="1"/>
  <c r="BK34" i="104" s="1"/>
  <c r="BL34" i="104" a="1"/>
  <c r="BL34" i="104" s="1"/>
  <c r="BM34" i="104" a="1"/>
  <c r="BM34" i="104" s="1"/>
  <c r="BN34" i="104" a="1"/>
  <c r="BN34" i="104" s="1"/>
  <c r="BP34" i="104" a="1"/>
  <c r="BP34" i="104" s="1"/>
  <c r="B144" i="105"/>
  <c r="CR154" i="103"/>
  <c r="CR153" i="103"/>
  <c r="CR70" i="104" a="1"/>
  <c r="CR70" i="104" s="1"/>
  <c r="CS70" i="104" a="1"/>
  <c r="CS70" i="104" s="1"/>
  <c r="CT70" i="104" a="1"/>
  <c r="CT70" i="104" s="1"/>
  <c r="CU70" i="104" a="1"/>
  <c r="CU70" i="104" s="1"/>
  <c r="CH70" i="104" a="1"/>
  <c r="CH70" i="104" s="1"/>
  <c r="BN24" i="104" a="1"/>
  <c r="BN24" i="104" s="1"/>
  <c r="BO24" i="104" a="1"/>
  <c r="BO24" i="104" s="1"/>
  <c r="BK24" i="104" a="1"/>
  <c r="BK24" i="104" s="1"/>
  <c r="BL24" i="104" a="1"/>
  <c r="BL24" i="104" s="1"/>
  <c r="BM24" i="104" a="1"/>
  <c r="BM24" i="104" s="1"/>
  <c r="BP24" i="104" a="1"/>
  <c r="BP24" i="104" s="1"/>
  <c r="BQ24" i="104" a="1"/>
  <c r="BQ24" i="104" s="1"/>
  <c r="BE153" i="104"/>
  <c r="BE154" i="104"/>
  <c r="CZ102" i="104" a="1"/>
  <c r="CZ102" i="104" s="1"/>
  <c r="CQ102" i="104" a="1"/>
  <c r="CQ102" i="104" s="1"/>
  <c r="BH102" i="104" a="1"/>
  <c r="BH102" i="104" s="1"/>
  <c r="CL102" i="104" a="1"/>
  <c r="CL102" i="104" s="1"/>
  <c r="CX102" i="104" a="1"/>
  <c r="CX102" i="104" s="1"/>
  <c r="DA102" i="104" a="1"/>
  <c r="DA102" i="104" s="1"/>
  <c r="BQ102" i="104" a="1"/>
  <c r="BQ102" i="104" s="1"/>
  <c r="CU102" i="104" a="1"/>
  <c r="CU102" i="104" s="1"/>
  <c r="BY102" i="104" a="1"/>
  <c r="BY102" i="104" s="1"/>
  <c r="BD112" i="104" a="1"/>
  <c r="BD112" i="104" s="1"/>
  <c r="BR147" i="104" a="1"/>
  <c r="BR147" i="104" s="1"/>
  <c r="CM28" i="104" a="1"/>
  <c r="CM28" i="104" s="1"/>
  <c r="CM19" i="104" a="1"/>
  <c r="CM19" i="104" s="1"/>
  <c r="CW153" i="104"/>
  <c r="CW154" i="104"/>
  <c r="CG153" i="104"/>
  <c r="CG154" i="104"/>
  <c r="CM140" i="104" a="1"/>
  <c r="CM140" i="104" s="1"/>
  <c r="BR69" i="104" a="1"/>
  <c r="BR69" i="104" s="1"/>
  <c r="CT138" i="104" a="1"/>
  <c r="CT138" i="104" s="1"/>
  <c r="CR138" i="104" a="1"/>
  <c r="CR138" i="104" s="1"/>
  <c r="CS138" i="104" a="1"/>
  <c r="CS138" i="104" s="1"/>
  <c r="CU138" i="104" a="1"/>
  <c r="CU138" i="104" s="1"/>
  <c r="CH138" i="104" a="1"/>
  <c r="CH138" i="104" s="1"/>
  <c r="CT143" i="104" a="1"/>
  <c r="CT143" i="104" s="1"/>
  <c r="CU143" i="104" a="1"/>
  <c r="CU143" i="104" s="1"/>
  <c r="CR143" i="104" a="1"/>
  <c r="CR143" i="104" s="1"/>
  <c r="CS143" i="104" a="1"/>
  <c r="CS143" i="104" s="1"/>
  <c r="CH143" i="104" a="1"/>
  <c r="CH143" i="104" s="1"/>
  <c r="BN58" i="104" a="1"/>
  <c r="BN58" i="104" s="1"/>
  <c r="BK58" i="104" a="1"/>
  <c r="BK58" i="104" s="1"/>
  <c r="BL58" i="104" a="1"/>
  <c r="BL58" i="104" s="1"/>
  <c r="BM58" i="104" a="1"/>
  <c r="BM58" i="104" s="1"/>
  <c r="BO58" i="104" a="1"/>
  <c r="BO58" i="104" s="1"/>
  <c r="BP58" i="104" a="1"/>
  <c r="BP58" i="104" s="1"/>
  <c r="BQ58" i="104" a="1"/>
  <c r="BQ58" i="104" s="1"/>
  <c r="CE153" i="103"/>
  <c r="CE154" i="103"/>
  <c r="BN105" i="104" a="1"/>
  <c r="BN105" i="104" s="1"/>
  <c r="BO105" i="104" a="1"/>
  <c r="BO105" i="104" s="1"/>
  <c r="BK105" i="104" a="1"/>
  <c r="BK105" i="104" s="1"/>
  <c r="BP105" i="104" a="1"/>
  <c r="BP105" i="104" s="1"/>
  <c r="BL105" i="104" a="1"/>
  <c r="BL105" i="104" s="1"/>
  <c r="BQ105" i="104" a="1"/>
  <c r="BQ105" i="104" s="1"/>
  <c r="BM105" i="104" a="1"/>
  <c r="BM105" i="104" s="1"/>
  <c r="CB154" i="103"/>
  <c r="CB153" i="103"/>
  <c r="CR8" i="104" a="1"/>
  <c r="CR8" i="104" s="1"/>
  <c r="CS8" i="104" a="1"/>
  <c r="CS8" i="104" s="1"/>
  <c r="CT8" i="104" a="1"/>
  <c r="CT8" i="104" s="1"/>
  <c r="CU8" i="104" a="1"/>
  <c r="CU8" i="104" s="1"/>
  <c r="CH8" i="104" a="1"/>
  <c r="CH8" i="104" s="1"/>
  <c r="BD8" i="104" a="1"/>
  <c r="BD8" i="104" s="1"/>
  <c r="BM8" i="104" a="1"/>
  <c r="BM8" i="104" s="1"/>
  <c r="BM30" i="104" a="1"/>
  <c r="BM30" i="104" s="1"/>
  <c r="BO30" i="104" a="1"/>
  <c r="BO30" i="104" s="1"/>
  <c r="BL30" i="104" a="1"/>
  <c r="BL30" i="104" s="1"/>
  <c r="BN30" i="104" a="1"/>
  <c r="BN30" i="104" s="1"/>
  <c r="BP30" i="104" a="1"/>
  <c r="BP30" i="104" s="1"/>
  <c r="BQ30" i="104" a="1"/>
  <c r="BQ30" i="104" s="1"/>
  <c r="BK30" i="104" a="1"/>
  <c r="BK30" i="104" s="1"/>
  <c r="BF153" i="103"/>
  <c r="BF154" i="103"/>
  <c r="CU66" i="104" a="1"/>
  <c r="CU66" i="104" s="1"/>
  <c r="CR66" i="104" a="1"/>
  <c r="CR66" i="104" s="1"/>
  <c r="CS66" i="104" a="1"/>
  <c r="CS66" i="104" s="1"/>
  <c r="CT66" i="104" a="1"/>
  <c r="CT66" i="104" s="1"/>
  <c r="CH66" i="104" a="1"/>
  <c r="CH66" i="104" s="1"/>
  <c r="BP145" i="104" a="1"/>
  <c r="BP145" i="104" s="1"/>
  <c r="BK145" i="104" a="1"/>
  <c r="BK145" i="104" s="1"/>
  <c r="BL145" i="104" a="1"/>
  <c r="BL145" i="104" s="1"/>
  <c r="BM145" i="104" a="1"/>
  <c r="BM145" i="104" s="1"/>
  <c r="BN145" i="104" a="1"/>
  <c r="BN145" i="104" s="1"/>
  <c r="BO145" i="104" a="1"/>
  <c r="BO145" i="104" s="1"/>
  <c r="BQ145" i="104" a="1"/>
  <c r="BQ145" i="104" s="1"/>
  <c r="BO112" i="104" a="1"/>
  <c r="BO112" i="104" s="1"/>
  <c r="BK112" i="104" a="1"/>
  <c r="BK112" i="104" s="1"/>
  <c r="BP112" i="104" a="1"/>
  <c r="BP112" i="104" s="1"/>
  <c r="BL112" i="104" a="1"/>
  <c r="BL112" i="104" s="1"/>
  <c r="BQ112" i="104" a="1"/>
  <c r="BQ112" i="104" s="1"/>
  <c r="BM112" i="104" a="1"/>
  <c r="BM112" i="104" s="1"/>
  <c r="BN112" i="104" a="1"/>
  <c r="BN112" i="104" s="1"/>
  <c r="BK118" i="104" a="1"/>
  <c r="BK118" i="104" s="1"/>
  <c r="BL118" i="104" a="1"/>
  <c r="BL118" i="104" s="1"/>
  <c r="BQ118" i="104" a="1"/>
  <c r="BQ118" i="104" s="1"/>
  <c r="BM118" i="104" a="1"/>
  <c r="BM118" i="104" s="1"/>
  <c r="BN118" i="104" a="1"/>
  <c r="BN118" i="104" s="1"/>
  <c r="BO118" i="104" a="1"/>
  <c r="BO118" i="104" s="1"/>
  <c r="BP118" i="104" a="1"/>
  <c r="BP118" i="104" s="1"/>
  <c r="CL153" i="103"/>
  <c r="K30" i="102" s="1"/>
  <c r="CL154" i="103"/>
  <c r="BQ43" i="104" a="1"/>
  <c r="BQ43" i="104" s="1"/>
  <c r="BL43" i="104" a="1"/>
  <c r="BL43" i="104" s="1"/>
  <c r="BK43" i="104" a="1"/>
  <c r="BK43" i="104" s="1"/>
  <c r="BO43" i="104" a="1"/>
  <c r="BO43" i="104" s="1"/>
  <c r="BP43" i="104" a="1"/>
  <c r="BP43" i="104" s="1"/>
  <c r="BM43" i="104" a="1"/>
  <c r="BM43" i="104" s="1"/>
  <c r="BN43" i="104" a="1"/>
  <c r="BN43" i="104" s="1"/>
  <c r="G16" i="105"/>
  <c r="BO123" i="104" a="1"/>
  <c r="BO123" i="104" s="1"/>
  <c r="BP123" i="104" a="1"/>
  <c r="BP123" i="104" s="1"/>
  <c r="BN123" i="104" a="1"/>
  <c r="BN123" i="104" s="1"/>
  <c r="BQ123" i="104" a="1"/>
  <c r="BQ123" i="104" s="1"/>
  <c r="BK123" i="104" a="1"/>
  <c r="BK123" i="104" s="1"/>
  <c r="BL123" i="104" a="1"/>
  <c r="BL123" i="104" s="1"/>
  <c r="BM123" i="104" a="1"/>
  <c r="BM123" i="104" s="1"/>
  <c r="BC153" i="104"/>
  <c r="BC154" i="104"/>
  <c r="BD137" i="104" a="1"/>
  <c r="BD137" i="104" s="1"/>
  <c r="CM60" i="104" a="1"/>
  <c r="CM60" i="104" s="1"/>
  <c r="AV154" i="104"/>
  <c r="CZ90" i="104" a="1"/>
  <c r="CZ90" i="104" s="1"/>
  <c r="BD23" i="104" a="1"/>
  <c r="BD23" i="104" s="1"/>
  <c r="CM110" i="104" a="1"/>
  <c r="CM110" i="104" s="1"/>
  <c r="BD70" i="104" a="1"/>
  <c r="BD70" i="104" s="1"/>
  <c r="DA90" i="104" a="1"/>
  <c r="DA90" i="104" s="1"/>
  <c r="CM135" i="104" a="1"/>
  <c r="CM135" i="104" s="1"/>
  <c r="BD121" i="104" a="1"/>
  <c r="BD121" i="104" s="1"/>
  <c r="BD143" i="104" a="1"/>
  <c r="BD143" i="104" s="1"/>
  <c r="CM122" i="104" a="1"/>
  <c r="CM122" i="104" s="1"/>
  <c r="BD67" i="104" a="1"/>
  <c r="BD67" i="104" s="1"/>
  <c r="BD50" i="104" a="1"/>
  <c r="BD50" i="104" s="1"/>
  <c r="BQ4" i="104" a="1"/>
  <c r="BQ4" i="104" s="1"/>
  <c r="BK4" i="104" a="1"/>
  <c r="BK4" i="104" s="1"/>
  <c r="BL4" i="104" a="1"/>
  <c r="BL4" i="104" s="1"/>
  <c r="BM4" i="104" a="1"/>
  <c r="BM4" i="104" s="1"/>
  <c r="BP4" i="104" a="1"/>
  <c r="BP4" i="104" s="1"/>
  <c r="BN4" i="104" a="1"/>
  <c r="BN4" i="104" s="1"/>
  <c r="BO4" i="104" a="1"/>
  <c r="BO4" i="104" s="1"/>
  <c r="BK20" i="104" a="1"/>
  <c r="BK20" i="104" s="1"/>
  <c r="BM20" i="104" a="1"/>
  <c r="BM20" i="104" s="1"/>
  <c r="BN20" i="104" a="1"/>
  <c r="BN20" i="104" s="1"/>
  <c r="BL20" i="104" a="1"/>
  <c r="BL20" i="104" s="1"/>
  <c r="BP20" i="104" a="1"/>
  <c r="BP20" i="104" s="1"/>
  <c r="BQ20" i="104" a="1"/>
  <c r="BQ20" i="104" s="1"/>
  <c r="BO20" i="104" a="1"/>
  <c r="BO20" i="104" s="1"/>
  <c r="BU153" i="103"/>
  <c r="BU154" i="103"/>
  <c r="CC121" i="105" a="1"/>
  <c r="CC121" i="105" s="1"/>
  <c r="BP81" i="104" a="1"/>
  <c r="BP81" i="104" s="1"/>
  <c r="BK81" i="104" a="1"/>
  <c r="BK81" i="104" s="1"/>
  <c r="BM81" i="104" a="1"/>
  <c r="BM81" i="104" s="1"/>
  <c r="BL81" i="104" a="1"/>
  <c r="BL81" i="104" s="1"/>
  <c r="BN81" i="104" a="1"/>
  <c r="BN81" i="104" s="1"/>
  <c r="BO81" i="104" a="1"/>
  <c r="BO81" i="104" s="1"/>
  <c r="BQ81" i="104" a="1"/>
  <c r="BQ81" i="104" s="1"/>
  <c r="CV154" i="103"/>
  <c r="CV153" i="103"/>
  <c r="C38" i="105"/>
  <c r="CW153" i="103"/>
  <c r="AY153" i="103"/>
  <c r="AY154" i="103"/>
  <c r="BK154" i="103"/>
  <c r="BK153" i="103"/>
  <c r="CR35" i="104" a="1"/>
  <c r="CR35" i="104" s="1"/>
  <c r="CT35" i="104" a="1"/>
  <c r="CT35" i="104" s="1"/>
  <c r="CS35" i="104" a="1"/>
  <c r="CS35" i="104" s="1"/>
  <c r="CU35" i="104" a="1"/>
  <c r="CU35" i="104" s="1"/>
  <c r="CH35" i="104" a="1"/>
  <c r="CH35" i="104" s="1"/>
  <c r="CS88" i="104" a="1"/>
  <c r="CS88" i="104" s="1"/>
  <c r="CT88" i="104" a="1"/>
  <c r="CT88" i="104" s="1"/>
  <c r="CU88" i="104" a="1"/>
  <c r="CU88" i="104" s="1"/>
  <c r="CR88" i="104" a="1"/>
  <c r="CR88" i="104" s="1"/>
  <c r="CH88" i="104" a="1"/>
  <c r="CH88" i="104" s="1"/>
  <c r="CN154" i="103"/>
  <c r="CN153" i="103"/>
  <c r="BL32" i="104" a="1"/>
  <c r="BL32" i="104" s="1"/>
  <c r="BM32" i="104" a="1"/>
  <c r="BM32" i="104" s="1"/>
  <c r="BN32" i="104" a="1"/>
  <c r="BN32" i="104" s="1"/>
  <c r="BO32" i="104" a="1"/>
  <c r="BO32" i="104" s="1"/>
  <c r="BP32" i="104" a="1"/>
  <c r="BP32" i="104" s="1"/>
  <c r="BQ32" i="104" a="1"/>
  <c r="BQ32" i="104" s="1"/>
  <c r="BK32" i="104" a="1"/>
  <c r="BK32" i="104" s="1"/>
  <c r="CU47" i="104" a="1"/>
  <c r="CU47" i="104" s="1"/>
  <c r="CR47" i="104" a="1"/>
  <c r="CR47" i="104" s="1"/>
  <c r="CS47" i="104" a="1"/>
  <c r="CS47" i="104" s="1"/>
  <c r="CT47" i="104" a="1"/>
  <c r="CT47" i="104" s="1"/>
  <c r="CH47" i="104" a="1"/>
  <c r="CH47" i="104" s="1"/>
  <c r="CU153" i="103"/>
  <c r="CU154" i="103"/>
  <c r="CU53" i="104" a="1"/>
  <c r="CU53" i="104" s="1"/>
  <c r="CR53" i="104" a="1"/>
  <c r="CR53" i="104" s="1"/>
  <c r="CS53" i="104" a="1"/>
  <c r="CS53" i="104" s="1"/>
  <c r="CT53" i="104" a="1"/>
  <c r="CT53" i="104" s="1"/>
  <c r="CH53" i="104" a="1"/>
  <c r="CH53" i="104" s="1"/>
  <c r="BD53" i="104" a="1"/>
  <c r="BD53" i="104" s="1"/>
  <c r="BM53" i="104" a="1"/>
  <c r="BM53" i="104" s="1"/>
  <c r="G26" i="105"/>
  <c r="AW59" i="105" a="1"/>
  <c r="AW59" i="105" s="1"/>
  <c r="BL26" i="104" a="1"/>
  <c r="BL26" i="104" s="1"/>
  <c r="BP26" i="104" a="1"/>
  <c r="BP26" i="104" s="1"/>
  <c r="BQ26" i="104" a="1"/>
  <c r="BQ26" i="104" s="1"/>
  <c r="BK26" i="104" a="1"/>
  <c r="BK26" i="104" s="1"/>
  <c r="BM26" i="104" a="1"/>
  <c r="BM26" i="104" s="1"/>
  <c r="BN26" i="104" a="1"/>
  <c r="BN26" i="104" s="1"/>
  <c r="BO26" i="104" a="1"/>
  <c r="BO26" i="104" s="1"/>
  <c r="BK99" i="104" a="1"/>
  <c r="BK99" i="104" s="1"/>
  <c r="BQ99" i="104" a="1"/>
  <c r="BQ99" i="104" s="1"/>
  <c r="BL99" i="104" a="1"/>
  <c r="BL99" i="104" s="1"/>
  <c r="BM99" i="104" a="1"/>
  <c r="BM99" i="104" s="1"/>
  <c r="BN99" i="104" a="1"/>
  <c r="BN99" i="104" s="1"/>
  <c r="BO99" i="104" a="1"/>
  <c r="BO99" i="104" s="1"/>
  <c r="BP99" i="104" a="1"/>
  <c r="BP99" i="104" s="1"/>
  <c r="D34" i="105"/>
  <c r="D32" i="105"/>
  <c r="CC73" i="104" a="1"/>
  <c r="CC73" i="104" s="1"/>
  <c r="CD73" i="104" a="1"/>
  <c r="CD73" i="104" s="1"/>
  <c r="CE73" i="104" a="1"/>
  <c r="CE73" i="104" s="1"/>
  <c r="BZ73" i="104" a="1"/>
  <c r="BZ73" i="104" s="1"/>
  <c r="CA73" i="104" a="1"/>
  <c r="CA73" i="104" s="1"/>
  <c r="CB73" i="104" a="1"/>
  <c r="CB73" i="104" s="1"/>
  <c r="CF73" i="104" a="1"/>
  <c r="CF73" i="104" s="1"/>
  <c r="BA73" i="104" a="1"/>
  <c r="BA73" i="104" s="1"/>
  <c r="BJ73" i="104" a="1"/>
  <c r="BJ73" i="104" s="1"/>
  <c r="BM36" i="104" a="1"/>
  <c r="BM36" i="104" s="1"/>
  <c r="BO36" i="104" a="1"/>
  <c r="BO36" i="104" s="1"/>
  <c r="BP36" i="104" a="1"/>
  <c r="BP36" i="104" s="1"/>
  <c r="BQ36" i="104" a="1"/>
  <c r="BQ36" i="104" s="1"/>
  <c r="BK36" i="104" a="1"/>
  <c r="BK36" i="104" s="1"/>
  <c r="BL36" i="104" a="1"/>
  <c r="BL36" i="104" s="1"/>
  <c r="BN36" i="104" a="1"/>
  <c r="BN36" i="104" s="1"/>
  <c r="D76" i="105"/>
  <c r="B36" i="105"/>
  <c r="D7" i="105"/>
  <c r="BK52" i="104" a="1"/>
  <c r="BK52" i="104" s="1"/>
  <c r="BP52" i="104" a="1"/>
  <c r="BP52" i="104" s="1"/>
  <c r="BL52" i="104" a="1"/>
  <c r="BL52" i="104" s="1"/>
  <c r="BM52" i="104" a="1"/>
  <c r="BM52" i="104" s="1"/>
  <c r="BN52" i="104" a="1"/>
  <c r="BN52" i="104" s="1"/>
  <c r="BO52" i="104" a="1"/>
  <c r="BO52" i="104" s="1"/>
  <c r="BQ52" i="104" a="1"/>
  <c r="BQ52" i="104" s="1"/>
  <c r="CA146" i="104" a="1"/>
  <c r="CA146" i="104" s="1"/>
  <c r="BZ146" i="104" a="1"/>
  <c r="BZ146" i="104" s="1"/>
  <c r="CB146" i="104" a="1"/>
  <c r="CB146" i="104" s="1"/>
  <c r="CC146" i="104" a="1"/>
  <c r="CC146" i="104" s="1"/>
  <c r="CD146" i="104" a="1"/>
  <c r="CD146" i="104" s="1"/>
  <c r="CE146" i="104" a="1"/>
  <c r="CE146" i="104" s="1"/>
  <c r="CF146" i="104" a="1"/>
  <c r="CF146" i="104" s="1"/>
  <c r="BA146" i="104" a="1"/>
  <c r="BA146" i="104" s="1"/>
  <c r="BJ146" i="104" a="1"/>
  <c r="BJ146" i="104" s="1"/>
  <c r="BV153" i="103"/>
  <c r="BV154" i="103"/>
  <c r="BQ35" i="104" a="1"/>
  <c r="BQ35" i="104" s="1"/>
  <c r="BK35" i="104" a="1"/>
  <c r="BK35" i="104" s="1"/>
  <c r="BL35" i="104" a="1"/>
  <c r="BL35" i="104" s="1"/>
  <c r="BM35" i="104" a="1"/>
  <c r="BM35" i="104" s="1"/>
  <c r="BN35" i="104" a="1"/>
  <c r="BN35" i="104" s="1"/>
  <c r="BO35" i="104" a="1"/>
  <c r="BO35" i="104" s="1"/>
  <c r="BP35" i="104" a="1"/>
  <c r="BP35" i="104" s="1"/>
  <c r="BK140" i="104" a="1"/>
  <c r="BK140" i="104" s="1"/>
  <c r="BL140" i="104" a="1"/>
  <c r="BL140" i="104" s="1"/>
  <c r="BQ140" i="104" a="1"/>
  <c r="BQ140" i="104" s="1"/>
  <c r="BP140" i="104" a="1"/>
  <c r="BP140" i="104" s="1"/>
  <c r="BM140" i="104" a="1"/>
  <c r="BM140" i="104" s="1"/>
  <c r="BN140" i="104" a="1"/>
  <c r="BN140" i="104" s="1"/>
  <c r="BO140" i="104" a="1"/>
  <c r="BO140" i="104" s="1"/>
  <c r="CJ154" i="103"/>
  <c r="CJ153" i="103"/>
  <c r="BK135" i="104" a="1"/>
  <c r="BK135" i="104" s="1"/>
  <c r="BP135" i="104" a="1"/>
  <c r="BP135" i="104" s="1"/>
  <c r="BQ135" i="104" a="1"/>
  <c r="BQ135" i="104" s="1"/>
  <c r="BL135" i="104" a="1"/>
  <c r="BL135" i="104" s="1"/>
  <c r="BM135" i="104" a="1"/>
  <c r="BM135" i="104" s="1"/>
  <c r="BN135" i="104" a="1"/>
  <c r="BN135" i="104" s="1"/>
  <c r="BO135" i="104" a="1"/>
  <c r="BO135" i="104" s="1"/>
  <c r="BO70" i="104" a="1"/>
  <c r="BO70" i="104" s="1"/>
  <c r="BK70" i="104" a="1"/>
  <c r="BK70" i="104" s="1"/>
  <c r="BP70" i="104" a="1"/>
  <c r="BP70" i="104" s="1"/>
  <c r="BM70" i="104" a="1"/>
  <c r="BM70" i="104" s="1"/>
  <c r="BN70" i="104" a="1"/>
  <c r="BN70" i="104" s="1"/>
  <c r="BQ70" i="104" a="1"/>
  <c r="BQ70" i="104" s="1"/>
  <c r="BL70" i="104" a="1"/>
  <c r="BL70" i="104" s="1"/>
  <c r="BN67" i="104" a="1"/>
  <c r="BN67" i="104" s="1"/>
  <c r="BO67" i="104" a="1"/>
  <c r="BO67" i="104" s="1"/>
  <c r="BP67" i="104" a="1"/>
  <c r="BP67" i="104" s="1"/>
  <c r="BQ67" i="104" a="1"/>
  <c r="BQ67" i="104" s="1"/>
  <c r="BK67" i="104" a="1"/>
  <c r="BK67" i="104" s="1"/>
  <c r="BL67" i="104" a="1"/>
  <c r="BL67" i="104" s="1"/>
  <c r="BM67" i="104" a="1"/>
  <c r="BM67" i="104" s="1"/>
  <c r="BG153" i="103"/>
  <c r="BG154" i="103"/>
  <c r="BP154" i="103"/>
  <c r="BP153" i="103"/>
  <c r="BM7" i="104" a="1"/>
  <c r="BM7" i="104" s="1"/>
  <c r="BO7" i="104" a="1"/>
  <c r="BO7" i="104" s="1"/>
  <c r="BP7" i="104" a="1"/>
  <c r="BP7" i="104" s="1"/>
  <c r="BK7" i="104" a="1"/>
  <c r="BK7" i="104" s="1"/>
  <c r="BL7" i="104" a="1"/>
  <c r="BL7" i="104" s="1"/>
  <c r="BN7" i="104" a="1"/>
  <c r="BN7" i="104" s="1"/>
  <c r="BQ7" i="104" a="1"/>
  <c r="BQ7" i="104" s="1"/>
  <c r="A158" i="99" a="1"/>
  <c r="A158" i="99" s="1"/>
  <c r="CU87" i="104" a="1"/>
  <c r="CU87" i="104" s="1"/>
  <c r="CR87" i="104" a="1"/>
  <c r="CR87" i="104" s="1"/>
  <c r="CS87" i="104" a="1"/>
  <c r="CS87" i="104" s="1"/>
  <c r="CT87" i="104" a="1"/>
  <c r="CT87" i="104" s="1"/>
  <c r="CH87" i="104" a="1"/>
  <c r="CH87" i="104" s="1"/>
  <c r="BD87" i="104" a="1"/>
  <c r="BD87" i="104" s="1"/>
  <c r="CO153" i="103"/>
  <c r="CO154" i="103"/>
  <c r="BP16" i="104" a="1"/>
  <c r="BP16" i="104" s="1"/>
  <c r="BK16" i="104" a="1"/>
  <c r="BK16" i="104" s="1"/>
  <c r="BL16" i="104" a="1"/>
  <c r="BL16" i="104" s="1"/>
  <c r="BN16" i="104" a="1"/>
  <c r="BN16" i="104" s="1"/>
  <c r="BO16" i="104" a="1"/>
  <c r="BO16" i="104" s="1"/>
  <c r="BQ16" i="104" a="1"/>
  <c r="BQ16" i="104" s="1"/>
  <c r="BM16" i="104" a="1"/>
  <c r="BM16" i="104" s="1"/>
  <c r="CR81" i="104" a="1"/>
  <c r="CR81" i="104" s="1"/>
  <c r="CS81" i="104" a="1"/>
  <c r="CS81" i="104" s="1"/>
  <c r="CT81" i="104" a="1"/>
  <c r="CT81" i="104" s="1"/>
  <c r="CU81" i="104" a="1"/>
  <c r="CU81" i="104" s="1"/>
  <c r="CH81" i="104" a="1"/>
  <c r="CH81" i="104" s="1"/>
  <c r="BP9" i="104" a="1"/>
  <c r="BP9" i="104" s="1"/>
  <c r="BQ9" i="104" a="1"/>
  <c r="BQ9" i="104" s="1"/>
  <c r="BK9" i="104" a="1"/>
  <c r="BK9" i="104" s="1"/>
  <c r="BL9" i="104" a="1"/>
  <c r="BL9" i="104" s="1"/>
  <c r="BM9" i="104" a="1"/>
  <c r="BM9" i="104" s="1"/>
  <c r="BN9" i="104" a="1"/>
  <c r="BN9" i="104" s="1"/>
  <c r="BO9" i="104" a="1"/>
  <c r="BO9" i="104" s="1"/>
  <c r="CY153" i="103"/>
  <c r="BO47" i="104" a="1"/>
  <c r="BO47" i="104" s="1"/>
  <c r="BK47" i="104" a="1"/>
  <c r="BK47" i="104" s="1"/>
  <c r="BP47" i="104" a="1"/>
  <c r="BP47" i="104" s="1"/>
  <c r="BL47" i="104" a="1"/>
  <c r="BL47" i="104" s="1"/>
  <c r="BQ47" i="104" a="1"/>
  <c r="BQ47" i="104" s="1"/>
  <c r="BM47" i="104" a="1"/>
  <c r="BM47" i="104" s="1"/>
  <c r="BN47" i="104" a="1"/>
  <c r="BN47" i="104" s="1"/>
  <c r="C19" i="105"/>
  <c r="CM87" i="104" a="1"/>
  <c r="CM87" i="104" s="1"/>
  <c r="BD35" i="104" a="1"/>
  <c r="BD35" i="104" s="1"/>
  <c r="BR13" i="104" a="1"/>
  <c r="BR13" i="104" s="1"/>
  <c r="BU8" i="104" a="1"/>
  <c r="BU8" i="104" s="1"/>
  <c r="CM137" i="104" a="1"/>
  <c r="CM137" i="104" s="1"/>
  <c r="CM143" i="104" a="1"/>
  <c r="CM143" i="104" s="1"/>
  <c r="BD47" i="104" a="1"/>
  <c r="BD47" i="104" s="1"/>
  <c r="BD28" i="104" a="1"/>
  <c r="BD28" i="104" s="1"/>
  <c r="CM59" i="104" a="1"/>
  <c r="CM59" i="104" s="1"/>
  <c r="CP154" i="104"/>
  <c r="BD138" i="104" a="1"/>
  <c r="BD138" i="104" s="1"/>
  <c r="CP153" i="104"/>
  <c r="W153" i="104"/>
  <c r="AY139" i="104" a="1"/>
  <c r="AY139" i="104" s="1"/>
  <c r="AY33" i="104" a="1"/>
  <c r="AY33" i="104" s="1"/>
  <c r="AY4" i="104" a="1"/>
  <c r="AY4" i="104" s="1"/>
  <c r="AY128" i="104" a="1"/>
  <c r="AY128" i="104" s="1"/>
  <c r="AY70" i="104" a="1"/>
  <c r="AY70" i="104" s="1"/>
  <c r="AY18" i="104" a="1"/>
  <c r="AY18" i="104" s="1"/>
  <c r="AY67" i="104" a="1"/>
  <c r="AY67" i="104" s="1"/>
  <c r="AY149" i="104" a="1"/>
  <c r="AY149" i="104" s="1"/>
  <c r="AY25" i="104" a="1"/>
  <c r="AY25" i="104" s="1"/>
  <c r="AY121" i="104" a="1"/>
  <c r="AY121" i="104" s="1"/>
  <c r="AY34" i="104" a="1"/>
  <c r="AY34" i="104" s="1"/>
  <c r="AY47" i="104" a="1"/>
  <c r="AY47" i="104" s="1"/>
  <c r="AY24" i="104" a="1"/>
  <c r="AY24" i="104" s="1"/>
  <c r="AY26" i="104" a="1"/>
  <c r="AY26" i="104" s="1"/>
  <c r="AY77" i="104" a="1"/>
  <c r="AY77" i="104" s="1"/>
  <c r="AY59" i="104" a="1"/>
  <c r="AY59" i="104" s="1"/>
  <c r="AY50" i="104" a="1"/>
  <c r="AY50" i="104" s="1"/>
  <c r="AY150" i="104" a="1"/>
  <c r="AY150" i="104" s="1"/>
  <c r="AY118" i="104" a="1"/>
  <c r="AY118" i="104" s="1"/>
  <c r="AY3" i="104" a="1"/>
  <c r="AY3" i="104" s="1"/>
  <c r="AY123" i="104" a="1"/>
  <c r="AY123" i="104" s="1"/>
  <c r="AY2" i="104" a="1"/>
  <c r="AY2" i="104" s="1"/>
  <c r="BQ2" i="104" a="1"/>
  <c r="BQ2" i="104" s="1"/>
  <c r="BK2" i="104" a="1"/>
  <c r="BK2" i="104" s="1"/>
  <c r="BL2" i="104" a="1"/>
  <c r="BL2" i="104" s="1"/>
  <c r="BM2" i="104" a="1"/>
  <c r="BM2" i="104" s="1"/>
  <c r="BN2" i="104" a="1"/>
  <c r="BN2" i="104" s="1"/>
  <c r="BO2" i="104" a="1"/>
  <c r="BO2" i="104" s="1"/>
  <c r="BP2" i="104" a="1"/>
  <c r="BP2" i="104" s="1"/>
  <c r="AY151" i="104" a="1"/>
  <c r="AY151" i="104" s="1"/>
  <c r="AY35" i="104" a="1"/>
  <c r="AY35" i="104" s="1"/>
  <c r="AY122" i="104" a="1"/>
  <c r="AY122" i="104" s="1"/>
  <c r="AY16" i="104" a="1"/>
  <c r="AY16" i="104" s="1"/>
  <c r="AY51" i="104" a="1"/>
  <c r="AY51" i="104" s="1"/>
  <c r="AY43" i="104" a="1"/>
  <c r="AY43" i="104" s="1"/>
  <c r="AY28" i="104" a="1"/>
  <c r="AY28" i="104" s="1"/>
  <c r="AY7" i="104" a="1"/>
  <c r="AY7" i="104" s="1"/>
  <c r="AY71" i="104" a="1"/>
  <c r="AY71" i="104" s="1"/>
  <c r="AY117" i="104" a="1"/>
  <c r="AY117" i="104" s="1"/>
  <c r="AY112" i="104" a="1"/>
  <c r="AY112" i="104" s="1"/>
  <c r="AY23" i="104" a="1"/>
  <c r="AY23" i="104" s="1"/>
  <c r="AY144" i="104" a="1"/>
  <c r="AY144" i="104" s="1"/>
  <c r="AY99" i="104" a="1"/>
  <c r="AY99" i="104" s="1"/>
  <c r="AY116" i="104" a="1"/>
  <c r="AY116" i="104" s="1"/>
  <c r="AY137" i="104" a="1"/>
  <c r="AY137" i="104" s="1"/>
  <c r="AY17" i="104" a="1"/>
  <c r="AY17" i="104" s="1"/>
  <c r="AY30" i="104" a="1"/>
  <c r="AY30" i="104" s="1"/>
  <c r="AY107" i="104" a="1"/>
  <c r="AY107" i="104" s="1"/>
  <c r="AY32" i="104" a="1"/>
  <c r="AY32" i="104" s="1"/>
  <c r="AY9" i="104" a="1"/>
  <c r="AY9" i="104" s="1"/>
  <c r="AY85" i="104" a="1"/>
  <c r="AY85" i="104" s="1"/>
  <c r="AY45" i="104" a="1"/>
  <c r="AY45" i="104" s="1"/>
  <c r="AY88" i="104" a="1"/>
  <c r="AY88" i="104" s="1"/>
  <c r="AY76" i="104" a="1"/>
  <c r="AY76" i="104" s="1"/>
  <c r="AY108" i="104" a="1"/>
  <c r="AY108" i="104" s="1"/>
  <c r="AY72" i="104" a="1"/>
  <c r="AY72" i="104" s="1"/>
  <c r="AY20" i="104" a="1"/>
  <c r="AY20" i="104" s="1"/>
  <c r="AY80" i="104" a="1"/>
  <c r="AY80" i="104" s="1"/>
  <c r="AY38" i="104" a="1"/>
  <c r="AY38" i="104" s="1"/>
  <c r="AY46" i="104" a="1"/>
  <c r="AY46" i="104" s="1"/>
  <c r="AY36" i="104" a="1"/>
  <c r="AY36" i="104" s="1"/>
  <c r="AY105" i="104" a="1"/>
  <c r="AY105" i="104" s="1"/>
  <c r="AY27" i="104" a="1"/>
  <c r="AY27" i="104" s="1"/>
  <c r="AY52" i="104" a="1"/>
  <c r="AY52" i="104" s="1"/>
  <c r="AY14" i="104" a="1"/>
  <c r="AY14" i="104" s="1"/>
  <c r="AY81" i="104" a="1"/>
  <c r="AY81" i="104" s="1"/>
  <c r="AY143" i="104" a="1"/>
  <c r="AY143" i="104" s="1"/>
  <c r="AY138" i="104" a="1"/>
  <c r="AY138" i="104" s="1"/>
  <c r="AY19" i="104" a="1"/>
  <c r="AY19" i="104" s="1"/>
  <c r="AY145" i="104" a="1"/>
  <c r="AY145" i="104" s="1"/>
  <c r="AY64" i="104" a="1"/>
  <c r="AY64" i="104" s="1"/>
  <c r="AY58" i="104" a="1"/>
  <c r="AY58" i="104" s="1"/>
  <c r="AY140" i="104" a="1"/>
  <c r="AY140" i="104" s="1"/>
  <c r="AY135" i="104" a="1"/>
  <c r="AY135" i="104" s="1"/>
  <c r="AY86" i="104" a="1"/>
  <c r="AY86" i="104" s="1"/>
  <c r="AY41" i="104" a="1"/>
  <c r="AY41" i="104" s="1"/>
  <c r="AY66" i="104" a="1"/>
  <c r="AY66" i="104" s="1"/>
  <c r="AY31" i="104" a="1"/>
  <c r="AY31" i="104" s="1"/>
  <c r="AY98" i="104" a="1"/>
  <c r="AY98" i="104" s="1"/>
  <c r="AM90" i="104" a="1"/>
  <c r="AM90" i="104" s="1"/>
  <c r="AX90" i="104" a="1"/>
  <c r="AX90" i="104" s="1"/>
  <c r="AX154" i="104" s="1"/>
  <c r="AQ13" i="104" a="1"/>
  <c r="AQ13" i="104" s="1"/>
  <c r="AO33" i="104" a="1"/>
  <c r="AO33" i="104" s="1"/>
  <c r="AQ37" i="104" a="1"/>
  <c r="AQ37" i="104" s="1"/>
  <c r="AO72" i="104" a="1"/>
  <c r="AO72" i="104" s="1"/>
  <c r="AO14" i="104" a="1"/>
  <c r="AO14" i="104" s="1"/>
  <c r="AO107" i="104" a="1"/>
  <c r="AO107" i="104" s="1"/>
  <c r="AO46" i="104" a="1"/>
  <c r="AO46" i="104" s="1"/>
  <c r="AO2" i="104" a="1"/>
  <c r="AO2" i="104" s="1"/>
  <c r="AQ69" i="104" a="1"/>
  <c r="AQ69" i="104" s="1"/>
  <c r="AO50" i="104" a="1"/>
  <c r="AO50" i="104" s="1"/>
  <c r="AO99" i="104" a="1"/>
  <c r="AO99" i="104" s="1"/>
  <c r="AD99" i="104" a="1"/>
  <c r="AD99" i="104" s="1"/>
  <c r="AO88" i="104" a="1"/>
  <c r="AO88" i="104" s="1"/>
  <c r="AD88" i="104" a="1"/>
  <c r="AD88" i="104" s="1"/>
  <c r="AO108" i="104" a="1"/>
  <c r="AO108" i="104" s="1"/>
  <c r="AD108" i="104" a="1"/>
  <c r="AD108" i="104" s="1"/>
  <c r="AO105" i="104" a="1"/>
  <c r="AO105" i="104" s="1"/>
  <c r="AD105" i="104" a="1"/>
  <c r="AD105" i="104" s="1"/>
  <c r="AO137" i="104" a="1"/>
  <c r="AO137" i="104" s="1"/>
  <c r="AD137" i="104" a="1"/>
  <c r="AD137" i="104" s="1"/>
  <c r="AO140" i="104" a="1"/>
  <c r="AO140" i="104" s="1"/>
  <c r="AD140" i="104" a="1"/>
  <c r="AD140" i="104" s="1"/>
  <c r="AO149" i="104" a="1"/>
  <c r="AO149" i="104" s="1"/>
  <c r="AD149" i="104" a="1"/>
  <c r="AD149" i="104" s="1"/>
  <c r="AO112" i="104" a="1"/>
  <c r="AO112" i="104" s="1"/>
  <c r="AD112" i="104" a="1"/>
  <c r="AD112" i="104" s="1"/>
  <c r="AO31" i="104" a="1"/>
  <c r="AO31" i="104" s="1"/>
  <c r="AD31" i="104" a="1"/>
  <c r="AD31" i="104" s="1"/>
  <c r="AO51" i="104" a="1"/>
  <c r="AO51" i="104" s="1"/>
  <c r="AD51" i="104" a="1"/>
  <c r="AD51" i="104" s="1"/>
  <c r="AT128" i="104" a="1"/>
  <c r="AT128" i="104" s="1"/>
  <c r="AI128" i="104" a="1"/>
  <c r="AI128" i="104" s="1"/>
  <c r="AO123" i="104" a="1"/>
  <c r="AO123" i="104" s="1"/>
  <c r="AD123" i="104" a="1"/>
  <c r="AD123" i="104" s="1"/>
  <c r="AT137" i="104" a="1"/>
  <c r="AT137" i="104" s="1"/>
  <c r="AI137" i="104" a="1"/>
  <c r="AI137" i="104" s="1"/>
  <c r="AT23" i="104" a="1"/>
  <c r="AT23" i="104" s="1"/>
  <c r="AI23" i="104" a="1"/>
  <c r="AI23" i="104" s="1"/>
  <c r="AO77" i="104" a="1"/>
  <c r="AO77" i="104" s="1"/>
  <c r="AD77" i="104" a="1"/>
  <c r="AD77" i="104" s="1"/>
  <c r="AO36" i="104" a="1"/>
  <c r="AO36" i="104" s="1"/>
  <c r="AD36" i="104" a="1"/>
  <c r="AD36" i="104" s="1"/>
  <c r="AO27" i="104" a="1"/>
  <c r="AO27" i="104" s="1"/>
  <c r="AD27" i="104" a="1"/>
  <c r="AD27" i="104" s="1"/>
  <c r="AT121" i="104" a="1"/>
  <c r="AT121" i="104" s="1"/>
  <c r="AI121" i="104" a="1"/>
  <c r="AI121" i="104" s="1"/>
  <c r="AO52" i="104" a="1"/>
  <c r="AO52" i="104" s="1"/>
  <c r="AD52" i="104" a="1"/>
  <c r="AD52" i="104" s="1"/>
  <c r="AO128" i="104" a="1"/>
  <c r="AO128" i="104" s="1"/>
  <c r="AD128" i="104" a="1"/>
  <c r="AD128" i="104" s="1"/>
  <c r="AO35" i="104" a="1"/>
  <c r="AO35" i="104" s="1"/>
  <c r="AD35" i="104" a="1"/>
  <c r="AD35" i="104" s="1"/>
  <c r="AT146" i="104" a="1"/>
  <c r="AT146" i="104" s="1"/>
  <c r="AI146" i="104" a="1"/>
  <c r="AI146" i="104" s="1"/>
  <c r="AO81" i="104" a="1"/>
  <c r="AO81" i="104" s="1"/>
  <c r="AD81" i="104" a="1"/>
  <c r="AD81" i="104" s="1"/>
  <c r="AO86" i="104" a="1"/>
  <c r="AO86" i="104" s="1"/>
  <c r="AD86" i="104" a="1"/>
  <c r="AD86" i="104" s="1"/>
  <c r="AO67" i="104" a="1"/>
  <c r="AO67" i="104" s="1"/>
  <c r="AD67" i="104" a="1"/>
  <c r="AD67" i="104" s="1"/>
  <c r="AO71" i="104" a="1"/>
  <c r="AO71" i="104" s="1"/>
  <c r="AD71" i="104" a="1"/>
  <c r="AD71" i="104" s="1"/>
  <c r="AT110" i="104" a="1"/>
  <c r="AT110" i="104" s="1"/>
  <c r="AI110" i="104" a="1"/>
  <c r="AI110" i="104" s="1"/>
  <c r="AT59" i="104" a="1"/>
  <c r="AT59" i="104" s="1"/>
  <c r="AI59" i="104" a="1"/>
  <c r="AI59" i="104" s="1"/>
  <c r="AO144" i="104" a="1"/>
  <c r="AO144" i="104" s="1"/>
  <c r="AD144" i="104" a="1"/>
  <c r="AD144" i="104" s="1"/>
  <c r="AF69" i="104" a="1"/>
  <c r="AF69" i="104" s="1"/>
  <c r="AD46" i="104" a="1"/>
  <c r="AD46" i="104" s="1"/>
  <c r="AT85" i="104" a="1"/>
  <c r="AT85" i="104" s="1"/>
  <c r="AI85" i="104" a="1"/>
  <c r="AI85" i="104" s="1"/>
  <c r="AO26" i="104" a="1"/>
  <c r="AO26" i="104" s="1"/>
  <c r="AD26" i="104" a="1"/>
  <c r="AD26" i="104" s="1"/>
  <c r="AT8" i="104" a="1"/>
  <c r="AT8" i="104" s="1"/>
  <c r="AI8" i="104" a="1"/>
  <c r="AI8" i="104" s="1"/>
  <c r="AO151" i="104" a="1"/>
  <c r="AO151" i="104" s="1"/>
  <c r="AD151" i="104" a="1"/>
  <c r="AD151" i="104" s="1"/>
  <c r="AO135" i="104" a="1"/>
  <c r="AO135" i="104" s="1"/>
  <c r="AD135" i="104" a="1"/>
  <c r="AD135" i="104" s="1"/>
  <c r="AQ44" i="104" a="1"/>
  <c r="AQ44" i="104" s="1"/>
  <c r="AF44" i="104" a="1"/>
  <c r="AF44" i="104" s="1"/>
  <c r="AO7" i="104" a="1"/>
  <c r="AO7" i="104" s="1"/>
  <c r="AD7" i="104" a="1"/>
  <c r="AD7" i="104" s="1"/>
  <c r="AO138" i="104" a="1"/>
  <c r="AO138" i="104" s="1"/>
  <c r="AD138" i="104" a="1"/>
  <c r="AD138" i="104" s="1"/>
  <c r="AO122" i="104" a="1"/>
  <c r="AO122" i="104" s="1"/>
  <c r="AD122" i="104" a="1"/>
  <c r="AD122" i="104" s="1"/>
  <c r="AO25" i="104" a="1"/>
  <c r="AO25" i="104" s="1"/>
  <c r="AD25" i="104" a="1"/>
  <c r="AD25" i="104" s="1"/>
  <c r="AT52" i="104" a="1"/>
  <c r="AT52" i="104" s="1"/>
  <c r="AI52" i="104" a="1"/>
  <c r="AI52" i="104" s="1"/>
  <c r="AO64" i="104" a="1"/>
  <c r="AO64" i="104" s="1"/>
  <c r="AD64" i="104" a="1"/>
  <c r="AD64" i="104" s="1"/>
  <c r="AO3" i="104" a="1"/>
  <c r="AO3" i="104" s="1"/>
  <c r="AD3" i="104" a="1"/>
  <c r="AD3" i="104" s="1"/>
  <c r="AO47" i="104" a="1"/>
  <c r="AO47" i="104" s="1"/>
  <c r="AD47" i="104" a="1"/>
  <c r="AD47" i="104" s="1"/>
  <c r="AO98" i="104" a="1"/>
  <c r="AO98" i="104" s="1"/>
  <c r="AD98" i="104" a="1"/>
  <c r="AD98" i="104" s="1"/>
  <c r="AO58" i="104" a="1"/>
  <c r="AO58" i="104" s="1"/>
  <c r="AD58" i="104" a="1"/>
  <c r="AD58" i="104" s="1"/>
  <c r="AP87" i="104" a="1"/>
  <c r="AP87" i="104" s="1"/>
  <c r="AE87" i="104" a="1"/>
  <c r="AE87" i="104" s="1"/>
  <c r="AO4" i="104" a="1"/>
  <c r="AO4" i="104" s="1"/>
  <c r="AD4" i="104" a="1"/>
  <c r="AD4" i="104" s="1"/>
  <c r="AT60" i="104" a="1"/>
  <c r="AT60" i="104" s="1"/>
  <c r="AI60" i="104" a="1"/>
  <c r="AI60" i="104" s="1"/>
  <c r="AO19" i="104" a="1"/>
  <c r="AO19" i="104" s="1"/>
  <c r="AD19" i="104" a="1"/>
  <c r="AD19" i="104" s="1"/>
  <c r="AO145" i="104" a="1"/>
  <c r="AO145" i="104" s="1"/>
  <c r="AD145" i="104" a="1"/>
  <c r="AD145" i="104" s="1"/>
  <c r="AO80" i="104" a="1"/>
  <c r="AO80" i="104" s="1"/>
  <c r="AD80" i="104" a="1"/>
  <c r="AD80" i="104" s="1"/>
  <c r="AT28" i="104" a="1"/>
  <c r="AT28" i="104" s="1"/>
  <c r="AI28" i="104" a="1"/>
  <c r="AI28" i="104" s="1"/>
  <c r="AO38" i="104" a="1"/>
  <c r="AO38" i="104" s="1"/>
  <c r="AD38" i="104" a="1"/>
  <c r="AD38" i="104" s="1"/>
  <c r="AO9" i="104" a="1"/>
  <c r="AO9" i="104" s="1"/>
  <c r="AD9" i="104" a="1"/>
  <c r="AD9" i="104" s="1"/>
  <c r="AO24" i="104" a="1"/>
  <c r="AO24" i="104" s="1"/>
  <c r="AD24" i="104" a="1"/>
  <c r="AD24" i="104" s="1"/>
  <c r="AT143" i="104" a="1"/>
  <c r="AT143" i="104" s="1"/>
  <c r="AO116" i="104" a="1"/>
  <c r="AO116" i="104" s="1"/>
  <c r="AD116" i="104" a="1"/>
  <c r="AD116" i="104" s="1"/>
  <c r="AO45" i="104" a="1"/>
  <c r="AO45" i="104" s="1"/>
  <c r="AD45" i="104" a="1"/>
  <c r="AD45" i="104" s="1"/>
  <c r="AO59" i="104" a="1"/>
  <c r="AO59" i="104" s="1"/>
  <c r="AD59" i="104" a="1"/>
  <c r="AD59" i="104" s="1"/>
  <c r="AO17" i="104" a="1"/>
  <c r="AO17" i="104" s="1"/>
  <c r="AD17" i="104" a="1"/>
  <c r="AD17" i="104" s="1"/>
  <c r="AT36" i="104" a="1"/>
  <c r="AT36" i="104" s="1"/>
  <c r="AI36" i="104" a="1"/>
  <c r="AI36" i="104" s="1"/>
  <c r="AO30" i="104" a="1"/>
  <c r="AO30" i="104" s="1"/>
  <c r="AD30" i="104" a="1"/>
  <c r="AD30" i="104" s="1"/>
  <c r="AO143" i="104" a="1"/>
  <c r="AO143" i="104" s="1"/>
  <c r="AT18" i="104" a="1"/>
  <c r="AT18" i="104" s="1"/>
  <c r="AI18" i="104" a="1"/>
  <c r="AI18" i="104" s="1"/>
  <c r="AO18" i="104" a="1"/>
  <c r="AO18" i="104" s="1"/>
  <c r="AD18" i="104" a="1"/>
  <c r="AD18" i="104" s="1"/>
  <c r="AT66" i="104" a="1"/>
  <c r="AT66" i="104" s="1"/>
  <c r="AI66" i="104" a="1"/>
  <c r="AI66" i="104" s="1"/>
  <c r="AT67" i="104" a="1"/>
  <c r="AT67" i="104" s="1"/>
  <c r="AI67" i="104" a="1"/>
  <c r="AI67" i="104" s="1"/>
  <c r="AT88" i="104" a="1"/>
  <c r="AT88" i="104" s="1"/>
  <c r="AI88" i="104" a="1"/>
  <c r="AI88" i="104" s="1"/>
  <c r="AO121" i="104" a="1"/>
  <c r="AO121" i="104" s="1"/>
  <c r="AD121" i="104" a="1"/>
  <c r="AD121" i="104" s="1"/>
  <c r="AO118" i="104" a="1"/>
  <c r="AO118" i="104" s="1"/>
  <c r="AD118" i="104" a="1"/>
  <c r="AD118" i="104" s="1"/>
  <c r="AO16" i="104" a="1"/>
  <c r="AO16" i="104" s="1"/>
  <c r="AD16" i="104" a="1"/>
  <c r="AD16" i="104" s="1"/>
  <c r="AT47" i="104" a="1"/>
  <c r="AT47" i="104" s="1"/>
  <c r="AI47" i="104" a="1"/>
  <c r="AI47" i="104" s="1"/>
  <c r="AT20" i="104" a="1"/>
  <c r="AT20" i="104" s="1"/>
  <c r="AI20" i="104" a="1"/>
  <c r="AI20" i="104" s="1"/>
  <c r="AO43" i="104" a="1"/>
  <c r="AO43" i="104" s="1"/>
  <c r="AD43" i="104" a="1"/>
  <c r="AD43" i="104" s="1"/>
  <c r="AQ53" i="104" a="1"/>
  <c r="AQ53" i="104" s="1"/>
  <c r="AF53" i="104" a="1"/>
  <c r="AF53" i="104" s="1"/>
  <c r="AT138" i="104" a="1"/>
  <c r="AT138" i="104" s="1"/>
  <c r="AI138" i="104" a="1"/>
  <c r="AI138" i="104" s="1"/>
  <c r="AO76" i="104" a="1"/>
  <c r="AO76" i="104" s="1"/>
  <c r="AD76" i="104" a="1"/>
  <c r="AD76" i="104" s="1"/>
  <c r="AT135" i="104" a="1"/>
  <c r="AT135" i="104" s="1"/>
  <c r="AI135" i="104" a="1"/>
  <c r="AI135" i="104" s="1"/>
  <c r="AO20" i="104" a="1"/>
  <c r="AO20" i="104" s="1"/>
  <c r="AD20" i="104" a="1"/>
  <c r="AD20" i="104" s="1"/>
  <c r="AT140" i="104" a="1"/>
  <c r="AT140" i="104" s="1"/>
  <c r="AI140" i="104" a="1"/>
  <c r="AI140" i="104" s="1"/>
  <c r="AO150" i="104" a="1"/>
  <c r="AO150" i="104" s="1"/>
  <c r="AD150" i="104" a="1"/>
  <c r="AD150" i="104" s="1"/>
  <c r="AQ147" i="104" a="1"/>
  <c r="AQ147" i="104" s="1"/>
  <c r="AF147" i="104" a="1"/>
  <c r="AF147" i="104" s="1"/>
  <c r="AT80" i="104" a="1"/>
  <c r="AT80" i="104" s="1"/>
  <c r="AI80" i="104" a="1"/>
  <c r="AI80" i="104" s="1"/>
  <c r="AT112" i="104" a="1"/>
  <c r="AT112" i="104" s="1"/>
  <c r="AI112" i="104" a="1"/>
  <c r="AI112" i="104" s="1"/>
  <c r="AO139" i="104" a="1"/>
  <c r="AO139" i="104" s="1"/>
  <c r="AD139" i="104" a="1"/>
  <c r="AD139" i="104" s="1"/>
  <c r="AT122" i="104" a="1"/>
  <c r="AT122" i="104" s="1"/>
  <c r="AI122" i="104" a="1"/>
  <c r="AI122" i="104" s="1"/>
  <c r="AQ146" i="104" a="1"/>
  <c r="AQ146" i="104" s="1"/>
  <c r="AF146" i="104" a="1"/>
  <c r="AF146" i="104" s="1"/>
  <c r="AT43" i="104" a="1"/>
  <c r="AT43" i="104" s="1"/>
  <c r="AI43" i="104" a="1"/>
  <c r="AI43" i="104" s="1"/>
  <c r="AO28" i="104" a="1"/>
  <c r="AO28" i="104" s="1"/>
  <c r="AD28" i="104" a="1"/>
  <c r="AD28" i="104" s="1"/>
  <c r="AO41" i="104" a="1"/>
  <c r="AO41" i="104" s="1"/>
  <c r="AD41" i="104" a="1"/>
  <c r="AD41" i="104" s="1"/>
  <c r="AT35" i="104" a="1"/>
  <c r="AT35" i="104" s="1"/>
  <c r="AI35" i="104" a="1"/>
  <c r="AI35" i="104" s="1"/>
  <c r="AT19" i="104" a="1"/>
  <c r="AT19" i="104" s="1"/>
  <c r="AI19" i="104" a="1"/>
  <c r="AI19" i="104" s="1"/>
  <c r="AO23" i="104" a="1"/>
  <c r="AO23" i="104" s="1"/>
  <c r="AD23" i="104" a="1"/>
  <c r="AD23" i="104" s="1"/>
  <c r="AO32" i="104" a="1"/>
  <c r="AO32" i="104" s="1"/>
  <c r="AD32" i="104" a="1"/>
  <c r="AD32" i="104" s="1"/>
  <c r="AT81" i="104" a="1"/>
  <c r="AT81" i="104" s="1"/>
  <c r="AI81" i="104" a="1"/>
  <c r="AI81" i="104" s="1"/>
  <c r="AT53" i="104" a="1"/>
  <c r="AT53" i="104" s="1"/>
  <c r="AI53" i="104" a="1"/>
  <c r="AI53" i="104" s="1"/>
  <c r="AT70" i="104" a="1"/>
  <c r="AT70" i="104" s="1"/>
  <c r="AI70" i="104" a="1"/>
  <c r="AI70" i="104" s="1"/>
  <c r="AQ61" i="104" a="1"/>
  <c r="AQ61" i="104" s="1"/>
  <c r="AF61" i="104" a="1"/>
  <c r="AF61" i="104" s="1"/>
  <c r="AO85" i="104" a="1"/>
  <c r="AO85" i="104" s="1"/>
  <c r="AD85" i="104" a="1"/>
  <c r="AD85" i="104" s="1"/>
  <c r="AQ73" i="104" a="1"/>
  <c r="AQ73" i="104" s="1"/>
  <c r="AF73" i="104" a="1"/>
  <c r="AF73" i="104" s="1"/>
  <c r="AO70" i="104" a="1"/>
  <c r="AO70" i="104" s="1"/>
  <c r="AD70" i="104" a="1"/>
  <c r="AD70" i="104" s="1"/>
  <c r="AO66" i="104" a="1"/>
  <c r="AO66" i="104" s="1"/>
  <c r="AD66" i="104" a="1"/>
  <c r="AD66" i="104" s="1"/>
  <c r="AO117" i="104" a="1"/>
  <c r="AO117" i="104" s="1"/>
  <c r="AD117" i="104" a="1"/>
  <c r="AD117" i="104" s="1"/>
  <c r="AT87" i="104" a="1"/>
  <c r="AT87" i="104" s="1"/>
  <c r="AI87" i="104" a="1"/>
  <c r="AI87" i="104" s="1"/>
  <c r="AO34" i="104" a="1"/>
  <c r="AO34" i="104" s="1"/>
  <c r="AD34" i="104" a="1"/>
  <c r="AD34" i="104" s="1"/>
  <c r="AT118" i="104" a="1"/>
  <c r="AT118" i="104" s="1"/>
  <c r="AI118" i="104" a="1"/>
  <c r="AI118" i="104" s="1"/>
  <c r="B52" i="105"/>
  <c r="C52" i="105"/>
  <c r="B25" i="105"/>
  <c r="C61" i="105"/>
  <c r="B27" i="105"/>
  <c r="A13" i="99" a="1"/>
  <c r="A13" i="99" s="1"/>
  <c r="CC36" i="105" a="1"/>
  <c r="CC36" i="105" s="1"/>
  <c r="A14" i="99" a="1"/>
  <c r="A14" i="99" s="1"/>
  <c r="CO66" i="105" a="1"/>
  <c r="CO66" i="105" s="1"/>
  <c r="AZ90" i="105" a="1"/>
  <c r="AZ90" i="105" s="1"/>
  <c r="CH45" i="105" a="1"/>
  <c r="CH45" i="105" s="1"/>
  <c r="C34" i="105"/>
  <c r="CM9" i="105" a="1"/>
  <c r="CM9" i="105" s="1"/>
  <c r="C139" i="105"/>
  <c r="R19" i="101"/>
  <c r="CN18" i="105" a="1"/>
  <c r="CN18" i="105" s="1"/>
  <c r="G128" i="105"/>
  <c r="G81" i="105"/>
  <c r="CC28" i="105" a="1"/>
  <c r="CC28" i="105" s="1"/>
  <c r="B105" i="105"/>
  <c r="C27" i="105"/>
  <c r="DH53" i="105" a="1"/>
  <c r="DH53" i="105" s="1"/>
  <c r="AU70" i="105" a="1"/>
  <c r="AU70" i="105" s="1"/>
  <c r="G151" i="105"/>
  <c r="G4" i="105"/>
  <c r="CH52" i="105" a="1"/>
  <c r="CH52" i="105" s="1"/>
  <c r="D45" i="105"/>
  <c r="CM135" i="105" a="1"/>
  <c r="CM135" i="105" s="1"/>
  <c r="AO146" i="105" a="1"/>
  <c r="AO146" i="105" s="1"/>
  <c r="DH112" i="105" a="1"/>
  <c r="DH112" i="105" s="1"/>
  <c r="A68" i="99" a="1"/>
  <c r="A68" i="99" s="1"/>
  <c r="G80" i="105"/>
  <c r="B121" i="105"/>
  <c r="G122" i="105"/>
  <c r="B3" i="105"/>
  <c r="CN28" i="105" a="1"/>
  <c r="CN28" i="105" s="1"/>
  <c r="D140" i="105"/>
  <c r="G150" i="105"/>
  <c r="A175" i="99" a="1"/>
  <c r="A175" i="99" s="1"/>
  <c r="CC85" i="105" a="1"/>
  <c r="CC85" i="105" s="1"/>
  <c r="G77" i="105"/>
  <c r="CH66" i="105" a="1"/>
  <c r="CH66" i="105" s="1"/>
  <c r="S19" i="101"/>
  <c r="BF138" i="105" a="1"/>
  <c r="BF138" i="105" s="1"/>
  <c r="D102" i="105"/>
  <c r="D3" i="105"/>
  <c r="C150" i="105"/>
  <c r="G110" i="105"/>
  <c r="AQ67" i="105" a="1"/>
  <c r="AQ67" i="105" s="1"/>
  <c r="D150" i="105"/>
  <c r="C88" i="105"/>
  <c r="AQ85" i="105" a="1"/>
  <c r="AQ85" i="105" s="1"/>
  <c r="G70" i="105"/>
  <c r="G25" i="105"/>
  <c r="C128" i="105"/>
  <c r="C60" i="105"/>
  <c r="G35" i="105"/>
  <c r="C81" i="105"/>
  <c r="G63" i="105"/>
  <c r="C122" i="105"/>
  <c r="D9" i="105"/>
  <c r="A81" i="99" a="1"/>
  <c r="A81" i="99" s="1"/>
  <c r="B110" i="105"/>
  <c r="C45" i="105"/>
  <c r="B4" i="105"/>
  <c r="CN138" i="105" a="1"/>
  <c r="CN138" i="105" s="1"/>
  <c r="D98" i="105"/>
  <c r="CF135" i="105" a="1"/>
  <c r="CF135" i="105" s="1"/>
  <c r="B80" i="105"/>
  <c r="G102" i="105"/>
  <c r="C110" i="105"/>
  <c r="B91" i="105"/>
  <c r="CN112" i="105" a="1"/>
  <c r="CN112" i="105" s="1"/>
  <c r="D25" i="105"/>
  <c r="A136" i="99" a="1"/>
  <c r="A136" i="99" s="1"/>
  <c r="G46" i="105"/>
  <c r="B38" i="105"/>
  <c r="G30" i="105"/>
  <c r="CC87" i="105" a="1"/>
  <c r="CC87" i="105" s="1"/>
  <c r="G17" i="105"/>
  <c r="G3" i="105"/>
  <c r="A166" i="99" a="1"/>
  <c r="A166" i="99" s="1"/>
  <c r="G69" i="105"/>
  <c r="G55" i="105"/>
  <c r="G8" i="105"/>
  <c r="CI70" i="105" a="1"/>
  <c r="CI70" i="105" s="1"/>
  <c r="CN70" i="105" a="1"/>
  <c r="CN70" i="105" s="1"/>
  <c r="CM70" i="105" a="1"/>
  <c r="CM70" i="105" s="1"/>
  <c r="CO70" i="105" a="1"/>
  <c r="CO70" i="105" s="1"/>
  <c r="CK70" i="105" a="1"/>
  <c r="CK70" i="105" s="1"/>
  <c r="CJ70" i="105" a="1"/>
  <c r="CJ70" i="105" s="1"/>
  <c r="CL70" i="105" a="1"/>
  <c r="CL70" i="105" s="1"/>
  <c r="CT20" i="105" a="1"/>
  <c r="CT20" i="105" s="1"/>
  <c r="DC20" i="105" a="1"/>
  <c r="DC20" i="105" s="1"/>
  <c r="DF20" i="105" a="1"/>
  <c r="DF20" i="105" s="1"/>
  <c r="DJ20" i="105" a="1"/>
  <c r="DJ20" i="105" s="1"/>
  <c r="BF20" i="105" a="1"/>
  <c r="BF20" i="105" s="1"/>
  <c r="CY72" i="105" a="1"/>
  <c r="CY72" i="105" s="1"/>
  <c r="CX72" i="105" a="1"/>
  <c r="CX72" i="105" s="1"/>
  <c r="CW72" i="105" a="1"/>
  <c r="CW72" i="105" s="1"/>
  <c r="CV72" i="105" a="1"/>
  <c r="CV72" i="105" s="1"/>
  <c r="CZ72" i="105" a="1"/>
  <c r="CZ72" i="105" s="1"/>
  <c r="CP72" i="105" a="1"/>
  <c r="CP72" i="105" s="1"/>
  <c r="DI123" i="105" a="1"/>
  <c r="DI123" i="105" s="1"/>
  <c r="DE123" i="105" a="1"/>
  <c r="DE123" i="105" s="1"/>
  <c r="CS123" i="105" a="1"/>
  <c r="CS123" i="105" s="1"/>
  <c r="DH123" i="105" a="1"/>
  <c r="DH123" i="105" s="1"/>
  <c r="DB123" i="105" a="1"/>
  <c r="DB123" i="105" s="1"/>
  <c r="BE123" i="105" a="1"/>
  <c r="BE123" i="105" s="1"/>
  <c r="CX123" i="105" a="1"/>
  <c r="CX123" i="105" s="1"/>
  <c r="AT123" i="105" a="1"/>
  <c r="AT123" i="105" s="1"/>
  <c r="AQ70" i="105" a="1"/>
  <c r="AQ70" i="105" s="1"/>
  <c r="DJ107" i="105" a="1"/>
  <c r="DJ107" i="105" s="1"/>
  <c r="DC107" i="105" a="1"/>
  <c r="DC107" i="105" s="1"/>
  <c r="DF107" i="105" a="1"/>
  <c r="DF107" i="105" s="1"/>
  <c r="CT107" i="105" a="1"/>
  <c r="CT107" i="105" s="1"/>
  <c r="CY107" i="105" a="1"/>
  <c r="CY107" i="105" s="1"/>
  <c r="G32" i="105"/>
  <c r="DG91" i="105" a="1"/>
  <c r="DG91" i="105" s="1"/>
  <c r="DD91" i="105" a="1"/>
  <c r="DD91" i="105" s="1"/>
  <c r="CU91" i="105" a="1"/>
  <c r="CU91" i="105" s="1"/>
  <c r="CH91" i="105" a="1"/>
  <c r="CH91" i="105" s="1"/>
  <c r="CO91" i="105" a="1"/>
  <c r="CO91" i="105" s="1"/>
  <c r="DJ91" i="105" a="1"/>
  <c r="DJ91" i="105" s="1"/>
  <c r="CZ91" i="105" a="1"/>
  <c r="CZ91" i="105" s="1"/>
  <c r="BQ91" i="105" a="1"/>
  <c r="BQ91" i="105" s="1"/>
  <c r="DF52" i="105" a="1"/>
  <c r="DF52" i="105" s="1"/>
  <c r="DC52" i="105" a="1"/>
  <c r="DC52" i="105" s="1"/>
  <c r="CT52" i="105" a="1"/>
  <c r="CT52" i="105" s="1"/>
  <c r="DJ52" i="105" a="1"/>
  <c r="DJ52" i="105" s="1"/>
  <c r="AU52" i="105" a="1"/>
  <c r="AU52" i="105" s="1"/>
  <c r="BF52" i="105" a="1"/>
  <c r="BF52" i="105" s="1"/>
  <c r="CJ143" i="105" a="1"/>
  <c r="CJ143" i="105" s="1"/>
  <c r="AX118" i="105" a="1"/>
  <c r="AX118" i="105" s="1"/>
  <c r="AM118" i="105" a="1"/>
  <c r="AM118" i="105" s="1"/>
  <c r="G98" i="105"/>
  <c r="C116" i="105"/>
  <c r="CX86" i="105" a="1"/>
  <c r="CX86" i="105" s="1"/>
  <c r="DB86" i="105" a="1"/>
  <c r="DB86" i="105" s="1"/>
  <c r="CS86" i="105" a="1"/>
  <c r="CS86" i="105" s="1"/>
  <c r="DI86" i="105" a="1"/>
  <c r="DI86" i="105" s="1"/>
  <c r="DE86" i="105" a="1"/>
  <c r="DE86" i="105" s="1"/>
  <c r="DH86" i="105" a="1"/>
  <c r="DH86" i="105" s="1"/>
  <c r="BE86" i="105" a="1"/>
  <c r="BE86" i="105" s="1"/>
  <c r="S105" i="104"/>
  <c r="CX9" i="105" a="1"/>
  <c r="CX9" i="105" s="1"/>
  <c r="DB9" i="105" a="1"/>
  <c r="DB9" i="105" s="1"/>
  <c r="DH9" i="105" a="1"/>
  <c r="DH9" i="105" s="1"/>
  <c r="DE9" i="105" a="1"/>
  <c r="DE9" i="105" s="1"/>
  <c r="CS9" i="105" a="1"/>
  <c r="CS9" i="105" s="1"/>
  <c r="BE9" i="105" a="1"/>
  <c r="BE9" i="105" s="1"/>
  <c r="AT9" i="105" a="1"/>
  <c r="AT9" i="105" s="1"/>
  <c r="DH104" i="105" a="1"/>
  <c r="DH104" i="105" s="1"/>
  <c r="AT104" i="105" a="1"/>
  <c r="AT104" i="105" s="1"/>
  <c r="DB104" i="105" a="1"/>
  <c r="DB104" i="105" s="1"/>
  <c r="CS104" i="105" a="1"/>
  <c r="CS104" i="105" s="1"/>
  <c r="DE104" i="105" a="1"/>
  <c r="DE104" i="105" s="1"/>
  <c r="DI104" i="105" a="1"/>
  <c r="DI104" i="105" s="1"/>
  <c r="CX104" i="105" a="1"/>
  <c r="CX104" i="105" s="1"/>
  <c r="CF104" i="105" a="1"/>
  <c r="CF104" i="105" s="1"/>
  <c r="CM104" i="105" a="1"/>
  <c r="CM104" i="105" s="1"/>
  <c r="BE104" i="105" a="1"/>
  <c r="BE104" i="105" s="1"/>
  <c r="CS14" i="105" a="1"/>
  <c r="CS14" i="105" s="1"/>
  <c r="DB14" i="105" a="1"/>
  <c r="DB14" i="105" s="1"/>
  <c r="DH14" i="105" a="1"/>
  <c r="DH14" i="105" s="1"/>
  <c r="CF14" i="105" a="1"/>
  <c r="CF14" i="105" s="1"/>
  <c r="DE14" i="105" a="1"/>
  <c r="DE14" i="105" s="1"/>
  <c r="CM14" i="105" a="1"/>
  <c r="CM14" i="105" s="1"/>
  <c r="CX14" i="105" a="1"/>
  <c r="CX14" i="105" s="1"/>
  <c r="G76" i="105"/>
  <c r="BH102" i="105" a="1"/>
  <c r="BH102" i="105" s="1"/>
  <c r="AM102" i="105" a="1"/>
  <c r="AM102" i="105" s="1"/>
  <c r="AX102" i="105" a="1"/>
  <c r="AX102" i="105" s="1"/>
  <c r="BJ143" i="105" a="1"/>
  <c r="BJ143" i="105" s="1"/>
  <c r="BP143" i="105" a="1"/>
  <c r="BP143" i="105" s="1"/>
  <c r="BK143" i="105" a="1"/>
  <c r="BK143" i="105" s="1"/>
  <c r="BH143" i="105" a="1"/>
  <c r="BH143" i="105" s="1"/>
  <c r="BQ143" i="105" a="1"/>
  <c r="BQ143" i="105" s="1"/>
  <c r="BI143" i="105" a="1"/>
  <c r="BI143" i="105" s="1"/>
  <c r="BL143" i="105" a="1"/>
  <c r="BL143" i="105" s="1"/>
  <c r="BN143" i="105" a="1"/>
  <c r="BN143" i="105" s="1"/>
  <c r="BM143" i="105" a="1"/>
  <c r="BM143" i="105" s="1"/>
  <c r="BO143" i="105" a="1"/>
  <c r="BO143" i="105" s="1"/>
  <c r="C147" i="105"/>
  <c r="B147" i="105"/>
  <c r="D36" i="105"/>
  <c r="CN107" i="105" a="1"/>
  <c r="CN107" i="105" s="1"/>
  <c r="DH46" i="105" a="1"/>
  <c r="DH46" i="105" s="1"/>
  <c r="DB46" i="105" a="1"/>
  <c r="DB46" i="105" s="1"/>
  <c r="CS46" i="105" a="1"/>
  <c r="CS46" i="105" s="1"/>
  <c r="DI46" i="105" a="1"/>
  <c r="DI46" i="105" s="1"/>
  <c r="DE46" i="105" a="1"/>
  <c r="DE46" i="105" s="1"/>
  <c r="CF46" i="105" a="1"/>
  <c r="CF46" i="105" s="1"/>
  <c r="CX46" i="105" a="1"/>
  <c r="CX46" i="105" s="1"/>
  <c r="CU80" i="105" a="1"/>
  <c r="CU80" i="105" s="1"/>
  <c r="DD80" i="105" a="1"/>
  <c r="DD80" i="105" s="1"/>
  <c r="DG80" i="105" a="1"/>
  <c r="DG80" i="105" s="1"/>
  <c r="CO80" i="105" a="1"/>
  <c r="CO80" i="105" s="1"/>
  <c r="BG80" i="105" a="1"/>
  <c r="BG80" i="105" s="1"/>
  <c r="AV80" i="105" a="1"/>
  <c r="AV80" i="105" s="1"/>
  <c r="DJ80" i="105" a="1"/>
  <c r="DJ80" i="105" s="1"/>
  <c r="C20" i="105"/>
  <c r="AW23" i="105" a="1"/>
  <c r="AW23" i="105" s="1"/>
  <c r="BO23" i="105" a="1"/>
  <c r="BO23" i="105" s="1"/>
  <c r="BM23" i="105" a="1"/>
  <c r="BM23" i="105" s="1"/>
  <c r="BH23" i="105" a="1"/>
  <c r="BH23" i="105" s="1"/>
  <c r="BK23" i="105" a="1"/>
  <c r="BK23" i="105" s="1"/>
  <c r="BP23" i="105" a="1"/>
  <c r="BP23" i="105" s="1"/>
  <c r="BQ23" i="105" a="1"/>
  <c r="BQ23" i="105" s="1"/>
  <c r="BJ23" i="105" a="1"/>
  <c r="BJ23" i="105" s="1"/>
  <c r="BL23" i="105" a="1"/>
  <c r="BL23" i="105" s="1"/>
  <c r="BI23" i="105" a="1"/>
  <c r="BI23" i="105" s="1"/>
  <c r="BN23" i="105" a="1"/>
  <c r="BN23" i="105" s="1"/>
  <c r="AL23" i="105" a="1"/>
  <c r="AL23" i="105" s="1"/>
  <c r="DI73" i="105" a="1"/>
  <c r="DI73" i="105" s="1"/>
  <c r="CS73" i="105" a="1"/>
  <c r="CS73" i="105" s="1"/>
  <c r="DH73" i="105" a="1"/>
  <c r="DH73" i="105" s="1"/>
  <c r="DB73" i="105" a="1"/>
  <c r="DB73" i="105" s="1"/>
  <c r="DE73" i="105" a="1"/>
  <c r="DE73" i="105" s="1"/>
  <c r="BO73" i="105" a="1"/>
  <c r="BO73" i="105" s="1"/>
  <c r="CX73" i="105" a="1"/>
  <c r="CX73" i="105" s="1"/>
  <c r="BL110" i="105" a="1"/>
  <c r="BL110" i="105" s="1"/>
  <c r="CV110" i="105" a="1"/>
  <c r="CV110" i="105" s="1"/>
  <c r="CY110" i="105" a="1"/>
  <c r="CY110" i="105" s="1"/>
  <c r="CP110" i="105" a="1"/>
  <c r="CP110" i="105" s="1"/>
  <c r="CX110" i="105" a="1"/>
  <c r="CX110" i="105" s="1"/>
  <c r="CZ110" i="105" a="1"/>
  <c r="CZ110" i="105" s="1"/>
  <c r="BB110" i="105" a="1"/>
  <c r="BB110" i="105" s="1"/>
  <c r="CC110" i="105" a="1"/>
  <c r="CC110" i="105" s="1"/>
  <c r="CJ110" i="105" a="1"/>
  <c r="CJ110" i="105" s="1"/>
  <c r="CW110" i="105" a="1"/>
  <c r="CW110" i="105" s="1"/>
  <c r="AQ110" i="105" a="1"/>
  <c r="AQ110" i="105" s="1"/>
  <c r="B53" i="105"/>
  <c r="A42" i="99" a="1"/>
  <c r="A42" i="99" s="1"/>
  <c r="G38" i="105"/>
  <c r="S41" i="104"/>
  <c r="S67" i="104"/>
  <c r="BI67" i="104" s="1" a="1"/>
  <c r="BI67" i="104" s="1"/>
  <c r="AL17" i="105" a="1"/>
  <c r="AL17" i="105" s="1"/>
  <c r="BO17" i="105" a="1"/>
  <c r="BO17" i="105" s="1"/>
  <c r="BJ17" i="105" a="1"/>
  <c r="BJ17" i="105" s="1"/>
  <c r="BQ17" i="105" a="1"/>
  <c r="BQ17" i="105" s="1"/>
  <c r="BI17" i="105" a="1"/>
  <c r="BI17" i="105" s="1"/>
  <c r="BM17" i="105" a="1"/>
  <c r="BM17" i="105" s="1"/>
  <c r="BN17" i="105" a="1"/>
  <c r="BN17" i="105" s="1"/>
  <c r="BK17" i="105" a="1"/>
  <c r="BK17" i="105" s="1"/>
  <c r="BP17" i="105" a="1"/>
  <c r="BP17" i="105" s="1"/>
  <c r="BH17" i="105" a="1"/>
  <c r="BH17" i="105" s="1"/>
  <c r="BL17" i="105" a="1"/>
  <c r="BL17" i="105" s="1"/>
  <c r="AW17" i="105" a="1"/>
  <c r="AW17" i="105" s="1"/>
  <c r="CT59" i="105" a="1"/>
  <c r="CT59" i="105" s="1"/>
  <c r="DC59" i="105" a="1"/>
  <c r="DC59" i="105" s="1"/>
  <c r="DJ59" i="105" a="1"/>
  <c r="DJ59" i="105" s="1"/>
  <c r="DF59" i="105" a="1"/>
  <c r="DF59" i="105" s="1"/>
  <c r="BF64" i="105" a="1"/>
  <c r="BF64" i="105" s="1"/>
  <c r="DC64" i="105" a="1"/>
  <c r="DC64" i="105" s="1"/>
  <c r="DF64" i="105" a="1"/>
  <c r="DF64" i="105" s="1"/>
  <c r="CT64" i="105" a="1"/>
  <c r="CT64" i="105" s="1"/>
  <c r="DJ64" i="105" a="1"/>
  <c r="DJ64" i="105" s="1"/>
  <c r="CY64" i="105" a="1"/>
  <c r="CY64" i="105" s="1"/>
  <c r="AU64" i="105" a="1"/>
  <c r="AU64" i="105" s="1"/>
  <c r="G121" i="105"/>
  <c r="DI31" i="105" a="1"/>
  <c r="DI31" i="105" s="1"/>
  <c r="DB31" i="105" a="1"/>
  <c r="DB31" i="105" s="1"/>
  <c r="DH31" i="105" a="1"/>
  <c r="DH31" i="105" s="1"/>
  <c r="DE31" i="105" a="1"/>
  <c r="DE31" i="105" s="1"/>
  <c r="CS31" i="105" a="1"/>
  <c r="CS31" i="105" s="1"/>
  <c r="BE31" i="105" a="1"/>
  <c r="BE31" i="105" s="1"/>
  <c r="AT31" i="105" a="1"/>
  <c r="AT31" i="105" s="1"/>
  <c r="CX31" i="105" a="1"/>
  <c r="CX31" i="105" s="1"/>
  <c r="A5" i="99" a="1"/>
  <c r="A5" i="99" s="1"/>
  <c r="G112" i="105"/>
  <c r="S66" i="104"/>
  <c r="S117" i="104"/>
  <c r="BI117" i="104" s="1" a="1"/>
  <c r="BI117" i="104" s="1"/>
  <c r="CM19" i="105" a="1"/>
  <c r="CM19" i="105" s="1"/>
  <c r="D51" i="105"/>
  <c r="CM30" i="105" a="1"/>
  <c r="CM30" i="105" s="1"/>
  <c r="A48" i="99" a="1"/>
  <c r="A48" i="99" s="1"/>
  <c r="G9" i="105"/>
  <c r="DE99" i="105" a="1"/>
  <c r="DE99" i="105" s="1"/>
  <c r="DH99" i="105" a="1"/>
  <c r="DH99" i="105" s="1"/>
  <c r="DI99" i="105" a="1"/>
  <c r="DI99" i="105" s="1"/>
  <c r="CS99" i="105" a="1"/>
  <c r="CS99" i="105" s="1"/>
  <c r="DB99" i="105" a="1"/>
  <c r="DB99" i="105" s="1"/>
  <c r="BE99" i="105" a="1"/>
  <c r="BE99" i="105" s="1"/>
  <c r="AT99" i="105" a="1"/>
  <c r="AT99" i="105" s="1"/>
  <c r="CX99" i="105" a="1"/>
  <c r="CX99" i="105" s="1"/>
  <c r="CY52" i="105" a="1"/>
  <c r="CY52" i="105" s="1"/>
  <c r="CW52" i="105" a="1"/>
  <c r="CW52" i="105" s="1"/>
  <c r="CX52" i="105" a="1"/>
  <c r="CX52" i="105" s="1"/>
  <c r="CZ52" i="105" a="1"/>
  <c r="CZ52" i="105" s="1"/>
  <c r="CP52" i="105" a="1"/>
  <c r="CP52" i="105" s="1"/>
  <c r="CV52" i="105" a="1"/>
  <c r="CV52" i="105" s="1"/>
  <c r="AQ52" i="105" a="1"/>
  <c r="AQ52" i="105" s="1"/>
  <c r="BB52" i="105" a="1"/>
  <c r="BB52" i="105" s="1"/>
  <c r="S112" i="104"/>
  <c r="BI112" i="104" s="1" a="1"/>
  <c r="BI112" i="104" s="1"/>
  <c r="CY81" i="105" a="1"/>
  <c r="CY81" i="105" s="1"/>
  <c r="CZ81" i="105" a="1"/>
  <c r="CZ81" i="105" s="1"/>
  <c r="CV81" i="105" a="1"/>
  <c r="CV81" i="105" s="1"/>
  <c r="CX81" i="105" a="1"/>
  <c r="CX81" i="105" s="1"/>
  <c r="BB81" i="105" a="1"/>
  <c r="BB81" i="105" s="1"/>
  <c r="CP81" i="105" a="1"/>
  <c r="CP81" i="105" s="1"/>
  <c r="CW81" i="105" a="1"/>
  <c r="CW81" i="105" s="1"/>
  <c r="AQ81" i="105" a="1"/>
  <c r="AQ81" i="105" s="1"/>
  <c r="BP107" i="105" a="1"/>
  <c r="BP107" i="105" s="1"/>
  <c r="BL107" i="105" a="1"/>
  <c r="BL107" i="105" s="1"/>
  <c r="BN107" i="105" a="1"/>
  <c r="BN107" i="105" s="1"/>
  <c r="BH107" i="105" a="1"/>
  <c r="BH107" i="105" s="1"/>
  <c r="BK107" i="105" a="1"/>
  <c r="BK107" i="105" s="1"/>
  <c r="BM107" i="105" a="1"/>
  <c r="BM107" i="105" s="1"/>
  <c r="BI107" i="105" a="1"/>
  <c r="BI107" i="105" s="1"/>
  <c r="BQ107" i="105" a="1"/>
  <c r="BQ107" i="105" s="1"/>
  <c r="BJ107" i="105" a="1"/>
  <c r="BJ107" i="105" s="1"/>
  <c r="BO107" i="105" a="1"/>
  <c r="BO107" i="105" s="1"/>
  <c r="BP149" i="105" a="1"/>
  <c r="BP149" i="105" s="1"/>
  <c r="BH149" i="105" a="1"/>
  <c r="BH149" i="105" s="1"/>
  <c r="BK149" i="105" a="1"/>
  <c r="BK149" i="105" s="1"/>
  <c r="BN149" i="105" a="1"/>
  <c r="BN149" i="105" s="1"/>
  <c r="BJ149" i="105" a="1"/>
  <c r="BJ149" i="105" s="1"/>
  <c r="BL149" i="105" a="1"/>
  <c r="BL149" i="105" s="1"/>
  <c r="BQ149" i="105" a="1"/>
  <c r="BQ149" i="105" s="1"/>
  <c r="BM149" i="105" a="1"/>
  <c r="BM149" i="105" s="1"/>
  <c r="AW149" i="105" a="1"/>
  <c r="AW149" i="105" s="1"/>
  <c r="AL149" i="105" a="1"/>
  <c r="AL149" i="105" s="1"/>
  <c r="CN52" i="105" a="1"/>
  <c r="CN52" i="105" s="1"/>
  <c r="AX31" i="105" a="1"/>
  <c r="AX31" i="105" s="1"/>
  <c r="AM31" i="105" a="1"/>
  <c r="AM31" i="105" s="1"/>
  <c r="AT86" i="105" a="1"/>
  <c r="AT86" i="105" s="1"/>
  <c r="AT73" i="105" a="1"/>
  <c r="AT73" i="105" s="1"/>
  <c r="BE90" i="105" a="1"/>
  <c r="BE90" i="105" s="1"/>
  <c r="B43" i="105"/>
  <c r="CB31" i="105" a="1"/>
  <c r="CB31" i="105" s="1"/>
  <c r="CA31" i="105" a="1"/>
  <c r="CA31" i="105" s="1"/>
  <c r="CD31" i="105" a="1"/>
  <c r="CD31" i="105" s="1"/>
  <c r="CC31" i="105" a="1"/>
  <c r="CC31" i="105" s="1"/>
  <c r="CF31" i="105" a="1"/>
  <c r="CF31" i="105" s="1"/>
  <c r="CH31" i="105" a="1"/>
  <c r="CH31" i="105" s="1"/>
  <c r="CE31" i="105" a="1"/>
  <c r="CE31" i="105" s="1"/>
  <c r="CG31" i="105" a="1"/>
  <c r="CG31" i="105" s="1"/>
  <c r="AY31" i="105" a="1"/>
  <c r="AY31" i="105" s="1"/>
  <c r="AN31" i="105" a="1"/>
  <c r="AN31" i="105" s="1"/>
  <c r="BQ64" i="105" a="1"/>
  <c r="BQ64" i="105" s="1"/>
  <c r="BN64" i="105" a="1"/>
  <c r="BN64" i="105" s="1"/>
  <c r="BM64" i="105" a="1"/>
  <c r="BM64" i="105" s="1"/>
  <c r="BL64" i="105" a="1"/>
  <c r="BL64" i="105" s="1"/>
  <c r="BP64" i="105" a="1"/>
  <c r="BP64" i="105" s="1"/>
  <c r="BI64" i="105" a="1"/>
  <c r="BI64" i="105" s="1"/>
  <c r="BJ64" i="105" a="1"/>
  <c r="BJ64" i="105" s="1"/>
  <c r="BH64" i="105" a="1"/>
  <c r="BH64" i="105" s="1"/>
  <c r="BK64" i="105" a="1"/>
  <c r="BK64" i="105" s="1"/>
  <c r="BO64" i="105" a="1"/>
  <c r="BO64" i="105" s="1"/>
  <c r="AL64" i="105" a="1"/>
  <c r="AL64" i="105" s="1"/>
  <c r="AW64" i="105" a="1"/>
  <c r="AW64" i="105" s="1"/>
  <c r="AT67" i="105" a="1"/>
  <c r="AT67" i="105" s="1"/>
  <c r="D144" i="105"/>
  <c r="AV91" i="105" a="1"/>
  <c r="AV91" i="105" s="1"/>
  <c r="B149" i="105"/>
  <c r="BB146" i="105" a="1"/>
  <c r="BB146" i="105" s="1"/>
  <c r="CZ146" i="105" a="1"/>
  <c r="CZ146" i="105" s="1"/>
  <c r="CV146" i="105" a="1"/>
  <c r="CV146" i="105" s="1"/>
  <c r="CP146" i="105" a="1"/>
  <c r="CP146" i="105" s="1"/>
  <c r="CX146" i="105" a="1"/>
  <c r="CX146" i="105" s="1"/>
  <c r="CY146" i="105" a="1"/>
  <c r="CY146" i="105" s="1"/>
  <c r="CW146" i="105" a="1"/>
  <c r="CW146" i="105" s="1"/>
  <c r="BL146" i="105" a="1"/>
  <c r="BL146" i="105" s="1"/>
  <c r="CM46" i="105" a="1"/>
  <c r="CM46" i="105" s="1"/>
  <c r="BH45" i="105" a="1"/>
  <c r="BH45" i="105" s="1"/>
  <c r="BJ45" i="105" a="1"/>
  <c r="BJ45" i="105" s="1"/>
  <c r="BQ45" i="105" a="1"/>
  <c r="BQ45" i="105" s="1"/>
  <c r="BL45" i="105" a="1"/>
  <c r="BL45" i="105" s="1"/>
  <c r="BK45" i="105" a="1"/>
  <c r="BK45" i="105" s="1"/>
  <c r="BI45" i="105" a="1"/>
  <c r="BI45" i="105" s="1"/>
  <c r="BM45" i="105" a="1"/>
  <c r="BM45" i="105" s="1"/>
  <c r="BO45" i="105" a="1"/>
  <c r="BO45" i="105" s="1"/>
  <c r="BP45" i="105" a="1"/>
  <c r="BP45" i="105" s="1"/>
  <c r="BN45" i="105" a="1"/>
  <c r="BN45" i="105" s="1"/>
  <c r="AW45" i="105" a="1"/>
  <c r="AW45" i="105" s="1"/>
  <c r="AL45" i="105" a="1"/>
  <c r="AL45" i="105" s="1"/>
  <c r="CU81" i="105" a="1"/>
  <c r="CU81" i="105" s="1"/>
  <c r="DD81" i="105" a="1"/>
  <c r="DD81" i="105" s="1"/>
  <c r="BG81" i="105" a="1"/>
  <c r="BG81" i="105" s="1"/>
  <c r="DG81" i="105" a="1"/>
  <c r="DG81" i="105" s="1"/>
  <c r="AV81" i="105" a="1"/>
  <c r="AV81" i="105" s="1"/>
  <c r="DJ81" i="105" a="1"/>
  <c r="DJ81" i="105" s="1"/>
  <c r="S85" i="104"/>
  <c r="BI85" i="104" s="1" a="1"/>
  <c r="BI85" i="104" s="1"/>
  <c r="CY118" i="105" a="1"/>
  <c r="CY118" i="105" s="1"/>
  <c r="CP118" i="105" a="1"/>
  <c r="CP118" i="105" s="1"/>
  <c r="BB118" i="105" a="1"/>
  <c r="BB118" i="105" s="1"/>
  <c r="CZ118" i="105" a="1"/>
  <c r="CZ118" i="105" s="1"/>
  <c r="CX118" i="105" a="1"/>
  <c r="CX118" i="105" s="1"/>
  <c r="CV118" i="105" a="1"/>
  <c r="CV118" i="105" s="1"/>
  <c r="CW118" i="105" a="1"/>
  <c r="CW118" i="105" s="1"/>
  <c r="AQ118" i="105" a="1"/>
  <c r="AQ118" i="105" s="1"/>
  <c r="AL123" i="105" a="1"/>
  <c r="AL123" i="105" s="1"/>
  <c r="BJ123" i="105" a="1"/>
  <c r="BJ123" i="105" s="1"/>
  <c r="AW123" i="105" a="1"/>
  <c r="AW123" i="105" s="1"/>
  <c r="BN123" i="105" a="1"/>
  <c r="BN123" i="105" s="1"/>
  <c r="BP123" i="105" a="1"/>
  <c r="BP123" i="105" s="1"/>
  <c r="BK123" i="105" a="1"/>
  <c r="BK123" i="105" s="1"/>
  <c r="BH123" i="105" a="1"/>
  <c r="BH123" i="105" s="1"/>
  <c r="BL123" i="105" a="1"/>
  <c r="BL123" i="105" s="1"/>
  <c r="BQ123" i="105" a="1"/>
  <c r="BQ123" i="105" s="1"/>
  <c r="BI123" i="105" a="1"/>
  <c r="BI123" i="105" s="1"/>
  <c r="BM123" i="105" a="1"/>
  <c r="BM123" i="105" s="1"/>
  <c r="BO123" i="105" a="1"/>
  <c r="BO123" i="105" s="1"/>
  <c r="DD143" i="105" a="1"/>
  <c r="DD143" i="105" s="1"/>
  <c r="DG143" i="105" a="1"/>
  <c r="DG143" i="105" s="1"/>
  <c r="CU143" i="105" a="1"/>
  <c r="CU143" i="105" s="1"/>
  <c r="CX70" i="105" a="1"/>
  <c r="CX70" i="105" s="1"/>
  <c r="CV70" i="105" a="1"/>
  <c r="CV70" i="105" s="1"/>
  <c r="CZ70" i="105" a="1"/>
  <c r="CZ70" i="105" s="1"/>
  <c r="CW70" i="105" a="1"/>
  <c r="CW70" i="105" s="1"/>
  <c r="CY70" i="105" a="1"/>
  <c r="CY70" i="105" s="1"/>
  <c r="CP70" i="105" a="1"/>
  <c r="CP70" i="105" s="1"/>
  <c r="CG81" i="105" a="1"/>
  <c r="CG81" i="105" s="1"/>
  <c r="CC81" i="105" a="1"/>
  <c r="CC81" i="105" s="1"/>
  <c r="CE81" i="105" a="1"/>
  <c r="CE81" i="105" s="1"/>
  <c r="CH81" i="105" a="1"/>
  <c r="CH81" i="105" s="1"/>
  <c r="CD81" i="105" a="1"/>
  <c r="CD81" i="105" s="1"/>
  <c r="CB81" i="105" a="1"/>
  <c r="CB81" i="105" s="1"/>
  <c r="CA81" i="105" a="1"/>
  <c r="CA81" i="105" s="1"/>
  <c r="CF81" i="105" a="1"/>
  <c r="CF81" i="105" s="1"/>
  <c r="AY81" i="105" a="1"/>
  <c r="AY81" i="105" s="1"/>
  <c r="AN81" i="105" a="1"/>
  <c r="AN81" i="105" s="1"/>
  <c r="S121" i="104"/>
  <c r="CY112" i="105" a="1"/>
  <c r="CY112" i="105" s="1"/>
  <c r="CP112" i="105" a="1"/>
  <c r="CP112" i="105" s="1"/>
  <c r="BB112" i="105" a="1"/>
  <c r="BB112" i="105" s="1"/>
  <c r="CW112" i="105" a="1"/>
  <c r="CW112" i="105" s="1"/>
  <c r="CX112" i="105" a="1"/>
  <c r="CX112" i="105" s="1"/>
  <c r="CV112" i="105" a="1"/>
  <c r="CV112" i="105" s="1"/>
  <c r="CZ112" i="105" a="1"/>
  <c r="CZ112" i="105" s="1"/>
  <c r="AQ112" i="105" a="1"/>
  <c r="AQ112" i="105" s="1"/>
  <c r="DJ36" i="105" a="1"/>
  <c r="DJ36" i="105" s="1"/>
  <c r="DC36" i="105" a="1"/>
  <c r="DC36" i="105" s="1"/>
  <c r="DF36" i="105" a="1"/>
  <c r="DF36" i="105" s="1"/>
  <c r="CT36" i="105" a="1"/>
  <c r="CT36" i="105" s="1"/>
  <c r="BF36" i="105" a="1"/>
  <c r="BF36" i="105" s="1"/>
  <c r="AU36" i="105" a="1"/>
  <c r="AU36" i="105" s="1"/>
  <c r="S2" i="104"/>
  <c r="CH73" i="105" a="1"/>
  <c r="CH73" i="105" s="1"/>
  <c r="CF73" i="105" a="1"/>
  <c r="CF73" i="105" s="1"/>
  <c r="CB73" i="105" a="1"/>
  <c r="CB73" i="105" s="1"/>
  <c r="CG73" i="105" a="1"/>
  <c r="CG73" i="105" s="1"/>
  <c r="CC73" i="105" a="1"/>
  <c r="CC73" i="105" s="1"/>
  <c r="CD73" i="105" a="1"/>
  <c r="CD73" i="105" s="1"/>
  <c r="CA73" i="105" a="1"/>
  <c r="CA73" i="105" s="1"/>
  <c r="CE73" i="105" a="1"/>
  <c r="CE73" i="105" s="1"/>
  <c r="BI73" i="105" a="1"/>
  <c r="BI73" i="105" s="1"/>
  <c r="S99" i="104"/>
  <c r="BI99" i="104" s="1" a="1"/>
  <c r="BI99" i="104" s="1"/>
  <c r="S33" i="104"/>
  <c r="BI33" i="104" s="1" a="1"/>
  <c r="BI33" i="104" s="1"/>
  <c r="DE145" i="105" a="1"/>
  <c r="DE145" i="105" s="1"/>
  <c r="CS145" i="105" a="1"/>
  <c r="CS145" i="105" s="1"/>
  <c r="DI145" i="105" a="1"/>
  <c r="DI145" i="105" s="1"/>
  <c r="DH145" i="105" a="1"/>
  <c r="DH145" i="105" s="1"/>
  <c r="DB145" i="105" a="1"/>
  <c r="DB145" i="105" s="1"/>
  <c r="BE145" i="105" a="1"/>
  <c r="BE145" i="105" s="1"/>
  <c r="AT145" i="105" a="1"/>
  <c r="AT145" i="105" s="1"/>
  <c r="CX145" i="105" a="1"/>
  <c r="CX145" i="105" s="1"/>
  <c r="CK63" i="105" a="1"/>
  <c r="CK63" i="105" s="1"/>
  <c r="CL63" i="105" a="1"/>
  <c r="CL63" i="105" s="1"/>
  <c r="CI63" i="105" a="1"/>
  <c r="CI63" i="105" s="1"/>
  <c r="CM63" i="105" a="1"/>
  <c r="CM63" i="105" s="1"/>
  <c r="CJ63" i="105" a="1"/>
  <c r="CJ63" i="105" s="1"/>
  <c r="CN63" i="105" a="1"/>
  <c r="CN63" i="105" s="1"/>
  <c r="CO63" i="105" a="1"/>
  <c r="CO63" i="105" s="1"/>
  <c r="AZ63" i="105" a="1"/>
  <c r="AZ63" i="105" s="1"/>
  <c r="AO63" i="105" a="1"/>
  <c r="AO63" i="105" s="1"/>
  <c r="CA63" i="105" a="1"/>
  <c r="CA63" i="105" s="1"/>
  <c r="BJ63" i="105" a="1"/>
  <c r="BJ63" i="105" s="1"/>
  <c r="BL28" i="105" a="1"/>
  <c r="BL28" i="105" s="1"/>
  <c r="BM28" i="105" a="1"/>
  <c r="BM28" i="105" s="1"/>
  <c r="BO28" i="105" a="1"/>
  <c r="BO28" i="105" s="1"/>
  <c r="BK28" i="105" a="1"/>
  <c r="BK28" i="105" s="1"/>
  <c r="BI28" i="105" a="1"/>
  <c r="BI28" i="105" s="1"/>
  <c r="BN28" i="105" a="1"/>
  <c r="BN28" i="105" s="1"/>
  <c r="BJ28" i="105" a="1"/>
  <c r="BJ28" i="105" s="1"/>
  <c r="BH28" i="105" a="1"/>
  <c r="BH28" i="105" s="1"/>
  <c r="BQ28" i="105" a="1"/>
  <c r="BQ28" i="105" s="1"/>
  <c r="BP28" i="105" a="1"/>
  <c r="BP28" i="105" s="1"/>
  <c r="AX52" i="105" a="1"/>
  <c r="AX52" i="105" s="1"/>
  <c r="AM52" i="105" a="1"/>
  <c r="AM52" i="105" s="1"/>
  <c r="AX38" i="105" a="1"/>
  <c r="AX38" i="105" s="1"/>
  <c r="AM38" i="105" a="1"/>
  <c r="AM38" i="105" s="1"/>
  <c r="CT47" i="105" a="1"/>
  <c r="CT47" i="105" s="1"/>
  <c r="DC47" i="105" a="1"/>
  <c r="DC47" i="105" s="1"/>
  <c r="DF47" i="105" a="1"/>
  <c r="DF47" i="105" s="1"/>
  <c r="DJ47" i="105" a="1"/>
  <c r="DJ47" i="105" s="1"/>
  <c r="BF47" i="105" a="1"/>
  <c r="BF47" i="105" s="1"/>
  <c r="AW151" i="105" a="1"/>
  <c r="AW151" i="105" s="1"/>
  <c r="BJ151" i="105" a="1"/>
  <c r="BJ151" i="105" s="1"/>
  <c r="BL151" i="105" a="1"/>
  <c r="BL151" i="105" s="1"/>
  <c r="BI151" i="105" a="1"/>
  <c r="BI151" i="105" s="1"/>
  <c r="BO151" i="105" a="1"/>
  <c r="BO151" i="105" s="1"/>
  <c r="BQ151" i="105" a="1"/>
  <c r="BQ151" i="105" s="1"/>
  <c r="BM151" i="105" a="1"/>
  <c r="BM151" i="105" s="1"/>
  <c r="BK151" i="105" a="1"/>
  <c r="BK151" i="105" s="1"/>
  <c r="BN151" i="105" a="1"/>
  <c r="BN151" i="105" s="1"/>
  <c r="BH151" i="105" a="1"/>
  <c r="BH151" i="105" s="1"/>
  <c r="BP151" i="105" a="1"/>
  <c r="BP151" i="105" s="1"/>
  <c r="AL151" i="105" a="1"/>
  <c r="AL151" i="105" s="1"/>
  <c r="CG36" i="105" a="1"/>
  <c r="CG36" i="105" s="1"/>
  <c r="DH87" i="105" a="1"/>
  <c r="DH87" i="105" s="1"/>
  <c r="DB87" i="105" a="1"/>
  <c r="DB87" i="105" s="1"/>
  <c r="BE87" i="105" a="1"/>
  <c r="BE87" i="105" s="1"/>
  <c r="DE87" i="105" a="1"/>
  <c r="DE87" i="105" s="1"/>
  <c r="DI87" i="105" a="1"/>
  <c r="DI87" i="105" s="1"/>
  <c r="CS87" i="105" a="1"/>
  <c r="CS87" i="105" s="1"/>
  <c r="AT87" i="105" a="1"/>
  <c r="AT87" i="105" s="1"/>
  <c r="BH14" i="105" a="1"/>
  <c r="BH14" i="105" s="1"/>
  <c r="BN14" i="105" a="1"/>
  <c r="BN14" i="105" s="1"/>
  <c r="BP14" i="105" a="1"/>
  <c r="BP14" i="105" s="1"/>
  <c r="BM14" i="105" a="1"/>
  <c r="BM14" i="105" s="1"/>
  <c r="BK14" i="105" a="1"/>
  <c r="BK14" i="105" s="1"/>
  <c r="BI14" i="105" a="1"/>
  <c r="BI14" i="105" s="1"/>
  <c r="BO14" i="105" a="1"/>
  <c r="BO14" i="105" s="1"/>
  <c r="BQ14" i="105" a="1"/>
  <c r="BQ14" i="105" s="1"/>
  <c r="BL14" i="105" a="1"/>
  <c r="BL14" i="105" s="1"/>
  <c r="BJ14" i="105" a="1"/>
  <c r="BJ14" i="105" s="1"/>
  <c r="CM89" i="105" a="1"/>
  <c r="CM89" i="105" s="1"/>
  <c r="DE89" i="105" a="1"/>
  <c r="DE89" i="105" s="1"/>
  <c r="AT89" i="105" a="1"/>
  <c r="AT89" i="105" s="1"/>
  <c r="DB89" i="105" a="1"/>
  <c r="DB89" i="105" s="1"/>
  <c r="CX89" i="105" a="1"/>
  <c r="CX89" i="105" s="1"/>
  <c r="DH89" i="105" a="1"/>
  <c r="DH89" i="105" s="1"/>
  <c r="DI89" i="105" a="1"/>
  <c r="DI89" i="105" s="1"/>
  <c r="BO89" i="105" a="1"/>
  <c r="BO89" i="105" s="1"/>
  <c r="CS89" i="105" a="1"/>
  <c r="CS89" i="105" s="1"/>
  <c r="BE89" i="105" a="1"/>
  <c r="BE89" i="105" s="1"/>
  <c r="DG121" i="105" a="1"/>
  <c r="DG121" i="105" s="1"/>
  <c r="DD121" i="105" a="1"/>
  <c r="DD121" i="105" s="1"/>
  <c r="CU121" i="105" a="1"/>
  <c r="CU121" i="105" s="1"/>
  <c r="BG121" i="105" a="1"/>
  <c r="BG121" i="105" s="1"/>
  <c r="AV121" i="105" a="1"/>
  <c r="AV121" i="105" s="1"/>
  <c r="DJ121" i="105" a="1"/>
  <c r="DJ121" i="105" s="1"/>
  <c r="S4" i="104"/>
  <c r="BJ108" i="105" a="1"/>
  <c r="BJ108" i="105" s="1"/>
  <c r="BK108" i="105" a="1"/>
  <c r="BK108" i="105" s="1"/>
  <c r="BO108" i="105" a="1"/>
  <c r="BO108" i="105" s="1"/>
  <c r="BH108" i="105" a="1"/>
  <c r="BH108" i="105" s="1"/>
  <c r="BI108" i="105" a="1"/>
  <c r="BI108" i="105" s="1"/>
  <c r="BN108" i="105" a="1"/>
  <c r="BN108" i="105" s="1"/>
  <c r="BL108" i="105" a="1"/>
  <c r="BL108" i="105" s="1"/>
  <c r="BQ108" i="105" a="1"/>
  <c r="BQ108" i="105" s="1"/>
  <c r="BM108" i="105" a="1"/>
  <c r="BM108" i="105" s="1"/>
  <c r="BP108" i="105" a="1"/>
  <c r="BP108" i="105" s="1"/>
  <c r="BB60" i="105" a="1"/>
  <c r="BB60" i="105" s="1"/>
  <c r="CV60" i="105" a="1"/>
  <c r="CV60" i="105" s="1"/>
  <c r="CX60" i="105" a="1"/>
  <c r="CX60" i="105" s="1"/>
  <c r="CP60" i="105" a="1"/>
  <c r="CP60" i="105" s="1"/>
  <c r="CW60" i="105" a="1"/>
  <c r="CW60" i="105" s="1"/>
  <c r="CJ60" i="105" a="1"/>
  <c r="CJ60" i="105" s="1"/>
  <c r="CY60" i="105" a="1"/>
  <c r="CY60" i="105" s="1"/>
  <c r="CZ60" i="105" a="1"/>
  <c r="CZ60" i="105" s="1"/>
  <c r="CC60" i="105" a="1"/>
  <c r="CC60" i="105" s="1"/>
  <c r="AQ60" i="105" a="1"/>
  <c r="AQ60" i="105" s="1"/>
  <c r="BL60" i="105" a="1"/>
  <c r="BL60" i="105" s="1"/>
  <c r="AW108" i="105" a="1"/>
  <c r="AW108" i="105" s="1"/>
  <c r="AV6" i="105" a="1"/>
  <c r="AV6" i="105" s="1"/>
  <c r="DG6" i="105" a="1"/>
  <c r="DG6" i="105" s="1"/>
  <c r="CU6" i="105" a="1"/>
  <c r="CU6" i="105" s="1"/>
  <c r="DD6" i="105" a="1"/>
  <c r="DD6" i="105" s="1"/>
  <c r="DJ6" i="105" a="1"/>
  <c r="DJ6" i="105" s="1"/>
  <c r="CZ6" i="105" a="1"/>
  <c r="CZ6" i="105" s="1"/>
  <c r="BQ6" i="105" a="1"/>
  <c r="BQ6" i="105" s="1"/>
  <c r="CO6" i="105" a="1"/>
  <c r="CO6" i="105" s="1"/>
  <c r="BG6" i="105" a="1"/>
  <c r="BG6" i="105" s="1"/>
  <c r="CD89" i="105" a="1"/>
  <c r="CD89" i="105" s="1"/>
  <c r="CA89" i="105" a="1"/>
  <c r="CA89" i="105" s="1"/>
  <c r="CF89" i="105" a="1"/>
  <c r="CF89" i="105" s="1"/>
  <c r="CE89" i="105" a="1"/>
  <c r="CE89" i="105" s="1"/>
  <c r="AN89" i="105" a="1"/>
  <c r="AN89" i="105" s="1"/>
  <c r="CG89" i="105" a="1"/>
  <c r="CG89" i="105" s="1"/>
  <c r="CC89" i="105" a="1"/>
  <c r="CC89" i="105" s="1"/>
  <c r="CB89" i="105" a="1"/>
  <c r="CB89" i="105" s="1"/>
  <c r="BI89" i="105" a="1"/>
  <c r="BI89" i="105" s="1"/>
  <c r="CH89" i="105" a="1"/>
  <c r="CH89" i="105" s="1"/>
  <c r="AY89" i="105" a="1"/>
  <c r="AY89" i="105" s="1"/>
  <c r="CA17" i="105" a="1"/>
  <c r="CA17" i="105" s="1"/>
  <c r="CG17" i="105" a="1"/>
  <c r="CG17" i="105" s="1"/>
  <c r="CB17" i="105" a="1"/>
  <c r="CB17" i="105" s="1"/>
  <c r="CF17" i="105" a="1"/>
  <c r="CF17" i="105" s="1"/>
  <c r="AY17" i="105" a="1"/>
  <c r="AY17" i="105" s="1"/>
  <c r="CE17" i="105" a="1"/>
  <c r="CE17" i="105" s="1"/>
  <c r="CH17" i="105" a="1"/>
  <c r="CH17" i="105" s="1"/>
  <c r="CD17" i="105" a="1"/>
  <c r="CD17" i="105" s="1"/>
  <c r="CC17" i="105" a="1"/>
  <c r="CC17" i="105" s="1"/>
  <c r="AN17" i="105" a="1"/>
  <c r="AN17" i="105" s="1"/>
  <c r="B20" i="105"/>
  <c r="BJ3" i="105" a="1"/>
  <c r="BJ3" i="105" s="1"/>
  <c r="BP3" i="105" a="1"/>
  <c r="BP3" i="105" s="1"/>
  <c r="BN3" i="105" a="1"/>
  <c r="BN3" i="105" s="1"/>
  <c r="BK3" i="105" a="1"/>
  <c r="BK3" i="105" s="1"/>
  <c r="BL3" i="105" a="1"/>
  <c r="BL3" i="105" s="1"/>
  <c r="BO3" i="105" a="1"/>
  <c r="BO3" i="105" s="1"/>
  <c r="BQ3" i="105" a="1"/>
  <c r="BQ3" i="105" s="1"/>
  <c r="BI3" i="105" a="1"/>
  <c r="BI3" i="105" s="1"/>
  <c r="BH3" i="105" a="1"/>
  <c r="BH3" i="105" s="1"/>
  <c r="BM3" i="105" a="1"/>
  <c r="BM3" i="105" s="1"/>
  <c r="AW3" i="105" a="1"/>
  <c r="AW3" i="105" s="1"/>
  <c r="AL3" i="105" a="1"/>
  <c r="AL3" i="105" s="1"/>
  <c r="S71" i="104"/>
  <c r="BI71" i="104" s="1" a="1"/>
  <c r="BI71" i="104" s="1"/>
  <c r="BO47" i="105" a="1"/>
  <c r="BO47" i="105" s="1"/>
  <c r="BQ47" i="105" a="1"/>
  <c r="BQ47" i="105" s="1"/>
  <c r="BL47" i="105" a="1"/>
  <c r="BL47" i="105" s="1"/>
  <c r="BH47" i="105" a="1"/>
  <c r="BH47" i="105" s="1"/>
  <c r="BN47" i="105" a="1"/>
  <c r="BN47" i="105" s="1"/>
  <c r="BK47" i="105" a="1"/>
  <c r="BK47" i="105" s="1"/>
  <c r="BM47" i="105" a="1"/>
  <c r="BM47" i="105" s="1"/>
  <c r="BJ47" i="105" a="1"/>
  <c r="BJ47" i="105" s="1"/>
  <c r="BP47" i="105" a="1"/>
  <c r="BP47" i="105" s="1"/>
  <c r="BI47" i="105" a="1"/>
  <c r="BI47" i="105" s="1"/>
  <c r="AW47" i="105" a="1"/>
  <c r="AW47" i="105" s="1"/>
  <c r="AW24" i="105" a="1"/>
  <c r="AW24" i="105" s="1"/>
  <c r="BH24" i="105" a="1"/>
  <c r="BH24" i="105" s="1"/>
  <c r="BJ24" i="105" a="1"/>
  <c r="BJ24" i="105" s="1"/>
  <c r="BN24" i="105" a="1"/>
  <c r="BN24" i="105" s="1"/>
  <c r="BQ24" i="105" a="1"/>
  <c r="BQ24" i="105" s="1"/>
  <c r="BI24" i="105" a="1"/>
  <c r="BI24" i="105" s="1"/>
  <c r="BP24" i="105" a="1"/>
  <c r="BP24" i="105" s="1"/>
  <c r="BM24" i="105" a="1"/>
  <c r="BM24" i="105" s="1"/>
  <c r="BK24" i="105" a="1"/>
  <c r="BK24" i="105" s="1"/>
  <c r="BO24" i="105" a="1"/>
  <c r="BO24" i="105" s="1"/>
  <c r="BL24" i="105" a="1"/>
  <c r="BL24" i="105" s="1"/>
  <c r="AL24" i="105" a="1"/>
  <c r="AL24" i="105" s="1"/>
  <c r="BQ80" i="105" a="1"/>
  <c r="BQ80" i="105" s="1"/>
  <c r="BH80" i="105" a="1"/>
  <c r="BH80" i="105" s="1"/>
  <c r="BJ80" i="105" a="1"/>
  <c r="BJ80" i="105" s="1"/>
  <c r="BL80" i="105" a="1"/>
  <c r="BL80" i="105" s="1"/>
  <c r="BM80" i="105" a="1"/>
  <c r="BM80" i="105" s="1"/>
  <c r="BP80" i="105" a="1"/>
  <c r="BP80" i="105" s="1"/>
  <c r="BK80" i="105" a="1"/>
  <c r="BK80" i="105" s="1"/>
  <c r="BO80" i="105" a="1"/>
  <c r="BO80" i="105" s="1"/>
  <c r="BI80" i="105" a="1"/>
  <c r="BI80" i="105" s="1"/>
  <c r="BN80" i="105" a="1"/>
  <c r="BN80" i="105" s="1"/>
  <c r="AW80" i="105" a="1"/>
  <c r="AW80" i="105" s="1"/>
  <c r="AL80" i="105" a="1"/>
  <c r="AL80" i="105" s="1"/>
  <c r="S2" i="101"/>
  <c r="AX135" i="105" a="1"/>
  <c r="AX135" i="105" s="1"/>
  <c r="CA62" i="105" a="1"/>
  <c r="CA62" i="105" s="1"/>
  <c r="CM62" i="105" a="1"/>
  <c r="CM62" i="105" s="1"/>
  <c r="AZ62" i="105" a="1"/>
  <c r="AZ62" i="105" s="1"/>
  <c r="CL62" i="105" a="1"/>
  <c r="CL62" i="105" s="1"/>
  <c r="AO62" i="105" a="1"/>
  <c r="AO62" i="105" s="1"/>
  <c r="CK62" i="105" a="1"/>
  <c r="CK62" i="105" s="1"/>
  <c r="CI62" i="105" a="1"/>
  <c r="CI62" i="105" s="1"/>
  <c r="CO62" i="105" a="1"/>
  <c r="CO62" i="105" s="1"/>
  <c r="CN62" i="105" a="1"/>
  <c r="CN62" i="105" s="1"/>
  <c r="BJ62" i="105" a="1"/>
  <c r="BJ62" i="105" s="1"/>
  <c r="CJ62" i="105" a="1"/>
  <c r="CJ62" i="105" s="1"/>
  <c r="S26" i="104"/>
  <c r="S58" i="104"/>
  <c r="BI58" i="104" s="1" a="1"/>
  <c r="BI58" i="104" s="1"/>
  <c r="CI37" i="105" a="1"/>
  <c r="CI37" i="105" s="1"/>
  <c r="CK37" i="105" a="1"/>
  <c r="CK37" i="105" s="1"/>
  <c r="CL37" i="105" a="1"/>
  <c r="CL37" i="105" s="1"/>
  <c r="CJ37" i="105" a="1"/>
  <c r="CJ37" i="105" s="1"/>
  <c r="CN37" i="105" a="1"/>
  <c r="CN37" i="105" s="1"/>
  <c r="CO37" i="105" a="1"/>
  <c r="CO37" i="105" s="1"/>
  <c r="CM37" i="105" a="1"/>
  <c r="CM37" i="105" s="1"/>
  <c r="CA37" i="105" a="1"/>
  <c r="CA37" i="105" s="1"/>
  <c r="BJ37" i="105" a="1"/>
  <c r="BJ37" i="105" s="1"/>
  <c r="CW50" i="105" a="1"/>
  <c r="CW50" i="105" s="1"/>
  <c r="CX50" i="105" a="1"/>
  <c r="CX50" i="105" s="1"/>
  <c r="CV50" i="105" a="1"/>
  <c r="CV50" i="105" s="1"/>
  <c r="CY50" i="105" a="1"/>
  <c r="CY50" i="105" s="1"/>
  <c r="CZ50" i="105" a="1"/>
  <c r="CZ50" i="105" s="1"/>
  <c r="CP50" i="105" a="1"/>
  <c r="CP50" i="105" s="1"/>
  <c r="CC50" i="105" a="1"/>
  <c r="CC50" i="105" s="1"/>
  <c r="CJ50" i="105" a="1"/>
  <c r="CJ50" i="105" s="1"/>
  <c r="B32" i="105"/>
  <c r="C4" i="105"/>
  <c r="CT138" i="105" a="1"/>
  <c r="CT138" i="105" s="1"/>
  <c r="DC138" i="105" a="1"/>
  <c r="DC138" i="105" s="1"/>
  <c r="DF138" i="105" a="1"/>
  <c r="DF138" i="105" s="1"/>
  <c r="DJ138" i="105" a="1"/>
  <c r="DJ138" i="105" s="1"/>
  <c r="CT123" i="105" a="1"/>
  <c r="CT123" i="105" s="1"/>
  <c r="DF123" i="105" a="1"/>
  <c r="DF123" i="105" s="1"/>
  <c r="DJ123" i="105" a="1"/>
  <c r="DJ123" i="105" s="1"/>
  <c r="DC123" i="105" a="1"/>
  <c r="DC123" i="105" s="1"/>
  <c r="BF123" i="105" a="1"/>
  <c r="BF123" i="105" s="1"/>
  <c r="CY123" i="105" a="1"/>
  <c r="CY123" i="105" s="1"/>
  <c r="AU123" i="105" a="1"/>
  <c r="AU123" i="105" s="1"/>
  <c r="CO143" i="105" a="1"/>
  <c r="CO143" i="105" s="1"/>
  <c r="B116" i="105"/>
  <c r="S36" i="104"/>
  <c r="BI36" i="104" s="1" a="1"/>
  <c r="BI36" i="104" s="1"/>
  <c r="S108" i="104"/>
  <c r="DI143" i="105" a="1"/>
  <c r="DI143" i="105" s="1"/>
  <c r="B139" i="105"/>
  <c r="AL66" i="105" a="1"/>
  <c r="AL66" i="105" s="1"/>
  <c r="BN66" i="105" a="1"/>
  <c r="BN66" i="105" s="1"/>
  <c r="AW66" i="105" a="1"/>
  <c r="AW66" i="105" s="1"/>
  <c r="BM66" i="105" a="1"/>
  <c r="BM66" i="105" s="1"/>
  <c r="BJ66" i="105" a="1"/>
  <c r="BJ66" i="105" s="1"/>
  <c r="BQ66" i="105" a="1"/>
  <c r="BQ66" i="105" s="1"/>
  <c r="BI66" i="105" a="1"/>
  <c r="BI66" i="105" s="1"/>
  <c r="BK66" i="105" a="1"/>
  <c r="BK66" i="105" s="1"/>
  <c r="BL66" i="105" a="1"/>
  <c r="BL66" i="105" s="1"/>
  <c r="BP66" i="105" a="1"/>
  <c r="BP66" i="105" s="1"/>
  <c r="BO66" i="105" a="1"/>
  <c r="BO66" i="105" s="1"/>
  <c r="BH66" i="105" a="1"/>
  <c r="BH66" i="105" s="1"/>
  <c r="AF3" i="101"/>
  <c r="AH3" i="101"/>
  <c r="AD3" i="101"/>
  <c r="AE3" i="101"/>
  <c r="AG3" i="101"/>
  <c r="CH150" i="105" a="1"/>
  <c r="CH150" i="105" s="1"/>
  <c r="CE150" i="105" a="1"/>
  <c r="CE150" i="105" s="1"/>
  <c r="CD150" i="105" a="1"/>
  <c r="CD150" i="105" s="1"/>
  <c r="CG150" i="105" a="1"/>
  <c r="CG150" i="105" s="1"/>
  <c r="CC150" i="105" a="1"/>
  <c r="CC150" i="105" s="1"/>
  <c r="CB150" i="105" a="1"/>
  <c r="CB150" i="105" s="1"/>
  <c r="CF150" i="105" a="1"/>
  <c r="CF150" i="105" s="1"/>
  <c r="CA150" i="105" a="1"/>
  <c r="CA150" i="105" s="1"/>
  <c r="AN150" i="105" a="1"/>
  <c r="AN150" i="105" s="1"/>
  <c r="AY150" i="105" a="1"/>
  <c r="AY150" i="105" s="1"/>
  <c r="G24" i="105"/>
  <c r="CV140" i="105" a="1"/>
  <c r="CV140" i="105" s="1"/>
  <c r="CX140" i="105" a="1"/>
  <c r="CX140" i="105" s="1"/>
  <c r="CY140" i="105" a="1"/>
  <c r="CY140" i="105" s="1"/>
  <c r="CW140" i="105" a="1"/>
  <c r="CW140" i="105" s="1"/>
  <c r="CP140" i="105" a="1"/>
  <c r="CP140" i="105" s="1"/>
  <c r="CZ140" i="105" a="1"/>
  <c r="CZ140" i="105" s="1"/>
  <c r="BB140" i="105" a="1"/>
  <c r="BB140" i="105" s="1"/>
  <c r="CJ140" i="105" a="1"/>
  <c r="CJ140" i="105" s="1"/>
  <c r="G7" i="105"/>
  <c r="DB45" i="105" a="1"/>
  <c r="DB45" i="105" s="1"/>
  <c r="DE45" i="105" a="1"/>
  <c r="DE45" i="105" s="1"/>
  <c r="DH45" i="105" a="1"/>
  <c r="DH45" i="105" s="1"/>
  <c r="CS45" i="105" a="1"/>
  <c r="CS45" i="105" s="1"/>
  <c r="DI45" i="105" a="1"/>
  <c r="DI45" i="105" s="1"/>
  <c r="AT45" i="105" a="1"/>
  <c r="AT45" i="105" s="1"/>
  <c r="BE45" i="105" a="1"/>
  <c r="BE45" i="105" s="1"/>
  <c r="CX45" i="105" a="1"/>
  <c r="CX45" i="105" s="1"/>
  <c r="AO64" i="105" a="1"/>
  <c r="AO64" i="105" s="1"/>
  <c r="CJ64" i="105" a="1"/>
  <c r="CJ64" i="105" s="1"/>
  <c r="CK64" i="105" a="1"/>
  <c r="CK64" i="105" s="1"/>
  <c r="CI64" i="105" a="1"/>
  <c r="CI64" i="105" s="1"/>
  <c r="CO64" i="105" a="1"/>
  <c r="CO64" i="105" s="1"/>
  <c r="CN64" i="105" a="1"/>
  <c r="CN64" i="105" s="1"/>
  <c r="CL64" i="105" a="1"/>
  <c r="CL64" i="105" s="1"/>
  <c r="CM64" i="105" a="1"/>
  <c r="CM64" i="105" s="1"/>
  <c r="AZ64" i="105" a="1"/>
  <c r="AZ64" i="105" s="1"/>
  <c r="CO121" i="105" a="1"/>
  <c r="CO121" i="105" s="1"/>
  <c r="S137" i="104"/>
  <c r="BI137" i="104" s="1" a="1"/>
  <c r="BI137" i="104" s="1"/>
  <c r="CO45" i="105" a="1"/>
  <c r="CO45" i="105" s="1"/>
  <c r="DD45" i="105" a="1"/>
  <c r="DD45" i="105" s="1"/>
  <c r="CU45" i="105" a="1"/>
  <c r="CU45" i="105" s="1"/>
  <c r="DG45" i="105" a="1"/>
  <c r="DG45" i="105" s="1"/>
  <c r="BG45" i="105" a="1"/>
  <c r="BG45" i="105" s="1"/>
  <c r="CZ45" i="105" a="1"/>
  <c r="CZ45" i="105" s="1"/>
  <c r="AV45" i="105" a="1"/>
  <c r="AV45" i="105" s="1"/>
  <c r="DJ45" i="105" a="1"/>
  <c r="DJ45" i="105" s="1"/>
  <c r="DJ13" i="105" a="1"/>
  <c r="DJ13" i="105" s="1"/>
  <c r="CT13" i="105" a="1"/>
  <c r="CT13" i="105" s="1"/>
  <c r="DF13" i="105" a="1"/>
  <c r="DF13" i="105" s="1"/>
  <c r="DC13" i="105" a="1"/>
  <c r="DC13" i="105" s="1"/>
  <c r="BP13" i="105" a="1"/>
  <c r="BP13" i="105" s="1"/>
  <c r="CY13" i="105" a="1"/>
  <c r="CY13" i="105" s="1"/>
  <c r="D60" i="105"/>
  <c r="AQ140" i="105" a="1"/>
  <c r="AQ140" i="105" s="1"/>
  <c r="DG107" i="105" a="1"/>
  <c r="DG107" i="105" s="1"/>
  <c r="CU107" i="105" a="1"/>
  <c r="CU107" i="105" s="1"/>
  <c r="DD107" i="105" a="1"/>
  <c r="DD107" i="105" s="1"/>
  <c r="CZ107" i="105" a="1"/>
  <c r="CZ107" i="105" s="1"/>
  <c r="G117" i="105"/>
  <c r="S143" i="104"/>
  <c r="AW51" i="105" a="1"/>
  <c r="AW51" i="105" s="1"/>
  <c r="BK51" i="105" a="1"/>
  <c r="BK51" i="105" s="1"/>
  <c r="BP51" i="105" a="1"/>
  <c r="BP51" i="105" s="1"/>
  <c r="BH51" i="105" a="1"/>
  <c r="BH51" i="105" s="1"/>
  <c r="BO51" i="105" a="1"/>
  <c r="BO51" i="105" s="1"/>
  <c r="BQ51" i="105" a="1"/>
  <c r="BQ51" i="105" s="1"/>
  <c r="BL51" i="105" a="1"/>
  <c r="BL51" i="105" s="1"/>
  <c r="BM51" i="105" a="1"/>
  <c r="BM51" i="105" s="1"/>
  <c r="BN51" i="105" a="1"/>
  <c r="BN51" i="105" s="1"/>
  <c r="BJ51" i="105" a="1"/>
  <c r="BJ51" i="105" s="1"/>
  <c r="BI51" i="105" a="1"/>
  <c r="BI51" i="105" s="1"/>
  <c r="AL51" i="105" a="1"/>
  <c r="AL51" i="105" s="1"/>
  <c r="B64" i="105"/>
  <c r="AM69" i="105" a="1"/>
  <c r="AM69" i="105" s="1"/>
  <c r="AR69" i="105" a="1"/>
  <c r="AR69" i="105" s="1"/>
  <c r="AT69" i="105" a="1"/>
  <c r="AT69" i="105" s="1"/>
  <c r="AL69" i="105" a="1"/>
  <c r="AL69" i="105" s="1"/>
  <c r="AO69" i="105" a="1"/>
  <c r="AO69" i="105" s="1"/>
  <c r="AK69" i="105" a="1"/>
  <c r="AK69" i="105" s="1"/>
  <c r="AV69" i="105" a="1"/>
  <c r="AV69" i="105" s="1"/>
  <c r="AU69" i="105" a="1"/>
  <c r="AU69" i="105" s="1"/>
  <c r="AP69" i="105" a="1"/>
  <c r="AP69" i="105" s="1"/>
  <c r="AS69" i="105" a="1"/>
  <c r="AS69" i="105" s="1"/>
  <c r="AQ69" i="105" a="1"/>
  <c r="AQ69" i="105" s="1"/>
  <c r="AN69" i="105" a="1"/>
  <c r="AN69" i="105" s="1"/>
  <c r="DC69" i="105" a="1"/>
  <c r="DC69" i="105" s="1"/>
  <c r="DF69" i="105" a="1"/>
  <c r="DF69" i="105" s="1"/>
  <c r="CT69" i="105" a="1"/>
  <c r="CT69" i="105" s="1"/>
  <c r="DJ69" i="105" a="1"/>
  <c r="DJ69" i="105" s="1"/>
  <c r="CG69" i="105" a="1"/>
  <c r="CG69" i="105" s="1"/>
  <c r="DH69" i="105" a="1"/>
  <c r="DH69" i="105" s="1"/>
  <c r="CY69" i="105" a="1"/>
  <c r="CY69" i="105" s="1"/>
  <c r="C121" i="105"/>
  <c r="DE76" i="105" a="1"/>
  <c r="DE76" i="105" s="1"/>
  <c r="DB76" i="105" a="1"/>
  <c r="DB76" i="105" s="1"/>
  <c r="DI76" i="105" a="1"/>
  <c r="DI76" i="105" s="1"/>
  <c r="CS76" i="105" a="1"/>
  <c r="CS76" i="105" s="1"/>
  <c r="DH76" i="105" a="1"/>
  <c r="DH76" i="105" s="1"/>
  <c r="AT76" i="105" a="1"/>
  <c r="AT76" i="105" s="1"/>
  <c r="BE76" i="105" a="1"/>
  <c r="BE76" i="105" s="1"/>
  <c r="CX76" i="105" a="1"/>
  <c r="CX76" i="105" s="1"/>
  <c r="B81" i="105"/>
  <c r="S19" i="104"/>
  <c r="BI19" i="104" s="1" a="1"/>
  <c r="BI19" i="104" s="1"/>
  <c r="G23" i="105"/>
  <c r="S64" i="104"/>
  <c r="BI144" i="105" a="1"/>
  <c r="BI144" i="105" s="1"/>
  <c r="BJ144" i="105" a="1"/>
  <c r="BJ144" i="105" s="1"/>
  <c r="BN144" i="105" a="1"/>
  <c r="BN144" i="105" s="1"/>
  <c r="BL144" i="105" a="1"/>
  <c r="BL144" i="105" s="1"/>
  <c r="BM144" i="105" a="1"/>
  <c r="BM144" i="105" s="1"/>
  <c r="BP144" i="105" a="1"/>
  <c r="BP144" i="105" s="1"/>
  <c r="BH144" i="105" a="1"/>
  <c r="BH144" i="105" s="1"/>
  <c r="BO144" i="105" a="1"/>
  <c r="BO144" i="105" s="1"/>
  <c r="BK144" i="105" a="1"/>
  <c r="BK144" i="105" s="1"/>
  <c r="BQ144" i="105" a="1"/>
  <c r="BQ144" i="105" s="1"/>
  <c r="AL144" i="105" a="1"/>
  <c r="AL144" i="105" s="1"/>
  <c r="AX77" i="105" a="1"/>
  <c r="AX77" i="105" s="1"/>
  <c r="AM77" i="105" a="1"/>
  <c r="AM77" i="105" s="1"/>
  <c r="CO59" i="105" a="1"/>
  <c r="CO59" i="105" s="1"/>
  <c r="CL59" i="105" a="1"/>
  <c r="CL59" i="105" s="1"/>
  <c r="CJ59" i="105" a="1"/>
  <c r="CJ59" i="105" s="1"/>
  <c r="CN59" i="105" a="1"/>
  <c r="CN59" i="105" s="1"/>
  <c r="CI59" i="105" a="1"/>
  <c r="CI59" i="105" s="1"/>
  <c r="CM59" i="105" a="1"/>
  <c r="CM59" i="105" s="1"/>
  <c r="CK59" i="105" a="1"/>
  <c r="CK59" i="105" s="1"/>
  <c r="CS90" i="105" a="1"/>
  <c r="CS90" i="105" s="1"/>
  <c r="DH90" i="105" a="1"/>
  <c r="DH90" i="105" s="1"/>
  <c r="DI90" i="105" a="1"/>
  <c r="DI90" i="105" s="1"/>
  <c r="DB90" i="105" a="1"/>
  <c r="DB90" i="105" s="1"/>
  <c r="DE90" i="105" a="1"/>
  <c r="DE90" i="105" s="1"/>
  <c r="BO90" i="105" a="1"/>
  <c r="BO90" i="105" s="1"/>
  <c r="CF90" i="105" a="1"/>
  <c r="CF90" i="105" s="1"/>
  <c r="CX90" i="105" a="1"/>
  <c r="CX90" i="105" s="1"/>
  <c r="BE48" i="105" a="1"/>
  <c r="BE48" i="105" s="1"/>
  <c r="DH48" i="105" a="1"/>
  <c r="DH48" i="105" s="1"/>
  <c r="CS48" i="105" a="1"/>
  <c r="CS48" i="105" s="1"/>
  <c r="DE48" i="105" a="1"/>
  <c r="DE48" i="105" s="1"/>
  <c r="CM48" i="105" a="1"/>
  <c r="CM48" i="105" s="1"/>
  <c r="DI48" i="105" a="1"/>
  <c r="DI48" i="105" s="1"/>
  <c r="AT48" i="105" a="1"/>
  <c r="AT48" i="105" s="1"/>
  <c r="CX48" i="105" a="1"/>
  <c r="CX48" i="105" s="1"/>
  <c r="DB48" i="105" a="1"/>
  <c r="DB48" i="105" s="1"/>
  <c r="BO48" i="105" a="1"/>
  <c r="BO48" i="105" s="1"/>
  <c r="CX80" i="105" a="1"/>
  <c r="CX80" i="105" s="1"/>
  <c r="CW80" i="105" a="1"/>
  <c r="CW80" i="105" s="1"/>
  <c r="CV80" i="105" a="1"/>
  <c r="CV80" i="105" s="1"/>
  <c r="CP80" i="105" a="1"/>
  <c r="CP80" i="105" s="1"/>
  <c r="CY80" i="105" a="1"/>
  <c r="CY80" i="105" s="1"/>
  <c r="CJ80" i="105" a="1"/>
  <c r="CJ80" i="105" s="1"/>
  <c r="CZ80" i="105" a="1"/>
  <c r="CZ80" i="105" s="1"/>
  <c r="BB80" i="105" a="1"/>
  <c r="BB80" i="105" s="1"/>
  <c r="AQ80" i="105" a="1"/>
  <c r="AQ80" i="105" s="1"/>
  <c r="G71" i="105"/>
  <c r="CJ72" i="105" a="1"/>
  <c r="CJ72" i="105" s="1"/>
  <c r="CS26" i="105" a="1"/>
  <c r="CS26" i="105" s="1"/>
  <c r="DE26" i="105" a="1"/>
  <c r="DE26" i="105" s="1"/>
  <c r="BE26" i="105" a="1"/>
  <c r="BE26" i="105" s="1"/>
  <c r="DB26" i="105" a="1"/>
  <c r="DB26" i="105" s="1"/>
  <c r="DI26" i="105" a="1"/>
  <c r="DI26" i="105" s="1"/>
  <c r="DH26" i="105" a="1"/>
  <c r="DH26" i="105" s="1"/>
  <c r="AT26" i="105" a="1"/>
  <c r="AT26" i="105" s="1"/>
  <c r="CX26" i="105" a="1"/>
  <c r="CX26" i="105" s="1"/>
  <c r="DH122" i="105" a="1"/>
  <c r="DH122" i="105" s="1"/>
  <c r="CA99" i="105" a="1"/>
  <c r="CA99" i="105" s="1"/>
  <c r="CG99" i="105" a="1"/>
  <c r="CG99" i="105" s="1"/>
  <c r="CB99" i="105" a="1"/>
  <c r="CB99" i="105" s="1"/>
  <c r="CD99" i="105" a="1"/>
  <c r="CD99" i="105" s="1"/>
  <c r="CE99" i="105" a="1"/>
  <c r="CE99" i="105" s="1"/>
  <c r="CF99" i="105" a="1"/>
  <c r="CF99" i="105" s="1"/>
  <c r="CH99" i="105" a="1"/>
  <c r="CH99" i="105" s="1"/>
  <c r="CC99" i="105" a="1"/>
  <c r="CC99" i="105" s="1"/>
  <c r="AN99" i="105" a="1"/>
  <c r="AN99" i="105" s="1"/>
  <c r="AY99" i="105" a="1"/>
  <c r="AY99" i="105" s="1"/>
  <c r="AL34" i="105" a="1"/>
  <c r="AL34" i="105" s="1"/>
  <c r="BO34" i="105" a="1"/>
  <c r="BO34" i="105" s="1"/>
  <c r="BN34" i="105" a="1"/>
  <c r="BN34" i="105" s="1"/>
  <c r="BQ34" i="105" a="1"/>
  <c r="BQ34" i="105" s="1"/>
  <c r="BH34" i="105" a="1"/>
  <c r="BH34" i="105" s="1"/>
  <c r="BK34" i="105" a="1"/>
  <c r="BK34" i="105" s="1"/>
  <c r="BM34" i="105" a="1"/>
  <c r="BM34" i="105" s="1"/>
  <c r="BL34" i="105" a="1"/>
  <c r="BL34" i="105" s="1"/>
  <c r="BI34" i="105" a="1"/>
  <c r="BI34" i="105" s="1"/>
  <c r="BJ34" i="105" a="1"/>
  <c r="BJ34" i="105" s="1"/>
  <c r="BP34" i="105" a="1"/>
  <c r="BP34" i="105" s="1"/>
  <c r="AW34" i="105" a="1"/>
  <c r="AW34" i="105" s="1"/>
  <c r="CC43" i="105" a="1"/>
  <c r="CC43" i="105" s="1"/>
  <c r="CF123" i="105" a="1"/>
  <c r="CF123" i="105" s="1"/>
  <c r="CZ47" i="105" a="1"/>
  <c r="CZ47" i="105" s="1"/>
  <c r="CP47" i="105" a="1"/>
  <c r="CP47" i="105" s="1"/>
  <c r="CW47" i="105" a="1"/>
  <c r="CW47" i="105" s="1"/>
  <c r="CV47" i="105" a="1"/>
  <c r="CV47" i="105" s="1"/>
  <c r="CY47" i="105" a="1"/>
  <c r="CY47" i="105" s="1"/>
  <c r="CX47" i="105" a="1"/>
  <c r="CX47" i="105" s="1"/>
  <c r="BB47" i="105" a="1"/>
  <c r="BB47" i="105" s="1"/>
  <c r="S38" i="104"/>
  <c r="DG17" i="105" a="1"/>
  <c r="DG17" i="105" s="1"/>
  <c r="CU17" i="105" a="1"/>
  <c r="CU17" i="105" s="1"/>
  <c r="BG17" i="105" a="1"/>
  <c r="BG17" i="105" s="1"/>
  <c r="DD17" i="105" a="1"/>
  <c r="DD17" i="105" s="1"/>
  <c r="CZ17" i="105" a="1"/>
  <c r="CZ17" i="105" s="1"/>
  <c r="AV17" i="105" a="1"/>
  <c r="AV17" i="105" s="1"/>
  <c r="DE13" i="105" a="1"/>
  <c r="DE13" i="105" s="1"/>
  <c r="DI13" i="105" a="1"/>
  <c r="DI13" i="105" s="1"/>
  <c r="DB13" i="105" a="1"/>
  <c r="DB13" i="105" s="1"/>
  <c r="DH13" i="105" a="1"/>
  <c r="DH13" i="105" s="1"/>
  <c r="CS13" i="105" a="1"/>
  <c r="CS13" i="105" s="1"/>
  <c r="CX13" i="105" a="1"/>
  <c r="CX13" i="105" s="1"/>
  <c r="BO13" i="105" a="1"/>
  <c r="BO13" i="105" s="1"/>
  <c r="CP137" i="105" a="1"/>
  <c r="CP137" i="105" s="1"/>
  <c r="CY137" i="105" a="1"/>
  <c r="CY137" i="105" s="1"/>
  <c r="CX137" i="105" a="1"/>
  <c r="CX137" i="105" s="1"/>
  <c r="CV137" i="105" a="1"/>
  <c r="CV137" i="105" s="1"/>
  <c r="CZ137" i="105" a="1"/>
  <c r="CZ137" i="105" s="1"/>
  <c r="CW137" i="105" a="1"/>
  <c r="CW137" i="105" s="1"/>
  <c r="CC137" i="105" a="1"/>
  <c r="CC137" i="105" s="1"/>
  <c r="CJ137" i="105" a="1"/>
  <c r="CJ137" i="105" s="1"/>
  <c r="BB137" i="105" a="1"/>
  <c r="BB137" i="105" s="1"/>
  <c r="A80" i="99" a="1"/>
  <c r="A80" i="99" s="1"/>
  <c r="S31" i="104"/>
  <c r="D46" i="105"/>
  <c r="AX76" i="105" a="1"/>
  <c r="AX76" i="105" s="1"/>
  <c r="AM76" i="105" a="1"/>
  <c r="AM76" i="105" s="1"/>
  <c r="BN26" i="105" a="1"/>
  <c r="BN26" i="105" s="1"/>
  <c r="BI26" i="105" a="1"/>
  <c r="BI26" i="105" s="1"/>
  <c r="BH26" i="105" a="1"/>
  <c r="BH26" i="105" s="1"/>
  <c r="BM26" i="105" a="1"/>
  <c r="BM26" i="105" s="1"/>
  <c r="AW26" i="105" a="1"/>
  <c r="AW26" i="105" s="1"/>
  <c r="BP26" i="105" a="1"/>
  <c r="BP26" i="105" s="1"/>
  <c r="BQ26" i="105" a="1"/>
  <c r="BQ26" i="105" s="1"/>
  <c r="BK26" i="105" a="1"/>
  <c r="BK26" i="105" s="1"/>
  <c r="BL26" i="105" a="1"/>
  <c r="BL26" i="105" s="1"/>
  <c r="BJ26" i="105" a="1"/>
  <c r="BJ26" i="105" s="1"/>
  <c r="BO26" i="105" a="1"/>
  <c r="BO26" i="105" s="1"/>
  <c r="AL26" i="105" a="1"/>
  <c r="AL26" i="105" s="1"/>
  <c r="CG64" i="105" a="1"/>
  <c r="CG64" i="105" s="1"/>
  <c r="S16" i="104"/>
  <c r="AO59" i="105" a="1"/>
  <c r="AO59" i="105" s="1"/>
  <c r="BM69" i="105" a="1"/>
  <c r="BM69" i="105" s="1"/>
  <c r="BH69" i="105" a="1"/>
  <c r="BH69" i="105" s="1"/>
  <c r="BJ69" i="105" a="1"/>
  <c r="BJ69" i="105" s="1"/>
  <c r="BP69" i="105" a="1"/>
  <c r="BP69" i="105" s="1"/>
  <c r="BN69" i="105" a="1"/>
  <c r="BN69" i="105" s="1"/>
  <c r="BK69" i="105" a="1"/>
  <c r="BK69" i="105" s="1"/>
  <c r="BQ69" i="105" a="1"/>
  <c r="BQ69" i="105" s="1"/>
  <c r="BO69" i="105" a="1"/>
  <c r="BO69" i="105" s="1"/>
  <c r="BL69" i="105" a="1"/>
  <c r="BL69" i="105" s="1"/>
  <c r="BI69" i="105" a="1"/>
  <c r="BI69" i="105" s="1"/>
  <c r="B18" i="105"/>
  <c r="CJ135" i="105" a="1"/>
  <c r="CJ135" i="105" s="1"/>
  <c r="CZ135" i="105" a="1"/>
  <c r="CZ135" i="105" s="1"/>
  <c r="CY135" i="105" a="1"/>
  <c r="CY135" i="105" s="1"/>
  <c r="CP135" i="105" a="1"/>
  <c r="CP135" i="105" s="1"/>
  <c r="CX135" i="105" a="1"/>
  <c r="CX135" i="105" s="1"/>
  <c r="CV135" i="105" a="1"/>
  <c r="CV135" i="105" s="1"/>
  <c r="CW135" i="105" a="1"/>
  <c r="CW135" i="105" s="1"/>
  <c r="BB135" i="105" a="1"/>
  <c r="BB135" i="105" s="1"/>
  <c r="AL112" i="105" a="1"/>
  <c r="AL112" i="105" s="1"/>
  <c r="BK112" i="105" a="1"/>
  <c r="BK112" i="105" s="1"/>
  <c r="BM112" i="105" a="1"/>
  <c r="BM112" i="105" s="1"/>
  <c r="BQ112" i="105" a="1"/>
  <c r="BQ112" i="105" s="1"/>
  <c r="BN112" i="105" a="1"/>
  <c r="BN112" i="105" s="1"/>
  <c r="BO112" i="105" a="1"/>
  <c r="BO112" i="105" s="1"/>
  <c r="BP112" i="105" a="1"/>
  <c r="BP112" i="105" s="1"/>
  <c r="AW112" i="105" a="1"/>
  <c r="AW112" i="105" s="1"/>
  <c r="BL112" i="105" a="1"/>
  <c r="BL112" i="105" s="1"/>
  <c r="BH112" i="105" a="1"/>
  <c r="BH112" i="105" s="1"/>
  <c r="BI112" i="105" a="1"/>
  <c r="BI112" i="105" s="1"/>
  <c r="BJ112" i="105" a="1"/>
  <c r="BJ112" i="105" s="1"/>
  <c r="BF46" i="105" a="1"/>
  <c r="BF46" i="105" s="1"/>
  <c r="DJ46" i="105" a="1"/>
  <c r="DJ46" i="105" s="1"/>
  <c r="CG46" i="105" a="1"/>
  <c r="CG46" i="105" s="1"/>
  <c r="CT46" i="105" a="1"/>
  <c r="CT46" i="105" s="1"/>
  <c r="DF46" i="105" a="1"/>
  <c r="DF46" i="105" s="1"/>
  <c r="DC46" i="105" a="1"/>
  <c r="DC46" i="105" s="1"/>
  <c r="CY46" i="105" a="1"/>
  <c r="CY46" i="105" s="1"/>
  <c r="BH138" i="105" a="1"/>
  <c r="BH138" i="105" s="1"/>
  <c r="BO138" i="105" a="1"/>
  <c r="BO138" i="105" s="1"/>
  <c r="BK138" i="105" a="1"/>
  <c r="BK138" i="105" s="1"/>
  <c r="BM138" i="105" a="1"/>
  <c r="BM138" i="105" s="1"/>
  <c r="BQ138" i="105" a="1"/>
  <c r="BQ138" i="105" s="1"/>
  <c r="BI138" i="105" a="1"/>
  <c r="BI138" i="105" s="1"/>
  <c r="BJ138" i="105" a="1"/>
  <c r="BJ138" i="105" s="1"/>
  <c r="BN138" i="105" a="1"/>
  <c r="BN138" i="105" s="1"/>
  <c r="BP138" i="105" a="1"/>
  <c r="BP138" i="105" s="1"/>
  <c r="D149" i="105"/>
  <c r="DG77" i="105" a="1"/>
  <c r="DG77" i="105" s="1"/>
  <c r="CU77" i="105" a="1"/>
  <c r="CU77" i="105" s="1"/>
  <c r="DD77" i="105" a="1"/>
  <c r="DD77" i="105" s="1"/>
  <c r="DI77" i="105" a="1"/>
  <c r="DI77" i="105" s="1"/>
  <c r="BG77" i="105" a="1"/>
  <c r="BG77" i="105" s="1"/>
  <c r="DJ77" i="105" a="1"/>
  <c r="DJ77" i="105" s="1"/>
  <c r="CZ77" i="105" a="1"/>
  <c r="CZ77" i="105" s="1"/>
  <c r="AV77" i="105" a="1"/>
  <c r="AV77" i="105" s="1"/>
  <c r="B69" i="105"/>
  <c r="DH20" i="105" a="1"/>
  <c r="DH20" i="105" s="1"/>
  <c r="G99" i="105"/>
  <c r="G88" i="105"/>
  <c r="B77" i="105"/>
  <c r="DH70" i="105" a="1"/>
  <c r="DH70" i="105" s="1"/>
  <c r="CT73" i="105" a="1"/>
  <c r="CT73" i="105" s="1"/>
  <c r="DC73" i="105" a="1"/>
  <c r="DC73" i="105" s="1"/>
  <c r="DJ73" i="105" a="1"/>
  <c r="DJ73" i="105" s="1"/>
  <c r="DF73" i="105" a="1"/>
  <c r="DF73" i="105" s="1"/>
  <c r="CY73" i="105" a="1"/>
  <c r="CY73" i="105" s="1"/>
  <c r="BP73" i="105" a="1"/>
  <c r="BP73" i="105" s="1"/>
  <c r="C8" i="105"/>
  <c r="C59" i="105"/>
  <c r="CF27" i="105" a="1"/>
  <c r="CF27" i="105" s="1"/>
  <c r="DB27" i="105" a="1"/>
  <c r="DB27" i="105" s="1"/>
  <c r="DI27" i="105" a="1"/>
  <c r="DI27" i="105" s="1"/>
  <c r="CS27" i="105" a="1"/>
  <c r="CS27" i="105" s="1"/>
  <c r="DE27" i="105" a="1"/>
  <c r="DE27" i="105" s="1"/>
  <c r="DH27" i="105" a="1"/>
  <c r="DH27" i="105" s="1"/>
  <c r="AT27" i="105" a="1"/>
  <c r="AT27" i="105" s="1"/>
  <c r="CX27" i="105" a="1"/>
  <c r="CX27" i="105" s="1"/>
  <c r="BL105" i="105" a="1"/>
  <c r="BL105" i="105" s="1"/>
  <c r="BI105" i="105" a="1"/>
  <c r="BI105" i="105" s="1"/>
  <c r="BP105" i="105" a="1"/>
  <c r="BP105" i="105" s="1"/>
  <c r="BJ105" i="105" a="1"/>
  <c r="BJ105" i="105" s="1"/>
  <c r="BK105" i="105" a="1"/>
  <c r="BK105" i="105" s="1"/>
  <c r="BM105" i="105" a="1"/>
  <c r="BM105" i="105" s="1"/>
  <c r="BH105" i="105" a="1"/>
  <c r="BH105" i="105" s="1"/>
  <c r="BN105" i="105" a="1"/>
  <c r="BN105" i="105" s="1"/>
  <c r="BQ105" i="105" a="1"/>
  <c r="BQ105" i="105" s="1"/>
  <c r="BO105" i="105" a="1"/>
  <c r="BO105" i="105" s="1"/>
  <c r="AL105" i="105" a="1"/>
  <c r="AL105" i="105" s="1"/>
  <c r="AW105" i="105" a="1"/>
  <c r="AW105" i="105" s="1"/>
  <c r="DI91" i="105" a="1"/>
  <c r="DI91" i="105" s="1"/>
  <c r="CF91" i="105" a="1"/>
  <c r="CF91" i="105" s="1"/>
  <c r="DB91" i="105" a="1"/>
  <c r="DB91" i="105" s="1"/>
  <c r="CS91" i="105" a="1"/>
  <c r="CS91" i="105" s="1"/>
  <c r="DH91" i="105" a="1"/>
  <c r="DH91" i="105" s="1"/>
  <c r="DE91" i="105" a="1"/>
  <c r="DE91" i="105" s="1"/>
  <c r="BO91" i="105" a="1"/>
  <c r="BO91" i="105" s="1"/>
  <c r="CX91" i="105" a="1"/>
  <c r="CX91" i="105" s="1"/>
  <c r="CM91" i="105" a="1"/>
  <c r="CM91" i="105" s="1"/>
  <c r="CP85" i="105" a="1"/>
  <c r="CP85" i="105" s="1"/>
  <c r="CV85" i="105" a="1"/>
  <c r="CV85" i="105" s="1"/>
  <c r="CX85" i="105" a="1"/>
  <c r="CX85" i="105" s="1"/>
  <c r="CZ85" i="105" a="1"/>
  <c r="CZ85" i="105" s="1"/>
  <c r="CY85" i="105" a="1"/>
  <c r="CY85" i="105" s="1"/>
  <c r="CW85" i="105" a="1"/>
  <c r="CW85" i="105" s="1"/>
  <c r="BB85" i="105" a="1"/>
  <c r="BB85" i="105" s="1"/>
  <c r="AL27" i="105" a="1"/>
  <c r="AL27" i="105" s="1"/>
  <c r="BM27" i="105" a="1"/>
  <c r="BM27" i="105" s="1"/>
  <c r="BJ27" i="105" a="1"/>
  <c r="BJ27" i="105" s="1"/>
  <c r="BI27" i="105" a="1"/>
  <c r="BI27" i="105" s="1"/>
  <c r="BN27" i="105" a="1"/>
  <c r="BN27" i="105" s="1"/>
  <c r="BH27" i="105" a="1"/>
  <c r="BH27" i="105" s="1"/>
  <c r="BP27" i="105" a="1"/>
  <c r="BP27" i="105" s="1"/>
  <c r="BQ27" i="105" a="1"/>
  <c r="BQ27" i="105" s="1"/>
  <c r="BL27" i="105" a="1"/>
  <c r="BL27" i="105" s="1"/>
  <c r="BK27" i="105" a="1"/>
  <c r="BK27" i="105" s="1"/>
  <c r="BO27" i="105" a="1"/>
  <c r="BO27" i="105" s="1"/>
  <c r="A29" i="99" a="1"/>
  <c r="A29" i="99" s="1"/>
  <c r="B46" i="105"/>
  <c r="CH102" i="105" a="1"/>
  <c r="CH102" i="105" s="1"/>
  <c r="CU102" i="105" a="1"/>
  <c r="CU102" i="105" s="1"/>
  <c r="DG102" i="105" a="1"/>
  <c r="DG102" i="105" s="1"/>
  <c r="CZ102" i="105" a="1"/>
  <c r="CZ102" i="105" s="1"/>
  <c r="AV102" i="105" a="1"/>
  <c r="AV102" i="105" s="1"/>
  <c r="BQ102" i="105" a="1"/>
  <c r="BQ102" i="105" s="1"/>
  <c r="DI102" i="105" a="1"/>
  <c r="DI102" i="105" s="1"/>
  <c r="DJ102" i="105" a="1"/>
  <c r="DJ102" i="105" s="1"/>
  <c r="CO102" i="105" a="1"/>
  <c r="CO102" i="105" s="1"/>
  <c r="DD102" i="105" a="1"/>
  <c r="DD102" i="105" s="1"/>
  <c r="BG102" i="105" a="1"/>
  <c r="BG102" i="105" s="1"/>
  <c r="CD108" i="105" a="1"/>
  <c r="CD108" i="105" s="1"/>
  <c r="CB108" i="105" a="1"/>
  <c r="CB108" i="105" s="1"/>
  <c r="CE108" i="105" a="1"/>
  <c r="CE108" i="105" s="1"/>
  <c r="CF108" i="105" a="1"/>
  <c r="CF108" i="105" s="1"/>
  <c r="CC108" i="105" a="1"/>
  <c r="CC108" i="105" s="1"/>
  <c r="CH108" i="105" a="1"/>
  <c r="CH108" i="105" s="1"/>
  <c r="CA108" i="105" a="1"/>
  <c r="CA108" i="105" s="1"/>
  <c r="CG108" i="105" a="1"/>
  <c r="CG108" i="105" s="1"/>
  <c r="DJ137" i="105" a="1"/>
  <c r="DJ137" i="105" s="1"/>
  <c r="DD137" i="105" a="1"/>
  <c r="DD137" i="105" s="1"/>
  <c r="DG137" i="105" a="1"/>
  <c r="DG137" i="105" s="1"/>
  <c r="CH137" i="105" a="1"/>
  <c r="CH137" i="105" s="1"/>
  <c r="CU137" i="105" a="1"/>
  <c r="CU137" i="105" s="1"/>
  <c r="CO137" i="105" a="1"/>
  <c r="CO137" i="105" s="1"/>
  <c r="BG137" i="105" a="1"/>
  <c r="BG137" i="105" s="1"/>
  <c r="G118" i="105"/>
  <c r="BE151" i="105" a="1"/>
  <c r="BE151" i="105" s="1"/>
  <c r="DI151" i="105" a="1"/>
  <c r="DI151" i="105" s="1"/>
  <c r="DB151" i="105" a="1"/>
  <c r="DB151" i="105" s="1"/>
  <c r="CS151" i="105" a="1"/>
  <c r="CS151" i="105" s="1"/>
  <c r="DE151" i="105" a="1"/>
  <c r="DE151" i="105" s="1"/>
  <c r="DH151" i="105" a="1"/>
  <c r="DH151" i="105" s="1"/>
  <c r="AT151" i="105" a="1"/>
  <c r="AT151" i="105" s="1"/>
  <c r="CX151" i="105" a="1"/>
  <c r="CX151" i="105" s="1"/>
  <c r="CI31" i="105" a="1"/>
  <c r="CI31" i="105" s="1"/>
  <c r="CJ31" i="105" a="1"/>
  <c r="CJ31" i="105" s="1"/>
  <c r="CL31" i="105" a="1"/>
  <c r="CL31" i="105" s="1"/>
  <c r="CN31" i="105" a="1"/>
  <c r="CN31" i="105" s="1"/>
  <c r="CM31" i="105" a="1"/>
  <c r="CM31" i="105" s="1"/>
  <c r="CO31" i="105" a="1"/>
  <c r="CO31" i="105" s="1"/>
  <c r="CK31" i="105" a="1"/>
  <c r="CK31" i="105" s="1"/>
  <c r="AO31" i="105" a="1"/>
  <c r="AO31" i="105" s="1"/>
  <c r="AZ31" i="105" a="1"/>
  <c r="AZ31" i="105" s="1"/>
  <c r="AU51" i="105" a="1"/>
  <c r="AU51" i="105" s="1"/>
  <c r="BF51" i="105" a="1"/>
  <c r="BF51" i="105" s="1"/>
  <c r="DF51" i="105" a="1"/>
  <c r="DF51" i="105" s="1"/>
  <c r="CT51" i="105" a="1"/>
  <c r="CT51" i="105" s="1"/>
  <c r="DC51" i="105" a="1"/>
  <c r="DC51" i="105" s="1"/>
  <c r="DH51" i="105" a="1"/>
  <c r="DH51" i="105" s="1"/>
  <c r="DJ51" i="105" a="1"/>
  <c r="DJ51" i="105" s="1"/>
  <c r="CY51" i="105" a="1"/>
  <c r="CY51" i="105" s="1"/>
  <c r="C18" i="105"/>
  <c r="CN146" i="105" a="1"/>
  <c r="CN146" i="105" s="1"/>
  <c r="CI146" i="105" a="1"/>
  <c r="CI146" i="105" s="1"/>
  <c r="CK146" i="105" a="1"/>
  <c r="CK146" i="105" s="1"/>
  <c r="CL146" i="105" a="1"/>
  <c r="CL146" i="105" s="1"/>
  <c r="CM146" i="105" a="1"/>
  <c r="CM146" i="105" s="1"/>
  <c r="CO146" i="105" a="1"/>
  <c r="CO146" i="105" s="1"/>
  <c r="CJ146" i="105" a="1"/>
  <c r="CJ146" i="105" s="1"/>
  <c r="BJ146" i="105" a="1"/>
  <c r="BJ146" i="105" s="1"/>
  <c r="D69" i="105"/>
  <c r="D138" i="105"/>
  <c r="S47" i="104"/>
  <c r="BI47" i="104" s="1" a="1"/>
  <c r="BI47" i="104" s="1"/>
  <c r="CM151" i="105" a="1"/>
  <c r="CM151" i="105" s="1"/>
  <c r="AL47" i="105" a="1"/>
  <c r="AL47" i="105" s="1"/>
  <c r="B19" i="105"/>
  <c r="S43" i="104"/>
  <c r="BI43" i="104" s="1" a="1"/>
  <c r="BI43" i="104" s="1"/>
  <c r="D99" i="105"/>
  <c r="CP121" i="105" a="1"/>
  <c r="CP121" i="105" s="1"/>
  <c r="CV121" i="105" a="1"/>
  <c r="CV121" i="105" s="1"/>
  <c r="CX121" i="105" a="1"/>
  <c r="CX121" i="105" s="1"/>
  <c r="CZ121" i="105" a="1"/>
  <c r="CZ121" i="105" s="1"/>
  <c r="CW121" i="105" a="1"/>
  <c r="CW121" i="105" s="1"/>
  <c r="CY121" i="105" a="1"/>
  <c r="CY121" i="105" s="1"/>
  <c r="BB121" i="105" a="1"/>
  <c r="BB121" i="105" s="1"/>
  <c r="AQ121" i="105" a="1"/>
  <c r="AQ121" i="105" s="1"/>
  <c r="AW4" i="105" a="1"/>
  <c r="AW4" i="105" s="1"/>
  <c r="BH4" i="105" a="1"/>
  <c r="BH4" i="105" s="1"/>
  <c r="BM4" i="105" a="1"/>
  <c r="BM4" i="105" s="1"/>
  <c r="BJ4" i="105" a="1"/>
  <c r="BJ4" i="105" s="1"/>
  <c r="BQ4" i="105" a="1"/>
  <c r="BQ4" i="105" s="1"/>
  <c r="BN4" i="105" a="1"/>
  <c r="BN4" i="105" s="1"/>
  <c r="BL4" i="105" a="1"/>
  <c r="BL4" i="105" s="1"/>
  <c r="BO4" i="105" a="1"/>
  <c r="BO4" i="105" s="1"/>
  <c r="BP4" i="105" a="1"/>
  <c r="BP4" i="105" s="1"/>
  <c r="BI4" i="105" a="1"/>
  <c r="BI4" i="105" s="1"/>
  <c r="BK4" i="105" a="1"/>
  <c r="BK4" i="105" s="1"/>
  <c r="AL4" i="105" a="1"/>
  <c r="AL4" i="105" s="1"/>
  <c r="D77" i="105"/>
  <c r="CO145" i="105" a="1"/>
  <c r="CO145" i="105" s="1"/>
  <c r="CU145" i="105" a="1"/>
  <c r="CU145" i="105" s="1"/>
  <c r="BG145" i="105" a="1"/>
  <c r="BG145" i="105" s="1"/>
  <c r="DG145" i="105" a="1"/>
  <c r="DG145" i="105" s="1"/>
  <c r="DD145" i="105" a="1"/>
  <c r="DD145" i="105" s="1"/>
  <c r="AV145" i="105" a="1"/>
  <c r="AV145" i="105" s="1"/>
  <c r="DJ145" i="105" a="1"/>
  <c r="DJ145" i="105" s="1"/>
  <c r="CZ145" i="105" a="1"/>
  <c r="CZ145" i="105" s="1"/>
  <c r="AU56" i="105" a="1"/>
  <c r="AU56" i="105" s="1"/>
  <c r="CT56" i="105" a="1"/>
  <c r="CT56" i="105" s="1"/>
  <c r="DC56" i="105" a="1"/>
  <c r="DC56" i="105" s="1"/>
  <c r="BP56" i="105" a="1"/>
  <c r="BP56" i="105" s="1"/>
  <c r="CY56" i="105" a="1"/>
  <c r="CY56" i="105" s="1"/>
  <c r="CN56" i="105" a="1"/>
  <c r="CN56" i="105" s="1"/>
  <c r="DJ56" i="105" a="1"/>
  <c r="DJ56" i="105" s="1"/>
  <c r="BF56" i="105" a="1"/>
  <c r="BF56" i="105" s="1"/>
  <c r="DF56" i="105" a="1"/>
  <c r="DF56" i="105" s="1"/>
  <c r="CG56" i="105" a="1"/>
  <c r="CG56" i="105" s="1"/>
  <c r="DH56" i="105" a="1"/>
  <c r="DH56" i="105" s="1"/>
  <c r="AX86" i="105" a="1"/>
  <c r="AX86" i="105" s="1"/>
  <c r="B8" i="105"/>
  <c r="S123" i="104"/>
  <c r="BI123" i="104" s="1" a="1"/>
  <c r="BI123" i="104" s="1"/>
  <c r="BK117" i="105" a="1"/>
  <c r="BK117" i="105" s="1"/>
  <c r="BJ117" i="105" a="1"/>
  <c r="BJ117" i="105" s="1"/>
  <c r="BQ117" i="105" a="1"/>
  <c r="BQ117" i="105" s="1"/>
  <c r="BI117" i="105" a="1"/>
  <c r="BI117" i="105" s="1"/>
  <c r="BH117" i="105" a="1"/>
  <c r="BH117" i="105" s="1"/>
  <c r="BN117" i="105" a="1"/>
  <c r="BN117" i="105" s="1"/>
  <c r="BL117" i="105" a="1"/>
  <c r="BL117" i="105" s="1"/>
  <c r="BM117" i="105" a="1"/>
  <c r="BM117" i="105" s="1"/>
  <c r="BP117" i="105" a="1"/>
  <c r="BP117" i="105" s="1"/>
  <c r="BO117" i="105" a="1"/>
  <c r="BO117" i="105" s="1"/>
  <c r="AW117" i="105" a="1"/>
  <c r="AW117" i="105" s="1"/>
  <c r="AL117" i="105" a="1"/>
  <c r="AL117" i="105" s="1"/>
  <c r="T2" i="101"/>
  <c r="T19" i="101"/>
  <c r="S128" i="104"/>
  <c r="S50" i="104"/>
  <c r="CS30" i="105" a="1"/>
  <c r="CS30" i="105" s="1"/>
  <c r="BE30" i="105" a="1"/>
  <c r="BE30" i="105" s="1"/>
  <c r="DH30" i="105" a="1"/>
  <c r="DH30" i="105" s="1"/>
  <c r="DI30" i="105" a="1"/>
  <c r="DI30" i="105" s="1"/>
  <c r="DB30" i="105" a="1"/>
  <c r="DB30" i="105" s="1"/>
  <c r="DE30" i="105" a="1"/>
  <c r="DE30" i="105" s="1"/>
  <c r="AT30" i="105" a="1"/>
  <c r="AT30" i="105" s="1"/>
  <c r="CX30" i="105" a="1"/>
  <c r="CX30" i="105" s="1"/>
  <c r="DD59" i="105" a="1"/>
  <c r="DD59" i="105" s="1"/>
  <c r="CU59" i="105" a="1"/>
  <c r="CU59" i="105" s="1"/>
  <c r="DG59" i="105" a="1"/>
  <c r="DG59" i="105" s="1"/>
  <c r="CY59" i="105" a="1"/>
  <c r="CY59" i="105" s="1"/>
  <c r="CZ59" i="105" a="1"/>
  <c r="CZ59" i="105" s="1"/>
  <c r="CP59" i="105" a="1"/>
  <c r="CP59" i="105" s="1"/>
  <c r="CV59" i="105" a="1"/>
  <c r="CV59" i="105" s="1"/>
  <c r="CW59" i="105" a="1"/>
  <c r="CW59" i="105" s="1"/>
  <c r="CX59" i="105" a="1"/>
  <c r="CX59" i="105" s="1"/>
  <c r="CA48" i="105" a="1"/>
  <c r="CA48" i="105" s="1"/>
  <c r="CG48" i="105" a="1"/>
  <c r="CG48" i="105" s="1"/>
  <c r="CF48" i="105" a="1"/>
  <c r="CF48" i="105" s="1"/>
  <c r="CD48" i="105" a="1"/>
  <c r="CD48" i="105" s="1"/>
  <c r="CB48" i="105" a="1"/>
  <c r="CB48" i="105" s="1"/>
  <c r="CH48" i="105" a="1"/>
  <c r="CH48" i="105" s="1"/>
  <c r="AN48" i="105" a="1"/>
  <c r="AN48" i="105" s="1"/>
  <c r="CC48" i="105" a="1"/>
  <c r="CC48" i="105" s="1"/>
  <c r="CE48" i="105" a="1"/>
  <c r="CE48" i="105" s="1"/>
  <c r="BI48" i="105" a="1"/>
  <c r="BI48" i="105" s="1"/>
  <c r="AY48" i="105" a="1"/>
  <c r="AY48" i="105" s="1"/>
  <c r="R2" i="101"/>
  <c r="BI135" i="105" a="1"/>
  <c r="BI135" i="105" s="1"/>
  <c r="BK135" i="105" a="1"/>
  <c r="BK135" i="105" s="1"/>
  <c r="BJ135" i="105" a="1"/>
  <c r="BJ135" i="105" s="1"/>
  <c r="BL135" i="105" a="1"/>
  <c r="BL135" i="105" s="1"/>
  <c r="BQ135" i="105" a="1"/>
  <c r="BQ135" i="105" s="1"/>
  <c r="BH135" i="105" a="1"/>
  <c r="BH135" i="105" s="1"/>
  <c r="BO135" i="105" a="1"/>
  <c r="BO135" i="105" s="1"/>
  <c r="BP135" i="105" a="1"/>
  <c r="BP135" i="105" s="1"/>
  <c r="BM135" i="105" a="1"/>
  <c r="BM135" i="105" s="1"/>
  <c r="BN135" i="105" a="1"/>
  <c r="BN135" i="105" s="1"/>
  <c r="AW135" i="105" a="1"/>
  <c r="AW135" i="105" s="1"/>
  <c r="CA53" i="105" a="1"/>
  <c r="CA53" i="105" s="1"/>
  <c r="CB53" i="105" a="1"/>
  <c r="CB53" i="105" s="1"/>
  <c r="CC53" i="105" a="1"/>
  <c r="CC53" i="105" s="1"/>
  <c r="CH53" i="105" a="1"/>
  <c r="CH53" i="105" s="1"/>
  <c r="CE53" i="105" a="1"/>
  <c r="CE53" i="105" s="1"/>
  <c r="CD53" i="105" a="1"/>
  <c r="CD53" i="105" s="1"/>
  <c r="CF53" i="105" a="1"/>
  <c r="CF53" i="105" s="1"/>
  <c r="AY53" i="105" a="1"/>
  <c r="AY53" i="105" s="1"/>
  <c r="CG53" i="105" a="1"/>
  <c r="CG53" i="105" s="1"/>
  <c r="AN53" i="105" a="1"/>
  <c r="AN53" i="105" s="1"/>
  <c r="AE5" i="101"/>
  <c r="AD5" i="101"/>
  <c r="BB88" i="105" a="1"/>
  <c r="BB88" i="105" s="1"/>
  <c r="CY88" i="105" a="1"/>
  <c r="CY88" i="105" s="1"/>
  <c r="CV88" i="105" a="1"/>
  <c r="CV88" i="105" s="1"/>
  <c r="CZ88" i="105" a="1"/>
  <c r="CZ88" i="105" s="1"/>
  <c r="CW88" i="105" a="1"/>
  <c r="CW88" i="105" s="1"/>
  <c r="CX88" i="105" a="1"/>
  <c r="CX88" i="105" s="1"/>
  <c r="CP88" i="105" a="1"/>
  <c r="CP88" i="105" s="1"/>
  <c r="AQ88" i="105" a="1"/>
  <c r="AQ88" i="105" s="1"/>
  <c r="AM64" i="105" a="1"/>
  <c r="AM64" i="105" s="1"/>
  <c r="AX64" i="105" a="1"/>
  <c r="AX64" i="105" s="1"/>
  <c r="BC27" i="105" a="1"/>
  <c r="BC27" i="105" s="1"/>
  <c r="BG27" i="105" a="1"/>
  <c r="BG27" i="105" s="1"/>
  <c r="BF27" i="105" a="1"/>
  <c r="BF27" i="105" s="1"/>
  <c r="BA27" i="105" a="1"/>
  <c r="BA27" i="105" s="1"/>
  <c r="BD27" i="105" a="1"/>
  <c r="BD27" i="105" s="1"/>
  <c r="BB27" i="105" a="1"/>
  <c r="BB27" i="105" s="1"/>
  <c r="AZ27" i="105" a="1"/>
  <c r="AZ27" i="105" s="1"/>
  <c r="AW27" i="105" a="1"/>
  <c r="AW27" i="105" s="1"/>
  <c r="AX27" i="105" a="1"/>
  <c r="AX27" i="105" s="1"/>
  <c r="BE27" i="105" a="1"/>
  <c r="BE27" i="105" s="1"/>
  <c r="AK27" i="105" a="1"/>
  <c r="AK27" i="105" s="1"/>
  <c r="DI105" i="105" a="1"/>
  <c r="DI105" i="105" s="1"/>
  <c r="DB105" i="105" a="1"/>
  <c r="DB105" i="105" s="1"/>
  <c r="DE105" i="105" a="1"/>
  <c r="DE105" i="105" s="1"/>
  <c r="DH105" i="105" a="1"/>
  <c r="DH105" i="105" s="1"/>
  <c r="AT105" i="105" a="1"/>
  <c r="AT105" i="105" s="1"/>
  <c r="BE105" i="105" a="1"/>
  <c r="BE105" i="105" s="1"/>
  <c r="CX105" i="105" a="1"/>
  <c r="CX105" i="105" s="1"/>
  <c r="CS105" i="105" a="1"/>
  <c r="CS105" i="105" s="1"/>
  <c r="BO149" i="105" a="1"/>
  <c r="BO149" i="105" s="1"/>
  <c r="DE149" i="105" a="1"/>
  <c r="DE149" i="105" s="1"/>
  <c r="DI149" i="105" a="1"/>
  <c r="DI149" i="105" s="1"/>
  <c r="CS149" i="105" a="1"/>
  <c r="CS149" i="105" s="1"/>
  <c r="DH149" i="105" a="1"/>
  <c r="DH149" i="105" s="1"/>
  <c r="DB149" i="105" a="1"/>
  <c r="DB149" i="105" s="1"/>
  <c r="BE149" i="105" a="1"/>
  <c r="BE149" i="105" s="1"/>
  <c r="AT149" i="105" a="1"/>
  <c r="AT149" i="105" s="1"/>
  <c r="CX149" i="105" a="1"/>
  <c r="CX149" i="105" s="1"/>
  <c r="AL71" i="105" a="1"/>
  <c r="AL71" i="105" s="1"/>
  <c r="BH71" i="105" a="1"/>
  <c r="BH71" i="105" s="1"/>
  <c r="BI71" i="105" a="1"/>
  <c r="BI71" i="105" s="1"/>
  <c r="BO71" i="105" a="1"/>
  <c r="BO71" i="105" s="1"/>
  <c r="BJ71" i="105" a="1"/>
  <c r="BJ71" i="105" s="1"/>
  <c r="BP71" i="105" a="1"/>
  <c r="BP71" i="105" s="1"/>
  <c r="BQ71" i="105" a="1"/>
  <c r="BQ71" i="105" s="1"/>
  <c r="BK71" i="105" a="1"/>
  <c r="BK71" i="105" s="1"/>
  <c r="BM71" i="105" a="1"/>
  <c r="BM71" i="105" s="1"/>
  <c r="BL71" i="105" a="1"/>
  <c r="BL71" i="105" s="1"/>
  <c r="BN71" i="105" a="1"/>
  <c r="BN71" i="105" s="1"/>
  <c r="AW71" i="105" a="1"/>
  <c r="AW71" i="105" s="1"/>
  <c r="CM44" i="105" a="1"/>
  <c r="CM44" i="105" s="1"/>
  <c r="DB44" i="105" a="1"/>
  <c r="DB44" i="105" s="1"/>
  <c r="DH44" i="105" a="1"/>
  <c r="DH44" i="105" s="1"/>
  <c r="DE44" i="105" a="1"/>
  <c r="DE44" i="105" s="1"/>
  <c r="DI44" i="105" a="1"/>
  <c r="DI44" i="105" s="1"/>
  <c r="CS44" i="105" a="1"/>
  <c r="CS44" i="105" s="1"/>
  <c r="CF44" i="105" a="1"/>
  <c r="CF44" i="105" s="1"/>
  <c r="BO44" i="105" a="1"/>
  <c r="BO44" i="105" s="1"/>
  <c r="CX44" i="105" a="1"/>
  <c r="CX44" i="105" s="1"/>
  <c r="AO81" i="105" a="1"/>
  <c r="AO81" i="105" s="1"/>
  <c r="CM81" i="105" a="1"/>
  <c r="CM81" i="105" s="1"/>
  <c r="CI81" i="105" a="1"/>
  <c r="CI81" i="105" s="1"/>
  <c r="CO81" i="105" a="1"/>
  <c r="CO81" i="105" s="1"/>
  <c r="CN81" i="105" a="1"/>
  <c r="CN81" i="105" s="1"/>
  <c r="CK81" i="105" a="1"/>
  <c r="CK81" i="105" s="1"/>
  <c r="AZ81" i="105" a="1"/>
  <c r="AZ81" i="105" s="1"/>
  <c r="CJ81" i="105" a="1"/>
  <c r="CJ81" i="105" s="1"/>
  <c r="CL81" i="105" a="1"/>
  <c r="CL81" i="105" s="1"/>
  <c r="S18" i="104"/>
  <c r="AW28" i="105" a="1"/>
  <c r="AW28" i="105" s="1"/>
  <c r="S149" i="104"/>
  <c r="S25" i="104"/>
  <c r="DJ70" i="105" a="1"/>
  <c r="DJ70" i="105" s="1"/>
  <c r="CT70" i="105" a="1"/>
  <c r="CT70" i="105" s="1"/>
  <c r="DF70" i="105" a="1"/>
  <c r="DF70" i="105" s="1"/>
  <c r="DC70" i="105" a="1"/>
  <c r="DC70" i="105" s="1"/>
  <c r="BP53" i="105" a="1"/>
  <c r="BP53" i="105" s="1"/>
  <c r="DF53" i="105" a="1"/>
  <c r="DF53" i="105" s="1"/>
  <c r="CT53" i="105" a="1"/>
  <c r="CT53" i="105" s="1"/>
  <c r="BF53" i="105" a="1"/>
  <c r="BF53" i="105" s="1"/>
  <c r="DJ53" i="105" a="1"/>
  <c r="DJ53" i="105" s="1"/>
  <c r="DC53" i="105" a="1"/>
  <c r="DC53" i="105" s="1"/>
  <c r="AU53" i="105" a="1"/>
  <c r="AU53" i="105" s="1"/>
  <c r="DF23" i="105" a="1"/>
  <c r="DF23" i="105" s="1"/>
  <c r="DC23" i="105" a="1"/>
  <c r="DC23" i="105" s="1"/>
  <c r="CT23" i="105" a="1"/>
  <c r="CT23" i="105" s="1"/>
  <c r="DJ23" i="105" a="1"/>
  <c r="DJ23" i="105" s="1"/>
  <c r="BF23" i="105" a="1"/>
  <c r="BF23" i="105" s="1"/>
  <c r="AU23" i="105" a="1"/>
  <c r="AU23" i="105" s="1"/>
  <c r="C63" i="105"/>
  <c r="BB70" i="105" a="1"/>
  <c r="BB70" i="105" s="1"/>
  <c r="BN16" i="105" a="1"/>
  <c r="BN16" i="105" s="1"/>
  <c r="BQ16" i="105" a="1"/>
  <c r="BQ16" i="105" s="1"/>
  <c r="BK16" i="105" a="1"/>
  <c r="BK16" i="105" s="1"/>
  <c r="BL16" i="105" a="1"/>
  <c r="BL16" i="105" s="1"/>
  <c r="BM16" i="105" a="1"/>
  <c r="BM16" i="105" s="1"/>
  <c r="BJ16" i="105" a="1"/>
  <c r="BJ16" i="105" s="1"/>
  <c r="BO16" i="105" a="1"/>
  <c r="BO16" i="105" s="1"/>
  <c r="BP16" i="105" a="1"/>
  <c r="BP16" i="105" s="1"/>
  <c r="BI16" i="105" a="1"/>
  <c r="BI16" i="105" s="1"/>
  <c r="AW16" i="105" a="1"/>
  <c r="AW16" i="105" s="1"/>
  <c r="AL16" i="105" a="1"/>
  <c r="AL16" i="105" s="1"/>
  <c r="DH147" i="105" a="1"/>
  <c r="DH147" i="105" s="1"/>
  <c r="DI147" i="105" a="1"/>
  <c r="DI147" i="105" s="1"/>
  <c r="CM147" i="105" a="1"/>
  <c r="CM147" i="105" s="1"/>
  <c r="CS147" i="105" a="1"/>
  <c r="CS147" i="105" s="1"/>
  <c r="DB147" i="105" a="1"/>
  <c r="DB147" i="105" s="1"/>
  <c r="DE147" i="105" a="1"/>
  <c r="DE147" i="105" s="1"/>
  <c r="CF147" i="105" a="1"/>
  <c r="CF147" i="105" s="1"/>
  <c r="BE147" i="105" a="1"/>
  <c r="BE147" i="105" s="1"/>
  <c r="CX147" i="105" a="1"/>
  <c r="CX147" i="105" s="1"/>
  <c r="BO147" i="105" a="1"/>
  <c r="BO147" i="105" s="1"/>
  <c r="S107" i="104"/>
  <c r="BI107" i="104" s="1" a="1"/>
  <c r="BI107" i="104" s="1"/>
  <c r="AL18" i="105" a="1"/>
  <c r="AL18" i="105" s="1"/>
  <c r="BP18" i="105" a="1"/>
  <c r="BP18" i="105" s="1"/>
  <c r="BK18" i="105" a="1"/>
  <c r="BK18" i="105" s="1"/>
  <c r="BI18" i="105" a="1"/>
  <c r="BI18" i="105" s="1"/>
  <c r="BQ18" i="105" a="1"/>
  <c r="BQ18" i="105" s="1"/>
  <c r="BL18" i="105" a="1"/>
  <c r="BL18" i="105" s="1"/>
  <c r="BJ18" i="105" a="1"/>
  <c r="BJ18" i="105" s="1"/>
  <c r="BM18" i="105" a="1"/>
  <c r="BM18" i="105" s="1"/>
  <c r="BN18" i="105" a="1"/>
  <c r="BN18" i="105" s="1"/>
  <c r="BO18" i="105" a="1"/>
  <c r="BO18" i="105" s="1"/>
  <c r="AW18" i="105" a="1"/>
  <c r="AW18" i="105" s="1"/>
  <c r="CE119" i="105" a="1"/>
  <c r="CE119" i="105" s="1"/>
  <c r="CH119" i="105" a="1"/>
  <c r="CH119" i="105" s="1"/>
  <c r="CA119" i="105" a="1"/>
  <c r="CA119" i="105" s="1"/>
  <c r="CF119" i="105" a="1"/>
  <c r="CF119" i="105" s="1"/>
  <c r="CC119" i="105" a="1"/>
  <c r="CC119" i="105" s="1"/>
  <c r="CD119" i="105" a="1"/>
  <c r="CD119" i="105" s="1"/>
  <c r="CB119" i="105" a="1"/>
  <c r="CB119" i="105" s="1"/>
  <c r="CG119" i="105" a="1"/>
  <c r="CG119" i="105" s="1"/>
  <c r="AN119" i="105" a="1"/>
  <c r="AN119" i="105" s="1"/>
  <c r="BI119" i="105" a="1"/>
  <c r="BI119" i="105" s="1"/>
  <c r="AY119" i="105" a="1"/>
  <c r="AY119" i="105" s="1"/>
  <c r="DG67" i="105" a="1"/>
  <c r="DG67" i="105" s="1"/>
  <c r="CU67" i="105" a="1"/>
  <c r="CU67" i="105" s="1"/>
  <c r="DD67" i="105" a="1"/>
  <c r="DD67" i="105" s="1"/>
  <c r="DJ67" i="105" a="1"/>
  <c r="DJ67" i="105" s="1"/>
  <c r="CY53" i="105" a="1"/>
  <c r="CY53" i="105" s="1"/>
  <c r="CV53" i="105" a="1"/>
  <c r="CV53" i="105" s="1"/>
  <c r="CX53" i="105" a="1"/>
  <c r="CX53" i="105" s="1"/>
  <c r="CZ53" i="105" a="1"/>
  <c r="CZ53" i="105" s="1"/>
  <c r="CW53" i="105" a="1"/>
  <c r="CW53" i="105" s="1"/>
  <c r="BB53" i="105" a="1"/>
  <c r="BB53" i="105" s="1"/>
  <c r="CP53" i="105" a="1"/>
  <c r="CP53" i="105" s="1"/>
  <c r="AQ53" i="105" a="1"/>
  <c r="AQ53" i="105" s="1"/>
  <c r="DB41" i="105" a="1"/>
  <c r="DB41" i="105" s="1"/>
  <c r="DH41" i="105" a="1"/>
  <c r="DH41" i="105" s="1"/>
  <c r="CS41" i="105" a="1"/>
  <c r="CS41" i="105" s="1"/>
  <c r="DE41" i="105" a="1"/>
  <c r="DE41" i="105" s="1"/>
  <c r="CF41" i="105" a="1"/>
  <c r="CF41" i="105" s="1"/>
  <c r="DI41" i="105" a="1"/>
  <c r="DI41" i="105" s="1"/>
  <c r="CX41" i="105" a="1"/>
  <c r="CX41" i="105" s="1"/>
  <c r="AL32" i="105" a="1"/>
  <c r="AL32" i="105" s="1"/>
  <c r="BP32" i="105" a="1"/>
  <c r="BP32" i="105" s="1"/>
  <c r="BJ32" i="105" a="1"/>
  <c r="BJ32" i="105" s="1"/>
  <c r="BN32" i="105" a="1"/>
  <c r="BN32" i="105" s="1"/>
  <c r="BQ32" i="105" a="1"/>
  <c r="BQ32" i="105" s="1"/>
  <c r="BI32" i="105" a="1"/>
  <c r="BI32" i="105" s="1"/>
  <c r="BH32" i="105" a="1"/>
  <c r="BH32" i="105" s="1"/>
  <c r="BM32" i="105" a="1"/>
  <c r="BM32" i="105" s="1"/>
  <c r="BL32" i="105" a="1"/>
  <c r="BL32" i="105" s="1"/>
  <c r="BK32" i="105" a="1"/>
  <c r="BK32" i="105" s="1"/>
  <c r="AW32" i="105" a="1"/>
  <c r="AW32" i="105" s="1"/>
  <c r="BG91" i="105" a="1"/>
  <c r="BG91" i="105" s="1"/>
  <c r="CP122" i="105" a="1"/>
  <c r="CP122" i="105" s="1"/>
  <c r="CZ122" i="105" a="1"/>
  <c r="CZ122" i="105" s="1"/>
  <c r="CW122" i="105" a="1"/>
  <c r="CW122" i="105" s="1"/>
  <c r="CX122" i="105" a="1"/>
  <c r="CX122" i="105" s="1"/>
  <c r="CY122" i="105" a="1"/>
  <c r="CY122" i="105" s="1"/>
  <c r="CV122" i="105" a="1"/>
  <c r="CV122" i="105" s="1"/>
  <c r="BB122" i="105" a="1"/>
  <c r="BB122" i="105" s="1"/>
  <c r="AQ122" i="105" a="1"/>
  <c r="AQ122" i="105" s="1"/>
  <c r="CJ45" i="105" a="1"/>
  <c r="CJ45" i="105" s="1"/>
  <c r="CK45" i="105" a="1"/>
  <c r="CK45" i="105" s="1"/>
  <c r="CI45" i="105" a="1"/>
  <c r="CI45" i="105" s="1"/>
  <c r="CM45" i="105" a="1"/>
  <c r="CM45" i="105" s="1"/>
  <c r="CL45" i="105" a="1"/>
  <c r="CL45" i="105" s="1"/>
  <c r="CN45" i="105" a="1"/>
  <c r="CN45" i="105" s="1"/>
  <c r="AZ45" i="105" a="1"/>
  <c r="AZ45" i="105" s="1"/>
  <c r="AO45" i="105" a="1"/>
  <c r="AO45" i="105" s="1"/>
  <c r="DB144" i="105" a="1"/>
  <c r="DB144" i="105" s="1"/>
  <c r="CS144" i="105" a="1"/>
  <c r="CS144" i="105" s="1"/>
  <c r="DI144" i="105" a="1"/>
  <c r="DI144" i="105" s="1"/>
  <c r="DH144" i="105" a="1"/>
  <c r="DH144" i="105" s="1"/>
  <c r="DE144" i="105" a="1"/>
  <c r="DE144" i="105" s="1"/>
  <c r="AT144" i="105" a="1"/>
  <c r="AT144" i="105" s="1"/>
  <c r="CX144" i="105" a="1"/>
  <c r="CX144" i="105" s="1"/>
  <c r="CA64" i="105" a="1"/>
  <c r="CA64" i="105" s="1"/>
  <c r="AV59" i="105" a="1"/>
  <c r="AV59" i="105" s="1"/>
  <c r="CM76" i="105" a="1"/>
  <c r="CM76" i="105" s="1"/>
  <c r="CK76" i="105" a="1"/>
  <c r="CK76" i="105" s="1"/>
  <c r="CJ76" i="105" a="1"/>
  <c r="CJ76" i="105" s="1"/>
  <c r="CI76" i="105" a="1"/>
  <c r="CI76" i="105" s="1"/>
  <c r="CL76" i="105" a="1"/>
  <c r="CL76" i="105" s="1"/>
  <c r="CO76" i="105" a="1"/>
  <c r="CO76" i="105" s="1"/>
  <c r="CN76" i="105" a="1"/>
  <c r="CN76" i="105" s="1"/>
  <c r="AZ76" i="105" a="1"/>
  <c r="AZ76" i="105" s="1"/>
  <c r="AO76" i="105" a="1"/>
  <c r="AO76" i="105" s="1"/>
  <c r="DD26" i="105" a="1"/>
  <c r="DD26" i="105" s="1"/>
  <c r="DG26" i="105" a="1"/>
  <c r="DG26" i="105" s="1"/>
  <c r="CU26" i="105" a="1"/>
  <c r="CU26" i="105" s="1"/>
  <c r="BG26" i="105" a="1"/>
  <c r="BG26" i="105" s="1"/>
  <c r="CZ26" i="105" a="1"/>
  <c r="CZ26" i="105" s="1"/>
  <c r="AV26" i="105" a="1"/>
  <c r="AV26" i="105" s="1"/>
  <c r="AV67" i="105" a="1"/>
  <c r="AV67" i="105" s="1"/>
  <c r="BL38" i="105" a="1"/>
  <c r="BL38" i="105" s="1"/>
  <c r="BN38" i="105" a="1"/>
  <c r="BN38" i="105" s="1"/>
  <c r="BO38" i="105" a="1"/>
  <c r="BO38" i="105" s="1"/>
  <c r="BH38" i="105" a="1"/>
  <c r="BH38" i="105" s="1"/>
  <c r="BQ38" i="105" a="1"/>
  <c r="BQ38" i="105" s="1"/>
  <c r="BM38" i="105" a="1"/>
  <c r="BM38" i="105" s="1"/>
  <c r="BK38" i="105" a="1"/>
  <c r="BK38" i="105" s="1"/>
  <c r="BP38" i="105" a="1"/>
  <c r="BP38" i="105" s="1"/>
  <c r="BJ38" i="105" a="1"/>
  <c r="BJ38" i="105" s="1"/>
  <c r="AW38" i="105" a="1"/>
  <c r="AW38" i="105" s="1"/>
  <c r="BI38" i="105" a="1"/>
  <c r="BI38" i="105" s="1"/>
  <c r="AL38" i="105" a="1"/>
  <c r="AL38" i="105" s="1"/>
  <c r="CA76" i="105" a="1"/>
  <c r="CA76" i="105" s="1"/>
  <c r="BG67" i="105" a="1"/>
  <c r="BG67" i="105" s="1"/>
  <c r="AZ78" i="105" a="1"/>
  <c r="AZ78" i="105" s="1"/>
  <c r="CJ78" i="105" a="1"/>
  <c r="CJ78" i="105" s="1"/>
  <c r="CI78" i="105" a="1"/>
  <c r="CI78" i="105" s="1"/>
  <c r="CM78" i="105" a="1"/>
  <c r="CM78" i="105" s="1"/>
  <c r="CL78" i="105" a="1"/>
  <c r="CL78" i="105" s="1"/>
  <c r="CK78" i="105" a="1"/>
  <c r="CK78" i="105" s="1"/>
  <c r="AO78" i="105" a="1"/>
  <c r="AO78" i="105" s="1"/>
  <c r="CO78" i="105" a="1"/>
  <c r="CO78" i="105" s="1"/>
  <c r="CN78" i="105" a="1"/>
  <c r="CN78" i="105" s="1"/>
  <c r="CA78" i="105" a="1"/>
  <c r="CA78" i="105" s="1"/>
  <c r="BJ78" i="105" a="1"/>
  <c r="BJ78" i="105" s="1"/>
  <c r="S9" i="104"/>
  <c r="BI9" i="104" s="1" a="1"/>
  <c r="BI9" i="104" s="1"/>
  <c r="CN23" i="105" a="1"/>
  <c r="CN23" i="105" s="1"/>
  <c r="AU47" i="105" a="1"/>
  <c r="AU47" i="105" s="1"/>
  <c r="AL139" i="105" a="1"/>
  <c r="AL139" i="105" s="1"/>
  <c r="BO139" i="105" a="1"/>
  <c r="BO139" i="105" s="1"/>
  <c r="BK139" i="105" a="1"/>
  <c r="BK139" i="105" s="1"/>
  <c r="BI139" i="105" a="1"/>
  <c r="BI139" i="105" s="1"/>
  <c r="BN139" i="105" a="1"/>
  <c r="BN139" i="105" s="1"/>
  <c r="BL139" i="105" a="1"/>
  <c r="BL139" i="105" s="1"/>
  <c r="BP139" i="105" a="1"/>
  <c r="BP139" i="105" s="1"/>
  <c r="BJ139" i="105" a="1"/>
  <c r="BJ139" i="105" s="1"/>
  <c r="BQ139" i="105" a="1"/>
  <c r="BQ139" i="105" s="1"/>
  <c r="BH139" i="105" a="1"/>
  <c r="BH139" i="105" s="1"/>
  <c r="BM139" i="105" a="1"/>
  <c r="BM139" i="105" s="1"/>
  <c r="AW139" i="105" a="1"/>
  <c r="AW139" i="105" s="1"/>
  <c r="AL76" i="105" a="1"/>
  <c r="AL76" i="105" s="1"/>
  <c r="BN76" i="105" a="1"/>
  <c r="BN76" i="105" s="1"/>
  <c r="BL76" i="105" a="1"/>
  <c r="BL76" i="105" s="1"/>
  <c r="BJ76" i="105" a="1"/>
  <c r="BJ76" i="105" s="1"/>
  <c r="BP76" i="105" a="1"/>
  <c r="BP76" i="105" s="1"/>
  <c r="BO76" i="105" a="1"/>
  <c r="BO76" i="105" s="1"/>
  <c r="BK76" i="105" a="1"/>
  <c r="BK76" i="105" s="1"/>
  <c r="BQ76" i="105" a="1"/>
  <c r="BQ76" i="105" s="1"/>
  <c r="BM76" i="105" a="1"/>
  <c r="BM76" i="105" s="1"/>
  <c r="BH76" i="105" a="1"/>
  <c r="BH76" i="105" s="1"/>
  <c r="BI76" i="105" a="1"/>
  <c r="BI76" i="105" s="1"/>
  <c r="AW76" i="105" a="1"/>
  <c r="AW76" i="105" s="1"/>
  <c r="CJ122" i="105" a="1"/>
  <c r="CJ122" i="105" s="1"/>
  <c r="BH90" i="105" a="1"/>
  <c r="BH90" i="105" s="1"/>
  <c r="DF28" i="105" a="1"/>
  <c r="DF28" i="105" s="1"/>
  <c r="DC28" i="105" a="1"/>
  <c r="DC28" i="105" s="1"/>
  <c r="CT28" i="105" a="1"/>
  <c r="CT28" i="105" s="1"/>
  <c r="DJ28" i="105" a="1"/>
  <c r="DJ28" i="105" s="1"/>
  <c r="CM145" i="105" a="1"/>
  <c r="CM145" i="105" s="1"/>
  <c r="AM135" i="105" a="1"/>
  <c r="AM135" i="105" s="1"/>
  <c r="CG138" i="105" a="1"/>
  <c r="CG138" i="105" s="1"/>
  <c r="C146" i="105"/>
  <c r="G36" i="105"/>
  <c r="C7" i="105"/>
  <c r="CW35" i="105" a="1"/>
  <c r="CW35" i="105" s="1"/>
  <c r="CV35" i="105" a="1"/>
  <c r="CV35" i="105" s="1"/>
  <c r="CY35" i="105" a="1"/>
  <c r="CY35" i="105" s="1"/>
  <c r="CP35" i="105" a="1"/>
  <c r="CP35" i="105" s="1"/>
  <c r="CZ35" i="105" a="1"/>
  <c r="CZ35" i="105" s="1"/>
  <c r="CX35" i="105" a="1"/>
  <c r="CX35" i="105" s="1"/>
  <c r="BB35" i="105" a="1"/>
  <c r="BB35" i="105" s="1"/>
  <c r="AQ35" i="105" a="1"/>
  <c r="AQ35" i="105" s="1"/>
  <c r="AM87" i="105" a="1"/>
  <c r="AM87" i="105" s="1"/>
  <c r="AX87" i="105" a="1"/>
  <c r="AX87" i="105" s="1"/>
  <c r="S116" i="104"/>
  <c r="AL30" i="105" a="1"/>
  <c r="AL30" i="105" s="1"/>
  <c r="BN30" i="105" a="1"/>
  <c r="BN30" i="105" s="1"/>
  <c r="BL30" i="105" a="1"/>
  <c r="BL30" i="105" s="1"/>
  <c r="BO30" i="105" a="1"/>
  <c r="BO30" i="105" s="1"/>
  <c r="BJ30" i="105" a="1"/>
  <c r="BJ30" i="105" s="1"/>
  <c r="BQ30" i="105" a="1"/>
  <c r="BQ30" i="105" s="1"/>
  <c r="AW30" i="105" a="1"/>
  <c r="AW30" i="105" s="1"/>
  <c r="BI30" i="105" a="1"/>
  <c r="BI30" i="105" s="1"/>
  <c r="BP30" i="105" a="1"/>
  <c r="BP30" i="105" s="1"/>
  <c r="BH30" i="105" a="1"/>
  <c r="BH30" i="105" s="1"/>
  <c r="BM30" i="105" a="1"/>
  <c r="BM30" i="105" s="1"/>
  <c r="BK30" i="105" a="1"/>
  <c r="BK30" i="105" s="1"/>
  <c r="BH70" i="105" a="1"/>
  <c r="BH70" i="105" s="1"/>
  <c r="BM70" i="105" a="1"/>
  <c r="BM70" i="105" s="1"/>
  <c r="BQ70" i="105" a="1"/>
  <c r="BQ70" i="105" s="1"/>
  <c r="BO70" i="105" a="1"/>
  <c r="BO70" i="105" s="1"/>
  <c r="BP70" i="105" a="1"/>
  <c r="BP70" i="105" s="1"/>
  <c r="BN70" i="105" a="1"/>
  <c r="BN70" i="105" s="1"/>
  <c r="BI70" i="105" a="1"/>
  <c r="BI70" i="105" s="1"/>
  <c r="BJ70" i="105" a="1"/>
  <c r="BJ70" i="105" s="1"/>
  <c r="BK70" i="105" a="1"/>
  <c r="BK70" i="105" s="1"/>
  <c r="BL70" i="105" a="1"/>
  <c r="BL70" i="105" s="1"/>
  <c r="S14" i="104"/>
  <c r="S59" i="104"/>
  <c r="CG20" i="105" a="1"/>
  <c r="CG20" i="105" s="1"/>
  <c r="S35" i="104"/>
  <c r="DC44" i="105" a="1"/>
  <c r="DC44" i="105" s="1"/>
  <c r="CN44" i="105" a="1"/>
  <c r="CN44" i="105" s="1"/>
  <c r="DJ44" i="105" a="1"/>
  <c r="DJ44" i="105" s="1"/>
  <c r="DF44" i="105" a="1"/>
  <c r="DF44" i="105" s="1"/>
  <c r="CT44" i="105" a="1"/>
  <c r="CT44" i="105" s="1"/>
  <c r="CG44" i="105" a="1"/>
  <c r="CG44" i="105" s="1"/>
  <c r="CY44" i="105" a="1"/>
  <c r="CY44" i="105" s="1"/>
  <c r="BP44" i="105" a="1"/>
  <c r="BP44" i="105" s="1"/>
  <c r="D128" i="105"/>
  <c r="DG72" i="105" a="1"/>
  <c r="DG72" i="105" s="1"/>
  <c r="DD72" i="105" a="1"/>
  <c r="DD72" i="105" s="1"/>
  <c r="CU72" i="105" a="1"/>
  <c r="CU72" i="105" s="1"/>
  <c r="S81" i="104"/>
  <c r="BI81" i="104" s="1" a="1"/>
  <c r="BI81" i="104" s="1"/>
  <c r="S140" i="104"/>
  <c r="AN19" i="105" a="1"/>
  <c r="AN19" i="105" s="1"/>
  <c r="CH19" i="105" a="1"/>
  <c r="CH19" i="105" s="1"/>
  <c r="CA19" i="105" a="1"/>
  <c r="CA19" i="105" s="1"/>
  <c r="CG19" i="105" a="1"/>
  <c r="CG19" i="105" s="1"/>
  <c r="CB19" i="105" a="1"/>
  <c r="CB19" i="105" s="1"/>
  <c r="CF19" i="105" a="1"/>
  <c r="CF19" i="105" s="1"/>
  <c r="CD19" i="105" a="1"/>
  <c r="CD19" i="105" s="1"/>
  <c r="CE19" i="105" a="1"/>
  <c r="CE19" i="105" s="1"/>
  <c r="AY19" i="105" a="1"/>
  <c r="AY19" i="105" s="1"/>
  <c r="B66" i="105"/>
  <c r="D117" i="105"/>
  <c r="CJ119" i="105" a="1"/>
  <c r="CJ119" i="105" s="1"/>
  <c r="CK119" i="105" a="1"/>
  <c r="CK119" i="105" s="1"/>
  <c r="CL119" i="105" a="1"/>
  <c r="CL119" i="105" s="1"/>
  <c r="CO119" i="105" a="1"/>
  <c r="CO119" i="105" s="1"/>
  <c r="CM119" i="105" a="1"/>
  <c r="CM119" i="105" s="1"/>
  <c r="BJ119" i="105" a="1"/>
  <c r="BJ119" i="105" s="1"/>
  <c r="CN119" i="105" a="1"/>
  <c r="CN119" i="105" s="1"/>
  <c r="AO119" i="105" a="1"/>
  <c r="AO119" i="105" s="1"/>
  <c r="AZ119" i="105" a="1"/>
  <c r="AZ119" i="105" s="1"/>
  <c r="CI119" i="105" a="1"/>
  <c r="CI119" i="105" s="1"/>
  <c r="G87" i="105"/>
  <c r="S70" i="104"/>
  <c r="DD52" i="105" a="1"/>
  <c r="DD52" i="105" s="1"/>
  <c r="DG52" i="105" a="1"/>
  <c r="DG52" i="105" s="1"/>
  <c r="CU52" i="105" a="1"/>
  <c r="CU52" i="105" s="1"/>
  <c r="AV52" i="105" a="1"/>
  <c r="AV52" i="105" s="1"/>
  <c r="BG52" i="105" a="1"/>
  <c r="BG52" i="105" s="1"/>
  <c r="B123" i="105"/>
  <c r="S7" i="104"/>
  <c r="BI7" i="104" s="1" a="1"/>
  <c r="BI7" i="104" s="1"/>
  <c r="D85" i="105"/>
  <c r="S138" i="104"/>
  <c r="C80" i="105"/>
  <c r="B70" i="105"/>
  <c r="D63" i="105"/>
  <c r="AW70" i="105" a="1"/>
  <c r="AW70" i="105" s="1"/>
  <c r="B112" i="105"/>
  <c r="CF149" i="105" a="1"/>
  <c r="CF149" i="105" s="1"/>
  <c r="S80" i="104"/>
  <c r="BI80" i="104" s="1" a="1"/>
  <c r="BI80" i="104" s="1"/>
  <c r="BF44" i="105" a="1"/>
  <c r="BF44" i="105" s="1"/>
  <c r="AX26" i="105" a="1"/>
  <c r="AX26" i="105" s="1"/>
  <c r="AM26" i="105" a="1"/>
  <c r="AM26" i="105" s="1"/>
  <c r="BP19" i="105" a="1"/>
  <c r="BP19" i="105" s="1"/>
  <c r="BJ19" i="105" a="1"/>
  <c r="BJ19" i="105" s="1"/>
  <c r="BO19" i="105" a="1"/>
  <c r="BO19" i="105" s="1"/>
  <c r="BK19" i="105" a="1"/>
  <c r="BK19" i="105" s="1"/>
  <c r="BH19" i="105" a="1"/>
  <c r="BH19" i="105" s="1"/>
  <c r="BQ19" i="105" a="1"/>
  <c r="BQ19" i="105" s="1"/>
  <c r="BI19" i="105" a="1"/>
  <c r="BI19" i="105" s="1"/>
  <c r="BM19" i="105" a="1"/>
  <c r="BM19" i="105" s="1"/>
  <c r="BN19" i="105" a="1"/>
  <c r="BN19" i="105" s="1"/>
  <c r="BL19" i="105" a="1"/>
  <c r="BL19" i="105" s="1"/>
  <c r="AW19" i="105" a="1"/>
  <c r="AW19" i="105" s="1"/>
  <c r="AL19" i="105" a="1"/>
  <c r="AL19" i="105" s="1"/>
  <c r="BL50" i="105" a="1"/>
  <c r="BL50" i="105" s="1"/>
  <c r="BI50" i="105" a="1"/>
  <c r="BI50" i="105" s="1"/>
  <c r="BH50" i="105" a="1"/>
  <c r="BH50" i="105" s="1"/>
  <c r="BQ50" i="105" a="1"/>
  <c r="BQ50" i="105" s="1"/>
  <c r="BM50" i="105" a="1"/>
  <c r="BM50" i="105" s="1"/>
  <c r="BJ50" i="105" a="1"/>
  <c r="BJ50" i="105" s="1"/>
  <c r="BO50" i="105" a="1"/>
  <c r="BO50" i="105" s="1"/>
  <c r="BN50" i="105" a="1"/>
  <c r="BN50" i="105" s="1"/>
  <c r="BK50" i="105" a="1"/>
  <c r="BK50" i="105" s="1"/>
  <c r="BP50" i="105" a="1"/>
  <c r="BP50" i="105" s="1"/>
  <c r="AW98" i="105" a="1"/>
  <c r="AW98" i="105" s="1"/>
  <c r="BM98" i="105" a="1"/>
  <c r="BM98" i="105" s="1"/>
  <c r="BP98" i="105" a="1"/>
  <c r="BP98" i="105" s="1"/>
  <c r="BJ98" i="105" a="1"/>
  <c r="BJ98" i="105" s="1"/>
  <c r="BN98" i="105" a="1"/>
  <c r="BN98" i="105" s="1"/>
  <c r="BO98" i="105" a="1"/>
  <c r="BO98" i="105" s="1"/>
  <c r="BQ98" i="105" a="1"/>
  <c r="BQ98" i="105" s="1"/>
  <c r="BH98" i="105" a="1"/>
  <c r="BH98" i="105" s="1"/>
  <c r="BI98" i="105" a="1"/>
  <c r="BI98" i="105" s="1"/>
  <c r="BK98" i="105" a="1"/>
  <c r="BK98" i="105" s="1"/>
  <c r="BL98" i="105" a="1"/>
  <c r="BL98" i="105" s="1"/>
  <c r="AL98" i="105" a="1"/>
  <c r="AL98" i="105" s="1"/>
  <c r="CU149" i="105" a="1"/>
  <c r="CU149" i="105" s="1"/>
  <c r="DG149" i="105" a="1"/>
  <c r="DG149" i="105" s="1"/>
  <c r="DD149" i="105" a="1"/>
  <c r="DD149" i="105" s="1"/>
  <c r="BG149" i="105" a="1"/>
  <c r="BG149" i="105" s="1"/>
  <c r="CZ149" i="105" a="1"/>
  <c r="CZ149" i="105" s="1"/>
  <c r="DJ149" i="105" a="1"/>
  <c r="DJ149" i="105" s="1"/>
  <c r="AV149" i="105" a="1"/>
  <c r="AV149" i="105" s="1"/>
  <c r="CF26" i="105" a="1"/>
  <c r="CF26" i="105" s="1"/>
  <c r="AX47" i="105" a="1"/>
  <c r="AX47" i="105" s="1"/>
  <c r="BH85" i="105" a="1"/>
  <c r="BH85" i="105" s="1"/>
  <c r="BL85" i="105" a="1"/>
  <c r="BL85" i="105" s="1"/>
  <c r="BP85" i="105" a="1"/>
  <c r="BP85" i="105" s="1"/>
  <c r="BN85" i="105" a="1"/>
  <c r="BN85" i="105" s="1"/>
  <c r="BM85" i="105" a="1"/>
  <c r="BM85" i="105" s="1"/>
  <c r="BQ85" i="105" a="1"/>
  <c r="BQ85" i="105" s="1"/>
  <c r="BJ85" i="105" a="1"/>
  <c r="BJ85" i="105" s="1"/>
  <c r="BK85" i="105" a="1"/>
  <c r="BK85" i="105" s="1"/>
  <c r="BO85" i="105" a="1"/>
  <c r="BO85" i="105" s="1"/>
  <c r="BI85" i="105" a="1"/>
  <c r="BI85" i="105" s="1"/>
  <c r="AW85" i="105" a="1"/>
  <c r="AW85" i="105" s="1"/>
  <c r="BH81" i="105" a="1"/>
  <c r="BH81" i="105" s="1"/>
  <c r="BL81" i="105" a="1"/>
  <c r="BL81" i="105" s="1"/>
  <c r="BQ81" i="105" a="1"/>
  <c r="BQ81" i="105" s="1"/>
  <c r="BI81" i="105" a="1"/>
  <c r="BI81" i="105" s="1"/>
  <c r="BM81" i="105" a="1"/>
  <c r="BM81" i="105" s="1"/>
  <c r="BJ81" i="105" a="1"/>
  <c r="BJ81" i="105" s="1"/>
  <c r="BN81" i="105" a="1"/>
  <c r="BN81" i="105" s="1"/>
  <c r="AW81" i="105" a="1"/>
  <c r="AW81" i="105" s="1"/>
  <c r="BK81" i="105" a="1"/>
  <c r="BK81" i="105" s="1"/>
  <c r="BP81" i="105" a="1"/>
  <c r="BP81" i="105" s="1"/>
  <c r="BO81" i="105" a="1"/>
  <c r="BO81" i="105" s="1"/>
  <c r="AL81" i="105" a="1"/>
  <c r="AL81" i="105" s="1"/>
  <c r="G43" i="105"/>
  <c r="S23" i="104"/>
  <c r="DI14" i="105" a="1"/>
  <c r="DI14" i="105" s="1"/>
  <c r="S34" i="104"/>
  <c r="A173" i="99" a="1"/>
  <c r="A173" i="99" s="1"/>
  <c r="S51" i="104"/>
  <c r="BI51" i="104" s="1" a="1"/>
  <c r="BI51" i="104" s="1"/>
  <c r="CM41" i="105" a="1"/>
  <c r="CM41" i="105" s="1"/>
  <c r="AQ59" i="105" a="1"/>
  <c r="AQ59" i="105" s="1"/>
  <c r="CF145" i="105" a="1"/>
  <c r="CF145" i="105" s="1"/>
  <c r="BP84" i="105" a="1"/>
  <c r="BP84" i="105" s="1"/>
  <c r="DF84" i="105" a="1"/>
  <c r="DF84" i="105" s="1"/>
  <c r="DC84" i="105" a="1"/>
  <c r="DC84" i="105" s="1"/>
  <c r="DJ84" i="105" a="1"/>
  <c r="DJ84" i="105" s="1"/>
  <c r="CY84" i="105" a="1"/>
  <c r="CY84" i="105" s="1"/>
  <c r="CN84" i="105" a="1"/>
  <c r="CN84" i="105" s="1"/>
  <c r="CG84" i="105" a="1"/>
  <c r="CG84" i="105" s="1"/>
  <c r="DH84" i="105" a="1"/>
  <c r="DH84" i="105" s="1"/>
  <c r="AU84" i="105" a="1"/>
  <c r="AU84" i="105" s="1"/>
  <c r="CT84" i="105" a="1"/>
  <c r="CT84" i="105" s="1"/>
  <c r="BF84" i="105" a="1"/>
  <c r="BF84" i="105" s="1"/>
  <c r="DI137" i="105" a="1"/>
  <c r="DI137" i="105" s="1"/>
  <c r="S144" i="104"/>
  <c r="BI144" i="104" s="1" a="1"/>
  <c r="BI144" i="104" s="1"/>
  <c r="CF9" i="105" a="1"/>
  <c r="CF9" i="105" s="1"/>
  <c r="CF37" i="105" a="1"/>
  <c r="CF37" i="105" s="1"/>
  <c r="DI37" i="105" a="1"/>
  <c r="DI37" i="105" s="1"/>
  <c r="DE37" i="105" a="1"/>
  <c r="DE37" i="105" s="1"/>
  <c r="DH37" i="105" a="1"/>
  <c r="DH37" i="105" s="1"/>
  <c r="DB37" i="105" a="1"/>
  <c r="DB37" i="105" s="1"/>
  <c r="CS37" i="105" a="1"/>
  <c r="CS37" i="105" s="1"/>
  <c r="BO37" i="105" a="1"/>
  <c r="BO37" i="105" s="1"/>
  <c r="CX37" i="105" a="1"/>
  <c r="CX37" i="105" s="1"/>
  <c r="DC63" i="105" a="1"/>
  <c r="DC63" i="105" s="1"/>
  <c r="CT63" i="105" a="1"/>
  <c r="CT63" i="105" s="1"/>
  <c r="DF63" i="105" a="1"/>
  <c r="DF63" i="105" s="1"/>
  <c r="DJ63" i="105" a="1"/>
  <c r="DJ63" i="105" s="1"/>
  <c r="BF63" i="105" a="1"/>
  <c r="BF63" i="105" s="1"/>
  <c r="AU63" i="105" a="1"/>
  <c r="AU63" i="105" s="1"/>
  <c r="CG63" i="105" a="1"/>
  <c r="CG63" i="105" s="1"/>
  <c r="CY63" i="105" a="1"/>
  <c r="CY63" i="105" s="1"/>
  <c r="BP63" i="105" a="1"/>
  <c r="BP63" i="105" s="1"/>
  <c r="C26" i="105"/>
  <c r="S46" i="104"/>
  <c r="CV8" i="105" a="1"/>
  <c r="CV8" i="105" s="1"/>
  <c r="CX8" i="105" a="1"/>
  <c r="CX8" i="105" s="1"/>
  <c r="CP8" i="105" a="1"/>
  <c r="CP8" i="105" s="1"/>
  <c r="CW8" i="105" a="1"/>
  <c r="CW8" i="105" s="1"/>
  <c r="CY8" i="105" a="1"/>
  <c r="CY8" i="105" s="1"/>
  <c r="BB8" i="105" a="1"/>
  <c r="BB8" i="105" s="1"/>
  <c r="CZ8" i="105" a="1"/>
  <c r="CZ8" i="105" s="1"/>
  <c r="CC8" i="105" a="1"/>
  <c r="CC8" i="105" s="1"/>
  <c r="AQ8" i="105" a="1"/>
  <c r="AQ8" i="105" s="1"/>
  <c r="BL8" i="105" a="1"/>
  <c r="BL8" i="105" s="1"/>
  <c r="CN36" i="105" a="1"/>
  <c r="CN36" i="105" s="1"/>
  <c r="AM90" i="105" a="1"/>
  <c r="AM90" i="105" s="1"/>
  <c r="D55" i="105"/>
  <c r="BH16" i="105" a="1"/>
  <c r="BH16" i="105" s="1"/>
  <c r="B47" i="105"/>
  <c r="DC43" i="105" a="1"/>
  <c r="DC43" i="105" s="1"/>
  <c r="DJ43" i="105" a="1"/>
  <c r="DJ43" i="105" s="1"/>
  <c r="CT43" i="105" a="1"/>
  <c r="CT43" i="105" s="1"/>
  <c r="DF43" i="105" a="1"/>
  <c r="DF43" i="105" s="1"/>
  <c r="BF43" i="105" a="1"/>
  <c r="BF43" i="105" s="1"/>
  <c r="AU43" i="105" a="1"/>
  <c r="AU43" i="105" s="1"/>
  <c r="CJ88" i="105" a="1"/>
  <c r="CJ88" i="105" s="1"/>
  <c r="S98" i="104"/>
  <c r="BI98" i="104" s="1" a="1"/>
  <c r="BI98" i="104" s="1"/>
  <c r="G138" i="105"/>
  <c r="CL69" i="105" a="1"/>
  <c r="CL69" i="105" s="1"/>
  <c r="CK69" i="105" a="1"/>
  <c r="CK69" i="105" s="1"/>
  <c r="CN69" i="105" a="1"/>
  <c r="CN69" i="105" s="1"/>
  <c r="CJ69" i="105" a="1"/>
  <c r="CJ69" i="105" s="1"/>
  <c r="CA69" i="105" a="1"/>
  <c r="CA69" i="105" s="1"/>
  <c r="CO69" i="105" a="1"/>
  <c r="CO69" i="105" s="1"/>
  <c r="CI69" i="105" a="1"/>
  <c r="CI69" i="105" s="1"/>
  <c r="CM69" i="105" a="1"/>
  <c r="CM69" i="105" s="1"/>
  <c r="AW46" i="105" a="1"/>
  <c r="AW46" i="105" s="1"/>
  <c r="BB46" i="105" a="1"/>
  <c r="BB46" i="105" s="1"/>
  <c r="BC46" i="105" a="1"/>
  <c r="BC46" i="105" s="1"/>
  <c r="BD46" i="105" a="1"/>
  <c r="BD46" i="105" s="1"/>
  <c r="BE46" i="105" a="1"/>
  <c r="BE46" i="105" s="1"/>
  <c r="BG46" i="105" a="1"/>
  <c r="BG46" i="105" s="1"/>
  <c r="AZ46" i="105" a="1"/>
  <c r="AZ46" i="105" s="1"/>
  <c r="BA46" i="105" a="1"/>
  <c r="BA46" i="105" s="1"/>
  <c r="AY46" i="105" a="1"/>
  <c r="AY46" i="105" s="1"/>
  <c r="S30" i="104"/>
  <c r="BI30" i="104" s="1" a="1"/>
  <c r="BI30" i="104" s="1"/>
  <c r="S135" i="104"/>
  <c r="AX4" i="105" a="1"/>
  <c r="AX4" i="105" s="1"/>
  <c r="AM4" i="105" a="1"/>
  <c r="AM4" i="105" s="1"/>
  <c r="B87" i="105"/>
  <c r="C87" i="105"/>
  <c r="AL36" i="105" a="1"/>
  <c r="AL36" i="105" s="1"/>
  <c r="BM36" i="105" a="1"/>
  <c r="BM36" i="105" s="1"/>
  <c r="BK36" i="105" a="1"/>
  <c r="BK36" i="105" s="1"/>
  <c r="BL36" i="105" a="1"/>
  <c r="BL36" i="105" s="1"/>
  <c r="BI36" i="105" a="1"/>
  <c r="BI36" i="105" s="1"/>
  <c r="AW36" i="105" a="1"/>
  <c r="AW36" i="105" s="1"/>
  <c r="BH36" i="105" a="1"/>
  <c r="BH36" i="105" s="1"/>
  <c r="BQ36" i="105" a="1"/>
  <c r="BQ36" i="105" s="1"/>
  <c r="BN36" i="105" a="1"/>
  <c r="BN36" i="105" s="1"/>
  <c r="BP36" i="105" a="1"/>
  <c r="BP36" i="105" s="1"/>
  <c r="CJ67" i="105" a="1"/>
  <c r="CJ67" i="105" s="1"/>
  <c r="CO67" i="105" a="1"/>
  <c r="CO67" i="105" s="1"/>
  <c r="CL67" i="105" a="1"/>
  <c r="CL67" i="105" s="1"/>
  <c r="CI67" i="105" a="1"/>
  <c r="CI67" i="105" s="1"/>
  <c r="CM67" i="105" a="1"/>
  <c r="CM67" i="105" s="1"/>
  <c r="CN67" i="105" a="1"/>
  <c r="CN67" i="105" s="1"/>
  <c r="CK67" i="105" a="1"/>
  <c r="CK67" i="105" s="1"/>
  <c r="CF52" i="105" a="1"/>
  <c r="CF52" i="105" s="1"/>
  <c r="DB52" i="105" a="1"/>
  <c r="DB52" i="105" s="1"/>
  <c r="DE52" i="105" a="1"/>
  <c r="DE52" i="105" s="1"/>
  <c r="DH52" i="105" a="1"/>
  <c r="DH52" i="105" s="1"/>
  <c r="DI52" i="105" a="1"/>
  <c r="DI52" i="105" s="1"/>
  <c r="CS52" i="105" a="1"/>
  <c r="CS52" i="105" s="1"/>
  <c r="BE52" i="105" a="1"/>
  <c r="BE52" i="105" s="1"/>
  <c r="AT52" i="105" a="1"/>
  <c r="AT52" i="105" s="1"/>
  <c r="AL77" i="105" a="1"/>
  <c r="AL77" i="105" s="1"/>
  <c r="BL77" i="105" a="1"/>
  <c r="BL77" i="105" s="1"/>
  <c r="BN77" i="105" a="1"/>
  <c r="BN77" i="105" s="1"/>
  <c r="BI77" i="105" a="1"/>
  <c r="BI77" i="105" s="1"/>
  <c r="BH77" i="105" a="1"/>
  <c r="BH77" i="105" s="1"/>
  <c r="BP77" i="105" a="1"/>
  <c r="BP77" i="105" s="1"/>
  <c r="BM77" i="105" a="1"/>
  <c r="BM77" i="105" s="1"/>
  <c r="BK77" i="105" a="1"/>
  <c r="BK77" i="105" s="1"/>
  <c r="BO77" i="105" a="1"/>
  <c r="BO77" i="105" s="1"/>
  <c r="BJ77" i="105" a="1"/>
  <c r="BJ77" i="105" s="1"/>
  <c r="BQ77" i="105" a="1"/>
  <c r="BQ77" i="105" s="1"/>
  <c r="AW77" i="105" a="1"/>
  <c r="AW77" i="105" s="1"/>
  <c r="S118" i="104"/>
  <c r="DI97" i="105" a="1"/>
  <c r="DI97" i="105" s="1"/>
  <c r="DG97" i="105" a="1"/>
  <c r="DG97" i="105" s="1"/>
  <c r="DJ97" i="105" a="1"/>
  <c r="DJ97" i="105" s="1"/>
  <c r="AV97" i="105" a="1"/>
  <c r="AV97" i="105" s="1"/>
  <c r="BQ97" i="105" a="1"/>
  <c r="BQ97" i="105" s="1"/>
  <c r="CU97" i="105" a="1"/>
  <c r="CU97" i="105" s="1"/>
  <c r="BG97" i="105" a="1"/>
  <c r="BG97" i="105" s="1"/>
  <c r="CZ97" i="105" a="1"/>
  <c r="CZ97" i="105" s="1"/>
  <c r="DD97" i="105" a="1"/>
  <c r="DD97" i="105" s="1"/>
  <c r="CO97" i="105" a="1"/>
  <c r="CO97" i="105" s="1"/>
  <c r="CZ119" i="105" a="1"/>
  <c r="CZ119" i="105" s="1"/>
  <c r="DD119" i="105" a="1"/>
  <c r="DD119" i="105" s="1"/>
  <c r="DG119" i="105" a="1"/>
  <c r="DG119" i="105" s="1"/>
  <c r="DJ119" i="105" a="1"/>
  <c r="DJ119" i="105" s="1"/>
  <c r="AV119" i="105" a="1"/>
  <c r="AV119" i="105" s="1"/>
  <c r="BG119" i="105" a="1"/>
  <c r="BG119" i="105" s="1"/>
  <c r="CU119" i="105" a="1"/>
  <c r="CU119" i="105" s="1"/>
  <c r="BQ119" i="105" a="1"/>
  <c r="BQ119" i="105" s="1"/>
  <c r="CK26" i="105" a="1"/>
  <c r="CK26" i="105" s="1"/>
  <c r="CO26" i="105" a="1"/>
  <c r="CO26" i="105" s="1"/>
  <c r="CJ26" i="105" a="1"/>
  <c r="CJ26" i="105" s="1"/>
  <c r="CI26" i="105" a="1"/>
  <c r="CI26" i="105" s="1"/>
  <c r="CL26" i="105" a="1"/>
  <c r="CL26" i="105" s="1"/>
  <c r="CN26" i="105" a="1"/>
  <c r="CN26" i="105" s="1"/>
  <c r="CM26" i="105" a="1"/>
  <c r="CM26" i="105" s="1"/>
  <c r="AZ26" i="105" a="1"/>
  <c r="AZ26" i="105" s="1"/>
  <c r="AO26" i="105" a="1"/>
  <c r="AO26" i="105" s="1"/>
  <c r="DI110" i="105" a="1"/>
  <c r="DI110" i="105" s="1"/>
  <c r="DH110" i="105" a="1"/>
  <c r="DH110" i="105" s="1"/>
  <c r="CS110" i="105" a="1"/>
  <c r="CS110" i="105" s="1"/>
  <c r="DB110" i="105" a="1"/>
  <c r="DB110" i="105" s="1"/>
  <c r="DE110" i="105" a="1"/>
  <c r="DE110" i="105" s="1"/>
  <c r="CF110" i="105" a="1"/>
  <c r="CF110" i="105" s="1"/>
  <c r="CM110" i="105" a="1"/>
  <c r="CM110" i="105" s="1"/>
  <c r="BE110" i="105" a="1"/>
  <c r="BE110" i="105" s="1"/>
  <c r="BO110" i="105" a="1"/>
  <c r="BO110" i="105" s="1"/>
  <c r="AT110" i="105" a="1"/>
  <c r="AT110" i="105" s="1"/>
  <c r="AT19" i="105" a="1"/>
  <c r="AT19" i="105" s="1"/>
  <c r="CS19" i="105" a="1"/>
  <c r="CS19" i="105" s="1"/>
  <c r="DI19" i="105" a="1"/>
  <c r="DI19" i="105" s="1"/>
  <c r="DH19" i="105" a="1"/>
  <c r="DH19" i="105" s="1"/>
  <c r="DE19" i="105" a="1"/>
  <c r="DE19" i="105" s="1"/>
  <c r="DB19" i="105" a="1"/>
  <c r="DB19" i="105" s="1"/>
  <c r="BE19" i="105" a="1"/>
  <c r="BE19" i="105" s="1"/>
  <c r="AX46" i="105" a="1"/>
  <c r="AX46" i="105" s="1"/>
  <c r="AM59" i="105" a="1"/>
  <c r="AM59" i="105" s="1"/>
  <c r="S88" i="104"/>
  <c r="BQ7" i="105" a="1"/>
  <c r="BQ7" i="105" s="1"/>
  <c r="BI7" i="105" a="1"/>
  <c r="BI7" i="105" s="1"/>
  <c r="BH7" i="105" a="1"/>
  <c r="BH7" i="105" s="1"/>
  <c r="BN7" i="105" a="1"/>
  <c r="BN7" i="105" s="1"/>
  <c r="BP7" i="105" a="1"/>
  <c r="BP7" i="105" s="1"/>
  <c r="BL7" i="105" a="1"/>
  <c r="BL7" i="105" s="1"/>
  <c r="BO7" i="105" a="1"/>
  <c r="BO7" i="105" s="1"/>
  <c r="BJ7" i="105" a="1"/>
  <c r="BJ7" i="105" s="1"/>
  <c r="BK7" i="105" a="1"/>
  <c r="BK7" i="105" s="1"/>
  <c r="BM7" i="105" a="1"/>
  <c r="BM7" i="105" s="1"/>
  <c r="AL7" i="105" a="1"/>
  <c r="AL7" i="105" s="1"/>
  <c r="AW7" i="105" a="1"/>
  <c r="AW7" i="105" s="1"/>
  <c r="AW140" i="105" a="1"/>
  <c r="AW140" i="105" s="1"/>
  <c r="BM140" i="105" a="1"/>
  <c r="BM140" i="105" s="1"/>
  <c r="BK140" i="105" a="1"/>
  <c r="BK140" i="105" s="1"/>
  <c r="BI140" i="105" a="1"/>
  <c r="BI140" i="105" s="1"/>
  <c r="BH140" i="105" a="1"/>
  <c r="BH140" i="105" s="1"/>
  <c r="BQ140" i="105" a="1"/>
  <c r="BQ140" i="105" s="1"/>
  <c r="BL140" i="105" a="1"/>
  <c r="BL140" i="105" s="1"/>
  <c r="BJ140" i="105" a="1"/>
  <c r="BJ140" i="105" s="1"/>
  <c r="BP140" i="105" a="1"/>
  <c r="BP140" i="105" s="1"/>
  <c r="BN140" i="105" a="1"/>
  <c r="BN140" i="105" s="1"/>
  <c r="BO140" i="105" a="1"/>
  <c r="BO140" i="105" s="1"/>
  <c r="AW67" i="105" a="1"/>
  <c r="AW67" i="105" s="1"/>
  <c r="BI67" i="105" a="1"/>
  <c r="BI67" i="105" s="1"/>
  <c r="BO67" i="105" a="1"/>
  <c r="BO67" i="105" s="1"/>
  <c r="BL67" i="105" a="1"/>
  <c r="BL67" i="105" s="1"/>
  <c r="BH67" i="105" a="1"/>
  <c r="BH67" i="105" s="1"/>
  <c r="BK67" i="105" a="1"/>
  <c r="BK67" i="105" s="1"/>
  <c r="BP67" i="105" a="1"/>
  <c r="BP67" i="105" s="1"/>
  <c r="BJ67" i="105" a="1"/>
  <c r="BJ67" i="105" s="1"/>
  <c r="BQ67" i="105" a="1"/>
  <c r="BQ67" i="105" s="1"/>
  <c r="BN67" i="105" a="1"/>
  <c r="BN67" i="105" s="1"/>
  <c r="BM67" i="105" a="1"/>
  <c r="BM67" i="105" s="1"/>
  <c r="CH13" i="105" a="1"/>
  <c r="CH13" i="105" s="1"/>
  <c r="CD13" i="105" a="1"/>
  <c r="CD13" i="105" s="1"/>
  <c r="CC13" i="105" a="1"/>
  <c r="CC13" i="105" s="1"/>
  <c r="CA13" i="105" a="1"/>
  <c r="CA13" i="105" s="1"/>
  <c r="CF13" i="105" a="1"/>
  <c r="CF13" i="105" s="1"/>
  <c r="CE13" i="105" a="1"/>
  <c r="CE13" i="105" s="1"/>
  <c r="CB13" i="105" a="1"/>
  <c r="CB13" i="105" s="1"/>
  <c r="CG13" i="105" a="1"/>
  <c r="CG13" i="105" s="1"/>
  <c r="BI13" i="105" a="1"/>
  <c r="BI13" i="105" s="1"/>
  <c r="AW137" i="105" a="1"/>
  <c r="AW137" i="105" s="1"/>
  <c r="BH137" i="105" a="1"/>
  <c r="BH137" i="105" s="1"/>
  <c r="BK137" i="105" a="1"/>
  <c r="BK137" i="105" s="1"/>
  <c r="BN137" i="105" a="1"/>
  <c r="BN137" i="105" s="1"/>
  <c r="BJ137" i="105" a="1"/>
  <c r="BJ137" i="105" s="1"/>
  <c r="BP137" i="105" a="1"/>
  <c r="BP137" i="105" s="1"/>
  <c r="BO137" i="105" a="1"/>
  <c r="BO137" i="105" s="1"/>
  <c r="BI137" i="105" a="1"/>
  <c r="BI137" i="105" s="1"/>
  <c r="BM137" i="105" a="1"/>
  <c r="BM137" i="105" s="1"/>
  <c r="BL137" i="105" a="1"/>
  <c r="BL137" i="105" s="1"/>
  <c r="BQ137" i="105" a="1"/>
  <c r="BQ137" i="105" s="1"/>
  <c r="S139" i="104"/>
  <c r="BI139" i="104" s="1" a="1"/>
  <c r="BI139" i="104" s="1"/>
  <c r="AX124" i="105" a="1"/>
  <c r="AX124" i="105" s="1"/>
  <c r="AM124" i="105" a="1"/>
  <c r="AM124" i="105" s="1"/>
  <c r="S77" i="104"/>
  <c r="BI77" i="104" s="1" a="1"/>
  <c r="BI77" i="104" s="1"/>
  <c r="G116" i="105"/>
  <c r="CS17" i="105" a="1"/>
  <c r="CS17" i="105" s="1"/>
  <c r="DE17" i="105" a="1"/>
  <c r="DE17" i="105" s="1"/>
  <c r="DI17" i="105" a="1"/>
  <c r="DI17" i="105" s="1"/>
  <c r="DB17" i="105" a="1"/>
  <c r="DB17" i="105" s="1"/>
  <c r="DH17" i="105" a="1"/>
  <c r="DH17" i="105" s="1"/>
  <c r="BE17" i="105" a="1"/>
  <c r="BE17" i="105" s="1"/>
  <c r="AT17" i="105" a="1"/>
  <c r="AT17" i="105" s="1"/>
  <c r="CX17" i="105" a="1"/>
  <c r="CX17" i="105" s="1"/>
  <c r="S27" i="104"/>
  <c r="BI27" i="104" s="1" a="1"/>
  <c r="BI27" i="104" s="1"/>
  <c r="S72" i="104"/>
  <c r="BI72" i="104" s="1" a="1"/>
  <c r="BI72" i="104" s="1"/>
  <c r="CJ118" i="105" a="1"/>
  <c r="CJ118" i="105" s="1"/>
  <c r="DH47" i="105" a="1"/>
  <c r="DH47" i="105" s="1"/>
  <c r="DI72" i="105" a="1"/>
  <c r="DI72" i="105" s="1"/>
  <c r="DE72" i="105" a="1"/>
  <c r="DE72" i="105" s="1"/>
  <c r="DH72" i="105" a="1"/>
  <c r="DH72" i="105" s="1"/>
  <c r="DB72" i="105" a="1"/>
  <c r="DB72" i="105" s="1"/>
  <c r="CS72" i="105" a="1"/>
  <c r="CS72" i="105" s="1"/>
  <c r="CS107" i="105" a="1"/>
  <c r="CS107" i="105" s="1"/>
  <c r="DH107" i="105" a="1"/>
  <c r="DH107" i="105" s="1"/>
  <c r="DB107" i="105" a="1"/>
  <c r="DB107" i="105" s="1"/>
  <c r="DE107" i="105" a="1"/>
  <c r="DE107" i="105" s="1"/>
  <c r="DI107" i="105" a="1"/>
  <c r="DI107" i="105" s="1"/>
  <c r="CX107" i="105" a="1"/>
  <c r="CX107" i="105" s="1"/>
  <c r="CF107" i="105" a="1"/>
  <c r="CF107" i="105" s="1"/>
  <c r="CY28" i="105" a="1"/>
  <c r="CY28" i="105" s="1"/>
  <c r="CP28" i="105" a="1"/>
  <c r="CP28" i="105" s="1"/>
  <c r="CX28" i="105" a="1"/>
  <c r="CX28" i="105" s="1"/>
  <c r="CV28" i="105" a="1"/>
  <c r="CV28" i="105" s="1"/>
  <c r="CW28" i="105" a="1"/>
  <c r="CW28" i="105" s="1"/>
  <c r="CZ28" i="105" a="1"/>
  <c r="CZ28" i="105" s="1"/>
  <c r="C112" i="105"/>
  <c r="AX63" i="105" a="1"/>
  <c r="AX63" i="105" s="1"/>
  <c r="AM63" i="105" a="1"/>
  <c r="AM63" i="105" s="1"/>
  <c r="BH63" i="105" a="1"/>
  <c r="BH63" i="105" s="1"/>
  <c r="CM72" i="105" a="1"/>
  <c r="CM72" i="105" s="1"/>
  <c r="S3" i="104"/>
  <c r="BI3" i="104" s="1" a="1"/>
  <c r="BI3" i="104" s="1"/>
  <c r="CC70" i="105" a="1"/>
  <c r="CC70" i="105" s="1"/>
  <c r="CA33" i="105" a="1"/>
  <c r="CA33" i="105" s="1"/>
  <c r="CK33" i="105" a="1"/>
  <c r="CK33" i="105" s="1"/>
  <c r="CI33" i="105" a="1"/>
  <c r="CI33" i="105" s="1"/>
  <c r="CM33" i="105" a="1"/>
  <c r="CM33" i="105" s="1"/>
  <c r="CO33" i="105" a="1"/>
  <c r="CO33" i="105" s="1"/>
  <c r="CL33" i="105" a="1"/>
  <c r="CL33" i="105" s="1"/>
  <c r="CN33" i="105" a="1"/>
  <c r="CN33" i="105" s="1"/>
  <c r="CJ33" i="105" a="1"/>
  <c r="CJ33" i="105" s="1"/>
  <c r="BG59" i="105" a="1"/>
  <c r="BG59" i="105" s="1"/>
  <c r="A160" i="99" a="1"/>
  <c r="A160" i="99" s="1"/>
  <c r="BM128" i="105" a="1"/>
  <c r="BM128" i="105" s="1"/>
  <c r="BI128" i="105" a="1"/>
  <c r="BI128" i="105" s="1"/>
  <c r="BP128" i="105" a="1"/>
  <c r="BP128" i="105" s="1"/>
  <c r="BJ128" i="105" a="1"/>
  <c r="BJ128" i="105" s="1"/>
  <c r="BH128" i="105" a="1"/>
  <c r="BH128" i="105" s="1"/>
  <c r="AW128" i="105" a="1"/>
  <c r="AW128" i="105" s="1"/>
  <c r="BN128" i="105" a="1"/>
  <c r="BN128" i="105" s="1"/>
  <c r="BK128" i="105" a="1"/>
  <c r="BK128" i="105" s="1"/>
  <c r="BL128" i="105" a="1"/>
  <c r="BL128" i="105" s="1"/>
  <c r="BO128" i="105" a="1"/>
  <c r="BO128" i="105" s="1"/>
  <c r="BQ128" i="105" a="1"/>
  <c r="BQ128" i="105" s="1"/>
  <c r="AL128" i="105" a="1"/>
  <c r="AL128" i="105" s="1"/>
  <c r="AV51" i="105" a="1"/>
  <c r="AV51" i="105" s="1"/>
  <c r="DG51" i="105" a="1"/>
  <c r="DG51" i="105" s="1"/>
  <c r="BG51" i="105" a="1"/>
  <c r="BG51" i="105" s="1"/>
  <c r="CU51" i="105" a="1"/>
  <c r="CU51" i="105" s="1"/>
  <c r="DD51" i="105" a="1"/>
  <c r="DD51" i="105" s="1"/>
  <c r="DI51" i="105" a="1"/>
  <c r="DI51" i="105" s="1"/>
  <c r="CZ51" i="105" a="1"/>
  <c r="CZ51" i="105" s="1"/>
  <c r="BB43" i="105" a="1"/>
  <c r="BB43" i="105" s="1"/>
  <c r="CW43" i="105" a="1"/>
  <c r="CW43" i="105" s="1"/>
  <c r="CV43" i="105" a="1"/>
  <c r="CV43" i="105" s="1"/>
  <c r="CZ43" i="105" a="1"/>
  <c r="CZ43" i="105" s="1"/>
  <c r="CP43" i="105" a="1"/>
  <c r="CP43" i="105" s="1"/>
  <c r="CX43" i="105" a="1"/>
  <c r="CX43" i="105" s="1"/>
  <c r="CY43" i="105" a="1"/>
  <c r="CY43" i="105" s="1"/>
  <c r="AQ43" i="105" a="1"/>
  <c r="AQ43" i="105" s="1"/>
  <c r="BP20" i="105" a="1"/>
  <c r="BP20" i="105" s="1"/>
  <c r="BQ20" i="105" a="1"/>
  <c r="BQ20" i="105" s="1"/>
  <c r="BO20" i="105" a="1"/>
  <c r="BO20" i="105" s="1"/>
  <c r="BL20" i="105" a="1"/>
  <c r="BL20" i="105" s="1"/>
  <c r="BI20" i="105" a="1"/>
  <c r="BI20" i="105" s="1"/>
  <c r="BH20" i="105" a="1"/>
  <c r="BH20" i="105" s="1"/>
  <c r="BK20" i="105" a="1"/>
  <c r="BK20" i="105" s="1"/>
  <c r="BN20" i="105" a="1"/>
  <c r="BN20" i="105" s="1"/>
  <c r="BM20" i="105" a="1"/>
  <c r="BM20" i="105" s="1"/>
  <c r="BJ20" i="105" a="1"/>
  <c r="BJ20" i="105" s="1"/>
  <c r="AW20" i="105" a="1"/>
  <c r="AW20" i="105" s="1"/>
  <c r="DC26" i="105" a="1"/>
  <c r="DC26" i="105" s="1"/>
  <c r="DF26" i="105" a="1"/>
  <c r="DF26" i="105" s="1"/>
  <c r="DJ26" i="105" a="1"/>
  <c r="DJ26" i="105" s="1"/>
  <c r="CT26" i="105" a="1"/>
  <c r="CT26" i="105" s="1"/>
  <c r="BF26" i="105" a="1"/>
  <c r="BF26" i="105" s="1"/>
  <c r="AU26" i="105" a="1"/>
  <c r="AU26" i="105" s="1"/>
  <c r="CY26" i="105" a="1"/>
  <c r="CY26" i="105" s="1"/>
  <c r="D151" i="105"/>
  <c r="CT17" i="105" a="1"/>
  <c r="CT17" i="105" s="1"/>
  <c r="DJ17" i="105" a="1"/>
  <c r="DJ17" i="105" s="1"/>
  <c r="DC17" i="105" a="1"/>
  <c r="DC17" i="105" s="1"/>
  <c r="DF17" i="105" a="1"/>
  <c r="DF17" i="105" s="1"/>
  <c r="BF17" i="105" a="1"/>
  <c r="BF17" i="105" s="1"/>
  <c r="CY17" i="105" a="1"/>
  <c r="CY17" i="105" s="1"/>
  <c r="AU17" i="105" a="1"/>
  <c r="AU17" i="105" s="1"/>
  <c r="CG23" i="105" a="1"/>
  <c r="CG23" i="105" s="1"/>
  <c r="CI90" i="105" a="1"/>
  <c r="CI90" i="105" s="1"/>
  <c r="CK90" i="105" a="1"/>
  <c r="CK90" i="105" s="1"/>
  <c r="CO90" i="105" a="1"/>
  <c r="CO90" i="105" s="1"/>
  <c r="CN90" i="105" a="1"/>
  <c r="CN90" i="105" s="1"/>
  <c r="CM90" i="105" a="1"/>
  <c r="CM90" i="105" s="1"/>
  <c r="BJ90" i="105" a="1"/>
  <c r="BJ90" i="105" s="1"/>
  <c r="CL90" i="105" a="1"/>
  <c r="CL90" i="105" s="1"/>
  <c r="CJ90" i="105" a="1"/>
  <c r="CJ90" i="105" s="1"/>
  <c r="CA90" i="105" a="1"/>
  <c r="CA90" i="105" s="1"/>
  <c r="CC88" i="105" a="1"/>
  <c r="CC88" i="105" s="1"/>
  <c r="AU20" i="105" a="1"/>
  <c r="AU20" i="105" s="1"/>
  <c r="CF105" i="105" a="1"/>
  <c r="CF105" i="105" s="1"/>
  <c r="G52" i="105"/>
  <c r="AQ36" i="105" a="1"/>
  <c r="AQ36" i="105" s="1"/>
  <c r="CY36" i="105" a="1"/>
  <c r="CY36" i="105" s="1"/>
  <c r="CZ36" i="105" a="1"/>
  <c r="CZ36" i="105" s="1"/>
  <c r="CV36" i="105" a="1"/>
  <c r="CV36" i="105" s="1"/>
  <c r="CW36" i="105" a="1"/>
  <c r="CW36" i="105" s="1"/>
  <c r="CP36" i="105" a="1"/>
  <c r="CP36" i="105" s="1"/>
  <c r="BB36" i="105" a="1"/>
  <c r="BB36" i="105" s="1"/>
  <c r="CX36" i="105" a="1"/>
  <c r="CX36" i="105" s="1"/>
  <c r="DE6" i="105" a="1"/>
  <c r="DE6" i="105" s="1"/>
  <c r="DI6" i="105" a="1"/>
  <c r="DI6" i="105" s="1"/>
  <c r="DB6" i="105" a="1"/>
  <c r="DB6" i="105" s="1"/>
  <c r="CS6" i="105" a="1"/>
  <c r="CS6" i="105" s="1"/>
  <c r="AT6" i="105" a="1"/>
  <c r="AT6" i="105" s="1"/>
  <c r="CX6" i="105" a="1"/>
  <c r="CX6" i="105" s="1"/>
  <c r="DH6" i="105" a="1"/>
  <c r="DH6" i="105" s="1"/>
  <c r="BO6" i="105" a="1"/>
  <c r="BO6" i="105" s="1"/>
  <c r="CM6" i="105" a="1"/>
  <c r="CM6" i="105" s="1"/>
  <c r="BE6" i="105" a="1"/>
  <c r="BE6" i="105" s="1"/>
  <c r="DJ18" i="105" a="1"/>
  <c r="DJ18" i="105" s="1"/>
  <c r="DC18" i="105" a="1"/>
  <c r="DC18" i="105" s="1"/>
  <c r="CT18" i="105" a="1"/>
  <c r="CT18" i="105" s="1"/>
  <c r="DF18" i="105" a="1"/>
  <c r="DF18" i="105" s="1"/>
  <c r="DH18" i="105" a="1"/>
  <c r="DH18" i="105" s="1"/>
  <c r="CG18" i="105" a="1"/>
  <c r="CG18" i="105" s="1"/>
  <c r="BF18" i="105" a="1"/>
  <c r="BF18" i="105" s="1"/>
  <c r="AU18" i="105" a="1"/>
  <c r="AU18" i="105" s="1"/>
  <c r="BE34" i="105" a="1"/>
  <c r="BE34" i="105" s="1"/>
  <c r="DE34" i="105" a="1"/>
  <c r="DE34" i="105" s="1"/>
  <c r="DI34" i="105" a="1"/>
  <c r="DI34" i="105" s="1"/>
  <c r="CS34" i="105" a="1"/>
  <c r="CS34" i="105" s="1"/>
  <c r="DH34" i="105" a="1"/>
  <c r="DH34" i="105" s="1"/>
  <c r="DB34" i="105" a="1"/>
  <c r="DB34" i="105" s="1"/>
  <c r="AT34" i="105" a="1"/>
  <c r="AT34" i="105" s="1"/>
  <c r="CX34" i="105" a="1"/>
  <c r="CX34" i="105" s="1"/>
  <c r="S45" i="104"/>
  <c r="BI45" i="104" s="1" a="1"/>
  <c r="BI45" i="104" s="1"/>
  <c r="DD69" i="105" a="1"/>
  <c r="DD69" i="105" s="1"/>
  <c r="CU69" i="105" a="1"/>
  <c r="CU69" i="105" s="1"/>
  <c r="DG69" i="105" a="1"/>
  <c r="DG69" i="105" s="1"/>
  <c r="CH69" i="105" a="1"/>
  <c r="CH69" i="105" s="1"/>
  <c r="DI69" i="105" a="1"/>
  <c r="DI69" i="105" s="1"/>
  <c r="CZ69" i="105" a="1"/>
  <c r="CZ69" i="105" s="1"/>
  <c r="S52" i="104"/>
  <c r="BI52" i="104" s="1" a="1"/>
  <c r="BI52" i="104" s="1"/>
  <c r="G20" i="105"/>
  <c r="CJ112" i="105" a="1"/>
  <c r="CJ112" i="105" s="1"/>
  <c r="AY73" i="105" a="1"/>
  <c r="AY73" i="105" s="1"/>
  <c r="BM121" i="105" a="1"/>
  <c r="BM121" i="105" s="1"/>
  <c r="BI121" i="105" a="1"/>
  <c r="BI121" i="105" s="1"/>
  <c r="AW121" i="105" a="1"/>
  <c r="AW121" i="105" s="1"/>
  <c r="BK121" i="105" a="1"/>
  <c r="BK121" i="105" s="1"/>
  <c r="BH121" i="105" a="1"/>
  <c r="BH121" i="105" s="1"/>
  <c r="BP121" i="105" a="1"/>
  <c r="BP121" i="105" s="1"/>
  <c r="BJ121" i="105" a="1"/>
  <c r="BJ121" i="105" s="1"/>
  <c r="BN121" i="105" a="1"/>
  <c r="BN121" i="105" s="1"/>
  <c r="BQ121" i="105" a="1"/>
  <c r="BQ121" i="105" s="1"/>
  <c r="BL121" i="105" a="1"/>
  <c r="BL121" i="105" s="1"/>
  <c r="BO121" i="105" a="1"/>
  <c r="BO121" i="105" s="1"/>
  <c r="AL121" i="105" a="1"/>
  <c r="AL121" i="105" s="1"/>
  <c r="DE67" i="105" a="1"/>
  <c r="DE67" i="105" s="1"/>
  <c r="DH67" i="105" a="1"/>
  <c r="DH67" i="105" s="1"/>
  <c r="CS67" i="105" a="1"/>
  <c r="CS67" i="105" s="1"/>
  <c r="DI67" i="105" a="1"/>
  <c r="DI67" i="105" s="1"/>
  <c r="DB67" i="105" a="1"/>
  <c r="DB67" i="105" s="1"/>
  <c r="G85" i="105"/>
  <c r="S17" i="104"/>
  <c r="BI17" i="104" s="1" a="1"/>
  <c r="BI17" i="104" s="1"/>
  <c r="CX87" i="105" a="1"/>
  <c r="CX87" i="105" s="1"/>
  <c r="CW87" i="105" a="1"/>
  <c r="CW87" i="105" s="1"/>
  <c r="CY87" i="105" a="1"/>
  <c r="CY87" i="105" s="1"/>
  <c r="CV87" i="105" a="1"/>
  <c r="CV87" i="105" s="1"/>
  <c r="CP87" i="105" a="1"/>
  <c r="CP87" i="105" s="1"/>
  <c r="BB87" i="105" a="1"/>
  <c r="BB87" i="105" s="1"/>
  <c r="CZ87" i="105" a="1"/>
  <c r="CZ87" i="105" s="1"/>
  <c r="AQ87" i="105" a="1"/>
  <c r="AQ87" i="105" s="1"/>
  <c r="BN25" i="105" a="1"/>
  <c r="BN25" i="105" s="1"/>
  <c r="BO25" i="105" a="1"/>
  <c r="BO25" i="105" s="1"/>
  <c r="BQ25" i="105" a="1"/>
  <c r="BQ25" i="105" s="1"/>
  <c r="BI25" i="105" a="1"/>
  <c r="BI25" i="105" s="1"/>
  <c r="BK25" i="105" a="1"/>
  <c r="BK25" i="105" s="1"/>
  <c r="BP25" i="105" a="1"/>
  <c r="BP25" i="105" s="1"/>
  <c r="BJ25" i="105" a="1"/>
  <c r="BJ25" i="105" s="1"/>
  <c r="BM25" i="105" a="1"/>
  <c r="BM25" i="105" s="1"/>
  <c r="BL25" i="105" a="1"/>
  <c r="BL25" i="105" s="1"/>
  <c r="BH25" i="105" a="1"/>
  <c r="BH25" i="105" s="1"/>
  <c r="AW25" i="105" a="1"/>
  <c r="AW25" i="105" s="1"/>
  <c r="AL25" i="105" a="1"/>
  <c r="AL25" i="105" s="1"/>
  <c r="BK31" i="105" a="1"/>
  <c r="BK31" i="105" s="1"/>
  <c r="BI31" i="105" a="1"/>
  <c r="BI31" i="105" s="1"/>
  <c r="BL31" i="105" a="1"/>
  <c r="BL31" i="105" s="1"/>
  <c r="BP31" i="105" a="1"/>
  <c r="BP31" i="105" s="1"/>
  <c r="BN31" i="105" a="1"/>
  <c r="BN31" i="105" s="1"/>
  <c r="BO31" i="105" a="1"/>
  <c r="BO31" i="105" s="1"/>
  <c r="BM31" i="105" a="1"/>
  <c r="BM31" i="105" s="1"/>
  <c r="BH31" i="105" a="1"/>
  <c r="BH31" i="105" s="1"/>
  <c r="BQ31" i="105" a="1"/>
  <c r="BQ31" i="105" s="1"/>
  <c r="BJ31" i="105" a="1"/>
  <c r="BJ31" i="105" s="1"/>
  <c r="AW31" i="105" a="1"/>
  <c r="AW31" i="105" s="1"/>
  <c r="AL31" i="105" a="1"/>
  <c r="AL31" i="105" s="1"/>
  <c r="CC118" i="105" a="1"/>
  <c r="CC118" i="105" s="1"/>
  <c r="AK46" i="105" a="1"/>
  <c r="AK46" i="105" s="1"/>
  <c r="AM46" i="105" a="1"/>
  <c r="AM46" i="105" s="1"/>
  <c r="AL46" i="105" a="1"/>
  <c r="AL46" i="105" s="1"/>
  <c r="AU46" i="105" a="1"/>
  <c r="AU46" i="105" s="1"/>
  <c r="AN46" i="105" a="1"/>
  <c r="AN46" i="105" s="1"/>
  <c r="AR46" i="105" a="1"/>
  <c r="AR46" i="105" s="1"/>
  <c r="AO46" i="105" a="1"/>
  <c r="AO46" i="105" s="1"/>
  <c r="AV46" i="105" a="1"/>
  <c r="AV46" i="105" s="1"/>
  <c r="AP46" i="105" a="1"/>
  <c r="AP46" i="105" s="1"/>
  <c r="AT46" i="105" a="1"/>
  <c r="AT46" i="105" s="1"/>
  <c r="AS46" i="105" a="1"/>
  <c r="AS46" i="105" s="1"/>
  <c r="AQ46" i="105" a="1"/>
  <c r="AQ46" i="105" s="1"/>
  <c r="CA59" i="105" a="1"/>
  <c r="CA59" i="105" s="1"/>
  <c r="CE59" i="105" a="1"/>
  <c r="CE59" i="105" s="1"/>
  <c r="CC59" i="105" a="1"/>
  <c r="CC59" i="105" s="1"/>
  <c r="CD59" i="105" a="1"/>
  <c r="CD59" i="105" s="1"/>
  <c r="CH59" i="105" a="1"/>
  <c r="CH59" i="105" s="1"/>
  <c r="CB59" i="105" a="1"/>
  <c r="CB59" i="105" s="1"/>
  <c r="CG59" i="105" a="1"/>
  <c r="CG59" i="105" s="1"/>
  <c r="CF59" i="105" a="1"/>
  <c r="CF59" i="105" s="1"/>
  <c r="CE97" i="105" a="1"/>
  <c r="CE97" i="105" s="1"/>
  <c r="CF97" i="105" a="1"/>
  <c r="CF97" i="105" s="1"/>
  <c r="CH97" i="105" a="1"/>
  <c r="CH97" i="105" s="1"/>
  <c r="CD97" i="105" a="1"/>
  <c r="CD97" i="105" s="1"/>
  <c r="BI97" i="105" a="1"/>
  <c r="BI97" i="105" s="1"/>
  <c r="CB97" i="105" a="1"/>
  <c r="CB97" i="105" s="1"/>
  <c r="CC97" i="105" a="1"/>
  <c r="CC97" i="105" s="1"/>
  <c r="CA97" i="105" a="1"/>
  <c r="CA97" i="105" s="1"/>
  <c r="AY97" i="105" a="1"/>
  <c r="AY97" i="105" s="1"/>
  <c r="CG97" i="105" a="1"/>
  <c r="CG97" i="105" s="1"/>
  <c r="AN97" i="105" a="1"/>
  <c r="AN97" i="105" s="1"/>
  <c r="S86" i="104"/>
  <c r="BI86" i="104" s="1" a="1"/>
  <c r="BI86" i="104" s="1"/>
  <c r="BP145" i="105" a="1"/>
  <c r="BP145" i="105" s="1"/>
  <c r="BJ145" i="105" a="1"/>
  <c r="BJ145" i="105" s="1"/>
  <c r="BL145" i="105" a="1"/>
  <c r="BL145" i="105" s="1"/>
  <c r="BK145" i="105" a="1"/>
  <c r="BK145" i="105" s="1"/>
  <c r="AW145" i="105" a="1"/>
  <c r="AW145" i="105" s="1"/>
  <c r="BN145" i="105" a="1"/>
  <c r="BN145" i="105" s="1"/>
  <c r="BM145" i="105" a="1"/>
  <c r="BM145" i="105" s="1"/>
  <c r="BQ145" i="105" a="1"/>
  <c r="BQ145" i="105" s="1"/>
  <c r="BI145" i="105" a="1"/>
  <c r="BI145" i="105" s="1"/>
  <c r="BO145" i="105" a="1"/>
  <c r="BO145" i="105" s="1"/>
  <c r="BH145" i="105" a="1"/>
  <c r="BH145" i="105" s="1"/>
  <c r="AL145" i="105" a="1"/>
  <c r="AL145" i="105" s="1"/>
  <c r="AL108" i="105" a="1"/>
  <c r="AL108" i="105" s="1"/>
  <c r="DJ112" i="105" a="1"/>
  <c r="DJ112" i="105" s="1"/>
  <c r="CT112" i="105" a="1"/>
  <c r="CT112" i="105" s="1"/>
  <c r="DC112" i="105" a="1"/>
  <c r="DC112" i="105" s="1"/>
  <c r="DF112" i="105" a="1"/>
  <c r="DF112" i="105" s="1"/>
  <c r="BF112" i="105" a="1"/>
  <c r="BF112" i="105" s="1"/>
  <c r="AU112" i="105" a="1"/>
  <c r="AU112" i="105" s="1"/>
  <c r="D35" i="105"/>
  <c r="BF70" i="105" a="1"/>
  <c r="BF70" i="105" s="1"/>
  <c r="S150" i="104"/>
  <c r="CT90" i="105" a="1"/>
  <c r="CT90" i="105" s="1"/>
  <c r="DC90" i="105" a="1"/>
  <c r="DC90" i="105" s="1"/>
  <c r="DJ90" i="105" a="1"/>
  <c r="DJ90" i="105" s="1"/>
  <c r="DF90" i="105" a="1"/>
  <c r="DF90" i="105" s="1"/>
  <c r="BP90" i="105" a="1"/>
  <c r="BP90" i="105" s="1"/>
  <c r="CY90" i="105" a="1"/>
  <c r="CY90" i="105" s="1"/>
  <c r="CG90" i="105" a="1"/>
  <c r="CG90" i="105" s="1"/>
  <c r="BP52" i="105" a="1"/>
  <c r="BP52" i="105" s="1"/>
  <c r="BI52" i="105" a="1"/>
  <c r="BI52" i="105" s="1"/>
  <c r="BM52" i="105" a="1"/>
  <c r="BM52" i="105" s="1"/>
  <c r="BO52" i="105" a="1"/>
  <c r="BO52" i="105" s="1"/>
  <c r="BL52" i="105" a="1"/>
  <c r="BL52" i="105" s="1"/>
  <c r="BH52" i="105" a="1"/>
  <c r="BH52" i="105" s="1"/>
  <c r="BJ52" i="105" a="1"/>
  <c r="BJ52" i="105" s="1"/>
  <c r="BN52" i="105" a="1"/>
  <c r="BN52" i="105" s="1"/>
  <c r="BQ52" i="105" a="1"/>
  <c r="BQ52" i="105" s="1"/>
  <c r="BK52" i="105" a="1"/>
  <c r="BK52" i="105" s="1"/>
  <c r="AL52" i="105" a="1"/>
  <c r="AL52" i="105" s="1"/>
  <c r="AW52" i="105" a="1"/>
  <c r="AW52" i="105" s="1"/>
  <c r="BE150" i="105" a="1"/>
  <c r="BE150" i="105" s="1"/>
  <c r="DE150" i="105" a="1"/>
  <c r="DE150" i="105" s="1"/>
  <c r="DB150" i="105" a="1"/>
  <c r="DB150" i="105" s="1"/>
  <c r="CS150" i="105" a="1"/>
  <c r="CS150" i="105" s="1"/>
  <c r="DI150" i="105" a="1"/>
  <c r="DI150" i="105" s="1"/>
  <c r="DH150" i="105" a="1"/>
  <c r="DH150" i="105" s="1"/>
  <c r="CX150" i="105" a="1"/>
  <c r="CX150" i="105" s="1"/>
  <c r="AT150" i="105" a="1"/>
  <c r="AT150" i="105" s="1"/>
  <c r="AU138" i="105" a="1"/>
  <c r="AU138" i="105" s="1"/>
  <c r="B30" i="105"/>
  <c r="CN17" i="105" a="1"/>
  <c r="CN17" i="105" s="1"/>
  <c r="BQ43" i="105" a="1"/>
  <c r="BQ43" i="105" s="1"/>
  <c r="BI43" i="105" a="1"/>
  <c r="BI43" i="105" s="1"/>
  <c r="BM43" i="105" a="1"/>
  <c r="BM43" i="105" s="1"/>
  <c r="BL43" i="105" a="1"/>
  <c r="BL43" i="105" s="1"/>
  <c r="BO43" i="105" a="1"/>
  <c r="BO43" i="105" s="1"/>
  <c r="BJ43" i="105" a="1"/>
  <c r="BJ43" i="105" s="1"/>
  <c r="BH43" i="105" a="1"/>
  <c r="BH43" i="105" s="1"/>
  <c r="BP43" i="105" a="1"/>
  <c r="BP43" i="105" s="1"/>
  <c r="BN43" i="105" a="1"/>
  <c r="BN43" i="105" s="1"/>
  <c r="BK43" i="105" a="1"/>
  <c r="BK43" i="105" s="1"/>
  <c r="AW43" i="105" a="1"/>
  <c r="AW43" i="105" s="1"/>
  <c r="AL43" i="105" a="1"/>
  <c r="AL43" i="105" s="1"/>
  <c r="CT122" i="105" a="1"/>
  <c r="CT122" i="105" s="1"/>
  <c r="DJ122" i="105" a="1"/>
  <c r="DJ122" i="105" s="1"/>
  <c r="DF122" i="105" a="1"/>
  <c r="DF122" i="105" s="1"/>
  <c r="DC122" i="105" a="1"/>
  <c r="DC122" i="105" s="1"/>
  <c r="BF122" i="105" a="1"/>
  <c r="BF122" i="105" s="1"/>
  <c r="AU122" i="105" a="1"/>
  <c r="AU122" i="105" s="1"/>
  <c r="CD72" i="105" a="1"/>
  <c r="CD72" i="105" s="1"/>
  <c r="CB72" i="105" a="1"/>
  <c r="CB72" i="105" s="1"/>
  <c r="CF72" i="105" a="1"/>
  <c r="CF72" i="105" s="1"/>
  <c r="CE72" i="105" a="1"/>
  <c r="CE72" i="105" s="1"/>
  <c r="CH72" i="105" a="1"/>
  <c r="CH72" i="105" s="1"/>
  <c r="CC72" i="105" a="1"/>
  <c r="CC72" i="105" s="1"/>
  <c r="CA72" i="105" a="1"/>
  <c r="CA72" i="105" s="1"/>
  <c r="CG72" i="105" a="1"/>
  <c r="CG72" i="105" s="1"/>
  <c r="CN123" i="105" a="1"/>
  <c r="CN123" i="105" s="1"/>
  <c r="D147" i="105"/>
  <c r="CG47" i="105" a="1"/>
  <c r="CG47" i="105" s="1"/>
  <c r="D137" i="105"/>
  <c r="B137" i="105"/>
  <c r="C85" i="105"/>
  <c r="C17" i="105"/>
  <c r="BO36" i="105" a="1"/>
  <c r="BO36" i="105" s="1"/>
  <c r="BE36" i="105" a="1"/>
  <c r="BE36" i="105" s="1"/>
  <c r="DH36" i="105" a="1"/>
  <c r="DH36" i="105" s="1"/>
  <c r="DI36" i="105" a="1"/>
  <c r="DI36" i="105" s="1"/>
  <c r="CS36" i="105" a="1"/>
  <c r="CS36" i="105" s="1"/>
  <c r="DE36" i="105" a="1"/>
  <c r="DE36" i="105" s="1"/>
  <c r="DB36" i="105" a="1"/>
  <c r="DB36" i="105" s="1"/>
  <c r="AT36" i="105" a="1"/>
  <c r="AT36" i="105" s="1"/>
  <c r="CH51" i="105" a="1"/>
  <c r="CH51" i="105" s="1"/>
  <c r="BN88" i="105" a="1"/>
  <c r="BN88" i="105" s="1"/>
  <c r="BI88" i="105" a="1"/>
  <c r="BI88" i="105" s="1"/>
  <c r="BP88" i="105" a="1"/>
  <c r="BP88" i="105" s="1"/>
  <c r="BK88" i="105" a="1"/>
  <c r="BK88" i="105" s="1"/>
  <c r="BM88" i="105" a="1"/>
  <c r="BM88" i="105" s="1"/>
  <c r="BQ88" i="105" a="1"/>
  <c r="BQ88" i="105" s="1"/>
  <c r="BO88" i="105" a="1"/>
  <c r="BO88" i="105" s="1"/>
  <c r="BL88" i="105" a="1"/>
  <c r="BL88" i="105" s="1"/>
  <c r="BH88" i="105" a="1"/>
  <c r="BH88" i="105" s="1"/>
  <c r="BJ88" i="105" a="1"/>
  <c r="BJ88" i="105" s="1"/>
  <c r="AL88" i="105" a="1"/>
  <c r="AL88" i="105" s="1"/>
  <c r="AW88" i="105" a="1"/>
  <c r="AW88" i="105" s="1"/>
  <c r="DE135" i="105" a="1"/>
  <c r="DE135" i="105" s="1"/>
  <c r="CS135" i="105" a="1"/>
  <c r="CS135" i="105" s="1"/>
  <c r="DH135" i="105" a="1"/>
  <c r="DH135" i="105" s="1"/>
  <c r="DI135" i="105" a="1"/>
  <c r="DI135" i="105" s="1"/>
  <c r="DB135" i="105" a="1"/>
  <c r="DB135" i="105" s="1"/>
  <c r="BE135" i="105" a="1"/>
  <c r="BE135" i="105" s="1"/>
  <c r="CY20" i="105" a="1"/>
  <c r="CY20" i="105" s="1"/>
  <c r="CP20" i="105" a="1"/>
  <c r="CP20" i="105" s="1"/>
  <c r="CZ20" i="105" a="1"/>
  <c r="CZ20" i="105" s="1"/>
  <c r="CW20" i="105" a="1"/>
  <c r="CW20" i="105" s="1"/>
  <c r="CX20" i="105" a="1"/>
  <c r="CX20" i="105" s="1"/>
  <c r="CV20" i="105" a="1"/>
  <c r="CV20" i="105" s="1"/>
  <c r="BB20" i="105" a="1"/>
  <c r="BB20" i="105" s="1"/>
  <c r="DI121" i="105" a="1"/>
  <c r="DI121" i="105" s="1"/>
  <c r="BQ41" i="105" a="1"/>
  <c r="BQ41" i="105" s="1"/>
  <c r="BK41" i="105" a="1"/>
  <c r="BK41" i="105" s="1"/>
  <c r="BI41" i="105" a="1"/>
  <c r="BI41" i="105" s="1"/>
  <c r="BL41" i="105" a="1"/>
  <c r="BL41" i="105" s="1"/>
  <c r="BM41" i="105" a="1"/>
  <c r="BM41" i="105" s="1"/>
  <c r="BJ41" i="105" a="1"/>
  <c r="BJ41" i="105" s="1"/>
  <c r="BH41" i="105" a="1"/>
  <c r="BH41" i="105" s="1"/>
  <c r="BO41" i="105" a="1"/>
  <c r="BO41" i="105" s="1"/>
  <c r="BN41" i="105" a="1"/>
  <c r="BN41" i="105" s="1"/>
  <c r="BP41" i="105" a="1"/>
  <c r="BP41" i="105" s="1"/>
  <c r="G147" i="105"/>
  <c r="BM2" i="105" a="1"/>
  <c r="BM2" i="105" s="1"/>
  <c r="BL2" i="105" a="1"/>
  <c r="BL2" i="105" s="1"/>
  <c r="BP2" i="105" a="1"/>
  <c r="BP2" i="105" s="1"/>
  <c r="BK2" i="105" a="1"/>
  <c r="BK2" i="105" s="1"/>
  <c r="BJ2" i="105" a="1"/>
  <c r="BJ2" i="105" s="1"/>
  <c r="BN2" i="105" a="1"/>
  <c r="BN2" i="105" s="1"/>
  <c r="BH2" i="105" a="1"/>
  <c r="BH2" i="105" s="1"/>
  <c r="BO2" i="105" a="1"/>
  <c r="BO2" i="105" s="1"/>
  <c r="BQ2" i="105" a="1"/>
  <c r="BQ2" i="105" s="1"/>
  <c r="BI2" i="105" a="1"/>
  <c r="BI2" i="105" s="1"/>
  <c r="CX98" i="105" a="1"/>
  <c r="CX98" i="105" s="1"/>
  <c r="DH98" i="105" a="1"/>
  <c r="DH98" i="105" s="1"/>
  <c r="DI98" i="105" a="1"/>
  <c r="DI98" i="105" s="1"/>
  <c r="CS98" i="105" a="1"/>
  <c r="CS98" i="105" s="1"/>
  <c r="DE98" i="105" a="1"/>
  <c r="DE98" i="105" s="1"/>
  <c r="DB98" i="105" a="1"/>
  <c r="DB98" i="105" s="1"/>
  <c r="BE98" i="105" a="1"/>
  <c r="BE98" i="105" s="1"/>
  <c r="AT98" i="105" a="1"/>
  <c r="AT98" i="105" s="1"/>
  <c r="AT81" i="105" a="1"/>
  <c r="AT81" i="105" s="1"/>
  <c r="DI81" i="105" a="1"/>
  <c r="DI81" i="105" s="1"/>
  <c r="DH81" i="105" a="1"/>
  <c r="DH81" i="105" s="1"/>
  <c r="DE81" i="105" a="1"/>
  <c r="DE81" i="105" s="1"/>
  <c r="CS81" i="105" a="1"/>
  <c r="CS81" i="105" s="1"/>
  <c r="DB81" i="105" a="1"/>
  <c r="DB81" i="105" s="1"/>
  <c r="BE81" i="105" a="1"/>
  <c r="BE81" i="105" s="1"/>
  <c r="BF90" i="105" a="1"/>
  <c r="BF90" i="105" s="1"/>
  <c r="CA70" i="105" a="1"/>
  <c r="CA70" i="105" s="1"/>
  <c r="CM77" i="105" a="1"/>
  <c r="CM77" i="105" s="1"/>
  <c r="CL77" i="105" a="1"/>
  <c r="CL77" i="105" s="1"/>
  <c r="CK77" i="105" a="1"/>
  <c r="CK77" i="105" s="1"/>
  <c r="CO77" i="105" a="1"/>
  <c r="CO77" i="105" s="1"/>
  <c r="CI77" i="105" a="1"/>
  <c r="CI77" i="105" s="1"/>
  <c r="AZ77" i="105" a="1"/>
  <c r="AZ77" i="105" s="1"/>
  <c r="CJ77" i="105" a="1"/>
  <c r="CJ77" i="105" s="1"/>
  <c r="CN77" i="105" a="1"/>
  <c r="CN77" i="105" s="1"/>
  <c r="AO77" i="105" a="1"/>
  <c r="AO77" i="105" s="1"/>
  <c r="S32" i="104"/>
  <c r="BI32" i="104" s="1" a="1"/>
  <c r="BI32" i="104" s="1"/>
  <c r="AW41" i="105" a="1"/>
  <c r="AW41" i="105" s="1"/>
  <c r="D118" i="105"/>
  <c r="BH116" i="105" a="1"/>
  <c r="BH116" i="105" s="1"/>
  <c r="BL116" i="105" a="1"/>
  <c r="BL116" i="105" s="1"/>
  <c r="BK116" i="105" a="1"/>
  <c r="BK116" i="105" s="1"/>
  <c r="BM116" i="105" a="1"/>
  <c r="BM116" i="105" s="1"/>
  <c r="BO116" i="105" a="1"/>
  <c r="BO116" i="105" s="1"/>
  <c r="AL116" i="105" a="1"/>
  <c r="AL116" i="105" s="1"/>
  <c r="BJ116" i="105" a="1"/>
  <c r="BJ116" i="105" s="1"/>
  <c r="BP116" i="105" a="1"/>
  <c r="BP116" i="105" s="1"/>
  <c r="AW116" i="105" a="1"/>
  <c r="AW116" i="105" s="1"/>
  <c r="BN116" i="105" a="1"/>
  <c r="BN116" i="105" s="1"/>
  <c r="BI116" i="105" a="1"/>
  <c r="BI116" i="105" s="1"/>
  <c r="BQ116" i="105" a="1"/>
  <c r="BQ116" i="105" s="1"/>
  <c r="AL67" i="105" a="1"/>
  <c r="AL67" i="105" s="1"/>
  <c r="CF76" i="105" a="1"/>
  <c r="CF76" i="105" s="1"/>
  <c r="BL138" i="105" a="1"/>
  <c r="BL138" i="105" s="1"/>
  <c r="CP138" i="105" a="1"/>
  <c r="CP138" i="105" s="1"/>
  <c r="CY138" i="105" a="1"/>
  <c r="CY138" i="105" s="1"/>
  <c r="CW138" i="105" a="1"/>
  <c r="CW138" i="105" s="1"/>
  <c r="CZ138" i="105" a="1"/>
  <c r="CZ138" i="105" s="1"/>
  <c r="CX138" i="105" a="1"/>
  <c r="CX138" i="105" s="1"/>
  <c r="CV138" i="105" a="1"/>
  <c r="CV138" i="105" s="1"/>
  <c r="CS25" i="105" a="1"/>
  <c r="CS25" i="105" s="1"/>
  <c r="DB25" i="105" a="1"/>
  <c r="DB25" i="105" s="1"/>
  <c r="DE25" i="105" a="1"/>
  <c r="DE25" i="105" s="1"/>
  <c r="DI25" i="105" a="1"/>
  <c r="DI25" i="105" s="1"/>
  <c r="DH25" i="105" a="1"/>
  <c r="DH25" i="105" s="1"/>
  <c r="BE25" i="105" a="1"/>
  <c r="BE25" i="105" s="1"/>
  <c r="CX25" i="105" a="1"/>
  <c r="CX25" i="105" s="1"/>
  <c r="AT25" i="105" a="1"/>
  <c r="AT25" i="105" s="1"/>
  <c r="C47" i="105"/>
  <c r="AY27" i="105" a="1"/>
  <c r="AY27" i="105" s="1"/>
  <c r="DJ143" i="105" a="1"/>
  <c r="DJ143" i="105" s="1"/>
  <c r="CN46" i="105" a="1"/>
  <c r="CN46" i="105" s="1"/>
  <c r="BM72" i="105" a="1"/>
  <c r="BM72" i="105" s="1"/>
  <c r="BO72" i="105" a="1"/>
  <c r="BO72" i="105" s="1"/>
  <c r="BQ72" i="105" a="1"/>
  <c r="BQ72" i="105" s="1"/>
  <c r="BJ72" i="105" a="1"/>
  <c r="BJ72" i="105" s="1"/>
  <c r="BL72" i="105" a="1"/>
  <c r="BL72" i="105" s="1"/>
  <c r="BI72" i="105" a="1"/>
  <c r="BI72" i="105" s="1"/>
  <c r="BP72" i="105" a="1"/>
  <c r="BP72" i="105" s="1"/>
  <c r="BN72" i="105" a="1"/>
  <c r="BN72" i="105" s="1"/>
  <c r="BH72" i="105" a="1"/>
  <c r="BH72" i="105" s="1"/>
  <c r="BK72" i="105" a="1"/>
  <c r="BK72" i="105" s="1"/>
  <c r="B16" i="105"/>
  <c r="CT128" i="105" a="1"/>
  <c r="CT128" i="105" s="1"/>
  <c r="DF128" i="105" a="1"/>
  <c r="DF128" i="105" s="1"/>
  <c r="DC128" i="105" a="1"/>
  <c r="DC128" i="105" s="1"/>
  <c r="BF128" i="105" a="1"/>
  <c r="BF128" i="105" s="1"/>
  <c r="DJ128" i="105" a="1"/>
  <c r="DJ128" i="105" s="1"/>
  <c r="AU128" i="105" a="1"/>
  <c r="AU128" i="105" s="1"/>
  <c r="CM144" i="105" a="1"/>
  <c r="CM144" i="105" s="1"/>
  <c r="CM105" i="105" a="1"/>
  <c r="CM105" i="105" s="1"/>
  <c r="AQ135" i="105" a="1"/>
  <c r="AQ135" i="105" s="1"/>
  <c r="B146" i="105"/>
  <c r="S20" i="104"/>
  <c r="AT59" i="105" a="1"/>
  <c r="AT59" i="105" s="1"/>
  <c r="CS59" i="105" a="1"/>
  <c r="CS59" i="105" s="1"/>
  <c r="DB59" i="105" a="1"/>
  <c r="DB59" i="105" s="1"/>
  <c r="DH59" i="105" a="1"/>
  <c r="DH59" i="105" s="1"/>
  <c r="DE59" i="105" a="1"/>
  <c r="DE59" i="105" s="1"/>
  <c r="DI59" i="105" a="1"/>
  <c r="DI59" i="105" s="1"/>
  <c r="AL118" i="105" a="1"/>
  <c r="AL118" i="105" s="1"/>
  <c r="AW118" i="105" a="1"/>
  <c r="AW118" i="105" s="1"/>
  <c r="BI118" i="105" a="1"/>
  <c r="BI118" i="105" s="1"/>
  <c r="BP118" i="105" a="1"/>
  <c r="BP118" i="105" s="1"/>
  <c r="BO118" i="105" a="1"/>
  <c r="BO118" i="105" s="1"/>
  <c r="BQ118" i="105" a="1"/>
  <c r="BQ118" i="105" s="1"/>
  <c r="BK118" i="105" a="1"/>
  <c r="BK118" i="105" s="1"/>
  <c r="BM118" i="105" a="1"/>
  <c r="BM118" i="105" s="1"/>
  <c r="BN118" i="105" a="1"/>
  <c r="BN118" i="105" s="1"/>
  <c r="BJ118" i="105" a="1"/>
  <c r="BJ118" i="105" s="1"/>
  <c r="BH118" i="105" a="1"/>
  <c r="BH118" i="105" s="1"/>
  <c r="BL118" i="105" a="1"/>
  <c r="BL118" i="105" s="1"/>
  <c r="D70" i="105"/>
  <c r="AQ128" i="105" a="1"/>
  <c r="AQ128" i="105" s="1"/>
  <c r="CP128" i="105" a="1"/>
  <c r="CP128" i="105" s="1"/>
  <c r="CW128" i="105" a="1"/>
  <c r="CW128" i="105" s="1"/>
  <c r="CY128" i="105" a="1"/>
  <c r="CY128" i="105" s="1"/>
  <c r="CV128" i="105" a="1"/>
  <c r="CV128" i="105" s="1"/>
  <c r="CX128" i="105" a="1"/>
  <c r="CX128" i="105" s="1"/>
  <c r="BB128" i="105" a="1"/>
  <c r="BB128" i="105" s="1"/>
  <c r="CZ128" i="105" a="1"/>
  <c r="CZ128" i="105" s="1"/>
  <c r="CP143" i="105" a="1"/>
  <c r="CP143" i="105" s="1"/>
  <c r="CY143" i="105" a="1"/>
  <c r="CY143" i="105" s="1"/>
  <c r="CZ143" i="105" a="1"/>
  <c r="CZ143" i="105" s="1"/>
  <c r="CX143" i="105" a="1"/>
  <c r="CX143" i="105" s="1"/>
  <c r="CW143" i="105" a="1"/>
  <c r="CW143" i="105" s="1"/>
  <c r="CV143" i="105" a="1"/>
  <c r="CV143" i="105" s="1"/>
  <c r="BQ99" i="105" a="1"/>
  <c r="BQ99" i="105" s="1"/>
  <c r="BM99" i="105" a="1"/>
  <c r="BM99" i="105" s="1"/>
  <c r="BP99" i="105" a="1"/>
  <c r="BP99" i="105" s="1"/>
  <c r="BI99" i="105" a="1"/>
  <c r="BI99" i="105" s="1"/>
  <c r="BJ99" i="105" a="1"/>
  <c r="BJ99" i="105" s="1"/>
  <c r="BL99" i="105" a="1"/>
  <c r="BL99" i="105" s="1"/>
  <c r="BN99" i="105" a="1"/>
  <c r="BN99" i="105" s="1"/>
  <c r="BH99" i="105" a="1"/>
  <c r="BH99" i="105" s="1"/>
  <c r="BK99" i="105" a="1"/>
  <c r="BK99" i="105" s="1"/>
  <c r="BO99" i="105" a="1"/>
  <c r="BO99" i="105" s="1"/>
  <c r="AW99" i="105" a="1"/>
  <c r="AW99" i="105" s="1"/>
  <c r="AL99" i="105" a="1"/>
  <c r="AL99" i="105" s="1"/>
  <c r="BH59" i="105" a="1"/>
  <c r="BH59" i="105" s="1"/>
  <c r="BP59" i="105" a="1"/>
  <c r="BP59" i="105" s="1"/>
  <c r="BI59" i="105" a="1"/>
  <c r="BI59" i="105" s="1"/>
  <c r="BJ59" i="105" a="1"/>
  <c r="BJ59" i="105" s="1"/>
  <c r="BQ59" i="105" a="1"/>
  <c r="BQ59" i="105" s="1"/>
  <c r="BK59" i="105" a="1"/>
  <c r="BK59" i="105" s="1"/>
  <c r="BL59" i="105" a="1"/>
  <c r="BL59" i="105" s="1"/>
  <c r="BN59" i="105" a="1"/>
  <c r="BN59" i="105" s="1"/>
  <c r="BO59" i="105" a="1"/>
  <c r="BO59" i="105" s="1"/>
  <c r="BM59" i="105" a="1"/>
  <c r="BM59" i="105" s="1"/>
  <c r="G105" i="105"/>
  <c r="CC128" i="105" a="1"/>
  <c r="CC128" i="105" s="1"/>
  <c r="DG76" i="105" a="1"/>
  <c r="DG76" i="105" s="1"/>
  <c r="DD76" i="105" a="1"/>
  <c r="DD76" i="105" s="1"/>
  <c r="CU76" i="105" a="1"/>
  <c r="CU76" i="105" s="1"/>
  <c r="DJ76" i="105" a="1"/>
  <c r="DJ76" i="105" s="1"/>
  <c r="BG76" i="105" a="1"/>
  <c r="BG76" i="105" s="1"/>
  <c r="AV76" i="105" a="1"/>
  <c r="AV76" i="105" s="1"/>
  <c r="CZ76" i="105" a="1"/>
  <c r="CZ76" i="105" s="1"/>
  <c r="CB7" i="105" a="1"/>
  <c r="CB7" i="105" s="1"/>
  <c r="CH7" i="105" a="1"/>
  <c r="CH7" i="105" s="1"/>
  <c r="CF7" i="105" a="1"/>
  <c r="CF7" i="105" s="1"/>
  <c r="CG7" i="105" a="1"/>
  <c r="CG7" i="105" s="1"/>
  <c r="CA7" i="105" a="1"/>
  <c r="CA7" i="105" s="1"/>
  <c r="CE7" i="105" a="1"/>
  <c r="CE7" i="105" s="1"/>
  <c r="CC7" i="105" a="1"/>
  <c r="CC7" i="105" s="1"/>
  <c r="CD7" i="105" a="1"/>
  <c r="CD7" i="105" s="1"/>
  <c r="AN7" i="105" a="1"/>
  <c r="AN7" i="105" s="1"/>
  <c r="AY7" i="105" a="1"/>
  <c r="AY7" i="105" s="1"/>
  <c r="BN86" i="105" a="1"/>
  <c r="BN86" i="105" s="1"/>
  <c r="BJ86" i="105" a="1"/>
  <c r="BJ86" i="105" s="1"/>
  <c r="BP86" i="105" a="1"/>
  <c r="BP86" i="105" s="1"/>
  <c r="BL86" i="105" a="1"/>
  <c r="BL86" i="105" s="1"/>
  <c r="BM86" i="105" a="1"/>
  <c r="BM86" i="105" s="1"/>
  <c r="BK86" i="105" a="1"/>
  <c r="BK86" i="105" s="1"/>
  <c r="BO86" i="105" a="1"/>
  <c r="BO86" i="105" s="1"/>
  <c r="BH86" i="105" a="1"/>
  <c r="BH86" i="105" s="1"/>
  <c r="BQ86" i="105" a="1"/>
  <c r="BQ86" i="105" s="1"/>
  <c r="BI86" i="105" a="1"/>
  <c r="BI86" i="105" s="1"/>
  <c r="AW86" i="105" a="1"/>
  <c r="AW86" i="105" s="1"/>
  <c r="S76" i="104"/>
  <c r="C151" i="105"/>
  <c r="AX55" i="105" a="1"/>
  <c r="AX55" i="105" s="1"/>
  <c r="BH55" i="105" a="1"/>
  <c r="BH55" i="105" s="1"/>
  <c r="AM55" i="105" a="1"/>
  <c r="AM55" i="105" s="1"/>
  <c r="T87" i="104"/>
  <c r="BR87" i="104" s="1" a="1"/>
  <c r="BR87" i="104" s="1"/>
  <c r="BI35" i="105" a="1"/>
  <c r="BI35" i="105" s="1"/>
  <c r="BQ35" i="105" a="1"/>
  <c r="BQ35" i="105" s="1"/>
  <c r="BP35" i="105" a="1"/>
  <c r="BP35" i="105" s="1"/>
  <c r="BK35" i="105" a="1"/>
  <c r="BK35" i="105" s="1"/>
  <c r="BJ35" i="105" a="1"/>
  <c r="BJ35" i="105" s="1"/>
  <c r="AW35" i="105" a="1"/>
  <c r="AW35" i="105" s="1"/>
  <c r="BM35" i="105" a="1"/>
  <c r="BM35" i="105" s="1"/>
  <c r="BN35" i="105" a="1"/>
  <c r="BN35" i="105" s="1"/>
  <c r="BL35" i="105" a="1"/>
  <c r="BL35" i="105" s="1"/>
  <c r="BH35" i="105" a="1"/>
  <c r="BH35" i="105" s="1"/>
  <c r="BO35" i="105" a="1"/>
  <c r="BO35" i="105" s="1"/>
  <c r="AL35" i="105" a="1"/>
  <c r="AL35" i="105" s="1"/>
  <c r="BO32" i="105" a="1"/>
  <c r="BO32" i="105" s="1"/>
  <c r="DB32" i="105" a="1"/>
  <c r="DB32" i="105" s="1"/>
  <c r="DI32" i="105" a="1"/>
  <c r="DI32" i="105" s="1"/>
  <c r="CS32" i="105" a="1"/>
  <c r="CS32" i="105" s="1"/>
  <c r="DH32" i="105" a="1"/>
  <c r="DH32" i="105" s="1"/>
  <c r="DE32" i="105" a="1"/>
  <c r="DE32" i="105" s="1"/>
  <c r="AT32" i="105" a="1"/>
  <c r="AT32" i="105" s="1"/>
  <c r="CX32" i="105" a="1"/>
  <c r="CX32" i="105" s="1"/>
  <c r="BE32" i="105" a="1"/>
  <c r="BE32" i="105" s="1"/>
  <c r="DI80" i="105" a="1"/>
  <c r="DI80" i="105" s="1"/>
  <c r="DB80" i="105" a="1"/>
  <c r="DB80" i="105" s="1"/>
  <c r="DH80" i="105" a="1"/>
  <c r="DH80" i="105" s="1"/>
  <c r="DE80" i="105" a="1"/>
  <c r="DE80" i="105" s="1"/>
  <c r="CM80" i="105" a="1"/>
  <c r="CM80" i="105" s="1"/>
  <c r="CS80" i="105" a="1"/>
  <c r="CS80" i="105" s="1"/>
  <c r="BE80" i="105" a="1"/>
  <c r="BE80" i="105" s="1"/>
  <c r="AT80" i="105" a="1"/>
  <c r="AT80" i="105" s="1"/>
  <c r="CP74" i="105" a="1"/>
  <c r="CP74" i="105" s="1"/>
  <c r="CY74" i="105" a="1"/>
  <c r="CY74" i="105" s="1"/>
  <c r="CJ74" i="105" a="1"/>
  <c r="CJ74" i="105" s="1"/>
  <c r="CC74" i="105" a="1"/>
  <c r="CC74" i="105" s="1"/>
  <c r="CZ74" i="105" a="1"/>
  <c r="CZ74" i="105" s="1"/>
  <c r="CW74" i="105" a="1"/>
  <c r="CW74" i="105" s="1"/>
  <c r="CV74" i="105" a="1"/>
  <c r="CV74" i="105" s="1"/>
  <c r="BL74" i="105" a="1"/>
  <c r="BL74" i="105" s="1"/>
  <c r="CX74" i="105" a="1"/>
  <c r="CX74" i="105" s="1"/>
  <c r="DC31" i="105" a="1"/>
  <c r="DC31" i="105" s="1"/>
  <c r="DF31" i="105" a="1"/>
  <c r="DF31" i="105" s="1"/>
  <c r="DJ31" i="105" a="1"/>
  <c r="DJ31" i="105" s="1"/>
  <c r="CT31" i="105" a="1"/>
  <c r="CT31" i="105" s="1"/>
  <c r="CY31" i="105" a="1"/>
  <c r="CY31" i="105" s="1"/>
  <c r="AU31" i="105" a="1"/>
  <c r="AU31" i="105" s="1"/>
  <c r="BF31" i="105" a="1"/>
  <c r="BF31" i="105" s="1"/>
  <c r="CU66" i="105" a="1"/>
  <c r="CU66" i="105" s="1"/>
  <c r="DD66" i="105" a="1"/>
  <c r="DD66" i="105" s="1"/>
  <c r="BG66" i="105" a="1"/>
  <c r="BG66" i="105" s="1"/>
  <c r="DG66" i="105" a="1"/>
  <c r="DG66" i="105" s="1"/>
  <c r="AV66" i="105" a="1"/>
  <c r="AV66" i="105" s="1"/>
  <c r="DJ66" i="105" a="1"/>
  <c r="DJ66" i="105" s="1"/>
  <c r="S151" i="104"/>
  <c r="CM32" i="105" a="1"/>
  <c r="CM32" i="105" s="1"/>
  <c r="BB18" i="105" a="1"/>
  <c r="BB18" i="105" s="1"/>
  <c r="CY18" i="105" a="1"/>
  <c r="CY18" i="105" s="1"/>
  <c r="CV18" i="105" a="1"/>
  <c r="CV18" i="105" s="1"/>
  <c r="CZ18" i="105" a="1"/>
  <c r="CZ18" i="105" s="1"/>
  <c r="CP18" i="105" a="1"/>
  <c r="CP18" i="105" s="1"/>
  <c r="CX18" i="105" a="1"/>
  <c r="CX18" i="105" s="1"/>
  <c r="CW18" i="105" a="1"/>
  <c r="CW18" i="105" s="1"/>
  <c r="AQ18" i="105" a="1"/>
  <c r="AQ18" i="105" s="1"/>
  <c r="CC18" i="105" a="1"/>
  <c r="CC18" i="105" s="1"/>
  <c r="DJ72" i="105" a="1"/>
  <c r="DJ72" i="105" s="1"/>
  <c r="DF72" i="105" a="1"/>
  <c r="DF72" i="105" s="1"/>
  <c r="DC72" i="105" a="1"/>
  <c r="DC72" i="105" s="1"/>
  <c r="CT72" i="105" a="1"/>
  <c r="CT72" i="105" s="1"/>
  <c r="AT64" i="105" a="1"/>
  <c r="AT64" i="105" s="1"/>
  <c r="DB64" i="105" a="1"/>
  <c r="DB64" i="105" s="1"/>
  <c r="CS64" i="105" a="1"/>
  <c r="CS64" i="105" s="1"/>
  <c r="DH64" i="105" a="1"/>
  <c r="DH64" i="105" s="1"/>
  <c r="DI64" i="105" a="1"/>
  <c r="DI64" i="105" s="1"/>
  <c r="CX64" i="105" a="1"/>
  <c r="CX64" i="105" s="1"/>
  <c r="BE64" i="105" a="1"/>
  <c r="BE64" i="105" s="1"/>
  <c r="DE64" i="105" a="1"/>
  <c r="DE64" i="105" s="1"/>
  <c r="DG111" i="105" a="1"/>
  <c r="DG111" i="105" s="1"/>
  <c r="BQ111" i="105" a="1"/>
  <c r="BQ111" i="105" s="1"/>
  <c r="DJ111" i="105" a="1"/>
  <c r="DJ111" i="105" s="1"/>
  <c r="DI111" i="105" a="1"/>
  <c r="DI111" i="105" s="1"/>
  <c r="BG111" i="105" a="1"/>
  <c r="BG111" i="105" s="1"/>
  <c r="CH111" i="105" a="1"/>
  <c r="CH111" i="105" s="1"/>
  <c r="AV111" i="105" a="1"/>
  <c r="AV111" i="105" s="1"/>
  <c r="DD111" i="105" a="1"/>
  <c r="DD111" i="105" s="1"/>
  <c r="CO111" i="105" a="1"/>
  <c r="CO111" i="105" s="1"/>
  <c r="CU111" i="105" a="1"/>
  <c r="CU111" i="105" s="1"/>
  <c r="CZ111" i="105" a="1"/>
  <c r="CZ111" i="105" s="1"/>
  <c r="BM122" i="105" a="1"/>
  <c r="BM122" i="105" s="1"/>
  <c r="BO122" i="105" a="1"/>
  <c r="BO122" i="105" s="1"/>
  <c r="BN122" i="105" a="1"/>
  <c r="BN122" i="105" s="1"/>
  <c r="BH122" i="105" a="1"/>
  <c r="BH122" i="105" s="1"/>
  <c r="BQ122" i="105" a="1"/>
  <c r="BQ122" i="105" s="1"/>
  <c r="BJ122" i="105" a="1"/>
  <c r="BJ122" i="105" s="1"/>
  <c r="BI122" i="105" a="1"/>
  <c r="BI122" i="105" s="1"/>
  <c r="BL122" i="105" a="1"/>
  <c r="BL122" i="105" s="1"/>
  <c r="BK122" i="105" a="1"/>
  <c r="BK122" i="105" s="1"/>
  <c r="BP122" i="105" a="1"/>
  <c r="BP122" i="105" s="1"/>
  <c r="AW122" i="105" a="1"/>
  <c r="AW122" i="105" s="1"/>
  <c r="AL122" i="105" a="1"/>
  <c r="AL122" i="105" s="1"/>
  <c r="CJ35" i="105" a="1"/>
  <c r="CJ35" i="105" s="1"/>
  <c r="AY67" i="105" a="1"/>
  <c r="AY67" i="105" s="1"/>
  <c r="CH67" i="105" a="1"/>
  <c r="CH67" i="105" s="1"/>
  <c r="CB67" i="105" a="1"/>
  <c r="CB67" i="105" s="1"/>
  <c r="CF67" i="105" a="1"/>
  <c r="CF67" i="105" s="1"/>
  <c r="CA67" i="105" a="1"/>
  <c r="CA67" i="105" s="1"/>
  <c r="CC67" i="105" a="1"/>
  <c r="CC67" i="105" s="1"/>
  <c r="CE67" i="105" a="1"/>
  <c r="CE67" i="105" s="1"/>
  <c r="CG67" i="105" a="1"/>
  <c r="CG67" i="105" s="1"/>
  <c r="CD67" i="105" a="1"/>
  <c r="CD67" i="105" s="1"/>
  <c r="G60" i="105"/>
  <c r="BI150" i="105" a="1"/>
  <c r="BI150" i="105" s="1"/>
  <c r="BL150" i="105" a="1"/>
  <c r="BL150" i="105" s="1"/>
  <c r="BN150" i="105" a="1"/>
  <c r="BN150" i="105" s="1"/>
  <c r="BM150" i="105" a="1"/>
  <c r="BM150" i="105" s="1"/>
  <c r="BK150" i="105" a="1"/>
  <c r="BK150" i="105" s="1"/>
  <c r="BJ150" i="105" a="1"/>
  <c r="BJ150" i="105" s="1"/>
  <c r="BO150" i="105" a="1"/>
  <c r="BO150" i="105" s="1"/>
  <c r="BP150" i="105" a="1"/>
  <c r="BP150" i="105" s="1"/>
  <c r="BQ150" i="105" a="1"/>
  <c r="BQ150" i="105" s="1"/>
  <c r="BH150" i="105" a="1"/>
  <c r="BH150" i="105" s="1"/>
  <c r="AL150" i="105" a="1"/>
  <c r="AL150" i="105" s="1"/>
  <c r="AW150" i="105" a="1"/>
  <c r="AW150" i="105" s="1"/>
  <c r="CM87" i="105" a="1"/>
  <c r="CM87" i="105" s="1"/>
  <c r="CP66" i="105" a="1"/>
  <c r="CP66" i="105" s="1"/>
  <c r="BB66" i="105" a="1"/>
  <c r="BB66" i="105" s="1"/>
  <c r="CV66" i="105" a="1"/>
  <c r="CV66" i="105" s="1"/>
  <c r="CY66" i="105" a="1"/>
  <c r="CY66" i="105" s="1"/>
  <c r="CX66" i="105" a="1"/>
  <c r="CX66" i="105" s="1"/>
  <c r="CZ66" i="105" a="1"/>
  <c r="CZ66" i="105" s="1"/>
  <c r="CW66" i="105" a="1"/>
  <c r="CW66" i="105" s="1"/>
  <c r="AQ66" i="105" a="1"/>
  <c r="AQ66" i="105" s="1"/>
  <c r="S28" i="104"/>
  <c r="BI28" i="104" s="1" a="1"/>
  <c r="BI28" i="104" s="1"/>
  <c r="D53" i="105"/>
  <c r="AT44" i="105" a="1"/>
  <c r="AT44" i="105" s="1"/>
  <c r="CC112" i="105" a="1"/>
  <c r="CC112" i="105" s="1"/>
  <c r="CZ67" i="105" a="1"/>
  <c r="CZ67" i="105" s="1"/>
  <c r="CW67" i="105" a="1"/>
  <c r="CW67" i="105" s="1"/>
  <c r="CP67" i="105" a="1"/>
  <c r="CP67" i="105" s="1"/>
  <c r="CX67" i="105" a="1"/>
  <c r="CX67" i="105" s="1"/>
  <c r="CY67" i="105" a="1"/>
  <c r="CY67" i="105" s="1"/>
  <c r="CV67" i="105" a="1"/>
  <c r="CV67" i="105" s="1"/>
  <c r="CC35" i="105" a="1"/>
  <c r="CC35" i="105" s="1"/>
  <c r="BB28" i="105" a="1"/>
  <c r="BB28" i="105" s="1"/>
  <c r="S122" i="104"/>
  <c r="BI122" i="104" s="1" a="1"/>
  <c r="BI122" i="104" s="1"/>
  <c r="BN9" i="105" a="1"/>
  <c r="BN9" i="105" s="1"/>
  <c r="BO9" i="105" a="1"/>
  <c r="BO9" i="105" s="1"/>
  <c r="BK9" i="105" a="1"/>
  <c r="BK9" i="105" s="1"/>
  <c r="BI9" i="105" a="1"/>
  <c r="BI9" i="105" s="1"/>
  <c r="BP9" i="105" a="1"/>
  <c r="BP9" i="105" s="1"/>
  <c r="BH9" i="105" a="1"/>
  <c r="BH9" i="105" s="1"/>
  <c r="BQ9" i="105" a="1"/>
  <c r="BQ9" i="105" s="1"/>
  <c r="BL9" i="105" a="1"/>
  <c r="BL9" i="105" s="1"/>
  <c r="BJ9" i="105" a="1"/>
  <c r="BJ9" i="105" s="1"/>
  <c r="BM9" i="105" a="1"/>
  <c r="BM9" i="105" s="1"/>
  <c r="AL9" i="105" a="1"/>
  <c r="AL9" i="105" s="1"/>
  <c r="AW9" i="105" a="1"/>
  <c r="AW9" i="105" s="1"/>
  <c r="B35" i="105"/>
  <c r="CC19" i="105" a="1"/>
  <c r="CC19" i="105" s="1"/>
  <c r="CZ19" i="105" a="1"/>
  <c r="CZ19" i="105" s="1"/>
  <c r="CX19" i="105" a="1"/>
  <c r="CX19" i="105" s="1"/>
  <c r="CP19" i="105" a="1"/>
  <c r="CP19" i="105" s="1"/>
  <c r="CW19" i="105" a="1"/>
  <c r="CW19" i="105" s="1"/>
  <c r="CY19" i="105" a="1"/>
  <c r="CY19" i="105" s="1"/>
  <c r="CV19" i="105" a="1"/>
  <c r="CV19" i="105" s="1"/>
  <c r="BB19" i="105" a="1"/>
  <c r="BB19" i="105" s="1"/>
  <c r="AQ19" i="105" a="1"/>
  <c r="AQ19" i="105" s="1"/>
  <c r="BH124" i="105" a="1"/>
  <c r="BH124" i="105" s="1"/>
  <c r="BM124" i="105" a="1"/>
  <c r="BM124" i="105" s="1"/>
  <c r="BQ124" i="105" a="1"/>
  <c r="BQ124" i="105" s="1"/>
  <c r="BL124" i="105" a="1"/>
  <c r="BL124" i="105" s="1"/>
  <c r="BJ124" i="105" a="1"/>
  <c r="BJ124" i="105" s="1"/>
  <c r="BN124" i="105" a="1"/>
  <c r="BN124" i="105" s="1"/>
  <c r="BK124" i="105" a="1"/>
  <c r="BK124" i="105" s="1"/>
  <c r="BO124" i="105" a="1"/>
  <c r="BO124" i="105" s="1"/>
  <c r="BP124" i="105" a="1"/>
  <c r="BP124" i="105" s="1"/>
  <c r="AL124" i="105" a="1"/>
  <c r="AL124" i="105" s="1"/>
  <c r="AW124" i="105" a="1"/>
  <c r="AW124" i="105" s="1"/>
  <c r="BI124" i="105" a="1"/>
  <c r="BI124" i="105" s="1"/>
  <c r="D30" i="105"/>
  <c r="AN6" i="105" a="1"/>
  <c r="AN6" i="105" s="1"/>
  <c r="CA6" i="105" a="1"/>
  <c r="CA6" i="105" s="1"/>
  <c r="CB6" i="105" a="1"/>
  <c r="CB6" i="105" s="1"/>
  <c r="CF6" i="105" a="1"/>
  <c r="CF6" i="105" s="1"/>
  <c r="CD6" i="105" a="1"/>
  <c r="CD6" i="105" s="1"/>
  <c r="CH6" i="105" a="1"/>
  <c r="CH6" i="105" s="1"/>
  <c r="CE6" i="105" a="1"/>
  <c r="CE6" i="105" s="1"/>
  <c r="CG6" i="105" a="1"/>
  <c r="CG6" i="105" s="1"/>
  <c r="CC6" i="105" a="1"/>
  <c r="CC6" i="105" s="1"/>
  <c r="BI6" i="105" a="1"/>
  <c r="BI6" i="105" s="1"/>
  <c r="AY6" i="105" a="1"/>
  <c r="AY6" i="105" s="1"/>
  <c r="CM123" i="105" a="1"/>
  <c r="CM123" i="105" s="1"/>
  <c r="S145" i="104"/>
  <c r="BI145" i="104" s="1" a="1"/>
  <c r="BI145" i="104" s="1"/>
  <c r="A82" i="99" a="1"/>
  <c r="A82" i="99" s="1"/>
  <c r="CF87" i="105" a="1"/>
  <c r="CF87" i="105" s="1"/>
  <c r="CH143" i="105" a="1"/>
  <c r="CH143" i="105" s="1"/>
  <c r="B17" i="105"/>
  <c r="BE44" i="105" a="1"/>
  <c r="BE44" i="105" s="1"/>
  <c r="AZ69" i="105" a="1"/>
  <c r="AZ69" i="105" s="1"/>
  <c r="CO72" i="105" a="1"/>
  <c r="CO72" i="105" s="1"/>
  <c r="CA146" i="105" a="1"/>
  <c r="CA146" i="105" s="1"/>
  <c r="CB146" i="105" a="1"/>
  <c r="CB146" i="105" s="1"/>
  <c r="CD146" i="105" a="1"/>
  <c r="CD146" i="105" s="1"/>
  <c r="CF146" i="105" a="1"/>
  <c r="CF146" i="105" s="1"/>
  <c r="CG146" i="105" a="1"/>
  <c r="CG146" i="105" s="1"/>
  <c r="CE146" i="105" a="1"/>
  <c r="CE146" i="105" s="1"/>
  <c r="CH146" i="105" a="1"/>
  <c r="CH146" i="105" s="1"/>
  <c r="CC146" i="105" a="1"/>
  <c r="CC146" i="105" s="1"/>
  <c r="BI146" i="105" a="1"/>
  <c r="BI146" i="105" s="1"/>
  <c r="G145" i="105"/>
  <c r="CH26" i="105" a="1"/>
  <c r="CH26" i="105" s="1"/>
  <c r="BO104" i="105" a="1"/>
  <c r="BO104" i="105" s="1"/>
  <c r="BP104" i="105" a="1"/>
  <c r="BP104" i="105" s="1"/>
  <c r="AL104" i="105" a="1"/>
  <c r="AL104" i="105" s="1"/>
  <c r="BH104" i="105" a="1"/>
  <c r="BH104" i="105" s="1"/>
  <c r="BI104" i="105" a="1"/>
  <c r="BI104" i="105" s="1"/>
  <c r="BJ104" i="105" a="1"/>
  <c r="BJ104" i="105" s="1"/>
  <c r="BK104" i="105" a="1"/>
  <c r="BK104" i="105" s="1"/>
  <c r="BN104" i="105" a="1"/>
  <c r="BN104" i="105" s="1"/>
  <c r="BM104" i="105" a="1"/>
  <c r="BM104" i="105" s="1"/>
  <c r="BL104" i="105" a="1"/>
  <c r="BL104" i="105" s="1"/>
  <c r="BQ104" i="105" a="1"/>
  <c r="BQ104" i="105" s="1"/>
  <c r="AW104" i="105" a="1"/>
  <c r="AW104" i="105" s="1"/>
  <c r="CY23" i="105" a="1"/>
  <c r="CY23" i="105" s="1"/>
  <c r="CP23" i="105" a="1"/>
  <c r="CP23" i="105" s="1"/>
  <c r="CW23" i="105" a="1"/>
  <c r="CW23" i="105" s="1"/>
  <c r="CV23" i="105" a="1"/>
  <c r="CV23" i="105" s="1"/>
  <c r="CX23" i="105" a="1"/>
  <c r="CX23" i="105" s="1"/>
  <c r="CZ23" i="105" a="1"/>
  <c r="CZ23" i="105" s="1"/>
  <c r="BB23" i="105" a="1"/>
  <c r="BB23" i="105" s="1"/>
  <c r="AQ23" i="105" a="1"/>
  <c r="AQ23" i="105" s="1"/>
  <c r="BL87" i="105" a="1"/>
  <c r="BL87" i="105" s="1"/>
  <c r="CJ52" i="105" a="1"/>
  <c r="CJ52" i="105" s="1"/>
  <c r="B138" i="105"/>
  <c r="DI16" i="105" a="1"/>
  <c r="DI16" i="105" s="1"/>
  <c r="DB16" i="105" a="1"/>
  <c r="DB16" i="105" s="1"/>
  <c r="DE16" i="105" a="1"/>
  <c r="DE16" i="105" s="1"/>
  <c r="CS16" i="105" a="1"/>
  <c r="CS16" i="105" s="1"/>
  <c r="DH16" i="105" a="1"/>
  <c r="DH16" i="105" s="1"/>
  <c r="BE16" i="105" a="1"/>
  <c r="BE16" i="105" s="1"/>
  <c r="CX16" i="105" a="1"/>
  <c r="CX16" i="105" s="1"/>
  <c r="CF16" i="105" a="1"/>
  <c r="CF16" i="105" s="1"/>
  <c r="AT16" i="105" a="1"/>
  <c r="AT16" i="105" s="1"/>
  <c r="DB119" i="105" a="1"/>
  <c r="DB119" i="105" s="1"/>
  <c r="CX119" i="105" a="1"/>
  <c r="CX119" i="105" s="1"/>
  <c r="DE119" i="105" a="1"/>
  <c r="DE119" i="105" s="1"/>
  <c r="DI119" i="105" a="1"/>
  <c r="DI119" i="105" s="1"/>
  <c r="BE119" i="105" a="1"/>
  <c r="BE119" i="105" s="1"/>
  <c r="AT119" i="105" a="1"/>
  <c r="AT119" i="105" s="1"/>
  <c r="DH119" i="105" a="1"/>
  <c r="DH119" i="105" s="1"/>
  <c r="BO119" i="105" a="1"/>
  <c r="BO119" i="105" s="1"/>
  <c r="CS119" i="105" a="1"/>
  <c r="CS119" i="105" s="1"/>
  <c r="A165" i="99" a="1"/>
  <c r="A165" i="99" s="1"/>
  <c r="BQ46" i="105" a="1"/>
  <c r="BQ46" i="105" s="1"/>
  <c r="BJ46" i="105" a="1"/>
  <c r="BJ46" i="105" s="1"/>
  <c r="BO46" i="105" a="1"/>
  <c r="BO46" i="105" s="1"/>
  <c r="BK46" i="105" a="1"/>
  <c r="BK46" i="105" s="1"/>
  <c r="BI46" i="105" a="1"/>
  <c r="BI46" i="105" s="1"/>
  <c r="BP46" i="105" a="1"/>
  <c r="BP46" i="105" s="1"/>
  <c r="BL46" i="105" a="1"/>
  <c r="BL46" i="105" s="1"/>
  <c r="BM46" i="105" a="1"/>
  <c r="BM46" i="105" s="1"/>
  <c r="BN46" i="105" a="1"/>
  <c r="BN46" i="105" s="1"/>
  <c r="BH46" i="105" a="1"/>
  <c r="BH46" i="105" s="1"/>
  <c r="AN73" i="105" a="1"/>
  <c r="AN73" i="105" s="1"/>
  <c r="D61" i="105"/>
  <c r="C43" i="105"/>
  <c r="BH53" i="105" a="1"/>
  <c r="BH53" i="105" s="1"/>
  <c r="BO53" i="105" a="1"/>
  <c r="BO53" i="105" s="1"/>
  <c r="BK53" i="105" a="1"/>
  <c r="BK53" i="105" s="1"/>
  <c r="BI53" i="105" a="1"/>
  <c r="BI53" i="105" s="1"/>
  <c r="BN53" i="105" a="1"/>
  <c r="BN53" i="105" s="1"/>
  <c r="AW53" i="105" a="1"/>
  <c r="AW53" i="105" s="1"/>
  <c r="BL53" i="105" a="1"/>
  <c r="BL53" i="105" s="1"/>
  <c r="BJ53" i="105" a="1"/>
  <c r="BJ53" i="105" s="1"/>
  <c r="BQ53" i="105" a="1"/>
  <c r="BQ53" i="105" s="1"/>
  <c r="BM53" i="105" a="1"/>
  <c r="BM53" i="105" s="1"/>
  <c r="AL53" i="105" a="1"/>
  <c r="AL53" i="105" s="1"/>
  <c r="CM73" i="105" a="1"/>
  <c r="CM73" i="105" s="1"/>
  <c r="BP33" i="105" a="1"/>
  <c r="BP33" i="105" s="1"/>
  <c r="BJ33" i="105" a="1"/>
  <c r="BJ33" i="105" s="1"/>
  <c r="BQ33" i="105" a="1"/>
  <c r="BQ33" i="105" s="1"/>
  <c r="BL33" i="105" a="1"/>
  <c r="BL33" i="105" s="1"/>
  <c r="BM33" i="105" a="1"/>
  <c r="BM33" i="105" s="1"/>
  <c r="BI33" i="105" a="1"/>
  <c r="BI33" i="105" s="1"/>
  <c r="BK33" i="105" a="1"/>
  <c r="BK33" i="105" s="1"/>
  <c r="BO33" i="105" a="1"/>
  <c r="BO33" i="105" s="1"/>
  <c r="BN33" i="105" a="1"/>
  <c r="BN33" i="105" s="1"/>
  <c r="BH33" i="105" a="1"/>
  <c r="BH33" i="105" s="1"/>
  <c r="C118" i="105"/>
  <c r="AM67" i="105" a="1"/>
  <c r="AM67" i="105" s="1"/>
  <c r="AO67" i="105" a="1"/>
  <c r="AO67" i="105" s="1"/>
  <c r="G18" i="105"/>
  <c r="AT91" i="105" a="1"/>
  <c r="AT91" i="105" s="1"/>
  <c r="AZ67" i="105" a="1"/>
  <c r="AZ67" i="105" s="1"/>
  <c r="G149" i="105"/>
  <c r="DE63" i="105" a="1"/>
  <c r="DE63" i="105" s="1"/>
  <c r="DH63" i="105" a="1"/>
  <c r="DH63" i="105" s="1"/>
  <c r="DI63" i="105" a="1"/>
  <c r="DI63" i="105" s="1"/>
  <c r="DB63" i="105" a="1"/>
  <c r="DB63" i="105" s="1"/>
  <c r="CS63" i="105" a="1"/>
  <c r="CS63" i="105" s="1"/>
  <c r="AT63" i="105" a="1"/>
  <c r="AT63" i="105" s="1"/>
  <c r="BE63" i="105" a="1"/>
  <c r="BE63" i="105" s="1"/>
  <c r="CF63" i="105" a="1"/>
  <c r="CF63" i="105" s="1"/>
  <c r="CX63" i="105" a="1"/>
  <c r="CX63" i="105" s="1"/>
  <c r="BO63" i="105" a="1"/>
  <c r="BO63" i="105" s="1"/>
  <c r="CM8" i="105" a="1"/>
  <c r="CM8" i="105" s="1"/>
  <c r="CK8" i="105" a="1"/>
  <c r="CK8" i="105" s="1"/>
  <c r="CJ8" i="105" a="1"/>
  <c r="CJ8" i="105" s="1"/>
  <c r="CL8" i="105" a="1"/>
  <c r="CL8" i="105" s="1"/>
  <c r="CI8" i="105" a="1"/>
  <c r="CI8" i="105" s="1"/>
  <c r="CO8" i="105" a="1"/>
  <c r="CO8" i="105" s="1"/>
  <c r="AZ8" i="105" a="1"/>
  <c r="AZ8" i="105" s="1"/>
  <c r="CA8" i="105" a="1"/>
  <c r="CA8" i="105" s="1"/>
  <c r="CN8" i="105" a="1"/>
  <c r="CN8" i="105" s="1"/>
  <c r="BJ8" i="105" a="1"/>
  <c r="BJ8" i="105" s="1"/>
  <c r="AO8" i="105" a="1"/>
  <c r="AO8" i="105" s="1"/>
  <c r="D16" i="105"/>
  <c r="BJ36" i="105" a="1"/>
  <c r="BJ36" i="105" s="1"/>
  <c r="AU90" i="105" a="1"/>
  <c r="AU90" i="105" s="1"/>
  <c r="S24" i="104"/>
  <c r="BI24" i="104" s="1" a="1"/>
  <c r="BI24" i="104" s="1"/>
  <c r="D86" i="105"/>
  <c r="G61" i="105"/>
  <c r="G91" i="105"/>
  <c r="AD4" i="101"/>
  <c r="AE4" i="101"/>
  <c r="AG4" i="101"/>
  <c r="AF4" i="101"/>
  <c r="G40" i="105" l="1"/>
  <c r="A83" i="105"/>
  <c r="A115" i="105"/>
  <c r="DI9" i="105" a="1"/>
  <c r="DI9" i="105" s="1"/>
  <c r="A114" i="105"/>
  <c r="A132" i="105"/>
  <c r="A124" i="105"/>
  <c r="A103" i="105"/>
  <c r="A22" i="105"/>
  <c r="A82" i="105"/>
  <c r="A49" i="105"/>
  <c r="A56" i="105"/>
  <c r="A101" i="105"/>
  <c r="A106" i="105"/>
  <c r="A75" i="105"/>
  <c r="A142" i="105"/>
  <c r="A119" i="105"/>
  <c r="A125" i="105"/>
  <c r="A84" i="105"/>
  <c r="BV168" i="99" a="1"/>
  <c r="BV168" i="99" s="1"/>
  <c r="BY168" i="99" a="1"/>
  <c r="BY168" i="99" s="1"/>
  <c r="BX168" i="99" a="1"/>
  <c r="BX168" i="99" s="1"/>
  <c r="BW168" i="99" a="1"/>
  <c r="BW168" i="99" s="1"/>
  <c r="BU6" i="104" a="1"/>
  <c r="BU6" i="104" s="1"/>
  <c r="BW6" i="104" a="1"/>
  <c r="BW6" i="104" s="1"/>
  <c r="BS6" i="104" a="1"/>
  <c r="BS6" i="104" s="1"/>
  <c r="BT6" i="104" a="1"/>
  <c r="BT6" i="104" s="1"/>
  <c r="BX6" i="104" a="1"/>
  <c r="BX6" i="104" s="1"/>
  <c r="BY6" i="104" a="1"/>
  <c r="BY6" i="104" s="1"/>
  <c r="AE6" i="104" a="1"/>
  <c r="AE6" i="104" s="1"/>
  <c r="BV6" i="104" a="1"/>
  <c r="BV6" i="104" s="1"/>
  <c r="T6" i="104"/>
  <c r="BR6" i="104" s="1" a="1"/>
  <c r="BR6" i="104" s="1"/>
  <c r="AP6" i="104" a="1"/>
  <c r="AP6" i="104" s="1"/>
  <c r="AZ6" i="104" a="1"/>
  <c r="AZ6" i="104" s="1"/>
  <c r="A100" i="105"/>
  <c r="A10" i="105"/>
  <c r="BW92" i="104" a="1"/>
  <c r="BW92" i="104" s="1"/>
  <c r="BY92" i="104" a="1"/>
  <c r="BY92" i="104" s="1"/>
  <c r="BX92" i="104" a="1"/>
  <c r="BX92" i="104" s="1"/>
  <c r="BS92" i="104" a="1"/>
  <c r="BS92" i="104" s="1"/>
  <c r="BT92" i="104" a="1"/>
  <c r="BT92" i="104" s="1"/>
  <c r="BU92" i="104" a="1"/>
  <c r="BU92" i="104" s="1"/>
  <c r="T92" i="104"/>
  <c r="BV92" i="104" a="1"/>
  <c r="BV92" i="104" s="1"/>
  <c r="AE92" i="104" a="1"/>
  <c r="AE92" i="104" s="1"/>
  <c r="AP92" i="104" a="1"/>
  <c r="AP92" i="104" s="1"/>
  <c r="AZ92" i="104" a="1"/>
  <c r="AZ92" i="104" s="1"/>
  <c r="BX124" i="104" a="1"/>
  <c r="BX124" i="104" s="1"/>
  <c r="BY124" i="104" a="1"/>
  <c r="BY124" i="104" s="1"/>
  <c r="BW124" i="104" a="1"/>
  <c r="BW124" i="104" s="1"/>
  <c r="BS124" i="104" a="1"/>
  <c r="BS124" i="104" s="1"/>
  <c r="BV124" i="104" a="1"/>
  <c r="BV124" i="104" s="1"/>
  <c r="BT124" i="104" a="1"/>
  <c r="BT124" i="104" s="1"/>
  <c r="T124" i="104"/>
  <c r="BU124" i="104" a="1"/>
  <c r="BU124" i="104" s="1"/>
  <c r="AZ124" i="104" a="1"/>
  <c r="AZ124" i="104" s="1"/>
  <c r="AE124" i="104" a="1"/>
  <c r="AE124" i="104" s="1"/>
  <c r="AP124" i="104" a="1"/>
  <c r="AP124" i="104" s="1"/>
  <c r="BU12" i="104" a="1"/>
  <c r="BU12" i="104" s="1"/>
  <c r="BV12" i="104" a="1"/>
  <c r="BV12" i="104" s="1"/>
  <c r="BT12" i="104" a="1"/>
  <c r="BT12" i="104" s="1"/>
  <c r="BX12" i="104" a="1"/>
  <c r="BX12" i="104" s="1"/>
  <c r="T12" i="104"/>
  <c r="BR12" i="104" s="1" a="1"/>
  <c r="BR12" i="104" s="1"/>
  <c r="BS12" i="104" a="1"/>
  <c r="BS12" i="104" s="1"/>
  <c r="BW12" i="104" a="1"/>
  <c r="BW12" i="104" s="1"/>
  <c r="BY12" i="104" a="1"/>
  <c r="BY12" i="104" s="1"/>
  <c r="AP12" i="104" a="1"/>
  <c r="AP12" i="104" s="1"/>
  <c r="AE12" i="104" a="1"/>
  <c r="AE12" i="104" s="1"/>
  <c r="AZ12" i="104" a="1"/>
  <c r="AZ12" i="104" s="1"/>
  <c r="A120" i="105"/>
  <c r="A21" i="105"/>
  <c r="BY60" i="104" a="1"/>
  <c r="BY60" i="104" s="1"/>
  <c r="AZ60" i="104" a="1"/>
  <c r="AZ60" i="104" s="1"/>
  <c r="T60" i="104"/>
  <c r="BT60" i="104" a="1"/>
  <c r="BT60" i="104" s="1"/>
  <c r="AP60" i="104" a="1"/>
  <c r="AP60" i="104" s="1"/>
  <c r="BS60" i="104" a="1"/>
  <c r="BS60" i="104" s="1"/>
  <c r="BV60" i="104" a="1"/>
  <c r="BV60" i="104" s="1"/>
  <c r="AE60" i="104" a="1"/>
  <c r="AE60" i="104" s="1"/>
  <c r="BW60" i="104" a="1"/>
  <c r="BW60" i="104" s="1"/>
  <c r="BX60" i="104" a="1"/>
  <c r="BX60" i="104" s="1"/>
  <c r="BI60" i="104" a="1"/>
  <c r="BI60" i="104" s="1"/>
  <c r="BI115" i="104" a="1"/>
  <c r="BI115" i="104" s="1"/>
  <c r="BT115" i="104" a="1"/>
  <c r="BT115" i="104" s="1"/>
  <c r="BY115" i="104" a="1"/>
  <c r="BY115" i="104" s="1"/>
  <c r="BU115" i="104" a="1"/>
  <c r="BU115" i="104" s="1"/>
  <c r="BV115" i="104" a="1"/>
  <c r="BV115" i="104" s="1"/>
  <c r="BW115" i="104" a="1"/>
  <c r="BW115" i="104" s="1"/>
  <c r="BX115" i="104" a="1"/>
  <c r="BX115" i="104" s="1"/>
  <c r="BS115" i="104" a="1"/>
  <c r="BS115" i="104" s="1"/>
  <c r="T115" i="104"/>
  <c r="AP115" i="104" a="1"/>
  <c r="AP115" i="104" s="1"/>
  <c r="AE115" i="104" a="1"/>
  <c r="AE115" i="104" s="1"/>
  <c r="AZ115" i="104" a="1"/>
  <c r="AZ115" i="104" s="1"/>
  <c r="A97" i="105"/>
  <c r="BV133" i="104" a="1"/>
  <c r="BV133" i="104" s="1"/>
  <c r="BW133" i="104" a="1"/>
  <c r="BW133" i="104" s="1"/>
  <c r="BX133" i="104" a="1"/>
  <c r="BX133" i="104" s="1"/>
  <c r="T133" i="104"/>
  <c r="BY133" i="104" a="1"/>
  <c r="BY133" i="104" s="1"/>
  <c r="BS133" i="104" a="1"/>
  <c r="BS133" i="104" s="1"/>
  <c r="BT133" i="104" a="1"/>
  <c r="BT133" i="104" s="1"/>
  <c r="BU133" i="104" a="1"/>
  <c r="BU133" i="104" s="1"/>
  <c r="AE133" i="104" a="1"/>
  <c r="AE133" i="104" s="1"/>
  <c r="AP133" i="104" a="1"/>
  <c r="AP133" i="104" s="1"/>
  <c r="AZ133" i="104" a="1"/>
  <c r="AZ133" i="104" s="1"/>
  <c r="BX48" i="104" a="1"/>
  <c r="BX48" i="104" s="1"/>
  <c r="T48" i="104"/>
  <c r="BS48" i="104" a="1"/>
  <c r="BS48" i="104" s="1"/>
  <c r="BT48" i="104" a="1"/>
  <c r="BT48" i="104" s="1"/>
  <c r="BV48" i="104" a="1"/>
  <c r="BV48" i="104" s="1"/>
  <c r="BY48" i="104" a="1"/>
  <c r="BY48" i="104" s="1"/>
  <c r="BU48" i="104" a="1"/>
  <c r="BU48" i="104" s="1"/>
  <c r="AE48" i="104" a="1"/>
  <c r="AE48" i="104" s="1"/>
  <c r="BW48" i="104" a="1"/>
  <c r="BW48" i="104" s="1"/>
  <c r="AP48" i="104" a="1"/>
  <c r="AP48" i="104" s="1"/>
  <c r="AZ48" i="104" a="1"/>
  <c r="AZ48" i="104" s="1"/>
  <c r="BW10" i="104" a="1"/>
  <c r="BW10" i="104" s="1"/>
  <c r="BS10" i="104" a="1"/>
  <c r="BS10" i="104" s="1"/>
  <c r="BV10" i="104" a="1"/>
  <c r="BV10" i="104" s="1"/>
  <c r="BY10" i="104" a="1"/>
  <c r="BY10" i="104" s="1"/>
  <c r="BT10" i="104" a="1"/>
  <c r="BT10" i="104" s="1"/>
  <c r="T10" i="104"/>
  <c r="BR10" i="104" s="1" a="1"/>
  <c r="BR10" i="104" s="1"/>
  <c r="BX10" i="104" a="1"/>
  <c r="BX10" i="104" s="1"/>
  <c r="BU10" i="104" a="1"/>
  <c r="BU10" i="104" s="1"/>
  <c r="AP10" i="104" a="1"/>
  <c r="AP10" i="104" s="1"/>
  <c r="AE10" i="104" a="1"/>
  <c r="AE10" i="104" s="1"/>
  <c r="AZ10" i="104" a="1"/>
  <c r="AZ10" i="104" s="1"/>
  <c r="A127" i="105"/>
  <c r="A12" i="105"/>
  <c r="BY97" i="104" a="1"/>
  <c r="BY97" i="104" s="1"/>
  <c r="BS97" i="104" a="1"/>
  <c r="BS97" i="104" s="1"/>
  <c r="T97" i="104"/>
  <c r="BR97" i="104" s="1" a="1"/>
  <c r="BR97" i="104" s="1"/>
  <c r="BU97" i="104" a="1"/>
  <c r="BU97" i="104" s="1"/>
  <c r="BV97" i="104" a="1"/>
  <c r="BV97" i="104" s="1"/>
  <c r="BW97" i="104" a="1"/>
  <c r="BW97" i="104" s="1"/>
  <c r="BT97" i="104" a="1"/>
  <c r="BT97" i="104" s="1"/>
  <c r="AZ97" i="104" a="1"/>
  <c r="AZ97" i="104" s="1"/>
  <c r="AP97" i="104" a="1"/>
  <c r="AP97" i="104" s="1"/>
  <c r="AE97" i="104" a="1"/>
  <c r="AE97" i="104" s="1"/>
  <c r="BX97" i="104" a="1"/>
  <c r="BX97" i="104" s="1"/>
  <c r="BS119" i="104" a="1"/>
  <c r="BS119" i="104" s="1"/>
  <c r="BV119" i="104" a="1"/>
  <c r="BV119" i="104" s="1"/>
  <c r="BW119" i="104" a="1"/>
  <c r="BW119" i="104" s="1"/>
  <c r="BT119" i="104" a="1"/>
  <c r="BT119" i="104" s="1"/>
  <c r="BY119" i="104" a="1"/>
  <c r="BY119" i="104" s="1"/>
  <c r="BU119" i="104" a="1"/>
  <c r="BU119" i="104" s="1"/>
  <c r="BX119" i="104" a="1"/>
  <c r="BX119" i="104" s="1"/>
  <c r="T119" i="104"/>
  <c r="BR119" i="104" s="1" a="1"/>
  <c r="BR119" i="104" s="1"/>
  <c r="AE119" i="104" a="1"/>
  <c r="AE119" i="104" s="1"/>
  <c r="AZ119" i="104" a="1"/>
  <c r="AZ119" i="104" s="1"/>
  <c r="AP119" i="104" a="1"/>
  <c r="AP119" i="104" s="1"/>
  <c r="BY110" i="104" a="1"/>
  <c r="BY110" i="104" s="1"/>
  <c r="AP110" i="104" a="1"/>
  <c r="AP110" i="104" s="1"/>
  <c r="BV110" i="104" a="1"/>
  <c r="BV110" i="104" s="1"/>
  <c r="AE110" i="104" a="1"/>
  <c r="AE110" i="104" s="1"/>
  <c r="T110" i="104"/>
  <c r="AZ110" i="104" a="1"/>
  <c r="AZ110" i="104" s="1"/>
  <c r="BI110" i="104" a="1"/>
  <c r="BI110" i="104" s="1"/>
  <c r="BW110" i="104" a="1"/>
  <c r="BW110" i="104" s="1"/>
  <c r="BS110" i="104" a="1"/>
  <c r="BS110" i="104" s="1"/>
  <c r="BX110" i="104" a="1"/>
  <c r="BX110" i="104" s="1"/>
  <c r="BT110" i="104" a="1"/>
  <c r="BT110" i="104" s="1"/>
  <c r="BI100" i="104" a="1"/>
  <c r="BI100" i="104" s="1"/>
  <c r="BV100" i="104" a="1"/>
  <c r="BV100" i="104" s="1"/>
  <c r="BW100" i="104" a="1"/>
  <c r="BW100" i="104" s="1"/>
  <c r="BY100" i="104" a="1"/>
  <c r="BY100" i="104" s="1"/>
  <c r="BS100" i="104" a="1"/>
  <c r="BS100" i="104" s="1"/>
  <c r="BT100" i="104" a="1"/>
  <c r="BT100" i="104" s="1"/>
  <c r="BX100" i="104" a="1"/>
  <c r="BX100" i="104" s="1"/>
  <c r="BU100" i="104" a="1"/>
  <c r="BU100" i="104" s="1"/>
  <c r="T100" i="104"/>
  <c r="BR100" i="104" s="1" a="1"/>
  <c r="BR100" i="104" s="1"/>
  <c r="AE100" i="104" a="1"/>
  <c r="AE100" i="104" s="1"/>
  <c r="AP100" i="104" a="1"/>
  <c r="AP100" i="104" s="1"/>
  <c r="AZ100" i="104" a="1"/>
  <c r="AZ100" i="104" s="1"/>
  <c r="BI125" i="104" a="1"/>
  <c r="BI125" i="104" s="1"/>
  <c r="BT125" i="104" a="1"/>
  <c r="BT125" i="104" s="1"/>
  <c r="BX125" i="104" a="1"/>
  <c r="BX125" i="104" s="1"/>
  <c r="BY125" i="104" a="1"/>
  <c r="BY125" i="104" s="1"/>
  <c r="BS125" i="104" a="1"/>
  <c r="BS125" i="104" s="1"/>
  <c r="T125" i="104"/>
  <c r="BR125" i="104" s="1" a="1"/>
  <c r="BR125" i="104" s="1"/>
  <c r="BU125" i="104" a="1"/>
  <c r="BU125" i="104" s="1"/>
  <c r="BV125" i="104" a="1"/>
  <c r="BV125" i="104" s="1"/>
  <c r="BW125" i="104" a="1"/>
  <c r="BW125" i="104" s="1"/>
  <c r="AE125" i="104" a="1"/>
  <c r="AE125" i="104" s="1"/>
  <c r="AP125" i="104" a="1"/>
  <c r="AP125" i="104" s="1"/>
  <c r="AZ125" i="104" a="1"/>
  <c r="AZ125" i="104" s="1"/>
  <c r="BS65" i="104" a="1"/>
  <c r="BS65" i="104" s="1"/>
  <c r="BT65" i="104" a="1"/>
  <c r="BT65" i="104" s="1"/>
  <c r="BU65" i="104" a="1"/>
  <c r="BU65" i="104" s="1"/>
  <c r="BX65" i="104" a="1"/>
  <c r="BX65" i="104" s="1"/>
  <c r="BY65" i="104" a="1"/>
  <c r="BY65" i="104" s="1"/>
  <c r="BV65" i="104" a="1"/>
  <c r="BV65" i="104" s="1"/>
  <c r="BW65" i="104" a="1"/>
  <c r="BW65" i="104" s="1"/>
  <c r="AE65" i="104" a="1"/>
  <c r="AE65" i="104" s="1"/>
  <c r="AP65" i="104" a="1"/>
  <c r="AP65" i="104" s="1"/>
  <c r="T65" i="104"/>
  <c r="AZ65" i="104" a="1"/>
  <c r="AZ65" i="104" s="1"/>
  <c r="DJ129" i="105" a="1"/>
  <c r="DJ129" i="105" s="1"/>
  <c r="DC129" i="105" a="1"/>
  <c r="DC129" i="105" s="1"/>
  <c r="DC153" i="105" s="1"/>
  <c r="N14" i="102" s="1"/>
  <c r="CY129" i="105" a="1"/>
  <c r="CY129" i="105" s="1"/>
  <c r="BY129" i="105" a="1"/>
  <c r="BY129" i="105" s="1"/>
  <c r="DF129" i="105" a="1"/>
  <c r="DF129" i="105" s="1"/>
  <c r="CT129" i="105" a="1"/>
  <c r="CT129" i="105" s="1"/>
  <c r="CG129" i="105" a="1"/>
  <c r="CG129" i="105" s="1"/>
  <c r="CG153" i="105" s="1"/>
  <c r="N10" i="102" s="1"/>
  <c r="DH129" i="105" a="1"/>
  <c r="DH129" i="105" s="1"/>
  <c r="BS141" i="104" a="1"/>
  <c r="BS141" i="104" s="1"/>
  <c r="BV141" i="104" a="1"/>
  <c r="BV141" i="104" s="1"/>
  <c r="BW141" i="104" a="1"/>
  <c r="BW141" i="104" s="1"/>
  <c r="BX141" i="104" a="1"/>
  <c r="BX141" i="104" s="1"/>
  <c r="BU141" i="104" a="1"/>
  <c r="BU141" i="104" s="1"/>
  <c r="BY141" i="104" a="1"/>
  <c r="BY141" i="104" s="1"/>
  <c r="BT141" i="104" a="1"/>
  <c r="BT141" i="104" s="1"/>
  <c r="T141" i="104"/>
  <c r="BR141" i="104" s="1" a="1"/>
  <c r="BR141" i="104" s="1"/>
  <c r="AZ141" i="104" a="1"/>
  <c r="AZ141" i="104" s="1"/>
  <c r="AE141" i="104" a="1"/>
  <c r="AE141" i="104" s="1"/>
  <c r="AP141" i="104" a="1"/>
  <c r="AP141" i="104" s="1"/>
  <c r="BX129" i="104" a="1"/>
  <c r="BX129" i="104" s="1"/>
  <c r="BT129" i="104" a="1"/>
  <c r="BT129" i="104" s="1"/>
  <c r="BS129" i="104" a="1"/>
  <c r="BS129" i="104" s="1"/>
  <c r="BY129" i="104" a="1"/>
  <c r="BY129" i="104" s="1"/>
  <c r="BV129" i="104" a="1"/>
  <c r="BV129" i="104" s="1"/>
  <c r="BW129" i="104" a="1"/>
  <c r="BW129" i="104" s="1"/>
  <c r="T129" i="104"/>
  <c r="BU129" i="104" a="1"/>
  <c r="BU129" i="104" s="1"/>
  <c r="AP129" i="104" a="1"/>
  <c r="AP129" i="104" s="1"/>
  <c r="AZ129" i="104" a="1"/>
  <c r="AZ129" i="104" s="1"/>
  <c r="CE49" i="99"/>
  <c r="BY96" i="104" a="1"/>
  <c r="BY96" i="104" s="1"/>
  <c r="BV96" i="104" a="1"/>
  <c r="BV96" i="104" s="1"/>
  <c r="BW96" i="104" a="1"/>
  <c r="BW96" i="104" s="1"/>
  <c r="BS96" i="104" a="1"/>
  <c r="BS96" i="104" s="1"/>
  <c r="BT96" i="104" a="1"/>
  <c r="BT96" i="104" s="1"/>
  <c r="BU96" i="104" a="1"/>
  <c r="BU96" i="104" s="1"/>
  <c r="BX96" i="104" a="1"/>
  <c r="BX96" i="104" s="1"/>
  <c r="T96" i="104"/>
  <c r="AZ96" i="104" a="1"/>
  <c r="AZ96" i="104" s="1"/>
  <c r="AP96" i="104" a="1"/>
  <c r="AP96" i="104" s="1"/>
  <c r="AE96" i="104" a="1"/>
  <c r="AE96" i="104" s="1"/>
  <c r="BX106" i="104" a="1"/>
  <c r="BX106" i="104" s="1"/>
  <c r="BY106" i="104" a="1"/>
  <c r="BY106" i="104" s="1"/>
  <c r="BT106" i="104" a="1"/>
  <c r="BT106" i="104" s="1"/>
  <c r="BV106" i="104" a="1"/>
  <c r="BV106" i="104" s="1"/>
  <c r="BW106" i="104" a="1"/>
  <c r="BW106" i="104" s="1"/>
  <c r="BS106" i="104" a="1"/>
  <c r="BS106" i="104" s="1"/>
  <c r="BU106" i="104" a="1"/>
  <c r="BU106" i="104" s="1"/>
  <c r="T106" i="104"/>
  <c r="AP106" i="104" a="1"/>
  <c r="AP106" i="104" s="1"/>
  <c r="AE106" i="104" a="1"/>
  <c r="AE106" i="104" s="1"/>
  <c r="AZ106" i="104" a="1"/>
  <c r="AZ106" i="104" s="1"/>
  <c r="T130" i="104"/>
  <c r="BR130" i="104" s="1" a="1"/>
  <c r="BR130" i="104" s="1"/>
  <c r="BV130" i="104" a="1"/>
  <c r="BV130" i="104" s="1"/>
  <c r="BW130" i="104" a="1"/>
  <c r="BW130" i="104" s="1"/>
  <c r="BT130" i="104" a="1"/>
  <c r="BT130" i="104" s="1"/>
  <c r="BX130" i="104" a="1"/>
  <c r="BX130" i="104" s="1"/>
  <c r="BS130" i="104" a="1"/>
  <c r="BS130" i="104" s="1"/>
  <c r="BY130" i="104" a="1"/>
  <c r="BY130" i="104" s="1"/>
  <c r="BU130" i="104" a="1"/>
  <c r="BU130" i="104" s="1"/>
  <c r="AP130" i="104" a="1"/>
  <c r="AP130" i="104" s="1"/>
  <c r="AE130" i="104" a="1"/>
  <c r="AE130" i="104" s="1"/>
  <c r="AZ130" i="104" a="1"/>
  <c r="AZ130" i="104" s="1"/>
  <c r="BI94" i="104" a="1"/>
  <c r="BI94" i="104" s="1"/>
  <c r="BS94" i="104" a="1"/>
  <c r="BS94" i="104" s="1"/>
  <c r="T94" i="104"/>
  <c r="BT94" i="104" a="1"/>
  <c r="BT94" i="104" s="1"/>
  <c r="BU94" i="104" a="1"/>
  <c r="BU94" i="104" s="1"/>
  <c r="BV94" i="104" a="1"/>
  <c r="BV94" i="104" s="1"/>
  <c r="BY94" i="104" a="1"/>
  <c r="BY94" i="104" s="1"/>
  <c r="BW94" i="104" a="1"/>
  <c r="BW94" i="104" s="1"/>
  <c r="BX94" i="104" a="1"/>
  <c r="BX94" i="104" s="1"/>
  <c r="AP94" i="104" a="1"/>
  <c r="AP94" i="104" s="1"/>
  <c r="AZ94" i="104" a="1"/>
  <c r="AZ94" i="104" s="1"/>
  <c r="BT75" i="104" a="1"/>
  <c r="BT75" i="104" s="1"/>
  <c r="BU75" i="104" a="1"/>
  <c r="BU75" i="104" s="1"/>
  <c r="BV75" i="104" a="1"/>
  <c r="BV75" i="104" s="1"/>
  <c r="BW75" i="104" a="1"/>
  <c r="BW75" i="104" s="1"/>
  <c r="BX75" i="104" a="1"/>
  <c r="BX75" i="104" s="1"/>
  <c r="BY75" i="104" a="1"/>
  <c r="BY75" i="104" s="1"/>
  <c r="T75" i="104"/>
  <c r="BS75" i="104" a="1"/>
  <c r="BS75" i="104" s="1"/>
  <c r="AP75" i="104" a="1"/>
  <c r="AP75" i="104" s="1"/>
  <c r="AE75" i="104" a="1"/>
  <c r="AE75" i="104" s="1"/>
  <c r="AZ75" i="104" a="1"/>
  <c r="AZ75" i="104" s="1"/>
  <c r="BI134" i="104" a="1"/>
  <c r="BI134" i="104" s="1"/>
  <c r="BU134" i="104" a="1"/>
  <c r="BU134" i="104" s="1"/>
  <c r="BV134" i="104" a="1"/>
  <c r="BV134" i="104" s="1"/>
  <c r="T134" i="104"/>
  <c r="BW134" i="104" a="1"/>
  <c r="BW134" i="104" s="1"/>
  <c r="BX134" i="104" a="1"/>
  <c r="BX134" i="104" s="1"/>
  <c r="BY134" i="104" a="1"/>
  <c r="BY134" i="104" s="1"/>
  <c r="BS134" i="104" a="1"/>
  <c r="BS134" i="104" s="1"/>
  <c r="BT134" i="104" a="1"/>
  <c r="BT134" i="104" s="1"/>
  <c r="AE134" i="104" a="1"/>
  <c r="AE134" i="104" s="1"/>
  <c r="AP134" i="104" a="1"/>
  <c r="AP134" i="104" s="1"/>
  <c r="AZ134" i="104" a="1"/>
  <c r="AZ134" i="104" s="1"/>
  <c r="A79" i="105"/>
  <c r="BI102" i="104" a="1"/>
  <c r="BI102" i="104" s="1"/>
  <c r="BT102" i="104" a="1"/>
  <c r="BT102" i="104" s="1"/>
  <c r="BU102" i="104" a="1"/>
  <c r="BU102" i="104" s="1"/>
  <c r="T102" i="104"/>
  <c r="BS102" i="104" a="1"/>
  <c r="BS102" i="104" s="1"/>
  <c r="BW102" i="104" a="1"/>
  <c r="BW102" i="104" s="1"/>
  <c r="BX102" i="104" a="1"/>
  <c r="BX102" i="104" s="1"/>
  <c r="BV102" i="104" a="1"/>
  <c r="BV102" i="104" s="1"/>
  <c r="AZ102" i="104" a="1"/>
  <c r="AZ102" i="104" s="1"/>
  <c r="AE102" i="104" a="1"/>
  <c r="AE102" i="104" s="1"/>
  <c r="AP102" i="104" a="1"/>
  <c r="AP102" i="104" s="1"/>
  <c r="BV109" i="104" a="1"/>
  <c r="BV109" i="104" s="1"/>
  <c r="BW109" i="104" a="1"/>
  <c r="BW109" i="104" s="1"/>
  <c r="BS109" i="104" a="1"/>
  <c r="BS109" i="104" s="1"/>
  <c r="BX109" i="104" a="1"/>
  <c r="BX109" i="104" s="1"/>
  <c r="BY109" i="104" a="1"/>
  <c r="BY109" i="104" s="1"/>
  <c r="BT109" i="104" a="1"/>
  <c r="BT109" i="104" s="1"/>
  <c r="BU109" i="104" a="1"/>
  <c r="BU109" i="104" s="1"/>
  <c r="T109" i="104"/>
  <c r="AZ109" i="104" a="1"/>
  <c r="AZ109" i="104" s="1"/>
  <c r="AE109" i="104" a="1"/>
  <c r="AE109" i="104" s="1"/>
  <c r="AP109" i="104" a="1"/>
  <c r="AP109" i="104" s="1"/>
  <c r="A148" i="105"/>
  <c r="A29" i="105"/>
  <c r="A54" i="105"/>
  <c r="A95" i="105"/>
  <c r="BU82" i="104" a="1"/>
  <c r="BU82" i="104" s="1"/>
  <c r="BV82" i="104" a="1"/>
  <c r="BV82" i="104" s="1"/>
  <c r="T82" i="104"/>
  <c r="BX82" i="104" a="1"/>
  <c r="BX82" i="104" s="1"/>
  <c r="BY82" i="104" a="1"/>
  <c r="BY82" i="104" s="1"/>
  <c r="BT82" i="104" a="1"/>
  <c r="BT82" i="104" s="1"/>
  <c r="BW82" i="104" a="1"/>
  <c r="BW82" i="104" s="1"/>
  <c r="BS82" i="104" a="1"/>
  <c r="BS82" i="104" s="1"/>
  <c r="AE82" i="104" a="1"/>
  <c r="AE82" i="104" s="1"/>
  <c r="AZ82" i="104" a="1"/>
  <c r="AZ82" i="104" s="1"/>
  <c r="AP82" i="104" a="1"/>
  <c r="AP82" i="104" s="1"/>
  <c r="BV38" i="99" a="1"/>
  <c r="BV38" i="99" s="1"/>
  <c r="BY38" i="99" a="1"/>
  <c r="BY38" i="99" s="1"/>
  <c r="BX38" i="99" a="1"/>
  <c r="BX38" i="99" s="1"/>
  <c r="BS54" i="104" a="1"/>
  <c r="BS54" i="104" s="1"/>
  <c r="AP54" i="104" a="1"/>
  <c r="AP54" i="104" s="1"/>
  <c r="BT54" i="104" a="1"/>
  <c r="BT54" i="104" s="1"/>
  <c r="AE54" i="104" a="1"/>
  <c r="AE54" i="104" s="1"/>
  <c r="BX54" i="104" a="1"/>
  <c r="BX54" i="104" s="1"/>
  <c r="BU54" i="104" a="1"/>
  <c r="BU54" i="104" s="1"/>
  <c r="BY54" i="104" a="1"/>
  <c r="BY54" i="104" s="1"/>
  <c r="BV54" i="104" a="1"/>
  <c r="BV54" i="104" s="1"/>
  <c r="T54" i="104"/>
  <c r="BR54" i="104" s="1" a="1"/>
  <c r="BR54" i="104" s="1"/>
  <c r="AZ54" i="104" a="1"/>
  <c r="AZ54" i="104" s="1"/>
  <c r="BW54" i="104" a="1"/>
  <c r="BW54" i="104" s="1"/>
  <c r="BI63" i="104" a="1"/>
  <c r="BI63" i="104" s="1"/>
  <c r="AZ63" i="104" a="1"/>
  <c r="AZ63" i="104" s="1"/>
  <c r="AP63" i="104" a="1"/>
  <c r="AP63" i="104" s="1"/>
  <c r="BY63" i="104" a="1"/>
  <c r="BY63" i="104" s="1"/>
  <c r="AE63" i="104" a="1"/>
  <c r="AE63" i="104" s="1"/>
  <c r="BS63" i="104" a="1"/>
  <c r="BS63" i="104" s="1"/>
  <c r="BW63" i="104" a="1"/>
  <c r="BW63" i="104" s="1"/>
  <c r="BT63" i="104" a="1"/>
  <c r="BT63" i="104" s="1"/>
  <c r="BU63" i="104" a="1"/>
  <c r="BU63" i="104" s="1"/>
  <c r="T63" i="104"/>
  <c r="BV63" i="104" a="1"/>
  <c r="BV63" i="104" s="1"/>
  <c r="BX63" i="104" a="1"/>
  <c r="BX63" i="104" s="1"/>
  <c r="BI39" i="104" a="1"/>
  <c r="BI39" i="104" s="1"/>
  <c r="BS39" i="104" a="1"/>
  <c r="BS39" i="104" s="1"/>
  <c r="BX39" i="104" a="1"/>
  <c r="BX39" i="104" s="1"/>
  <c r="BT39" i="104" a="1"/>
  <c r="BT39" i="104" s="1"/>
  <c r="T39" i="104"/>
  <c r="BY39" i="104" a="1"/>
  <c r="BY39" i="104" s="1"/>
  <c r="AP39" i="104" a="1"/>
  <c r="AP39" i="104" s="1"/>
  <c r="BU39" i="104" a="1"/>
  <c r="BU39" i="104" s="1"/>
  <c r="BV39" i="104" a="1"/>
  <c r="BV39" i="104" s="1"/>
  <c r="BW39" i="104" a="1"/>
  <c r="BW39" i="104" s="1"/>
  <c r="AE39" i="104" a="1"/>
  <c r="AE39" i="104" s="1"/>
  <c r="AZ39" i="104" a="1"/>
  <c r="AZ39" i="104" s="1"/>
  <c r="BW38" i="99" a="1"/>
  <c r="BW38" i="99" s="1"/>
  <c r="BI84" i="104" a="1"/>
  <c r="BI84" i="104" s="1"/>
  <c r="BW84" i="104" a="1"/>
  <c r="BW84" i="104" s="1"/>
  <c r="BS84" i="104" a="1"/>
  <c r="BS84" i="104" s="1"/>
  <c r="BT84" i="104" a="1"/>
  <c r="BT84" i="104" s="1"/>
  <c r="BU84" i="104" a="1"/>
  <c r="BU84" i="104" s="1"/>
  <c r="BV84" i="104" a="1"/>
  <c r="BV84" i="104" s="1"/>
  <c r="BX84" i="104" a="1"/>
  <c r="BX84" i="104" s="1"/>
  <c r="T84" i="104"/>
  <c r="BR84" i="104" s="1" a="1"/>
  <c r="BR84" i="104" s="1"/>
  <c r="BY84" i="104" a="1"/>
  <c r="BY84" i="104" s="1"/>
  <c r="AP84" i="104" a="1"/>
  <c r="AP84" i="104" s="1"/>
  <c r="AE84" i="104" a="1"/>
  <c r="AE84" i="104" s="1"/>
  <c r="AZ84" i="104" a="1"/>
  <c r="AZ84" i="104" s="1"/>
  <c r="A48" i="105"/>
  <c r="A5" i="105"/>
  <c r="BU60" i="104" a="1"/>
  <c r="BU60" i="104" s="1"/>
  <c r="BX74" i="104" a="1"/>
  <c r="BX74" i="104" s="1"/>
  <c r="BT74" i="104" a="1"/>
  <c r="BT74" i="104" s="1"/>
  <c r="BW74" i="104" a="1"/>
  <c r="BW74" i="104" s="1"/>
  <c r="T74" i="104"/>
  <c r="BY74" i="104" a="1"/>
  <c r="BY74" i="104" s="1"/>
  <c r="BS74" i="104" a="1"/>
  <c r="BS74" i="104" s="1"/>
  <c r="BU74" i="104" a="1"/>
  <c r="BU74" i="104" s="1"/>
  <c r="AP74" i="104" a="1"/>
  <c r="AP74" i="104" s="1"/>
  <c r="BV74" i="104" a="1"/>
  <c r="BV74" i="104" s="1"/>
  <c r="AZ74" i="104" a="1"/>
  <c r="AZ74" i="104" s="1"/>
  <c r="BI22" i="104" a="1"/>
  <c r="BI22" i="104" s="1"/>
  <c r="BV22" i="104" a="1"/>
  <c r="BV22" i="104" s="1"/>
  <c r="BW22" i="104" a="1"/>
  <c r="BW22" i="104" s="1"/>
  <c r="BX22" i="104" a="1"/>
  <c r="BX22" i="104" s="1"/>
  <c r="BY22" i="104" a="1"/>
  <c r="BY22" i="104" s="1"/>
  <c r="BU22" i="104" a="1"/>
  <c r="BU22" i="104" s="1"/>
  <c r="BS22" i="104" a="1"/>
  <c r="BS22" i="104" s="1"/>
  <c r="T22" i="104"/>
  <c r="BT22" i="104" a="1"/>
  <c r="BT22" i="104" s="1"/>
  <c r="AP22" i="104" a="1"/>
  <c r="AP22" i="104" s="1"/>
  <c r="AZ22" i="104" a="1"/>
  <c r="AZ22" i="104" s="1"/>
  <c r="AE22" i="104" a="1"/>
  <c r="AE22" i="104" s="1"/>
  <c r="BX91" i="104" a="1"/>
  <c r="BX91" i="104" s="1"/>
  <c r="AZ91" i="104" a="1"/>
  <c r="AZ91" i="104" s="1"/>
  <c r="BY91" i="104" a="1"/>
  <c r="BY91" i="104" s="1"/>
  <c r="BW91" i="104" a="1"/>
  <c r="BW91" i="104" s="1"/>
  <c r="AE91" i="104" a="1"/>
  <c r="AE91" i="104" s="1"/>
  <c r="BS91" i="104" a="1"/>
  <c r="BS91" i="104" s="1"/>
  <c r="BI91" i="104" a="1"/>
  <c r="BI91" i="104" s="1"/>
  <c r="BT91" i="104" a="1"/>
  <c r="BT91" i="104" s="1"/>
  <c r="T91" i="104"/>
  <c r="BU91" i="104" a="1"/>
  <c r="BU91" i="104" s="1"/>
  <c r="BV91" i="104" a="1"/>
  <c r="BV91" i="104" s="1"/>
  <c r="AP91" i="104" a="1"/>
  <c r="AP91" i="104" s="1"/>
  <c r="BI8" i="104" a="1"/>
  <c r="BI8" i="104" s="1"/>
  <c r="BX8" i="104" a="1"/>
  <c r="BX8" i="104" s="1"/>
  <c r="BY8" i="104" a="1"/>
  <c r="BY8" i="104" s="1"/>
  <c r="BT8" i="104" a="1"/>
  <c r="BT8" i="104" s="1"/>
  <c r="AP8" i="104" a="1"/>
  <c r="AP8" i="104" s="1"/>
  <c r="BS8" i="104" a="1"/>
  <c r="BS8" i="104" s="1"/>
  <c r="T8" i="104"/>
  <c r="BV8" i="104" a="1"/>
  <c r="BV8" i="104" s="1"/>
  <c r="AZ8" i="104" a="1"/>
  <c r="AZ8" i="104" s="1"/>
  <c r="BW8" i="104" a="1"/>
  <c r="BW8" i="104" s="1"/>
  <c r="AE8" i="104" a="1"/>
  <c r="AE8" i="104" s="1"/>
  <c r="A42" i="105"/>
  <c r="BY83" i="104" a="1"/>
  <c r="BY83" i="104" s="1"/>
  <c r="BU83" i="104" a="1"/>
  <c r="BU83" i="104" s="1"/>
  <c r="BW83" i="104" a="1"/>
  <c r="BW83" i="104" s="1"/>
  <c r="BS83" i="104" a="1"/>
  <c r="BS83" i="104" s="1"/>
  <c r="T83" i="104"/>
  <c r="BT83" i="104" a="1"/>
  <c r="BT83" i="104" s="1"/>
  <c r="BV83" i="104" a="1"/>
  <c r="BV83" i="104" s="1"/>
  <c r="BX83" i="104" a="1"/>
  <c r="BX83" i="104" s="1"/>
  <c r="AE83" i="104" a="1"/>
  <c r="AE83" i="104" s="1"/>
  <c r="AP83" i="104" a="1"/>
  <c r="AP83" i="104" s="1"/>
  <c r="AZ83" i="104" a="1"/>
  <c r="AZ83" i="104" s="1"/>
  <c r="BU89" i="104" a="1"/>
  <c r="BU89" i="104" s="1"/>
  <c r="BW89" i="104" a="1"/>
  <c r="BW89" i="104" s="1"/>
  <c r="BY89" i="104" a="1"/>
  <c r="BY89" i="104" s="1"/>
  <c r="BT89" i="104" a="1"/>
  <c r="BT89" i="104" s="1"/>
  <c r="BX89" i="104" a="1"/>
  <c r="BX89" i="104" s="1"/>
  <c r="BS89" i="104" a="1"/>
  <c r="BS89" i="104" s="1"/>
  <c r="BV89" i="104" a="1"/>
  <c r="BV89" i="104" s="1"/>
  <c r="T89" i="104"/>
  <c r="AZ89" i="104" a="1"/>
  <c r="AZ89" i="104" s="1"/>
  <c r="AE89" i="104" a="1"/>
  <c r="AE89" i="104" s="1"/>
  <c r="AP89" i="104" a="1"/>
  <c r="AP89" i="104" s="1"/>
  <c r="CD38" i="99"/>
  <c r="CG38" i="99"/>
  <c r="CH38" i="99"/>
  <c r="BU127" i="104" a="1"/>
  <c r="BU127" i="104" s="1"/>
  <c r="BW127" i="104" a="1"/>
  <c r="BW127" i="104" s="1"/>
  <c r="BX127" i="104" a="1"/>
  <c r="BX127" i="104" s="1"/>
  <c r="BT127" i="104" a="1"/>
  <c r="BT127" i="104" s="1"/>
  <c r="AP127" i="104" a="1"/>
  <c r="AP127" i="104" s="1"/>
  <c r="AE127" i="104" a="1"/>
  <c r="AE127" i="104" s="1"/>
  <c r="BV127" i="104" a="1"/>
  <c r="BV127" i="104" s="1"/>
  <c r="BY127" i="104" a="1"/>
  <c r="BY127" i="104" s="1"/>
  <c r="BS127" i="104" a="1"/>
  <c r="BS127" i="104" s="1"/>
  <c r="T127" i="104"/>
  <c r="BR127" i="104" s="1" a="1"/>
  <c r="BR127" i="104" s="1"/>
  <c r="AZ127" i="104" a="1"/>
  <c r="AZ127" i="104" s="1"/>
  <c r="BI132" i="104" a="1"/>
  <c r="BI132" i="104" s="1"/>
  <c r="BT132" i="104" a="1"/>
  <c r="BT132" i="104" s="1"/>
  <c r="BU132" i="104" a="1"/>
  <c r="BU132" i="104" s="1"/>
  <c r="T132" i="104"/>
  <c r="BR132" i="104" s="1" a="1"/>
  <c r="BR132" i="104" s="1"/>
  <c r="BV132" i="104" a="1"/>
  <c r="BV132" i="104" s="1"/>
  <c r="BW132" i="104" a="1"/>
  <c r="BW132" i="104" s="1"/>
  <c r="BX132" i="104" a="1"/>
  <c r="BX132" i="104" s="1"/>
  <c r="BY132" i="104" a="1"/>
  <c r="BY132" i="104" s="1"/>
  <c r="BS132" i="104" a="1"/>
  <c r="BS132" i="104" s="1"/>
  <c r="AZ132" i="104" a="1"/>
  <c r="AZ132" i="104" s="1"/>
  <c r="AP132" i="104" a="1"/>
  <c r="AP132" i="104" s="1"/>
  <c r="AE132" i="104" a="1"/>
  <c r="AE132" i="104" s="1"/>
  <c r="BR114" i="104" a="1"/>
  <c r="BR114" i="104" s="1"/>
  <c r="CA114" i="104" a="1"/>
  <c r="CA114" i="104" s="1"/>
  <c r="CB114" i="104" a="1"/>
  <c r="CB114" i="104" s="1"/>
  <c r="AF114" i="104" a="1"/>
  <c r="AF114" i="104" s="1"/>
  <c r="CC114" i="104" a="1"/>
  <c r="CC114" i="104" s="1"/>
  <c r="BA114" i="104" a="1"/>
  <c r="BA114" i="104" s="1"/>
  <c r="CD114" i="104" a="1"/>
  <c r="CD114" i="104" s="1"/>
  <c r="BJ114" i="104" a="1"/>
  <c r="BJ114" i="104" s="1"/>
  <c r="BZ114" i="104" a="1"/>
  <c r="BZ114" i="104" s="1"/>
  <c r="CE114" i="104" a="1"/>
  <c r="CE114" i="104" s="1"/>
  <c r="CF114" i="104" a="1"/>
  <c r="CF114" i="104" s="1"/>
  <c r="AQ114" i="104" a="1"/>
  <c r="AQ114" i="104" s="1"/>
  <c r="BI93" i="104" a="1"/>
  <c r="BI93" i="104" s="1"/>
  <c r="BT93" i="104" a="1"/>
  <c r="BT93" i="104" s="1"/>
  <c r="BV93" i="104" a="1"/>
  <c r="BV93" i="104" s="1"/>
  <c r="BW93" i="104" a="1"/>
  <c r="BW93" i="104" s="1"/>
  <c r="BY93" i="104" a="1"/>
  <c r="BY93" i="104" s="1"/>
  <c r="BS93" i="104" a="1"/>
  <c r="BS93" i="104" s="1"/>
  <c r="BU93" i="104" a="1"/>
  <c r="BU93" i="104" s="1"/>
  <c r="BX93" i="104" a="1"/>
  <c r="BX93" i="104" s="1"/>
  <c r="T93" i="104"/>
  <c r="AE93" i="104" a="1"/>
  <c r="AE93" i="104" s="1"/>
  <c r="AP93" i="104" a="1"/>
  <c r="AP93" i="104" s="1"/>
  <c r="AZ93" i="104" a="1"/>
  <c r="AZ93" i="104" s="1"/>
  <c r="BW101" i="104" a="1"/>
  <c r="BW101" i="104" s="1"/>
  <c r="BX101" i="104" a="1"/>
  <c r="BX101" i="104" s="1"/>
  <c r="BY101" i="104" a="1"/>
  <c r="BY101" i="104" s="1"/>
  <c r="BS101" i="104" a="1"/>
  <c r="BS101" i="104" s="1"/>
  <c r="T101" i="104"/>
  <c r="BR101" i="104" s="1" a="1"/>
  <c r="BR101" i="104" s="1"/>
  <c r="BU101" i="104" a="1"/>
  <c r="BU101" i="104" s="1"/>
  <c r="BT101" i="104" a="1"/>
  <c r="BT101" i="104" s="1"/>
  <c r="BV101" i="104" a="1"/>
  <c r="BV101" i="104" s="1"/>
  <c r="AZ101" i="104" a="1"/>
  <c r="AZ101" i="104" s="1"/>
  <c r="AE101" i="104" a="1"/>
  <c r="AE101" i="104" s="1"/>
  <c r="AP101" i="104" a="1"/>
  <c r="AP101" i="104" s="1"/>
  <c r="A141" i="105"/>
  <c r="BI54" i="104" a="1"/>
  <c r="BI54" i="104" s="1"/>
  <c r="BP129" i="105" a="1"/>
  <c r="BP129" i="105" s="1"/>
  <c r="BX15" i="104" a="1"/>
  <c r="BX15" i="104" s="1"/>
  <c r="BS15" i="104" a="1"/>
  <c r="BS15" i="104" s="1"/>
  <c r="BT15" i="104" a="1"/>
  <c r="BT15" i="104" s="1"/>
  <c r="BI15" i="104" a="1"/>
  <c r="BI15" i="104" s="1"/>
  <c r="BV15" i="104" a="1"/>
  <c r="BV15" i="104" s="1"/>
  <c r="BY15" i="104" a="1"/>
  <c r="BY15" i="104" s="1"/>
  <c r="AP15" i="104" a="1"/>
  <c r="AP15" i="104" s="1"/>
  <c r="AE15" i="104" a="1"/>
  <c r="AE15" i="104" s="1"/>
  <c r="AZ15" i="104" a="1"/>
  <c r="AZ15" i="104" s="1"/>
  <c r="BU15" i="104" a="1"/>
  <c r="BU15" i="104" s="1"/>
  <c r="T15" i="104"/>
  <c r="BW15" i="104" a="1"/>
  <c r="BW15" i="104" s="1"/>
  <c r="BT29" i="104" a="1"/>
  <c r="BT29" i="104" s="1"/>
  <c r="T29" i="104"/>
  <c r="BU29" i="104" a="1"/>
  <c r="BU29" i="104" s="1"/>
  <c r="BX29" i="104" a="1"/>
  <c r="BX29" i="104" s="1"/>
  <c r="BY29" i="104" a="1"/>
  <c r="BY29" i="104" s="1"/>
  <c r="BS29" i="104" a="1"/>
  <c r="BS29" i="104" s="1"/>
  <c r="BW29" i="104" a="1"/>
  <c r="BW29" i="104" s="1"/>
  <c r="BV29" i="104" a="1"/>
  <c r="BV29" i="104" s="1"/>
  <c r="AP29" i="104" a="1"/>
  <c r="AP29" i="104" s="1"/>
  <c r="AZ29" i="104" a="1"/>
  <c r="AZ29" i="104" s="1"/>
  <c r="AE29" i="104" a="1"/>
  <c r="AE29" i="104" s="1"/>
  <c r="BI62" i="104" a="1"/>
  <c r="BI62" i="104" s="1"/>
  <c r="BS62" i="104" a="1"/>
  <c r="BS62" i="104" s="1"/>
  <c r="BU62" i="104" a="1"/>
  <c r="BU62" i="104" s="1"/>
  <c r="BX62" i="104" a="1"/>
  <c r="BX62" i="104" s="1"/>
  <c r="BY62" i="104" a="1"/>
  <c r="BY62" i="104" s="1"/>
  <c r="BV62" i="104" a="1"/>
  <c r="BV62" i="104" s="1"/>
  <c r="BW62" i="104" a="1"/>
  <c r="BW62" i="104" s="1"/>
  <c r="BT62" i="104" a="1"/>
  <c r="BT62" i="104" s="1"/>
  <c r="T62" i="104"/>
  <c r="BR62" i="104" s="1" a="1"/>
  <c r="BR62" i="104" s="1"/>
  <c r="AZ62" i="104" a="1"/>
  <c r="AZ62" i="104" s="1"/>
  <c r="AP62" i="104" a="1"/>
  <c r="AP62" i="104" s="1"/>
  <c r="AE62" i="104" a="1"/>
  <c r="AE62" i="104" s="1"/>
  <c r="BI104" i="104" a="1"/>
  <c r="BI104" i="104" s="1"/>
  <c r="BY104" i="104" a="1"/>
  <c r="BY104" i="104" s="1"/>
  <c r="BU104" i="104" a="1"/>
  <c r="BU104" i="104" s="1"/>
  <c r="BS104" i="104" a="1"/>
  <c r="BS104" i="104" s="1"/>
  <c r="BX104" i="104" a="1"/>
  <c r="BX104" i="104" s="1"/>
  <c r="BT104" i="104" a="1"/>
  <c r="BT104" i="104" s="1"/>
  <c r="BV104" i="104" a="1"/>
  <c r="BV104" i="104" s="1"/>
  <c r="BW104" i="104" a="1"/>
  <c r="BW104" i="104" s="1"/>
  <c r="T104" i="104"/>
  <c r="AP104" i="104" a="1"/>
  <c r="AP104" i="104" s="1"/>
  <c r="AE104" i="104" a="1"/>
  <c r="AE104" i="104" s="1"/>
  <c r="AZ104" i="104" a="1"/>
  <c r="AZ104" i="104" s="1"/>
  <c r="BI103" i="104" a="1"/>
  <c r="BI103" i="104" s="1"/>
  <c r="BU103" i="104" a="1"/>
  <c r="BU103" i="104" s="1"/>
  <c r="T103" i="104"/>
  <c r="BR103" i="104" s="1" a="1"/>
  <c r="BR103" i="104" s="1"/>
  <c r="BY103" i="104" a="1"/>
  <c r="BY103" i="104" s="1"/>
  <c r="BV103" i="104" a="1"/>
  <c r="BV103" i="104" s="1"/>
  <c r="BW103" i="104" a="1"/>
  <c r="BW103" i="104" s="1"/>
  <c r="BX103" i="104" a="1"/>
  <c r="BX103" i="104" s="1"/>
  <c r="BS103" i="104" a="1"/>
  <c r="BS103" i="104" s="1"/>
  <c r="BT103" i="104" a="1"/>
  <c r="BT103" i="104" s="1"/>
  <c r="AP103" i="104" a="1"/>
  <c r="AP103" i="104" s="1"/>
  <c r="AZ103" i="104" a="1"/>
  <c r="AZ103" i="104" s="1"/>
  <c r="AE103" i="104" a="1"/>
  <c r="AE103" i="104" s="1"/>
  <c r="A62" i="105"/>
  <c r="DD9" i="105" a="1"/>
  <c r="DD9" i="105" s="1"/>
  <c r="CU9" i="105" a="1"/>
  <c r="CU9" i="105" s="1"/>
  <c r="CU153" i="105" s="1"/>
  <c r="O12" i="102" s="1"/>
  <c r="CZ9" i="105" a="1"/>
  <c r="CZ9" i="105" s="1"/>
  <c r="DG9" i="105" a="1"/>
  <c r="DG9" i="105" s="1"/>
  <c r="DG153" i="105" s="1"/>
  <c r="O15" i="102" s="1"/>
  <c r="BG9" i="105" a="1"/>
  <c r="BG9" i="105" s="1"/>
  <c r="BZ9" i="105" a="1"/>
  <c r="BZ9" i="105" s="1"/>
  <c r="CO9" i="105" a="1"/>
  <c r="CO9" i="105" s="1"/>
  <c r="CH9" i="105" a="1"/>
  <c r="CH9" i="105" s="1"/>
  <c r="DJ9" i="105" a="1"/>
  <c r="DJ9" i="105" s="1"/>
  <c r="BY57" i="104" a="1"/>
  <c r="BY57" i="104" s="1"/>
  <c r="BT57" i="104" a="1"/>
  <c r="BT57" i="104" s="1"/>
  <c r="BX57" i="104" a="1"/>
  <c r="BX57" i="104" s="1"/>
  <c r="BS57" i="104" a="1"/>
  <c r="BS57" i="104" s="1"/>
  <c r="BW57" i="104" a="1"/>
  <c r="BW57" i="104" s="1"/>
  <c r="BV57" i="104" a="1"/>
  <c r="BV57" i="104" s="1"/>
  <c r="T57" i="104"/>
  <c r="BR57" i="104" s="1" a="1"/>
  <c r="BR57" i="104" s="1"/>
  <c r="AE57" i="104" a="1"/>
  <c r="AE57" i="104" s="1"/>
  <c r="AP57" i="104" a="1"/>
  <c r="AP57" i="104" s="1"/>
  <c r="AZ57" i="104" a="1"/>
  <c r="AZ57" i="104" s="1"/>
  <c r="AK86" i="105" a="1"/>
  <c r="AK86" i="105" s="1"/>
  <c r="AQ86" i="105" a="1"/>
  <c r="AQ86" i="105" s="1"/>
  <c r="AR86" i="105" a="1"/>
  <c r="AR86" i="105" s="1"/>
  <c r="AU86" i="105" a="1"/>
  <c r="AU86" i="105" s="1"/>
  <c r="AS86" i="105" a="1"/>
  <c r="AS86" i="105" s="1"/>
  <c r="AV86" i="105" a="1"/>
  <c r="AV86" i="105" s="1"/>
  <c r="AO86" i="105" a="1"/>
  <c r="AO86" i="105" s="1"/>
  <c r="AN86" i="105" a="1"/>
  <c r="AN86" i="105" s="1"/>
  <c r="CA68" i="104" a="1"/>
  <c r="CA68" i="104" s="1"/>
  <c r="CB68" i="104" a="1"/>
  <c r="CB68" i="104" s="1"/>
  <c r="CC68" i="104" a="1"/>
  <c r="CC68" i="104" s="1"/>
  <c r="BZ68" i="104" a="1"/>
  <c r="BZ68" i="104" s="1"/>
  <c r="BR68" i="104" a="1"/>
  <c r="BR68" i="104" s="1"/>
  <c r="CF68" i="104" a="1"/>
  <c r="CF68" i="104" s="1"/>
  <c r="AQ68" i="104" a="1"/>
  <c r="AQ68" i="104" s="1"/>
  <c r="BA68" i="104" a="1"/>
  <c r="BA68" i="104" s="1"/>
  <c r="AF68" i="104" a="1"/>
  <c r="AF68" i="104" s="1"/>
  <c r="CD68" i="104" a="1"/>
  <c r="CD68" i="104" s="1"/>
  <c r="BJ68" i="104" a="1"/>
  <c r="BJ68" i="104" s="1"/>
  <c r="CE68" i="104" a="1"/>
  <c r="CE68" i="104" s="1"/>
  <c r="C40" i="105"/>
  <c r="D40" i="105"/>
  <c r="B40" i="105"/>
  <c r="BS136" i="104" a="1"/>
  <c r="BS136" i="104" s="1"/>
  <c r="BY136" i="104" a="1"/>
  <c r="BY136" i="104" s="1"/>
  <c r="BX136" i="104" a="1"/>
  <c r="BX136" i="104" s="1"/>
  <c r="BT136" i="104" a="1"/>
  <c r="BT136" i="104" s="1"/>
  <c r="BU136" i="104" a="1"/>
  <c r="BU136" i="104" s="1"/>
  <c r="BV136" i="104" a="1"/>
  <c r="BV136" i="104" s="1"/>
  <c r="BW136" i="104" a="1"/>
  <c r="BW136" i="104" s="1"/>
  <c r="T136" i="104"/>
  <c r="AZ136" i="104" a="1"/>
  <c r="AZ136" i="104" s="1"/>
  <c r="AP136" i="104" a="1"/>
  <c r="AP136" i="104" s="1"/>
  <c r="AL86" i="105" a="1"/>
  <c r="AL86" i="105" s="1"/>
  <c r="CN129" i="105" a="1"/>
  <c r="CN129" i="105" s="1"/>
  <c r="CN153" i="105" s="1"/>
  <c r="N11" i="102" s="1"/>
  <c r="CE148" i="104" a="1"/>
  <c r="CE148" i="104" s="1"/>
  <c r="CB148" i="104" a="1"/>
  <c r="CB148" i="104" s="1"/>
  <c r="BZ148" i="104" a="1"/>
  <c r="BZ148" i="104" s="1"/>
  <c r="BA148" i="104" a="1"/>
  <c r="BA148" i="104" s="1"/>
  <c r="CA148" i="104" a="1"/>
  <c r="CA148" i="104" s="1"/>
  <c r="CF148" i="104" a="1"/>
  <c r="CF148" i="104" s="1"/>
  <c r="CC148" i="104" a="1"/>
  <c r="CC148" i="104" s="1"/>
  <c r="CD148" i="104" a="1"/>
  <c r="CD148" i="104" s="1"/>
  <c r="AF148" i="104" a="1"/>
  <c r="AF148" i="104" s="1"/>
  <c r="AQ148" i="104" a="1"/>
  <c r="AQ148" i="104" s="1"/>
  <c r="BJ148" i="104" a="1"/>
  <c r="BJ148" i="104" s="1"/>
  <c r="BI113" i="104" a="1"/>
  <c r="BI113" i="104" s="1"/>
  <c r="BT113" i="104" a="1"/>
  <c r="BT113" i="104" s="1"/>
  <c r="BY113" i="104" a="1"/>
  <c r="BY113" i="104" s="1"/>
  <c r="BU113" i="104" a="1"/>
  <c r="BU113" i="104" s="1"/>
  <c r="BV113" i="104" a="1"/>
  <c r="BV113" i="104" s="1"/>
  <c r="T113" i="104"/>
  <c r="BR113" i="104" s="1" a="1"/>
  <c r="BR113" i="104" s="1"/>
  <c r="BW113" i="104" a="1"/>
  <c r="BW113" i="104" s="1"/>
  <c r="BS113" i="104" a="1"/>
  <c r="BS113" i="104" s="1"/>
  <c r="BX113" i="104" a="1"/>
  <c r="BX113" i="104" s="1"/>
  <c r="AP113" i="104" a="1"/>
  <c r="AP113" i="104" s="1"/>
  <c r="AZ113" i="104" a="1"/>
  <c r="AZ113" i="104" s="1"/>
  <c r="A89" i="105"/>
  <c r="BY131" i="104" a="1"/>
  <c r="BY131" i="104" s="1"/>
  <c r="BT131" i="104" a="1"/>
  <c r="BT131" i="104" s="1"/>
  <c r="BU131" i="104" a="1"/>
  <c r="BU131" i="104" s="1"/>
  <c r="BV131" i="104" a="1"/>
  <c r="BV131" i="104" s="1"/>
  <c r="BW131" i="104" a="1"/>
  <c r="BW131" i="104" s="1"/>
  <c r="T131" i="104"/>
  <c r="BS131" i="104" a="1"/>
  <c r="BS131" i="104" s="1"/>
  <c r="BX131" i="104" a="1"/>
  <c r="BX131" i="104" s="1"/>
  <c r="AZ131" i="104" a="1"/>
  <c r="AZ131" i="104" s="1"/>
  <c r="AP131" i="104" a="1"/>
  <c r="AP131" i="104" s="1"/>
  <c r="AE131" i="104" a="1"/>
  <c r="AE131" i="104" s="1"/>
  <c r="A93" i="105"/>
  <c r="BX95" i="104" a="1"/>
  <c r="BX95" i="104" s="1"/>
  <c r="BY95" i="104" a="1"/>
  <c r="BY95" i="104" s="1"/>
  <c r="BT95" i="104" a="1"/>
  <c r="BT95" i="104" s="1"/>
  <c r="BU95" i="104" a="1"/>
  <c r="BU95" i="104" s="1"/>
  <c r="BV95" i="104" a="1"/>
  <c r="BV95" i="104" s="1"/>
  <c r="BW95" i="104" a="1"/>
  <c r="BW95" i="104" s="1"/>
  <c r="T95" i="104"/>
  <c r="BR95" i="104" s="1" a="1"/>
  <c r="BR95" i="104" s="1"/>
  <c r="BS95" i="104" a="1"/>
  <c r="BS95" i="104" s="1"/>
  <c r="AZ95" i="104" a="1"/>
  <c r="AZ95" i="104" s="1"/>
  <c r="AP95" i="104" a="1"/>
  <c r="AP95" i="104" s="1"/>
  <c r="AE95" i="104" a="1"/>
  <c r="AE95" i="104" s="1"/>
  <c r="A96" i="105"/>
  <c r="BI129" i="104" a="1"/>
  <c r="BI129" i="104" s="1"/>
  <c r="CD49" i="99"/>
  <c r="BY5" i="104" a="1"/>
  <c r="BY5" i="104" s="1"/>
  <c r="BS5" i="104" a="1"/>
  <c r="BS5" i="104" s="1"/>
  <c r="T5" i="104"/>
  <c r="BV5" i="104" a="1"/>
  <c r="BV5" i="104" s="1"/>
  <c r="BX5" i="104" a="1"/>
  <c r="BX5" i="104" s="1"/>
  <c r="BU5" i="104" a="1"/>
  <c r="BU5" i="104" s="1"/>
  <c r="BT5" i="104" a="1"/>
  <c r="BT5" i="104" s="1"/>
  <c r="AP5" i="104" a="1"/>
  <c r="AP5" i="104" s="1"/>
  <c r="AE5" i="104" a="1"/>
  <c r="AE5" i="104" s="1"/>
  <c r="BW5" i="104" a="1"/>
  <c r="BW5" i="104" s="1"/>
  <c r="BR5" i="104" a="1"/>
  <c r="BR5" i="104" s="1"/>
  <c r="AZ5" i="104" a="1"/>
  <c r="AZ5" i="104" s="1"/>
  <c r="A58" i="105"/>
  <c r="BW79" i="104" a="1"/>
  <c r="BW79" i="104" s="1"/>
  <c r="BX79" i="104" a="1"/>
  <c r="BX79" i="104" s="1"/>
  <c r="BT79" i="104" a="1"/>
  <c r="BT79" i="104" s="1"/>
  <c r="BS79" i="104" a="1"/>
  <c r="BS79" i="104" s="1"/>
  <c r="BY79" i="104" a="1"/>
  <c r="BY79" i="104" s="1"/>
  <c r="BU79" i="104" a="1"/>
  <c r="BU79" i="104" s="1"/>
  <c r="BV79" i="104" a="1"/>
  <c r="BV79" i="104" s="1"/>
  <c r="T79" i="104"/>
  <c r="AZ79" i="104" a="1"/>
  <c r="AZ79" i="104" s="1"/>
  <c r="AP79" i="104" a="1"/>
  <c r="AP79" i="104" s="1"/>
  <c r="AE79" i="104" a="1"/>
  <c r="AE79" i="104" s="1"/>
  <c r="A111" i="105"/>
  <c r="BM40" i="104" a="1"/>
  <c r="BM40" i="104" s="1"/>
  <c r="BQ40" i="104" a="1"/>
  <c r="BQ40" i="104" s="1"/>
  <c r="BL40" i="104" a="1"/>
  <c r="BL40" i="104" s="1"/>
  <c r="BL154" i="104" s="1"/>
  <c r="BN40" i="104" a="1"/>
  <c r="BN40" i="104" s="1"/>
  <c r="BP40" i="104" a="1"/>
  <c r="BP40" i="104" s="1"/>
  <c r="BO40" i="104" a="1"/>
  <c r="BO40" i="104" s="1"/>
  <c r="S40" i="104"/>
  <c r="S154" i="104" s="1"/>
  <c r="BK40" i="104" a="1"/>
  <c r="BK40" i="104" s="1"/>
  <c r="AO40" i="104" a="1"/>
  <c r="AO40" i="104" s="1"/>
  <c r="AD40" i="104" a="1"/>
  <c r="AD40" i="104" s="1"/>
  <c r="AE111" i="104" a="1"/>
  <c r="AE111" i="104" s="1"/>
  <c r="BY111" i="104" a="1"/>
  <c r="BY111" i="104" s="1"/>
  <c r="BV111" i="104" a="1"/>
  <c r="BV111" i="104" s="1"/>
  <c r="BW111" i="104" a="1"/>
  <c r="BW111" i="104" s="1"/>
  <c r="BS111" i="104" a="1"/>
  <c r="BS111" i="104" s="1"/>
  <c r="T111" i="104"/>
  <c r="BR111" i="104" s="1" a="1"/>
  <c r="BR111" i="104" s="1"/>
  <c r="BX111" i="104" a="1"/>
  <c r="BX111" i="104" s="1"/>
  <c r="BT111" i="104" a="1"/>
  <c r="BT111" i="104" s="1"/>
  <c r="BU111" i="104" a="1"/>
  <c r="BU111" i="104" s="1"/>
  <c r="AP111" i="104" a="1"/>
  <c r="AP111" i="104" s="1"/>
  <c r="AZ111" i="104" a="1"/>
  <c r="AZ111" i="104" s="1"/>
  <c r="A133" i="105"/>
  <c r="BQ40" i="105" a="1"/>
  <c r="BQ40" i="105" s="1"/>
  <c r="BQ153" i="105" s="1"/>
  <c r="O8" i="102" s="1"/>
  <c r="BP40" i="105" a="1"/>
  <c r="BP40" i="105" s="1"/>
  <c r="BJ40" i="105" a="1"/>
  <c r="BJ40" i="105" s="1"/>
  <c r="BJ153" i="105" s="1"/>
  <c r="H8" i="102" s="1"/>
  <c r="BK40" i="105" a="1"/>
  <c r="BK40" i="105" s="1"/>
  <c r="BH40" i="105" a="1"/>
  <c r="BH40" i="105" s="1"/>
  <c r="BI40" i="105" a="1"/>
  <c r="BI40" i="105" s="1"/>
  <c r="BM40" i="105" a="1"/>
  <c r="BM40" i="105" s="1"/>
  <c r="BO40" i="105" a="1"/>
  <c r="BO40" i="105" s="1"/>
  <c r="BN40" i="105" a="1"/>
  <c r="BN40" i="105" s="1"/>
  <c r="BN153" i="105" s="1"/>
  <c r="L8" i="102" s="1"/>
  <c r="BL40" i="105" a="1"/>
  <c r="BL40" i="105" s="1"/>
  <c r="AW40" i="105" a="1"/>
  <c r="AW40" i="105" s="1"/>
  <c r="AL40" i="105" a="1"/>
  <c r="AL40" i="105" s="1"/>
  <c r="A11" i="105"/>
  <c r="BT126" i="104" a="1"/>
  <c r="BT126" i="104" s="1"/>
  <c r="BU126" i="104" a="1"/>
  <c r="BU126" i="104" s="1"/>
  <c r="BV126" i="104" a="1"/>
  <c r="BV126" i="104" s="1"/>
  <c r="BS126" i="104" a="1"/>
  <c r="BS126" i="104" s="1"/>
  <c r="BW126" i="104" a="1"/>
  <c r="BW126" i="104" s="1"/>
  <c r="BX126" i="104" a="1"/>
  <c r="BX126" i="104" s="1"/>
  <c r="BY126" i="104" a="1"/>
  <c r="BY126" i="104" s="1"/>
  <c r="T126" i="104"/>
  <c r="BR126" i="104" s="1" a="1"/>
  <c r="BR126" i="104" s="1"/>
  <c r="AE126" i="104" a="1"/>
  <c r="AE126" i="104" s="1"/>
  <c r="AP126" i="104" a="1"/>
  <c r="AP126" i="104" s="1"/>
  <c r="AZ126" i="104" a="1"/>
  <c r="AZ126" i="104" s="1"/>
  <c r="BI57" i="104" a="1"/>
  <c r="BI57" i="104" s="1"/>
  <c r="A39" i="105"/>
  <c r="A65" i="105"/>
  <c r="A131" i="105"/>
  <c r="A134" i="105"/>
  <c r="BV56" i="104" a="1"/>
  <c r="BV56" i="104" s="1"/>
  <c r="BW56" i="104" a="1"/>
  <c r="BW56" i="104" s="1"/>
  <c r="BS56" i="104" a="1"/>
  <c r="BS56" i="104" s="1"/>
  <c r="BT56" i="104" a="1"/>
  <c r="BT56" i="104" s="1"/>
  <c r="T56" i="104"/>
  <c r="BR56" i="104" s="1" a="1"/>
  <c r="BR56" i="104" s="1"/>
  <c r="BU56" i="104" a="1"/>
  <c r="BU56" i="104" s="1"/>
  <c r="BX56" i="104" a="1"/>
  <c r="BX56" i="104" s="1"/>
  <c r="BY56" i="104" a="1"/>
  <c r="BY56" i="104" s="1"/>
  <c r="AE56" i="104" a="1"/>
  <c r="AE56" i="104" s="1"/>
  <c r="AZ56" i="104" a="1"/>
  <c r="AZ56" i="104" s="1"/>
  <c r="AP56" i="104" a="1"/>
  <c r="AP56" i="104" s="1"/>
  <c r="CF181" i="99"/>
  <c r="CI181" i="99"/>
  <c r="A104" i="105"/>
  <c r="BI48" i="104" a="1"/>
  <c r="BI48" i="104" s="1"/>
  <c r="A109" i="105"/>
  <c r="BI10" i="104" a="1"/>
  <c r="BI10" i="104" s="1"/>
  <c r="BI21" i="104" a="1"/>
  <c r="BI21" i="104" s="1"/>
  <c r="BW21" i="104" a="1"/>
  <c r="BW21" i="104" s="1"/>
  <c r="BS21" i="104" a="1"/>
  <c r="BS21" i="104" s="1"/>
  <c r="BY21" i="104" a="1"/>
  <c r="BY21" i="104" s="1"/>
  <c r="BT21" i="104" a="1"/>
  <c r="BT21" i="104" s="1"/>
  <c r="BU21" i="104" a="1"/>
  <c r="BU21" i="104" s="1"/>
  <c r="T21" i="104"/>
  <c r="BR21" i="104" s="1" a="1"/>
  <c r="BR21" i="104" s="1"/>
  <c r="BV21" i="104" a="1"/>
  <c r="BV21" i="104" s="1"/>
  <c r="BX21" i="104" a="1"/>
  <c r="BX21" i="104" s="1"/>
  <c r="AP21" i="104" a="1"/>
  <c r="AP21" i="104" s="1"/>
  <c r="AE21" i="104" a="1"/>
  <c r="AE21" i="104" s="1"/>
  <c r="AZ21" i="104" a="1"/>
  <c r="AZ21" i="104" s="1"/>
  <c r="CD168" i="99"/>
  <c r="CG168" i="99"/>
  <c r="CH168" i="99"/>
  <c r="BI55" i="104" a="1"/>
  <c r="BI55" i="104" s="1"/>
  <c r="BS55" i="104" a="1"/>
  <c r="BS55" i="104" s="1"/>
  <c r="BT55" i="104" a="1"/>
  <c r="BT55" i="104" s="1"/>
  <c r="BX55" i="104" a="1"/>
  <c r="BX55" i="104" s="1"/>
  <c r="BU55" i="104" a="1"/>
  <c r="BU55" i="104" s="1"/>
  <c r="BY55" i="104" a="1"/>
  <c r="BY55" i="104" s="1"/>
  <c r="BV55" i="104" a="1"/>
  <c r="BV55" i="104" s="1"/>
  <c r="BW55" i="104" a="1"/>
  <c r="BW55" i="104" s="1"/>
  <c r="T55" i="104"/>
  <c r="AE55" i="104" a="1"/>
  <c r="AE55" i="104" s="1"/>
  <c r="AP55" i="104" a="1"/>
  <c r="AP55" i="104" s="1"/>
  <c r="AZ55" i="104" a="1"/>
  <c r="AZ55" i="104" s="1"/>
  <c r="AL28" i="105" a="1"/>
  <c r="AL28" i="105" s="1"/>
  <c r="AQ28" i="105" a="1"/>
  <c r="AQ28" i="105" s="1"/>
  <c r="BV50" i="99" a="1"/>
  <c r="BV50" i="99" s="1"/>
  <c r="AL138" i="105" a="1"/>
  <c r="AL138" i="105" s="1"/>
  <c r="BW50" i="99" a="1"/>
  <c r="BW50" i="99" s="1"/>
  <c r="BV218" i="99" a="1"/>
  <c r="BV218" i="99" s="1"/>
  <c r="BY218" i="99" a="1"/>
  <c r="BY218" i="99" s="1"/>
  <c r="BW218" i="99" a="1"/>
  <c r="BW218" i="99" s="1"/>
  <c r="BX218" i="99" a="1"/>
  <c r="BX218" i="99" s="1"/>
  <c r="A91" i="105"/>
  <c r="CD178" i="99"/>
  <c r="A108" i="105"/>
  <c r="D28" i="105"/>
  <c r="BW6" i="99" a="1"/>
  <c r="BW6" i="99" s="1"/>
  <c r="BV6" i="99" a="1"/>
  <c r="BV6" i="99" s="1"/>
  <c r="BX6" i="99" a="1"/>
  <c r="BX6" i="99" s="1"/>
  <c r="BY6" i="99" a="1"/>
  <c r="BY6" i="99" s="1"/>
  <c r="CE178" i="99"/>
  <c r="A135" i="105"/>
  <c r="CD219" i="99"/>
  <c r="CD14" i="99"/>
  <c r="G28" i="105"/>
  <c r="B28" i="105"/>
  <c r="CD50" i="99"/>
  <c r="CE50" i="99"/>
  <c r="BV178" i="99" a="1"/>
  <c r="BV178" i="99" s="1"/>
  <c r="BX178" i="99" a="1"/>
  <c r="BX178" i="99" s="1"/>
  <c r="BY178" i="99" a="1"/>
  <c r="BY178" i="99" s="1"/>
  <c r="BW178" i="99" a="1"/>
  <c r="BW178" i="99" s="1"/>
  <c r="BV219" i="99" a="1"/>
  <c r="BV219" i="99" s="1"/>
  <c r="BW219" i="99" a="1"/>
  <c r="BW219" i="99" s="1"/>
  <c r="BX219" i="99" a="1"/>
  <c r="BX219" i="99" s="1"/>
  <c r="CE63" i="99"/>
  <c r="CD220" i="99"/>
  <c r="CE220" i="99"/>
  <c r="BV220" i="99" a="1"/>
  <c r="BV220" i="99" s="1"/>
  <c r="CF224" i="99"/>
  <c r="DA153" i="105"/>
  <c r="L14" i="102" s="1"/>
  <c r="K15" i="102" s="1"/>
  <c r="AA15" i="102" s="1"/>
  <c r="BY219" i="99" a="1"/>
  <c r="BY219" i="99" s="1"/>
  <c r="BY220" i="99" a="1"/>
  <c r="BY220" i="99" s="1"/>
  <c r="BX220" i="99" a="1"/>
  <c r="BX220" i="99" s="1"/>
  <c r="CE6" i="99"/>
  <c r="CD63" i="99"/>
  <c r="CQ153" i="105"/>
  <c r="K12" i="102" s="1"/>
  <c r="AA12" i="102" s="1"/>
  <c r="CR153" i="105"/>
  <c r="L12" i="102" s="1"/>
  <c r="AB12" i="102" s="1"/>
  <c r="AT138" i="105" a="1"/>
  <c r="AT138" i="105" s="1"/>
  <c r="AS138" i="105" a="1"/>
  <c r="AS138" i="105" s="1"/>
  <c r="AR138" i="105" a="1"/>
  <c r="AR138" i="105" s="1"/>
  <c r="AN138" i="105" a="1"/>
  <c r="AN138" i="105" s="1"/>
  <c r="AK138" i="105" a="1"/>
  <c r="AK138" i="105" s="1"/>
  <c r="AP138" i="105" a="1"/>
  <c r="AP138" i="105" s="1"/>
  <c r="AM138" i="105" a="1"/>
  <c r="AM138" i="105" s="1"/>
  <c r="AO138" i="105" a="1"/>
  <c r="AO138" i="105" s="1"/>
  <c r="AV138" i="105" a="1"/>
  <c r="AV138" i="105" s="1"/>
  <c r="AB24" i="102"/>
  <c r="D32" i="102"/>
  <c r="T32" i="102" s="1"/>
  <c r="CE218" i="99"/>
  <c r="CF218" i="99"/>
  <c r="CD6" i="99"/>
  <c r="CF219" i="99"/>
  <c r="AU85" i="105" a="1"/>
  <c r="AU85" i="105" s="1"/>
  <c r="AR85" i="105" a="1"/>
  <c r="AR85" i="105" s="1"/>
  <c r="AO85" i="105" a="1"/>
  <c r="AO85" i="105" s="1"/>
  <c r="AN85" i="105" a="1"/>
  <c r="AN85" i="105" s="1"/>
  <c r="AS85" i="105" a="1"/>
  <c r="AS85" i="105" s="1"/>
  <c r="AT85" i="105" a="1"/>
  <c r="AT85" i="105" s="1"/>
  <c r="AP85" i="105" a="1"/>
  <c r="AP85" i="105" s="1"/>
  <c r="AV85" i="105" a="1"/>
  <c r="AV85" i="105" s="1"/>
  <c r="AM85" i="105" a="1"/>
  <c r="AM85" i="105" s="1"/>
  <c r="AK85" i="105" a="1"/>
  <c r="AK85" i="105" s="1"/>
  <c r="L29" i="102"/>
  <c r="D29" i="102"/>
  <c r="T29" i="102" s="1"/>
  <c r="Y24" i="102"/>
  <c r="AP28" i="105" a="1"/>
  <c r="AP28" i="105" s="1"/>
  <c r="AR28" i="105" a="1"/>
  <c r="AR28" i="105" s="1"/>
  <c r="AO28" i="105" a="1"/>
  <c r="AO28" i="105" s="1"/>
  <c r="AS28" i="105" a="1"/>
  <c r="AS28" i="105" s="1"/>
  <c r="AN28" i="105" a="1"/>
  <c r="AN28" i="105" s="1"/>
  <c r="AK28" i="105" a="1"/>
  <c r="AK28" i="105" s="1"/>
  <c r="AM28" i="105" a="1"/>
  <c r="AM28" i="105" s="1"/>
  <c r="AV28" i="105" a="1"/>
  <c r="AV28" i="105" s="1"/>
  <c r="AT28" i="105" a="1"/>
  <c r="AT28" i="105" s="1"/>
  <c r="AT140" i="105" a="1"/>
  <c r="AT140" i="105" s="1"/>
  <c r="AO140" i="105" a="1"/>
  <c r="AO140" i="105" s="1"/>
  <c r="AN140" i="105" a="1"/>
  <c r="AN140" i="105" s="1"/>
  <c r="AU140" i="105" a="1"/>
  <c r="AU140" i="105" s="1"/>
  <c r="AM140" i="105" a="1"/>
  <c r="AM140" i="105" s="1"/>
  <c r="AS140" i="105" a="1"/>
  <c r="AS140" i="105" s="1"/>
  <c r="AP140" i="105" a="1"/>
  <c r="AP140" i="105" s="1"/>
  <c r="AV140" i="105" a="1"/>
  <c r="AV140" i="105" s="1"/>
  <c r="AR140" i="105" a="1"/>
  <c r="AR140" i="105" s="1"/>
  <c r="AK140" i="105" a="1"/>
  <c r="AK140" i="105" s="1"/>
  <c r="CE224" i="99"/>
  <c r="CE14" i="99"/>
  <c r="A73" i="105"/>
  <c r="A98" i="105"/>
  <c r="M32" i="102"/>
  <c r="A41" i="105"/>
  <c r="A86" i="105"/>
  <c r="A36" i="105"/>
  <c r="A31" i="105"/>
  <c r="A81" i="105"/>
  <c r="A26" i="105"/>
  <c r="A117" i="105"/>
  <c r="A59" i="105"/>
  <c r="A44" i="105"/>
  <c r="A66" i="105"/>
  <c r="A38" i="105"/>
  <c r="A139" i="105"/>
  <c r="N29" i="102"/>
  <c r="BV5" i="99" a="1"/>
  <c r="BV5" i="99" s="1"/>
  <c r="BY5" i="99" a="1"/>
  <c r="BY5" i="99" s="1"/>
  <c r="BW5" i="99" a="1"/>
  <c r="BW5" i="99" s="1"/>
  <c r="BX5" i="99" a="1"/>
  <c r="BX5" i="99" s="1"/>
  <c r="BV80" i="99" a="1"/>
  <c r="BV80" i="99" s="1"/>
  <c r="BY80" i="99" a="1"/>
  <c r="BY80" i="99" s="1"/>
  <c r="BX80" i="99" a="1"/>
  <c r="BX80" i="99" s="1"/>
  <c r="BW80" i="99" a="1"/>
  <c r="BW80" i="99" s="1"/>
  <c r="BV160" i="99" a="1"/>
  <c r="BV160" i="99" s="1"/>
  <c r="BY160" i="99" a="1"/>
  <c r="BY160" i="99" s="1"/>
  <c r="BW160" i="99" a="1"/>
  <c r="BW160" i="99" s="1"/>
  <c r="BX160" i="99" a="1"/>
  <c r="BX160" i="99" s="1"/>
  <c r="BY81" i="99" a="1"/>
  <c r="BY81" i="99" s="1"/>
  <c r="BV81" i="99" a="1"/>
  <c r="BV81" i="99" s="1"/>
  <c r="BW81" i="99" a="1"/>
  <c r="BW81" i="99" s="1"/>
  <c r="BX81" i="99" a="1"/>
  <c r="BX81" i="99" s="1"/>
  <c r="BR90" i="104" a="1"/>
  <c r="BR90" i="104" s="1"/>
  <c r="BA90" i="104" a="1"/>
  <c r="BA90" i="104" s="1"/>
  <c r="BJ90" i="104" a="1"/>
  <c r="BJ90" i="104" s="1"/>
  <c r="CE90" i="104" a="1"/>
  <c r="CE90" i="104" s="1"/>
  <c r="CC90" i="104" a="1"/>
  <c r="CC90" i="104" s="1"/>
  <c r="CD90" i="104" a="1"/>
  <c r="CD90" i="104" s="1"/>
  <c r="BZ90" i="104" a="1"/>
  <c r="BZ90" i="104" s="1"/>
  <c r="CA90" i="104" a="1"/>
  <c r="CA90" i="104" s="1"/>
  <c r="AQ90" i="104" a="1"/>
  <c r="AQ90" i="104" s="1"/>
  <c r="AF90" i="104" a="1"/>
  <c r="AF90" i="104" s="1"/>
  <c r="CB90" i="104" a="1"/>
  <c r="CB90" i="104" s="1"/>
  <c r="BV48" i="99" a="1"/>
  <c r="BV48" i="99" s="1"/>
  <c r="BY48" i="99" a="1"/>
  <c r="BY48" i="99" s="1"/>
  <c r="BX48" i="99" a="1"/>
  <c r="BX48" i="99" s="1"/>
  <c r="BW48" i="99" a="1"/>
  <c r="BW48" i="99" s="1"/>
  <c r="BY175" i="99" a="1"/>
  <c r="BY175" i="99" s="1"/>
  <c r="BV175" i="99" a="1"/>
  <c r="BV175" i="99" s="1"/>
  <c r="BW175" i="99" a="1"/>
  <c r="BW175" i="99" s="1"/>
  <c r="BX175" i="99" a="1"/>
  <c r="BX175" i="99" s="1"/>
  <c r="BV13" i="99" a="1"/>
  <c r="BV13" i="99" s="1"/>
  <c r="BY13" i="99" a="1"/>
  <c r="BY13" i="99" s="1"/>
  <c r="BW13" i="99" a="1"/>
  <c r="BW13" i="99" s="1"/>
  <c r="BX13" i="99" a="1"/>
  <c r="BX13" i="99" s="1"/>
  <c r="BY68" i="99" a="1"/>
  <c r="BY68" i="99" s="1"/>
  <c r="BV68" i="99" a="1"/>
  <c r="BV68" i="99" s="1"/>
  <c r="BX68" i="99" a="1"/>
  <c r="BX68" i="99" s="1"/>
  <c r="BW68" i="99" a="1"/>
  <c r="BW68" i="99" s="1"/>
  <c r="BX42" i="99" a="1"/>
  <c r="BX42" i="99" s="1"/>
  <c r="BV42" i="99" a="1"/>
  <c r="BV42" i="99" s="1"/>
  <c r="BY42" i="99" a="1"/>
  <c r="BY42" i="99" s="1"/>
  <c r="BW42" i="99" a="1"/>
  <c r="BW42" i="99" s="1"/>
  <c r="A122" i="105"/>
  <c r="A145" i="105"/>
  <c r="BY82" i="99" a="1"/>
  <c r="BY82" i="99" s="1"/>
  <c r="BV82" i="99" a="1"/>
  <c r="BV82" i="99" s="1"/>
  <c r="BW82" i="99" a="1"/>
  <c r="BW82" i="99" s="1"/>
  <c r="BX82" i="99" a="1"/>
  <c r="BX82" i="99" s="1"/>
  <c r="BV29" i="99" a="1"/>
  <c r="BV29" i="99" s="1"/>
  <c r="BY29" i="99" a="1"/>
  <c r="BY29" i="99" s="1"/>
  <c r="BX29" i="99" a="1"/>
  <c r="BX29" i="99" s="1"/>
  <c r="BW29" i="99" a="1"/>
  <c r="BW29" i="99" s="1"/>
  <c r="BV165" i="99" a="1"/>
  <c r="BV165" i="99" s="1"/>
  <c r="BY165" i="99" a="1"/>
  <c r="BY165" i="99" s="1"/>
  <c r="BX165" i="99" a="1"/>
  <c r="BX165" i="99" s="1"/>
  <c r="BW165" i="99" a="1"/>
  <c r="BW165" i="99" s="1"/>
  <c r="BV173" i="99" a="1"/>
  <c r="BV173" i="99" s="1"/>
  <c r="BX173" i="99" a="1"/>
  <c r="BX173" i="99" s="1"/>
  <c r="BW173" i="99" a="1"/>
  <c r="BW173" i="99" s="1"/>
  <c r="BY173" i="99" a="1"/>
  <c r="BY173" i="99" s="1"/>
  <c r="BX166" i="99" a="1"/>
  <c r="BX166" i="99" s="1"/>
  <c r="BY166" i="99" a="1"/>
  <c r="BY166" i="99" s="1"/>
  <c r="BV166" i="99" a="1"/>
  <c r="BV166" i="99" s="1"/>
  <c r="BW166" i="99" a="1"/>
  <c r="BW166" i="99" s="1"/>
  <c r="BY136" i="99" a="1"/>
  <c r="BY136" i="99" s="1"/>
  <c r="BV136" i="99" a="1"/>
  <c r="BV136" i="99" s="1"/>
  <c r="BX136" i="99" a="1"/>
  <c r="BX136" i="99" s="1"/>
  <c r="BW136" i="99" a="1"/>
  <c r="BW136" i="99" s="1"/>
  <c r="BH153" i="104"/>
  <c r="O25" i="102" s="1"/>
  <c r="E35" i="102" s="1"/>
  <c r="U35" i="102" s="1"/>
  <c r="BY2" i="99" a="1"/>
  <c r="BY2" i="99" s="1"/>
  <c r="BV2" i="99" a="1"/>
  <c r="BV2" i="99" s="1"/>
  <c r="BW2" i="99" a="1"/>
  <c r="BW2" i="99" s="1"/>
  <c r="BX2" i="99" a="1"/>
  <c r="BX2" i="99" s="1"/>
  <c r="BY158" i="99" a="1"/>
  <c r="BY158" i="99" s="1"/>
  <c r="BV158" i="99" a="1"/>
  <c r="BV158" i="99" s="1"/>
  <c r="BX158" i="99" a="1"/>
  <c r="BX158" i="99" s="1"/>
  <c r="BW158" i="99" a="1"/>
  <c r="BW158" i="99" s="1"/>
  <c r="BV14" i="99" a="1"/>
  <c r="BV14" i="99" s="1"/>
  <c r="BW14" i="99" a="1"/>
  <c r="BW14" i="99" s="1"/>
  <c r="BY14" i="99" a="1"/>
  <c r="BY14" i="99" s="1"/>
  <c r="BX14" i="99" a="1"/>
  <c r="BX14" i="99" s="1"/>
  <c r="A90" i="105"/>
  <c r="M30" i="102"/>
  <c r="J33" i="102" s="1"/>
  <c r="Z33" i="102" s="1"/>
  <c r="A102" i="105"/>
  <c r="A24" i="105"/>
  <c r="A88" i="105"/>
  <c r="L30" i="102"/>
  <c r="J32" i="102" s="1"/>
  <c r="Z32" i="102" s="1"/>
  <c r="CL153" i="104"/>
  <c r="O29" i="102" s="1"/>
  <c r="CX153" i="104"/>
  <c r="O32" i="102" s="1"/>
  <c r="A110" i="105"/>
  <c r="A80" i="105"/>
  <c r="A123" i="105"/>
  <c r="A99" i="105"/>
  <c r="N32" i="102"/>
  <c r="AD32" i="102" s="1"/>
  <c r="N25" i="102"/>
  <c r="E34" i="102" s="1"/>
  <c r="U34" i="102" s="1"/>
  <c r="A144" i="105"/>
  <c r="A76" i="105"/>
  <c r="A67" i="105"/>
  <c r="N33" i="102"/>
  <c r="AD33" i="102" s="1"/>
  <c r="A45" i="105"/>
  <c r="A105" i="105"/>
  <c r="A34" i="105"/>
  <c r="A51" i="105"/>
  <c r="A9" i="105"/>
  <c r="A150" i="105"/>
  <c r="A7" i="105"/>
  <c r="A19" i="105"/>
  <c r="DA153" i="104"/>
  <c r="O34" i="102" s="1"/>
  <c r="N35" i="102" s="1"/>
  <c r="AD35" i="102" s="1"/>
  <c r="A61" i="105"/>
  <c r="A64" i="105"/>
  <c r="CQ153" i="104"/>
  <c r="O30" i="102" s="1"/>
  <c r="J35" i="102" s="1"/>
  <c r="Z35" i="102" s="1"/>
  <c r="BH154" i="104"/>
  <c r="A55" i="105"/>
  <c r="A140" i="105"/>
  <c r="A35" i="105"/>
  <c r="A60" i="105"/>
  <c r="M29" i="102"/>
  <c r="A27" i="105"/>
  <c r="N30" i="102"/>
  <c r="AD30" i="102" s="1"/>
  <c r="A138" i="105"/>
  <c r="A3" i="105"/>
  <c r="A20" i="105"/>
  <c r="CT153" i="104"/>
  <c r="N31" i="102" s="1"/>
  <c r="DA154" i="104"/>
  <c r="CS153" i="104"/>
  <c r="M31" i="102" s="1"/>
  <c r="CQ154" i="104"/>
  <c r="CR153" i="104"/>
  <c r="L31" i="102" s="1"/>
  <c r="CX154" i="104"/>
  <c r="AT153" i="104"/>
  <c r="K24" i="102" s="1"/>
  <c r="AT154" i="104"/>
  <c r="CZ153" i="104"/>
  <c r="O33" i="102" s="1"/>
  <c r="AE33" i="102" s="1"/>
  <c r="BD154" i="104"/>
  <c r="A23" i="105"/>
  <c r="AX153" i="104"/>
  <c r="O24" i="102" s="1"/>
  <c r="AE24" i="102" s="1"/>
  <c r="A116" i="105"/>
  <c r="CM153" i="104"/>
  <c r="BD153" i="104"/>
  <c r="K25" i="102" s="1"/>
  <c r="CT154" i="104"/>
  <c r="CM154" i="104"/>
  <c r="CL154" i="104"/>
  <c r="AZ118" i="104" a="1"/>
  <c r="AZ118" i="104" s="1"/>
  <c r="BU118" i="104" a="1"/>
  <c r="BU118" i="104" s="1"/>
  <c r="BW118" i="104" a="1"/>
  <c r="BW118" i="104" s="1"/>
  <c r="BX118" i="104" a="1"/>
  <c r="BX118" i="104" s="1"/>
  <c r="BY118" i="104" a="1"/>
  <c r="BY118" i="104" s="1"/>
  <c r="BS118" i="104" a="1"/>
  <c r="BS118" i="104" s="1"/>
  <c r="BT118" i="104" a="1"/>
  <c r="BT118" i="104" s="1"/>
  <c r="BV118" i="104" a="1"/>
  <c r="BV118" i="104" s="1"/>
  <c r="AZ138" i="104" a="1"/>
  <c r="AZ138" i="104" s="1"/>
  <c r="BT138" i="104" a="1"/>
  <c r="BT138" i="104" s="1"/>
  <c r="BU138" i="104" a="1"/>
  <c r="BU138" i="104" s="1"/>
  <c r="BS138" i="104" a="1"/>
  <c r="BS138" i="104" s="1"/>
  <c r="BV138" i="104" a="1"/>
  <c r="BV138" i="104" s="1"/>
  <c r="BW138" i="104" a="1"/>
  <c r="BW138" i="104" s="1"/>
  <c r="BX138" i="104" a="1"/>
  <c r="BX138" i="104" s="1"/>
  <c r="BY138" i="104" a="1"/>
  <c r="BY138" i="104" s="1"/>
  <c r="AZ66" i="104" a="1"/>
  <c r="AZ66" i="104" s="1"/>
  <c r="BY66" i="104" a="1"/>
  <c r="BY66" i="104" s="1"/>
  <c r="BS66" i="104" a="1"/>
  <c r="BS66" i="104" s="1"/>
  <c r="BT66" i="104" a="1"/>
  <c r="BT66" i="104" s="1"/>
  <c r="BU66" i="104" a="1"/>
  <c r="BU66" i="104" s="1"/>
  <c r="BV66" i="104" a="1"/>
  <c r="BV66" i="104" s="1"/>
  <c r="BW66" i="104" a="1"/>
  <c r="BW66" i="104" s="1"/>
  <c r="BX66" i="104" a="1"/>
  <c r="BX66" i="104" s="1"/>
  <c r="AZ46" i="104" a="1"/>
  <c r="AZ46" i="104" s="1"/>
  <c r="BS46" i="104" a="1"/>
  <c r="BS46" i="104" s="1"/>
  <c r="BT46" i="104" a="1"/>
  <c r="BT46" i="104" s="1"/>
  <c r="BX46" i="104" a="1"/>
  <c r="BX46" i="104" s="1"/>
  <c r="BY46" i="104" a="1"/>
  <c r="BY46" i="104" s="1"/>
  <c r="BU46" i="104" a="1"/>
  <c r="BU46" i="104" s="1"/>
  <c r="BV46" i="104" a="1"/>
  <c r="BV46" i="104" s="1"/>
  <c r="BW46" i="104" a="1"/>
  <c r="BW46" i="104" s="1"/>
  <c r="AZ34" i="104" a="1"/>
  <c r="AZ34" i="104" s="1"/>
  <c r="BW34" i="104" a="1"/>
  <c r="BW34" i="104" s="1"/>
  <c r="BY34" i="104" a="1"/>
  <c r="BY34" i="104" s="1"/>
  <c r="BS34" i="104" a="1"/>
  <c r="BS34" i="104" s="1"/>
  <c r="BT34" i="104" a="1"/>
  <c r="BT34" i="104" s="1"/>
  <c r="BU34" i="104" a="1"/>
  <c r="BU34" i="104" s="1"/>
  <c r="BV34" i="104" a="1"/>
  <c r="BV34" i="104" s="1"/>
  <c r="BX34" i="104" a="1"/>
  <c r="BX34" i="104" s="1"/>
  <c r="AZ70" i="104" a="1"/>
  <c r="AZ70" i="104" s="1"/>
  <c r="BT70" i="104" a="1"/>
  <c r="BT70" i="104" s="1"/>
  <c r="BU70" i="104" a="1"/>
  <c r="BU70" i="104" s="1"/>
  <c r="BV70" i="104" a="1"/>
  <c r="BV70" i="104" s="1"/>
  <c r="BW70" i="104" a="1"/>
  <c r="BW70" i="104" s="1"/>
  <c r="BX70" i="104" a="1"/>
  <c r="BX70" i="104" s="1"/>
  <c r="BY70" i="104" a="1"/>
  <c r="BY70" i="104" s="1"/>
  <c r="BS70" i="104" a="1"/>
  <c r="BS70" i="104" s="1"/>
  <c r="AZ140" i="104" a="1"/>
  <c r="AZ140" i="104" s="1"/>
  <c r="BW140" i="104" a="1"/>
  <c r="BW140" i="104" s="1"/>
  <c r="BX140" i="104" a="1"/>
  <c r="BX140" i="104" s="1"/>
  <c r="BS140" i="104" a="1"/>
  <c r="BS140" i="104" s="1"/>
  <c r="BT140" i="104" a="1"/>
  <c r="BT140" i="104" s="1"/>
  <c r="BU140" i="104" a="1"/>
  <c r="BU140" i="104" s="1"/>
  <c r="BV140" i="104" a="1"/>
  <c r="BV140" i="104" s="1"/>
  <c r="BY140" i="104" a="1"/>
  <c r="BY140" i="104" s="1"/>
  <c r="AZ59" i="104" a="1"/>
  <c r="AZ59" i="104" s="1"/>
  <c r="BV59" i="104" a="1"/>
  <c r="BV59" i="104" s="1"/>
  <c r="BW59" i="104" a="1"/>
  <c r="BW59" i="104" s="1"/>
  <c r="BX59" i="104" a="1"/>
  <c r="BX59" i="104" s="1"/>
  <c r="BY59" i="104" a="1"/>
  <c r="BY59" i="104" s="1"/>
  <c r="BS59" i="104" a="1"/>
  <c r="BS59" i="104" s="1"/>
  <c r="BT59" i="104" a="1"/>
  <c r="BT59" i="104" s="1"/>
  <c r="BU59" i="104" a="1"/>
  <c r="BU59" i="104" s="1"/>
  <c r="AZ116" i="104" a="1"/>
  <c r="AZ116" i="104" s="1"/>
  <c r="BT116" i="104" a="1"/>
  <c r="BT116" i="104" s="1"/>
  <c r="BY116" i="104" a="1"/>
  <c r="BY116" i="104" s="1"/>
  <c r="BU116" i="104" a="1"/>
  <c r="BU116" i="104" s="1"/>
  <c r="BS116" i="104" a="1"/>
  <c r="BS116" i="104" s="1"/>
  <c r="BV116" i="104" a="1"/>
  <c r="BV116" i="104" s="1"/>
  <c r="BW116" i="104" a="1"/>
  <c r="BW116" i="104" s="1"/>
  <c r="BX116" i="104" a="1"/>
  <c r="BX116" i="104" s="1"/>
  <c r="AZ31" i="104" a="1"/>
  <c r="AZ31" i="104" s="1"/>
  <c r="BV31" i="104" a="1"/>
  <c r="BV31" i="104" s="1"/>
  <c r="BT31" i="104" a="1"/>
  <c r="BT31" i="104" s="1"/>
  <c r="BU31" i="104" a="1"/>
  <c r="BU31" i="104" s="1"/>
  <c r="BW31" i="104" a="1"/>
  <c r="BW31" i="104" s="1"/>
  <c r="BX31" i="104" a="1"/>
  <c r="BX31" i="104" s="1"/>
  <c r="BY31" i="104" a="1"/>
  <c r="BY31" i="104" s="1"/>
  <c r="BS31" i="104" a="1"/>
  <c r="BS31" i="104" s="1"/>
  <c r="AZ4" i="104" a="1"/>
  <c r="AZ4" i="104" s="1"/>
  <c r="BY4" i="104" a="1"/>
  <c r="BY4" i="104" s="1"/>
  <c r="BS4" i="104" a="1"/>
  <c r="BS4" i="104" s="1"/>
  <c r="BT4" i="104" a="1"/>
  <c r="BT4" i="104" s="1"/>
  <c r="BU4" i="104" a="1"/>
  <c r="BU4" i="104" s="1"/>
  <c r="BV4" i="104" a="1"/>
  <c r="BV4" i="104" s="1"/>
  <c r="BW4" i="104" a="1"/>
  <c r="BW4" i="104" s="1"/>
  <c r="BX4" i="104" a="1"/>
  <c r="BX4" i="104" s="1"/>
  <c r="BN154" i="104"/>
  <c r="BN153" i="104"/>
  <c r="L26" i="102" s="1"/>
  <c r="CU154" i="104"/>
  <c r="CR154" i="104"/>
  <c r="CJ153" i="105"/>
  <c r="J11" i="102" s="1"/>
  <c r="AZ151" i="104" a="1"/>
  <c r="AZ151" i="104" s="1"/>
  <c r="BW151" i="104" a="1"/>
  <c r="BW151" i="104" s="1"/>
  <c r="BV151" i="104" a="1"/>
  <c r="BV151" i="104" s="1"/>
  <c r="BX151" i="104" a="1"/>
  <c r="BX151" i="104" s="1"/>
  <c r="BY151" i="104" a="1"/>
  <c r="BY151" i="104" s="1"/>
  <c r="BS151" i="104" a="1"/>
  <c r="BS151" i="104" s="1"/>
  <c r="BT151" i="104" a="1"/>
  <c r="BT151" i="104" s="1"/>
  <c r="BU151" i="104" a="1"/>
  <c r="BU151" i="104" s="1"/>
  <c r="AZ7" i="104" a="1"/>
  <c r="AZ7" i="104" s="1"/>
  <c r="BU7" i="104" a="1"/>
  <c r="BU7" i="104" s="1"/>
  <c r="BV7" i="104" a="1"/>
  <c r="BV7" i="104" s="1"/>
  <c r="BW7" i="104" a="1"/>
  <c r="BW7" i="104" s="1"/>
  <c r="BS7" i="104" a="1"/>
  <c r="BS7" i="104" s="1"/>
  <c r="BT7" i="104" a="1"/>
  <c r="BT7" i="104" s="1"/>
  <c r="BX7" i="104" a="1"/>
  <c r="BX7" i="104" s="1"/>
  <c r="BY7" i="104" a="1"/>
  <c r="BY7" i="104" s="1"/>
  <c r="AZ81" i="104" a="1"/>
  <c r="AZ81" i="104" s="1"/>
  <c r="BX81" i="104" a="1"/>
  <c r="BX81" i="104" s="1"/>
  <c r="BS81" i="104" a="1"/>
  <c r="BS81" i="104" s="1"/>
  <c r="BY81" i="104" a="1"/>
  <c r="BY81" i="104" s="1"/>
  <c r="BT81" i="104" a="1"/>
  <c r="BT81" i="104" s="1"/>
  <c r="BU81" i="104" a="1"/>
  <c r="BU81" i="104" s="1"/>
  <c r="BV81" i="104" a="1"/>
  <c r="BV81" i="104" s="1"/>
  <c r="BW81" i="104" a="1"/>
  <c r="BW81" i="104" s="1"/>
  <c r="BX14" i="104" a="1"/>
  <c r="BX14" i="104" s="1"/>
  <c r="BT14" i="104" a="1"/>
  <c r="BT14" i="104" s="1"/>
  <c r="BV14" i="104" a="1"/>
  <c r="BV14" i="104" s="1"/>
  <c r="BY14" i="104" a="1"/>
  <c r="BY14" i="104" s="1"/>
  <c r="BW14" i="104" a="1"/>
  <c r="BW14" i="104" s="1"/>
  <c r="BS14" i="104" a="1"/>
  <c r="BS14" i="104" s="1"/>
  <c r="BU14" i="104" a="1"/>
  <c r="BU14" i="104" s="1"/>
  <c r="AZ128" i="104" a="1"/>
  <c r="AZ128" i="104" s="1"/>
  <c r="BX128" i="104" a="1"/>
  <c r="BX128" i="104" s="1"/>
  <c r="BS128" i="104" a="1"/>
  <c r="BS128" i="104" s="1"/>
  <c r="BY128" i="104" a="1"/>
  <c r="BY128" i="104" s="1"/>
  <c r="BT128" i="104" a="1"/>
  <c r="BT128" i="104" s="1"/>
  <c r="BU128" i="104" a="1"/>
  <c r="BU128" i="104" s="1"/>
  <c r="BV128" i="104" a="1"/>
  <c r="BV128" i="104" s="1"/>
  <c r="BW128" i="104" a="1"/>
  <c r="BW128" i="104" s="1"/>
  <c r="AZ123" i="104" a="1"/>
  <c r="AZ123" i="104" s="1"/>
  <c r="BU123" i="104" a="1"/>
  <c r="BU123" i="104" s="1"/>
  <c r="BV123" i="104" a="1"/>
  <c r="BV123" i="104" s="1"/>
  <c r="BW123" i="104" a="1"/>
  <c r="BW123" i="104" s="1"/>
  <c r="BX123" i="104" a="1"/>
  <c r="BX123" i="104" s="1"/>
  <c r="BY123" i="104" a="1"/>
  <c r="BY123" i="104" s="1"/>
  <c r="BS123" i="104" a="1"/>
  <c r="BS123" i="104" s="1"/>
  <c r="BT123" i="104" a="1"/>
  <c r="BT123" i="104" s="1"/>
  <c r="AZ43" i="104" a="1"/>
  <c r="AZ43" i="104" s="1"/>
  <c r="BY43" i="104" a="1"/>
  <c r="BY43" i="104" s="1"/>
  <c r="BS43" i="104" a="1"/>
  <c r="BS43" i="104" s="1"/>
  <c r="BT43" i="104" a="1"/>
  <c r="BT43" i="104" s="1"/>
  <c r="BU43" i="104" a="1"/>
  <c r="BU43" i="104" s="1"/>
  <c r="BV43" i="104" a="1"/>
  <c r="BV43" i="104" s="1"/>
  <c r="BW43" i="104" a="1"/>
  <c r="BW43" i="104" s="1"/>
  <c r="BX43" i="104" a="1"/>
  <c r="BX43" i="104" s="1"/>
  <c r="AZ16" i="104" a="1"/>
  <c r="AZ16" i="104" s="1"/>
  <c r="BX16" i="104" a="1"/>
  <c r="BX16" i="104" s="1"/>
  <c r="BS16" i="104" a="1"/>
  <c r="BS16" i="104" s="1"/>
  <c r="BW16" i="104" a="1"/>
  <c r="BW16" i="104" s="1"/>
  <c r="BT16" i="104" a="1"/>
  <c r="BT16" i="104" s="1"/>
  <c r="BU16" i="104" a="1"/>
  <c r="BU16" i="104" s="1"/>
  <c r="BV16" i="104" a="1"/>
  <c r="BV16" i="104" s="1"/>
  <c r="BY16" i="104" a="1"/>
  <c r="BY16" i="104" s="1"/>
  <c r="AZ64" i="104" a="1"/>
  <c r="AZ64" i="104" s="1"/>
  <c r="BT64" i="104" a="1"/>
  <c r="BT64" i="104" s="1"/>
  <c r="BU64" i="104" a="1"/>
  <c r="BU64" i="104" s="1"/>
  <c r="BV64" i="104" a="1"/>
  <c r="BV64" i="104" s="1"/>
  <c r="BW64" i="104" a="1"/>
  <c r="BW64" i="104" s="1"/>
  <c r="BX64" i="104" a="1"/>
  <c r="BX64" i="104" s="1"/>
  <c r="BY64" i="104" a="1"/>
  <c r="BY64" i="104" s="1"/>
  <c r="BS64" i="104" a="1"/>
  <c r="BS64" i="104" s="1"/>
  <c r="AZ108" i="104" a="1"/>
  <c r="AZ108" i="104" s="1"/>
  <c r="BW108" i="104" a="1"/>
  <c r="BW108" i="104" s="1"/>
  <c r="BS108" i="104" a="1"/>
  <c r="BS108" i="104" s="1"/>
  <c r="BX108" i="104" a="1"/>
  <c r="BX108" i="104" s="1"/>
  <c r="BT108" i="104" a="1"/>
  <c r="BT108" i="104" s="1"/>
  <c r="BY108" i="104" a="1"/>
  <c r="BY108" i="104" s="1"/>
  <c r="BU108" i="104" a="1"/>
  <c r="BU108" i="104" s="1"/>
  <c r="BV108" i="104" a="1"/>
  <c r="BV108" i="104" s="1"/>
  <c r="A32" i="105"/>
  <c r="BM153" i="104"/>
  <c r="K26" i="102" s="1"/>
  <c r="BM154" i="104"/>
  <c r="BI34" i="104" a="1"/>
  <c r="BI34" i="104" s="1"/>
  <c r="J25" i="102"/>
  <c r="BI46" i="104" a="1"/>
  <c r="BI46" i="104" s="1"/>
  <c r="BI116" i="104" a="1"/>
  <c r="BI116" i="104" s="1"/>
  <c r="CB87" i="104" a="1"/>
  <c r="CB87" i="104" s="1"/>
  <c r="CC87" i="104" a="1"/>
  <c r="CC87" i="104" s="1"/>
  <c r="BZ87" i="104" a="1"/>
  <c r="BZ87" i="104" s="1"/>
  <c r="CA87" i="104" a="1"/>
  <c r="CA87" i="104" s="1"/>
  <c r="CD87" i="104" a="1"/>
  <c r="CD87" i="104" s="1"/>
  <c r="CE87" i="104" a="1"/>
  <c r="CE87" i="104" s="1"/>
  <c r="CF87" i="104" a="1"/>
  <c r="CF87" i="104" s="1"/>
  <c r="BA87" i="104" a="1"/>
  <c r="BA87" i="104" s="1"/>
  <c r="BJ87" i="104" a="1"/>
  <c r="BJ87" i="104" s="1"/>
  <c r="CM153" i="105"/>
  <c r="M11" i="102" s="1"/>
  <c r="AZ80" i="104" a="1"/>
  <c r="AZ80" i="104" s="1"/>
  <c r="BX80" i="104" a="1"/>
  <c r="BX80" i="104" s="1"/>
  <c r="BT80" i="104" a="1"/>
  <c r="BT80" i="104" s="1"/>
  <c r="BU80" i="104" a="1"/>
  <c r="BU80" i="104" s="1"/>
  <c r="BV80" i="104" a="1"/>
  <c r="BV80" i="104" s="1"/>
  <c r="BS80" i="104" a="1"/>
  <c r="BS80" i="104" s="1"/>
  <c r="BW80" i="104" a="1"/>
  <c r="BW80" i="104" s="1"/>
  <c r="BY80" i="104" a="1"/>
  <c r="BY80" i="104" s="1"/>
  <c r="AZ121" i="104" a="1"/>
  <c r="AZ121" i="104" s="1"/>
  <c r="BT121" i="104" a="1"/>
  <c r="BT121" i="104" s="1"/>
  <c r="BU121" i="104" a="1"/>
  <c r="BU121" i="104" s="1"/>
  <c r="BX121" i="104" a="1"/>
  <c r="BX121" i="104" s="1"/>
  <c r="BY121" i="104" a="1"/>
  <c r="BY121" i="104" s="1"/>
  <c r="BS121" i="104" a="1"/>
  <c r="BS121" i="104" s="1"/>
  <c r="BV121" i="104" a="1"/>
  <c r="BV121" i="104" s="1"/>
  <c r="BW121" i="104" a="1"/>
  <c r="BW121" i="104" s="1"/>
  <c r="CS154" i="104"/>
  <c r="AZ88" i="104" a="1"/>
  <c r="AZ88" i="104" s="1"/>
  <c r="BT88" i="104" a="1"/>
  <c r="BT88" i="104" s="1"/>
  <c r="BX88" i="104" a="1"/>
  <c r="BX88" i="104" s="1"/>
  <c r="BY88" i="104" a="1"/>
  <c r="BY88" i="104" s="1"/>
  <c r="BS88" i="104" a="1"/>
  <c r="BS88" i="104" s="1"/>
  <c r="BU88" i="104" a="1"/>
  <c r="BU88" i="104" s="1"/>
  <c r="BV88" i="104" a="1"/>
  <c r="BV88" i="104" s="1"/>
  <c r="BW88" i="104" a="1"/>
  <c r="BW88" i="104" s="1"/>
  <c r="BX50" i="104" a="1"/>
  <c r="BX50" i="104" s="1"/>
  <c r="BT50" i="104" a="1"/>
  <c r="BT50" i="104" s="1"/>
  <c r="BU50" i="104" a="1"/>
  <c r="BU50" i="104" s="1"/>
  <c r="BV50" i="104" a="1"/>
  <c r="BV50" i="104" s="1"/>
  <c r="BW50" i="104" a="1"/>
  <c r="BW50" i="104" s="1"/>
  <c r="BY50" i="104" a="1"/>
  <c r="BY50" i="104" s="1"/>
  <c r="BS50" i="104" a="1"/>
  <c r="BS50" i="104" s="1"/>
  <c r="CH153" i="105"/>
  <c r="O10" i="102" s="1"/>
  <c r="BL153" i="104"/>
  <c r="J26" i="102" s="1"/>
  <c r="AZ35" i="104" a="1"/>
  <c r="AZ35" i="104" s="1"/>
  <c r="BW35" i="104" a="1"/>
  <c r="BW35" i="104" s="1"/>
  <c r="BY35" i="104" a="1"/>
  <c r="BY35" i="104" s="1"/>
  <c r="BS35" i="104" a="1"/>
  <c r="BS35" i="104" s="1"/>
  <c r="BT35" i="104" a="1"/>
  <c r="BT35" i="104" s="1"/>
  <c r="BU35" i="104" a="1"/>
  <c r="BU35" i="104" s="1"/>
  <c r="BV35" i="104" a="1"/>
  <c r="BV35" i="104" s="1"/>
  <c r="BX35" i="104" a="1"/>
  <c r="BX35" i="104" s="1"/>
  <c r="AO153" i="104"/>
  <c r="F24" i="102" s="1"/>
  <c r="AO154" i="104"/>
  <c r="BK153" i="104"/>
  <c r="I26" i="102" s="1"/>
  <c r="BK154" i="104"/>
  <c r="BI118" i="104" a="1"/>
  <c r="BI118" i="104" s="1"/>
  <c r="BI138" i="104" a="1"/>
  <c r="BI138" i="104" s="1"/>
  <c r="AZ145" i="104" a="1"/>
  <c r="AZ145" i="104" s="1"/>
  <c r="BV145" i="104" a="1"/>
  <c r="BV145" i="104" s="1"/>
  <c r="BW145" i="104" a="1"/>
  <c r="BW145" i="104" s="1"/>
  <c r="BS145" i="104" a="1"/>
  <c r="BS145" i="104" s="1"/>
  <c r="BT145" i="104" a="1"/>
  <c r="BT145" i="104" s="1"/>
  <c r="BU145" i="104" a="1"/>
  <c r="BU145" i="104" s="1"/>
  <c r="BX145" i="104" a="1"/>
  <c r="BX145" i="104" s="1"/>
  <c r="BY145" i="104" a="1"/>
  <c r="BY145" i="104" s="1"/>
  <c r="AZ135" i="104" a="1"/>
  <c r="AZ135" i="104" s="1"/>
  <c r="BV135" i="104" a="1"/>
  <c r="BV135" i="104" s="1"/>
  <c r="BW135" i="104" a="1"/>
  <c r="BW135" i="104" s="1"/>
  <c r="BX135" i="104" a="1"/>
  <c r="BX135" i="104" s="1"/>
  <c r="BS135" i="104" a="1"/>
  <c r="BS135" i="104" s="1"/>
  <c r="BY135" i="104" a="1"/>
  <c r="BY135" i="104" s="1"/>
  <c r="BT135" i="104" a="1"/>
  <c r="BT135" i="104" s="1"/>
  <c r="BU135" i="104" a="1"/>
  <c r="BU135" i="104" s="1"/>
  <c r="AZ30" i="104" a="1"/>
  <c r="AZ30" i="104" s="1"/>
  <c r="BU30" i="104" a="1"/>
  <c r="BU30" i="104" s="1"/>
  <c r="BV30" i="104" a="1"/>
  <c r="BV30" i="104" s="1"/>
  <c r="BW30" i="104" a="1"/>
  <c r="BW30" i="104" s="1"/>
  <c r="BX30" i="104" a="1"/>
  <c r="BX30" i="104" s="1"/>
  <c r="BY30" i="104" a="1"/>
  <c r="BY30" i="104" s="1"/>
  <c r="BS30" i="104" a="1"/>
  <c r="BS30" i="104" s="1"/>
  <c r="BT30" i="104" a="1"/>
  <c r="BT30" i="104" s="1"/>
  <c r="AZ23" i="104" a="1"/>
  <c r="AZ23" i="104" s="1"/>
  <c r="BW23" i="104" a="1"/>
  <c r="BW23" i="104" s="1"/>
  <c r="BX23" i="104" a="1"/>
  <c r="BX23" i="104" s="1"/>
  <c r="BS23" i="104" a="1"/>
  <c r="BS23" i="104" s="1"/>
  <c r="BY23" i="104" a="1"/>
  <c r="BY23" i="104" s="1"/>
  <c r="BT23" i="104" a="1"/>
  <c r="BT23" i="104" s="1"/>
  <c r="BU23" i="104" a="1"/>
  <c r="BU23" i="104" s="1"/>
  <c r="BV23" i="104" a="1"/>
  <c r="BV23" i="104" s="1"/>
  <c r="AZ25" i="104" a="1"/>
  <c r="AZ25" i="104" s="1"/>
  <c r="BU25" i="104" a="1"/>
  <c r="BU25" i="104" s="1"/>
  <c r="BV25" i="104" a="1"/>
  <c r="BV25" i="104" s="1"/>
  <c r="BY25" i="104" a="1"/>
  <c r="BY25" i="104" s="1"/>
  <c r="BS25" i="104" a="1"/>
  <c r="BS25" i="104" s="1"/>
  <c r="BT25" i="104" a="1"/>
  <c r="BT25" i="104" s="1"/>
  <c r="BW25" i="104" a="1"/>
  <c r="BW25" i="104" s="1"/>
  <c r="BX25" i="104" a="1"/>
  <c r="BX25" i="104" s="1"/>
  <c r="AZ19" i="104" a="1"/>
  <c r="AZ19" i="104" s="1"/>
  <c r="BS19" i="104" a="1"/>
  <c r="BS19" i="104" s="1"/>
  <c r="BX19" i="104" a="1"/>
  <c r="BX19" i="104" s="1"/>
  <c r="BW19" i="104" a="1"/>
  <c r="BW19" i="104" s="1"/>
  <c r="BY19" i="104" a="1"/>
  <c r="BY19" i="104" s="1"/>
  <c r="BT19" i="104" a="1"/>
  <c r="BT19" i="104" s="1"/>
  <c r="BU19" i="104" a="1"/>
  <c r="BU19" i="104" s="1"/>
  <c r="BV19" i="104" a="1"/>
  <c r="BV19" i="104" s="1"/>
  <c r="AZ150" i="104" a="1"/>
  <c r="AZ150" i="104" s="1"/>
  <c r="BX150" i="104" a="1"/>
  <c r="BX150" i="104" s="1"/>
  <c r="BS150" i="104" a="1"/>
  <c r="BS150" i="104" s="1"/>
  <c r="BY150" i="104" a="1"/>
  <c r="BY150" i="104" s="1"/>
  <c r="BV150" i="104" a="1"/>
  <c r="BV150" i="104" s="1"/>
  <c r="BW150" i="104" a="1"/>
  <c r="BW150" i="104" s="1"/>
  <c r="BT150" i="104" a="1"/>
  <c r="BT150" i="104" s="1"/>
  <c r="BU150" i="104" a="1"/>
  <c r="BU150" i="104" s="1"/>
  <c r="BU72" i="104" a="1"/>
  <c r="BU72" i="104" s="1"/>
  <c r="BV72" i="104" a="1"/>
  <c r="BV72" i="104" s="1"/>
  <c r="BW72" i="104" a="1"/>
  <c r="BW72" i="104" s="1"/>
  <c r="BX72" i="104" a="1"/>
  <c r="BX72" i="104" s="1"/>
  <c r="BY72" i="104" a="1"/>
  <c r="BY72" i="104" s="1"/>
  <c r="BS72" i="104" a="1"/>
  <c r="BS72" i="104" s="1"/>
  <c r="BT72" i="104" a="1"/>
  <c r="BT72" i="104" s="1"/>
  <c r="AZ149" i="104" a="1"/>
  <c r="AZ149" i="104" s="1"/>
  <c r="BU149" i="104" a="1"/>
  <c r="BU149" i="104" s="1"/>
  <c r="BV149" i="104" a="1"/>
  <c r="BV149" i="104" s="1"/>
  <c r="BY149" i="104" a="1"/>
  <c r="BY149" i="104" s="1"/>
  <c r="BS149" i="104" a="1"/>
  <c r="BS149" i="104" s="1"/>
  <c r="BT149" i="104" a="1"/>
  <c r="BT149" i="104" s="1"/>
  <c r="BW149" i="104" a="1"/>
  <c r="BW149" i="104" s="1"/>
  <c r="BX149" i="104" a="1"/>
  <c r="BX149" i="104" s="1"/>
  <c r="AZ58" i="104" a="1"/>
  <c r="AZ58" i="104" s="1"/>
  <c r="BS58" i="104" a="1"/>
  <c r="BS58" i="104" s="1"/>
  <c r="BT58" i="104" a="1"/>
  <c r="BT58" i="104" s="1"/>
  <c r="BU58" i="104" a="1"/>
  <c r="BU58" i="104" s="1"/>
  <c r="BV58" i="104" a="1"/>
  <c r="BV58" i="104" s="1"/>
  <c r="BW58" i="104" a="1"/>
  <c r="BW58" i="104" s="1"/>
  <c r="BX58" i="104" a="1"/>
  <c r="BX58" i="104" s="1"/>
  <c r="BY58" i="104" a="1"/>
  <c r="BY58" i="104" s="1"/>
  <c r="AZ41" i="104" a="1"/>
  <c r="AZ41" i="104" s="1"/>
  <c r="BW41" i="104" a="1"/>
  <c r="BW41" i="104" s="1"/>
  <c r="BS41" i="104" a="1"/>
  <c r="BS41" i="104" s="1"/>
  <c r="BY41" i="104" a="1"/>
  <c r="BY41" i="104" s="1"/>
  <c r="BU41" i="104" a="1"/>
  <c r="BU41" i="104" s="1"/>
  <c r="BV41" i="104" a="1"/>
  <c r="BV41" i="104" s="1"/>
  <c r="BT41" i="104" a="1"/>
  <c r="BT41" i="104" s="1"/>
  <c r="BX41" i="104" a="1"/>
  <c r="BX41" i="104" s="1"/>
  <c r="BQ153" i="104"/>
  <c r="O26" i="102" s="1"/>
  <c r="BQ154" i="104"/>
  <c r="L25" i="102"/>
  <c r="BI121" i="104" a="1"/>
  <c r="BI121" i="104" s="1"/>
  <c r="BI150" i="104" a="1"/>
  <c r="BI150" i="104" s="1"/>
  <c r="BI151" i="104" a="1"/>
  <c r="BI151" i="104" s="1"/>
  <c r="BI88" i="104" a="1"/>
  <c r="BI88" i="104" s="1"/>
  <c r="AZ76" i="104" a="1"/>
  <c r="AZ76" i="104" s="1"/>
  <c r="BV76" i="104" a="1"/>
  <c r="BV76" i="104" s="1"/>
  <c r="BX76" i="104" a="1"/>
  <c r="BX76" i="104" s="1"/>
  <c r="BY76" i="104" a="1"/>
  <c r="BY76" i="104" s="1"/>
  <c r="BS76" i="104" a="1"/>
  <c r="BS76" i="104" s="1"/>
  <c r="BT76" i="104" a="1"/>
  <c r="BT76" i="104" s="1"/>
  <c r="BU76" i="104" a="1"/>
  <c r="BU76" i="104" s="1"/>
  <c r="BW76" i="104" a="1"/>
  <c r="BW76" i="104" s="1"/>
  <c r="AZ3" i="104" a="1"/>
  <c r="AZ3" i="104" s="1"/>
  <c r="BT3" i="104" a="1"/>
  <c r="BT3" i="104" s="1"/>
  <c r="BV3" i="104" a="1"/>
  <c r="BV3" i="104" s="1"/>
  <c r="BW3" i="104" a="1"/>
  <c r="BW3" i="104" s="1"/>
  <c r="BS3" i="104" a="1"/>
  <c r="BS3" i="104" s="1"/>
  <c r="BU3" i="104" a="1"/>
  <c r="BU3" i="104" s="1"/>
  <c r="BY3" i="104" a="1"/>
  <c r="BY3" i="104" s="1"/>
  <c r="BX3" i="104" a="1"/>
  <c r="BX3" i="104" s="1"/>
  <c r="AZ77" i="104" a="1"/>
  <c r="AZ77" i="104" s="1"/>
  <c r="BV77" i="104" a="1"/>
  <c r="BV77" i="104" s="1"/>
  <c r="BW77" i="104" a="1"/>
  <c r="BW77" i="104" s="1"/>
  <c r="BX77" i="104" a="1"/>
  <c r="BX77" i="104" s="1"/>
  <c r="BS77" i="104" a="1"/>
  <c r="BS77" i="104" s="1"/>
  <c r="BY77" i="104" a="1"/>
  <c r="BY77" i="104" s="1"/>
  <c r="BT77" i="104" a="1"/>
  <c r="BT77" i="104" s="1"/>
  <c r="BU77" i="104" a="1"/>
  <c r="BU77" i="104" s="1"/>
  <c r="AZ99" i="104" a="1"/>
  <c r="AZ99" i="104" s="1"/>
  <c r="BW99" i="104" a="1"/>
  <c r="BW99" i="104" s="1"/>
  <c r="BX99" i="104" a="1"/>
  <c r="BX99" i="104" s="1"/>
  <c r="BT99" i="104" a="1"/>
  <c r="BT99" i="104" s="1"/>
  <c r="BU99" i="104" a="1"/>
  <c r="BU99" i="104" s="1"/>
  <c r="BV99" i="104" a="1"/>
  <c r="BV99" i="104" s="1"/>
  <c r="BY99" i="104" a="1"/>
  <c r="BY99" i="104" s="1"/>
  <c r="BS99" i="104" a="1"/>
  <c r="BS99" i="104" s="1"/>
  <c r="AZ20" i="104" a="1"/>
  <c r="AZ20" i="104" s="1"/>
  <c r="BX20" i="104" a="1"/>
  <c r="BX20" i="104" s="1"/>
  <c r="BS20" i="104" a="1"/>
  <c r="BS20" i="104" s="1"/>
  <c r="BY20" i="104" a="1"/>
  <c r="BY20" i="104" s="1"/>
  <c r="BT20" i="104" a="1"/>
  <c r="BT20" i="104" s="1"/>
  <c r="BU20" i="104" a="1"/>
  <c r="BU20" i="104" s="1"/>
  <c r="BV20" i="104" a="1"/>
  <c r="BV20" i="104" s="1"/>
  <c r="BW20" i="104" a="1"/>
  <c r="BW20" i="104" s="1"/>
  <c r="AZ86" i="104" a="1"/>
  <c r="AZ86" i="104" s="1"/>
  <c r="BX86" i="104" a="1"/>
  <c r="BX86" i="104" s="1"/>
  <c r="BY86" i="104" a="1"/>
  <c r="BY86" i="104" s="1"/>
  <c r="BV86" i="104" a="1"/>
  <c r="BV86" i="104" s="1"/>
  <c r="BW86" i="104" a="1"/>
  <c r="BW86" i="104" s="1"/>
  <c r="BS86" i="104" a="1"/>
  <c r="BS86" i="104" s="1"/>
  <c r="BT86" i="104" a="1"/>
  <c r="BT86" i="104" s="1"/>
  <c r="BU86" i="104" a="1"/>
  <c r="BU86" i="104" s="1"/>
  <c r="AZ24" i="104" a="1"/>
  <c r="AZ24" i="104" s="1"/>
  <c r="BS24" i="104" a="1"/>
  <c r="BS24" i="104" s="1"/>
  <c r="BX24" i="104" a="1"/>
  <c r="BX24" i="104" s="1"/>
  <c r="BT24" i="104" a="1"/>
  <c r="BT24" i="104" s="1"/>
  <c r="BY24" i="104" a="1"/>
  <c r="BY24" i="104" s="1"/>
  <c r="BU24" i="104" a="1"/>
  <c r="BU24" i="104" s="1"/>
  <c r="BV24" i="104" a="1"/>
  <c r="BV24" i="104" s="1"/>
  <c r="BW24" i="104" a="1"/>
  <c r="BW24" i="104" s="1"/>
  <c r="AZ122" i="104" a="1"/>
  <c r="AZ122" i="104" s="1"/>
  <c r="BT122" i="104" a="1"/>
  <c r="BT122" i="104" s="1"/>
  <c r="BS122" i="104" a="1"/>
  <c r="BS122" i="104" s="1"/>
  <c r="BU122" i="104" a="1"/>
  <c r="BU122" i="104" s="1"/>
  <c r="BV122" i="104" a="1"/>
  <c r="BV122" i="104" s="1"/>
  <c r="BW122" i="104" a="1"/>
  <c r="BW122" i="104" s="1"/>
  <c r="BX122" i="104" a="1"/>
  <c r="BX122" i="104" s="1"/>
  <c r="BY122" i="104" a="1"/>
  <c r="BY122" i="104" s="1"/>
  <c r="AZ67" i="104" a="1"/>
  <c r="AZ67" i="104" s="1"/>
  <c r="BS67" i="104" a="1"/>
  <c r="BS67" i="104" s="1"/>
  <c r="BT67" i="104" a="1"/>
  <c r="BT67" i="104" s="1"/>
  <c r="BU67" i="104" a="1"/>
  <c r="BU67" i="104" s="1"/>
  <c r="BX67" i="104" a="1"/>
  <c r="BX67" i="104" s="1"/>
  <c r="BY67" i="104" a="1"/>
  <c r="BY67" i="104" s="1"/>
  <c r="BV67" i="104" a="1"/>
  <c r="BV67" i="104" s="1"/>
  <c r="BW67" i="104" a="1"/>
  <c r="BW67" i="104" s="1"/>
  <c r="AZ32" i="104" a="1"/>
  <c r="AZ32" i="104" s="1"/>
  <c r="BX32" i="104" a="1"/>
  <c r="BX32" i="104" s="1"/>
  <c r="BS32" i="104" a="1"/>
  <c r="BS32" i="104" s="1"/>
  <c r="BT32" i="104" a="1"/>
  <c r="BT32" i="104" s="1"/>
  <c r="BW32" i="104" a="1"/>
  <c r="BW32" i="104" s="1"/>
  <c r="BY32" i="104" a="1"/>
  <c r="BY32" i="104" s="1"/>
  <c r="BU32" i="104" a="1"/>
  <c r="BU32" i="104" s="1"/>
  <c r="BV32" i="104" a="1"/>
  <c r="BV32" i="104" s="1"/>
  <c r="AZ17" i="104" a="1"/>
  <c r="AZ17" i="104" s="1"/>
  <c r="BS17" i="104" a="1"/>
  <c r="BS17" i="104" s="1"/>
  <c r="BU17" i="104" a="1"/>
  <c r="BU17" i="104" s="1"/>
  <c r="BV17" i="104" a="1"/>
  <c r="BV17" i="104" s="1"/>
  <c r="BW17" i="104" a="1"/>
  <c r="BW17" i="104" s="1"/>
  <c r="BY17" i="104" a="1"/>
  <c r="BY17" i="104" s="1"/>
  <c r="BT17" i="104" a="1"/>
  <c r="BT17" i="104" s="1"/>
  <c r="BX17" i="104" a="1"/>
  <c r="BX17" i="104" s="1"/>
  <c r="AZ27" i="104" a="1"/>
  <c r="AZ27" i="104" s="1"/>
  <c r="BW27" i="104" a="1"/>
  <c r="BW27" i="104" s="1"/>
  <c r="BY27" i="104" a="1"/>
  <c r="BY27" i="104" s="1"/>
  <c r="BT27" i="104" a="1"/>
  <c r="BT27" i="104" s="1"/>
  <c r="BS27" i="104" a="1"/>
  <c r="BS27" i="104" s="1"/>
  <c r="BU27" i="104" a="1"/>
  <c r="BU27" i="104" s="1"/>
  <c r="BV27" i="104" a="1"/>
  <c r="BV27" i="104" s="1"/>
  <c r="BX27" i="104" a="1"/>
  <c r="BX27" i="104" s="1"/>
  <c r="AZ144" i="104" a="1"/>
  <c r="AZ144" i="104" s="1"/>
  <c r="BV144" i="104" a="1"/>
  <c r="BV144" i="104" s="1"/>
  <c r="BW144" i="104" a="1"/>
  <c r="BW144" i="104" s="1"/>
  <c r="BY144" i="104" a="1"/>
  <c r="BY144" i="104" s="1"/>
  <c r="BS144" i="104" a="1"/>
  <c r="BS144" i="104" s="1"/>
  <c r="BT144" i="104" a="1"/>
  <c r="BT144" i="104" s="1"/>
  <c r="BU144" i="104" a="1"/>
  <c r="BU144" i="104" s="1"/>
  <c r="BX144" i="104" a="1"/>
  <c r="BX144" i="104" s="1"/>
  <c r="A128" i="105"/>
  <c r="AZ9" i="104" a="1"/>
  <c r="AZ9" i="104" s="1"/>
  <c r="BV9" i="104" a="1"/>
  <c r="BV9" i="104" s="1"/>
  <c r="BW9" i="104" a="1"/>
  <c r="BW9" i="104" s="1"/>
  <c r="BX9" i="104" a="1"/>
  <c r="BX9" i="104" s="1"/>
  <c r="BS9" i="104" a="1"/>
  <c r="BS9" i="104" s="1"/>
  <c r="BY9" i="104" a="1"/>
  <c r="BY9" i="104" s="1"/>
  <c r="BU9" i="104" a="1"/>
  <c r="BU9" i="104" s="1"/>
  <c r="BT9" i="104" a="1"/>
  <c r="BT9" i="104" s="1"/>
  <c r="BU107" i="104" a="1"/>
  <c r="BU107" i="104" s="1"/>
  <c r="BV107" i="104" a="1"/>
  <c r="BV107" i="104" s="1"/>
  <c r="BW107" i="104" a="1"/>
  <c r="BW107" i="104" s="1"/>
  <c r="BS107" i="104" a="1"/>
  <c r="BS107" i="104" s="1"/>
  <c r="BX107" i="104" a="1"/>
  <c r="BX107" i="104" s="1"/>
  <c r="BT107" i="104" a="1"/>
  <c r="BT107" i="104" s="1"/>
  <c r="BY107" i="104" a="1"/>
  <c r="BY107" i="104" s="1"/>
  <c r="AZ47" i="104" a="1"/>
  <c r="AZ47" i="104" s="1"/>
  <c r="BV47" i="104" a="1"/>
  <c r="BV47" i="104" s="1"/>
  <c r="BW47" i="104" a="1"/>
  <c r="BW47" i="104" s="1"/>
  <c r="BU47" i="104" a="1"/>
  <c r="BU47" i="104" s="1"/>
  <c r="BX47" i="104" a="1"/>
  <c r="BX47" i="104" s="1"/>
  <c r="BY47" i="104" a="1"/>
  <c r="BY47" i="104" s="1"/>
  <c r="BS47" i="104" a="1"/>
  <c r="BS47" i="104" s="1"/>
  <c r="BT47" i="104" a="1"/>
  <c r="BT47" i="104" s="1"/>
  <c r="A46" i="105"/>
  <c r="A121" i="105"/>
  <c r="AZ137" i="104" a="1"/>
  <c r="AZ137" i="104" s="1"/>
  <c r="BW137" i="104" a="1"/>
  <c r="BW137" i="104" s="1"/>
  <c r="BT137" i="104" a="1"/>
  <c r="BT137" i="104" s="1"/>
  <c r="BU137" i="104" a="1"/>
  <c r="BU137" i="104" s="1"/>
  <c r="BV137" i="104" a="1"/>
  <c r="BV137" i="104" s="1"/>
  <c r="BX137" i="104" a="1"/>
  <c r="BX137" i="104" s="1"/>
  <c r="BY137" i="104" a="1"/>
  <c r="BY137" i="104" s="1"/>
  <c r="BS137" i="104" a="1"/>
  <c r="BS137" i="104" s="1"/>
  <c r="AZ26" i="104" a="1"/>
  <c r="AZ26" i="104" s="1"/>
  <c r="BX26" i="104" a="1"/>
  <c r="BX26" i="104" s="1"/>
  <c r="BS26" i="104" a="1"/>
  <c r="BS26" i="104" s="1"/>
  <c r="BY26" i="104" a="1"/>
  <c r="BY26" i="104" s="1"/>
  <c r="BW26" i="104" a="1"/>
  <c r="BW26" i="104" s="1"/>
  <c r="BT26" i="104" a="1"/>
  <c r="BT26" i="104" s="1"/>
  <c r="BU26" i="104" a="1"/>
  <c r="BU26" i="104" s="1"/>
  <c r="BV26" i="104" a="1"/>
  <c r="BV26" i="104" s="1"/>
  <c r="AZ112" i="104" a="1"/>
  <c r="AZ112" i="104" s="1"/>
  <c r="BT112" i="104" a="1"/>
  <c r="BT112" i="104" s="1"/>
  <c r="BY112" i="104" a="1"/>
  <c r="BY112" i="104" s="1"/>
  <c r="BU112" i="104" a="1"/>
  <c r="BU112" i="104" s="1"/>
  <c r="BV112" i="104" a="1"/>
  <c r="BV112" i="104" s="1"/>
  <c r="BW112" i="104" a="1"/>
  <c r="BW112" i="104" s="1"/>
  <c r="BS112" i="104" a="1"/>
  <c r="BS112" i="104" s="1"/>
  <c r="BX112" i="104" a="1"/>
  <c r="BX112" i="104" s="1"/>
  <c r="AZ105" i="104" a="1"/>
  <c r="AZ105" i="104" s="1"/>
  <c r="BS105" i="104" a="1"/>
  <c r="BS105" i="104" s="1"/>
  <c r="BX105" i="104" a="1"/>
  <c r="BX105" i="104" s="1"/>
  <c r="BT105" i="104" a="1"/>
  <c r="BT105" i="104" s="1"/>
  <c r="BY105" i="104" a="1"/>
  <c r="BY105" i="104" s="1"/>
  <c r="BU105" i="104" a="1"/>
  <c r="BU105" i="104" s="1"/>
  <c r="BV105" i="104" a="1"/>
  <c r="BV105" i="104" s="1"/>
  <c r="BW105" i="104" a="1"/>
  <c r="BW105" i="104" s="1"/>
  <c r="AY154" i="104"/>
  <c r="AY153" i="104"/>
  <c r="BI16" i="104" a="1"/>
  <c r="BI16" i="104" s="1"/>
  <c r="BI140" i="104" a="1"/>
  <c r="BI140" i="104" s="1"/>
  <c r="BI26" i="104" a="1"/>
  <c r="BI26" i="104" s="1"/>
  <c r="BI105" i="104" a="1"/>
  <c r="BI105" i="104" s="1"/>
  <c r="J29" i="102"/>
  <c r="Z29" i="102" s="1"/>
  <c r="BI25" i="104" a="1"/>
  <c r="BI25" i="104" s="1"/>
  <c r="BI50" i="104" a="1"/>
  <c r="BI50" i="104" s="1"/>
  <c r="BI64" i="104" a="1"/>
  <c r="BI64" i="104" s="1"/>
  <c r="BI59" i="104" a="1"/>
  <c r="BI59" i="104" s="1"/>
  <c r="BI76" i="104" a="1"/>
  <c r="BI76" i="104" s="1"/>
  <c r="BI128" i="104" a="1"/>
  <c r="BI128" i="104" s="1"/>
  <c r="BI31" i="104" a="1"/>
  <c r="BI31" i="104" s="1"/>
  <c r="AZ38" i="104" a="1"/>
  <c r="AZ38" i="104" s="1"/>
  <c r="BU38" i="104" a="1"/>
  <c r="BU38" i="104" s="1"/>
  <c r="BV38" i="104" a="1"/>
  <c r="BV38" i="104" s="1"/>
  <c r="BS38" i="104" a="1"/>
  <c r="BS38" i="104" s="1"/>
  <c r="BT38" i="104" a="1"/>
  <c r="BT38" i="104" s="1"/>
  <c r="BW38" i="104" a="1"/>
  <c r="BW38" i="104" s="1"/>
  <c r="BY38" i="104" a="1"/>
  <c r="BY38" i="104" s="1"/>
  <c r="BX38" i="104" a="1"/>
  <c r="BX38" i="104" s="1"/>
  <c r="AZ36" i="104" a="1"/>
  <c r="AZ36" i="104" s="1"/>
  <c r="BT36" i="104" a="1"/>
  <c r="BT36" i="104" s="1"/>
  <c r="BU36" i="104" a="1"/>
  <c r="BU36" i="104" s="1"/>
  <c r="BY36" i="104" a="1"/>
  <c r="BY36" i="104" s="1"/>
  <c r="BS36" i="104" a="1"/>
  <c r="BS36" i="104" s="1"/>
  <c r="BX36" i="104" a="1"/>
  <c r="BX36" i="104" s="1"/>
  <c r="BV36" i="104" a="1"/>
  <c r="BV36" i="104" s="1"/>
  <c r="BW36" i="104" a="1"/>
  <c r="BW36" i="104" s="1"/>
  <c r="S153" i="104"/>
  <c r="CO153" i="105"/>
  <c r="O11" i="102" s="1"/>
  <c r="A146" i="105"/>
  <c r="AZ139" i="104" a="1"/>
  <c r="AZ139" i="104" s="1"/>
  <c r="BX139" i="104" a="1"/>
  <c r="BX139" i="104" s="1"/>
  <c r="BW139" i="104" a="1"/>
  <c r="BW139" i="104" s="1"/>
  <c r="BY139" i="104" a="1"/>
  <c r="BY139" i="104" s="1"/>
  <c r="BS139" i="104" a="1"/>
  <c r="BS139" i="104" s="1"/>
  <c r="BT139" i="104" a="1"/>
  <c r="BT139" i="104" s="1"/>
  <c r="BU139" i="104" a="1"/>
  <c r="BU139" i="104" s="1"/>
  <c r="BV139" i="104" a="1"/>
  <c r="BV139" i="104" s="1"/>
  <c r="AZ85" i="104" a="1"/>
  <c r="AZ85" i="104" s="1"/>
  <c r="BV85" i="104" a="1"/>
  <c r="BV85" i="104" s="1"/>
  <c r="BW85" i="104" a="1"/>
  <c r="BW85" i="104" s="1"/>
  <c r="BU85" i="104" a="1"/>
  <c r="BU85" i="104" s="1"/>
  <c r="BX85" i="104" a="1"/>
  <c r="BX85" i="104" s="1"/>
  <c r="BY85" i="104" a="1"/>
  <c r="BY85" i="104" s="1"/>
  <c r="BS85" i="104" a="1"/>
  <c r="BS85" i="104" s="1"/>
  <c r="BT85" i="104" a="1"/>
  <c r="BT85" i="104" s="1"/>
  <c r="AZ45" i="104" a="1"/>
  <c r="AZ45" i="104" s="1"/>
  <c r="BS45" i="104" a="1"/>
  <c r="BS45" i="104" s="1"/>
  <c r="BX45" i="104" a="1"/>
  <c r="BX45" i="104" s="1"/>
  <c r="BT45" i="104" a="1"/>
  <c r="BT45" i="104" s="1"/>
  <c r="BU45" i="104" a="1"/>
  <c r="BU45" i="104" s="1"/>
  <c r="BV45" i="104" a="1"/>
  <c r="BV45" i="104" s="1"/>
  <c r="BW45" i="104" a="1"/>
  <c r="BW45" i="104" s="1"/>
  <c r="BY45" i="104" a="1"/>
  <c r="BY45" i="104" s="1"/>
  <c r="AZ98" i="104" a="1"/>
  <c r="AZ98" i="104" s="1"/>
  <c r="BW98" i="104" a="1"/>
  <c r="BW98" i="104" s="1"/>
  <c r="BS98" i="104" a="1"/>
  <c r="BS98" i="104" s="1"/>
  <c r="BX98" i="104" a="1"/>
  <c r="BX98" i="104" s="1"/>
  <c r="BT98" i="104" a="1"/>
  <c r="BT98" i="104" s="1"/>
  <c r="BY98" i="104" a="1"/>
  <c r="BY98" i="104" s="1"/>
  <c r="BU98" i="104" a="1"/>
  <c r="BU98" i="104" s="1"/>
  <c r="BV98" i="104" a="1"/>
  <c r="BV98" i="104" s="1"/>
  <c r="A47" i="105"/>
  <c r="AZ51" i="104" a="1"/>
  <c r="AZ51" i="104" s="1"/>
  <c r="BV51" i="104" a="1"/>
  <c r="BV51" i="104" s="1"/>
  <c r="BS51" i="104" a="1"/>
  <c r="BS51" i="104" s="1"/>
  <c r="BY51" i="104" a="1"/>
  <c r="BY51" i="104" s="1"/>
  <c r="BT51" i="104" a="1"/>
  <c r="BT51" i="104" s="1"/>
  <c r="BU51" i="104" a="1"/>
  <c r="BU51" i="104" s="1"/>
  <c r="BW51" i="104" a="1"/>
  <c r="BW51" i="104" s="1"/>
  <c r="BX51" i="104" a="1"/>
  <c r="BX51" i="104" s="1"/>
  <c r="A63" i="105"/>
  <c r="AZ18" i="104" a="1"/>
  <c r="AZ18" i="104" s="1"/>
  <c r="BV18" i="104" a="1"/>
  <c r="BV18" i="104" s="1"/>
  <c r="BX18" i="104" a="1"/>
  <c r="BX18" i="104" s="1"/>
  <c r="BY18" i="104" a="1"/>
  <c r="BY18" i="104" s="1"/>
  <c r="BT18" i="104" a="1"/>
  <c r="BT18" i="104" s="1"/>
  <c r="BW18" i="104" a="1"/>
  <c r="BW18" i="104" s="1"/>
  <c r="BS18" i="104" a="1"/>
  <c r="BS18" i="104" s="1"/>
  <c r="BU18" i="104" a="1"/>
  <c r="BU18" i="104" s="1"/>
  <c r="BW143" i="104" a="1"/>
  <c r="BW143" i="104" s="1"/>
  <c r="BX143" i="104" a="1"/>
  <c r="BX143" i="104" s="1"/>
  <c r="BY143" i="104" a="1"/>
  <c r="BY143" i="104" s="1"/>
  <c r="BS143" i="104" a="1"/>
  <c r="BS143" i="104" s="1"/>
  <c r="BT143" i="104" a="1"/>
  <c r="BT143" i="104" s="1"/>
  <c r="BU143" i="104" a="1"/>
  <c r="BU143" i="104" s="1"/>
  <c r="BV143" i="104" a="1"/>
  <c r="BV143" i="104" s="1"/>
  <c r="AZ71" i="104" a="1"/>
  <c r="AZ71" i="104" s="1"/>
  <c r="BS71" i="104" a="1"/>
  <c r="BS71" i="104" s="1"/>
  <c r="BT71" i="104" a="1"/>
  <c r="BT71" i="104" s="1"/>
  <c r="BY71" i="104" a="1"/>
  <c r="BY71" i="104" s="1"/>
  <c r="BV71" i="104" a="1"/>
  <c r="BV71" i="104" s="1"/>
  <c r="BX71" i="104" a="1"/>
  <c r="BX71" i="104" s="1"/>
  <c r="BW71" i="104" a="1"/>
  <c r="BW71" i="104" s="1"/>
  <c r="BU71" i="104" a="1"/>
  <c r="BU71" i="104" s="1"/>
  <c r="BT33" i="104" a="1"/>
  <c r="BT33" i="104" s="1"/>
  <c r="BV33" i="104" a="1"/>
  <c r="BV33" i="104" s="1"/>
  <c r="BW33" i="104" a="1"/>
  <c r="BW33" i="104" s="1"/>
  <c r="BS33" i="104" a="1"/>
  <c r="BS33" i="104" s="1"/>
  <c r="BU33" i="104" a="1"/>
  <c r="BU33" i="104" s="1"/>
  <c r="BX33" i="104" a="1"/>
  <c r="BX33" i="104" s="1"/>
  <c r="BY33" i="104" a="1"/>
  <c r="BY33" i="104" s="1"/>
  <c r="AZ117" i="104" a="1"/>
  <c r="AZ117" i="104" s="1"/>
  <c r="BT117" i="104" a="1"/>
  <c r="BT117" i="104" s="1"/>
  <c r="BU117" i="104" a="1"/>
  <c r="BU117" i="104" s="1"/>
  <c r="BX117" i="104" a="1"/>
  <c r="BX117" i="104" s="1"/>
  <c r="BY117" i="104" a="1"/>
  <c r="BY117" i="104" s="1"/>
  <c r="BS117" i="104" a="1"/>
  <c r="BS117" i="104" s="1"/>
  <c r="BV117" i="104" a="1"/>
  <c r="BV117" i="104" s="1"/>
  <c r="BW117" i="104" a="1"/>
  <c r="BW117" i="104" s="1"/>
  <c r="BP153" i="104"/>
  <c r="N26" i="102" s="1"/>
  <c r="BP154" i="104"/>
  <c r="BI70" i="104" a="1"/>
  <c r="BI70" i="104" s="1"/>
  <c r="BI35" i="104" a="1"/>
  <c r="BI35" i="104" s="1"/>
  <c r="BI143" i="104" a="1"/>
  <c r="BI143" i="104" s="1"/>
  <c r="BI149" i="104" a="1"/>
  <c r="BI149" i="104" s="1"/>
  <c r="I25" i="102"/>
  <c r="BI41" i="104" a="1"/>
  <c r="BI41" i="104" s="1"/>
  <c r="BI14" i="104" a="1"/>
  <c r="BI14" i="104" s="1"/>
  <c r="CZ154" i="104"/>
  <c r="A52" i="105"/>
  <c r="BO154" i="104"/>
  <c r="BO153" i="104"/>
  <c r="M26" i="102" s="1"/>
  <c r="BI135" i="104" a="1"/>
  <c r="BI135" i="104" s="1"/>
  <c r="BI20" i="104" a="1"/>
  <c r="BI20" i="104" s="1"/>
  <c r="BI4" i="104" a="1"/>
  <c r="BI4" i="104" s="1"/>
  <c r="CH154" i="104"/>
  <c r="CH153" i="104"/>
  <c r="K29" i="102" s="1"/>
  <c r="BI38" i="104" a="1"/>
  <c r="BI38" i="104" s="1"/>
  <c r="BI18" i="104" a="1"/>
  <c r="BI18" i="104" s="1"/>
  <c r="BI23" i="104" a="1"/>
  <c r="BI23" i="104" s="1"/>
  <c r="BI108" i="104" a="1"/>
  <c r="BI108" i="104" s="1"/>
  <c r="BI66" i="104" a="1"/>
  <c r="BI66" i="104" s="1"/>
  <c r="M25" i="102"/>
  <c r="E33" i="102" s="1"/>
  <c r="U33" i="102" s="1"/>
  <c r="CU153" i="104"/>
  <c r="O31" i="102" s="1"/>
  <c r="AE31" i="102" s="1"/>
  <c r="AZ28" i="104" a="1"/>
  <c r="AZ28" i="104" s="1"/>
  <c r="BV28" i="104" a="1"/>
  <c r="BV28" i="104" s="1"/>
  <c r="BW28" i="104" a="1"/>
  <c r="BW28" i="104" s="1"/>
  <c r="BS28" i="104" a="1"/>
  <c r="BS28" i="104" s="1"/>
  <c r="BU28" i="104" a="1"/>
  <c r="BU28" i="104" s="1"/>
  <c r="BT28" i="104" a="1"/>
  <c r="BT28" i="104" s="1"/>
  <c r="BX28" i="104" a="1"/>
  <c r="BX28" i="104" s="1"/>
  <c r="BY28" i="104" a="1"/>
  <c r="BY28" i="104" s="1"/>
  <c r="AZ52" i="104" a="1"/>
  <c r="AZ52" i="104" s="1"/>
  <c r="BT52" i="104" a="1"/>
  <c r="BT52" i="104" s="1"/>
  <c r="BU52" i="104" a="1"/>
  <c r="BU52" i="104" s="1"/>
  <c r="BV52" i="104" a="1"/>
  <c r="BV52" i="104" s="1"/>
  <c r="BW52" i="104" a="1"/>
  <c r="BW52" i="104" s="1"/>
  <c r="BX52" i="104" a="1"/>
  <c r="BX52" i="104" s="1"/>
  <c r="BS52" i="104" a="1"/>
  <c r="BS52" i="104" s="1"/>
  <c r="BY52" i="104" a="1"/>
  <c r="BY52" i="104" s="1"/>
  <c r="BI2" i="104" a="1"/>
  <c r="BI2" i="104" s="1"/>
  <c r="BV2" i="104" a="1"/>
  <c r="BV2" i="104" s="1"/>
  <c r="BW2" i="104" a="1"/>
  <c r="BW2" i="104" s="1"/>
  <c r="BX2" i="104" a="1"/>
  <c r="BX2" i="104" s="1"/>
  <c r="BT2" i="104" a="1"/>
  <c r="BT2" i="104" s="1"/>
  <c r="BY2" i="104" a="1"/>
  <c r="BY2" i="104" s="1"/>
  <c r="BS2" i="104" a="1"/>
  <c r="BS2" i="104" s="1"/>
  <c r="BU2" i="104" a="1"/>
  <c r="BU2" i="104" s="1"/>
  <c r="D34" i="102"/>
  <c r="T34" i="102" s="1"/>
  <c r="AP14" i="104" a="1"/>
  <c r="AP14" i="104" s="1"/>
  <c r="AZ14" i="104" a="1"/>
  <c r="AZ14" i="104" s="1"/>
  <c r="AP107" i="104" a="1"/>
  <c r="AP107" i="104" s="1"/>
  <c r="AZ107" i="104" a="1"/>
  <c r="AZ107" i="104" s="1"/>
  <c r="AP33" i="104" a="1"/>
  <c r="AP33" i="104" s="1"/>
  <c r="AZ33" i="104" a="1"/>
  <c r="AZ33" i="104" s="1"/>
  <c r="AP143" i="104" a="1"/>
  <c r="AP143" i="104" s="1"/>
  <c r="AZ143" i="104" a="1"/>
  <c r="AZ143" i="104" s="1"/>
  <c r="AP72" i="104" a="1"/>
  <c r="AP72" i="104" s="1"/>
  <c r="AZ72" i="104" a="1"/>
  <c r="AZ72" i="104" s="1"/>
  <c r="AP50" i="104" a="1"/>
  <c r="AP50" i="104" s="1"/>
  <c r="AZ50" i="104" a="1"/>
  <c r="AZ50" i="104" s="1"/>
  <c r="AP2" i="104" a="1"/>
  <c r="AP2" i="104" s="1"/>
  <c r="AZ2" i="104" a="1"/>
  <c r="AZ2" i="104" s="1"/>
  <c r="AP51" i="104" a="1"/>
  <c r="AP51" i="104" s="1"/>
  <c r="AE51" i="104" a="1"/>
  <c r="AE51" i="104" s="1"/>
  <c r="AP80" i="104" a="1"/>
  <c r="AP80" i="104" s="1"/>
  <c r="AE80" i="104" a="1"/>
  <c r="AE80" i="104" s="1"/>
  <c r="AP140" i="104" a="1"/>
  <c r="AP140" i="104" s="1"/>
  <c r="AE140" i="104" a="1"/>
  <c r="AE140" i="104" s="1"/>
  <c r="AP81" i="104" a="1"/>
  <c r="AP81" i="104" s="1"/>
  <c r="AE81" i="104" a="1"/>
  <c r="AE81" i="104" s="1"/>
  <c r="AP16" i="104" a="1"/>
  <c r="AP16" i="104" s="1"/>
  <c r="AE16" i="104" a="1"/>
  <c r="AE16" i="104" s="1"/>
  <c r="AP137" i="104" a="1"/>
  <c r="AP137" i="104" s="1"/>
  <c r="AE137" i="104" a="1"/>
  <c r="AE137" i="104" s="1"/>
  <c r="AP58" i="104" a="1"/>
  <c r="AP58" i="104" s="1"/>
  <c r="AE58" i="104" a="1"/>
  <c r="AE58" i="104" s="1"/>
  <c r="AP3" i="104" a="1"/>
  <c r="AP3" i="104" s="1"/>
  <c r="AE3" i="104" a="1"/>
  <c r="AE3" i="104" s="1"/>
  <c r="AP26" i="104" a="1"/>
  <c r="AP26" i="104" s="1"/>
  <c r="AE26" i="104" a="1"/>
  <c r="AE26" i="104" s="1"/>
  <c r="AP71" i="104" a="1"/>
  <c r="AP71" i="104" s="1"/>
  <c r="AE71" i="104" a="1"/>
  <c r="AE71" i="104" s="1"/>
  <c r="AP85" i="104" a="1"/>
  <c r="AP85" i="104" s="1"/>
  <c r="AE85" i="104" a="1"/>
  <c r="AE85" i="104" s="1"/>
  <c r="AP66" i="104" a="1"/>
  <c r="AP66" i="104" s="1"/>
  <c r="AE66" i="104" a="1"/>
  <c r="AE66" i="104" s="1"/>
  <c r="AP70" i="104" a="1"/>
  <c r="AP70" i="104" s="1"/>
  <c r="AE70" i="104" a="1"/>
  <c r="AE70" i="104" s="1"/>
  <c r="AP151" i="104" a="1"/>
  <c r="AP151" i="104" s="1"/>
  <c r="AE151" i="104" a="1"/>
  <c r="AE151" i="104" s="1"/>
  <c r="AP139" i="104" a="1"/>
  <c r="AP139" i="104" s="1"/>
  <c r="AE139" i="104" a="1"/>
  <c r="AE139" i="104" s="1"/>
  <c r="AP30" i="104" a="1"/>
  <c r="AP30" i="104" s="1"/>
  <c r="AE30" i="104" a="1"/>
  <c r="AE30" i="104" s="1"/>
  <c r="AP7" i="104" a="1"/>
  <c r="AP7" i="104" s="1"/>
  <c r="AE7" i="104" a="1"/>
  <c r="AE7" i="104" s="1"/>
  <c r="AP116" i="104" a="1"/>
  <c r="AP116" i="104" s="1"/>
  <c r="AE116" i="104" a="1"/>
  <c r="AE116" i="104" s="1"/>
  <c r="AP123" i="104" a="1"/>
  <c r="AP123" i="104" s="1"/>
  <c r="AE123" i="104" a="1"/>
  <c r="AE123" i="104" s="1"/>
  <c r="AP117" i="104" a="1"/>
  <c r="AP117" i="104" s="1"/>
  <c r="AE117" i="104" a="1"/>
  <c r="AE117" i="104" s="1"/>
  <c r="AP34" i="104" a="1"/>
  <c r="AP34" i="104" s="1"/>
  <c r="AE34" i="104" a="1"/>
  <c r="AE34" i="104" s="1"/>
  <c r="AP17" i="104" a="1"/>
  <c r="AP17" i="104" s="1"/>
  <c r="AE17" i="104" a="1"/>
  <c r="AE17" i="104" s="1"/>
  <c r="AP88" i="104" a="1"/>
  <c r="AP88" i="104" s="1"/>
  <c r="AE88" i="104" a="1"/>
  <c r="AE88" i="104" s="1"/>
  <c r="AP23" i="104" a="1"/>
  <c r="AP23" i="104" s="1"/>
  <c r="AE23" i="104" a="1"/>
  <c r="AE23" i="104" s="1"/>
  <c r="AP35" i="104" a="1"/>
  <c r="AP35" i="104" s="1"/>
  <c r="AE35" i="104" a="1"/>
  <c r="AE35" i="104" s="1"/>
  <c r="AP25" i="104" a="1"/>
  <c r="AP25" i="104" s="1"/>
  <c r="AE25" i="104" a="1"/>
  <c r="AE25" i="104" s="1"/>
  <c r="AP149" i="104" a="1"/>
  <c r="AP149" i="104" s="1"/>
  <c r="AE149" i="104" a="1"/>
  <c r="AE149" i="104" s="1"/>
  <c r="AP43" i="104" a="1"/>
  <c r="AP43" i="104" s="1"/>
  <c r="AE43" i="104" a="1"/>
  <c r="AE43" i="104" s="1"/>
  <c r="AP31" i="104" a="1"/>
  <c r="AP31" i="104" s="1"/>
  <c r="AE31" i="104" a="1"/>
  <c r="AE31" i="104" s="1"/>
  <c r="AP38" i="104" a="1"/>
  <c r="AP38" i="104" s="1"/>
  <c r="AE38" i="104" a="1"/>
  <c r="AE38" i="104" s="1"/>
  <c r="AP4" i="104" a="1"/>
  <c r="AP4" i="104" s="1"/>
  <c r="AE4" i="104" a="1"/>
  <c r="AE4" i="104" s="1"/>
  <c r="AP121" i="104" a="1"/>
  <c r="AP121" i="104" s="1"/>
  <c r="AE121" i="104" a="1"/>
  <c r="AE121" i="104" s="1"/>
  <c r="AP41" i="104" a="1"/>
  <c r="AP41" i="104" s="1"/>
  <c r="AE41" i="104" a="1"/>
  <c r="AE41" i="104" s="1"/>
  <c r="AP76" i="104" a="1"/>
  <c r="AP76" i="104" s="1"/>
  <c r="AE76" i="104" a="1"/>
  <c r="AE76" i="104" s="1"/>
  <c r="AP150" i="104" a="1"/>
  <c r="AP150" i="104" s="1"/>
  <c r="AE150" i="104" a="1"/>
  <c r="AE150" i="104" s="1"/>
  <c r="AP45" i="104" a="1"/>
  <c r="AP45" i="104" s="1"/>
  <c r="AE45" i="104" a="1"/>
  <c r="AE45" i="104" s="1"/>
  <c r="AP9" i="104" a="1"/>
  <c r="AP9" i="104" s="1"/>
  <c r="AE9" i="104" a="1"/>
  <c r="AE9" i="104" s="1"/>
  <c r="AP18" i="104" a="1"/>
  <c r="AP18" i="104" s="1"/>
  <c r="AE18" i="104" a="1"/>
  <c r="AE18" i="104" s="1"/>
  <c r="AP47" i="104" a="1"/>
  <c r="AP47" i="104" s="1"/>
  <c r="AE47" i="104" a="1"/>
  <c r="AE47" i="104" s="1"/>
  <c r="AP28" i="104" a="1"/>
  <c r="AP28" i="104" s="1"/>
  <c r="AE28" i="104" a="1"/>
  <c r="AE28" i="104" s="1"/>
  <c r="AP24" i="104" a="1"/>
  <c r="AP24" i="104" s="1"/>
  <c r="AE24" i="104" a="1"/>
  <c r="AE24" i="104" s="1"/>
  <c r="AP122" i="104" a="1"/>
  <c r="AP122" i="104" s="1"/>
  <c r="AE122" i="104" a="1"/>
  <c r="AE122" i="104" s="1"/>
  <c r="AP52" i="104" a="1"/>
  <c r="AP52" i="104" s="1"/>
  <c r="AE52" i="104" a="1"/>
  <c r="AE52" i="104" s="1"/>
  <c r="AP27" i="104" a="1"/>
  <c r="AP27" i="104" s="1"/>
  <c r="AE27" i="104" a="1"/>
  <c r="AE27" i="104" s="1"/>
  <c r="AP118" i="104" a="1"/>
  <c r="AP118" i="104" s="1"/>
  <c r="AE118" i="104" a="1"/>
  <c r="AE118" i="104" s="1"/>
  <c r="AP128" i="104" a="1"/>
  <c r="AP128" i="104" s="1"/>
  <c r="AE128" i="104" a="1"/>
  <c r="AE128" i="104" s="1"/>
  <c r="AP64" i="104" a="1"/>
  <c r="AP64" i="104" s="1"/>
  <c r="AE64" i="104" a="1"/>
  <c r="AE64" i="104" s="1"/>
  <c r="AP19" i="104" a="1"/>
  <c r="AP19" i="104" s="1"/>
  <c r="AE19" i="104" a="1"/>
  <c r="AE19" i="104" s="1"/>
  <c r="AP112" i="104" a="1"/>
  <c r="AP112" i="104" s="1"/>
  <c r="AE112" i="104" a="1"/>
  <c r="AE112" i="104" s="1"/>
  <c r="AP67" i="104" a="1"/>
  <c r="AP67" i="104" s="1"/>
  <c r="AE67" i="104" a="1"/>
  <c r="AE67" i="104" s="1"/>
  <c r="AP145" i="104" a="1"/>
  <c r="AP145" i="104" s="1"/>
  <c r="AE145" i="104" a="1"/>
  <c r="AE145" i="104" s="1"/>
  <c r="AP32" i="104" a="1"/>
  <c r="AP32" i="104" s="1"/>
  <c r="AE32" i="104" a="1"/>
  <c r="AE32" i="104" s="1"/>
  <c r="AP77" i="104" a="1"/>
  <c r="AP77" i="104" s="1"/>
  <c r="AE77" i="104" a="1"/>
  <c r="AE77" i="104" s="1"/>
  <c r="AP135" i="104" a="1"/>
  <c r="AP135" i="104" s="1"/>
  <c r="AE135" i="104" a="1"/>
  <c r="AE135" i="104" s="1"/>
  <c r="AP98" i="104" a="1"/>
  <c r="AP98" i="104" s="1"/>
  <c r="AE98" i="104" a="1"/>
  <c r="AE98" i="104" s="1"/>
  <c r="AP46" i="104" a="1"/>
  <c r="AP46" i="104" s="1"/>
  <c r="AE46" i="104" a="1"/>
  <c r="AE46" i="104" s="1"/>
  <c r="AP138" i="104" a="1"/>
  <c r="AP138" i="104" s="1"/>
  <c r="AE138" i="104" a="1"/>
  <c r="AE138" i="104" s="1"/>
  <c r="AP108" i="104" a="1"/>
  <c r="AP108" i="104" s="1"/>
  <c r="AE108" i="104" a="1"/>
  <c r="AE108" i="104" s="1"/>
  <c r="AP99" i="104" a="1"/>
  <c r="AP99" i="104" s="1"/>
  <c r="AE99" i="104" a="1"/>
  <c r="AE99" i="104" s="1"/>
  <c r="AP20" i="104" a="1"/>
  <c r="AP20" i="104" s="1"/>
  <c r="AE20" i="104" a="1"/>
  <c r="AE20" i="104" s="1"/>
  <c r="AQ87" i="104" a="1"/>
  <c r="AQ87" i="104" s="1"/>
  <c r="AF87" i="104" a="1"/>
  <c r="AF87" i="104" s="1"/>
  <c r="AP86" i="104" a="1"/>
  <c r="AP86" i="104" s="1"/>
  <c r="AE86" i="104" a="1"/>
  <c r="AE86" i="104" s="1"/>
  <c r="AP144" i="104" a="1"/>
  <c r="AP144" i="104" s="1"/>
  <c r="AE144" i="104" a="1"/>
  <c r="AE144" i="104" s="1"/>
  <c r="AP59" i="104" a="1"/>
  <c r="AP59" i="104" s="1"/>
  <c r="AE59" i="104" a="1"/>
  <c r="AE59" i="104" s="1"/>
  <c r="AP36" i="104" a="1"/>
  <c r="AP36" i="104" s="1"/>
  <c r="AE36" i="104" a="1"/>
  <c r="AE36" i="104" s="1"/>
  <c r="AP105" i="104" a="1"/>
  <c r="AP105" i="104" s="1"/>
  <c r="AE105" i="104" a="1"/>
  <c r="AE105" i="104" s="1"/>
  <c r="D30" i="102"/>
  <c r="T30" i="102" s="1"/>
  <c r="CK153" i="105"/>
  <c r="K11" i="102" s="1"/>
  <c r="CB153" i="105"/>
  <c r="I10" i="102" s="1"/>
  <c r="DH153" i="105"/>
  <c r="N16" i="102" s="1"/>
  <c r="A77" i="105"/>
  <c r="A4" i="105"/>
  <c r="CA153" i="105"/>
  <c r="H10" i="102" s="1"/>
  <c r="CX153" i="105"/>
  <c r="M13" i="102" s="1"/>
  <c r="DE153" i="105"/>
  <c r="M15" i="102" s="1"/>
  <c r="CC153" i="105"/>
  <c r="J10" i="102" s="1"/>
  <c r="A85" i="105"/>
  <c r="CY153" i="105"/>
  <c r="N13" i="102" s="1"/>
  <c r="A8" i="105"/>
  <c r="A25" i="105"/>
  <c r="CD153" i="105"/>
  <c r="K10" i="102" s="1"/>
  <c r="CV153" i="105"/>
  <c r="K13" i="102" s="1"/>
  <c r="CI153" i="105"/>
  <c r="I11" i="102" s="1"/>
  <c r="A118" i="105"/>
  <c r="DB153" i="105"/>
  <c r="M14" i="102" s="1"/>
  <c r="CS153" i="105"/>
  <c r="M12" i="102" s="1"/>
  <c r="CW153" i="105"/>
  <c r="L13" i="102" s="1"/>
  <c r="AF9" i="101"/>
  <c r="CZ153" i="105"/>
  <c r="O13" i="102" s="1"/>
  <c r="AD24" i="102"/>
  <c r="DI153" i="105"/>
  <c r="O16" i="102" s="1"/>
  <c r="CL153" i="105"/>
  <c r="L11" i="102" s="1"/>
  <c r="CE153" i="105"/>
  <c r="L10" i="102" s="1"/>
  <c r="A151" i="105"/>
  <c r="A137" i="105"/>
  <c r="CF153" i="105"/>
  <c r="M10" i="102" s="1"/>
  <c r="CP153" i="105"/>
  <c r="J12" i="102" s="1"/>
  <c r="DF153" i="105"/>
  <c r="N15" i="102" s="1"/>
  <c r="T123" i="104"/>
  <c r="BR123" i="104" s="1" a="1"/>
  <c r="BR123" i="104" s="1"/>
  <c r="AE9" i="101"/>
  <c r="T71" i="104"/>
  <c r="DJ153" i="105"/>
  <c r="O17" i="102" s="1"/>
  <c r="A149" i="105"/>
  <c r="A16" i="105"/>
  <c r="BM153" i="105"/>
  <c r="K8" i="102" s="1"/>
  <c r="T35" i="104"/>
  <c r="T25" i="104"/>
  <c r="AD9" i="101"/>
  <c r="T58" i="104"/>
  <c r="BR58" i="104" s="1" a="1"/>
  <c r="BR58" i="104" s="1"/>
  <c r="DD153" i="105"/>
  <c r="O14" i="102" s="1"/>
  <c r="T33" i="104"/>
  <c r="BR33" i="104" s="1" a="1"/>
  <c r="BR33" i="104" s="1"/>
  <c r="AC24" i="102"/>
  <c r="D33" i="102"/>
  <c r="T33" i="102" s="1"/>
  <c r="T105" i="104"/>
  <c r="BR105" i="104" s="1" a="1"/>
  <c r="BR105" i="104" s="1"/>
  <c r="AH11" i="101"/>
  <c r="AE11" i="101"/>
  <c r="A17" i="105"/>
  <c r="T20" i="104"/>
  <c r="BO153" i="105"/>
  <c r="M8" i="102" s="1"/>
  <c r="T17" i="104"/>
  <c r="T98" i="104"/>
  <c r="BR98" i="104" s="1" a="1"/>
  <c r="BR98" i="104" s="1"/>
  <c r="T34" i="104"/>
  <c r="T116" i="104"/>
  <c r="BR116" i="104" s="1" a="1"/>
  <c r="BR116" i="104" s="1"/>
  <c r="T128" i="104"/>
  <c r="BR128" i="104" s="1" a="1"/>
  <c r="BR128" i="104" s="1"/>
  <c r="A69" i="105"/>
  <c r="T31" i="104"/>
  <c r="T64" i="104"/>
  <c r="AH9" i="101"/>
  <c r="T2" i="104"/>
  <c r="T46" i="104"/>
  <c r="BR46" i="104" s="1" a="1"/>
  <c r="BR46" i="104" s="1"/>
  <c r="T72" i="104"/>
  <c r="T118" i="104"/>
  <c r="BR118" i="104" s="1" a="1"/>
  <c r="BR118" i="104" s="1"/>
  <c r="T7" i="104"/>
  <c r="T140" i="104"/>
  <c r="T9" i="104"/>
  <c r="BR9" i="104" s="1" a="1"/>
  <c r="BR9" i="104" s="1"/>
  <c r="T149" i="104"/>
  <c r="T26" i="104"/>
  <c r="BR26" i="104" s="1" a="1"/>
  <c r="BR26" i="104" s="1"/>
  <c r="T4" i="104"/>
  <c r="T99" i="104"/>
  <c r="BR99" i="104" s="1" a="1"/>
  <c r="BR99" i="104" s="1"/>
  <c r="T112" i="104"/>
  <c r="BI153" i="105"/>
  <c r="G8" i="102" s="1"/>
  <c r="T145" i="104"/>
  <c r="BR145" i="104" s="1" a="1"/>
  <c r="BR145" i="104" s="1"/>
  <c r="T86" i="104"/>
  <c r="T139" i="104"/>
  <c r="BR139" i="104" s="1" a="1"/>
  <c r="BR139" i="104" s="1"/>
  <c r="T30" i="104"/>
  <c r="T144" i="104"/>
  <c r="BR144" i="104" s="1" a="1"/>
  <c r="BR144" i="104" s="1"/>
  <c r="T80" i="104"/>
  <c r="T70" i="104"/>
  <c r="T14" i="104"/>
  <c r="BR14" i="104" s="1" a="1"/>
  <c r="BR14" i="104" s="1"/>
  <c r="T107" i="104"/>
  <c r="A18" i="105"/>
  <c r="T38" i="104"/>
  <c r="BR38" i="104" s="1" a="1"/>
  <c r="BR38" i="104" s="1"/>
  <c r="T143" i="104"/>
  <c r="CT153" i="105"/>
  <c r="N12" i="102" s="1"/>
  <c r="T85" i="104"/>
  <c r="BR85" i="104" s="1" a="1"/>
  <c r="BR85" i="104" s="1"/>
  <c r="A43" i="105"/>
  <c r="T117" i="104"/>
  <c r="BR117" i="104" s="1" a="1"/>
  <c r="BR117" i="104" s="1"/>
  <c r="T66" i="104"/>
  <c r="BR66" i="104" s="1" a="1"/>
  <c r="BR66" i="104" s="1"/>
  <c r="T41" i="104"/>
  <c r="BR41" i="104" s="1" a="1"/>
  <c r="BR41" i="104" s="1"/>
  <c r="T24" i="104"/>
  <c r="T76" i="104"/>
  <c r="BR76" i="104" s="1" a="1"/>
  <c r="BR76" i="104" s="1"/>
  <c r="T32" i="104"/>
  <c r="BR32" i="104" s="1" a="1"/>
  <c r="BR32" i="104" s="1"/>
  <c r="G28" i="102"/>
  <c r="W28" i="102" s="1"/>
  <c r="X27" i="102"/>
  <c r="T51" i="104"/>
  <c r="T23" i="104"/>
  <c r="A70" i="105"/>
  <c r="T81" i="104"/>
  <c r="T18" i="104"/>
  <c r="T43" i="104"/>
  <c r="BR43" i="104" s="1" a="1"/>
  <c r="BR43" i="104" s="1"/>
  <c r="T19" i="104"/>
  <c r="D25" i="102"/>
  <c r="T25" i="102" s="1"/>
  <c r="U24" i="102"/>
  <c r="T121" i="104"/>
  <c r="T67" i="104"/>
  <c r="A53" i="105"/>
  <c r="BL153" i="105"/>
  <c r="J8" i="102" s="1"/>
  <c r="BK153" i="105"/>
  <c r="I8" i="102" s="1"/>
  <c r="T52" i="104"/>
  <c r="BR52" i="104" s="1" a="1"/>
  <c r="BR52" i="104" s="1"/>
  <c r="T27" i="104"/>
  <c r="BR27" i="104" s="1" a="1"/>
  <c r="BR27" i="104" s="1"/>
  <c r="T135" i="104"/>
  <c r="A112" i="105"/>
  <c r="T59" i="104"/>
  <c r="T50" i="104"/>
  <c r="T47" i="104"/>
  <c r="T108" i="104"/>
  <c r="A147" i="105"/>
  <c r="T28" i="104"/>
  <c r="T150" i="104"/>
  <c r="T151" i="104"/>
  <c r="BH153" i="105"/>
  <c r="F8" i="102" s="1"/>
  <c r="T122" i="104"/>
  <c r="BP153" i="105"/>
  <c r="N8" i="102" s="1"/>
  <c r="A30" i="105"/>
  <c r="T45" i="104"/>
  <c r="T3" i="104"/>
  <c r="T77" i="104"/>
  <c r="T88" i="104"/>
  <c r="BR88" i="104" s="1" a="1"/>
  <c r="BR88" i="104" s="1"/>
  <c r="A87" i="105"/>
  <c r="T138" i="104"/>
  <c r="AD11" i="101"/>
  <c r="AG11" i="101"/>
  <c r="AF11" i="101"/>
  <c r="T16" i="104"/>
  <c r="BR16" i="104" s="1" a="1"/>
  <c r="BR16" i="104" s="1"/>
  <c r="T137" i="104"/>
  <c r="BR137" i="104" s="1" a="1"/>
  <c r="BR137" i="104" s="1"/>
  <c r="AG9" i="101"/>
  <c r="T36" i="104"/>
  <c r="AE10" i="101"/>
  <c r="AF10" i="101"/>
  <c r="AG10" i="101"/>
  <c r="AH10" i="101"/>
  <c r="AD10" i="101"/>
  <c r="AD2" i="86"/>
  <c r="CB21" i="104" l="1" a="1"/>
  <c r="CB21" i="104" s="1"/>
  <c r="CC21" i="104" a="1"/>
  <c r="CC21" i="104" s="1"/>
  <c r="CD21" i="104" a="1"/>
  <c r="CD21" i="104" s="1"/>
  <c r="CE21" i="104" a="1"/>
  <c r="CE21" i="104" s="1"/>
  <c r="CA21" i="104" a="1"/>
  <c r="CA21" i="104" s="1"/>
  <c r="AQ21" i="104" a="1"/>
  <c r="AQ21" i="104" s="1"/>
  <c r="BA21" i="104" a="1"/>
  <c r="BA21" i="104" s="1"/>
  <c r="AF21" i="104" a="1"/>
  <c r="AF21" i="104" s="1"/>
  <c r="BZ21" i="104" a="1"/>
  <c r="BZ21" i="104" s="1"/>
  <c r="CF21" i="104" a="1"/>
  <c r="CF21" i="104" s="1"/>
  <c r="BJ21" i="104" a="1"/>
  <c r="BJ21" i="104" s="1"/>
  <c r="CB15" i="104" a="1"/>
  <c r="CB15" i="104" s="1"/>
  <c r="CD15" i="104" a="1"/>
  <c r="CD15" i="104" s="1"/>
  <c r="CA15" i="104" a="1"/>
  <c r="CA15" i="104" s="1"/>
  <c r="CC15" i="104" a="1"/>
  <c r="CC15" i="104" s="1"/>
  <c r="BJ15" i="104" a="1"/>
  <c r="BJ15" i="104" s="1"/>
  <c r="AQ15" i="104" a="1"/>
  <c r="AQ15" i="104" s="1"/>
  <c r="CE15" i="104" a="1"/>
  <c r="CE15" i="104" s="1"/>
  <c r="CF15" i="104" a="1"/>
  <c r="CF15" i="104" s="1"/>
  <c r="BA15" i="104" a="1"/>
  <c r="BA15" i="104" s="1"/>
  <c r="BZ15" i="104" a="1"/>
  <c r="BZ15" i="104" s="1"/>
  <c r="AF15" i="104" a="1"/>
  <c r="AF15" i="104" s="1"/>
  <c r="CC83" i="104" a="1"/>
  <c r="CC83" i="104" s="1"/>
  <c r="CE83" i="104" a="1"/>
  <c r="CE83" i="104" s="1"/>
  <c r="AQ83" i="104" a="1"/>
  <c r="AQ83" i="104" s="1"/>
  <c r="BA83" i="104" a="1"/>
  <c r="BA83" i="104" s="1"/>
  <c r="AF83" i="104" a="1"/>
  <c r="AF83" i="104" s="1"/>
  <c r="CD83" i="104" a="1"/>
  <c r="CD83" i="104" s="1"/>
  <c r="CF83" i="104" a="1"/>
  <c r="CF83" i="104" s="1"/>
  <c r="BZ83" i="104" a="1"/>
  <c r="BZ83" i="104" s="1"/>
  <c r="CA83" i="104" a="1"/>
  <c r="CA83" i="104" s="1"/>
  <c r="CB83" i="104" a="1"/>
  <c r="CB83" i="104" s="1"/>
  <c r="BJ83" i="104" a="1"/>
  <c r="BJ83" i="104" s="1"/>
  <c r="CF74" i="104" a="1"/>
  <c r="CF74" i="104" s="1"/>
  <c r="BA74" i="104" a="1"/>
  <c r="BA74" i="104" s="1"/>
  <c r="CE74" i="104" a="1"/>
  <c r="CE74" i="104" s="1"/>
  <c r="BZ74" i="104" a="1"/>
  <c r="BZ74" i="104" s="1"/>
  <c r="CA74" i="104" a="1"/>
  <c r="CA74" i="104" s="1"/>
  <c r="CB74" i="104" a="1"/>
  <c r="CB74" i="104" s="1"/>
  <c r="CC74" i="104" a="1"/>
  <c r="CC74" i="104" s="1"/>
  <c r="CD74" i="104" a="1"/>
  <c r="CD74" i="104" s="1"/>
  <c r="AQ74" i="104" a="1"/>
  <c r="AQ74" i="104" s="1"/>
  <c r="BJ74" i="104" a="1"/>
  <c r="BJ74" i="104" s="1"/>
  <c r="CE109" i="104" a="1"/>
  <c r="CE109" i="104" s="1"/>
  <c r="CF109" i="104" a="1"/>
  <c r="CF109" i="104" s="1"/>
  <c r="CA109" i="104" a="1"/>
  <c r="CA109" i="104" s="1"/>
  <c r="CB109" i="104" a="1"/>
  <c r="CB109" i="104" s="1"/>
  <c r="CC109" i="104" a="1"/>
  <c r="CC109" i="104" s="1"/>
  <c r="BA109" i="104" a="1"/>
  <c r="BA109" i="104" s="1"/>
  <c r="AQ109" i="104" a="1"/>
  <c r="AQ109" i="104" s="1"/>
  <c r="CD109" i="104" a="1"/>
  <c r="CD109" i="104" s="1"/>
  <c r="AF109" i="104" a="1"/>
  <c r="AF109" i="104" s="1"/>
  <c r="BZ109" i="104" a="1"/>
  <c r="BZ109" i="104" s="1"/>
  <c r="BJ109" i="104" a="1"/>
  <c r="BJ109" i="104" s="1"/>
  <c r="BR96" i="104" a="1"/>
  <c r="BR96" i="104" s="1"/>
  <c r="CE96" i="104" a="1"/>
  <c r="CE96" i="104" s="1"/>
  <c r="BZ96" i="104" a="1"/>
  <c r="BZ96" i="104" s="1"/>
  <c r="CF96" i="104" a="1"/>
  <c r="CF96" i="104" s="1"/>
  <c r="CB96" i="104" a="1"/>
  <c r="CB96" i="104" s="1"/>
  <c r="CC96" i="104" a="1"/>
  <c r="CC96" i="104" s="1"/>
  <c r="CD96" i="104" a="1"/>
  <c r="CD96" i="104" s="1"/>
  <c r="CA96" i="104" a="1"/>
  <c r="CA96" i="104" s="1"/>
  <c r="BA96" i="104" a="1"/>
  <c r="BA96" i="104" s="1"/>
  <c r="AQ96" i="104" a="1"/>
  <c r="AQ96" i="104" s="1"/>
  <c r="AF96" i="104" a="1"/>
  <c r="AF96" i="104" s="1"/>
  <c r="BJ96" i="104" a="1"/>
  <c r="BJ96" i="104" s="1"/>
  <c r="BR65" i="104" a="1"/>
  <c r="BR65" i="104" s="1"/>
  <c r="CB65" i="104" a="1"/>
  <c r="CB65" i="104" s="1"/>
  <c r="CD65" i="104" a="1"/>
  <c r="CD65" i="104" s="1"/>
  <c r="AQ65" i="104" a="1"/>
  <c r="AQ65" i="104" s="1"/>
  <c r="CE65" i="104" a="1"/>
  <c r="CE65" i="104" s="1"/>
  <c r="AF65" i="104" a="1"/>
  <c r="AF65" i="104" s="1"/>
  <c r="CC65" i="104" a="1"/>
  <c r="CC65" i="104" s="1"/>
  <c r="CF65" i="104" a="1"/>
  <c r="CF65" i="104" s="1"/>
  <c r="CA65" i="104" a="1"/>
  <c r="CA65" i="104" s="1"/>
  <c r="BZ65" i="104" a="1"/>
  <c r="BZ65" i="104" s="1"/>
  <c r="BA65" i="104" a="1"/>
  <c r="BA65" i="104" s="1"/>
  <c r="BJ65" i="104" a="1"/>
  <c r="BJ65" i="104" s="1"/>
  <c r="BR60" i="104" a="1"/>
  <c r="BR60" i="104" s="1"/>
  <c r="CD60" i="104" a="1"/>
  <c r="CD60" i="104" s="1"/>
  <c r="AQ60" i="104" a="1"/>
  <c r="AQ60" i="104" s="1"/>
  <c r="CE60" i="104" a="1"/>
  <c r="CE60" i="104" s="1"/>
  <c r="AF60" i="104" a="1"/>
  <c r="AF60" i="104" s="1"/>
  <c r="CB60" i="104" a="1"/>
  <c r="CB60" i="104" s="1"/>
  <c r="BZ60" i="104" a="1"/>
  <c r="BZ60" i="104" s="1"/>
  <c r="BJ60" i="104" a="1"/>
  <c r="BJ60" i="104" s="1"/>
  <c r="CA60" i="104" a="1"/>
  <c r="CA60" i="104" s="1"/>
  <c r="CF60" i="104" a="1"/>
  <c r="CF60" i="104" s="1"/>
  <c r="BA60" i="104" a="1"/>
  <c r="BA60" i="104" s="1"/>
  <c r="CC60" i="104" a="1"/>
  <c r="CC60" i="104" s="1"/>
  <c r="BR92" i="104" a="1"/>
  <c r="BR92" i="104" s="1"/>
  <c r="CB92" i="104" a="1"/>
  <c r="CB92" i="104" s="1"/>
  <c r="CD92" i="104" a="1"/>
  <c r="CD92" i="104" s="1"/>
  <c r="BZ92" i="104" a="1"/>
  <c r="BZ92" i="104" s="1"/>
  <c r="CA92" i="104" a="1"/>
  <c r="CA92" i="104" s="1"/>
  <c r="CE92" i="104" a="1"/>
  <c r="CE92" i="104" s="1"/>
  <c r="CF92" i="104" a="1"/>
  <c r="CF92" i="104" s="1"/>
  <c r="CC92" i="104" a="1"/>
  <c r="CC92" i="104" s="1"/>
  <c r="AF92" i="104" a="1"/>
  <c r="AF92" i="104" s="1"/>
  <c r="BA92" i="104" a="1"/>
  <c r="BA92" i="104" s="1"/>
  <c r="AQ92" i="104" a="1"/>
  <c r="AQ92" i="104" s="1"/>
  <c r="BJ92" i="104" a="1"/>
  <c r="BJ92" i="104" s="1"/>
  <c r="BI40" i="104" a="1"/>
  <c r="BI40" i="104" s="1"/>
  <c r="BI154" i="104" s="1"/>
  <c r="BV40" i="104" a="1"/>
  <c r="BV40" i="104" s="1"/>
  <c r="BV154" i="104" s="1"/>
  <c r="BW40" i="104" a="1"/>
  <c r="BW40" i="104" s="1"/>
  <c r="BX40" i="104" a="1"/>
  <c r="BX40" i="104" s="1"/>
  <c r="BY40" i="104" a="1"/>
  <c r="BY40" i="104" s="1"/>
  <c r="T40" i="104"/>
  <c r="BR40" i="104" s="1" a="1"/>
  <c r="BR40" i="104" s="1"/>
  <c r="BS40" i="104" a="1"/>
  <c r="BS40" i="104" s="1"/>
  <c r="AP40" i="104" a="1"/>
  <c r="AP40" i="104" s="1"/>
  <c r="BU40" i="104" a="1"/>
  <c r="BU40" i="104" s="1"/>
  <c r="BU154" i="104" s="1"/>
  <c r="AE40" i="104" a="1"/>
  <c r="AE40" i="104" s="1"/>
  <c r="BT40" i="104" a="1"/>
  <c r="BT40" i="104" s="1"/>
  <c r="AZ40" i="104" a="1"/>
  <c r="AZ40" i="104" s="1"/>
  <c r="BR136" i="104" a="1"/>
  <c r="BR136" i="104" s="1"/>
  <c r="CD136" i="104" a="1"/>
  <c r="CD136" i="104" s="1"/>
  <c r="AQ136" i="104" a="1"/>
  <c r="AQ136" i="104" s="1"/>
  <c r="BA136" i="104" a="1"/>
  <c r="BA136" i="104" s="1"/>
  <c r="CE136" i="104" a="1"/>
  <c r="CE136" i="104" s="1"/>
  <c r="CF136" i="104" a="1"/>
  <c r="CF136" i="104" s="1"/>
  <c r="BZ136" i="104" a="1"/>
  <c r="BZ136" i="104" s="1"/>
  <c r="CA136" i="104" a="1"/>
  <c r="CA136" i="104" s="1"/>
  <c r="CB136" i="104" a="1"/>
  <c r="CB136" i="104" s="1"/>
  <c r="CC136" i="104" a="1"/>
  <c r="CC136" i="104" s="1"/>
  <c r="BJ136" i="104" a="1"/>
  <c r="BJ136" i="104" s="1"/>
  <c r="A40" i="105"/>
  <c r="CF127" i="104" a="1"/>
  <c r="CF127" i="104" s="1"/>
  <c r="BZ127" i="104" a="1"/>
  <c r="BZ127" i="104" s="1"/>
  <c r="CC127" i="104" a="1"/>
  <c r="CC127" i="104" s="1"/>
  <c r="CA127" i="104" a="1"/>
  <c r="CA127" i="104" s="1"/>
  <c r="CE127" i="104" a="1"/>
  <c r="CE127" i="104" s="1"/>
  <c r="CB127" i="104" a="1"/>
  <c r="CB127" i="104" s="1"/>
  <c r="AQ127" i="104" a="1"/>
  <c r="AQ127" i="104" s="1"/>
  <c r="CD127" i="104" a="1"/>
  <c r="CD127" i="104" s="1"/>
  <c r="AF127" i="104" a="1"/>
  <c r="AF127" i="104" s="1"/>
  <c r="BA127" i="104" a="1"/>
  <c r="BA127" i="104" s="1"/>
  <c r="BJ127" i="104" a="1"/>
  <c r="BJ127" i="104" s="1"/>
  <c r="BR89" i="104" a="1"/>
  <c r="BR89" i="104" s="1"/>
  <c r="BZ89" i="104" a="1"/>
  <c r="BZ89" i="104" s="1"/>
  <c r="CF89" i="104" a="1"/>
  <c r="CF89" i="104" s="1"/>
  <c r="CA89" i="104" a="1"/>
  <c r="CA89" i="104" s="1"/>
  <c r="CB89" i="104" a="1"/>
  <c r="CB89" i="104" s="1"/>
  <c r="CC89" i="104" a="1"/>
  <c r="CC89" i="104" s="1"/>
  <c r="CD89" i="104" a="1"/>
  <c r="CD89" i="104" s="1"/>
  <c r="CE89" i="104" a="1"/>
  <c r="CE89" i="104" s="1"/>
  <c r="BA89" i="104" a="1"/>
  <c r="BA89" i="104" s="1"/>
  <c r="AF89" i="104" a="1"/>
  <c r="AF89" i="104" s="1"/>
  <c r="AQ89" i="104" a="1"/>
  <c r="AQ89" i="104" s="1"/>
  <c r="BJ89" i="104" a="1"/>
  <c r="BJ89" i="104" s="1"/>
  <c r="BR22" i="104" a="1"/>
  <c r="BR22" i="104" s="1"/>
  <c r="BZ22" i="104" a="1"/>
  <c r="BZ22" i="104" s="1"/>
  <c r="AF22" i="104" a="1"/>
  <c r="AF22" i="104" s="1"/>
  <c r="CE22" i="104" a="1"/>
  <c r="CE22" i="104" s="1"/>
  <c r="CF22" i="104" a="1"/>
  <c r="CF22" i="104" s="1"/>
  <c r="CB22" i="104" a="1"/>
  <c r="CB22" i="104" s="1"/>
  <c r="CC22" i="104" a="1"/>
  <c r="CC22" i="104" s="1"/>
  <c r="CA22" i="104" a="1"/>
  <c r="CA22" i="104" s="1"/>
  <c r="CD22" i="104" a="1"/>
  <c r="CD22" i="104" s="1"/>
  <c r="BA22" i="104" a="1"/>
  <c r="BA22" i="104" s="1"/>
  <c r="AQ22" i="104" a="1"/>
  <c r="AQ22" i="104" s="1"/>
  <c r="BJ22" i="104" a="1"/>
  <c r="BJ22" i="104" s="1"/>
  <c r="BZ54" i="104" a="1"/>
  <c r="BZ54" i="104" s="1"/>
  <c r="CA54" i="104" a="1"/>
  <c r="CA54" i="104" s="1"/>
  <c r="AQ54" i="104" a="1"/>
  <c r="AQ54" i="104" s="1"/>
  <c r="BA54" i="104" a="1"/>
  <c r="BA54" i="104" s="1"/>
  <c r="AF54" i="104" a="1"/>
  <c r="AF54" i="104" s="1"/>
  <c r="CC54" i="104" a="1"/>
  <c r="CC54" i="104" s="1"/>
  <c r="CE54" i="104" a="1"/>
  <c r="CE54" i="104" s="1"/>
  <c r="CB54" i="104" a="1"/>
  <c r="CB54" i="104" s="1"/>
  <c r="CF54" i="104" a="1"/>
  <c r="CF54" i="104" s="1"/>
  <c r="CD54" i="104" a="1"/>
  <c r="CD54" i="104" s="1"/>
  <c r="BJ54" i="104" a="1"/>
  <c r="BJ54" i="104" s="1"/>
  <c r="CF130" i="104" a="1"/>
  <c r="CF130" i="104" s="1"/>
  <c r="CB130" i="104" a="1"/>
  <c r="CB130" i="104" s="1"/>
  <c r="CC130" i="104" a="1"/>
  <c r="CC130" i="104" s="1"/>
  <c r="CE130" i="104" a="1"/>
  <c r="CE130" i="104" s="1"/>
  <c r="BZ130" i="104" a="1"/>
  <c r="BZ130" i="104" s="1"/>
  <c r="CA130" i="104" a="1"/>
  <c r="CA130" i="104" s="1"/>
  <c r="CD130" i="104" a="1"/>
  <c r="CD130" i="104" s="1"/>
  <c r="AQ130" i="104" a="1"/>
  <c r="AQ130" i="104" s="1"/>
  <c r="AF130" i="104" a="1"/>
  <c r="AF130" i="104" s="1"/>
  <c r="BA130" i="104" a="1"/>
  <c r="BA130" i="104" s="1"/>
  <c r="BJ130" i="104" a="1"/>
  <c r="BJ130" i="104" s="1"/>
  <c r="CA125" i="104" a="1"/>
  <c r="CA125" i="104" s="1"/>
  <c r="CB125" i="104" a="1"/>
  <c r="CB125" i="104" s="1"/>
  <c r="CC125" i="104" a="1"/>
  <c r="CC125" i="104" s="1"/>
  <c r="CD125" i="104" a="1"/>
  <c r="CD125" i="104" s="1"/>
  <c r="BA125" i="104" a="1"/>
  <c r="BA125" i="104" s="1"/>
  <c r="AQ125" i="104" a="1"/>
  <c r="AQ125" i="104" s="1"/>
  <c r="BZ125" i="104" a="1"/>
  <c r="BZ125" i="104" s="1"/>
  <c r="AF125" i="104" a="1"/>
  <c r="AF125" i="104" s="1"/>
  <c r="CE125" i="104" a="1"/>
  <c r="CE125" i="104" s="1"/>
  <c r="CF125" i="104" a="1"/>
  <c r="CF125" i="104" s="1"/>
  <c r="BJ125" i="104" a="1"/>
  <c r="BJ125" i="104" s="1"/>
  <c r="CB101" i="104" a="1"/>
  <c r="CB101" i="104" s="1"/>
  <c r="AF101" i="104" a="1"/>
  <c r="AF101" i="104" s="1"/>
  <c r="CC101" i="104" a="1"/>
  <c r="CC101" i="104" s="1"/>
  <c r="BA101" i="104" a="1"/>
  <c r="BA101" i="104" s="1"/>
  <c r="BZ101" i="104" a="1"/>
  <c r="BZ101" i="104" s="1"/>
  <c r="CE101" i="104" a="1"/>
  <c r="CE101" i="104" s="1"/>
  <c r="CD101" i="104" a="1"/>
  <c r="CD101" i="104" s="1"/>
  <c r="CF101" i="104" a="1"/>
  <c r="CF101" i="104" s="1"/>
  <c r="CA101" i="104" a="1"/>
  <c r="CA101" i="104" s="1"/>
  <c r="AQ101" i="104" a="1"/>
  <c r="AQ101" i="104" s="1"/>
  <c r="BJ101" i="104" a="1"/>
  <c r="BJ101" i="104" s="1"/>
  <c r="CB95" i="104" a="1"/>
  <c r="CB95" i="104" s="1"/>
  <c r="CD95" i="104" a="1"/>
  <c r="CD95" i="104" s="1"/>
  <c r="CA95" i="104" a="1"/>
  <c r="CA95" i="104" s="1"/>
  <c r="CF95" i="104" a="1"/>
  <c r="CF95" i="104" s="1"/>
  <c r="BZ95" i="104" a="1"/>
  <c r="BZ95" i="104" s="1"/>
  <c r="CE95" i="104" a="1"/>
  <c r="CE95" i="104" s="1"/>
  <c r="CC95" i="104" a="1"/>
  <c r="CC95" i="104" s="1"/>
  <c r="AF95" i="104" a="1"/>
  <c r="AF95" i="104" s="1"/>
  <c r="AQ95" i="104" a="1"/>
  <c r="AQ95" i="104" s="1"/>
  <c r="BA95" i="104" a="1"/>
  <c r="BA95" i="104" s="1"/>
  <c r="BJ95" i="104" a="1"/>
  <c r="BJ95" i="104" s="1"/>
  <c r="CB62" i="104" a="1"/>
  <c r="CB62" i="104" s="1"/>
  <c r="CC62" i="104" a="1"/>
  <c r="CC62" i="104" s="1"/>
  <c r="CD62" i="104" a="1"/>
  <c r="CD62" i="104" s="1"/>
  <c r="BZ62" i="104" a="1"/>
  <c r="BZ62" i="104" s="1"/>
  <c r="CE62" i="104" a="1"/>
  <c r="CE62" i="104" s="1"/>
  <c r="CF62" i="104" a="1"/>
  <c r="CF62" i="104" s="1"/>
  <c r="CA62" i="104" a="1"/>
  <c r="CA62" i="104" s="1"/>
  <c r="AF62" i="104" a="1"/>
  <c r="AF62" i="104" s="1"/>
  <c r="BA62" i="104" a="1"/>
  <c r="BA62" i="104" s="1"/>
  <c r="AQ62" i="104" a="1"/>
  <c r="AQ62" i="104" s="1"/>
  <c r="BJ62" i="104" a="1"/>
  <c r="BJ62" i="104" s="1"/>
  <c r="BR8" i="104" a="1"/>
  <c r="BR8" i="104" s="1"/>
  <c r="CA8" i="104" a="1"/>
  <c r="CA8" i="104" s="1"/>
  <c r="BJ8" i="104" a="1"/>
  <c r="BJ8" i="104" s="1"/>
  <c r="CB8" i="104" a="1"/>
  <c r="CB8" i="104" s="1"/>
  <c r="BA8" i="104" a="1"/>
  <c r="BA8" i="104" s="1"/>
  <c r="AQ8" i="104" a="1"/>
  <c r="AQ8" i="104" s="1"/>
  <c r="CD8" i="104" a="1"/>
  <c r="CD8" i="104" s="1"/>
  <c r="CE8" i="104" a="1"/>
  <c r="CE8" i="104" s="1"/>
  <c r="AF8" i="104" a="1"/>
  <c r="AF8" i="104" s="1"/>
  <c r="CF8" i="104" a="1"/>
  <c r="CF8" i="104" s="1"/>
  <c r="BZ8" i="104" a="1"/>
  <c r="BZ8" i="104" s="1"/>
  <c r="CC8" i="104" a="1"/>
  <c r="CC8" i="104" s="1"/>
  <c r="CA110" i="104" a="1"/>
  <c r="CA110" i="104" s="1"/>
  <c r="AQ110" i="104" a="1"/>
  <c r="AQ110" i="104" s="1"/>
  <c r="BA110" i="104" a="1"/>
  <c r="BA110" i="104" s="1"/>
  <c r="CF110" i="104" a="1"/>
  <c r="CF110" i="104" s="1"/>
  <c r="AF110" i="104" a="1"/>
  <c r="AF110" i="104" s="1"/>
  <c r="CB110" i="104" a="1"/>
  <c r="CB110" i="104" s="1"/>
  <c r="CC110" i="104" a="1"/>
  <c r="CC110" i="104" s="1"/>
  <c r="BJ110" i="104" a="1"/>
  <c r="BJ110" i="104" s="1"/>
  <c r="BR110" i="104" a="1"/>
  <c r="BR110" i="104" s="1"/>
  <c r="CD110" i="104" a="1"/>
  <c r="CD110" i="104" s="1"/>
  <c r="BZ110" i="104" a="1"/>
  <c r="BZ110" i="104" s="1"/>
  <c r="CE110" i="104" a="1"/>
  <c r="CE110" i="104" s="1"/>
  <c r="CE126" i="104" a="1"/>
  <c r="CE126" i="104" s="1"/>
  <c r="CF126" i="104" a="1"/>
  <c r="CF126" i="104" s="1"/>
  <c r="CC126" i="104" a="1"/>
  <c r="CC126" i="104" s="1"/>
  <c r="CD126" i="104" a="1"/>
  <c r="CD126" i="104" s="1"/>
  <c r="BZ126" i="104" a="1"/>
  <c r="BZ126" i="104" s="1"/>
  <c r="CA126" i="104" a="1"/>
  <c r="CA126" i="104" s="1"/>
  <c r="CB126" i="104" a="1"/>
  <c r="CB126" i="104" s="1"/>
  <c r="AQ126" i="104" a="1"/>
  <c r="AQ126" i="104" s="1"/>
  <c r="AF126" i="104" a="1"/>
  <c r="AF126" i="104" s="1"/>
  <c r="BA126" i="104" a="1"/>
  <c r="BA126" i="104" s="1"/>
  <c r="BJ126" i="104" a="1"/>
  <c r="BJ126" i="104" s="1"/>
  <c r="CF132" i="104" a="1"/>
  <c r="CF132" i="104" s="1"/>
  <c r="CA132" i="104" a="1"/>
  <c r="CA132" i="104" s="1"/>
  <c r="AQ132" i="104" a="1"/>
  <c r="AQ132" i="104" s="1"/>
  <c r="CB132" i="104" a="1"/>
  <c r="CB132" i="104" s="1"/>
  <c r="AF132" i="104" a="1"/>
  <c r="AF132" i="104" s="1"/>
  <c r="CC132" i="104" a="1"/>
  <c r="CC132" i="104" s="1"/>
  <c r="CD132" i="104" a="1"/>
  <c r="CD132" i="104" s="1"/>
  <c r="BA132" i="104" a="1"/>
  <c r="BA132" i="104" s="1"/>
  <c r="CE132" i="104" a="1"/>
  <c r="CE132" i="104" s="1"/>
  <c r="BZ132" i="104" a="1"/>
  <c r="BZ132" i="104" s="1"/>
  <c r="BJ132" i="104" a="1"/>
  <c r="BJ132" i="104" s="1"/>
  <c r="BR94" i="104" a="1"/>
  <c r="BR94" i="104" s="1"/>
  <c r="BZ94" i="104" a="1"/>
  <c r="BZ94" i="104" s="1"/>
  <c r="CA94" i="104" a="1"/>
  <c r="CA94" i="104" s="1"/>
  <c r="CC94" i="104" a="1"/>
  <c r="CC94" i="104" s="1"/>
  <c r="CD94" i="104" a="1"/>
  <c r="CD94" i="104" s="1"/>
  <c r="CE94" i="104" a="1"/>
  <c r="CE94" i="104" s="1"/>
  <c r="CB94" i="104" a="1"/>
  <c r="CB94" i="104" s="1"/>
  <c r="BA94" i="104" a="1"/>
  <c r="BA94" i="104" s="1"/>
  <c r="AQ94" i="104" a="1"/>
  <c r="AQ94" i="104" s="1"/>
  <c r="CF94" i="104" a="1"/>
  <c r="CF94" i="104" s="1"/>
  <c r="BJ94" i="104" a="1"/>
  <c r="BJ94" i="104" s="1"/>
  <c r="CC100" i="104" a="1"/>
  <c r="CC100" i="104" s="1"/>
  <c r="CD100" i="104" a="1"/>
  <c r="CD100" i="104" s="1"/>
  <c r="CE100" i="104" a="1"/>
  <c r="CE100" i="104" s="1"/>
  <c r="CF100" i="104" a="1"/>
  <c r="CF100" i="104" s="1"/>
  <c r="BA100" i="104" a="1"/>
  <c r="BA100" i="104" s="1"/>
  <c r="CB100" i="104" a="1"/>
  <c r="CB100" i="104" s="1"/>
  <c r="AQ100" i="104" a="1"/>
  <c r="AQ100" i="104" s="1"/>
  <c r="BZ100" i="104" a="1"/>
  <c r="BZ100" i="104" s="1"/>
  <c r="AF100" i="104" a="1"/>
  <c r="AF100" i="104" s="1"/>
  <c r="CA100" i="104" a="1"/>
  <c r="CA100" i="104" s="1"/>
  <c r="BJ100" i="104" a="1"/>
  <c r="BJ100" i="104" s="1"/>
  <c r="BZ119" i="104" a="1"/>
  <c r="BZ119" i="104" s="1"/>
  <c r="CF119" i="104" a="1"/>
  <c r="CF119" i="104" s="1"/>
  <c r="CA119" i="104" a="1"/>
  <c r="CA119" i="104" s="1"/>
  <c r="CB119" i="104" a="1"/>
  <c r="CB119" i="104" s="1"/>
  <c r="CD119" i="104" a="1"/>
  <c r="CD119" i="104" s="1"/>
  <c r="CE119" i="104" a="1"/>
  <c r="CE119" i="104" s="1"/>
  <c r="CC119" i="104" a="1"/>
  <c r="CC119" i="104" s="1"/>
  <c r="AF119" i="104" a="1"/>
  <c r="AF119" i="104" s="1"/>
  <c r="BA119" i="104" a="1"/>
  <c r="BA119" i="104" s="1"/>
  <c r="AQ119" i="104" a="1"/>
  <c r="AQ119" i="104" s="1"/>
  <c r="BJ119" i="104" a="1"/>
  <c r="BJ119" i="104" s="1"/>
  <c r="BZ79" i="104" a="1"/>
  <c r="BZ79" i="104" s="1"/>
  <c r="CE79" i="104" a="1"/>
  <c r="CE79" i="104" s="1"/>
  <c r="CA79" i="104" a="1"/>
  <c r="CA79" i="104" s="1"/>
  <c r="CF79" i="104" a="1"/>
  <c r="CF79" i="104" s="1"/>
  <c r="CB79" i="104" a="1"/>
  <c r="CB79" i="104" s="1"/>
  <c r="CC79" i="104" a="1"/>
  <c r="CC79" i="104" s="1"/>
  <c r="CD79" i="104" a="1"/>
  <c r="CD79" i="104" s="1"/>
  <c r="AF79" i="104" a="1"/>
  <c r="AF79" i="104" s="1"/>
  <c r="BA79" i="104" a="1"/>
  <c r="BA79" i="104" s="1"/>
  <c r="AQ79" i="104" a="1"/>
  <c r="AQ79" i="104" s="1"/>
  <c r="BJ79" i="104" a="1"/>
  <c r="BJ79" i="104" s="1"/>
  <c r="BR93" i="104" a="1"/>
  <c r="BR93" i="104" s="1"/>
  <c r="CB93" i="104" a="1"/>
  <c r="CB93" i="104" s="1"/>
  <c r="CD93" i="104" a="1"/>
  <c r="CD93" i="104" s="1"/>
  <c r="CE93" i="104" a="1"/>
  <c r="CE93" i="104" s="1"/>
  <c r="CF93" i="104" a="1"/>
  <c r="CF93" i="104" s="1"/>
  <c r="CC93" i="104" a="1"/>
  <c r="CC93" i="104" s="1"/>
  <c r="CA93" i="104" a="1"/>
  <c r="CA93" i="104" s="1"/>
  <c r="BZ93" i="104" a="1"/>
  <c r="BZ93" i="104" s="1"/>
  <c r="AF93" i="104" a="1"/>
  <c r="AF93" i="104" s="1"/>
  <c r="AQ93" i="104" a="1"/>
  <c r="AQ93" i="104" s="1"/>
  <c r="BA93" i="104" a="1"/>
  <c r="BA93" i="104" s="1"/>
  <c r="BJ93" i="104" a="1"/>
  <c r="BJ93" i="104" s="1"/>
  <c r="BR82" i="104" a="1"/>
  <c r="BR82" i="104" s="1"/>
  <c r="CF82" i="104" a="1"/>
  <c r="CF82" i="104" s="1"/>
  <c r="BA82" i="104" a="1"/>
  <c r="BA82" i="104" s="1"/>
  <c r="CA82" i="104" a="1"/>
  <c r="CA82" i="104" s="1"/>
  <c r="CC82" i="104" a="1"/>
  <c r="CC82" i="104" s="1"/>
  <c r="CD82" i="104" a="1"/>
  <c r="CD82" i="104" s="1"/>
  <c r="BZ82" i="104" a="1"/>
  <c r="BZ82" i="104" s="1"/>
  <c r="AQ82" i="104" a="1"/>
  <c r="AQ82" i="104" s="1"/>
  <c r="CB82" i="104" a="1"/>
  <c r="CB82" i="104" s="1"/>
  <c r="AF82" i="104" a="1"/>
  <c r="AF82" i="104" s="1"/>
  <c r="CE82" i="104" a="1"/>
  <c r="CE82" i="104" s="1"/>
  <c r="BJ82" i="104" a="1"/>
  <c r="BJ82" i="104" s="1"/>
  <c r="BR106" i="104" a="1"/>
  <c r="BR106" i="104" s="1"/>
  <c r="CD106" i="104" a="1"/>
  <c r="CD106" i="104" s="1"/>
  <c r="CE106" i="104" a="1"/>
  <c r="CE106" i="104" s="1"/>
  <c r="BZ106" i="104" a="1"/>
  <c r="BZ106" i="104" s="1"/>
  <c r="CF106" i="104" a="1"/>
  <c r="CF106" i="104" s="1"/>
  <c r="AQ106" i="104" a="1"/>
  <c r="AQ106" i="104" s="1"/>
  <c r="CA106" i="104" a="1"/>
  <c r="CA106" i="104" s="1"/>
  <c r="CB106" i="104" a="1"/>
  <c r="CB106" i="104" s="1"/>
  <c r="CC106" i="104" a="1"/>
  <c r="CC106" i="104" s="1"/>
  <c r="AF106" i="104" a="1"/>
  <c r="AF106" i="104" s="1"/>
  <c r="BA106" i="104" a="1"/>
  <c r="BA106" i="104" s="1"/>
  <c r="BJ106" i="104" a="1"/>
  <c r="BJ106" i="104" s="1"/>
  <c r="BR74" i="104" a="1"/>
  <c r="BR74" i="104" s="1"/>
  <c r="BZ56" i="104" a="1"/>
  <c r="BZ56" i="104" s="1"/>
  <c r="AF56" i="104" a="1"/>
  <c r="AF56" i="104" s="1"/>
  <c r="BA56" i="104" a="1"/>
  <c r="BA56" i="104" s="1"/>
  <c r="CB56" i="104" a="1"/>
  <c r="CB56" i="104" s="1"/>
  <c r="CC56" i="104" a="1"/>
  <c r="CC56" i="104" s="1"/>
  <c r="CA56" i="104" a="1"/>
  <c r="CA56" i="104" s="1"/>
  <c r="CD56" i="104" a="1"/>
  <c r="CD56" i="104" s="1"/>
  <c r="CE56" i="104" a="1"/>
  <c r="CE56" i="104" s="1"/>
  <c r="CF56" i="104" a="1"/>
  <c r="CF56" i="104" s="1"/>
  <c r="AQ56" i="104" a="1"/>
  <c r="AQ56" i="104" s="1"/>
  <c r="BJ56" i="104" a="1"/>
  <c r="BJ56" i="104" s="1"/>
  <c r="BR79" i="104" a="1"/>
  <c r="BR79" i="104" s="1"/>
  <c r="CD113" i="104" a="1"/>
  <c r="CD113" i="104" s="1"/>
  <c r="BZ113" i="104" a="1"/>
  <c r="BZ113" i="104" s="1"/>
  <c r="CE113" i="104" a="1"/>
  <c r="CE113" i="104" s="1"/>
  <c r="CC113" i="104" a="1"/>
  <c r="CC113" i="104" s="1"/>
  <c r="CF113" i="104" a="1"/>
  <c r="CF113" i="104" s="1"/>
  <c r="CA113" i="104" a="1"/>
  <c r="CA113" i="104" s="1"/>
  <c r="CB113" i="104" a="1"/>
  <c r="CB113" i="104" s="1"/>
  <c r="BA113" i="104" a="1"/>
  <c r="BA113" i="104" s="1"/>
  <c r="AQ113" i="104" a="1"/>
  <c r="AQ113" i="104" s="1"/>
  <c r="BJ113" i="104" a="1"/>
  <c r="BJ113" i="104" s="1"/>
  <c r="BJ57" i="104" a="1"/>
  <c r="BJ57" i="104" s="1"/>
  <c r="BZ57" i="104" a="1"/>
  <c r="BZ57" i="104" s="1"/>
  <c r="CC57" i="104" a="1"/>
  <c r="CC57" i="104" s="1"/>
  <c r="CE57" i="104" a="1"/>
  <c r="CE57" i="104" s="1"/>
  <c r="CF57" i="104" a="1"/>
  <c r="CF57" i="104" s="1"/>
  <c r="CA57" i="104" a="1"/>
  <c r="CA57" i="104" s="1"/>
  <c r="CB57" i="104" a="1"/>
  <c r="CB57" i="104" s="1"/>
  <c r="CD57" i="104" a="1"/>
  <c r="CD57" i="104" s="1"/>
  <c r="AF57" i="104" a="1"/>
  <c r="AF57" i="104" s="1"/>
  <c r="AQ57" i="104" a="1"/>
  <c r="AQ57" i="104" s="1"/>
  <c r="BA57" i="104" a="1"/>
  <c r="BA57" i="104" s="1"/>
  <c r="BR83" i="104" a="1"/>
  <c r="BR83" i="104" s="1"/>
  <c r="BR91" i="104" a="1"/>
  <c r="BR91" i="104" s="1"/>
  <c r="BZ91" i="104" a="1"/>
  <c r="BZ91" i="104" s="1"/>
  <c r="AQ91" i="104" a="1"/>
  <c r="AQ91" i="104" s="1"/>
  <c r="CE91" i="104" a="1"/>
  <c r="CE91" i="104" s="1"/>
  <c r="AF91" i="104" a="1"/>
  <c r="AF91" i="104" s="1"/>
  <c r="CF91" i="104" a="1"/>
  <c r="CF91" i="104" s="1"/>
  <c r="CA91" i="104" a="1"/>
  <c r="CA91" i="104" s="1"/>
  <c r="BJ91" i="104" a="1"/>
  <c r="BJ91" i="104" s="1"/>
  <c r="CB91" i="104" a="1"/>
  <c r="CB91" i="104" s="1"/>
  <c r="CC91" i="104" a="1"/>
  <c r="CC91" i="104" s="1"/>
  <c r="BA91" i="104" a="1"/>
  <c r="BA91" i="104" s="1"/>
  <c r="CD91" i="104" a="1"/>
  <c r="CD91" i="104" s="1"/>
  <c r="CC84" i="104" a="1"/>
  <c r="CC84" i="104" s="1"/>
  <c r="CE84" i="104" a="1"/>
  <c r="CE84" i="104" s="1"/>
  <c r="CF84" i="104" a="1"/>
  <c r="CF84" i="104" s="1"/>
  <c r="BZ84" i="104" a="1"/>
  <c r="BZ84" i="104" s="1"/>
  <c r="CA84" i="104" a="1"/>
  <c r="CA84" i="104" s="1"/>
  <c r="CB84" i="104" a="1"/>
  <c r="CB84" i="104" s="1"/>
  <c r="CD84" i="104" a="1"/>
  <c r="CD84" i="104" s="1"/>
  <c r="AQ84" i="104" a="1"/>
  <c r="AQ84" i="104" s="1"/>
  <c r="AF84" i="104" a="1"/>
  <c r="AF84" i="104" s="1"/>
  <c r="BA84" i="104" a="1"/>
  <c r="BA84" i="104" s="1"/>
  <c r="BJ84" i="104" a="1"/>
  <c r="BJ84" i="104" s="1"/>
  <c r="BR63" i="104" a="1"/>
  <c r="BR63" i="104" s="1"/>
  <c r="CE63" i="104" a="1"/>
  <c r="CE63" i="104" s="1"/>
  <c r="BJ63" i="104" a="1"/>
  <c r="BJ63" i="104" s="1"/>
  <c r="CA63" i="104" a="1"/>
  <c r="CA63" i="104" s="1"/>
  <c r="BZ63" i="104" a="1"/>
  <c r="BZ63" i="104" s="1"/>
  <c r="CF63" i="104" a="1"/>
  <c r="CF63" i="104" s="1"/>
  <c r="AQ63" i="104" a="1"/>
  <c r="AQ63" i="104" s="1"/>
  <c r="CB63" i="104" a="1"/>
  <c r="CB63" i="104" s="1"/>
  <c r="CC63" i="104" a="1"/>
  <c r="CC63" i="104" s="1"/>
  <c r="CD63" i="104" a="1"/>
  <c r="CD63" i="104" s="1"/>
  <c r="AF63" i="104" a="1"/>
  <c r="AF63" i="104" s="1"/>
  <c r="BA63" i="104" a="1"/>
  <c r="BA63" i="104" s="1"/>
  <c r="BR134" i="104" a="1"/>
  <c r="BR134" i="104" s="1"/>
  <c r="CD134" i="104" a="1"/>
  <c r="CD134" i="104" s="1"/>
  <c r="AF134" i="104" a="1"/>
  <c r="AF134" i="104" s="1"/>
  <c r="CE134" i="104" a="1"/>
  <c r="CE134" i="104" s="1"/>
  <c r="CF134" i="104" a="1"/>
  <c r="CF134" i="104" s="1"/>
  <c r="BZ134" i="104" a="1"/>
  <c r="BZ134" i="104" s="1"/>
  <c r="CA134" i="104" a="1"/>
  <c r="CA134" i="104" s="1"/>
  <c r="BA134" i="104" a="1"/>
  <c r="BA134" i="104" s="1"/>
  <c r="CB134" i="104" a="1"/>
  <c r="CB134" i="104" s="1"/>
  <c r="CC134" i="104" a="1"/>
  <c r="CC134" i="104" s="1"/>
  <c r="AQ134" i="104" a="1"/>
  <c r="AQ134" i="104" s="1"/>
  <c r="BJ134" i="104" a="1"/>
  <c r="BJ134" i="104" s="1"/>
  <c r="BR75" i="104" a="1"/>
  <c r="BR75" i="104" s="1"/>
  <c r="BA75" i="104" a="1"/>
  <c r="BA75" i="104" s="1"/>
  <c r="CF75" i="104" a="1"/>
  <c r="CF75" i="104" s="1"/>
  <c r="CA75" i="104" a="1"/>
  <c r="CA75" i="104" s="1"/>
  <c r="CD75" i="104" a="1"/>
  <c r="CD75" i="104" s="1"/>
  <c r="CE75" i="104" a="1"/>
  <c r="CE75" i="104" s="1"/>
  <c r="BZ75" i="104" a="1"/>
  <c r="BZ75" i="104" s="1"/>
  <c r="AQ75" i="104" a="1"/>
  <c r="AQ75" i="104" s="1"/>
  <c r="CB75" i="104" a="1"/>
  <c r="CB75" i="104" s="1"/>
  <c r="AF75" i="104" a="1"/>
  <c r="AF75" i="104" s="1"/>
  <c r="CC75" i="104" a="1"/>
  <c r="CC75" i="104" s="1"/>
  <c r="BJ75" i="104" a="1"/>
  <c r="BJ75" i="104" s="1"/>
  <c r="BR129" i="104" a="1"/>
  <c r="BR129" i="104" s="1"/>
  <c r="CB129" i="104" a="1"/>
  <c r="CB129" i="104" s="1"/>
  <c r="CE129" i="104" a="1"/>
  <c r="CE129" i="104" s="1"/>
  <c r="CF129" i="104" a="1"/>
  <c r="CF129" i="104" s="1"/>
  <c r="BZ129" i="104" a="1"/>
  <c r="BZ129" i="104" s="1"/>
  <c r="CD129" i="104" a="1"/>
  <c r="CD129" i="104" s="1"/>
  <c r="CA129" i="104" a="1"/>
  <c r="CA129" i="104" s="1"/>
  <c r="CC129" i="104" a="1"/>
  <c r="CC129" i="104" s="1"/>
  <c r="AQ129" i="104" a="1"/>
  <c r="AQ129" i="104" s="1"/>
  <c r="BA129" i="104" a="1"/>
  <c r="BA129" i="104" s="1"/>
  <c r="BJ129" i="104" a="1"/>
  <c r="BJ129" i="104" s="1"/>
  <c r="BA97" i="104" a="1"/>
  <c r="BA97" i="104" s="1"/>
  <c r="AF97" i="104" a="1"/>
  <c r="AF97" i="104" s="1"/>
  <c r="CC97" i="104" a="1"/>
  <c r="CC97" i="104" s="1"/>
  <c r="CD97" i="104" a="1"/>
  <c r="CD97" i="104" s="1"/>
  <c r="BZ97" i="104" a="1"/>
  <c r="BZ97" i="104" s="1"/>
  <c r="CF97" i="104" a="1"/>
  <c r="CF97" i="104" s="1"/>
  <c r="CA97" i="104" a="1"/>
  <c r="CA97" i="104" s="1"/>
  <c r="CB97" i="104" a="1"/>
  <c r="CB97" i="104" s="1"/>
  <c r="AQ97" i="104" a="1"/>
  <c r="AQ97" i="104" s="1"/>
  <c r="CE97" i="104" a="1"/>
  <c r="CE97" i="104" s="1"/>
  <c r="BJ97" i="104" a="1"/>
  <c r="BJ97" i="104" s="1"/>
  <c r="CE12" i="104" a="1"/>
  <c r="CE12" i="104" s="1"/>
  <c r="CD12" i="104" a="1"/>
  <c r="CD12" i="104" s="1"/>
  <c r="CB12" i="104" a="1"/>
  <c r="CB12" i="104" s="1"/>
  <c r="CC12" i="104" a="1"/>
  <c r="CC12" i="104" s="1"/>
  <c r="BA12" i="104" a="1"/>
  <c r="BA12" i="104" s="1"/>
  <c r="AQ12" i="104" a="1"/>
  <c r="AQ12" i="104" s="1"/>
  <c r="BZ12" i="104" a="1"/>
  <c r="BZ12" i="104" s="1"/>
  <c r="AF12" i="104" a="1"/>
  <c r="AF12" i="104" s="1"/>
  <c r="CF12" i="104" a="1"/>
  <c r="CF12" i="104" s="1"/>
  <c r="CA12" i="104" a="1"/>
  <c r="CA12" i="104" s="1"/>
  <c r="BJ12" i="104" a="1"/>
  <c r="BJ12" i="104" s="1"/>
  <c r="CF6" i="104" a="1"/>
  <c r="CF6" i="104" s="1"/>
  <c r="CB6" i="104" a="1"/>
  <c r="CB6" i="104" s="1"/>
  <c r="CC6" i="104" a="1"/>
  <c r="CC6" i="104" s="1"/>
  <c r="CE6" i="104" a="1"/>
  <c r="CE6" i="104" s="1"/>
  <c r="CD6" i="104" a="1"/>
  <c r="CD6" i="104" s="1"/>
  <c r="BZ6" i="104" a="1"/>
  <c r="BZ6" i="104" s="1"/>
  <c r="AQ6" i="104" a="1"/>
  <c r="AQ6" i="104" s="1"/>
  <c r="CA6" i="104" a="1"/>
  <c r="CA6" i="104" s="1"/>
  <c r="AF6" i="104" a="1"/>
  <c r="AF6" i="104" s="1"/>
  <c r="BA6" i="104" a="1"/>
  <c r="BA6" i="104" s="1"/>
  <c r="BJ6" i="104" a="1"/>
  <c r="BJ6" i="104" s="1"/>
  <c r="BR104" i="104" a="1"/>
  <c r="BR104" i="104" s="1"/>
  <c r="CD104" i="104" a="1"/>
  <c r="CD104" i="104" s="1"/>
  <c r="BZ104" i="104" a="1"/>
  <c r="BZ104" i="104" s="1"/>
  <c r="CE104" i="104" a="1"/>
  <c r="CE104" i="104" s="1"/>
  <c r="CF104" i="104" a="1"/>
  <c r="CF104" i="104" s="1"/>
  <c r="CA104" i="104" a="1"/>
  <c r="CA104" i="104" s="1"/>
  <c r="CB104" i="104" a="1"/>
  <c r="CB104" i="104" s="1"/>
  <c r="CC104" i="104" a="1"/>
  <c r="CC104" i="104" s="1"/>
  <c r="BA104" i="104" a="1"/>
  <c r="BA104" i="104" s="1"/>
  <c r="AQ104" i="104" a="1"/>
  <c r="AQ104" i="104" s="1"/>
  <c r="AF104" i="104" a="1"/>
  <c r="AF104" i="104" s="1"/>
  <c r="BJ104" i="104" a="1"/>
  <c r="BJ104" i="104" s="1"/>
  <c r="CE29" i="104" a="1"/>
  <c r="CE29" i="104" s="1"/>
  <c r="BZ29" i="104" a="1"/>
  <c r="BZ29" i="104" s="1"/>
  <c r="CA29" i="104" a="1"/>
  <c r="CA29" i="104" s="1"/>
  <c r="CF29" i="104" a="1"/>
  <c r="CF29" i="104" s="1"/>
  <c r="BA29" i="104" a="1"/>
  <c r="BA29" i="104" s="1"/>
  <c r="CB29" i="104" a="1"/>
  <c r="CB29" i="104" s="1"/>
  <c r="AQ29" i="104" a="1"/>
  <c r="AQ29" i="104" s="1"/>
  <c r="CC29" i="104" a="1"/>
  <c r="CC29" i="104" s="1"/>
  <c r="AF29" i="104" a="1"/>
  <c r="AF29" i="104" s="1"/>
  <c r="CD29" i="104" a="1"/>
  <c r="CD29" i="104" s="1"/>
  <c r="BJ29" i="104" a="1"/>
  <c r="BJ29" i="104" s="1"/>
  <c r="CB39" i="104" a="1"/>
  <c r="CB39" i="104" s="1"/>
  <c r="AF39" i="104" a="1"/>
  <c r="AF39" i="104" s="1"/>
  <c r="CC39" i="104" a="1"/>
  <c r="CC39" i="104" s="1"/>
  <c r="BZ39" i="104" a="1"/>
  <c r="BZ39" i="104" s="1"/>
  <c r="CD39" i="104" a="1"/>
  <c r="CD39" i="104" s="1"/>
  <c r="CF39" i="104" a="1"/>
  <c r="CF39" i="104" s="1"/>
  <c r="BA39" i="104" a="1"/>
  <c r="BA39" i="104" s="1"/>
  <c r="CE39" i="104" a="1"/>
  <c r="CE39" i="104" s="1"/>
  <c r="CA39" i="104" a="1"/>
  <c r="CA39" i="104" s="1"/>
  <c r="AQ39" i="104" a="1"/>
  <c r="AQ39" i="104" s="1"/>
  <c r="BJ39" i="104" a="1"/>
  <c r="BJ39" i="104" s="1"/>
  <c r="BR124" i="104" a="1"/>
  <c r="BR124" i="104" s="1"/>
  <c r="CD124" i="104" a="1"/>
  <c r="CD124" i="104" s="1"/>
  <c r="CE124" i="104" a="1"/>
  <c r="CE124" i="104" s="1"/>
  <c r="CB124" i="104" a="1"/>
  <c r="CB124" i="104" s="1"/>
  <c r="CC124" i="104" a="1"/>
  <c r="CC124" i="104" s="1"/>
  <c r="BA124" i="104" a="1"/>
  <c r="BA124" i="104" s="1"/>
  <c r="BZ124" i="104" a="1"/>
  <c r="BZ124" i="104" s="1"/>
  <c r="CA124" i="104" a="1"/>
  <c r="CA124" i="104" s="1"/>
  <c r="AQ124" i="104" a="1"/>
  <c r="AQ124" i="104" s="1"/>
  <c r="AF124" i="104" a="1"/>
  <c r="AF124" i="104" s="1"/>
  <c r="CF124" i="104" a="1"/>
  <c r="CF124" i="104" s="1"/>
  <c r="BJ124" i="104" a="1"/>
  <c r="BJ124" i="104" s="1"/>
  <c r="BR55" i="104" a="1"/>
  <c r="BR55" i="104" s="1"/>
  <c r="CB55" i="104" a="1"/>
  <c r="CB55" i="104" s="1"/>
  <c r="CC55" i="104" a="1"/>
  <c r="CC55" i="104" s="1"/>
  <c r="CD55" i="104" a="1"/>
  <c r="CD55" i="104" s="1"/>
  <c r="CE55" i="104" a="1"/>
  <c r="CE55" i="104" s="1"/>
  <c r="BZ55" i="104" a="1"/>
  <c r="BZ55" i="104" s="1"/>
  <c r="CA55" i="104" a="1"/>
  <c r="CA55" i="104" s="1"/>
  <c r="CF55" i="104" a="1"/>
  <c r="CF55" i="104" s="1"/>
  <c r="AF55" i="104" a="1"/>
  <c r="AF55" i="104" s="1"/>
  <c r="AQ55" i="104" a="1"/>
  <c r="AQ55" i="104" s="1"/>
  <c r="BA55" i="104" a="1"/>
  <c r="BA55" i="104" s="1"/>
  <c r="BJ55" i="104" a="1"/>
  <c r="BJ55" i="104" s="1"/>
  <c r="BR15" i="104" a="1"/>
  <c r="BR15" i="104" s="1"/>
  <c r="BR29" i="104" a="1"/>
  <c r="BR29" i="104" s="1"/>
  <c r="BR39" i="104" a="1"/>
  <c r="BR39" i="104" s="1"/>
  <c r="BR48" i="104" a="1"/>
  <c r="BR48" i="104" s="1"/>
  <c r="BA48" i="104" a="1"/>
  <c r="BA48" i="104" s="1"/>
  <c r="AQ48" i="104" a="1"/>
  <c r="AQ48" i="104" s="1"/>
  <c r="CF48" i="104" a="1"/>
  <c r="CF48" i="104" s="1"/>
  <c r="AF48" i="104" a="1"/>
  <c r="AF48" i="104" s="1"/>
  <c r="BZ48" i="104" a="1"/>
  <c r="BZ48" i="104" s="1"/>
  <c r="CB48" i="104" a="1"/>
  <c r="CB48" i="104" s="1"/>
  <c r="CC48" i="104" a="1"/>
  <c r="CC48" i="104" s="1"/>
  <c r="CE48" i="104" a="1"/>
  <c r="CE48" i="104" s="1"/>
  <c r="CA48" i="104" a="1"/>
  <c r="CA48" i="104" s="1"/>
  <c r="CD48" i="104" a="1"/>
  <c r="CD48" i="104" s="1"/>
  <c r="BJ48" i="104" a="1"/>
  <c r="BJ48" i="104" s="1"/>
  <c r="CC111" i="104" a="1"/>
  <c r="CC111" i="104" s="1"/>
  <c r="CD111" i="104" a="1"/>
  <c r="CD111" i="104" s="1"/>
  <c r="BA111" i="104" a="1"/>
  <c r="BA111" i="104" s="1"/>
  <c r="AQ111" i="104" a="1"/>
  <c r="AQ111" i="104" s="1"/>
  <c r="CF111" i="104" a="1"/>
  <c r="CF111" i="104" s="1"/>
  <c r="BZ111" i="104" a="1"/>
  <c r="BZ111" i="104" s="1"/>
  <c r="CE111" i="104" a="1"/>
  <c r="CE111" i="104" s="1"/>
  <c r="CA111" i="104" a="1"/>
  <c r="CA111" i="104" s="1"/>
  <c r="CB111" i="104" a="1"/>
  <c r="CB111" i="104" s="1"/>
  <c r="AF111" i="104" a="1"/>
  <c r="AF111" i="104" s="1"/>
  <c r="BJ111" i="104" a="1"/>
  <c r="BJ111" i="104" s="1"/>
  <c r="CF5" i="104" a="1"/>
  <c r="CF5" i="104" s="1"/>
  <c r="BA5" i="104" a="1"/>
  <c r="BA5" i="104" s="1"/>
  <c r="CE5" i="104" a="1"/>
  <c r="CE5" i="104" s="1"/>
  <c r="BZ5" i="104" a="1"/>
  <c r="BZ5" i="104" s="1"/>
  <c r="CA5" i="104" a="1"/>
  <c r="CA5" i="104" s="1"/>
  <c r="CB5" i="104" a="1"/>
  <c r="CB5" i="104" s="1"/>
  <c r="AQ5" i="104" a="1"/>
  <c r="AQ5" i="104" s="1"/>
  <c r="CC5" i="104" a="1"/>
  <c r="CC5" i="104" s="1"/>
  <c r="AF5" i="104" a="1"/>
  <c r="AF5" i="104" s="1"/>
  <c r="CD5" i="104" a="1"/>
  <c r="CD5" i="104" s="1"/>
  <c r="BJ5" i="104" a="1"/>
  <c r="BJ5" i="104" s="1"/>
  <c r="BR131" i="104" a="1"/>
  <c r="BR131" i="104" s="1"/>
  <c r="CA131" i="104" a="1"/>
  <c r="CA131" i="104" s="1"/>
  <c r="CB131" i="104" a="1"/>
  <c r="CB131" i="104" s="1"/>
  <c r="CC131" i="104" a="1"/>
  <c r="CC131" i="104" s="1"/>
  <c r="BA131" i="104" a="1"/>
  <c r="BA131" i="104" s="1"/>
  <c r="AQ131" i="104" a="1"/>
  <c r="AQ131" i="104" s="1"/>
  <c r="CD131" i="104" a="1"/>
  <c r="CD131" i="104" s="1"/>
  <c r="AF131" i="104" a="1"/>
  <c r="AF131" i="104" s="1"/>
  <c r="CE131" i="104" a="1"/>
  <c r="CE131" i="104" s="1"/>
  <c r="BZ131" i="104" a="1"/>
  <c r="BZ131" i="104" s="1"/>
  <c r="CF131" i="104" a="1"/>
  <c r="CF131" i="104" s="1"/>
  <c r="BJ131" i="104" a="1"/>
  <c r="BJ131" i="104" s="1"/>
  <c r="CC103" i="104" a="1"/>
  <c r="CC103" i="104" s="1"/>
  <c r="AF103" i="104" a="1"/>
  <c r="AF103" i="104" s="1"/>
  <c r="CD103" i="104" a="1"/>
  <c r="CD103" i="104" s="1"/>
  <c r="CE103" i="104" a="1"/>
  <c r="CE103" i="104" s="1"/>
  <c r="BZ103" i="104" a="1"/>
  <c r="BZ103" i="104" s="1"/>
  <c r="CF103" i="104" a="1"/>
  <c r="CF103" i="104" s="1"/>
  <c r="BA103" i="104" a="1"/>
  <c r="BA103" i="104" s="1"/>
  <c r="CA103" i="104" a="1"/>
  <c r="CA103" i="104" s="1"/>
  <c r="CB103" i="104" a="1"/>
  <c r="CB103" i="104" s="1"/>
  <c r="AQ103" i="104" a="1"/>
  <c r="AQ103" i="104" s="1"/>
  <c r="BJ103" i="104" a="1"/>
  <c r="BJ103" i="104" s="1"/>
  <c r="BR109" i="104" a="1"/>
  <c r="BR109" i="104" s="1"/>
  <c r="BR102" i="104" a="1"/>
  <c r="BR102" i="104" s="1"/>
  <c r="CB102" i="104" a="1"/>
  <c r="CB102" i="104" s="1"/>
  <c r="BA102" i="104" a="1"/>
  <c r="BA102" i="104" s="1"/>
  <c r="AQ102" i="104" a="1"/>
  <c r="AQ102" i="104" s="1"/>
  <c r="AF102" i="104" a="1"/>
  <c r="AF102" i="104" s="1"/>
  <c r="CC102" i="104" a="1"/>
  <c r="CC102" i="104" s="1"/>
  <c r="CD102" i="104" a="1"/>
  <c r="CD102" i="104" s="1"/>
  <c r="CE102" i="104" a="1"/>
  <c r="CE102" i="104" s="1"/>
  <c r="BZ102" i="104" a="1"/>
  <c r="BZ102" i="104" s="1"/>
  <c r="CA102" i="104" a="1"/>
  <c r="CA102" i="104" s="1"/>
  <c r="BJ102" i="104" a="1"/>
  <c r="BJ102" i="104" s="1"/>
  <c r="CF102" i="104" a="1"/>
  <c r="CF102" i="104" s="1"/>
  <c r="CA141" i="104" a="1"/>
  <c r="CA141" i="104" s="1"/>
  <c r="CD141" i="104" a="1"/>
  <c r="CD141" i="104" s="1"/>
  <c r="CE141" i="104" a="1"/>
  <c r="CE141" i="104" s="1"/>
  <c r="CB141" i="104" a="1"/>
  <c r="CB141" i="104" s="1"/>
  <c r="CC141" i="104" a="1"/>
  <c r="CC141" i="104" s="1"/>
  <c r="CF141" i="104" a="1"/>
  <c r="CF141" i="104" s="1"/>
  <c r="BZ141" i="104" a="1"/>
  <c r="BZ141" i="104" s="1"/>
  <c r="AQ141" i="104" a="1"/>
  <c r="AQ141" i="104" s="1"/>
  <c r="BA141" i="104" a="1"/>
  <c r="BA141" i="104" s="1"/>
  <c r="AF141" i="104" a="1"/>
  <c r="AF141" i="104" s="1"/>
  <c r="BJ141" i="104" a="1"/>
  <c r="BJ141" i="104" s="1"/>
  <c r="CB10" i="104" a="1"/>
  <c r="CB10" i="104" s="1"/>
  <c r="CC10" i="104" a="1"/>
  <c r="CC10" i="104" s="1"/>
  <c r="CE10" i="104" a="1"/>
  <c r="CE10" i="104" s="1"/>
  <c r="CD10" i="104" a="1"/>
  <c r="CD10" i="104" s="1"/>
  <c r="AQ10" i="104" a="1"/>
  <c r="AQ10" i="104" s="1"/>
  <c r="BA10" i="104" a="1"/>
  <c r="BA10" i="104" s="1"/>
  <c r="AF10" i="104" a="1"/>
  <c r="AF10" i="104" s="1"/>
  <c r="BZ10" i="104" a="1"/>
  <c r="BZ10" i="104" s="1"/>
  <c r="CF10" i="104" a="1"/>
  <c r="CF10" i="104" s="1"/>
  <c r="CA10" i="104" a="1"/>
  <c r="CA10" i="104" s="1"/>
  <c r="BJ10" i="104" a="1"/>
  <c r="BJ10" i="104" s="1"/>
  <c r="BR133" i="104" a="1"/>
  <c r="BR133" i="104" s="1"/>
  <c r="BA133" i="104" a="1"/>
  <c r="BA133" i="104" s="1"/>
  <c r="CA133" i="104" a="1"/>
  <c r="CA133" i="104" s="1"/>
  <c r="CB133" i="104" a="1"/>
  <c r="CB133" i="104" s="1"/>
  <c r="CC133" i="104" a="1"/>
  <c r="CC133" i="104" s="1"/>
  <c r="AQ133" i="104" a="1"/>
  <c r="AQ133" i="104" s="1"/>
  <c r="CD133" i="104" a="1"/>
  <c r="CD133" i="104" s="1"/>
  <c r="AF133" i="104" a="1"/>
  <c r="AF133" i="104" s="1"/>
  <c r="CE133" i="104" a="1"/>
  <c r="CE133" i="104" s="1"/>
  <c r="BZ133" i="104" a="1"/>
  <c r="BZ133" i="104" s="1"/>
  <c r="CF133" i="104" a="1"/>
  <c r="CF133" i="104" s="1"/>
  <c r="BJ133" i="104" a="1"/>
  <c r="BJ133" i="104" s="1"/>
  <c r="BR115" i="104" a="1"/>
  <c r="BR115" i="104" s="1"/>
  <c r="CF115" i="104" a="1"/>
  <c r="CF115" i="104" s="1"/>
  <c r="CA115" i="104" a="1"/>
  <c r="CA115" i="104" s="1"/>
  <c r="AQ115" i="104" a="1"/>
  <c r="AQ115" i="104" s="1"/>
  <c r="BA115" i="104" a="1"/>
  <c r="BA115" i="104" s="1"/>
  <c r="AF115" i="104" a="1"/>
  <c r="AF115" i="104" s="1"/>
  <c r="CD115" i="104" a="1"/>
  <c r="CD115" i="104" s="1"/>
  <c r="CB115" i="104" a="1"/>
  <c r="CB115" i="104" s="1"/>
  <c r="CC115" i="104" a="1"/>
  <c r="CC115" i="104" s="1"/>
  <c r="CE115" i="104" a="1"/>
  <c r="CE115" i="104" s="1"/>
  <c r="BZ115" i="104" a="1"/>
  <c r="BZ115" i="104" s="1"/>
  <c r="BJ115" i="104" a="1"/>
  <c r="BJ115" i="104" s="1"/>
  <c r="A28" i="105"/>
  <c r="BG2" i="100"/>
  <c r="AG2" i="100" s="1"/>
  <c r="F2" i="100" s="1"/>
  <c r="BI71" i="99"/>
  <c r="AI71" i="99" s="1"/>
  <c r="AB14" i="102"/>
  <c r="I14" i="102"/>
  <c r="Y14" i="102" s="1"/>
  <c r="I15" i="102"/>
  <c r="Y15" i="102" s="1"/>
  <c r="I32" i="102"/>
  <c r="Y32" i="102" s="1"/>
  <c r="AB29" i="102"/>
  <c r="AC30" i="102"/>
  <c r="M34" i="102"/>
  <c r="AC34" i="102" s="1"/>
  <c r="AB30" i="102"/>
  <c r="AC25" i="102"/>
  <c r="AE30" i="102"/>
  <c r="D35" i="102"/>
  <c r="T35" i="102" s="1"/>
  <c r="AD25" i="102"/>
  <c r="AE34" i="102"/>
  <c r="AK26" i="102" s="1"/>
  <c r="AE25" i="102"/>
  <c r="L34" i="102"/>
  <c r="AB34" i="102" s="1"/>
  <c r="AE29" i="102"/>
  <c r="I35" i="102"/>
  <c r="Y35" i="102" s="1"/>
  <c r="I30" i="102"/>
  <c r="Y30" i="102" s="1"/>
  <c r="J34" i="102"/>
  <c r="Z34" i="102" s="1"/>
  <c r="M35" i="102"/>
  <c r="AC35" i="102" s="1"/>
  <c r="CA3" i="104" a="1"/>
  <c r="CA3" i="104" s="1"/>
  <c r="CC3" i="104" a="1"/>
  <c r="CC3" i="104" s="1"/>
  <c r="CD3" i="104" a="1"/>
  <c r="CD3" i="104" s="1"/>
  <c r="BZ3" i="104" a="1"/>
  <c r="BZ3" i="104" s="1"/>
  <c r="CB3" i="104" a="1"/>
  <c r="CB3" i="104" s="1"/>
  <c r="CE3" i="104" a="1"/>
  <c r="CE3" i="104" s="1"/>
  <c r="CF3" i="104" a="1"/>
  <c r="CF3" i="104" s="1"/>
  <c r="BA3" i="104" a="1"/>
  <c r="BA3" i="104" s="1"/>
  <c r="BJ3" i="104" a="1"/>
  <c r="BJ3" i="104" s="1"/>
  <c r="CB59" i="104" a="1"/>
  <c r="CB59" i="104" s="1"/>
  <c r="CC59" i="104" a="1"/>
  <c r="CC59" i="104" s="1"/>
  <c r="CE59" i="104" a="1"/>
  <c r="CE59" i="104" s="1"/>
  <c r="CF59" i="104" a="1"/>
  <c r="CF59" i="104" s="1"/>
  <c r="BZ59" i="104" a="1"/>
  <c r="BZ59" i="104" s="1"/>
  <c r="CA59" i="104" a="1"/>
  <c r="CA59" i="104" s="1"/>
  <c r="CD59" i="104" a="1"/>
  <c r="CD59" i="104" s="1"/>
  <c r="BA59" i="104" a="1"/>
  <c r="BA59" i="104" s="1"/>
  <c r="BJ59" i="104" a="1"/>
  <c r="BJ59" i="104" s="1"/>
  <c r="CD18" i="104" a="1"/>
  <c r="CD18" i="104" s="1"/>
  <c r="CF18" i="104" a="1"/>
  <c r="CF18" i="104" s="1"/>
  <c r="BZ18" i="104" a="1"/>
  <c r="BZ18" i="104" s="1"/>
  <c r="CA18" i="104" a="1"/>
  <c r="CA18" i="104" s="1"/>
  <c r="CB18" i="104" a="1"/>
  <c r="CB18" i="104" s="1"/>
  <c r="CC18" i="104" a="1"/>
  <c r="CC18" i="104" s="1"/>
  <c r="CE18" i="104" a="1"/>
  <c r="CE18" i="104" s="1"/>
  <c r="BA18" i="104" a="1"/>
  <c r="BA18" i="104" s="1"/>
  <c r="BJ18" i="104" a="1"/>
  <c r="BJ18" i="104" s="1"/>
  <c r="CD107" i="104" a="1"/>
  <c r="CD107" i="104" s="1"/>
  <c r="BZ107" i="104" a="1"/>
  <c r="BZ107" i="104" s="1"/>
  <c r="CE107" i="104" a="1"/>
  <c r="CE107" i="104" s="1"/>
  <c r="CA107" i="104" a="1"/>
  <c r="CA107" i="104" s="1"/>
  <c r="CF107" i="104" a="1"/>
  <c r="CF107" i="104" s="1"/>
  <c r="CB107" i="104" a="1"/>
  <c r="CB107" i="104" s="1"/>
  <c r="CC107" i="104" a="1"/>
  <c r="CC107" i="104" s="1"/>
  <c r="BA107" i="104" a="1"/>
  <c r="BA107" i="104" s="1"/>
  <c r="BJ107" i="104" a="1"/>
  <c r="BJ107" i="104" s="1"/>
  <c r="CE30" i="104" a="1"/>
  <c r="CE30" i="104" s="1"/>
  <c r="BZ30" i="104" a="1"/>
  <c r="BZ30" i="104" s="1"/>
  <c r="CF30" i="104" a="1"/>
  <c r="CF30" i="104" s="1"/>
  <c r="CA30" i="104" a="1"/>
  <c r="CA30" i="104" s="1"/>
  <c r="CD30" i="104" a="1"/>
  <c r="CD30" i="104" s="1"/>
  <c r="CB30" i="104" a="1"/>
  <c r="CB30" i="104" s="1"/>
  <c r="CC30" i="104" a="1"/>
  <c r="CC30" i="104" s="1"/>
  <c r="BA30" i="104" a="1"/>
  <c r="BA30" i="104" s="1"/>
  <c r="BJ30" i="104" a="1"/>
  <c r="BJ30" i="104" s="1"/>
  <c r="CC112" i="104" a="1"/>
  <c r="CC112" i="104" s="1"/>
  <c r="CD112" i="104" a="1"/>
  <c r="CD112" i="104" s="1"/>
  <c r="BZ112" i="104" a="1"/>
  <c r="BZ112" i="104" s="1"/>
  <c r="CE112" i="104" a="1"/>
  <c r="CE112" i="104" s="1"/>
  <c r="CA112" i="104" a="1"/>
  <c r="CA112" i="104" s="1"/>
  <c r="CF112" i="104" a="1"/>
  <c r="CF112" i="104" s="1"/>
  <c r="CB112" i="104" a="1"/>
  <c r="CB112" i="104" s="1"/>
  <c r="BA112" i="104" a="1"/>
  <c r="BA112" i="104" s="1"/>
  <c r="BJ112" i="104" a="1"/>
  <c r="BJ112" i="104" s="1"/>
  <c r="BZ7" i="104" a="1"/>
  <c r="BZ7" i="104" s="1"/>
  <c r="CB7" i="104" a="1"/>
  <c r="CB7" i="104" s="1"/>
  <c r="CC7" i="104" a="1"/>
  <c r="CC7" i="104" s="1"/>
  <c r="CF7" i="104" a="1"/>
  <c r="CF7" i="104" s="1"/>
  <c r="CA7" i="104" a="1"/>
  <c r="CA7" i="104" s="1"/>
  <c r="CE7" i="104" a="1"/>
  <c r="CE7" i="104" s="1"/>
  <c r="CD7" i="104" a="1"/>
  <c r="CD7" i="104" s="1"/>
  <c r="BA7" i="104" a="1"/>
  <c r="BA7" i="104" s="1"/>
  <c r="BJ7" i="104" a="1"/>
  <c r="BJ7" i="104" s="1"/>
  <c r="CC20" i="104" a="1"/>
  <c r="CC20" i="104" s="1"/>
  <c r="CE20" i="104" a="1"/>
  <c r="CE20" i="104" s="1"/>
  <c r="BZ20" i="104" a="1"/>
  <c r="BZ20" i="104" s="1"/>
  <c r="CA20" i="104" a="1"/>
  <c r="CA20" i="104" s="1"/>
  <c r="CB20" i="104" a="1"/>
  <c r="CB20" i="104" s="1"/>
  <c r="CD20" i="104" a="1"/>
  <c r="CD20" i="104" s="1"/>
  <c r="CF20" i="104" a="1"/>
  <c r="CF20" i="104" s="1"/>
  <c r="BA20" i="104" a="1"/>
  <c r="BA20" i="104" s="1"/>
  <c r="BJ20" i="104" a="1"/>
  <c r="BJ20" i="104" s="1"/>
  <c r="CD45" i="104" a="1"/>
  <c r="CD45" i="104" s="1"/>
  <c r="CE45" i="104" a="1"/>
  <c r="CE45" i="104" s="1"/>
  <c r="CB45" i="104" a="1"/>
  <c r="CB45" i="104" s="1"/>
  <c r="CC45" i="104" a="1"/>
  <c r="CC45" i="104" s="1"/>
  <c r="CF45" i="104" a="1"/>
  <c r="CF45" i="104" s="1"/>
  <c r="BZ45" i="104" a="1"/>
  <c r="BZ45" i="104" s="1"/>
  <c r="CA45" i="104" a="1"/>
  <c r="CA45" i="104" s="1"/>
  <c r="BA45" i="104" a="1"/>
  <c r="BA45" i="104" s="1"/>
  <c r="BJ45" i="104" a="1"/>
  <c r="BJ45" i="104" s="1"/>
  <c r="CD150" i="104" a="1"/>
  <c r="CD150" i="104" s="1"/>
  <c r="CC150" i="104" a="1"/>
  <c r="CC150" i="104" s="1"/>
  <c r="CE150" i="104" a="1"/>
  <c r="CE150" i="104" s="1"/>
  <c r="CF150" i="104" a="1"/>
  <c r="CF150" i="104" s="1"/>
  <c r="BZ150" i="104" a="1"/>
  <c r="BZ150" i="104" s="1"/>
  <c r="CA150" i="104" a="1"/>
  <c r="CA150" i="104" s="1"/>
  <c r="CB150" i="104" a="1"/>
  <c r="CB150" i="104" s="1"/>
  <c r="BA150" i="104" a="1"/>
  <c r="BA150" i="104" s="1"/>
  <c r="BJ150" i="104" a="1"/>
  <c r="BJ150" i="104" s="1"/>
  <c r="CF81" i="104" a="1"/>
  <c r="CF81" i="104" s="1"/>
  <c r="BZ81" i="104" a="1"/>
  <c r="BZ81" i="104" s="1"/>
  <c r="CA81" i="104" a="1"/>
  <c r="CA81" i="104" s="1"/>
  <c r="CB81" i="104" a="1"/>
  <c r="CB81" i="104" s="1"/>
  <c r="CC81" i="104" a="1"/>
  <c r="CC81" i="104" s="1"/>
  <c r="CD81" i="104" a="1"/>
  <c r="CD81" i="104" s="1"/>
  <c r="CE81" i="104" a="1"/>
  <c r="CE81" i="104" s="1"/>
  <c r="BA81" i="104" a="1"/>
  <c r="BA81" i="104" s="1"/>
  <c r="BJ81" i="104" a="1"/>
  <c r="BJ81" i="104" s="1"/>
  <c r="BZ25" i="104" a="1"/>
  <c r="BZ25" i="104" s="1"/>
  <c r="CA25" i="104" a="1"/>
  <c r="CA25" i="104" s="1"/>
  <c r="CF25" i="104" a="1"/>
  <c r="CF25" i="104" s="1"/>
  <c r="CB25" i="104" a="1"/>
  <c r="CB25" i="104" s="1"/>
  <c r="CC25" i="104" a="1"/>
  <c r="CC25" i="104" s="1"/>
  <c r="CD25" i="104" a="1"/>
  <c r="CD25" i="104" s="1"/>
  <c r="CE25" i="104" a="1"/>
  <c r="CE25" i="104" s="1"/>
  <c r="BA25" i="104" a="1"/>
  <c r="BA25" i="104" s="1"/>
  <c r="BJ25" i="104" a="1"/>
  <c r="BJ25" i="104" s="1"/>
  <c r="CC28" i="104" a="1"/>
  <c r="CC28" i="104" s="1"/>
  <c r="BZ28" i="104" a="1"/>
  <c r="BZ28" i="104" s="1"/>
  <c r="CB28" i="104" a="1"/>
  <c r="CB28" i="104" s="1"/>
  <c r="CD28" i="104" a="1"/>
  <c r="CD28" i="104" s="1"/>
  <c r="CA28" i="104" a="1"/>
  <c r="CA28" i="104" s="1"/>
  <c r="CE28" i="104" a="1"/>
  <c r="CE28" i="104" s="1"/>
  <c r="CF28" i="104" a="1"/>
  <c r="CF28" i="104" s="1"/>
  <c r="BA28" i="104" a="1"/>
  <c r="BA28" i="104" s="1"/>
  <c r="BJ28" i="104" a="1"/>
  <c r="BJ28" i="104" s="1"/>
  <c r="CC47" i="104" a="1"/>
  <c r="CC47" i="104" s="1"/>
  <c r="CD47" i="104" a="1"/>
  <c r="CD47" i="104" s="1"/>
  <c r="CE47" i="104" a="1"/>
  <c r="CE47" i="104" s="1"/>
  <c r="CF47" i="104" a="1"/>
  <c r="CF47" i="104" s="1"/>
  <c r="BZ47" i="104" a="1"/>
  <c r="BZ47" i="104" s="1"/>
  <c r="CA47" i="104" a="1"/>
  <c r="CA47" i="104" s="1"/>
  <c r="CB47" i="104" a="1"/>
  <c r="CB47" i="104" s="1"/>
  <c r="BA47" i="104" a="1"/>
  <c r="BA47" i="104" s="1"/>
  <c r="BJ47" i="104" a="1"/>
  <c r="BJ47" i="104" s="1"/>
  <c r="CC135" i="104" a="1"/>
  <c r="CC135" i="104" s="1"/>
  <c r="CD135" i="104" a="1"/>
  <c r="CD135" i="104" s="1"/>
  <c r="CE135" i="104" a="1"/>
  <c r="CE135" i="104" s="1"/>
  <c r="BZ135" i="104" a="1"/>
  <c r="BZ135" i="104" s="1"/>
  <c r="CA135" i="104" a="1"/>
  <c r="CA135" i="104" s="1"/>
  <c r="CB135" i="104" a="1"/>
  <c r="CB135" i="104" s="1"/>
  <c r="CF135" i="104" a="1"/>
  <c r="CF135" i="104" s="1"/>
  <c r="BA135" i="104" a="1"/>
  <c r="BA135" i="104" s="1"/>
  <c r="BJ135" i="104" a="1"/>
  <c r="BJ135" i="104" s="1"/>
  <c r="CE86" i="104" a="1"/>
  <c r="CE86" i="104" s="1"/>
  <c r="CF86" i="104" a="1"/>
  <c r="CF86" i="104" s="1"/>
  <c r="CD86" i="104" a="1"/>
  <c r="CD86" i="104" s="1"/>
  <c r="BZ86" i="104" a="1"/>
  <c r="BZ86" i="104" s="1"/>
  <c r="CA86" i="104" a="1"/>
  <c r="CA86" i="104" s="1"/>
  <c r="CB86" i="104" a="1"/>
  <c r="CB86" i="104" s="1"/>
  <c r="CC86" i="104" a="1"/>
  <c r="CC86" i="104" s="1"/>
  <c r="BA86" i="104" a="1"/>
  <c r="BA86" i="104" s="1"/>
  <c r="BJ86" i="104" a="1"/>
  <c r="BJ86" i="104" s="1"/>
  <c r="CE4" i="104" a="1"/>
  <c r="CE4" i="104" s="1"/>
  <c r="BZ4" i="104" a="1"/>
  <c r="BZ4" i="104" s="1"/>
  <c r="CA4" i="104" a="1"/>
  <c r="CA4" i="104" s="1"/>
  <c r="CD4" i="104" a="1"/>
  <c r="CD4" i="104" s="1"/>
  <c r="CF4" i="104" a="1"/>
  <c r="CF4" i="104" s="1"/>
  <c r="CB4" i="104" a="1"/>
  <c r="CB4" i="104" s="1"/>
  <c r="CC4" i="104" a="1"/>
  <c r="CC4" i="104" s="1"/>
  <c r="BA4" i="104" a="1"/>
  <c r="BA4" i="104" s="1"/>
  <c r="BJ4" i="104" a="1"/>
  <c r="BJ4" i="104" s="1"/>
  <c r="CA72" i="104" a="1"/>
  <c r="CA72" i="104" s="1"/>
  <c r="CB72" i="104" a="1"/>
  <c r="CB72" i="104" s="1"/>
  <c r="BZ72" i="104" a="1"/>
  <c r="BZ72" i="104" s="1"/>
  <c r="CC72" i="104" a="1"/>
  <c r="CC72" i="104" s="1"/>
  <c r="CD72" i="104" a="1"/>
  <c r="CD72" i="104" s="1"/>
  <c r="CE72" i="104" a="1"/>
  <c r="CE72" i="104" s="1"/>
  <c r="CF72" i="104" a="1"/>
  <c r="CF72" i="104" s="1"/>
  <c r="BA72" i="104" a="1"/>
  <c r="BA72" i="104" s="1"/>
  <c r="BJ72" i="104" a="1"/>
  <c r="BJ72" i="104" s="1"/>
  <c r="CA64" i="104" a="1"/>
  <c r="CA64" i="104" s="1"/>
  <c r="CB64" i="104" a="1"/>
  <c r="CB64" i="104" s="1"/>
  <c r="CC64" i="104" a="1"/>
  <c r="CC64" i="104" s="1"/>
  <c r="CD64" i="104" a="1"/>
  <c r="CD64" i="104" s="1"/>
  <c r="CE64" i="104" a="1"/>
  <c r="CE64" i="104" s="1"/>
  <c r="CF64" i="104" a="1"/>
  <c r="CF64" i="104" s="1"/>
  <c r="BZ64" i="104" a="1"/>
  <c r="BZ64" i="104" s="1"/>
  <c r="BA64" i="104" a="1"/>
  <c r="BA64" i="104" s="1"/>
  <c r="BJ64" i="104" a="1"/>
  <c r="BJ64" i="104" s="1"/>
  <c r="CC35" i="104" a="1"/>
  <c r="CC35" i="104" s="1"/>
  <c r="CE35" i="104" a="1"/>
  <c r="CE35" i="104" s="1"/>
  <c r="CF35" i="104" a="1"/>
  <c r="CF35" i="104" s="1"/>
  <c r="CB35" i="104" a="1"/>
  <c r="CB35" i="104" s="1"/>
  <c r="CD35" i="104" a="1"/>
  <c r="CD35" i="104" s="1"/>
  <c r="BZ35" i="104" a="1"/>
  <c r="BZ35" i="104" s="1"/>
  <c r="CA35" i="104" a="1"/>
  <c r="CA35" i="104" s="1"/>
  <c r="BA35" i="104" a="1"/>
  <c r="BA35" i="104" s="1"/>
  <c r="BJ35" i="104" a="1"/>
  <c r="BJ35" i="104" s="1"/>
  <c r="BZ36" i="104" a="1"/>
  <c r="BZ36" i="104" s="1"/>
  <c r="CF36" i="104" a="1"/>
  <c r="CF36" i="104" s="1"/>
  <c r="CB36" i="104" a="1"/>
  <c r="CB36" i="104" s="1"/>
  <c r="CA36" i="104" a="1"/>
  <c r="CA36" i="104" s="1"/>
  <c r="CC36" i="104" a="1"/>
  <c r="CC36" i="104" s="1"/>
  <c r="CD36" i="104" a="1"/>
  <c r="CD36" i="104" s="1"/>
  <c r="CE36" i="104" a="1"/>
  <c r="CE36" i="104" s="1"/>
  <c r="BA36" i="104" a="1"/>
  <c r="BA36" i="104" s="1"/>
  <c r="BJ36" i="104" a="1"/>
  <c r="BJ36" i="104" s="1"/>
  <c r="CD50" i="104" a="1"/>
  <c r="CD50" i="104" s="1"/>
  <c r="CE50" i="104" a="1"/>
  <c r="CE50" i="104" s="1"/>
  <c r="CA50" i="104" a="1"/>
  <c r="CA50" i="104" s="1"/>
  <c r="CB50" i="104" a="1"/>
  <c r="CB50" i="104" s="1"/>
  <c r="CC50" i="104" a="1"/>
  <c r="CC50" i="104" s="1"/>
  <c r="CF50" i="104" a="1"/>
  <c r="CF50" i="104" s="1"/>
  <c r="BZ50" i="104" a="1"/>
  <c r="BZ50" i="104" s="1"/>
  <c r="BA50" i="104" a="1"/>
  <c r="BA50" i="104" s="1"/>
  <c r="BJ50" i="104" a="1"/>
  <c r="BJ50" i="104" s="1"/>
  <c r="CC27" i="104" a="1"/>
  <c r="CC27" i="104" s="1"/>
  <c r="CD27" i="104" a="1"/>
  <c r="CD27" i="104" s="1"/>
  <c r="CA27" i="104" a="1"/>
  <c r="CA27" i="104" s="1"/>
  <c r="CE27" i="104" a="1"/>
  <c r="CE27" i="104" s="1"/>
  <c r="CF27" i="104" a="1"/>
  <c r="CF27" i="104" s="1"/>
  <c r="BZ27" i="104" a="1"/>
  <c r="BZ27" i="104" s="1"/>
  <c r="CB27" i="104" a="1"/>
  <c r="CB27" i="104" s="1"/>
  <c r="BA27" i="104" a="1"/>
  <c r="BA27" i="104" s="1"/>
  <c r="BJ27" i="104" a="1"/>
  <c r="BJ27" i="104" s="1"/>
  <c r="CC23" i="104" a="1"/>
  <c r="CC23" i="104" s="1"/>
  <c r="CD23" i="104" a="1"/>
  <c r="CD23" i="104" s="1"/>
  <c r="CB23" i="104" a="1"/>
  <c r="CB23" i="104" s="1"/>
  <c r="CE23" i="104" a="1"/>
  <c r="CE23" i="104" s="1"/>
  <c r="CF23" i="104" a="1"/>
  <c r="CF23" i="104" s="1"/>
  <c r="BZ23" i="104" a="1"/>
  <c r="BZ23" i="104" s="1"/>
  <c r="CA23" i="104" a="1"/>
  <c r="CA23" i="104" s="1"/>
  <c r="BA23" i="104" a="1"/>
  <c r="BA23" i="104" s="1"/>
  <c r="BJ23" i="104" a="1"/>
  <c r="BJ23" i="104" s="1"/>
  <c r="BZ76" i="104" a="1"/>
  <c r="BZ76" i="104" s="1"/>
  <c r="CF76" i="104" a="1"/>
  <c r="CF76" i="104" s="1"/>
  <c r="CD76" i="104" a="1"/>
  <c r="CD76" i="104" s="1"/>
  <c r="CA76" i="104" a="1"/>
  <c r="CA76" i="104" s="1"/>
  <c r="CB76" i="104" a="1"/>
  <c r="CB76" i="104" s="1"/>
  <c r="CC76" i="104" a="1"/>
  <c r="CC76" i="104" s="1"/>
  <c r="CE76" i="104" a="1"/>
  <c r="CE76" i="104" s="1"/>
  <c r="BA76" i="104" a="1"/>
  <c r="BA76" i="104" s="1"/>
  <c r="BJ76" i="104" a="1"/>
  <c r="BJ76" i="104" s="1"/>
  <c r="CC143" i="104" a="1"/>
  <c r="CC143" i="104" s="1"/>
  <c r="CE143" i="104" a="1"/>
  <c r="CE143" i="104" s="1"/>
  <c r="CF143" i="104" a="1"/>
  <c r="CF143" i="104" s="1"/>
  <c r="BZ143" i="104" a="1"/>
  <c r="BZ143" i="104" s="1"/>
  <c r="CA143" i="104" a="1"/>
  <c r="CA143" i="104" s="1"/>
  <c r="CB143" i="104" a="1"/>
  <c r="CB143" i="104" s="1"/>
  <c r="CD143" i="104" a="1"/>
  <c r="CD143" i="104" s="1"/>
  <c r="BA143" i="104" a="1"/>
  <c r="BA143" i="104" s="1"/>
  <c r="BJ143" i="104" a="1"/>
  <c r="BJ143" i="104" s="1"/>
  <c r="BZ70" i="104" a="1"/>
  <c r="BZ70" i="104" s="1"/>
  <c r="CA70" i="104" a="1"/>
  <c r="CA70" i="104" s="1"/>
  <c r="CF70" i="104" a="1"/>
  <c r="CF70" i="104" s="1"/>
  <c r="CE70" i="104" a="1"/>
  <c r="CE70" i="104" s="1"/>
  <c r="CB70" i="104" a="1"/>
  <c r="CB70" i="104" s="1"/>
  <c r="CC70" i="104" a="1"/>
  <c r="CC70" i="104" s="1"/>
  <c r="CD70" i="104" a="1"/>
  <c r="CD70" i="104" s="1"/>
  <c r="BA70" i="104" a="1"/>
  <c r="BA70" i="104" s="1"/>
  <c r="BJ70" i="104" a="1"/>
  <c r="BJ70" i="104" s="1"/>
  <c r="CF46" i="104" a="1"/>
  <c r="CF46" i="104" s="1"/>
  <c r="BZ46" i="104" a="1"/>
  <c r="BZ46" i="104" s="1"/>
  <c r="CA46" i="104" a="1"/>
  <c r="CA46" i="104" s="1"/>
  <c r="CB46" i="104" a="1"/>
  <c r="CB46" i="104" s="1"/>
  <c r="CC46" i="104" a="1"/>
  <c r="CC46" i="104" s="1"/>
  <c r="CD46" i="104" a="1"/>
  <c r="CD46" i="104" s="1"/>
  <c r="CE46" i="104" a="1"/>
  <c r="CE46" i="104" s="1"/>
  <c r="BA46" i="104" a="1"/>
  <c r="BA46" i="104" s="1"/>
  <c r="BJ46" i="104" a="1"/>
  <c r="BJ46" i="104" s="1"/>
  <c r="CE34" i="104" a="1"/>
  <c r="CE34" i="104" s="1"/>
  <c r="BZ34" i="104" a="1"/>
  <c r="BZ34" i="104" s="1"/>
  <c r="CD34" i="104" a="1"/>
  <c r="CD34" i="104" s="1"/>
  <c r="CF34" i="104" a="1"/>
  <c r="CF34" i="104" s="1"/>
  <c r="CA34" i="104" a="1"/>
  <c r="CA34" i="104" s="1"/>
  <c r="CB34" i="104" a="1"/>
  <c r="CB34" i="104" s="1"/>
  <c r="CC34" i="104" a="1"/>
  <c r="CC34" i="104" s="1"/>
  <c r="BA34" i="104" a="1"/>
  <c r="BA34" i="104" s="1"/>
  <c r="BJ34" i="104" a="1"/>
  <c r="BJ34" i="104" s="1"/>
  <c r="BT153" i="104"/>
  <c r="J27" i="102" s="1"/>
  <c r="BT154" i="104"/>
  <c r="BR112" i="104" a="1"/>
  <c r="BR112" i="104" s="1"/>
  <c r="BR107" i="104" a="1"/>
  <c r="BR107" i="104" s="1"/>
  <c r="CF16" i="104" a="1"/>
  <c r="CF16" i="104" s="1"/>
  <c r="BZ16" i="104" a="1"/>
  <c r="BZ16" i="104" s="1"/>
  <c r="CA16" i="104" a="1"/>
  <c r="CA16" i="104" s="1"/>
  <c r="CB16" i="104" a="1"/>
  <c r="CB16" i="104" s="1"/>
  <c r="CC16" i="104" a="1"/>
  <c r="CC16" i="104" s="1"/>
  <c r="CD16" i="104" a="1"/>
  <c r="CD16" i="104" s="1"/>
  <c r="CE16" i="104" a="1"/>
  <c r="CE16" i="104" s="1"/>
  <c r="BA16" i="104" a="1"/>
  <c r="BA16" i="104" s="1"/>
  <c r="BJ16" i="104" a="1"/>
  <c r="BJ16" i="104" s="1"/>
  <c r="CA17" i="104" a="1"/>
  <c r="CA17" i="104" s="1"/>
  <c r="CC17" i="104" a="1"/>
  <c r="CC17" i="104" s="1"/>
  <c r="CD17" i="104" a="1"/>
  <c r="CD17" i="104" s="1"/>
  <c r="BZ17" i="104" a="1"/>
  <c r="BZ17" i="104" s="1"/>
  <c r="CB17" i="104" a="1"/>
  <c r="CB17" i="104" s="1"/>
  <c r="CE17" i="104" a="1"/>
  <c r="CE17" i="104" s="1"/>
  <c r="CF17" i="104" a="1"/>
  <c r="CF17" i="104" s="1"/>
  <c r="BA17" i="104" a="1"/>
  <c r="BA17" i="104" s="1"/>
  <c r="BJ17" i="104" a="1"/>
  <c r="BJ17" i="104" s="1"/>
  <c r="CB151" i="104" a="1"/>
  <c r="CB151" i="104" s="1"/>
  <c r="CD151" i="104" a="1"/>
  <c r="CD151" i="104" s="1"/>
  <c r="CE151" i="104" a="1"/>
  <c r="CE151" i="104" s="1"/>
  <c r="CF151" i="104" a="1"/>
  <c r="CF151" i="104" s="1"/>
  <c r="BZ151" i="104" a="1"/>
  <c r="BZ151" i="104" s="1"/>
  <c r="CA151" i="104" a="1"/>
  <c r="CA151" i="104" s="1"/>
  <c r="CC151" i="104" a="1"/>
  <c r="CC151" i="104" s="1"/>
  <c r="BA151" i="104" a="1"/>
  <c r="BA151" i="104" s="1"/>
  <c r="BJ151" i="104" a="1"/>
  <c r="BJ151" i="104" s="1"/>
  <c r="BU153" i="104"/>
  <c r="K27" i="102" s="1"/>
  <c r="BZ138" i="104" a="1"/>
  <c r="BZ138" i="104" s="1"/>
  <c r="CA138" i="104" a="1"/>
  <c r="CA138" i="104" s="1"/>
  <c r="CB138" i="104" a="1"/>
  <c r="CB138" i="104" s="1"/>
  <c r="CC138" i="104" a="1"/>
  <c r="CC138" i="104" s="1"/>
  <c r="CD138" i="104" a="1"/>
  <c r="CD138" i="104" s="1"/>
  <c r="CE138" i="104" a="1"/>
  <c r="CE138" i="104" s="1"/>
  <c r="CF138" i="104" a="1"/>
  <c r="CF138" i="104" s="1"/>
  <c r="BA138" i="104" a="1"/>
  <c r="BA138" i="104" s="1"/>
  <c r="BJ138" i="104" a="1"/>
  <c r="BJ138" i="104" s="1"/>
  <c r="BZ122" i="104" a="1"/>
  <c r="BZ122" i="104" s="1"/>
  <c r="CA122" i="104" a="1"/>
  <c r="CA122" i="104" s="1"/>
  <c r="CB122" i="104" a="1"/>
  <c r="CB122" i="104" s="1"/>
  <c r="CC122" i="104" a="1"/>
  <c r="CC122" i="104" s="1"/>
  <c r="CD122" i="104" a="1"/>
  <c r="CD122" i="104" s="1"/>
  <c r="CE122" i="104" a="1"/>
  <c r="CE122" i="104" s="1"/>
  <c r="CF122" i="104" a="1"/>
  <c r="CF122" i="104" s="1"/>
  <c r="BA122" i="104" a="1"/>
  <c r="BA122" i="104" s="1"/>
  <c r="BJ122" i="104" a="1"/>
  <c r="BJ122" i="104" s="1"/>
  <c r="BZ67" i="104" a="1"/>
  <c r="BZ67" i="104" s="1"/>
  <c r="CF67" i="104" a="1"/>
  <c r="CF67" i="104" s="1"/>
  <c r="CA67" i="104" a="1"/>
  <c r="CA67" i="104" s="1"/>
  <c r="CB67" i="104" a="1"/>
  <c r="CB67" i="104" s="1"/>
  <c r="CC67" i="104" a="1"/>
  <c r="CC67" i="104" s="1"/>
  <c r="CD67" i="104" a="1"/>
  <c r="CD67" i="104" s="1"/>
  <c r="CE67" i="104" a="1"/>
  <c r="CE67" i="104" s="1"/>
  <c r="BA67" i="104" a="1"/>
  <c r="BA67" i="104" s="1"/>
  <c r="BJ67" i="104" a="1"/>
  <c r="BJ67" i="104" s="1"/>
  <c r="CA51" i="104" a="1"/>
  <c r="CA51" i="104" s="1"/>
  <c r="CF51" i="104" a="1"/>
  <c r="CF51" i="104" s="1"/>
  <c r="BZ51" i="104" a="1"/>
  <c r="BZ51" i="104" s="1"/>
  <c r="CB51" i="104" a="1"/>
  <c r="CB51" i="104" s="1"/>
  <c r="CC51" i="104" a="1"/>
  <c r="CC51" i="104" s="1"/>
  <c r="CD51" i="104" a="1"/>
  <c r="CD51" i="104" s="1"/>
  <c r="CE51" i="104" a="1"/>
  <c r="CE51" i="104" s="1"/>
  <c r="BA51" i="104" a="1"/>
  <c r="BA51" i="104" s="1"/>
  <c r="BJ51" i="104" a="1"/>
  <c r="BJ51" i="104" s="1"/>
  <c r="CD24" i="104" a="1"/>
  <c r="CD24" i="104" s="1"/>
  <c r="BZ24" i="104" a="1"/>
  <c r="BZ24" i="104" s="1"/>
  <c r="CE24" i="104" a="1"/>
  <c r="CE24" i="104" s="1"/>
  <c r="CA24" i="104" a="1"/>
  <c r="CA24" i="104" s="1"/>
  <c r="CB24" i="104" a="1"/>
  <c r="CB24" i="104" s="1"/>
  <c r="CC24" i="104" a="1"/>
  <c r="CC24" i="104" s="1"/>
  <c r="CF24" i="104" a="1"/>
  <c r="CF24" i="104" s="1"/>
  <c r="BA24" i="104" a="1"/>
  <c r="BA24" i="104" s="1"/>
  <c r="BJ24" i="104" a="1"/>
  <c r="BJ24" i="104" s="1"/>
  <c r="BZ38" i="104" a="1"/>
  <c r="BZ38" i="104" s="1"/>
  <c r="CB38" i="104" a="1"/>
  <c r="CB38" i="104" s="1"/>
  <c r="CD38" i="104" a="1"/>
  <c r="CD38" i="104" s="1"/>
  <c r="CE38" i="104" a="1"/>
  <c r="CE38" i="104" s="1"/>
  <c r="CF38" i="104" a="1"/>
  <c r="CF38" i="104" s="1"/>
  <c r="CA38" i="104" a="1"/>
  <c r="CA38" i="104" s="1"/>
  <c r="CC38" i="104" a="1"/>
  <c r="CC38" i="104" s="1"/>
  <c r="BA38" i="104" a="1"/>
  <c r="BA38" i="104" s="1"/>
  <c r="BJ38" i="104" a="1"/>
  <c r="BJ38" i="104" s="1"/>
  <c r="BZ80" i="104" a="1"/>
  <c r="BZ80" i="104" s="1"/>
  <c r="CE80" i="104" a="1"/>
  <c r="CE80" i="104" s="1"/>
  <c r="CA80" i="104" a="1"/>
  <c r="CA80" i="104" s="1"/>
  <c r="CF80" i="104" a="1"/>
  <c r="CF80" i="104" s="1"/>
  <c r="CB80" i="104" a="1"/>
  <c r="CB80" i="104" s="1"/>
  <c r="CD80" i="104" a="1"/>
  <c r="CD80" i="104" s="1"/>
  <c r="CC80" i="104" a="1"/>
  <c r="CC80" i="104" s="1"/>
  <c r="BA80" i="104" a="1"/>
  <c r="BA80" i="104" s="1"/>
  <c r="BJ80" i="104" a="1"/>
  <c r="BJ80" i="104" s="1"/>
  <c r="CD26" i="104" a="1"/>
  <c r="CD26" i="104" s="1"/>
  <c r="BZ26" i="104" a="1"/>
  <c r="BZ26" i="104" s="1"/>
  <c r="CF26" i="104" a="1"/>
  <c r="CF26" i="104" s="1"/>
  <c r="CA26" i="104" a="1"/>
  <c r="CA26" i="104" s="1"/>
  <c r="CB26" i="104" a="1"/>
  <c r="CB26" i="104" s="1"/>
  <c r="CE26" i="104" a="1"/>
  <c r="CE26" i="104" s="1"/>
  <c r="CC26" i="104" a="1"/>
  <c r="CC26" i="104" s="1"/>
  <c r="BA26" i="104" a="1"/>
  <c r="BA26" i="104" s="1"/>
  <c r="BJ26" i="104" a="1"/>
  <c r="BJ26" i="104" s="1"/>
  <c r="CC98" i="104" a="1"/>
  <c r="CC98" i="104" s="1"/>
  <c r="CD98" i="104" a="1"/>
  <c r="CD98" i="104" s="1"/>
  <c r="CA98" i="104" a="1"/>
  <c r="CA98" i="104" s="1"/>
  <c r="CB98" i="104" a="1"/>
  <c r="CB98" i="104" s="1"/>
  <c r="CE98" i="104" a="1"/>
  <c r="CE98" i="104" s="1"/>
  <c r="CF98" i="104" a="1"/>
  <c r="CF98" i="104" s="1"/>
  <c r="BZ98" i="104" a="1"/>
  <c r="BZ98" i="104" s="1"/>
  <c r="BA98" i="104" a="1"/>
  <c r="BA98" i="104" s="1"/>
  <c r="BJ98" i="104" a="1"/>
  <c r="BJ98" i="104" s="1"/>
  <c r="BX154" i="104"/>
  <c r="BX153" i="104"/>
  <c r="N27" i="102" s="1"/>
  <c r="BR17" i="104" a="1"/>
  <c r="BR17" i="104" s="1"/>
  <c r="BR72" i="104" a="1"/>
  <c r="BR72" i="104" s="1"/>
  <c r="BR150" i="104" a="1"/>
  <c r="BR150" i="104" s="1"/>
  <c r="BR23" i="104" a="1"/>
  <c r="BR23" i="104" s="1"/>
  <c r="BR135" i="104" a="1"/>
  <c r="BR135" i="104" s="1"/>
  <c r="BR59" i="104" a="1"/>
  <c r="BR59" i="104" s="1"/>
  <c r="CB149" i="104" a="1"/>
  <c r="CB149" i="104" s="1"/>
  <c r="BZ149" i="104" a="1"/>
  <c r="BZ149" i="104" s="1"/>
  <c r="CA149" i="104" a="1"/>
  <c r="CA149" i="104" s="1"/>
  <c r="CC149" i="104" a="1"/>
  <c r="CC149" i="104" s="1"/>
  <c r="CD149" i="104" a="1"/>
  <c r="CD149" i="104" s="1"/>
  <c r="CE149" i="104" a="1"/>
  <c r="CE149" i="104" s="1"/>
  <c r="CF149" i="104" a="1"/>
  <c r="CF149" i="104" s="1"/>
  <c r="BA149" i="104" a="1"/>
  <c r="BA149" i="104" s="1"/>
  <c r="BJ149" i="104" a="1"/>
  <c r="BJ149" i="104" s="1"/>
  <c r="CA31" i="104" a="1"/>
  <c r="CA31" i="104" s="1"/>
  <c r="CC31" i="104" a="1"/>
  <c r="CC31" i="104" s="1"/>
  <c r="CD31" i="104" a="1"/>
  <c r="CD31" i="104" s="1"/>
  <c r="CF31" i="104" a="1"/>
  <c r="CF31" i="104" s="1"/>
  <c r="BZ31" i="104" a="1"/>
  <c r="BZ31" i="104" s="1"/>
  <c r="CB31" i="104" a="1"/>
  <c r="CB31" i="104" s="1"/>
  <c r="CE31" i="104" a="1"/>
  <c r="CE31" i="104" s="1"/>
  <c r="BA31" i="104" a="1"/>
  <c r="BA31" i="104" s="1"/>
  <c r="BJ31" i="104" a="1"/>
  <c r="BJ31" i="104" s="1"/>
  <c r="CB33" i="104" a="1"/>
  <c r="CB33" i="104" s="1"/>
  <c r="CC33" i="104" a="1"/>
  <c r="CC33" i="104" s="1"/>
  <c r="CD33" i="104" a="1"/>
  <c r="CD33" i="104" s="1"/>
  <c r="CA33" i="104" a="1"/>
  <c r="CA33" i="104" s="1"/>
  <c r="CE33" i="104" a="1"/>
  <c r="CE33" i="104" s="1"/>
  <c r="CF33" i="104" a="1"/>
  <c r="CF33" i="104" s="1"/>
  <c r="BZ33" i="104" a="1"/>
  <c r="BZ33" i="104" s="1"/>
  <c r="BA33" i="104" a="1"/>
  <c r="BA33" i="104" s="1"/>
  <c r="BJ33" i="104" a="1"/>
  <c r="BJ33" i="104" s="1"/>
  <c r="BW154" i="104"/>
  <c r="BW153" i="104"/>
  <c r="M27" i="102" s="1"/>
  <c r="BR51" i="104" a="1"/>
  <c r="BR51" i="104" s="1"/>
  <c r="BR36" i="104" a="1"/>
  <c r="BR36" i="104" s="1"/>
  <c r="BR122" i="104" a="1"/>
  <c r="BR122" i="104" s="1"/>
  <c r="BR86" i="104" a="1"/>
  <c r="BR86" i="104" s="1"/>
  <c r="BR149" i="104" a="1"/>
  <c r="BR149" i="104" s="1"/>
  <c r="BR64" i="104" a="1"/>
  <c r="BR64" i="104" s="1"/>
  <c r="BR70" i="104" a="1"/>
  <c r="BR70" i="104" s="1"/>
  <c r="BR138" i="104" a="1"/>
  <c r="BR138" i="104" s="1"/>
  <c r="CD71" i="104" a="1"/>
  <c r="CD71" i="104" s="1"/>
  <c r="CE71" i="104" a="1"/>
  <c r="CE71" i="104" s="1"/>
  <c r="BZ71" i="104" a="1"/>
  <c r="BZ71" i="104" s="1"/>
  <c r="CA71" i="104" a="1"/>
  <c r="CA71" i="104" s="1"/>
  <c r="CB71" i="104" a="1"/>
  <c r="CB71" i="104" s="1"/>
  <c r="CC71" i="104" a="1"/>
  <c r="CC71" i="104" s="1"/>
  <c r="CF71" i="104" a="1"/>
  <c r="CF71" i="104" s="1"/>
  <c r="BA71" i="104" a="1"/>
  <c r="BA71" i="104" s="1"/>
  <c r="BJ71" i="104" a="1"/>
  <c r="BJ71" i="104" s="1"/>
  <c r="AZ153" i="104"/>
  <c r="G25" i="102" s="1"/>
  <c r="AZ154" i="104"/>
  <c r="BV153" i="104"/>
  <c r="L27" i="102" s="1"/>
  <c r="BR71" i="104" a="1"/>
  <c r="BR71" i="104" s="1"/>
  <c r="BR67" i="104" a="1"/>
  <c r="BR67" i="104" s="1"/>
  <c r="BR80" i="104" a="1"/>
  <c r="BR80" i="104" s="1"/>
  <c r="CB145" i="104" a="1"/>
  <c r="CB145" i="104" s="1"/>
  <c r="BZ145" i="104" a="1"/>
  <c r="BZ145" i="104" s="1"/>
  <c r="CA145" i="104" a="1"/>
  <c r="CA145" i="104" s="1"/>
  <c r="CC145" i="104" a="1"/>
  <c r="CC145" i="104" s="1"/>
  <c r="CD145" i="104" a="1"/>
  <c r="CD145" i="104" s="1"/>
  <c r="CE145" i="104" a="1"/>
  <c r="CE145" i="104" s="1"/>
  <c r="CF145" i="104" a="1"/>
  <c r="CF145" i="104" s="1"/>
  <c r="BA145" i="104" a="1"/>
  <c r="BA145" i="104" s="1"/>
  <c r="BJ145" i="104" a="1"/>
  <c r="BJ145" i="104" s="1"/>
  <c r="BR2" i="104" a="1"/>
  <c r="BR2" i="104" s="1"/>
  <c r="T153" i="104"/>
  <c r="T154" i="104"/>
  <c r="CB2" i="104" a="1"/>
  <c r="CB2" i="104" s="1"/>
  <c r="CC2" i="104" a="1"/>
  <c r="CC2" i="104" s="1"/>
  <c r="CD2" i="104" a="1"/>
  <c r="CD2" i="104" s="1"/>
  <c r="CE2" i="104" a="1"/>
  <c r="CE2" i="104" s="1"/>
  <c r="CF2" i="104" a="1"/>
  <c r="CF2" i="104" s="1"/>
  <c r="BZ2" i="104" a="1"/>
  <c r="BZ2" i="104" s="1"/>
  <c r="CA2" i="104" a="1"/>
  <c r="CA2" i="104" s="1"/>
  <c r="CC105" i="104" a="1"/>
  <c r="CC105" i="104" s="1"/>
  <c r="CD105" i="104" a="1"/>
  <c r="CD105" i="104" s="1"/>
  <c r="BZ105" i="104" a="1"/>
  <c r="BZ105" i="104" s="1"/>
  <c r="CE105" i="104" a="1"/>
  <c r="CE105" i="104" s="1"/>
  <c r="CA105" i="104" a="1"/>
  <c r="CA105" i="104" s="1"/>
  <c r="CF105" i="104" a="1"/>
  <c r="CF105" i="104" s="1"/>
  <c r="CB105" i="104" a="1"/>
  <c r="CB105" i="104" s="1"/>
  <c r="BA105" i="104" a="1"/>
  <c r="BA105" i="104" s="1"/>
  <c r="BJ105" i="104" a="1"/>
  <c r="BJ105" i="104" s="1"/>
  <c r="CA77" i="104" a="1"/>
  <c r="CA77" i="104" s="1"/>
  <c r="CB77" i="104" a="1"/>
  <c r="CB77" i="104" s="1"/>
  <c r="CC77" i="104" a="1"/>
  <c r="CC77" i="104" s="1"/>
  <c r="CD77" i="104" a="1"/>
  <c r="CD77" i="104" s="1"/>
  <c r="CE77" i="104" a="1"/>
  <c r="CE77" i="104" s="1"/>
  <c r="CF77" i="104" a="1"/>
  <c r="CF77" i="104" s="1"/>
  <c r="BZ77" i="104" a="1"/>
  <c r="BZ77" i="104" s="1"/>
  <c r="BA77" i="104" a="1"/>
  <c r="BA77" i="104" s="1"/>
  <c r="BJ77" i="104" a="1"/>
  <c r="BJ77" i="104" s="1"/>
  <c r="BZ121" i="104" a="1"/>
  <c r="BZ121" i="104" s="1"/>
  <c r="CE121" i="104" a="1"/>
  <c r="CE121" i="104" s="1"/>
  <c r="CF121" i="104" a="1"/>
  <c r="CF121" i="104" s="1"/>
  <c r="CA121" i="104" a="1"/>
  <c r="CA121" i="104" s="1"/>
  <c r="CB121" i="104" a="1"/>
  <c r="CB121" i="104" s="1"/>
  <c r="CC121" i="104" a="1"/>
  <c r="CC121" i="104" s="1"/>
  <c r="CD121" i="104" a="1"/>
  <c r="CD121" i="104" s="1"/>
  <c r="BA121" i="104" a="1"/>
  <c r="BA121" i="104" s="1"/>
  <c r="BJ121" i="104" a="1"/>
  <c r="BJ121" i="104" s="1"/>
  <c r="CD117" i="104" a="1"/>
  <c r="CD117" i="104" s="1"/>
  <c r="BZ117" i="104" a="1"/>
  <c r="BZ117" i="104" s="1"/>
  <c r="CE117" i="104" a="1"/>
  <c r="CE117" i="104" s="1"/>
  <c r="CF117" i="104" a="1"/>
  <c r="CF117" i="104" s="1"/>
  <c r="CA117" i="104" a="1"/>
  <c r="CA117" i="104" s="1"/>
  <c r="CB117" i="104" a="1"/>
  <c r="CB117" i="104" s="1"/>
  <c r="CC117" i="104" a="1"/>
  <c r="CC117" i="104" s="1"/>
  <c r="BA117" i="104" a="1"/>
  <c r="BA117" i="104" s="1"/>
  <c r="BJ117" i="104" a="1"/>
  <c r="BJ117" i="104" s="1"/>
  <c r="CB144" i="104" a="1"/>
  <c r="CB144" i="104" s="1"/>
  <c r="CF144" i="104" a="1"/>
  <c r="CF144" i="104" s="1"/>
  <c r="BZ144" i="104" a="1"/>
  <c r="BZ144" i="104" s="1"/>
  <c r="CA144" i="104" a="1"/>
  <c r="CA144" i="104" s="1"/>
  <c r="CC144" i="104" a="1"/>
  <c r="CC144" i="104" s="1"/>
  <c r="CD144" i="104" a="1"/>
  <c r="CD144" i="104" s="1"/>
  <c r="CE144" i="104" a="1"/>
  <c r="CE144" i="104" s="1"/>
  <c r="BA144" i="104" a="1"/>
  <c r="BA144" i="104" s="1"/>
  <c r="BJ144" i="104" a="1"/>
  <c r="BJ144" i="104" s="1"/>
  <c r="CC140" i="104" a="1"/>
  <c r="CC140" i="104" s="1"/>
  <c r="CD140" i="104" a="1"/>
  <c r="CD140" i="104" s="1"/>
  <c r="BZ140" i="104" a="1"/>
  <c r="BZ140" i="104" s="1"/>
  <c r="CA140" i="104" a="1"/>
  <c r="CA140" i="104" s="1"/>
  <c r="CB140" i="104" a="1"/>
  <c r="CB140" i="104" s="1"/>
  <c r="CE140" i="104" a="1"/>
  <c r="CE140" i="104" s="1"/>
  <c r="CF140" i="104" a="1"/>
  <c r="CF140" i="104" s="1"/>
  <c r="BA140" i="104" a="1"/>
  <c r="BA140" i="104" s="1"/>
  <c r="BJ140" i="104" a="1"/>
  <c r="BJ140" i="104" s="1"/>
  <c r="CE128" i="104" a="1"/>
  <c r="CE128" i="104" s="1"/>
  <c r="CB128" i="104" a="1"/>
  <c r="CB128" i="104" s="1"/>
  <c r="CC128" i="104" a="1"/>
  <c r="CC128" i="104" s="1"/>
  <c r="CD128" i="104" a="1"/>
  <c r="CD128" i="104" s="1"/>
  <c r="CF128" i="104" a="1"/>
  <c r="CF128" i="104" s="1"/>
  <c r="BZ128" i="104" a="1"/>
  <c r="BZ128" i="104" s="1"/>
  <c r="CA128" i="104" a="1"/>
  <c r="CA128" i="104" s="1"/>
  <c r="BA128" i="104" a="1"/>
  <c r="BA128" i="104" s="1"/>
  <c r="BJ128" i="104" a="1"/>
  <c r="BJ128" i="104" s="1"/>
  <c r="BZ58" i="104" a="1"/>
  <c r="BZ58" i="104" s="1"/>
  <c r="CE58" i="104" a="1"/>
  <c r="CE58" i="104" s="1"/>
  <c r="CF58" i="104" a="1"/>
  <c r="CF58" i="104" s="1"/>
  <c r="CA58" i="104" a="1"/>
  <c r="CA58" i="104" s="1"/>
  <c r="CB58" i="104" a="1"/>
  <c r="CB58" i="104" s="1"/>
  <c r="CC58" i="104" a="1"/>
  <c r="CC58" i="104" s="1"/>
  <c r="CD58" i="104" a="1"/>
  <c r="CD58" i="104" s="1"/>
  <c r="BA58" i="104" a="1"/>
  <c r="BA58" i="104" s="1"/>
  <c r="BJ58" i="104" a="1"/>
  <c r="BJ58" i="104" s="1"/>
  <c r="AP154" i="104"/>
  <c r="AP153" i="104"/>
  <c r="G24" i="102" s="1"/>
  <c r="BI153" i="104"/>
  <c r="G26" i="102" s="1"/>
  <c r="BR18" i="104" a="1"/>
  <c r="BR18" i="104" s="1"/>
  <c r="BR47" i="104" a="1"/>
  <c r="BR47" i="104" s="1"/>
  <c r="BR20" i="104" a="1"/>
  <c r="BR20" i="104" s="1"/>
  <c r="BR77" i="104" a="1"/>
  <c r="BR77" i="104" s="1"/>
  <c r="BR3" i="104" a="1"/>
  <c r="BR3" i="104" s="1"/>
  <c r="BR81" i="104" a="1"/>
  <c r="BR81" i="104" s="1"/>
  <c r="BR140" i="104" a="1"/>
  <c r="BR140" i="104" s="1"/>
  <c r="BZ88" i="104" a="1"/>
  <c r="BZ88" i="104" s="1"/>
  <c r="CA88" i="104" a="1"/>
  <c r="CA88" i="104" s="1"/>
  <c r="CF88" i="104" a="1"/>
  <c r="CF88" i="104" s="1"/>
  <c r="CB88" i="104" a="1"/>
  <c r="CB88" i="104" s="1"/>
  <c r="CC88" i="104" a="1"/>
  <c r="CC88" i="104" s="1"/>
  <c r="CD88" i="104" a="1"/>
  <c r="CD88" i="104" s="1"/>
  <c r="CE88" i="104" a="1"/>
  <c r="CE88" i="104" s="1"/>
  <c r="BA88" i="104" a="1"/>
  <c r="BA88" i="104" s="1"/>
  <c r="BJ88" i="104" a="1"/>
  <c r="BJ88" i="104" s="1"/>
  <c r="BZ52" i="104" a="1"/>
  <c r="BZ52" i="104" s="1"/>
  <c r="CA52" i="104" a="1"/>
  <c r="CA52" i="104" s="1"/>
  <c r="CB52" i="104" a="1"/>
  <c r="CB52" i="104" s="1"/>
  <c r="CC52" i="104" a="1"/>
  <c r="CC52" i="104" s="1"/>
  <c r="CE52" i="104" a="1"/>
  <c r="CE52" i="104" s="1"/>
  <c r="CF52" i="104" a="1"/>
  <c r="CF52" i="104" s="1"/>
  <c r="CD52" i="104" a="1"/>
  <c r="CD52" i="104" s="1"/>
  <c r="BA52" i="104" a="1"/>
  <c r="BA52" i="104" s="1"/>
  <c r="BJ52" i="104" a="1"/>
  <c r="BJ52" i="104" s="1"/>
  <c r="CB9" i="104" a="1"/>
  <c r="CB9" i="104" s="1"/>
  <c r="CC9" i="104" a="1"/>
  <c r="CC9" i="104" s="1"/>
  <c r="CD9" i="104" a="1"/>
  <c r="CD9" i="104" s="1"/>
  <c r="CE9" i="104" a="1"/>
  <c r="CE9" i="104" s="1"/>
  <c r="BZ9" i="104" a="1"/>
  <c r="BZ9" i="104" s="1"/>
  <c r="CA9" i="104" a="1"/>
  <c r="CA9" i="104" s="1"/>
  <c r="CF9" i="104" a="1"/>
  <c r="CF9" i="104" s="1"/>
  <c r="BA9" i="104" a="1"/>
  <c r="BA9" i="104" s="1"/>
  <c r="BJ9" i="104" a="1"/>
  <c r="BJ9" i="104" s="1"/>
  <c r="CD85" i="104" a="1"/>
  <c r="CD85" i="104" s="1"/>
  <c r="CE85" i="104" a="1"/>
  <c r="CE85" i="104" s="1"/>
  <c r="BZ85" i="104" a="1"/>
  <c r="BZ85" i="104" s="1"/>
  <c r="CA85" i="104" a="1"/>
  <c r="CA85" i="104" s="1"/>
  <c r="CB85" i="104" a="1"/>
  <c r="CB85" i="104" s="1"/>
  <c r="CC85" i="104" a="1"/>
  <c r="CC85" i="104" s="1"/>
  <c r="CF85" i="104" a="1"/>
  <c r="CF85" i="104" s="1"/>
  <c r="BA85" i="104" a="1"/>
  <c r="BA85" i="104" s="1"/>
  <c r="BJ85" i="104" a="1"/>
  <c r="BJ85" i="104" s="1"/>
  <c r="BS153" i="104"/>
  <c r="I27" i="102" s="1"/>
  <c r="BS154" i="104"/>
  <c r="BR28" i="104" a="1"/>
  <c r="BR28" i="104" s="1"/>
  <c r="BR143" i="104" a="1"/>
  <c r="BR143" i="104" s="1"/>
  <c r="BR45" i="104" a="1"/>
  <c r="BR45" i="104" s="1"/>
  <c r="BR24" i="104" a="1"/>
  <c r="BR24" i="104" s="1"/>
  <c r="BR25" i="104" a="1"/>
  <c r="BR25" i="104" s="1"/>
  <c r="BR50" i="104" a="1"/>
  <c r="BR50" i="104" s="1"/>
  <c r="BR34" i="104" a="1"/>
  <c r="BR34" i="104" s="1"/>
  <c r="CC137" i="104" a="1"/>
  <c r="CC137" i="104" s="1"/>
  <c r="CD137" i="104" a="1"/>
  <c r="CD137" i="104" s="1"/>
  <c r="CB137" i="104" a="1"/>
  <c r="CB137" i="104" s="1"/>
  <c r="CE137" i="104" a="1"/>
  <c r="CE137" i="104" s="1"/>
  <c r="CF137" i="104" a="1"/>
  <c r="CF137" i="104" s="1"/>
  <c r="BZ137" i="104" a="1"/>
  <c r="BZ137" i="104" s="1"/>
  <c r="CA137" i="104" a="1"/>
  <c r="CA137" i="104" s="1"/>
  <c r="BA137" i="104" a="1"/>
  <c r="BA137" i="104" s="1"/>
  <c r="BJ137" i="104" a="1"/>
  <c r="BJ137" i="104" s="1"/>
  <c r="CE43" i="104" a="1"/>
  <c r="CE43" i="104" s="1"/>
  <c r="CF43" i="104" a="1"/>
  <c r="CF43" i="104" s="1"/>
  <c r="BZ43" i="104" a="1"/>
  <c r="BZ43" i="104" s="1"/>
  <c r="CA43" i="104" a="1"/>
  <c r="CA43" i="104" s="1"/>
  <c r="CB43" i="104" a="1"/>
  <c r="CB43" i="104" s="1"/>
  <c r="CC43" i="104" a="1"/>
  <c r="CC43" i="104" s="1"/>
  <c r="CD43" i="104" a="1"/>
  <c r="CD43" i="104" s="1"/>
  <c r="BA43" i="104" a="1"/>
  <c r="BA43" i="104" s="1"/>
  <c r="BJ43" i="104" a="1"/>
  <c r="BJ43" i="104" s="1"/>
  <c r="CC41" i="104" a="1"/>
  <c r="CC41" i="104" s="1"/>
  <c r="CE41" i="104" a="1"/>
  <c r="CE41" i="104" s="1"/>
  <c r="BZ41" i="104" a="1"/>
  <c r="BZ41" i="104" s="1"/>
  <c r="CF41" i="104" a="1"/>
  <c r="CF41" i="104" s="1"/>
  <c r="CD41" i="104" a="1"/>
  <c r="CD41" i="104" s="1"/>
  <c r="CA41" i="104" a="1"/>
  <c r="CA41" i="104" s="1"/>
  <c r="CB41" i="104" a="1"/>
  <c r="CB41" i="104" s="1"/>
  <c r="BA41" i="104" a="1"/>
  <c r="BA41" i="104" s="1"/>
  <c r="BJ41" i="104" a="1"/>
  <c r="BJ41" i="104" s="1"/>
  <c r="CB108" i="104" a="1"/>
  <c r="CB108" i="104" s="1"/>
  <c r="CC108" i="104" a="1"/>
  <c r="CC108" i="104" s="1"/>
  <c r="CD108" i="104" a="1"/>
  <c r="CD108" i="104" s="1"/>
  <c r="BZ108" i="104" a="1"/>
  <c r="BZ108" i="104" s="1"/>
  <c r="CE108" i="104" a="1"/>
  <c r="CE108" i="104" s="1"/>
  <c r="CA108" i="104" a="1"/>
  <c r="CA108" i="104" s="1"/>
  <c r="CF108" i="104" a="1"/>
  <c r="CF108" i="104" s="1"/>
  <c r="BA108" i="104" a="1"/>
  <c r="BA108" i="104" s="1"/>
  <c r="BJ108" i="104" a="1"/>
  <c r="BJ108" i="104" s="1"/>
  <c r="CE66" i="104" a="1"/>
  <c r="CE66" i="104" s="1"/>
  <c r="BZ66" i="104" a="1"/>
  <c r="BZ66" i="104" s="1"/>
  <c r="CF66" i="104" a="1"/>
  <c r="CF66" i="104" s="1"/>
  <c r="CD66" i="104" a="1"/>
  <c r="CD66" i="104" s="1"/>
  <c r="CA66" i="104" a="1"/>
  <c r="CA66" i="104" s="1"/>
  <c r="CB66" i="104" a="1"/>
  <c r="CB66" i="104" s="1"/>
  <c r="CC66" i="104" a="1"/>
  <c r="CC66" i="104" s="1"/>
  <c r="BA66" i="104" a="1"/>
  <c r="BA66" i="104" s="1"/>
  <c r="BJ66" i="104" a="1"/>
  <c r="BJ66" i="104" s="1"/>
  <c r="BR30" i="104" a="1"/>
  <c r="BR30" i="104" s="1"/>
  <c r="BR31" i="104" a="1"/>
  <c r="BR31" i="104" s="1"/>
  <c r="CC139" i="104" a="1"/>
  <c r="CC139" i="104" s="1"/>
  <c r="CE139" i="104" a="1"/>
  <c r="CE139" i="104" s="1"/>
  <c r="CF139" i="104" a="1"/>
  <c r="CF139" i="104" s="1"/>
  <c r="BZ139" i="104" a="1"/>
  <c r="BZ139" i="104" s="1"/>
  <c r="CA139" i="104" a="1"/>
  <c r="CA139" i="104" s="1"/>
  <c r="CB139" i="104" a="1"/>
  <c r="CB139" i="104" s="1"/>
  <c r="CD139" i="104" a="1"/>
  <c r="CD139" i="104" s="1"/>
  <c r="BA139" i="104" a="1"/>
  <c r="BA139" i="104" s="1"/>
  <c r="BJ139" i="104" a="1"/>
  <c r="BJ139" i="104" s="1"/>
  <c r="CB99" i="104" a="1"/>
  <c r="CB99" i="104" s="1"/>
  <c r="CC99" i="104" a="1"/>
  <c r="CC99" i="104" s="1"/>
  <c r="CD99" i="104" a="1"/>
  <c r="CD99" i="104" s="1"/>
  <c r="CE99" i="104" a="1"/>
  <c r="CE99" i="104" s="1"/>
  <c r="CF99" i="104" a="1"/>
  <c r="CF99" i="104" s="1"/>
  <c r="BZ99" i="104" a="1"/>
  <c r="BZ99" i="104" s="1"/>
  <c r="CA99" i="104" a="1"/>
  <c r="CA99" i="104" s="1"/>
  <c r="BA99" i="104" a="1"/>
  <c r="BA99" i="104" s="1"/>
  <c r="BJ99" i="104" a="1"/>
  <c r="BJ99" i="104" s="1"/>
  <c r="BZ118" i="104" a="1"/>
  <c r="BZ118" i="104" s="1"/>
  <c r="CE118" i="104" a="1"/>
  <c r="CE118" i="104" s="1"/>
  <c r="CF118" i="104" a="1"/>
  <c r="CF118" i="104" s="1"/>
  <c r="CD118" i="104" a="1"/>
  <c r="CD118" i="104" s="1"/>
  <c r="CA118" i="104" a="1"/>
  <c r="CA118" i="104" s="1"/>
  <c r="CB118" i="104" a="1"/>
  <c r="CB118" i="104" s="1"/>
  <c r="CC118" i="104" a="1"/>
  <c r="CC118" i="104" s="1"/>
  <c r="BA118" i="104" a="1"/>
  <c r="BA118" i="104" s="1"/>
  <c r="BJ118" i="104" a="1"/>
  <c r="BJ118" i="104" s="1"/>
  <c r="CC19" i="104" a="1"/>
  <c r="CC19" i="104" s="1"/>
  <c r="CE19" i="104" a="1"/>
  <c r="CE19" i="104" s="1"/>
  <c r="BZ19" i="104" a="1"/>
  <c r="BZ19" i="104" s="1"/>
  <c r="CA19" i="104" a="1"/>
  <c r="CA19" i="104" s="1"/>
  <c r="CB19" i="104" a="1"/>
  <c r="CB19" i="104" s="1"/>
  <c r="CD19" i="104" a="1"/>
  <c r="CD19" i="104" s="1"/>
  <c r="CF19" i="104" a="1"/>
  <c r="CF19" i="104" s="1"/>
  <c r="BA19" i="104" a="1"/>
  <c r="BA19" i="104" s="1"/>
  <c r="BJ19" i="104" a="1"/>
  <c r="BJ19" i="104" s="1"/>
  <c r="CE32" i="104" a="1"/>
  <c r="CE32" i="104" s="1"/>
  <c r="BZ32" i="104" a="1"/>
  <c r="BZ32" i="104" s="1"/>
  <c r="CA32" i="104" a="1"/>
  <c r="CA32" i="104" s="1"/>
  <c r="CB32" i="104" a="1"/>
  <c r="CB32" i="104" s="1"/>
  <c r="CC32" i="104" a="1"/>
  <c r="CC32" i="104" s="1"/>
  <c r="CD32" i="104" a="1"/>
  <c r="CD32" i="104" s="1"/>
  <c r="CF32" i="104" a="1"/>
  <c r="CF32" i="104" s="1"/>
  <c r="BA32" i="104" a="1"/>
  <c r="BA32" i="104" s="1"/>
  <c r="BJ32" i="104" a="1"/>
  <c r="BJ32" i="104" s="1"/>
  <c r="CE14" i="104" a="1"/>
  <c r="CE14" i="104" s="1"/>
  <c r="BZ14" i="104" a="1"/>
  <c r="BZ14" i="104" s="1"/>
  <c r="CF14" i="104" a="1"/>
  <c r="CF14" i="104" s="1"/>
  <c r="CA14" i="104" a="1"/>
  <c r="CA14" i="104" s="1"/>
  <c r="CB14" i="104" a="1"/>
  <c r="CB14" i="104" s="1"/>
  <c r="CC14" i="104" a="1"/>
  <c r="CC14" i="104" s="1"/>
  <c r="CD14" i="104" a="1"/>
  <c r="CD14" i="104" s="1"/>
  <c r="BA14" i="104" a="1"/>
  <c r="BA14" i="104" s="1"/>
  <c r="BJ14" i="104" a="1"/>
  <c r="BJ14" i="104" s="1"/>
  <c r="CD116" i="104" a="1"/>
  <c r="CD116" i="104" s="1"/>
  <c r="BZ116" i="104" a="1"/>
  <c r="BZ116" i="104" s="1"/>
  <c r="CF116" i="104" a="1"/>
  <c r="CF116" i="104" s="1"/>
  <c r="CA116" i="104" a="1"/>
  <c r="CA116" i="104" s="1"/>
  <c r="CB116" i="104" a="1"/>
  <c r="CB116" i="104" s="1"/>
  <c r="CC116" i="104" a="1"/>
  <c r="CC116" i="104" s="1"/>
  <c r="CE116" i="104" a="1"/>
  <c r="CE116" i="104" s="1"/>
  <c r="BA116" i="104" a="1"/>
  <c r="BA116" i="104" s="1"/>
  <c r="BJ116" i="104" a="1"/>
  <c r="BJ116" i="104" s="1"/>
  <c r="CA123" i="104" a="1"/>
  <c r="CA123" i="104" s="1"/>
  <c r="CF123" i="104" a="1"/>
  <c r="CF123" i="104" s="1"/>
  <c r="CD123" i="104" a="1"/>
  <c r="CD123" i="104" s="1"/>
  <c r="CE123" i="104" a="1"/>
  <c r="CE123" i="104" s="1"/>
  <c r="BZ123" i="104" a="1"/>
  <c r="BZ123" i="104" s="1"/>
  <c r="CB123" i="104" a="1"/>
  <c r="CB123" i="104" s="1"/>
  <c r="CC123" i="104" a="1"/>
  <c r="CC123" i="104" s="1"/>
  <c r="BA123" i="104" a="1"/>
  <c r="BA123" i="104" s="1"/>
  <c r="BJ123" i="104" a="1"/>
  <c r="BJ123" i="104" s="1"/>
  <c r="BY153" i="104"/>
  <c r="O27" i="102" s="1"/>
  <c r="BY154" i="104"/>
  <c r="BR19" i="104" a="1"/>
  <c r="BR19" i="104" s="1"/>
  <c r="BR35" i="104" a="1"/>
  <c r="BR35" i="104" s="1"/>
  <c r="BR121" i="104" a="1"/>
  <c r="BR121" i="104" s="1"/>
  <c r="BR108" i="104" a="1"/>
  <c r="BR108" i="104" s="1"/>
  <c r="BR7" i="104" a="1"/>
  <c r="BR7" i="104" s="1"/>
  <c r="BR151" i="104" a="1"/>
  <c r="BR151" i="104" s="1"/>
  <c r="BR4" i="104" a="1"/>
  <c r="BR4" i="104" s="1"/>
  <c r="BA2" i="104" a="1"/>
  <c r="BA2" i="104" s="1"/>
  <c r="BJ2" i="104" a="1"/>
  <c r="BJ2" i="104" s="1"/>
  <c r="AB26" i="102"/>
  <c r="AQ50" i="104" a="1"/>
  <c r="AQ50" i="104" s="1"/>
  <c r="AQ107" i="104" a="1"/>
  <c r="AQ107" i="104" s="1"/>
  <c r="AQ72" i="104" a="1"/>
  <c r="AQ72" i="104" s="1"/>
  <c r="AQ33" i="104" a="1"/>
  <c r="AQ33" i="104" s="1"/>
  <c r="AQ14" i="104" a="1"/>
  <c r="AQ14" i="104" s="1"/>
  <c r="AQ143" i="104" a="1"/>
  <c r="AQ143" i="104" s="1"/>
  <c r="AQ2" i="104" a="1"/>
  <c r="AQ2" i="104" s="1"/>
  <c r="AQ23" i="104" a="1"/>
  <c r="AQ23" i="104" s="1"/>
  <c r="AF23" i="104" a="1"/>
  <c r="AF23" i="104" s="1"/>
  <c r="AQ77" i="104" a="1"/>
  <c r="AQ77" i="104" s="1"/>
  <c r="AF77" i="104" a="1"/>
  <c r="AF77" i="104" s="1"/>
  <c r="AQ59" i="104" a="1"/>
  <c r="AQ59" i="104" s="1"/>
  <c r="AF59" i="104" a="1"/>
  <c r="AF59" i="104" s="1"/>
  <c r="AQ41" i="104" a="1"/>
  <c r="AQ41" i="104" s="1"/>
  <c r="AF41" i="104" a="1"/>
  <c r="AF41" i="104" s="1"/>
  <c r="AQ70" i="104" a="1"/>
  <c r="AQ70" i="104" s="1"/>
  <c r="AF70" i="104" a="1"/>
  <c r="AF70" i="104" s="1"/>
  <c r="AQ149" i="104" a="1"/>
  <c r="AQ149" i="104" s="1"/>
  <c r="AF149" i="104" a="1"/>
  <c r="AF149" i="104" s="1"/>
  <c r="AQ34" i="104" a="1"/>
  <c r="AQ34" i="104" s="1"/>
  <c r="AF34" i="104" a="1"/>
  <c r="AF34" i="104" s="1"/>
  <c r="AQ58" i="104" a="1"/>
  <c r="AQ58" i="104" s="1"/>
  <c r="AF58" i="104" a="1"/>
  <c r="AF58" i="104" s="1"/>
  <c r="K35" i="102"/>
  <c r="AA35" i="102" s="1"/>
  <c r="AQ66" i="104" a="1"/>
  <c r="AQ66" i="104" s="1"/>
  <c r="AF66" i="104" a="1"/>
  <c r="AF66" i="104" s="1"/>
  <c r="AQ38" i="104" a="1"/>
  <c r="AQ38" i="104" s="1"/>
  <c r="AF38" i="104" a="1"/>
  <c r="AF38" i="104" s="1"/>
  <c r="AQ80" i="104" a="1"/>
  <c r="AQ80" i="104" s="1"/>
  <c r="AF80" i="104" a="1"/>
  <c r="AF80" i="104" s="1"/>
  <c r="AQ9" i="104" a="1"/>
  <c r="AQ9" i="104" s="1"/>
  <c r="AF9" i="104" a="1"/>
  <c r="AF9" i="104" s="1"/>
  <c r="AQ3" i="104" a="1"/>
  <c r="AQ3" i="104" s="1"/>
  <c r="AF3" i="104" a="1"/>
  <c r="AF3" i="104" s="1"/>
  <c r="AQ47" i="104" a="1"/>
  <c r="AQ47" i="104" s="1"/>
  <c r="AF47" i="104" a="1"/>
  <c r="AF47" i="104" s="1"/>
  <c r="AQ135" i="104" a="1"/>
  <c r="AQ135" i="104" s="1"/>
  <c r="AF135" i="104" a="1"/>
  <c r="AF135" i="104" s="1"/>
  <c r="AQ18" i="104" a="1"/>
  <c r="AQ18" i="104" s="1"/>
  <c r="AF18" i="104" a="1"/>
  <c r="AF18" i="104" s="1"/>
  <c r="AQ117" i="104" a="1"/>
  <c r="AQ117" i="104" s="1"/>
  <c r="AF117" i="104" a="1"/>
  <c r="AF117" i="104" s="1"/>
  <c r="AQ140" i="104" a="1"/>
  <c r="AQ140" i="104" s="1"/>
  <c r="AF140" i="104" a="1"/>
  <c r="AF140" i="104" s="1"/>
  <c r="AQ31" i="104" a="1"/>
  <c r="AQ31" i="104" s="1"/>
  <c r="AF31" i="104" a="1"/>
  <c r="AF31" i="104" s="1"/>
  <c r="AQ98" i="104" a="1"/>
  <c r="AQ98" i="104" s="1"/>
  <c r="AF98" i="104" a="1"/>
  <c r="AF98" i="104" s="1"/>
  <c r="AQ25" i="104" a="1"/>
  <c r="AQ25" i="104" s="1"/>
  <c r="AF25" i="104" a="1"/>
  <c r="AF25" i="104" s="1"/>
  <c r="AQ71" i="104" a="1"/>
  <c r="AQ71" i="104" s="1"/>
  <c r="AF71" i="104" a="1"/>
  <c r="AF71" i="104" s="1"/>
  <c r="AQ27" i="104" a="1"/>
  <c r="AQ27" i="104" s="1"/>
  <c r="AF27" i="104" a="1"/>
  <c r="AF27" i="104" s="1"/>
  <c r="AQ81" i="104" a="1"/>
  <c r="AQ81" i="104" s="1"/>
  <c r="AF81" i="104" a="1"/>
  <c r="AF81" i="104" s="1"/>
  <c r="AQ7" i="104" a="1"/>
  <c r="AQ7" i="104" s="1"/>
  <c r="AF7" i="104" a="1"/>
  <c r="AF7" i="104" s="1"/>
  <c r="AQ35" i="104" a="1"/>
  <c r="AQ35" i="104" s="1"/>
  <c r="AF35" i="104" a="1"/>
  <c r="AF35" i="104" s="1"/>
  <c r="AQ67" i="104" a="1"/>
  <c r="AQ67" i="104" s="1"/>
  <c r="AF67" i="104" a="1"/>
  <c r="AF67" i="104" s="1"/>
  <c r="AQ19" i="104" a="1"/>
  <c r="AQ19" i="104" s="1"/>
  <c r="AF19" i="104" a="1"/>
  <c r="AF19" i="104" s="1"/>
  <c r="AQ32" i="104" a="1"/>
  <c r="AQ32" i="104" s="1"/>
  <c r="AF32" i="104" a="1"/>
  <c r="AF32" i="104" s="1"/>
  <c r="AQ85" i="104" a="1"/>
  <c r="AQ85" i="104" s="1"/>
  <c r="AF85" i="104" a="1"/>
  <c r="AF85" i="104" s="1"/>
  <c r="AQ144" i="104" a="1"/>
  <c r="AQ144" i="104" s="1"/>
  <c r="AF144" i="104" a="1"/>
  <c r="AF144" i="104" s="1"/>
  <c r="AQ99" i="104" a="1"/>
  <c r="AQ99" i="104" s="1"/>
  <c r="AF99" i="104" a="1"/>
  <c r="AF99" i="104" s="1"/>
  <c r="AQ118" i="104" a="1"/>
  <c r="AQ118" i="104" s="1"/>
  <c r="AF118" i="104" a="1"/>
  <c r="AF118" i="104" s="1"/>
  <c r="AQ128" i="104" a="1"/>
  <c r="AQ128" i="104" s="1"/>
  <c r="AF128" i="104" a="1"/>
  <c r="AF128" i="104" s="1"/>
  <c r="AQ17" i="104" a="1"/>
  <c r="AQ17" i="104" s="1"/>
  <c r="AF17" i="104" a="1"/>
  <c r="AF17" i="104" s="1"/>
  <c r="AQ105" i="104" a="1"/>
  <c r="AQ105" i="104" s="1"/>
  <c r="AF105" i="104" a="1"/>
  <c r="AF105" i="104" s="1"/>
  <c r="AQ36" i="104" a="1"/>
  <c r="AQ36" i="104" s="1"/>
  <c r="AF36" i="104" a="1"/>
  <c r="AF36" i="104" s="1"/>
  <c r="AQ28" i="104" a="1"/>
  <c r="AQ28" i="104" s="1"/>
  <c r="AF28" i="104" a="1"/>
  <c r="AF28" i="104" s="1"/>
  <c r="AQ138" i="104" a="1"/>
  <c r="AQ138" i="104" s="1"/>
  <c r="AF138" i="104" a="1"/>
  <c r="AF138" i="104" s="1"/>
  <c r="AQ45" i="104" a="1"/>
  <c r="AQ45" i="104" s="1"/>
  <c r="AF45" i="104" a="1"/>
  <c r="AF45" i="104" s="1"/>
  <c r="AQ151" i="104" a="1"/>
  <c r="AQ151" i="104" s="1"/>
  <c r="AF151" i="104" a="1"/>
  <c r="AF151" i="104" s="1"/>
  <c r="AQ150" i="104" a="1"/>
  <c r="AQ150" i="104" s="1"/>
  <c r="AF150" i="104" a="1"/>
  <c r="AF150" i="104" s="1"/>
  <c r="AQ30" i="104" a="1"/>
  <c r="AQ30" i="104" s="1"/>
  <c r="AF30" i="104" a="1"/>
  <c r="AF30" i="104" s="1"/>
  <c r="AQ145" i="104" a="1"/>
  <c r="AQ145" i="104" s="1"/>
  <c r="AF145" i="104" a="1"/>
  <c r="AF145" i="104" s="1"/>
  <c r="AQ4" i="104" a="1"/>
  <c r="AQ4" i="104" s="1"/>
  <c r="AF4" i="104" a="1"/>
  <c r="AF4" i="104" s="1"/>
  <c r="AQ137" i="104" a="1"/>
  <c r="AQ137" i="104" s="1"/>
  <c r="AF137" i="104" a="1"/>
  <c r="AF137" i="104" s="1"/>
  <c r="AQ122" i="104" a="1"/>
  <c r="AQ122" i="104" s="1"/>
  <c r="AF122" i="104" a="1"/>
  <c r="AF122" i="104" s="1"/>
  <c r="AQ52" i="104" a="1"/>
  <c r="AQ52" i="104" s="1"/>
  <c r="AF52" i="104" a="1"/>
  <c r="AF52" i="104" s="1"/>
  <c r="AQ51" i="104" a="1"/>
  <c r="AQ51" i="104" s="1"/>
  <c r="AF51" i="104" a="1"/>
  <c r="AF51" i="104" s="1"/>
  <c r="AQ139" i="104" a="1"/>
  <c r="AQ139" i="104" s="1"/>
  <c r="AF139" i="104" a="1"/>
  <c r="AF139" i="104" s="1"/>
  <c r="AQ46" i="104" a="1"/>
  <c r="AQ46" i="104" s="1"/>
  <c r="AF46" i="104" a="1"/>
  <c r="AF46" i="104" s="1"/>
  <c r="AQ20" i="104" a="1"/>
  <c r="AQ20" i="104" s="1"/>
  <c r="AF20" i="104" a="1"/>
  <c r="AF20" i="104" s="1"/>
  <c r="AQ108" i="104" a="1"/>
  <c r="AQ108" i="104" s="1"/>
  <c r="AF108" i="104" a="1"/>
  <c r="AF108" i="104" s="1"/>
  <c r="AQ76" i="104" a="1"/>
  <c r="AQ76" i="104" s="1"/>
  <c r="AF76" i="104" a="1"/>
  <c r="AF76" i="104" s="1"/>
  <c r="AQ16" i="104" a="1"/>
  <c r="AQ16" i="104" s="1"/>
  <c r="AF16" i="104" a="1"/>
  <c r="AF16" i="104" s="1"/>
  <c r="AQ88" i="104" a="1"/>
  <c r="AQ88" i="104" s="1"/>
  <c r="AF88" i="104" a="1"/>
  <c r="AF88" i="104" s="1"/>
  <c r="AQ121" i="104" a="1"/>
  <c r="AQ121" i="104" s="1"/>
  <c r="AF121" i="104" a="1"/>
  <c r="AF121" i="104" s="1"/>
  <c r="AQ43" i="104" a="1"/>
  <c r="AQ43" i="104" s="1"/>
  <c r="AF43" i="104" a="1"/>
  <c r="AF43" i="104" s="1"/>
  <c r="AQ24" i="104" a="1"/>
  <c r="AQ24" i="104" s="1"/>
  <c r="AF24" i="104" a="1"/>
  <c r="AF24" i="104" s="1"/>
  <c r="AQ86" i="104" a="1"/>
  <c r="AQ86" i="104" s="1"/>
  <c r="AF86" i="104" a="1"/>
  <c r="AF86" i="104" s="1"/>
  <c r="AQ112" i="104" a="1"/>
  <c r="AQ112" i="104" s="1"/>
  <c r="AF112" i="104" a="1"/>
  <c r="AF112" i="104" s="1"/>
  <c r="AQ26" i="104" a="1"/>
  <c r="AQ26" i="104" s="1"/>
  <c r="AF26" i="104" a="1"/>
  <c r="AF26" i="104" s="1"/>
  <c r="AQ64" i="104" a="1"/>
  <c r="AQ64" i="104" s="1"/>
  <c r="AF64" i="104" a="1"/>
  <c r="AF64" i="104" s="1"/>
  <c r="AQ116" i="104" a="1"/>
  <c r="AQ116" i="104" s="1"/>
  <c r="AF116" i="104" a="1"/>
  <c r="AF116" i="104" s="1"/>
  <c r="AQ123" i="104" a="1"/>
  <c r="AQ123" i="104" s="1"/>
  <c r="AF123" i="104" a="1"/>
  <c r="AF123" i="104" s="1"/>
  <c r="L33" i="102"/>
  <c r="AB33" i="102" s="1"/>
  <c r="AC32" i="102"/>
  <c r="I33" i="102"/>
  <c r="Y33" i="102" s="1"/>
  <c r="AC29" i="102"/>
  <c r="E26" i="102"/>
  <c r="U26" i="102" s="1"/>
  <c r="V25" i="102"/>
  <c r="AA30" i="102"/>
  <c r="J31" i="102"/>
  <c r="Z31" i="102" s="1"/>
  <c r="L35" i="102"/>
  <c r="AB35" i="102" s="1"/>
  <c r="AE32" i="102"/>
  <c r="AD15" i="102"/>
  <c r="L17" i="102"/>
  <c r="AB17" i="102" s="1"/>
  <c r="AC12" i="102"/>
  <c r="I16" i="102"/>
  <c r="Y16" i="102" s="1"/>
  <c r="X10" i="102"/>
  <c r="G11" i="102"/>
  <c r="W11" i="102" s="1"/>
  <c r="G14" i="102"/>
  <c r="W14" i="102" s="1"/>
  <c r="AA10" i="102"/>
  <c r="V24" i="102"/>
  <c r="D26" i="102"/>
  <c r="T26" i="102" s="1"/>
  <c r="E30" i="102"/>
  <c r="U30" i="102" s="1"/>
  <c r="Z25" i="102"/>
  <c r="F33" i="102"/>
  <c r="V33" i="102" s="1"/>
  <c r="AC26" i="102"/>
  <c r="AC14" i="102"/>
  <c r="K16" i="102"/>
  <c r="AA16" i="102" s="1"/>
  <c r="AD16" i="102"/>
  <c r="M17" i="102"/>
  <c r="AC17" i="102" s="1"/>
  <c r="AA13" i="102"/>
  <c r="J14" i="102"/>
  <c r="Z14" i="102" s="1"/>
  <c r="AE10" i="102"/>
  <c r="G18" i="102"/>
  <c r="W18" i="102" s="1"/>
  <c r="M18" i="102"/>
  <c r="AC18" i="102" s="1"/>
  <c r="AE16" i="102"/>
  <c r="AC31" i="102"/>
  <c r="K33" i="102"/>
  <c r="AA33" i="102" s="1"/>
  <c r="E32" i="102"/>
  <c r="U32" i="102" s="1"/>
  <c r="AB25" i="102"/>
  <c r="I13" i="102"/>
  <c r="Y13" i="102" s="1"/>
  <c r="Z12" i="102"/>
  <c r="J18" i="102"/>
  <c r="Z18" i="102" s="1"/>
  <c r="AE13" i="102"/>
  <c r="G12" i="102"/>
  <c r="W12" i="102" s="1"/>
  <c r="Y10" i="102"/>
  <c r="AC11" i="102"/>
  <c r="H16" i="102"/>
  <c r="X16" i="102" s="1"/>
  <c r="Y25" i="102"/>
  <c r="E29" i="102"/>
  <c r="U29" i="102" s="1"/>
  <c r="I34" i="102"/>
  <c r="Y34" i="102" s="1"/>
  <c r="AD29" i="102"/>
  <c r="AD13" i="102"/>
  <c r="J17" i="102"/>
  <c r="Z17" i="102" s="1"/>
  <c r="AD11" i="102"/>
  <c r="H17" i="102"/>
  <c r="X17" i="102" s="1"/>
  <c r="G15" i="102"/>
  <c r="W15" i="102" s="1"/>
  <c r="AB10" i="102"/>
  <c r="AB31" i="102"/>
  <c r="K32" i="102"/>
  <c r="AA32" i="102" s="1"/>
  <c r="Y11" i="102"/>
  <c r="H12" i="102"/>
  <c r="X12" i="102" s="1"/>
  <c r="Z11" i="102"/>
  <c r="H13" i="102"/>
  <c r="X13" i="102" s="1"/>
  <c r="D31" i="102"/>
  <c r="T31" i="102" s="1"/>
  <c r="AA24" i="102"/>
  <c r="F31" i="102"/>
  <c r="V31" i="102" s="1"/>
  <c r="AA26" i="102"/>
  <c r="J15" i="102"/>
  <c r="Z15" i="102" s="1"/>
  <c r="AB13" i="102"/>
  <c r="L16" i="102"/>
  <c r="AB16" i="102" s="1"/>
  <c r="AC15" i="102"/>
  <c r="AE11" i="102"/>
  <c r="H18" i="102"/>
  <c r="X18" i="102" s="1"/>
  <c r="I31" i="102"/>
  <c r="Y31" i="102" s="1"/>
  <c r="AA29" i="102"/>
  <c r="AD31" i="102"/>
  <c r="K34" i="102"/>
  <c r="AA34" i="102" s="1"/>
  <c r="E31" i="102"/>
  <c r="U31" i="102" s="1"/>
  <c r="AA25" i="102"/>
  <c r="AC10" i="102"/>
  <c r="G16" i="102"/>
  <c r="W16" i="102" s="1"/>
  <c r="G17" i="102"/>
  <c r="W17" i="102" s="1"/>
  <c r="AD10" i="102"/>
  <c r="H14" i="102"/>
  <c r="X14" i="102" s="1"/>
  <c r="AA11" i="102"/>
  <c r="F29" i="102"/>
  <c r="V29" i="102" s="1"/>
  <c r="Y26" i="102"/>
  <c r="Z10" i="102"/>
  <c r="G13" i="102"/>
  <c r="W13" i="102" s="1"/>
  <c r="AC13" i="102"/>
  <c r="J16" i="102"/>
  <c r="Z16" i="102" s="1"/>
  <c r="AB11" i="102"/>
  <c r="H15" i="102"/>
  <c r="X15" i="102" s="1"/>
  <c r="BI174" i="99"/>
  <c r="BA2" i="86"/>
  <c r="BD2" i="86"/>
  <c r="BC2" i="86"/>
  <c r="BB2" i="86"/>
  <c r="BE2" i="86"/>
  <c r="AV176" i="99"/>
  <c r="AI176" i="99" s="1"/>
  <c r="AV174" i="99"/>
  <c r="BI107" i="99"/>
  <c r="AI107" i="99" s="1"/>
  <c r="BI2" i="86"/>
  <c r="BL2" i="86"/>
  <c r="BH2" i="86"/>
  <c r="BF2" i="86"/>
  <c r="BJ2" i="86"/>
  <c r="BK2" i="86"/>
  <c r="BM2" i="86"/>
  <c r="BG2" i="86"/>
  <c r="AX49" i="85"/>
  <c r="BA49" i="85"/>
  <c r="AU49" i="85"/>
  <c r="BD49" i="85"/>
  <c r="BE49" i="85"/>
  <c r="AY49" i="85"/>
  <c r="AV49" i="85"/>
  <c r="AZ49" i="85"/>
  <c r="BB49" i="85"/>
  <c r="AW49" i="85"/>
  <c r="BC49" i="85"/>
  <c r="AO49" i="85"/>
  <c r="AS49" i="85"/>
  <c r="AV2" i="86"/>
  <c r="AR2" i="86"/>
  <c r="AW2" i="86"/>
  <c r="AS2" i="86"/>
  <c r="AN49" i="85"/>
  <c r="AR49" i="85"/>
  <c r="AP49" i="85"/>
  <c r="AL49" i="85"/>
  <c r="AX2" i="86"/>
  <c r="AT2" i="86"/>
  <c r="AQ49" i="85"/>
  <c r="AM49" i="85"/>
  <c r="AT49" i="85"/>
  <c r="CF40" i="104" l="1" a="1"/>
  <c r="CF40" i="104" s="1"/>
  <c r="CA40" i="104" a="1"/>
  <c r="CA40" i="104" s="1"/>
  <c r="AQ40" i="104" a="1"/>
  <c r="AQ40" i="104" s="1"/>
  <c r="AQ154" i="104" s="1"/>
  <c r="CD40" i="104" a="1"/>
  <c r="CD40" i="104" s="1"/>
  <c r="AF40" i="104" a="1"/>
  <c r="AF40" i="104" s="1"/>
  <c r="BZ40" i="104" a="1"/>
  <c r="BZ40" i="104" s="1"/>
  <c r="BZ154" i="104" s="1"/>
  <c r="CB40" i="104" a="1"/>
  <c r="CB40" i="104" s="1"/>
  <c r="CB154" i="104" s="1"/>
  <c r="CC40" i="104" a="1"/>
  <c r="CC40" i="104" s="1"/>
  <c r="CC154" i="104" s="1"/>
  <c r="CE40" i="104" a="1"/>
  <c r="CE40" i="104" s="1"/>
  <c r="CE154" i="104" s="1"/>
  <c r="BA40" i="104" a="1"/>
  <c r="BA40" i="104" s="1"/>
  <c r="BJ40" i="104" a="1"/>
  <c r="BJ40" i="104" s="1"/>
  <c r="BJ154" i="104" s="1"/>
  <c r="BO49" i="85" a="1"/>
  <c r="BO49" i="85" s="1"/>
  <c r="BN49" i="85"/>
  <c r="G71" i="99"/>
  <c r="F71" i="99"/>
  <c r="AC2" i="100"/>
  <c r="AB2" i="100"/>
  <c r="A2" i="100" s="1" a="1"/>
  <c r="A2" i="100" s="1"/>
  <c r="AI174" i="99"/>
  <c r="CF153" i="104"/>
  <c r="O28" i="102" s="1"/>
  <c r="CF154" i="104"/>
  <c r="CE153" i="104"/>
  <c r="N28" i="102" s="1"/>
  <c r="CD154" i="104"/>
  <c r="CD153" i="104"/>
  <c r="M28" i="102" s="1"/>
  <c r="AC27" i="102"/>
  <c r="G33" i="102"/>
  <c r="W33" i="102" s="1"/>
  <c r="BJ153" i="104"/>
  <c r="H26" i="102" s="1"/>
  <c r="W26" i="102"/>
  <c r="F27" i="102"/>
  <c r="V27" i="102" s="1"/>
  <c r="CC153" i="104"/>
  <c r="L28" i="102" s="1"/>
  <c r="G30" i="102"/>
  <c r="W30" i="102" s="1"/>
  <c r="Z27" i="102"/>
  <c r="BA153" i="104"/>
  <c r="H25" i="102" s="1"/>
  <c r="BA154" i="104"/>
  <c r="CB153" i="104"/>
  <c r="K28" i="102" s="1"/>
  <c r="AB27" i="102"/>
  <c r="G32" i="102"/>
  <c r="W32" i="102" s="1"/>
  <c r="AA27" i="102"/>
  <c r="G31" i="102"/>
  <c r="W31" i="102" s="1"/>
  <c r="G34" i="102"/>
  <c r="W34" i="102" s="1"/>
  <c r="AD27" i="102"/>
  <c r="AE27" i="102"/>
  <c r="G35" i="102"/>
  <c r="W35" i="102" s="1"/>
  <c r="G29" i="102"/>
  <c r="W29" i="102" s="1"/>
  <c r="Y27" i="102"/>
  <c r="CA153" i="104"/>
  <c r="J28" i="102" s="1"/>
  <c r="CA154" i="104"/>
  <c r="AQ153" i="104"/>
  <c r="H24" i="102" s="1"/>
  <c r="BZ153" i="104"/>
  <c r="I28" i="102" s="1"/>
  <c r="BR154" i="104"/>
  <c r="BR153" i="104"/>
  <c r="W25" i="102"/>
  <c r="E27" i="102"/>
  <c r="U27" i="102" s="1"/>
  <c r="F32" i="102"/>
  <c r="V32" i="102" s="1"/>
  <c r="AD26" i="102"/>
  <c r="F34" i="102"/>
  <c r="V34" i="102" s="1"/>
  <c r="AJ26" i="102"/>
  <c r="AK25" i="102"/>
  <c r="AO10" i="102" s="1"/>
  <c r="AJ25" i="102"/>
  <c r="E13" i="102"/>
  <c r="U13" i="102" s="1"/>
  <c r="Z8" i="102"/>
  <c r="AD14" i="102"/>
  <c r="K17" i="102"/>
  <c r="AA17" i="102" s="1"/>
  <c r="AD12" i="102"/>
  <c r="I17" i="102"/>
  <c r="Y17" i="102" s="1"/>
  <c r="E11" i="102"/>
  <c r="U11" i="102" s="1"/>
  <c r="X8" i="102"/>
  <c r="Y8" i="102"/>
  <c r="E12" i="102"/>
  <c r="U12" i="102" s="1"/>
  <c r="AA8" i="102"/>
  <c r="E14" i="102"/>
  <c r="U14" i="102" s="1"/>
  <c r="L18" i="102"/>
  <c r="AB18" i="102" s="1"/>
  <c r="AE15" i="102"/>
  <c r="AD8" i="102"/>
  <c r="E17" i="102"/>
  <c r="U17" i="102" s="1"/>
  <c r="AC8" i="102"/>
  <c r="E16" i="102"/>
  <c r="U16" i="102" s="1"/>
  <c r="D27" i="102"/>
  <c r="T27" i="102" s="1"/>
  <c r="W24" i="102"/>
  <c r="E18" i="102"/>
  <c r="U18" i="102" s="1"/>
  <c r="AE8" i="102"/>
  <c r="I18" i="102"/>
  <c r="Y18" i="102" s="1"/>
  <c r="AE12" i="102"/>
  <c r="AB8" i="102"/>
  <c r="E15" i="102"/>
  <c r="U15" i="102" s="1"/>
  <c r="K18" i="102"/>
  <c r="AA18" i="102" s="1"/>
  <c r="AE14" i="102"/>
  <c r="V8" i="102"/>
  <c r="E9" i="102"/>
  <c r="U9" i="102" s="1"/>
  <c r="AE17" i="102"/>
  <c r="N18" i="102"/>
  <c r="AD18" i="102" s="1"/>
  <c r="AJ8" i="102"/>
  <c r="E10" i="102"/>
  <c r="U10" i="102" s="1"/>
  <c r="W8" i="102"/>
  <c r="B65" i="103"/>
  <c r="N65" i="103" s="1"/>
  <c r="K107" i="105"/>
  <c r="B107" i="104"/>
  <c r="O107" i="104" s="1"/>
  <c r="K136" i="105"/>
  <c r="B136" i="104"/>
  <c r="O136" i="104" s="1"/>
  <c r="B148" i="103"/>
  <c r="N148" i="103" s="1"/>
  <c r="K113" i="105"/>
  <c r="B131" i="103"/>
  <c r="N131" i="103" s="1"/>
  <c r="B113" i="104"/>
  <c r="O113" i="104" s="1"/>
  <c r="B72" i="104"/>
  <c r="O72" i="104" s="1"/>
  <c r="B4" i="103"/>
  <c r="N4" i="103" s="1"/>
  <c r="K72" i="105"/>
  <c r="B14" i="104"/>
  <c r="O14" i="104" s="1"/>
  <c r="B78" i="103"/>
  <c r="N78" i="103" s="1"/>
  <c r="K14" i="105"/>
  <c r="G107" i="99"/>
  <c r="Y136" i="105" s="1"/>
  <c r="B37" i="104"/>
  <c r="O37" i="104" s="1"/>
  <c r="K37" i="105"/>
  <c r="B80" i="103"/>
  <c r="N80" i="103" s="1"/>
  <c r="F176" i="99"/>
  <c r="B5" i="103"/>
  <c r="N5" i="103" s="1"/>
  <c r="B143" i="104"/>
  <c r="O143" i="104" s="1"/>
  <c r="G176" i="99"/>
  <c r="K143" i="105"/>
  <c r="B55" i="103"/>
  <c r="N55" i="103" s="1"/>
  <c r="K33" i="105"/>
  <c r="B33" i="104"/>
  <c r="O33" i="104" s="1"/>
  <c r="Y33" i="105"/>
  <c r="F107" i="99"/>
  <c r="K13" i="105"/>
  <c r="B13" i="104"/>
  <c r="O13" i="104" s="1"/>
  <c r="B49" i="103"/>
  <c r="N49" i="103" s="1"/>
  <c r="BK49" i="85"/>
  <c r="BG49" i="85"/>
  <c r="AY2" i="86"/>
  <c r="AU2" i="86"/>
  <c r="AZ2" i="86"/>
  <c r="BI49" i="85"/>
  <c r="BM49" i="85"/>
  <c r="BF49" i="85"/>
  <c r="BJ49" i="85"/>
  <c r="BH49" i="85"/>
  <c r="BL49" i="85"/>
  <c r="X2" i="105" l="1"/>
  <c r="BZ71" i="99"/>
  <c r="AE71" i="99"/>
  <c r="AA71" i="99"/>
  <c r="Z71" i="99"/>
  <c r="S71" i="99"/>
  <c r="Z107" i="99"/>
  <c r="Z176" i="99"/>
  <c r="BZ107" i="99"/>
  <c r="BZ176" i="99"/>
  <c r="AK9" i="102"/>
  <c r="AK8" i="102"/>
  <c r="AN10" i="102" s="1"/>
  <c r="H30" i="102"/>
  <c r="X30" i="102" s="1"/>
  <c r="Z28" i="102"/>
  <c r="H33" i="102"/>
  <c r="X33" i="102" s="1"/>
  <c r="AC28" i="102"/>
  <c r="H32" i="102"/>
  <c r="X32" i="102" s="1"/>
  <c r="AB28" i="102"/>
  <c r="Y28" i="102"/>
  <c r="H29" i="102"/>
  <c r="X29" i="102" s="1"/>
  <c r="AD28" i="102"/>
  <c r="H34" i="102"/>
  <c r="X34" i="102" s="1"/>
  <c r="H31" i="102"/>
  <c r="X31" i="102" s="1"/>
  <c r="AA28" i="102"/>
  <c r="X26" i="102"/>
  <c r="F28" i="102"/>
  <c r="V28" i="102" s="1"/>
  <c r="X25" i="102"/>
  <c r="E28" i="102"/>
  <c r="U28" i="102" s="1"/>
  <c r="AE28" i="102"/>
  <c r="H35" i="102"/>
  <c r="X35" i="102" s="1"/>
  <c r="AB113" i="104" a="1"/>
  <c r="AB113" i="104" s="1"/>
  <c r="AC113" i="104" a="1"/>
  <c r="AC113" i="104" s="1"/>
  <c r="AH113" i="104" a="1"/>
  <c r="AH113" i="104" s="1"/>
  <c r="AM113" i="104" a="1"/>
  <c r="AM113" i="104" s="1"/>
  <c r="AJ113" i="104" a="1"/>
  <c r="AJ113" i="104" s="1"/>
  <c r="AD113" i="104" a="1"/>
  <c r="AD113" i="104" s="1"/>
  <c r="AK113" i="104" a="1"/>
  <c r="AK113" i="104" s="1"/>
  <c r="AE113" i="104" a="1"/>
  <c r="AE113" i="104" s="1"/>
  <c r="AL113" i="104" a="1"/>
  <c r="AL113" i="104" s="1"/>
  <c r="AF113" i="104" a="1"/>
  <c r="AF113" i="104" s="1"/>
  <c r="AG113" i="104" a="1"/>
  <c r="AG113" i="104" s="1"/>
  <c r="AI113" i="104" a="1"/>
  <c r="AI113" i="104" s="1"/>
  <c r="AC37" i="104" a="1"/>
  <c r="AC37" i="104" s="1"/>
  <c r="AI37" i="104" a="1"/>
  <c r="AI37" i="104" s="1"/>
  <c r="AD37" i="104" a="1"/>
  <c r="AD37" i="104" s="1"/>
  <c r="AB37" i="104" a="1"/>
  <c r="AB37" i="104" s="1"/>
  <c r="AK37" i="104" a="1"/>
  <c r="AK37" i="104" s="1"/>
  <c r="AL37" i="104" a="1"/>
  <c r="AL37" i="104" s="1"/>
  <c r="AH37" i="104" a="1"/>
  <c r="AH37" i="104" s="1"/>
  <c r="AJ37" i="104" a="1"/>
  <c r="AJ37" i="104" s="1"/>
  <c r="AM37" i="104" a="1"/>
  <c r="AM37" i="104" s="1"/>
  <c r="AE37" i="104" a="1"/>
  <c r="AE37" i="104" s="1"/>
  <c r="AF37" i="104" a="1"/>
  <c r="AF37" i="104" s="1"/>
  <c r="AG37" i="104" a="1"/>
  <c r="AG37" i="104" s="1"/>
  <c r="AF14" i="104" a="1"/>
  <c r="AF14" i="104" s="1"/>
  <c r="AG14" i="104" a="1"/>
  <c r="AG14" i="104" s="1"/>
  <c r="AB14" i="104" a="1"/>
  <c r="AB14" i="104" s="1"/>
  <c r="AK14" i="104" a="1"/>
  <c r="AK14" i="104" s="1"/>
  <c r="AL14" i="104" a="1"/>
  <c r="AL14" i="104" s="1"/>
  <c r="AC14" i="104" a="1"/>
  <c r="AC14" i="104" s="1"/>
  <c r="AM14" i="104" a="1"/>
  <c r="AM14" i="104" s="1"/>
  <c r="AD14" i="104" a="1"/>
  <c r="AD14" i="104" s="1"/>
  <c r="AE14" i="104" a="1"/>
  <c r="AE14" i="104" s="1"/>
  <c r="AH14" i="104" a="1"/>
  <c r="AH14" i="104" s="1"/>
  <c r="AI14" i="104" a="1"/>
  <c r="AI14" i="104" s="1"/>
  <c r="AJ14" i="104" a="1"/>
  <c r="AJ14" i="104" s="1"/>
  <c r="AC136" i="104" a="1"/>
  <c r="AC136" i="104" s="1"/>
  <c r="AK136" i="104" a="1"/>
  <c r="AK136" i="104" s="1"/>
  <c r="AD136" i="104" a="1"/>
  <c r="AD136" i="104" s="1"/>
  <c r="AL136" i="104" a="1"/>
  <c r="AL136" i="104" s="1"/>
  <c r="AI136" i="104" a="1"/>
  <c r="AI136" i="104" s="1"/>
  <c r="AJ136" i="104" a="1"/>
  <c r="AJ136" i="104" s="1"/>
  <c r="AM136" i="104" a="1"/>
  <c r="AM136" i="104" s="1"/>
  <c r="AB136" i="104" a="1"/>
  <c r="AB136" i="104" s="1"/>
  <c r="AE136" i="104" a="1"/>
  <c r="AE136" i="104" s="1"/>
  <c r="AF136" i="104" a="1"/>
  <c r="AF136" i="104" s="1"/>
  <c r="AG136" i="104" a="1"/>
  <c r="AG136" i="104" s="1"/>
  <c r="AH136" i="104" a="1"/>
  <c r="AH136" i="104" s="1"/>
  <c r="AL143" i="104" a="1"/>
  <c r="AL143" i="104" s="1"/>
  <c r="AF143" i="104" a="1"/>
  <c r="AF143" i="104" s="1"/>
  <c r="AG143" i="104" a="1"/>
  <c r="AG143" i="104" s="1"/>
  <c r="AH143" i="104" a="1"/>
  <c r="AH143" i="104" s="1"/>
  <c r="AB143" i="104" a="1"/>
  <c r="AB143" i="104" s="1"/>
  <c r="AI143" i="104" a="1"/>
  <c r="AI143" i="104" s="1"/>
  <c r="AC143" i="104" a="1"/>
  <c r="AC143" i="104" s="1"/>
  <c r="AJ143" i="104" a="1"/>
  <c r="AJ143" i="104" s="1"/>
  <c r="AD143" i="104" a="1"/>
  <c r="AD143" i="104" s="1"/>
  <c r="AK143" i="104" a="1"/>
  <c r="AK143" i="104" s="1"/>
  <c r="AM143" i="104" a="1"/>
  <c r="AM143" i="104" s="1"/>
  <c r="AE143" i="104" a="1"/>
  <c r="AE143" i="104" s="1"/>
  <c r="AC33" i="104" a="1"/>
  <c r="AC33" i="104" s="1"/>
  <c r="AI33" i="104" a="1"/>
  <c r="AI33" i="104" s="1"/>
  <c r="AD33" i="104" a="1"/>
  <c r="AD33" i="104" s="1"/>
  <c r="AJ33" i="104" a="1"/>
  <c r="AJ33" i="104" s="1"/>
  <c r="AL33" i="104" a="1"/>
  <c r="AL33" i="104" s="1"/>
  <c r="AE33" i="104" a="1"/>
  <c r="AE33" i="104" s="1"/>
  <c r="AF33" i="104" a="1"/>
  <c r="AF33" i="104" s="1"/>
  <c r="AG33" i="104" a="1"/>
  <c r="AG33" i="104" s="1"/>
  <c r="AH33" i="104" a="1"/>
  <c r="AH33" i="104" s="1"/>
  <c r="AK33" i="104" a="1"/>
  <c r="AK33" i="104" s="1"/>
  <c r="AM33" i="104" a="1"/>
  <c r="AM33" i="104" s="1"/>
  <c r="AB33" i="104" a="1"/>
  <c r="AB33" i="104" s="1"/>
  <c r="AC13" i="104" a="1"/>
  <c r="AC13" i="104" s="1"/>
  <c r="AK13" i="104" a="1"/>
  <c r="AK13" i="104" s="1"/>
  <c r="AD13" i="104" a="1"/>
  <c r="AD13" i="104" s="1"/>
  <c r="AL13" i="104" a="1"/>
  <c r="AL13" i="104" s="1"/>
  <c r="AB13" i="104" a="1"/>
  <c r="AB13" i="104" s="1"/>
  <c r="AE13" i="104" a="1"/>
  <c r="AE13" i="104" s="1"/>
  <c r="AF13" i="104" a="1"/>
  <c r="AF13" i="104" s="1"/>
  <c r="AG13" i="104" a="1"/>
  <c r="AG13" i="104" s="1"/>
  <c r="AH13" i="104" a="1"/>
  <c r="AH13" i="104" s="1"/>
  <c r="AI13" i="104" a="1"/>
  <c r="AI13" i="104" s="1"/>
  <c r="AJ13" i="104" a="1"/>
  <c r="AJ13" i="104" s="1"/>
  <c r="AM13" i="104" a="1"/>
  <c r="AM13" i="104" s="1"/>
  <c r="AF107" i="104" a="1"/>
  <c r="AF107" i="104" s="1"/>
  <c r="AG107" i="104" a="1"/>
  <c r="AG107" i="104" s="1"/>
  <c r="AL107" i="104" a="1"/>
  <c r="AL107" i="104" s="1"/>
  <c r="AB107" i="104" a="1"/>
  <c r="AB107" i="104" s="1"/>
  <c r="AI107" i="104" a="1"/>
  <c r="AI107" i="104" s="1"/>
  <c r="AC107" i="104" a="1"/>
  <c r="AC107" i="104" s="1"/>
  <c r="AD107" i="104" a="1"/>
  <c r="AD107" i="104" s="1"/>
  <c r="AM107" i="104" a="1"/>
  <c r="AM107" i="104" s="1"/>
  <c r="AE107" i="104" a="1"/>
  <c r="AE107" i="104" s="1"/>
  <c r="AH107" i="104" a="1"/>
  <c r="AH107" i="104" s="1"/>
  <c r="AJ107" i="104" a="1"/>
  <c r="AJ107" i="104" s="1"/>
  <c r="AK107" i="104" a="1"/>
  <c r="AK107" i="104" s="1"/>
  <c r="AE72" i="104" a="1"/>
  <c r="AE72" i="104" s="1"/>
  <c r="AF72" i="104" a="1"/>
  <c r="AF72" i="104" s="1"/>
  <c r="AL72" i="104" a="1"/>
  <c r="AL72" i="104" s="1"/>
  <c r="AB72" i="104" a="1"/>
  <c r="AB72" i="104" s="1"/>
  <c r="AK72" i="104" a="1"/>
  <c r="AK72" i="104" s="1"/>
  <c r="AC72" i="104" a="1"/>
  <c r="AC72" i="104" s="1"/>
  <c r="AM72" i="104" a="1"/>
  <c r="AM72" i="104" s="1"/>
  <c r="AD72" i="104" a="1"/>
  <c r="AD72" i="104" s="1"/>
  <c r="AG72" i="104" a="1"/>
  <c r="AG72" i="104" s="1"/>
  <c r="AH72" i="104" a="1"/>
  <c r="AH72" i="104" s="1"/>
  <c r="AI72" i="104" a="1"/>
  <c r="AI72" i="104" s="1"/>
  <c r="AJ72" i="104" a="1"/>
  <c r="AJ72" i="104" s="1"/>
  <c r="AJ9" i="102"/>
  <c r="X24" i="102"/>
  <c r="D28" i="102"/>
  <c r="T28" i="102" s="1"/>
  <c r="AE107" i="99"/>
  <c r="AE176" i="99"/>
  <c r="S107" i="99"/>
  <c r="S176" i="99"/>
  <c r="BD136" i="105" a="1"/>
  <c r="BD136" i="105" s="1"/>
  <c r="BG136" i="105" a="1"/>
  <c r="BG136" i="105" s="1"/>
  <c r="AY136" i="105" a="1"/>
  <c r="AY136" i="105" s="1"/>
  <c r="BA136" i="105" a="1"/>
  <c r="BA136" i="105" s="1"/>
  <c r="BB136" i="105" a="1"/>
  <c r="BB136" i="105" s="1"/>
  <c r="BF136" i="105" a="1"/>
  <c r="BF136" i="105" s="1"/>
  <c r="AZ136" i="105" a="1"/>
  <c r="AZ136" i="105" s="1"/>
  <c r="BC136" i="105" a="1"/>
  <c r="BC136" i="105" s="1"/>
  <c r="BE136" i="105" a="1"/>
  <c r="BE136" i="105" s="1"/>
  <c r="AW136" i="105" a="1"/>
  <c r="AW136" i="105" s="1"/>
  <c r="AX136" i="105" a="1"/>
  <c r="AX136" i="105" s="1"/>
  <c r="Y143" i="105"/>
  <c r="BG143" i="105" s="1" a="1"/>
  <c r="BG143" i="105" s="1"/>
  <c r="Y107" i="105"/>
  <c r="X136" i="105"/>
  <c r="AB148" i="103" a="1"/>
  <c r="AB148" i="103" s="1"/>
  <c r="AE148" i="103" a="1"/>
  <c r="AE148" i="103" s="1"/>
  <c r="AK148" i="103" a="1"/>
  <c r="AK148" i="103" s="1"/>
  <c r="AL148" i="103" a="1"/>
  <c r="AL148" i="103" s="1"/>
  <c r="AG148" i="103" a="1"/>
  <c r="AG148" i="103" s="1"/>
  <c r="AI148" i="103" a="1"/>
  <c r="AI148" i="103" s="1"/>
  <c r="AF148" i="103" a="1"/>
  <c r="AF148" i="103" s="1"/>
  <c r="AJ148" i="103" a="1"/>
  <c r="AJ148" i="103" s="1"/>
  <c r="AC148" i="103" a="1"/>
  <c r="AC148" i="103" s="1"/>
  <c r="AH148" i="103" a="1"/>
  <c r="AH148" i="103" s="1"/>
  <c r="AD148" i="103" a="1"/>
  <c r="AD148" i="103" s="1"/>
  <c r="X107" i="105"/>
  <c r="I136" i="105"/>
  <c r="H136" i="105"/>
  <c r="E136" i="105"/>
  <c r="F136" i="105"/>
  <c r="D136" i="105" s="1"/>
  <c r="K74" i="105"/>
  <c r="B109" i="103"/>
  <c r="N109" i="103" s="1"/>
  <c r="B74" i="104"/>
  <c r="O74" i="104" s="1"/>
  <c r="H107" i="105"/>
  <c r="F107" i="105"/>
  <c r="D107" i="105" s="1"/>
  <c r="E107" i="105"/>
  <c r="I107" i="105"/>
  <c r="AL65" i="103" a="1"/>
  <c r="AL65" i="103" s="1"/>
  <c r="AF65" i="103" a="1"/>
  <c r="AF65" i="103" s="1"/>
  <c r="AC65" i="103" a="1"/>
  <c r="AC65" i="103" s="1"/>
  <c r="AH65" i="103" a="1"/>
  <c r="AH65" i="103" s="1"/>
  <c r="AI65" i="103" a="1"/>
  <c r="AI65" i="103" s="1"/>
  <c r="AD65" i="103" a="1"/>
  <c r="AD65" i="103" s="1"/>
  <c r="AK65" i="103" a="1"/>
  <c r="AK65" i="103" s="1"/>
  <c r="AB65" i="103" a="1"/>
  <c r="AB65" i="103" s="1"/>
  <c r="AJ65" i="103" a="1"/>
  <c r="AJ65" i="103" s="1"/>
  <c r="AE65" i="103" a="1"/>
  <c r="AE65" i="103" s="1"/>
  <c r="AG65" i="103" a="1"/>
  <c r="AG65" i="103" s="1"/>
  <c r="Y72" i="105"/>
  <c r="BC72" i="105" s="1" a="1"/>
  <c r="BC72" i="105" s="1"/>
  <c r="Y113" i="105"/>
  <c r="B142" i="103"/>
  <c r="N142" i="103" s="1"/>
  <c r="B129" i="104"/>
  <c r="O129" i="104" s="1"/>
  <c r="K129" i="105"/>
  <c r="AD131" i="103" a="1"/>
  <c r="AD131" i="103" s="1"/>
  <c r="AI131" i="103" a="1"/>
  <c r="AI131" i="103" s="1"/>
  <c r="AF131" i="103" a="1"/>
  <c r="AF131" i="103" s="1"/>
  <c r="AH131" i="103" a="1"/>
  <c r="AH131" i="103" s="1"/>
  <c r="AK131" i="103" a="1"/>
  <c r="AK131" i="103" s="1"/>
  <c r="AG131" i="103" a="1"/>
  <c r="AG131" i="103" s="1"/>
  <c r="AC131" i="103" a="1"/>
  <c r="AC131" i="103" s="1"/>
  <c r="AJ131" i="103" a="1"/>
  <c r="AJ131" i="103" s="1"/>
  <c r="AL131" i="103" a="1"/>
  <c r="AL131" i="103" s="1"/>
  <c r="AB131" i="103" a="1"/>
  <c r="AB131" i="103" s="1"/>
  <c r="AE131" i="103" a="1"/>
  <c r="AE131" i="103" s="1"/>
  <c r="X113" i="105"/>
  <c r="F113" i="105"/>
  <c r="C113" i="105" s="1"/>
  <c r="E113" i="105"/>
  <c r="I113" i="105"/>
  <c r="H113" i="105"/>
  <c r="X72" i="105"/>
  <c r="I72" i="105"/>
  <c r="H72" i="105"/>
  <c r="E72" i="105"/>
  <c r="F72" i="105"/>
  <c r="B72" i="105" s="1"/>
  <c r="AE4" i="103" a="1"/>
  <c r="AE4" i="103" s="1"/>
  <c r="AL4" i="103" a="1"/>
  <c r="AL4" i="103" s="1"/>
  <c r="AK4" i="103" a="1"/>
  <c r="AK4" i="103" s="1"/>
  <c r="AH4" i="103" a="1"/>
  <c r="AH4" i="103" s="1"/>
  <c r="AI4" i="103" a="1"/>
  <c r="AI4" i="103" s="1"/>
  <c r="AD4" i="103" a="1"/>
  <c r="AD4" i="103" s="1"/>
  <c r="AG4" i="103" a="1"/>
  <c r="AG4" i="103" s="1"/>
  <c r="AF4" i="103" a="1"/>
  <c r="AF4" i="103" s="1"/>
  <c r="AB4" i="103" a="1"/>
  <c r="AB4" i="103" s="1"/>
  <c r="AJ4" i="103" a="1"/>
  <c r="AJ4" i="103" s="1"/>
  <c r="AC4" i="103" a="1"/>
  <c r="AC4" i="103" s="1"/>
  <c r="B119" i="103"/>
  <c r="N119" i="103" s="1"/>
  <c r="K94" i="105"/>
  <c r="B94" i="104"/>
  <c r="O94" i="104" s="1"/>
  <c r="B31" i="103"/>
  <c r="N31" i="103" s="1"/>
  <c r="K50" i="105"/>
  <c r="B50" i="104"/>
  <c r="O50" i="104" s="1"/>
  <c r="B59" i="103"/>
  <c r="N59" i="103" s="1"/>
  <c r="Y37" i="105"/>
  <c r="BC37" i="105" s="1" a="1"/>
  <c r="BC37" i="105" s="1"/>
  <c r="Y14" i="105"/>
  <c r="H14" i="105"/>
  <c r="F14" i="105"/>
  <c r="B14" i="105" s="1"/>
  <c r="E14" i="105"/>
  <c r="I14" i="105"/>
  <c r="AG78" i="103" a="1"/>
  <c r="AG78" i="103" s="1"/>
  <c r="AJ78" i="103" a="1"/>
  <c r="AJ78" i="103" s="1"/>
  <c r="AE78" i="103" a="1"/>
  <c r="AE78" i="103" s="1"/>
  <c r="AL78" i="103" a="1"/>
  <c r="AL78" i="103" s="1"/>
  <c r="AC78" i="103" a="1"/>
  <c r="AC78" i="103" s="1"/>
  <c r="AB78" i="103" a="1"/>
  <c r="AB78" i="103" s="1"/>
  <c r="AK78" i="103" a="1"/>
  <c r="AK78" i="103" s="1"/>
  <c r="AF78" i="103" a="1"/>
  <c r="AF78" i="103" s="1"/>
  <c r="AD78" i="103" a="1"/>
  <c r="AD78" i="103" s="1"/>
  <c r="AH78" i="103" a="1"/>
  <c r="AH78" i="103" s="1"/>
  <c r="AI78" i="103" a="1"/>
  <c r="AI78" i="103" s="1"/>
  <c r="X14" i="105"/>
  <c r="X143" i="105"/>
  <c r="K2" i="105"/>
  <c r="I2" i="105" s="1"/>
  <c r="H143" i="105"/>
  <c r="F143" i="105"/>
  <c r="C143" i="105" s="1"/>
  <c r="E143" i="105"/>
  <c r="I143" i="105"/>
  <c r="B2" i="104"/>
  <c r="O2" i="104" s="1"/>
  <c r="AC5" i="103" a="1"/>
  <c r="AC5" i="103" s="1"/>
  <c r="AJ5" i="103" a="1"/>
  <c r="AJ5" i="103" s="1"/>
  <c r="AF5" i="103" a="1"/>
  <c r="AF5" i="103" s="1"/>
  <c r="AI5" i="103" a="1"/>
  <c r="AI5" i="103" s="1"/>
  <c r="AG5" i="103" a="1"/>
  <c r="AG5" i="103" s="1"/>
  <c r="AB5" i="103" a="1"/>
  <c r="AB5" i="103" s="1"/>
  <c r="AK5" i="103" a="1"/>
  <c r="AK5" i="103" s="1"/>
  <c r="AD5" i="103" a="1"/>
  <c r="AD5" i="103" s="1"/>
  <c r="AH5" i="103" a="1"/>
  <c r="AH5" i="103" s="1"/>
  <c r="AL5" i="103" a="1"/>
  <c r="AL5" i="103" s="1"/>
  <c r="AE5" i="103" a="1"/>
  <c r="AE5" i="103" s="1"/>
  <c r="X37" i="105"/>
  <c r="AD80" i="103" a="1"/>
  <c r="AD80" i="103" s="1"/>
  <c r="AL80" i="103" a="1"/>
  <c r="AL80" i="103" s="1"/>
  <c r="AF80" i="103" a="1"/>
  <c r="AF80" i="103" s="1"/>
  <c r="AK80" i="103" a="1"/>
  <c r="AK80" i="103" s="1"/>
  <c r="AH80" i="103" a="1"/>
  <c r="AH80" i="103" s="1"/>
  <c r="AB80" i="103" a="1"/>
  <c r="AB80" i="103" s="1"/>
  <c r="AG80" i="103" a="1"/>
  <c r="AG80" i="103" s="1"/>
  <c r="AI80" i="103" a="1"/>
  <c r="AI80" i="103" s="1"/>
  <c r="AC80" i="103" a="1"/>
  <c r="AC80" i="103" s="1"/>
  <c r="AJ80" i="103" a="1"/>
  <c r="AJ80" i="103" s="1"/>
  <c r="AE80" i="103" a="1"/>
  <c r="AE80" i="103" s="1"/>
  <c r="F174" i="99"/>
  <c r="G174" i="99"/>
  <c r="Y74" i="105" s="1"/>
  <c r="I37" i="105"/>
  <c r="E37" i="105"/>
  <c r="F37" i="105"/>
  <c r="B37" i="105" s="1"/>
  <c r="H37" i="105"/>
  <c r="A228" i="99" a="1"/>
  <c r="A228" i="99" s="1"/>
  <c r="AA176" i="99"/>
  <c r="BA33" i="105" a="1"/>
  <c r="BA33" i="105" s="1"/>
  <c r="AX33" i="105" a="1"/>
  <c r="AX33" i="105" s="1"/>
  <c r="BD33" i="105" a="1"/>
  <c r="BD33" i="105" s="1"/>
  <c r="BE33" i="105" a="1"/>
  <c r="BE33" i="105" s="1"/>
  <c r="AZ33" i="105" a="1"/>
  <c r="AZ33" i="105" s="1"/>
  <c r="AW33" i="105" a="1"/>
  <c r="AW33" i="105" s="1"/>
  <c r="BB33" i="105" a="1"/>
  <c r="BB33" i="105" s="1"/>
  <c r="BC33" i="105" a="1"/>
  <c r="BC33" i="105" s="1"/>
  <c r="AY33" i="105" a="1"/>
  <c r="AY33" i="105" s="1"/>
  <c r="BF33" i="105" a="1"/>
  <c r="BF33" i="105" s="1"/>
  <c r="BG33" i="105" a="1"/>
  <c r="BG33" i="105" s="1"/>
  <c r="F33" i="105"/>
  <c r="D33" i="105" s="1"/>
  <c r="H33" i="105"/>
  <c r="I33" i="105"/>
  <c r="E33" i="105"/>
  <c r="X33" i="105"/>
  <c r="AC55" i="103" a="1"/>
  <c r="AC55" i="103" s="1"/>
  <c r="AK55" i="103" a="1"/>
  <c r="AK55" i="103" s="1"/>
  <c r="AH55" i="103" a="1"/>
  <c r="AH55" i="103" s="1"/>
  <c r="AJ55" i="103" a="1"/>
  <c r="AJ55" i="103" s="1"/>
  <c r="AG55" i="103" a="1"/>
  <c r="AG55" i="103" s="1"/>
  <c r="AB55" i="103" a="1"/>
  <c r="AB55" i="103" s="1"/>
  <c r="AF55" i="103" a="1"/>
  <c r="AF55" i="103" s="1"/>
  <c r="AL55" i="103" a="1"/>
  <c r="AL55" i="103" s="1"/>
  <c r="AD55" i="103" a="1"/>
  <c r="AD55" i="103" s="1"/>
  <c r="AE55" i="103" a="1"/>
  <c r="AE55" i="103" s="1"/>
  <c r="AI55" i="103" a="1"/>
  <c r="AI55" i="103" s="1"/>
  <c r="AC49" i="103" a="1"/>
  <c r="AC49" i="103" s="1"/>
  <c r="AJ49" i="103" a="1"/>
  <c r="AJ49" i="103" s="1"/>
  <c r="AK49" i="103" a="1"/>
  <c r="AK49" i="103" s="1"/>
  <c r="AH49" i="103" a="1"/>
  <c r="AH49" i="103" s="1"/>
  <c r="AI49" i="103" a="1"/>
  <c r="AI49" i="103" s="1"/>
  <c r="AB49" i="103" a="1"/>
  <c r="AB49" i="103" s="1"/>
  <c r="AD49" i="103" a="1"/>
  <c r="AD49" i="103" s="1"/>
  <c r="AF49" i="103" a="1"/>
  <c r="AF49" i="103" s="1"/>
  <c r="AE49" i="103" a="1"/>
  <c r="AE49" i="103" s="1"/>
  <c r="AL49" i="103" a="1"/>
  <c r="AL49" i="103" s="1"/>
  <c r="AG49" i="103" a="1"/>
  <c r="AG49" i="103" s="1"/>
  <c r="Y13" i="105"/>
  <c r="H13" i="105"/>
  <c r="E13" i="105"/>
  <c r="F13" i="105"/>
  <c r="C13" i="105" s="1"/>
  <c r="I13" i="105"/>
  <c r="X13" i="105"/>
  <c r="AA107" i="99"/>
  <c r="BS2" i="86"/>
  <c r="BO2" i="86"/>
  <c r="BT2" i="86"/>
  <c r="BP2" i="86"/>
  <c r="BR2" i="86"/>
  <c r="BN2" i="86"/>
  <c r="BQ2" i="86"/>
  <c r="BU2" i="86"/>
  <c r="AZ143" i="105" l="1" a="1"/>
  <c r="AZ143" i="105" s="1"/>
  <c r="AW143" i="105" a="1"/>
  <c r="AW143" i="105" s="1"/>
  <c r="AK143" i="105" a="1"/>
  <c r="AK143" i="105" s="1"/>
  <c r="CF71" i="99"/>
  <c r="CE71" i="99"/>
  <c r="CD71" i="99"/>
  <c r="Z174" i="99"/>
  <c r="CD176" i="99"/>
  <c r="CF176" i="99"/>
  <c r="CE176" i="99"/>
  <c r="CD107" i="99"/>
  <c r="CE107" i="99"/>
  <c r="CF107" i="99"/>
  <c r="BY228" i="99" a="1"/>
  <c r="BY228" i="99" s="1"/>
  <c r="BV228" i="99" a="1"/>
  <c r="BV228" i="99" s="1"/>
  <c r="BX228" i="99" a="1"/>
  <c r="BX228" i="99" s="1"/>
  <c r="BW228" i="99" a="1"/>
  <c r="BW228" i="99" s="1"/>
  <c r="BZ174" i="99"/>
  <c r="A63" i="99" a="1"/>
  <c r="A63" i="99" s="1"/>
  <c r="AY143" i="105" a="1"/>
  <c r="AY143" i="105" s="1"/>
  <c r="AX143" i="105" a="1"/>
  <c r="AX143" i="105" s="1"/>
  <c r="BE143" i="105" a="1"/>
  <c r="BE143" i="105" s="1"/>
  <c r="BB143" i="105" a="1"/>
  <c r="BB143" i="105" s="1"/>
  <c r="BA143" i="105" a="1"/>
  <c r="BA143" i="105" s="1"/>
  <c r="BD143" i="105" a="1"/>
  <c r="BD143" i="105" s="1"/>
  <c r="BF143" i="105" a="1"/>
  <c r="BF143" i="105" s="1"/>
  <c r="BC143" i="105" a="1"/>
  <c r="BC143" i="105" s="1"/>
  <c r="AI24" i="102"/>
  <c r="AH31" i="103" a="1"/>
  <c r="AH31" i="103" s="1"/>
  <c r="AG31" i="103" a="1"/>
  <c r="AG31" i="103" s="1"/>
  <c r="AI31" i="103" a="1"/>
  <c r="AI31" i="103" s="1"/>
  <c r="AD94" i="104" a="1"/>
  <c r="AD94" i="104" s="1"/>
  <c r="AK94" i="104" a="1"/>
  <c r="AK94" i="104" s="1"/>
  <c r="AE94" i="104" a="1"/>
  <c r="AE94" i="104" s="1"/>
  <c r="AL94" i="104" a="1"/>
  <c r="AL94" i="104" s="1"/>
  <c r="AH94" i="104" a="1"/>
  <c r="AH94" i="104" s="1"/>
  <c r="AI94" i="104" a="1"/>
  <c r="AI94" i="104" s="1"/>
  <c r="AB94" i="104" a="1"/>
  <c r="AB94" i="104" s="1"/>
  <c r="AJ94" i="104" a="1"/>
  <c r="AJ94" i="104" s="1"/>
  <c r="AM94" i="104" a="1"/>
  <c r="AM94" i="104" s="1"/>
  <c r="AG94" i="104" a="1"/>
  <c r="AG94" i="104" s="1"/>
  <c r="AC94" i="104" a="1"/>
  <c r="AC94" i="104" s="1"/>
  <c r="AF94" i="104" a="1"/>
  <c r="AF94" i="104" s="1"/>
  <c r="AG129" i="104" a="1"/>
  <c r="AG129" i="104" s="1"/>
  <c r="AH129" i="104" a="1"/>
  <c r="AH129" i="104" s="1"/>
  <c r="AI129" i="104" a="1"/>
  <c r="AI129" i="104" s="1"/>
  <c r="AJ129" i="104" a="1"/>
  <c r="AJ129" i="104" s="1"/>
  <c r="AK129" i="104" a="1"/>
  <c r="AK129" i="104" s="1"/>
  <c r="AB129" i="104" a="1"/>
  <c r="AB129" i="104" s="1"/>
  <c r="AL129" i="104" a="1"/>
  <c r="AL129" i="104" s="1"/>
  <c r="AC129" i="104" a="1"/>
  <c r="AC129" i="104" s="1"/>
  <c r="AM129" i="104" a="1"/>
  <c r="AM129" i="104" s="1"/>
  <c r="AD129" i="104" a="1"/>
  <c r="AD129" i="104" s="1"/>
  <c r="AE129" i="104" a="1"/>
  <c r="AE129" i="104" s="1"/>
  <c r="AF129" i="104" a="1"/>
  <c r="AF129" i="104" s="1"/>
  <c r="AC2" i="104" a="1"/>
  <c r="AC2" i="104" s="1"/>
  <c r="AD2" i="104" a="1"/>
  <c r="AD2" i="104" s="1"/>
  <c r="AJ2" i="104" a="1"/>
  <c r="AJ2" i="104" s="1"/>
  <c r="AH2" i="104" a="1"/>
  <c r="AH2" i="104" s="1"/>
  <c r="AI2" i="104" a="1"/>
  <c r="AI2" i="104" s="1"/>
  <c r="AK2" i="104" a="1"/>
  <c r="AK2" i="104" s="1"/>
  <c r="AL2" i="104" a="1"/>
  <c r="AL2" i="104" s="1"/>
  <c r="AE2" i="104" a="1"/>
  <c r="AE2" i="104" s="1"/>
  <c r="AM2" i="104" a="1"/>
  <c r="AM2" i="104" s="1"/>
  <c r="AF2" i="104" a="1"/>
  <c r="AF2" i="104" s="1"/>
  <c r="AB2" i="104" a="1"/>
  <c r="AB2" i="104" s="1"/>
  <c r="AG2" i="104" a="1"/>
  <c r="AG2" i="104" s="1"/>
  <c r="AF50" i="104" a="1"/>
  <c r="AF50" i="104" s="1"/>
  <c r="AM50" i="104" a="1"/>
  <c r="AM50" i="104" s="1"/>
  <c r="AG50" i="104" a="1"/>
  <c r="AG50" i="104" s="1"/>
  <c r="AJ50" i="104" a="1"/>
  <c r="AJ50" i="104" s="1"/>
  <c r="AB50" i="104" a="1"/>
  <c r="AB50" i="104" s="1"/>
  <c r="AK50" i="104" a="1"/>
  <c r="AK50" i="104" s="1"/>
  <c r="AE50" i="104" a="1"/>
  <c r="AE50" i="104" s="1"/>
  <c r="AH50" i="104" a="1"/>
  <c r="AH50" i="104" s="1"/>
  <c r="AI50" i="104" a="1"/>
  <c r="AI50" i="104" s="1"/>
  <c r="AL50" i="104" a="1"/>
  <c r="AL50" i="104" s="1"/>
  <c r="AC50" i="104" a="1"/>
  <c r="AC50" i="104" s="1"/>
  <c r="AD50" i="104" a="1"/>
  <c r="AD50" i="104" s="1"/>
  <c r="AK74" i="104" a="1"/>
  <c r="AK74" i="104" s="1"/>
  <c r="AF74" i="104" a="1"/>
  <c r="AF74" i="104" s="1"/>
  <c r="AL74" i="104" a="1"/>
  <c r="AL74" i="104" s="1"/>
  <c r="AJ74" i="104" a="1"/>
  <c r="AJ74" i="104" s="1"/>
  <c r="AD74" i="104" a="1"/>
  <c r="AD74" i="104" s="1"/>
  <c r="AM74" i="104" a="1"/>
  <c r="AM74" i="104" s="1"/>
  <c r="AB74" i="104" a="1"/>
  <c r="AB74" i="104" s="1"/>
  <c r="AC74" i="104" a="1"/>
  <c r="AC74" i="104" s="1"/>
  <c r="AE74" i="104" a="1"/>
  <c r="AE74" i="104" s="1"/>
  <c r="AG74" i="104" a="1"/>
  <c r="AG74" i="104" s="1"/>
  <c r="AH74" i="104" a="1"/>
  <c r="AH74" i="104" s="1"/>
  <c r="AI74" i="104" a="1"/>
  <c r="AI74" i="104" s="1"/>
  <c r="O154" i="104"/>
  <c r="O153" i="104"/>
  <c r="AE174" i="99"/>
  <c r="B19" i="101"/>
  <c r="S174" i="99"/>
  <c r="BG72" i="105" a="1"/>
  <c r="BG72" i="105" s="1"/>
  <c r="AY72" i="105" a="1"/>
  <c r="AY72" i="105" s="1"/>
  <c r="C19" i="101"/>
  <c r="BF72" i="105" a="1"/>
  <c r="BF72" i="105" s="1"/>
  <c r="AP143" i="105" a="1"/>
  <c r="AP143" i="105" s="1"/>
  <c r="BB72" i="105" a="1"/>
  <c r="BB72" i="105" s="1"/>
  <c r="BA72" i="105" a="1"/>
  <c r="BA72" i="105" s="1"/>
  <c r="AW72" i="105" a="1"/>
  <c r="AW72" i="105" s="1"/>
  <c r="BD72" i="105" a="1"/>
  <c r="BD72" i="105" s="1"/>
  <c r="AZ72" i="105" a="1"/>
  <c r="AZ72" i="105" s="1"/>
  <c r="C136" i="105"/>
  <c r="AW37" i="105" a="1"/>
  <c r="AW37" i="105" s="1"/>
  <c r="AD109" i="103" a="1"/>
  <c r="AD109" i="103" s="1"/>
  <c r="AE109" i="103" a="1"/>
  <c r="AE109" i="103" s="1"/>
  <c r="AH109" i="103" a="1"/>
  <c r="AH109" i="103" s="1"/>
  <c r="AB109" i="103" a="1"/>
  <c r="AB109" i="103" s="1"/>
  <c r="AI109" i="103" a="1"/>
  <c r="AI109" i="103" s="1"/>
  <c r="AC109" i="103" a="1"/>
  <c r="AC109" i="103" s="1"/>
  <c r="AK109" i="103" a="1"/>
  <c r="AK109" i="103" s="1"/>
  <c r="AL109" i="103" a="1"/>
  <c r="AL109" i="103" s="1"/>
  <c r="AF109" i="103" a="1"/>
  <c r="AF109" i="103" s="1"/>
  <c r="AG109" i="103" a="1"/>
  <c r="AG109" i="103" s="1"/>
  <c r="AJ109" i="103" a="1"/>
  <c r="AJ109" i="103" s="1"/>
  <c r="C107" i="105"/>
  <c r="E74" i="105"/>
  <c r="H74" i="105"/>
  <c r="F74" i="105"/>
  <c r="C74" i="105" s="1"/>
  <c r="I74" i="105"/>
  <c r="A107" i="99" a="1"/>
  <c r="A107" i="99" s="1"/>
  <c r="B107" i="105"/>
  <c r="A176" i="99" a="1"/>
  <c r="A176" i="99" s="1"/>
  <c r="AP136" i="105" a="1"/>
  <c r="AP136" i="105" s="1"/>
  <c r="AR136" i="105" a="1"/>
  <c r="AR136" i="105" s="1"/>
  <c r="AU136" i="105" a="1"/>
  <c r="AU136" i="105" s="1"/>
  <c r="AN136" i="105" a="1"/>
  <c r="AN136" i="105" s="1"/>
  <c r="AS136" i="105" a="1"/>
  <c r="AS136" i="105" s="1"/>
  <c r="AV136" i="105" a="1"/>
  <c r="AV136" i="105" s="1"/>
  <c r="AQ136" i="105" a="1"/>
  <c r="AQ136" i="105" s="1"/>
  <c r="AT136" i="105" a="1"/>
  <c r="AT136" i="105" s="1"/>
  <c r="AK136" i="105" a="1"/>
  <c r="AK136" i="105" s="1"/>
  <c r="AO136" i="105" a="1"/>
  <c r="AO136" i="105" s="1"/>
  <c r="AL136" i="105" a="1"/>
  <c r="AL136" i="105" s="1"/>
  <c r="AM136" i="105" a="1"/>
  <c r="AM136" i="105" s="1"/>
  <c r="BD74" i="105" a="1"/>
  <c r="BD74" i="105" s="1"/>
  <c r="BG74" i="105" a="1"/>
  <c r="BG74" i="105" s="1"/>
  <c r="BB74" i="105" a="1"/>
  <c r="BB74" i="105" s="1"/>
  <c r="AY74" i="105" a="1"/>
  <c r="AY74" i="105" s="1"/>
  <c r="AZ74" i="105" a="1"/>
  <c r="AZ74" i="105" s="1"/>
  <c r="BA74" i="105" a="1"/>
  <c r="BA74" i="105" s="1"/>
  <c r="BF74" i="105" a="1"/>
  <c r="BF74" i="105" s="1"/>
  <c r="AW74" i="105" a="1"/>
  <c r="AW74" i="105" s="1"/>
  <c r="AX74" i="105" a="1"/>
  <c r="AX74" i="105" s="1"/>
  <c r="BC74" i="105" a="1"/>
  <c r="BC74" i="105" s="1"/>
  <c r="BE74" i="105" a="1"/>
  <c r="BE74" i="105" s="1"/>
  <c r="AZ37" i="105" a="1"/>
  <c r="AZ37" i="105" s="1"/>
  <c r="AK107" i="105" a="1"/>
  <c r="AK107" i="105" s="1"/>
  <c r="AQ107" i="105" a="1"/>
  <c r="AQ107" i="105" s="1"/>
  <c r="AM107" i="105" a="1"/>
  <c r="AM107" i="105" s="1"/>
  <c r="AV107" i="105" a="1"/>
  <c r="AV107" i="105" s="1"/>
  <c r="AP107" i="105" a="1"/>
  <c r="AP107" i="105" s="1"/>
  <c r="AO107" i="105" a="1"/>
  <c r="AO107" i="105" s="1"/>
  <c r="AS107" i="105" a="1"/>
  <c r="AS107" i="105" s="1"/>
  <c r="AT107" i="105" a="1"/>
  <c r="AT107" i="105" s="1"/>
  <c r="AR107" i="105" a="1"/>
  <c r="AR107" i="105" s="1"/>
  <c r="AL107" i="105" a="1"/>
  <c r="AL107" i="105" s="1"/>
  <c r="AN107" i="105" a="1"/>
  <c r="AN107" i="105" s="1"/>
  <c r="AU107" i="105" a="1"/>
  <c r="AU107" i="105" s="1"/>
  <c r="AY107" i="105" a="1"/>
  <c r="AY107" i="105" s="1"/>
  <c r="BG107" i="105" a="1"/>
  <c r="BG107" i="105" s="1"/>
  <c r="AZ107" i="105" a="1"/>
  <c r="AZ107" i="105" s="1"/>
  <c r="AX107" i="105" a="1"/>
  <c r="AX107" i="105" s="1"/>
  <c r="BB107" i="105" a="1"/>
  <c r="BB107" i="105" s="1"/>
  <c r="AW107" i="105" a="1"/>
  <c r="AW107" i="105" s="1"/>
  <c r="BF107" i="105" a="1"/>
  <c r="BF107" i="105" s="1"/>
  <c r="BC107" i="105" a="1"/>
  <c r="BC107" i="105" s="1"/>
  <c r="BA107" i="105" a="1"/>
  <c r="BA107" i="105" s="1"/>
  <c r="BD107" i="105" a="1"/>
  <c r="BD107" i="105" s="1"/>
  <c r="BE107" i="105" a="1"/>
  <c r="BE107" i="105" s="1"/>
  <c r="AY37" i="105" a="1"/>
  <c r="AY37" i="105" s="1"/>
  <c r="X74" i="105"/>
  <c r="G107" i="105"/>
  <c r="B136" i="105"/>
  <c r="BE37" i="105" a="1"/>
  <c r="BE37" i="105" s="1"/>
  <c r="G136" i="105"/>
  <c r="F129" i="105"/>
  <c r="B129" i="105" s="1"/>
  <c r="E129" i="105"/>
  <c r="H129" i="105"/>
  <c r="I129" i="105"/>
  <c r="G113" i="105"/>
  <c r="AH142" i="103" a="1"/>
  <c r="AH142" i="103" s="1"/>
  <c r="AE142" i="103" a="1"/>
  <c r="AE142" i="103" s="1"/>
  <c r="AD142" i="103" a="1"/>
  <c r="AD142" i="103" s="1"/>
  <c r="AG142" i="103" a="1"/>
  <c r="AG142" i="103" s="1"/>
  <c r="AB142" i="103" a="1"/>
  <c r="AB142" i="103" s="1"/>
  <c r="AC142" i="103" a="1"/>
  <c r="AC142" i="103" s="1"/>
  <c r="AF142" i="103" a="1"/>
  <c r="AF142" i="103" s="1"/>
  <c r="AJ142" i="103" a="1"/>
  <c r="AJ142" i="103" s="1"/>
  <c r="AI142" i="103" a="1"/>
  <c r="AI142" i="103" s="1"/>
  <c r="AL142" i="103" a="1"/>
  <c r="AL142" i="103" s="1"/>
  <c r="AK142" i="103" a="1"/>
  <c r="AK142" i="103" s="1"/>
  <c r="AX72" i="105" a="1"/>
  <c r="AX72" i="105" s="1"/>
  <c r="BE72" i="105" a="1"/>
  <c r="BE72" i="105" s="1"/>
  <c r="A105" i="99" a="1"/>
  <c r="A105" i="99" s="1"/>
  <c r="BB113" i="105" a="1"/>
  <c r="BB113" i="105" s="1"/>
  <c r="BF113" i="105" a="1"/>
  <c r="BF113" i="105" s="1"/>
  <c r="BD113" i="105" a="1"/>
  <c r="BD113" i="105" s="1"/>
  <c r="AZ113" i="105" a="1"/>
  <c r="AZ113" i="105" s="1"/>
  <c r="AY113" i="105" a="1"/>
  <c r="AY113" i="105" s="1"/>
  <c r="BG113" i="105" a="1"/>
  <c r="BG113" i="105" s="1"/>
  <c r="BE113" i="105" a="1"/>
  <c r="BE113" i="105" s="1"/>
  <c r="BC113" i="105" a="1"/>
  <c r="BC113" i="105" s="1"/>
  <c r="AX113" i="105" a="1"/>
  <c r="AX113" i="105" s="1"/>
  <c r="BA113" i="105" a="1"/>
  <c r="BA113" i="105" s="1"/>
  <c r="AW113" i="105" a="1"/>
  <c r="AW113" i="105" s="1"/>
  <c r="AT113" i="105" a="1"/>
  <c r="AT113" i="105" s="1"/>
  <c r="AK113" i="105" a="1"/>
  <c r="AK113" i="105" s="1"/>
  <c r="AM113" i="105" a="1"/>
  <c r="AM113" i="105" s="1"/>
  <c r="AP113" i="105" a="1"/>
  <c r="AP113" i="105" s="1"/>
  <c r="AU113" i="105" a="1"/>
  <c r="AU113" i="105" s="1"/>
  <c r="AL113" i="105" a="1"/>
  <c r="AL113" i="105" s="1"/>
  <c r="AO113" i="105" a="1"/>
  <c r="AO113" i="105" s="1"/>
  <c r="AQ113" i="105" a="1"/>
  <c r="AQ113" i="105" s="1"/>
  <c r="AV113" i="105" a="1"/>
  <c r="AV113" i="105" s="1"/>
  <c r="AS113" i="105" a="1"/>
  <c r="AS113" i="105" s="1"/>
  <c r="AN113" i="105" a="1"/>
  <c r="AN113" i="105" s="1"/>
  <c r="AR113" i="105" a="1"/>
  <c r="AR113" i="105" s="1"/>
  <c r="B113" i="105"/>
  <c r="D113" i="105"/>
  <c r="Y94" i="105"/>
  <c r="BA94" i="105" s="1" a="1"/>
  <c r="BA94" i="105" s="1"/>
  <c r="Y129" i="105"/>
  <c r="X129" i="105"/>
  <c r="C2" i="101"/>
  <c r="AN143" i="105" a="1"/>
  <c r="AN143" i="105" s="1"/>
  <c r="AL143" i="105" a="1"/>
  <c r="AL143" i="105" s="1"/>
  <c r="AT143" i="105" a="1"/>
  <c r="AT143" i="105" s="1"/>
  <c r="AS143" i="105" a="1"/>
  <c r="AS143" i="105" s="1"/>
  <c r="AQ143" i="105" a="1"/>
  <c r="AQ143" i="105" s="1"/>
  <c r="AU143" i="105" a="1"/>
  <c r="AU143" i="105" s="1"/>
  <c r="AM143" i="105" a="1"/>
  <c r="AM143" i="105" s="1"/>
  <c r="AR143" i="105" a="1"/>
  <c r="AR143" i="105" s="1"/>
  <c r="AV143" i="105" a="1"/>
  <c r="AV143" i="105" s="1"/>
  <c r="AO143" i="105" a="1"/>
  <c r="AO143" i="105" s="1"/>
  <c r="BA37" i="105" a="1"/>
  <c r="BA37" i="105" s="1"/>
  <c r="BF37" i="105" a="1"/>
  <c r="BF37" i="105" s="1"/>
  <c r="BB37" i="105" a="1"/>
  <c r="BB37" i="105" s="1"/>
  <c r="A224" i="99" a="1"/>
  <c r="A224" i="99" s="1"/>
  <c r="F2" i="105"/>
  <c r="B2" i="105" s="1"/>
  <c r="G72" i="105"/>
  <c r="AL31" i="103" a="1"/>
  <c r="AL31" i="103" s="1"/>
  <c r="AF31" i="103" a="1"/>
  <c r="AF31" i="103" s="1"/>
  <c r="I94" i="105"/>
  <c r="F94" i="105"/>
  <c r="B94" i="105" s="1"/>
  <c r="H94" i="105"/>
  <c r="E94" i="105"/>
  <c r="AC31" i="103" a="1"/>
  <c r="AC31" i="103" s="1"/>
  <c r="BG37" i="105" a="1"/>
  <c r="BG37" i="105" s="1"/>
  <c r="BD37" i="105" a="1"/>
  <c r="BD37" i="105" s="1"/>
  <c r="AF119" i="103" a="1"/>
  <c r="AF119" i="103" s="1"/>
  <c r="AL119" i="103" a="1"/>
  <c r="AL119" i="103" s="1"/>
  <c r="AG119" i="103" a="1"/>
  <c r="AG119" i="103" s="1"/>
  <c r="AD119" i="103" a="1"/>
  <c r="AD119" i="103" s="1"/>
  <c r="AC119" i="103" a="1"/>
  <c r="AC119" i="103" s="1"/>
  <c r="AB119" i="103" a="1"/>
  <c r="AB119" i="103" s="1"/>
  <c r="AH119" i="103" a="1"/>
  <c r="AH119" i="103" s="1"/>
  <c r="AJ119" i="103" a="1"/>
  <c r="AJ119" i="103" s="1"/>
  <c r="AE119" i="103" a="1"/>
  <c r="AE119" i="103" s="1"/>
  <c r="AI119" i="103" a="1"/>
  <c r="AI119" i="103" s="1"/>
  <c r="AK119" i="103" a="1"/>
  <c r="AK119" i="103" s="1"/>
  <c r="AX37" i="105" a="1"/>
  <c r="AX37" i="105" s="1"/>
  <c r="X94" i="105"/>
  <c r="AJ31" i="103" a="1"/>
  <c r="AJ31" i="103" s="1"/>
  <c r="A11" i="99" a="1"/>
  <c r="A11" i="99" s="1"/>
  <c r="AK72" i="105" a="1"/>
  <c r="AK72" i="105" s="1"/>
  <c r="AO72" i="105" a="1"/>
  <c r="AO72" i="105" s="1"/>
  <c r="AQ72" i="105" a="1"/>
  <c r="AQ72" i="105" s="1"/>
  <c r="AN72" i="105" a="1"/>
  <c r="AN72" i="105" s="1"/>
  <c r="AV72" i="105" a="1"/>
  <c r="AV72" i="105" s="1"/>
  <c r="AT72" i="105" a="1"/>
  <c r="AT72" i="105" s="1"/>
  <c r="AU72" i="105" a="1"/>
  <c r="AU72" i="105" s="1"/>
  <c r="AR72" i="105" a="1"/>
  <c r="AR72" i="105" s="1"/>
  <c r="AS72" i="105" a="1"/>
  <c r="AS72" i="105" s="1"/>
  <c r="AL72" i="105" a="1"/>
  <c r="AL72" i="105" s="1"/>
  <c r="AM72" i="105" a="1"/>
  <c r="AM72" i="105" s="1"/>
  <c r="AP72" i="105" a="1"/>
  <c r="AP72" i="105" s="1"/>
  <c r="AD31" i="103" a="1"/>
  <c r="AD31" i="103" s="1"/>
  <c r="C72" i="105"/>
  <c r="AE31" i="103" a="1"/>
  <c r="AE31" i="103" s="1"/>
  <c r="AK31" i="103" a="1"/>
  <c r="AK31" i="103" s="1"/>
  <c r="D72" i="105"/>
  <c r="AB31" i="103" a="1"/>
  <c r="AB31" i="103" s="1"/>
  <c r="Y2" i="105"/>
  <c r="AK2" i="105" s="1" a="1"/>
  <c r="AK2" i="105" s="1"/>
  <c r="Y50" i="105"/>
  <c r="X50" i="105"/>
  <c r="BB14" i="105" a="1"/>
  <c r="BB14" i="105" s="1"/>
  <c r="BC14" i="105" a="1"/>
  <c r="BC14" i="105" s="1"/>
  <c r="AY14" i="105" a="1"/>
  <c r="AY14" i="105" s="1"/>
  <c r="BF14" i="105" a="1"/>
  <c r="BF14" i="105" s="1"/>
  <c r="BE14" i="105" a="1"/>
  <c r="BE14" i="105" s="1"/>
  <c r="AW14" i="105" a="1"/>
  <c r="AW14" i="105" s="1"/>
  <c r="AX14" i="105" a="1"/>
  <c r="AX14" i="105" s="1"/>
  <c r="BA14" i="105" a="1"/>
  <c r="BA14" i="105" s="1"/>
  <c r="AZ14" i="105" a="1"/>
  <c r="AZ14" i="105" s="1"/>
  <c r="BG14" i="105" a="1"/>
  <c r="BG14" i="105" s="1"/>
  <c r="BD14" i="105" a="1"/>
  <c r="BD14" i="105" s="1"/>
  <c r="D14" i="105"/>
  <c r="AL59" i="103" a="1"/>
  <c r="AL59" i="103" s="1"/>
  <c r="AK59" i="103" a="1"/>
  <c r="AK59" i="103" s="1"/>
  <c r="AB59" i="103" a="1"/>
  <c r="AB59" i="103" s="1"/>
  <c r="AH59" i="103" a="1"/>
  <c r="AH59" i="103" s="1"/>
  <c r="AG59" i="103" a="1"/>
  <c r="AG59" i="103" s="1"/>
  <c r="AF59" i="103" a="1"/>
  <c r="AF59" i="103" s="1"/>
  <c r="AI59" i="103" a="1"/>
  <c r="AI59" i="103" s="1"/>
  <c r="AC59" i="103" a="1"/>
  <c r="AC59" i="103" s="1"/>
  <c r="AE59" i="103" a="1"/>
  <c r="AE59" i="103" s="1"/>
  <c r="AJ59" i="103" a="1"/>
  <c r="AJ59" i="103" s="1"/>
  <c r="AD59" i="103" a="1"/>
  <c r="AD59" i="103" s="1"/>
  <c r="C14" i="105"/>
  <c r="H50" i="105"/>
  <c r="E50" i="105"/>
  <c r="F50" i="105"/>
  <c r="D50" i="105" s="1"/>
  <c r="I50" i="105"/>
  <c r="AL14" i="105" a="1"/>
  <c r="AL14" i="105" s="1"/>
  <c r="AO14" i="105" a="1"/>
  <c r="AO14" i="105" s="1"/>
  <c r="AP14" i="105" a="1"/>
  <c r="AP14" i="105" s="1"/>
  <c r="AM14" i="105" a="1"/>
  <c r="AM14" i="105" s="1"/>
  <c r="AR14" i="105" a="1"/>
  <c r="AR14" i="105" s="1"/>
  <c r="AQ14" i="105" a="1"/>
  <c r="AQ14" i="105" s="1"/>
  <c r="AT14" i="105" a="1"/>
  <c r="AT14" i="105" s="1"/>
  <c r="AK14" i="105" a="1"/>
  <c r="AK14" i="105" s="1"/>
  <c r="AU14" i="105" a="1"/>
  <c r="AU14" i="105" s="1"/>
  <c r="AN14" i="105" a="1"/>
  <c r="AN14" i="105" s="1"/>
  <c r="AV14" i="105" a="1"/>
  <c r="AV14" i="105" s="1"/>
  <c r="AS14" i="105" a="1"/>
  <c r="AS14" i="105" s="1"/>
  <c r="G14" i="105"/>
  <c r="AA174" i="99"/>
  <c r="Q10" i="101" s="1"/>
  <c r="C37" i="105"/>
  <c r="G143" i="105"/>
  <c r="G37" i="105"/>
  <c r="A71" i="99" a="1"/>
  <c r="A71" i="99" s="1"/>
  <c r="B2" i="101"/>
  <c r="AK37" i="105" a="1"/>
  <c r="AK37" i="105" s="1"/>
  <c r="AS37" i="105" a="1"/>
  <c r="AS37" i="105" s="1"/>
  <c r="AL37" i="105" a="1"/>
  <c r="AL37" i="105" s="1"/>
  <c r="AO37" i="105" a="1"/>
  <c r="AO37" i="105" s="1"/>
  <c r="AN37" i="105" a="1"/>
  <c r="AN37" i="105" s="1"/>
  <c r="AM37" i="105" a="1"/>
  <c r="AM37" i="105" s="1"/>
  <c r="AR37" i="105" a="1"/>
  <c r="AR37" i="105" s="1"/>
  <c r="AP37" i="105" a="1"/>
  <c r="AP37" i="105" s="1"/>
  <c r="AU37" i="105" a="1"/>
  <c r="AU37" i="105" s="1"/>
  <c r="AQ37" i="105" a="1"/>
  <c r="AQ37" i="105" s="1"/>
  <c r="AT37" i="105" a="1"/>
  <c r="AT37" i="105" s="1"/>
  <c r="AV37" i="105" a="1"/>
  <c r="AV37" i="105" s="1"/>
  <c r="B143" i="105"/>
  <c r="D37" i="105"/>
  <c r="D143" i="105"/>
  <c r="H2" i="105"/>
  <c r="E2" i="105"/>
  <c r="A9" i="99" a="1"/>
  <c r="A9" i="99" s="1"/>
  <c r="C33" i="105"/>
  <c r="AL33" i="105" a="1"/>
  <c r="AL33" i="105" s="1"/>
  <c r="AS33" i="105" a="1"/>
  <c r="AS33" i="105" s="1"/>
  <c r="AM33" i="105" a="1"/>
  <c r="AM33" i="105" s="1"/>
  <c r="AU33" i="105" a="1"/>
  <c r="AU33" i="105" s="1"/>
  <c r="AV33" i="105" a="1"/>
  <c r="AV33" i="105" s="1"/>
  <c r="AP33" i="105" a="1"/>
  <c r="AP33" i="105" s="1"/>
  <c r="AO33" i="105" a="1"/>
  <c r="AO33" i="105" s="1"/>
  <c r="AT33" i="105" a="1"/>
  <c r="AT33" i="105" s="1"/>
  <c r="AK33" i="105" a="1"/>
  <c r="AK33" i="105" s="1"/>
  <c r="AQ33" i="105" a="1"/>
  <c r="AQ33" i="105" s="1"/>
  <c r="AR33" i="105" a="1"/>
  <c r="AR33" i="105" s="1"/>
  <c r="AN33" i="105" a="1"/>
  <c r="AN33" i="105" s="1"/>
  <c r="B33" i="105"/>
  <c r="G33" i="105"/>
  <c r="D13" i="105"/>
  <c r="AV13" i="105" a="1"/>
  <c r="AV13" i="105" s="1"/>
  <c r="AU13" i="105" a="1"/>
  <c r="AU13" i="105" s="1"/>
  <c r="AO13" i="105" a="1"/>
  <c r="AO13" i="105" s="1"/>
  <c r="AL13" i="105" a="1"/>
  <c r="AL13" i="105" s="1"/>
  <c r="AT13" i="105" a="1"/>
  <c r="AT13" i="105" s="1"/>
  <c r="AK13" i="105" a="1"/>
  <c r="AK13" i="105" s="1"/>
  <c r="AS13" i="105" a="1"/>
  <c r="AS13" i="105" s="1"/>
  <c r="AR13" i="105" a="1"/>
  <c r="AR13" i="105" s="1"/>
  <c r="AM13" i="105" a="1"/>
  <c r="AM13" i="105" s="1"/>
  <c r="AP13" i="105" a="1"/>
  <c r="AP13" i="105" s="1"/>
  <c r="AN13" i="105" a="1"/>
  <c r="AN13" i="105" s="1"/>
  <c r="AQ13" i="105" a="1"/>
  <c r="AQ13" i="105" s="1"/>
  <c r="B13" i="105"/>
  <c r="BA13" i="105" a="1"/>
  <c r="BA13" i="105" s="1"/>
  <c r="BF13" i="105" a="1"/>
  <c r="BF13" i="105" s="1"/>
  <c r="AZ13" i="105" a="1"/>
  <c r="AZ13" i="105" s="1"/>
  <c r="AY13" i="105" a="1"/>
  <c r="AY13" i="105" s="1"/>
  <c r="BG13" i="105" a="1"/>
  <c r="BG13" i="105" s="1"/>
  <c r="BE13" i="105" a="1"/>
  <c r="BE13" i="105" s="1"/>
  <c r="BD13" i="105" a="1"/>
  <c r="BD13" i="105" s="1"/>
  <c r="AX13" i="105" a="1"/>
  <c r="AX13" i="105" s="1"/>
  <c r="AW13" i="105" a="1"/>
  <c r="AW13" i="105" s="1"/>
  <c r="BC13" i="105" a="1"/>
  <c r="BC13" i="105" s="1"/>
  <c r="BB13" i="105" a="1"/>
  <c r="BB13" i="105" s="1"/>
  <c r="G13" i="105"/>
  <c r="A132" i="99" a="1"/>
  <c r="A132" i="99" s="1"/>
  <c r="CD174" i="99" l="1"/>
  <c r="CE174" i="99"/>
  <c r="CF174" i="99"/>
  <c r="BY132" i="99" a="1"/>
  <c r="BY132" i="99" s="1"/>
  <c r="BV132" i="99" a="1"/>
  <c r="BV132" i="99" s="1"/>
  <c r="BW132" i="99" a="1"/>
  <c r="BW132" i="99" s="1"/>
  <c r="BX132" i="99" a="1"/>
  <c r="BX132" i="99" s="1"/>
  <c r="BV11" i="99" a="1"/>
  <c r="BV11" i="99" s="1"/>
  <c r="BX11" i="99" a="1"/>
  <c r="BX11" i="99" s="1"/>
  <c r="BW11" i="99" a="1"/>
  <c r="BW11" i="99" s="1"/>
  <c r="BY11" i="99" a="1"/>
  <c r="BY11" i="99" s="1"/>
  <c r="BV9" i="99" a="1"/>
  <c r="BV9" i="99" s="1"/>
  <c r="BY9" i="99" a="1"/>
  <c r="BY9" i="99" s="1"/>
  <c r="BW9" i="99" a="1"/>
  <c r="BW9" i="99" s="1"/>
  <c r="BX9" i="99" a="1"/>
  <c r="BX9" i="99" s="1"/>
  <c r="BW224" i="99" a="1"/>
  <c r="BW224" i="99" s="1"/>
  <c r="BV224" i="99" a="1"/>
  <c r="BV224" i="99" s="1"/>
  <c r="BY224" i="99" a="1"/>
  <c r="BY224" i="99" s="1"/>
  <c r="BX224" i="99" a="1"/>
  <c r="BX224" i="99" s="1"/>
  <c r="BV71" i="99" a="1"/>
  <c r="BV71" i="99" s="1"/>
  <c r="BY71" i="99" a="1"/>
  <c r="BY71" i="99" s="1"/>
  <c r="BX71" i="99" a="1"/>
  <c r="BX71" i="99" s="1"/>
  <c r="BW71" i="99" a="1"/>
  <c r="BW71" i="99" s="1"/>
  <c r="BV63" i="99" a="1"/>
  <c r="BV63" i="99" s="1"/>
  <c r="BY63" i="99" a="1"/>
  <c r="BY63" i="99" s="1"/>
  <c r="BW63" i="99" a="1"/>
  <c r="BW63" i="99" s="1"/>
  <c r="BX63" i="99" a="1"/>
  <c r="BX63" i="99" s="1"/>
  <c r="BY105" i="99" a="1"/>
  <c r="BY105" i="99" s="1"/>
  <c r="BW105" i="99" a="1"/>
  <c r="BW105" i="99" s="1"/>
  <c r="BV105" i="99" a="1"/>
  <c r="BV105" i="99" s="1"/>
  <c r="BX105" i="99" a="1"/>
  <c r="BX105" i="99" s="1"/>
  <c r="BX176" i="99" a="1"/>
  <c r="BX176" i="99" s="1"/>
  <c r="BY176" i="99" a="1"/>
  <c r="BY176" i="99" s="1"/>
  <c r="BW176" i="99" a="1"/>
  <c r="BW176" i="99" s="1"/>
  <c r="BV176" i="99" a="1"/>
  <c r="BV176" i="99" s="1"/>
  <c r="BX107" i="99" a="1"/>
  <c r="BX107" i="99" s="1"/>
  <c r="BW107" i="99" a="1"/>
  <c r="BW107" i="99" s="1"/>
  <c r="BY107" i="99" a="1"/>
  <c r="BY107" i="99" s="1"/>
  <c r="BV107" i="99" a="1"/>
  <c r="BV107" i="99" s="1"/>
  <c r="AK153" i="103"/>
  <c r="Y2" i="101"/>
  <c r="T8" i="101"/>
  <c r="T14" i="101" s="1"/>
  <c r="T10" i="101"/>
  <c r="T16" i="101" s="1"/>
  <c r="T9" i="101"/>
  <c r="T15" i="101" s="1"/>
  <c r="T7" i="101"/>
  <c r="T13" i="101" s="1"/>
  <c r="Q9" i="101"/>
  <c r="S8" i="101"/>
  <c r="S14" i="101" s="1"/>
  <c r="Q7" i="101"/>
  <c r="S10" i="101"/>
  <c r="S16" i="101" s="1"/>
  <c r="S7" i="101"/>
  <c r="S13" i="101" s="1"/>
  <c r="Z2" i="101"/>
  <c r="Q8" i="101"/>
  <c r="R8" i="101"/>
  <c r="R14" i="101" s="1"/>
  <c r="S9" i="101"/>
  <c r="S15" i="101" s="1"/>
  <c r="R9" i="101"/>
  <c r="R15" i="101" s="1"/>
  <c r="W2" i="101"/>
  <c r="R7" i="101"/>
  <c r="R13" i="101" s="1"/>
  <c r="R10" i="101"/>
  <c r="R16" i="101" s="1"/>
  <c r="X2" i="101"/>
  <c r="AD154" i="103"/>
  <c r="AE154" i="103"/>
  <c r="AB153" i="103"/>
  <c r="AJ154" i="103"/>
  <c r="AC154" i="103"/>
  <c r="AH153" i="103"/>
  <c r="AD153" i="103"/>
  <c r="AI154" i="103"/>
  <c r="AL153" i="103"/>
  <c r="AB154" i="103"/>
  <c r="AF154" i="103"/>
  <c r="AG153" i="103"/>
  <c r="AL154" i="103"/>
  <c r="AK154" i="103"/>
  <c r="AE153" i="103"/>
  <c r="AK153" i="104"/>
  <c r="AK154" i="104"/>
  <c r="AI154" i="104"/>
  <c r="AI153" i="104"/>
  <c r="AH154" i="103"/>
  <c r="AG154" i="103"/>
  <c r="AJ153" i="103"/>
  <c r="AG153" i="104"/>
  <c r="AG154" i="104"/>
  <c r="AH154" i="104"/>
  <c r="AH153" i="104"/>
  <c r="AB154" i="104"/>
  <c r="AB153" i="104"/>
  <c r="D23" i="102" s="1"/>
  <c r="C24" i="102" s="1"/>
  <c r="S24" i="102" s="1"/>
  <c r="AJ153" i="104"/>
  <c r="AJ154" i="104"/>
  <c r="AI153" i="103"/>
  <c r="AF153" i="103"/>
  <c r="AF153" i="104"/>
  <c r="AF154" i="104"/>
  <c r="AD154" i="104"/>
  <c r="AD153" i="104"/>
  <c r="AM153" i="104"/>
  <c r="AM154" i="104"/>
  <c r="AC153" i="104"/>
  <c r="AC154" i="104"/>
  <c r="AE153" i="104"/>
  <c r="AE154" i="104"/>
  <c r="AC153" i="103"/>
  <c r="AL154" i="104"/>
  <c r="AL153" i="104"/>
  <c r="N23" i="102" s="1"/>
  <c r="F30" i="102"/>
  <c r="V30" i="102" s="1"/>
  <c r="AI25" i="102" s="1"/>
  <c r="Z26" i="102"/>
  <c r="AJ24" i="102" s="1"/>
  <c r="AO8" i="102" s="1"/>
  <c r="O2" i="101"/>
  <c r="AY94" i="105" a="1"/>
  <c r="AY94" i="105" s="1"/>
  <c r="BB94" i="105" a="1"/>
  <c r="BB94" i="105" s="1"/>
  <c r="Q19" i="101"/>
  <c r="BD94" i="105" a="1"/>
  <c r="BD94" i="105" s="1"/>
  <c r="A136" i="105"/>
  <c r="A107" i="105"/>
  <c r="BE94" i="105" a="1"/>
  <c r="BE94" i="105" s="1"/>
  <c r="D74" i="105"/>
  <c r="AV74" i="105" a="1"/>
  <c r="AV74" i="105" s="1"/>
  <c r="AP74" i="105" a="1"/>
  <c r="AP74" i="105" s="1"/>
  <c r="AS74" i="105" a="1"/>
  <c r="AS74" i="105" s="1"/>
  <c r="AO74" i="105" a="1"/>
  <c r="AO74" i="105" s="1"/>
  <c r="AQ74" i="105" a="1"/>
  <c r="AQ74" i="105" s="1"/>
  <c r="AK74" i="105" a="1"/>
  <c r="AK74" i="105" s="1"/>
  <c r="AU74" i="105" a="1"/>
  <c r="AU74" i="105" s="1"/>
  <c r="AN74" i="105" a="1"/>
  <c r="AN74" i="105" s="1"/>
  <c r="AM74" i="105" a="1"/>
  <c r="AM74" i="105" s="1"/>
  <c r="AL74" i="105" a="1"/>
  <c r="AL74" i="105" s="1"/>
  <c r="AR74" i="105" a="1"/>
  <c r="AR74" i="105" s="1"/>
  <c r="AT74" i="105" a="1"/>
  <c r="AT74" i="105" s="1"/>
  <c r="G74" i="105"/>
  <c r="AW94" i="105" a="1"/>
  <c r="AW94" i="105" s="1"/>
  <c r="B74" i="105"/>
  <c r="A174" i="99" a="1"/>
  <c r="A174" i="99" s="1"/>
  <c r="AX94" i="105" a="1"/>
  <c r="AX94" i="105" s="1"/>
  <c r="BG94" i="105" a="1"/>
  <c r="BG94" i="105" s="1"/>
  <c r="A113" i="105"/>
  <c r="BC94" i="105" a="1"/>
  <c r="BC94" i="105" s="1"/>
  <c r="D129" i="105"/>
  <c r="BF94" i="105" a="1"/>
  <c r="BF94" i="105" s="1"/>
  <c r="C129" i="105"/>
  <c r="AN129" i="105" a="1"/>
  <c r="AN129" i="105" s="1"/>
  <c r="AT129" i="105" a="1"/>
  <c r="AT129" i="105" s="1"/>
  <c r="AK129" i="105" a="1"/>
  <c r="AK129" i="105" s="1"/>
  <c r="AR129" i="105" a="1"/>
  <c r="AR129" i="105" s="1"/>
  <c r="AP129" i="105" a="1"/>
  <c r="AP129" i="105" s="1"/>
  <c r="AU129" i="105" a="1"/>
  <c r="AU129" i="105" s="1"/>
  <c r="AL129" i="105" a="1"/>
  <c r="AL129" i="105" s="1"/>
  <c r="AV129" i="105" a="1"/>
  <c r="AV129" i="105" s="1"/>
  <c r="AO129" i="105" a="1"/>
  <c r="AO129" i="105" s="1"/>
  <c r="AS129" i="105" a="1"/>
  <c r="AS129" i="105" s="1"/>
  <c r="AM129" i="105" a="1"/>
  <c r="AM129" i="105" s="1"/>
  <c r="AQ129" i="105" a="1"/>
  <c r="AQ129" i="105" s="1"/>
  <c r="AZ94" i="105" a="1"/>
  <c r="AZ94" i="105" s="1"/>
  <c r="A181" i="99" a="1"/>
  <c r="A181" i="99" s="1"/>
  <c r="BB129" i="105" a="1"/>
  <c r="BB129" i="105" s="1"/>
  <c r="BC129" i="105" a="1"/>
  <c r="BC129" i="105" s="1"/>
  <c r="AY129" i="105" a="1"/>
  <c r="AY129" i="105" s="1"/>
  <c r="BA129" i="105" a="1"/>
  <c r="BA129" i="105" s="1"/>
  <c r="AW129" i="105" a="1"/>
  <c r="AW129" i="105" s="1"/>
  <c r="BF129" i="105" a="1"/>
  <c r="BF129" i="105" s="1"/>
  <c r="BE129" i="105" a="1"/>
  <c r="BE129" i="105" s="1"/>
  <c r="BG129" i="105" a="1"/>
  <c r="BG129" i="105" s="1"/>
  <c r="AX129" i="105" a="1"/>
  <c r="AX129" i="105" s="1"/>
  <c r="BD129" i="105" a="1"/>
  <c r="BD129" i="105" s="1"/>
  <c r="AZ129" i="105" a="1"/>
  <c r="AZ129" i="105" s="1"/>
  <c r="G129" i="105"/>
  <c r="C2" i="105"/>
  <c r="D2" i="105"/>
  <c r="G2" i="105"/>
  <c r="Q2" i="101"/>
  <c r="A14" i="105"/>
  <c r="A72" i="105"/>
  <c r="C94" i="105"/>
  <c r="A113" i="99" a="1"/>
  <c r="A113" i="99" s="1"/>
  <c r="G94" i="105"/>
  <c r="AO94" i="105" a="1"/>
  <c r="AO94" i="105" s="1"/>
  <c r="AR94" i="105" a="1"/>
  <c r="AR94" i="105" s="1"/>
  <c r="AK94" i="105" a="1"/>
  <c r="AK94" i="105" s="1"/>
  <c r="AM94" i="105" a="1"/>
  <c r="AM94" i="105" s="1"/>
  <c r="AN94" i="105" a="1"/>
  <c r="AN94" i="105" s="1"/>
  <c r="AP94" i="105" a="1"/>
  <c r="AP94" i="105" s="1"/>
  <c r="AV94" i="105" a="1"/>
  <c r="AV94" i="105" s="1"/>
  <c r="AT94" i="105" a="1"/>
  <c r="AT94" i="105" s="1"/>
  <c r="AS94" i="105" a="1"/>
  <c r="AS94" i="105" s="1"/>
  <c r="AL94" i="105" a="1"/>
  <c r="AL94" i="105" s="1"/>
  <c r="AQ94" i="105" a="1"/>
  <c r="AQ94" i="105" s="1"/>
  <c r="AU94" i="105" a="1"/>
  <c r="AU94" i="105" s="1"/>
  <c r="D94" i="105"/>
  <c r="C50" i="105"/>
  <c r="B50" i="105"/>
  <c r="A83" i="99" a="1"/>
  <c r="A83" i="99" s="1"/>
  <c r="AM50" i="105" a="1"/>
  <c r="AM50" i="105" s="1"/>
  <c r="AV50" i="105" a="1"/>
  <c r="AV50" i="105" s="1"/>
  <c r="AU50" i="105" a="1"/>
  <c r="AU50" i="105" s="1"/>
  <c r="AT50" i="105" a="1"/>
  <c r="AT50" i="105" s="1"/>
  <c r="AS50" i="105" a="1"/>
  <c r="AS50" i="105" s="1"/>
  <c r="AK50" i="105" a="1"/>
  <c r="AK50" i="105" s="1"/>
  <c r="AR50" i="105" a="1"/>
  <c r="AR50" i="105" s="1"/>
  <c r="AO50" i="105" a="1"/>
  <c r="AO50" i="105" s="1"/>
  <c r="AQ50" i="105" a="1"/>
  <c r="AQ50" i="105" s="1"/>
  <c r="AN50" i="105" a="1"/>
  <c r="AN50" i="105" s="1"/>
  <c r="AP50" i="105" a="1"/>
  <c r="AP50" i="105" s="1"/>
  <c r="AL50" i="105" a="1"/>
  <c r="AL50" i="105" s="1"/>
  <c r="BD50" i="105" a="1"/>
  <c r="BD50" i="105" s="1"/>
  <c r="BF50" i="105" a="1"/>
  <c r="BF50" i="105" s="1"/>
  <c r="BB50" i="105" a="1"/>
  <c r="BB50" i="105" s="1"/>
  <c r="AZ50" i="105" a="1"/>
  <c r="AZ50" i="105" s="1"/>
  <c r="AY50" i="105" a="1"/>
  <c r="AY50" i="105" s="1"/>
  <c r="AX50" i="105" a="1"/>
  <c r="AX50" i="105" s="1"/>
  <c r="AW50" i="105" a="1"/>
  <c r="AW50" i="105" s="1"/>
  <c r="BG50" i="105" a="1"/>
  <c r="BG50" i="105" s="1"/>
  <c r="BA50" i="105" a="1"/>
  <c r="BA50" i="105" s="1"/>
  <c r="BC50" i="105" a="1"/>
  <c r="BC50" i="105" s="1"/>
  <c r="BE50" i="105" a="1"/>
  <c r="BE50" i="105" s="1"/>
  <c r="G50" i="105"/>
  <c r="BE2" i="105" a="1"/>
  <c r="BE2" i="105" s="1"/>
  <c r="BF2" i="105" a="1"/>
  <c r="BF2" i="105" s="1"/>
  <c r="BA2" i="105" a="1"/>
  <c r="BA2" i="105" s="1"/>
  <c r="BC2" i="105" a="1"/>
  <c r="BC2" i="105" s="1"/>
  <c r="BB2" i="105" a="1"/>
  <c r="BB2" i="105" s="1"/>
  <c r="BD2" i="105" a="1"/>
  <c r="BD2" i="105" s="1"/>
  <c r="BG2" i="105" a="1"/>
  <c r="BG2" i="105" s="1"/>
  <c r="AZ2" i="105" a="1"/>
  <c r="AZ2" i="105" s="1"/>
  <c r="AX2" i="105" a="1"/>
  <c r="AX2" i="105" s="1"/>
  <c r="AY2" i="105" a="1"/>
  <c r="AY2" i="105" s="1"/>
  <c r="AW2" i="105" a="1"/>
  <c r="AW2" i="105" s="1"/>
  <c r="AG8" i="101"/>
  <c r="AH8" i="101"/>
  <c r="AD8" i="101"/>
  <c r="AE8" i="101"/>
  <c r="AD13" i="101" s="1"/>
  <c r="AF8" i="101"/>
  <c r="A37" i="105"/>
  <c r="A143" i="105"/>
  <c r="AU2" i="105" a="1"/>
  <c r="AU2" i="105" s="1"/>
  <c r="AO2" i="105" a="1"/>
  <c r="AO2" i="105" s="1"/>
  <c r="AT2" i="105" a="1"/>
  <c r="AT2" i="105" s="1"/>
  <c r="AP2" i="105" a="1"/>
  <c r="AP2" i="105" s="1"/>
  <c r="AV2" i="105" a="1"/>
  <c r="AV2" i="105" s="1"/>
  <c r="AN2" i="105" a="1"/>
  <c r="AN2" i="105" s="1"/>
  <c r="AM2" i="105" a="1"/>
  <c r="AM2" i="105" s="1"/>
  <c r="AQ2" i="105" a="1"/>
  <c r="AQ2" i="105" s="1"/>
  <c r="AR2" i="105" a="1"/>
  <c r="AR2" i="105" s="1"/>
  <c r="AS2" i="105" a="1"/>
  <c r="AS2" i="105" s="1"/>
  <c r="AL2" i="105" a="1"/>
  <c r="AL2" i="105" s="1"/>
  <c r="A33" i="105"/>
  <c r="A13" i="105"/>
  <c r="H23" i="102" l="1"/>
  <c r="C28" i="102" s="1"/>
  <c r="S28" i="102" s="1"/>
  <c r="Q15" i="101"/>
  <c r="BV83" i="99" a="1"/>
  <c r="BV83" i="99" s="1"/>
  <c r="BY83" i="99" a="1"/>
  <c r="BY83" i="99" s="1"/>
  <c r="BW83" i="99" a="1"/>
  <c r="BW83" i="99" s="1"/>
  <c r="BX83" i="99" a="1"/>
  <c r="BX83" i="99" s="1"/>
  <c r="BW113" i="99" a="1"/>
  <c r="BW113" i="99" s="1"/>
  <c r="BV113" i="99" a="1"/>
  <c r="BV113" i="99" s="1"/>
  <c r="BY113" i="99" a="1"/>
  <c r="BY113" i="99" s="1"/>
  <c r="BX113" i="99" a="1"/>
  <c r="BX113" i="99" s="1"/>
  <c r="BY174" i="99" a="1"/>
  <c r="BY174" i="99" s="1"/>
  <c r="BW174" i="99" a="1"/>
  <c r="BW174" i="99" s="1"/>
  <c r="BX174" i="99" a="1"/>
  <c r="BX174" i="99" s="1"/>
  <c r="BV174" i="99" a="1"/>
  <c r="BV174" i="99" s="1"/>
  <c r="BX181" i="99" a="1"/>
  <c r="BX181" i="99" s="1"/>
  <c r="BV181" i="99" a="1"/>
  <c r="BV181" i="99" s="1"/>
  <c r="BY181" i="99" a="1"/>
  <c r="BY181" i="99" s="1"/>
  <c r="BW181" i="99" a="1"/>
  <c r="BW181" i="99" s="1"/>
  <c r="Q13" i="101"/>
  <c r="K23" i="102"/>
  <c r="AA23" i="102" s="1"/>
  <c r="G23" i="102"/>
  <c r="W23" i="102" s="1"/>
  <c r="I23" i="102"/>
  <c r="Y23" i="102" s="1"/>
  <c r="J23" i="102"/>
  <c r="Z23" i="102" s="1"/>
  <c r="AK153" i="105"/>
  <c r="D6" i="102" s="1"/>
  <c r="T6" i="102" s="1"/>
  <c r="BS153" i="105"/>
  <c r="BR153" i="105"/>
  <c r="AQ153" i="105"/>
  <c r="J6" i="102" s="1"/>
  <c r="Z6" i="102" s="1"/>
  <c r="E23" i="102"/>
  <c r="C25" i="102" s="1"/>
  <c r="S25" i="102" s="1"/>
  <c r="O23" i="102"/>
  <c r="C35" i="102" s="1"/>
  <c r="S35" i="102" s="1"/>
  <c r="L23" i="102"/>
  <c r="AB23" i="102" s="1"/>
  <c r="A2" i="105"/>
  <c r="M23" i="102"/>
  <c r="C33" i="102" s="1"/>
  <c r="S33" i="102" s="1"/>
  <c r="F23" i="102"/>
  <c r="C26" i="102" s="1"/>
  <c r="S26" i="102" s="1"/>
  <c r="Q14" i="101"/>
  <c r="AE26" i="102"/>
  <c r="AK24" i="102" s="1"/>
  <c r="AO9" i="102" s="1"/>
  <c r="F35" i="102"/>
  <c r="V35" i="102" s="1"/>
  <c r="AI26" i="102" s="1"/>
  <c r="Q16" i="101"/>
  <c r="AA2" i="101"/>
  <c r="AZ153" i="105"/>
  <c r="H7" i="102" s="1"/>
  <c r="D11" i="102" s="1"/>
  <c r="T11" i="102" s="1"/>
  <c r="W4" i="101"/>
  <c r="BG153" i="105"/>
  <c r="O7" i="102" s="1"/>
  <c r="D18" i="102" s="1"/>
  <c r="T18" i="102" s="1"/>
  <c r="U2" i="101"/>
  <c r="A74" i="105"/>
  <c r="AM153" i="105"/>
  <c r="F6" i="102" s="1"/>
  <c r="C9" i="102" s="1"/>
  <c r="S9" i="102" s="1"/>
  <c r="AN153" i="105"/>
  <c r="AP153" i="105"/>
  <c r="I6" i="102" s="1"/>
  <c r="C12" i="102" s="1"/>
  <c r="S12" i="102" s="1"/>
  <c r="T23" i="102"/>
  <c r="A129" i="105"/>
  <c r="AL153" i="105"/>
  <c r="E6" i="102" s="1"/>
  <c r="U6" i="102" s="1"/>
  <c r="AU153" i="105"/>
  <c r="AX153" i="105"/>
  <c r="A50" i="105"/>
  <c r="D4" i="101"/>
  <c r="Y4" i="101"/>
  <c r="M4" i="101"/>
  <c r="E4" i="101"/>
  <c r="Z4" i="101"/>
  <c r="AS153" i="105"/>
  <c r="BD153" i="105"/>
  <c r="BA153" i="105"/>
  <c r="AT153" i="105"/>
  <c r="F4" i="101"/>
  <c r="AO153" i="105"/>
  <c r="J4" i="101"/>
  <c r="S4" i="101"/>
  <c r="AR153" i="105"/>
  <c r="B4" i="101"/>
  <c r="AY153" i="105"/>
  <c r="T4" i="101"/>
  <c r="N4" i="101"/>
  <c r="C4" i="101"/>
  <c r="I4" i="101"/>
  <c r="K4" i="101"/>
  <c r="AV153" i="105"/>
  <c r="R4" i="101"/>
  <c r="X4" i="101"/>
  <c r="H4" i="101"/>
  <c r="Q4" i="101"/>
  <c r="G4" i="101"/>
  <c r="L4" i="101"/>
  <c r="A94" i="105"/>
  <c r="AD23" i="102"/>
  <c r="AW153" i="105"/>
  <c r="BF153" i="105"/>
  <c r="BE153" i="105"/>
  <c r="BB153" i="105"/>
  <c r="BC153" i="105"/>
  <c r="AH23" i="102"/>
  <c r="X23" i="102"/>
  <c r="F2" i="108" l="1" a="1"/>
  <c r="F2" i="108" s="1"/>
  <c r="D2" i="108" a="1"/>
  <c r="D2" i="108" s="1"/>
  <c r="H2" i="108" a="1"/>
  <c r="H2" i="108" s="1"/>
  <c r="G2" i="108" a="1"/>
  <c r="G2" i="108" s="1"/>
  <c r="C2" i="108" a="1"/>
  <c r="C2" i="108" s="1"/>
  <c r="E2" i="108" a="1"/>
  <c r="E2" i="108" s="1"/>
  <c r="B2" i="108" a="1"/>
  <c r="B2" i="108" s="1"/>
  <c r="C13" i="102"/>
  <c r="S13" i="102" s="1"/>
  <c r="X7" i="102"/>
  <c r="C30" i="102"/>
  <c r="S30" i="102" s="1"/>
  <c r="C27" i="102"/>
  <c r="S27" i="102" s="1"/>
  <c r="A2" i="108" a="1"/>
  <c r="A2" i="108" s="1"/>
  <c r="BU153" i="105"/>
  <c r="BY153" i="105"/>
  <c r="G9" i="102"/>
  <c r="BV153" i="105"/>
  <c r="BZ153" i="105"/>
  <c r="H9" i="102"/>
  <c r="BT153" i="105"/>
  <c r="BW153" i="105"/>
  <c r="BX153" i="105"/>
  <c r="AE7" i="102"/>
  <c r="E7" i="102"/>
  <c r="D8" i="102" s="1"/>
  <c r="T8" i="102" s="1"/>
  <c r="F7" i="102"/>
  <c r="D9" i="102" s="1"/>
  <c r="T9" i="102" s="1"/>
  <c r="G7" i="102"/>
  <c r="D10" i="102" s="1"/>
  <c r="T10" i="102" s="1"/>
  <c r="I7" i="102"/>
  <c r="D12" i="102" s="1"/>
  <c r="T12" i="102" s="1"/>
  <c r="K7" i="102"/>
  <c r="AA7" i="102" s="1"/>
  <c r="L7" i="102"/>
  <c r="AB7" i="102" s="1"/>
  <c r="J7" i="102"/>
  <c r="D13" i="102" s="1"/>
  <c r="T13" i="102" s="1"/>
  <c r="M7" i="102"/>
  <c r="D16" i="102" s="1"/>
  <c r="T16" i="102" s="1"/>
  <c r="N7" i="102"/>
  <c r="D17" i="102" s="1"/>
  <c r="T17" i="102" s="1"/>
  <c r="V6" i="102"/>
  <c r="Y6" i="102"/>
  <c r="K6" i="102"/>
  <c r="C14" i="102" s="1"/>
  <c r="S14" i="102" s="1"/>
  <c r="O6" i="102"/>
  <c r="AE6" i="102" s="1"/>
  <c r="L6" i="102"/>
  <c r="C15" i="102" s="1"/>
  <c r="S15" i="102" s="1"/>
  <c r="C8" i="102"/>
  <c r="S8" i="102" s="1"/>
  <c r="M6" i="102"/>
  <c r="AC6" i="102" s="1"/>
  <c r="H6" i="102"/>
  <c r="C11" i="102" s="1"/>
  <c r="S11" i="102" s="1"/>
  <c r="G6" i="102"/>
  <c r="C10" i="102" s="1"/>
  <c r="S10" i="102" s="1"/>
  <c r="N6" i="102"/>
  <c r="C17" i="102" s="1"/>
  <c r="S17" i="102" s="1"/>
  <c r="C31" i="102"/>
  <c r="S31" i="102" s="1"/>
  <c r="C32" i="102"/>
  <c r="S32" i="102" s="1"/>
  <c r="C29" i="102"/>
  <c r="S29" i="102" s="1"/>
  <c r="AH24" i="102" s="1"/>
  <c r="AE23" i="102"/>
  <c r="AK23" i="102" s="1"/>
  <c r="AO7" i="102" s="1"/>
  <c r="O4" i="101"/>
  <c r="V23" i="102"/>
  <c r="AC23" i="102"/>
  <c r="AJ23" i="102" s="1"/>
  <c r="AO6" i="102" s="1"/>
  <c r="C7" i="102"/>
  <c r="S7" i="102" s="1"/>
  <c r="C34" i="102"/>
  <c r="S34" i="102" s="1"/>
  <c r="AH26" i="102" s="1"/>
  <c r="U23" i="102"/>
  <c r="AC7" i="102" l="1"/>
  <c r="W7" i="102"/>
  <c r="L9" i="102"/>
  <c r="I9" i="102"/>
  <c r="X9" i="102"/>
  <c r="F11" i="102"/>
  <c r="V11" i="102" s="1"/>
  <c r="O9" i="102"/>
  <c r="K9" i="102"/>
  <c r="V7" i="102"/>
  <c r="M9" i="102"/>
  <c r="W9" i="102"/>
  <c r="F10" i="102"/>
  <c r="V10" i="102" s="1"/>
  <c r="N9" i="102"/>
  <c r="J9" i="102"/>
  <c r="D15" i="102"/>
  <c r="T15" i="102" s="1"/>
  <c r="Y7" i="102"/>
  <c r="D14" i="102"/>
  <c r="T14" i="102" s="1"/>
  <c r="Z7" i="102"/>
  <c r="AD7" i="102"/>
  <c r="U7" i="102"/>
  <c r="AA6" i="102"/>
  <c r="C18" i="102"/>
  <c r="S18" i="102" s="1"/>
  <c r="AH9" i="102" s="1"/>
  <c r="AD6" i="102"/>
  <c r="AB6" i="102"/>
  <c r="AH25" i="102"/>
  <c r="W6" i="102"/>
  <c r="AH7" i="102"/>
  <c r="C16" i="102"/>
  <c r="S16" i="102" s="1"/>
  <c r="AI23" i="102"/>
  <c r="AO5" i="102" s="1"/>
  <c r="AH6" i="102"/>
  <c r="X6" i="102"/>
  <c r="F17" i="102" l="1"/>
  <c r="V17" i="102" s="1"/>
  <c r="AD9" i="102"/>
  <c r="F18" i="102"/>
  <c r="V18" i="102" s="1"/>
  <c r="AE9" i="102"/>
  <c r="AA9" i="102"/>
  <c r="F14" i="102"/>
  <c r="V14" i="102" s="1"/>
  <c r="Z9" i="102"/>
  <c r="F13" i="102"/>
  <c r="V13" i="102" s="1"/>
  <c r="AC9" i="102"/>
  <c r="F16" i="102"/>
  <c r="V16" i="102" s="1"/>
  <c r="Y9" i="102"/>
  <c r="F12" i="102"/>
  <c r="V12" i="102" s="1"/>
  <c r="F15" i="102"/>
  <c r="V15" i="102" s="1"/>
  <c r="AB9" i="102"/>
  <c r="AK6" i="102"/>
  <c r="AN7" i="102" s="1"/>
  <c r="AH8" i="102"/>
  <c r="AJ6" i="102"/>
  <c r="AN6" i="102" s="1"/>
  <c r="AI6" i="102"/>
  <c r="AN5" i="102" s="1"/>
  <c r="AI7" i="102" l="1"/>
  <c r="AK7" i="102"/>
  <c r="AN9" i="102" s="1"/>
  <c r="AI8" i="102"/>
  <c r="AI9" i="102"/>
  <c r="AJ7" i="102"/>
  <c r="AN8" i="10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ewFile" type="6" refreshedVersion="6" deleted="1" background="1" saveData="1">
    <textPr sourceFile="/Users/rwf545/Downloads/NewFile.csv" decimal="," thousands="." tab="0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<sst xmlns="http://schemas.openxmlformats.org/spreadsheetml/2006/main" count="8263" uniqueCount="2699">
  <si>
    <t>Gs</t>
  </si>
  <si>
    <t>APJ</t>
  </si>
  <si>
    <t>CCR5</t>
  </si>
  <si>
    <t>CCR6</t>
  </si>
  <si>
    <t>CRFR2</t>
  </si>
  <si>
    <t>CXCR2</t>
  </si>
  <si>
    <t>CXCR4</t>
  </si>
  <si>
    <t>CXCR5</t>
  </si>
  <si>
    <t>GPR4</t>
  </si>
  <si>
    <t>GPR65</t>
  </si>
  <si>
    <t>GPR68</t>
  </si>
  <si>
    <t>GPR84</t>
  </si>
  <si>
    <t>GPR183</t>
  </si>
  <si>
    <t>HCAR3</t>
  </si>
  <si>
    <t>LPAR1</t>
  </si>
  <si>
    <t>LPAR2</t>
  </si>
  <si>
    <t>MC3R</t>
  </si>
  <si>
    <t>NOP</t>
  </si>
  <si>
    <t>NPY1R</t>
  </si>
  <si>
    <t>S1PR1</t>
  </si>
  <si>
    <t>V2R</t>
  </si>
  <si>
    <t>CRFR1</t>
  </si>
  <si>
    <t>GHSR</t>
  </si>
  <si>
    <t>GPR39</t>
  </si>
  <si>
    <t>MC4R</t>
  </si>
  <si>
    <t>NPY5R</t>
  </si>
  <si>
    <t>Glucagon</t>
  </si>
  <si>
    <t>Ghrelin</t>
  </si>
  <si>
    <t>GIP</t>
  </si>
  <si>
    <t>PTH1R</t>
  </si>
  <si>
    <t>V1AR</t>
  </si>
  <si>
    <t>UniProt</t>
  </si>
  <si>
    <t>IUPHAR</t>
  </si>
  <si>
    <t>5HT1A</t>
  </si>
  <si>
    <t>5HT1B</t>
  </si>
  <si>
    <t>5HT1D</t>
  </si>
  <si>
    <t>5HT1E</t>
  </si>
  <si>
    <t>5HT1F</t>
  </si>
  <si>
    <t>5HT2A</t>
  </si>
  <si>
    <t>5HT2B</t>
  </si>
  <si>
    <t>5HT2C</t>
  </si>
  <si>
    <t>5HT4R</t>
  </si>
  <si>
    <t>5HT6R</t>
  </si>
  <si>
    <t>5HT7R</t>
  </si>
  <si>
    <t>ACM1</t>
  </si>
  <si>
    <t>ACM2</t>
  </si>
  <si>
    <t>ACM3</t>
  </si>
  <si>
    <t>ACM4</t>
  </si>
  <si>
    <t>ACM5</t>
  </si>
  <si>
    <t>AA1R</t>
  </si>
  <si>
    <t>AA2AR</t>
  </si>
  <si>
    <t>AA2BR</t>
  </si>
  <si>
    <t>AA3R</t>
  </si>
  <si>
    <t>ADA1A</t>
  </si>
  <si>
    <t>ADA1B</t>
  </si>
  <si>
    <t>ADA1D</t>
  </si>
  <si>
    <t>ADA2A</t>
  </si>
  <si>
    <t>ADA2B</t>
  </si>
  <si>
    <t>ADA2C</t>
  </si>
  <si>
    <t>ADRB1</t>
  </si>
  <si>
    <t>ADRB2</t>
  </si>
  <si>
    <t>ADRB3</t>
  </si>
  <si>
    <t>AGTR1</t>
  </si>
  <si>
    <t>APLNR</t>
  </si>
  <si>
    <t>GPBAR</t>
  </si>
  <si>
    <t>GRPR</t>
  </si>
  <si>
    <t>NMBR</t>
  </si>
  <si>
    <t>BKRB1</t>
  </si>
  <si>
    <t>BKRB2</t>
  </si>
  <si>
    <t>CALCR</t>
  </si>
  <si>
    <t>CNR1</t>
  </si>
  <si>
    <t>CNR2</t>
  </si>
  <si>
    <t>CCKAR</t>
  </si>
  <si>
    <t>GASR</t>
  </si>
  <si>
    <t>GP132</t>
  </si>
  <si>
    <t>GPR132</t>
  </si>
  <si>
    <t>GP174</t>
  </si>
  <si>
    <t>GPR174</t>
  </si>
  <si>
    <t>GP183</t>
  </si>
  <si>
    <t>GPR17</t>
  </si>
  <si>
    <t>GPR34</t>
  </si>
  <si>
    <t>GPR35</t>
  </si>
  <si>
    <t>MRGX1</t>
  </si>
  <si>
    <t>MRGPRX1</t>
  </si>
  <si>
    <t>MRGX2</t>
  </si>
  <si>
    <t>MRGPRX2</t>
  </si>
  <si>
    <t>OGR1</t>
  </si>
  <si>
    <t>P2Y10</t>
  </si>
  <si>
    <t>PSYR</t>
  </si>
  <si>
    <t>C5AR1</t>
  </si>
  <si>
    <t>DRD1</t>
  </si>
  <si>
    <t>DRD2</t>
  </si>
  <si>
    <t>DRD3</t>
  </si>
  <si>
    <t>DRD4</t>
  </si>
  <si>
    <t>DRD5</t>
  </si>
  <si>
    <t>EDNRA</t>
  </si>
  <si>
    <t>EDNRB</t>
  </si>
  <si>
    <t>FPR1</t>
  </si>
  <si>
    <t>FPR2</t>
  </si>
  <si>
    <t>FFAR1</t>
  </si>
  <si>
    <t>FFAR2</t>
  </si>
  <si>
    <t>FFAR3</t>
  </si>
  <si>
    <t>FFAR4</t>
  </si>
  <si>
    <t>GALR1</t>
  </si>
  <si>
    <t>GALR2</t>
  </si>
  <si>
    <t>GALR3</t>
  </si>
  <si>
    <t>GIPR</t>
  </si>
  <si>
    <t>GLP1R</t>
  </si>
  <si>
    <t>GLP2R</t>
  </si>
  <si>
    <t>GLR</t>
  </si>
  <si>
    <t>GNRHR</t>
  </si>
  <si>
    <t>GP119</t>
  </si>
  <si>
    <t>GPR119</t>
  </si>
  <si>
    <t>GPR55</t>
  </si>
  <si>
    <t>HRH1</t>
  </si>
  <si>
    <t>HRH2</t>
  </si>
  <si>
    <t>HRH3</t>
  </si>
  <si>
    <t>HRH4</t>
  </si>
  <si>
    <t>HCAR2</t>
  </si>
  <si>
    <t>KISSR</t>
  </si>
  <si>
    <t>Kisspeptin</t>
  </si>
  <si>
    <t>CLTR1</t>
  </si>
  <si>
    <t>CLTR2</t>
  </si>
  <si>
    <t>LT4R1</t>
  </si>
  <si>
    <t>LT4R2</t>
  </si>
  <si>
    <t>LPAR3</t>
  </si>
  <si>
    <t>LPAR4</t>
  </si>
  <si>
    <t>LPAR5</t>
  </si>
  <si>
    <t>LPAR6</t>
  </si>
  <si>
    <t>S1PR2</t>
  </si>
  <si>
    <t>S1PR3</t>
  </si>
  <si>
    <t>S1PR5</t>
  </si>
  <si>
    <t>MCHR1</t>
  </si>
  <si>
    <t>MCHR2</t>
  </si>
  <si>
    <t>MC5R</t>
  </si>
  <si>
    <t>MSHR</t>
  </si>
  <si>
    <t>MTR1A</t>
  </si>
  <si>
    <t>MTR1B</t>
  </si>
  <si>
    <t>GRM2</t>
  </si>
  <si>
    <t>GRM4</t>
  </si>
  <si>
    <t>GRM5</t>
  </si>
  <si>
    <t>GRM6</t>
  </si>
  <si>
    <t>GRM8</t>
  </si>
  <si>
    <t>MTLR</t>
  </si>
  <si>
    <t>NMUR1</t>
  </si>
  <si>
    <t>NMUR2</t>
  </si>
  <si>
    <t>NPFF1</t>
  </si>
  <si>
    <t>NPFF2</t>
  </si>
  <si>
    <t>NPBW1</t>
  </si>
  <si>
    <t>NTR1</t>
  </si>
  <si>
    <t>OPRD</t>
  </si>
  <si>
    <t>OPRK</t>
  </si>
  <si>
    <t>OPRM</t>
  </si>
  <si>
    <t>OPRX</t>
  </si>
  <si>
    <t>OX1R</t>
  </si>
  <si>
    <t>OX2R</t>
  </si>
  <si>
    <t>OXGR1</t>
  </si>
  <si>
    <t>Oxoglutarate</t>
  </si>
  <si>
    <t>P2RY1</t>
  </si>
  <si>
    <t>P2RY2</t>
  </si>
  <si>
    <t>P2RY4</t>
  </si>
  <si>
    <t>P2RY6</t>
  </si>
  <si>
    <t>P2Y11</t>
  </si>
  <si>
    <t>P2Y12</t>
  </si>
  <si>
    <t>P2Y13</t>
  </si>
  <si>
    <t>P2Y14</t>
  </si>
  <si>
    <t>PTH2R</t>
  </si>
  <si>
    <t>PTAFR</t>
  </si>
  <si>
    <t>PRLHR</t>
  </si>
  <si>
    <t>PD2R</t>
  </si>
  <si>
    <t>PE2R1</t>
  </si>
  <si>
    <t>PE2R2</t>
  </si>
  <si>
    <t>PE2R3</t>
  </si>
  <si>
    <t>PE2R4</t>
  </si>
  <si>
    <t>PF2R</t>
  </si>
  <si>
    <t>PI2R</t>
  </si>
  <si>
    <t>TA2R</t>
  </si>
  <si>
    <t>PAR1</t>
  </si>
  <si>
    <t>PAR2</t>
  </si>
  <si>
    <t>PAR3</t>
  </si>
  <si>
    <t>PAR4</t>
  </si>
  <si>
    <t>SSR1</t>
  </si>
  <si>
    <t>SSR2</t>
  </si>
  <si>
    <t>SSR3</t>
  </si>
  <si>
    <t>SSR4</t>
  </si>
  <si>
    <t>SSR5</t>
  </si>
  <si>
    <t>NK1R</t>
  </si>
  <si>
    <t>NK2R</t>
  </si>
  <si>
    <t>NK3R</t>
  </si>
  <si>
    <t>TRFR</t>
  </si>
  <si>
    <t>UR2R</t>
  </si>
  <si>
    <t>OXYR</t>
  </si>
  <si>
    <t>V1BR</t>
  </si>
  <si>
    <t>PACR</t>
  </si>
  <si>
    <t>VIPR1</t>
  </si>
  <si>
    <t>Gi/o</t>
  </si>
  <si>
    <t>pEC50</t>
  </si>
  <si>
    <t>Gq
/11</t>
  </si>
  <si>
    <t>G12
/13</t>
  </si>
  <si>
    <r>
      <t xml:space="preserve">Receptor
</t>
    </r>
    <r>
      <rPr>
        <sz val="11"/>
        <color theme="1"/>
        <rFont val="Calibri (Body)"/>
      </rPr>
      <t>(UniProt)</t>
    </r>
  </si>
  <si>
    <t>I-Gs-Log
EmEC</t>
  </si>
  <si>
    <t>I-Gi1-Log
EmEC</t>
  </si>
  <si>
    <t>I-Gi2-Log
EmEC</t>
  </si>
  <si>
    <t>I-Gz-Log
EmEC</t>
  </si>
  <si>
    <t>I-Gq-Log
EmEC</t>
  </si>
  <si>
    <t>I-G15-Log
EmEC</t>
  </si>
  <si>
    <t>B-Gs-Log
EmEC</t>
  </si>
  <si>
    <t>B-Gi1-Log
EmEC</t>
  </si>
  <si>
    <t>B-Gi2-Log
EmEC</t>
  </si>
  <si>
    <t>B-Gz-Log
EmEC</t>
  </si>
  <si>
    <t>B-Gq-Log
EmEC</t>
  </si>
  <si>
    <t>B-G15-Log
EmEC</t>
  </si>
  <si>
    <t>B-G11-Log
EmEC</t>
  </si>
  <si>
    <t>B-G14-Log
EmEC</t>
  </si>
  <si>
    <t>B-G12-Log
EmEC</t>
  </si>
  <si>
    <t>B-G13-Log
EmEC</t>
  </si>
  <si>
    <t>I-G13-Log
EmEC</t>
  </si>
  <si>
    <t>I-G12-Log
EmEC</t>
  </si>
  <si>
    <t>I-G14-Log
EmEC</t>
  </si>
  <si>
    <t>I-G11-Log
EmEC</t>
  </si>
  <si>
    <t>B-Gs-Log
EmEC-gn</t>
  </si>
  <si>
    <t>B-Gi1-Log
EmEC-gn</t>
  </si>
  <si>
    <t>B-Gi2-Log
EmEC-gn</t>
  </si>
  <si>
    <t>B-Gz-Log
EmEC-gn</t>
  </si>
  <si>
    <t>B-Gq-Log
EmEC-gn</t>
  </si>
  <si>
    <t>B-G11-Log
EmEC-gn</t>
  </si>
  <si>
    <t>B-G14-Log
EmEC-gn</t>
  </si>
  <si>
    <t>B-G15-Log
EmEC-gn</t>
  </si>
  <si>
    <t>B-G12-Log
EmEC-gn</t>
  </si>
  <si>
    <t>B-G13-Log
EmEC-gn</t>
  </si>
  <si>
    <t>I-Gs-Log
EmEC-gn</t>
  </si>
  <si>
    <t>I-Gi1-Log
EmEC-gn</t>
  </si>
  <si>
    <t>I-Gi2-Log
EmEC-gn</t>
  </si>
  <si>
    <t>I-Gz-Log
EmEC-gn</t>
  </si>
  <si>
    <t>I-Gq-Log
EmEC-gn</t>
  </si>
  <si>
    <t>I-G11-Log
EmEC-gn</t>
  </si>
  <si>
    <t>I-G14-Log
EmEC-gn</t>
  </si>
  <si>
    <t>I-G15-Log
EmEC-gn</t>
  </si>
  <si>
    <t>I-G12-Log
EmEC-gn</t>
  </si>
  <si>
    <t>I-G13-Log
EmEC-gn</t>
  </si>
  <si>
    <t>Log(Emax/EC50)</t>
  </si>
  <si>
    <t>Log(Emax/EC50)-gn</t>
  </si>
  <si>
    <t>FAM-Log(Emax/EC50)</t>
  </si>
  <si>
    <t>FAM-Log(Emax/EC50)-gn</t>
  </si>
  <si>
    <t>B-Gs/olf-Log
EmEC-MAX</t>
  </si>
  <si>
    <t>B-Gi/o-Log
EmEC-MAX</t>
  </si>
  <si>
    <t>B-Gq/11-Log
EmEC-MAX</t>
  </si>
  <si>
    <t>B-G12/13-Log
EmEC-MAX</t>
  </si>
  <si>
    <t>I-Gs/olf-Log
EmEC-MAX</t>
  </si>
  <si>
    <t>I-Gi/o-Log
EmEC-MAX</t>
  </si>
  <si>
    <t>I-Gq/11-Log
EmEC-MAX</t>
  </si>
  <si>
    <t>I-G12/13-Log
EmEC-MAX</t>
  </si>
  <si>
    <t>B-Gs/olf-Log
EmEC-AVG</t>
  </si>
  <si>
    <t>B-Gi/o-Log
EmEC-AVG</t>
  </si>
  <si>
    <t>B-Gq/11-Log
EmEC-AVG</t>
  </si>
  <si>
    <t>B-G12/13-Log
EmEC-AVG</t>
  </si>
  <si>
    <t>I-Gs/olf-Log
EmEC-AVG</t>
  </si>
  <si>
    <t>I-Gi/o-Log
EmEC-AVG</t>
  </si>
  <si>
    <t>I-Gq/11-Log
EmEC-AVG</t>
  </si>
  <si>
    <t>I-G12/13-Log
EmEC-AVG</t>
  </si>
  <si>
    <t>B-Gs/olf-Log
EmEC-MAX-gn</t>
  </si>
  <si>
    <t>B-Gi/o-Log
EmEC-MAX-gn</t>
  </si>
  <si>
    <t>B-Gq/11-Log
EmEC-MAX-gn</t>
  </si>
  <si>
    <t>B-G12/13-Log
EmEC-MAX-gn</t>
  </si>
  <si>
    <t>I-Gs/olf-Log
EmEC-MAX-gn</t>
  </si>
  <si>
    <t>I-Gi/o-Log
EmEC-MAX-gn</t>
  </si>
  <si>
    <t>I-Gq/11-Log
EmEC-MAX-gn</t>
  </si>
  <si>
    <t>I-G12/13-Log
EmEC-MAX-gn</t>
  </si>
  <si>
    <t>B-Gs/olf-Log
EmEC-AVG-gn</t>
  </si>
  <si>
    <t>B-Gi/o-Log
EmEC-AVG-gn</t>
  </si>
  <si>
    <t>B-Gq/11-Log
EmEC-AVG-gn</t>
  </si>
  <si>
    <t>B-G12/13-Log
EmEC-AVG-gn</t>
  </si>
  <si>
    <t>I-Gs/olf-Log
EmEC-AVG-gn</t>
  </si>
  <si>
    <t>I-Gi/o-Log
EmEC-AVG-gn</t>
  </si>
  <si>
    <t>I-Gq/11-Log
EmEC-AVG-gn</t>
  </si>
  <si>
    <t>I-G12/13-Log
EmEC-AVG-gn</t>
  </si>
  <si>
    <r>
      <t>5-HT</t>
    </r>
    <r>
      <rPr>
        <vertAlign val="subscript"/>
        <sz val="7"/>
        <color theme="1"/>
        <rFont val="Helvetica"/>
        <family val="2"/>
      </rPr>
      <t>1B</t>
    </r>
  </si>
  <si>
    <r>
      <t>5-HT</t>
    </r>
    <r>
      <rPr>
        <vertAlign val="subscript"/>
        <sz val="7"/>
        <color theme="1"/>
        <rFont val="Helvetica"/>
        <family val="2"/>
      </rPr>
      <t>1D</t>
    </r>
  </si>
  <si>
    <r>
      <t>5-HT</t>
    </r>
    <r>
      <rPr>
        <vertAlign val="subscript"/>
        <sz val="7"/>
        <color theme="1"/>
        <rFont val="Helvetica"/>
        <family val="2"/>
      </rPr>
      <t>1E</t>
    </r>
  </si>
  <si>
    <r>
      <t>5-HT</t>
    </r>
    <r>
      <rPr>
        <vertAlign val="subscript"/>
        <sz val="7"/>
        <color theme="1"/>
        <rFont val="Helvetica"/>
        <family val="2"/>
      </rPr>
      <t>1F</t>
    </r>
  </si>
  <si>
    <r>
      <t>5-HT</t>
    </r>
    <r>
      <rPr>
        <vertAlign val="subscript"/>
        <sz val="7"/>
        <color theme="1"/>
        <rFont val="Helvetica"/>
        <family val="2"/>
      </rPr>
      <t>2A</t>
    </r>
  </si>
  <si>
    <r>
      <t>5-HT</t>
    </r>
    <r>
      <rPr>
        <vertAlign val="subscript"/>
        <sz val="7"/>
        <color theme="1"/>
        <rFont val="Helvetica"/>
        <family val="2"/>
      </rPr>
      <t>2B</t>
    </r>
  </si>
  <si>
    <r>
      <t>5-HT</t>
    </r>
    <r>
      <rPr>
        <vertAlign val="subscript"/>
        <sz val="7"/>
        <color theme="1"/>
        <rFont val="Helvetica"/>
        <family val="2"/>
      </rPr>
      <t>2C</t>
    </r>
  </si>
  <si>
    <r>
      <t>5-HT</t>
    </r>
    <r>
      <rPr>
        <vertAlign val="subscript"/>
        <sz val="7"/>
        <color theme="1"/>
        <rFont val="Helvetica"/>
        <family val="2"/>
      </rPr>
      <t>4</t>
    </r>
  </si>
  <si>
    <r>
      <t>5-HT</t>
    </r>
    <r>
      <rPr>
        <vertAlign val="subscript"/>
        <sz val="7"/>
        <color theme="1"/>
        <rFont val="Helvetica"/>
        <family val="2"/>
      </rPr>
      <t>6</t>
    </r>
  </si>
  <si>
    <r>
      <t>5-HT</t>
    </r>
    <r>
      <rPr>
        <vertAlign val="subscript"/>
        <sz val="7"/>
        <color theme="1"/>
        <rFont val="Helvetica"/>
        <family val="2"/>
      </rPr>
      <t>7</t>
    </r>
  </si>
  <si>
    <r>
      <t>A</t>
    </r>
    <r>
      <rPr>
        <vertAlign val="subscript"/>
        <sz val="7"/>
        <color theme="1"/>
        <rFont val="Helvetica"/>
        <family val="2"/>
      </rPr>
      <t>1</t>
    </r>
  </si>
  <si>
    <r>
      <t>A</t>
    </r>
    <r>
      <rPr>
        <vertAlign val="subscript"/>
        <sz val="7"/>
        <color theme="1"/>
        <rFont val="Helvetica"/>
        <family val="2"/>
      </rPr>
      <t>2A</t>
    </r>
  </si>
  <si>
    <r>
      <t>A</t>
    </r>
    <r>
      <rPr>
        <vertAlign val="subscript"/>
        <sz val="7"/>
        <color theme="1"/>
        <rFont val="Helvetica"/>
        <family val="2"/>
      </rPr>
      <t>2B</t>
    </r>
  </si>
  <si>
    <r>
      <t>A</t>
    </r>
    <r>
      <rPr>
        <vertAlign val="subscript"/>
        <sz val="7"/>
        <color theme="1"/>
        <rFont val="Helvetica"/>
        <family val="2"/>
      </rPr>
      <t>3</t>
    </r>
  </si>
  <si>
    <r>
      <t>M</t>
    </r>
    <r>
      <rPr>
        <vertAlign val="subscript"/>
        <sz val="7"/>
        <color theme="1"/>
        <rFont val="Helvetica"/>
        <family val="2"/>
      </rPr>
      <t>1</t>
    </r>
  </si>
  <si>
    <r>
      <t>M</t>
    </r>
    <r>
      <rPr>
        <vertAlign val="subscript"/>
        <sz val="7"/>
        <color theme="1"/>
        <rFont val="Helvetica"/>
        <family val="2"/>
      </rPr>
      <t>2</t>
    </r>
  </si>
  <si>
    <r>
      <t>M</t>
    </r>
    <r>
      <rPr>
        <vertAlign val="subscript"/>
        <sz val="7"/>
        <color theme="1"/>
        <rFont val="Helvetica"/>
        <family val="2"/>
      </rPr>
      <t>3</t>
    </r>
  </si>
  <si>
    <r>
      <t>M</t>
    </r>
    <r>
      <rPr>
        <vertAlign val="subscript"/>
        <sz val="7"/>
        <color theme="1"/>
        <rFont val="Helvetica"/>
        <family val="2"/>
      </rPr>
      <t>4</t>
    </r>
  </si>
  <si>
    <r>
      <t>M</t>
    </r>
    <r>
      <rPr>
        <vertAlign val="subscript"/>
        <sz val="7"/>
        <color theme="1"/>
        <rFont val="Helvetica"/>
        <family val="2"/>
      </rPr>
      <t>5</t>
    </r>
  </si>
  <si>
    <r>
      <t>α</t>
    </r>
    <r>
      <rPr>
        <vertAlign val="subscript"/>
        <sz val="7"/>
        <color theme="1"/>
        <rFont val="Helvetica"/>
        <family val="2"/>
      </rPr>
      <t>1A</t>
    </r>
  </si>
  <si>
    <r>
      <t>α</t>
    </r>
    <r>
      <rPr>
        <vertAlign val="subscript"/>
        <sz val="7"/>
        <color theme="1"/>
        <rFont val="Helvetica"/>
        <family val="2"/>
      </rPr>
      <t>1B</t>
    </r>
  </si>
  <si>
    <r>
      <t>α</t>
    </r>
    <r>
      <rPr>
        <vertAlign val="subscript"/>
        <sz val="7"/>
        <color theme="1"/>
        <rFont val="Helvetica"/>
        <family val="2"/>
      </rPr>
      <t>1D</t>
    </r>
  </si>
  <si>
    <r>
      <t>α</t>
    </r>
    <r>
      <rPr>
        <vertAlign val="subscript"/>
        <sz val="7"/>
        <color theme="1"/>
        <rFont val="Helvetica"/>
        <family val="2"/>
      </rPr>
      <t>2A</t>
    </r>
  </si>
  <si>
    <r>
      <t>α</t>
    </r>
    <r>
      <rPr>
        <vertAlign val="subscript"/>
        <sz val="7"/>
        <color theme="1"/>
        <rFont val="Helvetica"/>
        <family val="2"/>
      </rPr>
      <t>2B</t>
    </r>
  </si>
  <si>
    <r>
      <t>α</t>
    </r>
    <r>
      <rPr>
        <vertAlign val="subscript"/>
        <sz val="7"/>
        <color theme="1"/>
        <rFont val="Helvetica"/>
        <family val="2"/>
      </rPr>
      <t>2C</t>
    </r>
  </si>
  <si>
    <r>
      <t>β</t>
    </r>
    <r>
      <rPr>
        <vertAlign val="subscript"/>
        <sz val="7"/>
        <color theme="1"/>
        <rFont val="Helvetica"/>
        <family val="2"/>
      </rPr>
      <t>1</t>
    </r>
  </si>
  <si>
    <r>
      <t>β</t>
    </r>
    <r>
      <rPr>
        <vertAlign val="subscript"/>
        <sz val="7"/>
        <color theme="1"/>
        <rFont val="Helvetica"/>
        <family val="2"/>
      </rPr>
      <t>2</t>
    </r>
  </si>
  <si>
    <r>
      <t>β</t>
    </r>
    <r>
      <rPr>
        <vertAlign val="subscript"/>
        <sz val="7"/>
        <color theme="1"/>
        <rFont val="Helvetica"/>
        <family val="2"/>
      </rPr>
      <t>3</t>
    </r>
  </si>
  <si>
    <r>
      <t>AT</t>
    </r>
    <r>
      <rPr>
        <vertAlign val="subscript"/>
        <sz val="7"/>
        <color theme="1"/>
        <rFont val="Helvetica"/>
        <family val="2"/>
      </rPr>
      <t>1</t>
    </r>
  </si>
  <si>
    <r>
      <t>B</t>
    </r>
    <r>
      <rPr>
        <vertAlign val="subscript"/>
        <sz val="7"/>
        <color theme="1"/>
        <rFont val="Helvetica"/>
        <family val="2"/>
      </rPr>
      <t>1</t>
    </r>
  </si>
  <si>
    <r>
      <t>B</t>
    </r>
    <r>
      <rPr>
        <vertAlign val="subscript"/>
        <sz val="7"/>
        <color theme="1"/>
        <rFont val="Helvetica"/>
        <family val="2"/>
      </rPr>
      <t>2</t>
    </r>
  </si>
  <si>
    <r>
      <t>C5a</t>
    </r>
    <r>
      <rPr>
        <vertAlign val="subscript"/>
        <sz val="7"/>
        <color theme="1"/>
        <rFont val="Helvetica"/>
        <family val="2"/>
      </rPr>
      <t>1</t>
    </r>
  </si>
  <si>
    <t>CT</t>
  </si>
  <si>
    <r>
      <t>AMY</t>
    </r>
    <r>
      <rPr>
        <vertAlign val="subscript"/>
        <sz val="7"/>
        <color theme="1"/>
        <rFont val="Helvetica"/>
        <family val="2"/>
      </rPr>
      <t>3</t>
    </r>
    <r>
      <rPr>
        <sz val="12"/>
        <color theme="1"/>
        <rFont val="Calibri"/>
        <family val="2"/>
        <scheme val="minor"/>
      </rPr>
      <t/>
    </r>
  </si>
  <si>
    <t>CALCR+RAMP3</t>
  </si>
  <si>
    <r>
      <t>CCK</t>
    </r>
    <r>
      <rPr>
        <vertAlign val="subscript"/>
        <sz val="7"/>
        <color theme="1"/>
        <rFont val="Helvetica"/>
        <family val="2"/>
      </rPr>
      <t>1</t>
    </r>
  </si>
  <si>
    <r>
      <t>CysLT</t>
    </r>
    <r>
      <rPr>
        <vertAlign val="subscript"/>
        <sz val="7"/>
        <color theme="1"/>
        <rFont val="Helvetica"/>
        <family val="2"/>
      </rPr>
      <t>1</t>
    </r>
  </si>
  <si>
    <r>
      <t>CysLT</t>
    </r>
    <r>
      <rPr>
        <vertAlign val="subscript"/>
        <sz val="7"/>
        <color theme="1"/>
        <rFont val="Helvetica"/>
        <family val="2"/>
      </rPr>
      <t>2</t>
    </r>
  </si>
  <si>
    <r>
      <t>CB</t>
    </r>
    <r>
      <rPr>
        <vertAlign val="subscript"/>
        <sz val="7"/>
        <color theme="1"/>
        <rFont val="Helvetica"/>
        <family val="2"/>
      </rPr>
      <t>1</t>
    </r>
  </si>
  <si>
    <r>
      <t>CB</t>
    </r>
    <r>
      <rPr>
        <vertAlign val="subscript"/>
        <sz val="7"/>
        <color theme="1"/>
        <rFont val="Helvetica"/>
        <family val="2"/>
      </rPr>
      <t>2</t>
    </r>
  </si>
  <si>
    <r>
      <t>CRF</t>
    </r>
    <r>
      <rPr>
        <vertAlign val="subscript"/>
        <sz val="7"/>
        <color theme="1"/>
        <rFont val="Helvetica"/>
        <family val="2"/>
      </rPr>
      <t>1</t>
    </r>
  </si>
  <si>
    <r>
      <t>CRF</t>
    </r>
    <r>
      <rPr>
        <vertAlign val="subscript"/>
        <sz val="7"/>
        <color theme="1"/>
        <rFont val="Helvetica"/>
        <family val="2"/>
      </rPr>
      <t>2</t>
    </r>
  </si>
  <si>
    <r>
      <t>D</t>
    </r>
    <r>
      <rPr>
        <vertAlign val="subscript"/>
        <sz val="7"/>
        <color theme="1"/>
        <rFont val="Helvetica"/>
        <family val="2"/>
      </rPr>
      <t>1</t>
    </r>
  </si>
  <si>
    <r>
      <t>D</t>
    </r>
    <r>
      <rPr>
        <vertAlign val="subscript"/>
        <sz val="7"/>
        <color theme="1"/>
        <rFont val="Helvetica"/>
        <family val="2"/>
      </rPr>
      <t>2</t>
    </r>
  </si>
  <si>
    <r>
      <t>D</t>
    </r>
    <r>
      <rPr>
        <vertAlign val="subscript"/>
        <sz val="7"/>
        <color theme="1"/>
        <rFont val="Helvetica"/>
        <family val="2"/>
      </rPr>
      <t>3</t>
    </r>
  </si>
  <si>
    <r>
      <t>D</t>
    </r>
    <r>
      <rPr>
        <vertAlign val="subscript"/>
        <sz val="7"/>
        <color theme="1"/>
        <rFont val="Helvetica"/>
        <family val="2"/>
      </rPr>
      <t>4</t>
    </r>
  </si>
  <si>
    <r>
      <t>D</t>
    </r>
    <r>
      <rPr>
        <vertAlign val="subscript"/>
        <sz val="7"/>
        <color theme="1"/>
        <rFont val="Helvetica"/>
        <family val="2"/>
      </rPr>
      <t>5</t>
    </r>
  </si>
  <si>
    <r>
      <t>ET</t>
    </r>
    <r>
      <rPr>
        <vertAlign val="subscript"/>
        <sz val="7"/>
        <color theme="1"/>
        <rFont val="Helvetica"/>
        <family val="2"/>
      </rPr>
      <t>A</t>
    </r>
  </si>
  <si>
    <r>
      <t>ET</t>
    </r>
    <r>
      <rPr>
        <vertAlign val="subscript"/>
        <sz val="7"/>
        <color theme="1"/>
        <rFont val="Helvetica"/>
        <family val="2"/>
      </rPr>
      <t>B</t>
    </r>
  </si>
  <si>
    <t>FFA1</t>
  </si>
  <si>
    <t>FFA2</t>
  </si>
  <si>
    <t>FFA3</t>
  </si>
  <si>
    <t>FFA4</t>
  </si>
  <si>
    <t>FPR2/ALX</t>
  </si>
  <si>
    <r>
      <t>GAL</t>
    </r>
    <r>
      <rPr>
        <vertAlign val="subscript"/>
        <sz val="7"/>
        <color theme="1"/>
        <rFont val="Helvetica"/>
        <family val="2"/>
      </rPr>
      <t>1</t>
    </r>
  </si>
  <si>
    <r>
      <t>GAL</t>
    </r>
    <r>
      <rPr>
        <vertAlign val="subscript"/>
        <sz val="7"/>
        <color theme="1"/>
        <rFont val="Helvetica"/>
        <family val="2"/>
      </rPr>
      <t>2</t>
    </r>
  </si>
  <si>
    <r>
      <t>GAL</t>
    </r>
    <r>
      <rPr>
        <vertAlign val="subscript"/>
        <sz val="7"/>
        <color theme="1"/>
        <rFont val="Helvetica"/>
        <family val="2"/>
      </rPr>
      <t>3</t>
    </r>
  </si>
  <si>
    <r>
      <t>CCK</t>
    </r>
    <r>
      <rPr>
        <vertAlign val="subscript"/>
        <sz val="7"/>
        <color theme="1"/>
        <rFont val="Helvetica"/>
        <family val="2"/>
      </rPr>
      <t>2</t>
    </r>
  </si>
  <si>
    <t>GLP-1</t>
  </si>
  <si>
    <t>GLP-2</t>
  </si>
  <si>
    <r>
      <t>GnRH</t>
    </r>
    <r>
      <rPr>
        <vertAlign val="subscript"/>
        <sz val="7"/>
        <color theme="1"/>
        <rFont val="Helvetica"/>
        <family val="2"/>
      </rPr>
      <t>1</t>
    </r>
  </si>
  <si>
    <t>GPBA</t>
  </si>
  <si>
    <r>
      <t>mGlu</t>
    </r>
    <r>
      <rPr>
        <vertAlign val="subscript"/>
        <sz val="7"/>
        <color theme="1"/>
        <rFont val="Helvetica"/>
        <family val="2"/>
      </rPr>
      <t>2</t>
    </r>
  </si>
  <si>
    <r>
      <t>mGlu</t>
    </r>
    <r>
      <rPr>
        <vertAlign val="subscript"/>
        <sz val="7"/>
        <color theme="1"/>
        <rFont val="Helvetica"/>
        <family val="2"/>
      </rPr>
      <t>4</t>
    </r>
  </si>
  <si>
    <r>
      <t>mGlu</t>
    </r>
    <r>
      <rPr>
        <vertAlign val="subscript"/>
        <sz val="7"/>
        <color theme="1"/>
        <rFont val="Helvetica"/>
        <family val="2"/>
      </rPr>
      <t>5</t>
    </r>
  </si>
  <si>
    <r>
      <t>mGlu</t>
    </r>
    <r>
      <rPr>
        <vertAlign val="subscript"/>
        <sz val="7"/>
        <color theme="1"/>
        <rFont val="Helvetica"/>
        <family val="2"/>
      </rPr>
      <t>6</t>
    </r>
  </si>
  <si>
    <r>
      <t>mGlu</t>
    </r>
    <r>
      <rPr>
        <vertAlign val="subscript"/>
        <sz val="7"/>
        <color theme="1"/>
        <rFont val="Helvetica"/>
        <family val="2"/>
      </rPr>
      <t>8</t>
    </r>
  </si>
  <si>
    <r>
      <t>BB</t>
    </r>
    <r>
      <rPr>
        <vertAlign val="subscript"/>
        <sz val="7"/>
        <color theme="1"/>
        <rFont val="Helvetica"/>
        <family val="2"/>
      </rPr>
      <t>2</t>
    </r>
  </si>
  <si>
    <r>
      <t>HCA</t>
    </r>
    <r>
      <rPr>
        <vertAlign val="subscript"/>
        <sz val="7"/>
        <color theme="1"/>
        <rFont val="Helvetica"/>
        <family val="2"/>
      </rPr>
      <t>2</t>
    </r>
  </si>
  <si>
    <r>
      <t>HCA</t>
    </r>
    <r>
      <rPr>
        <vertAlign val="subscript"/>
        <sz val="7"/>
        <color theme="1"/>
        <rFont val="Helvetica"/>
        <family val="2"/>
      </rPr>
      <t>3</t>
    </r>
  </si>
  <si>
    <r>
      <t>H</t>
    </r>
    <r>
      <rPr>
        <vertAlign val="subscript"/>
        <sz val="7"/>
        <color theme="1"/>
        <rFont val="Helvetica"/>
        <family val="2"/>
      </rPr>
      <t>1</t>
    </r>
  </si>
  <si>
    <r>
      <t>H</t>
    </r>
    <r>
      <rPr>
        <vertAlign val="subscript"/>
        <sz val="7"/>
        <color theme="1"/>
        <rFont val="Helvetica"/>
        <family val="2"/>
      </rPr>
      <t>2</t>
    </r>
  </si>
  <si>
    <r>
      <t>H</t>
    </r>
    <r>
      <rPr>
        <vertAlign val="subscript"/>
        <sz val="7"/>
        <color theme="1"/>
        <rFont val="Helvetica"/>
        <family val="2"/>
      </rPr>
      <t>3</t>
    </r>
  </si>
  <si>
    <r>
      <t>H</t>
    </r>
    <r>
      <rPr>
        <vertAlign val="subscript"/>
        <sz val="7"/>
        <color theme="1"/>
        <rFont val="Helvetica"/>
        <family val="2"/>
      </rPr>
      <t>4</t>
    </r>
  </si>
  <si>
    <r>
      <t>LPA</t>
    </r>
    <r>
      <rPr>
        <vertAlign val="subscript"/>
        <sz val="7"/>
        <color theme="1"/>
        <rFont val="Helvetica"/>
        <family val="2"/>
      </rPr>
      <t>1</t>
    </r>
  </si>
  <si>
    <r>
      <t>LPA</t>
    </r>
    <r>
      <rPr>
        <vertAlign val="subscript"/>
        <sz val="7"/>
        <color theme="1"/>
        <rFont val="Helvetica"/>
        <family val="2"/>
      </rPr>
      <t>2</t>
    </r>
  </si>
  <si>
    <r>
      <t>LPA</t>
    </r>
    <r>
      <rPr>
        <vertAlign val="subscript"/>
        <sz val="7"/>
        <color theme="1"/>
        <rFont val="Helvetica"/>
        <family val="2"/>
      </rPr>
      <t>3</t>
    </r>
  </si>
  <si>
    <r>
      <t>LPA</t>
    </r>
    <r>
      <rPr>
        <vertAlign val="subscript"/>
        <sz val="7"/>
        <color theme="1"/>
        <rFont val="Helvetica"/>
        <family val="2"/>
      </rPr>
      <t>4</t>
    </r>
  </si>
  <si>
    <r>
      <t>LPA</t>
    </r>
    <r>
      <rPr>
        <vertAlign val="subscript"/>
        <sz val="7"/>
        <color theme="1"/>
        <rFont val="Helvetica"/>
        <family val="2"/>
      </rPr>
      <t>5</t>
    </r>
  </si>
  <si>
    <r>
      <t>LPA</t>
    </r>
    <r>
      <rPr>
        <vertAlign val="subscript"/>
        <sz val="7"/>
        <color theme="1"/>
        <rFont val="Helvetica"/>
        <family val="2"/>
      </rPr>
      <t>6</t>
    </r>
  </si>
  <si>
    <r>
      <t>BLT</t>
    </r>
    <r>
      <rPr>
        <vertAlign val="subscript"/>
        <sz val="7"/>
        <color theme="1"/>
        <rFont val="Helvetica"/>
        <family val="2"/>
      </rPr>
      <t>1</t>
    </r>
  </si>
  <si>
    <r>
      <t>BLT</t>
    </r>
    <r>
      <rPr>
        <vertAlign val="subscript"/>
        <sz val="7"/>
        <color theme="1"/>
        <rFont val="Helvetica"/>
        <family val="2"/>
      </rPr>
      <t>2</t>
    </r>
  </si>
  <si>
    <r>
      <t>MC</t>
    </r>
    <r>
      <rPr>
        <vertAlign val="subscript"/>
        <sz val="7"/>
        <color theme="1"/>
        <rFont val="Helvetica"/>
        <family val="2"/>
      </rPr>
      <t>3</t>
    </r>
  </si>
  <si>
    <r>
      <t>MC</t>
    </r>
    <r>
      <rPr>
        <vertAlign val="subscript"/>
        <sz val="7"/>
        <color theme="1"/>
        <rFont val="Helvetica"/>
        <family val="2"/>
      </rPr>
      <t>4</t>
    </r>
  </si>
  <si>
    <r>
      <t>MC</t>
    </r>
    <r>
      <rPr>
        <vertAlign val="subscript"/>
        <sz val="7"/>
        <color theme="1"/>
        <rFont val="Helvetica"/>
        <family val="2"/>
      </rPr>
      <t>5</t>
    </r>
  </si>
  <si>
    <r>
      <t>MCH</t>
    </r>
    <r>
      <rPr>
        <vertAlign val="subscript"/>
        <sz val="7"/>
        <color theme="1"/>
        <rFont val="Helvetica"/>
        <family val="2"/>
      </rPr>
      <t>1</t>
    </r>
  </si>
  <si>
    <r>
      <t>MCH</t>
    </r>
    <r>
      <rPr>
        <vertAlign val="subscript"/>
        <sz val="7"/>
        <color theme="1"/>
        <rFont val="Helvetica"/>
        <family val="2"/>
      </rPr>
      <t>2</t>
    </r>
  </si>
  <si>
    <r>
      <t>MC</t>
    </r>
    <r>
      <rPr>
        <vertAlign val="subscript"/>
        <sz val="7"/>
        <color theme="1"/>
        <rFont val="Helvetica"/>
        <family val="2"/>
      </rPr>
      <t>1</t>
    </r>
  </si>
  <si>
    <t>motilin</t>
  </si>
  <si>
    <r>
      <t>MT</t>
    </r>
    <r>
      <rPr>
        <vertAlign val="subscript"/>
        <sz val="7"/>
        <color theme="1"/>
        <rFont val="Helvetica"/>
        <family val="2"/>
      </rPr>
      <t>1</t>
    </r>
  </si>
  <si>
    <r>
      <t>MT</t>
    </r>
    <r>
      <rPr>
        <vertAlign val="subscript"/>
        <sz val="7"/>
        <color theme="1"/>
        <rFont val="Helvetica"/>
        <family val="2"/>
      </rPr>
      <t>2</t>
    </r>
  </si>
  <si>
    <r>
      <t>NK</t>
    </r>
    <r>
      <rPr>
        <vertAlign val="subscript"/>
        <sz val="7"/>
        <color theme="1"/>
        <rFont val="Helvetica"/>
        <family val="2"/>
      </rPr>
      <t>1</t>
    </r>
  </si>
  <si>
    <r>
      <t>NK</t>
    </r>
    <r>
      <rPr>
        <vertAlign val="subscript"/>
        <sz val="7"/>
        <color theme="1"/>
        <rFont val="Helvetica"/>
        <family val="2"/>
      </rPr>
      <t>2</t>
    </r>
  </si>
  <si>
    <r>
      <t>NK</t>
    </r>
    <r>
      <rPr>
        <vertAlign val="subscript"/>
        <sz val="7"/>
        <color theme="1"/>
        <rFont val="Helvetica"/>
        <family val="2"/>
      </rPr>
      <t>3</t>
    </r>
  </si>
  <si>
    <r>
      <t>BB</t>
    </r>
    <r>
      <rPr>
        <vertAlign val="subscript"/>
        <sz val="7"/>
        <color theme="1"/>
        <rFont val="Helvetica"/>
        <family val="2"/>
      </rPr>
      <t>1</t>
    </r>
  </si>
  <si>
    <t>NMU1</t>
  </si>
  <si>
    <t>NMU2</t>
  </si>
  <si>
    <r>
      <t>Y</t>
    </r>
    <r>
      <rPr>
        <vertAlign val="subscript"/>
        <sz val="7"/>
        <color theme="1"/>
        <rFont val="Helvetica"/>
        <family val="2"/>
      </rPr>
      <t>1</t>
    </r>
  </si>
  <si>
    <r>
      <t>Y</t>
    </r>
    <r>
      <rPr>
        <vertAlign val="subscript"/>
        <sz val="7"/>
        <color theme="1"/>
        <rFont val="Helvetica"/>
        <family val="2"/>
      </rPr>
      <t>5</t>
    </r>
  </si>
  <si>
    <r>
      <t>NTS</t>
    </r>
    <r>
      <rPr>
        <vertAlign val="subscript"/>
        <sz val="7"/>
        <color theme="1"/>
        <rFont val="Helvetica"/>
        <family val="2"/>
      </rPr>
      <t>1</t>
    </r>
  </si>
  <si>
    <t>𝛅</t>
  </si>
  <si>
    <t>𝜅</t>
  </si>
  <si>
    <t>μ</t>
  </si>
  <si>
    <r>
      <t>OX</t>
    </r>
    <r>
      <rPr>
        <vertAlign val="subscript"/>
        <sz val="7"/>
        <color theme="1"/>
        <rFont val="Helvetica"/>
        <family val="2"/>
      </rPr>
      <t>1</t>
    </r>
  </si>
  <si>
    <r>
      <t>OX</t>
    </r>
    <r>
      <rPr>
        <vertAlign val="subscript"/>
        <sz val="7"/>
        <color theme="1"/>
        <rFont val="Helvetica"/>
        <family val="2"/>
      </rPr>
      <t>2</t>
    </r>
  </si>
  <si>
    <t>OT</t>
  </si>
  <si>
    <r>
      <t>P2Y</t>
    </r>
    <r>
      <rPr>
        <vertAlign val="subscript"/>
        <sz val="7"/>
        <color theme="1"/>
        <rFont val="Helvetica"/>
        <family val="2"/>
      </rPr>
      <t>1</t>
    </r>
  </si>
  <si>
    <r>
      <t>P2Y</t>
    </r>
    <r>
      <rPr>
        <vertAlign val="subscript"/>
        <sz val="7"/>
        <color theme="1"/>
        <rFont val="Helvetica"/>
        <family val="2"/>
      </rPr>
      <t>2</t>
    </r>
  </si>
  <si>
    <r>
      <t>P2Y</t>
    </r>
    <r>
      <rPr>
        <vertAlign val="subscript"/>
        <sz val="7"/>
        <color theme="1"/>
        <rFont val="Helvetica"/>
        <family val="2"/>
      </rPr>
      <t>4</t>
    </r>
  </si>
  <si>
    <r>
      <t>P2Y</t>
    </r>
    <r>
      <rPr>
        <vertAlign val="subscript"/>
        <sz val="7"/>
        <color theme="1"/>
        <rFont val="Helvetica"/>
        <family val="2"/>
      </rPr>
      <t>6</t>
    </r>
  </si>
  <si>
    <r>
      <t>P2RY</t>
    </r>
    <r>
      <rPr>
        <vertAlign val="subscript"/>
        <sz val="7"/>
        <color theme="1"/>
        <rFont val="Helvetica"/>
        <family val="2"/>
      </rPr>
      <t>10</t>
    </r>
  </si>
  <si>
    <r>
      <t>P2Y</t>
    </r>
    <r>
      <rPr>
        <vertAlign val="subscript"/>
        <sz val="7"/>
        <color theme="1"/>
        <rFont val="Helvetica"/>
        <family val="2"/>
      </rPr>
      <t>11</t>
    </r>
  </si>
  <si>
    <r>
      <t>P2Y</t>
    </r>
    <r>
      <rPr>
        <vertAlign val="subscript"/>
        <sz val="7"/>
        <color theme="1"/>
        <rFont val="Helvetica"/>
        <family val="2"/>
      </rPr>
      <t>12</t>
    </r>
  </si>
  <si>
    <r>
      <t>P2Y</t>
    </r>
    <r>
      <rPr>
        <vertAlign val="subscript"/>
        <sz val="7"/>
        <color theme="1"/>
        <rFont val="Helvetica"/>
        <family val="2"/>
      </rPr>
      <t>13</t>
    </r>
  </si>
  <si>
    <r>
      <t>P2Y</t>
    </r>
    <r>
      <rPr>
        <vertAlign val="subscript"/>
        <sz val="7"/>
        <color theme="1"/>
        <rFont val="Helvetica"/>
        <family val="2"/>
      </rPr>
      <t>14</t>
    </r>
  </si>
  <si>
    <r>
      <t>PAC</t>
    </r>
    <r>
      <rPr>
        <vertAlign val="subscript"/>
        <sz val="7"/>
        <color theme="1"/>
        <rFont val="Helvetica"/>
        <family val="2"/>
      </rPr>
      <t>1</t>
    </r>
  </si>
  <si>
    <r>
      <t>DP</t>
    </r>
    <r>
      <rPr>
        <vertAlign val="subscript"/>
        <sz val="7"/>
        <color theme="1"/>
        <rFont val="Helvetica"/>
        <family val="2"/>
      </rPr>
      <t>1</t>
    </r>
  </si>
  <si>
    <r>
      <t>EP</t>
    </r>
    <r>
      <rPr>
        <vertAlign val="subscript"/>
        <sz val="7"/>
        <color theme="1"/>
        <rFont val="Helvetica"/>
        <family val="2"/>
      </rPr>
      <t>1</t>
    </r>
  </si>
  <si>
    <r>
      <t>EP</t>
    </r>
    <r>
      <rPr>
        <vertAlign val="subscript"/>
        <sz val="7"/>
        <color theme="1"/>
        <rFont val="Helvetica"/>
        <family val="2"/>
      </rPr>
      <t>2</t>
    </r>
  </si>
  <si>
    <r>
      <t>EP</t>
    </r>
    <r>
      <rPr>
        <vertAlign val="subscript"/>
        <sz val="7"/>
        <color theme="1"/>
        <rFont val="Helvetica"/>
        <family val="2"/>
      </rPr>
      <t>3</t>
    </r>
  </si>
  <si>
    <r>
      <t>EP</t>
    </r>
    <r>
      <rPr>
        <vertAlign val="subscript"/>
        <sz val="7"/>
        <color theme="1"/>
        <rFont val="Helvetica"/>
        <family val="2"/>
      </rPr>
      <t>4</t>
    </r>
  </si>
  <si>
    <t>FP</t>
  </si>
  <si>
    <t>IP</t>
  </si>
  <si>
    <t>PrRP</t>
  </si>
  <si>
    <t>PAF</t>
  </si>
  <si>
    <t>PTH1</t>
  </si>
  <si>
    <t>PTH2</t>
  </si>
  <si>
    <r>
      <t>S1P</t>
    </r>
    <r>
      <rPr>
        <vertAlign val="subscript"/>
        <sz val="7"/>
        <color theme="1"/>
        <rFont val="Helvetica"/>
        <family val="2"/>
      </rPr>
      <t>1</t>
    </r>
  </si>
  <si>
    <r>
      <t>S1P</t>
    </r>
    <r>
      <rPr>
        <vertAlign val="subscript"/>
        <sz val="7"/>
        <color theme="1"/>
        <rFont val="Helvetica"/>
        <family val="2"/>
      </rPr>
      <t>2</t>
    </r>
  </si>
  <si>
    <r>
      <t>S1P</t>
    </r>
    <r>
      <rPr>
        <vertAlign val="subscript"/>
        <sz val="7"/>
        <color theme="1"/>
        <rFont val="Helvetica"/>
        <family val="2"/>
      </rPr>
      <t>3</t>
    </r>
  </si>
  <si>
    <r>
      <t>S1P</t>
    </r>
    <r>
      <rPr>
        <vertAlign val="subscript"/>
        <sz val="7"/>
        <color theme="1"/>
        <rFont val="Helvetica"/>
        <family val="2"/>
      </rPr>
      <t>5</t>
    </r>
  </si>
  <si>
    <t>SST1</t>
  </si>
  <si>
    <t>SST2</t>
  </si>
  <si>
    <t>SST3</t>
  </si>
  <si>
    <t>SST4</t>
  </si>
  <si>
    <t>SST5</t>
  </si>
  <si>
    <t>TP</t>
  </si>
  <si>
    <r>
      <t>TRH</t>
    </r>
    <r>
      <rPr>
        <vertAlign val="subscript"/>
        <sz val="7"/>
        <color theme="1"/>
        <rFont val="Helvetica"/>
        <family val="2"/>
      </rPr>
      <t>1</t>
    </r>
  </si>
  <si>
    <t>UT</t>
  </si>
  <si>
    <r>
      <t>V</t>
    </r>
    <r>
      <rPr>
        <vertAlign val="subscript"/>
        <sz val="7"/>
        <color theme="1"/>
        <rFont val="Helvetica"/>
        <family val="2"/>
      </rPr>
      <t>1A</t>
    </r>
  </si>
  <si>
    <r>
      <t>V</t>
    </r>
    <r>
      <rPr>
        <vertAlign val="subscript"/>
        <sz val="7"/>
        <color theme="1"/>
        <rFont val="Helvetica"/>
        <family val="2"/>
      </rPr>
      <t>1B</t>
    </r>
  </si>
  <si>
    <r>
      <t>V</t>
    </r>
    <r>
      <rPr>
        <vertAlign val="subscript"/>
        <sz val="7"/>
        <color theme="1"/>
        <rFont val="Helvetica"/>
        <family val="2"/>
      </rPr>
      <t>2</t>
    </r>
  </si>
  <si>
    <r>
      <t>VPAC</t>
    </r>
    <r>
      <rPr>
        <vertAlign val="subscript"/>
        <sz val="7"/>
        <color theme="1"/>
        <rFont val="Helvetica"/>
        <family val="2"/>
      </rPr>
      <t>1</t>
    </r>
  </si>
  <si>
    <t>~7.657</t>
  </si>
  <si>
    <t>Non-
coupling</t>
  </si>
  <si>
    <t>B-pEC50
&gt;1.4SD
βarr2
/GRK2</t>
  </si>
  <si>
    <t>B-pEC50
&gt;1.4SD
βarr2</t>
  </si>
  <si>
    <t>B-pEC50
&gt;1.4SD
βarr1
/GRK2</t>
  </si>
  <si>
    <t>B-pEC50
&gt;1.4SD
G13</t>
  </si>
  <si>
    <t>B-pEC50
&gt;1.4SD
G12</t>
  </si>
  <si>
    <t>B-pEC50
&gt;1.4SD
G15</t>
  </si>
  <si>
    <t>B-pEC50
&gt;1.4SD
G14</t>
  </si>
  <si>
    <t>B-pEC50
&gt;1.4SD
G11</t>
  </si>
  <si>
    <t>B-pEC50
&gt;1.4SD
Gq</t>
  </si>
  <si>
    <t>B-pEC50
&gt;1.4SD
Gz</t>
  </si>
  <si>
    <t>B-pEC50
&gt;1.4SD
GoB</t>
  </si>
  <si>
    <t>B-pEC50
&gt;1.4SD
GoA</t>
  </si>
  <si>
    <t>B-pEC50
&gt;1.4SD
Gi2</t>
  </si>
  <si>
    <t>B-pEC50
&gt;1.4SD
Gi1</t>
  </si>
  <si>
    <t>B-pEC50
&gt;1.4SD
Gs</t>
  </si>
  <si>
    <t>B-pEC
50
βarr2
/GRK2</t>
  </si>
  <si>
    <t>B-pEC
50
βarr2</t>
  </si>
  <si>
    <t>B-pEC
50
βarr1
/GRK2</t>
  </si>
  <si>
    <t>B-pEC
50
G13</t>
  </si>
  <si>
    <t>B-pEC
50
G12</t>
  </si>
  <si>
    <t>B-pEC
50
G15</t>
  </si>
  <si>
    <t>B-pEC
50
G14</t>
  </si>
  <si>
    <t>B-pEC
50
G11</t>
  </si>
  <si>
    <t>B-pEC
50
Gq</t>
  </si>
  <si>
    <t>B-pEC
50
Gz</t>
  </si>
  <si>
    <t>B-pEC
50
GoB</t>
  </si>
  <si>
    <t>B-pEC
50
GoA</t>
  </si>
  <si>
    <t>B-pEC
50
Gi2</t>
  </si>
  <si>
    <t>B-pEC
50
Gi1</t>
  </si>
  <si>
    <t>B-pEC
50
Gs</t>
  </si>
  <si>
    <t>B-Emax
Min
Max
βarr2
/GRK2</t>
  </si>
  <si>
    <t>B-Emax
Min
Max
βarr2</t>
  </si>
  <si>
    <t>B-Emax
Min
Max
βarr1
/GRK2</t>
  </si>
  <si>
    <t>B-Emax
Min
Max
G13</t>
  </si>
  <si>
    <t>B-Emax
Min
Max
G12</t>
  </si>
  <si>
    <t>B-Emax
Min
Max
G15</t>
  </si>
  <si>
    <t>B-Emax
Min
Max
G14</t>
  </si>
  <si>
    <t>B-Emax
Min
Max
G11</t>
  </si>
  <si>
    <t>B-Emax
Min
Max
Gq</t>
  </si>
  <si>
    <t>B-Emax
Min
Max
Gz</t>
  </si>
  <si>
    <t>B-Emax
Min
Max
GoB</t>
  </si>
  <si>
    <t>B-Emax
Min
Max
GoA</t>
  </si>
  <si>
    <t>B-Emax
Min
Max
Gi2</t>
  </si>
  <si>
    <t>B-Emax
Min
Max
Gi1</t>
  </si>
  <si>
    <t>B-Emax
Min
Max
Gs</t>
  </si>
  <si>
    <t>B-Emax
&gt;1.4SD
βarr2
/GRK2</t>
  </si>
  <si>
    <t>B-Emax
&gt;1.4SD
βarr2</t>
  </si>
  <si>
    <t>B-Emax
&gt;1.4SD
βarr1
/GRK2</t>
  </si>
  <si>
    <t>B-Emax
&gt;1.4SD
G13</t>
  </si>
  <si>
    <t>B-Emax
&gt;1.4SD
G12</t>
  </si>
  <si>
    <t>B-Emax
&gt;1.4SD
G15</t>
  </si>
  <si>
    <t>B-Emax
&gt;1.4SD
G14</t>
  </si>
  <si>
    <t>B-Emax
&gt;1.4SD
G11</t>
  </si>
  <si>
    <t>B-Emax
&gt;1.4SD
Gq</t>
  </si>
  <si>
    <t>B-Emax
&gt;1.4SD
Gz</t>
  </si>
  <si>
    <t>B-Emax
&gt;1.4SD
GoB</t>
  </si>
  <si>
    <t>B-Emax
&gt;1.4SD
GoA</t>
  </si>
  <si>
    <t>B-Emax
&gt;1.4SD
Gi2</t>
  </si>
  <si>
    <t>B-Emax
&gt;1.4SD
Gi1</t>
  </si>
  <si>
    <t>B-Emax
&gt;1.4SD
Gs</t>
  </si>
  <si>
    <t>#SDs
βarr2
/GRK2</t>
  </si>
  <si>
    <t>#SDs
βarr2</t>
  </si>
  <si>
    <t>#SDs
βarr1
/GRK2</t>
  </si>
  <si>
    <t>#SDs
G13</t>
  </si>
  <si>
    <t>#SDs
G12</t>
  </si>
  <si>
    <t>#SDs
G15</t>
  </si>
  <si>
    <t>#SDs
G14</t>
  </si>
  <si>
    <t>#SDs
G11</t>
  </si>
  <si>
    <t>#SDs
Gq</t>
  </si>
  <si>
    <t>#SDs
Gz</t>
  </si>
  <si>
    <t>#SDs
GoB</t>
  </si>
  <si>
    <t>#SDs
GoA</t>
  </si>
  <si>
    <t>#SDs
Gi2</t>
  </si>
  <si>
    <t>#SDs
Gi1</t>
  </si>
  <si>
    <t>#SDs
Gs</t>
  </si>
  <si>
    <t>B-Emax
βarr2
/GRK2</t>
  </si>
  <si>
    <t>B-Emax
βarr2</t>
  </si>
  <si>
    <t>B-Emax
βarr1
/GRK2</t>
  </si>
  <si>
    <t>B-Emax
G13</t>
  </si>
  <si>
    <t>B-Emax
G12</t>
  </si>
  <si>
    <t>B-Emax
G15</t>
  </si>
  <si>
    <t>B-Emax
G14</t>
  </si>
  <si>
    <t>B-Emax
G11</t>
  </si>
  <si>
    <t>B-Emax
Gq</t>
  </si>
  <si>
    <t>B-Emax
Gz</t>
  </si>
  <si>
    <t>B-Emax
GoB</t>
  </si>
  <si>
    <t>B-Emax
GoA</t>
  </si>
  <si>
    <t>B-Emax
Gi2</t>
  </si>
  <si>
    <t>B-Emax
Gi1</t>
  </si>
  <si>
    <t>B-Emax
Gs</t>
  </si>
  <si>
    <t>B-Basal
SD
βarr2
/GRK2</t>
  </si>
  <si>
    <t>B-Basal
SD
βarr2</t>
  </si>
  <si>
    <t>B-Basal
SD
βarr1
/GRK2</t>
  </si>
  <si>
    <t>B-Basal
SD
G13</t>
  </si>
  <si>
    <t>B-Basal
SD
G12</t>
  </si>
  <si>
    <t>B-Basal
SD
G15</t>
  </si>
  <si>
    <t>B-Basal
SD
G14</t>
  </si>
  <si>
    <t>B-Basal
SD
G11</t>
  </si>
  <si>
    <t>B-Basal
SD
Gq</t>
  </si>
  <si>
    <t>B-Basal
SD
Gz</t>
  </si>
  <si>
    <t>B-Basal
SD
GoB</t>
  </si>
  <si>
    <t>B-Basal
SD
GoA</t>
  </si>
  <si>
    <t>B-Basal
SD
Gi2</t>
  </si>
  <si>
    <t>B-Basal
SD
Gi1</t>
  </si>
  <si>
    <t>B-Basal
SD
Gs</t>
  </si>
  <si>
    <t>I-pEC50
&gt;1.4SD
G13</t>
  </si>
  <si>
    <t>I-pEC50
&gt;1.4SD
G12</t>
  </si>
  <si>
    <t>I-pEC50
&gt;1.4SD
G15</t>
  </si>
  <si>
    <t>I-pEC50
&gt;1.4SD
G14</t>
  </si>
  <si>
    <t>I-pEC50
&gt;1.4SD
G11</t>
  </si>
  <si>
    <t>I-pEC50
&gt;1.4SD
Gq</t>
  </si>
  <si>
    <t>I-pEC50
&gt;1.4SD
Gz</t>
  </si>
  <si>
    <t>I-pEC50
&gt;1.4SD
GoB</t>
  </si>
  <si>
    <t>I-pEC50
&gt;1.4SD
GoA</t>
  </si>
  <si>
    <t>I-pEC50
&gt;1.4SD
Gi3</t>
  </si>
  <si>
    <t>I-pEC50
&gt;1.4SD
Gi2</t>
  </si>
  <si>
    <t>I-pEC50
&gt;1.4SD
Gi1</t>
  </si>
  <si>
    <t>I-pEC50
&gt;1.4SD
Golf</t>
  </si>
  <si>
    <t>I-pEC50
&gt;1.4SD
Gs</t>
  </si>
  <si>
    <t>I-pEC
50
G13</t>
  </si>
  <si>
    <t>I-pEC
50
G12</t>
  </si>
  <si>
    <t>I-pEC
50
G15</t>
  </si>
  <si>
    <t>I-pEC
50
G14</t>
  </si>
  <si>
    <t>I-pEC
50
G11</t>
  </si>
  <si>
    <t>I-pEC
50
Gq</t>
  </si>
  <si>
    <t>I-pEC
50
Gz</t>
  </si>
  <si>
    <t>I-pEC
50
GoB</t>
  </si>
  <si>
    <t>I-pEC
50
GoA</t>
  </si>
  <si>
    <t>I-pEC
50
Gi3</t>
  </si>
  <si>
    <t>I-pEC
50
Gi2</t>
  </si>
  <si>
    <t>I-pEC
50
Gi1</t>
  </si>
  <si>
    <t>I-pEC
50
Golf</t>
  </si>
  <si>
    <t>I-pEC
50
Gs</t>
  </si>
  <si>
    <t>I-Emax
Min
Max
G13</t>
  </si>
  <si>
    <t>I-Emax
Min
Max
G12</t>
  </si>
  <si>
    <t>I-Emax
Min
Max
G15</t>
  </si>
  <si>
    <t>I-Emax
Min
Max
G14</t>
  </si>
  <si>
    <t>I-Emax
Min
Max
G11</t>
  </si>
  <si>
    <t>I-Emax
Min
Max
Gq</t>
  </si>
  <si>
    <t>I-Emax
Min
Max
Gz</t>
  </si>
  <si>
    <t>I-Emax
Min
Max
GoB</t>
  </si>
  <si>
    <t>I-Emax
Min
Max
GoA</t>
  </si>
  <si>
    <t>I-Emax
Min
Max
Gi3</t>
  </si>
  <si>
    <t>I-Emax
Min
Max
Gi2</t>
  </si>
  <si>
    <t>I-Emax
Min
Max
Gi1</t>
  </si>
  <si>
    <t>I-Emax
Min
Max
Golf</t>
  </si>
  <si>
    <t>I-Emax
Min
Max
Gs</t>
  </si>
  <si>
    <t>I-Emax
&gt;1.4SD
G13</t>
  </si>
  <si>
    <t>I-Emax
&gt;1.4SD
G12</t>
  </si>
  <si>
    <t>I-Emax
&gt;1.4SD
G15</t>
  </si>
  <si>
    <t>I-Emax
&gt;1.4SD
G14</t>
  </si>
  <si>
    <t>I-Emax
&gt;1.4SD
G11</t>
  </si>
  <si>
    <t>I-Emax
&gt;1.4SD
Gq</t>
  </si>
  <si>
    <t>I-Emax
&gt;1.4SD
Gz</t>
  </si>
  <si>
    <t>I-Emax
&gt;1.4SD
GoB</t>
  </si>
  <si>
    <t>I-Emax
&gt;1.4SD
GoA</t>
  </si>
  <si>
    <t>I-Emax
&gt;1.4SD
Gi3</t>
  </si>
  <si>
    <t>I-Emax
&gt;1.4SD
Gi2</t>
  </si>
  <si>
    <t>I-Emax
&gt;1.4SD
Gi1</t>
  </si>
  <si>
    <t>I-Emax
&gt;1.4SD
Golf</t>
  </si>
  <si>
    <t>I-Emax
&gt;1.4SD
Gs</t>
  </si>
  <si>
    <t>#SDs
Gi3</t>
  </si>
  <si>
    <t>#SDs
Golf</t>
  </si>
  <si>
    <t>I-Emax
G13</t>
  </si>
  <si>
    <t>I-Emax
G12</t>
  </si>
  <si>
    <t>I-Emax
G15</t>
  </si>
  <si>
    <t>I-Emax
G14</t>
  </si>
  <si>
    <t>I-Emax
G11</t>
  </si>
  <si>
    <t>I-Emax
Gq</t>
  </si>
  <si>
    <t>I-Emax
Gz</t>
  </si>
  <si>
    <t>I-Emax
GoB</t>
  </si>
  <si>
    <t>I-Emax
GoA</t>
  </si>
  <si>
    <t>I-Emax
Gi3</t>
  </si>
  <si>
    <t>I-Emax
Gi2</t>
  </si>
  <si>
    <t>I-Emax
Gi1</t>
  </si>
  <si>
    <t>I-Emax
Golf</t>
  </si>
  <si>
    <t>I-Emax
Gs</t>
  </si>
  <si>
    <t>I-Basal
SD
G13</t>
  </si>
  <si>
    <t>I-Basal
SD
G12</t>
  </si>
  <si>
    <t>I-Basal
SD
G15</t>
  </si>
  <si>
    <t>I-Basal
SD
G14</t>
  </si>
  <si>
    <t>I-Basal
SD
G11</t>
  </si>
  <si>
    <t>I-Basal
SD
Gq</t>
  </si>
  <si>
    <t>I-Basal
SD
Gz</t>
  </si>
  <si>
    <t>I-Basal
SD
GoB</t>
  </si>
  <si>
    <t>I-Basal
SD
GoA</t>
  </si>
  <si>
    <t>I-Basal
SD
Gi3</t>
  </si>
  <si>
    <t>I-Basal
SD
Gi2</t>
  </si>
  <si>
    <t>I-Basal
SD
Gi1</t>
  </si>
  <si>
    <t>I-Basal
SD
Golf</t>
  </si>
  <si>
    <t>I-Basal
SD
Gs</t>
  </si>
  <si>
    <t>B-GoA-Log
EmEC</t>
  </si>
  <si>
    <t>B-GoB-Log
EmEC</t>
  </si>
  <si>
    <t>B-GoA-Log
EmEC-gn</t>
  </si>
  <si>
    <t>B-GoB-Log
EmEC-gn</t>
  </si>
  <si>
    <t>I-GoA-Log
EmEC</t>
  </si>
  <si>
    <t>I-GoB-Log
EmEC</t>
  </si>
  <si>
    <t>I-GoA-Log
EmEC-gn</t>
  </si>
  <si>
    <t>I-GoB-Log
EmEC-gn</t>
  </si>
  <si>
    <r>
      <t>5-HT</t>
    </r>
    <r>
      <rPr>
        <vertAlign val="subscript"/>
        <sz val="11"/>
        <color theme="1"/>
        <rFont val="Calibri"/>
        <family val="2"/>
      </rPr>
      <t>1A</t>
    </r>
  </si>
  <si>
    <t>Emax min-max normalized</t>
  </si>
  <si>
    <t>International Union of Pharmacology</t>
  </si>
  <si>
    <t>minimum-maximum normalisation</t>
  </si>
  <si>
    <t>BI</t>
  </si>
  <si>
    <t>Inoue et al.</t>
  </si>
  <si>
    <t>I</t>
  </si>
  <si>
    <t>Bouvier et al.</t>
  </si>
  <si>
    <t>B</t>
  </si>
  <si>
    <t>Abbreviations</t>
  </si>
  <si>
    <t>Fig_Determinants</t>
  </si>
  <si>
    <t>Guide to Pharmacology values</t>
  </si>
  <si>
    <t>GtP</t>
  </si>
  <si>
    <t>Inoue et al. Log(Emax/pEC50) values</t>
  </si>
  <si>
    <t>I-LogEmaxOverpEC50</t>
  </si>
  <si>
    <t>Bouvier et al. Log(Emax/pEC50) values</t>
  </si>
  <si>
    <t>B-LogEmaxOverpEC50</t>
  </si>
  <si>
    <t>Receptor names from UniProt (reference for all data lookups), Bouvier et al. and Inoue et al.</t>
  </si>
  <si>
    <t>RecNamesAll</t>
  </si>
  <si>
    <t>Tabs</t>
  </si>
  <si>
    <t>Sheet S3</t>
  </si>
  <si>
    <t>O</t>
  </si>
  <si>
    <t>O51E1</t>
  </si>
  <si>
    <t>GPR79P</t>
  </si>
  <si>
    <t>Not in UniProt, pseudogene</t>
  </si>
  <si>
    <t>M3DSHORT</t>
  </si>
  <si>
    <t>Not in UniProt</t>
  </si>
  <si>
    <t>M3D</t>
  </si>
  <si>
    <t/>
  </si>
  <si>
    <t>X-C motif chemokine receptor 1</t>
  </si>
  <si>
    <t>Chemokine</t>
  </si>
  <si>
    <t>Protein</t>
  </si>
  <si>
    <t>A</t>
  </si>
  <si>
    <t>XCR1</t>
  </si>
  <si>
    <t>P46094</t>
  </si>
  <si>
    <t>vasoactive intestinal peptide receptor 2</t>
  </si>
  <si>
    <t>VIPandPACAP</t>
  </si>
  <si>
    <t>Peptide</t>
  </si>
  <si>
    <t>B1</t>
  </si>
  <si>
    <r>
      <t>VPAC</t>
    </r>
    <r>
      <rPr>
        <vertAlign val="subscript"/>
        <sz val="7"/>
        <color theme="1"/>
        <rFont val="Helvetica"/>
        <family val="2"/>
      </rPr>
      <t>2</t>
    </r>
  </si>
  <si>
    <t>P41587</t>
  </si>
  <si>
    <t>VIPR2</t>
  </si>
  <si>
    <t>VIP1R</t>
  </si>
  <si>
    <t>vasoactive intestinal peptide receptor 1</t>
  </si>
  <si>
    <t>P32241</t>
  </si>
  <si>
    <t>AVPR2</t>
  </si>
  <si>
    <t>arginine vasopressin receptor 2</t>
  </si>
  <si>
    <t>Vasopressinandoxytocin</t>
  </si>
  <si>
    <t>P30518</t>
  </si>
  <si>
    <t>AVPR1B</t>
  </si>
  <si>
    <t>arginine vasopressin receptor 1B</t>
  </si>
  <si>
    <t>P47901</t>
  </si>
  <si>
    <t>AVPR1A</t>
  </si>
  <si>
    <t>arginine vasopressin receptor 1A</t>
  </si>
  <si>
    <t>P37288</t>
  </si>
  <si>
    <t>UTS2R</t>
  </si>
  <si>
    <t>urotensin 2 receptor</t>
  </si>
  <si>
    <t>Urotensin</t>
  </si>
  <si>
    <t>Q9UKP6</t>
  </si>
  <si>
    <t>thyroid stimulating hormone receptor</t>
  </si>
  <si>
    <t>Glycoproteinhormone</t>
  </si>
  <si>
    <t>TSH</t>
  </si>
  <si>
    <t>P16473</t>
  </si>
  <si>
    <t>TSHR</t>
  </si>
  <si>
    <t>thyrotropin releasing hormone receptor</t>
  </si>
  <si>
    <t>Thyrotropin-releasinghormon</t>
  </si>
  <si>
    <t>P34981</t>
  </si>
  <si>
    <t>trace amine associated receptor 3, pseudogene</t>
  </si>
  <si>
    <t>ClassAorphans</t>
  </si>
  <si>
    <t>Orphan</t>
  </si>
  <si>
    <t>TAAR3</t>
  </si>
  <si>
    <t>Q9P1P4</t>
  </si>
  <si>
    <t>trace amine associated receptor 1</t>
  </si>
  <si>
    <t>Traceamine</t>
  </si>
  <si>
    <t>Aminergic</t>
  </si>
  <si>
    <r>
      <t>TA</t>
    </r>
    <r>
      <rPr>
        <vertAlign val="subscript"/>
        <sz val="7"/>
        <color theme="1"/>
        <rFont val="Helvetica"/>
        <family val="2"/>
      </rPr>
      <t>1</t>
    </r>
  </si>
  <si>
    <t>Q96RJ0</t>
  </si>
  <si>
    <t>TAAR1</t>
  </si>
  <si>
    <t>TBXA2R</t>
  </si>
  <si>
    <t>thromboxane A2 receptor</t>
  </si>
  <si>
    <t>Prostanoid</t>
  </si>
  <si>
    <t>Lipid</t>
  </si>
  <si>
    <t>P21731</t>
  </si>
  <si>
    <t>succinate receptor 1</t>
  </si>
  <si>
    <t>Succinate</t>
  </si>
  <si>
    <t>Alicarboxylicacid</t>
  </si>
  <si>
    <t>Q9BXA5</t>
  </si>
  <si>
    <t>SUCR1</t>
  </si>
  <si>
    <t>SSTR5</t>
  </si>
  <si>
    <t>somatostatin receptor 5</t>
  </si>
  <si>
    <t>Somatostatin</t>
  </si>
  <si>
    <t>P35346</t>
  </si>
  <si>
    <t>SSTR4</t>
  </si>
  <si>
    <t>somatostatin receptor 4</t>
  </si>
  <si>
    <t>P31391</t>
  </si>
  <si>
    <t>SSTR3</t>
  </si>
  <si>
    <t>somatostatin receptor 3</t>
  </si>
  <si>
    <t>P32745</t>
  </si>
  <si>
    <t>SSTR2</t>
  </si>
  <si>
    <t>SST2A</t>
  </si>
  <si>
    <t>somatostatin receptor 2</t>
  </si>
  <si>
    <t>P30874</t>
  </si>
  <si>
    <t>SSTR1</t>
  </si>
  <si>
    <t>somatostatin receptor 1</t>
  </si>
  <si>
    <t>P30872</t>
  </si>
  <si>
    <t>secretin receptor</t>
  </si>
  <si>
    <t>Glucagonreceptorfamily</t>
  </si>
  <si>
    <t>Secretin</t>
  </si>
  <si>
    <t>P47872</t>
  </si>
  <si>
    <t>SCTR</t>
  </si>
  <si>
    <t>sphingosine-1-phosphate receptor 5</t>
  </si>
  <si>
    <t>Lysophospholipid(S1P)</t>
  </si>
  <si>
    <t>Q9H228</t>
  </si>
  <si>
    <t>sphingosine-1-phosphate receptor 4</t>
  </si>
  <si>
    <r>
      <t>S1P</t>
    </r>
    <r>
      <rPr>
        <vertAlign val="subscript"/>
        <sz val="7"/>
        <color theme="1"/>
        <rFont val="Helvetica"/>
        <family val="2"/>
      </rPr>
      <t>4</t>
    </r>
  </si>
  <si>
    <t>O95977</t>
  </si>
  <si>
    <t>S1PR4</t>
  </si>
  <si>
    <t>sphingosine-1-phosphate receptor 3</t>
  </si>
  <si>
    <t>Q99500</t>
  </si>
  <si>
    <t>sphingosine-1-phosphate receptor 2</t>
  </si>
  <si>
    <t>O95136</t>
  </si>
  <si>
    <t>sphingosine-1-phosphate receptor 1</t>
  </si>
  <si>
    <t>P21453</t>
  </si>
  <si>
    <t>relaxin family peptide receptor 2</t>
  </si>
  <si>
    <t>Relaxinfamilypeptide</t>
  </si>
  <si>
    <t>RXFP2</t>
  </si>
  <si>
    <t>Q8WXD0</t>
  </si>
  <si>
    <t>relaxin family peptide receptor 1</t>
  </si>
  <si>
    <t>RXFP1</t>
  </si>
  <si>
    <t>Q9HBX9</t>
  </si>
  <si>
    <t>relaxin family peptide/INSL5 receptor 4</t>
  </si>
  <si>
    <t>RXFP4</t>
  </si>
  <si>
    <t>Q8TDU9</t>
  </si>
  <si>
    <t>RL3R2</t>
  </si>
  <si>
    <t>relaxin family peptide receptor 3</t>
  </si>
  <si>
    <t>RXFP3</t>
  </si>
  <si>
    <t>Q9NSD7</t>
  </si>
  <si>
    <t>RL3R1</t>
  </si>
  <si>
    <t>pyroglutamylated RFamide peptide receptor</t>
  </si>
  <si>
    <t>PeptideP518</t>
  </si>
  <si>
    <t>QRFP</t>
  </si>
  <si>
    <t>Q96P65</t>
  </si>
  <si>
    <t>QRFPR</t>
  </si>
  <si>
    <t>parathyroid hormone 2 receptor</t>
  </si>
  <si>
    <t>Parathyroidhormone</t>
  </si>
  <si>
    <t>P49190</t>
  </si>
  <si>
    <t>parathyroid hormone 1 receptor</t>
  </si>
  <si>
    <t>Q03431</t>
  </si>
  <si>
    <t>platelet activating factor receptor</t>
  </si>
  <si>
    <t>Platelet-activatingfactor</t>
  </si>
  <si>
    <t>P25105</t>
  </si>
  <si>
    <t>prolactin releasing hormone receptor</t>
  </si>
  <si>
    <t>Prolactin-releasingpeptide</t>
  </si>
  <si>
    <t>P49683</t>
  </si>
  <si>
    <t>prokineticin receptor 2</t>
  </si>
  <si>
    <t>Prokineticin</t>
  </si>
  <si>
    <r>
      <t>PKR</t>
    </r>
    <r>
      <rPr>
        <vertAlign val="subscript"/>
        <sz val="7"/>
        <color theme="1"/>
        <rFont val="Helvetica"/>
        <family val="2"/>
      </rPr>
      <t>2</t>
    </r>
  </si>
  <si>
    <t>Q8NFJ6</t>
  </si>
  <si>
    <t>PKR2</t>
  </si>
  <si>
    <t>prokineticin receptor 1</t>
  </si>
  <si>
    <r>
      <t>PKR</t>
    </r>
    <r>
      <rPr>
        <vertAlign val="subscript"/>
        <sz val="7"/>
        <color theme="1"/>
        <rFont val="Helvetica"/>
        <family val="2"/>
      </rPr>
      <t>1</t>
    </r>
  </si>
  <si>
    <t>Q8TCW9</t>
  </si>
  <si>
    <t>PKR1</t>
  </si>
  <si>
    <t>PTGIR</t>
  </si>
  <si>
    <t>prostaglandin I2 receptor</t>
  </si>
  <si>
    <t>P43119</t>
  </si>
  <si>
    <t>PTGFR</t>
  </si>
  <si>
    <t>FP (PF2R)</t>
  </si>
  <si>
    <t>prostaglandin F receptor</t>
  </si>
  <si>
    <t>P43088</t>
  </si>
  <si>
    <t>PTGER4</t>
  </si>
  <si>
    <t>EP4 (PTGER4)</t>
  </si>
  <si>
    <t>prostaglandin E receptor 4</t>
  </si>
  <si>
    <t>P35408</t>
  </si>
  <si>
    <t>PTGER3</t>
  </si>
  <si>
    <t>EP3 (hPTGER3)</t>
  </si>
  <si>
    <t>prostaglandin E receptor 3</t>
  </si>
  <si>
    <t>P43115</t>
  </si>
  <si>
    <t>PTGER2</t>
  </si>
  <si>
    <t>EP2R (hTGER2)</t>
  </si>
  <si>
    <t>prostaglandin E receptor 2</t>
  </si>
  <si>
    <t>P43116</t>
  </si>
  <si>
    <t>PTGER1</t>
  </si>
  <si>
    <t>EP1R (hPTGER1)</t>
  </si>
  <si>
    <t>prostaglandin E receptor 1</t>
  </si>
  <si>
    <t>P34995</t>
  </si>
  <si>
    <t>prostaglandin D2 receptor 2</t>
  </si>
  <si>
    <r>
      <t>DP</t>
    </r>
    <r>
      <rPr>
        <vertAlign val="subscript"/>
        <sz val="7"/>
        <color theme="1"/>
        <rFont val="Helvetica"/>
        <family val="2"/>
      </rPr>
      <t>2</t>
    </r>
  </si>
  <si>
    <t>Q9Y5Y4</t>
  </si>
  <si>
    <t>PD2R2</t>
  </si>
  <si>
    <t>PTGDR</t>
  </si>
  <si>
    <t>prostaglandin D2 receptor</t>
  </si>
  <si>
    <t>Q13258</t>
  </si>
  <si>
    <t>F2RL3</t>
  </si>
  <si>
    <t>F2R like thrombin or trypsin receptor 3</t>
  </si>
  <si>
    <t>Proteinase-activated</t>
  </si>
  <si>
    <t>Q96RI0</t>
  </si>
  <si>
    <t>F2RL2</t>
  </si>
  <si>
    <t>coagulation factor II thrombin receptor like 2</t>
  </si>
  <si>
    <t>O00254</t>
  </si>
  <si>
    <t>F2R</t>
  </si>
  <si>
    <t>PAR-1</t>
  </si>
  <si>
    <t>coagulation factor II thrombin receptor</t>
  </si>
  <si>
    <t>P25116</t>
  </si>
  <si>
    <t>ADCYAP1R1</t>
  </si>
  <si>
    <t>ADCYAP receptor type I</t>
  </si>
  <si>
    <t>P41586</t>
  </si>
  <si>
    <t>P2RY14</t>
  </si>
  <si>
    <t>purinergic receptor P2Y14</t>
  </si>
  <si>
    <t>P2Y</t>
  </si>
  <si>
    <t>Nucleotide</t>
  </si>
  <si>
    <t>Q15391</t>
  </si>
  <si>
    <t>P2RY13</t>
  </si>
  <si>
    <t>purinergic receptor P2Y13</t>
  </si>
  <si>
    <t>Q9BPV8</t>
  </si>
  <si>
    <t>P2RY12</t>
  </si>
  <si>
    <t>purinergic receptor P2Y12</t>
  </si>
  <si>
    <t>Q9H244</t>
  </si>
  <si>
    <t>P2RY11</t>
  </si>
  <si>
    <t>purinergic receptor P2Y11</t>
  </si>
  <si>
    <t>Q96G91</t>
  </si>
  <si>
    <t>P2RY10</t>
  </si>
  <si>
    <t>P2Y receptor family member 10</t>
  </si>
  <si>
    <t>O00398</t>
  </si>
  <si>
    <t>pyrimidinergic receptor P2Y6</t>
  </si>
  <si>
    <t>Q15077</t>
  </si>
  <si>
    <t>pyrimidinergic receptor P2Y4</t>
  </si>
  <si>
    <t>P51582</t>
  </si>
  <si>
    <t>P2YR2</t>
  </si>
  <si>
    <t>purinergic receptor P2Y2</t>
  </si>
  <si>
    <t>P41231</t>
  </si>
  <si>
    <t>purinergic receptor P2Y1</t>
  </si>
  <si>
    <t>P47900</t>
  </si>
  <si>
    <t>OXTR</t>
  </si>
  <si>
    <t>OTR</t>
  </si>
  <si>
    <t>oxytocin receptor</t>
  </si>
  <si>
    <t>P30559</t>
  </si>
  <si>
    <t>oxoglutarate receptor 1</t>
  </si>
  <si>
    <t>Q96P68</t>
  </si>
  <si>
    <t>oxoeicosanoid receptor 1</t>
  </si>
  <si>
    <t>Leukotriene</t>
  </si>
  <si>
    <t>OXE</t>
  </si>
  <si>
    <t>Q8TDS5</t>
  </si>
  <si>
    <t>OXER1</t>
  </si>
  <si>
    <t>HCRTR2</t>
  </si>
  <si>
    <t>CRTR2 (OX2)</t>
  </si>
  <si>
    <t>hypocretin receptor 2</t>
  </si>
  <si>
    <t>Orexin</t>
  </si>
  <si>
    <t>O43614</t>
  </si>
  <si>
    <t>HCRTR1</t>
  </si>
  <si>
    <t>hypocretin receptor 1</t>
  </si>
  <si>
    <t>O43613</t>
  </si>
  <si>
    <t>OPRL1</t>
  </si>
  <si>
    <t>opioid related nociceptin receptor 1</t>
  </si>
  <si>
    <t>Opioid</t>
  </si>
  <si>
    <t>P41146</t>
  </si>
  <si>
    <t>OPRM1</t>
  </si>
  <si>
    <t>MOR</t>
  </si>
  <si>
    <t>opioid receptor mu 1</t>
  </si>
  <si>
    <t>P35372</t>
  </si>
  <si>
    <t>OPRK1</t>
  </si>
  <si>
    <t>KOR</t>
  </si>
  <si>
    <t>opioid receptor kappa 1</t>
  </si>
  <si>
    <t>P41145</t>
  </si>
  <si>
    <t>OPRD1</t>
  </si>
  <si>
    <t>DOR</t>
  </si>
  <si>
    <t>opioid receptor delta 1</t>
  </si>
  <si>
    <t>P41143</t>
  </si>
  <si>
    <t>neurotensin receptor 2</t>
  </si>
  <si>
    <t>Neurotensin</t>
  </si>
  <si>
    <r>
      <t>NTS</t>
    </r>
    <r>
      <rPr>
        <vertAlign val="subscript"/>
        <sz val="7"/>
        <color theme="1"/>
        <rFont val="Helvetica"/>
        <family val="2"/>
      </rPr>
      <t>2</t>
    </r>
  </si>
  <si>
    <t>O95665</t>
  </si>
  <si>
    <t>NTR2</t>
  </si>
  <si>
    <t>neurotensin receptor 1</t>
  </si>
  <si>
    <t>P30989</t>
  </si>
  <si>
    <t>neuropeptide Y receptor Y5</t>
  </si>
  <si>
    <t>NeuropeptideY</t>
  </si>
  <si>
    <t>Q15761</t>
  </si>
  <si>
    <t>neuropeptide Y receptor Y4</t>
  </si>
  <si>
    <r>
      <t>Y</t>
    </r>
    <r>
      <rPr>
        <vertAlign val="subscript"/>
        <sz val="7"/>
        <color theme="1"/>
        <rFont val="Helvetica"/>
        <family val="2"/>
      </rPr>
      <t>4</t>
    </r>
  </si>
  <si>
    <t>P50391</t>
  </si>
  <si>
    <t>NPY4R</t>
  </si>
  <si>
    <t>neuropeptide Y receptor Y2</t>
  </si>
  <si>
    <r>
      <t>Y</t>
    </r>
    <r>
      <rPr>
        <vertAlign val="subscript"/>
        <sz val="7"/>
        <color theme="1"/>
        <rFont val="Helvetica"/>
        <family val="2"/>
      </rPr>
      <t>2</t>
    </r>
  </si>
  <si>
    <t>P49146</t>
  </si>
  <si>
    <t>NPY2R</t>
  </si>
  <si>
    <t>neuropeptide Y receptor Y1</t>
  </si>
  <si>
    <t>P25929</t>
  </si>
  <si>
    <t>neuropeptide S receptor 1</t>
  </si>
  <si>
    <t>NeuropeptideS</t>
  </si>
  <si>
    <t>NPS</t>
  </si>
  <si>
    <t>Q6W5P4</t>
  </si>
  <si>
    <t>NPSR1</t>
  </si>
  <si>
    <t>NPFFR2</t>
  </si>
  <si>
    <t>neuropeptide FF receptor 2</t>
  </si>
  <si>
    <t>NeuropeptideFF/neuropeptide</t>
  </si>
  <si>
    <t>Q9Y5X5</t>
  </si>
  <si>
    <t>NPFFR1</t>
  </si>
  <si>
    <t>neuropeptide FF receptor 1</t>
  </si>
  <si>
    <t>Q9GZQ6</t>
  </si>
  <si>
    <t>neuropeptides B and W receptor 2</t>
  </si>
  <si>
    <t>NeuropeptideW/neuropeptide</t>
  </si>
  <si>
    <t>NPBW2</t>
  </si>
  <si>
    <t>P48146</t>
  </si>
  <si>
    <t>NPBWR1</t>
  </si>
  <si>
    <t>neuropeptides B and W receptor 1</t>
  </si>
  <si>
    <t>P48145</t>
  </si>
  <si>
    <t>neuromedin U receptor 2</t>
  </si>
  <si>
    <t>NeuromedinU</t>
  </si>
  <si>
    <t>Q9GZQ4</t>
  </si>
  <si>
    <t>neuromedin U receptor 1</t>
  </si>
  <si>
    <t>Q9HB89</t>
  </si>
  <si>
    <t>neuromedin B receptor</t>
  </si>
  <si>
    <t>Bombesin</t>
  </si>
  <si>
    <t>P28336</t>
  </si>
  <si>
    <t>TACR2</t>
  </si>
  <si>
    <t>tachykinin receptor 3</t>
  </si>
  <si>
    <t>Tachykinin</t>
  </si>
  <si>
    <t>P29371</t>
  </si>
  <si>
    <t>TACR3</t>
  </si>
  <si>
    <t>tachykinin receptor 2</t>
  </si>
  <si>
    <t>P21452</t>
  </si>
  <si>
    <t>TACR1</t>
  </si>
  <si>
    <t>tachykinin receptor 1</t>
  </si>
  <si>
    <t>P25103</t>
  </si>
  <si>
    <t>MTNR1B</t>
  </si>
  <si>
    <t>MT2R</t>
  </si>
  <si>
    <t>melatonin receptor 1B</t>
  </si>
  <si>
    <t>Melatonin</t>
  </si>
  <si>
    <t>P49286</t>
  </si>
  <si>
    <t>MTNR1A</t>
  </si>
  <si>
    <t>MT1R</t>
  </si>
  <si>
    <t>melatonin receptor 1A</t>
  </si>
  <si>
    <t>P48039</t>
  </si>
  <si>
    <t>MLNR</t>
  </si>
  <si>
    <t>motilin receptor</t>
  </si>
  <si>
    <t>Motilin</t>
  </si>
  <si>
    <t>O43193</t>
  </si>
  <si>
    <t>MC1R</t>
  </si>
  <si>
    <t>melanocortin 1 receptor</t>
  </si>
  <si>
    <t>Melanocortin</t>
  </si>
  <si>
    <t>Q01726</t>
  </si>
  <si>
    <t>MAS related GPR family member X2</t>
  </si>
  <si>
    <t>Q96LB1</t>
  </si>
  <si>
    <t>MAS related GPR family member X1</t>
  </si>
  <si>
    <t>Q96LB2</t>
  </si>
  <si>
    <t>MAS related GPR family member D</t>
  </si>
  <si>
    <t>MRGPRD</t>
  </si>
  <si>
    <t>Q8TDS7</t>
  </si>
  <si>
    <t>MRGRD</t>
  </si>
  <si>
    <t>melanin concentrating hormone receptor 2</t>
  </si>
  <si>
    <t>Melanin-concentratinghormon</t>
  </si>
  <si>
    <t>Q969V1</t>
  </si>
  <si>
    <t>melanin concentrating hormone receptor 1</t>
  </si>
  <si>
    <t>Q99705</t>
  </si>
  <si>
    <t>melanocortin 5 receptor</t>
  </si>
  <si>
    <t>P33032</t>
  </si>
  <si>
    <t>melanocortin 4 receptor</t>
  </si>
  <si>
    <t>P32245</t>
  </si>
  <si>
    <t>melanocortin 3 receptor</t>
  </si>
  <si>
    <t>P41968</t>
  </si>
  <si>
    <t>LTB4R2</t>
  </si>
  <si>
    <t>BLT2</t>
  </si>
  <si>
    <t>leukotriene B4 receptor 2</t>
  </si>
  <si>
    <t>Q9NPC1</t>
  </si>
  <si>
    <t>BLT1</t>
  </si>
  <si>
    <t>leukotriene B4 receptor</t>
  </si>
  <si>
    <t>Q15722</t>
  </si>
  <si>
    <t>luteinizing hormone/choriogonadotropin receptor</t>
  </si>
  <si>
    <t>LH</t>
  </si>
  <si>
    <t>P22888</t>
  </si>
  <si>
    <t>LSHR</t>
  </si>
  <si>
    <t>lysophosphatidic acid receptor 6</t>
  </si>
  <si>
    <t>Lysophospholipid(LPA)</t>
  </si>
  <si>
    <t>P43657</t>
  </si>
  <si>
    <t>lysophosphatidic acid receptor 5</t>
  </si>
  <si>
    <t>Q9H1C0</t>
  </si>
  <si>
    <t>lysophosphatidic acid receptor 4</t>
  </si>
  <si>
    <t>Q99677</t>
  </si>
  <si>
    <t>lysophosphatidic acid receptor 3</t>
  </si>
  <si>
    <t>Q9UBY5</t>
  </si>
  <si>
    <t>lysophosphatidic acid receptor 2</t>
  </si>
  <si>
    <t>Q9HBW0</t>
  </si>
  <si>
    <t>lysophosphatidic acid receptor 1</t>
  </si>
  <si>
    <t>Q92633</t>
  </si>
  <si>
    <t>leucine rich repeat containing G protein-coupled receptor 6</t>
  </si>
  <si>
    <t>LGR6</t>
  </si>
  <si>
    <t>Q9HBX8</t>
  </si>
  <si>
    <t>leucine rich repeat containing G protein-coupled receptor 5</t>
  </si>
  <si>
    <t>LGR5</t>
  </si>
  <si>
    <t>O75473</t>
  </si>
  <si>
    <t>leucine rich repeat containing G protein-coupled receptor 4</t>
  </si>
  <si>
    <t>LGR4</t>
  </si>
  <si>
    <t>Q9BXB1</t>
  </si>
  <si>
    <t>KISS1R</t>
  </si>
  <si>
    <t>KISS1 receptor</t>
  </si>
  <si>
    <t>Q969F8</t>
  </si>
  <si>
    <t>histamine receptor H4</t>
  </si>
  <si>
    <t>Histamine</t>
  </si>
  <si>
    <t>Q9H3N8</t>
  </si>
  <si>
    <t>histamine receptor H3</t>
  </si>
  <si>
    <t>Q9Y5N1</t>
  </si>
  <si>
    <t>H2R</t>
  </si>
  <si>
    <t>histamine receptor H2</t>
  </si>
  <si>
    <t>P25021</t>
  </si>
  <si>
    <t>H1R</t>
  </si>
  <si>
    <t>histamine receptor H1</t>
  </si>
  <si>
    <t>P35367</t>
  </si>
  <si>
    <t>hydroxycarboxylic acid receptor 3</t>
  </si>
  <si>
    <t>Hydroxycarboxylicacid</t>
  </si>
  <si>
    <t>P49019</t>
  </si>
  <si>
    <t>GPR109a (hHCAR2)</t>
  </si>
  <si>
    <t>hydroxycarboxylic acid receptor 2</t>
  </si>
  <si>
    <t>Q8TDS4</t>
  </si>
  <si>
    <t>hydroxycarboxylic acid receptor 1</t>
  </si>
  <si>
    <r>
      <t>HCA</t>
    </r>
    <r>
      <rPr>
        <vertAlign val="subscript"/>
        <sz val="7"/>
        <color theme="1"/>
        <rFont val="Helvetica"/>
        <family val="2"/>
      </rPr>
      <t>1</t>
    </r>
  </si>
  <si>
    <t>Q9BXC0</t>
  </si>
  <si>
    <t>HCAR1</t>
  </si>
  <si>
    <t>gastrin releasing peptide receptor</t>
  </si>
  <si>
    <t>P30550</t>
  </si>
  <si>
    <t>GRM8 + EAAC/EAAT</t>
  </si>
  <si>
    <t>glutamate metabotropic receptor 8</t>
  </si>
  <si>
    <t>Metabotropicglutamate</t>
  </si>
  <si>
    <t>Aminoacid</t>
  </si>
  <si>
    <t>C</t>
  </si>
  <si>
    <t>O00222</t>
  </si>
  <si>
    <t>glutamate metabotropic receptor 7</t>
  </si>
  <si>
    <r>
      <t>mGlu</t>
    </r>
    <r>
      <rPr>
        <vertAlign val="subscript"/>
        <sz val="7"/>
        <color theme="1"/>
        <rFont val="Helvetica"/>
        <family val="2"/>
      </rPr>
      <t>7</t>
    </r>
  </si>
  <si>
    <t>Q14831</t>
  </si>
  <si>
    <t>GRM7</t>
  </si>
  <si>
    <t>GRM6+ EAAC/EAAT</t>
  </si>
  <si>
    <t>glutamate metabotropic receptor 6</t>
  </si>
  <si>
    <t>O15303</t>
  </si>
  <si>
    <t>GRM5 + EAAC/EAAT</t>
  </si>
  <si>
    <t>glutamate metabotropic receptor 5</t>
  </si>
  <si>
    <t>P41594</t>
  </si>
  <si>
    <t>GRM4 + EAAC/EAAT</t>
  </si>
  <si>
    <t>glutamate metabotropic receptor 4</t>
  </si>
  <si>
    <t>Q14833</t>
  </si>
  <si>
    <t>glutamate metabotropic receptor 3</t>
  </si>
  <si>
    <r>
      <t>mGlu</t>
    </r>
    <r>
      <rPr>
        <vertAlign val="subscript"/>
        <sz val="7"/>
        <color theme="1"/>
        <rFont val="Helvetica"/>
        <family val="2"/>
      </rPr>
      <t>3</t>
    </r>
  </si>
  <si>
    <t>Q14832</t>
  </si>
  <si>
    <t>GRM3</t>
  </si>
  <si>
    <t>GRM2 + EAAC/EAAT</t>
  </si>
  <si>
    <t>glutamate metabotropic receptor 2</t>
  </si>
  <si>
    <t>Q14416</t>
  </si>
  <si>
    <t>glutamate metabotropic receptor 1</t>
  </si>
  <si>
    <r>
      <t>mGlu</t>
    </r>
    <r>
      <rPr>
        <vertAlign val="subscript"/>
        <sz val="7"/>
        <color theme="1"/>
        <rFont val="Helvetica"/>
        <family val="2"/>
      </rPr>
      <t>1</t>
    </r>
  </si>
  <si>
    <t>Q13255</t>
  </si>
  <si>
    <t>GRM1</t>
  </si>
  <si>
    <t>G protein-coupled receptor 87</t>
  </si>
  <si>
    <t>GPR87</t>
  </si>
  <si>
    <t>Q9BY21</t>
  </si>
  <si>
    <t>G protein-coupled receptor 75</t>
  </si>
  <si>
    <t>GPR75</t>
  </si>
  <si>
    <t>O95800</t>
  </si>
  <si>
    <t>G protein-coupled receptor 63</t>
  </si>
  <si>
    <t>GPR63</t>
  </si>
  <si>
    <t>Q9BZJ6</t>
  </si>
  <si>
    <t>G protein-coupled receptor 6</t>
  </si>
  <si>
    <t>GPR6</t>
  </si>
  <si>
    <t>P46095</t>
  </si>
  <si>
    <t>G protein-coupled receptor 55</t>
  </si>
  <si>
    <t>GPR18</t>
  </si>
  <si>
    <t>Q9Y2T6</t>
  </si>
  <si>
    <t>G protein-coupled receptor 39</t>
  </si>
  <si>
    <t>O43194</t>
  </si>
  <si>
    <t>G protein-coupled receptor 37</t>
  </si>
  <si>
    <t>GPR37</t>
  </si>
  <si>
    <t>O15354</t>
  </si>
  <si>
    <t>G protein-coupled receptor 35</t>
  </si>
  <si>
    <t>Q9HC97</t>
  </si>
  <si>
    <t>G protein-coupled receptor 34</t>
  </si>
  <si>
    <t>Q9UPC5</t>
  </si>
  <si>
    <t>G protein-coupled receptor 32</t>
  </si>
  <si>
    <t>GPR32</t>
  </si>
  <si>
    <t>O75388</t>
  </si>
  <si>
    <t>G protein-coupled receptor 31</t>
  </si>
  <si>
    <t>GPR31</t>
  </si>
  <si>
    <t>O00270</t>
  </si>
  <si>
    <t>G protein-coupled receptor 3</t>
  </si>
  <si>
    <t>GPR3</t>
  </si>
  <si>
    <t>P46089</t>
  </si>
  <si>
    <t>G protein-coupled receptor 18</t>
  </si>
  <si>
    <t>Q14330</t>
  </si>
  <si>
    <t>G protein-coupled receptor 17</t>
  </si>
  <si>
    <t>Q13304</t>
  </si>
  <si>
    <t>G protein-coupled receptor 12</t>
  </si>
  <si>
    <t>GPR12</t>
  </si>
  <si>
    <t>P47775</t>
  </si>
  <si>
    <t>G protein-coupled receptor 1</t>
  </si>
  <si>
    <t>GPR1</t>
  </si>
  <si>
    <t>P46091</t>
  </si>
  <si>
    <t>G protein-coupled estrogen receptor 1</t>
  </si>
  <si>
    <t>Estrogen(Gprotein-coupled)</t>
  </si>
  <si>
    <t>Steroid</t>
  </si>
  <si>
    <t>GPER</t>
  </si>
  <si>
    <t>Q99527</t>
  </si>
  <si>
    <t>GPER1</t>
  </si>
  <si>
    <t>G protein-coupled receptor class C group 6 member A</t>
  </si>
  <si>
    <t>Calcium-sensing</t>
  </si>
  <si>
    <t>Ion</t>
  </si>
  <si>
    <t>GPRC6</t>
  </si>
  <si>
    <t>Q5T6X5</t>
  </si>
  <si>
    <t>GPC6A</t>
  </si>
  <si>
    <t>TGR5 (GPBAR1)</t>
  </si>
  <si>
    <t>G protein-coupled bile acid receptor 1</t>
  </si>
  <si>
    <t>Bileacid</t>
  </si>
  <si>
    <t>Q8TDU6</t>
  </si>
  <si>
    <t>G protein-coupled receptor 183</t>
  </si>
  <si>
    <t>P32249</t>
  </si>
  <si>
    <t>G protein-coupled receptor 174</t>
  </si>
  <si>
    <t>Q9BXC1</t>
  </si>
  <si>
    <t>G protein-coupled receptor 143</t>
  </si>
  <si>
    <t>OtherGPCRorphans</t>
  </si>
  <si>
    <t>GPR143</t>
  </si>
  <si>
    <t>P51810</t>
  </si>
  <si>
    <t>GP143</t>
  </si>
  <si>
    <t>G protein-coupled receptor 139</t>
  </si>
  <si>
    <t>GPR139</t>
  </si>
  <si>
    <t>Q6DWJ6</t>
  </si>
  <si>
    <t>GP139</t>
  </si>
  <si>
    <t>G protein-coupled receptor 132</t>
  </si>
  <si>
    <t>Q9UNW8</t>
  </si>
  <si>
    <t>G protein-coupled receptor 119</t>
  </si>
  <si>
    <t>Q8TDV5</t>
  </si>
  <si>
    <t>G protein-coupled receptor 107</t>
  </si>
  <si>
    <t>GPR107</t>
  </si>
  <si>
    <t>Q5VW38</t>
  </si>
  <si>
    <t>GP107</t>
  </si>
  <si>
    <t>GnRHR</t>
  </si>
  <si>
    <t>gonadotropin releasing hormone receptor</t>
  </si>
  <si>
    <t>Gonadotrophin-releasinghorm</t>
  </si>
  <si>
    <t>P30968</t>
  </si>
  <si>
    <t>GCGR</t>
  </si>
  <si>
    <t>glucagon receptor</t>
  </si>
  <si>
    <t>P47871</t>
  </si>
  <si>
    <t>GLP-2R</t>
  </si>
  <si>
    <t>glucagon like peptide 2 receptor</t>
  </si>
  <si>
    <t>O95838</t>
  </si>
  <si>
    <t>GLP-1R</t>
  </si>
  <si>
    <t>glucagon like peptide 1 receptor</t>
  </si>
  <si>
    <t>P43220</t>
  </si>
  <si>
    <t>gastric inhibitory polypeptide receptor</t>
  </si>
  <si>
    <t>P48546</t>
  </si>
  <si>
    <t>growth hormone secretagogue receptor</t>
  </si>
  <si>
    <t>Q92847</t>
  </si>
  <si>
    <t>growth hormone releasing hormone receptor</t>
  </si>
  <si>
    <t>GHRH</t>
  </si>
  <si>
    <t>Q02643</t>
  </si>
  <si>
    <t>GHRHR</t>
  </si>
  <si>
    <t>CCKBR</t>
  </si>
  <si>
    <t>cholecystokinin B receptor</t>
  </si>
  <si>
    <t>Cholecystokinin</t>
  </si>
  <si>
    <t>P32239</t>
  </si>
  <si>
    <t>galanin receptor 3</t>
  </si>
  <si>
    <t>Galanin</t>
  </si>
  <si>
    <t>O60755</t>
  </si>
  <si>
    <t>galanin receptor 2</t>
  </si>
  <si>
    <t>O43603</t>
  </si>
  <si>
    <t>galanin receptor 1</t>
  </si>
  <si>
    <t>P47211</t>
  </si>
  <si>
    <t>gamma-aminobutyric acid type B receptor subunit 1</t>
  </si>
  <si>
    <t>GABA&lt;sub&gt;B&lt;/sub&gt;</t>
  </si>
  <si>
    <r>
      <t>GABA</t>
    </r>
    <r>
      <rPr>
        <vertAlign val="subscript"/>
        <sz val="7"/>
        <color theme="1"/>
        <rFont val="Helvetica"/>
        <family val="2"/>
      </rPr>
      <t>B1</t>
    </r>
  </si>
  <si>
    <t>Q9UBS5</t>
  </si>
  <si>
    <t>GABR1</t>
  </si>
  <si>
    <t>G protein-coupled receptor 37 like 1</t>
  </si>
  <si>
    <t>GPR37L1</t>
  </si>
  <si>
    <t>O60883</t>
  </si>
  <si>
    <t>G37L1</t>
  </si>
  <si>
    <t>frizzled class receptor 6</t>
  </si>
  <si>
    <t>Frizzled</t>
  </si>
  <si>
    <t>F</t>
  </si>
  <si>
    <r>
      <t>FZD</t>
    </r>
    <r>
      <rPr>
        <vertAlign val="subscript"/>
        <sz val="7"/>
        <color theme="1"/>
        <rFont val="Helvetica"/>
        <family val="2"/>
      </rPr>
      <t>6</t>
    </r>
  </si>
  <si>
    <t>O60353</t>
  </si>
  <si>
    <t>FZD6</t>
  </si>
  <si>
    <t>frizzled class receptor 2</t>
  </si>
  <si>
    <r>
      <t>FZD</t>
    </r>
    <r>
      <rPr>
        <vertAlign val="subscript"/>
        <sz val="7"/>
        <color theme="1"/>
        <rFont val="Helvetica"/>
        <family val="2"/>
      </rPr>
      <t>2</t>
    </r>
  </si>
  <si>
    <t>Q14332</t>
  </si>
  <si>
    <t>FZD2</t>
  </si>
  <si>
    <t>frizzled class receptor 1</t>
  </si>
  <si>
    <r>
      <t>FZD</t>
    </r>
    <r>
      <rPr>
        <vertAlign val="subscript"/>
        <sz val="7"/>
        <color theme="1"/>
        <rFont val="Helvetica"/>
        <family val="2"/>
      </rPr>
      <t>1</t>
    </r>
  </si>
  <si>
    <t>Q9UP38</t>
  </si>
  <si>
    <t>FZD1</t>
  </si>
  <si>
    <t>follicle stimulating hormone receptor</t>
  </si>
  <si>
    <t>FSH</t>
  </si>
  <si>
    <t>P23945</t>
  </si>
  <si>
    <t>FSHR</t>
  </si>
  <si>
    <t>formyl peptide receptor 3</t>
  </si>
  <si>
    <t>Formylpeptide</t>
  </si>
  <si>
    <t>FPR3</t>
  </si>
  <si>
    <t>P25089</t>
  </si>
  <si>
    <t>formyl peptide receptor 2</t>
  </si>
  <si>
    <t>P25090</t>
  </si>
  <si>
    <t>formyl peptide receptor 1</t>
  </si>
  <si>
    <t>P21462</t>
  </si>
  <si>
    <t>GPR120s</t>
  </si>
  <si>
    <t>free fatty acid receptor 4</t>
  </si>
  <si>
    <t>Freefattyacid</t>
  </si>
  <si>
    <t>Q5NUL3</t>
  </si>
  <si>
    <t>GPR41 (FFAR3)</t>
  </si>
  <si>
    <t>free fatty acid receptor 3</t>
  </si>
  <si>
    <t>O14843</t>
  </si>
  <si>
    <t>GPR43 (FFAR2)</t>
  </si>
  <si>
    <t>free fatty acid receptor 2</t>
  </si>
  <si>
    <t>O15552</t>
  </si>
  <si>
    <t>free fatty acid receptor 1</t>
  </si>
  <si>
    <t>O14842</t>
  </si>
  <si>
    <t>endothelin receptor type B</t>
  </si>
  <si>
    <t>Endothelin</t>
  </si>
  <si>
    <t>P24530</t>
  </si>
  <si>
    <t>ETAR (Endothelin 1A)</t>
  </si>
  <si>
    <t>endothelin receptor type A</t>
  </si>
  <si>
    <t>P25101</t>
  </si>
  <si>
    <t>D5R</t>
  </si>
  <si>
    <t>dopamine receptor D5</t>
  </si>
  <si>
    <t>Dopamine</t>
  </si>
  <si>
    <t>P21918</t>
  </si>
  <si>
    <t>dopamine receptor D4</t>
  </si>
  <si>
    <t>P21917</t>
  </si>
  <si>
    <t>dopamine receptor D3</t>
  </si>
  <si>
    <t>P35462</t>
  </si>
  <si>
    <t>D2R</t>
  </si>
  <si>
    <t>dopamine receptor D2</t>
  </si>
  <si>
    <t>P14416</t>
  </si>
  <si>
    <t>D1R</t>
  </si>
  <si>
    <t>dopamine receptor D1</t>
  </si>
  <si>
    <t>P21728</t>
  </si>
  <si>
    <t>C-X-C motif chemokine receptor 6</t>
  </si>
  <si>
    <t>CXCR6</t>
  </si>
  <si>
    <t>O00574</t>
  </si>
  <si>
    <t>C-X-C motif chemokine receptor 5</t>
  </si>
  <si>
    <t>P32302</t>
  </si>
  <si>
    <t>C-X-C motif chemokine receptor 4</t>
  </si>
  <si>
    <t>P61073</t>
  </si>
  <si>
    <t>C-X-C motif chemokine receptor 3</t>
  </si>
  <si>
    <t>CXCR3</t>
  </si>
  <si>
    <t>P49682</t>
  </si>
  <si>
    <t>C-X-C motif chemokine receptor 2</t>
  </si>
  <si>
    <t>P25025</t>
  </si>
  <si>
    <t>C-X-C motif chemokine receptor 1</t>
  </si>
  <si>
    <t>CXCR1</t>
  </si>
  <si>
    <t>P25024</t>
  </si>
  <si>
    <t>C-X3-C motif chemokine receptor 1</t>
  </si>
  <si>
    <t>CX3CR1</t>
  </si>
  <si>
    <t>P49238</t>
  </si>
  <si>
    <t>CX3C1</t>
  </si>
  <si>
    <t>corticotropin releasing hormone receptor 2</t>
  </si>
  <si>
    <t>Corticotropin-releasingfact</t>
  </si>
  <si>
    <t>Q13324</t>
  </si>
  <si>
    <t>corticotropin releasing hormone receptor 1</t>
  </si>
  <si>
    <t>P34998</t>
  </si>
  <si>
    <t>CB2</t>
  </si>
  <si>
    <t>cannabinoid receptor 2</t>
  </si>
  <si>
    <t>Cannabinoid</t>
  </si>
  <si>
    <t>P34972</t>
  </si>
  <si>
    <t>CB1</t>
  </si>
  <si>
    <t>cannabinoid receptor 1</t>
  </si>
  <si>
    <t>P21554</t>
  </si>
  <si>
    <t>LTB4R</t>
  </si>
  <si>
    <t>chemerin chemokine-like receptor 1</t>
  </si>
  <si>
    <t>Chemerinreceptor</t>
  </si>
  <si>
    <t>Chemerin</t>
  </si>
  <si>
    <t>Q99788</t>
  </si>
  <si>
    <t>CML1</t>
  </si>
  <si>
    <t>CYSLTR2</t>
  </si>
  <si>
    <t>Cys-LT2R</t>
  </si>
  <si>
    <t>cysteinyl leukotriene receptor 2</t>
  </si>
  <si>
    <t>Q9NS75</t>
  </si>
  <si>
    <t>CYSLTR1</t>
  </si>
  <si>
    <t>Cys-LT1R</t>
  </si>
  <si>
    <t>cysteinyl leukotriene receptor 1</t>
  </si>
  <si>
    <t>Q9Y271</t>
  </si>
  <si>
    <t>C-C motif chemokine receptor like 2</t>
  </si>
  <si>
    <t>CCRL2</t>
  </si>
  <si>
    <t>O00421</t>
  </si>
  <si>
    <t>C-C motif chemokine receptor 9</t>
  </si>
  <si>
    <t>CCR9</t>
  </si>
  <si>
    <t>P51686</t>
  </si>
  <si>
    <t>C-C motif chemokine receptor 8</t>
  </si>
  <si>
    <t>CCR8</t>
  </si>
  <si>
    <t>P51685</t>
  </si>
  <si>
    <t>C-C motif chemokine receptor 7</t>
  </si>
  <si>
    <t>CCR7</t>
  </si>
  <si>
    <t>P32248</t>
  </si>
  <si>
    <t>C-C motif chemokine receptor 6</t>
  </si>
  <si>
    <t>P51684</t>
  </si>
  <si>
    <t>C-C motif chemokine receptor 5</t>
  </si>
  <si>
    <t>P51681</t>
  </si>
  <si>
    <t>C-C motif chemokine receptor 4</t>
  </si>
  <si>
    <t>CCR4</t>
  </si>
  <si>
    <t>P51679</t>
  </si>
  <si>
    <t>C-C motif chemokine receptor 3</t>
  </si>
  <si>
    <t>CCR3</t>
  </si>
  <si>
    <t>P51677</t>
  </si>
  <si>
    <t>C-C motif chemokine receptor 2</t>
  </si>
  <si>
    <t>CCR2</t>
  </si>
  <si>
    <t>P41597</t>
  </si>
  <si>
    <t>C-C motif chemokine receptor 10</t>
  </si>
  <si>
    <t>CCR10</t>
  </si>
  <si>
    <t>P46092</t>
  </si>
  <si>
    <t>C-C motif chemokine receptor 1</t>
  </si>
  <si>
    <t>CCR1</t>
  </si>
  <si>
    <t>P32246</t>
  </si>
  <si>
    <t>CCK1 (CCKA)</t>
  </si>
  <si>
    <t>cholecystokinin A receptor</t>
  </si>
  <si>
    <t>P32238</t>
  </si>
  <si>
    <t>calcium sensing receptor</t>
  </si>
  <si>
    <t>CaS</t>
  </si>
  <si>
    <t>P41180</t>
  </si>
  <si>
    <t>CASR</t>
  </si>
  <si>
    <t>AMY3</t>
  </si>
  <si>
    <t>Calcitonin</t>
  </si>
  <si>
    <t>AMY2</t>
  </si>
  <si>
    <r>
      <t>AMY</t>
    </r>
    <r>
      <rPr>
        <vertAlign val="subscript"/>
        <sz val="7"/>
        <color theme="1"/>
        <rFont val="Helvetica"/>
        <family val="2"/>
      </rPr>
      <t>2</t>
    </r>
    <r>
      <rPr>
        <sz val="12"/>
        <color theme="1"/>
        <rFont val="Calibri"/>
        <family val="2"/>
        <scheme val="minor"/>
      </rPr>
      <t/>
    </r>
  </si>
  <si>
    <t>CALCR+RAMP2</t>
  </si>
  <si>
    <t>AMY1</t>
  </si>
  <si>
    <r>
      <t>AMY</t>
    </r>
    <r>
      <rPr>
        <vertAlign val="subscript"/>
        <sz val="7"/>
        <color theme="1"/>
        <rFont val="Helvetica"/>
        <family val="2"/>
      </rPr>
      <t>1</t>
    </r>
  </si>
  <si>
    <t>CALCR+RAMP1</t>
  </si>
  <si>
    <t>CTR (hCALCR)</t>
  </si>
  <si>
    <t>calcitonin receptor</t>
  </si>
  <si>
    <t>P30988</t>
  </si>
  <si>
    <t>complement component 5a receptor 2</t>
  </si>
  <si>
    <t>Complementpeptide</t>
  </si>
  <si>
    <r>
      <t>C5a</t>
    </r>
    <r>
      <rPr>
        <vertAlign val="subscript"/>
        <sz val="7"/>
        <color theme="1"/>
        <rFont val="Helvetica"/>
        <family val="2"/>
      </rPr>
      <t>2</t>
    </r>
  </si>
  <si>
    <t>Q9P296</t>
  </si>
  <si>
    <t>C5AR2</t>
  </si>
  <si>
    <t>C5aR1</t>
  </si>
  <si>
    <t>complement C5a receptor 1</t>
  </si>
  <si>
    <t>P21730</t>
  </si>
  <si>
    <t>complement C3a receptor 1</t>
  </si>
  <si>
    <t>C3a</t>
  </si>
  <si>
    <t>Q16581</t>
  </si>
  <si>
    <t>C3AR</t>
  </si>
  <si>
    <t>BDKRB2</t>
  </si>
  <si>
    <t>B2R</t>
  </si>
  <si>
    <t>bradykinin receptor B2</t>
  </si>
  <si>
    <t>Bradykinin</t>
  </si>
  <si>
    <t>P30411</t>
  </si>
  <si>
    <t>BDKRB1</t>
  </si>
  <si>
    <t>B1R</t>
  </si>
  <si>
    <t>bradykinin receptor B1</t>
  </si>
  <si>
    <t>P46663</t>
  </si>
  <si>
    <t>apelin receptor</t>
  </si>
  <si>
    <t>Apelin</t>
  </si>
  <si>
    <t>P35414</t>
  </si>
  <si>
    <t>angiotensin II receptor type 2</t>
  </si>
  <si>
    <t>Angiotensin</t>
  </si>
  <si>
    <r>
      <t>AT</t>
    </r>
    <r>
      <rPr>
        <vertAlign val="subscript"/>
        <sz val="7"/>
        <color theme="1"/>
        <rFont val="Helvetica"/>
        <family val="2"/>
      </rPr>
      <t>2</t>
    </r>
  </si>
  <si>
    <t>P50052</t>
  </si>
  <si>
    <t>AGTR2</t>
  </si>
  <si>
    <t>AT1R</t>
  </si>
  <si>
    <t>angiotensin II receptor type 1</t>
  </si>
  <si>
    <t>P30556</t>
  </si>
  <si>
    <t>adhesion G protein-coupled receptor L1</t>
  </si>
  <si>
    <t>Adhesionclassorphans</t>
  </si>
  <si>
    <t>B2</t>
  </si>
  <si>
    <t>ADGRL1</t>
  </si>
  <si>
    <t>O94910</t>
  </si>
  <si>
    <t>AGRL1</t>
  </si>
  <si>
    <t>adhesion G protein-coupled receptor B1</t>
  </si>
  <si>
    <t>ADGRB1</t>
  </si>
  <si>
    <t>O14514</t>
  </si>
  <si>
    <t>AGRB1</t>
  </si>
  <si>
    <t>adrenoceptor beta 3</t>
  </si>
  <si>
    <t>Adrenoceptors</t>
  </si>
  <si>
    <t>P13945</t>
  </si>
  <si>
    <t>β2-AR</t>
  </si>
  <si>
    <t>adrenoceptor beta 2</t>
  </si>
  <si>
    <t>P07550</t>
  </si>
  <si>
    <t>β1-AR</t>
  </si>
  <si>
    <t>adrenoceptor beta 1</t>
  </si>
  <si>
    <t>P08588</t>
  </si>
  <si>
    <t>ADRA2C</t>
  </si>
  <si>
    <t>α2C-AR</t>
  </si>
  <si>
    <t>adrenoceptor alpha 2C</t>
  </si>
  <si>
    <t>P18825</t>
  </si>
  <si>
    <t>ADRA2B</t>
  </si>
  <si>
    <t>α2B-AR</t>
  </si>
  <si>
    <t>adrenoceptor alpha 2B</t>
  </si>
  <si>
    <t>P18089</t>
  </si>
  <si>
    <t>ADRA2A</t>
  </si>
  <si>
    <t>α2A-AR</t>
  </si>
  <si>
    <t>adrenoceptor alpha 2A</t>
  </si>
  <si>
    <t>P08913</t>
  </si>
  <si>
    <t>ADRA1D</t>
  </si>
  <si>
    <t>adrenoceptor alpha 1D</t>
  </si>
  <si>
    <t>P25100</t>
  </si>
  <si>
    <t>ADRA1B</t>
  </si>
  <si>
    <t>adrenoceptor alpha 1B</t>
  </si>
  <si>
    <t>P35368</t>
  </si>
  <si>
    <t>ADRA1A</t>
  </si>
  <si>
    <t>α1A-AR</t>
  </si>
  <si>
    <t>adrenoceptor alpha 1A</t>
  </si>
  <si>
    <t>P35348</t>
  </si>
  <si>
    <t>melanocortin 2 receptor</t>
  </si>
  <si>
    <r>
      <t>MC</t>
    </r>
    <r>
      <rPr>
        <vertAlign val="subscript"/>
        <sz val="7"/>
        <color theme="1"/>
        <rFont val="Helvetica"/>
        <family val="2"/>
      </rPr>
      <t>2</t>
    </r>
  </si>
  <si>
    <t>Q01718</t>
  </si>
  <si>
    <t>ACTHR</t>
  </si>
  <si>
    <t>CHRM5</t>
  </si>
  <si>
    <t>cholinergic receptor muscarinic 5</t>
  </si>
  <si>
    <t>Acetylcholine(muscarinic)</t>
  </si>
  <si>
    <t>P08912</t>
  </si>
  <si>
    <t>CHRM4</t>
  </si>
  <si>
    <t>M4R/CHRM4</t>
  </si>
  <si>
    <t>cholinergic receptor muscarinic 4</t>
  </si>
  <si>
    <t>P08173</t>
  </si>
  <si>
    <t>CHRM3</t>
  </si>
  <si>
    <t>M3R/CHRM3</t>
  </si>
  <si>
    <t>cholinergic receptor muscarinic 3</t>
  </si>
  <si>
    <t>P20309</t>
  </si>
  <si>
    <t>CHRM2</t>
  </si>
  <si>
    <t>M2R/CHRM2</t>
  </si>
  <si>
    <t>cholinergic receptor muscarinic 2</t>
  </si>
  <si>
    <t>P08172</t>
  </si>
  <si>
    <t>CHRM1</t>
  </si>
  <si>
    <t>M1R/CHRM1</t>
  </si>
  <si>
    <t>cholinergic receptor muscarinic 1</t>
  </si>
  <si>
    <t>P11229</t>
  </si>
  <si>
    <t>atypical chemokine receptor 4</t>
  </si>
  <si>
    <t>ACKR4</t>
  </si>
  <si>
    <t>Q9NPB9</t>
  </si>
  <si>
    <t>atypical chemokine receptor 3</t>
  </si>
  <si>
    <t>ACKR3</t>
  </si>
  <si>
    <t>P25106</t>
  </si>
  <si>
    <t>ADORA3</t>
  </si>
  <si>
    <t>A3</t>
  </si>
  <si>
    <t>adenosine A3 receptor</t>
  </si>
  <si>
    <t>Adenosine</t>
  </si>
  <si>
    <t>P0DMS8</t>
  </si>
  <si>
    <t>ADORA2B</t>
  </si>
  <si>
    <t>A2B</t>
  </si>
  <si>
    <t>adenosine A2b receptor</t>
  </si>
  <si>
    <t>P29275</t>
  </si>
  <si>
    <t>ADORA2A</t>
  </si>
  <si>
    <t>A2A</t>
  </si>
  <si>
    <t>adenosine A2a receptor</t>
  </si>
  <si>
    <t>P29274</t>
  </si>
  <si>
    <t>ADORA1</t>
  </si>
  <si>
    <t>A1</t>
  </si>
  <si>
    <t>adenosine A1 receptor</t>
  </si>
  <si>
    <t>P30542</t>
  </si>
  <si>
    <t>HTR7</t>
  </si>
  <si>
    <t>5-hydroxytryptamine receptor 7</t>
  </si>
  <si>
    <t>5-Hydroxytryptamine</t>
  </si>
  <si>
    <t>P34969</t>
  </si>
  <si>
    <t>HTR6</t>
  </si>
  <si>
    <t>5-hydroxytryptamine receptor 6</t>
  </si>
  <si>
    <t>P50406</t>
  </si>
  <si>
    <t>5-hydroxytryptamine receptor 5A</t>
  </si>
  <si>
    <r>
      <t>5-HT</t>
    </r>
    <r>
      <rPr>
        <vertAlign val="subscript"/>
        <sz val="7"/>
        <color theme="1"/>
        <rFont val="Helvetica"/>
        <family val="2"/>
      </rPr>
      <t>5A</t>
    </r>
  </si>
  <si>
    <t>P47898</t>
  </si>
  <si>
    <t>5HT5A</t>
  </si>
  <si>
    <t>HTR4</t>
  </si>
  <si>
    <t>5-hydroxytryptamine receptor 4</t>
  </si>
  <si>
    <t>Q13639</t>
  </si>
  <si>
    <t>HTR2C</t>
  </si>
  <si>
    <t>5-HT2C</t>
  </si>
  <si>
    <t>5-hydroxytryptamine receptor 2C</t>
  </si>
  <si>
    <t>P28335</t>
  </si>
  <si>
    <t>HTR2B</t>
  </si>
  <si>
    <t>5-HT2B</t>
  </si>
  <si>
    <t>5-hydroxytryptamine receptor 2B</t>
  </si>
  <si>
    <t>P41595</t>
  </si>
  <si>
    <t>HTR2A</t>
  </si>
  <si>
    <t>5-HT2A</t>
  </si>
  <si>
    <t>5-hydroxytryptamine receptor 2A</t>
  </si>
  <si>
    <t>P28223</t>
  </si>
  <si>
    <t>HTR1F</t>
  </si>
  <si>
    <t>5-hydroxytryptamine receptor 1F</t>
  </si>
  <si>
    <t>P30939</t>
  </si>
  <si>
    <t>HTR1E</t>
  </si>
  <si>
    <t>5-hydroxytryptamine receptor 1E</t>
  </si>
  <si>
    <t>P28566</t>
  </si>
  <si>
    <t>HTR1D</t>
  </si>
  <si>
    <t>5-HT1D</t>
  </si>
  <si>
    <t>5-hydroxytryptamine receptor 1D</t>
  </si>
  <si>
    <t>P28221</t>
  </si>
  <si>
    <t>HTR1B</t>
  </si>
  <si>
    <t>5-HT1B</t>
  </si>
  <si>
    <t>5-hydroxytryptamine receptor 1B</t>
  </si>
  <si>
    <t>P28222</t>
  </si>
  <si>
    <t>HTR1A</t>
  </si>
  <si>
    <t>5-HT1A</t>
  </si>
  <si>
    <t>5-hydroxytryptamine receptor 1A</t>
  </si>
  <si>
    <r>
      <t>5-HT</t>
    </r>
    <r>
      <rPr>
        <vertAlign val="subscript"/>
        <sz val="7"/>
        <color theme="1"/>
        <rFont val="Helvetica"/>
        <family val="2"/>
      </rPr>
      <t>1A</t>
    </r>
  </si>
  <si>
    <t>P08908</t>
  </si>
  <si>
    <t>G protein-coupled receptor 157</t>
  </si>
  <si>
    <t>GPR157</t>
  </si>
  <si>
    <t>Q5UAW9</t>
  </si>
  <si>
    <t>GP157</t>
  </si>
  <si>
    <t>transmembrane protein adipocyte associated 1</t>
  </si>
  <si>
    <t>TPRA1</t>
  </si>
  <si>
    <t>Q86W33</t>
  </si>
  <si>
    <t>G protein-coupled receptor 137</t>
  </si>
  <si>
    <t>GPR137</t>
  </si>
  <si>
    <t>Q96N19</t>
  </si>
  <si>
    <t>G137A</t>
  </si>
  <si>
    <t>taste 2 receptor member 60</t>
  </si>
  <si>
    <t>Taste2</t>
  </si>
  <si>
    <t>Sensory</t>
  </si>
  <si>
    <t>T</t>
  </si>
  <si>
    <t>TAS2R60</t>
  </si>
  <si>
    <t>P59551</t>
  </si>
  <si>
    <t>T2R60</t>
  </si>
  <si>
    <t>taste 2 receptor member 50</t>
  </si>
  <si>
    <t>TAS2R50</t>
  </si>
  <si>
    <t>P59544</t>
  </si>
  <si>
    <t>T2R50</t>
  </si>
  <si>
    <t>taste 2 receptor member 46</t>
  </si>
  <si>
    <t>TAS2R46</t>
  </si>
  <si>
    <t>P59540</t>
  </si>
  <si>
    <t>T2R46</t>
  </si>
  <si>
    <t>taste 2 receptor member 45</t>
  </si>
  <si>
    <t>TAS2R45</t>
  </si>
  <si>
    <t>P59539</t>
  </si>
  <si>
    <t>T2R45</t>
  </si>
  <si>
    <t>taste 2 receptor member 43</t>
  </si>
  <si>
    <t>TAS2R43</t>
  </si>
  <si>
    <t>P59537</t>
  </si>
  <si>
    <t>T2R43</t>
  </si>
  <si>
    <t>taste 2 receptor member 42</t>
  </si>
  <si>
    <t>TAS2R42</t>
  </si>
  <si>
    <t>Q7RTR8</t>
  </si>
  <si>
    <t>T2R42</t>
  </si>
  <si>
    <t>taste 2 receptor member 41</t>
  </si>
  <si>
    <t>TAS2R41</t>
  </si>
  <si>
    <t>P59536</t>
  </si>
  <si>
    <t>T2R41</t>
  </si>
  <si>
    <t>taste 2 receptor member 40</t>
  </si>
  <si>
    <t>TAS2R40</t>
  </si>
  <si>
    <t>P59535</t>
  </si>
  <si>
    <t>T2R40</t>
  </si>
  <si>
    <t>taste 2 receptor member 39</t>
  </si>
  <si>
    <t>TAS2R39</t>
  </si>
  <si>
    <t>P59534</t>
  </si>
  <si>
    <t>T2R39</t>
  </si>
  <si>
    <t>taste 2 receptor member 38</t>
  </si>
  <si>
    <t>TAS2R38</t>
  </si>
  <si>
    <t>P59533</t>
  </si>
  <si>
    <t>T2R38</t>
  </si>
  <si>
    <t>taste 2 receptor member 31</t>
  </si>
  <si>
    <t>TAS2R31</t>
  </si>
  <si>
    <t>P59538</t>
  </si>
  <si>
    <t>T2R31</t>
  </si>
  <si>
    <t>taste 2 receptor member 30</t>
  </si>
  <si>
    <t>TAS2R30</t>
  </si>
  <si>
    <t>P59541</t>
  </si>
  <si>
    <t>T2R30</t>
  </si>
  <si>
    <t>taste 2 receptor member 20</t>
  </si>
  <si>
    <t>TAS2R20</t>
  </si>
  <si>
    <t>P59543</t>
  </si>
  <si>
    <t>T2R20</t>
  </si>
  <si>
    <t>taste 2 receptor member 19</t>
  </si>
  <si>
    <t>TAS2R19</t>
  </si>
  <si>
    <t>P59542</t>
  </si>
  <si>
    <t>T2R19</t>
  </si>
  <si>
    <t>taste 2 receptor member 16</t>
  </si>
  <si>
    <t>TAS2R16</t>
  </si>
  <si>
    <t>Q9NYV7</t>
  </si>
  <si>
    <t>T2R16</t>
  </si>
  <si>
    <t>taste 2 receptor member 14</t>
  </si>
  <si>
    <t>TAS2R14</t>
  </si>
  <si>
    <t>Q9NYV8</t>
  </si>
  <si>
    <t>T2R14</t>
  </si>
  <si>
    <t>taste 2 receptor member 13</t>
  </si>
  <si>
    <t>TAS2R13</t>
  </si>
  <si>
    <t>Q9NYV9</t>
  </si>
  <si>
    <t>T2R13</t>
  </si>
  <si>
    <t>taste 2 receptor member 10</t>
  </si>
  <si>
    <t>TAS2R10</t>
  </si>
  <si>
    <t>Q9NYW0</t>
  </si>
  <si>
    <t>T2R10</t>
  </si>
  <si>
    <t>taste 2 receptor member 9</t>
  </si>
  <si>
    <t>TAS2R9</t>
  </si>
  <si>
    <t>Q9NYW1</t>
  </si>
  <si>
    <t>TA2R9</t>
  </si>
  <si>
    <t>taste 2 receptor member 8</t>
  </si>
  <si>
    <t>TAS2R8</t>
  </si>
  <si>
    <t>Q9NYW2</t>
  </si>
  <si>
    <t>TA2R8</t>
  </si>
  <si>
    <t>taste 2 receptor member 7</t>
  </si>
  <si>
    <t>TAS2R7</t>
  </si>
  <si>
    <t>Q9NYW3</t>
  </si>
  <si>
    <t>TA2R7</t>
  </si>
  <si>
    <t>taste 2 receptor member 3</t>
  </si>
  <si>
    <t>TAS2R3</t>
  </si>
  <si>
    <t>Q9NYW6</t>
  </si>
  <si>
    <t>TA2R3</t>
  </si>
  <si>
    <t>taste 2 receptor member 1</t>
  </si>
  <si>
    <t>TAS2R1</t>
  </si>
  <si>
    <t>Q9NYW7</t>
  </si>
  <si>
    <t>TA2R1</t>
  </si>
  <si>
    <t>taste 2 receptor member 5</t>
  </si>
  <si>
    <t>TAS2R5</t>
  </si>
  <si>
    <t>Q9NYW4</t>
  </si>
  <si>
    <t>TA2R5</t>
  </si>
  <si>
    <t>taste 2 receptor member 4</t>
  </si>
  <si>
    <t>TAS2R4</t>
  </si>
  <si>
    <t>Q9NYW5</t>
  </si>
  <si>
    <t>TA2R4</t>
  </si>
  <si>
    <t>smoothened, frizzled class receptor</t>
  </si>
  <si>
    <t>SMO</t>
  </si>
  <si>
    <t>Q99835</t>
  </si>
  <si>
    <t>frizzled class receptor 10</t>
  </si>
  <si>
    <r>
      <t>FZD</t>
    </r>
    <r>
      <rPr>
        <vertAlign val="subscript"/>
        <sz val="7"/>
        <color theme="1"/>
        <rFont val="Calibri (Body)"/>
      </rPr>
      <t>10</t>
    </r>
  </si>
  <si>
    <t>Q9ULW2</t>
  </si>
  <si>
    <t>FZD10</t>
  </si>
  <si>
    <t>frizzled class receptor 9</t>
  </si>
  <si>
    <r>
      <t>FZD</t>
    </r>
    <r>
      <rPr>
        <vertAlign val="subscript"/>
        <sz val="7"/>
        <color theme="1"/>
        <rFont val="Calibri (Body)"/>
      </rPr>
      <t>9</t>
    </r>
  </si>
  <si>
    <t>O00144</t>
  </si>
  <si>
    <t>FZD9</t>
  </si>
  <si>
    <t>frizzled class receptor 8</t>
  </si>
  <si>
    <r>
      <t>FZD</t>
    </r>
    <r>
      <rPr>
        <vertAlign val="subscript"/>
        <sz val="7"/>
        <color theme="1"/>
        <rFont val="Calibri (Body)"/>
      </rPr>
      <t>8</t>
    </r>
  </si>
  <si>
    <t>Q9H461</t>
  </si>
  <si>
    <t>FZD8</t>
  </si>
  <si>
    <t>frizzled class receptor 7</t>
  </si>
  <si>
    <r>
      <t>FZD</t>
    </r>
    <r>
      <rPr>
        <vertAlign val="subscript"/>
        <sz val="7"/>
        <color theme="1"/>
        <rFont val="Calibri (Body)"/>
      </rPr>
      <t>7</t>
    </r>
  </si>
  <si>
    <t>O75084</t>
  </si>
  <si>
    <t>FZD7</t>
  </si>
  <si>
    <t>frizzled class receptor 5</t>
  </si>
  <si>
    <r>
      <t>FZD</t>
    </r>
    <r>
      <rPr>
        <vertAlign val="subscript"/>
        <sz val="7"/>
        <color theme="1"/>
        <rFont val="Calibri (Body)"/>
      </rPr>
      <t>5</t>
    </r>
  </si>
  <si>
    <t>Q13467</t>
  </si>
  <si>
    <t>FZD5</t>
  </si>
  <si>
    <t>frizzled class receptor 4</t>
  </si>
  <si>
    <r>
      <t>FZD</t>
    </r>
    <r>
      <rPr>
        <vertAlign val="subscript"/>
        <sz val="7"/>
        <color theme="1"/>
        <rFont val="Calibri (Body)"/>
      </rPr>
      <t>4</t>
    </r>
  </si>
  <si>
    <t>Q9ULV1</t>
  </si>
  <si>
    <t>FZD4</t>
  </si>
  <si>
    <t>frizzled class receptor 3</t>
  </si>
  <si>
    <r>
      <t>FZD</t>
    </r>
    <r>
      <rPr>
        <vertAlign val="subscript"/>
        <sz val="7"/>
        <color theme="1"/>
        <rFont val="Calibri (Body)"/>
      </rPr>
      <t>3</t>
    </r>
  </si>
  <si>
    <t>Q9NPG1</t>
  </si>
  <si>
    <t>FZD3</t>
  </si>
  <si>
    <t>G protein-coupled receptor class C group 5 member D</t>
  </si>
  <si>
    <t>ClassCOrphans</t>
  </si>
  <si>
    <t>GPRC5D</t>
  </si>
  <si>
    <t>Q9NZD1</t>
  </si>
  <si>
    <t>GPC5D</t>
  </si>
  <si>
    <t>G protein-coupled receptor class C group 5 member C</t>
  </si>
  <si>
    <t>GPRC5C</t>
  </si>
  <si>
    <t>Q9NQ84</t>
  </si>
  <si>
    <t>GPC5C</t>
  </si>
  <si>
    <t>G protein-coupled receptor class C group 5 member B</t>
  </si>
  <si>
    <t>GPRC5B</t>
  </si>
  <si>
    <t>Q9NZH0</t>
  </si>
  <si>
    <t>GPC5B</t>
  </si>
  <si>
    <t>G protein-coupled receptor class C group 5 member A</t>
  </si>
  <si>
    <t>GPRC5A</t>
  </si>
  <si>
    <t>Q8NFJ5</t>
  </si>
  <si>
    <t>RAI3</t>
  </si>
  <si>
    <t>G protein-coupled receptor 179</t>
  </si>
  <si>
    <t>GPR179</t>
  </si>
  <si>
    <t>Q6PRD1</t>
  </si>
  <si>
    <t>GP179</t>
  </si>
  <si>
    <t>G protein-coupled receptor 158</t>
  </si>
  <si>
    <t>GPR158</t>
  </si>
  <si>
    <t>Q5T848</t>
  </si>
  <si>
    <t>GP158</t>
  </si>
  <si>
    <t>G protein-coupled receptor 156</t>
  </si>
  <si>
    <t>GPR156</t>
  </si>
  <si>
    <t>Q8NFN8</t>
  </si>
  <si>
    <t>GP156</t>
  </si>
  <si>
    <t>taste 1 receptor member 3</t>
  </si>
  <si>
    <t>Taste1</t>
  </si>
  <si>
    <t>TAS1R3</t>
  </si>
  <si>
    <t>Q7RTX0</t>
  </si>
  <si>
    <t>TS1R3</t>
  </si>
  <si>
    <t>taste 1 receptor member 2</t>
  </si>
  <si>
    <t>TAS1R2</t>
  </si>
  <si>
    <t>Q8TE23</t>
  </si>
  <si>
    <t>TS1R2</t>
  </si>
  <si>
    <t>taste 1 receptor member 1</t>
  </si>
  <si>
    <t>TAS1R1</t>
  </si>
  <si>
    <t>Q7RTX1</t>
  </si>
  <si>
    <t>TS1R1</t>
  </si>
  <si>
    <t>gamma-aminobutyric acid type B receptor subunit 2</t>
  </si>
  <si>
    <r>
      <t>GABA</t>
    </r>
    <r>
      <rPr>
        <vertAlign val="subscript"/>
        <sz val="7"/>
        <color theme="1"/>
        <rFont val="Calibri (Body)"/>
      </rPr>
      <t>B2</t>
    </r>
  </si>
  <si>
    <t>O75899</t>
  </si>
  <si>
    <t>GABR2</t>
  </si>
  <si>
    <t>adhesion G protein-coupled receptor V1</t>
  </si>
  <si>
    <t>ADGRV1</t>
  </si>
  <si>
    <t>Q8WXG9</t>
  </si>
  <si>
    <t>AGRV1</t>
  </si>
  <si>
    <t>adhesion G protein-coupled receptor G7</t>
  </si>
  <si>
    <t>ADGRG7</t>
  </si>
  <si>
    <t>Q96K78</t>
  </si>
  <si>
    <t>AGRG7</t>
  </si>
  <si>
    <t>adhesion G protein-coupled receptor G6</t>
  </si>
  <si>
    <t>ADGRG6</t>
  </si>
  <si>
    <t>Q86SQ4</t>
  </si>
  <si>
    <t>AGRG6</t>
  </si>
  <si>
    <t>adhesion G protein-coupled receptor G4</t>
  </si>
  <si>
    <t>ADGRG4</t>
  </si>
  <si>
    <t>Q8IZF6</t>
  </si>
  <si>
    <t>AGRG4</t>
  </si>
  <si>
    <t>adhesion G protein-coupled receptor G3</t>
  </si>
  <si>
    <t>ADGRG3</t>
  </si>
  <si>
    <t>Q86Y34</t>
  </si>
  <si>
    <t>AGRG3</t>
  </si>
  <si>
    <t>adhesion G protein-coupled receptor G2</t>
  </si>
  <si>
    <t>ADGRG2</t>
  </si>
  <si>
    <t>Q8IZP9</t>
  </si>
  <si>
    <t>AGRG2</t>
  </si>
  <si>
    <t>adhesion G protein-coupled receptor G1</t>
  </si>
  <si>
    <t>ADGRG1</t>
  </si>
  <si>
    <t>Q9Y653</t>
  </si>
  <si>
    <t>AGRG1</t>
  </si>
  <si>
    <t>adhesion G protein-coupled receptor B3</t>
  </si>
  <si>
    <t>ADGRB3</t>
  </si>
  <si>
    <t>O60242</t>
  </si>
  <si>
    <t>AGRB3</t>
  </si>
  <si>
    <t>adhesion G protein-coupled receptor B2</t>
  </si>
  <si>
    <t>ADGRB2</t>
  </si>
  <si>
    <t>O60241</t>
  </si>
  <si>
    <t>AGRB2</t>
  </si>
  <si>
    <t>adhesion G protein-coupled receptor G5</t>
  </si>
  <si>
    <t>ADGRG5</t>
  </si>
  <si>
    <t>Q8IZF4</t>
  </si>
  <si>
    <t>AGRG5</t>
  </si>
  <si>
    <t>adhesion G protein-coupled receptor F5</t>
  </si>
  <si>
    <t>ADGRF5</t>
  </si>
  <si>
    <t>Q8IZF2</t>
  </si>
  <si>
    <t>AGRF5</t>
  </si>
  <si>
    <t>adhesion G protein-coupled receptor F4</t>
  </si>
  <si>
    <t>ADGRF4</t>
  </si>
  <si>
    <t>Q8IZF3</t>
  </si>
  <si>
    <t>AGRF4</t>
  </si>
  <si>
    <t>adhesion G protein-coupled receptor F3</t>
  </si>
  <si>
    <t>ADGRF3</t>
  </si>
  <si>
    <t>Q8IZF5</t>
  </si>
  <si>
    <t>AGRF3</t>
  </si>
  <si>
    <t>adhesion G protein-coupled receptor F2</t>
  </si>
  <si>
    <t>ADGRF2</t>
  </si>
  <si>
    <t>Q8IZF7</t>
  </si>
  <si>
    <t>AGRF2</t>
  </si>
  <si>
    <t>adhesion G protein-coupled receptor F1</t>
  </si>
  <si>
    <t>ADGRF1</t>
  </si>
  <si>
    <t>Q5T601</t>
  </si>
  <si>
    <t>AGRF1</t>
  </si>
  <si>
    <t>adhesion G protein-coupled receptor D2</t>
  </si>
  <si>
    <t>ADGRD2</t>
  </si>
  <si>
    <t>Q7Z7M1</t>
  </si>
  <si>
    <t>AGRD2</t>
  </si>
  <si>
    <t>adhesion G protein-coupled receptor D1</t>
  </si>
  <si>
    <t>ADGRD1</t>
  </si>
  <si>
    <t>Q6QNK2</t>
  </si>
  <si>
    <t>AGRD1</t>
  </si>
  <si>
    <t>cadherin EGF LAG seven-pass G-type receptor 3</t>
  </si>
  <si>
    <t>CELSR3</t>
  </si>
  <si>
    <t>Q9NYQ7</t>
  </si>
  <si>
    <t>CELR3</t>
  </si>
  <si>
    <t>cadherin EGF LAG seven-pass G-type receptor 2</t>
  </si>
  <si>
    <t>CELSR2</t>
  </si>
  <si>
    <t>Q9HCU4</t>
  </si>
  <si>
    <t>CELR2</t>
  </si>
  <si>
    <t>cadherin EGF LAG seven-pass G-type receptor 1</t>
  </si>
  <si>
    <t>CELSR1</t>
  </si>
  <si>
    <t>Q9NYQ6</t>
  </si>
  <si>
    <t>CELR1</t>
  </si>
  <si>
    <t>adhesion G protein-coupled receptor A3</t>
  </si>
  <si>
    <t>ADGRA3</t>
  </si>
  <si>
    <t>Q8IWK6</t>
  </si>
  <si>
    <t>AGRA3</t>
  </si>
  <si>
    <t>adhesion G protein-coupled receptor A2</t>
  </si>
  <si>
    <t>ADGRA2</t>
  </si>
  <si>
    <t>Q96PE1</t>
  </si>
  <si>
    <t>AGRA2</t>
  </si>
  <si>
    <t>adhesion G protein-coupled receptor A1</t>
  </si>
  <si>
    <t>ADGRA1</t>
  </si>
  <si>
    <t>Q86SQ6</t>
  </si>
  <si>
    <t>AGRA1</t>
  </si>
  <si>
    <t>adhesion G protein-coupled receptor E5</t>
  </si>
  <si>
    <t>ADGRE5</t>
  </si>
  <si>
    <t>P48960</t>
  </si>
  <si>
    <t>AGRE5</t>
  </si>
  <si>
    <t>adhesion G protein-coupled receptor E4, pseudogene</t>
  </si>
  <si>
    <t>ADGRE4P</t>
  </si>
  <si>
    <t>Q86SQ3</t>
  </si>
  <si>
    <t>AGRE4</t>
  </si>
  <si>
    <t>adhesion G protein-coupled receptor E3</t>
  </si>
  <si>
    <t>ADGRE3</t>
  </si>
  <si>
    <t>Q9BY15</t>
  </si>
  <si>
    <t>AGRE3</t>
  </si>
  <si>
    <t>adhesion G protein-coupled receptor E2</t>
  </si>
  <si>
    <t>ADGRE2</t>
  </si>
  <si>
    <t>Q9UHX3</t>
  </si>
  <si>
    <t>AGRE2</t>
  </si>
  <si>
    <t>adhesion G protein-coupled receptor E1</t>
  </si>
  <si>
    <t>ADGRE1</t>
  </si>
  <si>
    <t>Q14246</t>
  </si>
  <si>
    <t>AGRE1</t>
  </si>
  <si>
    <t>adhesion G protein-coupled receptor L4</t>
  </si>
  <si>
    <t>ADGRL4</t>
  </si>
  <si>
    <t>Q9HBW9</t>
  </si>
  <si>
    <t>AGRL4</t>
  </si>
  <si>
    <t>adhesion G protein-coupled receptor L3</t>
  </si>
  <si>
    <t>ADGRL3</t>
  </si>
  <si>
    <t>Q9HAR2</t>
  </si>
  <si>
    <t>AGRL3</t>
  </si>
  <si>
    <t>adhesion G protein-coupled receptor L2</t>
  </si>
  <si>
    <t>ADGRL2</t>
  </si>
  <si>
    <t>O95490</t>
  </si>
  <si>
    <t>AGRL2</t>
  </si>
  <si>
    <t>calcitonin receptor like receptor</t>
  </si>
  <si>
    <t>Calcitonin receptor-like</t>
  </si>
  <si>
    <t>Q16602</t>
  </si>
  <si>
    <t>CALRL</t>
  </si>
  <si>
    <t>trace amine associated receptor 9</t>
  </si>
  <si>
    <t>TAAR9</t>
  </si>
  <si>
    <t>Q96RI9</t>
  </si>
  <si>
    <t>trace amine associated receptor 8</t>
  </si>
  <si>
    <t>TAAR8</t>
  </si>
  <si>
    <t>Q969N4</t>
  </si>
  <si>
    <t>trace amine associated receptor 6</t>
  </si>
  <si>
    <t>TAAR6</t>
  </si>
  <si>
    <t>Q96RI8</t>
  </si>
  <si>
    <t>trace amine associated receptor 5</t>
  </si>
  <si>
    <t>TAAR5</t>
  </si>
  <si>
    <t>O14804</t>
  </si>
  <si>
    <t>trace amine associated receptor 2</t>
  </si>
  <si>
    <t>TAAR2</t>
  </si>
  <si>
    <t>Q9P1P5</t>
  </si>
  <si>
    <t>P2Y receptor family member 8</t>
  </si>
  <si>
    <t>P2RY8</t>
  </si>
  <si>
    <t>Q86VZ1</t>
  </si>
  <si>
    <t>MAS related GPR family member X4</t>
  </si>
  <si>
    <t>MRGPRX4</t>
  </si>
  <si>
    <t>Q96LA9</t>
  </si>
  <si>
    <t>MRGX4</t>
  </si>
  <si>
    <t>MAS related GPR family member X3</t>
  </si>
  <si>
    <t>MRGPRX3</t>
  </si>
  <si>
    <t>Q96LB0</t>
  </si>
  <si>
    <t>MRGX3</t>
  </si>
  <si>
    <t>MAS related GPR family member G</t>
  </si>
  <si>
    <t>MRGPRG</t>
  </si>
  <si>
    <t>Q86SM5</t>
  </si>
  <si>
    <t>MRGRG</t>
  </si>
  <si>
    <t>MAS related GPR family member F</t>
  </si>
  <si>
    <t>MRGPRF</t>
  </si>
  <si>
    <t>Q96AM1</t>
  </si>
  <si>
    <t>MRGRF</t>
  </si>
  <si>
    <t>MAS related GPR family member E</t>
  </si>
  <si>
    <t>MRGPRE</t>
  </si>
  <si>
    <t>Q86SM8</t>
  </si>
  <si>
    <t>MRGRE</t>
  </si>
  <si>
    <t>MAS1 proto-oncogene like, G protein-coupled receptor</t>
  </si>
  <si>
    <t>MAS1L</t>
  </si>
  <si>
    <t>P35410</t>
  </si>
  <si>
    <t>MAS1 proto-oncogene, G protein-coupled receptor</t>
  </si>
  <si>
    <t>MAS1</t>
  </si>
  <si>
    <t>P04201</t>
  </si>
  <si>
    <t>MAS</t>
  </si>
  <si>
    <t>G protein-coupled receptor 182</t>
  </si>
  <si>
    <t>GPR182</t>
  </si>
  <si>
    <t>O15218</t>
  </si>
  <si>
    <t>GP182</t>
  </si>
  <si>
    <t>G protein-coupled receptor 176</t>
  </si>
  <si>
    <t>GPR176</t>
  </si>
  <si>
    <t>Q14439</t>
  </si>
  <si>
    <t>GP176</t>
  </si>
  <si>
    <t>G protein-coupled receptor 173</t>
  </si>
  <si>
    <t>GPR173</t>
  </si>
  <si>
    <t>Q9NS66</t>
  </si>
  <si>
    <t>GP173</t>
  </si>
  <si>
    <t>G protein-coupled receptor 171</t>
  </si>
  <si>
    <t>GPR171</t>
  </si>
  <si>
    <t>O14626</t>
  </si>
  <si>
    <t>GP171</t>
  </si>
  <si>
    <t>G protein-coupled receptor 162</t>
  </si>
  <si>
    <t>GPR162</t>
  </si>
  <si>
    <t>Q16538</t>
  </si>
  <si>
    <t>GP162</t>
  </si>
  <si>
    <t>G protein-coupled receptor 161</t>
  </si>
  <si>
    <t>GPR161</t>
  </si>
  <si>
    <t>Q8N6U8</t>
  </si>
  <si>
    <t>GP161</t>
  </si>
  <si>
    <t>G protein-coupled receptor 160</t>
  </si>
  <si>
    <t>GPR160</t>
  </si>
  <si>
    <t>Q9UJ42</t>
  </si>
  <si>
    <t>GP160</t>
  </si>
  <si>
    <t>G protein-coupled receptor 153</t>
  </si>
  <si>
    <t>GPR153</t>
  </si>
  <si>
    <t>Q6NV75</t>
  </si>
  <si>
    <t>GP153</t>
  </si>
  <si>
    <t>G protein-coupled receptor 152</t>
  </si>
  <si>
    <t>GPR152</t>
  </si>
  <si>
    <t>Q8TDT2</t>
  </si>
  <si>
    <t>GP152</t>
  </si>
  <si>
    <t>G protein-coupled receptor 151</t>
  </si>
  <si>
    <t>GPR151</t>
  </si>
  <si>
    <t>Q8TDV0</t>
  </si>
  <si>
    <t>GP151</t>
  </si>
  <si>
    <t>G protein-coupled receptor 150</t>
  </si>
  <si>
    <t>GPR150</t>
  </si>
  <si>
    <t>Q8NGU9</t>
  </si>
  <si>
    <t>GP150</t>
  </si>
  <si>
    <t>G protein-coupled receptor 149</t>
  </si>
  <si>
    <t>GPR149</t>
  </si>
  <si>
    <t>Q86SP6</t>
  </si>
  <si>
    <t>GP149</t>
  </si>
  <si>
    <t>G protein-coupled receptor 148</t>
  </si>
  <si>
    <t>GPR148</t>
  </si>
  <si>
    <t>Q8TDV2</t>
  </si>
  <si>
    <t>GP148</t>
  </si>
  <si>
    <t>G protein-coupled receptor 146</t>
  </si>
  <si>
    <t>GPR146</t>
  </si>
  <si>
    <t>Q96CH1</t>
  </si>
  <si>
    <t>GP146</t>
  </si>
  <si>
    <t>G protein-coupled receptor 142</t>
  </si>
  <si>
    <t>GPR142</t>
  </si>
  <si>
    <t>Q7Z601</t>
  </si>
  <si>
    <t>GP142</t>
  </si>
  <si>
    <t>G protein-coupled receptor 141</t>
  </si>
  <si>
    <t>GPR141</t>
  </si>
  <si>
    <t>Q7Z602</t>
  </si>
  <si>
    <t>GP141</t>
  </si>
  <si>
    <t>G protein-coupled receptor 135</t>
  </si>
  <si>
    <t>GPR135</t>
  </si>
  <si>
    <t>Q8IZ08</t>
  </si>
  <si>
    <t>GP135</t>
  </si>
  <si>
    <t>G protein-coupled receptor 101</t>
  </si>
  <si>
    <t>GPR101</t>
  </si>
  <si>
    <t>Q96P66</t>
  </si>
  <si>
    <t>GP101</t>
  </si>
  <si>
    <t>G protein-coupled receptor 88</t>
  </si>
  <si>
    <t>GPR88</t>
  </si>
  <si>
    <t>Q9GZN0</t>
  </si>
  <si>
    <t>G protein-coupled receptor 85</t>
  </si>
  <si>
    <t>GPR85</t>
  </si>
  <si>
    <t>P60893</t>
  </si>
  <si>
    <t>G protein-coupled receptor 84</t>
  </si>
  <si>
    <t>Q9NQS5</t>
  </si>
  <si>
    <t>G protein-coupled receptor 83</t>
  </si>
  <si>
    <t>GPR83</t>
  </si>
  <si>
    <t>Q9NYM4</t>
  </si>
  <si>
    <t>G protein-coupled receptor 82</t>
  </si>
  <si>
    <t>GPR82</t>
  </si>
  <si>
    <t>Q96P67</t>
  </si>
  <si>
    <t>G protein-coupled receptor 78</t>
  </si>
  <si>
    <t>GPR78</t>
  </si>
  <si>
    <t>Q96P69</t>
  </si>
  <si>
    <t>G protein-coupled receptor 68</t>
  </si>
  <si>
    <t>Q15743</t>
  </si>
  <si>
    <t>G protein-coupled receptor 65</t>
  </si>
  <si>
    <t>Q8IYL9</t>
  </si>
  <si>
    <t>G protein-coupled receptor 62</t>
  </si>
  <si>
    <t>GPR62</t>
  </si>
  <si>
    <t>Q9BZJ7</t>
  </si>
  <si>
    <t>G protein-coupled receptor 61</t>
  </si>
  <si>
    <t>GPR61</t>
  </si>
  <si>
    <t>Q9BZJ8</t>
  </si>
  <si>
    <t>G protein-coupled receptor 52</t>
  </si>
  <si>
    <t>GPR52</t>
  </si>
  <si>
    <t>Q9Y2T5</t>
  </si>
  <si>
    <t>G protein-coupled receptor 50</t>
  </si>
  <si>
    <t>GPR50</t>
  </si>
  <si>
    <t>Q13585</t>
  </si>
  <si>
    <t>MTR1L</t>
  </si>
  <si>
    <t>G protein-coupled receptor 45</t>
  </si>
  <si>
    <t>GPR45</t>
  </si>
  <si>
    <t>Q9Y5Y3</t>
  </si>
  <si>
    <t>G protein-coupled receptor 33</t>
  </si>
  <si>
    <t>GPR33</t>
  </si>
  <si>
    <t>Q49SQ1</t>
  </si>
  <si>
    <t>G protein-coupled receptor 27</t>
  </si>
  <si>
    <t>GPR27</t>
  </si>
  <si>
    <t>Q9NS67</t>
  </si>
  <si>
    <t>G protein-coupled receptor 26</t>
  </si>
  <si>
    <t>GPR26</t>
  </si>
  <si>
    <t>Q8NDV2</t>
  </si>
  <si>
    <t>G protein-coupled receptor 25</t>
  </si>
  <si>
    <t>GPR25</t>
  </si>
  <si>
    <t>O00155</t>
  </si>
  <si>
    <t>G protein-coupled receptor 22</t>
  </si>
  <si>
    <t>GPR22</t>
  </si>
  <si>
    <t>Q99680</t>
  </si>
  <si>
    <t>G protein-coupled receptor 21</t>
  </si>
  <si>
    <t>GPR21</t>
  </si>
  <si>
    <t>Q99679</t>
  </si>
  <si>
    <t>G protein-coupled receptor 20</t>
  </si>
  <si>
    <t>GPR20</t>
  </si>
  <si>
    <t>Q99678</t>
  </si>
  <si>
    <t>G protein-coupled receptor 19</t>
  </si>
  <si>
    <t>GPR19</t>
  </si>
  <si>
    <t>Q15760</t>
  </si>
  <si>
    <t>G protein-coupled receptor 15</t>
  </si>
  <si>
    <t>GPR15</t>
  </si>
  <si>
    <t>P49685</t>
  </si>
  <si>
    <t>G protein-coupled receptor 4</t>
  </si>
  <si>
    <t>P46093</t>
  </si>
  <si>
    <t>opsin 1, long wave sensitive</t>
  </si>
  <si>
    <t>Opsins</t>
  </si>
  <si>
    <t>OPN1LW</t>
  </si>
  <si>
    <t>P04000</t>
  </si>
  <si>
    <t>OPSR</t>
  </si>
  <si>
    <t>opsin 1, medium wave sensitive</t>
  </si>
  <si>
    <t>OPN1MW</t>
  </si>
  <si>
    <t>P04001</t>
  </si>
  <si>
    <t>OPSG</t>
  </si>
  <si>
    <t>opsin 1, short wave sensitive</t>
  </si>
  <si>
    <t>OPN1SW</t>
  </si>
  <si>
    <t>P03999</t>
  </si>
  <si>
    <t>OPSB</t>
  </si>
  <si>
    <t>opsin 5</t>
  </si>
  <si>
    <t>OPN5</t>
  </si>
  <si>
    <t>Q6U736</t>
  </si>
  <si>
    <t>opsin 3</t>
  </si>
  <si>
    <t>OPN3</t>
  </si>
  <si>
    <t>Q9H1Y3</t>
  </si>
  <si>
    <t>opsin 4</t>
  </si>
  <si>
    <t>OPN4</t>
  </si>
  <si>
    <t>Q9UHM6</t>
  </si>
  <si>
    <t>rhodopsin</t>
  </si>
  <si>
    <t>Rhodopsin</t>
  </si>
  <si>
    <t>P08100</t>
  </si>
  <si>
    <t>OPSD</t>
  </si>
  <si>
    <t>G protein-coupled receptor 42</t>
  </si>
  <si>
    <t>GPR42</t>
  </si>
  <si>
    <t>O15529</t>
  </si>
  <si>
    <t>atypical chemokine receptor 2</t>
  </si>
  <si>
    <t>ACKR2</t>
  </si>
  <si>
    <t>O00590</t>
  </si>
  <si>
    <t>atypical chemokine receptor 1 (Duffy blood group)</t>
  </si>
  <si>
    <t>ACKR1</t>
  </si>
  <si>
    <t>Q16570</t>
  </si>
  <si>
    <t>F2RL1</t>
  </si>
  <si>
    <t>PAR-2</t>
  </si>
  <si>
    <t>F2R like trypsin receptor 1</t>
  </si>
  <si>
    <t>P55085</t>
  </si>
  <si>
    <t>neuropeptide Y receptor Y6 (pseudogene)</t>
  </si>
  <si>
    <r>
      <t>Y</t>
    </r>
    <r>
      <rPr>
        <vertAlign val="subscript"/>
        <sz val="7"/>
        <color theme="1"/>
        <rFont val="Calibri (Body)"/>
      </rPr>
      <t>6</t>
    </r>
  </si>
  <si>
    <t>Q99463</t>
  </si>
  <si>
    <t>NPY6R</t>
  </si>
  <si>
    <t>bombesin receptor subtype 3</t>
  </si>
  <si>
    <r>
      <t>BB</t>
    </r>
    <r>
      <rPr>
        <vertAlign val="subscript"/>
        <sz val="7"/>
        <color theme="1"/>
        <rFont val="Calibri (Body)"/>
      </rPr>
      <t>3</t>
    </r>
  </si>
  <si>
    <t>P32247</t>
  </si>
  <si>
    <t>BRS3</t>
  </si>
  <si>
    <t>Inoue</t>
  </si>
  <si>
    <t>Bouvier</t>
  </si>
  <si>
    <t>HGNC</t>
  </si>
  <si>
    <t>Receptor family</t>
  </si>
  <si>
    <t>Ligand type</t>
  </si>
  <si>
    <t>Cl</t>
  </si>
  <si>
    <t>GtP ID</t>
  </si>
  <si>
    <t>Accession</t>
  </si>
  <si>
    <t>11459804|8732687|25815174|1646739</t>
  </si>
  <si>
    <t>15692146|14623894|25815174</t>
  </si>
  <si>
    <t>Phospholipase C stimulation</t>
  </si>
  <si>
    <t>Adenylate cyclase stimulation</t>
  </si>
  <si>
    <t>Calcitonin receptors</t>
  </si>
  <si>
    <t>Peptide receptors</t>
  </si>
  <si>
    <t>B1 (Secretin)</t>
  </si>
  <si>
    <t>P30988-2</t>
  </si>
  <si>
    <t>Orphan receptors</t>
  </si>
  <si>
    <t>Sensory receptors</t>
  </si>
  <si>
    <t>Phospholipase A2 stimulation</t>
  </si>
  <si>
    <t>Gi/o, G12/13</t>
  </si>
  <si>
    <t>Protein receptors</t>
  </si>
  <si>
    <t>F (Frizzled)</t>
  </si>
  <si>
    <t>G12/13</t>
  </si>
  <si>
    <t>Other - See Comments</t>
  </si>
  <si>
    <t>G protein (identity unknown)</t>
  </si>
  <si>
    <t>Gs, Gi/o</t>
  </si>
  <si>
    <t>17614820|16602827</t>
  </si>
  <si>
    <t>Calcium channel, Other - See Comments</t>
  </si>
  <si>
    <t>Gi/o, G protein (identity unknown)</t>
  </si>
  <si>
    <t>16672224|17595165</t>
  </si>
  <si>
    <t>10557084|15923619|16672224|17595165</t>
  </si>
  <si>
    <t>Phospholipase C stimulation, Other - See Comments</t>
  </si>
  <si>
    <t>Gi/o, Gq/11</t>
  </si>
  <si>
    <t>Gq/11</t>
  </si>
  <si>
    <t>C (Glutamate)</t>
  </si>
  <si>
    <t>Adenylate cyclase inhibition</t>
  </si>
  <si>
    <t>Metabotropic glutamate receptors</t>
  </si>
  <si>
    <t>Amino acid receptors</t>
  </si>
  <si>
    <t>8145723|8288585|9473604|11050109</t>
  </si>
  <si>
    <t>Adenylate cyclase inhibition, Calcium channel</t>
  </si>
  <si>
    <t>GPRC1G;MGLUR7</t>
  </si>
  <si>
    <t>Adenylate cyclase inhibition, Potassium channel, Calcium channel</t>
  </si>
  <si>
    <t>GPRC1C;MGLUR3</t>
  </si>
  <si>
    <t>Adenylate cyclase inhibition, Potassium channel</t>
  </si>
  <si>
    <t>9974152|9131252|19112153|7623957</t>
  </si>
  <si>
    <t>Adenylate cyclase stimulation, Adenylate cyclase inhibition, Phospholipase A2 stimulation, Phospholipase D stimulation, Other - See Comments</t>
  </si>
  <si>
    <t>Gs, Gi/o, G protein independent mechanism</t>
  </si>
  <si>
    <t>GPRC1A;MGLUR1</t>
  </si>
  <si>
    <t>8993443|11181537|11353814</t>
  </si>
  <si>
    <t>Phospholipase C stimulation, Phospholipase D stimulation</t>
  </si>
  <si>
    <t>VIP and PACAP receptors</t>
  </si>
  <si>
    <t>VIP2R</t>
  </si>
  <si>
    <t>Glucagon receptor family</t>
  </si>
  <si>
    <t>Adenylate cyclase stimulation, Calcium channel</t>
  </si>
  <si>
    <t>Class A orphans</t>
  </si>
  <si>
    <t>A (Rhodopsin)</t>
  </si>
  <si>
    <t>MRGX4;SNSR5;SNSR6</t>
  </si>
  <si>
    <t>MRGX3;SNSR1;SNSR2</t>
  </si>
  <si>
    <t>Adenylate cyclase inhibition, Phospholipase C stimulation</t>
  </si>
  <si>
    <t>MRGX1;SNSR3;SNSR4</t>
  </si>
  <si>
    <t>ETBRLP2</t>
  </si>
  <si>
    <t>GPR136;PGR12;TMEM13</t>
  </si>
  <si>
    <t>26386312|15141213|23770096</t>
  </si>
  <si>
    <t>Adenylate cyclase inhibition, Phospholipase C stimulation, Other - See Comments</t>
  </si>
  <si>
    <t>Succinate receptors</t>
  </si>
  <si>
    <t>Alicarboxylic acid receptors</t>
  </si>
  <si>
    <t>GPR91</t>
  </si>
  <si>
    <t>SUCNR1</t>
  </si>
  <si>
    <t>Oxoglutarate receptors</t>
  </si>
  <si>
    <t>GPR80;GPR99;P2RY15;P2Y15</t>
  </si>
  <si>
    <t>Adenylate cyclase inhibition, Other - See Comments</t>
  </si>
  <si>
    <t>Hydroxycarboxylic acid receptors</t>
  </si>
  <si>
    <t>GPR104;GPR81;HCA1;FKSG80</t>
  </si>
  <si>
    <t>P2Y receptors</t>
  </si>
  <si>
    <t>Nucleotide receptors</t>
  </si>
  <si>
    <t>GPR86;GPR94;FKSG77</t>
  </si>
  <si>
    <t>11156592|10578132</t>
  </si>
  <si>
    <t>19008857|19011163</t>
  </si>
  <si>
    <t>PP2891</t>
  </si>
  <si>
    <t>NRU</t>
  </si>
  <si>
    <t>16957090|18689674</t>
  </si>
  <si>
    <t>15509659|14742685</t>
  </si>
  <si>
    <t>Potassium channel</t>
  </si>
  <si>
    <t>Prostanoid receptors</t>
  </si>
  <si>
    <t>Lipid receptors</t>
  </si>
  <si>
    <t>12016224|7532011</t>
  </si>
  <si>
    <t>7511597|7532011</t>
  </si>
  <si>
    <t>PRIPR</t>
  </si>
  <si>
    <t>14559350|15850653</t>
  </si>
  <si>
    <t>GPR105;KIAA0001</t>
  </si>
  <si>
    <t>12466225|12721327</t>
  </si>
  <si>
    <t>CRTH2;DL1R;GPR44</t>
  </si>
  <si>
    <t>PTGDR2</t>
  </si>
  <si>
    <t>Adenylate cyclase stimulation, Other - See Comments</t>
  </si>
  <si>
    <t>22634634|12065583|16039985|8663432</t>
  </si>
  <si>
    <t>22634634|16039985</t>
  </si>
  <si>
    <t>Adenylate cyclase inhibition, Phospholipase A2 stimulation, Other - See Comments</t>
  </si>
  <si>
    <t>Leukotriene receptors</t>
  </si>
  <si>
    <t>GPR170;TG1019</t>
  </si>
  <si>
    <t>Free fatty acid receptors</t>
  </si>
  <si>
    <t>16254037|15695516</t>
  </si>
  <si>
    <t>12496284|12565875|12629551</t>
  </si>
  <si>
    <t>Adenylate cyclase stimulation, Phospholipase C stimulation, Phospholipase A2 stimulation</t>
  </si>
  <si>
    <t>GPR40</t>
  </si>
  <si>
    <t>15772293|11751915</t>
  </si>
  <si>
    <t>15772293|18826963</t>
  </si>
  <si>
    <t>Prokineticin receptors</t>
  </si>
  <si>
    <t>GPR73L1;PKR2</t>
  </si>
  <si>
    <t>PROKR2</t>
  </si>
  <si>
    <t>12427552|11886876|16299550</t>
  </si>
  <si>
    <t>GPR73;PKR1</t>
  </si>
  <si>
    <t>PROKR1</t>
  </si>
  <si>
    <t>Glycoprotein hormone receptors</t>
  </si>
  <si>
    <t>LGR3</t>
  </si>
  <si>
    <t>15919743|10493819</t>
  </si>
  <si>
    <t>8702611|10493819</t>
  </si>
  <si>
    <t>LCGR;LGR2;LHRHR</t>
  </si>
  <si>
    <t>LHCGR</t>
  </si>
  <si>
    <t>Chemokine receptors</t>
  </si>
  <si>
    <t>Calcium channel</t>
  </si>
  <si>
    <t>CCXCR1;GPR5</t>
  </si>
  <si>
    <t>CMKBRL1;GPR13</t>
  </si>
  <si>
    <t>11017100|14625285</t>
  </si>
  <si>
    <t>BONZO;STRL33;TYMSTR</t>
  </si>
  <si>
    <t>9842912|10825390|12782716|15150261</t>
  </si>
  <si>
    <t>GPR9</t>
  </si>
  <si>
    <t>GPR2</t>
  </si>
  <si>
    <t>10229797|10544196|10498628</t>
  </si>
  <si>
    <t>GPR28</t>
  </si>
  <si>
    <t>CKRL1;CMKBR8;CMKBRL2</t>
  </si>
  <si>
    <t>15059845|15778365|10512740</t>
  </si>
  <si>
    <t>CMKBR7;EBI1;EVI1</t>
  </si>
  <si>
    <t>CMKBR4</t>
  </si>
  <si>
    <t>CMKBR3</t>
  </si>
  <si>
    <t>CMKBR2</t>
  </si>
  <si>
    <t>CMKBR1;CMKR1;SCYAR1</t>
  </si>
  <si>
    <t>Chemerin receptor</t>
  </si>
  <si>
    <t>CHEMR23;DEZ</t>
  </si>
  <si>
    <t>CMKLR1</t>
  </si>
  <si>
    <t>Vasopressin and oxytocin receptors</t>
  </si>
  <si>
    <t>AVPR3;VPR3</t>
  </si>
  <si>
    <t>12381671|11020490|12842917|11435331|12503613</t>
  </si>
  <si>
    <t>Urotensin receptors</t>
  </si>
  <si>
    <t>GPR14</t>
  </si>
  <si>
    <t>1334076|1333052</t>
  </si>
  <si>
    <t>Thyrotropin-releasing hormone receptors</t>
  </si>
  <si>
    <t>TRHR</t>
  </si>
  <si>
    <t>Tachykinin receptors</t>
  </si>
  <si>
    <t>NK3R;TAC3R</t>
  </si>
  <si>
    <t>23418396|10598790</t>
  </si>
  <si>
    <t>Somatostatin receptors</t>
  </si>
  <si>
    <t>8175684|25483286|20573967|24810884|9426226|9809748|12566440|18385315|25445035|10347203|9831922|10486283|24743707</t>
  </si>
  <si>
    <t>8175684|8100352|7905265|10598790</t>
  </si>
  <si>
    <t>Potassium channel, Calcium channel, Other - See Comments</t>
  </si>
  <si>
    <t>8405411|10598790|1328199</t>
  </si>
  <si>
    <t>7907795|8144617|12566440</t>
  </si>
  <si>
    <t>8144617|8405411|10598790</t>
  </si>
  <si>
    <t>27243554|15525639|25514935</t>
  </si>
  <si>
    <t>27243554|15465925|14522967|15525639</t>
  </si>
  <si>
    <t>Relaxin family peptide receptors</t>
  </si>
  <si>
    <t>GPR100;RLN3R2</t>
  </si>
  <si>
    <t>23303914|15367576|15465925|14522968|15525639</t>
  </si>
  <si>
    <t>RLN3R1;SALPR</t>
  </si>
  <si>
    <t>12084713|15361549</t>
  </si>
  <si>
    <t>9080465|8795617</t>
  </si>
  <si>
    <t>Neurotensin receptors</t>
  </si>
  <si>
    <t>NTSR2</t>
  </si>
  <si>
    <t>11042263|8380559|8528577|2988544|6329783|3010077</t>
  </si>
  <si>
    <t>1331689|11042263|1328536|3011505|8528577|3018165|3040912</t>
  </si>
  <si>
    <t>Adenylate cyclase stimulation, Adenylate cyclase inhibition, Guanylate cyclase stimulation, Other - See Comments</t>
  </si>
  <si>
    <t>NTRR</t>
  </si>
  <si>
    <t>NTSR1</t>
  </si>
  <si>
    <t>Neuropeptide Y receptors</t>
  </si>
  <si>
    <t>15308651|10640301|9210181</t>
  </si>
  <si>
    <t>PPYR1</t>
  </si>
  <si>
    <t>8132619|15308651</t>
  </si>
  <si>
    <t>10188995|8692878</t>
  </si>
  <si>
    <t>9915816|10188995|12627953</t>
  </si>
  <si>
    <t>Calcium channel, Phospholipase D stimulation, Other - See Comments</t>
  </si>
  <si>
    <t>CMKAR1;IL8RA</t>
  </si>
  <si>
    <t>12130646|12401809|12719537</t>
  </si>
  <si>
    <t>Neuropeptide W/neuropeptide B receptors</t>
  </si>
  <si>
    <t>GPR8</t>
  </si>
  <si>
    <t>NPBWR2</t>
  </si>
  <si>
    <t>12130646|12118011|12401809|12719537</t>
  </si>
  <si>
    <t>GPR7</t>
  </si>
  <si>
    <t>14757815|16144971</t>
  </si>
  <si>
    <t>16790440|17696420|15312648</t>
  </si>
  <si>
    <t>Neuropeptide S receptors</t>
  </si>
  <si>
    <t>GPR154;GPRA;PGR14</t>
  </si>
  <si>
    <t>15292653|15331768|22832358|10899166|11010960|10811630|22493291</t>
  </si>
  <si>
    <t>Neuromedin U receptors</t>
  </si>
  <si>
    <t>NMU2R;TGR1</t>
  </si>
  <si>
    <t>15292653|15331768|22832358|10899166|10811630|22493291</t>
  </si>
  <si>
    <t>GPR66</t>
  </si>
  <si>
    <t>Melanocortin receptors</t>
  </si>
  <si>
    <t>MC2R</t>
  </si>
  <si>
    <t>Melanin-concentrating hormone</t>
  </si>
  <si>
    <t>GPR145;SLT</t>
  </si>
  <si>
    <t>15596153|11414709|11457843|11387329</t>
  </si>
  <si>
    <t>Kisspeptin receptors</t>
  </si>
  <si>
    <t>AXOR12;GPR54</t>
  </si>
  <si>
    <t>9832121|9722565</t>
  </si>
  <si>
    <t>Galanin receptors</t>
  </si>
  <si>
    <t>GALNR3</t>
  </si>
  <si>
    <t>9578584|9685625|9281594</t>
  </si>
  <si>
    <t>9880084|9578584|9685625|9427506|9832122|9305929|10980593</t>
  </si>
  <si>
    <t>GALNR2</t>
  </si>
  <si>
    <t>9578534|7524088|8750821|9722565</t>
  </si>
  <si>
    <t>GALNR;GALNR1</t>
  </si>
  <si>
    <t>Formylpeptide receptors</t>
  </si>
  <si>
    <t>FPRH1;FPRL2</t>
  </si>
  <si>
    <t>11689885|17191385</t>
  </si>
  <si>
    <t>8006586|8389617|8662841|2983319|11689885|17191385</t>
  </si>
  <si>
    <t>Phospholipase C stimulation, Phospholipase A2 stimulation, Phospholipase D stimulation, Other - See Comments</t>
  </si>
  <si>
    <t>Phospholipase C stimulation, Phospholipase A2 stimulation, Phospholipase D stimulation</t>
  </si>
  <si>
    <t>FPRH1;FPRL1;LXA4R</t>
  </si>
  <si>
    <t>11128053|558197|11689885|6310757</t>
  </si>
  <si>
    <t>7499283|3113327|8315346|18453106</t>
  </si>
  <si>
    <t>Adenylate cyclase inhibition, Phospholipase C stimulation, Phospholipase A2 stimulation, Phospholipase D stimulation</t>
  </si>
  <si>
    <t>Cholecystokinin receptors</t>
  </si>
  <si>
    <t>CCKRB</t>
  </si>
  <si>
    <t>20467915|22127929|9593699|9765358|10689196</t>
  </si>
  <si>
    <t>Phospholipase C stimulation, Phospholipase D stimulation, Other - See Comments</t>
  </si>
  <si>
    <t>Bombesin receptors</t>
  </si>
  <si>
    <t>8129732|1532578|9194577</t>
  </si>
  <si>
    <t>23220008|17349623|9530154|9688642|8842515|10347243</t>
  </si>
  <si>
    <t>Adenylate cyclase stimulation, Phospholipase A2 stimulation, Phospholipase D stimulation</t>
  </si>
  <si>
    <t>9892143|8106454|8663053</t>
  </si>
  <si>
    <t>Phospholipase A2 stimulation, Other - See Comments</t>
  </si>
  <si>
    <t>Angiotensin receptors</t>
  </si>
  <si>
    <t>11459929|11723224|15718104</t>
  </si>
  <si>
    <t>Trace amine receptors</t>
  </si>
  <si>
    <t>Aminergic receptors</t>
  </si>
  <si>
    <t>TA1;TAR1;TRAR1</t>
  </si>
  <si>
    <t>Histamine receptors</t>
  </si>
  <si>
    <t>GPCR105</t>
  </si>
  <si>
    <t>8838460|8023737</t>
  </si>
  <si>
    <t>GPCR97</t>
  </si>
  <si>
    <t>Dopamine receptors</t>
  </si>
  <si>
    <t>8302280|7957635|7907363|1330688|8890457</t>
  </si>
  <si>
    <t>14711933|10974023|10498836</t>
  </si>
  <si>
    <t>14551227|9717730|b3-adrenergic regulation of cardiac L-type Ca2+ current in human atrial myocytes.</t>
  </si>
  <si>
    <t>Adenylate cyclase inhibition, Guanylate cyclase stimulation</t>
  </si>
  <si>
    <t>ADRB3R;B3AR</t>
  </si>
  <si>
    <t>11337028|14609720</t>
  </si>
  <si>
    <t>Phospholipase D stimulation, Other - See Comments</t>
  </si>
  <si>
    <t>Phospholipase C stimulation, Calcium channel, Other - See Comments</t>
  </si>
  <si>
    <t>Acetylcholine receptors (muscarinic)</t>
  </si>
  <si>
    <t>5-Hydroxytryptamine receptors</t>
  </si>
  <si>
    <t>9720796|9865521</t>
  </si>
  <si>
    <t>HTR5A</t>
  </si>
  <si>
    <t>2849052|2314390|1319906|2169944|1311410|7965722|12819788</t>
  </si>
  <si>
    <t>Adenylate cyclase stimulation, Calcium channel, Other - See Comments</t>
  </si>
  <si>
    <t>HTR1EL</t>
  </si>
  <si>
    <t>G12/13_0-1</t>
  </si>
  <si>
    <t>Gq/11_0-1</t>
  </si>
  <si>
    <t>Gi/o_0-1</t>
  </si>
  <si>
    <t>Gs_0-1</t>
  </si>
  <si>
    <t>G12/13_0-2</t>
  </si>
  <si>
    <t>Gq/11_0-2</t>
  </si>
  <si>
    <t>Gi/o_0-2</t>
  </si>
  <si>
    <t>Gs_0-2</t>
  </si>
  <si>
    <t>num
prim
pmids</t>
  </si>
  <si>
    <t>secondary_PMID</t>
  </si>
  <si>
    <t>primary_PMID</t>
  </si>
  <si>
    <t>SecondaryEffectors</t>
  </si>
  <si>
    <t>PrimaryEffectors</t>
  </si>
  <si>
    <t>Secondary
Transducer</t>
  </si>
  <si>
    <t>Primary
Transducer</t>
  </si>
  <si>
    <t>Family</t>
  </si>
  <si>
    <t>Ligandtype</t>
  </si>
  <si>
    <t>Class</t>
  </si>
  <si>
    <t>GeneAlt</t>
  </si>
  <si>
    <t>Gene</t>
  </si>
  <si>
    <t>Uniprot</t>
  </si>
  <si>
    <t>B/I-
G12
/13</t>
  </si>
  <si>
    <t>B/I
-Gq
/11</t>
  </si>
  <si>
    <t>B/I-
Gi/o</t>
  </si>
  <si>
    <t>B/I
-Gs</t>
  </si>
  <si>
    <t>BIG-G13</t>
  </si>
  <si>
    <t>BIG-G12</t>
  </si>
  <si>
    <t>BIG-G15</t>
  </si>
  <si>
    <t>BIG-G14</t>
  </si>
  <si>
    <t>BIG-G11</t>
  </si>
  <si>
    <t>BIG-Gq</t>
  </si>
  <si>
    <t>BIG-Gz</t>
  </si>
  <si>
    <t>BIG-GoB</t>
  </si>
  <si>
    <t>BIG-GoA</t>
  </si>
  <si>
    <t>BIG-Gi2</t>
  </si>
  <si>
    <t>BIG-Gi1</t>
  </si>
  <si>
    <t>BIG-Golf</t>
  </si>
  <si>
    <t>BIG-Gs</t>
  </si>
  <si>
    <t>#
G12
/13</t>
  </si>
  <si>
    <t>#
Gq
/11</t>
  </si>
  <si>
    <t>#
Gi/o</t>
  </si>
  <si>
    <t>#
Gs</t>
  </si>
  <si>
    <t>#
Fam</t>
  </si>
  <si>
    <t>Rec</t>
  </si>
  <si>
    <t>G13</t>
  </si>
  <si>
    <t>G12</t>
  </si>
  <si>
    <t>G15</t>
  </si>
  <si>
    <t>G14</t>
  </si>
  <si>
    <t>G11</t>
  </si>
  <si>
    <t>Gq</t>
  </si>
  <si>
    <t>Gz</t>
  </si>
  <si>
    <t>GoB</t>
  </si>
  <si>
    <t>GoA</t>
  </si>
  <si>
    <t>Gi2</t>
  </si>
  <si>
    <t>Gi1</t>
  </si>
  <si>
    <t>Golf</t>
  </si>
  <si>
    <t>Rec
UniProt</t>
  </si>
  <si>
    <t>#</t>
  </si>
  <si>
    <t>Receptor</t>
  </si>
  <si>
    <t>#GPCRs</t>
  </si>
  <si>
    <t>Class A</t>
  </si>
  <si>
    <t>Avg all:</t>
  </si>
  <si>
    <t>%</t>
  </si>
  <si>
    <t>#Fam</t>
  </si>
  <si>
    <t>Count</t>
  </si>
  <si>
    <t>&lt;=No. Families
(GPCR count)</t>
  </si>
  <si>
    <t>Avg</t>
  </si>
  <si>
    <r>
      <t>G</t>
    </r>
    <r>
      <rPr>
        <vertAlign val="subscript"/>
        <sz val="6"/>
        <color theme="1"/>
        <rFont val="Helvetica"/>
        <family val="2"/>
      </rPr>
      <t>13</t>
    </r>
  </si>
  <si>
    <r>
      <t>G</t>
    </r>
    <r>
      <rPr>
        <b/>
        <vertAlign val="subscript"/>
        <sz val="6"/>
        <color theme="1"/>
        <rFont val="Helvetica"/>
        <family val="2"/>
      </rPr>
      <t>13</t>
    </r>
  </si>
  <si>
    <r>
      <t>G</t>
    </r>
    <r>
      <rPr>
        <vertAlign val="subscript"/>
        <sz val="6"/>
        <color theme="1"/>
        <rFont val="Helvetica"/>
        <family val="2"/>
      </rPr>
      <t>12</t>
    </r>
  </si>
  <si>
    <r>
      <t>G</t>
    </r>
    <r>
      <rPr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</si>
  <si>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12</t>
    </r>
  </si>
  <si>
    <r>
      <t>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</si>
  <si>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vertAlign val="subscript"/>
        <sz val="6"/>
        <color theme="1"/>
        <rFont val="Helvetica"/>
        <family val="2"/>
      </rPr>
      <t>15</t>
    </r>
  </si>
  <si>
    <r>
      <t>G</t>
    </r>
    <r>
      <rPr>
        <b/>
        <vertAlign val="subscript"/>
        <sz val="6"/>
        <color theme="1"/>
        <rFont val="Helvetica"/>
        <family val="2"/>
      </rPr>
      <t>15</t>
    </r>
  </si>
  <si>
    <r>
      <t>G</t>
    </r>
    <r>
      <rPr>
        <vertAlign val="subscript"/>
        <sz val="6"/>
        <color theme="1"/>
        <rFont val="Helvetica"/>
        <family val="2"/>
      </rPr>
      <t>14</t>
    </r>
  </si>
  <si>
    <r>
      <t>G</t>
    </r>
    <r>
      <rPr>
        <b/>
        <vertAlign val="subscript"/>
        <sz val="6"/>
        <color theme="1"/>
        <rFont val="Helvetica"/>
        <family val="2"/>
      </rPr>
      <t>14</t>
    </r>
  </si>
  <si>
    <r>
      <t>G</t>
    </r>
    <r>
      <rPr>
        <vertAlign val="subscript"/>
        <sz val="6"/>
        <color theme="1"/>
        <rFont val="Helvetica"/>
        <family val="2"/>
      </rPr>
      <t>11</t>
    </r>
  </si>
  <si>
    <r>
      <t>G</t>
    </r>
    <r>
      <rPr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</si>
  <si>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11</t>
    </r>
  </si>
  <si>
    <r>
      <t>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</si>
  <si>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vertAlign val="subscript"/>
        <sz val="6"/>
        <color theme="1"/>
        <rFont val="Helvetica"/>
        <family val="2"/>
      </rPr>
      <t>q</t>
    </r>
  </si>
  <si>
    <r>
      <t>G</t>
    </r>
    <r>
      <rPr>
        <b/>
        <vertAlign val="subscript"/>
        <sz val="6"/>
        <color theme="1"/>
        <rFont val="Helvetica"/>
        <family val="2"/>
      </rPr>
      <t>q</t>
    </r>
  </si>
  <si>
    <r>
      <t>G</t>
    </r>
    <r>
      <rPr>
        <vertAlign val="subscript"/>
        <sz val="6"/>
        <color theme="1"/>
        <rFont val="Helvetica"/>
        <family val="2"/>
      </rPr>
      <t>z</t>
    </r>
  </si>
  <si>
    <r>
      <t>G</t>
    </r>
    <r>
      <rPr>
        <b/>
        <vertAlign val="subscript"/>
        <sz val="6"/>
        <color theme="1"/>
        <rFont val="Helvetica"/>
        <family val="2"/>
      </rPr>
      <t>z</t>
    </r>
  </si>
  <si>
    <r>
      <t>G</t>
    </r>
    <r>
      <rPr>
        <vertAlign val="subscript"/>
        <sz val="6"/>
        <color theme="1"/>
        <rFont val="Helvetica"/>
        <family val="2"/>
      </rPr>
      <t>oB</t>
    </r>
  </si>
  <si>
    <r>
      <t>G</t>
    </r>
    <r>
      <rPr>
        <b/>
        <vertAlign val="subscript"/>
        <sz val="6"/>
        <color theme="1"/>
        <rFont val="Helvetica"/>
        <family val="2"/>
      </rPr>
      <t>oB</t>
    </r>
  </si>
  <si>
    <r>
      <t>G</t>
    </r>
    <r>
      <rPr>
        <vertAlign val="subscript"/>
        <sz val="6"/>
        <color theme="1"/>
        <rFont val="Helvetica"/>
        <family val="2"/>
      </rPr>
      <t>oA</t>
    </r>
  </si>
  <si>
    <r>
      <t>Gi</t>
    </r>
    <r>
      <rPr>
        <vertAlign val="subscript"/>
        <sz val="6"/>
        <color theme="1"/>
        <rFont val="Helvetica"/>
        <family val="2"/>
      </rPr>
      <t>/o</t>
    </r>
  </si>
  <si>
    <r>
      <t>G</t>
    </r>
    <r>
      <rPr>
        <b/>
        <vertAlign val="subscript"/>
        <sz val="6"/>
        <color theme="1"/>
        <rFont val="Helvetica"/>
        <family val="2"/>
      </rPr>
      <t>oA</t>
    </r>
  </si>
  <si>
    <r>
      <t>Gi</t>
    </r>
    <r>
      <rPr>
        <b/>
        <vertAlign val="subscript"/>
        <sz val="6"/>
        <color theme="1"/>
        <rFont val="Helvetica"/>
        <family val="2"/>
      </rPr>
      <t>/o</t>
    </r>
  </si>
  <si>
    <r>
      <t>G</t>
    </r>
    <r>
      <rPr>
        <vertAlign val="subscript"/>
        <sz val="6"/>
        <color rgb="FF000000"/>
        <rFont val="Helvetica"/>
        <family val="2"/>
      </rPr>
      <t>12/13</t>
    </r>
  </si>
  <si>
    <r>
      <t>G</t>
    </r>
    <r>
      <rPr>
        <vertAlign val="subscript"/>
        <sz val="6"/>
        <color theme="1"/>
        <rFont val="Helvetica"/>
        <family val="2"/>
      </rPr>
      <t>i2</t>
    </r>
  </si>
  <si>
    <r>
      <t>G</t>
    </r>
    <r>
      <rPr>
        <b/>
        <vertAlign val="subscript"/>
        <sz val="6"/>
        <color theme="1"/>
        <rFont val="Helvetica"/>
        <family val="2"/>
      </rPr>
      <t>i2</t>
    </r>
  </si>
  <si>
    <r>
      <t>G</t>
    </r>
    <r>
      <rPr>
        <vertAlign val="subscript"/>
        <sz val="6"/>
        <color rgb="FF000000"/>
        <rFont val="Helvetica"/>
        <family val="2"/>
      </rPr>
      <t>q/11</t>
    </r>
  </si>
  <si>
    <r>
      <t>G</t>
    </r>
    <r>
      <rPr>
        <vertAlign val="subscript"/>
        <sz val="6"/>
        <color theme="1"/>
        <rFont val="Helvetica"/>
        <family val="2"/>
      </rPr>
      <t>i1</t>
    </r>
  </si>
  <si>
    <r>
      <t>G</t>
    </r>
    <r>
      <rPr>
        <b/>
        <vertAlign val="subscript"/>
        <sz val="6"/>
        <color theme="1"/>
        <rFont val="Helvetica"/>
        <family val="2"/>
      </rPr>
      <t>i1</t>
    </r>
  </si>
  <si>
    <r>
      <t>Gi</t>
    </r>
    <r>
      <rPr>
        <vertAlign val="subscript"/>
        <sz val="6"/>
        <color rgb="FF000000"/>
        <rFont val="Helvetica"/>
        <family val="2"/>
      </rPr>
      <t>/o</t>
    </r>
  </si>
  <si>
    <r>
      <t>G</t>
    </r>
    <r>
      <rPr>
        <vertAlign val="subscript"/>
        <sz val="6"/>
        <color theme="1"/>
        <rFont val="Helvetica"/>
        <family val="2"/>
      </rPr>
      <t>olf</t>
    </r>
  </si>
  <si>
    <r>
      <t>G</t>
    </r>
    <r>
      <rPr>
        <b/>
        <vertAlign val="subscript"/>
        <sz val="6"/>
        <color theme="1"/>
        <rFont val="Helvetica"/>
        <family val="2"/>
      </rPr>
      <t>olf</t>
    </r>
  </si>
  <si>
    <r>
      <t>G</t>
    </r>
    <r>
      <rPr>
        <vertAlign val="subscript"/>
        <sz val="6"/>
        <color theme="1"/>
        <rFont val="Helvetica"/>
        <family val="2"/>
      </rPr>
      <t>s</t>
    </r>
  </si>
  <si>
    <r>
      <t>G</t>
    </r>
    <r>
      <rPr>
        <b/>
        <vertAlign val="subscript"/>
        <sz val="6"/>
        <color theme="1"/>
        <rFont val="Helvetica"/>
        <family val="2"/>
      </rPr>
      <t>s</t>
    </r>
  </si>
  <si>
    <t>Log(Emax/EC50) difference - G protein families (average of subtypes)</t>
  </si>
  <si>
    <t>Log(Emax/EC50) difference - for the overlapping receptor couplings</t>
  </si>
  <si>
    <r>
      <t>G</t>
    </r>
    <r>
      <rPr>
        <b/>
        <vertAlign val="subscript"/>
        <sz val="6"/>
        <color theme="1"/>
        <rFont val="Helvetica"/>
        <family val="2"/>
      </rPr>
      <t>q/11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</si>
  <si>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i/o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</si>
  <si>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i/o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</si>
  <si>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12/13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</si>
  <si>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q/11</t>
    </r>
  </si>
  <si>
    <r>
      <t>G</t>
    </r>
    <r>
      <rPr>
        <b/>
        <vertAlign val="subscript"/>
        <sz val="6"/>
        <color theme="1"/>
        <rFont val="Helvetica"/>
        <family val="2"/>
      </rPr>
      <t>s</t>
    </r>
    <r>
      <rPr>
        <b/>
        <sz val="6"/>
        <color theme="1"/>
        <rFont val="Helvetica"/>
        <family val="2"/>
      </rPr>
      <t>-G</t>
    </r>
    <r>
      <rPr>
        <b/>
        <vertAlign val="subscript"/>
        <sz val="6"/>
        <color theme="1"/>
        <rFont val="Helvetica"/>
        <family val="2"/>
      </rPr>
      <t>i/o</t>
    </r>
  </si>
  <si>
    <t>log</t>
  </si>
  <si>
    <t>JI</t>
  </si>
  <si>
    <t>Jaccard index - G protein families (average of subtypes)</t>
  </si>
  <si>
    <t>Jaccard index (as %) - degree of overlap in receptor couplings</t>
  </si>
  <si>
    <r>
      <t>G</t>
    </r>
    <r>
      <rPr>
        <vertAlign val="subscript"/>
        <sz val="6"/>
        <color theme="0" tint="-0.14999847407452621"/>
        <rFont val="Helvetica"/>
        <family val="2"/>
      </rPr>
      <t>12/13</t>
    </r>
  </si>
  <si>
    <r>
      <t>G</t>
    </r>
    <r>
      <rPr>
        <b/>
        <vertAlign val="subscript"/>
        <sz val="6"/>
        <color theme="0" tint="-0.14999847407452621"/>
        <rFont val="Helvetica"/>
        <family val="2"/>
      </rPr>
      <t>olf</t>
    </r>
  </si>
  <si>
    <r>
      <t>G</t>
    </r>
    <r>
      <rPr>
        <vertAlign val="subscript"/>
        <sz val="6"/>
        <color theme="0" tint="-0.14999847407452621"/>
        <rFont val="Helvetica"/>
        <family val="2"/>
      </rPr>
      <t>olf</t>
    </r>
  </si>
  <si>
    <t>Jaccard</t>
  </si>
  <si>
    <t>G12-G13</t>
  </si>
  <si>
    <t>G15-G13</t>
  </si>
  <si>
    <t>G15-G12</t>
  </si>
  <si>
    <t>G14-G13</t>
  </si>
  <si>
    <t>G14-G12</t>
  </si>
  <si>
    <t>G14-G15</t>
  </si>
  <si>
    <t>G11-G13</t>
  </si>
  <si>
    <t>G11-G12</t>
  </si>
  <si>
    <t>G11-G15</t>
  </si>
  <si>
    <t>G11-G14</t>
  </si>
  <si>
    <t>Gq-G13</t>
  </si>
  <si>
    <t>Gq-G12</t>
  </si>
  <si>
    <t>Gq-G15</t>
  </si>
  <si>
    <t>Gq-G14</t>
  </si>
  <si>
    <t>Gq-G11</t>
  </si>
  <si>
    <t>Gz-G13</t>
  </si>
  <si>
    <t>Gz-G12</t>
  </si>
  <si>
    <t>Gz-G15</t>
  </si>
  <si>
    <t>Gz-G14</t>
  </si>
  <si>
    <t>Gz-G11</t>
  </si>
  <si>
    <t>Gz-Gq</t>
  </si>
  <si>
    <t>GoB-G13</t>
  </si>
  <si>
    <t>GoB-G12</t>
  </si>
  <si>
    <t>GoB-G15</t>
  </si>
  <si>
    <t>GoB-G14</t>
  </si>
  <si>
    <t>GoB-G11</t>
  </si>
  <si>
    <t>GoB-Gq</t>
  </si>
  <si>
    <t>GoB-Gz</t>
  </si>
  <si>
    <t>GoA-G13</t>
  </si>
  <si>
    <t>GoA-G12</t>
  </si>
  <si>
    <t>GoA-G15</t>
  </si>
  <si>
    <t>GoA-G14</t>
  </si>
  <si>
    <t>GoA-G11</t>
  </si>
  <si>
    <t>GoA-Gq</t>
  </si>
  <si>
    <t>GoA-Gz</t>
  </si>
  <si>
    <t>GoA-GoB</t>
  </si>
  <si>
    <t>Gi2-G13</t>
  </si>
  <si>
    <t>Gi2-G12</t>
  </si>
  <si>
    <t>Gi2-G15</t>
  </si>
  <si>
    <t>Gi2-G14</t>
  </si>
  <si>
    <t>Gi2-G11</t>
  </si>
  <si>
    <t>Gi2-Gq</t>
  </si>
  <si>
    <t>Gi2-Gz</t>
  </si>
  <si>
    <t>Gi2-GoB</t>
  </si>
  <si>
    <t>Gi2-GoA</t>
  </si>
  <si>
    <t>Gi1-G13</t>
  </si>
  <si>
    <t>Gi1-G12</t>
  </si>
  <si>
    <t>Gi1-G15</t>
  </si>
  <si>
    <t>Gi1-G14</t>
  </si>
  <si>
    <t>Gi1-G11</t>
  </si>
  <si>
    <t>Gi1-Gq</t>
  </si>
  <si>
    <t>Gi1-Gz</t>
  </si>
  <si>
    <t>Gi1-GoB</t>
  </si>
  <si>
    <t>Gi1-GoA</t>
  </si>
  <si>
    <t>Gi1-Gi2</t>
  </si>
  <si>
    <t>Gs-G13</t>
  </si>
  <si>
    <t>Gs-G12</t>
  </si>
  <si>
    <t>Gs-G15</t>
  </si>
  <si>
    <t>Gs-G14</t>
  </si>
  <si>
    <t>Gs-G11</t>
  </si>
  <si>
    <t>Gs-Gq</t>
  </si>
  <si>
    <t>Gs-Gz</t>
  </si>
  <si>
    <t>Gs-GoB</t>
  </si>
  <si>
    <t>Gs-GoA</t>
  </si>
  <si>
    <t>Gs-Gi2</t>
  </si>
  <si>
    <t>Gs-Gi1</t>
  </si>
  <si>
    <t>Golf-G13</t>
  </si>
  <si>
    <t>Golf-G12</t>
  </si>
  <si>
    <t>Golf-G15</t>
  </si>
  <si>
    <t>Golf-G14</t>
  </si>
  <si>
    <t>Golf-G11</t>
  </si>
  <si>
    <t>Golf-Gq</t>
  </si>
  <si>
    <t>Golf-Gz</t>
  </si>
  <si>
    <t>Golf-GoB</t>
  </si>
  <si>
    <t>Golf-GoA</t>
  </si>
  <si>
    <t>Golf-Gi2</t>
  </si>
  <si>
    <t>Golf-Gi1</t>
  </si>
  <si>
    <t>Gs-Golf</t>
  </si>
  <si>
    <t>R
a
t
i
o</t>
  </si>
  <si>
    <t>S
u
p
p</t>
  </si>
  <si>
    <t>#
-IG
or
B-G</t>
  </si>
  <si>
    <t>#
B-G</t>
  </si>
  <si>
    <t>#
-IG</t>
  </si>
  <si>
    <t>#
BI-
or
BIG</t>
  </si>
  <si>
    <t>ok</t>
  </si>
  <si>
    <t>non-
coupling</t>
  </si>
  <si>
    <t>B-Golf-Log
EmEC</t>
  </si>
  <si>
    <t>I-Golf-Log
EmEC</t>
  </si>
  <si>
    <r>
      <t>5-HT</t>
    </r>
    <r>
      <rPr>
        <vertAlign val="subscript"/>
        <sz val="11"/>
        <color theme="1"/>
        <rFont val="Calibri"/>
        <family val="2"/>
      </rPr>
      <t>1B</t>
    </r>
  </si>
  <si>
    <r>
      <t>5-HT</t>
    </r>
    <r>
      <rPr>
        <vertAlign val="subscript"/>
        <sz val="11"/>
        <color theme="1"/>
        <rFont val="Calibri"/>
        <family val="2"/>
      </rPr>
      <t>1D</t>
    </r>
  </si>
  <si>
    <r>
      <t>5-HT</t>
    </r>
    <r>
      <rPr>
        <vertAlign val="subscript"/>
        <sz val="11"/>
        <color theme="1"/>
        <rFont val="Calibri"/>
        <family val="2"/>
      </rPr>
      <t>1E</t>
    </r>
  </si>
  <si>
    <r>
      <t>5-HT</t>
    </r>
    <r>
      <rPr>
        <vertAlign val="subscript"/>
        <sz val="11"/>
        <color theme="1"/>
        <rFont val="Calibri"/>
        <family val="2"/>
      </rPr>
      <t>1F</t>
    </r>
  </si>
  <si>
    <r>
      <t>5-HT</t>
    </r>
    <r>
      <rPr>
        <vertAlign val="subscript"/>
        <sz val="11"/>
        <color theme="1"/>
        <rFont val="Calibri"/>
        <family val="2"/>
      </rPr>
      <t>2A</t>
    </r>
  </si>
  <si>
    <r>
      <t>5-HT</t>
    </r>
    <r>
      <rPr>
        <vertAlign val="subscript"/>
        <sz val="11"/>
        <color theme="1"/>
        <rFont val="Calibri"/>
        <family val="2"/>
      </rPr>
      <t>2B</t>
    </r>
  </si>
  <si>
    <r>
      <t>5-HT</t>
    </r>
    <r>
      <rPr>
        <vertAlign val="subscript"/>
        <sz val="11"/>
        <color theme="1"/>
        <rFont val="Calibri"/>
        <family val="2"/>
      </rPr>
      <t>2C</t>
    </r>
  </si>
  <si>
    <r>
      <t>5-HT</t>
    </r>
    <r>
      <rPr>
        <vertAlign val="subscript"/>
        <sz val="11"/>
        <color theme="1"/>
        <rFont val="Calibri"/>
        <family val="2"/>
      </rPr>
      <t>4</t>
    </r>
  </si>
  <si>
    <r>
      <t>5-HT</t>
    </r>
    <r>
      <rPr>
        <vertAlign val="subscript"/>
        <sz val="11"/>
        <color theme="1"/>
        <rFont val="Calibri"/>
        <family val="2"/>
      </rPr>
      <t>6</t>
    </r>
  </si>
  <si>
    <r>
      <t>5-HT</t>
    </r>
    <r>
      <rPr>
        <vertAlign val="subscript"/>
        <sz val="11"/>
        <color theme="1"/>
        <rFont val="Calibri"/>
        <family val="2"/>
      </rPr>
      <t>7</t>
    </r>
  </si>
  <si>
    <r>
      <t>A</t>
    </r>
    <r>
      <rPr>
        <vertAlign val="subscript"/>
        <sz val="11"/>
        <color theme="1"/>
        <rFont val="Calibri"/>
        <family val="2"/>
      </rPr>
      <t>1</t>
    </r>
  </si>
  <si>
    <r>
      <t>A</t>
    </r>
    <r>
      <rPr>
        <vertAlign val="subscript"/>
        <sz val="11"/>
        <color theme="1"/>
        <rFont val="Calibri"/>
        <family val="2"/>
      </rPr>
      <t>2A</t>
    </r>
  </si>
  <si>
    <r>
      <t>A</t>
    </r>
    <r>
      <rPr>
        <vertAlign val="subscript"/>
        <sz val="11"/>
        <color theme="1"/>
        <rFont val="Calibri"/>
        <family val="2"/>
      </rPr>
      <t>2B</t>
    </r>
  </si>
  <si>
    <r>
      <t>A</t>
    </r>
    <r>
      <rPr>
        <vertAlign val="subscript"/>
        <sz val="11"/>
        <color theme="1"/>
        <rFont val="Calibri"/>
        <family val="2"/>
      </rPr>
      <t>3</t>
    </r>
  </si>
  <si>
    <r>
      <t>M</t>
    </r>
    <r>
      <rPr>
        <vertAlign val="subscript"/>
        <sz val="11"/>
        <color theme="1"/>
        <rFont val="Calibri"/>
        <family val="2"/>
      </rPr>
      <t>1</t>
    </r>
  </si>
  <si>
    <r>
      <t>M</t>
    </r>
    <r>
      <rPr>
        <vertAlign val="subscript"/>
        <sz val="11"/>
        <color theme="1"/>
        <rFont val="Calibri"/>
        <family val="2"/>
      </rPr>
      <t>2</t>
    </r>
  </si>
  <si>
    <r>
      <t>M</t>
    </r>
    <r>
      <rPr>
        <vertAlign val="subscript"/>
        <sz val="11"/>
        <color theme="1"/>
        <rFont val="Calibri"/>
        <family val="2"/>
      </rPr>
      <t>3</t>
    </r>
  </si>
  <si>
    <r>
      <t>M</t>
    </r>
    <r>
      <rPr>
        <vertAlign val="subscript"/>
        <sz val="11"/>
        <color theme="1"/>
        <rFont val="Calibri"/>
        <family val="2"/>
      </rPr>
      <t>4</t>
    </r>
  </si>
  <si>
    <r>
      <t>M</t>
    </r>
    <r>
      <rPr>
        <vertAlign val="subscript"/>
        <sz val="11"/>
        <color theme="1"/>
        <rFont val="Calibri"/>
        <family val="2"/>
      </rPr>
      <t>5</t>
    </r>
  </si>
  <si>
    <r>
      <t>α</t>
    </r>
    <r>
      <rPr>
        <vertAlign val="subscript"/>
        <sz val="11"/>
        <color theme="1"/>
        <rFont val="Calibri"/>
        <family val="2"/>
      </rPr>
      <t>1A</t>
    </r>
  </si>
  <si>
    <r>
      <t>α</t>
    </r>
    <r>
      <rPr>
        <vertAlign val="subscript"/>
        <sz val="11"/>
        <color theme="1"/>
        <rFont val="Calibri"/>
        <family val="2"/>
      </rPr>
      <t>1B</t>
    </r>
  </si>
  <si>
    <r>
      <t>α</t>
    </r>
    <r>
      <rPr>
        <vertAlign val="subscript"/>
        <sz val="11"/>
        <color theme="1"/>
        <rFont val="Calibri"/>
        <family val="2"/>
      </rPr>
      <t>1D</t>
    </r>
  </si>
  <si>
    <r>
      <t>α</t>
    </r>
    <r>
      <rPr>
        <vertAlign val="subscript"/>
        <sz val="11"/>
        <color theme="1"/>
        <rFont val="Calibri"/>
        <family val="2"/>
      </rPr>
      <t>2A</t>
    </r>
  </si>
  <si>
    <r>
      <t>α</t>
    </r>
    <r>
      <rPr>
        <vertAlign val="subscript"/>
        <sz val="11"/>
        <color theme="1"/>
        <rFont val="Calibri"/>
        <family val="2"/>
      </rPr>
      <t>2B</t>
    </r>
  </si>
  <si>
    <r>
      <t>α</t>
    </r>
    <r>
      <rPr>
        <vertAlign val="subscript"/>
        <sz val="11"/>
        <color theme="1"/>
        <rFont val="Calibri"/>
        <family val="2"/>
      </rPr>
      <t>2C</t>
    </r>
  </si>
  <si>
    <r>
      <t>β</t>
    </r>
    <r>
      <rPr>
        <vertAlign val="subscript"/>
        <sz val="11"/>
        <color theme="1"/>
        <rFont val="Calibri"/>
        <family val="2"/>
      </rPr>
      <t>1</t>
    </r>
  </si>
  <si>
    <r>
      <t>β</t>
    </r>
    <r>
      <rPr>
        <vertAlign val="subscript"/>
        <sz val="11"/>
        <color theme="1"/>
        <rFont val="Calibri"/>
        <family val="2"/>
      </rPr>
      <t>2</t>
    </r>
  </si>
  <si>
    <r>
      <t>β</t>
    </r>
    <r>
      <rPr>
        <vertAlign val="subscript"/>
        <sz val="11"/>
        <color theme="1"/>
        <rFont val="Calibri"/>
        <family val="2"/>
      </rPr>
      <t>3</t>
    </r>
  </si>
  <si>
    <r>
      <t>AT</t>
    </r>
    <r>
      <rPr>
        <vertAlign val="subscript"/>
        <sz val="11"/>
        <color theme="1"/>
        <rFont val="Calibri"/>
        <family val="2"/>
      </rPr>
      <t>1</t>
    </r>
  </si>
  <si>
    <r>
      <t>B</t>
    </r>
    <r>
      <rPr>
        <vertAlign val="subscript"/>
        <sz val="11"/>
        <color theme="1"/>
        <rFont val="Calibri"/>
        <family val="2"/>
      </rPr>
      <t>1</t>
    </r>
  </si>
  <si>
    <r>
      <t>B</t>
    </r>
    <r>
      <rPr>
        <vertAlign val="subscript"/>
        <sz val="11"/>
        <color theme="1"/>
        <rFont val="Calibri"/>
        <family val="2"/>
      </rPr>
      <t>2</t>
    </r>
  </si>
  <si>
    <r>
      <t>CCK</t>
    </r>
    <r>
      <rPr>
        <vertAlign val="subscript"/>
        <sz val="11"/>
        <color theme="1"/>
        <rFont val="Calibri"/>
        <family val="2"/>
      </rPr>
      <t>1</t>
    </r>
  </si>
  <si>
    <r>
      <t>CysLT</t>
    </r>
    <r>
      <rPr>
        <vertAlign val="subscript"/>
        <sz val="11"/>
        <color theme="1"/>
        <rFont val="Calibri"/>
        <family val="2"/>
      </rPr>
      <t>1</t>
    </r>
  </si>
  <si>
    <r>
      <t>CysLT</t>
    </r>
    <r>
      <rPr>
        <vertAlign val="subscript"/>
        <sz val="11"/>
        <color theme="1"/>
        <rFont val="Calibri"/>
        <family val="2"/>
      </rPr>
      <t>2</t>
    </r>
  </si>
  <si>
    <r>
      <t>CB</t>
    </r>
    <r>
      <rPr>
        <vertAlign val="subscript"/>
        <sz val="11"/>
        <color theme="1"/>
        <rFont val="Calibri"/>
        <family val="2"/>
      </rPr>
      <t>1</t>
    </r>
  </si>
  <si>
    <r>
      <t>CB</t>
    </r>
    <r>
      <rPr>
        <vertAlign val="subscript"/>
        <sz val="11"/>
        <color theme="1"/>
        <rFont val="Calibri"/>
        <family val="2"/>
      </rPr>
      <t>2</t>
    </r>
  </si>
  <si>
    <r>
      <t>D</t>
    </r>
    <r>
      <rPr>
        <vertAlign val="subscript"/>
        <sz val="11"/>
        <color theme="1"/>
        <rFont val="Calibri"/>
        <family val="2"/>
      </rPr>
      <t>1</t>
    </r>
  </si>
  <si>
    <r>
      <t>D</t>
    </r>
    <r>
      <rPr>
        <vertAlign val="subscript"/>
        <sz val="11"/>
        <color theme="1"/>
        <rFont val="Calibri"/>
        <family val="2"/>
      </rPr>
      <t>2</t>
    </r>
  </si>
  <si>
    <r>
      <t>D</t>
    </r>
    <r>
      <rPr>
        <vertAlign val="subscript"/>
        <sz val="11"/>
        <color theme="1"/>
        <rFont val="Calibri"/>
        <family val="2"/>
      </rPr>
      <t>3</t>
    </r>
  </si>
  <si>
    <r>
      <t>D</t>
    </r>
    <r>
      <rPr>
        <vertAlign val="subscript"/>
        <sz val="11"/>
        <color theme="1"/>
        <rFont val="Calibri"/>
        <family val="2"/>
      </rPr>
      <t>4</t>
    </r>
  </si>
  <si>
    <r>
      <t>D</t>
    </r>
    <r>
      <rPr>
        <vertAlign val="subscript"/>
        <sz val="11"/>
        <color theme="1"/>
        <rFont val="Calibri"/>
        <family val="2"/>
      </rPr>
      <t>5</t>
    </r>
  </si>
  <si>
    <r>
      <t>ET</t>
    </r>
    <r>
      <rPr>
        <vertAlign val="subscript"/>
        <sz val="11"/>
        <color theme="1"/>
        <rFont val="Calibri"/>
        <family val="2"/>
      </rPr>
      <t>A</t>
    </r>
  </si>
  <si>
    <r>
      <t>ET</t>
    </r>
    <r>
      <rPr>
        <vertAlign val="subscript"/>
        <sz val="11"/>
        <color theme="1"/>
        <rFont val="Calibri"/>
        <family val="2"/>
      </rPr>
      <t>B</t>
    </r>
  </si>
  <si>
    <r>
      <t>GAL</t>
    </r>
    <r>
      <rPr>
        <vertAlign val="subscript"/>
        <sz val="11"/>
        <color theme="1"/>
        <rFont val="Calibri"/>
        <family val="2"/>
      </rPr>
      <t>1</t>
    </r>
  </si>
  <si>
    <r>
      <t>GAL</t>
    </r>
    <r>
      <rPr>
        <vertAlign val="subscript"/>
        <sz val="11"/>
        <color theme="1"/>
        <rFont val="Calibri"/>
        <family val="2"/>
      </rPr>
      <t>2</t>
    </r>
  </si>
  <si>
    <r>
      <t>GAL</t>
    </r>
    <r>
      <rPr>
        <vertAlign val="subscript"/>
        <sz val="11"/>
        <color theme="1"/>
        <rFont val="Calibri"/>
        <family val="2"/>
      </rPr>
      <t>3</t>
    </r>
  </si>
  <si>
    <r>
      <t>CCK</t>
    </r>
    <r>
      <rPr>
        <vertAlign val="subscript"/>
        <sz val="11"/>
        <color theme="1"/>
        <rFont val="Calibri"/>
        <family val="2"/>
      </rPr>
      <t>2</t>
    </r>
  </si>
  <si>
    <r>
      <t>GnRH</t>
    </r>
    <r>
      <rPr>
        <vertAlign val="subscript"/>
        <sz val="11"/>
        <color theme="1"/>
        <rFont val="Calibri"/>
        <family val="2"/>
      </rPr>
      <t>1</t>
    </r>
  </si>
  <si>
    <r>
      <t>BB</t>
    </r>
    <r>
      <rPr>
        <vertAlign val="subscript"/>
        <sz val="11"/>
        <color theme="1"/>
        <rFont val="Calibri"/>
        <family val="2"/>
      </rPr>
      <t>2</t>
    </r>
  </si>
  <si>
    <r>
      <t>H</t>
    </r>
    <r>
      <rPr>
        <vertAlign val="subscript"/>
        <sz val="11"/>
        <color theme="1"/>
        <rFont val="Calibri"/>
        <family val="2"/>
      </rPr>
      <t>1</t>
    </r>
  </si>
  <si>
    <r>
      <t>H</t>
    </r>
    <r>
      <rPr>
        <vertAlign val="subscript"/>
        <sz val="11"/>
        <color theme="1"/>
        <rFont val="Calibri"/>
        <family val="2"/>
      </rPr>
      <t>2</t>
    </r>
  </si>
  <si>
    <r>
      <t>H</t>
    </r>
    <r>
      <rPr>
        <vertAlign val="subscript"/>
        <sz val="11"/>
        <color theme="1"/>
        <rFont val="Calibri"/>
        <family val="2"/>
      </rPr>
      <t>3</t>
    </r>
  </si>
  <si>
    <r>
      <t>H</t>
    </r>
    <r>
      <rPr>
        <vertAlign val="subscript"/>
        <sz val="11"/>
        <color theme="1"/>
        <rFont val="Calibri"/>
        <family val="2"/>
      </rPr>
      <t>4</t>
    </r>
  </si>
  <si>
    <r>
      <t>LPA</t>
    </r>
    <r>
      <rPr>
        <vertAlign val="subscript"/>
        <sz val="11"/>
        <color theme="1"/>
        <rFont val="Calibri"/>
        <family val="2"/>
      </rPr>
      <t>1</t>
    </r>
  </si>
  <si>
    <r>
      <t>LPA</t>
    </r>
    <r>
      <rPr>
        <vertAlign val="subscript"/>
        <sz val="11"/>
        <color theme="1"/>
        <rFont val="Calibri"/>
        <family val="2"/>
      </rPr>
      <t>2</t>
    </r>
  </si>
  <si>
    <r>
      <t>LPA</t>
    </r>
    <r>
      <rPr>
        <vertAlign val="subscript"/>
        <sz val="11"/>
        <color theme="1"/>
        <rFont val="Calibri"/>
        <family val="2"/>
      </rPr>
      <t>3</t>
    </r>
  </si>
  <si>
    <r>
      <t>LPA</t>
    </r>
    <r>
      <rPr>
        <vertAlign val="subscript"/>
        <sz val="11"/>
        <color theme="1"/>
        <rFont val="Calibri"/>
        <family val="2"/>
      </rPr>
      <t>4</t>
    </r>
  </si>
  <si>
    <r>
      <t>LPA</t>
    </r>
    <r>
      <rPr>
        <vertAlign val="subscript"/>
        <sz val="11"/>
        <color theme="1"/>
        <rFont val="Calibri"/>
        <family val="2"/>
      </rPr>
      <t>5</t>
    </r>
  </si>
  <si>
    <r>
      <t>LPA</t>
    </r>
    <r>
      <rPr>
        <vertAlign val="subscript"/>
        <sz val="11"/>
        <color theme="1"/>
        <rFont val="Calibri"/>
        <family val="2"/>
      </rPr>
      <t>6</t>
    </r>
  </si>
  <si>
    <r>
      <t>BLT</t>
    </r>
    <r>
      <rPr>
        <vertAlign val="subscript"/>
        <sz val="11"/>
        <color theme="1"/>
        <rFont val="Calibri"/>
        <family val="2"/>
      </rPr>
      <t>1</t>
    </r>
  </si>
  <si>
    <r>
      <t>BLT</t>
    </r>
    <r>
      <rPr>
        <vertAlign val="subscript"/>
        <sz val="11"/>
        <color theme="1"/>
        <rFont val="Calibri"/>
        <family val="2"/>
      </rPr>
      <t>2</t>
    </r>
  </si>
  <si>
    <r>
      <t>MC</t>
    </r>
    <r>
      <rPr>
        <vertAlign val="subscript"/>
        <sz val="11"/>
        <color theme="1"/>
        <rFont val="Calibri"/>
        <family val="2"/>
      </rPr>
      <t>3</t>
    </r>
  </si>
  <si>
    <r>
      <t>MC</t>
    </r>
    <r>
      <rPr>
        <vertAlign val="subscript"/>
        <sz val="11"/>
        <color theme="1"/>
        <rFont val="Calibri"/>
        <family val="2"/>
      </rPr>
      <t>4</t>
    </r>
  </si>
  <si>
    <r>
      <t>MC</t>
    </r>
    <r>
      <rPr>
        <vertAlign val="subscript"/>
        <sz val="11"/>
        <color theme="1"/>
        <rFont val="Calibri"/>
        <family val="2"/>
      </rPr>
      <t>5</t>
    </r>
  </si>
  <si>
    <r>
      <t>MCH</t>
    </r>
    <r>
      <rPr>
        <vertAlign val="subscript"/>
        <sz val="11"/>
        <color theme="1"/>
        <rFont val="Calibri"/>
        <family val="2"/>
      </rPr>
      <t>1</t>
    </r>
  </si>
  <si>
    <r>
      <t>MCH</t>
    </r>
    <r>
      <rPr>
        <vertAlign val="subscript"/>
        <sz val="11"/>
        <color theme="1"/>
        <rFont val="Calibri"/>
        <family val="2"/>
      </rPr>
      <t>2</t>
    </r>
  </si>
  <si>
    <r>
      <t>MC</t>
    </r>
    <r>
      <rPr>
        <vertAlign val="subscript"/>
        <sz val="11"/>
        <color theme="1"/>
        <rFont val="Calibri"/>
        <family val="2"/>
      </rPr>
      <t>1</t>
    </r>
  </si>
  <si>
    <r>
      <t>MT</t>
    </r>
    <r>
      <rPr>
        <vertAlign val="subscript"/>
        <sz val="11"/>
        <color theme="1"/>
        <rFont val="Calibri"/>
        <family val="2"/>
      </rPr>
      <t>1</t>
    </r>
  </si>
  <si>
    <r>
      <t>MT</t>
    </r>
    <r>
      <rPr>
        <vertAlign val="subscript"/>
        <sz val="11"/>
        <color theme="1"/>
        <rFont val="Calibri"/>
        <family val="2"/>
      </rPr>
      <t>2</t>
    </r>
  </si>
  <si>
    <r>
      <t>NK</t>
    </r>
    <r>
      <rPr>
        <vertAlign val="subscript"/>
        <sz val="11"/>
        <color theme="1"/>
        <rFont val="Calibri"/>
        <family val="2"/>
      </rPr>
      <t>1</t>
    </r>
  </si>
  <si>
    <r>
      <t>NK</t>
    </r>
    <r>
      <rPr>
        <vertAlign val="subscript"/>
        <sz val="11"/>
        <color theme="1"/>
        <rFont val="Calibri"/>
        <family val="2"/>
      </rPr>
      <t>2</t>
    </r>
  </si>
  <si>
    <r>
      <t>NK</t>
    </r>
    <r>
      <rPr>
        <vertAlign val="subscript"/>
        <sz val="11"/>
        <color theme="1"/>
        <rFont val="Calibri"/>
        <family val="2"/>
      </rPr>
      <t>3</t>
    </r>
  </si>
  <si>
    <r>
      <t>BB</t>
    </r>
    <r>
      <rPr>
        <vertAlign val="subscript"/>
        <sz val="11"/>
        <color theme="1"/>
        <rFont val="Calibri"/>
        <family val="2"/>
      </rPr>
      <t>1</t>
    </r>
  </si>
  <si>
    <r>
      <t>NTS</t>
    </r>
    <r>
      <rPr>
        <vertAlign val="subscript"/>
        <sz val="11"/>
        <color theme="1"/>
        <rFont val="Calibri"/>
        <family val="2"/>
      </rPr>
      <t>1</t>
    </r>
  </si>
  <si>
    <r>
      <t>OX</t>
    </r>
    <r>
      <rPr>
        <vertAlign val="subscript"/>
        <sz val="11"/>
        <color theme="1"/>
        <rFont val="Calibri"/>
        <family val="2"/>
      </rPr>
      <t>1</t>
    </r>
  </si>
  <si>
    <r>
      <t>OX</t>
    </r>
    <r>
      <rPr>
        <vertAlign val="subscript"/>
        <sz val="11"/>
        <color theme="1"/>
        <rFont val="Calibri"/>
        <family val="2"/>
      </rPr>
      <t>2</t>
    </r>
  </si>
  <si>
    <r>
      <t>P2Y</t>
    </r>
    <r>
      <rPr>
        <vertAlign val="subscript"/>
        <sz val="11"/>
        <color theme="1"/>
        <rFont val="Calibri"/>
        <family val="2"/>
      </rPr>
      <t>1</t>
    </r>
  </si>
  <si>
    <r>
      <t>P2Y</t>
    </r>
    <r>
      <rPr>
        <vertAlign val="subscript"/>
        <sz val="11"/>
        <color theme="1"/>
        <rFont val="Calibri"/>
        <family val="2"/>
      </rPr>
      <t>2</t>
    </r>
  </si>
  <si>
    <r>
      <t>P2Y</t>
    </r>
    <r>
      <rPr>
        <vertAlign val="subscript"/>
        <sz val="11"/>
        <color theme="1"/>
        <rFont val="Calibri"/>
        <family val="2"/>
      </rPr>
      <t>4</t>
    </r>
  </si>
  <si>
    <r>
      <t>P2Y</t>
    </r>
    <r>
      <rPr>
        <vertAlign val="subscript"/>
        <sz val="11"/>
        <color theme="1"/>
        <rFont val="Calibri"/>
        <family val="2"/>
      </rPr>
      <t>6</t>
    </r>
  </si>
  <si>
    <r>
      <t>P2RY</t>
    </r>
    <r>
      <rPr>
        <vertAlign val="subscript"/>
        <sz val="11"/>
        <color theme="1"/>
        <rFont val="Calibri"/>
        <family val="2"/>
      </rPr>
      <t>10</t>
    </r>
  </si>
  <si>
    <r>
      <t>P2Y</t>
    </r>
    <r>
      <rPr>
        <vertAlign val="subscript"/>
        <sz val="11"/>
        <color theme="1"/>
        <rFont val="Calibri"/>
        <family val="2"/>
      </rPr>
      <t>11</t>
    </r>
  </si>
  <si>
    <r>
      <t>P2Y</t>
    </r>
    <r>
      <rPr>
        <vertAlign val="subscript"/>
        <sz val="11"/>
        <color theme="1"/>
        <rFont val="Calibri"/>
        <family val="2"/>
      </rPr>
      <t>12</t>
    </r>
  </si>
  <si>
    <r>
      <t>P2Y</t>
    </r>
    <r>
      <rPr>
        <vertAlign val="subscript"/>
        <sz val="11"/>
        <color theme="1"/>
        <rFont val="Calibri"/>
        <family val="2"/>
      </rPr>
      <t>13</t>
    </r>
  </si>
  <si>
    <r>
      <t>P2Y</t>
    </r>
    <r>
      <rPr>
        <vertAlign val="subscript"/>
        <sz val="11"/>
        <color theme="1"/>
        <rFont val="Calibri"/>
        <family val="2"/>
      </rPr>
      <t>14</t>
    </r>
  </si>
  <si>
    <r>
      <t>PAC</t>
    </r>
    <r>
      <rPr>
        <vertAlign val="subscript"/>
        <sz val="11"/>
        <color theme="1"/>
        <rFont val="Calibri"/>
        <family val="2"/>
      </rPr>
      <t>1</t>
    </r>
  </si>
  <si>
    <r>
      <t>DP</t>
    </r>
    <r>
      <rPr>
        <vertAlign val="subscript"/>
        <sz val="11"/>
        <color theme="1"/>
        <rFont val="Calibri"/>
        <family val="2"/>
      </rPr>
      <t>1</t>
    </r>
  </si>
  <si>
    <r>
      <t>EP</t>
    </r>
    <r>
      <rPr>
        <vertAlign val="subscript"/>
        <sz val="11"/>
        <color theme="1"/>
        <rFont val="Calibri"/>
        <family val="2"/>
      </rPr>
      <t>1</t>
    </r>
  </si>
  <si>
    <r>
      <t>EP</t>
    </r>
    <r>
      <rPr>
        <vertAlign val="subscript"/>
        <sz val="11"/>
        <color theme="1"/>
        <rFont val="Calibri"/>
        <family val="2"/>
      </rPr>
      <t>2</t>
    </r>
  </si>
  <si>
    <r>
      <t>EP</t>
    </r>
    <r>
      <rPr>
        <vertAlign val="subscript"/>
        <sz val="11"/>
        <color theme="1"/>
        <rFont val="Calibri"/>
        <family val="2"/>
      </rPr>
      <t>3</t>
    </r>
  </si>
  <si>
    <r>
      <t>EP</t>
    </r>
    <r>
      <rPr>
        <vertAlign val="subscript"/>
        <sz val="11"/>
        <color theme="1"/>
        <rFont val="Calibri"/>
        <family val="2"/>
      </rPr>
      <t>4</t>
    </r>
  </si>
  <si>
    <r>
      <t>S1P</t>
    </r>
    <r>
      <rPr>
        <vertAlign val="subscript"/>
        <sz val="11"/>
        <color theme="1"/>
        <rFont val="Calibri"/>
        <family val="2"/>
      </rPr>
      <t>1</t>
    </r>
  </si>
  <si>
    <r>
      <t>S1P</t>
    </r>
    <r>
      <rPr>
        <vertAlign val="subscript"/>
        <sz val="11"/>
        <color theme="1"/>
        <rFont val="Calibri"/>
        <family val="2"/>
      </rPr>
      <t>2</t>
    </r>
  </si>
  <si>
    <r>
      <t>S1P</t>
    </r>
    <r>
      <rPr>
        <vertAlign val="subscript"/>
        <sz val="11"/>
        <color theme="1"/>
        <rFont val="Calibri"/>
        <family val="2"/>
      </rPr>
      <t>3</t>
    </r>
  </si>
  <si>
    <r>
      <t>S1P</t>
    </r>
    <r>
      <rPr>
        <vertAlign val="subscript"/>
        <sz val="11"/>
        <color theme="1"/>
        <rFont val="Calibri"/>
        <family val="2"/>
      </rPr>
      <t>5</t>
    </r>
  </si>
  <si>
    <r>
      <t>TRH</t>
    </r>
    <r>
      <rPr>
        <vertAlign val="subscript"/>
        <sz val="11"/>
        <color theme="1"/>
        <rFont val="Calibri"/>
        <family val="2"/>
      </rPr>
      <t>1</t>
    </r>
  </si>
  <si>
    <r>
      <t>V</t>
    </r>
    <r>
      <rPr>
        <vertAlign val="subscript"/>
        <sz val="11"/>
        <color theme="1"/>
        <rFont val="Calibri"/>
        <family val="2"/>
      </rPr>
      <t>1A</t>
    </r>
  </si>
  <si>
    <r>
      <t>V</t>
    </r>
    <r>
      <rPr>
        <vertAlign val="subscript"/>
        <sz val="11"/>
        <color theme="1"/>
        <rFont val="Calibri"/>
        <family val="2"/>
      </rPr>
      <t>1B</t>
    </r>
  </si>
  <si>
    <r>
      <t>V</t>
    </r>
    <r>
      <rPr>
        <vertAlign val="subscript"/>
        <sz val="11"/>
        <color theme="1"/>
        <rFont val="Calibri"/>
        <family val="2"/>
      </rPr>
      <t>2</t>
    </r>
  </si>
  <si>
    <t>I-Gi3-Log
EmEC</t>
  </si>
  <si>
    <t>I-Golf-Log
EmEC-gn</t>
  </si>
  <si>
    <t>I-Gi3-Log
EmEC-gn</t>
  </si>
  <si>
    <t>#Gprot</t>
  </si>
  <si>
    <t>Data used to generate Figure Determinants (accompanying manuscript for the G protein ressource in GPCRdb)</t>
  </si>
  <si>
    <t>B-EmEC</t>
  </si>
  <si>
    <t>Bouvier et al. Emax and pEC50 values</t>
  </si>
  <si>
    <t>I-EmEC</t>
  </si>
  <si>
    <t>Inoue et al. Emax and pEC50 values</t>
  </si>
  <si>
    <t>Merged_couplings</t>
  </si>
  <si>
    <t>Results: Merged couplings (B, I and GtP datasets).</t>
  </si>
  <si>
    <t>Note: Gs couplings are entered manually. Golf couplings are only counted if there is a supported Gs coupling.</t>
  </si>
  <si>
    <t>IUPHAR
Name</t>
  </si>
  <si>
    <t>IUPHAR
TargetID</t>
  </si>
  <si>
    <t>Diff
Gs-
Gi/o</t>
  </si>
  <si>
    <t>Diff
Gs-
Gq
/11</t>
  </si>
  <si>
    <t>Diff
Gs-
G12
/13</t>
  </si>
  <si>
    <t>Diff
Gi/o
-Gq
/11</t>
  </si>
  <si>
    <t>Diff
Gi/o
-G12
/13</t>
  </si>
  <si>
    <t>Diff
Gq/11
-G12
/13</t>
  </si>
  <si>
    <t>GtP
Gs</t>
  </si>
  <si>
    <t>GtP
Gi/o</t>
  </si>
  <si>
    <t>GtP
Gq
/11</t>
  </si>
  <si>
    <t>GtP
G12
/13</t>
  </si>
  <si>
    <t>5-HT1E</t>
  </si>
  <si>
    <t>5-HT1F</t>
  </si>
  <si>
    <t>5-HT4</t>
  </si>
  <si>
    <t>5-HT5A</t>
  </si>
  <si>
    <t>5-HT6</t>
  </si>
  <si>
    <t>5-HT7</t>
  </si>
  <si>
    <t>M5</t>
  </si>
  <si>
    <t>α1B</t>
  </si>
  <si>
    <t>α1D</t>
  </si>
  <si>
    <t>β3</t>
  </si>
  <si>
    <t>D3</t>
  </si>
  <si>
    <t>D4</t>
  </si>
  <si>
    <t>H3</t>
  </si>
  <si>
    <t>H4</t>
  </si>
  <si>
    <t>TA1</t>
  </si>
  <si>
    <t>AT2</t>
  </si>
  <si>
    <t>BB1</t>
  </si>
  <si>
    <t>BB2</t>
  </si>
  <si>
    <t>BB3</t>
  </si>
  <si>
    <t>CCK2</t>
  </si>
  <si>
    <t>GAL1</t>
  </si>
  <si>
    <t>GAL2</t>
  </si>
  <si>
    <t>GAL3</t>
  </si>
  <si>
    <t>MCH2</t>
  </si>
  <si>
    <t>MC1</t>
  </si>
  <si>
    <t>MC2</t>
  </si>
  <si>
    <t>MC5</t>
  </si>
  <si>
    <t>Y2</t>
  </si>
  <si>
    <t>Y4</t>
  </si>
  <si>
    <t>NTS1</t>
  </si>
  <si>
    <t>NTS2</t>
  </si>
  <si>
    <t>NK3</t>
  </si>
  <si>
    <t>TRH1</t>
  </si>
  <si>
    <t>V1B</t>
  </si>
  <si>
    <t>DP1</t>
  </si>
  <si>
    <t>DP2</t>
  </si>
  <si>
    <t>P2Y1</t>
  </si>
  <si>
    <t>P2Y4</t>
  </si>
  <si>
    <t>P2Y6</t>
  </si>
  <si>
    <t>HCA1</t>
  </si>
  <si>
    <t>VPAC2</t>
  </si>
  <si>
    <t>mGlu1</t>
  </si>
  <si>
    <t>mGlu3</t>
  </si>
  <si>
    <t>mGlu7</t>
  </si>
  <si>
    <t>Fig_4</t>
  </si>
  <si>
    <t>Fig_5</t>
  </si>
  <si>
    <t>Data used to generate Figure 5.</t>
  </si>
  <si>
    <t>Data used to generate Figure 4.</t>
  </si>
  <si>
    <t>Fig_6</t>
  </si>
  <si>
    <t>Data used to generate Figure 6.</t>
  </si>
  <si>
    <t>Log(EmEC) diff</t>
  </si>
  <si>
    <t>Max</t>
  </si>
  <si>
    <t>In B</t>
  </si>
  <si>
    <t>#1'</t>
  </si>
  <si>
    <t>1'Gfam</t>
  </si>
  <si>
    <t>CML2</t>
  </si>
  <si>
    <r>
      <t>Chemerin</t>
    </r>
    <r>
      <rPr>
        <vertAlign val="subscript"/>
        <sz val="7"/>
        <color theme="1"/>
        <rFont val="Helvetica"/>
        <family val="2"/>
      </rPr>
      <t>2</t>
    </r>
  </si>
  <si>
    <r>
      <t>Chemerin</t>
    </r>
    <r>
      <rPr>
        <vertAlign val="subscript"/>
        <sz val="7"/>
        <color theme="1"/>
        <rFont val="Helvetica"/>
        <family val="2"/>
      </rPr>
      <t>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</si>
</sst>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;;;"/>
  </numFmts>
  <fonts count="6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Calibri (Body)"/>
    </font>
    <font>
      <sz val="11"/>
      <color theme="1"/>
      <name val="Calibri (Body)"/>
    </font>
    <font>
      <sz val="7"/>
      <color theme="1"/>
      <name val="Helvetica"/>
      <family val="2"/>
    </font>
    <font>
      <vertAlign val="subscript"/>
      <sz val="7"/>
      <color theme="1"/>
      <name val="Helvetica"/>
      <family val="2"/>
    </font>
    <font>
      <sz val="12"/>
      <color rgb="FF9C0006"/>
      <name val="Calibri"/>
      <family val="2"/>
      <scheme val="minor"/>
    </font>
    <font>
      <b/>
      <sz val="7"/>
      <color theme="1"/>
      <name val="Helvetica"/>
      <family val="2"/>
    </font>
    <font>
      <sz val="7"/>
      <name val="Helvetica"/>
      <family val="2"/>
    </font>
    <font>
      <sz val="7"/>
      <color rgb="FF9C0006"/>
      <name val="Helvetica"/>
      <family val="2"/>
    </font>
    <font>
      <sz val="7"/>
      <color rgb="FFFF0000"/>
      <name val="Helvetica"/>
      <family val="2"/>
    </font>
    <font>
      <sz val="7"/>
      <color rgb="FFC00000"/>
      <name val="Helvetica"/>
      <family val="2"/>
    </font>
    <font>
      <strike/>
      <sz val="7"/>
      <color rgb="FFFF0000"/>
      <name val="Helvetica"/>
      <family val="2"/>
    </font>
    <font>
      <b/>
      <sz val="7"/>
      <name val="Helvetica"/>
      <family val="2"/>
    </font>
    <font>
      <sz val="9"/>
      <color theme="1"/>
      <name val="Arial"/>
      <family val="2"/>
      <charset val="128"/>
    </font>
    <font>
      <b/>
      <sz val="11"/>
      <color theme="1"/>
      <name val="Arial"/>
      <family val="2"/>
    </font>
    <font>
      <vertAlign val="subscript"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5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20"/>
      <color rgb="FF000000"/>
      <name val="Calibri"/>
      <family val="2"/>
      <scheme val="minor"/>
    </font>
    <font>
      <sz val="7"/>
      <color theme="1"/>
      <name val="Calibri"/>
      <family val="2"/>
      <scheme val="minor"/>
    </font>
    <font>
      <vertAlign val="subscript"/>
      <sz val="7"/>
      <color theme="1"/>
      <name val="Calibri (Body)"/>
    </font>
    <font>
      <b/>
      <sz val="7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Helvetica"/>
      <family val="2"/>
    </font>
    <font>
      <sz val="11"/>
      <name val="Helvetica"/>
      <family val="2"/>
    </font>
    <font>
      <sz val="10"/>
      <color theme="1"/>
      <name val="Helvetica"/>
      <family val="2"/>
    </font>
    <font>
      <b/>
      <sz val="11"/>
      <color theme="1"/>
      <name val="Helvetica"/>
      <family val="2"/>
    </font>
    <font>
      <b/>
      <sz val="10"/>
      <color theme="1"/>
      <name val="Helvetica"/>
      <family val="2"/>
    </font>
    <font>
      <sz val="6"/>
      <color theme="1"/>
      <name val="Helvetica"/>
      <family val="2"/>
    </font>
    <font>
      <b/>
      <sz val="6"/>
      <color theme="1"/>
      <name val="Helvetica"/>
      <family val="2"/>
    </font>
    <font>
      <vertAlign val="subscript"/>
      <sz val="6"/>
      <color theme="1"/>
      <name val="Helvetica"/>
      <family val="2"/>
    </font>
    <font>
      <b/>
      <vertAlign val="subscript"/>
      <sz val="6"/>
      <color theme="1"/>
      <name val="Helvetica"/>
      <family val="2"/>
    </font>
    <font>
      <sz val="6"/>
      <color rgb="FF000000"/>
      <name val="Helvetica"/>
      <family val="2"/>
    </font>
    <font>
      <vertAlign val="subscript"/>
      <sz val="6"/>
      <color rgb="FF000000"/>
      <name val="Helvetica"/>
      <family val="2"/>
    </font>
    <font>
      <sz val="6"/>
      <color rgb="FFFF0000"/>
      <name val="Helvetica"/>
      <family val="2"/>
    </font>
    <font>
      <b/>
      <sz val="6"/>
      <color rgb="FF000000"/>
      <name val="Helvetica"/>
      <family val="2"/>
    </font>
    <font>
      <sz val="6"/>
      <color theme="0" tint="-0.14999847407452621"/>
      <name val="Helvetica"/>
      <family val="2"/>
    </font>
    <font>
      <b/>
      <sz val="6"/>
      <color theme="0" tint="-0.14999847407452621"/>
      <name val="Helvetica"/>
      <family val="2"/>
    </font>
    <font>
      <vertAlign val="subscript"/>
      <sz val="6"/>
      <color theme="0" tint="-0.14999847407452621"/>
      <name val="Helvetica"/>
      <family val="2"/>
    </font>
    <font>
      <b/>
      <vertAlign val="subscript"/>
      <sz val="6"/>
      <color theme="0" tint="-0.14999847407452621"/>
      <name val="Helvetica"/>
      <family val="2"/>
    </font>
    <font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theme="1"/>
      </left>
      <right/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</borders>
  <cellStyleXfs count="9">
    <xf numFmtId="0" fontId="0" fillId="0" borderId="0"/>
    <xf numFmtId="0" fontId="6" fillId="0" borderId="0"/>
    <xf numFmtId="0" fontId="6" fillId="0" borderId="0"/>
    <xf numFmtId="0" fontId="7" fillId="0" borderId="0"/>
    <xf numFmtId="0" fontId="3" fillId="0" borderId="0"/>
    <xf numFmtId="0" fontId="16" fillId="3" borderId="0" applyNumberFormat="0" applyBorder="0" applyAlignment="0" applyProtection="0"/>
    <xf numFmtId="0" fontId="24" fillId="0" borderId="0"/>
    <xf numFmtId="0" fontId="7" fillId="0" borderId="0"/>
    <xf numFmtId="0" fontId="2" fillId="0" borderId="0"/>
  </cellStyleXfs>
  <cellXfs count="377">
    <xf numFmtId="0" fontId="0" fillId="0" borderId="0" xfId="0"/>
    <xf numFmtId="0" fontId="0" fillId="0" borderId="0" xfId="0" applyFont="1" applyFill="1" applyBorder="1"/>
    <xf numFmtId="0" fontId="5" fillId="0" borderId="0" xfId="0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5" fillId="0" borderId="1" xfId="0" applyNumberFormat="1" applyFont="1" applyFill="1" applyBorder="1"/>
    <xf numFmtId="164" fontId="0" fillId="0" borderId="0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right" vertical="center"/>
    </xf>
    <xf numFmtId="164" fontId="0" fillId="0" borderId="0" xfId="0" applyNumberFormat="1" applyFont="1" applyFill="1" applyBorder="1" applyAlignment="1">
      <alignment horizontal="right" vertical="center"/>
    </xf>
    <xf numFmtId="164" fontId="0" fillId="0" borderId="0" xfId="0" applyNumberFormat="1" applyFont="1" applyFill="1" applyBorder="1" applyAlignment="1">
      <alignment horizontal="right"/>
    </xf>
    <xf numFmtId="164" fontId="0" fillId="0" borderId="1" xfId="0" applyNumberFormat="1" applyFont="1" applyFill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164" fontId="11" fillId="0" borderId="1" xfId="0" applyNumberFormat="1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 vertical="center" wrapText="1"/>
    </xf>
    <xf numFmtId="1" fontId="0" fillId="0" borderId="0" xfId="0" applyNumberFormat="1" applyFont="1" applyFill="1" applyBorder="1" applyAlignment="1">
      <alignment horizontal="center"/>
    </xf>
    <xf numFmtId="164" fontId="5" fillId="0" borderId="0" xfId="0" applyNumberFormat="1" applyFont="1" applyFill="1" applyAlignment="1">
      <alignment horizontal="right"/>
    </xf>
    <xf numFmtId="0" fontId="12" fillId="0" borderId="0" xfId="1" applyFont="1" applyFill="1" applyBorder="1" applyAlignment="1">
      <alignment horizontal="center" vertical="center" wrapText="1"/>
    </xf>
    <xf numFmtId="1" fontId="12" fillId="0" borderId="0" xfId="0" applyNumberFormat="1" applyFont="1" applyFill="1" applyBorder="1" applyAlignment="1">
      <alignment horizontal="center" vertical="center" wrapText="1"/>
    </xf>
    <xf numFmtId="164" fontId="0" fillId="0" borderId="5" xfId="0" applyNumberFormat="1" applyFont="1" applyFill="1" applyBorder="1"/>
    <xf numFmtId="164" fontId="0" fillId="0" borderId="5" xfId="0" applyNumberFormat="1" applyFont="1" applyFill="1" applyBorder="1" applyAlignment="1">
      <alignment horizontal="right"/>
    </xf>
    <xf numFmtId="164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64" fontId="4" fillId="0" borderId="1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 vertical="center"/>
    </xf>
    <xf numFmtId="164" fontId="4" fillId="0" borderId="5" xfId="0" applyNumberFormat="1" applyFont="1" applyFill="1" applyBorder="1" applyAlignment="1">
      <alignment horizontal="left"/>
    </xf>
    <xf numFmtId="164" fontId="0" fillId="0" borderId="5" xfId="0" applyNumberFormat="1" applyFont="1" applyFill="1" applyBorder="1" applyAlignment="1">
      <alignment horizontal="right" vertical="center"/>
    </xf>
    <xf numFmtId="164" fontId="0" fillId="0" borderId="5" xfId="0" applyNumberFormat="1" applyFont="1" applyFill="1" applyBorder="1" applyAlignment="1">
      <alignment vertical="center"/>
    </xf>
    <xf numFmtId="164" fontId="4" fillId="0" borderId="5" xfId="0" applyNumberFormat="1" applyFont="1" applyFill="1" applyBorder="1" applyAlignment="1">
      <alignment horizontal="left" vertical="center"/>
    </xf>
    <xf numFmtId="164" fontId="11" fillId="0" borderId="5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4" fillId="0" borderId="0" xfId="0" applyFont="1" applyAlignment="1">
      <alignment horizontal="right"/>
    </xf>
    <xf numFmtId="0" fontId="14" fillId="0" borderId="1" xfId="0" applyFont="1" applyBorder="1" applyAlignment="1">
      <alignment horizontal="right"/>
    </xf>
    <xf numFmtId="164" fontId="14" fillId="0" borderId="0" xfId="0" applyNumberFormat="1" applyFont="1" applyAlignment="1">
      <alignment horizontal="right"/>
    </xf>
    <xf numFmtId="164" fontId="14" fillId="0" borderId="1" xfId="0" applyNumberFormat="1" applyFont="1" applyBorder="1" applyAlignment="1">
      <alignment horizontal="right"/>
    </xf>
    <xf numFmtId="1" fontId="14" fillId="0" borderId="0" xfId="0" applyNumberFormat="1" applyFont="1" applyAlignment="1">
      <alignment horizontal="right"/>
    </xf>
    <xf numFmtId="1" fontId="14" fillId="0" borderId="1" xfId="0" applyNumberFormat="1" applyFont="1" applyBorder="1" applyAlignment="1">
      <alignment horizontal="right"/>
    </xf>
    <xf numFmtId="0" fontId="18" fillId="0" borderId="0" xfId="0" applyFont="1" applyAlignment="1">
      <alignment horizontal="right"/>
    </xf>
    <xf numFmtId="0" fontId="18" fillId="0" borderId="1" xfId="0" applyFont="1" applyBorder="1" applyAlignment="1">
      <alignment horizontal="right"/>
    </xf>
    <xf numFmtId="0" fontId="14" fillId="0" borderId="0" xfId="0" applyFont="1" applyAlignment="1">
      <alignment horizontal="right" vertical="center"/>
    </xf>
    <xf numFmtId="0" fontId="14" fillId="0" borderId="1" xfId="0" applyFont="1" applyBorder="1" applyAlignment="1">
      <alignment horizontal="right" vertical="center"/>
    </xf>
    <xf numFmtId="164" fontId="14" fillId="0" borderId="0" xfId="0" applyNumberFormat="1" applyFont="1" applyAlignment="1">
      <alignment horizontal="right" vertical="center"/>
    </xf>
    <xf numFmtId="164" fontId="14" fillId="0" borderId="1" xfId="0" applyNumberFormat="1" applyFont="1" applyBorder="1" applyAlignment="1">
      <alignment horizontal="right" vertical="center"/>
    </xf>
    <xf numFmtId="164" fontId="18" fillId="0" borderId="0" xfId="0" applyNumberFormat="1" applyFont="1" applyAlignment="1">
      <alignment horizontal="right" vertical="center"/>
    </xf>
    <xf numFmtId="164" fontId="18" fillId="0" borderId="1" xfId="0" applyNumberFormat="1" applyFont="1" applyBorder="1" applyAlignment="1">
      <alignment horizontal="right" vertical="center"/>
    </xf>
    <xf numFmtId="1" fontId="14" fillId="0" borderId="0" xfId="0" applyNumberFormat="1" applyFont="1" applyAlignment="1">
      <alignment horizontal="right" vertical="center"/>
    </xf>
    <xf numFmtId="1" fontId="14" fillId="0" borderId="1" xfId="0" applyNumberFormat="1" applyFont="1" applyBorder="1" applyAlignment="1">
      <alignment horizontal="right" vertical="center"/>
    </xf>
    <xf numFmtId="1" fontId="18" fillId="0" borderId="0" xfId="0" applyNumberFormat="1" applyFont="1" applyAlignment="1">
      <alignment horizontal="right" vertical="center"/>
    </xf>
    <xf numFmtId="1" fontId="18" fillId="0" borderId="1" xfId="0" applyNumberFormat="1" applyFont="1" applyBorder="1" applyAlignment="1">
      <alignment horizontal="right" vertical="center"/>
    </xf>
    <xf numFmtId="0" fontId="14" fillId="0" borderId="0" xfId="0" applyFont="1" applyAlignment="1">
      <alignment horizontal="center" vertical="center"/>
    </xf>
    <xf numFmtId="164" fontId="18" fillId="4" borderId="0" xfId="0" applyNumberFormat="1" applyFont="1" applyFill="1" applyAlignment="1">
      <alignment horizontal="right" vertical="center"/>
    </xf>
    <xf numFmtId="164" fontId="19" fillId="3" borderId="0" xfId="5" applyNumberFormat="1" applyFont="1" applyAlignment="1">
      <alignment horizontal="right" vertical="center"/>
    </xf>
    <xf numFmtId="164" fontId="18" fillId="4" borderId="1" xfId="0" applyNumberFormat="1" applyFont="1" applyFill="1" applyBorder="1" applyAlignment="1">
      <alignment horizontal="right" vertical="center"/>
    </xf>
    <xf numFmtId="1" fontId="18" fillId="4" borderId="0" xfId="0" applyNumberFormat="1" applyFont="1" applyFill="1" applyAlignment="1">
      <alignment horizontal="right" vertical="center"/>
    </xf>
    <xf numFmtId="1" fontId="19" fillId="3" borderId="0" xfId="5" applyNumberFormat="1" applyFont="1" applyBorder="1" applyAlignment="1">
      <alignment horizontal="right" vertical="center"/>
    </xf>
    <xf numFmtId="1" fontId="18" fillId="4" borderId="1" xfId="0" applyNumberFormat="1" applyFont="1" applyFill="1" applyBorder="1" applyAlignment="1">
      <alignment horizontal="right" vertical="center"/>
    </xf>
    <xf numFmtId="1" fontId="14" fillId="4" borderId="0" xfId="0" applyNumberFormat="1" applyFont="1" applyFill="1" applyAlignment="1">
      <alignment horizontal="right" vertical="center"/>
    </xf>
    <xf numFmtId="164" fontId="20" fillId="2" borderId="0" xfId="0" applyNumberFormat="1" applyFont="1" applyFill="1" applyAlignment="1">
      <alignment horizontal="right" vertical="center"/>
    </xf>
    <xf numFmtId="1" fontId="20" fillId="2" borderId="0" xfId="0" applyNumberFormat="1" applyFont="1" applyFill="1" applyAlignment="1">
      <alignment horizontal="right" vertical="center"/>
    </xf>
    <xf numFmtId="164" fontId="19" fillId="3" borderId="0" xfId="5" applyNumberFormat="1" applyFont="1" applyBorder="1" applyAlignment="1">
      <alignment horizontal="right" vertical="center"/>
    </xf>
    <xf numFmtId="164" fontId="21" fillId="5" borderId="0" xfId="0" applyNumberFormat="1" applyFont="1" applyFill="1" applyAlignment="1">
      <alignment horizontal="right" vertical="center"/>
    </xf>
    <xf numFmtId="1" fontId="21" fillId="5" borderId="0" xfId="0" applyNumberFormat="1" applyFont="1" applyFill="1" applyAlignment="1">
      <alignment horizontal="right" vertical="center"/>
    </xf>
    <xf numFmtId="164" fontId="21" fillId="0" borderId="0" xfId="0" applyNumberFormat="1" applyFont="1" applyAlignment="1">
      <alignment horizontal="right" vertical="center"/>
    </xf>
    <xf numFmtId="1" fontId="21" fillId="0" borderId="0" xfId="0" applyNumberFormat="1" applyFont="1" applyAlignment="1">
      <alignment horizontal="right" vertical="center"/>
    </xf>
    <xf numFmtId="1" fontId="22" fillId="2" borderId="0" xfId="0" applyNumberFormat="1" applyFont="1" applyFill="1" applyAlignment="1">
      <alignment horizontal="right" vertical="center"/>
    </xf>
    <xf numFmtId="164" fontId="21" fillId="2" borderId="0" xfId="0" applyNumberFormat="1" applyFont="1" applyFill="1" applyAlignment="1">
      <alignment horizontal="right" vertical="center"/>
    </xf>
    <xf numFmtId="0" fontId="18" fillId="0" borderId="1" xfId="0" applyFont="1" applyBorder="1" applyAlignment="1">
      <alignment horizontal="right" vertical="center"/>
    </xf>
    <xf numFmtId="0" fontId="18" fillId="4" borderId="0" xfId="0" applyFont="1" applyFill="1" applyAlignment="1">
      <alignment horizontal="right" vertical="center"/>
    </xf>
    <xf numFmtId="0" fontId="18" fillId="4" borderId="1" xfId="0" applyFont="1" applyFill="1" applyBorder="1" applyAlignment="1">
      <alignment horizontal="right" vertical="center"/>
    </xf>
    <xf numFmtId="0" fontId="17" fillId="0" borderId="0" xfId="0" applyFont="1" applyAlignment="1">
      <alignment horizontal="center" wrapText="1"/>
    </xf>
    <xf numFmtId="0" fontId="17" fillId="0" borderId="1" xfId="0" applyFont="1" applyBorder="1" applyAlignment="1">
      <alignment horizontal="center" wrapText="1"/>
    </xf>
    <xf numFmtId="164" fontId="23" fillId="0" borderId="0" xfId="0" applyNumberFormat="1" applyFont="1" applyAlignment="1">
      <alignment horizontal="center" wrapText="1"/>
    </xf>
    <xf numFmtId="164" fontId="23" fillId="0" borderId="1" xfId="0" applyNumberFormat="1" applyFont="1" applyBorder="1" applyAlignment="1">
      <alignment horizontal="center" wrapText="1"/>
    </xf>
    <xf numFmtId="1" fontId="23" fillId="0" borderId="0" xfId="0" applyNumberFormat="1" applyFont="1" applyAlignment="1">
      <alignment horizontal="center" wrapText="1"/>
    </xf>
    <xf numFmtId="1" fontId="23" fillId="0" borderId="1" xfId="0" applyNumberFormat="1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23" fillId="0" borderId="1" xfId="0" applyFont="1" applyBorder="1" applyAlignment="1">
      <alignment horizontal="center" wrapText="1"/>
    </xf>
    <xf numFmtId="164" fontId="25" fillId="0" borderId="1" xfId="0" applyNumberFormat="1" applyFont="1" applyFill="1" applyBorder="1" applyAlignment="1">
      <alignment horizontal="center" vertical="center" wrapText="1"/>
    </xf>
    <xf numFmtId="164" fontId="25" fillId="0" borderId="0" xfId="0" applyNumberFormat="1" applyFont="1" applyFill="1" applyBorder="1" applyAlignment="1">
      <alignment horizontal="center" vertical="center" wrapText="1"/>
    </xf>
    <xf numFmtId="164" fontId="9" fillId="0" borderId="1" xfId="0" applyNumberFormat="1" applyFont="1" applyFill="1" applyBorder="1" applyAlignment="1">
      <alignment horizontal="center" vertical="center" wrapText="1"/>
    </xf>
    <xf numFmtId="164" fontId="9" fillId="0" borderId="0" xfId="0" applyNumberFormat="1" applyFont="1" applyFill="1" applyBorder="1" applyAlignment="1">
      <alignment horizontal="center" vertical="center" wrapText="1"/>
    </xf>
    <xf numFmtId="164" fontId="9" fillId="0" borderId="5" xfId="0" applyNumberFormat="1" applyFont="1" applyFill="1" applyBorder="1" applyAlignment="1">
      <alignment horizontal="center" vertical="center" wrapText="1"/>
    </xf>
    <xf numFmtId="0" fontId="10" fillId="0" borderId="0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left"/>
    </xf>
    <xf numFmtId="164" fontId="9" fillId="0" borderId="1" xfId="1" applyNumberFormat="1" applyFont="1" applyFill="1" applyBorder="1" applyAlignment="1">
      <alignment horizontal="left"/>
    </xf>
    <xf numFmtId="164" fontId="9" fillId="0" borderId="0" xfId="1" applyNumberFormat="1" applyFont="1" applyFill="1" applyBorder="1" applyAlignment="1">
      <alignment horizontal="left"/>
    </xf>
    <xf numFmtId="164" fontId="9" fillId="0" borderId="5" xfId="1" applyNumberFormat="1" applyFont="1" applyFill="1" applyBorder="1" applyAlignment="1">
      <alignment horizontal="left"/>
    </xf>
    <xf numFmtId="164" fontId="10" fillId="0" borderId="1" xfId="1" applyNumberFormat="1" applyFont="1" applyFill="1" applyBorder="1" applyAlignment="1">
      <alignment horizontal="right"/>
    </xf>
    <xf numFmtId="164" fontId="10" fillId="0" borderId="0" xfId="1" applyNumberFormat="1" applyFont="1" applyFill="1" applyBorder="1" applyAlignment="1">
      <alignment horizontal="right"/>
    </xf>
    <xf numFmtId="164" fontId="10" fillId="0" borderId="5" xfId="1" applyNumberFormat="1" applyFont="1" applyFill="1" applyBorder="1" applyAlignment="1">
      <alignment horizontal="right"/>
    </xf>
    <xf numFmtId="164" fontId="25" fillId="0" borderId="5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7" applyFont="1" applyAlignment="1">
      <alignment horizontal="center"/>
    </xf>
    <xf numFmtId="0" fontId="8" fillId="0" borderId="1" xfId="0" applyFont="1" applyBorder="1" applyAlignment="1">
      <alignment horizontal="right"/>
    </xf>
    <xf numFmtId="0" fontId="8" fillId="0" borderId="0" xfId="0" applyFont="1" applyAlignment="1">
      <alignment horizontal="right"/>
    </xf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6" borderId="0" xfId="0" applyFont="1" applyFill="1"/>
    <xf numFmtId="0" fontId="30" fillId="7" borderId="0" xfId="0" applyFont="1" applyFill="1"/>
    <xf numFmtId="0" fontId="27" fillId="8" borderId="0" xfId="0" applyFont="1" applyFill="1"/>
    <xf numFmtId="0" fontId="0" fillId="9" borderId="0" xfId="0" applyFill="1"/>
    <xf numFmtId="0" fontId="27" fillId="10" borderId="0" xfId="0" applyFont="1" applyFill="1"/>
    <xf numFmtId="0" fontId="32" fillId="0" borderId="0" xfId="0" applyFont="1"/>
    <xf numFmtId="0" fontId="33" fillId="0" borderId="0" xfId="0" applyFont="1"/>
    <xf numFmtId="0" fontId="34" fillId="0" borderId="0" xfId="0" applyFont="1" applyAlignment="1">
      <alignment horizontal="center"/>
    </xf>
    <xf numFmtId="0" fontId="8" fillId="0" borderId="0" xfId="2" applyFont="1" applyAlignment="1">
      <alignment horizontal="center"/>
    </xf>
    <xf numFmtId="0" fontId="8" fillId="0" borderId="0" xfId="8" applyFont="1" applyAlignment="1">
      <alignment horizontal="center"/>
    </xf>
    <xf numFmtId="0" fontId="36" fillId="0" borderId="0" xfId="0" applyFont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0" fillId="0" borderId="0" xfId="0" applyNumberFormat="1"/>
    <xf numFmtId="46" fontId="0" fillId="0" borderId="0" xfId="0" applyNumberFormat="1"/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4" fontId="0" fillId="0" borderId="0" xfId="0" applyNumberFormat="1"/>
    <xf numFmtId="164" fontId="0" fillId="0" borderId="1" xfId="0" applyNumberFormat="1" applyBorder="1"/>
    <xf numFmtId="164" fontId="0" fillId="0" borderId="0" xfId="0" applyNumberFormat="1" applyAlignment="1">
      <alignment horizontal="right"/>
    </xf>
    <xf numFmtId="164" fontId="0" fillId="0" borderId="1" xfId="0" applyNumberFormat="1" applyBorder="1" applyAlignment="1">
      <alignment horizontal="right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1" fontId="38" fillId="0" borderId="0" xfId="0" applyNumberFormat="1" applyFont="1" applyAlignment="1">
      <alignment horizontal="center" vertical="center" wrapText="1"/>
    </xf>
    <xf numFmtId="164" fontId="38" fillId="0" borderId="0" xfId="0" applyNumberFormat="1" applyFont="1" applyAlignment="1">
      <alignment horizontal="center" vertical="center" wrapText="1"/>
    </xf>
    <xf numFmtId="164" fontId="38" fillId="0" borderId="1" xfId="0" applyNumberFormat="1" applyFont="1" applyBorder="1" applyAlignment="1">
      <alignment horizontal="center" vertical="center" wrapText="1"/>
    </xf>
    <xf numFmtId="3" fontId="38" fillId="0" borderId="0" xfId="0" applyNumberFormat="1" applyFont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 wrapText="1"/>
    </xf>
    <xf numFmtId="3" fontId="38" fillId="0" borderId="7" xfId="0" applyNumberFormat="1" applyFont="1" applyBorder="1" applyAlignment="1">
      <alignment horizontal="center" vertical="center" wrapText="1"/>
    </xf>
    <xf numFmtId="164" fontId="38" fillId="0" borderId="0" xfId="0" applyNumberFormat="1" applyFont="1" applyAlignment="1">
      <alignment horizontal="center" vertical="center"/>
    </xf>
    <xf numFmtId="164" fontId="38" fillId="0" borderId="1" xfId="0" applyNumberFormat="1" applyFont="1" applyBorder="1" applyAlignment="1">
      <alignment horizontal="center" vertical="center"/>
    </xf>
    <xf numFmtId="0" fontId="39" fillId="0" borderId="0" xfId="0" applyFont="1"/>
    <xf numFmtId="164" fontId="39" fillId="0" borderId="0" xfId="0" applyNumberFormat="1" applyFont="1" applyAlignment="1">
      <alignment horizontal="right"/>
    </xf>
    <xf numFmtId="164" fontId="39" fillId="0" borderId="1" xfId="0" applyNumberFormat="1" applyFont="1" applyBorder="1" applyAlignment="1">
      <alignment horizontal="right"/>
    </xf>
    <xf numFmtId="164" fontId="40" fillId="0" borderId="0" xfId="0" applyNumberFormat="1" applyFont="1" applyAlignment="1">
      <alignment horizontal="right"/>
    </xf>
    <xf numFmtId="164" fontId="39" fillId="0" borderId="7" xfId="0" applyNumberFormat="1" applyFont="1" applyBorder="1" applyAlignment="1">
      <alignment horizontal="right"/>
    </xf>
    <xf numFmtId="0" fontId="39" fillId="0" borderId="0" xfId="0" applyFont="1" applyAlignment="1">
      <alignment horizontal="center" vertical="center"/>
    </xf>
    <xf numFmtId="0" fontId="39" fillId="0" borderId="7" xfId="0" applyFont="1" applyBorder="1" applyAlignment="1">
      <alignment horizontal="center" vertical="center"/>
    </xf>
    <xf numFmtId="0" fontId="39" fillId="11" borderId="0" xfId="0" applyFont="1" applyFill="1" applyAlignment="1">
      <alignment horizontal="center" vertical="center"/>
    </xf>
    <xf numFmtId="0" fontId="39" fillId="11" borderId="8" xfId="0" applyFont="1" applyFill="1" applyBorder="1" applyAlignment="1">
      <alignment horizontal="center" vertical="center"/>
    </xf>
    <xf numFmtId="0" fontId="39" fillId="11" borderId="0" xfId="0" applyFont="1" applyFill="1"/>
    <xf numFmtId="0" fontId="39" fillId="11" borderId="0" xfId="0" applyFont="1" applyFill="1" applyAlignment="1">
      <alignment horizontal="right"/>
    </xf>
    <xf numFmtId="0" fontId="39" fillId="11" borderId="0" xfId="0" applyFont="1" applyFill="1" applyAlignment="1">
      <alignment horizontal="center"/>
    </xf>
    <xf numFmtId="164" fontId="39" fillId="11" borderId="0" xfId="0" applyNumberFormat="1" applyFont="1" applyFill="1" applyAlignment="1">
      <alignment horizontal="right" vertical="center"/>
    </xf>
    <xf numFmtId="164" fontId="41" fillId="11" borderId="0" xfId="0" applyNumberFormat="1" applyFont="1" applyFill="1" applyAlignment="1">
      <alignment horizontal="right" vertical="center"/>
    </xf>
    <xf numFmtId="164" fontId="41" fillId="11" borderId="1" xfId="0" applyNumberFormat="1" applyFont="1" applyFill="1" applyBorder="1" applyAlignment="1">
      <alignment horizontal="right" vertical="center"/>
    </xf>
    <xf numFmtId="0" fontId="41" fillId="11" borderId="0" xfId="0" applyFont="1" applyFill="1" applyAlignment="1">
      <alignment horizontal="right"/>
    </xf>
    <xf numFmtId="0" fontId="41" fillId="11" borderId="0" xfId="0" applyFont="1" applyFill="1" applyAlignment="1">
      <alignment horizontal="center"/>
    </xf>
    <xf numFmtId="164" fontId="41" fillId="0" borderId="0" xfId="0" applyNumberFormat="1" applyFont="1" applyAlignment="1">
      <alignment horizontal="right" vertical="center"/>
    </xf>
    <xf numFmtId="164" fontId="39" fillId="0" borderId="0" xfId="0" applyNumberFormat="1" applyFont="1"/>
    <xf numFmtId="0" fontId="40" fillId="0" borderId="0" xfId="0" applyFont="1"/>
    <xf numFmtId="165" fontId="39" fillId="11" borderId="0" xfId="0" applyNumberFormat="1" applyFont="1" applyFill="1" applyAlignment="1">
      <alignment horizontal="center" vertical="center"/>
    </xf>
    <xf numFmtId="165" fontId="39" fillId="11" borderId="0" xfId="0" applyNumberFormat="1" applyFont="1" applyFill="1"/>
    <xf numFmtId="165" fontId="39" fillId="11" borderId="7" xfId="0" applyNumberFormat="1" applyFont="1" applyFill="1" applyBorder="1"/>
    <xf numFmtId="164" fontId="40" fillId="0" borderId="0" xfId="0" applyNumberFormat="1" applyFont="1"/>
    <xf numFmtId="165" fontId="41" fillId="11" borderId="0" xfId="0" applyNumberFormat="1" applyFont="1" applyFill="1" applyAlignment="1">
      <alignment horizontal="right" vertical="center"/>
    </xf>
    <xf numFmtId="165" fontId="41" fillId="11" borderId="1" xfId="0" applyNumberFormat="1" applyFont="1" applyFill="1" applyBorder="1" applyAlignment="1">
      <alignment horizontal="right" vertical="center"/>
    </xf>
    <xf numFmtId="164" fontId="40" fillId="0" borderId="1" xfId="0" applyNumberFormat="1" applyFont="1" applyBorder="1"/>
    <xf numFmtId="164" fontId="40" fillId="11" borderId="0" xfId="0" applyNumberFormat="1" applyFont="1" applyFill="1"/>
    <xf numFmtId="164" fontId="39" fillId="0" borderId="1" xfId="0" applyNumberFormat="1" applyFont="1" applyBorder="1"/>
    <xf numFmtId="164" fontId="39" fillId="11" borderId="0" xfId="0" applyNumberFormat="1" applyFont="1" applyFill="1"/>
    <xf numFmtId="0" fontId="40" fillId="11" borderId="0" xfId="0" applyFont="1" applyFill="1"/>
    <xf numFmtId="0" fontId="39" fillId="0" borderId="1" xfId="0" applyFont="1" applyBorder="1"/>
    <xf numFmtId="0" fontId="42" fillId="0" borderId="0" xfId="0" applyFont="1" applyAlignment="1">
      <alignment horizontal="center"/>
    </xf>
    <xf numFmtId="164" fontId="43" fillId="0" borderId="0" xfId="0" applyNumberFormat="1" applyFont="1" applyAlignment="1">
      <alignment horizontal="center"/>
    </xf>
    <xf numFmtId="164" fontId="43" fillId="0" borderId="1" xfId="0" applyNumberFormat="1" applyFont="1" applyBorder="1" applyAlignment="1">
      <alignment horizontal="center"/>
    </xf>
    <xf numFmtId="164" fontId="43" fillId="0" borderId="7" xfId="0" applyNumberFormat="1" applyFont="1" applyBorder="1" applyAlignment="1">
      <alignment horizontal="center"/>
    </xf>
    <xf numFmtId="1" fontId="43" fillId="11" borderId="0" xfId="0" applyNumberFormat="1" applyFont="1" applyFill="1" applyAlignment="1">
      <alignment horizontal="center" wrapText="1"/>
    </xf>
    <xf numFmtId="1" fontId="43" fillId="11" borderId="7" xfId="0" applyNumberFormat="1" applyFont="1" applyFill="1" applyBorder="1" applyAlignment="1">
      <alignment horizontal="center" wrapText="1"/>
    </xf>
    <xf numFmtId="1" fontId="43" fillId="11" borderId="8" xfId="0" applyNumberFormat="1" applyFont="1" applyFill="1" applyBorder="1" applyAlignment="1">
      <alignment horizontal="center" wrapText="1"/>
    </xf>
    <xf numFmtId="1" fontId="43" fillId="11" borderId="0" xfId="0" applyNumberFormat="1" applyFont="1" applyFill="1" applyAlignment="1">
      <alignment textRotation="90" wrapText="1"/>
    </xf>
    <xf numFmtId="1" fontId="43" fillId="11" borderId="7" xfId="0" applyNumberFormat="1" applyFont="1" applyFill="1" applyBorder="1" applyAlignment="1">
      <alignment textRotation="90" wrapText="1"/>
    </xf>
    <xf numFmtId="0" fontId="42" fillId="11" borderId="0" xfId="0" applyFont="1" applyFill="1" applyAlignment="1">
      <alignment horizontal="right" textRotation="90" wrapText="1"/>
    </xf>
    <xf numFmtId="0" fontId="42" fillId="11" borderId="0" xfId="0" applyFont="1" applyFill="1" applyAlignment="1">
      <alignment horizontal="center" textRotation="90" wrapText="1"/>
    </xf>
    <xf numFmtId="164" fontId="43" fillId="11" borderId="0" xfId="0" applyNumberFormat="1" applyFont="1" applyFill="1" applyAlignment="1">
      <alignment horizontal="center"/>
    </xf>
    <xf numFmtId="164" fontId="43" fillId="11" borderId="0" xfId="0" applyNumberFormat="1" applyFont="1" applyFill="1" applyAlignment="1">
      <alignment horizontal="left" textRotation="90"/>
    </xf>
    <xf numFmtId="164" fontId="43" fillId="11" borderId="1" xfId="0" applyNumberFormat="1" applyFont="1" applyFill="1" applyBorder="1" applyAlignment="1">
      <alignment horizontal="left" textRotation="90"/>
    </xf>
    <xf numFmtId="0" fontId="43" fillId="11" borderId="0" xfId="0" applyFont="1" applyFill="1" applyAlignment="1">
      <alignment horizontal="center" textRotation="90"/>
    </xf>
    <xf numFmtId="0" fontId="42" fillId="11" borderId="0" xfId="0" applyFont="1" applyFill="1" applyAlignment="1">
      <alignment horizontal="center"/>
    </xf>
    <xf numFmtId="0" fontId="42" fillId="11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4" fillId="0" borderId="0" xfId="0" applyFont="1"/>
    <xf numFmtId="0" fontId="0" fillId="0" borderId="0" xfId="0" applyAlignment="1">
      <alignment wrapText="1"/>
    </xf>
    <xf numFmtId="0" fontId="44" fillId="0" borderId="0" xfId="0" applyFont="1"/>
    <xf numFmtId="164" fontId="44" fillId="0" borderId="0" xfId="0" applyNumberFormat="1" applyFont="1" applyAlignment="1">
      <alignment horizontal="right"/>
    </xf>
    <xf numFmtId="1" fontId="44" fillId="0" borderId="0" xfId="0" applyNumberFormat="1" applyFont="1" applyAlignment="1">
      <alignment horizontal="right"/>
    </xf>
    <xf numFmtId="0" fontId="44" fillId="0" borderId="0" xfId="0" applyFont="1" applyAlignment="1">
      <alignment horizontal="center"/>
    </xf>
    <xf numFmtId="0" fontId="45" fillId="0" borderId="0" xfId="0" applyFont="1"/>
    <xf numFmtId="164" fontId="44" fillId="11" borderId="0" xfId="0" applyNumberFormat="1" applyFont="1" applyFill="1" applyAlignment="1">
      <alignment horizontal="right"/>
    </xf>
    <xf numFmtId="1" fontId="44" fillId="11" borderId="0" xfId="0" applyNumberFormat="1" applyFont="1" applyFill="1" applyAlignment="1">
      <alignment horizontal="right"/>
    </xf>
    <xf numFmtId="0" fontId="44" fillId="11" borderId="0" xfId="0" applyFont="1" applyFill="1"/>
    <xf numFmtId="0" fontId="44" fillId="11" borderId="0" xfId="0" applyFont="1" applyFill="1" applyAlignment="1">
      <alignment horizontal="center"/>
    </xf>
    <xf numFmtId="165" fontId="44" fillId="11" borderId="0" xfId="0" applyNumberFormat="1" applyFont="1" applyFill="1"/>
    <xf numFmtId="165" fontId="44" fillId="11" borderId="6" xfId="0" applyNumberFormat="1" applyFont="1" applyFill="1" applyBorder="1"/>
    <xf numFmtId="165" fontId="44" fillId="11" borderId="3" xfId="0" applyNumberFormat="1" applyFont="1" applyFill="1" applyBorder="1"/>
    <xf numFmtId="165" fontId="44" fillId="11" borderId="2" xfId="0" applyNumberFormat="1" applyFont="1" applyFill="1" applyBorder="1"/>
    <xf numFmtId="164" fontId="44" fillId="11" borderId="0" xfId="0" applyNumberFormat="1" applyFont="1" applyFill="1"/>
    <xf numFmtId="164" fontId="44" fillId="0" borderId="6" xfId="0" applyNumberFormat="1" applyFont="1" applyBorder="1"/>
    <xf numFmtId="164" fontId="44" fillId="0" borderId="3" xfId="0" applyNumberFormat="1" applyFont="1" applyBorder="1"/>
    <xf numFmtId="164" fontId="44" fillId="0" borderId="4" xfId="0" applyNumberFormat="1" applyFont="1" applyBorder="1"/>
    <xf numFmtId="165" fontId="44" fillId="11" borderId="1" xfId="0" applyNumberFormat="1" applyFont="1" applyFill="1" applyBorder="1"/>
    <xf numFmtId="164" fontId="44" fillId="0" borderId="10" xfId="0" applyNumberFormat="1" applyFont="1" applyBorder="1"/>
    <xf numFmtId="164" fontId="44" fillId="0" borderId="11" xfId="0" applyNumberFormat="1" applyFont="1" applyBorder="1"/>
    <xf numFmtId="164" fontId="44" fillId="0" borderId="0" xfId="0" applyNumberFormat="1" applyFont="1"/>
    <xf numFmtId="164" fontId="44" fillId="0" borderId="1" xfId="0" applyNumberFormat="1" applyFont="1" applyBorder="1"/>
    <xf numFmtId="0" fontId="45" fillId="0" borderId="12" xfId="0" applyFont="1" applyBorder="1"/>
    <xf numFmtId="0" fontId="45" fillId="0" borderId="0" xfId="0" applyFont="1" applyAlignment="1">
      <alignment horizontal="right"/>
    </xf>
    <xf numFmtId="165" fontId="44" fillId="11" borderId="4" xfId="0" applyNumberFormat="1" applyFont="1" applyFill="1" applyBorder="1"/>
    <xf numFmtId="164" fontId="44" fillId="0" borderId="2" xfId="0" applyNumberFormat="1" applyFont="1" applyBorder="1"/>
    <xf numFmtId="165" fontId="44" fillId="11" borderId="10" xfId="0" applyNumberFormat="1" applyFont="1" applyFill="1" applyBorder="1"/>
    <xf numFmtId="165" fontId="44" fillId="11" borderId="12" xfId="0" applyNumberFormat="1" applyFont="1" applyFill="1" applyBorder="1"/>
    <xf numFmtId="165" fontId="44" fillId="11" borderId="11" xfId="0" applyNumberFormat="1" applyFont="1" applyFill="1" applyBorder="1"/>
    <xf numFmtId="164" fontId="44" fillId="0" borderId="12" xfId="0" applyNumberFormat="1" applyFont="1" applyBorder="1"/>
    <xf numFmtId="0" fontId="45" fillId="11" borderId="0" xfId="0" applyFont="1" applyFill="1" applyAlignment="1">
      <alignment horizontal="center"/>
    </xf>
    <xf numFmtId="0" fontId="48" fillId="11" borderId="0" xfId="0" applyFont="1" applyFill="1" applyAlignment="1">
      <alignment horizontal="center"/>
    </xf>
    <xf numFmtId="165" fontId="50" fillId="11" borderId="0" xfId="0" applyNumberFormat="1" applyFont="1" applyFill="1"/>
    <xf numFmtId="164" fontId="48" fillId="11" borderId="0" xfId="0" applyNumberFormat="1" applyFont="1" applyFill="1" applyAlignment="1">
      <alignment horizontal="right"/>
    </xf>
    <xf numFmtId="0" fontId="44" fillId="11" borderId="4" xfId="0" applyFont="1" applyFill="1" applyBorder="1" applyAlignment="1">
      <alignment horizontal="center"/>
    </xf>
    <xf numFmtId="0" fontId="45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44" fillId="11" borderId="0" xfId="0" applyFont="1" applyFill="1" applyAlignment="1">
      <alignment horizontal="right"/>
    </xf>
    <xf numFmtId="0" fontId="45" fillId="11" borderId="0" xfId="0" applyFont="1" applyFill="1" applyAlignment="1">
      <alignment horizontal="left"/>
    </xf>
    <xf numFmtId="1" fontId="44" fillId="11" borderId="0" xfId="0" applyNumberFormat="1" applyFont="1" applyFill="1"/>
    <xf numFmtId="1" fontId="44" fillId="0" borderId="6" xfId="0" applyNumberFormat="1" applyFont="1" applyBorder="1"/>
    <xf numFmtId="1" fontId="44" fillId="0" borderId="3" xfId="0" applyNumberFormat="1" applyFont="1" applyBorder="1"/>
    <xf numFmtId="1" fontId="44" fillId="0" borderId="4" xfId="0" applyNumberFormat="1" applyFont="1" applyBorder="1"/>
    <xf numFmtId="1" fontId="44" fillId="0" borderId="10" xfId="0" applyNumberFormat="1" applyFont="1" applyBorder="1"/>
    <xf numFmtId="1" fontId="44" fillId="0" borderId="11" xfId="0" applyNumberFormat="1" applyFont="1" applyBorder="1"/>
    <xf numFmtId="1" fontId="44" fillId="0" borderId="0" xfId="0" applyNumberFormat="1" applyFont="1"/>
    <xf numFmtId="1" fontId="44" fillId="0" borderId="1" xfId="0" applyNumberFormat="1" applyFont="1" applyBorder="1"/>
    <xf numFmtId="1" fontId="44" fillId="0" borderId="2" xfId="0" applyNumberFormat="1" applyFont="1" applyBorder="1"/>
    <xf numFmtId="1" fontId="44" fillId="0" borderId="12" xfId="0" applyNumberFormat="1" applyFont="1" applyBorder="1"/>
    <xf numFmtId="165" fontId="50" fillId="11" borderId="2" xfId="0" applyNumberFormat="1" applyFont="1" applyFill="1" applyBorder="1"/>
    <xf numFmtId="0" fontId="44" fillId="11" borderId="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1" fontId="48" fillId="11" borderId="0" xfId="0" applyNumberFormat="1" applyFont="1" applyFill="1" applyAlignment="1">
      <alignment horizontal="right"/>
    </xf>
    <xf numFmtId="164" fontId="45" fillId="11" borderId="0" xfId="0" applyNumberFormat="1" applyFont="1" applyFill="1" applyAlignment="1">
      <alignment horizontal="right"/>
    </xf>
    <xf numFmtId="1" fontId="45" fillId="11" borderId="0" xfId="0" applyNumberFormat="1" applyFont="1" applyFill="1" applyAlignment="1">
      <alignment horizontal="right"/>
    </xf>
    <xf numFmtId="0" fontId="45" fillId="0" borderId="0" xfId="0" applyFont="1" applyAlignment="1">
      <alignment horizontal="left"/>
    </xf>
    <xf numFmtId="0" fontId="52" fillId="0" borderId="0" xfId="0" applyFont="1"/>
    <xf numFmtId="1" fontId="52" fillId="0" borderId="0" xfId="0" applyNumberFormat="1" applyFont="1" applyAlignment="1">
      <alignment horizontal="right"/>
    </xf>
    <xf numFmtId="0" fontId="52" fillId="0" borderId="0" xfId="0" applyFont="1" applyAlignment="1">
      <alignment horizontal="right"/>
    </xf>
    <xf numFmtId="0" fontId="52" fillId="0" borderId="0" xfId="0" applyFont="1" applyAlignment="1">
      <alignment horizontal="center"/>
    </xf>
    <xf numFmtId="0" fontId="52" fillId="11" borderId="0" xfId="0" applyFont="1" applyFill="1"/>
    <xf numFmtId="0" fontId="5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53" fillId="0" borderId="0" xfId="0" applyFont="1" applyAlignment="1">
      <alignment horizontal="center"/>
    </xf>
    <xf numFmtId="0" fontId="53" fillId="0" borderId="0" xfId="0" applyFont="1"/>
    <xf numFmtId="164" fontId="0" fillId="0" borderId="9" xfId="0" applyNumberFormat="1" applyBorder="1"/>
    <xf numFmtId="164" fontId="0" fillId="0" borderId="9" xfId="0" applyNumberFormat="1" applyBorder="1" applyAlignment="1">
      <alignment horizontal="right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64" fontId="4" fillId="0" borderId="9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/>
    </xf>
    <xf numFmtId="1" fontId="0" fillId="0" borderId="1" xfId="0" applyNumberFormat="1" applyBorder="1"/>
    <xf numFmtId="1" fontId="4" fillId="0" borderId="0" xfId="0" applyNumberFormat="1" applyFont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4" xfId="0" applyBorder="1" applyAlignment="1">
      <alignment horizontal="center"/>
    </xf>
    <xf numFmtId="1" fontId="56" fillId="0" borderId="4" xfId="0" applyNumberFormat="1" applyFont="1" applyBorder="1" applyAlignment="1">
      <alignment horizontal="center" vertical="center" wrapText="1"/>
    </xf>
    <xf numFmtId="1" fontId="57" fillId="0" borderId="4" xfId="0" applyNumberFormat="1" applyFont="1" applyBorder="1" applyAlignment="1">
      <alignment horizontal="center" vertical="center" wrapText="1"/>
    </xf>
    <xf numFmtId="1" fontId="57" fillId="0" borderId="13" xfId="0" applyNumberFormat="1" applyFont="1" applyBorder="1" applyAlignment="1">
      <alignment horizontal="center" vertical="center" wrapText="1"/>
    </xf>
    <xf numFmtId="0" fontId="11" fillId="0" borderId="6" xfId="6" applyFont="1" applyBorder="1" applyAlignment="1">
      <alignment horizontal="center"/>
    </xf>
    <xf numFmtId="0" fontId="11" fillId="0" borderId="4" xfId="6" applyFont="1" applyBorder="1" applyAlignment="1">
      <alignment horizontal="center"/>
    </xf>
    <xf numFmtId="164" fontId="11" fillId="0" borderId="3" xfId="6" applyNumberFormat="1" applyFont="1" applyBorder="1" applyAlignment="1">
      <alignment horizontal="center" wrapText="1"/>
    </xf>
    <xf numFmtId="164" fontId="11" fillId="0" borderId="4" xfId="6" applyNumberFormat="1" applyFont="1" applyBorder="1" applyAlignment="1">
      <alignment horizontal="center" wrapText="1"/>
    </xf>
    <xf numFmtId="1" fontId="11" fillId="0" borderId="3" xfId="6" applyNumberFormat="1" applyFont="1" applyBorder="1" applyAlignment="1">
      <alignment horizontal="center" wrapText="1"/>
    </xf>
    <xf numFmtId="1" fontId="11" fillId="0" borderId="4" xfId="6" applyNumberFormat="1" applyFont="1" applyBorder="1" applyAlignment="1">
      <alignment horizontal="center" wrapText="1"/>
    </xf>
    <xf numFmtId="0" fontId="11" fillId="0" borderId="3" xfId="6" applyFont="1" applyBorder="1" applyAlignment="1">
      <alignment horizontal="center" wrapText="1"/>
    </xf>
    <xf numFmtId="0" fontId="11" fillId="0" borderId="4" xfId="6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0" xfId="0" applyFont="1" applyAlignment="1">
      <alignment horizontal="center" wrapText="1"/>
    </xf>
    <xf numFmtId="0" fontId="8" fillId="0" borderId="2" xfId="6" applyFont="1" applyBorder="1"/>
    <xf numFmtId="164" fontId="8" fillId="0" borderId="1" xfId="6" applyNumberFormat="1" applyFont="1" applyBorder="1"/>
    <xf numFmtId="164" fontId="8" fillId="0" borderId="0" xfId="6" applyNumberFormat="1" applyFont="1"/>
    <xf numFmtId="1" fontId="8" fillId="0" borderId="1" xfId="6" applyNumberFormat="1" applyFont="1" applyBorder="1"/>
    <xf numFmtId="1" fontId="8" fillId="0" borderId="0" xfId="6" applyNumberFormat="1" applyFont="1"/>
    <xf numFmtId="0" fontId="8" fillId="0" borderId="1" xfId="0" applyFont="1" applyBorder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8" fillId="0" borderId="0" xfId="6" applyFont="1"/>
    <xf numFmtId="0" fontId="8" fillId="0" borderId="2" xfId="6" applyFont="1" applyFill="1" applyBorder="1"/>
    <xf numFmtId="0" fontId="8" fillId="0" borderId="0" xfId="7" applyFont="1" applyFill="1" applyAlignment="1">
      <alignment horizontal="center"/>
    </xf>
    <xf numFmtId="164" fontId="8" fillId="0" borderId="1" xfId="6" applyNumberFormat="1" applyFont="1" applyFill="1" applyBorder="1"/>
    <xf numFmtId="164" fontId="8" fillId="0" borderId="0" xfId="6" applyNumberFormat="1" applyFont="1" applyFill="1"/>
    <xf numFmtId="1" fontId="8" fillId="0" borderId="1" xfId="6" applyNumberFormat="1" applyFont="1" applyFill="1" applyBorder="1"/>
    <xf numFmtId="1" fontId="8" fillId="0" borderId="0" xfId="6" applyNumberFormat="1" applyFont="1" applyFill="1"/>
    <xf numFmtId="0" fontId="8" fillId="0" borderId="1" xfId="0" applyFont="1" applyFill="1" applyBorder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0" fontId="8" fillId="0" borderId="0" xfId="6" applyFont="1" applyFill="1"/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  <xf numFmtId="164" fontId="38" fillId="0" borderId="1" xfId="0" applyNumberFormat="1" applyFont="1" applyFill="1" applyBorder="1" applyAlignment="1">
      <alignment horizontal="center" vertical="center"/>
    </xf>
    <xf numFmtId="164" fontId="38" fillId="0" borderId="0" xfId="0" applyNumberFormat="1" applyFont="1" applyFill="1" applyAlignment="1">
      <alignment horizontal="center" vertical="center"/>
    </xf>
    <xf numFmtId="1" fontId="38" fillId="0" borderId="9" xfId="0" applyNumberFormat="1" applyFont="1" applyFill="1" applyBorder="1" applyAlignment="1">
      <alignment horizontal="center" vertical="center" textRotation="90" wrapText="1"/>
    </xf>
    <xf numFmtId="0" fontId="4" fillId="0" borderId="1" xfId="0" applyFont="1" applyFill="1" applyBorder="1" applyAlignment="1">
      <alignment horizontal="center" vertical="center"/>
    </xf>
    <xf numFmtId="1" fontId="38" fillId="0" borderId="0" xfId="0" applyNumberFormat="1" applyFont="1" applyFill="1" applyAlignment="1">
      <alignment horizontal="center" vertical="center" wrapText="1"/>
    </xf>
    <xf numFmtId="1" fontId="38" fillId="0" borderId="8" xfId="0" applyNumberFormat="1" applyFont="1" applyFill="1" applyBorder="1" applyAlignment="1">
      <alignment horizontal="center" vertical="center" wrapText="1"/>
    </xf>
    <xf numFmtId="1" fontId="38" fillId="0" borderId="7" xfId="0" applyNumberFormat="1" applyFont="1" applyFill="1" applyBorder="1" applyAlignment="1">
      <alignment horizontal="center" vertical="center" wrapText="1"/>
    </xf>
    <xf numFmtId="164" fontId="38" fillId="0" borderId="7" xfId="0" applyNumberFormat="1" applyFont="1" applyFill="1" applyBorder="1" applyAlignment="1">
      <alignment horizontal="center" vertical="center" wrapText="1"/>
    </xf>
    <xf numFmtId="164" fontId="38" fillId="0" borderId="0" xfId="0" applyNumberFormat="1" applyFont="1" applyFill="1" applyAlignment="1">
      <alignment horizontal="center" vertical="center" wrapText="1"/>
    </xf>
    <xf numFmtId="164" fontId="38" fillId="0" borderId="1" xfId="0" applyNumberFormat="1" applyFont="1" applyFill="1" applyBorder="1" applyAlignment="1">
      <alignment horizontal="center" vertical="center" wrapText="1"/>
    </xf>
    <xf numFmtId="3" fontId="38" fillId="0" borderId="7" xfId="0" applyNumberFormat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0" fillId="0" borderId="1" xfId="0" applyNumberFormat="1" applyFill="1" applyBorder="1" applyAlignment="1">
      <alignment horizontal="right" vertical="center"/>
    </xf>
    <xf numFmtId="164" fontId="0" fillId="0" borderId="0" xfId="0" applyNumberFormat="1" applyFill="1" applyAlignment="1">
      <alignment horizontal="right" vertical="center"/>
    </xf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right"/>
    </xf>
    <xf numFmtId="164" fontId="0" fillId="0" borderId="0" xfId="0" applyNumberFormat="1" applyFill="1" applyAlignment="1">
      <alignment horizontal="right"/>
    </xf>
    <xf numFmtId="164" fontId="37" fillId="0" borderId="0" xfId="0" applyNumberFormat="1" applyFont="1" applyFill="1" applyAlignment="1">
      <alignment horizontal="right" vertical="center"/>
    </xf>
    <xf numFmtId="164" fontId="0" fillId="0" borderId="1" xfId="0" applyNumberFormat="1" applyFill="1" applyBorder="1" applyAlignment="1">
      <alignment horizontal="right"/>
    </xf>
    <xf numFmtId="164" fontId="0" fillId="0" borderId="1" xfId="0" applyNumberFormat="1" applyFill="1" applyBorder="1"/>
    <xf numFmtId="164" fontId="0" fillId="0" borderId="0" xfId="0" applyNumberFormat="1" applyFill="1"/>
    <xf numFmtId="0" fontId="0" fillId="0" borderId="0" xfId="0" applyFill="1"/>
    <xf numFmtId="0" fontId="0" fillId="0" borderId="1" xfId="0" applyFill="1" applyBorder="1"/>
    <xf numFmtId="0" fontId="5" fillId="0" borderId="0" xfId="0" applyFont="1" applyFill="1"/>
    <xf numFmtId="164" fontId="0" fillId="0" borderId="9" xfId="0" applyNumberFormat="1" applyFill="1" applyBorder="1" applyAlignment="1">
      <alignment horizontal="right" vertical="center"/>
    </xf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0" fillId="6" borderId="0" xfId="0" applyFill="1"/>
    <xf numFmtId="164" fontId="0" fillId="6" borderId="0" xfId="0" applyNumberFormat="1" applyFill="1"/>
    <xf numFmtId="0" fontId="44" fillId="6" borderId="0" xfId="0" applyFont="1" applyFill="1"/>
    <xf numFmtId="164" fontId="0" fillId="0" borderId="0" xfId="0" applyNumberFormat="1" applyBorder="1"/>
    <xf numFmtId="164" fontId="38" fillId="0" borderId="0" xfId="0" applyNumberFormat="1" applyFont="1" applyBorder="1" applyAlignment="1">
      <alignment horizontal="center" vertical="center" wrapText="1"/>
    </xf>
    <xf numFmtId="164" fontId="4" fillId="0" borderId="9" xfId="0" applyNumberFormat="1" applyFont="1" applyFill="1" applyBorder="1" applyAlignment="1">
      <alignment horizontal="center" vertical="center" wrapText="1"/>
    </xf>
    <xf numFmtId="164" fontId="4" fillId="0" borderId="1" xfId="0" applyNumberFormat="1" applyFont="1" applyFill="1" applyBorder="1" applyAlignment="1">
      <alignment horizontal="center" vertical="center" wrapText="1"/>
    </xf>
    <xf numFmtId="164" fontId="4" fillId="0" borderId="0" xfId="0" applyNumberFormat="1" applyFont="1" applyFill="1" applyAlignment="1">
      <alignment horizontal="center" vertical="center" wrapText="1"/>
    </xf>
    <xf numFmtId="164" fontId="38" fillId="0" borderId="0" xfId="0" applyNumberFormat="1" applyFont="1" applyFill="1" applyBorder="1" applyAlignment="1">
      <alignment horizontal="center" vertical="center" wrapText="1"/>
    </xf>
    <xf numFmtId="164" fontId="0" fillId="0" borderId="0" xfId="0" applyNumberFormat="1" applyBorder="1" applyAlignment="1">
      <alignment horizontal="right"/>
    </xf>
    <xf numFmtId="1" fontId="59" fillId="0" borderId="0" xfId="0" applyNumberFormat="1" applyFont="1" applyAlignment="1">
      <alignment horizontal="right" vertical="center"/>
    </xf>
    <xf numFmtId="1" fontId="58" fillId="0" borderId="0" xfId="0" applyNumberFormat="1" applyFont="1" applyAlignment="1">
      <alignment horizontal="center" wrapText="1"/>
    </xf>
    <xf numFmtId="1" fontId="38" fillId="0" borderId="7" xfId="0" applyNumberFormat="1" applyFont="1" applyBorder="1" applyAlignment="1">
      <alignment horizontal="center" vertical="center"/>
    </xf>
    <xf numFmtId="1" fontId="38" fillId="0" borderId="0" xfId="0" applyNumberFormat="1" applyFont="1" applyAlignment="1">
      <alignment horizontal="center" vertical="center"/>
    </xf>
    <xf numFmtId="1" fontId="38" fillId="0" borderId="1" xfId="0" applyNumberFormat="1" applyFont="1" applyBorder="1" applyAlignment="1">
      <alignment horizontal="center" vertical="center" wrapText="1"/>
    </xf>
    <xf numFmtId="1" fontId="39" fillId="11" borderId="7" xfId="0" applyNumberFormat="1" applyFont="1" applyFill="1" applyBorder="1"/>
    <xf numFmtId="1" fontId="39" fillId="11" borderId="0" xfId="0" applyNumberFormat="1" applyFont="1" applyFill="1"/>
    <xf numFmtId="1" fontId="43" fillId="11" borderId="0" xfId="0" applyNumberFormat="1" applyFont="1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39" fillId="11" borderId="0" xfId="0" applyFont="1" applyFill="1" applyBorder="1" applyAlignment="1">
      <alignment horizontal="center" vertical="center"/>
    </xf>
    <xf numFmtId="0" fontId="39" fillId="11" borderId="14" xfId="0" applyFont="1" applyFill="1" applyBorder="1" applyAlignment="1">
      <alignment horizontal="center" vertical="center"/>
    </xf>
    <xf numFmtId="165" fontId="39" fillId="11" borderId="0" xfId="0" applyNumberFormat="1" applyFont="1" applyFill="1" applyBorder="1"/>
    <xf numFmtId="0" fontId="0" fillId="12" borderId="0" xfId="0" applyFont="1" applyFill="1"/>
    <xf numFmtId="164" fontId="9" fillId="2" borderId="5" xfId="0" applyNumberFormat="1" applyFont="1" applyFill="1" applyBorder="1" applyAlignment="1">
      <alignment horizontal="center" vertical="center" wrapText="1"/>
    </xf>
    <xf numFmtId="164" fontId="9" fillId="2" borderId="0" xfId="0" applyNumberFormat="1" applyFont="1" applyFill="1" applyBorder="1" applyAlignment="1">
      <alignment horizontal="center" vertical="center" wrapText="1"/>
    </xf>
    <xf numFmtId="164" fontId="0" fillId="2" borderId="5" xfId="0" applyNumberFormat="1" applyFont="1" applyFill="1" applyBorder="1" applyAlignment="1">
      <alignment horizontal="right"/>
    </xf>
    <xf numFmtId="164" fontId="0" fillId="2" borderId="0" xfId="0" applyNumberFormat="1" applyFont="1" applyFill="1" applyBorder="1" applyAlignment="1">
      <alignment horizontal="right"/>
    </xf>
    <xf numFmtId="164" fontId="4" fillId="2" borderId="5" xfId="0" applyNumberFormat="1" applyFont="1" applyFill="1" applyBorder="1" applyAlignment="1">
      <alignment horizontal="left"/>
    </xf>
    <xf numFmtId="164" fontId="4" fillId="2" borderId="0" xfId="0" applyNumberFormat="1" applyFont="1" applyFill="1" applyBorder="1" applyAlignment="1">
      <alignment horizontal="left"/>
    </xf>
    <xf numFmtId="164" fontId="0" fillId="2" borderId="5" xfId="0" applyNumberFormat="1" applyFont="1" applyFill="1" applyBorder="1"/>
    <xf numFmtId="164" fontId="0" fillId="2" borderId="0" xfId="0" applyNumberFormat="1" applyFont="1" applyFill="1" applyBorder="1"/>
    <xf numFmtId="0" fontId="0" fillId="0" borderId="1" xfId="0" applyFont="1" applyFill="1" applyBorder="1"/>
    <xf numFmtId="0" fontId="4" fillId="0" borderId="1" xfId="0" applyFont="1" applyFill="1" applyBorder="1" applyAlignment="1">
      <alignment horizontal="left"/>
    </xf>
    <xf numFmtId="0" fontId="0" fillId="0" borderId="0" xfId="0" applyBorder="1" applyAlignment="1">
      <alignment horizontal="center"/>
    </xf>
    <xf numFmtId="0" fontId="4" fillId="2" borderId="0" xfId="0" applyFont="1" applyFill="1" applyAlignment="1">
      <alignment horizontal="center" wrapText="1"/>
    </xf>
    <xf numFmtId="0" fontId="0" fillId="2" borderId="0" xfId="0" applyFill="1"/>
    <xf numFmtId="0" fontId="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4" fontId="5" fillId="0" borderId="0" xfId="0" applyNumberFormat="1" applyFont="1" applyFill="1" applyBorder="1"/>
    <xf numFmtId="0" fontId="0" fillId="0" borderId="0" xfId="0" applyFill="1" applyBorder="1"/>
    <xf numFmtId="1" fontId="0" fillId="0" borderId="0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44" fillId="11" borderId="0" xfId="0" applyFont="1" applyFill="1" applyAlignment="1">
      <alignment horizontal="center" vertical="center"/>
    </xf>
    <xf numFmtId="0" fontId="44" fillId="11" borderId="0" xfId="0" applyFont="1" applyFill="1" applyAlignment="1">
      <alignment horizontal="center"/>
    </xf>
  </cellXfs>
  <cellStyles count="9">
    <cellStyle name="Bad" xfId="5" builtinId="27"/>
    <cellStyle name="Normal" xfId="0" builtinId="0"/>
    <cellStyle name="Normal 10" xfId="3" xr:uid="{00000000-0005-0000-0000-000000000000}"/>
    <cellStyle name="Normal 2" xfId="2" xr:uid="{00000000-0005-0000-0000-000001000000}"/>
    <cellStyle name="Normal 2 2" xfId="4" xr:uid="{00000000-0005-0000-0000-000002000000}"/>
    <cellStyle name="Normal 2 2 2" xfId="8" xr:uid="{00000000-0005-0000-0000-000003000000}"/>
    <cellStyle name="Normal 2 3" xfId="7" xr:uid="{00000000-0005-0000-0000-000004000000}"/>
    <cellStyle name="Normal 3" xfId="6" xr:uid="{00000000-0005-0000-0000-000005000000}"/>
    <cellStyle name="標準 4" xfId="1" xr:uid="{00000000-0005-0000-0000-000008000000}"/>
  </cellStyles>
  <dxfs count="28"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</font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600">
                <a:latin typeface="Helvetica" pitchFamily="2" charset="0"/>
              </a:rPr>
              <a:t>Log(Emax/EC50)</a:t>
            </a:r>
            <a:r>
              <a:rPr lang="en-US" sz="600" baseline="0">
                <a:latin typeface="Helvetica" pitchFamily="2" charset="0"/>
              </a:rPr>
              <a:t> difference (y) over Jaccard index (x)</a:t>
            </a:r>
            <a:endParaRPr lang="en-US" sz="600">
              <a:latin typeface="Helvetica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67BEDDE-CC7E-DF43-88AF-1460012DE8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0C3-604B-89C4-7D9B04B4FEA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9ED03D-DB9C-7447-B6A4-83CD94E22ED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0C3-604B-89C4-7D9B04B4FEA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23B4FC6-B84D-BA40-8249-92DC3AB42B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0C3-604B-89C4-7D9B04B4FEA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4522F70-256F-D24E-AF31-03369C74EE7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0C3-604B-89C4-7D9B04B4FEA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1D8CC1B-9905-6D46-8183-CD59069805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0C3-604B-89C4-7D9B04B4FEA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C5C1D1D-3219-8943-BBB6-3BEC72046BA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0C3-604B-89C4-7D9B04B4FE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" pitchFamily="2" charset="0"/>
                    <a:ea typeface="+mn-ea"/>
                    <a:cs typeface="+mn-cs"/>
                  </a:defRPr>
                </a:pPr>
                <a:endParaRPr lang="en-DK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Fig_6!$AN$5:$AN$10</c:f>
              <c:numCache>
                <c:formatCode>0</c:formatCode>
                <c:ptCount val="6"/>
                <c:pt idx="0">
                  <c:v>6.7889620846142575</c:v>
                </c:pt>
                <c:pt idx="1">
                  <c:v>7.9929529282977549</c:v>
                </c:pt>
                <c:pt idx="2">
                  <c:v>10.101010101010102</c:v>
                </c:pt>
                <c:pt idx="3">
                  <c:v>8.4070733022938882</c:v>
                </c:pt>
                <c:pt idx="4">
                  <c:v>4.3274853801169595</c:v>
                </c:pt>
                <c:pt idx="5">
                  <c:v>4.5007528703180881</c:v>
                </c:pt>
              </c:numCache>
            </c:numRef>
          </c:xVal>
          <c:yVal>
            <c:numRef>
              <c:f>Fig_6!$AO$5:$AO$10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Fig_6!$AM$5:$AM$10</c15:f>
                <c15:dlblRangeCache>
                  <c:ptCount val="6"/>
                  <c:pt idx="0">
                    <c:v>Gs-Gi/o</c:v>
                  </c:pt>
                  <c:pt idx="1">
                    <c:v>Gs-Gq/11</c:v>
                  </c:pt>
                  <c:pt idx="2">
                    <c:v>Gs-G12/13</c:v>
                  </c:pt>
                  <c:pt idx="3">
                    <c:v>Gi/o-Gq/11</c:v>
                  </c:pt>
                  <c:pt idx="4">
                    <c:v>Gi/o-G12/13</c:v>
                  </c:pt>
                  <c:pt idx="5">
                    <c:v>Gq/11-G12/13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DEBD-2E46-A937-DB2F20476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119832"/>
        <c:axId val="342124928"/>
      </c:scatterChart>
      <c:valAx>
        <c:axId val="342119832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DK"/>
          </a:p>
        </c:txPr>
        <c:crossAx val="342124928"/>
        <c:crosses val="autoZero"/>
        <c:crossBetween val="midCat"/>
      </c:valAx>
      <c:valAx>
        <c:axId val="342124928"/>
        <c:scaling>
          <c:orientation val="minMax"/>
          <c:max val="1.5"/>
          <c:min val="0"/>
        </c:scaling>
        <c:delete val="0"/>
        <c:axPos val="r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itchFamily="2" charset="0"/>
                <a:ea typeface="+mn-ea"/>
                <a:cs typeface="+mn-cs"/>
              </a:defRPr>
            </a:pPr>
            <a:endParaRPr lang="en-DK"/>
          </a:p>
        </c:txPr>
        <c:crossAx val="342119832"/>
        <c:crosses val="max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86177</xdr:colOff>
      <xdr:row>3</xdr:row>
      <xdr:rowOff>16328</xdr:rowOff>
    </xdr:from>
    <xdr:to>
      <xdr:col>44</xdr:col>
      <xdr:colOff>244929</xdr:colOff>
      <xdr:row>20</xdr:row>
      <xdr:rowOff>4535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BFCC0-49C8-FC42-9323-C2CAF2FF2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File" connectionId="1" xr16:uid="{00000000-0016-0000-0200-000001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File_1" connectionId="1" xr16:uid="{00000000-0016-0000-02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B161"/>
  <sheetViews>
    <sheetView zoomScale="150" zoomScaleNormal="150" workbookViewId="0">
      <pane ySplit="1" topLeftCell="A143" activePane="bottomLeft" state="frozen"/>
      <selection pane="bottomLeft" activeCell="D3" sqref="D3"/>
    </sheetView>
  </sheetViews>
  <sheetFormatPr baseColWidth="10" defaultColWidth="10.83203125" defaultRowHeight="15" x14ac:dyDescent="0.2"/>
  <cols>
    <col min="1" max="1" width="12.33203125" style="374" bestFit="1" customWidth="1"/>
    <col min="2" max="2" width="7" style="374" bestFit="1" customWidth="1"/>
    <col min="3" max="16384" width="10.83203125" style="371"/>
  </cols>
  <sheetData>
    <row r="1" spans="1:2" x14ac:dyDescent="0.2">
      <c r="A1" s="23" t="s">
        <v>31</v>
      </c>
      <c r="B1" s="23" t="s">
        <v>2695</v>
      </c>
    </row>
    <row r="2" spans="1:2" s="369" customFormat="1" x14ac:dyDescent="0.2">
      <c r="A2" s="372" t="s">
        <v>33</v>
      </c>
      <c r="B2" s="368" t="s">
        <v>195</v>
      </c>
    </row>
    <row r="3" spans="1:2" s="369" customFormat="1" x14ac:dyDescent="0.2">
      <c r="A3" s="372" t="s">
        <v>34</v>
      </c>
      <c r="B3" s="368" t="s">
        <v>195</v>
      </c>
    </row>
    <row r="4" spans="1:2" s="369" customFormat="1" x14ac:dyDescent="0.2">
      <c r="A4" s="372" t="s">
        <v>35</v>
      </c>
      <c r="B4" s="368" t="s">
        <v>195</v>
      </c>
    </row>
    <row r="5" spans="1:2" s="369" customFormat="1" x14ac:dyDescent="0.2">
      <c r="A5" s="373" t="s">
        <v>36</v>
      </c>
      <c r="B5" s="373" t="s">
        <v>195</v>
      </c>
    </row>
    <row r="6" spans="1:2" s="369" customFormat="1" x14ac:dyDescent="0.2">
      <c r="A6" s="373" t="s">
        <v>37</v>
      </c>
      <c r="B6" s="373" t="s">
        <v>195</v>
      </c>
    </row>
    <row r="7" spans="1:2" s="369" customFormat="1" x14ac:dyDescent="0.2">
      <c r="A7" s="372" t="s">
        <v>38</v>
      </c>
      <c r="B7" s="368" t="s">
        <v>2090</v>
      </c>
    </row>
    <row r="8" spans="1:2" s="369" customFormat="1" x14ac:dyDescent="0.2">
      <c r="A8" s="373" t="s">
        <v>41</v>
      </c>
      <c r="B8" s="373" t="s">
        <v>0</v>
      </c>
    </row>
    <row r="9" spans="1:2" s="369" customFormat="1" x14ac:dyDescent="0.2">
      <c r="A9" s="373" t="s">
        <v>1473</v>
      </c>
      <c r="B9" s="373" t="s">
        <v>195</v>
      </c>
    </row>
    <row r="10" spans="1:2" s="369" customFormat="1" x14ac:dyDescent="0.2">
      <c r="A10" s="373" t="s">
        <v>42</v>
      </c>
      <c r="B10" s="373" t="s">
        <v>0</v>
      </c>
    </row>
    <row r="11" spans="1:2" s="369" customFormat="1" x14ac:dyDescent="0.2">
      <c r="A11" s="373" t="s">
        <v>43</v>
      </c>
      <c r="B11" s="373" t="s">
        <v>0</v>
      </c>
    </row>
    <row r="12" spans="1:2" s="369" customFormat="1" x14ac:dyDescent="0.2">
      <c r="A12" s="372" t="s">
        <v>44</v>
      </c>
      <c r="B12" s="368" t="s">
        <v>2090</v>
      </c>
    </row>
    <row r="13" spans="1:2" s="369" customFormat="1" x14ac:dyDescent="0.2">
      <c r="A13" s="372" t="s">
        <v>45</v>
      </c>
      <c r="B13" s="368" t="s">
        <v>195</v>
      </c>
    </row>
    <row r="14" spans="1:2" s="369" customFormat="1" x14ac:dyDescent="0.2">
      <c r="A14" s="372" t="s">
        <v>46</v>
      </c>
      <c r="B14" s="368" t="s">
        <v>2090</v>
      </c>
    </row>
    <row r="15" spans="1:2" s="369" customFormat="1" x14ac:dyDescent="0.2">
      <c r="A15" s="372" t="s">
        <v>47</v>
      </c>
      <c r="B15" s="368" t="s">
        <v>195</v>
      </c>
    </row>
    <row r="16" spans="1:2" s="1" customFormat="1" x14ac:dyDescent="0.2">
      <c r="A16" s="373" t="s">
        <v>48</v>
      </c>
      <c r="B16" s="373" t="s">
        <v>2090</v>
      </c>
    </row>
    <row r="17" spans="1:2" s="1" customFormat="1" x14ac:dyDescent="0.2">
      <c r="A17" s="373" t="s">
        <v>1419</v>
      </c>
      <c r="B17" s="373" t="s">
        <v>0</v>
      </c>
    </row>
    <row r="18" spans="1:2" s="1" customFormat="1" x14ac:dyDescent="0.2">
      <c r="A18" s="372" t="s">
        <v>53</v>
      </c>
      <c r="B18" s="368" t="s">
        <v>2090</v>
      </c>
    </row>
    <row r="19" spans="1:2" s="1" customFormat="1" x14ac:dyDescent="0.2">
      <c r="A19" s="373" t="s">
        <v>54</v>
      </c>
      <c r="B19" s="373" t="s">
        <v>2090</v>
      </c>
    </row>
    <row r="20" spans="1:2" s="1" customFormat="1" x14ac:dyDescent="0.2">
      <c r="A20" s="373" t="s">
        <v>55</v>
      </c>
      <c r="B20" s="373" t="s">
        <v>2090</v>
      </c>
    </row>
    <row r="21" spans="1:2" s="2" customFormat="1" x14ac:dyDescent="0.2">
      <c r="A21" s="372" t="s">
        <v>56</v>
      </c>
      <c r="B21" s="368" t="s">
        <v>195</v>
      </c>
    </row>
    <row r="22" spans="1:2" s="2" customFormat="1" x14ac:dyDescent="0.2">
      <c r="A22" s="372" t="s">
        <v>57</v>
      </c>
      <c r="B22" s="368" t="s">
        <v>195</v>
      </c>
    </row>
    <row r="23" spans="1:2" s="1" customFormat="1" x14ac:dyDescent="0.2">
      <c r="A23" s="372" t="s">
        <v>58</v>
      </c>
      <c r="B23" s="368" t="s">
        <v>195</v>
      </c>
    </row>
    <row r="24" spans="1:2" s="4" customFormat="1" x14ac:dyDescent="0.2">
      <c r="A24" s="372" t="s">
        <v>59</v>
      </c>
      <c r="B24" s="368" t="s">
        <v>0</v>
      </c>
    </row>
    <row r="25" spans="1:2" s="4" customFormat="1" x14ac:dyDescent="0.2">
      <c r="A25" s="372" t="s">
        <v>60</v>
      </c>
      <c r="B25" s="368" t="s">
        <v>0</v>
      </c>
    </row>
    <row r="26" spans="1:2" s="4" customFormat="1" x14ac:dyDescent="0.2">
      <c r="A26" s="373" t="s">
        <v>61</v>
      </c>
      <c r="B26" s="373" t="s">
        <v>0</v>
      </c>
    </row>
    <row r="27" spans="1:2" s="4" customFormat="1" x14ac:dyDescent="0.2">
      <c r="A27" s="373" t="s">
        <v>1371</v>
      </c>
      <c r="B27" s="373" t="s">
        <v>195</v>
      </c>
    </row>
    <row r="28" spans="1:2" s="4" customFormat="1" x14ac:dyDescent="0.2">
      <c r="A28" s="372" t="s">
        <v>1</v>
      </c>
      <c r="B28" s="368" t="s">
        <v>195</v>
      </c>
    </row>
    <row r="29" spans="1:2" s="4" customFormat="1" x14ac:dyDescent="0.2">
      <c r="A29" s="373" t="s">
        <v>2056</v>
      </c>
      <c r="B29" s="373" t="s">
        <v>2090</v>
      </c>
    </row>
    <row r="30" spans="1:2" s="4" customFormat="1" x14ac:dyDescent="0.2">
      <c r="A30" s="372" t="s">
        <v>69</v>
      </c>
      <c r="B30" s="368" t="s">
        <v>0</v>
      </c>
    </row>
    <row r="31" spans="1:2" s="4" customFormat="1" x14ac:dyDescent="0.2">
      <c r="A31" s="372" t="s">
        <v>310</v>
      </c>
      <c r="B31" s="368" t="s">
        <v>2079</v>
      </c>
    </row>
    <row r="32" spans="1:2" s="4" customFormat="1" x14ac:dyDescent="0.2">
      <c r="A32" s="373" t="s">
        <v>1323</v>
      </c>
      <c r="B32" s="373" t="s">
        <v>195</v>
      </c>
    </row>
    <row r="33" spans="1:2" s="1" customFormat="1" x14ac:dyDescent="0.2">
      <c r="A33" s="373" t="s">
        <v>1320</v>
      </c>
      <c r="B33" s="373" t="s">
        <v>195</v>
      </c>
    </row>
    <row r="34" spans="1:2" s="1" customFormat="1" x14ac:dyDescent="0.2">
      <c r="A34" s="373" t="s">
        <v>1317</v>
      </c>
      <c r="B34" s="373" t="s">
        <v>195</v>
      </c>
    </row>
    <row r="35" spans="1:2" s="1" customFormat="1" x14ac:dyDescent="0.2">
      <c r="A35" s="373" t="s">
        <v>1314</v>
      </c>
      <c r="B35" s="373" t="s">
        <v>195</v>
      </c>
    </row>
    <row r="36" spans="1:2" s="1" customFormat="1" x14ac:dyDescent="0.2">
      <c r="A36" s="373" t="s">
        <v>1311</v>
      </c>
      <c r="B36" s="373" t="s">
        <v>195</v>
      </c>
    </row>
    <row r="37" spans="1:2" s="1" customFormat="1" x14ac:dyDescent="0.2">
      <c r="A37" s="372" t="s">
        <v>2</v>
      </c>
      <c r="B37" s="368" t="s">
        <v>195</v>
      </c>
    </row>
    <row r="38" spans="1:2" s="1" customFormat="1" x14ac:dyDescent="0.2">
      <c r="A38" s="373" t="s">
        <v>1304</v>
      </c>
      <c r="B38" s="373" t="s">
        <v>195</v>
      </c>
    </row>
    <row r="39" spans="1:2" s="1" customFormat="1" x14ac:dyDescent="0.2">
      <c r="A39" s="373" t="s">
        <v>1301</v>
      </c>
      <c r="B39" s="373" t="s">
        <v>195</v>
      </c>
    </row>
    <row r="40" spans="1:2" s="1" customFormat="1" x14ac:dyDescent="0.2">
      <c r="A40" s="373" t="s">
        <v>1298</v>
      </c>
      <c r="B40" s="373" t="s">
        <v>195</v>
      </c>
    </row>
    <row r="41" spans="1:2" s="1" customFormat="1" x14ac:dyDescent="0.2">
      <c r="A41" s="372" t="s">
        <v>121</v>
      </c>
      <c r="B41" s="368" t="s">
        <v>195</v>
      </c>
    </row>
    <row r="42" spans="1:2" s="1" customFormat="1" x14ac:dyDescent="0.2">
      <c r="A42" s="373" t="s">
        <v>1285</v>
      </c>
      <c r="B42" s="373" t="s">
        <v>195</v>
      </c>
    </row>
    <row r="43" spans="1:2" s="1" customFormat="1" x14ac:dyDescent="0.2">
      <c r="A43" s="372" t="s">
        <v>71</v>
      </c>
      <c r="B43" s="368" t="s">
        <v>195</v>
      </c>
    </row>
    <row r="44" spans="1:2" s="1" customFormat="1" x14ac:dyDescent="0.2">
      <c r="A44" s="372" t="s">
        <v>21</v>
      </c>
      <c r="B44" s="368" t="s">
        <v>2079</v>
      </c>
    </row>
    <row r="45" spans="1:2" s="1" customFormat="1" x14ac:dyDescent="0.2">
      <c r="A45" s="372" t="s">
        <v>4</v>
      </c>
      <c r="B45" s="368" t="s">
        <v>0</v>
      </c>
    </row>
    <row r="46" spans="1:2" s="1" customFormat="1" x14ac:dyDescent="0.2">
      <c r="A46" s="373" t="s">
        <v>1267</v>
      </c>
      <c r="B46" s="373" t="s">
        <v>195</v>
      </c>
    </row>
    <row r="47" spans="1:2" s="370" customFormat="1" x14ac:dyDescent="0.2">
      <c r="A47" s="373" t="s">
        <v>1262</v>
      </c>
      <c r="B47" s="373" t="s">
        <v>195</v>
      </c>
    </row>
    <row r="48" spans="1:2" s="370" customFormat="1" x14ac:dyDescent="0.2">
      <c r="A48" s="372" t="s">
        <v>5</v>
      </c>
      <c r="B48" s="368" t="s">
        <v>195</v>
      </c>
    </row>
    <row r="49" spans="1:2" s="370" customFormat="1" x14ac:dyDescent="0.2">
      <c r="A49" s="373" t="s">
        <v>1257</v>
      </c>
      <c r="B49" s="373" t="s">
        <v>195</v>
      </c>
    </row>
    <row r="50" spans="1:2" s="370" customFormat="1" x14ac:dyDescent="0.2">
      <c r="A50" s="372" t="s">
        <v>6</v>
      </c>
      <c r="B50" s="368" t="s">
        <v>195</v>
      </c>
    </row>
    <row r="51" spans="1:2" s="370" customFormat="1" x14ac:dyDescent="0.2">
      <c r="A51" s="372" t="s">
        <v>7</v>
      </c>
      <c r="B51" s="368" t="s">
        <v>195</v>
      </c>
    </row>
    <row r="52" spans="1:2" s="370" customFormat="1" x14ac:dyDescent="0.2">
      <c r="A52" s="373" t="s">
        <v>1250</v>
      </c>
      <c r="B52" s="373" t="s">
        <v>195</v>
      </c>
    </row>
    <row r="53" spans="1:2" s="370" customFormat="1" x14ac:dyDescent="0.2">
      <c r="A53" s="372" t="s">
        <v>90</v>
      </c>
      <c r="B53" s="368" t="s">
        <v>0</v>
      </c>
    </row>
    <row r="54" spans="1:2" s="370" customFormat="1" x14ac:dyDescent="0.2">
      <c r="A54" s="372" t="s">
        <v>91</v>
      </c>
      <c r="B54" s="368" t="s">
        <v>195</v>
      </c>
    </row>
    <row r="55" spans="1:2" s="370" customFormat="1" x14ac:dyDescent="0.2">
      <c r="A55" s="373" t="s">
        <v>92</v>
      </c>
      <c r="B55" s="373" t="s">
        <v>195</v>
      </c>
    </row>
    <row r="56" spans="1:2" s="370" customFormat="1" x14ac:dyDescent="0.2">
      <c r="A56" s="373" t="s">
        <v>93</v>
      </c>
      <c r="B56" s="373" t="s">
        <v>195</v>
      </c>
    </row>
    <row r="57" spans="1:2" s="1" customFormat="1" x14ac:dyDescent="0.2">
      <c r="A57" s="373" t="s">
        <v>99</v>
      </c>
      <c r="B57" s="373" t="s">
        <v>2090</v>
      </c>
    </row>
    <row r="58" spans="1:2" s="1" customFormat="1" x14ac:dyDescent="0.2">
      <c r="A58" s="373" t="s">
        <v>97</v>
      </c>
      <c r="B58" s="373" t="s">
        <v>195</v>
      </c>
    </row>
    <row r="59" spans="1:2" s="1" customFormat="1" x14ac:dyDescent="0.2">
      <c r="A59" s="373" t="s">
        <v>98</v>
      </c>
      <c r="B59" s="373" t="s">
        <v>195</v>
      </c>
    </row>
    <row r="60" spans="1:2" s="1" customFormat="1" x14ac:dyDescent="0.2">
      <c r="A60" s="373" t="s">
        <v>1211</v>
      </c>
      <c r="B60" s="373" t="s">
        <v>195</v>
      </c>
    </row>
    <row r="61" spans="1:2" s="1" customFormat="1" x14ac:dyDescent="0.2">
      <c r="A61" s="373" t="s">
        <v>1648</v>
      </c>
      <c r="B61" s="373" t="s">
        <v>2079</v>
      </c>
    </row>
    <row r="62" spans="1:2" s="1" customFormat="1" x14ac:dyDescent="0.2">
      <c r="A62" s="373" t="s">
        <v>1632</v>
      </c>
      <c r="B62" s="373" t="s">
        <v>195</v>
      </c>
    </row>
    <row r="63" spans="1:2" s="1" customFormat="1" x14ac:dyDescent="0.2">
      <c r="A63" s="373" t="s">
        <v>1190</v>
      </c>
      <c r="B63" s="373" t="s">
        <v>195</v>
      </c>
    </row>
    <row r="64" spans="1:2" s="1" customFormat="1" x14ac:dyDescent="0.2">
      <c r="A64" s="373" t="s">
        <v>103</v>
      </c>
      <c r="B64" s="373" t="s">
        <v>195</v>
      </c>
    </row>
    <row r="65" spans="1:2" x14ac:dyDescent="0.2">
      <c r="A65" s="373" t="s">
        <v>104</v>
      </c>
      <c r="B65" s="373" t="s">
        <v>2090</v>
      </c>
    </row>
    <row r="66" spans="1:2" x14ac:dyDescent="0.2">
      <c r="A66" s="373" t="s">
        <v>105</v>
      </c>
      <c r="B66" s="373" t="s">
        <v>195</v>
      </c>
    </row>
    <row r="67" spans="1:2" x14ac:dyDescent="0.2">
      <c r="A67" s="373" t="s">
        <v>73</v>
      </c>
      <c r="B67" s="373" t="s">
        <v>2090</v>
      </c>
    </row>
    <row r="68" spans="1:2" x14ac:dyDescent="0.2">
      <c r="A68" s="373" t="s">
        <v>1170</v>
      </c>
      <c r="B68" s="373" t="s">
        <v>0</v>
      </c>
    </row>
    <row r="69" spans="1:2" x14ac:dyDescent="0.2">
      <c r="A69" s="372" t="s">
        <v>22</v>
      </c>
      <c r="B69" s="368" t="s">
        <v>2079</v>
      </c>
    </row>
    <row r="70" spans="1:2" x14ac:dyDescent="0.2">
      <c r="A70" s="372" t="s">
        <v>106</v>
      </c>
      <c r="B70" s="368" t="s">
        <v>0</v>
      </c>
    </row>
    <row r="71" spans="1:2" x14ac:dyDescent="0.2">
      <c r="A71" s="372" t="s">
        <v>107</v>
      </c>
      <c r="B71" s="368" t="s">
        <v>0</v>
      </c>
    </row>
    <row r="72" spans="1:2" x14ac:dyDescent="0.2">
      <c r="A72" s="372" t="s">
        <v>108</v>
      </c>
      <c r="B72" s="368" t="s">
        <v>0</v>
      </c>
    </row>
    <row r="73" spans="1:2" x14ac:dyDescent="0.2">
      <c r="A73" s="372" t="s">
        <v>109</v>
      </c>
      <c r="B73" s="368" t="s">
        <v>0</v>
      </c>
    </row>
    <row r="74" spans="1:2" x14ac:dyDescent="0.2">
      <c r="A74" s="368" t="s">
        <v>110</v>
      </c>
      <c r="B74" s="368" t="s">
        <v>2090</v>
      </c>
    </row>
    <row r="75" spans="1:2" x14ac:dyDescent="0.2">
      <c r="A75" s="368" t="s">
        <v>64</v>
      </c>
      <c r="B75" s="368" t="s">
        <v>0</v>
      </c>
    </row>
    <row r="76" spans="1:2" x14ac:dyDescent="0.2">
      <c r="A76" s="368" t="s">
        <v>8</v>
      </c>
      <c r="B76" s="368" t="s">
        <v>0</v>
      </c>
    </row>
    <row r="77" spans="1:2" x14ac:dyDescent="0.2">
      <c r="A77" s="368" t="s">
        <v>11</v>
      </c>
      <c r="B77" s="368" t="s">
        <v>195</v>
      </c>
    </row>
    <row r="78" spans="1:2" x14ac:dyDescent="0.2">
      <c r="A78" s="373" t="s">
        <v>1069</v>
      </c>
      <c r="B78" s="373" t="s">
        <v>2090</v>
      </c>
    </row>
    <row r="79" spans="1:2" x14ac:dyDescent="0.2">
      <c r="A79" s="373" t="s">
        <v>1062</v>
      </c>
      <c r="B79" s="373" t="s">
        <v>195</v>
      </c>
    </row>
    <row r="80" spans="1:2" x14ac:dyDescent="0.2">
      <c r="A80" s="368" t="s">
        <v>139</v>
      </c>
      <c r="B80" s="368" t="s">
        <v>195</v>
      </c>
    </row>
    <row r="81" spans="1:2" x14ac:dyDescent="0.2">
      <c r="A81" s="368" t="s">
        <v>141</v>
      </c>
      <c r="B81" s="368" t="s">
        <v>195</v>
      </c>
    </row>
    <row r="82" spans="1:2" x14ac:dyDescent="0.2">
      <c r="A82" s="373" t="s">
        <v>1049</v>
      </c>
      <c r="B82" s="373" t="s">
        <v>195</v>
      </c>
    </row>
    <row r="83" spans="1:2" x14ac:dyDescent="0.2">
      <c r="A83" s="368" t="s">
        <v>142</v>
      </c>
      <c r="B83" s="368" t="s">
        <v>195</v>
      </c>
    </row>
    <row r="84" spans="1:2" x14ac:dyDescent="0.2">
      <c r="A84" s="373" t="s">
        <v>65</v>
      </c>
      <c r="B84" s="373" t="s">
        <v>2090</v>
      </c>
    </row>
    <row r="85" spans="1:2" x14ac:dyDescent="0.2">
      <c r="A85" s="373" t="s">
        <v>1037</v>
      </c>
      <c r="B85" s="373" t="s">
        <v>195</v>
      </c>
    </row>
    <row r="86" spans="1:2" x14ac:dyDescent="0.2">
      <c r="A86" s="368" t="s">
        <v>118</v>
      </c>
      <c r="B86" s="368" t="s">
        <v>195</v>
      </c>
    </row>
    <row r="87" spans="1:2" x14ac:dyDescent="0.2">
      <c r="A87" s="368" t="s">
        <v>13</v>
      </c>
      <c r="B87" s="368" t="s">
        <v>195</v>
      </c>
    </row>
    <row r="88" spans="1:2" x14ac:dyDescent="0.2">
      <c r="A88" s="368" t="s">
        <v>114</v>
      </c>
      <c r="B88" s="368" t="s">
        <v>2090</v>
      </c>
    </row>
    <row r="89" spans="1:2" x14ac:dyDescent="0.2">
      <c r="A89" s="373" t="s">
        <v>116</v>
      </c>
      <c r="B89" s="373" t="s">
        <v>195</v>
      </c>
    </row>
    <row r="90" spans="1:2" x14ac:dyDescent="0.2">
      <c r="A90" s="373" t="s">
        <v>117</v>
      </c>
      <c r="B90" s="373" t="s">
        <v>195</v>
      </c>
    </row>
    <row r="91" spans="1:2" x14ac:dyDescent="0.2">
      <c r="A91" s="373" t="s">
        <v>119</v>
      </c>
      <c r="B91" s="373" t="s">
        <v>2090</v>
      </c>
    </row>
    <row r="92" spans="1:2" x14ac:dyDescent="0.2">
      <c r="A92" s="373" t="s">
        <v>991</v>
      </c>
      <c r="B92" s="373" t="s">
        <v>0</v>
      </c>
    </row>
    <row r="93" spans="1:2" x14ac:dyDescent="0.2">
      <c r="A93" s="368" t="s">
        <v>124</v>
      </c>
      <c r="B93" s="368" t="s">
        <v>195</v>
      </c>
    </row>
    <row r="94" spans="1:2" x14ac:dyDescent="0.2">
      <c r="A94" s="373" t="s">
        <v>134</v>
      </c>
      <c r="B94" s="373" t="s">
        <v>0</v>
      </c>
    </row>
    <row r="95" spans="1:2" x14ac:dyDescent="0.2">
      <c r="A95" s="373" t="s">
        <v>133</v>
      </c>
      <c r="B95" s="373" t="s">
        <v>2090</v>
      </c>
    </row>
    <row r="96" spans="1:2" x14ac:dyDescent="0.2">
      <c r="A96" s="373" t="s">
        <v>82</v>
      </c>
      <c r="B96" s="373" t="s">
        <v>2090</v>
      </c>
    </row>
    <row r="97" spans="1:2" x14ac:dyDescent="0.2">
      <c r="A97" s="373" t="s">
        <v>1852</v>
      </c>
      <c r="B97" s="373" t="s">
        <v>2090</v>
      </c>
    </row>
    <row r="98" spans="1:2" x14ac:dyDescent="0.2">
      <c r="A98" s="373" t="s">
        <v>1848</v>
      </c>
      <c r="B98" s="373" t="s">
        <v>2090</v>
      </c>
    </row>
    <row r="99" spans="1:2" x14ac:dyDescent="0.2">
      <c r="A99" s="373" t="s">
        <v>135</v>
      </c>
      <c r="B99" s="373" t="s">
        <v>0</v>
      </c>
    </row>
    <row r="100" spans="1:2" x14ac:dyDescent="0.2">
      <c r="A100" s="368" t="s">
        <v>136</v>
      </c>
      <c r="B100" s="368" t="s">
        <v>195</v>
      </c>
    </row>
    <row r="101" spans="1:2" x14ac:dyDescent="0.2">
      <c r="A101" s="368" t="s">
        <v>137</v>
      </c>
      <c r="B101" s="368" t="s">
        <v>195</v>
      </c>
    </row>
    <row r="102" spans="1:2" x14ac:dyDescent="0.2">
      <c r="A102" s="373" t="s">
        <v>188</v>
      </c>
      <c r="B102" s="373" t="s">
        <v>2090</v>
      </c>
    </row>
    <row r="103" spans="1:2" x14ac:dyDescent="0.2">
      <c r="A103" s="373" t="s">
        <v>66</v>
      </c>
      <c r="B103" s="373" t="s">
        <v>2090</v>
      </c>
    </row>
    <row r="104" spans="1:2" x14ac:dyDescent="0.2">
      <c r="A104" s="373" t="s">
        <v>144</v>
      </c>
      <c r="B104" s="373" t="s">
        <v>2090</v>
      </c>
    </row>
    <row r="105" spans="1:2" x14ac:dyDescent="0.2">
      <c r="A105" s="373" t="s">
        <v>145</v>
      </c>
      <c r="B105" s="373" t="s">
        <v>2090</v>
      </c>
    </row>
    <row r="106" spans="1:2" x14ac:dyDescent="0.2">
      <c r="A106" s="373" t="s">
        <v>148</v>
      </c>
      <c r="B106" s="373" t="s">
        <v>195</v>
      </c>
    </row>
    <row r="107" spans="1:2" x14ac:dyDescent="0.2">
      <c r="A107" s="373" t="s">
        <v>922</v>
      </c>
      <c r="B107" s="373" t="s">
        <v>195</v>
      </c>
    </row>
    <row r="108" spans="1:2" x14ac:dyDescent="0.2">
      <c r="A108" s="368" t="s">
        <v>146</v>
      </c>
      <c r="B108" s="368" t="s">
        <v>195</v>
      </c>
    </row>
    <row r="109" spans="1:2" x14ac:dyDescent="0.2">
      <c r="A109" s="368" t="s">
        <v>147</v>
      </c>
      <c r="B109" s="368" t="s">
        <v>195</v>
      </c>
    </row>
    <row r="110" spans="1:2" x14ac:dyDescent="0.2">
      <c r="A110" s="373" t="s">
        <v>912</v>
      </c>
      <c r="B110" s="373" t="s">
        <v>2090</v>
      </c>
    </row>
    <row r="111" spans="1:2" x14ac:dyDescent="0.2">
      <c r="A111" s="368" t="s">
        <v>18</v>
      </c>
      <c r="B111" s="368" t="s">
        <v>195</v>
      </c>
    </row>
    <row r="112" spans="1:2" x14ac:dyDescent="0.2">
      <c r="A112" s="373" t="s">
        <v>905</v>
      </c>
      <c r="B112" s="373" t="s">
        <v>195</v>
      </c>
    </row>
    <row r="113" spans="1:2" x14ac:dyDescent="0.2">
      <c r="A113" s="373" t="s">
        <v>901</v>
      </c>
      <c r="B113" s="373" t="s">
        <v>195</v>
      </c>
    </row>
    <row r="114" spans="1:2" x14ac:dyDescent="0.2">
      <c r="A114" s="368" t="s">
        <v>25</v>
      </c>
      <c r="B114" s="368" t="s">
        <v>195</v>
      </c>
    </row>
    <row r="115" spans="1:2" x14ac:dyDescent="0.2">
      <c r="A115" s="373" t="s">
        <v>149</v>
      </c>
      <c r="B115" s="373" t="s">
        <v>2090</v>
      </c>
    </row>
    <row r="116" spans="1:2" x14ac:dyDescent="0.2">
      <c r="A116" s="373" t="s">
        <v>892</v>
      </c>
      <c r="B116" s="373" t="s">
        <v>2090</v>
      </c>
    </row>
    <row r="117" spans="1:2" x14ac:dyDescent="0.2">
      <c r="A117" s="373" t="s">
        <v>2024</v>
      </c>
      <c r="B117" s="373" t="s">
        <v>195</v>
      </c>
    </row>
    <row r="118" spans="1:2" x14ac:dyDescent="0.2">
      <c r="A118" s="368" t="s">
        <v>150</v>
      </c>
      <c r="B118" s="368" t="s">
        <v>195</v>
      </c>
    </row>
    <row r="119" spans="1:2" x14ac:dyDescent="0.2">
      <c r="A119" s="368" t="s">
        <v>151</v>
      </c>
      <c r="B119" s="368" t="s">
        <v>195</v>
      </c>
    </row>
    <row r="120" spans="1:2" x14ac:dyDescent="0.2">
      <c r="A120" s="368" t="s">
        <v>152</v>
      </c>
      <c r="B120" s="368" t="s">
        <v>195</v>
      </c>
    </row>
    <row r="121" spans="1:2" x14ac:dyDescent="0.2">
      <c r="A121" s="368" t="s">
        <v>153</v>
      </c>
      <c r="B121" s="368" t="s">
        <v>195</v>
      </c>
    </row>
    <row r="122" spans="1:2" x14ac:dyDescent="0.2">
      <c r="A122" s="373" t="s">
        <v>863</v>
      </c>
      <c r="B122" s="373" t="s">
        <v>195</v>
      </c>
    </row>
    <row r="123" spans="1:2" x14ac:dyDescent="0.2">
      <c r="A123" s="373" t="s">
        <v>156</v>
      </c>
      <c r="B123" s="373" t="s">
        <v>2090</v>
      </c>
    </row>
    <row r="124" spans="1:2" x14ac:dyDescent="0.2">
      <c r="A124" s="368" t="s">
        <v>191</v>
      </c>
      <c r="B124" s="368" t="s">
        <v>2090</v>
      </c>
    </row>
    <row r="125" spans="1:2" x14ac:dyDescent="0.2">
      <c r="A125" s="373" t="s">
        <v>158</v>
      </c>
      <c r="B125" s="373" t="s">
        <v>2090</v>
      </c>
    </row>
    <row r="126" spans="1:2" x14ac:dyDescent="0.2">
      <c r="A126" s="373" t="s">
        <v>160</v>
      </c>
      <c r="B126" s="373" t="s">
        <v>2090</v>
      </c>
    </row>
    <row r="127" spans="1:2" x14ac:dyDescent="0.2">
      <c r="A127" s="373" t="s">
        <v>161</v>
      </c>
      <c r="B127" s="373" t="s">
        <v>2090</v>
      </c>
    </row>
    <row r="128" spans="1:2" x14ac:dyDescent="0.2">
      <c r="A128" s="373" t="s">
        <v>162</v>
      </c>
      <c r="B128" s="373" t="s">
        <v>2090</v>
      </c>
    </row>
    <row r="129" spans="1:2" x14ac:dyDescent="0.2">
      <c r="A129" s="373" t="s">
        <v>164</v>
      </c>
      <c r="B129" s="373" t="s">
        <v>195</v>
      </c>
    </row>
    <row r="130" spans="1:2" x14ac:dyDescent="0.2">
      <c r="A130" s="373" t="s">
        <v>165</v>
      </c>
      <c r="B130" s="373" t="s">
        <v>195</v>
      </c>
    </row>
    <row r="131" spans="1:2" x14ac:dyDescent="0.2">
      <c r="A131" s="368" t="s">
        <v>178</v>
      </c>
      <c r="B131" s="368" t="s">
        <v>2079</v>
      </c>
    </row>
    <row r="132" spans="1:2" x14ac:dyDescent="0.2">
      <c r="A132" s="373" t="s">
        <v>169</v>
      </c>
      <c r="B132" s="373" t="s">
        <v>0</v>
      </c>
    </row>
    <row r="133" spans="1:2" x14ac:dyDescent="0.2">
      <c r="A133" s="373" t="s">
        <v>809</v>
      </c>
      <c r="B133" s="373" t="s">
        <v>195</v>
      </c>
    </row>
    <row r="134" spans="1:2" x14ac:dyDescent="0.2">
      <c r="A134" s="368" t="s">
        <v>171</v>
      </c>
      <c r="B134" s="368" t="s">
        <v>0</v>
      </c>
    </row>
    <row r="135" spans="1:2" x14ac:dyDescent="0.2">
      <c r="A135" s="368" t="s">
        <v>172</v>
      </c>
      <c r="B135" s="368" t="s">
        <v>195</v>
      </c>
    </row>
    <row r="136" spans="1:2" x14ac:dyDescent="0.2">
      <c r="A136" s="368" t="s">
        <v>173</v>
      </c>
      <c r="B136" s="368" t="s">
        <v>0</v>
      </c>
    </row>
    <row r="137" spans="1:2" x14ac:dyDescent="0.2">
      <c r="A137" s="373" t="s">
        <v>175</v>
      </c>
      <c r="B137" s="373" t="s">
        <v>0</v>
      </c>
    </row>
    <row r="138" spans="1:2" x14ac:dyDescent="0.2">
      <c r="A138" s="373" t="s">
        <v>782</v>
      </c>
      <c r="B138" s="373" t="s">
        <v>2090</v>
      </c>
    </row>
    <row r="139" spans="1:2" x14ac:dyDescent="0.2">
      <c r="A139" s="373" t="s">
        <v>778</v>
      </c>
      <c r="B139" s="373" t="s">
        <v>2090</v>
      </c>
    </row>
    <row r="140" spans="1:2" x14ac:dyDescent="0.2">
      <c r="A140" s="368" t="s">
        <v>29</v>
      </c>
      <c r="B140" s="368" t="s">
        <v>0</v>
      </c>
    </row>
    <row r="141" spans="1:2" x14ac:dyDescent="0.2">
      <c r="A141" s="373" t="s">
        <v>757</v>
      </c>
      <c r="B141" s="373" t="s">
        <v>195</v>
      </c>
    </row>
    <row r="142" spans="1:2" x14ac:dyDescent="0.2">
      <c r="A142" s="373" t="s">
        <v>753</v>
      </c>
      <c r="B142" s="373" t="s">
        <v>195</v>
      </c>
    </row>
    <row r="143" spans="1:2" x14ac:dyDescent="0.2">
      <c r="A143" s="373" t="s">
        <v>729</v>
      </c>
      <c r="B143" s="373" t="s">
        <v>0</v>
      </c>
    </row>
    <row r="144" spans="1:2" x14ac:dyDescent="0.2">
      <c r="A144" s="373" t="s">
        <v>181</v>
      </c>
      <c r="B144" s="373" t="s">
        <v>195</v>
      </c>
    </row>
    <row r="145" spans="1:2" x14ac:dyDescent="0.2">
      <c r="A145" s="368" t="s">
        <v>182</v>
      </c>
      <c r="B145" s="368" t="s">
        <v>195</v>
      </c>
    </row>
    <row r="146" spans="1:2" x14ac:dyDescent="0.2">
      <c r="A146" s="373" t="s">
        <v>183</v>
      </c>
      <c r="B146" s="373" t="s">
        <v>195</v>
      </c>
    </row>
    <row r="147" spans="1:2" x14ac:dyDescent="0.2">
      <c r="A147" s="373" t="s">
        <v>184</v>
      </c>
      <c r="B147" s="373" t="s">
        <v>195</v>
      </c>
    </row>
    <row r="148" spans="1:2" x14ac:dyDescent="0.2">
      <c r="A148" s="373" t="s">
        <v>185</v>
      </c>
      <c r="B148" s="373" t="s">
        <v>195</v>
      </c>
    </row>
    <row r="149" spans="1:2" x14ac:dyDescent="0.2">
      <c r="A149" s="373" t="s">
        <v>707</v>
      </c>
      <c r="B149" s="373" t="s">
        <v>195</v>
      </c>
    </row>
    <row r="150" spans="1:2" x14ac:dyDescent="0.2">
      <c r="A150" s="373" t="s">
        <v>176</v>
      </c>
      <c r="B150" s="373" t="s">
        <v>2090</v>
      </c>
    </row>
    <row r="151" spans="1:2" x14ac:dyDescent="0.2">
      <c r="A151" s="373" t="s">
        <v>697</v>
      </c>
      <c r="B151" s="373" t="s">
        <v>0</v>
      </c>
    </row>
    <row r="152" spans="1:2" x14ac:dyDescent="0.2">
      <c r="A152" s="373" t="s">
        <v>189</v>
      </c>
      <c r="B152" s="373" t="s">
        <v>2090</v>
      </c>
    </row>
    <row r="153" spans="1:2" x14ac:dyDescent="0.2">
      <c r="A153" s="373" t="s">
        <v>683</v>
      </c>
      <c r="B153" s="373" t="s">
        <v>0</v>
      </c>
    </row>
    <row r="154" spans="1:2" x14ac:dyDescent="0.2">
      <c r="A154" s="373" t="s">
        <v>190</v>
      </c>
      <c r="B154" s="373" t="s">
        <v>2090</v>
      </c>
    </row>
    <row r="155" spans="1:2" x14ac:dyDescent="0.2">
      <c r="A155" s="368" t="s">
        <v>30</v>
      </c>
      <c r="B155" s="368" t="s">
        <v>2090</v>
      </c>
    </row>
    <row r="156" spans="1:2" x14ac:dyDescent="0.2">
      <c r="A156" s="373" t="s">
        <v>192</v>
      </c>
      <c r="B156" s="373" t="s">
        <v>2090</v>
      </c>
    </row>
    <row r="157" spans="1:2" x14ac:dyDescent="0.2">
      <c r="A157" s="368" t="s">
        <v>20</v>
      </c>
      <c r="B157" s="368" t="s">
        <v>0</v>
      </c>
    </row>
    <row r="158" spans="1:2" x14ac:dyDescent="0.2">
      <c r="A158" s="368" t="s">
        <v>194</v>
      </c>
      <c r="B158" s="368" t="s">
        <v>0</v>
      </c>
    </row>
    <row r="159" spans="1:2" x14ac:dyDescent="0.2">
      <c r="A159" s="373" t="s">
        <v>661</v>
      </c>
      <c r="B159" s="373" t="s">
        <v>0</v>
      </c>
    </row>
    <row r="160" spans="1:2" x14ac:dyDescent="0.2">
      <c r="A160" s="373" t="s">
        <v>653</v>
      </c>
      <c r="B160" s="373" t="s">
        <v>195</v>
      </c>
    </row>
    <row r="161" spans="1:2" x14ac:dyDescent="0.2">
      <c r="A161" s="372"/>
      <c r="B161" s="368"/>
    </row>
  </sheetData>
  <sortState xmlns:xlrd2="http://schemas.microsoft.com/office/spreadsheetml/2017/richdata2" ref="A2:B160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79998168889431442"/>
  </sheetPr>
  <dimension ref="A1:BP103"/>
  <sheetViews>
    <sheetView zoomScale="120" zoomScaleNormal="120" workbookViewId="0">
      <pane xSplit="1" ySplit="1" topLeftCell="T2" activePane="bottomRight" state="frozen"/>
      <selection activeCell="R40" sqref="R40"/>
      <selection pane="topRight" activeCell="R40" sqref="R40"/>
      <selection pane="bottomLeft" activeCell="R40" sqref="R40"/>
      <selection pane="bottomRight" activeCell="A101" sqref="A39:XFD101"/>
    </sheetView>
  </sheetViews>
  <sheetFormatPr baseColWidth="10" defaultColWidth="11.5" defaultRowHeight="15" x14ac:dyDescent="0.2"/>
  <cols>
    <col min="1" max="1" width="8.33203125" style="8" bestFit="1" customWidth="1"/>
    <col min="2" max="2" width="6" style="12" bestFit="1" customWidth="1"/>
    <col min="3" max="13" width="6" style="11" bestFit="1" customWidth="1"/>
    <col min="14" max="25" width="6.83203125" style="6" bestFit="1" customWidth="1"/>
    <col min="26" max="28" width="4.6640625" style="6" bestFit="1" customWidth="1"/>
    <col min="29" max="30" width="5.1640625" style="6" bestFit="1" customWidth="1"/>
    <col min="31" max="37" width="4.6640625" style="6" bestFit="1" customWidth="1"/>
    <col min="38" max="38" width="6.5" style="360" bestFit="1" customWidth="1"/>
    <col min="39" max="41" width="6.5" style="361" bestFit="1" customWidth="1"/>
    <col min="42" max="42" width="6.5" style="3" bestFit="1" customWidth="1"/>
    <col min="43" max="45" width="6.5" style="4" bestFit="1" customWidth="1"/>
    <col min="46" max="46" width="5.5" style="28" bestFit="1" customWidth="1"/>
    <col min="47" max="57" width="5.5" style="6" bestFit="1" customWidth="1"/>
    <col min="58" max="58" width="8.1640625" style="20" bestFit="1" customWidth="1"/>
    <col min="59" max="59" width="6.83203125" style="4" bestFit="1" customWidth="1"/>
    <col min="60" max="61" width="8.1640625" style="4" bestFit="1" customWidth="1"/>
    <col min="62" max="62" width="8.1640625" style="1" bestFit="1" customWidth="1"/>
    <col min="63" max="63" width="6.83203125" style="1" bestFit="1" customWidth="1"/>
    <col min="64" max="65" width="8.1640625" style="1" bestFit="1" customWidth="1"/>
    <col min="66" max="66" width="11.5" style="362"/>
    <col min="67" max="67" width="18.1640625" style="1" bestFit="1" customWidth="1"/>
    <col min="68" max="16384" width="11.5" style="1"/>
  </cols>
  <sheetData>
    <row r="1" spans="1:67" s="7" customFormat="1" ht="89" customHeight="1" x14ac:dyDescent="0.2">
      <c r="A1" s="19" t="s">
        <v>199</v>
      </c>
      <c r="B1" s="79" t="s">
        <v>465</v>
      </c>
      <c r="C1" s="80" t="s">
        <v>464</v>
      </c>
      <c r="D1" s="80" t="s">
        <v>463</v>
      </c>
      <c r="E1" s="80" t="s">
        <v>462</v>
      </c>
      <c r="F1" s="80" t="s">
        <v>461</v>
      </c>
      <c r="G1" s="80" t="s">
        <v>460</v>
      </c>
      <c r="H1" s="80" t="s">
        <v>459</v>
      </c>
      <c r="I1" s="80" t="s">
        <v>458</v>
      </c>
      <c r="J1" s="80" t="s">
        <v>457</v>
      </c>
      <c r="K1" s="80" t="s">
        <v>456</v>
      </c>
      <c r="L1" s="80" t="s">
        <v>455</v>
      </c>
      <c r="M1" s="80" t="s">
        <v>454</v>
      </c>
      <c r="N1" s="79" t="s">
        <v>435</v>
      </c>
      <c r="O1" s="80" t="s">
        <v>434</v>
      </c>
      <c r="P1" s="80" t="s">
        <v>433</v>
      </c>
      <c r="Q1" s="80" t="s">
        <v>432</v>
      </c>
      <c r="R1" s="80" t="s">
        <v>431</v>
      </c>
      <c r="S1" s="80" t="s">
        <v>430</v>
      </c>
      <c r="T1" s="80" t="s">
        <v>429</v>
      </c>
      <c r="U1" s="80" t="s">
        <v>428</v>
      </c>
      <c r="V1" s="80" t="s">
        <v>427</v>
      </c>
      <c r="W1" s="80" t="s">
        <v>426</v>
      </c>
      <c r="X1" s="80" t="s">
        <v>425</v>
      </c>
      <c r="Y1" s="80" t="s">
        <v>424</v>
      </c>
      <c r="Z1" s="79" t="s">
        <v>206</v>
      </c>
      <c r="AA1" s="80" t="s">
        <v>207</v>
      </c>
      <c r="AB1" s="80" t="s">
        <v>208</v>
      </c>
      <c r="AC1" s="80" t="s">
        <v>612</v>
      </c>
      <c r="AD1" s="80" t="s">
        <v>613</v>
      </c>
      <c r="AE1" s="80" t="s">
        <v>209</v>
      </c>
      <c r="AF1" s="80" t="s">
        <v>210</v>
      </c>
      <c r="AG1" s="80" t="s">
        <v>212</v>
      </c>
      <c r="AH1" s="80" t="s">
        <v>213</v>
      </c>
      <c r="AI1" s="80" t="s">
        <v>211</v>
      </c>
      <c r="AJ1" s="80" t="s">
        <v>214</v>
      </c>
      <c r="AK1" s="80" t="s">
        <v>215</v>
      </c>
      <c r="AL1" s="354" t="s">
        <v>244</v>
      </c>
      <c r="AM1" s="355" t="s">
        <v>245</v>
      </c>
      <c r="AN1" s="355" t="s">
        <v>246</v>
      </c>
      <c r="AO1" s="355" t="s">
        <v>247</v>
      </c>
      <c r="AP1" s="81" t="s">
        <v>252</v>
      </c>
      <c r="AQ1" s="82" t="s">
        <v>253</v>
      </c>
      <c r="AR1" s="82" t="s">
        <v>254</v>
      </c>
      <c r="AS1" s="82" t="s">
        <v>255</v>
      </c>
      <c r="AT1" s="92" t="s">
        <v>220</v>
      </c>
      <c r="AU1" s="80" t="s">
        <v>221</v>
      </c>
      <c r="AV1" s="80" t="s">
        <v>222</v>
      </c>
      <c r="AW1" s="80" t="s">
        <v>614</v>
      </c>
      <c r="AX1" s="80" t="s">
        <v>615</v>
      </c>
      <c r="AY1" s="80" t="s">
        <v>223</v>
      </c>
      <c r="AZ1" s="80" t="s">
        <v>224</v>
      </c>
      <c r="BA1" s="80" t="s">
        <v>225</v>
      </c>
      <c r="BB1" s="80" t="s">
        <v>226</v>
      </c>
      <c r="BC1" s="80" t="s">
        <v>227</v>
      </c>
      <c r="BD1" s="80" t="s">
        <v>228</v>
      </c>
      <c r="BE1" s="80" t="s">
        <v>229</v>
      </c>
      <c r="BF1" s="83" t="s">
        <v>260</v>
      </c>
      <c r="BG1" s="82" t="s">
        <v>261</v>
      </c>
      <c r="BH1" s="82" t="s">
        <v>262</v>
      </c>
      <c r="BI1" s="82" t="s">
        <v>263</v>
      </c>
      <c r="BJ1" s="81" t="s">
        <v>268</v>
      </c>
      <c r="BK1" s="82" t="s">
        <v>269</v>
      </c>
      <c r="BL1" s="82" t="s">
        <v>270</v>
      </c>
      <c r="BM1" s="82" t="s">
        <v>271</v>
      </c>
      <c r="BN1" s="303" t="s">
        <v>2691</v>
      </c>
      <c r="BO1" s="7" t="s">
        <v>2692</v>
      </c>
    </row>
    <row r="2" spans="1:67" s="13" customFormat="1" x14ac:dyDescent="0.2">
      <c r="A2" s="16" t="s">
        <v>62</v>
      </c>
      <c r="B2" s="12" t="str">
        <f>_xlfn.IFNA(VLOOKUP($A2,'B-EmEC'!$A:$DD,MATCH(B$1,'B-EmEC'!$A$1:$DD$1,0),FALSE),"")</f>
        <v/>
      </c>
      <c r="C2" s="11">
        <f>_xlfn.IFNA(VLOOKUP($A2,'B-EmEC'!$A:$DD,MATCH(C$1,'B-EmEC'!$A$1:$DD$1,0),FALSE),"")</f>
        <v>3.9642470205850491</v>
      </c>
      <c r="D2" s="11">
        <f>_xlfn.IFNA(VLOOKUP($A2,'B-EmEC'!$A:$DD,MATCH(D$1,'B-EmEC'!$A$1:$DD$1,0),FALSE),"")</f>
        <v>6.1598013438504235</v>
      </c>
      <c r="E2" s="11">
        <f>_xlfn.IFNA(VLOOKUP($A2,'B-EmEC'!$A:$DD,MATCH(E$1,'B-EmEC'!$A$1:$DD$1,0),FALSE),"")</f>
        <v>12.102150537634408</v>
      </c>
      <c r="F2" s="11">
        <f>_xlfn.IFNA(VLOOKUP($A2,'B-EmEC'!$A:$DD,MATCH(F$1,'B-EmEC'!$A$1:$DD$1,0),FALSE),"")</f>
        <v>7.700242718446602</v>
      </c>
      <c r="G2" s="11">
        <f>_xlfn.IFNA(VLOOKUP($A2,'B-EmEC'!$A:$DD,MATCH(G$1,'B-EmEC'!$A$1:$DD$1,0),FALSE),"")</f>
        <v>8.5846867749419946</v>
      </c>
      <c r="H2" s="11">
        <f>_xlfn.IFNA(VLOOKUP($A2,'B-EmEC'!$A:$DD,MATCH(H$1,'B-EmEC'!$A$1:$DD$1,0),FALSE),"")</f>
        <v>33.26211777273334</v>
      </c>
      <c r="I2" s="11">
        <f>_xlfn.IFNA(VLOOKUP($A2,'B-EmEC'!$A:$DD,MATCH(I$1,'B-EmEC'!$A$1:$DD$1,0),FALSE),"")</f>
        <v>53.108076289145281</v>
      </c>
      <c r="J2" s="11">
        <f>_xlfn.IFNA(VLOOKUP($A2,'B-EmEC'!$A:$DD,MATCH(J$1,'B-EmEC'!$A$1:$DD$1,0),FALSE),"")</f>
        <v>25.560004328535872</v>
      </c>
      <c r="K2" s="11">
        <f>_xlfn.IFNA(VLOOKUP($A2,'B-EmEC'!$A:$DD,MATCH(K$1,'B-EmEC'!$A$1:$DD$1,0),FALSE),"")</f>
        <v>21.143392689784442</v>
      </c>
      <c r="L2" s="11">
        <f>_xlfn.IFNA(VLOOKUP($A2,'B-EmEC'!$A:$DD,MATCH(L$1,'B-EmEC'!$A$1:$DD$1,0),FALSE),"")</f>
        <v>100</v>
      </c>
      <c r="M2" s="11">
        <f>_xlfn.IFNA(VLOOKUP($A2,'B-EmEC'!$A:$DD,MATCH(M$1,'B-EmEC'!$A$1:$DD$1,0),FALSE),"")</f>
        <v>82.129708297932595</v>
      </c>
      <c r="N2" s="9" t="str">
        <f>_xlfn.IFNA(VLOOKUP($A2,'B-EmEC'!$A:$DD,MATCH(N$1,'B-EmEC'!$A$1:$DD$1,0),FALSE),"")</f>
        <v/>
      </c>
      <c r="O2" s="10">
        <f>_xlfn.IFNA(VLOOKUP($A2,'B-EmEC'!$A:$DD,MATCH(O$1,'B-EmEC'!$A$1:$DD$1,0),FALSE),"")</f>
        <v>8.2680000000000007</v>
      </c>
      <c r="P2" s="10">
        <f>_xlfn.IFNA(VLOOKUP($A2,'B-EmEC'!$A:$DD,MATCH(P$1,'B-EmEC'!$A$1:$DD$1,0),FALSE),"")</f>
        <v>8.1639999999999997</v>
      </c>
      <c r="Q2" s="10">
        <f>_xlfn.IFNA(VLOOKUP($A2,'B-EmEC'!$A:$DD,MATCH(Q$1,'B-EmEC'!$A$1:$DD$1,0),FALSE),"")</f>
        <v>8.4209999999999994</v>
      </c>
      <c r="R2" s="10">
        <f>_xlfn.IFNA(VLOOKUP($A2,'B-EmEC'!$A:$DD,MATCH(R$1,'B-EmEC'!$A$1:$DD$1,0),FALSE),"")</f>
        <v>8.2690000000000001</v>
      </c>
      <c r="S2" s="10">
        <f>_xlfn.IFNA(VLOOKUP($A2,'B-EmEC'!$A:$DD,MATCH(S$1,'B-EmEC'!$A$1:$DD$1,0),FALSE),"")</f>
        <v>7.86</v>
      </c>
      <c r="T2" s="10">
        <f>_xlfn.IFNA(VLOOKUP($A2,'B-EmEC'!$A:$DD,MATCH(T$1,'B-EmEC'!$A$1:$DD$1,0),FALSE),"")</f>
        <v>9.3510000000000009</v>
      </c>
      <c r="U2" s="10">
        <f>_xlfn.IFNA(VLOOKUP($A2,'B-EmEC'!$A:$DD,MATCH(U$1,'B-EmEC'!$A$1:$DD$1,0),FALSE),"")</f>
        <v>9.3360000000000003</v>
      </c>
      <c r="V2" s="10">
        <f>_xlfn.IFNA(VLOOKUP($A2,'B-EmEC'!$A:$DD,MATCH(V$1,'B-EmEC'!$A$1:$DD$1,0),FALSE),"")</f>
        <v>8.8480000000000008</v>
      </c>
      <c r="W2" s="10">
        <f>_xlfn.IFNA(VLOOKUP($A2,'B-EmEC'!$A:$DD,MATCH(W$1,'B-EmEC'!$A$1:$DD$1,0),FALSE),"")</f>
        <v>8.9190000000000005</v>
      </c>
      <c r="X2" s="10">
        <f>_xlfn.IFNA(VLOOKUP($A2,'B-EmEC'!$A:$DD,MATCH(X$1,'B-EmEC'!$A$1:$DD$1,0),FALSE),"")</f>
        <v>9.07</v>
      </c>
      <c r="Y2" s="10">
        <f>_xlfn.IFNA(VLOOKUP($A2,'B-EmEC'!$A:$DD,MATCH(Y$1,'B-EmEC'!$A$1:$DD$1,0),FALSE),"")</f>
        <v>8.7289999999999992</v>
      </c>
      <c r="Z2" s="9" t="str">
        <f t="shared" ref="Z2:Z33" si="0">IFERROR(LOG(B2/10^-N2),"")</f>
        <v/>
      </c>
      <c r="AA2" s="10">
        <f t="shared" ref="AA2:AA33" si="1">IFERROR(LOG(C2/10^-O2),"")</f>
        <v>8.866160708460697</v>
      </c>
      <c r="AB2" s="10">
        <f t="shared" ref="AB2:AB33" si="2">IFERROR(LOG(D2/10^-P2),"")</f>
        <v>8.9535667062130049</v>
      </c>
      <c r="AC2" s="10">
        <f t="shared" ref="AC2:AC33" si="3">IFERROR(LOG(E2/10^-Q2),"")</f>
        <v>9.5038625507826051</v>
      </c>
      <c r="AD2" s="10">
        <f t="shared" ref="AD2:AD33" si="4">IFERROR(LOG(F2/10^-R2),"")</f>
        <v>9.155504414733608</v>
      </c>
      <c r="AE2" s="10">
        <f t="shared" ref="AE2:AE33" si="5">IFERROR(LOG(G2/10^-S2),"")</f>
        <v>8.7937244539062647</v>
      </c>
      <c r="AF2" s="10">
        <f t="shared" ref="AF2:AF33" si="6">IFERROR(LOG(H2/10^-T2),"")</f>
        <v>10.872949896950006</v>
      </c>
      <c r="AG2" s="10">
        <f t="shared" ref="AG2:AG33" si="7">IFERROR(LOG(I2/10^-U2),"")</f>
        <v>11.061160570443052</v>
      </c>
      <c r="AH2" s="10">
        <f t="shared" ref="AH2:AH33" si="8">IFERROR(LOG(J2/10^-V2),"")</f>
        <v>10.255560923033276</v>
      </c>
      <c r="AI2" s="10">
        <f t="shared" ref="AI2:AI33" si="9">IFERROR(LOG(K2/10^-W2),"")</f>
        <v>10.244174675886836</v>
      </c>
      <c r="AJ2" s="10">
        <f t="shared" ref="AJ2:AJ33" si="10">IFERROR(LOG(L2/10^-X2),"")</f>
        <v>11.07</v>
      </c>
      <c r="AK2" s="10">
        <f t="shared" ref="AK2:AK33" si="11">IFERROR(LOG(M2/10^-Y2),"")</f>
        <v>10.643500280335859</v>
      </c>
      <c r="AL2" s="356" t="str">
        <f t="shared" ref="AL2:AL33" si="12">IF(COUNT(Z2:Z2)=0,"",MAX(Z2:Z2))</f>
        <v/>
      </c>
      <c r="AM2" s="357">
        <f t="shared" ref="AM2:AM33" si="13">IF(COUNT(AA2:AE2)=0,"",MAX(AA2:AE2))</f>
        <v>9.5038625507826051</v>
      </c>
      <c r="AN2" s="357">
        <f t="shared" ref="AN2:AN33" si="14">IF(COUNT(AF2:AI2)=0,"",MAX(AF2:AI2))</f>
        <v>11.061160570443052</v>
      </c>
      <c r="AO2" s="357">
        <f t="shared" ref="AO2:AO33" si="15">IF(COUNT(AJ2:AK2)=0,"",MAX(AJ2:AK2))</f>
        <v>11.07</v>
      </c>
      <c r="AP2" s="12" t="str">
        <f t="shared" ref="AP2:AP33" si="16">IF(COUNT(Z2:Z2)=0,"",AVERAGE(Z2:Z2))</f>
        <v/>
      </c>
      <c r="AQ2" s="11">
        <f t="shared" ref="AQ2:AQ33" si="17">IF(COUNT(AA2:AE2)=0,"",AVERAGE(AA2:AE2))</f>
        <v>9.0545637668192356</v>
      </c>
      <c r="AR2" s="11">
        <f t="shared" ref="AR2:AR33" si="18">IF(COUNT(AF2:AI2)=0,"",AVERAGE(AF2:AI2))</f>
        <v>10.608461516578291</v>
      </c>
      <c r="AS2" s="11">
        <f t="shared" ref="AS2:AS33" si="19">IF(COUNT(AJ2:AK2)=0,"",AVERAGE(AJ2:AK2))</f>
        <v>10.856750140167929</v>
      </c>
      <c r="AT2" s="27" t="str">
        <f t="shared" ref="AT2:AT33" si="20">IFERROR((Z2-MIN($Z2:$AK2))/(MAX($Z2:$AK2)-MIN($Z2:$AK2)),"")</f>
        <v/>
      </c>
      <c r="AU2" s="10">
        <f t="shared" ref="AU2:AU33" si="21">IFERROR((AA2-MIN($Z2:$AK2))/(MAX($Z2:$AK2)-MIN($Z2:$AK2)),"")</f>
        <v>3.1822269794506454E-2</v>
      </c>
      <c r="AV2" s="10">
        <f t="shared" ref="AV2:AV33" si="22">IFERROR((AB2-MIN($Z2:$AK2))/(MAX($Z2:$AK2)-MIN($Z2:$AK2)),"")</f>
        <v>7.0220959224836302E-2</v>
      </c>
      <c r="AW2" s="10">
        <f t="shared" ref="AW2:AW33" si="23">IFERROR((AC2-MIN($Z2:$AK2))/(MAX($Z2:$AK2)-MIN($Z2:$AK2)),"")</f>
        <v>0.31197369672357644</v>
      </c>
      <c r="AX2" s="10">
        <f t="shared" ref="AX2:AX33" si="24">IFERROR((AD2-MIN($Z2:$AK2))/(MAX($Z2:$AK2)-MIN($Z2:$AK2)),"")</f>
        <v>0.15893504696660543</v>
      </c>
      <c r="AY2" s="10">
        <f t="shared" ref="AY2:AY33" si="25">IFERROR((AE2-MIN($Z2:$AK2))/(MAX($Z2:$AK2)-MIN($Z2:$AK2)),"")</f>
        <v>0</v>
      </c>
      <c r="AZ2" s="10">
        <f t="shared" ref="AZ2:AZ33" si="26">IFERROR((AF2-MIN($Z2:$AK2))/(MAX($Z2:$AK2)-MIN($Z2:$AK2)),"")</f>
        <v>0.91343310637934527</v>
      </c>
      <c r="BA2" s="10">
        <f t="shared" ref="BA2:BA33" si="27">IFERROR((AG2-MIN($Z2:$AK2))/(MAX($Z2:$AK2)-MIN($Z2:$AK2)),"")</f>
        <v>0.9961167137378788</v>
      </c>
      <c r="BB2" s="10">
        <f t="shared" ref="BB2:BB33" si="28">IFERROR((AH2-MIN($Z2:$AK2))/(MAX($Z2:$AK2)-MIN($Z2:$AK2)),"")</f>
        <v>0.64220540946180049</v>
      </c>
      <c r="BC2" s="10">
        <f t="shared" ref="BC2:BC33" si="29">IFERROR((AI2-MIN($Z2:$AK2))/(MAX($Z2:$AK2)-MIN($Z2:$AK2)),"")</f>
        <v>0.63720327025858325</v>
      </c>
      <c r="BD2" s="10">
        <f t="shared" ref="BD2:BD33" si="30">IFERROR((AJ2-MIN($Z2:$AK2))/(MAX($Z2:$AK2)-MIN($Z2:$AK2)),"")</f>
        <v>1</v>
      </c>
      <c r="BE2" s="10">
        <f t="shared" ref="BE2:BE33" si="31">IFERROR((AK2-MIN($Z2:$AK2))/(MAX($Z2:$AK2)-MIN($Z2:$AK2)),"")</f>
        <v>0.81263264880385511</v>
      </c>
      <c r="BF2" s="21" t="str">
        <f t="shared" ref="BF2:BF33" si="32">IF(COUNT(AT2:AT2)=0,"",MAX(AT2:AT2))</f>
        <v/>
      </c>
      <c r="BG2" s="11">
        <f t="shared" ref="BG2:BG33" si="33">IF(COUNT(AU2:AY2)=0,"",MAX(AU2:AY2))</f>
        <v>0.31197369672357644</v>
      </c>
      <c r="BH2" s="11">
        <f t="shared" ref="BH2:BH33" si="34">IF(COUNT(AZ2:BC2)=0,"",MAX(AZ2:BC2))</f>
        <v>0.9961167137378788</v>
      </c>
      <c r="BI2" s="11">
        <f t="shared" ref="BI2:BI33" si="35">IF(COUNT(BD2:BE2)=0,"",MAX(BD2:BE2))</f>
        <v>1</v>
      </c>
      <c r="BJ2" s="12" t="str">
        <f t="shared" ref="BJ2:BJ33" si="36">IF(COUNT(AT2:AT2)=0,"",AVERAGE(AT2:AT2))</f>
        <v/>
      </c>
      <c r="BK2" s="11">
        <f t="shared" ref="BK2:BK33" si="37">IF(COUNT(AU2:AY2)=0,"",AVERAGE(AU2:AY2))</f>
        <v>0.11459039454190494</v>
      </c>
      <c r="BL2" s="11">
        <f t="shared" ref="BL2:BL33" si="38">IF(COUNT(AZ2:BC2)=0,"",AVERAGE(AZ2:BC2))</f>
        <v>0.79723962495940204</v>
      </c>
      <c r="BM2" s="11">
        <f t="shared" ref="BM2:BM33" si="39">IF(COUNT(BD2:BE2)=0,"",AVERAGE(BD2:BE2))</f>
        <v>0.90631632440192755</v>
      </c>
      <c r="BN2" s="12">
        <f t="shared" ref="BN2:BN33" si="40">MAX(AL2:AO2)-LARGE(AL2:AO2,2)</f>
        <v>8.839429556948275E-3</v>
      </c>
      <c r="BO2" s="13" t="str" cm="1">
        <f t="array" ref="BO2">INDEX($AL$1:$AO$1,0,MATCH(MAX($AL2:$AO2),$AL2:$AO2,0))</f>
        <v>B-G12/13-Log
EmEC-MAX</v>
      </c>
    </row>
    <row r="3" spans="1:67" s="13" customFormat="1" x14ac:dyDescent="0.2">
      <c r="A3" s="16" t="s">
        <v>51</v>
      </c>
      <c r="B3" s="12">
        <f>_xlfn.IFNA(VLOOKUP($A3,'B-EmEC'!$A:$DD,MATCH(B$1,'B-EmEC'!$A$1:$DD$1,0),FALSE),"")</f>
        <v>79.409063074096764</v>
      </c>
      <c r="C3" s="11" t="str">
        <f>_xlfn.IFNA(VLOOKUP($A3,'B-EmEC'!$A:$DD,MATCH(C$1,'B-EmEC'!$A$1:$DD$1,0),FALSE),"")</f>
        <v/>
      </c>
      <c r="D3" s="11" t="str">
        <f>_xlfn.IFNA(VLOOKUP($A3,'B-EmEC'!$A:$DD,MATCH(D$1,'B-EmEC'!$A$1:$DD$1,0),FALSE),"")</f>
        <v/>
      </c>
      <c r="E3" s="11" t="str">
        <f>_xlfn.IFNA(VLOOKUP($A3,'B-EmEC'!$A:$DD,MATCH(E$1,'B-EmEC'!$A$1:$DD$1,0),FALSE),"")</f>
        <v/>
      </c>
      <c r="F3" s="11" t="str">
        <f>_xlfn.IFNA(VLOOKUP($A3,'B-EmEC'!$A:$DD,MATCH(F$1,'B-EmEC'!$A$1:$DD$1,0),FALSE),"")</f>
        <v/>
      </c>
      <c r="G3" s="11" t="str">
        <f>_xlfn.IFNA(VLOOKUP($A3,'B-EmEC'!$A:$DD,MATCH(G$1,'B-EmEC'!$A$1:$DD$1,0),FALSE),"")</f>
        <v/>
      </c>
      <c r="H3" s="11" t="str">
        <f>_xlfn.IFNA(VLOOKUP($A3,'B-EmEC'!$A:$DD,MATCH(H$1,'B-EmEC'!$A$1:$DD$1,0),FALSE),"")</f>
        <v/>
      </c>
      <c r="I3" s="11" t="str">
        <f>_xlfn.IFNA(VLOOKUP($A3,'B-EmEC'!$A:$DD,MATCH(I$1,'B-EmEC'!$A$1:$DD$1,0),FALSE),"")</f>
        <v/>
      </c>
      <c r="J3" s="11" t="str">
        <f>_xlfn.IFNA(VLOOKUP($A3,'B-EmEC'!$A:$DD,MATCH(J$1,'B-EmEC'!$A$1:$DD$1,0),FALSE),"")</f>
        <v/>
      </c>
      <c r="K3" s="11">
        <f>_xlfn.IFNA(VLOOKUP($A3,'B-EmEC'!$A:$DD,MATCH(K$1,'B-EmEC'!$A$1:$DD$1,0),FALSE),"")</f>
        <v>64.61105904404873</v>
      </c>
      <c r="L3" s="11" t="str">
        <f>_xlfn.IFNA(VLOOKUP($A3,'B-EmEC'!$A:$DD,MATCH(L$1,'B-EmEC'!$A$1:$DD$1,0),FALSE),"")</f>
        <v/>
      </c>
      <c r="M3" s="11" t="str">
        <f>_xlfn.IFNA(VLOOKUP($A3,'B-EmEC'!$A:$DD,MATCH(M$1,'B-EmEC'!$A$1:$DD$1,0),FALSE),"")</f>
        <v/>
      </c>
      <c r="N3" s="9">
        <f>_xlfn.IFNA(VLOOKUP($A3,'B-EmEC'!$A:$DD,MATCH(N$1,'B-EmEC'!$A$1:$DD$1,0),FALSE),"")</f>
        <v>6.1239999999999997</v>
      </c>
      <c r="O3" s="10" t="str">
        <f>_xlfn.IFNA(VLOOKUP($A3,'B-EmEC'!$A:$DD,MATCH(O$1,'B-EmEC'!$A$1:$DD$1,0),FALSE),"")</f>
        <v/>
      </c>
      <c r="P3" s="10" t="str">
        <f>_xlfn.IFNA(VLOOKUP($A3,'B-EmEC'!$A:$DD,MATCH(P$1,'B-EmEC'!$A$1:$DD$1,0),FALSE),"")</f>
        <v/>
      </c>
      <c r="Q3" s="10" t="str">
        <f>_xlfn.IFNA(VLOOKUP($A3,'B-EmEC'!$A:$DD,MATCH(Q$1,'B-EmEC'!$A$1:$DD$1,0),FALSE),"")</f>
        <v/>
      </c>
      <c r="R3" s="10" t="str">
        <f>_xlfn.IFNA(VLOOKUP($A3,'B-EmEC'!$A:$DD,MATCH(R$1,'B-EmEC'!$A$1:$DD$1,0),FALSE),"")</f>
        <v/>
      </c>
      <c r="S3" s="10" t="str">
        <f>_xlfn.IFNA(VLOOKUP($A3,'B-EmEC'!$A:$DD,MATCH(S$1,'B-EmEC'!$A$1:$DD$1,0),FALSE),"")</f>
        <v/>
      </c>
      <c r="T3" s="10" t="str">
        <f>_xlfn.IFNA(VLOOKUP($A3,'B-EmEC'!$A:$DD,MATCH(T$1,'B-EmEC'!$A$1:$DD$1,0),FALSE),"")</f>
        <v/>
      </c>
      <c r="U3" s="10" t="str">
        <f>_xlfn.IFNA(VLOOKUP($A3,'B-EmEC'!$A:$DD,MATCH(U$1,'B-EmEC'!$A$1:$DD$1,0),FALSE),"")</f>
        <v/>
      </c>
      <c r="V3" s="10" t="str">
        <f>_xlfn.IFNA(VLOOKUP($A3,'B-EmEC'!$A:$DD,MATCH(V$1,'B-EmEC'!$A$1:$DD$1,0),FALSE),"")</f>
        <v/>
      </c>
      <c r="W3" s="10">
        <f>_xlfn.IFNA(VLOOKUP($A3,'B-EmEC'!$A:$DD,MATCH(W$1,'B-EmEC'!$A$1:$DD$1,0),FALSE),"")</f>
        <v>6.2030000000000003</v>
      </c>
      <c r="X3" s="10" t="str">
        <f>_xlfn.IFNA(VLOOKUP($A3,'B-EmEC'!$A:$DD,MATCH(X$1,'B-EmEC'!$A$1:$DD$1,0),FALSE),"")</f>
        <v/>
      </c>
      <c r="Y3" s="10" t="str">
        <f>_xlfn.IFNA(VLOOKUP($A3,'B-EmEC'!$A:$DD,MATCH(Y$1,'B-EmEC'!$A$1:$DD$1,0),FALSE),"")</f>
        <v/>
      </c>
      <c r="Z3" s="9">
        <f t="shared" si="0"/>
        <v>8.0238700719289557</v>
      </c>
      <c r="AA3" s="10" t="str">
        <f t="shared" si="1"/>
        <v/>
      </c>
      <c r="AB3" s="10" t="str">
        <f t="shared" si="2"/>
        <v/>
      </c>
      <c r="AC3" s="10" t="str">
        <f t="shared" si="3"/>
        <v/>
      </c>
      <c r="AD3" s="10" t="str">
        <f t="shared" si="4"/>
        <v/>
      </c>
      <c r="AE3" s="10" t="str">
        <f t="shared" si="5"/>
        <v/>
      </c>
      <c r="AF3" s="10" t="str">
        <f t="shared" si="6"/>
        <v/>
      </c>
      <c r="AG3" s="10" t="str">
        <f t="shared" si="7"/>
        <v/>
      </c>
      <c r="AH3" s="10" t="str">
        <f t="shared" si="8"/>
        <v/>
      </c>
      <c r="AI3" s="10">
        <f t="shared" si="9"/>
        <v>8.013306859647459</v>
      </c>
      <c r="AJ3" s="10" t="str">
        <f t="shared" si="10"/>
        <v/>
      </c>
      <c r="AK3" s="10" t="str">
        <f t="shared" si="11"/>
        <v/>
      </c>
      <c r="AL3" s="356">
        <f t="shared" si="12"/>
        <v>8.0238700719289557</v>
      </c>
      <c r="AM3" s="357" t="str">
        <f t="shared" si="13"/>
        <v/>
      </c>
      <c r="AN3" s="357">
        <f t="shared" si="14"/>
        <v>8.013306859647459</v>
      </c>
      <c r="AO3" s="357" t="str">
        <f t="shared" si="15"/>
        <v/>
      </c>
      <c r="AP3" s="12">
        <f t="shared" si="16"/>
        <v>8.0238700719289557</v>
      </c>
      <c r="AQ3" s="11" t="str">
        <f t="shared" si="17"/>
        <v/>
      </c>
      <c r="AR3" s="11">
        <f t="shared" si="18"/>
        <v>8.013306859647459</v>
      </c>
      <c r="AS3" s="11" t="str">
        <f t="shared" si="19"/>
        <v/>
      </c>
      <c r="AT3" s="27">
        <f t="shared" si="20"/>
        <v>1</v>
      </c>
      <c r="AU3" s="10" t="str">
        <f t="shared" si="21"/>
        <v/>
      </c>
      <c r="AV3" s="10" t="str">
        <f t="shared" si="22"/>
        <v/>
      </c>
      <c r="AW3" s="10" t="str">
        <f t="shared" si="23"/>
        <v/>
      </c>
      <c r="AX3" s="10" t="str">
        <f t="shared" si="24"/>
        <v/>
      </c>
      <c r="AY3" s="10" t="str">
        <f t="shared" si="25"/>
        <v/>
      </c>
      <c r="AZ3" s="10" t="str">
        <f t="shared" si="26"/>
        <v/>
      </c>
      <c r="BA3" s="10" t="str">
        <f t="shared" si="27"/>
        <v/>
      </c>
      <c r="BB3" s="10" t="str">
        <f t="shared" si="28"/>
        <v/>
      </c>
      <c r="BC3" s="10">
        <f t="shared" si="29"/>
        <v>0</v>
      </c>
      <c r="BD3" s="10" t="str">
        <f t="shared" si="30"/>
        <v/>
      </c>
      <c r="BE3" s="10" t="str">
        <f t="shared" si="31"/>
        <v/>
      </c>
      <c r="BF3" s="21">
        <f t="shared" si="32"/>
        <v>1</v>
      </c>
      <c r="BG3" s="11" t="str">
        <f t="shared" si="33"/>
        <v/>
      </c>
      <c r="BH3" s="11">
        <f t="shared" si="34"/>
        <v>0</v>
      </c>
      <c r="BI3" s="11" t="str">
        <f t="shared" si="35"/>
        <v/>
      </c>
      <c r="BJ3" s="12">
        <f t="shared" si="36"/>
        <v>1</v>
      </c>
      <c r="BK3" s="11" t="str">
        <f t="shared" si="37"/>
        <v/>
      </c>
      <c r="BL3" s="11">
        <f t="shared" si="38"/>
        <v>0</v>
      </c>
      <c r="BM3" s="11" t="str">
        <f t="shared" si="39"/>
        <v/>
      </c>
      <c r="BN3" s="12">
        <f t="shared" si="40"/>
        <v>1.0563212281496703E-2</v>
      </c>
      <c r="BO3" s="13" t="str" cm="1">
        <f t="array" ref="BO3">INDEX($AL$1:$AO$1,0,MATCH(MAX($AL3:$AO3),$AL3:$AO3,0))</f>
        <v>B-Gs/olf-Log
EmEC-MAX</v>
      </c>
    </row>
    <row r="4" spans="1:67" s="13" customFormat="1" x14ac:dyDescent="0.2">
      <c r="A4" s="16" t="s">
        <v>49</v>
      </c>
      <c r="B4" s="12" t="str">
        <f>_xlfn.IFNA(VLOOKUP($A4,'B-EmEC'!$A:$DD,MATCH(B$1,'B-EmEC'!$A$1:$DD$1,0),FALSE),"")</f>
        <v/>
      </c>
      <c r="C4" s="11" t="str">
        <f>_xlfn.IFNA(VLOOKUP($A4,'B-EmEC'!$A:$DD,MATCH(C$1,'B-EmEC'!$A$1:$DD$1,0),FALSE),"")</f>
        <v/>
      </c>
      <c r="D4" s="11" t="str">
        <f>_xlfn.IFNA(VLOOKUP($A4,'B-EmEC'!$A:$DD,MATCH(D$1,'B-EmEC'!$A$1:$DD$1,0),FALSE),"")</f>
        <v/>
      </c>
      <c r="E4" s="11">
        <f>_xlfn.IFNA(VLOOKUP($A4,'B-EmEC'!$A:$DD,MATCH(E$1,'B-EmEC'!$A$1:$DD$1,0),FALSE),"")</f>
        <v>8.3521505376344081</v>
      </c>
      <c r="F4" s="11">
        <f>_xlfn.IFNA(VLOOKUP($A4,'B-EmEC'!$A:$DD,MATCH(F$1,'B-EmEC'!$A$1:$DD$1,0),FALSE),"")</f>
        <v>11.666666666666668</v>
      </c>
      <c r="G4" s="11">
        <f>_xlfn.IFNA(VLOOKUP($A4,'B-EmEC'!$A:$DD,MATCH(G$1,'B-EmEC'!$A$1:$DD$1,0),FALSE),"")</f>
        <v>7.4883990719257536</v>
      </c>
      <c r="H4" s="11" t="str">
        <f>_xlfn.IFNA(VLOOKUP($A4,'B-EmEC'!$A:$DD,MATCH(H$1,'B-EmEC'!$A$1:$DD$1,0),FALSE),"")</f>
        <v/>
      </c>
      <c r="I4" s="11" t="str">
        <f>_xlfn.IFNA(VLOOKUP($A4,'B-EmEC'!$A:$DD,MATCH(I$1,'B-EmEC'!$A$1:$DD$1,0),FALSE),"")</f>
        <v/>
      </c>
      <c r="J4" s="11" t="str">
        <f>_xlfn.IFNA(VLOOKUP($A4,'B-EmEC'!$A:$DD,MATCH(J$1,'B-EmEC'!$A$1:$DD$1,0),FALSE),"")</f>
        <v/>
      </c>
      <c r="K4" s="11">
        <f>_xlfn.IFNA(VLOOKUP($A4,'B-EmEC'!$A:$DD,MATCH(K$1,'B-EmEC'!$A$1:$DD$1,0),FALSE),"")</f>
        <v>8.1743205248359896</v>
      </c>
      <c r="L4" s="11">
        <f>_xlfn.IFNA(VLOOKUP($A4,'B-EmEC'!$A:$DD,MATCH(L$1,'B-EmEC'!$A$1:$DD$1,0),FALSE),"")</f>
        <v>62.360655737704917</v>
      </c>
      <c r="M4" s="11" t="str">
        <f>_xlfn.IFNA(VLOOKUP($A4,'B-EmEC'!$A:$DD,MATCH(M$1,'B-EmEC'!$A$1:$DD$1,0),FALSE),"")</f>
        <v/>
      </c>
      <c r="N4" s="9" t="str">
        <f>_xlfn.IFNA(VLOOKUP($A4,'B-EmEC'!$A:$DD,MATCH(N$1,'B-EmEC'!$A$1:$DD$1,0),FALSE),"")</f>
        <v/>
      </c>
      <c r="O4" s="10" t="str">
        <f>_xlfn.IFNA(VLOOKUP($A4,'B-EmEC'!$A:$DD,MATCH(O$1,'B-EmEC'!$A$1:$DD$1,0),FALSE),"")</f>
        <v/>
      </c>
      <c r="P4" s="10" t="str">
        <f>_xlfn.IFNA(VLOOKUP($A4,'B-EmEC'!$A:$DD,MATCH(P$1,'B-EmEC'!$A$1:$DD$1,0),FALSE),"")</f>
        <v/>
      </c>
      <c r="Q4" s="10">
        <f>_xlfn.IFNA(VLOOKUP($A4,'B-EmEC'!$A:$DD,MATCH(Q$1,'B-EmEC'!$A$1:$DD$1,0),FALSE),"")</f>
        <v>7.6760000000000002</v>
      </c>
      <c r="R4" s="10">
        <f>_xlfn.IFNA(VLOOKUP($A4,'B-EmEC'!$A:$DD,MATCH(R$1,'B-EmEC'!$A$1:$DD$1,0),FALSE),"")</f>
        <v>7.3789999999999996</v>
      </c>
      <c r="S4" s="10">
        <f>_xlfn.IFNA(VLOOKUP($A4,'B-EmEC'!$A:$DD,MATCH(S$1,'B-EmEC'!$A$1:$DD$1,0),FALSE),"")</f>
        <v>7.24</v>
      </c>
      <c r="T4" s="10" t="str">
        <f>_xlfn.IFNA(VLOOKUP($A4,'B-EmEC'!$A:$DD,MATCH(T$1,'B-EmEC'!$A$1:$DD$1,0),FALSE),"")</f>
        <v/>
      </c>
      <c r="U4" s="10" t="str">
        <f>_xlfn.IFNA(VLOOKUP($A4,'B-EmEC'!$A:$DD,MATCH(U$1,'B-EmEC'!$A$1:$DD$1,0),FALSE),"")</f>
        <v/>
      </c>
      <c r="V4" s="10" t="str">
        <f>_xlfn.IFNA(VLOOKUP($A4,'B-EmEC'!$A:$DD,MATCH(V$1,'B-EmEC'!$A$1:$DD$1,0),FALSE),"")</f>
        <v/>
      </c>
      <c r="W4" s="10">
        <f>_xlfn.IFNA(VLOOKUP($A4,'B-EmEC'!$A:$DD,MATCH(W$1,'B-EmEC'!$A$1:$DD$1,0),FALSE),"")</f>
        <v>7.6989999999999998</v>
      </c>
      <c r="X4" s="10">
        <f>_xlfn.IFNA(VLOOKUP($A4,'B-EmEC'!$A:$DD,MATCH(X$1,'B-EmEC'!$A$1:$DD$1,0),FALSE),"")</f>
        <v>5.8890000000000002</v>
      </c>
      <c r="Y4" s="10" t="str">
        <f>_xlfn.IFNA(VLOOKUP($A4,'B-EmEC'!$A:$DD,MATCH(Y$1,'B-EmEC'!$A$1:$DD$1,0),FALSE),"")</f>
        <v/>
      </c>
      <c r="Z4" s="9" t="str">
        <f t="shared" si="0"/>
        <v/>
      </c>
      <c r="AA4" s="10" t="str">
        <f t="shared" si="1"/>
        <v/>
      </c>
      <c r="AB4" s="10" t="str">
        <f t="shared" si="2"/>
        <v/>
      </c>
      <c r="AC4" s="10">
        <f t="shared" si="3"/>
        <v>8.5977983133730778</v>
      </c>
      <c r="AD4" s="10">
        <f t="shared" si="4"/>
        <v>8.4459467896306126</v>
      </c>
      <c r="AE4" s="10">
        <f t="shared" si="5"/>
        <v>8.1143889807777274</v>
      </c>
      <c r="AF4" s="10" t="str">
        <f t="shared" si="6"/>
        <v/>
      </c>
      <c r="AG4" s="10" t="str">
        <f t="shared" si="7"/>
        <v/>
      </c>
      <c r="AH4" s="10" t="str">
        <f t="shared" si="8"/>
        <v/>
      </c>
      <c r="AI4" s="10">
        <f t="shared" si="9"/>
        <v>8.6114516629129376</v>
      </c>
      <c r="AJ4" s="10">
        <f t="shared" si="10"/>
        <v>7.6839106732546103</v>
      </c>
      <c r="AK4" s="10" t="str">
        <f t="shared" si="11"/>
        <v/>
      </c>
      <c r="AL4" s="356" t="str">
        <f t="shared" si="12"/>
        <v/>
      </c>
      <c r="AM4" s="357">
        <f t="shared" si="13"/>
        <v>8.5977983133730778</v>
      </c>
      <c r="AN4" s="357">
        <f t="shared" si="14"/>
        <v>8.6114516629129376</v>
      </c>
      <c r="AO4" s="357">
        <f t="shared" si="15"/>
        <v>7.6839106732546103</v>
      </c>
      <c r="AP4" s="12" t="str">
        <f t="shared" si="16"/>
        <v/>
      </c>
      <c r="AQ4" s="11">
        <f t="shared" si="17"/>
        <v>8.3860446945938065</v>
      </c>
      <c r="AR4" s="11">
        <f t="shared" si="18"/>
        <v>8.6114516629129376</v>
      </c>
      <c r="AS4" s="11">
        <f t="shared" si="19"/>
        <v>7.6839106732546103</v>
      </c>
      <c r="AT4" s="27" t="str">
        <f t="shared" si="20"/>
        <v/>
      </c>
      <c r="AU4" s="10" t="str">
        <f t="shared" si="21"/>
        <v/>
      </c>
      <c r="AV4" s="10" t="str">
        <f t="shared" si="22"/>
        <v/>
      </c>
      <c r="AW4" s="10">
        <f t="shared" si="23"/>
        <v>0.98528005803291852</v>
      </c>
      <c r="AX4" s="10">
        <f t="shared" si="24"/>
        <v>0.82156597376543861</v>
      </c>
      <c r="AY4" s="10">
        <f t="shared" si="25"/>
        <v>0.46410704467269936</v>
      </c>
      <c r="AZ4" s="10" t="str">
        <f t="shared" si="26"/>
        <v/>
      </c>
      <c r="BA4" s="10" t="str">
        <f t="shared" si="27"/>
        <v/>
      </c>
      <c r="BB4" s="10" t="str">
        <f t="shared" si="28"/>
        <v/>
      </c>
      <c r="BC4" s="10">
        <f t="shared" si="29"/>
        <v>1</v>
      </c>
      <c r="BD4" s="10">
        <f t="shared" si="30"/>
        <v>0</v>
      </c>
      <c r="BE4" s="10" t="str">
        <f t="shared" si="31"/>
        <v/>
      </c>
      <c r="BF4" s="21" t="str">
        <f t="shared" si="32"/>
        <v/>
      </c>
      <c r="BG4" s="11">
        <f t="shared" si="33"/>
        <v>0.98528005803291852</v>
      </c>
      <c r="BH4" s="11">
        <f t="shared" si="34"/>
        <v>1</v>
      </c>
      <c r="BI4" s="11">
        <f t="shared" si="35"/>
        <v>0</v>
      </c>
      <c r="BJ4" s="12" t="str">
        <f t="shared" si="36"/>
        <v/>
      </c>
      <c r="BK4" s="11">
        <f t="shared" si="37"/>
        <v>0.75698435882368553</v>
      </c>
      <c r="BL4" s="11">
        <f t="shared" si="38"/>
        <v>1</v>
      </c>
      <c r="BM4" s="11">
        <f t="shared" si="39"/>
        <v>0</v>
      </c>
      <c r="BN4" s="12">
        <f t="shared" si="40"/>
        <v>1.365334953985986E-2</v>
      </c>
      <c r="BO4" s="13" t="str" cm="1">
        <f t="array" ref="BO4">INDEX($AL$1:$AO$1,0,MATCH(MAX($AL4:$AO4),$AL4:$AO4,0))</f>
        <v>B-Gq/11-Log
EmEC-MAX</v>
      </c>
    </row>
    <row r="5" spans="1:67" s="13" customFormat="1" x14ac:dyDescent="0.2">
      <c r="A5" s="8" t="s">
        <v>86</v>
      </c>
      <c r="B5" s="12">
        <f>_xlfn.IFNA(VLOOKUP($A5,'B-EmEC'!$A:$DD,MATCH(B$1,'B-EmEC'!$A$1:$DD$1,0),FALSE),"")</f>
        <v>68.707899571341102</v>
      </c>
      <c r="C5" s="11">
        <f>_xlfn.IFNA(VLOOKUP($A5,'B-EmEC'!$A:$DD,MATCH(C$1,'B-EmEC'!$A$1:$DD$1,0),FALSE),"")</f>
        <v>63.055254604550377</v>
      </c>
      <c r="D5" s="11">
        <f>_xlfn.IFNA(VLOOKUP($A5,'B-EmEC'!$A:$DD,MATCH(D$1,'B-EmEC'!$A$1:$DD$1,0),FALSE),"")</f>
        <v>66.330704060765413</v>
      </c>
      <c r="E5" s="11">
        <f>_xlfn.IFNA(VLOOKUP($A5,'B-EmEC'!$A:$DD,MATCH(E$1,'B-EmEC'!$A$1:$DD$1,0),FALSE),"")</f>
        <v>79.543010752688161</v>
      </c>
      <c r="F5" s="11">
        <f>_xlfn.IFNA(VLOOKUP($A5,'B-EmEC'!$A:$DD,MATCH(F$1,'B-EmEC'!$A$1:$DD$1,0),FALSE),"")</f>
        <v>86.46844660194175</v>
      </c>
      <c r="G5" s="11" t="str">
        <f>_xlfn.IFNA(VLOOKUP($A5,'B-EmEC'!$A:$DD,MATCH(G$1,'B-EmEC'!$A$1:$DD$1,0),FALSE),"")</f>
        <v/>
      </c>
      <c r="H5" s="11">
        <f>_xlfn.IFNA(VLOOKUP($A5,'B-EmEC'!$A:$DD,MATCH(H$1,'B-EmEC'!$A$1:$DD$1,0),FALSE),"")</f>
        <v>100</v>
      </c>
      <c r="I5" s="11">
        <f>_xlfn.IFNA(VLOOKUP($A5,'B-EmEC'!$A:$DD,MATCH(I$1,'B-EmEC'!$A$1:$DD$1,0),FALSE),"")</f>
        <v>100</v>
      </c>
      <c r="J5" s="11">
        <f>_xlfn.IFNA(VLOOKUP($A5,'B-EmEC'!$A:$DD,MATCH(J$1,'B-EmEC'!$A$1:$DD$1,0),FALSE),"")</f>
        <v>94.210583270208843</v>
      </c>
      <c r="K5" s="11">
        <f>_xlfn.IFNA(VLOOKUP($A5,'B-EmEC'!$A:$DD,MATCH(K$1,'B-EmEC'!$A$1:$DD$1,0),FALSE),"")</f>
        <v>41.836925960637302</v>
      </c>
      <c r="L5" s="11">
        <f>_xlfn.IFNA(VLOOKUP($A5,'B-EmEC'!$A:$DD,MATCH(L$1,'B-EmEC'!$A$1:$DD$1,0),FALSE),"")</f>
        <v>51.934426229508198</v>
      </c>
      <c r="M5" s="11">
        <f>_xlfn.IFNA(VLOOKUP($A5,'B-EmEC'!$A:$DD,MATCH(M$1,'B-EmEC'!$A$1:$DD$1,0),FALSE),"")</f>
        <v>9.2849051260266187</v>
      </c>
      <c r="N5" s="9">
        <f>_xlfn.IFNA(VLOOKUP($A5,'B-EmEC'!$A:$DD,MATCH(N$1,'B-EmEC'!$A$1:$DD$1,0),FALSE),"")</f>
        <v>6.508</v>
      </c>
      <c r="O5" s="10">
        <f>_xlfn.IFNA(VLOOKUP($A5,'B-EmEC'!$A:$DD,MATCH(O$1,'B-EmEC'!$A$1:$DD$1,0),FALSE),"")</f>
        <v>6.5629999999999997</v>
      </c>
      <c r="P5" s="10">
        <f>_xlfn.IFNA(VLOOKUP($A5,'B-EmEC'!$A:$DD,MATCH(P$1,'B-EmEC'!$A$1:$DD$1,0),FALSE),"")</f>
        <v>6.633</v>
      </c>
      <c r="Q5" s="10">
        <f>_xlfn.IFNA(VLOOKUP($A5,'B-EmEC'!$A:$DD,MATCH(Q$1,'B-EmEC'!$A$1:$DD$1,0),FALSE),"")</f>
        <v>7.173</v>
      </c>
      <c r="R5" s="10">
        <f>_xlfn.IFNA(VLOOKUP($A5,'B-EmEC'!$A:$DD,MATCH(R$1,'B-EmEC'!$A$1:$DD$1,0),FALSE),"")</f>
        <v>7.41</v>
      </c>
      <c r="S5" s="10" t="str">
        <f>_xlfn.IFNA(VLOOKUP($A5,'B-EmEC'!$A:$DD,MATCH(S$1,'B-EmEC'!$A$1:$DD$1,0),FALSE),"")</f>
        <v/>
      </c>
      <c r="T5" s="10">
        <f>_xlfn.IFNA(VLOOKUP($A5,'B-EmEC'!$A:$DD,MATCH(T$1,'B-EmEC'!$A$1:$DD$1,0),FALSE),"")</f>
        <v>7.4009999999999998</v>
      </c>
      <c r="U5" s="10">
        <f>_xlfn.IFNA(VLOOKUP($A5,'B-EmEC'!$A:$DD,MATCH(U$1,'B-EmEC'!$A$1:$DD$1,0),FALSE),"")</f>
        <v>7.3460000000000001</v>
      </c>
      <c r="V5" s="10">
        <f>_xlfn.IFNA(VLOOKUP($A5,'B-EmEC'!$A:$DD,MATCH(V$1,'B-EmEC'!$A$1:$DD$1,0),FALSE),"")</f>
        <v>7.1989999999999998</v>
      </c>
      <c r="W5" s="10">
        <f>_xlfn.IFNA(VLOOKUP($A5,'B-EmEC'!$A:$DD,MATCH(W$1,'B-EmEC'!$A$1:$DD$1,0),FALSE),"")</f>
        <v>6.4930000000000003</v>
      </c>
      <c r="X5" s="10">
        <f>_xlfn.IFNA(VLOOKUP($A5,'B-EmEC'!$A:$DD,MATCH(X$1,'B-EmEC'!$A$1:$DD$1,0),FALSE),"")</f>
        <v>7.7060000000000004</v>
      </c>
      <c r="Y5" s="10">
        <f>_xlfn.IFNA(VLOOKUP($A5,'B-EmEC'!$A:$DD,MATCH(Y$1,'B-EmEC'!$A$1:$DD$1,0),FALSE),"")</f>
        <v>8.24</v>
      </c>
      <c r="Z5" s="9">
        <f t="shared" si="0"/>
        <v>8.3450066721834748</v>
      </c>
      <c r="AA5" s="10">
        <f t="shared" si="1"/>
        <v>8.3627212836239764</v>
      </c>
      <c r="AB5" s="10">
        <f t="shared" si="2"/>
        <v>8.4547146070991097</v>
      </c>
      <c r="AC5" s="10">
        <f t="shared" si="3"/>
        <v>9.0736020252787366</v>
      </c>
      <c r="AD5" s="10">
        <f t="shared" si="4"/>
        <v>9.346857656983433</v>
      </c>
      <c r="AE5" s="10" t="str">
        <f t="shared" si="5"/>
        <v/>
      </c>
      <c r="AF5" s="10">
        <f t="shared" si="6"/>
        <v>9.4009999999999998</v>
      </c>
      <c r="AG5" s="10">
        <f t="shared" si="7"/>
        <v>9.3460000000000001</v>
      </c>
      <c r="AH5" s="10">
        <f t="shared" si="8"/>
        <v>9.1730996925771588</v>
      </c>
      <c r="AI5" s="10">
        <f t="shared" si="9"/>
        <v>8.1145597665050531</v>
      </c>
      <c r="AJ5" s="10">
        <f t="shared" si="10"/>
        <v>9.4214553379066892</v>
      </c>
      <c r="AK5" s="10">
        <f t="shared" si="11"/>
        <v>9.2077774704394386</v>
      </c>
      <c r="AL5" s="356">
        <f t="shared" si="12"/>
        <v>8.3450066721834748</v>
      </c>
      <c r="AM5" s="357">
        <f t="shared" si="13"/>
        <v>9.346857656983433</v>
      </c>
      <c r="AN5" s="357">
        <f t="shared" si="14"/>
        <v>9.4009999999999998</v>
      </c>
      <c r="AO5" s="357">
        <f t="shared" si="15"/>
        <v>9.4214553379066892</v>
      </c>
      <c r="AP5" s="12">
        <f t="shared" si="16"/>
        <v>8.3450066721834748</v>
      </c>
      <c r="AQ5" s="11">
        <f t="shared" si="17"/>
        <v>8.809473893246313</v>
      </c>
      <c r="AR5" s="11">
        <f t="shared" si="18"/>
        <v>9.0086648647705534</v>
      </c>
      <c r="AS5" s="11">
        <f t="shared" si="19"/>
        <v>9.3146164041730639</v>
      </c>
      <c r="AT5" s="27">
        <f t="shared" si="20"/>
        <v>0.17633153766927917</v>
      </c>
      <c r="AU5" s="10">
        <f t="shared" si="21"/>
        <v>0.18988626371483672</v>
      </c>
      <c r="AV5" s="10">
        <f t="shared" si="22"/>
        <v>0.26027698619350514</v>
      </c>
      <c r="AW5" s="10">
        <f t="shared" si="23"/>
        <v>0.73383235796347335</v>
      </c>
      <c r="AX5" s="10">
        <f t="shared" si="24"/>
        <v>0.94291993747958702</v>
      </c>
      <c r="AY5" s="10" t="str">
        <f t="shared" si="25"/>
        <v/>
      </c>
      <c r="AZ5" s="10">
        <f t="shared" si="26"/>
        <v>0.98434814658928627</v>
      </c>
      <c r="BA5" s="10">
        <f t="shared" si="27"/>
        <v>0.94226368230342705</v>
      </c>
      <c r="BB5" s="10">
        <f t="shared" si="28"/>
        <v>0.8099651947988693</v>
      </c>
      <c r="BC5" s="10">
        <f t="shared" si="29"/>
        <v>0</v>
      </c>
      <c r="BD5" s="10">
        <f t="shared" si="30"/>
        <v>1</v>
      </c>
      <c r="BE5" s="10">
        <f t="shared" si="31"/>
        <v>0.83649966214356164</v>
      </c>
      <c r="BF5" s="21">
        <f t="shared" si="32"/>
        <v>0.17633153766927917</v>
      </c>
      <c r="BG5" s="11">
        <f t="shared" si="33"/>
        <v>0.94291993747958702</v>
      </c>
      <c r="BH5" s="11">
        <f t="shared" si="34"/>
        <v>0.98434814658928627</v>
      </c>
      <c r="BI5" s="11">
        <f t="shared" si="35"/>
        <v>1</v>
      </c>
      <c r="BJ5" s="12">
        <f t="shared" si="36"/>
        <v>0.17633153766927917</v>
      </c>
      <c r="BK5" s="11">
        <f t="shared" si="37"/>
        <v>0.53172888633785054</v>
      </c>
      <c r="BL5" s="11">
        <f t="shared" si="38"/>
        <v>0.68414425592289563</v>
      </c>
      <c r="BM5" s="11">
        <f t="shared" si="39"/>
        <v>0.91824983107178082</v>
      </c>
      <c r="BN5" s="12">
        <f t="shared" si="40"/>
        <v>2.0455337906689408E-2</v>
      </c>
      <c r="BO5" s="13" t="str" cm="1">
        <f t="array" ref="BO5">INDEX($AL$1:$AO$1,0,MATCH(MAX($AL5:$AO5),$AL5:$AO5,0))</f>
        <v>B-G12/13-Log
EmEC-MAX</v>
      </c>
    </row>
    <row r="6" spans="1:67" s="13" customFormat="1" x14ac:dyDescent="0.2">
      <c r="A6" s="16" t="s">
        <v>89</v>
      </c>
      <c r="B6" s="12" t="str">
        <f>_xlfn.IFNA(VLOOKUP($A6,'B-EmEC'!$A:$DD,MATCH(B$1,'B-EmEC'!$A$1:$DD$1,0),FALSE),"")</f>
        <v/>
      </c>
      <c r="C6" s="11">
        <f>_xlfn.IFNA(VLOOKUP($A6,'B-EmEC'!$A:$DD,MATCH(C$1,'B-EmEC'!$A$1:$DD$1,0),FALSE),"")</f>
        <v>81.332611050920903</v>
      </c>
      <c r="D6" s="11">
        <f>_xlfn.IFNA(VLOOKUP($A6,'B-EmEC'!$A:$DD,MATCH(D$1,'B-EmEC'!$A$1:$DD$1,0),FALSE),"")</f>
        <v>59.699094361671044</v>
      </c>
      <c r="E6" s="11">
        <f>_xlfn.IFNA(VLOOKUP($A6,'B-EmEC'!$A:$DD,MATCH(E$1,'B-EmEC'!$A$1:$DD$1,0),FALSE),"")</f>
        <v>53.763440860215056</v>
      </c>
      <c r="F6" s="11">
        <f>_xlfn.IFNA(VLOOKUP($A6,'B-EmEC'!$A:$DD,MATCH(F$1,'B-EmEC'!$A$1:$DD$1,0),FALSE),"")</f>
        <v>81.209546925566343</v>
      </c>
      <c r="G6" s="11">
        <f>_xlfn.IFNA(VLOOKUP($A6,'B-EmEC'!$A:$DD,MATCH(G$1,'B-EmEC'!$A$1:$DD$1,0),FALSE),"")</f>
        <v>57.308584686774942</v>
      </c>
      <c r="H6" s="11" t="str">
        <f>_xlfn.IFNA(VLOOKUP($A6,'B-EmEC'!$A:$DD,MATCH(H$1,'B-EmEC'!$A$1:$DD$1,0),FALSE),"")</f>
        <v/>
      </c>
      <c r="I6" s="11" t="str">
        <f>_xlfn.IFNA(VLOOKUP($A6,'B-EmEC'!$A:$DD,MATCH(I$1,'B-EmEC'!$A$1:$DD$1,0),FALSE),"")</f>
        <v/>
      </c>
      <c r="J6" s="11" t="str">
        <f>_xlfn.IFNA(VLOOKUP($A6,'B-EmEC'!$A:$DD,MATCH(J$1,'B-EmEC'!$A$1:$DD$1,0),FALSE),"")</f>
        <v/>
      </c>
      <c r="K6" s="11">
        <f>_xlfn.IFNA(VLOOKUP($A6,'B-EmEC'!$A:$DD,MATCH(K$1,'B-EmEC'!$A$1:$DD$1,0),FALSE),"")</f>
        <v>66.007497656982196</v>
      </c>
      <c r="L6" s="11" t="str">
        <f>_xlfn.IFNA(VLOOKUP($A6,'B-EmEC'!$A:$DD,MATCH(L$1,'B-EmEC'!$A$1:$DD$1,0),FALSE),"")</f>
        <v/>
      </c>
      <c r="M6" s="11" t="str">
        <f>_xlfn.IFNA(VLOOKUP($A6,'B-EmEC'!$A:$DD,MATCH(M$1,'B-EmEC'!$A$1:$DD$1,0),FALSE),"")</f>
        <v/>
      </c>
      <c r="N6" s="9" t="str">
        <f>_xlfn.IFNA(VLOOKUP($A6,'B-EmEC'!$A:$DD,MATCH(N$1,'B-EmEC'!$A$1:$DD$1,0),FALSE),"")</f>
        <v/>
      </c>
      <c r="O6" s="10">
        <f>_xlfn.IFNA(VLOOKUP($A6,'B-EmEC'!$A:$DD,MATCH(O$1,'B-EmEC'!$A$1:$DD$1,0),FALSE),"")</f>
        <v>9.1649999999999991</v>
      </c>
      <c r="P6" s="10">
        <f>_xlfn.IFNA(VLOOKUP($A6,'B-EmEC'!$A:$DD,MATCH(P$1,'B-EmEC'!$A$1:$DD$1,0),FALSE),"")</f>
        <v>9.5210000000000008</v>
      </c>
      <c r="Q6" s="10">
        <f>_xlfn.IFNA(VLOOKUP($A6,'B-EmEC'!$A:$DD,MATCH(Q$1,'B-EmEC'!$A$1:$DD$1,0),FALSE),"")</f>
        <v>9.1669999999999998</v>
      </c>
      <c r="R6" s="10">
        <f>_xlfn.IFNA(VLOOKUP($A6,'B-EmEC'!$A:$DD,MATCH(R$1,'B-EmEC'!$A$1:$DD$1,0),FALSE),"")</f>
        <v>9.4390000000000001</v>
      </c>
      <c r="S6" s="10">
        <f>_xlfn.IFNA(VLOOKUP($A6,'B-EmEC'!$A:$DD,MATCH(S$1,'B-EmEC'!$A$1:$DD$1,0),FALSE),"")</f>
        <v>8.8109999999999999</v>
      </c>
      <c r="T6" s="10" t="str">
        <f>_xlfn.IFNA(VLOOKUP($A6,'B-EmEC'!$A:$DD,MATCH(T$1,'B-EmEC'!$A$1:$DD$1,0),FALSE),"")</f>
        <v/>
      </c>
      <c r="U6" s="10" t="str">
        <f>_xlfn.IFNA(VLOOKUP($A6,'B-EmEC'!$A:$DD,MATCH(U$1,'B-EmEC'!$A$1:$DD$1,0),FALSE),"")</f>
        <v/>
      </c>
      <c r="V6" s="10" t="str">
        <f>_xlfn.IFNA(VLOOKUP($A6,'B-EmEC'!$A:$DD,MATCH(V$1,'B-EmEC'!$A$1:$DD$1,0),FALSE),"")</f>
        <v/>
      </c>
      <c r="W6" s="10">
        <f>_xlfn.IFNA(VLOOKUP($A6,'B-EmEC'!$A:$DD,MATCH(W$1,'B-EmEC'!$A$1:$DD$1,0),FALSE),"")</f>
        <v>9.4410000000000007</v>
      </c>
      <c r="X6" s="10" t="str">
        <f>_xlfn.IFNA(VLOOKUP($A6,'B-EmEC'!$A:$DD,MATCH(X$1,'B-EmEC'!$A$1:$DD$1,0),FALSE),"")</f>
        <v/>
      </c>
      <c r="Y6" s="10" t="str">
        <f>_xlfn.IFNA(VLOOKUP($A6,'B-EmEC'!$A:$DD,MATCH(Y$1,'B-EmEC'!$A$1:$DD$1,0),FALSE),"")</f>
        <v/>
      </c>
      <c r="Z6" s="9" t="str">
        <f t="shared" si="0"/>
        <v/>
      </c>
      <c r="AA6" s="10">
        <f t="shared" si="1"/>
        <v>11.075264714840474</v>
      </c>
      <c r="AB6" s="10">
        <f t="shared" si="2"/>
        <v>11.296967742909736</v>
      </c>
      <c r="AC6" s="10">
        <f t="shared" si="3"/>
        <v>10.897487055782085</v>
      </c>
      <c r="AD6" s="10">
        <f t="shared" si="4"/>
        <v>11.34860708753394</v>
      </c>
      <c r="AE6" s="10">
        <f t="shared" si="5"/>
        <v>10.569219683098934</v>
      </c>
      <c r="AF6" s="10" t="str">
        <f t="shared" si="6"/>
        <v/>
      </c>
      <c r="AG6" s="10" t="str">
        <f t="shared" si="7"/>
        <v/>
      </c>
      <c r="AH6" s="10" t="str">
        <f t="shared" si="8"/>
        <v/>
      </c>
      <c r="AI6" s="10">
        <f t="shared" si="9"/>
        <v>11.260593268967863</v>
      </c>
      <c r="AJ6" s="10" t="str">
        <f t="shared" si="10"/>
        <v/>
      </c>
      <c r="AK6" s="10" t="str">
        <f t="shared" si="11"/>
        <v/>
      </c>
      <c r="AL6" s="356" t="str">
        <f t="shared" si="12"/>
        <v/>
      </c>
      <c r="AM6" s="357">
        <f t="shared" si="13"/>
        <v>11.34860708753394</v>
      </c>
      <c r="AN6" s="357">
        <f t="shared" si="14"/>
        <v>11.260593268967863</v>
      </c>
      <c r="AO6" s="357" t="str">
        <f t="shared" si="15"/>
        <v/>
      </c>
      <c r="AP6" s="12" t="str">
        <f t="shared" si="16"/>
        <v/>
      </c>
      <c r="AQ6" s="11">
        <f t="shared" si="17"/>
        <v>11.037509256833035</v>
      </c>
      <c r="AR6" s="11">
        <f t="shared" si="18"/>
        <v>11.260593268967863</v>
      </c>
      <c r="AS6" s="11" t="str">
        <f t="shared" si="19"/>
        <v/>
      </c>
      <c r="AT6" s="27" t="str">
        <f t="shared" si="20"/>
        <v/>
      </c>
      <c r="AU6" s="10">
        <f t="shared" si="21"/>
        <v>0.64928561696269882</v>
      </c>
      <c r="AV6" s="10">
        <f t="shared" si="22"/>
        <v>0.93374367569920003</v>
      </c>
      <c r="AW6" s="10">
        <f t="shared" si="23"/>
        <v>0.42118639692556764</v>
      </c>
      <c r="AX6" s="10">
        <f t="shared" si="24"/>
        <v>1</v>
      </c>
      <c r="AY6" s="10">
        <f t="shared" si="25"/>
        <v>0</v>
      </c>
      <c r="AZ6" s="10" t="str">
        <f t="shared" si="26"/>
        <v/>
      </c>
      <c r="BA6" s="10" t="str">
        <f t="shared" si="27"/>
        <v/>
      </c>
      <c r="BB6" s="10" t="str">
        <f t="shared" si="28"/>
        <v/>
      </c>
      <c r="BC6" s="10">
        <f t="shared" si="29"/>
        <v>0.88707308064610013</v>
      </c>
      <c r="BD6" s="10" t="str">
        <f t="shared" si="30"/>
        <v/>
      </c>
      <c r="BE6" s="10" t="str">
        <f t="shared" si="31"/>
        <v/>
      </c>
      <c r="BF6" s="21" t="str">
        <f t="shared" si="32"/>
        <v/>
      </c>
      <c r="BG6" s="11">
        <f t="shared" si="33"/>
        <v>1</v>
      </c>
      <c r="BH6" s="11">
        <f t="shared" si="34"/>
        <v>0.88707308064610013</v>
      </c>
      <c r="BI6" s="11" t="str">
        <f t="shared" si="35"/>
        <v/>
      </c>
      <c r="BJ6" s="12" t="str">
        <f t="shared" si="36"/>
        <v/>
      </c>
      <c r="BK6" s="11">
        <f t="shared" si="37"/>
        <v>0.60084313791749333</v>
      </c>
      <c r="BL6" s="11">
        <f t="shared" si="38"/>
        <v>0.88707308064610013</v>
      </c>
      <c r="BM6" s="11" t="str">
        <f t="shared" si="39"/>
        <v/>
      </c>
      <c r="BN6" s="12">
        <f t="shared" si="40"/>
        <v>8.8013818566077262E-2</v>
      </c>
      <c r="BO6" s="13" t="str" cm="1">
        <f t="array" ref="BO6">INDEX($AL$1:$AO$1,0,MATCH(MAX($AL6:$AO6),$AL6:$AO6,0))</f>
        <v>B-Gi/o-Log
EmEC-MAX</v>
      </c>
    </row>
    <row r="7" spans="1:67" s="13" customFormat="1" x14ac:dyDescent="0.2">
      <c r="A7" s="8" t="s">
        <v>159</v>
      </c>
      <c r="B7" s="12" t="str">
        <f>_xlfn.IFNA(VLOOKUP($A7,'B-EmEC'!$A:$DD,MATCH(B$1,'B-EmEC'!$A$1:$DD$1,0),FALSE),"")</f>
        <v/>
      </c>
      <c r="C7" s="11">
        <f>_xlfn.IFNA(VLOOKUP($A7,'B-EmEC'!$A:$DD,MATCH(C$1,'B-EmEC'!$A$1:$DD$1,0),FALSE),"")</f>
        <v>6.4138678223185268</v>
      </c>
      <c r="D7" s="11">
        <f>_xlfn.IFNA(VLOOKUP($A7,'B-EmEC'!$A:$DD,MATCH(D$1,'B-EmEC'!$A$1:$DD$1,0),FALSE),"")</f>
        <v>3.7846917908267601</v>
      </c>
      <c r="E7" s="11">
        <f>_xlfn.IFNA(VLOOKUP($A7,'B-EmEC'!$A:$DD,MATCH(E$1,'B-EmEC'!$A$1:$DD$1,0),FALSE),"")</f>
        <v>23.04032258064516</v>
      </c>
      <c r="F7" s="11">
        <f>_xlfn.IFNA(VLOOKUP($A7,'B-EmEC'!$A:$DD,MATCH(F$1,'B-EmEC'!$A$1:$DD$1,0),FALSE),"")</f>
        <v>11.027508090614887</v>
      </c>
      <c r="G7" s="11">
        <f>_xlfn.IFNA(VLOOKUP($A7,'B-EmEC'!$A:$DD,MATCH(G$1,'B-EmEC'!$A$1:$DD$1,0),FALSE),"")</f>
        <v>26.618329466357309</v>
      </c>
      <c r="H7" s="11">
        <f>_xlfn.IFNA(VLOOKUP($A7,'B-EmEC'!$A:$DD,MATCH(H$1,'B-EmEC'!$A$1:$DD$1,0),FALSE),"")</f>
        <v>3.8977166510882628</v>
      </c>
      <c r="I7" s="11">
        <f>_xlfn.IFNA(VLOOKUP($A7,'B-EmEC'!$A:$DD,MATCH(I$1,'B-EmEC'!$A$1:$DD$1,0),FALSE),"")</f>
        <v>3.077466446903697</v>
      </c>
      <c r="J7" s="11">
        <f>_xlfn.IFNA(VLOOKUP($A7,'B-EmEC'!$A:$DD,MATCH(J$1,'B-EmEC'!$A$1:$DD$1,0),FALSE),"")</f>
        <v>2.8925440969592033</v>
      </c>
      <c r="K7" s="11">
        <f>_xlfn.IFNA(VLOOKUP($A7,'B-EmEC'!$A:$DD,MATCH(K$1,'B-EmEC'!$A$1:$DD$1,0),FALSE),"")</f>
        <v>18.52858481724461</v>
      </c>
      <c r="L7" s="11" t="str">
        <f>_xlfn.IFNA(VLOOKUP($A7,'B-EmEC'!$A:$DD,MATCH(L$1,'B-EmEC'!$A$1:$DD$1,0),FALSE),"")</f>
        <v/>
      </c>
      <c r="M7" s="11" t="str">
        <f>_xlfn.IFNA(VLOOKUP($A7,'B-EmEC'!$A:$DD,MATCH(M$1,'B-EmEC'!$A$1:$DD$1,0),FALSE),"")</f>
        <v/>
      </c>
      <c r="N7" s="9" t="str">
        <f>_xlfn.IFNA(VLOOKUP($A7,'B-EmEC'!$A:$DD,MATCH(N$1,'B-EmEC'!$A$1:$DD$1,0),FALSE),"")</f>
        <v/>
      </c>
      <c r="O7" s="10">
        <f>_xlfn.IFNA(VLOOKUP($A7,'B-EmEC'!$A:$DD,MATCH(O$1,'B-EmEC'!$A$1:$DD$1,0),FALSE),"")</f>
        <v>6.2850000000000001</v>
      </c>
      <c r="P7" s="10">
        <f>_xlfn.IFNA(VLOOKUP($A7,'B-EmEC'!$A:$DD,MATCH(P$1,'B-EmEC'!$A$1:$DD$1,0),FALSE),"")</f>
        <v>6.5380000000000003</v>
      </c>
      <c r="Q7" s="10">
        <f>_xlfn.IFNA(VLOOKUP($A7,'B-EmEC'!$A:$DD,MATCH(Q$1,'B-EmEC'!$A$1:$DD$1,0),FALSE),"")</f>
        <v>5.9429999999999996</v>
      </c>
      <c r="R7" s="10">
        <f>_xlfn.IFNA(VLOOKUP($A7,'B-EmEC'!$A:$DD,MATCH(R$1,'B-EmEC'!$A$1:$DD$1,0),FALSE),"")</f>
        <v>6.3680000000000003</v>
      </c>
      <c r="S7" s="10">
        <f>_xlfn.IFNA(VLOOKUP($A7,'B-EmEC'!$A:$DD,MATCH(S$1,'B-EmEC'!$A$1:$DD$1,0),FALSE),"")</f>
        <v>6.0350000000000001</v>
      </c>
      <c r="T7" s="10">
        <f>_xlfn.IFNA(VLOOKUP($A7,'B-EmEC'!$A:$DD,MATCH(T$1,'B-EmEC'!$A$1:$DD$1,0),FALSE),"")</f>
        <v>6.4020000000000001</v>
      </c>
      <c r="U7" s="10">
        <f>_xlfn.IFNA(VLOOKUP($A7,'B-EmEC'!$A:$DD,MATCH(U$1,'B-EmEC'!$A$1:$DD$1,0),FALSE),"")</f>
        <v>6.4340000000000002</v>
      </c>
      <c r="V7" s="10">
        <f>_xlfn.IFNA(VLOOKUP($A7,'B-EmEC'!$A:$DD,MATCH(V$1,'B-EmEC'!$A$1:$DD$1,0),FALSE),"")</f>
        <v>6.2859999999999996</v>
      </c>
      <c r="W7" s="10">
        <f>_xlfn.IFNA(VLOOKUP($A7,'B-EmEC'!$A:$DD,MATCH(W$1,'B-EmEC'!$A$1:$DD$1,0),FALSE),"")</f>
        <v>6.0759999999999996</v>
      </c>
      <c r="X7" s="10" t="str">
        <f>_xlfn.IFNA(VLOOKUP($A7,'B-EmEC'!$A:$DD,MATCH(X$1,'B-EmEC'!$A$1:$DD$1,0),FALSE),"")</f>
        <v/>
      </c>
      <c r="Y7" s="10" t="str">
        <f>_xlfn.IFNA(VLOOKUP($A7,'B-EmEC'!$A:$DD,MATCH(Y$1,'B-EmEC'!$A$1:$DD$1,0),FALSE),"")</f>
        <v/>
      </c>
      <c r="Z7" s="9" t="str">
        <f t="shared" si="0"/>
        <v/>
      </c>
      <c r="AA7" s="10">
        <f t="shared" si="1"/>
        <v>7.0921200056970086</v>
      </c>
      <c r="AB7" s="10">
        <f t="shared" si="2"/>
        <v>7.1160305181839671</v>
      </c>
      <c r="AC7" s="10">
        <f t="shared" si="3"/>
        <v>7.3054885552205082</v>
      </c>
      <c r="AD7" s="10">
        <f t="shared" si="4"/>
        <v>7.4104773850818768</v>
      </c>
      <c r="AE7" s="10">
        <f t="shared" si="5"/>
        <v>7.4601807962059654</v>
      </c>
      <c r="AF7" s="10">
        <f t="shared" si="6"/>
        <v>6.9928102644015135</v>
      </c>
      <c r="AG7" s="10">
        <f t="shared" si="7"/>
        <v>6.9221933265898654</v>
      </c>
      <c r="AH7" s="10">
        <f t="shared" si="8"/>
        <v>6.7472799885123171</v>
      </c>
      <c r="AI7" s="10">
        <f t="shared" si="9"/>
        <v>7.3438422498892031</v>
      </c>
      <c r="AJ7" s="10" t="str">
        <f t="shared" si="10"/>
        <v/>
      </c>
      <c r="AK7" s="10" t="str">
        <f t="shared" si="11"/>
        <v/>
      </c>
      <c r="AL7" s="356" t="str">
        <f t="shared" si="12"/>
        <v/>
      </c>
      <c r="AM7" s="357">
        <f t="shared" si="13"/>
        <v>7.4601807962059654</v>
      </c>
      <c r="AN7" s="357">
        <f t="shared" si="14"/>
        <v>7.3438422498892031</v>
      </c>
      <c r="AO7" s="357" t="str">
        <f t="shared" si="15"/>
        <v/>
      </c>
      <c r="AP7" s="12" t="str">
        <f t="shared" si="16"/>
        <v/>
      </c>
      <c r="AQ7" s="11">
        <f t="shared" si="17"/>
        <v>7.2768594520778649</v>
      </c>
      <c r="AR7" s="11">
        <f t="shared" si="18"/>
        <v>7.001531457348225</v>
      </c>
      <c r="AS7" s="11" t="str">
        <f t="shared" si="19"/>
        <v/>
      </c>
      <c r="AT7" s="27" t="str">
        <f t="shared" si="20"/>
        <v/>
      </c>
      <c r="AU7" s="10">
        <f t="shared" si="21"/>
        <v>0.48371388202000476</v>
      </c>
      <c r="AV7" s="10">
        <f t="shared" si="22"/>
        <v>0.51725362868449931</v>
      </c>
      <c r="AW7" s="10">
        <f t="shared" si="23"/>
        <v>0.78301014767270061</v>
      </c>
      <c r="AX7" s="10">
        <f t="shared" si="24"/>
        <v>0.93028004655389951</v>
      </c>
      <c r="AY7" s="10">
        <f t="shared" si="25"/>
        <v>1</v>
      </c>
      <c r="AZ7" s="10">
        <f t="shared" si="26"/>
        <v>0.34441015249165918</v>
      </c>
      <c r="BA7" s="10">
        <f t="shared" si="27"/>
        <v>0.24535438337266272</v>
      </c>
      <c r="BB7" s="10">
        <f t="shared" si="28"/>
        <v>0</v>
      </c>
      <c r="BC7" s="10">
        <f t="shared" si="29"/>
        <v>0.83680963037040634</v>
      </c>
      <c r="BD7" s="10" t="str">
        <f t="shared" si="30"/>
        <v/>
      </c>
      <c r="BE7" s="10" t="str">
        <f t="shared" si="31"/>
        <v/>
      </c>
      <c r="BF7" s="21" t="str">
        <f t="shared" si="32"/>
        <v/>
      </c>
      <c r="BG7" s="11">
        <f t="shared" si="33"/>
        <v>1</v>
      </c>
      <c r="BH7" s="11">
        <f t="shared" si="34"/>
        <v>0.83680963037040634</v>
      </c>
      <c r="BI7" s="11" t="str">
        <f t="shared" si="35"/>
        <v/>
      </c>
      <c r="BJ7" s="12" t="str">
        <f t="shared" si="36"/>
        <v/>
      </c>
      <c r="BK7" s="11">
        <f t="shared" si="37"/>
        <v>0.74285154098622086</v>
      </c>
      <c r="BL7" s="11">
        <f t="shared" si="38"/>
        <v>0.35664354155868205</v>
      </c>
      <c r="BM7" s="11" t="str">
        <f t="shared" si="39"/>
        <v/>
      </c>
      <c r="BN7" s="12">
        <f t="shared" si="40"/>
        <v>0.11633854631676233</v>
      </c>
      <c r="BO7" s="13" t="str" cm="1">
        <f t="array" ref="BO7">INDEX($AL$1:$AO$1,0,MATCH(MAX($AL7:$AO7),$AL7:$AO7,0))</f>
        <v>B-Gi/o-Log
EmEC-MAX</v>
      </c>
    </row>
    <row r="8" spans="1:67" s="13" customFormat="1" x14ac:dyDescent="0.2">
      <c r="A8" s="8" t="s">
        <v>24</v>
      </c>
      <c r="B8" s="12">
        <f>_xlfn.IFNA(VLOOKUP($A8,'B-EmEC'!$A:$DD,MATCH(B$1,'B-EmEC'!$A$1:$DD$1,0),FALSE),"")</f>
        <v>55.404164115125539</v>
      </c>
      <c r="C8" s="11" t="str">
        <f>_xlfn.IFNA(VLOOKUP($A8,'B-EmEC'!$A:$DD,MATCH(C$1,'B-EmEC'!$A$1:$DD$1,0),FALSE),"")</f>
        <v/>
      </c>
      <c r="D8" s="11" t="str">
        <f>_xlfn.IFNA(VLOOKUP($A8,'B-EmEC'!$A:$DD,MATCH(D$1,'B-EmEC'!$A$1:$DD$1,0),FALSE),"")</f>
        <v/>
      </c>
      <c r="E8" s="11" t="str">
        <f>_xlfn.IFNA(VLOOKUP($A8,'B-EmEC'!$A:$DD,MATCH(E$1,'B-EmEC'!$A$1:$DD$1,0),FALSE),"")</f>
        <v/>
      </c>
      <c r="F8" s="11" t="str">
        <f>_xlfn.IFNA(VLOOKUP($A8,'B-EmEC'!$A:$DD,MATCH(F$1,'B-EmEC'!$A$1:$DD$1,0),FALSE),"")</f>
        <v/>
      </c>
      <c r="G8" s="11">
        <f>_xlfn.IFNA(VLOOKUP($A8,'B-EmEC'!$A:$DD,MATCH(G$1,'B-EmEC'!$A$1:$DD$1,0),FALSE),"")</f>
        <v>4.0487238979118327</v>
      </c>
      <c r="H8" s="11" t="str">
        <f>_xlfn.IFNA(VLOOKUP($A8,'B-EmEC'!$A:$DD,MATCH(H$1,'B-EmEC'!$A$1:$DD$1,0),FALSE),"")</f>
        <v/>
      </c>
      <c r="I8" s="11" t="str">
        <f>_xlfn.IFNA(VLOOKUP($A8,'B-EmEC'!$A:$DD,MATCH(I$1,'B-EmEC'!$A$1:$DD$1,0),FALSE),"")</f>
        <v/>
      </c>
      <c r="J8" s="11" t="str">
        <f>_xlfn.IFNA(VLOOKUP($A8,'B-EmEC'!$A:$DD,MATCH(J$1,'B-EmEC'!$A$1:$DD$1,0),FALSE),"")</f>
        <v/>
      </c>
      <c r="K8" s="11">
        <f>_xlfn.IFNA(VLOOKUP($A8,'B-EmEC'!$A:$DD,MATCH(K$1,'B-EmEC'!$A$1:$DD$1,0),FALSE),"")</f>
        <v>64.086223055295221</v>
      </c>
      <c r="L8" s="11" t="str">
        <f>_xlfn.IFNA(VLOOKUP($A8,'B-EmEC'!$A:$DD,MATCH(L$1,'B-EmEC'!$A$1:$DD$1,0),FALSE),"")</f>
        <v/>
      </c>
      <c r="M8" s="11">
        <f>_xlfn.IFNA(VLOOKUP($A8,'B-EmEC'!$A:$DD,MATCH(M$1,'B-EmEC'!$A$1:$DD$1,0),FALSE),"")</f>
        <v>10.134522798074197</v>
      </c>
      <c r="N8" s="9">
        <f>_xlfn.IFNA(VLOOKUP($A8,'B-EmEC'!$A:$DD,MATCH(N$1,'B-EmEC'!$A$1:$DD$1,0),FALSE),"")</f>
        <v>8.1980000000000004</v>
      </c>
      <c r="O8" s="10" t="str">
        <f>_xlfn.IFNA(VLOOKUP($A8,'B-EmEC'!$A:$DD,MATCH(O$1,'B-EmEC'!$A$1:$DD$1,0),FALSE),"")</f>
        <v/>
      </c>
      <c r="P8" s="10" t="str">
        <f>_xlfn.IFNA(VLOOKUP($A8,'B-EmEC'!$A:$DD,MATCH(P$1,'B-EmEC'!$A$1:$DD$1,0),FALSE),"")</f>
        <v/>
      </c>
      <c r="Q8" s="10" t="str">
        <f>_xlfn.IFNA(VLOOKUP($A8,'B-EmEC'!$A:$DD,MATCH(Q$1,'B-EmEC'!$A$1:$DD$1,0),FALSE),"")</f>
        <v/>
      </c>
      <c r="R8" s="10" t="str">
        <f>_xlfn.IFNA(VLOOKUP($A8,'B-EmEC'!$A:$DD,MATCH(R$1,'B-EmEC'!$A$1:$DD$1,0),FALSE),"")</f>
        <v/>
      </c>
      <c r="S8" s="10">
        <f>_xlfn.IFNA(VLOOKUP($A8,'B-EmEC'!$A:$DD,MATCH(S$1,'B-EmEC'!$A$1:$DD$1,0),FALSE),"")</f>
        <v>7.54</v>
      </c>
      <c r="T8" s="10" t="str">
        <f>_xlfn.IFNA(VLOOKUP($A8,'B-EmEC'!$A:$DD,MATCH(T$1,'B-EmEC'!$A$1:$DD$1,0),FALSE),"")</f>
        <v/>
      </c>
      <c r="U8" s="10" t="str">
        <f>_xlfn.IFNA(VLOOKUP($A8,'B-EmEC'!$A:$DD,MATCH(U$1,'B-EmEC'!$A$1:$DD$1,0),FALSE),"")</f>
        <v/>
      </c>
      <c r="V8" s="10" t="str">
        <f>_xlfn.IFNA(VLOOKUP($A8,'B-EmEC'!$A:$DD,MATCH(V$1,'B-EmEC'!$A$1:$DD$1,0),FALSE),"")</f>
        <v/>
      </c>
      <c r="W8" s="10">
        <f>_xlfn.IFNA(VLOOKUP($A8,'B-EmEC'!$A:$DD,MATCH(W$1,'B-EmEC'!$A$1:$DD$1,0),FALSE),"")</f>
        <v>8.2520000000000007</v>
      </c>
      <c r="X8" s="10" t="str">
        <f>_xlfn.IFNA(VLOOKUP($A8,'B-EmEC'!$A:$DD,MATCH(X$1,'B-EmEC'!$A$1:$DD$1,0),FALSE),"")</f>
        <v/>
      </c>
      <c r="Y8" s="10">
        <f>_xlfn.IFNA(VLOOKUP($A8,'B-EmEC'!$A:$DD,MATCH(Y$1,'B-EmEC'!$A$1:$DD$1,0),FALSE),"")</f>
        <v>5.7249999999999996</v>
      </c>
      <c r="Z8" s="9">
        <f t="shared" si="0"/>
        <v>9.9415424070435705</v>
      </c>
      <c r="AA8" s="10" t="str">
        <f t="shared" si="1"/>
        <v/>
      </c>
      <c r="AB8" s="10" t="str">
        <f t="shared" si="2"/>
        <v/>
      </c>
      <c r="AC8" s="10" t="str">
        <f t="shared" si="3"/>
        <v/>
      </c>
      <c r="AD8" s="10" t="str">
        <f t="shared" si="4"/>
        <v/>
      </c>
      <c r="AE8" s="10">
        <f t="shared" si="5"/>
        <v>8.1473181611344678</v>
      </c>
      <c r="AF8" s="10" t="str">
        <f t="shared" si="6"/>
        <v/>
      </c>
      <c r="AG8" s="10" t="str">
        <f t="shared" si="7"/>
        <v/>
      </c>
      <c r="AH8" s="10" t="str">
        <f t="shared" si="8"/>
        <v/>
      </c>
      <c r="AI8" s="10">
        <f t="shared" si="9"/>
        <v>10.058764677036107</v>
      </c>
      <c r="AJ8" s="10" t="str">
        <f t="shared" si="10"/>
        <v/>
      </c>
      <c r="AK8" s="10">
        <f t="shared" si="11"/>
        <v>6.730803303986864</v>
      </c>
      <c r="AL8" s="356">
        <f t="shared" si="12"/>
        <v>9.9415424070435705</v>
      </c>
      <c r="AM8" s="357">
        <f t="shared" si="13"/>
        <v>8.1473181611344678</v>
      </c>
      <c r="AN8" s="357">
        <f t="shared" si="14"/>
        <v>10.058764677036107</v>
      </c>
      <c r="AO8" s="357">
        <f t="shared" si="15"/>
        <v>6.730803303986864</v>
      </c>
      <c r="AP8" s="12">
        <f t="shared" si="16"/>
        <v>9.9415424070435705</v>
      </c>
      <c r="AQ8" s="11">
        <f t="shared" si="17"/>
        <v>8.1473181611344678</v>
      </c>
      <c r="AR8" s="11">
        <f t="shared" si="18"/>
        <v>10.058764677036107</v>
      </c>
      <c r="AS8" s="11">
        <f t="shared" si="19"/>
        <v>6.730803303986864</v>
      </c>
      <c r="AT8" s="27">
        <f t="shared" si="20"/>
        <v>0.96477655331524115</v>
      </c>
      <c r="AU8" s="10" t="str">
        <f t="shared" si="21"/>
        <v/>
      </c>
      <c r="AV8" s="10" t="str">
        <f t="shared" si="22"/>
        <v/>
      </c>
      <c r="AW8" s="10" t="str">
        <f t="shared" si="23"/>
        <v/>
      </c>
      <c r="AX8" s="10" t="str">
        <f t="shared" si="24"/>
        <v/>
      </c>
      <c r="AY8" s="10">
        <f t="shared" si="25"/>
        <v>0.42564041416433951</v>
      </c>
      <c r="AZ8" s="10" t="str">
        <f t="shared" si="26"/>
        <v/>
      </c>
      <c r="BA8" s="10" t="str">
        <f t="shared" si="27"/>
        <v/>
      </c>
      <c r="BB8" s="10" t="str">
        <f t="shared" si="28"/>
        <v/>
      </c>
      <c r="BC8" s="10">
        <f t="shared" si="29"/>
        <v>1</v>
      </c>
      <c r="BD8" s="10" t="str">
        <f t="shared" si="30"/>
        <v/>
      </c>
      <c r="BE8" s="10">
        <f t="shared" si="31"/>
        <v>0</v>
      </c>
      <c r="BF8" s="21">
        <f t="shared" si="32"/>
        <v>0.96477655331524115</v>
      </c>
      <c r="BG8" s="11">
        <f t="shared" si="33"/>
        <v>0.42564041416433951</v>
      </c>
      <c r="BH8" s="11">
        <f t="shared" si="34"/>
        <v>1</v>
      </c>
      <c r="BI8" s="11">
        <f t="shared" si="35"/>
        <v>0</v>
      </c>
      <c r="BJ8" s="12">
        <f t="shared" si="36"/>
        <v>0.96477655331524115</v>
      </c>
      <c r="BK8" s="11">
        <f t="shared" si="37"/>
        <v>0.42564041416433951</v>
      </c>
      <c r="BL8" s="11">
        <f t="shared" si="38"/>
        <v>1</v>
      </c>
      <c r="BM8" s="11">
        <f t="shared" si="39"/>
        <v>0</v>
      </c>
      <c r="BN8" s="12">
        <f t="shared" si="40"/>
        <v>0.11722226999253671</v>
      </c>
      <c r="BO8" s="13" t="str" cm="1">
        <f t="array" ref="BO8">INDEX($AL$1:$AO$1,0,MATCH(MAX($AL8:$AO8),$AL8:$AO8,0))</f>
        <v>B-Gq/11-Log
EmEC-MAX</v>
      </c>
    </row>
    <row r="9" spans="1:67" s="13" customFormat="1" x14ac:dyDescent="0.2">
      <c r="A9" s="16" t="s">
        <v>67</v>
      </c>
      <c r="B9" s="12" t="str">
        <f>_xlfn.IFNA(VLOOKUP($A9,'B-EmEC'!$A:$DD,MATCH(B$1,'B-EmEC'!$A$1:$DD$1,0),FALSE),"")</f>
        <v/>
      </c>
      <c r="C9" s="11">
        <f>_xlfn.IFNA(VLOOKUP($A9,'B-EmEC'!$A:$DD,MATCH(C$1,'B-EmEC'!$A$1:$DD$1,0),FALSE),"")</f>
        <v>10.266522210184181</v>
      </c>
      <c r="D9" s="11">
        <f>_xlfn.IFNA(VLOOKUP($A9,'B-EmEC'!$A:$DD,MATCH(D$1,'B-EmEC'!$A$1:$DD$1,0),FALSE),"")</f>
        <v>9.5968448729184921</v>
      </c>
      <c r="E9" s="11">
        <f>_xlfn.IFNA(VLOOKUP($A9,'B-EmEC'!$A:$DD,MATCH(E$1,'B-EmEC'!$A$1:$DD$1,0),FALSE),"")</f>
        <v>21.85483870967742</v>
      </c>
      <c r="F9" s="11">
        <f>_xlfn.IFNA(VLOOKUP($A9,'B-EmEC'!$A:$DD,MATCH(F$1,'B-EmEC'!$A$1:$DD$1,0),FALSE),"")</f>
        <v>32.564724919093855</v>
      </c>
      <c r="G9" s="11">
        <f>_xlfn.IFNA(VLOOKUP($A9,'B-EmEC'!$A:$DD,MATCH(G$1,'B-EmEC'!$A$1:$DD$1,0),FALSE),"")</f>
        <v>9.3735498839907194</v>
      </c>
      <c r="H9" s="11">
        <f>_xlfn.IFNA(VLOOKUP($A9,'B-EmEC'!$A:$DD,MATCH(H$1,'B-EmEC'!$A$1:$DD$1,0),FALSE),"")</f>
        <v>22.833489117372146</v>
      </c>
      <c r="I9" s="11">
        <f>_xlfn.IFNA(VLOOKUP($A9,'B-EmEC'!$A:$DD,MATCH(I$1,'B-EmEC'!$A$1:$DD$1,0),FALSE),"")</f>
        <v>23.710854720979516</v>
      </c>
      <c r="J9" s="11">
        <f>_xlfn.IFNA(VLOOKUP($A9,'B-EmEC'!$A:$DD,MATCH(J$1,'B-EmEC'!$A$1:$DD$1,0),FALSE),"")</f>
        <v>17.508927605237531</v>
      </c>
      <c r="K9" s="11">
        <f>_xlfn.IFNA(VLOOKUP($A9,'B-EmEC'!$A:$DD,MATCH(K$1,'B-EmEC'!$A$1:$DD$1,0),FALSE),"")</f>
        <v>7.3964386129334585</v>
      </c>
      <c r="L9" s="11" t="str">
        <f>_xlfn.IFNA(VLOOKUP($A9,'B-EmEC'!$A:$DD,MATCH(L$1,'B-EmEC'!$A$1:$DD$1,0),FALSE),"")</f>
        <v/>
      </c>
      <c r="M9" s="11" t="str">
        <f>_xlfn.IFNA(VLOOKUP($A9,'B-EmEC'!$A:$DD,MATCH(M$1,'B-EmEC'!$A$1:$DD$1,0),FALSE),"")</f>
        <v/>
      </c>
      <c r="N9" s="9" t="str">
        <f>_xlfn.IFNA(VLOOKUP($A9,'B-EmEC'!$A:$DD,MATCH(N$1,'B-EmEC'!$A$1:$DD$1,0),FALSE),"")</f>
        <v/>
      </c>
      <c r="O9" s="10">
        <f>_xlfn.IFNA(VLOOKUP($A9,'B-EmEC'!$A:$DD,MATCH(O$1,'B-EmEC'!$A$1:$DD$1,0),FALSE),"")</f>
        <v>6.6429999999999998</v>
      </c>
      <c r="P9" s="10">
        <f>_xlfn.IFNA(VLOOKUP($A9,'B-EmEC'!$A:$DD,MATCH(P$1,'B-EmEC'!$A$1:$DD$1,0),FALSE),"")</f>
        <v>6.7530000000000001</v>
      </c>
      <c r="Q9" s="10">
        <f>_xlfn.IFNA(VLOOKUP($A9,'B-EmEC'!$A:$DD,MATCH(Q$1,'B-EmEC'!$A$1:$DD$1,0),FALSE),"")</f>
        <v>6.7039999999999997</v>
      </c>
      <c r="R9" s="10">
        <f>_xlfn.IFNA(VLOOKUP($A9,'B-EmEC'!$A:$DD,MATCH(R$1,'B-EmEC'!$A$1:$DD$1,0),FALSE),"")</f>
        <v>6.7750000000000004</v>
      </c>
      <c r="S9" s="10">
        <f>_xlfn.IFNA(VLOOKUP($A9,'B-EmEC'!$A:$DD,MATCH(S$1,'B-EmEC'!$A$1:$DD$1,0),FALSE),"")</f>
        <v>6.9279999999999999</v>
      </c>
      <c r="T9" s="10">
        <f>_xlfn.IFNA(VLOOKUP($A9,'B-EmEC'!$A:$DD,MATCH(T$1,'B-EmEC'!$A$1:$DD$1,0),FALSE),"")</f>
        <v>6.9050000000000002</v>
      </c>
      <c r="U9" s="10">
        <f>_xlfn.IFNA(VLOOKUP($A9,'B-EmEC'!$A:$DD,MATCH(U$1,'B-EmEC'!$A$1:$DD$1,0),FALSE),"")</f>
        <v>6.8049999999999997</v>
      </c>
      <c r="V9" s="10">
        <f>_xlfn.IFNA(VLOOKUP($A9,'B-EmEC'!$A:$DD,MATCH(V$1,'B-EmEC'!$A$1:$DD$1,0),FALSE),"")</f>
        <v>6.883</v>
      </c>
      <c r="W9" s="10">
        <f>_xlfn.IFNA(VLOOKUP($A9,'B-EmEC'!$A:$DD,MATCH(W$1,'B-EmEC'!$A$1:$DD$1,0),FALSE),"")</f>
        <v>7.5359999999999996</v>
      </c>
      <c r="X9" s="10" t="str">
        <f>_xlfn.IFNA(VLOOKUP($A9,'B-EmEC'!$A:$DD,MATCH(X$1,'B-EmEC'!$A$1:$DD$1,0),FALSE),"")</f>
        <v/>
      </c>
      <c r="Y9" s="10" t="str">
        <f>_xlfn.IFNA(VLOOKUP($A9,'B-EmEC'!$A:$DD,MATCH(Y$1,'B-EmEC'!$A$1:$DD$1,0),FALSE),"")</f>
        <v/>
      </c>
      <c r="Z9" s="9" t="str">
        <f t="shared" si="0"/>
        <v/>
      </c>
      <c r="AA9" s="10">
        <f t="shared" si="1"/>
        <v>7.6544233510248159</v>
      </c>
      <c r="AB9" s="10">
        <f t="shared" si="2"/>
        <v>7.7351284747579232</v>
      </c>
      <c r="AC9" s="10">
        <f t="shared" si="3"/>
        <v>8.0435476057121704</v>
      </c>
      <c r="AD9" s="10">
        <f t="shared" si="4"/>
        <v>8.2877474139510916</v>
      </c>
      <c r="AE9" s="10">
        <f t="shared" si="5"/>
        <v>7.899904094949874</v>
      </c>
      <c r="AF9" s="10">
        <f t="shared" si="6"/>
        <v>8.2635722798056523</v>
      </c>
      <c r="AG9" s="10">
        <f t="shared" si="7"/>
        <v>8.179947209562938</v>
      </c>
      <c r="AH9" s="10">
        <f t="shared" si="8"/>
        <v>8.1262595470320331</v>
      </c>
      <c r="AI9" s="10">
        <f t="shared" si="9"/>
        <v>8.4050226571556834</v>
      </c>
      <c r="AJ9" s="10" t="str">
        <f t="shared" si="10"/>
        <v/>
      </c>
      <c r="AK9" s="10" t="str">
        <f t="shared" si="11"/>
        <v/>
      </c>
      <c r="AL9" s="356" t="str">
        <f t="shared" si="12"/>
        <v/>
      </c>
      <c r="AM9" s="357">
        <f t="shared" si="13"/>
        <v>8.2877474139510916</v>
      </c>
      <c r="AN9" s="357">
        <f t="shared" si="14"/>
        <v>8.4050226571556834</v>
      </c>
      <c r="AO9" s="357" t="str">
        <f t="shared" si="15"/>
        <v/>
      </c>
      <c r="AP9" s="12" t="str">
        <f t="shared" si="16"/>
        <v/>
      </c>
      <c r="AQ9" s="11">
        <f t="shared" si="17"/>
        <v>7.9241501880791745</v>
      </c>
      <c r="AR9" s="11">
        <f t="shared" si="18"/>
        <v>8.2437004233890772</v>
      </c>
      <c r="AS9" s="11" t="str">
        <f t="shared" si="19"/>
        <v/>
      </c>
      <c r="AT9" s="27" t="str">
        <f t="shared" si="20"/>
        <v/>
      </c>
      <c r="AU9" s="10">
        <f t="shared" si="21"/>
        <v>0</v>
      </c>
      <c r="AV9" s="10">
        <f t="shared" si="22"/>
        <v>0.10752091438655866</v>
      </c>
      <c r="AW9" s="10">
        <f t="shared" si="23"/>
        <v>0.51841808473442752</v>
      </c>
      <c r="AX9" s="10">
        <f t="shared" si="24"/>
        <v>0.84375785822516491</v>
      </c>
      <c r="AY9" s="10">
        <f t="shared" si="25"/>
        <v>0.32704632407728124</v>
      </c>
      <c r="AZ9" s="10">
        <f t="shared" si="26"/>
        <v>0.81155008245455384</v>
      </c>
      <c r="BA9" s="10">
        <f t="shared" si="27"/>
        <v>0.7001390145789671</v>
      </c>
      <c r="BB9" s="10">
        <f t="shared" si="28"/>
        <v>0.62861261948056246</v>
      </c>
      <c r="BC9" s="10">
        <f t="shared" si="29"/>
        <v>1</v>
      </c>
      <c r="BD9" s="10" t="str">
        <f t="shared" si="30"/>
        <v/>
      </c>
      <c r="BE9" s="10" t="str">
        <f t="shared" si="31"/>
        <v/>
      </c>
      <c r="BF9" s="21" t="str">
        <f t="shared" si="32"/>
        <v/>
      </c>
      <c r="BG9" s="11">
        <f t="shared" si="33"/>
        <v>0.84375785822516491</v>
      </c>
      <c r="BH9" s="11">
        <f t="shared" si="34"/>
        <v>1</v>
      </c>
      <c r="BI9" s="11" t="str">
        <f t="shared" si="35"/>
        <v/>
      </c>
      <c r="BJ9" s="12" t="str">
        <f t="shared" si="36"/>
        <v/>
      </c>
      <c r="BK9" s="11">
        <f t="shared" si="37"/>
        <v>0.35934863628468644</v>
      </c>
      <c r="BL9" s="11">
        <f t="shared" si="38"/>
        <v>0.7850754291285208</v>
      </c>
      <c r="BM9" s="11" t="str">
        <f t="shared" si="39"/>
        <v/>
      </c>
      <c r="BN9" s="12">
        <f t="shared" si="40"/>
        <v>0.11727524320459182</v>
      </c>
      <c r="BO9" s="13" t="str" cm="1">
        <f t="array" ref="BO9">INDEX($AL$1:$AO$1,0,MATCH(MAX($AL9:$AO9),$AL9:$AO9,0))</f>
        <v>B-Gq/11-Log
EmEC-MAX</v>
      </c>
    </row>
    <row r="10" spans="1:67" s="13" customFormat="1" x14ac:dyDescent="0.2">
      <c r="A10" s="16" t="s">
        <v>102</v>
      </c>
      <c r="B10" s="12" t="str">
        <f>_xlfn.IFNA(VLOOKUP($A10,'B-EmEC'!$A:$DD,MATCH(B$1,'B-EmEC'!$A$1:$DD$1,0),FALSE),"")</f>
        <v/>
      </c>
      <c r="C10" s="11">
        <f>_xlfn.IFNA(VLOOKUP($A10,'B-EmEC'!$A:$DD,MATCH(C$1,'B-EmEC'!$A$1:$DD$1,0),FALSE),"")</f>
        <v>3.788732394366197</v>
      </c>
      <c r="D10" s="11">
        <f>_xlfn.IFNA(VLOOKUP($A10,'B-EmEC'!$A:$DD,MATCH(D$1,'B-EmEC'!$A$1:$DD$1,0),FALSE),"")</f>
        <v>3.4049079754601226</v>
      </c>
      <c r="E10" s="11">
        <f>_xlfn.IFNA(VLOOKUP($A10,'B-EmEC'!$A:$DD,MATCH(E$1,'B-EmEC'!$A$1:$DD$1,0),FALSE),"")</f>
        <v>17.20967741935484</v>
      </c>
      <c r="F10" s="11">
        <f>_xlfn.IFNA(VLOOKUP($A10,'B-EmEC'!$A:$DD,MATCH(F$1,'B-EmEC'!$A$1:$DD$1,0),FALSE),"")</f>
        <v>6.1185275080906152</v>
      </c>
      <c r="G10" s="11" t="str">
        <f>_xlfn.IFNA(VLOOKUP($A10,'B-EmEC'!$A:$DD,MATCH(G$1,'B-EmEC'!$A$1:$DD$1,0),FALSE),"")</f>
        <v/>
      </c>
      <c r="H10" s="11">
        <f>_xlfn.IFNA(VLOOKUP($A10,'B-EmEC'!$A:$DD,MATCH(H$1,'B-EmEC'!$A$1:$DD$1,0),FALSE),"")</f>
        <v>26.425423955134196</v>
      </c>
      <c r="I10" s="11">
        <f>_xlfn.IFNA(VLOOKUP($A10,'B-EmEC'!$A:$DD,MATCH(I$1,'B-EmEC'!$A$1:$DD$1,0),FALSE),"")</f>
        <v>33.882740758182244</v>
      </c>
      <c r="J10" s="11">
        <f>_xlfn.IFNA(VLOOKUP($A10,'B-EmEC'!$A:$DD,MATCH(J$1,'B-EmEC'!$A$1:$DD$1,0),FALSE),"")</f>
        <v>32.161021534465966</v>
      </c>
      <c r="K10" s="11">
        <f>_xlfn.IFNA(VLOOKUP($A10,'B-EmEC'!$A:$DD,MATCH(K$1,'B-EmEC'!$A$1:$DD$1,0),FALSE),"")</f>
        <v>44.564198687910029</v>
      </c>
      <c r="L10" s="11" t="str">
        <f>_xlfn.IFNA(VLOOKUP($A10,'B-EmEC'!$A:$DD,MATCH(L$1,'B-EmEC'!$A$1:$DD$1,0),FALSE),"")</f>
        <v/>
      </c>
      <c r="M10" s="11">
        <f>_xlfn.IFNA(VLOOKUP($A10,'B-EmEC'!$A:$DD,MATCH(M$1,'B-EmEC'!$A$1:$DD$1,0),FALSE),"")</f>
        <v>16.978193146417443</v>
      </c>
      <c r="N10" s="9" t="str">
        <f>_xlfn.IFNA(VLOOKUP($A10,'B-EmEC'!$A:$DD,MATCH(N$1,'B-EmEC'!$A$1:$DD$1,0),FALSE),"")</f>
        <v/>
      </c>
      <c r="O10" s="10">
        <f>_xlfn.IFNA(VLOOKUP($A10,'B-EmEC'!$A:$DD,MATCH(O$1,'B-EmEC'!$A$1:$DD$1,0),FALSE),"")</f>
        <v>6.1219999999999999</v>
      </c>
      <c r="P10" s="10">
        <f>_xlfn.IFNA(VLOOKUP($A10,'B-EmEC'!$A:$DD,MATCH(P$1,'B-EmEC'!$A$1:$DD$1,0),FALSE),"")</f>
        <v>6.3109999999999999</v>
      </c>
      <c r="Q10" s="10">
        <f>_xlfn.IFNA(VLOOKUP($A10,'B-EmEC'!$A:$DD,MATCH(Q$1,'B-EmEC'!$A$1:$DD$1,0),FALSE),"")</f>
        <v>5.5979999999999999</v>
      </c>
      <c r="R10" s="10">
        <f>_xlfn.IFNA(VLOOKUP($A10,'B-EmEC'!$A:$DD,MATCH(R$1,'B-EmEC'!$A$1:$DD$1,0),FALSE),"")</f>
        <v>6.266</v>
      </c>
      <c r="S10" s="10" t="str">
        <f>_xlfn.IFNA(VLOOKUP($A10,'B-EmEC'!$A:$DD,MATCH(S$1,'B-EmEC'!$A$1:$DD$1,0),FALSE),"")</f>
        <v/>
      </c>
      <c r="T10" s="10">
        <f>_xlfn.IFNA(VLOOKUP($A10,'B-EmEC'!$A:$DD,MATCH(T$1,'B-EmEC'!$A$1:$DD$1,0),FALSE),"")</f>
        <v>5.0970000000000004</v>
      </c>
      <c r="U10" s="10">
        <f>_xlfn.IFNA(VLOOKUP($A10,'B-EmEC'!$A:$DD,MATCH(U$1,'B-EmEC'!$A$1:$DD$1,0),FALSE),"")</f>
        <v>5.0750000000000002</v>
      </c>
      <c r="V10" s="10">
        <f>_xlfn.IFNA(VLOOKUP($A10,'B-EmEC'!$A:$DD,MATCH(V$1,'B-EmEC'!$A$1:$DD$1,0),FALSE),"")</f>
        <v>5.5049999999999999</v>
      </c>
      <c r="W10" s="10">
        <f>_xlfn.IFNA(VLOOKUP($A10,'B-EmEC'!$A:$DD,MATCH(W$1,'B-EmEC'!$A$1:$DD$1,0),FALSE),"")</f>
        <v>5.5330000000000004</v>
      </c>
      <c r="X10" s="10" t="str">
        <f>_xlfn.IFNA(VLOOKUP($A10,'B-EmEC'!$A:$DD,MATCH(X$1,'B-EmEC'!$A$1:$DD$1,0),FALSE),"")</f>
        <v/>
      </c>
      <c r="Y10" s="10">
        <f>_xlfn.IFNA(VLOOKUP($A10,'B-EmEC'!$A:$DD,MATCH(Y$1,'B-EmEC'!$A$1:$DD$1,0),FALSE),"")</f>
        <v>4.8010000000000002</v>
      </c>
      <c r="Z10" s="9" t="str">
        <f t="shared" si="0"/>
        <v/>
      </c>
      <c r="AA10" s="10">
        <f t="shared" si="1"/>
        <v>6.7004939312833329</v>
      </c>
      <c r="AB10" s="10">
        <f t="shared" si="2"/>
        <v>6.843105378718719</v>
      </c>
      <c r="AC10" s="10">
        <f t="shared" si="3"/>
        <v>6.8337727299262161</v>
      </c>
      <c r="AD10" s="10">
        <f t="shared" si="4"/>
        <v>7.0526469169077286</v>
      </c>
      <c r="AE10" s="10" t="str">
        <f t="shared" si="5"/>
        <v/>
      </c>
      <c r="AF10" s="10">
        <f t="shared" si="6"/>
        <v>6.5190219636198954</v>
      </c>
      <c r="AG10" s="10">
        <f t="shared" si="7"/>
        <v>6.6049785329459265</v>
      </c>
      <c r="AH10" s="10">
        <f t="shared" si="8"/>
        <v>7.0123298348443175</v>
      </c>
      <c r="AI10" s="10">
        <f t="shared" si="9"/>
        <v>7.1819861018489641</v>
      </c>
      <c r="AJ10" s="10" t="str">
        <f t="shared" si="10"/>
        <v/>
      </c>
      <c r="AK10" s="10">
        <f t="shared" si="11"/>
        <v>6.0308914698717704</v>
      </c>
      <c r="AL10" s="356" t="str">
        <f t="shared" si="12"/>
        <v/>
      </c>
      <c r="AM10" s="357">
        <f t="shared" si="13"/>
        <v>7.0526469169077286</v>
      </c>
      <c r="AN10" s="357">
        <f t="shared" si="14"/>
        <v>7.1819861018489641</v>
      </c>
      <c r="AO10" s="357">
        <f t="shared" si="15"/>
        <v>6.0308914698717704</v>
      </c>
      <c r="AP10" s="12" t="str">
        <f t="shared" si="16"/>
        <v/>
      </c>
      <c r="AQ10" s="11">
        <f t="shared" si="17"/>
        <v>6.8575047392089994</v>
      </c>
      <c r="AR10" s="11">
        <f t="shared" si="18"/>
        <v>6.8295791083147757</v>
      </c>
      <c r="AS10" s="11">
        <f t="shared" si="19"/>
        <v>6.0308914698717704</v>
      </c>
      <c r="AT10" s="27" t="str">
        <f t="shared" si="20"/>
        <v/>
      </c>
      <c r="AU10" s="10">
        <f t="shared" si="21"/>
        <v>0.58170930765388984</v>
      </c>
      <c r="AV10" s="10">
        <f t="shared" si="22"/>
        <v>0.70560133483711773</v>
      </c>
      <c r="AW10" s="10">
        <f t="shared" si="23"/>
        <v>0.69749370533972999</v>
      </c>
      <c r="AX10" s="10">
        <f t="shared" si="24"/>
        <v>0.88763809564546903</v>
      </c>
      <c r="AY10" s="10" t="str">
        <f t="shared" si="25"/>
        <v/>
      </c>
      <c r="AZ10" s="10">
        <f t="shared" si="26"/>
        <v>0.42405765797871964</v>
      </c>
      <c r="BA10" s="10">
        <f t="shared" si="27"/>
        <v>0.49873142235757584</v>
      </c>
      <c r="BB10" s="10">
        <f t="shared" si="28"/>
        <v>0.85261310209288854</v>
      </c>
      <c r="BC10" s="10">
        <f t="shared" si="29"/>
        <v>1</v>
      </c>
      <c r="BD10" s="10" t="str">
        <f t="shared" si="30"/>
        <v/>
      </c>
      <c r="BE10" s="10">
        <f t="shared" si="31"/>
        <v>0</v>
      </c>
      <c r="BF10" s="21" t="str">
        <f t="shared" si="32"/>
        <v/>
      </c>
      <c r="BG10" s="11">
        <f t="shared" si="33"/>
        <v>0.88763809564546903</v>
      </c>
      <c r="BH10" s="11">
        <f t="shared" si="34"/>
        <v>1</v>
      </c>
      <c r="BI10" s="11">
        <f t="shared" si="35"/>
        <v>0</v>
      </c>
      <c r="BJ10" s="12" t="str">
        <f t="shared" si="36"/>
        <v/>
      </c>
      <c r="BK10" s="11">
        <f t="shared" si="37"/>
        <v>0.71811061086905159</v>
      </c>
      <c r="BL10" s="11">
        <f t="shared" si="38"/>
        <v>0.69385054560729598</v>
      </c>
      <c r="BM10" s="11">
        <f t="shared" si="39"/>
        <v>0</v>
      </c>
      <c r="BN10" s="12">
        <f t="shared" si="40"/>
        <v>0.12933918494123553</v>
      </c>
      <c r="BO10" s="13" t="str" cm="1">
        <f t="array" ref="BO10">INDEX($AL$1:$AO$1,0,MATCH(MAX($AL10:$AO10),$AL10:$AO10,0))</f>
        <v>B-Gq/11-Log
EmEC-MAX</v>
      </c>
    </row>
    <row r="11" spans="1:67" s="13" customFormat="1" x14ac:dyDescent="0.2">
      <c r="A11" s="16" t="s">
        <v>70</v>
      </c>
      <c r="B11" s="12" t="str">
        <f>_xlfn.IFNA(VLOOKUP($A11,'B-EmEC'!$A:$DD,MATCH(B$1,'B-EmEC'!$A$1:$DD$1,0),FALSE),"")</f>
        <v/>
      </c>
      <c r="C11" s="11">
        <f>_xlfn.IFNA(VLOOKUP($A11,'B-EmEC'!$A:$DD,MATCH(C$1,'B-EmEC'!$A$1:$DD$1,0),FALSE),"")</f>
        <v>60.671722643553629</v>
      </c>
      <c r="D11" s="11">
        <f>_xlfn.IFNA(VLOOKUP($A11,'B-EmEC'!$A:$DD,MATCH(D$1,'B-EmEC'!$A$1:$DD$1,0),FALSE),"")</f>
        <v>45.807770961145195</v>
      </c>
      <c r="E11" s="11">
        <f>_xlfn.IFNA(VLOOKUP($A11,'B-EmEC'!$A:$DD,MATCH(E$1,'B-EmEC'!$A$1:$DD$1,0),FALSE),"")</f>
        <v>57.715053763440864</v>
      </c>
      <c r="F11" s="11">
        <f>_xlfn.IFNA(VLOOKUP($A11,'B-EmEC'!$A:$DD,MATCH(F$1,'B-EmEC'!$A$1:$DD$1,0),FALSE),"")</f>
        <v>61.286407766990294</v>
      </c>
      <c r="G11" s="11">
        <f>_xlfn.IFNA(VLOOKUP($A11,'B-EmEC'!$A:$DD,MATCH(G$1,'B-EmEC'!$A$1:$DD$1,0),FALSE),"")</f>
        <v>19.559164733178655</v>
      </c>
      <c r="H11" s="11" t="str">
        <f>_xlfn.IFNA(VLOOKUP($A11,'B-EmEC'!$A:$DD,MATCH(H$1,'B-EmEC'!$A$1:$DD$1,0),FALSE),"")</f>
        <v/>
      </c>
      <c r="I11" s="11" t="str">
        <f>_xlfn.IFNA(VLOOKUP($A11,'B-EmEC'!$A:$DD,MATCH(I$1,'B-EmEC'!$A$1:$DD$1,0),FALSE),"")</f>
        <v/>
      </c>
      <c r="J11" s="11">
        <f>_xlfn.IFNA(VLOOKUP($A11,'B-EmEC'!$A:$DD,MATCH(J$1,'B-EmEC'!$A$1:$DD$1,0),FALSE),"")</f>
        <v>2.8167947191862353</v>
      </c>
      <c r="K11" s="11">
        <f>_xlfn.IFNA(VLOOKUP($A11,'B-EmEC'!$A:$DD,MATCH(K$1,'B-EmEC'!$A$1:$DD$1,0),FALSE),"")</f>
        <v>39.737582005623246</v>
      </c>
      <c r="L11" s="11">
        <f>_xlfn.IFNA(VLOOKUP($A11,'B-EmEC'!$A:$DD,MATCH(L$1,'B-EmEC'!$A$1:$DD$1,0),FALSE),"")</f>
        <v>42.491803278688522</v>
      </c>
      <c r="M11" s="11">
        <f>_xlfn.IFNA(VLOOKUP($A11,'B-EmEC'!$A:$DD,MATCH(M$1,'B-EmEC'!$A$1:$DD$1,0),FALSE),"")</f>
        <v>32.101387708864344</v>
      </c>
      <c r="N11" s="9" t="str">
        <f>_xlfn.IFNA(VLOOKUP($A11,'B-EmEC'!$A:$DD,MATCH(N$1,'B-EmEC'!$A$1:$DD$1,0),FALSE),"")</f>
        <v/>
      </c>
      <c r="O11" s="10">
        <f>_xlfn.IFNA(VLOOKUP($A11,'B-EmEC'!$A:$DD,MATCH(O$1,'B-EmEC'!$A$1:$DD$1,0),FALSE),"")</f>
        <v>7.7859999999999996</v>
      </c>
      <c r="P11" s="10">
        <f>_xlfn.IFNA(VLOOKUP($A11,'B-EmEC'!$A:$DD,MATCH(P$1,'B-EmEC'!$A$1:$DD$1,0),FALSE),"")</f>
        <v>7.5270000000000001</v>
      </c>
      <c r="Q11" s="10">
        <f>_xlfn.IFNA(VLOOKUP($A11,'B-EmEC'!$A:$DD,MATCH(Q$1,'B-EmEC'!$A$1:$DD$1,0),FALSE),"")</f>
        <v>8</v>
      </c>
      <c r="R11" s="10">
        <f>_xlfn.IFNA(VLOOKUP($A11,'B-EmEC'!$A:$DD,MATCH(R$1,'B-EmEC'!$A$1:$DD$1,0),FALSE),"")</f>
        <v>8.0180000000000007</v>
      </c>
      <c r="S11" s="10">
        <f>_xlfn.IFNA(VLOOKUP($A11,'B-EmEC'!$A:$DD,MATCH(S$1,'B-EmEC'!$A$1:$DD$1,0),FALSE),"")</f>
        <v>8.1280000000000001</v>
      </c>
      <c r="T11" s="10" t="str">
        <f>_xlfn.IFNA(VLOOKUP($A11,'B-EmEC'!$A:$DD,MATCH(T$1,'B-EmEC'!$A$1:$DD$1,0),FALSE),"")</f>
        <v/>
      </c>
      <c r="U11" s="10" t="str">
        <f>_xlfn.IFNA(VLOOKUP($A11,'B-EmEC'!$A:$DD,MATCH(U$1,'B-EmEC'!$A$1:$DD$1,0),FALSE),"")</f>
        <v/>
      </c>
      <c r="V11" s="10">
        <f>_xlfn.IFNA(VLOOKUP($A11,'B-EmEC'!$A:$DD,MATCH(V$1,'B-EmEC'!$A$1:$DD$1,0),FALSE),"")</f>
        <v>5.234</v>
      </c>
      <c r="W11" s="10">
        <f>_xlfn.IFNA(VLOOKUP($A11,'B-EmEC'!$A:$DD,MATCH(W$1,'B-EmEC'!$A$1:$DD$1,0),FALSE),"")</f>
        <v>7.9749999999999996</v>
      </c>
      <c r="X11" s="10">
        <f>_xlfn.IFNA(VLOOKUP($A11,'B-EmEC'!$A:$DD,MATCH(X$1,'B-EmEC'!$A$1:$DD$1,0),FALSE),"")</f>
        <v>8.0389999999999997</v>
      </c>
      <c r="Y11" s="10">
        <f>_xlfn.IFNA(VLOOKUP($A11,'B-EmEC'!$A:$DD,MATCH(Y$1,'B-EmEC'!$A$1:$DD$1,0),FALSE),"")</f>
        <v>7.1660000000000004</v>
      </c>
      <c r="Z11" s="9" t="str">
        <f t="shared" si="0"/>
        <v/>
      </c>
      <c r="AA11" s="10">
        <f t="shared" si="1"/>
        <v>9.5689863259802888</v>
      </c>
      <c r="AB11" s="10">
        <f t="shared" si="2"/>
        <v>9.1879391592105435</v>
      </c>
      <c r="AC11" s="10">
        <f t="shared" si="3"/>
        <v>9.7612891045543506</v>
      </c>
      <c r="AD11" s="10">
        <f t="shared" si="4"/>
        <v>9.8053641664215476</v>
      </c>
      <c r="AE11" s="10">
        <f t="shared" si="5"/>
        <v>9.419350304464011</v>
      </c>
      <c r="AF11" s="10" t="str">
        <f t="shared" si="6"/>
        <v/>
      </c>
      <c r="AG11" s="10" t="str">
        <f t="shared" si="7"/>
        <v/>
      </c>
      <c r="AH11" s="10">
        <f t="shared" si="8"/>
        <v>5.6837551978650156</v>
      </c>
      <c r="AI11" s="10">
        <f t="shared" si="9"/>
        <v>9.5742014371682629</v>
      </c>
      <c r="AJ11" s="10">
        <f t="shared" si="10"/>
        <v>9.6673051621877892</v>
      </c>
      <c r="AK11" s="10">
        <f t="shared" si="11"/>
        <v>8.6725238068994397</v>
      </c>
      <c r="AL11" s="356" t="str">
        <f t="shared" si="12"/>
        <v/>
      </c>
      <c r="AM11" s="357">
        <f t="shared" si="13"/>
        <v>9.8053641664215476</v>
      </c>
      <c r="AN11" s="357">
        <f t="shared" si="14"/>
        <v>9.5742014371682629</v>
      </c>
      <c r="AO11" s="357">
        <f t="shared" si="15"/>
        <v>9.6673051621877892</v>
      </c>
      <c r="AP11" s="12" t="str">
        <f t="shared" si="16"/>
        <v/>
      </c>
      <c r="AQ11" s="11">
        <f t="shared" si="17"/>
        <v>9.5485858121261487</v>
      </c>
      <c r="AR11" s="11">
        <f t="shared" si="18"/>
        <v>7.6289783175166388</v>
      </c>
      <c r="AS11" s="11">
        <f t="shared" si="19"/>
        <v>9.1699144845436145</v>
      </c>
      <c r="AT11" s="27" t="str">
        <f t="shared" si="20"/>
        <v/>
      </c>
      <c r="AU11" s="10">
        <f t="shared" si="21"/>
        <v>0.94264913478096324</v>
      </c>
      <c r="AV11" s="10">
        <f t="shared" si="22"/>
        <v>0.85019806296004874</v>
      </c>
      <c r="AW11" s="10">
        <f t="shared" si="23"/>
        <v>0.98930634560351494</v>
      </c>
      <c r="AX11" s="10">
        <f t="shared" si="24"/>
        <v>1</v>
      </c>
      <c r="AY11" s="10">
        <f t="shared" si="25"/>
        <v>0.90634389023742679</v>
      </c>
      <c r="AZ11" s="10" t="str">
        <f t="shared" si="26"/>
        <v/>
      </c>
      <c r="BA11" s="10" t="str">
        <f t="shared" si="27"/>
        <v/>
      </c>
      <c r="BB11" s="10">
        <f t="shared" si="28"/>
        <v>0</v>
      </c>
      <c r="BC11" s="10">
        <f t="shared" si="29"/>
        <v>0.94391444433064631</v>
      </c>
      <c r="BD11" s="10">
        <f t="shared" si="30"/>
        <v>0.96650361417422159</v>
      </c>
      <c r="BE11" s="10">
        <f t="shared" si="31"/>
        <v>0.72514608538450198</v>
      </c>
      <c r="BF11" s="21" t="str">
        <f t="shared" si="32"/>
        <v/>
      </c>
      <c r="BG11" s="11">
        <f t="shared" si="33"/>
        <v>1</v>
      </c>
      <c r="BH11" s="11">
        <f t="shared" si="34"/>
        <v>0.94391444433064631</v>
      </c>
      <c r="BI11" s="11">
        <f t="shared" si="35"/>
        <v>0.96650361417422159</v>
      </c>
      <c r="BJ11" s="12" t="str">
        <f t="shared" si="36"/>
        <v/>
      </c>
      <c r="BK11" s="11">
        <f t="shared" si="37"/>
        <v>0.9376994867163907</v>
      </c>
      <c r="BL11" s="11">
        <f t="shared" si="38"/>
        <v>0.47195722216532315</v>
      </c>
      <c r="BM11" s="11">
        <f t="shared" si="39"/>
        <v>0.84582484977936179</v>
      </c>
      <c r="BN11" s="12">
        <f t="shared" si="40"/>
        <v>0.13805900423375839</v>
      </c>
      <c r="BO11" s="13" t="str" cm="1">
        <f t="array" ref="BO11">INDEX($AL$1:$AO$1,0,MATCH(MAX($AL11:$AO11),$AL11:$AO11,0))</f>
        <v>B-Gi/o-Log
EmEC-MAX</v>
      </c>
    </row>
    <row r="12" spans="1:67" s="13" customFormat="1" x14ac:dyDescent="0.2">
      <c r="A12" s="16" t="s">
        <v>100</v>
      </c>
      <c r="B12" s="12" t="str">
        <f>_xlfn.IFNA(VLOOKUP($A12,'B-EmEC'!$A:$DD,MATCH(B$1,'B-EmEC'!$A$1:$DD$1,0),FALSE),"")</f>
        <v/>
      </c>
      <c r="C12" s="11">
        <f>_xlfn.IFNA(VLOOKUP($A12,'B-EmEC'!$A:$DD,MATCH(C$1,'B-EmEC'!$A$1:$DD$1,0),FALSE),"")</f>
        <v>49.58829902491874</v>
      </c>
      <c r="D12" s="11">
        <f>_xlfn.IFNA(VLOOKUP($A12,'B-EmEC'!$A:$DD,MATCH(D$1,'B-EmEC'!$A$1:$DD$1,0),FALSE),"")</f>
        <v>36.634531113058721</v>
      </c>
      <c r="E12" s="11" t="str">
        <f>_xlfn.IFNA(VLOOKUP($A12,'B-EmEC'!$A:$DD,MATCH(E$1,'B-EmEC'!$A$1:$DD$1,0),FALSE),"")</f>
        <v/>
      </c>
      <c r="F12" s="11" t="str">
        <f>_xlfn.IFNA(VLOOKUP($A12,'B-EmEC'!$A:$DD,MATCH(F$1,'B-EmEC'!$A$1:$DD$1,0),FALSE),"")</f>
        <v/>
      </c>
      <c r="G12" s="11" t="str">
        <f>_xlfn.IFNA(VLOOKUP($A12,'B-EmEC'!$A:$DD,MATCH(G$1,'B-EmEC'!$A$1:$DD$1,0),FALSE),"")</f>
        <v/>
      </c>
      <c r="H12" s="11">
        <f>_xlfn.IFNA(VLOOKUP($A12,'B-EmEC'!$A:$DD,MATCH(H$1,'B-EmEC'!$A$1:$DD$1,0),FALSE),"")</f>
        <v>60.341834690879956</v>
      </c>
      <c r="I12" s="11">
        <f>_xlfn.IFNA(VLOOKUP($A12,'B-EmEC'!$A:$DD,MATCH(I$1,'B-EmEC'!$A$1:$DD$1,0),FALSE),"")</f>
        <v>30.174240640452084</v>
      </c>
      <c r="J12" s="11">
        <f>_xlfn.IFNA(VLOOKUP($A12,'B-EmEC'!$A:$DD,MATCH(J$1,'B-EmEC'!$A$1:$DD$1,0),FALSE),"")</f>
        <v>8.4395628178768511</v>
      </c>
      <c r="K12" s="11" t="str">
        <f>_xlfn.IFNA(VLOOKUP($A12,'B-EmEC'!$A:$DD,MATCH(K$1,'B-EmEC'!$A$1:$DD$1,0),FALSE),"")</f>
        <v/>
      </c>
      <c r="L12" s="11" t="str">
        <f>_xlfn.IFNA(VLOOKUP($A12,'B-EmEC'!$A:$DD,MATCH(L$1,'B-EmEC'!$A$1:$DD$1,0),FALSE),"")</f>
        <v/>
      </c>
      <c r="M12" s="11" t="str">
        <f>_xlfn.IFNA(VLOOKUP($A12,'B-EmEC'!$A:$DD,MATCH(M$1,'B-EmEC'!$A$1:$DD$1,0),FALSE),"")</f>
        <v/>
      </c>
      <c r="N12" s="9" t="str">
        <f>_xlfn.IFNA(VLOOKUP($A12,'B-EmEC'!$A:$DD,MATCH(N$1,'B-EmEC'!$A$1:$DD$1,0),FALSE),"")</f>
        <v/>
      </c>
      <c r="O12" s="10">
        <f>_xlfn.IFNA(VLOOKUP($A12,'B-EmEC'!$A:$DD,MATCH(O$1,'B-EmEC'!$A$1:$DD$1,0),FALSE),"")</f>
        <v>4.5830000000000002</v>
      </c>
      <c r="P12" s="10">
        <f>_xlfn.IFNA(VLOOKUP($A12,'B-EmEC'!$A:$DD,MATCH(P$1,'B-EmEC'!$A$1:$DD$1,0),FALSE),"")</f>
        <v>4.6500000000000004</v>
      </c>
      <c r="Q12" s="10" t="str">
        <f>_xlfn.IFNA(VLOOKUP($A12,'B-EmEC'!$A:$DD,MATCH(Q$1,'B-EmEC'!$A$1:$DD$1,0),FALSE),"")</f>
        <v/>
      </c>
      <c r="R12" s="10" t="str">
        <f>_xlfn.IFNA(VLOOKUP($A12,'B-EmEC'!$A:$DD,MATCH(R$1,'B-EmEC'!$A$1:$DD$1,0),FALSE),"")</f>
        <v/>
      </c>
      <c r="S12" s="10" t="str">
        <f>_xlfn.IFNA(VLOOKUP($A12,'B-EmEC'!$A:$DD,MATCH(S$1,'B-EmEC'!$A$1:$DD$1,0),FALSE),"")</f>
        <v/>
      </c>
      <c r="T12" s="10">
        <f>_xlfn.IFNA(VLOOKUP($A12,'B-EmEC'!$A:$DD,MATCH(T$1,'B-EmEC'!$A$1:$DD$1,0),FALSE),"")</f>
        <v>4.0949999999999998</v>
      </c>
      <c r="U12" s="10">
        <f>_xlfn.IFNA(VLOOKUP($A12,'B-EmEC'!$A:$DD,MATCH(U$1,'B-EmEC'!$A$1:$DD$1,0),FALSE),"")</f>
        <v>4.4729999999999999</v>
      </c>
      <c r="V12" s="10">
        <f>_xlfn.IFNA(VLOOKUP($A12,'B-EmEC'!$A:$DD,MATCH(V$1,'B-EmEC'!$A$1:$DD$1,0),FALSE),"")</f>
        <v>5.2009999999999996</v>
      </c>
      <c r="W12" s="10" t="str">
        <f>_xlfn.IFNA(VLOOKUP($A12,'B-EmEC'!$A:$DD,MATCH(W$1,'B-EmEC'!$A$1:$DD$1,0),FALSE),"")</f>
        <v/>
      </c>
      <c r="X12" s="10" t="str">
        <f>_xlfn.IFNA(VLOOKUP($A12,'B-EmEC'!$A:$DD,MATCH(X$1,'B-EmEC'!$A$1:$DD$1,0),FALSE),"")</f>
        <v/>
      </c>
      <c r="Y12" s="10" t="str">
        <f>_xlfn.IFNA(VLOOKUP($A12,'B-EmEC'!$A:$DD,MATCH(Y$1,'B-EmEC'!$A$1:$DD$1,0),FALSE),"")</f>
        <v/>
      </c>
      <c r="Z12" s="9" t="str">
        <f t="shared" si="0"/>
        <v/>
      </c>
      <c r="AA12" s="10">
        <f t="shared" si="1"/>
        <v>6.2783792114013881</v>
      </c>
      <c r="AB12" s="10">
        <f t="shared" si="2"/>
        <v>6.2138906373568217</v>
      </c>
      <c r="AC12" s="10" t="str">
        <f t="shared" si="3"/>
        <v/>
      </c>
      <c r="AD12" s="10" t="str">
        <f t="shared" si="4"/>
        <v/>
      </c>
      <c r="AE12" s="10" t="str">
        <f t="shared" si="5"/>
        <v/>
      </c>
      <c r="AF12" s="10">
        <f t="shared" si="6"/>
        <v>5.8756185107447001</v>
      </c>
      <c r="AG12" s="10">
        <f t="shared" si="7"/>
        <v>5.9526363495295831</v>
      </c>
      <c r="AH12" s="10">
        <f t="shared" si="8"/>
        <v>6.1273199500970712</v>
      </c>
      <c r="AI12" s="10" t="str">
        <f t="shared" si="9"/>
        <v/>
      </c>
      <c r="AJ12" s="10" t="str">
        <f t="shared" si="10"/>
        <v/>
      </c>
      <c r="AK12" s="10" t="str">
        <f t="shared" si="11"/>
        <v/>
      </c>
      <c r="AL12" s="356" t="str">
        <f t="shared" si="12"/>
        <v/>
      </c>
      <c r="AM12" s="357">
        <f t="shared" si="13"/>
        <v>6.2783792114013881</v>
      </c>
      <c r="AN12" s="357">
        <f t="shared" si="14"/>
        <v>6.1273199500970712</v>
      </c>
      <c r="AO12" s="357" t="str">
        <f t="shared" si="15"/>
        <v/>
      </c>
      <c r="AP12" s="12" t="str">
        <f t="shared" si="16"/>
        <v/>
      </c>
      <c r="AQ12" s="11">
        <f t="shared" si="17"/>
        <v>6.2461349243791044</v>
      </c>
      <c r="AR12" s="11">
        <f t="shared" si="18"/>
        <v>5.9851916034571175</v>
      </c>
      <c r="AS12" s="11" t="str">
        <f t="shared" si="19"/>
        <v/>
      </c>
      <c r="AT12" s="27" t="str">
        <f t="shared" si="20"/>
        <v/>
      </c>
      <c r="AU12" s="10">
        <f t="shared" si="21"/>
        <v>1</v>
      </c>
      <c r="AV12" s="10">
        <f t="shared" si="22"/>
        <v>0.83988364818260586</v>
      </c>
      <c r="AW12" s="10" t="str">
        <f t="shared" si="23"/>
        <v/>
      </c>
      <c r="AX12" s="10" t="str">
        <f t="shared" si="24"/>
        <v/>
      </c>
      <c r="AY12" s="10" t="str">
        <f t="shared" si="25"/>
        <v/>
      </c>
      <c r="AZ12" s="10">
        <f t="shared" si="26"/>
        <v>0</v>
      </c>
      <c r="BA12" s="10">
        <f t="shared" si="27"/>
        <v>0.19122481081026019</v>
      </c>
      <c r="BB12" s="10">
        <f t="shared" si="28"/>
        <v>0.62494041484678176</v>
      </c>
      <c r="BC12" s="10" t="str">
        <f t="shared" si="29"/>
        <v/>
      </c>
      <c r="BD12" s="10" t="str">
        <f t="shared" si="30"/>
        <v/>
      </c>
      <c r="BE12" s="10" t="str">
        <f t="shared" si="31"/>
        <v/>
      </c>
      <c r="BF12" s="21" t="str">
        <f t="shared" si="32"/>
        <v/>
      </c>
      <c r="BG12" s="11">
        <f t="shared" si="33"/>
        <v>1</v>
      </c>
      <c r="BH12" s="11">
        <f t="shared" si="34"/>
        <v>0.62494041484678176</v>
      </c>
      <c r="BI12" s="11" t="str">
        <f t="shared" si="35"/>
        <v/>
      </c>
      <c r="BJ12" s="12" t="str">
        <f t="shared" si="36"/>
        <v/>
      </c>
      <c r="BK12" s="11">
        <f t="shared" si="37"/>
        <v>0.91994182409130287</v>
      </c>
      <c r="BL12" s="11">
        <f t="shared" si="38"/>
        <v>0.27205507521901401</v>
      </c>
      <c r="BM12" s="11" t="str">
        <f t="shared" si="39"/>
        <v/>
      </c>
      <c r="BN12" s="12">
        <f t="shared" si="40"/>
        <v>0.15105926130431691</v>
      </c>
      <c r="BO12" s="13" t="str" cm="1">
        <f t="array" ref="BO12">INDEX($AL$1:$AO$1,0,MATCH(MAX($AL12:$AO12),$AL12:$AO12,0))</f>
        <v>B-Gi/o-Log
EmEC-MAX</v>
      </c>
    </row>
    <row r="13" spans="1:67" s="13" customFormat="1" x14ac:dyDescent="0.2">
      <c r="A13" s="8" t="s">
        <v>170</v>
      </c>
      <c r="B13" s="12" t="str">
        <f>_xlfn.IFNA(VLOOKUP($A13,'B-EmEC'!$A:$DD,MATCH(B$1,'B-EmEC'!$A$1:$DD$1,0),FALSE),"")</f>
        <v/>
      </c>
      <c r="C13" s="11">
        <f>_xlfn.IFNA(VLOOKUP($A13,'B-EmEC'!$A:$DD,MATCH(C$1,'B-EmEC'!$A$1:$DD$1,0),FALSE),"")</f>
        <v>6.0520043336944749</v>
      </c>
      <c r="D13" s="11">
        <f>_xlfn.IFNA(VLOOKUP($A13,'B-EmEC'!$A:$DD,MATCH(D$1,'B-EmEC'!$A$1:$DD$1,0),FALSE),"")</f>
        <v>4.424481449021326</v>
      </c>
      <c r="E13" s="11">
        <f>_xlfn.IFNA(VLOOKUP($A13,'B-EmEC'!$A:$DD,MATCH(E$1,'B-EmEC'!$A$1:$DD$1,0),FALSE),"")</f>
        <v>11.60752688172043</v>
      </c>
      <c r="F13" s="11">
        <f>_xlfn.IFNA(VLOOKUP($A13,'B-EmEC'!$A:$DD,MATCH(F$1,'B-EmEC'!$A$1:$DD$1,0),FALSE),"")</f>
        <v>9.9372977346278315</v>
      </c>
      <c r="G13" s="11" t="str">
        <f>_xlfn.IFNA(VLOOKUP($A13,'B-EmEC'!$A:$DD,MATCH(G$1,'B-EmEC'!$A$1:$DD$1,0),FALSE),"")</f>
        <v/>
      </c>
      <c r="H13" s="11">
        <f>_xlfn.IFNA(VLOOKUP($A13,'B-EmEC'!$A:$DD,MATCH(H$1,'B-EmEC'!$A$1:$DD$1,0),FALSE),"")</f>
        <v>32.006943517158497</v>
      </c>
      <c r="I13" s="11">
        <f>_xlfn.IFNA(VLOOKUP($A13,'B-EmEC'!$A:$DD,MATCH(I$1,'B-EmEC'!$A$1:$DD$1,0),FALSE),"")</f>
        <v>38.168118672003772</v>
      </c>
      <c r="J13" s="11">
        <f>_xlfn.IFNA(VLOOKUP($A13,'B-EmEC'!$A:$DD,MATCH(J$1,'B-EmEC'!$A$1:$DD$1,0),FALSE),"")</f>
        <v>17.032788659236012</v>
      </c>
      <c r="K13" s="11">
        <f>_xlfn.IFNA(VLOOKUP($A13,'B-EmEC'!$A:$DD,MATCH(K$1,'B-EmEC'!$A$1:$DD$1,0),FALSE),"")</f>
        <v>75.473289597000942</v>
      </c>
      <c r="L13" s="11">
        <f>_xlfn.IFNA(VLOOKUP($A13,'B-EmEC'!$A:$DD,MATCH(L$1,'B-EmEC'!$A$1:$DD$1,0),FALSE),"")</f>
        <v>66.549180327868854</v>
      </c>
      <c r="M13" s="11">
        <f>_xlfn.IFNA(VLOOKUP($A13,'B-EmEC'!$A:$DD,MATCH(M$1,'B-EmEC'!$A$1:$DD$1,0),FALSE),"")</f>
        <v>8.7496459926366459</v>
      </c>
      <c r="N13" s="9" t="str">
        <f>_xlfn.IFNA(VLOOKUP($A13,'B-EmEC'!$A:$DD,MATCH(N$1,'B-EmEC'!$A$1:$DD$1,0),FALSE),"")</f>
        <v/>
      </c>
      <c r="O13" s="10">
        <f>_xlfn.IFNA(VLOOKUP($A13,'B-EmEC'!$A:$DD,MATCH(O$1,'B-EmEC'!$A$1:$DD$1,0),FALSE),"")</f>
        <v>6.43</v>
      </c>
      <c r="P13" s="10">
        <f>_xlfn.IFNA(VLOOKUP($A13,'B-EmEC'!$A:$DD,MATCH(P$1,'B-EmEC'!$A$1:$DD$1,0),FALSE),"")</f>
        <v>7.3659999999999997</v>
      </c>
      <c r="Q13" s="10">
        <f>_xlfn.IFNA(VLOOKUP($A13,'B-EmEC'!$A:$DD,MATCH(Q$1,'B-EmEC'!$A$1:$DD$1,0),FALSE),"")</f>
        <v>8</v>
      </c>
      <c r="R13" s="10">
        <f>_xlfn.IFNA(VLOOKUP($A13,'B-EmEC'!$A:$DD,MATCH(R$1,'B-EmEC'!$A$1:$DD$1,0),FALSE),"")</f>
        <v>7.46</v>
      </c>
      <c r="S13" s="10" t="str">
        <f>_xlfn.IFNA(VLOOKUP($A13,'B-EmEC'!$A:$DD,MATCH(S$1,'B-EmEC'!$A$1:$DD$1,0),FALSE),"")</f>
        <v/>
      </c>
      <c r="T13" s="10">
        <f>_xlfn.IFNA(VLOOKUP($A13,'B-EmEC'!$A:$DD,MATCH(T$1,'B-EmEC'!$A$1:$DD$1,0),FALSE),"")</f>
        <v>8.3209999999999997</v>
      </c>
      <c r="U13" s="10">
        <f>_xlfn.IFNA(VLOOKUP($A13,'B-EmEC'!$A:$DD,MATCH(U$1,'B-EmEC'!$A$1:$DD$1,0),FALSE),"")</f>
        <v>8.2739999999999991</v>
      </c>
      <c r="V13" s="10">
        <f>_xlfn.IFNA(VLOOKUP($A13,'B-EmEC'!$A:$DD,MATCH(V$1,'B-EmEC'!$A$1:$DD$1,0),FALSE),"")</f>
        <v>7.9459999999999997</v>
      </c>
      <c r="W13" s="10">
        <f>_xlfn.IFNA(VLOOKUP($A13,'B-EmEC'!$A:$DD,MATCH(W$1,'B-EmEC'!$A$1:$DD$1,0),FALSE),"")</f>
        <v>9.2929999999999993</v>
      </c>
      <c r="X13" s="10">
        <f>_xlfn.IFNA(VLOOKUP($A13,'B-EmEC'!$A:$DD,MATCH(X$1,'B-EmEC'!$A$1:$DD$1,0),FALSE),"")</f>
        <v>9.5139999999999993</v>
      </c>
      <c r="Y13" s="10">
        <f>_xlfn.IFNA(VLOOKUP($A13,'B-EmEC'!$A:$DD,MATCH(Y$1,'B-EmEC'!$A$1:$DD$1,0),FALSE),"")</f>
        <v>8.0370000000000008</v>
      </c>
      <c r="Z13" s="9" t="str">
        <f t="shared" si="0"/>
        <v/>
      </c>
      <c r="AA13" s="10">
        <f t="shared" si="1"/>
        <v>7.2118992303390748</v>
      </c>
      <c r="AB13" s="10">
        <f t="shared" si="2"/>
        <v>8.0118623785309975</v>
      </c>
      <c r="AC13" s="10">
        <f t="shared" si="3"/>
        <v>9.0647396981163144</v>
      </c>
      <c r="AD13" s="10">
        <f t="shared" si="4"/>
        <v>8.4572683020540627</v>
      </c>
      <c r="AE13" s="10" t="str">
        <f t="shared" si="5"/>
        <v/>
      </c>
      <c r="AF13" s="10">
        <f t="shared" si="6"/>
        <v>9.8262442034471533</v>
      </c>
      <c r="AG13" s="10">
        <f t="shared" si="7"/>
        <v>9.8557007538578354</v>
      </c>
      <c r="AH13" s="10">
        <f t="shared" si="8"/>
        <v>9.177285757778824</v>
      </c>
      <c r="AI13" s="10">
        <f t="shared" si="9"/>
        <v>11.170793279667956</v>
      </c>
      <c r="AJ13" s="10">
        <f t="shared" si="10"/>
        <v>11.337142710730667</v>
      </c>
      <c r="AK13" s="10">
        <f t="shared" si="11"/>
        <v>8.9789904819875019</v>
      </c>
      <c r="AL13" s="356" t="str">
        <f t="shared" si="12"/>
        <v/>
      </c>
      <c r="AM13" s="357">
        <f t="shared" si="13"/>
        <v>9.0647396981163144</v>
      </c>
      <c r="AN13" s="357">
        <f t="shared" si="14"/>
        <v>11.170793279667956</v>
      </c>
      <c r="AO13" s="357">
        <f t="shared" si="15"/>
        <v>11.337142710730667</v>
      </c>
      <c r="AP13" s="12" t="str">
        <f t="shared" si="16"/>
        <v/>
      </c>
      <c r="AQ13" s="11">
        <f t="shared" si="17"/>
        <v>8.1864424022601128</v>
      </c>
      <c r="AR13" s="11">
        <f t="shared" si="18"/>
        <v>10.007505998687941</v>
      </c>
      <c r="AS13" s="11">
        <f t="shared" si="19"/>
        <v>10.158066596359085</v>
      </c>
      <c r="AT13" s="27" t="str">
        <f t="shared" si="20"/>
        <v/>
      </c>
      <c r="AU13" s="10">
        <f t="shared" si="21"/>
        <v>0</v>
      </c>
      <c r="AV13" s="10">
        <f t="shared" si="22"/>
        <v>0.19391901399138398</v>
      </c>
      <c r="AW13" s="10">
        <f t="shared" si="23"/>
        <v>0.44914693558920721</v>
      </c>
      <c r="AX13" s="10">
        <f t="shared" si="24"/>
        <v>0.30188983453572299</v>
      </c>
      <c r="AY13" s="10" t="str">
        <f t="shared" si="25"/>
        <v/>
      </c>
      <c r="AZ13" s="10">
        <f t="shared" si="26"/>
        <v>0.63374319250118771</v>
      </c>
      <c r="BA13" s="10">
        <f t="shared" si="27"/>
        <v>0.64088375294342514</v>
      </c>
      <c r="BB13" s="10">
        <f t="shared" si="28"/>
        <v>0.47642921848898556</v>
      </c>
      <c r="BC13" s="10">
        <f t="shared" si="29"/>
        <v>0.95967524538771698</v>
      </c>
      <c r="BD13" s="10">
        <f t="shared" si="30"/>
        <v>1</v>
      </c>
      <c r="BE13" s="10">
        <f t="shared" si="31"/>
        <v>0.42836047376303821</v>
      </c>
      <c r="BF13" s="21" t="str">
        <f t="shared" si="32"/>
        <v/>
      </c>
      <c r="BG13" s="11">
        <f t="shared" si="33"/>
        <v>0.44914693558920721</v>
      </c>
      <c r="BH13" s="11">
        <f t="shared" si="34"/>
        <v>0.95967524538771698</v>
      </c>
      <c r="BI13" s="11">
        <f t="shared" si="35"/>
        <v>1</v>
      </c>
      <c r="BJ13" s="12" t="str">
        <f t="shared" si="36"/>
        <v/>
      </c>
      <c r="BK13" s="11">
        <f t="shared" si="37"/>
        <v>0.23623894602907852</v>
      </c>
      <c r="BL13" s="11">
        <f t="shared" si="38"/>
        <v>0.67768285233032888</v>
      </c>
      <c r="BM13" s="11">
        <f t="shared" si="39"/>
        <v>0.7141802368815191</v>
      </c>
      <c r="BN13" s="12">
        <f t="shared" si="40"/>
        <v>0.16634943106271116</v>
      </c>
      <c r="BO13" s="13" t="str" cm="1">
        <f t="array" ref="BO13">INDEX($AL$1:$AO$1,0,MATCH(MAX($AL13:$AO13),$AL13:$AO13,0))</f>
        <v>B-G12/13-Log
EmEC-MAX</v>
      </c>
    </row>
    <row r="14" spans="1:67" s="13" customFormat="1" x14ac:dyDescent="0.2">
      <c r="A14" s="8" t="s">
        <v>174</v>
      </c>
      <c r="B14" s="12" t="str">
        <f>_xlfn.IFNA(VLOOKUP($A14,'B-EmEC'!$A:$DD,MATCH(B$1,'B-EmEC'!$A$1:$DD$1,0),FALSE),"")</f>
        <v/>
      </c>
      <c r="C14" s="11" t="str">
        <f>_xlfn.IFNA(VLOOKUP($A14,'B-EmEC'!$A:$DD,MATCH(C$1,'B-EmEC'!$A$1:$DD$1,0),FALSE),"")</f>
        <v/>
      </c>
      <c r="D14" s="11" t="str">
        <f>_xlfn.IFNA(VLOOKUP($A14,'B-EmEC'!$A:$DD,MATCH(D$1,'B-EmEC'!$A$1:$DD$1,0),FALSE),"")</f>
        <v/>
      </c>
      <c r="E14" s="11">
        <f>_xlfn.IFNA(VLOOKUP($A14,'B-EmEC'!$A:$DD,MATCH(E$1,'B-EmEC'!$A$1:$DD$1,0),FALSE),"")</f>
        <v>22.801075268817204</v>
      </c>
      <c r="F14" s="11">
        <f>_xlfn.IFNA(VLOOKUP($A14,'B-EmEC'!$A:$DD,MATCH(F$1,'B-EmEC'!$A$1:$DD$1,0),FALSE),"")</f>
        <v>23.159385113268609</v>
      </c>
      <c r="G14" s="11">
        <f>_xlfn.IFNA(VLOOKUP($A14,'B-EmEC'!$A:$DD,MATCH(G$1,'B-EmEC'!$A$1:$DD$1,0),FALSE),"")</f>
        <v>35.527842227378187</v>
      </c>
      <c r="H14" s="11">
        <f>_xlfn.IFNA(VLOOKUP($A14,'B-EmEC'!$A:$DD,MATCH(H$1,'B-EmEC'!$A$1:$DD$1,0),FALSE),"")</f>
        <v>40.873280811857398</v>
      </c>
      <c r="I14" s="11">
        <f>_xlfn.IFNA(VLOOKUP($A14,'B-EmEC'!$A:$DD,MATCH(I$1,'B-EmEC'!$A$1:$DD$1,0),FALSE),"")</f>
        <v>54.049917588886274</v>
      </c>
      <c r="J14" s="11">
        <f>_xlfn.IFNA(VLOOKUP($A14,'B-EmEC'!$A:$DD,MATCH(J$1,'B-EmEC'!$A$1:$DD$1,0),FALSE),"")</f>
        <v>62.493236662698841</v>
      </c>
      <c r="K14" s="11">
        <f>_xlfn.IFNA(VLOOKUP($A14,'B-EmEC'!$A:$DD,MATCH(K$1,'B-EmEC'!$A$1:$DD$1,0),FALSE),"")</f>
        <v>40.955951265229615</v>
      </c>
      <c r="L14" s="11">
        <f>_xlfn.IFNA(VLOOKUP($A14,'B-EmEC'!$A:$DD,MATCH(L$1,'B-EmEC'!$A$1:$DD$1,0),FALSE),"")</f>
        <v>85.163934426229503</v>
      </c>
      <c r="M14" s="11">
        <f>_xlfn.IFNA(VLOOKUP($A14,'B-EmEC'!$A:$DD,MATCH(M$1,'B-EmEC'!$A$1:$DD$1,0),FALSE),"")</f>
        <v>25.955819881053525</v>
      </c>
      <c r="N14" s="9" t="str">
        <f>_xlfn.IFNA(VLOOKUP($A14,'B-EmEC'!$A:$DD,MATCH(N$1,'B-EmEC'!$A$1:$DD$1,0),FALSE),"")</f>
        <v/>
      </c>
      <c r="O14" s="10" t="str">
        <f>_xlfn.IFNA(VLOOKUP($A14,'B-EmEC'!$A:$DD,MATCH(O$1,'B-EmEC'!$A$1:$DD$1,0),FALSE),"")</f>
        <v/>
      </c>
      <c r="P14" s="10" t="str">
        <f>_xlfn.IFNA(VLOOKUP($A14,'B-EmEC'!$A:$DD,MATCH(P$1,'B-EmEC'!$A$1:$DD$1,0),FALSE),"")</f>
        <v/>
      </c>
      <c r="Q14" s="10">
        <f>_xlfn.IFNA(VLOOKUP($A14,'B-EmEC'!$A:$DD,MATCH(Q$1,'B-EmEC'!$A$1:$DD$1,0),FALSE),"")</f>
        <v>6.92</v>
      </c>
      <c r="R14" s="10">
        <f>_xlfn.IFNA(VLOOKUP($A14,'B-EmEC'!$A:$DD,MATCH(R$1,'B-EmEC'!$A$1:$DD$1,0),FALSE),"")</f>
        <v>6.9909999999999997</v>
      </c>
      <c r="S14" s="10">
        <f>_xlfn.IFNA(VLOOKUP($A14,'B-EmEC'!$A:$DD,MATCH(S$1,'B-EmEC'!$A$1:$DD$1,0),FALSE),"")</f>
        <v>7.4640000000000004</v>
      </c>
      <c r="T14" s="10">
        <f>_xlfn.IFNA(VLOOKUP($A14,'B-EmEC'!$A:$DD,MATCH(T$1,'B-EmEC'!$A$1:$DD$1,0),FALSE),"")</f>
        <v>8.734</v>
      </c>
      <c r="U14" s="10">
        <f>_xlfn.IFNA(VLOOKUP($A14,'B-EmEC'!$A:$DD,MATCH(U$1,'B-EmEC'!$A$1:$DD$1,0),FALSE),"")</f>
        <v>8.6639999999999997</v>
      </c>
      <c r="V14" s="10">
        <f>_xlfn.IFNA(VLOOKUP($A14,'B-EmEC'!$A:$DD,MATCH(V$1,'B-EmEC'!$A$1:$DD$1,0),FALSE),"")</f>
        <v>8.1739999999999995</v>
      </c>
      <c r="W14" s="10">
        <f>_xlfn.IFNA(VLOOKUP($A14,'B-EmEC'!$A:$DD,MATCH(W$1,'B-EmEC'!$A$1:$DD$1,0),FALSE),"")</f>
        <v>8.8770000000000007</v>
      </c>
      <c r="X14" s="10">
        <f>_xlfn.IFNA(VLOOKUP($A14,'B-EmEC'!$A:$DD,MATCH(X$1,'B-EmEC'!$A$1:$DD$1,0),FALSE),"")</f>
        <v>8.3789999999999996</v>
      </c>
      <c r="Y14" s="10">
        <f>_xlfn.IFNA(VLOOKUP($A14,'B-EmEC'!$A:$DD,MATCH(Y$1,'B-EmEC'!$A$1:$DD$1,0),FALSE),"")</f>
        <v>8.7769999999999992</v>
      </c>
      <c r="Z14" s="9" t="str">
        <f t="shared" si="0"/>
        <v/>
      </c>
      <c r="AA14" s="10" t="str">
        <f t="shared" si="1"/>
        <v/>
      </c>
      <c r="AB14" s="10" t="str">
        <f t="shared" si="2"/>
        <v/>
      </c>
      <c r="AC14" s="10">
        <f t="shared" si="3"/>
        <v>8.2779553282417933</v>
      </c>
      <c r="AD14" s="10">
        <f t="shared" si="4"/>
        <v>8.3557270245951472</v>
      </c>
      <c r="AE14" s="10">
        <f t="shared" si="5"/>
        <v>9.0145688315478765</v>
      </c>
      <c r="AF14" s="10">
        <f t="shared" si="6"/>
        <v>10.345439499010833</v>
      </c>
      <c r="AG14" s="10">
        <f t="shared" si="7"/>
        <v>10.39679503611136</v>
      </c>
      <c r="AH14" s="10">
        <f t="shared" si="8"/>
        <v>9.9698330183199602</v>
      </c>
      <c r="AI14" s="10">
        <f t="shared" si="9"/>
        <v>10.489317017545952</v>
      </c>
      <c r="AJ14" s="10">
        <f t="shared" si="10"/>
        <v>10.309255716882429</v>
      </c>
      <c r="AK14" s="10">
        <f t="shared" si="11"/>
        <v>10.191234751735138</v>
      </c>
      <c r="AL14" s="356" t="str">
        <f t="shared" si="12"/>
        <v/>
      </c>
      <c r="AM14" s="357">
        <f t="shared" si="13"/>
        <v>9.0145688315478765</v>
      </c>
      <c r="AN14" s="357">
        <f t="shared" si="14"/>
        <v>10.489317017545952</v>
      </c>
      <c r="AO14" s="357">
        <f t="shared" si="15"/>
        <v>10.309255716882429</v>
      </c>
      <c r="AP14" s="12" t="str">
        <f t="shared" si="16"/>
        <v/>
      </c>
      <c r="AQ14" s="11">
        <f t="shared" si="17"/>
        <v>8.5494170614616056</v>
      </c>
      <c r="AR14" s="11">
        <f t="shared" si="18"/>
        <v>10.300346142747026</v>
      </c>
      <c r="AS14" s="11">
        <f t="shared" si="19"/>
        <v>10.250245234308784</v>
      </c>
      <c r="AT14" s="27" t="str">
        <f t="shared" si="20"/>
        <v/>
      </c>
      <c r="AU14" s="10" t="str">
        <f t="shared" si="21"/>
        <v/>
      </c>
      <c r="AV14" s="10" t="str">
        <f t="shared" si="22"/>
        <v/>
      </c>
      <c r="AW14" s="10">
        <f t="shared" si="23"/>
        <v>0</v>
      </c>
      <c r="AX14" s="10">
        <f t="shared" si="24"/>
        <v>3.5169143396811785E-2</v>
      </c>
      <c r="AY14" s="10">
        <f t="shared" si="25"/>
        <v>0.33310403579338066</v>
      </c>
      <c r="AZ14" s="10">
        <f t="shared" si="26"/>
        <v>0.93493713885384711</v>
      </c>
      <c r="BA14" s="10">
        <f t="shared" si="27"/>
        <v>0.95816062931627188</v>
      </c>
      <c r="BB14" s="10">
        <f t="shared" si="28"/>
        <v>0.76508411005824384</v>
      </c>
      <c r="BC14" s="10">
        <f t="shared" si="29"/>
        <v>1</v>
      </c>
      <c r="BD14" s="10">
        <f t="shared" si="30"/>
        <v>0.91857446860256409</v>
      </c>
      <c r="BE14" s="10">
        <f t="shared" si="31"/>
        <v>0.8652042009895673</v>
      </c>
      <c r="BF14" s="21" t="str">
        <f t="shared" si="32"/>
        <v/>
      </c>
      <c r="BG14" s="11">
        <f t="shared" si="33"/>
        <v>0.33310403579338066</v>
      </c>
      <c r="BH14" s="11">
        <f t="shared" si="34"/>
        <v>1</v>
      </c>
      <c r="BI14" s="11">
        <f t="shared" si="35"/>
        <v>0.91857446860256409</v>
      </c>
      <c r="BJ14" s="12" t="str">
        <f t="shared" si="36"/>
        <v/>
      </c>
      <c r="BK14" s="11">
        <f t="shared" si="37"/>
        <v>0.12275772639673081</v>
      </c>
      <c r="BL14" s="11">
        <f t="shared" si="38"/>
        <v>0.91454546955709071</v>
      </c>
      <c r="BM14" s="11">
        <f t="shared" si="39"/>
        <v>0.89188933479606569</v>
      </c>
      <c r="BN14" s="12">
        <f t="shared" si="40"/>
        <v>0.18006130066352277</v>
      </c>
      <c r="BO14" s="13" t="str" cm="1">
        <f t="array" ref="BO14">INDEX($AL$1:$AO$1,0,MATCH(MAX($AL14:$AO14),$AL14:$AO14,0))</f>
        <v>B-Gq/11-Log
EmEC-MAX</v>
      </c>
    </row>
    <row r="15" spans="1:67" s="13" customFormat="1" x14ac:dyDescent="0.2">
      <c r="A15" s="16" t="s">
        <v>101</v>
      </c>
      <c r="B15" s="12" t="str">
        <f>_xlfn.IFNA(VLOOKUP($A15,'B-EmEC'!$A:$DD,MATCH(B$1,'B-EmEC'!$A$1:$DD$1,0),FALSE),"")</f>
        <v/>
      </c>
      <c r="C15" s="11">
        <f>_xlfn.IFNA(VLOOKUP($A15,'B-EmEC'!$A:$DD,MATCH(C$1,'B-EmEC'!$A$1:$DD$1,0),FALSE),"")</f>
        <v>39.696641386782233</v>
      </c>
      <c r="D15" s="11">
        <f>_xlfn.IFNA(VLOOKUP($A15,'B-EmEC'!$A:$DD,MATCH(D$1,'B-EmEC'!$A$1:$DD$1,0),FALSE),"")</f>
        <v>35.086181711948583</v>
      </c>
      <c r="E15" s="11">
        <f>_xlfn.IFNA(VLOOKUP($A15,'B-EmEC'!$A:$DD,MATCH(E$1,'B-EmEC'!$A$1:$DD$1,0),FALSE),"")</f>
        <v>38.467741935483872</v>
      </c>
      <c r="F15" s="11">
        <f>_xlfn.IFNA(VLOOKUP($A15,'B-EmEC'!$A:$DD,MATCH(F$1,'B-EmEC'!$A$1:$DD$1,0),FALSE),"")</f>
        <v>41.08009708737864</v>
      </c>
      <c r="G15" s="11">
        <f>_xlfn.IFNA(VLOOKUP($A15,'B-EmEC'!$A:$DD,MATCH(G$1,'B-EmEC'!$A$1:$DD$1,0),FALSE),"")</f>
        <v>45.446635730858461</v>
      </c>
      <c r="H15" s="11" t="str">
        <f>_xlfn.IFNA(VLOOKUP($A15,'B-EmEC'!$A:$DD,MATCH(H$1,'B-EmEC'!$A$1:$DD$1,0),FALSE),"")</f>
        <v/>
      </c>
      <c r="I15" s="11" t="str">
        <f>_xlfn.IFNA(VLOOKUP($A15,'B-EmEC'!$A:$DD,MATCH(I$1,'B-EmEC'!$A$1:$DD$1,0),FALSE),"")</f>
        <v/>
      </c>
      <c r="J15" s="11" t="str">
        <f>_xlfn.IFNA(VLOOKUP($A15,'B-EmEC'!$A:$DD,MATCH(J$1,'B-EmEC'!$A$1:$DD$1,0),FALSE),"")</f>
        <v/>
      </c>
      <c r="K15" s="11" t="str">
        <f>_xlfn.IFNA(VLOOKUP($A15,'B-EmEC'!$A:$DD,MATCH(K$1,'B-EmEC'!$A$1:$DD$1,0),FALSE),"")</f>
        <v/>
      </c>
      <c r="L15" s="11">
        <f>_xlfn.IFNA(VLOOKUP($A15,'B-EmEC'!$A:$DD,MATCH(L$1,'B-EmEC'!$A$1:$DD$1,0),FALSE),"")</f>
        <v>55.270491803278695</v>
      </c>
      <c r="M15" s="11">
        <f>_xlfn.IFNA(VLOOKUP($A15,'B-EmEC'!$A:$DD,MATCH(M$1,'B-EmEC'!$A$1:$DD$1,0),FALSE),"")</f>
        <v>66.723307844803173</v>
      </c>
      <c r="N15" s="9" t="str">
        <f>_xlfn.IFNA(VLOOKUP($A15,'B-EmEC'!$A:$DD,MATCH(N$1,'B-EmEC'!$A$1:$DD$1,0),FALSE),"")</f>
        <v/>
      </c>
      <c r="O15" s="10">
        <f>_xlfn.IFNA(VLOOKUP($A15,'B-EmEC'!$A:$DD,MATCH(O$1,'B-EmEC'!$A$1:$DD$1,0),FALSE),"")</f>
        <v>5.25</v>
      </c>
      <c r="P15" s="10">
        <f>_xlfn.IFNA(VLOOKUP($A15,'B-EmEC'!$A:$DD,MATCH(P$1,'B-EmEC'!$A$1:$DD$1,0),FALSE),"")</f>
        <v>5.5229999999999997</v>
      </c>
      <c r="Q15" s="10">
        <f>_xlfn.IFNA(VLOOKUP($A15,'B-EmEC'!$A:$DD,MATCH(Q$1,'B-EmEC'!$A$1:$DD$1,0),FALSE),"")</f>
        <v>5.6550000000000002</v>
      </c>
      <c r="R15" s="10">
        <f>_xlfn.IFNA(VLOOKUP($A15,'B-EmEC'!$A:$DD,MATCH(R$1,'B-EmEC'!$A$1:$DD$1,0),FALSE),"")</f>
        <v>5.6289999999999996</v>
      </c>
      <c r="S15" s="10">
        <f>_xlfn.IFNA(VLOOKUP($A15,'B-EmEC'!$A:$DD,MATCH(S$1,'B-EmEC'!$A$1:$DD$1,0),FALSE),"")</f>
        <v>5.173</v>
      </c>
      <c r="T15" s="10" t="str">
        <f>_xlfn.IFNA(VLOOKUP($A15,'B-EmEC'!$A:$DD,MATCH(T$1,'B-EmEC'!$A$1:$DD$1,0),FALSE),"")</f>
        <v/>
      </c>
      <c r="U15" s="10" t="str">
        <f>_xlfn.IFNA(VLOOKUP($A15,'B-EmEC'!$A:$DD,MATCH(U$1,'B-EmEC'!$A$1:$DD$1,0),FALSE),"")</f>
        <v/>
      </c>
      <c r="V15" s="10" t="str">
        <f>_xlfn.IFNA(VLOOKUP($A15,'B-EmEC'!$A:$DD,MATCH(V$1,'B-EmEC'!$A$1:$DD$1,0),FALSE),"")</f>
        <v/>
      </c>
      <c r="W15" s="10" t="str">
        <f>_xlfn.IFNA(VLOOKUP($A15,'B-EmEC'!$A:$DD,MATCH(W$1,'B-EmEC'!$A$1:$DD$1,0),FALSE),"")</f>
        <v/>
      </c>
      <c r="X15" s="10">
        <f>_xlfn.IFNA(VLOOKUP($A15,'B-EmEC'!$A:$DD,MATCH(X$1,'B-EmEC'!$A$1:$DD$1,0),FALSE),"")</f>
        <v>5.3029999999999999</v>
      </c>
      <c r="Y15" s="10">
        <f>_xlfn.IFNA(VLOOKUP($A15,'B-EmEC'!$A:$DD,MATCH(Y$1,'B-EmEC'!$A$1:$DD$1,0),FALSE),"")</f>
        <v>4.0339999999999998</v>
      </c>
      <c r="Z15" s="9" t="str">
        <f t="shared" si="0"/>
        <v/>
      </c>
      <c r="AA15" s="10">
        <f t="shared" si="1"/>
        <v>6.848753763969901</v>
      </c>
      <c r="AB15" s="10">
        <f t="shared" si="2"/>
        <v>7.0681361082650298</v>
      </c>
      <c r="AC15" s="10">
        <f t="shared" si="3"/>
        <v>7.240096693877879</v>
      </c>
      <c r="AD15" s="10">
        <f t="shared" si="4"/>
        <v>7.2426314613240477</v>
      </c>
      <c r="AE15" s="10">
        <f t="shared" si="5"/>
        <v>6.8305017393159151</v>
      </c>
      <c r="AF15" s="10" t="str">
        <f t="shared" si="6"/>
        <v/>
      </c>
      <c r="AG15" s="10" t="str">
        <f t="shared" si="7"/>
        <v/>
      </c>
      <c r="AH15" s="10" t="str">
        <f t="shared" si="8"/>
        <v/>
      </c>
      <c r="AI15" s="10" t="str">
        <f t="shared" si="9"/>
        <v/>
      </c>
      <c r="AJ15" s="10">
        <f t="shared" si="10"/>
        <v>7.0454933290018928</v>
      </c>
      <c r="AK15" s="10">
        <f t="shared" si="11"/>
        <v>5.8582775685519666</v>
      </c>
      <c r="AL15" s="356" t="str">
        <f t="shared" si="12"/>
        <v/>
      </c>
      <c r="AM15" s="357">
        <f t="shared" si="13"/>
        <v>7.2426314613240477</v>
      </c>
      <c r="AN15" s="357" t="str">
        <f t="shared" si="14"/>
        <v/>
      </c>
      <c r="AO15" s="357">
        <f t="shared" si="15"/>
        <v>7.0454933290018928</v>
      </c>
      <c r="AP15" s="12" t="str">
        <f t="shared" si="16"/>
        <v/>
      </c>
      <c r="AQ15" s="11">
        <f t="shared" si="17"/>
        <v>7.046023953350554</v>
      </c>
      <c r="AR15" s="11" t="str">
        <f t="shared" si="18"/>
        <v/>
      </c>
      <c r="AS15" s="11">
        <f t="shared" si="19"/>
        <v>6.4518854487769293</v>
      </c>
      <c r="AT15" s="27" t="str">
        <f t="shared" si="20"/>
        <v/>
      </c>
      <c r="AU15" s="10">
        <f t="shared" si="21"/>
        <v>0.71547904086473757</v>
      </c>
      <c r="AV15" s="10">
        <f t="shared" si="22"/>
        <v>0.87395177348069431</v>
      </c>
      <c r="AW15" s="10">
        <f t="shared" si="23"/>
        <v>0.9981689888261932</v>
      </c>
      <c r="AX15" s="10">
        <f t="shared" si="24"/>
        <v>1</v>
      </c>
      <c r="AY15" s="10">
        <f t="shared" si="25"/>
        <v>0.70229453309596368</v>
      </c>
      <c r="AZ15" s="10" t="str">
        <f t="shared" si="26"/>
        <v/>
      </c>
      <c r="BA15" s="10" t="str">
        <f t="shared" si="27"/>
        <v/>
      </c>
      <c r="BB15" s="10" t="str">
        <f t="shared" si="28"/>
        <v/>
      </c>
      <c r="BC15" s="10" t="str">
        <f t="shared" si="29"/>
        <v/>
      </c>
      <c r="BD15" s="10">
        <f t="shared" si="30"/>
        <v>0.85759556616885135</v>
      </c>
      <c r="BE15" s="10">
        <f t="shared" si="31"/>
        <v>0</v>
      </c>
      <c r="BF15" s="21" t="str">
        <f t="shared" si="32"/>
        <v/>
      </c>
      <c r="BG15" s="11">
        <f t="shared" si="33"/>
        <v>1</v>
      </c>
      <c r="BH15" s="11" t="str">
        <f t="shared" si="34"/>
        <v/>
      </c>
      <c r="BI15" s="11">
        <f t="shared" si="35"/>
        <v>0.85759556616885135</v>
      </c>
      <c r="BJ15" s="12" t="str">
        <f t="shared" si="36"/>
        <v/>
      </c>
      <c r="BK15" s="11">
        <f t="shared" si="37"/>
        <v>0.8579788672535178</v>
      </c>
      <c r="BL15" s="11" t="str">
        <f t="shared" si="38"/>
        <v/>
      </c>
      <c r="BM15" s="11">
        <f t="shared" si="39"/>
        <v>0.42879778308442568</v>
      </c>
      <c r="BN15" s="12">
        <f t="shared" si="40"/>
        <v>0.19713813232215482</v>
      </c>
      <c r="BO15" s="13" t="str" cm="1">
        <f t="array" ref="BO15">INDEX($AL$1:$AO$1,0,MATCH(MAX($AL15:$AO15),$AL15:$AO15,0))</f>
        <v>B-Gi/o-Log
EmEC-MAX</v>
      </c>
    </row>
    <row r="16" spans="1:67" s="13" customFormat="1" x14ac:dyDescent="0.2">
      <c r="A16" s="16" t="s">
        <v>39</v>
      </c>
      <c r="B16" s="12" t="str">
        <f>_xlfn.IFNA(VLOOKUP($A16,'B-EmEC'!$A:$DD,MATCH(B$1,'B-EmEC'!$A$1:$DD$1,0),FALSE),"")</f>
        <v/>
      </c>
      <c r="C16" s="11" t="str">
        <f>_xlfn.IFNA(VLOOKUP($A16,'B-EmEC'!$A:$DD,MATCH(C$1,'B-EmEC'!$A$1:$DD$1,0),FALSE),"")</f>
        <v/>
      </c>
      <c r="D16" s="11" t="str">
        <f>_xlfn.IFNA(VLOOKUP($A16,'B-EmEC'!$A:$DD,MATCH(D$1,'B-EmEC'!$A$1:$DD$1,0),FALSE),"")</f>
        <v/>
      </c>
      <c r="E16" s="11" t="str">
        <f>_xlfn.IFNA(VLOOKUP($A16,'B-EmEC'!$A:$DD,MATCH(E$1,'B-EmEC'!$A$1:$DD$1,0),FALSE),"")</f>
        <v/>
      </c>
      <c r="F16" s="11">
        <f>_xlfn.IFNA(VLOOKUP($A16,'B-EmEC'!$A:$DD,MATCH(F$1,'B-EmEC'!$A$1:$DD$1,0),FALSE),"")</f>
        <v>13.414239482200646</v>
      </c>
      <c r="G16" s="11">
        <f>_xlfn.IFNA(VLOOKUP($A16,'B-EmEC'!$A:$DD,MATCH(G$1,'B-EmEC'!$A$1:$DD$1,0),FALSE),"")</f>
        <v>23.262761020881666</v>
      </c>
      <c r="H16" s="11">
        <f>_xlfn.IFNA(VLOOKUP($A16,'B-EmEC'!$A:$DD,MATCH(H$1,'B-EmEC'!$A$1:$DD$1,0),FALSE),"")</f>
        <v>24.63613299505942</v>
      </c>
      <c r="I16" s="11">
        <f>_xlfn.IFNA(VLOOKUP($A16,'B-EmEC'!$A:$DD,MATCH(I$1,'B-EmEC'!$A$1:$DD$1,0),FALSE),"")</f>
        <v>23.651989639745704</v>
      </c>
      <c r="J16" s="11">
        <f>_xlfn.IFNA(VLOOKUP($A16,'B-EmEC'!$A:$DD,MATCH(J$1,'B-EmEC'!$A$1:$DD$1,0),FALSE),"")</f>
        <v>25.754788442809218</v>
      </c>
      <c r="K16" s="11">
        <f>_xlfn.IFNA(VLOOKUP($A16,'B-EmEC'!$A:$DD,MATCH(K$1,'B-EmEC'!$A$1:$DD$1,0),FALSE),"")</f>
        <v>11.349578256794752</v>
      </c>
      <c r="L16" s="11" t="str">
        <f>_xlfn.IFNA(VLOOKUP($A16,'B-EmEC'!$A:$DD,MATCH(L$1,'B-EmEC'!$A$1:$DD$1,0),FALSE),"")</f>
        <v/>
      </c>
      <c r="M16" s="11" t="str">
        <f>_xlfn.IFNA(VLOOKUP($A16,'B-EmEC'!$A:$DD,MATCH(M$1,'B-EmEC'!$A$1:$DD$1,0),FALSE),"")</f>
        <v/>
      </c>
      <c r="N16" s="9" t="str">
        <f>_xlfn.IFNA(VLOOKUP($A16,'B-EmEC'!$A:$DD,MATCH(N$1,'B-EmEC'!$A$1:$DD$1,0),FALSE),"")</f>
        <v/>
      </c>
      <c r="O16" s="10" t="str">
        <f>_xlfn.IFNA(VLOOKUP($A16,'B-EmEC'!$A:$DD,MATCH(O$1,'B-EmEC'!$A$1:$DD$1,0),FALSE),"")</f>
        <v/>
      </c>
      <c r="P16" s="10" t="str">
        <f>_xlfn.IFNA(VLOOKUP($A16,'B-EmEC'!$A:$DD,MATCH(P$1,'B-EmEC'!$A$1:$DD$1,0),FALSE),"")</f>
        <v/>
      </c>
      <c r="Q16" s="10" t="str">
        <f>_xlfn.IFNA(VLOOKUP($A16,'B-EmEC'!$A:$DD,MATCH(Q$1,'B-EmEC'!$A$1:$DD$1,0),FALSE),"")</f>
        <v/>
      </c>
      <c r="R16" s="10">
        <f>_xlfn.IFNA(VLOOKUP($A16,'B-EmEC'!$A:$DD,MATCH(R$1,'B-EmEC'!$A$1:$DD$1,0),FALSE),"")</f>
        <v>7.7789999999999999</v>
      </c>
      <c r="S16" s="10">
        <f>_xlfn.IFNA(VLOOKUP($A16,'B-EmEC'!$A:$DD,MATCH(S$1,'B-EmEC'!$A$1:$DD$1,0),FALSE),"")</f>
        <v>8.77</v>
      </c>
      <c r="T16" s="10">
        <f>_xlfn.IFNA(VLOOKUP($A16,'B-EmEC'!$A:$DD,MATCH(T$1,'B-EmEC'!$A$1:$DD$1,0),FALSE),"")</f>
        <v>8.5470000000000006</v>
      </c>
      <c r="U16" s="10">
        <f>_xlfn.IFNA(VLOOKUP($A16,'B-EmEC'!$A:$DD,MATCH(U$1,'B-EmEC'!$A$1:$DD$1,0),FALSE),"")</f>
        <v>8.4770000000000003</v>
      </c>
      <c r="V16" s="10">
        <f>_xlfn.IFNA(VLOOKUP($A16,'B-EmEC'!$A:$DD,MATCH(V$1,'B-EmEC'!$A$1:$DD$1,0),FALSE),"")</f>
        <v>8.19</v>
      </c>
      <c r="W16" s="10">
        <f>_xlfn.IFNA(VLOOKUP($A16,'B-EmEC'!$A:$DD,MATCH(W$1,'B-EmEC'!$A$1:$DD$1,0),FALSE),"")</f>
        <v>7.9349999999999996</v>
      </c>
      <c r="X16" s="10" t="str">
        <f>_xlfn.IFNA(VLOOKUP($A16,'B-EmEC'!$A:$DD,MATCH(X$1,'B-EmEC'!$A$1:$DD$1,0),FALSE),"")</f>
        <v/>
      </c>
      <c r="Y16" s="10" t="str">
        <f>_xlfn.IFNA(VLOOKUP($A16,'B-EmEC'!$A:$DD,MATCH(Y$1,'B-EmEC'!$A$1:$DD$1,0),FALSE),"")</f>
        <v/>
      </c>
      <c r="Z16" s="9" t="str">
        <f t="shared" si="0"/>
        <v/>
      </c>
      <c r="AA16" s="10" t="str">
        <f t="shared" si="1"/>
        <v/>
      </c>
      <c r="AB16" s="10" t="str">
        <f t="shared" si="2"/>
        <v/>
      </c>
      <c r="AC16" s="10" t="str">
        <f t="shared" si="3"/>
        <v/>
      </c>
      <c r="AD16" s="10">
        <f t="shared" si="4"/>
        <v>8.9065660554614592</v>
      </c>
      <c r="AE16" s="10">
        <f t="shared" si="5"/>
        <v>10.136661259187404</v>
      </c>
      <c r="AF16" s="10">
        <f t="shared" si="6"/>
        <v>9.9385725399085771</v>
      </c>
      <c r="AG16" s="10">
        <f t="shared" si="7"/>
        <v>9.8508676800935895</v>
      </c>
      <c r="AH16" s="10">
        <f t="shared" si="8"/>
        <v>9.6008579868122919</v>
      </c>
      <c r="AI16" s="10">
        <f t="shared" si="9"/>
        <v>8.9899797237185837</v>
      </c>
      <c r="AJ16" s="10" t="str">
        <f t="shared" si="10"/>
        <v/>
      </c>
      <c r="AK16" s="10" t="str">
        <f t="shared" si="11"/>
        <v/>
      </c>
      <c r="AL16" s="356" t="str">
        <f t="shared" si="12"/>
        <v/>
      </c>
      <c r="AM16" s="357">
        <f t="shared" si="13"/>
        <v>10.136661259187404</v>
      </c>
      <c r="AN16" s="357">
        <f t="shared" si="14"/>
        <v>9.9385725399085771</v>
      </c>
      <c r="AO16" s="357" t="str">
        <f t="shared" si="15"/>
        <v/>
      </c>
      <c r="AP16" s="12" t="str">
        <f t="shared" si="16"/>
        <v/>
      </c>
      <c r="AQ16" s="11">
        <f t="shared" si="17"/>
        <v>9.5216136573244317</v>
      </c>
      <c r="AR16" s="11">
        <f t="shared" si="18"/>
        <v>9.5950694826332601</v>
      </c>
      <c r="AS16" s="11" t="str">
        <f t="shared" si="19"/>
        <v/>
      </c>
      <c r="AT16" s="27" t="str">
        <f t="shared" si="20"/>
        <v/>
      </c>
      <c r="AU16" s="10" t="str">
        <f t="shared" si="21"/>
        <v/>
      </c>
      <c r="AV16" s="10" t="str">
        <f t="shared" si="22"/>
        <v/>
      </c>
      <c r="AW16" s="10" t="str">
        <f t="shared" si="23"/>
        <v/>
      </c>
      <c r="AX16" s="10">
        <f t="shared" si="24"/>
        <v>0</v>
      </c>
      <c r="AY16" s="10">
        <f t="shared" si="25"/>
        <v>1</v>
      </c>
      <c r="AZ16" s="10">
        <f t="shared" si="26"/>
        <v>0.83896472510516384</v>
      </c>
      <c r="BA16" s="10">
        <f t="shared" si="27"/>
        <v>0.76766547968958088</v>
      </c>
      <c r="BB16" s="10">
        <f t="shared" si="28"/>
        <v>0.56442129783762263</v>
      </c>
      <c r="BC16" s="10">
        <f t="shared" si="29"/>
        <v>6.7810741806378402E-2</v>
      </c>
      <c r="BD16" s="10" t="str">
        <f t="shared" si="30"/>
        <v/>
      </c>
      <c r="BE16" s="10" t="str">
        <f t="shared" si="31"/>
        <v/>
      </c>
      <c r="BF16" s="21" t="str">
        <f t="shared" si="32"/>
        <v/>
      </c>
      <c r="BG16" s="11">
        <f t="shared" si="33"/>
        <v>1</v>
      </c>
      <c r="BH16" s="11">
        <f t="shared" si="34"/>
        <v>0.83896472510516384</v>
      </c>
      <c r="BI16" s="11" t="str">
        <f t="shared" si="35"/>
        <v/>
      </c>
      <c r="BJ16" s="12" t="str">
        <f t="shared" si="36"/>
        <v/>
      </c>
      <c r="BK16" s="11">
        <f t="shared" si="37"/>
        <v>0.5</v>
      </c>
      <c r="BL16" s="11">
        <f t="shared" si="38"/>
        <v>0.55971556110968634</v>
      </c>
      <c r="BM16" s="11" t="str">
        <f t="shared" si="39"/>
        <v/>
      </c>
      <c r="BN16" s="12">
        <f t="shared" si="40"/>
        <v>0.19808871927882699</v>
      </c>
      <c r="BO16" s="13" t="str" cm="1">
        <f t="array" ref="BO16">INDEX($AL$1:$AO$1,0,MATCH(MAX($AL16:$AO16),$AL16:$AO16,0))</f>
        <v>B-Gi/o-Log
EmEC-MAX</v>
      </c>
    </row>
    <row r="17" spans="1:67" s="13" customFormat="1" x14ac:dyDescent="0.2">
      <c r="A17" s="8" t="s">
        <v>19</v>
      </c>
      <c r="B17" s="12" t="str">
        <f>_xlfn.IFNA(VLOOKUP($A17,'B-EmEC'!$A:$DD,MATCH(B$1,'B-EmEC'!$A$1:$DD$1,0),FALSE),"")</f>
        <v/>
      </c>
      <c r="C17" s="11">
        <f>_xlfn.IFNA(VLOOKUP($A17,'B-EmEC'!$A:$DD,MATCH(C$1,'B-EmEC'!$A$1:$DD$1,0),FALSE),"")</f>
        <v>14.268689057421449</v>
      </c>
      <c r="D17" s="11">
        <f>_xlfn.IFNA(VLOOKUP($A17,'B-EmEC'!$A:$DD,MATCH(D$1,'B-EmEC'!$A$1:$DD$1,0),FALSE),"")</f>
        <v>14.579316389132339</v>
      </c>
      <c r="E17" s="11">
        <f>_xlfn.IFNA(VLOOKUP($A17,'B-EmEC'!$A:$DD,MATCH(E$1,'B-EmEC'!$A$1:$DD$1,0),FALSE),"")</f>
        <v>18.400537634408604</v>
      </c>
      <c r="F17" s="11">
        <f>_xlfn.IFNA(VLOOKUP($A17,'B-EmEC'!$A:$DD,MATCH(F$1,'B-EmEC'!$A$1:$DD$1,0),FALSE),"")</f>
        <v>11.982200647249192</v>
      </c>
      <c r="G17" s="11" t="str">
        <f>_xlfn.IFNA(VLOOKUP($A17,'B-EmEC'!$A:$DD,MATCH(G$1,'B-EmEC'!$A$1:$DD$1,0),FALSE),"")</f>
        <v/>
      </c>
      <c r="H17" s="11" t="str">
        <f>_xlfn.IFNA(VLOOKUP($A17,'B-EmEC'!$A:$DD,MATCH(H$1,'B-EmEC'!$A$1:$DD$1,0),FALSE),"")</f>
        <v/>
      </c>
      <c r="I17" s="11" t="str">
        <f>_xlfn.IFNA(VLOOKUP($A17,'B-EmEC'!$A:$DD,MATCH(I$1,'B-EmEC'!$A$1:$DD$1,0),FALSE),"")</f>
        <v/>
      </c>
      <c r="J17" s="11" t="str">
        <f>_xlfn.IFNA(VLOOKUP($A17,'B-EmEC'!$A:$DD,MATCH(J$1,'B-EmEC'!$A$1:$DD$1,0),FALSE),"")</f>
        <v/>
      </c>
      <c r="K17" s="11">
        <f>_xlfn.IFNA(VLOOKUP($A17,'B-EmEC'!$A:$DD,MATCH(K$1,'B-EmEC'!$A$1:$DD$1,0),FALSE),"")</f>
        <v>35.154639175257735</v>
      </c>
      <c r="L17" s="11">
        <f>_xlfn.IFNA(VLOOKUP($A17,'B-EmEC'!$A:$DD,MATCH(L$1,'B-EmEC'!$A$1:$DD$1,0),FALSE),"")</f>
        <v>75.393442622950815</v>
      </c>
      <c r="M17" s="11">
        <f>_xlfn.IFNA(VLOOKUP($A17,'B-EmEC'!$A:$DD,MATCH(M$1,'B-EmEC'!$A$1:$DD$1,0),FALSE),"")</f>
        <v>24.808836023789294</v>
      </c>
      <c r="N17" s="9" t="str">
        <f>_xlfn.IFNA(VLOOKUP($A17,'B-EmEC'!$A:$DD,MATCH(N$1,'B-EmEC'!$A$1:$DD$1,0),FALSE),"")</f>
        <v/>
      </c>
      <c r="O17" s="10">
        <f>_xlfn.IFNA(VLOOKUP($A17,'B-EmEC'!$A:$DD,MATCH(O$1,'B-EmEC'!$A$1:$DD$1,0),FALSE),"")</f>
        <v>8.1509999999999998</v>
      </c>
      <c r="P17" s="10">
        <f>_xlfn.IFNA(VLOOKUP($A17,'B-EmEC'!$A:$DD,MATCH(P$1,'B-EmEC'!$A$1:$DD$1,0),FALSE),"")</f>
        <v>7.9489999999999998</v>
      </c>
      <c r="Q17" s="10">
        <f>_xlfn.IFNA(VLOOKUP($A17,'B-EmEC'!$A:$DD,MATCH(Q$1,'B-EmEC'!$A$1:$DD$1,0),FALSE),"")</f>
        <v>7.7480000000000002</v>
      </c>
      <c r="R17" s="10">
        <f>_xlfn.IFNA(VLOOKUP($A17,'B-EmEC'!$A:$DD,MATCH(R$1,'B-EmEC'!$A$1:$DD$1,0),FALSE),"")</f>
        <v>8.1639999999999997</v>
      </c>
      <c r="S17" s="10" t="str">
        <f>_xlfn.IFNA(VLOOKUP($A17,'B-EmEC'!$A:$DD,MATCH(S$1,'B-EmEC'!$A$1:$DD$1,0),FALSE),"")</f>
        <v/>
      </c>
      <c r="T17" s="10" t="str">
        <f>_xlfn.IFNA(VLOOKUP($A17,'B-EmEC'!$A:$DD,MATCH(T$1,'B-EmEC'!$A$1:$DD$1,0),FALSE),"")</f>
        <v/>
      </c>
      <c r="U17" s="10" t="str">
        <f>_xlfn.IFNA(VLOOKUP($A17,'B-EmEC'!$A:$DD,MATCH(U$1,'B-EmEC'!$A$1:$DD$1,0),FALSE),"")</f>
        <v/>
      </c>
      <c r="V17" s="10" t="str">
        <f>_xlfn.IFNA(VLOOKUP($A17,'B-EmEC'!$A:$DD,MATCH(V$1,'B-EmEC'!$A$1:$DD$1,0),FALSE),"")</f>
        <v/>
      </c>
      <c r="W17" s="10">
        <f>_xlfn.IFNA(VLOOKUP($A17,'B-EmEC'!$A:$DD,MATCH(W$1,'B-EmEC'!$A$1:$DD$1,0),FALSE),"")</f>
        <v>6.2080000000000002</v>
      </c>
      <c r="X17" s="10">
        <f>_xlfn.IFNA(VLOOKUP($A17,'B-EmEC'!$A:$DD,MATCH(X$1,'B-EmEC'!$A$1:$DD$1,0),FALSE),"")</f>
        <v>7.1820000000000004</v>
      </c>
      <c r="Y17" s="10">
        <f>_xlfn.IFNA(VLOOKUP($A17,'B-EmEC'!$A:$DD,MATCH(Y$1,'B-EmEC'!$A$1:$DD$1,0),FALSE),"")</f>
        <v>6.8609999999999998</v>
      </c>
      <c r="Z17" s="9" t="str">
        <f t="shared" si="0"/>
        <v/>
      </c>
      <c r="AA17" s="10">
        <f t="shared" si="1"/>
        <v>9.3053840739358726</v>
      </c>
      <c r="AB17" s="10">
        <f t="shared" si="2"/>
        <v>9.1127371607866277</v>
      </c>
      <c r="AC17" s="10">
        <f t="shared" si="3"/>
        <v>9.0128305125881116</v>
      </c>
      <c r="AD17" s="10">
        <f t="shared" si="4"/>
        <v>9.2425365877684111</v>
      </c>
      <c r="AE17" s="10" t="str">
        <f t="shared" si="5"/>
        <v/>
      </c>
      <c r="AF17" s="10" t="str">
        <f t="shared" si="6"/>
        <v/>
      </c>
      <c r="AG17" s="10" t="str">
        <f t="shared" si="7"/>
        <v/>
      </c>
      <c r="AH17" s="10" t="str">
        <f t="shared" si="8"/>
        <v/>
      </c>
      <c r="AI17" s="10">
        <f t="shared" si="9"/>
        <v>7.7539826447262534</v>
      </c>
      <c r="AJ17" s="10">
        <f t="shared" si="10"/>
        <v>9.0593335745632722</v>
      </c>
      <c r="AK17" s="10">
        <f t="shared" si="11"/>
        <v>8.2556063886049831</v>
      </c>
      <c r="AL17" s="356" t="str">
        <f t="shared" si="12"/>
        <v/>
      </c>
      <c r="AM17" s="357">
        <f t="shared" si="13"/>
        <v>9.3053840739358726</v>
      </c>
      <c r="AN17" s="357">
        <f t="shared" si="14"/>
        <v>7.7539826447262534</v>
      </c>
      <c r="AO17" s="357">
        <f t="shared" si="15"/>
        <v>9.0593335745632722</v>
      </c>
      <c r="AP17" s="12" t="str">
        <f t="shared" si="16"/>
        <v/>
      </c>
      <c r="AQ17" s="11">
        <f t="shared" si="17"/>
        <v>9.1683720837697553</v>
      </c>
      <c r="AR17" s="11">
        <f t="shared" si="18"/>
        <v>7.7539826447262534</v>
      </c>
      <c r="AS17" s="11">
        <f t="shared" si="19"/>
        <v>8.6574699815841285</v>
      </c>
      <c r="AT17" s="27" t="str">
        <f t="shared" si="20"/>
        <v/>
      </c>
      <c r="AU17" s="10">
        <f t="shared" si="21"/>
        <v>1</v>
      </c>
      <c r="AV17" s="10">
        <f t="shared" si="22"/>
        <v>0.87582394245479622</v>
      </c>
      <c r="AW17" s="10">
        <f t="shared" si="23"/>
        <v>0.81142626541422869</v>
      </c>
      <c r="AX17" s="10">
        <f t="shared" si="24"/>
        <v>0.95948986188604979</v>
      </c>
      <c r="AY17" s="10" t="str">
        <f t="shared" si="25"/>
        <v/>
      </c>
      <c r="AZ17" s="10" t="str">
        <f t="shared" si="26"/>
        <v/>
      </c>
      <c r="BA17" s="10" t="str">
        <f t="shared" si="27"/>
        <v/>
      </c>
      <c r="BB17" s="10" t="str">
        <f t="shared" si="28"/>
        <v/>
      </c>
      <c r="BC17" s="10">
        <f t="shared" si="29"/>
        <v>0</v>
      </c>
      <c r="BD17" s="10">
        <f t="shared" si="30"/>
        <v>0.84140113916360515</v>
      </c>
      <c r="BE17" s="10">
        <f t="shared" si="31"/>
        <v>0.32333587840916722</v>
      </c>
      <c r="BF17" s="21" t="str">
        <f t="shared" si="32"/>
        <v/>
      </c>
      <c r="BG17" s="11">
        <f t="shared" si="33"/>
        <v>1</v>
      </c>
      <c r="BH17" s="11">
        <f t="shared" si="34"/>
        <v>0</v>
      </c>
      <c r="BI17" s="11">
        <f t="shared" si="35"/>
        <v>0.84140113916360515</v>
      </c>
      <c r="BJ17" s="12" t="str">
        <f t="shared" si="36"/>
        <v/>
      </c>
      <c r="BK17" s="11">
        <f t="shared" si="37"/>
        <v>0.91168501743876862</v>
      </c>
      <c r="BL17" s="11">
        <f t="shared" si="38"/>
        <v>0</v>
      </c>
      <c r="BM17" s="11">
        <f t="shared" si="39"/>
        <v>0.58236850878638613</v>
      </c>
      <c r="BN17" s="12">
        <f t="shared" si="40"/>
        <v>0.24605049937260048</v>
      </c>
      <c r="BO17" s="13" t="str" cm="1">
        <f t="array" ref="BO17">INDEX($AL$1:$AO$1,0,MATCH(MAX($AL17:$AO17),$AL17:$AO17,0))</f>
        <v>B-Gi/o-Log
EmEC-MAX</v>
      </c>
    </row>
    <row r="18" spans="1:67" s="13" customFormat="1" x14ac:dyDescent="0.2">
      <c r="A18" s="16" t="s">
        <v>122</v>
      </c>
      <c r="B18" s="12" t="str">
        <f>_xlfn.IFNA(VLOOKUP($A18,'B-EmEC'!$A:$DD,MATCH(B$1,'B-EmEC'!$A$1:$DD$1,0),FALSE),"")</f>
        <v/>
      </c>
      <c r="C18" s="11">
        <f>_xlfn.IFNA(VLOOKUP($A18,'B-EmEC'!$A:$DD,MATCH(C$1,'B-EmEC'!$A$1:$DD$1,0),FALSE),"")</f>
        <v>51.365113759479954</v>
      </c>
      <c r="D18" s="11">
        <f>_xlfn.IFNA(VLOOKUP($A18,'B-EmEC'!$A:$DD,MATCH(D$1,'B-EmEC'!$A$1:$DD$1,0),FALSE),"")</f>
        <v>28.761320479111887</v>
      </c>
      <c r="E18" s="11">
        <f>_xlfn.IFNA(VLOOKUP($A18,'B-EmEC'!$A:$DD,MATCH(E$1,'B-EmEC'!$A$1:$DD$1,0),FALSE),"")</f>
        <v>62.5</v>
      </c>
      <c r="F18" s="11">
        <f>_xlfn.IFNA(VLOOKUP($A18,'B-EmEC'!$A:$DD,MATCH(F$1,'B-EmEC'!$A$1:$DD$1,0),FALSE),"")</f>
        <v>84.283980582524279</v>
      </c>
      <c r="G18" s="11">
        <f>_xlfn.IFNA(VLOOKUP($A18,'B-EmEC'!$A:$DD,MATCH(G$1,'B-EmEC'!$A$1:$DD$1,0),FALSE),"")</f>
        <v>51.479118329466353</v>
      </c>
      <c r="H18" s="11">
        <f>_xlfn.IFNA(VLOOKUP($A18,'B-EmEC'!$A:$DD,MATCH(H$1,'B-EmEC'!$A$1:$DD$1,0),FALSE),"")</f>
        <v>49.606088930431298</v>
      </c>
      <c r="I18" s="11">
        <f>_xlfn.IFNA(VLOOKUP($A18,'B-EmEC'!$A:$DD,MATCH(I$1,'B-EmEC'!$A$1:$DD$1,0),FALSE),"")</f>
        <v>92.253355309630336</v>
      </c>
      <c r="J18" s="11">
        <f>_xlfn.IFNA(VLOOKUP($A18,'B-EmEC'!$A:$DD,MATCH(J$1,'B-EmEC'!$A$1:$DD$1,0),FALSE),"")</f>
        <v>67.049020668758786</v>
      </c>
      <c r="K18" s="11">
        <f>_xlfn.IFNA(VLOOKUP($A18,'B-EmEC'!$A:$DD,MATCH(K$1,'B-EmEC'!$A$1:$DD$1,0),FALSE),"")</f>
        <v>46.588566073102157</v>
      </c>
      <c r="L18" s="11">
        <f>_xlfn.IFNA(VLOOKUP($A18,'B-EmEC'!$A:$DD,MATCH(L$1,'B-EmEC'!$A$1:$DD$1,0),FALSE),"")</f>
        <v>79.704918032786878</v>
      </c>
      <c r="M18" s="11">
        <f>_xlfn.IFNA(VLOOKUP($A18,'B-EmEC'!$A:$DD,MATCH(M$1,'B-EmEC'!$A$1:$DD$1,0),FALSE),"")</f>
        <v>86.335315774568116</v>
      </c>
      <c r="N18" s="9" t="str">
        <f>_xlfn.IFNA(VLOOKUP($A18,'B-EmEC'!$A:$DD,MATCH(N$1,'B-EmEC'!$A$1:$DD$1,0),FALSE),"")</f>
        <v/>
      </c>
      <c r="O18" s="10">
        <f>_xlfn.IFNA(VLOOKUP($A18,'B-EmEC'!$A:$DD,MATCH(O$1,'B-EmEC'!$A$1:$DD$1,0),FALSE),"")</f>
        <v>7.18</v>
      </c>
      <c r="P18" s="10">
        <f>_xlfn.IFNA(VLOOKUP($A18,'B-EmEC'!$A:$DD,MATCH(P$1,'B-EmEC'!$A$1:$DD$1,0),FALSE),"")</f>
        <v>7.2880000000000003</v>
      </c>
      <c r="Q18" s="10">
        <f>_xlfn.IFNA(VLOOKUP($A18,'B-EmEC'!$A:$DD,MATCH(Q$1,'B-EmEC'!$A$1:$DD$1,0),FALSE),"")</f>
        <v>7.4029999999999996</v>
      </c>
      <c r="R18" s="10">
        <f>_xlfn.IFNA(VLOOKUP($A18,'B-EmEC'!$A:$DD,MATCH(R$1,'B-EmEC'!$A$1:$DD$1,0),FALSE),"")</f>
        <v>7.7969999999999997</v>
      </c>
      <c r="S18" s="10">
        <f>_xlfn.IFNA(VLOOKUP($A18,'B-EmEC'!$A:$DD,MATCH(S$1,'B-EmEC'!$A$1:$DD$1,0),FALSE),"")</f>
        <v>9.0869999999999997</v>
      </c>
      <c r="T18" s="10">
        <f>_xlfn.IFNA(VLOOKUP($A18,'B-EmEC'!$A:$DD,MATCH(T$1,'B-EmEC'!$A$1:$DD$1,0),FALSE),"")</f>
        <v>8.9339999999999993</v>
      </c>
      <c r="U18" s="10">
        <f>_xlfn.IFNA(VLOOKUP($A18,'B-EmEC'!$A:$DD,MATCH(U$1,'B-EmEC'!$A$1:$DD$1,0),FALSE),"")</f>
        <v>8.4969999999999999</v>
      </c>
      <c r="V18" s="10">
        <f>_xlfn.IFNA(VLOOKUP($A18,'B-EmEC'!$A:$DD,MATCH(V$1,'B-EmEC'!$A$1:$DD$1,0),FALSE),"")</f>
        <v>8.9719999999999995</v>
      </c>
      <c r="W18" s="10">
        <f>_xlfn.IFNA(VLOOKUP($A18,'B-EmEC'!$A:$DD,MATCH(W$1,'B-EmEC'!$A$1:$DD$1,0),FALSE),"")</f>
        <v>9.6180000000000003</v>
      </c>
      <c r="X18" s="10">
        <f>_xlfn.IFNA(VLOOKUP($A18,'B-EmEC'!$A:$DD,MATCH(X$1,'B-EmEC'!$A$1:$DD$1,0),FALSE),"")</f>
        <v>9.6319999999999997</v>
      </c>
      <c r="Y18" s="10">
        <f>_xlfn.IFNA(VLOOKUP($A18,'B-EmEC'!$A:$DD,MATCH(Y$1,'B-EmEC'!$A$1:$DD$1,0),FALSE),"")</f>
        <v>8.1630000000000003</v>
      </c>
      <c r="Z18" s="9" t="str">
        <f t="shared" si="0"/>
        <v/>
      </c>
      <c r="AA18" s="10">
        <f t="shared" si="1"/>
        <v>8.8906682542930451</v>
      </c>
      <c r="AB18" s="10">
        <f t="shared" si="2"/>
        <v>8.7468088213362609</v>
      </c>
      <c r="AC18" s="10">
        <f t="shared" si="3"/>
        <v>9.1988800173440755</v>
      </c>
      <c r="AD18" s="10">
        <f t="shared" si="4"/>
        <v>9.7227450383765195</v>
      </c>
      <c r="AE18" s="10">
        <f t="shared" si="5"/>
        <v>10.798631100238438</v>
      </c>
      <c r="AF18" s="10">
        <f t="shared" si="6"/>
        <v>10.629534987510091</v>
      </c>
      <c r="AG18" s="10">
        <f t="shared" si="7"/>
        <v>10.461982170668039</v>
      </c>
      <c r="AH18" s="10">
        <f t="shared" si="8"/>
        <v>10.798392438842948</v>
      </c>
      <c r="AI18" s="10">
        <f t="shared" si="9"/>
        <v>11.286279343714531</v>
      </c>
      <c r="AJ18" s="10">
        <f t="shared" si="10"/>
        <v>11.53348511949655</v>
      </c>
      <c r="AK18" s="10">
        <f t="shared" si="11"/>
        <v>10.099188481794842</v>
      </c>
      <c r="AL18" s="356" t="str">
        <f t="shared" si="12"/>
        <v/>
      </c>
      <c r="AM18" s="357">
        <f t="shared" si="13"/>
        <v>10.798631100238438</v>
      </c>
      <c r="AN18" s="357">
        <f t="shared" si="14"/>
        <v>11.286279343714531</v>
      </c>
      <c r="AO18" s="357">
        <f t="shared" si="15"/>
        <v>11.53348511949655</v>
      </c>
      <c r="AP18" s="12" t="str">
        <f t="shared" si="16"/>
        <v/>
      </c>
      <c r="AQ18" s="11">
        <f t="shared" si="17"/>
        <v>9.4715466463176679</v>
      </c>
      <c r="AR18" s="11">
        <f t="shared" si="18"/>
        <v>10.794047235183902</v>
      </c>
      <c r="AS18" s="11">
        <f t="shared" si="19"/>
        <v>10.816336800645697</v>
      </c>
      <c r="AT18" s="27" t="str">
        <f t="shared" si="20"/>
        <v/>
      </c>
      <c r="AU18" s="10">
        <f t="shared" si="21"/>
        <v>5.1624020002523231E-2</v>
      </c>
      <c r="AV18" s="10">
        <f t="shared" si="22"/>
        <v>0</v>
      </c>
      <c r="AW18" s="10">
        <f t="shared" si="23"/>
        <v>0.16222594504652849</v>
      </c>
      <c r="AX18" s="10">
        <f t="shared" si="24"/>
        <v>0.35021513538711085</v>
      </c>
      <c r="AY18" s="10">
        <f t="shared" si="25"/>
        <v>0.73629731600213177</v>
      </c>
      <c r="AZ18" s="10">
        <f t="shared" si="26"/>
        <v>0.67561710250191964</v>
      </c>
      <c r="BA18" s="10">
        <f t="shared" si="27"/>
        <v>0.61549070140084183</v>
      </c>
      <c r="BB18" s="10">
        <f t="shared" si="28"/>
        <v>0.73621167225669626</v>
      </c>
      <c r="BC18" s="10">
        <f t="shared" si="29"/>
        <v>0.91129009998569988</v>
      </c>
      <c r="BD18" s="10">
        <f t="shared" si="30"/>
        <v>1</v>
      </c>
      <c r="BE18" s="10">
        <f t="shared" si="31"/>
        <v>0.4853020285676512</v>
      </c>
      <c r="BF18" s="21" t="str">
        <f t="shared" si="32"/>
        <v/>
      </c>
      <c r="BG18" s="11">
        <f t="shared" si="33"/>
        <v>0.73629731600213177</v>
      </c>
      <c r="BH18" s="11">
        <f t="shared" si="34"/>
        <v>0.91129009998569988</v>
      </c>
      <c r="BI18" s="11">
        <f t="shared" si="35"/>
        <v>1</v>
      </c>
      <c r="BJ18" s="12" t="str">
        <f t="shared" si="36"/>
        <v/>
      </c>
      <c r="BK18" s="11">
        <f t="shared" si="37"/>
        <v>0.26007248328765886</v>
      </c>
      <c r="BL18" s="11">
        <f t="shared" si="38"/>
        <v>0.73465239403628946</v>
      </c>
      <c r="BM18" s="11">
        <f t="shared" si="39"/>
        <v>0.74265101428382563</v>
      </c>
      <c r="BN18" s="12">
        <f t="shared" si="40"/>
        <v>0.24720577578201919</v>
      </c>
      <c r="BO18" s="13" t="str" cm="1">
        <f t="array" ref="BO18">INDEX($AL$1:$AO$1,0,MATCH(MAX($AL18:$AO18),$AL18:$AO18,0))</f>
        <v>B-G12/13-Log
EmEC-MAX</v>
      </c>
    </row>
    <row r="19" spans="1:67" s="13" customFormat="1" x14ac:dyDescent="0.2">
      <c r="A19" s="8" t="s">
        <v>177</v>
      </c>
      <c r="B19" s="12" t="str">
        <f>_xlfn.IFNA(VLOOKUP($A19,'B-EmEC'!$A:$DD,MATCH(B$1,'B-EmEC'!$A$1:$DD$1,0),FALSE),"")</f>
        <v/>
      </c>
      <c r="C19" s="11">
        <f>_xlfn.IFNA(VLOOKUP($A19,'B-EmEC'!$A:$DD,MATCH(C$1,'B-EmEC'!$A$1:$DD$1,0),FALSE),"")</f>
        <v>62.15601300108343</v>
      </c>
      <c r="D19" s="11">
        <f>_xlfn.IFNA(VLOOKUP($A19,'B-EmEC'!$A:$DD,MATCH(D$1,'B-EmEC'!$A$1:$DD$1,0),FALSE),"")</f>
        <v>25.810692375109554</v>
      </c>
      <c r="E19" s="11">
        <f>_xlfn.IFNA(VLOOKUP($A19,'B-EmEC'!$A:$DD,MATCH(E$1,'B-EmEC'!$A$1:$DD$1,0),FALSE),"")</f>
        <v>19.631720430107528</v>
      </c>
      <c r="F19" s="11">
        <f>_xlfn.IFNA(VLOOKUP($A19,'B-EmEC'!$A:$DD,MATCH(F$1,'B-EmEC'!$A$1:$DD$1,0),FALSE),"")</f>
        <v>44.7411003236246</v>
      </c>
      <c r="G19" s="11">
        <f>_xlfn.IFNA(VLOOKUP($A19,'B-EmEC'!$A:$DD,MATCH(G$1,'B-EmEC'!$A$1:$DD$1,0),FALSE),"")</f>
        <v>41.763341067285381</v>
      </c>
      <c r="H19" s="11">
        <f>_xlfn.IFNA(VLOOKUP($A19,'B-EmEC'!$A:$DD,MATCH(H$1,'B-EmEC'!$A$1:$DD$1,0),FALSE),"")</f>
        <v>31.726532247296035</v>
      </c>
      <c r="I19" s="11">
        <f>_xlfn.IFNA(VLOOKUP($A19,'B-EmEC'!$A:$DD,MATCH(I$1,'B-EmEC'!$A$1:$DD$1,0),FALSE),"")</f>
        <v>44.925829997645401</v>
      </c>
      <c r="J19" s="11">
        <f>_xlfn.IFNA(VLOOKUP($A19,'B-EmEC'!$A:$DD,MATCH(J$1,'B-EmEC'!$A$1:$DD$1,0),FALSE),"")</f>
        <v>43.85888973054864</v>
      </c>
      <c r="K19" s="11">
        <f>_xlfn.IFNA(VLOOKUP($A19,'B-EmEC'!$A:$DD,MATCH(K$1,'B-EmEC'!$A$1:$DD$1,0),FALSE),"")</f>
        <v>31.162136832239923</v>
      </c>
      <c r="L19" s="11" t="str">
        <f>_xlfn.IFNA(VLOOKUP($A19,'B-EmEC'!$A:$DD,MATCH(L$1,'B-EmEC'!$A$1:$DD$1,0),FALSE),"")</f>
        <v/>
      </c>
      <c r="M19" s="11">
        <f>_xlfn.IFNA(VLOOKUP($A19,'B-EmEC'!$A:$DD,MATCH(M$1,'B-EmEC'!$A$1:$DD$1,0),FALSE),"")</f>
        <v>27.386009629000281</v>
      </c>
      <c r="N19" s="9" t="str">
        <f>_xlfn.IFNA(VLOOKUP($A19,'B-EmEC'!$A:$DD,MATCH(N$1,'B-EmEC'!$A$1:$DD$1,0),FALSE),"")</f>
        <v/>
      </c>
      <c r="O19" s="10">
        <f>_xlfn.IFNA(VLOOKUP($A19,'B-EmEC'!$A:$DD,MATCH(O$1,'B-EmEC'!$A$1:$DD$1,0),FALSE),"")</f>
        <v>3.9990000000000001</v>
      </c>
      <c r="P19" s="10">
        <f>_xlfn.IFNA(VLOOKUP($A19,'B-EmEC'!$A:$DD,MATCH(P$1,'B-EmEC'!$A$1:$DD$1,0),FALSE),"")</f>
        <v>5.04</v>
      </c>
      <c r="Q19" s="10">
        <f>_xlfn.IFNA(VLOOKUP($A19,'B-EmEC'!$A:$DD,MATCH(Q$1,'B-EmEC'!$A$1:$DD$1,0),FALSE),"")</f>
        <v>5.8860000000000001</v>
      </c>
      <c r="R19" s="10">
        <f>_xlfn.IFNA(VLOOKUP($A19,'B-EmEC'!$A:$DD,MATCH(R$1,'B-EmEC'!$A$1:$DD$1,0),FALSE),"")</f>
        <v>6.0030000000000001</v>
      </c>
      <c r="S19" s="10">
        <f>_xlfn.IFNA(VLOOKUP($A19,'B-EmEC'!$A:$DD,MATCH(S$1,'B-EmEC'!$A$1:$DD$1,0),FALSE),"")</f>
        <v>6.4119999999999999</v>
      </c>
      <c r="T19" s="10">
        <f>_xlfn.IFNA(VLOOKUP($A19,'B-EmEC'!$A:$DD,MATCH(T$1,'B-EmEC'!$A$1:$DD$1,0),FALSE),"")</f>
        <v>6.7210000000000001</v>
      </c>
      <c r="U19" s="10">
        <f>_xlfn.IFNA(VLOOKUP($A19,'B-EmEC'!$A:$DD,MATCH(U$1,'B-EmEC'!$A$1:$DD$1,0),FALSE),"")</f>
        <v>6.5469999999999997</v>
      </c>
      <c r="V19" s="10">
        <f>_xlfn.IFNA(VLOOKUP($A19,'B-EmEC'!$A:$DD,MATCH(V$1,'B-EmEC'!$A$1:$DD$1,0),FALSE),"")</f>
        <v>5.7439999999999998</v>
      </c>
      <c r="W19" s="10">
        <f>_xlfn.IFNA(VLOOKUP($A19,'B-EmEC'!$A:$DD,MATCH(W$1,'B-EmEC'!$A$1:$DD$1,0),FALSE),"")</f>
        <v>6.2210000000000001</v>
      </c>
      <c r="X19" s="10" t="str">
        <f>_xlfn.IFNA(VLOOKUP($A19,'B-EmEC'!$A:$DD,MATCH(X$1,'B-EmEC'!$A$1:$DD$1,0),FALSE),"")</f>
        <v/>
      </c>
      <c r="Y19" s="10">
        <f>_xlfn.IFNA(VLOOKUP($A19,'B-EmEC'!$A:$DD,MATCH(Y$1,'B-EmEC'!$A$1:$DD$1,0),FALSE),"")</f>
        <v>7.1070000000000002</v>
      </c>
      <c r="Z19" s="9" t="str">
        <f t="shared" si="0"/>
        <v/>
      </c>
      <c r="AA19" s="10">
        <f t="shared" si="1"/>
        <v>5.7924831488565296</v>
      </c>
      <c r="AB19" s="10">
        <f t="shared" si="2"/>
        <v>6.4517996547049066</v>
      </c>
      <c r="AC19" s="10">
        <f t="shared" si="3"/>
        <v>7.1789583607595535</v>
      </c>
      <c r="AD19" s="10">
        <f t="shared" si="4"/>
        <v>7.6537066605519017</v>
      </c>
      <c r="AE19" s="10">
        <f t="shared" si="5"/>
        <v>8.032795234942574</v>
      </c>
      <c r="AF19" s="10">
        <f t="shared" si="6"/>
        <v>8.2224226057226559</v>
      </c>
      <c r="AG19" s="10">
        <f t="shared" si="7"/>
        <v>8.1994961093773977</v>
      </c>
      <c r="AH19" s="10">
        <f t="shared" si="8"/>
        <v>7.3860576334974724</v>
      </c>
      <c r="AI19" s="10">
        <f t="shared" si="9"/>
        <v>7.7146272302146546</v>
      </c>
      <c r="AJ19" s="10" t="str">
        <f t="shared" si="10"/>
        <v/>
      </c>
      <c r="AK19" s="10">
        <f t="shared" si="11"/>
        <v>8.5445287565199042</v>
      </c>
      <c r="AL19" s="356" t="str">
        <f t="shared" si="12"/>
        <v/>
      </c>
      <c r="AM19" s="357">
        <f t="shared" si="13"/>
        <v>8.032795234942574</v>
      </c>
      <c r="AN19" s="357">
        <f t="shared" si="14"/>
        <v>8.2224226057226559</v>
      </c>
      <c r="AO19" s="357">
        <f t="shared" si="15"/>
        <v>8.5445287565199042</v>
      </c>
      <c r="AP19" s="12" t="str">
        <f t="shared" si="16"/>
        <v/>
      </c>
      <c r="AQ19" s="11">
        <f t="shared" si="17"/>
        <v>7.0219486119630927</v>
      </c>
      <c r="AR19" s="11">
        <f t="shared" si="18"/>
        <v>7.8806508947030451</v>
      </c>
      <c r="AS19" s="11">
        <f t="shared" si="19"/>
        <v>8.5445287565199042</v>
      </c>
      <c r="AT19" s="27" t="str">
        <f t="shared" si="20"/>
        <v/>
      </c>
      <c r="AU19" s="10">
        <f t="shared" si="21"/>
        <v>0</v>
      </c>
      <c r="AV19" s="10">
        <f t="shared" si="22"/>
        <v>0.23957324835476471</v>
      </c>
      <c r="AW19" s="10">
        <f t="shared" si="23"/>
        <v>0.50379805045462578</v>
      </c>
      <c r="AX19" s="10">
        <f t="shared" si="24"/>
        <v>0.67630547492112414</v>
      </c>
      <c r="AY19" s="10">
        <f t="shared" si="25"/>
        <v>0.8140534008039868</v>
      </c>
      <c r="AZ19" s="10">
        <f t="shared" si="26"/>
        <v>0.88295755350118177</v>
      </c>
      <c r="BA19" s="10">
        <f t="shared" si="27"/>
        <v>0.87462684259965573</v>
      </c>
      <c r="BB19" s="10">
        <f t="shared" si="28"/>
        <v>0.57905089952123567</v>
      </c>
      <c r="BC19" s="10">
        <f t="shared" si="29"/>
        <v>0.6984419429698776</v>
      </c>
      <c r="BD19" s="10" t="str">
        <f t="shared" si="30"/>
        <v/>
      </c>
      <c r="BE19" s="10">
        <f t="shared" si="31"/>
        <v>1</v>
      </c>
      <c r="BF19" s="21" t="str">
        <f t="shared" si="32"/>
        <v/>
      </c>
      <c r="BG19" s="11">
        <f t="shared" si="33"/>
        <v>0.8140534008039868</v>
      </c>
      <c r="BH19" s="11">
        <f t="shared" si="34"/>
        <v>0.88295755350118177</v>
      </c>
      <c r="BI19" s="11">
        <f t="shared" si="35"/>
        <v>1</v>
      </c>
      <c r="BJ19" s="12" t="str">
        <f t="shared" si="36"/>
        <v/>
      </c>
      <c r="BK19" s="11">
        <f t="shared" si="37"/>
        <v>0.44674603490690029</v>
      </c>
      <c r="BL19" s="11">
        <f t="shared" si="38"/>
        <v>0.75876930964798772</v>
      </c>
      <c r="BM19" s="11">
        <f t="shared" si="39"/>
        <v>1</v>
      </c>
      <c r="BN19" s="12">
        <f t="shared" si="40"/>
        <v>0.32210615079724825</v>
      </c>
      <c r="BO19" s="13" t="str" cm="1">
        <f t="array" ref="BO19">INDEX($AL$1:$AO$1,0,MATCH(MAX($AL19:$AO19),$AL19:$AO19,0))</f>
        <v>B-G12/13-Log
EmEC-MAX</v>
      </c>
    </row>
    <row r="20" spans="1:67" s="13" customFormat="1" x14ac:dyDescent="0.2">
      <c r="A20" s="16" t="s">
        <v>68</v>
      </c>
      <c r="B20" s="12" t="str">
        <f>_xlfn.IFNA(VLOOKUP($A20,'B-EmEC'!$A:$DD,MATCH(B$1,'B-EmEC'!$A$1:$DD$1,0),FALSE),"")</f>
        <v/>
      </c>
      <c r="C20" s="11">
        <f>_xlfn.IFNA(VLOOKUP($A20,'B-EmEC'!$A:$DD,MATCH(C$1,'B-EmEC'!$A$1:$DD$1,0),FALSE),"")</f>
        <v>51.787648970747561</v>
      </c>
      <c r="D20" s="11">
        <f>_xlfn.IFNA(VLOOKUP($A20,'B-EmEC'!$A:$DD,MATCH(D$1,'B-EmEC'!$A$1:$DD$1,0),FALSE),"")</f>
        <v>37.569383581653518</v>
      </c>
      <c r="E20" s="11">
        <f>_xlfn.IFNA(VLOOKUP($A20,'B-EmEC'!$A:$DD,MATCH(E$1,'B-EmEC'!$A$1:$DD$1,0),FALSE),"")</f>
        <v>40.026881720430104</v>
      </c>
      <c r="F20" s="11">
        <f>_xlfn.IFNA(VLOOKUP($A20,'B-EmEC'!$A:$DD,MATCH(F$1,'B-EmEC'!$A$1:$DD$1,0),FALSE),"")</f>
        <v>72.876213592233015</v>
      </c>
      <c r="G20" s="11">
        <f>_xlfn.IFNA(VLOOKUP($A20,'B-EmEC'!$A:$DD,MATCH(G$1,'B-EmEC'!$A$1:$DD$1,0),FALSE),"")</f>
        <v>59.135730858468676</v>
      </c>
      <c r="H20" s="11">
        <f>_xlfn.IFNA(VLOOKUP($A20,'B-EmEC'!$A:$DD,MATCH(H$1,'B-EmEC'!$A$1:$DD$1,0),FALSE),"")</f>
        <v>76.926158365602888</v>
      </c>
      <c r="I20" s="11">
        <f>_xlfn.IFNA(VLOOKUP($A20,'B-EmEC'!$A:$DD,MATCH(I$1,'B-EmEC'!$A$1:$DD$1,0),FALSE),"")</f>
        <v>94.360725217800805</v>
      </c>
      <c r="J20" s="11">
        <f>_xlfn.IFNA(VLOOKUP($A20,'B-EmEC'!$A:$DD,MATCH(J$1,'B-EmEC'!$A$1:$DD$1,0),FALSE),"")</f>
        <v>94.275511308299969</v>
      </c>
      <c r="K20" s="11">
        <f>_xlfn.IFNA(VLOOKUP($A20,'B-EmEC'!$A:$DD,MATCH(K$1,'B-EmEC'!$A$1:$DD$1,0),FALSE),"")</f>
        <v>98.313027179006554</v>
      </c>
      <c r="L20" s="11">
        <f>_xlfn.IFNA(VLOOKUP($A20,'B-EmEC'!$A:$DD,MATCH(L$1,'B-EmEC'!$A$1:$DD$1,0),FALSE),"")</f>
        <v>68.180327868852459</v>
      </c>
      <c r="M20" s="11">
        <f>_xlfn.IFNA(VLOOKUP($A20,'B-EmEC'!$A:$DD,MATCH(M$1,'B-EmEC'!$A$1:$DD$1,0),FALSE),"")</f>
        <v>68.535825545171335</v>
      </c>
      <c r="N20" s="9" t="str">
        <f>_xlfn.IFNA(VLOOKUP($A20,'B-EmEC'!$A:$DD,MATCH(N$1,'B-EmEC'!$A$1:$DD$1,0),FALSE),"")</f>
        <v/>
      </c>
      <c r="O20" s="10">
        <f>_xlfn.IFNA(VLOOKUP($A20,'B-EmEC'!$A:$DD,MATCH(O$1,'B-EmEC'!$A$1:$DD$1,0),FALSE),"")</f>
        <v>8.1430000000000007</v>
      </c>
      <c r="P20" s="10">
        <f>_xlfn.IFNA(VLOOKUP($A20,'B-EmEC'!$A:$DD,MATCH(P$1,'B-EmEC'!$A$1:$DD$1,0),FALSE),"")</f>
        <v>7.8710000000000004</v>
      </c>
      <c r="Q20" s="10">
        <f>_xlfn.IFNA(VLOOKUP($A20,'B-EmEC'!$A:$DD,MATCH(Q$1,'B-EmEC'!$A$1:$DD$1,0),FALSE),"")</f>
        <v>7.8330000000000002</v>
      </c>
      <c r="R20" s="10">
        <f>_xlfn.IFNA(VLOOKUP($A20,'B-EmEC'!$A:$DD,MATCH(R$1,'B-EmEC'!$A$1:$DD$1,0),FALSE),"")</f>
        <v>8.1359999999999992</v>
      </c>
      <c r="S20" s="10">
        <f>_xlfn.IFNA(VLOOKUP($A20,'B-EmEC'!$A:$DD,MATCH(S$1,'B-EmEC'!$A$1:$DD$1,0),FALSE),"")</f>
        <v>8.6489999999999991</v>
      </c>
      <c r="T20" s="10">
        <f>_xlfn.IFNA(VLOOKUP($A20,'B-EmEC'!$A:$DD,MATCH(T$1,'B-EmEC'!$A$1:$DD$1,0),FALSE),"")</f>
        <v>9.7140000000000004</v>
      </c>
      <c r="U20" s="10">
        <f>_xlfn.IFNA(VLOOKUP($A20,'B-EmEC'!$A:$DD,MATCH(U$1,'B-EmEC'!$A$1:$DD$1,0),FALSE),"")</f>
        <v>9.5419999999999998</v>
      </c>
      <c r="V20" s="10">
        <f>_xlfn.IFNA(VLOOKUP($A20,'B-EmEC'!$A:$DD,MATCH(V$1,'B-EmEC'!$A$1:$DD$1,0),FALSE),"")</f>
        <v>9.5350000000000001</v>
      </c>
      <c r="W20" s="10">
        <f>_xlfn.IFNA(VLOOKUP($A20,'B-EmEC'!$A:$DD,MATCH(W$1,'B-EmEC'!$A$1:$DD$1,0),FALSE),"")</f>
        <v>8.7539999999999996</v>
      </c>
      <c r="X20" s="10">
        <f>_xlfn.IFNA(VLOOKUP($A20,'B-EmEC'!$A:$DD,MATCH(X$1,'B-EmEC'!$A$1:$DD$1,0),FALSE),"")</f>
        <v>10.16</v>
      </c>
      <c r="Y20" s="10">
        <f>_xlfn.IFNA(VLOOKUP($A20,'B-EmEC'!$A:$DD,MATCH(Y$1,'B-EmEC'!$A$1:$DD$1,0),FALSE),"")</f>
        <v>9.1579999999999995</v>
      </c>
      <c r="Z20" s="9" t="str">
        <f t="shared" si="0"/>
        <v/>
      </c>
      <c r="AA20" s="10">
        <f t="shared" si="1"/>
        <v>9.8572261955862075</v>
      </c>
      <c r="AB20" s="10">
        <f t="shared" si="2"/>
        <v>9.4458340694503278</v>
      </c>
      <c r="AC20" s="10">
        <f t="shared" si="3"/>
        <v>9.4353517578702792</v>
      </c>
      <c r="AD20" s="10">
        <f t="shared" si="4"/>
        <v>9.9985858000418091</v>
      </c>
      <c r="AE20" s="10">
        <f t="shared" si="5"/>
        <v>10.420849968625465</v>
      </c>
      <c r="AF20" s="10">
        <f t="shared" si="6"/>
        <v>11.600074044640026</v>
      </c>
      <c r="AG20" s="10">
        <f t="shared" si="7"/>
        <v>11.516791270035505</v>
      </c>
      <c r="AH20" s="10">
        <f t="shared" si="8"/>
        <v>11.509398896503498</v>
      </c>
      <c r="AI20" s="10">
        <f t="shared" si="9"/>
        <v>10.746611068769088</v>
      </c>
      <c r="AJ20" s="10">
        <f t="shared" si="10"/>
        <v>11.993659085354167</v>
      </c>
      <c r="AK20" s="10">
        <f t="shared" si="11"/>
        <v>10.993917648417334</v>
      </c>
      <c r="AL20" s="356" t="str">
        <f t="shared" si="12"/>
        <v/>
      </c>
      <c r="AM20" s="357">
        <f t="shared" si="13"/>
        <v>10.420849968625465</v>
      </c>
      <c r="AN20" s="357">
        <f t="shared" si="14"/>
        <v>11.600074044640026</v>
      </c>
      <c r="AO20" s="357">
        <f t="shared" si="15"/>
        <v>11.993659085354167</v>
      </c>
      <c r="AP20" s="12" t="str">
        <f t="shared" si="16"/>
        <v/>
      </c>
      <c r="AQ20" s="11">
        <f t="shared" si="17"/>
        <v>9.8315695583148166</v>
      </c>
      <c r="AR20" s="11">
        <f t="shared" si="18"/>
        <v>11.34321881998703</v>
      </c>
      <c r="AS20" s="11">
        <f t="shared" si="19"/>
        <v>11.493788366885751</v>
      </c>
      <c r="AT20" s="27" t="str">
        <f t="shared" si="20"/>
        <v/>
      </c>
      <c r="AU20" s="10">
        <f t="shared" si="21"/>
        <v>0.16490373661668103</v>
      </c>
      <c r="AV20" s="10">
        <f t="shared" si="22"/>
        <v>4.097362137627911E-3</v>
      </c>
      <c r="AW20" s="10">
        <f t="shared" si="23"/>
        <v>0</v>
      </c>
      <c r="AX20" s="10">
        <f t="shared" si="24"/>
        <v>0.22015886681037425</v>
      </c>
      <c r="AY20" s="10">
        <f t="shared" si="25"/>
        <v>0.38521494277406826</v>
      </c>
      <c r="AZ20" s="10">
        <f t="shared" si="26"/>
        <v>0.84615412054452632</v>
      </c>
      <c r="BA20" s="10">
        <f t="shared" si="27"/>
        <v>0.81360026209686642</v>
      </c>
      <c r="BB20" s="10">
        <f t="shared" si="28"/>
        <v>0.81071070561059511</v>
      </c>
      <c r="BC20" s="10">
        <f t="shared" si="29"/>
        <v>0.51254956619634928</v>
      </c>
      <c r="BD20" s="10">
        <f t="shared" si="30"/>
        <v>1</v>
      </c>
      <c r="BE20" s="10">
        <f t="shared" si="31"/>
        <v>0.60921761580533573</v>
      </c>
      <c r="BF20" s="21" t="str">
        <f t="shared" si="32"/>
        <v/>
      </c>
      <c r="BG20" s="11">
        <f t="shared" si="33"/>
        <v>0.38521494277406826</v>
      </c>
      <c r="BH20" s="11">
        <f t="shared" si="34"/>
        <v>0.84615412054452632</v>
      </c>
      <c r="BI20" s="11">
        <f t="shared" si="35"/>
        <v>1</v>
      </c>
      <c r="BJ20" s="12" t="str">
        <f t="shared" si="36"/>
        <v/>
      </c>
      <c r="BK20" s="11">
        <f t="shared" si="37"/>
        <v>0.15487498166775029</v>
      </c>
      <c r="BL20" s="11">
        <f t="shared" si="38"/>
        <v>0.74575366361208428</v>
      </c>
      <c r="BM20" s="11">
        <f t="shared" si="39"/>
        <v>0.80460880790266787</v>
      </c>
      <c r="BN20" s="12">
        <f t="shared" si="40"/>
        <v>0.39358504071414124</v>
      </c>
      <c r="BO20" s="13" t="str" cm="1">
        <f t="array" ref="BO20">INDEX($AL$1:$AO$1,0,MATCH(MAX($AL20:$AO20),$AL20:$AO20,0))</f>
        <v>B-G12/13-Log
EmEC-MAX</v>
      </c>
    </row>
    <row r="21" spans="1:67" s="13" customFormat="1" x14ac:dyDescent="0.2">
      <c r="A21" s="16" t="s">
        <v>52</v>
      </c>
      <c r="B21" s="12" t="str">
        <f>_xlfn.IFNA(VLOOKUP($A21,'B-EmEC'!$A:$DD,MATCH(B$1,'B-EmEC'!$A$1:$DD$1,0),FALSE),"")</f>
        <v/>
      </c>
      <c r="C21" s="11">
        <f>_xlfn.IFNA(VLOOKUP($A21,'B-EmEC'!$A:$DD,MATCH(C$1,'B-EmEC'!$A$1:$DD$1,0),FALSE),"")</f>
        <v>48.797399783315278</v>
      </c>
      <c r="D21" s="11">
        <f>_xlfn.IFNA(VLOOKUP($A21,'B-EmEC'!$A:$DD,MATCH(D$1,'B-EmEC'!$A$1:$DD$1,0),FALSE),"")</f>
        <v>39.70201577563541</v>
      </c>
      <c r="E21" s="11">
        <f>_xlfn.IFNA(VLOOKUP($A21,'B-EmEC'!$A:$DD,MATCH(E$1,'B-EmEC'!$A$1:$DD$1,0),FALSE),"")</f>
        <v>5.002688172043011</v>
      </c>
      <c r="F21" s="11">
        <f>_xlfn.IFNA(VLOOKUP($A21,'B-EmEC'!$A:$DD,MATCH(F$1,'B-EmEC'!$A$1:$DD$1,0),FALSE),"")</f>
        <v>3.9482200647249193</v>
      </c>
      <c r="G21" s="11" t="str">
        <f>_xlfn.IFNA(VLOOKUP($A21,'B-EmEC'!$A:$DD,MATCH(G$1,'B-EmEC'!$A$1:$DD$1,0),FALSE),"")</f>
        <v/>
      </c>
      <c r="H21" s="11" t="str">
        <f>_xlfn.IFNA(VLOOKUP($A21,'B-EmEC'!$A:$DD,MATCH(H$1,'B-EmEC'!$A$1:$DD$1,0),FALSE),"")</f>
        <v/>
      </c>
      <c r="I21" s="11" t="str">
        <f>_xlfn.IFNA(VLOOKUP($A21,'B-EmEC'!$A:$DD,MATCH(I$1,'B-EmEC'!$A$1:$DD$1,0),FALSE),"")</f>
        <v/>
      </c>
      <c r="J21" s="11" t="str">
        <f>_xlfn.IFNA(VLOOKUP($A21,'B-EmEC'!$A:$DD,MATCH(J$1,'B-EmEC'!$A$1:$DD$1,0),FALSE),"")</f>
        <v/>
      </c>
      <c r="K21" s="11">
        <f>_xlfn.IFNA(VLOOKUP($A21,'B-EmEC'!$A:$DD,MATCH(K$1,'B-EmEC'!$A$1:$DD$1,0),FALSE),"")</f>
        <v>4.671040299906279</v>
      </c>
      <c r="L21" s="11" t="str">
        <f>_xlfn.IFNA(VLOOKUP($A21,'B-EmEC'!$A:$DD,MATCH(L$1,'B-EmEC'!$A$1:$DD$1,0),FALSE),"")</f>
        <v/>
      </c>
      <c r="M21" s="11" t="str">
        <f>_xlfn.IFNA(VLOOKUP($A21,'B-EmEC'!$A:$DD,MATCH(M$1,'B-EmEC'!$A$1:$DD$1,0),FALSE),"")</f>
        <v/>
      </c>
      <c r="N21" s="9" t="str">
        <f>_xlfn.IFNA(VLOOKUP($A21,'B-EmEC'!$A:$DD,MATCH(N$1,'B-EmEC'!$A$1:$DD$1,0),FALSE),"")</f>
        <v/>
      </c>
      <c r="O21" s="10">
        <f>_xlfn.IFNA(VLOOKUP($A21,'B-EmEC'!$A:$DD,MATCH(O$1,'B-EmEC'!$A$1:$DD$1,0),FALSE),"")</f>
        <v>6.9509999999999996</v>
      </c>
      <c r="P21" s="10">
        <f>_xlfn.IFNA(VLOOKUP($A21,'B-EmEC'!$A:$DD,MATCH(P$1,'B-EmEC'!$A$1:$DD$1,0),FALSE),"")</f>
        <v>7.0289999999999999</v>
      </c>
      <c r="Q21" s="10">
        <f>_xlfn.IFNA(VLOOKUP($A21,'B-EmEC'!$A:$DD,MATCH(Q$1,'B-EmEC'!$A$1:$DD$1,0),FALSE),"")</f>
        <v>6.7279999999999998</v>
      </c>
      <c r="R21" s="10">
        <f>_xlfn.IFNA(VLOOKUP($A21,'B-EmEC'!$A:$DD,MATCH(R$1,'B-EmEC'!$A$1:$DD$1,0),FALSE),"")</f>
        <v>7.4359999999999999</v>
      </c>
      <c r="S21" s="10" t="str">
        <f>_xlfn.IFNA(VLOOKUP($A21,'B-EmEC'!$A:$DD,MATCH(S$1,'B-EmEC'!$A$1:$DD$1,0),FALSE),"")</f>
        <v/>
      </c>
      <c r="T21" s="10" t="str">
        <f>_xlfn.IFNA(VLOOKUP($A21,'B-EmEC'!$A:$DD,MATCH(T$1,'B-EmEC'!$A$1:$DD$1,0),FALSE),"")</f>
        <v/>
      </c>
      <c r="U21" s="10" t="str">
        <f>_xlfn.IFNA(VLOOKUP($A21,'B-EmEC'!$A:$DD,MATCH(U$1,'B-EmEC'!$A$1:$DD$1,0),FALSE),"")</f>
        <v/>
      </c>
      <c r="V21" s="10" t="str">
        <f>_xlfn.IFNA(VLOOKUP($A21,'B-EmEC'!$A:$DD,MATCH(V$1,'B-EmEC'!$A$1:$DD$1,0),FALSE),"")</f>
        <v/>
      </c>
      <c r="W21" s="10">
        <f>_xlfn.IFNA(VLOOKUP($A21,'B-EmEC'!$A:$DD,MATCH(W$1,'B-EmEC'!$A$1:$DD$1,0),FALSE),"")</f>
        <v>8.3879999999999999</v>
      </c>
      <c r="X21" s="10" t="str">
        <f>_xlfn.IFNA(VLOOKUP($A21,'B-EmEC'!$A:$DD,MATCH(X$1,'B-EmEC'!$A$1:$DD$1,0),FALSE),"")</f>
        <v/>
      </c>
      <c r="Y21" s="10" t="str">
        <f>_xlfn.IFNA(VLOOKUP($A21,'B-EmEC'!$A:$DD,MATCH(Y$1,'B-EmEC'!$A$1:$DD$1,0),FALSE),"")</f>
        <v/>
      </c>
      <c r="Z21" s="9" t="str">
        <f t="shared" si="0"/>
        <v/>
      </c>
      <c r="AA21" s="10">
        <f t="shared" si="1"/>
        <v>8.639396680817379</v>
      </c>
      <c r="AB21" s="10">
        <f t="shared" si="2"/>
        <v>8.6278125575946163</v>
      </c>
      <c r="AC21" s="10">
        <f t="shared" si="3"/>
        <v>7.4272034332488692</v>
      </c>
      <c r="AD21" s="10">
        <f t="shared" si="4"/>
        <v>8.0324013512499146</v>
      </c>
      <c r="AE21" s="10" t="str">
        <f t="shared" si="5"/>
        <v/>
      </c>
      <c r="AF21" s="10" t="str">
        <f t="shared" si="6"/>
        <v/>
      </c>
      <c r="AG21" s="10" t="str">
        <f t="shared" si="7"/>
        <v/>
      </c>
      <c r="AH21" s="10" t="str">
        <f t="shared" si="8"/>
        <v/>
      </c>
      <c r="AI21" s="10">
        <f t="shared" si="9"/>
        <v>9.0574136142266433</v>
      </c>
      <c r="AJ21" s="10" t="str">
        <f t="shared" si="10"/>
        <v/>
      </c>
      <c r="AK21" s="10" t="str">
        <f t="shared" si="11"/>
        <v/>
      </c>
      <c r="AL21" s="356" t="str">
        <f t="shared" si="12"/>
        <v/>
      </c>
      <c r="AM21" s="357">
        <f t="shared" si="13"/>
        <v>8.639396680817379</v>
      </c>
      <c r="AN21" s="357">
        <f t="shared" si="14"/>
        <v>9.0574136142266433</v>
      </c>
      <c r="AO21" s="357" t="str">
        <f t="shared" si="15"/>
        <v/>
      </c>
      <c r="AP21" s="12" t="str">
        <f t="shared" si="16"/>
        <v/>
      </c>
      <c r="AQ21" s="11">
        <f t="shared" si="17"/>
        <v>8.181703505727695</v>
      </c>
      <c r="AR21" s="11">
        <f t="shared" si="18"/>
        <v>9.0574136142266433</v>
      </c>
      <c r="AS21" s="11" t="str">
        <f t="shared" si="19"/>
        <v/>
      </c>
      <c r="AT21" s="27" t="str">
        <f t="shared" si="20"/>
        <v/>
      </c>
      <c r="AU21" s="10">
        <f t="shared" si="21"/>
        <v>0.74358095766611865</v>
      </c>
      <c r="AV21" s="10">
        <f t="shared" si="22"/>
        <v>0.73647504987709067</v>
      </c>
      <c r="AW21" s="10">
        <f t="shared" si="23"/>
        <v>0</v>
      </c>
      <c r="AX21" s="10">
        <f t="shared" si="24"/>
        <v>0.37123919667711641</v>
      </c>
      <c r="AY21" s="10" t="str">
        <f t="shared" si="25"/>
        <v/>
      </c>
      <c r="AZ21" s="10" t="str">
        <f t="shared" si="26"/>
        <v/>
      </c>
      <c r="BA21" s="10" t="str">
        <f t="shared" si="27"/>
        <v/>
      </c>
      <c r="BB21" s="10" t="str">
        <f t="shared" si="28"/>
        <v/>
      </c>
      <c r="BC21" s="10">
        <f t="shared" si="29"/>
        <v>1</v>
      </c>
      <c r="BD21" s="10" t="str">
        <f t="shared" si="30"/>
        <v/>
      </c>
      <c r="BE21" s="10" t="str">
        <f t="shared" si="31"/>
        <v/>
      </c>
      <c r="BF21" s="21" t="str">
        <f t="shared" si="32"/>
        <v/>
      </c>
      <c r="BG21" s="11">
        <f t="shared" si="33"/>
        <v>0.74358095766611865</v>
      </c>
      <c r="BH21" s="11">
        <f t="shared" si="34"/>
        <v>1</v>
      </c>
      <c r="BI21" s="11" t="str">
        <f t="shared" si="35"/>
        <v/>
      </c>
      <c r="BJ21" s="12" t="str">
        <f t="shared" si="36"/>
        <v/>
      </c>
      <c r="BK21" s="11">
        <f t="shared" si="37"/>
        <v>0.46282380105508147</v>
      </c>
      <c r="BL21" s="11">
        <f t="shared" si="38"/>
        <v>1</v>
      </c>
      <c r="BM21" s="11" t="str">
        <f t="shared" si="39"/>
        <v/>
      </c>
      <c r="BN21" s="12">
        <f t="shared" si="40"/>
        <v>0.41801693340926427</v>
      </c>
      <c r="BO21" s="13" t="str" cm="1">
        <f t="array" ref="BO21">INDEX($AL$1:$AO$1,0,MATCH(MAX($AL21:$AO21),$AL21:$AO21,0))</f>
        <v>B-Gq/11-Log
EmEC-MAX</v>
      </c>
    </row>
    <row r="22" spans="1:67" s="13" customFormat="1" x14ac:dyDescent="0.2">
      <c r="A22" s="8" t="s">
        <v>88</v>
      </c>
      <c r="B22" s="12">
        <f>_xlfn.IFNA(VLOOKUP($A22,'B-EmEC'!$A:$DD,MATCH(B$1,'B-EmEC'!$A$1:$DD$1,0),FALSE),"")</f>
        <v>49.448867115737904</v>
      </c>
      <c r="C22" s="11" t="str">
        <f>_xlfn.IFNA(VLOOKUP($A22,'B-EmEC'!$A:$DD,MATCH(C$1,'B-EmEC'!$A$1:$DD$1,0),FALSE),"")</f>
        <v/>
      </c>
      <c r="D22" s="11" t="str">
        <f>_xlfn.IFNA(VLOOKUP($A22,'B-EmEC'!$A:$DD,MATCH(D$1,'B-EmEC'!$A$1:$DD$1,0),FALSE),"")</f>
        <v/>
      </c>
      <c r="E22" s="11" t="str">
        <f>_xlfn.IFNA(VLOOKUP($A22,'B-EmEC'!$A:$DD,MATCH(E$1,'B-EmEC'!$A$1:$DD$1,0),FALSE),"")</f>
        <v/>
      </c>
      <c r="F22" s="11">
        <f>_xlfn.IFNA(VLOOKUP($A22,'B-EmEC'!$A:$DD,MATCH(F$1,'B-EmEC'!$A$1:$DD$1,0),FALSE),"")</f>
        <v>17.554611650485437</v>
      </c>
      <c r="G22" s="11" t="str">
        <f>_xlfn.IFNA(VLOOKUP($A22,'B-EmEC'!$A:$DD,MATCH(G$1,'B-EmEC'!$A$1:$DD$1,0),FALSE),"")</f>
        <v/>
      </c>
      <c r="H22" s="11" t="str">
        <f>_xlfn.IFNA(VLOOKUP($A22,'B-EmEC'!$A:$DD,MATCH(H$1,'B-EmEC'!$A$1:$DD$1,0),FALSE),"")</f>
        <v/>
      </c>
      <c r="I22" s="11" t="str">
        <f>_xlfn.IFNA(VLOOKUP($A22,'B-EmEC'!$A:$DD,MATCH(I$1,'B-EmEC'!$A$1:$DD$1,0),FALSE),"")</f>
        <v/>
      </c>
      <c r="J22" s="11" t="str">
        <f>_xlfn.IFNA(VLOOKUP($A22,'B-EmEC'!$A:$DD,MATCH(J$1,'B-EmEC'!$A$1:$DD$1,0),FALSE),"")</f>
        <v/>
      </c>
      <c r="K22" s="11" t="str">
        <f>_xlfn.IFNA(VLOOKUP($A22,'B-EmEC'!$A:$DD,MATCH(K$1,'B-EmEC'!$A$1:$DD$1,0),FALSE),"")</f>
        <v/>
      </c>
      <c r="L22" s="11" t="str">
        <f>_xlfn.IFNA(VLOOKUP($A22,'B-EmEC'!$A:$DD,MATCH(L$1,'B-EmEC'!$A$1:$DD$1,0),FALSE),"")</f>
        <v/>
      </c>
      <c r="M22" s="11">
        <f>_xlfn.IFNA(VLOOKUP($A22,'B-EmEC'!$A:$DD,MATCH(M$1,'B-EmEC'!$A$1:$DD$1,0),FALSE),"")</f>
        <v>16.581704899461908</v>
      </c>
      <c r="N22" s="9">
        <f>_xlfn.IFNA(VLOOKUP($A22,'B-EmEC'!$A:$DD,MATCH(N$1,'B-EmEC'!$A$1:$DD$1,0),FALSE),"")</f>
        <v>6.9980000000000002</v>
      </c>
      <c r="O22" s="10" t="str">
        <f>_xlfn.IFNA(VLOOKUP($A22,'B-EmEC'!$A:$DD,MATCH(O$1,'B-EmEC'!$A$1:$DD$1,0),FALSE),"")</f>
        <v/>
      </c>
      <c r="P22" s="10" t="str">
        <f>_xlfn.IFNA(VLOOKUP($A22,'B-EmEC'!$A:$DD,MATCH(P$1,'B-EmEC'!$A$1:$DD$1,0),FALSE),"")</f>
        <v/>
      </c>
      <c r="Q22" s="10" t="str">
        <f>_xlfn.IFNA(VLOOKUP($A22,'B-EmEC'!$A:$DD,MATCH(Q$1,'B-EmEC'!$A$1:$DD$1,0),FALSE),"")</f>
        <v/>
      </c>
      <c r="R22" s="10">
        <f>_xlfn.IFNA(VLOOKUP($A22,'B-EmEC'!$A:$DD,MATCH(R$1,'B-EmEC'!$A$1:$DD$1,0),FALSE),"")</f>
        <v>6.3049999999999997</v>
      </c>
      <c r="S22" s="10" t="str">
        <f>_xlfn.IFNA(VLOOKUP($A22,'B-EmEC'!$A:$DD,MATCH(S$1,'B-EmEC'!$A$1:$DD$1,0),FALSE),"")</f>
        <v/>
      </c>
      <c r="T22" s="10" t="str">
        <f>_xlfn.IFNA(VLOOKUP($A22,'B-EmEC'!$A:$DD,MATCH(T$1,'B-EmEC'!$A$1:$DD$1,0),FALSE),"")</f>
        <v/>
      </c>
      <c r="U22" s="10" t="str">
        <f>_xlfn.IFNA(VLOOKUP($A22,'B-EmEC'!$A:$DD,MATCH(U$1,'B-EmEC'!$A$1:$DD$1,0),FALSE),"")</f>
        <v/>
      </c>
      <c r="V22" s="10" t="str">
        <f>_xlfn.IFNA(VLOOKUP($A22,'B-EmEC'!$A:$DD,MATCH(V$1,'B-EmEC'!$A$1:$DD$1,0),FALSE),"")</f>
        <v/>
      </c>
      <c r="W22" s="10" t="str">
        <f>_xlfn.IFNA(VLOOKUP($A22,'B-EmEC'!$A:$DD,MATCH(W$1,'B-EmEC'!$A$1:$DD$1,0),FALSE),"")</f>
        <v/>
      </c>
      <c r="X22" s="10" t="str">
        <f>_xlfn.IFNA(VLOOKUP($A22,'B-EmEC'!$A:$DD,MATCH(X$1,'B-EmEC'!$A$1:$DD$1,0),FALSE),"")</f>
        <v/>
      </c>
      <c r="Y22" s="10">
        <f>_xlfn.IFNA(VLOOKUP($A22,'B-EmEC'!$A:$DD,MATCH(Y$1,'B-EmEC'!$A$1:$DD$1,0),FALSE),"")</f>
        <v>7.8959999999999999</v>
      </c>
      <c r="Z22" s="9">
        <f t="shared" si="0"/>
        <v>8.6921563462664739</v>
      </c>
      <c r="AA22" s="10" t="str">
        <f t="shared" si="1"/>
        <v/>
      </c>
      <c r="AB22" s="10" t="str">
        <f t="shared" si="2"/>
        <v/>
      </c>
      <c r="AC22" s="10" t="str">
        <f t="shared" si="3"/>
        <v/>
      </c>
      <c r="AD22" s="10">
        <f t="shared" si="4"/>
        <v>7.5493912262868861</v>
      </c>
      <c r="AE22" s="10" t="str">
        <f t="shared" si="5"/>
        <v/>
      </c>
      <c r="AF22" s="10" t="str">
        <f t="shared" si="6"/>
        <v/>
      </c>
      <c r="AG22" s="10" t="str">
        <f t="shared" si="7"/>
        <v/>
      </c>
      <c r="AH22" s="10" t="str">
        <f t="shared" si="8"/>
        <v/>
      </c>
      <c r="AI22" s="10" t="str">
        <f t="shared" si="9"/>
        <v/>
      </c>
      <c r="AJ22" s="10" t="str">
        <f t="shared" si="10"/>
        <v/>
      </c>
      <c r="AK22" s="10">
        <f t="shared" si="11"/>
        <v>9.1156291818452839</v>
      </c>
      <c r="AL22" s="356">
        <f t="shared" si="12"/>
        <v>8.6921563462664739</v>
      </c>
      <c r="AM22" s="357">
        <f t="shared" si="13"/>
        <v>7.5493912262868861</v>
      </c>
      <c r="AN22" s="357" t="str">
        <f t="shared" si="14"/>
        <v/>
      </c>
      <c r="AO22" s="357">
        <f t="shared" si="15"/>
        <v>9.1156291818452839</v>
      </c>
      <c r="AP22" s="12">
        <f t="shared" si="16"/>
        <v>8.6921563462664739</v>
      </c>
      <c r="AQ22" s="11">
        <f t="shared" si="17"/>
        <v>7.5493912262868861</v>
      </c>
      <c r="AR22" s="11" t="str">
        <f t="shared" si="18"/>
        <v/>
      </c>
      <c r="AS22" s="11">
        <f t="shared" si="19"/>
        <v>9.1156291818452839</v>
      </c>
      <c r="AT22" s="27">
        <f t="shared" si="20"/>
        <v>0.72962420296612418</v>
      </c>
      <c r="AU22" s="10" t="str">
        <f t="shared" si="21"/>
        <v/>
      </c>
      <c r="AV22" s="10" t="str">
        <f t="shared" si="22"/>
        <v/>
      </c>
      <c r="AW22" s="10" t="str">
        <f t="shared" si="23"/>
        <v/>
      </c>
      <c r="AX22" s="10">
        <f t="shared" si="24"/>
        <v>0</v>
      </c>
      <c r="AY22" s="10" t="str">
        <f t="shared" si="25"/>
        <v/>
      </c>
      <c r="AZ22" s="10" t="str">
        <f t="shared" si="26"/>
        <v/>
      </c>
      <c r="BA22" s="10" t="str">
        <f t="shared" si="27"/>
        <v/>
      </c>
      <c r="BB22" s="10" t="str">
        <f t="shared" si="28"/>
        <v/>
      </c>
      <c r="BC22" s="10" t="str">
        <f t="shared" si="29"/>
        <v/>
      </c>
      <c r="BD22" s="10" t="str">
        <f t="shared" si="30"/>
        <v/>
      </c>
      <c r="BE22" s="10">
        <f t="shared" si="31"/>
        <v>1</v>
      </c>
      <c r="BF22" s="21">
        <f t="shared" si="32"/>
        <v>0.72962420296612418</v>
      </c>
      <c r="BG22" s="11">
        <f t="shared" si="33"/>
        <v>0</v>
      </c>
      <c r="BH22" s="11" t="str">
        <f t="shared" si="34"/>
        <v/>
      </c>
      <c r="BI22" s="11">
        <f t="shared" si="35"/>
        <v>1</v>
      </c>
      <c r="BJ22" s="12">
        <f t="shared" si="36"/>
        <v>0.72962420296612418</v>
      </c>
      <c r="BK22" s="11">
        <f t="shared" si="37"/>
        <v>0</v>
      </c>
      <c r="BL22" s="11" t="str">
        <f t="shared" si="38"/>
        <v/>
      </c>
      <c r="BM22" s="11">
        <f t="shared" si="39"/>
        <v>1</v>
      </c>
      <c r="BN22" s="12">
        <f t="shared" si="40"/>
        <v>0.42347283557880999</v>
      </c>
      <c r="BO22" s="13" t="str" cm="1">
        <f t="array" ref="BO22">INDEX($AL$1:$AO$1,0,MATCH(MAX($AL22:$AO22),$AL22:$AO22,0))</f>
        <v>B-G12/13-Log
EmEC-MAX</v>
      </c>
    </row>
    <row r="23" spans="1:67" s="13" customFormat="1" x14ac:dyDescent="0.2">
      <c r="A23" s="8" t="s">
        <v>155</v>
      </c>
      <c r="B23" s="12" t="str">
        <f>_xlfn.IFNA(VLOOKUP($A23,'B-EmEC'!$A:$DD,MATCH(B$1,'B-EmEC'!$A$1:$DD$1,0),FALSE),"")</f>
        <v/>
      </c>
      <c r="C23" s="11">
        <f>_xlfn.IFNA(VLOOKUP($A23,'B-EmEC'!$A:$DD,MATCH(C$1,'B-EmEC'!$A$1:$DD$1,0),FALSE),"")</f>
        <v>14.669555796316359</v>
      </c>
      <c r="D23" s="11">
        <f>_xlfn.IFNA(VLOOKUP($A23,'B-EmEC'!$A:$DD,MATCH(D$1,'B-EmEC'!$A$1:$DD$1,0),FALSE),"")</f>
        <v>7.0201577563540756</v>
      </c>
      <c r="E23" s="11">
        <f>_xlfn.IFNA(VLOOKUP($A23,'B-EmEC'!$A:$DD,MATCH(E$1,'B-EmEC'!$A$1:$DD$1,0),FALSE),"")</f>
        <v>32.258064516129032</v>
      </c>
      <c r="F23" s="11">
        <f>_xlfn.IFNA(VLOOKUP($A23,'B-EmEC'!$A:$DD,MATCH(F$1,'B-EmEC'!$A$1:$DD$1,0),FALSE),"")</f>
        <v>34.122168284789645</v>
      </c>
      <c r="G23" s="11">
        <f>_xlfn.IFNA(VLOOKUP($A23,'B-EmEC'!$A:$DD,MATCH(G$1,'B-EmEC'!$A$1:$DD$1,0),FALSE),"")</f>
        <v>41.937354988399072</v>
      </c>
      <c r="H23" s="11">
        <f>_xlfn.IFNA(VLOOKUP($A23,'B-EmEC'!$A:$DD,MATCH(H$1,'B-EmEC'!$A$1:$DD$1,0),FALSE),"")</f>
        <v>56.8166644411804</v>
      </c>
      <c r="I23" s="11">
        <f>_xlfn.IFNA(VLOOKUP($A23,'B-EmEC'!$A:$DD,MATCH(I$1,'B-EmEC'!$A$1:$DD$1,0),FALSE),"")</f>
        <v>68.83682599481989</v>
      </c>
      <c r="J23" s="11">
        <f>_xlfn.IFNA(VLOOKUP($A23,'B-EmEC'!$A:$DD,MATCH(J$1,'B-EmEC'!$A$1:$DD$1,0),FALSE),"")</f>
        <v>66.875879233849147</v>
      </c>
      <c r="K23" s="11">
        <f>_xlfn.IFNA(VLOOKUP($A23,'B-EmEC'!$A:$DD,MATCH(K$1,'B-EmEC'!$A$1:$DD$1,0),FALSE),"")</f>
        <v>37.066541705716965</v>
      </c>
      <c r="L23" s="11">
        <f>_xlfn.IFNA(VLOOKUP($A23,'B-EmEC'!$A:$DD,MATCH(L$1,'B-EmEC'!$A$1:$DD$1,0),FALSE),"")</f>
        <v>59.286885245901637</v>
      </c>
      <c r="M23" s="11">
        <f>_xlfn.IFNA(VLOOKUP($A23,'B-EmEC'!$A:$DD,MATCH(M$1,'B-EmEC'!$A$1:$DD$1,0),FALSE),"")</f>
        <v>42.778249787595584</v>
      </c>
      <c r="N23" s="9" t="str">
        <f>_xlfn.IFNA(VLOOKUP($A23,'B-EmEC'!$A:$DD,MATCH(N$1,'B-EmEC'!$A$1:$DD$1,0),FALSE),"")</f>
        <v/>
      </c>
      <c r="O23" s="10">
        <f>_xlfn.IFNA(VLOOKUP($A23,'B-EmEC'!$A:$DD,MATCH(O$1,'B-EmEC'!$A$1:$DD$1,0),FALSE),"")</f>
        <v>7.5620000000000003</v>
      </c>
      <c r="P23" s="10">
        <f>_xlfn.IFNA(VLOOKUP($A23,'B-EmEC'!$A:$DD,MATCH(P$1,'B-EmEC'!$A$1:$DD$1,0),FALSE),"")</f>
        <v>7.601</v>
      </c>
      <c r="Q23" s="10">
        <f>_xlfn.IFNA(VLOOKUP($A23,'B-EmEC'!$A:$DD,MATCH(Q$1,'B-EmEC'!$A$1:$DD$1,0),FALSE),"")</f>
        <v>7.9989999999999997</v>
      </c>
      <c r="R23" s="10">
        <f>_xlfn.IFNA(VLOOKUP($A23,'B-EmEC'!$A:$DD,MATCH(R$1,'B-EmEC'!$A$1:$DD$1,0),FALSE),"")</f>
        <v>8.3409999999999993</v>
      </c>
      <c r="S23" s="10">
        <f>_xlfn.IFNA(VLOOKUP($A23,'B-EmEC'!$A:$DD,MATCH(S$1,'B-EmEC'!$A$1:$DD$1,0),FALSE),"")</f>
        <v>9.2390000000000008</v>
      </c>
      <c r="T23" s="10">
        <f>_xlfn.IFNA(VLOOKUP($A23,'B-EmEC'!$A:$DD,MATCH(T$1,'B-EmEC'!$A$1:$DD$1,0),FALSE),"")</f>
        <v>9.5470000000000006</v>
      </c>
      <c r="U23" s="10">
        <f>_xlfn.IFNA(VLOOKUP($A23,'B-EmEC'!$A:$DD,MATCH(U$1,'B-EmEC'!$A$1:$DD$1,0),FALSE),"")</f>
        <v>9.3789999999999996</v>
      </c>
      <c r="V23" s="10">
        <f>_xlfn.IFNA(VLOOKUP($A23,'B-EmEC'!$A:$DD,MATCH(V$1,'B-EmEC'!$A$1:$DD$1,0),FALSE),"")</f>
        <v>8.8439999999999994</v>
      </c>
      <c r="W23" s="10">
        <f>_xlfn.IFNA(VLOOKUP($A23,'B-EmEC'!$A:$DD,MATCH(W$1,'B-EmEC'!$A$1:$DD$1,0),FALSE),"")</f>
        <v>7.6609999999999996</v>
      </c>
      <c r="X23" s="10">
        <f>_xlfn.IFNA(VLOOKUP($A23,'B-EmEC'!$A:$DD,MATCH(X$1,'B-EmEC'!$A$1:$DD$1,0),FALSE),"")</f>
        <v>7.6479999999999997</v>
      </c>
      <c r="Y23" s="10">
        <f>_xlfn.IFNA(VLOOKUP($A23,'B-EmEC'!$A:$DD,MATCH(Y$1,'B-EmEC'!$A$1:$DD$1,0),FALSE),"")</f>
        <v>6.41</v>
      </c>
      <c r="Z23" s="9" t="str">
        <f t="shared" si="0"/>
        <v/>
      </c>
      <c r="AA23" s="10">
        <f t="shared" si="1"/>
        <v>8.7284169633232143</v>
      </c>
      <c r="AB23" s="10">
        <f t="shared" si="2"/>
        <v>8.4473468716660243</v>
      </c>
      <c r="AC23" s="10">
        <f t="shared" si="3"/>
        <v>9.5076383061657275</v>
      </c>
      <c r="AD23" s="10">
        <f t="shared" si="4"/>
        <v>9.8740366205083649</v>
      </c>
      <c r="AE23" s="10">
        <f t="shared" si="5"/>
        <v>10.861601035805839</v>
      </c>
      <c r="AF23" s="10">
        <f t="shared" si="6"/>
        <v>11.301475733834106</v>
      </c>
      <c r="AG23" s="10">
        <f t="shared" si="7"/>
        <v>11.216820837182624</v>
      </c>
      <c r="AH23" s="10">
        <f t="shared" si="8"/>
        <v>10.669269504844594</v>
      </c>
      <c r="AI23" s="10">
        <f t="shared" si="9"/>
        <v>9.2299820684092264</v>
      </c>
      <c r="AJ23" s="10">
        <f t="shared" si="10"/>
        <v>9.4209586344223677</v>
      </c>
      <c r="AK23" s="10">
        <f t="shared" si="11"/>
        <v>8.0412230120462027</v>
      </c>
      <c r="AL23" s="356" t="str">
        <f t="shared" si="12"/>
        <v/>
      </c>
      <c r="AM23" s="357">
        <f t="shared" si="13"/>
        <v>10.861601035805839</v>
      </c>
      <c r="AN23" s="357">
        <f t="shared" si="14"/>
        <v>11.301475733834106</v>
      </c>
      <c r="AO23" s="357">
        <f t="shared" si="15"/>
        <v>9.4209586344223677</v>
      </c>
      <c r="AP23" s="12" t="str">
        <f t="shared" si="16"/>
        <v/>
      </c>
      <c r="AQ23" s="11">
        <f t="shared" si="17"/>
        <v>9.4838079594938343</v>
      </c>
      <c r="AR23" s="11">
        <f t="shared" si="18"/>
        <v>10.604387036067639</v>
      </c>
      <c r="AS23" s="11">
        <f t="shared" si="19"/>
        <v>8.7310908232342861</v>
      </c>
      <c r="AT23" s="27" t="str">
        <f t="shared" si="20"/>
        <v/>
      </c>
      <c r="AU23" s="10">
        <f t="shared" si="21"/>
        <v>0.21077935053456789</v>
      </c>
      <c r="AV23" s="10">
        <f t="shared" si="22"/>
        <v>0.12456821426932375</v>
      </c>
      <c r="AW23" s="10">
        <f t="shared" si="23"/>
        <v>0.4497857740658065</v>
      </c>
      <c r="AX23" s="10">
        <f t="shared" si="24"/>
        <v>0.56216918284084982</v>
      </c>
      <c r="AY23" s="10">
        <f t="shared" si="25"/>
        <v>0.86507957033863225</v>
      </c>
      <c r="AZ23" s="10">
        <f t="shared" si="26"/>
        <v>1</v>
      </c>
      <c r="BA23" s="10">
        <f t="shared" si="27"/>
        <v>0.97403425320811998</v>
      </c>
      <c r="BB23" s="10">
        <f t="shared" si="28"/>
        <v>0.80608674144659143</v>
      </c>
      <c r="BC23" s="10">
        <f t="shared" si="29"/>
        <v>0.36462175107428946</v>
      </c>
      <c r="BD23" s="10">
        <f t="shared" si="30"/>
        <v>0.4231989787649118</v>
      </c>
      <c r="BE23" s="10">
        <f t="shared" si="31"/>
        <v>0</v>
      </c>
      <c r="BF23" s="21" t="str">
        <f t="shared" si="32"/>
        <v/>
      </c>
      <c r="BG23" s="11">
        <f t="shared" si="33"/>
        <v>0.86507957033863225</v>
      </c>
      <c r="BH23" s="11">
        <f t="shared" si="34"/>
        <v>1</v>
      </c>
      <c r="BI23" s="11">
        <f t="shared" si="35"/>
        <v>0.4231989787649118</v>
      </c>
      <c r="BJ23" s="12" t="str">
        <f t="shared" si="36"/>
        <v/>
      </c>
      <c r="BK23" s="11">
        <f t="shared" si="37"/>
        <v>0.44247641840983609</v>
      </c>
      <c r="BL23" s="11">
        <f t="shared" si="38"/>
        <v>0.78618568643225017</v>
      </c>
      <c r="BM23" s="11">
        <f t="shared" si="39"/>
        <v>0.2115994893824559</v>
      </c>
      <c r="BN23" s="12">
        <f t="shared" si="40"/>
        <v>0.43987469802826773</v>
      </c>
      <c r="BO23" s="13" t="str" cm="1">
        <f t="array" ref="BO23">INDEX($AL$1:$AO$1,0,MATCH(MAX($AL23:$AO23),$AL23:$AO23,0))</f>
        <v>B-Gq/11-Log
EmEC-MAX</v>
      </c>
    </row>
    <row r="24" spans="1:67" s="13" customFormat="1" x14ac:dyDescent="0.2">
      <c r="A24" s="8" t="s">
        <v>140</v>
      </c>
      <c r="B24" s="12" t="str">
        <f>_xlfn.IFNA(VLOOKUP($A24,'B-EmEC'!$A:$DD,MATCH(B$1,'B-EmEC'!$A$1:$DD$1,0),FALSE),"")</f>
        <v/>
      </c>
      <c r="C24" s="11">
        <f>_xlfn.IFNA(VLOOKUP($A24,'B-EmEC'!$A:$DD,MATCH(C$1,'B-EmEC'!$A$1:$DD$1,0),FALSE),"")</f>
        <v>53.315276273022754</v>
      </c>
      <c r="D24" s="11">
        <f>_xlfn.IFNA(VLOOKUP($A24,'B-EmEC'!$A:$DD,MATCH(D$1,'B-EmEC'!$A$1:$DD$1,0),FALSE),"")</f>
        <v>35.305287759275487</v>
      </c>
      <c r="E24" s="11">
        <f>_xlfn.IFNA(VLOOKUP($A24,'B-EmEC'!$A:$DD,MATCH(E$1,'B-EmEC'!$A$1:$DD$1,0),FALSE),"")</f>
        <v>42.741935483870968</v>
      </c>
      <c r="F24" s="11">
        <f>_xlfn.IFNA(VLOOKUP($A24,'B-EmEC'!$A:$DD,MATCH(F$1,'B-EmEC'!$A$1:$DD$1,0),FALSE),"")</f>
        <v>46.541262135922331</v>
      </c>
      <c r="G24" s="11">
        <f>_xlfn.IFNA(VLOOKUP($A24,'B-EmEC'!$A:$DD,MATCH(G$1,'B-EmEC'!$A$1:$DD$1,0),FALSE),"")</f>
        <v>33.497679814385151</v>
      </c>
      <c r="H24" s="11">
        <f>_xlfn.IFNA(VLOOKUP($A24,'B-EmEC'!$A:$DD,MATCH(H$1,'B-EmEC'!$A$1:$DD$1,0),FALSE),"")</f>
        <v>21.898784884497264</v>
      </c>
      <c r="I24" s="11">
        <f>_xlfn.IFNA(VLOOKUP($A24,'B-EmEC'!$A:$DD,MATCH(I$1,'B-EmEC'!$A$1:$DD$1,0),FALSE),"")</f>
        <v>30.727572404049919</v>
      </c>
      <c r="J24" s="11">
        <f>_xlfn.IFNA(VLOOKUP($A24,'B-EmEC'!$A:$DD,MATCH(J$1,'B-EmEC'!$A$1:$DD$1,0),FALSE),"")</f>
        <v>26.945135807813006</v>
      </c>
      <c r="K24" s="11">
        <f>_xlfn.IFNA(VLOOKUP($A24,'B-EmEC'!$A:$DD,MATCH(K$1,'B-EmEC'!$A$1:$DD$1,0),FALSE),"")</f>
        <v>46.232427366447986</v>
      </c>
      <c r="L24" s="11" t="str">
        <f>_xlfn.IFNA(VLOOKUP($A24,'B-EmEC'!$A:$DD,MATCH(L$1,'B-EmEC'!$A$1:$DD$1,0),FALSE),"")</f>
        <v/>
      </c>
      <c r="M24" s="11" t="str">
        <f>_xlfn.IFNA(VLOOKUP($A24,'B-EmEC'!$A:$DD,MATCH(M$1,'B-EmEC'!$A$1:$DD$1,0),FALSE),"")</f>
        <v/>
      </c>
      <c r="N24" s="9" t="str">
        <f>_xlfn.IFNA(VLOOKUP($A24,'B-EmEC'!$A:$DD,MATCH(N$1,'B-EmEC'!$A$1:$DD$1,0),FALSE),"")</f>
        <v/>
      </c>
      <c r="O24" s="10">
        <f>_xlfn.IFNA(VLOOKUP($A24,'B-EmEC'!$A:$DD,MATCH(O$1,'B-EmEC'!$A$1:$DD$1,0),FALSE),"")</f>
        <v>5.5609999999999999</v>
      </c>
      <c r="P24" s="10">
        <f>_xlfn.IFNA(VLOOKUP($A24,'B-EmEC'!$A:$DD,MATCH(P$1,'B-EmEC'!$A$1:$DD$1,0),FALSE),"")</f>
        <v>5.585</v>
      </c>
      <c r="Q24" s="10">
        <f>_xlfn.IFNA(VLOOKUP($A24,'B-EmEC'!$A:$DD,MATCH(Q$1,'B-EmEC'!$A$1:$DD$1,0),FALSE),"")</f>
        <v>5.7560000000000002</v>
      </c>
      <c r="R24" s="10">
        <f>_xlfn.IFNA(VLOOKUP($A24,'B-EmEC'!$A:$DD,MATCH(R$1,'B-EmEC'!$A$1:$DD$1,0),FALSE),"")</f>
        <v>5.5069999999999997</v>
      </c>
      <c r="S24" s="10">
        <f>_xlfn.IFNA(VLOOKUP($A24,'B-EmEC'!$A:$DD,MATCH(S$1,'B-EmEC'!$A$1:$DD$1,0),FALSE),"")</f>
        <v>5.5990000000000002</v>
      </c>
      <c r="T24" s="10">
        <f>_xlfn.IFNA(VLOOKUP($A24,'B-EmEC'!$A:$DD,MATCH(T$1,'B-EmEC'!$A$1:$DD$1,0),FALSE),"")</f>
        <v>6.343</v>
      </c>
      <c r="U24" s="10">
        <f>_xlfn.IFNA(VLOOKUP($A24,'B-EmEC'!$A:$DD,MATCH(U$1,'B-EmEC'!$A$1:$DD$1,0),FALSE),"")</f>
        <v>6.1989999999999998</v>
      </c>
      <c r="V24" s="10">
        <f>_xlfn.IFNA(VLOOKUP($A24,'B-EmEC'!$A:$DD,MATCH(V$1,'B-EmEC'!$A$1:$DD$1,0),FALSE),"")</f>
        <v>5.5060000000000002</v>
      </c>
      <c r="W24" s="10">
        <f>_xlfn.IFNA(VLOOKUP($A24,'B-EmEC'!$A:$DD,MATCH(W$1,'B-EmEC'!$A$1:$DD$1,0),FALSE),"")</f>
        <v>6.1660000000000004</v>
      </c>
      <c r="X24" s="10" t="str">
        <f>_xlfn.IFNA(VLOOKUP($A24,'B-EmEC'!$A:$DD,MATCH(X$1,'B-EmEC'!$A$1:$DD$1,0),FALSE),"")</f>
        <v/>
      </c>
      <c r="Y24" s="10" t="str">
        <f>_xlfn.IFNA(VLOOKUP($A24,'B-EmEC'!$A:$DD,MATCH(Y$1,'B-EmEC'!$A$1:$DD$1,0),FALSE),"")</f>
        <v/>
      </c>
      <c r="Z24" s="9" t="str">
        <f t="shared" si="0"/>
        <v/>
      </c>
      <c r="AA24" s="10">
        <f t="shared" si="1"/>
        <v>7.2878516640081692</v>
      </c>
      <c r="AB24" s="10">
        <f t="shared" si="2"/>
        <v>7.1328397556057928</v>
      </c>
      <c r="AC24" s="10">
        <f t="shared" si="3"/>
        <v>7.3868541844385547</v>
      </c>
      <c r="AD24" s="10">
        <f t="shared" si="4"/>
        <v>7.1748381565878843</v>
      </c>
      <c r="AE24" s="10">
        <f t="shared" si="5"/>
        <v>7.1240147270754886</v>
      </c>
      <c r="AF24" s="10">
        <f t="shared" si="6"/>
        <v>7.6834200174611968</v>
      </c>
      <c r="AG24" s="10">
        <f t="shared" si="7"/>
        <v>7.6865282506836206</v>
      </c>
      <c r="AH24" s="10">
        <f t="shared" si="8"/>
        <v>6.9364803768515158</v>
      </c>
      <c r="AI24" s="10">
        <f t="shared" si="9"/>
        <v>7.8309466960376719</v>
      </c>
      <c r="AJ24" s="10" t="str">
        <f t="shared" si="10"/>
        <v/>
      </c>
      <c r="AK24" s="10" t="str">
        <f t="shared" si="11"/>
        <v/>
      </c>
      <c r="AL24" s="356" t="str">
        <f t="shared" si="12"/>
        <v/>
      </c>
      <c r="AM24" s="357">
        <f t="shared" si="13"/>
        <v>7.3868541844385547</v>
      </c>
      <c r="AN24" s="357">
        <f t="shared" si="14"/>
        <v>7.8309466960376719</v>
      </c>
      <c r="AO24" s="357" t="str">
        <f t="shared" si="15"/>
        <v/>
      </c>
      <c r="AP24" s="12" t="str">
        <f t="shared" si="16"/>
        <v/>
      </c>
      <c r="AQ24" s="11">
        <f t="shared" si="17"/>
        <v>7.2212796975431788</v>
      </c>
      <c r="AR24" s="11">
        <f t="shared" si="18"/>
        <v>7.5343438352585013</v>
      </c>
      <c r="AS24" s="11" t="str">
        <f t="shared" si="19"/>
        <v/>
      </c>
      <c r="AT24" s="27" t="str">
        <f t="shared" si="20"/>
        <v/>
      </c>
      <c r="AU24" s="10">
        <f t="shared" si="21"/>
        <v>0.3928278568122654</v>
      </c>
      <c r="AV24" s="10">
        <f t="shared" si="22"/>
        <v>0.21952685589429191</v>
      </c>
      <c r="AW24" s="10">
        <f t="shared" si="23"/>
        <v>0.50351119760084251</v>
      </c>
      <c r="AX24" s="10">
        <f t="shared" si="24"/>
        <v>0.26648044160370621</v>
      </c>
      <c r="AY24" s="10">
        <f t="shared" si="25"/>
        <v>0.20966060566104244</v>
      </c>
      <c r="AZ24" s="10">
        <f t="shared" si="26"/>
        <v>0.83506737435267042</v>
      </c>
      <c r="BA24" s="10">
        <f t="shared" si="27"/>
        <v>0.83854233272254153</v>
      </c>
      <c r="BB24" s="10">
        <f t="shared" si="28"/>
        <v>0</v>
      </c>
      <c r="BC24" s="10">
        <f t="shared" si="29"/>
        <v>1</v>
      </c>
      <c r="BD24" s="10" t="str">
        <f t="shared" si="30"/>
        <v/>
      </c>
      <c r="BE24" s="10" t="str">
        <f t="shared" si="31"/>
        <v/>
      </c>
      <c r="BF24" s="21" t="str">
        <f t="shared" si="32"/>
        <v/>
      </c>
      <c r="BG24" s="11">
        <f t="shared" si="33"/>
        <v>0.50351119760084251</v>
      </c>
      <c r="BH24" s="11">
        <f t="shared" si="34"/>
        <v>1</v>
      </c>
      <c r="BI24" s="11" t="str">
        <f t="shared" si="35"/>
        <v/>
      </c>
      <c r="BJ24" s="12" t="str">
        <f t="shared" si="36"/>
        <v/>
      </c>
      <c r="BK24" s="11">
        <f t="shared" si="37"/>
        <v>0.3184013915144297</v>
      </c>
      <c r="BL24" s="11">
        <f t="shared" si="38"/>
        <v>0.66840242676880302</v>
      </c>
      <c r="BM24" s="11" t="str">
        <f t="shared" si="39"/>
        <v/>
      </c>
      <c r="BN24" s="12">
        <f t="shared" si="40"/>
        <v>0.44409251159911722</v>
      </c>
      <c r="BO24" s="13" t="str" cm="1">
        <f t="array" ref="BO24">INDEX($AL$1:$AO$1,0,MATCH(MAX($AL24:$AO24),$AL24:$AO24,0))</f>
        <v>B-Gq/11-Log
EmEC-MAX</v>
      </c>
    </row>
    <row r="25" spans="1:67" s="13" customFormat="1" x14ac:dyDescent="0.2">
      <c r="A25" s="8" t="s">
        <v>115</v>
      </c>
      <c r="B25" s="12">
        <f>_xlfn.IFNA(VLOOKUP($A25,'B-EmEC'!$A:$DD,MATCH(B$1,'B-EmEC'!$A$1:$DD$1,0),FALSE),"")</f>
        <v>79.286589099816297</v>
      </c>
      <c r="C25" s="11" t="str">
        <f>_xlfn.IFNA(VLOOKUP($A25,'B-EmEC'!$A:$DD,MATCH(C$1,'B-EmEC'!$A$1:$DD$1,0),FALSE),"")</f>
        <v/>
      </c>
      <c r="D25" s="11" t="str">
        <f>_xlfn.IFNA(VLOOKUP($A25,'B-EmEC'!$A:$DD,MATCH(D$1,'B-EmEC'!$A$1:$DD$1,0),FALSE),"")</f>
        <v/>
      </c>
      <c r="E25" s="11">
        <f>_xlfn.IFNA(VLOOKUP($A25,'B-EmEC'!$A:$DD,MATCH(E$1,'B-EmEC'!$A$1:$DD$1,0),FALSE),"")</f>
        <v>4.9704301075268811</v>
      </c>
      <c r="F25" s="11">
        <f>_xlfn.IFNA(VLOOKUP($A25,'B-EmEC'!$A:$DD,MATCH(F$1,'B-EmEC'!$A$1:$DD$1,0),FALSE),"")</f>
        <v>9.3770226537216832</v>
      </c>
      <c r="G25" s="11">
        <f>_xlfn.IFNA(VLOOKUP($A25,'B-EmEC'!$A:$DD,MATCH(G$1,'B-EmEC'!$A$1:$DD$1,0),FALSE),"")</f>
        <v>23.225058004640371</v>
      </c>
      <c r="H25" s="11" t="str">
        <f>_xlfn.IFNA(VLOOKUP($A25,'B-EmEC'!$A:$DD,MATCH(H$1,'B-EmEC'!$A$1:$DD$1,0),FALSE),"")</f>
        <v/>
      </c>
      <c r="I25" s="11" t="str">
        <f>_xlfn.IFNA(VLOOKUP($A25,'B-EmEC'!$A:$DD,MATCH(I$1,'B-EmEC'!$A$1:$DD$1,0),FALSE),"")</f>
        <v/>
      </c>
      <c r="J25" s="11" t="str">
        <f>_xlfn.IFNA(VLOOKUP($A25,'B-EmEC'!$A:$DD,MATCH(J$1,'B-EmEC'!$A$1:$DD$1,0),FALSE),"")</f>
        <v/>
      </c>
      <c r="K25" s="11">
        <f>_xlfn.IFNA(VLOOKUP($A25,'B-EmEC'!$A:$DD,MATCH(K$1,'B-EmEC'!$A$1:$DD$1,0),FALSE),"")</f>
        <v>64.601686972821</v>
      </c>
      <c r="L25" s="11">
        <f>_xlfn.IFNA(VLOOKUP($A25,'B-EmEC'!$A:$DD,MATCH(L$1,'B-EmEC'!$A$1:$DD$1,0),FALSE),"")</f>
        <v>62.737704918032797</v>
      </c>
      <c r="M25" s="11">
        <f>_xlfn.IFNA(VLOOKUP($A25,'B-EmEC'!$A:$DD,MATCH(M$1,'B-EmEC'!$A$1:$DD$1,0),FALSE),"")</f>
        <v>27.81081846502407</v>
      </c>
      <c r="N25" s="9">
        <f>_xlfn.IFNA(VLOOKUP($A25,'B-EmEC'!$A:$DD,MATCH(N$1,'B-EmEC'!$A$1:$DD$1,0),FALSE),"")</f>
        <v>7.109</v>
      </c>
      <c r="O25" s="10" t="str">
        <f>_xlfn.IFNA(VLOOKUP($A25,'B-EmEC'!$A:$DD,MATCH(O$1,'B-EmEC'!$A$1:$DD$1,0),FALSE),"")</f>
        <v/>
      </c>
      <c r="P25" s="10" t="str">
        <f>_xlfn.IFNA(VLOOKUP($A25,'B-EmEC'!$A:$DD,MATCH(P$1,'B-EmEC'!$A$1:$DD$1,0),FALSE),"")</f>
        <v/>
      </c>
      <c r="Q25" s="10">
        <f>_xlfn.IFNA(VLOOKUP($A25,'B-EmEC'!$A:$DD,MATCH(Q$1,'B-EmEC'!$A$1:$DD$1,0),FALSE),"")</f>
        <v>5.73</v>
      </c>
      <c r="R25" s="10">
        <f>_xlfn.IFNA(VLOOKUP($A25,'B-EmEC'!$A:$DD,MATCH(R$1,'B-EmEC'!$A$1:$DD$1,0),FALSE),"")</f>
        <v>5.3570000000000002</v>
      </c>
      <c r="S25" s="10">
        <f>_xlfn.IFNA(VLOOKUP($A25,'B-EmEC'!$A:$DD,MATCH(S$1,'B-EmEC'!$A$1:$DD$1,0),FALSE),"")</f>
        <v>4.2539999999999996</v>
      </c>
      <c r="T25" s="10" t="str">
        <f>_xlfn.IFNA(VLOOKUP($A25,'B-EmEC'!$A:$DD,MATCH(T$1,'B-EmEC'!$A$1:$DD$1,0),FALSE),"")</f>
        <v/>
      </c>
      <c r="U25" s="10" t="str">
        <f>_xlfn.IFNA(VLOOKUP($A25,'B-EmEC'!$A:$DD,MATCH(U$1,'B-EmEC'!$A$1:$DD$1,0),FALSE),"")</f>
        <v/>
      </c>
      <c r="V25" s="10" t="str">
        <f>_xlfn.IFNA(VLOOKUP($A25,'B-EmEC'!$A:$DD,MATCH(V$1,'B-EmEC'!$A$1:$DD$1,0),FALSE),"")</f>
        <v/>
      </c>
      <c r="W25" s="10">
        <f>_xlfn.IFNA(VLOOKUP($A25,'B-EmEC'!$A:$DD,MATCH(W$1,'B-EmEC'!$A$1:$DD$1,0),FALSE),"")</f>
        <v>6.6929999999999996</v>
      </c>
      <c r="X25" s="10">
        <f>_xlfn.IFNA(VLOOKUP($A25,'B-EmEC'!$A:$DD,MATCH(X$1,'B-EmEC'!$A$1:$DD$1,0),FALSE),"")</f>
        <v>5</v>
      </c>
      <c r="Y25" s="10">
        <f>_xlfn.IFNA(VLOOKUP($A25,'B-EmEC'!$A:$DD,MATCH(Y$1,'B-EmEC'!$A$1:$DD$1,0),FALSE),"")</f>
        <v>4.9859999999999998</v>
      </c>
      <c r="Z25" s="9">
        <f t="shared" si="0"/>
        <v>9.0081997349532639</v>
      </c>
      <c r="AA25" s="10" t="str">
        <f t="shared" si="1"/>
        <v/>
      </c>
      <c r="AB25" s="10" t="str">
        <f t="shared" si="2"/>
        <v/>
      </c>
      <c r="AC25" s="10">
        <f t="shared" si="3"/>
        <v>6.4263939712772764</v>
      </c>
      <c r="AD25" s="10">
        <f t="shared" si="4"/>
        <v>6.3290649652108</v>
      </c>
      <c r="AE25" s="10">
        <f t="shared" si="5"/>
        <v>5.6199568073185873</v>
      </c>
      <c r="AF25" s="10" t="str">
        <f t="shared" si="6"/>
        <v/>
      </c>
      <c r="AG25" s="10" t="str">
        <f t="shared" si="7"/>
        <v/>
      </c>
      <c r="AH25" s="10" t="str">
        <f t="shared" si="8"/>
        <v/>
      </c>
      <c r="AI25" s="10">
        <f t="shared" si="9"/>
        <v>8.5032438590697179</v>
      </c>
      <c r="AJ25" s="10">
        <f t="shared" si="10"/>
        <v>6.7975286272137323</v>
      </c>
      <c r="AK25" s="10">
        <f t="shared" si="11"/>
        <v>6.4302137702238529</v>
      </c>
      <c r="AL25" s="356">
        <f t="shared" si="12"/>
        <v>9.0081997349532639</v>
      </c>
      <c r="AM25" s="357">
        <f t="shared" si="13"/>
        <v>6.4263939712772764</v>
      </c>
      <c r="AN25" s="357">
        <f t="shared" si="14"/>
        <v>8.5032438590697179</v>
      </c>
      <c r="AO25" s="357">
        <f t="shared" si="15"/>
        <v>6.7975286272137323</v>
      </c>
      <c r="AP25" s="12">
        <f t="shared" si="16"/>
        <v>9.0081997349532639</v>
      </c>
      <c r="AQ25" s="11">
        <f t="shared" si="17"/>
        <v>6.1251385812688879</v>
      </c>
      <c r="AR25" s="11">
        <f t="shared" si="18"/>
        <v>8.5032438590697179</v>
      </c>
      <c r="AS25" s="11">
        <f t="shared" si="19"/>
        <v>6.6138711987187921</v>
      </c>
      <c r="AT25" s="27">
        <f t="shared" si="20"/>
        <v>1</v>
      </c>
      <c r="AU25" s="10" t="str">
        <f t="shared" si="21"/>
        <v/>
      </c>
      <c r="AV25" s="10" t="str">
        <f t="shared" si="22"/>
        <v/>
      </c>
      <c r="AW25" s="10">
        <f t="shared" si="23"/>
        <v>0.23801043230440999</v>
      </c>
      <c r="AX25" s="10">
        <f t="shared" si="24"/>
        <v>0.20928492231436288</v>
      </c>
      <c r="AY25" s="10">
        <f t="shared" si="25"/>
        <v>0</v>
      </c>
      <c r="AZ25" s="10" t="str">
        <f t="shared" si="26"/>
        <v/>
      </c>
      <c r="BA25" s="10" t="str">
        <f t="shared" si="27"/>
        <v/>
      </c>
      <c r="BB25" s="10" t="str">
        <f t="shared" si="28"/>
        <v/>
      </c>
      <c r="BC25" s="10">
        <f t="shared" si="29"/>
        <v>0.85096821961462654</v>
      </c>
      <c r="BD25" s="10">
        <f t="shared" si="30"/>
        <v>0.34754645550672036</v>
      </c>
      <c r="BE25" s="10">
        <f t="shared" si="31"/>
        <v>0.23913780098137882</v>
      </c>
      <c r="BF25" s="21">
        <f t="shared" si="32"/>
        <v>1</v>
      </c>
      <c r="BG25" s="11">
        <f t="shared" si="33"/>
        <v>0.23801043230440999</v>
      </c>
      <c r="BH25" s="11">
        <f t="shared" si="34"/>
        <v>0.85096821961462654</v>
      </c>
      <c r="BI25" s="11">
        <f t="shared" si="35"/>
        <v>0.34754645550672036</v>
      </c>
      <c r="BJ25" s="12">
        <f t="shared" si="36"/>
        <v>1</v>
      </c>
      <c r="BK25" s="11">
        <f t="shared" si="37"/>
        <v>0.14909845153959098</v>
      </c>
      <c r="BL25" s="11">
        <f t="shared" si="38"/>
        <v>0.85096821961462654</v>
      </c>
      <c r="BM25" s="11">
        <f t="shared" si="39"/>
        <v>0.29334212824404959</v>
      </c>
      <c r="BN25" s="12">
        <f t="shared" si="40"/>
        <v>0.50495587588354596</v>
      </c>
      <c r="BO25" s="13" t="str" cm="1">
        <f t="array" ref="BO25">INDEX($AL$1:$AO$1,0,MATCH(MAX($AL25:$AO25),$AL25:$AO25,0))</f>
        <v>B-Gs/olf-Log
EmEC-MAX</v>
      </c>
    </row>
    <row r="26" spans="1:67" s="13" customFormat="1" x14ac:dyDescent="0.2">
      <c r="A26" s="8" t="s">
        <v>15</v>
      </c>
      <c r="B26" s="12" t="str">
        <f>_xlfn.IFNA(VLOOKUP($A26,'B-EmEC'!$A:$DD,MATCH(B$1,'B-EmEC'!$A$1:$DD$1,0),FALSE),"")</f>
        <v/>
      </c>
      <c r="C26" s="11">
        <f>_xlfn.IFNA(VLOOKUP($A26,'B-EmEC'!$A:$DD,MATCH(C$1,'B-EmEC'!$A$1:$DD$1,0),FALSE),"")</f>
        <v>33.921993499458296</v>
      </c>
      <c r="D26" s="11">
        <f>_xlfn.IFNA(VLOOKUP($A26,'B-EmEC'!$A:$DD,MATCH(D$1,'B-EmEC'!$A$1:$DD$1,0),FALSE),"")</f>
        <v>50.335962605901251</v>
      </c>
      <c r="E26" s="11">
        <f>_xlfn.IFNA(VLOOKUP($A26,'B-EmEC'!$A:$DD,MATCH(E$1,'B-EmEC'!$A$1:$DD$1,0),FALSE),"")</f>
        <v>54.731182795698928</v>
      </c>
      <c r="F26" s="11">
        <f>_xlfn.IFNA(VLOOKUP($A26,'B-EmEC'!$A:$DD,MATCH(F$1,'B-EmEC'!$A$1:$DD$1,0),FALSE),"")</f>
        <v>49.757281553398059</v>
      </c>
      <c r="G26" s="11">
        <f>_xlfn.IFNA(VLOOKUP($A26,'B-EmEC'!$A:$DD,MATCH(G$1,'B-EmEC'!$A$1:$DD$1,0),FALSE),"")</f>
        <v>13.190255220417633</v>
      </c>
      <c r="H26" s="11">
        <f>_xlfn.IFNA(VLOOKUP($A26,'B-EmEC'!$A:$DD,MATCH(H$1,'B-EmEC'!$A$1:$DD$1,0),FALSE),"")</f>
        <v>40.018694084657497</v>
      </c>
      <c r="I26" s="11">
        <f>_xlfn.IFNA(VLOOKUP($A26,'B-EmEC'!$A:$DD,MATCH(I$1,'B-EmEC'!$A$1:$DD$1,0),FALSE),"")</f>
        <v>47.680715799387805</v>
      </c>
      <c r="J26" s="11">
        <f>_xlfn.IFNA(VLOOKUP($A26,'B-EmEC'!$A:$DD,MATCH(J$1,'B-EmEC'!$A$1:$DD$1,0),FALSE),"")</f>
        <v>36.219023915160697</v>
      </c>
      <c r="K26" s="11">
        <f>_xlfn.IFNA(VLOOKUP($A26,'B-EmEC'!$A:$DD,MATCH(K$1,'B-EmEC'!$A$1:$DD$1,0),FALSE),"")</f>
        <v>45.988753514526714</v>
      </c>
      <c r="L26" s="11" t="str">
        <f>_xlfn.IFNA(VLOOKUP($A26,'B-EmEC'!$A:$DD,MATCH(L$1,'B-EmEC'!$A$1:$DD$1,0),FALSE),"")</f>
        <v/>
      </c>
      <c r="M26" s="11">
        <f>_xlfn.IFNA(VLOOKUP($A26,'B-EmEC'!$A:$DD,MATCH(M$1,'B-EmEC'!$A$1:$DD$1,0),FALSE),"")</f>
        <v>10.870858113848767</v>
      </c>
      <c r="N26" s="9" t="str">
        <f>_xlfn.IFNA(VLOOKUP($A26,'B-EmEC'!$A:$DD,MATCH(N$1,'B-EmEC'!$A$1:$DD$1,0),FALSE),"")</f>
        <v/>
      </c>
      <c r="O26" s="10">
        <f>_xlfn.IFNA(VLOOKUP($A26,'B-EmEC'!$A:$DD,MATCH(O$1,'B-EmEC'!$A$1:$DD$1,0),FALSE),"")</f>
        <v>8.4320000000000004</v>
      </c>
      <c r="P26" s="10">
        <f>_xlfn.IFNA(VLOOKUP($A26,'B-EmEC'!$A:$DD,MATCH(P$1,'B-EmEC'!$A$1:$DD$1,0),FALSE),"")</f>
        <v>8.4760000000000009</v>
      </c>
      <c r="Q26" s="10">
        <f>_xlfn.IFNA(VLOOKUP($A26,'B-EmEC'!$A:$DD,MATCH(Q$1,'B-EmEC'!$A$1:$DD$1,0),FALSE),"")</f>
        <v>8.3420000000000005</v>
      </c>
      <c r="R26" s="10">
        <f>_xlfn.IFNA(VLOOKUP($A26,'B-EmEC'!$A:$DD,MATCH(R$1,'B-EmEC'!$A$1:$DD$1,0),FALSE),"")</f>
        <v>9.0289999999999999</v>
      </c>
      <c r="S26" s="10">
        <f>_xlfn.IFNA(VLOOKUP($A26,'B-EmEC'!$A:$DD,MATCH(S$1,'B-EmEC'!$A$1:$DD$1,0),FALSE),"")</f>
        <v>8.4979999999999993</v>
      </c>
      <c r="T26" s="10">
        <f>_xlfn.IFNA(VLOOKUP($A26,'B-EmEC'!$A:$DD,MATCH(T$1,'B-EmEC'!$A$1:$DD$1,0),FALSE),"")</f>
        <v>7.2770000000000001</v>
      </c>
      <c r="U26" s="10">
        <f>_xlfn.IFNA(VLOOKUP($A26,'B-EmEC'!$A:$DD,MATCH(U$1,'B-EmEC'!$A$1:$DD$1,0),FALSE),"")</f>
        <v>7.0529999999999999</v>
      </c>
      <c r="V26" s="10">
        <f>_xlfn.IFNA(VLOOKUP($A26,'B-EmEC'!$A:$DD,MATCH(V$1,'B-EmEC'!$A$1:$DD$1,0),FALSE),"")</f>
        <v>7.3540000000000001</v>
      </c>
      <c r="W26" s="10">
        <f>_xlfn.IFNA(VLOOKUP($A26,'B-EmEC'!$A:$DD,MATCH(W$1,'B-EmEC'!$A$1:$DD$1,0),FALSE),"")</f>
        <v>6.4790000000000001</v>
      </c>
      <c r="X26" s="10" t="str">
        <f>_xlfn.IFNA(VLOOKUP($A26,'B-EmEC'!$A:$DD,MATCH(X$1,'B-EmEC'!$A$1:$DD$1,0),FALSE),"")</f>
        <v/>
      </c>
      <c r="Y26" s="10">
        <f>_xlfn.IFNA(VLOOKUP($A26,'B-EmEC'!$A:$DD,MATCH(Y$1,'B-EmEC'!$A$1:$DD$1,0),FALSE),"")</f>
        <v>9.1460000000000008</v>
      </c>
      <c r="Z26" s="9" t="str">
        <f t="shared" si="0"/>
        <v/>
      </c>
      <c r="AA26" s="10">
        <f t="shared" si="1"/>
        <v>9.962481366591005</v>
      </c>
      <c r="AB26" s="10">
        <f t="shared" si="2"/>
        <v>10.177878378310153</v>
      </c>
      <c r="AC26" s="10">
        <f t="shared" si="3"/>
        <v>10.080234833782825</v>
      </c>
      <c r="AD26" s="10">
        <f t="shared" si="4"/>
        <v>10.72585664502262</v>
      </c>
      <c r="AE26" s="10">
        <f t="shared" si="5"/>
        <v>9.6182531988630213</v>
      </c>
      <c r="AF26" s="10">
        <f t="shared" si="6"/>
        <v>8.8792629123591436</v>
      </c>
      <c r="AG26" s="10">
        <f t="shared" si="7"/>
        <v>8.7313427665600081</v>
      </c>
      <c r="AH26" s="10">
        <f t="shared" si="8"/>
        <v>8.9129367421135566</v>
      </c>
      <c r="AI26" s="10">
        <f t="shared" si="9"/>
        <v>8.1416516385564464</v>
      </c>
      <c r="AJ26" s="10" t="str">
        <f t="shared" si="10"/>
        <v/>
      </c>
      <c r="AK26" s="10">
        <f t="shared" si="11"/>
        <v>10.182263827379771</v>
      </c>
      <c r="AL26" s="356" t="str">
        <f t="shared" si="12"/>
        <v/>
      </c>
      <c r="AM26" s="357">
        <f t="shared" si="13"/>
        <v>10.72585664502262</v>
      </c>
      <c r="AN26" s="357">
        <f t="shared" si="14"/>
        <v>8.9129367421135566</v>
      </c>
      <c r="AO26" s="357">
        <f t="shared" si="15"/>
        <v>10.182263827379771</v>
      </c>
      <c r="AP26" s="12" t="str">
        <f t="shared" si="16"/>
        <v/>
      </c>
      <c r="AQ26" s="11">
        <f t="shared" si="17"/>
        <v>10.112940884513925</v>
      </c>
      <c r="AR26" s="11">
        <f t="shared" si="18"/>
        <v>8.6662985148972886</v>
      </c>
      <c r="AS26" s="11">
        <f t="shared" si="19"/>
        <v>10.182263827379771</v>
      </c>
      <c r="AT26" s="27" t="str">
        <f t="shared" si="20"/>
        <v/>
      </c>
      <c r="AU26" s="10">
        <f t="shared" si="21"/>
        <v>0.70459956678301261</v>
      </c>
      <c r="AV26" s="10">
        <f t="shared" si="22"/>
        <v>0.78795093061838306</v>
      </c>
      <c r="AW26" s="10">
        <f t="shared" si="23"/>
        <v>0.75016617891215032</v>
      </c>
      <c r="AX26" s="10">
        <f t="shared" si="24"/>
        <v>1</v>
      </c>
      <c r="AY26" s="10">
        <f t="shared" si="25"/>
        <v>0.57139489963522094</v>
      </c>
      <c r="AZ26" s="10">
        <f t="shared" si="26"/>
        <v>0.2854306341629449</v>
      </c>
      <c r="BA26" s="10">
        <f t="shared" si="27"/>
        <v>0.22819053694580807</v>
      </c>
      <c r="BB26" s="10">
        <f t="shared" si="28"/>
        <v>0.29846126821486985</v>
      </c>
      <c r="BC26" s="10">
        <f t="shared" si="29"/>
        <v>0</v>
      </c>
      <c r="BD26" s="10" t="str">
        <f t="shared" si="30"/>
        <v/>
      </c>
      <c r="BE26" s="10">
        <f t="shared" si="31"/>
        <v>0.78964795119478648</v>
      </c>
      <c r="BF26" s="21" t="str">
        <f t="shared" si="32"/>
        <v/>
      </c>
      <c r="BG26" s="11">
        <f t="shared" si="33"/>
        <v>1</v>
      </c>
      <c r="BH26" s="11">
        <f t="shared" si="34"/>
        <v>0.29846126821486985</v>
      </c>
      <c r="BI26" s="11">
        <f t="shared" si="35"/>
        <v>0.78964795119478648</v>
      </c>
      <c r="BJ26" s="12" t="str">
        <f t="shared" si="36"/>
        <v/>
      </c>
      <c r="BK26" s="11">
        <f t="shared" si="37"/>
        <v>0.76282231518975352</v>
      </c>
      <c r="BL26" s="11">
        <f t="shared" si="38"/>
        <v>0.2030206098309057</v>
      </c>
      <c r="BM26" s="11">
        <f t="shared" si="39"/>
        <v>0.78964795119478648</v>
      </c>
      <c r="BN26" s="12">
        <f t="shared" si="40"/>
        <v>0.54359281764284972</v>
      </c>
      <c r="BO26" s="13" t="str" cm="1">
        <f t="array" ref="BO26">INDEX($AL$1:$AO$1,0,MATCH(MAX($AL26:$AO26),$AL26:$AO26,0))</f>
        <v>B-Gi/o-Log
EmEC-MAX</v>
      </c>
    </row>
    <row r="27" spans="1:67" s="13" customFormat="1" x14ac:dyDescent="0.2">
      <c r="A27" s="8" t="s">
        <v>14</v>
      </c>
      <c r="B27" s="12" t="str">
        <f>_xlfn.IFNA(VLOOKUP($A27,'B-EmEC'!$A:$DD,MATCH(B$1,'B-EmEC'!$A$1:$DD$1,0),FALSE),"")</f>
        <v/>
      </c>
      <c r="C27" s="11">
        <f>_xlfn.IFNA(VLOOKUP($A27,'B-EmEC'!$A:$DD,MATCH(C$1,'B-EmEC'!$A$1:$DD$1,0),FALSE),"")</f>
        <v>14.084507042253522</v>
      </c>
      <c r="D27" s="11" t="str">
        <f>_xlfn.IFNA(VLOOKUP($A27,'B-EmEC'!$A:$DD,MATCH(D$1,'B-EmEC'!$A$1:$DD$1,0),FALSE),"")</f>
        <v/>
      </c>
      <c r="E27" s="11">
        <f>_xlfn.IFNA(VLOOKUP($A27,'B-EmEC'!$A:$DD,MATCH(E$1,'B-EmEC'!$A$1:$DD$1,0),FALSE),"")</f>
        <v>28.467741935483872</v>
      </c>
      <c r="F27" s="11" t="str">
        <f>_xlfn.IFNA(VLOOKUP($A27,'B-EmEC'!$A:$DD,MATCH(F$1,'B-EmEC'!$A$1:$DD$1,0),FALSE),"")</f>
        <v/>
      </c>
      <c r="G27" s="11" t="str">
        <f>_xlfn.IFNA(VLOOKUP($A27,'B-EmEC'!$A:$DD,MATCH(G$1,'B-EmEC'!$A$1:$DD$1,0),FALSE),"")</f>
        <v/>
      </c>
      <c r="H27" s="11">
        <f>_xlfn.IFNA(VLOOKUP($A27,'B-EmEC'!$A:$DD,MATCH(H$1,'B-EmEC'!$A$1:$DD$1,0),FALSE),"")</f>
        <v>5.3037788756843369</v>
      </c>
      <c r="I27" s="11">
        <f>_xlfn.IFNA(VLOOKUP($A27,'B-EmEC'!$A:$DD,MATCH(I$1,'B-EmEC'!$A$1:$DD$1,0),FALSE),"")</f>
        <v>5.1860136566988464</v>
      </c>
      <c r="J27" s="11">
        <f>_xlfn.IFNA(VLOOKUP($A27,'B-EmEC'!$A:$DD,MATCH(J$1,'B-EmEC'!$A$1:$DD$1,0),FALSE),"")</f>
        <v>11.037766475489665</v>
      </c>
      <c r="K27" s="11">
        <f>_xlfn.IFNA(VLOOKUP($A27,'B-EmEC'!$A:$DD,MATCH(K$1,'B-EmEC'!$A$1:$DD$1,0),FALSE),"")</f>
        <v>28.93158388003749</v>
      </c>
      <c r="L27" s="11" t="str">
        <f>_xlfn.IFNA(VLOOKUP($A27,'B-EmEC'!$A:$DD,MATCH(L$1,'B-EmEC'!$A$1:$DD$1,0),FALSE),"")</f>
        <v/>
      </c>
      <c r="M27" s="11">
        <f>_xlfn.IFNA(VLOOKUP($A27,'B-EmEC'!$A:$DD,MATCH(M$1,'B-EmEC'!$A$1:$DD$1,0),FALSE),"")</f>
        <v>26.791277258566975</v>
      </c>
      <c r="N27" s="9" t="str">
        <f>_xlfn.IFNA(VLOOKUP($A27,'B-EmEC'!$A:$DD,MATCH(N$1,'B-EmEC'!$A$1:$DD$1,0),FALSE),"")</f>
        <v/>
      </c>
      <c r="O27" s="10">
        <f>_xlfn.IFNA(VLOOKUP($A27,'B-EmEC'!$A:$DD,MATCH(O$1,'B-EmEC'!$A$1:$DD$1,0),FALSE),"")</f>
        <v>9.1969999999999992</v>
      </c>
      <c r="P27" s="10" t="str">
        <f>_xlfn.IFNA(VLOOKUP($A27,'B-EmEC'!$A:$DD,MATCH(P$1,'B-EmEC'!$A$1:$DD$1,0),FALSE),"")</f>
        <v/>
      </c>
      <c r="Q27" s="10">
        <f>_xlfn.IFNA(VLOOKUP($A27,'B-EmEC'!$A:$DD,MATCH(Q$1,'B-EmEC'!$A$1:$DD$1,0),FALSE),"")</f>
        <v>8.8870000000000005</v>
      </c>
      <c r="R27" s="10" t="str">
        <f>_xlfn.IFNA(VLOOKUP($A27,'B-EmEC'!$A:$DD,MATCH(R$1,'B-EmEC'!$A$1:$DD$1,0),FALSE),"")</f>
        <v/>
      </c>
      <c r="S27" s="10" t="str">
        <f>_xlfn.IFNA(VLOOKUP($A27,'B-EmEC'!$A:$DD,MATCH(S$1,'B-EmEC'!$A$1:$DD$1,0),FALSE),"")</f>
        <v/>
      </c>
      <c r="T27" s="10">
        <f>_xlfn.IFNA(VLOOKUP($A27,'B-EmEC'!$A:$DD,MATCH(T$1,'B-EmEC'!$A$1:$DD$1,0),FALSE),"")</f>
        <v>7.5149999999999997</v>
      </c>
      <c r="U27" s="10">
        <f>_xlfn.IFNA(VLOOKUP($A27,'B-EmEC'!$A:$DD,MATCH(U$1,'B-EmEC'!$A$1:$DD$1,0),FALSE),"")</f>
        <v>6.9210000000000003</v>
      </c>
      <c r="V27" s="10">
        <f>_xlfn.IFNA(VLOOKUP($A27,'B-EmEC'!$A:$DD,MATCH(V$1,'B-EmEC'!$A$1:$DD$1,0),FALSE),"")</f>
        <v>5.6289999999999996</v>
      </c>
      <c r="W27" s="10">
        <f>_xlfn.IFNA(VLOOKUP($A27,'B-EmEC'!$A:$DD,MATCH(W$1,'B-EmEC'!$A$1:$DD$1,0),FALSE),"")</f>
        <v>6.3079999999999998</v>
      </c>
      <c r="X27" s="10" t="str">
        <f>_xlfn.IFNA(VLOOKUP($A27,'B-EmEC'!$A:$DD,MATCH(X$1,'B-EmEC'!$A$1:$DD$1,0),FALSE),"")</f>
        <v/>
      </c>
      <c r="Y27" s="10">
        <f>_xlfn.IFNA(VLOOKUP($A27,'B-EmEC'!$A:$DD,MATCH(Y$1,'B-EmEC'!$A$1:$DD$1,0),FALSE),"")</f>
        <v>8.3539999999999992</v>
      </c>
      <c r="Z27" s="9" t="str">
        <f t="shared" si="0"/>
        <v/>
      </c>
      <c r="AA27" s="10">
        <f t="shared" si="1"/>
        <v>10.345741651280925</v>
      </c>
      <c r="AB27" s="10" t="str">
        <f t="shared" si="2"/>
        <v/>
      </c>
      <c r="AC27" s="10">
        <f t="shared" si="3"/>
        <v>10.341353020225588</v>
      </c>
      <c r="AD27" s="10" t="str">
        <f t="shared" si="4"/>
        <v/>
      </c>
      <c r="AE27" s="10" t="str">
        <f t="shared" si="5"/>
        <v/>
      </c>
      <c r="AF27" s="10">
        <f t="shared" si="6"/>
        <v>8.2395854092368417</v>
      </c>
      <c r="AG27" s="10">
        <f t="shared" si="7"/>
        <v>7.635833656093407</v>
      </c>
      <c r="AH27" s="10">
        <f t="shared" si="8"/>
        <v>6.6718812015176967</v>
      </c>
      <c r="AI27" s="10">
        <f t="shared" si="9"/>
        <v>7.7693722100576261</v>
      </c>
      <c r="AJ27" s="10" t="str">
        <f t="shared" si="10"/>
        <v/>
      </c>
      <c r="AK27" s="10">
        <f t="shared" si="11"/>
        <v>9.7819934188386952</v>
      </c>
      <c r="AL27" s="356" t="str">
        <f t="shared" si="12"/>
        <v/>
      </c>
      <c r="AM27" s="357">
        <f t="shared" si="13"/>
        <v>10.345741651280925</v>
      </c>
      <c r="AN27" s="357">
        <f t="shared" si="14"/>
        <v>8.2395854092368417</v>
      </c>
      <c r="AO27" s="357">
        <f t="shared" si="15"/>
        <v>9.7819934188386952</v>
      </c>
      <c r="AP27" s="12" t="str">
        <f t="shared" si="16"/>
        <v/>
      </c>
      <c r="AQ27" s="11">
        <f t="shared" si="17"/>
        <v>10.343547335753257</v>
      </c>
      <c r="AR27" s="11">
        <f t="shared" si="18"/>
        <v>7.5791681192263924</v>
      </c>
      <c r="AS27" s="11">
        <f t="shared" si="19"/>
        <v>9.7819934188386952</v>
      </c>
      <c r="AT27" s="27" t="str">
        <f t="shared" si="20"/>
        <v/>
      </c>
      <c r="AU27" s="10">
        <f t="shared" si="21"/>
        <v>1</v>
      </c>
      <c r="AV27" s="10" t="str">
        <f t="shared" si="22"/>
        <v/>
      </c>
      <c r="AW27" s="10">
        <f t="shared" si="23"/>
        <v>0.99880544426895168</v>
      </c>
      <c r="AX27" s="10" t="str">
        <f t="shared" si="24"/>
        <v/>
      </c>
      <c r="AY27" s="10" t="str">
        <f t="shared" si="25"/>
        <v/>
      </c>
      <c r="AZ27" s="10">
        <f t="shared" si="26"/>
        <v>0.42671849656678712</v>
      </c>
      <c r="BA27" s="10">
        <f t="shared" si="27"/>
        <v>0.26238134729310009</v>
      </c>
      <c r="BB27" s="10">
        <f t="shared" si="28"/>
        <v>0</v>
      </c>
      <c r="BC27" s="10">
        <f t="shared" si="29"/>
        <v>0.2987296397201642</v>
      </c>
      <c r="BD27" s="10" t="str">
        <f t="shared" si="30"/>
        <v/>
      </c>
      <c r="BE27" s="10">
        <f t="shared" si="31"/>
        <v>0.84655153886463985</v>
      </c>
      <c r="BF27" s="21" t="str">
        <f t="shared" si="32"/>
        <v/>
      </c>
      <c r="BG27" s="11">
        <f t="shared" si="33"/>
        <v>1</v>
      </c>
      <c r="BH27" s="11">
        <f t="shared" si="34"/>
        <v>0.42671849656678712</v>
      </c>
      <c r="BI27" s="11">
        <f t="shared" si="35"/>
        <v>0.84655153886463985</v>
      </c>
      <c r="BJ27" s="12" t="str">
        <f t="shared" si="36"/>
        <v/>
      </c>
      <c r="BK27" s="11">
        <f t="shared" si="37"/>
        <v>0.9994027221344759</v>
      </c>
      <c r="BL27" s="11">
        <f t="shared" si="38"/>
        <v>0.24695737089501285</v>
      </c>
      <c r="BM27" s="11">
        <f t="shared" si="39"/>
        <v>0.84655153886463985</v>
      </c>
      <c r="BN27" s="12">
        <f t="shared" si="40"/>
        <v>0.56374823244222938</v>
      </c>
      <c r="BO27" s="13" t="str" cm="1">
        <f t="array" ref="BO27">INDEX($AL$1:$AO$1,0,MATCH(MAX($AL27:$AO27),$AL27:$AO27,0))</f>
        <v>B-Gi/o-Log
EmEC-MAX</v>
      </c>
    </row>
    <row r="28" spans="1:67" s="13" customFormat="1" x14ac:dyDescent="0.2">
      <c r="A28" s="8" t="s">
        <v>138</v>
      </c>
      <c r="B28" s="12" t="str">
        <f>_xlfn.IFNA(VLOOKUP($A28,'B-EmEC'!$A:$DD,MATCH(B$1,'B-EmEC'!$A$1:$DD$1,0),FALSE),"")</f>
        <v/>
      </c>
      <c r="C28" s="11">
        <f>_xlfn.IFNA(VLOOKUP($A28,'B-EmEC'!$A:$DD,MATCH(C$1,'B-EmEC'!$A$1:$DD$1,0),FALSE),"")</f>
        <v>45.384615384615387</v>
      </c>
      <c r="D28" s="11">
        <f>_xlfn.IFNA(VLOOKUP($A28,'B-EmEC'!$A:$DD,MATCH(D$1,'B-EmEC'!$A$1:$DD$1,0),FALSE),"")</f>
        <v>23.15220566754309</v>
      </c>
      <c r="E28" s="11">
        <f>_xlfn.IFNA(VLOOKUP($A28,'B-EmEC'!$A:$DD,MATCH(E$1,'B-EmEC'!$A$1:$DD$1,0),FALSE),"")</f>
        <v>24.951612903225808</v>
      </c>
      <c r="F28" s="11">
        <f>_xlfn.IFNA(VLOOKUP($A28,'B-EmEC'!$A:$DD,MATCH(F$1,'B-EmEC'!$A$1:$DD$1,0),FALSE),"")</f>
        <v>16.931634304207119</v>
      </c>
      <c r="G28" s="11">
        <f>_xlfn.IFNA(VLOOKUP($A28,'B-EmEC'!$A:$DD,MATCH(G$1,'B-EmEC'!$A$1:$DD$1,0),FALSE),"")</f>
        <v>15.487238979118329</v>
      </c>
      <c r="H28" s="11" t="str">
        <f>_xlfn.IFNA(VLOOKUP($A28,'B-EmEC'!$A:$DD,MATCH(H$1,'B-EmEC'!$A$1:$DD$1,0),FALSE),"")</f>
        <v/>
      </c>
      <c r="I28" s="11" t="str">
        <f>_xlfn.IFNA(VLOOKUP($A28,'B-EmEC'!$A:$DD,MATCH(I$1,'B-EmEC'!$A$1:$DD$1,0),FALSE),"")</f>
        <v/>
      </c>
      <c r="J28" s="11" t="str">
        <f>_xlfn.IFNA(VLOOKUP($A28,'B-EmEC'!$A:$DD,MATCH(J$1,'B-EmEC'!$A$1:$DD$1,0),FALSE),"")</f>
        <v/>
      </c>
      <c r="K28" s="11">
        <f>_xlfn.IFNA(VLOOKUP($A28,'B-EmEC'!$A:$DD,MATCH(K$1,'B-EmEC'!$A$1:$DD$1,0),FALSE),"")</f>
        <v>61.780693533270856</v>
      </c>
      <c r="L28" s="11" t="str">
        <f>_xlfn.IFNA(VLOOKUP($A28,'B-EmEC'!$A:$DD,MATCH(L$1,'B-EmEC'!$A$1:$DD$1,0),FALSE),"")</f>
        <v/>
      </c>
      <c r="M28" s="11" t="str">
        <f>_xlfn.IFNA(VLOOKUP($A28,'B-EmEC'!$A:$DD,MATCH(M$1,'B-EmEC'!$A$1:$DD$1,0),FALSE),"")</f>
        <v/>
      </c>
      <c r="N28" s="9" t="str">
        <f>_xlfn.IFNA(VLOOKUP($A28,'B-EmEC'!$A:$DD,MATCH(N$1,'B-EmEC'!$A$1:$DD$1,0),FALSE),"")</f>
        <v/>
      </c>
      <c r="O28" s="10">
        <f>_xlfn.IFNA(VLOOKUP($A28,'B-EmEC'!$A:$DD,MATCH(O$1,'B-EmEC'!$A$1:$DD$1,0),FALSE),"")</f>
        <v>5.4119999999999999</v>
      </c>
      <c r="P28" s="10">
        <f>_xlfn.IFNA(VLOOKUP($A28,'B-EmEC'!$A:$DD,MATCH(P$1,'B-EmEC'!$A$1:$DD$1,0),FALSE),"")</f>
        <v>5.3570000000000002</v>
      </c>
      <c r="Q28" s="10">
        <f>_xlfn.IFNA(VLOOKUP($A28,'B-EmEC'!$A:$DD,MATCH(Q$1,'B-EmEC'!$A$1:$DD$1,0),FALSE),"")</f>
        <v>5.9649999999999999</v>
      </c>
      <c r="R28" s="10">
        <f>_xlfn.IFNA(VLOOKUP($A28,'B-EmEC'!$A:$DD,MATCH(R$1,'B-EmEC'!$A$1:$DD$1,0),FALSE),"")</f>
        <v>6.085</v>
      </c>
      <c r="S28" s="10">
        <f>_xlfn.IFNA(VLOOKUP($A28,'B-EmEC'!$A:$DD,MATCH(S$1,'B-EmEC'!$A$1:$DD$1,0),FALSE),"")</f>
        <v>5.5</v>
      </c>
      <c r="T28" s="10" t="str">
        <f>_xlfn.IFNA(VLOOKUP($A28,'B-EmEC'!$A:$DD,MATCH(T$1,'B-EmEC'!$A$1:$DD$1,0),FALSE),"")</f>
        <v/>
      </c>
      <c r="U28" s="10" t="str">
        <f>_xlfn.IFNA(VLOOKUP($A28,'B-EmEC'!$A:$DD,MATCH(U$1,'B-EmEC'!$A$1:$DD$1,0),FALSE),"")</f>
        <v/>
      </c>
      <c r="V28" s="10" t="str">
        <f>_xlfn.IFNA(VLOOKUP($A28,'B-EmEC'!$A:$DD,MATCH(V$1,'B-EmEC'!$A$1:$DD$1,0),FALSE),"")</f>
        <v/>
      </c>
      <c r="W28" s="10">
        <f>_xlfn.IFNA(VLOOKUP($A28,'B-EmEC'!$A:$DD,MATCH(W$1,'B-EmEC'!$A$1:$DD$1,0),FALSE),"")</f>
        <v>4.9850000000000003</v>
      </c>
      <c r="X28" s="10" t="str">
        <f>_xlfn.IFNA(VLOOKUP($A28,'B-EmEC'!$A:$DD,MATCH(X$1,'B-EmEC'!$A$1:$DD$1,0),FALSE),"")</f>
        <v/>
      </c>
      <c r="Y28" s="10" t="str">
        <f>_xlfn.IFNA(VLOOKUP($A28,'B-EmEC'!$A:$DD,MATCH(Y$1,'B-EmEC'!$A$1:$DD$1,0),FALSE),"")</f>
        <v/>
      </c>
      <c r="Z28" s="9" t="str">
        <f t="shared" si="0"/>
        <v/>
      </c>
      <c r="AA28" s="10">
        <f t="shared" si="1"/>
        <v>7.0689086593353077</v>
      </c>
      <c r="AB28" s="10">
        <f t="shared" si="2"/>
        <v>6.721592371751913</v>
      </c>
      <c r="AC28" s="10">
        <f t="shared" si="3"/>
        <v>7.3620986242011144</v>
      </c>
      <c r="AD28" s="10">
        <f t="shared" si="4"/>
        <v>7.3136988798480385</v>
      </c>
      <c r="AE28" s="10">
        <f t="shared" si="5"/>
        <v>6.6899739998758818</v>
      </c>
      <c r="AF28" s="10" t="str">
        <f t="shared" si="6"/>
        <v/>
      </c>
      <c r="AG28" s="10" t="str">
        <f t="shared" si="7"/>
        <v/>
      </c>
      <c r="AH28" s="10" t="str">
        <f t="shared" si="8"/>
        <v/>
      </c>
      <c r="AI28" s="10">
        <f t="shared" si="9"/>
        <v>6.7758527792645902</v>
      </c>
      <c r="AJ28" s="10" t="str">
        <f t="shared" si="10"/>
        <v/>
      </c>
      <c r="AK28" s="10" t="str">
        <f t="shared" si="11"/>
        <v/>
      </c>
      <c r="AL28" s="356" t="str">
        <f t="shared" si="12"/>
        <v/>
      </c>
      <c r="AM28" s="357">
        <f t="shared" si="13"/>
        <v>7.3620986242011144</v>
      </c>
      <c r="AN28" s="357">
        <f t="shared" si="14"/>
        <v>6.7758527792645902</v>
      </c>
      <c r="AO28" s="357" t="str">
        <f t="shared" si="15"/>
        <v/>
      </c>
      <c r="AP28" s="12" t="str">
        <f t="shared" si="16"/>
        <v/>
      </c>
      <c r="AQ28" s="11">
        <f t="shared" si="17"/>
        <v>7.0312545070024512</v>
      </c>
      <c r="AR28" s="11">
        <f t="shared" si="18"/>
        <v>6.7758527792645902</v>
      </c>
      <c r="AS28" s="11" t="str">
        <f t="shared" si="19"/>
        <v/>
      </c>
      <c r="AT28" s="27" t="str">
        <f t="shared" si="20"/>
        <v/>
      </c>
      <c r="AU28" s="10">
        <f t="shared" si="21"/>
        <v>0.5637863065050629</v>
      </c>
      <c r="AV28" s="10">
        <f t="shared" si="22"/>
        <v>4.704242447265479E-2</v>
      </c>
      <c r="AW28" s="10">
        <f t="shared" si="23"/>
        <v>1</v>
      </c>
      <c r="AX28" s="10">
        <f t="shared" si="24"/>
        <v>0.92798992537780334</v>
      </c>
      <c r="AY28" s="10">
        <f t="shared" si="25"/>
        <v>0</v>
      </c>
      <c r="AZ28" s="10" t="str">
        <f t="shared" si="26"/>
        <v/>
      </c>
      <c r="BA28" s="10" t="str">
        <f t="shared" si="27"/>
        <v/>
      </c>
      <c r="BB28" s="10" t="str">
        <f t="shared" si="28"/>
        <v/>
      </c>
      <c r="BC28" s="10">
        <f t="shared" si="29"/>
        <v>0.12777210695847488</v>
      </c>
      <c r="BD28" s="10" t="str">
        <f t="shared" si="30"/>
        <v/>
      </c>
      <c r="BE28" s="10" t="str">
        <f t="shared" si="31"/>
        <v/>
      </c>
      <c r="BF28" s="21" t="str">
        <f t="shared" si="32"/>
        <v/>
      </c>
      <c r="BG28" s="11">
        <f t="shared" si="33"/>
        <v>1</v>
      </c>
      <c r="BH28" s="11">
        <f t="shared" si="34"/>
        <v>0.12777210695847488</v>
      </c>
      <c r="BI28" s="11" t="str">
        <f t="shared" si="35"/>
        <v/>
      </c>
      <c r="BJ28" s="12" t="str">
        <f t="shared" si="36"/>
        <v/>
      </c>
      <c r="BK28" s="11">
        <f t="shared" si="37"/>
        <v>0.50776373127110419</v>
      </c>
      <c r="BL28" s="11">
        <f t="shared" si="38"/>
        <v>0.12777210695847488</v>
      </c>
      <c r="BM28" s="11" t="str">
        <f t="shared" si="39"/>
        <v/>
      </c>
      <c r="BN28" s="12">
        <f t="shared" si="40"/>
        <v>0.58624584493652421</v>
      </c>
      <c r="BO28" s="13" t="str" cm="1">
        <f t="array" ref="BO28">INDEX($AL$1:$AO$1,0,MATCH(MAX($AL28:$AO28),$AL28:$AO28,0))</f>
        <v>B-Gi/o-Log
EmEC-MAX</v>
      </c>
    </row>
    <row r="29" spans="1:67" s="13" customFormat="1" x14ac:dyDescent="0.2">
      <c r="A29" s="8" t="s">
        <v>123</v>
      </c>
      <c r="B29" s="12" t="str">
        <f>_xlfn.IFNA(VLOOKUP($A29,'B-EmEC'!$A:$DD,MATCH(B$1,'B-EmEC'!$A$1:$DD$1,0),FALSE),"")</f>
        <v/>
      </c>
      <c r="C29" s="11">
        <f>_xlfn.IFNA(VLOOKUP($A29,'B-EmEC'!$A:$DD,MATCH(C$1,'B-EmEC'!$A$1:$DD$1,0),FALSE),"")</f>
        <v>81.105092091007577</v>
      </c>
      <c r="D29" s="11">
        <f>_xlfn.IFNA(VLOOKUP($A29,'B-EmEC'!$A:$DD,MATCH(D$1,'B-EmEC'!$A$1:$DD$1,0),FALSE),"")</f>
        <v>60.487876132047909</v>
      </c>
      <c r="E29" s="11">
        <f>_xlfn.IFNA(VLOOKUP($A29,'B-EmEC'!$A:$DD,MATCH(E$1,'B-EmEC'!$A$1:$DD$1,0),FALSE),"")</f>
        <v>56.048387096774192</v>
      </c>
      <c r="F29" s="11">
        <f>_xlfn.IFNA(VLOOKUP($A29,'B-EmEC'!$A:$DD,MATCH(F$1,'B-EmEC'!$A$1:$DD$1,0),FALSE),"")</f>
        <v>74.23139158576052</v>
      </c>
      <c r="G29" s="11">
        <f>_xlfn.IFNA(VLOOKUP($A29,'B-EmEC'!$A:$DD,MATCH(G$1,'B-EmEC'!$A$1:$DD$1,0),FALSE),"")</f>
        <v>57.134570765661252</v>
      </c>
      <c r="H29" s="11">
        <f>_xlfn.IFNA(VLOOKUP($A29,'B-EmEC'!$A:$DD,MATCH(H$1,'B-EmEC'!$A$1:$DD$1,0),FALSE),"")</f>
        <v>10.065429296301241</v>
      </c>
      <c r="I29" s="11">
        <f>_xlfn.IFNA(VLOOKUP($A29,'B-EmEC'!$A:$DD,MATCH(I$1,'B-EmEC'!$A$1:$DD$1,0),FALSE),"")</f>
        <v>7.9562043795620436</v>
      </c>
      <c r="J29" s="11">
        <f>_xlfn.IFNA(VLOOKUP($A29,'B-EmEC'!$A:$DD,MATCH(J$1,'B-EmEC'!$A$1:$DD$1,0),FALSE),"")</f>
        <v>43.252894708364892</v>
      </c>
      <c r="K29" s="11">
        <f>_xlfn.IFNA(VLOOKUP($A29,'B-EmEC'!$A:$DD,MATCH(K$1,'B-EmEC'!$A$1:$DD$1,0),FALSE),"")</f>
        <v>68.378631677600751</v>
      </c>
      <c r="L29" s="11">
        <f>_xlfn.IFNA(VLOOKUP($A29,'B-EmEC'!$A:$DD,MATCH(L$1,'B-EmEC'!$A$1:$DD$1,0),FALSE),"")</f>
        <v>62.606557377049178</v>
      </c>
      <c r="M29" s="11">
        <f>_xlfn.IFNA(VLOOKUP($A29,'B-EmEC'!$A:$DD,MATCH(M$1,'B-EmEC'!$A$1:$DD$1,0),FALSE),"")</f>
        <v>34.140470121778527</v>
      </c>
      <c r="N29" s="9" t="str">
        <f>_xlfn.IFNA(VLOOKUP($A29,'B-EmEC'!$A:$DD,MATCH(N$1,'B-EmEC'!$A$1:$DD$1,0),FALSE),"")</f>
        <v/>
      </c>
      <c r="O29" s="10">
        <f>_xlfn.IFNA(VLOOKUP($A29,'B-EmEC'!$A:$DD,MATCH(O$1,'B-EmEC'!$A$1:$DD$1,0),FALSE),"")</f>
        <v>10.06</v>
      </c>
      <c r="P29" s="10">
        <f>_xlfn.IFNA(VLOOKUP($A29,'B-EmEC'!$A:$DD,MATCH(P$1,'B-EmEC'!$A$1:$DD$1,0),FALSE),"")</f>
        <v>10.34</v>
      </c>
      <c r="Q29" s="10">
        <f>_xlfn.IFNA(VLOOKUP($A29,'B-EmEC'!$A:$DD,MATCH(Q$1,'B-EmEC'!$A$1:$DD$1,0),FALSE),"")</f>
        <v>10.18</v>
      </c>
      <c r="R29" s="10">
        <f>_xlfn.IFNA(VLOOKUP($A29,'B-EmEC'!$A:$DD,MATCH(R$1,'B-EmEC'!$A$1:$DD$1,0),FALSE),"")</f>
        <v>10.47</v>
      </c>
      <c r="S29" s="10">
        <f>_xlfn.IFNA(VLOOKUP($A29,'B-EmEC'!$A:$DD,MATCH(S$1,'B-EmEC'!$A$1:$DD$1,0),FALSE),"")</f>
        <v>9.8469999999999995</v>
      </c>
      <c r="T29" s="10">
        <f>_xlfn.IFNA(VLOOKUP($A29,'B-EmEC'!$A:$DD,MATCH(T$1,'B-EmEC'!$A$1:$DD$1,0),FALSE),"")</f>
        <v>7.0880000000000001</v>
      </c>
      <c r="U29" s="10">
        <f>_xlfn.IFNA(VLOOKUP($A29,'B-EmEC'!$A:$DD,MATCH(U$1,'B-EmEC'!$A$1:$DD$1,0),FALSE),"")</f>
        <v>6.5609999999999999</v>
      </c>
      <c r="V29" s="10">
        <f>_xlfn.IFNA(VLOOKUP($A29,'B-EmEC'!$A:$DD,MATCH(V$1,'B-EmEC'!$A$1:$DD$1,0),FALSE),"")</f>
        <v>6.97</v>
      </c>
      <c r="W29" s="10">
        <f>_xlfn.IFNA(VLOOKUP($A29,'B-EmEC'!$A:$DD,MATCH(W$1,'B-EmEC'!$A$1:$DD$1,0),FALSE),"")</f>
        <v>9.8870000000000005</v>
      </c>
      <c r="X29" s="10">
        <f>_xlfn.IFNA(VLOOKUP($A29,'B-EmEC'!$A:$DD,MATCH(X$1,'B-EmEC'!$A$1:$DD$1,0),FALSE),"")</f>
        <v>9.5190000000000001</v>
      </c>
      <c r="Y29" s="10">
        <f>_xlfn.IFNA(VLOOKUP($A29,'B-EmEC'!$A:$DD,MATCH(Y$1,'B-EmEC'!$A$1:$DD$1,0),FALSE),"")</f>
        <v>9.0269999999999992</v>
      </c>
      <c r="Z29" s="9" t="str">
        <f t="shared" si="0"/>
        <v/>
      </c>
      <c r="AA29" s="10">
        <f t="shared" si="1"/>
        <v>11.969048121752493</v>
      </c>
      <c r="AB29" s="10">
        <f t="shared" si="2"/>
        <v>12.121668335700519</v>
      </c>
      <c r="AC29" s="10">
        <f t="shared" si="3"/>
        <v>11.92856311942788</v>
      </c>
      <c r="AD29" s="10">
        <f t="shared" si="4"/>
        <v>12.340587602171331</v>
      </c>
      <c r="AE29" s="10">
        <f t="shared" si="5"/>
        <v>11.603898969008917</v>
      </c>
      <c r="AF29" s="10">
        <f t="shared" si="6"/>
        <v>8.090832302527085</v>
      </c>
      <c r="AG29" s="10">
        <f t="shared" si="7"/>
        <v>7.461705930784218</v>
      </c>
      <c r="AH29" s="10">
        <f t="shared" si="8"/>
        <v>8.606015178015884</v>
      </c>
      <c r="AI29" s="10">
        <f t="shared" si="9"/>
        <v>11.721920405895892</v>
      </c>
      <c r="AJ29" s="10">
        <f t="shared" si="10"/>
        <v>11.315619823362551</v>
      </c>
      <c r="AK29" s="10">
        <f t="shared" si="11"/>
        <v>10.560269497150376</v>
      </c>
      <c r="AL29" s="356" t="str">
        <f t="shared" si="12"/>
        <v/>
      </c>
      <c r="AM29" s="357">
        <f t="shared" si="13"/>
        <v>12.340587602171331</v>
      </c>
      <c r="AN29" s="357">
        <f t="shared" si="14"/>
        <v>11.721920405895892</v>
      </c>
      <c r="AO29" s="357">
        <f t="shared" si="15"/>
        <v>11.315619823362551</v>
      </c>
      <c r="AP29" s="12" t="str">
        <f t="shared" si="16"/>
        <v/>
      </c>
      <c r="AQ29" s="11">
        <f t="shared" si="17"/>
        <v>11.992753229612228</v>
      </c>
      <c r="AR29" s="11">
        <f t="shared" si="18"/>
        <v>8.9701184543057693</v>
      </c>
      <c r="AS29" s="11">
        <f t="shared" si="19"/>
        <v>10.937944660256463</v>
      </c>
      <c r="AT29" s="27" t="str">
        <f t="shared" si="20"/>
        <v/>
      </c>
      <c r="AU29" s="10">
        <f t="shared" si="21"/>
        <v>0.92384740900813744</v>
      </c>
      <c r="AV29" s="10">
        <f t="shared" si="22"/>
        <v>0.95512921173007859</v>
      </c>
      <c r="AW29" s="10">
        <f t="shared" si="23"/>
        <v>0.91554940035544896</v>
      </c>
      <c r="AX29" s="10">
        <f t="shared" si="24"/>
        <v>1</v>
      </c>
      <c r="AY29" s="10">
        <f t="shared" si="25"/>
        <v>0.8490046115521046</v>
      </c>
      <c r="AZ29" s="10">
        <f t="shared" si="26"/>
        <v>0.12894888913425939</v>
      </c>
      <c r="BA29" s="10">
        <f t="shared" si="27"/>
        <v>0</v>
      </c>
      <c r="BB29" s="10">
        <f t="shared" si="28"/>
        <v>0.23454334913318936</v>
      </c>
      <c r="BC29" s="10">
        <f t="shared" si="29"/>
        <v>0.87319487580449029</v>
      </c>
      <c r="BD29" s="10">
        <f t="shared" si="30"/>
        <v>0.78991747538788515</v>
      </c>
      <c r="BE29" s="10">
        <f t="shared" si="31"/>
        <v>0.63509709295433814</v>
      </c>
      <c r="BF29" s="21" t="str">
        <f t="shared" si="32"/>
        <v/>
      </c>
      <c r="BG29" s="11">
        <f t="shared" si="33"/>
        <v>1</v>
      </c>
      <c r="BH29" s="11">
        <f t="shared" si="34"/>
        <v>0.87319487580449029</v>
      </c>
      <c r="BI29" s="11">
        <f t="shared" si="35"/>
        <v>0.78991747538788515</v>
      </c>
      <c r="BJ29" s="12" t="str">
        <f t="shared" si="36"/>
        <v/>
      </c>
      <c r="BK29" s="11">
        <f t="shared" si="37"/>
        <v>0.92870612652915396</v>
      </c>
      <c r="BL29" s="11">
        <f t="shared" si="38"/>
        <v>0.30917177851798477</v>
      </c>
      <c r="BM29" s="11">
        <f t="shared" si="39"/>
        <v>0.71250728417111164</v>
      </c>
      <c r="BN29" s="12">
        <f t="shared" si="40"/>
        <v>0.61866719627543887</v>
      </c>
      <c r="BO29" s="13" t="str" cm="1">
        <f t="array" ref="BO29">INDEX($AL$1:$AO$1,0,MATCH(MAX($AL29:$AO29),$AL29:$AO29,0))</f>
        <v>B-Gi/o-Log
EmEC-MAX</v>
      </c>
    </row>
    <row r="30" spans="1:67" s="13" customFormat="1" x14ac:dyDescent="0.2">
      <c r="A30" s="16" t="s">
        <v>40</v>
      </c>
      <c r="B30" s="12" t="str">
        <f>_xlfn.IFNA(VLOOKUP($A30,'B-EmEC'!$A:$DD,MATCH(B$1,'B-EmEC'!$A$1:$DD$1,0),FALSE),"")</f>
        <v/>
      </c>
      <c r="C30" s="11">
        <f>_xlfn.IFNA(VLOOKUP($A30,'B-EmEC'!$A:$DD,MATCH(C$1,'B-EmEC'!$A$1:$DD$1,0),FALSE),"")</f>
        <v>43.553629469122427</v>
      </c>
      <c r="D30" s="11">
        <f>_xlfn.IFNA(VLOOKUP($A30,'B-EmEC'!$A:$DD,MATCH(D$1,'B-EmEC'!$A$1:$DD$1,0),FALSE),"")</f>
        <v>37.905346187554777</v>
      </c>
      <c r="E30" s="11">
        <f>_xlfn.IFNA(VLOOKUP($A30,'B-EmEC'!$A:$DD,MATCH(E$1,'B-EmEC'!$A$1:$DD$1,0),FALSE),"")</f>
        <v>60.86021505376344</v>
      </c>
      <c r="F30" s="11">
        <f>_xlfn.IFNA(VLOOKUP($A30,'B-EmEC'!$A:$DD,MATCH(F$1,'B-EmEC'!$A$1:$DD$1,0),FALSE),"")</f>
        <v>98.685275080906152</v>
      </c>
      <c r="G30" s="11">
        <f>_xlfn.IFNA(VLOOKUP($A30,'B-EmEC'!$A:$DD,MATCH(G$1,'B-EmEC'!$A$1:$DD$1,0),FALSE),"")</f>
        <v>68.822505800464029</v>
      </c>
      <c r="H30" s="11" t="str">
        <f>_xlfn.IFNA(VLOOKUP($A30,'B-EmEC'!$A:$DD,MATCH(H$1,'B-EmEC'!$A$1:$DD$1,0),FALSE),"")</f>
        <v/>
      </c>
      <c r="I30" s="11" t="str">
        <f>_xlfn.IFNA(VLOOKUP($A30,'B-EmEC'!$A:$DD,MATCH(I$1,'B-EmEC'!$A$1:$DD$1,0),FALSE),"")</f>
        <v/>
      </c>
      <c r="J30" s="11" t="str">
        <f>_xlfn.IFNA(VLOOKUP($A30,'B-EmEC'!$A:$DD,MATCH(J$1,'B-EmEC'!$A$1:$DD$1,0),FALSE),"")</f>
        <v/>
      </c>
      <c r="K30" s="11">
        <f>_xlfn.IFNA(VLOOKUP($A30,'B-EmEC'!$A:$DD,MATCH(K$1,'B-EmEC'!$A$1:$DD$1,0),FALSE),"")</f>
        <v>62.118088097469538</v>
      </c>
      <c r="L30" s="11">
        <f>_xlfn.IFNA(VLOOKUP($A30,'B-EmEC'!$A:$DD,MATCH(L$1,'B-EmEC'!$A$1:$DD$1,0),FALSE),"")</f>
        <v>83.442622950819668</v>
      </c>
      <c r="M30" s="11">
        <f>_xlfn.IFNA(VLOOKUP($A30,'B-EmEC'!$A:$DD,MATCH(M$1,'B-EmEC'!$A$1:$DD$1,0),FALSE),"")</f>
        <v>44.873973378646269</v>
      </c>
      <c r="N30" s="9" t="str">
        <f>_xlfn.IFNA(VLOOKUP($A30,'B-EmEC'!$A:$DD,MATCH(N$1,'B-EmEC'!$A$1:$DD$1,0),FALSE),"")</f>
        <v/>
      </c>
      <c r="O30" s="10">
        <f>_xlfn.IFNA(VLOOKUP($A30,'B-EmEC'!$A:$DD,MATCH(O$1,'B-EmEC'!$A$1:$DD$1,0),FALSE),"")</f>
        <v>7.2450000000000001</v>
      </c>
      <c r="P30" s="10">
        <f>_xlfn.IFNA(VLOOKUP($A30,'B-EmEC'!$A:$DD,MATCH(P$1,'B-EmEC'!$A$1:$DD$1,0),FALSE),"")</f>
        <v>7.27</v>
      </c>
      <c r="Q30" s="10">
        <f>_xlfn.IFNA(VLOOKUP($A30,'B-EmEC'!$A:$DD,MATCH(Q$1,'B-EmEC'!$A$1:$DD$1,0),FALSE),"")</f>
        <v>7.37</v>
      </c>
      <c r="R30" s="10">
        <f>_xlfn.IFNA(VLOOKUP($A30,'B-EmEC'!$A:$DD,MATCH(R$1,'B-EmEC'!$A$1:$DD$1,0),FALSE),"")</f>
        <v>7.5449999999999999</v>
      </c>
      <c r="S30" s="10">
        <f>_xlfn.IFNA(VLOOKUP($A30,'B-EmEC'!$A:$DD,MATCH(S$1,'B-EmEC'!$A$1:$DD$1,0),FALSE),"")</f>
        <v>9.2759999999999998</v>
      </c>
      <c r="T30" s="10" t="str">
        <f>_xlfn.IFNA(VLOOKUP($A30,'B-EmEC'!$A:$DD,MATCH(T$1,'B-EmEC'!$A$1:$DD$1,0),FALSE),"")</f>
        <v/>
      </c>
      <c r="U30" s="10" t="str">
        <f>_xlfn.IFNA(VLOOKUP($A30,'B-EmEC'!$A:$DD,MATCH(U$1,'B-EmEC'!$A$1:$DD$1,0),FALSE),"")</f>
        <v/>
      </c>
      <c r="V30" s="10" t="str">
        <f>_xlfn.IFNA(VLOOKUP($A30,'B-EmEC'!$A:$DD,MATCH(V$1,'B-EmEC'!$A$1:$DD$1,0),FALSE),"")</f>
        <v/>
      </c>
      <c r="W30" s="10">
        <f>_xlfn.IFNA(VLOOKUP($A30,'B-EmEC'!$A:$DD,MATCH(W$1,'B-EmEC'!$A$1:$DD$1,0),FALSE),"")</f>
        <v>8.625</v>
      </c>
      <c r="X30" s="10">
        <f>_xlfn.IFNA(VLOOKUP($A30,'B-EmEC'!$A:$DD,MATCH(X$1,'B-EmEC'!$A$1:$DD$1,0),FALSE),"")</f>
        <v>8.1460000000000008</v>
      </c>
      <c r="Y30" s="10">
        <f>_xlfn.IFNA(VLOOKUP($A30,'B-EmEC'!$A:$DD,MATCH(Y$1,'B-EmEC'!$A$1:$DD$1,0),FALSE),"")</f>
        <v>7.6429999999999998</v>
      </c>
      <c r="Z30" s="9" t="str">
        <f t="shared" si="0"/>
        <v/>
      </c>
      <c r="AA30" s="10">
        <f t="shared" si="1"/>
        <v>8.8840243520585584</v>
      </c>
      <c r="AB30" s="10">
        <f t="shared" si="2"/>
        <v>8.8487004673826188</v>
      </c>
      <c r="AC30" s="10">
        <f t="shared" si="3"/>
        <v>9.1543334826343372</v>
      </c>
      <c r="AD30" s="10">
        <f t="shared" si="4"/>
        <v>9.5392523560315077</v>
      </c>
      <c r="AE30" s="10">
        <f t="shared" si="5"/>
        <v>11.113730481064664</v>
      </c>
      <c r="AF30" s="10" t="str">
        <f t="shared" si="6"/>
        <v/>
      </c>
      <c r="AG30" s="10" t="str">
        <f t="shared" si="7"/>
        <v/>
      </c>
      <c r="AH30" s="10" t="str">
        <f t="shared" si="8"/>
        <v/>
      </c>
      <c r="AI30" s="10">
        <f t="shared" si="9"/>
        <v>10.418218080322831</v>
      </c>
      <c r="AJ30" s="10">
        <f t="shared" si="10"/>
        <v>10.067387947325994</v>
      </c>
      <c r="AK30" s="10">
        <f t="shared" si="11"/>
        <v>9.2949945259632223</v>
      </c>
      <c r="AL30" s="356" t="str">
        <f t="shared" si="12"/>
        <v/>
      </c>
      <c r="AM30" s="357">
        <f t="shared" si="13"/>
        <v>11.113730481064664</v>
      </c>
      <c r="AN30" s="357">
        <f t="shared" si="14"/>
        <v>10.418218080322831</v>
      </c>
      <c r="AO30" s="357">
        <f t="shared" si="15"/>
        <v>10.067387947325994</v>
      </c>
      <c r="AP30" s="12" t="str">
        <f t="shared" si="16"/>
        <v/>
      </c>
      <c r="AQ30" s="11">
        <f t="shared" si="17"/>
        <v>9.5080082278343383</v>
      </c>
      <c r="AR30" s="11">
        <f t="shared" si="18"/>
        <v>10.418218080322831</v>
      </c>
      <c r="AS30" s="11">
        <f t="shared" si="19"/>
        <v>9.681191236644608</v>
      </c>
      <c r="AT30" s="27" t="str">
        <f t="shared" si="20"/>
        <v/>
      </c>
      <c r="AU30" s="10">
        <f t="shared" si="21"/>
        <v>1.5595327418428733E-2</v>
      </c>
      <c r="AV30" s="10">
        <f t="shared" si="22"/>
        <v>0</v>
      </c>
      <c r="AW30" s="10">
        <f t="shared" si="23"/>
        <v>0.13493552553631716</v>
      </c>
      <c r="AX30" s="10">
        <f t="shared" si="24"/>
        <v>0.30487538111087714</v>
      </c>
      <c r="AY30" s="10">
        <f t="shared" si="25"/>
        <v>1</v>
      </c>
      <c r="AZ30" s="10" t="str">
        <f t="shared" si="26"/>
        <v/>
      </c>
      <c r="BA30" s="10" t="str">
        <f t="shared" si="27"/>
        <v/>
      </c>
      <c r="BB30" s="10" t="str">
        <f t="shared" si="28"/>
        <v/>
      </c>
      <c r="BC30" s="10">
        <f t="shared" si="29"/>
        <v>0.69293457634532418</v>
      </c>
      <c r="BD30" s="10">
        <f t="shared" si="30"/>
        <v>0.5380447378541664</v>
      </c>
      <c r="BE30" s="10">
        <f t="shared" si="31"/>
        <v>0.19703670851367899</v>
      </c>
      <c r="BF30" s="21" t="str">
        <f t="shared" si="32"/>
        <v/>
      </c>
      <c r="BG30" s="11">
        <f t="shared" si="33"/>
        <v>1</v>
      </c>
      <c r="BH30" s="11">
        <f t="shared" si="34"/>
        <v>0.69293457634532418</v>
      </c>
      <c r="BI30" s="11">
        <f t="shared" si="35"/>
        <v>0.5380447378541664</v>
      </c>
      <c r="BJ30" s="12" t="str">
        <f t="shared" si="36"/>
        <v/>
      </c>
      <c r="BK30" s="11">
        <f t="shared" si="37"/>
        <v>0.29108124681312464</v>
      </c>
      <c r="BL30" s="11">
        <f t="shared" si="38"/>
        <v>0.69293457634532418</v>
      </c>
      <c r="BM30" s="11">
        <f t="shared" si="39"/>
        <v>0.36754072318392272</v>
      </c>
      <c r="BN30" s="12">
        <f t="shared" si="40"/>
        <v>0.6955124007418334</v>
      </c>
      <c r="BO30" s="13" t="str" cm="1">
        <f t="array" ref="BO30">INDEX($AL$1:$AO$1,0,MATCH(MAX($AL30:$AO30),$AL30:$AO30,0))</f>
        <v>B-Gi/o-Log
EmEC-MAX</v>
      </c>
    </row>
    <row r="31" spans="1:67" s="13" customFormat="1" x14ac:dyDescent="0.2">
      <c r="A31" s="8" t="s">
        <v>78</v>
      </c>
      <c r="B31" s="12" t="str">
        <f>_xlfn.IFNA(VLOOKUP($A31,'B-EmEC'!$A:$DD,MATCH(B$1,'B-EmEC'!$A$1:$DD$1,0),FALSE),"")</f>
        <v/>
      </c>
      <c r="C31" s="11">
        <f>_xlfn.IFNA(VLOOKUP($A31,'B-EmEC'!$A:$DD,MATCH(C$1,'B-EmEC'!$A$1:$DD$1,0),FALSE),"")</f>
        <v>14.485373781148427</v>
      </c>
      <c r="D31" s="11">
        <f>_xlfn.IFNA(VLOOKUP($A31,'B-EmEC'!$A:$DD,MATCH(D$1,'B-EmEC'!$A$1:$DD$1,0),FALSE),"")</f>
        <v>21.004966403739413</v>
      </c>
      <c r="E31" s="11">
        <f>_xlfn.IFNA(VLOOKUP($A31,'B-EmEC'!$A:$DD,MATCH(E$1,'B-EmEC'!$A$1:$DD$1,0),FALSE),"")</f>
        <v>44.56989247311828</v>
      </c>
      <c r="F31" s="11">
        <f>_xlfn.IFNA(VLOOKUP($A31,'B-EmEC'!$A:$DD,MATCH(F$1,'B-EmEC'!$A$1:$DD$1,0),FALSE),"")</f>
        <v>38.4911003236246</v>
      </c>
      <c r="G31" s="11">
        <f>_xlfn.IFNA(VLOOKUP($A31,'B-EmEC'!$A:$DD,MATCH(G$1,'B-EmEC'!$A$1:$DD$1,0),FALSE),"")</f>
        <v>35.556844547563806</v>
      </c>
      <c r="H31" s="11" t="str">
        <f>_xlfn.IFNA(VLOOKUP($A31,'B-EmEC'!$A:$DD,MATCH(H$1,'B-EmEC'!$A$1:$DD$1,0),FALSE),"")</f>
        <v/>
      </c>
      <c r="I31" s="11" t="str">
        <f>_xlfn.IFNA(VLOOKUP($A31,'B-EmEC'!$A:$DD,MATCH(I$1,'B-EmEC'!$A$1:$DD$1,0),FALSE),"")</f>
        <v/>
      </c>
      <c r="J31" s="11" t="str">
        <f>_xlfn.IFNA(VLOOKUP($A31,'B-EmEC'!$A:$DD,MATCH(J$1,'B-EmEC'!$A$1:$DD$1,0),FALSE),"")</f>
        <v/>
      </c>
      <c r="K31" s="11">
        <f>_xlfn.IFNA(VLOOKUP($A31,'B-EmEC'!$A:$DD,MATCH(K$1,'B-EmEC'!$A$1:$DD$1,0),FALSE),"")</f>
        <v>3.5688847235238987</v>
      </c>
      <c r="L31" s="11">
        <f>_xlfn.IFNA(VLOOKUP($A31,'B-EmEC'!$A:$DD,MATCH(L$1,'B-EmEC'!$A$1:$DD$1,0),FALSE),"")</f>
        <v>43.795081967213115</v>
      </c>
      <c r="M31" s="11" t="str">
        <f>_xlfn.IFNA(VLOOKUP($A31,'B-EmEC'!$A:$DD,MATCH(M$1,'B-EmEC'!$A$1:$DD$1,0),FALSE),"")</f>
        <v/>
      </c>
      <c r="N31" s="9" t="str">
        <f>_xlfn.IFNA(VLOOKUP($A31,'B-EmEC'!$A:$DD,MATCH(N$1,'B-EmEC'!$A$1:$DD$1,0),FALSE),"")</f>
        <v/>
      </c>
      <c r="O31" s="10">
        <f>_xlfn.IFNA(VLOOKUP($A31,'B-EmEC'!$A:$DD,MATCH(O$1,'B-EmEC'!$A$1:$DD$1,0),FALSE),"")</f>
        <v>9.7449999999999992</v>
      </c>
      <c r="P31" s="10">
        <f>_xlfn.IFNA(VLOOKUP($A31,'B-EmEC'!$A:$DD,MATCH(P$1,'B-EmEC'!$A$1:$DD$1,0),FALSE),"")</f>
        <v>9.7539999999999996</v>
      </c>
      <c r="Q31" s="10">
        <f>_xlfn.IFNA(VLOOKUP($A31,'B-EmEC'!$A:$DD,MATCH(Q$1,'B-EmEC'!$A$1:$DD$1,0),FALSE),"")</f>
        <v>9.1590000000000007</v>
      </c>
      <c r="R31" s="10">
        <f>_xlfn.IFNA(VLOOKUP($A31,'B-EmEC'!$A:$DD,MATCH(R$1,'B-EmEC'!$A$1:$DD$1,0),FALSE),"")</f>
        <v>9.7469999999999999</v>
      </c>
      <c r="S31" s="10">
        <f>_xlfn.IFNA(VLOOKUP($A31,'B-EmEC'!$A:$DD,MATCH(S$1,'B-EmEC'!$A$1:$DD$1,0),FALSE),"")</f>
        <v>9.157</v>
      </c>
      <c r="T31" s="10" t="str">
        <f>_xlfn.IFNA(VLOOKUP($A31,'B-EmEC'!$A:$DD,MATCH(T$1,'B-EmEC'!$A$1:$DD$1,0),FALSE),"")</f>
        <v/>
      </c>
      <c r="U31" s="10" t="str">
        <f>_xlfn.IFNA(VLOOKUP($A31,'B-EmEC'!$A:$DD,MATCH(U$1,'B-EmEC'!$A$1:$DD$1,0),FALSE),"")</f>
        <v/>
      </c>
      <c r="V31" s="10" t="str">
        <f>_xlfn.IFNA(VLOOKUP($A31,'B-EmEC'!$A:$DD,MATCH(V$1,'B-EmEC'!$A$1:$DD$1,0),FALSE),"")</f>
        <v/>
      </c>
      <c r="W31" s="10">
        <f>_xlfn.IFNA(VLOOKUP($A31,'B-EmEC'!$A:$DD,MATCH(W$1,'B-EmEC'!$A$1:$DD$1,0),FALSE),"")</f>
        <v>8.5079999999999991</v>
      </c>
      <c r="X31" s="10">
        <f>_xlfn.IFNA(VLOOKUP($A31,'B-EmEC'!$A:$DD,MATCH(X$1,'B-EmEC'!$A$1:$DD$1,0),FALSE),"")</f>
        <v>8.9809999999999999</v>
      </c>
      <c r="Y31" s="10" t="str">
        <f>_xlfn.IFNA(VLOOKUP($A31,'B-EmEC'!$A:$DD,MATCH(Y$1,'B-EmEC'!$A$1:$DD$1,0),FALSE),"")</f>
        <v/>
      </c>
      <c r="Z31" s="9" t="str">
        <f t="shared" si="0"/>
        <v/>
      </c>
      <c r="AA31" s="10">
        <f t="shared" si="1"/>
        <v>10.905929706236073</v>
      </c>
      <c r="AB31" s="10">
        <f t="shared" si="2"/>
        <v>11.076321991245006</v>
      </c>
      <c r="AC31" s="10">
        <f t="shared" si="3"/>
        <v>10.80804158633236</v>
      </c>
      <c r="AD31" s="10">
        <f t="shared" si="4"/>
        <v>11.332360326206262</v>
      </c>
      <c r="AE31" s="10">
        <f t="shared" si="5"/>
        <v>10.707923213029723</v>
      </c>
      <c r="AF31" s="10" t="str">
        <f t="shared" si="6"/>
        <v/>
      </c>
      <c r="AG31" s="10" t="str">
        <f t="shared" si="7"/>
        <v/>
      </c>
      <c r="AH31" s="10" t="str">
        <f t="shared" si="8"/>
        <v/>
      </c>
      <c r="AI31" s="10">
        <f t="shared" si="9"/>
        <v>9.0605325202879659</v>
      </c>
      <c r="AJ31" s="10">
        <f t="shared" si="10"/>
        <v>10.622425343508159</v>
      </c>
      <c r="AK31" s="10" t="str">
        <f t="shared" si="11"/>
        <v/>
      </c>
      <c r="AL31" s="356" t="str">
        <f t="shared" si="12"/>
        <v/>
      </c>
      <c r="AM31" s="357">
        <f t="shared" si="13"/>
        <v>11.332360326206262</v>
      </c>
      <c r="AN31" s="357">
        <f t="shared" si="14"/>
        <v>9.0605325202879659</v>
      </c>
      <c r="AO31" s="357">
        <f t="shared" si="15"/>
        <v>10.622425343508159</v>
      </c>
      <c r="AP31" s="12" t="str">
        <f t="shared" si="16"/>
        <v/>
      </c>
      <c r="AQ31" s="11">
        <f t="shared" si="17"/>
        <v>10.966115364609886</v>
      </c>
      <c r="AR31" s="11">
        <f t="shared" si="18"/>
        <v>9.0605325202879659</v>
      </c>
      <c r="AS31" s="11">
        <f t="shared" si="19"/>
        <v>10.622425343508159</v>
      </c>
      <c r="AT31" s="27" t="str">
        <f t="shared" si="20"/>
        <v/>
      </c>
      <c r="AU31" s="10">
        <f t="shared" si="21"/>
        <v>0.81229624056044103</v>
      </c>
      <c r="AV31" s="10">
        <f t="shared" si="22"/>
        <v>0.88729852927486197</v>
      </c>
      <c r="AW31" s="10">
        <f t="shared" si="23"/>
        <v>0.76920841513251625</v>
      </c>
      <c r="AX31" s="10">
        <f t="shared" si="24"/>
        <v>1</v>
      </c>
      <c r="AY31" s="10">
        <f t="shared" si="25"/>
        <v>0.72513888968616835</v>
      </c>
      <c r="AZ31" s="10" t="str">
        <f t="shared" si="26"/>
        <v/>
      </c>
      <c r="BA31" s="10" t="str">
        <f t="shared" si="27"/>
        <v/>
      </c>
      <c r="BB31" s="10" t="str">
        <f t="shared" si="28"/>
        <v/>
      </c>
      <c r="BC31" s="10">
        <f t="shared" si="29"/>
        <v>0</v>
      </c>
      <c r="BD31" s="10">
        <f t="shared" si="30"/>
        <v>0.68750493287886316</v>
      </c>
      <c r="BE31" s="10" t="str">
        <f t="shared" si="31"/>
        <v/>
      </c>
      <c r="BF31" s="21" t="str">
        <f t="shared" si="32"/>
        <v/>
      </c>
      <c r="BG31" s="11">
        <f t="shared" si="33"/>
        <v>1</v>
      </c>
      <c r="BH31" s="11">
        <f t="shared" si="34"/>
        <v>0</v>
      </c>
      <c r="BI31" s="11">
        <f t="shared" si="35"/>
        <v>0.68750493287886316</v>
      </c>
      <c r="BJ31" s="12" t="str">
        <f t="shared" si="36"/>
        <v/>
      </c>
      <c r="BK31" s="11">
        <f t="shared" si="37"/>
        <v>0.83878841493079759</v>
      </c>
      <c r="BL31" s="11">
        <f t="shared" si="38"/>
        <v>0</v>
      </c>
      <c r="BM31" s="11">
        <f t="shared" si="39"/>
        <v>0.68750493287886316</v>
      </c>
      <c r="BN31" s="12">
        <f t="shared" si="40"/>
        <v>0.70993498269810296</v>
      </c>
      <c r="BO31" s="13" t="str" cm="1">
        <f t="array" ref="BO31">INDEX($AL$1:$AO$1,0,MATCH(MAX($AL31:$AO31),$AL31:$AO31,0))</f>
        <v>B-Gi/o-Log
EmEC-MAX</v>
      </c>
    </row>
    <row r="32" spans="1:67" s="13" customFormat="1" x14ac:dyDescent="0.2">
      <c r="A32" s="16" t="s">
        <v>50</v>
      </c>
      <c r="B32" s="12">
        <f>_xlfn.IFNA(VLOOKUP($A32,'B-EmEC'!$A:$DD,MATCH(B$1,'B-EmEC'!$A$1:$DD$1,0),FALSE),"")</f>
        <v>33.940600122473981</v>
      </c>
      <c r="C32" s="11" t="str">
        <f>_xlfn.IFNA(VLOOKUP($A32,'B-EmEC'!$A:$DD,MATCH(C$1,'B-EmEC'!$A$1:$DD$1,0),FALSE),"")</f>
        <v/>
      </c>
      <c r="D32" s="11" t="str">
        <f>_xlfn.IFNA(VLOOKUP($A32,'B-EmEC'!$A:$DD,MATCH(D$1,'B-EmEC'!$A$1:$DD$1,0),FALSE),"")</f>
        <v/>
      </c>
      <c r="E32" s="11" t="str">
        <f>_xlfn.IFNA(VLOOKUP($A32,'B-EmEC'!$A:$DD,MATCH(E$1,'B-EmEC'!$A$1:$DD$1,0),FALSE),"")</f>
        <v/>
      </c>
      <c r="F32" s="11" t="str">
        <f>_xlfn.IFNA(VLOOKUP($A32,'B-EmEC'!$A:$DD,MATCH(F$1,'B-EmEC'!$A$1:$DD$1,0),FALSE),"")</f>
        <v/>
      </c>
      <c r="G32" s="11" t="str">
        <f>_xlfn.IFNA(VLOOKUP($A32,'B-EmEC'!$A:$DD,MATCH(G$1,'B-EmEC'!$A$1:$DD$1,0),FALSE),"")</f>
        <v/>
      </c>
      <c r="H32" s="11" t="str">
        <f>_xlfn.IFNA(VLOOKUP($A32,'B-EmEC'!$A:$DD,MATCH(H$1,'B-EmEC'!$A$1:$DD$1,0),FALSE),"")</f>
        <v/>
      </c>
      <c r="I32" s="11" t="str">
        <f>_xlfn.IFNA(VLOOKUP($A32,'B-EmEC'!$A:$DD,MATCH(I$1,'B-EmEC'!$A$1:$DD$1,0),FALSE),"")</f>
        <v/>
      </c>
      <c r="J32" s="11" t="str">
        <f>_xlfn.IFNA(VLOOKUP($A32,'B-EmEC'!$A:$DD,MATCH(J$1,'B-EmEC'!$A$1:$DD$1,0),FALSE),"")</f>
        <v/>
      </c>
      <c r="K32" s="11">
        <f>_xlfn.IFNA(VLOOKUP($A32,'B-EmEC'!$A:$DD,MATCH(K$1,'B-EmEC'!$A$1:$DD$1,0),FALSE),"")</f>
        <v>10.028116213683225</v>
      </c>
      <c r="L32" s="11">
        <f>_xlfn.IFNA(VLOOKUP($A32,'B-EmEC'!$A:$DD,MATCH(L$1,'B-EmEC'!$A$1:$DD$1,0),FALSE),"")</f>
        <v>58.491803278688522</v>
      </c>
      <c r="M32" s="11">
        <f>_xlfn.IFNA(VLOOKUP($A32,'B-EmEC'!$A:$DD,MATCH(M$1,'B-EmEC'!$A$1:$DD$1,0),FALSE),"")</f>
        <v>20.489946190880765</v>
      </c>
      <c r="N32" s="9">
        <f>_xlfn.IFNA(VLOOKUP($A32,'B-EmEC'!$A:$DD,MATCH(N$1,'B-EmEC'!$A$1:$DD$1,0),FALSE),"")</f>
        <v>6.2990000000000004</v>
      </c>
      <c r="O32" s="10" t="str">
        <f>_xlfn.IFNA(VLOOKUP($A32,'B-EmEC'!$A:$DD,MATCH(O$1,'B-EmEC'!$A$1:$DD$1,0),FALSE),"")</f>
        <v/>
      </c>
      <c r="P32" s="10" t="str">
        <f>_xlfn.IFNA(VLOOKUP($A32,'B-EmEC'!$A:$DD,MATCH(P$1,'B-EmEC'!$A$1:$DD$1,0),FALSE),"")</f>
        <v/>
      </c>
      <c r="Q32" s="10" t="str">
        <f>_xlfn.IFNA(VLOOKUP($A32,'B-EmEC'!$A:$DD,MATCH(Q$1,'B-EmEC'!$A$1:$DD$1,0),FALSE),"")</f>
        <v/>
      </c>
      <c r="R32" s="10" t="str">
        <f>_xlfn.IFNA(VLOOKUP($A32,'B-EmEC'!$A:$DD,MATCH(R$1,'B-EmEC'!$A$1:$DD$1,0),FALSE),"")</f>
        <v/>
      </c>
      <c r="S32" s="10" t="str">
        <f>_xlfn.IFNA(VLOOKUP($A32,'B-EmEC'!$A:$DD,MATCH(S$1,'B-EmEC'!$A$1:$DD$1,0),FALSE),"")</f>
        <v/>
      </c>
      <c r="T32" s="10" t="str">
        <f>_xlfn.IFNA(VLOOKUP($A32,'B-EmEC'!$A:$DD,MATCH(T$1,'B-EmEC'!$A$1:$DD$1,0),FALSE),"")</f>
        <v/>
      </c>
      <c r="U32" s="10" t="str">
        <f>_xlfn.IFNA(VLOOKUP($A32,'B-EmEC'!$A:$DD,MATCH(U$1,'B-EmEC'!$A$1:$DD$1,0),FALSE),"")</f>
        <v/>
      </c>
      <c r="V32" s="10" t="str">
        <f>_xlfn.IFNA(VLOOKUP($A32,'B-EmEC'!$A:$DD,MATCH(V$1,'B-EmEC'!$A$1:$DD$1,0),FALSE),"")</f>
        <v/>
      </c>
      <c r="W32" s="10">
        <f>_xlfn.IFNA(VLOOKUP($A32,'B-EmEC'!$A:$DD,MATCH(W$1,'B-EmEC'!$A$1:$DD$1,0),FALSE),"")</f>
        <v>6.6230000000000002</v>
      </c>
      <c r="X32" s="10">
        <f>_xlfn.IFNA(VLOOKUP($A32,'B-EmEC'!$A:$DD,MATCH(X$1,'B-EmEC'!$A$1:$DD$1,0),FALSE),"")</f>
        <v>6.78</v>
      </c>
      <c r="Y32" s="10">
        <f>_xlfn.IFNA(VLOOKUP($A32,'B-EmEC'!$A:$DD,MATCH(Y$1,'B-EmEC'!$A$1:$DD$1,0),FALSE),"")</f>
        <v>6.17</v>
      </c>
      <c r="Z32" s="9">
        <f t="shared" si="0"/>
        <v>7.8297195170498588</v>
      </c>
      <c r="AA32" s="10" t="str">
        <f t="shared" si="1"/>
        <v/>
      </c>
      <c r="AB32" s="10" t="str">
        <f t="shared" si="2"/>
        <v/>
      </c>
      <c r="AC32" s="10" t="str">
        <f t="shared" si="3"/>
        <v/>
      </c>
      <c r="AD32" s="10" t="str">
        <f t="shared" si="4"/>
        <v/>
      </c>
      <c r="AE32" s="10" t="str">
        <f t="shared" si="5"/>
        <v/>
      </c>
      <c r="AF32" s="10" t="str">
        <f t="shared" si="6"/>
        <v/>
      </c>
      <c r="AG32" s="10" t="str">
        <f t="shared" si="7"/>
        <v/>
      </c>
      <c r="AH32" s="10" t="str">
        <f t="shared" si="8"/>
        <v/>
      </c>
      <c r="AI32" s="10">
        <f t="shared" si="9"/>
        <v>7.6242193582607412</v>
      </c>
      <c r="AJ32" s="10">
        <f t="shared" si="10"/>
        <v>8.5470950106933188</v>
      </c>
      <c r="AK32" s="10">
        <f t="shared" si="11"/>
        <v>7.4815408178919593</v>
      </c>
      <c r="AL32" s="356">
        <f t="shared" si="12"/>
        <v>7.8297195170498588</v>
      </c>
      <c r="AM32" s="357" t="str">
        <f t="shared" si="13"/>
        <v/>
      </c>
      <c r="AN32" s="357">
        <f t="shared" si="14"/>
        <v>7.6242193582607412</v>
      </c>
      <c r="AO32" s="357">
        <f t="shared" si="15"/>
        <v>8.5470950106933188</v>
      </c>
      <c r="AP32" s="12">
        <f t="shared" si="16"/>
        <v>7.8297195170498588</v>
      </c>
      <c r="AQ32" s="11" t="str">
        <f t="shared" si="17"/>
        <v/>
      </c>
      <c r="AR32" s="11">
        <f t="shared" si="18"/>
        <v>7.6242193582607412</v>
      </c>
      <c r="AS32" s="11">
        <f t="shared" si="19"/>
        <v>8.01431791429264</v>
      </c>
      <c r="AT32" s="27">
        <f t="shared" si="20"/>
        <v>0.32675832117232062</v>
      </c>
      <c r="AU32" s="10" t="str">
        <f t="shared" si="21"/>
        <v/>
      </c>
      <c r="AV32" s="10" t="str">
        <f t="shared" si="22"/>
        <v/>
      </c>
      <c r="AW32" s="10" t="str">
        <f t="shared" si="23"/>
        <v/>
      </c>
      <c r="AX32" s="10" t="str">
        <f t="shared" si="24"/>
        <v/>
      </c>
      <c r="AY32" s="10" t="str">
        <f t="shared" si="25"/>
        <v/>
      </c>
      <c r="AZ32" s="10" t="str">
        <f t="shared" si="26"/>
        <v/>
      </c>
      <c r="BA32" s="10" t="str">
        <f t="shared" si="27"/>
        <v/>
      </c>
      <c r="BB32" s="10" t="str">
        <f t="shared" si="28"/>
        <v/>
      </c>
      <c r="BC32" s="10">
        <f t="shared" si="29"/>
        <v>0.13390078264689437</v>
      </c>
      <c r="BD32" s="10">
        <f t="shared" si="30"/>
        <v>1</v>
      </c>
      <c r="BE32" s="10">
        <f t="shared" si="31"/>
        <v>0</v>
      </c>
      <c r="BF32" s="21">
        <f t="shared" si="32"/>
        <v>0.32675832117232062</v>
      </c>
      <c r="BG32" s="11" t="str">
        <f t="shared" si="33"/>
        <v/>
      </c>
      <c r="BH32" s="11">
        <f t="shared" si="34"/>
        <v>0.13390078264689437</v>
      </c>
      <c r="BI32" s="11">
        <f t="shared" si="35"/>
        <v>1</v>
      </c>
      <c r="BJ32" s="12">
        <f t="shared" si="36"/>
        <v>0.32675832117232062</v>
      </c>
      <c r="BK32" s="11" t="str">
        <f t="shared" si="37"/>
        <v/>
      </c>
      <c r="BL32" s="11">
        <f t="shared" si="38"/>
        <v>0.13390078264689437</v>
      </c>
      <c r="BM32" s="11">
        <f t="shared" si="39"/>
        <v>0.5</v>
      </c>
      <c r="BN32" s="12">
        <f t="shared" si="40"/>
        <v>0.71737549364345998</v>
      </c>
      <c r="BO32" s="13" t="str" cm="1">
        <f t="array" ref="BO32">INDEX($AL$1:$AO$1,0,MATCH(MAX($AL32:$AO32),$AL32:$AO32,0))</f>
        <v>B-G12/13-Log
EmEC-MAX</v>
      </c>
    </row>
    <row r="33" spans="1:68" s="13" customFormat="1" x14ac:dyDescent="0.2">
      <c r="A33" s="16" t="s">
        <v>94</v>
      </c>
      <c r="B33" s="12">
        <f>_xlfn.IFNA(VLOOKUP($A33,'B-EmEC'!$A:$DD,MATCH(B$1,'B-EmEC'!$A$1:$DD$1,0),FALSE),"")</f>
        <v>76.240048989589724</v>
      </c>
      <c r="C33" s="11">
        <f>_xlfn.IFNA(VLOOKUP($A33,'B-EmEC'!$A:$DD,MATCH(C$1,'B-EmEC'!$A$1:$DD$1,0),FALSE),"")</f>
        <v>2.2264355362946913</v>
      </c>
      <c r="D33" s="11">
        <f>_xlfn.IFNA(VLOOKUP($A33,'B-EmEC'!$A:$DD,MATCH(D$1,'B-EmEC'!$A$1:$DD$1,0),FALSE),"")</f>
        <v>2.829389424481449</v>
      </c>
      <c r="E33" s="11" t="str">
        <f>_xlfn.IFNA(VLOOKUP($A33,'B-EmEC'!$A:$DD,MATCH(E$1,'B-EmEC'!$A$1:$DD$1,0),FALSE),"")</f>
        <v/>
      </c>
      <c r="F33" s="11">
        <f>_xlfn.IFNA(VLOOKUP($A33,'B-EmEC'!$A:$DD,MATCH(F$1,'B-EmEC'!$A$1:$DD$1,0),FALSE),"")</f>
        <v>19.716828478964402</v>
      </c>
      <c r="G33" s="11" t="str">
        <f>_xlfn.IFNA(VLOOKUP($A33,'B-EmEC'!$A:$DD,MATCH(G$1,'B-EmEC'!$A$1:$DD$1,0),FALSE),"")</f>
        <v/>
      </c>
      <c r="H33" s="11" t="str">
        <f>_xlfn.IFNA(VLOOKUP($A33,'B-EmEC'!$A:$DD,MATCH(H$1,'B-EmEC'!$A$1:$DD$1,0),FALSE),"")</f>
        <v/>
      </c>
      <c r="I33" s="11" t="str">
        <f>_xlfn.IFNA(VLOOKUP($A33,'B-EmEC'!$A:$DD,MATCH(I$1,'B-EmEC'!$A$1:$DD$1,0),FALSE),"")</f>
        <v/>
      </c>
      <c r="J33" s="11" t="str">
        <f>_xlfn.IFNA(VLOOKUP($A33,'B-EmEC'!$A:$DD,MATCH(J$1,'B-EmEC'!$A$1:$DD$1,0),FALSE),"")</f>
        <v/>
      </c>
      <c r="K33" s="11">
        <f>_xlfn.IFNA(VLOOKUP($A33,'B-EmEC'!$A:$DD,MATCH(K$1,'B-EmEC'!$A$1:$DD$1,0),FALSE),"")</f>
        <v>72.474226804123717</v>
      </c>
      <c r="L33" s="11" t="str">
        <f>_xlfn.IFNA(VLOOKUP($A33,'B-EmEC'!$A:$DD,MATCH(L$1,'B-EmEC'!$A$1:$DD$1,0),FALSE),"")</f>
        <v/>
      </c>
      <c r="M33" s="11" t="str">
        <f>_xlfn.IFNA(VLOOKUP($A33,'B-EmEC'!$A:$DD,MATCH(M$1,'B-EmEC'!$A$1:$DD$1,0),FALSE),"")</f>
        <v/>
      </c>
      <c r="N33" s="9">
        <f>_xlfn.IFNA(VLOOKUP($A33,'B-EmEC'!$A:$DD,MATCH(N$1,'B-EmEC'!$A$1:$DD$1,0),FALSE),"")</f>
        <v>8.56</v>
      </c>
      <c r="O33" s="10">
        <f>_xlfn.IFNA(VLOOKUP($A33,'B-EmEC'!$A:$DD,MATCH(O$1,'B-EmEC'!$A$1:$DD$1,0),FALSE),"")</f>
        <v>6.7510000000000003</v>
      </c>
      <c r="P33" s="10">
        <f>_xlfn.IFNA(VLOOKUP($A33,'B-EmEC'!$A:$DD,MATCH(P$1,'B-EmEC'!$A$1:$DD$1,0),FALSE),"")</f>
        <v>6.2930000000000001</v>
      </c>
      <c r="Q33" s="10" t="str">
        <f>_xlfn.IFNA(VLOOKUP($A33,'B-EmEC'!$A:$DD,MATCH(Q$1,'B-EmEC'!$A$1:$DD$1,0),FALSE),"")</f>
        <v/>
      </c>
      <c r="R33" s="10">
        <f>_xlfn.IFNA(VLOOKUP($A33,'B-EmEC'!$A:$DD,MATCH(R$1,'B-EmEC'!$A$1:$DD$1,0),FALSE),"")</f>
        <v>6.8470000000000004</v>
      </c>
      <c r="S33" s="10" t="str">
        <f>_xlfn.IFNA(VLOOKUP($A33,'B-EmEC'!$A:$DD,MATCH(S$1,'B-EmEC'!$A$1:$DD$1,0),FALSE),"")</f>
        <v/>
      </c>
      <c r="T33" s="10" t="str">
        <f>_xlfn.IFNA(VLOOKUP($A33,'B-EmEC'!$A:$DD,MATCH(T$1,'B-EmEC'!$A$1:$DD$1,0),FALSE),"")</f>
        <v/>
      </c>
      <c r="U33" s="10" t="str">
        <f>_xlfn.IFNA(VLOOKUP($A33,'B-EmEC'!$A:$DD,MATCH(U$1,'B-EmEC'!$A$1:$DD$1,0),FALSE),"")</f>
        <v/>
      </c>
      <c r="V33" s="10" t="str">
        <f>_xlfn.IFNA(VLOOKUP($A33,'B-EmEC'!$A:$DD,MATCH(V$1,'B-EmEC'!$A$1:$DD$1,0),FALSE),"")</f>
        <v/>
      </c>
      <c r="W33" s="10">
        <f>_xlfn.IFNA(VLOOKUP($A33,'B-EmEC'!$A:$DD,MATCH(W$1,'B-EmEC'!$A$1:$DD$1,0),FALSE),"")</f>
        <v>7.8540000000000001</v>
      </c>
      <c r="X33" s="10" t="str">
        <f>_xlfn.IFNA(VLOOKUP($A33,'B-EmEC'!$A:$DD,MATCH(X$1,'B-EmEC'!$A$1:$DD$1,0),FALSE),"")</f>
        <v/>
      </c>
      <c r="Y33" s="10" t="str">
        <f>_xlfn.IFNA(VLOOKUP($A33,'B-EmEC'!$A:$DD,MATCH(Y$1,'B-EmEC'!$A$1:$DD$1,0),FALSE),"")</f>
        <v/>
      </c>
      <c r="Z33" s="9">
        <f t="shared" si="0"/>
        <v>10.442183166695088</v>
      </c>
      <c r="AA33" s="10">
        <f t="shared" si="1"/>
        <v>7.0986101251861768</v>
      </c>
      <c r="AB33" s="10">
        <f t="shared" si="2"/>
        <v>6.744692725917254</v>
      </c>
      <c r="AC33" s="10" t="str">
        <f t="shared" si="3"/>
        <v/>
      </c>
      <c r="AD33" s="10">
        <f t="shared" si="4"/>
        <v>8.1418370584319284</v>
      </c>
      <c r="AE33" s="10" t="str">
        <f t="shared" si="5"/>
        <v/>
      </c>
      <c r="AF33" s="10" t="str">
        <f t="shared" si="6"/>
        <v/>
      </c>
      <c r="AG33" s="10" t="str">
        <f t="shared" si="7"/>
        <v/>
      </c>
      <c r="AH33" s="10" t="str">
        <f t="shared" si="8"/>
        <v/>
      </c>
      <c r="AI33" s="10">
        <f t="shared" si="9"/>
        <v>9.7141835907535796</v>
      </c>
      <c r="AJ33" s="10" t="str">
        <f t="shared" si="10"/>
        <v/>
      </c>
      <c r="AK33" s="10" t="str">
        <f t="shared" si="11"/>
        <v/>
      </c>
      <c r="AL33" s="356">
        <f t="shared" si="12"/>
        <v>10.442183166695088</v>
      </c>
      <c r="AM33" s="357">
        <f t="shared" si="13"/>
        <v>8.1418370584319284</v>
      </c>
      <c r="AN33" s="357">
        <f t="shared" si="14"/>
        <v>9.7141835907535796</v>
      </c>
      <c r="AO33" s="357" t="str">
        <f t="shared" si="15"/>
        <v/>
      </c>
      <c r="AP33" s="12">
        <f t="shared" si="16"/>
        <v>10.442183166695088</v>
      </c>
      <c r="AQ33" s="11">
        <f t="shared" si="17"/>
        <v>7.3283799698451197</v>
      </c>
      <c r="AR33" s="11">
        <f t="shared" si="18"/>
        <v>9.7141835907535796</v>
      </c>
      <c r="AS33" s="11" t="str">
        <f t="shared" si="19"/>
        <v/>
      </c>
      <c r="AT33" s="27">
        <f t="shared" si="20"/>
        <v>1</v>
      </c>
      <c r="AU33" s="10">
        <f t="shared" si="21"/>
        <v>9.5718272957717218E-2</v>
      </c>
      <c r="AV33" s="10">
        <f t="shared" si="22"/>
        <v>0</v>
      </c>
      <c r="AW33" s="10" t="str">
        <f t="shared" si="23"/>
        <v/>
      </c>
      <c r="AX33" s="10">
        <f t="shared" si="24"/>
        <v>0.37786286533867547</v>
      </c>
      <c r="AY33" s="10" t="str">
        <f t="shared" si="25"/>
        <v/>
      </c>
      <c r="AZ33" s="10" t="str">
        <f t="shared" si="26"/>
        <v/>
      </c>
      <c r="BA33" s="10" t="str">
        <f t="shared" si="27"/>
        <v/>
      </c>
      <c r="BB33" s="10" t="str">
        <f t="shared" si="28"/>
        <v/>
      </c>
      <c r="BC33" s="10">
        <f t="shared" si="29"/>
        <v>0.80310981526476632</v>
      </c>
      <c r="BD33" s="10" t="str">
        <f t="shared" si="30"/>
        <v/>
      </c>
      <c r="BE33" s="10" t="str">
        <f t="shared" si="31"/>
        <v/>
      </c>
      <c r="BF33" s="21">
        <f t="shared" si="32"/>
        <v>1</v>
      </c>
      <c r="BG33" s="11">
        <f t="shared" si="33"/>
        <v>0.37786286533867547</v>
      </c>
      <c r="BH33" s="11">
        <f t="shared" si="34"/>
        <v>0.80310981526476632</v>
      </c>
      <c r="BI33" s="11" t="str">
        <f t="shared" si="35"/>
        <v/>
      </c>
      <c r="BJ33" s="12">
        <f t="shared" si="36"/>
        <v>1</v>
      </c>
      <c r="BK33" s="11">
        <f t="shared" si="37"/>
        <v>0.15786037943213091</v>
      </c>
      <c r="BL33" s="11">
        <f t="shared" si="38"/>
        <v>0.80310981526476632</v>
      </c>
      <c r="BM33" s="11" t="str">
        <f t="shared" si="39"/>
        <v/>
      </c>
      <c r="BN33" s="12">
        <f t="shared" si="40"/>
        <v>0.72799957594150833</v>
      </c>
      <c r="BO33" s="13" t="str" cm="1">
        <f t="array" ref="BO33">INDEX($AL$1:$AO$1,0,MATCH(MAX($AL33:$AO33),$AL33:$AO33,0))</f>
        <v>B-Gs/olf-Log
EmEC-MAX</v>
      </c>
    </row>
    <row r="34" spans="1:68" s="13" customFormat="1" x14ac:dyDescent="0.2">
      <c r="A34" s="16" t="s">
        <v>3</v>
      </c>
      <c r="B34" s="12" t="str">
        <f>_xlfn.IFNA(VLOOKUP($A34,'B-EmEC'!$A:$DD,MATCH(B$1,'B-EmEC'!$A$1:$DD$1,0),FALSE),"")</f>
        <v/>
      </c>
      <c r="C34" s="11">
        <f>_xlfn.IFNA(VLOOKUP($A34,'B-EmEC'!$A:$DD,MATCH(C$1,'B-EmEC'!$A$1:$DD$1,0),FALSE),"")</f>
        <v>46.435536294691225</v>
      </c>
      <c r="D34" s="11">
        <f>_xlfn.IFNA(VLOOKUP($A34,'B-EmEC'!$A:$DD,MATCH(D$1,'B-EmEC'!$A$1:$DD$1,0),FALSE),"")</f>
        <v>32.500730353491086</v>
      </c>
      <c r="E34" s="11">
        <f>_xlfn.IFNA(VLOOKUP($A34,'B-EmEC'!$A:$DD,MATCH(E$1,'B-EmEC'!$A$1:$DD$1,0),FALSE),"")</f>
        <v>15.881720430107526</v>
      </c>
      <c r="F34" s="11">
        <f>_xlfn.IFNA(VLOOKUP($A34,'B-EmEC'!$A:$DD,MATCH(F$1,'B-EmEC'!$A$1:$DD$1,0),FALSE),"")</f>
        <v>27.892394822006473</v>
      </c>
      <c r="G34" s="11">
        <f>_xlfn.IFNA(VLOOKUP($A34,'B-EmEC'!$A:$DD,MATCH(G$1,'B-EmEC'!$A$1:$DD$1,0),FALSE),"")</f>
        <v>36.803944315545245</v>
      </c>
      <c r="H34" s="11" t="str">
        <f>_xlfn.IFNA(VLOOKUP($A34,'B-EmEC'!$A:$DD,MATCH(H$1,'B-EmEC'!$A$1:$DD$1,0),FALSE),"")</f>
        <v/>
      </c>
      <c r="I34" s="11" t="str">
        <f>_xlfn.IFNA(VLOOKUP($A34,'B-EmEC'!$A:$DD,MATCH(I$1,'B-EmEC'!$A$1:$DD$1,0),FALSE),"")</f>
        <v/>
      </c>
      <c r="J34" s="11" t="str">
        <f>_xlfn.IFNA(VLOOKUP($A34,'B-EmEC'!$A:$DD,MATCH(J$1,'B-EmEC'!$A$1:$DD$1,0),FALSE),"")</f>
        <v/>
      </c>
      <c r="K34" s="11">
        <f>_xlfn.IFNA(VLOOKUP($A34,'B-EmEC'!$A:$DD,MATCH(K$1,'B-EmEC'!$A$1:$DD$1,0),FALSE),"")</f>
        <v>13.683223992502343</v>
      </c>
      <c r="L34" s="11">
        <f>_xlfn.IFNA(VLOOKUP($A34,'B-EmEC'!$A:$DD,MATCH(L$1,'B-EmEC'!$A$1:$DD$1,0),FALSE),"")</f>
        <v>27.516393442622952</v>
      </c>
      <c r="M34" s="11" t="str">
        <f>_xlfn.IFNA(VLOOKUP($A34,'B-EmEC'!$A:$DD,MATCH(M$1,'B-EmEC'!$A$1:$DD$1,0),FALSE),"")</f>
        <v/>
      </c>
      <c r="N34" s="9" t="str">
        <f>_xlfn.IFNA(VLOOKUP($A34,'B-EmEC'!$A:$DD,MATCH(N$1,'B-EmEC'!$A$1:$DD$1,0),FALSE),"")</f>
        <v/>
      </c>
      <c r="O34" s="10">
        <f>_xlfn.IFNA(VLOOKUP($A34,'B-EmEC'!$A:$DD,MATCH(O$1,'B-EmEC'!$A$1:$DD$1,0),FALSE),"")</f>
        <v>7.6760000000000002</v>
      </c>
      <c r="P34" s="10">
        <f>_xlfn.IFNA(VLOOKUP($A34,'B-EmEC'!$A:$DD,MATCH(P$1,'B-EmEC'!$A$1:$DD$1,0),FALSE),"")</f>
        <v>8.6809999999999992</v>
      </c>
      <c r="Q34" s="10">
        <f>_xlfn.IFNA(VLOOKUP($A34,'B-EmEC'!$A:$DD,MATCH(Q$1,'B-EmEC'!$A$1:$DD$1,0),FALSE),"")</f>
        <v>8.33</v>
      </c>
      <c r="R34" s="10">
        <f>_xlfn.IFNA(VLOOKUP($A34,'B-EmEC'!$A:$DD,MATCH(R$1,'B-EmEC'!$A$1:$DD$1,0),FALSE),"")</f>
        <v>8.6649999999999991</v>
      </c>
      <c r="S34" s="10">
        <f>_xlfn.IFNA(VLOOKUP($A34,'B-EmEC'!$A:$DD,MATCH(S$1,'B-EmEC'!$A$1:$DD$1,0),FALSE),"")</f>
        <v>9.0459999999999994</v>
      </c>
      <c r="T34" s="10" t="str">
        <f>_xlfn.IFNA(VLOOKUP($A34,'B-EmEC'!$A:$DD,MATCH(T$1,'B-EmEC'!$A$1:$DD$1,0),FALSE),"")</f>
        <v/>
      </c>
      <c r="U34" s="10" t="str">
        <f>_xlfn.IFNA(VLOOKUP($A34,'B-EmEC'!$A:$DD,MATCH(U$1,'B-EmEC'!$A$1:$DD$1,0),FALSE),"")</f>
        <v/>
      </c>
      <c r="V34" s="10" t="str">
        <f>_xlfn.IFNA(VLOOKUP($A34,'B-EmEC'!$A:$DD,MATCH(V$1,'B-EmEC'!$A$1:$DD$1,0),FALSE),"")</f>
        <v/>
      </c>
      <c r="W34" s="10">
        <f>_xlfn.IFNA(VLOOKUP($A34,'B-EmEC'!$A:$DD,MATCH(W$1,'B-EmEC'!$A$1:$DD$1,0),FALSE),"")</f>
        <v>9.0150000000000006</v>
      </c>
      <c r="X34" s="10">
        <f>_xlfn.IFNA(VLOOKUP($A34,'B-EmEC'!$A:$DD,MATCH(X$1,'B-EmEC'!$A$1:$DD$1,0),FALSE),"")</f>
        <v>9.9019999999999992</v>
      </c>
      <c r="Y34" s="10" t="str">
        <f>_xlfn.IFNA(VLOOKUP($A34,'B-EmEC'!$A:$DD,MATCH(Y$1,'B-EmEC'!$A$1:$DD$1,0),FALSE),"")</f>
        <v/>
      </c>
      <c r="Z34" s="9" t="str">
        <f t="shared" ref="Z34:Z65" si="41">IFERROR(LOG(B34/10^-N34),"")</f>
        <v/>
      </c>
      <c r="AA34" s="10">
        <f t="shared" ref="AA34:AA65" si="42">IFERROR(LOG(C34/10^-O34),"")</f>
        <v>9.3428504656798985</v>
      </c>
      <c r="AB34" s="10">
        <f t="shared" ref="AB34:AB65" si="43">IFERROR(LOG(D34/10^-P34),"")</f>
        <v>10.192893120515091</v>
      </c>
      <c r="AC34" s="10">
        <f t="shared" ref="AC34:AC65" si="44">IFERROR(LOG(E34/10^-Q34),"")</f>
        <v>9.5308975467580144</v>
      </c>
      <c r="AD34" s="10">
        <f t="shared" ref="AD34:AD65" si="45">IFERROR(LOG(F34/10^-R34),"")</f>
        <v>10.11048580409509</v>
      </c>
      <c r="AE34" s="10">
        <f t="shared" ref="AE34:AE65" si="46">IFERROR(LOG(G34/10^-S34),"")</f>
        <v>10.61189436494203</v>
      </c>
      <c r="AF34" s="10" t="str">
        <f t="shared" ref="AF34:AF65" si="47">IFERROR(LOG(H34/10^-T34),"")</f>
        <v/>
      </c>
      <c r="AG34" s="10" t="str">
        <f t="shared" ref="AG34:AG65" si="48">IFERROR(LOG(I34/10^-U34),"")</f>
        <v/>
      </c>
      <c r="AH34" s="10" t="str">
        <f t="shared" ref="AH34:AH65" si="49">IFERROR(LOG(J34/10^-V34),"")</f>
        <v/>
      </c>
      <c r="AI34" s="10">
        <f t="shared" ref="AI34:AI65" si="50">IFERROR(LOG(K34/10^-W34),"")</f>
        <v>10.151188436359968</v>
      </c>
      <c r="AJ34" s="10">
        <f t="shared" ref="AJ34:AJ65" si="51">IFERROR(LOG(L34/10^-X34),"")</f>
        <v>11.341591510573265</v>
      </c>
      <c r="AK34" s="10" t="str">
        <f t="shared" ref="AK34:AK65" si="52">IFERROR(LOG(M34/10^-Y34),"")</f>
        <v/>
      </c>
      <c r="AL34" s="356" t="str">
        <f t="shared" ref="AL34:AL65" si="53">IF(COUNT(Z34:Z34)=0,"",MAX(Z34:Z34))</f>
        <v/>
      </c>
      <c r="AM34" s="357">
        <f t="shared" ref="AM34:AM65" si="54">IF(COUNT(AA34:AE34)=0,"",MAX(AA34:AE34))</f>
        <v>10.61189436494203</v>
      </c>
      <c r="AN34" s="357">
        <f t="shared" ref="AN34:AN65" si="55">IF(COUNT(AF34:AI34)=0,"",MAX(AF34:AI34))</f>
        <v>10.151188436359968</v>
      </c>
      <c r="AO34" s="357">
        <f t="shared" ref="AO34:AO65" si="56">IF(COUNT(AJ34:AK34)=0,"",MAX(AJ34:AK34))</f>
        <v>11.341591510573265</v>
      </c>
      <c r="AP34" s="12" t="str">
        <f t="shared" ref="AP34:AP65" si="57">IF(COUNT(Z34:Z34)=0,"",AVERAGE(Z34:Z34))</f>
        <v/>
      </c>
      <c r="AQ34" s="11">
        <f t="shared" ref="AQ34:AQ65" si="58">IF(COUNT(AA34:AE34)=0,"",AVERAGE(AA34:AE34))</f>
        <v>9.9578042603980244</v>
      </c>
      <c r="AR34" s="11">
        <f t="shared" ref="AR34:AR65" si="59">IF(COUNT(AF34:AI34)=0,"",AVERAGE(AF34:AI34))</f>
        <v>10.151188436359968</v>
      </c>
      <c r="AS34" s="11">
        <f t="shared" ref="AS34:AS65" si="60">IF(COUNT(AJ34:AK34)=0,"",AVERAGE(AJ34:AK34))</f>
        <v>11.341591510573265</v>
      </c>
      <c r="AT34" s="27" t="str">
        <f t="shared" ref="AT34:AT65" si="61">IFERROR((Z34-MIN($Z34:$AK34))/(MAX($Z34:$AK34)-MIN($Z34:$AK34)),"")</f>
        <v/>
      </c>
      <c r="AU34" s="10">
        <f t="shared" ref="AU34:AU65" si="62">IFERROR((AA34-MIN($Z34:$AK34))/(MAX($Z34:$AK34)-MIN($Z34:$AK34)),"")</f>
        <v>0</v>
      </c>
      <c r="AV34" s="10">
        <f t="shared" ref="AV34:AV65" si="63">IFERROR((AB34-MIN($Z34:$AK34))/(MAX($Z34:$AK34)-MIN($Z34:$AK34)),"")</f>
        <v>0.42528903732026108</v>
      </c>
      <c r="AW34" s="10">
        <f t="shared" ref="AW34:AW65" si="64">IFERROR((AC34-MIN($Z34:$AK34))/(MAX($Z34:$AK34)-MIN($Z34:$AK34)),"")</f>
        <v>9.4082763526852103E-2</v>
      </c>
      <c r="AX34" s="10">
        <f t="shared" ref="AX34:AX65" si="65">IFERROR((AD34-MIN($Z34:$AK34))/(MAX($Z34:$AK34)-MIN($Z34:$AK34)),"")</f>
        <v>0.38405942599539949</v>
      </c>
      <c r="AY34" s="10">
        <f t="shared" ref="AY34:AY65" si="66">IFERROR((AE34-MIN($Z34:$AK34))/(MAX($Z34:$AK34)-MIN($Z34:$AK34)),"")</f>
        <v>0.63492161853805096</v>
      </c>
      <c r="AZ34" s="10" t="str">
        <f t="shared" ref="AZ34:AZ65" si="67">IFERROR((AF34-MIN($Z34:$AK34))/(MAX($Z34:$AK34)-MIN($Z34:$AK34)),"")</f>
        <v/>
      </c>
      <c r="BA34" s="10" t="str">
        <f t="shared" ref="BA34:BA65" si="68">IFERROR((AG34-MIN($Z34:$AK34))/(MAX($Z34:$AK34)-MIN($Z34:$AK34)),"")</f>
        <v/>
      </c>
      <c r="BB34" s="10" t="str">
        <f t="shared" ref="BB34:BB65" si="69">IFERROR((AH34-MIN($Z34:$AK34))/(MAX($Z34:$AK34)-MIN($Z34:$AK34)),"")</f>
        <v/>
      </c>
      <c r="BC34" s="10">
        <f t="shared" ref="BC34:BC65" si="70">IFERROR((AI34-MIN($Z34:$AK34))/(MAX($Z34:$AK34)-MIN($Z34:$AK34)),"")</f>
        <v>0.40442356089364978</v>
      </c>
      <c r="BD34" s="10">
        <f t="shared" ref="BD34:BD65" si="71">IFERROR((AJ34-MIN($Z34:$AK34))/(MAX($Z34:$AK34)-MIN($Z34:$AK34)),"")</f>
        <v>1</v>
      </c>
      <c r="BE34" s="10" t="str">
        <f t="shared" ref="BE34:BE65" si="72">IFERROR((AK34-MIN($Z34:$AK34))/(MAX($Z34:$AK34)-MIN($Z34:$AK34)),"")</f>
        <v/>
      </c>
      <c r="BF34" s="21" t="str">
        <f t="shared" ref="BF34:BF65" si="73">IF(COUNT(AT34:AT34)=0,"",MAX(AT34:AT34))</f>
        <v/>
      </c>
      <c r="BG34" s="11">
        <f t="shared" ref="BG34:BG65" si="74">IF(COUNT(AU34:AY34)=0,"",MAX(AU34:AY34))</f>
        <v>0.63492161853805096</v>
      </c>
      <c r="BH34" s="11">
        <f t="shared" ref="BH34:BH65" si="75">IF(COUNT(AZ34:BC34)=0,"",MAX(AZ34:BC34))</f>
        <v>0.40442356089364978</v>
      </c>
      <c r="BI34" s="11">
        <f t="shared" ref="BI34:BI65" si="76">IF(COUNT(BD34:BE34)=0,"",MAX(BD34:BE34))</f>
        <v>1</v>
      </c>
      <c r="BJ34" s="12" t="str">
        <f t="shared" ref="BJ34:BJ65" si="77">IF(COUNT(AT34:AT34)=0,"",AVERAGE(AT34:AT34))</f>
        <v/>
      </c>
      <c r="BK34" s="11">
        <f t="shared" ref="BK34:BK65" si="78">IF(COUNT(AU34:AY34)=0,"",AVERAGE(AU34:AY34))</f>
        <v>0.30767056907611268</v>
      </c>
      <c r="BL34" s="11">
        <f t="shared" ref="BL34:BL65" si="79">IF(COUNT(AZ34:BC34)=0,"",AVERAGE(AZ34:BC34))</f>
        <v>0.40442356089364978</v>
      </c>
      <c r="BM34" s="11">
        <f t="shared" ref="BM34:BM65" si="80">IF(COUNT(BD34:BE34)=0,"",AVERAGE(BD34:BE34))</f>
        <v>1</v>
      </c>
      <c r="BN34" s="12">
        <f t="shared" ref="BN34:BN65" si="81">MAX(AL34:AO34)-LARGE(AL34:AO34,2)</f>
        <v>0.72969714563123489</v>
      </c>
      <c r="BO34" s="13" t="str" cm="1">
        <f t="array" ref="BO34">INDEX($AL$1:$AO$1,0,MATCH(MAX($AL34:$AO34),$AL34:$AO34,0))</f>
        <v>B-G12/13-Log
EmEC-MAX</v>
      </c>
    </row>
    <row r="35" spans="1:68" s="13" customFormat="1" x14ac:dyDescent="0.2">
      <c r="A35" s="16" t="s">
        <v>95</v>
      </c>
      <c r="B35" s="12">
        <f>_xlfn.IFNA(VLOOKUP($A35,'B-EmEC'!$A:$DD,MATCH(B$1,'B-EmEC'!$A$1:$DD$1,0),FALSE),"")</f>
        <v>35.318432333129216</v>
      </c>
      <c r="C35" s="11">
        <f>_xlfn.IFNA(VLOOKUP($A35,'B-EmEC'!$A:$DD,MATCH(C$1,'B-EmEC'!$A$1:$DD$1,0),FALSE),"")</f>
        <v>90.61755146262189</v>
      </c>
      <c r="D35" s="11">
        <f>_xlfn.IFNA(VLOOKUP($A35,'B-EmEC'!$A:$DD,MATCH(D$1,'B-EmEC'!$A$1:$DD$1,0),FALSE),"")</f>
        <v>56.543967280163599</v>
      </c>
      <c r="E35" s="11">
        <f>_xlfn.IFNA(VLOOKUP($A35,'B-EmEC'!$A:$DD,MATCH(E$1,'B-EmEC'!$A$1:$DD$1,0),FALSE),"")</f>
        <v>100</v>
      </c>
      <c r="F35" s="11">
        <f>_xlfn.IFNA(VLOOKUP($A35,'B-EmEC'!$A:$DD,MATCH(F$1,'B-EmEC'!$A$1:$DD$1,0),FALSE),"")</f>
        <v>93.770226537216828</v>
      </c>
      <c r="G35" s="11">
        <f>_xlfn.IFNA(VLOOKUP($A35,'B-EmEC'!$A:$DD,MATCH(G$1,'B-EmEC'!$A$1:$DD$1,0),FALSE),"")</f>
        <v>80.916473317865425</v>
      </c>
      <c r="H35" s="11">
        <f>_xlfn.IFNA(VLOOKUP($A35,'B-EmEC'!$A:$DD,MATCH(H$1,'B-EmEC'!$A$1:$DD$1,0),FALSE),"")</f>
        <v>66.030177593804254</v>
      </c>
      <c r="I35" s="11">
        <f>_xlfn.IFNA(VLOOKUP($A35,'B-EmEC'!$A:$DD,MATCH(I$1,'B-EmEC'!$A$1:$DD$1,0),FALSE),"")</f>
        <v>74.82929126442194</v>
      </c>
      <c r="J35" s="11">
        <f>_xlfn.IFNA(VLOOKUP($A35,'B-EmEC'!$A:$DD,MATCH(J$1,'B-EmEC'!$A$1:$DD$1,0),FALSE),"")</f>
        <v>83.800454496266639</v>
      </c>
      <c r="K35" s="11">
        <f>_xlfn.IFNA(VLOOKUP($A35,'B-EmEC'!$A:$DD,MATCH(K$1,'B-EmEC'!$A$1:$DD$1,0),FALSE),"")</f>
        <v>36.419868791002813</v>
      </c>
      <c r="L35" s="11">
        <f>_xlfn.IFNA(VLOOKUP($A35,'B-EmEC'!$A:$DD,MATCH(L$1,'B-EmEC'!$A$1:$DD$1,0),FALSE),"")</f>
        <v>60.254098360655746</v>
      </c>
      <c r="M35" s="11">
        <f>_xlfn.IFNA(VLOOKUP($A35,'B-EmEC'!$A:$DD,MATCH(M$1,'B-EmEC'!$A$1:$DD$1,0),FALSE),"")</f>
        <v>55.7065986972529</v>
      </c>
      <c r="N35" s="9">
        <f>_xlfn.IFNA(VLOOKUP($A35,'B-EmEC'!$A:$DD,MATCH(N$1,'B-EmEC'!$A$1:$DD$1,0),FALSE),"")</f>
        <v>8.5730000000000004</v>
      </c>
      <c r="O35" s="10">
        <f>_xlfn.IFNA(VLOOKUP($A35,'B-EmEC'!$A:$DD,MATCH(O$1,'B-EmEC'!$A$1:$DD$1,0),FALSE),"")</f>
        <v>9.3729999999999993</v>
      </c>
      <c r="P35" s="10">
        <f>_xlfn.IFNA(VLOOKUP($A35,'B-EmEC'!$A:$DD,MATCH(P$1,'B-EmEC'!$A$1:$DD$1,0),FALSE),"")</f>
        <v>9.65</v>
      </c>
      <c r="Q35" s="10">
        <f>_xlfn.IFNA(VLOOKUP($A35,'B-EmEC'!$A:$DD,MATCH(Q$1,'B-EmEC'!$A$1:$DD$1,0),FALSE),"")</f>
        <v>9.76</v>
      </c>
      <c r="R35" s="10">
        <f>_xlfn.IFNA(VLOOKUP($A35,'B-EmEC'!$A:$DD,MATCH(R$1,'B-EmEC'!$A$1:$DD$1,0),FALSE),"")</f>
        <v>9.9440000000000008</v>
      </c>
      <c r="S35" s="10">
        <f>_xlfn.IFNA(VLOOKUP($A35,'B-EmEC'!$A:$DD,MATCH(S$1,'B-EmEC'!$A$1:$DD$1,0),FALSE),"")</f>
        <v>10.46</v>
      </c>
      <c r="T35" s="10">
        <f>_xlfn.IFNA(VLOOKUP($A35,'B-EmEC'!$A:$DD,MATCH(T$1,'B-EmEC'!$A$1:$DD$1,0),FALSE),"")</f>
        <v>9.8149999999999995</v>
      </c>
      <c r="U35" s="10">
        <f>_xlfn.IFNA(VLOOKUP($A35,'B-EmEC'!$A:$DD,MATCH(U$1,'B-EmEC'!$A$1:$DD$1,0),FALSE),"")</f>
        <v>9.6769999999999996</v>
      </c>
      <c r="V35" s="10">
        <f>_xlfn.IFNA(VLOOKUP($A35,'B-EmEC'!$A:$DD,MATCH(V$1,'B-EmEC'!$A$1:$DD$1,0),FALSE),"")</f>
        <v>9.7520000000000007</v>
      </c>
      <c r="W35" s="10">
        <f>_xlfn.IFNA(VLOOKUP($A35,'B-EmEC'!$A:$DD,MATCH(W$1,'B-EmEC'!$A$1:$DD$1,0),FALSE),"")</f>
        <v>8.6419999999999995</v>
      </c>
      <c r="X35" s="10">
        <f>_xlfn.IFNA(VLOOKUP($A35,'B-EmEC'!$A:$DD,MATCH(X$1,'B-EmEC'!$A$1:$DD$1,0),FALSE),"")</f>
        <v>11.33</v>
      </c>
      <c r="Y35" s="10">
        <f>_xlfn.IFNA(VLOOKUP($A35,'B-EmEC'!$A:$DD,MATCH(Y$1,'B-EmEC'!$A$1:$DD$1,0),FALSE),"")</f>
        <v>9.8079999999999998</v>
      </c>
      <c r="Z35" s="9">
        <f t="shared" si="41"/>
        <v>10.121001418456464</v>
      </c>
      <c r="AA35" s="10">
        <f t="shared" si="42"/>
        <v>11.330212323119722</v>
      </c>
      <c r="AB35" s="10">
        <f t="shared" si="43"/>
        <v>11.402386276517099</v>
      </c>
      <c r="AC35" s="10">
        <f t="shared" si="44"/>
        <v>11.760000000000002</v>
      </c>
      <c r="AD35" s="10">
        <f t="shared" si="45"/>
        <v>11.916064965210801</v>
      </c>
      <c r="AE35" s="10">
        <f t="shared" si="46"/>
        <v>12.368036946120924</v>
      </c>
      <c r="AF35" s="10">
        <f t="shared" si="47"/>
        <v>11.634742465346697</v>
      </c>
      <c r="AG35" s="10">
        <f t="shared" si="48"/>
        <v>11.551071631880681</v>
      </c>
      <c r="AH35" s="10">
        <f t="shared" si="49"/>
        <v>11.675246374056119</v>
      </c>
      <c r="AI35" s="10">
        <f t="shared" si="50"/>
        <v>10.203338376839294</v>
      </c>
      <c r="AJ35" s="10">
        <f t="shared" si="51"/>
        <v>13.109986592074854</v>
      </c>
      <c r="AK35" s="10">
        <f t="shared" si="52"/>
        <v>11.553906642356241</v>
      </c>
      <c r="AL35" s="356">
        <f t="shared" si="53"/>
        <v>10.121001418456464</v>
      </c>
      <c r="AM35" s="357">
        <f t="shared" si="54"/>
        <v>12.368036946120924</v>
      </c>
      <c r="AN35" s="357">
        <f t="shared" si="55"/>
        <v>11.675246374056119</v>
      </c>
      <c r="AO35" s="357">
        <f t="shared" si="56"/>
        <v>13.109986592074854</v>
      </c>
      <c r="AP35" s="12">
        <f t="shared" si="57"/>
        <v>10.121001418456464</v>
      </c>
      <c r="AQ35" s="11">
        <f t="shared" si="58"/>
        <v>11.75534010219371</v>
      </c>
      <c r="AR35" s="11">
        <f t="shared" si="59"/>
        <v>11.266099712030698</v>
      </c>
      <c r="AS35" s="11">
        <f t="shared" si="60"/>
        <v>12.331946617215547</v>
      </c>
      <c r="AT35" s="27">
        <f t="shared" si="61"/>
        <v>0</v>
      </c>
      <c r="AU35" s="10">
        <f t="shared" si="62"/>
        <v>0.40455567171630308</v>
      </c>
      <c r="AV35" s="10">
        <f t="shared" si="63"/>
        <v>0.42870231320332136</v>
      </c>
      <c r="AW35" s="10">
        <f t="shared" si="64"/>
        <v>0.54834617314592005</v>
      </c>
      <c r="AX35" s="10">
        <f t="shared" si="65"/>
        <v>0.60055953525566608</v>
      </c>
      <c r="AY35" s="10">
        <f t="shared" si="66"/>
        <v>0.75177205544457593</v>
      </c>
      <c r="AZ35" s="10">
        <f t="shared" si="67"/>
        <v>0.50643979777850034</v>
      </c>
      <c r="BA35" s="10">
        <f t="shared" si="68"/>
        <v>0.47844674040086005</v>
      </c>
      <c r="BB35" s="10">
        <f t="shared" si="69"/>
        <v>0.51999085486199492</v>
      </c>
      <c r="BC35" s="10">
        <f t="shared" si="70"/>
        <v>2.7546793844800362E-2</v>
      </c>
      <c r="BD35" s="10">
        <f t="shared" si="71"/>
        <v>1</v>
      </c>
      <c r="BE35" s="10">
        <f t="shared" si="72"/>
        <v>0.47939522636210929</v>
      </c>
      <c r="BF35" s="21">
        <f t="shared" si="73"/>
        <v>0</v>
      </c>
      <c r="BG35" s="11">
        <f t="shared" si="74"/>
        <v>0.75177205544457593</v>
      </c>
      <c r="BH35" s="11">
        <f t="shared" si="75"/>
        <v>0.51999085486199492</v>
      </c>
      <c r="BI35" s="11">
        <f t="shared" si="76"/>
        <v>1</v>
      </c>
      <c r="BJ35" s="12">
        <f t="shared" si="77"/>
        <v>0</v>
      </c>
      <c r="BK35" s="11">
        <f t="shared" si="78"/>
        <v>0.54678714975315734</v>
      </c>
      <c r="BL35" s="11">
        <f t="shared" si="79"/>
        <v>0.38310604672153892</v>
      </c>
      <c r="BM35" s="11">
        <f t="shared" si="80"/>
        <v>0.73969761318105465</v>
      </c>
      <c r="BN35" s="12">
        <f t="shared" si="81"/>
        <v>0.74194964595393031</v>
      </c>
      <c r="BO35" s="13" t="str" cm="1">
        <f t="array" ref="BO35">INDEX($AL$1:$AO$1,0,MATCH(MAX($AL35:$AO35),$AL35:$AO35,0))</f>
        <v>B-G12/13-Log
EmEC-MAX</v>
      </c>
    </row>
    <row r="36" spans="1:68" s="13" customFormat="1" x14ac:dyDescent="0.2">
      <c r="A36" s="16" t="s">
        <v>72</v>
      </c>
      <c r="B36" s="12">
        <f>_xlfn.IFNA(VLOOKUP($A36,'B-EmEC'!$A:$DD,MATCH(B$1,'B-EmEC'!$A$1:$DD$1,0),FALSE),"")</f>
        <v>39.941824862216784</v>
      </c>
      <c r="C36" s="11">
        <f>_xlfn.IFNA(VLOOKUP($A36,'B-EmEC'!$A:$DD,MATCH(C$1,'B-EmEC'!$A$1:$DD$1,0),FALSE),"")</f>
        <v>54.387865655471288</v>
      </c>
      <c r="D36" s="11">
        <f>_xlfn.IFNA(VLOOKUP($A36,'B-EmEC'!$A:$DD,MATCH(D$1,'B-EmEC'!$A$1:$DD$1,0),FALSE),"")</f>
        <v>32.369266725094946</v>
      </c>
      <c r="E36" s="11">
        <f>_xlfn.IFNA(VLOOKUP($A36,'B-EmEC'!$A:$DD,MATCH(E$1,'B-EmEC'!$A$1:$DD$1,0),FALSE),"")</f>
        <v>63.27956989247312</v>
      </c>
      <c r="F36" s="11">
        <f>_xlfn.IFNA(VLOOKUP($A36,'B-EmEC'!$A:$DD,MATCH(F$1,'B-EmEC'!$A$1:$DD$1,0),FALSE),"")</f>
        <v>48.644822006472495</v>
      </c>
      <c r="G36" s="11">
        <f>_xlfn.IFNA(VLOOKUP($A36,'B-EmEC'!$A:$DD,MATCH(G$1,'B-EmEC'!$A$1:$DD$1,0),FALSE),"")</f>
        <v>48.839907192575403</v>
      </c>
      <c r="H36" s="11">
        <f>_xlfn.IFNA(VLOOKUP($A36,'B-EmEC'!$A:$DD,MATCH(H$1,'B-EmEC'!$A$1:$DD$1,0),FALSE),"")</f>
        <v>61.036186406729875</v>
      </c>
      <c r="I36" s="11">
        <f>_xlfn.IFNA(VLOOKUP($A36,'B-EmEC'!$A:$DD,MATCH(I$1,'B-EmEC'!$A$1:$DD$1,0),FALSE),"")</f>
        <v>64.5043560160113</v>
      </c>
      <c r="J36" s="11">
        <f>_xlfn.IFNA(VLOOKUP($A36,'B-EmEC'!$A:$DD,MATCH(J$1,'B-EmEC'!$A$1:$DD$1,0),FALSE),"")</f>
        <v>65.090358186343465</v>
      </c>
      <c r="K36" s="11">
        <f>_xlfn.IFNA(VLOOKUP($A36,'B-EmEC'!$A:$DD,MATCH(K$1,'B-EmEC'!$A$1:$DD$1,0),FALSE),"")</f>
        <v>79.512652296157455</v>
      </c>
      <c r="L36" s="11">
        <f>_xlfn.IFNA(VLOOKUP($A36,'B-EmEC'!$A:$DD,MATCH(L$1,'B-EmEC'!$A$1:$DD$1,0),FALSE),"")</f>
        <v>77.196721311475414</v>
      </c>
      <c r="M36" s="11">
        <f>_xlfn.IFNA(VLOOKUP($A36,'B-EmEC'!$A:$DD,MATCH(M$1,'B-EmEC'!$A$1:$DD$1,0),FALSE),"")</f>
        <v>100</v>
      </c>
      <c r="N36" s="9">
        <f>_xlfn.IFNA(VLOOKUP($A36,'B-EmEC'!$A:$DD,MATCH(N$1,'B-EmEC'!$A$1:$DD$1,0),FALSE),"")</f>
        <v>8.4770000000000003</v>
      </c>
      <c r="O36" s="10">
        <f>_xlfn.IFNA(VLOOKUP($A36,'B-EmEC'!$A:$DD,MATCH(O$1,'B-EmEC'!$A$1:$DD$1,0),FALSE),"")</f>
        <v>8.6950000000000003</v>
      </c>
      <c r="P36" s="10">
        <f>_xlfn.IFNA(VLOOKUP($A36,'B-EmEC'!$A:$DD,MATCH(P$1,'B-EmEC'!$A$1:$DD$1,0),FALSE),"")</f>
        <v>8.8520000000000003</v>
      </c>
      <c r="Q36" s="10">
        <f>_xlfn.IFNA(VLOOKUP($A36,'B-EmEC'!$A:$DD,MATCH(Q$1,'B-EmEC'!$A$1:$DD$1,0),FALSE),"")</f>
        <v>9.1289999999999996</v>
      </c>
      <c r="R36" s="10">
        <f>_xlfn.IFNA(VLOOKUP($A36,'B-EmEC'!$A:$DD,MATCH(R$1,'B-EmEC'!$A$1:$DD$1,0),FALSE),"")</f>
        <v>9.0380000000000003</v>
      </c>
      <c r="S36" s="10">
        <f>_xlfn.IFNA(VLOOKUP($A36,'B-EmEC'!$A:$DD,MATCH(S$1,'B-EmEC'!$A$1:$DD$1,0),FALSE),"")</f>
        <v>8.5329999999999995</v>
      </c>
      <c r="T36" s="10">
        <f>_xlfn.IFNA(VLOOKUP($A36,'B-EmEC'!$A:$DD,MATCH(T$1,'B-EmEC'!$A$1:$DD$1,0),FALSE),"")</f>
        <v>9.7289999999999992</v>
      </c>
      <c r="U36" s="10">
        <f>_xlfn.IFNA(VLOOKUP($A36,'B-EmEC'!$A:$DD,MATCH(U$1,'B-EmEC'!$A$1:$DD$1,0),FALSE),"")</f>
        <v>9.8859999999999992</v>
      </c>
      <c r="V36" s="10">
        <f>_xlfn.IFNA(VLOOKUP($A36,'B-EmEC'!$A:$DD,MATCH(V$1,'B-EmEC'!$A$1:$DD$1,0),FALSE),"")</f>
        <v>9.9250000000000007</v>
      </c>
      <c r="W36" s="10">
        <f>_xlfn.IFNA(VLOOKUP($A36,'B-EmEC'!$A:$DD,MATCH(W$1,'B-EmEC'!$A$1:$DD$1,0),FALSE),"")</f>
        <v>8.9109999999999996</v>
      </c>
      <c r="X36" s="10">
        <f>_xlfn.IFNA(VLOOKUP($A36,'B-EmEC'!$A:$DD,MATCH(X$1,'B-EmEC'!$A$1:$DD$1,0),FALSE),"")</f>
        <v>10.62</v>
      </c>
      <c r="Y36" s="10">
        <f>_xlfn.IFNA(VLOOKUP($A36,'B-EmEC'!$A:$DD,MATCH(Y$1,'B-EmEC'!$A$1:$DD$1,0),FALSE),"")</f>
        <v>9.1880000000000006</v>
      </c>
      <c r="Z36" s="9">
        <f t="shared" si="41"/>
        <v>10.078427903035591</v>
      </c>
      <c r="AA36" s="10">
        <f t="shared" si="42"/>
        <v>10.430502016119108</v>
      </c>
      <c r="AB36" s="10">
        <f t="shared" si="43"/>
        <v>10.362132861254535</v>
      </c>
      <c r="AC36" s="10">
        <f t="shared" si="44"/>
        <v>10.930263518625519</v>
      </c>
      <c r="AD36" s="10">
        <f t="shared" si="45"/>
        <v>10.725036618629092</v>
      </c>
      <c r="AE36" s="10">
        <f t="shared" si="46"/>
        <v>10.221774830010956</v>
      </c>
      <c r="AF36" s="10">
        <f t="shared" si="47"/>
        <v>11.514587390702829</v>
      </c>
      <c r="AG36" s="10">
        <f t="shared" si="48"/>
        <v>11.695589043780048</v>
      </c>
      <c r="AH36" s="10">
        <f t="shared" si="49"/>
        <v>11.738516661431644</v>
      </c>
      <c r="AI36" s="10">
        <f t="shared" si="50"/>
        <v>10.811436240420054</v>
      </c>
      <c r="AJ36" s="10">
        <f t="shared" si="51"/>
        <v>12.507598855431956</v>
      </c>
      <c r="AK36" s="10">
        <f t="shared" si="52"/>
        <v>11.188000000000001</v>
      </c>
      <c r="AL36" s="356">
        <f t="shared" si="53"/>
        <v>10.078427903035591</v>
      </c>
      <c r="AM36" s="357">
        <f t="shared" si="54"/>
        <v>10.930263518625519</v>
      </c>
      <c r="AN36" s="357">
        <f t="shared" si="55"/>
        <v>11.738516661431644</v>
      </c>
      <c r="AO36" s="357">
        <f t="shared" si="56"/>
        <v>12.507598855431956</v>
      </c>
      <c r="AP36" s="12">
        <f t="shared" si="57"/>
        <v>10.078427903035591</v>
      </c>
      <c r="AQ36" s="11">
        <f t="shared" si="58"/>
        <v>10.533941968927843</v>
      </c>
      <c r="AR36" s="11">
        <f t="shared" si="59"/>
        <v>11.440032334083643</v>
      </c>
      <c r="AS36" s="11">
        <f t="shared" si="60"/>
        <v>11.847799427715978</v>
      </c>
      <c r="AT36" s="27">
        <f t="shared" si="61"/>
        <v>0</v>
      </c>
      <c r="AU36" s="10">
        <f t="shared" si="62"/>
        <v>0.14493591434402681</v>
      </c>
      <c r="AV36" s="10">
        <f t="shared" si="63"/>
        <v>0.11679085736599591</v>
      </c>
      <c r="AW36" s="10">
        <f t="shared" si="64"/>
        <v>0.35066927453154212</v>
      </c>
      <c r="AX36" s="10">
        <f t="shared" si="65"/>
        <v>0.26618493645151858</v>
      </c>
      <c r="AY36" s="10">
        <f t="shared" si="66"/>
        <v>5.9010637696764019E-2</v>
      </c>
      <c r="AZ36" s="10">
        <f t="shared" si="67"/>
        <v>0.59121384036412661</v>
      </c>
      <c r="BA36" s="10">
        <f t="shared" si="68"/>
        <v>0.66572553864483508</v>
      </c>
      <c r="BB36" s="10">
        <f t="shared" si="69"/>
        <v>0.68339725401309614</v>
      </c>
      <c r="BC36" s="10">
        <f t="shared" si="70"/>
        <v>0.30175247100717806</v>
      </c>
      <c r="BD36" s="10">
        <f t="shared" si="71"/>
        <v>1</v>
      </c>
      <c r="BE36" s="10">
        <f t="shared" si="72"/>
        <v>0.45676986869525271</v>
      </c>
      <c r="BF36" s="21">
        <f t="shared" si="73"/>
        <v>0</v>
      </c>
      <c r="BG36" s="11">
        <f t="shared" si="74"/>
        <v>0.35066927453154212</v>
      </c>
      <c r="BH36" s="11">
        <f t="shared" si="75"/>
        <v>0.68339725401309614</v>
      </c>
      <c r="BI36" s="11">
        <f t="shared" si="76"/>
        <v>1</v>
      </c>
      <c r="BJ36" s="12">
        <f t="shared" si="77"/>
        <v>0</v>
      </c>
      <c r="BK36" s="11">
        <f t="shared" si="78"/>
        <v>0.18751832407796951</v>
      </c>
      <c r="BL36" s="11">
        <f t="shared" si="79"/>
        <v>0.56052227600730897</v>
      </c>
      <c r="BM36" s="11">
        <f t="shared" si="80"/>
        <v>0.7283849343476263</v>
      </c>
      <c r="BN36" s="12">
        <f t="shared" si="81"/>
        <v>0.76908219400031186</v>
      </c>
      <c r="BO36" s="13" t="str" cm="1">
        <f t="array" ref="BO36">INDEX($AL$1:$AO$1,0,MATCH(MAX($AL36:$AO36),$AL36:$AO36,0))</f>
        <v>B-G12/13-Log
EmEC-MAX</v>
      </c>
    </row>
    <row r="37" spans="1:68" s="13" customFormat="1" x14ac:dyDescent="0.2">
      <c r="A37" s="8" t="s">
        <v>23</v>
      </c>
      <c r="B37" s="12" t="str">
        <f>_xlfn.IFNA(VLOOKUP($A37,'B-EmEC'!$A:$DD,MATCH(B$1,'B-EmEC'!$A$1:$DD$1,0),FALSE),"")</f>
        <v/>
      </c>
      <c r="C37" s="11">
        <f>_xlfn.IFNA(VLOOKUP($A37,'B-EmEC'!$A:$DD,MATCH(C$1,'B-EmEC'!$A$1:$DD$1,0),FALSE),"")</f>
        <v>27.508125677139763</v>
      </c>
      <c r="D37" s="11">
        <f>_xlfn.IFNA(VLOOKUP($A37,'B-EmEC'!$A:$DD,MATCH(D$1,'B-EmEC'!$A$1:$DD$1,0),FALSE),"")</f>
        <v>11.812737364884605</v>
      </c>
      <c r="E37" s="11">
        <f>_xlfn.IFNA(VLOOKUP($A37,'B-EmEC'!$A:$DD,MATCH(E$1,'B-EmEC'!$A$1:$DD$1,0),FALSE),"")</f>
        <v>36.747311827956985</v>
      </c>
      <c r="F37" s="11">
        <f>_xlfn.IFNA(VLOOKUP($A37,'B-EmEC'!$A:$DD,MATCH(F$1,'B-EmEC'!$A$1:$DD$1,0),FALSE),"")</f>
        <v>39.805825242718448</v>
      </c>
      <c r="G37" s="11" t="str">
        <f>_xlfn.IFNA(VLOOKUP($A37,'B-EmEC'!$A:$DD,MATCH(G$1,'B-EmEC'!$A$1:$DD$1,0),FALSE),"")</f>
        <v/>
      </c>
      <c r="H37" s="11">
        <f>_xlfn.IFNA(VLOOKUP($A37,'B-EmEC'!$A:$DD,MATCH(H$1,'B-EmEC'!$A$1:$DD$1,0),FALSE),"")</f>
        <v>15.102149819735613</v>
      </c>
      <c r="I37" s="11">
        <f>_xlfn.IFNA(VLOOKUP($A37,'B-EmEC'!$A:$DD,MATCH(I$1,'B-EmEC'!$A$1:$DD$1,0),FALSE),"")</f>
        <v>15.964210030609843</v>
      </c>
      <c r="J37" s="11">
        <f>_xlfn.IFNA(VLOOKUP($A37,'B-EmEC'!$A:$DD,MATCH(J$1,'B-EmEC'!$A$1:$DD$1,0),FALSE),"")</f>
        <v>22.724813331890488</v>
      </c>
      <c r="K37" s="11">
        <f>_xlfn.IFNA(VLOOKUP($A37,'B-EmEC'!$A:$DD,MATCH(K$1,'B-EmEC'!$A$1:$DD$1,0),FALSE),"")</f>
        <v>3.528584817244611</v>
      </c>
      <c r="L37" s="11" t="str">
        <f>_xlfn.IFNA(VLOOKUP($A37,'B-EmEC'!$A:$DD,MATCH(L$1,'B-EmEC'!$A$1:$DD$1,0),FALSE),"")</f>
        <v/>
      </c>
      <c r="M37" s="11">
        <f>_xlfn.IFNA(VLOOKUP($A37,'B-EmEC'!$A:$DD,MATCH(M$1,'B-EmEC'!$A$1:$DD$1,0),FALSE),"")</f>
        <v>16.964032851883317</v>
      </c>
      <c r="N37" s="9" t="str">
        <f>_xlfn.IFNA(VLOOKUP($A37,'B-EmEC'!$A:$DD,MATCH(N$1,'B-EmEC'!$A$1:$DD$1,0),FALSE),"")</f>
        <v/>
      </c>
      <c r="O37" s="10">
        <f>_xlfn.IFNA(VLOOKUP($A37,'B-EmEC'!$A:$DD,MATCH(O$1,'B-EmEC'!$A$1:$DD$1,0),FALSE),"")</f>
        <v>4.0970000000000004</v>
      </c>
      <c r="P37" s="10">
        <f>_xlfn.IFNA(VLOOKUP($A37,'B-EmEC'!$A:$DD,MATCH(P$1,'B-EmEC'!$A$1:$DD$1,0),FALSE),"")</f>
        <v>4.194</v>
      </c>
      <c r="Q37" s="10">
        <f>_xlfn.IFNA(VLOOKUP($A37,'B-EmEC'!$A:$DD,MATCH(Q$1,'B-EmEC'!$A$1:$DD$1,0),FALSE),"")</f>
        <v>4.1580000000000004</v>
      </c>
      <c r="R37" s="10">
        <f>_xlfn.IFNA(VLOOKUP($A37,'B-EmEC'!$A:$DD,MATCH(R$1,'B-EmEC'!$A$1:$DD$1,0),FALSE),"")</f>
        <v>4.2469999999999999</v>
      </c>
      <c r="S37" s="10" t="str">
        <f>_xlfn.IFNA(VLOOKUP($A37,'B-EmEC'!$A:$DD,MATCH(S$1,'B-EmEC'!$A$1:$DD$1,0),FALSE),"")</f>
        <v/>
      </c>
      <c r="T37" s="10">
        <f>_xlfn.IFNA(VLOOKUP($A37,'B-EmEC'!$A:$DD,MATCH(T$1,'B-EmEC'!$A$1:$DD$1,0),FALSE),"")</f>
        <v>4.476</v>
      </c>
      <c r="U37" s="10">
        <f>_xlfn.IFNA(VLOOKUP($A37,'B-EmEC'!$A:$DD,MATCH(U$1,'B-EmEC'!$A$1:$DD$1,0),FALSE),"")</f>
        <v>4.2149999999999999</v>
      </c>
      <c r="V37" s="10">
        <f>_xlfn.IFNA(VLOOKUP($A37,'B-EmEC'!$A:$DD,MATCH(V$1,'B-EmEC'!$A$1:$DD$1,0),FALSE),"")</f>
        <v>4.2549999999999999</v>
      </c>
      <c r="W37" s="10">
        <f>_xlfn.IFNA(VLOOKUP($A37,'B-EmEC'!$A:$DD,MATCH(W$1,'B-EmEC'!$A$1:$DD$1,0),FALSE),"")</f>
        <v>4.38</v>
      </c>
      <c r="X37" s="10" t="str">
        <f>_xlfn.IFNA(VLOOKUP($A37,'B-EmEC'!$A:$DD,MATCH(X$1,'B-EmEC'!$A$1:$DD$1,0),FALSE),"")</f>
        <v/>
      </c>
      <c r="Y37" s="10">
        <f>_xlfn.IFNA(VLOOKUP($A37,'B-EmEC'!$A:$DD,MATCH(Y$1,'B-EmEC'!$A$1:$DD$1,0),FALSE),"")</f>
        <v>5.391</v>
      </c>
      <c r="Z37" s="9" t="str">
        <f t="shared" si="41"/>
        <v/>
      </c>
      <c r="AA37" s="10">
        <f t="shared" si="42"/>
        <v>5.5364609998478107</v>
      </c>
      <c r="AB37" s="10">
        <f t="shared" si="43"/>
        <v>5.2663505483087576</v>
      </c>
      <c r="AC37" s="10">
        <f t="shared" si="44"/>
        <v>5.7232255746859257</v>
      </c>
      <c r="AD37" s="10">
        <f t="shared" si="45"/>
        <v>5.8469466320145633</v>
      </c>
      <c r="AE37" s="10" t="str">
        <f t="shared" si="46"/>
        <v/>
      </c>
      <c r="AF37" s="10">
        <f t="shared" si="47"/>
        <v>5.6550387743389541</v>
      </c>
      <c r="AG37" s="10">
        <f t="shared" si="48"/>
        <v>5.4181474328763839</v>
      </c>
      <c r="AH37" s="10">
        <f t="shared" si="49"/>
        <v>5.6115003244896986</v>
      </c>
      <c r="AI37" s="10">
        <f t="shared" si="50"/>
        <v>4.92760056111225</v>
      </c>
      <c r="AJ37" s="10" t="str">
        <f t="shared" si="51"/>
        <v/>
      </c>
      <c r="AK37" s="10">
        <f t="shared" si="52"/>
        <v>6.6205291048262147</v>
      </c>
      <c r="AL37" s="356" t="str">
        <f t="shared" si="53"/>
        <v/>
      </c>
      <c r="AM37" s="357">
        <f t="shared" si="54"/>
        <v>5.8469466320145633</v>
      </c>
      <c r="AN37" s="357">
        <f t="shared" si="55"/>
        <v>5.6550387743389541</v>
      </c>
      <c r="AO37" s="357">
        <f t="shared" si="56"/>
        <v>6.6205291048262147</v>
      </c>
      <c r="AP37" s="12" t="str">
        <f t="shared" si="57"/>
        <v/>
      </c>
      <c r="AQ37" s="11">
        <f t="shared" si="58"/>
        <v>5.593245938714265</v>
      </c>
      <c r="AR37" s="11">
        <f t="shared" si="59"/>
        <v>5.4030717732043216</v>
      </c>
      <c r="AS37" s="11">
        <f t="shared" si="60"/>
        <v>6.6205291048262147</v>
      </c>
      <c r="AT37" s="27" t="str">
        <f t="shared" si="61"/>
        <v/>
      </c>
      <c r="AU37" s="10">
        <f t="shared" si="62"/>
        <v>0.35964922500499413</v>
      </c>
      <c r="AV37" s="10">
        <f t="shared" si="63"/>
        <v>0.20009703803171414</v>
      </c>
      <c r="AW37" s="10">
        <f t="shared" si="64"/>
        <v>0.46996963724660529</v>
      </c>
      <c r="AX37" s="10">
        <f t="shared" si="65"/>
        <v>0.54305072373901975</v>
      </c>
      <c r="AY37" s="10" t="str">
        <f t="shared" si="66"/>
        <v/>
      </c>
      <c r="AZ37" s="10">
        <f t="shared" si="67"/>
        <v>0.42969221348872905</v>
      </c>
      <c r="BA37" s="10">
        <f t="shared" si="68"/>
        <v>0.28976230189135271</v>
      </c>
      <c r="BB37" s="10">
        <f t="shared" si="69"/>
        <v>0.40397438268546293</v>
      </c>
      <c r="BC37" s="10">
        <f t="shared" si="70"/>
        <v>0</v>
      </c>
      <c r="BD37" s="10" t="str">
        <f t="shared" si="71"/>
        <v/>
      </c>
      <c r="BE37" s="10">
        <f t="shared" si="72"/>
        <v>1</v>
      </c>
      <c r="BF37" s="21" t="str">
        <f t="shared" si="73"/>
        <v/>
      </c>
      <c r="BG37" s="11">
        <f t="shared" si="74"/>
        <v>0.54305072373901975</v>
      </c>
      <c r="BH37" s="11">
        <f t="shared" si="75"/>
        <v>0.42969221348872905</v>
      </c>
      <c r="BI37" s="11">
        <f t="shared" si="76"/>
        <v>1</v>
      </c>
      <c r="BJ37" s="12" t="str">
        <f t="shared" si="77"/>
        <v/>
      </c>
      <c r="BK37" s="11">
        <f t="shared" si="78"/>
        <v>0.39319165600558337</v>
      </c>
      <c r="BL37" s="11">
        <f t="shared" si="79"/>
        <v>0.28085722451638617</v>
      </c>
      <c r="BM37" s="11">
        <f t="shared" si="80"/>
        <v>1</v>
      </c>
      <c r="BN37" s="12">
        <f t="shared" si="81"/>
        <v>0.77358247281165138</v>
      </c>
      <c r="BO37" s="13" t="str" cm="1">
        <f t="array" ref="BO37">INDEX($AL$1:$AO$1,0,MATCH(MAX($AL37:$AO37),$AL37:$AO37,0))</f>
        <v>B-G12/13-Log
EmEC-MAX</v>
      </c>
    </row>
    <row r="38" spans="1:68" s="13" customFormat="1" x14ac:dyDescent="0.2">
      <c r="A38" s="8" t="s">
        <v>16</v>
      </c>
      <c r="B38" s="12">
        <f>_xlfn.IFNA(VLOOKUP($A38,'B-EmEC'!$A:$DD,MATCH(B$1,'B-EmEC'!$A$1:$DD$1,0),FALSE),"")</f>
        <v>88.946723821188002</v>
      </c>
      <c r="C38" s="11" t="str">
        <f>_xlfn.IFNA(VLOOKUP($A38,'B-EmEC'!$A:$DD,MATCH(C$1,'B-EmEC'!$A$1:$DD$1,0),FALSE),"")</f>
        <v/>
      </c>
      <c r="D38" s="11" t="str">
        <f>_xlfn.IFNA(VLOOKUP($A38,'B-EmEC'!$A:$DD,MATCH(D$1,'B-EmEC'!$A$1:$DD$1,0),FALSE),"")</f>
        <v/>
      </c>
      <c r="E38" s="11" t="str">
        <f>_xlfn.IFNA(VLOOKUP($A38,'B-EmEC'!$A:$DD,MATCH(E$1,'B-EmEC'!$A$1:$DD$1,0),FALSE),"")</f>
        <v/>
      </c>
      <c r="F38" s="11">
        <f>_xlfn.IFNA(VLOOKUP($A38,'B-EmEC'!$A:$DD,MATCH(F$1,'B-EmEC'!$A$1:$DD$1,0),FALSE),"")</f>
        <v>7.0691747572815542</v>
      </c>
      <c r="G38" s="11">
        <f>_xlfn.IFNA(VLOOKUP($A38,'B-EmEC'!$A:$DD,MATCH(G$1,'B-EmEC'!$A$1:$DD$1,0),FALSE),"")</f>
        <v>36.223897911832942</v>
      </c>
      <c r="H38" s="11" t="str">
        <f>_xlfn.IFNA(VLOOKUP($A38,'B-EmEC'!$A:$DD,MATCH(H$1,'B-EmEC'!$A$1:$DD$1,0),FALSE),"")</f>
        <v/>
      </c>
      <c r="I38" s="11" t="str">
        <f>_xlfn.IFNA(VLOOKUP($A38,'B-EmEC'!$A:$DD,MATCH(I$1,'B-EmEC'!$A$1:$DD$1,0),FALSE),"")</f>
        <v/>
      </c>
      <c r="J38" s="11" t="str">
        <f>_xlfn.IFNA(VLOOKUP($A38,'B-EmEC'!$A:$DD,MATCH(J$1,'B-EmEC'!$A$1:$DD$1,0),FALSE),"")</f>
        <v/>
      </c>
      <c r="K38" s="11">
        <f>_xlfn.IFNA(VLOOKUP($A38,'B-EmEC'!$A:$DD,MATCH(K$1,'B-EmEC'!$A$1:$DD$1,0),FALSE),"")</f>
        <v>54.967197750702908</v>
      </c>
      <c r="L38" s="11">
        <f>_xlfn.IFNA(VLOOKUP($A38,'B-EmEC'!$A:$DD,MATCH(L$1,'B-EmEC'!$A$1:$DD$1,0),FALSE),"")</f>
        <v>41.622950819672134</v>
      </c>
      <c r="M38" s="11">
        <f>_xlfn.IFNA(VLOOKUP($A38,'B-EmEC'!$A:$DD,MATCH(M$1,'B-EmEC'!$A$1:$DD$1,0),FALSE),"")</f>
        <v>27.032002265647122</v>
      </c>
      <c r="N38" s="9">
        <f>_xlfn.IFNA(VLOOKUP($A38,'B-EmEC'!$A:$DD,MATCH(N$1,'B-EmEC'!$A$1:$DD$1,0),FALSE),"")</f>
        <v>9.5559999999999992</v>
      </c>
      <c r="O38" s="10" t="str">
        <f>_xlfn.IFNA(VLOOKUP($A38,'B-EmEC'!$A:$DD,MATCH(O$1,'B-EmEC'!$A$1:$DD$1,0),FALSE),"")</f>
        <v/>
      </c>
      <c r="P38" s="10" t="str">
        <f>_xlfn.IFNA(VLOOKUP($A38,'B-EmEC'!$A:$DD,MATCH(P$1,'B-EmEC'!$A$1:$DD$1,0),FALSE),"")</f>
        <v/>
      </c>
      <c r="Q38" s="10" t="str">
        <f>_xlfn.IFNA(VLOOKUP($A38,'B-EmEC'!$A:$DD,MATCH(Q$1,'B-EmEC'!$A$1:$DD$1,0),FALSE),"")</f>
        <v/>
      </c>
      <c r="R38" s="10">
        <f>_xlfn.IFNA(VLOOKUP($A38,'B-EmEC'!$A:$DD,MATCH(R$1,'B-EmEC'!$A$1:$DD$1,0),FALSE),"")</f>
        <v>8.3030000000000008</v>
      </c>
      <c r="S38" s="10">
        <f>_xlfn.IFNA(VLOOKUP($A38,'B-EmEC'!$A:$DD,MATCH(S$1,'B-EmEC'!$A$1:$DD$1,0),FALSE),"")</f>
        <v>8.6379999999999999</v>
      </c>
      <c r="T38" s="10" t="str">
        <f>_xlfn.IFNA(VLOOKUP($A38,'B-EmEC'!$A:$DD,MATCH(T$1,'B-EmEC'!$A$1:$DD$1,0),FALSE),"")</f>
        <v/>
      </c>
      <c r="U38" s="10" t="str">
        <f>_xlfn.IFNA(VLOOKUP($A38,'B-EmEC'!$A:$DD,MATCH(U$1,'B-EmEC'!$A$1:$DD$1,0),FALSE),"")</f>
        <v/>
      </c>
      <c r="V38" s="10" t="str">
        <f>_xlfn.IFNA(VLOOKUP($A38,'B-EmEC'!$A:$DD,MATCH(V$1,'B-EmEC'!$A$1:$DD$1,0),FALSE),"")</f>
        <v/>
      </c>
      <c r="W38" s="10">
        <f>_xlfn.IFNA(VLOOKUP($A38,'B-EmEC'!$A:$DD,MATCH(W$1,'B-EmEC'!$A$1:$DD$1,0),FALSE),"")</f>
        <v>10.59</v>
      </c>
      <c r="X38" s="10">
        <f>_xlfn.IFNA(VLOOKUP($A38,'B-EmEC'!$A:$DD,MATCH(X$1,'B-EmEC'!$A$1:$DD$1,0),FALSE),"")</f>
        <v>7.4569999999999999</v>
      </c>
      <c r="Y38" s="10">
        <f>_xlfn.IFNA(VLOOKUP($A38,'B-EmEC'!$A:$DD,MATCH(Y$1,'B-EmEC'!$A$1:$DD$1,0),FALSE),"")</f>
        <v>6.7469999999999999</v>
      </c>
      <c r="Z38" s="9">
        <f t="shared" si="41"/>
        <v>11.505129956325701</v>
      </c>
      <c r="AA38" s="10" t="str">
        <f t="shared" si="42"/>
        <v/>
      </c>
      <c r="AB38" s="10" t="str">
        <f t="shared" si="43"/>
        <v/>
      </c>
      <c r="AC38" s="10" t="str">
        <f t="shared" si="44"/>
        <v/>
      </c>
      <c r="AD38" s="10">
        <f t="shared" si="45"/>
        <v>9.1523687180009432</v>
      </c>
      <c r="AE38" s="10">
        <f t="shared" si="46"/>
        <v>10.19699518122146</v>
      </c>
      <c r="AF38" s="10" t="str">
        <f t="shared" si="47"/>
        <v/>
      </c>
      <c r="AG38" s="10" t="str">
        <f t="shared" si="48"/>
        <v/>
      </c>
      <c r="AH38" s="10" t="str">
        <f t="shared" si="49"/>
        <v/>
      </c>
      <c r="AI38" s="10">
        <f t="shared" si="50"/>
        <v>12.33010359702708</v>
      </c>
      <c r="AJ38" s="10">
        <f t="shared" si="51"/>
        <v>9.0763328658629554</v>
      </c>
      <c r="AK38" s="10">
        <f t="shared" si="52"/>
        <v>8.1788782151665895</v>
      </c>
      <c r="AL38" s="356">
        <f t="shared" si="53"/>
        <v>11.505129956325701</v>
      </c>
      <c r="AM38" s="357">
        <f t="shared" si="54"/>
        <v>10.19699518122146</v>
      </c>
      <c r="AN38" s="357">
        <f t="shared" si="55"/>
        <v>12.33010359702708</v>
      </c>
      <c r="AO38" s="357">
        <f t="shared" si="56"/>
        <v>9.0763328658629554</v>
      </c>
      <c r="AP38" s="12">
        <f t="shared" si="57"/>
        <v>11.505129956325701</v>
      </c>
      <c r="AQ38" s="11">
        <f t="shared" si="58"/>
        <v>9.6746819496112018</v>
      </c>
      <c r="AR38" s="11">
        <f t="shared" si="59"/>
        <v>12.33010359702708</v>
      </c>
      <c r="AS38" s="11">
        <f t="shared" si="60"/>
        <v>8.6276055405147716</v>
      </c>
      <c r="AT38" s="27">
        <f t="shared" si="61"/>
        <v>0.80126985051058763</v>
      </c>
      <c r="AU38" s="10" t="str">
        <f t="shared" si="62"/>
        <v/>
      </c>
      <c r="AV38" s="10" t="str">
        <f t="shared" si="63"/>
        <v/>
      </c>
      <c r="AW38" s="10" t="str">
        <f t="shared" si="64"/>
        <v/>
      </c>
      <c r="AX38" s="10">
        <f t="shared" si="65"/>
        <v>0.23450678132008726</v>
      </c>
      <c r="AY38" s="10">
        <f t="shared" si="66"/>
        <v>0.48614969808032782</v>
      </c>
      <c r="AZ38" s="10" t="str">
        <f t="shared" si="67"/>
        <v/>
      </c>
      <c r="BA38" s="10" t="str">
        <f t="shared" si="68"/>
        <v/>
      </c>
      <c r="BB38" s="10" t="str">
        <f t="shared" si="69"/>
        <v/>
      </c>
      <c r="BC38" s="10">
        <f t="shared" si="70"/>
        <v>1</v>
      </c>
      <c r="BD38" s="10">
        <f t="shared" si="71"/>
        <v>0.21619029759693414</v>
      </c>
      <c r="BE38" s="10">
        <f t="shared" si="72"/>
        <v>0</v>
      </c>
      <c r="BF38" s="21">
        <f t="shared" si="73"/>
        <v>0.80126985051058763</v>
      </c>
      <c r="BG38" s="11">
        <f t="shared" si="74"/>
        <v>0.48614969808032782</v>
      </c>
      <c r="BH38" s="11">
        <f t="shared" si="75"/>
        <v>1</v>
      </c>
      <c r="BI38" s="11">
        <f t="shared" si="76"/>
        <v>0.21619029759693414</v>
      </c>
      <c r="BJ38" s="12">
        <f t="shared" si="77"/>
        <v>0.80126985051058763</v>
      </c>
      <c r="BK38" s="11">
        <f t="shared" si="78"/>
        <v>0.36032823970020755</v>
      </c>
      <c r="BL38" s="11">
        <f t="shared" si="79"/>
        <v>1</v>
      </c>
      <c r="BM38" s="11">
        <f t="shared" si="80"/>
        <v>0.10809514879846707</v>
      </c>
      <c r="BN38" s="12">
        <f t="shared" si="81"/>
        <v>0.82497364070137813</v>
      </c>
      <c r="BO38" s="13" t="str" cm="1">
        <f t="array" ref="BO38">INDEX($AL$1:$AO$1,0,MATCH(MAX($AL38:$AO38),$AL38:$AO38,0))</f>
        <v>B-Gq/11-Log
EmEC-MAX</v>
      </c>
    </row>
    <row r="39" spans="1:68" s="13" customFormat="1" x14ac:dyDescent="0.2">
      <c r="A39" s="16" t="s">
        <v>310</v>
      </c>
      <c r="B39" s="12">
        <f>_xlfn.IFNA(VLOOKUP($A39,'B-EmEC'!$A:$DD,MATCH(B$1,'B-EmEC'!$A$1:$DD$1,0),FALSE),"")</f>
        <v>32.74647887323944</v>
      </c>
      <c r="C39" s="11" t="str">
        <f>_xlfn.IFNA(VLOOKUP($A39,'B-EmEC'!$A:$DD,MATCH(C$1,'B-EmEC'!$A$1:$DD$1,0),FALSE),"")</f>
        <v/>
      </c>
      <c r="D39" s="11" t="str">
        <f>_xlfn.IFNA(VLOOKUP($A39,'B-EmEC'!$A:$DD,MATCH(D$1,'B-EmEC'!$A$1:$DD$1,0),FALSE),"")</f>
        <v/>
      </c>
      <c r="E39" s="11" t="str">
        <f>_xlfn.IFNA(VLOOKUP($A39,'B-EmEC'!$A:$DD,MATCH(E$1,'B-EmEC'!$A$1:$DD$1,0),FALSE),"")</f>
        <v/>
      </c>
      <c r="F39" s="11" t="str">
        <f>_xlfn.IFNA(VLOOKUP($A39,'B-EmEC'!$A:$DD,MATCH(F$1,'B-EmEC'!$A$1:$DD$1,0),FALSE),"")</f>
        <v/>
      </c>
      <c r="G39" s="11" t="str">
        <f>_xlfn.IFNA(VLOOKUP($A39,'B-EmEC'!$A:$DD,MATCH(G$1,'B-EmEC'!$A$1:$DD$1,0),FALSE),"")</f>
        <v/>
      </c>
      <c r="H39" s="11" t="str">
        <f>_xlfn.IFNA(VLOOKUP($A39,'B-EmEC'!$A:$DD,MATCH(H$1,'B-EmEC'!$A$1:$DD$1,0),FALSE),"")</f>
        <v/>
      </c>
      <c r="I39" s="11" t="str">
        <f>_xlfn.IFNA(VLOOKUP($A39,'B-EmEC'!$A:$DD,MATCH(I$1,'B-EmEC'!$A$1:$DD$1,0),FALSE),"")</f>
        <v/>
      </c>
      <c r="J39" s="11" t="str">
        <f>_xlfn.IFNA(VLOOKUP($A39,'B-EmEC'!$A:$DD,MATCH(J$1,'B-EmEC'!$A$1:$DD$1,0),FALSE),"")</f>
        <v/>
      </c>
      <c r="K39" s="11">
        <f>_xlfn.IFNA(VLOOKUP($A39,'B-EmEC'!$A:$DD,MATCH(K$1,'B-EmEC'!$A$1:$DD$1,0),FALSE),"")</f>
        <v>11.452671040299906</v>
      </c>
      <c r="L39" s="11">
        <f>_xlfn.IFNA(VLOOKUP($A39,'B-EmEC'!$A:$DD,MATCH(L$1,'B-EmEC'!$A$1:$DD$1,0),FALSE),"")</f>
        <v>51.081967213114751</v>
      </c>
      <c r="M39" s="11">
        <f>_xlfn.IFNA(VLOOKUP($A39,'B-EmEC'!$A:$DD,MATCH(M$1,'B-EmEC'!$A$1:$DD$1,0),FALSE),"")</f>
        <v>38.346077598414041</v>
      </c>
      <c r="N39" s="9">
        <f>_xlfn.IFNA(VLOOKUP($A39,'B-EmEC'!$A:$DD,MATCH(N$1,'B-EmEC'!$A$1:$DD$1,0),FALSE),"")</f>
        <v>7.7850000000000001</v>
      </c>
      <c r="O39" s="10" t="str">
        <f>_xlfn.IFNA(VLOOKUP($A39,'B-EmEC'!$A:$DD,MATCH(O$1,'B-EmEC'!$A$1:$DD$1,0),FALSE),"")</f>
        <v/>
      </c>
      <c r="P39" s="10" t="str">
        <f>_xlfn.IFNA(VLOOKUP($A39,'B-EmEC'!$A:$DD,MATCH(P$1,'B-EmEC'!$A$1:$DD$1,0),FALSE),"")</f>
        <v/>
      </c>
      <c r="Q39" s="10" t="str">
        <f>_xlfn.IFNA(VLOOKUP($A39,'B-EmEC'!$A:$DD,MATCH(Q$1,'B-EmEC'!$A$1:$DD$1,0),FALSE),"")</f>
        <v/>
      </c>
      <c r="R39" s="10" t="str">
        <f>_xlfn.IFNA(VLOOKUP($A39,'B-EmEC'!$A:$DD,MATCH(R$1,'B-EmEC'!$A$1:$DD$1,0),FALSE),"")</f>
        <v/>
      </c>
      <c r="S39" s="10" t="str">
        <f>_xlfn.IFNA(VLOOKUP($A39,'B-EmEC'!$A:$DD,MATCH(S$1,'B-EmEC'!$A$1:$DD$1,0),FALSE),"")</f>
        <v/>
      </c>
      <c r="T39" s="10" t="str">
        <f>_xlfn.IFNA(VLOOKUP($A39,'B-EmEC'!$A:$DD,MATCH(T$1,'B-EmEC'!$A$1:$DD$1,0),FALSE),"")</f>
        <v/>
      </c>
      <c r="U39" s="10" t="str">
        <f>_xlfn.IFNA(VLOOKUP($A39,'B-EmEC'!$A:$DD,MATCH(U$1,'B-EmEC'!$A$1:$DD$1,0),FALSE),"")</f>
        <v/>
      </c>
      <c r="V39" s="10" t="str">
        <f>_xlfn.IFNA(VLOOKUP($A39,'B-EmEC'!$A:$DD,MATCH(V$1,'B-EmEC'!$A$1:$DD$1,0),FALSE),"")</f>
        <v/>
      </c>
      <c r="W39" s="10">
        <f>_xlfn.IFNA(VLOOKUP($A39,'B-EmEC'!$A:$DD,MATCH(W$1,'B-EmEC'!$A$1:$DD$1,0),FALSE),"")</f>
        <v>7.2190000000000003</v>
      </c>
      <c r="X39" s="10">
        <f>_xlfn.IFNA(VLOOKUP($A39,'B-EmEC'!$A:$DD,MATCH(X$1,'B-EmEC'!$A$1:$DD$1,0),FALSE),"")</f>
        <v>8.6010000000000009</v>
      </c>
      <c r="Y39" s="10">
        <f>_xlfn.IFNA(VLOOKUP($A39,'B-EmEC'!$A:$DD,MATCH(Y$1,'B-EmEC'!$A$1:$DD$1,0),FALSE),"")</f>
        <v>8.4939999999999998</v>
      </c>
      <c r="Z39" s="9">
        <f t="shared" si="41"/>
        <v>9.3001646085068987</v>
      </c>
      <c r="AA39" s="10" t="str">
        <f t="shared" si="42"/>
        <v/>
      </c>
      <c r="AB39" s="10" t="str">
        <f t="shared" si="43"/>
        <v/>
      </c>
      <c r="AC39" s="10" t="str">
        <f t="shared" si="44"/>
        <v/>
      </c>
      <c r="AD39" s="10" t="str">
        <f t="shared" si="45"/>
        <v/>
      </c>
      <c r="AE39" s="10" t="str">
        <f t="shared" si="46"/>
        <v/>
      </c>
      <c r="AF39" s="10" t="str">
        <f t="shared" si="47"/>
        <v/>
      </c>
      <c r="AG39" s="10" t="str">
        <f t="shared" si="48"/>
        <v/>
      </c>
      <c r="AH39" s="10" t="str">
        <f t="shared" si="49"/>
        <v/>
      </c>
      <c r="AI39" s="10">
        <f t="shared" si="50"/>
        <v>8.2779067864820668</v>
      </c>
      <c r="AJ39" s="10">
        <f t="shared" si="51"/>
        <v>10.309267613989761</v>
      </c>
      <c r="AK39" s="10">
        <f t="shared" si="52"/>
        <v>10.077720946786028</v>
      </c>
      <c r="AL39" s="356">
        <f t="shared" si="53"/>
        <v>9.3001646085068987</v>
      </c>
      <c r="AM39" s="357" t="str">
        <f t="shared" si="54"/>
        <v/>
      </c>
      <c r="AN39" s="357">
        <f t="shared" si="55"/>
        <v>8.2779067864820668</v>
      </c>
      <c r="AO39" s="357">
        <f t="shared" si="56"/>
        <v>10.309267613989761</v>
      </c>
      <c r="AP39" s="12">
        <f t="shared" si="57"/>
        <v>9.3001646085068987</v>
      </c>
      <c r="AQ39" s="11" t="str">
        <f t="shared" si="58"/>
        <v/>
      </c>
      <c r="AR39" s="11">
        <f t="shared" si="59"/>
        <v>8.2779067864820668</v>
      </c>
      <c r="AS39" s="11">
        <f t="shared" si="60"/>
        <v>10.193494280387895</v>
      </c>
      <c r="AT39" s="27">
        <f t="shared" si="61"/>
        <v>0.50323793202168565</v>
      </c>
      <c r="AU39" s="10" t="str">
        <f t="shared" si="62"/>
        <v/>
      </c>
      <c r="AV39" s="10" t="str">
        <f t="shared" si="63"/>
        <v/>
      </c>
      <c r="AW39" s="10" t="str">
        <f t="shared" si="64"/>
        <v/>
      </c>
      <c r="AX39" s="10" t="str">
        <f t="shared" si="65"/>
        <v/>
      </c>
      <c r="AY39" s="10" t="str">
        <f t="shared" si="66"/>
        <v/>
      </c>
      <c r="AZ39" s="10" t="str">
        <f t="shared" si="67"/>
        <v/>
      </c>
      <c r="BA39" s="10" t="str">
        <f t="shared" si="68"/>
        <v/>
      </c>
      <c r="BB39" s="10" t="str">
        <f t="shared" si="69"/>
        <v/>
      </c>
      <c r="BC39" s="10">
        <f t="shared" si="70"/>
        <v>0</v>
      </c>
      <c r="BD39" s="10">
        <f t="shared" si="71"/>
        <v>1</v>
      </c>
      <c r="BE39" s="10">
        <f t="shared" si="72"/>
        <v>0.88601401382352141</v>
      </c>
      <c r="BF39" s="21">
        <f t="shared" si="73"/>
        <v>0.50323793202168565</v>
      </c>
      <c r="BG39" s="11" t="str">
        <f t="shared" si="74"/>
        <v/>
      </c>
      <c r="BH39" s="11">
        <f t="shared" si="75"/>
        <v>0</v>
      </c>
      <c r="BI39" s="11">
        <f t="shared" si="76"/>
        <v>1</v>
      </c>
      <c r="BJ39" s="12">
        <f t="shared" si="77"/>
        <v>0.50323793202168565</v>
      </c>
      <c r="BK39" s="11" t="str">
        <f t="shared" si="78"/>
        <v/>
      </c>
      <c r="BL39" s="11">
        <f t="shared" si="79"/>
        <v>0</v>
      </c>
      <c r="BM39" s="11">
        <f t="shared" si="80"/>
        <v>0.94300700691176065</v>
      </c>
      <c r="BN39" s="12">
        <f t="shared" si="81"/>
        <v>1.0091030054828618</v>
      </c>
      <c r="BO39" s="13" t="str" cm="1">
        <f t="array" ref="BO39">INDEX($AL$1:$AO$1,0,MATCH(MAX($AL39:$AO39),$AL39:$AO39,0))</f>
        <v>B-G12/13-Log
EmEC-MAX</v>
      </c>
      <c r="BP39" s="367" t="s">
        <v>2079</v>
      </c>
    </row>
    <row r="40" spans="1:68" s="13" customFormat="1" x14ac:dyDescent="0.2">
      <c r="A40" s="16" t="s">
        <v>21</v>
      </c>
      <c r="B40" s="12">
        <f>_xlfn.IFNA(VLOOKUP($A40,'B-EmEC'!$A:$DD,MATCH(B$1,'B-EmEC'!$A$1:$DD$1,0),FALSE),"")</f>
        <v>39.084507042253527</v>
      </c>
      <c r="C40" s="11">
        <f>_xlfn.IFNA(VLOOKUP($A40,'B-EmEC'!$A:$DD,MATCH(C$1,'B-EmEC'!$A$1:$DD$1,0),FALSE),"")</f>
        <v>3.1365113759479955</v>
      </c>
      <c r="D40" s="11">
        <f>_xlfn.IFNA(VLOOKUP($A40,'B-EmEC'!$A:$DD,MATCH(D$1,'B-EmEC'!$A$1:$DD$1,0),FALSE),"")</f>
        <v>6.2372188139059306</v>
      </c>
      <c r="E40" s="11" t="str">
        <f>_xlfn.IFNA(VLOOKUP($A40,'B-EmEC'!$A:$DD,MATCH(E$1,'B-EmEC'!$A$1:$DD$1,0),FALSE),"")</f>
        <v/>
      </c>
      <c r="F40" s="11">
        <f>_xlfn.IFNA(VLOOKUP($A40,'B-EmEC'!$A:$DD,MATCH(F$1,'B-EmEC'!$A$1:$DD$1,0),FALSE),"")</f>
        <v>6.316747572815534</v>
      </c>
      <c r="G40" s="11">
        <f>_xlfn.IFNA(VLOOKUP($A40,'B-EmEC'!$A:$DD,MATCH(G$1,'B-EmEC'!$A$1:$DD$1,0),FALSE),"")</f>
        <v>18.575986078886309</v>
      </c>
      <c r="H40" s="11" t="str">
        <f>_xlfn.IFNA(VLOOKUP($A40,'B-EmEC'!$A:$DD,MATCH(H$1,'B-EmEC'!$A$1:$DD$1,0),FALSE),"")</f>
        <v/>
      </c>
      <c r="I40" s="11" t="str">
        <f>_xlfn.IFNA(VLOOKUP($A40,'B-EmEC'!$A:$DD,MATCH(I$1,'B-EmEC'!$A$1:$DD$1,0),FALSE),"")</f>
        <v/>
      </c>
      <c r="J40" s="11" t="str">
        <f>_xlfn.IFNA(VLOOKUP($A40,'B-EmEC'!$A:$DD,MATCH(J$1,'B-EmEC'!$A$1:$DD$1,0),FALSE),"")</f>
        <v/>
      </c>
      <c r="K40" s="11">
        <f>_xlfn.IFNA(VLOOKUP($A40,'B-EmEC'!$A:$DD,MATCH(K$1,'B-EmEC'!$A$1:$DD$1,0),FALSE),"")</f>
        <v>16.026241799437674</v>
      </c>
      <c r="L40" s="11">
        <f>_xlfn.IFNA(VLOOKUP($A40,'B-EmEC'!$A:$DD,MATCH(L$1,'B-EmEC'!$A$1:$DD$1,0),FALSE),"")</f>
        <v>86.229508196721312</v>
      </c>
      <c r="M40" s="11">
        <f>_xlfn.IFNA(VLOOKUP($A40,'B-EmEC'!$A:$DD,MATCH(M$1,'B-EmEC'!$A$1:$DD$1,0),FALSE),"")</f>
        <v>51.529311809685638</v>
      </c>
      <c r="N40" s="9">
        <f>_xlfn.IFNA(VLOOKUP($A40,'B-EmEC'!$A:$DD,MATCH(N$1,'B-EmEC'!$A$1:$DD$1,0),FALSE),"")</f>
        <v>7.8140000000000001</v>
      </c>
      <c r="O40" s="10">
        <f>_xlfn.IFNA(VLOOKUP($A40,'B-EmEC'!$A:$DD,MATCH(O$1,'B-EmEC'!$A$1:$DD$1,0),FALSE),"")</f>
        <v>7.742</v>
      </c>
      <c r="P40" s="10">
        <f>_xlfn.IFNA(VLOOKUP($A40,'B-EmEC'!$A:$DD,MATCH(P$1,'B-EmEC'!$A$1:$DD$1,0),FALSE),"")</f>
        <v>7.4950000000000001</v>
      </c>
      <c r="Q40" s="10" t="str">
        <f>_xlfn.IFNA(VLOOKUP($A40,'B-EmEC'!$A:$DD,MATCH(Q$1,'B-EmEC'!$A$1:$DD$1,0),FALSE),"")</f>
        <v/>
      </c>
      <c r="R40" s="10">
        <f>_xlfn.IFNA(VLOOKUP($A40,'B-EmEC'!$A:$DD,MATCH(R$1,'B-EmEC'!$A$1:$DD$1,0),FALSE),"")</f>
        <v>7.8979999999999997</v>
      </c>
      <c r="S40" s="10">
        <f>_xlfn.IFNA(VLOOKUP($A40,'B-EmEC'!$A:$DD,MATCH(S$1,'B-EmEC'!$A$1:$DD$1,0),FALSE),"")</f>
        <v>7.0819999999999999</v>
      </c>
      <c r="T40" s="10" t="str">
        <f>_xlfn.IFNA(VLOOKUP($A40,'B-EmEC'!$A:$DD,MATCH(T$1,'B-EmEC'!$A$1:$DD$1,0),FALSE),"")</f>
        <v/>
      </c>
      <c r="U40" s="10" t="str">
        <f>_xlfn.IFNA(VLOOKUP($A40,'B-EmEC'!$A:$DD,MATCH(U$1,'B-EmEC'!$A$1:$DD$1,0),FALSE),"")</f>
        <v/>
      </c>
      <c r="V40" s="10" t="str">
        <f>_xlfn.IFNA(VLOOKUP($A40,'B-EmEC'!$A:$DD,MATCH(V$1,'B-EmEC'!$A$1:$DD$1,0),FALSE),"")</f>
        <v/>
      </c>
      <c r="W40" s="10">
        <f>_xlfn.IFNA(VLOOKUP($A40,'B-EmEC'!$A:$DD,MATCH(W$1,'B-EmEC'!$A$1:$DD$1,0),FALSE),"")</f>
        <v>6.9939999999999998</v>
      </c>
      <c r="X40" s="10">
        <f>_xlfn.IFNA(VLOOKUP($A40,'B-EmEC'!$A:$DD,MATCH(X$1,'B-EmEC'!$A$1:$DD$1,0),FALSE),"")</f>
        <v>8.6219999999999999</v>
      </c>
      <c r="Y40" s="10">
        <f>_xlfn.IFNA(VLOOKUP($A40,'B-EmEC'!$A:$DD,MATCH(Y$1,'B-EmEC'!$A$1:$DD$1,0),FALSE),"")</f>
        <v>8.8070000000000004</v>
      </c>
      <c r="Z40" s="9">
        <f t="shared" si="41"/>
        <v>9.4060046387396206</v>
      </c>
      <c r="AA40" s="10">
        <f t="shared" si="42"/>
        <v>8.2384468670375437</v>
      </c>
      <c r="AB40" s="10">
        <f t="shared" si="43"/>
        <v>8.2899909802231662</v>
      </c>
      <c r="AC40" s="10" t="str">
        <f t="shared" si="44"/>
        <v/>
      </c>
      <c r="AD40" s="10">
        <f t="shared" si="45"/>
        <v>8.6984935221494393</v>
      </c>
      <c r="AE40" s="10">
        <f t="shared" si="46"/>
        <v>8.3509518769280309</v>
      </c>
      <c r="AF40" s="10" t="str">
        <f t="shared" si="47"/>
        <v/>
      </c>
      <c r="AG40" s="10" t="str">
        <f t="shared" si="48"/>
        <v/>
      </c>
      <c r="AH40" s="10" t="str">
        <f t="shared" si="49"/>
        <v/>
      </c>
      <c r="AI40" s="10">
        <f t="shared" si="50"/>
        <v>8.1988316909676833</v>
      </c>
      <c r="AJ40" s="10">
        <f t="shared" si="51"/>
        <v>10.557655909142973</v>
      </c>
      <c r="AK40" s="10">
        <f t="shared" si="52"/>
        <v>10.519054342359158</v>
      </c>
      <c r="AL40" s="356">
        <f t="shared" si="53"/>
        <v>9.4060046387396206</v>
      </c>
      <c r="AM40" s="357">
        <f t="shared" si="54"/>
        <v>8.6984935221494393</v>
      </c>
      <c r="AN40" s="357">
        <f t="shared" si="55"/>
        <v>8.1988316909676833</v>
      </c>
      <c r="AO40" s="357">
        <f t="shared" si="56"/>
        <v>10.557655909142973</v>
      </c>
      <c r="AP40" s="12">
        <f t="shared" si="57"/>
        <v>9.4060046387396206</v>
      </c>
      <c r="AQ40" s="11">
        <f t="shared" si="58"/>
        <v>8.3944708115845454</v>
      </c>
      <c r="AR40" s="11">
        <f t="shared" si="59"/>
        <v>8.1988316909676833</v>
      </c>
      <c r="AS40" s="11">
        <f t="shared" si="60"/>
        <v>10.538355125751066</v>
      </c>
      <c r="AT40" s="27">
        <f t="shared" si="61"/>
        <v>0.51176893066909723</v>
      </c>
      <c r="AU40" s="10">
        <f t="shared" si="62"/>
        <v>1.6794458766624606E-2</v>
      </c>
      <c r="AV40" s="10">
        <f t="shared" si="63"/>
        <v>3.8646071442322558E-2</v>
      </c>
      <c r="AW40" s="10" t="str">
        <f t="shared" si="64"/>
        <v/>
      </c>
      <c r="AX40" s="10">
        <f t="shared" si="65"/>
        <v>0.21182664962134326</v>
      </c>
      <c r="AY40" s="10">
        <f t="shared" si="66"/>
        <v>6.4489835566476791E-2</v>
      </c>
      <c r="AZ40" s="10" t="str">
        <f t="shared" si="67"/>
        <v/>
      </c>
      <c r="BA40" s="10" t="str">
        <f t="shared" si="68"/>
        <v/>
      </c>
      <c r="BB40" s="10" t="str">
        <f t="shared" si="69"/>
        <v/>
      </c>
      <c r="BC40" s="10">
        <f t="shared" si="70"/>
        <v>0</v>
      </c>
      <c r="BD40" s="10">
        <f t="shared" si="71"/>
        <v>1</v>
      </c>
      <c r="BE40" s="10">
        <f t="shared" si="72"/>
        <v>0.98363525078029113</v>
      </c>
      <c r="BF40" s="21">
        <f t="shared" si="73"/>
        <v>0.51176893066909723</v>
      </c>
      <c r="BG40" s="11">
        <f t="shared" si="74"/>
        <v>0.21182664962134326</v>
      </c>
      <c r="BH40" s="11">
        <f t="shared" si="75"/>
        <v>0</v>
      </c>
      <c r="BI40" s="11">
        <f t="shared" si="76"/>
        <v>1</v>
      </c>
      <c r="BJ40" s="12">
        <f t="shared" si="77"/>
        <v>0.51176893066909723</v>
      </c>
      <c r="BK40" s="11">
        <f t="shared" si="78"/>
        <v>8.2939253849191805E-2</v>
      </c>
      <c r="BL40" s="11">
        <f t="shared" si="79"/>
        <v>0</v>
      </c>
      <c r="BM40" s="11">
        <f t="shared" si="80"/>
        <v>0.99181762539014562</v>
      </c>
      <c r="BN40" s="12">
        <f t="shared" si="81"/>
        <v>1.1516512704033524</v>
      </c>
      <c r="BO40" s="13" t="str" cm="1">
        <f t="array" ref="BO40">INDEX($AL$1:$AO$1,0,MATCH(MAX($AL40:$AO40),$AL40:$AO40,0))</f>
        <v>B-G12/13-Log
EmEC-MAX</v>
      </c>
      <c r="BP40" s="367" t="s">
        <v>2079</v>
      </c>
    </row>
    <row r="41" spans="1:68" s="13" customFormat="1" x14ac:dyDescent="0.2">
      <c r="A41" s="8" t="s">
        <v>178</v>
      </c>
      <c r="B41" s="12" t="str">
        <f>_xlfn.IFNA(VLOOKUP($A41,'B-EmEC'!$A:$DD,MATCH(B$1,'B-EmEC'!$A$1:$DD$1,0),FALSE),"")</f>
        <v/>
      </c>
      <c r="C41" s="11">
        <f>_xlfn.IFNA(VLOOKUP($A41,'B-EmEC'!$A:$DD,MATCH(C$1,'B-EmEC'!$A$1:$DD$1,0),FALSE),"")</f>
        <v>67.237269772481042</v>
      </c>
      <c r="D41" s="11">
        <f>_xlfn.IFNA(VLOOKUP($A41,'B-EmEC'!$A:$DD,MATCH(D$1,'B-EmEC'!$A$1:$DD$1,0),FALSE),"")</f>
        <v>47.648261758691206</v>
      </c>
      <c r="E41" s="11">
        <f>_xlfn.IFNA(VLOOKUP($A41,'B-EmEC'!$A:$DD,MATCH(E$1,'B-EmEC'!$A$1:$DD$1,0),FALSE),"")</f>
        <v>58.36021505376344</v>
      </c>
      <c r="F41" s="11">
        <f>_xlfn.IFNA(VLOOKUP($A41,'B-EmEC'!$A:$DD,MATCH(F$1,'B-EmEC'!$A$1:$DD$1,0),FALSE),"")</f>
        <v>64.664239482200657</v>
      </c>
      <c r="G41" s="11">
        <f>_xlfn.IFNA(VLOOKUP($A41,'B-EmEC'!$A:$DD,MATCH(G$1,'B-EmEC'!$A$1:$DD$1,0),FALSE),"")</f>
        <v>54.408352668213453</v>
      </c>
      <c r="H41" s="11">
        <f>_xlfn.IFNA(VLOOKUP($A41,'B-EmEC'!$A:$DD,MATCH(H$1,'B-EmEC'!$A$1:$DD$1,0),FALSE),"")</f>
        <v>40.526104953932439</v>
      </c>
      <c r="I41" s="11">
        <f>_xlfn.IFNA(VLOOKUP($A41,'B-EmEC'!$A:$DD,MATCH(I$1,'B-EmEC'!$A$1:$DD$1,0),FALSE),"")</f>
        <v>56.89898752060278</v>
      </c>
      <c r="J41" s="11">
        <f>_xlfn.IFNA(VLOOKUP($A41,'B-EmEC'!$A:$DD,MATCH(J$1,'B-EmEC'!$A$1:$DD$1,0),FALSE),"")</f>
        <v>45.308949247916892</v>
      </c>
      <c r="K41" s="11">
        <f>_xlfn.IFNA(VLOOKUP($A41,'B-EmEC'!$A:$DD,MATCH(K$1,'B-EmEC'!$A$1:$DD$1,0),FALSE),"")</f>
        <v>46.654170571696348</v>
      </c>
      <c r="L41" s="11">
        <f>_xlfn.IFNA(VLOOKUP($A41,'B-EmEC'!$A:$DD,MATCH(L$1,'B-EmEC'!$A$1:$DD$1,0),FALSE),"")</f>
        <v>34.008196721311478</v>
      </c>
      <c r="M41" s="11">
        <f>_xlfn.IFNA(VLOOKUP($A41,'B-EmEC'!$A:$DD,MATCH(M$1,'B-EmEC'!$A$1:$DD$1,0),FALSE),"")</f>
        <v>33.290852449730956</v>
      </c>
      <c r="N41" s="9" t="str">
        <f>_xlfn.IFNA(VLOOKUP($A41,'B-EmEC'!$A:$DD,MATCH(N$1,'B-EmEC'!$A$1:$DD$1,0),FALSE),"")</f>
        <v/>
      </c>
      <c r="O41" s="10">
        <f>_xlfn.IFNA(VLOOKUP($A41,'B-EmEC'!$A:$DD,MATCH(O$1,'B-EmEC'!$A$1:$DD$1,0),FALSE),"")</f>
        <v>5.3159999999999998</v>
      </c>
      <c r="P41" s="10">
        <f>_xlfn.IFNA(VLOOKUP($A41,'B-EmEC'!$A:$DD,MATCH(P$1,'B-EmEC'!$A$1:$DD$1,0),FALSE),"")</f>
        <v>5.6459999999999999</v>
      </c>
      <c r="Q41" s="10">
        <f>_xlfn.IFNA(VLOOKUP($A41,'B-EmEC'!$A:$DD,MATCH(Q$1,'B-EmEC'!$A$1:$DD$1,0),FALSE),"")</f>
        <v>5.851</v>
      </c>
      <c r="R41" s="10">
        <f>_xlfn.IFNA(VLOOKUP($A41,'B-EmEC'!$A:$DD,MATCH(R$1,'B-EmEC'!$A$1:$DD$1,0),FALSE),"")</f>
        <v>6.3209999999999997</v>
      </c>
      <c r="S41" s="10">
        <f>_xlfn.IFNA(VLOOKUP($A41,'B-EmEC'!$A:$DD,MATCH(S$1,'B-EmEC'!$A$1:$DD$1,0),FALSE),"")</f>
        <v>6.226</v>
      </c>
      <c r="T41" s="10">
        <f>_xlfn.IFNA(VLOOKUP($A41,'B-EmEC'!$A:$DD,MATCH(T$1,'B-EmEC'!$A$1:$DD$1,0),FALSE),"")</f>
        <v>5.1790000000000003</v>
      </c>
      <c r="U41" s="10">
        <f>_xlfn.IFNA(VLOOKUP($A41,'B-EmEC'!$A:$DD,MATCH(U$1,'B-EmEC'!$A$1:$DD$1,0),FALSE),"")</f>
        <v>5.9569999999999999</v>
      </c>
      <c r="V41" s="10">
        <f>_xlfn.IFNA(VLOOKUP($A41,'B-EmEC'!$A:$DD,MATCH(V$1,'B-EmEC'!$A$1:$DD$1,0),FALSE),"")</f>
        <v>5.4640000000000004</v>
      </c>
      <c r="W41" s="10">
        <f>_xlfn.IFNA(VLOOKUP($A41,'B-EmEC'!$A:$DD,MATCH(W$1,'B-EmEC'!$A$1:$DD$1,0),FALSE),"")</f>
        <v>5.8070000000000004</v>
      </c>
      <c r="X41" s="10">
        <f>_xlfn.IFNA(VLOOKUP($A41,'B-EmEC'!$A:$DD,MATCH(X$1,'B-EmEC'!$A$1:$DD$1,0),FALSE),"")</f>
        <v>7.7880000000000003</v>
      </c>
      <c r="Y41" s="10">
        <f>_xlfn.IFNA(VLOOKUP($A41,'B-EmEC'!$A:$DD,MATCH(Y$1,'B-EmEC'!$A$1:$DD$1,0),FALSE),"")</f>
        <v>6.867</v>
      </c>
      <c r="Z41" s="9" t="str">
        <f t="shared" si="41"/>
        <v/>
      </c>
      <c r="AA41" s="10">
        <f t="shared" si="42"/>
        <v>7.1436100702222358</v>
      </c>
      <c r="AB41" s="10">
        <f t="shared" si="43"/>
        <v>7.3240470619023998</v>
      </c>
      <c r="AC41" s="10">
        <f t="shared" si="44"/>
        <v>7.6171168835725229</v>
      </c>
      <c r="AD41" s="10">
        <f t="shared" si="45"/>
        <v>8.131664174190929</v>
      </c>
      <c r="AE41" s="10">
        <f t="shared" si="46"/>
        <v>7.961665576890371</v>
      </c>
      <c r="AF41" s="10">
        <f t="shared" si="47"/>
        <v>6.7867348648247754</v>
      </c>
      <c r="AG41" s="10">
        <f t="shared" si="48"/>
        <v>7.7121045384842208</v>
      </c>
      <c r="AH41" s="10">
        <f t="shared" si="49"/>
        <v>7.1201839906470106</v>
      </c>
      <c r="AI41" s="10">
        <f t="shared" si="50"/>
        <v>7.4758904728481061</v>
      </c>
      <c r="AJ41" s="10">
        <f t="shared" si="51"/>
        <v>9.319583604154225</v>
      </c>
      <c r="AK41" s="10">
        <f t="shared" si="52"/>
        <v>8.3893249158978609</v>
      </c>
      <c r="AL41" s="356" t="str">
        <f t="shared" si="53"/>
        <v/>
      </c>
      <c r="AM41" s="357">
        <f t="shared" si="54"/>
        <v>8.131664174190929</v>
      </c>
      <c r="AN41" s="357">
        <f t="shared" si="55"/>
        <v>7.7121045384842208</v>
      </c>
      <c r="AO41" s="357">
        <f t="shared" si="56"/>
        <v>9.319583604154225</v>
      </c>
      <c r="AP41" s="12" t="str">
        <f t="shared" si="57"/>
        <v/>
      </c>
      <c r="AQ41" s="11">
        <f t="shared" si="58"/>
        <v>7.635620753355691</v>
      </c>
      <c r="AR41" s="11">
        <f t="shared" si="59"/>
        <v>7.2737284667010282</v>
      </c>
      <c r="AS41" s="11">
        <f t="shared" si="60"/>
        <v>8.8544542600260421</v>
      </c>
      <c r="AT41" s="27" t="str">
        <f t="shared" si="61"/>
        <v/>
      </c>
      <c r="AU41" s="10">
        <f t="shared" si="62"/>
        <v>0.1408987437172976</v>
      </c>
      <c r="AV41" s="10">
        <f t="shared" si="63"/>
        <v>0.2121374990675019</v>
      </c>
      <c r="AW41" s="10">
        <f t="shared" si="64"/>
        <v>0.327845088359909</v>
      </c>
      <c r="AX41" s="10">
        <f t="shared" si="65"/>
        <v>0.53099472087788879</v>
      </c>
      <c r="AY41" s="10">
        <f t="shared" si="66"/>
        <v>0.46387717269553513</v>
      </c>
      <c r="AZ41" s="10">
        <f t="shared" si="67"/>
        <v>0</v>
      </c>
      <c r="BA41" s="10">
        <f t="shared" si="68"/>
        <v>0.36534738900532576</v>
      </c>
      <c r="BB41" s="10">
        <f t="shared" si="69"/>
        <v>0.13164983784642151</v>
      </c>
      <c r="BC41" s="10">
        <f t="shared" si="70"/>
        <v>0.27208715519497578</v>
      </c>
      <c r="BD41" s="10">
        <f t="shared" si="71"/>
        <v>1</v>
      </c>
      <c r="BE41" s="10">
        <f t="shared" si="72"/>
        <v>0.63272236758100198</v>
      </c>
      <c r="BF41" s="21" t="str">
        <f t="shared" si="73"/>
        <v/>
      </c>
      <c r="BG41" s="11">
        <f t="shared" si="74"/>
        <v>0.53099472087788879</v>
      </c>
      <c r="BH41" s="11">
        <f t="shared" si="75"/>
        <v>0.36534738900532576</v>
      </c>
      <c r="BI41" s="11">
        <f t="shared" si="76"/>
        <v>1</v>
      </c>
      <c r="BJ41" s="12" t="str">
        <f t="shared" si="77"/>
        <v/>
      </c>
      <c r="BK41" s="11">
        <f t="shared" si="78"/>
        <v>0.33515064494362645</v>
      </c>
      <c r="BL41" s="11">
        <f t="shared" si="79"/>
        <v>0.19227109551168076</v>
      </c>
      <c r="BM41" s="11">
        <f t="shared" si="80"/>
        <v>0.81636118379050093</v>
      </c>
      <c r="BN41" s="12">
        <f t="shared" si="81"/>
        <v>1.187919429963296</v>
      </c>
      <c r="BO41" s="13" t="str" cm="1">
        <f t="array" ref="BO41">INDEX($AL$1:$AO$1,0,MATCH(MAX($AL41:$AO41),$AL41:$AO41,0))</f>
        <v>B-G12/13-Log
EmEC-MAX</v>
      </c>
      <c r="BP41" s="367" t="s">
        <v>2079</v>
      </c>
    </row>
    <row r="42" spans="1:68" s="13" customFormat="1" x14ac:dyDescent="0.2">
      <c r="A42" s="16" t="s">
        <v>22</v>
      </c>
      <c r="B42" s="12" t="str">
        <f>_xlfn.IFNA(VLOOKUP($A42,'B-EmEC'!$A:$DD,MATCH(B$1,'B-EmEC'!$A$1:$DD$1,0),FALSE),"")</f>
        <v/>
      </c>
      <c r="C42" s="11">
        <f>_xlfn.IFNA(VLOOKUP($A42,'B-EmEC'!$A:$DD,MATCH(C$1,'B-EmEC'!$A$1:$DD$1,0),FALSE),"")</f>
        <v>21.690140845070424</v>
      </c>
      <c r="D42" s="11">
        <f>_xlfn.IFNA(VLOOKUP($A42,'B-EmEC'!$A:$DD,MATCH(D$1,'B-EmEC'!$A$1:$DD$1,0),FALSE),"")</f>
        <v>15.118317265556529</v>
      </c>
      <c r="E42" s="11">
        <f>_xlfn.IFNA(VLOOKUP($A42,'B-EmEC'!$A:$DD,MATCH(E$1,'B-EmEC'!$A$1:$DD$1,0),FALSE),"")</f>
        <v>31.747311827956988</v>
      </c>
      <c r="F42" s="11">
        <f>_xlfn.IFNA(VLOOKUP($A42,'B-EmEC'!$A:$DD,MATCH(F$1,'B-EmEC'!$A$1:$DD$1,0),FALSE),"")</f>
        <v>39.644012944983821</v>
      </c>
      <c r="G42" s="11">
        <f>_xlfn.IFNA(VLOOKUP($A42,'B-EmEC'!$A:$DD,MATCH(G$1,'B-EmEC'!$A$1:$DD$1,0),FALSE),"")</f>
        <v>38.631090487238971</v>
      </c>
      <c r="H42" s="11">
        <f>_xlfn.IFNA(VLOOKUP($A42,'B-EmEC'!$A:$DD,MATCH(H$1,'B-EmEC'!$A$1:$DD$1,0),FALSE),"")</f>
        <v>16.557617839497929</v>
      </c>
      <c r="I42" s="11">
        <f>_xlfn.IFNA(VLOOKUP($A42,'B-EmEC'!$A:$DD,MATCH(I$1,'B-EmEC'!$A$1:$DD$1,0),FALSE),"")</f>
        <v>5.5333176359783378</v>
      </c>
      <c r="J42" s="11">
        <f>_xlfn.IFNA(VLOOKUP($A42,'B-EmEC'!$A:$DD,MATCH(J$1,'B-EmEC'!$A$1:$DD$1,0),FALSE),"")</f>
        <v>29.444865274320964</v>
      </c>
      <c r="K42" s="11">
        <f>_xlfn.IFNA(VLOOKUP($A42,'B-EmEC'!$A:$DD,MATCH(K$1,'B-EmEC'!$A$1:$DD$1,0),FALSE),"")</f>
        <v>11.527647610121837</v>
      </c>
      <c r="L42" s="11">
        <f>_xlfn.IFNA(VLOOKUP($A42,'B-EmEC'!$A:$DD,MATCH(L$1,'B-EmEC'!$A$1:$DD$1,0),FALSE),"")</f>
        <v>50.73770491803279</v>
      </c>
      <c r="M42" s="11">
        <f>_xlfn.IFNA(VLOOKUP($A42,'B-EmEC'!$A:$DD,MATCH(M$1,'B-EmEC'!$A$1:$DD$1,0),FALSE),"")</f>
        <v>22.613990370999712</v>
      </c>
      <c r="N42" s="9" t="str">
        <f>_xlfn.IFNA(VLOOKUP($A42,'B-EmEC'!$A:$DD,MATCH(N$1,'B-EmEC'!$A$1:$DD$1,0),FALSE),"")</f>
        <v/>
      </c>
      <c r="O42" s="10">
        <f>_xlfn.IFNA(VLOOKUP($A42,'B-EmEC'!$A:$DD,MATCH(O$1,'B-EmEC'!$A$1:$DD$1,0),FALSE),"")</f>
        <v>8.5820000000000007</v>
      </c>
      <c r="P42" s="10">
        <f>_xlfn.IFNA(VLOOKUP($A42,'B-EmEC'!$A:$DD,MATCH(P$1,'B-EmEC'!$A$1:$DD$1,0),FALSE),"")</f>
        <v>8.6140000000000008</v>
      </c>
      <c r="Q42" s="10">
        <f>_xlfn.IFNA(VLOOKUP($A42,'B-EmEC'!$A:$DD,MATCH(Q$1,'B-EmEC'!$A$1:$DD$1,0),FALSE),"")</f>
        <v>8.7949999999999999</v>
      </c>
      <c r="R42" s="10">
        <f>_xlfn.IFNA(VLOOKUP($A42,'B-EmEC'!$A:$DD,MATCH(R$1,'B-EmEC'!$A$1:$DD$1,0),FALSE),"")</f>
        <v>8.8339999999999996</v>
      </c>
      <c r="S42" s="10">
        <f>_xlfn.IFNA(VLOOKUP($A42,'B-EmEC'!$A:$DD,MATCH(S$1,'B-EmEC'!$A$1:$DD$1,0),FALSE),"")</f>
        <v>9.0869999999999997</v>
      </c>
      <c r="T42" s="10">
        <f>_xlfn.IFNA(VLOOKUP($A42,'B-EmEC'!$A:$DD,MATCH(T$1,'B-EmEC'!$A$1:$DD$1,0),FALSE),"")</f>
        <v>9.282</v>
      </c>
      <c r="U42" s="10">
        <f>_xlfn.IFNA(VLOOKUP($A42,'B-EmEC'!$A:$DD,MATCH(U$1,'B-EmEC'!$A$1:$DD$1,0),FALSE),"")</f>
        <v>9.6</v>
      </c>
      <c r="V42" s="10">
        <f>_xlfn.IFNA(VLOOKUP($A42,'B-EmEC'!$A:$DD,MATCH(V$1,'B-EmEC'!$A$1:$DD$1,0),FALSE),"")</f>
        <v>8.8970000000000002</v>
      </c>
      <c r="W42" s="10">
        <f>_xlfn.IFNA(VLOOKUP($A42,'B-EmEC'!$A:$DD,MATCH(W$1,'B-EmEC'!$A$1:$DD$1,0),FALSE),"")</f>
        <v>9.2170000000000005</v>
      </c>
      <c r="X42" s="10">
        <f>_xlfn.IFNA(VLOOKUP($A42,'B-EmEC'!$A:$DD,MATCH(X$1,'B-EmEC'!$A$1:$DD$1,0),FALSE),"")</f>
        <v>10.38</v>
      </c>
      <c r="Y42" s="10">
        <f>_xlfn.IFNA(VLOOKUP($A42,'B-EmEC'!$A:$DD,MATCH(Y$1,'B-EmEC'!$A$1:$DD$1,0),FALSE),"")</f>
        <v>9.0289999999999999</v>
      </c>
      <c r="Z42" s="9" t="str">
        <f t="shared" si="41"/>
        <v/>
      </c>
      <c r="AA42" s="10">
        <f t="shared" si="42"/>
        <v>9.9182623721173897</v>
      </c>
      <c r="AB42" s="10">
        <f t="shared" si="43"/>
        <v>9.7935034549910789</v>
      </c>
      <c r="AC42" s="10">
        <f t="shared" si="44"/>
        <v>10.296706957731617</v>
      </c>
      <c r="AD42" s="10">
        <f t="shared" si="45"/>
        <v>10.432177609275717</v>
      </c>
      <c r="AE42" s="10">
        <f t="shared" si="46"/>
        <v>10.673936967681607</v>
      </c>
      <c r="AF42" s="10">
        <f t="shared" si="47"/>
        <v>10.500997854575735</v>
      </c>
      <c r="AG42" s="10">
        <f t="shared" si="48"/>
        <v>10.342985601281057</v>
      </c>
      <c r="AH42" s="10">
        <f t="shared" si="49"/>
        <v>10.366009571535537</v>
      </c>
      <c r="AI42" s="10">
        <f t="shared" si="50"/>
        <v>10.27874069201493</v>
      </c>
      <c r="AJ42" s="10">
        <f t="shared" si="51"/>
        <v>12.085330818345371</v>
      </c>
      <c r="AK42" s="10">
        <f t="shared" si="52"/>
        <v>10.383377202911406</v>
      </c>
      <c r="AL42" s="356" t="str">
        <f t="shared" si="53"/>
        <v/>
      </c>
      <c r="AM42" s="357">
        <f t="shared" si="54"/>
        <v>10.673936967681607</v>
      </c>
      <c r="AN42" s="357">
        <f t="shared" si="55"/>
        <v>10.500997854575735</v>
      </c>
      <c r="AO42" s="357">
        <f t="shared" si="56"/>
        <v>12.085330818345371</v>
      </c>
      <c r="AP42" s="12" t="str">
        <f t="shared" si="57"/>
        <v/>
      </c>
      <c r="AQ42" s="11">
        <f t="shared" si="58"/>
        <v>10.222917472359482</v>
      </c>
      <c r="AR42" s="11">
        <f t="shared" si="59"/>
        <v>10.372183429851814</v>
      </c>
      <c r="AS42" s="11">
        <f t="shared" si="60"/>
        <v>11.234354010628389</v>
      </c>
      <c r="AT42" s="27" t="str">
        <f t="shared" si="61"/>
        <v/>
      </c>
      <c r="AU42" s="10">
        <f t="shared" si="62"/>
        <v>5.443643754375771E-2</v>
      </c>
      <c r="AV42" s="10">
        <f t="shared" si="63"/>
        <v>0</v>
      </c>
      <c r="AW42" s="10">
        <f t="shared" si="64"/>
        <v>0.21956431395602821</v>
      </c>
      <c r="AX42" s="10">
        <f t="shared" si="65"/>
        <v>0.27867463513913293</v>
      </c>
      <c r="AY42" s="10">
        <f t="shared" si="66"/>
        <v>0.38416223087673407</v>
      </c>
      <c r="AZ42" s="10">
        <f t="shared" si="67"/>
        <v>0.30870318196619095</v>
      </c>
      <c r="BA42" s="10">
        <f t="shared" si="68"/>
        <v>0.23975721517076351</v>
      </c>
      <c r="BB42" s="10">
        <f t="shared" si="69"/>
        <v>0.24980333409866654</v>
      </c>
      <c r="BC42" s="10">
        <f t="shared" si="70"/>
        <v>0.21172503862318115</v>
      </c>
      <c r="BD42" s="10">
        <f t="shared" si="71"/>
        <v>1</v>
      </c>
      <c r="BE42" s="10">
        <f t="shared" si="72"/>
        <v>0.25738140548989474</v>
      </c>
      <c r="BF42" s="21" t="str">
        <f t="shared" si="73"/>
        <v/>
      </c>
      <c r="BG42" s="11">
        <f t="shared" si="74"/>
        <v>0.38416223087673407</v>
      </c>
      <c r="BH42" s="11">
        <f t="shared" si="75"/>
        <v>0.30870318196619095</v>
      </c>
      <c r="BI42" s="11">
        <f t="shared" si="76"/>
        <v>1</v>
      </c>
      <c r="BJ42" s="12" t="str">
        <f t="shared" si="77"/>
        <v/>
      </c>
      <c r="BK42" s="11">
        <f t="shared" si="78"/>
        <v>0.1873675235031306</v>
      </c>
      <c r="BL42" s="11">
        <f t="shared" si="79"/>
        <v>0.25249719246470054</v>
      </c>
      <c r="BM42" s="11">
        <f t="shared" si="80"/>
        <v>0.62869070274494732</v>
      </c>
      <c r="BN42" s="12">
        <f t="shared" si="81"/>
        <v>1.4113938506637638</v>
      </c>
      <c r="BO42" s="13" t="str" cm="1">
        <f t="array" ref="BO42">INDEX($AL$1:$AO$1,0,MATCH(MAX($AL42:$AO42),$AL42:$AO42,0))</f>
        <v>B-G12/13-Log
EmEC-MAX</v>
      </c>
      <c r="BP42" s="367" t="s">
        <v>2079</v>
      </c>
    </row>
    <row r="43" spans="1:68" s="13" customFormat="1" x14ac:dyDescent="0.2">
      <c r="A43" s="8" t="s">
        <v>118</v>
      </c>
      <c r="B43" s="12" t="str">
        <f>_xlfn.IFNA(VLOOKUP($A43,'B-EmEC'!$A:$DD,MATCH(B$1,'B-EmEC'!$A$1:$DD$1,0),FALSE),"")</f>
        <v/>
      </c>
      <c r="C43" s="11">
        <f>_xlfn.IFNA(VLOOKUP($A43,'B-EmEC'!$A:$DD,MATCH(C$1,'B-EmEC'!$A$1:$DD$1,0),FALSE),"")</f>
        <v>16.013001083423621</v>
      </c>
      <c r="D43" s="11">
        <f>_xlfn.IFNA(VLOOKUP($A43,'B-EmEC'!$A:$DD,MATCH(D$1,'B-EmEC'!$A$1:$DD$1,0),FALSE),"")</f>
        <v>18.302658486707564</v>
      </c>
      <c r="E43" s="11">
        <f>_xlfn.IFNA(VLOOKUP($A43,'B-EmEC'!$A:$DD,MATCH(E$1,'B-EmEC'!$A$1:$DD$1,0),FALSE),"")</f>
        <v>37.526881720430104</v>
      </c>
      <c r="F43" s="11">
        <f>_xlfn.IFNA(VLOOKUP($A43,'B-EmEC'!$A:$DD,MATCH(F$1,'B-EmEC'!$A$1:$DD$1,0),FALSE),"")</f>
        <v>35.012135922330096</v>
      </c>
      <c r="G43" s="11">
        <f>_xlfn.IFNA(VLOOKUP($A43,'B-EmEC'!$A:$DD,MATCH(G$1,'B-EmEC'!$A$1:$DD$1,0),FALSE),"")</f>
        <v>41.299303944315547</v>
      </c>
      <c r="H43" s="11" t="str">
        <f>_xlfn.IFNA(VLOOKUP($A43,'B-EmEC'!$A:$DD,MATCH(H$1,'B-EmEC'!$A$1:$DD$1,0),FALSE),"")</f>
        <v/>
      </c>
      <c r="I43" s="11" t="str">
        <f>_xlfn.IFNA(VLOOKUP($A43,'B-EmEC'!$A:$DD,MATCH(I$1,'B-EmEC'!$A$1:$DD$1,0),FALSE),"")</f>
        <v/>
      </c>
      <c r="J43" s="11" t="str">
        <f>_xlfn.IFNA(VLOOKUP($A43,'B-EmEC'!$A:$DD,MATCH(J$1,'B-EmEC'!$A$1:$DD$1,0),FALSE),"")</f>
        <v/>
      </c>
      <c r="K43" s="11" t="str">
        <f>_xlfn.IFNA(VLOOKUP($A43,'B-EmEC'!$A:$DD,MATCH(K$1,'B-EmEC'!$A$1:$DD$1,0),FALSE),"")</f>
        <v/>
      </c>
      <c r="L43" s="11" t="str">
        <f>_xlfn.IFNA(VLOOKUP($A43,'B-EmEC'!$A:$DD,MATCH(L$1,'B-EmEC'!$A$1:$DD$1,0),FALSE),"")</f>
        <v/>
      </c>
      <c r="M43" s="11">
        <f>_xlfn.IFNA(VLOOKUP($A43,'B-EmEC'!$A:$DD,MATCH(M$1,'B-EmEC'!$A$1:$DD$1,0),FALSE),"")</f>
        <v>17.417162276975361</v>
      </c>
      <c r="N43" s="9" t="str">
        <f>_xlfn.IFNA(VLOOKUP($A43,'B-EmEC'!$A:$DD,MATCH(N$1,'B-EmEC'!$A$1:$DD$1,0),FALSE),"")</f>
        <v/>
      </c>
      <c r="O43" s="10">
        <f>_xlfn.IFNA(VLOOKUP($A43,'B-EmEC'!$A:$DD,MATCH(O$1,'B-EmEC'!$A$1:$DD$1,0),FALSE),"")</f>
        <v>7.7380000000000004</v>
      </c>
      <c r="P43" s="10">
        <f>_xlfn.IFNA(VLOOKUP($A43,'B-EmEC'!$A:$DD,MATCH(P$1,'B-EmEC'!$A$1:$DD$1,0),FALSE),"")</f>
        <v>7.556</v>
      </c>
      <c r="Q43" s="10">
        <f>_xlfn.IFNA(VLOOKUP($A43,'B-EmEC'!$A:$DD,MATCH(Q$1,'B-EmEC'!$A$1:$DD$1,0),FALSE),"")</f>
        <v>7.3479999999999999</v>
      </c>
      <c r="R43" s="10">
        <f>_xlfn.IFNA(VLOOKUP($A43,'B-EmEC'!$A:$DD,MATCH(R$1,'B-EmEC'!$A$1:$DD$1,0),FALSE),"")</f>
        <v>7.3639999999999999</v>
      </c>
      <c r="S43" s="10">
        <f>_xlfn.IFNA(VLOOKUP($A43,'B-EmEC'!$A:$DD,MATCH(S$1,'B-EmEC'!$A$1:$DD$1,0),FALSE),"")</f>
        <v>7.2329999999999997</v>
      </c>
      <c r="T43" s="10" t="str">
        <f>_xlfn.IFNA(VLOOKUP($A43,'B-EmEC'!$A:$DD,MATCH(T$1,'B-EmEC'!$A$1:$DD$1,0),FALSE),"")</f>
        <v/>
      </c>
      <c r="U43" s="10" t="str">
        <f>_xlfn.IFNA(VLOOKUP($A43,'B-EmEC'!$A:$DD,MATCH(U$1,'B-EmEC'!$A$1:$DD$1,0),FALSE),"")</f>
        <v/>
      </c>
      <c r="V43" s="10" t="str">
        <f>_xlfn.IFNA(VLOOKUP($A43,'B-EmEC'!$A:$DD,MATCH(V$1,'B-EmEC'!$A$1:$DD$1,0),FALSE),"")</f>
        <v/>
      </c>
      <c r="W43" s="10" t="str">
        <f>_xlfn.IFNA(VLOOKUP($A43,'B-EmEC'!$A:$DD,MATCH(W$1,'B-EmEC'!$A$1:$DD$1,0),FALSE),"")</f>
        <v/>
      </c>
      <c r="X43" s="10" t="str">
        <f>_xlfn.IFNA(VLOOKUP($A43,'B-EmEC'!$A:$DD,MATCH(X$1,'B-EmEC'!$A$1:$DD$1,0),FALSE),"")</f>
        <v/>
      </c>
      <c r="Y43" s="10">
        <f>_xlfn.IFNA(VLOOKUP($A43,'B-EmEC'!$A:$DD,MATCH(Y$1,'B-EmEC'!$A$1:$DD$1,0),FALSE),"")</f>
        <v>6.4530000000000003</v>
      </c>
      <c r="Z43" s="9" t="str">
        <f t="shared" si="41"/>
        <v/>
      </c>
      <c r="AA43" s="10">
        <f t="shared" si="42"/>
        <v>8.942472733032897</v>
      </c>
      <c r="AB43" s="10">
        <f t="shared" si="43"/>
        <v>8.8185141761922932</v>
      </c>
      <c r="AC43" s="10">
        <f t="shared" si="44"/>
        <v>8.9223424784052465</v>
      </c>
      <c r="AD43" s="10">
        <f t="shared" si="45"/>
        <v>8.9082186057946338</v>
      </c>
      <c r="AE43" s="10">
        <f t="shared" si="46"/>
        <v>8.8489427321481635</v>
      </c>
      <c r="AF43" s="10" t="str">
        <f t="shared" si="47"/>
        <v/>
      </c>
      <c r="AG43" s="10" t="str">
        <f t="shared" si="48"/>
        <v/>
      </c>
      <c r="AH43" s="10" t="str">
        <f t="shared" si="49"/>
        <v/>
      </c>
      <c r="AI43" s="10" t="str">
        <f t="shared" si="50"/>
        <v/>
      </c>
      <c r="AJ43" s="10" t="str">
        <f t="shared" si="51"/>
        <v/>
      </c>
      <c r="AK43" s="10">
        <f t="shared" si="52"/>
        <v>7.6939773982123212</v>
      </c>
      <c r="AL43" s="356" t="str">
        <f t="shared" si="53"/>
        <v/>
      </c>
      <c r="AM43" s="357">
        <f t="shared" si="54"/>
        <v>8.942472733032897</v>
      </c>
      <c r="AN43" s="357" t="str">
        <f t="shared" si="55"/>
        <v/>
      </c>
      <c r="AO43" s="357">
        <f t="shared" si="56"/>
        <v>7.6939773982123212</v>
      </c>
      <c r="AP43" s="12" t="str">
        <f t="shared" si="57"/>
        <v/>
      </c>
      <c r="AQ43" s="11">
        <f t="shared" si="58"/>
        <v>8.888098145114645</v>
      </c>
      <c r="AR43" s="11" t="str">
        <f t="shared" si="59"/>
        <v/>
      </c>
      <c r="AS43" s="11">
        <f t="shared" si="60"/>
        <v>7.6939773982123212</v>
      </c>
      <c r="AT43" s="27" t="str">
        <f t="shared" si="61"/>
        <v/>
      </c>
      <c r="AU43" s="10">
        <f t="shared" si="62"/>
        <v>1</v>
      </c>
      <c r="AV43" s="10">
        <f t="shared" si="63"/>
        <v>0.90071364034498513</v>
      </c>
      <c r="AW43" s="10">
        <f t="shared" si="64"/>
        <v>0.98387638778758957</v>
      </c>
      <c r="AX43" s="10">
        <f t="shared" si="65"/>
        <v>0.97256367221973961</v>
      </c>
      <c r="AY43" s="10">
        <f t="shared" si="66"/>
        <v>0.9250858226889771</v>
      </c>
      <c r="AZ43" s="10" t="str">
        <f t="shared" si="67"/>
        <v/>
      </c>
      <c r="BA43" s="10" t="str">
        <f t="shared" si="68"/>
        <v/>
      </c>
      <c r="BB43" s="10" t="str">
        <f t="shared" si="69"/>
        <v/>
      </c>
      <c r="BC43" s="10" t="str">
        <f t="shared" si="70"/>
        <v/>
      </c>
      <c r="BD43" s="10" t="str">
        <f t="shared" si="71"/>
        <v/>
      </c>
      <c r="BE43" s="10">
        <f t="shared" si="72"/>
        <v>0</v>
      </c>
      <c r="BF43" s="21" t="str">
        <f t="shared" si="73"/>
        <v/>
      </c>
      <c r="BG43" s="11">
        <f t="shared" si="74"/>
        <v>1</v>
      </c>
      <c r="BH43" s="11" t="str">
        <f t="shared" si="75"/>
        <v/>
      </c>
      <c r="BI43" s="11">
        <f t="shared" si="76"/>
        <v>0</v>
      </c>
      <c r="BJ43" s="12" t="str">
        <f t="shared" si="77"/>
        <v/>
      </c>
      <c r="BK43" s="11">
        <f t="shared" si="78"/>
        <v>0.95644790460825813</v>
      </c>
      <c r="BL43" s="11" t="str">
        <f t="shared" si="79"/>
        <v/>
      </c>
      <c r="BM43" s="11">
        <f t="shared" si="80"/>
        <v>0</v>
      </c>
      <c r="BN43" s="12">
        <f t="shared" si="81"/>
        <v>1.2484953348205758</v>
      </c>
      <c r="BO43" s="13" t="str" cm="1">
        <f t="array" ref="BO43">INDEX($AL$1:$AO$1,0,MATCH(MAX($AL43:$AO43),$AL43:$AO43,0))</f>
        <v>B-Gi/o-Log
EmEC-MAX</v>
      </c>
      <c r="BP43" s="367" t="s">
        <v>195</v>
      </c>
    </row>
    <row r="44" spans="1:68" s="13" customFormat="1" x14ac:dyDescent="0.2">
      <c r="A44" s="8" t="s">
        <v>136</v>
      </c>
      <c r="B44" s="12" t="str">
        <f>_xlfn.IFNA(VLOOKUP($A44,'B-EmEC'!$A:$DD,MATCH(B$1,'B-EmEC'!$A$1:$DD$1,0),FALSE),"")</f>
        <v/>
      </c>
      <c r="C44" s="11">
        <f>_xlfn.IFNA(VLOOKUP($A44,'B-EmEC'!$A:$DD,MATCH(C$1,'B-EmEC'!$A$1:$DD$1,0),FALSE),"")</f>
        <v>24.485373781148429</v>
      </c>
      <c r="D44" s="11">
        <f>_xlfn.IFNA(VLOOKUP($A44,'B-EmEC'!$A:$DD,MATCH(D$1,'B-EmEC'!$A$1:$DD$1,0),FALSE),"")</f>
        <v>17.513876716330703</v>
      </c>
      <c r="E44" s="11">
        <f>_xlfn.IFNA(VLOOKUP($A44,'B-EmEC'!$A:$DD,MATCH(E$1,'B-EmEC'!$A$1:$DD$1,0),FALSE),"")</f>
        <v>24.71505376344086</v>
      </c>
      <c r="F44" s="11">
        <f>_xlfn.IFNA(VLOOKUP($A44,'B-EmEC'!$A:$DD,MATCH(F$1,'B-EmEC'!$A$1:$DD$1,0),FALSE),"")</f>
        <v>20.914239482200649</v>
      </c>
      <c r="G44" s="11" t="str">
        <f>_xlfn.IFNA(VLOOKUP($A44,'B-EmEC'!$A:$DD,MATCH(G$1,'B-EmEC'!$A$1:$DD$1,0),FALSE),"")</f>
        <v/>
      </c>
      <c r="H44" s="11" t="str">
        <f>_xlfn.IFNA(VLOOKUP($A44,'B-EmEC'!$A:$DD,MATCH(H$1,'B-EmEC'!$A$1:$DD$1,0),FALSE),"")</f>
        <v/>
      </c>
      <c r="I44" s="11" t="str">
        <f>_xlfn.IFNA(VLOOKUP($A44,'B-EmEC'!$A:$DD,MATCH(I$1,'B-EmEC'!$A$1:$DD$1,0),FALSE),"")</f>
        <v/>
      </c>
      <c r="J44" s="11" t="str">
        <f>_xlfn.IFNA(VLOOKUP($A44,'B-EmEC'!$A:$DD,MATCH(J$1,'B-EmEC'!$A$1:$DD$1,0),FALSE),"")</f>
        <v/>
      </c>
      <c r="K44" s="11">
        <f>_xlfn.IFNA(VLOOKUP($A44,'B-EmEC'!$A:$DD,MATCH(K$1,'B-EmEC'!$A$1:$DD$1,0),FALSE),"")</f>
        <v>66.157450796626051</v>
      </c>
      <c r="L44" s="11" t="str">
        <f>_xlfn.IFNA(VLOOKUP($A44,'B-EmEC'!$A:$DD,MATCH(L$1,'B-EmEC'!$A$1:$DD$1,0),FALSE),"")</f>
        <v/>
      </c>
      <c r="M44" s="11" t="str">
        <f>_xlfn.IFNA(VLOOKUP($A44,'B-EmEC'!$A:$DD,MATCH(M$1,'B-EmEC'!$A$1:$DD$1,0),FALSE),"")</f>
        <v/>
      </c>
      <c r="N44" s="9" t="str">
        <f>_xlfn.IFNA(VLOOKUP($A44,'B-EmEC'!$A:$DD,MATCH(N$1,'B-EmEC'!$A$1:$DD$1,0),FALSE),"")</f>
        <v/>
      </c>
      <c r="O44" s="10">
        <f>_xlfn.IFNA(VLOOKUP($A44,'B-EmEC'!$A:$DD,MATCH(O$1,'B-EmEC'!$A$1:$DD$1,0),FALSE),"")</f>
        <v>10.72</v>
      </c>
      <c r="P44" s="10">
        <f>_xlfn.IFNA(VLOOKUP($A44,'B-EmEC'!$A:$DD,MATCH(P$1,'B-EmEC'!$A$1:$DD$1,0),FALSE),"")</f>
        <v>10.91</v>
      </c>
      <c r="Q44" s="10">
        <f>_xlfn.IFNA(VLOOKUP($A44,'B-EmEC'!$A:$DD,MATCH(Q$1,'B-EmEC'!$A$1:$DD$1,0),FALSE),"")</f>
        <v>10.9</v>
      </c>
      <c r="R44" s="10">
        <f>_xlfn.IFNA(VLOOKUP($A44,'B-EmEC'!$A:$DD,MATCH(R$1,'B-EmEC'!$A$1:$DD$1,0),FALSE),"")</f>
        <v>10.99</v>
      </c>
      <c r="S44" s="10" t="str">
        <f>_xlfn.IFNA(VLOOKUP($A44,'B-EmEC'!$A:$DD,MATCH(S$1,'B-EmEC'!$A$1:$DD$1,0),FALSE),"")</f>
        <v/>
      </c>
      <c r="T44" s="10" t="str">
        <f>_xlfn.IFNA(VLOOKUP($A44,'B-EmEC'!$A:$DD,MATCH(T$1,'B-EmEC'!$A$1:$DD$1,0),FALSE),"")</f>
        <v/>
      </c>
      <c r="U44" s="10" t="str">
        <f>_xlfn.IFNA(VLOOKUP($A44,'B-EmEC'!$A:$DD,MATCH(U$1,'B-EmEC'!$A$1:$DD$1,0),FALSE),"")</f>
        <v/>
      </c>
      <c r="V44" s="10" t="str">
        <f>_xlfn.IFNA(VLOOKUP($A44,'B-EmEC'!$A:$DD,MATCH(V$1,'B-EmEC'!$A$1:$DD$1,0),FALSE),"")</f>
        <v/>
      </c>
      <c r="W44" s="10">
        <f>_xlfn.IFNA(VLOOKUP($A44,'B-EmEC'!$A:$DD,MATCH(W$1,'B-EmEC'!$A$1:$DD$1,0),FALSE),"")</f>
        <v>9.1959999999999997</v>
      </c>
      <c r="X44" s="10" t="str">
        <f>_xlfn.IFNA(VLOOKUP($A44,'B-EmEC'!$A:$DD,MATCH(X$1,'B-EmEC'!$A$1:$DD$1,0),FALSE),"")</f>
        <v/>
      </c>
      <c r="Y44" s="10" t="str">
        <f>_xlfn.IFNA(VLOOKUP($A44,'B-EmEC'!$A:$DD,MATCH(Y$1,'B-EmEC'!$A$1:$DD$1,0),FALSE),"")</f>
        <v/>
      </c>
      <c r="Z44" s="9" t="str">
        <f t="shared" si="41"/>
        <v/>
      </c>
      <c r="AA44" s="10">
        <f t="shared" si="42"/>
        <v>12.10890673812149</v>
      </c>
      <c r="AB44" s="10">
        <f t="shared" si="43"/>
        <v>12.153382288296992</v>
      </c>
      <c r="AC44" s="10">
        <f t="shared" si="44"/>
        <v>12.292961559532394</v>
      </c>
      <c r="AD44" s="10">
        <f t="shared" si="45"/>
        <v>12.310442076677164</v>
      </c>
      <c r="AE44" s="10" t="str">
        <f t="shared" si="46"/>
        <v/>
      </c>
      <c r="AF44" s="10" t="str">
        <f t="shared" si="47"/>
        <v/>
      </c>
      <c r="AG44" s="10" t="str">
        <f t="shared" si="48"/>
        <v/>
      </c>
      <c r="AH44" s="10" t="str">
        <f t="shared" si="49"/>
        <v/>
      </c>
      <c r="AI44" s="10">
        <f t="shared" si="50"/>
        <v>11.016578762471214</v>
      </c>
      <c r="AJ44" s="10" t="str">
        <f t="shared" si="51"/>
        <v/>
      </c>
      <c r="AK44" s="10" t="str">
        <f t="shared" si="52"/>
        <v/>
      </c>
      <c r="AL44" s="356" t="str">
        <f t="shared" si="53"/>
        <v/>
      </c>
      <c r="AM44" s="357">
        <f t="shared" si="54"/>
        <v>12.310442076677164</v>
      </c>
      <c r="AN44" s="357">
        <f t="shared" si="55"/>
        <v>11.016578762471214</v>
      </c>
      <c r="AO44" s="357" t="str">
        <f t="shared" si="56"/>
        <v/>
      </c>
      <c r="AP44" s="12" t="str">
        <f t="shared" si="57"/>
        <v/>
      </c>
      <c r="AQ44" s="11">
        <f t="shared" si="58"/>
        <v>12.216423165657009</v>
      </c>
      <c r="AR44" s="11">
        <f t="shared" si="59"/>
        <v>11.016578762471214</v>
      </c>
      <c r="AS44" s="11" t="str">
        <f t="shared" si="60"/>
        <v/>
      </c>
      <c r="AT44" s="27" t="str">
        <f t="shared" si="61"/>
        <v/>
      </c>
      <c r="AU44" s="10">
        <f t="shared" si="62"/>
        <v>0.84423753549318525</v>
      </c>
      <c r="AV44" s="10">
        <f t="shared" si="63"/>
        <v>0.87861176164766641</v>
      </c>
      <c r="AW44" s="10">
        <f t="shared" si="64"/>
        <v>0.98648967247711294</v>
      </c>
      <c r="AX44" s="10">
        <f t="shared" si="65"/>
        <v>1</v>
      </c>
      <c r="AY44" s="10" t="str">
        <f t="shared" si="66"/>
        <v/>
      </c>
      <c r="AZ44" s="10" t="str">
        <f t="shared" si="67"/>
        <v/>
      </c>
      <c r="BA44" s="10" t="str">
        <f t="shared" si="68"/>
        <v/>
      </c>
      <c r="BB44" s="10" t="str">
        <f t="shared" si="69"/>
        <v/>
      </c>
      <c r="BC44" s="10">
        <f t="shared" si="70"/>
        <v>0</v>
      </c>
      <c r="BD44" s="10" t="str">
        <f t="shared" si="71"/>
        <v/>
      </c>
      <c r="BE44" s="10" t="str">
        <f t="shared" si="72"/>
        <v/>
      </c>
      <c r="BF44" s="21" t="str">
        <f t="shared" si="73"/>
        <v/>
      </c>
      <c r="BG44" s="11">
        <f t="shared" si="74"/>
        <v>1</v>
      </c>
      <c r="BH44" s="11">
        <f t="shared" si="75"/>
        <v>0</v>
      </c>
      <c r="BI44" s="11" t="str">
        <f t="shared" si="76"/>
        <v/>
      </c>
      <c r="BJ44" s="12" t="str">
        <f t="shared" si="77"/>
        <v/>
      </c>
      <c r="BK44" s="11">
        <f t="shared" si="78"/>
        <v>0.9273347424044911</v>
      </c>
      <c r="BL44" s="11">
        <f t="shared" si="79"/>
        <v>0</v>
      </c>
      <c r="BM44" s="11" t="str">
        <f t="shared" si="80"/>
        <v/>
      </c>
      <c r="BN44" s="12">
        <f t="shared" si="81"/>
        <v>1.2938633142059501</v>
      </c>
      <c r="BO44" s="13" t="str" cm="1">
        <f t="array" ref="BO44">INDEX($AL$1:$AO$1,0,MATCH(MAX($AL44:$AO44),$AL44:$AO44,0))</f>
        <v>B-Gi/o-Log
EmEC-MAX</v>
      </c>
      <c r="BP44" s="367" t="s">
        <v>195</v>
      </c>
    </row>
    <row r="45" spans="1:68" s="13" customFormat="1" x14ac:dyDescent="0.2">
      <c r="A45" s="16" t="s">
        <v>121</v>
      </c>
      <c r="B45" s="12" t="str">
        <f>_xlfn.IFNA(VLOOKUP($A45,'B-EmEC'!$A:$DD,MATCH(B$1,'B-EmEC'!$A$1:$DD$1,0),FALSE),"")</f>
        <v/>
      </c>
      <c r="C45" s="11">
        <f>_xlfn.IFNA(VLOOKUP($A45,'B-EmEC'!$A:$DD,MATCH(C$1,'B-EmEC'!$A$1:$DD$1,0),FALSE),"")</f>
        <v>99.349945828819074</v>
      </c>
      <c r="D45" s="11">
        <f>_xlfn.IFNA(VLOOKUP($A45,'B-EmEC'!$A:$DD,MATCH(D$1,'B-EmEC'!$A$1:$DD$1,0),FALSE),"")</f>
        <v>47.283085013146362</v>
      </c>
      <c r="E45" s="11">
        <f>_xlfn.IFNA(VLOOKUP($A45,'B-EmEC'!$A:$DD,MATCH(E$1,'B-EmEC'!$A$1:$DD$1,0),FALSE),"")</f>
        <v>84.758064516129039</v>
      </c>
      <c r="F45" s="11">
        <f>_xlfn.IFNA(VLOOKUP($A45,'B-EmEC'!$A:$DD,MATCH(F$1,'B-EmEC'!$A$1:$DD$1,0),FALSE),"")</f>
        <v>88.389967637540451</v>
      </c>
      <c r="G45" s="11">
        <f>_xlfn.IFNA(VLOOKUP($A45,'B-EmEC'!$A:$DD,MATCH(G$1,'B-EmEC'!$A$1:$DD$1,0),FALSE),"")</f>
        <v>56.583526682134568</v>
      </c>
      <c r="H45" s="11">
        <f>_xlfn.IFNA(VLOOKUP($A45,'B-EmEC'!$A:$DD,MATCH(H$1,'B-EmEC'!$A$1:$DD$1,0),FALSE),"")</f>
        <v>87.608492455601549</v>
      </c>
      <c r="I45" s="11">
        <f>_xlfn.IFNA(VLOOKUP($A45,'B-EmEC'!$A:$DD,MATCH(I$1,'B-EmEC'!$A$1:$DD$1,0),FALSE),"")</f>
        <v>92.37108547209796</v>
      </c>
      <c r="J45" s="11">
        <f>_xlfn.IFNA(VLOOKUP($A45,'B-EmEC'!$A:$DD,MATCH(J$1,'B-EmEC'!$A$1:$DD$1,0),FALSE),"")</f>
        <v>50.059517368250191</v>
      </c>
      <c r="K45" s="11">
        <f>_xlfn.IFNA(VLOOKUP($A45,'B-EmEC'!$A:$DD,MATCH(K$1,'B-EmEC'!$A$1:$DD$1,0),FALSE),"")</f>
        <v>72.23055295220243</v>
      </c>
      <c r="L45" s="11" t="str">
        <f>_xlfn.IFNA(VLOOKUP($A45,'B-EmEC'!$A:$DD,MATCH(L$1,'B-EmEC'!$A$1:$DD$1,0),FALSE),"")</f>
        <v/>
      </c>
      <c r="M45" s="11" t="str">
        <f>_xlfn.IFNA(VLOOKUP($A45,'B-EmEC'!$A:$DD,MATCH(M$1,'B-EmEC'!$A$1:$DD$1,0),FALSE),"")</f>
        <v/>
      </c>
      <c r="N45" s="9" t="str">
        <f>_xlfn.IFNA(VLOOKUP($A45,'B-EmEC'!$A:$DD,MATCH(N$1,'B-EmEC'!$A$1:$DD$1,0),FALSE),"")</f>
        <v/>
      </c>
      <c r="O45" s="10">
        <f>_xlfn.IFNA(VLOOKUP($A45,'B-EmEC'!$A:$DD,MATCH(O$1,'B-EmEC'!$A$1:$DD$1,0),FALSE),"")</f>
        <v>8.1620000000000008</v>
      </c>
      <c r="P45" s="10">
        <f>_xlfn.IFNA(VLOOKUP($A45,'B-EmEC'!$A:$DD,MATCH(P$1,'B-EmEC'!$A$1:$DD$1,0),FALSE),"")</f>
        <v>8.5760000000000005</v>
      </c>
      <c r="Q45" s="10">
        <f>_xlfn.IFNA(VLOOKUP($A45,'B-EmEC'!$A:$DD,MATCH(Q$1,'B-EmEC'!$A$1:$DD$1,0),FALSE),"")</f>
        <v>8.1010000000000009</v>
      </c>
      <c r="R45" s="10">
        <f>_xlfn.IFNA(VLOOKUP($A45,'B-EmEC'!$A:$DD,MATCH(R$1,'B-EmEC'!$A$1:$DD$1,0),FALSE),"")</f>
        <v>8.4510000000000005</v>
      </c>
      <c r="S45" s="10">
        <f>_xlfn.IFNA(VLOOKUP($A45,'B-EmEC'!$A:$DD,MATCH(S$1,'B-EmEC'!$A$1:$DD$1,0),FALSE),"")</f>
        <v>8.9629999999999992</v>
      </c>
      <c r="T45" s="10">
        <f>_xlfn.IFNA(VLOOKUP($A45,'B-EmEC'!$A:$DD,MATCH(T$1,'B-EmEC'!$A$1:$DD$1,0),FALSE),"")</f>
        <v>7.2469999999999999</v>
      </c>
      <c r="U45" s="10">
        <f>_xlfn.IFNA(VLOOKUP($A45,'B-EmEC'!$A:$DD,MATCH(U$1,'B-EmEC'!$A$1:$DD$1,0),FALSE),"")</f>
        <v>7.0549999999999997</v>
      </c>
      <c r="V45" s="10">
        <f>_xlfn.IFNA(VLOOKUP($A45,'B-EmEC'!$A:$DD,MATCH(V$1,'B-EmEC'!$A$1:$DD$1,0),FALSE),"")</f>
        <v>7.01</v>
      </c>
      <c r="W45" s="10">
        <f>_xlfn.IFNA(VLOOKUP($A45,'B-EmEC'!$A:$DD,MATCH(W$1,'B-EmEC'!$A$1:$DD$1,0),FALSE),"")</f>
        <v>7.4829999999999997</v>
      </c>
      <c r="X45" s="10" t="str">
        <f>_xlfn.IFNA(VLOOKUP($A45,'B-EmEC'!$A:$DD,MATCH(X$1,'B-EmEC'!$A$1:$DD$1,0),FALSE),"")</f>
        <v/>
      </c>
      <c r="Y45" s="10" t="str">
        <f>_xlfn.IFNA(VLOOKUP($A45,'B-EmEC'!$A:$DD,MATCH(Y$1,'B-EmEC'!$A$1:$DD$1,0),FALSE),"")</f>
        <v/>
      </c>
      <c r="Z45" s="9" t="str">
        <f t="shared" si="41"/>
        <v/>
      </c>
      <c r="AA45" s="10">
        <f t="shared" si="42"/>
        <v>10.159167634644112</v>
      </c>
      <c r="AB45" s="10">
        <f t="shared" si="43"/>
        <v>10.250705804600717</v>
      </c>
      <c r="AC45" s="10">
        <f t="shared" si="44"/>
        <v>10.02918103086601</v>
      </c>
      <c r="AD45" s="10">
        <f t="shared" si="45"/>
        <v>10.397402974889664</v>
      </c>
      <c r="AE45" s="10">
        <f t="shared" si="46"/>
        <v>10.715690012241843</v>
      </c>
      <c r="AF45" s="10">
        <f t="shared" si="47"/>
        <v>9.1895462071707978</v>
      </c>
      <c r="AG45" s="10">
        <f t="shared" si="48"/>
        <v>9.0205360471388563</v>
      </c>
      <c r="AH45" s="10">
        <f t="shared" si="49"/>
        <v>8.7094866581903805</v>
      </c>
      <c r="AI45" s="10">
        <f t="shared" si="50"/>
        <v>9.3417209395615401</v>
      </c>
      <c r="AJ45" s="10" t="str">
        <f t="shared" si="51"/>
        <v/>
      </c>
      <c r="AK45" s="10" t="str">
        <f t="shared" si="52"/>
        <v/>
      </c>
      <c r="AL45" s="356" t="str">
        <f t="shared" si="53"/>
        <v/>
      </c>
      <c r="AM45" s="357">
        <f t="shared" si="54"/>
        <v>10.715690012241843</v>
      </c>
      <c r="AN45" s="357">
        <f t="shared" si="55"/>
        <v>9.3417209395615401</v>
      </c>
      <c r="AO45" s="357" t="str">
        <f t="shared" si="56"/>
        <v/>
      </c>
      <c r="AP45" s="12" t="str">
        <f t="shared" si="57"/>
        <v/>
      </c>
      <c r="AQ45" s="11">
        <f t="shared" si="58"/>
        <v>10.310429491448469</v>
      </c>
      <c r="AR45" s="11">
        <f t="shared" si="59"/>
        <v>9.0653224630153932</v>
      </c>
      <c r="AS45" s="11" t="str">
        <f t="shared" si="60"/>
        <v/>
      </c>
      <c r="AT45" s="27" t="str">
        <f t="shared" si="61"/>
        <v/>
      </c>
      <c r="AU45" s="10">
        <f t="shared" si="62"/>
        <v>0.72259921883100586</v>
      </c>
      <c r="AV45" s="10">
        <f t="shared" si="63"/>
        <v>0.76822678184536664</v>
      </c>
      <c r="AW45" s="10">
        <f t="shared" si="64"/>
        <v>0.65780688184502778</v>
      </c>
      <c r="AX45" s="10">
        <f t="shared" si="65"/>
        <v>0.84134856682927517</v>
      </c>
      <c r="AY45" s="10">
        <f t="shared" si="66"/>
        <v>1</v>
      </c>
      <c r="AZ45" s="10">
        <f t="shared" si="67"/>
        <v>0.23928758169552083</v>
      </c>
      <c r="BA45" s="10">
        <f t="shared" si="68"/>
        <v>0.15504379868587179</v>
      </c>
      <c r="BB45" s="10">
        <f t="shared" si="69"/>
        <v>0</v>
      </c>
      <c r="BC45" s="10">
        <f t="shared" si="70"/>
        <v>0.31513967918276226</v>
      </c>
      <c r="BD45" s="10" t="str">
        <f t="shared" si="71"/>
        <v/>
      </c>
      <c r="BE45" s="10" t="str">
        <f t="shared" si="72"/>
        <v/>
      </c>
      <c r="BF45" s="21" t="str">
        <f t="shared" si="73"/>
        <v/>
      </c>
      <c r="BG45" s="11">
        <f t="shared" si="74"/>
        <v>1</v>
      </c>
      <c r="BH45" s="11">
        <f t="shared" si="75"/>
        <v>0.31513967918276226</v>
      </c>
      <c r="BI45" s="11" t="str">
        <f t="shared" si="76"/>
        <v/>
      </c>
      <c r="BJ45" s="12" t="str">
        <f t="shared" si="77"/>
        <v/>
      </c>
      <c r="BK45" s="11">
        <f t="shared" si="78"/>
        <v>0.79799628987013504</v>
      </c>
      <c r="BL45" s="11">
        <f t="shared" si="79"/>
        <v>0.17736776489103873</v>
      </c>
      <c r="BM45" s="11" t="str">
        <f t="shared" si="80"/>
        <v/>
      </c>
      <c r="BN45" s="12">
        <f t="shared" si="81"/>
        <v>1.3739690726803033</v>
      </c>
      <c r="BO45" s="13" t="str" cm="1">
        <f t="array" ref="BO45">INDEX($AL$1:$AO$1,0,MATCH(MAX($AL45:$AO45),$AL45:$AO45,0))</f>
        <v>B-Gi/o-Log
EmEC-MAX</v>
      </c>
      <c r="BP45" s="367" t="s">
        <v>195</v>
      </c>
    </row>
    <row r="46" spans="1:68" s="13" customFormat="1" x14ac:dyDescent="0.2">
      <c r="A46" s="16" t="s">
        <v>45</v>
      </c>
      <c r="B46" s="12">
        <f>_xlfn.IFNA(VLOOKUP($A46,'B-EmEC'!$A:$DD,MATCH(B$1,'B-EmEC'!$A$1:$DD$1,0),FALSE),"")</f>
        <v>34.185548071034908</v>
      </c>
      <c r="C46" s="11">
        <f>_xlfn.IFNA(VLOOKUP($A46,'B-EmEC'!$A:$DD,MATCH(C$1,'B-EmEC'!$A$1:$DD$1,0),FALSE),"")</f>
        <v>72.24268689057422</v>
      </c>
      <c r="D46" s="11">
        <f>_xlfn.IFNA(VLOOKUP($A46,'B-EmEC'!$A:$DD,MATCH(D$1,'B-EmEC'!$A$1:$DD$1,0),FALSE),"")</f>
        <v>57.026000584282791</v>
      </c>
      <c r="E46" s="11">
        <f>_xlfn.IFNA(VLOOKUP($A46,'B-EmEC'!$A:$DD,MATCH(E$1,'B-EmEC'!$A$1:$DD$1,0),FALSE),"")</f>
        <v>65.591397849462368</v>
      </c>
      <c r="F46" s="11">
        <f>_xlfn.IFNA(VLOOKUP($A46,'B-EmEC'!$A:$DD,MATCH(F$1,'B-EmEC'!$A$1:$DD$1,0),FALSE),"")</f>
        <v>67.819579288025892</v>
      </c>
      <c r="G46" s="11">
        <f>_xlfn.IFNA(VLOOKUP($A46,'B-EmEC'!$A:$DD,MATCH(G$1,'B-EmEC'!$A$1:$DD$1,0),FALSE),"")</f>
        <v>75.638051044083525</v>
      </c>
      <c r="H46" s="11" t="str">
        <f>_xlfn.IFNA(VLOOKUP($A46,'B-EmEC'!$A:$DD,MATCH(H$1,'B-EmEC'!$A$1:$DD$1,0),FALSE),"")</f>
        <v/>
      </c>
      <c r="I46" s="11" t="str">
        <f>_xlfn.IFNA(VLOOKUP($A46,'B-EmEC'!$A:$DD,MATCH(I$1,'B-EmEC'!$A$1:$DD$1,0),FALSE),"")</f>
        <v/>
      </c>
      <c r="J46" s="11">
        <f>_xlfn.IFNA(VLOOKUP($A46,'B-EmEC'!$A:$DD,MATCH(J$1,'B-EmEC'!$A$1:$DD$1,0),FALSE),"")</f>
        <v>12.985607618223137</v>
      </c>
      <c r="K46" s="11">
        <f>_xlfn.IFNA(VLOOKUP($A46,'B-EmEC'!$A:$DD,MATCH(K$1,'B-EmEC'!$A$1:$DD$1,0),FALSE),"")</f>
        <v>89.718837863167764</v>
      </c>
      <c r="L46" s="11" t="str">
        <f>_xlfn.IFNA(VLOOKUP($A46,'B-EmEC'!$A:$DD,MATCH(L$1,'B-EmEC'!$A$1:$DD$1,0),FALSE),"")</f>
        <v/>
      </c>
      <c r="M46" s="11" t="str">
        <f>_xlfn.IFNA(VLOOKUP($A46,'B-EmEC'!$A:$DD,MATCH(M$1,'B-EmEC'!$A$1:$DD$1,0),FALSE),"")</f>
        <v/>
      </c>
      <c r="N46" s="9">
        <f>_xlfn.IFNA(VLOOKUP($A46,'B-EmEC'!$A:$DD,MATCH(N$1,'B-EmEC'!$A$1:$DD$1,0),FALSE),"")</f>
        <v>6.0730000000000004</v>
      </c>
      <c r="O46" s="10">
        <f>_xlfn.IFNA(VLOOKUP($A46,'B-EmEC'!$A:$DD,MATCH(O$1,'B-EmEC'!$A$1:$DD$1,0),FALSE),"")</f>
        <v>8.07</v>
      </c>
      <c r="P46" s="10">
        <f>_xlfn.IFNA(VLOOKUP($A46,'B-EmEC'!$A:$DD,MATCH(P$1,'B-EmEC'!$A$1:$DD$1,0),FALSE),"")</f>
        <v>7.9450000000000003</v>
      </c>
      <c r="Q46" s="10">
        <f>_xlfn.IFNA(VLOOKUP($A46,'B-EmEC'!$A:$DD,MATCH(Q$1,'B-EmEC'!$A$1:$DD$1,0),FALSE),"")</f>
        <v>8.6340000000000003</v>
      </c>
      <c r="R46" s="10">
        <f>_xlfn.IFNA(VLOOKUP($A46,'B-EmEC'!$A:$DD,MATCH(R$1,'B-EmEC'!$A$1:$DD$1,0),FALSE),"")</f>
        <v>9.0549999999999997</v>
      </c>
      <c r="S46" s="10">
        <f>_xlfn.IFNA(VLOOKUP($A46,'B-EmEC'!$A:$DD,MATCH(S$1,'B-EmEC'!$A$1:$DD$1,0),FALSE),"")</f>
        <v>8.5169999999999995</v>
      </c>
      <c r="T46" s="10" t="str">
        <f>_xlfn.IFNA(VLOOKUP($A46,'B-EmEC'!$A:$DD,MATCH(T$1,'B-EmEC'!$A$1:$DD$1,0),FALSE),"")</f>
        <v/>
      </c>
      <c r="U46" s="10" t="str">
        <f>_xlfn.IFNA(VLOOKUP($A46,'B-EmEC'!$A:$DD,MATCH(U$1,'B-EmEC'!$A$1:$DD$1,0),FALSE),"")</f>
        <v/>
      </c>
      <c r="V46" s="10">
        <f>_xlfn.IFNA(VLOOKUP($A46,'B-EmEC'!$A:$DD,MATCH(V$1,'B-EmEC'!$A$1:$DD$1,0),FALSE),"")</f>
        <v>5.4420000000000002</v>
      </c>
      <c r="W46" s="10">
        <f>_xlfn.IFNA(VLOOKUP($A46,'B-EmEC'!$A:$DD,MATCH(W$1,'B-EmEC'!$A$1:$DD$1,0),FALSE),"")</f>
        <v>7.484</v>
      </c>
      <c r="X46" s="10" t="str">
        <f>_xlfn.IFNA(VLOOKUP($A46,'B-EmEC'!$A:$DD,MATCH(X$1,'B-EmEC'!$A$1:$DD$1,0),FALSE),"")</f>
        <v/>
      </c>
      <c r="Y46" s="10" t="str">
        <f>_xlfn.IFNA(VLOOKUP($A46,'B-EmEC'!$A:$DD,MATCH(Y$1,'B-EmEC'!$A$1:$DD$1,0),FALSE),"")</f>
        <v/>
      </c>
      <c r="Z46" s="9">
        <f t="shared" si="41"/>
        <v>7.6068425470068091</v>
      </c>
      <c r="AA46" s="10">
        <f t="shared" si="42"/>
        <v>9.9287938901300556</v>
      </c>
      <c r="AB46" s="10">
        <f t="shared" si="43"/>
        <v>9.701072914192796</v>
      </c>
      <c r="AC46" s="10">
        <f t="shared" si="44"/>
        <v>10.450846886456834</v>
      </c>
      <c r="AD46" s="10">
        <f t="shared" si="45"/>
        <v>10.886355091348062</v>
      </c>
      <c r="AE46" s="10">
        <f t="shared" si="46"/>
        <v>10.395740329907207</v>
      </c>
      <c r="AF46" s="10" t="str">
        <f t="shared" si="47"/>
        <v/>
      </c>
      <c r="AG46" s="10" t="str">
        <f t="shared" si="48"/>
        <v/>
      </c>
      <c r="AH46" s="10">
        <f t="shared" si="49"/>
        <v>6.5554622758034045</v>
      </c>
      <c r="AI46" s="10">
        <f t="shared" si="50"/>
        <v>9.4368836394887037</v>
      </c>
      <c r="AJ46" s="10" t="str">
        <f t="shared" si="51"/>
        <v/>
      </c>
      <c r="AK46" s="10" t="str">
        <f t="shared" si="52"/>
        <v/>
      </c>
      <c r="AL46" s="356">
        <f t="shared" si="53"/>
        <v>7.6068425470068091</v>
      </c>
      <c r="AM46" s="357">
        <f t="shared" si="54"/>
        <v>10.886355091348062</v>
      </c>
      <c r="AN46" s="357">
        <f t="shared" si="55"/>
        <v>9.4368836394887037</v>
      </c>
      <c r="AO46" s="357" t="str">
        <f t="shared" si="56"/>
        <v/>
      </c>
      <c r="AP46" s="12">
        <f t="shared" si="57"/>
        <v>7.6068425470068091</v>
      </c>
      <c r="AQ46" s="11">
        <f t="shared" si="58"/>
        <v>10.27256182240699</v>
      </c>
      <c r="AR46" s="11">
        <f t="shared" si="59"/>
        <v>7.9961729576460545</v>
      </c>
      <c r="AS46" s="11" t="str">
        <f t="shared" si="60"/>
        <v/>
      </c>
      <c r="AT46" s="27">
        <f t="shared" si="61"/>
        <v>0.24276293964831869</v>
      </c>
      <c r="AU46" s="10">
        <f t="shared" si="62"/>
        <v>0.77889981534960195</v>
      </c>
      <c r="AV46" s="10">
        <f t="shared" si="63"/>
        <v>0.72631920769292846</v>
      </c>
      <c r="AW46" s="10">
        <f t="shared" si="64"/>
        <v>0.89944147236152316</v>
      </c>
      <c r="AX46" s="10">
        <f t="shared" si="65"/>
        <v>1</v>
      </c>
      <c r="AY46" s="10">
        <f t="shared" si="66"/>
        <v>0.88671740854912984</v>
      </c>
      <c r="AZ46" s="10" t="str">
        <f t="shared" si="67"/>
        <v/>
      </c>
      <c r="BA46" s="10" t="str">
        <f t="shared" si="68"/>
        <v/>
      </c>
      <c r="BB46" s="10">
        <f t="shared" si="69"/>
        <v>0</v>
      </c>
      <c r="BC46" s="10">
        <f t="shared" si="70"/>
        <v>0.66531809638492034</v>
      </c>
      <c r="BD46" s="10" t="str">
        <f t="shared" si="71"/>
        <v/>
      </c>
      <c r="BE46" s="10" t="str">
        <f t="shared" si="72"/>
        <v/>
      </c>
      <c r="BF46" s="21">
        <f t="shared" si="73"/>
        <v>0.24276293964831869</v>
      </c>
      <c r="BG46" s="11">
        <f t="shared" si="74"/>
        <v>1</v>
      </c>
      <c r="BH46" s="11">
        <f t="shared" si="75"/>
        <v>0.66531809638492034</v>
      </c>
      <c r="BI46" s="11" t="str">
        <f t="shared" si="76"/>
        <v/>
      </c>
      <c r="BJ46" s="12">
        <f t="shared" si="77"/>
        <v>0.24276293964831869</v>
      </c>
      <c r="BK46" s="11">
        <f t="shared" si="78"/>
        <v>0.85827558079063659</v>
      </c>
      <c r="BL46" s="11">
        <f t="shared" si="79"/>
        <v>0.33265904819246017</v>
      </c>
      <c r="BM46" s="11" t="str">
        <f t="shared" si="80"/>
        <v/>
      </c>
      <c r="BN46" s="12">
        <f t="shared" si="81"/>
        <v>1.4494714518593579</v>
      </c>
      <c r="BO46" s="13" t="str" cm="1">
        <f t="array" ref="BO46">INDEX($AL$1:$AO$1,0,MATCH(MAX($AL46:$AO46),$AL46:$AO46,0))</f>
        <v>B-Gi/o-Log
EmEC-MAX</v>
      </c>
      <c r="BP46" s="367" t="s">
        <v>195</v>
      </c>
    </row>
    <row r="47" spans="1:68" s="13" customFormat="1" x14ac:dyDescent="0.2">
      <c r="A47" s="16" t="s">
        <v>5</v>
      </c>
      <c r="B47" s="12" t="str">
        <f>_xlfn.IFNA(VLOOKUP($A47,'B-EmEC'!$A:$DD,MATCH(B$1,'B-EmEC'!$A$1:$DD$1,0),FALSE),"")</f>
        <v/>
      </c>
      <c r="C47" s="11">
        <f>_xlfn.IFNA(VLOOKUP($A47,'B-EmEC'!$A:$DD,MATCH(C$1,'B-EmEC'!$A$1:$DD$1,0),FALSE),"")</f>
        <v>49.425785482123509</v>
      </c>
      <c r="D47" s="11">
        <f>_xlfn.IFNA(VLOOKUP($A47,'B-EmEC'!$A:$DD,MATCH(D$1,'B-EmEC'!$A$1:$DD$1,0),FALSE),"")</f>
        <v>35.46596552731522</v>
      </c>
      <c r="E47" s="11">
        <f>_xlfn.IFNA(VLOOKUP($A47,'B-EmEC'!$A:$DD,MATCH(E$1,'B-EmEC'!$A$1:$DD$1,0),FALSE),"")</f>
        <v>49.274193548387096</v>
      </c>
      <c r="F47" s="11">
        <f>_xlfn.IFNA(VLOOKUP($A47,'B-EmEC'!$A:$DD,MATCH(F$1,'B-EmEC'!$A$1:$DD$1,0),FALSE),"")</f>
        <v>54.207119741100328</v>
      </c>
      <c r="G47" s="11">
        <f>_xlfn.IFNA(VLOOKUP($A47,'B-EmEC'!$A:$DD,MATCH(G$1,'B-EmEC'!$A$1:$DD$1,0),FALSE),"")</f>
        <v>49.593967517401389</v>
      </c>
      <c r="H47" s="11" t="str">
        <f>_xlfn.IFNA(VLOOKUP($A47,'B-EmEC'!$A:$DD,MATCH(H$1,'B-EmEC'!$A$1:$DD$1,0),FALSE),"")</f>
        <v/>
      </c>
      <c r="I47" s="11" t="str">
        <f>_xlfn.IFNA(VLOOKUP($A47,'B-EmEC'!$A:$DD,MATCH(I$1,'B-EmEC'!$A$1:$DD$1,0),FALSE),"")</f>
        <v/>
      </c>
      <c r="J47" s="11" t="str">
        <f>_xlfn.IFNA(VLOOKUP($A47,'B-EmEC'!$A:$DD,MATCH(J$1,'B-EmEC'!$A$1:$DD$1,0),FALSE),"")</f>
        <v/>
      </c>
      <c r="K47" s="11">
        <f>_xlfn.IFNA(VLOOKUP($A47,'B-EmEC'!$A:$DD,MATCH(K$1,'B-EmEC'!$A$1:$DD$1,0),FALSE),"")</f>
        <v>47.966260543580134</v>
      </c>
      <c r="L47" s="11" t="str">
        <f>_xlfn.IFNA(VLOOKUP($A47,'B-EmEC'!$A:$DD,MATCH(L$1,'B-EmEC'!$A$1:$DD$1,0),FALSE),"")</f>
        <v/>
      </c>
      <c r="M47" s="11" t="str">
        <f>_xlfn.IFNA(VLOOKUP($A47,'B-EmEC'!$A:$DD,MATCH(M$1,'B-EmEC'!$A$1:$DD$1,0),FALSE),"")</f>
        <v/>
      </c>
      <c r="N47" s="9" t="str">
        <f>_xlfn.IFNA(VLOOKUP($A47,'B-EmEC'!$A:$DD,MATCH(N$1,'B-EmEC'!$A$1:$DD$1,0),FALSE),"")</f>
        <v/>
      </c>
      <c r="O47" s="10">
        <f>_xlfn.IFNA(VLOOKUP($A47,'B-EmEC'!$A:$DD,MATCH(O$1,'B-EmEC'!$A$1:$DD$1,0),FALSE),"")</f>
        <v>9.6950000000000003</v>
      </c>
      <c r="P47" s="10">
        <f>_xlfn.IFNA(VLOOKUP($A47,'B-EmEC'!$A:$DD,MATCH(P$1,'B-EmEC'!$A$1:$DD$1,0),FALSE),"")</f>
        <v>9.9290000000000003</v>
      </c>
      <c r="Q47" s="10">
        <f>_xlfn.IFNA(VLOOKUP($A47,'B-EmEC'!$A:$DD,MATCH(Q$1,'B-EmEC'!$A$1:$DD$1,0),FALSE),"")</f>
        <v>9.8249999999999993</v>
      </c>
      <c r="R47" s="10">
        <f>_xlfn.IFNA(VLOOKUP($A47,'B-EmEC'!$A:$DD,MATCH(R$1,'B-EmEC'!$A$1:$DD$1,0),FALSE),"")</f>
        <v>9.9849999999999994</v>
      </c>
      <c r="S47" s="10">
        <f>_xlfn.IFNA(VLOOKUP($A47,'B-EmEC'!$A:$DD,MATCH(S$1,'B-EmEC'!$A$1:$DD$1,0),FALSE),"")</f>
        <v>9.3659999999999997</v>
      </c>
      <c r="T47" s="10" t="str">
        <f>_xlfn.IFNA(VLOOKUP($A47,'B-EmEC'!$A:$DD,MATCH(T$1,'B-EmEC'!$A$1:$DD$1,0),FALSE),"")</f>
        <v/>
      </c>
      <c r="U47" s="10" t="str">
        <f>_xlfn.IFNA(VLOOKUP($A47,'B-EmEC'!$A:$DD,MATCH(U$1,'B-EmEC'!$A$1:$DD$1,0),FALSE),"")</f>
        <v/>
      </c>
      <c r="V47" s="10" t="str">
        <f>_xlfn.IFNA(VLOOKUP($A47,'B-EmEC'!$A:$DD,MATCH(V$1,'B-EmEC'!$A$1:$DD$1,0),FALSE),"")</f>
        <v/>
      </c>
      <c r="W47" s="10">
        <f>_xlfn.IFNA(VLOOKUP($A47,'B-EmEC'!$A:$DD,MATCH(W$1,'B-EmEC'!$A$1:$DD$1,0),FALSE),"")</f>
        <v>8.5</v>
      </c>
      <c r="X47" s="10" t="str">
        <f>_xlfn.IFNA(VLOOKUP($A47,'B-EmEC'!$A:$DD,MATCH(X$1,'B-EmEC'!$A$1:$DD$1,0),FALSE),"")</f>
        <v/>
      </c>
      <c r="Y47" s="10" t="str">
        <f>_xlfn.IFNA(VLOOKUP($A47,'B-EmEC'!$A:$DD,MATCH(Y$1,'B-EmEC'!$A$1:$DD$1,0),FALSE),"")</f>
        <v/>
      </c>
      <c r="Z47" s="9" t="str">
        <f t="shared" si="41"/>
        <v/>
      </c>
      <c r="AA47" s="10">
        <f t="shared" si="42"/>
        <v>11.38895357991472</v>
      </c>
      <c r="AB47" s="10">
        <f t="shared" si="43"/>
        <v>11.478811787601364</v>
      </c>
      <c r="AC47" s="10">
        <f t="shared" si="44"/>
        <v>11.51761952508032</v>
      </c>
      <c r="AD47" s="10">
        <f t="shared" si="45"/>
        <v>11.71905633194803</v>
      </c>
      <c r="AE47" s="10">
        <f t="shared" si="46"/>
        <v>11.061428853239478</v>
      </c>
      <c r="AF47" s="10" t="str">
        <f t="shared" si="47"/>
        <v/>
      </c>
      <c r="AG47" s="10" t="str">
        <f t="shared" si="48"/>
        <v/>
      </c>
      <c r="AH47" s="10" t="str">
        <f t="shared" si="49"/>
        <v/>
      </c>
      <c r="AI47" s="10">
        <f t="shared" si="50"/>
        <v>10.180935862126697</v>
      </c>
      <c r="AJ47" s="10" t="str">
        <f t="shared" si="51"/>
        <v/>
      </c>
      <c r="AK47" s="10" t="str">
        <f t="shared" si="52"/>
        <v/>
      </c>
      <c r="AL47" s="356" t="str">
        <f t="shared" si="53"/>
        <v/>
      </c>
      <c r="AM47" s="357">
        <f t="shared" si="54"/>
        <v>11.71905633194803</v>
      </c>
      <c r="AN47" s="357">
        <f t="shared" si="55"/>
        <v>10.180935862126697</v>
      </c>
      <c r="AO47" s="357" t="str">
        <f t="shared" si="56"/>
        <v/>
      </c>
      <c r="AP47" s="12" t="str">
        <f t="shared" si="57"/>
        <v/>
      </c>
      <c r="AQ47" s="11">
        <f t="shared" si="58"/>
        <v>11.433174015556784</v>
      </c>
      <c r="AR47" s="11">
        <f t="shared" si="59"/>
        <v>10.180935862126697</v>
      </c>
      <c r="AS47" s="11" t="str">
        <f t="shared" si="60"/>
        <v/>
      </c>
      <c r="AT47" s="27" t="str">
        <f t="shared" si="61"/>
        <v/>
      </c>
      <c r="AU47" s="10">
        <f t="shared" si="62"/>
        <v>0.78538563232849057</v>
      </c>
      <c r="AV47" s="10">
        <f t="shared" si="63"/>
        <v>0.84380641889866226</v>
      </c>
      <c r="AW47" s="10">
        <f t="shared" si="64"/>
        <v>0.86903704175323249</v>
      </c>
      <c r="AX47" s="10">
        <f t="shared" si="65"/>
        <v>1</v>
      </c>
      <c r="AY47" s="10">
        <f t="shared" si="66"/>
        <v>0.57244735271942571</v>
      </c>
      <c r="AZ47" s="10" t="str">
        <f t="shared" si="67"/>
        <v/>
      </c>
      <c r="BA47" s="10" t="str">
        <f t="shared" si="68"/>
        <v/>
      </c>
      <c r="BB47" s="10" t="str">
        <f t="shared" si="69"/>
        <v/>
      </c>
      <c r="BC47" s="10">
        <f t="shared" si="70"/>
        <v>0</v>
      </c>
      <c r="BD47" s="10" t="str">
        <f t="shared" si="71"/>
        <v/>
      </c>
      <c r="BE47" s="10" t="str">
        <f t="shared" si="72"/>
        <v/>
      </c>
      <c r="BF47" s="21" t="str">
        <f t="shared" si="73"/>
        <v/>
      </c>
      <c r="BG47" s="11">
        <f t="shared" si="74"/>
        <v>1</v>
      </c>
      <c r="BH47" s="11">
        <f t="shared" si="75"/>
        <v>0</v>
      </c>
      <c r="BI47" s="11" t="str">
        <f t="shared" si="76"/>
        <v/>
      </c>
      <c r="BJ47" s="12" t="str">
        <f t="shared" si="77"/>
        <v/>
      </c>
      <c r="BK47" s="11">
        <f t="shared" si="78"/>
        <v>0.81413528913996225</v>
      </c>
      <c r="BL47" s="11">
        <f t="shared" si="79"/>
        <v>0</v>
      </c>
      <c r="BM47" s="11" t="str">
        <f t="shared" si="80"/>
        <v/>
      </c>
      <c r="BN47" s="12">
        <f t="shared" si="81"/>
        <v>1.5381204698213331</v>
      </c>
      <c r="BO47" s="13" t="str" cm="1">
        <f t="array" ref="BO47">INDEX($AL$1:$AO$1,0,MATCH(MAX($AL47:$AO47),$AL47:$AO47,0))</f>
        <v>B-Gi/o-Log
EmEC-MAX</v>
      </c>
      <c r="BP47" s="367" t="s">
        <v>195</v>
      </c>
    </row>
    <row r="48" spans="1:68" s="13" customFormat="1" x14ac:dyDescent="0.2">
      <c r="A48" s="16" t="s">
        <v>1</v>
      </c>
      <c r="B48" s="12" t="str">
        <f>_xlfn.IFNA(VLOOKUP($A48,'B-EmEC'!$A:$DD,MATCH(B$1,'B-EmEC'!$A$1:$DD$1,0),FALSE),"")</f>
        <v/>
      </c>
      <c r="C48" s="11">
        <f>_xlfn.IFNA(VLOOKUP($A48,'B-EmEC'!$A:$DD,MATCH(C$1,'B-EmEC'!$A$1:$DD$1,0),FALSE),"")</f>
        <v>58.353196099674975</v>
      </c>
      <c r="D48" s="11">
        <f>_xlfn.IFNA(VLOOKUP($A48,'B-EmEC'!$A:$DD,MATCH(D$1,'B-EmEC'!$A$1:$DD$1,0),FALSE),"")</f>
        <v>47.692082968156583</v>
      </c>
      <c r="E48" s="11">
        <f>_xlfn.IFNA(VLOOKUP($A48,'B-EmEC'!$A:$DD,MATCH(E$1,'B-EmEC'!$A$1:$DD$1,0),FALSE),"")</f>
        <v>42.473118279569896</v>
      </c>
      <c r="F48" s="11">
        <f>_xlfn.IFNA(VLOOKUP($A48,'B-EmEC'!$A:$DD,MATCH(F$1,'B-EmEC'!$A$1:$DD$1,0),FALSE),"")</f>
        <v>55.805016181229767</v>
      </c>
      <c r="G48" s="11">
        <f>_xlfn.IFNA(VLOOKUP($A48,'B-EmEC'!$A:$DD,MATCH(G$1,'B-EmEC'!$A$1:$DD$1,0),FALSE),"")</f>
        <v>36.832946635730856</v>
      </c>
      <c r="H48" s="11" t="str">
        <f>_xlfn.IFNA(VLOOKUP($A48,'B-EmEC'!$A:$DD,MATCH(H$1,'B-EmEC'!$A$1:$DD$1,0),FALSE),"")</f>
        <v/>
      </c>
      <c r="I48" s="11" t="str">
        <f>_xlfn.IFNA(VLOOKUP($A48,'B-EmEC'!$A:$DD,MATCH(I$1,'B-EmEC'!$A$1:$DD$1,0),FALSE),"")</f>
        <v/>
      </c>
      <c r="J48" s="11" t="str">
        <f>_xlfn.IFNA(VLOOKUP($A48,'B-EmEC'!$A:$DD,MATCH(J$1,'B-EmEC'!$A$1:$DD$1,0),FALSE),"")</f>
        <v/>
      </c>
      <c r="K48" s="11">
        <f>_xlfn.IFNA(VLOOKUP($A48,'B-EmEC'!$A:$DD,MATCH(K$1,'B-EmEC'!$A$1:$DD$1,0),FALSE),"")</f>
        <v>3.6879100281162138</v>
      </c>
      <c r="L48" s="11">
        <f>_xlfn.IFNA(VLOOKUP($A48,'B-EmEC'!$A:$DD,MATCH(L$1,'B-EmEC'!$A$1:$DD$1,0),FALSE),"")</f>
        <v>17.516393442622952</v>
      </c>
      <c r="M48" s="11">
        <f>_xlfn.IFNA(VLOOKUP($A48,'B-EmEC'!$A:$DD,MATCH(M$1,'B-EmEC'!$A$1:$DD$1,0),FALSE),"")</f>
        <v>4.5525346927216086</v>
      </c>
      <c r="N48" s="9" t="str">
        <f>_xlfn.IFNA(VLOOKUP($A48,'B-EmEC'!$A:$DD,MATCH(N$1,'B-EmEC'!$A$1:$DD$1,0),FALSE),"")</f>
        <v/>
      </c>
      <c r="O48" s="10">
        <f>_xlfn.IFNA(VLOOKUP($A48,'B-EmEC'!$A:$DD,MATCH(O$1,'B-EmEC'!$A$1:$DD$1,0),FALSE),"")</f>
        <v>9.5139999999999993</v>
      </c>
      <c r="P48" s="10">
        <f>_xlfn.IFNA(VLOOKUP($A48,'B-EmEC'!$A:$DD,MATCH(P$1,'B-EmEC'!$A$1:$DD$1,0),FALSE),"")</f>
        <v>9.6129999999999995</v>
      </c>
      <c r="Q48" s="10">
        <f>_xlfn.IFNA(VLOOKUP($A48,'B-EmEC'!$A:$DD,MATCH(Q$1,'B-EmEC'!$A$1:$DD$1,0),FALSE),"")</f>
        <v>9.4469999999999992</v>
      </c>
      <c r="R48" s="10">
        <f>_xlfn.IFNA(VLOOKUP($A48,'B-EmEC'!$A:$DD,MATCH(R$1,'B-EmEC'!$A$1:$DD$1,0),FALSE),"")</f>
        <v>9.4380000000000006</v>
      </c>
      <c r="S48" s="10">
        <f>_xlfn.IFNA(VLOOKUP($A48,'B-EmEC'!$A:$DD,MATCH(S$1,'B-EmEC'!$A$1:$DD$1,0),FALSE),"")</f>
        <v>8.7929999999999993</v>
      </c>
      <c r="T48" s="10" t="str">
        <f>_xlfn.IFNA(VLOOKUP($A48,'B-EmEC'!$A:$DD,MATCH(T$1,'B-EmEC'!$A$1:$DD$1,0),FALSE),"")</f>
        <v/>
      </c>
      <c r="U48" s="10" t="str">
        <f>_xlfn.IFNA(VLOOKUP($A48,'B-EmEC'!$A:$DD,MATCH(U$1,'B-EmEC'!$A$1:$DD$1,0),FALSE),"")</f>
        <v/>
      </c>
      <c r="V48" s="10" t="str">
        <f>_xlfn.IFNA(VLOOKUP($A48,'B-EmEC'!$A:$DD,MATCH(V$1,'B-EmEC'!$A$1:$DD$1,0),FALSE),"")</f>
        <v/>
      </c>
      <c r="W48" s="10">
        <f>_xlfn.IFNA(VLOOKUP($A48,'B-EmEC'!$A:$DD,MATCH(W$1,'B-EmEC'!$A$1:$DD$1,0),FALSE),"")</f>
        <v>7.2830000000000004</v>
      </c>
      <c r="X48" s="10">
        <f>_xlfn.IFNA(VLOOKUP($A48,'B-EmEC'!$A:$DD,MATCH(X$1,'B-EmEC'!$A$1:$DD$1,0),FALSE),"")</f>
        <v>8.2349999999999994</v>
      </c>
      <c r="Y48" s="10">
        <f>_xlfn.IFNA(VLOOKUP($A48,'B-EmEC'!$A:$DD,MATCH(Y$1,'B-EmEC'!$A$1:$DD$1,0),FALSE),"")</f>
        <v>7.25</v>
      </c>
      <c r="Z48" s="9" t="str">
        <f t="shared" si="41"/>
        <v/>
      </c>
      <c r="AA48" s="10">
        <f t="shared" si="42"/>
        <v>11.28006464804958</v>
      </c>
      <c r="AB48" s="10">
        <f t="shared" si="43"/>
        <v>11.291446290809235</v>
      </c>
      <c r="AC48" s="10">
        <f t="shared" si="44"/>
        <v>11.075114147072526</v>
      </c>
      <c r="AD48" s="10">
        <f t="shared" si="45"/>
        <v>11.184673238398428</v>
      </c>
      <c r="AE48" s="10">
        <f t="shared" si="46"/>
        <v>10.359236463803281</v>
      </c>
      <c r="AF48" s="10" t="str">
        <f t="shared" si="47"/>
        <v/>
      </c>
      <c r="AG48" s="10" t="str">
        <f t="shared" si="48"/>
        <v/>
      </c>
      <c r="AH48" s="10" t="str">
        <f t="shared" si="49"/>
        <v/>
      </c>
      <c r="AI48" s="10">
        <f t="shared" si="50"/>
        <v>7.8497803172706151</v>
      </c>
      <c r="AJ48" s="10">
        <f t="shared" si="51"/>
        <v>9.4784446914893206</v>
      </c>
      <c r="AK48" s="10">
        <f t="shared" si="52"/>
        <v>7.9082532640331635</v>
      </c>
      <c r="AL48" s="356" t="str">
        <f t="shared" si="53"/>
        <v/>
      </c>
      <c r="AM48" s="357">
        <f t="shared" si="54"/>
        <v>11.291446290809235</v>
      </c>
      <c r="AN48" s="357">
        <f t="shared" si="55"/>
        <v>7.8497803172706151</v>
      </c>
      <c r="AO48" s="357">
        <f t="shared" si="56"/>
        <v>9.4784446914893206</v>
      </c>
      <c r="AP48" s="12" t="str">
        <f t="shared" si="57"/>
        <v/>
      </c>
      <c r="AQ48" s="11">
        <f t="shared" si="58"/>
        <v>11.03810695762661</v>
      </c>
      <c r="AR48" s="11">
        <f t="shared" si="59"/>
        <v>7.8497803172706151</v>
      </c>
      <c r="AS48" s="11">
        <f t="shared" si="60"/>
        <v>8.6933489777612429</v>
      </c>
      <c r="AT48" s="27" t="str">
        <f t="shared" si="61"/>
        <v/>
      </c>
      <c r="AU48" s="10">
        <f t="shared" si="62"/>
        <v>0.99669298448856936</v>
      </c>
      <c r="AV48" s="10">
        <f t="shared" si="63"/>
        <v>1</v>
      </c>
      <c r="AW48" s="10">
        <f t="shared" si="64"/>
        <v>0.93714319012943526</v>
      </c>
      <c r="AX48" s="10">
        <f t="shared" si="65"/>
        <v>0.96897634656246845</v>
      </c>
      <c r="AY48" s="10">
        <f t="shared" si="66"/>
        <v>0.72913994728910803</v>
      </c>
      <c r="AZ48" s="10" t="str">
        <f t="shared" si="67"/>
        <v/>
      </c>
      <c r="BA48" s="10" t="str">
        <f t="shared" si="68"/>
        <v/>
      </c>
      <c r="BB48" s="10" t="str">
        <f t="shared" si="69"/>
        <v/>
      </c>
      <c r="BC48" s="10">
        <f t="shared" si="70"/>
        <v>0</v>
      </c>
      <c r="BD48" s="10">
        <f t="shared" si="71"/>
        <v>0.47321976819968981</v>
      </c>
      <c r="BE48" s="10">
        <f t="shared" si="72"/>
        <v>1.6989721609278738E-2</v>
      </c>
      <c r="BF48" s="21" t="str">
        <f t="shared" si="73"/>
        <v/>
      </c>
      <c r="BG48" s="11">
        <f t="shared" si="74"/>
        <v>1</v>
      </c>
      <c r="BH48" s="11">
        <f t="shared" si="75"/>
        <v>0</v>
      </c>
      <c r="BI48" s="11">
        <f t="shared" si="76"/>
        <v>0.47321976819968981</v>
      </c>
      <c r="BJ48" s="12" t="str">
        <f t="shared" si="77"/>
        <v/>
      </c>
      <c r="BK48" s="11">
        <f t="shared" si="78"/>
        <v>0.92639049369391624</v>
      </c>
      <c r="BL48" s="11">
        <f t="shared" si="79"/>
        <v>0</v>
      </c>
      <c r="BM48" s="11">
        <f t="shared" si="80"/>
        <v>0.24510474490448428</v>
      </c>
      <c r="BN48" s="12">
        <f t="shared" si="81"/>
        <v>1.8130015993199144</v>
      </c>
      <c r="BO48" s="13" t="str" cm="1">
        <f t="array" ref="BO48">INDEX($AL$1:$AO$1,0,MATCH(MAX($AL48:$AO48),$AL48:$AO48,0))</f>
        <v>B-Gi/o-Log
EmEC-MAX</v>
      </c>
      <c r="BP48" s="367" t="s">
        <v>195</v>
      </c>
    </row>
    <row r="49" spans="1:68" s="13" customFormat="1" x14ac:dyDescent="0.2">
      <c r="A49" s="16" t="s">
        <v>33</v>
      </c>
      <c r="B49" s="12" t="str">
        <f>_xlfn.IFNA(VLOOKUP($A49,'B-EmEC'!$A:$DD,MATCH(B$1,'B-EmEC'!$A$1:$DD$1,0),FALSE),"")</f>
        <v/>
      </c>
      <c r="C49" s="11">
        <f>_xlfn.IFNA(VLOOKUP($A49,'B-EmEC'!$A:$DD,MATCH(C$1,'B-EmEC'!$A$1:$DD$1,0),FALSE),"")</f>
        <v>68.320693391115924</v>
      </c>
      <c r="D49" s="11">
        <f>_xlfn.IFNA(VLOOKUP($A49,'B-EmEC'!$A:$DD,MATCH(D$1,'B-EmEC'!$A$1:$DD$1,0),FALSE),"")</f>
        <v>55.404615834063684</v>
      </c>
      <c r="E49" s="11">
        <f>_xlfn.IFNA(VLOOKUP($A49,'B-EmEC'!$A:$DD,MATCH(E$1,'B-EmEC'!$A$1:$DD$1,0),FALSE),"")</f>
        <v>58.87096774193548</v>
      </c>
      <c r="F49" s="11">
        <f>_xlfn.IFNA(VLOOKUP($A49,'B-EmEC'!$A:$DD,MATCH(F$1,'B-EmEC'!$A$1:$DD$1,0),FALSE),"")</f>
        <v>67.495954692556637</v>
      </c>
      <c r="G49" s="11">
        <f>_xlfn.IFNA(VLOOKUP($A49,'B-EmEC'!$A:$DD,MATCH(G$1,'B-EmEC'!$A$1:$DD$1,0),FALSE),"")</f>
        <v>55.800464037122971</v>
      </c>
      <c r="H49" s="11" t="str">
        <f>_xlfn.IFNA(VLOOKUP($A49,'B-EmEC'!$A:$DD,MATCH(H$1,'B-EmEC'!$A$1:$DD$1,0),FALSE),"")</f>
        <v/>
      </c>
      <c r="I49" s="11" t="str">
        <f>_xlfn.IFNA(VLOOKUP($A49,'B-EmEC'!$A:$DD,MATCH(I$1,'B-EmEC'!$A$1:$DD$1,0),FALSE),"")</f>
        <v/>
      </c>
      <c r="J49" s="11">
        <f>_xlfn.IFNA(VLOOKUP($A49,'B-EmEC'!$A:$DD,MATCH(J$1,'B-EmEC'!$A$1:$DD$1,0),FALSE),"")</f>
        <v>16.026404068823719</v>
      </c>
      <c r="K49" s="11">
        <f>_xlfn.IFNA(VLOOKUP($A49,'B-EmEC'!$A:$DD,MATCH(K$1,'B-EmEC'!$A$1:$DD$1,0),FALSE),"")</f>
        <v>75.688847235238981</v>
      </c>
      <c r="L49" s="11" t="str">
        <f>_xlfn.IFNA(VLOOKUP($A49,'B-EmEC'!$A:$DD,MATCH(L$1,'B-EmEC'!$A$1:$DD$1,0),FALSE),"")</f>
        <v/>
      </c>
      <c r="M49" s="11" t="str">
        <f>_xlfn.IFNA(VLOOKUP($A49,'B-EmEC'!$A:$DD,MATCH(M$1,'B-EmEC'!$A$1:$DD$1,0),FALSE),"")</f>
        <v/>
      </c>
      <c r="N49" s="9" t="str">
        <f>_xlfn.IFNA(VLOOKUP($A49,'B-EmEC'!$A:$DD,MATCH(N$1,'B-EmEC'!$A$1:$DD$1,0),FALSE),"")</f>
        <v/>
      </c>
      <c r="O49" s="10">
        <f>_xlfn.IFNA(VLOOKUP($A49,'B-EmEC'!$A:$DD,MATCH(O$1,'B-EmEC'!$A$1:$DD$1,0),FALSE),"")</f>
        <v>7.7850000000000001</v>
      </c>
      <c r="P49" s="10">
        <f>_xlfn.IFNA(VLOOKUP($A49,'B-EmEC'!$A:$DD,MATCH(P$1,'B-EmEC'!$A$1:$DD$1,0),FALSE),"")</f>
        <v>7.4219999999999997</v>
      </c>
      <c r="Q49" s="10">
        <f>_xlfn.IFNA(VLOOKUP($A49,'B-EmEC'!$A:$DD,MATCH(Q$1,'B-EmEC'!$A$1:$DD$1,0),FALSE),"")</f>
        <v>8.6129999999999995</v>
      </c>
      <c r="R49" s="10">
        <f>_xlfn.IFNA(VLOOKUP($A49,'B-EmEC'!$A:$DD,MATCH(R$1,'B-EmEC'!$A$1:$DD$1,0),FALSE),"")</f>
        <v>8.7110000000000003</v>
      </c>
      <c r="S49" s="10">
        <f>_xlfn.IFNA(VLOOKUP($A49,'B-EmEC'!$A:$DD,MATCH(S$1,'B-EmEC'!$A$1:$DD$1,0),FALSE),"")</f>
        <v>8.5920000000000005</v>
      </c>
      <c r="T49" s="10" t="str">
        <f>_xlfn.IFNA(VLOOKUP($A49,'B-EmEC'!$A:$DD,MATCH(T$1,'B-EmEC'!$A$1:$DD$1,0),FALSE),"")</f>
        <v/>
      </c>
      <c r="U49" s="10" t="str">
        <f>_xlfn.IFNA(VLOOKUP($A49,'B-EmEC'!$A:$DD,MATCH(U$1,'B-EmEC'!$A$1:$DD$1,0),FALSE),"")</f>
        <v/>
      </c>
      <c r="V49" s="10">
        <f>_xlfn.IFNA(VLOOKUP($A49,'B-EmEC'!$A:$DD,MATCH(V$1,'B-EmEC'!$A$1:$DD$1,0),FALSE),"")</f>
        <v>6.2149999999999999</v>
      </c>
      <c r="W49" s="10">
        <f>_xlfn.IFNA(VLOOKUP($A49,'B-EmEC'!$A:$DD,MATCH(W$1,'B-EmEC'!$A$1:$DD$1,0),FALSE),"")</f>
        <v>6.835</v>
      </c>
      <c r="X49" s="10" t="str">
        <f>_xlfn.IFNA(VLOOKUP($A49,'B-EmEC'!$A:$DD,MATCH(X$1,'B-EmEC'!$A$1:$DD$1,0),FALSE),"")</f>
        <v/>
      </c>
      <c r="Y49" s="10" t="str">
        <f>_xlfn.IFNA(VLOOKUP($A49,'B-EmEC'!$A:$DD,MATCH(Y$1,'B-EmEC'!$A$1:$DD$1,0),FALSE),"")</f>
        <v/>
      </c>
      <c r="Z49" s="9" t="str">
        <f t="shared" si="41"/>
        <v/>
      </c>
      <c r="AA49" s="10">
        <f t="shared" si="42"/>
        <v>9.6195522653859751</v>
      </c>
      <c r="AB49" s="10">
        <f t="shared" si="43"/>
        <v>9.1655459479009327</v>
      </c>
      <c r="AC49" s="10">
        <f t="shared" si="44"/>
        <v>10.382901174958221</v>
      </c>
      <c r="AD49" s="10">
        <f t="shared" si="45"/>
        <v>10.540277744574034</v>
      </c>
      <c r="AE49" s="10">
        <f t="shared" si="46"/>
        <v>10.338637810549121</v>
      </c>
      <c r="AF49" s="10" t="str">
        <f t="shared" si="47"/>
        <v/>
      </c>
      <c r="AG49" s="10" t="str">
        <f t="shared" si="48"/>
        <v/>
      </c>
      <c r="AH49" s="10">
        <f t="shared" si="49"/>
        <v>7.4198360882769876</v>
      </c>
      <c r="AI49" s="10">
        <f t="shared" si="50"/>
        <v>8.7140318908471333</v>
      </c>
      <c r="AJ49" s="10" t="str">
        <f t="shared" si="51"/>
        <v/>
      </c>
      <c r="AK49" s="10" t="str">
        <f t="shared" si="52"/>
        <v/>
      </c>
      <c r="AL49" s="356" t="str">
        <f t="shared" si="53"/>
        <v/>
      </c>
      <c r="AM49" s="357">
        <f t="shared" si="54"/>
        <v>10.540277744574034</v>
      </c>
      <c r="AN49" s="357">
        <f t="shared" si="55"/>
        <v>8.7140318908471333</v>
      </c>
      <c r="AO49" s="357" t="str">
        <f t="shared" si="56"/>
        <v/>
      </c>
      <c r="AP49" s="12" t="str">
        <f t="shared" si="57"/>
        <v/>
      </c>
      <c r="AQ49" s="11">
        <f t="shared" si="58"/>
        <v>10.009382988673657</v>
      </c>
      <c r="AR49" s="11">
        <f t="shared" si="59"/>
        <v>8.0669339895620595</v>
      </c>
      <c r="AS49" s="11" t="str">
        <f t="shared" si="60"/>
        <v/>
      </c>
      <c r="AT49" s="27" t="str">
        <f t="shared" si="61"/>
        <v/>
      </c>
      <c r="AU49" s="10">
        <f t="shared" si="62"/>
        <v>0.70493744777120371</v>
      </c>
      <c r="AV49" s="10">
        <f t="shared" si="63"/>
        <v>0.55944319808098486</v>
      </c>
      <c r="AW49" s="10">
        <f t="shared" si="64"/>
        <v>0.9495659310603588</v>
      </c>
      <c r="AX49" s="10">
        <f t="shared" si="65"/>
        <v>1</v>
      </c>
      <c r="AY49" s="10">
        <f t="shared" si="66"/>
        <v>0.93538096326268316</v>
      </c>
      <c r="AZ49" s="10" t="str">
        <f t="shared" si="67"/>
        <v/>
      </c>
      <c r="BA49" s="10" t="str">
        <f t="shared" si="68"/>
        <v/>
      </c>
      <c r="BB49" s="10">
        <f t="shared" si="69"/>
        <v>0</v>
      </c>
      <c r="BC49" s="10">
        <f t="shared" si="70"/>
        <v>0.41474763675150295</v>
      </c>
      <c r="BD49" s="10" t="str">
        <f t="shared" si="71"/>
        <v/>
      </c>
      <c r="BE49" s="10" t="str">
        <f t="shared" si="72"/>
        <v/>
      </c>
      <c r="BF49" s="21" t="str">
        <f t="shared" si="73"/>
        <v/>
      </c>
      <c r="BG49" s="11">
        <f t="shared" si="74"/>
        <v>1</v>
      </c>
      <c r="BH49" s="11">
        <f t="shared" si="75"/>
        <v>0.41474763675150295</v>
      </c>
      <c r="BI49" s="11" t="str">
        <f t="shared" si="76"/>
        <v/>
      </c>
      <c r="BJ49" s="12" t="str">
        <f t="shared" si="77"/>
        <v/>
      </c>
      <c r="BK49" s="11">
        <f t="shared" si="78"/>
        <v>0.82986550803504611</v>
      </c>
      <c r="BL49" s="11">
        <f t="shared" si="79"/>
        <v>0.20737381837575147</v>
      </c>
      <c r="BM49" s="11" t="str">
        <f t="shared" si="80"/>
        <v/>
      </c>
      <c r="BN49" s="12">
        <f t="shared" si="81"/>
        <v>1.8262458537269008</v>
      </c>
      <c r="BO49" s="13" t="str" cm="1">
        <f t="array" ref="BO49">INDEX($AL$1:$AO$1,0,MATCH(MAX($AL49:$AO49),$AL49:$AO49,0))</f>
        <v>B-Gi/o-Log
EmEC-MAX</v>
      </c>
      <c r="BP49" s="367" t="s">
        <v>195</v>
      </c>
    </row>
    <row r="50" spans="1:68" s="13" customFormat="1" x14ac:dyDescent="0.2">
      <c r="A50" s="8" t="s">
        <v>172</v>
      </c>
      <c r="B50" s="12" t="str">
        <f>_xlfn.IFNA(VLOOKUP($A50,'B-EmEC'!$A:$DD,MATCH(B$1,'B-EmEC'!$A$1:$DD$1,0),FALSE),"")</f>
        <v/>
      </c>
      <c r="C50" s="11">
        <f>_xlfn.IFNA(VLOOKUP($A50,'B-EmEC'!$A:$DD,MATCH(C$1,'B-EmEC'!$A$1:$DD$1,0),FALSE),"")</f>
        <v>53.499458288190681</v>
      </c>
      <c r="D50" s="11">
        <f>_xlfn.IFNA(VLOOKUP($A50,'B-EmEC'!$A:$DD,MATCH(D$1,'B-EmEC'!$A$1:$DD$1,0),FALSE),"")</f>
        <v>40.286298568507156</v>
      </c>
      <c r="E50" s="11">
        <f>_xlfn.IFNA(VLOOKUP($A50,'B-EmEC'!$A:$DD,MATCH(E$1,'B-EmEC'!$A$1:$DD$1,0),FALSE),"")</f>
        <v>63.494623655913976</v>
      </c>
      <c r="F50" s="11">
        <f>_xlfn.IFNA(VLOOKUP($A50,'B-EmEC'!$A:$DD,MATCH(F$1,'B-EmEC'!$A$1:$DD$1,0),FALSE),"")</f>
        <v>61.872977346278311</v>
      </c>
      <c r="G50" s="11">
        <f>_xlfn.IFNA(VLOOKUP($A50,'B-EmEC'!$A:$DD,MATCH(G$1,'B-EmEC'!$A$1:$DD$1,0),FALSE),"")</f>
        <v>27.601508120649651</v>
      </c>
      <c r="H50" s="11" t="str">
        <f>_xlfn.IFNA(VLOOKUP($A50,'B-EmEC'!$A:$DD,MATCH(H$1,'B-EmEC'!$A$1:$DD$1,0),FALSE),"")</f>
        <v/>
      </c>
      <c r="I50" s="11" t="str">
        <f>_xlfn.IFNA(VLOOKUP($A50,'B-EmEC'!$A:$DD,MATCH(I$1,'B-EmEC'!$A$1:$DD$1,0),FALSE),"")</f>
        <v/>
      </c>
      <c r="J50" s="11">
        <f>_xlfn.IFNA(VLOOKUP($A50,'B-EmEC'!$A:$DD,MATCH(J$1,'B-EmEC'!$A$1:$DD$1,0),FALSE),"")</f>
        <v>2.335245103343794</v>
      </c>
      <c r="K50" s="11">
        <f>_xlfn.IFNA(VLOOKUP($A50,'B-EmEC'!$A:$DD,MATCH(K$1,'B-EmEC'!$A$1:$DD$1,0),FALSE),"")</f>
        <v>54.714151827553884</v>
      </c>
      <c r="L50" s="11" t="str">
        <f>_xlfn.IFNA(VLOOKUP($A50,'B-EmEC'!$A:$DD,MATCH(L$1,'B-EmEC'!$A$1:$DD$1,0),FALSE),"")</f>
        <v/>
      </c>
      <c r="M50" s="11">
        <f>_xlfn.IFNA(VLOOKUP($A50,'B-EmEC'!$A:$DD,MATCH(M$1,'B-EmEC'!$A$1:$DD$1,0),FALSE),"")</f>
        <v>53.79495893514585</v>
      </c>
      <c r="N50" s="9" t="str">
        <f>_xlfn.IFNA(VLOOKUP($A50,'B-EmEC'!$A:$DD,MATCH(N$1,'B-EmEC'!$A$1:$DD$1,0),FALSE),"")</f>
        <v/>
      </c>
      <c r="O50" s="10">
        <f>_xlfn.IFNA(VLOOKUP($A50,'B-EmEC'!$A:$DD,MATCH(O$1,'B-EmEC'!$A$1:$DD$1,0),FALSE),"")</f>
        <v>9.7080000000000002</v>
      </c>
      <c r="P50" s="10">
        <f>_xlfn.IFNA(VLOOKUP($A50,'B-EmEC'!$A:$DD,MATCH(P$1,'B-EmEC'!$A$1:$DD$1,0),FALSE),"")</f>
        <v>9.6460000000000008</v>
      </c>
      <c r="Q50" s="10">
        <f>_xlfn.IFNA(VLOOKUP($A50,'B-EmEC'!$A:$DD,MATCH(Q$1,'B-EmEC'!$A$1:$DD$1,0),FALSE),"")</f>
        <v>9.7409999999999997</v>
      </c>
      <c r="R50" s="10">
        <f>_xlfn.IFNA(VLOOKUP($A50,'B-EmEC'!$A:$DD,MATCH(R$1,'B-EmEC'!$A$1:$DD$1,0),FALSE),"")</f>
        <v>9.5980000000000008</v>
      </c>
      <c r="S50" s="10">
        <f>_xlfn.IFNA(VLOOKUP($A50,'B-EmEC'!$A:$DD,MATCH(S$1,'B-EmEC'!$A$1:$DD$1,0),FALSE),"")</f>
        <v>10.44</v>
      </c>
      <c r="T50" s="10" t="str">
        <f>_xlfn.IFNA(VLOOKUP($A50,'B-EmEC'!$A:$DD,MATCH(T$1,'B-EmEC'!$A$1:$DD$1,0),FALSE),"")</f>
        <v/>
      </c>
      <c r="U50" s="10" t="str">
        <f>_xlfn.IFNA(VLOOKUP($A50,'B-EmEC'!$A:$DD,MATCH(U$1,'B-EmEC'!$A$1:$DD$1,0),FALSE),"")</f>
        <v/>
      </c>
      <c r="V50" s="10">
        <f>_xlfn.IFNA(VLOOKUP($A50,'B-EmEC'!$A:$DD,MATCH(V$1,'B-EmEC'!$A$1:$DD$1,0),FALSE),"")</f>
        <v>6.9610000000000003</v>
      </c>
      <c r="W50" s="10">
        <f>_xlfn.IFNA(VLOOKUP($A50,'B-EmEC'!$A:$DD,MATCH(W$1,'B-EmEC'!$A$1:$DD$1,0),FALSE),"")</f>
        <v>7.7130000000000001</v>
      </c>
      <c r="X50" s="10" t="str">
        <f>_xlfn.IFNA(VLOOKUP($A50,'B-EmEC'!$A:$DD,MATCH(X$1,'B-EmEC'!$A$1:$DD$1,0),FALSE),"")</f>
        <v/>
      </c>
      <c r="Y50" s="10">
        <f>_xlfn.IFNA(VLOOKUP($A50,'B-EmEC'!$A:$DD,MATCH(Y$1,'B-EmEC'!$A$1:$DD$1,0),FALSE),"")</f>
        <v>8.2929999999999993</v>
      </c>
      <c r="Z50" s="9" t="str">
        <f t="shared" si="41"/>
        <v/>
      </c>
      <c r="AA50" s="10">
        <f t="shared" si="42"/>
        <v>11.436349384570002</v>
      </c>
      <c r="AB50" s="10">
        <f t="shared" si="43"/>
        <v>11.251157367037974</v>
      </c>
      <c r="AC50" s="10">
        <f t="shared" si="44"/>
        <v>11.543736953395598</v>
      </c>
      <c r="AD50" s="10">
        <f t="shared" si="45"/>
        <v>11.389501014903921</v>
      </c>
      <c r="AE50" s="10">
        <f t="shared" si="46"/>
        <v>11.880932812158784</v>
      </c>
      <c r="AF50" s="10" t="str">
        <f t="shared" si="47"/>
        <v/>
      </c>
      <c r="AG50" s="10" t="str">
        <f t="shared" si="48"/>
        <v/>
      </c>
      <c r="AH50" s="10">
        <f t="shared" si="49"/>
        <v>7.3293324701026714</v>
      </c>
      <c r="AI50" s="10">
        <f t="shared" si="50"/>
        <v>9.4510996712275261</v>
      </c>
      <c r="AJ50" s="10" t="str">
        <f t="shared" si="51"/>
        <v/>
      </c>
      <c r="AK50" s="10">
        <f t="shared" si="52"/>
        <v>10.023741580327643</v>
      </c>
      <c r="AL50" s="356" t="str">
        <f t="shared" si="53"/>
        <v/>
      </c>
      <c r="AM50" s="357">
        <f t="shared" si="54"/>
        <v>11.880932812158784</v>
      </c>
      <c r="AN50" s="357">
        <f t="shared" si="55"/>
        <v>9.4510996712275261</v>
      </c>
      <c r="AO50" s="357">
        <f t="shared" si="56"/>
        <v>10.023741580327643</v>
      </c>
      <c r="AP50" s="12" t="str">
        <f t="shared" si="57"/>
        <v/>
      </c>
      <c r="AQ50" s="11">
        <f t="shared" si="58"/>
        <v>11.500335506413256</v>
      </c>
      <c r="AR50" s="11">
        <f t="shared" si="59"/>
        <v>8.3902160706650992</v>
      </c>
      <c r="AS50" s="11">
        <f t="shared" si="60"/>
        <v>10.023741580327643</v>
      </c>
      <c r="AT50" s="27" t="str">
        <f t="shared" si="61"/>
        <v/>
      </c>
      <c r="AU50" s="10">
        <f t="shared" si="62"/>
        <v>0.90232371162272385</v>
      </c>
      <c r="AV50" s="10">
        <f t="shared" si="63"/>
        <v>0.86163647996468884</v>
      </c>
      <c r="AW50" s="10">
        <f t="shared" si="64"/>
        <v>0.92591707675923418</v>
      </c>
      <c r="AX50" s="10">
        <f t="shared" si="65"/>
        <v>0.89203098683465099</v>
      </c>
      <c r="AY50" s="10">
        <f t="shared" si="66"/>
        <v>1</v>
      </c>
      <c r="AZ50" s="10" t="str">
        <f t="shared" si="67"/>
        <v/>
      </c>
      <c r="BA50" s="10" t="str">
        <f t="shared" si="68"/>
        <v/>
      </c>
      <c r="BB50" s="10">
        <f t="shared" si="69"/>
        <v>0</v>
      </c>
      <c r="BC50" s="10">
        <f t="shared" si="70"/>
        <v>0.46615850287206462</v>
      </c>
      <c r="BD50" s="10" t="str">
        <f t="shared" si="71"/>
        <v/>
      </c>
      <c r="BE50" s="10">
        <f t="shared" si="72"/>
        <v>0.59196961678050475</v>
      </c>
      <c r="BF50" s="21" t="str">
        <f t="shared" si="73"/>
        <v/>
      </c>
      <c r="BG50" s="11">
        <f t="shared" si="74"/>
        <v>1</v>
      </c>
      <c r="BH50" s="11">
        <f t="shared" si="75"/>
        <v>0.46615850287206462</v>
      </c>
      <c r="BI50" s="11">
        <f t="shared" si="76"/>
        <v>0.59196961678050475</v>
      </c>
      <c r="BJ50" s="12" t="str">
        <f t="shared" si="77"/>
        <v/>
      </c>
      <c r="BK50" s="11">
        <f t="shared" si="78"/>
        <v>0.91638165103625957</v>
      </c>
      <c r="BL50" s="11">
        <f t="shared" si="79"/>
        <v>0.23307925143603231</v>
      </c>
      <c r="BM50" s="11">
        <f t="shared" si="80"/>
        <v>0.59196961678050475</v>
      </c>
      <c r="BN50" s="12">
        <f t="shared" si="81"/>
        <v>1.8571912318311412</v>
      </c>
      <c r="BO50" s="13" t="str" cm="1">
        <f t="array" ref="BO50">INDEX($AL$1:$AO$1,0,MATCH(MAX($AL50:$AO50),$AL50:$AO50,0))</f>
        <v>B-Gi/o-Log
EmEC-MAX</v>
      </c>
      <c r="BP50" s="367" t="s">
        <v>195</v>
      </c>
    </row>
    <row r="51" spans="1:68" s="13" customFormat="1" x14ac:dyDescent="0.2">
      <c r="A51" s="8" t="s">
        <v>13</v>
      </c>
      <c r="B51" s="12" t="str">
        <f>_xlfn.IFNA(VLOOKUP($A51,'B-EmEC'!$A:$DD,MATCH(B$1,'B-EmEC'!$A$1:$DD$1,0),FALSE),"")</f>
        <v/>
      </c>
      <c r="C51" s="11">
        <f>_xlfn.IFNA(VLOOKUP($A51,'B-EmEC'!$A:$DD,MATCH(C$1,'B-EmEC'!$A$1:$DD$1,0),FALSE),"")</f>
        <v>44.994582881906823</v>
      </c>
      <c r="D51" s="11">
        <f>_xlfn.IFNA(VLOOKUP($A51,'B-EmEC'!$A:$DD,MATCH(D$1,'B-EmEC'!$A$1:$DD$1,0),FALSE),"")</f>
        <v>27.797253870873501</v>
      </c>
      <c r="E51" s="11">
        <f>_xlfn.IFNA(VLOOKUP($A51,'B-EmEC'!$A:$DD,MATCH(E$1,'B-EmEC'!$A$1:$DD$1,0),FALSE),"")</f>
        <v>50.376344086021504</v>
      </c>
      <c r="F51" s="11">
        <f>_xlfn.IFNA(VLOOKUP($A51,'B-EmEC'!$A:$DD,MATCH(F$1,'B-EmEC'!$A$1:$DD$1,0),FALSE),"")</f>
        <v>64.138349514563117</v>
      </c>
      <c r="G51" s="11">
        <f>_xlfn.IFNA(VLOOKUP($A51,'B-EmEC'!$A:$DD,MATCH(G$1,'B-EmEC'!$A$1:$DD$1,0),FALSE),"")</f>
        <v>51.537122969837583</v>
      </c>
      <c r="H51" s="11" t="str">
        <f>_xlfn.IFNA(VLOOKUP($A51,'B-EmEC'!$A:$DD,MATCH(H$1,'B-EmEC'!$A$1:$DD$1,0),FALSE),"")</f>
        <v/>
      </c>
      <c r="I51" s="11" t="str">
        <f>_xlfn.IFNA(VLOOKUP($A51,'B-EmEC'!$A:$DD,MATCH(I$1,'B-EmEC'!$A$1:$DD$1,0),FALSE),"")</f>
        <v/>
      </c>
      <c r="J51" s="11" t="str">
        <f>_xlfn.IFNA(VLOOKUP($A51,'B-EmEC'!$A:$DD,MATCH(J$1,'B-EmEC'!$A$1:$DD$1,0),FALSE),"")</f>
        <v/>
      </c>
      <c r="K51" s="11" t="str">
        <f>_xlfn.IFNA(VLOOKUP($A51,'B-EmEC'!$A:$DD,MATCH(K$1,'B-EmEC'!$A$1:$DD$1,0),FALSE),"")</f>
        <v/>
      </c>
      <c r="L51" s="11" t="str">
        <f>_xlfn.IFNA(VLOOKUP($A51,'B-EmEC'!$A:$DD,MATCH(L$1,'B-EmEC'!$A$1:$DD$1,0),FALSE),"")</f>
        <v/>
      </c>
      <c r="M51" s="11">
        <f>_xlfn.IFNA(VLOOKUP($A51,'B-EmEC'!$A:$DD,MATCH(M$1,'B-EmEC'!$A$1:$DD$1,0),FALSE),"")</f>
        <v>13.865760407816481</v>
      </c>
      <c r="N51" s="9" t="str">
        <f>_xlfn.IFNA(VLOOKUP($A51,'B-EmEC'!$A:$DD,MATCH(N$1,'B-EmEC'!$A$1:$DD$1,0),FALSE),"")</f>
        <v/>
      </c>
      <c r="O51" s="10">
        <f>_xlfn.IFNA(VLOOKUP($A51,'B-EmEC'!$A:$DD,MATCH(O$1,'B-EmEC'!$A$1:$DD$1,0),FALSE),"")</f>
        <v>5.6340000000000003</v>
      </c>
      <c r="P51" s="10">
        <f>_xlfn.IFNA(VLOOKUP($A51,'B-EmEC'!$A:$DD,MATCH(P$1,'B-EmEC'!$A$1:$DD$1,0),FALSE),"")</f>
        <v>5.7140000000000004</v>
      </c>
      <c r="Q51" s="10">
        <f>_xlfn.IFNA(VLOOKUP($A51,'B-EmEC'!$A:$DD,MATCH(Q$1,'B-EmEC'!$A$1:$DD$1,0),FALSE),"")</f>
        <v>5.5030000000000001</v>
      </c>
      <c r="R51" s="10">
        <f>_xlfn.IFNA(VLOOKUP($A51,'B-EmEC'!$A:$DD,MATCH(R$1,'B-EmEC'!$A$1:$DD$1,0),FALSE),"")</f>
        <v>5.4480000000000004</v>
      </c>
      <c r="S51" s="10">
        <f>_xlfn.IFNA(VLOOKUP($A51,'B-EmEC'!$A:$DD,MATCH(S$1,'B-EmEC'!$A$1:$DD$1,0),FALSE),"")</f>
        <v>5.2469999999999999</v>
      </c>
      <c r="T51" s="10" t="str">
        <f>_xlfn.IFNA(VLOOKUP($A51,'B-EmEC'!$A:$DD,MATCH(T$1,'B-EmEC'!$A$1:$DD$1,0),FALSE),"")</f>
        <v/>
      </c>
      <c r="U51" s="10" t="str">
        <f>_xlfn.IFNA(VLOOKUP($A51,'B-EmEC'!$A:$DD,MATCH(U$1,'B-EmEC'!$A$1:$DD$1,0),FALSE),"")</f>
        <v/>
      </c>
      <c r="V51" s="10" t="str">
        <f>_xlfn.IFNA(VLOOKUP($A51,'B-EmEC'!$A:$DD,MATCH(V$1,'B-EmEC'!$A$1:$DD$1,0),FALSE),"")</f>
        <v/>
      </c>
      <c r="W51" s="10" t="str">
        <f>_xlfn.IFNA(VLOOKUP($A51,'B-EmEC'!$A:$DD,MATCH(W$1,'B-EmEC'!$A$1:$DD$1,0),FALSE),"")</f>
        <v/>
      </c>
      <c r="X51" s="10" t="str">
        <f>_xlfn.IFNA(VLOOKUP($A51,'B-EmEC'!$A:$DD,MATCH(X$1,'B-EmEC'!$A$1:$DD$1,0),FALSE),"")</f>
        <v/>
      </c>
      <c r="Y51" s="10">
        <f>_xlfn.IFNA(VLOOKUP($A51,'B-EmEC'!$A:$DD,MATCH(Y$1,'B-EmEC'!$A$1:$DD$1,0),FALSE),"")</f>
        <v>4.077</v>
      </c>
      <c r="Z51" s="9" t="str">
        <f t="shared" si="41"/>
        <v/>
      </c>
      <c r="AA51" s="10">
        <f t="shared" si="42"/>
        <v>7.2871602300839671</v>
      </c>
      <c r="AB51" s="10">
        <f t="shared" si="43"/>
        <v>7.1580018934851628</v>
      </c>
      <c r="AC51" s="10">
        <f t="shared" si="44"/>
        <v>7.2052266466698622</v>
      </c>
      <c r="AD51" s="10">
        <f t="shared" si="45"/>
        <v>7.25511777994633</v>
      </c>
      <c r="AE51" s="10">
        <f t="shared" si="46"/>
        <v>6.9591201706526267</v>
      </c>
      <c r="AF51" s="10" t="str">
        <f t="shared" si="47"/>
        <v/>
      </c>
      <c r="AG51" s="10" t="str">
        <f t="shared" si="48"/>
        <v/>
      </c>
      <c r="AH51" s="10" t="str">
        <f t="shared" si="49"/>
        <v/>
      </c>
      <c r="AI51" s="10" t="str">
        <f t="shared" si="50"/>
        <v/>
      </c>
      <c r="AJ51" s="10" t="str">
        <f t="shared" si="51"/>
        <v/>
      </c>
      <c r="AK51" s="10">
        <f t="shared" si="52"/>
        <v>5.2189436915744079</v>
      </c>
      <c r="AL51" s="356" t="str">
        <f t="shared" si="53"/>
        <v/>
      </c>
      <c r="AM51" s="357">
        <f t="shared" si="54"/>
        <v>7.2871602300839671</v>
      </c>
      <c r="AN51" s="357" t="str">
        <f t="shared" si="55"/>
        <v/>
      </c>
      <c r="AO51" s="357">
        <f t="shared" si="56"/>
        <v>5.2189436915744079</v>
      </c>
      <c r="AP51" s="12" t="str">
        <f t="shared" si="57"/>
        <v/>
      </c>
      <c r="AQ51" s="11">
        <f t="shared" si="58"/>
        <v>7.1729253441675898</v>
      </c>
      <c r="AR51" s="11" t="str">
        <f t="shared" si="59"/>
        <v/>
      </c>
      <c r="AS51" s="11">
        <f t="shared" si="60"/>
        <v>5.2189436915744079</v>
      </c>
      <c r="AT51" s="27" t="str">
        <f t="shared" si="61"/>
        <v/>
      </c>
      <c r="AU51" s="10">
        <f t="shared" si="62"/>
        <v>1</v>
      </c>
      <c r="AV51" s="10">
        <f t="shared" si="63"/>
        <v>0.9375508636576898</v>
      </c>
      <c r="AW51" s="10">
        <f t="shared" si="64"/>
        <v>0.96038442692603676</v>
      </c>
      <c r="AX51" s="10">
        <f t="shared" si="65"/>
        <v>0.98450720727688978</v>
      </c>
      <c r="AY51" s="10">
        <f t="shared" si="66"/>
        <v>0.84138988673413306</v>
      </c>
      <c r="AZ51" s="10" t="str">
        <f t="shared" si="67"/>
        <v/>
      </c>
      <c r="BA51" s="10" t="str">
        <f t="shared" si="68"/>
        <v/>
      </c>
      <c r="BB51" s="10" t="str">
        <f t="shared" si="69"/>
        <v/>
      </c>
      <c r="BC51" s="10" t="str">
        <f t="shared" si="70"/>
        <v/>
      </c>
      <c r="BD51" s="10" t="str">
        <f t="shared" si="71"/>
        <v/>
      </c>
      <c r="BE51" s="10">
        <f t="shared" si="72"/>
        <v>0</v>
      </c>
      <c r="BF51" s="21" t="str">
        <f t="shared" si="73"/>
        <v/>
      </c>
      <c r="BG51" s="11">
        <f t="shared" si="74"/>
        <v>1</v>
      </c>
      <c r="BH51" s="11" t="str">
        <f t="shared" si="75"/>
        <v/>
      </c>
      <c r="BI51" s="11">
        <f t="shared" si="76"/>
        <v>0</v>
      </c>
      <c r="BJ51" s="12" t="str">
        <f t="shared" si="77"/>
        <v/>
      </c>
      <c r="BK51" s="11">
        <f t="shared" si="78"/>
        <v>0.94476647691894977</v>
      </c>
      <c r="BL51" s="11" t="str">
        <f t="shared" si="79"/>
        <v/>
      </c>
      <c r="BM51" s="11">
        <f t="shared" si="80"/>
        <v>0</v>
      </c>
      <c r="BN51" s="12">
        <f t="shared" si="81"/>
        <v>2.0682165385095592</v>
      </c>
      <c r="BO51" s="13" t="str" cm="1">
        <f t="array" ref="BO51">INDEX($AL$1:$AO$1,0,MATCH(MAX($AL51:$AO51),$AL51:$AO51,0))</f>
        <v>B-Gi/o-Log
EmEC-MAX</v>
      </c>
      <c r="BP51" s="367" t="s">
        <v>195</v>
      </c>
    </row>
    <row r="52" spans="1:68" s="13" customFormat="1" x14ac:dyDescent="0.2">
      <c r="A52" s="8" t="s">
        <v>153</v>
      </c>
      <c r="B52" s="12" t="str">
        <f>_xlfn.IFNA(VLOOKUP($A52,'B-EmEC'!$A:$DD,MATCH(B$1,'B-EmEC'!$A$1:$DD$1,0),FALSE),"")</f>
        <v/>
      </c>
      <c r="C52" s="11">
        <f>_xlfn.IFNA(VLOOKUP($A52,'B-EmEC'!$A:$DD,MATCH(C$1,'B-EmEC'!$A$1:$DD$1,0),FALSE),"")</f>
        <v>69.295774647887328</v>
      </c>
      <c r="D52" s="11">
        <f>_xlfn.IFNA(VLOOKUP($A52,'B-EmEC'!$A:$DD,MATCH(D$1,'B-EmEC'!$A$1:$DD$1,0),FALSE),"")</f>
        <v>39.103125912941863</v>
      </c>
      <c r="E52" s="11">
        <f>_xlfn.IFNA(VLOOKUP($A52,'B-EmEC'!$A:$DD,MATCH(E$1,'B-EmEC'!$A$1:$DD$1,0),FALSE),"")</f>
        <v>57.338709677419352</v>
      </c>
      <c r="F52" s="11">
        <f>_xlfn.IFNA(VLOOKUP($A52,'B-EmEC'!$A:$DD,MATCH(F$1,'B-EmEC'!$A$1:$DD$1,0),FALSE),"")</f>
        <v>62.783171521035591</v>
      </c>
      <c r="G52" s="11">
        <f>_xlfn.IFNA(VLOOKUP($A52,'B-EmEC'!$A:$DD,MATCH(G$1,'B-EmEC'!$A$1:$DD$1,0),FALSE),"")</f>
        <v>69.60556844547564</v>
      </c>
      <c r="H52" s="11" t="str">
        <f>_xlfn.IFNA(VLOOKUP($A52,'B-EmEC'!$A:$DD,MATCH(H$1,'B-EmEC'!$A$1:$DD$1,0),FALSE),"")</f>
        <v/>
      </c>
      <c r="I52" s="11" t="str">
        <f>_xlfn.IFNA(VLOOKUP($A52,'B-EmEC'!$A:$DD,MATCH(I$1,'B-EmEC'!$A$1:$DD$1,0),FALSE),"")</f>
        <v/>
      </c>
      <c r="J52" s="11">
        <f>_xlfn.IFNA(VLOOKUP($A52,'B-EmEC'!$A:$DD,MATCH(J$1,'B-EmEC'!$A$1:$DD$1,0),FALSE),"")</f>
        <v>17.498106265555673</v>
      </c>
      <c r="K52" s="11">
        <f>_xlfn.IFNA(VLOOKUP($A52,'B-EmEC'!$A:$DD,MATCH(K$1,'B-EmEC'!$A$1:$DD$1,0),FALSE),"")</f>
        <v>68.781630740393624</v>
      </c>
      <c r="L52" s="11" t="str">
        <f>_xlfn.IFNA(VLOOKUP($A52,'B-EmEC'!$A:$DD,MATCH(L$1,'B-EmEC'!$A$1:$DD$1,0),FALSE),"")</f>
        <v/>
      </c>
      <c r="M52" s="11" t="str">
        <f>_xlfn.IFNA(VLOOKUP($A52,'B-EmEC'!$A:$DD,MATCH(M$1,'B-EmEC'!$A$1:$DD$1,0),FALSE),"")</f>
        <v/>
      </c>
      <c r="N52" s="9" t="str">
        <f>_xlfn.IFNA(VLOOKUP($A52,'B-EmEC'!$A:$DD,MATCH(N$1,'B-EmEC'!$A$1:$DD$1,0),FALSE),"")</f>
        <v/>
      </c>
      <c r="O52" s="10">
        <f>_xlfn.IFNA(VLOOKUP($A52,'B-EmEC'!$A:$DD,MATCH(O$1,'B-EmEC'!$A$1:$DD$1,0),FALSE),"")</f>
        <v>10.24</v>
      </c>
      <c r="P52" s="10">
        <f>_xlfn.IFNA(VLOOKUP($A52,'B-EmEC'!$A:$DD,MATCH(P$1,'B-EmEC'!$A$1:$DD$1,0),FALSE),"")</f>
        <v>10.130000000000001</v>
      </c>
      <c r="Q52" s="10">
        <f>_xlfn.IFNA(VLOOKUP($A52,'B-EmEC'!$A:$DD,MATCH(Q$1,'B-EmEC'!$A$1:$DD$1,0),FALSE),"")</f>
        <v>10.41</v>
      </c>
      <c r="R52" s="10">
        <f>_xlfn.IFNA(VLOOKUP($A52,'B-EmEC'!$A:$DD,MATCH(R$1,'B-EmEC'!$A$1:$DD$1,0),FALSE),"")</f>
        <v>10.82</v>
      </c>
      <c r="S52" s="10">
        <f>_xlfn.IFNA(VLOOKUP($A52,'B-EmEC'!$A:$DD,MATCH(S$1,'B-EmEC'!$A$1:$DD$1,0),FALSE),"")</f>
        <v>11.37</v>
      </c>
      <c r="T52" s="10" t="str">
        <f>_xlfn.IFNA(VLOOKUP($A52,'B-EmEC'!$A:$DD,MATCH(T$1,'B-EmEC'!$A$1:$DD$1,0),FALSE),"")</f>
        <v/>
      </c>
      <c r="U52" s="10" t="str">
        <f>_xlfn.IFNA(VLOOKUP($A52,'B-EmEC'!$A:$DD,MATCH(U$1,'B-EmEC'!$A$1:$DD$1,0),FALSE),"")</f>
        <v/>
      </c>
      <c r="V52" s="10">
        <f>_xlfn.IFNA(VLOOKUP($A52,'B-EmEC'!$A:$DD,MATCH(V$1,'B-EmEC'!$A$1:$DD$1,0),FALSE),"")</f>
        <v>8.2260000000000009</v>
      </c>
      <c r="W52" s="10">
        <f>_xlfn.IFNA(VLOOKUP($A52,'B-EmEC'!$A:$DD,MATCH(W$1,'B-EmEC'!$A$1:$DD$1,0),FALSE),"")</f>
        <v>9.2460000000000004</v>
      </c>
      <c r="X52" s="10" t="str">
        <f>_xlfn.IFNA(VLOOKUP($A52,'B-EmEC'!$A:$DD,MATCH(X$1,'B-EmEC'!$A$1:$DD$1,0),FALSE),"")</f>
        <v/>
      </c>
      <c r="Y52" s="10" t="str">
        <f>_xlfn.IFNA(VLOOKUP($A52,'B-EmEC'!$A:$DD,MATCH(Y$1,'B-EmEC'!$A$1:$DD$1,0),FALSE),"")</f>
        <v/>
      </c>
      <c r="Z52" s="9" t="str">
        <f t="shared" si="41"/>
        <v/>
      </c>
      <c r="AA52" s="10">
        <f t="shared" si="42"/>
        <v>12.080706754048286</v>
      </c>
      <c r="AB52" s="10">
        <f t="shared" si="43"/>
        <v>11.722211476385075</v>
      </c>
      <c r="AC52" s="10">
        <f t="shared" si="44"/>
        <v>12.168447915567533</v>
      </c>
      <c r="AD52" s="10">
        <f t="shared" si="45"/>
        <v>12.617843250505393</v>
      </c>
      <c r="AE52" s="10">
        <f t="shared" si="46"/>
        <v>13.212643984558932</v>
      </c>
      <c r="AF52" s="10" t="str">
        <f t="shared" si="47"/>
        <v/>
      </c>
      <c r="AG52" s="10" t="str">
        <f t="shared" si="48"/>
        <v/>
      </c>
      <c r="AH52" s="10">
        <f t="shared" si="49"/>
        <v>9.4689910496621827</v>
      </c>
      <c r="AI52" s="10">
        <f t="shared" si="50"/>
        <v>11.083472468275161</v>
      </c>
      <c r="AJ52" s="10" t="str">
        <f t="shared" si="51"/>
        <v/>
      </c>
      <c r="AK52" s="10" t="str">
        <f t="shared" si="52"/>
        <v/>
      </c>
      <c r="AL52" s="356" t="str">
        <f t="shared" si="53"/>
        <v/>
      </c>
      <c r="AM52" s="357">
        <f t="shared" si="54"/>
        <v>13.212643984558932</v>
      </c>
      <c r="AN52" s="357">
        <f t="shared" si="55"/>
        <v>11.083472468275161</v>
      </c>
      <c r="AO52" s="357" t="str">
        <f t="shared" si="56"/>
        <v/>
      </c>
      <c r="AP52" s="12" t="str">
        <f t="shared" si="57"/>
        <v/>
      </c>
      <c r="AQ52" s="11">
        <f t="shared" si="58"/>
        <v>12.360370676213044</v>
      </c>
      <c r="AR52" s="11">
        <f t="shared" si="59"/>
        <v>10.276231758968672</v>
      </c>
      <c r="AS52" s="11" t="str">
        <f t="shared" si="60"/>
        <v/>
      </c>
      <c r="AT52" s="27" t="str">
        <f t="shared" si="61"/>
        <v/>
      </c>
      <c r="AU52" s="10">
        <f t="shared" si="62"/>
        <v>0.69763830937445992</v>
      </c>
      <c r="AV52" s="10">
        <f t="shared" si="63"/>
        <v>0.60187748862062629</v>
      </c>
      <c r="AW52" s="10">
        <f t="shared" si="64"/>
        <v>0.72107562128480329</v>
      </c>
      <c r="AX52" s="10">
        <f t="shared" si="65"/>
        <v>0.84111755432533342</v>
      </c>
      <c r="AY52" s="10">
        <f t="shared" si="66"/>
        <v>1</v>
      </c>
      <c r="AZ52" s="10" t="str">
        <f t="shared" si="67"/>
        <v/>
      </c>
      <c r="BA52" s="10" t="str">
        <f t="shared" si="68"/>
        <v/>
      </c>
      <c r="BB52" s="10">
        <f t="shared" si="69"/>
        <v>0</v>
      </c>
      <c r="BC52" s="10">
        <f t="shared" si="70"/>
        <v>0.43125830484003086</v>
      </c>
      <c r="BD52" s="10" t="str">
        <f t="shared" si="71"/>
        <v/>
      </c>
      <c r="BE52" s="10" t="str">
        <f t="shared" si="72"/>
        <v/>
      </c>
      <c r="BF52" s="21" t="str">
        <f t="shared" si="73"/>
        <v/>
      </c>
      <c r="BG52" s="11">
        <f t="shared" si="74"/>
        <v>1</v>
      </c>
      <c r="BH52" s="11">
        <f t="shared" si="75"/>
        <v>0.43125830484003086</v>
      </c>
      <c r="BI52" s="11" t="str">
        <f t="shared" si="76"/>
        <v/>
      </c>
      <c r="BJ52" s="12" t="str">
        <f t="shared" si="77"/>
        <v/>
      </c>
      <c r="BK52" s="11">
        <f t="shared" si="78"/>
        <v>0.77234179472104458</v>
      </c>
      <c r="BL52" s="11">
        <f t="shared" si="79"/>
        <v>0.21562915242001543</v>
      </c>
      <c r="BM52" s="11" t="str">
        <f t="shared" si="80"/>
        <v/>
      </c>
      <c r="BN52" s="12">
        <f t="shared" si="81"/>
        <v>2.1291715162837708</v>
      </c>
      <c r="BO52" s="13" t="str" cm="1">
        <f t="array" ref="BO52">INDEX($AL$1:$AO$1,0,MATCH(MAX($AL52:$AO52),$AL52:$AO52,0))</f>
        <v>B-Gi/o-Log
EmEC-MAX</v>
      </c>
      <c r="BP52" s="367" t="s">
        <v>195</v>
      </c>
    </row>
    <row r="53" spans="1:68" x14ac:dyDescent="0.2">
      <c r="A53" s="16" t="s">
        <v>47</v>
      </c>
      <c r="B53" s="12" t="str">
        <f>_xlfn.IFNA(VLOOKUP($A53,'B-EmEC'!$A:$DD,MATCH(B$1,'B-EmEC'!$A$1:$DD$1,0),FALSE),"")</f>
        <v/>
      </c>
      <c r="C53" s="11">
        <f>_xlfn.IFNA(VLOOKUP($A53,'B-EmEC'!$A:$DD,MATCH(C$1,'B-EmEC'!$A$1:$DD$1,0),FALSE),"")</f>
        <v>75.622968580715053</v>
      </c>
      <c r="D53" s="11">
        <f>_xlfn.IFNA(VLOOKUP($A53,'B-EmEC'!$A:$DD,MATCH(D$1,'B-EmEC'!$A$1:$DD$1,0),FALSE),"")</f>
        <v>88.270522933099613</v>
      </c>
      <c r="E53" s="11">
        <f>_xlfn.IFNA(VLOOKUP($A53,'B-EmEC'!$A:$DD,MATCH(E$1,'B-EmEC'!$A$1:$DD$1,0),FALSE),"")</f>
        <v>74.354838709677423</v>
      </c>
      <c r="F53" s="11">
        <f>_xlfn.IFNA(VLOOKUP($A53,'B-EmEC'!$A:$DD,MATCH(F$1,'B-EmEC'!$A$1:$DD$1,0),FALSE),"")</f>
        <v>69.275889967637539</v>
      </c>
      <c r="G53" s="11">
        <f>_xlfn.IFNA(VLOOKUP($A53,'B-EmEC'!$A:$DD,MATCH(G$1,'B-EmEC'!$A$1:$DD$1,0),FALSE),"")</f>
        <v>44.431554524361943</v>
      </c>
      <c r="H53" s="11">
        <f>_xlfn.IFNA(VLOOKUP($A53,'B-EmEC'!$A:$DD,MATCH(H$1,'B-EmEC'!$A$1:$DD$1,0),FALSE),"")</f>
        <v>9.7770062758712779</v>
      </c>
      <c r="I53" s="11" t="str">
        <f>_xlfn.IFNA(VLOOKUP($A53,'B-EmEC'!$A:$DD,MATCH(I$1,'B-EmEC'!$A$1:$DD$1,0),FALSE),"")</f>
        <v/>
      </c>
      <c r="J53" s="11">
        <f>_xlfn.IFNA(VLOOKUP($A53,'B-EmEC'!$A:$DD,MATCH(J$1,'B-EmEC'!$A$1:$DD$1,0),FALSE),"")</f>
        <v>15.647657179958879</v>
      </c>
      <c r="K53" s="11">
        <f>_xlfn.IFNA(VLOOKUP($A53,'B-EmEC'!$A:$DD,MATCH(K$1,'B-EmEC'!$A$1:$DD$1,0),FALSE),"")</f>
        <v>81.471415182755393</v>
      </c>
      <c r="L53" s="11" t="str">
        <f>_xlfn.IFNA(VLOOKUP($A53,'B-EmEC'!$A:$DD,MATCH(L$1,'B-EmEC'!$A$1:$DD$1,0),FALSE),"")</f>
        <v/>
      </c>
      <c r="M53" s="11" t="str">
        <f>_xlfn.IFNA(VLOOKUP($A53,'B-EmEC'!$A:$DD,MATCH(M$1,'B-EmEC'!$A$1:$DD$1,0),FALSE),"")</f>
        <v/>
      </c>
      <c r="N53" s="9" t="str">
        <f>_xlfn.IFNA(VLOOKUP($A53,'B-EmEC'!$A:$DD,MATCH(N$1,'B-EmEC'!$A$1:$DD$1,0),FALSE),"")</f>
        <v/>
      </c>
      <c r="O53" s="10">
        <f>_xlfn.IFNA(VLOOKUP($A53,'B-EmEC'!$A:$DD,MATCH(O$1,'B-EmEC'!$A$1:$DD$1,0),FALSE),"")</f>
        <v>8.2360000000000007</v>
      </c>
      <c r="P53" s="10">
        <f>_xlfn.IFNA(VLOOKUP($A53,'B-EmEC'!$A:$DD,MATCH(P$1,'B-EmEC'!$A$1:$DD$1,0),FALSE),"")</f>
        <v>8.4030000000000005</v>
      </c>
      <c r="Q53" s="10">
        <f>_xlfn.IFNA(VLOOKUP($A53,'B-EmEC'!$A:$DD,MATCH(Q$1,'B-EmEC'!$A$1:$DD$1,0),FALSE),"")</f>
        <v>8.5630000000000006</v>
      </c>
      <c r="R53" s="10">
        <f>_xlfn.IFNA(VLOOKUP($A53,'B-EmEC'!$A:$DD,MATCH(R$1,'B-EmEC'!$A$1:$DD$1,0),FALSE),"")</f>
        <v>9.1709999999999994</v>
      </c>
      <c r="S53" s="10">
        <f>_xlfn.IFNA(VLOOKUP($A53,'B-EmEC'!$A:$DD,MATCH(S$1,'B-EmEC'!$A$1:$DD$1,0),FALSE),"")</f>
        <v>8.6720000000000006</v>
      </c>
      <c r="T53" s="10">
        <f>_xlfn.IFNA(VLOOKUP($A53,'B-EmEC'!$A:$DD,MATCH(T$1,'B-EmEC'!$A$1:$DD$1,0),FALSE),"")</f>
        <v>5.7220000000000004</v>
      </c>
      <c r="U53" s="10" t="str">
        <f>_xlfn.IFNA(VLOOKUP($A53,'B-EmEC'!$A:$DD,MATCH(U$1,'B-EmEC'!$A$1:$DD$1,0),FALSE),"")</f>
        <v/>
      </c>
      <c r="V53" s="10">
        <f>_xlfn.IFNA(VLOOKUP($A53,'B-EmEC'!$A:$DD,MATCH(V$1,'B-EmEC'!$A$1:$DD$1,0),FALSE),"")</f>
        <v>5.7329999999999997</v>
      </c>
      <c r="W53" s="10">
        <f>_xlfn.IFNA(VLOOKUP($A53,'B-EmEC'!$A:$DD,MATCH(W$1,'B-EmEC'!$A$1:$DD$1,0),FALSE),"")</f>
        <v>6.9450000000000003</v>
      </c>
      <c r="X53" s="10" t="str">
        <f>_xlfn.IFNA(VLOOKUP($A53,'B-EmEC'!$A:$DD,MATCH(X$1,'B-EmEC'!$A$1:$DD$1,0),FALSE),"")</f>
        <v/>
      </c>
      <c r="Y53" s="10" t="str">
        <f>_xlfn.IFNA(VLOOKUP($A53,'B-EmEC'!$A:$DD,MATCH(Y$1,'B-EmEC'!$A$1:$DD$1,0),FALSE),"")</f>
        <v/>
      </c>
      <c r="Z53" s="9" t="str">
        <f t="shared" si="41"/>
        <v/>
      </c>
      <c r="AA53" s="10">
        <f t="shared" si="42"/>
        <v>10.11465372159725</v>
      </c>
      <c r="AB53" s="10">
        <f t="shared" si="43"/>
        <v>10.3488156994466</v>
      </c>
      <c r="AC53" s="10">
        <f t="shared" si="44"/>
        <v>10.434309235891394</v>
      </c>
      <c r="AD53" s="10">
        <f t="shared" si="45"/>
        <v>11.011582113747686</v>
      </c>
      <c r="AE53" s="10">
        <f t="shared" si="46"/>
        <v>10.319691508143912</v>
      </c>
      <c r="AF53" s="10">
        <f t="shared" si="47"/>
        <v>6.7122058939590108</v>
      </c>
      <c r="AG53" s="10" t="str">
        <f t="shared" si="48"/>
        <v/>
      </c>
      <c r="AH53" s="10">
        <f t="shared" si="49"/>
        <v>6.927449322714291</v>
      </c>
      <c r="AI53" s="10">
        <f t="shared" si="50"/>
        <v>8.8560052602007087</v>
      </c>
      <c r="AJ53" s="10" t="str">
        <f t="shared" si="51"/>
        <v/>
      </c>
      <c r="AK53" s="10" t="str">
        <f t="shared" si="52"/>
        <v/>
      </c>
      <c r="AL53" s="356" t="str">
        <f t="shared" si="53"/>
        <v/>
      </c>
      <c r="AM53" s="357">
        <f t="shared" si="54"/>
        <v>11.011582113747686</v>
      </c>
      <c r="AN53" s="357">
        <f t="shared" si="55"/>
        <v>8.8560052602007087</v>
      </c>
      <c r="AO53" s="357" t="str">
        <f t="shared" si="56"/>
        <v/>
      </c>
      <c r="AP53" s="12" t="str">
        <f t="shared" si="57"/>
        <v/>
      </c>
      <c r="AQ53" s="11">
        <f t="shared" si="58"/>
        <v>10.445810455765368</v>
      </c>
      <c r="AR53" s="11">
        <f t="shared" si="59"/>
        <v>7.4985534922913359</v>
      </c>
      <c r="AS53" s="11" t="str">
        <f t="shared" si="60"/>
        <v/>
      </c>
      <c r="AT53" s="27" t="str">
        <f t="shared" si="61"/>
        <v/>
      </c>
      <c r="AU53" s="10">
        <f t="shared" si="62"/>
        <v>0.79138173858287708</v>
      </c>
      <c r="AV53" s="10">
        <f t="shared" si="63"/>
        <v>0.84584591335585368</v>
      </c>
      <c r="AW53" s="10">
        <f t="shared" si="64"/>
        <v>0.86573101576938394</v>
      </c>
      <c r="AX53" s="10">
        <f t="shared" si="65"/>
        <v>1</v>
      </c>
      <c r="AY53" s="10">
        <f t="shared" si="66"/>
        <v>0.83907186293229707</v>
      </c>
      <c r="AZ53" s="10">
        <f t="shared" si="67"/>
        <v>0</v>
      </c>
      <c r="BA53" s="10" t="str">
        <f t="shared" si="68"/>
        <v/>
      </c>
      <c r="BB53" s="10">
        <f t="shared" si="69"/>
        <v>5.0063873862580932E-2</v>
      </c>
      <c r="BC53" s="10">
        <f t="shared" si="70"/>
        <v>0.49863032603996471</v>
      </c>
      <c r="BD53" s="10" t="str">
        <f t="shared" si="71"/>
        <v/>
      </c>
      <c r="BE53" s="10" t="str">
        <f t="shared" si="72"/>
        <v/>
      </c>
      <c r="BF53" s="21" t="str">
        <f t="shared" si="73"/>
        <v/>
      </c>
      <c r="BG53" s="11">
        <f t="shared" si="74"/>
        <v>1</v>
      </c>
      <c r="BH53" s="11">
        <f t="shared" si="75"/>
        <v>0.49863032603996471</v>
      </c>
      <c r="BI53" s="11" t="str">
        <f t="shared" si="76"/>
        <v/>
      </c>
      <c r="BJ53" s="12" t="str">
        <f t="shared" si="77"/>
        <v/>
      </c>
      <c r="BK53" s="11">
        <f t="shared" si="78"/>
        <v>0.86840610612808233</v>
      </c>
      <c r="BL53" s="11">
        <f t="shared" si="79"/>
        <v>0.18289806663418187</v>
      </c>
      <c r="BM53" s="11" t="str">
        <f t="shared" si="80"/>
        <v/>
      </c>
      <c r="BN53" s="12">
        <f t="shared" si="81"/>
        <v>2.155576853546977</v>
      </c>
      <c r="BO53" s="13" t="str" cm="1">
        <f t="array" ref="BO53">INDEX($AL$1:$AO$1,0,MATCH(MAX($AL53:$AO53),$AL53:$AO53,0))</f>
        <v>B-Gi/o-Log
EmEC-MAX</v>
      </c>
      <c r="BP53" s="367" t="s">
        <v>195</v>
      </c>
    </row>
    <row r="54" spans="1:68" x14ac:dyDescent="0.2">
      <c r="A54" s="8" t="s">
        <v>137</v>
      </c>
      <c r="B54" s="12" t="str">
        <f>_xlfn.IFNA(VLOOKUP($A54,'B-EmEC'!$A:$DD,MATCH(B$1,'B-EmEC'!$A$1:$DD$1,0),FALSE),"")</f>
        <v/>
      </c>
      <c r="C54" s="11">
        <f>_xlfn.IFNA(VLOOKUP($A54,'B-EmEC'!$A:$DD,MATCH(C$1,'B-EmEC'!$A$1:$DD$1,0),FALSE),"")</f>
        <v>25.503791982665224</v>
      </c>
      <c r="D54" s="11">
        <f>_xlfn.IFNA(VLOOKUP($A54,'B-EmEC'!$A:$DD,MATCH(D$1,'B-EmEC'!$A$1:$DD$1,0),FALSE),"")</f>
        <v>22.772421852176453</v>
      </c>
      <c r="E54" s="11">
        <f>_xlfn.IFNA(VLOOKUP($A54,'B-EmEC'!$A:$DD,MATCH(E$1,'B-EmEC'!$A$1:$DD$1,0),FALSE),"")</f>
        <v>24.9247311827957</v>
      </c>
      <c r="F54" s="11">
        <f>_xlfn.IFNA(VLOOKUP($A54,'B-EmEC'!$A:$DD,MATCH(F$1,'B-EmEC'!$A$1:$DD$1,0),FALSE),"")</f>
        <v>30.703883495145636</v>
      </c>
      <c r="G54" s="11" t="str">
        <f>_xlfn.IFNA(VLOOKUP($A54,'B-EmEC'!$A:$DD,MATCH(G$1,'B-EmEC'!$A$1:$DD$1,0),FALSE),"")</f>
        <v/>
      </c>
      <c r="H54" s="11" t="str">
        <f>_xlfn.IFNA(VLOOKUP($A54,'B-EmEC'!$A:$DD,MATCH(H$1,'B-EmEC'!$A$1:$DD$1,0),FALSE),"")</f>
        <v/>
      </c>
      <c r="I54" s="11" t="str">
        <f>_xlfn.IFNA(VLOOKUP($A54,'B-EmEC'!$A:$DD,MATCH(I$1,'B-EmEC'!$A$1:$DD$1,0),FALSE),"")</f>
        <v/>
      </c>
      <c r="J54" s="11" t="str">
        <f>_xlfn.IFNA(VLOOKUP($A54,'B-EmEC'!$A:$DD,MATCH(J$1,'B-EmEC'!$A$1:$DD$1,0),FALSE),"")</f>
        <v/>
      </c>
      <c r="K54" s="11">
        <f>_xlfn.IFNA(VLOOKUP($A54,'B-EmEC'!$A:$DD,MATCH(K$1,'B-EmEC'!$A$1:$DD$1,0),FALSE),"")</f>
        <v>1.5791940018744144</v>
      </c>
      <c r="L54" s="11" t="str">
        <f>_xlfn.IFNA(VLOOKUP($A54,'B-EmEC'!$A:$DD,MATCH(L$1,'B-EmEC'!$A$1:$DD$1,0),FALSE),"")</f>
        <v/>
      </c>
      <c r="M54" s="11" t="str">
        <f>_xlfn.IFNA(VLOOKUP($A54,'B-EmEC'!$A:$DD,MATCH(M$1,'B-EmEC'!$A$1:$DD$1,0),FALSE),"")</f>
        <v/>
      </c>
      <c r="N54" s="9" t="str">
        <f>_xlfn.IFNA(VLOOKUP($A54,'B-EmEC'!$A:$DD,MATCH(N$1,'B-EmEC'!$A$1:$DD$1,0),FALSE),"")</f>
        <v/>
      </c>
      <c r="O54" s="10">
        <f>_xlfn.IFNA(VLOOKUP($A54,'B-EmEC'!$A:$DD,MATCH(O$1,'B-EmEC'!$A$1:$DD$1,0),FALSE),"")</f>
        <v>9.4280000000000008</v>
      </c>
      <c r="P54" s="10">
        <f>_xlfn.IFNA(VLOOKUP($A54,'B-EmEC'!$A:$DD,MATCH(P$1,'B-EmEC'!$A$1:$DD$1,0),FALSE),"")</f>
        <v>9.4320000000000004</v>
      </c>
      <c r="Q54" s="10">
        <f>_xlfn.IFNA(VLOOKUP($A54,'B-EmEC'!$A:$DD,MATCH(Q$1,'B-EmEC'!$A$1:$DD$1,0),FALSE),"")</f>
        <v>9.0250000000000004</v>
      </c>
      <c r="R54" s="10">
        <f>_xlfn.IFNA(VLOOKUP($A54,'B-EmEC'!$A:$DD,MATCH(R$1,'B-EmEC'!$A$1:$DD$1,0),FALSE),"")</f>
        <v>9.3710000000000004</v>
      </c>
      <c r="S54" s="10" t="str">
        <f>_xlfn.IFNA(VLOOKUP($A54,'B-EmEC'!$A:$DD,MATCH(S$1,'B-EmEC'!$A$1:$DD$1,0),FALSE),"")</f>
        <v/>
      </c>
      <c r="T54" s="10" t="str">
        <f>_xlfn.IFNA(VLOOKUP($A54,'B-EmEC'!$A:$DD,MATCH(T$1,'B-EmEC'!$A$1:$DD$1,0),FALSE),"")</f>
        <v/>
      </c>
      <c r="U54" s="10" t="str">
        <f>_xlfn.IFNA(VLOOKUP($A54,'B-EmEC'!$A:$DD,MATCH(U$1,'B-EmEC'!$A$1:$DD$1,0),FALSE),"")</f>
        <v/>
      </c>
      <c r="V54" s="10" t="str">
        <f>_xlfn.IFNA(VLOOKUP($A54,'B-EmEC'!$A:$DD,MATCH(V$1,'B-EmEC'!$A$1:$DD$1,0),FALSE),"")</f>
        <v/>
      </c>
      <c r="W54" s="10">
        <f>_xlfn.IFNA(VLOOKUP($A54,'B-EmEC'!$A:$DD,MATCH(W$1,'B-EmEC'!$A$1:$DD$1,0),FALSE),"")</f>
        <v>8.5</v>
      </c>
      <c r="X54" s="10" t="str">
        <f>_xlfn.IFNA(VLOOKUP($A54,'B-EmEC'!$A:$DD,MATCH(X$1,'B-EmEC'!$A$1:$DD$1,0),FALSE),"")</f>
        <v/>
      </c>
      <c r="Y54" s="10" t="str">
        <f>_xlfn.IFNA(VLOOKUP($A54,'B-EmEC'!$A:$DD,MATCH(Y$1,'B-EmEC'!$A$1:$DD$1,0),FALSE),"")</f>
        <v/>
      </c>
      <c r="Z54" s="9" t="str">
        <f t="shared" si="41"/>
        <v/>
      </c>
      <c r="AA54" s="10">
        <f t="shared" si="42"/>
        <v>10.834604757481506</v>
      </c>
      <c r="AB54" s="10">
        <f t="shared" si="43"/>
        <v>10.789409220386984</v>
      </c>
      <c r="AC54" s="10">
        <f t="shared" si="44"/>
        <v>10.421630483073644</v>
      </c>
      <c r="AD54" s="10">
        <f t="shared" si="45"/>
        <v>10.858193309478704</v>
      </c>
      <c r="AE54" s="10" t="str">
        <f t="shared" si="46"/>
        <v/>
      </c>
      <c r="AF54" s="10" t="str">
        <f t="shared" si="47"/>
        <v/>
      </c>
      <c r="AG54" s="10" t="str">
        <f t="shared" si="48"/>
        <v/>
      </c>
      <c r="AH54" s="10" t="str">
        <f t="shared" si="49"/>
        <v/>
      </c>
      <c r="AI54" s="10">
        <f t="shared" si="50"/>
        <v>8.6984354857828876</v>
      </c>
      <c r="AJ54" s="10" t="str">
        <f t="shared" si="51"/>
        <v/>
      </c>
      <c r="AK54" s="10" t="str">
        <f t="shared" si="52"/>
        <v/>
      </c>
      <c r="AL54" s="356" t="str">
        <f t="shared" si="53"/>
        <v/>
      </c>
      <c r="AM54" s="357">
        <f t="shared" si="54"/>
        <v>10.858193309478704</v>
      </c>
      <c r="AN54" s="357">
        <f t="shared" si="55"/>
        <v>8.6984354857828876</v>
      </c>
      <c r="AO54" s="357" t="str">
        <f t="shared" si="56"/>
        <v/>
      </c>
      <c r="AP54" s="12" t="str">
        <f t="shared" si="57"/>
        <v/>
      </c>
      <c r="AQ54" s="11">
        <f t="shared" si="58"/>
        <v>10.725959442605209</v>
      </c>
      <c r="AR54" s="11">
        <f t="shared" si="59"/>
        <v>8.6984354857828876</v>
      </c>
      <c r="AS54" s="11" t="str">
        <f t="shared" si="60"/>
        <v/>
      </c>
      <c r="AT54" s="27" t="str">
        <f t="shared" si="61"/>
        <v/>
      </c>
      <c r="AU54" s="10">
        <f t="shared" si="62"/>
        <v>0.98907814953213913</v>
      </c>
      <c r="AV54" s="10">
        <f t="shared" si="63"/>
        <v>0.96815194354799694</v>
      </c>
      <c r="AW54" s="10">
        <f t="shared" si="64"/>
        <v>0.79786491725354369</v>
      </c>
      <c r="AX54" s="10">
        <f t="shared" si="65"/>
        <v>1</v>
      </c>
      <c r="AY54" s="10" t="str">
        <f t="shared" si="66"/>
        <v/>
      </c>
      <c r="AZ54" s="10" t="str">
        <f t="shared" si="67"/>
        <v/>
      </c>
      <c r="BA54" s="10" t="str">
        <f t="shared" si="68"/>
        <v/>
      </c>
      <c r="BB54" s="10" t="str">
        <f t="shared" si="69"/>
        <v/>
      </c>
      <c r="BC54" s="10">
        <f t="shared" si="70"/>
        <v>0</v>
      </c>
      <c r="BD54" s="10" t="str">
        <f t="shared" si="71"/>
        <v/>
      </c>
      <c r="BE54" s="10" t="str">
        <f t="shared" si="72"/>
        <v/>
      </c>
      <c r="BF54" s="21" t="str">
        <f t="shared" si="73"/>
        <v/>
      </c>
      <c r="BG54" s="11">
        <f t="shared" si="74"/>
        <v>1</v>
      </c>
      <c r="BH54" s="11">
        <f t="shared" si="75"/>
        <v>0</v>
      </c>
      <c r="BI54" s="11" t="str">
        <f t="shared" si="76"/>
        <v/>
      </c>
      <c r="BJ54" s="12" t="str">
        <f t="shared" si="77"/>
        <v/>
      </c>
      <c r="BK54" s="11">
        <f t="shared" si="78"/>
        <v>0.93877375258341988</v>
      </c>
      <c r="BL54" s="11">
        <f t="shared" si="79"/>
        <v>0</v>
      </c>
      <c r="BM54" s="11" t="str">
        <f t="shared" si="80"/>
        <v/>
      </c>
      <c r="BN54" s="12">
        <f t="shared" si="81"/>
        <v>2.1597578236958164</v>
      </c>
      <c r="BO54" s="13" t="str" cm="1">
        <f t="array" ref="BO54">INDEX($AL$1:$AO$1,0,MATCH(MAX($AL54:$AO54),$AL54:$AO54,0))</f>
        <v>B-Gi/o-Log
EmEC-MAX</v>
      </c>
      <c r="BP54" s="367" t="s">
        <v>195</v>
      </c>
    </row>
    <row r="55" spans="1:68" x14ac:dyDescent="0.2">
      <c r="A55" s="16" t="s">
        <v>57</v>
      </c>
      <c r="B55" s="12" t="str">
        <f>_xlfn.IFNA(VLOOKUP($A55,'B-EmEC'!$A:$DD,MATCH(B$1,'B-EmEC'!$A$1:$DD$1,0),FALSE),"")</f>
        <v/>
      </c>
      <c r="C55" s="11">
        <f>_xlfn.IFNA(VLOOKUP($A55,'B-EmEC'!$A:$DD,MATCH(C$1,'B-EmEC'!$A$1:$DD$1,0),FALSE),"")</f>
        <v>67.258938244853724</v>
      </c>
      <c r="D55" s="11">
        <f>_xlfn.IFNA(VLOOKUP($A55,'B-EmEC'!$A:$DD,MATCH(D$1,'B-EmEC'!$A$1:$DD$1,0),FALSE),"")</f>
        <v>46.52351738241309</v>
      </c>
      <c r="E55" s="11">
        <f>_xlfn.IFNA(VLOOKUP($A55,'B-EmEC'!$A:$DD,MATCH(E$1,'B-EmEC'!$A$1:$DD$1,0),FALSE),"")</f>
        <v>51.666666666666664</v>
      </c>
      <c r="F55" s="11">
        <f>_xlfn.IFNA(VLOOKUP($A55,'B-EmEC'!$A:$DD,MATCH(F$1,'B-EmEC'!$A$1:$DD$1,0),FALSE),"")</f>
        <v>70.186084142394819</v>
      </c>
      <c r="G55" s="11">
        <f>_xlfn.IFNA(VLOOKUP($A55,'B-EmEC'!$A:$DD,MATCH(G$1,'B-EmEC'!$A$1:$DD$1,0),FALSE),"")</f>
        <v>46.229698375870065</v>
      </c>
      <c r="H55" s="11" t="str">
        <f>_xlfn.IFNA(VLOOKUP($A55,'B-EmEC'!$A:$DD,MATCH(H$1,'B-EmEC'!$A$1:$DD$1,0),FALSE),"")</f>
        <v/>
      </c>
      <c r="I55" s="11" t="str">
        <f>_xlfn.IFNA(VLOOKUP($A55,'B-EmEC'!$A:$DD,MATCH(I$1,'B-EmEC'!$A$1:$DD$1,0),FALSE),"")</f>
        <v/>
      </c>
      <c r="J55" s="11" t="str">
        <f>_xlfn.IFNA(VLOOKUP($A55,'B-EmEC'!$A:$DD,MATCH(J$1,'B-EmEC'!$A$1:$DD$1,0),FALSE),"")</f>
        <v/>
      </c>
      <c r="K55" s="11">
        <f>_xlfn.IFNA(VLOOKUP($A55,'B-EmEC'!$A:$DD,MATCH(K$1,'B-EmEC'!$A$1:$DD$1,0),FALSE),"")</f>
        <v>24.742268041237114</v>
      </c>
      <c r="L55" s="11" t="str">
        <f>_xlfn.IFNA(VLOOKUP($A55,'B-EmEC'!$A:$DD,MATCH(L$1,'B-EmEC'!$A$1:$DD$1,0),FALSE),"")</f>
        <v/>
      </c>
      <c r="M55" s="11" t="str">
        <f>_xlfn.IFNA(VLOOKUP($A55,'B-EmEC'!$A:$DD,MATCH(M$1,'B-EmEC'!$A$1:$DD$1,0),FALSE),"")</f>
        <v/>
      </c>
      <c r="N55" s="9" t="str">
        <f>_xlfn.IFNA(VLOOKUP($A55,'B-EmEC'!$A:$DD,MATCH(N$1,'B-EmEC'!$A$1:$DD$1,0),FALSE),"")</f>
        <v/>
      </c>
      <c r="O55" s="10">
        <f>_xlfn.IFNA(VLOOKUP($A55,'B-EmEC'!$A:$DD,MATCH(O$1,'B-EmEC'!$A$1:$DD$1,0),FALSE),"")</f>
        <v>7.6710000000000003</v>
      </c>
      <c r="P55" s="10">
        <f>_xlfn.IFNA(VLOOKUP($A55,'B-EmEC'!$A:$DD,MATCH(P$1,'B-EmEC'!$A$1:$DD$1,0),FALSE),"")</f>
        <v>7.609</v>
      </c>
      <c r="Q55" s="10">
        <f>_xlfn.IFNA(VLOOKUP($A55,'B-EmEC'!$A:$DD,MATCH(Q$1,'B-EmEC'!$A$1:$DD$1,0),FALSE),"")</f>
        <v>8.2829999999999995</v>
      </c>
      <c r="R55" s="10">
        <f>_xlfn.IFNA(VLOOKUP($A55,'B-EmEC'!$A:$DD,MATCH(R$1,'B-EmEC'!$A$1:$DD$1,0),FALSE),"")</f>
        <v>8.5670000000000002</v>
      </c>
      <c r="S55" s="10">
        <f>_xlfn.IFNA(VLOOKUP($A55,'B-EmEC'!$A:$DD,MATCH(S$1,'B-EmEC'!$A$1:$DD$1,0),FALSE),"")</f>
        <v>8.9540000000000006</v>
      </c>
      <c r="T55" s="10" t="str">
        <f>_xlfn.IFNA(VLOOKUP($A55,'B-EmEC'!$A:$DD,MATCH(T$1,'B-EmEC'!$A$1:$DD$1,0),FALSE),"")</f>
        <v/>
      </c>
      <c r="U55" s="10" t="str">
        <f>_xlfn.IFNA(VLOOKUP($A55,'B-EmEC'!$A:$DD,MATCH(U$1,'B-EmEC'!$A$1:$DD$1,0),FALSE),"")</f>
        <v/>
      </c>
      <c r="V55" s="10" t="str">
        <f>_xlfn.IFNA(VLOOKUP($A55,'B-EmEC'!$A:$DD,MATCH(V$1,'B-EmEC'!$A$1:$DD$1,0),FALSE),"")</f>
        <v/>
      </c>
      <c r="W55" s="10">
        <f>_xlfn.IFNA(VLOOKUP($A55,'B-EmEC'!$A:$DD,MATCH(W$1,'B-EmEC'!$A$1:$DD$1,0),FALSE),"")</f>
        <v>6.5430000000000001</v>
      </c>
      <c r="X55" s="10" t="str">
        <f>_xlfn.IFNA(VLOOKUP($A55,'B-EmEC'!$A:$DD,MATCH(X$1,'B-EmEC'!$A$1:$DD$1,0),FALSE),"")</f>
        <v/>
      </c>
      <c r="Y55" s="10" t="str">
        <f>_xlfn.IFNA(VLOOKUP($A55,'B-EmEC'!$A:$DD,MATCH(Y$1,'B-EmEC'!$A$1:$DD$1,0),FALSE),"")</f>
        <v/>
      </c>
      <c r="Z55" s="9" t="str">
        <f t="shared" si="41"/>
        <v/>
      </c>
      <c r="AA55" s="10">
        <f t="shared" si="42"/>
        <v>9.4987500072242206</v>
      </c>
      <c r="AB55" s="10">
        <f t="shared" si="43"/>
        <v>9.2766725418695106</v>
      </c>
      <c r="AC55" s="10">
        <f t="shared" si="44"/>
        <v>9.9962104434506287</v>
      </c>
      <c r="AD55" s="10">
        <f t="shared" si="45"/>
        <v>10.413251012710115</v>
      </c>
      <c r="AE55" s="10">
        <f t="shared" si="46"/>
        <v>10.61892105990742</v>
      </c>
      <c r="AF55" s="10" t="str">
        <f t="shared" si="47"/>
        <v/>
      </c>
      <c r="AG55" s="10" t="str">
        <f t="shared" si="48"/>
        <v/>
      </c>
      <c r="AH55" s="10" t="str">
        <f t="shared" si="49"/>
        <v/>
      </c>
      <c r="AI55" s="10">
        <f t="shared" si="50"/>
        <v>7.9364395074453622</v>
      </c>
      <c r="AJ55" s="10" t="str">
        <f t="shared" si="51"/>
        <v/>
      </c>
      <c r="AK55" s="10" t="str">
        <f t="shared" si="52"/>
        <v/>
      </c>
      <c r="AL55" s="356" t="str">
        <f t="shared" si="53"/>
        <v/>
      </c>
      <c r="AM55" s="357">
        <f t="shared" si="54"/>
        <v>10.61892105990742</v>
      </c>
      <c r="AN55" s="357">
        <f t="shared" si="55"/>
        <v>7.9364395074453622</v>
      </c>
      <c r="AO55" s="357" t="str">
        <f t="shared" si="56"/>
        <v/>
      </c>
      <c r="AP55" s="12" t="str">
        <f t="shared" si="57"/>
        <v/>
      </c>
      <c r="AQ55" s="11">
        <f t="shared" si="58"/>
        <v>9.9607610130323785</v>
      </c>
      <c r="AR55" s="11">
        <f t="shared" si="59"/>
        <v>7.9364395074453622</v>
      </c>
      <c r="AS55" s="11" t="str">
        <f t="shared" si="60"/>
        <v/>
      </c>
      <c r="AT55" s="27" t="str">
        <f t="shared" si="61"/>
        <v/>
      </c>
      <c r="AU55" s="10">
        <f t="shared" si="62"/>
        <v>0.58241239286246926</v>
      </c>
      <c r="AV55" s="10">
        <f t="shared" si="63"/>
        <v>0.49962432479509306</v>
      </c>
      <c r="AW55" s="10">
        <f t="shared" si="64"/>
        <v>0.76786024273484765</v>
      </c>
      <c r="AX55" s="10">
        <f t="shared" si="65"/>
        <v>0.92332843929214148</v>
      </c>
      <c r="AY55" s="10">
        <f t="shared" si="66"/>
        <v>1</v>
      </c>
      <c r="AZ55" s="10" t="str">
        <f t="shared" si="67"/>
        <v/>
      </c>
      <c r="BA55" s="10" t="str">
        <f t="shared" si="68"/>
        <v/>
      </c>
      <c r="BB55" s="10" t="str">
        <f t="shared" si="69"/>
        <v/>
      </c>
      <c r="BC55" s="10">
        <f t="shared" si="70"/>
        <v>0</v>
      </c>
      <c r="BD55" s="10" t="str">
        <f t="shared" si="71"/>
        <v/>
      </c>
      <c r="BE55" s="10" t="str">
        <f t="shared" si="72"/>
        <v/>
      </c>
      <c r="BF55" s="21" t="str">
        <f t="shared" si="73"/>
        <v/>
      </c>
      <c r="BG55" s="11">
        <f t="shared" si="74"/>
        <v>1</v>
      </c>
      <c r="BH55" s="11">
        <f t="shared" si="75"/>
        <v>0</v>
      </c>
      <c r="BI55" s="11" t="str">
        <f t="shared" si="76"/>
        <v/>
      </c>
      <c r="BJ55" s="12" t="str">
        <f t="shared" si="77"/>
        <v/>
      </c>
      <c r="BK55" s="11">
        <f t="shared" si="78"/>
        <v>0.75464507993691021</v>
      </c>
      <c r="BL55" s="11">
        <f t="shared" si="79"/>
        <v>0</v>
      </c>
      <c r="BM55" s="11" t="str">
        <f t="shared" si="80"/>
        <v/>
      </c>
      <c r="BN55" s="12">
        <f t="shared" si="81"/>
        <v>2.6824815524620576</v>
      </c>
      <c r="BO55" s="13" t="str" cm="1">
        <f t="array" ref="BO55">INDEX($AL$1:$AO$1,0,MATCH(MAX($AL55:$AO55),$AL55:$AO55,0))</f>
        <v>B-Gi/o-Log
EmEC-MAX</v>
      </c>
      <c r="BP55" s="367" t="s">
        <v>195</v>
      </c>
    </row>
    <row r="56" spans="1:68" x14ac:dyDescent="0.2">
      <c r="A56" s="8" t="s">
        <v>146</v>
      </c>
      <c r="B56" s="12" t="str">
        <f>_xlfn.IFNA(VLOOKUP($A56,'B-EmEC'!$A:$DD,MATCH(B$1,'B-EmEC'!$A$1:$DD$1,0),FALSE),"")</f>
        <v/>
      </c>
      <c r="C56" s="11">
        <f>_xlfn.IFNA(VLOOKUP($A56,'B-EmEC'!$A:$DD,MATCH(C$1,'B-EmEC'!$A$1:$DD$1,0),FALSE),"")</f>
        <v>75.406283856988082</v>
      </c>
      <c r="D56" s="11">
        <f>_xlfn.IFNA(VLOOKUP($A56,'B-EmEC'!$A:$DD,MATCH(D$1,'B-EmEC'!$A$1:$DD$1,0),FALSE),"")</f>
        <v>61.408121530820914</v>
      </c>
      <c r="E56" s="11">
        <f>_xlfn.IFNA(VLOOKUP($A56,'B-EmEC'!$A:$DD,MATCH(E$1,'B-EmEC'!$A$1:$DD$1,0),FALSE),"")</f>
        <v>68.951612903225808</v>
      </c>
      <c r="F56" s="11">
        <f>_xlfn.IFNA(VLOOKUP($A56,'B-EmEC'!$A:$DD,MATCH(F$1,'B-EmEC'!$A$1:$DD$1,0),FALSE),"")</f>
        <v>93.406148867313917</v>
      </c>
      <c r="G56" s="11">
        <f>_xlfn.IFNA(VLOOKUP($A56,'B-EmEC'!$A:$DD,MATCH(G$1,'B-EmEC'!$A$1:$DD$1,0),FALSE),"")</f>
        <v>43.184454756380511</v>
      </c>
      <c r="H56" s="11" t="str">
        <f>_xlfn.IFNA(VLOOKUP($A56,'B-EmEC'!$A:$DD,MATCH(H$1,'B-EmEC'!$A$1:$DD$1,0),FALSE),"")</f>
        <v/>
      </c>
      <c r="I56" s="11" t="str">
        <f>_xlfn.IFNA(VLOOKUP($A56,'B-EmEC'!$A:$DD,MATCH(I$1,'B-EmEC'!$A$1:$DD$1,0),FALSE),"")</f>
        <v/>
      </c>
      <c r="J56" s="11" t="str">
        <f>_xlfn.IFNA(VLOOKUP($A56,'B-EmEC'!$A:$DD,MATCH(J$1,'B-EmEC'!$A$1:$DD$1,0),FALSE),"")</f>
        <v/>
      </c>
      <c r="K56" s="11">
        <f>_xlfn.IFNA(VLOOKUP($A56,'B-EmEC'!$A:$DD,MATCH(K$1,'B-EmEC'!$A$1:$DD$1,0),FALSE),"")</f>
        <v>49.671977507029055</v>
      </c>
      <c r="L56" s="11">
        <f>_xlfn.IFNA(VLOOKUP($A56,'B-EmEC'!$A:$DD,MATCH(L$1,'B-EmEC'!$A$1:$DD$1,0),FALSE),"")</f>
        <v>80.770491803278688</v>
      </c>
      <c r="M56" s="11">
        <f>_xlfn.IFNA(VLOOKUP($A56,'B-EmEC'!$A:$DD,MATCH(M$1,'B-EmEC'!$A$1:$DD$1,0),FALSE),"")</f>
        <v>58.099688473520246</v>
      </c>
      <c r="N56" s="9" t="str">
        <f>_xlfn.IFNA(VLOOKUP($A56,'B-EmEC'!$A:$DD,MATCH(N$1,'B-EmEC'!$A$1:$DD$1,0),FALSE),"")</f>
        <v/>
      </c>
      <c r="O56" s="10">
        <f>_xlfn.IFNA(VLOOKUP($A56,'B-EmEC'!$A:$DD,MATCH(O$1,'B-EmEC'!$A$1:$DD$1,0),FALSE),"")</f>
        <v>8.0470000000000006</v>
      </c>
      <c r="P56" s="10">
        <f>_xlfn.IFNA(VLOOKUP($A56,'B-EmEC'!$A:$DD,MATCH(P$1,'B-EmEC'!$A$1:$DD$1,0),FALSE),"")</f>
        <v>8.1199999999999992</v>
      </c>
      <c r="Q56" s="10">
        <f>_xlfn.IFNA(VLOOKUP($A56,'B-EmEC'!$A:$DD,MATCH(Q$1,'B-EmEC'!$A$1:$DD$1,0),FALSE),"")</f>
        <v>8.7769999999999992</v>
      </c>
      <c r="R56" s="10">
        <f>_xlfn.IFNA(VLOOKUP($A56,'B-EmEC'!$A:$DD,MATCH(R$1,'B-EmEC'!$A$1:$DD$1,0),FALSE),"")</f>
        <v>9.1359999999999992</v>
      </c>
      <c r="S56" s="10">
        <f>_xlfn.IFNA(VLOOKUP($A56,'B-EmEC'!$A:$DD,MATCH(S$1,'B-EmEC'!$A$1:$DD$1,0),FALSE),"")</f>
        <v>10.15</v>
      </c>
      <c r="T56" s="10" t="str">
        <f>_xlfn.IFNA(VLOOKUP($A56,'B-EmEC'!$A:$DD,MATCH(T$1,'B-EmEC'!$A$1:$DD$1,0),FALSE),"")</f>
        <v/>
      </c>
      <c r="U56" s="10" t="str">
        <f>_xlfn.IFNA(VLOOKUP($A56,'B-EmEC'!$A:$DD,MATCH(U$1,'B-EmEC'!$A$1:$DD$1,0),FALSE),"")</f>
        <v/>
      </c>
      <c r="V56" s="10" t="str">
        <f>_xlfn.IFNA(VLOOKUP($A56,'B-EmEC'!$A:$DD,MATCH(V$1,'B-EmEC'!$A$1:$DD$1,0),FALSE),"")</f>
        <v/>
      </c>
      <c r="W56" s="10">
        <f>_xlfn.IFNA(VLOOKUP($A56,'B-EmEC'!$A:$DD,MATCH(W$1,'B-EmEC'!$A$1:$DD$1,0),FALSE),"")</f>
        <v>7.4</v>
      </c>
      <c r="X56" s="10">
        <f>_xlfn.IFNA(VLOOKUP($A56,'B-EmEC'!$A:$DD,MATCH(X$1,'B-EmEC'!$A$1:$DD$1,0),FALSE),"")</f>
        <v>6.915</v>
      </c>
      <c r="Y56" s="10">
        <f>_xlfn.IFNA(VLOOKUP($A56,'B-EmEC'!$A:$DD,MATCH(Y$1,'B-EmEC'!$A$1:$DD$1,0),FALSE),"")</f>
        <v>6.69</v>
      </c>
      <c r="Z56" s="9" t="str">
        <f t="shared" si="41"/>
        <v/>
      </c>
      <c r="AA56" s="10">
        <f t="shared" si="42"/>
        <v>9.9244075385846511</v>
      </c>
      <c r="AB56" s="10">
        <f t="shared" si="43"/>
        <v>9.9082258125543472</v>
      </c>
      <c r="AC56" s="10">
        <f t="shared" si="44"/>
        <v>10.615544429565938</v>
      </c>
      <c r="AD56" s="10">
        <f t="shared" si="45"/>
        <v>11.106375466500397</v>
      </c>
      <c r="AE56" s="10">
        <f t="shared" si="46"/>
        <v>11.785327440599502</v>
      </c>
      <c r="AF56" s="10" t="str">
        <f t="shared" si="47"/>
        <v/>
      </c>
      <c r="AG56" s="10" t="str">
        <f t="shared" si="48"/>
        <v/>
      </c>
      <c r="AH56" s="10" t="str">
        <f t="shared" si="49"/>
        <v/>
      </c>
      <c r="AI56" s="10">
        <f t="shared" si="50"/>
        <v>9.0961114501763216</v>
      </c>
      <c r="AJ56" s="10">
        <f t="shared" si="51"/>
        <v>8.8222527272641429</v>
      </c>
      <c r="AK56" s="10">
        <f t="shared" si="52"/>
        <v>8.4541738037398346</v>
      </c>
      <c r="AL56" s="356" t="str">
        <f t="shared" si="53"/>
        <v/>
      </c>
      <c r="AM56" s="357">
        <f t="shared" si="54"/>
        <v>11.785327440599502</v>
      </c>
      <c r="AN56" s="357">
        <f t="shared" si="55"/>
        <v>9.0961114501763216</v>
      </c>
      <c r="AO56" s="357">
        <f t="shared" si="56"/>
        <v>8.8222527272641429</v>
      </c>
      <c r="AP56" s="12" t="str">
        <f t="shared" si="57"/>
        <v/>
      </c>
      <c r="AQ56" s="11">
        <f t="shared" si="58"/>
        <v>10.667976137560967</v>
      </c>
      <c r="AR56" s="11">
        <f t="shared" si="59"/>
        <v>9.0961114501763216</v>
      </c>
      <c r="AS56" s="11">
        <f t="shared" si="60"/>
        <v>8.6382132655019888</v>
      </c>
      <c r="AT56" s="27" t="str">
        <f t="shared" si="61"/>
        <v/>
      </c>
      <c r="AU56" s="10">
        <f t="shared" si="62"/>
        <v>0.44135872887292871</v>
      </c>
      <c r="AV56" s="10">
        <f t="shared" si="63"/>
        <v>0.43650103457409756</v>
      </c>
      <c r="AW56" s="10">
        <f t="shared" si="64"/>
        <v>0.64883546706169415</v>
      </c>
      <c r="AX56" s="10">
        <f t="shared" si="65"/>
        <v>0.79618112878781422</v>
      </c>
      <c r="AY56" s="10">
        <f t="shared" si="66"/>
        <v>1</v>
      </c>
      <c r="AZ56" s="10" t="str">
        <f t="shared" si="67"/>
        <v/>
      </c>
      <c r="BA56" s="10" t="str">
        <f t="shared" si="68"/>
        <v/>
      </c>
      <c r="BB56" s="10" t="str">
        <f t="shared" si="69"/>
        <v/>
      </c>
      <c r="BC56" s="10">
        <f t="shared" si="70"/>
        <v>0.19270730696217661</v>
      </c>
      <c r="BD56" s="10">
        <f t="shared" si="71"/>
        <v>0.11049593133485798</v>
      </c>
      <c r="BE56" s="10">
        <f t="shared" si="72"/>
        <v>0</v>
      </c>
      <c r="BF56" s="21" t="str">
        <f t="shared" si="73"/>
        <v/>
      </c>
      <c r="BG56" s="11">
        <f t="shared" si="74"/>
        <v>1</v>
      </c>
      <c r="BH56" s="11">
        <f t="shared" si="75"/>
        <v>0.19270730696217661</v>
      </c>
      <c r="BI56" s="11">
        <f t="shared" si="76"/>
        <v>0.11049593133485798</v>
      </c>
      <c r="BJ56" s="12" t="str">
        <f t="shared" si="77"/>
        <v/>
      </c>
      <c r="BK56" s="11">
        <f t="shared" si="78"/>
        <v>0.66457527185930698</v>
      </c>
      <c r="BL56" s="11">
        <f t="shared" si="79"/>
        <v>0.19270730696217661</v>
      </c>
      <c r="BM56" s="11">
        <f t="shared" si="80"/>
        <v>5.524796566742899E-2</v>
      </c>
      <c r="BN56" s="12">
        <f t="shared" si="81"/>
        <v>2.6892159904231807</v>
      </c>
      <c r="BO56" s="13" t="str" cm="1">
        <f t="array" ref="BO56">INDEX($AL$1:$AO$1,0,MATCH(MAX($AL56:$AO56),$AL56:$AO56,0))</f>
        <v>B-Gi/o-Log
EmEC-MAX</v>
      </c>
      <c r="BP56" s="367" t="s">
        <v>195</v>
      </c>
    </row>
    <row r="57" spans="1:68" x14ac:dyDescent="0.2">
      <c r="A57" s="16" t="s">
        <v>34</v>
      </c>
      <c r="B57" s="12" t="str">
        <f>_xlfn.IFNA(VLOOKUP($A57,'B-EmEC'!$A:$DD,MATCH(B$1,'B-EmEC'!$A$1:$DD$1,0),FALSE),"")</f>
        <v/>
      </c>
      <c r="C57" s="11">
        <f>_xlfn.IFNA(VLOOKUP($A57,'B-EmEC'!$A:$DD,MATCH(C$1,'B-EmEC'!$A$1:$DD$1,0),FALSE),"")</f>
        <v>19.23076923076923</v>
      </c>
      <c r="D57" s="11">
        <f>_xlfn.IFNA(VLOOKUP($A57,'B-EmEC'!$A:$DD,MATCH(D$1,'B-EmEC'!$A$1:$DD$1,0),FALSE),"")</f>
        <v>23.42973999415717</v>
      </c>
      <c r="E57" s="11">
        <f>_xlfn.IFNA(VLOOKUP($A57,'B-EmEC'!$A:$DD,MATCH(E$1,'B-EmEC'!$A$1:$DD$1,0),FALSE),"")</f>
        <v>23.349462365591396</v>
      </c>
      <c r="F57" s="11">
        <f>_xlfn.IFNA(VLOOKUP($A57,'B-EmEC'!$A:$DD,MATCH(F$1,'B-EmEC'!$A$1:$DD$1,0),FALSE),"")</f>
        <v>24.898867313915858</v>
      </c>
      <c r="G57" s="11">
        <f>_xlfn.IFNA(VLOOKUP($A57,'B-EmEC'!$A:$DD,MATCH(G$1,'B-EmEC'!$A$1:$DD$1,0),FALSE),"")</f>
        <v>38.051044083526676</v>
      </c>
      <c r="H57" s="11" t="str">
        <f>_xlfn.IFNA(VLOOKUP($A57,'B-EmEC'!$A:$DD,MATCH(H$1,'B-EmEC'!$A$1:$DD$1,0),FALSE),"")</f>
        <v/>
      </c>
      <c r="I57" s="11" t="str">
        <f>_xlfn.IFNA(VLOOKUP($A57,'B-EmEC'!$A:$DD,MATCH(I$1,'B-EmEC'!$A$1:$DD$1,0),FALSE),"")</f>
        <v/>
      </c>
      <c r="J57" s="11" t="str">
        <f>_xlfn.IFNA(VLOOKUP($A57,'B-EmEC'!$A:$DD,MATCH(J$1,'B-EmEC'!$A$1:$DD$1,0),FALSE),"")</f>
        <v/>
      </c>
      <c r="K57" s="11">
        <f>_xlfn.IFNA(VLOOKUP($A57,'B-EmEC'!$A:$DD,MATCH(K$1,'B-EmEC'!$A$1:$DD$1,0),FALSE),"")</f>
        <v>12.005623242736645</v>
      </c>
      <c r="L57" s="11" t="str">
        <f>_xlfn.IFNA(VLOOKUP($A57,'B-EmEC'!$A:$DD,MATCH(L$1,'B-EmEC'!$A$1:$DD$1,0),FALSE),"")</f>
        <v/>
      </c>
      <c r="M57" s="11" t="str">
        <f>_xlfn.IFNA(VLOOKUP($A57,'B-EmEC'!$A:$DD,MATCH(M$1,'B-EmEC'!$A$1:$DD$1,0),FALSE),"")</f>
        <v/>
      </c>
      <c r="N57" s="9" t="str">
        <f>_xlfn.IFNA(VLOOKUP($A57,'B-EmEC'!$A:$DD,MATCH(N$1,'B-EmEC'!$A$1:$DD$1,0),FALSE),"")</f>
        <v/>
      </c>
      <c r="O57" s="10">
        <f>_xlfn.IFNA(VLOOKUP($A57,'B-EmEC'!$A:$DD,MATCH(O$1,'B-EmEC'!$A$1:$DD$1,0),FALSE),"")</f>
        <v>9.3559999999999999</v>
      </c>
      <c r="P57" s="10">
        <f>_xlfn.IFNA(VLOOKUP($A57,'B-EmEC'!$A:$DD,MATCH(P$1,'B-EmEC'!$A$1:$DD$1,0),FALSE),"")</f>
        <v>9.3360000000000003</v>
      </c>
      <c r="Q57" s="10">
        <f>_xlfn.IFNA(VLOOKUP($A57,'B-EmEC'!$A:$DD,MATCH(Q$1,'B-EmEC'!$A$1:$DD$1,0),FALSE),"")</f>
        <v>9.5749999999999993</v>
      </c>
      <c r="R57" s="10">
        <f>_xlfn.IFNA(VLOOKUP($A57,'B-EmEC'!$A:$DD,MATCH(R$1,'B-EmEC'!$A$1:$DD$1,0),FALSE),"")</f>
        <v>9.5969999999999995</v>
      </c>
      <c r="S57" s="10">
        <f>_xlfn.IFNA(VLOOKUP($A57,'B-EmEC'!$A:$DD,MATCH(S$1,'B-EmEC'!$A$1:$DD$1,0),FALSE),"")</f>
        <v>8.9320000000000004</v>
      </c>
      <c r="T57" s="10" t="str">
        <f>_xlfn.IFNA(VLOOKUP($A57,'B-EmEC'!$A:$DD,MATCH(T$1,'B-EmEC'!$A$1:$DD$1,0),FALSE),"")</f>
        <v/>
      </c>
      <c r="U57" s="10" t="str">
        <f>_xlfn.IFNA(VLOOKUP($A57,'B-EmEC'!$A:$DD,MATCH(U$1,'B-EmEC'!$A$1:$DD$1,0),FALSE),"")</f>
        <v/>
      </c>
      <c r="V57" s="10" t="str">
        <f>_xlfn.IFNA(VLOOKUP($A57,'B-EmEC'!$A:$DD,MATCH(V$1,'B-EmEC'!$A$1:$DD$1,0),FALSE),"")</f>
        <v/>
      </c>
      <c r="W57" s="10">
        <f>_xlfn.IFNA(VLOOKUP($A57,'B-EmEC'!$A:$DD,MATCH(W$1,'B-EmEC'!$A$1:$DD$1,0),FALSE),"")</f>
        <v>7.1529999999999996</v>
      </c>
      <c r="X57" s="10" t="str">
        <f>_xlfn.IFNA(VLOOKUP($A57,'B-EmEC'!$A:$DD,MATCH(X$1,'B-EmEC'!$A$1:$DD$1,0),FALSE),"")</f>
        <v/>
      </c>
      <c r="Y57" s="10" t="str">
        <f>_xlfn.IFNA(VLOOKUP($A57,'B-EmEC'!$A:$DD,MATCH(Y$1,'B-EmEC'!$A$1:$DD$1,0),FALSE),"")</f>
        <v/>
      </c>
      <c r="Z57" s="9" t="str">
        <f t="shared" si="41"/>
        <v/>
      </c>
      <c r="AA57" s="10">
        <f t="shared" si="42"/>
        <v>10.6399966563652</v>
      </c>
      <c r="AB57" s="10">
        <f t="shared" si="43"/>
        <v>10.705767469146288</v>
      </c>
      <c r="AC57" s="10">
        <f t="shared" si="44"/>
        <v>10.943276885144313</v>
      </c>
      <c r="AD57" s="10">
        <f t="shared" si="45"/>
        <v>10.993179590850557</v>
      </c>
      <c r="AE57" s="10">
        <f t="shared" si="46"/>
        <v>10.512366577886967</v>
      </c>
      <c r="AF57" s="10" t="str">
        <f t="shared" si="47"/>
        <v/>
      </c>
      <c r="AG57" s="10" t="str">
        <f t="shared" si="48"/>
        <v/>
      </c>
      <c r="AH57" s="10" t="str">
        <f t="shared" si="49"/>
        <v/>
      </c>
      <c r="AI57" s="10">
        <f t="shared" si="50"/>
        <v>8.2323847103202166</v>
      </c>
      <c r="AJ57" s="10" t="str">
        <f t="shared" si="51"/>
        <v/>
      </c>
      <c r="AK57" s="10" t="str">
        <f t="shared" si="52"/>
        <v/>
      </c>
      <c r="AL57" s="356" t="str">
        <f t="shared" si="53"/>
        <v/>
      </c>
      <c r="AM57" s="357">
        <f t="shared" si="54"/>
        <v>10.993179590850557</v>
      </c>
      <c r="AN57" s="357">
        <f t="shared" si="55"/>
        <v>8.2323847103202166</v>
      </c>
      <c r="AO57" s="357" t="str">
        <f t="shared" si="56"/>
        <v/>
      </c>
      <c r="AP57" s="12" t="str">
        <f t="shared" si="57"/>
        <v/>
      </c>
      <c r="AQ57" s="11">
        <f t="shared" si="58"/>
        <v>10.758917435878665</v>
      </c>
      <c r="AR57" s="11">
        <f t="shared" si="59"/>
        <v>8.2323847103202166</v>
      </c>
      <c r="AS57" s="11" t="str">
        <f t="shared" si="60"/>
        <v/>
      </c>
      <c r="AT57" s="27" t="str">
        <f t="shared" si="61"/>
        <v/>
      </c>
      <c r="AU57" s="10">
        <f t="shared" si="62"/>
        <v>0.87207201194986583</v>
      </c>
      <c r="AV57" s="10">
        <f t="shared" si="63"/>
        <v>0.89589515551077137</v>
      </c>
      <c r="AW57" s="10">
        <f t="shared" si="64"/>
        <v>0.9819245152697984</v>
      </c>
      <c r="AX57" s="10">
        <f t="shared" si="65"/>
        <v>1</v>
      </c>
      <c r="AY57" s="10">
        <f t="shared" si="66"/>
        <v>0.8258425439881909</v>
      </c>
      <c r="AZ57" s="10" t="str">
        <f t="shared" si="67"/>
        <v/>
      </c>
      <c r="BA57" s="10" t="str">
        <f t="shared" si="68"/>
        <v/>
      </c>
      <c r="BB57" s="10" t="str">
        <f t="shared" si="69"/>
        <v/>
      </c>
      <c r="BC57" s="10">
        <f t="shared" si="70"/>
        <v>0</v>
      </c>
      <c r="BD57" s="10" t="str">
        <f t="shared" si="71"/>
        <v/>
      </c>
      <c r="BE57" s="10" t="str">
        <f t="shared" si="72"/>
        <v/>
      </c>
      <c r="BF57" s="21" t="str">
        <f t="shared" si="73"/>
        <v/>
      </c>
      <c r="BG57" s="11">
        <f t="shared" si="74"/>
        <v>1</v>
      </c>
      <c r="BH57" s="11">
        <f t="shared" si="75"/>
        <v>0</v>
      </c>
      <c r="BI57" s="11" t="str">
        <f t="shared" si="76"/>
        <v/>
      </c>
      <c r="BJ57" s="12" t="str">
        <f t="shared" si="77"/>
        <v/>
      </c>
      <c r="BK57" s="11">
        <f t="shared" si="78"/>
        <v>0.91514684534372537</v>
      </c>
      <c r="BL57" s="11">
        <f t="shared" si="79"/>
        <v>0</v>
      </c>
      <c r="BM57" s="11" t="str">
        <f t="shared" si="80"/>
        <v/>
      </c>
      <c r="BN57" s="12">
        <f t="shared" si="81"/>
        <v>2.7607948805303408</v>
      </c>
      <c r="BO57" s="13" t="str" cm="1">
        <f t="array" ref="BO57">INDEX($AL$1:$AO$1,0,MATCH(MAX($AL57:$AO57),$AL57:$AO57,0))</f>
        <v>B-Gi/o-Log
EmEC-MAX</v>
      </c>
      <c r="BP57" s="367" t="s">
        <v>195</v>
      </c>
    </row>
    <row r="58" spans="1:68" s="2" customFormat="1" x14ac:dyDescent="0.2">
      <c r="A58" s="8" t="s">
        <v>151</v>
      </c>
      <c r="B58" s="12" t="str">
        <f>_xlfn.IFNA(VLOOKUP($A58,'B-EmEC'!$A:$DD,MATCH(B$1,'B-EmEC'!$A$1:$DD$1,0),FALSE),"")</f>
        <v/>
      </c>
      <c r="C58" s="11">
        <f>_xlfn.IFNA(VLOOKUP($A58,'B-EmEC'!$A:$DD,MATCH(C$1,'B-EmEC'!$A$1:$DD$1,0),FALSE),"")</f>
        <v>75.471289274106169</v>
      </c>
      <c r="D58" s="11">
        <f>_xlfn.IFNA(VLOOKUP($A58,'B-EmEC'!$A:$DD,MATCH(D$1,'B-EmEC'!$A$1:$DD$1,0),FALSE),"")</f>
        <v>43.748174116272274</v>
      </c>
      <c r="E58" s="11">
        <f>_xlfn.IFNA(VLOOKUP($A58,'B-EmEC'!$A:$DD,MATCH(E$1,'B-EmEC'!$A$1:$DD$1,0),FALSE),"")</f>
        <v>60.188172043010752</v>
      </c>
      <c r="F58" s="11">
        <f>_xlfn.IFNA(VLOOKUP($A58,'B-EmEC'!$A:$DD,MATCH(F$1,'B-EmEC'!$A$1:$DD$1,0),FALSE),"")</f>
        <v>60.072815533980588</v>
      </c>
      <c r="G58" s="11">
        <f>_xlfn.IFNA(VLOOKUP($A58,'B-EmEC'!$A:$DD,MATCH(G$1,'B-EmEC'!$A$1:$DD$1,0),FALSE),"")</f>
        <v>9.4895591647331781</v>
      </c>
      <c r="H58" s="11" t="str">
        <f>_xlfn.IFNA(VLOOKUP($A58,'B-EmEC'!$A:$DD,MATCH(H$1,'B-EmEC'!$A$1:$DD$1,0),FALSE),"")</f>
        <v/>
      </c>
      <c r="I58" s="11" t="str">
        <f>_xlfn.IFNA(VLOOKUP($A58,'B-EmEC'!$A:$DD,MATCH(I$1,'B-EmEC'!$A$1:$DD$1,0),FALSE),"")</f>
        <v/>
      </c>
      <c r="J58" s="11" t="str">
        <f>_xlfn.IFNA(VLOOKUP($A58,'B-EmEC'!$A:$DD,MATCH(J$1,'B-EmEC'!$A$1:$DD$1,0),FALSE),"")</f>
        <v/>
      </c>
      <c r="K58" s="11">
        <f>_xlfn.IFNA(VLOOKUP($A58,'B-EmEC'!$A:$DD,MATCH(K$1,'B-EmEC'!$A$1:$DD$1,0),FALSE),"")</f>
        <v>16.457357075913777</v>
      </c>
      <c r="L58" s="11" t="str">
        <f>_xlfn.IFNA(VLOOKUP($A58,'B-EmEC'!$A:$DD,MATCH(L$1,'B-EmEC'!$A$1:$DD$1,0),FALSE),"")</f>
        <v/>
      </c>
      <c r="M58" s="11" t="str">
        <f>_xlfn.IFNA(VLOOKUP($A58,'B-EmEC'!$A:$DD,MATCH(M$1,'B-EmEC'!$A$1:$DD$1,0),FALSE),"")</f>
        <v/>
      </c>
      <c r="N58" s="9" t="str">
        <f>_xlfn.IFNA(VLOOKUP($A58,'B-EmEC'!$A:$DD,MATCH(N$1,'B-EmEC'!$A$1:$DD$1,0),FALSE),"")</f>
        <v/>
      </c>
      <c r="O58" s="10">
        <f>_xlfn.IFNA(VLOOKUP($A58,'B-EmEC'!$A:$DD,MATCH(O$1,'B-EmEC'!$A$1:$DD$1,0),FALSE),"")</f>
        <v>10.16</v>
      </c>
      <c r="P58" s="10">
        <f>_xlfn.IFNA(VLOOKUP($A58,'B-EmEC'!$A:$DD,MATCH(P$1,'B-EmEC'!$A$1:$DD$1,0),FALSE),"")</f>
        <v>10.220000000000001</v>
      </c>
      <c r="Q58" s="10">
        <f>_xlfn.IFNA(VLOOKUP($A58,'B-EmEC'!$A:$DD,MATCH(Q$1,'B-EmEC'!$A$1:$DD$1,0),FALSE),"")</f>
        <v>10.36</v>
      </c>
      <c r="R58" s="10">
        <f>_xlfn.IFNA(VLOOKUP($A58,'B-EmEC'!$A:$DD,MATCH(R$1,'B-EmEC'!$A$1:$DD$1,0),FALSE),"")</f>
        <v>10.65</v>
      </c>
      <c r="S58" s="10">
        <f>_xlfn.IFNA(VLOOKUP($A58,'B-EmEC'!$A:$DD,MATCH(S$1,'B-EmEC'!$A$1:$DD$1,0),FALSE),"")</f>
        <v>11.25</v>
      </c>
      <c r="T58" s="10" t="str">
        <f>_xlfn.IFNA(VLOOKUP($A58,'B-EmEC'!$A:$DD,MATCH(T$1,'B-EmEC'!$A$1:$DD$1,0),FALSE),"")</f>
        <v/>
      </c>
      <c r="U58" s="10" t="str">
        <f>_xlfn.IFNA(VLOOKUP($A58,'B-EmEC'!$A:$DD,MATCH(U$1,'B-EmEC'!$A$1:$DD$1,0),FALSE),"")</f>
        <v/>
      </c>
      <c r="V58" s="10" t="str">
        <f>_xlfn.IFNA(VLOOKUP($A58,'B-EmEC'!$A:$DD,MATCH(V$1,'B-EmEC'!$A$1:$DD$1,0),FALSE),"")</f>
        <v/>
      </c>
      <c r="W58" s="10">
        <f>_xlfn.IFNA(VLOOKUP($A58,'B-EmEC'!$A:$DD,MATCH(W$1,'B-EmEC'!$A$1:$DD$1,0),FALSE),"")</f>
        <v>8.2639999999999993</v>
      </c>
      <c r="X58" s="10" t="str">
        <f>_xlfn.IFNA(VLOOKUP($A58,'B-EmEC'!$A:$DD,MATCH(X$1,'B-EmEC'!$A$1:$DD$1,0),FALSE),"")</f>
        <v/>
      </c>
      <c r="Y58" s="10" t="str">
        <f>_xlfn.IFNA(VLOOKUP($A58,'B-EmEC'!$A:$DD,MATCH(Y$1,'B-EmEC'!$A$1:$DD$1,0),FALSE),"")</f>
        <v/>
      </c>
      <c r="Z58" s="9" t="str">
        <f t="shared" si="41"/>
        <v/>
      </c>
      <c r="AA58" s="10">
        <f t="shared" si="42"/>
        <v>12.037781769096306</v>
      </c>
      <c r="AB58" s="10">
        <f t="shared" si="43"/>
        <v>11.860959931923475</v>
      </c>
      <c r="AC58" s="10">
        <f t="shared" si="44"/>
        <v>12.139511153697132</v>
      </c>
      <c r="AD58" s="10">
        <f t="shared" si="45"/>
        <v>12.428677987236455</v>
      </c>
      <c r="AE58" s="10">
        <f t="shared" si="46"/>
        <v>12.227246037846612</v>
      </c>
      <c r="AF58" s="10" t="str">
        <f t="shared" si="47"/>
        <v/>
      </c>
      <c r="AG58" s="10" t="str">
        <f t="shared" si="48"/>
        <v/>
      </c>
      <c r="AH58" s="10" t="str">
        <f t="shared" si="49"/>
        <v/>
      </c>
      <c r="AI58" s="10">
        <f t="shared" si="50"/>
        <v>9.4803600921456148</v>
      </c>
      <c r="AJ58" s="10" t="str">
        <f t="shared" si="51"/>
        <v/>
      </c>
      <c r="AK58" s="10" t="str">
        <f t="shared" si="52"/>
        <v/>
      </c>
      <c r="AL58" s="356" t="str">
        <f t="shared" si="53"/>
        <v/>
      </c>
      <c r="AM58" s="357">
        <f t="shared" si="54"/>
        <v>12.428677987236455</v>
      </c>
      <c r="AN58" s="357">
        <f t="shared" si="55"/>
        <v>9.4803600921456148</v>
      </c>
      <c r="AO58" s="357" t="str">
        <f t="shared" si="56"/>
        <v/>
      </c>
      <c r="AP58" s="12" t="str">
        <f t="shared" si="57"/>
        <v/>
      </c>
      <c r="AQ58" s="11">
        <f t="shared" si="58"/>
        <v>12.138835375959996</v>
      </c>
      <c r="AR58" s="11">
        <f t="shared" si="59"/>
        <v>9.4803600921456148</v>
      </c>
      <c r="AS58" s="11" t="str">
        <f t="shared" si="60"/>
        <v/>
      </c>
      <c r="AT58" s="27" t="str">
        <f t="shared" si="61"/>
        <v/>
      </c>
      <c r="AU58" s="10">
        <f t="shared" si="62"/>
        <v>0.86741720803207167</v>
      </c>
      <c r="AV58" s="10">
        <f t="shared" si="63"/>
        <v>0.80744340484509103</v>
      </c>
      <c r="AW58" s="10">
        <f t="shared" si="64"/>
        <v>0.90192141966074757</v>
      </c>
      <c r="AX58" s="10">
        <f t="shared" si="65"/>
        <v>1</v>
      </c>
      <c r="AY58" s="10">
        <f t="shared" si="66"/>
        <v>0.93167902629318189</v>
      </c>
      <c r="AZ58" s="10" t="str">
        <f t="shared" si="67"/>
        <v/>
      </c>
      <c r="BA58" s="10" t="str">
        <f t="shared" si="68"/>
        <v/>
      </c>
      <c r="BB58" s="10" t="str">
        <f t="shared" si="69"/>
        <v/>
      </c>
      <c r="BC58" s="10">
        <f t="shared" si="70"/>
        <v>0</v>
      </c>
      <c r="BD58" s="10" t="str">
        <f t="shared" si="71"/>
        <v/>
      </c>
      <c r="BE58" s="10" t="str">
        <f t="shared" si="72"/>
        <v/>
      </c>
      <c r="BF58" s="21" t="str">
        <f t="shared" si="73"/>
        <v/>
      </c>
      <c r="BG58" s="11">
        <f t="shared" si="74"/>
        <v>1</v>
      </c>
      <c r="BH58" s="11">
        <f t="shared" si="75"/>
        <v>0</v>
      </c>
      <c r="BI58" s="11" t="str">
        <f t="shared" si="76"/>
        <v/>
      </c>
      <c r="BJ58" s="12" t="str">
        <f t="shared" si="77"/>
        <v/>
      </c>
      <c r="BK58" s="11">
        <f t="shared" si="78"/>
        <v>0.9016922117662185</v>
      </c>
      <c r="BL58" s="11">
        <f t="shared" si="79"/>
        <v>0</v>
      </c>
      <c r="BM58" s="11" t="str">
        <f t="shared" si="80"/>
        <v/>
      </c>
      <c r="BN58" s="12">
        <f t="shared" si="81"/>
        <v>2.94831789509084</v>
      </c>
      <c r="BO58" s="13" t="str" cm="1">
        <f t="array" ref="BO58">INDEX($AL$1:$AO$1,0,MATCH(MAX($AL58:$AO58),$AL58:$AO58,0))</f>
        <v>B-Gi/o-Log
EmEC-MAX</v>
      </c>
      <c r="BP58" s="367" t="s">
        <v>195</v>
      </c>
    </row>
    <row r="59" spans="1:68" s="2" customFormat="1" x14ac:dyDescent="0.2">
      <c r="A59" s="8" t="s">
        <v>150</v>
      </c>
      <c r="B59" s="12" t="str">
        <f>_xlfn.IFNA(VLOOKUP($A59,'B-EmEC'!$A:$DD,MATCH(B$1,'B-EmEC'!$A$1:$DD$1,0),FALSE),"")</f>
        <v/>
      </c>
      <c r="C59" s="11">
        <f>_xlfn.IFNA(VLOOKUP($A59,'B-EmEC'!$A:$DD,MATCH(C$1,'B-EmEC'!$A$1:$DD$1,0),FALSE),"")</f>
        <v>60.660888407367281</v>
      </c>
      <c r="D59" s="11">
        <f>_xlfn.IFNA(VLOOKUP($A59,'B-EmEC'!$A:$DD,MATCH(D$1,'B-EmEC'!$A$1:$DD$1,0),FALSE),"")</f>
        <v>40.432369266725097</v>
      </c>
      <c r="E59" s="11">
        <f>_xlfn.IFNA(VLOOKUP($A59,'B-EmEC'!$A:$DD,MATCH(E$1,'B-EmEC'!$A$1:$DD$1,0),FALSE),"")</f>
        <v>50.241935483870968</v>
      </c>
      <c r="F59" s="11">
        <f>_xlfn.IFNA(VLOOKUP($A59,'B-EmEC'!$A:$DD,MATCH(F$1,'B-EmEC'!$A$1:$DD$1,0),FALSE),"")</f>
        <v>50.627022653721689</v>
      </c>
      <c r="G59" s="11">
        <f>_xlfn.IFNA(VLOOKUP($A59,'B-EmEC'!$A:$DD,MATCH(G$1,'B-EmEC'!$A$1:$DD$1,0),FALSE),"")</f>
        <v>28.28016241299304</v>
      </c>
      <c r="H59" s="11" t="str">
        <f>_xlfn.IFNA(VLOOKUP($A59,'B-EmEC'!$A:$DD,MATCH(H$1,'B-EmEC'!$A$1:$DD$1,0),FALSE),"")</f>
        <v/>
      </c>
      <c r="I59" s="11" t="str">
        <f>_xlfn.IFNA(VLOOKUP($A59,'B-EmEC'!$A:$DD,MATCH(I$1,'B-EmEC'!$A$1:$DD$1,0),FALSE),"")</f>
        <v/>
      </c>
      <c r="J59" s="11">
        <f>_xlfn.IFNA(VLOOKUP($A59,'B-EmEC'!$A:$DD,MATCH(J$1,'B-EmEC'!$A$1:$DD$1,0),FALSE),"")</f>
        <v>3.6132453197705874</v>
      </c>
      <c r="K59" s="11">
        <f>_xlfn.IFNA(VLOOKUP($A59,'B-EmEC'!$A:$DD,MATCH(K$1,'B-EmEC'!$A$1:$DD$1,0),FALSE),"")</f>
        <v>27.853795688847235</v>
      </c>
      <c r="L59" s="11" t="str">
        <f>_xlfn.IFNA(VLOOKUP($A59,'B-EmEC'!$A:$DD,MATCH(L$1,'B-EmEC'!$A$1:$DD$1,0),FALSE),"")</f>
        <v/>
      </c>
      <c r="M59" s="11">
        <f>_xlfn.IFNA(VLOOKUP($A59,'B-EmEC'!$A:$DD,MATCH(M$1,'B-EmEC'!$A$1:$DD$1,0),FALSE),"")</f>
        <v>4.956103086944208</v>
      </c>
      <c r="N59" s="9" t="str">
        <f>_xlfn.IFNA(VLOOKUP($A59,'B-EmEC'!$A:$DD,MATCH(N$1,'B-EmEC'!$A$1:$DD$1,0),FALSE),"")</f>
        <v/>
      </c>
      <c r="O59" s="10">
        <f>_xlfn.IFNA(VLOOKUP($A59,'B-EmEC'!$A:$DD,MATCH(O$1,'B-EmEC'!$A$1:$DD$1,0),FALSE),"")</f>
        <v>9.1709999999999994</v>
      </c>
      <c r="P59" s="10">
        <f>_xlfn.IFNA(VLOOKUP($A59,'B-EmEC'!$A:$DD,MATCH(P$1,'B-EmEC'!$A$1:$DD$1,0),FALSE),"")</f>
        <v>9.1129999999999995</v>
      </c>
      <c r="Q59" s="10">
        <f>_xlfn.IFNA(VLOOKUP($A59,'B-EmEC'!$A:$DD,MATCH(Q$1,'B-EmEC'!$A$1:$DD$1,0),FALSE),"")</f>
        <v>9.5139999999999993</v>
      </c>
      <c r="R59" s="10">
        <f>_xlfn.IFNA(VLOOKUP($A59,'B-EmEC'!$A:$DD,MATCH(R$1,'B-EmEC'!$A$1:$DD$1,0),FALSE),"")</f>
        <v>9.8409999999999993</v>
      </c>
      <c r="S59" s="10">
        <f>_xlfn.IFNA(VLOOKUP($A59,'B-EmEC'!$A:$DD,MATCH(S$1,'B-EmEC'!$A$1:$DD$1,0),FALSE),"")</f>
        <v>10.3</v>
      </c>
      <c r="T59" s="10" t="str">
        <f>_xlfn.IFNA(VLOOKUP($A59,'B-EmEC'!$A:$DD,MATCH(T$1,'B-EmEC'!$A$1:$DD$1,0),FALSE),"")</f>
        <v/>
      </c>
      <c r="U59" s="10" t="str">
        <f>_xlfn.IFNA(VLOOKUP($A59,'B-EmEC'!$A:$DD,MATCH(U$1,'B-EmEC'!$A$1:$DD$1,0),FALSE),"")</f>
        <v/>
      </c>
      <c r="V59" s="10">
        <f>_xlfn.IFNA(VLOOKUP($A59,'B-EmEC'!$A:$DD,MATCH(V$1,'B-EmEC'!$A$1:$DD$1,0),FALSE),"")</f>
        <v>6.85</v>
      </c>
      <c r="W59" s="10">
        <f>_xlfn.IFNA(VLOOKUP($A59,'B-EmEC'!$A:$DD,MATCH(W$1,'B-EmEC'!$A$1:$DD$1,0),FALSE),"")</f>
        <v>7.24</v>
      </c>
      <c r="X59" s="10" t="str">
        <f>_xlfn.IFNA(VLOOKUP($A59,'B-EmEC'!$A:$DD,MATCH(X$1,'B-EmEC'!$A$1:$DD$1,0),FALSE),"")</f>
        <v/>
      </c>
      <c r="Y59" s="10">
        <f>_xlfn.IFNA(VLOOKUP($A59,'B-EmEC'!$A:$DD,MATCH(Y$1,'B-EmEC'!$A$1:$DD$1,0),FALSE),"")</f>
        <v>6</v>
      </c>
      <c r="Z59" s="9" t="str">
        <f t="shared" si="41"/>
        <v/>
      </c>
      <c r="AA59" s="10">
        <f t="shared" si="42"/>
        <v>10.953908766469073</v>
      </c>
      <c r="AB59" s="10">
        <f t="shared" si="43"/>
        <v>10.719729190982862</v>
      </c>
      <c r="AC59" s="10">
        <f t="shared" si="44"/>
        <v>11.215066361496936</v>
      </c>
      <c r="AD59" s="10">
        <f t="shared" si="45"/>
        <v>11.545382387527464</v>
      </c>
      <c r="AE59" s="10">
        <f t="shared" si="46"/>
        <v>11.751481899285547</v>
      </c>
      <c r="AF59" s="10" t="str">
        <f t="shared" si="47"/>
        <v/>
      </c>
      <c r="AG59" s="10" t="str">
        <f t="shared" si="48"/>
        <v/>
      </c>
      <c r="AH59" s="10">
        <f t="shared" si="49"/>
        <v>7.4078974488101501</v>
      </c>
      <c r="AI59" s="10">
        <f t="shared" si="50"/>
        <v>8.6848843856640681</v>
      </c>
      <c r="AJ59" s="10" t="str">
        <f t="shared" si="51"/>
        <v/>
      </c>
      <c r="AK59" s="10">
        <f t="shared" si="52"/>
        <v>6.6951403311231976</v>
      </c>
      <c r="AL59" s="356" t="str">
        <f t="shared" si="53"/>
        <v/>
      </c>
      <c r="AM59" s="357">
        <f t="shared" si="54"/>
        <v>11.751481899285547</v>
      </c>
      <c r="AN59" s="357">
        <f t="shared" si="55"/>
        <v>8.6848843856640681</v>
      </c>
      <c r="AO59" s="357">
        <f t="shared" si="56"/>
        <v>6.6951403311231976</v>
      </c>
      <c r="AP59" s="12" t="str">
        <f t="shared" si="57"/>
        <v/>
      </c>
      <c r="AQ59" s="11">
        <f t="shared" si="58"/>
        <v>11.237113721152378</v>
      </c>
      <c r="AR59" s="11">
        <f t="shared" si="59"/>
        <v>8.0463909172371082</v>
      </c>
      <c r="AS59" s="11">
        <f t="shared" si="60"/>
        <v>6.6951403311231976</v>
      </c>
      <c r="AT59" s="27" t="str">
        <f t="shared" si="61"/>
        <v/>
      </c>
      <c r="AU59" s="10">
        <f t="shared" si="62"/>
        <v>0.84226280561454636</v>
      </c>
      <c r="AV59" s="10">
        <f t="shared" si="63"/>
        <v>0.79594877157840827</v>
      </c>
      <c r="AW59" s="10">
        <f t="shared" si="64"/>
        <v>0.89391232167419343</v>
      </c>
      <c r="AX59" s="10">
        <f t="shared" si="65"/>
        <v>0.95923940086330306</v>
      </c>
      <c r="AY59" s="10">
        <f t="shared" si="66"/>
        <v>1</v>
      </c>
      <c r="AZ59" s="10" t="str">
        <f t="shared" si="67"/>
        <v/>
      </c>
      <c r="BA59" s="10" t="str">
        <f t="shared" si="68"/>
        <v/>
      </c>
      <c r="BB59" s="10">
        <f t="shared" si="69"/>
        <v>0.14096300815096896</v>
      </c>
      <c r="BC59" s="10">
        <f t="shared" si="70"/>
        <v>0.39351456536667728</v>
      </c>
      <c r="BD59" s="10" t="str">
        <f t="shared" si="71"/>
        <v/>
      </c>
      <c r="BE59" s="10">
        <f t="shared" si="72"/>
        <v>0</v>
      </c>
      <c r="BF59" s="21" t="str">
        <f t="shared" si="73"/>
        <v/>
      </c>
      <c r="BG59" s="11">
        <f t="shared" si="74"/>
        <v>1</v>
      </c>
      <c r="BH59" s="11">
        <f t="shared" si="75"/>
        <v>0.39351456536667728</v>
      </c>
      <c r="BI59" s="11">
        <f t="shared" si="76"/>
        <v>0</v>
      </c>
      <c r="BJ59" s="12" t="str">
        <f t="shared" si="77"/>
        <v/>
      </c>
      <c r="BK59" s="11">
        <f t="shared" si="78"/>
        <v>0.8982726599460904</v>
      </c>
      <c r="BL59" s="11">
        <f t="shared" si="79"/>
        <v>0.26723878675882312</v>
      </c>
      <c r="BM59" s="11">
        <f t="shared" si="80"/>
        <v>0</v>
      </c>
      <c r="BN59" s="12">
        <f t="shared" si="81"/>
        <v>3.0665975136214794</v>
      </c>
      <c r="BO59" s="13" t="str" cm="1">
        <f t="array" ref="BO59">INDEX($AL$1:$AO$1,0,MATCH(MAX($AL59:$AO59),$AL59:$AO59,0))</f>
        <v>B-Gi/o-Log
EmEC-MAX</v>
      </c>
      <c r="BP59" s="367" t="s">
        <v>195</v>
      </c>
    </row>
    <row r="60" spans="1:68" x14ac:dyDescent="0.2">
      <c r="A60" s="8" t="s">
        <v>182</v>
      </c>
      <c r="B60" s="12" t="str">
        <f>_xlfn.IFNA(VLOOKUP($A60,'B-EmEC'!$A:$DD,MATCH(B$1,'B-EmEC'!$A$1:$DD$1,0),FALSE),"")</f>
        <v/>
      </c>
      <c r="C60" s="11">
        <f>_xlfn.IFNA(VLOOKUP($A60,'B-EmEC'!$A:$DD,MATCH(C$1,'B-EmEC'!$A$1:$DD$1,0),FALSE),"")</f>
        <v>95.352112676056336</v>
      </c>
      <c r="D60" s="11">
        <f>_xlfn.IFNA(VLOOKUP($A60,'B-EmEC'!$A:$DD,MATCH(D$1,'B-EmEC'!$A$1:$DD$1,0),FALSE),"")</f>
        <v>47.122407245106636</v>
      </c>
      <c r="E60" s="11">
        <f>_xlfn.IFNA(VLOOKUP($A60,'B-EmEC'!$A:$DD,MATCH(E$1,'B-EmEC'!$A$1:$DD$1,0),FALSE),"")</f>
        <v>71.451612903225808</v>
      </c>
      <c r="F60" s="11">
        <f>_xlfn.IFNA(VLOOKUP($A60,'B-EmEC'!$A:$DD,MATCH(F$1,'B-EmEC'!$A$1:$DD$1,0),FALSE),"")</f>
        <v>90.898058252427191</v>
      </c>
      <c r="G60" s="11">
        <f>_xlfn.IFNA(VLOOKUP($A60,'B-EmEC'!$A:$DD,MATCH(G$1,'B-EmEC'!$A$1:$DD$1,0),FALSE),"")</f>
        <v>67.720417633410676</v>
      </c>
      <c r="H60" s="11">
        <f>_xlfn.IFNA(VLOOKUP($A60,'B-EmEC'!$A:$DD,MATCH(H$1,'B-EmEC'!$A$1:$DD$1,0),FALSE),"")</f>
        <v>17.478969154760314</v>
      </c>
      <c r="I60" s="11" t="str">
        <f>_xlfn.IFNA(VLOOKUP($A60,'B-EmEC'!$A:$DD,MATCH(I$1,'B-EmEC'!$A$1:$DD$1,0),FALSE),"")</f>
        <v/>
      </c>
      <c r="J60" s="11">
        <f>_xlfn.IFNA(VLOOKUP($A60,'B-EmEC'!$A:$DD,MATCH(J$1,'B-EmEC'!$A$1:$DD$1,0),FALSE),"")</f>
        <v>52.62417487284926</v>
      </c>
      <c r="K60" s="11">
        <f>_xlfn.IFNA(VLOOKUP($A60,'B-EmEC'!$A:$DD,MATCH(K$1,'B-EmEC'!$A$1:$DD$1,0),FALSE),"")</f>
        <v>59.671977507029062</v>
      </c>
      <c r="L60" s="11">
        <f>_xlfn.IFNA(VLOOKUP($A60,'B-EmEC'!$A:$DD,MATCH(L$1,'B-EmEC'!$A$1:$DD$1,0),FALSE),"")</f>
        <v>39.213114754098363</v>
      </c>
      <c r="M60" s="11" t="str">
        <f>_xlfn.IFNA(VLOOKUP($A60,'B-EmEC'!$A:$DD,MATCH(M$1,'B-EmEC'!$A$1:$DD$1,0),FALSE),"")</f>
        <v/>
      </c>
      <c r="N60" s="9" t="str">
        <f>_xlfn.IFNA(VLOOKUP($A60,'B-EmEC'!$A:$DD,MATCH(N$1,'B-EmEC'!$A$1:$DD$1,0),FALSE),"")</f>
        <v/>
      </c>
      <c r="O60" s="10">
        <f>_xlfn.IFNA(VLOOKUP($A60,'B-EmEC'!$A:$DD,MATCH(O$1,'B-EmEC'!$A$1:$DD$1,0),FALSE),"")</f>
        <v>10.210000000000001</v>
      </c>
      <c r="P60" s="10">
        <f>_xlfn.IFNA(VLOOKUP($A60,'B-EmEC'!$A:$DD,MATCH(P$1,'B-EmEC'!$A$1:$DD$1,0),FALSE),"")</f>
        <v>10.41</v>
      </c>
      <c r="Q60" s="10">
        <f>_xlfn.IFNA(VLOOKUP($A60,'B-EmEC'!$A:$DD,MATCH(Q$1,'B-EmEC'!$A$1:$DD$1,0),FALSE),"")</f>
        <v>10.1</v>
      </c>
      <c r="R60" s="10">
        <f>_xlfn.IFNA(VLOOKUP($A60,'B-EmEC'!$A:$DD,MATCH(R$1,'B-EmEC'!$A$1:$DD$1,0),FALSE),"")</f>
        <v>10.52</v>
      </c>
      <c r="S60" s="10">
        <f>_xlfn.IFNA(VLOOKUP($A60,'B-EmEC'!$A:$DD,MATCH(S$1,'B-EmEC'!$A$1:$DD$1,0),FALSE),"")</f>
        <v>11.26</v>
      </c>
      <c r="T60" s="10">
        <f>_xlfn.IFNA(VLOOKUP($A60,'B-EmEC'!$A:$DD,MATCH(T$1,'B-EmEC'!$A$1:$DD$1,0),FALSE),"")</f>
        <v>7.5</v>
      </c>
      <c r="U60" s="10" t="str">
        <f>_xlfn.IFNA(VLOOKUP($A60,'B-EmEC'!$A:$DD,MATCH(U$1,'B-EmEC'!$A$1:$DD$1,0),FALSE),"")</f>
        <v/>
      </c>
      <c r="V60" s="10">
        <f>_xlfn.IFNA(VLOOKUP($A60,'B-EmEC'!$A:$DD,MATCH(V$1,'B-EmEC'!$A$1:$DD$1,0),FALSE),"")</f>
        <v>7.8330000000000002</v>
      </c>
      <c r="W60" s="10">
        <f>_xlfn.IFNA(VLOOKUP($A60,'B-EmEC'!$A:$DD,MATCH(W$1,'B-EmEC'!$A$1:$DD$1,0),FALSE),"")</f>
        <v>8.1760000000000002</v>
      </c>
      <c r="X60" s="10">
        <f>_xlfn.IFNA(VLOOKUP($A60,'B-EmEC'!$A:$DD,MATCH(X$1,'B-EmEC'!$A$1:$DD$1,0),FALSE),"")</f>
        <v>8.2669999999999995</v>
      </c>
      <c r="Y60" s="10" t="str">
        <f>_xlfn.IFNA(VLOOKUP($A60,'B-EmEC'!$A:$DD,MATCH(Y$1,'B-EmEC'!$A$1:$DD$1,0),FALSE),"")</f>
        <v/>
      </c>
      <c r="Z60" s="9" t="str">
        <f t="shared" si="41"/>
        <v/>
      </c>
      <c r="AA60" s="10">
        <f t="shared" si="42"/>
        <v>12.189330319966071</v>
      </c>
      <c r="AB60" s="10">
        <f t="shared" si="43"/>
        <v>12.083227468251087</v>
      </c>
      <c r="AC60" s="10">
        <f t="shared" si="44"/>
        <v>11.954012036724817</v>
      </c>
      <c r="AD60" s="10">
        <f t="shared" si="45"/>
        <v>12.478554606002351</v>
      </c>
      <c r="AE60" s="10">
        <f t="shared" si="46"/>
        <v>13.090719627749458</v>
      </c>
      <c r="AF60" s="10">
        <f t="shared" si="47"/>
        <v>8.7425158159642553</v>
      </c>
      <c r="AG60" s="10" t="str">
        <f t="shared" si="48"/>
        <v/>
      </c>
      <c r="AH60" s="10">
        <f t="shared" si="49"/>
        <v>9.554185299323958</v>
      </c>
      <c r="AI60" s="10">
        <f t="shared" si="50"/>
        <v>9.9517704304393728</v>
      </c>
      <c r="AJ60" s="10">
        <f t="shared" si="51"/>
        <v>9.8604313403056061</v>
      </c>
      <c r="AK60" s="10" t="str">
        <f t="shared" si="52"/>
        <v/>
      </c>
      <c r="AL60" s="356" t="str">
        <f t="shared" si="53"/>
        <v/>
      </c>
      <c r="AM60" s="357">
        <f t="shared" si="54"/>
        <v>13.090719627749458</v>
      </c>
      <c r="AN60" s="357">
        <f t="shared" si="55"/>
        <v>9.9517704304393728</v>
      </c>
      <c r="AO60" s="357">
        <f t="shared" si="56"/>
        <v>9.8604313403056061</v>
      </c>
      <c r="AP60" s="12" t="str">
        <f t="shared" si="57"/>
        <v/>
      </c>
      <c r="AQ60" s="11">
        <f t="shared" si="58"/>
        <v>12.359168811738757</v>
      </c>
      <c r="AR60" s="11">
        <f t="shared" si="59"/>
        <v>9.4161571819091971</v>
      </c>
      <c r="AS60" s="11">
        <f t="shared" si="60"/>
        <v>9.8604313403056061</v>
      </c>
      <c r="AT60" s="27" t="str">
        <f t="shared" si="61"/>
        <v/>
      </c>
      <c r="AU60" s="10">
        <f t="shared" si="62"/>
        <v>0.79269846888494611</v>
      </c>
      <c r="AV60" s="10">
        <f t="shared" si="63"/>
        <v>0.76829693291567813</v>
      </c>
      <c r="AW60" s="10">
        <f t="shared" si="64"/>
        <v>0.73857996537702486</v>
      </c>
      <c r="AX60" s="10">
        <f t="shared" si="65"/>
        <v>0.85921427599876565</v>
      </c>
      <c r="AY60" s="10">
        <f t="shared" si="66"/>
        <v>1</v>
      </c>
      <c r="AZ60" s="10">
        <f t="shared" si="67"/>
        <v>0</v>
      </c>
      <c r="BA60" s="10" t="str">
        <f t="shared" si="68"/>
        <v/>
      </c>
      <c r="BB60" s="10">
        <f t="shared" si="69"/>
        <v>0.18666776409141295</v>
      </c>
      <c r="BC60" s="10">
        <f t="shared" si="70"/>
        <v>0.27810440053375624</v>
      </c>
      <c r="BD60" s="10">
        <f t="shared" si="71"/>
        <v>0.25709823474957544</v>
      </c>
      <c r="BE60" s="10" t="str">
        <f t="shared" si="72"/>
        <v/>
      </c>
      <c r="BF60" s="21" t="str">
        <f t="shared" si="73"/>
        <v/>
      </c>
      <c r="BG60" s="11">
        <f t="shared" si="74"/>
        <v>1</v>
      </c>
      <c r="BH60" s="11">
        <f t="shared" si="75"/>
        <v>0.27810440053375624</v>
      </c>
      <c r="BI60" s="11">
        <f t="shared" si="76"/>
        <v>0.25709823474957544</v>
      </c>
      <c r="BJ60" s="12" t="str">
        <f t="shared" si="77"/>
        <v/>
      </c>
      <c r="BK60" s="11">
        <f t="shared" si="78"/>
        <v>0.83175792863528297</v>
      </c>
      <c r="BL60" s="11">
        <f t="shared" si="79"/>
        <v>0.15492405487505639</v>
      </c>
      <c r="BM60" s="11">
        <f t="shared" si="80"/>
        <v>0.25709823474957544</v>
      </c>
      <c r="BN60" s="12">
        <f t="shared" si="81"/>
        <v>3.1389491973100849</v>
      </c>
      <c r="BO60" s="13" t="str" cm="1">
        <f t="array" ref="BO60">INDEX($AL$1:$AO$1,0,MATCH(MAX($AL60:$AO60),$AL60:$AO60,0))</f>
        <v>B-Gi/o-Log
EmEC-MAX</v>
      </c>
      <c r="BP60" s="367" t="s">
        <v>195</v>
      </c>
    </row>
    <row r="61" spans="1:68" s="3" customFormat="1" x14ac:dyDescent="0.2">
      <c r="A61" s="16" t="s">
        <v>2</v>
      </c>
      <c r="B61" s="12" t="str">
        <f>_xlfn.IFNA(VLOOKUP($A61,'B-EmEC'!$A:$DD,MATCH(B$1,'B-EmEC'!$A$1:$DD$1,0),FALSE),"")</f>
        <v/>
      </c>
      <c r="C61" s="11">
        <f>_xlfn.IFNA(VLOOKUP($A61,'B-EmEC'!$A:$DD,MATCH(C$1,'B-EmEC'!$A$1:$DD$1,0),FALSE),"")</f>
        <v>55.037919826652221</v>
      </c>
      <c r="D61" s="11">
        <f>_xlfn.IFNA(VLOOKUP($A61,'B-EmEC'!$A:$DD,MATCH(D$1,'B-EmEC'!$A$1:$DD$1,0),FALSE),"")</f>
        <v>47.779725387087353</v>
      </c>
      <c r="E61" s="11">
        <f>_xlfn.IFNA(VLOOKUP($A61,'B-EmEC'!$A:$DD,MATCH(E$1,'B-EmEC'!$A$1:$DD$1,0),FALSE),"")</f>
        <v>53.736559139784944</v>
      </c>
      <c r="F61" s="11">
        <f>_xlfn.IFNA(VLOOKUP($A61,'B-EmEC'!$A:$DD,MATCH(F$1,'B-EmEC'!$A$1:$DD$1,0),FALSE),"")</f>
        <v>62.297734627831716</v>
      </c>
      <c r="G61" s="11">
        <f>_xlfn.IFNA(VLOOKUP($A61,'B-EmEC'!$A:$DD,MATCH(G$1,'B-EmEC'!$A$1:$DD$1,0),FALSE),"")</f>
        <v>31.496519721577727</v>
      </c>
      <c r="H61" s="11" t="str">
        <f>_xlfn.IFNA(VLOOKUP($A61,'B-EmEC'!$A:$DD,MATCH(H$1,'B-EmEC'!$A$1:$DD$1,0),FALSE),"")</f>
        <v/>
      </c>
      <c r="I61" s="11" t="str">
        <f>_xlfn.IFNA(VLOOKUP($A61,'B-EmEC'!$A:$DD,MATCH(I$1,'B-EmEC'!$A$1:$DD$1,0),FALSE),"")</f>
        <v/>
      </c>
      <c r="J61" s="11" t="str">
        <f>_xlfn.IFNA(VLOOKUP($A61,'B-EmEC'!$A:$DD,MATCH(J$1,'B-EmEC'!$A$1:$DD$1,0),FALSE),"")</f>
        <v/>
      </c>
      <c r="K61" s="11">
        <f>_xlfn.IFNA(VLOOKUP($A61,'B-EmEC'!$A:$DD,MATCH(K$1,'B-EmEC'!$A$1:$DD$1,0),FALSE),"")</f>
        <v>6.1115276476101208</v>
      </c>
      <c r="L61" s="11" t="str">
        <f>_xlfn.IFNA(VLOOKUP($A61,'B-EmEC'!$A:$DD,MATCH(L$1,'B-EmEC'!$A$1:$DD$1,0),FALSE),"")</f>
        <v/>
      </c>
      <c r="M61" s="11" t="str">
        <f>_xlfn.IFNA(VLOOKUP($A61,'B-EmEC'!$A:$DD,MATCH(M$1,'B-EmEC'!$A$1:$DD$1,0),FALSE),"")</f>
        <v/>
      </c>
      <c r="N61" s="9" t="str">
        <f>_xlfn.IFNA(VLOOKUP($A61,'B-EmEC'!$A:$DD,MATCH(N$1,'B-EmEC'!$A$1:$DD$1,0),FALSE),"")</f>
        <v/>
      </c>
      <c r="O61" s="10">
        <f>_xlfn.IFNA(VLOOKUP($A61,'B-EmEC'!$A:$DD,MATCH(O$1,'B-EmEC'!$A$1:$DD$1,0),FALSE),"")</f>
        <v>9.1509999999999998</v>
      </c>
      <c r="P61" s="10">
        <f>_xlfn.IFNA(VLOOKUP($A61,'B-EmEC'!$A:$DD,MATCH(P$1,'B-EmEC'!$A$1:$DD$1,0),FALSE),"")</f>
        <v>9.19</v>
      </c>
      <c r="Q61" s="10">
        <f>_xlfn.IFNA(VLOOKUP($A61,'B-EmEC'!$A:$DD,MATCH(Q$1,'B-EmEC'!$A$1:$DD$1,0),FALSE),"")</f>
        <v>9.2040000000000006</v>
      </c>
      <c r="R61" s="10">
        <f>_xlfn.IFNA(VLOOKUP($A61,'B-EmEC'!$A:$DD,MATCH(R$1,'B-EmEC'!$A$1:$DD$1,0),FALSE),"")</f>
        <v>9.3140000000000001</v>
      </c>
      <c r="S61" s="10">
        <f>_xlfn.IFNA(VLOOKUP($A61,'B-EmEC'!$A:$DD,MATCH(S$1,'B-EmEC'!$A$1:$DD$1,0),FALSE),"")</f>
        <v>10.029999999999999</v>
      </c>
      <c r="T61" s="10" t="str">
        <f>_xlfn.IFNA(VLOOKUP($A61,'B-EmEC'!$A:$DD,MATCH(T$1,'B-EmEC'!$A$1:$DD$1,0),FALSE),"")</f>
        <v/>
      </c>
      <c r="U61" s="10" t="str">
        <f>_xlfn.IFNA(VLOOKUP($A61,'B-EmEC'!$A:$DD,MATCH(U$1,'B-EmEC'!$A$1:$DD$1,0),FALSE),"")</f>
        <v/>
      </c>
      <c r="V61" s="10" t="str">
        <f>_xlfn.IFNA(VLOOKUP($A61,'B-EmEC'!$A:$DD,MATCH(V$1,'B-EmEC'!$A$1:$DD$1,0),FALSE),"")</f>
        <v/>
      </c>
      <c r="W61" s="10">
        <f>_xlfn.IFNA(VLOOKUP($A61,'B-EmEC'!$A:$DD,MATCH(W$1,'B-EmEC'!$A$1:$DD$1,0),FALSE),"")</f>
        <v>7.5949999999999998</v>
      </c>
      <c r="X61" s="10" t="str">
        <f>_xlfn.IFNA(VLOOKUP($A61,'B-EmEC'!$A:$DD,MATCH(X$1,'B-EmEC'!$A$1:$DD$1,0),FALSE),"")</f>
        <v/>
      </c>
      <c r="Y61" s="10" t="str">
        <f>_xlfn.IFNA(VLOOKUP($A61,'B-EmEC'!$A:$DD,MATCH(Y$1,'B-EmEC'!$A$1:$DD$1,0),FALSE),"")</f>
        <v/>
      </c>
      <c r="Z61" s="9" t="str">
        <f t="shared" si="41"/>
        <v/>
      </c>
      <c r="AA61" s="10">
        <f t="shared" si="42"/>
        <v>10.891662011258008</v>
      </c>
      <c r="AB61" s="10">
        <f t="shared" si="43"/>
        <v>10.869243649323124</v>
      </c>
      <c r="AC61" s="10">
        <f t="shared" si="44"/>
        <v>10.934269854236222</v>
      </c>
      <c r="AD61" s="10">
        <f t="shared" si="45"/>
        <v>11.108472254419686</v>
      </c>
      <c r="AE61" s="10">
        <f t="shared" si="46"/>
        <v>11.528262568100153</v>
      </c>
      <c r="AF61" s="10" t="str">
        <f t="shared" si="47"/>
        <v/>
      </c>
      <c r="AG61" s="10" t="str">
        <f t="shared" si="48"/>
        <v/>
      </c>
      <c r="AH61" s="10" t="str">
        <f t="shared" si="49"/>
        <v/>
      </c>
      <c r="AI61" s="10">
        <f t="shared" si="50"/>
        <v>8.3811497807829909</v>
      </c>
      <c r="AJ61" s="10" t="str">
        <f t="shared" si="51"/>
        <v/>
      </c>
      <c r="AK61" s="10" t="str">
        <f t="shared" si="52"/>
        <v/>
      </c>
      <c r="AL61" s="356" t="str">
        <f t="shared" si="53"/>
        <v/>
      </c>
      <c r="AM61" s="357">
        <f t="shared" si="54"/>
        <v>11.528262568100153</v>
      </c>
      <c r="AN61" s="357">
        <f t="shared" si="55"/>
        <v>8.3811497807829909</v>
      </c>
      <c r="AO61" s="357" t="str">
        <f t="shared" si="56"/>
        <v/>
      </c>
      <c r="AP61" s="12" t="str">
        <f t="shared" si="57"/>
        <v/>
      </c>
      <c r="AQ61" s="11">
        <f t="shared" si="58"/>
        <v>11.066382067467439</v>
      </c>
      <c r="AR61" s="11">
        <f t="shared" si="59"/>
        <v>8.3811497807829909</v>
      </c>
      <c r="AS61" s="11" t="str">
        <f t="shared" si="60"/>
        <v/>
      </c>
      <c r="AT61" s="27" t="str">
        <f t="shared" si="61"/>
        <v/>
      </c>
      <c r="AU61" s="10">
        <f t="shared" si="62"/>
        <v>0.79771917949441151</v>
      </c>
      <c r="AV61" s="10">
        <f t="shared" si="63"/>
        <v>0.79059571000033113</v>
      </c>
      <c r="AW61" s="10">
        <f t="shared" si="64"/>
        <v>0.81125788810057364</v>
      </c>
      <c r="AX61" s="10">
        <f t="shared" si="65"/>
        <v>0.86661097264380904</v>
      </c>
      <c r="AY61" s="10">
        <f t="shared" si="66"/>
        <v>1</v>
      </c>
      <c r="AZ61" s="10" t="str">
        <f t="shared" si="67"/>
        <v/>
      </c>
      <c r="BA61" s="10" t="str">
        <f t="shared" si="68"/>
        <v/>
      </c>
      <c r="BB61" s="10" t="str">
        <f t="shared" si="69"/>
        <v/>
      </c>
      <c r="BC61" s="10">
        <f t="shared" si="70"/>
        <v>0</v>
      </c>
      <c r="BD61" s="10" t="str">
        <f t="shared" si="71"/>
        <v/>
      </c>
      <c r="BE61" s="10" t="str">
        <f t="shared" si="72"/>
        <v/>
      </c>
      <c r="BF61" s="21" t="str">
        <f t="shared" si="73"/>
        <v/>
      </c>
      <c r="BG61" s="11">
        <f t="shared" si="74"/>
        <v>1</v>
      </c>
      <c r="BH61" s="11">
        <f t="shared" si="75"/>
        <v>0</v>
      </c>
      <c r="BI61" s="11" t="str">
        <f t="shared" si="76"/>
        <v/>
      </c>
      <c r="BJ61" s="12" t="str">
        <f t="shared" si="77"/>
        <v/>
      </c>
      <c r="BK61" s="11">
        <f t="shared" si="78"/>
        <v>0.85323675004782518</v>
      </c>
      <c r="BL61" s="11">
        <f t="shared" si="79"/>
        <v>0</v>
      </c>
      <c r="BM61" s="11" t="str">
        <f t="shared" si="80"/>
        <v/>
      </c>
      <c r="BN61" s="12">
        <f t="shared" si="81"/>
        <v>3.1471127873171625</v>
      </c>
      <c r="BO61" s="13" t="str" cm="1">
        <f t="array" ref="BO61">INDEX($AL$1:$AO$1,0,MATCH(MAX($AL61:$AO61),$AL61:$AO61,0))</f>
        <v>B-Gi/o-Log
EmEC-MAX</v>
      </c>
      <c r="BP61" s="367" t="s">
        <v>195</v>
      </c>
    </row>
    <row r="62" spans="1:68" s="3" customFormat="1" x14ac:dyDescent="0.2">
      <c r="A62" s="16" t="s">
        <v>56</v>
      </c>
      <c r="B62" s="12">
        <f>_xlfn.IFNA(VLOOKUP($A62,'B-EmEC'!$A:$DD,MATCH(B$1,'B-EmEC'!$A$1:$DD$1,0),FALSE),"")</f>
        <v>27.587262706674835</v>
      </c>
      <c r="C62" s="11">
        <f>_xlfn.IFNA(VLOOKUP($A62,'B-EmEC'!$A:$DD,MATCH(C$1,'B-EmEC'!$A$1:$DD$1,0),FALSE),"")</f>
        <v>93.304442036836406</v>
      </c>
      <c r="D62" s="11">
        <f>_xlfn.IFNA(VLOOKUP($A62,'B-EmEC'!$A:$DD,MATCH(D$1,'B-EmEC'!$A$1:$DD$1,0),FALSE),"")</f>
        <v>71.004966403739402</v>
      </c>
      <c r="E62" s="11">
        <f>_xlfn.IFNA(VLOOKUP($A62,'B-EmEC'!$A:$DD,MATCH(E$1,'B-EmEC'!$A$1:$DD$1,0),FALSE),"")</f>
        <v>63.951612903225808</v>
      </c>
      <c r="F62" s="11">
        <f>_xlfn.IFNA(VLOOKUP($A62,'B-EmEC'!$A:$DD,MATCH(F$1,'B-EmEC'!$A$1:$DD$1,0),FALSE),"")</f>
        <v>78.580097087378647</v>
      </c>
      <c r="G62" s="11">
        <f>_xlfn.IFNA(VLOOKUP($A62,'B-EmEC'!$A:$DD,MATCH(G$1,'B-EmEC'!$A$1:$DD$1,0),FALSE),"")</f>
        <v>32.395591647331784</v>
      </c>
      <c r="H62" s="11">
        <f>_xlfn.IFNA(VLOOKUP($A62,'B-EmEC'!$A:$DD,MATCH(H$1,'B-EmEC'!$A$1:$DD$1,0),FALSE),"")</f>
        <v>7.529710241687809</v>
      </c>
      <c r="I62" s="11">
        <f>_xlfn.IFNA(VLOOKUP($A62,'B-EmEC'!$A:$DD,MATCH(I$1,'B-EmEC'!$A$1:$DD$1,0),FALSE),"")</f>
        <v>3.4377207440546269</v>
      </c>
      <c r="J62" s="11">
        <f>_xlfn.IFNA(VLOOKUP($A62,'B-EmEC'!$A:$DD,MATCH(J$1,'B-EmEC'!$A$1:$DD$1,0),FALSE),"")</f>
        <v>7.0944702954225729</v>
      </c>
      <c r="K62" s="11">
        <f>_xlfn.IFNA(VLOOKUP($A62,'B-EmEC'!$A:$DD,MATCH(K$1,'B-EmEC'!$A$1:$DD$1,0),FALSE),"")</f>
        <v>81.565135895032796</v>
      </c>
      <c r="L62" s="11">
        <f>_xlfn.IFNA(VLOOKUP($A62,'B-EmEC'!$A:$DD,MATCH(L$1,'B-EmEC'!$A$1:$DD$1,0),FALSE),"")</f>
        <v>55.491803278688522</v>
      </c>
      <c r="M62" s="11">
        <f>_xlfn.IFNA(VLOOKUP($A62,'B-EmEC'!$A:$DD,MATCH(M$1,'B-EmEC'!$A$1:$DD$1,0),FALSE),"")</f>
        <v>64.00453129425091</v>
      </c>
      <c r="N62" s="9">
        <f>_xlfn.IFNA(VLOOKUP($A62,'B-EmEC'!$A:$DD,MATCH(N$1,'B-EmEC'!$A$1:$DD$1,0),FALSE),"")</f>
        <v>5.8620000000000001</v>
      </c>
      <c r="O62" s="10">
        <f>_xlfn.IFNA(VLOOKUP($A62,'B-EmEC'!$A:$DD,MATCH(O$1,'B-EmEC'!$A$1:$DD$1,0),FALSE),"")</f>
        <v>8.5169999999999995</v>
      </c>
      <c r="P62" s="10">
        <f>_xlfn.IFNA(VLOOKUP($A62,'B-EmEC'!$A:$DD,MATCH(P$1,'B-EmEC'!$A$1:$DD$1,0),FALSE),"")</f>
        <v>8.5730000000000004</v>
      </c>
      <c r="Q62" s="10">
        <f>_xlfn.IFNA(VLOOKUP($A62,'B-EmEC'!$A:$DD,MATCH(Q$1,'B-EmEC'!$A$1:$DD$1,0),FALSE),"")</f>
        <v>8.859</v>
      </c>
      <c r="R62" s="10">
        <f>_xlfn.IFNA(VLOOKUP($A62,'B-EmEC'!$A:$DD,MATCH(R$1,'B-EmEC'!$A$1:$DD$1,0),FALSE),"")</f>
        <v>9.1460000000000008</v>
      </c>
      <c r="S62" s="10">
        <f>_xlfn.IFNA(VLOOKUP($A62,'B-EmEC'!$A:$DD,MATCH(S$1,'B-EmEC'!$A$1:$DD$1,0),FALSE),"")</f>
        <v>10.029999999999999</v>
      </c>
      <c r="T62" s="10">
        <f>_xlfn.IFNA(VLOOKUP($A62,'B-EmEC'!$A:$DD,MATCH(T$1,'B-EmEC'!$A$1:$DD$1,0),FALSE),"")</f>
        <v>5.8460000000000001</v>
      </c>
      <c r="U62" s="10">
        <f>_xlfn.IFNA(VLOOKUP($A62,'B-EmEC'!$A:$DD,MATCH(U$1,'B-EmEC'!$A$1:$DD$1,0),FALSE),"")</f>
        <v>5.9889999999999999</v>
      </c>
      <c r="V62" s="10">
        <f>_xlfn.IFNA(VLOOKUP($A62,'B-EmEC'!$A:$DD,MATCH(V$1,'B-EmEC'!$A$1:$DD$1,0),FALSE),"")</f>
        <v>5.649</v>
      </c>
      <c r="W62" s="10">
        <f>_xlfn.IFNA(VLOOKUP($A62,'B-EmEC'!$A:$DD,MATCH(W$1,'B-EmEC'!$A$1:$DD$1,0),FALSE),"")</f>
        <v>6.32</v>
      </c>
      <c r="X62" s="10">
        <f>_xlfn.IFNA(VLOOKUP($A62,'B-EmEC'!$A:$DD,MATCH(X$1,'B-EmEC'!$A$1:$DD$1,0),FALSE),"")</f>
        <v>6.194</v>
      </c>
      <c r="Y62" s="10">
        <f>_xlfn.IFNA(VLOOKUP($A62,'B-EmEC'!$A:$DD,MATCH(Y$1,'B-EmEC'!$A$1:$DD$1,0),FALSE),"")</f>
        <v>5.6550000000000002</v>
      </c>
      <c r="Z62" s="9">
        <f t="shared" si="41"/>
        <v>7.3027086105784145</v>
      </c>
      <c r="AA62" s="10">
        <f t="shared" si="42"/>
        <v>10.486902320125537</v>
      </c>
      <c r="AB62" s="10">
        <f t="shared" si="43"/>
        <v>10.424288726272685</v>
      </c>
      <c r="AC62" s="10">
        <f t="shared" si="44"/>
        <v>10.66485150215537</v>
      </c>
      <c r="AD62" s="10">
        <f t="shared" si="45"/>
        <v>11.041312561056175</v>
      </c>
      <c r="AE62" s="10">
        <f t="shared" si="46"/>
        <v>11.540485915962934</v>
      </c>
      <c r="AF62" s="10">
        <f t="shared" si="47"/>
        <v>6.7227782640018523</v>
      </c>
      <c r="AG62" s="10">
        <f t="shared" si="48"/>
        <v>6.5252705947937581</v>
      </c>
      <c r="AH62" s="10">
        <f t="shared" si="49"/>
        <v>6.4999199746542411</v>
      </c>
      <c r="AI62" s="10">
        <f t="shared" si="50"/>
        <v>8.2315045640978575</v>
      </c>
      <c r="AJ62" s="10">
        <f t="shared" si="51"/>
        <v>7.9382288380103967</v>
      </c>
      <c r="AK62" s="10">
        <f t="shared" si="52"/>
        <v>7.4612107215843038</v>
      </c>
      <c r="AL62" s="356">
        <f t="shared" si="53"/>
        <v>7.3027086105784145</v>
      </c>
      <c r="AM62" s="357">
        <f t="shared" si="54"/>
        <v>11.540485915962934</v>
      </c>
      <c r="AN62" s="357">
        <f t="shared" si="55"/>
        <v>8.2315045640978575</v>
      </c>
      <c r="AO62" s="357">
        <f t="shared" si="56"/>
        <v>7.9382288380103967</v>
      </c>
      <c r="AP62" s="12">
        <f t="shared" si="57"/>
        <v>7.3027086105784145</v>
      </c>
      <c r="AQ62" s="11">
        <f t="shared" si="58"/>
        <v>10.831568205114539</v>
      </c>
      <c r="AR62" s="11">
        <f t="shared" si="59"/>
        <v>6.9948683493869268</v>
      </c>
      <c r="AS62" s="11">
        <f t="shared" si="60"/>
        <v>7.6997197797973502</v>
      </c>
      <c r="AT62" s="27">
        <f t="shared" si="61"/>
        <v>0.15926557558648735</v>
      </c>
      <c r="AU62" s="10">
        <f t="shared" si="62"/>
        <v>0.79097910669057681</v>
      </c>
      <c r="AV62" s="10">
        <f t="shared" si="63"/>
        <v>0.77855716943553199</v>
      </c>
      <c r="AW62" s="10">
        <f t="shared" si="64"/>
        <v>0.82628251985922418</v>
      </c>
      <c r="AX62" s="10">
        <f t="shared" si="65"/>
        <v>0.90096878788631474</v>
      </c>
      <c r="AY62" s="10">
        <f t="shared" si="66"/>
        <v>1</v>
      </c>
      <c r="AZ62" s="10">
        <f t="shared" si="67"/>
        <v>4.4212949883510502E-2</v>
      </c>
      <c r="BA62" s="10">
        <f t="shared" si="68"/>
        <v>5.0293202062416066E-3</v>
      </c>
      <c r="BB62" s="10">
        <f t="shared" si="69"/>
        <v>0</v>
      </c>
      <c r="BC62" s="10">
        <f t="shared" si="70"/>
        <v>0.3435297959804175</v>
      </c>
      <c r="BD62" s="10">
        <f t="shared" si="71"/>
        <v>0.28534670116481492</v>
      </c>
      <c r="BE62" s="10">
        <f t="shared" si="72"/>
        <v>0.19071087614429277</v>
      </c>
      <c r="BF62" s="21">
        <f t="shared" si="73"/>
        <v>0.15926557558648735</v>
      </c>
      <c r="BG62" s="11">
        <f t="shared" si="74"/>
        <v>1</v>
      </c>
      <c r="BH62" s="11">
        <f t="shared" si="75"/>
        <v>0.3435297959804175</v>
      </c>
      <c r="BI62" s="11">
        <f t="shared" si="76"/>
        <v>0.28534670116481492</v>
      </c>
      <c r="BJ62" s="12">
        <f t="shared" si="77"/>
        <v>0.15926557558648735</v>
      </c>
      <c r="BK62" s="11">
        <f t="shared" si="78"/>
        <v>0.85935751677432959</v>
      </c>
      <c r="BL62" s="11">
        <f t="shared" si="79"/>
        <v>9.8193016517542406E-2</v>
      </c>
      <c r="BM62" s="11">
        <f t="shared" si="80"/>
        <v>0.23802878865455385</v>
      </c>
      <c r="BN62" s="12">
        <f t="shared" si="81"/>
        <v>3.3089813518650768</v>
      </c>
      <c r="BO62" s="13" t="str" cm="1">
        <f t="array" ref="BO62">INDEX($AL$1:$AO$1,0,MATCH(MAX($AL62:$AO62),$AL62:$AO62,0))</f>
        <v>B-Gi/o-Log
EmEC-MAX</v>
      </c>
      <c r="BP62" s="367" t="s">
        <v>195</v>
      </c>
    </row>
    <row r="63" spans="1:68" s="3" customFormat="1" x14ac:dyDescent="0.2">
      <c r="A63" s="16" t="s">
        <v>71</v>
      </c>
      <c r="B63" s="12" t="str">
        <f>_xlfn.IFNA(VLOOKUP($A63,'B-EmEC'!$A:$DD,MATCH(B$1,'B-EmEC'!$A$1:$DD$1,0),FALSE),"")</f>
        <v/>
      </c>
      <c r="C63" s="11">
        <f>_xlfn.IFNA(VLOOKUP($A63,'B-EmEC'!$A:$DD,MATCH(C$1,'B-EmEC'!$A$1:$DD$1,0),FALSE),"")</f>
        <v>28.894907908992415</v>
      </c>
      <c r="D63" s="11">
        <f>_xlfn.IFNA(VLOOKUP($A63,'B-EmEC'!$A:$DD,MATCH(D$1,'B-EmEC'!$A$1:$DD$1,0),FALSE),"")</f>
        <v>21.501606777680394</v>
      </c>
      <c r="E63" s="11">
        <f>_xlfn.IFNA(VLOOKUP($A63,'B-EmEC'!$A:$DD,MATCH(E$1,'B-EmEC'!$A$1:$DD$1,0),FALSE),"")</f>
        <v>41.102150537634408</v>
      </c>
      <c r="F63" s="11">
        <f>_xlfn.IFNA(VLOOKUP($A63,'B-EmEC'!$A:$DD,MATCH(F$1,'B-EmEC'!$A$1:$DD$1,0),FALSE),"")</f>
        <v>44.114077669902912</v>
      </c>
      <c r="G63" s="11">
        <f>_xlfn.IFNA(VLOOKUP($A63,'B-EmEC'!$A:$DD,MATCH(G$1,'B-EmEC'!$A$1:$DD$1,0),FALSE),"")</f>
        <v>17.479698375870068</v>
      </c>
      <c r="H63" s="11" t="str">
        <f>_xlfn.IFNA(VLOOKUP($A63,'B-EmEC'!$A:$DD,MATCH(H$1,'B-EmEC'!$A$1:$DD$1,0),FALSE),"")</f>
        <v/>
      </c>
      <c r="I63" s="11" t="str">
        <f>_xlfn.IFNA(VLOOKUP($A63,'B-EmEC'!$A:$DD,MATCH(I$1,'B-EmEC'!$A$1:$DD$1,0),FALSE),"")</f>
        <v/>
      </c>
      <c r="J63" s="11" t="str">
        <f>_xlfn.IFNA(VLOOKUP($A63,'B-EmEC'!$A:$DD,MATCH(J$1,'B-EmEC'!$A$1:$DD$1,0),FALSE),"")</f>
        <v/>
      </c>
      <c r="K63" s="11">
        <f>_xlfn.IFNA(VLOOKUP($A63,'B-EmEC'!$A:$DD,MATCH(K$1,'B-EmEC'!$A$1:$DD$1,0),FALSE),"")</f>
        <v>1.499531396438613</v>
      </c>
      <c r="L63" s="11" t="str">
        <f>_xlfn.IFNA(VLOOKUP($A63,'B-EmEC'!$A:$DD,MATCH(L$1,'B-EmEC'!$A$1:$DD$1,0),FALSE),"")</f>
        <v/>
      </c>
      <c r="M63" s="11" t="str">
        <f>_xlfn.IFNA(VLOOKUP($A63,'B-EmEC'!$A:$DD,MATCH(M$1,'B-EmEC'!$A$1:$DD$1,0),FALSE),"")</f>
        <v/>
      </c>
      <c r="N63" s="9" t="str">
        <f>_xlfn.IFNA(VLOOKUP($A63,'B-EmEC'!$A:$DD,MATCH(N$1,'B-EmEC'!$A$1:$DD$1,0),FALSE),"")</f>
        <v/>
      </c>
      <c r="O63" s="10">
        <f>_xlfn.IFNA(VLOOKUP($A63,'B-EmEC'!$A:$DD,MATCH(O$1,'B-EmEC'!$A$1:$DD$1,0),FALSE),"")</f>
        <v>9.43</v>
      </c>
      <c r="P63" s="10">
        <f>_xlfn.IFNA(VLOOKUP($A63,'B-EmEC'!$A:$DD,MATCH(P$1,'B-EmEC'!$A$1:$DD$1,0),FALSE),"")</f>
        <v>9.5120000000000005</v>
      </c>
      <c r="Q63" s="10">
        <f>_xlfn.IFNA(VLOOKUP($A63,'B-EmEC'!$A:$DD,MATCH(Q$1,'B-EmEC'!$A$1:$DD$1,0),FALSE),"")</f>
        <v>8.8729999999999993</v>
      </c>
      <c r="R63" s="10">
        <f>_xlfn.IFNA(VLOOKUP($A63,'B-EmEC'!$A:$DD,MATCH(R$1,'B-EmEC'!$A$1:$DD$1,0),FALSE),"")</f>
        <v>9.2769999999999992</v>
      </c>
      <c r="S63" s="10">
        <f>_xlfn.IFNA(VLOOKUP($A63,'B-EmEC'!$A:$DD,MATCH(S$1,'B-EmEC'!$A$1:$DD$1,0),FALSE),"")</f>
        <v>9.4489999999999998</v>
      </c>
      <c r="T63" s="10" t="str">
        <f>_xlfn.IFNA(VLOOKUP($A63,'B-EmEC'!$A:$DD,MATCH(T$1,'B-EmEC'!$A$1:$DD$1,0),FALSE),"")</f>
        <v/>
      </c>
      <c r="U63" s="10" t="str">
        <f>_xlfn.IFNA(VLOOKUP($A63,'B-EmEC'!$A:$DD,MATCH(U$1,'B-EmEC'!$A$1:$DD$1,0),FALSE),"")</f>
        <v/>
      </c>
      <c r="V63" s="10" t="str">
        <f>_xlfn.IFNA(VLOOKUP($A63,'B-EmEC'!$A:$DD,MATCH(V$1,'B-EmEC'!$A$1:$DD$1,0),FALSE),"")</f>
        <v/>
      </c>
      <c r="W63" s="10">
        <f>_xlfn.IFNA(VLOOKUP($A63,'B-EmEC'!$A:$DD,MATCH(W$1,'B-EmEC'!$A$1:$DD$1,0),FALSE),"")</f>
        <v>7.2</v>
      </c>
      <c r="X63" s="10" t="str">
        <f>_xlfn.IFNA(VLOOKUP($A63,'B-EmEC'!$A:$DD,MATCH(X$1,'B-EmEC'!$A$1:$DD$1,0),FALSE),"")</f>
        <v/>
      </c>
      <c r="Y63" s="10" t="str">
        <f>_xlfn.IFNA(VLOOKUP($A63,'B-EmEC'!$A:$DD,MATCH(Y$1,'B-EmEC'!$A$1:$DD$1,0),FALSE),"")</f>
        <v/>
      </c>
      <c r="Z63" s="9" t="str">
        <f t="shared" si="41"/>
        <v/>
      </c>
      <c r="AA63" s="10">
        <f t="shared" si="42"/>
        <v>10.890821314663965</v>
      </c>
      <c r="AB63" s="10">
        <f t="shared" si="43"/>
        <v>10.844470915199624</v>
      </c>
      <c r="AC63" s="10">
        <f t="shared" si="44"/>
        <v>10.486864545530421</v>
      </c>
      <c r="AD63" s="10">
        <f t="shared" si="45"/>
        <v>10.921577203497941</v>
      </c>
      <c r="AE63" s="10">
        <f t="shared" si="46"/>
        <v>10.691533934315236</v>
      </c>
      <c r="AF63" s="10" t="str">
        <f t="shared" si="47"/>
        <v/>
      </c>
      <c r="AG63" s="10" t="str">
        <f t="shared" si="48"/>
        <v/>
      </c>
      <c r="AH63" s="10" t="str">
        <f t="shared" si="49"/>
        <v/>
      </c>
      <c r="AI63" s="10">
        <f t="shared" si="50"/>
        <v>7.3759555632314555</v>
      </c>
      <c r="AJ63" s="10" t="str">
        <f t="shared" si="51"/>
        <v/>
      </c>
      <c r="AK63" s="10" t="str">
        <f t="shared" si="52"/>
        <v/>
      </c>
      <c r="AL63" s="356" t="str">
        <f t="shared" si="53"/>
        <v/>
      </c>
      <c r="AM63" s="357">
        <f t="shared" si="54"/>
        <v>10.921577203497941</v>
      </c>
      <c r="AN63" s="357">
        <f t="shared" si="55"/>
        <v>7.3759555632314555</v>
      </c>
      <c r="AO63" s="357" t="str">
        <f t="shared" si="56"/>
        <v/>
      </c>
      <c r="AP63" s="12" t="str">
        <f t="shared" si="57"/>
        <v/>
      </c>
      <c r="AQ63" s="11">
        <f t="shared" si="58"/>
        <v>10.767053582641438</v>
      </c>
      <c r="AR63" s="11">
        <f t="shared" si="59"/>
        <v>7.3759555632314555</v>
      </c>
      <c r="AS63" s="11" t="str">
        <f t="shared" si="60"/>
        <v/>
      </c>
      <c r="AT63" s="27" t="str">
        <f t="shared" si="61"/>
        <v/>
      </c>
      <c r="AU63" s="10">
        <f t="shared" si="62"/>
        <v>0.99132567093885837</v>
      </c>
      <c r="AV63" s="10">
        <f t="shared" si="63"/>
        <v>0.97825309744766731</v>
      </c>
      <c r="AW63" s="10">
        <f t="shared" si="64"/>
        <v>0.87739451580771399</v>
      </c>
      <c r="AX63" s="10">
        <f t="shared" si="65"/>
        <v>1</v>
      </c>
      <c r="AY63" s="10">
        <f t="shared" si="66"/>
        <v>0.93511905879347723</v>
      </c>
      <c r="AZ63" s="10" t="str">
        <f t="shared" si="67"/>
        <v/>
      </c>
      <c r="BA63" s="10" t="str">
        <f t="shared" si="68"/>
        <v/>
      </c>
      <c r="BB63" s="10" t="str">
        <f t="shared" si="69"/>
        <v/>
      </c>
      <c r="BC63" s="10">
        <f t="shared" si="70"/>
        <v>0</v>
      </c>
      <c r="BD63" s="10" t="str">
        <f t="shared" si="71"/>
        <v/>
      </c>
      <c r="BE63" s="10" t="str">
        <f t="shared" si="72"/>
        <v/>
      </c>
      <c r="BF63" s="21" t="str">
        <f t="shared" si="73"/>
        <v/>
      </c>
      <c r="BG63" s="11">
        <f t="shared" si="74"/>
        <v>1</v>
      </c>
      <c r="BH63" s="11">
        <f t="shared" si="75"/>
        <v>0</v>
      </c>
      <c r="BI63" s="11" t="str">
        <f t="shared" si="76"/>
        <v/>
      </c>
      <c r="BJ63" s="12" t="str">
        <f t="shared" si="77"/>
        <v/>
      </c>
      <c r="BK63" s="11">
        <f t="shared" si="78"/>
        <v>0.95641846859754343</v>
      </c>
      <c r="BL63" s="11">
        <f t="shared" si="79"/>
        <v>0</v>
      </c>
      <c r="BM63" s="11" t="str">
        <f t="shared" si="80"/>
        <v/>
      </c>
      <c r="BN63" s="12">
        <f t="shared" si="81"/>
        <v>3.5456216402664857</v>
      </c>
      <c r="BO63" s="13" t="str" cm="1">
        <f t="array" ref="BO63">INDEX($AL$1:$AO$1,0,MATCH(MAX($AL63:$AO63),$AL63:$AO63,0))</f>
        <v>B-Gi/o-Log
EmEC-MAX</v>
      </c>
      <c r="BP63" s="367" t="s">
        <v>195</v>
      </c>
    </row>
    <row r="64" spans="1:68" s="3" customFormat="1" x14ac:dyDescent="0.2">
      <c r="A64" s="8" t="s">
        <v>152</v>
      </c>
      <c r="B64" s="12" t="str">
        <f>_xlfn.IFNA(VLOOKUP($A64,'B-EmEC'!$A:$DD,MATCH(B$1,'B-EmEC'!$A$1:$DD$1,0),FALSE),"")</f>
        <v/>
      </c>
      <c r="C64" s="11">
        <f>_xlfn.IFNA(VLOOKUP($A64,'B-EmEC'!$A:$DD,MATCH(C$1,'B-EmEC'!$A$1:$DD$1,0),FALSE),"")</f>
        <v>72.849404117009755</v>
      </c>
      <c r="D64" s="11">
        <f>_xlfn.IFNA(VLOOKUP($A64,'B-EmEC'!$A:$DD,MATCH(D$1,'B-EmEC'!$A$1:$DD$1,0),FALSE),"")</f>
        <v>55.346187554776513</v>
      </c>
      <c r="E64" s="11">
        <f>_xlfn.IFNA(VLOOKUP($A64,'B-EmEC'!$A:$DD,MATCH(E$1,'B-EmEC'!$A$1:$DD$1,0),FALSE),"")</f>
        <v>60.698924731182792</v>
      </c>
      <c r="F64" s="11">
        <f>_xlfn.IFNA(VLOOKUP($A64,'B-EmEC'!$A:$DD,MATCH(F$1,'B-EmEC'!$A$1:$DD$1,0),FALSE),"")</f>
        <v>67.212783171521039</v>
      </c>
      <c r="G64" s="11">
        <f>_xlfn.IFNA(VLOOKUP($A64,'B-EmEC'!$A:$DD,MATCH(G$1,'B-EmEC'!$A$1:$DD$1,0),FALSE),"")</f>
        <v>22.265081206496518</v>
      </c>
      <c r="H64" s="11" t="str">
        <f>_xlfn.IFNA(VLOOKUP($A64,'B-EmEC'!$A:$DD,MATCH(H$1,'B-EmEC'!$A$1:$DD$1,0),FALSE),"")</f>
        <v/>
      </c>
      <c r="I64" s="11" t="str">
        <f>_xlfn.IFNA(VLOOKUP($A64,'B-EmEC'!$A:$DD,MATCH(I$1,'B-EmEC'!$A$1:$DD$1,0),FALSE),"")</f>
        <v/>
      </c>
      <c r="J64" s="11" t="str">
        <f>_xlfn.IFNA(VLOOKUP($A64,'B-EmEC'!$A:$DD,MATCH(J$1,'B-EmEC'!$A$1:$DD$1,0),FALSE),"")</f>
        <v/>
      </c>
      <c r="K64" s="11">
        <f>_xlfn.IFNA(VLOOKUP($A64,'B-EmEC'!$A:$DD,MATCH(K$1,'B-EmEC'!$A$1:$DD$1,0),FALSE),"")</f>
        <v>22.03373945641987</v>
      </c>
      <c r="L64" s="11" t="str">
        <f>_xlfn.IFNA(VLOOKUP($A64,'B-EmEC'!$A:$DD,MATCH(L$1,'B-EmEC'!$A$1:$DD$1,0),FALSE),"")</f>
        <v/>
      </c>
      <c r="M64" s="11" t="str">
        <f>_xlfn.IFNA(VLOOKUP($A64,'B-EmEC'!$A:$DD,MATCH(M$1,'B-EmEC'!$A$1:$DD$1,0),FALSE),"")</f>
        <v/>
      </c>
      <c r="N64" s="9" t="str">
        <f>_xlfn.IFNA(VLOOKUP($A64,'B-EmEC'!$A:$DD,MATCH(N$1,'B-EmEC'!$A$1:$DD$1,0),FALSE),"")</f>
        <v/>
      </c>
      <c r="O64" s="10">
        <f>_xlfn.IFNA(VLOOKUP($A64,'B-EmEC'!$A:$DD,MATCH(O$1,'B-EmEC'!$A$1:$DD$1,0),FALSE),"")</f>
        <v>8.33</v>
      </c>
      <c r="P64" s="10">
        <f>_xlfn.IFNA(VLOOKUP($A64,'B-EmEC'!$A:$DD,MATCH(P$1,'B-EmEC'!$A$1:$DD$1,0),FALSE),"")</f>
        <v>8.4429999999999996</v>
      </c>
      <c r="Q64" s="10">
        <f>_xlfn.IFNA(VLOOKUP($A64,'B-EmEC'!$A:$DD,MATCH(Q$1,'B-EmEC'!$A$1:$DD$1,0),FALSE),"")</f>
        <v>8.7539999999999996</v>
      </c>
      <c r="R64" s="10">
        <f>_xlfn.IFNA(VLOOKUP($A64,'B-EmEC'!$A:$DD,MATCH(R$1,'B-EmEC'!$A$1:$DD$1,0),FALSE),"")</f>
        <v>9.0020000000000007</v>
      </c>
      <c r="S64" s="10">
        <f>_xlfn.IFNA(VLOOKUP($A64,'B-EmEC'!$A:$DD,MATCH(S$1,'B-EmEC'!$A$1:$DD$1,0),FALSE),"")</f>
        <v>9.9870000000000001</v>
      </c>
      <c r="T64" s="10" t="str">
        <f>_xlfn.IFNA(VLOOKUP($A64,'B-EmEC'!$A:$DD,MATCH(T$1,'B-EmEC'!$A$1:$DD$1,0),FALSE),"")</f>
        <v/>
      </c>
      <c r="U64" s="10" t="str">
        <f>_xlfn.IFNA(VLOOKUP($A64,'B-EmEC'!$A:$DD,MATCH(U$1,'B-EmEC'!$A$1:$DD$1,0),FALSE),"")</f>
        <v/>
      </c>
      <c r="V64" s="10" t="str">
        <f>_xlfn.IFNA(VLOOKUP($A64,'B-EmEC'!$A:$DD,MATCH(V$1,'B-EmEC'!$A$1:$DD$1,0),FALSE),"")</f>
        <v/>
      </c>
      <c r="W64" s="10">
        <f>_xlfn.IFNA(VLOOKUP($A64,'B-EmEC'!$A:$DD,MATCH(W$1,'B-EmEC'!$A$1:$DD$1,0),FALSE),"")</f>
        <v>6.36</v>
      </c>
      <c r="X64" s="10" t="str">
        <f>_xlfn.IFNA(VLOOKUP($A64,'B-EmEC'!$A:$DD,MATCH(X$1,'B-EmEC'!$A$1:$DD$1,0),FALSE),"")</f>
        <v/>
      </c>
      <c r="Y64" s="10" t="str">
        <f>_xlfn.IFNA(VLOOKUP($A64,'B-EmEC'!$A:$DD,MATCH(Y$1,'B-EmEC'!$A$1:$DD$1,0),FALSE),"")</f>
        <v/>
      </c>
      <c r="Z64" s="9" t="str">
        <f t="shared" si="41"/>
        <v/>
      </c>
      <c r="AA64" s="10">
        <f t="shared" si="42"/>
        <v>10.192426003741522</v>
      </c>
      <c r="AB64" s="10">
        <f t="shared" si="43"/>
        <v>10.186087710473135</v>
      </c>
      <c r="AC64" s="10">
        <f t="shared" si="44"/>
        <v>10.537180997707052</v>
      </c>
      <c r="AD64" s="10">
        <f t="shared" si="45"/>
        <v>10.829451879197954</v>
      </c>
      <c r="AE64" s="10">
        <f t="shared" si="46"/>
        <v>11.334624283454174</v>
      </c>
      <c r="AF64" s="10" t="str">
        <f t="shared" si="47"/>
        <v/>
      </c>
      <c r="AG64" s="10" t="str">
        <f t="shared" si="48"/>
        <v/>
      </c>
      <c r="AH64" s="10" t="str">
        <f t="shared" si="49"/>
        <v/>
      </c>
      <c r="AI64" s="10">
        <f t="shared" si="50"/>
        <v>7.7030882097004705</v>
      </c>
      <c r="AJ64" s="10" t="str">
        <f t="shared" si="51"/>
        <v/>
      </c>
      <c r="AK64" s="10" t="str">
        <f t="shared" si="52"/>
        <v/>
      </c>
      <c r="AL64" s="356" t="str">
        <f t="shared" si="53"/>
        <v/>
      </c>
      <c r="AM64" s="357">
        <f t="shared" si="54"/>
        <v>11.334624283454174</v>
      </c>
      <c r="AN64" s="357">
        <f t="shared" si="55"/>
        <v>7.7030882097004705</v>
      </c>
      <c r="AO64" s="357" t="str">
        <f t="shared" si="56"/>
        <v/>
      </c>
      <c r="AP64" s="12" t="str">
        <f t="shared" si="57"/>
        <v/>
      </c>
      <c r="AQ64" s="11">
        <f t="shared" si="58"/>
        <v>10.615954174914767</v>
      </c>
      <c r="AR64" s="11">
        <f t="shared" si="59"/>
        <v>7.7030882097004705</v>
      </c>
      <c r="AS64" s="11" t="str">
        <f t="shared" si="60"/>
        <v/>
      </c>
      <c r="AT64" s="27" t="str">
        <f t="shared" si="61"/>
        <v/>
      </c>
      <c r="AU64" s="10">
        <f t="shared" si="62"/>
        <v>0.68547791994476071</v>
      </c>
      <c r="AV64" s="10">
        <f t="shared" si="63"/>
        <v>0.68373257220769812</v>
      </c>
      <c r="AW64" s="10">
        <f t="shared" si="64"/>
        <v>0.78041157528063554</v>
      </c>
      <c r="AX64" s="10">
        <f t="shared" si="65"/>
        <v>0.86089291308235505</v>
      </c>
      <c r="AY64" s="10">
        <f t="shared" si="66"/>
        <v>1</v>
      </c>
      <c r="AZ64" s="10" t="str">
        <f t="shared" si="67"/>
        <v/>
      </c>
      <c r="BA64" s="10" t="str">
        <f t="shared" si="68"/>
        <v/>
      </c>
      <c r="BB64" s="10" t="str">
        <f t="shared" si="69"/>
        <v/>
      </c>
      <c r="BC64" s="10">
        <f t="shared" si="70"/>
        <v>0</v>
      </c>
      <c r="BD64" s="10" t="str">
        <f t="shared" si="71"/>
        <v/>
      </c>
      <c r="BE64" s="10" t="str">
        <f t="shared" si="72"/>
        <v/>
      </c>
      <c r="BF64" s="21" t="str">
        <f t="shared" si="73"/>
        <v/>
      </c>
      <c r="BG64" s="11">
        <f t="shared" si="74"/>
        <v>1</v>
      </c>
      <c r="BH64" s="11">
        <f t="shared" si="75"/>
        <v>0</v>
      </c>
      <c r="BI64" s="11" t="str">
        <f t="shared" si="76"/>
        <v/>
      </c>
      <c r="BJ64" s="12" t="str">
        <f t="shared" si="77"/>
        <v/>
      </c>
      <c r="BK64" s="11">
        <f t="shared" si="78"/>
        <v>0.80210299610308999</v>
      </c>
      <c r="BL64" s="11">
        <f t="shared" si="79"/>
        <v>0</v>
      </c>
      <c r="BM64" s="11" t="str">
        <f t="shared" si="80"/>
        <v/>
      </c>
      <c r="BN64" s="12">
        <f t="shared" si="81"/>
        <v>3.6315360737537032</v>
      </c>
      <c r="BO64" s="13" t="str" cm="1">
        <f t="array" ref="BO64">INDEX($AL$1:$AO$1,0,MATCH(MAX($AL64:$AO64),$AL64:$AO64,0))</f>
        <v>B-Gi/o-Log
EmEC-MAX</v>
      </c>
      <c r="BP64" s="367" t="s">
        <v>195</v>
      </c>
    </row>
    <row r="65" spans="1:68" s="3" customFormat="1" x14ac:dyDescent="0.2">
      <c r="A65" s="16" t="s">
        <v>58</v>
      </c>
      <c r="B65" s="12" t="str">
        <f>_xlfn.IFNA(VLOOKUP($A65,'B-EmEC'!$A:$DD,MATCH(B$1,'B-EmEC'!$A$1:$DD$1,0),FALSE),"")</f>
        <v/>
      </c>
      <c r="C65" s="11">
        <f>_xlfn.IFNA(VLOOKUP($A65,'B-EmEC'!$A:$DD,MATCH(C$1,'B-EmEC'!$A$1:$DD$1,0),FALSE),"")</f>
        <v>82.156013001083423</v>
      </c>
      <c r="D65" s="11">
        <f>_xlfn.IFNA(VLOOKUP($A65,'B-EmEC'!$A:$DD,MATCH(D$1,'B-EmEC'!$A$1:$DD$1,0),FALSE),"")</f>
        <v>55.85743499853929</v>
      </c>
      <c r="E65" s="11">
        <f>_xlfn.IFNA(VLOOKUP($A65,'B-EmEC'!$A:$DD,MATCH(E$1,'B-EmEC'!$A$1:$DD$1,0),FALSE),"")</f>
        <v>74.892473118279582</v>
      </c>
      <c r="F65" s="11">
        <f>_xlfn.IFNA(VLOOKUP($A65,'B-EmEC'!$A:$DD,MATCH(F$1,'B-EmEC'!$A$1:$DD$1,0),FALSE),"")</f>
        <v>73.179611650485441</v>
      </c>
      <c r="G65" s="11">
        <f>_xlfn.IFNA(VLOOKUP($A65,'B-EmEC'!$A:$DD,MATCH(G$1,'B-EmEC'!$A$1:$DD$1,0),FALSE),"")</f>
        <v>39.675174013921115</v>
      </c>
      <c r="H65" s="11" t="str">
        <f>_xlfn.IFNA(VLOOKUP($A65,'B-EmEC'!$A:$DD,MATCH(H$1,'B-EmEC'!$A$1:$DD$1,0),FALSE),"")</f>
        <v/>
      </c>
      <c r="I65" s="11" t="str">
        <f>_xlfn.IFNA(VLOOKUP($A65,'B-EmEC'!$A:$DD,MATCH(I$1,'B-EmEC'!$A$1:$DD$1,0),FALSE),"")</f>
        <v/>
      </c>
      <c r="J65" s="11" t="str">
        <f>_xlfn.IFNA(VLOOKUP($A65,'B-EmEC'!$A:$DD,MATCH(J$1,'B-EmEC'!$A$1:$DD$1,0),FALSE),"")</f>
        <v/>
      </c>
      <c r="K65" s="11">
        <f>_xlfn.IFNA(VLOOKUP($A65,'B-EmEC'!$A:$DD,MATCH(K$1,'B-EmEC'!$A$1:$DD$1,0),FALSE),"")</f>
        <v>12.193064667291472</v>
      </c>
      <c r="L65" s="11" t="str">
        <f>_xlfn.IFNA(VLOOKUP($A65,'B-EmEC'!$A:$DD,MATCH(L$1,'B-EmEC'!$A$1:$DD$1,0),FALSE),"")</f>
        <v/>
      </c>
      <c r="M65" s="11">
        <f>_xlfn.IFNA(VLOOKUP($A65,'B-EmEC'!$A:$DD,MATCH(M$1,'B-EmEC'!$A$1:$DD$1,0),FALSE),"")</f>
        <v>4.9249504389691303</v>
      </c>
      <c r="N65" s="9" t="str">
        <f>_xlfn.IFNA(VLOOKUP($A65,'B-EmEC'!$A:$DD,MATCH(N$1,'B-EmEC'!$A$1:$DD$1,0),FALSE),"")</f>
        <v/>
      </c>
      <c r="O65" s="10">
        <f>_xlfn.IFNA(VLOOKUP($A65,'B-EmEC'!$A:$DD,MATCH(O$1,'B-EmEC'!$A$1:$DD$1,0),FALSE),"")</f>
        <v>8.5969999999999995</v>
      </c>
      <c r="P65" s="10">
        <f>_xlfn.IFNA(VLOOKUP($A65,'B-EmEC'!$A:$DD,MATCH(P$1,'B-EmEC'!$A$1:$DD$1,0),FALSE),"")</f>
        <v>8.7629999999999999</v>
      </c>
      <c r="Q65" s="10">
        <f>_xlfn.IFNA(VLOOKUP($A65,'B-EmEC'!$A:$DD,MATCH(Q$1,'B-EmEC'!$A$1:$DD$1,0),FALSE),"")</f>
        <v>9.3979999999999997</v>
      </c>
      <c r="R65" s="10">
        <f>_xlfn.IFNA(VLOOKUP($A65,'B-EmEC'!$A:$DD,MATCH(R$1,'B-EmEC'!$A$1:$DD$1,0),FALSE),"")</f>
        <v>9.7579999999999991</v>
      </c>
      <c r="S65" s="10">
        <f>_xlfn.IFNA(VLOOKUP($A65,'B-EmEC'!$A:$DD,MATCH(S$1,'B-EmEC'!$A$1:$DD$1,0),FALSE),"")</f>
        <v>10.33</v>
      </c>
      <c r="T65" s="10" t="str">
        <f>_xlfn.IFNA(VLOOKUP($A65,'B-EmEC'!$A:$DD,MATCH(T$1,'B-EmEC'!$A$1:$DD$1,0),FALSE),"")</f>
        <v/>
      </c>
      <c r="U65" s="10" t="str">
        <f>_xlfn.IFNA(VLOOKUP($A65,'B-EmEC'!$A:$DD,MATCH(U$1,'B-EmEC'!$A$1:$DD$1,0),FALSE),"")</f>
        <v/>
      </c>
      <c r="V65" s="10" t="str">
        <f>_xlfn.IFNA(VLOOKUP($A65,'B-EmEC'!$A:$DD,MATCH(V$1,'B-EmEC'!$A$1:$DD$1,0),FALSE),"")</f>
        <v/>
      </c>
      <c r="W65" s="10">
        <f>_xlfn.IFNA(VLOOKUP($A65,'B-EmEC'!$A:$DD,MATCH(W$1,'B-EmEC'!$A$1:$DD$1,0),FALSE),"")</f>
        <v>6.1580000000000004</v>
      </c>
      <c r="X65" s="10" t="str">
        <f>_xlfn.IFNA(VLOOKUP($A65,'B-EmEC'!$A:$DD,MATCH(X$1,'B-EmEC'!$A$1:$DD$1,0),FALSE),"")</f>
        <v/>
      </c>
      <c r="Y65" s="10">
        <f>_xlfn.IFNA(VLOOKUP($A65,'B-EmEC'!$A:$DD,MATCH(Y$1,'B-EmEC'!$A$1:$DD$1,0),FALSE),"")</f>
        <v>6.5780000000000003</v>
      </c>
      <c r="Z65" s="9" t="str">
        <f t="shared" si="41"/>
        <v/>
      </c>
      <c r="AA65" s="10">
        <f t="shared" si="42"/>
        <v>10.511639354960652</v>
      </c>
      <c r="AB65" s="10">
        <f t="shared" si="43"/>
        <v>10.510080988802205</v>
      </c>
      <c r="AC65" s="10">
        <f t="shared" si="44"/>
        <v>11.272438172206048</v>
      </c>
      <c r="AD65" s="10">
        <f t="shared" si="45"/>
        <v>11.622390100443036</v>
      </c>
      <c r="AE65" s="10">
        <f t="shared" si="46"/>
        <v>11.928518840231423</v>
      </c>
      <c r="AF65" s="10" t="str">
        <f t="shared" si="47"/>
        <v/>
      </c>
      <c r="AG65" s="10" t="str">
        <f t="shared" si="48"/>
        <v/>
      </c>
      <c r="AH65" s="10" t="str">
        <f t="shared" si="49"/>
        <v/>
      </c>
      <c r="AI65" s="10">
        <f t="shared" si="50"/>
        <v>7.244112877137117</v>
      </c>
      <c r="AJ65" s="10" t="str">
        <f t="shared" si="51"/>
        <v/>
      </c>
      <c r="AK65" s="10">
        <f t="shared" si="52"/>
        <v>7.2704018644396156</v>
      </c>
      <c r="AL65" s="356" t="str">
        <f t="shared" si="53"/>
        <v/>
      </c>
      <c r="AM65" s="357">
        <f t="shared" si="54"/>
        <v>11.928518840231423</v>
      </c>
      <c r="AN65" s="357">
        <f t="shared" si="55"/>
        <v>7.244112877137117</v>
      </c>
      <c r="AO65" s="357">
        <f t="shared" si="56"/>
        <v>7.2704018644396156</v>
      </c>
      <c r="AP65" s="12" t="str">
        <f t="shared" si="57"/>
        <v/>
      </c>
      <c r="AQ65" s="11">
        <f t="shared" si="58"/>
        <v>11.169013491328673</v>
      </c>
      <c r="AR65" s="11">
        <f t="shared" si="59"/>
        <v>7.244112877137117</v>
      </c>
      <c r="AS65" s="11">
        <f t="shared" si="60"/>
        <v>7.2704018644396156</v>
      </c>
      <c r="AT65" s="27" t="str">
        <f t="shared" si="61"/>
        <v/>
      </c>
      <c r="AU65" s="10">
        <f t="shared" si="62"/>
        <v>0.69753272956410362</v>
      </c>
      <c r="AV65" s="10">
        <f t="shared" si="63"/>
        <v>0.69720005853372657</v>
      </c>
      <c r="AW65" s="10">
        <f t="shared" si="64"/>
        <v>0.85994367840997332</v>
      </c>
      <c r="AX65" s="10">
        <f t="shared" si="65"/>
        <v>0.93464940011600284</v>
      </c>
      <c r="AY65" s="10">
        <f t="shared" si="66"/>
        <v>1</v>
      </c>
      <c r="AZ65" s="10" t="str">
        <f t="shared" si="67"/>
        <v/>
      </c>
      <c r="BA65" s="10" t="str">
        <f t="shared" si="68"/>
        <v/>
      </c>
      <c r="BB65" s="10" t="str">
        <f t="shared" si="69"/>
        <v/>
      </c>
      <c r="BC65" s="10">
        <f t="shared" si="70"/>
        <v>0</v>
      </c>
      <c r="BD65" s="10" t="str">
        <f t="shared" si="71"/>
        <v/>
      </c>
      <c r="BE65" s="10">
        <f t="shared" si="72"/>
        <v>5.6120215689276429E-3</v>
      </c>
      <c r="BF65" s="21" t="str">
        <f t="shared" si="73"/>
        <v/>
      </c>
      <c r="BG65" s="11">
        <f t="shared" si="74"/>
        <v>1</v>
      </c>
      <c r="BH65" s="11">
        <f t="shared" si="75"/>
        <v>0</v>
      </c>
      <c r="BI65" s="11">
        <f t="shared" si="76"/>
        <v>5.6120215689276429E-3</v>
      </c>
      <c r="BJ65" s="12" t="str">
        <f t="shared" si="77"/>
        <v/>
      </c>
      <c r="BK65" s="11">
        <f t="shared" si="78"/>
        <v>0.83786517332476118</v>
      </c>
      <c r="BL65" s="11">
        <f t="shared" si="79"/>
        <v>0</v>
      </c>
      <c r="BM65" s="11">
        <f t="shared" si="80"/>
        <v>5.6120215689276429E-3</v>
      </c>
      <c r="BN65" s="12">
        <f t="shared" si="81"/>
        <v>4.6581169757918071</v>
      </c>
      <c r="BO65" s="13" t="str" cm="1">
        <f t="array" ref="BO65">INDEX($AL$1:$AO$1,0,MATCH(MAX($AL65:$AO65),$AL65:$AO65,0))</f>
        <v>B-Gi/o-Log
EmEC-MAX</v>
      </c>
      <c r="BP65" s="367" t="s">
        <v>195</v>
      </c>
    </row>
    <row r="66" spans="1:68" s="3" customFormat="1" x14ac:dyDescent="0.2">
      <c r="A66" s="16" t="s">
        <v>35</v>
      </c>
      <c r="B66" s="12" t="str">
        <f>_xlfn.IFNA(VLOOKUP($A66,'B-EmEC'!$A:$DD,MATCH(B$1,'B-EmEC'!$A$1:$DD$1,0),FALSE),"")</f>
        <v/>
      </c>
      <c r="C66" s="11">
        <f>_xlfn.IFNA(VLOOKUP($A66,'B-EmEC'!$A:$DD,MATCH(C$1,'B-EmEC'!$A$1:$DD$1,0),FALSE),"")</f>
        <v>9.8981581798483216</v>
      </c>
      <c r="D66" s="11">
        <f>_xlfn.IFNA(VLOOKUP($A66,'B-EmEC'!$A:$DD,MATCH(D$1,'B-EmEC'!$A$1:$DD$1,0),FALSE),"")</f>
        <v>15.907099035933392</v>
      </c>
      <c r="E66" s="11">
        <f>_xlfn.IFNA(VLOOKUP($A66,'B-EmEC'!$A:$DD,MATCH(E$1,'B-EmEC'!$A$1:$DD$1,0),FALSE),"")</f>
        <v>19.712365591397848</v>
      </c>
      <c r="F66" s="11">
        <f>_xlfn.IFNA(VLOOKUP($A66,'B-EmEC'!$A:$DD,MATCH(F$1,'B-EmEC'!$A$1:$DD$1,0),FALSE),"")</f>
        <v>17.829692556634306</v>
      </c>
      <c r="G66" s="11">
        <f>_xlfn.IFNA(VLOOKUP($A66,'B-EmEC'!$A:$DD,MATCH(G$1,'B-EmEC'!$A$1:$DD$1,0),FALSE),"")</f>
        <v>39.008120649651971</v>
      </c>
      <c r="H66" s="11" t="str">
        <f>_xlfn.IFNA(VLOOKUP($A66,'B-EmEC'!$A:$DD,MATCH(H$1,'B-EmEC'!$A$1:$DD$1,0),FALSE),"")</f>
        <v/>
      </c>
      <c r="I66" s="11" t="str">
        <f>_xlfn.IFNA(VLOOKUP($A66,'B-EmEC'!$A:$DD,MATCH(I$1,'B-EmEC'!$A$1:$DD$1,0),FALSE),"")</f>
        <v/>
      </c>
      <c r="J66" s="11" t="str">
        <f>_xlfn.IFNA(VLOOKUP($A66,'B-EmEC'!$A:$DD,MATCH(J$1,'B-EmEC'!$A$1:$DD$1,0),FALSE),"")</f>
        <v/>
      </c>
      <c r="K66" s="11" t="str">
        <f>_xlfn.IFNA(VLOOKUP($A66,'B-EmEC'!$A:$DD,MATCH(K$1,'B-EmEC'!$A$1:$DD$1,0),FALSE),"")</f>
        <v/>
      </c>
      <c r="L66" s="11" t="str">
        <f>_xlfn.IFNA(VLOOKUP($A66,'B-EmEC'!$A:$DD,MATCH(L$1,'B-EmEC'!$A$1:$DD$1,0),FALSE),"")</f>
        <v/>
      </c>
      <c r="M66" s="11" t="str">
        <f>_xlfn.IFNA(VLOOKUP($A66,'B-EmEC'!$A:$DD,MATCH(M$1,'B-EmEC'!$A$1:$DD$1,0),FALSE),"")</f>
        <v/>
      </c>
      <c r="N66" s="9" t="str">
        <f>_xlfn.IFNA(VLOOKUP($A66,'B-EmEC'!$A:$DD,MATCH(N$1,'B-EmEC'!$A$1:$DD$1,0),FALSE),"")</f>
        <v/>
      </c>
      <c r="O66" s="10">
        <f>_xlfn.IFNA(VLOOKUP($A66,'B-EmEC'!$A:$DD,MATCH(O$1,'B-EmEC'!$A$1:$DD$1,0),FALSE),"")</f>
        <v>9.6140000000000008</v>
      </c>
      <c r="P66" s="10">
        <f>_xlfn.IFNA(VLOOKUP($A66,'B-EmEC'!$A:$DD,MATCH(P$1,'B-EmEC'!$A$1:$DD$1,0),FALSE),"")</f>
        <v>9.5299999999999994</v>
      </c>
      <c r="Q66" s="10">
        <f>_xlfn.IFNA(VLOOKUP($A66,'B-EmEC'!$A:$DD,MATCH(Q$1,'B-EmEC'!$A$1:$DD$1,0),FALSE),"")</f>
        <v>9.2100000000000009</v>
      </c>
      <c r="R66" s="10">
        <f>_xlfn.IFNA(VLOOKUP($A66,'B-EmEC'!$A:$DD,MATCH(R$1,'B-EmEC'!$A$1:$DD$1,0),FALSE),"")</f>
        <v>9.11</v>
      </c>
      <c r="S66" s="10">
        <f>_xlfn.IFNA(VLOOKUP($A66,'B-EmEC'!$A:$DD,MATCH(S$1,'B-EmEC'!$A$1:$DD$1,0),FALSE),"")</f>
        <v>4.548</v>
      </c>
      <c r="T66" s="10" t="str">
        <f>_xlfn.IFNA(VLOOKUP($A66,'B-EmEC'!$A:$DD,MATCH(T$1,'B-EmEC'!$A$1:$DD$1,0),FALSE),"")</f>
        <v/>
      </c>
      <c r="U66" s="10" t="str">
        <f>_xlfn.IFNA(VLOOKUP($A66,'B-EmEC'!$A:$DD,MATCH(U$1,'B-EmEC'!$A$1:$DD$1,0),FALSE),"")</f>
        <v/>
      </c>
      <c r="V66" s="10" t="str">
        <f>_xlfn.IFNA(VLOOKUP($A66,'B-EmEC'!$A:$DD,MATCH(V$1,'B-EmEC'!$A$1:$DD$1,0),FALSE),"")</f>
        <v/>
      </c>
      <c r="W66" s="10" t="str">
        <f>_xlfn.IFNA(VLOOKUP($A66,'B-EmEC'!$A:$DD,MATCH(W$1,'B-EmEC'!$A$1:$DD$1,0),FALSE),"")</f>
        <v/>
      </c>
      <c r="X66" s="10" t="str">
        <f>_xlfn.IFNA(VLOOKUP($A66,'B-EmEC'!$A:$DD,MATCH(X$1,'B-EmEC'!$A$1:$DD$1,0),FALSE),"")</f>
        <v/>
      </c>
      <c r="Y66" s="10" t="str">
        <f>_xlfn.IFNA(VLOOKUP($A66,'B-EmEC'!$A:$DD,MATCH(Y$1,'B-EmEC'!$A$1:$DD$1,0),FALSE),"")</f>
        <v/>
      </c>
      <c r="Z66" s="9" t="str">
        <f t="shared" ref="Z66:Z101" si="82">IFERROR(LOG(B66/10^-N66),"")</f>
        <v/>
      </c>
      <c r="AA66" s="10">
        <f t="shared" ref="AA66:AA101" si="83">IFERROR(LOG(C66/10^-O66),"")</f>
        <v>10.609554389875862</v>
      </c>
      <c r="AB66" s="10">
        <f t="shared" ref="AB66:AB101" si="84">IFERROR(LOG(D66/10^-P66),"")</f>
        <v>10.731590984953916</v>
      </c>
      <c r="AC66" s="10">
        <f t="shared" ref="AC66:AC101" si="85">IFERROR(LOG(E66/10^-Q66),"")</f>
        <v>10.504738745113714</v>
      </c>
      <c r="AD66" s="10">
        <f t="shared" ref="AD66:AD101" si="86">IFERROR(LOG(F66/10^-R66),"")</f>
        <v>10.361143854554582</v>
      </c>
      <c r="AE66" s="10">
        <f t="shared" ref="AE66:AE101" si="87">IFERROR(LOG(G66/10^-S66),"")</f>
        <v>6.139155027185752</v>
      </c>
      <c r="AF66" s="10" t="str">
        <f t="shared" ref="AF66:AF101" si="88">IFERROR(LOG(H66/10^-T66),"")</f>
        <v/>
      </c>
      <c r="AG66" s="10" t="str">
        <f t="shared" ref="AG66:AG101" si="89">IFERROR(LOG(I66/10^-U66),"")</f>
        <v/>
      </c>
      <c r="AH66" s="10" t="str">
        <f t="shared" ref="AH66:AH101" si="90">IFERROR(LOG(J66/10^-V66),"")</f>
        <v/>
      </c>
      <c r="AI66" s="10" t="str">
        <f t="shared" ref="AI66:AI101" si="91">IFERROR(LOG(K66/10^-W66),"")</f>
        <v/>
      </c>
      <c r="AJ66" s="10" t="str">
        <f t="shared" ref="AJ66:AJ101" si="92">IFERROR(LOG(L66/10^-X66),"")</f>
        <v/>
      </c>
      <c r="AK66" s="10" t="str">
        <f t="shared" ref="AK66:AK101" si="93">IFERROR(LOG(M66/10^-Y66),"")</f>
        <v/>
      </c>
      <c r="AL66" s="356" t="str">
        <f t="shared" ref="AL66:AL101" si="94">IF(COUNT(Z66:Z66)=0,"",MAX(Z66:Z66))</f>
        <v/>
      </c>
      <c r="AM66" s="357">
        <f t="shared" ref="AM66:AM101" si="95">IF(COUNT(AA66:AE66)=0,"",MAX(AA66:AE66))</f>
        <v>10.731590984953916</v>
      </c>
      <c r="AN66" s="357" t="str">
        <f t="shared" ref="AN66:AN101" si="96">IF(COUNT(AF66:AI66)=0,"",MAX(AF66:AI66))</f>
        <v/>
      </c>
      <c r="AO66" s="357" t="str">
        <f t="shared" ref="AO66:AO101" si="97">IF(COUNT(AJ66:AK66)=0,"",MAX(AJ66:AK66))</f>
        <v/>
      </c>
      <c r="AP66" s="12" t="str">
        <f t="shared" ref="AP66:AP101" si="98">IF(COUNT(Z66:Z66)=0,"",AVERAGE(Z66:Z66))</f>
        <v/>
      </c>
      <c r="AQ66" s="11">
        <f t="shared" ref="AQ66:AQ101" si="99">IF(COUNT(AA66:AE66)=0,"",AVERAGE(AA66:AE66))</f>
        <v>9.6692366003367649</v>
      </c>
      <c r="AR66" s="11" t="str">
        <f t="shared" ref="AR66:AR101" si="100">IF(COUNT(AF66:AI66)=0,"",AVERAGE(AF66:AI66))</f>
        <v/>
      </c>
      <c r="AS66" s="11" t="str">
        <f t="shared" ref="AS66:AS101" si="101">IF(COUNT(AJ66:AK66)=0,"",AVERAGE(AJ66:AK66))</f>
        <v/>
      </c>
      <c r="AT66" s="27" t="str">
        <f t="shared" ref="AT66:AT101" si="102">IFERROR((Z66-MIN($Z66:$AK66))/(MAX($Z66:$AK66)-MIN($Z66:$AK66)),"")</f>
        <v/>
      </c>
      <c r="AU66" s="10">
        <f t="shared" ref="AU66:AU101" si="103">IFERROR((AA66-MIN($Z66:$AK66))/(MAX($Z66:$AK66)-MIN($Z66:$AK66)),"")</f>
        <v>0.97342660927658065</v>
      </c>
      <c r="AV66" s="10">
        <f t="shared" ref="AV66:AV101" si="104">IFERROR((AB66-MIN($Z66:$AK66))/(MAX($Z66:$AK66)-MIN($Z66:$AK66)),"")</f>
        <v>1</v>
      </c>
      <c r="AW66" s="10">
        <f t="shared" ref="AW66:AW101" si="105">IFERROR((AC66-MIN($Z66:$AK66))/(MAX($Z66:$AK66)-MIN($Z66:$AK66)),"")</f>
        <v>0.95060306949812146</v>
      </c>
      <c r="AX66" s="10">
        <f t="shared" ref="AX66:AX101" si="106">IFERROR((AD66-MIN($Z66:$AK66))/(MAX($Z66:$AK66)-MIN($Z66:$AK66)),"")</f>
        <v>0.91933537368709117</v>
      </c>
      <c r="AY66" s="10">
        <f t="shared" ref="AY66:AY101" si="107">IFERROR((AE66-MIN($Z66:$AK66))/(MAX($Z66:$AK66)-MIN($Z66:$AK66)),"")</f>
        <v>0</v>
      </c>
      <c r="AZ66" s="10" t="str">
        <f t="shared" ref="AZ66:AZ101" si="108">IFERROR((AF66-MIN($Z66:$AK66))/(MAX($Z66:$AK66)-MIN($Z66:$AK66)),"")</f>
        <v/>
      </c>
      <c r="BA66" s="10" t="str">
        <f t="shared" ref="BA66:BA101" si="109">IFERROR((AG66-MIN($Z66:$AK66))/(MAX($Z66:$AK66)-MIN($Z66:$AK66)),"")</f>
        <v/>
      </c>
      <c r="BB66" s="10" t="str">
        <f t="shared" ref="BB66:BB101" si="110">IFERROR((AH66-MIN($Z66:$AK66))/(MAX($Z66:$AK66)-MIN($Z66:$AK66)),"")</f>
        <v/>
      </c>
      <c r="BC66" s="10" t="str">
        <f t="shared" ref="BC66:BC101" si="111">IFERROR((AI66-MIN($Z66:$AK66))/(MAX($Z66:$AK66)-MIN($Z66:$AK66)),"")</f>
        <v/>
      </c>
      <c r="BD66" s="10" t="str">
        <f t="shared" ref="BD66:BD101" si="112">IFERROR((AJ66-MIN($Z66:$AK66))/(MAX($Z66:$AK66)-MIN($Z66:$AK66)),"")</f>
        <v/>
      </c>
      <c r="BE66" s="10" t="str">
        <f t="shared" ref="BE66:BE101" si="113">IFERROR((AK66-MIN($Z66:$AK66))/(MAX($Z66:$AK66)-MIN($Z66:$AK66)),"")</f>
        <v/>
      </c>
      <c r="BF66" s="21" t="str">
        <f t="shared" ref="BF66:BF101" si="114">IF(COUNT(AT66:AT66)=0,"",MAX(AT66:AT66))</f>
        <v/>
      </c>
      <c r="BG66" s="11">
        <f t="shared" ref="BG66:BG101" si="115">IF(COUNT(AU66:AY66)=0,"",MAX(AU66:AY66))</f>
        <v>1</v>
      </c>
      <c r="BH66" s="11" t="str">
        <f t="shared" ref="BH66:BH101" si="116">IF(COUNT(AZ66:BC66)=0,"",MAX(AZ66:BC66))</f>
        <v/>
      </c>
      <c r="BI66" s="11" t="str">
        <f t="shared" ref="BI66:BI101" si="117">IF(COUNT(BD66:BE66)=0,"",MAX(BD66:BE66))</f>
        <v/>
      </c>
      <c r="BJ66" s="12" t="str">
        <f t="shared" ref="BJ66:BJ101" si="118">IF(COUNT(AT66:AT66)=0,"",AVERAGE(AT66:AT66))</f>
        <v/>
      </c>
      <c r="BK66" s="11">
        <f t="shared" ref="BK66:BK101" si="119">IF(COUNT(AU66:AY66)=0,"",AVERAGE(AU66:AY66))</f>
        <v>0.7686730104923587</v>
      </c>
      <c r="BL66" s="11" t="str">
        <f t="shared" ref="BL66:BL101" si="120">IF(COUNT(AZ66:BC66)=0,"",AVERAGE(AZ66:BC66))</f>
        <v/>
      </c>
      <c r="BM66" s="11" t="str">
        <f t="shared" ref="BM66:BM101" si="121">IF(COUNT(BD66:BE66)=0,"",AVERAGE(BD66:BE66))</f>
        <v/>
      </c>
      <c r="BN66" s="12" t="e">
        <f t="shared" ref="BN66:BN101" si="122">MAX(AL66:AO66)-LARGE(AL66:AO66,2)</f>
        <v>#NUM!</v>
      </c>
      <c r="BO66" s="13" t="str" cm="1">
        <f t="array" ref="BO66">INDEX($AL$1:$AO$1,0,MATCH(MAX($AL66:$AO66),$AL66:$AO66,0))</f>
        <v>B-Gi/o-Log
EmEC-MAX</v>
      </c>
      <c r="BP66" s="367" t="s">
        <v>195</v>
      </c>
    </row>
    <row r="67" spans="1:68" s="3" customFormat="1" x14ac:dyDescent="0.2">
      <c r="A67" s="16" t="s">
        <v>6</v>
      </c>
      <c r="B67" s="12" t="str">
        <f>_xlfn.IFNA(VLOOKUP($A67,'B-EmEC'!$A:$DD,MATCH(B$1,'B-EmEC'!$A$1:$DD$1,0),FALSE),"")</f>
        <v/>
      </c>
      <c r="C67" s="11">
        <f>_xlfn.IFNA(VLOOKUP($A67,'B-EmEC'!$A:$DD,MATCH(C$1,'B-EmEC'!$A$1:$DD$1,0),FALSE),"")</f>
        <v>38.125677139761649</v>
      </c>
      <c r="D67" s="11">
        <f>_xlfn.IFNA(VLOOKUP($A67,'B-EmEC'!$A:$DD,MATCH(D$1,'B-EmEC'!$A$1:$DD$1,0),FALSE),"")</f>
        <v>29.564709319310545</v>
      </c>
      <c r="E67" s="11">
        <f>_xlfn.IFNA(VLOOKUP($A67,'B-EmEC'!$A:$DD,MATCH(E$1,'B-EmEC'!$A$1:$DD$1,0),FALSE),"")</f>
        <v>37.5</v>
      </c>
      <c r="F67" s="11">
        <f>_xlfn.IFNA(VLOOKUP($A67,'B-EmEC'!$A:$DD,MATCH(F$1,'B-EmEC'!$A$1:$DD$1,0),FALSE),"")</f>
        <v>38.834951456310684</v>
      </c>
      <c r="G67" s="11">
        <f>_xlfn.IFNA(VLOOKUP($A67,'B-EmEC'!$A:$DD,MATCH(G$1,'B-EmEC'!$A$1:$DD$1,0),FALSE),"")</f>
        <v>33.845707656612525</v>
      </c>
      <c r="H67" s="11" t="str">
        <f>_xlfn.IFNA(VLOOKUP($A67,'B-EmEC'!$A:$DD,MATCH(H$1,'B-EmEC'!$A$1:$DD$1,0),FALSE),"")</f>
        <v/>
      </c>
      <c r="I67" s="11" t="str">
        <f>_xlfn.IFNA(VLOOKUP($A67,'B-EmEC'!$A:$DD,MATCH(I$1,'B-EmEC'!$A$1:$DD$1,0),FALSE),"")</f>
        <v/>
      </c>
      <c r="J67" s="11" t="str">
        <f>_xlfn.IFNA(VLOOKUP($A67,'B-EmEC'!$A:$DD,MATCH(J$1,'B-EmEC'!$A$1:$DD$1,0),FALSE),"")</f>
        <v/>
      </c>
      <c r="K67" s="11" t="str">
        <f>_xlfn.IFNA(VLOOKUP($A67,'B-EmEC'!$A:$DD,MATCH(K$1,'B-EmEC'!$A$1:$DD$1,0),FALSE),"")</f>
        <v/>
      </c>
      <c r="L67" s="11" t="str">
        <f>_xlfn.IFNA(VLOOKUP($A67,'B-EmEC'!$A:$DD,MATCH(L$1,'B-EmEC'!$A$1:$DD$1,0),FALSE),"")</f>
        <v/>
      </c>
      <c r="M67" s="11" t="str">
        <f>_xlfn.IFNA(VLOOKUP($A67,'B-EmEC'!$A:$DD,MATCH(M$1,'B-EmEC'!$A$1:$DD$1,0),FALSE),"")</f>
        <v/>
      </c>
      <c r="N67" s="9" t="str">
        <f>_xlfn.IFNA(VLOOKUP($A67,'B-EmEC'!$A:$DD,MATCH(N$1,'B-EmEC'!$A$1:$DD$1,0),FALSE),"")</f>
        <v/>
      </c>
      <c r="O67" s="10">
        <f>_xlfn.IFNA(VLOOKUP($A67,'B-EmEC'!$A:$DD,MATCH(O$1,'B-EmEC'!$A$1:$DD$1,0),FALSE),"")</f>
        <v>8.7029999999999994</v>
      </c>
      <c r="P67" s="10">
        <f>_xlfn.IFNA(VLOOKUP($A67,'B-EmEC'!$A:$DD,MATCH(P$1,'B-EmEC'!$A$1:$DD$1,0),FALSE),"")</f>
        <v>9.1560000000000006</v>
      </c>
      <c r="Q67" s="10">
        <f>_xlfn.IFNA(VLOOKUP($A67,'B-EmEC'!$A:$DD,MATCH(Q$1,'B-EmEC'!$A$1:$DD$1,0),FALSE),"")</f>
        <v>8.6630000000000003</v>
      </c>
      <c r="R67" s="10">
        <f>_xlfn.IFNA(VLOOKUP($A67,'B-EmEC'!$A:$DD,MATCH(R$1,'B-EmEC'!$A$1:$DD$1,0),FALSE),"")</f>
        <v>8.7349999999999994</v>
      </c>
      <c r="S67" s="10">
        <f>_xlfn.IFNA(VLOOKUP($A67,'B-EmEC'!$A:$DD,MATCH(S$1,'B-EmEC'!$A$1:$DD$1,0),FALSE),"")</f>
        <v>8.3829999999999991</v>
      </c>
      <c r="T67" s="10" t="str">
        <f>_xlfn.IFNA(VLOOKUP($A67,'B-EmEC'!$A:$DD,MATCH(T$1,'B-EmEC'!$A$1:$DD$1,0),FALSE),"")</f>
        <v/>
      </c>
      <c r="U67" s="10" t="str">
        <f>_xlfn.IFNA(VLOOKUP($A67,'B-EmEC'!$A:$DD,MATCH(U$1,'B-EmEC'!$A$1:$DD$1,0),FALSE),"")</f>
        <v/>
      </c>
      <c r="V67" s="10" t="str">
        <f>_xlfn.IFNA(VLOOKUP($A67,'B-EmEC'!$A:$DD,MATCH(V$1,'B-EmEC'!$A$1:$DD$1,0),FALSE),"")</f>
        <v/>
      </c>
      <c r="W67" s="10" t="str">
        <f>_xlfn.IFNA(VLOOKUP($A67,'B-EmEC'!$A:$DD,MATCH(W$1,'B-EmEC'!$A$1:$DD$1,0),FALSE),"")</f>
        <v/>
      </c>
      <c r="X67" s="10" t="str">
        <f>_xlfn.IFNA(VLOOKUP($A67,'B-EmEC'!$A:$DD,MATCH(X$1,'B-EmEC'!$A$1:$DD$1,0),FALSE),"")</f>
        <v/>
      </c>
      <c r="Y67" s="10" t="str">
        <f>_xlfn.IFNA(VLOOKUP($A67,'B-EmEC'!$A:$DD,MATCH(Y$1,'B-EmEC'!$A$1:$DD$1,0),FALSE),"")</f>
        <v/>
      </c>
      <c r="Z67" s="9" t="str">
        <f t="shared" si="82"/>
        <v/>
      </c>
      <c r="AA67" s="10">
        <f t="shared" si="83"/>
        <v>10.28421756580928</v>
      </c>
      <c r="AB67" s="10">
        <f t="shared" si="84"/>
        <v>10.626773613365904</v>
      </c>
      <c r="AC67" s="10">
        <f t="shared" si="85"/>
        <v>10.237031267727719</v>
      </c>
      <c r="AD67" s="10">
        <f t="shared" si="86"/>
        <v>10.324222766622791</v>
      </c>
      <c r="AE67" s="10">
        <f t="shared" si="87"/>
        <v>9.9125035988926946</v>
      </c>
      <c r="AF67" s="10" t="str">
        <f t="shared" si="88"/>
        <v/>
      </c>
      <c r="AG67" s="10" t="str">
        <f t="shared" si="89"/>
        <v/>
      </c>
      <c r="AH67" s="10" t="str">
        <f t="shared" si="90"/>
        <v/>
      </c>
      <c r="AI67" s="10" t="str">
        <f t="shared" si="91"/>
        <v/>
      </c>
      <c r="AJ67" s="10" t="str">
        <f t="shared" si="92"/>
        <v/>
      </c>
      <c r="AK67" s="10" t="str">
        <f t="shared" si="93"/>
        <v/>
      </c>
      <c r="AL67" s="356" t="str">
        <f t="shared" si="94"/>
        <v/>
      </c>
      <c r="AM67" s="357">
        <f t="shared" si="95"/>
        <v>10.626773613365904</v>
      </c>
      <c r="AN67" s="357" t="str">
        <f t="shared" si="96"/>
        <v/>
      </c>
      <c r="AO67" s="357" t="str">
        <f t="shared" si="97"/>
        <v/>
      </c>
      <c r="AP67" s="12" t="str">
        <f t="shared" si="98"/>
        <v/>
      </c>
      <c r="AQ67" s="11">
        <f t="shared" si="99"/>
        <v>10.276949762483678</v>
      </c>
      <c r="AR67" s="11" t="str">
        <f t="shared" si="100"/>
        <v/>
      </c>
      <c r="AS67" s="11" t="str">
        <f t="shared" si="101"/>
        <v/>
      </c>
      <c r="AT67" s="27" t="str">
        <f t="shared" si="102"/>
        <v/>
      </c>
      <c r="AU67" s="10">
        <f t="shared" si="103"/>
        <v>0.5204109921802238</v>
      </c>
      <c r="AV67" s="10">
        <f t="shared" si="104"/>
        <v>1</v>
      </c>
      <c r="AW67" s="10">
        <f t="shared" si="105"/>
        <v>0.45434872283469885</v>
      </c>
      <c r="AX67" s="10">
        <f t="shared" si="106"/>
        <v>0.57641950437153466</v>
      </c>
      <c r="AY67" s="10">
        <f t="shared" si="107"/>
        <v>0</v>
      </c>
      <c r="AZ67" s="10" t="str">
        <f t="shared" si="108"/>
        <v/>
      </c>
      <c r="BA67" s="10" t="str">
        <f t="shared" si="109"/>
        <v/>
      </c>
      <c r="BB67" s="10" t="str">
        <f t="shared" si="110"/>
        <v/>
      </c>
      <c r="BC67" s="10" t="str">
        <f t="shared" si="111"/>
        <v/>
      </c>
      <c r="BD67" s="10" t="str">
        <f t="shared" si="112"/>
        <v/>
      </c>
      <c r="BE67" s="10" t="str">
        <f t="shared" si="113"/>
        <v/>
      </c>
      <c r="BF67" s="21" t="str">
        <f t="shared" si="114"/>
        <v/>
      </c>
      <c r="BG67" s="11">
        <f t="shared" si="115"/>
        <v>1</v>
      </c>
      <c r="BH67" s="11" t="str">
        <f t="shared" si="116"/>
        <v/>
      </c>
      <c r="BI67" s="11" t="str">
        <f t="shared" si="117"/>
        <v/>
      </c>
      <c r="BJ67" s="12" t="str">
        <f t="shared" si="118"/>
        <v/>
      </c>
      <c r="BK67" s="11">
        <f t="shared" si="119"/>
        <v>0.51023584387729148</v>
      </c>
      <c r="BL67" s="11" t="str">
        <f t="shared" si="120"/>
        <v/>
      </c>
      <c r="BM67" s="11" t="str">
        <f t="shared" si="121"/>
        <v/>
      </c>
      <c r="BN67" s="12" t="e">
        <f t="shared" si="122"/>
        <v>#NUM!</v>
      </c>
      <c r="BO67" s="13" t="str" cm="1">
        <f t="array" ref="BO67">INDEX($AL$1:$AO$1,0,MATCH(MAX($AL67:$AO67),$AL67:$AO67,0))</f>
        <v>B-Gi/o-Log
EmEC-MAX</v>
      </c>
      <c r="BP67" s="367" t="s">
        <v>195</v>
      </c>
    </row>
    <row r="68" spans="1:68" s="3" customFormat="1" x14ac:dyDescent="0.2">
      <c r="A68" s="16" t="s">
        <v>7</v>
      </c>
      <c r="B68" s="12" t="str">
        <f>_xlfn.IFNA(VLOOKUP($A68,'B-EmEC'!$A:$DD,MATCH(B$1,'B-EmEC'!$A$1:$DD$1,0),FALSE),"")</f>
        <v/>
      </c>
      <c r="C68" s="11">
        <f>_xlfn.IFNA(VLOOKUP($A68,'B-EmEC'!$A:$DD,MATCH(C$1,'B-EmEC'!$A$1:$DD$1,0),FALSE),"")</f>
        <v>88.223185265438786</v>
      </c>
      <c r="D68" s="11">
        <f>_xlfn.IFNA(VLOOKUP($A68,'B-EmEC'!$A:$DD,MATCH(D$1,'B-EmEC'!$A$1:$DD$1,0),FALSE),"")</f>
        <v>100</v>
      </c>
      <c r="E68" s="11">
        <f>_xlfn.IFNA(VLOOKUP($A68,'B-EmEC'!$A:$DD,MATCH(E$1,'B-EmEC'!$A$1:$DD$1,0),FALSE),"")</f>
        <v>66.344086021505376</v>
      </c>
      <c r="F68" s="11">
        <f>_xlfn.IFNA(VLOOKUP($A68,'B-EmEC'!$A:$DD,MATCH(F$1,'B-EmEC'!$A$1:$DD$1,0),FALSE),"")</f>
        <v>100</v>
      </c>
      <c r="G68" s="11">
        <f>_xlfn.IFNA(VLOOKUP($A68,'B-EmEC'!$A:$DD,MATCH(G$1,'B-EmEC'!$A$1:$DD$1,0),FALSE),"")</f>
        <v>60.324825986078885</v>
      </c>
      <c r="H68" s="11" t="str">
        <f>_xlfn.IFNA(VLOOKUP($A68,'B-EmEC'!$A:$DD,MATCH(H$1,'B-EmEC'!$A$1:$DD$1,0),FALSE),"")</f>
        <v/>
      </c>
      <c r="I68" s="11" t="str">
        <f>_xlfn.IFNA(VLOOKUP($A68,'B-EmEC'!$A:$DD,MATCH(I$1,'B-EmEC'!$A$1:$DD$1,0),FALSE),"")</f>
        <v/>
      </c>
      <c r="J68" s="11" t="str">
        <f>_xlfn.IFNA(VLOOKUP($A68,'B-EmEC'!$A:$DD,MATCH(J$1,'B-EmEC'!$A$1:$DD$1,0),FALSE),"")</f>
        <v/>
      </c>
      <c r="K68" s="11" t="str">
        <f>_xlfn.IFNA(VLOOKUP($A68,'B-EmEC'!$A:$DD,MATCH(K$1,'B-EmEC'!$A$1:$DD$1,0),FALSE),"")</f>
        <v/>
      </c>
      <c r="L68" s="11" t="str">
        <f>_xlfn.IFNA(VLOOKUP($A68,'B-EmEC'!$A:$DD,MATCH(L$1,'B-EmEC'!$A$1:$DD$1,0),FALSE),"")</f>
        <v/>
      </c>
      <c r="M68" s="11" t="str">
        <f>_xlfn.IFNA(VLOOKUP($A68,'B-EmEC'!$A:$DD,MATCH(M$1,'B-EmEC'!$A$1:$DD$1,0),FALSE),"")</f>
        <v/>
      </c>
      <c r="N68" s="9" t="str">
        <f>_xlfn.IFNA(VLOOKUP($A68,'B-EmEC'!$A:$DD,MATCH(N$1,'B-EmEC'!$A$1:$DD$1,0),FALSE),"")</f>
        <v/>
      </c>
      <c r="O68" s="10">
        <f>_xlfn.IFNA(VLOOKUP($A68,'B-EmEC'!$A:$DD,MATCH(O$1,'B-EmEC'!$A$1:$DD$1,0),FALSE),"")</f>
        <v>7.7859999999999996</v>
      </c>
      <c r="P68" s="10">
        <f>_xlfn.IFNA(VLOOKUP($A68,'B-EmEC'!$A:$DD,MATCH(P$1,'B-EmEC'!$A$1:$DD$1,0),FALSE),"")</f>
        <v>7.7750000000000004</v>
      </c>
      <c r="Q68" s="10">
        <f>_xlfn.IFNA(VLOOKUP($A68,'B-EmEC'!$A:$DD,MATCH(Q$1,'B-EmEC'!$A$1:$DD$1,0),FALSE),"")</f>
        <v>8.3659999999999997</v>
      </c>
      <c r="R68" s="10">
        <f>_xlfn.IFNA(VLOOKUP($A68,'B-EmEC'!$A:$DD,MATCH(R$1,'B-EmEC'!$A$1:$DD$1,0),FALSE),"")</f>
        <v>8.4309999999999992</v>
      </c>
      <c r="S68" s="10">
        <f>_xlfn.IFNA(VLOOKUP($A68,'B-EmEC'!$A:$DD,MATCH(S$1,'B-EmEC'!$A$1:$DD$1,0),FALSE),"")</f>
        <v>8.7170000000000005</v>
      </c>
      <c r="T68" s="10" t="str">
        <f>_xlfn.IFNA(VLOOKUP($A68,'B-EmEC'!$A:$DD,MATCH(T$1,'B-EmEC'!$A$1:$DD$1,0),FALSE),"")</f>
        <v/>
      </c>
      <c r="U68" s="10" t="str">
        <f>_xlfn.IFNA(VLOOKUP($A68,'B-EmEC'!$A:$DD,MATCH(U$1,'B-EmEC'!$A$1:$DD$1,0),FALSE),"")</f>
        <v/>
      </c>
      <c r="V68" s="10" t="str">
        <f>_xlfn.IFNA(VLOOKUP($A68,'B-EmEC'!$A:$DD,MATCH(V$1,'B-EmEC'!$A$1:$DD$1,0),FALSE),"")</f>
        <v/>
      </c>
      <c r="W68" s="10" t="str">
        <f>_xlfn.IFNA(VLOOKUP($A68,'B-EmEC'!$A:$DD,MATCH(W$1,'B-EmEC'!$A$1:$DD$1,0),FALSE),"")</f>
        <v/>
      </c>
      <c r="X68" s="10" t="str">
        <f>_xlfn.IFNA(VLOOKUP($A68,'B-EmEC'!$A:$DD,MATCH(X$1,'B-EmEC'!$A$1:$DD$1,0),FALSE),"")</f>
        <v/>
      </c>
      <c r="Y68" s="10" t="str">
        <f>_xlfn.IFNA(VLOOKUP($A68,'B-EmEC'!$A:$DD,MATCH(Y$1,'B-EmEC'!$A$1:$DD$1,0),FALSE),"")</f>
        <v/>
      </c>
      <c r="Z68" s="9" t="str">
        <f t="shared" si="82"/>
        <v/>
      </c>
      <c r="AA68" s="10">
        <f t="shared" si="83"/>
        <v>9.7315827337669258</v>
      </c>
      <c r="AB68" s="10">
        <f t="shared" si="84"/>
        <v>9.7750000000000021</v>
      </c>
      <c r="AC68" s="10">
        <f t="shared" si="85"/>
        <v>10.187802215479307</v>
      </c>
      <c r="AD68" s="10">
        <f t="shared" si="86"/>
        <v>10.430999999999999</v>
      </c>
      <c r="AE68" s="10">
        <f t="shared" si="87"/>
        <v>10.497496077810087</v>
      </c>
      <c r="AF68" s="10" t="str">
        <f t="shared" si="88"/>
        <v/>
      </c>
      <c r="AG68" s="10" t="str">
        <f t="shared" si="89"/>
        <v/>
      </c>
      <c r="AH68" s="10" t="str">
        <f t="shared" si="90"/>
        <v/>
      </c>
      <c r="AI68" s="10" t="str">
        <f t="shared" si="91"/>
        <v/>
      </c>
      <c r="AJ68" s="10" t="str">
        <f t="shared" si="92"/>
        <v/>
      </c>
      <c r="AK68" s="10" t="str">
        <f t="shared" si="93"/>
        <v/>
      </c>
      <c r="AL68" s="356" t="str">
        <f t="shared" si="94"/>
        <v/>
      </c>
      <c r="AM68" s="357">
        <f t="shared" si="95"/>
        <v>10.497496077810087</v>
      </c>
      <c r="AN68" s="357" t="str">
        <f t="shared" si="96"/>
        <v/>
      </c>
      <c r="AO68" s="357" t="str">
        <f t="shared" si="97"/>
        <v/>
      </c>
      <c r="AP68" s="12" t="str">
        <f t="shared" si="98"/>
        <v/>
      </c>
      <c r="AQ68" s="11">
        <f t="shared" si="99"/>
        <v>10.124576205411264</v>
      </c>
      <c r="AR68" s="11" t="str">
        <f t="shared" si="100"/>
        <v/>
      </c>
      <c r="AS68" s="11" t="str">
        <f t="shared" si="101"/>
        <v/>
      </c>
      <c r="AT68" s="27" t="str">
        <f t="shared" si="102"/>
        <v/>
      </c>
      <c r="AU68" s="10">
        <f t="shared" si="103"/>
        <v>0</v>
      </c>
      <c r="AV68" s="10">
        <f t="shared" si="104"/>
        <v>5.668691709153667E-2</v>
      </c>
      <c r="AW68" s="10">
        <f t="shared" si="105"/>
        <v>0.5956541758419498</v>
      </c>
      <c r="AX68" s="10">
        <f t="shared" si="106"/>
        <v>0.91318067725643282</v>
      </c>
      <c r="AY68" s="10">
        <f t="shared" si="107"/>
        <v>1</v>
      </c>
      <c r="AZ68" s="10" t="str">
        <f t="shared" si="108"/>
        <v/>
      </c>
      <c r="BA68" s="10" t="str">
        <f t="shared" si="109"/>
        <v/>
      </c>
      <c r="BB68" s="10" t="str">
        <f t="shared" si="110"/>
        <v/>
      </c>
      <c r="BC68" s="10" t="str">
        <f t="shared" si="111"/>
        <v/>
      </c>
      <c r="BD68" s="10" t="str">
        <f t="shared" si="112"/>
        <v/>
      </c>
      <c r="BE68" s="10" t="str">
        <f t="shared" si="113"/>
        <v/>
      </c>
      <c r="BF68" s="21" t="str">
        <f t="shared" si="114"/>
        <v/>
      </c>
      <c r="BG68" s="11">
        <f t="shared" si="115"/>
        <v>1</v>
      </c>
      <c r="BH68" s="11" t="str">
        <f t="shared" si="116"/>
        <v/>
      </c>
      <c r="BI68" s="11" t="str">
        <f t="shared" si="117"/>
        <v/>
      </c>
      <c r="BJ68" s="12" t="str">
        <f t="shared" si="118"/>
        <v/>
      </c>
      <c r="BK68" s="11">
        <f t="shared" si="119"/>
        <v>0.51310435403798382</v>
      </c>
      <c r="BL68" s="11" t="str">
        <f t="shared" si="120"/>
        <v/>
      </c>
      <c r="BM68" s="11" t="str">
        <f t="shared" si="121"/>
        <v/>
      </c>
      <c r="BN68" s="12" t="e">
        <f t="shared" si="122"/>
        <v>#NUM!</v>
      </c>
      <c r="BO68" s="13" t="str" cm="1">
        <f t="array" ref="BO68">INDEX($AL$1:$AO$1,0,MATCH(MAX($AL68:$AO68),$AL68:$AO68,0))</f>
        <v>B-Gi/o-Log
EmEC-MAX</v>
      </c>
      <c r="BP68" s="367" t="s">
        <v>195</v>
      </c>
    </row>
    <row r="69" spans="1:68" s="3" customFormat="1" x14ac:dyDescent="0.2">
      <c r="A69" s="16" t="s">
        <v>91</v>
      </c>
      <c r="B69" s="12" t="str">
        <f>_xlfn.IFNA(VLOOKUP($A69,'B-EmEC'!$A:$DD,MATCH(B$1,'B-EmEC'!$A$1:$DD$1,0),FALSE),"")</f>
        <v/>
      </c>
      <c r="C69" s="11">
        <f>_xlfn.IFNA(VLOOKUP($A69,'B-EmEC'!$A:$DD,MATCH(C$1,'B-EmEC'!$A$1:$DD$1,0),FALSE),"")</f>
        <v>75.807150595882987</v>
      </c>
      <c r="D69" s="11">
        <f>_xlfn.IFNA(VLOOKUP($A69,'B-EmEC'!$A:$DD,MATCH(D$1,'B-EmEC'!$A$1:$DD$1,0),FALSE),"")</f>
        <v>55.93047034764826</v>
      </c>
      <c r="E69" s="11">
        <f>_xlfn.IFNA(VLOOKUP($A69,'B-EmEC'!$A:$DD,MATCH(E$1,'B-EmEC'!$A$1:$DD$1,0),FALSE),"")</f>
        <v>65.026881720430111</v>
      </c>
      <c r="F69" s="11">
        <f>_xlfn.IFNA(VLOOKUP($A69,'B-EmEC'!$A:$DD,MATCH(F$1,'B-EmEC'!$A$1:$DD$1,0),FALSE),"")</f>
        <v>67.435275080906152</v>
      </c>
      <c r="G69" s="11">
        <f>_xlfn.IFNA(VLOOKUP($A69,'B-EmEC'!$A:$DD,MATCH(G$1,'B-EmEC'!$A$1:$DD$1,0),FALSE),"")</f>
        <v>41.067285382830626</v>
      </c>
      <c r="H69" s="11" t="str">
        <f>_xlfn.IFNA(VLOOKUP($A69,'B-EmEC'!$A:$DD,MATCH(H$1,'B-EmEC'!$A$1:$DD$1,0),FALSE),"")</f>
        <v/>
      </c>
      <c r="I69" s="11" t="str">
        <f>_xlfn.IFNA(VLOOKUP($A69,'B-EmEC'!$A:$DD,MATCH(I$1,'B-EmEC'!$A$1:$DD$1,0),FALSE),"")</f>
        <v/>
      </c>
      <c r="J69" s="11" t="str">
        <f>_xlfn.IFNA(VLOOKUP($A69,'B-EmEC'!$A:$DD,MATCH(J$1,'B-EmEC'!$A$1:$DD$1,0),FALSE),"")</f>
        <v/>
      </c>
      <c r="K69" s="11" t="str">
        <f>_xlfn.IFNA(VLOOKUP($A69,'B-EmEC'!$A:$DD,MATCH(K$1,'B-EmEC'!$A$1:$DD$1,0),FALSE),"")</f>
        <v/>
      </c>
      <c r="L69" s="11" t="str">
        <f>_xlfn.IFNA(VLOOKUP($A69,'B-EmEC'!$A:$DD,MATCH(L$1,'B-EmEC'!$A$1:$DD$1,0),FALSE),"")</f>
        <v/>
      </c>
      <c r="M69" s="11" t="str">
        <f>_xlfn.IFNA(VLOOKUP($A69,'B-EmEC'!$A:$DD,MATCH(M$1,'B-EmEC'!$A$1:$DD$1,0),FALSE),"")</f>
        <v/>
      </c>
      <c r="N69" s="9" t="str">
        <f>_xlfn.IFNA(VLOOKUP($A69,'B-EmEC'!$A:$DD,MATCH(N$1,'B-EmEC'!$A$1:$DD$1,0),FALSE),"")</f>
        <v/>
      </c>
      <c r="O69" s="10">
        <f>_xlfn.IFNA(VLOOKUP($A69,'B-EmEC'!$A:$DD,MATCH(O$1,'B-EmEC'!$A$1:$DD$1,0),FALSE),"")</f>
        <v>8.1440000000000001</v>
      </c>
      <c r="P69" s="10">
        <f>_xlfn.IFNA(VLOOKUP($A69,'B-EmEC'!$A:$DD,MATCH(P$1,'B-EmEC'!$A$1:$DD$1,0),FALSE),"")</f>
        <v>7.9160000000000004</v>
      </c>
      <c r="Q69" s="10">
        <f>_xlfn.IFNA(VLOOKUP($A69,'B-EmEC'!$A:$DD,MATCH(Q$1,'B-EmEC'!$A$1:$DD$1,0),FALSE),"")</f>
        <v>8.6170000000000009</v>
      </c>
      <c r="R69" s="10">
        <f>_xlfn.IFNA(VLOOKUP($A69,'B-EmEC'!$A:$DD,MATCH(R$1,'B-EmEC'!$A$1:$DD$1,0),FALSE),"")</f>
        <v>9.0739999999999998</v>
      </c>
      <c r="S69" s="10">
        <f>_xlfn.IFNA(VLOOKUP($A69,'B-EmEC'!$A:$DD,MATCH(S$1,'B-EmEC'!$A$1:$DD$1,0),FALSE),"")</f>
        <v>8.2390000000000008</v>
      </c>
      <c r="T69" s="10" t="str">
        <f>_xlfn.IFNA(VLOOKUP($A69,'B-EmEC'!$A:$DD,MATCH(T$1,'B-EmEC'!$A$1:$DD$1,0),FALSE),"")</f>
        <v/>
      </c>
      <c r="U69" s="10" t="str">
        <f>_xlfn.IFNA(VLOOKUP($A69,'B-EmEC'!$A:$DD,MATCH(U$1,'B-EmEC'!$A$1:$DD$1,0),FALSE),"")</f>
        <v/>
      </c>
      <c r="V69" s="10" t="str">
        <f>_xlfn.IFNA(VLOOKUP($A69,'B-EmEC'!$A:$DD,MATCH(V$1,'B-EmEC'!$A$1:$DD$1,0),FALSE),"")</f>
        <v/>
      </c>
      <c r="W69" s="10" t="str">
        <f>_xlfn.IFNA(VLOOKUP($A69,'B-EmEC'!$A:$DD,MATCH(W$1,'B-EmEC'!$A$1:$DD$1,0),FALSE),"")</f>
        <v/>
      </c>
      <c r="X69" s="10" t="str">
        <f>_xlfn.IFNA(VLOOKUP($A69,'B-EmEC'!$A:$DD,MATCH(X$1,'B-EmEC'!$A$1:$DD$1,0),FALSE),"")</f>
        <v/>
      </c>
      <c r="Y69" s="10" t="str">
        <f>_xlfn.IFNA(VLOOKUP($A69,'B-EmEC'!$A:$DD,MATCH(Y$1,'B-EmEC'!$A$1:$DD$1,0),FALSE),"")</f>
        <v/>
      </c>
      <c r="Z69" s="9" t="str">
        <f t="shared" si="82"/>
        <v/>
      </c>
      <c r="AA69" s="10">
        <f t="shared" si="83"/>
        <v>10.023710172886229</v>
      </c>
      <c r="AB69" s="10">
        <f t="shared" si="84"/>
        <v>9.6636484715458302</v>
      </c>
      <c r="AC69" s="10">
        <f t="shared" si="85"/>
        <v>10.430092928479985</v>
      </c>
      <c r="AD69" s="10">
        <f t="shared" si="86"/>
        <v>10.902887133411229</v>
      </c>
      <c r="AE69" s="10">
        <f t="shared" si="87"/>
        <v>9.8524959962010765</v>
      </c>
      <c r="AF69" s="10" t="str">
        <f t="shared" si="88"/>
        <v/>
      </c>
      <c r="AG69" s="10" t="str">
        <f t="shared" si="89"/>
        <v/>
      </c>
      <c r="AH69" s="10" t="str">
        <f t="shared" si="90"/>
        <v/>
      </c>
      <c r="AI69" s="10" t="str">
        <f t="shared" si="91"/>
        <v/>
      </c>
      <c r="AJ69" s="10" t="str">
        <f t="shared" si="92"/>
        <v/>
      </c>
      <c r="AK69" s="10" t="str">
        <f t="shared" si="93"/>
        <v/>
      </c>
      <c r="AL69" s="356" t="str">
        <f t="shared" si="94"/>
        <v/>
      </c>
      <c r="AM69" s="357">
        <f t="shared" si="95"/>
        <v>10.902887133411229</v>
      </c>
      <c r="AN69" s="357" t="str">
        <f t="shared" si="96"/>
        <v/>
      </c>
      <c r="AO69" s="357" t="str">
        <f t="shared" si="97"/>
        <v/>
      </c>
      <c r="AP69" s="12" t="str">
        <f t="shared" si="98"/>
        <v/>
      </c>
      <c r="AQ69" s="11">
        <f t="shared" si="99"/>
        <v>10.174566940504871</v>
      </c>
      <c r="AR69" s="11" t="str">
        <f t="shared" si="100"/>
        <v/>
      </c>
      <c r="AS69" s="11" t="str">
        <f t="shared" si="101"/>
        <v/>
      </c>
      <c r="AT69" s="27" t="str">
        <f t="shared" si="102"/>
        <v/>
      </c>
      <c r="AU69" s="10">
        <f t="shared" si="103"/>
        <v>0.29055073281720101</v>
      </c>
      <c r="AV69" s="10">
        <f t="shared" si="104"/>
        <v>0</v>
      </c>
      <c r="AW69" s="10">
        <f t="shared" si="105"/>
        <v>0.61848010437347289</v>
      </c>
      <c r="AX69" s="10">
        <f t="shared" si="106"/>
        <v>1</v>
      </c>
      <c r="AY69" s="10">
        <f t="shared" si="107"/>
        <v>0.15238995559659055</v>
      </c>
      <c r="AZ69" s="10" t="str">
        <f t="shared" si="108"/>
        <v/>
      </c>
      <c r="BA69" s="10" t="str">
        <f t="shared" si="109"/>
        <v/>
      </c>
      <c r="BB69" s="10" t="str">
        <f t="shared" si="110"/>
        <v/>
      </c>
      <c r="BC69" s="10" t="str">
        <f t="shared" si="111"/>
        <v/>
      </c>
      <c r="BD69" s="10" t="str">
        <f t="shared" si="112"/>
        <v/>
      </c>
      <c r="BE69" s="10" t="str">
        <f t="shared" si="113"/>
        <v/>
      </c>
      <c r="BF69" s="21" t="str">
        <f t="shared" si="114"/>
        <v/>
      </c>
      <c r="BG69" s="11">
        <f t="shared" si="115"/>
        <v>1</v>
      </c>
      <c r="BH69" s="11" t="str">
        <f t="shared" si="116"/>
        <v/>
      </c>
      <c r="BI69" s="11" t="str">
        <f t="shared" si="117"/>
        <v/>
      </c>
      <c r="BJ69" s="12" t="str">
        <f t="shared" si="118"/>
        <v/>
      </c>
      <c r="BK69" s="11">
        <f t="shared" si="119"/>
        <v>0.41228415855745287</v>
      </c>
      <c r="BL69" s="11" t="str">
        <f t="shared" si="120"/>
        <v/>
      </c>
      <c r="BM69" s="11" t="str">
        <f t="shared" si="121"/>
        <v/>
      </c>
      <c r="BN69" s="12" t="e">
        <f t="shared" si="122"/>
        <v>#NUM!</v>
      </c>
      <c r="BO69" s="13" t="str" cm="1">
        <f t="array" ref="BO69">INDEX($AL$1:$AO$1,0,MATCH(MAX($AL69:$AO69),$AL69:$AO69,0))</f>
        <v>B-Gi/o-Log
EmEC-MAX</v>
      </c>
      <c r="BP69" s="367" t="s">
        <v>195</v>
      </c>
    </row>
    <row r="70" spans="1:68" x14ac:dyDescent="0.2">
      <c r="A70" s="8" t="s">
        <v>11</v>
      </c>
      <c r="B70" s="12" t="str">
        <f>_xlfn.IFNA(VLOOKUP($A70,'B-EmEC'!$A:$DD,MATCH(B$1,'B-EmEC'!$A$1:$DD$1,0),FALSE),"")</f>
        <v/>
      </c>
      <c r="C70" s="11">
        <f>_xlfn.IFNA(VLOOKUP($A70,'B-EmEC'!$A:$DD,MATCH(C$1,'B-EmEC'!$A$1:$DD$1,0),FALSE),"")</f>
        <v>16.110509209100755</v>
      </c>
      <c r="D70" s="11">
        <f>_xlfn.IFNA(VLOOKUP($A70,'B-EmEC'!$A:$DD,MATCH(D$1,'B-EmEC'!$A$1:$DD$1,0),FALSE),"")</f>
        <v>15.468886941279578</v>
      </c>
      <c r="E70" s="11">
        <f>_xlfn.IFNA(VLOOKUP($A70,'B-EmEC'!$A:$DD,MATCH(E$1,'B-EmEC'!$A$1:$DD$1,0),FALSE),"")</f>
        <v>23.346774193548388</v>
      </c>
      <c r="F70" s="11" t="str">
        <f>_xlfn.IFNA(VLOOKUP($A70,'B-EmEC'!$A:$DD,MATCH(F$1,'B-EmEC'!$A$1:$DD$1,0),FALSE),"")</f>
        <v/>
      </c>
      <c r="G70" s="11">
        <f>_xlfn.IFNA(VLOOKUP($A70,'B-EmEC'!$A:$DD,MATCH(G$1,'B-EmEC'!$A$1:$DD$1,0),FALSE),"")</f>
        <v>11.30800464037123</v>
      </c>
      <c r="H70" s="11" t="str">
        <f>_xlfn.IFNA(VLOOKUP($A70,'B-EmEC'!$A:$DD,MATCH(H$1,'B-EmEC'!$A$1:$DD$1,0),FALSE),"")</f>
        <v/>
      </c>
      <c r="I70" s="11" t="str">
        <f>_xlfn.IFNA(VLOOKUP($A70,'B-EmEC'!$A:$DD,MATCH(I$1,'B-EmEC'!$A$1:$DD$1,0),FALSE),"")</f>
        <v/>
      </c>
      <c r="J70" s="11" t="str">
        <f>_xlfn.IFNA(VLOOKUP($A70,'B-EmEC'!$A:$DD,MATCH(J$1,'B-EmEC'!$A$1:$DD$1,0),FALSE),"")</f>
        <v/>
      </c>
      <c r="K70" s="11" t="str">
        <f>_xlfn.IFNA(VLOOKUP($A70,'B-EmEC'!$A:$DD,MATCH(K$1,'B-EmEC'!$A$1:$DD$1,0),FALSE),"")</f>
        <v/>
      </c>
      <c r="L70" s="11" t="str">
        <f>_xlfn.IFNA(VLOOKUP($A70,'B-EmEC'!$A:$DD,MATCH(L$1,'B-EmEC'!$A$1:$DD$1,0),FALSE),"")</f>
        <v/>
      </c>
      <c r="M70" s="11" t="str">
        <f>_xlfn.IFNA(VLOOKUP($A70,'B-EmEC'!$A:$DD,MATCH(M$1,'B-EmEC'!$A$1:$DD$1,0),FALSE),"")</f>
        <v/>
      </c>
      <c r="N70" s="9" t="str">
        <f>_xlfn.IFNA(VLOOKUP($A70,'B-EmEC'!$A:$DD,MATCH(N$1,'B-EmEC'!$A$1:$DD$1,0),FALSE),"")</f>
        <v/>
      </c>
      <c r="O70" s="10">
        <f>_xlfn.IFNA(VLOOKUP($A70,'B-EmEC'!$A:$DD,MATCH(O$1,'B-EmEC'!$A$1:$DD$1,0),FALSE),"")</f>
        <v>4.1260000000000003</v>
      </c>
      <c r="P70" s="10">
        <f>_xlfn.IFNA(VLOOKUP($A70,'B-EmEC'!$A:$DD,MATCH(P$1,'B-EmEC'!$A$1:$DD$1,0),FALSE),"")</f>
        <v>4.0190000000000001</v>
      </c>
      <c r="Q70" s="10">
        <f>_xlfn.IFNA(VLOOKUP($A70,'B-EmEC'!$A:$DD,MATCH(Q$1,'B-EmEC'!$A$1:$DD$1,0),FALSE),"")</f>
        <v>2.6619999999999999</v>
      </c>
      <c r="R70" s="10" t="str">
        <f>_xlfn.IFNA(VLOOKUP($A70,'B-EmEC'!$A:$DD,MATCH(R$1,'B-EmEC'!$A$1:$DD$1,0),FALSE),"")</f>
        <v/>
      </c>
      <c r="S70" s="10">
        <f>_xlfn.IFNA(VLOOKUP($A70,'B-EmEC'!$A:$DD,MATCH(S$1,'B-EmEC'!$A$1:$DD$1,0),FALSE),"")</f>
        <v>5.1749999999999998</v>
      </c>
      <c r="T70" s="10" t="str">
        <f>_xlfn.IFNA(VLOOKUP($A70,'B-EmEC'!$A:$DD,MATCH(T$1,'B-EmEC'!$A$1:$DD$1,0),FALSE),"")</f>
        <v/>
      </c>
      <c r="U70" s="10" t="str">
        <f>_xlfn.IFNA(VLOOKUP($A70,'B-EmEC'!$A:$DD,MATCH(U$1,'B-EmEC'!$A$1:$DD$1,0),FALSE),"")</f>
        <v/>
      </c>
      <c r="V70" s="10" t="str">
        <f>_xlfn.IFNA(VLOOKUP($A70,'B-EmEC'!$A:$DD,MATCH(V$1,'B-EmEC'!$A$1:$DD$1,0),FALSE),"")</f>
        <v/>
      </c>
      <c r="W70" s="10" t="str">
        <f>_xlfn.IFNA(VLOOKUP($A70,'B-EmEC'!$A:$DD,MATCH(W$1,'B-EmEC'!$A$1:$DD$1,0),FALSE),"")</f>
        <v/>
      </c>
      <c r="X70" s="10" t="str">
        <f>_xlfn.IFNA(VLOOKUP($A70,'B-EmEC'!$A:$DD,MATCH(X$1,'B-EmEC'!$A$1:$DD$1,0),FALSE),"")</f>
        <v/>
      </c>
      <c r="Y70" s="10" t="str">
        <f>_xlfn.IFNA(VLOOKUP($A70,'B-EmEC'!$A:$DD,MATCH(Y$1,'B-EmEC'!$A$1:$DD$1,0),FALSE),"")</f>
        <v/>
      </c>
      <c r="Z70" s="9" t="str">
        <f t="shared" si="82"/>
        <v/>
      </c>
      <c r="AA70" s="10">
        <f t="shared" si="83"/>
        <v>5.3331092674960425</v>
      </c>
      <c r="AB70" s="10">
        <f t="shared" si="84"/>
        <v>5.2084590653056271</v>
      </c>
      <c r="AC70" s="10">
        <f t="shared" si="85"/>
        <v>4.0302268829012196</v>
      </c>
      <c r="AD70" s="10" t="str">
        <f t="shared" si="86"/>
        <v/>
      </c>
      <c r="AE70" s="10">
        <f t="shared" si="87"/>
        <v>6.2283859780353108</v>
      </c>
      <c r="AF70" s="10" t="str">
        <f t="shared" si="88"/>
        <v/>
      </c>
      <c r="AG70" s="10" t="str">
        <f t="shared" si="89"/>
        <v/>
      </c>
      <c r="AH70" s="10" t="str">
        <f t="shared" si="90"/>
        <v/>
      </c>
      <c r="AI70" s="10" t="str">
        <f t="shared" si="91"/>
        <v/>
      </c>
      <c r="AJ70" s="10" t="str">
        <f t="shared" si="92"/>
        <v/>
      </c>
      <c r="AK70" s="10" t="str">
        <f t="shared" si="93"/>
        <v/>
      </c>
      <c r="AL70" s="356" t="str">
        <f t="shared" si="94"/>
        <v/>
      </c>
      <c r="AM70" s="357">
        <f t="shared" si="95"/>
        <v>6.2283859780353108</v>
      </c>
      <c r="AN70" s="357" t="str">
        <f t="shared" si="96"/>
        <v/>
      </c>
      <c r="AO70" s="357" t="str">
        <f t="shared" si="97"/>
        <v/>
      </c>
      <c r="AP70" s="12" t="str">
        <f t="shared" si="98"/>
        <v/>
      </c>
      <c r="AQ70" s="11">
        <f t="shared" si="99"/>
        <v>5.2000452984345502</v>
      </c>
      <c r="AR70" s="11" t="str">
        <f t="shared" si="100"/>
        <v/>
      </c>
      <c r="AS70" s="11" t="str">
        <f t="shared" si="101"/>
        <v/>
      </c>
      <c r="AT70" s="27" t="str">
        <f t="shared" si="102"/>
        <v/>
      </c>
      <c r="AU70" s="10">
        <f t="shared" si="103"/>
        <v>0.59271523497954326</v>
      </c>
      <c r="AV70" s="10">
        <f t="shared" si="104"/>
        <v>0.53600860147592433</v>
      </c>
      <c r="AW70" s="10">
        <f t="shared" si="105"/>
        <v>0</v>
      </c>
      <c r="AX70" s="10" t="str">
        <f t="shared" si="106"/>
        <v/>
      </c>
      <c r="AY70" s="10">
        <f t="shared" si="107"/>
        <v>1</v>
      </c>
      <c r="AZ70" s="10" t="str">
        <f t="shared" si="108"/>
        <v/>
      </c>
      <c r="BA70" s="10" t="str">
        <f t="shared" si="109"/>
        <v/>
      </c>
      <c r="BB70" s="10" t="str">
        <f t="shared" si="110"/>
        <v/>
      </c>
      <c r="BC70" s="10" t="str">
        <f t="shared" si="111"/>
        <v/>
      </c>
      <c r="BD70" s="10" t="str">
        <f t="shared" si="112"/>
        <v/>
      </c>
      <c r="BE70" s="10" t="str">
        <f t="shared" si="113"/>
        <v/>
      </c>
      <c r="BF70" s="21" t="str">
        <f t="shared" si="114"/>
        <v/>
      </c>
      <c r="BG70" s="11">
        <f t="shared" si="115"/>
        <v>1</v>
      </c>
      <c r="BH70" s="11" t="str">
        <f t="shared" si="116"/>
        <v/>
      </c>
      <c r="BI70" s="11" t="str">
        <f t="shared" si="117"/>
        <v/>
      </c>
      <c r="BJ70" s="12" t="str">
        <f t="shared" si="118"/>
        <v/>
      </c>
      <c r="BK70" s="11">
        <f t="shared" si="119"/>
        <v>0.53218095911386687</v>
      </c>
      <c r="BL70" s="11" t="str">
        <f t="shared" si="120"/>
        <v/>
      </c>
      <c r="BM70" s="11" t="str">
        <f t="shared" si="121"/>
        <v/>
      </c>
      <c r="BN70" s="12" t="e">
        <f t="shared" si="122"/>
        <v>#NUM!</v>
      </c>
      <c r="BO70" s="13" t="str" cm="1">
        <f t="array" ref="BO70">INDEX($AL$1:$AO$1,0,MATCH(MAX($AL70:$AO70),$AL70:$AO70,0))</f>
        <v>B-Gi/o-Log
EmEC-MAX</v>
      </c>
      <c r="BP70" s="367" t="s">
        <v>195</v>
      </c>
    </row>
    <row r="71" spans="1:68" x14ac:dyDescent="0.2">
      <c r="A71" s="8" t="s">
        <v>139</v>
      </c>
      <c r="B71" s="12" t="str">
        <f>_xlfn.IFNA(VLOOKUP($A71,'B-EmEC'!$A:$DD,MATCH(B$1,'B-EmEC'!$A$1:$DD$1,0),FALSE),"")</f>
        <v/>
      </c>
      <c r="C71" s="11">
        <f>_xlfn.IFNA(VLOOKUP($A71,'B-EmEC'!$A:$DD,MATCH(C$1,'B-EmEC'!$A$1:$DD$1,0),FALSE),"")</f>
        <v>10.096424702058505</v>
      </c>
      <c r="D71" s="11" t="str">
        <f>_xlfn.IFNA(VLOOKUP($A71,'B-EmEC'!$A:$DD,MATCH(D$1,'B-EmEC'!$A$1:$DD$1,0),FALSE),"")</f>
        <v/>
      </c>
      <c r="E71" s="11">
        <f>_xlfn.IFNA(VLOOKUP($A71,'B-EmEC'!$A:$DD,MATCH(E$1,'B-EmEC'!$A$1:$DD$1,0),FALSE),"")</f>
        <v>18.163978494623652</v>
      </c>
      <c r="F71" s="11">
        <f>_xlfn.IFNA(VLOOKUP($A71,'B-EmEC'!$A:$DD,MATCH(F$1,'B-EmEC'!$A$1:$DD$1,0),FALSE),"")</f>
        <v>28.337378640776702</v>
      </c>
      <c r="G71" s="11" t="str">
        <f>_xlfn.IFNA(VLOOKUP($A71,'B-EmEC'!$A:$DD,MATCH(G$1,'B-EmEC'!$A$1:$DD$1,0),FALSE),"")</f>
        <v/>
      </c>
      <c r="H71" s="11" t="str">
        <f>_xlfn.IFNA(VLOOKUP($A71,'B-EmEC'!$A:$DD,MATCH(H$1,'B-EmEC'!$A$1:$DD$1,0),FALSE),"")</f>
        <v/>
      </c>
      <c r="I71" s="11" t="str">
        <f>_xlfn.IFNA(VLOOKUP($A71,'B-EmEC'!$A:$DD,MATCH(I$1,'B-EmEC'!$A$1:$DD$1,0),FALSE),"")</f>
        <v/>
      </c>
      <c r="J71" s="11" t="str">
        <f>_xlfn.IFNA(VLOOKUP($A71,'B-EmEC'!$A:$DD,MATCH(J$1,'B-EmEC'!$A$1:$DD$1,0),FALSE),"")</f>
        <v/>
      </c>
      <c r="K71" s="11" t="str">
        <f>_xlfn.IFNA(VLOOKUP($A71,'B-EmEC'!$A:$DD,MATCH(K$1,'B-EmEC'!$A$1:$DD$1,0),FALSE),"")</f>
        <v/>
      </c>
      <c r="L71" s="11" t="str">
        <f>_xlfn.IFNA(VLOOKUP($A71,'B-EmEC'!$A:$DD,MATCH(L$1,'B-EmEC'!$A$1:$DD$1,0),FALSE),"")</f>
        <v/>
      </c>
      <c r="M71" s="11" t="str">
        <f>_xlfn.IFNA(VLOOKUP($A71,'B-EmEC'!$A:$DD,MATCH(M$1,'B-EmEC'!$A$1:$DD$1,0),FALSE),"")</f>
        <v/>
      </c>
      <c r="N71" s="9" t="str">
        <f>_xlfn.IFNA(VLOOKUP($A71,'B-EmEC'!$A:$DD,MATCH(N$1,'B-EmEC'!$A$1:$DD$1,0),FALSE),"")</f>
        <v/>
      </c>
      <c r="O71" s="10">
        <f>_xlfn.IFNA(VLOOKUP($A71,'B-EmEC'!$A:$DD,MATCH(O$1,'B-EmEC'!$A$1:$DD$1,0),FALSE),"")</f>
        <v>4.58</v>
      </c>
      <c r="P71" s="10" t="str">
        <f>_xlfn.IFNA(VLOOKUP($A71,'B-EmEC'!$A:$DD,MATCH(P$1,'B-EmEC'!$A$1:$DD$1,0),FALSE),"")</f>
        <v/>
      </c>
      <c r="Q71" s="10">
        <f>_xlfn.IFNA(VLOOKUP($A71,'B-EmEC'!$A:$DD,MATCH(Q$1,'B-EmEC'!$A$1:$DD$1,0),FALSE),"")</f>
        <v>5.2519999999999998</v>
      </c>
      <c r="R71" s="10">
        <f>_xlfn.IFNA(VLOOKUP($A71,'B-EmEC'!$A:$DD,MATCH(R$1,'B-EmEC'!$A$1:$DD$1,0),FALSE),"")</f>
        <v>4.843</v>
      </c>
      <c r="S71" s="10" t="str">
        <f>_xlfn.IFNA(VLOOKUP($A71,'B-EmEC'!$A:$DD,MATCH(S$1,'B-EmEC'!$A$1:$DD$1,0),FALSE),"")</f>
        <v/>
      </c>
      <c r="T71" s="10" t="str">
        <f>_xlfn.IFNA(VLOOKUP($A71,'B-EmEC'!$A:$DD,MATCH(T$1,'B-EmEC'!$A$1:$DD$1,0),FALSE),"")</f>
        <v/>
      </c>
      <c r="U71" s="10" t="str">
        <f>_xlfn.IFNA(VLOOKUP($A71,'B-EmEC'!$A:$DD,MATCH(U$1,'B-EmEC'!$A$1:$DD$1,0),FALSE),"")</f>
        <v/>
      </c>
      <c r="V71" s="10" t="str">
        <f>_xlfn.IFNA(VLOOKUP($A71,'B-EmEC'!$A:$DD,MATCH(V$1,'B-EmEC'!$A$1:$DD$1,0),FALSE),"")</f>
        <v/>
      </c>
      <c r="W71" s="10" t="str">
        <f>_xlfn.IFNA(VLOOKUP($A71,'B-EmEC'!$A:$DD,MATCH(W$1,'B-EmEC'!$A$1:$DD$1,0),FALSE),"")</f>
        <v/>
      </c>
      <c r="X71" s="10" t="str">
        <f>_xlfn.IFNA(VLOOKUP($A71,'B-EmEC'!$A:$DD,MATCH(X$1,'B-EmEC'!$A$1:$DD$1,0),FALSE),"")</f>
        <v/>
      </c>
      <c r="Y71" s="10" t="str">
        <f>_xlfn.IFNA(VLOOKUP($A71,'B-EmEC'!$A:$DD,MATCH(Y$1,'B-EmEC'!$A$1:$DD$1,0),FALSE),"")</f>
        <v/>
      </c>
      <c r="Z71" s="9" t="str">
        <f t="shared" si="82"/>
        <v/>
      </c>
      <c r="AA71" s="10">
        <f t="shared" si="83"/>
        <v>5.5841676107076159</v>
      </c>
      <c r="AB71" s="10" t="str">
        <f t="shared" si="84"/>
        <v/>
      </c>
      <c r="AC71" s="10">
        <f t="shared" si="85"/>
        <v>6.5112109790430779</v>
      </c>
      <c r="AD71" s="10">
        <f t="shared" si="86"/>
        <v>6.2953596732050157</v>
      </c>
      <c r="AE71" s="10" t="str">
        <f t="shared" si="87"/>
        <v/>
      </c>
      <c r="AF71" s="10" t="str">
        <f t="shared" si="88"/>
        <v/>
      </c>
      <c r="AG71" s="10" t="str">
        <f t="shared" si="89"/>
        <v/>
      </c>
      <c r="AH71" s="10" t="str">
        <f t="shared" si="90"/>
        <v/>
      </c>
      <c r="AI71" s="10" t="str">
        <f t="shared" si="91"/>
        <v/>
      </c>
      <c r="AJ71" s="10" t="str">
        <f t="shared" si="92"/>
        <v/>
      </c>
      <c r="AK71" s="10" t="str">
        <f t="shared" si="93"/>
        <v/>
      </c>
      <c r="AL71" s="356" t="str">
        <f t="shared" si="94"/>
        <v/>
      </c>
      <c r="AM71" s="357">
        <f t="shared" si="95"/>
        <v>6.5112109790430779</v>
      </c>
      <c r="AN71" s="357" t="str">
        <f t="shared" si="96"/>
        <v/>
      </c>
      <c r="AO71" s="357" t="str">
        <f t="shared" si="97"/>
        <v/>
      </c>
      <c r="AP71" s="12" t="str">
        <f t="shared" si="98"/>
        <v/>
      </c>
      <c r="AQ71" s="11">
        <f t="shared" si="99"/>
        <v>6.130246087651904</v>
      </c>
      <c r="AR71" s="11" t="str">
        <f t="shared" si="100"/>
        <v/>
      </c>
      <c r="AS71" s="11" t="str">
        <f t="shared" si="101"/>
        <v/>
      </c>
      <c r="AT71" s="27" t="str">
        <f t="shared" si="102"/>
        <v/>
      </c>
      <c r="AU71" s="10">
        <f t="shared" si="103"/>
        <v>0</v>
      </c>
      <c r="AV71" s="10" t="str">
        <f t="shared" si="104"/>
        <v/>
      </c>
      <c r="AW71" s="10">
        <f t="shared" si="105"/>
        <v>1</v>
      </c>
      <c r="AX71" s="10">
        <f t="shared" si="106"/>
        <v>0.76716158789245148</v>
      </c>
      <c r="AY71" s="10" t="str">
        <f t="shared" si="107"/>
        <v/>
      </c>
      <c r="AZ71" s="10" t="str">
        <f t="shared" si="108"/>
        <v/>
      </c>
      <c r="BA71" s="10" t="str">
        <f t="shared" si="109"/>
        <v/>
      </c>
      <c r="BB71" s="10" t="str">
        <f t="shared" si="110"/>
        <v/>
      </c>
      <c r="BC71" s="10" t="str">
        <f t="shared" si="111"/>
        <v/>
      </c>
      <c r="BD71" s="10" t="str">
        <f t="shared" si="112"/>
        <v/>
      </c>
      <c r="BE71" s="10" t="str">
        <f t="shared" si="113"/>
        <v/>
      </c>
      <c r="BF71" s="21" t="str">
        <f t="shared" si="114"/>
        <v/>
      </c>
      <c r="BG71" s="11">
        <f t="shared" si="115"/>
        <v>1</v>
      </c>
      <c r="BH71" s="11" t="str">
        <f t="shared" si="116"/>
        <v/>
      </c>
      <c r="BI71" s="11" t="str">
        <f t="shared" si="117"/>
        <v/>
      </c>
      <c r="BJ71" s="12" t="str">
        <f t="shared" si="118"/>
        <v/>
      </c>
      <c r="BK71" s="11">
        <f t="shared" si="119"/>
        <v>0.58905386263081716</v>
      </c>
      <c r="BL71" s="11" t="str">
        <f t="shared" si="120"/>
        <v/>
      </c>
      <c r="BM71" s="11" t="str">
        <f t="shared" si="121"/>
        <v/>
      </c>
      <c r="BN71" s="12" t="e">
        <f t="shared" si="122"/>
        <v>#NUM!</v>
      </c>
      <c r="BO71" s="13" t="str" cm="1">
        <f t="array" ref="BO71">INDEX($AL$1:$AO$1,0,MATCH(MAX($AL71:$AO71),$AL71:$AO71,0))</f>
        <v>B-Gi/o-Log
EmEC-MAX</v>
      </c>
      <c r="BP71" s="367" t="s">
        <v>195</v>
      </c>
    </row>
    <row r="72" spans="1:68" x14ac:dyDescent="0.2">
      <c r="A72" s="8" t="s">
        <v>141</v>
      </c>
      <c r="B72" s="12" t="str">
        <f>_xlfn.IFNA(VLOOKUP($A72,'B-EmEC'!$A:$DD,MATCH(B$1,'B-EmEC'!$A$1:$DD$1,0),FALSE),"")</f>
        <v/>
      </c>
      <c r="C72" s="11">
        <f>_xlfn.IFNA(VLOOKUP($A72,'B-EmEC'!$A:$DD,MATCH(C$1,'B-EmEC'!$A$1:$DD$1,0),FALSE),"")</f>
        <v>37.150595882990253</v>
      </c>
      <c r="D72" s="11">
        <f>_xlfn.IFNA(VLOOKUP($A72,'B-EmEC'!$A:$DD,MATCH(D$1,'B-EmEC'!$A$1:$DD$1,0),FALSE),"")</f>
        <v>32.471516213847501</v>
      </c>
      <c r="E72" s="11">
        <f>_xlfn.IFNA(VLOOKUP($A72,'B-EmEC'!$A:$DD,MATCH(E$1,'B-EmEC'!$A$1:$DD$1,0),FALSE),"")</f>
        <v>27.688172043010752</v>
      </c>
      <c r="F72" s="11">
        <f>_xlfn.IFNA(VLOOKUP($A72,'B-EmEC'!$A:$DD,MATCH(F$1,'B-EmEC'!$A$1:$DD$1,0),FALSE),"")</f>
        <v>31.25</v>
      </c>
      <c r="G72" s="11">
        <f>_xlfn.IFNA(VLOOKUP($A72,'B-EmEC'!$A:$DD,MATCH(G$1,'B-EmEC'!$A$1:$DD$1,0),FALSE),"")</f>
        <v>30.539443155452435</v>
      </c>
      <c r="H72" s="11" t="str">
        <f>_xlfn.IFNA(VLOOKUP($A72,'B-EmEC'!$A:$DD,MATCH(H$1,'B-EmEC'!$A$1:$DD$1,0),FALSE),"")</f>
        <v/>
      </c>
      <c r="I72" s="11" t="str">
        <f>_xlfn.IFNA(VLOOKUP($A72,'B-EmEC'!$A:$DD,MATCH(I$1,'B-EmEC'!$A$1:$DD$1,0),FALSE),"")</f>
        <v/>
      </c>
      <c r="J72" s="11" t="str">
        <f>_xlfn.IFNA(VLOOKUP($A72,'B-EmEC'!$A:$DD,MATCH(J$1,'B-EmEC'!$A$1:$DD$1,0),FALSE),"")</f>
        <v/>
      </c>
      <c r="K72" s="11" t="str">
        <f>_xlfn.IFNA(VLOOKUP($A72,'B-EmEC'!$A:$DD,MATCH(K$1,'B-EmEC'!$A$1:$DD$1,0),FALSE),"")</f>
        <v/>
      </c>
      <c r="L72" s="11" t="str">
        <f>_xlfn.IFNA(VLOOKUP($A72,'B-EmEC'!$A:$DD,MATCH(L$1,'B-EmEC'!$A$1:$DD$1,0),FALSE),"")</f>
        <v/>
      </c>
      <c r="M72" s="11" t="str">
        <f>_xlfn.IFNA(VLOOKUP($A72,'B-EmEC'!$A:$DD,MATCH(M$1,'B-EmEC'!$A$1:$DD$1,0),FALSE),"")</f>
        <v/>
      </c>
      <c r="N72" s="9" t="str">
        <f>_xlfn.IFNA(VLOOKUP($A72,'B-EmEC'!$A:$DD,MATCH(N$1,'B-EmEC'!$A$1:$DD$1,0),FALSE),"")</f>
        <v/>
      </c>
      <c r="O72" s="10">
        <f>_xlfn.IFNA(VLOOKUP($A72,'B-EmEC'!$A:$DD,MATCH(O$1,'B-EmEC'!$A$1:$DD$1,0),FALSE),"")</f>
        <v>4.6589999999999998</v>
      </c>
      <c r="P72" s="10">
        <f>_xlfn.IFNA(VLOOKUP($A72,'B-EmEC'!$A:$DD,MATCH(P$1,'B-EmEC'!$A$1:$DD$1,0),FALSE),"")</f>
        <v>4.4630000000000001</v>
      </c>
      <c r="Q72" s="10">
        <f>_xlfn.IFNA(VLOOKUP($A72,'B-EmEC'!$A:$DD,MATCH(Q$1,'B-EmEC'!$A$1:$DD$1,0),FALSE),"")</f>
        <v>5.2850000000000001</v>
      </c>
      <c r="R72" s="10">
        <f>_xlfn.IFNA(VLOOKUP($A72,'B-EmEC'!$A:$DD,MATCH(R$1,'B-EmEC'!$A$1:$DD$1,0),FALSE),"")</f>
        <v>5.2720000000000002</v>
      </c>
      <c r="S72" s="10">
        <f>_xlfn.IFNA(VLOOKUP($A72,'B-EmEC'!$A:$DD,MATCH(S$1,'B-EmEC'!$A$1:$DD$1,0),FALSE),"")</f>
        <v>4.5720000000000001</v>
      </c>
      <c r="T72" s="10" t="str">
        <f>_xlfn.IFNA(VLOOKUP($A72,'B-EmEC'!$A:$DD,MATCH(T$1,'B-EmEC'!$A$1:$DD$1,0),FALSE),"")</f>
        <v/>
      </c>
      <c r="U72" s="10" t="str">
        <f>_xlfn.IFNA(VLOOKUP($A72,'B-EmEC'!$A:$DD,MATCH(U$1,'B-EmEC'!$A$1:$DD$1,0),FALSE),"")</f>
        <v/>
      </c>
      <c r="V72" s="10" t="str">
        <f>_xlfn.IFNA(VLOOKUP($A72,'B-EmEC'!$A:$DD,MATCH(V$1,'B-EmEC'!$A$1:$DD$1,0),FALSE),"")</f>
        <v/>
      </c>
      <c r="W72" s="10" t="str">
        <f>_xlfn.IFNA(VLOOKUP($A72,'B-EmEC'!$A:$DD,MATCH(W$1,'B-EmEC'!$A$1:$DD$1,0),FALSE),"")</f>
        <v/>
      </c>
      <c r="X72" s="10" t="str">
        <f>_xlfn.IFNA(VLOOKUP($A72,'B-EmEC'!$A:$DD,MATCH(X$1,'B-EmEC'!$A$1:$DD$1,0),FALSE),"")</f>
        <v/>
      </c>
      <c r="Y72" s="10" t="str">
        <f>_xlfn.IFNA(VLOOKUP($A72,'B-EmEC'!$A:$DD,MATCH(Y$1,'B-EmEC'!$A$1:$DD$1,0),FALSE),"")</f>
        <v/>
      </c>
      <c r="Z72" s="9" t="str">
        <f t="shared" si="82"/>
        <v/>
      </c>
      <c r="AA72" s="10">
        <f t="shared" si="83"/>
        <v>6.2289657840890325</v>
      </c>
      <c r="AB72" s="10">
        <f t="shared" si="84"/>
        <v>5.9745025678971322</v>
      </c>
      <c r="AC72" s="10">
        <f t="shared" si="85"/>
        <v>6.7272942848232749</v>
      </c>
      <c r="AD72" s="10">
        <f t="shared" si="86"/>
        <v>6.7668500216800949</v>
      </c>
      <c r="AE72" s="10">
        <f t="shared" si="87"/>
        <v>6.0568611140328112</v>
      </c>
      <c r="AF72" s="10" t="str">
        <f t="shared" si="88"/>
        <v/>
      </c>
      <c r="AG72" s="10" t="str">
        <f t="shared" si="89"/>
        <v/>
      </c>
      <c r="AH72" s="10" t="str">
        <f t="shared" si="90"/>
        <v/>
      </c>
      <c r="AI72" s="10" t="str">
        <f t="shared" si="91"/>
        <v/>
      </c>
      <c r="AJ72" s="10" t="str">
        <f t="shared" si="92"/>
        <v/>
      </c>
      <c r="AK72" s="10" t="str">
        <f t="shared" si="93"/>
        <v/>
      </c>
      <c r="AL72" s="356" t="str">
        <f t="shared" si="94"/>
        <v/>
      </c>
      <c r="AM72" s="357">
        <f t="shared" si="95"/>
        <v>6.7668500216800949</v>
      </c>
      <c r="AN72" s="357" t="str">
        <f t="shared" si="96"/>
        <v/>
      </c>
      <c r="AO72" s="357" t="str">
        <f t="shared" si="97"/>
        <v/>
      </c>
      <c r="AP72" s="12" t="str">
        <f t="shared" si="98"/>
        <v/>
      </c>
      <c r="AQ72" s="11">
        <f t="shared" si="99"/>
        <v>6.3508947545044689</v>
      </c>
      <c r="AR72" s="11" t="str">
        <f t="shared" si="100"/>
        <v/>
      </c>
      <c r="AS72" s="11" t="str">
        <f t="shared" si="101"/>
        <v/>
      </c>
      <c r="AT72" s="27" t="str">
        <f t="shared" si="102"/>
        <v/>
      </c>
      <c r="AU72" s="10">
        <f t="shared" si="103"/>
        <v>0.32115104929913996</v>
      </c>
      <c r="AV72" s="10">
        <f t="shared" si="104"/>
        <v>0</v>
      </c>
      <c r="AW72" s="10">
        <f t="shared" si="105"/>
        <v>0.95007778889429617</v>
      </c>
      <c r="AX72" s="10">
        <f t="shared" si="106"/>
        <v>1</v>
      </c>
      <c r="AY72" s="10">
        <f t="shared" si="107"/>
        <v>0.10394246329999371</v>
      </c>
      <c r="AZ72" s="10" t="str">
        <f t="shared" si="108"/>
        <v/>
      </c>
      <c r="BA72" s="10" t="str">
        <f t="shared" si="109"/>
        <v/>
      </c>
      <c r="BB72" s="10" t="str">
        <f t="shared" si="110"/>
        <v/>
      </c>
      <c r="BC72" s="10" t="str">
        <f t="shared" si="111"/>
        <v/>
      </c>
      <c r="BD72" s="10" t="str">
        <f t="shared" si="112"/>
        <v/>
      </c>
      <c r="BE72" s="10" t="str">
        <f t="shared" si="113"/>
        <v/>
      </c>
      <c r="BF72" s="21" t="str">
        <f t="shared" si="114"/>
        <v/>
      </c>
      <c r="BG72" s="11">
        <f t="shared" si="115"/>
        <v>1</v>
      </c>
      <c r="BH72" s="11" t="str">
        <f t="shared" si="116"/>
        <v/>
      </c>
      <c r="BI72" s="11" t="str">
        <f t="shared" si="117"/>
        <v/>
      </c>
      <c r="BJ72" s="12" t="str">
        <f t="shared" si="118"/>
        <v/>
      </c>
      <c r="BK72" s="11">
        <f t="shared" si="119"/>
        <v>0.47503426029868601</v>
      </c>
      <c r="BL72" s="11" t="str">
        <f t="shared" si="120"/>
        <v/>
      </c>
      <c r="BM72" s="11" t="str">
        <f t="shared" si="121"/>
        <v/>
      </c>
      <c r="BN72" s="12" t="e">
        <f t="shared" si="122"/>
        <v>#NUM!</v>
      </c>
      <c r="BO72" s="13" t="str" cm="1">
        <f t="array" ref="BO72">INDEX($AL$1:$AO$1,0,MATCH(MAX($AL72:$AO72),$AL72:$AO72,0))</f>
        <v>B-Gi/o-Log
EmEC-MAX</v>
      </c>
      <c r="BP72" s="367" t="s">
        <v>195</v>
      </c>
    </row>
    <row r="73" spans="1:68" x14ac:dyDescent="0.2">
      <c r="A73" s="8" t="s">
        <v>142</v>
      </c>
      <c r="B73" s="12" t="str">
        <f>_xlfn.IFNA(VLOOKUP($A73,'B-EmEC'!$A:$DD,MATCH(B$1,'B-EmEC'!$A$1:$DD$1,0),FALSE),"")</f>
        <v/>
      </c>
      <c r="C73" s="11">
        <f>_xlfn.IFNA(VLOOKUP($A73,'B-EmEC'!$A:$DD,MATCH(C$1,'B-EmEC'!$A$1:$DD$1,0),FALSE),"")</f>
        <v>46.2080173347779</v>
      </c>
      <c r="D73" s="11">
        <f>_xlfn.IFNA(VLOOKUP($A73,'B-EmEC'!$A:$DD,MATCH(D$1,'B-EmEC'!$A$1:$DD$1,0),FALSE),"")</f>
        <v>28.586035641250366</v>
      </c>
      <c r="E73" s="11">
        <f>_xlfn.IFNA(VLOOKUP($A73,'B-EmEC'!$A:$DD,MATCH(E$1,'B-EmEC'!$A$1:$DD$1,0),FALSE),"")</f>
        <v>19.051075268817204</v>
      </c>
      <c r="F73" s="11">
        <f>_xlfn.IFNA(VLOOKUP($A73,'B-EmEC'!$A:$DD,MATCH(F$1,'B-EmEC'!$A$1:$DD$1,0),FALSE),"")</f>
        <v>17.135922330097088</v>
      </c>
      <c r="G73" s="11">
        <f>_xlfn.IFNA(VLOOKUP($A73,'B-EmEC'!$A:$DD,MATCH(G$1,'B-EmEC'!$A$1:$DD$1,0),FALSE),"")</f>
        <v>37.238979118329468</v>
      </c>
      <c r="H73" s="11" t="str">
        <f>_xlfn.IFNA(VLOOKUP($A73,'B-EmEC'!$A:$DD,MATCH(H$1,'B-EmEC'!$A$1:$DD$1,0),FALSE),"")</f>
        <v/>
      </c>
      <c r="I73" s="11" t="str">
        <f>_xlfn.IFNA(VLOOKUP($A73,'B-EmEC'!$A:$DD,MATCH(I$1,'B-EmEC'!$A$1:$DD$1,0),FALSE),"")</f>
        <v/>
      </c>
      <c r="J73" s="11" t="str">
        <f>_xlfn.IFNA(VLOOKUP($A73,'B-EmEC'!$A:$DD,MATCH(J$1,'B-EmEC'!$A$1:$DD$1,0),FALSE),"")</f>
        <v/>
      </c>
      <c r="K73" s="11" t="str">
        <f>_xlfn.IFNA(VLOOKUP($A73,'B-EmEC'!$A:$DD,MATCH(K$1,'B-EmEC'!$A$1:$DD$1,0),FALSE),"")</f>
        <v/>
      </c>
      <c r="L73" s="11" t="str">
        <f>_xlfn.IFNA(VLOOKUP($A73,'B-EmEC'!$A:$DD,MATCH(L$1,'B-EmEC'!$A$1:$DD$1,0),FALSE),"")</f>
        <v/>
      </c>
      <c r="M73" s="11" t="str">
        <f>_xlfn.IFNA(VLOOKUP($A73,'B-EmEC'!$A:$DD,MATCH(M$1,'B-EmEC'!$A$1:$DD$1,0),FALSE),"")</f>
        <v/>
      </c>
      <c r="N73" s="9" t="str">
        <f>_xlfn.IFNA(VLOOKUP($A73,'B-EmEC'!$A:$DD,MATCH(N$1,'B-EmEC'!$A$1:$DD$1,0),FALSE),"")</f>
        <v/>
      </c>
      <c r="O73" s="10">
        <f>_xlfn.IFNA(VLOOKUP($A73,'B-EmEC'!$A:$DD,MATCH(O$1,'B-EmEC'!$A$1:$DD$1,0),FALSE),"")</f>
        <v>5.5960000000000001</v>
      </c>
      <c r="P73" s="10">
        <f>_xlfn.IFNA(VLOOKUP($A73,'B-EmEC'!$A:$DD,MATCH(P$1,'B-EmEC'!$A$1:$DD$1,0),FALSE),"")</f>
        <v>5.5190000000000001</v>
      </c>
      <c r="Q73" s="10">
        <f>_xlfn.IFNA(VLOOKUP($A73,'B-EmEC'!$A:$DD,MATCH(Q$1,'B-EmEC'!$A$1:$DD$1,0),FALSE),"")</f>
        <v>6.0670000000000002</v>
      </c>
      <c r="R73" s="10">
        <f>_xlfn.IFNA(VLOOKUP($A73,'B-EmEC'!$A:$DD,MATCH(R$1,'B-EmEC'!$A$1:$DD$1,0),FALSE),"")</f>
        <v>5.9930000000000003</v>
      </c>
      <c r="S73" s="10">
        <f>_xlfn.IFNA(VLOOKUP($A73,'B-EmEC'!$A:$DD,MATCH(S$1,'B-EmEC'!$A$1:$DD$1,0),FALSE),"")</f>
        <v>5.4930000000000003</v>
      </c>
      <c r="T73" s="10" t="str">
        <f>_xlfn.IFNA(VLOOKUP($A73,'B-EmEC'!$A:$DD,MATCH(T$1,'B-EmEC'!$A$1:$DD$1,0),FALSE),"")</f>
        <v/>
      </c>
      <c r="U73" s="10" t="str">
        <f>_xlfn.IFNA(VLOOKUP($A73,'B-EmEC'!$A:$DD,MATCH(U$1,'B-EmEC'!$A$1:$DD$1,0),FALSE),"")</f>
        <v/>
      </c>
      <c r="V73" s="10" t="str">
        <f>_xlfn.IFNA(VLOOKUP($A73,'B-EmEC'!$A:$DD,MATCH(V$1,'B-EmEC'!$A$1:$DD$1,0),FALSE),"")</f>
        <v/>
      </c>
      <c r="W73" s="10" t="str">
        <f>_xlfn.IFNA(VLOOKUP($A73,'B-EmEC'!$A:$DD,MATCH(W$1,'B-EmEC'!$A$1:$DD$1,0),FALSE),"")</f>
        <v/>
      </c>
      <c r="X73" s="10" t="str">
        <f>_xlfn.IFNA(VLOOKUP($A73,'B-EmEC'!$A:$DD,MATCH(X$1,'B-EmEC'!$A$1:$DD$1,0),FALSE),"")</f>
        <v/>
      </c>
      <c r="Y73" s="10" t="str">
        <f>_xlfn.IFNA(VLOOKUP($A73,'B-EmEC'!$A:$DD,MATCH(Y$1,'B-EmEC'!$A$1:$DD$1,0),FALSE),"")</f>
        <v/>
      </c>
      <c r="Z73" s="9" t="str">
        <f t="shared" si="82"/>
        <v/>
      </c>
      <c r="AA73" s="10">
        <f t="shared" si="83"/>
        <v>7.2607173344776301</v>
      </c>
      <c r="AB73" s="10">
        <f t="shared" si="84"/>
        <v>6.9751539308561439</v>
      </c>
      <c r="AC73" s="10">
        <f t="shared" si="85"/>
        <v>7.3469194928796195</v>
      </c>
      <c r="AD73" s="10">
        <f t="shared" si="86"/>
        <v>7.2269074850186703</v>
      </c>
      <c r="AE73" s="10">
        <f t="shared" si="87"/>
        <v>7.0639977665801599</v>
      </c>
      <c r="AF73" s="10" t="str">
        <f t="shared" si="88"/>
        <v/>
      </c>
      <c r="AG73" s="10" t="str">
        <f t="shared" si="89"/>
        <v/>
      </c>
      <c r="AH73" s="10" t="str">
        <f t="shared" si="90"/>
        <v/>
      </c>
      <c r="AI73" s="10" t="str">
        <f t="shared" si="91"/>
        <v/>
      </c>
      <c r="AJ73" s="10" t="str">
        <f t="shared" si="92"/>
        <v/>
      </c>
      <c r="AK73" s="10" t="str">
        <f t="shared" si="93"/>
        <v/>
      </c>
      <c r="AL73" s="356" t="str">
        <f t="shared" si="94"/>
        <v/>
      </c>
      <c r="AM73" s="357">
        <f t="shared" si="95"/>
        <v>7.3469194928796195</v>
      </c>
      <c r="AN73" s="357" t="str">
        <f t="shared" si="96"/>
        <v/>
      </c>
      <c r="AO73" s="357" t="str">
        <f t="shared" si="97"/>
        <v/>
      </c>
      <c r="AP73" s="12" t="str">
        <f t="shared" si="98"/>
        <v/>
      </c>
      <c r="AQ73" s="11">
        <f t="shared" si="99"/>
        <v>7.1747392019624439</v>
      </c>
      <c r="AR73" s="11" t="str">
        <f t="shared" si="100"/>
        <v/>
      </c>
      <c r="AS73" s="11" t="str">
        <f t="shared" si="101"/>
        <v/>
      </c>
      <c r="AT73" s="27" t="str">
        <f t="shared" si="102"/>
        <v/>
      </c>
      <c r="AU73" s="10">
        <f t="shared" si="103"/>
        <v>0.76812763954573593</v>
      </c>
      <c r="AV73" s="10">
        <f t="shared" si="104"/>
        <v>0</v>
      </c>
      <c r="AW73" s="10">
        <f t="shared" si="105"/>
        <v>1</v>
      </c>
      <c r="AX73" s="10">
        <f t="shared" si="106"/>
        <v>0.67718363366488765</v>
      </c>
      <c r="AY73" s="10">
        <f t="shared" si="107"/>
        <v>0.23897812169704366</v>
      </c>
      <c r="AZ73" s="10" t="str">
        <f t="shared" si="108"/>
        <v/>
      </c>
      <c r="BA73" s="10" t="str">
        <f t="shared" si="109"/>
        <v/>
      </c>
      <c r="BB73" s="10" t="str">
        <f t="shared" si="110"/>
        <v/>
      </c>
      <c r="BC73" s="10" t="str">
        <f t="shared" si="111"/>
        <v/>
      </c>
      <c r="BD73" s="10" t="str">
        <f t="shared" si="112"/>
        <v/>
      </c>
      <c r="BE73" s="10" t="str">
        <f t="shared" si="113"/>
        <v/>
      </c>
      <c r="BF73" s="21" t="str">
        <f t="shared" si="114"/>
        <v/>
      </c>
      <c r="BG73" s="11">
        <f t="shared" si="115"/>
        <v>1</v>
      </c>
      <c r="BH73" s="11" t="str">
        <f t="shared" si="116"/>
        <v/>
      </c>
      <c r="BI73" s="11" t="str">
        <f t="shared" si="117"/>
        <v/>
      </c>
      <c r="BJ73" s="12" t="str">
        <f t="shared" si="118"/>
        <v/>
      </c>
      <c r="BK73" s="11">
        <f t="shared" si="119"/>
        <v>0.53685787898153348</v>
      </c>
      <c r="BL73" s="11" t="str">
        <f t="shared" si="120"/>
        <v/>
      </c>
      <c r="BM73" s="11" t="str">
        <f t="shared" si="121"/>
        <v/>
      </c>
      <c r="BN73" s="12" t="e">
        <f t="shared" si="122"/>
        <v>#NUM!</v>
      </c>
      <c r="BO73" s="13" t="str" cm="1">
        <f t="array" ref="BO73">INDEX($AL$1:$AO$1,0,MATCH(MAX($AL73:$AO73),$AL73:$AO73,0))</f>
        <v>B-Gi/o-Log
EmEC-MAX</v>
      </c>
      <c r="BP73" s="367" t="s">
        <v>195</v>
      </c>
    </row>
    <row r="74" spans="1:68" x14ac:dyDescent="0.2">
      <c r="A74" s="8" t="s">
        <v>124</v>
      </c>
      <c r="B74" s="12" t="str">
        <f>_xlfn.IFNA(VLOOKUP($A74,'B-EmEC'!$A:$DD,MATCH(B$1,'B-EmEC'!$A$1:$DD$1,0),FALSE),"")</f>
        <v/>
      </c>
      <c r="C74" s="11">
        <f>_xlfn.IFNA(VLOOKUP($A74,'B-EmEC'!$A:$DD,MATCH(C$1,'B-EmEC'!$A$1:$DD$1,0),FALSE),"")</f>
        <v>45.601300108342365</v>
      </c>
      <c r="D74" s="11">
        <f>_xlfn.IFNA(VLOOKUP($A74,'B-EmEC'!$A:$DD,MATCH(D$1,'B-EmEC'!$A$1:$DD$1,0),FALSE),"")</f>
        <v>36.605316973415128</v>
      </c>
      <c r="E74" s="11">
        <f>_xlfn.IFNA(VLOOKUP($A74,'B-EmEC'!$A:$DD,MATCH(E$1,'B-EmEC'!$A$1:$DD$1,0),FALSE),"")</f>
        <v>55.403225806451616</v>
      </c>
      <c r="F74" s="11">
        <f>_xlfn.IFNA(VLOOKUP($A74,'B-EmEC'!$A:$DD,MATCH(F$1,'B-EmEC'!$A$1:$DD$1,0),FALSE),"")</f>
        <v>60.578478964401299</v>
      </c>
      <c r="G74" s="11">
        <f>_xlfn.IFNA(VLOOKUP($A74,'B-EmEC'!$A:$DD,MATCH(G$1,'B-EmEC'!$A$1:$DD$1,0),FALSE),"")</f>
        <v>30.655452436194896</v>
      </c>
      <c r="H74" s="11" t="str">
        <f>_xlfn.IFNA(VLOOKUP($A74,'B-EmEC'!$A:$DD,MATCH(H$1,'B-EmEC'!$A$1:$DD$1,0),FALSE),"")</f>
        <v/>
      </c>
      <c r="I74" s="11" t="str">
        <f>_xlfn.IFNA(VLOOKUP($A74,'B-EmEC'!$A:$DD,MATCH(I$1,'B-EmEC'!$A$1:$DD$1,0),FALSE),"")</f>
        <v/>
      </c>
      <c r="J74" s="11" t="str">
        <f>_xlfn.IFNA(VLOOKUP($A74,'B-EmEC'!$A:$DD,MATCH(J$1,'B-EmEC'!$A$1:$DD$1,0),FALSE),"")</f>
        <v/>
      </c>
      <c r="K74" s="11" t="str">
        <f>_xlfn.IFNA(VLOOKUP($A74,'B-EmEC'!$A:$DD,MATCH(K$1,'B-EmEC'!$A$1:$DD$1,0),FALSE),"")</f>
        <v/>
      </c>
      <c r="L74" s="11" t="str">
        <f>_xlfn.IFNA(VLOOKUP($A74,'B-EmEC'!$A:$DD,MATCH(L$1,'B-EmEC'!$A$1:$DD$1,0),FALSE),"")</f>
        <v/>
      </c>
      <c r="M74" s="11" t="str">
        <f>_xlfn.IFNA(VLOOKUP($A74,'B-EmEC'!$A:$DD,MATCH(M$1,'B-EmEC'!$A$1:$DD$1,0),FALSE),"")</f>
        <v/>
      </c>
      <c r="N74" s="9" t="str">
        <f>_xlfn.IFNA(VLOOKUP($A74,'B-EmEC'!$A:$DD,MATCH(N$1,'B-EmEC'!$A$1:$DD$1,0),FALSE),"")</f>
        <v/>
      </c>
      <c r="O74" s="10">
        <f>_xlfn.IFNA(VLOOKUP($A74,'B-EmEC'!$A:$DD,MATCH(O$1,'B-EmEC'!$A$1:$DD$1,0),FALSE),"")</f>
        <v>8.7460000000000004</v>
      </c>
      <c r="P74" s="10">
        <f>_xlfn.IFNA(VLOOKUP($A74,'B-EmEC'!$A:$DD,MATCH(P$1,'B-EmEC'!$A$1:$DD$1,0),FALSE),"")</f>
        <v>8.81</v>
      </c>
      <c r="Q74" s="10">
        <f>_xlfn.IFNA(VLOOKUP($A74,'B-EmEC'!$A:$DD,MATCH(Q$1,'B-EmEC'!$A$1:$DD$1,0),FALSE),"")</f>
        <v>8.407</v>
      </c>
      <c r="R74" s="10">
        <f>_xlfn.IFNA(VLOOKUP($A74,'B-EmEC'!$A:$DD,MATCH(R$1,'B-EmEC'!$A$1:$DD$1,0),FALSE),"")</f>
        <v>8.6579999999999995</v>
      </c>
      <c r="S74" s="10">
        <f>_xlfn.IFNA(VLOOKUP($A74,'B-EmEC'!$A:$DD,MATCH(S$1,'B-EmEC'!$A$1:$DD$1,0),FALSE),"")</f>
        <v>7.3390000000000004</v>
      </c>
      <c r="T74" s="10" t="str">
        <f>_xlfn.IFNA(VLOOKUP($A74,'B-EmEC'!$A:$DD,MATCH(T$1,'B-EmEC'!$A$1:$DD$1,0),FALSE),"")</f>
        <v/>
      </c>
      <c r="U74" s="10" t="str">
        <f>_xlfn.IFNA(VLOOKUP($A74,'B-EmEC'!$A:$DD,MATCH(U$1,'B-EmEC'!$A$1:$DD$1,0),FALSE),"")</f>
        <v/>
      </c>
      <c r="V74" s="10" t="str">
        <f>_xlfn.IFNA(VLOOKUP($A74,'B-EmEC'!$A:$DD,MATCH(V$1,'B-EmEC'!$A$1:$DD$1,0),FALSE),"")</f>
        <v/>
      </c>
      <c r="W74" s="10" t="str">
        <f>_xlfn.IFNA(VLOOKUP($A74,'B-EmEC'!$A:$DD,MATCH(W$1,'B-EmEC'!$A$1:$DD$1,0),FALSE),"")</f>
        <v/>
      </c>
      <c r="X74" s="10" t="str">
        <f>_xlfn.IFNA(VLOOKUP($A74,'B-EmEC'!$A:$DD,MATCH(X$1,'B-EmEC'!$A$1:$DD$1,0),FALSE),"")</f>
        <v/>
      </c>
      <c r="Y74" s="10" t="str">
        <f>_xlfn.IFNA(VLOOKUP($A74,'B-EmEC'!$A:$DD,MATCH(Y$1,'B-EmEC'!$A$1:$DD$1,0),FALSE),"")</f>
        <v/>
      </c>
      <c r="Z74" s="9" t="str">
        <f t="shared" si="82"/>
        <v/>
      </c>
      <c r="AA74" s="10">
        <f t="shared" si="83"/>
        <v>10.404977224722112</v>
      </c>
      <c r="AB74" s="10">
        <f t="shared" si="84"/>
        <v>10.373544171856276</v>
      </c>
      <c r="AC74" s="10">
        <f t="shared" si="85"/>
        <v>10.150535051897316</v>
      </c>
      <c r="AD74" s="10">
        <f t="shared" si="86"/>
        <v>10.440318364644572</v>
      </c>
      <c r="AE74" s="10">
        <f t="shared" si="87"/>
        <v>8.8255077301547527</v>
      </c>
      <c r="AF74" s="10" t="str">
        <f t="shared" si="88"/>
        <v/>
      </c>
      <c r="AG74" s="10" t="str">
        <f t="shared" si="89"/>
        <v/>
      </c>
      <c r="AH74" s="10" t="str">
        <f t="shared" si="90"/>
        <v/>
      </c>
      <c r="AI74" s="10" t="str">
        <f t="shared" si="91"/>
        <v/>
      </c>
      <c r="AJ74" s="10" t="str">
        <f t="shared" si="92"/>
        <v/>
      </c>
      <c r="AK74" s="10" t="str">
        <f t="shared" si="93"/>
        <v/>
      </c>
      <c r="AL74" s="356" t="str">
        <f t="shared" si="94"/>
        <v/>
      </c>
      <c r="AM74" s="357">
        <f t="shared" si="95"/>
        <v>10.440318364644572</v>
      </c>
      <c r="AN74" s="357" t="str">
        <f t="shared" si="96"/>
        <v/>
      </c>
      <c r="AO74" s="357" t="str">
        <f t="shared" si="97"/>
        <v/>
      </c>
      <c r="AP74" s="12" t="str">
        <f t="shared" si="98"/>
        <v/>
      </c>
      <c r="AQ74" s="11">
        <f t="shared" si="99"/>
        <v>10.038976508655006</v>
      </c>
      <c r="AR74" s="11" t="str">
        <f t="shared" si="100"/>
        <v/>
      </c>
      <c r="AS74" s="11" t="str">
        <f t="shared" si="101"/>
        <v/>
      </c>
      <c r="AT74" s="27" t="str">
        <f t="shared" si="102"/>
        <v/>
      </c>
      <c r="AU74" s="10">
        <f t="shared" si="103"/>
        <v>0.97811437504334631</v>
      </c>
      <c r="AV74" s="10">
        <f t="shared" si="104"/>
        <v>0.95864890200615216</v>
      </c>
      <c r="AW74" s="10">
        <f t="shared" si="105"/>
        <v>0.82054656653979163</v>
      </c>
      <c r="AX74" s="10">
        <f t="shared" si="106"/>
        <v>1</v>
      </c>
      <c r="AY74" s="10">
        <f t="shared" si="107"/>
        <v>0</v>
      </c>
      <c r="AZ74" s="10" t="str">
        <f t="shared" si="108"/>
        <v/>
      </c>
      <c r="BA74" s="10" t="str">
        <f t="shared" si="109"/>
        <v/>
      </c>
      <c r="BB74" s="10" t="str">
        <f t="shared" si="110"/>
        <v/>
      </c>
      <c r="BC74" s="10" t="str">
        <f t="shared" si="111"/>
        <v/>
      </c>
      <c r="BD74" s="10" t="str">
        <f t="shared" si="112"/>
        <v/>
      </c>
      <c r="BE74" s="10" t="str">
        <f t="shared" si="113"/>
        <v/>
      </c>
      <c r="BF74" s="21" t="str">
        <f t="shared" si="114"/>
        <v/>
      </c>
      <c r="BG74" s="11">
        <f t="shared" si="115"/>
        <v>1</v>
      </c>
      <c r="BH74" s="11" t="str">
        <f t="shared" si="116"/>
        <v/>
      </c>
      <c r="BI74" s="11" t="str">
        <f t="shared" si="117"/>
        <v/>
      </c>
      <c r="BJ74" s="12" t="str">
        <f t="shared" si="118"/>
        <v/>
      </c>
      <c r="BK74" s="11">
        <f t="shared" si="119"/>
        <v>0.75146196871785809</v>
      </c>
      <c r="BL74" s="11" t="str">
        <f t="shared" si="120"/>
        <v/>
      </c>
      <c r="BM74" s="11" t="str">
        <f t="shared" si="121"/>
        <v/>
      </c>
      <c r="BN74" s="12" t="e">
        <f t="shared" si="122"/>
        <v>#NUM!</v>
      </c>
      <c r="BO74" s="13" t="str" cm="1">
        <f t="array" ref="BO74">INDEX($AL$1:$AO$1,0,MATCH(MAX($AL74:$AO74),$AL74:$AO74,0))</f>
        <v>B-Gi/o-Log
EmEC-MAX</v>
      </c>
      <c r="BP74" s="367" t="s">
        <v>195</v>
      </c>
    </row>
    <row r="75" spans="1:68" x14ac:dyDescent="0.2">
      <c r="A75" s="8" t="s">
        <v>147</v>
      </c>
      <c r="B75" s="12" t="str">
        <f>_xlfn.IFNA(VLOOKUP($A75,'B-EmEC'!$A:$DD,MATCH(B$1,'B-EmEC'!$A$1:$DD$1,0),FALSE),"")</f>
        <v/>
      </c>
      <c r="C75" s="11">
        <f>_xlfn.IFNA(VLOOKUP($A75,'B-EmEC'!$A:$DD,MATCH(C$1,'B-EmEC'!$A$1:$DD$1,0),FALSE),"")</f>
        <v>24.095341278439872</v>
      </c>
      <c r="D75" s="11">
        <f>_xlfn.IFNA(VLOOKUP($A75,'B-EmEC'!$A:$DD,MATCH(D$1,'B-EmEC'!$A$1:$DD$1,0),FALSE),"")</f>
        <v>15.176745544843703</v>
      </c>
      <c r="E75" s="11">
        <f>_xlfn.IFNA(VLOOKUP($A75,'B-EmEC'!$A:$DD,MATCH(E$1,'B-EmEC'!$A$1:$DD$1,0),FALSE),"")</f>
        <v>30.241935483870968</v>
      </c>
      <c r="F75" s="11">
        <f>_xlfn.IFNA(VLOOKUP($A75,'B-EmEC'!$A:$DD,MATCH(F$1,'B-EmEC'!$A$1:$DD$1,0),FALSE),"")</f>
        <v>41.343042071197409</v>
      </c>
      <c r="G75" s="11">
        <f>_xlfn.IFNA(VLOOKUP($A75,'B-EmEC'!$A:$DD,MATCH(G$1,'B-EmEC'!$A$1:$DD$1,0),FALSE),"")</f>
        <v>37.38399071925754</v>
      </c>
      <c r="H75" s="11" t="str">
        <f>_xlfn.IFNA(VLOOKUP($A75,'B-EmEC'!$A:$DD,MATCH(H$1,'B-EmEC'!$A$1:$DD$1,0),FALSE),"")</f>
        <v/>
      </c>
      <c r="I75" s="11" t="str">
        <f>_xlfn.IFNA(VLOOKUP($A75,'B-EmEC'!$A:$DD,MATCH(I$1,'B-EmEC'!$A$1:$DD$1,0),FALSE),"")</f>
        <v/>
      </c>
      <c r="J75" s="11" t="str">
        <f>_xlfn.IFNA(VLOOKUP($A75,'B-EmEC'!$A:$DD,MATCH(J$1,'B-EmEC'!$A$1:$DD$1,0),FALSE),"")</f>
        <v/>
      </c>
      <c r="K75" s="11" t="str">
        <f>_xlfn.IFNA(VLOOKUP($A75,'B-EmEC'!$A:$DD,MATCH(K$1,'B-EmEC'!$A$1:$DD$1,0),FALSE),"")</f>
        <v/>
      </c>
      <c r="L75" s="11" t="str">
        <f>_xlfn.IFNA(VLOOKUP($A75,'B-EmEC'!$A:$DD,MATCH(L$1,'B-EmEC'!$A$1:$DD$1,0),FALSE),"")</f>
        <v/>
      </c>
      <c r="M75" s="11" t="str">
        <f>_xlfn.IFNA(VLOOKUP($A75,'B-EmEC'!$A:$DD,MATCH(M$1,'B-EmEC'!$A$1:$DD$1,0),FALSE),"")</f>
        <v/>
      </c>
      <c r="N75" s="9" t="str">
        <f>_xlfn.IFNA(VLOOKUP($A75,'B-EmEC'!$A:$DD,MATCH(N$1,'B-EmEC'!$A$1:$DD$1,0),FALSE),"")</f>
        <v/>
      </c>
      <c r="O75" s="10">
        <f>_xlfn.IFNA(VLOOKUP($A75,'B-EmEC'!$A:$DD,MATCH(O$1,'B-EmEC'!$A$1:$DD$1,0),FALSE),"")</f>
        <v>7.13</v>
      </c>
      <c r="P75" s="10">
        <f>_xlfn.IFNA(VLOOKUP($A75,'B-EmEC'!$A:$DD,MATCH(P$1,'B-EmEC'!$A$1:$DD$1,0),FALSE),"")</f>
        <v>7.2670000000000003</v>
      </c>
      <c r="Q75" s="10">
        <f>_xlfn.IFNA(VLOOKUP($A75,'B-EmEC'!$A:$DD,MATCH(Q$1,'B-EmEC'!$A$1:$DD$1,0),FALSE),"")</f>
        <v>7.7670000000000003</v>
      </c>
      <c r="R75" s="10">
        <f>_xlfn.IFNA(VLOOKUP($A75,'B-EmEC'!$A:$DD,MATCH(R$1,'B-EmEC'!$A$1:$DD$1,0),FALSE),"")</f>
        <v>8.1430000000000007</v>
      </c>
      <c r="S75" s="10">
        <f>_xlfn.IFNA(VLOOKUP($A75,'B-EmEC'!$A:$DD,MATCH(S$1,'B-EmEC'!$A$1:$DD$1,0),FALSE),"")</f>
        <v>8.57</v>
      </c>
      <c r="T75" s="10" t="str">
        <f>_xlfn.IFNA(VLOOKUP($A75,'B-EmEC'!$A:$DD,MATCH(T$1,'B-EmEC'!$A$1:$DD$1,0),FALSE),"")</f>
        <v/>
      </c>
      <c r="U75" s="10" t="str">
        <f>_xlfn.IFNA(VLOOKUP($A75,'B-EmEC'!$A:$DD,MATCH(U$1,'B-EmEC'!$A$1:$DD$1,0),FALSE),"")</f>
        <v/>
      </c>
      <c r="V75" s="10" t="str">
        <f>_xlfn.IFNA(VLOOKUP($A75,'B-EmEC'!$A:$DD,MATCH(V$1,'B-EmEC'!$A$1:$DD$1,0),FALSE),"")</f>
        <v/>
      </c>
      <c r="W75" s="10" t="str">
        <f>_xlfn.IFNA(VLOOKUP($A75,'B-EmEC'!$A:$DD,MATCH(W$1,'B-EmEC'!$A$1:$DD$1,0),FALSE),"")</f>
        <v/>
      </c>
      <c r="X75" s="10" t="str">
        <f>_xlfn.IFNA(VLOOKUP($A75,'B-EmEC'!$A:$DD,MATCH(X$1,'B-EmEC'!$A$1:$DD$1,0),FALSE),"")</f>
        <v/>
      </c>
      <c r="Y75" s="10" t="str">
        <f>_xlfn.IFNA(VLOOKUP($A75,'B-EmEC'!$A:$DD,MATCH(Y$1,'B-EmEC'!$A$1:$DD$1,0),FALSE),"")</f>
        <v/>
      </c>
      <c r="Z75" s="9" t="str">
        <f t="shared" si="82"/>
        <v/>
      </c>
      <c r="AA75" s="10">
        <f t="shared" si="83"/>
        <v>8.5119330818841092</v>
      </c>
      <c r="AB75" s="10">
        <f t="shared" si="84"/>
        <v>8.4481786527553204</v>
      </c>
      <c r="AC75" s="10">
        <f t="shared" si="85"/>
        <v>9.2476095825654845</v>
      </c>
      <c r="AD75" s="10">
        <f t="shared" si="86"/>
        <v>9.7594024293819164</v>
      </c>
      <c r="AE75" s="10">
        <f t="shared" si="87"/>
        <v>10.14268566020073</v>
      </c>
      <c r="AF75" s="10" t="str">
        <f t="shared" si="88"/>
        <v/>
      </c>
      <c r="AG75" s="10" t="str">
        <f t="shared" si="89"/>
        <v/>
      </c>
      <c r="AH75" s="10" t="str">
        <f t="shared" si="90"/>
        <v/>
      </c>
      <c r="AI75" s="10" t="str">
        <f t="shared" si="91"/>
        <v/>
      </c>
      <c r="AJ75" s="10" t="str">
        <f t="shared" si="92"/>
        <v/>
      </c>
      <c r="AK75" s="10" t="str">
        <f t="shared" si="93"/>
        <v/>
      </c>
      <c r="AL75" s="356" t="str">
        <f t="shared" si="94"/>
        <v/>
      </c>
      <c r="AM75" s="357">
        <f t="shared" si="95"/>
        <v>10.14268566020073</v>
      </c>
      <c r="AN75" s="357" t="str">
        <f t="shared" si="96"/>
        <v/>
      </c>
      <c r="AO75" s="357" t="str">
        <f t="shared" si="97"/>
        <v/>
      </c>
      <c r="AP75" s="12" t="str">
        <f t="shared" si="98"/>
        <v/>
      </c>
      <c r="AQ75" s="11">
        <f t="shared" si="99"/>
        <v>9.2219618813575117</v>
      </c>
      <c r="AR75" s="11" t="str">
        <f t="shared" si="100"/>
        <v/>
      </c>
      <c r="AS75" s="11" t="str">
        <f t="shared" si="101"/>
        <v/>
      </c>
      <c r="AT75" s="27" t="str">
        <f t="shared" si="102"/>
        <v/>
      </c>
      <c r="AU75" s="10">
        <f t="shared" si="103"/>
        <v>3.7624175555876382E-2</v>
      </c>
      <c r="AV75" s="10">
        <f t="shared" si="104"/>
        <v>0</v>
      </c>
      <c r="AW75" s="10">
        <f t="shared" si="105"/>
        <v>0.47177788365441076</v>
      </c>
      <c r="AX75" s="10">
        <f t="shared" si="106"/>
        <v>0.77380841204272133</v>
      </c>
      <c r="AY75" s="10">
        <f t="shared" si="107"/>
        <v>1</v>
      </c>
      <c r="AZ75" s="10" t="str">
        <f t="shared" si="108"/>
        <v/>
      </c>
      <c r="BA75" s="10" t="str">
        <f t="shared" si="109"/>
        <v/>
      </c>
      <c r="BB75" s="10" t="str">
        <f t="shared" si="110"/>
        <v/>
      </c>
      <c r="BC75" s="10" t="str">
        <f t="shared" si="111"/>
        <v/>
      </c>
      <c r="BD75" s="10" t="str">
        <f t="shared" si="112"/>
        <v/>
      </c>
      <c r="BE75" s="10" t="str">
        <f t="shared" si="113"/>
        <v/>
      </c>
      <c r="BF75" s="21" t="str">
        <f t="shared" si="114"/>
        <v/>
      </c>
      <c r="BG75" s="11">
        <f t="shared" si="115"/>
        <v>1</v>
      </c>
      <c r="BH75" s="11" t="str">
        <f t="shared" si="116"/>
        <v/>
      </c>
      <c r="BI75" s="11" t="str">
        <f t="shared" si="117"/>
        <v/>
      </c>
      <c r="BJ75" s="12" t="str">
        <f t="shared" si="118"/>
        <v/>
      </c>
      <c r="BK75" s="11">
        <f t="shared" si="119"/>
        <v>0.4566420942506017</v>
      </c>
      <c r="BL75" s="11" t="str">
        <f t="shared" si="120"/>
        <v/>
      </c>
      <c r="BM75" s="11" t="str">
        <f t="shared" si="121"/>
        <v/>
      </c>
      <c r="BN75" s="12" t="e">
        <f t="shared" si="122"/>
        <v>#NUM!</v>
      </c>
      <c r="BO75" s="13" t="str" cm="1">
        <f t="array" ref="BO75">INDEX($AL$1:$AO$1,0,MATCH(MAX($AL75:$AO75),$AL75:$AO75,0))</f>
        <v>B-Gi/o-Log
EmEC-MAX</v>
      </c>
      <c r="BP75" s="367" t="s">
        <v>195</v>
      </c>
    </row>
    <row r="76" spans="1:68" x14ac:dyDescent="0.2">
      <c r="A76" s="8" t="s">
        <v>18</v>
      </c>
      <c r="B76" s="12" t="str">
        <f>_xlfn.IFNA(VLOOKUP($A76,'B-EmEC'!$A:$DD,MATCH(B$1,'B-EmEC'!$A$1:$DD$1,0),FALSE),"")</f>
        <v/>
      </c>
      <c r="C76" s="11">
        <f>_xlfn.IFNA(VLOOKUP($A76,'B-EmEC'!$A:$DD,MATCH(C$1,'B-EmEC'!$A$1:$DD$1,0),FALSE),"")</f>
        <v>32.491874322860234</v>
      </c>
      <c r="D76" s="11">
        <f>_xlfn.IFNA(VLOOKUP($A76,'B-EmEC'!$A:$DD,MATCH(D$1,'B-EmEC'!$A$1:$DD$1,0),FALSE),"")</f>
        <v>27.256792287467132</v>
      </c>
      <c r="E76" s="11">
        <f>_xlfn.IFNA(VLOOKUP($A76,'B-EmEC'!$A:$DD,MATCH(E$1,'B-EmEC'!$A$1:$DD$1,0),FALSE),"")</f>
        <v>22.274193548387096</v>
      </c>
      <c r="F76" s="11">
        <f>_xlfn.IFNA(VLOOKUP($A76,'B-EmEC'!$A:$DD,MATCH(F$1,'B-EmEC'!$A$1:$DD$1,0),FALSE),"")</f>
        <v>38.956310679611654</v>
      </c>
      <c r="G76" s="11">
        <f>_xlfn.IFNA(VLOOKUP($A76,'B-EmEC'!$A:$DD,MATCH(G$1,'B-EmEC'!$A$1:$DD$1,0),FALSE),"")</f>
        <v>45.359628770301626</v>
      </c>
      <c r="H76" s="11" t="str">
        <f>_xlfn.IFNA(VLOOKUP($A76,'B-EmEC'!$A:$DD,MATCH(H$1,'B-EmEC'!$A$1:$DD$1,0),FALSE),"")</f>
        <v/>
      </c>
      <c r="I76" s="11" t="str">
        <f>_xlfn.IFNA(VLOOKUP($A76,'B-EmEC'!$A:$DD,MATCH(I$1,'B-EmEC'!$A$1:$DD$1,0),FALSE),"")</f>
        <v/>
      </c>
      <c r="J76" s="11" t="str">
        <f>_xlfn.IFNA(VLOOKUP($A76,'B-EmEC'!$A:$DD,MATCH(J$1,'B-EmEC'!$A$1:$DD$1,0),FALSE),"")</f>
        <v/>
      </c>
      <c r="K76" s="11" t="str">
        <f>_xlfn.IFNA(VLOOKUP($A76,'B-EmEC'!$A:$DD,MATCH(K$1,'B-EmEC'!$A$1:$DD$1,0),FALSE),"")</f>
        <v/>
      </c>
      <c r="L76" s="11" t="str">
        <f>_xlfn.IFNA(VLOOKUP($A76,'B-EmEC'!$A:$DD,MATCH(L$1,'B-EmEC'!$A$1:$DD$1,0),FALSE),"")</f>
        <v/>
      </c>
      <c r="M76" s="11" t="str">
        <f>_xlfn.IFNA(VLOOKUP($A76,'B-EmEC'!$A:$DD,MATCH(M$1,'B-EmEC'!$A$1:$DD$1,0),FALSE),"")</f>
        <v/>
      </c>
      <c r="N76" s="9" t="str">
        <f>_xlfn.IFNA(VLOOKUP($A76,'B-EmEC'!$A:$DD,MATCH(N$1,'B-EmEC'!$A$1:$DD$1,0),FALSE),"")</f>
        <v/>
      </c>
      <c r="O76" s="10">
        <f>_xlfn.IFNA(VLOOKUP($A76,'B-EmEC'!$A:$DD,MATCH(O$1,'B-EmEC'!$A$1:$DD$1,0),FALSE),"")</f>
        <v>9.4589999999999996</v>
      </c>
      <c r="P76" s="10">
        <f>_xlfn.IFNA(VLOOKUP($A76,'B-EmEC'!$A:$DD,MATCH(P$1,'B-EmEC'!$A$1:$DD$1,0),FALSE),"")</f>
        <v>9.4260000000000002</v>
      </c>
      <c r="Q76" s="10">
        <f>_xlfn.IFNA(VLOOKUP($A76,'B-EmEC'!$A:$DD,MATCH(Q$1,'B-EmEC'!$A$1:$DD$1,0),FALSE),"")</f>
        <v>9.2910000000000004</v>
      </c>
      <c r="R76" s="10">
        <f>_xlfn.IFNA(VLOOKUP($A76,'B-EmEC'!$A:$DD,MATCH(R$1,'B-EmEC'!$A$1:$DD$1,0),FALSE),"")</f>
        <v>9.5820000000000007</v>
      </c>
      <c r="S76" s="10">
        <f>_xlfn.IFNA(VLOOKUP($A76,'B-EmEC'!$A:$DD,MATCH(S$1,'B-EmEC'!$A$1:$DD$1,0),FALSE),"")</f>
        <v>10.039999999999999</v>
      </c>
      <c r="T76" s="10" t="str">
        <f>_xlfn.IFNA(VLOOKUP($A76,'B-EmEC'!$A:$DD,MATCH(T$1,'B-EmEC'!$A$1:$DD$1,0),FALSE),"")</f>
        <v/>
      </c>
      <c r="U76" s="10" t="str">
        <f>_xlfn.IFNA(VLOOKUP($A76,'B-EmEC'!$A:$DD,MATCH(U$1,'B-EmEC'!$A$1:$DD$1,0),FALSE),"")</f>
        <v/>
      </c>
      <c r="V76" s="10" t="str">
        <f>_xlfn.IFNA(VLOOKUP($A76,'B-EmEC'!$A:$DD,MATCH(V$1,'B-EmEC'!$A$1:$DD$1,0),FALSE),"")</f>
        <v/>
      </c>
      <c r="W76" s="10" t="str">
        <f>_xlfn.IFNA(VLOOKUP($A76,'B-EmEC'!$A:$DD,MATCH(W$1,'B-EmEC'!$A$1:$DD$1,0),FALSE),"")</f>
        <v/>
      </c>
      <c r="X76" s="10" t="str">
        <f>_xlfn.IFNA(VLOOKUP($A76,'B-EmEC'!$A:$DD,MATCH(X$1,'B-EmEC'!$A$1:$DD$1,0),FALSE),"")</f>
        <v/>
      </c>
      <c r="Y76" s="10" t="str">
        <f>_xlfn.IFNA(VLOOKUP($A76,'B-EmEC'!$A:$DD,MATCH(Y$1,'B-EmEC'!$A$1:$DD$1,0),FALSE),"")</f>
        <v/>
      </c>
      <c r="Z76" s="9" t="str">
        <f t="shared" si="82"/>
        <v/>
      </c>
      <c r="AA76" s="10">
        <f t="shared" si="83"/>
        <v>10.970774764733616</v>
      </c>
      <c r="AB76" s="10">
        <f t="shared" si="84"/>
        <v>10.861474744608625</v>
      </c>
      <c r="AC76" s="10">
        <f t="shared" si="85"/>
        <v>10.638801989080379</v>
      </c>
      <c r="AD76" s="10">
        <f t="shared" si="86"/>
        <v>11.172577820707758</v>
      </c>
      <c r="AE76" s="10">
        <f t="shared" si="87"/>
        <v>11.696669491571154</v>
      </c>
      <c r="AF76" s="10" t="str">
        <f t="shared" si="88"/>
        <v/>
      </c>
      <c r="AG76" s="10" t="str">
        <f t="shared" si="89"/>
        <v/>
      </c>
      <c r="AH76" s="10" t="str">
        <f t="shared" si="90"/>
        <v/>
      </c>
      <c r="AI76" s="10" t="str">
        <f t="shared" si="91"/>
        <v/>
      </c>
      <c r="AJ76" s="10" t="str">
        <f t="shared" si="92"/>
        <v/>
      </c>
      <c r="AK76" s="10" t="str">
        <f t="shared" si="93"/>
        <v/>
      </c>
      <c r="AL76" s="356" t="str">
        <f t="shared" si="94"/>
        <v/>
      </c>
      <c r="AM76" s="357">
        <f t="shared" si="95"/>
        <v>11.696669491571154</v>
      </c>
      <c r="AN76" s="357" t="str">
        <f t="shared" si="96"/>
        <v/>
      </c>
      <c r="AO76" s="357" t="str">
        <f t="shared" si="97"/>
        <v/>
      </c>
      <c r="AP76" s="12" t="str">
        <f t="shared" si="98"/>
        <v/>
      </c>
      <c r="AQ76" s="11">
        <f t="shared" si="99"/>
        <v>11.068059762140305</v>
      </c>
      <c r="AR76" s="11" t="str">
        <f t="shared" si="100"/>
        <v/>
      </c>
      <c r="AS76" s="11" t="str">
        <f t="shared" si="101"/>
        <v/>
      </c>
      <c r="AT76" s="27" t="str">
        <f t="shared" si="102"/>
        <v/>
      </c>
      <c r="AU76" s="10">
        <f t="shared" si="103"/>
        <v>0.31381319009384295</v>
      </c>
      <c r="AV76" s="10">
        <f t="shared" si="104"/>
        <v>0.21049210322082604</v>
      </c>
      <c r="AW76" s="10">
        <f t="shared" si="105"/>
        <v>0</v>
      </c>
      <c r="AX76" s="10">
        <f t="shared" si="106"/>
        <v>0.50457720874361955</v>
      </c>
      <c r="AY76" s="10">
        <f t="shared" si="107"/>
        <v>1</v>
      </c>
      <c r="AZ76" s="10" t="str">
        <f t="shared" si="108"/>
        <v/>
      </c>
      <c r="BA76" s="10" t="str">
        <f t="shared" si="109"/>
        <v/>
      </c>
      <c r="BB76" s="10" t="str">
        <f t="shared" si="110"/>
        <v/>
      </c>
      <c r="BC76" s="10" t="str">
        <f t="shared" si="111"/>
        <v/>
      </c>
      <c r="BD76" s="10" t="str">
        <f t="shared" si="112"/>
        <v/>
      </c>
      <c r="BE76" s="10" t="str">
        <f t="shared" si="113"/>
        <v/>
      </c>
      <c r="BF76" s="21" t="str">
        <f t="shared" si="114"/>
        <v/>
      </c>
      <c r="BG76" s="11">
        <f t="shared" si="115"/>
        <v>1</v>
      </c>
      <c r="BH76" s="11" t="str">
        <f t="shared" si="116"/>
        <v/>
      </c>
      <c r="BI76" s="11" t="str">
        <f t="shared" si="117"/>
        <v/>
      </c>
      <c r="BJ76" s="12" t="str">
        <f t="shared" si="118"/>
        <v/>
      </c>
      <c r="BK76" s="11">
        <f t="shared" si="119"/>
        <v>0.40577650041165769</v>
      </c>
      <c r="BL76" s="11" t="str">
        <f t="shared" si="120"/>
        <v/>
      </c>
      <c r="BM76" s="11" t="str">
        <f t="shared" si="121"/>
        <v/>
      </c>
      <c r="BN76" s="12" t="e">
        <f t="shared" si="122"/>
        <v>#NUM!</v>
      </c>
      <c r="BO76" s="13" t="str" cm="1">
        <f t="array" ref="BO76">INDEX($AL$1:$AO$1,0,MATCH(MAX($AL76:$AO76),$AL76:$AO76,0))</f>
        <v>B-Gi/o-Log
EmEC-MAX</v>
      </c>
      <c r="BP76" s="367" t="s">
        <v>195</v>
      </c>
    </row>
    <row r="77" spans="1:68" x14ac:dyDescent="0.2">
      <c r="A77" s="8" t="s">
        <v>25</v>
      </c>
      <c r="B77" s="12" t="str">
        <f>_xlfn.IFNA(VLOOKUP($A77,'B-EmEC'!$A:$DD,MATCH(B$1,'B-EmEC'!$A$1:$DD$1,0),FALSE),"")</f>
        <v/>
      </c>
      <c r="C77" s="11" t="str">
        <f>_xlfn.IFNA(VLOOKUP($A77,'B-EmEC'!$A:$DD,MATCH(C$1,'B-EmEC'!$A$1:$DD$1,0),FALSE),"")</f>
        <v/>
      </c>
      <c r="D77" s="11" t="str">
        <f>_xlfn.IFNA(VLOOKUP($A77,'B-EmEC'!$A:$DD,MATCH(D$1,'B-EmEC'!$A$1:$DD$1,0),FALSE),"")</f>
        <v/>
      </c>
      <c r="E77" s="11">
        <f>_xlfn.IFNA(VLOOKUP($A77,'B-EmEC'!$A:$DD,MATCH(E$1,'B-EmEC'!$A$1:$DD$1,0),FALSE),"")</f>
        <v>15.634408602150538</v>
      </c>
      <c r="F77" s="11">
        <f>_xlfn.IFNA(VLOOKUP($A77,'B-EmEC'!$A:$DD,MATCH(F$1,'B-EmEC'!$A$1:$DD$1,0),FALSE),"")</f>
        <v>11.262135922330097</v>
      </c>
      <c r="G77" s="11">
        <f>_xlfn.IFNA(VLOOKUP($A77,'B-EmEC'!$A:$DD,MATCH(G$1,'B-EmEC'!$A$1:$DD$1,0),FALSE),"")</f>
        <v>9.3677494199535953</v>
      </c>
      <c r="H77" s="11" t="str">
        <f>_xlfn.IFNA(VLOOKUP($A77,'B-EmEC'!$A:$DD,MATCH(H$1,'B-EmEC'!$A$1:$DD$1,0),FALSE),"")</f>
        <v/>
      </c>
      <c r="I77" s="11" t="str">
        <f>_xlfn.IFNA(VLOOKUP($A77,'B-EmEC'!$A:$DD,MATCH(I$1,'B-EmEC'!$A$1:$DD$1,0),FALSE),"")</f>
        <v/>
      </c>
      <c r="J77" s="11" t="str">
        <f>_xlfn.IFNA(VLOOKUP($A77,'B-EmEC'!$A:$DD,MATCH(J$1,'B-EmEC'!$A$1:$DD$1,0),FALSE),"")</f>
        <v/>
      </c>
      <c r="K77" s="11" t="str">
        <f>_xlfn.IFNA(VLOOKUP($A77,'B-EmEC'!$A:$DD,MATCH(K$1,'B-EmEC'!$A$1:$DD$1,0),FALSE),"")</f>
        <v/>
      </c>
      <c r="L77" s="11" t="str">
        <f>_xlfn.IFNA(VLOOKUP($A77,'B-EmEC'!$A:$DD,MATCH(L$1,'B-EmEC'!$A$1:$DD$1,0),FALSE),"")</f>
        <v/>
      </c>
      <c r="M77" s="11" t="str">
        <f>_xlfn.IFNA(VLOOKUP($A77,'B-EmEC'!$A:$DD,MATCH(M$1,'B-EmEC'!$A$1:$DD$1,0),FALSE),"")</f>
        <v/>
      </c>
      <c r="N77" s="9" t="str">
        <f>_xlfn.IFNA(VLOOKUP($A77,'B-EmEC'!$A:$DD,MATCH(N$1,'B-EmEC'!$A$1:$DD$1,0),FALSE),"")</f>
        <v/>
      </c>
      <c r="O77" s="10" t="str">
        <f>_xlfn.IFNA(VLOOKUP($A77,'B-EmEC'!$A:$DD,MATCH(O$1,'B-EmEC'!$A$1:$DD$1,0),FALSE),"")</f>
        <v/>
      </c>
      <c r="P77" s="10" t="str">
        <f>_xlfn.IFNA(VLOOKUP($A77,'B-EmEC'!$A:$DD,MATCH(P$1,'B-EmEC'!$A$1:$DD$1,0),FALSE),"")</f>
        <v/>
      </c>
      <c r="Q77" s="10">
        <f>_xlfn.IFNA(VLOOKUP($A77,'B-EmEC'!$A:$DD,MATCH(Q$1,'B-EmEC'!$A$1:$DD$1,0),FALSE),"")</f>
        <v>8.1289999999999996</v>
      </c>
      <c r="R77" s="10">
        <f>_xlfn.IFNA(VLOOKUP($A77,'B-EmEC'!$A:$DD,MATCH(R$1,'B-EmEC'!$A$1:$DD$1,0),FALSE),"")</f>
        <v>8.0779999999999994</v>
      </c>
      <c r="S77" s="10">
        <f>_xlfn.IFNA(VLOOKUP($A77,'B-EmEC'!$A:$DD,MATCH(S$1,'B-EmEC'!$A$1:$DD$1,0),FALSE),"")</f>
        <v>7.8170000000000002</v>
      </c>
      <c r="T77" s="10" t="str">
        <f>_xlfn.IFNA(VLOOKUP($A77,'B-EmEC'!$A:$DD,MATCH(T$1,'B-EmEC'!$A$1:$DD$1,0),FALSE),"")</f>
        <v/>
      </c>
      <c r="U77" s="10" t="str">
        <f>_xlfn.IFNA(VLOOKUP($A77,'B-EmEC'!$A:$DD,MATCH(U$1,'B-EmEC'!$A$1:$DD$1,0),FALSE),"")</f>
        <v/>
      </c>
      <c r="V77" s="10" t="str">
        <f>_xlfn.IFNA(VLOOKUP($A77,'B-EmEC'!$A:$DD,MATCH(V$1,'B-EmEC'!$A$1:$DD$1,0),FALSE),"")</f>
        <v/>
      </c>
      <c r="W77" s="10" t="str">
        <f>_xlfn.IFNA(VLOOKUP($A77,'B-EmEC'!$A:$DD,MATCH(W$1,'B-EmEC'!$A$1:$DD$1,0),FALSE),"")</f>
        <v/>
      </c>
      <c r="X77" s="10" t="str">
        <f>_xlfn.IFNA(VLOOKUP($A77,'B-EmEC'!$A:$DD,MATCH(X$1,'B-EmEC'!$A$1:$DD$1,0),FALSE),"")</f>
        <v/>
      </c>
      <c r="Y77" s="10" t="str">
        <f>_xlfn.IFNA(VLOOKUP($A77,'B-EmEC'!$A:$DD,MATCH(Y$1,'B-EmEC'!$A$1:$DD$1,0),FALSE),"")</f>
        <v/>
      </c>
      <c r="Z77" s="9" t="str">
        <f t="shared" si="82"/>
        <v/>
      </c>
      <c r="AA77" s="10" t="str">
        <f t="shared" si="83"/>
        <v/>
      </c>
      <c r="AB77" s="10" t="str">
        <f t="shared" si="84"/>
        <v/>
      </c>
      <c r="AC77" s="10">
        <f t="shared" si="85"/>
        <v>9.3230814579690833</v>
      </c>
      <c r="AD77" s="10">
        <f t="shared" si="86"/>
        <v>9.1296207645217464</v>
      </c>
      <c r="AE77" s="10">
        <f t="shared" si="87"/>
        <v>8.7886352651784279</v>
      </c>
      <c r="AF77" s="10" t="str">
        <f t="shared" si="88"/>
        <v/>
      </c>
      <c r="AG77" s="10" t="str">
        <f t="shared" si="89"/>
        <v/>
      </c>
      <c r="AH77" s="10" t="str">
        <f t="shared" si="90"/>
        <v/>
      </c>
      <c r="AI77" s="10" t="str">
        <f t="shared" si="91"/>
        <v/>
      </c>
      <c r="AJ77" s="10" t="str">
        <f t="shared" si="92"/>
        <v/>
      </c>
      <c r="AK77" s="10" t="str">
        <f t="shared" si="93"/>
        <v/>
      </c>
      <c r="AL77" s="356" t="str">
        <f t="shared" si="94"/>
        <v/>
      </c>
      <c r="AM77" s="357">
        <f t="shared" si="95"/>
        <v>9.3230814579690833</v>
      </c>
      <c r="AN77" s="357" t="str">
        <f t="shared" si="96"/>
        <v/>
      </c>
      <c r="AO77" s="357" t="str">
        <f t="shared" si="97"/>
        <v/>
      </c>
      <c r="AP77" s="12" t="str">
        <f t="shared" si="98"/>
        <v/>
      </c>
      <c r="AQ77" s="11">
        <f t="shared" si="99"/>
        <v>9.0804458292230859</v>
      </c>
      <c r="AR77" s="11" t="str">
        <f t="shared" si="100"/>
        <v/>
      </c>
      <c r="AS77" s="11" t="str">
        <f t="shared" si="101"/>
        <v/>
      </c>
      <c r="AT77" s="27" t="str">
        <f t="shared" si="102"/>
        <v/>
      </c>
      <c r="AU77" s="10" t="str">
        <f t="shared" si="103"/>
        <v/>
      </c>
      <c r="AV77" s="10" t="str">
        <f t="shared" si="104"/>
        <v/>
      </c>
      <c r="AW77" s="10">
        <f t="shared" si="105"/>
        <v>1</v>
      </c>
      <c r="AX77" s="10">
        <f t="shared" si="106"/>
        <v>0.63801651867484421</v>
      </c>
      <c r="AY77" s="10">
        <f t="shared" si="107"/>
        <v>0</v>
      </c>
      <c r="AZ77" s="10" t="str">
        <f t="shared" si="108"/>
        <v/>
      </c>
      <c r="BA77" s="10" t="str">
        <f t="shared" si="109"/>
        <v/>
      </c>
      <c r="BB77" s="10" t="str">
        <f t="shared" si="110"/>
        <v/>
      </c>
      <c r="BC77" s="10" t="str">
        <f t="shared" si="111"/>
        <v/>
      </c>
      <c r="BD77" s="10" t="str">
        <f t="shared" si="112"/>
        <v/>
      </c>
      <c r="BE77" s="10" t="str">
        <f t="shared" si="113"/>
        <v/>
      </c>
      <c r="BF77" s="21" t="str">
        <f t="shared" si="114"/>
        <v/>
      </c>
      <c r="BG77" s="11">
        <f t="shared" si="115"/>
        <v>1</v>
      </c>
      <c r="BH77" s="11" t="str">
        <f t="shared" si="116"/>
        <v/>
      </c>
      <c r="BI77" s="11" t="str">
        <f t="shared" si="117"/>
        <v/>
      </c>
      <c r="BJ77" s="12" t="str">
        <f t="shared" si="118"/>
        <v/>
      </c>
      <c r="BK77" s="11">
        <f t="shared" si="119"/>
        <v>0.54600550622494815</v>
      </c>
      <c r="BL77" s="11" t="str">
        <f t="shared" si="120"/>
        <v/>
      </c>
      <c r="BM77" s="11" t="str">
        <f t="shared" si="121"/>
        <v/>
      </c>
      <c r="BN77" s="12" t="e">
        <f t="shared" si="122"/>
        <v>#NUM!</v>
      </c>
      <c r="BO77" s="13" t="str" cm="1">
        <f t="array" ref="BO77">INDEX($AL$1:$AO$1,0,MATCH(MAX($AL77:$AO77),$AL77:$AO77,0))</f>
        <v>B-Gi/o-Log
EmEC-MAX</v>
      </c>
      <c r="BP77" s="367" t="s">
        <v>195</v>
      </c>
    </row>
    <row r="78" spans="1:68" x14ac:dyDescent="0.2">
      <c r="A78" s="8" t="s">
        <v>114</v>
      </c>
      <c r="B78" s="12">
        <f>_xlfn.IFNA(VLOOKUP($A78,'B-EmEC'!$A:$DD,MATCH(B$1,'B-EmEC'!$A$1:$DD$1,0),FALSE),"")</f>
        <v>49.418248622167795</v>
      </c>
      <c r="C78" s="11">
        <f>_xlfn.IFNA(VLOOKUP($A78,'B-EmEC'!$A:$DD,MATCH(C$1,'B-EmEC'!$A$1:$DD$1,0),FALSE),"")</f>
        <v>100</v>
      </c>
      <c r="D78" s="11">
        <f>_xlfn.IFNA(VLOOKUP($A78,'B-EmEC'!$A:$DD,MATCH(D$1,'B-EmEC'!$A$1:$DD$1,0),FALSE),"")</f>
        <v>66.885772713993575</v>
      </c>
      <c r="E78" s="11">
        <f>_xlfn.IFNA(VLOOKUP($A78,'B-EmEC'!$A:$DD,MATCH(E$1,'B-EmEC'!$A$1:$DD$1,0),FALSE),"")</f>
        <v>86.908602150537632</v>
      </c>
      <c r="F78" s="11">
        <f>_xlfn.IFNA(VLOOKUP($A78,'B-EmEC'!$A:$DD,MATCH(F$1,'B-EmEC'!$A$1:$DD$1,0),FALSE),"")</f>
        <v>98.563915857605181</v>
      </c>
      <c r="G78" s="11">
        <f>_xlfn.IFNA(VLOOKUP($A78,'B-EmEC'!$A:$DD,MATCH(G$1,'B-EmEC'!$A$1:$DD$1,0),FALSE),"")</f>
        <v>100</v>
      </c>
      <c r="H78" s="11">
        <f>_xlfn.IFNA(VLOOKUP($A78,'B-EmEC'!$A:$DD,MATCH(H$1,'B-EmEC'!$A$1:$DD$1,0),FALSE),"")</f>
        <v>63.079182801442116</v>
      </c>
      <c r="I78" s="11">
        <f>_xlfn.IFNA(VLOOKUP($A78,'B-EmEC'!$A:$DD,MATCH(I$1,'B-EmEC'!$A$1:$DD$1,0),FALSE),"")</f>
        <v>62.797268660230756</v>
      </c>
      <c r="J78" s="11">
        <f>_xlfn.IFNA(VLOOKUP($A78,'B-EmEC'!$A:$DD,MATCH(J$1,'B-EmEC'!$A$1:$DD$1,0),FALSE),"")</f>
        <v>46.120549724055834</v>
      </c>
      <c r="K78" s="11">
        <f>_xlfn.IFNA(VLOOKUP($A78,'B-EmEC'!$A:$DD,MATCH(K$1,'B-EmEC'!$A$1:$DD$1,0),FALSE),"")</f>
        <v>34.601686972820993</v>
      </c>
      <c r="L78" s="11">
        <f>_xlfn.IFNA(VLOOKUP($A78,'B-EmEC'!$A:$DD,MATCH(L$1,'B-EmEC'!$A$1:$DD$1,0),FALSE),"")</f>
        <v>59.360655737704917</v>
      </c>
      <c r="M78" s="11">
        <f>_xlfn.IFNA(VLOOKUP($A78,'B-EmEC'!$A:$DD,MATCH(M$1,'B-EmEC'!$A$1:$DD$1,0),FALSE),"")</f>
        <v>54.120645709430754</v>
      </c>
      <c r="N78" s="9">
        <f>_xlfn.IFNA(VLOOKUP($A78,'B-EmEC'!$A:$DD,MATCH(N$1,'B-EmEC'!$A$1:$DD$1,0),FALSE),"")</f>
        <v>5.8159999999999998</v>
      </c>
      <c r="O78" s="10">
        <f>_xlfn.IFNA(VLOOKUP($A78,'B-EmEC'!$A:$DD,MATCH(O$1,'B-EmEC'!$A$1:$DD$1,0),FALSE),"")</f>
        <v>6.407</v>
      </c>
      <c r="P78" s="10">
        <f>_xlfn.IFNA(VLOOKUP($A78,'B-EmEC'!$A:$DD,MATCH(P$1,'B-EmEC'!$A$1:$DD$1,0),FALSE),"")</f>
        <v>6.3840000000000003</v>
      </c>
      <c r="Q78" s="10">
        <f>_xlfn.IFNA(VLOOKUP($A78,'B-EmEC'!$A:$DD,MATCH(Q$1,'B-EmEC'!$A$1:$DD$1,0),FALSE),"")</f>
        <v>6.4160000000000004</v>
      </c>
      <c r="R78" s="10">
        <f>_xlfn.IFNA(VLOOKUP($A78,'B-EmEC'!$A:$DD,MATCH(R$1,'B-EmEC'!$A$1:$DD$1,0),FALSE),"")</f>
        <v>6.3659999999999997</v>
      </c>
      <c r="S78" s="10">
        <f>_xlfn.IFNA(VLOOKUP($A78,'B-EmEC'!$A:$DD,MATCH(S$1,'B-EmEC'!$A$1:$DD$1,0),FALSE),"")</f>
        <v>7.1929999999999996</v>
      </c>
      <c r="T78" s="10">
        <f>_xlfn.IFNA(VLOOKUP($A78,'B-EmEC'!$A:$DD,MATCH(T$1,'B-EmEC'!$A$1:$DD$1,0),FALSE),"")</f>
        <v>7.8719999999999999</v>
      </c>
      <c r="U78" s="10">
        <f>_xlfn.IFNA(VLOOKUP($A78,'B-EmEC'!$A:$DD,MATCH(U$1,'B-EmEC'!$A$1:$DD$1,0),FALSE),"")</f>
        <v>8.0239999999999991</v>
      </c>
      <c r="V78" s="10">
        <f>_xlfn.IFNA(VLOOKUP($A78,'B-EmEC'!$A:$DD,MATCH(V$1,'B-EmEC'!$A$1:$DD$1,0),FALSE),"")</f>
        <v>8.1560000000000006</v>
      </c>
      <c r="W78" s="10">
        <f>_xlfn.IFNA(VLOOKUP($A78,'B-EmEC'!$A:$DD,MATCH(W$1,'B-EmEC'!$A$1:$DD$1,0),FALSE),"")</f>
        <v>8.6039999999999992</v>
      </c>
      <c r="X78" s="10">
        <f>_xlfn.IFNA(VLOOKUP($A78,'B-EmEC'!$A:$DD,MATCH(X$1,'B-EmEC'!$A$1:$DD$1,0),FALSE),"")</f>
        <v>6.782</v>
      </c>
      <c r="Y78" s="10">
        <f>_xlfn.IFNA(VLOOKUP($A78,'B-EmEC'!$A:$DD,MATCH(Y$1,'B-EmEC'!$A$1:$DD$1,0),FALSE),"")</f>
        <v>5.7190000000000003</v>
      </c>
      <c r="Z78" s="9">
        <f t="shared" si="82"/>
        <v>7.5098873499854024</v>
      </c>
      <c r="AA78" s="10">
        <f t="shared" si="83"/>
        <v>8.407</v>
      </c>
      <c r="AB78" s="10">
        <f t="shared" si="84"/>
        <v>8.2093337487258395</v>
      </c>
      <c r="AC78" s="10">
        <f t="shared" si="85"/>
        <v>8.3550627647296594</v>
      </c>
      <c r="AD78" s="10">
        <f t="shared" si="86"/>
        <v>8.3597179493005349</v>
      </c>
      <c r="AE78" s="10">
        <f t="shared" si="87"/>
        <v>9.1929999999999996</v>
      </c>
      <c r="AF78" s="10">
        <f t="shared" si="88"/>
        <v>9.6718860583549748</v>
      </c>
      <c r="AG78" s="10">
        <f t="shared" si="89"/>
        <v>9.821940754699197</v>
      </c>
      <c r="AH78" s="10">
        <f t="shared" si="90"/>
        <v>9.8198944751339639</v>
      </c>
      <c r="AI78" s="10">
        <f t="shared" si="91"/>
        <v>10.143097272929404</v>
      </c>
      <c r="AJ78" s="10">
        <f t="shared" si="92"/>
        <v>8.5554986898062459</v>
      </c>
      <c r="AK78" s="10">
        <f t="shared" si="93"/>
        <v>7.452362969491916</v>
      </c>
      <c r="AL78" s="356">
        <f t="shared" si="94"/>
        <v>7.5098873499854024</v>
      </c>
      <c r="AM78" s="357">
        <f t="shared" si="95"/>
        <v>9.1929999999999996</v>
      </c>
      <c r="AN78" s="357">
        <f t="shared" si="96"/>
        <v>10.143097272929404</v>
      </c>
      <c r="AO78" s="357">
        <f t="shared" si="97"/>
        <v>8.5554986898062459</v>
      </c>
      <c r="AP78" s="12">
        <f t="shared" si="98"/>
        <v>7.5098873499854024</v>
      </c>
      <c r="AQ78" s="11">
        <f t="shared" si="99"/>
        <v>8.504822892551207</v>
      </c>
      <c r="AR78" s="11">
        <f t="shared" si="100"/>
        <v>9.8642046402793842</v>
      </c>
      <c r="AS78" s="11">
        <f t="shared" si="101"/>
        <v>8.0039308296490805</v>
      </c>
      <c r="AT78" s="27">
        <f t="shared" si="102"/>
        <v>2.1378692210523128E-2</v>
      </c>
      <c r="AU78" s="10">
        <f t="shared" si="103"/>
        <v>0.35478680644480892</v>
      </c>
      <c r="AV78" s="10">
        <f t="shared" si="104"/>
        <v>0.28132498190805094</v>
      </c>
      <c r="AW78" s="10">
        <f t="shared" si="105"/>
        <v>0.33548455307702402</v>
      </c>
      <c r="AX78" s="10">
        <f t="shared" si="106"/>
        <v>0.33721463269318247</v>
      </c>
      <c r="AY78" s="10">
        <f t="shared" si="107"/>
        <v>0.64690037521890253</v>
      </c>
      <c r="AZ78" s="10">
        <f t="shared" si="108"/>
        <v>0.82487634919120623</v>
      </c>
      <c r="BA78" s="10">
        <f t="shared" si="109"/>
        <v>0.88064354112558751</v>
      </c>
      <c r="BB78" s="10">
        <f t="shared" si="110"/>
        <v>0.8798830499977125</v>
      </c>
      <c r="BC78" s="10">
        <f t="shared" si="111"/>
        <v>1</v>
      </c>
      <c r="BD78" s="10">
        <f t="shared" si="112"/>
        <v>0.40997571514401965</v>
      </c>
      <c r="BE78" s="10">
        <f t="shared" si="113"/>
        <v>0</v>
      </c>
      <c r="BF78" s="21">
        <f t="shared" si="114"/>
        <v>2.1378692210523128E-2</v>
      </c>
      <c r="BG78" s="11">
        <f t="shared" si="115"/>
        <v>0.64690037521890253</v>
      </c>
      <c r="BH78" s="11">
        <f t="shared" si="116"/>
        <v>1</v>
      </c>
      <c r="BI78" s="11">
        <f t="shared" si="117"/>
        <v>0.40997571514401965</v>
      </c>
      <c r="BJ78" s="12">
        <f t="shared" si="118"/>
        <v>2.1378692210523128E-2</v>
      </c>
      <c r="BK78" s="11">
        <f t="shared" si="119"/>
        <v>0.39114226986839373</v>
      </c>
      <c r="BL78" s="11">
        <f t="shared" si="120"/>
        <v>0.89635073507862661</v>
      </c>
      <c r="BM78" s="11">
        <f t="shared" si="121"/>
        <v>0.20498785757200982</v>
      </c>
      <c r="BN78" s="12">
        <f t="shared" si="122"/>
        <v>0.95009727292940482</v>
      </c>
      <c r="BO78" s="13" t="str" cm="1">
        <f t="array" ref="BO78">INDEX($AL$1:$AO$1,0,MATCH(MAX($AL78:$AO78),$AL78:$AO78,0))</f>
        <v>B-Gq/11-Log
EmEC-MAX</v>
      </c>
      <c r="BP78" s="368" t="s">
        <v>2090</v>
      </c>
    </row>
    <row r="79" spans="1:68" x14ac:dyDescent="0.2">
      <c r="A79" s="16" t="s">
        <v>53</v>
      </c>
      <c r="B79" s="12">
        <f>_xlfn.IFNA(VLOOKUP($A79,'B-EmEC'!$A:$DD,MATCH(B$1,'B-EmEC'!$A$1:$DD$1,0),FALSE),"")</f>
        <v>56.950398040416424</v>
      </c>
      <c r="C79" s="11">
        <f>_xlfn.IFNA(VLOOKUP($A79,'B-EmEC'!$A:$DD,MATCH(C$1,'B-EmEC'!$A$1:$DD$1,0),FALSE),"")</f>
        <v>4.5059588299024922</v>
      </c>
      <c r="D79" s="11" t="str">
        <f>_xlfn.IFNA(VLOOKUP($A79,'B-EmEC'!$A:$DD,MATCH(D$1,'B-EmEC'!$A$1:$DD$1,0),FALSE),"")</f>
        <v/>
      </c>
      <c r="E79" s="11">
        <f>_xlfn.IFNA(VLOOKUP($A79,'B-EmEC'!$A:$DD,MATCH(E$1,'B-EmEC'!$A$1:$DD$1,0),FALSE),"")</f>
        <v>10.241935483870968</v>
      </c>
      <c r="F79" s="11" t="str">
        <f>_xlfn.IFNA(VLOOKUP($A79,'B-EmEC'!$A:$DD,MATCH(F$1,'B-EmEC'!$A$1:$DD$1,0),FALSE),"")</f>
        <v/>
      </c>
      <c r="G79" s="11" t="str">
        <f>_xlfn.IFNA(VLOOKUP($A79,'B-EmEC'!$A:$DD,MATCH(G$1,'B-EmEC'!$A$1:$DD$1,0),FALSE),"")</f>
        <v/>
      </c>
      <c r="H79" s="11">
        <f>_xlfn.IFNA(VLOOKUP($A79,'B-EmEC'!$A:$DD,MATCH(H$1,'B-EmEC'!$A$1:$DD$1,0),FALSE),"")</f>
        <v>92.402189878488457</v>
      </c>
      <c r="I79" s="11">
        <f>_xlfn.IFNA(VLOOKUP($A79,'B-EmEC'!$A:$DD,MATCH(I$1,'B-EmEC'!$A$1:$DD$1,0),FALSE),"")</f>
        <v>87.932658347068525</v>
      </c>
      <c r="J79" s="11">
        <f>_xlfn.IFNA(VLOOKUP($A79,'B-EmEC'!$A:$DD,MATCH(J$1,'B-EmEC'!$A$1:$DD$1,0),FALSE),"")</f>
        <v>89.546585867330379</v>
      </c>
      <c r="K79" s="11">
        <f>_xlfn.IFNA(VLOOKUP($A79,'B-EmEC'!$A:$DD,MATCH(K$1,'B-EmEC'!$A$1:$DD$1,0),FALSE),"")</f>
        <v>97.469540768509844</v>
      </c>
      <c r="L79" s="11" t="str">
        <f>_xlfn.IFNA(VLOOKUP($A79,'B-EmEC'!$A:$DD,MATCH(L$1,'B-EmEC'!$A$1:$DD$1,0),FALSE),"")</f>
        <v/>
      </c>
      <c r="M79" s="11" t="str">
        <f>_xlfn.IFNA(VLOOKUP($A79,'B-EmEC'!$A:$DD,MATCH(M$1,'B-EmEC'!$A$1:$DD$1,0),FALSE),"")</f>
        <v/>
      </c>
      <c r="N79" s="9">
        <f>_xlfn.IFNA(VLOOKUP($A79,'B-EmEC'!$A:$DD,MATCH(N$1,'B-EmEC'!$A$1:$DD$1,0),FALSE),"")</f>
        <v>6.8220000000000001</v>
      </c>
      <c r="O79" s="10">
        <f>_xlfn.IFNA(VLOOKUP($A79,'B-EmEC'!$A:$DD,MATCH(O$1,'B-EmEC'!$A$1:$DD$1,0),FALSE),"")</f>
        <v>7.2450000000000001</v>
      </c>
      <c r="P79" s="10" t="str">
        <f>_xlfn.IFNA(VLOOKUP($A79,'B-EmEC'!$A:$DD,MATCH(P$1,'B-EmEC'!$A$1:$DD$1,0),FALSE),"")</f>
        <v/>
      </c>
      <c r="Q79" s="10">
        <f>_xlfn.IFNA(VLOOKUP($A79,'B-EmEC'!$A:$DD,MATCH(Q$1,'B-EmEC'!$A$1:$DD$1,0),FALSE),"")</f>
        <v>7.4359999999999999</v>
      </c>
      <c r="R79" s="10" t="str">
        <f>_xlfn.IFNA(VLOOKUP($A79,'B-EmEC'!$A:$DD,MATCH(R$1,'B-EmEC'!$A$1:$DD$1,0),FALSE),"")</f>
        <v/>
      </c>
      <c r="S79" s="10" t="str">
        <f>_xlfn.IFNA(VLOOKUP($A79,'B-EmEC'!$A:$DD,MATCH(S$1,'B-EmEC'!$A$1:$DD$1,0),FALSE),"")</f>
        <v/>
      </c>
      <c r="T79" s="10">
        <f>_xlfn.IFNA(VLOOKUP($A79,'B-EmEC'!$A:$DD,MATCH(T$1,'B-EmEC'!$A$1:$DD$1,0),FALSE),"")</f>
        <v>7.7409999999999997</v>
      </c>
      <c r="U79" s="10">
        <f>_xlfn.IFNA(VLOOKUP($A79,'B-EmEC'!$A:$DD,MATCH(U$1,'B-EmEC'!$A$1:$DD$1,0),FALSE),"")</f>
        <v>7.6760000000000002</v>
      </c>
      <c r="V79" s="10">
        <f>_xlfn.IFNA(VLOOKUP($A79,'B-EmEC'!$A:$DD,MATCH(V$1,'B-EmEC'!$A$1:$DD$1,0),FALSE),"")</f>
        <v>6.7130000000000001</v>
      </c>
      <c r="W79" s="10">
        <f>_xlfn.IFNA(VLOOKUP($A79,'B-EmEC'!$A:$DD,MATCH(W$1,'B-EmEC'!$A$1:$DD$1,0),FALSE),"")</f>
        <v>7.782</v>
      </c>
      <c r="X79" s="10" t="str">
        <f>_xlfn.IFNA(VLOOKUP($A79,'B-EmEC'!$A:$DD,MATCH(X$1,'B-EmEC'!$A$1:$DD$1,0),FALSE),"")</f>
        <v/>
      </c>
      <c r="Y79" s="10" t="str">
        <f>_xlfn.IFNA(VLOOKUP($A79,'B-EmEC'!$A:$DD,MATCH(Y$1,'B-EmEC'!$A$1:$DD$1,0),FALSE),"")</f>
        <v/>
      </c>
      <c r="Z79" s="9">
        <f t="shared" si="82"/>
        <v>8.5774967638172672</v>
      </c>
      <c r="AA79" s="10">
        <f t="shared" si="83"/>
        <v>7.8987872193390221</v>
      </c>
      <c r="AB79" s="10" t="str">
        <f t="shared" si="84"/>
        <v/>
      </c>
      <c r="AC79" s="10">
        <f t="shared" si="85"/>
        <v>8.4463820357937216</v>
      </c>
      <c r="AD79" s="10" t="str">
        <f t="shared" si="86"/>
        <v/>
      </c>
      <c r="AE79" s="10" t="str">
        <f t="shared" si="87"/>
        <v/>
      </c>
      <c r="AF79" s="10">
        <f t="shared" si="88"/>
        <v>9.7066822638702561</v>
      </c>
      <c r="AG79" s="10">
        <f t="shared" si="89"/>
        <v>9.6201502027840675</v>
      </c>
      <c r="AH79" s="10">
        <f t="shared" si="90"/>
        <v>8.6650490322035356</v>
      </c>
      <c r="AI79" s="10">
        <f t="shared" si="91"/>
        <v>9.7708689198743119</v>
      </c>
      <c r="AJ79" s="10" t="str">
        <f t="shared" si="92"/>
        <v/>
      </c>
      <c r="AK79" s="10" t="str">
        <f t="shared" si="93"/>
        <v/>
      </c>
      <c r="AL79" s="356">
        <f t="shared" si="94"/>
        <v>8.5774967638172672</v>
      </c>
      <c r="AM79" s="357">
        <f t="shared" si="95"/>
        <v>8.4463820357937216</v>
      </c>
      <c r="AN79" s="357">
        <f t="shared" si="96"/>
        <v>9.7708689198743119</v>
      </c>
      <c r="AO79" s="357" t="str">
        <f t="shared" si="97"/>
        <v/>
      </c>
      <c r="AP79" s="12">
        <f t="shared" si="98"/>
        <v>8.5774967638172672</v>
      </c>
      <c r="AQ79" s="11">
        <f t="shared" si="99"/>
        <v>8.1725846275663727</v>
      </c>
      <c r="AR79" s="11">
        <f t="shared" si="100"/>
        <v>9.4406876046830419</v>
      </c>
      <c r="AS79" s="11" t="str">
        <f t="shared" si="101"/>
        <v/>
      </c>
      <c r="AT79" s="27">
        <f t="shared" si="102"/>
        <v>0.36254269473612166</v>
      </c>
      <c r="AU79" s="10">
        <f t="shared" si="103"/>
        <v>0</v>
      </c>
      <c r="AV79" s="10" t="str">
        <f t="shared" si="104"/>
        <v/>
      </c>
      <c r="AW79" s="10">
        <f t="shared" si="105"/>
        <v>0.29250583257030083</v>
      </c>
      <c r="AX79" s="10" t="str">
        <f t="shared" si="106"/>
        <v/>
      </c>
      <c r="AY79" s="10" t="str">
        <f t="shared" si="107"/>
        <v/>
      </c>
      <c r="AZ79" s="10">
        <f t="shared" si="108"/>
        <v>0.96571375277814919</v>
      </c>
      <c r="BA79" s="10">
        <f t="shared" si="109"/>
        <v>0.9194913784760842</v>
      </c>
      <c r="BB79" s="10">
        <f t="shared" si="110"/>
        <v>0.40931002778640163</v>
      </c>
      <c r="BC79" s="10">
        <f t="shared" si="111"/>
        <v>1</v>
      </c>
      <c r="BD79" s="10" t="str">
        <f t="shared" si="112"/>
        <v/>
      </c>
      <c r="BE79" s="10" t="str">
        <f t="shared" si="113"/>
        <v/>
      </c>
      <c r="BF79" s="21">
        <f t="shared" si="114"/>
        <v>0.36254269473612166</v>
      </c>
      <c r="BG79" s="11">
        <f t="shared" si="115"/>
        <v>0.29250583257030083</v>
      </c>
      <c r="BH79" s="11">
        <f t="shared" si="116"/>
        <v>1</v>
      </c>
      <c r="BI79" s="11" t="str">
        <f t="shared" si="117"/>
        <v/>
      </c>
      <c r="BJ79" s="12">
        <f t="shared" si="118"/>
        <v>0.36254269473612166</v>
      </c>
      <c r="BK79" s="11">
        <f t="shared" si="119"/>
        <v>0.14625291628515041</v>
      </c>
      <c r="BL79" s="11">
        <f t="shared" si="120"/>
        <v>0.82362878976015874</v>
      </c>
      <c r="BM79" s="11" t="str">
        <f t="shared" si="121"/>
        <v/>
      </c>
      <c r="BN79" s="12">
        <f t="shared" si="122"/>
        <v>1.1933721560570447</v>
      </c>
      <c r="BO79" s="13" t="str" cm="1">
        <f t="array" ref="BO79">INDEX($AL$1:$AO$1,0,MATCH(MAX($AL79:$AO79),$AL79:$AO79,0))</f>
        <v>B-Gq/11-Log
EmEC-MAX</v>
      </c>
      <c r="BP79" s="368" t="s">
        <v>2090</v>
      </c>
    </row>
    <row r="80" spans="1:68" x14ac:dyDescent="0.2">
      <c r="A80" s="8" t="s">
        <v>30</v>
      </c>
      <c r="B80" s="12" t="str">
        <f>_xlfn.IFNA(VLOOKUP($A80,'B-EmEC'!$A:$DD,MATCH(B$1,'B-EmEC'!$A$1:$DD$1,0),FALSE),"")</f>
        <v/>
      </c>
      <c r="C80" s="11">
        <f>_xlfn.IFNA(VLOOKUP($A80,'B-EmEC'!$A:$DD,MATCH(C$1,'B-EmEC'!$A$1:$DD$1,0),FALSE),"")</f>
        <v>10.604550379198267</v>
      </c>
      <c r="D80" s="11">
        <f>_xlfn.IFNA(VLOOKUP($A80,'B-EmEC'!$A:$DD,MATCH(D$1,'B-EmEC'!$A$1:$DD$1,0),FALSE),"")</f>
        <v>8.5100788781770369</v>
      </c>
      <c r="E80" s="11">
        <f>_xlfn.IFNA(VLOOKUP($A80,'B-EmEC'!$A:$DD,MATCH(E$1,'B-EmEC'!$A$1:$DD$1,0),FALSE),"")</f>
        <v>15.341397849462366</v>
      </c>
      <c r="F80" s="11">
        <f>_xlfn.IFNA(VLOOKUP($A80,'B-EmEC'!$A:$DD,MATCH(F$1,'B-EmEC'!$A$1:$DD$1,0),FALSE),"")</f>
        <v>10.606796116504855</v>
      </c>
      <c r="G80" s="11">
        <f>_xlfn.IFNA(VLOOKUP($A80,'B-EmEC'!$A:$DD,MATCH(G$1,'B-EmEC'!$A$1:$DD$1,0),FALSE),"")</f>
        <v>26.966357308584687</v>
      </c>
      <c r="H80" s="11">
        <f>_xlfn.IFNA(VLOOKUP($A80,'B-EmEC'!$A:$DD,MATCH(H$1,'B-EmEC'!$A$1:$DD$1,0),FALSE),"")</f>
        <v>82.200560822539728</v>
      </c>
      <c r="I80" s="11">
        <f>_xlfn.IFNA(VLOOKUP($A80,'B-EmEC'!$A:$DD,MATCH(I$1,'B-EmEC'!$A$1:$DD$1,0),FALSE),"")</f>
        <v>96.244407817282791</v>
      </c>
      <c r="J80" s="11">
        <f>_xlfn.IFNA(VLOOKUP($A80,'B-EmEC'!$A:$DD,MATCH(J$1,'B-EmEC'!$A$1:$DD$1,0),FALSE),"")</f>
        <v>90.011903473650037</v>
      </c>
      <c r="K80" s="11">
        <f>_xlfn.IFNA(VLOOKUP($A80,'B-EmEC'!$A:$DD,MATCH(K$1,'B-EmEC'!$A$1:$DD$1,0),FALSE),"")</f>
        <v>79.784442361761947</v>
      </c>
      <c r="L80" s="11" t="str">
        <f>_xlfn.IFNA(VLOOKUP($A80,'B-EmEC'!$A:$DD,MATCH(L$1,'B-EmEC'!$A$1:$DD$1,0),FALSE),"")</f>
        <v/>
      </c>
      <c r="M80" s="11" t="str">
        <f>_xlfn.IFNA(VLOOKUP($A80,'B-EmEC'!$A:$DD,MATCH(M$1,'B-EmEC'!$A$1:$DD$1,0),FALSE),"")</f>
        <v/>
      </c>
      <c r="N80" s="9" t="str">
        <f>_xlfn.IFNA(VLOOKUP($A80,'B-EmEC'!$A:$DD,MATCH(N$1,'B-EmEC'!$A$1:$DD$1,0),FALSE),"")</f>
        <v/>
      </c>
      <c r="O80" s="10">
        <f>_xlfn.IFNA(VLOOKUP($A80,'B-EmEC'!$A:$DD,MATCH(O$1,'B-EmEC'!$A$1:$DD$1,0),FALSE),"")</f>
        <v>7.8049999999999997</v>
      </c>
      <c r="P80" s="10">
        <f>_xlfn.IFNA(VLOOKUP($A80,'B-EmEC'!$A:$DD,MATCH(P$1,'B-EmEC'!$A$1:$DD$1,0),FALSE),"")</f>
        <v>7.907</v>
      </c>
      <c r="Q80" s="10">
        <f>_xlfn.IFNA(VLOOKUP($A80,'B-EmEC'!$A:$DD,MATCH(Q$1,'B-EmEC'!$A$1:$DD$1,0),FALSE),"")</f>
        <v>8.1310000000000002</v>
      </c>
      <c r="R80" s="10">
        <f>_xlfn.IFNA(VLOOKUP($A80,'B-EmEC'!$A:$DD,MATCH(R$1,'B-EmEC'!$A$1:$DD$1,0),FALSE),"")</f>
        <v>8.0530000000000008</v>
      </c>
      <c r="S80" s="10">
        <f>_xlfn.IFNA(VLOOKUP($A80,'B-EmEC'!$A:$DD,MATCH(S$1,'B-EmEC'!$A$1:$DD$1,0),FALSE),"")</f>
        <v>7.9960000000000004</v>
      </c>
      <c r="T80" s="10">
        <f>_xlfn.IFNA(VLOOKUP($A80,'B-EmEC'!$A:$DD,MATCH(T$1,'B-EmEC'!$A$1:$DD$1,0),FALSE),"")</f>
        <v>8.7789999999999999</v>
      </c>
      <c r="U80" s="10">
        <f>_xlfn.IFNA(VLOOKUP($A80,'B-EmEC'!$A:$DD,MATCH(U$1,'B-EmEC'!$A$1:$DD$1,0),FALSE),"")</f>
        <v>8.8260000000000005</v>
      </c>
      <c r="V80" s="10">
        <f>_xlfn.IFNA(VLOOKUP($A80,'B-EmEC'!$A:$DD,MATCH(V$1,'B-EmEC'!$A$1:$DD$1,0),FALSE),"")</f>
        <v>8.1869999999999994</v>
      </c>
      <c r="W80" s="10">
        <f>_xlfn.IFNA(VLOOKUP($A80,'B-EmEC'!$A:$DD,MATCH(W$1,'B-EmEC'!$A$1:$DD$1,0),FALSE),"")</f>
        <v>8.01</v>
      </c>
      <c r="X80" s="10" t="str">
        <f>_xlfn.IFNA(VLOOKUP($A80,'B-EmEC'!$A:$DD,MATCH(X$1,'B-EmEC'!$A$1:$DD$1,0),FALSE),"")</f>
        <v/>
      </c>
      <c r="Y80" s="10" t="str">
        <f>_xlfn.IFNA(VLOOKUP($A80,'B-EmEC'!$A:$DD,MATCH(Y$1,'B-EmEC'!$A$1:$DD$1,0),FALSE),"")</f>
        <v/>
      </c>
      <c r="Z80" s="9" t="str">
        <f t="shared" si="82"/>
        <v/>
      </c>
      <c r="AA80" s="10">
        <f t="shared" si="83"/>
        <v>8.8304922596538393</v>
      </c>
      <c r="AB80" s="10">
        <f t="shared" si="84"/>
        <v>8.8369335854897901</v>
      </c>
      <c r="AC80" s="10">
        <f t="shared" si="85"/>
        <v>9.3168649326670607</v>
      </c>
      <c r="AD80" s="10">
        <f t="shared" si="86"/>
        <v>9.0785842209372891</v>
      </c>
      <c r="AE80" s="10">
        <f t="shared" si="87"/>
        <v>9.4268222846943939</v>
      </c>
      <c r="AF80" s="10">
        <f t="shared" si="88"/>
        <v>10.693874780572939</v>
      </c>
      <c r="AG80" s="10">
        <f t="shared" si="89"/>
        <v>10.809375504677664</v>
      </c>
      <c r="AH80" s="10">
        <f t="shared" si="90"/>
        <v>10.141299945784695</v>
      </c>
      <c r="AI80" s="10">
        <f t="shared" si="91"/>
        <v>9.9119182139679012</v>
      </c>
      <c r="AJ80" s="10" t="str">
        <f t="shared" si="92"/>
        <v/>
      </c>
      <c r="AK80" s="10" t="str">
        <f t="shared" si="93"/>
        <v/>
      </c>
      <c r="AL80" s="356" t="str">
        <f t="shared" si="94"/>
        <v/>
      </c>
      <c r="AM80" s="357">
        <f t="shared" si="95"/>
        <v>9.4268222846943939</v>
      </c>
      <c r="AN80" s="357">
        <f t="shared" si="96"/>
        <v>10.809375504677664</v>
      </c>
      <c r="AO80" s="357" t="str">
        <f t="shared" si="97"/>
        <v/>
      </c>
      <c r="AP80" s="12" t="str">
        <f t="shared" si="98"/>
        <v/>
      </c>
      <c r="AQ80" s="11">
        <f t="shared" si="99"/>
        <v>9.0979394566884757</v>
      </c>
      <c r="AR80" s="11">
        <f t="shared" si="100"/>
        <v>10.389117111250799</v>
      </c>
      <c r="AS80" s="11" t="str">
        <f t="shared" si="101"/>
        <v/>
      </c>
      <c r="AT80" s="27" t="str">
        <f t="shared" si="102"/>
        <v/>
      </c>
      <c r="AU80" s="10">
        <f t="shared" si="103"/>
        <v>0</v>
      </c>
      <c r="AV80" s="10">
        <f t="shared" si="104"/>
        <v>3.2550307614905576E-3</v>
      </c>
      <c r="AW80" s="10">
        <f t="shared" si="105"/>
        <v>0.2457813891932597</v>
      </c>
      <c r="AX80" s="10">
        <f t="shared" si="106"/>
        <v>0.12536968105991664</v>
      </c>
      <c r="AY80" s="10">
        <f t="shared" si="107"/>
        <v>0.30134674521102178</v>
      </c>
      <c r="AZ80" s="10">
        <f t="shared" si="108"/>
        <v>0.94163338115314887</v>
      </c>
      <c r="BA80" s="10">
        <f t="shared" si="109"/>
        <v>1</v>
      </c>
      <c r="BB80" s="10">
        <f t="shared" si="110"/>
        <v>0.66239768790152864</v>
      </c>
      <c r="BC80" s="10">
        <f t="shared" si="111"/>
        <v>0.5464829504385651</v>
      </c>
      <c r="BD80" s="10" t="str">
        <f t="shared" si="112"/>
        <v/>
      </c>
      <c r="BE80" s="10" t="str">
        <f t="shared" si="113"/>
        <v/>
      </c>
      <c r="BF80" s="21" t="str">
        <f t="shared" si="114"/>
        <v/>
      </c>
      <c r="BG80" s="11">
        <f t="shared" si="115"/>
        <v>0.30134674521102178</v>
      </c>
      <c r="BH80" s="11">
        <f t="shared" si="116"/>
        <v>1</v>
      </c>
      <c r="BI80" s="11" t="str">
        <f t="shared" si="117"/>
        <v/>
      </c>
      <c r="BJ80" s="12" t="str">
        <f t="shared" si="118"/>
        <v/>
      </c>
      <c r="BK80" s="11">
        <f t="shared" si="119"/>
        <v>0.13515056924513774</v>
      </c>
      <c r="BL80" s="11">
        <f t="shared" si="120"/>
        <v>0.78762850487331071</v>
      </c>
      <c r="BM80" s="11" t="str">
        <f t="shared" si="121"/>
        <v/>
      </c>
      <c r="BN80" s="12">
        <f t="shared" si="122"/>
        <v>1.3825532199832704</v>
      </c>
      <c r="BO80" s="13" t="str" cm="1">
        <f t="array" ref="BO80">INDEX($AL$1:$AO$1,0,MATCH(MAX($AL80:$AO80),$AL80:$AO80,0))</f>
        <v>B-Gq/11-Log
EmEC-MAX</v>
      </c>
      <c r="BP80" s="368" t="s">
        <v>2090</v>
      </c>
    </row>
    <row r="81" spans="1:68" x14ac:dyDescent="0.2">
      <c r="A81" s="16" t="s">
        <v>38</v>
      </c>
      <c r="B81" s="12" t="str">
        <f>_xlfn.IFNA(VLOOKUP($A81,'B-EmEC'!$A:$DD,MATCH(B$1,'B-EmEC'!$A$1:$DD$1,0),FALSE),"")</f>
        <v/>
      </c>
      <c r="C81" s="11">
        <f>_xlfn.IFNA(VLOOKUP($A81,'B-EmEC'!$A:$DD,MATCH(C$1,'B-EmEC'!$A$1:$DD$1,0),FALSE),"")</f>
        <v>9.0097508125677148</v>
      </c>
      <c r="D81" s="11">
        <f>_xlfn.IFNA(VLOOKUP($A81,'B-EmEC'!$A:$DD,MATCH(D$1,'B-EmEC'!$A$1:$DD$1,0),FALSE),"")</f>
        <v>4.7779725387087346</v>
      </c>
      <c r="E81" s="11">
        <f>_xlfn.IFNA(VLOOKUP($A81,'B-EmEC'!$A:$DD,MATCH(E$1,'B-EmEC'!$A$1:$DD$1,0),FALSE),"")</f>
        <v>9.129032258064516</v>
      </c>
      <c r="F81" s="11">
        <f>_xlfn.IFNA(VLOOKUP($A81,'B-EmEC'!$A:$DD,MATCH(F$1,'B-EmEC'!$A$1:$DD$1,0),FALSE),"")</f>
        <v>11.786003236245955</v>
      </c>
      <c r="G81" s="11">
        <f>_xlfn.IFNA(VLOOKUP($A81,'B-EmEC'!$A:$DD,MATCH(G$1,'B-EmEC'!$A$1:$DD$1,0),FALSE),"")</f>
        <v>43.764501160092806</v>
      </c>
      <c r="H81" s="11">
        <f>_xlfn.IFNA(VLOOKUP($A81,'B-EmEC'!$A:$DD,MATCH(H$1,'B-EmEC'!$A$1:$DD$1,0),FALSE),"")</f>
        <v>19.548671384697556</v>
      </c>
      <c r="I81" s="11">
        <f>_xlfn.IFNA(VLOOKUP($A81,'B-EmEC'!$A:$DD,MATCH(I$1,'B-EmEC'!$A$1:$DD$1,0),FALSE),"")</f>
        <v>13.126913115140098</v>
      </c>
      <c r="J81" s="11">
        <f>_xlfn.IFNA(VLOOKUP($A81,'B-EmEC'!$A:$DD,MATCH(J$1,'B-EmEC'!$A$1:$DD$1,0),FALSE),"")</f>
        <v>28.276160588680877</v>
      </c>
      <c r="K81" s="11">
        <f>_xlfn.IFNA(VLOOKUP($A81,'B-EmEC'!$A:$DD,MATCH(K$1,'B-EmEC'!$A$1:$DD$1,0),FALSE),"")</f>
        <v>72.680412371134025</v>
      </c>
      <c r="L81" s="11" t="str">
        <f>_xlfn.IFNA(VLOOKUP($A81,'B-EmEC'!$A:$DD,MATCH(L$1,'B-EmEC'!$A$1:$DD$1,0),FALSE),"")</f>
        <v/>
      </c>
      <c r="M81" s="11" t="str">
        <f>_xlfn.IFNA(VLOOKUP($A81,'B-EmEC'!$A:$DD,MATCH(M$1,'B-EmEC'!$A$1:$DD$1,0),FALSE),"")</f>
        <v/>
      </c>
      <c r="N81" s="9" t="str">
        <f>_xlfn.IFNA(VLOOKUP($A81,'B-EmEC'!$A:$DD,MATCH(N$1,'B-EmEC'!$A$1:$DD$1,0),FALSE),"")</f>
        <v/>
      </c>
      <c r="O81" s="10">
        <f>_xlfn.IFNA(VLOOKUP($A81,'B-EmEC'!$A:$DD,MATCH(O$1,'B-EmEC'!$A$1:$DD$1,0),FALSE),"")</f>
        <v>6.9</v>
      </c>
      <c r="P81" s="10">
        <f>_xlfn.IFNA(VLOOKUP($A81,'B-EmEC'!$A:$DD,MATCH(P$1,'B-EmEC'!$A$1:$DD$1,0),FALSE),"")</f>
        <v>6.9050000000000002</v>
      </c>
      <c r="Q81" s="10">
        <f>_xlfn.IFNA(VLOOKUP($A81,'B-EmEC'!$A:$DD,MATCH(Q$1,'B-EmEC'!$A$1:$DD$1,0),FALSE),"")</f>
        <v>6.7990000000000004</v>
      </c>
      <c r="R81" s="10">
        <f>_xlfn.IFNA(VLOOKUP($A81,'B-EmEC'!$A:$DD,MATCH(R$1,'B-EmEC'!$A$1:$DD$1,0),FALSE),"")</f>
        <v>6.9210000000000003</v>
      </c>
      <c r="S81" s="10">
        <f>_xlfn.IFNA(VLOOKUP($A81,'B-EmEC'!$A:$DD,MATCH(S$1,'B-EmEC'!$A$1:$DD$1,0),FALSE),"")</f>
        <v>7.4480000000000004</v>
      </c>
      <c r="T81" s="10">
        <f>_xlfn.IFNA(VLOOKUP($A81,'B-EmEC'!$A:$DD,MATCH(T$1,'B-EmEC'!$A$1:$DD$1,0),FALSE),"")</f>
        <v>9.282</v>
      </c>
      <c r="U81" s="10">
        <f>_xlfn.IFNA(VLOOKUP($A81,'B-EmEC'!$A:$DD,MATCH(U$1,'B-EmEC'!$A$1:$DD$1,0),FALSE),"")</f>
        <v>9.4949999999999992</v>
      </c>
      <c r="V81" s="10">
        <f>_xlfn.IFNA(VLOOKUP($A81,'B-EmEC'!$A:$DD,MATCH(V$1,'B-EmEC'!$A$1:$DD$1,0),FALSE),"")</f>
        <v>9.2279999999999998</v>
      </c>
      <c r="W81" s="10">
        <f>_xlfn.IFNA(VLOOKUP($A81,'B-EmEC'!$A:$DD,MATCH(W$1,'B-EmEC'!$A$1:$DD$1,0),FALSE),"")</f>
        <v>8.1229999999999993</v>
      </c>
      <c r="X81" s="10" t="str">
        <f>_xlfn.IFNA(VLOOKUP($A81,'B-EmEC'!$A:$DD,MATCH(X$1,'B-EmEC'!$A$1:$DD$1,0),FALSE),"")</f>
        <v/>
      </c>
      <c r="Y81" s="10" t="str">
        <f>_xlfn.IFNA(VLOOKUP($A81,'B-EmEC'!$A:$DD,MATCH(Y$1,'B-EmEC'!$A$1:$DD$1,0),FALSE),"")</f>
        <v/>
      </c>
      <c r="Z81" s="9" t="str">
        <f t="shared" si="82"/>
        <v/>
      </c>
      <c r="AA81" s="10">
        <f t="shared" si="83"/>
        <v>7.8547127796335205</v>
      </c>
      <c r="AB81" s="10">
        <f t="shared" si="84"/>
        <v>7.584243649323124</v>
      </c>
      <c r="AC81" s="10">
        <f t="shared" si="85"/>
        <v>7.7594247416900188</v>
      </c>
      <c r="AD81" s="10">
        <f t="shared" si="86"/>
        <v>7.9923665560093919</v>
      </c>
      <c r="AE81" s="10">
        <f t="shared" si="87"/>
        <v>9.089121982622915</v>
      </c>
      <c r="AF81" s="10">
        <f t="shared" si="88"/>
        <v>10.573117246135872</v>
      </c>
      <c r="AG81" s="10">
        <f t="shared" si="89"/>
        <v>10.613162610729519</v>
      </c>
      <c r="AH81" s="10">
        <f t="shared" si="90"/>
        <v>10.679420439483106</v>
      </c>
      <c r="AI81" s="10">
        <f t="shared" si="91"/>
        <v>9.9844173827251534</v>
      </c>
      <c r="AJ81" s="10" t="str">
        <f t="shared" si="92"/>
        <v/>
      </c>
      <c r="AK81" s="10" t="str">
        <f t="shared" si="93"/>
        <v/>
      </c>
      <c r="AL81" s="356" t="str">
        <f t="shared" si="94"/>
        <v/>
      </c>
      <c r="AM81" s="357">
        <f t="shared" si="95"/>
        <v>9.089121982622915</v>
      </c>
      <c r="AN81" s="357">
        <f t="shared" si="96"/>
        <v>10.679420439483106</v>
      </c>
      <c r="AO81" s="357" t="str">
        <f t="shared" si="97"/>
        <v/>
      </c>
      <c r="AP81" s="12" t="str">
        <f t="shared" si="98"/>
        <v/>
      </c>
      <c r="AQ81" s="11">
        <f t="shared" si="99"/>
        <v>8.0559739418557932</v>
      </c>
      <c r="AR81" s="11">
        <f t="shared" si="100"/>
        <v>10.462529419768412</v>
      </c>
      <c r="AS81" s="11" t="str">
        <f t="shared" si="101"/>
        <v/>
      </c>
      <c r="AT81" s="27" t="str">
        <f t="shared" si="102"/>
        <v/>
      </c>
      <c r="AU81" s="10">
        <f t="shared" si="103"/>
        <v>8.7384065159139629E-2</v>
      </c>
      <c r="AV81" s="10">
        <f t="shared" si="104"/>
        <v>0</v>
      </c>
      <c r="AW81" s="10">
        <f t="shared" si="105"/>
        <v>5.6598089299396734E-2</v>
      </c>
      <c r="AX81" s="10">
        <f t="shared" si="106"/>
        <v>0.13185770453686202</v>
      </c>
      <c r="AY81" s="10">
        <f t="shared" si="107"/>
        <v>0.48620109135091039</v>
      </c>
      <c r="AZ81" s="10">
        <f t="shared" si="108"/>
        <v>0.96565521113844377</v>
      </c>
      <c r="BA81" s="10">
        <f t="shared" si="109"/>
        <v>0.9785932005679836</v>
      </c>
      <c r="BB81" s="10">
        <f t="shared" si="110"/>
        <v>1</v>
      </c>
      <c r="BC81" s="10">
        <f t="shared" si="111"/>
        <v>0.7754561035196863</v>
      </c>
      <c r="BD81" s="10" t="str">
        <f t="shared" si="112"/>
        <v/>
      </c>
      <c r="BE81" s="10" t="str">
        <f t="shared" si="113"/>
        <v/>
      </c>
      <c r="BF81" s="21" t="str">
        <f t="shared" si="114"/>
        <v/>
      </c>
      <c r="BG81" s="11">
        <f t="shared" si="115"/>
        <v>0.48620109135091039</v>
      </c>
      <c r="BH81" s="11">
        <f t="shared" si="116"/>
        <v>1</v>
      </c>
      <c r="BI81" s="11" t="str">
        <f t="shared" si="117"/>
        <v/>
      </c>
      <c r="BJ81" s="12" t="str">
        <f t="shared" si="118"/>
        <v/>
      </c>
      <c r="BK81" s="11">
        <f t="shared" si="119"/>
        <v>0.15240819006926176</v>
      </c>
      <c r="BL81" s="11">
        <f t="shared" si="120"/>
        <v>0.92992612880652836</v>
      </c>
      <c r="BM81" s="11" t="str">
        <f t="shared" si="121"/>
        <v/>
      </c>
      <c r="BN81" s="12">
        <f t="shared" si="122"/>
        <v>1.5902984568601912</v>
      </c>
      <c r="BO81" s="13" t="str" cm="1">
        <f t="array" ref="BO81">INDEX($AL$1:$AO$1,0,MATCH(MAX($AL81:$AO81),$AL81:$AO81,0))</f>
        <v>B-Gq/11-Log
EmEC-MAX</v>
      </c>
      <c r="BP81" s="368" t="s">
        <v>2090</v>
      </c>
    </row>
    <row r="82" spans="1:68" x14ac:dyDescent="0.2">
      <c r="A82" s="16" t="s">
        <v>44</v>
      </c>
      <c r="B82" s="12">
        <f>_xlfn.IFNA(VLOOKUP($A82,'B-EmEC'!$A:$DD,MATCH(B$1,'B-EmEC'!$A$1:$DD$1,0),FALSE),"")</f>
        <v>52.480097979179433</v>
      </c>
      <c r="C82" s="11">
        <f>_xlfn.IFNA(VLOOKUP($A82,'B-EmEC'!$A:$DD,MATCH(C$1,'B-EmEC'!$A$1:$DD$1,0),FALSE),"")</f>
        <v>28.862405200433365</v>
      </c>
      <c r="D82" s="11">
        <f>_xlfn.IFNA(VLOOKUP($A82,'B-EmEC'!$A:$DD,MATCH(D$1,'B-EmEC'!$A$1:$DD$1,0),FALSE),"")</f>
        <v>23.590417762196903</v>
      </c>
      <c r="E82" s="11">
        <f>_xlfn.IFNA(VLOOKUP($A82,'B-EmEC'!$A:$DD,MATCH(E$1,'B-EmEC'!$A$1:$DD$1,0),FALSE),"")</f>
        <v>33.01075268817204</v>
      </c>
      <c r="F82" s="11">
        <f>_xlfn.IFNA(VLOOKUP($A82,'B-EmEC'!$A:$DD,MATCH(F$1,'B-EmEC'!$A$1:$DD$1,0),FALSE),"")</f>
        <v>44.194983818770226</v>
      </c>
      <c r="G82" s="11">
        <f>_xlfn.IFNA(VLOOKUP($A82,'B-EmEC'!$A:$DD,MATCH(G$1,'B-EmEC'!$A$1:$DD$1,0),FALSE),"")</f>
        <v>60.324825986078885</v>
      </c>
      <c r="H82" s="11">
        <f>_xlfn.IFNA(VLOOKUP($A82,'B-EmEC'!$A:$DD,MATCH(H$1,'B-EmEC'!$A$1:$DD$1,0),FALSE),"")</f>
        <v>72.412872212578435</v>
      </c>
      <c r="I82" s="11">
        <f>_xlfn.IFNA(VLOOKUP($A82,'B-EmEC'!$A:$DD,MATCH(I$1,'B-EmEC'!$A$1:$DD$1,0),FALSE),"")</f>
        <v>71.768307040263721</v>
      </c>
      <c r="J82" s="11">
        <f>_xlfn.IFNA(VLOOKUP($A82,'B-EmEC'!$A:$DD,MATCH(J$1,'B-EmEC'!$A$1:$DD$1,0),FALSE),"")</f>
        <v>82.631749810626559</v>
      </c>
      <c r="K82" s="11">
        <f>_xlfn.IFNA(VLOOKUP($A82,'B-EmEC'!$A:$DD,MATCH(K$1,'B-EmEC'!$A$1:$DD$1,0),FALSE),"")</f>
        <v>83.514526710403004</v>
      </c>
      <c r="L82" s="11" t="str">
        <f>_xlfn.IFNA(VLOOKUP($A82,'B-EmEC'!$A:$DD,MATCH(L$1,'B-EmEC'!$A$1:$DD$1,0),FALSE),"")</f>
        <v/>
      </c>
      <c r="M82" s="11" t="str">
        <f>_xlfn.IFNA(VLOOKUP($A82,'B-EmEC'!$A:$DD,MATCH(M$1,'B-EmEC'!$A$1:$DD$1,0),FALSE),"")</f>
        <v/>
      </c>
      <c r="N82" s="9">
        <f>_xlfn.IFNA(VLOOKUP($A82,'B-EmEC'!$A:$DD,MATCH(N$1,'B-EmEC'!$A$1:$DD$1,0),FALSE),"")</f>
        <v>6.1109999999999998</v>
      </c>
      <c r="O82" s="10">
        <f>_xlfn.IFNA(VLOOKUP($A82,'B-EmEC'!$A:$DD,MATCH(O$1,'B-EmEC'!$A$1:$DD$1,0),FALSE),"")</f>
        <v>5.4690000000000003</v>
      </c>
      <c r="P82" s="10">
        <f>_xlfn.IFNA(VLOOKUP($A82,'B-EmEC'!$A:$DD,MATCH(P$1,'B-EmEC'!$A$1:$DD$1,0),FALSE),"")</f>
        <v>5.34</v>
      </c>
      <c r="Q82" s="10">
        <f>_xlfn.IFNA(VLOOKUP($A82,'B-EmEC'!$A:$DD,MATCH(Q$1,'B-EmEC'!$A$1:$DD$1,0),FALSE),"")</f>
        <v>5.2709999999999999</v>
      </c>
      <c r="R82" s="10">
        <f>_xlfn.IFNA(VLOOKUP($A82,'B-EmEC'!$A:$DD,MATCH(R$1,'B-EmEC'!$A$1:$DD$1,0),FALSE),"")</f>
        <v>5.3979999999999997</v>
      </c>
      <c r="S82" s="10">
        <f>_xlfn.IFNA(VLOOKUP($A82,'B-EmEC'!$A:$DD,MATCH(S$1,'B-EmEC'!$A$1:$DD$1,0),FALSE),"")</f>
        <v>5.9139999999999997</v>
      </c>
      <c r="T82" s="10">
        <f>_xlfn.IFNA(VLOOKUP($A82,'B-EmEC'!$A:$DD,MATCH(T$1,'B-EmEC'!$A$1:$DD$1,0),FALSE),"")</f>
        <v>7.8220000000000001</v>
      </c>
      <c r="U82" s="10">
        <f>_xlfn.IFNA(VLOOKUP($A82,'B-EmEC'!$A:$DD,MATCH(U$1,'B-EmEC'!$A$1:$DD$1,0),FALSE),"")</f>
        <v>8.0030000000000001</v>
      </c>
      <c r="V82" s="10">
        <f>_xlfn.IFNA(VLOOKUP($A82,'B-EmEC'!$A:$DD,MATCH(V$1,'B-EmEC'!$A$1:$DD$1,0),FALSE),"")</f>
        <v>7.7709999999999999</v>
      </c>
      <c r="W82" s="10">
        <f>_xlfn.IFNA(VLOOKUP($A82,'B-EmEC'!$A:$DD,MATCH(W$1,'B-EmEC'!$A$1:$DD$1,0),FALSE),"")</f>
        <v>7.7220000000000004</v>
      </c>
      <c r="X82" s="10" t="str">
        <f>_xlfn.IFNA(VLOOKUP($A82,'B-EmEC'!$A:$DD,MATCH(X$1,'B-EmEC'!$A$1:$DD$1,0),FALSE),"")</f>
        <v/>
      </c>
      <c r="Y82" s="10" t="str">
        <f>_xlfn.IFNA(VLOOKUP($A82,'B-EmEC'!$A:$DD,MATCH(Y$1,'B-EmEC'!$A$1:$DD$1,0),FALSE),"")</f>
        <v/>
      </c>
      <c r="Z82" s="9">
        <f t="shared" si="82"/>
        <v>7.8309946371865307</v>
      </c>
      <c r="AA82" s="10">
        <f t="shared" si="83"/>
        <v>6.9293325194723527</v>
      </c>
      <c r="AB82" s="10">
        <f t="shared" si="84"/>
        <v>6.7127356318652636</v>
      </c>
      <c r="AC82" s="10">
        <f t="shared" si="85"/>
        <v>6.7896554269232512</v>
      </c>
      <c r="AD82" s="10">
        <f t="shared" si="86"/>
        <v>7.0433729792256816</v>
      </c>
      <c r="AE82" s="10">
        <f t="shared" si="87"/>
        <v>7.6944960778100873</v>
      </c>
      <c r="AF82" s="10">
        <f t="shared" si="88"/>
        <v>9.6818157738489532</v>
      </c>
      <c r="AG82" s="10">
        <f t="shared" si="89"/>
        <v>9.8589327016768831</v>
      </c>
      <c r="AH82" s="10">
        <f t="shared" si="90"/>
        <v>9.6881469494774084</v>
      </c>
      <c r="AI82" s="10">
        <f t="shared" si="91"/>
        <v>9.6437620242434434</v>
      </c>
      <c r="AJ82" s="10" t="str">
        <f t="shared" si="92"/>
        <v/>
      </c>
      <c r="AK82" s="10" t="str">
        <f t="shared" si="93"/>
        <v/>
      </c>
      <c r="AL82" s="356">
        <f t="shared" si="94"/>
        <v>7.8309946371865307</v>
      </c>
      <c r="AM82" s="357">
        <f t="shared" si="95"/>
        <v>7.6944960778100873</v>
      </c>
      <c r="AN82" s="357">
        <f t="shared" si="96"/>
        <v>9.8589327016768831</v>
      </c>
      <c r="AO82" s="357" t="str">
        <f t="shared" si="97"/>
        <v/>
      </c>
      <c r="AP82" s="12">
        <f t="shared" si="98"/>
        <v>7.8309946371865307</v>
      </c>
      <c r="AQ82" s="11">
        <f t="shared" si="99"/>
        <v>7.0339185270593276</v>
      </c>
      <c r="AR82" s="11">
        <f t="shared" si="100"/>
        <v>9.718164362311672</v>
      </c>
      <c r="AS82" s="11" t="str">
        <f t="shared" si="101"/>
        <v/>
      </c>
      <c r="AT82" s="27">
        <f t="shared" si="102"/>
        <v>0.35543196452987086</v>
      </c>
      <c r="AU82" s="10">
        <f t="shared" si="103"/>
        <v>6.8844030682432125E-2</v>
      </c>
      <c r="AV82" s="10">
        <f t="shared" si="104"/>
        <v>0</v>
      </c>
      <c r="AW82" s="10">
        <f t="shared" si="105"/>
        <v>2.4448498727574382E-2</v>
      </c>
      <c r="AX82" s="10">
        <f t="shared" si="106"/>
        <v>0.10509111159404111</v>
      </c>
      <c r="AY82" s="10">
        <f t="shared" si="107"/>
        <v>0.31204671041271015</v>
      </c>
      <c r="AZ82" s="10">
        <f t="shared" si="108"/>
        <v>0.94370443939211512</v>
      </c>
      <c r="BA82" s="10">
        <f t="shared" si="109"/>
        <v>1</v>
      </c>
      <c r="BB82" s="10">
        <f t="shared" si="110"/>
        <v>0.9457167658573592</v>
      </c>
      <c r="BC82" s="10">
        <f t="shared" si="111"/>
        <v>0.93160928172680446</v>
      </c>
      <c r="BD82" s="10" t="str">
        <f t="shared" si="112"/>
        <v/>
      </c>
      <c r="BE82" s="10" t="str">
        <f t="shared" si="113"/>
        <v/>
      </c>
      <c r="BF82" s="21">
        <f t="shared" si="114"/>
        <v>0.35543196452987086</v>
      </c>
      <c r="BG82" s="11">
        <f t="shared" si="115"/>
        <v>0.31204671041271015</v>
      </c>
      <c r="BH82" s="11">
        <f t="shared" si="116"/>
        <v>1</v>
      </c>
      <c r="BI82" s="11" t="str">
        <f t="shared" si="117"/>
        <v/>
      </c>
      <c r="BJ82" s="12">
        <f t="shared" si="118"/>
        <v>0.35543196452987086</v>
      </c>
      <c r="BK82" s="11">
        <f t="shared" si="119"/>
        <v>0.10208607028335155</v>
      </c>
      <c r="BL82" s="11">
        <f t="shared" si="120"/>
        <v>0.9552576217440697</v>
      </c>
      <c r="BM82" s="11" t="str">
        <f t="shared" si="121"/>
        <v/>
      </c>
      <c r="BN82" s="12">
        <f t="shared" si="122"/>
        <v>2.0279380644903524</v>
      </c>
      <c r="BO82" s="13" t="str" cm="1">
        <f t="array" ref="BO82">INDEX($AL$1:$AO$1,0,MATCH(MAX($AL82:$AO82),$AL82:$AO82,0))</f>
        <v>B-Gq/11-Log
EmEC-MAX</v>
      </c>
      <c r="BP82" s="368" t="s">
        <v>2090</v>
      </c>
    </row>
    <row r="83" spans="1:68" x14ac:dyDescent="0.2">
      <c r="A83" s="16" t="s">
        <v>46</v>
      </c>
      <c r="B83" s="12" t="str">
        <f>_xlfn.IFNA(VLOOKUP($A83,'B-EmEC'!$A:$DD,MATCH(B$1,'B-EmEC'!$A$1:$DD$1,0),FALSE),"")</f>
        <v/>
      </c>
      <c r="C83" s="11">
        <f>_xlfn.IFNA(VLOOKUP($A83,'B-EmEC'!$A:$DD,MATCH(C$1,'B-EmEC'!$A$1:$DD$1,0),FALSE),"")</f>
        <v>36.294691224268689</v>
      </c>
      <c r="D83" s="11">
        <f>_xlfn.IFNA(VLOOKUP($A83,'B-EmEC'!$A:$DD,MATCH(D$1,'B-EmEC'!$A$1:$DD$1,0),FALSE),"")</f>
        <v>17.061057551855097</v>
      </c>
      <c r="E83" s="11">
        <f>_xlfn.IFNA(VLOOKUP($A83,'B-EmEC'!$A:$DD,MATCH(E$1,'B-EmEC'!$A$1:$DD$1,0),FALSE),"")</f>
        <v>29.78494623655914</v>
      </c>
      <c r="F83" s="11">
        <f>_xlfn.IFNA(VLOOKUP($A83,'B-EmEC'!$A:$DD,MATCH(F$1,'B-EmEC'!$A$1:$DD$1,0),FALSE),"")</f>
        <v>33.53559870550162</v>
      </c>
      <c r="G83" s="11">
        <f>_xlfn.IFNA(VLOOKUP($A83,'B-EmEC'!$A:$DD,MATCH(G$1,'B-EmEC'!$A$1:$DD$1,0),FALSE),"")</f>
        <v>34.425754060324827</v>
      </c>
      <c r="H83" s="11">
        <f>_xlfn.IFNA(VLOOKUP($A83,'B-EmEC'!$A:$DD,MATCH(H$1,'B-EmEC'!$A$1:$DD$1,0),FALSE),"")</f>
        <v>82.334089998664709</v>
      </c>
      <c r="I83" s="11">
        <f>_xlfn.IFNA(VLOOKUP($A83,'B-EmEC'!$A:$DD,MATCH(I$1,'B-EmEC'!$A$1:$DD$1,0),FALSE),"")</f>
        <v>90.558040970096542</v>
      </c>
      <c r="J83" s="11">
        <f>_xlfn.IFNA(VLOOKUP($A83,'B-EmEC'!$A:$DD,MATCH(J$1,'B-EmEC'!$A$1:$DD$1,0),FALSE),"")</f>
        <v>100</v>
      </c>
      <c r="K83" s="11">
        <f>_xlfn.IFNA(VLOOKUP($A83,'B-EmEC'!$A:$DD,MATCH(K$1,'B-EmEC'!$A$1:$DD$1,0),FALSE),"")</f>
        <v>100</v>
      </c>
      <c r="L83" s="11" t="str">
        <f>_xlfn.IFNA(VLOOKUP($A83,'B-EmEC'!$A:$DD,MATCH(L$1,'B-EmEC'!$A$1:$DD$1,0),FALSE),"")</f>
        <v/>
      </c>
      <c r="M83" s="11" t="str">
        <f>_xlfn.IFNA(VLOOKUP($A83,'B-EmEC'!$A:$DD,MATCH(M$1,'B-EmEC'!$A$1:$DD$1,0),FALSE),"")</f>
        <v/>
      </c>
      <c r="N83" s="9" t="str">
        <f>_xlfn.IFNA(VLOOKUP($A83,'B-EmEC'!$A:$DD,MATCH(N$1,'B-EmEC'!$A$1:$DD$1,0),FALSE),"")</f>
        <v/>
      </c>
      <c r="O83" s="10">
        <f>_xlfn.IFNA(VLOOKUP($A83,'B-EmEC'!$A:$DD,MATCH(O$1,'B-EmEC'!$A$1:$DD$1,0),FALSE),"")</f>
        <v>5.8730000000000002</v>
      </c>
      <c r="P83" s="10">
        <f>_xlfn.IFNA(VLOOKUP($A83,'B-EmEC'!$A:$DD,MATCH(P$1,'B-EmEC'!$A$1:$DD$1,0),FALSE),"")</f>
        <v>5.835</v>
      </c>
      <c r="Q83" s="10">
        <f>_xlfn.IFNA(VLOOKUP($A83,'B-EmEC'!$A:$DD,MATCH(Q$1,'B-EmEC'!$A$1:$DD$1,0),FALSE),"")</f>
        <v>5.9569999999999999</v>
      </c>
      <c r="R83" s="10">
        <f>_xlfn.IFNA(VLOOKUP($A83,'B-EmEC'!$A:$DD,MATCH(R$1,'B-EmEC'!$A$1:$DD$1,0),FALSE),"")</f>
        <v>5.9480000000000004</v>
      </c>
      <c r="S83" s="10">
        <f>_xlfn.IFNA(VLOOKUP($A83,'B-EmEC'!$A:$DD,MATCH(S$1,'B-EmEC'!$A$1:$DD$1,0),FALSE),"")</f>
        <v>5.976</v>
      </c>
      <c r="T83" s="10">
        <f>_xlfn.IFNA(VLOOKUP($A83,'B-EmEC'!$A:$DD,MATCH(T$1,'B-EmEC'!$A$1:$DD$1,0),FALSE),"")</f>
        <v>7.327</v>
      </c>
      <c r="U83" s="10">
        <f>_xlfn.IFNA(VLOOKUP($A83,'B-EmEC'!$A:$DD,MATCH(U$1,'B-EmEC'!$A$1:$DD$1,0),FALSE),"")</f>
        <v>7.5039999999999996</v>
      </c>
      <c r="V83" s="10">
        <f>_xlfn.IFNA(VLOOKUP($A83,'B-EmEC'!$A:$DD,MATCH(V$1,'B-EmEC'!$A$1:$DD$1,0),FALSE),"")</f>
        <v>7.3659999999999997</v>
      </c>
      <c r="W83" s="10">
        <f>_xlfn.IFNA(VLOOKUP($A83,'B-EmEC'!$A:$DD,MATCH(W$1,'B-EmEC'!$A$1:$DD$1,0),FALSE),"")</f>
        <v>7.56</v>
      </c>
      <c r="X83" s="10" t="str">
        <f>_xlfn.IFNA(VLOOKUP($A83,'B-EmEC'!$A:$DD,MATCH(X$1,'B-EmEC'!$A$1:$DD$1,0),FALSE),"")</f>
        <v/>
      </c>
      <c r="Y83" s="10" t="str">
        <f>_xlfn.IFNA(VLOOKUP($A83,'B-EmEC'!$A:$DD,MATCH(Y$1,'B-EmEC'!$A$1:$DD$1,0),FALSE),"")</f>
        <v/>
      </c>
      <c r="Z83" s="9" t="str">
        <f t="shared" si="82"/>
        <v/>
      </c>
      <c r="AA83" s="10">
        <f t="shared" si="83"/>
        <v>7.4328431060109335</v>
      </c>
      <c r="AB83" s="10">
        <f t="shared" si="84"/>
        <v>7.0670059479745229</v>
      </c>
      <c r="AC83" s="10">
        <f t="shared" si="85"/>
        <v>7.4309968205105141</v>
      </c>
      <c r="AD83" s="10">
        <f t="shared" si="86"/>
        <v>7.4735060641334963</v>
      </c>
      <c r="AE83" s="10">
        <f t="shared" si="87"/>
        <v>7.5128834618019162</v>
      </c>
      <c r="AF83" s="10">
        <f t="shared" si="88"/>
        <v>9.2425796898039891</v>
      </c>
      <c r="AG83" s="10">
        <f t="shared" si="89"/>
        <v>9.4609270189117822</v>
      </c>
      <c r="AH83" s="10">
        <f t="shared" si="90"/>
        <v>9.3660000000000014</v>
      </c>
      <c r="AI83" s="10">
        <f t="shared" si="91"/>
        <v>9.56</v>
      </c>
      <c r="AJ83" s="10" t="str">
        <f t="shared" si="92"/>
        <v/>
      </c>
      <c r="AK83" s="10" t="str">
        <f t="shared" si="93"/>
        <v/>
      </c>
      <c r="AL83" s="356" t="str">
        <f t="shared" si="94"/>
        <v/>
      </c>
      <c r="AM83" s="357">
        <f t="shared" si="95"/>
        <v>7.5128834618019162</v>
      </c>
      <c r="AN83" s="357">
        <f t="shared" si="96"/>
        <v>9.56</v>
      </c>
      <c r="AO83" s="357" t="str">
        <f t="shared" si="97"/>
        <v/>
      </c>
      <c r="AP83" s="12" t="str">
        <f t="shared" si="98"/>
        <v/>
      </c>
      <c r="AQ83" s="11">
        <f t="shared" si="99"/>
        <v>7.3834470800862757</v>
      </c>
      <c r="AR83" s="11">
        <f t="shared" si="100"/>
        <v>9.4073766771789433</v>
      </c>
      <c r="AS83" s="11" t="str">
        <f t="shared" si="101"/>
        <v/>
      </c>
      <c r="AT83" s="27" t="str">
        <f t="shared" si="102"/>
        <v/>
      </c>
      <c r="AU83" s="10">
        <f t="shared" si="103"/>
        <v>0.14674610143541242</v>
      </c>
      <c r="AV83" s="10">
        <f t="shared" si="104"/>
        <v>0</v>
      </c>
      <c r="AW83" s="10">
        <f t="shared" si="105"/>
        <v>0.1460055118223248</v>
      </c>
      <c r="AX83" s="10">
        <f t="shared" si="106"/>
        <v>0.16305699399030057</v>
      </c>
      <c r="AY83" s="10">
        <f t="shared" si="107"/>
        <v>0.17885221726266542</v>
      </c>
      <c r="AZ83" s="10">
        <f t="shared" si="108"/>
        <v>0.87267506316827448</v>
      </c>
      <c r="BA83" s="10">
        <f t="shared" si="109"/>
        <v>0.96025943944482151</v>
      </c>
      <c r="BB83" s="10">
        <f t="shared" si="110"/>
        <v>0.92218192424391054</v>
      </c>
      <c r="BC83" s="10">
        <f t="shared" si="111"/>
        <v>1</v>
      </c>
      <c r="BD83" s="10" t="str">
        <f t="shared" si="112"/>
        <v/>
      </c>
      <c r="BE83" s="10" t="str">
        <f t="shared" si="113"/>
        <v/>
      </c>
      <c r="BF83" s="21" t="str">
        <f t="shared" si="114"/>
        <v/>
      </c>
      <c r="BG83" s="11">
        <f t="shared" si="115"/>
        <v>0.17885221726266542</v>
      </c>
      <c r="BH83" s="11">
        <f t="shared" si="116"/>
        <v>1</v>
      </c>
      <c r="BI83" s="11" t="str">
        <f t="shared" si="117"/>
        <v/>
      </c>
      <c r="BJ83" s="12" t="str">
        <f t="shared" si="118"/>
        <v/>
      </c>
      <c r="BK83" s="11">
        <f t="shared" si="119"/>
        <v>0.12693216490214065</v>
      </c>
      <c r="BL83" s="11">
        <f t="shared" si="120"/>
        <v>0.93877910671425158</v>
      </c>
      <c r="BM83" s="11" t="str">
        <f t="shared" si="121"/>
        <v/>
      </c>
      <c r="BN83" s="12">
        <f t="shared" si="122"/>
        <v>2.0471165381980843</v>
      </c>
      <c r="BO83" s="13" t="str" cm="1">
        <f t="array" ref="BO83">INDEX($AL$1:$AO$1,0,MATCH(MAX($AL83:$AO83),$AL83:$AO83,0))</f>
        <v>B-Gq/11-Log
EmEC-MAX</v>
      </c>
      <c r="BP83" s="368" t="s">
        <v>2090</v>
      </c>
    </row>
    <row r="84" spans="1:68" s="5" customFormat="1" x14ac:dyDescent="0.2">
      <c r="A84" s="8" t="s">
        <v>110</v>
      </c>
      <c r="B84" s="12" t="str">
        <f>_xlfn.IFNA(VLOOKUP($A84,'B-EmEC'!$A:$DD,MATCH(B$1,'B-EmEC'!$A$1:$DD$1,0),FALSE),"")</f>
        <v/>
      </c>
      <c r="C84" s="11" t="str">
        <f>_xlfn.IFNA(VLOOKUP($A84,'B-EmEC'!$A:$DD,MATCH(C$1,'B-EmEC'!$A$1:$DD$1,0),FALSE),"")</f>
        <v/>
      </c>
      <c r="D84" s="11" t="str">
        <f>_xlfn.IFNA(VLOOKUP($A84,'B-EmEC'!$A:$DD,MATCH(D$1,'B-EmEC'!$A$1:$DD$1,0),FALSE),"")</f>
        <v/>
      </c>
      <c r="E84" s="11" t="str">
        <f>_xlfn.IFNA(VLOOKUP($A84,'B-EmEC'!$A:$DD,MATCH(E$1,'B-EmEC'!$A$1:$DD$1,0),FALSE),"")</f>
        <v/>
      </c>
      <c r="F84" s="11" t="str">
        <f>_xlfn.IFNA(VLOOKUP($A84,'B-EmEC'!$A:$DD,MATCH(F$1,'B-EmEC'!$A$1:$DD$1,0),FALSE),"")</f>
        <v/>
      </c>
      <c r="G84" s="11" t="str">
        <f>_xlfn.IFNA(VLOOKUP($A84,'B-EmEC'!$A:$DD,MATCH(G$1,'B-EmEC'!$A$1:$DD$1,0),FALSE),"")</f>
        <v/>
      </c>
      <c r="H84" s="11">
        <f>_xlfn.IFNA(VLOOKUP($A84,'B-EmEC'!$A:$DD,MATCH(H$1,'B-EmEC'!$A$1:$DD$1,0),FALSE),"")</f>
        <v>37.721992255307789</v>
      </c>
      <c r="I84" s="11">
        <f>_xlfn.IFNA(VLOOKUP($A84,'B-EmEC'!$A:$DD,MATCH(I$1,'B-EmEC'!$A$1:$DD$1,0),FALSE),"")</f>
        <v>46.008947492347538</v>
      </c>
      <c r="J84" s="11">
        <f>_xlfn.IFNA(VLOOKUP($A84,'B-EmEC'!$A:$DD,MATCH(J$1,'B-EmEC'!$A$1:$DD$1,0),FALSE),"")</f>
        <v>20.473974678065144</v>
      </c>
      <c r="K84" s="11">
        <f>_xlfn.IFNA(VLOOKUP($A84,'B-EmEC'!$A:$DD,MATCH(K$1,'B-EmEC'!$A$1:$DD$1,0),FALSE),"")</f>
        <v>24.807872539831301</v>
      </c>
      <c r="L84" s="11" t="str">
        <f>_xlfn.IFNA(VLOOKUP($A84,'B-EmEC'!$A:$DD,MATCH(L$1,'B-EmEC'!$A$1:$DD$1,0),FALSE),"")</f>
        <v/>
      </c>
      <c r="M84" s="11" t="str">
        <f>_xlfn.IFNA(VLOOKUP($A84,'B-EmEC'!$A:$DD,MATCH(M$1,'B-EmEC'!$A$1:$DD$1,0),FALSE),"")</f>
        <v/>
      </c>
      <c r="N84" s="9" t="str">
        <f>_xlfn.IFNA(VLOOKUP($A84,'B-EmEC'!$A:$DD,MATCH(N$1,'B-EmEC'!$A$1:$DD$1,0),FALSE),"")</f>
        <v/>
      </c>
      <c r="O84" s="10" t="str">
        <f>_xlfn.IFNA(VLOOKUP($A84,'B-EmEC'!$A:$DD,MATCH(O$1,'B-EmEC'!$A$1:$DD$1,0),FALSE),"")</f>
        <v/>
      </c>
      <c r="P84" s="10" t="str">
        <f>_xlfn.IFNA(VLOOKUP($A84,'B-EmEC'!$A:$DD,MATCH(P$1,'B-EmEC'!$A$1:$DD$1,0),FALSE),"")</f>
        <v/>
      </c>
      <c r="Q84" s="10" t="str">
        <f>_xlfn.IFNA(VLOOKUP($A84,'B-EmEC'!$A:$DD,MATCH(Q$1,'B-EmEC'!$A$1:$DD$1,0),FALSE),"")</f>
        <v/>
      </c>
      <c r="R84" s="10" t="str">
        <f>_xlfn.IFNA(VLOOKUP($A84,'B-EmEC'!$A:$DD,MATCH(R$1,'B-EmEC'!$A$1:$DD$1,0),FALSE),"")</f>
        <v/>
      </c>
      <c r="S84" s="10" t="str">
        <f>_xlfn.IFNA(VLOOKUP($A84,'B-EmEC'!$A:$DD,MATCH(S$1,'B-EmEC'!$A$1:$DD$1,0),FALSE),"")</f>
        <v/>
      </c>
      <c r="T84" s="10">
        <f>_xlfn.IFNA(VLOOKUP($A84,'B-EmEC'!$A:$DD,MATCH(T$1,'B-EmEC'!$A$1:$DD$1,0),FALSE),"")</f>
        <v>9.4740000000000002</v>
      </c>
      <c r="U84" s="10">
        <f>_xlfn.IFNA(VLOOKUP($A84,'B-EmEC'!$A:$DD,MATCH(U$1,'B-EmEC'!$A$1:$DD$1,0),FALSE),"")</f>
        <v>9.2959999999999994</v>
      </c>
      <c r="V84" s="10">
        <f>_xlfn.IFNA(VLOOKUP($A84,'B-EmEC'!$A:$DD,MATCH(V$1,'B-EmEC'!$A$1:$DD$1,0),FALSE),"")</f>
        <v>8.9600000000000009</v>
      </c>
      <c r="W84" s="10">
        <f>_xlfn.IFNA(VLOOKUP($A84,'B-EmEC'!$A:$DD,MATCH(W$1,'B-EmEC'!$A$1:$DD$1,0),FALSE),"")</f>
        <v>8.9390000000000001</v>
      </c>
      <c r="X84" s="10" t="str">
        <f>_xlfn.IFNA(VLOOKUP($A84,'B-EmEC'!$A:$DD,MATCH(X$1,'B-EmEC'!$A$1:$DD$1,0),FALSE),"")</f>
        <v/>
      </c>
      <c r="Y84" s="10" t="str">
        <f>_xlfn.IFNA(VLOOKUP($A84,'B-EmEC'!$A:$DD,MATCH(Y$1,'B-EmEC'!$A$1:$DD$1,0),FALSE),"")</f>
        <v/>
      </c>
      <c r="Z84" s="9" t="str">
        <f t="shared" si="82"/>
        <v/>
      </c>
      <c r="AA84" s="10" t="str">
        <f t="shared" si="83"/>
        <v/>
      </c>
      <c r="AB84" s="10" t="str">
        <f t="shared" si="84"/>
        <v/>
      </c>
      <c r="AC84" s="10" t="str">
        <f t="shared" si="85"/>
        <v/>
      </c>
      <c r="AD84" s="10" t="str">
        <f t="shared" si="86"/>
        <v/>
      </c>
      <c r="AE84" s="10" t="str">
        <f t="shared" si="87"/>
        <v/>
      </c>
      <c r="AF84" s="10">
        <f t="shared" si="88"/>
        <v>11.050594621568957</v>
      </c>
      <c r="AG84" s="10">
        <f t="shared" si="89"/>
        <v>10.958842298392074</v>
      </c>
      <c r="AH84" s="10">
        <f t="shared" si="90"/>
        <v>10.271202161821554</v>
      </c>
      <c r="AI84" s="10">
        <f t="shared" si="91"/>
        <v>10.333589521876879</v>
      </c>
      <c r="AJ84" s="10" t="str">
        <f t="shared" si="92"/>
        <v/>
      </c>
      <c r="AK84" s="10" t="str">
        <f t="shared" si="93"/>
        <v/>
      </c>
      <c r="AL84" s="356" t="str">
        <f t="shared" si="94"/>
        <v/>
      </c>
      <c r="AM84" s="357" t="str">
        <f t="shared" si="95"/>
        <v/>
      </c>
      <c r="AN84" s="357">
        <f t="shared" si="96"/>
        <v>11.050594621568957</v>
      </c>
      <c r="AO84" s="357" t="str">
        <f t="shared" si="97"/>
        <v/>
      </c>
      <c r="AP84" s="12" t="str">
        <f t="shared" si="98"/>
        <v/>
      </c>
      <c r="AQ84" s="11" t="str">
        <f t="shared" si="99"/>
        <v/>
      </c>
      <c r="AR84" s="11">
        <f t="shared" si="100"/>
        <v>10.653557150914867</v>
      </c>
      <c r="AS84" s="11" t="str">
        <f t="shared" si="101"/>
        <v/>
      </c>
      <c r="AT84" s="27" t="str">
        <f t="shared" si="102"/>
        <v/>
      </c>
      <c r="AU84" s="10" t="str">
        <f t="shared" si="103"/>
        <v/>
      </c>
      <c r="AV84" s="10" t="str">
        <f t="shared" si="104"/>
        <v/>
      </c>
      <c r="AW84" s="10" t="str">
        <f t="shared" si="105"/>
        <v/>
      </c>
      <c r="AX84" s="10" t="str">
        <f t="shared" si="106"/>
        <v/>
      </c>
      <c r="AY84" s="10" t="str">
        <f t="shared" si="107"/>
        <v/>
      </c>
      <c r="AZ84" s="10">
        <f t="shared" si="108"/>
        <v>1</v>
      </c>
      <c r="BA84" s="10">
        <f t="shared" si="109"/>
        <v>0.88227712235422617</v>
      </c>
      <c r="BB84" s="10">
        <f t="shared" si="110"/>
        <v>0</v>
      </c>
      <c r="BC84" s="10">
        <f t="shared" si="111"/>
        <v>8.0046142703952716E-2</v>
      </c>
      <c r="BD84" s="10" t="str">
        <f t="shared" si="112"/>
        <v/>
      </c>
      <c r="BE84" s="10" t="str">
        <f t="shared" si="113"/>
        <v/>
      </c>
      <c r="BF84" s="21" t="str">
        <f t="shared" si="114"/>
        <v/>
      </c>
      <c r="BG84" s="11" t="str">
        <f t="shared" si="115"/>
        <v/>
      </c>
      <c r="BH84" s="11">
        <f t="shared" si="116"/>
        <v>1</v>
      </c>
      <c r="BI84" s="11" t="str">
        <f t="shared" si="117"/>
        <v/>
      </c>
      <c r="BJ84" s="12" t="str">
        <f t="shared" si="118"/>
        <v/>
      </c>
      <c r="BK84" s="11" t="str">
        <f t="shared" si="119"/>
        <v/>
      </c>
      <c r="BL84" s="11">
        <f t="shared" si="120"/>
        <v>0.49058081626454469</v>
      </c>
      <c r="BM84" s="11" t="str">
        <f t="shared" si="121"/>
        <v/>
      </c>
      <c r="BN84" s="12" t="e">
        <f t="shared" si="122"/>
        <v>#NUM!</v>
      </c>
      <c r="BO84" s="13" t="str" cm="1">
        <f t="array" ref="BO84">INDEX($AL$1:$AO$1,0,MATCH(MAX($AL84:$AO84),$AL84:$AO84,0))</f>
        <v>B-Gq/11-Log
EmEC-MAX</v>
      </c>
      <c r="BP84" s="368" t="s">
        <v>2090</v>
      </c>
    </row>
    <row r="85" spans="1:68" s="5" customFormat="1" x14ac:dyDescent="0.2">
      <c r="A85" s="8" t="s">
        <v>191</v>
      </c>
      <c r="B85" s="12" t="str">
        <f>_xlfn.IFNA(VLOOKUP($A85,'B-EmEC'!$A:$DD,MATCH(B$1,'B-EmEC'!$A$1:$DD$1,0),FALSE),"")</f>
        <v/>
      </c>
      <c r="C85" s="11" t="str">
        <f>_xlfn.IFNA(VLOOKUP($A85,'B-EmEC'!$A:$DD,MATCH(C$1,'B-EmEC'!$A$1:$DD$1,0),FALSE),"")</f>
        <v/>
      </c>
      <c r="D85" s="11" t="str">
        <f>_xlfn.IFNA(VLOOKUP($A85,'B-EmEC'!$A:$DD,MATCH(D$1,'B-EmEC'!$A$1:$DD$1,0),FALSE),"")</f>
        <v/>
      </c>
      <c r="E85" s="11" t="str">
        <f>_xlfn.IFNA(VLOOKUP($A85,'B-EmEC'!$A:$DD,MATCH(E$1,'B-EmEC'!$A$1:$DD$1,0),FALSE),"")</f>
        <v/>
      </c>
      <c r="F85" s="11" t="str">
        <f>_xlfn.IFNA(VLOOKUP($A85,'B-EmEC'!$A:$DD,MATCH(F$1,'B-EmEC'!$A$1:$DD$1,0),FALSE),"")</f>
        <v/>
      </c>
      <c r="G85" s="11" t="str">
        <f>_xlfn.IFNA(VLOOKUP($A85,'B-EmEC'!$A:$DD,MATCH(G$1,'B-EmEC'!$A$1:$DD$1,0),FALSE),"")</f>
        <v/>
      </c>
      <c r="H85" s="11">
        <f>_xlfn.IFNA(VLOOKUP($A85,'B-EmEC'!$A:$DD,MATCH(H$1,'B-EmEC'!$A$1:$DD$1,0),FALSE),"")</f>
        <v>23.180664975297102</v>
      </c>
      <c r="I85" s="11">
        <f>_xlfn.IFNA(VLOOKUP($A85,'B-EmEC'!$A:$DD,MATCH(I$1,'B-EmEC'!$A$1:$DD$1,0),FALSE),"")</f>
        <v>31.010124793972214</v>
      </c>
      <c r="J85" s="11">
        <f>_xlfn.IFNA(VLOOKUP($A85,'B-EmEC'!$A:$DD,MATCH(J$1,'B-EmEC'!$A$1:$DD$1,0),FALSE),"")</f>
        <v>5.9149442701006381</v>
      </c>
      <c r="K85" s="11">
        <f>_xlfn.IFNA(VLOOKUP($A85,'B-EmEC'!$A:$DD,MATCH(K$1,'B-EmEC'!$A$1:$DD$1,0),FALSE),"")</f>
        <v>17.994376757263357</v>
      </c>
      <c r="L85" s="11" t="str">
        <f>_xlfn.IFNA(VLOOKUP($A85,'B-EmEC'!$A:$DD,MATCH(L$1,'B-EmEC'!$A$1:$DD$1,0),FALSE),"")</f>
        <v/>
      </c>
      <c r="M85" s="11" t="str">
        <f>_xlfn.IFNA(VLOOKUP($A85,'B-EmEC'!$A:$DD,MATCH(M$1,'B-EmEC'!$A$1:$DD$1,0),FALSE),"")</f>
        <v/>
      </c>
      <c r="N85" s="9" t="str">
        <f>_xlfn.IFNA(VLOOKUP($A85,'B-EmEC'!$A:$DD,MATCH(N$1,'B-EmEC'!$A$1:$DD$1,0),FALSE),"")</f>
        <v/>
      </c>
      <c r="O85" s="10" t="str">
        <f>_xlfn.IFNA(VLOOKUP($A85,'B-EmEC'!$A:$DD,MATCH(O$1,'B-EmEC'!$A$1:$DD$1,0),FALSE),"")</f>
        <v/>
      </c>
      <c r="P85" s="10" t="str">
        <f>_xlfn.IFNA(VLOOKUP($A85,'B-EmEC'!$A:$DD,MATCH(P$1,'B-EmEC'!$A$1:$DD$1,0),FALSE),"")</f>
        <v/>
      </c>
      <c r="Q85" s="10" t="str">
        <f>_xlfn.IFNA(VLOOKUP($A85,'B-EmEC'!$A:$DD,MATCH(Q$1,'B-EmEC'!$A$1:$DD$1,0),FALSE),"")</f>
        <v/>
      </c>
      <c r="R85" s="10" t="str">
        <f>_xlfn.IFNA(VLOOKUP($A85,'B-EmEC'!$A:$DD,MATCH(R$1,'B-EmEC'!$A$1:$DD$1,0),FALSE),"")</f>
        <v/>
      </c>
      <c r="S85" s="10" t="str">
        <f>_xlfn.IFNA(VLOOKUP($A85,'B-EmEC'!$A:$DD,MATCH(S$1,'B-EmEC'!$A$1:$DD$1,0),FALSE),"")</f>
        <v/>
      </c>
      <c r="T85" s="10">
        <f>_xlfn.IFNA(VLOOKUP($A85,'B-EmEC'!$A:$DD,MATCH(T$1,'B-EmEC'!$A$1:$DD$1,0),FALSE),"")</f>
        <v>8.3840000000000003</v>
      </c>
      <c r="U85" s="10">
        <f>_xlfn.IFNA(VLOOKUP($A85,'B-EmEC'!$A:$DD,MATCH(U$1,'B-EmEC'!$A$1:$DD$1,0),FALSE),"")</f>
        <v>8.1929999999999996</v>
      </c>
      <c r="V85" s="10">
        <f>_xlfn.IFNA(VLOOKUP($A85,'B-EmEC'!$A:$DD,MATCH(V$1,'B-EmEC'!$A$1:$DD$1,0),FALSE),"")</f>
        <v>8.109</v>
      </c>
      <c r="W85" s="10">
        <f>_xlfn.IFNA(VLOOKUP($A85,'B-EmEC'!$A:$DD,MATCH(W$1,'B-EmEC'!$A$1:$DD$1,0),FALSE),"")</f>
        <v>8.0210000000000008</v>
      </c>
      <c r="X85" s="10" t="str">
        <f>_xlfn.IFNA(VLOOKUP($A85,'B-EmEC'!$A:$DD,MATCH(X$1,'B-EmEC'!$A$1:$DD$1,0),FALSE),"")</f>
        <v/>
      </c>
      <c r="Y85" s="10" t="str">
        <f>_xlfn.IFNA(VLOOKUP($A85,'B-EmEC'!$A:$DD,MATCH(Y$1,'B-EmEC'!$A$1:$DD$1,0),FALSE),"")</f>
        <v/>
      </c>
      <c r="Z85" s="9" t="str">
        <f t="shared" si="82"/>
        <v/>
      </c>
      <c r="AA85" s="10" t="str">
        <f t="shared" si="83"/>
        <v/>
      </c>
      <c r="AB85" s="10" t="str">
        <f t="shared" si="84"/>
        <v/>
      </c>
      <c r="AC85" s="10" t="str">
        <f t="shared" si="85"/>
        <v/>
      </c>
      <c r="AD85" s="10" t="str">
        <f t="shared" si="86"/>
        <v/>
      </c>
      <c r="AE85" s="10" t="str">
        <f t="shared" si="87"/>
        <v/>
      </c>
      <c r="AF85" s="10">
        <f t="shared" si="88"/>
        <v>9.7491258902539712</v>
      </c>
      <c r="AG85" s="10">
        <f t="shared" si="89"/>
        <v>9.6845035139711051</v>
      </c>
      <c r="AH85" s="10">
        <f t="shared" si="90"/>
        <v>8.8809506571124217</v>
      </c>
      <c r="AI85" s="10">
        <f t="shared" si="91"/>
        <v>9.2761368092790804</v>
      </c>
      <c r="AJ85" s="10" t="str">
        <f t="shared" si="92"/>
        <v/>
      </c>
      <c r="AK85" s="10" t="str">
        <f t="shared" si="93"/>
        <v/>
      </c>
      <c r="AL85" s="356" t="str">
        <f t="shared" si="94"/>
        <v/>
      </c>
      <c r="AM85" s="357" t="str">
        <f t="shared" si="95"/>
        <v/>
      </c>
      <c r="AN85" s="357">
        <f t="shared" si="96"/>
        <v>9.7491258902539712</v>
      </c>
      <c r="AO85" s="357" t="str">
        <f t="shared" si="97"/>
        <v/>
      </c>
      <c r="AP85" s="12" t="str">
        <f t="shared" si="98"/>
        <v/>
      </c>
      <c r="AQ85" s="11" t="str">
        <f t="shared" si="99"/>
        <v/>
      </c>
      <c r="AR85" s="11">
        <f t="shared" si="100"/>
        <v>9.3976792176541437</v>
      </c>
      <c r="AS85" s="11" t="str">
        <f t="shared" si="101"/>
        <v/>
      </c>
      <c r="AT85" s="27" t="str">
        <f t="shared" si="102"/>
        <v/>
      </c>
      <c r="AU85" s="10" t="str">
        <f t="shared" si="103"/>
        <v/>
      </c>
      <c r="AV85" s="10" t="str">
        <f t="shared" si="104"/>
        <v/>
      </c>
      <c r="AW85" s="10" t="str">
        <f t="shared" si="105"/>
        <v/>
      </c>
      <c r="AX85" s="10" t="str">
        <f t="shared" si="106"/>
        <v/>
      </c>
      <c r="AY85" s="10" t="str">
        <f t="shared" si="107"/>
        <v/>
      </c>
      <c r="AZ85" s="10">
        <f t="shared" si="108"/>
        <v>1</v>
      </c>
      <c r="BA85" s="10">
        <f t="shared" si="109"/>
        <v>0.92556528473056554</v>
      </c>
      <c r="BB85" s="10">
        <f t="shared" si="110"/>
        <v>0</v>
      </c>
      <c r="BC85" s="10">
        <f t="shared" si="111"/>
        <v>0.45519169066439663</v>
      </c>
      <c r="BD85" s="10" t="str">
        <f t="shared" si="112"/>
        <v/>
      </c>
      <c r="BE85" s="10" t="str">
        <f t="shared" si="113"/>
        <v/>
      </c>
      <c r="BF85" s="21" t="str">
        <f t="shared" si="114"/>
        <v/>
      </c>
      <c r="BG85" s="11" t="str">
        <f t="shared" si="115"/>
        <v/>
      </c>
      <c r="BH85" s="11">
        <f t="shared" si="116"/>
        <v>1</v>
      </c>
      <c r="BI85" s="11" t="str">
        <f t="shared" si="117"/>
        <v/>
      </c>
      <c r="BJ85" s="12" t="str">
        <f t="shared" si="118"/>
        <v/>
      </c>
      <c r="BK85" s="11" t="str">
        <f t="shared" si="119"/>
        <v/>
      </c>
      <c r="BL85" s="11">
        <f t="shared" si="120"/>
        <v>0.5951892438487405</v>
      </c>
      <c r="BM85" s="11" t="str">
        <f t="shared" si="121"/>
        <v/>
      </c>
      <c r="BN85" s="12" t="e">
        <f t="shared" si="122"/>
        <v>#NUM!</v>
      </c>
      <c r="BO85" s="13" t="str" cm="1">
        <f t="array" ref="BO85">INDEX($AL$1:$AO$1,0,MATCH(MAX($AL85:$AO85),$AL85:$AO85,0))</f>
        <v>B-Gq/11-Log
EmEC-MAX</v>
      </c>
      <c r="BP85" s="368" t="s">
        <v>2090</v>
      </c>
    </row>
    <row r="86" spans="1:68" s="5" customFormat="1" x14ac:dyDescent="0.2">
      <c r="A86" s="8" t="s">
        <v>173</v>
      </c>
      <c r="B86" s="12">
        <f>_xlfn.IFNA(VLOOKUP($A86,'B-EmEC'!$A:$DD,MATCH(B$1,'B-EmEC'!$A$1:$DD$1,0),FALSE),"")</f>
        <v>72.137170851194128</v>
      </c>
      <c r="C86" s="11">
        <f>_xlfn.IFNA(VLOOKUP($A86,'B-EmEC'!$A:$DD,MATCH(C$1,'B-EmEC'!$A$1:$DD$1,0),FALSE),"")</f>
        <v>55.59046587215601</v>
      </c>
      <c r="D86" s="11">
        <f>_xlfn.IFNA(VLOOKUP($A86,'B-EmEC'!$A:$DD,MATCH(D$1,'B-EmEC'!$A$1:$DD$1,0),FALSE),"")</f>
        <v>36.035641250365174</v>
      </c>
      <c r="E86" s="11" t="str">
        <f>_xlfn.IFNA(VLOOKUP($A86,'B-EmEC'!$A:$DD,MATCH(E$1,'B-EmEC'!$A$1:$DD$1,0),FALSE),"")</f>
        <v/>
      </c>
      <c r="F86" s="11">
        <f>_xlfn.IFNA(VLOOKUP($A86,'B-EmEC'!$A:$DD,MATCH(F$1,'B-EmEC'!$A$1:$DD$1,0),FALSE),"")</f>
        <v>12.380663430420713</v>
      </c>
      <c r="G86" s="11">
        <f>_xlfn.IFNA(VLOOKUP($A86,'B-EmEC'!$A:$DD,MATCH(G$1,'B-EmEC'!$A$1:$DD$1,0),FALSE),"")</f>
        <v>25.704756380510439</v>
      </c>
      <c r="H86" s="11" t="str">
        <f>_xlfn.IFNA(VLOOKUP($A86,'B-EmEC'!$A:$DD,MATCH(H$1,'B-EmEC'!$A$1:$DD$1,0),FALSE),"")</f>
        <v/>
      </c>
      <c r="I86" s="11" t="str">
        <f>_xlfn.IFNA(VLOOKUP($A86,'B-EmEC'!$A:$DD,MATCH(I$1,'B-EmEC'!$A$1:$DD$1,0),FALSE),"")</f>
        <v/>
      </c>
      <c r="J86" s="11" t="str">
        <f>_xlfn.IFNA(VLOOKUP($A86,'B-EmEC'!$A:$DD,MATCH(J$1,'B-EmEC'!$A$1:$DD$1,0),FALSE),"")</f>
        <v/>
      </c>
      <c r="K86" s="11">
        <f>_xlfn.IFNA(VLOOKUP($A86,'B-EmEC'!$A:$DD,MATCH(K$1,'B-EmEC'!$A$1:$DD$1,0),FALSE),"")</f>
        <v>64.386129334582947</v>
      </c>
      <c r="L86" s="11">
        <f>_xlfn.IFNA(VLOOKUP($A86,'B-EmEC'!$A:$DD,MATCH(L$1,'B-EmEC'!$A$1:$DD$1,0),FALSE),"")</f>
        <v>61.991803278688522</v>
      </c>
      <c r="M86" s="11">
        <f>_xlfn.IFNA(VLOOKUP($A86,'B-EmEC'!$A:$DD,MATCH(M$1,'B-EmEC'!$A$1:$DD$1,0),FALSE),"")</f>
        <v>13.685924667233078</v>
      </c>
      <c r="N86" s="9">
        <f>_xlfn.IFNA(VLOOKUP($A86,'B-EmEC'!$A:$DD,MATCH(N$1,'B-EmEC'!$A$1:$DD$1,0),FALSE),"")</f>
        <v>10.61</v>
      </c>
      <c r="O86" s="10">
        <f>_xlfn.IFNA(VLOOKUP($A86,'B-EmEC'!$A:$DD,MATCH(O$1,'B-EmEC'!$A$1:$DD$1,0),FALSE),"")</f>
        <v>9.1579999999999995</v>
      </c>
      <c r="P86" s="10">
        <f>_xlfn.IFNA(VLOOKUP($A86,'B-EmEC'!$A:$DD,MATCH(P$1,'B-EmEC'!$A$1:$DD$1,0),FALSE),"")</f>
        <v>8.8849999999999998</v>
      </c>
      <c r="Q86" s="10" t="str">
        <f>_xlfn.IFNA(VLOOKUP($A86,'B-EmEC'!$A:$DD,MATCH(Q$1,'B-EmEC'!$A$1:$DD$1,0),FALSE),"")</f>
        <v/>
      </c>
      <c r="R86" s="10">
        <f>_xlfn.IFNA(VLOOKUP($A86,'B-EmEC'!$A:$DD,MATCH(R$1,'B-EmEC'!$A$1:$DD$1,0),FALSE),"")</f>
        <v>8.2170000000000005</v>
      </c>
      <c r="S86" s="10">
        <f>_xlfn.IFNA(VLOOKUP($A86,'B-EmEC'!$A:$DD,MATCH(S$1,'B-EmEC'!$A$1:$DD$1,0),FALSE),"")</f>
        <v>8.2530000000000001</v>
      </c>
      <c r="T86" s="10" t="str">
        <f>_xlfn.IFNA(VLOOKUP($A86,'B-EmEC'!$A:$DD,MATCH(T$1,'B-EmEC'!$A$1:$DD$1,0),FALSE),"")</f>
        <v/>
      </c>
      <c r="U86" s="10" t="str">
        <f>_xlfn.IFNA(VLOOKUP($A86,'B-EmEC'!$A:$DD,MATCH(U$1,'B-EmEC'!$A$1:$DD$1,0),FALSE),"")</f>
        <v/>
      </c>
      <c r="V86" s="10" t="str">
        <f>_xlfn.IFNA(VLOOKUP($A86,'B-EmEC'!$A:$DD,MATCH(V$1,'B-EmEC'!$A$1:$DD$1,0),FALSE),"")</f>
        <v/>
      </c>
      <c r="W86" s="10">
        <f>_xlfn.IFNA(VLOOKUP($A86,'B-EmEC'!$A:$DD,MATCH(W$1,'B-EmEC'!$A$1:$DD$1,0),FALSE),"")</f>
        <v>8.8680000000000003</v>
      </c>
      <c r="X86" s="10">
        <f>_xlfn.IFNA(VLOOKUP($A86,'B-EmEC'!$A:$DD,MATCH(X$1,'B-EmEC'!$A$1:$DD$1,0),FALSE),"")</f>
        <v>9.6349999999999998</v>
      </c>
      <c r="Y86" s="10">
        <f>_xlfn.IFNA(VLOOKUP($A86,'B-EmEC'!$A:$DD,MATCH(Y$1,'B-EmEC'!$A$1:$DD$1,0),FALSE),"")</f>
        <v>8.734</v>
      </c>
      <c r="Z86" s="9">
        <f t="shared" si="82"/>
        <v>12.468159105714415</v>
      </c>
      <c r="AA86" s="10">
        <f t="shared" si="83"/>
        <v>10.903000313629473</v>
      </c>
      <c r="AB86" s="10">
        <f t="shared" si="84"/>
        <v>10.441732254687878</v>
      </c>
      <c r="AC86" s="10" t="str">
        <f t="shared" si="85"/>
        <v/>
      </c>
      <c r="AD86" s="10">
        <f t="shared" si="86"/>
        <v>9.3097439174184302</v>
      </c>
      <c r="AE86" s="10">
        <f t="shared" si="87"/>
        <v>9.6630134921516486</v>
      </c>
      <c r="AF86" s="10" t="str">
        <f t="shared" si="88"/>
        <v/>
      </c>
      <c r="AG86" s="10" t="str">
        <f t="shared" si="89"/>
        <v/>
      </c>
      <c r="AH86" s="10" t="str">
        <f t="shared" si="90"/>
        <v/>
      </c>
      <c r="AI86" s="10">
        <f t="shared" si="91"/>
        <v>10.676792317635082</v>
      </c>
      <c r="AJ86" s="10">
        <f t="shared" si="92"/>
        <v>11.42733426972136</v>
      </c>
      <c r="AK86" s="10">
        <f t="shared" si="93"/>
        <v>9.8702741451374933</v>
      </c>
      <c r="AL86" s="356">
        <f t="shared" si="94"/>
        <v>12.468159105714415</v>
      </c>
      <c r="AM86" s="357">
        <f t="shared" si="95"/>
        <v>10.903000313629473</v>
      </c>
      <c r="AN86" s="357">
        <f t="shared" si="96"/>
        <v>10.676792317635082</v>
      </c>
      <c r="AO86" s="357">
        <f t="shared" si="97"/>
        <v>11.42733426972136</v>
      </c>
      <c r="AP86" s="12">
        <f t="shared" si="98"/>
        <v>12.468159105714415</v>
      </c>
      <c r="AQ86" s="11">
        <f t="shared" si="99"/>
        <v>10.079372494471858</v>
      </c>
      <c r="AR86" s="11">
        <f t="shared" si="100"/>
        <v>10.676792317635082</v>
      </c>
      <c r="AS86" s="11">
        <f t="shared" si="101"/>
        <v>10.648804207429427</v>
      </c>
      <c r="AT86" s="27">
        <f t="shared" si="102"/>
        <v>1</v>
      </c>
      <c r="AU86" s="10">
        <f t="shared" si="103"/>
        <v>0.50444805423780592</v>
      </c>
      <c r="AV86" s="10">
        <f t="shared" si="104"/>
        <v>0.35840390505472886</v>
      </c>
      <c r="AW86" s="10" t="str">
        <f t="shared" si="105"/>
        <v/>
      </c>
      <c r="AX86" s="10">
        <f t="shared" si="106"/>
        <v>0</v>
      </c>
      <c r="AY86" s="10">
        <f t="shared" si="107"/>
        <v>0.11185026466511294</v>
      </c>
      <c r="AZ86" s="10" t="str">
        <f t="shared" si="108"/>
        <v/>
      </c>
      <c r="BA86" s="10" t="str">
        <f t="shared" si="109"/>
        <v/>
      </c>
      <c r="BB86" s="10" t="str">
        <f t="shared" si="110"/>
        <v/>
      </c>
      <c r="BC86" s="10">
        <f t="shared" si="111"/>
        <v>0.43282732595843287</v>
      </c>
      <c r="BD86" s="10">
        <f t="shared" si="112"/>
        <v>0.67045978000295881</v>
      </c>
      <c r="BE86" s="10">
        <f t="shared" si="113"/>
        <v>0.17747198968526937</v>
      </c>
      <c r="BF86" s="21">
        <f t="shared" si="114"/>
        <v>1</v>
      </c>
      <c r="BG86" s="11">
        <f t="shared" si="115"/>
        <v>0.50444805423780592</v>
      </c>
      <c r="BH86" s="11">
        <f t="shared" si="116"/>
        <v>0.43282732595843287</v>
      </c>
      <c r="BI86" s="11">
        <f t="shared" si="117"/>
        <v>0.67045978000295881</v>
      </c>
      <c r="BJ86" s="12">
        <f t="shared" si="118"/>
        <v>1</v>
      </c>
      <c r="BK86" s="11">
        <f t="shared" si="119"/>
        <v>0.24367555598941193</v>
      </c>
      <c r="BL86" s="11">
        <f t="shared" si="120"/>
        <v>0.43282732595843287</v>
      </c>
      <c r="BM86" s="11">
        <f t="shared" si="121"/>
        <v>0.42396588484411407</v>
      </c>
      <c r="BN86" s="12">
        <f t="shared" si="122"/>
        <v>1.040824835993055</v>
      </c>
      <c r="BO86" s="13" t="str" cm="1">
        <f t="array" ref="BO86">INDEX($AL$1:$AO$1,0,MATCH(MAX($AL86:$AO86),$AL86:$AO86,0))</f>
        <v>B-Gs/olf-Log
EmEC-MAX</v>
      </c>
      <c r="BP86" s="367" t="s">
        <v>0</v>
      </c>
    </row>
    <row r="87" spans="1:68" s="5" customFormat="1" x14ac:dyDescent="0.2">
      <c r="A87" s="8" t="s">
        <v>20</v>
      </c>
      <c r="B87" s="12">
        <f>_xlfn.IFNA(VLOOKUP($A87,'B-EmEC'!$A:$DD,MATCH(B$1,'B-EmEC'!$A$1:$DD$1,0),FALSE),"")</f>
        <v>65.492957746478879</v>
      </c>
      <c r="C87" s="11">
        <f>_xlfn.IFNA(VLOOKUP($A87,'B-EmEC'!$A:$DD,MATCH(C$1,'B-EmEC'!$A$1:$DD$1,0),FALSE),"")</f>
        <v>3.3586132177681471</v>
      </c>
      <c r="D87" s="11">
        <f>_xlfn.IFNA(VLOOKUP($A87,'B-EmEC'!$A:$DD,MATCH(D$1,'B-EmEC'!$A$1:$DD$1,0),FALSE),"")</f>
        <v>2.9214139643587496</v>
      </c>
      <c r="E87" s="11" t="str">
        <f>_xlfn.IFNA(VLOOKUP($A87,'B-EmEC'!$A:$DD,MATCH(E$1,'B-EmEC'!$A$1:$DD$1,0),FALSE),"")</f>
        <v/>
      </c>
      <c r="F87" s="11" t="str">
        <f>_xlfn.IFNA(VLOOKUP($A87,'B-EmEC'!$A:$DD,MATCH(F$1,'B-EmEC'!$A$1:$DD$1,0),FALSE),"")</f>
        <v/>
      </c>
      <c r="G87" s="11" t="str">
        <f>_xlfn.IFNA(VLOOKUP($A87,'B-EmEC'!$A:$DD,MATCH(G$1,'B-EmEC'!$A$1:$DD$1,0),FALSE),"")</f>
        <v/>
      </c>
      <c r="H87" s="11">
        <f>_xlfn.IFNA(VLOOKUP($A87,'B-EmEC'!$A:$DD,MATCH(H$1,'B-EmEC'!$A$1:$DD$1,0),FALSE),"")</f>
        <v>16.33061824008546</v>
      </c>
      <c r="I87" s="11">
        <f>_xlfn.IFNA(VLOOKUP($A87,'B-EmEC'!$A:$DD,MATCH(I$1,'B-EmEC'!$A$1:$DD$1,0),FALSE),"")</f>
        <v>24.558511890746409</v>
      </c>
      <c r="J87" s="11">
        <f>_xlfn.IFNA(VLOOKUP($A87,'B-EmEC'!$A:$DD,MATCH(J$1,'B-EmEC'!$A$1:$DD$1,0),FALSE),"")</f>
        <v>7.9580132020344125</v>
      </c>
      <c r="K87" s="11">
        <f>_xlfn.IFNA(VLOOKUP($A87,'B-EmEC'!$A:$DD,MATCH(K$1,'B-EmEC'!$A$1:$DD$1,0),FALSE),"")</f>
        <v>71.940018744142449</v>
      </c>
      <c r="L87" s="11" t="str">
        <f>_xlfn.IFNA(VLOOKUP($A87,'B-EmEC'!$A:$DD,MATCH(L$1,'B-EmEC'!$A$1:$DD$1,0),FALSE),"")</f>
        <v/>
      </c>
      <c r="M87" s="11">
        <f>_xlfn.IFNA(VLOOKUP($A87,'B-EmEC'!$A:$DD,MATCH(M$1,'B-EmEC'!$A$1:$DD$1,0),FALSE),"")</f>
        <v>22.812234494477483</v>
      </c>
      <c r="N87" s="9">
        <f>_xlfn.IFNA(VLOOKUP($A87,'B-EmEC'!$A:$DD,MATCH(N$1,'B-EmEC'!$A$1:$DD$1,0),FALSE),"")</f>
        <v>10.24</v>
      </c>
      <c r="O87" s="10">
        <f>_xlfn.IFNA(VLOOKUP($A87,'B-EmEC'!$A:$DD,MATCH(O$1,'B-EmEC'!$A$1:$DD$1,0),FALSE),"")</f>
        <v>7.5449999999999999</v>
      </c>
      <c r="P87" s="10">
        <f>_xlfn.IFNA(VLOOKUP($A87,'B-EmEC'!$A:$DD,MATCH(P$1,'B-EmEC'!$A$1:$DD$1,0),FALSE),"")</f>
        <v>6.7880000000000003</v>
      </c>
      <c r="Q87" s="10" t="str">
        <f>_xlfn.IFNA(VLOOKUP($A87,'B-EmEC'!$A:$DD,MATCH(Q$1,'B-EmEC'!$A$1:$DD$1,0),FALSE),"")</f>
        <v/>
      </c>
      <c r="R87" s="10" t="str">
        <f>_xlfn.IFNA(VLOOKUP($A87,'B-EmEC'!$A:$DD,MATCH(R$1,'B-EmEC'!$A$1:$DD$1,0),FALSE),"")</f>
        <v/>
      </c>
      <c r="S87" s="10" t="str">
        <f>_xlfn.IFNA(VLOOKUP($A87,'B-EmEC'!$A:$DD,MATCH(S$1,'B-EmEC'!$A$1:$DD$1,0),FALSE),"")</f>
        <v/>
      </c>
      <c r="T87" s="10">
        <f>_xlfn.IFNA(VLOOKUP($A87,'B-EmEC'!$A:$DD,MATCH(T$1,'B-EmEC'!$A$1:$DD$1,0),FALSE),"")</f>
        <v>7.87</v>
      </c>
      <c r="U87" s="10">
        <f>_xlfn.IFNA(VLOOKUP($A87,'B-EmEC'!$A:$DD,MATCH(U$1,'B-EmEC'!$A$1:$DD$1,0),FALSE),"")</f>
        <v>7.7759999999999998</v>
      </c>
      <c r="V87" s="10">
        <f>_xlfn.IFNA(VLOOKUP($A87,'B-EmEC'!$A:$DD,MATCH(V$1,'B-EmEC'!$A$1:$DD$1,0),FALSE),"")</f>
        <v>7.694</v>
      </c>
      <c r="W87" s="10">
        <f>_xlfn.IFNA(VLOOKUP($A87,'B-EmEC'!$A:$DD,MATCH(W$1,'B-EmEC'!$A$1:$DD$1,0),FALSE),"")</f>
        <v>9.0280000000000005</v>
      </c>
      <c r="X87" s="10" t="str">
        <f>_xlfn.IFNA(VLOOKUP($A87,'B-EmEC'!$A:$DD,MATCH(X$1,'B-EmEC'!$A$1:$DD$1,0),FALSE),"")</f>
        <v/>
      </c>
      <c r="Y87" s="10">
        <f>_xlfn.IFNA(VLOOKUP($A87,'B-EmEC'!$A:$DD,MATCH(Y$1,'B-EmEC'!$A$1:$DD$1,0),FALSE),"")</f>
        <v>8.4090000000000007</v>
      </c>
      <c r="Z87" s="9">
        <f t="shared" si="82"/>
        <v>12.05619460417088</v>
      </c>
      <c r="AA87" s="10">
        <f t="shared" si="83"/>
        <v>8.0711599928083615</v>
      </c>
      <c r="AB87" s="10">
        <f t="shared" si="84"/>
        <v>7.2535931008621235</v>
      </c>
      <c r="AC87" s="10" t="str">
        <f t="shared" si="85"/>
        <v/>
      </c>
      <c r="AD87" s="10" t="str">
        <f t="shared" si="86"/>
        <v/>
      </c>
      <c r="AE87" s="10" t="str">
        <f t="shared" si="87"/>
        <v/>
      </c>
      <c r="AF87" s="10">
        <f t="shared" si="88"/>
        <v>9.083002626449785</v>
      </c>
      <c r="AG87" s="10">
        <f t="shared" si="89"/>
        <v>9.1662020474358528</v>
      </c>
      <c r="AH87" s="10">
        <f t="shared" si="90"/>
        <v>8.5948046552886233</v>
      </c>
      <c r="AI87" s="10">
        <f t="shared" si="91"/>
        <v>10.884970546638966</v>
      </c>
      <c r="AJ87" s="10" t="str">
        <f t="shared" si="92"/>
        <v/>
      </c>
      <c r="AK87" s="10">
        <f t="shared" si="93"/>
        <v>9.7671678271921412</v>
      </c>
      <c r="AL87" s="356">
        <f t="shared" si="94"/>
        <v>12.05619460417088</v>
      </c>
      <c r="AM87" s="357">
        <f t="shared" si="95"/>
        <v>8.0711599928083615</v>
      </c>
      <c r="AN87" s="357">
        <f t="shared" si="96"/>
        <v>10.884970546638966</v>
      </c>
      <c r="AO87" s="357">
        <f t="shared" si="97"/>
        <v>9.7671678271921412</v>
      </c>
      <c r="AP87" s="12">
        <f t="shared" si="98"/>
        <v>12.05619460417088</v>
      </c>
      <c r="AQ87" s="11">
        <f t="shared" si="99"/>
        <v>7.6623765468352421</v>
      </c>
      <c r="AR87" s="11">
        <f t="shared" si="100"/>
        <v>9.4322449689533059</v>
      </c>
      <c r="AS87" s="11">
        <f t="shared" si="101"/>
        <v>9.7671678271921412</v>
      </c>
      <c r="AT87" s="27">
        <f t="shared" si="102"/>
        <v>1</v>
      </c>
      <c r="AU87" s="10">
        <f t="shared" si="103"/>
        <v>0.1702341723299288</v>
      </c>
      <c r="AV87" s="10">
        <f t="shared" si="104"/>
        <v>0</v>
      </c>
      <c r="AW87" s="10" t="str">
        <f t="shared" si="105"/>
        <v/>
      </c>
      <c r="AX87" s="10" t="str">
        <f t="shared" si="106"/>
        <v/>
      </c>
      <c r="AY87" s="10" t="str">
        <f t="shared" si="107"/>
        <v/>
      </c>
      <c r="AZ87" s="10">
        <f t="shared" si="108"/>
        <v>0.38092053324167913</v>
      </c>
      <c r="BA87" s="10">
        <f t="shared" si="109"/>
        <v>0.39824435678372139</v>
      </c>
      <c r="BB87" s="10">
        <f t="shared" si="110"/>
        <v>0.27926771636215725</v>
      </c>
      <c r="BC87" s="10">
        <f t="shared" si="111"/>
        <v>0.75612716217970655</v>
      </c>
      <c r="BD87" s="10" t="str">
        <f t="shared" si="112"/>
        <v/>
      </c>
      <c r="BE87" s="10">
        <f t="shared" si="113"/>
        <v>0.52337774112598934</v>
      </c>
      <c r="BF87" s="21">
        <f t="shared" si="114"/>
        <v>1</v>
      </c>
      <c r="BG87" s="11">
        <f t="shared" si="115"/>
        <v>0.1702341723299288</v>
      </c>
      <c r="BH87" s="11">
        <f t="shared" si="116"/>
        <v>0.75612716217970655</v>
      </c>
      <c r="BI87" s="11">
        <f t="shared" si="117"/>
        <v>0.52337774112598934</v>
      </c>
      <c r="BJ87" s="12">
        <f t="shared" si="118"/>
        <v>1</v>
      </c>
      <c r="BK87" s="11">
        <f t="shared" si="119"/>
        <v>8.5117086164964398E-2</v>
      </c>
      <c r="BL87" s="11">
        <f t="shared" si="120"/>
        <v>0.45363994214181608</v>
      </c>
      <c r="BM87" s="11">
        <f t="shared" si="121"/>
        <v>0.52337774112598934</v>
      </c>
      <c r="BN87" s="12">
        <f t="shared" si="122"/>
        <v>1.1712240575319139</v>
      </c>
      <c r="BO87" s="13" t="str" cm="1">
        <f t="array" ref="BO87">INDEX($AL$1:$AO$1,0,MATCH(MAX($AL87:$AO87),$AL87:$AO87,0))</f>
        <v>B-Gs/olf-Log
EmEC-MAX</v>
      </c>
      <c r="BP87" s="367" t="s">
        <v>0</v>
      </c>
    </row>
    <row r="88" spans="1:68" s="5" customFormat="1" x14ac:dyDescent="0.2">
      <c r="A88" s="16" t="s">
        <v>90</v>
      </c>
      <c r="B88" s="12">
        <f>_xlfn.IFNA(VLOOKUP($A88,'B-EmEC'!$A:$DD,MATCH(B$1,'B-EmEC'!$A$1:$DD$1,0),FALSE),"")</f>
        <v>65.094917330067361</v>
      </c>
      <c r="C88" s="11" t="str">
        <f>_xlfn.IFNA(VLOOKUP($A88,'B-EmEC'!$A:$DD,MATCH(C$1,'B-EmEC'!$A$1:$DD$1,0),FALSE),"")</f>
        <v/>
      </c>
      <c r="D88" s="11" t="str">
        <f>_xlfn.IFNA(VLOOKUP($A88,'B-EmEC'!$A:$DD,MATCH(D$1,'B-EmEC'!$A$1:$DD$1,0),FALSE),"")</f>
        <v/>
      </c>
      <c r="E88" s="11" t="str">
        <f>_xlfn.IFNA(VLOOKUP($A88,'B-EmEC'!$A:$DD,MATCH(E$1,'B-EmEC'!$A$1:$DD$1,0),FALSE),"")</f>
        <v/>
      </c>
      <c r="F88" s="11">
        <f>_xlfn.IFNA(VLOOKUP($A88,'B-EmEC'!$A:$DD,MATCH(F$1,'B-EmEC'!$A$1:$DD$1,0),FALSE),"")</f>
        <v>31.654530744336572</v>
      </c>
      <c r="G88" s="11">
        <f>_xlfn.IFNA(VLOOKUP($A88,'B-EmEC'!$A:$DD,MATCH(G$1,'B-EmEC'!$A$1:$DD$1,0),FALSE),"")</f>
        <v>50.870069605568446</v>
      </c>
      <c r="H88" s="11" t="str">
        <f>_xlfn.IFNA(VLOOKUP($A88,'B-EmEC'!$A:$DD,MATCH(H$1,'B-EmEC'!$A$1:$DD$1,0),FALSE),"")</f>
        <v/>
      </c>
      <c r="I88" s="11" t="str">
        <f>_xlfn.IFNA(VLOOKUP($A88,'B-EmEC'!$A:$DD,MATCH(I$1,'B-EmEC'!$A$1:$DD$1,0),FALSE),"")</f>
        <v/>
      </c>
      <c r="J88" s="11" t="str">
        <f>_xlfn.IFNA(VLOOKUP($A88,'B-EmEC'!$A:$DD,MATCH(J$1,'B-EmEC'!$A$1:$DD$1,0),FALSE),"")</f>
        <v/>
      </c>
      <c r="K88" s="11">
        <f>_xlfn.IFNA(VLOOKUP($A88,'B-EmEC'!$A:$DD,MATCH(K$1,'B-EmEC'!$A$1:$DD$1,0),FALSE),"")</f>
        <v>60.290534208059974</v>
      </c>
      <c r="L88" s="11" t="str">
        <f>_xlfn.IFNA(VLOOKUP($A88,'B-EmEC'!$A:$DD,MATCH(L$1,'B-EmEC'!$A$1:$DD$1,0),FALSE),"")</f>
        <v/>
      </c>
      <c r="M88" s="11" t="str">
        <f>_xlfn.IFNA(VLOOKUP($A88,'B-EmEC'!$A:$DD,MATCH(M$1,'B-EmEC'!$A$1:$DD$1,0),FALSE),"")</f>
        <v/>
      </c>
      <c r="N88" s="9">
        <f>_xlfn.IFNA(VLOOKUP($A88,'B-EmEC'!$A:$DD,MATCH(N$1,'B-EmEC'!$A$1:$DD$1,0),FALSE),"")</f>
        <v>8.81</v>
      </c>
      <c r="O88" s="10" t="str">
        <f>_xlfn.IFNA(VLOOKUP($A88,'B-EmEC'!$A:$DD,MATCH(O$1,'B-EmEC'!$A$1:$DD$1,0),FALSE),"")</f>
        <v/>
      </c>
      <c r="P88" s="10" t="str">
        <f>_xlfn.IFNA(VLOOKUP($A88,'B-EmEC'!$A:$DD,MATCH(P$1,'B-EmEC'!$A$1:$DD$1,0),FALSE),"")</f>
        <v/>
      </c>
      <c r="Q88" s="10" t="str">
        <f>_xlfn.IFNA(VLOOKUP($A88,'B-EmEC'!$A:$DD,MATCH(Q$1,'B-EmEC'!$A$1:$DD$1,0),FALSE),"")</f>
        <v/>
      </c>
      <c r="R88" s="10">
        <f>_xlfn.IFNA(VLOOKUP($A88,'B-EmEC'!$A:$DD,MATCH(R$1,'B-EmEC'!$A$1:$DD$1,0),FALSE),"")</f>
        <v>5.6040000000000001</v>
      </c>
      <c r="S88" s="10">
        <f>_xlfn.IFNA(VLOOKUP($A88,'B-EmEC'!$A:$DD,MATCH(S$1,'B-EmEC'!$A$1:$DD$1,0),FALSE),"")</f>
        <v>5.9859999999999998</v>
      </c>
      <c r="T88" s="10" t="str">
        <f>_xlfn.IFNA(VLOOKUP($A88,'B-EmEC'!$A:$DD,MATCH(T$1,'B-EmEC'!$A$1:$DD$1,0),FALSE),"")</f>
        <v/>
      </c>
      <c r="U88" s="10" t="str">
        <f>_xlfn.IFNA(VLOOKUP($A88,'B-EmEC'!$A:$DD,MATCH(U$1,'B-EmEC'!$A$1:$DD$1,0),FALSE),"")</f>
        <v/>
      </c>
      <c r="V88" s="10" t="str">
        <f>_xlfn.IFNA(VLOOKUP($A88,'B-EmEC'!$A:$DD,MATCH(V$1,'B-EmEC'!$A$1:$DD$1,0),FALSE),"")</f>
        <v/>
      </c>
      <c r="W88" s="10">
        <f>_xlfn.IFNA(VLOOKUP($A88,'B-EmEC'!$A:$DD,MATCH(W$1,'B-EmEC'!$A$1:$DD$1,0),FALSE),"")</f>
        <v>7.657</v>
      </c>
      <c r="X88" s="10" t="str">
        <f>_xlfn.IFNA(VLOOKUP($A88,'B-EmEC'!$A:$DD,MATCH(X$1,'B-EmEC'!$A$1:$DD$1,0),FALSE),"")</f>
        <v/>
      </c>
      <c r="Y88" s="10" t="str">
        <f>_xlfn.IFNA(VLOOKUP($A88,'B-EmEC'!$A:$DD,MATCH(Y$1,'B-EmEC'!$A$1:$DD$1,0),FALSE),"")</f>
        <v/>
      </c>
      <c r="Z88" s="9">
        <f t="shared" si="82"/>
        <v>10.623547079786631</v>
      </c>
      <c r="AA88" s="10" t="str">
        <f t="shared" si="83"/>
        <v/>
      </c>
      <c r="AB88" s="10" t="str">
        <f t="shared" si="84"/>
        <v/>
      </c>
      <c r="AC88" s="10" t="str">
        <f t="shared" si="85"/>
        <v/>
      </c>
      <c r="AD88" s="10">
        <f t="shared" si="86"/>
        <v>7.1044358798017084</v>
      </c>
      <c r="AE88" s="10">
        <f t="shared" si="87"/>
        <v>7.6924623318773468</v>
      </c>
      <c r="AF88" s="10" t="str">
        <f t="shared" si="88"/>
        <v/>
      </c>
      <c r="AG88" s="10" t="str">
        <f t="shared" si="89"/>
        <v/>
      </c>
      <c r="AH88" s="10" t="str">
        <f t="shared" si="90"/>
        <v/>
      </c>
      <c r="AI88" s="10">
        <f t="shared" si="91"/>
        <v>9.4372491319759</v>
      </c>
      <c r="AJ88" s="10" t="str">
        <f t="shared" si="92"/>
        <v/>
      </c>
      <c r="AK88" s="10" t="str">
        <f t="shared" si="93"/>
        <v/>
      </c>
      <c r="AL88" s="356">
        <f t="shared" si="94"/>
        <v>10.623547079786631</v>
      </c>
      <c r="AM88" s="357">
        <f t="shared" si="95"/>
        <v>7.6924623318773468</v>
      </c>
      <c r="AN88" s="357">
        <f t="shared" si="96"/>
        <v>9.4372491319759</v>
      </c>
      <c r="AO88" s="357" t="str">
        <f t="shared" si="97"/>
        <v/>
      </c>
      <c r="AP88" s="12">
        <f t="shared" si="98"/>
        <v>10.623547079786631</v>
      </c>
      <c r="AQ88" s="11">
        <f t="shared" si="99"/>
        <v>7.3984491058395276</v>
      </c>
      <c r="AR88" s="11">
        <f t="shared" si="100"/>
        <v>9.4372491319759</v>
      </c>
      <c r="AS88" s="11" t="str">
        <f t="shared" si="101"/>
        <v/>
      </c>
      <c r="AT88" s="27">
        <f t="shared" si="102"/>
        <v>1</v>
      </c>
      <c r="AU88" s="10" t="str">
        <f t="shared" si="103"/>
        <v/>
      </c>
      <c r="AV88" s="10" t="str">
        <f t="shared" si="104"/>
        <v/>
      </c>
      <c r="AW88" s="10" t="str">
        <f t="shared" si="105"/>
        <v/>
      </c>
      <c r="AX88" s="10">
        <f t="shared" si="106"/>
        <v>0</v>
      </c>
      <c r="AY88" s="10">
        <f t="shared" si="107"/>
        <v>0.16709516086850504</v>
      </c>
      <c r="AZ88" s="10" t="str">
        <f t="shared" si="108"/>
        <v/>
      </c>
      <c r="BA88" s="10" t="str">
        <f t="shared" si="109"/>
        <v/>
      </c>
      <c r="BB88" s="10" t="str">
        <f t="shared" si="110"/>
        <v/>
      </c>
      <c r="BC88" s="10">
        <f t="shared" si="111"/>
        <v>0.66289841940322503</v>
      </c>
      <c r="BD88" s="10" t="str">
        <f t="shared" si="112"/>
        <v/>
      </c>
      <c r="BE88" s="10" t="str">
        <f t="shared" si="113"/>
        <v/>
      </c>
      <c r="BF88" s="21">
        <f t="shared" si="114"/>
        <v>1</v>
      </c>
      <c r="BG88" s="11">
        <f t="shared" si="115"/>
        <v>0.16709516086850504</v>
      </c>
      <c r="BH88" s="11">
        <f t="shared" si="116"/>
        <v>0.66289841940322503</v>
      </c>
      <c r="BI88" s="11" t="str">
        <f t="shared" si="117"/>
        <v/>
      </c>
      <c r="BJ88" s="12">
        <f t="shared" si="118"/>
        <v>1</v>
      </c>
      <c r="BK88" s="11">
        <f t="shared" si="119"/>
        <v>8.3547580434252519E-2</v>
      </c>
      <c r="BL88" s="11">
        <f t="shared" si="120"/>
        <v>0.66289841940322503</v>
      </c>
      <c r="BM88" s="11" t="str">
        <f t="shared" si="121"/>
        <v/>
      </c>
      <c r="BN88" s="12">
        <f t="shared" si="122"/>
        <v>1.1862979478107309</v>
      </c>
      <c r="BO88" s="13" t="str" cm="1">
        <f t="array" ref="BO88">INDEX($AL$1:$AO$1,0,MATCH(MAX($AL88:$AO88),$AL88:$AO88,0))</f>
        <v>B-Gs/olf-Log
EmEC-MAX</v>
      </c>
      <c r="BP88" s="367" t="s">
        <v>0</v>
      </c>
    </row>
    <row r="89" spans="1:68" s="5" customFormat="1" x14ac:dyDescent="0.2">
      <c r="A89" s="16" t="s">
        <v>108</v>
      </c>
      <c r="B89" s="12">
        <f>_xlfn.IFNA(VLOOKUP($A89,'B-EmEC'!$A:$DD,MATCH(B$1,'B-EmEC'!$A$1:$DD$1,0),FALSE),"")</f>
        <v>96.92284139620331</v>
      </c>
      <c r="C89" s="11">
        <f>_xlfn.IFNA(VLOOKUP($A89,'B-EmEC'!$A:$DD,MATCH(C$1,'B-EmEC'!$A$1:$DD$1,0),FALSE),"")</f>
        <v>11.744312026002167</v>
      </c>
      <c r="D89" s="11">
        <f>_xlfn.IFNA(VLOOKUP($A89,'B-EmEC'!$A:$DD,MATCH(D$1,'B-EmEC'!$A$1:$DD$1,0),FALSE),"")</f>
        <v>6.8565585743499851</v>
      </c>
      <c r="E89" s="11">
        <f>_xlfn.IFNA(VLOOKUP($A89,'B-EmEC'!$A:$DD,MATCH(E$1,'B-EmEC'!$A$1:$DD$1,0),FALSE),"")</f>
        <v>38.87096774193548</v>
      </c>
      <c r="F89" s="11">
        <f>_xlfn.IFNA(VLOOKUP($A89,'B-EmEC'!$A:$DD,MATCH(F$1,'B-EmEC'!$A$1:$DD$1,0),FALSE),"")</f>
        <v>39.583333333333336</v>
      </c>
      <c r="G89" s="11">
        <f>_xlfn.IFNA(VLOOKUP($A89,'B-EmEC'!$A:$DD,MATCH(G$1,'B-EmEC'!$A$1:$DD$1,0),FALSE),"")</f>
        <v>13.680394431554523</v>
      </c>
      <c r="H89" s="11" t="str">
        <f>_xlfn.IFNA(VLOOKUP($A89,'B-EmEC'!$A:$DD,MATCH(H$1,'B-EmEC'!$A$1:$DD$1,0),FALSE),"")</f>
        <v/>
      </c>
      <c r="I89" s="11" t="str">
        <f>_xlfn.IFNA(VLOOKUP($A89,'B-EmEC'!$A:$DD,MATCH(I$1,'B-EmEC'!$A$1:$DD$1,0),FALSE),"")</f>
        <v/>
      </c>
      <c r="J89" s="11" t="str">
        <f>_xlfn.IFNA(VLOOKUP($A89,'B-EmEC'!$A:$DD,MATCH(J$1,'B-EmEC'!$A$1:$DD$1,0),FALSE),"")</f>
        <v/>
      </c>
      <c r="K89" s="11">
        <f>_xlfn.IFNA(VLOOKUP($A89,'B-EmEC'!$A:$DD,MATCH(K$1,'B-EmEC'!$A$1:$DD$1,0),FALSE),"")</f>
        <v>23.130271790065603</v>
      </c>
      <c r="L89" s="11" t="str">
        <f>_xlfn.IFNA(VLOOKUP($A89,'B-EmEC'!$A:$DD,MATCH(L$1,'B-EmEC'!$A$1:$DD$1,0),FALSE),"")</f>
        <v/>
      </c>
      <c r="M89" s="11" t="str">
        <f>_xlfn.IFNA(VLOOKUP($A89,'B-EmEC'!$A:$DD,MATCH(M$1,'B-EmEC'!$A$1:$DD$1,0),FALSE),"")</f>
        <v/>
      </c>
      <c r="N89" s="9">
        <f>_xlfn.IFNA(VLOOKUP($A89,'B-EmEC'!$A:$DD,MATCH(N$1,'B-EmEC'!$A$1:$DD$1,0),FALSE),"")</f>
        <v>10.1</v>
      </c>
      <c r="O89" s="10">
        <f>_xlfn.IFNA(VLOOKUP($A89,'B-EmEC'!$A:$DD,MATCH(O$1,'B-EmEC'!$A$1:$DD$1,0),FALSE),"")</f>
        <v>8.6859999999999999</v>
      </c>
      <c r="P89" s="10">
        <f>_xlfn.IFNA(VLOOKUP($A89,'B-EmEC'!$A:$DD,MATCH(P$1,'B-EmEC'!$A$1:$DD$1,0),FALSE),"")</f>
        <v>8.6219999999999999</v>
      </c>
      <c r="Q89" s="10">
        <f>_xlfn.IFNA(VLOOKUP($A89,'B-EmEC'!$A:$DD,MATCH(Q$1,'B-EmEC'!$A$1:$DD$1,0),FALSE),"")</f>
        <v>9.2349999999999994</v>
      </c>
      <c r="R89" s="10">
        <f>_xlfn.IFNA(VLOOKUP($A89,'B-EmEC'!$A:$DD,MATCH(R$1,'B-EmEC'!$A$1:$DD$1,0),FALSE),"")</f>
        <v>9.1980000000000004</v>
      </c>
      <c r="S89" s="10">
        <f>_xlfn.IFNA(VLOOKUP($A89,'B-EmEC'!$A:$DD,MATCH(S$1,'B-EmEC'!$A$1:$DD$1,0),FALSE),"")</f>
        <v>9.0329999999999995</v>
      </c>
      <c r="T89" s="10" t="str">
        <f>_xlfn.IFNA(VLOOKUP($A89,'B-EmEC'!$A:$DD,MATCH(T$1,'B-EmEC'!$A$1:$DD$1,0),FALSE),"")</f>
        <v/>
      </c>
      <c r="U89" s="10" t="str">
        <f>_xlfn.IFNA(VLOOKUP($A89,'B-EmEC'!$A:$DD,MATCH(U$1,'B-EmEC'!$A$1:$DD$1,0),FALSE),"")</f>
        <v/>
      </c>
      <c r="V89" s="10" t="str">
        <f>_xlfn.IFNA(VLOOKUP($A89,'B-EmEC'!$A:$DD,MATCH(V$1,'B-EmEC'!$A$1:$DD$1,0),FALSE),"")</f>
        <v/>
      </c>
      <c r="W89" s="10">
        <f>_xlfn.IFNA(VLOOKUP($A89,'B-EmEC'!$A:$DD,MATCH(W$1,'B-EmEC'!$A$1:$DD$1,0),FALSE),"")</f>
        <v>8.24</v>
      </c>
      <c r="X89" s="10" t="str">
        <f>_xlfn.IFNA(VLOOKUP($A89,'B-EmEC'!$A:$DD,MATCH(X$1,'B-EmEC'!$A$1:$DD$1,0),FALSE),"")</f>
        <v/>
      </c>
      <c r="Y89" s="10" t="str">
        <f>_xlfn.IFNA(VLOOKUP($A89,'B-EmEC'!$A:$DD,MATCH(Y$1,'B-EmEC'!$A$1:$DD$1,0),FALSE),"")</f>
        <v/>
      </c>
      <c r="Z89" s="9">
        <f t="shared" si="82"/>
        <v>12.086426137456842</v>
      </c>
      <c r="AA89" s="10">
        <f t="shared" si="83"/>
        <v>9.7558275811764581</v>
      </c>
      <c r="AB89" s="10">
        <f t="shared" si="84"/>
        <v>9.4581061904607164</v>
      </c>
      <c r="AC89" s="10">
        <f t="shared" si="85"/>
        <v>10.824625353076614</v>
      </c>
      <c r="AD89" s="10">
        <f t="shared" si="86"/>
        <v>10.795512363577243</v>
      </c>
      <c r="AE89" s="10">
        <f t="shared" si="87"/>
        <v>10.169098619093027</v>
      </c>
      <c r="AF89" s="10" t="str">
        <f t="shared" si="88"/>
        <v/>
      </c>
      <c r="AG89" s="10" t="str">
        <f t="shared" si="89"/>
        <v/>
      </c>
      <c r="AH89" s="10" t="str">
        <f t="shared" si="90"/>
        <v/>
      </c>
      <c r="AI89" s="10">
        <f t="shared" si="91"/>
        <v>9.604180735936735</v>
      </c>
      <c r="AJ89" s="10" t="str">
        <f t="shared" si="92"/>
        <v/>
      </c>
      <c r="AK89" s="10" t="str">
        <f t="shared" si="93"/>
        <v/>
      </c>
      <c r="AL89" s="356">
        <f t="shared" si="94"/>
        <v>12.086426137456842</v>
      </c>
      <c r="AM89" s="357">
        <f t="shared" si="95"/>
        <v>10.824625353076614</v>
      </c>
      <c r="AN89" s="357">
        <f t="shared" si="96"/>
        <v>9.604180735936735</v>
      </c>
      <c r="AO89" s="357" t="str">
        <f t="shared" si="97"/>
        <v/>
      </c>
      <c r="AP89" s="12">
        <f t="shared" si="98"/>
        <v>12.086426137456842</v>
      </c>
      <c r="AQ89" s="11">
        <f t="shared" si="99"/>
        <v>10.200634021476812</v>
      </c>
      <c r="AR89" s="11">
        <f t="shared" si="100"/>
        <v>9.604180735936735</v>
      </c>
      <c r="AS89" s="11" t="str">
        <f t="shared" si="101"/>
        <v/>
      </c>
      <c r="AT89" s="27">
        <f t="shared" si="102"/>
        <v>1</v>
      </c>
      <c r="AU89" s="10">
        <f t="shared" si="103"/>
        <v>0.11327440978256996</v>
      </c>
      <c r="AV89" s="10">
        <f t="shared" si="104"/>
        <v>0</v>
      </c>
      <c r="AW89" s="10">
        <f t="shared" si="105"/>
        <v>0.51992116263382471</v>
      </c>
      <c r="AX89" s="10">
        <f t="shared" si="106"/>
        <v>0.50884450907319412</v>
      </c>
      <c r="AY89" s="10">
        <f t="shared" si="107"/>
        <v>0.2705121305512655</v>
      </c>
      <c r="AZ89" s="10" t="str">
        <f t="shared" si="108"/>
        <v/>
      </c>
      <c r="BA89" s="10" t="str">
        <f t="shared" si="109"/>
        <v/>
      </c>
      <c r="BB89" s="10" t="str">
        <f t="shared" si="110"/>
        <v/>
      </c>
      <c r="BC89" s="10">
        <f t="shared" si="111"/>
        <v>5.5577155149229611E-2</v>
      </c>
      <c r="BD89" s="10" t="str">
        <f t="shared" si="112"/>
        <v/>
      </c>
      <c r="BE89" s="10" t="str">
        <f t="shared" si="113"/>
        <v/>
      </c>
      <c r="BF89" s="21">
        <f t="shared" si="114"/>
        <v>1</v>
      </c>
      <c r="BG89" s="11">
        <f t="shared" si="115"/>
        <v>0.51992116263382471</v>
      </c>
      <c r="BH89" s="11">
        <f t="shared" si="116"/>
        <v>5.5577155149229611E-2</v>
      </c>
      <c r="BI89" s="11" t="str">
        <f t="shared" si="117"/>
        <v/>
      </c>
      <c r="BJ89" s="12">
        <f t="shared" si="118"/>
        <v>1</v>
      </c>
      <c r="BK89" s="11">
        <f t="shared" si="119"/>
        <v>0.28251044240817086</v>
      </c>
      <c r="BL89" s="11">
        <f t="shared" si="120"/>
        <v>5.5577155149229611E-2</v>
      </c>
      <c r="BM89" s="11" t="str">
        <f t="shared" si="121"/>
        <v/>
      </c>
      <c r="BN89" s="12">
        <f t="shared" si="122"/>
        <v>1.2618007843802275</v>
      </c>
      <c r="BO89" s="13" t="str" cm="1">
        <f t="array" ref="BO89">INDEX($AL$1:$AO$1,0,MATCH(MAX($AL89:$AO89),$AL89:$AO89,0))</f>
        <v>B-Gs/olf-Log
EmEC-MAX</v>
      </c>
      <c r="BP89" s="367" t="s">
        <v>0</v>
      </c>
    </row>
    <row r="90" spans="1:68" s="5" customFormat="1" x14ac:dyDescent="0.2">
      <c r="A90" s="16" t="s">
        <v>69</v>
      </c>
      <c r="B90" s="12">
        <f>_xlfn.IFNA(VLOOKUP($A90,'B-EmEC'!$A:$DD,MATCH(B$1,'B-EmEC'!$A$1:$DD$1,0),FALSE),"")</f>
        <v>54.623392529087575</v>
      </c>
      <c r="C90" s="11">
        <f>_xlfn.IFNA(VLOOKUP($A90,'B-EmEC'!$A:$DD,MATCH(C$1,'B-EmEC'!$A$1:$DD$1,0),FALSE),"")</f>
        <v>45.243770314192851</v>
      </c>
      <c r="D90" s="11">
        <f>_xlfn.IFNA(VLOOKUP($A90,'B-EmEC'!$A:$DD,MATCH(D$1,'B-EmEC'!$A$1:$DD$1,0),FALSE),"")</f>
        <v>41.411042944785272</v>
      </c>
      <c r="E90" s="11">
        <f>_xlfn.IFNA(VLOOKUP($A90,'B-EmEC'!$A:$DD,MATCH(E$1,'B-EmEC'!$A$1:$DD$1,0),FALSE),"")</f>
        <v>67.150537634408607</v>
      </c>
      <c r="F90" s="11">
        <f>_xlfn.IFNA(VLOOKUP($A90,'B-EmEC'!$A:$DD,MATCH(F$1,'B-EmEC'!$A$1:$DD$1,0),FALSE),"")</f>
        <v>85.4368932038835</v>
      </c>
      <c r="G90" s="11">
        <f>_xlfn.IFNA(VLOOKUP($A90,'B-EmEC'!$A:$DD,MATCH(G$1,'B-EmEC'!$A$1:$DD$1,0),FALSE),"")</f>
        <v>34.976798143851504</v>
      </c>
      <c r="H90" s="11">
        <f>_xlfn.IFNA(VLOOKUP($A90,'B-EmEC'!$A:$DD,MATCH(H$1,'B-EmEC'!$A$1:$DD$1,0),FALSE),"")</f>
        <v>26.97289357724663</v>
      </c>
      <c r="I90" s="11">
        <f>_xlfn.IFNA(VLOOKUP($A90,'B-EmEC'!$A:$DD,MATCH(I$1,'B-EmEC'!$A$1:$DD$1,0),FALSE),"")</f>
        <v>15.399105250765249</v>
      </c>
      <c r="J90" s="11">
        <f>_xlfn.IFNA(VLOOKUP($A90,'B-EmEC'!$A:$DD,MATCH(J$1,'B-EmEC'!$A$1:$DD$1,0),FALSE),"")</f>
        <v>28.1787685315442</v>
      </c>
      <c r="K90" s="11">
        <f>_xlfn.IFNA(VLOOKUP($A90,'B-EmEC'!$A:$DD,MATCH(K$1,'B-EmEC'!$A$1:$DD$1,0),FALSE),"")</f>
        <v>61.096532333645733</v>
      </c>
      <c r="L90" s="11">
        <f>_xlfn.IFNA(VLOOKUP($A90,'B-EmEC'!$A:$DD,MATCH(L$1,'B-EmEC'!$A$1:$DD$1,0),FALSE),"")</f>
        <v>43.196721311475407</v>
      </c>
      <c r="M90" s="11">
        <f>_xlfn.IFNA(VLOOKUP($A90,'B-EmEC'!$A:$DD,MATCH(M$1,'B-EmEC'!$A$1:$DD$1,0),FALSE),"")</f>
        <v>32.979325969980174</v>
      </c>
      <c r="N90" s="9">
        <f>_xlfn.IFNA(VLOOKUP($A90,'B-EmEC'!$A:$DD,MATCH(N$1,'B-EmEC'!$A$1:$DD$1,0),FALSE),"")</f>
        <v>11.98</v>
      </c>
      <c r="O90" s="10">
        <f>_xlfn.IFNA(VLOOKUP($A90,'B-EmEC'!$A:$DD,MATCH(O$1,'B-EmEC'!$A$1:$DD$1,0),FALSE),"")</f>
        <v>8.3520000000000003</v>
      </c>
      <c r="P90" s="10">
        <f>_xlfn.IFNA(VLOOKUP($A90,'B-EmEC'!$A:$DD,MATCH(P$1,'B-EmEC'!$A$1:$DD$1,0),FALSE),"")</f>
        <v>8.4939999999999998</v>
      </c>
      <c r="Q90" s="10">
        <f>_xlfn.IFNA(VLOOKUP($A90,'B-EmEC'!$A:$DD,MATCH(Q$1,'B-EmEC'!$A$1:$DD$1,0),FALSE),"")</f>
        <v>8.5429999999999993</v>
      </c>
      <c r="R90" s="10">
        <f>_xlfn.IFNA(VLOOKUP($A90,'B-EmEC'!$A:$DD,MATCH(R$1,'B-EmEC'!$A$1:$DD$1,0),FALSE),"")</f>
        <v>9.0570000000000004</v>
      </c>
      <c r="S90" s="10">
        <f>_xlfn.IFNA(VLOOKUP($A90,'B-EmEC'!$A:$DD,MATCH(S$1,'B-EmEC'!$A$1:$DD$1,0),FALSE),"")</f>
        <v>8.26</v>
      </c>
      <c r="T90" s="10">
        <f>_xlfn.IFNA(VLOOKUP($A90,'B-EmEC'!$A:$DD,MATCH(T$1,'B-EmEC'!$A$1:$DD$1,0),FALSE),"")</f>
        <v>8.65</v>
      </c>
      <c r="U90" s="10">
        <f>_xlfn.IFNA(VLOOKUP($A90,'B-EmEC'!$A:$DD,MATCH(U$1,'B-EmEC'!$A$1:$DD$1,0),FALSE),"")</f>
        <v>8.218</v>
      </c>
      <c r="V90" s="10">
        <f>_xlfn.IFNA(VLOOKUP($A90,'B-EmEC'!$A:$DD,MATCH(V$1,'B-EmEC'!$A$1:$DD$1,0),FALSE),"")</f>
        <v>8.4280000000000008</v>
      </c>
      <c r="W90" s="10">
        <f>_xlfn.IFNA(VLOOKUP($A90,'B-EmEC'!$A:$DD,MATCH(W$1,'B-EmEC'!$A$1:$DD$1,0),FALSE),"")</f>
        <v>10.6</v>
      </c>
      <c r="X90" s="10">
        <f>_xlfn.IFNA(VLOOKUP($A90,'B-EmEC'!$A:$DD,MATCH(X$1,'B-EmEC'!$A$1:$DD$1,0),FALSE),"")</f>
        <v>9.6050000000000004</v>
      </c>
      <c r="Y90" s="10">
        <f>_xlfn.IFNA(VLOOKUP($A90,'B-EmEC'!$A:$DD,MATCH(Y$1,'B-EmEC'!$A$1:$DD$1,0),FALSE),"")</f>
        <v>10.119999999999999</v>
      </c>
      <c r="Z90" s="9">
        <f t="shared" si="82"/>
        <v>13.717378669639457</v>
      </c>
      <c r="AA90" s="10">
        <f t="shared" si="83"/>
        <v>10.007558788968295</v>
      </c>
      <c r="AB90" s="10">
        <f t="shared" si="84"/>
        <v>10.111116168427067</v>
      </c>
      <c r="AC90" s="10">
        <f t="shared" si="85"/>
        <v>10.370049494156218</v>
      </c>
      <c r="AD90" s="10">
        <f t="shared" si="86"/>
        <v>10.988645447444998</v>
      </c>
      <c r="AE90" s="10">
        <f t="shared" si="87"/>
        <v>9.8037800506514579</v>
      </c>
      <c r="AF90" s="10">
        <f t="shared" si="88"/>
        <v>10.080927538860124</v>
      </c>
      <c r="AG90" s="10">
        <f t="shared" si="89"/>
        <v>9.4054954873335888</v>
      </c>
      <c r="AH90" s="10">
        <f t="shared" si="90"/>
        <v>9.8779220096519342</v>
      </c>
      <c r="AI90" s="10">
        <f t="shared" si="91"/>
        <v>12.386016561615717</v>
      </c>
      <c r="AJ90" s="10">
        <f t="shared" si="92"/>
        <v>11.240450784537799</v>
      </c>
      <c r="AK90" s="10">
        <f t="shared" si="93"/>
        <v>11.638241775307602</v>
      </c>
      <c r="AL90" s="356">
        <f t="shared" si="94"/>
        <v>13.717378669639457</v>
      </c>
      <c r="AM90" s="357">
        <f t="shared" si="95"/>
        <v>10.988645447444998</v>
      </c>
      <c r="AN90" s="357">
        <f t="shared" si="96"/>
        <v>12.386016561615717</v>
      </c>
      <c r="AO90" s="357">
        <f t="shared" si="97"/>
        <v>11.638241775307602</v>
      </c>
      <c r="AP90" s="12">
        <f t="shared" si="98"/>
        <v>13.717378669639457</v>
      </c>
      <c r="AQ90" s="11">
        <f t="shared" si="99"/>
        <v>10.256229989929608</v>
      </c>
      <c r="AR90" s="11">
        <f t="shared" si="100"/>
        <v>10.437590399365341</v>
      </c>
      <c r="AS90" s="11">
        <f t="shared" si="101"/>
        <v>11.439346279922701</v>
      </c>
      <c r="AT90" s="27">
        <f t="shared" si="102"/>
        <v>1</v>
      </c>
      <c r="AU90" s="10">
        <f t="shared" si="103"/>
        <v>0.13962885267980293</v>
      </c>
      <c r="AV90" s="10">
        <f t="shared" si="104"/>
        <v>0.16364559318050287</v>
      </c>
      <c r="AW90" s="10">
        <f t="shared" si="105"/>
        <v>0.22369669261466732</v>
      </c>
      <c r="AX90" s="10">
        <f t="shared" si="106"/>
        <v>0.36715975205635965</v>
      </c>
      <c r="AY90" s="10">
        <f t="shared" si="107"/>
        <v>9.2369052332460982E-2</v>
      </c>
      <c r="AZ90" s="10">
        <f t="shared" si="108"/>
        <v>0.15664432985991372</v>
      </c>
      <c r="BA90" s="10">
        <f t="shared" si="109"/>
        <v>0</v>
      </c>
      <c r="BB90" s="10">
        <f t="shared" si="110"/>
        <v>0.10956385002659226</v>
      </c>
      <c r="BC90" s="10">
        <f t="shared" si="111"/>
        <v>0.69123418893000566</v>
      </c>
      <c r="BD90" s="10">
        <f t="shared" si="112"/>
        <v>0.42555774811666636</v>
      </c>
      <c r="BE90" s="10">
        <f t="shared" si="113"/>
        <v>0.51781233247140201</v>
      </c>
      <c r="BF90" s="21">
        <f t="shared" si="114"/>
        <v>1</v>
      </c>
      <c r="BG90" s="11">
        <f t="shared" si="115"/>
        <v>0.36715975205635965</v>
      </c>
      <c r="BH90" s="11">
        <f t="shared" si="116"/>
        <v>0.69123418893000566</v>
      </c>
      <c r="BI90" s="11">
        <f t="shared" si="117"/>
        <v>0.51781233247140201</v>
      </c>
      <c r="BJ90" s="12">
        <f t="shared" si="118"/>
        <v>1</v>
      </c>
      <c r="BK90" s="11">
        <f t="shared" si="119"/>
        <v>0.19729998857275874</v>
      </c>
      <c r="BL90" s="11">
        <f t="shared" si="120"/>
        <v>0.23936059220412792</v>
      </c>
      <c r="BM90" s="11">
        <f t="shared" si="121"/>
        <v>0.47168504029403419</v>
      </c>
      <c r="BN90" s="12">
        <f t="shared" si="122"/>
        <v>1.3313621080237397</v>
      </c>
      <c r="BO90" s="13" t="str" cm="1">
        <f t="array" ref="BO90">INDEX($AL$1:$AO$1,0,MATCH(MAX($AL90:$AO90),$AL90:$AO90,0))</f>
        <v>B-Gs/olf-Log
EmEC-MAX</v>
      </c>
      <c r="BP90" s="367" t="s">
        <v>0</v>
      </c>
    </row>
    <row r="91" spans="1:68" s="5" customFormat="1" x14ac:dyDescent="0.2">
      <c r="A91" s="16" t="s">
        <v>59</v>
      </c>
      <c r="B91" s="12">
        <f>_xlfn.IFNA(VLOOKUP($A91,'B-EmEC'!$A:$DD,MATCH(B$1,'B-EmEC'!$A$1:$DD$1,0),FALSE),"")</f>
        <v>84.491733006736084</v>
      </c>
      <c r="C91" s="11" t="str">
        <f>_xlfn.IFNA(VLOOKUP($A91,'B-EmEC'!$A:$DD,MATCH(C$1,'B-EmEC'!$A$1:$DD$1,0),FALSE),"")</f>
        <v/>
      </c>
      <c r="D91" s="11" t="str">
        <f>_xlfn.IFNA(VLOOKUP($A91,'B-EmEC'!$A:$DD,MATCH(D$1,'B-EmEC'!$A$1:$DD$1,0),FALSE),"")</f>
        <v/>
      </c>
      <c r="E91" s="11">
        <f>_xlfn.IFNA(VLOOKUP($A91,'B-EmEC'!$A:$DD,MATCH(E$1,'B-EmEC'!$A$1:$DD$1,0),FALSE),"")</f>
        <v>15.126344086021506</v>
      </c>
      <c r="F91" s="11">
        <f>_xlfn.IFNA(VLOOKUP($A91,'B-EmEC'!$A:$DD,MATCH(F$1,'B-EmEC'!$A$1:$DD$1,0),FALSE),"")</f>
        <v>31.027508090614887</v>
      </c>
      <c r="G91" s="11">
        <f>_xlfn.IFNA(VLOOKUP($A91,'B-EmEC'!$A:$DD,MATCH(G$1,'B-EmEC'!$A$1:$DD$1,0),FALSE),"")</f>
        <v>43.039443155452432</v>
      </c>
      <c r="H91" s="11">
        <f>_xlfn.IFNA(VLOOKUP($A91,'B-EmEC'!$A:$DD,MATCH(H$1,'B-EmEC'!$A$1:$DD$1,0),FALSE),"")</f>
        <v>4.6361329950594206</v>
      </c>
      <c r="I91" s="11" t="str">
        <f>_xlfn.IFNA(VLOOKUP($A91,'B-EmEC'!$A:$DD,MATCH(I$1,'B-EmEC'!$A$1:$DD$1,0),FALSE),"")</f>
        <v/>
      </c>
      <c r="J91" s="11">
        <f>_xlfn.IFNA(VLOOKUP($A91,'B-EmEC'!$A:$DD,MATCH(J$1,'B-EmEC'!$A$1:$DD$1,0),FALSE),"")</f>
        <v>20.874364246293691</v>
      </c>
      <c r="K91" s="11">
        <f>_xlfn.IFNA(VLOOKUP($A91,'B-EmEC'!$A:$DD,MATCH(K$1,'B-EmEC'!$A$1:$DD$1,0),FALSE),"")</f>
        <v>66.01686972820994</v>
      </c>
      <c r="L91" s="11">
        <f>_xlfn.IFNA(VLOOKUP($A91,'B-EmEC'!$A:$DD,MATCH(L$1,'B-EmEC'!$A$1:$DD$1,0),FALSE),"")</f>
        <v>78.696721311475414</v>
      </c>
      <c r="M91" s="11">
        <f>_xlfn.IFNA(VLOOKUP($A91,'B-EmEC'!$A:$DD,MATCH(M$1,'B-EmEC'!$A$1:$DD$1,0),FALSE),"")</f>
        <v>13.435287453979042</v>
      </c>
      <c r="N91" s="9">
        <f>_xlfn.IFNA(VLOOKUP($A91,'B-EmEC'!$A:$DD,MATCH(N$1,'B-EmEC'!$A$1:$DD$1,0),FALSE),"")</f>
        <v>9.7029999999999994</v>
      </c>
      <c r="O91" s="10" t="str">
        <f>_xlfn.IFNA(VLOOKUP($A91,'B-EmEC'!$A:$DD,MATCH(O$1,'B-EmEC'!$A$1:$DD$1,0),FALSE),"")</f>
        <v/>
      </c>
      <c r="P91" s="10" t="str">
        <f>_xlfn.IFNA(VLOOKUP($A91,'B-EmEC'!$A:$DD,MATCH(P$1,'B-EmEC'!$A$1:$DD$1,0),FALSE),"")</f>
        <v/>
      </c>
      <c r="Q91" s="10">
        <f>_xlfn.IFNA(VLOOKUP($A91,'B-EmEC'!$A:$DD,MATCH(Q$1,'B-EmEC'!$A$1:$DD$1,0),FALSE),"")</f>
        <v>6.5730000000000004</v>
      </c>
      <c r="R91" s="10">
        <f>_xlfn.IFNA(VLOOKUP($A91,'B-EmEC'!$A:$DD,MATCH(R$1,'B-EmEC'!$A$1:$DD$1,0),FALSE),"")</f>
        <v>6.5620000000000003</v>
      </c>
      <c r="S91" s="10">
        <f>_xlfn.IFNA(VLOOKUP($A91,'B-EmEC'!$A:$DD,MATCH(S$1,'B-EmEC'!$A$1:$DD$1,0),FALSE),"")</f>
        <v>6.915</v>
      </c>
      <c r="T91" s="10">
        <f>_xlfn.IFNA(VLOOKUP($A91,'B-EmEC'!$A:$DD,MATCH(T$1,'B-EmEC'!$A$1:$DD$1,0),FALSE),"")</f>
        <v>6.1029999999999998</v>
      </c>
      <c r="U91" s="10" t="str">
        <f>_xlfn.IFNA(VLOOKUP($A91,'B-EmEC'!$A:$DD,MATCH(U$1,'B-EmEC'!$A$1:$DD$1,0),FALSE),"")</f>
        <v/>
      </c>
      <c r="V91" s="10">
        <f>_xlfn.IFNA(VLOOKUP($A91,'B-EmEC'!$A:$DD,MATCH(V$1,'B-EmEC'!$A$1:$DD$1,0),FALSE),"")</f>
        <v>6.0940000000000003</v>
      </c>
      <c r="W91" s="10">
        <f>_xlfn.IFNA(VLOOKUP($A91,'B-EmEC'!$A:$DD,MATCH(W$1,'B-EmEC'!$A$1:$DD$1,0),FALSE),"")</f>
        <v>8.3800000000000008</v>
      </c>
      <c r="X91" s="10">
        <f>_xlfn.IFNA(VLOOKUP($A91,'B-EmEC'!$A:$DD,MATCH(X$1,'B-EmEC'!$A$1:$DD$1,0),FALSE),"")</f>
        <v>6.3920000000000003</v>
      </c>
      <c r="Y91" s="10">
        <f>_xlfn.IFNA(VLOOKUP($A91,'B-EmEC'!$A:$DD,MATCH(Y$1,'B-EmEC'!$A$1:$DD$1,0),FALSE),"")</f>
        <v>6.05</v>
      </c>
      <c r="Z91" s="9">
        <f t="shared" si="82"/>
        <v>11.629814218000634</v>
      </c>
      <c r="AA91" s="10" t="str">
        <f t="shared" si="83"/>
        <v/>
      </c>
      <c r="AB91" s="10" t="str">
        <f t="shared" si="84"/>
        <v/>
      </c>
      <c r="AC91" s="10">
        <f t="shared" si="85"/>
        <v>7.7527339752720961</v>
      </c>
      <c r="AD91" s="10">
        <f t="shared" si="86"/>
        <v>8.0537468975322035</v>
      </c>
      <c r="AE91" s="10">
        <f t="shared" si="87"/>
        <v>8.5488666437903333</v>
      </c>
      <c r="AF91" s="10">
        <f t="shared" si="88"/>
        <v>6.7691558859179528</v>
      </c>
      <c r="AG91" s="10" t="str">
        <f t="shared" si="89"/>
        <v/>
      </c>
      <c r="AH91" s="10">
        <f t="shared" si="90"/>
        <v>7.413613257399664</v>
      </c>
      <c r="AI91" s="10">
        <f t="shared" si="91"/>
        <v>10.199654927870771</v>
      </c>
      <c r="AJ91" s="10">
        <f t="shared" si="92"/>
        <v>8.2879566390173185</v>
      </c>
      <c r="AK91" s="10">
        <f t="shared" si="93"/>
        <v>7.1782469627931089</v>
      </c>
      <c r="AL91" s="356">
        <f t="shared" si="94"/>
        <v>11.629814218000634</v>
      </c>
      <c r="AM91" s="357">
        <f t="shared" si="95"/>
        <v>8.5488666437903333</v>
      </c>
      <c r="AN91" s="357">
        <f t="shared" si="96"/>
        <v>10.199654927870771</v>
      </c>
      <c r="AO91" s="357">
        <f t="shared" si="97"/>
        <v>8.2879566390173185</v>
      </c>
      <c r="AP91" s="12">
        <f t="shared" si="98"/>
        <v>11.629814218000634</v>
      </c>
      <c r="AQ91" s="11">
        <f t="shared" si="99"/>
        <v>8.1184491721982113</v>
      </c>
      <c r="AR91" s="11">
        <f t="shared" si="100"/>
        <v>8.127474690396129</v>
      </c>
      <c r="AS91" s="11">
        <f t="shared" si="101"/>
        <v>7.7331018009052137</v>
      </c>
      <c r="AT91" s="27">
        <f t="shared" si="102"/>
        <v>1</v>
      </c>
      <c r="AU91" s="10" t="str">
        <f t="shared" si="103"/>
        <v/>
      </c>
      <c r="AV91" s="10" t="str">
        <f t="shared" si="104"/>
        <v/>
      </c>
      <c r="AW91" s="10">
        <f t="shared" si="105"/>
        <v>0.20235491206243711</v>
      </c>
      <c r="AX91" s="10">
        <f t="shared" si="106"/>
        <v>0.26428333856246028</v>
      </c>
      <c r="AY91" s="10">
        <f t="shared" si="107"/>
        <v>0.36614603131543605</v>
      </c>
      <c r="AZ91" s="10">
        <f t="shared" si="108"/>
        <v>0</v>
      </c>
      <c r="BA91" s="10" t="str">
        <f t="shared" si="109"/>
        <v/>
      </c>
      <c r="BB91" s="10">
        <f t="shared" si="110"/>
        <v>0.13258643736137199</v>
      </c>
      <c r="BC91" s="10">
        <f t="shared" si="111"/>
        <v>0.70576839752547016</v>
      </c>
      <c r="BD91" s="10">
        <f t="shared" si="112"/>
        <v>0.31246811631966614</v>
      </c>
      <c r="BE91" s="10">
        <f t="shared" si="113"/>
        <v>8.4163717942270982E-2</v>
      </c>
      <c r="BF91" s="21">
        <f t="shared" si="114"/>
        <v>1</v>
      </c>
      <c r="BG91" s="11">
        <f t="shared" si="115"/>
        <v>0.36614603131543605</v>
      </c>
      <c r="BH91" s="11">
        <f t="shared" si="116"/>
        <v>0.70576839752547016</v>
      </c>
      <c r="BI91" s="11">
        <f t="shared" si="117"/>
        <v>0.31246811631966614</v>
      </c>
      <c r="BJ91" s="12">
        <f t="shared" si="118"/>
        <v>1</v>
      </c>
      <c r="BK91" s="11">
        <f t="shared" si="119"/>
        <v>0.27759476064677785</v>
      </c>
      <c r="BL91" s="11">
        <f t="shared" si="120"/>
        <v>0.27945161162894738</v>
      </c>
      <c r="BM91" s="11">
        <f t="shared" si="121"/>
        <v>0.19831591713096858</v>
      </c>
      <c r="BN91" s="12">
        <f t="shared" si="122"/>
        <v>1.430159290129863</v>
      </c>
      <c r="BO91" s="13" t="str" cm="1">
        <f t="array" ref="BO91">INDEX($AL$1:$AO$1,0,MATCH(MAX($AL91:$AO91),$AL91:$AO91,0))</f>
        <v>B-Gs/olf-Log
EmEC-MAX</v>
      </c>
      <c r="BP91" s="367" t="s">
        <v>0</v>
      </c>
    </row>
    <row r="92" spans="1:68" s="5" customFormat="1" x14ac:dyDescent="0.2">
      <c r="A92" s="16" t="s">
        <v>106</v>
      </c>
      <c r="B92" s="12">
        <f>_xlfn.IFNA(VLOOKUP($A92,'B-EmEC'!$A:$DD,MATCH(B$1,'B-EmEC'!$A$1:$DD$1,0),FALSE),"")</f>
        <v>83.389467238211893</v>
      </c>
      <c r="C92" s="11">
        <f>_xlfn.IFNA(VLOOKUP($A92,'B-EmEC'!$A:$DD,MATCH(C$1,'B-EmEC'!$A$1:$DD$1,0),FALSE),"")</f>
        <v>19.664138678223186</v>
      </c>
      <c r="D92" s="11">
        <f>_xlfn.IFNA(VLOOKUP($A92,'B-EmEC'!$A:$DD,MATCH(D$1,'B-EmEC'!$A$1:$DD$1,0),FALSE),"")</f>
        <v>29.345603271983638</v>
      </c>
      <c r="E92" s="11">
        <f>_xlfn.IFNA(VLOOKUP($A92,'B-EmEC'!$A:$DD,MATCH(E$1,'B-EmEC'!$A$1:$DD$1,0),FALSE),"")</f>
        <v>32.822580645161288</v>
      </c>
      <c r="F92" s="11">
        <f>_xlfn.IFNA(VLOOKUP($A92,'B-EmEC'!$A:$DD,MATCH(F$1,'B-EmEC'!$A$1:$DD$1,0),FALSE),"")</f>
        <v>53.944174757281559</v>
      </c>
      <c r="G92" s="11">
        <f>_xlfn.IFNA(VLOOKUP($A92,'B-EmEC'!$A:$DD,MATCH(G$1,'B-EmEC'!$A$1:$DD$1,0),FALSE),"")</f>
        <v>38.631090487238971</v>
      </c>
      <c r="H92" s="11" t="str">
        <f>_xlfn.IFNA(VLOOKUP($A92,'B-EmEC'!$A:$DD,MATCH(H$1,'B-EmEC'!$A$1:$DD$1,0),FALSE),"")</f>
        <v/>
      </c>
      <c r="I92" s="11" t="str">
        <f>_xlfn.IFNA(VLOOKUP($A92,'B-EmEC'!$A:$DD,MATCH(I$1,'B-EmEC'!$A$1:$DD$1,0),FALSE),"")</f>
        <v/>
      </c>
      <c r="J92" s="11" t="str">
        <f>_xlfn.IFNA(VLOOKUP($A92,'B-EmEC'!$A:$DD,MATCH(J$1,'B-EmEC'!$A$1:$DD$1,0),FALSE),"")</f>
        <v/>
      </c>
      <c r="K92" s="11">
        <f>_xlfn.IFNA(VLOOKUP($A92,'B-EmEC'!$A:$DD,MATCH(K$1,'B-EmEC'!$A$1:$DD$1,0),FALSE),"")</f>
        <v>55.089034676663537</v>
      </c>
      <c r="L92" s="11" t="str">
        <f>_xlfn.IFNA(VLOOKUP($A92,'B-EmEC'!$A:$DD,MATCH(L$1,'B-EmEC'!$A$1:$DD$1,0),FALSE),"")</f>
        <v/>
      </c>
      <c r="M92" s="11" t="str">
        <f>_xlfn.IFNA(VLOOKUP($A92,'B-EmEC'!$A:$DD,MATCH(M$1,'B-EmEC'!$A$1:$DD$1,0),FALSE),"")</f>
        <v/>
      </c>
      <c r="N92" s="9">
        <f>_xlfn.IFNA(VLOOKUP($A92,'B-EmEC'!$A:$DD,MATCH(N$1,'B-EmEC'!$A$1:$DD$1,0),FALSE),"")</f>
        <v>10.47</v>
      </c>
      <c r="O92" s="10">
        <f>_xlfn.IFNA(VLOOKUP($A92,'B-EmEC'!$A:$DD,MATCH(O$1,'B-EmEC'!$A$1:$DD$1,0),FALSE),"")</f>
        <v>8.8680000000000003</v>
      </c>
      <c r="P92" s="10">
        <f>_xlfn.IFNA(VLOOKUP($A92,'B-EmEC'!$A:$DD,MATCH(P$1,'B-EmEC'!$A$1:$DD$1,0),FALSE),"")</f>
        <v>9.0519999999999996</v>
      </c>
      <c r="Q92" s="10">
        <f>_xlfn.IFNA(VLOOKUP($A92,'B-EmEC'!$A:$DD,MATCH(Q$1,'B-EmEC'!$A$1:$DD$1,0),FALSE),"")</f>
        <v>9.0820000000000007</v>
      </c>
      <c r="R92" s="10">
        <f>_xlfn.IFNA(VLOOKUP($A92,'B-EmEC'!$A:$DD,MATCH(R$1,'B-EmEC'!$A$1:$DD$1,0),FALSE),"")</f>
        <v>9.2170000000000005</v>
      </c>
      <c r="S92" s="10">
        <f>_xlfn.IFNA(VLOOKUP($A92,'B-EmEC'!$A:$DD,MATCH(S$1,'B-EmEC'!$A$1:$DD$1,0),FALSE),"")</f>
        <v>9.2899999999999991</v>
      </c>
      <c r="T92" s="10" t="str">
        <f>_xlfn.IFNA(VLOOKUP($A92,'B-EmEC'!$A:$DD,MATCH(T$1,'B-EmEC'!$A$1:$DD$1,0),FALSE),"")</f>
        <v/>
      </c>
      <c r="U92" s="10" t="str">
        <f>_xlfn.IFNA(VLOOKUP($A92,'B-EmEC'!$A:$DD,MATCH(U$1,'B-EmEC'!$A$1:$DD$1,0),FALSE),"")</f>
        <v/>
      </c>
      <c r="V92" s="10" t="str">
        <f>_xlfn.IFNA(VLOOKUP($A92,'B-EmEC'!$A:$DD,MATCH(V$1,'B-EmEC'!$A$1:$DD$1,0),FALSE),"")</f>
        <v/>
      </c>
      <c r="W92" s="10">
        <f>_xlfn.IFNA(VLOOKUP($A92,'B-EmEC'!$A:$DD,MATCH(W$1,'B-EmEC'!$A$1:$DD$1,0),FALSE),"")</f>
        <v>9.0860000000000003</v>
      </c>
      <c r="X92" s="10" t="str">
        <f>_xlfn.IFNA(VLOOKUP($A92,'B-EmEC'!$A:$DD,MATCH(X$1,'B-EmEC'!$A$1:$DD$1,0),FALSE),"")</f>
        <v/>
      </c>
      <c r="Y92" s="10" t="str">
        <f>_xlfn.IFNA(VLOOKUP($A92,'B-EmEC'!$A:$DD,MATCH(Y$1,'B-EmEC'!$A$1:$DD$1,0),FALSE),"")</f>
        <v/>
      </c>
      <c r="Z92" s="9">
        <f t="shared" si="82"/>
        <v>12.391111199208503</v>
      </c>
      <c r="AA92" s="10">
        <f t="shared" si="83"/>
        <v>10.161674928346221</v>
      </c>
      <c r="AB92" s="10">
        <f t="shared" si="84"/>
        <v>10.519543041946392</v>
      </c>
      <c r="AC92" s="10">
        <f t="shared" si="85"/>
        <v>10.598172724062987</v>
      </c>
      <c r="AD92" s="10">
        <f t="shared" si="86"/>
        <v>10.948944553609119</v>
      </c>
      <c r="AE92" s="10">
        <f t="shared" si="87"/>
        <v>10.876936967681607</v>
      </c>
      <c r="AF92" s="10" t="str">
        <f t="shared" si="88"/>
        <v/>
      </c>
      <c r="AG92" s="10" t="str">
        <f t="shared" si="89"/>
        <v/>
      </c>
      <c r="AH92" s="10" t="str">
        <f t="shared" si="90"/>
        <v/>
      </c>
      <c r="AI92" s="10">
        <f t="shared" si="91"/>
        <v>10.827065162312126</v>
      </c>
      <c r="AJ92" s="10" t="str">
        <f t="shared" si="92"/>
        <v/>
      </c>
      <c r="AK92" s="10" t="str">
        <f t="shared" si="93"/>
        <v/>
      </c>
      <c r="AL92" s="356">
        <f t="shared" si="94"/>
        <v>12.391111199208503</v>
      </c>
      <c r="AM92" s="357">
        <f t="shared" si="95"/>
        <v>10.948944553609119</v>
      </c>
      <c r="AN92" s="357">
        <f t="shared" si="96"/>
        <v>10.827065162312126</v>
      </c>
      <c r="AO92" s="357" t="str">
        <f t="shared" si="97"/>
        <v/>
      </c>
      <c r="AP92" s="12">
        <f t="shared" si="98"/>
        <v>12.391111199208503</v>
      </c>
      <c r="AQ92" s="11">
        <f t="shared" si="99"/>
        <v>10.621054443129266</v>
      </c>
      <c r="AR92" s="11">
        <f t="shared" si="100"/>
        <v>10.827065162312126</v>
      </c>
      <c r="AS92" s="11" t="str">
        <f t="shared" si="101"/>
        <v/>
      </c>
      <c r="AT92" s="27">
        <f t="shared" si="102"/>
        <v>1</v>
      </c>
      <c r="AU92" s="10">
        <f t="shared" si="103"/>
        <v>0</v>
      </c>
      <c r="AV92" s="10">
        <f t="shared" si="104"/>
        <v>0.16051955298177589</v>
      </c>
      <c r="AW92" s="10">
        <f t="shared" si="105"/>
        <v>0.19578841585274004</v>
      </c>
      <c r="AX92" s="10">
        <f t="shared" si="106"/>
        <v>0.35312497403588239</v>
      </c>
      <c r="AY92" s="10">
        <f t="shared" si="107"/>
        <v>0.32082641189772287</v>
      </c>
      <c r="AZ92" s="10" t="str">
        <f t="shared" si="108"/>
        <v/>
      </c>
      <c r="BA92" s="10" t="str">
        <f t="shared" si="109"/>
        <v/>
      </c>
      <c r="BB92" s="10" t="str">
        <f t="shared" si="110"/>
        <v/>
      </c>
      <c r="BC92" s="10">
        <f t="shared" si="111"/>
        <v>0.29845671870609292</v>
      </c>
      <c r="BD92" s="10" t="str">
        <f t="shared" si="112"/>
        <v/>
      </c>
      <c r="BE92" s="10" t="str">
        <f t="shared" si="113"/>
        <v/>
      </c>
      <c r="BF92" s="21">
        <f t="shared" si="114"/>
        <v>1</v>
      </c>
      <c r="BG92" s="11">
        <f t="shared" si="115"/>
        <v>0.35312497403588239</v>
      </c>
      <c r="BH92" s="11">
        <f t="shared" si="116"/>
        <v>0.29845671870609292</v>
      </c>
      <c r="BI92" s="11" t="str">
        <f t="shared" si="117"/>
        <v/>
      </c>
      <c r="BJ92" s="12">
        <f t="shared" si="118"/>
        <v>1</v>
      </c>
      <c r="BK92" s="11">
        <f t="shared" si="119"/>
        <v>0.20605187095362423</v>
      </c>
      <c r="BL92" s="11">
        <f t="shared" si="120"/>
        <v>0.29845671870609292</v>
      </c>
      <c r="BM92" s="11" t="str">
        <f t="shared" si="121"/>
        <v/>
      </c>
      <c r="BN92" s="12">
        <f t="shared" si="122"/>
        <v>1.442166645599384</v>
      </c>
      <c r="BO92" s="13" t="str" cm="1">
        <f t="array" ref="BO92">INDEX($AL$1:$AO$1,0,MATCH(MAX($AL92:$AO92),$AL92:$AO92,0))</f>
        <v>B-Gs/olf-Log
EmEC-MAX</v>
      </c>
      <c r="BP92" s="367" t="s">
        <v>0</v>
      </c>
    </row>
    <row r="93" spans="1:68" s="5" customFormat="1" x14ac:dyDescent="0.2">
      <c r="A93" s="16" t="s">
        <v>107</v>
      </c>
      <c r="B93" s="12">
        <f>_xlfn.IFNA(VLOOKUP($A93,'B-EmEC'!$A:$DD,MATCH(B$1,'B-EmEC'!$A$1:$DD$1,0),FALSE),"")</f>
        <v>92.284139620330691</v>
      </c>
      <c r="C93" s="11">
        <f>_xlfn.IFNA(VLOOKUP($A93,'B-EmEC'!$A:$DD,MATCH(C$1,'B-EmEC'!$A$1:$DD$1,0),FALSE),"")</f>
        <v>4.9664138678223182</v>
      </c>
      <c r="D93" s="11">
        <f>_xlfn.IFNA(VLOOKUP($A93,'B-EmEC'!$A:$DD,MATCH(D$1,'B-EmEC'!$A$1:$DD$1,0),FALSE),"")</f>
        <v>2.731522056675431</v>
      </c>
      <c r="E93" s="11">
        <f>_xlfn.IFNA(VLOOKUP($A93,'B-EmEC'!$A:$DD,MATCH(E$1,'B-EmEC'!$A$1:$DD$1,0),FALSE),"")</f>
        <v>24.451612903225808</v>
      </c>
      <c r="F93" s="11">
        <f>_xlfn.IFNA(VLOOKUP($A93,'B-EmEC'!$A:$DD,MATCH(F$1,'B-EmEC'!$A$1:$DD$1,0),FALSE),"")</f>
        <v>35.012135922330096</v>
      </c>
      <c r="G93" s="11">
        <f>_xlfn.IFNA(VLOOKUP($A93,'B-EmEC'!$A:$DD,MATCH(G$1,'B-EmEC'!$A$1:$DD$1,0),FALSE),"")</f>
        <v>7.2708816705336421</v>
      </c>
      <c r="H93" s="11" t="str">
        <f>_xlfn.IFNA(VLOOKUP($A93,'B-EmEC'!$A:$DD,MATCH(H$1,'B-EmEC'!$A$1:$DD$1,0),FALSE),"")</f>
        <v/>
      </c>
      <c r="I93" s="11" t="str">
        <f>_xlfn.IFNA(VLOOKUP($A93,'B-EmEC'!$A:$DD,MATCH(I$1,'B-EmEC'!$A$1:$DD$1,0),FALSE),"")</f>
        <v/>
      </c>
      <c r="J93" s="11" t="str">
        <f>_xlfn.IFNA(VLOOKUP($A93,'B-EmEC'!$A:$DD,MATCH(J$1,'B-EmEC'!$A$1:$DD$1,0),FALSE),"")</f>
        <v/>
      </c>
      <c r="K93" s="11">
        <f>_xlfn.IFNA(VLOOKUP($A93,'B-EmEC'!$A:$DD,MATCH(K$1,'B-EmEC'!$A$1:$DD$1,0),FALSE),"")</f>
        <v>43.074039362699153</v>
      </c>
      <c r="L93" s="11" t="str">
        <f>_xlfn.IFNA(VLOOKUP($A93,'B-EmEC'!$A:$DD,MATCH(L$1,'B-EmEC'!$A$1:$DD$1,0),FALSE),"")</f>
        <v/>
      </c>
      <c r="M93" s="11">
        <f>_xlfn.IFNA(VLOOKUP($A93,'B-EmEC'!$A:$DD,MATCH(M$1,'B-EmEC'!$A$1:$DD$1,0),FALSE),"")</f>
        <v>12.55734919286321</v>
      </c>
      <c r="N93" s="9">
        <f>_xlfn.IFNA(VLOOKUP($A93,'B-EmEC'!$A:$DD,MATCH(N$1,'B-EmEC'!$A$1:$DD$1,0),FALSE),"")</f>
        <v>10.62</v>
      </c>
      <c r="O93" s="10">
        <f>_xlfn.IFNA(VLOOKUP($A93,'B-EmEC'!$A:$DD,MATCH(O$1,'B-EmEC'!$A$1:$DD$1,0),FALSE),"")</f>
        <v>8.3450000000000006</v>
      </c>
      <c r="P93" s="10">
        <f>_xlfn.IFNA(VLOOKUP($A93,'B-EmEC'!$A:$DD,MATCH(P$1,'B-EmEC'!$A$1:$DD$1,0),FALSE),"")</f>
        <v>8.4260000000000002</v>
      </c>
      <c r="Q93" s="10">
        <f>_xlfn.IFNA(VLOOKUP($A93,'B-EmEC'!$A:$DD,MATCH(Q$1,'B-EmEC'!$A$1:$DD$1,0),FALSE),"")</f>
        <v>8.516</v>
      </c>
      <c r="R93" s="10">
        <f>_xlfn.IFNA(VLOOKUP($A93,'B-EmEC'!$A:$DD,MATCH(R$1,'B-EmEC'!$A$1:$DD$1,0),FALSE),"")</f>
        <v>8.843</v>
      </c>
      <c r="S93" s="10">
        <f>_xlfn.IFNA(VLOOKUP($A93,'B-EmEC'!$A:$DD,MATCH(S$1,'B-EmEC'!$A$1:$DD$1,0),FALSE),"")</f>
        <v>10.220000000000001</v>
      </c>
      <c r="T93" s="10" t="str">
        <f>_xlfn.IFNA(VLOOKUP($A93,'B-EmEC'!$A:$DD,MATCH(T$1,'B-EmEC'!$A$1:$DD$1,0),FALSE),"")</f>
        <v/>
      </c>
      <c r="U93" s="10" t="str">
        <f>_xlfn.IFNA(VLOOKUP($A93,'B-EmEC'!$A:$DD,MATCH(U$1,'B-EmEC'!$A$1:$DD$1,0),FALSE),"")</f>
        <v/>
      </c>
      <c r="V93" s="10" t="str">
        <f>_xlfn.IFNA(VLOOKUP($A93,'B-EmEC'!$A:$DD,MATCH(V$1,'B-EmEC'!$A$1:$DD$1,0),FALSE),"")</f>
        <v/>
      </c>
      <c r="W93" s="10">
        <f>_xlfn.IFNA(VLOOKUP($A93,'B-EmEC'!$A:$DD,MATCH(W$1,'B-EmEC'!$A$1:$DD$1,0),FALSE),"")</f>
        <v>8.577</v>
      </c>
      <c r="X93" s="10" t="str">
        <f>_xlfn.IFNA(VLOOKUP($A93,'B-EmEC'!$A:$DD,MATCH(X$1,'B-EmEC'!$A$1:$DD$1,0),FALSE),"")</f>
        <v/>
      </c>
      <c r="Y93" s="10">
        <f>_xlfn.IFNA(VLOOKUP($A93,'B-EmEC'!$A:$DD,MATCH(Y$1,'B-EmEC'!$A$1:$DD$1,0),FALSE),"")</f>
        <v>8.4619999999999997</v>
      </c>
      <c r="Z93" s="9">
        <f t="shared" si="82"/>
        <v>12.585127067577965</v>
      </c>
      <c r="AA93" s="10">
        <f t="shared" si="83"/>
        <v>9.0410429079334218</v>
      </c>
      <c r="AB93" s="10">
        <f t="shared" si="84"/>
        <v>8.8624047117346407</v>
      </c>
      <c r="AC93" s="10">
        <f t="shared" si="85"/>
        <v>9.9043075117977821</v>
      </c>
      <c r="AD93" s="10">
        <f t="shared" si="86"/>
        <v>10.387218605794635</v>
      </c>
      <c r="AE93" s="10">
        <f t="shared" si="87"/>
        <v>11.081587076805544</v>
      </c>
      <c r="AF93" s="10" t="str">
        <f t="shared" si="88"/>
        <v/>
      </c>
      <c r="AG93" s="10" t="str">
        <f t="shared" si="89"/>
        <v/>
      </c>
      <c r="AH93" s="10" t="str">
        <f t="shared" si="90"/>
        <v/>
      </c>
      <c r="AI93" s="10">
        <f t="shared" si="91"/>
        <v>10.211215600591778</v>
      </c>
      <c r="AJ93" s="10" t="str">
        <f t="shared" si="92"/>
        <v/>
      </c>
      <c r="AK93" s="10">
        <f t="shared" si="93"/>
        <v>9.5608979712153737</v>
      </c>
      <c r="AL93" s="356">
        <f t="shared" si="94"/>
        <v>12.585127067577965</v>
      </c>
      <c r="AM93" s="357">
        <f t="shared" si="95"/>
        <v>11.081587076805544</v>
      </c>
      <c r="AN93" s="357">
        <f t="shared" si="96"/>
        <v>10.211215600591778</v>
      </c>
      <c r="AO93" s="357">
        <f t="shared" si="97"/>
        <v>9.5608979712153737</v>
      </c>
      <c r="AP93" s="12">
        <f t="shared" si="98"/>
        <v>12.585127067577965</v>
      </c>
      <c r="AQ93" s="11">
        <f t="shared" si="99"/>
        <v>9.8553121628132061</v>
      </c>
      <c r="AR93" s="11">
        <f t="shared" si="100"/>
        <v>10.211215600591778</v>
      </c>
      <c r="AS93" s="11">
        <f t="shared" si="101"/>
        <v>9.5608979712153737</v>
      </c>
      <c r="AT93" s="27">
        <f t="shared" si="102"/>
        <v>1</v>
      </c>
      <c r="AU93" s="10">
        <f t="shared" si="103"/>
        <v>4.7985903627323669E-2</v>
      </c>
      <c r="AV93" s="10">
        <f t="shared" si="104"/>
        <v>0</v>
      </c>
      <c r="AW93" s="10">
        <f t="shared" si="105"/>
        <v>0.27987657968307306</v>
      </c>
      <c r="AX93" s="10">
        <f t="shared" si="106"/>
        <v>0.40959645880294815</v>
      </c>
      <c r="AY93" s="10">
        <f t="shared" si="107"/>
        <v>0.59611815036047255</v>
      </c>
      <c r="AZ93" s="10" t="str">
        <f t="shared" si="108"/>
        <v/>
      </c>
      <c r="BA93" s="10" t="str">
        <f t="shared" si="109"/>
        <v/>
      </c>
      <c r="BB93" s="10" t="str">
        <f t="shared" si="110"/>
        <v/>
      </c>
      <c r="BC93" s="10">
        <f t="shared" si="111"/>
        <v>0.36231842182374779</v>
      </c>
      <c r="BD93" s="10" t="str">
        <f t="shared" si="112"/>
        <v/>
      </c>
      <c r="BE93" s="10">
        <f t="shared" si="113"/>
        <v>0.18762969480771294</v>
      </c>
      <c r="BF93" s="21">
        <f t="shared" si="114"/>
        <v>1</v>
      </c>
      <c r="BG93" s="11">
        <f t="shared" si="115"/>
        <v>0.59611815036047255</v>
      </c>
      <c r="BH93" s="11">
        <f t="shared" si="116"/>
        <v>0.36231842182374779</v>
      </c>
      <c r="BI93" s="11">
        <f t="shared" si="117"/>
        <v>0.18762969480771294</v>
      </c>
      <c r="BJ93" s="12">
        <f t="shared" si="118"/>
        <v>1</v>
      </c>
      <c r="BK93" s="11">
        <f t="shared" si="119"/>
        <v>0.26671541849476349</v>
      </c>
      <c r="BL93" s="11">
        <f t="shared" si="120"/>
        <v>0.36231842182374779</v>
      </c>
      <c r="BM93" s="11">
        <f t="shared" si="121"/>
        <v>0.18762969480771294</v>
      </c>
      <c r="BN93" s="12">
        <f t="shared" si="122"/>
        <v>1.5035399907724205</v>
      </c>
      <c r="BO93" s="13" t="str" cm="1">
        <f t="array" ref="BO93">INDEX($AL$1:$AO$1,0,MATCH(MAX($AL93:$AO93),$AL93:$AO93,0))</f>
        <v>B-Gs/olf-Log
EmEC-MAX</v>
      </c>
      <c r="BP93" s="367" t="s">
        <v>0</v>
      </c>
    </row>
    <row r="94" spans="1:68" x14ac:dyDescent="0.2">
      <c r="A94" s="16" t="s">
        <v>4</v>
      </c>
      <c r="B94" s="12">
        <f>_xlfn.IFNA(VLOOKUP($A94,'B-EmEC'!$A:$DD,MATCH(B$1,'B-EmEC'!$A$1:$DD$1,0),FALSE),"")</f>
        <v>87.752602571953474</v>
      </c>
      <c r="C94" s="11">
        <f>_xlfn.IFNA(VLOOKUP($A94,'B-EmEC'!$A:$DD,MATCH(C$1,'B-EmEC'!$A$1:$DD$1,0),FALSE),"")</f>
        <v>47.908992416034671</v>
      </c>
      <c r="D94" s="11">
        <f>_xlfn.IFNA(VLOOKUP($A94,'B-EmEC'!$A:$DD,MATCH(D$1,'B-EmEC'!$A$1:$DD$1,0),FALSE),"")</f>
        <v>30.105170902716914</v>
      </c>
      <c r="E94" s="11">
        <f>_xlfn.IFNA(VLOOKUP($A94,'B-EmEC'!$A:$DD,MATCH(E$1,'B-EmEC'!$A$1:$DD$1,0),FALSE),"")</f>
        <v>42.715053763440864</v>
      </c>
      <c r="F94" s="11">
        <f>_xlfn.IFNA(VLOOKUP($A94,'B-EmEC'!$A:$DD,MATCH(F$1,'B-EmEC'!$A$1:$DD$1,0),FALSE),"")</f>
        <v>53.114886731391593</v>
      </c>
      <c r="G94" s="11">
        <f>_xlfn.IFNA(VLOOKUP($A94,'B-EmEC'!$A:$DD,MATCH(G$1,'B-EmEC'!$A$1:$DD$1,0),FALSE),"")</f>
        <v>21.128190255220414</v>
      </c>
      <c r="H94" s="11" t="str">
        <f>_xlfn.IFNA(VLOOKUP($A94,'B-EmEC'!$A:$DD,MATCH(H$1,'B-EmEC'!$A$1:$DD$1,0),FALSE),"")</f>
        <v/>
      </c>
      <c r="I94" s="11" t="str">
        <f>_xlfn.IFNA(VLOOKUP($A94,'B-EmEC'!$A:$DD,MATCH(I$1,'B-EmEC'!$A$1:$DD$1,0),FALSE),"")</f>
        <v/>
      </c>
      <c r="J94" s="11">
        <f>_xlfn.IFNA(VLOOKUP($A94,'B-EmEC'!$A:$DD,MATCH(J$1,'B-EmEC'!$A$1:$DD$1,0),FALSE),"")</f>
        <v>1.4587165891137321</v>
      </c>
      <c r="K94" s="11">
        <f>_xlfn.IFNA(VLOOKUP($A94,'B-EmEC'!$A:$DD,MATCH(K$1,'B-EmEC'!$A$1:$DD$1,0),FALSE),"")</f>
        <v>67.966260543580134</v>
      </c>
      <c r="L94" s="11" t="str">
        <f>_xlfn.IFNA(VLOOKUP($A94,'B-EmEC'!$A:$DD,MATCH(L$1,'B-EmEC'!$A$1:$DD$1,0),FALSE),"")</f>
        <v/>
      </c>
      <c r="M94" s="11" t="str">
        <f>_xlfn.IFNA(VLOOKUP($A94,'B-EmEC'!$A:$DD,MATCH(M$1,'B-EmEC'!$A$1:$DD$1,0),FALSE),"")</f>
        <v/>
      </c>
      <c r="N94" s="9">
        <f>_xlfn.IFNA(VLOOKUP($A94,'B-EmEC'!$A:$DD,MATCH(N$1,'B-EmEC'!$A$1:$DD$1,0),FALSE),"")</f>
        <v>10.35</v>
      </c>
      <c r="O94" s="10">
        <f>_xlfn.IFNA(VLOOKUP($A94,'B-EmEC'!$A:$DD,MATCH(O$1,'B-EmEC'!$A$1:$DD$1,0),FALSE),"")</f>
        <v>8.1959999999999997</v>
      </c>
      <c r="P94" s="10">
        <f>_xlfn.IFNA(VLOOKUP($A94,'B-EmEC'!$A:$DD,MATCH(P$1,'B-EmEC'!$A$1:$DD$1,0),FALSE),"")</f>
        <v>8.2799999999999994</v>
      </c>
      <c r="Q94" s="10">
        <f>_xlfn.IFNA(VLOOKUP($A94,'B-EmEC'!$A:$DD,MATCH(Q$1,'B-EmEC'!$A$1:$DD$1,0),FALSE),"")</f>
        <v>8.327</v>
      </c>
      <c r="R94" s="10">
        <f>_xlfn.IFNA(VLOOKUP($A94,'B-EmEC'!$A:$DD,MATCH(R$1,'B-EmEC'!$A$1:$DD$1,0),FALSE),"")</f>
        <v>8.3670000000000009</v>
      </c>
      <c r="S94" s="10">
        <f>_xlfn.IFNA(VLOOKUP($A94,'B-EmEC'!$A:$DD,MATCH(S$1,'B-EmEC'!$A$1:$DD$1,0),FALSE),"")</f>
        <v>8.1989999999999998</v>
      </c>
      <c r="T94" s="10" t="str">
        <f>_xlfn.IFNA(VLOOKUP($A94,'B-EmEC'!$A:$DD,MATCH(T$1,'B-EmEC'!$A$1:$DD$1,0),FALSE),"")</f>
        <v/>
      </c>
      <c r="U94" s="10" t="str">
        <f>_xlfn.IFNA(VLOOKUP($A94,'B-EmEC'!$A:$DD,MATCH(U$1,'B-EmEC'!$A$1:$DD$1,0),FALSE),"")</f>
        <v/>
      </c>
      <c r="V94" s="10">
        <f>_xlfn.IFNA(VLOOKUP($A94,'B-EmEC'!$A:$DD,MATCH(V$1,'B-EmEC'!$A$1:$DD$1,0),FALSE),"")</f>
        <v>7.7270000000000003</v>
      </c>
      <c r="W94" s="10">
        <f>_xlfn.IFNA(VLOOKUP($A94,'B-EmEC'!$A:$DD,MATCH(W$1,'B-EmEC'!$A$1:$DD$1,0),FALSE),"")</f>
        <v>8.77</v>
      </c>
      <c r="X94" s="10" t="str">
        <f>_xlfn.IFNA(VLOOKUP($A94,'B-EmEC'!$A:$DD,MATCH(X$1,'B-EmEC'!$A$1:$DD$1,0),FALSE),"")</f>
        <v/>
      </c>
      <c r="Y94" s="10" t="str">
        <f>_xlfn.IFNA(VLOOKUP($A94,'B-EmEC'!$A:$DD,MATCH(Y$1,'B-EmEC'!$A$1:$DD$1,0),FALSE),"")</f>
        <v/>
      </c>
      <c r="Z94" s="9">
        <f t="shared" si="82"/>
        <v>12.293260005660677</v>
      </c>
      <c r="AA94" s="10">
        <f t="shared" si="83"/>
        <v>9.8764170372167825</v>
      </c>
      <c r="AB94" s="10">
        <f t="shared" si="84"/>
        <v>9.7586410969773549</v>
      </c>
      <c r="AC94" s="10">
        <f t="shared" si="85"/>
        <v>9.9575809573254812</v>
      </c>
      <c r="AD94" s="10">
        <f t="shared" si="86"/>
        <v>10.092216259672703</v>
      </c>
      <c r="AE94" s="10">
        <f t="shared" si="87"/>
        <v>9.5238622989533344</v>
      </c>
      <c r="AF94" s="10" t="str">
        <f t="shared" si="88"/>
        <v/>
      </c>
      <c r="AG94" s="10" t="str">
        <f t="shared" si="89"/>
        <v/>
      </c>
      <c r="AH94" s="10">
        <f t="shared" si="90"/>
        <v>7.8909709219550814</v>
      </c>
      <c r="AI94" s="10">
        <f t="shared" si="91"/>
        <v>10.602293375999002</v>
      </c>
      <c r="AJ94" s="10" t="str">
        <f t="shared" si="92"/>
        <v/>
      </c>
      <c r="AK94" s="10" t="str">
        <f t="shared" si="93"/>
        <v/>
      </c>
      <c r="AL94" s="356">
        <f t="shared" si="94"/>
        <v>12.293260005660677</v>
      </c>
      <c r="AM94" s="357">
        <f t="shared" si="95"/>
        <v>10.092216259672703</v>
      </c>
      <c r="AN94" s="357">
        <f t="shared" si="96"/>
        <v>10.602293375999002</v>
      </c>
      <c r="AO94" s="357" t="str">
        <f t="shared" si="97"/>
        <v/>
      </c>
      <c r="AP94" s="12">
        <f t="shared" si="98"/>
        <v>12.293260005660677</v>
      </c>
      <c r="AQ94" s="11">
        <f t="shared" si="99"/>
        <v>9.8417435300291309</v>
      </c>
      <c r="AR94" s="11">
        <f t="shared" si="100"/>
        <v>9.2466321489770422</v>
      </c>
      <c r="AS94" s="11" t="str">
        <f t="shared" si="101"/>
        <v/>
      </c>
      <c r="AT94" s="27">
        <f t="shared" si="102"/>
        <v>1</v>
      </c>
      <c r="AU94" s="10">
        <f t="shared" si="103"/>
        <v>0.45100312076517834</v>
      </c>
      <c r="AV94" s="10">
        <f t="shared" si="104"/>
        <v>0.42424977994633994</v>
      </c>
      <c r="AW94" s="10">
        <f t="shared" si="105"/>
        <v>0.4694398745915262</v>
      </c>
      <c r="AX94" s="10">
        <f t="shared" si="106"/>
        <v>0.50002289623941265</v>
      </c>
      <c r="AY94" s="10">
        <f t="shared" si="107"/>
        <v>0.37091870750654521</v>
      </c>
      <c r="AZ94" s="10" t="str">
        <f t="shared" si="108"/>
        <v/>
      </c>
      <c r="BA94" s="10" t="str">
        <f t="shared" si="109"/>
        <v/>
      </c>
      <c r="BB94" s="10">
        <f t="shared" si="110"/>
        <v>0</v>
      </c>
      <c r="BC94" s="10">
        <f t="shared" si="111"/>
        <v>0.61588923455287581</v>
      </c>
      <c r="BD94" s="10" t="str">
        <f t="shared" si="112"/>
        <v/>
      </c>
      <c r="BE94" s="10" t="str">
        <f t="shared" si="113"/>
        <v/>
      </c>
      <c r="BF94" s="21">
        <f t="shared" si="114"/>
        <v>1</v>
      </c>
      <c r="BG94" s="11">
        <f t="shared" si="115"/>
        <v>0.50002289623941265</v>
      </c>
      <c r="BH94" s="11">
        <f t="shared" si="116"/>
        <v>0.61588923455287581</v>
      </c>
      <c r="BI94" s="11" t="str">
        <f t="shared" si="117"/>
        <v/>
      </c>
      <c r="BJ94" s="12">
        <f t="shared" si="118"/>
        <v>1</v>
      </c>
      <c r="BK94" s="11">
        <f t="shared" si="119"/>
        <v>0.44312687580980048</v>
      </c>
      <c r="BL94" s="11">
        <f t="shared" si="120"/>
        <v>0.3079446172764379</v>
      </c>
      <c r="BM94" s="11" t="str">
        <f t="shared" si="121"/>
        <v/>
      </c>
      <c r="BN94" s="12">
        <f t="shared" si="122"/>
        <v>1.6909666296616752</v>
      </c>
      <c r="BO94" s="13" t="str" cm="1">
        <f t="array" ref="BO94">INDEX($AL$1:$AO$1,0,MATCH(MAX($AL94:$AO94),$AL94:$AO94,0))</f>
        <v>B-Gs/olf-Log
EmEC-MAX</v>
      </c>
      <c r="BP94" s="367" t="s">
        <v>0</v>
      </c>
    </row>
    <row r="95" spans="1:68" x14ac:dyDescent="0.2">
      <c r="A95" s="8" t="s">
        <v>194</v>
      </c>
      <c r="B95" s="12">
        <f>_xlfn.IFNA(VLOOKUP($A95,'B-EmEC'!$A:$DD,MATCH(B$1,'B-EmEC'!$A$1:$DD$1,0),FALSE),"")</f>
        <v>73.637477036129823</v>
      </c>
      <c r="C95" s="11">
        <f>_xlfn.IFNA(VLOOKUP($A95,'B-EmEC'!$A:$DD,MATCH(C$1,'B-EmEC'!$A$1:$DD$1,0),FALSE),"")</f>
        <v>20.47670639219935</v>
      </c>
      <c r="D95" s="11">
        <f>_xlfn.IFNA(VLOOKUP($A95,'B-EmEC'!$A:$DD,MATCH(D$1,'B-EmEC'!$A$1:$DD$1,0),FALSE),"")</f>
        <v>13.993572889278409</v>
      </c>
      <c r="E95" s="11">
        <f>_xlfn.IFNA(VLOOKUP($A95,'B-EmEC'!$A:$DD,MATCH(E$1,'B-EmEC'!$A$1:$DD$1,0),FALSE),"")</f>
        <v>15.14516129032258</v>
      </c>
      <c r="F95" s="11">
        <f>_xlfn.IFNA(VLOOKUP($A95,'B-EmEC'!$A:$DD,MATCH(F$1,'B-EmEC'!$A$1:$DD$1,0),FALSE),"")</f>
        <v>32.928802588996767</v>
      </c>
      <c r="G95" s="11">
        <f>_xlfn.IFNA(VLOOKUP($A95,'B-EmEC'!$A:$DD,MATCH(G$1,'B-EmEC'!$A$1:$DD$1,0),FALSE),"")</f>
        <v>25.614849187935032</v>
      </c>
      <c r="H95" s="11">
        <f>_xlfn.IFNA(VLOOKUP($A95,'B-EmEC'!$A:$DD,MATCH(H$1,'B-EmEC'!$A$1:$DD$1,0),FALSE),"")</f>
        <v>34.770997462945651</v>
      </c>
      <c r="I95" s="11">
        <f>_xlfn.IFNA(VLOOKUP($A95,'B-EmEC'!$A:$DD,MATCH(I$1,'B-EmEC'!$A$1:$DD$1,0),FALSE),"")</f>
        <v>18.106898987520605</v>
      </c>
      <c r="J95" s="11">
        <f>_xlfn.IFNA(VLOOKUP($A95,'B-EmEC'!$A:$DD,MATCH(J$1,'B-EmEC'!$A$1:$DD$1,0),FALSE),"")</f>
        <v>4.9821447895249431</v>
      </c>
      <c r="K95" s="11">
        <f>_xlfn.IFNA(VLOOKUP($A95,'B-EmEC'!$A:$DD,MATCH(K$1,'B-EmEC'!$A$1:$DD$1,0),FALSE),"")</f>
        <v>57.235238987816317</v>
      </c>
      <c r="L95" s="11">
        <f>_xlfn.IFNA(VLOOKUP($A95,'B-EmEC'!$A:$DD,MATCH(L$1,'B-EmEC'!$A$1:$DD$1,0),FALSE),"")</f>
        <v>34.07377049180328</v>
      </c>
      <c r="M95" s="11">
        <f>_xlfn.IFNA(VLOOKUP($A95,'B-EmEC'!$A:$DD,MATCH(M$1,'B-EmEC'!$A$1:$DD$1,0),FALSE),"")</f>
        <v>45.766071934296228</v>
      </c>
      <c r="N95" s="9">
        <f>_xlfn.IFNA(VLOOKUP($A95,'B-EmEC'!$A:$DD,MATCH(N$1,'B-EmEC'!$A$1:$DD$1,0),FALSE),"")</f>
        <v>11.32</v>
      </c>
      <c r="O95" s="10">
        <f>_xlfn.IFNA(VLOOKUP($A95,'B-EmEC'!$A:$DD,MATCH(O$1,'B-EmEC'!$A$1:$DD$1,0),FALSE),"")</f>
        <v>8.24</v>
      </c>
      <c r="P95" s="10">
        <f>_xlfn.IFNA(VLOOKUP($A95,'B-EmEC'!$A:$DD,MATCH(P$1,'B-EmEC'!$A$1:$DD$1,0),FALSE),"")</f>
        <v>8.5670000000000002</v>
      </c>
      <c r="Q95" s="10">
        <f>_xlfn.IFNA(VLOOKUP($A95,'B-EmEC'!$A:$DD,MATCH(Q$1,'B-EmEC'!$A$1:$DD$1,0),FALSE),"")</f>
        <v>8.3719999999999999</v>
      </c>
      <c r="R95" s="10">
        <f>_xlfn.IFNA(VLOOKUP($A95,'B-EmEC'!$A:$DD,MATCH(R$1,'B-EmEC'!$A$1:$DD$1,0),FALSE),"")</f>
        <v>8.7040000000000006</v>
      </c>
      <c r="S95" s="10">
        <f>_xlfn.IFNA(VLOOKUP($A95,'B-EmEC'!$A:$DD,MATCH(S$1,'B-EmEC'!$A$1:$DD$1,0),FALSE),"")</f>
        <v>8.202</v>
      </c>
      <c r="T95" s="10">
        <f>_xlfn.IFNA(VLOOKUP($A95,'B-EmEC'!$A:$DD,MATCH(T$1,'B-EmEC'!$A$1:$DD$1,0),FALSE),"")</f>
        <v>8.5510000000000002</v>
      </c>
      <c r="U95" s="10">
        <f>_xlfn.IFNA(VLOOKUP($A95,'B-EmEC'!$A:$DD,MATCH(U$1,'B-EmEC'!$A$1:$DD$1,0),FALSE),"")</f>
        <v>8.1069999999999993</v>
      </c>
      <c r="V95" s="10">
        <f>_xlfn.IFNA(VLOOKUP($A95,'B-EmEC'!$A:$DD,MATCH(V$1,'B-EmEC'!$A$1:$DD$1,0),FALSE),"")</f>
        <v>7.8869999999999996</v>
      </c>
      <c r="W95" s="10">
        <f>_xlfn.IFNA(VLOOKUP($A95,'B-EmEC'!$A:$DD,MATCH(W$1,'B-EmEC'!$A$1:$DD$1,0),FALSE),"")</f>
        <v>9.7240000000000002</v>
      </c>
      <c r="X95" s="10">
        <f>_xlfn.IFNA(VLOOKUP($A95,'B-EmEC'!$A:$DD,MATCH(X$1,'B-EmEC'!$A$1:$DD$1,0),FALSE),"")</f>
        <v>8.593</v>
      </c>
      <c r="Y95" s="10">
        <f>_xlfn.IFNA(VLOOKUP($A95,'B-EmEC'!$A:$DD,MATCH(Y$1,'B-EmEC'!$A$1:$DD$1,0),FALSE),"")</f>
        <v>8.4410000000000007</v>
      </c>
      <c r="Z95" s="9">
        <f t="shared" si="82"/>
        <v>13.187098900309202</v>
      </c>
      <c r="AA95" s="10">
        <f t="shared" si="83"/>
        <v>9.5512601031473334</v>
      </c>
      <c r="AB95" s="10">
        <f t="shared" si="84"/>
        <v>9.7129286142766862</v>
      </c>
      <c r="AC95" s="10">
        <f t="shared" si="85"/>
        <v>9.5522739027678583</v>
      </c>
      <c r="AD95" s="10">
        <f t="shared" si="86"/>
        <v>10.221575938472425</v>
      </c>
      <c r="AE95" s="10">
        <f t="shared" si="87"/>
        <v>9.6104918032324491</v>
      </c>
      <c r="AF95" s="10">
        <f t="shared" si="88"/>
        <v>10.092217149309652</v>
      </c>
      <c r="AG95" s="10">
        <f t="shared" si="89"/>
        <v>9.3648440788107514</v>
      </c>
      <c r="AH95" s="10">
        <f t="shared" si="90"/>
        <v>8.5844163447135333</v>
      </c>
      <c r="AI95" s="10">
        <f t="shared" si="91"/>
        <v>11.481663500571397</v>
      </c>
      <c r="AJ95" s="10">
        <f t="shared" si="92"/>
        <v>10.125420193831467</v>
      </c>
      <c r="AK95" s="10">
        <f t="shared" si="93"/>
        <v>10.101543638875471</v>
      </c>
      <c r="AL95" s="356">
        <f t="shared" si="94"/>
        <v>13.187098900309202</v>
      </c>
      <c r="AM95" s="357">
        <f t="shared" si="95"/>
        <v>10.221575938472425</v>
      </c>
      <c r="AN95" s="357">
        <f t="shared" si="96"/>
        <v>11.481663500571397</v>
      </c>
      <c r="AO95" s="357">
        <f t="shared" si="97"/>
        <v>10.125420193831467</v>
      </c>
      <c r="AP95" s="12">
        <f t="shared" si="98"/>
        <v>13.187098900309202</v>
      </c>
      <c r="AQ95" s="11">
        <f t="shared" si="99"/>
        <v>9.7297060723793507</v>
      </c>
      <c r="AR95" s="11">
        <f t="shared" si="100"/>
        <v>9.8807852683513318</v>
      </c>
      <c r="AS95" s="11">
        <f t="shared" si="101"/>
        <v>10.113481916353468</v>
      </c>
      <c r="AT95" s="27">
        <f t="shared" si="102"/>
        <v>1</v>
      </c>
      <c r="AU95" s="10">
        <f t="shared" si="103"/>
        <v>0.21006092572218971</v>
      </c>
      <c r="AV95" s="10">
        <f t="shared" si="104"/>
        <v>0.24518577067435912</v>
      </c>
      <c r="AW95" s="10">
        <f t="shared" si="105"/>
        <v>0.21028118849466623</v>
      </c>
      <c r="AX95" s="10">
        <f t="shared" si="106"/>
        <v>0.35569682983427342</v>
      </c>
      <c r="AY95" s="10">
        <f t="shared" si="107"/>
        <v>0.22292987754966373</v>
      </c>
      <c r="AZ95" s="10">
        <f t="shared" si="108"/>
        <v>0.32759174381101391</v>
      </c>
      <c r="BA95" s="10">
        <f t="shared" si="109"/>
        <v>0.16955932212800995</v>
      </c>
      <c r="BB95" s="10">
        <f t="shared" si="110"/>
        <v>0</v>
      </c>
      <c r="BC95" s="10">
        <f t="shared" si="111"/>
        <v>0.62946925425816347</v>
      </c>
      <c r="BD95" s="10">
        <f t="shared" si="112"/>
        <v>0.33480559011059147</v>
      </c>
      <c r="BE95" s="10">
        <f t="shared" si="113"/>
        <v>0.32961805986761011</v>
      </c>
      <c r="BF95" s="21">
        <f t="shared" si="114"/>
        <v>1</v>
      </c>
      <c r="BG95" s="11">
        <f t="shared" si="115"/>
        <v>0.35569682983427342</v>
      </c>
      <c r="BH95" s="11">
        <f t="shared" si="116"/>
        <v>0.62946925425816347</v>
      </c>
      <c r="BI95" s="11">
        <f t="shared" si="117"/>
        <v>0.33480559011059147</v>
      </c>
      <c r="BJ95" s="12">
        <f t="shared" si="118"/>
        <v>1</v>
      </c>
      <c r="BK95" s="11">
        <f t="shared" si="119"/>
        <v>0.24883091845503044</v>
      </c>
      <c r="BL95" s="11">
        <f t="shared" si="120"/>
        <v>0.28165508004929685</v>
      </c>
      <c r="BM95" s="11">
        <f t="shared" si="121"/>
        <v>0.33221182498910079</v>
      </c>
      <c r="BN95" s="12">
        <f t="shared" si="122"/>
        <v>1.7054353997378051</v>
      </c>
      <c r="BO95" s="13" t="str" cm="1">
        <f t="array" ref="BO95">INDEX($AL$1:$AO$1,0,MATCH(MAX($AL95:$AO95),$AL95:$AO95,0))</f>
        <v>B-Gs/olf-Log
EmEC-MAX</v>
      </c>
      <c r="BP95" s="367" t="s">
        <v>0</v>
      </c>
    </row>
    <row r="96" spans="1:68" x14ac:dyDescent="0.2">
      <c r="A96" s="8" t="s">
        <v>8</v>
      </c>
      <c r="B96" s="12">
        <f>_xlfn.IFNA(VLOOKUP($A96,'B-EmEC'!$A:$DD,MATCH(B$1,'B-EmEC'!$A$1:$DD$1,0),FALSE),"")</f>
        <v>67.728107777097378</v>
      </c>
      <c r="C96" s="11">
        <f>_xlfn.IFNA(VLOOKUP($A96,'B-EmEC'!$A:$DD,MATCH(C$1,'B-EmEC'!$A$1:$DD$1,0),FALSE),"")</f>
        <v>12.686890574214518</v>
      </c>
      <c r="D96" s="11">
        <f>_xlfn.IFNA(VLOOKUP($A96,'B-EmEC'!$A:$DD,MATCH(D$1,'B-EmEC'!$A$1:$DD$1,0),FALSE),"")</f>
        <v>12.052293309962021</v>
      </c>
      <c r="E96" s="11" t="str">
        <f>_xlfn.IFNA(VLOOKUP($A96,'B-EmEC'!$A:$DD,MATCH(E$1,'B-EmEC'!$A$1:$DD$1,0),FALSE),"")</f>
        <v/>
      </c>
      <c r="F96" s="11" t="str">
        <f>_xlfn.IFNA(VLOOKUP($A96,'B-EmEC'!$A:$DD,MATCH(F$1,'B-EmEC'!$A$1:$DD$1,0),FALSE),"")</f>
        <v/>
      </c>
      <c r="G96" s="11" t="str">
        <f>_xlfn.IFNA(VLOOKUP($A96,'B-EmEC'!$A:$DD,MATCH(G$1,'B-EmEC'!$A$1:$DD$1,0),FALSE),"")</f>
        <v/>
      </c>
      <c r="H96" s="11">
        <f>_xlfn.IFNA(VLOOKUP($A96,'B-EmEC'!$A:$DD,MATCH(H$1,'B-EmEC'!$A$1:$DD$1,0),FALSE),"")</f>
        <v>20.309787688609962</v>
      </c>
      <c r="I96" s="11">
        <f>_xlfn.IFNA(VLOOKUP($A96,'B-EmEC'!$A:$DD,MATCH(I$1,'B-EmEC'!$A$1:$DD$1,0),FALSE),"")</f>
        <v>19.366611725924184</v>
      </c>
      <c r="J96" s="11">
        <f>_xlfn.IFNA(VLOOKUP($A96,'B-EmEC'!$A:$DD,MATCH(J$1,'B-EmEC'!$A$1:$DD$1,0),FALSE),"")</f>
        <v>6.6313169570392816</v>
      </c>
      <c r="K96" s="11">
        <f>_xlfn.IFNA(VLOOKUP($A96,'B-EmEC'!$A:$DD,MATCH(K$1,'B-EmEC'!$A$1:$DD$1,0),FALSE),"")</f>
        <v>10.374882849109653</v>
      </c>
      <c r="L96" s="11" t="str">
        <f>_xlfn.IFNA(VLOOKUP($A96,'B-EmEC'!$A:$DD,MATCH(L$1,'B-EmEC'!$A$1:$DD$1,0),FALSE),"")</f>
        <v/>
      </c>
      <c r="M96" s="11" t="str">
        <f>_xlfn.IFNA(VLOOKUP($A96,'B-EmEC'!$A:$DD,MATCH(M$1,'B-EmEC'!$A$1:$DD$1,0),FALSE),"")</f>
        <v/>
      </c>
      <c r="N96" s="9">
        <f>_xlfn.IFNA(VLOOKUP($A96,'B-EmEC'!$A:$DD,MATCH(N$1,'B-EmEC'!$A$1:$DD$1,0),FALSE),"")</f>
        <v>7.9130000000000003</v>
      </c>
      <c r="O96" s="10">
        <f>_xlfn.IFNA(VLOOKUP($A96,'B-EmEC'!$A:$DD,MATCH(O$1,'B-EmEC'!$A$1:$DD$1,0),FALSE),"")</f>
        <v>5.1520000000000001</v>
      </c>
      <c r="P96" s="10">
        <f>_xlfn.IFNA(VLOOKUP($A96,'B-EmEC'!$A:$DD,MATCH(P$1,'B-EmEC'!$A$1:$DD$1,0),FALSE),"")</f>
        <v>5.23</v>
      </c>
      <c r="Q96" s="10" t="str">
        <f>_xlfn.IFNA(VLOOKUP($A96,'B-EmEC'!$A:$DD,MATCH(Q$1,'B-EmEC'!$A$1:$DD$1,0),FALSE),"")</f>
        <v/>
      </c>
      <c r="R96" s="10" t="str">
        <f>_xlfn.IFNA(VLOOKUP($A96,'B-EmEC'!$A:$DD,MATCH(R$1,'B-EmEC'!$A$1:$DD$1,0),FALSE),"")</f>
        <v/>
      </c>
      <c r="S96" s="10" t="str">
        <f>_xlfn.IFNA(VLOOKUP($A96,'B-EmEC'!$A:$DD,MATCH(S$1,'B-EmEC'!$A$1:$DD$1,0),FALSE),"")</f>
        <v/>
      </c>
      <c r="T96" s="10">
        <f>_xlfn.IFNA(VLOOKUP($A96,'B-EmEC'!$A:$DD,MATCH(T$1,'B-EmEC'!$A$1:$DD$1,0),FALSE),"")</f>
        <v>6.7279999999999998</v>
      </c>
      <c r="U96" s="10">
        <f>_xlfn.IFNA(VLOOKUP($A96,'B-EmEC'!$A:$DD,MATCH(U$1,'B-EmEC'!$A$1:$DD$1,0),FALSE),"")</f>
        <v>6.6420000000000003</v>
      </c>
      <c r="V96" s="10">
        <f>_xlfn.IFNA(VLOOKUP($A96,'B-EmEC'!$A:$DD,MATCH(V$1,'B-EmEC'!$A$1:$DD$1,0),FALSE),"")</f>
        <v>6.2590000000000003</v>
      </c>
      <c r="W96" s="10">
        <f>_xlfn.IFNA(VLOOKUP($A96,'B-EmEC'!$A:$DD,MATCH(W$1,'B-EmEC'!$A$1:$DD$1,0),FALSE),"")</f>
        <v>6.5910000000000002</v>
      </c>
      <c r="X96" s="10" t="str">
        <f>_xlfn.IFNA(VLOOKUP($A96,'B-EmEC'!$A:$DD,MATCH(X$1,'B-EmEC'!$A$1:$DD$1,0),FALSE),"")</f>
        <v/>
      </c>
      <c r="Y96" s="10" t="str">
        <f>_xlfn.IFNA(VLOOKUP($A96,'B-EmEC'!$A:$DD,MATCH(Y$1,'B-EmEC'!$A$1:$DD$1,0),FALSE),"")</f>
        <v/>
      </c>
      <c r="Z96" s="9">
        <f t="shared" si="82"/>
        <v>9.7437689422320126</v>
      </c>
      <c r="AA96" s="10">
        <f t="shared" si="83"/>
        <v>6.2553551940464516</v>
      </c>
      <c r="AB96" s="10">
        <f t="shared" si="84"/>
        <v>6.3110696923132981</v>
      </c>
      <c r="AC96" s="10" t="str">
        <f t="shared" si="85"/>
        <v/>
      </c>
      <c r="AD96" s="10" t="str">
        <f t="shared" si="86"/>
        <v/>
      </c>
      <c r="AE96" s="10" t="str">
        <f t="shared" si="87"/>
        <v/>
      </c>
      <c r="AF96" s="10">
        <f t="shared" si="88"/>
        <v>8.035705383466496</v>
      </c>
      <c r="AG96" s="10">
        <f t="shared" si="89"/>
        <v>7.929053645631333</v>
      </c>
      <c r="AH96" s="10">
        <f t="shared" si="90"/>
        <v>7.0805997863803274</v>
      </c>
      <c r="AI96" s="10">
        <f t="shared" si="91"/>
        <v>7.6069832014542538</v>
      </c>
      <c r="AJ96" s="10" t="str">
        <f t="shared" si="92"/>
        <v/>
      </c>
      <c r="AK96" s="10" t="str">
        <f t="shared" si="93"/>
        <v/>
      </c>
      <c r="AL96" s="356">
        <f t="shared" si="94"/>
        <v>9.7437689422320126</v>
      </c>
      <c r="AM96" s="357">
        <f t="shared" si="95"/>
        <v>6.3110696923132981</v>
      </c>
      <c r="AN96" s="357">
        <f t="shared" si="96"/>
        <v>8.035705383466496</v>
      </c>
      <c r="AO96" s="357" t="str">
        <f t="shared" si="97"/>
        <v/>
      </c>
      <c r="AP96" s="12">
        <f t="shared" si="98"/>
        <v>9.7437689422320126</v>
      </c>
      <c r="AQ96" s="11">
        <f t="shared" si="99"/>
        <v>6.2832124431798748</v>
      </c>
      <c r="AR96" s="11">
        <f t="shared" si="100"/>
        <v>7.6630855042331021</v>
      </c>
      <c r="AS96" s="11" t="str">
        <f t="shared" si="101"/>
        <v/>
      </c>
      <c r="AT96" s="27">
        <f t="shared" si="102"/>
        <v>1</v>
      </c>
      <c r="AU96" s="10">
        <f t="shared" si="103"/>
        <v>0</v>
      </c>
      <c r="AV96" s="10">
        <f t="shared" si="104"/>
        <v>1.5971298787543605E-2</v>
      </c>
      <c r="AW96" s="10" t="str">
        <f t="shared" si="105"/>
        <v/>
      </c>
      <c r="AX96" s="10" t="str">
        <f t="shared" si="106"/>
        <v/>
      </c>
      <c r="AY96" s="10" t="str">
        <f t="shared" si="107"/>
        <v/>
      </c>
      <c r="AZ96" s="10">
        <f t="shared" si="108"/>
        <v>0.51036096000540743</v>
      </c>
      <c r="BA96" s="10">
        <f t="shared" si="109"/>
        <v>0.47978782690425614</v>
      </c>
      <c r="BB96" s="10">
        <f t="shared" si="110"/>
        <v>0.23656729158435197</v>
      </c>
      <c r="BC96" s="10">
        <f t="shared" si="111"/>
        <v>0.38746206871556693</v>
      </c>
      <c r="BD96" s="10" t="str">
        <f t="shared" si="112"/>
        <v/>
      </c>
      <c r="BE96" s="10" t="str">
        <f t="shared" si="113"/>
        <v/>
      </c>
      <c r="BF96" s="21">
        <f t="shared" si="114"/>
        <v>1</v>
      </c>
      <c r="BG96" s="11">
        <f t="shared" si="115"/>
        <v>1.5971298787543605E-2</v>
      </c>
      <c r="BH96" s="11">
        <f t="shared" si="116"/>
        <v>0.51036096000540743</v>
      </c>
      <c r="BI96" s="11" t="str">
        <f t="shared" si="117"/>
        <v/>
      </c>
      <c r="BJ96" s="12">
        <f t="shared" si="118"/>
        <v>1</v>
      </c>
      <c r="BK96" s="11">
        <f t="shared" si="119"/>
        <v>7.9856493937718025E-3</v>
      </c>
      <c r="BL96" s="11">
        <f t="shared" si="120"/>
        <v>0.4035445368023956</v>
      </c>
      <c r="BM96" s="11" t="str">
        <f t="shared" si="121"/>
        <v/>
      </c>
      <c r="BN96" s="12">
        <f t="shared" si="122"/>
        <v>1.7080635587655166</v>
      </c>
      <c r="BO96" s="13" t="str" cm="1">
        <f t="array" ref="BO96">INDEX($AL$1:$AO$1,0,MATCH(MAX($AL96:$AO96),$AL96:$AO96,0))</f>
        <v>B-Gs/olf-Log
EmEC-MAX</v>
      </c>
      <c r="BP96" s="367" t="s">
        <v>0</v>
      </c>
    </row>
    <row r="97" spans="1:68" x14ac:dyDescent="0.2">
      <c r="A97" s="16" t="s">
        <v>60</v>
      </c>
      <c r="B97" s="12">
        <f>_xlfn.IFNA(VLOOKUP($A97,'B-EmEC'!$A:$DD,MATCH(B$1,'B-EmEC'!$A$1:$DD$1,0),FALSE),"")</f>
        <v>83.282302510716477</v>
      </c>
      <c r="C97" s="11" t="str">
        <f>_xlfn.IFNA(VLOOKUP($A97,'B-EmEC'!$A:$DD,MATCH(C$1,'B-EmEC'!$A$1:$DD$1,0),FALSE),"")</f>
        <v/>
      </c>
      <c r="D97" s="11" t="str">
        <f>_xlfn.IFNA(VLOOKUP($A97,'B-EmEC'!$A:$DD,MATCH(D$1,'B-EmEC'!$A$1:$DD$1,0),FALSE),"")</f>
        <v/>
      </c>
      <c r="E97" s="11" t="str">
        <f>_xlfn.IFNA(VLOOKUP($A97,'B-EmEC'!$A:$DD,MATCH(E$1,'B-EmEC'!$A$1:$DD$1,0),FALSE),"")</f>
        <v/>
      </c>
      <c r="F97" s="11" t="str">
        <f>_xlfn.IFNA(VLOOKUP($A97,'B-EmEC'!$A:$DD,MATCH(F$1,'B-EmEC'!$A$1:$DD$1,0),FALSE),"")</f>
        <v/>
      </c>
      <c r="G97" s="11" t="str">
        <f>_xlfn.IFNA(VLOOKUP($A97,'B-EmEC'!$A:$DD,MATCH(G$1,'B-EmEC'!$A$1:$DD$1,0),FALSE),"")</f>
        <v/>
      </c>
      <c r="H97" s="11" t="str">
        <f>_xlfn.IFNA(VLOOKUP($A97,'B-EmEC'!$A:$DD,MATCH(H$1,'B-EmEC'!$A$1:$DD$1,0),FALSE),"")</f>
        <v/>
      </c>
      <c r="I97" s="11" t="str">
        <f>_xlfn.IFNA(VLOOKUP($A97,'B-EmEC'!$A:$DD,MATCH(I$1,'B-EmEC'!$A$1:$DD$1,0),FALSE),"")</f>
        <v/>
      </c>
      <c r="J97" s="11" t="str">
        <f>_xlfn.IFNA(VLOOKUP($A97,'B-EmEC'!$A:$DD,MATCH(J$1,'B-EmEC'!$A$1:$DD$1,0),FALSE),"")</f>
        <v/>
      </c>
      <c r="K97" s="11">
        <f>_xlfn.IFNA(VLOOKUP($A97,'B-EmEC'!$A:$DD,MATCH(K$1,'B-EmEC'!$A$1:$DD$1,0),FALSE),"")</f>
        <v>71.902530459231485</v>
      </c>
      <c r="L97" s="11" t="str">
        <f>_xlfn.IFNA(VLOOKUP($A97,'B-EmEC'!$A:$DD,MATCH(L$1,'B-EmEC'!$A$1:$DD$1,0),FALSE),"")</f>
        <v/>
      </c>
      <c r="M97" s="11" t="str">
        <f>_xlfn.IFNA(VLOOKUP($A97,'B-EmEC'!$A:$DD,MATCH(M$1,'B-EmEC'!$A$1:$DD$1,0),FALSE),"")</f>
        <v/>
      </c>
      <c r="N97" s="9">
        <f>_xlfn.IFNA(VLOOKUP($A97,'B-EmEC'!$A:$DD,MATCH(N$1,'B-EmEC'!$A$1:$DD$1,0),FALSE),"")</f>
        <v>8.2750000000000004</v>
      </c>
      <c r="O97" s="10" t="str">
        <f>_xlfn.IFNA(VLOOKUP($A97,'B-EmEC'!$A:$DD,MATCH(O$1,'B-EmEC'!$A$1:$DD$1,0),FALSE),"")</f>
        <v/>
      </c>
      <c r="P97" s="10" t="str">
        <f>_xlfn.IFNA(VLOOKUP($A97,'B-EmEC'!$A:$DD,MATCH(P$1,'B-EmEC'!$A$1:$DD$1,0),FALSE),"")</f>
        <v/>
      </c>
      <c r="Q97" s="10" t="str">
        <f>_xlfn.IFNA(VLOOKUP($A97,'B-EmEC'!$A:$DD,MATCH(Q$1,'B-EmEC'!$A$1:$DD$1,0),FALSE),"")</f>
        <v/>
      </c>
      <c r="R97" s="10" t="str">
        <f>_xlfn.IFNA(VLOOKUP($A97,'B-EmEC'!$A:$DD,MATCH(R$1,'B-EmEC'!$A$1:$DD$1,0),FALSE),"")</f>
        <v/>
      </c>
      <c r="S97" s="10" t="str">
        <f>_xlfn.IFNA(VLOOKUP($A97,'B-EmEC'!$A:$DD,MATCH(S$1,'B-EmEC'!$A$1:$DD$1,0),FALSE),"")</f>
        <v/>
      </c>
      <c r="T97" s="10" t="str">
        <f>_xlfn.IFNA(VLOOKUP($A97,'B-EmEC'!$A:$DD,MATCH(T$1,'B-EmEC'!$A$1:$DD$1,0),FALSE),"")</f>
        <v/>
      </c>
      <c r="U97" s="10" t="str">
        <f>_xlfn.IFNA(VLOOKUP($A97,'B-EmEC'!$A:$DD,MATCH(U$1,'B-EmEC'!$A$1:$DD$1,0),FALSE),"")</f>
        <v/>
      </c>
      <c r="V97" s="10" t="str">
        <f>_xlfn.IFNA(VLOOKUP($A97,'B-EmEC'!$A:$DD,MATCH(V$1,'B-EmEC'!$A$1:$DD$1,0),FALSE),"")</f>
        <v/>
      </c>
      <c r="W97" s="10">
        <f>_xlfn.IFNA(VLOOKUP($A97,'B-EmEC'!$A:$DD,MATCH(W$1,'B-EmEC'!$A$1:$DD$1,0),FALSE),"")</f>
        <v>6.4509999999999996</v>
      </c>
      <c r="X97" s="10" t="str">
        <f>_xlfn.IFNA(VLOOKUP($A97,'B-EmEC'!$A:$DD,MATCH(X$1,'B-EmEC'!$A$1:$DD$1,0),FALSE),"")</f>
        <v/>
      </c>
      <c r="Y97" s="10" t="str">
        <f>_xlfn.IFNA(VLOOKUP($A97,'B-EmEC'!$A:$DD,MATCH(Y$1,'B-EmEC'!$A$1:$DD$1,0),FALSE),"")</f>
        <v/>
      </c>
      <c r="Z97" s="9">
        <f t="shared" si="82"/>
        <v>10.195552723633551</v>
      </c>
      <c r="AA97" s="10" t="str">
        <f t="shared" si="83"/>
        <v/>
      </c>
      <c r="AB97" s="10" t="str">
        <f t="shared" si="84"/>
        <v/>
      </c>
      <c r="AC97" s="10" t="str">
        <f t="shared" si="85"/>
        <v/>
      </c>
      <c r="AD97" s="10" t="str">
        <f t="shared" si="86"/>
        <v/>
      </c>
      <c r="AE97" s="10" t="str">
        <f t="shared" si="87"/>
        <v/>
      </c>
      <c r="AF97" s="10" t="str">
        <f t="shared" si="88"/>
        <v/>
      </c>
      <c r="AG97" s="10" t="str">
        <f t="shared" si="89"/>
        <v/>
      </c>
      <c r="AH97" s="10" t="str">
        <f t="shared" si="90"/>
        <v/>
      </c>
      <c r="AI97" s="10">
        <f t="shared" si="91"/>
        <v>8.3077441747381382</v>
      </c>
      <c r="AJ97" s="10" t="str">
        <f t="shared" si="92"/>
        <v/>
      </c>
      <c r="AK97" s="10" t="str">
        <f t="shared" si="93"/>
        <v/>
      </c>
      <c r="AL97" s="356">
        <f t="shared" si="94"/>
        <v>10.195552723633551</v>
      </c>
      <c r="AM97" s="357" t="str">
        <f t="shared" si="95"/>
        <v/>
      </c>
      <c r="AN97" s="357">
        <f t="shared" si="96"/>
        <v>8.3077441747381382</v>
      </c>
      <c r="AO97" s="357" t="str">
        <f t="shared" si="97"/>
        <v/>
      </c>
      <c r="AP97" s="12">
        <f t="shared" si="98"/>
        <v>10.195552723633551</v>
      </c>
      <c r="AQ97" s="11" t="str">
        <f t="shared" si="99"/>
        <v/>
      </c>
      <c r="AR97" s="11">
        <f t="shared" si="100"/>
        <v>8.3077441747381382</v>
      </c>
      <c r="AS97" s="11" t="str">
        <f t="shared" si="101"/>
        <v/>
      </c>
      <c r="AT97" s="27">
        <f t="shared" si="102"/>
        <v>1</v>
      </c>
      <c r="AU97" s="10" t="str">
        <f t="shared" si="103"/>
        <v/>
      </c>
      <c r="AV97" s="10" t="str">
        <f t="shared" si="104"/>
        <v/>
      </c>
      <c r="AW97" s="10" t="str">
        <f t="shared" si="105"/>
        <v/>
      </c>
      <c r="AX97" s="10" t="str">
        <f t="shared" si="106"/>
        <v/>
      </c>
      <c r="AY97" s="10" t="str">
        <f t="shared" si="107"/>
        <v/>
      </c>
      <c r="AZ97" s="10" t="str">
        <f t="shared" si="108"/>
        <v/>
      </c>
      <c r="BA97" s="10" t="str">
        <f t="shared" si="109"/>
        <v/>
      </c>
      <c r="BB97" s="10" t="str">
        <f t="shared" si="110"/>
        <v/>
      </c>
      <c r="BC97" s="10">
        <f t="shared" si="111"/>
        <v>0</v>
      </c>
      <c r="BD97" s="10" t="str">
        <f t="shared" si="112"/>
        <v/>
      </c>
      <c r="BE97" s="10" t="str">
        <f t="shared" si="113"/>
        <v/>
      </c>
      <c r="BF97" s="21">
        <f t="shared" si="114"/>
        <v>1</v>
      </c>
      <c r="BG97" s="11" t="str">
        <f t="shared" si="115"/>
        <v/>
      </c>
      <c r="BH97" s="11">
        <f t="shared" si="116"/>
        <v>0</v>
      </c>
      <c r="BI97" s="11" t="str">
        <f t="shared" si="117"/>
        <v/>
      </c>
      <c r="BJ97" s="12">
        <f t="shared" si="118"/>
        <v>1</v>
      </c>
      <c r="BK97" s="11" t="str">
        <f t="shared" si="119"/>
        <v/>
      </c>
      <c r="BL97" s="11">
        <f t="shared" si="120"/>
        <v>0</v>
      </c>
      <c r="BM97" s="11" t="str">
        <f t="shared" si="121"/>
        <v/>
      </c>
      <c r="BN97" s="12">
        <f t="shared" si="122"/>
        <v>1.8878085488954124</v>
      </c>
      <c r="BO97" s="13" t="str" cm="1">
        <f t="array" ref="BO97">INDEX($AL$1:$AO$1,0,MATCH(MAX($AL97:$AO97),$AL97:$AO97,0))</f>
        <v>B-Gs/olf-Log
EmEC-MAX</v>
      </c>
      <c r="BP97" s="367" t="s">
        <v>0</v>
      </c>
    </row>
    <row r="98" spans="1:68" x14ac:dyDescent="0.2">
      <c r="A98" s="8" t="s">
        <v>29</v>
      </c>
      <c r="B98" s="12">
        <f>_xlfn.IFNA(VLOOKUP($A98,'B-EmEC'!$A:$DD,MATCH(B$1,'B-EmEC'!$A$1:$DD$1,0),FALSE),"")</f>
        <v>60.165339865278625</v>
      </c>
      <c r="C98" s="11">
        <f>_xlfn.IFNA(VLOOKUP($A98,'B-EmEC'!$A:$DD,MATCH(C$1,'B-EmEC'!$A$1:$DD$1,0),FALSE),"")</f>
        <v>33.911159263271941</v>
      </c>
      <c r="D98" s="11">
        <f>_xlfn.IFNA(VLOOKUP($A98,'B-EmEC'!$A:$DD,MATCH(D$1,'B-EmEC'!$A$1:$DD$1,0),FALSE),"")</f>
        <v>21.633070406076541</v>
      </c>
      <c r="E98" s="11">
        <f>_xlfn.IFNA(VLOOKUP($A98,'B-EmEC'!$A:$DD,MATCH(E$1,'B-EmEC'!$A$1:$DD$1,0),FALSE),"")</f>
        <v>36.048387096774192</v>
      </c>
      <c r="F98" s="11">
        <f>_xlfn.IFNA(VLOOKUP($A98,'B-EmEC'!$A:$DD,MATCH(F$1,'B-EmEC'!$A$1:$DD$1,0),FALSE),"")</f>
        <v>60.780744336569583</v>
      </c>
      <c r="G98" s="11">
        <f>_xlfn.IFNA(VLOOKUP($A98,'B-EmEC'!$A:$DD,MATCH(G$1,'B-EmEC'!$A$1:$DD$1,0),FALSE),"")</f>
        <v>40.951276102088158</v>
      </c>
      <c r="H98" s="11">
        <f>_xlfn.IFNA(VLOOKUP($A98,'B-EmEC'!$A:$DD,MATCH(H$1,'B-EmEC'!$A$1:$DD$1,0),FALSE),"")</f>
        <v>43.316864734944581</v>
      </c>
      <c r="I98" s="11">
        <f>_xlfn.IFNA(VLOOKUP($A98,'B-EmEC'!$A:$DD,MATCH(I$1,'B-EmEC'!$A$1:$DD$1,0),FALSE),"")</f>
        <v>15.634565575700497</v>
      </c>
      <c r="J98" s="11">
        <f>_xlfn.IFNA(VLOOKUP($A98,'B-EmEC'!$A:$DD,MATCH(J$1,'B-EmEC'!$A$1:$DD$1,0),FALSE),"")</f>
        <v>11.254193269126718</v>
      </c>
      <c r="K98" s="11">
        <f>_xlfn.IFNA(VLOOKUP($A98,'B-EmEC'!$A:$DD,MATCH(K$1,'B-EmEC'!$A$1:$DD$1,0),FALSE),"")</f>
        <v>57.525773195876283</v>
      </c>
      <c r="L98" s="11">
        <f>_xlfn.IFNA(VLOOKUP($A98,'B-EmEC'!$A:$DD,MATCH(L$1,'B-EmEC'!$A$1:$DD$1,0),FALSE),"")</f>
        <v>46.459016393442624</v>
      </c>
      <c r="M98" s="11">
        <f>_xlfn.IFNA(VLOOKUP($A98,'B-EmEC'!$A:$DD,MATCH(M$1,'B-EmEC'!$A$1:$DD$1,0),FALSE),"")</f>
        <v>50.651373548569808</v>
      </c>
      <c r="N98" s="9">
        <f>_xlfn.IFNA(VLOOKUP($A98,'B-EmEC'!$A:$DD,MATCH(N$1,'B-EmEC'!$A$1:$DD$1,0),FALSE),"")</f>
        <v>11.18</v>
      </c>
      <c r="O98" s="10">
        <f>_xlfn.IFNA(VLOOKUP($A98,'B-EmEC'!$A:$DD,MATCH(O$1,'B-EmEC'!$A$1:$DD$1,0),FALSE),"")</f>
        <v>8.0820000000000007</v>
      </c>
      <c r="P98" s="10">
        <f>_xlfn.IFNA(VLOOKUP($A98,'B-EmEC'!$A:$DD,MATCH(P$1,'B-EmEC'!$A$1:$DD$1,0),FALSE),"")</f>
        <v>8.0079999999999991</v>
      </c>
      <c r="Q98" s="10">
        <f>_xlfn.IFNA(VLOOKUP($A98,'B-EmEC'!$A:$DD,MATCH(Q$1,'B-EmEC'!$A$1:$DD$1,0),FALSE),"")</f>
        <v>8.2040000000000006</v>
      </c>
      <c r="R98" s="10">
        <f>_xlfn.IFNA(VLOOKUP($A98,'B-EmEC'!$A:$DD,MATCH(R$1,'B-EmEC'!$A$1:$DD$1,0),FALSE),"")</f>
        <v>8.2850000000000001</v>
      </c>
      <c r="S98" s="10">
        <f>_xlfn.IFNA(VLOOKUP($A98,'B-EmEC'!$A:$DD,MATCH(S$1,'B-EmEC'!$A$1:$DD$1,0),FALSE),"")</f>
        <v>7.0970000000000004</v>
      </c>
      <c r="T98" s="10">
        <f>_xlfn.IFNA(VLOOKUP($A98,'B-EmEC'!$A:$DD,MATCH(T$1,'B-EmEC'!$A$1:$DD$1,0),FALSE),"")</f>
        <v>8.2729999999999997</v>
      </c>
      <c r="U98" s="10">
        <f>_xlfn.IFNA(VLOOKUP($A98,'B-EmEC'!$A:$DD,MATCH(U$1,'B-EmEC'!$A$1:$DD$1,0),FALSE),"")</f>
        <v>8.0009999999999994</v>
      </c>
      <c r="V98" s="10">
        <f>_xlfn.IFNA(VLOOKUP($A98,'B-EmEC'!$A:$DD,MATCH(V$1,'B-EmEC'!$A$1:$DD$1,0),FALSE),"")</f>
        <v>7.9630000000000001</v>
      </c>
      <c r="W98" s="10">
        <f>_xlfn.IFNA(VLOOKUP($A98,'B-EmEC'!$A:$DD,MATCH(W$1,'B-EmEC'!$A$1:$DD$1,0),FALSE),"")</f>
        <v>9.2789999999999999</v>
      </c>
      <c r="X98" s="10">
        <f>_xlfn.IFNA(VLOOKUP($A98,'B-EmEC'!$A:$DD,MATCH(X$1,'B-EmEC'!$A$1:$DD$1,0),FALSE),"")</f>
        <v>7.1280000000000001</v>
      </c>
      <c r="Y98" s="10">
        <f>_xlfn.IFNA(VLOOKUP($A98,'B-EmEC'!$A:$DD,MATCH(Y$1,'B-EmEC'!$A$1:$DD$1,0),FALSE),"")</f>
        <v>7.6950000000000003</v>
      </c>
      <c r="Z98" s="9">
        <f t="shared" si="82"/>
        <v>12.959346374310798</v>
      </c>
      <c r="AA98" s="10">
        <f t="shared" si="83"/>
        <v>9.6123426365205376</v>
      </c>
      <c r="AB98" s="10">
        <f t="shared" si="84"/>
        <v>9.3431181637193497</v>
      </c>
      <c r="AC98" s="10">
        <f t="shared" si="85"/>
        <v>9.7608858379697025</v>
      </c>
      <c r="AD98" s="10">
        <f t="shared" si="86"/>
        <v>10.068766014257999</v>
      </c>
      <c r="AE98" s="10">
        <f t="shared" si="87"/>
        <v>8.70926743956311</v>
      </c>
      <c r="AF98" s="10">
        <f t="shared" si="88"/>
        <v>9.909657014952618</v>
      </c>
      <c r="AG98" s="10">
        <f t="shared" si="89"/>
        <v>9.1950858183773381</v>
      </c>
      <c r="AH98" s="10">
        <f t="shared" si="90"/>
        <v>9.01431436905456</v>
      </c>
      <c r="AI98" s="10">
        <f t="shared" si="91"/>
        <v>11.038862464671336</v>
      </c>
      <c r="AJ98" s="10">
        <f t="shared" si="92"/>
        <v>8.795070010900675</v>
      </c>
      <c r="AK98" s="10">
        <f t="shared" si="93"/>
        <v>9.399591226921892</v>
      </c>
      <c r="AL98" s="356">
        <f t="shared" si="94"/>
        <v>12.959346374310798</v>
      </c>
      <c r="AM98" s="357">
        <f t="shared" si="95"/>
        <v>10.068766014257999</v>
      </c>
      <c r="AN98" s="357">
        <f t="shared" si="96"/>
        <v>11.038862464671336</v>
      </c>
      <c r="AO98" s="357">
        <f t="shared" si="97"/>
        <v>9.399591226921892</v>
      </c>
      <c r="AP98" s="12">
        <f t="shared" si="98"/>
        <v>12.959346374310798</v>
      </c>
      <c r="AQ98" s="11">
        <f t="shared" si="99"/>
        <v>9.4988760184061398</v>
      </c>
      <c r="AR98" s="11">
        <f t="shared" si="100"/>
        <v>9.7894799167639626</v>
      </c>
      <c r="AS98" s="11">
        <f t="shared" si="101"/>
        <v>9.0973306189112826</v>
      </c>
      <c r="AT98" s="27">
        <f t="shared" si="102"/>
        <v>1</v>
      </c>
      <c r="AU98" s="10">
        <f t="shared" si="103"/>
        <v>0.21248433519059806</v>
      </c>
      <c r="AV98" s="10">
        <f t="shared" si="104"/>
        <v>0.14913857692712928</v>
      </c>
      <c r="AW98" s="10">
        <f t="shared" si="105"/>
        <v>0.2474350275729699</v>
      </c>
      <c r="AX98" s="10">
        <f t="shared" si="106"/>
        <v>0.31987607655470474</v>
      </c>
      <c r="AY98" s="10">
        <f t="shared" si="107"/>
        <v>0</v>
      </c>
      <c r="AZ98" s="10">
        <f t="shared" si="108"/>
        <v>0.28243936026114558</v>
      </c>
      <c r="BA98" s="10">
        <f t="shared" si="109"/>
        <v>0.11430808374928909</v>
      </c>
      <c r="BB98" s="10">
        <f t="shared" si="110"/>
        <v>7.177441505790752E-2</v>
      </c>
      <c r="BC98" s="10">
        <f t="shared" si="111"/>
        <v>0.5481298255573519</v>
      </c>
      <c r="BD98" s="10">
        <f t="shared" si="112"/>
        <v>2.0188465356740196E-2</v>
      </c>
      <c r="BE98" s="10">
        <f t="shared" si="113"/>
        <v>0.16242610971642205</v>
      </c>
      <c r="BF98" s="21">
        <f t="shared" si="114"/>
        <v>1</v>
      </c>
      <c r="BG98" s="11">
        <f t="shared" si="115"/>
        <v>0.31987607655470474</v>
      </c>
      <c r="BH98" s="11">
        <f t="shared" si="116"/>
        <v>0.5481298255573519</v>
      </c>
      <c r="BI98" s="11">
        <f t="shared" si="117"/>
        <v>0.16242610971642205</v>
      </c>
      <c r="BJ98" s="12">
        <f t="shared" si="118"/>
        <v>1</v>
      </c>
      <c r="BK98" s="11">
        <f t="shared" si="119"/>
        <v>0.1857868032490804</v>
      </c>
      <c r="BL98" s="11">
        <f t="shared" si="120"/>
        <v>0.25416292115642353</v>
      </c>
      <c r="BM98" s="11">
        <f t="shared" si="121"/>
        <v>9.1307287536581128E-2</v>
      </c>
      <c r="BN98" s="12">
        <f t="shared" si="122"/>
        <v>1.9204839096394615</v>
      </c>
      <c r="BO98" s="13" t="str" cm="1">
        <f t="array" ref="BO98">INDEX($AL$1:$AO$1,0,MATCH(MAX($AL98:$AO98),$AL98:$AO98,0))</f>
        <v>B-Gs/olf-Log
EmEC-MAX</v>
      </c>
      <c r="BP98" s="367" t="s">
        <v>0</v>
      </c>
    </row>
    <row r="99" spans="1:68" x14ac:dyDescent="0.2">
      <c r="A99" s="16" t="s">
        <v>109</v>
      </c>
      <c r="B99" s="12">
        <f>_xlfn.IFNA(VLOOKUP($A99,'B-EmEC'!$A:$DD,MATCH(B$1,'B-EmEC'!$A$1:$DD$1,0),FALSE),"")</f>
        <v>71.019595835884886</v>
      </c>
      <c r="C99" s="11">
        <f>_xlfn.IFNA(VLOOKUP($A99,'B-EmEC'!$A:$DD,MATCH(C$1,'B-EmEC'!$A$1:$DD$1,0),FALSE),"")</f>
        <v>61.191765980498367</v>
      </c>
      <c r="D99" s="11">
        <f>_xlfn.IFNA(VLOOKUP($A99,'B-EmEC'!$A:$DD,MATCH(D$1,'B-EmEC'!$A$1:$DD$1,0),FALSE),"")</f>
        <v>47.356120362255332</v>
      </c>
      <c r="E99" s="11">
        <f>_xlfn.IFNA(VLOOKUP($A99,'B-EmEC'!$A:$DD,MATCH(E$1,'B-EmEC'!$A$1:$DD$1,0),FALSE),"")</f>
        <v>56.55913978494624</v>
      </c>
      <c r="F99" s="11">
        <f>_xlfn.IFNA(VLOOKUP($A99,'B-EmEC'!$A:$DD,MATCH(F$1,'B-EmEC'!$A$1:$DD$1,0),FALSE),"")</f>
        <v>77.224919093851142</v>
      </c>
      <c r="G99" s="11">
        <f>_xlfn.IFNA(VLOOKUP($A99,'B-EmEC'!$A:$DD,MATCH(G$1,'B-EmEC'!$A$1:$DD$1,0),FALSE),"")</f>
        <v>56.72853828306264</v>
      </c>
      <c r="H99" s="11">
        <f>_xlfn.IFNA(VLOOKUP($A99,'B-EmEC'!$A:$DD,MATCH(H$1,'B-EmEC'!$A$1:$DD$1,0),FALSE),"")</f>
        <v>12.001602350113501</v>
      </c>
      <c r="I99" s="11">
        <f>_xlfn.IFNA(VLOOKUP($A99,'B-EmEC'!$A:$DD,MATCH(I$1,'B-EmEC'!$A$1:$DD$1,0),FALSE),"")</f>
        <v>6.3126913115140102</v>
      </c>
      <c r="J99" s="11">
        <f>_xlfn.IFNA(VLOOKUP($A99,'B-EmEC'!$A:$DD,MATCH(J$1,'B-EmEC'!$A$1:$DD$1,0),FALSE),"")</f>
        <v>6.3055946326155174</v>
      </c>
      <c r="K99" s="11">
        <f>_xlfn.IFNA(VLOOKUP($A99,'B-EmEC'!$A:$DD,MATCH(K$1,'B-EmEC'!$A$1:$DD$1,0),FALSE),"")</f>
        <v>56.804123711340203</v>
      </c>
      <c r="L99" s="11" t="str">
        <f>_xlfn.IFNA(VLOOKUP($A99,'B-EmEC'!$A:$DD,MATCH(L$1,'B-EmEC'!$A$1:$DD$1,0),FALSE),"")</f>
        <v/>
      </c>
      <c r="M99" s="11">
        <f>_xlfn.IFNA(VLOOKUP($A99,'B-EmEC'!$A:$DD,MATCH(M$1,'B-EmEC'!$A$1:$DD$1,0),FALSE),"")</f>
        <v>24.837156612857545</v>
      </c>
      <c r="N99" s="9">
        <f>_xlfn.IFNA(VLOOKUP($A99,'B-EmEC'!$A:$DD,MATCH(N$1,'B-EmEC'!$A$1:$DD$1,0),FALSE),"")</f>
        <v>11.1</v>
      </c>
      <c r="O99" s="10">
        <f>_xlfn.IFNA(VLOOKUP($A99,'B-EmEC'!$A:$DD,MATCH(O$1,'B-EmEC'!$A$1:$DD$1,0),FALSE),"")</f>
        <v>8.1539999999999999</v>
      </c>
      <c r="P99" s="10">
        <f>_xlfn.IFNA(VLOOKUP($A99,'B-EmEC'!$A:$DD,MATCH(P$1,'B-EmEC'!$A$1:$DD$1,0),FALSE),"")</f>
        <v>8.0739999999999998</v>
      </c>
      <c r="Q99" s="10">
        <f>_xlfn.IFNA(VLOOKUP($A99,'B-EmEC'!$A:$DD,MATCH(Q$1,'B-EmEC'!$A$1:$DD$1,0),FALSE),"")</f>
        <v>8.8450000000000006</v>
      </c>
      <c r="R99" s="10">
        <f>_xlfn.IFNA(VLOOKUP($A99,'B-EmEC'!$A:$DD,MATCH(R$1,'B-EmEC'!$A$1:$DD$1,0),FALSE),"")</f>
        <v>9.0220000000000002</v>
      </c>
      <c r="S99" s="10">
        <f>_xlfn.IFNA(VLOOKUP($A99,'B-EmEC'!$A:$DD,MATCH(S$1,'B-EmEC'!$A$1:$DD$1,0),FALSE),"")</f>
        <v>8.6120000000000001</v>
      </c>
      <c r="T99" s="10">
        <f>_xlfn.IFNA(VLOOKUP($A99,'B-EmEC'!$A:$DD,MATCH(T$1,'B-EmEC'!$A$1:$DD$1,0),FALSE),"")</f>
        <v>7.3239999999999998</v>
      </c>
      <c r="U99" s="10">
        <f>_xlfn.IFNA(VLOOKUP($A99,'B-EmEC'!$A:$DD,MATCH(U$1,'B-EmEC'!$A$1:$DD$1,0),FALSE),"")</f>
        <v>7.4690000000000003</v>
      </c>
      <c r="V99" s="10">
        <f>_xlfn.IFNA(VLOOKUP($A99,'B-EmEC'!$A:$DD,MATCH(V$1,'B-EmEC'!$A$1:$DD$1,0),FALSE),"")</f>
        <v>7.4240000000000004</v>
      </c>
      <c r="W99" s="10">
        <f>_xlfn.IFNA(VLOOKUP($A99,'B-EmEC'!$A:$DD,MATCH(W$1,'B-EmEC'!$A$1:$DD$1,0),FALSE),"")</f>
        <v>9.1219999999999999</v>
      </c>
      <c r="X99" s="10" t="str">
        <f>_xlfn.IFNA(VLOOKUP($A99,'B-EmEC'!$A:$DD,MATCH(X$1,'B-EmEC'!$A$1:$DD$1,0),FALSE),"")</f>
        <v/>
      </c>
      <c r="Y99" s="10">
        <f>_xlfn.IFNA(VLOOKUP($A99,'B-EmEC'!$A:$DD,MATCH(Y$1,'B-EmEC'!$A$1:$DD$1,0),FALSE),"")</f>
        <v>7.8470000000000004</v>
      </c>
      <c r="Z99" s="9">
        <f t="shared" si="82"/>
        <v>12.951378196454129</v>
      </c>
      <c r="AA99" s="10">
        <f t="shared" si="83"/>
        <v>9.9406929870178367</v>
      </c>
      <c r="AB99" s="10">
        <f t="shared" si="84"/>
        <v>9.7493761157106373</v>
      </c>
      <c r="AC99" s="10">
        <f t="shared" si="85"/>
        <v>10.597502795599805</v>
      </c>
      <c r="AD99" s="10">
        <f t="shared" si="86"/>
        <v>10.90975746197689</v>
      </c>
      <c r="AE99" s="10">
        <f t="shared" si="87"/>
        <v>10.365801593298908</v>
      </c>
      <c r="AF99" s="10">
        <f t="shared" si="88"/>
        <v>8.4032392331605887</v>
      </c>
      <c r="AG99" s="10">
        <f t="shared" si="89"/>
        <v>8.2692145529922012</v>
      </c>
      <c r="AH99" s="10">
        <f t="shared" si="90"/>
        <v>8.2237260478459309</v>
      </c>
      <c r="AI99" s="10">
        <f t="shared" si="91"/>
        <v>10.876379864585541</v>
      </c>
      <c r="AJ99" s="10" t="str">
        <f t="shared" si="92"/>
        <v/>
      </c>
      <c r="AK99" s="10">
        <f t="shared" si="93"/>
        <v>9.242101875802943</v>
      </c>
      <c r="AL99" s="356">
        <f t="shared" si="94"/>
        <v>12.951378196454129</v>
      </c>
      <c r="AM99" s="357">
        <f t="shared" si="95"/>
        <v>10.90975746197689</v>
      </c>
      <c r="AN99" s="357">
        <f t="shared" si="96"/>
        <v>10.876379864585541</v>
      </c>
      <c r="AO99" s="357">
        <f t="shared" si="97"/>
        <v>9.242101875802943</v>
      </c>
      <c r="AP99" s="12">
        <f t="shared" si="98"/>
        <v>12.951378196454129</v>
      </c>
      <c r="AQ99" s="11">
        <f t="shared" si="99"/>
        <v>10.312626190720815</v>
      </c>
      <c r="AR99" s="11">
        <f t="shared" si="100"/>
        <v>8.943139924646065</v>
      </c>
      <c r="AS99" s="11">
        <f t="shared" si="101"/>
        <v>9.242101875802943</v>
      </c>
      <c r="AT99" s="27">
        <f t="shared" si="102"/>
        <v>1</v>
      </c>
      <c r="AU99" s="10">
        <f t="shared" si="103"/>
        <v>0.36317539556656547</v>
      </c>
      <c r="AV99" s="10">
        <f t="shared" si="104"/>
        <v>0.32270776696501491</v>
      </c>
      <c r="AW99" s="10">
        <f t="shared" si="105"/>
        <v>0.50210478121845414</v>
      </c>
      <c r="AX99" s="10">
        <f t="shared" si="106"/>
        <v>0.56815335174812198</v>
      </c>
      <c r="AY99" s="10">
        <f t="shared" si="107"/>
        <v>0.45309499898032801</v>
      </c>
      <c r="AZ99" s="10">
        <f t="shared" si="108"/>
        <v>3.7970895419517238E-2</v>
      </c>
      <c r="BA99" s="10">
        <f t="shared" si="109"/>
        <v>9.6217961297473988E-3</v>
      </c>
      <c r="BB99" s="10">
        <f t="shared" si="110"/>
        <v>0</v>
      </c>
      <c r="BC99" s="10">
        <f t="shared" si="111"/>
        <v>0.56109327280361365</v>
      </c>
      <c r="BD99" s="10" t="str">
        <f t="shared" si="112"/>
        <v/>
      </c>
      <c r="BE99" s="10">
        <f t="shared" si="113"/>
        <v>0.21540836676336642</v>
      </c>
      <c r="BF99" s="21">
        <f t="shared" si="114"/>
        <v>1</v>
      </c>
      <c r="BG99" s="11">
        <f t="shared" si="115"/>
        <v>0.56815335174812198</v>
      </c>
      <c r="BH99" s="11">
        <f t="shared" si="116"/>
        <v>0.56109327280361365</v>
      </c>
      <c r="BI99" s="11">
        <f t="shared" si="117"/>
        <v>0.21540836676336642</v>
      </c>
      <c r="BJ99" s="12">
        <f t="shared" si="118"/>
        <v>1</v>
      </c>
      <c r="BK99" s="11">
        <f t="shared" si="119"/>
        <v>0.44184725889569687</v>
      </c>
      <c r="BL99" s="11">
        <f t="shared" si="120"/>
        <v>0.15217149108821956</v>
      </c>
      <c r="BM99" s="11">
        <f t="shared" si="121"/>
        <v>0.21540836676336642</v>
      </c>
      <c r="BN99" s="12">
        <f t="shared" si="122"/>
        <v>2.0416207344772399</v>
      </c>
      <c r="BO99" s="13" t="str" cm="1">
        <f t="array" ref="BO99">INDEX($AL$1:$AO$1,0,MATCH(MAX($AL99:$AO99),$AL99:$AO99,0))</f>
        <v>B-Gs/olf-Log
EmEC-MAX</v>
      </c>
      <c r="BP99" s="367" t="s">
        <v>0</v>
      </c>
    </row>
    <row r="100" spans="1:68" x14ac:dyDescent="0.2">
      <c r="A100" s="8" t="s">
        <v>171</v>
      </c>
      <c r="B100" s="12">
        <f>_xlfn.IFNA(VLOOKUP($A100,'B-EmEC'!$A:$DD,MATCH(B$1,'B-EmEC'!$A$1:$DD$1,0),FALSE),"")</f>
        <v>71.387017758726273</v>
      </c>
      <c r="C100" s="11" t="str">
        <f>_xlfn.IFNA(VLOOKUP($A100,'B-EmEC'!$A:$DD,MATCH(C$1,'B-EmEC'!$A$1:$DD$1,0),FALSE),"")</f>
        <v/>
      </c>
      <c r="D100" s="11" t="str">
        <f>_xlfn.IFNA(VLOOKUP($A100,'B-EmEC'!$A:$DD,MATCH(D$1,'B-EmEC'!$A$1:$DD$1,0),FALSE),"")</f>
        <v/>
      </c>
      <c r="E100" s="11" t="str">
        <f>_xlfn.IFNA(VLOOKUP($A100,'B-EmEC'!$A:$DD,MATCH(E$1,'B-EmEC'!$A$1:$DD$1,0),FALSE),"")</f>
        <v/>
      </c>
      <c r="F100" s="11" t="str">
        <f>_xlfn.IFNA(VLOOKUP($A100,'B-EmEC'!$A:$DD,MATCH(F$1,'B-EmEC'!$A$1:$DD$1,0),FALSE),"")</f>
        <v/>
      </c>
      <c r="G100" s="11">
        <f>_xlfn.IFNA(VLOOKUP($A100,'B-EmEC'!$A:$DD,MATCH(G$1,'B-EmEC'!$A$1:$DD$1,0),FALSE),"")</f>
        <v>8.7558004640371223</v>
      </c>
      <c r="H100" s="11" t="str">
        <f>_xlfn.IFNA(VLOOKUP($A100,'B-EmEC'!$A:$DD,MATCH(H$1,'B-EmEC'!$A$1:$DD$1,0),FALSE),"")</f>
        <v/>
      </c>
      <c r="I100" s="11" t="str">
        <f>_xlfn.IFNA(VLOOKUP($A100,'B-EmEC'!$A:$DD,MATCH(I$1,'B-EmEC'!$A$1:$DD$1,0),FALSE),"")</f>
        <v/>
      </c>
      <c r="J100" s="11" t="str">
        <f>_xlfn.IFNA(VLOOKUP($A100,'B-EmEC'!$A:$DD,MATCH(J$1,'B-EmEC'!$A$1:$DD$1,0),FALSE),"")</f>
        <v/>
      </c>
      <c r="K100" s="11">
        <f>_xlfn.IFNA(VLOOKUP($A100,'B-EmEC'!$A:$DD,MATCH(K$1,'B-EmEC'!$A$1:$DD$1,0),FALSE),"")</f>
        <v>8.7591377694470474</v>
      </c>
      <c r="L100" s="11">
        <f>_xlfn.IFNA(VLOOKUP($A100,'B-EmEC'!$A:$DD,MATCH(L$1,'B-EmEC'!$A$1:$DD$1,0),FALSE),"")</f>
        <v>38.557377049180324</v>
      </c>
      <c r="M100" s="11" t="str">
        <f>_xlfn.IFNA(VLOOKUP($A100,'B-EmEC'!$A:$DD,MATCH(M$1,'B-EmEC'!$A$1:$DD$1,0),FALSE),"")</f>
        <v/>
      </c>
      <c r="N100" s="9">
        <f>_xlfn.IFNA(VLOOKUP($A100,'B-EmEC'!$A:$DD,MATCH(N$1,'B-EmEC'!$A$1:$DD$1,0),FALSE),"")</f>
        <v>9.4550000000000001</v>
      </c>
      <c r="O100" s="10" t="str">
        <f>_xlfn.IFNA(VLOOKUP($A100,'B-EmEC'!$A:$DD,MATCH(O$1,'B-EmEC'!$A$1:$DD$1,0),FALSE),"")</f>
        <v/>
      </c>
      <c r="P100" s="10" t="str">
        <f>_xlfn.IFNA(VLOOKUP($A100,'B-EmEC'!$A:$DD,MATCH(P$1,'B-EmEC'!$A$1:$DD$1,0),FALSE),"")</f>
        <v/>
      </c>
      <c r="Q100" s="10" t="str">
        <f>_xlfn.IFNA(VLOOKUP($A100,'B-EmEC'!$A:$DD,MATCH(Q$1,'B-EmEC'!$A$1:$DD$1,0),FALSE),"")</f>
        <v/>
      </c>
      <c r="R100" s="10" t="str">
        <f>_xlfn.IFNA(VLOOKUP($A100,'B-EmEC'!$A:$DD,MATCH(R$1,'B-EmEC'!$A$1:$DD$1,0),FALSE),"")</f>
        <v/>
      </c>
      <c r="S100" s="10">
        <f>_xlfn.IFNA(VLOOKUP($A100,'B-EmEC'!$A:$DD,MATCH(S$1,'B-EmEC'!$A$1:$DD$1,0),FALSE),"")</f>
        <v>6.4279999999999999</v>
      </c>
      <c r="T100" s="10" t="str">
        <f>_xlfn.IFNA(VLOOKUP($A100,'B-EmEC'!$A:$DD,MATCH(T$1,'B-EmEC'!$A$1:$DD$1,0),FALSE),"")</f>
        <v/>
      </c>
      <c r="U100" s="10" t="str">
        <f>_xlfn.IFNA(VLOOKUP($A100,'B-EmEC'!$A:$DD,MATCH(U$1,'B-EmEC'!$A$1:$DD$1,0),FALSE),"")</f>
        <v/>
      </c>
      <c r="V100" s="10" t="str">
        <f>_xlfn.IFNA(VLOOKUP($A100,'B-EmEC'!$A:$DD,MATCH(V$1,'B-EmEC'!$A$1:$DD$1,0),FALSE),"")</f>
        <v/>
      </c>
      <c r="W100" s="10">
        <f>_xlfn.IFNA(VLOOKUP($A100,'B-EmEC'!$A:$DD,MATCH(W$1,'B-EmEC'!$A$1:$DD$1,0),FALSE),"")</f>
        <v>6.6219999999999999</v>
      </c>
      <c r="X100" s="10">
        <f>_xlfn.IFNA(VLOOKUP($A100,'B-EmEC'!$A:$DD,MATCH(X$1,'B-EmEC'!$A$1:$DD$1,0),FALSE),"")</f>
        <v>6.3780000000000001</v>
      </c>
      <c r="Y100" s="10" t="str">
        <f>_xlfn.IFNA(VLOOKUP($A100,'B-EmEC'!$A:$DD,MATCH(Y$1,'B-EmEC'!$A$1:$DD$1,0),FALSE),"")</f>
        <v/>
      </c>
      <c r="Z100" s="9">
        <f t="shared" si="82"/>
        <v>11.308619239389863</v>
      </c>
      <c r="AA100" s="10" t="str">
        <f t="shared" si="83"/>
        <v/>
      </c>
      <c r="AB100" s="10" t="str">
        <f t="shared" si="84"/>
        <v/>
      </c>
      <c r="AC100" s="10" t="str">
        <f t="shared" si="85"/>
        <v/>
      </c>
      <c r="AD100" s="10" t="str">
        <f t="shared" si="86"/>
        <v/>
      </c>
      <c r="AE100" s="10">
        <f t="shared" si="87"/>
        <v>7.370295855870423</v>
      </c>
      <c r="AF100" s="10" t="str">
        <f t="shared" si="88"/>
        <v/>
      </c>
      <c r="AG100" s="10" t="str">
        <f t="shared" si="89"/>
        <v/>
      </c>
      <c r="AH100" s="10" t="str">
        <f t="shared" si="90"/>
        <v/>
      </c>
      <c r="AI100" s="10">
        <f t="shared" si="91"/>
        <v>7.5644613572638244</v>
      </c>
      <c r="AJ100" s="10">
        <f t="shared" si="92"/>
        <v>7.9641074823933344</v>
      </c>
      <c r="AK100" s="10" t="str">
        <f t="shared" si="93"/>
        <v/>
      </c>
      <c r="AL100" s="356">
        <f t="shared" si="94"/>
        <v>11.308619239389863</v>
      </c>
      <c r="AM100" s="357">
        <f t="shared" si="95"/>
        <v>7.370295855870423</v>
      </c>
      <c r="AN100" s="357">
        <f t="shared" si="96"/>
        <v>7.5644613572638244</v>
      </c>
      <c r="AO100" s="357">
        <f t="shared" si="97"/>
        <v>7.9641074823933344</v>
      </c>
      <c r="AP100" s="12">
        <f t="shared" si="98"/>
        <v>11.308619239389863</v>
      </c>
      <c r="AQ100" s="11">
        <f t="shared" si="99"/>
        <v>7.370295855870423</v>
      </c>
      <c r="AR100" s="11">
        <f t="shared" si="100"/>
        <v>7.5644613572638244</v>
      </c>
      <c r="AS100" s="11">
        <f t="shared" si="101"/>
        <v>7.9641074823933344</v>
      </c>
      <c r="AT100" s="27">
        <f t="shared" si="102"/>
        <v>1</v>
      </c>
      <c r="AU100" s="10" t="str">
        <f t="shared" si="103"/>
        <v/>
      </c>
      <c r="AV100" s="10" t="str">
        <f t="shared" si="104"/>
        <v/>
      </c>
      <c r="AW100" s="10" t="str">
        <f t="shared" si="105"/>
        <v/>
      </c>
      <c r="AX100" s="10" t="str">
        <f t="shared" si="106"/>
        <v/>
      </c>
      <c r="AY100" s="10">
        <f t="shared" si="107"/>
        <v>0</v>
      </c>
      <c r="AZ100" s="10" t="str">
        <f t="shared" si="108"/>
        <v/>
      </c>
      <c r="BA100" s="10" t="str">
        <f t="shared" si="109"/>
        <v/>
      </c>
      <c r="BB100" s="10" t="str">
        <f t="shared" si="110"/>
        <v/>
      </c>
      <c r="BC100" s="10">
        <f t="shared" si="111"/>
        <v>4.9301563758303538E-2</v>
      </c>
      <c r="BD100" s="10">
        <f t="shared" si="112"/>
        <v>0.15077777234033488</v>
      </c>
      <c r="BE100" s="10" t="str">
        <f t="shared" si="113"/>
        <v/>
      </c>
      <c r="BF100" s="21">
        <f t="shared" si="114"/>
        <v>1</v>
      </c>
      <c r="BG100" s="11">
        <f t="shared" si="115"/>
        <v>0</v>
      </c>
      <c r="BH100" s="11">
        <f t="shared" si="116"/>
        <v>4.9301563758303538E-2</v>
      </c>
      <c r="BI100" s="11">
        <f t="shared" si="117"/>
        <v>0.15077777234033488</v>
      </c>
      <c r="BJ100" s="12">
        <f t="shared" si="118"/>
        <v>1</v>
      </c>
      <c r="BK100" s="11">
        <f t="shared" si="119"/>
        <v>0</v>
      </c>
      <c r="BL100" s="11">
        <f t="shared" si="120"/>
        <v>4.9301563758303538E-2</v>
      </c>
      <c r="BM100" s="11">
        <f t="shared" si="121"/>
        <v>0.15077777234033488</v>
      </c>
      <c r="BN100" s="12">
        <f t="shared" si="122"/>
        <v>3.3445117569965284</v>
      </c>
      <c r="BO100" s="13" t="str" cm="1">
        <f t="array" ref="BO100">INDEX($AL$1:$AO$1,0,MATCH(MAX($AL100:$AO100),$AL100:$AO100,0))</f>
        <v>B-Gs/olf-Log
EmEC-MAX</v>
      </c>
      <c r="BP100" s="367" t="s">
        <v>0</v>
      </c>
    </row>
    <row r="101" spans="1:68" x14ac:dyDescent="0.2">
      <c r="A101" s="8" t="s">
        <v>64</v>
      </c>
      <c r="B101" s="12">
        <f>_xlfn.IFNA(VLOOKUP($A101,'B-EmEC'!$A:$DD,MATCH(B$1,'B-EmEC'!$A$1:$DD$1,0),FALSE),"")</f>
        <v>100</v>
      </c>
      <c r="C101" s="11" t="str">
        <f>_xlfn.IFNA(VLOOKUP($A101,'B-EmEC'!$A:$DD,MATCH(C$1,'B-EmEC'!$A$1:$DD$1,0),FALSE),"")</f>
        <v/>
      </c>
      <c r="D101" s="11" t="str">
        <f>_xlfn.IFNA(VLOOKUP($A101,'B-EmEC'!$A:$DD,MATCH(D$1,'B-EmEC'!$A$1:$DD$1,0),FALSE),"")</f>
        <v/>
      </c>
      <c r="E101" s="11" t="str">
        <f>_xlfn.IFNA(VLOOKUP($A101,'B-EmEC'!$A:$DD,MATCH(E$1,'B-EmEC'!$A$1:$DD$1,0),FALSE),"")</f>
        <v/>
      </c>
      <c r="F101" s="11" t="str">
        <f>_xlfn.IFNA(VLOOKUP($A101,'B-EmEC'!$A:$DD,MATCH(F$1,'B-EmEC'!$A$1:$DD$1,0),FALSE),"")</f>
        <v/>
      </c>
      <c r="G101" s="11" t="str">
        <f>_xlfn.IFNA(VLOOKUP($A101,'B-EmEC'!$A:$DD,MATCH(G$1,'B-EmEC'!$A$1:$DD$1,0),FALSE),"")</f>
        <v/>
      </c>
      <c r="H101" s="11" t="str">
        <f>_xlfn.IFNA(VLOOKUP($A101,'B-EmEC'!$A:$DD,MATCH(H$1,'B-EmEC'!$A$1:$DD$1,0),FALSE),"")</f>
        <v/>
      </c>
      <c r="I101" s="11" t="str">
        <f>_xlfn.IFNA(VLOOKUP($A101,'B-EmEC'!$A:$DD,MATCH(I$1,'B-EmEC'!$A$1:$DD$1,0),FALSE),"")</f>
        <v/>
      </c>
      <c r="J101" s="11" t="str">
        <f>_xlfn.IFNA(VLOOKUP($A101,'B-EmEC'!$A:$DD,MATCH(J$1,'B-EmEC'!$A$1:$DD$1,0),FALSE),"")</f>
        <v/>
      </c>
      <c r="K101" s="11" t="str">
        <f>_xlfn.IFNA(VLOOKUP($A101,'B-EmEC'!$A:$DD,MATCH(K$1,'B-EmEC'!$A$1:$DD$1,0),FALSE),"")</f>
        <v/>
      </c>
      <c r="L101" s="11" t="str">
        <f>_xlfn.IFNA(VLOOKUP($A101,'B-EmEC'!$A:$DD,MATCH(L$1,'B-EmEC'!$A$1:$DD$1,0),FALSE),"")</f>
        <v/>
      </c>
      <c r="M101" s="11" t="str">
        <f>_xlfn.IFNA(VLOOKUP($A101,'B-EmEC'!$A:$DD,MATCH(M$1,'B-EmEC'!$A$1:$DD$1,0),FALSE),"")</f>
        <v/>
      </c>
      <c r="N101" s="9">
        <f>_xlfn.IFNA(VLOOKUP($A101,'B-EmEC'!$A:$DD,MATCH(N$1,'B-EmEC'!$A$1:$DD$1,0),FALSE),"")</f>
        <v>5.9139999999999997</v>
      </c>
      <c r="O101" s="10" t="str">
        <f>_xlfn.IFNA(VLOOKUP($A101,'B-EmEC'!$A:$DD,MATCH(O$1,'B-EmEC'!$A$1:$DD$1,0),FALSE),"")</f>
        <v/>
      </c>
      <c r="P101" s="10" t="str">
        <f>_xlfn.IFNA(VLOOKUP($A101,'B-EmEC'!$A:$DD,MATCH(P$1,'B-EmEC'!$A$1:$DD$1,0),FALSE),"")</f>
        <v/>
      </c>
      <c r="Q101" s="10" t="str">
        <f>_xlfn.IFNA(VLOOKUP($A101,'B-EmEC'!$A:$DD,MATCH(Q$1,'B-EmEC'!$A$1:$DD$1,0),FALSE),"")</f>
        <v/>
      </c>
      <c r="R101" s="10" t="str">
        <f>_xlfn.IFNA(VLOOKUP($A101,'B-EmEC'!$A:$DD,MATCH(R$1,'B-EmEC'!$A$1:$DD$1,0),FALSE),"")</f>
        <v/>
      </c>
      <c r="S101" s="10" t="str">
        <f>_xlfn.IFNA(VLOOKUP($A101,'B-EmEC'!$A:$DD,MATCH(S$1,'B-EmEC'!$A$1:$DD$1,0),FALSE),"")</f>
        <v/>
      </c>
      <c r="T101" s="10" t="str">
        <f>_xlfn.IFNA(VLOOKUP($A101,'B-EmEC'!$A:$DD,MATCH(T$1,'B-EmEC'!$A$1:$DD$1,0),FALSE),"")</f>
        <v/>
      </c>
      <c r="U101" s="10" t="str">
        <f>_xlfn.IFNA(VLOOKUP($A101,'B-EmEC'!$A:$DD,MATCH(U$1,'B-EmEC'!$A$1:$DD$1,0),FALSE),"")</f>
        <v/>
      </c>
      <c r="V101" s="10" t="str">
        <f>_xlfn.IFNA(VLOOKUP($A101,'B-EmEC'!$A:$DD,MATCH(V$1,'B-EmEC'!$A$1:$DD$1,0),FALSE),"")</f>
        <v/>
      </c>
      <c r="W101" s="10" t="str">
        <f>_xlfn.IFNA(VLOOKUP($A101,'B-EmEC'!$A:$DD,MATCH(W$1,'B-EmEC'!$A$1:$DD$1,0),FALSE),"")</f>
        <v/>
      </c>
      <c r="X101" s="10" t="str">
        <f>_xlfn.IFNA(VLOOKUP($A101,'B-EmEC'!$A:$DD,MATCH(X$1,'B-EmEC'!$A$1:$DD$1,0),FALSE),"")</f>
        <v/>
      </c>
      <c r="Y101" s="10" t="str">
        <f>_xlfn.IFNA(VLOOKUP($A101,'B-EmEC'!$A:$DD,MATCH(Y$1,'B-EmEC'!$A$1:$DD$1,0),FALSE),"")</f>
        <v/>
      </c>
      <c r="Z101" s="9">
        <f t="shared" si="82"/>
        <v>7.9140000000000006</v>
      </c>
      <c r="AA101" s="10" t="str">
        <f t="shared" si="83"/>
        <v/>
      </c>
      <c r="AB101" s="10" t="str">
        <f t="shared" si="84"/>
        <v/>
      </c>
      <c r="AC101" s="10" t="str">
        <f t="shared" si="85"/>
        <v/>
      </c>
      <c r="AD101" s="10" t="str">
        <f t="shared" si="86"/>
        <v/>
      </c>
      <c r="AE101" s="10" t="str">
        <f t="shared" si="87"/>
        <v/>
      </c>
      <c r="AF101" s="10" t="str">
        <f t="shared" si="88"/>
        <v/>
      </c>
      <c r="AG101" s="10" t="str">
        <f t="shared" si="89"/>
        <v/>
      </c>
      <c r="AH101" s="10" t="str">
        <f t="shared" si="90"/>
        <v/>
      </c>
      <c r="AI101" s="10" t="str">
        <f t="shared" si="91"/>
        <v/>
      </c>
      <c r="AJ101" s="10" t="str">
        <f t="shared" si="92"/>
        <v/>
      </c>
      <c r="AK101" s="10" t="str">
        <f t="shared" si="93"/>
        <v/>
      </c>
      <c r="AL101" s="356">
        <f t="shared" si="94"/>
        <v>7.9140000000000006</v>
      </c>
      <c r="AM101" s="357" t="str">
        <f t="shared" si="95"/>
        <v/>
      </c>
      <c r="AN101" s="357" t="str">
        <f t="shared" si="96"/>
        <v/>
      </c>
      <c r="AO101" s="357" t="str">
        <f t="shared" si="97"/>
        <v/>
      </c>
      <c r="AP101" s="12">
        <f t="shared" si="98"/>
        <v>7.9140000000000006</v>
      </c>
      <c r="AQ101" s="11" t="str">
        <f t="shared" si="99"/>
        <v/>
      </c>
      <c r="AR101" s="11" t="str">
        <f t="shared" si="100"/>
        <v/>
      </c>
      <c r="AS101" s="11" t="str">
        <f t="shared" si="101"/>
        <v/>
      </c>
      <c r="AT101" s="27" t="str">
        <f t="shared" si="102"/>
        <v/>
      </c>
      <c r="AU101" s="10" t="str">
        <f t="shared" si="103"/>
        <v/>
      </c>
      <c r="AV101" s="10" t="str">
        <f t="shared" si="104"/>
        <v/>
      </c>
      <c r="AW101" s="10" t="str">
        <f t="shared" si="105"/>
        <v/>
      </c>
      <c r="AX101" s="10" t="str">
        <f t="shared" si="106"/>
        <v/>
      </c>
      <c r="AY101" s="10" t="str">
        <f t="shared" si="107"/>
        <v/>
      </c>
      <c r="AZ101" s="10" t="str">
        <f t="shared" si="108"/>
        <v/>
      </c>
      <c r="BA101" s="10" t="str">
        <f t="shared" si="109"/>
        <v/>
      </c>
      <c r="BB101" s="10" t="str">
        <f t="shared" si="110"/>
        <v/>
      </c>
      <c r="BC101" s="10" t="str">
        <f t="shared" si="111"/>
        <v/>
      </c>
      <c r="BD101" s="10" t="str">
        <f t="shared" si="112"/>
        <v/>
      </c>
      <c r="BE101" s="10" t="str">
        <f t="shared" si="113"/>
        <v/>
      </c>
      <c r="BF101" s="21" t="str">
        <f t="shared" si="114"/>
        <v/>
      </c>
      <c r="BG101" s="11" t="str">
        <f t="shared" si="115"/>
        <v/>
      </c>
      <c r="BH101" s="11" t="str">
        <f t="shared" si="116"/>
        <v/>
      </c>
      <c r="BI101" s="11" t="str">
        <f t="shared" si="117"/>
        <v/>
      </c>
      <c r="BJ101" s="12" t="str">
        <f t="shared" si="118"/>
        <v/>
      </c>
      <c r="BK101" s="11" t="str">
        <f t="shared" si="119"/>
        <v/>
      </c>
      <c r="BL101" s="11" t="str">
        <f t="shared" si="120"/>
        <v/>
      </c>
      <c r="BM101" s="11" t="str">
        <f t="shared" si="121"/>
        <v/>
      </c>
      <c r="BN101" s="12" t="e">
        <f t="shared" si="122"/>
        <v>#NUM!</v>
      </c>
      <c r="BO101" s="13" t="str" cm="1">
        <f t="array" ref="BO101">INDEX($AL$1:$AO$1,0,MATCH(MAX($AL101:$AO101),$AL101:$AO101,0))</f>
        <v>B-Gs/olf-Log
EmEC-MAX</v>
      </c>
      <c r="BP101" s="367" t="s">
        <v>0</v>
      </c>
    </row>
    <row r="103" spans="1:68" s="23" customFormat="1" x14ac:dyDescent="0.2">
      <c r="B103" s="24" t="s">
        <v>621</v>
      </c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5" t="s">
        <v>196</v>
      </c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 t="s">
        <v>240</v>
      </c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358" t="s">
        <v>242</v>
      </c>
      <c r="AM103" s="359"/>
      <c r="AN103" s="359"/>
      <c r="AO103" s="359"/>
      <c r="AP103" s="24" t="s">
        <v>242</v>
      </c>
      <c r="AQ103" s="22"/>
      <c r="AR103" s="22"/>
      <c r="AS103" s="22"/>
      <c r="AT103" s="29" t="s">
        <v>241</v>
      </c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6" t="s">
        <v>243</v>
      </c>
      <c r="BG103" s="22"/>
      <c r="BH103" s="22"/>
      <c r="BI103" s="22"/>
      <c r="BN103" s="363"/>
    </row>
  </sheetData>
  <sortState xmlns:xlrd2="http://schemas.microsoft.com/office/spreadsheetml/2017/richdata2" ref="A39:BP101">
    <sortCondition ref="BP39:BP101"/>
  </sortState>
  <conditionalFormatting sqref="B102:BE1048576">
    <cfRule type="cellIs" dxfId="27" priority="70" operator="equal">
      <formula>"F"</formula>
    </cfRule>
    <cfRule type="cellIs" dxfId="26" priority="71" operator="equal">
      <formula>"B2"</formula>
    </cfRule>
    <cfRule type="cellIs" dxfId="25" priority="72" operator="equal">
      <formula>"C"</formula>
    </cfRule>
    <cfRule type="cellIs" dxfId="24" priority="73" operator="equal">
      <formula>"B1"</formula>
    </cfRule>
  </conditionalFormatting>
  <conditionalFormatting sqref="AT1:BE1">
    <cfRule type="colorScale" priority="4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K1">
    <cfRule type="colorScale" priority="4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Y1">
    <cfRule type="colorScale" priority="4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79998168889431442"/>
  </sheetPr>
  <dimension ref="A1:AF100"/>
  <sheetViews>
    <sheetView zoomScale="110" zoomScaleNormal="110" workbookViewId="0">
      <pane ySplit="1" topLeftCell="A2" activePane="bottomLeft" state="frozen"/>
      <selection activeCell="AM74" sqref="AM74"/>
      <selection pane="bottomLeft" activeCell="F16" sqref="A2:J97"/>
    </sheetView>
  </sheetViews>
  <sheetFormatPr baseColWidth="10" defaultColWidth="11.5" defaultRowHeight="15" x14ac:dyDescent="0.2"/>
  <cols>
    <col min="1" max="2" width="7.1640625" bestFit="1" customWidth="1"/>
    <col min="3" max="3" width="5.33203125" bestFit="1" customWidth="1"/>
    <col min="4" max="4" width="7.6640625" bestFit="1" customWidth="1"/>
    <col min="5" max="5" width="5" bestFit="1" customWidth="1"/>
    <col min="6" max="6" width="24.33203125" bestFit="1" customWidth="1"/>
    <col min="7" max="7" width="6.1640625" bestFit="1" customWidth="1"/>
    <col min="8" max="8" width="7.6640625" bestFit="1" customWidth="1"/>
    <col min="9" max="9" width="9.6640625" bestFit="1" customWidth="1"/>
    <col min="10" max="10" width="9.6640625" style="366" bestFit="1" customWidth="1"/>
    <col min="11" max="11" width="14" bestFit="1" customWidth="1"/>
    <col min="12" max="12" width="16.1640625" bestFit="1" customWidth="1"/>
    <col min="13" max="13" width="12.5" bestFit="1" customWidth="1"/>
    <col min="14" max="14" width="14.33203125" bestFit="1" customWidth="1"/>
    <col min="15" max="15" width="5.83203125" bestFit="1" customWidth="1"/>
    <col min="16" max="16" width="7.6640625" style="114" bestFit="1" customWidth="1"/>
    <col min="17" max="17" width="7.6640625" style="113" bestFit="1" customWidth="1"/>
    <col min="18" max="18" width="6.1640625" style="113" bestFit="1" customWidth="1"/>
    <col min="19" max="19" width="7.1640625" style="113" bestFit="1" customWidth="1"/>
    <col min="20" max="20" width="3" style="112" bestFit="1" customWidth="1"/>
    <col min="21" max="21" width="5.83203125" bestFit="1" customWidth="1"/>
    <col min="22" max="22" width="6.1640625" bestFit="1" customWidth="1"/>
    <col min="23" max="23" width="7.1640625" bestFit="1" customWidth="1"/>
    <col min="24" max="24" width="6.33203125" style="112" bestFit="1" customWidth="1"/>
    <col min="25" max="25" width="9.1640625" bestFit="1" customWidth="1"/>
    <col min="26" max="26" width="9.5" bestFit="1" customWidth="1"/>
    <col min="27" max="27" width="10.5" bestFit="1" customWidth="1"/>
  </cols>
  <sheetData>
    <row r="1" spans="1:32" s="117" customFormat="1" ht="50" customHeight="1" x14ac:dyDescent="0.2">
      <c r="A1" s="117" t="s">
        <v>31</v>
      </c>
      <c r="B1" s="117" t="s">
        <v>2332</v>
      </c>
      <c r="C1" s="117" t="s">
        <v>2629</v>
      </c>
      <c r="D1" s="342" t="s">
        <v>2630</v>
      </c>
      <c r="E1" s="117" t="s">
        <v>2331</v>
      </c>
      <c r="F1" s="117" t="s">
        <v>2330</v>
      </c>
      <c r="G1" s="117" t="s">
        <v>2329</v>
      </c>
      <c r="H1" s="117" t="s">
        <v>2328</v>
      </c>
      <c r="I1" s="117" t="s">
        <v>2327</v>
      </c>
      <c r="J1" s="365" t="s">
        <v>2326</v>
      </c>
      <c r="K1" s="117" t="s">
        <v>2325</v>
      </c>
      <c r="L1" s="117" t="s">
        <v>2324</v>
      </c>
      <c r="M1" s="117" t="s">
        <v>2323</v>
      </c>
      <c r="N1" s="117" t="s">
        <v>2322</v>
      </c>
      <c r="O1" s="117" t="s">
        <v>2321</v>
      </c>
      <c r="P1" s="117" t="s">
        <v>2320</v>
      </c>
      <c r="Q1" s="119" t="s">
        <v>0</v>
      </c>
      <c r="R1" s="118" t="s">
        <v>195</v>
      </c>
      <c r="S1" s="118" t="s">
        <v>2090</v>
      </c>
      <c r="T1" s="118" t="s">
        <v>2079</v>
      </c>
      <c r="U1" s="119" t="s">
        <v>2319</v>
      </c>
      <c r="V1" s="118" t="s">
        <v>2318</v>
      </c>
      <c r="W1" s="118" t="s">
        <v>2317</v>
      </c>
      <c r="X1" s="118" t="s">
        <v>2316</v>
      </c>
      <c r="Y1" s="119" t="s">
        <v>2315</v>
      </c>
      <c r="Z1" s="118" t="s">
        <v>2314</v>
      </c>
      <c r="AA1" s="118" t="s">
        <v>2313</v>
      </c>
      <c r="AB1" s="118" t="s">
        <v>2312</v>
      </c>
      <c r="AC1" s="118" t="s">
        <v>420</v>
      </c>
      <c r="AD1" s="117">
        <f>SUM(AD2:AD246)</f>
        <v>98</v>
      </c>
      <c r="AE1" s="117" t="s">
        <v>2693</v>
      </c>
      <c r="AF1" s="117" t="s">
        <v>2694</v>
      </c>
    </row>
    <row r="2" spans="1:32" x14ac:dyDescent="0.2">
      <c r="A2" t="s">
        <v>1648</v>
      </c>
      <c r="B2" t="s">
        <v>1647</v>
      </c>
      <c r="C2" t="s">
        <v>1648</v>
      </c>
      <c r="D2" s="341">
        <v>232</v>
      </c>
      <c r="E2" t="s">
        <v>1648</v>
      </c>
      <c r="G2" t="s">
        <v>2078</v>
      </c>
      <c r="H2" t="s">
        <v>2077</v>
      </c>
      <c r="I2" t="s">
        <v>1192</v>
      </c>
      <c r="J2" s="366" t="s">
        <v>2079</v>
      </c>
      <c r="K2" t="s">
        <v>2079</v>
      </c>
      <c r="N2" t="s">
        <v>2083</v>
      </c>
      <c r="O2">
        <v>27458145</v>
      </c>
      <c r="P2" s="115">
        <v>8.3333333333333329E-2</v>
      </c>
      <c r="Q2" s="114" t="str">
        <f t="shared" ref="Q2:Q33" si="0">IF(OR(ISNUMBER(SEARCH("Gs",$J2)),ISNUMBER(SEARCH("Gs",$K2))),"Gs","")</f>
        <v/>
      </c>
      <c r="R2" s="113" t="str">
        <f t="shared" ref="R2:R33" si="1">IF(OR(ISNUMBER(SEARCH("Gi/o",$J2)),ISNUMBER(SEARCH("Gi/o",$K2))),"Gi/o","")</f>
        <v/>
      </c>
      <c r="S2" s="113" t="str">
        <f t="shared" ref="S2:S33" si="2">IF(OR(ISNUMBER(SEARCH("Gq/11",$J2)),ISNUMBER(SEARCH("Gq/11",$K2))),"Gq/11","")</f>
        <v/>
      </c>
      <c r="T2" s="113" t="str">
        <f t="shared" ref="T2:T33" si="3">IF(OR(ISNUMBER(SEARCH("G12/13",$J2)),ISNUMBER(SEARCH("G12/13",$K2))),"G12/13","")</f>
        <v>G12/13</v>
      </c>
      <c r="U2" s="114">
        <f t="shared" ref="U2:U33" si="4">IF(ISNUMBER(SEARCH("Gs",$J2)),1,IF(ISNUMBER(SEARCH("Gs",$K2)),2,0))</f>
        <v>0</v>
      </c>
      <c r="V2" s="114">
        <f t="shared" ref="V2:V33" si="5">IF(ISNUMBER(SEARCH("Gi/o",$J2)),1,IF(ISNUMBER(SEARCH("Gi/o",$K2)),2,0))</f>
        <v>0</v>
      </c>
      <c r="W2" s="114">
        <f t="shared" ref="W2:W33" si="6">IF(ISNUMBER(SEARCH("Gq/11",$J2)),1,IF(ISNUMBER(SEARCH("Gq/11",$K2)),2,0))</f>
        <v>0</v>
      </c>
      <c r="X2" s="114">
        <f t="shared" ref="X2:X33" si="7">IF(ISNUMBER(SEARCH("G12/13",$J2)),1,IF(ISNUMBER(SEARCH("G12/13",$K2)),2,0))</f>
        <v>1</v>
      </c>
      <c r="Y2" s="114" t="str">
        <f t="shared" ref="Y2:Y33" si="8">IF(U2&gt;0,"G","-")</f>
        <v>-</v>
      </c>
      <c r="Z2" s="113" t="str">
        <f t="shared" ref="Z2:Z33" si="9">IF(V2&gt;0,"G","-")</f>
        <v>-</v>
      </c>
      <c r="AA2" s="113" t="str">
        <f t="shared" ref="AA2:AA33" si="10">IF(W2&gt;0,"G","-")</f>
        <v>-</v>
      </c>
      <c r="AB2" s="113" t="str">
        <f t="shared" ref="AB2:AB33" si="11">IF(X2&gt;0,"G","-")</f>
        <v>G</v>
      </c>
      <c r="AC2" s="113">
        <f t="shared" ref="AC2:AC33" si="12">IF(SUM(U2:X2)&gt;0,COUNTIF(U2:X2,"0"),"")</f>
        <v>3</v>
      </c>
      <c r="AD2">
        <f t="shared" ref="AD2:AD33" si="13">IF(SUM(U2:X2)&gt;0,1,0)</f>
        <v>1</v>
      </c>
      <c r="AE2" t="e">
        <f>MATCH(A2,'B-LogEmaxOverpEC50'!A:A,0)</f>
        <v>#N/A</v>
      </c>
      <c r="AF2">
        <f t="shared" ref="AF2:AF33" si="14">LEN(J2)-LEN(SUBSTITUTE(J2,",",""))+1</f>
        <v>1</v>
      </c>
    </row>
    <row r="3" spans="1:32" x14ac:dyDescent="0.2">
      <c r="A3" t="s">
        <v>36</v>
      </c>
      <c r="B3" t="s">
        <v>1494</v>
      </c>
      <c r="C3" t="s">
        <v>2641</v>
      </c>
      <c r="D3" s="341">
        <v>4</v>
      </c>
      <c r="E3" t="s">
        <v>1492</v>
      </c>
      <c r="G3" t="s">
        <v>2112</v>
      </c>
      <c r="H3" t="s">
        <v>2290</v>
      </c>
      <c r="I3" t="s">
        <v>2306</v>
      </c>
      <c r="J3" s="366" t="s">
        <v>195</v>
      </c>
      <c r="L3" t="s">
        <v>2092</v>
      </c>
      <c r="N3">
        <v>7984278</v>
      </c>
      <c r="P3" s="115">
        <v>4.1666666666666664E-2</v>
      </c>
      <c r="Q3" s="114" t="str">
        <f t="shared" si="0"/>
        <v/>
      </c>
      <c r="R3" s="113" t="str">
        <f t="shared" si="1"/>
        <v>Gi/o</v>
      </c>
      <c r="S3" s="113" t="str">
        <f t="shared" si="2"/>
        <v/>
      </c>
      <c r="T3" s="113" t="str">
        <f t="shared" si="3"/>
        <v/>
      </c>
      <c r="U3" s="114">
        <f t="shared" si="4"/>
        <v>0</v>
      </c>
      <c r="V3" s="114">
        <f t="shared" si="5"/>
        <v>1</v>
      </c>
      <c r="W3" s="114">
        <f t="shared" si="6"/>
        <v>0</v>
      </c>
      <c r="X3" s="114">
        <f t="shared" si="7"/>
        <v>0</v>
      </c>
      <c r="Y3" s="114" t="str">
        <f t="shared" si="8"/>
        <v>-</v>
      </c>
      <c r="Z3" s="113" t="str">
        <f t="shared" si="9"/>
        <v>G</v>
      </c>
      <c r="AA3" s="113" t="str">
        <f t="shared" si="10"/>
        <v>-</v>
      </c>
      <c r="AB3" s="113" t="str">
        <f t="shared" si="11"/>
        <v>-</v>
      </c>
      <c r="AC3" s="113">
        <f t="shared" si="12"/>
        <v>3</v>
      </c>
      <c r="AD3">
        <f t="shared" si="13"/>
        <v>1</v>
      </c>
      <c r="AE3" t="e">
        <f>MATCH(A3,'B-LogEmaxOverpEC50'!A:A,0)</f>
        <v>#N/A</v>
      </c>
      <c r="AF3">
        <f t="shared" si="14"/>
        <v>1</v>
      </c>
    </row>
    <row r="4" spans="1:32" x14ac:dyDescent="0.2">
      <c r="A4" t="s">
        <v>37</v>
      </c>
      <c r="B4" t="s">
        <v>1491</v>
      </c>
      <c r="C4" t="s">
        <v>2642</v>
      </c>
      <c r="D4" s="341">
        <v>5</v>
      </c>
      <c r="E4" t="s">
        <v>1489</v>
      </c>
      <c r="F4" t="s">
        <v>2311</v>
      </c>
      <c r="G4" t="s">
        <v>2112</v>
      </c>
      <c r="H4" t="s">
        <v>2290</v>
      </c>
      <c r="I4" t="s">
        <v>2306</v>
      </c>
      <c r="J4" s="366" t="s">
        <v>195</v>
      </c>
      <c r="L4" t="s">
        <v>2092</v>
      </c>
      <c r="N4">
        <v>8133900</v>
      </c>
      <c r="P4" s="115">
        <v>4.1666666666666664E-2</v>
      </c>
      <c r="Q4" s="114" t="str">
        <f t="shared" si="0"/>
        <v/>
      </c>
      <c r="R4" s="113" t="str">
        <f t="shared" si="1"/>
        <v>Gi/o</v>
      </c>
      <c r="S4" s="113" t="str">
        <f t="shared" si="2"/>
        <v/>
      </c>
      <c r="T4" s="113" t="str">
        <f t="shared" si="3"/>
        <v/>
      </c>
      <c r="U4" s="114">
        <f t="shared" si="4"/>
        <v>0</v>
      </c>
      <c r="V4" s="114">
        <f t="shared" si="5"/>
        <v>1</v>
      </c>
      <c r="W4" s="114">
        <f t="shared" si="6"/>
        <v>0</v>
      </c>
      <c r="X4" s="114">
        <f t="shared" si="7"/>
        <v>0</v>
      </c>
      <c r="Y4" s="114" t="str">
        <f t="shared" si="8"/>
        <v>-</v>
      </c>
      <c r="Z4" s="113" t="str">
        <f t="shared" si="9"/>
        <v>G</v>
      </c>
      <c r="AA4" s="113" t="str">
        <f t="shared" si="10"/>
        <v>-</v>
      </c>
      <c r="AB4" s="113" t="str">
        <f t="shared" si="11"/>
        <v>-</v>
      </c>
      <c r="AC4" s="113">
        <f t="shared" si="12"/>
        <v>3</v>
      </c>
      <c r="AD4">
        <f t="shared" si="13"/>
        <v>1</v>
      </c>
      <c r="AE4" t="e">
        <f>MATCH(A4,'B-LogEmaxOverpEC50'!A:A,0)</f>
        <v>#N/A</v>
      </c>
      <c r="AF4">
        <f t="shared" si="14"/>
        <v>1</v>
      </c>
    </row>
    <row r="5" spans="1:32" x14ac:dyDescent="0.2">
      <c r="A5" t="s">
        <v>1473</v>
      </c>
      <c r="B5" t="s">
        <v>1472</v>
      </c>
      <c r="C5" t="s">
        <v>2644</v>
      </c>
      <c r="D5" s="341">
        <v>10</v>
      </c>
      <c r="E5" t="s">
        <v>2308</v>
      </c>
      <c r="G5" t="s">
        <v>2112</v>
      </c>
      <c r="H5" t="s">
        <v>2290</v>
      </c>
      <c r="I5" t="s">
        <v>2306</v>
      </c>
      <c r="J5" s="366" t="s">
        <v>195</v>
      </c>
      <c r="K5" t="s">
        <v>2090</v>
      </c>
      <c r="L5" t="s">
        <v>2092</v>
      </c>
      <c r="M5" t="s">
        <v>2067</v>
      </c>
      <c r="N5" t="s">
        <v>2307</v>
      </c>
      <c r="O5">
        <v>12558985</v>
      </c>
      <c r="P5" s="115">
        <v>8.3333333333333329E-2</v>
      </c>
      <c r="Q5" s="114" t="str">
        <f t="shared" si="0"/>
        <v/>
      </c>
      <c r="R5" s="113" t="str">
        <f t="shared" si="1"/>
        <v>Gi/o</v>
      </c>
      <c r="S5" s="113" t="str">
        <f t="shared" si="2"/>
        <v>Gq/11</v>
      </c>
      <c r="T5" s="113" t="str">
        <f t="shared" si="3"/>
        <v/>
      </c>
      <c r="U5" s="114">
        <f t="shared" si="4"/>
        <v>0</v>
      </c>
      <c r="V5" s="114">
        <f t="shared" si="5"/>
        <v>1</v>
      </c>
      <c r="W5" s="114">
        <f t="shared" si="6"/>
        <v>2</v>
      </c>
      <c r="X5" s="114">
        <f t="shared" si="7"/>
        <v>0</v>
      </c>
      <c r="Y5" s="114" t="str">
        <f t="shared" si="8"/>
        <v>-</v>
      </c>
      <c r="Z5" s="113" t="str">
        <f t="shared" si="9"/>
        <v>G</v>
      </c>
      <c r="AA5" s="113" t="str">
        <f t="shared" si="10"/>
        <v>G</v>
      </c>
      <c r="AB5" s="113" t="str">
        <f t="shared" si="11"/>
        <v>-</v>
      </c>
      <c r="AC5" s="113">
        <f t="shared" si="12"/>
        <v>2</v>
      </c>
      <c r="AD5">
        <f t="shared" si="13"/>
        <v>1</v>
      </c>
      <c r="AE5" t="e">
        <f>MATCH(A5,'B-LogEmaxOverpEC50'!A:A,0)</f>
        <v>#N/A</v>
      </c>
      <c r="AF5">
        <f t="shared" si="14"/>
        <v>1</v>
      </c>
    </row>
    <row r="6" spans="1:32" x14ac:dyDescent="0.2">
      <c r="A6" t="s">
        <v>1371</v>
      </c>
      <c r="B6" t="s">
        <v>1370</v>
      </c>
      <c r="C6" t="s">
        <v>2656</v>
      </c>
      <c r="D6" s="341">
        <v>35</v>
      </c>
      <c r="E6" t="s">
        <v>1371</v>
      </c>
      <c r="G6" t="s">
        <v>2112</v>
      </c>
      <c r="H6" t="s">
        <v>2070</v>
      </c>
      <c r="I6" t="s">
        <v>2287</v>
      </c>
      <c r="J6" s="366" t="s">
        <v>195</v>
      </c>
      <c r="K6" t="s">
        <v>195</v>
      </c>
      <c r="L6" t="s">
        <v>2286</v>
      </c>
      <c r="M6" t="s">
        <v>2080</v>
      </c>
      <c r="N6" t="s">
        <v>2285</v>
      </c>
      <c r="P6" s="115">
        <v>0.125</v>
      </c>
      <c r="Q6" s="114" t="str">
        <f t="shared" si="0"/>
        <v/>
      </c>
      <c r="R6" s="113" t="str">
        <f t="shared" si="1"/>
        <v>Gi/o</v>
      </c>
      <c r="S6" s="113" t="str">
        <f t="shared" si="2"/>
        <v/>
      </c>
      <c r="T6" s="113" t="str">
        <f t="shared" si="3"/>
        <v/>
      </c>
      <c r="U6" s="114">
        <f t="shared" si="4"/>
        <v>0</v>
      </c>
      <c r="V6" s="114">
        <f t="shared" si="5"/>
        <v>1</v>
      </c>
      <c r="W6" s="114">
        <f t="shared" si="6"/>
        <v>0</v>
      </c>
      <c r="X6" s="114">
        <f t="shared" si="7"/>
        <v>0</v>
      </c>
      <c r="Y6" s="114" t="str">
        <f t="shared" si="8"/>
        <v>-</v>
      </c>
      <c r="Z6" s="113" t="str">
        <f t="shared" si="9"/>
        <v>G</v>
      </c>
      <c r="AA6" s="113" t="str">
        <f t="shared" si="10"/>
        <v>-</v>
      </c>
      <c r="AB6" s="113" t="str">
        <f t="shared" si="11"/>
        <v>-</v>
      </c>
      <c r="AC6" s="113">
        <f t="shared" si="12"/>
        <v>3</v>
      </c>
      <c r="AD6">
        <f t="shared" si="13"/>
        <v>1</v>
      </c>
      <c r="AE6" t="e">
        <f>MATCH(A6,'B-LogEmaxOverpEC50'!A:A,0)</f>
        <v>#N/A</v>
      </c>
      <c r="AF6">
        <f t="shared" si="14"/>
        <v>1</v>
      </c>
    </row>
    <row r="7" spans="1:32" x14ac:dyDescent="0.2">
      <c r="A7" t="s">
        <v>1323</v>
      </c>
      <c r="B7" t="s">
        <v>1324</v>
      </c>
      <c r="C7" t="s">
        <v>1323</v>
      </c>
      <c r="D7" s="341">
        <v>58</v>
      </c>
      <c r="E7" t="s">
        <v>1323</v>
      </c>
      <c r="F7" t="s">
        <v>2192</v>
      </c>
      <c r="G7" t="s">
        <v>2112</v>
      </c>
      <c r="H7" t="s">
        <v>2077</v>
      </c>
      <c r="I7" t="s">
        <v>2175</v>
      </c>
      <c r="J7" s="366" t="s">
        <v>195</v>
      </c>
      <c r="K7" t="s">
        <v>195</v>
      </c>
      <c r="L7" t="s">
        <v>2176</v>
      </c>
      <c r="M7" t="s">
        <v>2067</v>
      </c>
      <c r="N7">
        <v>16226254</v>
      </c>
      <c r="O7">
        <v>11943214</v>
      </c>
      <c r="P7" s="115">
        <v>4.1666666666666664E-2</v>
      </c>
      <c r="Q7" s="114" t="str">
        <f t="shared" si="0"/>
        <v/>
      </c>
      <c r="R7" s="113" t="str">
        <f t="shared" si="1"/>
        <v>Gi/o</v>
      </c>
      <c r="S7" s="113" t="str">
        <f t="shared" si="2"/>
        <v/>
      </c>
      <c r="T7" s="113" t="str">
        <f t="shared" si="3"/>
        <v/>
      </c>
      <c r="U7" s="114">
        <f t="shared" si="4"/>
        <v>0</v>
      </c>
      <c r="V7" s="114">
        <f t="shared" si="5"/>
        <v>1</v>
      </c>
      <c r="W7" s="114">
        <f t="shared" si="6"/>
        <v>0</v>
      </c>
      <c r="X7" s="114">
        <f t="shared" si="7"/>
        <v>0</v>
      </c>
      <c r="Y7" s="114" t="str">
        <f t="shared" si="8"/>
        <v>-</v>
      </c>
      <c r="Z7" s="113" t="str">
        <f t="shared" si="9"/>
        <v>G</v>
      </c>
      <c r="AA7" s="113" t="str">
        <f t="shared" si="10"/>
        <v>-</v>
      </c>
      <c r="AB7" s="113" t="str">
        <f t="shared" si="11"/>
        <v>-</v>
      </c>
      <c r="AC7" s="113">
        <f t="shared" si="12"/>
        <v>3</v>
      </c>
      <c r="AD7">
        <f t="shared" si="13"/>
        <v>1</v>
      </c>
      <c r="AE7" t="e">
        <f>MATCH(A7,'B-LogEmaxOverpEC50'!A:A,0)</f>
        <v>#N/A</v>
      </c>
      <c r="AF7">
        <f t="shared" si="14"/>
        <v>1</v>
      </c>
    </row>
    <row r="8" spans="1:32" x14ac:dyDescent="0.2">
      <c r="A8" t="s">
        <v>1320</v>
      </c>
      <c r="B8" t="s">
        <v>1321</v>
      </c>
      <c r="C8" t="s">
        <v>1320</v>
      </c>
      <c r="D8" s="341">
        <v>67</v>
      </c>
      <c r="E8" t="s">
        <v>1320</v>
      </c>
      <c r="F8" t="s">
        <v>2183</v>
      </c>
      <c r="G8" t="s">
        <v>2112</v>
      </c>
      <c r="H8" t="s">
        <v>2077</v>
      </c>
      <c r="I8" t="s">
        <v>2175</v>
      </c>
      <c r="J8" s="366" t="s">
        <v>195</v>
      </c>
      <c r="L8" t="s">
        <v>2176</v>
      </c>
      <c r="P8"/>
      <c r="Q8" s="114" t="str">
        <f t="shared" si="0"/>
        <v/>
      </c>
      <c r="R8" s="113" t="str">
        <f t="shared" si="1"/>
        <v>Gi/o</v>
      </c>
      <c r="S8" s="113" t="str">
        <f t="shared" si="2"/>
        <v/>
      </c>
      <c r="T8" s="113" t="str">
        <f t="shared" si="3"/>
        <v/>
      </c>
      <c r="U8" s="114">
        <f t="shared" si="4"/>
        <v>0</v>
      </c>
      <c r="V8" s="114">
        <f t="shared" si="5"/>
        <v>1</v>
      </c>
      <c r="W8" s="114">
        <f t="shared" si="6"/>
        <v>0</v>
      </c>
      <c r="X8" s="114">
        <f t="shared" si="7"/>
        <v>0</v>
      </c>
      <c r="Y8" s="114" t="str">
        <f t="shared" si="8"/>
        <v>-</v>
      </c>
      <c r="Z8" s="113" t="str">
        <f t="shared" si="9"/>
        <v>G</v>
      </c>
      <c r="AA8" s="113" t="str">
        <f t="shared" si="10"/>
        <v>-</v>
      </c>
      <c r="AB8" s="113" t="str">
        <f t="shared" si="11"/>
        <v>-</v>
      </c>
      <c r="AC8" s="113">
        <f t="shared" si="12"/>
        <v>3</v>
      </c>
      <c r="AD8">
        <f t="shared" si="13"/>
        <v>1</v>
      </c>
      <c r="AE8" t="e">
        <f>MATCH(A8,'B-LogEmaxOverpEC50'!A:A,0)</f>
        <v>#N/A</v>
      </c>
      <c r="AF8">
        <f t="shared" si="14"/>
        <v>1</v>
      </c>
    </row>
    <row r="9" spans="1:32" x14ac:dyDescent="0.2">
      <c r="A9" t="s">
        <v>1317</v>
      </c>
      <c r="B9" t="s">
        <v>1318</v>
      </c>
      <c r="C9" t="s">
        <v>1317</v>
      </c>
      <c r="D9" s="341">
        <v>59</v>
      </c>
      <c r="E9" t="s">
        <v>1317</v>
      </c>
      <c r="F9" t="s">
        <v>2191</v>
      </c>
      <c r="G9" t="s">
        <v>2112</v>
      </c>
      <c r="H9" t="s">
        <v>2077</v>
      </c>
      <c r="I9" t="s">
        <v>2175</v>
      </c>
      <c r="J9" s="366" t="s">
        <v>195</v>
      </c>
      <c r="N9">
        <v>12920215</v>
      </c>
      <c r="P9" s="115">
        <v>4.1666666666666664E-2</v>
      </c>
      <c r="Q9" s="114" t="str">
        <f t="shared" si="0"/>
        <v/>
      </c>
      <c r="R9" s="113" t="str">
        <f t="shared" si="1"/>
        <v>Gi/o</v>
      </c>
      <c r="S9" s="113" t="str">
        <f t="shared" si="2"/>
        <v/>
      </c>
      <c r="T9" s="113" t="str">
        <f t="shared" si="3"/>
        <v/>
      </c>
      <c r="U9" s="114">
        <f t="shared" si="4"/>
        <v>0</v>
      </c>
      <c r="V9" s="114">
        <f t="shared" si="5"/>
        <v>1</v>
      </c>
      <c r="W9" s="114">
        <f t="shared" si="6"/>
        <v>0</v>
      </c>
      <c r="X9" s="114">
        <f t="shared" si="7"/>
        <v>0</v>
      </c>
      <c r="Y9" s="114" t="str">
        <f t="shared" si="8"/>
        <v>-</v>
      </c>
      <c r="Z9" s="113" t="str">
        <f t="shared" si="9"/>
        <v>G</v>
      </c>
      <c r="AA9" s="113" t="str">
        <f t="shared" si="10"/>
        <v>-</v>
      </c>
      <c r="AB9" s="113" t="str">
        <f t="shared" si="11"/>
        <v>-</v>
      </c>
      <c r="AC9" s="113">
        <f t="shared" si="12"/>
        <v>3</v>
      </c>
      <c r="AD9">
        <f t="shared" si="13"/>
        <v>1</v>
      </c>
      <c r="AE9" t="e">
        <f>MATCH(A9,'B-LogEmaxOverpEC50'!A:A,0)</f>
        <v>#N/A</v>
      </c>
      <c r="AF9">
        <f t="shared" si="14"/>
        <v>1</v>
      </c>
    </row>
    <row r="10" spans="1:32" x14ac:dyDescent="0.2">
      <c r="A10" t="s">
        <v>1314</v>
      </c>
      <c r="B10" t="s">
        <v>1315</v>
      </c>
      <c r="C10" t="s">
        <v>1314</v>
      </c>
      <c r="D10" s="341">
        <v>60</v>
      </c>
      <c r="E10" t="s">
        <v>1314</v>
      </c>
      <c r="F10" t="s">
        <v>2190</v>
      </c>
      <c r="G10" t="s">
        <v>2112</v>
      </c>
      <c r="H10" t="s">
        <v>2077</v>
      </c>
      <c r="I10" t="s">
        <v>2175</v>
      </c>
      <c r="J10" s="366" t="s">
        <v>195</v>
      </c>
      <c r="L10" t="s">
        <v>2176</v>
      </c>
      <c r="P10"/>
      <c r="Q10" s="114" t="str">
        <f t="shared" si="0"/>
        <v/>
      </c>
      <c r="R10" s="113" t="str">
        <f t="shared" si="1"/>
        <v>Gi/o</v>
      </c>
      <c r="S10" s="113" t="str">
        <f t="shared" si="2"/>
        <v/>
      </c>
      <c r="T10" s="113" t="str">
        <f t="shared" si="3"/>
        <v/>
      </c>
      <c r="U10" s="114">
        <f t="shared" si="4"/>
        <v>0</v>
      </c>
      <c r="V10" s="114">
        <f t="shared" si="5"/>
        <v>1</v>
      </c>
      <c r="W10" s="114">
        <f t="shared" si="6"/>
        <v>0</v>
      </c>
      <c r="X10" s="114">
        <f t="shared" si="7"/>
        <v>0</v>
      </c>
      <c r="Y10" s="114" t="str">
        <f t="shared" si="8"/>
        <v>-</v>
      </c>
      <c r="Z10" s="113" t="str">
        <f t="shared" si="9"/>
        <v>G</v>
      </c>
      <c r="AA10" s="113" t="str">
        <f t="shared" si="10"/>
        <v>-</v>
      </c>
      <c r="AB10" s="113" t="str">
        <f t="shared" si="11"/>
        <v>-</v>
      </c>
      <c r="AC10" s="113">
        <f t="shared" si="12"/>
        <v>3</v>
      </c>
      <c r="AD10">
        <f t="shared" si="13"/>
        <v>1</v>
      </c>
      <c r="AE10" t="e">
        <f>MATCH(A10,'B-LogEmaxOverpEC50'!A:A,0)</f>
        <v>#N/A</v>
      </c>
      <c r="AF10">
        <f t="shared" si="14"/>
        <v>1</v>
      </c>
    </row>
    <row r="11" spans="1:32" x14ac:dyDescent="0.2">
      <c r="A11" t="s">
        <v>1311</v>
      </c>
      <c r="B11" t="s">
        <v>1312</v>
      </c>
      <c r="C11" t="s">
        <v>1311</v>
      </c>
      <c r="D11" s="341">
        <v>61</v>
      </c>
      <c r="E11" t="s">
        <v>1311</v>
      </c>
      <c r="F11" t="s">
        <v>2189</v>
      </c>
      <c r="G11" t="s">
        <v>2112</v>
      </c>
      <c r="H11" t="s">
        <v>2077</v>
      </c>
      <c r="I11" t="s">
        <v>2175</v>
      </c>
      <c r="J11" s="366" t="s">
        <v>195</v>
      </c>
      <c r="L11" t="s">
        <v>2176</v>
      </c>
      <c r="N11">
        <v>11880151</v>
      </c>
      <c r="P11" s="115">
        <v>4.1666666666666664E-2</v>
      </c>
      <c r="Q11" s="114" t="str">
        <f t="shared" si="0"/>
        <v/>
      </c>
      <c r="R11" s="113" t="str">
        <f t="shared" si="1"/>
        <v>Gi/o</v>
      </c>
      <c r="S11" s="113" t="str">
        <f t="shared" si="2"/>
        <v/>
      </c>
      <c r="T11" s="113" t="str">
        <f t="shared" si="3"/>
        <v/>
      </c>
      <c r="U11" s="114">
        <f t="shared" si="4"/>
        <v>0</v>
      </c>
      <c r="V11" s="114">
        <f t="shared" si="5"/>
        <v>1</v>
      </c>
      <c r="W11" s="114">
        <f t="shared" si="6"/>
        <v>0</v>
      </c>
      <c r="X11" s="114">
        <f t="shared" si="7"/>
        <v>0</v>
      </c>
      <c r="Y11" s="114" t="str">
        <f t="shared" si="8"/>
        <v>-</v>
      </c>
      <c r="Z11" s="113" t="str">
        <f t="shared" si="9"/>
        <v>G</v>
      </c>
      <c r="AA11" s="113" t="str">
        <f t="shared" si="10"/>
        <v>-</v>
      </c>
      <c r="AB11" s="113" t="str">
        <f t="shared" si="11"/>
        <v>-</v>
      </c>
      <c r="AC11" s="113">
        <f t="shared" si="12"/>
        <v>3</v>
      </c>
      <c r="AD11">
        <f t="shared" si="13"/>
        <v>1</v>
      </c>
      <c r="AE11" t="e">
        <f>MATCH(A11,'B-LogEmaxOverpEC50'!A:A,0)</f>
        <v>#N/A</v>
      </c>
      <c r="AF11">
        <f t="shared" si="14"/>
        <v>1</v>
      </c>
    </row>
    <row r="12" spans="1:32" x14ac:dyDescent="0.2">
      <c r="A12" t="s">
        <v>1304</v>
      </c>
      <c r="B12" t="s">
        <v>1305</v>
      </c>
      <c r="C12" t="s">
        <v>1304</v>
      </c>
      <c r="D12" s="341">
        <v>64</v>
      </c>
      <c r="E12" t="s">
        <v>1304</v>
      </c>
      <c r="F12" t="s">
        <v>2188</v>
      </c>
      <c r="G12" t="s">
        <v>2112</v>
      </c>
      <c r="H12" t="s">
        <v>2077</v>
      </c>
      <c r="I12" t="s">
        <v>2175</v>
      </c>
      <c r="J12" s="366" t="s">
        <v>195</v>
      </c>
      <c r="K12" t="s">
        <v>195</v>
      </c>
      <c r="L12" t="s">
        <v>2176</v>
      </c>
      <c r="M12" t="s">
        <v>2080</v>
      </c>
      <c r="N12" t="s">
        <v>2187</v>
      </c>
      <c r="O12">
        <v>15054093</v>
      </c>
      <c r="P12" s="115">
        <v>0.125</v>
      </c>
      <c r="Q12" s="114" t="str">
        <f t="shared" si="0"/>
        <v/>
      </c>
      <c r="R12" s="113" t="str">
        <f t="shared" si="1"/>
        <v>Gi/o</v>
      </c>
      <c r="S12" s="113" t="str">
        <f t="shared" si="2"/>
        <v/>
      </c>
      <c r="T12" s="113" t="str">
        <f t="shared" si="3"/>
        <v/>
      </c>
      <c r="U12" s="114">
        <f t="shared" si="4"/>
        <v>0</v>
      </c>
      <c r="V12" s="114">
        <f t="shared" si="5"/>
        <v>1</v>
      </c>
      <c r="W12" s="114">
        <f t="shared" si="6"/>
        <v>0</v>
      </c>
      <c r="X12" s="114">
        <f t="shared" si="7"/>
        <v>0</v>
      </c>
      <c r="Y12" s="114" t="str">
        <f t="shared" si="8"/>
        <v>-</v>
      </c>
      <c r="Z12" s="113" t="str">
        <f t="shared" si="9"/>
        <v>G</v>
      </c>
      <c r="AA12" s="113" t="str">
        <f t="shared" si="10"/>
        <v>-</v>
      </c>
      <c r="AB12" s="113" t="str">
        <f t="shared" si="11"/>
        <v>-</v>
      </c>
      <c r="AC12" s="113">
        <f t="shared" si="12"/>
        <v>3</v>
      </c>
      <c r="AD12">
        <f t="shared" si="13"/>
        <v>1</v>
      </c>
      <c r="AE12" t="e">
        <f>MATCH(A12,'B-LogEmaxOverpEC50'!A:A,0)</f>
        <v>#N/A</v>
      </c>
      <c r="AF12">
        <f t="shared" si="14"/>
        <v>1</v>
      </c>
    </row>
    <row r="13" spans="1:32" x14ac:dyDescent="0.2">
      <c r="A13" t="s">
        <v>1301</v>
      </c>
      <c r="B13" t="s">
        <v>1302</v>
      </c>
      <c r="C13" t="s">
        <v>1301</v>
      </c>
      <c r="D13" s="341">
        <v>65</v>
      </c>
      <c r="E13" t="s">
        <v>1301</v>
      </c>
      <c r="F13" t="s">
        <v>2186</v>
      </c>
      <c r="G13" t="s">
        <v>2112</v>
      </c>
      <c r="H13" t="s">
        <v>2077</v>
      </c>
      <c r="I13" t="s">
        <v>2175</v>
      </c>
      <c r="J13" s="366" t="s">
        <v>195</v>
      </c>
      <c r="L13" t="s">
        <v>2176</v>
      </c>
      <c r="N13">
        <v>9207005</v>
      </c>
      <c r="P13" s="115">
        <v>4.1666666666666664E-2</v>
      </c>
      <c r="Q13" s="114" t="str">
        <f t="shared" si="0"/>
        <v/>
      </c>
      <c r="R13" s="113" t="str">
        <f t="shared" si="1"/>
        <v>Gi/o</v>
      </c>
      <c r="S13" s="113" t="str">
        <f t="shared" si="2"/>
        <v/>
      </c>
      <c r="T13" s="113" t="str">
        <f t="shared" si="3"/>
        <v/>
      </c>
      <c r="U13" s="114">
        <f t="shared" si="4"/>
        <v>0</v>
      </c>
      <c r="V13" s="114">
        <f t="shared" si="5"/>
        <v>1</v>
      </c>
      <c r="W13" s="114">
        <f t="shared" si="6"/>
        <v>0</v>
      </c>
      <c r="X13" s="114">
        <f t="shared" si="7"/>
        <v>0</v>
      </c>
      <c r="Y13" s="114" t="str">
        <f t="shared" si="8"/>
        <v>-</v>
      </c>
      <c r="Z13" s="113" t="str">
        <f t="shared" si="9"/>
        <v>G</v>
      </c>
      <c r="AA13" s="113" t="str">
        <f t="shared" si="10"/>
        <v>-</v>
      </c>
      <c r="AB13" s="113" t="str">
        <f t="shared" si="11"/>
        <v>-</v>
      </c>
      <c r="AC13" s="113">
        <f t="shared" si="12"/>
        <v>3</v>
      </c>
      <c r="AD13">
        <f t="shared" si="13"/>
        <v>1</v>
      </c>
      <c r="AE13" t="e">
        <f>MATCH(A13,'B-LogEmaxOverpEC50'!A:A,0)</f>
        <v>#N/A</v>
      </c>
      <c r="AF13">
        <f t="shared" si="14"/>
        <v>1</v>
      </c>
    </row>
    <row r="14" spans="1:32" x14ac:dyDescent="0.2">
      <c r="A14" t="s">
        <v>1298</v>
      </c>
      <c r="B14" t="s">
        <v>1299</v>
      </c>
      <c r="C14" t="s">
        <v>1298</v>
      </c>
      <c r="D14" s="341">
        <v>66</v>
      </c>
      <c r="E14" t="s">
        <v>1298</v>
      </c>
      <c r="F14" t="s">
        <v>2185</v>
      </c>
      <c r="G14" t="s">
        <v>2112</v>
      </c>
      <c r="H14" t="s">
        <v>2077</v>
      </c>
      <c r="I14" t="s">
        <v>2175</v>
      </c>
      <c r="J14" s="366" t="s">
        <v>195</v>
      </c>
      <c r="L14" t="s">
        <v>2176</v>
      </c>
      <c r="N14" t="s">
        <v>2184</v>
      </c>
      <c r="P14" s="115">
        <v>0.125</v>
      </c>
      <c r="Q14" s="114" t="str">
        <f t="shared" si="0"/>
        <v/>
      </c>
      <c r="R14" s="113" t="str">
        <f t="shared" si="1"/>
        <v>Gi/o</v>
      </c>
      <c r="S14" s="113" t="str">
        <f t="shared" si="2"/>
        <v/>
      </c>
      <c r="T14" s="113" t="str">
        <f t="shared" si="3"/>
        <v/>
      </c>
      <c r="U14" s="114">
        <f t="shared" si="4"/>
        <v>0</v>
      </c>
      <c r="V14" s="114">
        <f t="shared" si="5"/>
        <v>1</v>
      </c>
      <c r="W14" s="114">
        <f t="shared" si="6"/>
        <v>0</v>
      </c>
      <c r="X14" s="114">
        <f t="shared" si="7"/>
        <v>0</v>
      </c>
      <c r="Y14" s="114" t="str">
        <f t="shared" si="8"/>
        <v>-</v>
      </c>
      <c r="Z14" s="113" t="str">
        <f t="shared" si="9"/>
        <v>G</v>
      </c>
      <c r="AA14" s="113" t="str">
        <f t="shared" si="10"/>
        <v>-</v>
      </c>
      <c r="AB14" s="113" t="str">
        <f t="shared" si="11"/>
        <v>-</v>
      </c>
      <c r="AC14" s="113">
        <f t="shared" si="12"/>
        <v>3</v>
      </c>
      <c r="AD14">
        <f t="shared" si="13"/>
        <v>1</v>
      </c>
      <c r="AE14" t="e">
        <f>MATCH(A14,'B-LogEmaxOverpEC50'!A:A,0)</f>
        <v>#N/A</v>
      </c>
      <c r="AF14">
        <f t="shared" si="14"/>
        <v>1</v>
      </c>
    </row>
    <row r="15" spans="1:32" x14ac:dyDescent="0.2">
      <c r="A15" t="s">
        <v>1285</v>
      </c>
      <c r="B15" t="s">
        <v>1284</v>
      </c>
      <c r="C15" t="s">
        <v>1283</v>
      </c>
      <c r="D15" s="341">
        <v>79</v>
      </c>
      <c r="E15" t="s">
        <v>2195</v>
      </c>
      <c r="F15" t="s">
        <v>2194</v>
      </c>
      <c r="G15" t="s">
        <v>2112</v>
      </c>
      <c r="H15" t="s">
        <v>2077</v>
      </c>
      <c r="I15" t="s">
        <v>2193</v>
      </c>
      <c r="J15" s="366" t="s">
        <v>195</v>
      </c>
      <c r="L15" t="s">
        <v>2092</v>
      </c>
      <c r="N15">
        <v>14530373</v>
      </c>
      <c r="P15" s="115">
        <v>4.1666666666666664E-2</v>
      </c>
      <c r="Q15" s="114" t="str">
        <f t="shared" si="0"/>
        <v/>
      </c>
      <c r="R15" s="113" t="str">
        <f t="shared" si="1"/>
        <v>Gi/o</v>
      </c>
      <c r="S15" s="113" t="str">
        <f t="shared" si="2"/>
        <v/>
      </c>
      <c r="T15" s="113" t="str">
        <f t="shared" si="3"/>
        <v/>
      </c>
      <c r="U15" s="114">
        <f t="shared" si="4"/>
        <v>0</v>
      </c>
      <c r="V15" s="114">
        <f t="shared" si="5"/>
        <v>1</v>
      </c>
      <c r="W15" s="114">
        <f t="shared" si="6"/>
        <v>0</v>
      </c>
      <c r="X15" s="114">
        <f t="shared" si="7"/>
        <v>0</v>
      </c>
      <c r="Y15" s="114" t="str">
        <f t="shared" si="8"/>
        <v>-</v>
      </c>
      <c r="Z15" s="113" t="str">
        <f t="shared" si="9"/>
        <v>G</v>
      </c>
      <c r="AA15" s="113" t="str">
        <f t="shared" si="10"/>
        <v>-</v>
      </c>
      <c r="AB15" s="113" t="str">
        <f t="shared" si="11"/>
        <v>-</v>
      </c>
      <c r="AC15" s="113">
        <f t="shared" si="12"/>
        <v>3</v>
      </c>
      <c r="AD15">
        <f t="shared" si="13"/>
        <v>1</v>
      </c>
      <c r="AE15" t="e">
        <f>MATCH(A15,'B-LogEmaxOverpEC50'!A:A,0)</f>
        <v>#N/A</v>
      </c>
      <c r="AF15">
        <f t="shared" si="14"/>
        <v>1</v>
      </c>
    </row>
    <row r="16" spans="1:32" x14ac:dyDescent="0.2">
      <c r="A16" t="s">
        <v>1267</v>
      </c>
      <c r="B16" t="s">
        <v>1266</v>
      </c>
      <c r="C16" t="s">
        <v>1265</v>
      </c>
      <c r="D16" s="341">
        <v>74</v>
      </c>
      <c r="E16" t="s">
        <v>1265</v>
      </c>
      <c r="F16" t="s">
        <v>2178</v>
      </c>
      <c r="G16" t="s">
        <v>2112</v>
      </c>
      <c r="H16" t="s">
        <v>2077</v>
      </c>
      <c r="I16" t="s">
        <v>2175</v>
      </c>
      <c r="J16" s="366" t="s">
        <v>195</v>
      </c>
      <c r="L16" t="s">
        <v>2176</v>
      </c>
      <c r="N16">
        <v>11880151</v>
      </c>
      <c r="P16" s="115">
        <v>4.1666666666666664E-2</v>
      </c>
      <c r="Q16" s="114" t="str">
        <f t="shared" si="0"/>
        <v/>
      </c>
      <c r="R16" s="113" t="str">
        <f t="shared" si="1"/>
        <v>Gi/o</v>
      </c>
      <c r="S16" s="113" t="str">
        <f t="shared" si="2"/>
        <v/>
      </c>
      <c r="T16" s="113" t="str">
        <f t="shared" si="3"/>
        <v/>
      </c>
      <c r="U16" s="114">
        <f t="shared" si="4"/>
        <v>0</v>
      </c>
      <c r="V16" s="114">
        <f t="shared" si="5"/>
        <v>1</v>
      </c>
      <c r="W16" s="114">
        <f t="shared" si="6"/>
        <v>0</v>
      </c>
      <c r="X16" s="114">
        <f t="shared" si="7"/>
        <v>0</v>
      </c>
      <c r="Y16" s="114" t="str">
        <f t="shared" si="8"/>
        <v>-</v>
      </c>
      <c r="Z16" s="113" t="str">
        <f t="shared" si="9"/>
        <v>G</v>
      </c>
      <c r="AA16" s="113" t="str">
        <f t="shared" si="10"/>
        <v>-</v>
      </c>
      <c r="AB16" s="113" t="str">
        <f t="shared" si="11"/>
        <v>-</v>
      </c>
      <c r="AC16" s="113">
        <f t="shared" si="12"/>
        <v>3</v>
      </c>
      <c r="AD16">
        <f t="shared" si="13"/>
        <v>1</v>
      </c>
      <c r="AE16" t="e">
        <f>MATCH(A16,'B-LogEmaxOverpEC50'!A:A,0)</f>
        <v>#N/A</v>
      </c>
      <c r="AF16">
        <f t="shared" si="14"/>
        <v>1</v>
      </c>
    </row>
    <row r="17" spans="1:32" x14ac:dyDescent="0.2">
      <c r="A17" t="s">
        <v>1262</v>
      </c>
      <c r="B17" t="s">
        <v>1263</v>
      </c>
      <c r="C17" t="s">
        <v>1262</v>
      </c>
      <c r="D17" s="341">
        <v>68</v>
      </c>
      <c r="E17" t="s">
        <v>1262</v>
      </c>
      <c r="F17" t="s">
        <v>2236</v>
      </c>
      <c r="G17" t="s">
        <v>2112</v>
      </c>
      <c r="H17" t="s">
        <v>2077</v>
      </c>
      <c r="I17" t="s">
        <v>2175</v>
      </c>
      <c r="J17" s="366" t="s">
        <v>195</v>
      </c>
      <c r="K17" t="s">
        <v>2090</v>
      </c>
      <c r="L17" t="s">
        <v>2096</v>
      </c>
      <c r="M17" t="s">
        <v>2235</v>
      </c>
      <c r="N17" t="s">
        <v>2234</v>
      </c>
      <c r="O17" t="s">
        <v>2233</v>
      </c>
      <c r="P17" s="115">
        <v>0.125</v>
      </c>
      <c r="Q17" s="114" t="str">
        <f t="shared" si="0"/>
        <v/>
      </c>
      <c r="R17" s="113" t="str">
        <f t="shared" si="1"/>
        <v>Gi/o</v>
      </c>
      <c r="S17" s="113" t="str">
        <f t="shared" si="2"/>
        <v>Gq/11</v>
      </c>
      <c r="T17" s="113" t="str">
        <f t="shared" si="3"/>
        <v/>
      </c>
      <c r="U17" s="114">
        <f t="shared" si="4"/>
        <v>0</v>
      </c>
      <c r="V17" s="114">
        <f t="shared" si="5"/>
        <v>1</v>
      </c>
      <c r="W17" s="114">
        <f t="shared" si="6"/>
        <v>2</v>
      </c>
      <c r="X17" s="114">
        <f t="shared" si="7"/>
        <v>0</v>
      </c>
      <c r="Y17" s="114" t="str">
        <f t="shared" si="8"/>
        <v>-</v>
      </c>
      <c r="Z17" s="113" t="str">
        <f t="shared" si="9"/>
        <v>G</v>
      </c>
      <c r="AA17" s="113" t="str">
        <f t="shared" si="10"/>
        <v>G</v>
      </c>
      <c r="AB17" s="113" t="str">
        <f t="shared" si="11"/>
        <v>-</v>
      </c>
      <c r="AC17" s="113">
        <f t="shared" si="12"/>
        <v>2</v>
      </c>
      <c r="AD17">
        <f t="shared" si="13"/>
        <v>1</v>
      </c>
      <c r="AE17" t="e">
        <f>MATCH(A17,'B-LogEmaxOverpEC50'!A:A,0)</f>
        <v>#N/A</v>
      </c>
      <c r="AF17">
        <f t="shared" si="14"/>
        <v>1</v>
      </c>
    </row>
    <row r="18" spans="1:32" x14ac:dyDescent="0.2">
      <c r="A18" t="s">
        <v>1257</v>
      </c>
      <c r="B18" t="s">
        <v>1258</v>
      </c>
      <c r="C18" t="s">
        <v>1257</v>
      </c>
      <c r="D18" s="341">
        <v>70</v>
      </c>
      <c r="E18" t="s">
        <v>1257</v>
      </c>
      <c r="F18" t="s">
        <v>2182</v>
      </c>
      <c r="G18" t="s">
        <v>2112</v>
      </c>
      <c r="H18" t="s">
        <v>2077</v>
      </c>
      <c r="I18" t="s">
        <v>2175</v>
      </c>
      <c r="J18" s="366" t="s">
        <v>195</v>
      </c>
      <c r="L18" t="s">
        <v>2176</v>
      </c>
      <c r="N18" t="s">
        <v>2181</v>
      </c>
      <c r="P18" s="115">
        <v>0.16666666666666666</v>
      </c>
      <c r="Q18" s="114" t="str">
        <f t="shared" si="0"/>
        <v/>
      </c>
      <c r="R18" s="113" t="str">
        <f t="shared" si="1"/>
        <v>Gi/o</v>
      </c>
      <c r="S18" s="113" t="str">
        <f t="shared" si="2"/>
        <v/>
      </c>
      <c r="T18" s="113" t="str">
        <f t="shared" si="3"/>
        <v/>
      </c>
      <c r="U18" s="114">
        <f t="shared" si="4"/>
        <v>0</v>
      </c>
      <c r="V18" s="114">
        <f t="shared" si="5"/>
        <v>1</v>
      </c>
      <c r="W18" s="114">
        <f t="shared" si="6"/>
        <v>0</v>
      </c>
      <c r="X18" s="114">
        <f t="shared" si="7"/>
        <v>0</v>
      </c>
      <c r="Y18" s="114" t="str">
        <f t="shared" si="8"/>
        <v>-</v>
      </c>
      <c r="Z18" s="113" t="str">
        <f t="shared" si="9"/>
        <v>G</v>
      </c>
      <c r="AA18" s="113" t="str">
        <f t="shared" si="10"/>
        <v>-</v>
      </c>
      <c r="AB18" s="113" t="str">
        <f t="shared" si="11"/>
        <v>-</v>
      </c>
      <c r="AC18" s="113">
        <f t="shared" si="12"/>
        <v>3</v>
      </c>
      <c r="AD18">
        <f t="shared" si="13"/>
        <v>1</v>
      </c>
      <c r="AE18" t="e">
        <f>MATCH(A18,'B-LogEmaxOverpEC50'!A:A,0)</f>
        <v>#N/A</v>
      </c>
      <c r="AF18">
        <f t="shared" si="14"/>
        <v>1</v>
      </c>
    </row>
    <row r="19" spans="1:32" x14ac:dyDescent="0.2">
      <c r="A19" t="s">
        <v>1250</v>
      </c>
      <c r="B19" t="s">
        <v>1251</v>
      </c>
      <c r="C19" t="s">
        <v>1250</v>
      </c>
      <c r="D19" s="341">
        <v>73</v>
      </c>
      <c r="E19" t="s">
        <v>1250</v>
      </c>
      <c r="F19" t="s">
        <v>2180</v>
      </c>
      <c r="G19" t="s">
        <v>2112</v>
      </c>
      <c r="H19" t="s">
        <v>2077</v>
      </c>
      <c r="I19" t="s">
        <v>2175</v>
      </c>
      <c r="J19" s="366" t="s">
        <v>195</v>
      </c>
      <c r="N19" t="s">
        <v>2179</v>
      </c>
      <c r="P19" s="115">
        <v>8.3333333333333329E-2</v>
      </c>
      <c r="Q19" s="114" t="str">
        <f t="shared" si="0"/>
        <v/>
      </c>
      <c r="R19" s="113" t="str">
        <f t="shared" si="1"/>
        <v>Gi/o</v>
      </c>
      <c r="S19" s="113" t="str">
        <f t="shared" si="2"/>
        <v/>
      </c>
      <c r="T19" s="113" t="str">
        <f t="shared" si="3"/>
        <v/>
      </c>
      <c r="U19" s="114">
        <f t="shared" si="4"/>
        <v>0</v>
      </c>
      <c r="V19" s="114">
        <f t="shared" si="5"/>
        <v>1</v>
      </c>
      <c r="W19" s="114">
        <f t="shared" si="6"/>
        <v>0</v>
      </c>
      <c r="X19" s="114">
        <f t="shared" si="7"/>
        <v>0</v>
      </c>
      <c r="Y19" s="114" t="str">
        <f t="shared" si="8"/>
        <v>-</v>
      </c>
      <c r="Z19" s="113" t="str">
        <f t="shared" si="9"/>
        <v>G</v>
      </c>
      <c r="AA19" s="113" t="str">
        <f t="shared" si="10"/>
        <v>-</v>
      </c>
      <c r="AB19" s="113" t="str">
        <f t="shared" si="11"/>
        <v>-</v>
      </c>
      <c r="AC19" s="113">
        <f t="shared" si="12"/>
        <v>3</v>
      </c>
      <c r="AD19">
        <f t="shared" si="13"/>
        <v>1</v>
      </c>
      <c r="AE19" t="e">
        <f>MATCH(A19,'B-LogEmaxOverpEC50'!A:A,0)</f>
        <v>#N/A</v>
      </c>
      <c r="AF19">
        <f t="shared" si="14"/>
        <v>1</v>
      </c>
    </row>
    <row r="20" spans="1:32" x14ac:dyDescent="0.2">
      <c r="A20" t="s">
        <v>92</v>
      </c>
      <c r="B20" t="s">
        <v>1242</v>
      </c>
      <c r="C20" t="s">
        <v>2651</v>
      </c>
      <c r="D20" s="341">
        <v>216</v>
      </c>
      <c r="E20" t="s">
        <v>92</v>
      </c>
      <c r="G20" t="s">
        <v>2112</v>
      </c>
      <c r="H20" t="s">
        <v>2290</v>
      </c>
      <c r="I20" t="s">
        <v>2296</v>
      </c>
      <c r="J20" s="366" t="s">
        <v>195</v>
      </c>
      <c r="L20" t="s">
        <v>2100</v>
      </c>
      <c r="N20" t="s">
        <v>2297</v>
      </c>
      <c r="P20" s="115">
        <v>0.20833333333333334</v>
      </c>
      <c r="Q20" s="114" t="str">
        <f t="shared" si="0"/>
        <v/>
      </c>
      <c r="R20" s="113" t="str">
        <f t="shared" si="1"/>
        <v>Gi/o</v>
      </c>
      <c r="S20" s="113" t="str">
        <f t="shared" si="2"/>
        <v/>
      </c>
      <c r="T20" s="113" t="str">
        <f t="shared" si="3"/>
        <v/>
      </c>
      <c r="U20" s="114">
        <f t="shared" si="4"/>
        <v>0</v>
      </c>
      <c r="V20" s="114">
        <f t="shared" si="5"/>
        <v>1</v>
      </c>
      <c r="W20" s="114">
        <f t="shared" si="6"/>
        <v>0</v>
      </c>
      <c r="X20" s="114">
        <f t="shared" si="7"/>
        <v>0</v>
      </c>
      <c r="Y20" s="114" t="str">
        <f t="shared" si="8"/>
        <v>-</v>
      </c>
      <c r="Z20" s="113" t="str">
        <f t="shared" si="9"/>
        <v>G</v>
      </c>
      <c r="AA20" s="113" t="str">
        <f t="shared" si="10"/>
        <v>-</v>
      </c>
      <c r="AB20" s="113" t="str">
        <f t="shared" si="11"/>
        <v>-</v>
      </c>
      <c r="AC20" s="113">
        <f t="shared" si="12"/>
        <v>3</v>
      </c>
      <c r="AD20">
        <f t="shared" si="13"/>
        <v>1</v>
      </c>
      <c r="AE20" t="e">
        <f>MATCH(A20,'B-LogEmaxOverpEC50'!A:A,0)</f>
        <v>#N/A</v>
      </c>
      <c r="AF20">
        <f t="shared" si="14"/>
        <v>1</v>
      </c>
    </row>
    <row r="21" spans="1:32" x14ac:dyDescent="0.2">
      <c r="A21" t="s">
        <v>93</v>
      </c>
      <c r="B21" t="s">
        <v>1240</v>
      </c>
      <c r="C21" t="s">
        <v>2652</v>
      </c>
      <c r="D21" s="341">
        <v>217</v>
      </c>
      <c r="E21" t="s">
        <v>93</v>
      </c>
      <c r="G21" t="s">
        <v>2112</v>
      </c>
      <c r="H21" t="s">
        <v>2290</v>
      </c>
      <c r="I21" t="s">
        <v>2296</v>
      </c>
      <c r="J21" s="366" t="s">
        <v>195</v>
      </c>
      <c r="L21" t="s">
        <v>2092</v>
      </c>
      <c r="N21">
        <v>10432116</v>
      </c>
      <c r="P21" s="115">
        <v>4.1666666666666664E-2</v>
      </c>
      <c r="Q21" s="114" t="str">
        <f t="shared" si="0"/>
        <v/>
      </c>
      <c r="R21" s="113" t="str">
        <f t="shared" si="1"/>
        <v>Gi/o</v>
      </c>
      <c r="S21" s="113" t="str">
        <f t="shared" si="2"/>
        <v/>
      </c>
      <c r="T21" s="113" t="str">
        <f t="shared" si="3"/>
        <v/>
      </c>
      <c r="U21" s="114">
        <f t="shared" si="4"/>
        <v>0</v>
      </c>
      <c r="V21" s="114">
        <f t="shared" si="5"/>
        <v>1</v>
      </c>
      <c r="W21" s="114">
        <f t="shared" si="6"/>
        <v>0</v>
      </c>
      <c r="X21" s="114">
        <f t="shared" si="7"/>
        <v>0</v>
      </c>
      <c r="Y21" s="114" t="str">
        <f t="shared" si="8"/>
        <v>-</v>
      </c>
      <c r="Z21" s="113" t="str">
        <f t="shared" si="9"/>
        <v>G</v>
      </c>
      <c r="AA21" s="113" t="str">
        <f t="shared" si="10"/>
        <v>-</v>
      </c>
      <c r="AB21" s="113" t="str">
        <f t="shared" si="11"/>
        <v>-</v>
      </c>
      <c r="AC21" s="113">
        <f t="shared" si="12"/>
        <v>3</v>
      </c>
      <c r="AD21">
        <f t="shared" si="13"/>
        <v>1</v>
      </c>
      <c r="AE21" t="e">
        <f>MATCH(A21,'B-LogEmaxOverpEC50'!A:A,0)</f>
        <v>#N/A</v>
      </c>
      <c r="AF21">
        <f t="shared" si="14"/>
        <v>1</v>
      </c>
    </row>
    <row r="22" spans="1:32" x14ac:dyDescent="0.2">
      <c r="A22" t="s">
        <v>97</v>
      </c>
      <c r="B22" t="s">
        <v>1216</v>
      </c>
      <c r="C22" t="s">
        <v>97</v>
      </c>
      <c r="D22" s="341">
        <v>222</v>
      </c>
      <c r="E22" t="s">
        <v>97</v>
      </c>
      <c r="G22" t="s">
        <v>2112</v>
      </c>
      <c r="H22" t="s">
        <v>2070</v>
      </c>
      <c r="I22" t="s">
        <v>2267</v>
      </c>
      <c r="J22" s="366" t="s">
        <v>195</v>
      </c>
      <c r="L22" t="s">
        <v>2276</v>
      </c>
      <c r="M22" t="s">
        <v>2176</v>
      </c>
      <c r="N22" t="s">
        <v>2275</v>
      </c>
      <c r="O22" t="s">
        <v>2274</v>
      </c>
      <c r="P22" s="115">
        <v>0.16666666666666666</v>
      </c>
      <c r="Q22" s="114" t="str">
        <f t="shared" si="0"/>
        <v/>
      </c>
      <c r="R22" s="113" t="str">
        <f t="shared" si="1"/>
        <v>Gi/o</v>
      </c>
      <c r="S22" s="113" t="str">
        <f t="shared" si="2"/>
        <v/>
      </c>
      <c r="T22" s="113" t="str">
        <f t="shared" si="3"/>
        <v/>
      </c>
      <c r="U22" s="114">
        <f t="shared" si="4"/>
        <v>0</v>
      </c>
      <c r="V22" s="114">
        <f t="shared" si="5"/>
        <v>1</v>
      </c>
      <c r="W22" s="114">
        <f t="shared" si="6"/>
        <v>0</v>
      </c>
      <c r="X22" s="114">
        <f t="shared" si="7"/>
        <v>0</v>
      </c>
      <c r="Y22" s="114" t="str">
        <f t="shared" si="8"/>
        <v>-</v>
      </c>
      <c r="Z22" s="113" t="str">
        <f t="shared" si="9"/>
        <v>G</v>
      </c>
      <c r="AA22" s="113" t="str">
        <f t="shared" si="10"/>
        <v>-</v>
      </c>
      <c r="AB22" s="113" t="str">
        <f t="shared" si="11"/>
        <v>-</v>
      </c>
      <c r="AC22" s="113">
        <f t="shared" si="12"/>
        <v>3</v>
      </c>
      <c r="AD22">
        <f t="shared" si="13"/>
        <v>1</v>
      </c>
      <c r="AE22" t="e">
        <f>MATCH(A22,'B-LogEmaxOverpEC50'!A:A,0)</f>
        <v>#N/A</v>
      </c>
      <c r="AF22">
        <f t="shared" si="14"/>
        <v>1</v>
      </c>
    </row>
    <row r="23" spans="1:32" x14ac:dyDescent="0.2">
      <c r="A23" t="s">
        <v>98</v>
      </c>
      <c r="B23" t="s">
        <v>1214</v>
      </c>
      <c r="C23" t="s">
        <v>329</v>
      </c>
      <c r="D23" s="341">
        <v>223</v>
      </c>
      <c r="E23" t="s">
        <v>98</v>
      </c>
      <c r="F23" t="s">
        <v>2273</v>
      </c>
      <c r="G23" t="s">
        <v>2112</v>
      </c>
      <c r="H23" t="s">
        <v>2070</v>
      </c>
      <c r="I23" t="s">
        <v>2267</v>
      </c>
      <c r="J23" s="366" t="s">
        <v>195</v>
      </c>
      <c r="K23" t="s">
        <v>2090</v>
      </c>
      <c r="L23" t="s">
        <v>2272</v>
      </c>
      <c r="M23" t="s">
        <v>2271</v>
      </c>
      <c r="N23" t="s">
        <v>2270</v>
      </c>
      <c r="O23" t="s">
        <v>2269</v>
      </c>
      <c r="P23" s="115">
        <v>0.25</v>
      </c>
      <c r="Q23" s="114" t="str">
        <f t="shared" si="0"/>
        <v/>
      </c>
      <c r="R23" s="113" t="str">
        <f t="shared" si="1"/>
        <v>Gi/o</v>
      </c>
      <c r="S23" s="113" t="str">
        <f t="shared" si="2"/>
        <v>Gq/11</v>
      </c>
      <c r="T23" s="113" t="str">
        <f t="shared" si="3"/>
        <v/>
      </c>
      <c r="U23" s="114">
        <f t="shared" si="4"/>
        <v>0</v>
      </c>
      <c r="V23" s="114">
        <f t="shared" si="5"/>
        <v>1</v>
      </c>
      <c r="W23" s="114">
        <f t="shared" si="6"/>
        <v>2</v>
      </c>
      <c r="X23" s="114">
        <f t="shared" si="7"/>
        <v>0</v>
      </c>
      <c r="Y23" s="114" t="str">
        <f t="shared" si="8"/>
        <v>-</v>
      </c>
      <c r="Z23" s="113" t="str">
        <f t="shared" si="9"/>
        <v>G</v>
      </c>
      <c r="AA23" s="113" t="str">
        <f t="shared" si="10"/>
        <v>G</v>
      </c>
      <c r="AB23" s="113" t="str">
        <f t="shared" si="11"/>
        <v>-</v>
      </c>
      <c r="AC23" s="113">
        <f t="shared" si="12"/>
        <v>2</v>
      </c>
      <c r="AD23">
        <f t="shared" si="13"/>
        <v>1</v>
      </c>
      <c r="AE23" t="e">
        <f>MATCH(A23,'B-LogEmaxOverpEC50'!A:A,0)</f>
        <v>#N/A</v>
      </c>
      <c r="AF23">
        <f t="shared" si="14"/>
        <v>1</v>
      </c>
    </row>
    <row r="24" spans="1:32" x14ac:dyDescent="0.2">
      <c r="A24" t="s">
        <v>1211</v>
      </c>
      <c r="B24" t="s">
        <v>1212</v>
      </c>
      <c r="C24" t="s">
        <v>1211</v>
      </c>
      <c r="D24" s="341">
        <v>224</v>
      </c>
      <c r="E24" t="s">
        <v>1211</v>
      </c>
      <c r="F24" t="s">
        <v>2268</v>
      </c>
      <c r="G24" t="s">
        <v>2112</v>
      </c>
      <c r="H24" t="s">
        <v>2070</v>
      </c>
      <c r="I24" t="s">
        <v>2267</v>
      </c>
      <c r="J24" s="366" t="s">
        <v>195</v>
      </c>
      <c r="L24" t="s">
        <v>2075</v>
      </c>
      <c r="P24"/>
      <c r="Q24" s="114" t="str">
        <f t="shared" si="0"/>
        <v/>
      </c>
      <c r="R24" s="113" t="str">
        <f t="shared" si="1"/>
        <v>Gi/o</v>
      </c>
      <c r="S24" s="113" t="str">
        <f t="shared" si="2"/>
        <v/>
      </c>
      <c r="T24" s="113" t="str">
        <f t="shared" si="3"/>
        <v/>
      </c>
      <c r="U24" s="114">
        <f t="shared" si="4"/>
        <v>0</v>
      </c>
      <c r="V24" s="114">
        <f t="shared" si="5"/>
        <v>1</v>
      </c>
      <c r="W24" s="114">
        <f t="shared" si="6"/>
        <v>0</v>
      </c>
      <c r="X24" s="114">
        <f t="shared" si="7"/>
        <v>0</v>
      </c>
      <c r="Y24" s="114" t="str">
        <f t="shared" si="8"/>
        <v>-</v>
      </c>
      <c r="Z24" s="113" t="str">
        <f t="shared" si="9"/>
        <v>G</v>
      </c>
      <c r="AA24" s="113" t="str">
        <f t="shared" si="10"/>
        <v>-</v>
      </c>
      <c r="AB24" s="113" t="str">
        <f t="shared" si="11"/>
        <v>-</v>
      </c>
      <c r="AC24" s="113">
        <f t="shared" si="12"/>
        <v>3</v>
      </c>
      <c r="AD24">
        <f t="shared" si="13"/>
        <v>1</v>
      </c>
      <c r="AE24" t="e">
        <f>MATCH(A24,'B-LogEmaxOverpEC50'!A:A,0)</f>
        <v>#N/A</v>
      </c>
      <c r="AF24">
        <f t="shared" si="14"/>
        <v>1</v>
      </c>
    </row>
    <row r="25" spans="1:32" x14ac:dyDescent="0.2">
      <c r="A25" t="s">
        <v>1190</v>
      </c>
      <c r="B25" t="s">
        <v>1189</v>
      </c>
      <c r="C25" t="s">
        <v>1188</v>
      </c>
      <c r="D25" s="341">
        <v>104</v>
      </c>
      <c r="E25" t="s">
        <v>1188</v>
      </c>
      <c r="F25" t="s">
        <v>2117</v>
      </c>
      <c r="G25" t="s">
        <v>2112</v>
      </c>
      <c r="H25" t="s">
        <v>2073</v>
      </c>
      <c r="I25" t="s">
        <v>2111</v>
      </c>
      <c r="J25" s="366" t="s">
        <v>195</v>
      </c>
      <c r="L25" t="s">
        <v>2092</v>
      </c>
      <c r="P25"/>
      <c r="Q25" s="114" t="str">
        <f t="shared" si="0"/>
        <v/>
      </c>
      <c r="R25" s="113" t="str">
        <f t="shared" si="1"/>
        <v>Gi/o</v>
      </c>
      <c r="S25" s="113" t="str">
        <f t="shared" si="2"/>
        <v/>
      </c>
      <c r="T25" s="113" t="str">
        <f t="shared" si="3"/>
        <v/>
      </c>
      <c r="U25" s="114">
        <f t="shared" si="4"/>
        <v>0</v>
      </c>
      <c r="V25" s="114">
        <f t="shared" si="5"/>
        <v>1</v>
      </c>
      <c r="W25" s="114">
        <f t="shared" si="6"/>
        <v>0</v>
      </c>
      <c r="X25" s="114">
        <f t="shared" si="7"/>
        <v>0</v>
      </c>
      <c r="Y25" s="114" t="str">
        <f t="shared" si="8"/>
        <v>-</v>
      </c>
      <c r="Z25" s="113" t="str">
        <f t="shared" si="9"/>
        <v>G</v>
      </c>
      <c r="AA25" s="113" t="str">
        <f t="shared" si="10"/>
        <v>-</v>
      </c>
      <c r="AB25" s="113" t="str">
        <f t="shared" si="11"/>
        <v>-</v>
      </c>
      <c r="AC25" s="113">
        <f t="shared" si="12"/>
        <v>3</v>
      </c>
      <c r="AD25">
        <f t="shared" si="13"/>
        <v>1</v>
      </c>
      <c r="AE25" t="e">
        <f>MATCH(A25,'B-LogEmaxOverpEC50'!A:A,0)</f>
        <v>#N/A</v>
      </c>
      <c r="AF25">
        <f t="shared" si="14"/>
        <v>1</v>
      </c>
    </row>
    <row r="26" spans="1:32" x14ac:dyDescent="0.2">
      <c r="A26" t="s">
        <v>103</v>
      </c>
      <c r="B26" t="s">
        <v>1181</v>
      </c>
      <c r="C26" t="s">
        <v>2661</v>
      </c>
      <c r="D26" s="341">
        <v>243</v>
      </c>
      <c r="E26" t="s">
        <v>103</v>
      </c>
      <c r="F26" t="s">
        <v>2266</v>
      </c>
      <c r="G26" t="s">
        <v>2112</v>
      </c>
      <c r="H26" t="s">
        <v>2070</v>
      </c>
      <c r="I26" t="s">
        <v>2260</v>
      </c>
      <c r="J26" s="366" t="s">
        <v>195</v>
      </c>
      <c r="L26" t="s">
        <v>2100</v>
      </c>
      <c r="N26" t="s">
        <v>2265</v>
      </c>
      <c r="P26" s="115">
        <v>0.16666666666666666</v>
      </c>
      <c r="Q26" s="114" t="str">
        <f t="shared" si="0"/>
        <v/>
      </c>
      <c r="R26" s="113" t="str">
        <f t="shared" si="1"/>
        <v>Gi/o</v>
      </c>
      <c r="S26" s="113" t="str">
        <f t="shared" si="2"/>
        <v/>
      </c>
      <c r="T26" s="113" t="str">
        <f t="shared" si="3"/>
        <v/>
      </c>
      <c r="U26" s="114">
        <f t="shared" si="4"/>
        <v>0</v>
      </c>
      <c r="V26" s="114">
        <f t="shared" si="5"/>
        <v>1</v>
      </c>
      <c r="W26" s="114">
        <f t="shared" si="6"/>
        <v>0</v>
      </c>
      <c r="X26" s="114">
        <f t="shared" si="7"/>
        <v>0</v>
      </c>
      <c r="Y26" s="114" t="str">
        <f t="shared" si="8"/>
        <v>-</v>
      </c>
      <c r="Z26" s="113" t="str">
        <f t="shared" si="9"/>
        <v>G</v>
      </c>
      <c r="AA26" s="113" t="str">
        <f t="shared" si="10"/>
        <v>-</v>
      </c>
      <c r="AB26" s="113" t="str">
        <f t="shared" si="11"/>
        <v>-</v>
      </c>
      <c r="AC26" s="113">
        <f t="shared" si="12"/>
        <v>3</v>
      </c>
      <c r="AD26">
        <f t="shared" si="13"/>
        <v>1</v>
      </c>
      <c r="AE26" t="e">
        <f>MATCH(A26,'B-LogEmaxOverpEC50'!A:A,0)</f>
        <v>#N/A</v>
      </c>
      <c r="AF26">
        <f t="shared" si="14"/>
        <v>1</v>
      </c>
    </row>
    <row r="27" spans="1:32" x14ac:dyDescent="0.2">
      <c r="A27" t="s">
        <v>105</v>
      </c>
      <c r="B27" t="s">
        <v>1177</v>
      </c>
      <c r="C27" t="s">
        <v>2663</v>
      </c>
      <c r="D27" s="341">
        <v>245</v>
      </c>
      <c r="E27" t="s">
        <v>105</v>
      </c>
      <c r="F27" t="s">
        <v>2261</v>
      </c>
      <c r="G27" t="s">
        <v>2112</v>
      </c>
      <c r="H27" t="s">
        <v>2070</v>
      </c>
      <c r="I27" t="s">
        <v>2260</v>
      </c>
      <c r="J27" s="366" t="s">
        <v>195</v>
      </c>
      <c r="L27" t="s">
        <v>2100</v>
      </c>
      <c r="N27" t="s">
        <v>2259</v>
      </c>
      <c r="P27" s="115">
        <v>8.3333333333333329E-2</v>
      </c>
      <c r="Q27" s="114" t="str">
        <f t="shared" si="0"/>
        <v/>
      </c>
      <c r="R27" s="113" t="str">
        <f t="shared" si="1"/>
        <v>Gi/o</v>
      </c>
      <c r="S27" s="113" t="str">
        <f t="shared" si="2"/>
        <v/>
      </c>
      <c r="T27" s="113" t="str">
        <f t="shared" si="3"/>
        <v/>
      </c>
      <c r="U27" s="114">
        <f t="shared" si="4"/>
        <v>0</v>
      </c>
      <c r="V27" s="114">
        <f t="shared" si="5"/>
        <v>1</v>
      </c>
      <c r="W27" s="114">
        <f t="shared" si="6"/>
        <v>0</v>
      </c>
      <c r="X27" s="114">
        <f t="shared" si="7"/>
        <v>0</v>
      </c>
      <c r="Y27" s="114" t="str">
        <f t="shared" si="8"/>
        <v>-</v>
      </c>
      <c r="Z27" s="113" t="str">
        <f t="shared" si="9"/>
        <v>G</v>
      </c>
      <c r="AA27" s="113" t="str">
        <f t="shared" si="10"/>
        <v>-</v>
      </c>
      <c r="AB27" s="113" t="str">
        <f t="shared" si="11"/>
        <v>-</v>
      </c>
      <c r="AC27" s="113">
        <f t="shared" si="12"/>
        <v>3</v>
      </c>
      <c r="AD27">
        <f t="shared" si="13"/>
        <v>1</v>
      </c>
      <c r="AE27" t="e">
        <f>MATCH(A27,'B-LogEmaxOverpEC50'!A:A,0)</f>
        <v>#N/A</v>
      </c>
      <c r="AF27">
        <f t="shared" si="14"/>
        <v>1</v>
      </c>
    </row>
    <row r="28" spans="1:32" x14ac:dyDescent="0.2">
      <c r="A28" t="s">
        <v>1037</v>
      </c>
      <c r="B28" t="s">
        <v>1036</v>
      </c>
      <c r="C28" t="s">
        <v>2680</v>
      </c>
      <c r="D28" s="341">
        <v>311</v>
      </c>
      <c r="E28" t="s">
        <v>1037</v>
      </c>
      <c r="F28" t="s">
        <v>2129</v>
      </c>
      <c r="G28" t="s">
        <v>2112</v>
      </c>
      <c r="H28" t="s">
        <v>2122</v>
      </c>
      <c r="I28" t="s">
        <v>2128</v>
      </c>
      <c r="J28" s="366" t="s">
        <v>195</v>
      </c>
      <c r="P28"/>
      <c r="Q28" s="114" t="str">
        <f t="shared" si="0"/>
        <v/>
      </c>
      <c r="R28" s="113" t="str">
        <f t="shared" si="1"/>
        <v>Gi/o</v>
      </c>
      <c r="S28" s="113" t="str">
        <f t="shared" si="2"/>
        <v/>
      </c>
      <c r="T28" s="113" t="str">
        <f t="shared" si="3"/>
        <v/>
      </c>
      <c r="U28" s="114">
        <f t="shared" si="4"/>
        <v>0</v>
      </c>
      <c r="V28" s="114">
        <f t="shared" si="5"/>
        <v>1</v>
      </c>
      <c r="W28" s="114">
        <f t="shared" si="6"/>
        <v>0</v>
      </c>
      <c r="X28" s="114">
        <f t="shared" si="7"/>
        <v>0</v>
      </c>
      <c r="Y28" s="114" t="str">
        <f t="shared" si="8"/>
        <v>-</v>
      </c>
      <c r="Z28" s="113" t="str">
        <f t="shared" si="9"/>
        <v>G</v>
      </c>
      <c r="AA28" s="113" t="str">
        <f t="shared" si="10"/>
        <v>-</v>
      </c>
      <c r="AB28" s="113" t="str">
        <f t="shared" si="11"/>
        <v>-</v>
      </c>
      <c r="AC28" s="113">
        <f t="shared" si="12"/>
        <v>3</v>
      </c>
      <c r="AD28">
        <f t="shared" si="13"/>
        <v>1</v>
      </c>
      <c r="AE28" t="e">
        <f>MATCH(A28,'B-LogEmaxOverpEC50'!A:A,0)</f>
        <v>#N/A</v>
      </c>
      <c r="AF28">
        <f t="shared" si="14"/>
        <v>1</v>
      </c>
    </row>
    <row r="29" spans="1:32" x14ac:dyDescent="0.2">
      <c r="A29" t="s">
        <v>116</v>
      </c>
      <c r="B29" t="s">
        <v>1021</v>
      </c>
      <c r="C29" t="s">
        <v>2653</v>
      </c>
      <c r="D29" s="341">
        <v>264</v>
      </c>
      <c r="E29" t="s">
        <v>116</v>
      </c>
      <c r="F29" t="s">
        <v>2295</v>
      </c>
      <c r="G29" t="s">
        <v>2112</v>
      </c>
      <c r="H29" t="s">
        <v>2290</v>
      </c>
      <c r="I29" t="s">
        <v>2292</v>
      </c>
      <c r="J29" s="366" t="s">
        <v>195</v>
      </c>
      <c r="L29" t="s">
        <v>2092</v>
      </c>
      <c r="N29" t="s">
        <v>2294</v>
      </c>
      <c r="P29" s="115">
        <v>8.3333333333333329E-2</v>
      </c>
      <c r="Q29" s="114" t="str">
        <f t="shared" si="0"/>
        <v/>
      </c>
      <c r="R29" s="113" t="str">
        <f t="shared" si="1"/>
        <v>Gi/o</v>
      </c>
      <c r="S29" s="113" t="str">
        <f t="shared" si="2"/>
        <v/>
      </c>
      <c r="T29" s="113" t="str">
        <f t="shared" si="3"/>
        <v/>
      </c>
      <c r="U29" s="114">
        <f t="shared" si="4"/>
        <v>0</v>
      </c>
      <c r="V29" s="114">
        <f t="shared" si="5"/>
        <v>1</v>
      </c>
      <c r="W29" s="114">
        <f t="shared" si="6"/>
        <v>0</v>
      </c>
      <c r="X29" s="114">
        <f t="shared" si="7"/>
        <v>0</v>
      </c>
      <c r="Y29" s="114" t="str">
        <f t="shared" si="8"/>
        <v>-</v>
      </c>
      <c r="Z29" s="113" t="str">
        <f t="shared" si="9"/>
        <v>G</v>
      </c>
      <c r="AA29" s="113" t="str">
        <f t="shared" si="10"/>
        <v>-</v>
      </c>
      <c r="AB29" s="113" t="str">
        <f t="shared" si="11"/>
        <v>-</v>
      </c>
      <c r="AC29" s="113">
        <f t="shared" si="12"/>
        <v>3</v>
      </c>
      <c r="AD29">
        <f t="shared" si="13"/>
        <v>1</v>
      </c>
      <c r="AE29" t="e">
        <f>MATCH(A29,'B-LogEmaxOverpEC50'!A:A,0)</f>
        <v>#N/A</v>
      </c>
      <c r="AF29">
        <f t="shared" si="14"/>
        <v>1</v>
      </c>
    </row>
    <row r="30" spans="1:32" x14ac:dyDescent="0.2">
      <c r="A30" t="s">
        <v>117</v>
      </c>
      <c r="B30" t="s">
        <v>1019</v>
      </c>
      <c r="C30" t="s">
        <v>2654</v>
      </c>
      <c r="D30" s="341">
        <v>265</v>
      </c>
      <c r="E30" t="s">
        <v>117</v>
      </c>
      <c r="F30" t="s">
        <v>2293</v>
      </c>
      <c r="G30" t="s">
        <v>2112</v>
      </c>
      <c r="H30" t="s">
        <v>2290</v>
      </c>
      <c r="I30" t="s">
        <v>2292</v>
      </c>
      <c r="J30" s="366" t="s">
        <v>195</v>
      </c>
      <c r="L30" t="s">
        <v>2067</v>
      </c>
      <c r="N30">
        <v>12626656</v>
      </c>
      <c r="P30" s="115">
        <v>4.1666666666666664E-2</v>
      </c>
      <c r="Q30" s="114" t="str">
        <f t="shared" si="0"/>
        <v/>
      </c>
      <c r="R30" s="113" t="str">
        <f t="shared" si="1"/>
        <v>Gi/o</v>
      </c>
      <c r="S30" s="113" t="str">
        <f t="shared" si="2"/>
        <v/>
      </c>
      <c r="T30" s="113" t="str">
        <f t="shared" si="3"/>
        <v/>
      </c>
      <c r="U30" s="114">
        <f t="shared" si="4"/>
        <v>0</v>
      </c>
      <c r="V30" s="114">
        <f t="shared" si="5"/>
        <v>1</v>
      </c>
      <c r="W30" s="114">
        <f t="shared" si="6"/>
        <v>0</v>
      </c>
      <c r="X30" s="114">
        <f t="shared" si="7"/>
        <v>0</v>
      </c>
      <c r="Y30" s="114" t="str">
        <f t="shared" si="8"/>
        <v>-</v>
      </c>
      <c r="Z30" s="113" t="str">
        <f t="shared" si="9"/>
        <v>G</v>
      </c>
      <c r="AA30" s="113" t="str">
        <f t="shared" si="10"/>
        <v>-</v>
      </c>
      <c r="AB30" s="113" t="str">
        <f t="shared" si="11"/>
        <v>-</v>
      </c>
      <c r="AC30" s="113">
        <f t="shared" si="12"/>
        <v>3</v>
      </c>
      <c r="AD30">
        <f t="shared" si="13"/>
        <v>1</v>
      </c>
      <c r="AE30" t="e">
        <f>MATCH(A30,'B-LogEmaxOverpEC50'!A:A,0)</f>
        <v>#N/A</v>
      </c>
      <c r="AF30">
        <f t="shared" si="14"/>
        <v>1</v>
      </c>
    </row>
    <row r="31" spans="1:32" x14ac:dyDescent="0.2">
      <c r="A31" t="s">
        <v>148</v>
      </c>
      <c r="B31" t="s">
        <v>926</v>
      </c>
      <c r="C31" t="s">
        <v>148</v>
      </c>
      <c r="D31" s="341">
        <v>303</v>
      </c>
      <c r="E31" t="s">
        <v>924</v>
      </c>
      <c r="F31" t="s">
        <v>2242</v>
      </c>
      <c r="G31" t="s">
        <v>2112</v>
      </c>
      <c r="H31" t="s">
        <v>2070</v>
      </c>
      <c r="I31" t="s">
        <v>2238</v>
      </c>
      <c r="J31" s="366" t="s">
        <v>195</v>
      </c>
      <c r="L31" t="s">
        <v>2092</v>
      </c>
      <c r="N31" t="s">
        <v>2241</v>
      </c>
      <c r="P31" s="115">
        <v>0.16666666666666666</v>
      </c>
      <c r="Q31" s="114" t="str">
        <f t="shared" si="0"/>
        <v/>
      </c>
      <c r="R31" s="113" t="str">
        <f t="shared" si="1"/>
        <v>Gi/o</v>
      </c>
      <c r="S31" s="113" t="str">
        <f t="shared" si="2"/>
        <v/>
      </c>
      <c r="T31" s="113" t="str">
        <f t="shared" si="3"/>
        <v/>
      </c>
      <c r="U31" s="114">
        <f t="shared" si="4"/>
        <v>0</v>
      </c>
      <c r="V31" s="114">
        <f t="shared" si="5"/>
        <v>1</v>
      </c>
      <c r="W31" s="114">
        <f t="shared" si="6"/>
        <v>0</v>
      </c>
      <c r="X31" s="114">
        <f t="shared" si="7"/>
        <v>0</v>
      </c>
      <c r="Y31" s="114" t="str">
        <f t="shared" si="8"/>
        <v>-</v>
      </c>
      <c r="Z31" s="113" t="str">
        <f t="shared" si="9"/>
        <v>G</v>
      </c>
      <c r="AA31" s="113" t="str">
        <f t="shared" si="10"/>
        <v>-</v>
      </c>
      <c r="AB31" s="113" t="str">
        <f t="shared" si="11"/>
        <v>-</v>
      </c>
      <c r="AC31" s="113">
        <f t="shared" si="12"/>
        <v>3</v>
      </c>
      <c r="AD31">
        <f t="shared" si="13"/>
        <v>1</v>
      </c>
      <c r="AE31" t="e">
        <f>MATCH(A31,'B-LogEmaxOverpEC50'!A:A,0)</f>
        <v>#N/A</v>
      </c>
      <c r="AF31">
        <f t="shared" si="14"/>
        <v>1</v>
      </c>
    </row>
    <row r="32" spans="1:32" x14ac:dyDescent="0.2">
      <c r="A32" t="s">
        <v>922</v>
      </c>
      <c r="B32" t="s">
        <v>923</v>
      </c>
      <c r="C32" t="s">
        <v>922</v>
      </c>
      <c r="D32" s="341">
        <v>304</v>
      </c>
      <c r="E32" t="s">
        <v>2240</v>
      </c>
      <c r="F32" t="s">
        <v>2239</v>
      </c>
      <c r="G32" t="s">
        <v>2112</v>
      </c>
      <c r="H32" t="s">
        <v>2070</v>
      </c>
      <c r="I32" t="s">
        <v>2238</v>
      </c>
      <c r="J32" s="366" t="s">
        <v>195</v>
      </c>
      <c r="L32" t="s">
        <v>2092</v>
      </c>
      <c r="N32" t="s">
        <v>2237</v>
      </c>
      <c r="P32" s="115">
        <v>0.125</v>
      </c>
      <c r="Q32" s="114" t="str">
        <f t="shared" si="0"/>
        <v/>
      </c>
      <c r="R32" s="113" t="str">
        <f t="shared" si="1"/>
        <v>Gi/o</v>
      </c>
      <c r="S32" s="113" t="str">
        <f t="shared" si="2"/>
        <v/>
      </c>
      <c r="T32" s="113" t="str">
        <f t="shared" si="3"/>
        <v/>
      </c>
      <c r="U32" s="114">
        <f t="shared" si="4"/>
        <v>0</v>
      </c>
      <c r="V32" s="114">
        <f t="shared" si="5"/>
        <v>1</v>
      </c>
      <c r="W32" s="114">
        <f t="shared" si="6"/>
        <v>0</v>
      </c>
      <c r="X32" s="114">
        <f t="shared" si="7"/>
        <v>0</v>
      </c>
      <c r="Y32" s="114" t="str">
        <f t="shared" si="8"/>
        <v>-</v>
      </c>
      <c r="Z32" s="113" t="str">
        <f t="shared" si="9"/>
        <v>G</v>
      </c>
      <c r="AA32" s="113" t="str">
        <f t="shared" si="10"/>
        <v>-</v>
      </c>
      <c r="AB32" s="113" t="str">
        <f t="shared" si="11"/>
        <v>-</v>
      </c>
      <c r="AC32" s="113">
        <f t="shared" si="12"/>
        <v>3</v>
      </c>
      <c r="AD32">
        <f t="shared" si="13"/>
        <v>1</v>
      </c>
      <c r="AE32" t="e">
        <f>MATCH(A32,'B-LogEmaxOverpEC50'!A:A,0)</f>
        <v>#N/A</v>
      </c>
      <c r="AF32">
        <f t="shared" si="14"/>
        <v>1</v>
      </c>
    </row>
    <row r="33" spans="1:32" x14ac:dyDescent="0.2">
      <c r="A33" t="s">
        <v>905</v>
      </c>
      <c r="B33" t="s">
        <v>904</v>
      </c>
      <c r="C33" t="s">
        <v>2668</v>
      </c>
      <c r="D33" s="341">
        <v>306</v>
      </c>
      <c r="E33" t="s">
        <v>905</v>
      </c>
      <c r="G33" t="s">
        <v>2112</v>
      </c>
      <c r="H33" t="s">
        <v>2070</v>
      </c>
      <c r="I33" t="s">
        <v>2229</v>
      </c>
      <c r="J33" s="366" t="s">
        <v>195</v>
      </c>
      <c r="K33" t="s">
        <v>2090</v>
      </c>
      <c r="L33" t="s">
        <v>2096</v>
      </c>
      <c r="M33" t="s">
        <v>2067</v>
      </c>
      <c r="N33" t="s">
        <v>2232</v>
      </c>
      <c r="O33">
        <v>15308651</v>
      </c>
      <c r="P33" s="115">
        <v>8.3333333333333329E-2</v>
      </c>
      <c r="Q33" s="114" t="str">
        <f t="shared" si="0"/>
        <v/>
      </c>
      <c r="R33" s="113" t="str">
        <f t="shared" si="1"/>
        <v>Gi/o</v>
      </c>
      <c r="S33" s="113" t="str">
        <f t="shared" si="2"/>
        <v>Gq/11</v>
      </c>
      <c r="T33" s="113" t="str">
        <f t="shared" si="3"/>
        <v/>
      </c>
      <c r="U33" s="114">
        <f t="shared" si="4"/>
        <v>0</v>
      </c>
      <c r="V33" s="114">
        <f t="shared" si="5"/>
        <v>1</v>
      </c>
      <c r="W33" s="114">
        <f t="shared" si="6"/>
        <v>2</v>
      </c>
      <c r="X33" s="114">
        <f t="shared" si="7"/>
        <v>0</v>
      </c>
      <c r="Y33" s="114" t="str">
        <f t="shared" si="8"/>
        <v>-</v>
      </c>
      <c r="Z33" s="113" t="str">
        <f t="shared" si="9"/>
        <v>G</v>
      </c>
      <c r="AA33" s="113" t="str">
        <f t="shared" si="10"/>
        <v>G</v>
      </c>
      <c r="AB33" s="113" t="str">
        <f t="shared" si="11"/>
        <v>-</v>
      </c>
      <c r="AC33" s="113">
        <f t="shared" si="12"/>
        <v>2</v>
      </c>
      <c r="AD33">
        <f t="shared" si="13"/>
        <v>1</v>
      </c>
      <c r="AE33" t="e">
        <f>MATCH(A33,'B-LogEmaxOverpEC50'!A:A,0)</f>
        <v>#N/A</v>
      </c>
      <c r="AF33">
        <f t="shared" si="14"/>
        <v>1</v>
      </c>
    </row>
    <row r="34" spans="1:32" x14ac:dyDescent="0.2">
      <c r="A34" t="s">
        <v>901</v>
      </c>
      <c r="B34" t="s">
        <v>900</v>
      </c>
      <c r="C34" t="s">
        <v>2669</v>
      </c>
      <c r="D34" s="341">
        <v>307</v>
      </c>
      <c r="E34" t="s">
        <v>901</v>
      </c>
      <c r="F34" t="s">
        <v>2231</v>
      </c>
      <c r="G34" t="s">
        <v>2112</v>
      </c>
      <c r="H34" t="s">
        <v>2070</v>
      </c>
      <c r="I34" t="s">
        <v>2229</v>
      </c>
      <c r="J34" s="366" t="s">
        <v>195</v>
      </c>
      <c r="K34" t="s">
        <v>2090</v>
      </c>
      <c r="L34" t="s">
        <v>2092</v>
      </c>
      <c r="M34" t="s">
        <v>2067</v>
      </c>
      <c r="N34" t="s">
        <v>2230</v>
      </c>
      <c r="O34">
        <v>15308651</v>
      </c>
      <c r="P34" s="115">
        <v>0.125</v>
      </c>
      <c r="Q34" s="114" t="str">
        <f t="shared" ref="Q34:Q65" si="15">IF(OR(ISNUMBER(SEARCH("Gs",$J34)),ISNUMBER(SEARCH("Gs",$K34))),"Gs","")</f>
        <v/>
      </c>
      <c r="R34" s="113" t="str">
        <f t="shared" ref="R34:R65" si="16">IF(OR(ISNUMBER(SEARCH("Gi/o",$J34)),ISNUMBER(SEARCH("Gi/o",$K34))),"Gi/o","")</f>
        <v>Gi/o</v>
      </c>
      <c r="S34" s="113" t="str">
        <f t="shared" ref="S34:S65" si="17">IF(OR(ISNUMBER(SEARCH("Gq/11",$J34)),ISNUMBER(SEARCH("Gq/11",$K34))),"Gq/11","")</f>
        <v>Gq/11</v>
      </c>
      <c r="T34" s="113" t="str">
        <f t="shared" ref="T34:T65" si="18">IF(OR(ISNUMBER(SEARCH("G12/13",$J34)),ISNUMBER(SEARCH("G12/13",$K34))),"G12/13","")</f>
        <v/>
      </c>
      <c r="U34" s="114">
        <f t="shared" ref="U34:U65" si="19">IF(ISNUMBER(SEARCH("Gs",$J34)),1,IF(ISNUMBER(SEARCH("Gs",$K34)),2,0))</f>
        <v>0</v>
      </c>
      <c r="V34" s="114">
        <f t="shared" ref="V34:V65" si="20">IF(ISNUMBER(SEARCH("Gi/o",$J34)),1,IF(ISNUMBER(SEARCH("Gi/o",$K34)),2,0))</f>
        <v>1</v>
      </c>
      <c r="W34" s="114">
        <f t="shared" ref="W34:W65" si="21">IF(ISNUMBER(SEARCH("Gq/11",$J34)),1,IF(ISNUMBER(SEARCH("Gq/11",$K34)),2,0))</f>
        <v>2</v>
      </c>
      <c r="X34" s="114">
        <f t="shared" ref="X34:X65" si="22">IF(ISNUMBER(SEARCH("G12/13",$J34)),1,IF(ISNUMBER(SEARCH("G12/13",$K34)),2,0))</f>
        <v>0</v>
      </c>
      <c r="Y34" s="114" t="str">
        <f t="shared" ref="Y34:Y65" si="23">IF(U34&gt;0,"G","-")</f>
        <v>-</v>
      </c>
      <c r="Z34" s="113" t="str">
        <f t="shared" ref="Z34:Z65" si="24">IF(V34&gt;0,"G","-")</f>
        <v>G</v>
      </c>
      <c r="AA34" s="113" t="str">
        <f t="shared" ref="AA34:AA65" si="25">IF(W34&gt;0,"G","-")</f>
        <v>G</v>
      </c>
      <c r="AB34" s="113" t="str">
        <f t="shared" ref="AB34:AB65" si="26">IF(X34&gt;0,"G","-")</f>
        <v>-</v>
      </c>
      <c r="AC34" s="113">
        <f t="shared" ref="AC34:AC65" si="27">IF(SUM(U34:X34)&gt;0,COUNTIF(U34:X34,"0"),"")</f>
        <v>2</v>
      </c>
      <c r="AD34">
        <f t="shared" ref="AD34:AD65" si="28">IF(SUM(U34:X34)&gt;0,1,0)</f>
        <v>1</v>
      </c>
      <c r="AE34" t="e">
        <f>MATCH(A34,'B-LogEmaxOverpEC50'!A:A,0)</f>
        <v>#N/A</v>
      </c>
      <c r="AF34">
        <f t="shared" ref="AF34:AF65" si="29">LEN(J34)-LEN(SUBSTITUTE(J34,",",""))+1</f>
        <v>1</v>
      </c>
    </row>
    <row r="35" spans="1:32" x14ac:dyDescent="0.2">
      <c r="A35" t="s">
        <v>2024</v>
      </c>
      <c r="B35" t="s">
        <v>2025</v>
      </c>
      <c r="C35" t="s">
        <v>2024</v>
      </c>
      <c r="D35" s="341">
        <v>161</v>
      </c>
      <c r="E35" t="s">
        <v>2024</v>
      </c>
      <c r="F35" t="s">
        <v>2118</v>
      </c>
      <c r="G35" t="s">
        <v>2112</v>
      </c>
      <c r="H35" t="s">
        <v>2074</v>
      </c>
      <c r="I35" t="s">
        <v>2011</v>
      </c>
      <c r="J35" s="366" t="s">
        <v>195</v>
      </c>
      <c r="N35">
        <v>22043319</v>
      </c>
      <c r="P35" s="115">
        <v>4.1666666666666664E-2</v>
      </c>
      <c r="Q35" s="114" t="str">
        <f t="shared" si="15"/>
        <v/>
      </c>
      <c r="R35" s="113" t="str">
        <f t="shared" si="16"/>
        <v>Gi/o</v>
      </c>
      <c r="S35" s="113" t="str">
        <f t="shared" si="17"/>
        <v/>
      </c>
      <c r="T35" s="113" t="str">
        <f t="shared" si="18"/>
        <v/>
      </c>
      <c r="U35" s="114">
        <f t="shared" si="19"/>
        <v>0</v>
      </c>
      <c r="V35" s="114">
        <f t="shared" si="20"/>
        <v>1</v>
      </c>
      <c r="W35" s="114">
        <f t="shared" si="21"/>
        <v>0</v>
      </c>
      <c r="X35" s="114">
        <f t="shared" si="22"/>
        <v>0</v>
      </c>
      <c r="Y35" s="114" t="str">
        <f t="shared" si="23"/>
        <v>-</v>
      </c>
      <c r="Z35" s="113" t="str">
        <f t="shared" si="24"/>
        <v>G</v>
      </c>
      <c r="AA35" s="113" t="str">
        <f t="shared" si="25"/>
        <v>-</v>
      </c>
      <c r="AB35" s="113" t="str">
        <f t="shared" si="26"/>
        <v>-</v>
      </c>
      <c r="AC35" s="113">
        <f t="shared" si="27"/>
        <v>3</v>
      </c>
      <c r="AD35">
        <f t="shared" si="28"/>
        <v>1</v>
      </c>
      <c r="AE35" t="e">
        <f>MATCH(A35,'B-LogEmaxOverpEC50'!A:A,0)</f>
        <v>#N/A</v>
      </c>
      <c r="AF35">
        <f t="shared" si="29"/>
        <v>1</v>
      </c>
    </row>
    <row r="36" spans="1:32" x14ac:dyDescent="0.2">
      <c r="A36" t="s">
        <v>863</v>
      </c>
      <c r="B36" t="s">
        <v>862</v>
      </c>
      <c r="C36" t="s">
        <v>861</v>
      </c>
      <c r="D36" s="341">
        <v>271</v>
      </c>
      <c r="E36" t="s">
        <v>863</v>
      </c>
      <c r="F36" t="s">
        <v>2155</v>
      </c>
      <c r="G36" t="s">
        <v>2112</v>
      </c>
      <c r="H36" t="s">
        <v>2141</v>
      </c>
      <c r="I36" t="s">
        <v>2154</v>
      </c>
      <c r="J36" s="366" t="s">
        <v>195</v>
      </c>
      <c r="K36" t="s">
        <v>195</v>
      </c>
      <c r="L36" t="s">
        <v>2067</v>
      </c>
      <c r="M36" t="s">
        <v>2153</v>
      </c>
      <c r="N36" t="s">
        <v>2152</v>
      </c>
      <c r="O36" t="s">
        <v>2151</v>
      </c>
      <c r="P36" s="115">
        <v>8.3333333333333329E-2</v>
      </c>
      <c r="Q36" s="114" t="str">
        <f t="shared" si="15"/>
        <v/>
      </c>
      <c r="R36" s="113" t="str">
        <f t="shared" si="16"/>
        <v>Gi/o</v>
      </c>
      <c r="S36" s="113" t="str">
        <f t="shared" si="17"/>
        <v/>
      </c>
      <c r="T36" s="113" t="str">
        <f t="shared" si="18"/>
        <v/>
      </c>
      <c r="U36" s="114">
        <f t="shared" si="19"/>
        <v>0</v>
      </c>
      <c r="V36" s="114">
        <f t="shared" si="20"/>
        <v>1</v>
      </c>
      <c r="W36" s="114">
        <f t="shared" si="21"/>
        <v>0</v>
      </c>
      <c r="X36" s="114">
        <f t="shared" si="22"/>
        <v>0</v>
      </c>
      <c r="Y36" s="114" t="str">
        <f t="shared" si="23"/>
        <v>-</v>
      </c>
      <c r="Z36" s="113" t="str">
        <f t="shared" si="24"/>
        <v>G</v>
      </c>
      <c r="AA36" s="113" t="str">
        <f t="shared" si="25"/>
        <v>-</v>
      </c>
      <c r="AB36" s="113" t="str">
        <f t="shared" si="26"/>
        <v>-</v>
      </c>
      <c r="AC36" s="113">
        <f t="shared" si="27"/>
        <v>3</v>
      </c>
      <c r="AD36">
        <f t="shared" si="28"/>
        <v>1</v>
      </c>
      <c r="AE36" t="e">
        <f>MATCH(A36,'B-LogEmaxOverpEC50'!A:A,0)</f>
        <v>#N/A</v>
      </c>
      <c r="AF36">
        <f t="shared" si="29"/>
        <v>1</v>
      </c>
    </row>
    <row r="37" spans="1:32" x14ac:dyDescent="0.2">
      <c r="A37" t="s">
        <v>164</v>
      </c>
      <c r="B37" t="s">
        <v>834</v>
      </c>
      <c r="C37" t="s">
        <v>164</v>
      </c>
      <c r="D37" s="341">
        <v>329</v>
      </c>
      <c r="E37" t="s">
        <v>832</v>
      </c>
      <c r="F37" t="s">
        <v>2132</v>
      </c>
      <c r="G37" t="s">
        <v>2112</v>
      </c>
      <c r="H37" t="s">
        <v>2131</v>
      </c>
      <c r="I37" t="s">
        <v>2130</v>
      </c>
      <c r="J37" s="366" t="s">
        <v>195</v>
      </c>
      <c r="L37" t="s">
        <v>2092</v>
      </c>
      <c r="M37" t="s">
        <v>2080</v>
      </c>
      <c r="N37">
        <v>11546776</v>
      </c>
      <c r="P37" s="115">
        <v>4.1666666666666664E-2</v>
      </c>
      <c r="Q37" s="114" t="str">
        <f t="shared" si="15"/>
        <v/>
      </c>
      <c r="R37" s="113" t="str">
        <f t="shared" si="16"/>
        <v>Gi/o</v>
      </c>
      <c r="S37" s="113" t="str">
        <f t="shared" si="17"/>
        <v/>
      </c>
      <c r="T37" s="113" t="str">
        <f t="shared" si="18"/>
        <v/>
      </c>
      <c r="U37" s="114">
        <f t="shared" si="19"/>
        <v>0</v>
      </c>
      <c r="V37" s="114">
        <f t="shared" si="20"/>
        <v>1</v>
      </c>
      <c r="W37" s="114">
        <f t="shared" si="21"/>
        <v>0</v>
      </c>
      <c r="X37" s="114">
        <f t="shared" si="22"/>
        <v>0</v>
      </c>
      <c r="Y37" s="114" t="str">
        <f t="shared" si="23"/>
        <v>-</v>
      </c>
      <c r="Z37" s="113" t="str">
        <f t="shared" si="24"/>
        <v>G</v>
      </c>
      <c r="AA37" s="113" t="str">
        <f t="shared" si="25"/>
        <v>-</v>
      </c>
      <c r="AB37" s="113" t="str">
        <f t="shared" si="26"/>
        <v>-</v>
      </c>
      <c r="AC37" s="113">
        <f t="shared" si="27"/>
        <v>3</v>
      </c>
      <c r="AD37">
        <f t="shared" si="28"/>
        <v>1</v>
      </c>
      <c r="AE37" t="e">
        <f>MATCH(A37,'B-LogEmaxOverpEC50'!A:A,0)</f>
        <v>#N/A</v>
      </c>
      <c r="AF37">
        <f t="shared" si="29"/>
        <v>1</v>
      </c>
    </row>
    <row r="38" spans="1:32" x14ac:dyDescent="0.2">
      <c r="A38" t="s">
        <v>165</v>
      </c>
      <c r="B38" t="s">
        <v>831</v>
      </c>
      <c r="C38" t="s">
        <v>165</v>
      </c>
      <c r="D38" s="341">
        <v>330</v>
      </c>
      <c r="E38" t="s">
        <v>827</v>
      </c>
      <c r="F38" t="s">
        <v>2146</v>
      </c>
      <c r="G38" t="s">
        <v>2112</v>
      </c>
      <c r="H38" t="s">
        <v>2131</v>
      </c>
      <c r="I38" t="s">
        <v>2130</v>
      </c>
      <c r="J38" s="366" t="s">
        <v>195</v>
      </c>
      <c r="K38" t="s">
        <v>195</v>
      </c>
      <c r="L38" t="s">
        <v>2092</v>
      </c>
      <c r="M38" t="s">
        <v>2067</v>
      </c>
      <c r="N38">
        <v>15997228</v>
      </c>
      <c r="O38" t="s">
        <v>2145</v>
      </c>
      <c r="P38" s="115">
        <v>4.1666666666666664E-2</v>
      </c>
      <c r="Q38" s="114" t="str">
        <f t="shared" si="15"/>
        <v/>
      </c>
      <c r="R38" s="113" t="str">
        <f t="shared" si="16"/>
        <v>Gi/o</v>
      </c>
      <c r="S38" s="113" t="str">
        <f t="shared" si="17"/>
        <v/>
      </c>
      <c r="T38" s="113" t="str">
        <f t="shared" si="18"/>
        <v/>
      </c>
      <c r="U38" s="114">
        <f t="shared" si="19"/>
        <v>0</v>
      </c>
      <c r="V38" s="114">
        <f t="shared" si="20"/>
        <v>1</v>
      </c>
      <c r="W38" s="114">
        <f t="shared" si="21"/>
        <v>0</v>
      </c>
      <c r="X38" s="114">
        <f t="shared" si="22"/>
        <v>0</v>
      </c>
      <c r="Y38" s="114" t="str">
        <f t="shared" si="23"/>
        <v>-</v>
      </c>
      <c r="Z38" s="113" t="str">
        <f t="shared" si="24"/>
        <v>G</v>
      </c>
      <c r="AA38" s="113" t="str">
        <f t="shared" si="25"/>
        <v>-</v>
      </c>
      <c r="AB38" s="113" t="str">
        <f t="shared" si="26"/>
        <v>-</v>
      </c>
      <c r="AC38" s="113">
        <f t="shared" si="27"/>
        <v>3</v>
      </c>
      <c r="AD38">
        <f t="shared" si="28"/>
        <v>1</v>
      </c>
      <c r="AE38" t="e">
        <f>MATCH(A38,'B-LogEmaxOverpEC50'!A:A,0)</f>
        <v>#N/A</v>
      </c>
      <c r="AF38">
        <f t="shared" si="29"/>
        <v>1</v>
      </c>
    </row>
    <row r="39" spans="1:32" x14ac:dyDescent="0.2">
      <c r="A39" t="s">
        <v>809</v>
      </c>
      <c r="B39" t="s">
        <v>808</v>
      </c>
      <c r="C39" t="s">
        <v>2676</v>
      </c>
      <c r="D39" s="341">
        <v>339</v>
      </c>
      <c r="E39" t="s">
        <v>2149</v>
      </c>
      <c r="F39" t="s">
        <v>2148</v>
      </c>
      <c r="G39" t="s">
        <v>2112</v>
      </c>
      <c r="H39" t="s">
        <v>2141</v>
      </c>
      <c r="I39" t="s">
        <v>2140</v>
      </c>
      <c r="J39" s="366" t="s">
        <v>195</v>
      </c>
      <c r="L39" t="s">
        <v>2092</v>
      </c>
      <c r="N39" t="s">
        <v>2147</v>
      </c>
      <c r="P39" s="115">
        <v>8.3333333333333329E-2</v>
      </c>
      <c r="Q39" s="114" t="str">
        <f t="shared" si="15"/>
        <v/>
      </c>
      <c r="R39" s="113" t="str">
        <f t="shared" si="16"/>
        <v>Gi/o</v>
      </c>
      <c r="S39" s="113" t="str">
        <f t="shared" si="17"/>
        <v/>
      </c>
      <c r="T39" s="113" t="str">
        <f t="shared" si="18"/>
        <v/>
      </c>
      <c r="U39" s="114">
        <f t="shared" si="19"/>
        <v>0</v>
      </c>
      <c r="V39" s="114">
        <f t="shared" si="20"/>
        <v>1</v>
      </c>
      <c r="W39" s="114">
        <f t="shared" si="21"/>
        <v>0</v>
      </c>
      <c r="X39" s="114">
        <f t="shared" si="22"/>
        <v>0</v>
      </c>
      <c r="Y39" s="114" t="str">
        <f t="shared" si="23"/>
        <v>-</v>
      </c>
      <c r="Z39" s="113" t="str">
        <f t="shared" si="24"/>
        <v>G</v>
      </c>
      <c r="AA39" s="113" t="str">
        <f t="shared" si="25"/>
        <v>-</v>
      </c>
      <c r="AB39" s="113" t="str">
        <f t="shared" si="26"/>
        <v>-</v>
      </c>
      <c r="AC39" s="113">
        <f t="shared" si="27"/>
        <v>3</v>
      </c>
      <c r="AD39">
        <f t="shared" si="28"/>
        <v>1</v>
      </c>
      <c r="AE39" t="e">
        <f>MATCH(A39,'B-LogEmaxOverpEC50'!A:A,0)</f>
        <v>#N/A</v>
      </c>
      <c r="AF39">
        <f t="shared" si="29"/>
        <v>1</v>
      </c>
    </row>
    <row r="40" spans="1:32" x14ac:dyDescent="0.2">
      <c r="A40" t="s">
        <v>757</v>
      </c>
      <c r="B40" t="s">
        <v>756</v>
      </c>
      <c r="C40" t="s">
        <v>755</v>
      </c>
      <c r="D40" s="341">
        <v>353</v>
      </c>
      <c r="E40" t="s">
        <v>755</v>
      </c>
      <c r="F40" t="s">
        <v>2219</v>
      </c>
      <c r="G40" t="s">
        <v>2112</v>
      </c>
      <c r="H40" t="s">
        <v>2070</v>
      </c>
      <c r="I40" t="s">
        <v>2216</v>
      </c>
      <c r="J40" s="366" t="s">
        <v>195</v>
      </c>
      <c r="L40" t="s">
        <v>2127</v>
      </c>
      <c r="N40" t="s">
        <v>2218</v>
      </c>
      <c r="P40" s="115">
        <v>0.20833333333333334</v>
      </c>
      <c r="Q40" s="114" t="str">
        <f t="shared" si="15"/>
        <v/>
      </c>
      <c r="R40" s="113" t="str">
        <f t="shared" si="16"/>
        <v>Gi/o</v>
      </c>
      <c r="S40" s="113" t="str">
        <f t="shared" si="17"/>
        <v/>
      </c>
      <c r="T40" s="113" t="str">
        <f t="shared" si="18"/>
        <v/>
      </c>
      <c r="U40" s="114">
        <f t="shared" si="19"/>
        <v>0</v>
      </c>
      <c r="V40" s="114">
        <f t="shared" si="20"/>
        <v>1</v>
      </c>
      <c r="W40" s="114">
        <f t="shared" si="21"/>
        <v>0</v>
      </c>
      <c r="X40" s="114">
        <f t="shared" si="22"/>
        <v>0</v>
      </c>
      <c r="Y40" s="114" t="str">
        <f t="shared" si="23"/>
        <v>-</v>
      </c>
      <c r="Z40" s="113" t="str">
        <f t="shared" si="24"/>
        <v>G</v>
      </c>
      <c r="AA40" s="113" t="str">
        <f t="shared" si="25"/>
        <v>-</v>
      </c>
      <c r="AB40" s="113" t="str">
        <f t="shared" si="26"/>
        <v>-</v>
      </c>
      <c r="AC40" s="113">
        <f t="shared" si="27"/>
        <v>3</v>
      </c>
      <c r="AD40">
        <f t="shared" si="28"/>
        <v>1</v>
      </c>
      <c r="AE40" t="e">
        <f>MATCH(A40,'B-LogEmaxOverpEC50'!A:A,0)</f>
        <v>#N/A</v>
      </c>
      <c r="AF40">
        <f t="shared" si="29"/>
        <v>1</v>
      </c>
    </row>
    <row r="41" spans="1:32" x14ac:dyDescent="0.2">
      <c r="A41" t="s">
        <v>753</v>
      </c>
      <c r="B41" t="s">
        <v>752</v>
      </c>
      <c r="C41" t="s">
        <v>751</v>
      </c>
      <c r="D41" s="341">
        <v>354</v>
      </c>
      <c r="E41" t="s">
        <v>751</v>
      </c>
      <c r="F41" t="s">
        <v>2217</v>
      </c>
      <c r="G41" t="s">
        <v>2112</v>
      </c>
      <c r="H41" t="s">
        <v>2070</v>
      </c>
      <c r="I41" t="s">
        <v>2216</v>
      </c>
      <c r="J41" s="366" t="s">
        <v>195</v>
      </c>
      <c r="K41" t="s">
        <v>195</v>
      </c>
      <c r="L41" t="s">
        <v>2127</v>
      </c>
      <c r="M41" t="s">
        <v>2084</v>
      </c>
      <c r="N41" t="s">
        <v>2215</v>
      </c>
      <c r="O41" t="s">
        <v>2214</v>
      </c>
      <c r="P41" s="115">
        <v>0.16666666666666666</v>
      </c>
      <c r="Q41" s="114" t="str">
        <f t="shared" si="15"/>
        <v/>
      </c>
      <c r="R41" s="113" t="str">
        <f t="shared" si="16"/>
        <v>Gi/o</v>
      </c>
      <c r="S41" s="113" t="str">
        <f t="shared" si="17"/>
        <v/>
      </c>
      <c r="T41" s="113" t="str">
        <f t="shared" si="18"/>
        <v/>
      </c>
      <c r="U41" s="114">
        <f t="shared" si="19"/>
        <v>0</v>
      </c>
      <c r="V41" s="114">
        <f t="shared" si="20"/>
        <v>1</v>
      </c>
      <c r="W41" s="114">
        <f t="shared" si="21"/>
        <v>0</v>
      </c>
      <c r="X41" s="114">
        <f t="shared" si="22"/>
        <v>0</v>
      </c>
      <c r="Y41" s="114" t="str">
        <f t="shared" si="23"/>
        <v>-</v>
      </c>
      <c r="Z41" s="113" t="str">
        <f t="shared" si="24"/>
        <v>G</v>
      </c>
      <c r="AA41" s="113" t="str">
        <f t="shared" si="25"/>
        <v>-</v>
      </c>
      <c r="AB41" s="113" t="str">
        <f t="shared" si="26"/>
        <v>-</v>
      </c>
      <c r="AC41" s="113">
        <f t="shared" si="27"/>
        <v>3</v>
      </c>
      <c r="AD41">
        <f t="shared" si="28"/>
        <v>1</v>
      </c>
      <c r="AE41" t="e">
        <f>MATCH(A41,'B-LogEmaxOverpEC50'!A:A,0)</f>
        <v>#N/A</v>
      </c>
      <c r="AF41">
        <f t="shared" si="29"/>
        <v>1</v>
      </c>
    </row>
    <row r="42" spans="1:32" x14ac:dyDescent="0.2">
      <c r="A42" t="s">
        <v>181</v>
      </c>
      <c r="B42" t="s">
        <v>724</v>
      </c>
      <c r="C42" t="s">
        <v>407</v>
      </c>
      <c r="D42" s="341">
        <v>355</v>
      </c>
      <c r="E42" t="s">
        <v>722</v>
      </c>
      <c r="G42" t="s">
        <v>2112</v>
      </c>
      <c r="H42" t="s">
        <v>2070</v>
      </c>
      <c r="I42" t="s">
        <v>2207</v>
      </c>
      <c r="J42" s="366" t="s">
        <v>195</v>
      </c>
      <c r="K42" t="s">
        <v>2081</v>
      </c>
      <c r="L42" t="s">
        <v>2092</v>
      </c>
      <c r="M42" t="s">
        <v>2080</v>
      </c>
      <c r="N42" t="s">
        <v>2213</v>
      </c>
      <c r="O42" t="s">
        <v>2212</v>
      </c>
      <c r="P42" s="115">
        <v>0.125</v>
      </c>
      <c r="Q42" s="114" t="str">
        <f t="shared" si="15"/>
        <v/>
      </c>
      <c r="R42" s="113" t="str">
        <f t="shared" si="16"/>
        <v>Gi/o</v>
      </c>
      <c r="S42" s="113" t="str">
        <f t="shared" si="17"/>
        <v/>
      </c>
      <c r="T42" s="113" t="str">
        <f t="shared" si="18"/>
        <v/>
      </c>
      <c r="U42" s="114">
        <f t="shared" si="19"/>
        <v>0</v>
      </c>
      <c r="V42" s="114">
        <f t="shared" si="20"/>
        <v>1</v>
      </c>
      <c r="W42" s="114">
        <f t="shared" si="21"/>
        <v>0</v>
      </c>
      <c r="X42" s="114">
        <f t="shared" si="22"/>
        <v>0</v>
      </c>
      <c r="Y42" s="114" t="str">
        <f t="shared" si="23"/>
        <v>-</v>
      </c>
      <c r="Z42" s="113" t="str">
        <f t="shared" si="24"/>
        <v>G</v>
      </c>
      <c r="AA42" s="113" t="str">
        <f t="shared" si="25"/>
        <v>-</v>
      </c>
      <c r="AB42" s="113" t="str">
        <f t="shared" si="26"/>
        <v>-</v>
      </c>
      <c r="AC42" s="113">
        <f t="shared" si="27"/>
        <v>3</v>
      </c>
      <c r="AD42">
        <f t="shared" si="28"/>
        <v>1</v>
      </c>
      <c r="AE42" t="e">
        <f>MATCH(A42,'B-LogEmaxOverpEC50'!A:A,0)</f>
        <v>#N/A</v>
      </c>
      <c r="AF42">
        <f t="shared" si="29"/>
        <v>1</v>
      </c>
    </row>
    <row r="43" spans="1:32" x14ac:dyDescent="0.2">
      <c r="A43" t="s">
        <v>183</v>
      </c>
      <c r="B43" t="s">
        <v>717</v>
      </c>
      <c r="C43" t="s">
        <v>409</v>
      </c>
      <c r="D43" s="341">
        <v>357</v>
      </c>
      <c r="E43" t="s">
        <v>715</v>
      </c>
      <c r="G43" t="s">
        <v>2112</v>
      </c>
      <c r="H43" t="s">
        <v>2070</v>
      </c>
      <c r="I43" t="s">
        <v>2207</v>
      </c>
      <c r="J43" s="366" t="s">
        <v>195</v>
      </c>
      <c r="L43" t="s">
        <v>2092</v>
      </c>
      <c r="N43" t="s">
        <v>2211</v>
      </c>
      <c r="P43" s="115">
        <v>0.125</v>
      </c>
      <c r="Q43" s="114" t="str">
        <f t="shared" si="15"/>
        <v/>
      </c>
      <c r="R43" s="113" t="str">
        <f t="shared" si="16"/>
        <v>Gi/o</v>
      </c>
      <c r="S43" s="113" t="str">
        <f t="shared" si="17"/>
        <v/>
      </c>
      <c r="T43" s="113" t="str">
        <f t="shared" si="18"/>
        <v/>
      </c>
      <c r="U43" s="114">
        <f t="shared" si="19"/>
        <v>0</v>
      </c>
      <c r="V43" s="114">
        <f t="shared" si="20"/>
        <v>1</v>
      </c>
      <c r="W43" s="114">
        <f t="shared" si="21"/>
        <v>0</v>
      </c>
      <c r="X43" s="114">
        <f t="shared" si="22"/>
        <v>0</v>
      </c>
      <c r="Y43" s="114" t="str">
        <f t="shared" si="23"/>
        <v>-</v>
      </c>
      <c r="Z43" s="113" t="str">
        <f t="shared" si="24"/>
        <v>G</v>
      </c>
      <c r="AA43" s="113" t="str">
        <f t="shared" si="25"/>
        <v>-</v>
      </c>
      <c r="AB43" s="113" t="str">
        <f t="shared" si="26"/>
        <v>-</v>
      </c>
      <c r="AC43" s="113">
        <f t="shared" si="27"/>
        <v>3</v>
      </c>
      <c r="AD43">
        <f t="shared" si="28"/>
        <v>1</v>
      </c>
      <c r="AE43" t="e">
        <f>MATCH(A43,'B-LogEmaxOverpEC50'!A:A,0)</f>
        <v>#N/A</v>
      </c>
      <c r="AF43">
        <f t="shared" si="29"/>
        <v>1</v>
      </c>
    </row>
    <row r="44" spans="1:32" x14ac:dyDescent="0.2">
      <c r="A44" t="s">
        <v>184</v>
      </c>
      <c r="B44" t="s">
        <v>714</v>
      </c>
      <c r="C44" t="s">
        <v>410</v>
      </c>
      <c r="D44" s="341">
        <v>358</v>
      </c>
      <c r="E44" t="s">
        <v>712</v>
      </c>
      <c r="G44" t="s">
        <v>2112</v>
      </c>
      <c r="H44" t="s">
        <v>2070</v>
      </c>
      <c r="I44" t="s">
        <v>2207</v>
      </c>
      <c r="J44" s="366" t="s">
        <v>195</v>
      </c>
      <c r="K44" t="s">
        <v>2085</v>
      </c>
      <c r="L44" t="s">
        <v>2092</v>
      </c>
      <c r="M44" t="s">
        <v>2210</v>
      </c>
      <c r="N44" t="s">
        <v>2209</v>
      </c>
      <c r="O44" t="s">
        <v>2208</v>
      </c>
      <c r="P44" s="115">
        <v>0.16666666666666666</v>
      </c>
      <c r="Q44" s="114" t="str">
        <f t="shared" si="15"/>
        <v/>
      </c>
      <c r="R44" s="113" t="str">
        <f t="shared" si="16"/>
        <v>Gi/o</v>
      </c>
      <c r="S44" s="113" t="str">
        <f t="shared" si="17"/>
        <v/>
      </c>
      <c r="T44" s="113" t="str">
        <f t="shared" si="18"/>
        <v/>
      </c>
      <c r="U44" s="114">
        <f t="shared" si="19"/>
        <v>0</v>
      </c>
      <c r="V44" s="114">
        <f t="shared" si="20"/>
        <v>1</v>
      </c>
      <c r="W44" s="114">
        <f t="shared" si="21"/>
        <v>0</v>
      </c>
      <c r="X44" s="114">
        <f t="shared" si="22"/>
        <v>0</v>
      </c>
      <c r="Y44" s="114" t="str">
        <f t="shared" si="23"/>
        <v>-</v>
      </c>
      <c r="Z44" s="113" t="str">
        <f t="shared" si="24"/>
        <v>G</v>
      </c>
      <c r="AA44" s="113" t="str">
        <f t="shared" si="25"/>
        <v>-</v>
      </c>
      <c r="AB44" s="113" t="str">
        <f t="shared" si="26"/>
        <v>-</v>
      </c>
      <c r="AC44" s="113">
        <f t="shared" si="27"/>
        <v>3</v>
      </c>
      <c r="AD44">
        <f t="shared" si="28"/>
        <v>1</v>
      </c>
      <c r="AE44" t="e">
        <f>MATCH(A44,'B-LogEmaxOverpEC50'!A:A,0)</f>
        <v>#N/A</v>
      </c>
      <c r="AF44">
        <f t="shared" si="29"/>
        <v>1</v>
      </c>
    </row>
    <row r="45" spans="1:32" x14ac:dyDescent="0.2">
      <c r="A45" t="s">
        <v>185</v>
      </c>
      <c r="B45" t="s">
        <v>711</v>
      </c>
      <c r="C45" t="s">
        <v>411</v>
      </c>
      <c r="D45" s="341">
        <v>359</v>
      </c>
      <c r="E45" t="s">
        <v>708</v>
      </c>
      <c r="G45" t="s">
        <v>2112</v>
      </c>
      <c r="H45" t="s">
        <v>2070</v>
      </c>
      <c r="I45" t="s">
        <v>2207</v>
      </c>
      <c r="J45" s="366" t="s">
        <v>195</v>
      </c>
      <c r="L45" t="s">
        <v>2098</v>
      </c>
      <c r="N45" t="s">
        <v>2206</v>
      </c>
      <c r="P45" s="115">
        <v>8.3333333333333329E-2</v>
      </c>
      <c r="Q45" s="114" t="str">
        <f t="shared" si="15"/>
        <v/>
      </c>
      <c r="R45" s="113" t="str">
        <f t="shared" si="16"/>
        <v>Gi/o</v>
      </c>
      <c r="S45" s="113" t="str">
        <f t="shared" si="17"/>
        <v/>
      </c>
      <c r="T45" s="113" t="str">
        <f t="shared" si="18"/>
        <v/>
      </c>
      <c r="U45" s="114">
        <f t="shared" si="19"/>
        <v>0</v>
      </c>
      <c r="V45" s="114">
        <f t="shared" si="20"/>
        <v>1</v>
      </c>
      <c r="W45" s="114">
        <f t="shared" si="21"/>
        <v>0</v>
      </c>
      <c r="X45" s="114">
        <f t="shared" si="22"/>
        <v>0</v>
      </c>
      <c r="Y45" s="114" t="str">
        <f t="shared" si="23"/>
        <v>-</v>
      </c>
      <c r="Z45" s="113" t="str">
        <f t="shared" si="24"/>
        <v>G</v>
      </c>
      <c r="AA45" s="113" t="str">
        <f t="shared" si="25"/>
        <v>-</v>
      </c>
      <c r="AB45" s="113" t="str">
        <f t="shared" si="26"/>
        <v>-</v>
      </c>
      <c r="AC45" s="113">
        <f t="shared" si="27"/>
        <v>3</v>
      </c>
      <c r="AD45">
        <f t="shared" si="28"/>
        <v>1</v>
      </c>
      <c r="AE45" t="e">
        <f>MATCH(A45,'B-LogEmaxOverpEC50'!A:A,0)</f>
        <v>#N/A</v>
      </c>
      <c r="AF45">
        <f t="shared" si="29"/>
        <v>1</v>
      </c>
    </row>
    <row r="46" spans="1:32" x14ac:dyDescent="0.2">
      <c r="A46" t="s">
        <v>707</v>
      </c>
      <c r="B46" t="s">
        <v>706</v>
      </c>
      <c r="C46" t="s">
        <v>704</v>
      </c>
      <c r="D46" s="341">
        <v>166</v>
      </c>
      <c r="E46" t="s">
        <v>2124</v>
      </c>
      <c r="F46" t="s">
        <v>2123</v>
      </c>
      <c r="G46" t="s">
        <v>2112</v>
      </c>
      <c r="H46" t="s">
        <v>2122</v>
      </c>
      <c r="I46" t="s">
        <v>2121</v>
      </c>
      <c r="J46" s="366" t="s">
        <v>195</v>
      </c>
      <c r="K46" t="s">
        <v>2090</v>
      </c>
      <c r="L46" t="s">
        <v>2120</v>
      </c>
      <c r="M46" t="s">
        <v>2067</v>
      </c>
      <c r="N46" t="s">
        <v>2119</v>
      </c>
      <c r="O46">
        <v>15141213</v>
      </c>
      <c r="P46" s="115">
        <v>0.125</v>
      </c>
      <c r="Q46" s="114" t="str">
        <f t="shared" si="15"/>
        <v/>
      </c>
      <c r="R46" s="113" t="str">
        <f t="shared" si="16"/>
        <v>Gi/o</v>
      </c>
      <c r="S46" s="113" t="str">
        <f t="shared" si="17"/>
        <v>Gq/11</v>
      </c>
      <c r="T46" s="113" t="str">
        <f t="shared" si="18"/>
        <v/>
      </c>
      <c r="U46" s="114">
        <f t="shared" si="19"/>
        <v>0</v>
      </c>
      <c r="V46" s="114">
        <f t="shared" si="20"/>
        <v>1</v>
      </c>
      <c r="W46" s="114">
        <f t="shared" si="21"/>
        <v>2</v>
      </c>
      <c r="X46" s="114">
        <f t="shared" si="22"/>
        <v>0</v>
      </c>
      <c r="Y46" s="114" t="str">
        <f t="shared" si="23"/>
        <v>-</v>
      </c>
      <c r="Z46" s="113" t="str">
        <f t="shared" si="24"/>
        <v>G</v>
      </c>
      <c r="AA46" s="113" t="str">
        <f t="shared" si="25"/>
        <v>G</v>
      </c>
      <c r="AB46" s="113" t="str">
        <f t="shared" si="26"/>
        <v>-</v>
      </c>
      <c r="AC46" s="113">
        <f t="shared" si="27"/>
        <v>2</v>
      </c>
      <c r="AD46">
        <f t="shared" si="28"/>
        <v>1</v>
      </c>
      <c r="AE46" t="e">
        <f>MATCH(A46,'B-LogEmaxOverpEC50'!A:A,0)</f>
        <v>#N/A</v>
      </c>
      <c r="AF46">
        <f t="shared" si="29"/>
        <v>1</v>
      </c>
    </row>
    <row r="47" spans="1:32" x14ac:dyDescent="0.2">
      <c r="A47" t="s">
        <v>653</v>
      </c>
      <c r="B47" t="s">
        <v>654</v>
      </c>
      <c r="C47" t="s">
        <v>653</v>
      </c>
      <c r="D47" s="341">
        <v>75</v>
      </c>
      <c r="E47" t="s">
        <v>653</v>
      </c>
      <c r="F47" t="s">
        <v>2177</v>
      </c>
      <c r="G47" t="s">
        <v>2112</v>
      </c>
      <c r="H47" t="s">
        <v>2077</v>
      </c>
      <c r="I47" t="s">
        <v>2175</v>
      </c>
      <c r="J47" s="366" t="s">
        <v>195</v>
      </c>
      <c r="L47" t="s">
        <v>2176</v>
      </c>
      <c r="N47">
        <v>9632725</v>
      </c>
      <c r="P47" s="115">
        <v>4.1666666666666664E-2</v>
      </c>
      <c r="Q47" s="114" t="str">
        <f t="shared" si="15"/>
        <v/>
      </c>
      <c r="R47" s="113" t="str">
        <f t="shared" si="16"/>
        <v>Gi/o</v>
      </c>
      <c r="S47" s="113" t="str">
        <f t="shared" si="17"/>
        <v/>
      </c>
      <c r="T47" s="113" t="str">
        <f t="shared" si="18"/>
        <v/>
      </c>
      <c r="U47" s="114">
        <f t="shared" si="19"/>
        <v>0</v>
      </c>
      <c r="V47" s="114">
        <f t="shared" si="20"/>
        <v>1</v>
      </c>
      <c r="W47" s="114">
        <f t="shared" si="21"/>
        <v>0</v>
      </c>
      <c r="X47" s="114">
        <f t="shared" si="22"/>
        <v>0</v>
      </c>
      <c r="Y47" s="114" t="str">
        <f t="shared" si="23"/>
        <v>-</v>
      </c>
      <c r="Z47" s="113" t="str">
        <f t="shared" si="24"/>
        <v>G</v>
      </c>
      <c r="AA47" s="113" t="str">
        <f t="shared" si="25"/>
        <v>-</v>
      </c>
      <c r="AB47" s="113" t="str">
        <f t="shared" si="26"/>
        <v>-</v>
      </c>
      <c r="AC47" s="113">
        <f t="shared" si="27"/>
        <v>3</v>
      </c>
      <c r="AD47">
        <f t="shared" si="28"/>
        <v>1</v>
      </c>
      <c r="AE47" t="e">
        <f>MATCH(A47,'B-LogEmaxOverpEC50'!A:A,0)</f>
        <v>#N/A</v>
      </c>
      <c r="AF47">
        <f t="shared" si="29"/>
        <v>1</v>
      </c>
    </row>
    <row r="48" spans="1:32" x14ac:dyDescent="0.2">
      <c r="A48" t="s">
        <v>1062</v>
      </c>
      <c r="B48" t="s">
        <v>1061</v>
      </c>
      <c r="C48" t="s">
        <v>2683</v>
      </c>
      <c r="D48" s="341">
        <v>291</v>
      </c>
      <c r="E48" t="s">
        <v>1062</v>
      </c>
      <c r="F48" t="s">
        <v>2099</v>
      </c>
      <c r="G48" t="s">
        <v>2091</v>
      </c>
      <c r="H48" t="s">
        <v>2094</v>
      </c>
      <c r="I48" t="s">
        <v>2093</v>
      </c>
      <c r="J48" s="366" t="s">
        <v>195</v>
      </c>
      <c r="L48" t="s">
        <v>2098</v>
      </c>
      <c r="N48">
        <v>11168538</v>
      </c>
      <c r="P48" s="115">
        <v>4.1666666666666664E-2</v>
      </c>
      <c r="Q48" s="114" t="str">
        <f t="shared" si="15"/>
        <v/>
      </c>
      <c r="R48" s="113" t="str">
        <f t="shared" si="16"/>
        <v>Gi/o</v>
      </c>
      <c r="S48" s="113" t="str">
        <f t="shared" si="17"/>
        <v/>
      </c>
      <c r="T48" s="113" t="str">
        <f t="shared" si="18"/>
        <v/>
      </c>
      <c r="U48" s="114">
        <f t="shared" si="19"/>
        <v>0</v>
      </c>
      <c r="V48" s="114">
        <f t="shared" si="20"/>
        <v>1</v>
      </c>
      <c r="W48" s="114">
        <f t="shared" si="21"/>
        <v>0</v>
      </c>
      <c r="X48" s="114">
        <f t="shared" si="22"/>
        <v>0</v>
      </c>
      <c r="Y48" s="114" t="str">
        <f t="shared" si="23"/>
        <v>-</v>
      </c>
      <c r="Z48" s="113" t="str">
        <f t="shared" si="24"/>
        <v>G</v>
      </c>
      <c r="AA48" s="113" t="str">
        <f t="shared" si="25"/>
        <v>-</v>
      </c>
      <c r="AB48" s="113" t="str">
        <f t="shared" si="26"/>
        <v>-</v>
      </c>
      <c r="AC48" s="113">
        <f t="shared" si="27"/>
        <v>3</v>
      </c>
      <c r="AD48">
        <f t="shared" si="28"/>
        <v>1</v>
      </c>
      <c r="AE48" t="e">
        <f>MATCH(A48,'B-LogEmaxOverpEC50'!A:A,0)</f>
        <v>#N/A</v>
      </c>
      <c r="AF48">
        <f t="shared" si="29"/>
        <v>1</v>
      </c>
    </row>
    <row r="49" spans="1:32" x14ac:dyDescent="0.2">
      <c r="A49" t="s">
        <v>1049</v>
      </c>
      <c r="B49" t="s">
        <v>1048</v>
      </c>
      <c r="C49" t="s">
        <v>2684</v>
      </c>
      <c r="D49" s="341">
        <v>295</v>
      </c>
      <c r="E49" t="s">
        <v>1049</v>
      </c>
      <c r="F49" t="s">
        <v>2097</v>
      </c>
      <c r="G49" t="s">
        <v>2091</v>
      </c>
      <c r="H49" t="s">
        <v>2094</v>
      </c>
      <c r="I49" t="s">
        <v>2093</v>
      </c>
      <c r="J49" s="366" t="s">
        <v>195</v>
      </c>
      <c r="K49" t="s">
        <v>195</v>
      </c>
      <c r="L49" t="s">
        <v>2096</v>
      </c>
      <c r="M49" t="s">
        <v>2067</v>
      </c>
      <c r="N49" t="s">
        <v>2095</v>
      </c>
      <c r="O49">
        <v>11050109</v>
      </c>
      <c r="P49" s="115">
        <v>0.16666666666666666</v>
      </c>
      <c r="Q49" s="114" t="str">
        <f t="shared" si="15"/>
        <v/>
      </c>
      <c r="R49" s="113" t="str">
        <f t="shared" si="16"/>
        <v>Gi/o</v>
      </c>
      <c r="S49" s="113" t="str">
        <f t="shared" si="17"/>
        <v/>
      </c>
      <c r="T49" s="113" t="str">
        <f t="shared" si="18"/>
        <v/>
      </c>
      <c r="U49" s="114">
        <f t="shared" si="19"/>
        <v>0</v>
      </c>
      <c r="V49" s="114">
        <f t="shared" si="20"/>
        <v>1</v>
      </c>
      <c r="W49" s="114">
        <f t="shared" si="21"/>
        <v>0</v>
      </c>
      <c r="X49" s="114">
        <f t="shared" si="22"/>
        <v>0</v>
      </c>
      <c r="Y49" s="114" t="str">
        <f t="shared" si="23"/>
        <v>-</v>
      </c>
      <c r="Z49" s="113" t="str">
        <f t="shared" si="24"/>
        <v>G</v>
      </c>
      <c r="AA49" s="113" t="str">
        <f t="shared" si="25"/>
        <v>-</v>
      </c>
      <c r="AB49" s="113" t="str">
        <f t="shared" si="26"/>
        <v>-</v>
      </c>
      <c r="AC49" s="113">
        <f t="shared" si="27"/>
        <v>3</v>
      </c>
      <c r="AD49">
        <f t="shared" si="28"/>
        <v>1</v>
      </c>
      <c r="AE49" t="e">
        <f>MATCH(A49,'B-LogEmaxOverpEC50'!A:A,0)</f>
        <v>#N/A</v>
      </c>
      <c r="AF49">
        <f t="shared" si="29"/>
        <v>1</v>
      </c>
    </row>
    <row r="50" spans="1:32" x14ac:dyDescent="0.2">
      <c r="A50" t="s">
        <v>1632</v>
      </c>
      <c r="B50" t="s">
        <v>1631</v>
      </c>
      <c r="C50" t="s">
        <v>1632</v>
      </c>
      <c r="D50" s="341">
        <v>237</v>
      </c>
      <c r="E50" t="s">
        <v>1632</v>
      </c>
      <c r="F50" t="s">
        <v>1652</v>
      </c>
      <c r="G50" t="s">
        <v>2078</v>
      </c>
      <c r="H50" t="s">
        <v>2077</v>
      </c>
      <c r="I50" t="s">
        <v>1192</v>
      </c>
      <c r="J50" s="366" t="s">
        <v>195</v>
      </c>
      <c r="N50">
        <v>27402827</v>
      </c>
      <c r="P50" s="115">
        <v>4.1666666666666664E-2</v>
      </c>
      <c r="Q50" s="114" t="str">
        <f t="shared" si="15"/>
        <v/>
      </c>
      <c r="R50" s="113" t="str">
        <f t="shared" si="16"/>
        <v>Gi/o</v>
      </c>
      <c r="S50" s="113" t="str">
        <f t="shared" si="17"/>
        <v/>
      </c>
      <c r="T50" s="113" t="str">
        <f t="shared" si="18"/>
        <v/>
      </c>
      <c r="U50" s="114">
        <f t="shared" si="19"/>
        <v>0</v>
      </c>
      <c r="V50" s="114">
        <f t="shared" si="20"/>
        <v>1</v>
      </c>
      <c r="W50" s="114">
        <f t="shared" si="21"/>
        <v>0</v>
      </c>
      <c r="X50" s="114">
        <f t="shared" si="22"/>
        <v>0</v>
      </c>
      <c r="Y50" s="114" t="str">
        <f t="shared" si="23"/>
        <v>-</v>
      </c>
      <c r="Z50" s="113" t="str">
        <f t="shared" si="24"/>
        <v>G</v>
      </c>
      <c r="AA50" s="113" t="str">
        <f t="shared" si="25"/>
        <v>-</v>
      </c>
      <c r="AB50" s="113" t="str">
        <f t="shared" si="26"/>
        <v>-</v>
      </c>
      <c r="AC50" s="113">
        <f t="shared" si="27"/>
        <v>3</v>
      </c>
      <c r="AD50">
        <f t="shared" si="28"/>
        <v>1</v>
      </c>
      <c r="AE50" t="e">
        <f>MATCH(A50,'B-LogEmaxOverpEC50'!A:A,0)</f>
        <v>#N/A</v>
      </c>
      <c r="AF50">
        <f t="shared" si="29"/>
        <v>1</v>
      </c>
    </row>
    <row r="51" spans="1:32" x14ac:dyDescent="0.2">
      <c r="A51" t="s">
        <v>48</v>
      </c>
      <c r="B51" t="s">
        <v>1423</v>
      </c>
      <c r="C51" t="s">
        <v>2647</v>
      </c>
      <c r="D51" s="341">
        <v>17</v>
      </c>
      <c r="E51" t="s">
        <v>1420</v>
      </c>
      <c r="G51" t="s">
        <v>2112</v>
      </c>
      <c r="H51" t="s">
        <v>2290</v>
      </c>
      <c r="I51" t="s">
        <v>2305</v>
      </c>
      <c r="J51" s="366" t="s">
        <v>2090</v>
      </c>
      <c r="L51" t="s">
        <v>2067</v>
      </c>
      <c r="N51">
        <v>8925880</v>
      </c>
      <c r="P51" s="115">
        <v>4.1666666666666664E-2</v>
      </c>
      <c r="Q51" s="114" t="str">
        <f t="shared" si="15"/>
        <v/>
      </c>
      <c r="R51" s="113" t="str">
        <f t="shared" si="16"/>
        <v/>
      </c>
      <c r="S51" s="113" t="str">
        <f t="shared" si="17"/>
        <v>Gq/11</v>
      </c>
      <c r="T51" s="113" t="str">
        <f t="shared" si="18"/>
        <v/>
      </c>
      <c r="U51" s="114">
        <f t="shared" si="19"/>
        <v>0</v>
      </c>
      <c r="V51" s="114">
        <f t="shared" si="20"/>
        <v>0</v>
      </c>
      <c r="W51" s="114">
        <f t="shared" si="21"/>
        <v>1</v>
      </c>
      <c r="X51" s="114">
        <f t="shared" si="22"/>
        <v>0</v>
      </c>
      <c r="Y51" s="114" t="str">
        <f t="shared" si="23"/>
        <v>-</v>
      </c>
      <c r="Z51" s="113" t="str">
        <f t="shared" si="24"/>
        <v>-</v>
      </c>
      <c r="AA51" s="113" t="str">
        <f t="shared" si="25"/>
        <v>G</v>
      </c>
      <c r="AB51" s="113" t="str">
        <f t="shared" si="26"/>
        <v>-</v>
      </c>
      <c r="AC51" s="113">
        <f t="shared" si="27"/>
        <v>3</v>
      </c>
      <c r="AD51">
        <f t="shared" si="28"/>
        <v>1</v>
      </c>
      <c r="AE51" t="e">
        <f>MATCH(A51,'B-LogEmaxOverpEC50'!A:A,0)</f>
        <v>#N/A</v>
      </c>
      <c r="AF51">
        <f t="shared" si="29"/>
        <v>1</v>
      </c>
    </row>
    <row r="52" spans="1:32" x14ac:dyDescent="0.2">
      <c r="A52" t="s">
        <v>54</v>
      </c>
      <c r="B52" t="s">
        <v>1411</v>
      </c>
      <c r="C52" t="s">
        <v>2648</v>
      </c>
      <c r="D52" s="341">
        <v>23</v>
      </c>
      <c r="E52" t="s">
        <v>1409</v>
      </c>
      <c r="G52" t="s">
        <v>2112</v>
      </c>
      <c r="H52" t="s">
        <v>2290</v>
      </c>
      <c r="I52" t="s">
        <v>1386</v>
      </c>
      <c r="J52" s="366" t="s">
        <v>2090</v>
      </c>
      <c r="L52" t="s">
        <v>2304</v>
      </c>
      <c r="M52" t="s">
        <v>2303</v>
      </c>
      <c r="N52" t="s">
        <v>2302</v>
      </c>
      <c r="O52" t="s">
        <v>2302</v>
      </c>
      <c r="P52" s="115">
        <v>8.3333333333333329E-2</v>
      </c>
      <c r="Q52" s="114" t="str">
        <f t="shared" si="15"/>
        <v/>
      </c>
      <c r="R52" s="113" t="str">
        <f t="shared" si="16"/>
        <v/>
      </c>
      <c r="S52" s="113" t="str">
        <f t="shared" si="17"/>
        <v>Gq/11</v>
      </c>
      <c r="T52" s="113" t="str">
        <f t="shared" si="18"/>
        <v/>
      </c>
      <c r="U52" s="114">
        <f t="shared" si="19"/>
        <v>0</v>
      </c>
      <c r="V52" s="114">
        <f t="shared" si="20"/>
        <v>0</v>
      </c>
      <c r="W52" s="114">
        <f t="shared" si="21"/>
        <v>1</v>
      </c>
      <c r="X52" s="114">
        <f t="shared" si="22"/>
        <v>0</v>
      </c>
      <c r="Y52" s="114" t="str">
        <f t="shared" si="23"/>
        <v>-</v>
      </c>
      <c r="Z52" s="113" t="str">
        <f t="shared" si="24"/>
        <v>-</v>
      </c>
      <c r="AA52" s="113" t="str">
        <f t="shared" si="25"/>
        <v>G</v>
      </c>
      <c r="AB52" s="113" t="str">
        <f t="shared" si="26"/>
        <v>-</v>
      </c>
      <c r="AC52" s="113">
        <f t="shared" si="27"/>
        <v>3</v>
      </c>
      <c r="AD52">
        <f t="shared" si="28"/>
        <v>1</v>
      </c>
      <c r="AE52" t="e">
        <f>MATCH(A52,'B-LogEmaxOverpEC50'!A:A,0)</f>
        <v>#N/A</v>
      </c>
      <c r="AF52">
        <f t="shared" si="29"/>
        <v>1</v>
      </c>
    </row>
    <row r="53" spans="1:32" x14ac:dyDescent="0.2">
      <c r="A53" t="s">
        <v>55</v>
      </c>
      <c r="B53" t="s">
        <v>1408</v>
      </c>
      <c r="C53" t="s">
        <v>2649</v>
      </c>
      <c r="D53" s="341">
        <v>24</v>
      </c>
      <c r="E53" t="s">
        <v>1406</v>
      </c>
      <c r="F53" t="s">
        <v>1412</v>
      </c>
      <c r="G53" t="s">
        <v>2112</v>
      </c>
      <c r="H53" t="s">
        <v>2290</v>
      </c>
      <c r="I53" t="s">
        <v>1386</v>
      </c>
      <c r="J53" s="366" t="s">
        <v>2090</v>
      </c>
      <c r="L53" t="s">
        <v>2304</v>
      </c>
      <c r="M53" t="s">
        <v>2303</v>
      </c>
      <c r="N53" t="s">
        <v>2302</v>
      </c>
      <c r="O53" t="s">
        <v>2302</v>
      </c>
      <c r="P53" s="115">
        <v>8.3333333333333329E-2</v>
      </c>
      <c r="Q53" s="114" t="str">
        <f t="shared" si="15"/>
        <v/>
      </c>
      <c r="R53" s="113" t="str">
        <f t="shared" si="16"/>
        <v/>
      </c>
      <c r="S53" s="113" t="str">
        <f t="shared" si="17"/>
        <v>Gq/11</v>
      </c>
      <c r="T53" s="113" t="str">
        <f t="shared" si="18"/>
        <v/>
      </c>
      <c r="U53" s="114">
        <f t="shared" si="19"/>
        <v>0</v>
      </c>
      <c r="V53" s="114">
        <f t="shared" si="20"/>
        <v>0</v>
      </c>
      <c r="W53" s="114">
        <f t="shared" si="21"/>
        <v>1</v>
      </c>
      <c r="X53" s="114">
        <f t="shared" si="22"/>
        <v>0</v>
      </c>
      <c r="Y53" s="114" t="str">
        <f t="shared" si="23"/>
        <v>-</v>
      </c>
      <c r="Z53" s="113" t="str">
        <f t="shared" si="24"/>
        <v>-</v>
      </c>
      <c r="AA53" s="113" t="str">
        <f t="shared" si="25"/>
        <v>G</v>
      </c>
      <c r="AB53" s="113" t="str">
        <f t="shared" si="26"/>
        <v>-</v>
      </c>
      <c r="AC53" s="113">
        <f t="shared" si="27"/>
        <v>3</v>
      </c>
      <c r="AD53">
        <f t="shared" si="28"/>
        <v>1</v>
      </c>
      <c r="AE53" t="e">
        <f>MATCH(A53,'B-LogEmaxOverpEC50'!A:A,0)</f>
        <v>#N/A</v>
      </c>
      <c r="AF53">
        <f t="shared" si="29"/>
        <v>1</v>
      </c>
    </row>
    <row r="54" spans="1:32" x14ac:dyDescent="0.2">
      <c r="A54" t="s">
        <v>2056</v>
      </c>
      <c r="B54" t="s">
        <v>2055</v>
      </c>
      <c r="C54" t="s">
        <v>2659</v>
      </c>
      <c r="D54" s="341">
        <v>40</v>
      </c>
      <c r="E54" t="s">
        <v>2056</v>
      </c>
      <c r="G54" t="s">
        <v>2112</v>
      </c>
      <c r="H54" t="s">
        <v>2070</v>
      </c>
      <c r="I54" t="s">
        <v>2281</v>
      </c>
      <c r="J54" s="366" t="s">
        <v>2090</v>
      </c>
      <c r="K54" t="s">
        <v>2081</v>
      </c>
      <c r="L54" t="s">
        <v>2280</v>
      </c>
      <c r="M54" t="s">
        <v>2080</v>
      </c>
      <c r="N54" t="s">
        <v>2279</v>
      </c>
      <c r="P54" s="115">
        <v>0.20833333333333334</v>
      </c>
      <c r="Q54" s="114" t="str">
        <f t="shared" si="15"/>
        <v/>
      </c>
      <c r="R54" s="113" t="str">
        <f t="shared" si="16"/>
        <v/>
      </c>
      <c r="S54" s="113" t="str">
        <f t="shared" si="17"/>
        <v>Gq/11</v>
      </c>
      <c r="T54" s="113" t="str">
        <f t="shared" si="18"/>
        <v/>
      </c>
      <c r="U54" s="114">
        <f t="shared" si="19"/>
        <v>0</v>
      </c>
      <c r="V54" s="114">
        <f t="shared" si="20"/>
        <v>0</v>
      </c>
      <c r="W54" s="114">
        <f t="shared" si="21"/>
        <v>1</v>
      </c>
      <c r="X54" s="114">
        <f t="shared" si="22"/>
        <v>0</v>
      </c>
      <c r="Y54" s="114" t="str">
        <f t="shared" si="23"/>
        <v>-</v>
      </c>
      <c r="Z54" s="113" t="str">
        <f t="shared" si="24"/>
        <v>-</v>
      </c>
      <c r="AA54" s="113" t="str">
        <f t="shared" si="25"/>
        <v>G</v>
      </c>
      <c r="AB54" s="113" t="str">
        <f t="shared" si="26"/>
        <v>-</v>
      </c>
      <c r="AC54" s="113">
        <f t="shared" si="27"/>
        <v>3</v>
      </c>
      <c r="AD54">
        <f t="shared" si="28"/>
        <v>1</v>
      </c>
      <c r="AE54" t="e">
        <f>MATCH(A54,'B-LogEmaxOverpEC50'!A:A,0)</f>
        <v>#N/A</v>
      </c>
      <c r="AF54">
        <f t="shared" si="29"/>
        <v>1</v>
      </c>
    </row>
    <row r="55" spans="1:32" x14ac:dyDescent="0.2">
      <c r="A55" t="s">
        <v>99</v>
      </c>
      <c r="B55" t="s">
        <v>1228</v>
      </c>
      <c r="C55" t="s">
        <v>325</v>
      </c>
      <c r="D55" s="341">
        <v>225</v>
      </c>
      <c r="E55" t="s">
        <v>99</v>
      </c>
      <c r="F55" t="s">
        <v>2160</v>
      </c>
      <c r="G55" t="s">
        <v>2112</v>
      </c>
      <c r="H55" t="s">
        <v>2141</v>
      </c>
      <c r="I55" t="s">
        <v>2156</v>
      </c>
      <c r="J55" s="366" t="s">
        <v>2090</v>
      </c>
      <c r="K55" t="s">
        <v>2082</v>
      </c>
      <c r="L55" t="s">
        <v>2115</v>
      </c>
      <c r="M55" t="s">
        <v>2159</v>
      </c>
      <c r="N55" t="s">
        <v>2158</v>
      </c>
      <c r="O55" t="s">
        <v>2157</v>
      </c>
      <c r="P55" s="115">
        <v>0.125</v>
      </c>
      <c r="Q55" s="114" t="str">
        <f t="shared" si="15"/>
        <v>Gs</v>
      </c>
      <c r="R55" s="113" t="str">
        <f t="shared" si="16"/>
        <v>Gi/o</v>
      </c>
      <c r="S55" s="113" t="str">
        <f t="shared" si="17"/>
        <v>Gq/11</v>
      </c>
      <c r="T55" s="113" t="str">
        <f t="shared" si="18"/>
        <v/>
      </c>
      <c r="U55" s="114">
        <f t="shared" si="19"/>
        <v>2</v>
      </c>
      <c r="V55" s="114">
        <f t="shared" si="20"/>
        <v>2</v>
      </c>
      <c r="W55" s="114">
        <f t="shared" si="21"/>
        <v>1</v>
      </c>
      <c r="X55" s="114">
        <f t="shared" si="22"/>
        <v>0</v>
      </c>
      <c r="Y55" s="114" t="str">
        <f t="shared" si="23"/>
        <v>G</v>
      </c>
      <c r="Z55" s="113" t="str">
        <f t="shared" si="24"/>
        <v>G</v>
      </c>
      <c r="AA55" s="113" t="str">
        <f t="shared" si="25"/>
        <v>G</v>
      </c>
      <c r="AB55" s="113" t="str">
        <f t="shared" si="26"/>
        <v>-</v>
      </c>
      <c r="AC55" s="113">
        <f t="shared" si="27"/>
        <v>1</v>
      </c>
      <c r="AD55">
        <f t="shared" si="28"/>
        <v>1</v>
      </c>
      <c r="AE55" t="e">
        <f>MATCH(A55,'B-LogEmaxOverpEC50'!A:A,0)</f>
        <v>#N/A</v>
      </c>
      <c r="AF55">
        <f t="shared" si="29"/>
        <v>1</v>
      </c>
    </row>
    <row r="56" spans="1:32" x14ac:dyDescent="0.2">
      <c r="A56" t="s">
        <v>104</v>
      </c>
      <c r="B56" t="s">
        <v>1179</v>
      </c>
      <c r="C56" t="s">
        <v>2662</v>
      </c>
      <c r="D56" s="341">
        <v>244</v>
      </c>
      <c r="E56" t="s">
        <v>104</v>
      </c>
      <c r="F56" t="s">
        <v>2264</v>
      </c>
      <c r="G56" t="s">
        <v>2112</v>
      </c>
      <c r="H56" t="s">
        <v>2070</v>
      </c>
      <c r="I56" t="s">
        <v>2260</v>
      </c>
      <c r="J56" s="366" t="s">
        <v>2090</v>
      </c>
      <c r="K56" t="s">
        <v>2076</v>
      </c>
      <c r="L56" t="s">
        <v>2067</v>
      </c>
      <c r="M56" t="s">
        <v>2127</v>
      </c>
      <c r="N56" t="s">
        <v>2263</v>
      </c>
      <c r="O56" t="s">
        <v>2262</v>
      </c>
      <c r="P56" s="115">
        <v>0.29166666666666669</v>
      </c>
      <c r="Q56" s="114" t="str">
        <f t="shared" si="15"/>
        <v/>
      </c>
      <c r="R56" s="113" t="str">
        <f t="shared" si="16"/>
        <v>Gi/o</v>
      </c>
      <c r="S56" s="113" t="str">
        <f t="shared" si="17"/>
        <v>Gq/11</v>
      </c>
      <c r="T56" s="113" t="str">
        <f t="shared" si="18"/>
        <v>G12/13</v>
      </c>
      <c r="U56" s="114">
        <f t="shared" si="19"/>
        <v>0</v>
      </c>
      <c r="V56" s="114">
        <f t="shared" si="20"/>
        <v>2</v>
      </c>
      <c r="W56" s="114">
        <f t="shared" si="21"/>
        <v>1</v>
      </c>
      <c r="X56" s="114">
        <f t="shared" si="22"/>
        <v>2</v>
      </c>
      <c r="Y56" s="114" t="str">
        <f t="shared" si="23"/>
        <v>-</v>
      </c>
      <c r="Z56" s="113" t="str">
        <f t="shared" si="24"/>
        <v>G</v>
      </c>
      <c r="AA56" s="113" t="str">
        <f t="shared" si="25"/>
        <v>G</v>
      </c>
      <c r="AB56" s="113" t="str">
        <f t="shared" si="26"/>
        <v>G</v>
      </c>
      <c r="AC56" s="113">
        <f t="shared" si="27"/>
        <v>1</v>
      </c>
      <c r="AD56">
        <f t="shared" si="28"/>
        <v>1</v>
      </c>
      <c r="AE56" t="e">
        <f>MATCH(A56,'B-LogEmaxOverpEC50'!A:A,0)</f>
        <v>#N/A</v>
      </c>
      <c r="AF56">
        <f t="shared" si="29"/>
        <v>1</v>
      </c>
    </row>
    <row r="57" spans="1:32" x14ac:dyDescent="0.2">
      <c r="A57" t="s">
        <v>73</v>
      </c>
      <c r="B57" t="s">
        <v>1174</v>
      </c>
      <c r="C57" t="s">
        <v>2660</v>
      </c>
      <c r="D57" s="341">
        <v>77</v>
      </c>
      <c r="E57" t="s">
        <v>1171</v>
      </c>
      <c r="F57" t="s">
        <v>2278</v>
      </c>
      <c r="G57" t="s">
        <v>2112</v>
      </c>
      <c r="H57" t="s">
        <v>2070</v>
      </c>
      <c r="I57" t="s">
        <v>2277</v>
      </c>
      <c r="J57" s="366" t="s">
        <v>2090</v>
      </c>
      <c r="L57" t="s">
        <v>2067</v>
      </c>
      <c r="N57">
        <v>7681836</v>
      </c>
      <c r="P57" s="115">
        <v>4.1666666666666664E-2</v>
      </c>
      <c r="Q57" s="114" t="str">
        <f t="shared" si="15"/>
        <v/>
      </c>
      <c r="R57" s="113" t="str">
        <f t="shared" si="16"/>
        <v/>
      </c>
      <c r="S57" s="113" t="str">
        <f t="shared" si="17"/>
        <v>Gq/11</v>
      </c>
      <c r="T57" s="113" t="str">
        <f t="shared" si="18"/>
        <v/>
      </c>
      <c r="U57" s="114">
        <f t="shared" si="19"/>
        <v>0</v>
      </c>
      <c r="V57" s="114">
        <f t="shared" si="20"/>
        <v>0</v>
      </c>
      <c r="W57" s="114">
        <f t="shared" si="21"/>
        <v>1</v>
      </c>
      <c r="X57" s="114">
        <f t="shared" si="22"/>
        <v>0</v>
      </c>
      <c r="Y57" s="114" t="str">
        <f t="shared" si="23"/>
        <v>-</v>
      </c>
      <c r="Z57" s="113" t="str">
        <f t="shared" si="24"/>
        <v>-</v>
      </c>
      <c r="AA57" s="113" t="str">
        <f t="shared" si="25"/>
        <v>G</v>
      </c>
      <c r="AB57" s="113" t="str">
        <f t="shared" si="26"/>
        <v>-</v>
      </c>
      <c r="AC57" s="113">
        <f t="shared" si="27"/>
        <v>3</v>
      </c>
      <c r="AD57">
        <f t="shared" si="28"/>
        <v>1</v>
      </c>
      <c r="AE57" t="e">
        <f>MATCH(A57,'B-LogEmaxOverpEC50'!A:A,0)</f>
        <v>#N/A</v>
      </c>
      <c r="AF57">
        <f t="shared" si="29"/>
        <v>1</v>
      </c>
    </row>
    <row r="58" spans="1:32" x14ac:dyDescent="0.2">
      <c r="A58" t="s">
        <v>65</v>
      </c>
      <c r="B58" t="s">
        <v>1039</v>
      </c>
      <c r="C58" t="s">
        <v>2658</v>
      </c>
      <c r="D58" s="341">
        <v>39</v>
      </c>
      <c r="E58" t="s">
        <v>65</v>
      </c>
      <c r="G58" t="s">
        <v>2112</v>
      </c>
      <c r="H58" t="s">
        <v>2070</v>
      </c>
      <c r="I58" t="s">
        <v>2281</v>
      </c>
      <c r="J58" s="366" t="s">
        <v>2090</v>
      </c>
      <c r="K58" t="s">
        <v>2081</v>
      </c>
      <c r="L58" t="s">
        <v>2272</v>
      </c>
      <c r="M58" t="s">
        <v>2284</v>
      </c>
      <c r="N58" t="s">
        <v>2283</v>
      </c>
      <c r="O58" t="s">
        <v>2282</v>
      </c>
      <c r="P58" s="115">
        <v>0.25</v>
      </c>
      <c r="Q58" s="114" t="str">
        <f t="shared" si="15"/>
        <v/>
      </c>
      <c r="R58" s="113" t="str">
        <f t="shared" si="16"/>
        <v/>
      </c>
      <c r="S58" s="113" t="str">
        <f t="shared" si="17"/>
        <v>Gq/11</v>
      </c>
      <c r="T58" s="113" t="str">
        <f t="shared" si="18"/>
        <v/>
      </c>
      <c r="U58" s="114">
        <f t="shared" si="19"/>
        <v>0</v>
      </c>
      <c r="V58" s="114">
        <f t="shared" si="20"/>
        <v>0</v>
      </c>
      <c r="W58" s="114">
        <f t="shared" si="21"/>
        <v>1</v>
      </c>
      <c r="X58" s="114">
        <f t="shared" si="22"/>
        <v>0</v>
      </c>
      <c r="Y58" s="114" t="str">
        <f t="shared" si="23"/>
        <v>-</v>
      </c>
      <c r="Z58" s="113" t="str">
        <f t="shared" si="24"/>
        <v>-</v>
      </c>
      <c r="AA58" s="113" t="str">
        <f t="shared" si="25"/>
        <v>G</v>
      </c>
      <c r="AB58" s="113" t="str">
        <f t="shared" si="26"/>
        <v>-</v>
      </c>
      <c r="AC58" s="113">
        <f t="shared" si="27"/>
        <v>3</v>
      </c>
      <c r="AD58">
        <f t="shared" si="28"/>
        <v>1</v>
      </c>
      <c r="AE58" t="e">
        <f>MATCH(A58,'B-LogEmaxOverpEC50'!A:A,0)</f>
        <v>#N/A</v>
      </c>
      <c r="AF58">
        <f t="shared" si="29"/>
        <v>1</v>
      </c>
    </row>
    <row r="59" spans="1:32" x14ac:dyDescent="0.2">
      <c r="A59" t="s">
        <v>119</v>
      </c>
      <c r="B59" t="s">
        <v>1016</v>
      </c>
      <c r="C59" t="s">
        <v>120</v>
      </c>
      <c r="D59" s="341">
        <v>266</v>
      </c>
      <c r="E59" t="s">
        <v>1014</v>
      </c>
      <c r="F59" t="s">
        <v>2258</v>
      </c>
      <c r="G59" t="s">
        <v>2112</v>
      </c>
      <c r="H59" t="s">
        <v>2070</v>
      </c>
      <c r="I59" t="s">
        <v>2257</v>
      </c>
      <c r="J59" s="366" t="s">
        <v>2090</v>
      </c>
      <c r="L59" t="s">
        <v>2067</v>
      </c>
      <c r="N59" t="s">
        <v>2256</v>
      </c>
      <c r="P59" s="115">
        <v>0.16666666666666666</v>
      </c>
      <c r="Q59" s="114" t="str">
        <f t="shared" si="15"/>
        <v/>
      </c>
      <c r="R59" s="113" t="str">
        <f t="shared" si="16"/>
        <v/>
      </c>
      <c r="S59" s="113" t="str">
        <f t="shared" si="17"/>
        <v>Gq/11</v>
      </c>
      <c r="T59" s="113" t="str">
        <f t="shared" si="18"/>
        <v/>
      </c>
      <c r="U59" s="114">
        <f t="shared" si="19"/>
        <v>0</v>
      </c>
      <c r="V59" s="114">
        <f t="shared" si="20"/>
        <v>0</v>
      </c>
      <c r="W59" s="114">
        <f t="shared" si="21"/>
        <v>1</v>
      </c>
      <c r="X59" s="114">
        <f t="shared" si="22"/>
        <v>0</v>
      </c>
      <c r="Y59" s="114" t="str">
        <f t="shared" si="23"/>
        <v>-</v>
      </c>
      <c r="Z59" s="113" t="str">
        <f t="shared" si="24"/>
        <v>-</v>
      </c>
      <c r="AA59" s="113" t="str">
        <f t="shared" si="25"/>
        <v>G</v>
      </c>
      <c r="AB59" s="113" t="str">
        <f t="shared" si="26"/>
        <v>-</v>
      </c>
      <c r="AC59" s="113">
        <f t="shared" si="27"/>
        <v>3</v>
      </c>
      <c r="AD59">
        <f t="shared" si="28"/>
        <v>1</v>
      </c>
      <c r="AE59" t="e">
        <f>MATCH(A59,'B-LogEmaxOverpEC50'!A:A,0)</f>
        <v>#N/A</v>
      </c>
      <c r="AF59">
        <f t="shared" si="29"/>
        <v>1</v>
      </c>
    </row>
    <row r="60" spans="1:32" x14ac:dyDescent="0.2">
      <c r="A60" t="s">
        <v>133</v>
      </c>
      <c r="B60" t="s">
        <v>972</v>
      </c>
      <c r="C60" t="s">
        <v>2664</v>
      </c>
      <c r="D60" s="341">
        <v>281</v>
      </c>
      <c r="E60" t="s">
        <v>133</v>
      </c>
      <c r="F60" t="s">
        <v>2255</v>
      </c>
      <c r="G60" t="s">
        <v>2112</v>
      </c>
      <c r="H60" t="s">
        <v>2070</v>
      </c>
      <c r="I60" t="s">
        <v>2254</v>
      </c>
      <c r="J60" s="366" t="s">
        <v>2090</v>
      </c>
      <c r="L60" t="s">
        <v>2115</v>
      </c>
      <c r="N60">
        <v>11404457</v>
      </c>
      <c r="P60" s="115">
        <v>4.1666666666666664E-2</v>
      </c>
      <c r="Q60" s="114" t="str">
        <f t="shared" si="15"/>
        <v/>
      </c>
      <c r="R60" s="113" t="str">
        <f t="shared" si="16"/>
        <v/>
      </c>
      <c r="S60" s="113" t="str">
        <f t="shared" si="17"/>
        <v>Gq/11</v>
      </c>
      <c r="T60" s="113" t="str">
        <f t="shared" si="18"/>
        <v/>
      </c>
      <c r="U60" s="114">
        <f t="shared" si="19"/>
        <v>0</v>
      </c>
      <c r="V60" s="114">
        <f t="shared" si="20"/>
        <v>0</v>
      </c>
      <c r="W60" s="114">
        <f t="shared" si="21"/>
        <v>1</v>
      </c>
      <c r="X60" s="114">
        <f t="shared" si="22"/>
        <v>0</v>
      </c>
      <c r="Y60" s="114" t="str">
        <f t="shared" si="23"/>
        <v>-</v>
      </c>
      <c r="Z60" s="113" t="str">
        <f t="shared" si="24"/>
        <v>-</v>
      </c>
      <c r="AA60" s="113" t="str">
        <f t="shared" si="25"/>
        <v>G</v>
      </c>
      <c r="AB60" s="113" t="str">
        <f t="shared" si="26"/>
        <v>-</v>
      </c>
      <c r="AC60" s="113">
        <f t="shared" si="27"/>
        <v>3</v>
      </c>
      <c r="AD60">
        <f t="shared" si="28"/>
        <v>1</v>
      </c>
      <c r="AE60" t="e">
        <f>MATCH(A60,'B-LogEmaxOverpEC50'!A:A,0)</f>
        <v>#N/A</v>
      </c>
      <c r="AF60">
        <f t="shared" si="29"/>
        <v>1</v>
      </c>
    </row>
    <row r="61" spans="1:32" x14ac:dyDescent="0.2">
      <c r="A61" t="s">
        <v>82</v>
      </c>
      <c r="B61" t="s">
        <v>965</v>
      </c>
      <c r="C61" t="s">
        <v>83</v>
      </c>
      <c r="D61" s="341">
        <v>156</v>
      </c>
      <c r="E61" t="s">
        <v>83</v>
      </c>
      <c r="F61" t="s">
        <v>2116</v>
      </c>
      <c r="G61" t="s">
        <v>2112</v>
      </c>
      <c r="H61" t="s">
        <v>2073</v>
      </c>
      <c r="I61" t="s">
        <v>2111</v>
      </c>
      <c r="J61" s="366" t="s">
        <v>2090</v>
      </c>
      <c r="L61" t="s">
        <v>2067</v>
      </c>
      <c r="N61">
        <v>12397184</v>
      </c>
      <c r="P61" s="115">
        <v>4.1666666666666664E-2</v>
      </c>
      <c r="Q61" s="114" t="str">
        <f t="shared" si="15"/>
        <v/>
      </c>
      <c r="R61" s="113" t="str">
        <f t="shared" si="16"/>
        <v/>
      </c>
      <c r="S61" s="113" t="str">
        <f t="shared" si="17"/>
        <v>Gq/11</v>
      </c>
      <c r="T61" s="113" t="str">
        <f t="shared" si="18"/>
        <v/>
      </c>
      <c r="U61" s="114">
        <f t="shared" si="19"/>
        <v>0</v>
      </c>
      <c r="V61" s="114">
        <f t="shared" si="20"/>
        <v>0</v>
      </c>
      <c r="W61" s="114">
        <f t="shared" si="21"/>
        <v>1</v>
      </c>
      <c r="X61" s="114">
        <f t="shared" si="22"/>
        <v>0</v>
      </c>
      <c r="Y61" s="114" t="str">
        <f t="shared" si="23"/>
        <v>-</v>
      </c>
      <c r="Z61" s="113" t="str">
        <f t="shared" si="24"/>
        <v>-</v>
      </c>
      <c r="AA61" s="113" t="str">
        <f t="shared" si="25"/>
        <v>G</v>
      </c>
      <c r="AB61" s="113" t="str">
        <f t="shared" si="26"/>
        <v>-</v>
      </c>
      <c r="AC61" s="113">
        <f t="shared" si="27"/>
        <v>3</v>
      </c>
      <c r="AD61">
        <f t="shared" si="28"/>
        <v>1</v>
      </c>
      <c r="AE61" t="e">
        <f>MATCH(A61,'B-LogEmaxOverpEC50'!A:A,0)</f>
        <v>#N/A</v>
      </c>
      <c r="AF61">
        <f t="shared" si="29"/>
        <v>1</v>
      </c>
    </row>
    <row r="62" spans="1:32" x14ac:dyDescent="0.2">
      <c r="A62" t="s">
        <v>1852</v>
      </c>
      <c r="B62" t="s">
        <v>1851</v>
      </c>
      <c r="C62" t="s">
        <v>1850</v>
      </c>
      <c r="D62" s="341">
        <v>158</v>
      </c>
      <c r="E62" t="s">
        <v>1850</v>
      </c>
      <c r="F62" t="s">
        <v>2114</v>
      </c>
      <c r="G62" t="s">
        <v>2112</v>
      </c>
      <c r="H62" t="s">
        <v>2073</v>
      </c>
      <c r="I62" t="s">
        <v>2111</v>
      </c>
      <c r="J62" s="366" t="s">
        <v>2090</v>
      </c>
      <c r="L62" t="s">
        <v>2067</v>
      </c>
      <c r="N62">
        <v>16284629</v>
      </c>
      <c r="P62" s="115">
        <v>4.1666666666666664E-2</v>
      </c>
      <c r="Q62" s="114" t="str">
        <f t="shared" si="15"/>
        <v/>
      </c>
      <c r="R62" s="113" t="str">
        <f t="shared" si="16"/>
        <v/>
      </c>
      <c r="S62" s="113" t="str">
        <f t="shared" si="17"/>
        <v>Gq/11</v>
      </c>
      <c r="T62" s="113" t="str">
        <f t="shared" si="18"/>
        <v/>
      </c>
      <c r="U62" s="114">
        <f t="shared" si="19"/>
        <v>0</v>
      </c>
      <c r="V62" s="114">
        <f t="shared" si="20"/>
        <v>0</v>
      </c>
      <c r="W62" s="114">
        <f t="shared" si="21"/>
        <v>1</v>
      </c>
      <c r="X62" s="114">
        <f t="shared" si="22"/>
        <v>0</v>
      </c>
      <c r="Y62" s="114" t="str">
        <f t="shared" si="23"/>
        <v>-</v>
      </c>
      <c r="Z62" s="113" t="str">
        <f t="shared" si="24"/>
        <v>-</v>
      </c>
      <c r="AA62" s="113" t="str">
        <f t="shared" si="25"/>
        <v>G</v>
      </c>
      <c r="AB62" s="113" t="str">
        <f t="shared" si="26"/>
        <v>-</v>
      </c>
      <c r="AC62" s="113">
        <f t="shared" si="27"/>
        <v>3</v>
      </c>
      <c r="AD62">
        <f t="shared" si="28"/>
        <v>1</v>
      </c>
      <c r="AE62" t="e">
        <f>MATCH(A62,'B-LogEmaxOverpEC50'!A:A,0)</f>
        <v>#N/A</v>
      </c>
      <c r="AF62">
        <f t="shared" si="29"/>
        <v>1</v>
      </c>
    </row>
    <row r="63" spans="1:32" x14ac:dyDescent="0.2">
      <c r="A63" t="s">
        <v>1848</v>
      </c>
      <c r="B63" t="s">
        <v>1847</v>
      </c>
      <c r="C63" t="s">
        <v>1846</v>
      </c>
      <c r="D63" s="341">
        <v>159</v>
      </c>
      <c r="E63" t="s">
        <v>1846</v>
      </c>
      <c r="F63" t="s">
        <v>2113</v>
      </c>
      <c r="G63" t="s">
        <v>2112</v>
      </c>
      <c r="H63" t="s">
        <v>2073</v>
      </c>
      <c r="I63" t="s">
        <v>2111</v>
      </c>
      <c r="J63" s="366" t="s">
        <v>2090</v>
      </c>
      <c r="L63" t="s">
        <v>2067</v>
      </c>
      <c r="N63">
        <v>16284629</v>
      </c>
      <c r="P63" s="115">
        <v>4.1666666666666664E-2</v>
      </c>
      <c r="Q63" s="114" t="str">
        <f t="shared" si="15"/>
        <v/>
      </c>
      <c r="R63" s="113" t="str">
        <f t="shared" si="16"/>
        <v/>
      </c>
      <c r="S63" s="113" t="str">
        <f t="shared" si="17"/>
        <v>Gq/11</v>
      </c>
      <c r="T63" s="113" t="str">
        <f t="shared" si="18"/>
        <v/>
      </c>
      <c r="U63" s="114">
        <f t="shared" si="19"/>
        <v>0</v>
      </c>
      <c r="V63" s="114">
        <f t="shared" si="20"/>
        <v>0</v>
      </c>
      <c r="W63" s="114">
        <f t="shared" si="21"/>
        <v>1</v>
      </c>
      <c r="X63" s="114">
        <f t="shared" si="22"/>
        <v>0</v>
      </c>
      <c r="Y63" s="114" t="str">
        <f t="shared" si="23"/>
        <v>-</v>
      </c>
      <c r="Z63" s="113" t="str">
        <f t="shared" si="24"/>
        <v>-</v>
      </c>
      <c r="AA63" s="113" t="str">
        <f t="shared" si="25"/>
        <v>G</v>
      </c>
      <c r="AB63" s="113" t="str">
        <f t="shared" si="26"/>
        <v>-</v>
      </c>
      <c r="AC63" s="113">
        <f t="shared" si="27"/>
        <v>3</v>
      </c>
      <c r="AD63">
        <f t="shared" si="28"/>
        <v>1</v>
      </c>
      <c r="AE63" t="e">
        <f>MATCH(A63,'B-LogEmaxOverpEC50'!A:A,0)</f>
        <v>#N/A</v>
      </c>
      <c r="AF63">
        <f t="shared" si="29"/>
        <v>1</v>
      </c>
    </row>
    <row r="64" spans="1:32" x14ac:dyDescent="0.2">
      <c r="A64" t="s">
        <v>188</v>
      </c>
      <c r="B64" t="s">
        <v>938</v>
      </c>
      <c r="C64" t="s">
        <v>2672</v>
      </c>
      <c r="D64" s="341">
        <v>362</v>
      </c>
      <c r="E64" t="s">
        <v>939</v>
      </c>
      <c r="F64" t="s">
        <v>2205</v>
      </c>
      <c r="G64" t="s">
        <v>2112</v>
      </c>
      <c r="H64" t="s">
        <v>2070</v>
      </c>
      <c r="I64" t="s">
        <v>2204</v>
      </c>
      <c r="J64" s="366" t="s">
        <v>2090</v>
      </c>
      <c r="L64" t="s">
        <v>2067</v>
      </c>
      <c r="N64">
        <v>8903968</v>
      </c>
      <c r="P64" s="115">
        <v>4.1666666666666664E-2</v>
      </c>
      <c r="Q64" s="114" t="str">
        <f t="shared" si="15"/>
        <v/>
      </c>
      <c r="R64" s="113" t="str">
        <f t="shared" si="16"/>
        <v/>
      </c>
      <c r="S64" s="113" t="str">
        <f t="shared" si="17"/>
        <v>Gq/11</v>
      </c>
      <c r="T64" s="113" t="str">
        <f t="shared" si="18"/>
        <v/>
      </c>
      <c r="U64" s="114">
        <f t="shared" si="19"/>
        <v>0</v>
      </c>
      <c r="V64" s="114">
        <f t="shared" si="20"/>
        <v>0</v>
      </c>
      <c r="W64" s="114">
        <f t="shared" si="21"/>
        <v>1</v>
      </c>
      <c r="X64" s="114">
        <f t="shared" si="22"/>
        <v>0</v>
      </c>
      <c r="Y64" s="114" t="str">
        <f t="shared" si="23"/>
        <v>-</v>
      </c>
      <c r="Z64" s="113" t="str">
        <f t="shared" si="24"/>
        <v>-</v>
      </c>
      <c r="AA64" s="113" t="str">
        <f t="shared" si="25"/>
        <v>G</v>
      </c>
      <c r="AB64" s="113" t="str">
        <f t="shared" si="26"/>
        <v>-</v>
      </c>
      <c r="AC64" s="113">
        <f t="shared" si="27"/>
        <v>3</v>
      </c>
      <c r="AD64">
        <f t="shared" si="28"/>
        <v>1</v>
      </c>
      <c r="AE64" t="e">
        <f>MATCH(A64,'B-LogEmaxOverpEC50'!A:A,0)</f>
        <v>#N/A</v>
      </c>
      <c r="AF64">
        <f t="shared" si="29"/>
        <v>1</v>
      </c>
    </row>
    <row r="65" spans="1:32" x14ac:dyDescent="0.2">
      <c r="A65" t="s">
        <v>66</v>
      </c>
      <c r="B65" t="s">
        <v>934</v>
      </c>
      <c r="C65" t="s">
        <v>2657</v>
      </c>
      <c r="D65" s="341">
        <v>38</v>
      </c>
      <c r="E65" t="s">
        <v>66</v>
      </c>
      <c r="G65" t="s">
        <v>2112</v>
      </c>
      <c r="H65" t="s">
        <v>2070</v>
      </c>
      <c r="I65" t="s">
        <v>2281</v>
      </c>
      <c r="J65" s="366" t="s">
        <v>2090</v>
      </c>
      <c r="L65" t="s">
        <v>2067</v>
      </c>
      <c r="N65">
        <v>1336112</v>
      </c>
      <c r="P65" s="115">
        <v>4.1666666666666664E-2</v>
      </c>
      <c r="Q65" s="114" t="str">
        <f t="shared" si="15"/>
        <v/>
      </c>
      <c r="R65" s="113" t="str">
        <f t="shared" si="16"/>
        <v/>
      </c>
      <c r="S65" s="113" t="str">
        <f t="shared" si="17"/>
        <v>Gq/11</v>
      </c>
      <c r="T65" s="113" t="str">
        <f t="shared" si="18"/>
        <v/>
      </c>
      <c r="U65" s="114">
        <f t="shared" si="19"/>
        <v>0</v>
      </c>
      <c r="V65" s="114">
        <f t="shared" si="20"/>
        <v>0</v>
      </c>
      <c r="W65" s="114">
        <f t="shared" si="21"/>
        <v>1</v>
      </c>
      <c r="X65" s="114">
        <f t="shared" si="22"/>
        <v>0</v>
      </c>
      <c r="Y65" s="114" t="str">
        <f t="shared" si="23"/>
        <v>-</v>
      </c>
      <c r="Z65" s="113" t="str">
        <f t="shared" si="24"/>
        <v>-</v>
      </c>
      <c r="AA65" s="113" t="str">
        <f t="shared" si="25"/>
        <v>G</v>
      </c>
      <c r="AB65" s="113" t="str">
        <f t="shared" si="26"/>
        <v>-</v>
      </c>
      <c r="AC65" s="113">
        <f t="shared" si="27"/>
        <v>3</v>
      </c>
      <c r="AD65">
        <f t="shared" si="28"/>
        <v>1</v>
      </c>
      <c r="AE65" t="e">
        <f>MATCH(A65,'B-LogEmaxOverpEC50'!A:A,0)</f>
        <v>#N/A</v>
      </c>
      <c r="AF65">
        <f t="shared" si="29"/>
        <v>1</v>
      </c>
    </row>
    <row r="66" spans="1:32" x14ac:dyDescent="0.2">
      <c r="A66" t="s">
        <v>144</v>
      </c>
      <c r="B66" t="s">
        <v>931</v>
      </c>
      <c r="C66" t="s">
        <v>371</v>
      </c>
      <c r="D66" s="341">
        <v>298</v>
      </c>
      <c r="E66" t="s">
        <v>144</v>
      </c>
      <c r="F66" t="s">
        <v>2251</v>
      </c>
      <c r="G66" t="s">
        <v>2112</v>
      </c>
      <c r="H66" t="s">
        <v>2070</v>
      </c>
      <c r="I66" t="s">
        <v>2248</v>
      </c>
      <c r="J66" s="366" t="s">
        <v>2090</v>
      </c>
      <c r="L66" t="s">
        <v>2067</v>
      </c>
      <c r="N66" t="s">
        <v>2250</v>
      </c>
      <c r="P66" s="115">
        <v>0.25</v>
      </c>
      <c r="Q66" s="114" t="str">
        <f t="shared" ref="Q66:Q97" si="30">IF(OR(ISNUMBER(SEARCH("Gs",$J66)),ISNUMBER(SEARCH("Gs",$K66))),"Gs","")</f>
        <v/>
      </c>
      <c r="R66" s="113" t="str">
        <f t="shared" ref="R66:R97" si="31">IF(OR(ISNUMBER(SEARCH("Gi/o",$J66)),ISNUMBER(SEARCH("Gi/o",$K66))),"Gi/o","")</f>
        <v/>
      </c>
      <c r="S66" s="113" t="str">
        <f t="shared" ref="S66:S97" si="32">IF(OR(ISNUMBER(SEARCH("Gq/11",$J66)),ISNUMBER(SEARCH("Gq/11",$K66))),"Gq/11","")</f>
        <v>Gq/11</v>
      </c>
      <c r="T66" s="113" t="str">
        <f t="shared" ref="T66:T97" si="33">IF(OR(ISNUMBER(SEARCH("G12/13",$J66)),ISNUMBER(SEARCH("G12/13",$K66))),"G12/13","")</f>
        <v/>
      </c>
      <c r="U66" s="114">
        <f t="shared" ref="U66:U97" si="34">IF(ISNUMBER(SEARCH("Gs",$J66)),1,IF(ISNUMBER(SEARCH("Gs",$K66)),2,0))</f>
        <v>0</v>
      </c>
      <c r="V66" s="114">
        <f t="shared" ref="V66:V97" si="35">IF(ISNUMBER(SEARCH("Gi/o",$J66)),1,IF(ISNUMBER(SEARCH("Gi/o",$K66)),2,0))</f>
        <v>0</v>
      </c>
      <c r="W66" s="114">
        <f t="shared" ref="W66:W97" si="36">IF(ISNUMBER(SEARCH("Gq/11",$J66)),1,IF(ISNUMBER(SEARCH("Gq/11",$K66)),2,0))</f>
        <v>1</v>
      </c>
      <c r="X66" s="114">
        <f t="shared" ref="X66:X97" si="37">IF(ISNUMBER(SEARCH("G12/13",$J66)),1,IF(ISNUMBER(SEARCH("G12/13",$K66)),2,0))</f>
        <v>0</v>
      </c>
      <c r="Y66" s="114" t="str">
        <f t="shared" ref="Y66:Y97" si="38">IF(U66&gt;0,"G","-")</f>
        <v>-</v>
      </c>
      <c r="Z66" s="113" t="str">
        <f t="shared" ref="Z66:Z97" si="39">IF(V66&gt;0,"G","-")</f>
        <v>-</v>
      </c>
      <c r="AA66" s="113" t="str">
        <f t="shared" ref="AA66:AA97" si="40">IF(W66&gt;0,"G","-")</f>
        <v>G</v>
      </c>
      <c r="AB66" s="113" t="str">
        <f t="shared" ref="AB66:AB97" si="41">IF(X66&gt;0,"G","-")</f>
        <v>-</v>
      </c>
      <c r="AC66" s="113">
        <f t="shared" ref="AC66:AC97" si="42">IF(SUM(U66:X66)&gt;0,COUNTIF(U66:X66,"0"),"")</f>
        <v>3</v>
      </c>
      <c r="AD66">
        <f t="shared" ref="AD66:AD97" si="43">IF(SUM(U66:X66)&gt;0,1,0)</f>
        <v>1</v>
      </c>
      <c r="AE66" t="e">
        <f>MATCH(A66,'B-LogEmaxOverpEC50'!A:A,0)</f>
        <v>#N/A</v>
      </c>
      <c r="AF66">
        <f t="shared" ref="AF66:AF100" si="44">LEN(J66)-LEN(SUBSTITUTE(J66,",",""))+1</f>
        <v>1</v>
      </c>
    </row>
    <row r="67" spans="1:32" x14ac:dyDescent="0.2">
      <c r="A67" t="s">
        <v>145</v>
      </c>
      <c r="B67" t="s">
        <v>929</v>
      </c>
      <c r="C67" t="s">
        <v>372</v>
      </c>
      <c r="D67" s="341">
        <v>299</v>
      </c>
      <c r="E67" t="s">
        <v>145</v>
      </c>
      <c r="F67" t="s">
        <v>2249</v>
      </c>
      <c r="G67" t="s">
        <v>2112</v>
      </c>
      <c r="H67" t="s">
        <v>2070</v>
      </c>
      <c r="I67" t="s">
        <v>2248</v>
      </c>
      <c r="J67" s="366" t="s">
        <v>2090</v>
      </c>
      <c r="L67" t="s">
        <v>2067</v>
      </c>
      <c r="N67" t="s">
        <v>2247</v>
      </c>
      <c r="P67" s="115">
        <v>0.29166666666666669</v>
      </c>
      <c r="Q67" s="114" t="str">
        <f t="shared" si="30"/>
        <v/>
      </c>
      <c r="R67" s="113" t="str">
        <f t="shared" si="31"/>
        <v/>
      </c>
      <c r="S67" s="113" t="str">
        <f t="shared" si="32"/>
        <v>Gq/11</v>
      </c>
      <c r="T67" s="113" t="str">
        <f t="shared" si="33"/>
        <v/>
      </c>
      <c r="U67" s="114">
        <f t="shared" si="34"/>
        <v>0</v>
      </c>
      <c r="V67" s="114">
        <f t="shared" si="35"/>
        <v>0</v>
      </c>
      <c r="W67" s="114">
        <f t="shared" si="36"/>
        <v>1</v>
      </c>
      <c r="X67" s="114">
        <f t="shared" si="37"/>
        <v>0</v>
      </c>
      <c r="Y67" s="114" t="str">
        <f t="shared" si="38"/>
        <v>-</v>
      </c>
      <c r="Z67" s="113" t="str">
        <f t="shared" si="39"/>
        <v>-</v>
      </c>
      <c r="AA67" s="113" t="str">
        <f t="shared" si="40"/>
        <v>G</v>
      </c>
      <c r="AB67" s="113" t="str">
        <f t="shared" si="41"/>
        <v>-</v>
      </c>
      <c r="AC67" s="113">
        <f t="shared" si="42"/>
        <v>3</v>
      </c>
      <c r="AD67">
        <f t="shared" si="43"/>
        <v>1</v>
      </c>
      <c r="AE67" t="e">
        <f>MATCH(A67,'B-LogEmaxOverpEC50'!A:A,0)</f>
        <v>#N/A</v>
      </c>
      <c r="AF67">
        <f t="shared" si="44"/>
        <v>1</v>
      </c>
    </row>
    <row r="68" spans="1:32" x14ac:dyDescent="0.2">
      <c r="A68" t="s">
        <v>912</v>
      </c>
      <c r="B68" t="s">
        <v>911</v>
      </c>
      <c r="C68" t="s">
        <v>910</v>
      </c>
      <c r="D68" s="341">
        <v>302</v>
      </c>
      <c r="E68" t="s">
        <v>912</v>
      </c>
      <c r="F68" t="s">
        <v>2246</v>
      </c>
      <c r="G68" t="s">
        <v>2112</v>
      </c>
      <c r="H68" t="s">
        <v>2070</v>
      </c>
      <c r="I68" t="s">
        <v>2245</v>
      </c>
      <c r="J68" s="366" t="s">
        <v>2090</v>
      </c>
      <c r="K68" t="s">
        <v>0</v>
      </c>
      <c r="L68" t="s">
        <v>2067</v>
      </c>
      <c r="M68" t="s">
        <v>2068</v>
      </c>
      <c r="N68" t="s">
        <v>2244</v>
      </c>
      <c r="O68" t="s">
        <v>2243</v>
      </c>
      <c r="P68" s="115">
        <v>0.125</v>
      </c>
      <c r="Q68" s="114" t="str">
        <f t="shared" si="30"/>
        <v>Gs</v>
      </c>
      <c r="R68" s="113" t="str">
        <f t="shared" si="31"/>
        <v/>
      </c>
      <c r="S68" s="113" t="str">
        <f t="shared" si="32"/>
        <v>Gq/11</v>
      </c>
      <c r="T68" s="113" t="str">
        <f t="shared" si="33"/>
        <v/>
      </c>
      <c r="U68" s="114">
        <f t="shared" si="34"/>
        <v>2</v>
      </c>
      <c r="V68" s="114">
        <f t="shared" si="35"/>
        <v>0</v>
      </c>
      <c r="W68" s="114">
        <f t="shared" si="36"/>
        <v>1</v>
      </c>
      <c r="X68" s="114">
        <f t="shared" si="37"/>
        <v>0</v>
      </c>
      <c r="Y68" s="114" t="str">
        <f t="shared" si="38"/>
        <v>G</v>
      </c>
      <c r="Z68" s="113" t="str">
        <f t="shared" si="39"/>
        <v>-</v>
      </c>
      <c r="AA68" s="113" t="str">
        <f t="shared" si="40"/>
        <v>G</v>
      </c>
      <c r="AB68" s="113" t="str">
        <f t="shared" si="41"/>
        <v>-</v>
      </c>
      <c r="AC68" s="113">
        <f t="shared" si="42"/>
        <v>2</v>
      </c>
      <c r="AD68">
        <f t="shared" si="43"/>
        <v>1</v>
      </c>
      <c r="AE68" t="e">
        <f>MATCH(A68,'B-LogEmaxOverpEC50'!A:A,0)</f>
        <v>#N/A</v>
      </c>
      <c r="AF68">
        <f t="shared" si="44"/>
        <v>1</v>
      </c>
    </row>
    <row r="69" spans="1:32" x14ac:dyDescent="0.2">
      <c r="A69" t="s">
        <v>149</v>
      </c>
      <c r="B69" t="s">
        <v>894</v>
      </c>
      <c r="C69" t="s">
        <v>2670</v>
      </c>
      <c r="D69" s="341">
        <v>309</v>
      </c>
      <c r="E69" t="s">
        <v>2228</v>
      </c>
      <c r="F69" t="s">
        <v>2227</v>
      </c>
      <c r="G69" t="s">
        <v>2112</v>
      </c>
      <c r="H69" t="s">
        <v>2070</v>
      </c>
      <c r="I69" t="s">
        <v>2222</v>
      </c>
      <c r="J69" s="366" t="s">
        <v>2090</v>
      </c>
      <c r="K69" t="s">
        <v>2082</v>
      </c>
      <c r="L69" t="s">
        <v>2067</v>
      </c>
      <c r="M69" t="s">
        <v>2226</v>
      </c>
      <c r="N69" t="s">
        <v>2225</v>
      </c>
      <c r="O69" t="s">
        <v>2224</v>
      </c>
      <c r="P69" s="115">
        <v>0.29166666666666669</v>
      </c>
      <c r="Q69" s="114" t="str">
        <f t="shared" si="30"/>
        <v>Gs</v>
      </c>
      <c r="R69" s="113" t="str">
        <f t="shared" si="31"/>
        <v>Gi/o</v>
      </c>
      <c r="S69" s="113" t="str">
        <f t="shared" si="32"/>
        <v>Gq/11</v>
      </c>
      <c r="T69" s="113" t="str">
        <f t="shared" si="33"/>
        <v/>
      </c>
      <c r="U69" s="114">
        <f t="shared" si="34"/>
        <v>2</v>
      </c>
      <c r="V69" s="114">
        <f t="shared" si="35"/>
        <v>2</v>
      </c>
      <c r="W69" s="114">
        <f t="shared" si="36"/>
        <v>1</v>
      </c>
      <c r="X69" s="114">
        <f t="shared" si="37"/>
        <v>0</v>
      </c>
      <c r="Y69" s="114" t="str">
        <f t="shared" si="38"/>
        <v>G</v>
      </c>
      <c r="Z69" s="113" t="str">
        <f t="shared" si="39"/>
        <v>G</v>
      </c>
      <c r="AA69" s="113" t="str">
        <f t="shared" si="40"/>
        <v>G</v>
      </c>
      <c r="AB69" s="113" t="str">
        <f t="shared" si="41"/>
        <v>-</v>
      </c>
      <c r="AC69" s="113">
        <f t="shared" si="42"/>
        <v>1</v>
      </c>
      <c r="AD69">
        <f t="shared" si="43"/>
        <v>1</v>
      </c>
      <c r="AE69" t="e">
        <f>MATCH(A69,'B-LogEmaxOverpEC50'!A:A,0)</f>
        <v>#N/A</v>
      </c>
      <c r="AF69">
        <f t="shared" si="44"/>
        <v>1</v>
      </c>
    </row>
    <row r="70" spans="1:32" x14ac:dyDescent="0.2">
      <c r="A70" t="s">
        <v>892</v>
      </c>
      <c r="B70" t="s">
        <v>891</v>
      </c>
      <c r="C70" t="s">
        <v>2671</v>
      </c>
      <c r="D70" s="341">
        <v>310</v>
      </c>
      <c r="E70" t="s">
        <v>2223</v>
      </c>
      <c r="G70" t="s">
        <v>2112</v>
      </c>
      <c r="H70" t="s">
        <v>2070</v>
      </c>
      <c r="I70" t="s">
        <v>2222</v>
      </c>
      <c r="J70" s="366" t="s">
        <v>2090</v>
      </c>
      <c r="L70" t="s">
        <v>2067</v>
      </c>
      <c r="N70" t="s">
        <v>2221</v>
      </c>
      <c r="O70" t="s">
        <v>2220</v>
      </c>
      <c r="P70" s="115">
        <v>8.3333333333333329E-2</v>
      </c>
      <c r="Q70" s="114" t="str">
        <f t="shared" si="30"/>
        <v/>
      </c>
      <c r="R70" s="113" t="str">
        <f t="shared" si="31"/>
        <v/>
      </c>
      <c r="S70" s="113" t="str">
        <f t="shared" si="32"/>
        <v>Gq/11</v>
      </c>
      <c r="T70" s="113" t="str">
        <f t="shared" si="33"/>
        <v/>
      </c>
      <c r="U70" s="114">
        <f t="shared" si="34"/>
        <v>0</v>
      </c>
      <c r="V70" s="114">
        <f t="shared" si="35"/>
        <v>0</v>
      </c>
      <c r="W70" s="114">
        <f t="shared" si="36"/>
        <v>1</v>
      </c>
      <c r="X70" s="114">
        <f t="shared" si="37"/>
        <v>0</v>
      </c>
      <c r="Y70" s="114" t="str">
        <f t="shared" si="38"/>
        <v>-</v>
      </c>
      <c r="Z70" s="113" t="str">
        <f t="shared" si="39"/>
        <v>-</v>
      </c>
      <c r="AA70" s="113" t="str">
        <f t="shared" si="40"/>
        <v>G</v>
      </c>
      <c r="AB70" s="113" t="str">
        <f t="shared" si="41"/>
        <v>-</v>
      </c>
      <c r="AC70" s="113">
        <f t="shared" si="42"/>
        <v>3</v>
      </c>
      <c r="AD70">
        <f t="shared" si="43"/>
        <v>1</v>
      </c>
      <c r="AE70" t="e">
        <f>MATCH(A70,'B-LogEmaxOverpEC50'!A:A,0)</f>
        <v>#N/A</v>
      </c>
      <c r="AF70">
        <f t="shared" si="44"/>
        <v>1</v>
      </c>
    </row>
    <row r="71" spans="1:32" x14ac:dyDescent="0.2">
      <c r="A71" t="s">
        <v>156</v>
      </c>
      <c r="B71" t="s">
        <v>858</v>
      </c>
      <c r="C71" t="s">
        <v>157</v>
      </c>
      <c r="D71" s="341">
        <v>162</v>
      </c>
      <c r="E71" t="s">
        <v>156</v>
      </c>
      <c r="F71" t="s">
        <v>2126</v>
      </c>
      <c r="G71" t="s">
        <v>2112</v>
      </c>
      <c r="H71" t="s">
        <v>2122</v>
      </c>
      <c r="I71" t="s">
        <v>2125</v>
      </c>
      <c r="J71" s="366" t="s">
        <v>2090</v>
      </c>
      <c r="L71" t="s">
        <v>2067</v>
      </c>
      <c r="N71">
        <v>15141213</v>
      </c>
      <c r="P71" s="115">
        <v>4.1666666666666664E-2</v>
      </c>
      <c r="Q71" s="114" t="str">
        <f t="shared" si="30"/>
        <v/>
      </c>
      <c r="R71" s="113" t="str">
        <f t="shared" si="31"/>
        <v/>
      </c>
      <c r="S71" s="113" t="str">
        <f t="shared" si="32"/>
        <v>Gq/11</v>
      </c>
      <c r="T71" s="113" t="str">
        <f t="shared" si="33"/>
        <v/>
      </c>
      <c r="U71" s="114">
        <f t="shared" si="34"/>
        <v>0</v>
      </c>
      <c r="V71" s="114">
        <f t="shared" si="35"/>
        <v>0</v>
      </c>
      <c r="W71" s="114">
        <f t="shared" si="36"/>
        <v>1</v>
      </c>
      <c r="X71" s="114">
        <f t="shared" si="37"/>
        <v>0</v>
      </c>
      <c r="Y71" s="114" t="str">
        <f t="shared" si="38"/>
        <v>-</v>
      </c>
      <c r="Z71" s="113" t="str">
        <f t="shared" si="39"/>
        <v>-</v>
      </c>
      <c r="AA71" s="113" t="str">
        <f t="shared" si="40"/>
        <v>G</v>
      </c>
      <c r="AB71" s="113" t="str">
        <f t="shared" si="41"/>
        <v>-</v>
      </c>
      <c r="AC71" s="113">
        <f t="shared" si="42"/>
        <v>3</v>
      </c>
      <c r="AD71">
        <f t="shared" si="43"/>
        <v>1</v>
      </c>
      <c r="AE71" t="e">
        <f>MATCH(A71,'B-LogEmaxOverpEC50'!A:A,0)</f>
        <v>#N/A</v>
      </c>
      <c r="AF71">
        <f t="shared" si="44"/>
        <v>1</v>
      </c>
    </row>
    <row r="72" spans="1:32" x14ac:dyDescent="0.2">
      <c r="A72" t="s">
        <v>158</v>
      </c>
      <c r="B72" t="s">
        <v>852</v>
      </c>
      <c r="C72" t="s">
        <v>2677</v>
      </c>
      <c r="D72" s="341">
        <v>323</v>
      </c>
      <c r="E72" t="s">
        <v>158</v>
      </c>
      <c r="G72" t="s">
        <v>2112</v>
      </c>
      <c r="H72" t="s">
        <v>2131</v>
      </c>
      <c r="I72" t="s">
        <v>2130</v>
      </c>
      <c r="J72" s="366" t="s">
        <v>2090</v>
      </c>
      <c r="K72" t="s">
        <v>195</v>
      </c>
      <c r="L72" t="s">
        <v>2067</v>
      </c>
      <c r="M72" t="s">
        <v>2139</v>
      </c>
      <c r="N72" t="s">
        <v>2138</v>
      </c>
      <c r="O72" t="s">
        <v>2137</v>
      </c>
      <c r="P72" s="115">
        <v>8.3333333333333329E-2</v>
      </c>
      <c r="Q72" s="114" t="str">
        <f t="shared" si="30"/>
        <v/>
      </c>
      <c r="R72" s="113" t="str">
        <f t="shared" si="31"/>
        <v>Gi/o</v>
      </c>
      <c r="S72" s="113" t="str">
        <f t="shared" si="32"/>
        <v>Gq/11</v>
      </c>
      <c r="T72" s="113" t="str">
        <f t="shared" si="33"/>
        <v/>
      </c>
      <c r="U72" s="114">
        <f t="shared" si="34"/>
        <v>0</v>
      </c>
      <c r="V72" s="114">
        <f t="shared" si="35"/>
        <v>2</v>
      </c>
      <c r="W72" s="114">
        <f t="shared" si="36"/>
        <v>1</v>
      </c>
      <c r="X72" s="114">
        <f t="shared" si="37"/>
        <v>0</v>
      </c>
      <c r="Y72" s="114" t="str">
        <f t="shared" si="38"/>
        <v>-</v>
      </c>
      <c r="Z72" s="113" t="str">
        <f t="shared" si="39"/>
        <v>G</v>
      </c>
      <c r="AA72" s="113" t="str">
        <f t="shared" si="40"/>
        <v>G</v>
      </c>
      <c r="AB72" s="113" t="str">
        <f t="shared" si="41"/>
        <v>-</v>
      </c>
      <c r="AC72" s="113">
        <f t="shared" si="42"/>
        <v>2</v>
      </c>
      <c r="AD72">
        <f t="shared" si="43"/>
        <v>1</v>
      </c>
      <c r="AE72" t="e">
        <f>MATCH(A72,'B-LogEmaxOverpEC50'!A:A,0)</f>
        <v>#N/A</v>
      </c>
      <c r="AF72">
        <f t="shared" si="44"/>
        <v>1</v>
      </c>
    </row>
    <row r="73" spans="1:32" x14ac:dyDescent="0.2">
      <c r="A73" t="s">
        <v>160</v>
      </c>
      <c r="B73" t="s">
        <v>847</v>
      </c>
      <c r="C73" t="s">
        <v>2678</v>
      </c>
      <c r="D73" s="341">
        <v>325</v>
      </c>
      <c r="E73" t="s">
        <v>160</v>
      </c>
      <c r="F73" t="s">
        <v>2136</v>
      </c>
      <c r="G73" t="s">
        <v>2112</v>
      </c>
      <c r="H73" t="s">
        <v>2131</v>
      </c>
      <c r="I73" t="s">
        <v>2130</v>
      </c>
      <c r="J73" s="366" t="s">
        <v>2090</v>
      </c>
      <c r="L73" t="s">
        <v>2067</v>
      </c>
      <c r="M73" t="s">
        <v>2075</v>
      </c>
      <c r="O73">
        <v>16839719</v>
      </c>
      <c r="P73"/>
      <c r="Q73" s="114" t="str">
        <f t="shared" si="30"/>
        <v/>
      </c>
      <c r="R73" s="113" t="str">
        <f t="shared" si="31"/>
        <v/>
      </c>
      <c r="S73" s="113" t="str">
        <f t="shared" si="32"/>
        <v>Gq/11</v>
      </c>
      <c r="T73" s="113" t="str">
        <f t="shared" si="33"/>
        <v/>
      </c>
      <c r="U73" s="114">
        <f t="shared" si="34"/>
        <v>0</v>
      </c>
      <c r="V73" s="114">
        <f t="shared" si="35"/>
        <v>0</v>
      </c>
      <c r="W73" s="114">
        <f t="shared" si="36"/>
        <v>1</v>
      </c>
      <c r="X73" s="114">
        <f t="shared" si="37"/>
        <v>0</v>
      </c>
      <c r="Y73" s="114" t="str">
        <f t="shared" si="38"/>
        <v>-</v>
      </c>
      <c r="Z73" s="113" t="str">
        <f t="shared" si="39"/>
        <v>-</v>
      </c>
      <c r="AA73" s="113" t="str">
        <f t="shared" si="40"/>
        <v>G</v>
      </c>
      <c r="AB73" s="113" t="str">
        <f t="shared" si="41"/>
        <v>-</v>
      </c>
      <c r="AC73" s="113">
        <f t="shared" si="42"/>
        <v>3</v>
      </c>
      <c r="AD73">
        <f t="shared" si="43"/>
        <v>1</v>
      </c>
      <c r="AE73" t="e">
        <f>MATCH(A73,'B-LogEmaxOverpEC50'!A:A,0)</f>
        <v>#N/A</v>
      </c>
      <c r="AF73">
        <f t="shared" si="44"/>
        <v>1</v>
      </c>
    </row>
    <row r="74" spans="1:32" x14ac:dyDescent="0.2">
      <c r="A74" t="s">
        <v>161</v>
      </c>
      <c r="B74" t="s">
        <v>845</v>
      </c>
      <c r="C74" t="s">
        <v>2679</v>
      </c>
      <c r="D74" s="341">
        <v>326</v>
      </c>
      <c r="E74" t="s">
        <v>161</v>
      </c>
      <c r="F74" t="s">
        <v>2135</v>
      </c>
      <c r="G74" t="s">
        <v>2112</v>
      </c>
      <c r="H74" t="s">
        <v>2131</v>
      </c>
      <c r="I74" t="s">
        <v>2130</v>
      </c>
      <c r="J74" s="366" t="s">
        <v>2090</v>
      </c>
      <c r="K74" t="s">
        <v>2079</v>
      </c>
      <c r="L74" t="s">
        <v>2067</v>
      </c>
      <c r="M74" t="s">
        <v>2080</v>
      </c>
      <c r="O74" t="s">
        <v>2134</v>
      </c>
      <c r="P74"/>
      <c r="Q74" s="114" t="str">
        <f t="shared" si="30"/>
        <v/>
      </c>
      <c r="R74" s="113" t="str">
        <f t="shared" si="31"/>
        <v/>
      </c>
      <c r="S74" s="113" t="str">
        <f t="shared" si="32"/>
        <v>Gq/11</v>
      </c>
      <c r="T74" s="113" t="str">
        <f t="shared" si="33"/>
        <v>G12/13</v>
      </c>
      <c r="U74" s="114">
        <f t="shared" si="34"/>
        <v>0</v>
      </c>
      <c r="V74" s="114">
        <f t="shared" si="35"/>
        <v>0</v>
      </c>
      <c r="W74" s="114">
        <f t="shared" si="36"/>
        <v>1</v>
      </c>
      <c r="X74" s="114">
        <f t="shared" si="37"/>
        <v>2</v>
      </c>
      <c r="Y74" s="114" t="str">
        <f t="shared" si="38"/>
        <v>-</v>
      </c>
      <c r="Z74" s="113" t="str">
        <f t="shared" si="39"/>
        <v>-</v>
      </c>
      <c r="AA74" s="113" t="str">
        <f t="shared" si="40"/>
        <v>G</v>
      </c>
      <c r="AB74" s="113" t="str">
        <f t="shared" si="41"/>
        <v>G</v>
      </c>
      <c r="AC74" s="113">
        <f t="shared" si="42"/>
        <v>2</v>
      </c>
      <c r="AD74">
        <f t="shared" si="43"/>
        <v>1</v>
      </c>
      <c r="AE74" t="e">
        <f>MATCH(A74,'B-LogEmaxOverpEC50'!A:A,0)</f>
        <v>#N/A</v>
      </c>
      <c r="AF74">
        <f t="shared" si="44"/>
        <v>1</v>
      </c>
    </row>
    <row r="75" spans="1:32" x14ac:dyDescent="0.2">
      <c r="A75" t="s">
        <v>162</v>
      </c>
      <c r="B75" t="s">
        <v>840</v>
      </c>
      <c r="C75" t="s">
        <v>162</v>
      </c>
      <c r="D75" s="341">
        <v>327</v>
      </c>
      <c r="E75" t="s">
        <v>838</v>
      </c>
      <c r="G75" t="s">
        <v>2112</v>
      </c>
      <c r="H75" t="s">
        <v>2131</v>
      </c>
      <c r="I75" t="s">
        <v>2130</v>
      </c>
      <c r="J75" s="366" t="s">
        <v>2090</v>
      </c>
      <c r="K75" t="s">
        <v>0</v>
      </c>
      <c r="L75" t="s">
        <v>2067</v>
      </c>
      <c r="M75" t="s">
        <v>2068</v>
      </c>
      <c r="N75">
        <v>11156592</v>
      </c>
      <c r="O75" t="s">
        <v>2133</v>
      </c>
      <c r="P75" s="115">
        <v>4.1666666666666664E-2</v>
      </c>
      <c r="Q75" s="114" t="str">
        <f t="shared" si="30"/>
        <v>Gs</v>
      </c>
      <c r="R75" s="113" t="str">
        <f t="shared" si="31"/>
        <v/>
      </c>
      <c r="S75" s="113" t="str">
        <f t="shared" si="32"/>
        <v>Gq/11</v>
      </c>
      <c r="T75" s="113" t="str">
        <f t="shared" si="33"/>
        <v/>
      </c>
      <c r="U75" s="114">
        <f t="shared" si="34"/>
        <v>2</v>
      </c>
      <c r="V75" s="114">
        <f t="shared" si="35"/>
        <v>0</v>
      </c>
      <c r="W75" s="114">
        <f t="shared" si="36"/>
        <v>1</v>
      </c>
      <c r="X75" s="114">
        <f t="shared" si="37"/>
        <v>0</v>
      </c>
      <c r="Y75" s="114" t="str">
        <f t="shared" si="38"/>
        <v>G</v>
      </c>
      <c r="Z75" s="113" t="str">
        <f t="shared" si="39"/>
        <v>-</v>
      </c>
      <c r="AA75" s="113" t="str">
        <f t="shared" si="40"/>
        <v>G</v>
      </c>
      <c r="AB75" s="113" t="str">
        <f t="shared" si="41"/>
        <v>-</v>
      </c>
      <c r="AC75" s="113">
        <f t="shared" si="42"/>
        <v>2</v>
      </c>
      <c r="AD75">
        <f t="shared" si="43"/>
        <v>1</v>
      </c>
      <c r="AE75" t="e">
        <f>MATCH(A75,'B-LogEmaxOverpEC50'!A:A,0)</f>
        <v>#N/A</v>
      </c>
      <c r="AF75">
        <f t="shared" si="44"/>
        <v>1</v>
      </c>
    </row>
    <row r="76" spans="1:32" x14ac:dyDescent="0.2">
      <c r="A76" t="s">
        <v>782</v>
      </c>
      <c r="B76" t="s">
        <v>781</v>
      </c>
      <c r="C76" t="s">
        <v>782</v>
      </c>
      <c r="D76" s="341">
        <v>335</v>
      </c>
      <c r="E76" t="s">
        <v>2168</v>
      </c>
      <c r="F76" t="s">
        <v>2167</v>
      </c>
      <c r="G76" t="s">
        <v>2112</v>
      </c>
      <c r="H76" t="s">
        <v>2077</v>
      </c>
      <c r="I76" t="s">
        <v>2163</v>
      </c>
      <c r="J76" s="366" t="s">
        <v>2090</v>
      </c>
      <c r="K76" t="s">
        <v>0</v>
      </c>
      <c r="L76" t="s">
        <v>2067</v>
      </c>
      <c r="M76" t="s">
        <v>2068</v>
      </c>
      <c r="N76" t="s">
        <v>2166</v>
      </c>
      <c r="O76">
        <v>15772293</v>
      </c>
      <c r="P76" s="115">
        <v>0.125</v>
      </c>
      <c r="Q76" s="114" t="str">
        <f t="shared" si="30"/>
        <v>Gs</v>
      </c>
      <c r="R76" s="113" t="str">
        <f t="shared" si="31"/>
        <v/>
      </c>
      <c r="S76" s="113" t="str">
        <f t="shared" si="32"/>
        <v>Gq/11</v>
      </c>
      <c r="T76" s="113" t="str">
        <f t="shared" si="33"/>
        <v/>
      </c>
      <c r="U76" s="114">
        <f t="shared" si="34"/>
        <v>2</v>
      </c>
      <c r="V76" s="114">
        <f t="shared" si="35"/>
        <v>0</v>
      </c>
      <c r="W76" s="114">
        <f t="shared" si="36"/>
        <v>1</v>
      </c>
      <c r="X76" s="114">
        <f t="shared" si="37"/>
        <v>0</v>
      </c>
      <c r="Y76" s="114" t="str">
        <f t="shared" si="38"/>
        <v>G</v>
      </c>
      <c r="Z76" s="113" t="str">
        <f t="shared" si="39"/>
        <v>-</v>
      </c>
      <c r="AA76" s="113" t="str">
        <f t="shared" si="40"/>
        <v>G</v>
      </c>
      <c r="AB76" s="113" t="str">
        <f t="shared" si="41"/>
        <v>-</v>
      </c>
      <c r="AC76" s="113">
        <f t="shared" si="42"/>
        <v>2</v>
      </c>
      <c r="AD76">
        <f t="shared" si="43"/>
        <v>1</v>
      </c>
      <c r="AE76" t="e">
        <f>MATCH(A76,'B-LogEmaxOverpEC50'!A:A,0)</f>
        <v>#N/A</v>
      </c>
      <c r="AF76">
        <f t="shared" si="44"/>
        <v>1</v>
      </c>
    </row>
    <row r="77" spans="1:32" x14ac:dyDescent="0.2">
      <c r="A77" t="s">
        <v>778</v>
      </c>
      <c r="B77" t="s">
        <v>777</v>
      </c>
      <c r="C77" t="s">
        <v>778</v>
      </c>
      <c r="D77" s="341">
        <v>336</v>
      </c>
      <c r="E77" t="s">
        <v>2165</v>
      </c>
      <c r="F77" t="s">
        <v>2164</v>
      </c>
      <c r="G77" t="s">
        <v>2112</v>
      </c>
      <c r="H77" t="s">
        <v>2077</v>
      </c>
      <c r="I77" t="s">
        <v>2163</v>
      </c>
      <c r="J77" s="366" t="s">
        <v>2090</v>
      </c>
      <c r="K77" t="s">
        <v>2082</v>
      </c>
      <c r="L77" t="s">
        <v>2067</v>
      </c>
      <c r="M77" t="s">
        <v>2150</v>
      </c>
      <c r="N77" t="s">
        <v>2162</v>
      </c>
      <c r="O77" t="s">
        <v>2161</v>
      </c>
      <c r="P77" s="115">
        <v>8.3333333333333329E-2</v>
      </c>
      <c r="Q77" s="114" t="str">
        <f t="shared" si="30"/>
        <v>Gs</v>
      </c>
      <c r="R77" s="113" t="str">
        <f t="shared" si="31"/>
        <v>Gi/o</v>
      </c>
      <c r="S77" s="113" t="str">
        <f t="shared" si="32"/>
        <v>Gq/11</v>
      </c>
      <c r="T77" s="113" t="str">
        <f t="shared" si="33"/>
        <v/>
      </c>
      <c r="U77" s="114">
        <f t="shared" si="34"/>
        <v>2</v>
      </c>
      <c r="V77" s="114">
        <f t="shared" si="35"/>
        <v>2</v>
      </c>
      <c r="W77" s="114">
        <f t="shared" si="36"/>
        <v>1</v>
      </c>
      <c r="X77" s="114">
        <f t="shared" si="37"/>
        <v>0</v>
      </c>
      <c r="Y77" s="114" t="str">
        <f t="shared" si="38"/>
        <v>G</v>
      </c>
      <c r="Z77" s="113" t="str">
        <f t="shared" si="39"/>
        <v>G</v>
      </c>
      <c r="AA77" s="113" t="str">
        <f t="shared" si="40"/>
        <v>G</v>
      </c>
      <c r="AB77" s="113" t="str">
        <f t="shared" si="41"/>
        <v>-</v>
      </c>
      <c r="AC77" s="113">
        <f t="shared" si="42"/>
        <v>1</v>
      </c>
      <c r="AD77">
        <f t="shared" si="43"/>
        <v>1</v>
      </c>
      <c r="AE77" t="e">
        <f>MATCH(A77,'B-LogEmaxOverpEC50'!A:A,0)</f>
        <v>#N/A</v>
      </c>
      <c r="AF77">
        <f t="shared" si="44"/>
        <v>1</v>
      </c>
    </row>
    <row r="78" spans="1:32" x14ac:dyDescent="0.2">
      <c r="A78" t="s">
        <v>176</v>
      </c>
      <c r="B78" t="s">
        <v>702</v>
      </c>
      <c r="C78" t="s">
        <v>412</v>
      </c>
      <c r="D78" s="341">
        <v>346</v>
      </c>
      <c r="E78" t="s">
        <v>698</v>
      </c>
      <c r="G78" t="s">
        <v>2112</v>
      </c>
      <c r="H78" t="s">
        <v>2141</v>
      </c>
      <c r="I78" t="s">
        <v>2140</v>
      </c>
      <c r="J78" s="366" t="s">
        <v>2090</v>
      </c>
      <c r="L78" t="s">
        <v>2067</v>
      </c>
      <c r="N78">
        <v>9152406</v>
      </c>
      <c r="P78" s="115">
        <v>4.1666666666666664E-2</v>
      </c>
      <c r="Q78" s="114" t="str">
        <f t="shared" si="30"/>
        <v/>
      </c>
      <c r="R78" s="113" t="str">
        <f t="shared" si="31"/>
        <v/>
      </c>
      <c r="S78" s="113" t="str">
        <f t="shared" si="32"/>
        <v>Gq/11</v>
      </c>
      <c r="T78" s="113" t="str">
        <f t="shared" si="33"/>
        <v/>
      </c>
      <c r="U78" s="114">
        <f t="shared" si="34"/>
        <v>0</v>
      </c>
      <c r="V78" s="114">
        <f t="shared" si="35"/>
        <v>0</v>
      </c>
      <c r="W78" s="114">
        <f t="shared" si="36"/>
        <v>1</v>
      </c>
      <c r="X78" s="114">
        <f t="shared" si="37"/>
        <v>0</v>
      </c>
      <c r="Y78" s="114" t="str">
        <f t="shared" si="38"/>
        <v>-</v>
      </c>
      <c r="Z78" s="113" t="str">
        <f t="shared" si="39"/>
        <v>-</v>
      </c>
      <c r="AA78" s="113" t="str">
        <f t="shared" si="40"/>
        <v>G</v>
      </c>
      <c r="AB78" s="113" t="str">
        <f t="shared" si="41"/>
        <v>-</v>
      </c>
      <c r="AC78" s="113">
        <f t="shared" si="42"/>
        <v>3</v>
      </c>
      <c r="AD78">
        <f t="shared" si="43"/>
        <v>1</v>
      </c>
      <c r="AE78" t="e">
        <f>MATCH(A78,'B-LogEmaxOverpEC50'!A:A,0)</f>
        <v>#N/A</v>
      </c>
      <c r="AF78">
        <f t="shared" si="44"/>
        <v>1</v>
      </c>
    </row>
    <row r="79" spans="1:32" x14ac:dyDescent="0.2">
      <c r="A79" t="s">
        <v>189</v>
      </c>
      <c r="B79" t="s">
        <v>686</v>
      </c>
      <c r="C79" t="s">
        <v>2673</v>
      </c>
      <c r="D79" s="341">
        <v>363</v>
      </c>
      <c r="E79" t="s">
        <v>2203</v>
      </c>
      <c r="G79" t="s">
        <v>2112</v>
      </c>
      <c r="H79" t="s">
        <v>2070</v>
      </c>
      <c r="I79" t="s">
        <v>2202</v>
      </c>
      <c r="J79" s="366" t="s">
        <v>2090</v>
      </c>
      <c r="L79" t="s">
        <v>2067</v>
      </c>
      <c r="N79" t="s">
        <v>2201</v>
      </c>
      <c r="P79" s="115">
        <v>8.3333333333333329E-2</v>
      </c>
      <c r="Q79" s="114" t="str">
        <f t="shared" si="30"/>
        <v/>
      </c>
      <c r="R79" s="113" t="str">
        <f t="shared" si="31"/>
        <v/>
      </c>
      <c r="S79" s="113" t="str">
        <f t="shared" si="32"/>
        <v>Gq/11</v>
      </c>
      <c r="T79" s="113" t="str">
        <f t="shared" si="33"/>
        <v/>
      </c>
      <c r="U79" s="114">
        <f t="shared" si="34"/>
        <v>0</v>
      </c>
      <c r="V79" s="114">
        <f t="shared" si="35"/>
        <v>0</v>
      </c>
      <c r="W79" s="114">
        <f t="shared" si="36"/>
        <v>1</v>
      </c>
      <c r="X79" s="114">
        <f t="shared" si="37"/>
        <v>0</v>
      </c>
      <c r="Y79" s="114" t="str">
        <f t="shared" si="38"/>
        <v>-</v>
      </c>
      <c r="Z79" s="113" t="str">
        <f t="shared" si="39"/>
        <v>-</v>
      </c>
      <c r="AA79" s="113" t="str">
        <f t="shared" si="40"/>
        <v>G</v>
      </c>
      <c r="AB79" s="113" t="str">
        <f t="shared" si="41"/>
        <v>-</v>
      </c>
      <c r="AC79" s="113">
        <f t="shared" si="42"/>
        <v>3</v>
      </c>
      <c r="AD79">
        <f t="shared" si="43"/>
        <v>1</v>
      </c>
      <c r="AE79" t="e">
        <f>MATCH(A79,'B-LogEmaxOverpEC50'!A:A,0)</f>
        <v>#N/A</v>
      </c>
      <c r="AF79">
        <f t="shared" si="44"/>
        <v>1</v>
      </c>
    </row>
    <row r="80" spans="1:32" x14ac:dyDescent="0.2">
      <c r="A80" t="s">
        <v>190</v>
      </c>
      <c r="B80" t="s">
        <v>678</v>
      </c>
      <c r="C80" t="s">
        <v>414</v>
      </c>
      <c r="D80" s="341">
        <v>365</v>
      </c>
      <c r="E80" t="s">
        <v>675</v>
      </c>
      <c r="F80" t="s">
        <v>2200</v>
      </c>
      <c r="G80" t="s">
        <v>2112</v>
      </c>
      <c r="H80" t="s">
        <v>2070</v>
      </c>
      <c r="I80" t="s">
        <v>2199</v>
      </c>
      <c r="J80" s="366" t="s">
        <v>2090</v>
      </c>
      <c r="L80" t="s">
        <v>2067</v>
      </c>
      <c r="N80" t="s">
        <v>2198</v>
      </c>
      <c r="P80" s="115">
        <v>0.20833333333333334</v>
      </c>
      <c r="Q80" s="114" t="str">
        <f t="shared" si="30"/>
        <v/>
      </c>
      <c r="R80" s="113" t="str">
        <f t="shared" si="31"/>
        <v/>
      </c>
      <c r="S80" s="113" t="str">
        <f t="shared" si="32"/>
        <v>Gq/11</v>
      </c>
      <c r="T80" s="113" t="str">
        <f t="shared" si="33"/>
        <v/>
      </c>
      <c r="U80" s="114">
        <f t="shared" si="34"/>
        <v>0</v>
      </c>
      <c r="V80" s="114">
        <f t="shared" si="35"/>
        <v>0</v>
      </c>
      <c r="W80" s="114">
        <f t="shared" si="36"/>
        <v>1</v>
      </c>
      <c r="X80" s="114">
        <f t="shared" si="37"/>
        <v>0</v>
      </c>
      <c r="Y80" s="114" t="str">
        <f t="shared" si="38"/>
        <v>-</v>
      </c>
      <c r="Z80" s="113" t="str">
        <f t="shared" si="39"/>
        <v>-</v>
      </c>
      <c r="AA80" s="113" t="str">
        <f t="shared" si="40"/>
        <v>G</v>
      </c>
      <c r="AB80" s="113" t="str">
        <f t="shared" si="41"/>
        <v>-</v>
      </c>
      <c r="AC80" s="113">
        <f t="shared" si="42"/>
        <v>3</v>
      </c>
      <c r="AD80">
        <f t="shared" si="43"/>
        <v>1</v>
      </c>
      <c r="AE80" t="e">
        <f>MATCH(A80,'B-LogEmaxOverpEC50'!A:A,0)</f>
        <v>#N/A</v>
      </c>
      <c r="AF80">
        <f t="shared" si="44"/>
        <v>1</v>
      </c>
    </row>
    <row r="81" spans="1:32" x14ac:dyDescent="0.2">
      <c r="A81" t="s">
        <v>192</v>
      </c>
      <c r="B81" t="s">
        <v>671</v>
      </c>
      <c r="C81" t="s">
        <v>2674</v>
      </c>
      <c r="D81" s="341">
        <v>367</v>
      </c>
      <c r="E81" t="s">
        <v>669</v>
      </c>
      <c r="F81" t="s">
        <v>2197</v>
      </c>
      <c r="G81" t="s">
        <v>2112</v>
      </c>
      <c r="H81" t="s">
        <v>2070</v>
      </c>
      <c r="I81" t="s">
        <v>2196</v>
      </c>
      <c r="J81" s="366" t="s">
        <v>2090</v>
      </c>
      <c r="L81" t="s">
        <v>2067</v>
      </c>
      <c r="N81">
        <v>10026824</v>
      </c>
      <c r="P81" s="115">
        <v>4.1666666666666664E-2</v>
      </c>
      <c r="Q81" s="114" t="str">
        <f t="shared" si="30"/>
        <v/>
      </c>
      <c r="R81" s="113" t="str">
        <f t="shared" si="31"/>
        <v/>
      </c>
      <c r="S81" s="113" t="str">
        <f t="shared" si="32"/>
        <v>Gq/11</v>
      </c>
      <c r="T81" s="113" t="str">
        <f t="shared" si="33"/>
        <v/>
      </c>
      <c r="U81" s="114">
        <f t="shared" si="34"/>
        <v>0</v>
      </c>
      <c r="V81" s="114">
        <f t="shared" si="35"/>
        <v>0</v>
      </c>
      <c r="W81" s="114">
        <f t="shared" si="36"/>
        <v>1</v>
      </c>
      <c r="X81" s="114">
        <f t="shared" si="37"/>
        <v>0</v>
      </c>
      <c r="Y81" s="114" t="str">
        <f t="shared" si="38"/>
        <v>-</v>
      </c>
      <c r="Z81" s="113" t="str">
        <f t="shared" si="39"/>
        <v>-</v>
      </c>
      <c r="AA81" s="113" t="str">
        <f t="shared" si="40"/>
        <v>G</v>
      </c>
      <c r="AB81" s="113" t="str">
        <f t="shared" si="41"/>
        <v>-</v>
      </c>
      <c r="AC81" s="113">
        <f t="shared" si="42"/>
        <v>3</v>
      </c>
      <c r="AD81">
        <f t="shared" si="43"/>
        <v>1</v>
      </c>
      <c r="AE81" t="e">
        <f>MATCH(A81,'B-LogEmaxOverpEC50'!A:A,0)</f>
        <v>#N/A</v>
      </c>
      <c r="AF81">
        <f t="shared" si="44"/>
        <v>1</v>
      </c>
    </row>
    <row r="82" spans="1:32" x14ac:dyDescent="0.2">
      <c r="A82" t="s">
        <v>1069</v>
      </c>
      <c r="B82" t="s">
        <v>1068</v>
      </c>
      <c r="C82" t="s">
        <v>2682</v>
      </c>
      <c r="D82" s="341">
        <v>289</v>
      </c>
      <c r="E82" t="s">
        <v>1069</v>
      </c>
      <c r="F82" t="s">
        <v>2104</v>
      </c>
      <c r="G82" t="s">
        <v>2091</v>
      </c>
      <c r="H82" t="s">
        <v>2094</v>
      </c>
      <c r="I82" t="s">
        <v>2093</v>
      </c>
      <c r="J82" s="366" t="s">
        <v>2090</v>
      </c>
      <c r="K82" t="s">
        <v>2103</v>
      </c>
      <c r="L82" t="s">
        <v>2067</v>
      </c>
      <c r="M82" t="s">
        <v>2102</v>
      </c>
      <c r="N82" t="s">
        <v>2101</v>
      </c>
      <c r="O82" t="s">
        <v>2101</v>
      </c>
      <c r="P82" s="115">
        <v>0.16666666666666666</v>
      </c>
      <c r="Q82" s="114" t="str">
        <f t="shared" si="30"/>
        <v>Gs</v>
      </c>
      <c r="R82" s="113" t="str">
        <f t="shared" si="31"/>
        <v>Gi/o</v>
      </c>
      <c r="S82" s="113" t="str">
        <f t="shared" si="32"/>
        <v>Gq/11</v>
      </c>
      <c r="T82" s="113" t="str">
        <f t="shared" si="33"/>
        <v/>
      </c>
      <c r="U82" s="114">
        <f t="shared" si="34"/>
        <v>2</v>
      </c>
      <c r="V82" s="114">
        <f t="shared" si="35"/>
        <v>2</v>
      </c>
      <c r="W82" s="114">
        <f t="shared" si="36"/>
        <v>1</v>
      </c>
      <c r="X82" s="114">
        <f t="shared" si="37"/>
        <v>0</v>
      </c>
      <c r="Y82" s="114" t="str">
        <f t="shared" si="38"/>
        <v>G</v>
      </c>
      <c r="Z82" s="113" t="str">
        <f t="shared" si="39"/>
        <v>G</v>
      </c>
      <c r="AA82" s="113" t="str">
        <f t="shared" si="40"/>
        <v>G</v>
      </c>
      <c r="AB82" s="113" t="str">
        <f t="shared" si="41"/>
        <v>-</v>
      </c>
      <c r="AC82" s="113">
        <f t="shared" si="42"/>
        <v>1</v>
      </c>
      <c r="AD82">
        <f t="shared" si="43"/>
        <v>1</v>
      </c>
      <c r="AE82" t="e">
        <f>MATCH(A82,'B-LogEmaxOverpEC50'!A:A,0)</f>
        <v>#N/A</v>
      </c>
      <c r="AF82">
        <f t="shared" si="44"/>
        <v>1</v>
      </c>
    </row>
    <row r="83" spans="1:32" x14ac:dyDescent="0.2">
      <c r="A83" t="s">
        <v>41</v>
      </c>
      <c r="B83" t="s">
        <v>1476</v>
      </c>
      <c r="C83" t="s">
        <v>2643</v>
      </c>
      <c r="D83" s="341">
        <v>9</v>
      </c>
      <c r="E83" t="s">
        <v>1474</v>
      </c>
      <c r="G83" t="s">
        <v>2112</v>
      </c>
      <c r="H83" t="s">
        <v>2290</v>
      </c>
      <c r="I83" t="s">
        <v>2306</v>
      </c>
      <c r="J83" s="366" t="s">
        <v>0</v>
      </c>
      <c r="K83" t="s">
        <v>2079</v>
      </c>
      <c r="L83" t="s">
        <v>2310</v>
      </c>
      <c r="M83" t="s">
        <v>2080</v>
      </c>
      <c r="N83" t="s">
        <v>2309</v>
      </c>
      <c r="O83">
        <v>11923294</v>
      </c>
      <c r="P83" s="115">
        <v>0.29166666666666669</v>
      </c>
      <c r="Q83" s="114" t="str">
        <f t="shared" si="30"/>
        <v>Gs</v>
      </c>
      <c r="R83" s="113" t="str">
        <f t="shared" si="31"/>
        <v/>
      </c>
      <c r="S83" s="113" t="str">
        <f t="shared" si="32"/>
        <v/>
      </c>
      <c r="T83" s="113" t="str">
        <f t="shared" si="33"/>
        <v>G12/13</v>
      </c>
      <c r="U83" s="114">
        <f t="shared" si="34"/>
        <v>1</v>
      </c>
      <c r="V83" s="114">
        <f t="shared" si="35"/>
        <v>0</v>
      </c>
      <c r="W83" s="114">
        <f t="shared" si="36"/>
        <v>0</v>
      </c>
      <c r="X83" s="114">
        <f t="shared" si="37"/>
        <v>2</v>
      </c>
      <c r="Y83" s="114" t="str">
        <f t="shared" si="38"/>
        <v>G</v>
      </c>
      <c r="Z83" s="113" t="str">
        <f t="shared" si="39"/>
        <v>-</v>
      </c>
      <c r="AA83" s="113" t="str">
        <f t="shared" si="40"/>
        <v>-</v>
      </c>
      <c r="AB83" s="113" t="str">
        <f t="shared" si="41"/>
        <v>G</v>
      </c>
      <c r="AC83" s="113">
        <f t="shared" si="42"/>
        <v>2</v>
      </c>
      <c r="AD83">
        <f t="shared" si="43"/>
        <v>1</v>
      </c>
      <c r="AE83" t="e">
        <f>MATCH(A83,'B-LogEmaxOverpEC50'!A:A,0)</f>
        <v>#N/A</v>
      </c>
      <c r="AF83">
        <f t="shared" si="44"/>
        <v>1</v>
      </c>
    </row>
    <row r="84" spans="1:32" x14ac:dyDescent="0.2">
      <c r="A84" t="s">
        <v>42</v>
      </c>
      <c r="B84" t="s">
        <v>1469</v>
      </c>
      <c r="C84" t="s">
        <v>2645</v>
      </c>
      <c r="D84" s="341">
        <v>11</v>
      </c>
      <c r="E84" t="s">
        <v>1467</v>
      </c>
      <c r="G84" t="s">
        <v>2112</v>
      </c>
      <c r="H84" t="s">
        <v>2290</v>
      </c>
      <c r="I84" t="s">
        <v>2306</v>
      </c>
      <c r="J84" s="366" t="s">
        <v>0</v>
      </c>
      <c r="K84" t="s">
        <v>2090</v>
      </c>
      <c r="L84" t="s">
        <v>2068</v>
      </c>
      <c r="M84" t="s">
        <v>2067</v>
      </c>
      <c r="N84">
        <v>12860470</v>
      </c>
      <c r="O84">
        <v>12860470</v>
      </c>
      <c r="P84" s="115">
        <v>4.1666666666666664E-2</v>
      </c>
      <c r="Q84" s="114" t="str">
        <f t="shared" si="30"/>
        <v>Gs</v>
      </c>
      <c r="R84" s="113" t="str">
        <f t="shared" si="31"/>
        <v/>
      </c>
      <c r="S84" s="113" t="str">
        <f t="shared" si="32"/>
        <v>Gq/11</v>
      </c>
      <c r="T84" s="113" t="str">
        <f t="shared" si="33"/>
        <v/>
      </c>
      <c r="U84" s="114">
        <f t="shared" si="34"/>
        <v>1</v>
      </c>
      <c r="V84" s="114">
        <f t="shared" si="35"/>
        <v>0</v>
      </c>
      <c r="W84" s="114">
        <f t="shared" si="36"/>
        <v>2</v>
      </c>
      <c r="X84" s="114">
        <f t="shared" si="37"/>
        <v>0</v>
      </c>
      <c r="Y84" s="114" t="str">
        <f t="shared" si="38"/>
        <v>G</v>
      </c>
      <c r="Z84" s="113" t="str">
        <f t="shared" si="39"/>
        <v>-</v>
      </c>
      <c r="AA84" s="113" t="str">
        <f t="shared" si="40"/>
        <v>G</v>
      </c>
      <c r="AB84" s="113" t="str">
        <f t="shared" si="41"/>
        <v>-</v>
      </c>
      <c r="AC84" s="113">
        <f t="shared" si="42"/>
        <v>2</v>
      </c>
      <c r="AD84">
        <f t="shared" si="43"/>
        <v>1</v>
      </c>
      <c r="AE84" t="e">
        <f>MATCH(A84,'B-LogEmaxOverpEC50'!A:A,0)</f>
        <v>#N/A</v>
      </c>
      <c r="AF84">
        <f t="shared" si="44"/>
        <v>1</v>
      </c>
    </row>
    <row r="85" spans="1:32" x14ac:dyDescent="0.2">
      <c r="A85" t="s">
        <v>43</v>
      </c>
      <c r="B85" t="s">
        <v>1466</v>
      </c>
      <c r="C85" t="s">
        <v>2646</v>
      </c>
      <c r="D85" s="341">
        <v>12</v>
      </c>
      <c r="E85" t="s">
        <v>1463</v>
      </c>
      <c r="G85" t="s">
        <v>2112</v>
      </c>
      <c r="H85" t="s">
        <v>2290</v>
      </c>
      <c r="I85" t="s">
        <v>2306</v>
      </c>
      <c r="J85" s="366" t="s">
        <v>0</v>
      </c>
      <c r="L85" t="s">
        <v>2068</v>
      </c>
      <c r="N85">
        <v>9651336</v>
      </c>
      <c r="P85" s="115">
        <v>4.1666666666666664E-2</v>
      </c>
      <c r="Q85" s="114" t="str">
        <f t="shared" si="30"/>
        <v>Gs</v>
      </c>
      <c r="R85" s="113" t="str">
        <f t="shared" si="31"/>
        <v/>
      </c>
      <c r="S85" s="113" t="str">
        <f t="shared" si="32"/>
        <v/>
      </c>
      <c r="T85" s="113" t="str">
        <f t="shared" si="33"/>
        <v/>
      </c>
      <c r="U85" s="114">
        <f t="shared" si="34"/>
        <v>1</v>
      </c>
      <c r="V85" s="114">
        <f t="shared" si="35"/>
        <v>0</v>
      </c>
      <c r="W85" s="114">
        <f t="shared" si="36"/>
        <v>0</v>
      </c>
      <c r="X85" s="114">
        <f t="shared" si="37"/>
        <v>0</v>
      </c>
      <c r="Y85" s="114" t="str">
        <f t="shared" si="38"/>
        <v>G</v>
      </c>
      <c r="Z85" s="113" t="str">
        <f t="shared" si="39"/>
        <v>-</v>
      </c>
      <c r="AA85" s="113" t="str">
        <f t="shared" si="40"/>
        <v>-</v>
      </c>
      <c r="AB85" s="113" t="str">
        <f t="shared" si="41"/>
        <v>-</v>
      </c>
      <c r="AC85" s="113">
        <f t="shared" si="42"/>
        <v>3</v>
      </c>
      <c r="AD85">
        <f t="shared" si="43"/>
        <v>1</v>
      </c>
      <c r="AE85" t="e">
        <f>MATCH(A85,'B-LogEmaxOverpEC50'!A:A,0)</f>
        <v>#N/A</v>
      </c>
      <c r="AF85">
        <f t="shared" si="44"/>
        <v>1</v>
      </c>
    </row>
    <row r="86" spans="1:32" x14ac:dyDescent="0.2">
      <c r="A86" t="s">
        <v>1419</v>
      </c>
      <c r="B86" t="s">
        <v>1418</v>
      </c>
      <c r="C86" t="s">
        <v>2666</v>
      </c>
      <c r="D86" s="341">
        <v>283</v>
      </c>
      <c r="E86" t="s">
        <v>2253</v>
      </c>
      <c r="F86" t="s">
        <v>1419</v>
      </c>
      <c r="G86" t="s">
        <v>2112</v>
      </c>
      <c r="H86" t="s">
        <v>2070</v>
      </c>
      <c r="I86" t="s">
        <v>2252</v>
      </c>
      <c r="J86" s="366" t="s">
        <v>0</v>
      </c>
      <c r="K86" t="s">
        <v>2081</v>
      </c>
      <c r="L86" t="s">
        <v>2068</v>
      </c>
      <c r="M86" t="s">
        <v>2176</v>
      </c>
      <c r="N86">
        <v>9175632</v>
      </c>
      <c r="O86">
        <v>2579947</v>
      </c>
      <c r="P86" s="115">
        <v>4.1666666666666664E-2</v>
      </c>
      <c r="Q86" s="114" t="str">
        <f t="shared" si="30"/>
        <v>Gs</v>
      </c>
      <c r="R86" s="113" t="str">
        <f t="shared" si="31"/>
        <v/>
      </c>
      <c r="S86" s="113" t="str">
        <f t="shared" si="32"/>
        <v/>
      </c>
      <c r="T86" s="113" t="str">
        <f t="shared" si="33"/>
        <v/>
      </c>
      <c r="U86" s="114">
        <f t="shared" si="34"/>
        <v>1</v>
      </c>
      <c r="V86" s="114">
        <f t="shared" si="35"/>
        <v>0</v>
      </c>
      <c r="W86" s="114">
        <f t="shared" si="36"/>
        <v>0</v>
      </c>
      <c r="X86" s="114">
        <f t="shared" si="37"/>
        <v>0</v>
      </c>
      <c r="Y86" s="114" t="str">
        <f t="shared" si="38"/>
        <v>G</v>
      </c>
      <c r="Z86" s="113" t="str">
        <f t="shared" si="39"/>
        <v>-</v>
      </c>
      <c r="AA86" s="113" t="str">
        <f t="shared" si="40"/>
        <v>-</v>
      </c>
      <c r="AB86" s="113" t="str">
        <f t="shared" si="41"/>
        <v>-</v>
      </c>
      <c r="AC86" s="113">
        <f t="shared" si="42"/>
        <v>3</v>
      </c>
      <c r="AD86">
        <f t="shared" si="43"/>
        <v>1</v>
      </c>
      <c r="AE86" t="e">
        <f>MATCH(A86,'B-LogEmaxOverpEC50'!A:A,0)</f>
        <v>#N/A</v>
      </c>
      <c r="AF86">
        <f t="shared" si="44"/>
        <v>1</v>
      </c>
    </row>
    <row r="87" spans="1:32" x14ac:dyDescent="0.2">
      <c r="A87" t="s">
        <v>61</v>
      </c>
      <c r="B87" t="s">
        <v>1387</v>
      </c>
      <c r="C87" t="s">
        <v>2650</v>
      </c>
      <c r="D87" s="341">
        <v>30</v>
      </c>
      <c r="E87" t="s">
        <v>61</v>
      </c>
      <c r="F87" t="s">
        <v>2301</v>
      </c>
      <c r="G87" t="s">
        <v>2112</v>
      </c>
      <c r="H87" t="s">
        <v>2290</v>
      </c>
      <c r="I87" t="s">
        <v>1386</v>
      </c>
      <c r="J87" s="366" t="s">
        <v>0</v>
      </c>
      <c r="K87" t="s">
        <v>195</v>
      </c>
      <c r="L87" t="s">
        <v>2068</v>
      </c>
      <c r="M87" t="s">
        <v>2300</v>
      </c>
      <c r="N87" t="s">
        <v>2299</v>
      </c>
      <c r="O87" t="s">
        <v>2298</v>
      </c>
      <c r="P87" s="115">
        <v>0.125</v>
      </c>
      <c r="Q87" s="114" t="str">
        <f t="shared" si="30"/>
        <v>Gs</v>
      </c>
      <c r="R87" s="113" t="str">
        <f t="shared" si="31"/>
        <v>Gi/o</v>
      </c>
      <c r="S87" s="113" t="str">
        <f t="shared" si="32"/>
        <v/>
      </c>
      <c r="T87" s="113" t="str">
        <f t="shared" si="33"/>
        <v/>
      </c>
      <c r="U87" s="114">
        <f t="shared" si="34"/>
        <v>1</v>
      </c>
      <c r="V87" s="114">
        <f t="shared" si="35"/>
        <v>2</v>
      </c>
      <c r="W87" s="114">
        <f t="shared" si="36"/>
        <v>0</v>
      </c>
      <c r="X87" s="114">
        <f t="shared" si="37"/>
        <v>0</v>
      </c>
      <c r="Y87" s="114" t="str">
        <f t="shared" si="38"/>
        <v>G</v>
      </c>
      <c r="Z87" s="113" t="str">
        <f t="shared" si="39"/>
        <v>G</v>
      </c>
      <c r="AA87" s="113" t="str">
        <f t="shared" si="40"/>
        <v>-</v>
      </c>
      <c r="AB87" s="113" t="str">
        <f t="shared" si="41"/>
        <v>-</v>
      </c>
      <c r="AC87" s="113">
        <f t="shared" si="42"/>
        <v>2</v>
      </c>
      <c r="AD87">
        <f t="shared" si="43"/>
        <v>1</v>
      </c>
      <c r="AE87" t="e">
        <f>MATCH(A87,'B-LogEmaxOverpEC50'!A:A,0)</f>
        <v>#N/A</v>
      </c>
      <c r="AF87">
        <f t="shared" si="44"/>
        <v>1</v>
      </c>
    </row>
    <row r="88" spans="1:32" x14ac:dyDescent="0.2">
      <c r="A88" t="s">
        <v>991</v>
      </c>
      <c r="B88" t="s">
        <v>990</v>
      </c>
      <c r="C88" t="s">
        <v>989</v>
      </c>
      <c r="D88" s="341">
        <v>254</v>
      </c>
      <c r="E88" t="s">
        <v>2174</v>
      </c>
      <c r="F88" t="s">
        <v>2173</v>
      </c>
      <c r="G88" t="s">
        <v>2112</v>
      </c>
      <c r="H88" t="s">
        <v>2077</v>
      </c>
      <c r="I88" t="s">
        <v>2169</v>
      </c>
      <c r="J88" s="366" t="s">
        <v>0</v>
      </c>
      <c r="K88" t="s">
        <v>2090</v>
      </c>
      <c r="L88" t="s">
        <v>2068</v>
      </c>
      <c r="M88" t="s">
        <v>2067</v>
      </c>
      <c r="N88" t="s">
        <v>2172</v>
      </c>
      <c r="O88" t="s">
        <v>2171</v>
      </c>
      <c r="P88" s="115">
        <v>8.3333333333333329E-2</v>
      </c>
      <c r="Q88" s="114" t="str">
        <f t="shared" si="30"/>
        <v>Gs</v>
      </c>
      <c r="R88" s="113" t="str">
        <f t="shared" si="31"/>
        <v/>
      </c>
      <c r="S88" s="113" t="str">
        <f t="shared" si="32"/>
        <v>Gq/11</v>
      </c>
      <c r="T88" s="113" t="str">
        <f t="shared" si="33"/>
        <v/>
      </c>
      <c r="U88" s="114">
        <f t="shared" si="34"/>
        <v>1</v>
      </c>
      <c r="V88" s="114">
        <f t="shared" si="35"/>
        <v>0</v>
      </c>
      <c r="W88" s="114">
        <f t="shared" si="36"/>
        <v>2</v>
      </c>
      <c r="X88" s="114">
        <f t="shared" si="37"/>
        <v>0</v>
      </c>
      <c r="Y88" s="114" t="str">
        <f t="shared" si="38"/>
        <v>G</v>
      </c>
      <c r="Z88" s="113" t="str">
        <f t="shared" si="39"/>
        <v>-</v>
      </c>
      <c r="AA88" s="113" t="str">
        <f t="shared" si="40"/>
        <v>G</v>
      </c>
      <c r="AB88" s="113" t="str">
        <f t="shared" si="41"/>
        <v>-</v>
      </c>
      <c r="AC88" s="113">
        <f t="shared" si="42"/>
        <v>2</v>
      </c>
      <c r="AD88">
        <f t="shared" si="43"/>
        <v>1</v>
      </c>
      <c r="AE88" t="e">
        <f>MATCH(A88,'B-LogEmaxOverpEC50'!A:A,0)</f>
        <v>#N/A</v>
      </c>
      <c r="AF88">
        <f t="shared" si="44"/>
        <v>1</v>
      </c>
    </row>
    <row r="89" spans="1:32" x14ac:dyDescent="0.2">
      <c r="A89" t="s">
        <v>134</v>
      </c>
      <c r="B89" t="s">
        <v>976</v>
      </c>
      <c r="C89" t="s">
        <v>2667</v>
      </c>
      <c r="D89" s="341">
        <v>286</v>
      </c>
      <c r="E89" t="s">
        <v>134</v>
      </c>
      <c r="G89" t="s">
        <v>2112</v>
      </c>
      <c r="H89" t="s">
        <v>2070</v>
      </c>
      <c r="I89" t="s">
        <v>2252</v>
      </c>
      <c r="J89" s="366" t="s">
        <v>0</v>
      </c>
      <c r="K89" t="s">
        <v>2081</v>
      </c>
      <c r="L89" t="s">
        <v>2068</v>
      </c>
      <c r="M89" t="s">
        <v>2080</v>
      </c>
      <c r="N89">
        <v>8161509</v>
      </c>
      <c r="O89">
        <v>11161002</v>
      </c>
      <c r="P89" s="115">
        <v>4.1666666666666664E-2</v>
      </c>
      <c r="Q89" s="114" t="str">
        <f t="shared" si="30"/>
        <v>Gs</v>
      </c>
      <c r="R89" s="113" t="str">
        <f t="shared" si="31"/>
        <v/>
      </c>
      <c r="S89" s="113" t="str">
        <f t="shared" si="32"/>
        <v/>
      </c>
      <c r="T89" s="113" t="str">
        <f t="shared" si="33"/>
        <v/>
      </c>
      <c r="U89" s="114">
        <f t="shared" si="34"/>
        <v>1</v>
      </c>
      <c r="V89" s="114">
        <f t="shared" si="35"/>
        <v>0</v>
      </c>
      <c r="W89" s="114">
        <f t="shared" si="36"/>
        <v>0</v>
      </c>
      <c r="X89" s="114">
        <f t="shared" si="37"/>
        <v>0</v>
      </c>
      <c r="Y89" s="114" t="str">
        <f t="shared" si="38"/>
        <v>G</v>
      </c>
      <c r="Z89" s="113" t="str">
        <f t="shared" si="39"/>
        <v>-</v>
      </c>
      <c r="AA89" s="113" t="str">
        <f t="shared" si="40"/>
        <v>-</v>
      </c>
      <c r="AB89" s="113" t="str">
        <f t="shared" si="41"/>
        <v>-</v>
      </c>
      <c r="AC89" s="113">
        <f t="shared" si="42"/>
        <v>3</v>
      </c>
      <c r="AD89">
        <f t="shared" si="43"/>
        <v>1</v>
      </c>
      <c r="AE89" t="e">
        <f>MATCH(A89,'B-LogEmaxOverpEC50'!A:A,0)</f>
        <v>#N/A</v>
      </c>
      <c r="AF89">
        <f t="shared" si="44"/>
        <v>1</v>
      </c>
    </row>
    <row r="90" spans="1:32" x14ac:dyDescent="0.2">
      <c r="A90" t="s">
        <v>135</v>
      </c>
      <c r="B90" t="s">
        <v>961</v>
      </c>
      <c r="C90" t="s">
        <v>2665</v>
      </c>
      <c r="D90" s="341">
        <v>282</v>
      </c>
      <c r="E90" t="s">
        <v>958</v>
      </c>
      <c r="F90" t="s">
        <v>135</v>
      </c>
      <c r="G90" t="s">
        <v>2112</v>
      </c>
      <c r="H90" t="s">
        <v>2070</v>
      </c>
      <c r="I90" t="s">
        <v>2252</v>
      </c>
      <c r="J90" s="366" t="s">
        <v>0</v>
      </c>
      <c r="K90" t="s">
        <v>2081</v>
      </c>
      <c r="L90" t="s">
        <v>2068</v>
      </c>
      <c r="M90" t="s">
        <v>2080</v>
      </c>
      <c r="N90">
        <v>8187950</v>
      </c>
      <c r="O90">
        <v>11161002</v>
      </c>
      <c r="P90" s="115">
        <v>4.1666666666666664E-2</v>
      </c>
      <c r="Q90" s="114" t="str">
        <f t="shared" si="30"/>
        <v>Gs</v>
      </c>
      <c r="R90" s="113" t="str">
        <f t="shared" si="31"/>
        <v/>
      </c>
      <c r="S90" s="113" t="str">
        <f t="shared" si="32"/>
        <v/>
      </c>
      <c r="T90" s="113" t="str">
        <f t="shared" si="33"/>
        <v/>
      </c>
      <c r="U90" s="114">
        <f t="shared" si="34"/>
        <v>1</v>
      </c>
      <c r="V90" s="114">
        <f t="shared" si="35"/>
        <v>0</v>
      </c>
      <c r="W90" s="114">
        <f t="shared" si="36"/>
        <v>0</v>
      </c>
      <c r="X90" s="114">
        <f t="shared" si="37"/>
        <v>0</v>
      </c>
      <c r="Y90" s="114" t="str">
        <f t="shared" si="38"/>
        <v>G</v>
      </c>
      <c r="Z90" s="113" t="str">
        <f t="shared" si="39"/>
        <v>-</v>
      </c>
      <c r="AA90" s="113" t="str">
        <f t="shared" si="40"/>
        <v>-</v>
      </c>
      <c r="AB90" s="113" t="str">
        <f t="shared" si="41"/>
        <v>-</v>
      </c>
      <c r="AC90" s="113">
        <f t="shared" si="42"/>
        <v>3</v>
      </c>
      <c r="AD90">
        <f t="shared" si="43"/>
        <v>1</v>
      </c>
      <c r="AE90" t="e">
        <f>MATCH(A90,'B-LogEmaxOverpEC50'!A:A,0)</f>
        <v>#N/A</v>
      </c>
      <c r="AF90">
        <f t="shared" si="44"/>
        <v>1</v>
      </c>
    </row>
    <row r="91" spans="1:32" x14ac:dyDescent="0.2">
      <c r="A91" t="s">
        <v>169</v>
      </c>
      <c r="B91" t="s">
        <v>812</v>
      </c>
      <c r="C91" t="s">
        <v>2675</v>
      </c>
      <c r="D91" s="341">
        <v>338</v>
      </c>
      <c r="E91" t="s">
        <v>810</v>
      </c>
      <c r="G91" t="s">
        <v>2112</v>
      </c>
      <c r="H91" t="s">
        <v>2141</v>
      </c>
      <c r="I91" t="s">
        <v>2140</v>
      </c>
      <c r="J91" s="366" t="s">
        <v>0</v>
      </c>
      <c r="L91" t="s">
        <v>2068</v>
      </c>
      <c r="N91">
        <v>12649388</v>
      </c>
      <c r="P91" s="115">
        <v>4.1666666666666664E-2</v>
      </c>
      <c r="Q91" s="114" t="str">
        <f t="shared" si="30"/>
        <v>Gs</v>
      </c>
      <c r="R91" s="113" t="str">
        <f t="shared" si="31"/>
        <v/>
      </c>
      <c r="S91" s="113" t="str">
        <f t="shared" si="32"/>
        <v/>
      </c>
      <c r="T91" s="113" t="str">
        <f t="shared" si="33"/>
        <v/>
      </c>
      <c r="U91" s="114">
        <f t="shared" si="34"/>
        <v>1</v>
      </c>
      <c r="V91" s="114">
        <f t="shared" si="35"/>
        <v>0</v>
      </c>
      <c r="W91" s="114">
        <f t="shared" si="36"/>
        <v>0</v>
      </c>
      <c r="X91" s="114">
        <f t="shared" si="37"/>
        <v>0</v>
      </c>
      <c r="Y91" s="114" t="str">
        <f t="shared" si="38"/>
        <v>G</v>
      </c>
      <c r="Z91" s="113" t="str">
        <f t="shared" si="39"/>
        <v>-</v>
      </c>
      <c r="AA91" s="113" t="str">
        <f t="shared" si="40"/>
        <v>-</v>
      </c>
      <c r="AB91" s="113" t="str">
        <f t="shared" si="41"/>
        <v>-</v>
      </c>
      <c r="AC91" s="113">
        <f t="shared" si="42"/>
        <v>3</v>
      </c>
      <c r="AD91">
        <f t="shared" si="43"/>
        <v>1</v>
      </c>
      <c r="AE91" t="e">
        <f>MATCH(A91,'B-LogEmaxOverpEC50'!A:A,0)</f>
        <v>#N/A</v>
      </c>
      <c r="AF91">
        <f t="shared" si="44"/>
        <v>1</v>
      </c>
    </row>
    <row r="92" spans="1:32" x14ac:dyDescent="0.2">
      <c r="A92" t="s">
        <v>175</v>
      </c>
      <c r="B92" t="s">
        <v>785</v>
      </c>
      <c r="C92" t="s">
        <v>398</v>
      </c>
      <c r="D92" s="341">
        <v>345</v>
      </c>
      <c r="E92" t="s">
        <v>783</v>
      </c>
      <c r="F92" t="s">
        <v>2144</v>
      </c>
      <c r="G92" t="s">
        <v>2112</v>
      </c>
      <c r="H92" t="s">
        <v>2141</v>
      </c>
      <c r="I92" t="s">
        <v>2140</v>
      </c>
      <c r="J92" s="366" t="s">
        <v>0</v>
      </c>
      <c r="K92" t="s">
        <v>2089</v>
      </c>
      <c r="L92" t="s">
        <v>2068</v>
      </c>
      <c r="M92" t="s">
        <v>2115</v>
      </c>
      <c r="N92" t="s">
        <v>2143</v>
      </c>
      <c r="O92" t="s">
        <v>2142</v>
      </c>
      <c r="P92" s="115">
        <v>8.3333333333333329E-2</v>
      </c>
      <c r="Q92" s="114" t="str">
        <f t="shared" si="30"/>
        <v>Gs</v>
      </c>
      <c r="R92" s="113" t="str">
        <f t="shared" si="31"/>
        <v>Gi/o</v>
      </c>
      <c r="S92" s="113" t="str">
        <f t="shared" si="32"/>
        <v>Gq/11</v>
      </c>
      <c r="T92" s="113" t="str">
        <f t="shared" si="33"/>
        <v/>
      </c>
      <c r="U92" s="114">
        <f t="shared" si="34"/>
        <v>1</v>
      </c>
      <c r="V92" s="114">
        <f t="shared" si="35"/>
        <v>2</v>
      </c>
      <c r="W92" s="114">
        <f t="shared" si="36"/>
        <v>2</v>
      </c>
      <c r="X92" s="114">
        <f t="shared" si="37"/>
        <v>0</v>
      </c>
      <c r="Y92" s="114" t="str">
        <f t="shared" si="38"/>
        <v>G</v>
      </c>
      <c r="Z92" s="113" t="str">
        <f t="shared" si="39"/>
        <v>G</v>
      </c>
      <c r="AA92" s="113" t="str">
        <f t="shared" si="40"/>
        <v>G</v>
      </c>
      <c r="AB92" s="113" t="str">
        <f t="shared" si="41"/>
        <v>-</v>
      </c>
      <c r="AC92" s="113">
        <f t="shared" si="42"/>
        <v>1</v>
      </c>
      <c r="AD92">
        <f t="shared" si="43"/>
        <v>1</v>
      </c>
      <c r="AE92" t="e">
        <f>MATCH(A92,'B-LogEmaxOverpEC50'!A:A,0)</f>
        <v>#N/A</v>
      </c>
      <c r="AF92">
        <f t="shared" si="44"/>
        <v>1</v>
      </c>
    </row>
    <row r="93" spans="1:32" x14ac:dyDescent="0.2">
      <c r="A93" t="s">
        <v>697</v>
      </c>
      <c r="B93" t="s">
        <v>696</v>
      </c>
      <c r="C93" t="s">
        <v>2655</v>
      </c>
      <c r="D93" s="341">
        <v>364</v>
      </c>
      <c r="E93" t="s">
        <v>697</v>
      </c>
      <c r="F93" t="s">
        <v>2291</v>
      </c>
      <c r="G93" t="s">
        <v>2112</v>
      </c>
      <c r="H93" t="s">
        <v>2290</v>
      </c>
      <c r="I93" t="s">
        <v>2289</v>
      </c>
      <c r="J93" s="366" t="s">
        <v>0</v>
      </c>
      <c r="K93" t="s">
        <v>2090</v>
      </c>
      <c r="L93" t="s">
        <v>2068</v>
      </c>
      <c r="N93" t="s">
        <v>2288</v>
      </c>
      <c r="P93" s="115">
        <v>0.125</v>
      </c>
      <c r="Q93" s="114" t="str">
        <f t="shared" si="30"/>
        <v>Gs</v>
      </c>
      <c r="R93" s="113" t="str">
        <f t="shared" si="31"/>
        <v/>
      </c>
      <c r="S93" s="113" t="str">
        <f t="shared" si="32"/>
        <v>Gq/11</v>
      </c>
      <c r="T93" s="113" t="str">
        <f t="shared" si="33"/>
        <v/>
      </c>
      <c r="U93" s="114">
        <f t="shared" si="34"/>
        <v>1</v>
      </c>
      <c r="V93" s="114">
        <f t="shared" si="35"/>
        <v>0</v>
      </c>
      <c r="W93" s="114">
        <f t="shared" si="36"/>
        <v>2</v>
      </c>
      <c r="X93" s="114">
        <f t="shared" si="37"/>
        <v>0</v>
      </c>
      <c r="Y93" s="114" t="str">
        <f t="shared" si="38"/>
        <v>G</v>
      </c>
      <c r="Z93" s="113" t="str">
        <f t="shared" si="39"/>
        <v>-</v>
      </c>
      <c r="AA93" s="113" t="str">
        <f t="shared" si="40"/>
        <v>G</v>
      </c>
      <c r="AB93" s="113" t="str">
        <f t="shared" si="41"/>
        <v>-</v>
      </c>
      <c r="AC93" s="113">
        <f t="shared" si="42"/>
        <v>2</v>
      </c>
      <c r="AD93">
        <f t="shared" si="43"/>
        <v>1</v>
      </c>
      <c r="AE93" t="e">
        <f>MATCH(A93,'B-LogEmaxOverpEC50'!A:A,0)</f>
        <v>#N/A</v>
      </c>
      <c r="AF93">
        <f t="shared" si="44"/>
        <v>1</v>
      </c>
    </row>
    <row r="94" spans="1:32" x14ac:dyDescent="0.2">
      <c r="A94" t="s">
        <v>683</v>
      </c>
      <c r="B94" t="s">
        <v>682</v>
      </c>
      <c r="C94" t="s">
        <v>681</v>
      </c>
      <c r="D94" s="341">
        <v>255</v>
      </c>
      <c r="E94" t="s">
        <v>683</v>
      </c>
      <c r="F94" t="s">
        <v>2170</v>
      </c>
      <c r="G94" t="s">
        <v>2112</v>
      </c>
      <c r="H94" t="s">
        <v>2077</v>
      </c>
      <c r="I94" t="s">
        <v>2169</v>
      </c>
      <c r="J94" s="366" t="s">
        <v>0</v>
      </c>
      <c r="K94" t="s">
        <v>2090</v>
      </c>
      <c r="L94" t="s">
        <v>2068</v>
      </c>
      <c r="M94" t="s">
        <v>2067</v>
      </c>
      <c r="N94">
        <v>8188646</v>
      </c>
      <c r="O94">
        <v>8188646</v>
      </c>
      <c r="P94" s="115">
        <v>4.1666666666666664E-2</v>
      </c>
      <c r="Q94" s="114" t="str">
        <f t="shared" si="30"/>
        <v>Gs</v>
      </c>
      <c r="R94" s="113" t="str">
        <f t="shared" si="31"/>
        <v/>
      </c>
      <c r="S94" s="113" t="str">
        <f t="shared" si="32"/>
        <v>Gq/11</v>
      </c>
      <c r="T94" s="113" t="str">
        <f t="shared" si="33"/>
        <v/>
      </c>
      <c r="U94" s="114">
        <f t="shared" si="34"/>
        <v>1</v>
      </c>
      <c r="V94" s="114">
        <f t="shared" si="35"/>
        <v>0</v>
      </c>
      <c r="W94" s="114">
        <f t="shared" si="36"/>
        <v>2</v>
      </c>
      <c r="X94" s="114">
        <f t="shared" si="37"/>
        <v>0</v>
      </c>
      <c r="Y94" s="114" t="str">
        <f t="shared" si="38"/>
        <v>G</v>
      </c>
      <c r="Z94" s="113" t="str">
        <f t="shared" si="39"/>
        <v>-</v>
      </c>
      <c r="AA94" s="113" t="str">
        <f t="shared" si="40"/>
        <v>G</v>
      </c>
      <c r="AB94" s="113" t="str">
        <f t="shared" si="41"/>
        <v>-</v>
      </c>
      <c r="AC94" s="113">
        <f t="shared" si="42"/>
        <v>2</v>
      </c>
      <c r="AD94">
        <f t="shared" si="43"/>
        <v>1</v>
      </c>
      <c r="AE94" t="e">
        <f>MATCH(A94,'B-LogEmaxOverpEC50'!A:A,0)</f>
        <v>#N/A</v>
      </c>
      <c r="AF94">
        <f t="shared" si="44"/>
        <v>1</v>
      </c>
    </row>
    <row r="95" spans="1:32" x14ac:dyDescent="0.2">
      <c r="A95" t="s">
        <v>1170</v>
      </c>
      <c r="B95" t="s">
        <v>1169</v>
      </c>
      <c r="C95" t="s">
        <v>1168</v>
      </c>
      <c r="D95" s="341">
        <v>247</v>
      </c>
      <c r="E95" t="s">
        <v>1170</v>
      </c>
      <c r="G95" t="s">
        <v>2071</v>
      </c>
      <c r="H95" t="s">
        <v>2070</v>
      </c>
      <c r="I95" t="s">
        <v>2109</v>
      </c>
      <c r="J95" s="366" t="s">
        <v>0</v>
      </c>
      <c r="L95" t="s">
        <v>2110</v>
      </c>
      <c r="N95">
        <v>11867632</v>
      </c>
      <c r="P95" s="115">
        <v>4.1666666666666664E-2</v>
      </c>
      <c r="Q95" s="114" t="str">
        <f t="shared" si="30"/>
        <v>Gs</v>
      </c>
      <c r="R95" s="113" t="str">
        <f t="shared" si="31"/>
        <v/>
      </c>
      <c r="S95" s="113" t="str">
        <f t="shared" si="32"/>
        <v/>
      </c>
      <c r="T95" s="113" t="str">
        <f t="shared" si="33"/>
        <v/>
      </c>
      <c r="U95" s="114">
        <f t="shared" si="34"/>
        <v>1</v>
      </c>
      <c r="V95" s="114">
        <f t="shared" si="35"/>
        <v>0</v>
      </c>
      <c r="W95" s="114">
        <f t="shared" si="36"/>
        <v>0</v>
      </c>
      <c r="X95" s="114">
        <f t="shared" si="37"/>
        <v>0</v>
      </c>
      <c r="Y95" s="114" t="str">
        <f t="shared" si="38"/>
        <v>G</v>
      </c>
      <c r="Z95" s="113" t="str">
        <f t="shared" si="39"/>
        <v>-</v>
      </c>
      <c r="AA95" s="113" t="str">
        <f t="shared" si="40"/>
        <v>-</v>
      </c>
      <c r="AB95" s="113" t="str">
        <f t="shared" si="41"/>
        <v>-</v>
      </c>
      <c r="AC95" s="113">
        <f t="shared" si="42"/>
        <v>3</v>
      </c>
      <c r="AD95">
        <f t="shared" si="43"/>
        <v>1</v>
      </c>
      <c r="AE95" t="e">
        <f>MATCH(A95,'B-LogEmaxOverpEC50'!A:A,0)</f>
        <v>#N/A</v>
      </c>
      <c r="AF95">
        <f t="shared" si="44"/>
        <v>1</v>
      </c>
    </row>
    <row r="96" spans="1:32" x14ac:dyDescent="0.2">
      <c r="A96" t="s">
        <v>729</v>
      </c>
      <c r="B96" t="s">
        <v>728</v>
      </c>
      <c r="C96" t="s">
        <v>727</v>
      </c>
      <c r="D96" s="341">
        <v>252</v>
      </c>
      <c r="E96" t="s">
        <v>729</v>
      </c>
      <c r="G96" t="s">
        <v>2071</v>
      </c>
      <c r="H96" t="s">
        <v>2070</v>
      </c>
      <c r="I96" t="s">
        <v>2109</v>
      </c>
      <c r="J96" s="366" t="s">
        <v>0</v>
      </c>
      <c r="L96" t="s">
        <v>2068</v>
      </c>
      <c r="P96" s="115">
        <v>4.1666666666666664E-2</v>
      </c>
      <c r="Q96" s="114" t="str">
        <f t="shared" si="30"/>
        <v>Gs</v>
      </c>
      <c r="R96" s="113" t="str">
        <f t="shared" si="31"/>
        <v/>
      </c>
      <c r="S96" s="113" t="str">
        <f t="shared" si="32"/>
        <v/>
      </c>
      <c r="T96" s="113" t="str">
        <f t="shared" si="33"/>
        <v/>
      </c>
      <c r="U96" s="114">
        <f t="shared" si="34"/>
        <v>1</v>
      </c>
      <c r="V96" s="114">
        <f t="shared" si="35"/>
        <v>0</v>
      </c>
      <c r="W96" s="114">
        <f t="shared" si="36"/>
        <v>0</v>
      </c>
      <c r="X96" s="114">
        <f t="shared" si="37"/>
        <v>0</v>
      </c>
      <c r="Y96" s="114" t="str">
        <f t="shared" si="38"/>
        <v>G</v>
      </c>
      <c r="Z96" s="113" t="str">
        <f t="shared" si="39"/>
        <v>-</v>
      </c>
      <c r="AA96" s="113" t="str">
        <f t="shared" si="40"/>
        <v>-</v>
      </c>
      <c r="AB96" s="113" t="str">
        <f t="shared" si="41"/>
        <v>-</v>
      </c>
      <c r="AC96" s="113">
        <f t="shared" si="42"/>
        <v>3</v>
      </c>
      <c r="AD96">
        <f t="shared" si="43"/>
        <v>1</v>
      </c>
      <c r="AE96" t="e">
        <f>MATCH(A96,'B-LogEmaxOverpEC50'!A:A,0)</f>
        <v>#N/A</v>
      </c>
      <c r="AF96">
        <f t="shared" si="44"/>
        <v>1</v>
      </c>
    </row>
    <row r="97" spans="1:32" x14ac:dyDescent="0.2">
      <c r="A97" t="s">
        <v>661</v>
      </c>
      <c r="B97" t="s">
        <v>660</v>
      </c>
      <c r="C97" t="s">
        <v>2681</v>
      </c>
      <c r="D97" s="341">
        <v>372</v>
      </c>
      <c r="E97" t="s">
        <v>661</v>
      </c>
      <c r="F97" t="s">
        <v>2108</v>
      </c>
      <c r="G97" t="s">
        <v>2071</v>
      </c>
      <c r="H97" t="s">
        <v>2070</v>
      </c>
      <c r="I97" t="s">
        <v>2107</v>
      </c>
      <c r="J97" s="366" t="s">
        <v>0</v>
      </c>
      <c r="K97" t="s">
        <v>2081</v>
      </c>
      <c r="L97" t="s">
        <v>2068</v>
      </c>
      <c r="M97" t="s">
        <v>2106</v>
      </c>
      <c r="O97" t="s">
        <v>2105</v>
      </c>
      <c r="P97"/>
      <c r="Q97" s="114" t="str">
        <f t="shared" si="30"/>
        <v>Gs</v>
      </c>
      <c r="R97" s="113" t="str">
        <f t="shared" si="31"/>
        <v/>
      </c>
      <c r="S97" s="113" t="str">
        <f t="shared" si="32"/>
        <v/>
      </c>
      <c r="T97" s="113" t="str">
        <f t="shared" si="33"/>
        <v/>
      </c>
      <c r="U97" s="114">
        <f t="shared" si="34"/>
        <v>1</v>
      </c>
      <c r="V97" s="114">
        <f t="shared" si="35"/>
        <v>0</v>
      </c>
      <c r="W97" s="114">
        <f t="shared" si="36"/>
        <v>0</v>
      </c>
      <c r="X97" s="114">
        <f t="shared" si="37"/>
        <v>0</v>
      </c>
      <c r="Y97" s="114" t="str">
        <f t="shared" si="38"/>
        <v>G</v>
      </c>
      <c r="Z97" s="113" t="str">
        <f t="shared" si="39"/>
        <v>-</v>
      </c>
      <c r="AA97" s="113" t="str">
        <f t="shared" si="40"/>
        <v>-</v>
      </c>
      <c r="AB97" s="113" t="str">
        <f t="shared" si="41"/>
        <v>-</v>
      </c>
      <c r="AC97" s="113">
        <f t="shared" si="42"/>
        <v>3</v>
      </c>
      <c r="AD97">
        <f t="shared" si="43"/>
        <v>1</v>
      </c>
      <c r="AE97" t="e">
        <f>MATCH(A97,'B-LogEmaxOverpEC50'!A:A,0)</f>
        <v>#N/A</v>
      </c>
      <c r="AF97">
        <f t="shared" si="44"/>
        <v>1</v>
      </c>
    </row>
    <row r="98" spans="1:32" x14ac:dyDescent="0.2">
      <c r="A98" t="s">
        <v>1336</v>
      </c>
      <c r="B98" t="s">
        <v>2072</v>
      </c>
      <c r="C98" t="s">
        <v>69</v>
      </c>
      <c r="E98" t="s">
        <v>2071</v>
      </c>
      <c r="F98" t="s">
        <v>2070</v>
      </c>
      <c r="G98" t="s">
        <v>2069</v>
      </c>
      <c r="H98" s="116">
        <v>1.7916666666666667</v>
      </c>
      <c r="I98" t="s">
        <v>0</v>
      </c>
      <c r="K98" t="s">
        <v>2068</v>
      </c>
      <c r="L98" t="s">
        <v>2067</v>
      </c>
      <c r="M98" t="s">
        <v>2066</v>
      </c>
      <c r="N98" t="s">
        <v>2065</v>
      </c>
      <c r="O98" s="115">
        <v>0.125</v>
      </c>
      <c r="P98" s="364" t="str">
        <f>IF(OR(ISNUMBER(SEARCH("Gs",$I98)),ISNUMBER(SEARCH("Gs",$J98))),"Gs","")</f>
        <v>Gs</v>
      </c>
      <c r="Q98" s="114" t="str">
        <f>IF(OR(ISNUMBER(SEARCH("Gi/o",$I98)),ISNUMBER(SEARCH("Gi/o",$J98))),"Gi/o","")</f>
        <v/>
      </c>
      <c r="R98" s="113" t="str">
        <f>IF(OR(ISNUMBER(SEARCH("Gq/11",$I98)),ISNUMBER(SEARCH("Gq/11",$J98))),"Gq/11","")</f>
        <v/>
      </c>
      <c r="S98" s="113" t="str">
        <f>IF(OR(ISNUMBER(SEARCH("G12/13",$I98)),ISNUMBER(SEARCH("G12/13",$J98))),"G12/13","")</f>
        <v/>
      </c>
      <c r="T98" s="364" t="str">
        <f>IF(ISNUMBER(SEARCH("Gs",$I98)),"1'",IF(ISNUMBER(SEARCH("Gs",$J98)),"2'",""))</f>
        <v>1'</v>
      </c>
      <c r="U98" s="114" t="str">
        <f>IF(ISNUMBER(SEARCH("Gi/o",$I98)),"1'",IF(ISNUMBER(SEARCH("Gi/o",$J98)),"2'",""))</f>
        <v/>
      </c>
      <c r="V98" s="114" t="str">
        <f>IF(ISNUMBER(SEARCH("Gq/11",$I98)),"1'",IF(ISNUMBER(SEARCH("Gq/11",$J98)),"2'",""))</f>
        <v/>
      </c>
      <c r="W98" s="114" t="str">
        <f>IF(ISNUMBER(SEARCH("G12/13",$I98)),"1'",IF(ISNUMBER(SEARCH("G12/13",$J98)),"2'",""))</f>
        <v/>
      </c>
      <c r="X98" s="114" t="str">
        <f>IF(T98&lt;&gt;"","G","-")</f>
        <v>G</v>
      </c>
      <c r="Y98" s="114" t="str">
        <f>IF(U98&lt;&gt;"","G","-")</f>
        <v>-</v>
      </c>
      <c r="Z98" s="113" t="str">
        <f>IF(V98&lt;&gt;"","G","-")</f>
        <v>-</v>
      </c>
      <c r="AA98" s="113" t="str">
        <f>IF(W98&lt;&gt;"","G","-")</f>
        <v>-</v>
      </c>
      <c r="AE98" t="e">
        <f>MATCH(A98,'B-LogEmaxOverpEC50'!A:A,0)</f>
        <v>#N/A</v>
      </c>
      <c r="AF98">
        <f t="shared" si="44"/>
        <v>1</v>
      </c>
    </row>
    <row r="99" spans="1:32" x14ac:dyDescent="0.2">
      <c r="A99" t="s">
        <v>1204</v>
      </c>
      <c r="B99" t="s">
        <v>1203</v>
      </c>
      <c r="C99" t="s">
        <v>1204</v>
      </c>
      <c r="D99" s="341">
        <v>229</v>
      </c>
      <c r="E99" t="s">
        <v>1204</v>
      </c>
      <c r="G99" t="s">
        <v>2078</v>
      </c>
      <c r="H99" t="s">
        <v>2077</v>
      </c>
      <c r="I99" t="s">
        <v>1192</v>
      </c>
      <c r="K99" t="s">
        <v>2089</v>
      </c>
      <c r="L99" t="s">
        <v>2080</v>
      </c>
      <c r="M99" t="s">
        <v>2088</v>
      </c>
      <c r="N99" t="s">
        <v>2087</v>
      </c>
      <c r="O99" t="s">
        <v>2086</v>
      </c>
      <c r="P99" s="115">
        <v>0.16666666666666666</v>
      </c>
      <c r="Q99" s="114" t="str">
        <f>IF(OR(ISNUMBER(SEARCH("Gs",$J99)),ISNUMBER(SEARCH("Gs",$K99))),"Gs","")</f>
        <v/>
      </c>
      <c r="R99" s="113" t="str">
        <f>IF(OR(ISNUMBER(SEARCH("Gi/o",$J99)),ISNUMBER(SEARCH("Gi/o",$K99))),"Gi/o","")</f>
        <v>Gi/o</v>
      </c>
      <c r="S99" s="113" t="str">
        <f>IF(OR(ISNUMBER(SEARCH("Gq/11",$J99)),ISNUMBER(SEARCH("Gq/11",$K99))),"Gq/11","")</f>
        <v>Gq/11</v>
      </c>
      <c r="T99" s="113" t="str">
        <f>IF(OR(ISNUMBER(SEARCH("G12/13",$J99)),ISNUMBER(SEARCH("G12/13",$K99))),"G12/13","")</f>
        <v/>
      </c>
      <c r="U99" s="114">
        <f>IF(ISNUMBER(SEARCH("Gs",$J99)),1,IF(ISNUMBER(SEARCH("Gs",$K99)),2,0))</f>
        <v>0</v>
      </c>
      <c r="V99" s="114">
        <f>IF(ISNUMBER(SEARCH("Gi/o",$J99)),1,IF(ISNUMBER(SEARCH("Gi/o",$K99)),2,0))</f>
        <v>2</v>
      </c>
      <c r="W99" s="114">
        <f>IF(ISNUMBER(SEARCH("Gq/11",$J99)),1,IF(ISNUMBER(SEARCH("Gq/11",$K99)),2,0))</f>
        <v>2</v>
      </c>
      <c r="X99" s="114">
        <f>IF(ISNUMBER(SEARCH("G12/13",$J99)),1,IF(ISNUMBER(SEARCH("G12/13",$K99)),2,0))</f>
        <v>0</v>
      </c>
      <c r="Y99" s="114" t="str">
        <f t="shared" ref="Y99:AB100" si="45">IF(U99&gt;0,"G","-")</f>
        <v>-</v>
      </c>
      <c r="Z99" s="113" t="str">
        <f t="shared" si="45"/>
        <v>G</v>
      </c>
      <c r="AA99" s="113" t="str">
        <f t="shared" si="45"/>
        <v>G</v>
      </c>
      <c r="AB99" s="113" t="str">
        <f t="shared" si="45"/>
        <v>-</v>
      </c>
      <c r="AC99" s="113">
        <f>IF(SUM(U99:X99)&gt;0,COUNTIF(U99:X99,"0"),"")</f>
        <v>2</v>
      </c>
      <c r="AD99">
        <f>IF(SUM(U99:X99)&gt;0,1,0)</f>
        <v>1</v>
      </c>
      <c r="AE99" t="e">
        <f>MATCH(A99,'B-LogEmaxOverpEC50'!A:A,0)</f>
        <v>#N/A</v>
      </c>
      <c r="AF99">
        <f t="shared" si="44"/>
        <v>1</v>
      </c>
    </row>
    <row r="100" spans="1:32" x14ac:dyDescent="0.2">
      <c r="A100" t="s">
        <v>1628</v>
      </c>
      <c r="B100" t="s">
        <v>1627</v>
      </c>
      <c r="C100" t="s">
        <v>1628</v>
      </c>
      <c r="D100" s="341">
        <v>238</v>
      </c>
      <c r="E100" t="s">
        <v>1628</v>
      </c>
      <c r="G100" t="s">
        <v>2078</v>
      </c>
      <c r="H100" t="s">
        <v>2077</v>
      </c>
      <c r="I100" t="s">
        <v>1192</v>
      </c>
      <c r="K100" t="s">
        <v>2079</v>
      </c>
      <c r="O100">
        <v>28126591</v>
      </c>
      <c r="P100"/>
      <c r="Q100" s="114" t="str">
        <f>IF(OR(ISNUMBER(SEARCH("Gs",$J100)),ISNUMBER(SEARCH("Gs",$K100))),"Gs","")</f>
        <v/>
      </c>
      <c r="R100" s="113" t="str">
        <f>IF(OR(ISNUMBER(SEARCH("Gi/o",$J100)),ISNUMBER(SEARCH("Gi/o",$K100))),"Gi/o","")</f>
        <v/>
      </c>
      <c r="S100" s="113" t="str">
        <f>IF(OR(ISNUMBER(SEARCH("Gq/11",$J100)),ISNUMBER(SEARCH("Gq/11",$K100))),"Gq/11","")</f>
        <v/>
      </c>
      <c r="T100" s="113" t="str">
        <f>IF(OR(ISNUMBER(SEARCH("G12/13",$J100)),ISNUMBER(SEARCH("G12/13",$K100))),"G12/13","")</f>
        <v>G12/13</v>
      </c>
      <c r="U100" s="114">
        <f>IF(ISNUMBER(SEARCH("Gs",$J100)),1,IF(ISNUMBER(SEARCH("Gs",$K100)),2,0))</f>
        <v>0</v>
      </c>
      <c r="V100" s="114">
        <f>IF(ISNUMBER(SEARCH("Gi/o",$J100)),1,IF(ISNUMBER(SEARCH("Gi/o",$K100)),2,0))</f>
        <v>0</v>
      </c>
      <c r="W100" s="114">
        <f>IF(ISNUMBER(SEARCH("Gq/11",$J100)),1,IF(ISNUMBER(SEARCH("Gq/11",$K100)),2,0))</f>
        <v>0</v>
      </c>
      <c r="X100" s="114">
        <f>IF(ISNUMBER(SEARCH("G12/13",$J100)),1,IF(ISNUMBER(SEARCH("G12/13",$K100)),2,0))</f>
        <v>2</v>
      </c>
      <c r="Y100" s="114" t="str">
        <f t="shared" si="45"/>
        <v>-</v>
      </c>
      <c r="Z100" s="113" t="str">
        <f t="shared" si="45"/>
        <v>-</v>
      </c>
      <c r="AA100" s="113" t="str">
        <f t="shared" si="45"/>
        <v>-</v>
      </c>
      <c r="AB100" s="113" t="str">
        <f t="shared" si="45"/>
        <v>G</v>
      </c>
      <c r="AC100" s="113">
        <f>IF(SUM(U100:X100)&gt;0,COUNTIF(U100:X100,"0"),"")</f>
        <v>3</v>
      </c>
      <c r="AD100">
        <f>IF(SUM(U100:X100)&gt;0,1,0)</f>
        <v>1</v>
      </c>
      <c r="AE100" t="e">
        <f>MATCH(A100,'B-LogEmaxOverpEC50'!A:A,0)</f>
        <v>#N/A</v>
      </c>
      <c r="AF100">
        <f t="shared" si="44"/>
        <v>1</v>
      </c>
    </row>
  </sheetData>
  <sortState xmlns:xlrd2="http://schemas.microsoft.com/office/spreadsheetml/2017/richdata2" ref="A2:AF100">
    <sortCondition ref="J2:J100"/>
    <sortCondition ref="G2:G100"/>
    <sortCondition ref="A2:A100"/>
  </sortState>
  <conditionalFormatting sqref="Y1:AC1">
    <cfRule type="colorScale" priority="1">
      <colorScale>
        <cfvo type="min"/>
        <cfvo type="max"/>
        <color rgb="FFFFEF9C"/>
        <color rgb="FF63BE7B"/>
      </colorScale>
    </cfRule>
  </conditionalFormatting>
  <conditionalFormatting sqref="T101:W1048576">
    <cfRule type="colorScale" priority="4699">
      <colorScale>
        <cfvo type="min"/>
        <cfvo type="max"/>
        <color rgb="FFFFEF9C"/>
        <color rgb="FF63BE7B"/>
      </colorScale>
    </cfRule>
  </conditionalFormatting>
  <conditionalFormatting sqref="U1:X100">
    <cfRule type="colorScale" priority="4704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22"/>
  <sheetViews>
    <sheetView zoomScale="140" zoomScaleNormal="140" workbookViewId="0">
      <selection activeCell="C1" sqref="C1"/>
    </sheetView>
  </sheetViews>
  <sheetFormatPr baseColWidth="10" defaultColWidth="11.5" defaultRowHeight="15" x14ac:dyDescent="0.2"/>
  <cols>
    <col min="1" max="1" width="15.6640625" bestFit="1" customWidth="1"/>
  </cols>
  <sheetData>
    <row r="1" spans="1:2" ht="26" x14ac:dyDescent="0.3">
      <c r="A1" s="107" t="s">
        <v>640</v>
      </c>
    </row>
    <row r="2" spans="1:2" x14ac:dyDescent="0.2">
      <c r="A2" s="97"/>
    </row>
    <row r="3" spans="1:2" ht="19" x14ac:dyDescent="0.25">
      <c r="A3" s="106" t="s">
        <v>639</v>
      </c>
    </row>
    <row r="4" spans="1:2" x14ac:dyDescent="0.2">
      <c r="A4" s="105" t="s">
        <v>638</v>
      </c>
      <c r="B4" t="s">
        <v>637</v>
      </c>
    </row>
    <row r="5" spans="1:2" s="325" customFormat="1" x14ac:dyDescent="0.2">
      <c r="A5" s="104" t="s">
        <v>2622</v>
      </c>
      <c r="B5" t="s">
        <v>2623</v>
      </c>
    </row>
    <row r="6" spans="1:2" s="325" customFormat="1" x14ac:dyDescent="0.2">
      <c r="A6" s="104" t="s">
        <v>2624</v>
      </c>
      <c r="B6" t="s">
        <v>2625</v>
      </c>
    </row>
    <row r="7" spans="1:2" x14ac:dyDescent="0.2">
      <c r="A7" s="104" t="s">
        <v>636</v>
      </c>
      <c r="B7" t="s">
        <v>635</v>
      </c>
    </row>
    <row r="8" spans="1:2" x14ac:dyDescent="0.2">
      <c r="A8" s="104" t="s">
        <v>634</v>
      </c>
      <c r="B8" t="s">
        <v>633</v>
      </c>
    </row>
    <row r="9" spans="1:2" x14ac:dyDescent="0.2">
      <c r="A9" s="103" t="s">
        <v>632</v>
      </c>
      <c r="B9" t="s">
        <v>631</v>
      </c>
    </row>
    <row r="10" spans="1:2" x14ac:dyDescent="0.2">
      <c r="A10" s="102" t="s">
        <v>2626</v>
      </c>
      <c r="B10" s="99" t="s">
        <v>2627</v>
      </c>
    </row>
    <row r="11" spans="1:2" x14ac:dyDescent="0.2">
      <c r="A11" s="101" t="s">
        <v>2685</v>
      </c>
      <c r="B11" t="s">
        <v>2688</v>
      </c>
    </row>
    <row r="12" spans="1:2" x14ac:dyDescent="0.2">
      <c r="A12" s="101" t="s">
        <v>2686</v>
      </c>
      <c r="B12" t="s">
        <v>2687</v>
      </c>
    </row>
    <row r="13" spans="1:2" x14ac:dyDescent="0.2">
      <c r="A13" s="101" t="s">
        <v>2689</v>
      </c>
      <c r="B13" t="s">
        <v>2690</v>
      </c>
    </row>
    <row r="14" spans="1:2" x14ac:dyDescent="0.2">
      <c r="A14" s="353" t="s">
        <v>630</v>
      </c>
      <c r="B14" t="s">
        <v>2621</v>
      </c>
    </row>
    <row r="15" spans="1:2" x14ac:dyDescent="0.2">
      <c r="A15" s="100"/>
    </row>
    <row r="16" spans="1:2" x14ac:dyDescent="0.2">
      <c r="A16" s="100"/>
      <c r="B16" s="99"/>
    </row>
    <row r="17" spans="1:2" x14ac:dyDescent="0.2">
      <c r="A17" s="97"/>
    </row>
    <row r="18" spans="1:2" ht="20" x14ac:dyDescent="0.25">
      <c r="A18" s="98" t="s">
        <v>629</v>
      </c>
    </row>
    <row r="19" spans="1:2" x14ac:dyDescent="0.2">
      <c r="A19" s="97" t="s">
        <v>628</v>
      </c>
      <c r="B19" t="s">
        <v>627</v>
      </c>
    </row>
    <row r="20" spans="1:2" x14ac:dyDescent="0.2">
      <c r="A20" s="97" t="s">
        <v>626</v>
      </c>
      <c r="B20" t="s">
        <v>625</v>
      </c>
    </row>
    <row r="21" spans="1:2" x14ac:dyDescent="0.2">
      <c r="A21" s="97" t="s">
        <v>624</v>
      </c>
      <c r="B21" t="s">
        <v>623</v>
      </c>
    </row>
    <row r="22" spans="1:2" x14ac:dyDescent="0.2">
      <c r="A22" s="97" t="s">
        <v>32</v>
      </c>
      <c r="B22" t="s">
        <v>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J406"/>
  <sheetViews>
    <sheetView zoomScale="160" zoomScaleNormal="160" workbookViewId="0">
      <pane ySplit="1" topLeftCell="A193" activePane="bottomLeft" state="frozen"/>
      <selection activeCell="A14" sqref="A14"/>
      <selection pane="bottomLeft" activeCell="C215" sqref="C215"/>
    </sheetView>
  </sheetViews>
  <sheetFormatPr baseColWidth="10" defaultColWidth="10.83203125" defaultRowHeight="10" x14ac:dyDescent="0.15"/>
  <cols>
    <col min="1" max="1" width="22.33203125" style="108" bestFit="1" customWidth="1"/>
    <col min="2" max="2" width="5.83203125" style="108" bestFit="1" customWidth="1"/>
    <col min="3" max="3" width="12" style="108" bestFit="1" customWidth="1"/>
    <col min="4" max="4" width="3.83203125" style="108" bestFit="1" customWidth="1"/>
    <col min="5" max="5" width="3.33203125" style="108" bestFit="1" customWidth="1"/>
    <col min="6" max="6" width="9" style="108" bestFit="1" customWidth="1"/>
    <col min="7" max="7" width="15.6640625" style="108" bestFit="1" customWidth="1"/>
    <col min="8" max="8" width="30" style="108" bestFit="1" customWidth="1"/>
    <col min="9" max="9" width="11.1640625" style="108" bestFit="1" customWidth="1"/>
    <col min="10" max="10" width="6.6640625" style="108" bestFit="1" customWidth="1"/>
    <col min="11" max="16384" width="10.83203125" style="108"/>
  </cols>
  <sheetData>
    <row r="1" spans="1:10" s="111" customFormat="1" x14ac:dyDescent="0.15">
      <c r="A1" s="111" t="s">
        <v>31</v>
      </c>
      <c r="B1" s="111" t="s">
        <v>2064</v>
      </c>
      <c r="C1" s="111" t="s">
        <v>32</v>
      </c>
      <c r="D1" s="111" t="s">
        <v>2063</v>
      </c>
      <c r="E1" s="111" t="s">
        <v>2062</v>
      </c>
      <c r="F1" s="111" t="s">
        <v>2061</v>
      </c>
      <c r="G1" s="111" t="s">
        <v>2060</v>
      </c>
      <c r="H1" s="111" t="s">
        <v>2059</v>
      </c>
      <c r="I1" s="111" t="s">
        <v>2058</v>
      </c>
      <c r="J1" s="111" t="s">
        <v>2057</v>
      </c>
    </row>
    <row r="2" spans="1:10" x14ac:dyDescent="0.15">
      <c r="A2" s="108" t="s">
        <v>2056</v>
      </c>
      <c r="B2" s="108" t="s">
        <v>2055</v>
      </c>
      <c r="C2" s="108" t="s">
        <v>2054</v>
      </c>
      <c r="D2" s="108">
        <v>40</v>
      </c>
      <c r="E2" s="108" t="s">
        <v>652</v>
      </c>
      <c r="F2" s="108" t="s">
        <v>657</v>
      </c>
      <c r="G2" s="108" t="s">
        <v>933</v>
      </c>
      <c r="H2" s="108" t="s">
        <v>2053</v>
      </c>
      <c r="I2" s="108" t="s">
        <v>648</v>
      </c>
      <c r="J2" s="108" t="s">
        <v>648</v>
      </c>
    </row>
    <row r="3" spans="1:10" x14ac:dyDescent="0.15">
      <c r="A3" s="108" t="s">
        <v>2052</v>
      </c>
      <c r="B3" s="108" t="s">
        <v>2051</v>
      </c>
      <c r="C3" s="108" t="s">
        <v>2050</v>
      </c>
      <c r="D3" s="108">
        <v>683</v>
      </c>
      <c r="E3" s="108" t="s">
        <v>652</v>
      </c>
      <c r="F3" s="108" t="s">
        <v>657</v>
      </c>
      <c r="G3" s="108" t="s">
        <v>896</v>
      </c>
      <c r="H3" s="108" t="s">
        <v>2049</v>
      </c>
      <c r="I3" s="108" t="s">
        <v>648</v>
      </c>
      <c r="J3" s="108" t="s">
        <v>648</v>
      </c>
    </row>
    <row r="4" spans="1:10" x14ac:dyDescent="0.15">
      <c r="A4" s="108" t="s">
        <v>178</v>
      </c>
      <c r="B4" s="108" t="s">
        <v>2048</v>
      </c>
      <c r="C4" s="108" t="s">
        <v>178</v>
      </c>
      <c r="D4" s="108">
        <v>348</v>
      </c>
      <c r="E4" s="108" t="s">
        <v>652</v>
      </c>
      <c r="F4" s="108" t="s">
        <v>657</v>
      </c>
      <c r="G4" s="108" t="s">
        <v>815</v>
      </c>
      <c r="H4" s="108" t="s">
        <v>2047</v>
      </c>
      <c r="I4" s="108" t="s">
        <v>2046</v>
      </c>
      <c r="J4" s="108" t="s">
        <v>2045</v>
      </c>
    </row>
    <row r="5" spans="1:10" x14ac:dyDescent="0.15">
      <c r="A5" s="108" t="s">
        <v>2043</v>
      </c>
      <c r="B5" s="108" t="s">
        <v>2044</v>
      </c>
      <c r="C5" s="108" t="s">
        <v>2043</v>
      </c>
      <c r="D5" s="108">
        <v>316</v>
      </c>
      <c r="E5" s="108" t="s">
        <v>652</v>
      </c>
      <c r="F5" s="108" t="s">
        <v>651</v>
      </c>
      <c r="G5" s="108" t="s">
        <v>650</v>
      </c>
      <c r="H5" s="108" t="s">
        <v>2042</v>
      </c>
      <c r="I5" s="108" t="s">
        <v>648</v>
      </c>
      <c r="J5" s="108" t="s">
        <v>648</v>
      </c>
    </row>
    <row r="6" spans="1:10" x14ac:dyDescent="0.15">
      <c r="A6" s="108" t="s">
        <v>2040</v>
      </c>
      <c r="B6" s="108" t="s">
        <v>2041</v>
      </c>
      <c r="C6" s="108" t="s">
        <v>2040</v>
      </c>
      <c r="D6" s="108">
        <v>314</v>
      </c>
      <c r="E6" s="108" t="s">
        <v>652</v>
      </c>
      <c r="F6" s="108" t="s">
        <v>651</v>
      </c>
      <c r="G6" s="108" t="s">
        <v>650</v>
      </c>
      <c r="H6" s="108" t="s">
        <v>2039</v>
      </c>
      <c r="I6" s="108" t="s">
        <v>648</v>
      </c>
      <c r="J6" s="108" t="s">
        <v>648</v>
      </c>
    </row>
    <row r="7" spans="1:10" x14ac:dyDescent="0.15">
      <c r="A7" s="108" t="s">
        <v>2037</v>
      </c>
      <c r="B7" s="108" t="s">
        <v>2038</v>
      </c>
      <c r="C7" s="108" t="s">
        <v>2037</v>
      </c>
      <c r="D7" s="108">
        <v>228</v>
      </c>
      <c r="E7" s="108" t="s">
        <v>652</v>
      </c>
      <c r="F7" s="108" t="s">
        <v>701</v>
      </c>
      <c r="G7" s="108" t="s">
        <v>1219</v>
      </c>
      <c r="H7" s="108" t="s">
        <v>2036</v>
      </c>
      <c r="I7" s="108" t="s">
        <v>648</v>
      </c>
      <c r="J7" s="108" t="s">
        <v>648</v>
      </c>
    </row>
    <row r="8" spans="1:10" x14ac:dyDescent="0.15">
      <c r="A8" s="108" t="s">
        <v>2037</v>
      </c>
      <c r="B8" s="108" t="s">
        <v>2038</v>
      </c>
      <c r="C8" s="108" t="s">
        <v>2037</v>
      </c>
      <c r="D8" s="108">
        <v>228</v>
      </c>
      <c r="E8" s="108" t="s">
        <v>652</v>
      </c>
      <c r="F8" s="108" t="s">
        <v>701</v>
      </c>
      <c r="G8" s="108" t="s">
        <v>1219</v>
      </c>
      <c r="H8" s="108" t="s">
        <v>2036</v>
      </c>
      <c r="I8" s="108" t="s">
        <v>648</v>
      </c>
      <c r="J8" s="108" t="s">
        <v>648</v>
      </c>
    </row>
    <row r="9" spans="1:10" x14ac:dyDescent="0.15">
      <c r="A9" s="108" t="s">
        <v>2035</v>
      </c>
      <c r="B9" s="108" t="s">
        <v>2034</v>
      </c>
      <c r="C9" s="108" t="s">
        <v>2033</v>
      </c>
      <c r="D9" s="108">
        <v>2963</v>
      </c>
      <c r="E9" s="108" t="s">
        <v>652</v>
      </c>
      <c r="F9" s="108" t="s">
        <v>1521</v>
      </c>
      <c r="G9" s="108" t="s">
        <v>2011</v>
      </c>
      <c r="H9" s="108" t="s">
        <v>2032</v>
      </c>
      <c r="I9" s="108" t="s">
        <v>648</v>
      </c>
      <c r="J9" s="108" t="s">
        <v>648</v>
      </c>
    </row>
    <row r="10" spans="1:10" x14ac:dyDescent="0.15">
      <c r="A10" s="108" t="s">
        <v>2030</v>
      </c>
      <c r="B10" s="108" t="s">
        <v>2031</v>
      </c>
      <c r="C10" s="108" t="s">
        <v>2030</v>
      </c>
      <c r="D10" s="108">
        <v>2758</v>
      </c>
      <c r="E10" s="108" t="s">
        <v>652</v>
      </c>
      <c r="F10" s="108" t="s">
        <v>1521</v>
      </c>
      <c r="G10" s="108" t="s">
        <v>2011</v>
      </c>
      <c r="H10" s="108" t="s">
        <v>2029</v>
      </c>
      <c r="I10" s="108" t="s">
        <v>648</v>
      </c>
      <c r="J10" s="108" t="s">
        <v>648</v>
      </c>
    </row>
    <row r="11" spans="1:10" x14ac:dyDescent="0.15">
      <c r="A11" s="108" t="s">
        <v>2027</v>
      </c>
      <c r="B11" s="108" t="s">
        <v>2028</v>
      </c>
      <c r="C11" s="108" t="s">
        <v>2027</v>
      </c>
      <c r="D11" s="108">
        <v>160</v>
      </c>
      <c r="E11" s="108" t="s">
        <v>652</v>
      </c>
      <c r="F11" s="108" t="s">
        <v>1521</v>
      </c>
      <c r="G11" s="108" t="s">
        <v>2011</v>
      </c>
      <c r="H11" s="108" t="s">
        <v>2026</v>
      </c>
      <c r="I11" s="108" t="s">
        <v>648</v>
      </c>
      <c r="J11" s="108" t="s">
        <v>648</v>
      </c>
    </row>
    <row r="12" spans="1:10" x14ac:dyDescent="0.15">
      <c r="A12" s="108" t="s">
        <v>2024</v>
      </c>
      <c r="B12" s="108" t="s">
        <v>2025</v>
      </c>
      <c r="C12" s="108" t="s">
        <v>2024</v>
      </c>
      <c r="D12" s="108">
        <v>161</v>
      </c>
      <c r="E12" s="108" t="s">
        <v>652</v>
      </c>
      <c r="F12" s="108" t="s">
        <v>1521</v>
      </c>
      <c r="G12" s="108" t="s">
        <v>2011</v>
      </c>
      <c r="H12" s="108" t="s">
        <v>2023</v>
      </c>
      <c r="I12" s="108" t="s">
        <v>648</v>
      </c>
      <c r="J12" s="108" t="s">
        <v>648</v>
      </c>
    </row>
    <row r="13" spans="1:10" x14ac:dyDescent="0.15">
      <c r="A13" s="108" t="s">
        <v>2022</v>
      </c>
      <c r="B13" s="108" t="s">
        <v>2021</v>
      </c>
      <c r="C13" s="108" t="s">
        <v>2020</v>
      </c>
      <c r="D13" s="108">
        <v>2960</v>
      </c>
      <c r="E13" s="108" t="s">
        <v>652</v>
      </c>
      <c r="F13" s="108" t="s">
        <v>1521</v>
      </c>
      <c r="G13" s="108" t="s">
        <v>2011</v>
      </c>
      <c r="H13" s="108" t="s">
        <v>2019</v>
      </c>
      <c r="I13" s="108" t="s">
        <v>648</v>
      </c>
      <c r="J13" s="108" t="s">
        <v>648</v>
      </c>
    </row>
    <row r="14" spans="1:10" x14ac:dyDescent="0.15">
      <c r="A14" s="108" t="s">
        <v>2018</v>
      </c>
      <c r="B14" s="108" t="s">
        <v>2017</v>
      </c>
      <c r="C14" s="108" t="s">
        <v>2016</v>
      </c>
      <c r="D14" s="108">
        <v>2962</v>
      </c>
      <c r="E14" s="108" t="s">
        <v>652</v>
      </c>
      <c r="F14" s="108" t="s">
        <v>1521</v>
      </c>
      <c r="G14" s="108" t="s">
        <v>2011</v>
      </c>
      <c r="H14" s="108" t="s">
        <v>2015</v>
      </c>
      <c r="I14" s="108" t="s">
        <v>648</v>
      </c>
      <c r="J14" s="108" t="s">
        <v>648</v>
      </c>
    </row>
    <row r="15" spans="1:10" x14ac:dyDescent="0.15">
      <c r="A15" s="108" t="s">
        <v>2014</v>
      </c>
      <c r="B15" s="108" t="s">
        <v>2013</v>
      </c>
      <c r="C15" s="108" t="s">
        <v>2012</v>
      </c>
      <c r="D15" s="108">
        <v>2961</v>
      </c>
      <c r="E15" s="108" t="s">
        <v>652</v>
      </c>
      <c r="F15" s="108" t="s">
        <v>1521</v>
      </c>
      <c r="G15" s="108" t="s">
        <v>2011</v>
      </c>
      <c r="H15" s="108" t="s">
        <v>2010</v>
      </c>
      <c r="I15" s="108" t="s">
        <v>648</v>
      </c>
      <c r="J15" s="108" t="s">
        <v>648</v>
      </c>
    </row>
    <row r="16" spans="1:10" x14ac:dyDescent="0.15">
      <c r="A16" s="108" t="s">
        <v>8</v>
      </c>
      <c r="B16" s="108" t="s">
        <v>2009</v>
      </c>
      <c r="C16" s="108" t="s">
        <v>8</v>
      </c>
      <c r="D16" s="108">
        <v>84</v>
      </c>
      <c r="E16" s="108" t="s">
        <v>652</v>
      </c>
      <c r="F16" s="108" t="s">
        <v>689</v>
      </c>
      <c r="G16" s="108" t="s">
        <v>688</v>
      </c>
      <c r="H16" s="108" t="s">
        <v>2008</v>
      </c>
      <c r="I16" s="108" t="s">
        <v>8</v>
      </c>
      <c r="J16" s="108" t="s">
        <v>648</v>
      </c>
    </row>
    <row r="17" spans="1:10" x14ac:dyDescent="0.15">
      <c r="A17" s="108" t="s">
        <v>2006</v>
      </c>
      <c r="B17" s="108" t="s">
        <v>2007</v>
      </c>
      <c r="C17" s="108" t="s">
        <v>2006</v>
      </c>
      <c r="D17" s="108">
        <v>87</v>
      </c>
      <c r="E17" s="108" t="s">
        <v>652</v>
      </c>
      <c r="F17" s="108" t="s">
        <v>689</v>
      </c>
      <c r="G17" s="108" t="s">
        <v>688</v>
      </c>
      <c r="H17" s="108" t="s">
        <v>2005</v>
      </c>
      <c r="I17" s="108" t="s">
        <v>648</v>
      </c>
      <c r="J17" s="108" t="s">
        <v>648</v>
      </c>
    </row>
    <row r="18" spans="1:10" x14ac:dyDescent="0.15">
      <c r="A18" s="108" t="s">
        <v>2003</v>
      </c>
      <c r="B18" s="108" t="s">
        <v>2004</v>
      </c>
      <c r="C18" s="108" t="s">
        <v>2003</v>
      </c>
      <c r="D18" s="108">
        <v>90</v>
      </c>
      <c r="E18" s="108" t="s">
        <v>652</v>
      </c>
      <c r="F18" s="108" t="s">
        <v>689</v>
      </c>
      <c r="G18" s="108" t="s">
        <v>688</v>
      </c>
      <c r="H18" s="108" t="s">
        <v>2002</v>
      </c>
      <c r="I18" s="108" t="s">
        <v>648</v>
      </c>
      <c r="J18" s="108" t="s">
        <v>648</v>
      </c>
    </row>
    <row r="19" spans="1:10" x14ac:dyDescent="0.15">
      <c r="A19" s="108" t="s">
        <v>2000</v>
      </c>
      <c r="B19" s="108" t="s">
        <v>2001</v>
      </c>
      <c r="C19" s="108" t="s">
        <v>2000</v>
      </c>
      <c r="D19" s="108">
        <v>91</v>
      </c>
      <c r="E19" s="108" t="s">
        <v>652</v>
      </c>
      <c r="F19" s="108" t="s">
        <v>689</v>
      </c>
      <c r="G19" s="108" t="s">
        <v>688</v>
      </c>
      <c r="H19" s="108" t="s">
        <v>1999</v>
      </c>
      <c r="I19" s="108" t="s">
        <v>648</v>
      </c>
      <c r="J19" s="108" t="s">
        <v>648</v>
      </c>
    </row>
    <row r="20" spans="1:10" x14ac:dyDescent="0.15">
      <c r="A20" s="108" t="s">
        <v>1997</v>
      </c>
      <c r="B20" s="108" t="s">
        <v>1998</v>
      </c>
      <c r="C20" s="108" t="s">
        <v>1997</v>
      </c>
      <c r="D20" s="108">
        <v>92</v>
      </c>
      <c r="E20" s="108" t="s">
        <v>652</v>
      </c>
      <c r="F20" s="108" t="s">
        <v>689</v>
      </c>
      <c r="G20" s="108" t="s">
        <v>688</v>
      </c>
      <c r="H20" s="108" t="s">
        <v>1996</v>
      </c>
      <c r="I20" s="108" t="s">
        <v>648</v>
      </c>
      <c r="J20" s="108" t="s">
        <v>648</v>
      </c>
    </row>
    <row r="21" spans="1:10" x14ac:dyDescent="0.15">
      <c r="A21" s="108" t="s">
        <v>1994</v>
      </c>
      <c r="B21" s="108" t="s">
        <v>1995</v>
      </c>
      <c r="C21" s="108" t="s">
        <v>1994</v>
      </c>
      <c r="D21" s="108">
        <v>93</v>
      </c>
      <c r="E21" s="108" t="s">
        <v>652</v>
      </c>
      <c r="F21" s="108" t="s">
        <v>689</v>
      </c>
      <c r="G21" s="108" t="s">
        <v>688</v>
      </c>
      <c r="H21" s="108" t="s">
        <v>1993</v>
      </c>
      <c r="I21" s="108" t="s">
        <v>648</v>
      </c>
      <c r="J21" s="108" t="s">
        <v>648</v>
      </c>
    </row>
    <row r="22" spans="1:10" x14ac:dyDescent="0.15">
      <c r="A22" s="108" t="s">
        <v>1991</v>
      </c>
      <c r="B22" s="108" t="s">
        <v>1992</v>
      </c>
      <c r="C22" s="108" t="s">
        <v>1991</v>
      </c>
      <c r="D22" s="108">
        <v>95</v>
      </c>
      <c r="E22" s="108" t="s">
        <v>652</v>
      </c>
      <c r="F22" s="108" t="s">
        <v>689</v>
      </c>
      <c r="G22" s="108" t="s">
        <v>688</v>
      </c>
      <c r="H22" s="108" t="s">
        <v>1990</v>
      </c>
      <c r="I22" s="108" t="s">
        <v>648</v>
      </c>
      <c r="J22" s="108" t="s">
        <v>648</v>
      </c>
    </row>
    <row r="23" spans="1:10" x14ac:dyDescent="0.15">
      <c r="A23" s="108" t="s">
        <v>1988</v>
      </c>
      <c r="B23" s="108" t="s">
        <v>1989</v>
      </c>
      <c r="C23" s="108" t="s">
        <v>1988</v>
      </c>
      <c r="D23" s="108">
        <v>96</v>
      </c>
      <c r="E23" s="108" t="s">
        <v>652</v>
      </c>
      <c r="F23" s="108" t="s">
        <v>689</v>
      </c>
      <c r="G23" s="108" t="s">
        <v>688</v>
      </c>
      <c r="H23" s="108" t="s">
        <v>1987</v>
      </c>
      <c r="I23" s="108" t="s">
        <v>648</v>
      </c>
      <c r="J23" s="108" t="s">
        <v>648</v>
      </c>
    </row>
    <row r="24" spans="1:10" x14ac:dyDescent="0.15">
      <c r="A24" s="108" t="s">
        <v>1985</v>
      </c>
      <c r="B24" s="108" t="s">
        <v>1986</v>
      </c>
      <c r="C24" s="108" t="s">
        <v>1985</v>
      </c>
      <c r="D24" s="108">
        <v>97</v>
      </c>
      <c r="E24" s="108" t="s">
        <v>652</v>
      </c>
      <c r="F24" s="108" t="s">
        <v>689</v>
      </c>
      <c r="G24" s="108" t="s">
        <v>688</v>
      </c>
      <c r="H24" s="108" t="s">
        <v>1984</v>
      </c>
      <c r="I24" s="108" t="s">
        <v>648</v>
      </c>
      <c r="J24" s="108" t="s">
        <v>648</v>
      </c>
    </row>
    <row r="25" spans="1:10" x14ac:dyDescent="0.15">
      <c r="A25" s="108" t="s">
        <v>1982</v>
      </c>
      <c r="B25" s="108" t="s">
        <v>1983</v>
      </c>
      <c r="C25" s="108" t="s">
        <v>1982</v>
      </c>
      <c r="D25" s="108">
        <v>100</v>
      </c>
      <c r="E25" s="108" t="s">
        <v>652</v>
      </c>
      <c r="F25" s="108" t="s">
        <v>689</v>
      </c>
      <c r="G25" s="108" t="s">
        <v>688</v>
      </c>
      <c r="H25" s="108" t="s">
        <v>1981</v>
      </c>
      <c r="I25" s="108" t="s">
        <v>648</v>
      </c>
      <c r="J25" s="108" t="s">
        <v>648</v>
      </c>
    </row>
    <row r="26" spans="1:10" x14ac:dyDescent="0.15">
      <c r="A26" s="108" t="s">
        <v>1979</v>
      </c>
      <c r="B26" s="108" t="s">
        <v>1980</v>
      </c>
      <c r="C26" s="108" t="s">
        <v>1979</v>
      </c>
      <c r="D26" s="108">
        <v>106</v>
      </c>
      <c r="E26" s="108" t="s">
        <v>652</v>
      </c>
      <c r="F26" s="108" t="s">
        <v>689</v>
      </c>
      <c r="G26" s="108" t="s">
        <v>688</v>
      </c>
      <c r="H26" s="108" t="s">
        <v>1978</v>
      </c>
      <c r="I26" s="108" t="s">
        <v>648</v>
      </c>
      <c r="J26" s="108" t="s">
        <v>648</v>
      </c>
    </row>
    <row r="27" spans="1:10" x14ac:dyDescent="0.15">
      <c r="A27" s="108" t="s">
        <v>1977</v>
      </c>
      <c r="B27" s="108" t="s">
        <v>1976</v>
      </c>
      <c r="C27" s="108" t="s">
        <v>1975</v>
      </c>
      <c r="D27" s="108">
        <v>107</v>
      </c>
      <c r="E27" s="108" t="s">
        <v>652</v>
      </c>
      <c r="F27" s="108" t="s">
        <v>689</v>
      </c>
      <c r="G27" s="108" t="s">
        <v>688</v>
      </c>
      <c r="H27" s="108" t="s">
        <v>1974</v>
      </c>
      <c r="I27" s="108" t="s">
        <v>648</v>
      </c>
      <c r="J27" s="108" t="s">
        <v>648</v>
      </c>
    </row>
    <row r="28" spans="1:10" x14ac:dyDescent="0.15">
      <c r="A28" s="108" t="s">
        <v>1972</v>
      </c>
      <c r="B28" s="108" t="s">
        <v>1973</v>
      </c>
      <c r="C28" s="108" t="s">
        <v>1972</v>
      </c>
      <c r="D28" s="108">
        <v>108</v>
      </c>
      <c r="E28" s="108" t="s">
        <v>652</v>
      </c>
      <c r="F28" s="108" t="s">
        <v>689</v>
      </c>
      <c r="G28" s="108" t="s">
        <v>688</v>
      </c>
      <c r="H28" s="108" t="s">
        <v>1971</v>
      </c>
      <c r="I28" s="108" t="s">
        <v>648</v>
      </c>
      <c r="J28" s="108" t="s">
        <v>648</v>
      </c>
    </row>
    <row r="29" spans="1:10" x14ac:dyDescent="0.15">
      <c r="A29" s="108" t="s">
        <v>1969</v>
      </c>
      <c r="B29" s="108" t="s">
        <v>1970</v>
      </c>
      <c r="C29" s="108" t="s">
        <v>1969</v>
      </c>
      <c r="D29" s="108">
        <v>110</v>
      </c>
      <c r="E29" s="108" t="s">
        <v>652</v>
      </c>
      <c r="F29" s="108" t="s">
        <v>689</v>
      </c>
      <c r="G29" s="108" t="s">
        <v>688</v>
      </c>
      <c r="H29" s="108" t="s">
        <v>1968</v>
      </c>
      <c r="I29" s="108" t="s">
        <v>648</v>
      </c>
      <c r="J29" s="108" t="s">
        <v>648</v>
      </c>
    </row>
    <row r="30" spans="1:10" x14ac:dyDescent="0.15">
      <c r="A30" s="108" t="s">
        <v>1966</v>
      </c>
      <c r="B30" s="108" t="s">
        <v>1967</v>
      </c>
      <c r="C30" s="108" t="s">
        <v>1966</v>
      </c>
      <c r="D30" s="108">
        <v>111</v>
      </c>
      <c r="E30" s="108" t="s">
        <v>652</v>
      </c>
      <c r="F30" s="108" t="s">
        <v>689</v>
      </c>
      <c r="G30" s="108" t="s">
        <v>688</v>
      </c>
      <c r="H30" s="108" t="s">
        <v>1965</v>
      </c>
      <c r="I30" s="108" t="s">
        <v>648</v>
      </c>
      <c r="J30" s="108" t="s">
        <v>648</v>
      </c>
    </row>
    <row r="31" spans="1:10" x14ac:dyDescent="0.15">
      <c r="A31" s="108" t="s">
        <v>88</v>
      </c>
      <c r="B31" s="108" t="s">
        <v>1964</v>
      </c>
      <c r="C31" s="108" t="s">
        <v>9</v>
      </c>
      <c r="D31" s="108">
        <v>113</v>
      </c>
      <c r="E31" s="108" t="s">
        <v>652</v>
      </c>
      <c r="F31" s="108" t="s">
        <v>689</v>
      </c>
      <c r="G31" s="108" t="s">
        <v>688</v>
      </c>
      <c r="H31" s="108" t="s">
        <v>1963</v>
      </c>
      <c r="I31" s="108" t="s">
        <v>9</v>
      </c>
      <c r="J31" s="108" t="s">
        <v>648</v>
      </c>
    </row>
    <row r="32" spans="1:10" x14ac:dyDescent="0.15">
      <c r="A32" s="108" t="s">
        <v>86</v>
      </c>
      <c r="B32" s="108" t="s">
        <v>1962</v>
      </c>
      <c r="C32" s="108" t="s">
        <v>10</v>
      </c>
      <c r="D32" s="108">
        <v>114</v>
      </c>
      <c r="E32" s="108" t="s">
        <v>652</v>
      </c>
      <c r="F32" s="108" t="s">
        <v>689</v>
      </c>
      <c r="G32" s="108" t="s">
        <v>688</v>
      </c>
      <c r="H32" s="108" t="s">
        <v>1961</v>
      </c>
      <c r="I32" s="108" t="s">
        <v>10</v>
      </c>
      <c r="J32" s="108" t="s">
        <v>648</v>
      </c>
    </row>
    <row r="33" spans="1:10" x14ac:dyDescent="0.15">
      <c r="A33" s="108" t="s">
        <v>1959</v>
      </c>
      <c r="B33" s="108" t="s">
        <v>1960</v>
      </c>
      <c r="C33" s="108" t="s">
        <v>1959</v>
      </c>
      <c r="D33" s="108">
        <v>116</v>
      </c>
      <c r="E33" s="108" t="s">
        <v>652</v>
      </c>
      <c r="F33" s="108" t="s">
        <v>689</v>
      </c>
      <c r="G33" s="108" t="s">
        <v>688</v>
      </c>
      <c r="H33" s="108" t="s">
        <v>1958</v>
      </c>
      <c r="I33" s="108" t="s">
        <v>648</v>
      </c>
      <c r="J33" s="108" t="s">
        <v>648</v>
      </c>
    </row>
    <row r="34" spans="1:10" x14ac:dyDescent="0.15">
      <c r="A34" s="108" t="s">
        <v>1956</v>
      </c>
      <c r="B34" s="108" t="s">
        <v>1957</v>
      </c>
      <c r="C34" s="108" t="s">
        <v>1956</v>
      </c>
      <c r="D34" s="108">
        <v>118</v>
      </c>
      <c r="E34" s="108" t="s">
        <v>652</v>
      </c>
      <c r="F34" s="108" t="s">
        <v>689</v>
      </c>
      <c r="G34" s="108" t="s">
        <v>688</v>
      </c>
      <c r="H34" s="108" t="s">
        <v>1955</v>
      </c>
      <c r="I34" s="108" t="s">
        <v>648</v>
      </c>
      <c r="J34" s="108" t="s">
        <v>648</v>
      </c>
    </row>
    <row r="35" spans="1:10" x14ac:dyDescent="0.15">
      <c r="A35" s="108" t="s">
        <v>1953</v>
      </c>
      <c r="B35" s="108" t="s">
        <v>1954</v>
      </c>
      <c r="C35" s="108" t="s">
        <v>1953</v>
      </c>
      <c r="D35" s="108">
        <v>119</v>
      </c>
      <c r="E35" s="108" t="s">
        <v>652</v>
      </c>
      <c r="F35" s="108" t="s">
        <v>689</v>
      </c>
      <c r="G35" s="108" t="s">
        <v>688</v>
      </c>
      <c r="H35" s="108" t="s">
        <v>1952</v>
      </c>
      <c r="I35" s="108" t="s">
        <v>648</v>
      </c>
      <c r="J35" s="108" t="s">
        <v>648</v>
      </c>
    </row>
    <row r="36" spans="1:10" x14ac:dyDescent="0.15">
      <c r="A36" s="108" t="s">
        <v>11</v>
      </c>
      <c r="B36" s="108" t="s">
        <v>1951</v>
      </c>
      <c r="C36" s="108" t="s">
        <v>11</v>
      </c>
      <c r="D36" s="108">
        <v>120</v>
      </c>
      <c r="E36" s="108" t="s">
        <v>652</v>
      </c>
      <c r="F36" s="108" t="s">
        <v>689</v>
      </c>
      <c r="G36" s="108" t="s">
        <v>688</v>
      </c>
      <c r="H36" s="108" t="s">
        <v>1950</v>
      </c>
      <c r="I36" s="108" t="s">
        <v>11</v>
      </c>
      <c r="J36" s="108" t="s">
        <v>11</v>
      </c>
    </row>
    <row r="37" spans="1:10" x14ac:dyDescent="0.15">
      <c r="A37" s="108" t="s">
        <v>1948</v>
      </c>
      <c r="B37" s="108" t="s">
        <v>1949</v>
      </c>
      <c r="C37" s="108" t="s">
        <v>1948</v>
      </c>
      <c r="D37" s="108">
        <v>121</v>
      </c>
      <c r="E37" s="108" t="s">
        <v>652</v>
      </c>
      <c r="F37" s="108" t="s">
        <v>689</v>
      </c>
      <c r="G37" s="108" t="s">
        <v>688</v>
      </c>
      <c r="H37" s="108" t="s">
        <v>1947</v>
      </c>
      <c r="I37" s="108" t="s">
        <v>648</v>
      </c>
      <c r="J37" s="108" t="s">
        <v>648</v>
      </c>
    </row>
    <row r="38" spans="1:10" x14ac:dyDescent="0.15">
      <c r="A38" s="108" t="s">
        <v>1945</v>
      </c>
      <c r="B38" s="108" t="s">
        <v>1946</v>
      </c>
      <c r="C38" s="108" t="s">
        <v>1945</v>
      </c>
      <c r="D38" s="108">
        <v>123</v>
      </c>
      <c r="E38" s="108" t="s">
        <v>652</v>
      </c>
      <c r="F38" s="108" t="s">
        <v>689</v>
      </c>
      <c r="G38" s="108" t="s">
        <v>688</v>
      </c>
      <c r="H38" s="108" t="s">
        <v>1944</v>
      </c>
      <c r="I38" s="108" t="s">
        <v>648</v>
      </c>
      <c r="J38" s="108" t="s">
        <v>648</v>
      </c>
    </row>
    <row r="39" spans="1:10" x14ac:dyDescent="0.15">
      <c r="A39" s="108" t="s">
        <v>1943</v>
      </c>
      <c r="B39" s="108" t="s">
        <v>1942</v>
      </c>
      <c r="C39" s="108" t="s">
        <v>1941</v>
      </c>
      <c r="D39" s="108">
        <v>125</v>
      </c>
      <c r="E39" s="108" t="s">
        <v>652</v>
      </c>
      <c r="F39" s="108" t="s">
        <v>689</v>
      </c>
      <c r="G39" s="108" t="s">
        <v>688</v>
      </c>
      <c r="H39" s="108" t="s">
        <v>1940</v>
      </c>
      <c r="I39" s="108" t="s">
        <v>648</v>
      </c>
      <c r="J39" s="108" t="s">
        <v>648</v>
      </c>
    </row>
    <row r="40" spans="1:10" x14ac:dyDescent="0.15">
      <c r="A40" s="108" t="s">
        <v>1939</v>
      </c>
      <c r="B40" s="108" t="s">
        <v>1938</v>
      </c>
      <c r="C40" s="108" t="s">
        <v>1937</v>
      </c>
      <c r="D40" s="108">
        <v>129</v>
      </c>
      <c r="E40" s="108" t="s">
        <v>652</v>
      </c>
      <c r="F40" s="108" t="s">
        <v>689</v>
      </c>
      <c r="G40" s="108" t="s">
        <v>688</v>
      </c>
      <c r="H40" s="108" t="s">
        <v>1936</v>
      </c>
      <c r="I40" s="108" t="s">
        <v>648</v>
      </c>
      <c r="J40" s="108" t="s">
        <v>648</v>
      </c>
    </row>
    <row r="41" spans="1:10" x14ac:dyDescent="0.15">
      <c r="A41" s="108" t="s">
        <v>1935</v>
      </c>
      <c r="B41" s="108" t="s">
        <v>1934</v>
      </c>
      <c r="C41" s="108" t="s">
        <v>1933</v>
      </c>
      <c r="D41" s="108">
        <v>131</v>
      </c>
      <c r="E41" s="108" t="s">
        <v>652</v>
      </c>
      <c r="F41" s="108" t="s">
        <v>689</v>
      </c>
      <c r="G41" s="108" t="s">
        <v>688</v>
      </c>
      <c r="H41" s="108" t="s">
        <v>1932</v>
      </c>
      <c r="I41" s="108" t="s">
        <v>648</v>
      </c>
      <c r="J41" s="108" t="s">
        <v>648</v>
      </c>
    </row>
    <row r="42" spans="1:10" x14ac:dyDescent="0.15">
      <c r="A42" s="108" t="s">
        <v>1931</v>
      </c>
      <c r="B42" s="108" t="s">
        <v>1930</v>
      </c>
      <c r="C42" s="108" t="s">
        <v>1929</v>
      </c>
      <c r="D42" s="108">
        <v>132</v>
      </c>
      <c r="E42" s="108" t="s">
        <v>652</v>
      </c>
      <c r="F42" s="108" t="s">
        <v>689</v>
      </c>
      <c r="G42" s="108" t="s">
        <v>688</v>
      </c>
      <c r="H42" s="108" t="s">
        <v>1928</v>
      </c>
      <c r="I42" s="108" t="s">
        <v>648</v>
      </c>
      <c r="J42" s="108" t="s">
        <v>648</v>
      </c>
    </row>
    <row r="43" spans="1:10" x14ac:dyDescent="0.15">
      <c r="A43" s="108" t="s">
        <v>1927</v>
      </c>
      <c r="B43" s="108" t="s">
        <v>1926</v>
      </c>
      <c r="C43" s="108" t="s">
        <v>1925</v>
      </c>
      <c r="D43" s="108">
        <v>133</v>
      </c>
      <c r="E43" s="108" t="s">
        <v>652</v>
      </c>
      <c r="F43" s="108" t="s">
        <v>689</v>
      </c>
      <c r="G43" s="108" t="s">
        <v>688</v>
      </c>
      <c r="H43" s="108" t="s">
        <v>1924</v>
      </c>
      <c r="I43" s="108" t="s">
        <v>648</v>
      </c>
      <c r="J43" s="108" t="s">
        <v>648</v>
      </c>
    </row>
    <row r="44" spans="1:10" x14ac:dyDescent="0.15">
      <c r="A44" s="108" t="s">
        <v>1923</v>
      </c>
      <c r="B44" s="108" t="s">
        <v>1922</v>
      </c>
      <c r="C44" s="108" t="s">
        <v>1921</v>
      </c>
      <c r="D44" s="108">
        <v>134</v>
      </c>
      <c r="E44" s="108" t="s">
        <v>652</v>
      </c>
      <c r="F44" s="108" t="s">
        <v>689</v>
      </c>
      <c r="G44" s="108" t="s">
        <v>688</v>
      </c>
      <c r="H44" s="108" t="s">
        <v>1920</v>
      </c>
      <c r="I44" s="108" t="s">
        <v>648</v>
      </c>
      <c r="J44" s="108" t="s">
        <v>648</v>
      </c>
    </row>
    <row r="45" spans="1:10" x14ac:dyDescent="0.15">
      <c r="A45" s="108" t="s">
        <v>1919</v>
      </c>
      <c r="B45" s="108" t="s">
        <v>1918</v>
      </c>
      <c r="C45" s="108" t="s">
        <v>1917</v>
      </c>
      <c r="D45" s="108">
        <v>135</v>
      </c>
      <c r="E45" s="108" t="s">
        <v>652</v>
      </c>
      <c r="F45" s="108" t="s">
        <v>689</v>
      </c>
      <c r="G45" s="108" t="s">
        <v>688</v>
      </c>
      <c r="H45" s="108" t="s">
        <v>1916</v>
      </c>
      <c r="I45" s="108" t="s">
        <v>648</v>
      </c>
      <c r="J45" s="108" t="s">
        <v>648</v>
      </c>
    </row>
    <row r="46" spans="1:10" x14ac:dyDescent="0.15">
      <c r="A46" s="108" t="s">
        <v>1915</v>
      </c>
      <c r="B46" s="108" t="s">
        <v>1914</v>
      </c>
      <c r="C46" s="108" t="s">
        <v>1913</v>
      </c>
      <c r="D46" s="108">
        <v>136</v>
      </c>
      <c r="E46" s="108" t="s">
        <v>652</v>
      </c>
      <c r="F46" s="108" t="s">
        <v>689</v>
      </c>
      <c r="G46" s="108" t="s">
        <v>688</v>
      </c>
      <c r="H46" s="108" t="s">
        <v>1912</v>
      </c>
      <c r="I46" s="108" t="s">
        <v>648</v>
      </c>
      <c r="J46" s="108" t="s">
        <v>648</v>
      </c>
    </row>
    <row r="47" spans="1:10" x14ac:dyDescent="0.15">
      <c r="A47" s="108" t="s">
        <v>1911</v>
      </c>
      <c r="B47" s="108" t="s">
        <v>1910</v>
      </c>
      <c r="C47" s="108" t="s">
        <v>1909</v>
      </c>
      <c r="D47" s="108">
        <v>137</v>
      </c>
      <c r="E47" s="108" t="s">
        <v>652</v>
      </c>
      <c r="F47" s="108" t="s">
        <v>689</v>
      </c>
      <c r="G47" s="108" t="s">
        <v>688</v>
      </c>
      <c r="H47" s="108" t="s">
        <v>1908</v>
      </c>
      <c r="I47" s="108" t="s">
        <v>648</v>
      </c>
      <c r="J47" s="108" t="s">
        <v>648</v>
      </c>
    </row>
    <row r="48" spans="1:10" x14ac:dyDescent="0.15">
      <c r="A48" s="108" t="s">
        <v>1907</v>
      </c>
      <c r="B48" s="108" t="s">
        <v>1906</v>
      </c>
      <c r="C48" s="108" t="s">
        <v>1905</v>
      </c>
      <c r="D48" s="108">
        <v>138</v>
      </c>
      <c r="E48" s="108" t="s">
        <v>652</v>
      </c>
      <c r="F48" s="108" t="s">
        <v>689</v>
      </c>
      <c r="G48" s="108" t="s">
        <v>688</v>
      </c>
      <c r="H48" s="108" t="s">
        <v>1904</v>
      </c>
      <c r="I48" s="108" t="s">
        <v>648</v>
      </c>
      <c r="J48" s="108" t="s">
        <v>648</v>
      </c>
    </row>
    <row r="49" spans="1:10" x14ac:dyDescent="0.15">
      <c r="A49" s="108" t="s">
        <v>1903</v>
      </c>
      <c r="B49" s="108" t="s">
        <v>1902</v>
      </c>
      <c r="C49" s="108" t="s">
        <v>1901</v>
      </c>
      <c r="D49" s="108">
        <v>139</v>
      </c>
      <c r="E49" s="108" t="s">
        <v>652</v>
      </c>
      <c r="F49" s="108" t="s">
        <v>689</v>
      </c>
      <c r="G49" s="108" t="s">
        <v>688</v>
      </c>
      <c r="H49" s="108" t="s">
        <v>1900</v>
      </c>
      <c r="I49" s="108" t="s">
        <v>648</v>
      </c>
      <c r="J49" s="108" t="s">
        <v>648</v>
      </c>
    </row>
    <row r="50" spans="1:10" x14ac:dyDescent="0.15">
      <c r="A50" s="108" t="s">
        <v>1899</v>
      </c>
      <c r="B50" s="108" t="s">
        <v>1898</v>
      </c>
      <c r="C50" s="108" t="s">
        <v>1897</v>
      </c>
      <c r="D50" s="108">
        <v>140</v>
      </c>
      <c r="E50" s="108" t="s">
        <v>652</v>
      </c>
      <c r="F50" s="108" t="s">
        <v>689</v>
      </c>
      <c r="G50" s="108" t="s">
        <v>688</v>
      </c>
      <c r="H50" s="108" t="s">
        <v>1896</v>
      </c>
      <c r="I50" s="108" t="s">
        <v>648</v>
      </c>
      <c r="J50" s="108" t="s">
        <v>648</v>
      </c>
    </row>
    <row r="51" spans="1:10" x14ac:dyDescent="0.15">
      <c r="A51" s="108" t="s">
        <v>1895</v>
      </c>
      <c r="B51" s="108" t="s">
        <v>1894</v>
      </c>
      <c r="C51" s="108" t="s">
        <v>1893</v>
      </c>
      <c r="D51" s="108">
        <v>141</v>
      </c>
      <c r="E51" s="108" t="s">
        <v>652</v>
      </c>
      <c r="F51" s="108" t="s">
        <v>689</v>
      </c>
      <c r="G51" s="108" t="s">
        <v>688</v>
      </c>
      <c r="H51" s="108" t="s">
        <v>1892</v>
      </c>
      <c r="I51" s="108" t="s">
        <v>648</v>
      </c>
      <c r="J51" s="108" t="s">
        <v>648</v>
      </c>
    </row>
    <row r="52" spans="1:10" x14ac:dyDescent="0.15">
      <c r="A52" s="108" t="s">
        <v>1891</v>
      </c>
      <c r="B52" s="108" t="s">
        <v>1890</v>
      </c>
      <c r="C52" s="108" t="s">
        <v>1889</v>
      </c>
      <c r="D52" s="108">
        <v>142</v>
      </c>
      <c r="E52" s="108" t="s">
        <v>652</v>
      </c>
      <c r="F52" s="108" t="s">
        <v>689</v>
      </c>
      <c r="G52" s="108" t="s">
        <v>688</v>
      </c>
      <c r="H52" s="108" t="s">
        <v>1888</v>
      </c>
      <c r="I52" s="108" t="s">
        <v>648</v>
      </c>
      <c r="J52" s="108" t="s">
        <v>648</v>
      </c>
    </row>
    <row r="53" spans="1:10" x14ac:dyDescent="0.15">
      <c r="A53" s="108" t="s">
        <v>1887</v>
      </c>
      <c r="B53" s="108" t="s">
        <v>1886</v>
      </c>
      <c r="C53" s="108" t="s">
        <v>1885</v>
      </c>
      <c r="D53" s="108">
        <v>143</v>
      </c>
      <c r="E53" s="108" t="s">
        <v>652</v>
      </c>
      <c r="F53" s="108" t="s">
        <v>689</v>
      </c>
      <c r="G53" s="108" t="s">
        <v>688</v>
      </c>
      <c r="H53" s="108" t="s">
        <v>1884</v>
      </c>
      <c r="I53" s="108" t="s">
        <v>648</v>
      </c>
      <c r="J53" s="108" t="s">
        <v>648</v>
      </c>
    </row>
    <row r="54" spans="1:10" x14ac:dyDescent="0.15">
      <c r="A54" s="108" t="s">
        <v>1883</v>
      </c>
      <c r="B54" s="108" t="s">
        <v>1882</v>
      </c>
      <c r="C54" s="108" t="s">
        <v>1881</v>
      </c>
      <c r="D54" s="108">
        <v>144</v>
      </c>
      <c r="E54" s="108" t="s">
        <v>652</v>
      </c>
      <c r="F54" s="108" t="s">
        <v>689</v>
      </c>
      <c r="G54" s="108" t="s">
        <v>688</v>
      </c>
      <c r="H54" s="108" t="s">
        <v>1880</v>
      </c>
      <c r="I54" s="108" t="s">
        <v>648</v>
      </c>
      <c r="J54" s="108" t="s">
        <v>648</v>
      </c>
    </row>
    <row r="55" spans="1:10" x14ac:dyDescent="0.15">
      <c r="A55" s="108" t="s">
        <v>1879</v>
      </c>
      <c r="B55" s="108" t="s">
        <v>1878</v>
      </c>
      <c r="C55" s="108" t="s">
        <v>1877</v>
      </c>
      <c r="D55" s="108">
        <v>637</v>
      </c>
      <c r="E55" s="108" t="s">
        <v>652</v>
      </c>
      <c r="F55" s="108" t="s">
        <v>689</v>
      </c>
      <c r="G55" s="108" t="s">
        <v>688</v>
      </c>
      <c r="H55" s="108" t="s">
        <v>1876</v>
      </c>
      <c r="I55" s="108" t="s">
        <v>648</v>
      </c>
      <c r="J55" s="108" t="s">
        <v>648</v>
      </c>
    </row>
    <row r="56" spans="1:10" x14ac:dyDescent="0.15">
      <c r="A56" s="108" t="s">
        <v>1875</v>
      </c>
      <c r="B56" s="108" t="s">
        <v>1874</v>
      </c>
      <c r="C56" s="108" t="s">
        <v>1873</v>
      </c>
      <c r="D56" s="108">
        <v>146</v>
      </c>
      <c r="E56" s="108" t="s">
        <v>652</v>
      </c>
      <c r="F56" s="108" t="s">
        <v>689</v>
      </c>
      <c r="G56" s="108" t="s">
        <v>688</v>
      </c>
      <c r="H56" s="108" t="s">
        <v>1872</v>
      </c>
      <c r="I56" s="108" t="s">
        <v>648</v>
      </c>
      <c r="J56" s="108" t="s">
        <v>648</v>
      </c>
    </row>
    <row r="57" spans="1:10" x14ac:dyDescent="0.15">
      <c r="A57" s="108" t="s">
        <v>1871</v>
      </c>
      <c r="B57" s="108" t="s">
        <v>1870</v>
      </c>
      <c r="C57" s="108" t="s">
        <v>1869</v>
      </c>
      <c r="D57" s="108">
        <v>150</v>
      </c>
      <c r="E57" s="108" t="s">
        <v>652</v>
      </c>
      <c r="F57" s="108" t="s">
        <v>689</v>
      </c>
      <c r="G57" s="108" t="s">
        <v>688</v>
      </c>
      <c r="H57" s="108" t="s">
        <v>1868</v>
      </c>
      <c r="I57" s="108" t="s">
        <v>648</v>
      </c>
      <c r="J57" s="108" t="s">
        <v>648</v>
      </c>
    </row>
    <row r="58" spans="1:10" x14ac:dyDescent="0.15">
      <c r="A58" s="108" t="s">
        <v>1866</v>
      </c>
      <c r="B58" s="108" t="s">
        <v>1867</v>
      </c>
      <c r="C58" s="108" t="s">
        <v>1866</v>
      </c>
      <c r="D58" s="108">
        <v>151</v>
      </c>
      <c r="E58" s="108" t="s">
        <v>652</v>
      </c>
      <c r="F58" s="108" t="s">
        <v>689</v>
      </c>
      <c r="G58" s="108" t="s">
        <v>688</v>
      </c>
      <c r="H58" s="108" t="s">
        <v>1865</v>
      </c>
      <c r="I58" s="108" t="s">
        <v>648</v>
      </c>
      <c r="J58" s="108" t="s">
        <v>648</v>
      </c>
    </row>
    <row r="59" spans="1:10" x14ac:dyDescent="0.15">
      <c r="A59" s="108" t="s">
        <v>1864</v>
      </c>
      <c r="B59" s="108" t="s">
        <v>1863</v>
      </c>
      <c r="C59" s="108" t="s">
        <v>1862</v>
      </c>
      <c r="D59" s="108">
        <v>153</v>
      </c>
      <c r="E59" s="108" t="s">
        <v>652</v>
      </c>
      <c r="F59" s="108" t="s">
        <v>689</v>
      </c>
      <c r="G59" s="108" t="s">
        <v>688</v>
      </c>
      <c r="H59" s="108" t="s">
        <v>1861</v>
      </c>
      <c r="I59" s="108" t="s">
        <v>648</v>
      </c>
      <c r="J59" s="108" t="s">
        <v>648</v>
      </c>
    </row>
    <row r="60" spans="1:10" x14ac:dyDescent="0.15">
      <c r="A60" s="108" t="s">
        <v>1860</v>
      </c>
      <c r="B60" s="108" t="s">
        <v>1859</v>
      </c>
      <c r="C60" s="108" t="s">
        <v>1858</v>
      </c>
      <c r="D60" s="108">
        <v>154</v>
      </c>
      <c r="E60" s="108" t="s">
        <v>652</v>
      </c>
      <c r="F60" s="108" t="s">
        <v>689</v>
      </c>
      <c r="G60" s="108" t="s">
        <v>688</v>
      </c>
      <c r="H60" s="108" t="s">
        <v>1857</v>
      </c>
      <c r="I60" s="108" t="s">
        <v>648</v>
      </c>
      <c r="J60" s="108" t="s">
        <v>648</v>
      </c>
    </row>
    <row r="61" spans="1:10" x14ac:dyDescent="0.15">
      <c r="A61" s="108" t="s">
        <v>1856</v>
      </c>
      <c r="B61" s="108" t="s">
        <v>1855</v>
      </c>
      <c r="C61" s="108" t="s">
        <v>1854</v>
      </c>
      <c r="D61" s="108">
        <v>155</v>
      </c>
      <c r="E61" s="108" t="s">
        <v>652</v>
      </c>
      <c r="F61" s="108" t="s">
        <v>689</v>
      </c>
      <c r="G61" s="108" t="s">
        <v>688</v>
      </c>
      <c r="H61" s="108" t="s">
        <v>1853</v>
      </c>
      <c r="I61" s="108" t="s">
        <v>648</v>
      </c>
      <c r="J61" s="108" t="s">
        <v>648</v>
      </c>
    </row>
    <row r="62" spans="1:10" x14ac:dyDescent="0.15">
      <c r="A62" s="108" t="s">
        <v>1852</v>
      </c>
      <c r="B62" s="108" t="s">
        <v>1851</v>
      </c>
      <c r="C62" s="108" t="s">
        <v>1850</v>
      </c>
      <c r="D62" s="108">
        <v>158</v>
      </c>
      <c r="E62" s="108" t="s">
        <v>652</v>
      </c>
      <c r="F62" s="108" t="s">
        <v>689</v>
      </c>
      <c r="G62" s="108" t="s">
        <v>688</v>
      </c>
      <c r="H62" s="108" t="s">
        <v>1849</v>
      </c>
      <c r="I62" s="108" t="s">
        <v>648</v>
      </c>
      <c r="J62" s="108" t="s">
        <v>648</v>
      </c>
    </row>
    <row r="63" spans="1:10" x14ac:dyDescent="0.15">
      <c r="A63" s="108" t="s">
        <v>1848</v>
      </c>
      <c r="B63" s="108" t="s">
        <v>1847</v>
      </c>
      <c r="C63" s="108" t="s">
        <v>1846</v>
      </c>
      <c r="D63" s="108">
        <v>159</v>
      </c>
      <c r="E63" s="108" t="s">
        <v>652</v>
      </c>
      <c r="F63" s="108" t="s">
        <v>689</v>
      </c>
      <c r="G63" s="108" t="s">
        <v>688</v>
      </c>
      <c r="H63" s="108" t="s">
        <v>1845</v>
      </c>
      <c r="I63" s="108" t="s">
        <v>648</v>
      </c>
      <c r="J63" s="108" t="s">
        <v>648</v>
      </c>
    </row>
    <row r="64" spans="1:10" x14ac:dyDescent="0.15">
      <c r="A64" s="108" t="s">
        <v>1843</v>
      </c>
      <c r="B64" s="108" t="s">
        <v>1844</v>
      </c>
      <c r="C64" s="108" t="s">
        <v>1843</v>
      </c>
      <c r="D64" s="108">
        <v>164</v>
      </c>
      <c r="E64" s="108" t="s">
        <v>652</v>
      </c>
      <c r="F64" s="108" t="s">
        <v>689</v>
      </c>
      <c r="G64" s="108" t="s">
        <v>688</v>
      </c>
      <c r="H64" s="108" t="s">
        <v>1842</v>
      </c>
      <c r="I64" s="108" t="s">
        <v>648</v>
      </c>
      <c r="J64" s="108" t="s">
        <v>648</v>
      </c>
    </row>
    <row r="65" spans="1:10" x14ac:dyDescent="0.15">
      <c r="A65" s="108" t="s">
        <v>1840</v>
      </c>
      <c r="B65" s="108" t="s">
        <v>1841</v>
      </c>
      <c r="C65" s="108" t="s">
        <v>1840</v>
      </c>
      <c r="D65" s="108">
        <v>167</v>
      </c>
      <c r="E65" s="108" t="s">
        <v>652</v>
      </c>
      <c r="F65" s="108" t="s">
        <v>689</v>
      </c>
      <c r="G65" s="108" t="s">
        <v>688</v>
      </c>
      <c r="H65" s="108" t="s">
        <v>1839</v>
      </c>
      <c r="I65" s="108" t="s">
        <v>648</v>
      </c>
      <c r="J65" s="108" t="s">
        <v>648</v>
      </c>
    </row>
    <row r="66" spans="1:10" x14ac:dyDescent="0.15">
      <c r="A66" s="108" t="s">
        <v>1837</v>
      </c>
      <c r="B66" s="108" t="s">
        <v>1838</v>
      </c>
      <c r="C66" s="108" t="s">
        <v>1837</v>
      </c>
      <c r="D66" s="108">
        <v>170</v>
      </c>
      <c r="E66" s="108" t="s">
        <v>652</v>
      </c>
      <c r="F66" s="108" t="s">
        <v>689</v>
      </c>
      <c r="G66" s="108" t="s">
        <v>688</v>
      </c>
      <c r="H66" s="108" t="s">
        <v>1836</v>
      </c>
      <c r="I66" s="108" t="s">
        <v>648</v>
      </c>
      <c r="J66" s="108" t="s">
        <v>648</v>
      </c>
    </row>
    <row r="67" spans="1:10" x14ac:dyDescent="0.15">
      <c r="A67" s="108" t="s">
        <v>1834</v>
      </c>
      <c r="B67" s="108" t="s">
        <v>1835</v>
      </c>
      <c r="C67" s="108" t="s">
        <v>1834</v>
      </c>
      <c r="D67" s="108">
        <v>171</v>
      </c>
      <c r="E67" s="108" t="s">
        <v>652</v>
      </c>
      <c r="F67" s="108" t="s">
        <v>689</v>
      </c>
      <c r="G67" s="108" t="s">
        <v>688</v>
      </c>
      <c r="H67" s="108" t="s">
        <v>1833</v>
      </c>
      <c r="I67" s="108" t="s">
        <v>648</v>
      </c>
      <c r="J67" s="108" t="s">
        <v>648</v>
      </c>
    </row>
    <row r="68" spans="1:10" x14ac:dyDescent="0.15">
      <c r="A68" s="108" t="s">
        <v>1831</v>
      </c>
      <c r="B68" s="108" t="s">
        <v>1832</v>
      </c>
      <c r="C68" s="108" t="s">
        <v>1831</v>
      </c>
      <c r="D68" s="108">
        <v>172</v>
      </c>
      <c r="E68" s="108" t="s">
        <v>652</v>
      </c>
      <c r="F68" s="108" t="s">
        <v>689</v>
      </c>
      <c r="G68" s="108" t="s">
        <v>688</v>
      </c>
      <c r="H68" s="108" t="s">
        <v>1830</v>
      </c>
      <c r="I68" s="108" t="s">
        <v>648</v>
      </c>
      <c r="J68" s="108" t="s">
        <v>648</v>
      </c>
    </row>
    <row r="69" spans="1:10" x14ac:dyDescent="0.15">
      <c r="A69" s="108" t="s">
        <v>1828</v>
      </c>
      <c r="B69" s="108" t="s">
        <v>1829</v>
      </c>
      <c r="C69" s="108" t="s">
        <v>1828</v>
      </c>
      <c r="D69" s="108">
        <v>173</v>
      </c>
      <c r="E69" s="108" t="s">
        <v>652</v>
      </c>
      <c r="F69" s="108" t="s">
        <v>689</v>
      </c>
      <c r="G69" s="108" t="s">
        <v>688</v>
      </c>
      <c r="H69" s="108" t="s">
        <v>1827</v>
      </c>
      <c r="I69" s="108" t="s">
        <v>648</v>
      </c>
      <c r="J69" s="108" t="s">
        <v>648</v>
      </c>
    </row>
    <row r="70" spans="1:10" x14ac:dyDescent="0.15">
      <c r="A70" s="108" t="s">
        <v>1826</v>
      </c>
      <c r="B70" s="108" t="s">
        <v>1825</v>
      </c>
      <c r="C70" s="108" t="s">
        <v>1824</v>
      </c>
      <c r="D70" s="108">
        <v>47</v>
      </c>
      <c r="E70" s="108" t="s">
        <v>658</v>
      </c>
      <c r="F70" s="108" t="s">
        <v>657</v>
      </c>
      <c r="G70" s="108" t="s">
        <v>1333</v>
      </c>
      <c r="H70" s="108" t="s">
        <v>1823</v>
      </c>
      <c r="I70" s="108" t="s">
        <v>648</v>
      </c>
      <c r="J70" s="108" t="s">
        <v>648</v>
      </c>
    </row>
    <row r="71" spans="1:10" x14ac:dyDescent="0.15">
      <c r="A71" s="108" t="s">
        <v>1822</v>
      </c>
      <c r="B71" s="108" t="s">
        <v>1821</v>
      </c>
      <c r="C71" s="108" t="s">
        <v>1820</v>
      </c>
      <c r="D71" s="108">
        <v>207</v>
      </c>
      <c r="E71" s="108" t="s">
        <v>1377</v>
      </c>
      <c r="F71" s="108" t="s">
        <v>689</v>
      </c>
      <c r="G71" s="108" t="s">
        <v>1376</v>
      </c>
      <c r="H71" s="108" t="s">
        <v>1819</v>
      </c>
      <c r="I71" s="108" t="s">
        <v>648</v>
      </c>
      <c r="J71" s="108" t="s">
        <v>648</v>
      </c>
    </row>
    <row r="72" spans="1:10" x14ac:dyDescent="0.15">
      <c r="A72" s="108" t="s">
        <v>1818</v>
      </c>
      <c r="B72" s="108" t="s">
        <v>1817</v>
      </c>
      <c r="C72" s="108" t="s">
        <v>1816</v>
      </c>
      <c r="D72" s="108">
        <v>208</v>
      </c>
      <c r="E72" s="108" t="s">
        <v>1377</v>
      </c>
      <c r="F72" s="108" t="s">
        <v>689</v>
      </c>
      <c r="G72" s="108" t="s">
        <v>1376</v>
      </c>
      <c r="H72" s="108" t="s">
        <v>1815</v>
      </c>
      <c r="I72" s="108" t="s">
        <v>648</v>
      </c>
      <c r="J72" s="108" t="s">
        <v>648</v>
      </c>
    </row>
    <row r="73" spans="1:10" x14ac:dyDescent="0.15">
      <c r="A73" s="108" t="s">
        <v>1814</v>
      </c>
      <c r="B73" s="108" t="s">
        <v>1813</v>
      </c>
      <c r="C73" s="108" t="s">
        <v>1812</v>
      </c>
      <c r="D73" s="108">
        <v>181</v>
      </c>
      <c r="E73" s="108" t="s">
        <v>1377</v>
      </c>
      <c r="F73" s="108" t="s">
        <v>689</v>
      </c>
      <c r="G73" s="108" t="s">
        <v>1376</v>
      </c>
      <c r="H73" s="108" t="s">
        <v>1811</v>
      </c>
      <c r="I73" s="108" t="s">
        <v>648</v>
      </c>
      <c r="J73" s="108" t="s">
        <v>648</v>
      </c>
    </row>
    <row r="74" spans="1:10" x14ac:dyDescent="0.15">
      <c r="A74" s="108" t="s">
        <v>1810</v>
      </c>
      <c r="B74" s="108" t="s">
        <v>1809</v>
      </c>
      <c r="C74" s="108" t="s">
        <v>1808</v>
      </c>
      <c r="D74" s="108">
        <v>182</v>
      </c>
      <c r="E74" s="108" t="s">
        <v>1377</v>
      </c>
      <c r="F74" s="108" t="s">
        <v>689</v>
      </c>
      <c r="G74" s="108" t="s">
        <v>1376</v>
      </c>
      <c r="H74" s="108" t="s">
        <v>1807</v>
      </c>
      <c r="I74" s="108" t="s">
        <v>648</v>
      </c>
      <c r="J74" s="108" t="s">
        <v>648</v>
      </c>
    </row>
    <row r="75" spans="1:10" x14ac:dyDescent="0.15">
      <c r="A75" s="108" t="s">
        <v>1806</v>
      </c>
      <c r="B75" s="108" t="s">
        <v>1805</v>
      </c>
      <c r="C75" s="108" t="s">
        <v>1804</v>
      </c>
      <c r="D75" s="108">
        <v>183</v>
      </c>
      <c r="E75" s="108" t="s">
        <v>1377</v>
      </c>
      <c r="F75" s="108" t="s">
        <v>689</v>
      </c>
      <c r="G75" s="108" t="s">
        <v>1376</v>
      </c>
      <c r="H75" s="108" t="s">
        <v>1803</v>
      </c>
      <c r="I75" s="108" t="s">
        <v>648</v>
      </c>
      <c r="J75" s="108" t="s">
        <v>648</v>
      </c>
    </row>
    <row r="76" spans="1:10" x14ac:dyDescent="0.15">
      <c r="A76" s="108" t="s">
        <v>1802</v>
      </c>
      <c r="B76" s="108" t="s">
        <v>1801</v>
      </c>
      <c r="C76" s="108" t="s">
        <v>1800</v>
      </c>
      <c r="D76" s="108">
        <v>184</v>
      </c>
      <c r="E76" s="108" t="s">
        <v>1377</v>
      </c>
      <c r="F76" s="108" t="s">
        <v>689</v>
      </c>
      <c r="G76" s="108" t="s">
        <v>1376</v>
      </c>
      <c r="H76" s="108" t="s">
        <v>1799</v>
      </c>
      <c r="I76" s="108" t="s">
        <v>648</v>
      </c>
      <c r="J76" s="108" t="s">
        <v>648</v>
      </c>
    </row>
    <row r="77" spans="1:10" x14ac:dyDescent="0.15">
      <c r="A77" s="108" t="s">
        <v>1798</v>
      </c>
      <c r="B77" s="108" t="s">
        <v>1797</v>
      </c>
      <c r="C77" s="108" t="s">
        <v>1796</v>
      </c>
      <c r="D77" s="108">
        <v>185</v>
      </c>
      <c r="E77" s="108" t="s">
        <v>1377</v>
      </c>
      <c r="F77" s="108" t="s">
        <v>689</v>
      </c>
      <c r="G77" s="108" t="s">
        <v>1376</v>
      </c>
      <c r="H77" s="108" t="s">
        <v>1795</v>
      </c>
      <c r="I77" s="108" t="s">
        <v>648</v>
      </c>
      <c r="J77" s="108" t="s">
        <v>648</v>
      </c>
    </row>
    <row r="78" spans="1:10" x14ac:dyDescent="0.15">
      <c r="A78" s="108" t="s">
        <v>1794</v>
      </c>
      <c r="B78" s="108" t="s">
        <v>1793</v>
      </c>
      <c r="C78" s="108" t="s">
        <v>1792</v>
      </c>
      <c r="D78" s="108">
        <v>177</v>
      </c>
      <c r="E78" s="108" t="s">
        <v>1377</v>
      </c>
      <c r="F78" s="108" t="s">
        <v>689</v>
      </c>
      <c r="G78" s="108" t="s">
        <v>1376</v>
      </c>
      <c r="H78" s="108" t="s">
        <v>1791</v>
      </c>
      <c r="I78" s="108">
        <v>0</v>
      </c>
      <c r="J78" s="108">
        <v>0</v>
      </c>
    </row>
    <row r="79" spans="1:10" x14ac:dyDescent="0.15">
      <c r="A79" s="108" t="s">
        <v>1790</v>
      </c>
      <c r="B79" s="108" t="s">
        <v>1789</v>
      </c>
      <c r="C79" s="108" t="s">
        <v>1788</v>
      </c>
      <c r="D79" s="108">
        <v>197</v>
      </c>
      <c r="E79" s="108" t="s">
        <v>1377</v>
      </c>
      <c r="F79" s="108" t="s">
        <v>689</v>
      </c>
      <c r="G79" s="108" t="s">
        <v>1376</v>
      </c>
      <c r="H79" s="108" t="s">
        <v>1787</v>
      </c>
      <c r="I79" s="108" t="s">
        <v>648</v>
      </c>
      <c r="J79" s="108" t="s">
        <v>648</v>
      </c>
    </row>
    <row r="80" spans="1:10" x14ac:dyDescent="0.15">
      <c r="A80" s="108" t="s">
        <v>1786</v>
      </c>
      <c r="B80" s="108" t="s">
        <v>1785</v>
      </c>
      <c r="C80" s="108" t="s">
        <v>1784</v>
      </c>
      <c r="D80" s="108">
        <v>198</v>
      </c>
      <c r="E80" s="108" t="s">
        <v>1377</v>
      </c>
      <c r="F80" s="108" t="s">
        <v>689</v>
      </c>
      <c r="G80" s="108" t="s">
        <v>1376</v>
      </c>
      <c r="H80" s="108" t="s">
        <v>1783</v>
      </c>
      <c r="I80" s="108" t="s">
        <v>648</v>
      </c>
      <c r="J80" s="108" t="s">
        <v>648</v>
      </c>
    </row>
    <row r="81" spans="1:10" x14ac:dyDescent="0.15">
      <c r="A81" s="108" t="s">
        <v>1782</v>
      </c>
      <c r="B81" s="108" t="s">
        <v>1781</v>
      </c>
      <c r="C81" s="108" t="s">
        <v>1780</v>
      </c>
      <c r="D81" s="108">
        <v>199</v>
      </c>
      <c r="E81" s="108" t="s">
        <v>1377</v>
      </c>
      <c r="F81" s="108" t="s">
        <v>689</v>
      </c>
      <c r="G81" s="108" t="s">
        <v>1376</v>
      </c>
      <c r="H81" s="108" t="s">
        <v>1779</v>
      </c>
      <c r="I81" s="108" t="s">
        <v>648</v>
      </c>
      <c r="J81" s="108" t="s">
        <v>648</v>
      </c>
    </row>
    <row r="82" spans="1:10" x14ac:dyDescent="0.15">
      <c r="A82" s="108" t="s">
        <v>1778</v>
      </c>
      <c r="B82" s="108" t="s">
        <v>1777</v>
      </c>
      <c r="C82" s="108" t="s">
        <v>1776</v>
      </c>
      <c r="D82" s="108">
        <v>178</v>
      </c>
      <c r="E82" s="108" t="s">
        <v>1377</v>
      </c>
      <c r="F82" s="108" t="s">
        <v>689</v>
      </c>
      <c r="G82" s="108" t="s">
        <v>1376</v>
      </c>
      <c r="H82" s="108" t="s">
        <v>1775</v>
      </c>
      <c r="I82" s="108" t="s">
        <v>648</v>
      </c>
      <c r="J82" s="108" t="s">
        <v>648</v>
      </c>
    </row>
    <row r="83" spans="1:10" x14ac:dyDescent="0.15">
      <c r="A83" s="108" t="s">
        <v>1774</v>
      </c>
      <c r="B83" s="108" t="s">
        <v>1773</v>
      </c>
      <c r="C83" s="108" t="s">
        <v>1772</v>
      </c>
      <c r="D83" s="108">
        <v>179</v>
      </c>
      <c r="E83" s="108" t="s">
        <v>1377</v>
      </c>
      <c r="F83" s="108" t="s">
        <v>689</v>
      </c>
      <c r="G83" s="108" t="s">
        <v>1376</v>
      </c>
      <c r="H83" s="108" t="s">
        <v>1771</v>
      </c>
      <c r="I83" s="108" t="s">
        <v>648</v>
      </c>
      <c r="J83" s="108" t="s">
        <v>648</v>
      </c>
    </row>
    <row r="84" spans="1:10" x14ac:dyDescent="0.15">
      <c r="A84" s="108" t="s">
        <v>1770</v>
      </c>
      <c r="B84" s="108" t="s">
        <v>1769</v>
      </c>
      <c r="C84" s="108" t="s">
        <v>1768</v>
      </c>
      <c r="D84" s="108">
        <v>180</v>
      </c>
      <c r="E84" s="108" t="s">
        <v>1377</v>
      </c>
      <c r="F84" s="108" t="s">
        <v>689</v>
      </c>
      <c r="G84" s="108" t="s">
        <v>1376</v>
      </c>
      <c r="H84" s="108" t="s">
        <v>1767</v>
      </c>
      <c r="I84" s="108" t="s">
        <v>648</v>
      </c>
      <c r="J84" s="108" t="s">
        <v>648</v>
      </c>
    </row>
    <row r="85" spans="1:10" x14ac:dyDescent="0.15">
      <c r="A85" s="108" t="s">
        <v>1766</v>
      </c>
      <c r="B85" s="108" t="s">
        <v>1765</v>
      </c>
      <c r="C85" s="108" t="s">
        <v>1764</v>
      </c>
      <c r="D85" s="108">
        <v>202</v>
      </c>
      <c r="E85" s="108" t="s">
        <v>1377</v>
      </c>
      <c r="F85" s="108" t="s">
        <v>689</v>
      </c>
      <c r="G85" s="108" t="s">
        <v>1376</v>
      </c>
      <c r="H85" s="108" t="s">
        <v>1763</v>
      </c>
      <c r="I85" s="108" t="s">
        <v>648</v>
      </c>
      <c r="J85" s="108" t="s">
        <v>648</v>
      </c>
    </row>
    <row r="86" spans="1:10" x14ac:dyDescent="0.15">
      <c r="A86" s="108" t="s">
        <v>1762</v>
      </c>
      <c r="B86" s="108" t="s">
        <v>1761</v>
      </c>
      <c r="C86" s="108" t="s">
        <v>1760</v>
      </c>
      <c r="D86" s="108">
        <v>204</v>
      </c>
      <c r="E86" s="108" t="s">
        <v>1377</v>
      </c>
      <c r="F86" s="108" t="s">
        <v>689</v>
      </c>
      <c r="G86" s="108" t="s">
        <v>1376</v>
      </c>
      <c r="H86" s="108" t="s">
        <v>1759</v>
      </c>
      <c r="I86" s="108" t="s">
        <v>648</v>
      </c>
      <c r="J86" s="108" t="s">
        <v>648</v>
      </c>
    </row>
    <row r="87" spans="1:10" x14ac:dyDescent="0.15">
      <c r="A87" s="108" t="s">
        <v>1758</v>
      </c>
      <c r="B87" s="108" t="s">
        <v>1757</v>
      </c>
      <c r="C87" s="108" t="s">
        <v>1756</v>
      </c>
      <c r="D87" s="108">
        <v>190</v>
      </c>
      <c r="E87" s="108" t="s">
        <v>1377</v>
      </c>
      <c r="F87" s="108" t="s">
        <v>689</v>
      </c>
      <c r="G87" s="108" t="s">
        <v>1376</v>
      </c>
      <c r="H87" s="108" t="s">
        <v>1755</v>
      </c>
      <c r="I87" s="108" t="s">
        <v>648</v>
      </c>
      <c r="J87" s="108" t="s">
        <v>648</v>
      </c>
    </row>
    <row r="88" spans="1:10" x14ac:dyDescent="0.15">
      <c r="A88" s="108" t="s">
        <v>1754</v>
      </c>
      <c r="B88" s="108" t="s">
        <v>1753</v>
      </c>
      <c r="C88" s="108" t="s">
        <v>1752</v>
      </c>
      <c r="D88" s="108">
        <v>191</v>
      </c>
      <c r="E88" s="108" t="s">
        <v>1377</v>
      </c>
      <c r="F88" s="108" t="s">
        <v>689</v>
      </c>
      <c r="G88" s="108" t="s">
        <v>1376</v>
      </c>
      <c r="H88" s="108" t="s">
        <v>1751</v>
      </c>
      <c r="I88" s="108" t="s">
        <v>648</v>
      </c>
      <c r="J88" s="108" t="s">
        <v>648</v>
      </c>
    </row>
    <row r="89" spans="1:10" x14ac:dyDescent="0.15">
      <c r="A89" s="108" t="s">
        <v>1750</v>
      </c>
      <c r="B89" s="108" t="s">
        <v>1749</v>
      </c>
      <c r="C89" s="108" t="s">
        <v>1748</v>
      </c>
      <c r="D89" s="108">
        <v>193</v>
      </c>
      <c r="E89" s="108" t="s">
        <v>1377</v>
      </c>
      <c r="F89" s="108" t="s">
        <v>689</v>
      </c>
      <c r="G89" s="108" t="s">
        <v>1376</v>
      </c>
      <c r="H89" s="108" t="s">
        <v>1747</v>
      </c>
      <c r="I89" s="108" t="s">
        <v>648</v>
      </c>
      <c r="J89" s="108" t="s">
        <v>648</v>
      </c>
    </row>
    <row r="90" spans="1:10" x14ac:dyDescent="0.15">
      <c r="A90" s="108" t="s">
        <v>1746</v>
      </c>
      <c r="B90" s="108" t="s">
        <v>1745</v>
      </c>
      <c r="C90" s="108" t="s">
        <v>1744</v>
      </c>
      <c r="D90" s="108">
        <v>195</v>
      </c>
      <c r="E90" s="108" t="s">
        <v>1377</v>
      </c>
      <c r="F90" s="108" t="s">
        <v>689</v>
      </c>
      <c r="G90" s="108" t="s">
        <v>1376</v>
      </c>
      <c r="H90" s="108" t="s">
        <v>1743</v>
      </c>
      <c r="I90" s="108" t="s">
        <v>648</v>
      </c>
      <c r="J90" s="108" t="s">
        <v>648</v>
      </c>
    </row>
    <row r="91" spans="1:10" x14ac:dyDescent="0.15">
      <c r="A91" s="108" t="s">
        <v>1742</v>
      </c>
      <c r="B91" s="108" t="s">
        <v>1741</v>
      </c>
      <c r="C91" s="108" t="s">
        <v>1740</v>
      </c>
      <c r="D91" s="108">
        <v>196</v>
      </c>
      <c r="E91" s="108" t="s">
        <v>1377</v>
      </c>
      <c r="F91" s="108" t="s">
        <v>689</v>
      </c>
      <c r="G91" s="108" t="s">
        <v>1376</v>
      </c>
      <c r="H91" s="108" t="s">
        <v>1739</v>
      </c>
      <c r="I91" s="108" t="s">
        <v>648</v>
      </c>
      <c r="J91" s="108" t="s">
        <v>648</v>
      </c>
    </row>
    <row r="92" spans="1:10" x14ac:dyDescent="0.15">
      <c r="A92" s="108" t="s">
        <v>1738</v>
      </c>
      <c r="B92" s="108" t="s">
        <v>1737</v>
      </c>
      <c r="C92" s="108" t="s">
        <v>1736</v>
      </c>
      <c r="D92" s="108">
        <v>194</v>
      </c>
      <c r="E92" s="108" t="s">
        <v>1377</v>
      </c>
      <c r="F92" s="108" t="s">
        <v>689</v>
      </c>
      <c r="G92" s="108" t="s">
        <v>1376</v>
      </c>
      <c r="H92" s="108" t="s">
        <v>1735</v>
      </c>
      <c r="I92" s="108" t="s">
        <v>648</v>
      </c>
      <c r="J92" s="108" t="s">
        <v>648</v>
      </c>
    </row>
    <row r="93" spans="1:10" x14ac:dyDescent="0.15">
      <c r="A93" s="108" t="s">
        <v>1734</v>
      </c>
      <c r="B93" s="108" t="s">
        <v>1733</v>
      </c>
      <c r="C93" s="108" t="s">
        <v>1732</v>
      </c>
      <c r="D93" s="108">
        <v>175</v>
      </c>
      <c r="E93" s="108" t="s">
        <v>1377</v>
      </c>
      <c r="F93" s="108" t="s">
        <v>689</v>
      </c>
      <c r="G93" s="108" t="s">
        <v>1376</v>
      </c>
      <c r="H93" s="108" t="s">
        <v>1731</v>
      </c>
      <c r="I93" s="108" t="s">
        <v>648</v>
      </c>
      <c r="J93" s="108" t="s">
        <v>648</v>
      </c>
    </row>
    <row r="94" spans="1:10" x14ac:dyDescent="0.15">
      <c r="A94" s="108" t="s">
        <v>1730</v>
      </c>
      <c r="B94" s="108" t="s">
        <v>1729</v>
      </c>
      <c r="C94" s="108" t="s">
        <v>1728</v>
      </c>
      <c r="D94" s="108">
        <v>176</v>
      </c>
      <c r="E94" s="108" t="s">
        <v>1377</v>
      </c>
      <c r="F94" s="108" t="s">
        <v>689</v>
      </c>
      <c r="G94" s="108" t="s">
        <v>1376</v>
      </c>
      <c r="H94" s="108" t="s">
        <v>1727</v>
      </c>
      <c r="I94" s="108" t="s">
        <v>648</v>
      </c>
      <c r="J94" s="108" t="s">
        <v>648</v>
      </c>
    </row>
    <row r="95" spans="1:10" x14ac:dyDescent="0.15">
      <c r="A95" s="108" t="s">
        <v>1726</v>
      </c>
      <c r="B95" s="108" t="s">
        <v>1725</v>
      </c>
      <c r="C95" s="108" t="s">
        <v>1724</v>
      </c>
      <c r="D95" s="108">
        <v>186</v>
      </c>
      <c r="E95" s="108" t="s">
        <v>1377</v>
      </c>
      <c r="F95" s="108" t="s">
        <v>689</v>
      </c>
      <c r="G95" s="108" t="s">
        <v>1376</v>
      </c>
      <c r="H95" s="108" t="s">
        <v>1723</v>
      </c>
      <c r="I95" s="108" t="s">
        <v>648</v>
      </c>
      <c r="J95" s="108" t="s">
        <v>648</v>
      </c>
    </row>
    <row r="96" spans="1:10" x14ac:dyDescent="0.15">
      <c r="A96" s="108" t="s">
        <v>1722</v>
      </c>
      <c r="B96" s="108" t="s">
        <v>1721</v>
      </c>
      <c r="C96" s="108" t="s">
        <v>1720</v>
      </c>
      <c r="D96" s="108">
        <v>187</v>
      </c>
      <c r="E96" s="108" t="s">
        <v>1377</v>
      </c>
      <c r="F96" s="108" t="s">
        <v>689</v>
      </c>
      <c r="G96" s="108" t="s">
        <v>1376</v>
      </c>
      <c r="H96" s="108" t="s">
        <v>1719</v>
      </c>
      <c r="I96" s="108" t="s">
        <v>648</v>
      </c>
      <c r="J96" s="108" t="s">
        <v>648</v>
      </c>
    </row>
    <row r="97" spans="1:10" x14ac:dyDescent="0.15">
      <c r="A97" s="108" t="s">
        <v>1718</v>
      </c>
      <c r="B97" s="108" t="s">
        <v>1717</v>
      </c>
      <c r="C97" s="108" t="s">
        <v>1716</v>
      </c>
      <c r="D97" s="108">
        <v>188</v>
      </c>
      <c r="E97" s="108" t="s">
        <v>1377</v>
      </c>
      <c r="F97" s="108" t="s">
        <v>689</v>
      </c>
      <c r="G97" s="108" t="s">
        <v>1376</v>
      </c>
      <c r="H97" s="108" t="s">
        <v>1715</v>
      </c>
      <c r="I97" s="108" t="s">
        <v>648</v>
      </c>
      <c r="J97" s="108" t="s">
        <v>648</v>
      </c>
    </row>
    <row r="98" spans="1:10" x14ac:dyDescent="0.15">
      <c r="A98" s="108" t="s">
        <v>1714</v>
      </c>
      <c r="B98" s="108" t="s">
        <v>1713</v>
      </c>
      <c r="C98" s="108" t="s">
        <v>1712</v>
      </c>
      <c r="D98" s="108">
        <v>192</v>
      </c>
      <c r="E98" s="108" t="s">
        <v>1377</v>
      </c>
      <c r="F98" s="108" t="s">
        <v>689</v>
      </c>
      <c r="G98" s="108" t="s">
        <v>1376</v>
      </c>
      <c r="H98" s="108" t="s">
        <v>1711</v>
      </c>
      <c r="I98" s="108" t="s">
        <v>648</v>
      </c>
      <c r="J98" s="108" t="s">
        <v>648</v>
      </c>
    </row>
    <row r="99" spans="1:10" x14ac:dyDescent="0.15">
      <c r="A99" s="108" t="s">
        <v>1710</v>
      </c>
      <c r="B99" s="108" t="s">
        <v>1709</v>
      </c>
      <c r="C99" s="108" t="s">
        <v>1708</v>
      </c>
      <c r="D99" s="108">
        <v>200</v>
      </c>
      <c r="E99" s="108" t="s">
        <v>1377</v>
      </c>
      <c r="F99" s="108" t="s">
        <v>689</v>
      </c>
      <c r="G99" s="108" t="s">
        <v>1376</v>
      </c>
      <c r="H99" s="108" t="s">
        <v>1707</v>
      </c>
      <c r="I99" s="108" t="s">
        <v>648</v>
      </c>
      <c r="J99" s="108" t="s">
        <v>648</v>
      </c>
    </row>
    <row r="100" spans="1:10" x14ac:dyDescent="0.15">
      <c r="A100" s="108" t="s">
        <v>1706</v>
      </c>
      <c r="B100" s="108" t="s">
        <v>1705</v>
      </c>
      <c r="C100" s="108" t="s">
        <v>1704</v>
      </c>
      <c r="D100" s="108">
        <v>201</v>
      </c>
      <c r="E100" s="108" t="s">
        <v>1377</v>
      </c>
      <c r="F100" s="108" t="s">
        <v>689</v>
      </c>
      <c r="G100" s="108" t="s">
        <v>1376</v>
      </c>
      <c r="H100" s="108" t="s">
        <v>1703</v>
      </c>
      <c r="I100" s="108" t="s">
        <v>648</v>
      </c>
      <c r="J100" s="108" t="s">
        <v>648</v>
      </c>
    </row>
    <row r="101" spans="1:10" x14ac:dyDescent="0.15">
      <c r="A101" s="108" t="s">
        <v>1702</v>
      </c>
      <c r="B101" s="108" t="s">
        <v>1701</v>
      </c>
      <c r="C101" s="108" t="s">
        <v>1700</v>
      </c>
      <c r="D101" s="108">
        <v>189</v>
      </c>
      <c r="E101" s="108" t="s">
        <v>1377</v>
      </c>
      <c r="F101" s="108" t="s">
        <v>689</v>
      </c>
      <c r="G101" s="108" t="s">
        <v>1376</v>
      </c>
      <c r="H101" s="108" t="s">
        <v>1699</v>
      </c>
      <c r="I101" s="108">
        <v>0</v>
      </c>
      <c r="J101" s="108">
        <v>0</v>
      </c>
    </row>
    <row r="102" spans="1:10" x14ac:dyDescent="0.15">
      <c r="A102" s="108" t="s">
        <v>1698</v>
      </c>
      <c r="B102" s="108" t="s">
        <v>1697</v>
      </c>
      <c r="C102" s="108" t="s">
        <v>1696</v>
      </c>
      <c r="D102" s="108">
        <v>241</v>
      </c>
      <c r="E102" s="108" t="s">
        <v>1044</v>
      </c>
      <c r="F102" s="108" t="s">
        <v>1043</v>
      </c>
      <c r="G102" s="108" t="s">
        <v>1183</v>
      </c>
      <c r="H102" s="108" t="s">
        <v>1695</v>
      </c>
      <c r="I102" s="108" t="s">
        <v>648</v>
      </c>
      <c r="J102" s="108" t="s">
        <v>648</v>
      </c>
    </row>
    <row r="103" spans="1:10" x14ac:dyDescent="0.15">
      <c r="A103" s="108" t="s">
        <v>1694</v>
      </c>
      <c r="B103" s="108" t="s">
        <v>1693</v>
      </c>
      <c r="C103" s="108" t="s">
        <v>1692</v>
      </c>
      <c r="D103" s="108">
        <v>656</v>
      </c>
      <c r="E103" s="108" t="s">
        <v>1044</v>
      </c>
      <c r="F103" s="108" t="s">
        <v>1521</v>
      </c>
      <c r="G103" s="108" t="s">
        <v>1683</v>
      </c>
      <c r="H103" s="108" t="s">
        <v>1691</v>
      </c>
      <c r="I103" s="108" t="s">
        <v>648</v>
      </c>
      <c r="J103" s="108" t="s">
        <v>648</v>
      </c>
    </row>
    <row r="104" spans="1:10" x14ac:dyDescent="0.15">
      <c r="A104" s="108" t="s">
        <v>1690</v>
      </c>
      <c r="B104" s="108" t="s">
        <v>1689</v>
      </c>
      <c r="C104" s="108" t="s">
        <v>1688</v>
      </c>
      <c r="D104" s="108">
        <v>657</v>
      </c>
      <c r="E104" s="108" t="s">
        <v>1044</v>
      </c>
      <c r="F104" s="108" t="s">
        <v>1521</v>
      </c>
      <c r="G104" s="108" t="s">
        <v>1683</v>
      </c>
      <c r="H104" s="108" t="s">
        <v>1687</v>
      </c>
      <c r="I104" s="108" t="s">
        <v>648</v>
      </c>
      <c r="J104" s="108" t="s">
        <v>648</v>
      </c>
    </row>
    <row r="105" spans="1:10" x14ac:dyDescent="0.15">
      <c r="A105" s="108" t="s">
        <v>1686</v>
      </c>
      <c r="B105" s="108" t="s">
        <v>1685</v>
      </c>
      <c r="C105" s="108" t="s">
        <v>1684</v>
      </c>
      <c r="D105" s="108">
        <v>658</v>
      </c>
      <c r="E105" s="108" t="s">
        <v>1044</v>
      </c>
      <c r="F105" s="108" t="s">
        <v>1521</v>
      </c>
      <c r="G105" s="108" t="s">
        <v>1683</v>
      </c>
      <c r="H105" s="108" t="s">
        <v>1682</v>
      </c>
      <c r="I105" s="108" t="s">
        <v>648</v>
      </c>
      <c r="J105" s="108" t="s">
        <v>648</v>
      </c>
    </row>
    <row r="106" spans="1:10" x14ac:dyDescent="0.15">
      <c r="A106" s="108" t="s">
        <v>1681</v>
      </c>
      <c r="B106" s="108" t="s">
        <v>1680</v>
      </c>
      <c r="C106" s="108" t="s">
        <v>1679</v>
      </c>
      <c r="D106" s="108">
        <v>209</v>
      </c>
      <c r="E106" s="108" t="s">
        <v>1044</v>
      </c>
      <c r="F106" s="108" t="s">
        <v>689</v>
      </c>
      <c r="G106" s="108" t="s">
        <v>1654</v>
      </c>
      <c r="H106" s="108" t="s">
        <v>1678</v>
      </c>
      <c r="I106" s="108" t="s">
        <v>648</v>
      </c>
      <c r="J106" s="108" t="s">
        <v>648</v>
      </c>
    </row>
    <row r="107" spans="1:10" x14ac:dyDescent="0.15">
      <c r="A107" s="108" t="s">
        <v>1677</v>
      </c>
      <c r="B107" s="108" t="s">
        <v>1676</v>
      </c>
      <c r="C107" s="108" t="s">
        <v>1675</v>
      </c>
      <c r="D107" s="108">
        <v>210</v>
      </c>
      <c r="E107" s="108" t="s">
        <v>1044</v>
      </c>
      <c r="F107" s="108" t="s">
        <v>689</v>
      </c>
      <c r="G107" s="108" t="s">
        <v>1654</v>
      </c>
      <c r="H107" s="108" t="s">
        <v>1674</v>
      </c>
      <c r="I107" s="108" t="s">
        <v>648</v>
      </c>
      <c r="J107" s="108" t="s">
        <v>648</v>
      </c>
    </row>
    <row r="108" spans="1:10" x14ac:dyDescent="0.15">
      <c r="A108" s="108" t="s">
        <v>1673</v>
      </c>
      <c r="B108" s="108" t="s">
        <v>1672</v>
      </c>
      <c r="C108" s="108" t="s">
        <v>1671</v>
      </c>
      <c r="D108" s="108">
        <v>211</v>
      </c>
      <c r="E108" s="108" t="s">
        <v>1044</v>
      </c>
      <c r="F108" s="108" t="s">
        <v>689</v>
      </c>
      <c r="G108" s="108" t="s">
        <v>1654</v>
      </c>
      <c r="H108" s="108" t="s">
        <v>1670</v>
      </c>
      <c r="I108" s="108" t="s">
        <v>648</v>
      </c>
      <c r="J108" s="108" t="s">
        <v>648</v>
      </c>
    </row>
    <row r="109" spans="1:10" x14ac:dyDescent="0.15">
      <c r="A109" s="108" t="s">
        <v>1669</v>
      </c>
      <c r="B109" s="108" t="s">
        <v>1668</v>
      </c>
      <c r="C109" s="108" t="s">
        <v>1667</v>
      </c>
      <c r="D109" s="108">
        <v>258</v>
      </c>
      <c r="E109" s="108" t="s">
        <v>1044</v>
      </c>
      <c r="F109" s="108" t="s">
        <v>689</v>
      </c>
      <c r="G109" s="108" t="s">
        <v>1654</v>
      </c>
      <c r="H109" s="108" t="s">
        <v>1666</v>
      </c>
      <c r="I109" s="108" t="s">
        <v>648</v>
      </c>
      <c r="J109" s="108" t="s">
        <v>648</v>
      </c>
    </row>
    <row r="110" spans="1:10" x14ac:dyDescent="0.15">
      <c r="A110" s="108" t="s">
        <v>1665</v>
      </c>
      <c r="B110" s="108" t="s">
        <v>1664</v>
      </c>
      <c r="C110" s="108" t="s">
        <v>1663</v>
      </c>
      <c r="D110" s="108">
        <v>259</v>
      </c>
      <c r="E110" s="108" t="s">
        <v>1044</v>
      </c>
      <c r="F110" s="108" t="s">
        <v>689</v>
      </c>
      <c r="G110" s="108" t="s">
        <v>1654</v>
      </c>
      <c r="H110" s="108" t="s">
        <v>1662</v>
      </c>
      <c r="I110" s="108" t="s">
        <v>648</v>
      </c>
      <c r="J110" s="108" t="s">
        <v>648</v>
      </c>
    </row>
    <row r="111" spans="1:10" x14ac:dyDescent="0.15">
      <c r="A111" s="108" t="s">
        <v>1661</v>
      </c>
      <c r="B111" s="108" t="s">
        <v>1660</v>
      </c>
      <c r="C111" s="108" t="s">
        <v>1659</v>
      </c>
      <c r="D111" s="108">
        <v>260</v>
      </c>
      <c r="E111" s="108" t="s">
        <v>1044</v>
      </c>
      <c r="F111" s="108" t="s">
        <v>689</v>
      </c>
      <c r="G111" s="108" t="s">
        <v>1654</v>
      </c>
      <c r="H111" s="108" t="s">
        <v>1658</v>
      </c>
      <c r="I111" s="108" t="s">
        <v>648</v>
      </c>
      <c r="J111" s="108" t="s">
        <v>648</v>
      </c>
    </row>
    <row r="112" spans="1:10" x14ac:dyDescent="0.15">
      <c r="A112" s="108" t="s">
        <v>1657</v>
      </c>
      <c r="B112" s="108" t="s">
        <v>1656</v>
      </c>
      <c r="C112" s="108" t="s">
        <v>1655</v>
      </c>
      <c r="D112" s="108">
        <v>261</v>
      </c>
      <c r="E112" s="108" t="s">
        <v>1044</v>
      </c>
      <c r="F112" s="108" t="s">
        <v>689</v>
      </c>
      <c r="G112" s="108" t="s">
        <v>1654</v>
      </c>
      <c r="H112" s="108" t="s">
        <v>1653</v>
      </c>
      <c r="I112" s="108" t="s">
        <v>648</v>
      </c>
      <c r="J112" s="108" t="s">
        <v>648</v>
      </c>
    </row>
    <row r="113" spans="1:10" x14ac:dyDescent="0.15">
      <c r="A113" s="108" t="s">
        <v>1652</v>
      </c>
      <c r="B113" s="108" t="s">
        <v>1651</v>
      </c>
      <c r="C113" s="108" t="s">
        <v>1650</v>
      </c>
      <c r="D113" s="108">
        <v>231</v>
      </c>
      <c r="E113" s="108" t="s">
        <v>1193</v>
      </c>
      <c r="F113" s="108" t="s">
        <v>651</v>
      </c>
      <c r="G113" s="108" t="s">
        <v>1192</v>
      </c>
      <c r="H113" s="108" t="s">
        <v>1649</v>
      </c>
      <c r="I113" s="108" t="s">
        <v>648</v>
      </c>
      <c r="J113" s="108" t="s">
        <v>648</v>
      </c>
    </row>
    <row r="114" spans="1:10" x14ac:dyDescent="0.15">
      <c r="A114" s="108" t="s">
        <v>1648</v>
      </c>
      <c r="B114" s="108" t="s">
        <v>1647</v>
      </c>
      <c r="C114" s="108" t="s">
        <v>1646</v>
      </c>
      <c r="D114" s="108">
        <v>232</v>
      </c>
      <c r="E114" s="108" t="s">
        <v>1193</v>
      </c>
      <c r="F114" s="108" t="s">
        <v>651</v>
      </c>
      <c r="G114" s="108" t="s">
        <v>1192</v>
      </c>
      <c r="H114" s="108" t="s">
        <v>1645</v>
      </c>
      <c r="I114" s="108" t="s">
        <v>648</v>
      </c>
      <c r="J114" s="108" t="s">
        <v>648</v>
      </c>
    </row>
    <row r="115" spans="1:10" x14ac:dyDescent="0.15">
      <c r="A115" s="108" t="s">
        <v>1644</v>
      </c>
      <c r="B115" s="108" t="s">
        <v>1643</v>
      </c>
      <c r="C115" s="108" t="s">
        <v>1642</v>
      </c>
      <c r="D115" s="108">
        <v>233</v>
      </c>
      <c r="E115" s="108" t="s">
        <v>1193</v>
      </c>
      <c r="F115" s="108" t="s">
        <v>651</v>
      </c>
      <c r="G115" s="108" t="s">
        <v>1192</v>
      </c>
      <c r="H115" s="108" t="s">
        <v>1641</v>
      </c>
      <c r="I115" s="108" t="s">
        <v>648</v>
      </c>
      <c r="J115" s="108" t="s">
        <v>648</v>
      </c>
    </row>
    <row r="116" spans="1:10" x14ac:dyDescent="0.15">
      <c r="A116" s="108" t="s">
        <v>1640</v>
      </c>
      <c r="B116" s="108" t="s">
        <v>1639</v>
      </c>
      <c r="C116" s="108" t="s">
        <v>1638</v>
      </c>
      <c r="D116" s="108">
        <v>235</v>
      </c>
      <c r="E116" s="108" t="s">
        <v>1193</v>
      </c>
      <c r="F116" s="108" t="s">
        <v>651</v>
      </c>
      <c r="G116" s="108" t="s">
        <v>1192</v>
      </c>
      <c r="H116" s="108" t="s">
        <v>1637</v>
      </c>
      <c r="I116" s="108" t="s">
        <v>648</v>
      </c>
      <c r="J116" s="108" t="s">
        <v>648</v>
      </c>
    </row>
    <row r="117" spans="1:10" x14ac:dyDescent="0.15">
      <c r="A117" s="108" t="s">
        <v>1636</v>
      </c>
      <c r="B117" s="108" t="s">
        <v>1635</v>
      </c>
      <c r="C117" s="108" t="s">
        <v>1634</v>
      </c>
      <c r="D117" s="108">
        <v>236</v>
      </c>
      <c r="E117" s="108" t="s">
        <v>1193</v>
      </c>
      <c r="F117" s="108" t="s">
        <v>651</v>
      </c>
      <c r="G117" s="108" t="s">
        <v>1192</v>
      </c>
      <c r="H117" s="108" t="s">
        <v>1633</v>
      </c>
      <c r="I117" s="108" t="s">
        <v>648</v>
      </c>
      <c r="J117" s="108" t="s">
        <v>648</v>
      </c>
    </row>
    <row r="118" spans="1:10" x14ac:dyDescent="0.15">
      <c r="A118" s="108" t="s">
        <v>1632</v>
      </c>
      <c r="B118" s="108" t="s">
        <v>1631</v>
      </c>
      <c r="C118" s="108" t="s">
        <v>1630</v>
      </c>
      <c r="D118" s="108">
        <v>237</v>
      </c>
      <c r="E118" s="108" t="s">
        <v>1193</v>
      </c>
      <c r="F118" s="108" t="s">
        <v>651</v>
      </c>
      <c r="G118" s="108" t="s">
        <v>1192</v>
      </c>
      <c r="H118" s="108" t="s">
        <v>1629</v>
      </c>
      <c r="I118" s="108" t="s">
        <v>648</v>
      </c>
      <c r="J118" s="108" t="s">
        <v>648</v>
      </c>
    </row>
    <row r="119" spans="1:10" x14ac:dyDescent="0.15">
      <c r="A119" s="108" t="s">
        <v>1628</v>
      </c>
      <c r="B119" s="108" t="s">
        <v>1627</v>
      </c>
      <c r="C119" s="108" t="s">
        <v>1626</v>
      </c>
      <c r="D119" s="108">
        <v>238</v>
      </c>
      <c r="E119" s="108" t="s">
        <v>1193</v>
      </c>
      <c r="F119" s="108" t="s">
        <v>651</v>
      </c>
      <c r="G119" s="108" t="s">
        <v>1192</v>
      </c>
      <c r="H119" s="108" t="s">
        <v>1625</v>
      </c>
      <c r="I119" s="108" t="s">
        <v>648</v>
      </c>
      <c r="J119" s="108" t="s">
        <v>648</v>
      </c>
    </row>
    <row r="120" spans="1:10" x14ac:dyDescent="0.15">
      <c r="A120" s="108" t="s">
        <v>1623</v>
      </c>
      <c r="B120" s="108" t="s">
        <v>1624</v>
      </c>
      <c r="C120" s="108" t="s">
        <v>1623</v>
      </c>
      <c r="D120" s="108">
        <v>239</v>
      </c>
      <c r="E120" s="108" t="s">
        <v>1193</v>
      </c>
      <c r="F120" s="108" t="s">
        <v>651</v>
      </c>
      <c r="G120" s="108" t="s">
        <v>1192</v>
      </c>
      <c r="H120" s="108" t="s">
        <v>1622</v>
      </c>
      <c r="I120" s="108" t="s">
        <v>648</v>
      </c>
      <c r="J120" s="108" t="s">
        <v>648</v>
      </c>
    </row>
    <row r="121" spans="1:10" x14ac:dyDescent="0.15">
      <c r="A121" s="108" t="s">
        <v>1621</v>
      </c>
      <c r="B121" s="108" t="s">
        <v>1620</v>
      </c>
      <c r="C121" s="108" t="s">
        <v>1619</v>
      </c>
      <c r="D121" s="108">
        <v>661</v>
      </c>
      <c r="E121" s="108" t="s">
        <v>1522</v>
      </c>
      <c r="F121" s="108" t="s">
        <v>1521</v>
      </c>
      <c r="G121" s="108" t="s">
        <v>1520</v>
      </c>
      <c r="H121" s="108" t="s">
        <v>1618</v>
      </c>
      <c r="I121" s="108" t="s">
        <v>648</v>
      </c>
      <c r="J121" s="108" t="s">
        <v>648</v>
      </c>
    </row>
    <row r="122" spans="1:10" x14ac:dyDescent="0.15">
      <c r="A122" s="108" t="s">
        <v>1617</v>
      </c>
      <c r="B122" s="108" t="s">
        <v>1616</v>
      </c>
      <c r="C122" s="108" t="s">
        <v>1615</v>
      </c>
      <c r="D122" s="108">
        <v>662</v>
      </c>
      <c r="E122" s="108" t="s">
        <v>1522</v>
      </c>
      <c r="F122" s="108" t="s">
        <v>1521</v>
      </c>
      <c r="G122" s="108" t="s">
        <v>1520</v>
      </c>
      <c r="H122" s="108" t="s">
        <v>1614</v>
      </c>
      <c r="I122" s="108" t="s">
        <v>648</v>
      </c>
      <c r="J122" s="108" t="s">
        <v>648</v>
      </c>
    </row>
    <row r="123" spans="1:10" x14ac:dyDescent="0.15">
      <c r="A123" s="108" t="s">
        <v>1613</v>
      </c>
      <c r="B123" s="108" t="s">
        <v>1612</v>
      </c>
      <c r="C123" s="108" t="s">
        <v>1611</v>
      </c>
      <c r="D123" s="108">
        <v>659</v>
      </c>
      <c r="E123" s="108" t="s">
        <v>1522</v>
      </c>
      <c r="F123" s="108" t="s">
        <v>1521</v>
      </c>
      <c r="G123" s="108" t="s">
        <v>1520</v>
      </c>
      <c r="H123" s="108" t="s">
        <v>1610</v>
      </c>
      <c r="I123" s="108" t="s">
        <v>648</v>
      </c>
      <c r="J123" s="108" t="s">
        <v>648</v>
      </c>
    </row>
    <row r="124" spans="1:10" x14ac:dyDescent="0.15">
      <c r="A124" s="108" t="s">
        <v>1609</v>
      </c>
      <c r="B124" s="108" t="s">
        <v>1608</v>
      </c>
      <c r="C124" s="108" t="s">
        <v>1607</v>
      </c>
      <c r="D124" s="108">
        <v>660</v>
      </c>
      <c r="E124" s="108" t="s">
        <v>1522</v>
      </c>
      <c r="F124" s="108" t="s">
        <v>1521</v>
      </c>
      <c r="G124" s="108" t="s">
        <v>1520</v>
      </c>
      <c r="H124" s="108" t="s">
        <v>1606</v>
      </c>
      <c r="I124" s="108" t="s">
        <v>648</v>
      </c>
      <c r="J124" s="108" t="s">
        <v>648</v>
      </c>
    </row>
    <row r="125" spans="1:10" x14ac:dyDescent="0.15">
      <c r="A125" s="108" t="s">
        <v>1605</v>
      </c>
      <c r="B125" s="108" t="s">
        <v>1604</v>
      </c>
      <c r="C125" s="108" t="s">
        <v>1603</v>
      </c>
      <c r="D125" s="108">
        <v>663</v>
      </c>
      <c r="E125" s="108" t="s">
        <v>1522</v>
      </c>
      <c r="F125" s="108" t="s">
        <v>1521</v>
      </c>
      <c r="G125" s="108" t="s">
        <v>1520</v>
      </c>
      <c r="H125" s="108" t="s">
        <v>1602</v>
      </c>
      <c r="I125" s="108" t="s">
        <v>648</v>
      </c>
      <c r="J125" s="108" t="s">
        <v>648</v>
      </c>
    </row>
    <row r="126" spans="1:10" x14ac:dyDescent="0.15">
      <c r="A126" s="108" t="s">
        <v>1601</v>
      </c>
      <c r="B126" s="108" t="s">
        <v>1600</v>
      </c>
      <c r="C126" s="108" t="s">
        <v>1599</v>
      </c>
      <c r="D126" s="108">
        <v>664</v>
      </c>
      <c r="E126" s="108" t="s">
        <v>1522</v>
      </c>
      <c r="F126" s="108" t="s">
        <v>1521</v>
      </c>
      <c r="G126" s="108" t="s">
        <v>1520</v>
      </c>
      <c r="H126" s="108" t="s">
        <v>1598</v>
      </c>
      <c r="I126" s="108" t="s">
        <v>648</v>
      </c>
      <c r="J126" s="108" t="s">
        <v>648</v>
      </c>
    </row>
    <row r="127" spans="1:10" x14ac:dyDescent="0.15">
      <c r="A127" s="108" t="s">
        <v>1597</v>
      </c>
      <c r="B127" s="108" t="s">
        <v>1596</v>
      </c>
      <c r="C127" s="108" t="s">
        <v>1595</v>
      </c>
      <c r="D127" s="108">
        <v>665</v>
      </c>
      <c r="E127" s="108" t="s">
        <v>1522</v>
      </c>
      <c r="F127" s="108" t="s">
        <v>1521</v>
      </c>
      <c r="G127" s="108" t="s">
        <v>1520</v>
      </c>
      <c r="H127" s="108" t="s">
        <v>1594</v>
      </c>
      <c r="I127" s="108" t="s">
        <v>648</v>
      </c>
      <c r="J127" s="108" t="s">
        <v>648</v>
      </c>
    </row>
    <row r="128" spans="1:10" x14ac:dyDescent="0.15">
      <c r="A128" s="108" t="s">
        <v>1593</v>
      </c>
      <c r="B128" s="108" t="s">
        <v>1592</v>
      </c>
      <c r="C128" s="108" t="s">
        <v>1591</v>
      </c>
      <c r="D128" s="108">
        <v>666</v>
      </c>
      <c r="E128" s="108" t="s">
        <v>1522</v>
      </c>
      <c r="F128" s="108" t="s">
        <v>1521</v>
      </c>
      <c r="G128" s="108" t="s">
        <v>1520</v>
      </c>
      <c r="H128" s="108" t="s">
        <v>1590</v>
      </c>
      <c r="I128" s="108" t="s">
        <v>648</v>
      </c>
      <c r="J128" s="108" t="s">
        <v>648</v>
      </c>
    </row>
    <row r="129" spans="1:10" x14ac:dyDescent="0.15">
      <c r="A129" s="108" t="s">
        <v>1589</v>
      </c>
      <c r="B129" s="108" t="s">
        <v>1588</v>
      </c>
      <c r="C129" s="108" t="s">
        <v>1587</v>
      </c>
      <c r="D129" s="108">
        <v>667</v>
      </c>
      <c r="E129" s="108" t="s">
        <v>1522</v>
      </c>
      <c r="F129" s="108" t="s">
        <v>1521</v>
      </c>
      <c r="G129" s="108" t="s">
        <v>1520</v>
      </c>
      <c r="H129" s="108" t="s">
        <v>1586</v>
      </c>
      <c r="I129" s="108" t="s">
        <v>648</v>
      </c>
      <c r="J129" s="108" t="s">
        <v>648</v>
      </c>
    </row>
    <row r="130" spans="1:10" x14ac:dyDescent="0.15">
      <c r="A130" s="108" t="s">
        <v>1585</v>
      </c>
      <c r="B130" s="108" t="s">
        <v>1584</v>
      </c>
      <c r="C130" s="108" t="s">
        <v>1583</v>
      </c>
      <c r="D130" s="108">
        <v>668</v>
      </c>
      <c r="E130" s="108" t="s">
        <v>1522</v>
      </c>
      <c r="F130" s="108" t="s">
        <v>1521</v>
      </c>
      <c r="G130" s="108" t="s">
        <v>1520</v>
      </c>
      <c r="H130" s="108" t="s">
        <v>1582</v>
      </c>
      <c r="I130" s="108" t="s">
        <v>648</v>
      </c>
      <c r="J130" s="108" t="s">
        <v>648</v>
      </c>
    </row>
    <row r="131" spans="1:10" x14ac:dyDescent="0.15">
      <c r="A131" s="108" t="s">
        <v>1581</v>
      </c>
      <c r="B131" s="108" t="s">
        <v>1580</v>
      </c>
      <c r="C131" s="108" t="s">
        <v>1579</v>
      </c>
      <c r="D131" s="108">
        <v>669</v>
      </c>
      <c r="E131" s="108" t="s">
        <v>1522</v>
      </c>
      <c r="F131" s="108" t="s">
        <v>1521</v>
      </c>
      <c r="G131" s="108" t="s">
        <v>1520</v>
      </c>
      <c r="H131" s="108" t="s">
        <v>1578</v>
      </c>
      <c r="I131" s="108" t="s">
        <v>648</v>
      </c>
      <c r="J131" s="108" t="s">
        <v>648</v>
      </c>
    </row>
    <row r="132" spans="1:10" x14ac:dyDescent="0.15">
      <c r="A132" s="108" t="s">
        <v>1577</v>
      </c>
      <c r="B132" s="108" t="s">
        <v>1576</v>
      </c>
      <c r="C132" s="108" t="s">
        <v>1575</v>
      </c>
      <c r="D132" s="108">
        <v>670</v>
      </c>
      <c r="E132" s="108" t="s">
        <v>1522</v>
      </c>
      <c r="F132" s="108" t="s">
        <v>1521</v>
      </c>
      <c r="G132" s="108" t="s">
        <v>1520</v>
      </c>
      <c r="H132" s="108" t="s">
        <v>1574</v>
      </c>
      <c r="I132" s="108" t="s">
        <v>648</v>
      </c>
      <c r="J132" s="108" t="s">
        <v>648</v>
      </c>
    </row>
    <row r="133" spans="1:10" x14ac:dyDescent="0.15">
      <c r="A133" s="108" t="s">
        <v>1573</v>
      </c>
      <c r="B133" s="108" t="s">
        <v>1572</v>
      </c>
      <c r="C133" s="108" t="s">
        <v>1571</v>
      </c>
      <c r="D133" s="108">
        <v>671</v>
      </c>
      <c r="E133" s="108" t="s">
        <v>1522</v>
      </c>
      <c r="F133" s="108" t="s">
        <v>1521</v>
      </c>
      <c r="G133" s="108" t="s">
        <v>1520</v>
      </c>
      <c r="H133" s="108" t="s">
        <v>1570</v>
      </c>
      <c r="I133" s="108" t="s">
        <v>648</v>
      </c>
      <c r="J133" s="108" t="s">
        <v>648</v>
      </c>
    </row>
    <row r="134" spans="1:10" x14ac:dyDescent="0.15">
      <c r="A134" s="108" t="s">
        <v>1569</v>
      </c>
      <c r="B134" s="108" t="s">
        <v>1568</v>
      </c>
      <c r="C134" s="108" t="s">
        <v>1567</v>
      </c>
      <c r="D134" s="108">
        <v>673</v>
      </c>
      <c r="E134" s="108" t="s">
        <v>1522</v>
      </c>
      <c r="F134" s="108" t="s">
        <v>1521</v>
      </c>
      <c r="G134" s="108" t="s">
        <v>1520</v>
      </c>
      <c r="H134" s="108" t="s">
        <v>1566</v>
      </c>
      <c r="I134" s="108" t="s">
        <v>648</v>
      </c>
      <c r="J134" s="108" t="s">
        <v>648</v>
      </c>
    </row>
    <row r="135" spans="1:10" x14ac:dyDescent="0.15">
      <c r="A135" s="108" t="s">
        <v>1565</v>
      </c>
      <c r="B135" s="108" t="s">
        <v>1564</v>
      </c>
      <c r="C135" s="108" t="s">
        <v>1563</v>
      </c>
      <c r="D135" s="108">
        <v>674</v>
      </c>
      <c r="E135" s="108" t="s">
        <v>1522</v>
      </c>
      <c r="F135" s="108" t="s">
        <v>1521</v>
      </c>
      <c r="G135" s="108" t="s">
        <v>1520</v>
      </c>
      <c r="H135" s="108" t="s">
        <v>1562</v>
      </c>
      <c r="I135" s="108" t="s">
        <v>648</v>
      </c>
      <c r="J135" s="108" t="s">
        <v>648</v>
      </c>
    </row>
    <row r="136" spans="1:10" x14ac:dyDescent="0.15">
      <c r="A136" s="108" t="s">
        <v>1561</v>
      </c>
      <c r="B136" s="108" t="s">
        <v>1560</v>
      </c>
      <c r="C136" s="108" t="s">
        <v>1559</v>
      </c>
      <c r="D136" s="108">
        <v>682</v>
      </c>
      <c r="E136" s="108" t="s">
        <v>1522</v>
      </c>
      <c r="F136" s="108" t="s">
        <v>1521</v>
      </c>
      <c r="G136" s="108" t="s">
        <v>1520</v>
      </c>
      <c r="H136" s="108" t="s">
        <v>1558</v>
      </c>
      <c r="I136" s="108" t="s">
        <v>648</v>
      </c>
      <c r="J136" s="108" t="s">
        <v>648</v>
      </c>
    </row>
    <row r="137" spans="1:10" x14ac:dyDescent="0.15">
      <c r="A137" s="108" t="s">
        <v>1557</v>
      </c>
      <c r="B137" s="108" t="s">
        <v>1556</v>
      </c>
      <c r="C137" s="108" t="s">
        <v>1555</v>
      </c>
      <c r="D137" s="108">
        <v>675</v>
      </c>
      <c r="E137" s="108" t="s">
        <v>1522</v>
      </c>
      <c r="F137" s="108" t="s">
        <v>1521</v>
      </c>
      <c r="G137" s="108" t="s">
        <v>1520</v>
      </c>
      <c r="H137" s="108" t="s">
        <v>1554</v>
      </c>
      <c r="I137" s="108" t="s">
        <v>648</v>
      </c>
      <c r="J137" s="108" t="s">
        <v>648</v>
      </c>
    </row>
    <row r="138" spans="1:10" x14ac:dyDescent="0.15">
      <c r="A138" s="108" t="s">
        <v>1553</v>
      </c>
      <c r="B138" s="108" t="s">
        <v>1552</v>
      </c>
      <c r="C138" s="108" t="s">
        <v>1551</v>
      </c>
      <c r="D138" s="108">
        <v>676</v>
      </c>
      <c r="E138" s="108" t="s">
        <v>1522</v>
      </c>
      <c r="F138" s="108" t="s">
        <v>1521</v>
      </c>
      <c r="G138" s="108" t="s">
        <v>1520</v>
      </c>
      <c r="H138" s="108" t="s">
        <v>1550</v>
      </c>
      <c r="I138" s="108" t="s">
        <v>648</v>
      </c>
      <c r="J138" s="108" t="s">
        <v>648</v>
      </c>
    </row>
    <row r="139" spans="1:10" x14ac:dyDescent="0.15">
      <c r="A139" s="108" t="s">
        <v>1549</v>
      </c>
      <c r="B139" s="108" t="s">
        <v>1548</v>
      </c>
      <c r="C139" s="108" t="s">
        <v>1547</v>
      </c>
      <c r="D139" s="108">
        <v>680</v>
      </c>
      <c r="E139" s="108" t="s">
        <v>1522</v>
      </c>
      <c r="F139" s="108" t="s">
        <v>1521</v>
      </c>
      <c r="G139" s="108" t="s">
        <v>1520</v>
      </c>
      <c r="H139" s="108" t="s">
        <v>1546</v>
      </c>
      <c r="I139" s="108" t="s">
        <v>648</v>
      </c>
      <c r="J139" s="108" t="s">
        <v>648</v>
      </c>
    </row>
    <row r="140" spans="1:10" x14ac:dyDescent="0.15">
      <c r="A140" s="108" t="s">
        <v>1545</v>
      </c>
      <c r="B140" s="108" t="s">
        <v>1544</v>
      </c>
      <c r="C140" s="108" t="s">
        <v>1543</v>
      </c>
      <c r="D140" s="108">
        <v>672</v>
      </c>
      <c r="E140" s="108" t="s">
        <v>1522</v>
      </c>
      <c r="F140" s="108" t="s">
        <v>1521</v>
      </c>
      <c r="G140" s="108" t="s">
        <v>1520</v>
      </c>
      <c r="H140" s="108" t="s">
        <v>1542</v>
      </c>
      <c r="I140" s="108" t="s">
        <v>648</v>
      </c>
      <c r="J140" s="108" t="s">
        <v>648</v>
      </c>
    </row>
    <row r="141" spans="1:10" x14ac:dyDescent="0.15">
      <c r="A141" s="108" t="s">
        <v>1541</v>
      </c>
      <c r="B141" s="108" t="s">
        <v>1540</v>
      </c>
      <c r="C141" s="108" t="s">
        <v>1539</v>
      </c>
      <c r="D141" s="108">
        <v>678</v>
      </c>
      <c r="E141" s="108" t="s">
        <v>1522</v>
      </c>
      <c r="F141" s="108" t="s">
        <v>1521</v>
      </c>
      <c r="G141" s="108" t="s">
        <v>1520</v>
      </c>
      <c r="H141" s="108" t="s">
        <v>1538</v>
      </c>
      <c r="I141" s="108" t="s">
        <v>648</v>
      </c>
      <c r="J141" s="108" t="s">
        <v>648</v>
      </c>
    </row>
    <row r="142" spans="1:10" x14ac:dyDescent="0.15">
      <c r="A142" s="108" t="s">
        <v>1537</v>
      </c>
      <c r="B142" s="108" t="s">
        <v>1536</v>
      </c>
      <c r="C142" s="108" t="s">
        <v>1535</v>
      </c>
      <c r="D142" s="108">
        <v>2828</v>
      </c>
      <c r="E142" s="108" t="s">
        <v>1522</v>
      </c>
      <c r="F142" s="108" t="s">
        <v>1521</v>
      </c>
      <c r="G142" s="108" t="s">
        <v>1520</v>
      </c>
      <c r="H142" s="108" t="s">
        <v>1534</v>
      </c>
      <c r="I142" s="108" t="s">
        <v>648</v>
      </c>
      <c r="J142" s="108" t="s">
        <v>648</v>
      </c>
    </row>
    <row r="143" spans="1:10" x14ac:dyDescent="0.15">
      <c r="A143" s="108" t="s">
        <v>1533</v>
      </c>
      <c r="B143" s="108" t="s">
        <v>1532</v>
      </c>
      <c r="C143" s="108" t="s">
        <v>1531</v>
      </c>
      <c r="D143" s="108">
        <v>679</v>
      </c>
      <c r="E143" s="108" t="s">
        <v>1522</v>
      </c>
      <c r="F143" s="108" t="s">
        <v>1521</v>
      </c>
      <c r="G143" s="108" t="s">
        <v>1520</v>
      </c>
      <c r="H143" s="108" t="s">
        <v>1530</v>
      </c>
      <c r="I143" s="108" t="s">
        <v>648</v>
      </c>
      <c r="J143" s="108" t="s">
        <v>648</v>
      </c>
    </row>
    <row r="144" spans="1:10" x14ac:dyDescent="0.15">
      <c r="A144" s="108" t="s">
        <v>1529</v>
      </c>
      <c r="B144" s="108" t="s">
        <v>1528</v>
      </c>
      <c r="C144" s="108" t="s">
        <v>1527</v>
      </c>
      <c r="D144" s="108">
        <v>677</v>
      </c>
      <c r="E144" s="108" t="s">
        <v>1522</v>
      </c>
      <c r="F144" s="108" t="s">
        <v>1521</v>
      </c>
      <c r="G144" s="108" t="s">
        <v>1520</v>
      </c>
      <c r="H144" s="108" t="s">
        <v>1526</v>
      </c>
      <c r="I144" s="108" t="s">
        <v>648</v>
      </c>
      <c r="J144" s="108" t="s">
        <v>648</v>
      </c>
    </row>
    <row r="145" spans="1:10" x14ac:dyDescent="0.15">
      <c r="A145" s="108" t="s">
        <v>1525</v>
      </c>
      <c r="B145" s="108" t="s">
        <v>1524</v>
      </c>
      <c r="C145" s="108" t="s">
        <v>1523</v>
      </c>
      <c r="D145" s="108">
        <v>681</v>
      </c>
      <c r="E145" s="108" t="s">
        <v>1522</v>
      </c>
      <c r="F145" s="108" t="s">
        <v>1521</v>
      </c>
      <c r="G145" s="108" t="s">
        <v>1520</v>
      </c>
      <c r="H145" s="108" t="s">
        <v>1519</v>
      </c>
      <c r="I145" s="108" t="s">
        <v>648</v>
      </c>
      <c r="J145" s="108" t="s">
        <v>648</v>
      </c>
    </row>
    <row r="146" spans="1:10" x14ac:dyDescent="0.15">
      <c r="A146" s="108" t="s">
        <v>1518</v>
      </c>
      <c r="B146" s="108" t="s">
        <v>1517</v>
      </c>
      <c r="C146" s="108" t="s">
        <v>1516</v>
      </c>
      <c r="D146" s="108">
        <v>652</v>
      </c>
      <c r="E146" s="108" t="s">
        <v>641</v>
      </c>
      <c r="F146" s="108" t="s">
        <v>689</v>
      </c>
      <c r="G146" s="108" t="s">
        <v>1134</v>
      </c>
      <c r="H146" s="108" t="s">
        <v>1515</v>
      </c>
      <c r="I146" s="108" t="s">
        <v>648</v>
      </c>
      <c r="J146" s="108" t="s">
        <v>648</v>
      </c>
    </row>
    <row r="147" spans="1:10" x14ac:dyDescent="0.15">
      <c r="A147" s="108" t="s">
        <v>1513</v>
      </c>
      <c r="B147" s="108" t="s">
        <v>1514</v>
      </c>
      <c r="C147" s="108" t="s">
        <v>1513</v>
      </c>
      <c r="D147" s="108">
        <v>655</v>
      </c>
      <c r="E147" s="108" t="s">
        <v>641</v>
      </c>
      <c r="F147" s="108" t="s">
        <v>689</v>
      </c>
      <c r="G147" s="108" t="s">
        <v>1134</v>
      </c>
      <c r="H147" s="108" t="s">
        <v>1512</v>
      </c>
      <c r="I147" s="108" t="s">
        <v>648</v>
      </c>
      <c r="J147" s="108" t="s">
        <v>648</v>
      </c>
    </row>
    <row r="148" spans="1:10" x14ac:dyDescent="0.15">
      <c r="A148" s="108" t="s">
        <v>1511</v>
      </c>
      <c r="B148" s="108" t="s">
        <v>1510</v>
      </c>
      <c r="C148" s="108" t="s">
        <v>1509</v>
      </c>
      <c r="D148" s="108">
        <v>205</v>
      </c>
      <c r="E148" s="108" t="s">
        <v>641</v>
      </c>
      <c r="F148" s="108" t="s">
        <v>689</v>
      </c>
      <c r="G148" s="108" t="s">
        <v>1134</v>
      </c>
      <c r="H148" s="108" t="s">
        <v>1508</v>
      </c>
      <c r="I148" s="108" t="s">
        <v>648</v>
      </c>
      <c r="J148" s="108" t="s">
        <v>648</v>
      </c>
    </row>
    <row r="149" spans="1:10" x14ac:dyDescent="0.15">
      <c r="A149" s="31" t="s">
        <v>33</v>
      </c>
      <c r="B149" s="108" t="s">
        <v>1507</v>
      </c>
      <c r="C149" s="31" t="s">
        <v>1506</v>
      </c>
      <c r="D149" s="108">
        <v>1</v>
      </c>
      <c r="E149" s="108" t="s">
        <v>652</v>
      </c>
      <c r="F149" s="108" t="s">
        <v>694</v>
      </c>
      <c r="G149" s="108" t="s">
        <v>1465</v>
      </c>
      <c r="H149" s="108" t="s">
        <v>1505</v>
      </c>
      <c r="I149" s="108" t="s">
        <v>1504</v>
      </c>
      <c r="J149" s="108" t="s">
        <v>1503</v>
      </c>
    </row>
    <row r="150" spans="1:10" x14ac:dyDescent="0.15">
      <c r="A150" s="31" t="s">
        <v>34</v>
      </c>
      <c r="B150" s="108" t="s">
        <v>1502</v>
      </c>
      <c r="C150" s="31" t="s">
        <v>276</v>
      </c>
      <c r="D150" s="108">
        <v>2</v>
      </c>
      <c r="E150" s="108" t="s">
        <v>652</v>
      </c>
      <c r="F150" s="108" t="s">
        <v>694</v>
      </c>
      <c r="G150" s="108" t="s">
        <v>1465</v>
      </c>
      <c r="H150" s="108" t="s">
        <v>1501</v>
      </c>
      <c r="I150" s="108" t="s">
        <v>1500</v>
      </c>
      <c r="J150" s="108" t="s">
        <v>1499</v>
      </c>
    </row>
    <row r="151" spans="1:10" x14ac:dyDescent="0.15">
      <c r="A151" s="31" t="s">
        <v>35</v>
      </c>
      <c r="B151" s="108" t="s">
        <v>1498</v>
      </c>
      <c r="C151" s="31" t="s">
        <v>277</v>
      </c>
      <c r="D151" s="108">
        <v>3</v>
      </c>
      <c r="E151" s="108" t="s">
        <v>652</v>
      </c>
      <c r="F151" s="108" t="s">
        <v>694</v>
      </c>
      <c r="G151" s="108" t="s">
        <v>1465</v>
      </c>
      <c r="H151" s="108" t="s">
        <v>1497</v>
      </c>
      <c r="I151" s="108" t="s">
        <v>1496</v>
      </c>
      <c r="J151" s="108" t="s">
        <v>1495</v>
      </c>
    </row>
    <row r="152" spans="1:10" x14ac:dyDescent="0.15">
      <c r="A152" s="31" t="s">
        <v>36</v>
      </c>
      <c r="B152" s="108" t="s">
        <v>1494</v>
      </c>
      <c r="C152" s="31" t="s">
        <v>278</v>
      </c>
      <c r="D152" s="108">
        <v>4</v>
      </c>
      <c r="E152" s="108" t="s">
        <v>652</v>
      </c>
      <c r="F152" s="108" t="s">
        <v>694</v>
      </c>
      <c r="G152" s="108" t="s">
        <v>1465</v>
      </c>
      <c r="H152" s="108" t="s">
        <v>1493</v>
      </c>
      <c r="I152" s="108" t="s">
        <v>648</v>
      </c>
      <c r="J152" s="108" t="s">
        <v>1492</v>
      </c>
    </row>
    <row r="153" spans="1:10" x14ac:dyDescent="0.15">
      <c r="A153" s="31" t="s">
        <v>37</v>
      </c>
      <c r="B153" s="108" t="s">
        <v>1491</v>
      </c>
      <c r="C153" s="31" t="s">
        <v>279</v>
      </c>
      <c r="D153" s="108">
        <v>5</v>
      </c>
      <c r="E153" s="108" t="s">
        <v>652</v>
      </c>
      <c r="F153" s="108" t="s">
        <v>694</v>
      </c>
      <c r="G153" s="108" t="s">
        <v>1465</v>
      </c>
      <c r="H153" s="108" t="s">
        <v>1490</v>
      </c>
      <c r="I153" s="108" t="s">
        <v>648</v>
      </c>
      <c r="J153" s="108" t="s">
        <v>1489</v>
      </c>
    </row>
    <row r="154" spans="1:10" x14ac:dyDescent="0.15">
      <c r="A154" s="31" t="s">
        <v>38</v>
      </c>
      <c r="B154" s="108" t="s">
        <v>1488</v>
      </c>
      <c r="C154" s="31" t="s">
        <v>280</v>
      </c>
      <c r="D154" s="108">
        <v>6</v>
      </c>
      <c r="E154" s="108" t="s">
        <v>652</v>
      </c>
      <c r="F154" s="108" t="s">
        <v>694</v>
      </c>
      <c r="G154" s="108" t="s">
        <v>1465</v>
      </c>
      <c r="H154" s="108" t="s">
        <v>1487</v>
      </c>
      <c r="I154" s="108" t="s">
        <v>1486</v>
      </c>
      <c r="J154" s="108" t="s">
        <v>1485</v>
      </c>
    </row>
    <row r="155" spans="1:10" x14ac:dyDescent="0.15">
      <c r="A155" s="31" t="s">
        <v>39</v>
      </c>
      <c r="B155" s="108" t="s">
        <v>1484</v>
      </c>
      <c r="C155" s="31" t="s">
        <v>281</v>
      </c>
      <c r="D155" s="108">
        <v>7</v>
      </c>
      <c r="E155" s="108" t="s">
        <v>652</v>
      </c>
      <c r="F155" s="108" t="s">
        <v>694</v>
      </c>
      <c r="G155" s="108" t="s">
        <v>1465</v>
      </c>
      <c r="H155" s="108" t="s">
        <v>1483</v>
      </c>
      <c r="I155" s="108" t="s">
        <v>1482</v>
      </c>
      <c r="J155" s="108" t="s">
        <v>1481</v>
      </c>
    </row>
    <row r="156" spans="1:10" x14ac:dyDescent="0.15">
      <c r="A156" s="31" t="s">
        <v>40</v>
      </c>
      <c r="B156" s="108" t="s">
        <v>1480</v>
      </c>
      <c r="C156" s="31" t="s">
        <v>282</v>
      </c>
      <c r="D156" s="108">
        <v>8</v>
      </c>
      <c r="E156" s="108" t="s">
        <v>652</v>
      </c>
      <c r="F156" s="108" t="s">
        <v>694</v>
      </c>
      <c r="G156" s="108" t="s">
        <v>1465</v>
      </c>
      <c r="H156" s="108" t="s">
        <v>1479</v>
      </c>
      <c r="I156" s="108" t="s">
        <v>1478</v>
      </c>
      <c r="J156" s="108" t="s">
        <v>1477</v>
      </c>
    </row>
    <row r="157" spans="1:10" x14ac:dyDescent="0.15">
      <c r="A157" s="31" t="s">
        <v>41</v>
      </c>
      <c r="B157" s="108" t="s">
        <v>1476</v>
      </c>
      <c r="C157" s="31" t="s">
        <v>283</v>
      </c>
      <c r="D157" s="108">
        <v>9</v>
      </c>
      <c r="E157" s="108" t="s">
        <v>652</v>
      </c>
      <c r="F157" s="108" t="s">
        <v>694</v>
      </c>
      <c r="G157" s="108" t="s">
        <v>1465</v>
      </c>
      <c r="H157" s="108" t="s">
        <v>1475</v>
      </c>
      <c r="I157" s="108" t="s">
        <v>648</v>
      </c>
      <c r="J157" s="108" t="s">
        <v>1474</v>
      </c>
    </row>
    <row r="158" spans="1:10" x14ac:dyDescent="0.15">
      <c r="A158" s="31" t="s">
        <v>1473</v>
      </c>
      <c r="B158" s="108" t="s">
        <v>1472</v>
      </c>
      <c r="C158" s="31" t="s">
        <v>1471</v>
      </c>
      <c r="D158" s="108">
        <v>10</v>
      </c>
      <c r="E158" s="108" t="s">
        <v>652</v>
      </c>
      <c r="F158" s="108" t="s">
        <v>694</v>
      </c>
      <c r="G158" s="108" t="s">
        <v>1465</v>
      </c>
      <c r="H158" s="108" t="s">
        <v>1470</v>
      </c>
      <c r="I158" s="108" t="s">
        <v>648</v>
      </c>
      <c r="J158" s="108" t="s">
        <v>648</v>
      </c>
    </row>
    <row r="159" spans="1:10" x14ac:dyDescent="0.15">
      <c r="A159" s="31" t="s">
        <v>42</v>
      </c>
      <c r="B159" s="108" t="s">
        <v>1469</v>
      </c>
      <c r="C159" s="31" t="s">
        <v>284</v>
      </c>
      <c r="D159" s="108">
        <v>11</v>
      </c>
      <c r="E159" s="108" t="s">
        <v>652</v>
      </c>
      <c r="F159" s="108" t="s">
        <v>694</v>
      </c>
      <c r="G159" s="108" t="s">
        <v>1465</v>
      </c>
      <c r="H159" s="108" t="s">
        <v>1468</v>
      </c>
      <c r="I159" s="108" t="s">
        <v>648</v>
      </c>
      <c r="J159" s="108" t="s">
        <v>1467</v>
      </c>
    </row>
    <row r="160" spans="1:10" x14ac:dyDescent="0.15">
      <c r="A160" s="31" t="s">
        <v>43</v>
      </c>
      <c r="B160" s="108" t="s">
        <v>1466</v>
      </c>
      <c r="C160" s="31" t="s">
        <v>285</v>
      </c>
      <c r="D160" s="108">
        <v>12</v>
      </c>
      <c r="E160" s="108" t="s">
        <v>652</v>
      </c>
      <c r="F160" s="108" t="s">
        <v>694</v>
      </c>
      <c r="G160" s="108" t="s">
        <v>1465</v>
      </c>
      <c r="H160" s="108" t="s">
        <v>1464</v>
      </c>
      <c r="I160" s="108" t="s">
        <v>648</v>
      </c>
      <c r="J160" s="108" t="s">
        <v>1463</v>
      </c>
    </row>
    <row r="161" spans="1:10" x14ac:dyDescent="0.15">
      <c r="A161" s="31" t="s">
        <v>49</v>
      </c>
      <c r="B161" s="108" t="s">
        <v>1462</v>
      </c>
      <c r="C161" s="31" t="s">
        <v>286</v>
      </c>
      <c r="D161" s="108">
        <v>18</v>
      </c>
      <c r="E161" s="108" t="s">
        <v>652</v>
      </c>
      <c r="F161" s="108" t="s">
        <v>830</v>
      </c>
      <c r="G161" s="108" t="s">
        <v>1449</v>
      </c>
      <c r="H161" s="108" t="s">
        <v>1461</v>
      </c>
      <c r="I161" s="108" t="s">
        <v>1460</v>
      </c>
      <c r="J161" s="108" t="s">
        <v>1459</v>
      </c>
    </row>
    <row r="162" spans="1:10" x14ac:dyDescent="0.15">
      <c r="A162" s="31" t="s">
        <v>50</v>
      </c>
      <c r="B162" s="108" t="s">
        <v>1458</v>
      </c>
      <c r="C162" s="31" t="s">
        <v>287</v>
      </c>
      <c r="D162" s="108">
        <v>19</v>
      </c>
      <c r="E162" s="108" t="s">
        <v>652</v>
      </c>
      <c r="F162" s="108" t="s">
        <v>830</v>
      </c>
      <c r="G162" s="108" t="s">
        <v>1449</v>
      </c>
      <c r="H162" s="108" t="s">
        <v>1457</v>
      </c>
      <c r="I162" s="108" t="s">
        <v>1456</v>
      </c>
      <c r="J162" s="108" t="s">
        <v>1455</v>
      </c>
    </row>
    <row r="163" spans="1:10" x14ac:dyDescent="0.15">
      <c r="A163" s="31" t="s">
        <v>51</v>
      </c>
      <c r="B163" s="108" t="s">
        <v>1454</v>
      </c>
      <c r="C163" s="31" t="s">
        <v>288</v>
      </c>
      <c r="D163" s="108">
        <v>20</v>
      </c>
      <c r="E163" s="108" t="s">
        <v>652</v>
      </c>
      <c r="F163" s="108" t="s">
        <v>830</v>
      </c>
      <c r="G163" s="108" t="s">
        <v>1449</v>
      </c>
      <c r="H163" s="108" t="s">
        <v>1453</v>
      </c>
      <c r="I163" s="108" t="s">
        <v>1452</v>
      </c>
      <c r="J163" s="108" t="s">
        <v>1451</v>
      </c>
    </row>
    <row r="164" spans="1:10" x14ac:dyDescent="0.15">
      <c r="A164" s="31" t="s">
        <v>52</v>
      </c>
      <c r="B164" s="108" t="s">
        <v>1450</v>
      </c>
      <c r="C164" s="31" t="s">
        <v>289</v>
      </c>
      <c r="D164" s="108">
        <v>21</v>
      </c>
      <c r="E164" s="108" t="s">
        <v>652</v>
      </c>
      <c r="F164" s="108" t="s">
        <v>830</v>
      </c>
      <c r="G164" s="108" t="s">
        <v>1449</v>
      </c>
      <c r="H164" s="108" t="s">
        <v>1448</v>
      </c>
      <c r="I164" s="108" t="s">
        <v>1447</v>
      </c>
      <c r="J164" s="108" t="s">
        <v>1446</v>
      </c>
    </row>
    <row r="165" spans="1:10" x14ac:dyDescent="0.15">
      <c r="A165" s="31" t="s">
        <v>1444</v>
      </c>
      <c r="B165" s="108" t="s">
        <v>1445</v>
      </c>
      <c r="C165" s="31" t="s">
        <v>1444</v>
      </c>
      <c r="D165" s="108">
        <v>80</v>
      </c>
      <c r="E165" s="108" t="s">
        <v>652</v>
      </c>
      <c r="F165" s="108" t="s">
        <v>651</v>
      </c>
      <c r="G165" s="108" t="s">
        <v>650</v>
      </c>
      <c r="H165" s="108" t="s">
        <v>1443</v>
      </c>
      <c r="I165" s="108" t="s">
        <v>648</v>
      </c>
      <c r="J165" s="108" t="s">
        <v>648</v>
      </c>
    </row>
    <row r="166" spans="1:10" x14ac:dyDescent="0.15">
      <c r="A166" s="31" t="s">
        <v>1441</v>
      </c>
      <c r="B166" s="108" t="s">
        <v>1442</v>
      </c>
      <c r="C166" s="31" t="s">
        <v>1441</v>
      </c>
      <c r="D166" s="108">
        <v>315</v>
      </c>
      <c r="E166" s="108" t="s">
        <v>652</v>
      </c>
      <c r="F166" s="108" t="s">
        <v>651</v>
      </c>
      <c r="G166" s="108" t="s">
        <v>650</v>
      </c>
      <c r="H166" s="108" t="s">
        <v>1440</v>
      </c>
      <c r="I166" s="108" t="s">
        <v>648</v>
      </c>
      <c r="J166" s="108" t="s">
        <v>648</v>
      </c>
    </row>
    <row r="167" spans="1:10" x14ac:dyDescent="0.15">
      <c r="A167" s="31" t="s">
        <v>44</v>
      </c>
      <c r="B167" s="108" t="s">
        <v>1439</v>
      </c>
      <c r="C167" s="31" t="s">
        <v>290</v>
      </c>
      <c r="D167" s="108">
        <v>13</v>
      </c>
      <c r="E167" s="108" t="s">
        <v>652</v>
      </c>
      <c r="F167" s="108" t="s">
        <v>694</v>
      </c>
      <c r="G167" s="108" t="s">
        <v>1422</v>
      </c>
      <c r="H167" s="108" t="s">
        <v>1438</v>
      </c>
      <c r="I167" s="108" t="s">
        <v>1437</v>
      </c>
      <c r="J167" s="108" t="s">
        <v>1436</v>
      </c>
    </row>
    <row r="168" spans="1:10" x14ac:dyDescent="0.15">
      <c r="A168" s="31" t="s">
        <v>45</v>
      </c>
      <c r="B168" s="108" t="s">
        <v>1435</v>
      </c>
      <c r="C168" s="31" t="s">
        <v>291</v>
      </c>
      <c r="D168" s="108">
        <v>14</v>
      </c>
      <c r="E168" s="108" t="s">
        <v>652</v>
      </c>
      <c r="F168" s="108" t="s">
        <v>694</v>
      </c>
      <c r="G168" s="108" t="s">
        <v>1422</v>
      </c>
      <c r="H168" s="108" t="s">
        <v>1434</v>
      </c>
      <c r="I168" s="108" t="s">
        <v>1433</v>
      </c>
      <c r="J168" s="108" t="s">
        <v>1432</v>
      </c>
    </row>
    <row r="169" spans="1:10" x14ac:dyDescent="0.15">
      <c r="A169" s="31" t="s">
        <v>46</v>
      </c>
      <c r="B169" s="108" t="s">
        <v>1431</v>
      </c>
      <c r="C169" s="31" t="s">
        <v>292</v>
      </c>
      <c r="D169" s="108">
        <v>15</v>
      </c>
      <c r="E169" s="108" t="s">
        <v>652</v>
      </c>
      <c r="F169" s="108" t="s">
        <v>694</v>
      </c>
      <c r="G169" s="108" t="s">
        <v>1422</v>
      </c>
      <c r="H169" s="108" t="s">
        <v>1430</v>
      </c>
      <c r="I169" s="108" t="s">
        <v>1429</v>
      </c>
      <c r="J169" s="108" t="s">
        <v>1428</v>
      </c>
    </row>
    <row r="170" spans="1:10" x14ac:dyDescent="0.15">
      <c r="A170" s="31" t="s">
        <v>47</v>
      </c>
      <c r="B170" s="108" t="s">
        <v>1427</v>
      </c>
      <c r="C170" s="31" t="s">
        <v>293</v>
      </c>
      <c r="D170" s="108">
        <v>16</v>
      </c>
      <c r="E170" s="108" t="s">
        <v>652</v>
      </c>
      <c r="F170" s="108" t="s">
        <v>694</v>
      </c>
      <c r="G170" s="108" t="s">
        <v>1422</v>
      </c>
      <c r="H170" s="108" t="s">
        <v>1426</v>
      </c>
      <c r="I170" s="108" t="s">
        <v>1425</v>
      </c>
      <c r="J170" s="108" t="s">
        <v>1424</v>
      </c>
    </row>
    <row r="171" spans="1:10" x14ac:dyDescent="0.15">
      <c r="A171" s="31" t="s">
        <v>48</v>
      </c>
      <c r="B171" s="108" t="s">
        <v>1423</v>
      </c>
      <c r="C171" s="31" t="s">
        <v>294</v>
      </c>
      <c r="D171" s="108">
        <v>17</v>
      </c>
      <c r="E171" s="108" t="s">
        <v>652</v>
      </c>
      <c r="F171" s="108" t="s">
        <v>694</v>
      </c>
      <c r="G171" s="108" t="s">
        <v>1422</v>
      </c>
      <c r="H171" s="108" t="s">
        <v>1421</v>
      </c>
      <c r="I171" s="108" t="s">
        <v>648</v>
      </c>
      <c r="J171" s="108" t="s">
        <v>1420</v>
      </c>
    </row>
    <row r="172" spans="1:10" x14ac:dyDescent="0.15">
      <c r="A172" s="31" t="s">
        <v>1419</v>
      </c>
      <c r="B172" s="108" t="s">
        <v>1418</v>
      </c>
      <c r="C172" s="31" t="s">
        <v>1417</v>
      </c>
      <c r="D172" s="108">
        <v>283</v>
      </c>
      <c r="E172" s="108" t="s">
        <v>652</v>
      </c>
      <c r="F172" s="108" t="s">
        <v>657</v>
      </c>
      <c r="G172" s="108" t="s">
        <v>960</v>
      </c>
      <c r="H172" s="108" t="s">
        <v>1416</v>
      </c>
      <c r="I172" s="108" t="s">
        <v>648</v>
      </c>
      <c r="J172" s="108" t="s">
        <v>648</v>
      </c>
    </row>
    <row r="173" spans="1:10" x14ac:dyDescent="0.15">
      <c r="A173" s="31" t="s">
        <v>53</v>
      </c>
      <c r="B173" s="108" t="s">
        <v>1415</v>
      </c>
      <c r="C173" s="31" t="s">
        <v>295</v>
      </c>
      <c r="D173" s="108">
        <v>22</v>
      </c>
      <c r="E173" s="108" t="s">
        <v>652</v>
      </c>
      <c r="F173" s="108" t="s">
        <v>694</v>
      </c>
      <c r="G173" s="108" t="s">
        <v>1386</v>
      </c>
      <c r="H173" s="108" t="s">
        <v>1414</v>
      </c>
      <c r="I173" s="108" t="s">
        <v>1413</v>
      </c>
      <c r="J173" s="108" t="s">
        <v>1412</v>
      </c>
    </row>
    <row r="174" spans="1:10" x14ac:dyDescent="0.15">
      <c r="A174" s="31" t="s">
        <v>54</v>
      </c>
      <c r="B174" s="108" t="s">
        <v>1411</v>
      </c>
      <c r="C174" s="31" t="s">
        <v>296</v>
      </c>
      <c r="D174" s="108">
        <v>23</v>
      </c>
      <c r="E174" s="108" t="s">
        <v>652</v>
      </c>
      <c r="F174" s="108" t="s">
        <v>694</v>
      </c>
      <c r="G174" s="108" t="s">
        <v>1386</v>
      </c>
      <c r="H174" s="108" t="s">
        <v>1410</v>
      </c>
      <c r="I174" s="108" t="s">
        <v>648</v>
      </c>
      <c r="J174" s="108" t="s">
        <v>1409</v>
      </c>
    </row>
    <row r="175" spans="1:10" x14ac:dyDescent="0.15">
      <c r="A175" s="31" t="s">
        <v>55</v>
      </c>
      <c r="B175" s="108" t="s">
        <v>1408</v>
      </c>
      <c r="C175" s="31" t="s">
        <v>297</v>
      </c>
      <c r="D175" s="108">
        <v>24</v>
      </c>
      <c r="E175" s="108" t="s">
        <v>652</v>
      </c>
      <c r="F175" s="108" t="s">
        <v>694</v>
      </c>
      <c r="G175" s="108" t="s">
        <v>1386</v>
      </c>
      <c r="H175" s="108" t="s">
        <v>1407</v>
      </c>
      <c r="I175" s="108" t="s">
        <v>648</v>
      </c>
      <c r="J175" s="108" t="s">
        <v>1406</v>
      </c>
    </row>
    <row r="176" spans="1:10" x14ac:dyDescent="0.15">
      <c r="A176" s="31" t="s">
        <v>56</v>
      </c>
      <c r="B176" s="108" t="s">
        <v>1405</v>
      </c>
      <c r="C176" s="31" t="s">
        <v>298</v>
      </c>
      <c r="D176" s="108">
        <v>25</v>
      </c>
      <c r="E176" s="108" t="s">
        <v>652</v>
      </c>
      <c r="F176" s="108" t="s">
        <v>694</v>
      </c>
      <c r="G176" s="108" t="s">
        <v>1386</v>
      </c>
      <c r="H176" s="108" t="s">
        <v>1404</v>
      </c>
      <c r="I176" s="108" t="s">
        <v>1403</v>
      </c>
      <c r="J176" s="108" t="s">
        <v>1402</v>
      </c>
    </row>
    <row r="177" spans="1:10" x14ac:dyDescent="0.15">
      <c r="A177" s="31" t="s">
        <v>57</v>
      </c>
      <c r="B177" s="108" t="s">
        <v>1401</v>
      </c>
      <c r="C177" s="31" t="s">
        <v>299</v>
      </c>
      <c r="D177" s="108">
        <v>26</v>
      </c>
      <c r="E177" s="108" t="s">
        <v>652</v>
      </c>
      <c r="F177" s="108" t="s">
        <v>694</v>
      </c>
      <c r="G177" s="108" t="s">
        <v>1386</v>
      </c>
      <c r="H177" s="108" t="s">
        <v>1400</v>
      </c>
      <c r="I177" s="108" t="s">
        <v>1399</v>
      </c>
      <c r="J177" s="108" t="s">
        <v>1398</v>
      </c>
    </row>
    <row r="178" spans="1:10" x14ac:dyDescent="0.15">
      <c r="A178" s="31" t="s">
        <v>58</v>
      </c>
      <c r="B178" s="108" t="s">
        <v>1397</v>
      </c>
      <c r="C178" s="31" t="s">
        <v>300</v>
      </c>
      <c r="D178" s="108">
        <v>27</v>
      </c>
      <c r="E178" s="108" t="s">
        <v>652</v>
      </c>
      <c r="F178" s="108" t="s">
        <v>694</v>
      </c>
      <c r="G178" s="108" t="s">
        <v>1386</v>
      </c>
      <c r="H178" s="108" t="s">
        <v>1396</v>
      </c>
      <c r="I178" s="108" t="s">
        <v>1395</v>
      </c>
      <c r="J178" s="108" t="s">
        <v>1394</v>
      </c>
    </row>
    <row r="179" spans="1:10" x14ac:dyDescent="0.15">
      <c r="A179" s="31" t="s">
        <v>59</v>
      </c>
      <c r="B179" s="108" t="s">
        <v>1393</v>
      </c>
      <c r="C179" s="31" t="s">
        <v>301</v>
      </c>
      <c r="D179" s="108">
        <v>28</v>
      </c>
      <c r="E179" s="108" t="s">
        <v>652</v>
      </c>
      <c r="F179" s="108" t="s">
        <v>694</v>
      </c>
      <c r="G179" s="108" t="s">
        <v>1386</v>
      </c>
      <c r="H179" s="108" t="s">
        <v>1392</v>
      </c>
      <c r="I179" s="108" t="s">
        <v>1391</v>
      </c>
      <c r="J179" s="108" t="s">
        <v>59</v>
      </c>
    </row>
    <row r="180" spans="1:10" x14ac:dyDescent="0.15">
      <c r="A180" s="31" t="s">
        <v>60</v>
      </c>
      <c r="B180" s="108" t="s">
        <v>1390</v>
      </c>
      <c r="C180" s="31" t="s">
        <v>302</v>
      </c>
      <c r="D180" s="108">
        <v>29</v>
      </c>
      <c r="E180" s="108" t="s">
        <v>652</v>
      </c>
      <c r="F180" s="108" t="s">
        <v>694</v>
      </c>
      <c r="G180" s="108" t="s">
        <v>1386</v>
      </c>
      <c r="H180" s="108" t="s">
        <v>1389</v>
      </c>
      <c r="I180" s="108" t="s">
        <v>1388</v>
      </c>
      <c r="J180" s="108" t="s">
        <v>60</v>
      </c>
    </row>
    <row r="181" spans="1:10" x14ac:dyDescent="0.15">
      <c r="A181" s="31" t="s">
        <v>61</v>
      </c>
      <c r="B181" s="108" t="s">
        <v>1387</v>
      </c>
      <c r="C181" s="31" t="s">
        <v>303</v>
      </c>
      <c r="D181" s="108">
        <v>30</v>
      </c>
      <c r="E181" s="108" t="s">
        <v>652</v>
      </c>
      <c r="F181" s="108" t="s">
        <v>694</v>
      </c>
      <c r="G181" s="108" t="s">
        <v>1386</v>
      </c>
      <c r="H181" s="108" t="s">
        <v>1385</v>
      </c>
      <c r="I181" s="108" t="s">
        <v>648</v>
      </c>
      <c r="J181" s="108" t="s">
        <v>61</v>
      </c>
    </row>
    <row r="182" spans="1:10" x14ac:dyDescent="0.15">
      <c r="A182" s="31" t="s">
        <v>1384</v>
      </c>
      <c r="B182" s="108" t="s">
        <v>1383</v>
      </c>
      <c r="C182" s="31" t="s">
        <v>1382</v>
      </c>
      <c r="D182" s="108">
        <v>174</v>
      </c>
      <c r="E182" s="108" t="s">
        <v>1377</v>
      </c>
      <c r="F182" s="108" t="s">
        <v>689</v>
      </c>
      <c r="G182" s="108" t="s">
        <v>1376</v>
      </c>
      <c r="H182" s="108" t="s">
        <v>1381</v>
      </c>
      <c r="I182" s="108">
        <v>0</v>
      </c>
      <c r="J182" s="108">
        <v>0</v>
      </c>
    </row>
    <row r="183" spans="1:10" x14ac:dyDescent="0.15">
      <c r="A183" s="31" t="s">
        <v>1380</v>
      </c>
      <c r="B183" s="108" t="s">
        <v>1379</v>
      </c>
      <c r="C183" s="31" t="s">
        <v>1378</v>
      </c>
      <c r="D183" s="108">
        <v>206</v>
      </c>
      <c r="E183" s="108" t="s">
        <v>1377</v>
      </c>
      <c r="F183" s="108" t="s">
        <v>689</v>
      </c>
      <c r="G183" s="108" t="s">
        <v>1376</v>
      </c>
      <c r="H183" s="108" t="s">
        <v>1375</v>
      </c>
      <c r="I183" s="108" t="s">
        <v>648</v>
      </c>
      <c r="J183" s="108" t="s">
        <v>648</v>
      </c>
    </row>
    <row r="184" spans="1:10" x14ac:dyDescent="0.15">
      <c r="A184" s="31" t="s">
        <v>62</v>
      </c>
      <c r="B184" s="108" t="s">
        <v>1374</v>
      </c>
      <c r="C184" s="31" t="s">
        <v>304</v>
      </c>
      <c r="D184" s="108">
        <v>34</v>
      </c>
      <c r="E184" s="108" t="s">
        <v>652</v>
      </c>
      <c r="F184" s="108" t="s">
        <v>657</v>
      </c>
      <c r="G184" s="108" t="s">
        <v>1368</v>
      </c>
      <c r="H184" s="108" t="s">
        <v>1373</v>
      </c>
      <c r="I184" s="108" t="s">
        <v>1372</v>
      </c>
      <c r="J184" s="108" t="s">
        <v>62</v>
      </c>
    </row>
    <row r="185" spans="1:10" x14ac:dyDescent="0.15">
      <c r="A185" s="31" t="s">
        <v>1371</v>
      </c>
      <c r="B185" s="108" t="s">
        <v>1370</v>
      </c>
      <c r="C185" s="31" t="s">
        <v>1369</v>
      </c>
      <c r="D185" s="108">
        <v>35</v>
      </c>
      <c r="E185" s="108" t="s">
        <v>652</v>
      </c>
      <c r="F185" s="108" t="s">
        <v>657</v>
      </c>
      <c r="G185" s="108" t="s">
        <v>1368</v>
      </c>
      <c r="H185" s="108" t="s">
        <v>1367</v>
      </c>
      <c r="I185" s="108" t="s">
        <v>648</v>
      </c>
      <c r="J185" s="108" t="s">
        <v>648</v>
      </c>
    </row>
    <row r="186" spans="1:10" x14ac:dyDescent="0.15">
      <c r="A186" s="31" t="s">
        <v>1</v>
      </c>
      <c r="B186" s="108" t="s">
        <v>1366</v>
      </c>
      <c r="C186" s="31" t="s">
        <v>63</v>
      </c>
      <c r="D186" s="108">
        <v>36</v>
      </c>
      <c r="E186" s="108" t="s">
        <v>652</v>
      </c>
      <c r="F186" s="108" t="s">
        <v>657</v>
      </c>
      <c r="G186" s="108" t="s">
        <v>1365</v>
      </c>
      <c r="H186" s="108" t="s">
        <v>1364</v>
      </c>
      <c r="I186" s="108" t="s">
        <v>1</v>
      </c>
      <c r="J186" s="108" t="s">
        <v>63</v>
      </c>
    </row>
    <row r="187" spans="1:10" x14ac:dyDescent="0.15">
      <c r="A187" s="31" t="s">
        <v>67</v>
      </c>
      <c r="B187" s="108" t="s">
        <v>1363</v>
      </c>
      <c r="C187" s="31" t="s">
        <v>305</v>
      </c>
      <c r="D187" s="108">
        <v>41</v>
      </c>
      <c r="E187" s="108" t="s">
        <v>652</v>
      </c>
      <c r="F187" s="108" t="s">
        <v>657</v>
      </c>
      <c r="G187" s="108" t="s">
        <v>1358</v>
      </c>
      <c r="H187" s="108" t="s">
        <v>1362</v>
      </c>
      <c r="I187" s="108" t="s">
        <v>1361</v>
      </c>
      <c r="J187" s="108" t="s">
        <v>1360</v>
      </c>
    </row>
    <row r="188" spans="1:10" x14ac:dyDescent="0.15">
      <c r="A188" s="31" t="s">
        <v>68</v>
      </c>
      <c r="B188" s="108" t="s">
        <v>1359</v>
      </c>
      <c r="C188" s="31" t="s">
        <v>306</v>
      </c>
      <c r="D188" s="108">
        <v>42</v>
      </c>
      <c r="E188" s="108" t="s">
        <v>652</v>
      </c>
      <c r="F188" s="108" t="s">
        <v>657</v>
      </c>
      <c r="G188" s="108" t="s">
        <v>1358</v>
      </c>
      <c r="H188" s="108" t="s">
        <v>1357</v>
      </c>
      <c r="I188" s="108" t="s">
        <v>1356</v>
      </c>
      <c r="J188" s="108" t="s">
        <v>1355</v>
      </c>
    </row>
    <row r="189" spans="1:10" x14ac:dyDescent="0.15">
      <c r="A189" s="31" t="s">
        <v>1354</v>
      </c>
      <c r="B189" s="108" t="s">
        <v>1353</v>
      </c>
      <c r="C189" s="31" t="s">
        <v>1352</v>
      </c>
      <c r="D189" s="108">
        <v>31</v>
      </c>
      <c r="E189" s="108" t="s">
        <v>652</v>
      </c>
      <c r="F189" s="108" t="s">
        <v>657</v>
      </c>
      <c r="G189" s="108" t="s">
        <v>1344</v>
      </c>
      <c r="H189" s="108" t="s">
        <v>1351</v>
      </c>
      <c r="I189" s="108" t="s">
        <v>648</v>
      </c>
      <c r="J189" s="108" t="s">
        <v>648</v>
      </c>
    </row>
    <row r="190" spans="1:10" x14ac:dyDescent="0.15">
      <c r="A190" s="31" t="s">
        <v>89</v>
      </c>
      <c r="B190" s="108" t="s">
        <v>1350</v>
      </c>
      <c r="C190" s="31" t="s">
        <v>307</v>
      </c>
      <c r="D190" s="108">
        <v>32</v>
      </c>
      <c r="E190" s="108" t="s">
        <v>652</v>
      </c>
      <c r="F190" s="108" t="s">
        <v>657</v>
      </c>
      <c r="G190" s="108" t="s">
        <v>1344</v>
      </c>
      <c r="H190" s="108" t="s">
        <v>1349</v>
      </c>
      <c r="I190" s="108" t="s">
        <v>1348</v>
      </c>
      <c r="J190" s="108" t="s">
        <v>648</v>
      </c>
    </row>
    <row r="191" spans="1:10" x14ac:dyDescent="0.15">
      <c r="A191" s="31" t="s">
        <v>1347</v>
      </c>
      <c r="B191" s="108" t="s">
        <v>1346</v>
      </c>
      <c r="C191" s="31" t="s">
        <v>1345</v>
      </c>
      <c r="D191" s="108">
        <v>33</v>
      </c>
      <c r="E191" s="108" t="s">
        <v>652</v>
      </c>
      <c r="F191" s="108" t="s">
        <v>657</v>
      </c>
      <c r="G191" s="108" t="s">
        <v>1344</v>
      </c>
      <c r="H191" s="108" t="s">
        <v>1343</v>
      </c>
      <c r="I191" s="108" t="s">
        <v>648</v>
      </c>
      <c r="J191" s="108" t="s">
        <v>648</v>
      </c>
    </row>
    <row r="192" spans="1:10" x14ac:dyDescent="0.15">
      <c r="A192" s="31" t="s">
        <v>69</v>
      </c>
      <c r="B192" s="108" t="s">
        <v>1342</v>
      </c>
      <c r="C192" s="31" t="s">
        <v>308</v>
      </c>
      <c r="D192" s="108">
        <v>43</v>
      </c>
      <c r="E192" s="108" t="s">
        <v>658</v>
      </c>
      <c r="F192" s="108" t="s">
        <v>657</v>
      </c>
      <c r="G192" s="108" t="s">
        <v>1333</v>
      </c>
      <c r="H192" s="108" t="s">
        <v>1341</v>
      </c>
      <c r="I192" s="108" t="s">
        <v>1340</v>
      </c>
      <c r="J192" s="108" t="s">
        <v>648</v>
      </c>
    </row>
    <row r="193" spans="1:10" x14ac:dyDescent="0.15">
      <c r="A193" s="31" t="s">
        <v>1339</v>
      </c>
      <c r="C193" s="31" t="s">
        <v>1338</v>
      </c>
      <c r="E193" s="108" t="s">
        <v>658</v>
      </c>
      <c r="F193" s="108" t="s">
        <v>657</v>
      </c>
      <c r="G193" s="108" t="s">
        <v>1333</v>
      </c>
      <c r="I193" s="108" t="s">
        <v>1337</v>
      </c>
      <c r="J193" s="108" t="e">
        <v>#N/A</v>
      </c>
    </row>
    <row r="194" spans="1:10" ht="16" x14ac:dyDescent="0.2">
      <c r="A194" s="31" t="s">
        <v>1336</v>
      </c>
      <c r="C194" s="31" t="s">
        <v>1335</v>
      </c>
      <c r="E194" s="108" t="s">
        <v>658</v>
      </c>
      <c r="F194" s="108" t="s">
        <v>657</v>
      </c>
      <c r="G194" s="108" t="s">
        <v>1333</v>
      </c>
      <c r="I194" s="108" t="s">
        <v>1334</v>
      </c>
      <c r="J194" s="108" t="e">
        <v>#N/A</v>
      </c>
    </row>
    <row r="195" spans="1:10" ht="16" x14ac:dyDescent="0.2">
      <c r="A195" s="31" t="s">
        <v>310</v>
      </c>
      <c r="C195" s="31" t="s">
        <v>309</v>
      </c>
      <c r="E195" s="108" t="s">
        <v>658</v>
      </c>
      <c r="F195" s="108" t="s">
        <v>657</v>
      </c>
      <c r="G195" s="108" t="s">
        <v>1333</v>
      </c>
      <c r="I195" s="108" t="s">
        <v>1332</v>
      </c>
      <c r="J195" s="108" t="e">
        <v>#N/A</v>
      </c>
    </row>
    <row r="196" spans="1:10" x14ac:dyDescent="0.15">
      <c r="A196" s="31" t="s">
        <v>1331</v>
      </c>
      <c r="B196" s="108" t="s">
        <v>1330</v>
      </c>
      <c r="C196" s="31" t="s">
        <v>1329</v>
      </c>
      <c r="D196" s="108">
        <v>54</v>
      </c>
      <c r="E196" s="108" t="s">
        <v>1044</v>
      </c>
      <c r="F196" s="108" t="s">
        <v>1121</v>
      </c>
      <c r="G196" s="108" t="s">
        <v>1120</v>
      </c>
      <c r="H196" s="108" t="s">
        <v>1328</v>
      </c>
      <c r="I196" s="108" t="s">
        <v>648</v>
      </c>
      <c r="J196" s="108" t="s">
        <v>648</v>
      </c>
    </row>
    <row r="197" spans="1:10" x14ac:dyDescent="0.15">
      <c r="A197" s="31" t="s">
        <v>72</v>
      </c>
      <c r="B197" s="108" t="s">
        <v>1327</v>
      </c>
      <c r="C197" s="31" t="s">
        <v>311</v>
      </c>
      <c r="D197" s="108">
        <v>76</v>
      </c>
      <c r="E197" s="108" t="s">
        <v>652</v>
      </c>
      <c r="F197" s="108" t="s">
        <v>657</v>
      </c>
      <c r="G197" s="108" t="s">
        <v>1173</v>
      </c>
      <c r="H197" s="108" t="s">
        <v>1326</v>
      </c>
      <c r="I197" s="108" t="s">
        <v>1325</v>
      </c>
      <c r="J197" s="108" t="s">
        <v>72</v>
      </c>
    </row>
    <row r="198" spans="1:10" x14ac:dyDescent="0.15">
      <c r="A198" s="31" t="s">
        <v>1323</v>
      </c>
      <c r="B198" s="108" t="s">
        <v>1324</v>
      </c>
      <c r="C198" s="31" t="s">
        <v>1323</v>
      </c>
      <c r="D198" s="108">
        <v>58</v>
      </c>
      <c r="E198" s="108" t="s">
        <v>652</v>
      </c>
      <c r="F198" s="108" t="s">
        <v>651</v>
      </c>
      <c r="G198" s="108" t="s">
        <v>650</v>
      </c>
      <c r="H198" s="108" t="s">
        <v>1322</v>
      </c>
      <c r="I198" s="108" t="s">
        <v>648</v>
      </c>
      <c r="J198" s="108" t="s">
        <v>648</v>
      </c>
    </row>
    <row r="199" spans="1:10" x14ac:dyDescent="0.15">
      <c r="A199" s="31" t="s">
        <v>1320</v>
      </c>
      <c r="B199" s="108" t="s">
        <v>1321</v>
      </c>
      <c r="C199" s="31" t="s">
        <v>1320</v>
      </c>
      <c r="D199" s="108">
        <v>67</v>
      </c>
      <c r="E199" s="108" t="s">
        <v>652</v>
      </c>
      <c r="F199" s="108" t="s">
        <v>651</v>
      </c>
      <c r="G199" s="108" t="s">
        <v>650</v>
      </c>
      <c r="H199" s="108" t="s">
        <v>1319</v>
      </c>
      <c r="I199" s="108" t="s">
        <v>648</v>
      </c>
      <c r="J199" s="108" t="s">
        <v>648</v>
      </c>
    </row>
    <row r="200" spans="1:10" x14ac:dyDescent="0.15">
      <c r="A200" s="31" t="s">
        <v>1317</v>
      </c>
      <c r="B200" s="108" t="s">
        <v>1318</v>
      </c>
      <c r="C200" s="31" t="s">
        <v>1317</v>
      </c>
      <c r="D200" s="108">
        <v>59</v>
      </c>
      <c r="E200" s="108" t="s">
        <v>652</v>
      </c>
      <c r="F200" s="108" t="s">
        <v>651</v>
      </c>
      <c r="G200" s="108" t="s">
        <v>650</v>
      </c>
      <c r="H200" s="108" t="s">
        <v>1316</v>
      </c>
      <c r="I200" s="108" t="s">
        <v>648</v>
      </c>
      <c r="J200" s="108" t="s">
        <v>648</v>
      </c>
    </row>
    <row r="201" spans="1:10" x14ac:dyDescent="0.15">
      <c r="A201" s="31" t="s">
        <v>1314</v>
      </c>
      <c r="B201" s="108" t="s">
        <v>1315</v>
      </c>
      <c r="C201" s="31" t="s">
        <v>1314</v>
      </c>
      <c r="D201" s="108">
        <v>60</v>
      </c>
      <c r="E201" s="108" t="s">
        <v>652</v>
      </c>
      <c r="F201" s="108" t="s">
        <v>651</v>
      </c>
      <c r="G201" s="108" t="s">
        <v>650</v>
      </c>
      <c r="H201" s="108" t="s">
        <v>1313</v>
      </c>
      <c r="I201" s="108" t="s">
        <v>648</v>
      </c>
      <c r="J201" s="108" t="s">
        <v>648</v>
      </c>
    </row>
    <row r="202" spans="1:10" x14ac:dyDescent="0.15">
      <c r="A202" s="31" t="s">
        <v>1311</v>
      </c>
      <c r="B202" s="108" t="s">
        <v>1312</v>
      </c>
      <c r="C202" s="31" t="s">
        <v>1311</v>
      </c>
      <c r="D202" s="108">
        <v>61</v>
      </c>
      <c r="E202" s="108" t="s">
        <v>652</v>
      </c>
      <c r="F202" s="108" t="s">
        <v>651</v>
      </c>
      <c r="G202" s="108" t="s">
        <v>650</v>
      </c>
      <c r="H202" s="108" t="s">
        <v>1310</v>
      </c>
      <c r="I202" s="108" t="s">
        <v>648</v>
      </c>
      <c r="J202" s="108" t="s">
        <v>648</v>
      </c>
    </row>
    <row r="203" spans="1:10" x14ac:dyDescent="0.15">
      <c r="A203" s="31" t="s">
        <v>2</v>
      </c>
      <c r="B203" s="108" t="s">
        <v>1309</v>
      </c>
      <c r="C203" s="31" t="s">
        <v>2</v>
      </c>
      <c r="D203" s="108">
        <v>62</v>
      </c>
      <c r="E203" s="108" t="s">
        <v>652</v>
      </c>
      <c r="F203" s="108" t="s">
        <v>651</v>
      </c>
      <c r="G203" s="108" t="s">
        <v>650</v>
      </c>
      <c r="H203" s="108" t="s">
        <v>1308</v>
      </c>
      <c r="I203" s="108" t="s">
        <v>2</v>
      </c>
      <c r="J203" s="108" t="s">
        <v>648</v>
      </c>
    </row>
    <row r="204" spans="1:10" x14ac:dyDescent="0.15">
      <c r="A204" s="31" t="s">
        <v>3</v>
      </c>
      <c r="B204" s="108" t="s">
        <v>1307</v>
      </c>
      <c r="C204" s="31" t="s">
        <v>3</v>
      </c>
      <c r="D204" s="108">
        <v>63</v>
      </c>
      <c r="E204" s="108" t="s">
        <v>652</v>
      </c>
      <c r="F204" s="108" t="s">
        <v>651</v>
      </c>
      <c r="G204" s="108" t="s">
        <v>650</v>
      </c>
      <c r="H204" s="108" t="s">
        <v>1306</v>
      </c>
      <c r="I204" s="108" t="s">
        <v>3</v>
      </c>
      <c r="J204" s="108" t="s">
        <v>648</v>
      </c>
    </row>
    <row r="205" spans="1:10" x14ac:dyDescent="0.15">
      <c r="A205" s="31" t="s">
        <v>1304</v>
      </c>
      <c r="B205" s="108" t="s">
        <v>1305</v>
      </c>
      <c r="C205" s="31" t="s">
        <v>1304</v>
      </c>
      <c r="D205" s="108">
        <v>64</v>
      </c>
      <c r="E205" s="108" t="s">
        <v>652</v>
      </c>
      <c r="F205" s="108" t="s">
        <v>651</v>
      </c>
      <c r="G205" s="108" t="s">
        <v>650</v>
      </c>
      <c r="H205" s="108" t="s">
        <v>1303</v>
      </c>
      <c r="I205" s="108" t="s">
        <v>648</v>
      </c>
      <c r="J205" s="108" t="s">
        <v>648</v>
      </c>
    </row>
    <row r="206" spans="1:10" x14ac:dyDescent="0.15">
      <c r="A206" s="31" t="s">
        <v>1301</v>
      </c>
      <c r="B206" s="108" t="s">
        <v>1302</v>
      </c>
      <c r="C206" s="31" t="s">
        <v>1301</v>
      </c>
      <c r="D206" s="108">
        <v>65</v>
      </c>
      <c r="E206" s="108" t="s">
        <v>652</v>
      </c>
      <c r="F206" s="108" t="s">
        <v>651</v>
      </c>
      <c r="G206" s="108" t="s">
        <v>650</v>
      </c>
      <c r="H206" s="108" t="s">
        <v>1300</v>
      </c>
      <c r="I206" s="108" t="s">
        <v>648</v>
      </c>
      <c r="J206" s="108" t="s">
        <v>648</v>
      </c>
    </row>
    <row r="207" spans="1:10" x14ac:dyDescent="0.15">
      <c r="A207" s="31" t="s">
        <v>1298</v>
      </c>
      <c r="B207" s="108" t="s">
        <v>1299</v>
      </c>
      <c r="C207" s="31" t="s">
        <v>1298</v>
      </c>
      <c r="D207" s="108">
        <v>66</v>
      </c>
      <c r="E207" s="108" t="s">
        <v>652</v>
      </c>
      <c r="F207" s="108" t="s">
        <v>651</v>
      </c>
      <c r="G207" s="108" t="s">
        <v>650</v>
      </c>
      <c r="H207" s="108" t="s">
        <v>1297</v>
      </c>
      <c r="I207" s="108" t="s">
        <v>648</v>
      </c>
      <c r="J207" s="108" t="s">
        <v>648</v>
      </c>
    </row>
    <row r="208" spans="1:10" x14ac:dyDescent="0.15">
      <c r="A208" s="31" t="s">
        <v>1295</v>
      </c>
      <c r="B208" s="108" t="s">
        <v>1296</v>
      </c>
      <c r="C208" s="31" t="s">
        <v>1295</v>
      </c>
      <c r="D208" s="108">
        <v>78</v>
      </c>
      <c r="E208" s="108" t="s">
        <v>652</v>
      </c>
      <c r="F208" s="108" t="s">
        <v>651</v>
      </c>
      <c r="G208" s="108" t="s">
        <v>650</v>
      </c>
      <c r="H208" s="108" t="s">
        <v>1294</v>
      </c>
      <c r="I208" s="108" t="s">
        <v>648</v>
      </c>
      <c r="J208" s="108" t="s">
        <v>648</v>
      </c>
    </row>
    <row r="209" spans="1:10" x14ac:dyDescent="0.15">
      <c r="A209" s="31" t="s">
        <v>121</v>
      </c>
      <c r="B209" s="108" t="s">
        <v>1293</v>
      </c>
      <c r="C209" s="31" t="s">
        <v>312</v>
      </c>
      <c r="D209" s="108">
        <v>269</v>
      </c>
      <c r="E209" s="108" t="s">
        <v>652</v>
      </c>
      <c r="F209" s="108" t="s">
        <v>701</v>
      </c>
      <c r="G209" s="108" t="s">
        <v>860</v>
      </c>
      <c r="H209" s="108" t="s">
        <v>1292</v>
      </c>
      <c r="I209" s="108" t="s">
        <v>1291</v>
      </c>
      <c r="J209" s="108" t="s">
        <v>1290</v>
      </c>
    </row>
    <row r="210" spans="1:10" x14ac:dyDescent="0.15">
      <c r="A210" s="31" t="s">
        <v>122</v>
      </c>
      <c r="B210" s="108" t="s">
        <v>1289</v>
      </c>
      <c r="C210" s="31" t="s">
        <v>313</v>
      </c>
      <c r="D210" s="108">
        <v>270</v>
      </c>
      <c r="E210" s="108" t="s">
        <v>652</v>
      </c>
      <c r="F210" s="108" t="s">
        <v>701</v>
      </c>
      <c r="G210" s="108" t="s">
        <v>860</v>
      </c>
      <c r="H210" s="108" t="s">
        <v>1288</v>
      </c>
      <c r="I210" s="108" t="s">
        <v>1287</v>
      </c>
      <c r="J210" s="108" t="s">
        <v>1286</v>
      </c>
    </row>
    <row r="211" spans="1:10" x14ac:dyDescent="0.15">
      <c r="A211" s="31" t="s">
        <v>1285</v>
      </c>
      <c r="B211" s="108" t="s">
        <v>1284</v>
      </c>
      <c r="C211" s="31" t="s">
        <v>2698</v>
      </c>
      <c r="D211" s="108">
        <v>79</v>
      </c>
      <c r="E211" s="108" t="s">
        <v>652</v>
      </c>
      <c r="F211" s="108" t="s">
        <v>651</v>
      </c>
      <c r="G211" s="108" t="s">
        <v>1282</v>
      </c>
      <c r="H211" s="108" t="s">
        <v>1281</v>
      </c>
      <c r="I211" s="108" t="s">
        <v>648</v>
      </c>
      <c r="J211" s="108" t="s">
        <v>1280</v>
      </c>
    </row>
    <row r="212" spans="1:10" x14ac:dyDescent="0.15">
      <c r="A212" s="31" t="s">
        <v>70</v>
      </c>
      <c r="B212" s="108" t="s">
        <v>1279</v>
      </c>
      <c r="C212" s="31" t="s">
        <v>314</v>
      </c>
      <c r="D212" s="108">
        <v>56</v>
      </c>
      <c r="E212" s="108" t="s">
        <v>652</v>
      </c>
      <c r="F212" s="108" t="s">
        <v>701</v>
      </c>
      <c r="G212" s="108" t="s">
        <v>1275</v>
      </c>
      <c r="H212" s="108" t="s">
        <v>1278</v>
      </c>
      <c r="I212" s="108" t="s">
        <v>1277</v>
      </c>
      <c r="J212" s="108" t="s">
        <v>70</v>
      </c>
    </row>
    <row r="213" spans="1:10" x14ac:dyDescent="0.15">
      <c r="A213" s="31" t="s">
        <v>71</v>
      </c>
      <c r="B213" s="108" t="s">
        <v>1276</v>
      </c>
      <c r="C213" s="31" t="s">
        <v>315</v>
      </c>
      <c r="D213" s="108">
        <v>57</v>
      </c>
      <c r="E213" s="108" t="s">
        <v>652</v>
      </c>
      <c r="F213" s="108" t="s">
        <v>701</v>
      </c>
      <c r="G213" s="108" t="s">
        <v>1275</v>
      </c>
      <c r="H213" s="108" t="s">
        <v>1274</v>
      </c>
      <c r="I213" s="108" t="s">
        <v>1273</v>
      </c>
      <c r="J213" s="108" t="s">
        <v>71</v>
      </c>
    </row>
    <row r="214" spans="1:10" x14ac:dyDescent="0.15">
      <c r="A214" s="31" t="s">
        <v>21</v>
      </c>
      <c r="B214" s="108" t="s">
        <v>1272</v>
      </c>
      <c r="C214" s="31" t="s">
        <v>316</v>
      </c>
      <c r="D214" s="108">
        <v>213</v>
      </c>
      <c r="E214" s="108" t="s">
        <v>658</v>
      </c>
      <c r="F214" s="108" t="s">
        <v>657</v>
      </c>
      <c r="G214" s="108" t="s">
        <v>1269</v>
      </c>
      <c r="H214" s="108" t="s">
        <v>1271</v>
      </c>
      <c r="I214" s="108" t="s">
        <v>21</v>
      </c>
      <c r="J214" s="108" t="s">
        <v>648</v>
      </c>
    </row>
    <row r="215" spans="1:10" x14ac:dyDescent="0.15">
      <c r="A215" s="31" t="s">
        <v>4</v>
      </c>
      <c r="B215" s="108" t="s">
        <v>1270</v>
      </c>
      <c r="C215" s="31" t="s">
        <v>317</v>
      </c>
      <c r="D215" s="108">
        <v>213</v>
      </c>
      <c r="E215" s="108" t="s">
        <v>658</v>
      </c>
      <c r="F215" s="108" t="s">
        <v>657</v>
      </c>
      <c r="G215" s="108" t="s">
        <v>1269</v>
      </c>
      <c r="H215" s="108" t="s">
        <v>1268</v>
      </c>
      <c r="I215" s="108" t="s">
        <v>4</v>
      </c>
      <c r="J215" s="108" t="s">
        <v>648</v>
      </c>
    </row>
    <row r="216" spans="1:10" x14ac:dyDescent="0.15">
      <c r="A216" s="31" t="s">
        <v>1267</v>
      </c>
      <c r="B216" s="108" t="s">
        <v>1266</v>
      </c>
      <c r="C216" s="31" t="s">
        <v>1265</v>
      </c>
      <c r="D216" s="108">
        <v>74</v>
      </c>
      <c r="E216" s="108" t="s">
        <v>652</v>
      </c>
      <c r="F216" s="108" t="s">
        <v>651</v>
      </c>
      <c r="G216" s="108" t="s">
        <v>650</v>
      </c>
      <c r="H216" s="108" t="s">
        <v>1264</v>
      </c>
      <c r="I216" s="108" t="s">
        <v>648</v>
      </c>
      <c r="J216" s="108" t="s">
        <v>648</v>
      </c>
    </row>
    <row r="217" spans="1:10" x14ac:dyDescent="0.15">
      <c r="A217" s="31" t="s">
        <v>1262</v>
      </c>
      <c r="B217" s="108" t="s">
        <v>1263</v>
      </c>
      <c r="C217" s="31" t="s">
        <v>1262</v>
      </c>
      <c r="D217" s="108">
        <v>68</v>
      </c>
      <c r="E217" s="108" t="s">
        <v>652</v>
      </c>
      <c r="F217" s="108" t="s">
        <v>651</v>
      </c>
      <c r="G217" s="108" t="s">
        <v>650</v>
      </c>
      <c r="H217" s="108" t="s">
        <v>1261</v>
      </c>
      <c r="I217" s="108" t="s">
        <v>648</v>
      </c>
      <c r="J217" s="108" t="s">
        <v>648</v>
      </c>
    </row>
    <row r="218" spans="1:10" x14ac:dyDescent="0.15">
      <c r="A218" s="31" t="s">
        <v>5</v>
      </c>
      <c r="B218" s="108" t="s">
        <v>1260</v>
      </c>
      <c r="C218" s="31" t="s">
        <v>5</v>
      </c>
      <c r="D218" s="108">
        <v>69</v>
      </c>
      <c r="E218" s="108" t="s">
        <v>652</v>
      </c>
      <c r="F218" s="108" t="s">
        <v>651</v>
      </c>
      <c r="G218" s="108" t="s">
        <v>650</v>
      </c>
      <c r="H218" s="108" t="s">
        <v>1259</v>
      </c>
      <c r="I218" s="108" t="s">
        <v>5</v>
      </c>
      <c r="J218" s="108" t="s">
        <v>648</v>
      </c>
    </row>
    <row r="219" spans="1:10" x14ac:dyDescent="0.15">
      <c r="A219" s="31" t="s">
        <v>1257</v>
      </c>
      <c r="B219" s="108" t="s">
        <v>1258</v>
      </c>
      <c r="C219" s="31" t="s">
        <v>1257</v>
      </c>
      <c r="D219" s="108">
        <v>70</v>
      </c>
      <c r="E219" s="108" t="s">
        <v>652</v>
      </c>
      <c r="F219" s="108" t="s">
        <v>651</v>
      </c>
      <c r="G219" s="108" t="s">
        <v>650</v>
      </c>
      <c r="H219" s="108" t="s">
        <v>1256</v>
      </c>
      <c r="I219" s="108" t="s">
        <v>648</v>
      </c>
      <c r="J219" s="108" t="s">
        <v>648</v>
      </c>
    </row>
    <row r="220" spans="1:10" x14ac:dyDescent="0.15">
      <c r="A220" s="31" t="s">
        <v>6</v>
      </c>
      <c r="B220" s="108" t="s">
        <v>1255</v>
      </c>
      <c r="C220" s="31" t="s">
        <v>6</v>
      </c>
      <c r="D220" s="108">
        <v>71</v>
      </c>
      <c r="E220" s="108" t="s">
        <v>652</v>
      </c>
      <c r="F220" s="108" t="s">
        <v>651</v>
      </c>
      <c r="G220" s="108" t="s">
        <v>650</v>
      </c>
      <c r="H220" s="108" t="s">
        <v>1254</v>
      </c>
      <c r="I220" s="108" t="s">
        <v>6</v>
      </c>
      <c r="J220" s="108" t="s">
        <v>648</v>
      </c>
    </row>
    <row r="221" spans="1:10" x14ac:dyDescent="0.15">
      <c r="A221" s="31" t="s">
        <v>7</v>
      </c>
      <c r="B221" s="108" t="s">
        <v>1253</v>
      </c>
      <c r="C221" s="31" t="s">
        <v>7</v>
      </c>
      <c r="D221" s="108">
        <v>72</v>
      </c>
      <c r="E221" s="108" t="s">
        <v>652</v>
      </c>
      <c r="F221" s="108" t="s">
        <v>651</v>
      </c>
      <c r="G221" s="108" t="s">
        <v>650</v>
      </c>
      <c r="H221" s="108" t="s">
        <v>1252</v>
      </c>
      <c r="I221" s="108" t="s">
        <v>7</v>
      </c>
      <c r="J221" s="108" t="s">
        <v>648</v>
      </c>
    </row>
    <row r="222" spans="1:10" x14ac:dyDescent="0.15">
      <c r="A222" s="31" t="s">
        <v>1250</v>
      </c>
      <c r="B222" s="108" t="s">
        <v>1251</v>
      </c>
      <c r="C222" s="31" t="s">
        <v>1250</v>
      </c>
      <c r="D222" s="108">
        <v>73</v>
      </c>
      <c r="E222" s="108" t="s">
        <v>652</v>
      </c>
      <c r="F222" s="108" t="s">
        <v>651</v>
      </c>
      <c r="G222" s="108" t="s">
        <v>650</v>
      </c>
      <c r="H222" s="108" t="s">
        <v>1249</v>
      </c>
      <c r="I222" s="108" t="s">
        <v>648</v>
      </c>
      <c r="J222" s="108" t="s">
        <v>648</v>
      </c>
    </row>
    <row r="223" spans="1:10" x14ac:dyDescent="0.15">
      <c r="A223" s="31" t="s">
        <v>90</v>
      </c>
      <c r="B223" s="108" t="s">
        <v>1248</v>
      </c>
      <c r="C223" s="31" t="s">
        <v>318</v>
      </c>
      <c r="D223" s="108">
        <v>214</v>
      </c>
      <c r="E223" s="108" t="s">
        <v>652</v>
      </c>
      <c r="F223" s="108" t="s">
        <v>694</v>
      </c>
      <c r="G223" s="108" t="s">
        <v>1237</v>
      </c>
      <c r="H223" s="108" t="s">
        <v>1247</v>
      </c>
      <c r="I223" s="108" t="s">
        <v>1246</v>
      </c>
      <c r="J223" s="108" t="s">
        <v>90</v>
      </c>
    </row>
    <row r="224" spans="1:10" x14ac:dyDescent="0.15">
      <c r="A224" s="31" t="s">
        <v>91</v>
      </c>
      <c r="B224" s="108" t="s">
        <v>1245</v>
      </c>
      <c r="C224" s="31" t="s">
        <v>319</v>
      </c>
      <c r="D224" s="108">
        <v>215</v>
      </c>
      <c r="E224" s="108" t="s">
        <v>652</v>
      </c>
      <c r="F224" s="108" t="s">
        <v>694</v>
      </c>
      <c r="G224" s="108" t="s">
        <v>1237</v>
      </c>
      <c r="H224" s="108" t="s">
        <v>1244</v>
      </c>
      <c r="I224" s="108" t="s">
        <v>1243</v>
      </c>
      <c r="J224" s="108" t="s">
        <v>91</v>
      </c>
    </row>
    <row r="225" spans="1:10" x14ac:dyDescent="0.15">
      <c r="A225" s="31" t="s">
        <v>92</v>
      </c>
      <c r="B225" s="108" t="s">
        <v>1242</v>
      </c>
      <c r="C225" s="31" t="s">
        <v>320</v>
      </c>
      <c r="D225" s="108">
        <v>216</v>
      </c>
      <c r="E225" s="108" t="s">
        <v>652</v>
      </c>
      <c r="F225" s="108" t="s">
        <v>694</v>
      </c>
      <c r="G225" s="108" t="s">
        <v>1237</v>
      </c>
      <c r="H225" s="108" t="s">
        <v>1241</v>
      </c>
      <c r="I225" s="108" t="s">
        <v>648</v>
      </c>
      <c r="J225" s="108" t="s">
        <v>92</v>
      </c>
    </row>
    <row r="226" spans="1:10" x14ac:dyDescent="0.15">
      <c r="A226" s="31" t="s">
        <v>93</v>
      </c>
      <c r="B226" s="108" t="s">
        <v>1240</v>
      </c>
      <c r="C226" s="31" t="s">
        <v>321</v>
      </c>
      <c r="D226" s="108">
        <v>217</v>
      </c>
      <c r="E226" s="108" t="s">
        <v>652</v>
      </c>
      <c r="F226" s="108" t="s">
        <v>694</v>
      </c>
      <c r="G226" s="108" t="s">
        <v>1237</v>
      </c>
      <c r="H226" s="108" t="s">
        <v>1239</v>
      </c>
      <c r="I226" s="108" t="s">
        <v>648</v>
      </c>
      <c r="J226" s="108" t="s">
        <v>93</v>
      </c>
    </row>
    <row r="227" spans="1:10" x14ac:dyDescent="0.15">
      <c r="A227" s="31" t="s">
        <v>94</v>
      </c>
      <c r="B227" s="108" t="s">
        <v>1238</v>
      </c>
      <c r="C227" s="31" t="s">
        <v>322</v>
      </c>
      <c r="D227" s="108">
        <v>218</v>
      </c>
      <c r="E227" s="108" t="s">
        <v>652</v>
      </c>
      <c r="F227" s="108" t="s">
        <v>694</v>
      </c>
      <c r="G227" s="108" t="s">
        <v>1237</v>
      </c>
      <c r="H227" s="108" t="s">
        <v>1236</v>
      </c>
      <c r="I227" s="108" t="s">
        <v>1235</v>
      </c>
      <c r="J227" s="108" t="s">
        <v>94</v>
      </c>
    </row>
    <row r="228" spans="1:10" x14ac:dyDescent="0.15">
      <c r="A228" s="31" t="s">
        <v>95</v>
      </c>
      <c r="B228" s="108" t="s">
        <v>1234</v>
      </c>
      <c r="C228" s="31" t="s">
        <v>323</v>
      </c>
      <c r="D228" s="108">
        <v>219</v>
      </c>
      <c r="E228" s="108" t="s">
        <v>652</v>
      </c>
      <c r="F228" s="108" t="s">
        <v>657</v>
      </c>
      <c r="G228" s="108" t="s">
        <v>1230</v>
      </c>
      <c r="H228" s="108" t="s">
        <v>1233</v>
      </c>
      <c r="I228" s="108" t="s">
        <v>1232</v>
      </c>
      <c r="J228" s="108" t="s">
        <v>95</v>
      </c>
    </row>
    <row r="229" spans="1:10" x14ac:dyDescent="0.15">
      <c r="A229" s="31" t="s">
        <v>96</v>
      </c>
      <c r="B229" s="108" t="s">
        <v>1231</v>
      </c>
      <c r="C229" s="31" t="s">
        <v>324</v>
      </c>
      <c r="D229" s="108">
        <v>220</v>
      </c>
      <c r="E229" s="108" t="s">
        <v>652</v>
      </c>
      <c r="F229" s="108" t="s">
        <v>657</v>
      </c>
      <c r="G229" s="108" t="s">
        <v>1230</v>
      </c>
      <c r="H229" s="108" t="s">
        <v>1229</v>
      </c>
      <c r="I229" s="108" t="s">
        <v>648</v>
      </c>
      <c r="J229" s="108" t="s">
        <v>96</v>
      </c>
    </row>
    <row r="230" spans="1:10" x14ac:dyDescent="0.15">
      <c r="A230" s="31" t="s">
        <v>99</v>
      </c>
      <c r="B230" s="108" t="s">
        <v>1228</v>
      </c>
      <c r="C230" s="31" t="s">
        <v>325</v>
      </c>
      <c r="D230" s="108">
        <v>225</v>
      </c>
      <c r="E230" s="108" t="s">
        <v>652</v>
      </c>
      <c r="F230" s="108" t="s">
        <v>701</v>
      </c>
      <c r="G230" s="108" t="s">
        <v>1219</v>
      </c>
      <c r="H230" s="108" t="s">
        <v>1227</v>
      </c>
      <c r="I230" s="108" t="s">
        <v>648</v>
      </c>
      <c r="J230" s="108" t="s">
        <v>99</v>
      </c>
    </row>
    <row r="231" spans="1:10" x14ac:dyDescent="0.15">
      <c r="A231" s="31" t="s">
        <v>100</v>
      </c>
      <c r="B231" s="108" t="s">
        <v>1226</v>
      </c>
      <c r="C231" s="31" t="s">
        <v>326</v>
      </c>
      <c r="D231" s="108">
        <v>226</v>
      </c>
      <c r="E231" s="108" t="s">
        <v>652</v>
      </c>
      <c r="F231" s="108" t="s">
        <v>701</v>
      </c>
      <c r="G231" s="108" t="s">
        <v>1219</v>
      </c>
      <c r="H231" s="108" t="s">
        <v>1225</v>
      </c>
      <c r="I231" s="108" t="s">
        <v>1224</v>
      </c>
      <c r="J231" s="108" t="s">
        <v>100</v>
      </c>
    </row>
    <row r="232" spans="1:10" x14ac:dyDescent="0.15">
      <c r="A232" s="31" t="s">
        <v>101</v>
      </c>
      <c r="B232" s="108" t="s">
        <v>1223</v>
      </c>
      <c r="C232" s="31" t="s">
        <v>327</v>
      </c>
      <c r="D232" s="108">
        <v>227</v>
      </c>
      <c r="E232" s="108" t="s">
        <v>652</v>
      </c>
      <c r="F232" s="108" t="s">
        <v>701</v>
      </c>
      <c r="G232" s="108" t="s">
        <v>1219</v>
      </c>
      <c r="H232" s="108" t="s">
        <v>1222</v>
      </c>
      <c r="I232" s="108" t="s">
        <v>1221</v>
      </c>
      <c r="J232" s="108" t="s">
        <v>101</v>
      </c>
    </row>
    <row r="233" spans="1:10" x14ac:dyDescent="0.15">
      <c r="A233" s="31" t="s">
        <v>102</v>
      </c>
      <c r="B233" s="108" t="s">
        <v>1220</v>
      </c>
      <c r="C233" s="31" t="s">
        <v>328</v>
      </c>
      <c r="D233" s="108">
        <v>127</v>
      </c>
      <c r="E233" s="108" t="s">
        <v>652</v>
      </c>
      <c r="F233" s="108" t="s">
        <v>701</v>
      </c>
      <c r="G233" s="108" t="s">
        <v>1219</v>
      </c>
      <c r="H233" s="108" t="s">
        <v>1218</v>
      </c>
      <c r="I233" s="108" t="s">
        <v>1217</v>
      </c>
      <c r="J233" s="108" t="s">
        <v>102</v>
      </c>
    </row>
    <row r="234" spans="1:10" x14ac:dyDescent="0.15">
      <c r="A234" s="31" t="s">
        <v>97</v>
      </c>
      <c r="B234" s="108" t="s">
        <v>1216</v>
      </c>
      <c r="C234" s="31" t="s">
        <v>97</v>
      </c>
      <c r="D234" s="108">
        <v>222</v>
      </c>
      <c r="E234" s="108" t="s">
        <v>652</v>
      </c>
      <c r="F234" s="108" t="s">
        <v>657</v>
      </c>
      <c r="G234" s="108" t="s">
        <v>1210</v>
      </c>
      <c r="H234" s="108" t="s">
        <v>1215</v>
      </c>
      <c r="I234" s="108" t="s">
        <v>648</v>
      </c>
      <c r="J234" s="108" t="s">
        <v>97</v>
      </c>
    </row>
    <row r="235" spans="1:10" x14ac:dyDescent="0.15">
      <c r="A235" s="31" t="s">
        <v>98</v>
      </c>
      <c r="B235" s="108" t="s">
        <v>1214</v>
      </c>
      <c r="C235" s="31" t="s">
        <v>329</v>
      </c>
      <c r="D235" s="108">
        <v>223</v>
      </c>
      <c r="E235" s="108" t="s">
        <v>652</v>
      </c>
      <c r="F235" s="108" t="s">
        <v>657</v>
      </c>
      <c r="G235" s="108" t="s">
        <v>1210</v>
      </c>
      <c r="H235" s="108" t="s">
        <v>1213</v>
      </c>
      <c r="I235" s="108" t="s">
        <v>648</v>
      </c>
      <c r="J235" s="108" t="s">
        <v>98</v>
      </c>
    </row>
    <row r="236" spans="1:10" x14ac:dyDescent="0.15">
      <c r="A236" s="31" t="s">
        <v>1211</v>
      </c>
      <c r="B236" s="108" t="s">
        <v>1212</v>
      </c>
      <c r="C236" s="31" t="s">
        <v>1211</v>
      </c>
      <c r="D236" s="108">
        <v>224</v>
      </c>
      <c r="E236" s="108" t="s">
        <v>652</v>
      </c>
      <c r="F236" s="108" t="s">
        <v>657</v>
      </c>
      <c r="G236" s="108" t="s">
        <v>1210</v>
      </c>
      <c r="H236" s="108" t="s">
        <v>1209</v>
      </c>
      <c r="I236" s="108" t="s">
        <v>648</v>
      </c>
      <c r="J236" s="108" t="s">
        <v>648</v>
      </c>
    </row>
    <row r="237" spans="1:10" x14ac:dyDescent="0.15">
      <c r="A237" s="31" t="s">
        <v>1208</v>
      </c>
      <c r="B237" s="108" t="s">
        <v>1207</v>
      </c>
      <c r="C237" s="31" t="s">
        <v>1206</v>
      </c>
      <c r="D237" s="108">
        <v>253</v>
      </c>
      <c r="E237" s="108" t="s">
        <v>652</v>
      </c>
      <c r="F237" s="108" t="s">
        <v>651</v>
      </c>
      <c r="G237" s="108" t="s">
        <v>680</v>
      </c>
      <c r="H237" s="108" t="s">
        <v>1205</v>
      </c>
      <c r="I237" s="108" t="s">
        <v>648</v>
      </c>
      <c r="J237" s="108" t="s">
        <v>648</v>
      </c>
    </row>
    <row r="238" spans="1:10" x14ac:dyDescent="0.15">
      <c r="A238" s="31" t="s">
        <v>1204</v>
      </c>
      <c r="B238" s="108" t="s">
        <v>1203</v>
      </c>
      <c r="C238" s="31" t="s">
        <v>1202</v>
      </c>
      <c r="D238" s="108">
        <v>229</v>
      </c>
      <c r="E238" s="108" t="s">
        <v>1193</v>
      </c>
      <c r="F238" s="108" t="s">
        <v>651</v>
      </c>
      <c r="G238" s="108" t="s">
        <v>1192</v>
      </c>
      <c r="H238" s="108" t="s">
        <v>1201</v>
      </c>
      <c r="I238" s="108" t="s">
        <v>648</v>
      </c>
      <c r="J238" s="108" t="s">
        <v>648</v>
      </c>
    </row>
    <row r="239" spans="1:10" x14ac:dyDescent="0.15">
      <c r="A239" s="31" t="s">
        <v>1200</v>
      </c>
      <c r="B239" s="108" t="s">
        <v>1199</v>
      </c>
      <c r="C239" s="31" t="s">
        <v>1198</v>
      </c>
      <c r="D239" s="108">
        <v>230</v>
      </c>
      <c r="E239" s="108" t="s">
        <v>1193</v>
      </c>
      <c r="F239" s="108" t="s">
        <v>651</v>
      </c>
      <c r="G239" s="108" t="s">
        <v>1192</v>
      </c>
      <c r="H239" s="108" t="s">
        <v>1197</v>
      </c>
      <c r="I239" s="108" t="s">
        <v>648</v>
      </c>
      <c r="J239" s="108" t="s">
        <v>648</v>
      </c>
    </row>
    <row r="240" spans="1:10" x14ac:dyDescent="0.15">
      <c r="A240" s="31" t="s">
        <v>1196</v>
      </c>
      <c r="B240" s="108" t="s">
        <v>1195</v>
      </c>
      <c r="C240" s="31" t="s">
        <v>1194</v>
      </c>
      <c r="D240" s="108">
        <v>234</v>
      </c>
      <c r="E240" s="108" t="s">
        <v>1193</v>
      </c>
      <c r="F240" s="108" t="s">
        <v>651</v>
      </c>
      <c r="G240" s="108" t="s">
        <v>1192</v>
      </c>
      <c r="H240" s="108" t="s">
        <v>1191</v>
      </c>
      <c r="I240" s="108" t="s">
        <v>648</v>
      </c>
      <c r="J240" s="108" t="s">
        <v>648</v>
      </c>
    </row>
    <row r="241" spans="1:10" x14ac:dyDescent="0.15">
      <c r="A241" s="31" t="s">
        <v>1190</v>
      </c>
      <c r="B241" s="108" t="s">
        <v>1189</v>
      </c>
      <c r="C241" s="31" t="s">
        <v>1188</v>
      </c>
      <c r="D241" s="108">
        <v>104</v>
      </c>
      <c r="E241" s="108" t="s">
        <v>652</v>
      </c>
      <c r="F241" s="108">
        <v>0</v>
      </c>
      <c r="G241" s="108">
        <v>0</v>
      </c>
      <c r="H241" s="108" t="s">
        <v>1187</v>
      </c>
      <c r="I241" s="108">
        <v>0</v>
      </c>
      <c r="J241" s="108">
        <v>0</v>
      </c>
    </row>
    <row r="242" spans="1:10" x14ac:dyDescent="0.15">
      <c r="A242" s="31" t="s">
        <v>1186</v>
      </c>
      <c r="B242" s="108" t="s">
        <v>1185</v>
      </c>
      <c r="C242" s="31" t="s">
        <v>1184</v>
      </c>
      <c r="D242" s="108">
        <v>240</v>
      </c>
      <c r="E242" s="108" t="s">
        <v>1044</v>
      </c>
      <c r="F242" s="108" t="s">
        <v>1043</v>
      </c>
      <c r="G242" s="108" t="s">
        <v>1183</v>
      </c>
      <c r="H242" s="108" t="s">
        <v>1182</v>
      </c>
      <c r="I242" s="108" t="s">
        <v>648</v>
      </c>
      <c r="J242" s="108" t="s">
        <v>648</v>
      </c>
    </row>
    <row r="243" spans="1:10" x14ac:dyDescent="0.15">
      <c r="A243" s="31" t="s">
        <v>103</v>
      </c>
      <c r="B243" s="108" t="s">
        <v>1181</v>
      </c>
      <c r="C243" s="31" t="s">
        <v>330</v>
      </c>
      <c r="D243" s="108">
        <v>243</v>
      </c>
      <c r="E243" s="108" t="s">
        <v>652</v>
      </c>
      <c r="F243" s="108" t="s">
        <v>657</v>
      </c>
      <c r="G243" s="108" t="s">
        <v>1176</v>
      </c>
      <c r="H243" s="108" t="s">
        <v>1180</v>
      </c>
      <c r="I243" s="108" t="s">
        <v>648</v>
      </c>
      <c r="J243" s="108" t="s">
        <v>103</v>
      </c>
    </row>
    <row r="244" spans="1:10" x14ac:dyDescent="0.15">
      <c r="A244" s="31" t="s">
        <v>104</v>
      </c>
      <c r="B244" s="108" t="s">
        <v>1179</v>
      </c>
      <c r="C244" s="31" t="s">
        <v>331</v>
      </c>
      <c r="D244" s="108">
        <v>244</v>
      </c>
      <c r="E244" s="108" t="s">
        <v>652</v>
      </c>
      <c r="F244" s="108" t="s">
        <v>657</v>
      </c>
      <c r="G244" s="108" t="s">
        <v>1176</v>
      </c>
      <c r="H244" s="108" t="s">
        <v>1178</v>
      </c>
      <c r="I244" s="108" t="s">
        <v>648</v>
      </c>
      <c r="J244" s="108" t="s">
        <v>104</v>
      </c>
    </row>
    <row r="245" spans="1:10" x14ac:dyDescent="0.15">
      <c r="A245" s="31" t="s">
        <v>105</v>
      </c>
      <c r="B245" s="108" t="s">
        <v>1177</v>
      </c>
      <c r="C245" s="31" t="s">
        <v>332</v>
      </c>
      <c r="D245" s="108">
        <v>245</v>
      </c>
      <c r="E245" s="108" t="s">
        <v>652</v>
      </c>
      <c r="F245" s="108" t="s">
        <v>657</v>
      </c>
      <c r="G245" s="108" t="s">
        <v>1176</v>
      </c>
      <c r="H245" s="108" t="s">
        <v>1175</v>
      </c>
      <c r="I245" s="108" t="s">
        <v>648</v>
      </c>
      <c r="J245" s="108" t="s">
        <v>105</v>
      </c>
    </row>
    <row r="246" spans="1:10" x14ac:dyDescent="0.15">
      <c r="A246" s="31" t="s">
        <v>73</v>
      </c>
      <c r="B246" s="108" t="s">
        <v>1174</v>
      </c>
      <c r="C246" s="31" t="s">
        <v>333</v>
      </c>
      <c r="D246" s="108">
        <v>77</v>
      </c>
      <c r="E246" s="108" t="s">
        <v>652</v>
      </c>
      <c r="F246" s="108" t="s">
        <v>657</v>
      </c>
      <c r="G246" s="108" t="s">
        <v>1173</v>
      </c>
      <c r="H246" s="108" t="s">
        <v>1172</v>
      </c>
      <c r="I246" s="108" t="s">
        <v>648</v>
      </c>
      <c r="J246" s="108" t="s">
        <v>1171</v>
      </c>
    </row>
    <row r="247" spans="1:10" x14ac:dyDescent="0.15">
      <c r="A247" s="31" t="s">
        <v>1170</v>
      </c>
      <c r="B247" s="108" t="s">
        <v>1169</v>
      </c>
      <c r="C247" s="31" t="s">
        <v>1168</v>
      </c>
      <c r="D247" s="108">
        <v>247</v>
      </c>
      <c r="E247" s="108" t="s">
        <v>658</v>
      </c>
      <c r="F247" s="108" t="s">
        <v>657</v>
      </c>
      <c r="G247" s="108" t="s">
        <v>726</v>
      </c>
      <c r="H247" s="108" t="s">
        <v>1167</v>
      </c>
      <c r="I247" s="108" t="s">
        <v>648</v>
      </c>
      <c r="J247" s="108" t="s">
        <v>648</v>
      </c>
    </row>
    <row r="248" spans="1:10" x14ac:dyDescent="0.15">
      <c r="A248" s="31" t="s">
        <v>22</v>
      </c>
      <c r="B248" s="108" t="s">
        <v>1166</v>
      </c>
      <c r="C248" s="31" t="s">
        <v>27</v>
      </c>
      <c r="D248" s="108">
        <v>246</v>
      </c>
      <c r="E248" s="108" t="s">
        <v>652</v>
      </c>
      <c r="F248" s="108" t="s">
        <v>657</v>
      </c>
      <c r="G248" s="108" t="s">
        <v>27</v>
      </c>
      <c r="H248" s="108" t="s">
        <v>1165</v>
      </c>
      <c r="I248" s="108" t="s">
        <v>22</v>
      </c>
      <c r="J248" s="108" t="s">
        <v>22</v>
      </c>
    </row>
    <row r="249" spans="1:10" x14ac:dyDescent="0.15">
      <c r="A249" s="31" t="s">
        <v>106</v>
      </c>
      <c r="B249" s="108" t="s">
        <v>1164</v>
      </c>
      <c r="C249" s="31" t="s">
        <v>28</v>
      </c>
      <c r="D249" s="108">
        <v>248</v>
      </c>
      <c r="E249" s="108" t="s">
        <v>658</v>
      </c>
      <c r="F249" s="108" t="s">
        <v>657</v>
      </c>
      <c r="G249" s="108" t="s">
        <v>726</v>
      </c>
      <c r="H249" s="108" t="s">
        <v>1163</v>
      </c>
      <c r="I249" s="108" t="s">
        <v>106</v>
      </c>
      <c r="J249" s="108" t="s">
        <v>106</v>
      </c>
    </row>
    <row r="250" spans="1:10" x14ac:dyDescent="0.15">
      <c r="A250" s="31" t="s">
        <v>107</v>
      </c>
      <c r="B250" s="108" t="s">
        <v>1162</v>
      </c>
      <c r="C250" s="31" t="s">
        <v>334</v>
      </c>
      <c r="D250" s="108">
        <v>249</v>
      </c>
      <c r="E250" s="108" t="s">
        <v>658</v>
      </c>
      <c r="F250" s="108" t="s">
        <v>657</v>
      </c>
      <c r="G250" s="108" t="s">
        <v>726</v>
      </c>
      <c r="H250" s="108" t="s">
        <v>1161</v>
      </c>
      <c r="I250" s="108" t="s">
        <v>1160</v>
      </c>
      <c r="J250" s="108" t="s">
        <v>648</v>
      </c>
    </row>
    <row r="251" spans="1:10" x14ac:dyDescent="0.15">
      <c r="A251" s="31" t="s">
        <v>108</v>
      </c>
      <c r="B251" s="108" t="s">
        <v>1159</v>
      </c>
      <c r="C251" s="31" t="s">
        <v>335</v>
      </c>
      <c r="D251" s="108">
        <v>250</v>
      </c>
      <c r="E251" s="108" t="s">
        <v>658</v>
      </c>
      <c r="F251" s="108" t="s">
        <v>657</v>
      </c>
      <c r="G251" s="108" t="s">
        <v>726</v>
      </c>
      <c r="H251" s="108" t="s">
        <v>1158</v>
      </c>
      <c r="I251" s="108" t="s">
        <v>1157</v>
      </c>
      <c r="J251" s="108" t="s">
        <v>648</v>
      </c>
    </row>
    <row r="252" spans="1:10" x14ac:dyDescent="0.15">
      <c r="A252" s="31" t="s">
        <v>109</v>
      </c>
      <c r="B252" s="108" t="s">
        <v>1156</v>
      </c>
      <c r="C252" s="31" t="s">
        <v>26</v>
      </c>
      <c r="D252" s="108">
        <v>251</v>
      </c>
      <c r="E252" s="108" t="s">
        <v>658</v>
      </c>
      <c r="F252" s="108" t="s">
        <v>657</v>
      </c>
      <c r="G252" s="108" t="s">
        <v>726</v>
      </c>
      <c r="H252" s="108" t="s">
        <v>1155</v>
      </c>
      <c r="I252" s="108" t="s">
        <v>1154</v>
      </c>
      <c r="J252" s="108" t="s">
        <v>648</v>
      </c>
    </row>
    <row r="253" spans="1:10" x14ac:dyDescent="0.15">
      <c r="A253" s="31" t="s">
        <v>110</v>
      </c>
      <c r="B253" s="108" t="s">
        <v>1153</v>
      </c>
      <c r="C253" s="31" t="s">
        <v>336</v>
      </c>
      <c r="D253" s="108">
        <v>256</v>
      </c>
      <c r="E253" s="108" t="s">
        <v>652</v>
      </c>
      <c r="F253" s="108" t="s">
        <v>657</v>
      </c>
      <c r="G253" s="108" t="s">
        <v>1152</v>
      </c>
      <c r="H253" s="108" t="s">
        <v>1151</v>
      </c>
      <c r="I253" s="108" t="s">
        <v>1150</v>
      </c>
      <c r="J253" s="108" t="s">
        <v>110</v>
      </c>
    </row>
    <row r="254" spans="1:10" x14ac:dyDescent="0.15">
      <c r="A254" s="31" t="s">
        <v>1149</v>
      </c>
      <c r="B254" s="108" t="s">
        <v>1148</v>
      </c>
      <c r="C254" s="31" t="s">
        <v>1147</v>
      </c>
      <c r="D254" s="108">
        <v>651</v>
      </c>
      <c r="E254" s="108" t="s">
        <v>641</v>
      </c>
      <c r="F254" s="108" t="s">
        <v>689</v>
      </c>
      <c r="G254" s="108" t="s">
        <v>1134</v>
      </c>
      <c r="H254" s="108" t="s">
        <v>1146</v>
      </c>
      <c r="I254" s="108" t="s">
        <v>648</v>
      </c>
      <c r="J254" s="108" t="s">
        <v>648</v>
      </c>
    </row>
    <row r="255" spans="1:10" x14ac:dyDescent="0.15">
      <c r="A255" s="31" t="s">
        <v>111</v>
      </c>
      <c r="B255" s="108" t="s">
        <v>1145</v>
      </c>
      <c r="C255" s="31" t="s">
        <v>112</v>
      </c>
      <c r="D255" s="108">
        <v>126</v>
      </c>
      <c r="E255" s="108" t="s">
        <v>652</v>
      </c>
      <c r="F255" s="108" t="s">
        <v>701</v>
      </c>
      <c r="G255" s="108" t="s">
        <v>1083</v>
      </c>
      <c r="H255" s="108" t="s">
        <v>1144</v>
      </c>
      <c r="I255" s="108" t="s">
        <v>648</v>
      </c>
      <c r="J255" s="108" t="s">
        <v>112</v>
      </c>
    </row>
    <row r="256" spans="1:10" x14ac:dyDescent="0.15">
      <c r="A256" s="31" t="s">
        <v>74</v>
      </c>
      <c r="B256" s="108" t="s">
        <v>1143</v>
      </c>
      <c r="C256" s="31" t="s">
        <v>75</v>
      </c>
      <c r="D256" s="108">
        <v>128</v>
      </c>
      <c r="E256" s="108" t="s">
        <v>652</v>
      </c>
      <c r="F256" s="108" t="s">
        <v>689</v>
      </c>
      <c r="G256" s="108" t="s">
        <v>688</v>
      </c>
      <c r="H256" s="108" t="s">
        <v>1142</v>
      </c>
      <c r="I256" s="108" t="s">
        <v>648</v>
      </c>
      <c r="J256" s="108" t="s">
        <v>75</v>
      </c>
    </row>
    <row r="257" spans="1:10" x14ac:dyDescent="0.15">
      <c r="A257" s="31" t="s">
        <v>1141</v>
      </c>
      <c r="B257" s="108" t="s">
        <v>1140</v>
      </c>
      <c r="C257" s="31" t="s">
        <v>1139</v>
      </c>
      <c r="D257" s="108">
        <v>130</v>
      </c>
      <c r="E257" s="108" t="s">
        <v>652</v>
      </c>
      <c r="F257" s="108" t="s">
        <v>689</v>
      </c>
      <c r="G257" s="108" t="s">
        <v>688</v>
      </c>
      <c r="H257" s="108" t="s">
        <v>1138</v>
      </c>
      <c r="I257" s="108" t="s">
        <v>648</v>
      </c>
      <c r="J257" s="108" t="s">
        <v>648</v>
      </c>
    </row>
    <row r="258" spans="1:10" x14ac:dyDescent="0.15">
      <c r="A258" s="31" t="s">
        <v>1137</v>
      </c>
      <c r="B258" s="108" t="s">
        <v>1136</v>
      </c>
      <c r="C258" s="31" t="s">
        <v>1135</v>
      </c>
      <c r="D258" s="108">
        <v>203</v>
      </c>
      <c r="E258" s="108" t="s">
        <v>641</v>
      </c>
      <c r="F258" s="108" t="s">
        <v>689</v>
      </c>
      <c r="G258" s="108" t="s">
        <v>1134</v>
      </c>
      <c r="H258" s="108" t="s">
        <v>1133</v>
      </c>
      <c r="I258" s="108" t="s">
        <v>648</v>
      </c>
      <c r="J258" s="108" t="s">
        <v>648</v>
      </c>
    </row>
    <row r="259" spans="1:10" x14ac:dyDescent="0.15">
      <c r="A259" s="31" t="s">
        <v>76</v>
      </c>
      <c r="B259" s="108" t="s">
        <v>1132</v>
      </c>
      <c r="C259" s="31" t="s">
        <v>77</v>
      </c>
      <c r="D259" s="108">
        <v>145</v>
      </c>
      <c r="E259" s="108" t="s">
        <v>652</v>
      </c>
      <c r="F259" s="108" t="s">
        <v>689</v>
      </c>
      <c r="G259" s="108" t="s">
        <v>688</v>
      </c>
      <c r="H259" s="108" t="s">
        <v>1131</v>
      </c>
      <c r="I259" s="108" t="s">
        <v>648</v>
      </c>
      <c r="J259" s="108" t="s">
        <v>77</v>
      </c>
    </row>
    <row r="260" spans="1:10" x14ac:dyDescent="0.15">
      <c r="A260" s="31" t="s">
        <v>78</v>
      </c>
      <c r="B260" s="108" t="s">
        <v>1130</v>
      </c>
      <c r="C260" s="31" t="s">
        <v>12</v>
      </c>
      <c r="D260" s="108">
        <v>81</v>
      </c>
      <c r="E260" s="108" t="s">
        <v>652</v>
      </c>
      <c r="F260" s="108" t="s">
        <v>689</v>
      </c>
      <c r="G260" s="108" t="s">
        <v>688</v>
      </c>
      <c r="H260" s="108" t="s">
        <v>1129</v>
      </c>
      <c r="I260" s="108" t="s">
        <v>12</v>
      </c>
      <c r="J260" s="108" t="s">
        <v>12</v>
      </c>
    </row>
    <row r="261" spans="1:10" x14ac:dyDescent="0.15">
      <c r="A261" s="31" t="s">
        <v>64</v>
      </c>
      <c r="B261" s="108" t="s">
        <v>1128</v>
      </c>
      <c r="C261" s="31" t="s">
        <v>337</v>
      </c>
      <c r="D261" s="108">
        <v>37</v>
      </c>
      <c r="E261" s="108" t="s">
        <v>652</v>
      </c>
      <c r="F261" s="108" t="s">
        <v>1115</v>
      </c>
      <c r="G261" s="108" t="s">
        <v>1127</v>
      </c>
      <c r="H261" s="108" t="s">
        <v>1126</v>
      </c>
      <c r="I261" s="108" t="s">
        <v>1125</v>
      </c>
      <c r="J261" s="108" t="s">
        <v>648</v>
      </c>
    </row>
    <row r="262" spans="1:10" x14ac:dyDescent="0.15">
      <c r="A262" s="31" t="s">
        <v>1124</v>
      </c>
      <c r="B262" s="108" t="s">
        <v>1123</v>
      </c>
      <c r="C262" s="31" t="s">
        <v>1122</v>
      </c>
      <c r="D262" s="108">
        <v>55</v>
      </c>
      <c r="E262" s="108" t="s">
        <v>1044</v>
      </c>
      <c r="F262" s="108" t="s">
        <v>1121</v>
      </c>
      <c r="G262" s="108" t="s">
        <v>1120</v>
      </c>
      <c r="H262" s="108" t="s">
        <v>1119</v>
      </c>
      <c r="I262" s="108" t="s">
        <v>648</v>
      </c>
      <c r="J262" s="108" t="s">
        <v>648</v>
      </c>
    </row>
    <row r="263" spans="1:10" x14ac:dyDescent="0.15">
      <c r="A263" s="31" t="s">
        <v>1118</v>
      </c>
      <c r="B263" s="108" t="s">
        <v>1117</v>
      </c>
      <c r="C263" s="31" t="s">
        <v>1116</v>
      </c>
      <c r="D263" s="108">
        <v>221</v>
      </c>
      <c r="E263" s="108" t="s">
        <v>652</v>
      </c>
      <c r="F263" s="108" t="s">
        <v>1115</v>
      </c>
      <c r="G263" s="108" t="s">
        <v>1114</v>
      </c>
      <c r="H263" s="108" t="s">
        <v>1113</v>
      </c>
      <c r="I263" s="108" t="s">
        <v>648</v>
      </c>
      <c r="J263" s="108" t="s">
        <v>648</v>
      </c>
    </row>
    <row r="264" spans="1:10" x14ac:dyDescent="0.15">
      <c r="A264" s="31" t="s">
        <v>2696</v>
      </c>
      <c r="B264" s="108" t="s">
        <v>1112</v>
      </c>
      <c r="C264" s="31" t="s">
        <v>2697</v>
      </c>
      <c r="D264" s="108">
        <v>82</v>
      </c>
      <c r="E264" s="108" t="s">
        <v>652</v>
      </c>
      <c r="F264" s="108" t="s">
        <v>689</v>
      </c>
      <c r="G264" s="108" t="s">
        <v>688</v>
      </c>
      <c r="H264" s="108" t="s">
        <v>1110</v>
      </c>
      <c r="I264" s="108" t="s">
        <v>648</v>
      </c>
      <c r="J264" s="108" t="s">
        <v>648</v>
      </c>
    </row>
    <row r="265" spans="1:10" x14ac:dyDescent="0.15">
      <c r="A265" s="31" t="s">
        <v>1108</v>
      </c>
      <c r="B265" s="108" t="s">
        <v>1109</v>
      </c>
      <c r="C265" s="31" t="s">
        <v>1108</v>
      </c>
      <c r="D265" s="108">
        <v>86</v>
      </c>
      <c r="E265" s="108" t="s">
        <v>652</v>
      </c>
      <c r="F265" s="108" t="s">
        <v>689</v>
      </c>
      <c r="G265" s="108" t="s">
        <v>688</v>
      </c>
      <c r="H265" s="108" t="s">
        <v>1107</v>
      </c>
      <c r="I265" s="108" t="s">
        <v>648</v>
      </c>
      <c r="J265" s="108" t="s">
        <v>648</v>
      </c>
    </row>
    <row r="266" spans="1:10" x14ac:dyDescent="0.15">
      <c r="A266" s="31" t="s">
        <v>79</v>
      </c>
      <c r="B266" s="108" t="s">
        <v>1106</v>
      </c>
      <c r="C266" s="31" t="s">
        <v>79</v>
      </c>
      <c r="D266" s="108">
        <v>88</v>
      </c>
      <c r="E266" s="108" t="s">
        <v>652</v>
      </c>
      <c r="F266" s="108" t="s">
        <v>689</v>
      </c>
      <c r="G266" s="108" t="s">
        <v>688</v>
      </c>
      <c r="H266" s="108" t="s">
        <v>1105</v>
      </c>
      <c r="I266" s="108" t="s">
        <v>648</v>
      </c>
      <c r="J266" s="108" t="s">
        <v>79</v>
      </c>
    </row>
    <row r="267" spans="1:10" x14ac:dyDescent="0.15">
      <c r="A267" s="31" t="s">
        <v>1083</v>
      </c>
      <c r="B267" s="108" t="s">
        <v>1104</v>
      </c>
      <c r="C267" s="31" t="s">
        <v>1083</v>
      </c>
      <c r="D267" s="108">
        <v>89</v>
      </c>
      <c r="E267" s="108" t="s">
        <v>652</v>
      </c>
      <c r="F267" s="108" t="s">
        <v>701</v>
      </c>
      <c r="G267" s="108" t="s">
        <v>1083</v>
      </c>
      <c r="H267" s="108" t="s">
        <v>1103</v>
      </c>
      <c r="I267" s="108" t="s">
        <v>648</v>
      </c>
      <c r="J267" s="108" t="s">
        <v>648</v>
      </c>
    </row>
    <row r="268" spans="1:10" x14ac:dyDescent="0.15">
      <c r="A268" s="31" t="s">
        <v>1101</v>
      </c>
      <c r="B268" s="108" t="s">
        <v>1102</v>
      </c>
      <c r="C268" s="31" t="s">
        <v>1101</v>
      </c>
      <c r="D268" s="108">
        <v>83</v>
      </c>
      <c r="E268" s="108" t="s">
        <v>652</v>
      </c>
      <c r="F268" s="108" t="s">
        <v>689</v>
      </c>
      <c r="G268" s="108" t="s">
        <v>688</v>
      </c>
      <c r="H268" s="108" t="s">
        <v>1100</v>
      </c>
      <c r="I268" s="108" t="s">
        <v>648</v>
      </c>
      <c r="J268" s="108" t="s">
        <v>648</v>
      </c>
    </row>
    <row r="269" spans="1:10" x14ac:dyDescent="0.15">
      <c r="A269" s="31" t="s">
        <v>1098</v>
      </c>
      <c r="B269" s="108" t="s">
        <v>1099</v>
      </c>
      <c r="C269" s="31" t="s">
        <v>1098</v>
      </c>
      <c r="D269" s="108">
        <v>98</v>
      </c>
      <c r="E269" s="108" t="s">
        <v>652</v>
      </c>
      <c r="F269" s="108" t="s">
        <v>689</v>
      </c>
      <c r="G269" s="108" t="s">
        <v>688</v>
      </c>
      <c r="H269" s="108" t="s">
        <v>1097</v>
      </c>
      <c r="I269" s="108" t="s">
        <v>648</v>
      </c>
      <c r="J269" s="108" t="s">
        <v>648</v>
      </c>
    </row>
    <row r="270" spans="1:10" x14ac:dyDescent="0.15">
      <c r="A270" s="31" t="s">
        <v>1095</v>
      </c>
      <c r="B270" s="108" t="s">
        <v>1096</v>
      </c>
      <c r="C270" s="31" t="s">
        <v>1095</v>
      </c>
      <c r="D270" s="108">
        <v>99</v>
      </c>
      <c r="E270" s="108" t="s">
        <v>652</v>
      </c>
      <c r="F270" s="108" t="s">
        <v>689</v>
      </c>
      <c r="G270" s="108" t="s">
        <v>688</v>
      </c>
      <c r="H270" s="108" t="s">
        <v>1094</v>
      </c>
      <c r="I270" s="108" t="s">
        <v>648</v>
      </c>
      <c r="J270" s="108" t="s">
        <v>648</v>
      </c>
    </row>
    <row r="271" spans="1:10" x14ac:dyDescent="0.15">
      <c r="A271" s="31" t="s">
        <v>80</v>
      </c>
      <c r="B271" s="108" t="s">
        <v>1093</v>
      </c>
      <c r="C271" s="31" t="s">
        <v>80</v>
      </c>
      <c r="D271" s="108">
        <v>101</v>
      </c>
      <c r="E271" s="108" t="s">
        <v>652</v>
      </c>
      <c r="F271" s="108" t="s">
        <v>689</v>
      </c>
      <c r="G271" s="108" t="s">
        <v>688</v>
      </c>
      <c r="H271" s="108" t="s">
        <v>1092</v>
      </c>
      <c r="I271" s="108" t="s">
        <v>648</v>
      </c>
      <c r="J271" s="108" t="s">
        <v>80</v>
      </c>
    </row>
    <row r="272" spans="1:10" x14ac:dyDescent="0.15">
      <c r="A272" s="31" t="s">
        <v>81</v>
      </c>
      <c r="B272" s="108" t="s">
        <v>1091</v>
      </c>
      <c r="C272" s="31" t="s">
        <v>81</v>
      </c>
      <c r="D272" s="108">
        <v>102</v>
      </c>
      <c r="E272" s="108" t="s">
        <v>652</v>
      </c>
      <c r="F272" s="108" t="s">
        <v>689</v>
      </c>
      <c r="G272" s="108" t="s">
        <v>688</v>
      </c>
      <c r="H272" s="108" t="s">
        <v>1090</v>
      </c>
      <c r="I272" s="108" t="s">
        <v>648</v>
      </c>
      <c r="J272" s="108" t="s">
        <v>81</v>
      </c>
    </row>
    <row r="273" spans="1:10" x14ac:dyDescent="0.15">
      <c r="A273" s="31" t="s">
        <v>1088</v>
      </c>
      <c r="B273" s="108" t="s">
        <v>1089</v>
      </c>
      <c r="C273" s="31" t="s">
        <v>1088</v>
      </c>
      <c r="D273" s="108">
        <v>103</v>
      </c>
      <c r="E273" s="108" t="s">
        <v>652</v>
      </c>
      <c r="F273" s="108" t="s">
        <v>689</v>
      </c>
      <c r="G273" s="108" t="s">
        <v>688</v>
      </c>
      <c r="H273" s="108" t="s">
        <v>1087</v>
      </c>
      <c r="I273" s="108" t="s">
        <v>648</v>
      </c>
      <c r="J273" s="108" t="s">
        <v>648</v>
      </c>
    </row>
    <row r="274" spans="1:10" x14ac:dyDescent="0.15">
      <c r="A274" s="31" t="s">
        <v>23</v>
      </c>
      <c r="B274" s="108" t="s">
        <v>1086</v>
      </c>
      <c r="C274" s="31" t="s">
        <v>23</v>
      </c>
      <c r="D274" s="108">
        <v>105</v>
      </c>
      <c r="E274" s="108" t="s">
        <v>652</v>
      </c>
      <c r="F274" s="108" t="s">
        <v>689</v>
      </c>
      <c r="G274" s="108" t="s">
        <v>688</v>
      </c>
      <c r="H274" s="108" t="s">
        <v>1085</v>
      </c>
      <c r="I274" s="108" t="s">
        <v>23</v>
      </c>
      <c r="J274" s="108" t="s">
        <v>648</v>
      </c>
    </row>
    <row r="275" spans="1:10" x14ac:dyDescent="0.15">
      <c r="A275" s="31" t="s">
        <v>113</v>
      </c>
      <c r="B275" s="108" t="s">
        <v>1084</v>
      </c>
      <c r="C275" s="31" t="s">
        <v>113</v>
      </c>
      <c r="D275" s="108">
        <v>109</v>
      </c>
      <c r="E275" s="108" t="s">
        <v>652</v>
      </c>
      <c r="F275" s="108" t="s">
        <v>701</v>
      </c>
      <c r="G275" s="108" t="s">
        <v>1083</v>
      </c>
      <c r="H275" s="108" t="s">
        <v>1082</v>
      </c>
      <c r="I275" s="108" t="s">
        <v>648</v>
      </c>
      <c r="J275" s="108" t="s">
        <v>113</v>
      </c>
    </row>
    <row r="276" spans="1:10" x14ac:dyDescent="0.15">
      <c r="A276" s="31" t="s">
        <v>1080</v>
      </c>
      <c r="B276" s="108" t="s">
        <v>1081</v>
      </c>
      <c r="C276" s="31" t="s">
        <v>1080</v>
      </c>
      <c r="D276" s="108">
        <v>85</v>
      </c>
      <c r="E276" s="108" t="s">
        <v>652</v>
      </c>
      <c r="F276" s="108" t="s">
        <v>689</v>
      </c>
      <c r="G276" s="108" t="s">
        <v>688</v>
      </c>
      <c r="H276" s="108" t="s">
        <v>1079</v>
      </c>
      <c r="I276" s="108" t="s">
        <v>648</v>
      </c>
      <c r="J276" s="108" t="s">
        <v>648</v>
      </c>
    </row>
    <row r="277" spans="1:10" x14ac:dyDescent="0.15">
      <c r="A277" s="31" t="s">
        <v>1077</v>
      </c>
      <c r="B277" s="108" t="s">
        <v>1078</v>
      </c>
      <c r="C277" s="31" t="s">
        <v>1077</v>
      </c>
      <c r="D277" s="108">
        <v>112</v>
      </c>
      <c r="E277" s="108" t="s">
        <v>652</v>
      </c>
      <c r="F277" s="108" t="s">
        <v>689</v>
      </c>
      <c r="G277" s="108" t="s">
        <v>688</v>
      </c>
      <c r="H277" s="108" t="s">
        <v>1076</v>
      </c>
      <c r="I277" s="108" t="s">
        <v>648</v>
      </c>
      <c r="J277" s="108" t="s">
        <v>648</v>
      </c>
    </row>
    <row r="278" spans="1:10" x14ac:dyDescent="0.15">
      <c r="A278" s="31" t="s">
        <v>1074</v>
      </c>
      <c r="B278" s="108" t="s">
        <v>1075</v>
      </c>
      <c r="C278" s="31" t="s">
        <v>1074</v>
      </c>
      <c r="D278" s="108">
        <v>115</v>
      </c>
      <c r="E278" s="108" t="s">
        <v>652</v>
      </c>
      <c r="F278" s="108" t="s">
        <v>689</v>
      </c>
      <c r="G278" s="108" t="s">
        <v>688</v>
      </c>
      <c r="H278" s="108" t="s">
        <v>1073</v>
      </c>
      <c r="I278" s="108" t="s">
        <v>648</v>
      </c>
      <c r="J278" s="108" t="s">
        <v>648</v>
      </c>
    </row>
    <row r="279" spans="1:10" x14ac:dyDescent="0.15">
      <c r="A279" s="31" t="s">
        <v>1071</v>
      </c>
      <c r="B279" s="108" t="s">
        <v>1072</v>
      </c>
      <c r="C279" s="31" t="s">
        <v>1071</v>
      </c>
      <c r="D279" s="108">
        <v>122</v>
      </c>
      <c r="E279" s="108" t="s">
        <v>652</v>
      </c>
      <c r="F279" s="108" t="s">
        <v>689</v>
      </c>
      <c r="G279" s="108" t="s">
        <v>688</v>
      </c>
      <c r="H279" s="108" t="s">
        <v>1070</v>
      </c>
      <c r="I279" s="108" t="s">
        <v>648</v>
      </c>
      <c r="J279" s="108" t="s">
        <v>648</v>
      </c>
    </row>
    <row r="280" spans="1:10" x14ac:dyDescent="0.15">
      <c r="A280" s="31" t="s">
        <v>1069</v>
      </c>
      <c r="B280" s="108" t="s">
        <v>1068</v>
      </c>
      <c r="C280" s="31" t="s">
        <v>1067</v>
      </c>
      <c r="D280" s="108">
        <v>289</v>
      </c>
      <c r="E280" s="108" t="s">
        <v>1044</v>
      </c>
      <c r="F280" s="108" t="s">
        <v>1043</v>
      </c>
      <c r="G280" s="108" t="s">
        <v>1042</v>
      </c>
      <c r="H280" s="108" t="s">
        <v>1066</v>
      </c>
      <c r="I280" s="108" t="s">
        <v>648</v>
      </c>
      <c r="J280" s="108" t="s">
        <v>648</v>
      </c>
    </row>
    <row r="281" spans="1:10" x14ac:dyDescent="0.15">
      <c r="A281" s="31" t="s">
        <v>138</v>
      </c>
      <c r="B281" s="108" t="s">
        <v>1065</v>
      </c>
      <c r="C281" s="31" t="s">
        <v>338</v>
      </c>
      <c r="D281" s="108">
        <v>290</v>
      </c>
      <c r="E281" s="108" t="s">
        <v>1044</v>
      </c>
      <c r="F281" s="108" t="s">
        <v>1043</v>
      </c>
      <c r="G281" s="108" t="s">
        <v>1042</v>
      </c>
      <c r="H281" s="108" t="s">
        <v>1064</v>
      </c>
      <c r="I281" s="108" t="s">
        <v>1063</v>
      </c>
      <c r="J281" s="108" t="s">
        <v>648</v>
      </c>
    </row>
    <row r="282" spans="1:10" x14ac:dyDescent="0.15">
      <c r="A282" s="31" t="s">
        <v>1062</v>
      </c>
      <c r="B282" s="108" t="s">
        <v>1061</v>
      </c>
      <c r="C282" s="31" t="s">
        <v>1060</v>
      </c>
      <c r="D282" s="108">
        <v>291</v>
      </c>
      <c r="E282" s="108" t="s">
        <v>1044</v>
      </c>
      <c r="F282" s="108" t="s">
        <v>1043</v>
      </c>
      <c r="G282" s="108" t="s">
        <v>1042</v>
      </c>
      <c r="H282" s="108" t="s">
        <v>1059</v>
      </c>
      <c r="I282" s="108" t="s">
        <v>648</v>
      </c>
      <c r="J282" s="108" t="s">
        <v>648</v>
      </c>
    </row>
    <row r="283" spans="1:10" x14ac:dyDescent="0.15">
      <c r="A283" s="31" t="s">
        <v>139</v>
      </c>
      <c r="B283" s="108" t="s">
        <v>1058</v>
      </c>
      <c r="C283" s="31" t="s">
        <v>339</v>
      </c>
      <c r="D283" s="108">
        <v>292</v>
      </c>
      <c r="E283" s="108" t="s">
        <v>1044</v>
      </c>
      <c r="F283" s="108" t="s">
        <v>1043</v>
      </c>
      <c r="G283" s="108" t="s">
        <v>1042</v>
      </c>
      <c r="H283" s="108" t="s">
        <v>1057</v>
      </c>
      <c r="I283" s="108" t="s">
        <v>1056</v>
      </c>
      <c r="J283" s="108" t="s">
        <v>648</v>
      </c>
    </row>
    <row r="284" spans="1:10" x14ac:dyDescent="0.15">
      <c r="A284" s="31" t="s">
        <v>140</v>
      </c>
      <c r="B284" s="108" t="s">
        <v>1055</v>
      </c>
      <c r="C284" s="31" t="s">
        <v>340</v>
      </c>
      <c r="D284" s="108">
        <v>293</v>
      </c>
      <c r="E284" s="108" t="s">
        <v>1044</v>
      </c>
      <c r="F284" s="108" t="s">
        <v>1043</v>
      </c>
      <c r="G284" s="108" t="s">
        <v>1042</v>
      </c>
      <c r="H284" s="108" t="s">
        <v>1054</v>
      </c>
      <c r="I284" s="108" t="s">
        <v>1053</v>
      </c>
      <c r="J284" s="108" t="s">
        <v>648</v>
      </c>
    </row>
    <row r="285" spans="1:10" x14ac:dyDescent="0.15">
      <c r="A285" s="31" t="s">
        <v>141</v>
      </c>
      <c r="B285" s="108" t="s">
        <v>1052</v>
      </c>
      <c r="C285" s="31" t="s">
        <v>341</v>
      </c>
      <c r="D285" s="108">
        <v>294</v>
      </c>
      <c r="E285" s="108" t="s">
        <v>1044</v>
      </c>
      <c r="F285" s="108" t="s">
        <v>1043</v>
      </c>
      <c r="G285" s="108" t="s">
        <v>1042</v>
      </c>
      <c r="H285" s="108" t="s">
        <v>1051</v>
      </c>
      <c r="I285" s="108" t="s">
        <v>1050</v>
      </c>
      <c r="J285" s="108" t="s">
        <v>648</v>
      </c>
    </row>
    <row r="286" spans="1:10" x14ac:dyDescent="0.15">
      <c r="A286" s="31" t="s">
        <v>1049</v>
      </c>
      <c r="B286" s="108" t="s">
        <v>1048</v>
      </c>
      <c r="C286" s="31" t="s">
        <v>1047</v>
      </c>
      <c r="D286" s="108">
        <v>295</v>
      </c>
      <c r="E286" s="108" t="s">
        <v>1044</v>
      </c>
      <c r="F286" s="108" t="s">
        <v>1043</v>
      </c>
      <c r="G286" s="108" t="s">
        <v>1042</v>
      </c>
      <c r="H286" s="108" t="s">
        <v>1046</v>
      </c>
      <c r="I286" s="108" t="s">
        <v>648</v>
      </c>
      <c r="J286" s="108" t="s">
        <v>648</v>
      </c>
    </row>
    <row r="287" spans="1:10" x14ac:dyDescent="0.15">
      <c r="A287" s="31" t="s">
        <v>142</v>
      </c>
      <c r="B287" s="108" t="s">
        <v>1045</v>
      </c>
      <c r="C287" s="31" t="s">
        <v>342</v>
      </c>
      <c r="D287" s="108">
        <v>296</v>
      </c>
      <c r="E287" s="108" t="s">
        <v>1044</v>
      </c>
      <c r="F287" s="108" t="s">
        <v>1043</v>
      </c>
      <c r="G287" s="108" t="s">
        <v>1042</v>
      </c>
      <c r="H287" s="108" t="s">
        <v>1041</v>
      </c>
      <c r="I287" s="108" t="s">
        <v>1040</v>
      </c>
      <c r="J287" s="108" t="s">
        <v>648</v>
      </c>
    </row>
    <row r="288" spans="1:10" x14ac:dyDescent="0.15">
      <c r="A288" s="31" t="s">
        <v>65</v>
      </c>
      <c r="B288" s="108" t="s">
        <v>1039</v>
      </c>
      <c r="C288" s="31" t="s">
        <v>343</v>
      </c>
      <c r="D288" s="108">
        <v>39</v>
      </c>
      <c r="E288" s="108" t="s">
        <v>652</v>
      </c>
      <c r="F288" s="108" t="s">
        <v>657</v>
      </c>
      <c r="G288" s="108" t="s">
        <v>933</v>
      </c>
      <c r="H288" s="108" t="s">
        <v>1038</v>
      </c>
      <c r="I288" s="108" t="s">
        <v>648</v>
      </c>
      <c r="J288" s="108" t="s">
        <v>65</v>
      </c>
    </row>
    <row r="289" spans="1:10" x14ac:dyDescent="0.15">
      <c r="A289" s="31" t="s">
        <v>1037</v>
      </c>
      <c r="B289" s="108" t="s">
        <v>1036</v>
      </c>
      <c r="C289" s="31" t="s">
        <v>1035</v>
      </c>
      <c r="D289" s="108">
        <v>311</v>
      </c>
      <c r="E289" s="108" t="s">
        <v>652</v>
      </c>
      <c r="F289" s="108" t="s">
        <v>705</v>
      </c>
      <c r="G289" s="108" t="s">
        <v>1029</v>
      </c>
      <c r="H289" s="108" t="s">
        <v>1034</v>
      </c>
      <c r="I289" s="108" t="s">
        <v>648</v>
      </c>
      <c r="J289" s="108" t="s">
        <v>648</v>
      </c>
    </row>
    <row r="290" spans="1:10" x14ac:dyDescent="0.15">
      <c r="A290" s="31" t="s">
        <v>118</v>
      </c>
      <c r="B290" s="108" t="s">
        <v>1033</v>
      </c>
      <c r="C290" s="31" t="s">
        <v>344</v>
      </c>
      <c r="D290" s="108">
        <v>312</v>
      </c>
      <c r="E290" s="108" t="s">
        <v>652</v>
      </c>
      <c r="F290" s="108" t="s">
        <v>705</v>
      </c>
      <c r="G290" s="108" t="s">
        <v>1029</v>
      </c>
      <c r="H290" s="108" t="s">
        <v>1032</v>
      </c>
      <c r="I290" s="108" t="s">
        <v>1031</v>
      </c>
      <c r="J290" s="108" t="s">
        <v>648</v>
      </c>
    </row>
    <row r="291" spans="1:10" x14ac:dyDescent="0.15">
      <c r="A291" s="31" t="s">
        <v>13</v>
      </c>
      <c r="B291" s="108" t="s">
        <v>1030</v>
      </c>
      <c r="C291" s="31" t="s">
        <v>345</v>
      </c>
      <c r="D291" s="108">
        <v>313</v>
      </c>
      <c r="E291" s="108" t="s">
        <v>652</v>
      </c>
      <c r="F291" s="108" t="s">
        <v>705</v>
      </c>
      <c r="G291" s="108" t="s">
        <v>1029</v>
      </c>
      <c r="H291" s="108" t="s">
        <v>1028</v>
      </c>
      <c r="I291" s="108" t="s">
        <v>13</v>
      </c>
      <c r="J291" s="108" t="s">
        <v>648</v>
      </c>
    </row>
    <row r="292" spans="1:10" x14ac:dyDescent="0.15">
      <c r="A292" s="31" t="s">
        <v>114</v>
      </c>
      <c r="B292" s="108" t="s">
        <v>1027</v>
      </c>
      <c r="C292" s="31" t="s">
        <v>346</v>
      </c>
      <c r="D292" s="108">
        <v>262</v>
      </c>
      <c r="E292" s="108" t="s">
        <v>652</v>
      </c>
      <c r="F292" s="108" t="s">
        <v>694</v>
      </c>
      <c r="G292" s="108" t="s">
        <v>1018</v>
      </c>
      <c r="H292" s="108" t="s">
        <v>1026</v>
      </c>
      <c r="I292" s="108" t="s">
        <v>1025</v>
      </c>
      <c r="J292" s="108" t="s">
        <v>114</v>
      </c>
    </row>
    <row r="293" spans="1:10" x14ac:dyDescent="0.15">
      <c r="A293" s="31" t="s">
        <v>115</v>
      </c>
      <c r="B293" s="108" t="s">
        <v>1024</v>
      </c>
      <c r="C293" s="31" t="s">
        <v>347</v>
      </c>
      <c r="D293" s="108">
        <v>263</v>
      </c>
      <c r="E293" s="108" t="s">
        <v>652</v>
      </c>
      <c r="F293" s="108" t="s">
        <v>694</v>
      </c>
      <c r="G293" s="108" t="s">
        <v>1018</v>
      </c>
      <c r="H293" s="108" t="s">
        <v>1023</v>
      </c>
      <c r="I293" s="108" t="s">
        <v>1022</v>
      </c>
      <c r="J293" s="108" t="s">
        <v>115</v>
      </c>
    </row>
    <row r="294" spans="1:10" x14ac:dyDescent="0.15">
      <c r="A294" s="31" t="s">
        <v>116</v>
      </c>
      <c r="B294" s="108" t="s">
        <v>1021</v>
      </c>
      <c r="C294" s="31" t="s">
        <v>348</v>
      </c>
      <c r="D294" s="108">
        <v>264</v>
      </c>
      <c r="E294" s="108" t="s">
        <v>652</v>
      </c>
      <c r="F294" s="108" t="s">
        <v>694</v>
      </c>
      <c r="G294" s="108" t="s">
        <v>1018</v>
      </c>
      <c r="H294" s="108" t="s">
        <v>1020</v>
      </c>
      <c r="I294" s="108" t="s">
        <v>648</v>
      </c>
      <c r="J294" s="108" t="s">
        <v>116</v>
      </c>
    </row>
    <row r="295" spans="1:10" x14ac:dyDescent="0.15">
      <c r="A295" s="31" t="s">
        <v>117</v>
      </c>
      <c r="B295" s="108" t="s">
        <v>1019</v>
      </c>
      <c r="C295" s="31" t="s">
        <v>349</v>
      </c>
      <c r="D295" s="108">
        <v>265</v>
      </c>
      <c r="E295" s="108" t="s">
        <v>652</v>
      </c>
      <c r="F295" s="108" t="s">
        <v>694</v>
      </c>
      <c r="G295" s="108" t="s">
        <v>1018</v>
      </c>
      <c r="H295" s="108" t="s">
        <v>1017</v>
      </c>
      <c r="I295" s="108" t="s">
        <v>648</v>
      </c>
      <c r="J295" s="108" t="s">
        <v>117</v>
      </c>
    </row>
    <row r="296" spans="1:10" x14ac:dyDescent="0.15">
      <c r="A296" s="31" t="s">
        <v>119</v>
      </c>
      <c r="B296" s="108" t="s">
        <v>1016</v>
      </c>
      <c r="C296" s="31" t="s">
        <v>120</v>
      </c>
      <c r="D296" s="108">
        <v>266</v>
      </c>
      <c r="E296" s="108" t="s">
        <v>652</v>
      </c>
      <c r="F296" s="108" t="s">
        <v>657</v>
      </c>
      <c r="G296" s="108" t="s">
        <v>120</v>
      </c>
      <c r="H296" s="108" t="s">
        <v>1015</v>
      </c>
      <c r="I296" s="108" t="s">
        <v>648</v>
      </c>
      <c r="J296" s="108" t="s">
        <v>1014</v>
      </c>
    </row>
    <row r="297" spans="1:10" x14ac:dyDescent="0.15">
      <c r="A297" s="31" t="s">
        <v>1012</v>
      </c>
      <c r="B297" s="108" t="s">
        <v>1013</v>
      </c>
      <c r="C297" s="31" t="s">
        <v>1012</v>
      </c>
      <c r="D297" s="108">
        <v>147</v>
      </c>
      <c r="E297" s="108" t="s">
        <v>652</v>
      </c>
      <c r="F297" s="108" t="s">
        <v>689</v>
      </c>
      <c r="G297" s="108" t="s">
        <v>688</v>
      </c>
      <c r="H297" s="108" t="s">
        <v>1011</v>
      </c>
      <c r="I297" s="108" t="s">
        <v>648</v>
      </c>
      <c r="J297" s="108" t="s">
        <v>648</v>
      </c>
    </row>
    <row r="298" spans="1:10" x14ac:dyDescent="0.15">
      <c r="A298" s="31" t="s">
        <v>1009</v>
      </c>
      <c r="B298" s="108" t="s">
        <v>1010</v>
      </c>
      <c r="C298" s="31" t="s">
        <v>1009</v>
      </c>
      <c r="D298" s="108">
        <v>148</v>
      </c>
      <c r="E298" s="108" t="s">
        <v>652</v>
      </c>
      <c r="F298" s="108" t="s">
        <v>689</v>
      </c>
      <c r="G298" s="108" t="s">
        <v>688</v>
      </c>
      <c r="H298" s="108" t="s">
        <v>1008</v>
      </c>
      <c r="I298" s="108" t="s">
        <v>648</v>
      </c>
      <c r="J298" s="108" t="s">
        <v>648</v>
      </c>
    </row>
    <row r="299" spans="1:10" x14ac:dyDescent="0.15">
      <c r="A299" s="31" t="s">
        <v>1006</v>
      </c>
      <c r="B299" s="108" t="s">
        <v>1007</v>
      </c>
      <c r="C299" s="31" t="s">
        <v>1006</v>
      </c>
      <c r="D299" s="108">
        <v>149</v>
      </c>
      <c r="E299" s="108" t="s">
        <v>652</v>
      </c>
      <c r="F299" s="108" t="s">
        <v>689</v>
      </c>
      <c r="G299" s="108" t="s">
        <v>688</v>
      </c>
      <c r="H299" s="108" t="s">
        <v>1005</v>
      </c>
      <c r="I299" s="108" t="s">
        <v>648</v>
      </c>
      <c r="J299" s="108" t="s">
        <v>648</v>
      </c>
    </row>
    <row r="300" spans="1:10" x14ac:dyDescent="0.15">
      <c r="A300" s="31" t="s">
        <v>14</v>
      </c>
      <c r="B300" s="108" t="s">
        <v>1004</v>
      </c>
      <c r="C300" s="31" t="s">
        <v>350</v>
      </c>
      <c r="D300" s="108">
        <v>272</v>
      </c>
      <c r="E300" s="108" t="s">
        <v>652</v>
      </c>
      <c r="F300" s="108" t="s">
        <v>701</v>
      </c>
      <c r="G300" s="108" t="s">
        <v>993</v>
      </c>
      <c r="H300" s="108" t="s">
        <v>1003</v>
      </c>
      <c r="I300" s="108" t="s">
        <v>14</v>
      </c>
      <c r="J300" s="108" t="s">
        <v>14</v>
      </c>
    </row>
    <row r="301" spans="1:10" x14ac:dyDescent="0.15">
      <c r="A301" s="31" t="s">
        <v>15</v>
      </c>
      <c r="B301" s="108" t="s">
        <v>1002</v>
      </c>
      <c r="C301" s="31" t="s">
        <v>351</v>
      </c>
      <c r="D301" s="108">
        <v>273</v>
      </c>
      <c r="E301" s="108" t="s">
        <v>652</v>
      </c>
      <c r="F301" s="108" t="s">
        <v>701</v>
      </c>
      <c r="G301" s="108" t="s">
        <v>993</v>
      </c>
      <c r="H301" s="108" t="s">
        <v>1001</v>
      </c>
      <c r="I301" s="108" t="s">
        <v>15</v>
      </c>
      <c r="J301" s="108" t="s">
        <v>15</v>
      </c>
    </row>
    <row r="302" spans="1:10" x14ac:dyDescent="0.15">
      <c r="A302" s="31" t="s">
        <v>125</v>
      </c>
      <c r="B302" s="108" t="s">
        <v>1000</v>
      </c>
      <c r="C302" s="31" t="s">
        <v>352</v>
      </c>
      <c r="D302" s="108">
        <v>274</v>
      </c>
      <c r="E302" s="108" t="s">
        <v>652</v>
      </c>
      <c r="F302" s="108" t="s">
        <v>701</v>
      </c>
      <c r="G302" s="108" t="s">
        <v>993</v>
      </c>
      <c r="H302" s="108" t="s">
        <v>999</v>
      </c>
      <c r="I302" s="108" t="s">
        <v>648</v>
      </c>
      <c r="J302" s="108" t="s">
        <v>125</v>
      </c>
    </row>
    <row r="303" spans="1:10" x14ac:dyDescent="0.15">
      <c r="A303" s="31" t="s">
        <v>126</v>
      </c>
      <c r="B303" s="108" t="s">
        <v>998</v>
      </c>
      <c r="C303" s="31" t="s">
        <v>353</v>
      </c>
      <c r="D303" s="108">
        <v>94</v>
      </c>
      <c r="E303" s="108" t="s">
        <v>652</v>
      </c>
      <c r="F303" s="108" t="s">
        <v>701</v>
      </c>
      <c r="G303" s="108" t="s">
        <v>993</v>
      </c>
      <c r="H303" s="108" t="s">
        <v>997</v>
      </c>
      <c r="I303" s="108" t="s">
        <v>648</v>
      </c>
      <c r="J303" s="108" t="s">
        <v>126</v>
      </c>
    </row>
    <row r="304" spans="1:10" x14ac:dyDescent="0.15">
      <c r="A304" s="31" t="s">
        <v>127</v>
      </c>
      <c r="B304" s="108" t="s">
        <v>996</v>
      </c>
      <c r="C304" s="31" t="s">
        <v>354</v>
      </c>
      <c r="D304" s="108">
        <v>124</v>
      </c>
      <c r="E304" s="108" t="s">
        <v>652</v>
      </c>
      <c r="F304" s="108" t="s">
        <v>701</v>
      </c>
      <c r="G304" s="108" t="s">
        <v>993</v>
      </c>
      <c r="H304" s="108" t="s">
        <v>995</v>
      </c>
      <c r="I304" s="108" t="s">
        <v>648</v>
      </c>
      <c r="J304" s="108" t="s">
        <v>127</v>
      </c>
    </row>
    <row r="305" spans="1:10" x14ac:dyDescent="0.15">
      <c r="A305" s="31" t="s">
        <v>128</v>
      </c>
      <c r="B305" s="108" t="s">
        <v>994</v>
      </c>
      <c r="C305" s="31" t="s">
        <v>355</v>
      </c>
      <c r="D305" s="108">
        <v>163</v>
      </c>
      <c r="E305" s="108" t="s">
        <v>652</v>
      </c>
      <c r="F305" s="108" t="s">
        <v>701</v>
      </c>
      <c r="G305" s="108" t="s">
        <v>993</v>
      </c>
      <c r="H305" s="108" t="s">
        <v>992</v>
      </c>
      <c r="I305" s="108" t="s">
        <v>648</v>
      </c>
      <c r="J305" s="108" t="s">
        <v>128</v>
      </c>
    </row>
    <row r="306" spans="1:10" x14ac:dyDescent="0.15">
      <c r="A306" s="31" t="s">
        <v>991</v>
      </c>
      <c r="B306" s="108" t="s">
        <v>990</v>
      </c>
      <c r="C306" s="31" t="s">
        <v>989</v>
      </c>
      <c r="D306" s="108">
        <v>254</v>
      </c>
      <c r="E306" s="108" t="s">
        <v>652</v>
      </c>
      <c r="F306" s="108" t="s">
        <v>651</v>
      </c>
      <c r="G306" s="108" t="s">
        <v>680</v>
      </c>
      <c r="H306" s="108" t="s">
        <v>988</v>
      </c>
      <c r="I306" s="108" t="s">
        <v>648</v>
      </c>
      <c r="J306" s="108" t="s">
        <v>648</v>
      </c>
    </row>
    <row r="307" spans="1:10" x14ac:dyDescent="0.15">
      <c r="A307" s="31" t="s">
        <v>123</v>
      </c>
      <c r="B307" s="108" t="s">
        <v>987</v>
      </c>
      <c r="C307" s="31" t="s">
        <v>356</v>
      </c>
      <c r="D307" s="108">
        <v>267</v>
      </c>
      <c r="E307" s="108" t="s">
        <v>652</v>
      </c>
      <c r="F307" s="108" t="s">
        <v>701</v>
      </c>
      <c r="G307" s="108" t="s">
        <v>860</v>
      </c>
      <c r="H307" s="108" t="s">
        <v>986</v>
      </c>
      <c r="I307" s="108" t="s">
        <v>985</v>
      </c>
      <c r="J307" s="108" t="s">
        <v>648</v>
      </c>
    </row>
    <row r="308" spans="1:10" x14ac:dyDescent="0.15">
      <c r="A308" s="31" t="s">
        <v>124</v>
      </c>
      <c r="B308" s="108" t="s">
        <v>984</v>
      </c>
      <c r="C308" s="31" t="s">
        <v>357</v>
      </c>
      <c r="D308" s="108">
        <v>268</v>
      </c>
      <c r="E308" s="108" t="s">
        <v>652</v>
      </c>
      <c r="F308" s="108" t="s">
        <v>701</v>
      </c>
      <c r="G308" s="108" t="s">
        <v>860</v>
      </c>
      <c r="H308" s="108" t="s">
        <v>983</v>
      </c>
      <c r="I308" s="108" t="s">
        <v>982</v>
      </c>
      <c r="J308" s="108" t="s">
        <v>981</v>
      </c>
    </row>
    <row r="309" spans="1:10" x14ac:dyDescent="0.15">
      <c r="A309" s="31" t="s">
        <v>16</v>
      </c>
      <c r="B309" s="108" t="s">
        <v>980</v>
      </c>
      <c r="C309" s="31" t="s">
        <v>358</v>
      </c>
      <c r="D309" s="108">
        <v>284</v>
      </c>
      <c r="E309" s="108" t="s">
        <v>652</v>
      </c>
      <c r="F309" s="108" t="s">
        <v>657</v>
      </c>
      <c r="G309" s="108" t="s">
        <v>960</v>
      </c>
      <c r="H309" s="108" t="s">
        <v>979</v>
      </c>
      <c r="I309" s="108" t="s">
        <v>16</v>
      </c>
      <c r="J309" s="108" t="s">
        <v>16</v>
      </c>
    </row>
    <row r="310" spans="1:10" x14ac:dyDescent="0.15">
      <c r="A310" s="31" t="s">
        <v>24</v>
      </c>
      <c r="B310" s="108" t="s">
        <v>978</v>
      </c>
      <c r="C310" s="31" t="s">
        <v>359</v>
      </c>
      <c r="D310" s="108">
        <v>285</v>
      </c>
      <c r="E310" s="108" t="s">
        <v>652</v>
      </c>
      <c r="F310" s="108" t="s">
        <v>657</v>
      </c>
      <c r="G310" s="108" t="s">
        <v>960</v>
      </c>
      <c r="H310" s="108" t="s">
        <v>977</v>
      </c>
      <c r="I310" s="108" t="s">
        <v>24</v>
      </c>
      <c r="J310" s="108" t="s">
        <v>24</v>
      </c>
    </row>
    <row r="311" spans="1:10" x14ac:dyDescent="0.15">
      <c r="A311" s="31" t="s">
        <v>134</v>
      </c>
      <c r="B311" s="108" t="s">
        <v>976</v>
      </c>
      <c r="C311" s="31" t="s">
        <v>360</v>
      </c>
      <c r="D311" s="108">
        <v>286</v>
      </c>
      <c r="E311" s="108" t="s">
        <v>652</v>
      </c>
      <c r="F311" s="108" t="s">
        <v>657</v>
      </c>
      <c r="G311" s="108" t="s">
        <v>960</v>
      </c>
      <c r="H311" s="108" t="s">
        <v>975</v>
      </c>
      <c r="I311" s="108" t="s">
        <v>648</v>
      </c>
      <c r="J311" s="108" t="s">
        <v>134</v>
      </c>
    </row>
    <row r="312" spans="1:10" x14ac:dyDescent="0.15">
      <c r="A312" s="31" t="s">
        <v>132</v>
      </c>
      <c r="B312" s="108" t="s">
        <v>974</v>
      </c>
      <c r="C312" s="31" t="s">
        <v>361</v>
      </c>
      <c r="D312" s="108">
        <v>280</v>
      </c>
      <c r="E312" s="108" t="s">
        <v>652</v>
      </c>
      <c r="F312" s="108" t="s">
        <v>657</v>
      </c>
      <c r="G312" s="108" t="s">
        <v>971</v>
      </c>
      <c r="H312" s="108" t="s">
        <v>973</v>
      </c>
      <c r="I312" s="108" t="s">
        <v>648</v>
      </c>
      <c r="J312" s="108" t="s">
        <v>132</v>
      </c>
    </row>
    <row r="313" spans="1:10" x14ac:dyDescent="0.15">
      <c r="A313" s="31" t="s">
        <v>133</v>
      </c>
      <c r="B313" s="108" t="s">
        <v>972</v>
      </c>
      <c r="C313" s="31" t="s">
        <v>362</v>
      </c>
      <c r="D313" s="108">
        <v>281</v>
      </c>
      <c r="E313" s="108" t="s">
        <v>652</v>
      </c>
      <c r="F313" s="108" t="s">
        <v>657</v>
      </c>
      <c r="G313" s="108" t="s">
        <v>971</v>
      </c>
      <c r="H313" s="108" t="s">
        <v>970</v>
      </c>
      <c r="I313" s="108" t="s">
        <v>648</v>
      </c>
      <c r="J313" s="108" t="s">
        <v>133</v>
      </c>
    </row>
    <row r="314" spans="1:10" x14ac:dyDescent="0.15">
      <c r="A314" s="31" t="s">
        <v>969</v>
      </c>
      <c r="B314" s="108" t="s">
        <v>968</v>
      </c>
      <c r="C314" s="31" t="s">
        <v>967</v>
      </c>
      <c r="D314" s="108">
        <v>152</v>
      </c>
      <c r="E314" s="108" t="s">
        <v>652</v>
      </c>
      <c r="F314" s="108" t="s">
        <v>689</v>
      </c>
      <c r="G314" s="108" t="s">
        <v>688</v>
      </c>
      <c r="H314" s="108" t="s">
        <v>966</v>
      </c>
      <c r="I314" s="108" t="s">
        <v>648</v>
      </c>
      <c r="J314" s="108" t="s">
        <v>648</v>
      </c>
    </row>
    <row r="315" spans="1:10" x14ac:dyDescent="0.15">
      <c r="A315" s="31" t="s">
        <v>82</v>
      </c>
      <c r="B315" s="108" t="s">
        <v>965</v>
      </c>
      <c r="C315" s="31" t="s">
        <v>83</v>
      </c>
      <c r="D315" s="108">
        <v>156</v>
      </c>
      <c r="E315" s="108" t="s">
        <v>652</v>
      </c>
      <c r="F315" s="108" t="s">
        <v>689</v>
      </c>
      <c r="G315" s="108" t="s">
        <v>688</v>
      </c>
      <c r="H315" s="108" t="s">
        <v>964</v>
      </c>
      <c r="I315" s="108" t="s">
        <v>648</v>
      </c>
      <c r="J315" s="108" t="s">
        <v>83</v>
      </c>
    </row>
    <row r="316" spans="1:10" x14ac:dyDescent="0.15">
      <c r="A316" s="31" t="s">
        <v>84</v>
      </c>
      <c r="B316" s="108" t="s">
        <v>963</v>
      </c>
      <c r="C316" s="31" t="s">
        <v>85</v>
      </c>
      <c r="D316" s="108">
        <v>157</v>
      </c>
      <c r="E316" s="108" t="s">
        <v>652</v>
      </c>
      <c r="F316" s="108" t="s">
        <v>689</v>
      </c>
      <c r="G316" s="108" t="s">
        <v>688</v>
      </c>
      <c r="H316" s="108" t="s">
        <v>962</v>
      </c>
      <c r="I316" s="108" t="s">
        <v>648</v>
      </c>
      <c r="J316" s="108" t="s">
        <v>85</v>
      </c>
    </row>
    <row r="317" spans="1:10" x14ac:dyDescent="0.15">
      <c r="A317" s="31" t="s">
        <v>135</v>
      </c>
      <c r="B317" s="108" t="s">
        <v>961</v>
      </c>
      <c r="C317" s="31" t="s">
        <v>363</v>
      </c>
      <c r="D317" s="108">
        <v>282</v>
      </c>
      <c r="E317" s="108" t="s">
        <v>652</v>
      </c>
      <c r="F317" s="108" t="s">
        <v>657</v>
      </c>
      <c r="G317" s="108" t="s">
        <v>960</v>
      </c>
      <c r="H317" s="108" t="s">
        <v>959</v>
      </c>
      <c r="I317" s="108" t="s">
        <v>648</v>
      </c>
      <c r="J317" s="108" t="s">
        <v>958</v>
      </c>
    </row>
    <row r="318" spans="1:10" x14ac:dyDescent="0.15">
      <c r="A318" s="31" t="s">
        <v>143</v>
      </c>
      <c r="B318" s="108" t="s">
        <v>957</v>
      </c>
      <c r="C318" s="31" t="s">
        <v>364</v>
      </c>
      <c r="D318" s="108">
        <v>297</v>
      </c>
      <c r="E318" s="108" t="s">
        <v>652</v>
      </c>
      <c r="F318" s="108" t="s">
        <v>657</v>
      </c>
      <c r="G318" s="108" t="s">
        <v>956</v>
      </c>
      <c r="H318" s="108" t="s">
        <v>955</v>
      </c>
      <c r="I318" s="108" t="s">
        <v>648</v>
      </c>
      <c r="J318" s="108" t="s">
        <v>954</v>
      </c>
    </row>
    <row r="319" spans="1:10" x14ac:dyDescent="0.15">
      <c r="A319" s="31" t="s">
        <v>136</v>
      </c>
      <c r="B319" s="108" t="s">
        <v>953</v>
      </c>
      <c r="C319" s="31" t="s">
        <v>365</v>
      </c>
      <c r="D319" s="108">
        <v>287</v>
      </c>
      <c r="E319" s="108" t="s">
        <v>652</v>
      </c>
      <c r="F319" s="108" t="s">
        <v>948</v>
      </c>
      <c r="G319" s="108" t="s">
        <v>948</v>
      </c>
      <c r="H319" s="108" t="s">
        <v>952</v>
      </c>
      <c r="I319" s="108" t="s">
        <v>951</v>
      </c>
      <c r="J319" s="108" t="s">
        <v>950</v>
      </c>
    </row>
    <row r="320" spans="1:10" x14ac:dyDescent="0.15">
      <c r="A320" s="31" t="s">
        <v>137</v>
      </c>
      <c r="B320" s="108" t="s">
        <v>949</v>
      </c>
      <c r="C320" s="31" t="s">
        <v>366</v>
      </c>
      <c r="D320" s="108">
        <v>288</v>
      </c>
      <c r="E320" s="108" t="s">
        <v>652</v>
      </c>
      <c r="F320" s="108" t="s">
        <v>948</v>
      </c>
      <c r="G320" s="108" t="s">
        <v>948</v>
      </c>
      <c r="H320" s="108" t="s">
        <v>947</v>
      </c>
      <c r="I320" s="108" t="s">
        <v>946</v>
      </c>
      <c r="J320" s="108" t="s">
        <v>945</v>
      </c>
    </row>
    <row r="321" spans="1:10" x14ac:dyDescent="0.15">
      <c r="A321" s="31" t="s">
        <v>186</v>
      </c>
      <c r="B321" s="108" t="s">
        <v>944</v>
      </c>
      <c r="C321" s="31" t="s">
        <v>367</v>
      </c>
      <c r="D321" s="108">
        <v>360</v>
      </c>
      <c r="E321" s="108" t="s">
        <v>652</v>
      </c>
      <c r="F321" s="108" t="s">
        <v>657</v>
      </c>
      <c r="G321" s="108" t="s">
        <v>937</v>
      </c>
      <c r="H321" s="108" t="s">
        <v>943</v>
      </c>
      <c r="I321" s="108" t="s">
        <v>648</v>
      </c>
      <c r="J321" s="108" t="s">
        <v>942</v>
      </c>
    </row>
    <row r="322" spans="1:10" x14ac:dyDescent="0.15">
      <c r="A322" s="31" t="s">
        <v>187</v>
      </c>
      <c r="B322" s="108" t="s">
        <v>941</v>
      </c>
      <c r="C322" s="31" t="s">
        <v>368</v>
      </c>
      <c r="D322" s="108">
        <v>361</v>
      </c>
      <c r="E322" s="108" t="s">
        <v>652</v>
      </c>
      <c r="F322" s="108" t="s">
        <v>657</v>
      </c>
      <c r="G322" s="108" t="s">
        <v>937</v>
      </c>
      <c r="H322" s="108" t="s">
        <v>940</v>
      </c>
      <c r="I322" s="108" t="s">
        <v>648</v>
      </c>
      <c r="J322" s="108" t="s">
        <v>939</v>
      </c>
    </row>
    <row r="323" spans="1:10" x14ac:dyDescent="0.15">
      <c r="A323" s="31" t="s">
        <v>188</v>
      </c>
      <c r="B323" s="108" t="s">
        <v>938</v>
      </c>
      <c r="C323" s="31" t="s">
        <v>369</v>
      </c>
      <c r="D323" s="108">
        <v>362</v>
      </c>
      <c r="E323" s="108" t="s">
        <v>652</v>
      </c>
      <c r="F323" s="108" t="s">
        <v>657</v>
      </c>
      <c r="G323" s="108" t="s">
        <v>937</v>
      </c>
      <c r="H323" s="108" t="s">
        <v>936</v>
      </c>
      <c r="I323" s="108" t="s">
        <v>648</v>
      </c>
      <c r="J323" s="108" t="s">
        <v>935</v>
      </c>
    </row>
    <row r="324" spans="1:10" x14ac:dyDescent="0.15">
      <c r="A324" s="31" t="s">
        <v>66</v>
      </c>
      <c r="B324" s="108" t="s">
        <v>934</v>
      </c>
      <c r="C324" s="31" t="s">
        <v>370</v>
      </c>
      <c r="D324" s="108">
        <v>38</v>
      </c>
      <c r="E324" s="108" t="s">
        <v>652</v>
      </c>
      <c r="F324" s="108" t="s">
        <v>657</v>
      </c>
      <c r="G324" s="108" t="s">
        <v>933</v>
      </c>
      <c r="H324" s="108" t="s">
        <v>932</v>
      </c>
      <c r="I324" s="108" t="s">
        <v>648</v>
      </c>
      <c r="J324" s="108" t="s">
        <v>66</v>
      </c>
    </row>
    <row r="325" spans="1:10" x14ac:dyDescent="0.15">
      <c r="A325" s="31" t="s">
        <v>144</v>
      </c>
      <c r="B325" s="108" t="s">
        <v>931</v>
      </c>
      <c r="C325" s="31" t="s">
        <v>371</v>
      </c>
      <c r="D325" s="108">
        <v>298</v>
      </c>
      <c r="E325" s="108" t="s">
        <v>652</v>
      </c>
      <c r="F325" s="108" t="s">
        <v>657</v>
      </c>
      <c r="G325" s="108" t="s">
        <v>928</v>
      </c>
      <c r="H325" s="108" t="s">
        <v>930</v>
      </c>
      <c r="I325" s="108" t="s">
        <v>648</v>
      </c>
      <c r="J325" s="108" t="s">
        <v>144</v>
      </c>
    </row>
    <row r="326" spans="1:10" x14ac:dyDescent="0.15">
      <c r="A326" s="31" t="s">
        <v>145</v>
      </c>
      <c r="B326" s="108" t="s">
        <v>929</v>
      </c>
      <c r="C326" s="31" t="s">
        <v>372</v>
      </c>
      <c r="D326" s="108">
        <v>299</v>
      </c>
      <c r="E326" s="108" t="s">
        <v>652</v>
      </c>
      <c r="F326" s="108" t="s">
        <v>657</v>
      </c>
      <c r="G326" s="108" t="s">
        <v>928</v>
      </c>
      <c r="H326" s="108" t="s">
        <v>927</v>
      </c>
      <c r="I326" s="108" t="s">
        <v>648</v>
      </c>
      <c r="J326" s="108" t="s">
        <v>145</v>
      </c>
    </row>
    <row r="327" spans="1:10" x14ac:dyDescent="0.15">
      <c r="A327" s="31" t="s">
        <v>148</v>
      </c>
      <c r="B327" s="108" t="s">
        <v>926</v>
      </c>
      <c r="C327" s="31" t="s">
        <v>148</v>
      </c>
      <c r="D327" s="108">
        <v>303</v>
      </c>
      <c r="E327" s="108" t="s">
        <v>652</v>
      </c>
      <c r="F327" s="108" t="s">
        <v>657</v>
      </c>
      <c r="G327" s="108" t="s">
        <v>921</v>
      </c>
      <c r="H327" s="108" t="s">
        <v>925</v>
      </c>
      <c r="I327" s="108" t="s">
        <v>648</v>
      </c>
      <c r="J327" s="108" t="s">
        <v>924</v>
      </c>
    </row>
    <row r="328" spans="1:10" x14ac:dyDescent="0.15">
      <c r="A328" s="31" t="s">
        <v>922</v>
      </c>
      <c r="B328" s="108" t="s">
        <v>923</v>
      </c>
      <c r="C328" s="31" t="s">
        <v>922</v>
      </c>
      <c r="D328" s="108">
        <v>304</v>
      </c>
      <c r="E328" s="108" t="s">
        <v>652</v>
      </c>
      <c r="F328" s="108" t="s">
        <v>657</v>
      </c>
      <c r="G328" s="108" t="s">
        <v>921</v>
      </c>
      <c r="H328" s="108" t="s">
        <v>920</v>
      </c>
      <c r="I328" s="108" t="s">
        <v>648</v>
      </c>
      <c r="J328" s="108" t="s">
        <v>648</v>
      </c>
    </row>
    <row r="329" spans="1:10" x14ac:dyDescent="0.15">
      <c r="A329" s="31" t="s">
        <v>146</v>
      </c>
      <c r="B329" s="108" t="s">
        <v>919</v>
      </c>
      <c r="C329" s="31" t="s">
        <v>146</v>
      </c>
      <c r="D329" s="108">
        <v>300</v>
      </c>
      <c r="E329" s="108" t="s">
        <v>652</v>
      </c>
      <c r="F329" s="108" t="s">
        <v>657</v>
      </c>
      <c r="G329" s="108" t="s">
        <v>915</v>
      </c>
      <c r="H329" s="108" t="s">
        <v>918</v>
      </c>
      <c r="I329" s="108" t="s">
        <v>917</v>
      </c>
      <c r="J329" s="108" t="s">
        <v>917</v>
      </c>
    </row>
    <row r="330" spans="1:10" x14ac:dyDescent="0.15">
      <c r="A330" s="31" t="s">
        <v>147</v>
      </c>
      <c r="B330" s="108" t="s">
        <v>916</v>
      </c>
      <c r="C330" s="31" t="s">
        <v>147</v>
      </c>
      <c r="D330" s="108">
        <v>301</v>
      </c>
      <c r="E330" s="108" t="s">
        <v>652</v>
      </c>
      <c r="F330" s="108" t="s">
        <v>657</v>
      </c>
      <c r="G330" s="108" t="s">
        <v>915</v>
      </c>
      <c r="H330" s="108" t="s">
        <v>914</v>
      </c>
      <c r="I330" s="108" t="s">
        <v>913</v>
      </c>
      <c r="J330" s="108" t="s">
        <v>913</v>
      </c>
    </row>
    <row r="331" spans="1:10" x14ac:dyDescent="0.15">
      <c r="A331" s="31" t="s">
        <v>912</v>
      </c>
      <c r="B331" s="108" t="s">
        <v>911</v>
      </c>
      <c r="C331" s="31" t="s">
        <v>910</v>
      </c>
      <c r="D331" s="108">
        <v>302</v>
      </c>
      <c r="E331" s="108" t="s">
        <v>652</v>
      </c>
      <c r="F331" s="108" t="s">
        <v>657</v>
      </c>
      <c r="G331" s="108" t="s">
        <v>909</v>
      </c>
      <c r="H331" s="108" t="s">
        <v>908</v>
      </c>
      <c r="I331" s="108" t="s">
        <v>648</v>
      </c>
      <c r="J331" s="108" t="s">
        <v>648</v>
      </c>
    </row>
    <row r="332" spans="1:10" x14ac:dyDescent="0.15">
      <c r="A332" s="31" t="s">
        <v>18</v>
      </c>
      <c r="B332" s="108" t="s">
        <v>907</v>
      </c>
      <c r="C332" s="31" t="s">
        <v>373</v>
      </c>
      <c r="D332" s="108">
        <v>305</v>
      </c>
      <c r="E332" s="108" t="s">
        <v>652</v>
      </c>
      <c r="F332" s="108" t="s">
        <v>657</v>
      </c>
      <c r="G332" s="108" t="s">
        <v>896</v>
      </c>
      <c r="H332" s="108" t="s">
        <v>906</v>
      </c>
      <c r="I332" s="108" t="s">
        <v>18</v>
      </c>
      <c r="J332" s="108" t="s">
        <v>648</v>
      </c>
    </row>
    <row r="333" spans="1:10" x14ac:dyDescent="0.15">
      <c r="A333" s="31" t="s">
        <v>905</v>
      </c>
      <c r="B333" s="108" t="s">
        <v>904</v>
      </c>
      <c r="C333" s="31" t="s">
        <v>903</v>
      </c>
      <c r="D333" s="108">
        <v>306</v>
      </c>
      <c r="E333" s="108" t="s">
        <v>652</v>
      </c>
      <c r="F333" s="108" t="s">
        <v>657</v>
      </c>
      <c r="G333" s="108" t="s">
        <v>896</v>
      </c>
      <c r="H333" s="108" t="s">
        <v>902</v>
      </c>
      <c r="I333" s="108" t="s">
        <v>648</v>
      </c>
      <c r="J333" s="108" t="s">
        <v>648</v>
      </c>
    </row>
    <row r="334" spans="1:10" x14ac:dyDescent="0.15">
      <c r="A334" s="31" t="s">
        <v>901</v>
      </c>
      <c r="B334" s="108" t="s">
        <v>900</v>
      </c>
      <c r="C334" s="31" t="s">
        <v>899</v>
      </c>
      <c r="D334" s="108">
        <v>307</v>
      </c>
      <c r="E334" s="108" t="s">
        <v>652</v>
      </c>
      <c r="F334" s="108" t="s">
        <v>657</v>
      </c>
      <c r="G334" s="108" t="s">
        <v>896</v>
      </c>
      <c r="H334" s="108" t="s">
        <v>898</v>
      </c>
      <c r="I334" s="108" t="s">
        <v>648</v>
      </c>
      <c r="J334" s="108" t="s">
        <v>648</v>
      </c>
    </row>
    <row r="335" spans="1:10" x14ac:dyDescent="0.15">
      <c r="A335" s="31" t="s">
        <v>25</v>
      </c>
      <c r="B335" s="108" t="s">
        <v>897</v>
      </c>
      <c r="C335" s="31" t="s">
        <v>374</v>
      </c>
      <c r="D335" s="108">
        <v>308</v>
      </c>
      <c r="E335" s="108" t="s">
        <v>652</v>
      </c>
      <c r="F335" s="108" t="s">
        <v>657</v>
      </c>
      <c r="G335" s="108" t="s">
        <v>896</v>
      </c>
      <c r="H335" s="108" t="s">
        <v>895</v>
      </c>
      <c r="I335" s="108" t="s">
        <v>25</v>
      </c>
      <c r="J335" s="108" t="s">
        <v>648</v>
      </c>
    </row>
    <row r="336" spans="1:10" x14ac:dyDescent="0.15">
      <c r="A336" s="31" t="s">
        <v>149</v>
      </c>
      <c r="B336" s="108" t="s">
        <v>894</v>
      </c>
      <c r="C336" s="31" t="s">
        <v>375</v>
      </c>
      <c r="D336" s="108">
        <v>309</v>
      </c>
      <c r="E336" s="108" t="s">
        <v>652</v>
      </c>
      <c r="F336" s="108" t="s">
        <v>657</v>
      </c>
      <c r="G336" s="108" t="s">
        <v>889</v>
      </c>
      <c r="H336" s="108" t="s">
        <v>893</v>
      </c>
      <c r="I336" s="108" t="s">
        <v>648</v>
      </c>
      <c r="J336" s="108" t="s">
        <v>648</v>
      </c>
    </row>
    <row r="337" spans="1:10" x14ac:dyDescent="0.15">
      <c r="A337" s="31" t="s">
        <v>892</v>
      </c>
      <c r="B337" s="108" t="s">
        <v>891</v>
      </c>
      <c r="C337" s="31" t="s">
        <v>890</v>
      </c>
      <c r="D337" s="108">
        <v>310</v>
      </c>
      <c r="E337" s="108" t="s">
        <v>652</v>
      </c>
      <c r="F337" s="108" t="s">
        <v>657</v>
      </c>
      <c r="G337" s="108" t="s">
        <v>889</v>
      </c>
      <c r="H337" s="108" t="s">
        <v>888</v>
      </c>
      <c r="I337" s="108" t="s">
        <v>648</v>
      </c>
      <c r="J337" s="108" t="s">
        <v>648</v>
      </c>
    </row>
    <row r="338" spans="1:10" x14ac:dyDescent="0.15">
      <c r="A338" s="31" t="s">
        <v>150</v>
      </c>
      <c r="B338" s="108" t="s">
        <v>887</v>
      </c>
      <c r="C338" s="31" t="s">
        <v>376</v>
      </c>
      <c r="D338" s="108">
        <v>317</v>
      </c>
      <c r="E338" s="108" t="s">
        <v>652</v>
      </c>
      <c r="F338" s="108" t="s">
        <v>657</v>
      </c>
      <c r="G338" s="108" t="s">
        <v>874</v>
      </c>
      <c r="H338" s="108" t="s">
        <v>886</v>
      </c>
      <c r="I338" s="108" t="s">
        <v>885</v>
      </c>
      <c r="J338" s="108" t="s">
        <v>884</v>
      </c>
    </row>
    <row r="339" spans="1:10" x14ac:dyDescent="0.15">
      <c r="A339" s="31" t="s">
        <v>151</v>
      </c>
      <c r="B339" s="108" t="s">
        <v>883</v>
      </c>
      <c r="C339" s="31" t="s">
        <v>377</v>
      </c>
      <c r="D339" s="108">
        <v>318</v>
      </c>
      <c r="E339" s="108" t="s">
        <v>652</v>
      </c>
      <c r="F339" s="108" t="s">
        <v>657</v>
      </c>
      <c r="G339" s="108" t="s">
        <v>874</v>
      </c>
      <c r="H339" s="108" t="s">
        <v>882</v>
      </c>
      <c r="I339" s="108" t="s">
        <v>881</v>
      </c>
      <c r="J339" s="108" t="s">
        <v>880</v>
      </c>
    </row>
    <row r="340" spans="1:10" x14ac:dyDescent="0.15">
      <c r="A340" s="31" t="s">
        <v>152</v>
      </c>
      <c r="B340" s="108" t="s">
        <v>879</v>
      </c>
      <c r="C340" s="31" t="s">
        <v>378</v>
      </c>
      <c r="D340" s="108">
        <v>319</v>
      </c>
      <c r="E340" s="108" t="s">
        <v>652</v>
      </c>
      <c r="F340" s="108" t="s">
        <v>657</v>
      </c>
      <c r="G340" s="108" t="s">
        <v>874</v>
      </c>
      <c r="H340" s="108" t="s">
        <v>878</v>
      </c>
      <c r="I340" s="108" t="s">
        <v>877</v>
      </c>
      <c r="J340" s="108" t="s">
        <v>876</v>
      </c>
    </row>
    <row r="341" spans="1:10" x14ac:dyDescent="0.15">
      <c r="A341" s="31" t="s">
        <v>153</v>
      </c>
      <c r="B341" s="108" t="s">
        <v>875</v>
      </c>
      <c r="C341" s="31" t="s">
        <v>17</v>
      </c>
      <c r="D341" s="108">
        <v>320</v>
      </c>
      <c r="E341" s="108" t="s">
        <v>652</v>
      </c>
      <c r="F341" s="108" t="s">
        <v>657</v>
      </c>
      <c r="G341" s="108" t="s">
        <v>874</v>
      </c>
      <c r="H341" s="108" t="s">
        <v>873</v>
      </c>
      <c r="I341" s="108" t="s">
        <v>17</v>
      </c>
      <c r="J341" s="108" t="s">
        <v>872</v>
      </c>
    </row>
    <row r="342" spans="1:10" x14ac:dyDescent="0.15">
      <c r="A342" s="31" t="s">
        <v>154</v>
      </c>
      <c r="B342" s="108" t="s">
        <v>871</v>
      </c>
      <c r="C342" s="31" t="s">
        <v>379</v>
      </c>
      <c r="D342" s="108">
        <v>321</v>
      </c>
      <c r="E342" s="108" t="s">
        <v>652</v>
      </c>
      <c r="F342" s="108" t="s">
        <v>657</v>
      </c>
      <c r="G342" s="108" t="s">
        <v>867</v>
      </c>
      <c r="H342" s="108" t="s">
        <v>870</v>
      </c>
      <c r="I342" s="108" t="s">
        <v>648</v>
      </c>
      <c r="J342" s="108" t="s">
        <v>869</v>
      </c>
    </row>
    <row r="343" spans="1:10" x14ac:dyDescent="0.15">
      <c r="A343" s="31" t="s">
        <v>155</v>
      </c>
      <c r="B343" s="108" t="s">
        <v>868</v>
      </c>
      <c r="C343" s="31" t="s">
        <v>380</v>
      </c>
      <c r="D343" s="108">
        <v>322</v>
      </c>
      <c r="E343" s="108" t="s">
        <v>652</v>
      </c>
      <c r="F343" s="108" t="s">
        <v>657</v>
      </c>
      <c r="G343" s="108" t="s">
        <v>867</v>
      </c>
      <c r="H343" s="108" t="s">
        <v>866</v>
      </c>
      <c r="I343" s="108" t="s">
        <v>865</v>
      </c>
      <c r="J343" s="108" t="s">
        <v>864</v>
      </c>
    </row>
    <row r="344" spans="1:10" x14ac:dyDescent="0.15">
      <c r="A344" s="31" t="s">
        <v>863</v>
      </c>
      <c r="B344" s="108" t="s">
        <v>862</v>
      </c>
      <c r="C344" s="31" t="s">
        <v>861</v>
      </c>
      <c r="D344" s="108">
        <v>271</v>
      </c>
      <c r="E344" s="108" t="s">
        <v>652</v>
      </c>
      <c r="F344" s="108" t="s">
        <v>701</v>
      </c>
      <c r="G344" s="108" t="s">
        <v>860</v>
      </c>
      <c r="H344" s="108" t="s">
        <v>859</v>
      </c>
      <c r="I344" s="108" t="s">
        <v>648</v>
      </c>
      <c r="J344" s="108" t="s">
        <v>648</v>
      </c>
    </row>
    <row r="345" spans="1:10" x14ac:dyDescent="0.15">
      <c r="A345" s="31" t="s">
        <v>156</v>
      </c>
      <c r="B345" s="108" t="s">
        <v>858</v>
      </c>
      <c r="C345" s="31" t="s">
        <v>157</v>
      </c>
      <c r="D345" s="108">
        <v>162</v>
      </c>
      <c r="E345" s="108" t="s">
        <v>652</v>
      </c>
      <c r="F345" s="108" t="s">
        <v>705</v>
      </c>
      <c r="G345" s="108" t="s">
        <v>157</v>
      </c>
      <c r="H345" s="108" t="s">
        <v>857</v>
      </c>
      <c r="I345" s="108" t="s">
        <v>648</v>
      </c>
      <c r="J345" s="108" t="s">
        <v>156</v>
      </c>
    </row>
    <row r="346" spans="1:10" x14ac:dyDescent="0.15">
      <c r="A346" s="31" t="s">
        <v>191</v>
      </c>
      <c r="B346" s="108" t="s">
        <v>856</v>
      </c>
      <c r="C346" s="31" t="s">
        <v>381</v>
      </c>
      <c r="D346" s="108">
        <v>369</v>
      </c>
      <c r="E346" s="108" t="s">
        <v>652</v>
      </c>
      <c r="F346" s="108" t="s">
        <v>657</v>
      </c>
      <c r="G346" s="108" t="s">
        <v>667</v>
      </c>
      <c r="H346" s="108" t="s">
        <v>855</v>
      </c>
      <c r="I346" s="108" t="s">
        <v>854</v>
      </c>
      <c r="J346" s="108" t="s">
        <v>853</v>
      </c>
    </row>
    <row r="347" spans="1:10" x14ac:dyDescent="0.15">
      <c r="A347" s="31" t="s">
        <v>158</v>
      </c>
      <c r="B347" s="108" t="s">
        <v>852</v>
      </c>
      <c r="C347" s="31" t="s">
        <v>382</v>
      </c>
      <c r="D347" s="108">
        <v>323</v>
      </c>
      <c r="E347" s="108" t="s">
        <v>652</v>
      </c>
      <c r="F347" s="108" t="s">
        <v>830</v>
      </c>
      <c r="G347" s="108" t="s">
        <v>829</v>
      </c>
      <c r="H347" s="108" t="s">
        <v>851</v>
      </c>
      <c r="I347" s="108" t="s">
        <v>648</v>
      </c>
      <c r="J347" s="108" t="s">
        <v>158</v>
      </c>
    </row>
    <row r="348" spans="1:10" x14ac:dyDescent="0.15">
      <c r="A348" s="31" t="s">
        <v>159</v>
      </c>
      <c r="B348" s="108" t="s">
        <v>850</v>
      </c>
      <c r="C348" s="31" t="s">
        <v>383</v>
      </c>
      <c r="D348" s="108">
        <v>324</v>
      </c>
      <c r="E348" s="108" t="s">
        <v>652</v>
      </c>
      <c r="F348" s="108" t="s">
        <v>830</v>
      </c>
      <c r="G348" s="108" t="s">
        <v>829</v>
      </c>
      <c r="H348" s="108" t="s">
        <v>849</v>
      </c>
      <c r="I348" s="108" t="s">
        <v>848</v>
      </c>
      <c r="J348" s="108" t="s">
        <v>159</v>
      </c>
    </row>
    <row r="349" spans="1:10" x14ac:dyDescent="0.15">
      <c r="A349" s="31" t="s">
        <v>160</v>
      </c>
      <c r="B349" s="108" t="s">
        <v>847</v>
      </c>
      <c r="C349" s="31" t="s">
        <v>384</v>
      </c>
      <c r="D349" s="108">
        <v>325</v>
      </c>
      <c r="E349" s="108" t="s">
        <v>652</v>
      </c>
      <c r="F349" s="108" t="s">
        <v>830</v>
      </c>
      <c r="G349" s="108" t="s">
        <v>829</v>
      </c>
      <c r="H349" s="108" t="s">
        <v>846</v>
      </c>
      <c r="I349" s="108" t="s">
        <v>648</v>
      </c>
      <c r="J349" s="108" t="s">
        <v>160</v>
      </c>
    </row>
    <row r="350" spans="1:10" x14ac:dyDescent="0.15">
      <c r="A350" s="31" t="s">
        <v>161</v>
      </c>
      <c r="B350" s="108" t="s">
        <v>845</v>
      </c>
      <c r="C350" s="31" t="s">
        <v>385</v>
      </c>
      <c r="D350" s="108">
        <v>326</v>
      </c>
      <c r="E350" s="108" t="s">
        <v>652</v>
      </c>
      <c r="F350" s="108" t="s">
        <v>830</v>
      </c>
      <c r="G350" s="108" t="s">
        <v>829</v>
      </c>
      <c r="H350" s="108" t="s">
        <v>844</v>
      </c>
      <c r="I350" s="108" t="s">
        <v>648</v>
      </c>
      <c r="J350" s="108" t="s">
        <v>161</v>
      </c>
    </row>
    <row r="351" spans="1:10" x14ac:dyDescent="0.15">
      <c r="A351" s="31" t="s">
        <v>87</v>
      </c>
      <c r="B351" s="108" t="s">
        <v>843</v>
      </c>
      <c r="C351" s="31" t="s">
        <v>386</v>
      </c>
      <c r="D351" s="108">
        <v>165</v>
      </c>
      <c r="E351" s="108" t="s">
        <v>652</v>
      </c>
      <c r="F351" s="108" t="s">
        <v>689</v>
      </c>
      <c r="G351" s="108" t="s">
        <v>688</v>
      </c>
      <c r="H351" s="108" t="s">
        <v>842</v>
      </c>
      <c r="I351" s="108" t="s">
        <v>648</v>
      </c>
      <c r="J351" s="108" t="s">
        <v>841</v>
      </c>
    </row>
    <row r="352" spans="1:10" x14ac:dyDescent="0.15">
      <c r="A352" s="31" t="s">
        <v>162</v>
      </c>
      <c r="B352" s="108" t="s">
        <v>840</v>
      </c>
      <c r="C352" s="31" t="s">
        <v>387</v>
      </c>
      <c r="D352" s="108">
        <v>327</v>
      </c>
      <c r="E352" s="108" t="s">
        <v>652</v>
      </c>
      <c r="F352" s="108" t="s">
        <v>830</v>
      </c>
      <c r="G352" s="108" t="s">
        <v>829</v>
      </c>
      <c r="H352" s="108" t="s">
        <v>839</v>
      </c>
      <c r="I352" s="108" t="s">
        <v>648</v>
      </c>
      <c r="J352" s="108" t="s">
        <v>838</v>
      </c>
    </row>
    <row r="353" spans="1:10" x14ac:dyDescent="0.15">
      <c r="A353" s="31" t="s">
        <v>163</v>
      </c>
      <c r="B353" s="108" t="s">
        <v>837</v>
      </c>
      <c r="C353" s="31" t="s">
        <v>388</v>
      </c>
      <c r="D353" s="108">
        <v>328</v>
      </c>
      <c r="E353" s="108" t="s">
        <v>652</v>
      </c>
      <c r="F353" s="108" t="s">
        <v>830</v>
      </c>
      <c r="G353" s="108" t="s">
        <v>829</v>
      </c>
      <c r="H353" s="108" t="s">
        <v>836</v>
      </c>
      <c r="I353" s="108" t="s">
        <v>648</v>
      </c>
      <c r="J353" s="108" t="s">
        <v>835</v>
      </c>
    </row>
    <row r="354" spans="1:10" x14ac:dyDescent="0.15">
      <c r="A354" s="31" t="s">
        <v>164</v>
      </c>
      <c r="B354" s="108" t="s">
        <v>834</v>
      </c>
      <c r="C354" s="31" t="s">
        <v>389</v>
      </c>
      <c r="D354" s="108">
        <v>329</v>
      </c>
      <c r="E354" s="108" t="s">
        <v>652</v>
      </c>
      <c r="F354" s="108" t="s">
        <v>830</v>
      </c>
      <c r="G354" s="108" t="s">
        <v>829</v>
      </c>
      <c r="H354" s="108" t="s">
        <v>833</v>
      </c>
      <c r="I354" s="108" t="s">
        <v>648</v>
      </c>
      <c r="J354" s="108" t="s">
        <v>832</v>
      </c>
    </row>
    <row r="355" spans="1:10" x14ac:dyDescent="0.15">
      <c r="A355" s="31" t="s">
        <v>165</v>
      </c>
      <c r="B355" s="108" t="s">
        <v>831</v>
      </c>
      <c r="C355" s="31" t="s">
        <v>390</v>
      </c>
      <c r="D355" s="108">
        <v>330</v>
      </c>
      <c r="E355" s="108" t="s">
        <v>652</v>
      </c>
      <c r="F355" s="108" t="s">
        <v>830</v>
      </c>
      <c r="G355" s="108" t="s">
        <v>829</v>
      </c>
      <c r="H355" s="108" t="s">
        <v>828</v>
      </c>
      <c r="I355" s="108" t="s">
        <v>648</v>
      </c>
      <c r="J355" s="108" t="s">
        <v>827</v>
      </c>
    </row>
    <row r="356" spans="1:10" x14ac:dyDescent="0.15">
      <c r="A356" s="31" t="s">
        <v>193</v>
      </c>
      <c r="B356" s="108" t="s">
        <v>826</v>
      </c>
      <c r="C356" s="31" t="s">
        <v>391</v>
      </c>
      <c r="D356" s="108">
        <v>370</v>
      </c>
      <c r="E356" s="108" t="s">
        <v>658</v>
      </c>
      <c r="F356" s="108" t="s">
        <v>657</v>
      </c>
      <c r="G356" s="108" t="s">
        <v>656</v>
      </c>
      <c r="H356" s="108" t="s">
        <v>825</v>
      </c>
      <c r="I356" s="108" t="s">
        <v>648</v>
      </c>
      <c r="J356" s="108" t="s">
        <v>824</v>
      </c>
    </row>
    <row r="357" spans="1:10" x14ac:dyDescent="0.15">
      <c r="A357" s="31" t="s">
        <v>177</v>
      </c>
      <c r="B357" s="108" t="s">
        <v>823</v>
      </c>
      <c r="C357" s="31" t="s">
        <v>177</v>
      </c>
      <c r="D357" s="108">
        <v>347</v>
      </c>
      <c r="E357" s="108" t="s">
        <v>652</v>
      </c>
      <c r="F357" s="108" t="s">
        <v>657</v>
      </c>
      <c r="G357" s="108" t="s">
        <v>815</v>
      </c>
      <c r="H357" s="108" t="s">
        <v>822</v>
      </c>
      <c r="I357" s="108" t="s">
        <v>821</v>
      </c>
      <c r="J357" s="108" t="s">
        <v>820</v>
      </c>
    </row>
    <row r="358" spans="1:10" x14ac:dyDescent="0.15">
      <c r="A358" s="31" t="s">
        <v>179</v>
      </c>
      <c r="B358" s="108" t="s">
        <v>819</v>
      </c>
      <c r="C358" s="31" t="s">
        <v>179</v>
      </c>
      <c r="D358" s="108">
        <v>349</v>
      </c>
      <c r="E358" s="108" t="s">
        <v>652</v>
      </c>
      <c r="F358" s="108" t="s">
        <v>657</v>
      </c>
      <c r="G358" s="108" t="s">
        <v>815</v>
      </c>
      <c r="H358" s="108" t="s">
        <v>818</v>
      </c>
      <c r="I358" s="108" t="s">
        <v>648</v>
      </c>
      <c r="J358" s="108" t="s">
        <v>817</v>
      </c>
    </row>
    <row r="359" spans="1:10" x14ac:dyDescent="0.15">
      <c r="A359" s="31" t="s">
        <v>180</v>
      </c>
      <c r="B359" s="108" t="s">
        <v>816</v>
      </c>
      <c r="C359" s="31" t="s">
        <v>180</v>
      </c>
      <c r="D359" s="108">
        <v>350</v>
      </c>
      <c r="E359" s="108" t="s">
        <v>652</v>
      </c>
      <c r="F359" s="108" t="s">
        <v>657</v>
      </c>
      <c r="G359" s="108" t="s">
        <v>815</v>
      </c>
      <c r="H359" s="108" t="s">
        <v>814</v>
      </c>
      <c r="I359" s="108" t="s">
        <v>648</v>
      </c>
      <c r="J359" s="108" t="s">
        <v>813</v>
      </c>
    </row>
    <row r="360" spans="1:10" x14ac:dyDescent="0.15">
      <c r="A360" s="31" t="s">
        <v>169</v>
      </c>
      <c r="B360" s="108" t="s">
        <v>812</v>
      </c>
      <c r="C360" s="31" t="s">
        <v>392</v>
      </c>
      <c r="D360" s="108">
        <v>338</v>
      </c>
      <c r="E360" s="108" t="s">
        <v>652</v>
      </c>
      <c r="F360" s="108" t="s">
        <v>701</v>
      </c>
      <c r="G360" s="108" t="s">
        <v>700</v>
      </c>
      <c r="H360" s="108" t="s">
        <v>811</v>
      </c>
      <c r="I360" s="108" t="s">
        <v>648</v>
      </c>
      <c r="J360" s="108" t="s">
        <v>810</v>
      </c>
    </row>
    <row r="361" spans="1:10" x14ac:dyDescent="0.15">
      <c r="A361" s="31" t="s">
        <v>809</v>
      </c>
      <c r="B361" s="108" t="s">
        <v>808</v>
      </c>
      <c r="C361" s="31" t="s">
        <v>807</v>
      </c>
      <c r="D361" s="108">
        <v>339</v>
      </c>
      <c r="E361" s="108" t="s">
        <v>652</v>
      </c>
      <c r="F361" s="108" t="s">
        <v>701</v>
      </c>
      <c r="G361" s="108" t="s">
        <v>700</v>
      </c>
      <c r="H361" s="108" t="s">
        <v>806</v>
      </c>
      <c r="I361" s="108" t="s">
        <v>648</v>
      </c>
      <c r="J361" s="108" t="s">
        <v>648</v>
      </c>
    </row>
    <row r="362" spans="1:10" x14ac:dyDescent="0.15">
      <c r="A362" s="31" t="s">
        <v>170</v>
      </c>
      <c r="B362" s="108" t="s">
        <v>805</v>
      </c>
      <c r="C362" s="31" t="s">
        <v>393</v>
      </c>
      <c r="D362" s="108">
        <v>340</v>
      </c>
      <c r="E362" s="108" t="s">
        <v>652</v>
      </c>
      <c r="F362" s="108" t="s">
        <v>701</v>
      </c>
      <c r="G362" s="108" t="s">
        <v>700</v>
      </c>
      <c r="H362" s="108" t="s">
        <v>804</v>
      </c>
      <c r="I362" s="108" t="s">
        <v>803</v>
      </c>
      <c r="J362" s="108" t="s">
        <v>802</v>
      </c>
    </row>
    <row r="363" spans="1:10" x14ac:dyDescent="0.15">
      <c r="A363" s="31" t="s">
        <v>171</v>
      </c>
      <c r="B363" s="108" t="s">
        <v>801</v>
      </c>
      <c r="C363" s="31" t="s">
        <v>394</v>
      </c>
      <c r="D363" s="108">
        <v>341</v>
      </c>
      <c r="E363" s="108" t="s">
        <v>652</v>
      </c>
      <c r="F363" s="108" t="s">
        <v>701</v>
      </c>
      <c r="G363" s="108" t="s">
        <v>700</v>
      </c>
      <c r="H363" s="108" t="s">
        <v>800</v>
      </c>
      <c r="I363" s="108" t="s">
        <v>799</v>
      </c>
      <c r="J363" s="108" t="s">
        <v>798</v>
      </c>
    </row>
    <row r="364" spans="1:10" x14ac:dyDescent="0.15">
      <c r="A364" s="31" t="s">
        <v>172</v>
      </c>
      <c r="B364" s="108" t="s">
        <v>797</v>
      </c>
      <c r="C364" s="31" t="s">
        <v>395</v>
      </c>
      <c r="D364" s="108">
        <v>342</v>
      </c>
      <c r="E364" s="108" t="s">
        <v>652</v>
      </c>
      <c r="F364" s="108" t="s">
        <v>701</v>
      </c>
      <c r="G364" s="108" t="s">
        <v>700</v>
      </c>
      <c r="H364" s="108" t="s">
        <v>796</v>
      </c>
      <c r="I364" s="108" t="s">
        <v>795</v>
      </c>
      <c r="J364" s="108" t="s">
        <v>794</v>
      </c>
    </row>
    <row r="365" spans="1:10" x14ac:dyDescent="0.15">
      <c r="A365" s="31" t="s">
        <v>173</v>
      </c>
      <c r="B365" s="108" t="s">
        <v>793</v>
      </c>
      <c r="C365" s="31" t="s">
        <v>396</v>
      </c>
      <c r="D365" s="108">
        <v>343</v>
      </c>
      <c r="E365" s="108" t="s">
        <v>652</v>
      </c>
      <c r="F365" s="108" t="s">
        <v>701</v>
      </c>
      <c r="G365" s="108" t="s">
        <v>700</v>
      </c>
      <c r="H365" s="108" t="s">
        <v>792</v>
      </c>
      <c r="I365" s="108" t="s">
        <v>791</v>
      </c>
      <c r="J365" s="108" t="s">
        <v>790</v>
      </c>
    </row>
    <row r="366" spans="1:10" x14ac:dyDescent="0.15">
      <c r="A366" s="31" t="s">
        <v>174</v>
      </c>
      <c r="B366" s="108" t="s">
        <v>789</v>
      </c>
      <c r="C366" s="31" t="s">
        <v>397</v>
      </c>
      <c r="D366" s="108">
        <v>344</v>
      </c>
      <c r="E366" s="108" t="s">
        <v>652</v>
      </c>
      <c r="F366" s="108" t="s">
        <v>701</v>
      </c>
      <c r="G366" s="108" t="s">
        <v>700</v>
      </c>
      <c r="H366" s="108" t="s">
        <v>788</v>
      </c>
      <c r="I366" s="108" t="s">
        <v>787</v>
      </c>
      <c r="J366" s="108" t="s">
        <v>786</v>
      </c>
    </row>
    <row r="367" spans="1:10" x14ac:dyDescent="0.15">
      <c r="A367" s="31" t="s">
        <v>175</v>
      </c>
      <c r="B367" s="108" t="s">
        <v>785</v>
      </c>
      <c r="C367" s="31" t="s">
        <v>398</v>
      </c>
      <c r="D367" s="108">
        <v>345</v>
      </c>
      <c r="E367" s="108" t="s">
        <v>652</v>
      </c>
      <c r="F367" s="108" t="s">
        <v>701</v>
      </c>
      <c r="G367" s="108" t="s">
        <v>700</v>
      </c>
      <c r="H367" s="108" t="s">
        <v>784</v>
      </c>
      <c r="I367" s="108" t="s">
        <v>648</v>
      </c>
      <c r="J367" s="108" t="s">
        <v>783</v>
      </c>
    </row>
    <row r="368" spans="1:10" x14ac:dyDescent="0.15">
      <c r="A368" s="31" t="s">
        <v>782</v>
      </c>
      <c r="B368" s="108" t="s">
        <v>781</v>
      </c>
      <c r="C368" s="31" t="s">
        <v>780</v>
      </c>
      <c r="D368" s="108">
        <v>335</v>
      </c>
      <c r="E368" s="108" t="s">
        <v>652</v>
      </c>
      <c r="F368" s="108" t="s">
        <v>651</v>
      </c>
      <c r="G368" s="108" t="s">
        <v>775</v>
      </c>
      <c r="H368" s="108" t="s">
        <v>779</v>
      </c>
      <c r="I368" s="108" t="s">
        <v>648</v>
      </c>
      <c r="J368" s="108" t="s">
        <v>648</v>
      </c>
    </row>
    <row r="369" spans="1:10" x14ac:dyDescent="0.15">
      <c r="A369" s="31" t="s">
        <v>778</v>
      </c>
      <c r="B369" s="108" t="s">
        <v>777</v>
      </c>
      <c r="C369" s="31" t="s">
        <v>776</v>
      </c>
      <c r="D369" s="108">
        <v>336</v>
      </c>
      <c r="E369" s="108" t="s">
        <v>652</v>
      </c>
      <c r="F369" s="108" t="s">
        <v>651</v>
      </c>
      <c r="G369" s="108" t="s">
        <v>775</v>
      </c>
      <c r="H369" s="108" t="s">
        <v>774</v>
      </c>
      <c r="I369" s="108" t="s">
        <v>648</v>
      </c>
      <c r="J369" s="108" t="s">
        <v>648</v>
      </c>
    </row>
    <row r="370" spans="1:10" x14ac:dyDescent="0.15">
      <c r="A370" s="31" t="s">
        <v>168</v>
      </c>
      <c r="B370" s="108" t="s">
        <v>773</v>
      </c>
      <c r="C370" s="31" t="s">
        <v>399</v>
      </c>
      <c r="D370" s="108">
        <v>337</v>
      </c>
      <c r="E370" s="108" t="s">
        <v>652</v>
      </c>
      <c r="F370" s="108" t="s">
        <v>657</v>
      </c>
      <c r="G370" s="108" t="s">
        <v>772</v>
      </c>
      <c r="H370" s="108" t="s">
        <v>771</v>
      </c>
      <c r="I370" s="108" t="s">
        <v>648</v>
      </c>
      <c r="J370" s="108" t="s">
        <v>168</v>
      </c>
    </row>
    <row r="371" spans="1:10" x14ac:dyDescent="0.15">
      <c r="A371" s="31" t="s">
        <v>167</v>
      </c>
      <c r="B371" s="108" t="s">
        <v>770</v>
      </c>
      <c r="C371" s="31" t="s">
        <v>400</v>
      </c>
      <c r="D371" s="108">
        <v>334</v>
      </c>
      <c r="E371" s="108" t="s">
        <v>652</v>
      </c>
      <c r="F371" s="108" t="s">
        <v>701</v>
      </c>
      <c r="G371" s="108" t="s">
        <v>769</v>
      </c>
      <c r="H371" s="108" t="s">
        <v>768</v>
      </c>
      <c r="I371" s="108" t="s">
        <v>648</v>
      </c>
      <c r="J371" s="108" t="s">
        <v>167</v>
      </c>
    </row>
    <row r="372" spans="1:10" x14ac:dyDescent="0.15">
      <c r="A372" s="31" t="s">
        <v>29</v>
      </c>
      <c r="B372" s="108" t="s">
        <v>767</v>
      </c>
      <c r="C372" s="31" t="s">
        <v>401</v>
      </c>
      <c r="D372" s="108">
        <v>331</v>
      </c>
      <c r="E372" s="108" t="s">
        <v>658</v>
      </c>
      <c r="F372" s="108" t="s">
        <v>657</v>
      </c>
      <c r="G372" s="108" t="s">
        <v>764</v>
      </c>
      <c r="H372" s="108" t="s">
        <v>766</v>
      </c>
      <c r="I372" s="108" t="s">
        <v>29</v>
      </c>
      <c r="J372" s="108" t="s">
        <v>29</v>
      </c>
    </row>
    <row r="373" spans="1:10" x14ac:dyDescent="0.15">
      <c r="A373" s="31" t="s">
        <v>166</v>
      </c>
      <c r="B373" s="108" t="s">
        <v>765</v>
      </c>
      <c r="C373" s="31" t="s">
        <v>402</v>
      </c>
      <c r="D373" s="108">
        <v>332</v>
      </c>
      <c r="E373" s="108" t="s">
        <v>658</v>
      </c>
      <c r="F373" s="108" t="s">
        <v>657</v>
      </c>
      <c r="G373" s="108" t="s">
        <v>764</v>
      </c>
      <c r="H373" s="108" t="s">
        <v>763</v>
      </c>
      <c r="I373" s="108" t="s">
        <v>648</v>
      </c>
      <c r="J373" s="108" t="s">
        <v>166</v>
      </c>
    </row>
    <row r="374" spans="1:10" x14ac:dyDescent="0.15">
      <c r="A374" s="31" t="s">
        <v>762</v>
      </c>
      <c r="B374" s="108" t="s">
        <v>761</v>
      </c>
      <c r="C374" s="31" t="s">
        <v>760</v>
      </c>
      <c r="D374" s="108">
        <v>333</v>
      </c>
      <c r="E374" s="108" t="s">
        <v>652</v>
      </c>
      <c r="F374" s="108" t="s">
        <v>657</v>
      </c>
      <c r="G374" s="108" t="s">
        <v>759</v>
      </c>
      <c r="H374" s="108" t="s">
        <v>758</v>
      </c>
      <c r="I374" s="108" t="s">
        <v>648</v>
      </c>
      <c r="J374" s="108" t="s">
        <v>648</v>
      </c>
    </row>
    <row r="375" spans="1:10" x14ac:dyDescent="0.15">
      <c r="A375" s="31" t="s">
        <v>757</v>
      </c>
      <c r="B375" s="108" t="s">
        <v>756</v>
      </c>
      <c r="C375" s="31" t="s">
        <v>755</v>
      </c>
      <c r="D375" s="108">
        <v>353</v>
      </c>
      <c r="E375" s="108" t="s">
        <v>652</v>
      </c>
      <c r="F375" s="108" t="s">
        <v>657</v>
      </c>
      <c r="G375" s="108" t="s">
        <v>744</v>
      </c>
      <c r="H375" s="108" t="s">
        <v>754</v>
      </c>
      <c r="I375" s="108" t="s">
        <v>648</v>
      </c>
      <c r="J375" s="108" t="s">
        <v>648</v>
      </c>
    </row>
    <row r="376" spans="1:10" x14ac:dyDescent="0.15">
      <c r="A376" s="31" t="s">
        <v>753</v>
      </c>
      <c r="B376" s="108" t="s">
        <v>752</v>
      </c>
      <c r="C376" s="31" t="s">
        <v>751</v>
      </c>
      <c r="D376" s="108">
        <v>354</v>
      </c>
      <c r="E376" s="108" t="s">
        <v>652</v>
      </c>
      <c r="F376" s="108" t="s">
        <v>657</v>
      </c>
      <c r="G376" s="108" t="s">
        <v>744</v>
      </c>
      <c r="H376" s="108" t="s">
        <v>750</v>
      </c>
      <c r="I376" s="108" t="s">
        <v>648</v>
      </c>
      <c r="J376" s="108" t="s">
        <v>648</v>
      </c>
    </row>
    <row r="377" spans="1:10" x14ac:dyDescent="0.15">
      <c r="A377" s="31" t="s">
        <v>748</v>
      </c>
      <c r="B377" s="108" t="s">
        <v>749</v>
      </c>
      <c r="C377" s="31" t="s">
        <v>748</v>
      </c>
      <c r="D377" s="108">
        <v>351</v>
      </c>
      <c r="E377" s="108" t="s">
        <v>652</v>
      </c>
      <c r="F377" s="108" t="s">
        <v>657</v>
      </c>
      <c r="G377" s="108" t="s">
        <v>744</v>
      </c>
      <c r="H377" s="108" t="s">
        <v>747</v>
      </c>
      <c r="I377" s="108" t="s">
        <v>648</v>
      </c>
      <c r="J377" s="108" t="s">
        <v>648</v>
      </c>
    </row>
    <row r="378" spans="1:10" x14ac:dyDescent="0.15">
      <c r="A378" s="31" t="s">
        <v>745</v>
      </c>
      <c r="B378" s="108" t="s">
        <v>746</v>
      </c>
      <c r="C378" s="31" t="s">
        <v>745</v>
      </c>
      <c r="D378" s="108">
        <v>352</v>
      </c>
      <c r="E378" s="108" t="s">
        <v>652</v>
      </c>
      <c r="F378" s="108" t="s">
        <v>657</v>
      </c>
      <c r="G378" s="108" t="s">
        <v>744</v>
      </c>
      <c r="H378" s="108" t="s">
        <v>743</v>
      </c>
      <c r="I378" s="108" t="s">
        <v>648</v>
      </c>
      <c r="J378" s="108" t="s">
        <v>648</v>
      </c>
    </row>
    <row r="379" spans="1:10" x14ac:dyDescent="0.15">
      <c r="A379" s="31" t="s">
        <v>19</v>
      </c>
      <c r="B379" s="108" t="s">
        <v>742</v>
      </c>
      <c r="C379" s="31" t="s">
        <v>403</v>
      </c>
      <c r="D379" s="108">
        <v>275</v>
      </c>
      <c r="E379" s="108" t="s">
        <v>652</v>
      </c>
      <c r="F379" s="108" t="s">
        <v>701</v>
      </c>
      <c r="G379" s="108" t="s">
        <v>731</v>
      </c>
      <c r="H379" s="108" t="s">
        <v>741</v>
      </c>
      <c r="I379" s="108" t="s">
        <v>19</v>
      </c>
      <c r="J379" s="108" t="s">
        <v>19</v>
      </c>
    </row>
    <row r="380" spans="1:10" x14ac:dyDescent="0.15">
      <c r="A380" s="31" t="s">
        <v>129</v>
      </c>
      <c r="B380" s="108" t="s">
        <v>740</v>
      </c>
      <c r="C380" s="31" t="s">
        <v>404</v>
      </c>
      <c r="D380" s="108">
        <v>276</v>
      </c>
      <c r="E380" s="108" t="s">
        <v>652</v>
      </c>
      <c r="F380" s="108" t="s">
        <v>701</v>
      </c>
      <c r="G380" s="108" t="s">
        <v>731</v>
      </c>
      <c r="H380" s="108" t="s">
        <v>739</v>
      </c>
      <c r="I380" s="108" t="s">
        <v>648</v>
      </c>
      <c r="J380" s="108" t="s">
        <v>129</v>
      </c>
    </row>
    <row r="381" spans="1:10" x14ac:dyDescent="0.15">
      <c r="A381" s="31" t="s">
        <v>130</v>
      </c>
      <c r="B381" s="108" t="s">
        <v>738</v>
      </c>
      <c r="C381" s="31" t="s">
        <v>405</v>
      </c>
      <c r="D381" s="108">
        <v>277</v>
      </c>
      <c r="E381" s="108" t="s">
        <v>652</v>
      </c>
      <c r="F381" s="108" t="s">
        <v>701</v>
      </c>
      <c r="G381" s="108" t="s">
        <v>731</v>
      </c>
      <c r="H381" s="108" t="s">
        <v>737</v>
      </c>
      <c r="I381" s="108" t="s">
        <v>648</v>
      </c>
      <c r="J381" s="108" t="s">
        <v>130</v>
      </c>
    </row>
    <row r="382" spans="1:10" x14ac:dyDescent="0.15">
      <c r="A382" s="31" t="s">
        <v>736</v>
      </c>
      <c r="B382" s="108" t="s">
        <v>735</v>
      </c>
      <c r="C382" s="31" t="s">
        <v>734</v>
      </c>
      <c r="D382" s="108">
        <v>278</v>
      </c>
      <c r="E382" s="108" t="s">
        <v>652</v>
      </c>
      <c r="F382" s="108" t="s">
        <v>701</v>
      </c>
      <c r="G382" s="108" t="s">
        <v>731</v>
      </c>
      <c r="H382" s="108" t="s">
        <v>733</v>
      </c>
      <c r="I382" s="108" t="s">
        <v>648</v>
      </c>
      <c r="J382" s="108" t="s">
        <v>648</v>
      </c>
    </row>
    <row r="383" spans="1:10" x14ac:dyDescent="0.15">
      <c r="A383" s="31" t="s">
        <v>131</v>
      </c>
      <c r="B383" s="108" t="s">
        <v>732</v>
      </c>
      <c r="C383" s="31" t="s">
        <v>406</v>
      </c>
      <c r="D383" s="108">
        <v>279</v>
      </c>
      <c r="E383" s="108" t="s">
        <v>652</v>
      </c>
      <c r="F383" s="108" t="s">
        <v>701</v>
      </c>
      <c r="G383" s="108" t="s">
        <v>731</v>
      </c>
      <c r="H383" s="108" t="s">
        <v>730</v>
      </c>
      <c r="I383" s="108" t="s">
        <v>648</v>
      </c>
      <c r="J383" s="108" t="s">
        <v>131</v>
      </c>
    </row>
    <row r="384" spans="1:10" x14ac:dyDescent="0.15">
      <c r="A384" s="31" t="s">
        <v>729</v>
      </c>
      <c r="B384" s="108" t="s">
        <v>728</v>
      </c>
      <c r="C384" s="31" t="s">
        <v>727</v>
      </c>
      <c r="D384" s="108">
        <v>252</v>
      </c>
      <c r="E384" s="108" t="s">
        <v>658</v>
      </c>
      <c r="F384" s="108" t="s">
        <v>657</v>
      </c>
      <c r="G384" s="108" t="s">
        <v>726</v>
      </c>
      <c r="H384" s="108" t="s">
        <v>725</v>
      </c>
      <c r="I384" s="108" t="s">
        <v>648</v>
      </c>
      <c r="J384" s="108" t="s">
        <v>648</v>
      </c>
    </row>
    <row r="385" spans="1:10" x14ac:dyDescent="0.15">
      <c r="A385" s="31" t="s">
        <v>181</v>
      </c>
      <c r="B385" s="108" t="s">
        <v>724</v>
      </c>
      <c r="C385" s="31" t="s">
        <v>407</v>
      </c>
      <c r="D385" s="108">
        <v>355</v>
      </c>
      <c r="E385" s="108" t="s">
        <v>652</v>
      </c>
      <c r="F385" s="108" t="s">
        <v>657</v>
      </c>
      <c r="G385" s="108" t="s">
        <v>710</v>
      </c>
      <c r="H385" s="108" t="s">
        <v>723</v>
      </c>
      <c r="I385" s="108" t="s">
        <v>648</v>
      </c>
      <c r="J385" s="108" t="s">
        <v>722</v>
      </c>
    </row>
    <row r="386" spans="1:10" x14ac:dyDescent="0.15">
      <c r="A386" s="31" t="s">
        <v>182</v>
      </c>
      <c r="B386" s="108" t="s">
        <v>721</v>
      </c>
      <c r="C386" s="31" t="s">
        <v>408</v>
      </c>
      <c r="D386" s="108">
        <v>356</v>
      </c>
      <c r="E386" s="108" t="s">
        <v>652</v>
      </c>
      <c r="F386" s="108" t="s">
        <v>657</v>
      </c>
      <c r="G386" s="108" t="s">
        <v>710</v>
      </c>
      <c r="H386" s="108" t="s">
        <v>720</v>
      </c>
      <c r="I386" s="108" t="s">
        <v>719</v>
      </c>
      <c r="J386" s="108" t="s">
        <v>718</v>
      </c>
    </row>
    <row r="387" spans="1:10" x14ac:dyDescent="0.15">
      <c r="A387" s="31" t="s">
        <v>183</v>
      </c>
      <c r="B387" s="108" t="s">
        <v>717</v>
      </c>
      <c r="C387" s="31" t="s">
        <v>409</v>
      </c>
      <c r="D387" s="108">
        <v>357</v>
      </c>
      <c r="E387" s="108" t="s">
        <v>652</v>
      </c>
      <c r="F387" s="108" t="s">
        <v>657</v>
      </c>
      <c r="G387" s="108" t="s">
        <v>710</v>
      </c>
      <c r="H387" s="108" t="s">
        <v>716</v>
      </c>
      <c r="I387" s="108" t="s">
        <v>648</v>
      </c>
      <c r="J387" s="108" t="s">
        <v>715</v>
      </c>
    </row>
    <row r="388" spans="1:10" x14ac:dyDescent="0.15">
      <c r="A388" s="31" t="s">
        <v>184</v>
      </c>
      <c r="B388" s="108" t="s">
        <v>714</v>
      </c>
      <c r="C388" s="31" t="s">
        <v>410</v>
      </c>
      <c r="D388" s="108">
        <v>358</v>
      </c>
      <c r="E388" s="108" t="s">
        <v>652</v>
      </c>
      <c r="F388" s="108" t="s">
        <v>657</v>
      </c>
      <c r="G388" s="108" t="s">
        <v>710</v>
      </c>
      <c r="H388" s="108" t="s">
        <v>713</v>
      </c>
      <c r="I388" s="108" t="s">
        <v>648</v>
      </c>
      <c r="J388" s="108" t="s">
        <v>712</v>
      </c>
    </row>
    <row r="389" spans="1:10" x14ac:dyDescent="0.15">
      <c r="A389" s="31" t="s">
        <v>185</v>
      </c>
      <c r="B389" s="108" t="s">
        <v>711</v>
      </c>
      <c r="C389" s="31" t="s">
        <v>411</v>
      </c>
      <c r="D389" s="108">
        <v>359</v>
      </c>
      <c r="E389" s="108" t="s">
        <v>652</v>
      </c>
      <c r="F389" s="108" t="s">
        <v>657</v>
      </c>
      <c r="G389" s="108" t="s">
        <v>710</v>
      </c>
      <c r="H389" s="108" t="s">
        <v>709</v>
      </c>
      <c r="I389" s="108" t="s">
        <v>648</v>
      </c>
      <c r="J389" s="108" t="s">
        <v>708</v>
      </c>
    </row>
    <row r="390" spans="1:10" x14ac:dyDescent="0.15">
      <c r="A390" s="31" t="s">
        <v>707</v>
      </c>
      <c r="B390" s="108" t="s">
        <v>706</v>
      </c>
      <c r="C390" s="31" t="s">
        <v>704</v>
      </c>
      <c r="D390" s="108">
        <v>166</v>
      </c>
      <c r="E390" s="108" t="s">
        <v>652</v>
      </c>
      <c r="F390" s="108" t="s">
        <v>705</v>
      </c>
      <c r="G390" s="108" t="s">
        <v>704</v>
      </c>
      <c r="H390" s="108" t="s">
        <v>703</v>
      </c>
      <c r="I390" s="108" t="s">
        <v>648</v>
      </c>
      <c r="J390" s="108" t="s">
        <v>648</v>
      </c>
    </row>
    <row r="391" spans="1:10" x14ac:dyDescent="0.15">
      <c r="A391" s="31" t="s">
        <v>176</v>
      </c>
      <c r="B391" s="108" t="s">
        <v>702</v>
      </c>
      <c r="C391" s="31" t="s">
        <v>412</v>
      </c>
      <c r="D391" s="108">
        <v>346</v>
      </c>
      <c r="E391" s="108" t="s">
        <v>652</v>
      </c>
      <c r="F391" s="108" t="s">
        <v>701</v>
      </c>
      <c r="G391" s="108" t="s">
        <v>700</v>
      </c>
      <c r="H391" s="108" t="s">
        <v>699</v>
      </c>
      <c r="I391" s="108" t="s">
        <v>648</v>
      </c>
      <c r="J391" s="108" t="s">
        <v>698</v>
      </c>
    </row>
    <row r="392" spans="1:10" x14ac:dyDescent="0.15">
      <c r="A392" s="31" t="s">
        <v>697</v>
      </c>
      <c r="B392" s="108" t="s">
        <v>696</v>
      </c>
      <c r="C392" s="31" t="s">
        <v>695</v>
      </c>
      <c r="D392" s="108">
        <v>364</v>
      </c>
      <c r="E392" s="108" t="s">
        <v>652</v>
      </c>
      <c r="F392" s="108" t="s">
        <v>694</v>
      </c>
      <c r="G392" s="108" t="s">
        <v>693</v>
      </c>
      <c r="H392" s="108" t="s">
        <v>692</v>
      </c>
      <c r="I392" s="108" t="s">
        <v>648</v>
      </c>
      <c r="J392" s="108" t="s">
        <v>648</v>
      </c>
    </row>
    <row r="393" spans="1:10" x14ac:dyDescent="0.15">
      <c r="A393" s="31" t="s">
        <v>690</v>
      </c>
      <c r="B393" s="108" t="s">
        <v>691</v>
      </c>
      <c r="C393" s="31" t="s">
        <v>690</v>
      </c>
      <c r="D393" s="108">
        <v>168</v>
      </c>
      <c r="E393" s="108" t="s">
        <v>652</v>
      </c>
      <c r="F393" s="108" t="s">
        <v>689</v>
      </c>
      <c r="G393" s="108" t="s">
        <v>688</v>
      </c>
      <c r="H393" s="108" t="s">
        <v>687</v>
      </c>
      <c r="I393" s="108" t="s">
        <v>648</v>
      </c>
      <c r="J393" s="108" t="s">
        <v>648</v>
      </c>
    </row>
    <row r="394" spans="1:10" x14ac:dyDescent="0.15">
      <c r="A394" s="31" t="s">
        <v>189</v>
      </c>
      <c r="B394" s="108" t="s">
        <v>686</v>
      </c>
      <c r="C394" s="31" t="s">
        <v>413</v>
      </c>
      <c r="D394" s="108">
        <v>363</v>
      </c>
      <c r="E394" s="108" t="s">
        <v>652</v>
      </c>
      <c r="F394" s="108" t="s">
        <v>657</v>
      </c>
      <c r="G394" s="108" t="s">
        <v>685</v>
      </c>
      <c r="H394" s="108" t="s">
        <v>684</v>
      </c>
      <c r="I394" s="108" t="s">
        <v>648</v>
      </c>
      <c r="J394" s="108" t="s">
        <v>648</v>
      </c>
    </row>
    <row r="395" spans="1:10" x14ac:dyDescent="0.15">
      <c r="A395" s="31" t="s">
        <v>683</v>
      </c>
      <c r="B395" s="108" t="s">
        <v>682</v>
      </c>
      <c r="C395" s="31" t="s">
        <v>681</v>
      </c>
      <c r="D395" s="108">
        <v>255</v>
      </c>
      <c r="E395" s="108" t="s">
        <v>652</v>
      </c>
      <c r="F395" s="108" t="s">
        <v>651</v>
      </c>
      <c r="G395" s="108" t="s">
        <v>680</v>
      </c>
      <c r="H395" s="108" t="s">
        <v>679</v>
      </c>
      <c r="I395" s="108" t="s">
        <v>648</v>
      </c>
      <c r="J395" s="108" t="s">
        <v>648</v>
      </c>
    </row>
    <row r="396" spans="1:10" x14ac:dyDescent="0.15">
      <c r="A396" s="31" t="s">
        <v>190</v>
      </c>
      <c r="B396" s="108" t="s">
        <v>678</v>
      </c>
      <c r="C396" s="31" t="s">
        <v>414</v>
      </c>
      <c r="D396" s="108">
        <v>365</v>
      </c>
      <c r="E396" s="108" t="s">
        <v>652</v>
      </c>
      <c r="F396" s="108" t="s">
        <v>657</v>
      </c>
      <c r="G396" s="108" t="s">
        <v>677</v>
      </c>
      <c r="H396" s="108" t="s">
        <v>676</v>
      </c>
      <c r="I396" s="108" t="s">
        <v>648</v>
      </c>
      <c r="J396" s="108" t="s">
        <v>675</v>
      </c>
    </row>
    <row r="397" spans="1:10" x14ac:dyDescent="0.15">
      <c r="A397" s="31" t="s">
        <v>30</v>
      </c>
      <c r="B397" s="108" t="s">
        <v>674</v>
      </c>
      <c r="C397" s="31" t="s">
        <v>415</v>
      </c>
      <c r="D397" s="108">
        <v>366</v>
      </c>
      <c r="E397" s="108" t="s">
        <v>652</v>
      </c>
      <c r="F397" s="108" t="s">
        <v>657</v>
      </c>
      <c r="G397" s="108" t="s">
        <v>667</v>
      </c>
      <c r="H397" s="108" t="s">
        <v>673</v>
      </c>
      <c r="I397" s="108" t="s">
        <v>30</v>
      </c>
      <c r="J397" s="108" t="s">
        <v>672</v>
      </c>
    </row>
    <row r="398" spans="1:10" x14ac:dyDescent="0.15">
      <c r="A398" s="31" t="s">
        <v>192</v>
      </c>
      <c r="B398" s="108" t="s">
        <v>671</v>
      </c>
      <c r="C398" s="31" t="s">
        <v>416</v>
      </c>
      <c r="D398" s="108">
        <v>367</v>
      </c>
      <c r="E398" s="108" t="s">
        <v>652</v>
      </c>
      <c r="F398" s="108" t="s">
        <v>657</v>
      </c>
      <c r="G398" s="108" t="s">
        <v>667</v>
      </c>
      <c r="H398" s="108" t="s">
        <v>670</v>
      </c>
      <c r="I398" s="108" t="s">
        <v>648</v>
      </c>
      <c r="J398" s="108" t="s">
        <v>669</v>
      </c>
    </row>
    <row r="399" spans="1:10" x14ac:dyDescent="0.15">
      <c r="A399" s="31" t="s">
        <v>20</v>
      </c>
      <c r="B399" s="108" t="s">
        <v>668</v>
      </c>
      <c r="C399" s="31" t="s">
        <v>417</v>
      </c>
      <c r="D399" s="108">
        <v>368</v>
      </c>
      <c r="E399" s="108" t="s">
        <v>652</v>
      </c>
      <c r="F399" s="108" t="s">
        <v>657</v>
      </c>
      <c r="G399" s="108" t="s">
        <v>667</v>
      </c>
      <c r="H399" s="108" t="s">
        <v>666</v>
      </c>
      <c r="I399" s="108" t="s">
        <v>20</v>
      </c>
      <c r="J399" s="108" t="s">
        <v>665</v>
      </c>
    </row>
    <row r="400" spans="1:10" x14ac:dyDescent="0.15">
      <c r="A400" s="31" t="s">
        <v>194</v>
      </c>
      <c r="B400" s="108" t="s">
        <v>664</v>
      </c>
      <c r="C400" s="31" t="s">
        <v>418</v>
      </c>
      <c r="D400" s="108">
        <v>371</v>
      </c>
      <c r="E400" s="108" t="s">
        <v>658</v>
      </c>
      <c r="F400" s="108" t="s">
        <v>657</v>
      </c>
      <c r="G400" s="108" t="s">
        <v>656</v>
      </c>
      <c r="H400" s="108" t="s">
        <v>663</v>
      </c>
      <c r="I400" s="108" t="s">
        <v>662</v>
      </c>
      <c r="J400" s="108" t="s">
        <v>648</v>
      </c>
    </row>
    <row r="401" spans="1:10" x14ac:dyDescent="0.15">
      <c r="A401" s="31" t="s">
        <v>661</v>
      </c>
      <c r="B401" s="108" t="s">
        <v>660</v>
      </c>
      <c r="C401" s="31" t="s">
        <v>659</v>
      </c>
      <c r="D401" s="108">
        <v>372</v>
      </c>
      <c r="E401" s="108" t="s">
        <v>658</v>
      </c>
      <c r="F401" s="108" t="s">
        <v>657</v>
      </c>
      <c r="G401" s="108" t="s">
        <v>656</v>
      </c>
      <c r="H401" s="108" t="s">
        <v>655</v>
      </c>
      <c r="I401" s="108" t="s">
        <v>648</v>
      </c>
      <c r="J401" s="108" t="s">
        <v>648</v>
      </c>
    </row>
    <row r="402" spans="1:10" x14ac:dyDescent="0.15">
      <c r="A402" s="31" t="s">
        <v>653</v>
      </c>
      <c r="B402" s="108" t="s">
        <v>654</v>
      </c>
      <c r="C402" s="31" t="s">
        <v>653</v>
      </c>
      <c r="D402" s="108">
        <v>75</v>
      </c>
      <c r="E402" s="108" t="s">
        <v>652</v>
      </c>
      <c r="F402" s="108" t="s">
        <v>651</v>
      </c>
      <c r="G402" s="108" t="s">
        <v>650</v>
      </c>
      <c r="H402" s="108" t="s">
        <v>649</v>
      </c>
      <c r="I402" s="108" t="s">
        <v>648</v>
      </c>
      <c r="J402" s="108" t="s">
        <v>648</v>
      </c>
    </row>
    <row r="403" spans="1:10" ht="15" x14ac:dyDescent="0.2">
      <c r="A403" s="109" t="s">
        <v>646</v>
      </c>
      <c r="C403" s="110" t="s">
        <v>647</v>
      </c>
      <c r="D403" s="109"/>
      <c r="E403" s="108" t="e">
        <v>#N/A</v>
      </c>
      <c r="F403" s="108" t="e">
        <v>#N/A</v>
      </c>
      <c r="G403" s="108" t="e">
        <v>#N/A</v>
      </c>
      <c r="I403" s="108" t="e">
        <v>#N/A</v>
      </c>
      <c r="J403" s="108" t="e">
        <v>#N/A</v>
      </c>
    </row>
    <row r="404" spans="1:10" ht="15" x14ac:dyDescent="0.2">
      <c r="A404" s="109" t="s">
        <v>646</v>
      </c>
      <c r="C404" s="110" t="s">
        <v>645</v>
      </c>
      <c r="D404" s="109"/>
      <c r="E404" s="108" t="e">
        <v>#N/A</v>
      </c>
      <c r="F404" s="108" t="e">
        <v>#N/A</v>
      </c>
      <c r="G404" s="108" t="e">
        <v>#N/A</v>
      </c>
      <c r="I404" s="108" t="e">
        <v>#N/A</v>
      </c>
      <c r="J404" s="108" t="e">
        <v>#N/A</v>
      </c>
    </row>
    <row r="405" spans="1:10" ht="15" x14ac:dyDescent="0.2">
      <c r="A405" s="109" t="s">
        <v>644</v>
      </c>
      <c r="C405" s="110" t="s">
        <v>643</v>
      </c>
      <c r="D405" s="109"/>
      <c r="E405" s="108" t="e">
        <v>#N/A</v>
      </c>
      <c r="F405" s="108" t="e">
        <v>#N/A</v>
      </c>
      <c r="G405" s="108" t="e">
        <v>#N/A</v>
      </c>
      <c r="I405" s="108" t="e">
        <v>#N/A</v>
      </c>
      <c r="J405" s="108" t="e">
        <v>#N/A</v>
      </c>
    </row>
    <row r="406" spans="1:10" x14ac:dyDescent="0.15">
      <c r="A406" s="108" t="s">
        <v>642</v>
      </c>
      <c r="E406" s="108" t="s">
        <v>641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79998168889431442"/>
  </sheetPr>
  <dimension ref="A1:DH101"/>
  <sheetViews>
    <sheetView zoomScale="170" zoomScaleNormal="170" workbookViewId="0">
      <pane xSplit="1" ySplit="1" topLeftCell="B28" activePane="bottomRight" state="frozen"/>
      <selection activeCell="B2" sqref="B2"/>
      <selection pane="topRight" activeCell="B2" sqref="B2"/>
      <selection pane="bottomLeft" activeCell="B2" sqref="B2"/>
      <selection pane="bottomRight" sqref="A1:A1048576"/>
    </sheetView>
  </sheetViews>
  <sheetFormatPr baseColWidth="10" defaultColWidth="10.83203125" defaultRowHeight="10" x14ac:dyDescent="0.15"/>
  <cols>
    <col min="1" max="1" width="9.6640625" style="31" bestFit="1" customWidth="1"/>
    <col min="2" max="2" width="6" style="31" customWidth="1"/>
    <col min="3" max="14" width="4" style="33" customWidth="1"/>
    <col min="15" max="15" width="4.33203125" style="33" customWidth="1"/>
    <col min="16" max="16" width="4" style="33" customWidth="1"/>
    <col min="17" max="17" width="4.33203125" style="33" customWidth="1"/>
    <col min="18" max="18" width="4" style="40" customWidth="1"/>
    <col min="19" max="29" width="4" style="39" customWidth="1"/>
    <col min="30" max="30" width="4.33203125" style="39" customWidth="1"/>
    <col min="31" max="31" width="4" style="39" customWidth="1"/>
    <col min="32" max="32" width="4.33203125" style="39" customWidth="1"/>
    <col min="33" max="33" width="3.83203125" style="36" customWidth="1"/>
    <col min="34" max="44" width="3.83203125" style="35" customWidth="1"/>
    <col min="45" max="46" width="4.5" style="35" customWidth="1"/>
    <col min="47" max="47" width="4.33203125" style="35" customWidth="1"/>
    <col min="48" max="48" width="4.5" style="38" customWidth="1"/>
    <col min="49" max="62" width="4.5" style="37" customWidth="1"/>
    <col min="63" max="63" width="4.5" style="38" customWidth="1"/>
    <col min="64" max="77" width="4.5" style="37" customWidth="1"/>
    <col min="78" max="78" width="3.1640625" style="34" bestFit="1" customWidth="1"/>
    <col min="79" max="81" width="3.6640625" style="33" bestFit="1" customWidth="1"/>
    <col min="82" max="82" width="3.1640625" style="33" bestFit="1" customWidth="1"/>
    <col min="83" max="83" width="4.6640625" style="33" bestFit="1" customWidth="1"/>
    <col min="84" max="85" width="3.1640625" style="33" bestFit="1" customWidth="1"/>
    <col min="86" max="87" width="3.6640625" style="33" bestFit="1" customWidth="1"/>
    <col min="88" max="88" width="4.5" style="33" bestFit="1" customWidth="1"/>
    <col min="89" max="89" width="3.6640625" style="33" bestFit="1" customWidth="1"/>
    <col min="90" max="90" width="4.5" style="33" bestFit="1" customWidth="1"/>
    <col min="91" max="91" width="3.83203125" style="33" bestFit="1" customWidth="1"/>
    <col min="92" max="92" width="4.33203125" style="33" bestFit="1" customWidth="1"/>
    <col min="93" max="93" width="4.83203125" style="36" bestFit="1" customWidth="1"/>
    <col min="94" max="107" width="4.83203125" style="35" bestFit="1" customWidth="1"/>
    <col min="108" max="108" width="2.33203125" style="34" bestFit="1" customWidth="1"/>
    <col min="109" max="109" width="3" style="33" bestFit="1" customWidth="1"/>
    <col min="110" max="110" width="2.5" style="33" bestFit="1" customWidth="1"/>
    <col min="111" max="111" width="3" style="33" bestFit="1" customWidth="1"/>
    <col min="112" max="112" width="5.1640625" style="33" customWidth="1"/>
    <col min="113" max="16384" width="10.83203125" style="33"/>
  </cols>
  <sheetData>
    <row r="1" spans="1:112" s="32" customFormat="1" ht="50" customHeight="1" x14ac:dyDescent="0.15">
      <c r="A1" s="32" t="s">
        <v>31</v>
      </c>
      <c r="B1" s="32" t="s">
        <v>32</v>
      </c>
      <c r="C1" s="77" t="s">
        <v>525</v>
      </c>
      <c r="D1" s="77" t="s">
        <v>524</v>
      </c>
      <c r="E1" s="77" t="s">
        <v>523</v>
      </c>
      <c r="F1" s="77" t="s">
        <v>522</v>
      </c>
      <c r="G1" s="77" t="s">
        <v>521</v>
      </c>
      <c r="H1" s="77" t="s">
        <v>520</v>
      </c>
      <c r="I1" s="77" t="s">
        <v>519</v>
      </c>
      <c r="J1" s="77" t="s">
        <v>518</v>
      </c>
      <c r="K1" s="77" t="s">
        <v>517</v>
      </c>
      <c r="L1" s="77" t="s">
        <v>516</v>
      </c>
      <c r="M1" s="77" t="s">
        <v>515</v>
      </c>
      <c r="N1" s="77" t="s">
        <v>514</v>
      </c>
      <c r="O1" s="77" t="s">
        <v>513</v>
      </c>
      <c r="P1" s="77" t="s">
        <v>512</v>
      </c>
      <c r="Q1" s="77" t="s">
        <v>511</v>
      </c>
      <c r="R1" s="78" t="s">
        <v>510</v>
      </c>
      <c r="S1" s="77" t="s">
        <v>509</v>
      </c>
      <c r="T1" s="77" t="s">
        <v>508</v>
      </c>
      <c r="U1" s="77" t="s">
        <v>507</v>
      </c>
      <c r="V1" s="77" t="s">
        <v>506</v>
      </c>
      <c r="W1" s="77" t="s">
        <v>505</v>
      </c>
      <c r="X1" s="77" t="s">
        <v>504</v>
      </c>
      <c r="Y1" s="77" t="s">
        <v>503</v>
      </c>
      <c r="Z1" s="77" t="s">
        <v>502</v>
      </c>
      <c r="AA1" s="77" t="s">
        <v>501</v>
      </c>
      <c r="AB1" s="77" t="s">
        <v>500</v>
      </c>
      <c r="AC1" s="77" t="s">
        <v>499</v>
      </c>
      <c r="AD1" s="77" t="s">
        <v>498</v>
      </c>
      <c r="AE1" s="77" t="s">
        <v>497</v>
      </c>
      <c r="AF1" s="77" t="s">
        <v>496</v>
      </c>
      <c r="AG1" s="74" t="s">
        <v>495</v>
      </c>
      <c r="AH1" s="73" t="s">
        <v>494</v>
      </c>
      <c r="AI1" s="73" t="s">
        <v>493</v>
      </c>
      <c r="AJ1" s="73" t="s">
        <v>492</v>
      </c>
      <c r="AK1" s="73" t="s">
        <v>491</v>
      </c>
      <c r="AL1" s="73" t="s">
        <v>490</v>
      </c>
      <c r="AM1" s="73" t="s">
        <v>489</v>
      </c>
      <c r="AN1" s="73" t="s">
        <v>488</v>
      </c>
      <c r="AO1" s="73" t="s">
        <v>487</v>
      </c>
      <c r="AP1" s="73" t="s">
        <v>486</v>
      </c>
      <c r="AQ1" s="73" t="s">
        <v>485</v>
      </c>
      <c r="AR1" s="73" t="s">
        <v>484</v>
      </c>
      <c r="AS1" s="73" t="s">
        <v>483</v>
      </c>
      <c r="AT1" s="73" t="s">
        <v>482</v>
      </c>
      <c r="AU1" s="73" t="s">
        <v>481</v>
      </c>
      <c r="AV1" s="76" t="s">
        <v>480</v>
      </c>
      <c r="AW1" s="75" t="s">
        <v>479</v>
      </c>
      <c r="AX1" s="75" t="s">
        <v>478</v>
      </c>
      <c r="AY1" s="75" t="s">
        <v>477</v>
      </c>
      <c r="AZ1" s="75" t="s">
        <v>476</v>
      </c>
      <c r="BA1" s="75" t="s">
        <v>475</v>
      </c>
      <c r="BB1" s="75" t="s">
        <v>474</v>
      </c>
      <c r="BC1" s="75" t="s">
        <v>473</v>
      </c>
      <c r="BD1" s="75" t="s">
        <v>472</v>
      </c>
      <c r="BE1" s="75" t="s">
        <v>471</v>
      </c>
      <c r="BF1" s="75" t="s">
        <v>470</v>
      </c>
      <c r="BG1" s="75" t="s">
        <v>469</v>
      </c>
      <c r="BH1" s="75" t="s">
        <v>468</v>
      </c>
      <c r="BI1" s="75" t="s">
        <v>467</v>
      </c>
      <c r="BJ1" s="75" t="s">
        <v>466</v>
      </c>
      <c r="BK1" s="76" t="s">
        <v>465</v>
      </c>
      <c r="BL1" s="75" t="s">
        <v>464</v>
      </c>
      <c r="BM1" s="75" t="s">
        <v>463</v>
      </c>
      <c r="BN1" s="75" t="s">
        <v>462</v>
      </c>
      <c r="BO1" s="75" t="s">
        <v>461</v>
      </c>
      <c r="BP1" s="75" t="s">
        <v>460</v>
      </c>
      <c r="BQ1" s="75" t="s">
        <v>459</v>
      </c>
      <c r="BR1" s="75" t="s">
        <v>458</v>
      </c>
      <c r="BS1" s="75" t="s">
        <v>457</v>
      </c>
      <c r="BT1" s="75" t="s">
        <v>456</v>
      </c>
      <c r="BU1" s="75" t="s">
        <v>455</v>
      </c>
      <c r="BV1" s="75" t="s">
        <v>454</v>
      </c>
      <c r="BW1" s="75" t="s">
        <v>453</v>
      </c>
      <c r="BX1" s="75" t="s">
        <v>452</v>
      </c>
      <c r="BY1" s="75" t="s">
        <v>451</v>
      </c>
      <c r="BZ1" s="74" t="s">
        <v>450</v>
      </c>
      <c r="CA1" s="73" t="s">
        <v>449</v>
      </c>
      <c r="CB1" s="73" t="s">
        <v>448</v>
      </c>
      <c r="CC1" s="73" t="s">
        <v>447</v>
      </c>
      <c r="CD1" s="73" t="s">
        <v>446</v>
      </c>
      <c r="CE1" s="73" t="s">
        <v>445</v>
      </c>
      <c r="CF1" s="73" t="s">
        <v>444</v>
      </c>
      <c r="CG1" s="73" t="s">
        <v>443</v>
      </c>
      <c r="CH1" s="73" t="s">
        <v>442</v>
      </c>
      <c r="CI1" s="73" t="s">
        <v>441</v>
      </c>
      <c r="CJ1" s="73" t="s">
        <v>440</v>
      </c>
      <c r="CK1" s="73" t="s">
        <v>439</v>
      </c>
      <c r="CL1" s="73" t="s">
        <v>438</v>
      </c>
      <c r="CM1" s="73" t="s">
        <v>437</v>
      </c>
      <c r="CN1" s="73" t="s">
        <v>436</v>
      </c>
      <c r="CO1" s="74" t="s">
        <v>435</v>
      </c>
      <c r="CP1" s="73" t="s">
        <v>434</v>
      </c>
      <c r="CQ1" s="73" t="s">
        <v>433</v>
      </c>
      <c r="CR1" s="73" t="s">
        <v>432</v>
      </c>
      <c r="CS1" s="73" t="s">
        <v>431</v>
      </c>
      <c r="CT1" s="73" t="s">
        <v>430</v>
      </c>
      <c r="CU1" s="73" t="s">
        <v>429</v>
      </c>
      <c r="CV1" s="73" t="s">
        <v>428</v>
      </c>
      <c r="CW1" s="73" t="s">
        <v>427</v>
      </c>
      <c r="CX1" s="73" t="s">
        <v>426</v>
      </c>
      <c r="CY1" s="73" t="s">
        <v>425</v>
      </c>
      <c r="CZ1" s="73" t="s">
        <v>424</v>
      </c>
      <c r="DA1" s="73" t="s">
        <v>423</v>
      </c>
      <c r="DB1" s="73" t="s">
        <v>422</v>
      </c>
      <c r="DC1" s="73" t="s">
        <v>421</v>
      </c>
      <c r="DD1" s="72" t="s">
        <v>0</v>
      </c>
      <c r="DE1" s="71" t="s">
        <v>195</v>
      </c>
      <c r="DF1" s="71" t="s">
        <v>197</v>
      </c>
      <c r="DG1" s="71" t="s">
        <v>198</v>
      </c>
      <c r="DH1" s="71" t="s">
        <v>420</v>
      </c>
    </row>
    <row r="2" spans="1:112" s="41" customFormat="1" ht="17" x14ac:dyDescent="0.2">
      <c r="A2" s="51" t="s">
        <v>33</v>
      </c>
      <c r="B2" s="93" t="s">
        <v>620</v>
      </c>
      <c r="C2" s="58">
        <v>12.506611553117834</v>
      </c>
      <c r="D2" s="58">
        <v>26.682920313949822</v>
      </c>
      <c r="E2" s="58">
        <v>12.127682517886596</v>
      </c>
      <c r="F2" s="58">
        <v>4.0158106893948551</v>
      </c>
      <c r="G2" s="58">
        <v>18.473650767196933</v>
      </c>
      <c r="H2" s="58">
        <v>30.179715844925823</v>
      </c>
      <c r="I2" s="58">
        <v>30.407166003683614</v>
      </c>
      <c r="J2" s="58">
        <v>18.759059047344156</v>
      </c>
      <c r="K2" s="58">
        <v>8.5027386565085337</v>
      </c>
      <c r="L2" s="58">
        <v>22.391839801186975</v>
      </c>
      <c r="M2" s="58">
        <v>3.9936235755561507</v>
      </c>
      <c r="N2" s="58">
        <v>0.60011221877725207</v>
      </c>
      <c r="O2" s="58">
        <v>14.510347453193814</v>
      </c>
      <c r="P2" s="58">
        <v>44.336219894795363</v>
      </c>
      <c r="Q2" s="58">
        <v>51.685651092618777</v>
      </c>
      <c r="R2" s="70"/>
      <c r="S2" s="55">
        <v>630.6</v>
      </c>
      <c r="T2" s="55">
        <v>379.3</v>
      </c>
      <c r="U2" s="55">
        <v>219</v>
      </c>
      <c r="V2" s="55">
        <v>333.7</v>
      </c>
      <c r="W2" s="55">
        <v>192.4</v>
      </c>
      <c r="X2" s="69"/>
      <c r="Y2" s="69"/>
      <c r="Z2" s="55">
        <v>148.1</v>
      </c>
      <c r="AA2" s="55">
        <v>807.6</v>
      </c>
      <c r="AB2" s="69"/>
      <c r="AC2" s="69"/>
      <c r="AD2" s="55">
        <v>95.06</v>
      </c>
      <c r="AE2" s="55">
        <v>94.22</v>
      </c>
      <c r="AF2" s="55">
        <v>181.7</v>
      </c>
      <c r="AG2" s="44" t="str">
        <f t="shared" ref="AG2:AG33" si="0">IF(R2="","",R2/C2)</f>
        <v/>
      </c>
      <c r="AH2" s="43">
        <f t="shared" ref="AH2:AH33" si="1">IF(S2="","",S2/D2)</f>
        <v>23.633095350148857</v>
      </c>
      <c r="AI2" s="43">
        <f t="shared" ref="AI2:AI33" si="2">IF(T2="","",T2/E2)</f>
        <v>31.275554867188088</v>
      </c>
      <c r="AJ2" s="43">
        <f t="shared" ref="AJ2:AJ33" si="3">IF(U2="","",U2/F2)</f>
        <v>54.534443214254516</v>
      </c>
      <c r="AK2" s="43">
        <f t="shared" ref="AK2:AK33" si="4">IF(V2="","",V2/G2)</f>
        <v>18.063565464414882</v>
      </c>
      <c r="AL2" s="43">
        <f t="shared" ref="AL2:AL33" si="5">IF(W2="","",W2/H2)</f>
        <v>6.3751428604768856</v>
      </c>
      <c r="AM2" s="43" t="str">
        <f t="shared" ref="AM2:AM33" si="6">IF(X2="","",X2/I2)</f>
        <v/>
      </c>
      <c r="AN2" s="43" t="str">
        <f t="shared" ref="AN2:AN33" si="7">IF(Y2="","",Y2/J2)</f>
        <v/>
      </c>
      <c r="AO2" s="43">
        <f t="shared" ref="AO2:AO33" si="8">IF(Z2="","",Z2/K2)</f>
        <v>17.417917447884264</v>
      </c>
      <c r="AP2" s="43">
        <f t="shared" ref="AP2:AP33" si="9">IF(AA2="","",AA2/L2)</f>
        <v>36.066710336021146</v>
      </c>
      <c r="AQ2" s="43" t="str">
        <f t="shared" ref="AQ2:AQ33" si="10">IF(AB2="","",AB2/M2)</f>
        <v/>
      </c>
      <c r="AR2" s="43" t="str">
        <f t="shared" ref="AR2:AR33" si="11">IF(AC2="","",AC2/N2)</f>
        <v/>
      </c>
      <c r="AS2" s="43">
        <f t="shared" ref="AS2:AS33" si="12">IF(AD2="","",AD2/O2)</f>
        <v>6.5511870275082025</v>
      </c>
      <c r="AT2" s="43">
        <f t="shared" ref="AT2:AT33" si="13">IF(AE2="","",AE2/P2)</f>
        <v>2.1251247901506485</v>
      </c>
      <c r="AU2" s="43">
        <f t="shared" ref="AU2:AU33" si="14">IF(AF2="","",AF2/Q2)</f>
        <v>3.5154824629063937</v>
      </c>
      <c r="AV2" s="48" t="str">
        <f t="shared" ref="AV2:AV33" si="15">IF(AG2="","",IF(AG2&lt;1.35,"",R2))</f>
        <v/>
      </c>
      <c r="AW2" s="47">
        <f t="shared" ref="AW2:AW33" si="16">IF(AH2="","",IF(AH2&lt;1.35,"",S2))</f>
        <v>630.6</v>
      </c>
      <c r="AX2" s="47">
        <f t="shared" ref="AX2:AX33" si="17">IF(AI2="","",IF(AI2&lt;1.35,"",T2))</f>
        <v>379.3</v>
      </c>
      <c r="AY2" s="47">
        <f t="shared" ref="AY2:AY33" si="18">IF(AJ2="","",IF(AJ2&lt;1.35,"",U2))</f>
        <v>219</v>
      </c>
      <c r="AZ2" s="47">
        <f t="shared" ref="AZ2:AZ33" si="19">IF(AK2="","",IF(AK2&lt;1.35,"",V2))</f>
        <v>333.7</v>
      </c>
      <c r="BA2" s="47">
        <f t="shared" ref="BA2:BA33" si="20">IF(AL2="","",IF(AL2&lt;1.35,"",W2))</f>
        <v>192.4</v>
      </c>
      <c r="BB2" s="47" t="str">
        <f t="shared" ref="BB2:BB33" si="21">IF(AM2="","",IF(AM2&lt;1.35,"",X2))</f>
        <v/>
      </c>
      <c r="BC2" s="47" t="str">
        <f t="shared" ref="BC2:BC33" si="22">IF(AN2="","",IF(AN2&lt;1.35,"",Y2))</f>
        <v/>
      </c>
      <c r="BD2" s="47">
        <f t="shared" ref="BD2:BD33" si="23">IF(AO2="","",IF(AO2&lt;1.35,"",Z2))</f>
        <v>148.1</v>
      </c>
      <c r="BE2" s="47">
        <f t="shared" ref="BE2:BE33" si="24">IF(AP2="","",IF(AP2&lt;1.35,"",AA2))</f>
        <v>807.6</v>
      </c>
      <c r="BF2" s="47" t="str">
        <f t="shared" ref="BF2:BF33" si="25">IF(AQ2="","",IF(AQ2&lt;1.35,"",AB2))</f>
        <v/>
      </c>
      <c r="BG2" s="47" t="str">
        <f t="shared" ref="BG2:BG33" si="26">IF(AR2="","",IF(AR2&lt;1.35,"",AC2))</f>
        <v/>
      </c>
      <c r="BH2" s="47">
        <f t="shared" ref="BH2:BH33" si="27">IF(AS2="","",IF(AS2&lt;1.35,"",AD2))</f>
        <v>95.06</v>
      </c>
      <c r="BI2" s="47">
        <f t="shared" ref="BI2:BI33" si="28">IF(AT2="","",IF(AT2&lt;1.35,"",AE2))</f>
        <v>94.22</v>
      </c>
      <c r="BJ2" s="47">
        <f t="shared" ref="BJ2:BJ33" si="29">IF(AU2="","",IF(AU2&lt;1.35,"",AF2))</f>
        <v>181.7</v>
      </c>
      <c r="BK2" s="48" t="str">
        <f t="shared" ref="BK2:BK33" si="30">IF(AV2="","",100*(AV2)/MAX(AV:AV))</f>
        <v/>
      </c>
      <c r="BL2" s="47">
        <f t="shared" ref="BL2:BL33" si="31">IF(AW2="","",100*(AW2)/MAX(AW:AW))</f>
        <v>68.320693391115924</v>
      </c>
      <c r="BM2" s="47">
        <f t="shared" ref="BM2:BM33" si="32">IF(AX2="","",100*(AX2)/MAX(AX:AX))</f>
        <v>55.404615834063684</v>
      </c>
      <c r="BN2" s="47">
        <f t="shared" ref="BN2:BN33" si="33">IF(AY2="","",100*(AY2)/MAX(AY:AY))</f>
        <v>58.87096774193548</v>
      </c>
      <c r="BO2" s="47">
        <f t="shared" ref="BO2:BO33" si="34">IF(AZ2="","",100*(AZ2)/MAX(AZ:AZ))</f>
        <v>67.495954692556637</v>
      </c>
      <c r="BP2" s="47">
        <f t="shared" ref="BP2:BP33" si="35">IF(BA2="","",100*(BA2)/MAX(BA:BA))</f>
        <v>55.800464037122971</v>
      </c>
      <c r="BQ2" s="47" t="str">
        <f t="shared" ref="BQ2:BQ33" si="36">IF(BB2="","",100*(BB2)/MAX(BB:BB))</f>
        <v/>
      </c>
      <c r="BR2" s="47" t="str">
        <f t="shared" ref="BR2:BR33" si="37">IF(BC2="","",100*(BC2)/MAX(BC:BC))</f>
        <v/>
      </c>
      <c r="BS2" s="47">
        <f t="shared" ref="BS2:BS33" si="38">IF(BD2="","",100*(BD2)/MAX(BD:BD))</f>
        <v>16.026404068823719</v>
      </c>
      <c r="BT2" s="47">
        <f t="shared" ref="BT2:BT33" si="39">IF(BE2="","",100*(BE2)/MAX(BE:BE))</f>
        <v>75.688847235238981</v>
      </c>
      <c r="BU2" s="47" t="str">
        <f t="shared" ref="BU2:BU33" si="40">IF(BF2="","",100*(BF2)/MAX(BF:BF))</f>
        <v/>
      </c>
      <c r="BV2" s="47" t="str">
        <f t="shared" ref="BV2:BV33" si="41">IF(BG2="","",100*(BG2)/MAX(BG:BG))</f>
        <v/>
      </c>
      <c r="BW2" s="47">
        <f t="shared" ref="BW2:BW33" si="42">IF(BH2="","",100*(BH2)/MAX(BH:BH))</f>
        <v>3.1910036925142666</v>
      </c>
      <c r="BX2" s="47">
        <f t="shared" ref="BX2:BX33" si="43">IF(BI2="","",100*(BI2)/MAX(BI:BI))</f>
        <v>6.584206848357792</v>
      </c>
      <c r="BY2" s="47">
        <f t="shared" ref="BY2:BY33" si="44">IF(BJ2="","",100*(BJ2)/MAX(BJ:BJ))</f>
        <v>7.9483814523184604</v>
      </c>
      <c r="BZ2" s="54"/>
      <c r="CA2" s="52">
        <v>7.7850000000000001</v>
      </c>
      <c r="CB2" s="52">
        <v>7.4219999999999997</v>
      </c>
      <c r="CC2" s="52">
        <v>8.6129999999999995</v>
      </c>
      <c r="CD2" s="52">
        <v>8.7110000000000003</v>
      </c>
      <c r="CE2" s="52">
        <v>8.5920000000000005</v>
      </c>
      <c r="CF2" s="52"/>
      <c r="CG2" s="52"/>
      <c r="CH2" s="52">
        <v>6.2149999999999999</v>
      </c>
      <c r="CI2" s="52">
        <v>6.835</v>
      </c>
      <c r="CJ2" s="52"/>
      <c r="CK2" s="52"/>
      <c r="CL2" s="52">
        <v>6.5789999999999997</v>
      </c>
      <c r="CM2" s="52">
        <v>6.4770000000000003</v>
      </c>
      <c r="CN2" s="52">
        <v>6.6379999999999999</v>
      </c>
      <c r="CO2" s="44" t="str">
        <f t="shared" ref="CO2:CO33" si="45">IF(BZ2="","",IF(AG2&lt;1.35,"",BZ2))</f>
        <v/>
      </c>
      <c r="CP2" s="43">
        <f t="shared" ref="CP2:CP33" si="46">IF(CA2="","",IF(AH2&lt;1.35,"",CA2))</f>
        <v>7.7850000000000001</v>
      </c>
      <c r="CQ2" s="43">
        <f t="shared" ref="CQ2:CQ33" si="47">IF(CB2="","",IF(AI2&lt;1.35,"",CB2))</f>
        <v>7.4219999999999997</v>
      </c>
      <c r="CR2" s="43">
        <f t="shared" ref="CR2:CR33" si="48">IF(CC2="","",IF(AJ2&lt;1.35,"",CC2))</f>
        <v>8.6129999999999995</v>
      </c>
      <c r="CS2" s="43">
        <f t="shared" ref="CS2:CS33" si="49">IF(CD2="","",IF(AK2&lt;1.35,"",CD2))</f>
        <v>8.7110000000000003</v>
      </c>
      <c r="CT2" s="43">
        <f t="shared" ref="CT2:CT33" si="50">IF(CE2="","",IF(AL2&lt;1.35,"",CE2))</f>
        <v>8.5920000000000005</v>
      </c>
      <c r="CU2" s="43" t="str">
        <f t="shared" ref="CU2:CU33" si="51">IF(CF2="","",IF(AM2&lt;1.35,"",CF2))</f>
        <v/>
      </c>
      <c r="CV2" s="43" t="str">
        <f t="shared" ref="CV2:CV33" si="52">IF(CG2="","",IF(AN2&lt;1.35,"",CG2))</f>
        <v/>
      </c>
      <c r="CW2" s="43">
        <f t="shared" ref="CW2:CW33" si="53">IF(CH2="","",IF(AO2&lt;1.35,"",CH2))</f>
        <v>6.2149999999999999</v>
      </c>
      <c r="CX2" s="43">
        <f t="shared" ref="CX2:CX33" si="54">IF(CI2="","",IF(AP2&lt;1.35,"",CI2))</f>
        <v>6.835</v>
      </c>
      <c r="CY2" s="43" t="str">
        <f t="shared" ref="CY2:CY33" si="55">IF(CJ2="","",IF(AQ2&lt;1.35,"",CJ2))</f>
        <v/>
      </c>
      <c r="CZ2" s="43" t="str">
        <f t="shared" ref="CZ2:CZ33" si="56">IF(CK2="","",IF(AR2&lt;1.35,"",CK2))</f>
        <v/>
      </c>
      <c r="DA2" s="43">
        <f t="shared" ref="DA2:DA33" si="57">IF(CL2="","",IF(AS2&lt;1.35,"",CL2))</f>
        <v>6.5789999999999997</v>
      </c>
      <c r="DB2" s="43">
        <f t="shared" ref="DB2:DB33" si="58">IF(CM2="","",IF(AT2&lt;1.35,"",CM2))</f>
        <v>6.4770000000000003</v>
      </c>
      <c r="DC2" s="43">
        <f t="shared" ref="DC2:DC33" si="59">IF(CN2="","",IF(AU2&lt;1.35,"",CN2))</f>
        <v>6.6379999999999999</v>
      </c>
      <c r="DD2" s="42" t="str">
        <f t="shared" ref="DD2:DD33" si="60">IF(COUNT(CO2)&gt;0,1,"")</f>
        <v/>
      </c>
      <c r="DE2" s="41">
        <f t="shared" ref="DE2:DE33" si="61">IF(COUNT(CP2:CT2)&gt;0,1,"")</f>
        <v>1</v>
      </c>
      <c r="DF2" s="41">
        <f t="shared" ref="DF2:DF33" si="62">IF(COUNT(CU2:CX2)&gt;0,1,"")</f>
        <v>1</v>
      </c>
      <c r="DG2" s="41" t="str">
        <f t="shared" ref="DG2:DG33" si="63">IF(COUNT(CY2:CZ2)&gt;0,1,"")</f>
        <v/>
      </c>
      <c r="DH2" s="41">
        <f t="shared" ref="DH2:DH33" si="64">4-SUM(DD2:DG2)</f>
        <v>2</v>
      </c>
    </row>
    <row r="3" spans="1:112" s="41" customFormat="1" x14ac:dyDescent="0.2">
      <c r="A3" s="51" t="s">
        <v>34</v>
      </c>
      <c r="B3" s="51" t="s">
        <v>276</v>
      </c>
      <c r="C3" s="47">
        <v>17.707059020231551</v>
      </c>
      <c r="D3" s="47">
        <v>28.674288771074391</v>
      </c>
      <c r="E3" s="47">
        <v>24.15863720239922</v>
      </c>
      <c r="F3" s="47">
        <v>27.578322529955269</v>
      </c>
      <c r="G3" s="47">
        <v>23.159112806052779</v>
      </c>
      <c r="H3" s="47">
        <v>6.6853749633612729</v>
      </c>
      <c r="I3" s="47">
        <v>14.433078730644798</v>
      </c>
      <c r="J3" s="47">
        <v>4.6374719560184934</v>
      </c>
      <c r="K3" s="47">
        <v>16.451910451682586</v>
      </c>
      <c r="L3" s="47">
        <v>14.025889442416508</v>
      </c>
      <c r="M3" s="47">
        <v>14.765139373389566</v>
      </c>
      <c r="N3" s="47">
        <v>11.996497157732517</v>
      </c>
      <c r="O3" s="47">
        <v>17.129424145490724</v>
      </c>
      <c r="P3" s="47">
        <v>12.240649945886991</v>
      </c>
      <c r="Q3" s="47">
        <v>27.096512508791626</v>
      </c>
      <c r="R3" s="68"/>
      <c r="S3" s="49">
        <v>177.5</v>
      </c>
      <c r="T3" s="49">
        <v>160.4</v>
      </c>
      <c r="U3" s="49">
        <v>86.86</v>
      </c>
      <c r="V3" s="49">
        <v>123.1</v>
      </c>
      <c r="W3" s="49">
        <v>131.19999999999999</v>
      </c>
      <c r="X3" s="49"/>
      <c r="Y3" s="49"/>
      <c r="Z3" s="49"/>
      <c r="AA3" s="49">
        <v>128.1</v>
      </c>
      <c r="AB3" s="49"/>
      <c r="AC3" s="49"/>
      <c r="AD3" s="49">
        <v>36.35</v>
      </c>
      <c r="AE3" s="49">
        <v>25.31</v>
      </c>
      <c r="AF3" s="49">
        <v>57.78</v>
      </c>
      <c r="AG3" s="44" t="str">
        <f t="shared" si="0"/>
        <v/>
      </c>
      <c r="AH3" s="43">
        <f t="shared" si="1"/>
        <v>6.1902145652887377</v>
      </c>
      <c r="AI3" s="43">
        <f t="shared" si="2"/>
        <v>6.6394473602207373</v>
      </c>
      <c r="AJ3" s="43">
        <f t="shared" si="3"/>
        <v>3.1495751746921381</v>
      </c>
      <c r="AK3" s="43">
        <f t="shared" si="4"/>
        <v>5.3154022362992697</v>
      </c>
      <c r="AL3" s="43">
        <f t="shared" si="5"/>
        <v>19.624927654624067</v>
      </c>
      <c r="AM3" s="43" t="str">
        <f t="shared" si="6"/>
        <v/>
      </c>
      <c r="AN3" s="43" t="str">
        <f t="shared" si="7"/>
        <v/>
      </c>
      <c r="AO3" s="43" t="str">
        <f t="shared" si="8"/>
        <v/>
      </c>
      <c r="AP3" s="43">
        <f t="shared" si="9"/>
        <v>9.1331106327278846</v>
      </c>
      <c r="AQ3" s="43" t="str">
        <f t="shared" si="10"/>
        <v/>
      </c>
      <c r="AR3" s="43" t="str">
        <f t="shared" si="11"/>
        <v/>
      </c>
      <c r="AS3" s="43">
        <f t="shared" si="12"/>
        <v>2.1220795101608272</v>
      </c>
      <c r="AT3" s="43">
        <f t="shared" si="13"/>
        <v>2.067700662292403</v>
      </c>
      <c r="AU3" s="43">
        <f t="shared" si="14"/>
        <v>2.1323777361109824</v>
      </c>
      <c r="AV3" s="48" t="str">
        <f t="shared" si="15"/>
        <v/>
      </c>
      <c r="AW3" s="47">
        <f t="shared" si="16"/>
        <v>177.5</v>
      </c>
      <c r="AX3" s="47">
        <f t="shared" si="17"/>
        <v>160.4</v>
      </c>
      <c r="AY3" s="47">
        <f t="shared" si="18"/>
        <v>86.86</v>
      </c>
      <c r="AZ3" s="47">
        <f t="shared" si="19"/>
        <v>123.1</v>
      </c>
      <c r="BA3" s="47">
        <f t="shared" si="20"/>
        <v>131.19999999999999</v>
      </c>
      <c r="BB3" s="47" t="str">
        <f t="shared" si="21"/>
        <v/>
      </c>
      <c r="BC3" s="47" t="str">
        <f t="shared" si="22"/>
        <v/>
      </c>
      <c r="BD3" s="47" t="str">
        <f t="shared" si="23"/>
        <v/>
      </c>
      <c r="BE3" s="47">
        <f t="shared" si="24"/>
        <v>128.1</v>
      </c>
      <c r="BF3" s="47" t="str">
        <f t="shared" si="25"/>
        <v/>
      </c>
      <c r="BG3" s="47" t="str">
        <f t="shared" si="26"/>
        <v/>
      </c>
      <c r="BH3" s="47">
        <f t="shared" si="27"/>
        <v>36.35</v>
      </c>
      <c r="BI3" s="47">
        <f t="shared" si="28"/>
        <v>25.31</v>
      </c>
      <c r="BJ3" s="47">
        <f t="shared" si="29"/>
        <v>57.78</v>
      </c>
      <c r="BK3" s="48" t="str">
        <f t="shared" si="30"/>
        <v/>
      </c>
      <c r="BL3" s="47">
        <f t="shared" si="31"/>
        <v>19.23076923076923</v>
      </c>
      <c r="BM3" s="47">
        <f t="shared" si="32"/>
        <v>23.42973999415717</v>
      </c>
      <c r="BN3" s="47">
        <f t="shared" si="33"/>
        <v>23.349462365591396</v>
      </c>
      <c r="BO3" s="47">
        <f t="shared" si="34"/>
        <v>24.898867313915858</v>
      </c>
      <c r="BP3" s="47">
        <f t="shared" si="35"/>
        <v>38.051044083526676</v>
      </c>
      <c r="BQ3" s="47" t="str">
        <f t="shared" si="36"/>
        <v/>
      </c>
      <c r="BR3" s="47" t="str">
        <f t="shared" si="37"/>
        <v/>
      </c>
      <c r="BS3" s="47" t="str">
        <f t="shared" si="38"/>
        <v/>
      </c>
      <c r="BT3" s="47">
        <f t="shared" si="39"/>
        <v>12.005623242736645</v>
      </c>
      <c r="BU3" s="47" t="str">
        <f t="shared" si="40"/>
        <v/>
      </c>
      <c r="BV3" s="47" t="str">
        <f t="shared" si="41"/>
        <v/>
      </c>
      <c r="BW3" s="47">
        <f t="shared" si="42"/>
        <v>1.2202081235313864</v>
      </c>
      <c r="BX3" s="47">
        <f t="shared" si="43"/>
        <v>1.7686932215234101</v>
      </c>
      <c r="BY3" s="47">
        <f t="shared" si="44"/>
        <v>2.5275590551181102</v>
      </c>
      <c r="BZ3" s="46"/>
      <c r="CA3" s="45">
        <v>9.3559999999999999</v>
      </c>
      <c r="CB3" s="45">
        <v>9.3360000000000003</v>
      </c>
      <c r="CC3" s="45">
        <v>9.5749999999999993</v>
      </c>
      <c r="CD3" s="45">
        <v>9.5969999999999995</v>
      </c>
      <c r="CE3" s="45">
        <v>8.9320000000000004</v>
      </c>
      <c r="CF3" s="45"/>
      <c r="CG3" s="45"/>
      <c r="CH3" s="45"/>
      <c r="CI3" s="45">
        <v>7.1529999999999996</v>
      </c>
      <c r="CJ3" s="45"/>
      <c r="CK3" s="45"/>
      <c r="CL3" s="45">
        <v>7.6</v>
      </c>
      <c r="CM3" s="45">
        <v>7.4619999999999997</v>
      </c>
      <c r="CN3" s="45">
        <v>7.6849999999999996</v>
      </c>
      <c r="CO3" s="44" t="str">
        <f t="shared" si="45"/>
        <v/>
      </c>
      <c r="CP3" s="43">
        <f t="shared" si="46"/>
        <v>9.3559999999999999</v>
      </c>
      <c r="CQ3" s="43">
        <f t="shared" si="47"/>
        <v>9.3360000000000003</v>
      </c>
      <c r="CR3" s="43">
        <f t="shared" si="48"/>
        <v>9.5749999999999993</v>
      </c>
      <c r="CS3" s="43">
        <f t="shared" si="49"/>
        <v>9.5969999999999995</v>
      </c>
      <c r="CT3" s="43">
        <f t="shared" si="50"/>
        <v>8.9320000000000004</v>
      </c>
      <c r="CU3" s="43" t="str">
        <f t="shared" si="51"/>
        <v/>
      </c>
      <c r="CV3" s="43" t="str">
        <f t="shared" si="52"/>
        <v/>
      </c>
      <c r="CW3" s="43" t="str">
        <f t="shared" si="53"/>
        <v/>
      </c>
      <c r="CX3" s="43">
        <f t="shared" si="54"/>
        <v>7.1529999999999996</v>
      </c>
      <c r="CY3" s="43" t="str">
        <f t="shared" si="55"/>
        <v/>
      </c>
      <c r="CZ3" s="43" t="str">
        <f t="shared" si="56"/>
        <v/>
      </c>
      <c r="DA3" s="43">
        <f t="shared" si="57"/>
        <v>7.6</v>
      </c>
      <c r="DB3" s="43">
        <f t="shared" si="58"/>
        <v>7.4619999999999997</v>
      </c>
      <c r="DC3" s="43">
        <f t="shared" si="59"/>
        <v>7.6849999999999996</v>
      </c>
      <c r="DD3" s="42" t="str">
        <f t="shared" si="60"/>
        <v/>
      </c>
      <c r="DE3" s="41">
        <f t="shared" si="61"/>
        <v>1</v>
      </c>
      <c r="DF3" s="41">
        <f t="shared" si="62"/>
        <v>1</v>
      </c>
      <c r="DG3" s="41" t="str">
        <f t="shared" si="63"/>
        <v/>
      </c>
      <c r="DH3" s="41">
        <f t="shared" si="64"/>
        <v>2</v>
      </c>
    </row>
    <row r="4" spans="1:112" s="41" customFormat="1" x14ac:dyDescent="0.2">
      <c r="A4" s="51" t="s">
        <v>35</v>
      </c>
      <c r="B4" s="51" t="s">
        <v>277</v>
      </c>
      <c r="C4" s="58">
        <v>9.4073894528169291</v>
      </c>
      <c r="D4" s="58">
        <v>37.953434987069755</v>
      </c>
      <c r="E4" s="58">
        <v>9.1365572772557826</v>
      </c>
      <c r="F4" s="58">
        <v>20.405446342999305</v>
      </c>
      <c r="G4" s="58">
        <v>17.37347842626702</v>
      </c>
      <c r="H4" s="58">
        <v>35.664656280447552</v>
      </c>
      <c r="I4" s="58">
        <v>8.2941554339971137</v>
      </c>
      <c r="J4" s="58">
        <v>5.7190348708368788</v>
      </c>
      <c r="K4" s="58">
        <v>5.222151769542327</v>
      </c>
      <c r="L4" s="58">
        <v>11.514710651359506</v>
      </c>
      <c r="M4" s="58">
        <v>6.7565204387735438</v>
      </c>
      <c r="N4" s="58">
        <v>15.662567997008189</v>
      </c>
      <c r="O4" s="58">
        <v>17.329867561980365</v>
      </c>
      <c r="P4" s="58">
        <v>5.1771416509338248</v>
      </c>
      <c r="Q4" s="58">
        <v>5.4598959395217941</v>
      </c>
      <c r="R4" s="70"/>
      <c r="S4" s="55">
        <v>91.36</v>
      </c>
      <c r="T4" s="55">
        <v>108.9</v>
      </c>
      <c r="U4" s="55">
        <v>73.33</v>
      </c>
      <c r="V4" s="55">
        <v>88.15</v>
      </c>
      <c r="W4" s="63">
        <v>134.5</v>
      </c>
      <c r="X4" s="69"/>
      <c r="Y4" s="69"/>
      <c r="Z4" s="55"/>
      <c r="AA4" s="55"/>
      <c r="AB4" s="69"/>
      <c r="AC4" s="69"/>
      <c r="AD4" s="69"/>
      <c r="AE4" s="55"/>
      <c r="AF4" s="55"/>
      <c r="AG4" s="44" t="str">
        <f t="shared" si="0"/>
        <v/>
      </c>
      <c r="AH4" s="43">
        <f t="shared" si="1"/>
        <v>2.4071602486342849</v>
      </c>
      <c r="AI4" s="43">
        <f t="shared" si="2"/>
        <v>11.91915036433819</v>
      </c>
      <c r="AJ4" s="43">
        <f t="shared" si="3"/>
        <v>3.593648419514138</v>
      </c>
      <c r="AK4" s="43">
        <f t="shared" si="4"/>
        <v>5.073825623009709</v>
      </c>
      <c r="AL4" s="43">
        <f t="shared" si="5"/>
        <v>3.7712406070134197</v>
      </c>
      <c r="AM4" s="43" t="str">
        <f t="shared" si="6"/>
        <v/>
      </c>
      <c r="AN4" s="43" t="str">
        <f t="shared" si="7"/>
        <v/>
      </c>
      <c r="AO4" s="43" t="str">
        <f t="shared" si="8"/>
        <v/>
      </c>
      <c r="AP4" s="43" t="str">
        <f t="shared" si="9"/>
        <v/>
      </c>
      <c r="AQ4" s="43" t="str">
        <f t="shared" si="10"/>
        <v/>
      </c>
      <c r="AR4" s="43" t="str">
        <f t="shared" si="11"/>
        <v/>
      </c>
      <c r="AS4" s="43" t="str">
        <f t="shared" si="12"/>
        <v/>
      </c>
      <c r="AT4" s="43" t="str">
        <f t="shared" si="13"/>
        <v/>
      </c>
      <c r="AU4" s="43" t="str">
        <f t="shared" si="14"/>
        <v/>
      </c>
      <c r="AV4" s="48" t="str">
        <f t="shared" si="15"/>
        <v/>
      </c>
      <c r="AW4" s="47">
        <f t="shared" si="16"/>
        <v>91.36</v>
      </c>
      <c r="AX4" s="47">
        <f t="shared" si="17"/>
        <v>108.9</v>
      </c>
      <c r="AY4" s="47">
        <f t="shared" si="18"/>
        <v>73.33</v>
      </c>
      <c r="AZ4" s="47">
        <f t="shared" si="19"/>
        <v>88.15</v>
      </c>
      <c r="BA4" s="47">
        <f t="shared" si="20"/>
        <v>134.5</v>
      </c>
      <c r="BB4" s="47" t="str">
        <f t="shared" si="21"/>
        <v/>
      </c>
      <c r="BC4" s="47" t="str">
        <f t="shared" si="22"/>
        <v/>
      </c>
      <c r="BD4" s="47" t="str">
        <f t="shared" si="23"/>
        <v/>
      </c>
      <c r="BE4" s="47" t="str">
        <f t="shared" si="24"/>
        <v/>
      </c>
      <c r="BF4" s="47" t="str">
        <f t="shared" si="25"/>
        <v/>
      </c>
      <c r="BG4" s="47" t="str">
        <f t="shared" si="26"/>
        <v/>
      </c>
      <c r="BH4" s="47" t="str">
        <f t="shared" si="27"/>
        <v/>
      </c>
      <c r="BI4" s="47" t="str">
        <f t="shared" si="28"/>
        <v/>
      </c>
      <c r="BJ4" s="47" t="str">
        <f t="shared" si="29"/>
        <v/>
      </c>
      <c r="BK4" s="48" t="str">
        <f t="shared" si="30"/>
        <v/>
      </c>
      <c r="BL4" s="47">
        <f t="shared" si="31"/>
        <v>9.8981581798483216</v>
      </c>
      <c r="BM4" s="47">
        <f t="shared" si="32"/>
        <v>15.907099035933392</v>
      </c>
      <c r="BN4" s="47">
        <f t="shared" si="33"/>
        <v>19.712365591397848</v>
      </c>
      <c r="BO4" s="47">
        <f t="shared" si="34"/>
        <v>17.829692556634306</v>
      </c>
      <c r="BP4" s="47">
        <f t="shared" si="35"/>
        <v>39.008120649651971</v>
      </c>
      <c r="BQ4" s="47" t="str">
        <f t="shared" si="36"/>
        <v/>
      </c>
      <c r="BR4" s="47" t="str">
        <f t="shared" si="37"/>
        <v/>
      </c>
      <c r="BS4" s="47" t="str">
        <f t="shared" si="38"/>
        <v/>
      </c>
      <c r="BT4" s="47" t="str">
        <f t="shared" si="39"/>
        <v/>
      </c>
      <c r="BU4" s="47" t="str">
        <f t="shared" si="40"/>
        <v/>
      </c>
      <c r="BV4" s="47" t="str">
        <f t="shared" si="41"/>
        <v/>
      </c>
      <c r="BW4" s="47" t="str">
        <f t="shared" si="42"/>
        <v/>
      </c>
      <c r="BX4" s="47" t="str">
        <f t="shared" si="43"/>
        <v/>
      </c>
      <c r="BY4" s="47" t="str">
        <f t="shared" si="44"/>
        <v/>
      </c>
      <c r="BZ4" s="54"/>
      <c r="CA4" s="52">
        <v>9.6140000000000008</v>
      </c>
      <c r="CB4" s="52">
        <v>9.5299999999999994</v>
      </c>
      <c r="CC4" s="52">
        <v>9.2100000000000009</v>
      </c>
      <c r="CD4" s="52">
        <v>9.11</v>
      </c>
      <c r="CE4" s="62">
        <v>4.548</v>
      </c>
      <c r="CF4" s="52"/>
      <c r="CG4" s="52"/>
      <c r="CH4" s="52"/>
      <c r="CI4" s="52"/>
      <c r="CJ4" s="52"/>
      <c r="CK4" s="52"/>
      <c r="CL4" s="52"/>
      <c r="CM4" s="52"/>
      <c r="CN4" s="52"/>
      <c r="CO4" s="44" t="str">
        <f t="shared" si="45"/>
        <v/>
      </c>
      <c r="CP4" s="43">
        <f t="shared" si="46"/>
        <v>9.6140000000000008</v>
      </c>
      <c r="CQ4" s="43">
        <f t="shared" si="47"/>
        <v>9.5299999999999994</v>
      </c>
      <c r="CR4" s="43">
        <f t="shared" si="48"/>
        <v>9.2100000000000009</v>
      </c>
      <c r="CS4" s="43">
        <f t="shared" si="49"/>
        <v>9.11</v>
      </c>
      <c r="CT4" s="43">
        <f t="shared" si="50"/>
        <v>4.548</v>
      </c>
      <c r="CU4" s="43" t="str">
        <f t="shared" si="51"/>
        <v/>
      </c>
      <c r="CV4" s="43" t="str">
        <f t="shared" si="52"/>
        <v/>
      </c>
      <c r="CW4" s="43" t="str">
        <f t="shared" si="53"/>
        <v/>
      </c>
      <c r="CX4" s="43" t="str">
        <f t="shared" si="54"/>
        <v/>
      </c>
      <c r="CY4" s="43" t="str">
        <f t="shared" si="55"/>
        <v/>
      </c>
      <c r="CZ4" s="43" t="str">
        <f t="shared" si="56"/>
        <v/>
      </c>
      <c r="DA4" s="43" t="str">
        <f t="shared" si="57"/>
        <v/>
      </c>
      <c r="DB4" s="43" t="str">
        <f t="shared" si="58"/>
        <v/>
      </c>
      <c r="DC4" s="43" t="str">
        <f t="shared" si="59"/>
        <v/>
      </c>
      <c r="DD4" s="42" t="str">
        <f t="shared" si="60"/>
        <v/>
      </c>
      <c r="DE4" s="41">
        <f t="shared" si="61"/>
        <v>1</v>
      </c>
      <c r="DF4" s="41" t="str">
        <f t="shared" si="62"/>
        <v/>
      </c>
      <c r="DG4" s="41" t="str">
        <f t="shared" si="63"/>
        <v/>
      </c>
      <c r="DH4" s="41">
        <f t="shared" si="64"/>
        <v>3</v>
      </c>
    </row>
    <row r="5" spans="1:112" s="41" customFormat="1" x14ac:dyDescent="0.2">
      <c r="A5" s="51" t="s">
        <v>38</v>
      </c>
      <c r="B5" s="51" t="s">
        <v>280</v>
      </c>
      <c r="C5" s="47">
        <v>8.6733949522883389</v>
      </c>
      <c r="D5" s="47">
        <v>32.727047749857363</v>
      </c>
      <c r="E5" s="47">
        <v>22.786429043315906</v>
      </c>
      <c r="F5" s="47">
        <v>23.615518386415289</v>
      </c>
      <c r="G5" s="47">
        <v>11.948033738445808</v>
      </c>
      <c r="H5" s="47">
        <v>69.129317876664786</v>
      </c>
      <c r="I5" s="47">
        <v>15.497954169409709</v>
      </c>
      <c r="J5" s="47">
        <v>9.9817672396393853</v>
      </c>
      <c r="K5" s="47">
        <v>11.901057777492928</v>
      </c>
      <c r="L5" s="47">
        <v>8.8399395775958194</v>
      </c>
      <c r="M5" s="47">
        <v>29.325534711410004</v>
      </c>
      <c r="N5" s="47">
        <v>39.242815997013025</v>
      </c>
      <c r="O5" s="47">
        <v>30.695072714352534</v>
      </c>
      <c r="P5" s="47">
        <v>13.731355003612375</v>
      </c>
      <c r="Q5" s="47">
        <v>6.0605654754544194</v>
      </c>
      <c r="R5" s="68"/>
      <c r="S5" s="49">
        <v>83.16</v>
      </c>
      <c r="T5" s="56">
        <v>32.71</v>
      </c>
      <c r="U5" s="56">
        <v>33.96</v>
      </c>
      <c r="V5" s="49">
        <v>58.27</v>
      </c>
      <c r="W5" s="49">
        <v>150.9</v>
      </c>
      <c r="X5" s="49">
        <v>146.4</v>
      </c>
      <c r="Y5" s="49">
        <v>111.5</v>
      </c>
      <c r="Z5" s="49">
        <v>261.3</v>
      </c>
      <c r="AA5" s="49">
        <v>775.5</v>
      </c>
      <c r="AB5" s="49"/>
      <c r="AC5" s="49"/>
      <c r="AD5" s="49">
        <v>518.1</v>
      </c>
      <c r="AE5" s="49">
        <v>341.1</v>
      </c>
      <c r="AF5" s="49">
        <v>778.6</v>
      </c>
      <c r="AG5" s="44" t="str">
        <f t="shared" si="0"/>
        <v/>
      </c>
      <c r="AH5" s="43">
        <f t="shared" si="1"/>
        <v>2.54101746774157</v>
      </c>
      <c r="AI5" s="43">
        <f t="shared" si="2"/>
        <v>1.4355035595011338</v>
      </c>
      <c r="AJ5" s="43">
        <f t="shared" si="3"/>
        <v>1.4380374567401122</v>
      </c>
      <c r="AK5" s="43">
        <f t="shared" si="4"/>
        <v>4.8769530849667424</v>
      </c>
      <c r="AL5" s="43">
        <f t="shared" si="5"/>
        <v>2.1828654561473351</v>
      </c>
      <c r="AM5" s="43">
        <f t="shared" si="6"/>
        <v>9.4464081129474735</v>
      </c>
      <c r="AN5" s="43">
        <f t="shared" si="7"/>
        <v>11.170366661848568</v>
      </c>
      <c r="AO5" s="43">
        <f t="shared" si="8"/>
        <v>21.956031546554289</v>
      </c>
      <c r="AP5" s="43">
        <f t="shared" si="9"/>
        <v>87.726843966835261</v>
      </c>
      <c r="AQ5" s="43" t="str">
        <f t="shared" si="10"/>
        <v/>
      </c>
      <c r="AR5" s="43" t="str">
        <f t="shared" si="11"/>
        <v/>
      </c>
      <c r="AS5" s="43">
        <f t="shared" si="12"/>
        <v>16.878930531340444</v>
      </c>
      <c r="AT5" s="43">
        <f t="shared" si="13"/>
        <v>24.840957058517908</v>
      </c>
      <c r="AU5" s="43">
        <f t="shared" si="14"/>
        <v>128.4698603048457</v>
      </c>
      <c r="AV5" s="48" t="str">
        <f t="shared" si="15"/>
        <v/>
      </c>
      <c r="AW5" s="47">
        <f t="shared" si="16"/>
        <v>83.16</v>
      </c>
      <c r="AX5" s="47">
        <f t="shared" si="17"/>
        <v>32.71</v>
      </c>
      <c r="AY5" s="47">
        <f t="shared" si="18"/>
        <v>33.96</v>
      </c>
      <c r="AZ5" s="47">
        <f t="shared" si="19"/>
        <v>58.27</v>
      </c>
      <c r="BA5" s="47">
        <f t="shared" si="20"/>
        <v>150.9</v>
      </c>
      <c r="BB5" s="47">
        <f t="shared" si="21"/>
        <v>146.4</v>
      </c>
      <c r="BC5" s="47">
        <f t="shared" si="22"/>
        <v>111.5</v>
      </c>
      <c r="BD5" s="47">
        <f t="shared" si="23"/>
        <v>261.3</v>
      </c>
      <c r="BE5" s="47">
        <f t="shared" si="24"/>
        <v>775.5</v>
      </c>
      <c r="BF5" s="47" t="str">
        <f t="shared" si="25"/>
        <v/>
      </c>
      <c r="BG5" s="47" t="str">
        <f t="shared" si="26"/>
        <v/>
      </c>
      <c r="BH5" s="47">
        <f t="shared" si="27"/>
        <v>518.1</v>
      </c>
      <c r="BI5" s="47">
        <f t="shared" si="28"/>
        <v>341.1</v>
      </c>
      <c r="BJ5" s="47">
        <f t="shared" si="29"/>
        <v>778.6</v>
      </c>
      <c r="BK5" s="48" t="str">
        <f t="shared" si="30"/>
        <v/>
      </c>
      <c r="BL5" s="47">
        <f t="shared" si="31"/>
        <v>9.0097508125677148</v>
      </c>
      <c r="BM5" s="47">
        <f t="shared" si="32"/>
        <v>4.7779725387087346</v>
      </c>
      <c r="BN5" s="47">
        <f t="shared" si="33"/>
        <v>9.129032258064516</v>
      </c>
      <c r="BO5" s="47">
        <f t="shared" si="34"/>
        <v>11.786003236245955</v>
      </c>
      <c r="BP5" s="47">
        <f t="shared" si="35"/>
        <v>43.764501160092806</v>
      </c>
      <c r="BQ5" s="47">
        <f t="shared" si="36"/>
        <v>19.548671384697556</v>
      </c>
      <c r="BR5" s="47">
        <f t="shared" si="37"/>
        <v>13.126913115140098</v>
      </c>
      <c r="BS5" s="47">
        <f t="shared" si="38"/>
        <v>28.276160588680877</v>
      </c>
      <c r="BT5" s="47">
        <f t="shared" si="39"/>
        <v>72.680412371134025</v>
      </c>
      <c r="BU5" s="47" t="str">
        <f t="shared" si="40"/>
        <v/>
      </c>
      <c r="BV5" s="47" t="str">
        <f t="shared" si="41"/>
        <v/>
      </c>
      <c r="BW5" s="47">
        <f t="shared" si="42"/>
        <v>17.391742195367573</v>
      </c>
      <c r="BX5" s="47">
        <f t="shared" si="43"/>
        <v>23.836477987421382</v>
      </c>
      <c r="BY5" s="47">
        <f t="shared" si="44"/>
        <v>34.059492563429572</v>
      </c>
      <c r="BZ5" s="46"/>
      <c r="CA5" s="45">
        <v>6.9</v>
      </c>
      <c r="CB5" s="61">
        <v>6.9050000000000002</v>
      </c>
      <c r="CC5" s="61">
        <v>6.7990000000000004</v>
      </c>
      <c r="CD5" s="45">
        <v>6.9210000000000003</v>
      </c>
      <c r="CE5" s="45">
        <v>7.4480000000000004</v>
      </c>
      <c r="CF5" s="45">
        <v>9.282</v>
      </c>
      <c r="CG5" s="45">
        <v>9.4949999999999992</v>
      </c>
      <c r="CH5" s="45">
        <v>9.2279999999999998</v>
      </c>
      <c r="CI5" s="45">
        <v>8.1229999999999993</v>
      </c>
      <c r="CJ5" s="45"/>
      <c r="CK5" s="45"/>
      <c r="CL5" s="45">
        <v>6.7089999999999996</v>
      </c>
      <c r="CM5" s="45">
        <v>6.9630000000000001</v>
      </c>
      <c r="CN5" s="45">
        <v>7.0279999999999996</v>
      </c>
      <c r="CO5" s="44" t="str">
        <f t="shared" si="45"/>
        <v/>
      </c>
      <c r="CP5" s="43">
        <f t="shared" si="46"/>
        <v>6.9</v>
      </c>
      <c r="CQ5" s="43">
        <f t="shared" si="47"/>
        <v>6.9050000000000002</v>
      </c>
      <c r="CR5" s="43">
        <f t="shared" si="48"/>
        <v>6.7990000000000004</v>
      </c>
      <c r="CS5" s="43">
        <f t="shared" si="49"/>
        <v>6.9210000000000003</v>
      </c>
      <c r="CT5" s="43">
        <f t="shared" si="50"/>
        <v>7.4480000000000004</v>
      </c>
      <c r="CU5" s="43">
        <f t="shared" si="51"/>
        <v>9.282</v>
      </c>
      <c r="CV5" s="43">
        <f t="shared" si="52"/>
        <v>9.4949999999999992</v>
      </c>
      <c r="CW5" s="43">
        <f t="shared" si="53"/>
        <v>9.2279999999999998</v>
      </c>
      <c r="CX5" s="43">
        <f t="shared" si="54"/>
        <v>8.1229999999999993</v>
      </c>
      <c r="CY5" s="43" t="str">
        <f t="shared" si="55"/>
        <v/>
      </c>
      <c r="CZ5" s="43" t="str">
        <f t="shared" si="56"/>
        <v/>
      </c>
      <c r="DA5" s="43">
        <f t="shared" si="57"/>
        <v>6.7089999999999996</v>
      </c>
      <c r="DB5" s="43">
        <f t="shared" si="58"/>
        <v>6.9630000000000001</v>
      </c>
      <c r="DC5" s="43">
        <f t="shared" si="59"/>
        <v>7.0279999999999996</v>
      </c>
      <c r="DD5" s="42" t="str">
        <f t="shared" si="60"/>
        <v/>
      </c>
      <c r="DE5" s="41">
        <f t="shared" si="61"/>
        <v>1</v>
      </c>
      <c r="DF5" s="41">
        <f t="shared" si="62"/>
        <v>1</v>
      </c>
      <c r="DG5" s="41" t="str">
        <f t="shared" si="63"/>
        <v/>
      </c>
      <c r="DH5" s="41">
        <f t="shared" si="64"/>
        <v>2</v>
      </c>
    </row>
    <row r="6" spans="1:112" s="41" customFormat="1" x14ac:dyDescent="0.2">
      <c r="A6" s="51" t="s">
        <v>39</v>
      </c>
      <c r="B6" s="51" t="s">
        <v>281</v>
      </c>
      <c r="C6" s="58">
        <v>37.609143175773511</v>
      </c>
      <c r="D6" s="58">
        <v>38.235766267096857</v>
      </c>
      <c r="E6" s="58">
        <v>36.685363697720788</v>
      </c>
      <c r="F6" s="58">
        <v>51.139425125050487</v>
      </c>
      <c r="G6" s="58">
        <v>10.249328339295696</v>
      </c>
      <c r="H6" s="58">
        <v>11.827438194523737</v>
      </c>
      <c r="I6" s="58">
        <v>26.030223264476934</v>
      </c>
      <c r="J6" s="58">
        <v>16.749490105875182</v>
      </c>
      <c r="K6" s="58">
        <v>20.763890013390974</v>
      </c>
      <c r="L6" s="58">
        <v>18.706509137816301</v>
      </c>
      <c r="M6" s="58">
        <v>24.673781667676604</v>
      </c>
      <c r="N6" s="58">
        <v>28.566116488693552</v>
      </c>
      <c r="O6" s="58">
        <v>31.509827137419549</v>
      </c>
      <c r="P6" s="58">
        <v>17.938137758720384</v>
      </c>
      <c r="Q6" s="58">
        <v>14.43498370800878</v>
      </c>
      <c r="R6" s="70"/>
      <c r="S6" s="69"/>
      <c r="T6" s="55"/>
      <c r="U6" s="55"/>
      <c r="V6" s="55">
        <v>66.319999999999993</v>
      </c>
      <c r="W6" s="55">
        <v>80.209999999999994</v>
      </c>
      <c r="X6" s="55">
        <v>184.5</v>
      </c>
      <c r="Y6" s="55">
        <v>200.9</v>
      </c>
      <c r="Z6" s="55">
        <v>238</v>
      </c>
      <c r="AA6" s="55">
        <v>121.1</v>
      </c>
      <c r="AB6" s="55"/>
      <c r="AC6" s="55"/>
      <c r="AD6" s="55">
        <v>171.6</v>
      </c>
      <c r="AE6" s="55">
        <v>51.78</v>
      </c>
      <c r="AF6" s="55">
        <v>247.2</v>
      </c>
      <c r="AG6" s="44" t="str">
        <f t="shared" si="0"/>
        <v/>
      </c>
      <c r="AH6" s="43" t="str">
        <f t="shared" si="1"/>
        <v/>
      </c>
      <c r="AI6" s="43" t="str">
        <f t="shared" si="2"/>
        <v/>
      </c>
      <c r="AJ6" s="43" t="str">
        <f t="shared" si="3"/>
        <v/>
      </c>
      <c r="AK6" s="43">
        <f t="shared" si="4"/>
        <v>6.470667911547979</v>
      </c>
      <c r="AL6" s="43">
        <f t="shared" si="5"/>
        <v>6.7816883657137437</v>
      </c>
      <c r="AM6" s="43">
        <f t="shared" si="6"/>
        <v>7.0879146185343886</v>
      </c>
      <c r="AN6" s="43">
        <f t="shared" si="7"/>
        <v>11.99439497740476</v>
      </c>
      <c r="AO6" s="43">
        <f t="shared" si="8"/>
        <v>11.462206737105133</v>
      </c>
      <c r="AP6" s="43">
        <f t="shared" si="9"/>
        <v>6.4736824550118373</v>
      </c>
      <c r="AQ6" s="43" t="str">
        <f t="shared" si="10"/>
        <v/>
      </c>
      <c r="AR6" s="43" t="str">
        <f t="shared" si="11"/>
        <v/>
      </c>
      <c r="AS6" s="43">
        <f t="shared" si="12"/>
        <v>5.4459200696856929</v>
      </c>
      <c r="AT6" s="43">
        <f t="shared" si="13"/>
        <v>2.8865872643233468</v>
      </c>
      <c r="AU6" s="43">
        <f t="shared" si="14"/>
        <v>17.125062625657772</v>
      </c>
      <c r="AV6" s="48" t="str">
        <f t="shared" si="15"/>
        <v/>
      </c>
      <c r="AW6" s="47" t="str">
        <f t="shared" si="16"/>
        <v/>
      </c>
      <c r="AX6" s="47" t="str">
        <f t="shared" si="17"/>
        <v/>
      </c>
      <c r="AY6" s="47" t="str">
        <f t="shared" si="18"/>
        <v/>
      </c>
      <c r="AZ6" s="47">
        <f t="shared" si="19"/>
        <v>66.319999999999993</v>
      </c>
      <c r="BA6" s="47">
        <f t="shared" si="20"/>
        <v>80.209999999999994</v>
      </c>
      <c r="BB6" s="47">
        <f t="shared" si="21"/>
        <v>184.5</v>
      </c>
      <c r="BC6" s="47">
        <f t="shared" si="22"/>
        <v>200.9</v>
      </c>
      <c r="BD6" s="47">
        <f t="shared" si="23"/>
        <v>238</v>
      </c>
      <c r="BE6" s="47">
        <f t="shared" si="24"/>
        <v>121.1</v>
      </c>
      <c r="BF6" s="47" t="str">
        <f t="shared" si="25"/>
        <v/>
      </c>
      <c r="BG6" s="47" t="str">
        <f t="shared" si="26"/>
        <v/>
      </c>
      <c r="BH6" s="47">
        <f t="shared" si="27"/>
        <v>171.6</v>
      </c>
      <c r="BI6" s="47">
        <f t="shared" si="28"/>
        <v>51.78</v>
      </c>
      <c r="BJ6" s="47">
        <f t="shared" si="29"/>
        <v>247.2</v>
      </c>
      <c r="BK6" s="48" t="str">
        <f t="shared" si="30"/>
        <v/>
      </c>
      <c r="BL6" s="47" t="str">
        <f t="shared" si="31"/>
        <v/>
      </c>
      <c r="BM6" s="47" t="str">
        <f t="shared" si="32"/>
        <v/>
      </c>
      <c r="BN6" s="47" t="str">
        <f t="shared" si="33"/>
        <v/>
      </c>
      <c r="BO6" s="47">
        <f t="shared" si="34"/>
        <v>13.414239482200646</v>
      </c>
      <c r="BP6" s="47">
        <f t="shared" si="35"/>
        <v>23.262761020881666</v>
      </c>
      <c r="BQ6" s="47">
        <f t="shared" si="36"/>
        <v>24.63613299505942</v>
      </c>
      <c r="BR6" s="47">
        <f t="shared" si="37"/>
        <v>23.651989639745704</v>
      </c>
      <c r="BS6" s="47">
        <f t="shared" si="38"/>
        <v>25.754788442809218</v>
      </c>
      <c r="BT6" s="47">
        <f t="shared" si="39"/>
        <v>11.349578256794752</v>
      </c>
      <c r="BU6" s="47" t="str">
        <f t="shared" si="40"/>
        <v/>
      </c>
      <c r="BV6" s="47" t="str">
        <f t="shared" si="41"/>
        <v/>
      </c>
      <c r="BW6" s="47">
        <f t="shared" si="42"/>
        <v>5.760322255790534</v>
      </c>
      <c r="BX6" s="47">
        <f t="shared" si="43"/>
        <v>3.6184486373165616</v>
      </c>
      <c r="BY6" s="47">
        <f t="shared" si="44"/>
        <v>10.813648293963254</v>
      </c>
      <c r="BZ6" s="54"/>
      <c r="CA6" s="52"/>
      <c r="CB6" s="52"/>
      <c r="CC6" s="52"/>
      <c r="CD6" s="52">
        <v>7.7789999999999999</v>
      </c>
      <c r="CE6" s="52">
        <v>8.77</v>
      </c>
      <c r="CF6" s="52">
        <v>8.5470000000000006</v>
      </c>
      <c r="CG6" s="52">
        <v>8.4770000000000003</v>
      </c>
      <c r="CH6" s="52">
        <v>8.19</v>
      </c>
      <c r="CI6" s="52">
        <v>7.9349999999999996</v>
      </c>
      <c r="CJ6" s="52"/>
      <c r="CK6" s="52"/>
      <c r="CL6" s="52">
        <v>7.8090000000000002</v>
      </c>
      <c r="CM6" s="52">
        <v>7.391</v>
      </c>
      <c r="CN6" s="52">
        <v>8.1679999999999993</v>
      </c>
      <c r="CO6" s="44" t="str">
        <f t="shared" si="45"/>
        <v/>
      </c>
      <c r="CP6" s="43" t="str">
        <f t="shared" si="46"/>
        <v/>
      </c>
      <c r="CQ6" s="43" t="str">
        <f t="shared" si="47"/>
        <v/>
      </c>
      <c r="CR6" s="43" t="str">
        <f t="shared" si="48"/>
        <v/>
      </c>
      <c r="CS6" s="43">
        <f t="shared" si="49"/>
        <v>7.7789999999999999</v>
      </c>
      <c r="CT6" s="43">
        <f t="shared" si="50"/>
        <v>8.77</v>
      </c>
      <c r="CU6" s="43">
        <f t="shared" si="51"/>
        <v>8.5470000000000006</v>
      </c>
      <c r="CV6" s="43">
        <f t="shared" si="52"/>
        <v>8.4770000000000003</v>
      </c>
      <c r="CW6" s="43">
        <f t="shared" si="53"/>
        <v>8.19</v>
      </c>
      <c r="CX6" s="43">
        <f t="shared" si="54"/>
        <v>7.9349999999999996</v>
      </c>
      <c r="CY6" s="43" t="str">
        <f t="shared" si="55"/>
        <v/>
      </c>
      <c r="CZ6" s="43" t="str">
        <f t="shared" si="56"/>
        <v/>
      </c>
      <c r="DA6" s="43">
        <f t="shared" si="57"/>
        <v>7.8090000000000002</v>
      </c>
      <c r="DB6" s="43">
        <f t="shared" si="58"/>
        <v>7.391</v>
      </c>
      <c r="DC6" s="43">
        <f t="shared" si="59"/>
        <v>8.1679999999999993</v>
      </c>
      <c r="DD6" s="42" t="str">
        <f t="shared" si="60"/>
        <v/>
      </c>
      <c r="DE6" s="41">
        <f t="shared" si="61"/>
        <v>1</v>
      </c>
      <c r="DF6" s="41">
        <f t="shared" si="62"/>
        <v>1</v>
      </c>
      <c r="DG6" s="41" t="str">
        <f t="shared" si="63"/>
        <v/>
      </c>
      <c r="DH6" s="41">
        <f t="shared" si="64"/>
        <v>2</v>
      </c>
    </row>
    <row r="7" spans="1:112" s="41" customFormat="1" x14ac:dyDescent="0.2">
      <c r="A7" s="51" t="s">
        <v>40</v>
      </c>
      <c r="B7" s="51" t="s">
        <v>282</v>
      </c>
      <c r="C7" s="47">
        <v>9.3378492364140193</v>
      </c>
      <c r="D7" s="47">
        <v>6.212157966421386</v>
      </c>
      <c r="E7" s="47">
        <v>10.590875316074921</v>
      </c>
      <c r="F7" s="47">
        <v>11.65696809132519</v>
      </c>
      <c r="G7" s="47">
        <v>11.357262596850035</v>
      </c>
      <c r="H7" s="47">
        <v>7.8488800430754093</v>
      </c>
      <c r="I7" s="47">
        <v>13.823460475923078</v>
      </c>
      <c r="J7" s="47">
        <v>10.997127833453716</v>
      </c>
      <c r="K7" s="47">
        <v>17.563205455756943</v>
      </c>
      <c r="L7" s="47">
        <v>13.24978782924442</v>
      </c>
      <c r="M7" s="47">
        <v>17.670853031817412</v>
      </c>
      <c r="N7" s="47">
        <v>8.5569425024617818</v>
      </c>
      <c r="O7" s="47">
        <v>22.392977550149162</v>
      </c>
      <c r="P7" s="47">
        <v>17.871439771514215</v>
      </c>
      <c r="Q7" s="47">
        <v>29.561043400749661</v>
      </c>
      <c r="R7" s="68"/>
      <c r="S7" s="49">
        <v>402</v>
      </c>
      <c r="T7" s="49">
        <v>259.5</v>
      </c>
      <c r="U7" s="49">
        <v>226.4</v>
      </c>
      <c r="V7" s="49">
        <v>487.9</v>
      </c>
      <c r="W7" s="49">
        <v>237.3</v>
      </c>
      <c r="X7" s="49"/>
      <c r="Y7" s="49"/>
      <c r="Z7" s="49"/>
      <c r="AA7" s="49">
        <v>662.8</v>
      </c>
      <c r="AB7" s="49">
        <v>101.8</v>
      </c>
      <c r="AC7" s="49">
        <v>316.89999999999998</v>
      </c>
      <c r="AD7" s="49">
        <v>1564</v>
      </c>
      <c r="AE7" s="49">
        <v>511.9</v>
      </c>
      <c r="AF7" s="49">
        <v>705</v>
      </c>
      <c r="AG7" s="44" t="str">
        <f t="shared" si="0"/>
        <v/>
      </c>
      <c r="AH7" s="43">
        <f t="shared" si="1"/>
        <v>64.711812251544956</v>
      </c>
      <c r="AI7" s="43">
        <f t="shared" si="2"/>
        <v>24.502224061322739</v>
      </c>
      <c r="AJ7" s="43">
        <f t="shared" si="3"/>
        <v>19.42185980319196</v>
      </c>
      <c r="AK7" s="43">
        <f t="shared" si="4"/>
        <v>42.959295502713857</v>
      </c>
      <c r="AL7" s="43">
        <f t="shared" si="5"/>
        <v>30.233612782674058</v>
      </c>
      <c r="AM7" s="43" t="str">
        <f t="shared" si="6"/>
        <v/>
      </c>
      <c r="AN7" s="43" t="str">
        <f t="shared" si="7"/>
        <v/>
      </c>
      <c r="AO7" s="43" t="str">
        <f t="shared" si="8"/>
        <v/>
      </c>
      <c r="AP7" s="43">
        <f t="shared" si="9"/>
        <v>50.02344252917721</v>
      </c>
      <c r="AQ7" s="43">
        <f t="shared" si="10"/>
        <v>5.760899024891617</v>
      </c>
      <c r="AR7" s="43">
        <f t="shared" si="11"/>
        <v>37.034256091919481</v>
      </c>
      <c r="AS7" s="43">
        <f t="shared" si="12"/>
        <v>69.843324609128729</v>
      </c>
      <c r="AT7" s="43">
        <f t="shared" si="13"/>
        <v>28.643467260871262</v>
      </c>
      <c r="AU7" s="43">
        <f t="shared" si="14"/>
        <v>23.84895520914263</v>
      </c>
      <c r="AV7" s="48" t="str">
        <f t="shared" si="15"/>
        <v/>
      </c>
      <c r="AW7" s="47">
        <f t="shared" si="16"/>
        <v>402</v>
      </c>
      <c r="AX7" s="47">
        <f t="shared" si="17"/>
        <v>259.5</v>
      </c>
      <c r="AY7" s="47">
        <f t="shared" si="18"/>
        <v>226.4</v>
      </c>
      <c r="AZ7" s="47">
        <f t="shared" si="19"/>
        <v>487.9</v>
      </c>
      <c r="BA7" s="47">
        <f t="shared" si="20"/>
        <v>237.3</v>
      </c>
      <c r="BB7" s="47" t="str">
        <f t="shared" si="21"/>
        <v/>
      </c>
      <c r="BC7" s="47" t="str">
        <f t="shared" si="22"/>
        <v/>
      </c>
      <c r="BD7" s="47" t="str">
        <f t="shared" si="23"/>
        <v/>
      </c>
      <c r="BE7" s="47">
        <f t="shared" si="24"/>
        <v>662.8</v>
      </c>
      <c r="BF7" s="47">
        <f t="shared" si="25"/>
        <v>101.8</v>
      </c>
      <c r="BG7" s="47">
        <f t="shared" si="26"/>
        <v>316.89999999999998</v>
      </c>
      <c r="BH7" s="47">
        <f t="shared" si="27"/>
        <v>1564</v>
      </c>
      <c r="BI7" s="47">
        <f t="shared" si="28"/>
        <v>511.9</v>
      </c>
      <c r="BJ7" s="47">
        <f t="shared" si="29"/>
        <v>705</v>
      </c>
      <c r="BK7" s="48" t="str">
        <f t="shared" si="30"/>
        <v/>
      </c>
      <c r="BL7" s="47">
        <f t="shared" si="31"/>
        <v>43.553629469122427</v>
      </c>
      <c r="BM7" s="47">
        <f t="shared" si="32"/>
        <v>37.905346187554777</v>
      </c>
      <c r="BN7" s="47">
        <f t="shared" si="33"/>
        <v>60.86021505376344</v>
      </c>
      <c r="BO7" s="47">
        <f t="shared" si="34"/>
        <v>98.685275080906152</v>
      </c>
      <c r="BP7" s="47">
        <f t="shared" si="35"/>
        <v>68.822505800464029</v>
      </c>
      <c r="BQ7" s="47" t="str">
        <f t="shared" si="36"/>
        <v/>
      </c>
      <c r="BR7" s="47" t="str">
        <f t="shared" si="37"/>
        <v/>
      </c>
      <c r="BS7" s="47" t="str">
        <f t="shared" si="38"/>
        <v/>
      </c>
      <c r="BT7" s="47">
        <f t="shared" si="39"/>
        <v>62.118088097469538</v>
      </c>
      <c r="BU7" s="47">
        <f t="shared" si="40"/>
        <v>83.442622950819668</v>
      </c>
      <c r="BV7" s="47">
        <f t="shared" si="41"/>
        <v>44.873973378646269</v>
      </c>
      <c r="BW7" s="47">
        <f t="shared" si="42"/>
        <v>52.500839207787848</v>
      </c>
      <c r="BX7" s="47">
        <f t="shared" si="43"/>
        <v>35.772187281621243</v>
      </c>
      <c r="BY7" s="47">
        <f t="shared" si="44"/>
        <v>30.83989501312336</v>
      </c>
      <c r="BZ7" s="46"/>
      <c r="CA7" s="45">
        <v>7.2450000000000001</v>
      </c>
      <c r="CB7" s="45">
        <v>7.27</v>
      </c>
      <c r="CC7" s="45">
        <v>7.37</v>
      </c>
      <c r="CD7" s="45">
        <v>7.5449999999999999</v>
      </c>
      <c r="CE7" s="45">
        <v>9.2759999999999998</v>
      </c>
      <c r="CF7" s="45"/>
      <c r="CG7" s="45"/>
      <c r="CH7" s="45"/>
      <c r="CI7" s="45">
        <v>8.625</v>
      </c>
      <c r="CJ7" s="45">
        <v>8.1460000000000008</v>
      </c>
      <c r="CK7" s="45">
        <v>7.6429999999999998</v>
      </c>
      <c r="CL7" s="45">
        <v>7.9950000000000001</v>
      </c>
      <c r="CM7" s="45">
        <v>8.1449999999999996</v>
      </c>
      <c r="CN7" s="45">
        <v>8.4559999999999995</v>
      </c>
      <c r="CO7" s="44" t="str">
        <f t="shared" si="45"/>
        <v/>
      </c>
      <c r="CP7" s="43">
        <f t="shared" si="46"/>
        <v>7.2450000000000001</v>
      </c>
      <c r="CQ7" s="43">
        <f t="shared" si="47"/>
        <v>7.27</v>
      </c>
      <c r="CR7" s="43">
        <f t="shared" si="48"/>
        <v>7.37</v>
      </c>
      <c r="CS7" s="43">
        <f t="shared" si="49"/>
        <v>7.5449999999999999</v>
      </c>
      <c r="CT7" s="43">
        <f t="shared" si="50"/>
        <v>9.2759999999999998</v>
      </c>
      <c r="CU7" s="43" t="str">
        <f t="shared" si="51"/>
        <v/>
      </c>
      <c r="CV7" s="43" t="str">
        <f t="shared" si="52"/>
        <v/>
      </c>
      <c r="CW7" s="43" t="str">
        <f t="shared" si="53"/>
        <v/>
      </c>
      <c r="CX7" s="43">
        <f t="shared" si="54"/>
        <v>8.625</v>
      </c>
      <c r="CY7" s="43">
        <f t="shared" si="55"/>
        <v>8.1460000000000008</v>
      </c>
      <c r="CZ7" s="43">
        <f t="shared" si="56"/>
        <v>7.6429999999999998</v>
      </c>
      <c r="DA7" s="43">
        <f t="shared" si="57"/>
        <v>7.9950000000000001</v>
      </c>
      <c r="DB7" s="43">
        <f t="shared" si="58"/>
        <v>8.1449999999999996</v>
      </c>
      <c r="DC7" s="43">
        <f t="shared" si="59"/>
        <v>8.4559999999999995</v>
      </c>
      <c r="DD7" s="42" t="str">
        <f t="shared" si="60"/>
        <v/>
      </c>
      <c r="DE7" s="41">
        <f t="shared" si="61"/>
        <v>1</v>
      </c>
      <c r="DF7" s="41">
        <f t="shared" si="62"/>
        <v>1</v>
      </c>
      <c r="DG7" s="41">
        <f t="shared" si="63"/>
        <v>1</v>
      </c>
      <c r="DH7" s="41">
        <f t="shared" si="64"/>
        <v>1</v>
      </c>
    </row>
    <row r="8" spans="1:112" s="41" customFormat="1" x14ac:dyDescent="0.2">
      <c r="A8" s="51" t="s">
        <v>49</v>
      </c>
      <c r="B8" s="51" t="s">
        <v>286</v>
      </c>
      <c r="C8" s="58">
        <v>10.224856491215679</v>
      </c>
      <c r="D8" s="58">
        <v>15.194313796021813</v>
      </c>
      <c r="E8" s="58">
        <v>12.753099590531338</v>
      </c>
      <c r="F8" s="58">
        <v>12.0757842537651</v>
      </c>
      <c r="G8" s="58">
        <v>18.560260086670258</v>
      </c>
      <c r="H8" s="58">
        <v>12.397021342174254</v>
      </c>
      <c r="I8" s="58">
        <v>8.7289083913618466</v>
      </c>
      <c r="J8" s="58">
        <v>6.7578195488466433</v>
      </c>
      <c r="K8" s="58">
        <v>9.179600836567479</v>
      </c>
      <c r="L8" s="58">
        <v>8.4559362135450762</v>
      </c>
      <c r="M8" s="58">
        <v>21.544778859354899</v>
      </c>
      <c r="N8" s="58">
        <v>13.395445320765909</v>
      </c>
      <c r="O8" s="58">
        <v>35.52825880725181</v>
      </c>
      <c r="P8" s="58">
        <v>9.4644536681652252</v>
      </c>
      <c r="Q8" s="58">
        <v>8.9404408374108044</v>
      </c>
      <c r="R8" s="57"/>
      <c r="S8" s="55">
        <v>19.100000000000001</v>
      </c>
      <c r="T8" s="56">
        <v>13.11</v>
      </c>
      <c r="U8" s="55">
        <v>31.07</v>
      </c>
      <c r="V8" s="55">
        <v>57.68</v>
      </c>
      <c r="W8" s="55">
        <v>25.82</v>
      </c>
      <c r="X8" s="55"/>
      <c r="Y8" s="55"/>
      <c r="Z8" s="55"/>
      <c r="AA8" s="55">
        <v>87.22</v>
      </c>
      <c r="AB8" s="55">
        <v>76.08</v>
      </c>
      <c r="AC8" s="55"/>
      <c r="AD8" s="55"/>
      <c r="AE8" s="55">
        <v>39.68</v>
      </c>
      <c r="AF8" s="55">
        <v>61.73</v>
      </c>
      <c r="AG8" s="44" t="str">
        <f t="shared" si="0"/>
        <v/>
      </c>
      <c r="AH8" s="43">
        <f t="shared" si="1"/>
        <v>1.2570491998790216</v>
      </c>
      <c r="AI8" s="43">
        <f t="shared" si="2"/>
        <v>1.0279853855868613</v>
      </c>
      <c r="AJ8" s="43">
        <f t="shared" si="3"/>
        <v>2.5729177788442774</v>
      </c>
      <c r="AK8" s="43">
        <f t="shared" si="4"/>
        <v>3.1077150713758068</v>
      </c>
      <c r="AL8" s="43">
        <f t="shared" si="5"/>
        <v>2.0827583729457029</v>
      </c>
      <c r="AM8" s="43" t="str">
        <f t="shared" si="6"/>
        <v/>
      </c>
      <c r="AN8" s="43" t="str">
        <f t="shared" si="7"/>
        <v/>
      </c>
      <c r="AO8" s="43" t="str">
        <f t="shared" si="8"/>
        <v/>
      </c>
      <c r="AP8" s="43">
        <f t="shared" si="9"/>
        <v>10.314647343281436</v>
      </c>
      <c r="AQ8" s="43">
        <f t="shared" si="10"/>
        <v>3.5312499838895079</v>
      </c>
      <c r="AR8" s="43" t="str">
        <f t="shared" si="11"/>
        <v/>
      </c>
      <c r="AS8" s="43" t="str">
        <f t="shared" si="12"/>
        <v/>
      </c>
      <c r="AT8" s="43">
        <f t="shared" si="13"/>
        <v>4.1925293726639739</v>
      </c>
      <c r="AU8" s="43">
        <f t="shared" si="14"/>
        <v>6.9045812306809369</v>
      </c>
      <c r="AV8" s="48" t="str">
        <f t="shared" si="15"/>
        <v/>
      </c>
      <c r="AW8" s="47" t="str">
        <f t="shared" si="16"/>
        <v/>
      </c>
      <c r="AX8" s="47" t="str">
        <f t="shared" si="17"/>
        <v/>
      </c>
      <c r="AY8" s="47">
        <f t="shared" si="18"/>
        <v>31.07</v>
      </c>
      <c r="AZ8" s="47">
        <f t="shared" si="19"/>
        <v>57.68</v>
      </c>
      <c r="BA8" s="47">
        <f t="shared" si="20"/>
        <v>25.82</v>
      </c>
      <c r="BB8" s="47" t="str">
        <f t="shared" si="21"/>
        <v/>
      </c>
      <c r="BC8" s="47" t="str">
        <f t="shared" si="22"/>
        <v/>
      </c>
      <c r="BD8" s="47" t="str">
        <f t="shared" si="23"/>
        <v/>
      </c>
      <c r="BE8" s="47">
        <f t="shared" si="24"/>
        <v>87.22</v>
      </c>
      <c r="BF8" s="47">
        <f t="shared" si="25"/>
        <v>76.08</v>
      </c>
      <c r="BG8" s="47" t="str">
        <f t="shared" si="26"/>
        <v/>
      </c>
      <c r="BH8" s="47" t="str">
        <f t="shared" si="27"/>
        <v/>
      </c>
      <c r="BI8" s="47">
        <f t="shared" si="28"/>
        <v>39.68</v>
      </c>
      <c r="BJ8" s="47">
        <f t="shared" si="29"/>
        <v>61.73</v>
      </c>
      <c r="BK8" s="48" t="str">
        <f t="shared" si="30"/>
        <v/>
      </c>
      <c r="BL8" s="47" t="str">
        <f t="shared" si="31"/>
        <v/>
      </c>
      <c r="BM8" s="47" t="str">
        <f t="shared" si="32"/>
        <v/>
      </c>
      <c r="BN8" s="47">
        <f t="shared" si="33"/>
        <v>8.3521505376344081</v>
      </c>
      <c r="BO8" s="47">
        <f t="shared" si="34"/>
        <v>11.666666666666668</v>
      </c>
      <c r="BP8" s="47">
        <f t="shared" si="35"/>
        <v>7.4883990719257536</v>
      </c>
      <c r="BQ8" s="47" t="str">
        <f t="shared" si="36"/>
        <v/>
      </c>
      <c r="BR8" s="47" t="str">
        <f t="shared" si="37"/>
        <v/>
      </c>
      <c r="BS8" s="47" t="str">
        <f t="shared" si="38"/>
        <v/>
      </c>
      <c r="BT8" s="47">
        <f t="shared" si="39"/>
        <v>8.1743205248359896</v>
      </c>
      <c r="BU8" s="47">
        <f t="shared" si="40"/>
        <v>62.360655737704917</v>
      </c>
      <c r="BV8" s="47" t="str">
        <f t="shared" si="41"/>
        <v/>
      </c>
      <c r="BW8" s="47" t="str">
        <f t="shared" si="42"/>
        <v/>
      </c>
      <c r="BX8" s="47">
        <f t="shared" si="43"/>
        <v>2.7728860936408104</v>
      </c>
      <c r="BY8" s="47">
        <f t="shared" si="44"/>
        <v>2.7003499562554683</v>
      </c>
      <c r="BZ8" s="54"/>
      <c r="CA8" s="52">
        <v>7.3680000000000003</v>
      </c>
      <c r="CB8" s="61">
        <v>7.4790000000000001</v>
      </c>
      <c r="CC8" s="52">
        <v>7.6760000000000002</v>
      </c>
      <c r="CD8" s="52">
        <v>7.3789999999999996</v>
      </c>
      <c r="CE8" s="52">
        <v>7.24</v>
      </c>
      <c r="CF8" s="52"/>
      <c r="CG8" s="52"/>
      <c r="CH8" s="52"/>
      <c r="CI8" s="52">
        <v>7.6989999999999998</v>
      </c>
      <c r="CJ8" s="52">
        <v>5.8890000000000002</v>
      </c>
      <c r="CK8" s="52"/>
      <c r="CL8" s="52"/>
      <c r="CM8" s="52">
        <v>6.5069999999999997</v>
      </c>
      <c r="CN8" s="52">
        <v>6.3369999999999997</v>
      </c>
      <c r="CO8" s="44" t="str">
        <f t="shared" si="45"/>
        <v/>
      </c>
      <c r="CP8" s="43" t="str">
        <f t="shared" si="46"/>
        <v/>
      </c>
      <c r="CQ8" s="43" t="str">
        <f t="shared" si="47"/>
        <v/>
      </c>
      <c r="CR8" s="43">
        <f t="shared" si="48"/>
        <v>7.6760000000000002</v>
      </c>
      <c r="CS8" s="43">
        <f t="shared" si="49"/>
        <v>7.3789999999999996</v>
      </c>
      <c r="CT8" s="43">
        <f t="shared" si="50"/>
        <v>7.24</v>
      </c>
      <c r="CU8" s="43" t="str">
        <f t="shared" si="51"/>
        <v/>
      </c>
      <c r="CV8" s="43" t="str">
        <f t="shared" si="52"/>
        <v/>
      </c>
      <c r="CW8" s="43" t="str">
        <f t="shared" si="53"/>
        <v/>
      </c>
      <c r="CX8" s="43">
        <f t="shared" si="54"/>
        <v>7.6989999999999998</v>
      </c>
      <c r="CY8" s="43">
        <f t="shared" si="55"/>
        <v>5.8890000000000002</v>
      </c>
      <c r="CZ8" s="43" t="str">
        <f t="shared" si="56"/>
        <v/>
      </c>
      <c r="DA8" s="43" t="str">
        <f t="shared" si="57"/>
        <v/>
      </c>
      <c r="DB8" s="43">
        <f t="shared" si="58"/>
        <v>6.5069999999999997</v>
      </c>
      <c r="DC8" s="43">
        <f t="shared" si="59"/>
        <v>6.3369999999999997</v>
      </c>
      <c r="DD8" s="42" t="str">
        <f t="shared" si="60"/>
        <v/>
      </c>
      <c r="DE8" s="41">
        <f t="shared" si="61"/>
        <v>1</v>
      </c>
      <c r="DF8" s="41">
        <f t="shared" si="62"/>
        <v>1</v>
      </c>
      <c r="DG8" s="41">
        <f t="shared" si="63"/>
        <v>1</v>
      </c>
      <c r="DH8" s="41">
        <f t="shared" si="64"/>
        <v>1</v>
      </c>
    </row>
    <row r="9" spans="1:112" s="41" customFormat="1" x14ac:dyDescent="0.2">
      <c r="A9" s="51" t="s">
        <v>50</v>
      </c>
      <c r="B9" s="51" t="s">
        <v>287</v>
      </c>
      <c r="C9" s="47">
        <v>6.8620018845018711</v>
      </c>
      <c r="D9" s="47">
        <v>20.059501307790971</v>
      </c>
      <c r="E9" s="47">
        <v>6.8961452093185338</v>
      </c>
      <c r="F9" s="47">
        <v>7.8412829007139653</v>
      </c>
      <c r="G9" s="47">
        <v>8.4020886411477953</v>
      </c>
      <c r="H9" s="47">
        <v>51.092202049548277</v>
      </c>
      <c r="I9" s="47">
        <v>24.821511399293755</v>
      </c>
      <c r="J9" s="47">
        <v>27.264179722909162</v>
      </c>
      <c r="K9" s="47">
        <v>18.798361664082368</v>
      </c>
      <c r="L9" s="47">
        <v>13.145216478618737</v>
      </c>
      <c r="M9" s="47">
        <v>18.879752931160841</v>
      </c>
      <c r="N9" s="47">
        <v>14.191216555663997</v>
      </c>
      <c r="O9" s="47">
        <v>9.1803377375357957</v>
      </c>
      <c r="P9" s="47">
        <v>19.537000053848185</v>
      </c>
      <c r="Q9" s="47">
        <v>38.611431509757679</v>
      </c>
      <c r="R9" s="50">
        <v>22.17</v>
      </c>
      <c r="S9" s="49"/>
      <c r="T9" s="49"/>
      <c r="U9" s="49"/>
      <c r="V9" s="49"/>
      <c r="W9" s="49"/>
      <c r="X9" s="49"/>
      <c r="Y9" s="49"/>
      <c r="Z9" s="49"/>
      <c r="AA9" s="49">
        <v>107</v>
      </c>
      <c r="AB9" s="49">
        <v>71.36</v>
      </c>
      <c r="AC9" s="49">
        <v>144.69999999999999</v>
      </c>
      <c r="AD9" s="49"/>
      <c r="AE9" s="49"/>
      <c r="AF9" s="49"/>
      <c r="AG9" s="44">
        <f t="shared" si="0"/>
        <v>3.2308356035389481</v>
      </c>
      <c r="AH9" s="43" t="str">
        <f t="shared" si="1"/>
        <v/>
      </c>
      <c r="AI9" s="43" t="str">
        <f t="shared" si="2"/>
        <v/>
      </c>
      <c r="AJ9" s="43" t="str">
        <f t="shared" si="3"/>
        <v/>
      </c>
      <c r="AK9" s="43" t="str">
        <f t="shared" si="4"/>
        <v/>
      </c>
      <c r="AL9" s="43" t="str">
        <f t="shared" si="5"/>
        <v/>
      </c>
      <c r="AM9" s="43" t="str">
        <f t="shared" si="6"/>
        <v/>
      </c>
      <c r="AN9" s="43" t="str">
        <f t="shared" si="7"/>
        <v/>
      </c>
      <c r="AO9" s="43" t="str">
        <f t="shared" si="8"/>
        <v/>
      </c>
      <c r="AP9" s="43">
        <f t="shared" si="9"/>
        <v>8.1398431265122273</v>
      </c>
      <c r="AQ9" s="43">
        <f t="shared" si="10"/>
        <v>3.77971047927333</v>
      </c>
      <c r="AR9" s="43">
        <f t="shared" si="11"/>
        <v>10.196447882563481</v>
      </c>
      <c r="AS9" s="43" t="str">
        <f t="shared" si="12"/>
        <v/>
      </c>
      <c r="AT9" s="43" t="str">
        <f t="shared" si="13"/>
        <v/>
      </c>
      <c r="AU9" s="43" t="str">
        <f t="shared" si="14"/>
        <v/>
      </c>
      <c r="AV9" s="48">
        <f t="shared" si="15"/>
        <v>22.17</v>
      </c>
      <c r="AW9" s="47" t="str">
        <f t="shared" si="16"/>
        <v/>
      </c>
      <c r="AX9" s="47" t="str">
        <f t="shared" si="17"/>
        <v/>
      </c>
      <c r="AY9" s="47" t="str">
        <f t="shared" si="18"/>
        <v/>
      </c>
      <c r="AZ9" s="47" t="str">
        <f t="shared" si="19"/>
        <v/>
      </c>
      <c r="BA9" s="47" t="str">
        <f t="shared" si="20"/>
        <v/>
      </c>
      <c r="BB9" s="47" t="str">
        <f t="shared" si="21"/>
        <v/>
      </c>
      <c r="BC9" s="47" t="str">
        <f t="shared" si="22"/>
        <v/>
      </c>
      <c r="BD9" s="47" t="str">
        <f t="shared" si="23"/>
        <v/>
      </c>
      <c r="BE9" s="47">
        <f t="shared" si="24"/>
        <v>107</v>
      </c>
      <c r="BF9" s="47">
        <f t="shared" si="25"/>
        <v>71.36</v>
      </c>
      <c r="BG9" s="47">
        <f t="shared" si="26"/>
        <v>144.69999999999999</v>
      </c>
      <c r="BH9" s="47" t="str">
        <f t="shared" si="27"/>
        <v/>
      </c>
      <c r="BI9" s="47" t="str">
        <f t="shared" si="28"/>
        <v/>
      </c>
      <c r="BJ9" s="47" t="str">
        <f t="shared" si="29"/>
        <v/>
      </c>
      <c r="BK9" s="48">
        <f t="shared" si="30"/>
        <v>33.940600122473981</v>
      </c>
      <c r="BL9" s="47" t="str">
        <f t="shared" si="31"/>
        <v/>
      </c>
      <c r="BM9" s="47" t="str">
        <f t="shared" si="32"/>
        <v/>
      </c>
      <c r="BN9" s="47" t="str">
        <f t="shared" si="33"/>
        <v/>
      </c>
      <c r="BO9" s="47" t="str">
        <f t="shared" si="34"/>
        <v/>
      </c>
      <c r="BP9" s="47" t="str">
        <f t="shared" si="35"/>
        <v/>
      </c>
      <c r="BQ9" s="47" t="str">
        <f t="shared" si="36"/>
        <v/>
      </c>
      <c r="BR9" s="47" t="str">
        <f t="shared" si="37"/>
        <v/>
      </c>
      <c r="BS9" s="47" t="str">
        <f t="shared" si="38"/>
        <v/>
      </c>
      <c r="BT9" s="47">
        <f t="shared" si="39"/>
        <v>10.028116213683225</v>
      </c>
      <c r="BU9" s="47">
        <f t="shared" si="40"/>
        <v>58.491803278688522</v>
      </c>
      <c r="BV9" s="47">
        <f t="shared" si="41"/>
        <v>20.489946190880765</v>
      </c>
      <c r="BW9" s="47" t="str">
        <f t="shared" si="42"/>
        <v/>
      </c>
      <c r="BX9" s="47" t="str">
        <f t="shared" si="43"/>
        <v/>
      </c>
      <c r="BY9" s="47" t="str">
        <f t="shared" si="44"/>
        <v/>
      </c>
      <c r="BZ9" s="46">
        <v>6.2990000000000004</v>
      </c>
      <c r="CA9" s="45"/>
      <c r="CB9" s="45"/>
      <c r="CC9" s="45"/>
      <c r="CD9" s="45"/>
      <c r="CE9" s="45"/>
      <c r="CF9" s="45"/>
      <c r="CG9" s="45"/>
      <c r="CH9" s="45"/>
      <c r="CI9" s="45">
        <v>6.6230000000000002</v>
      </c>
      <c r="CJ9" s="45">
        <v>6.78</v>
      </c>
      <c r="CK9" s="45">
        <v>6.17</v>
      </c>
      <c r="CL9" s="45"/>
      <c r="CM9" s="45"/>
      <c r="CN9" s="45"/>
      <c r="CO9" s="44">
        <f t="shared" si="45"/>
        <v>6.2990000000000004</v>
      </c>
      <c r="CP9" s="43" t="str">
        <f t="shared" si="46"/>
        <v/>
      </c>
      <c r="CQ9" s="43" t="str">
        <f t="shared" si="47"/>
        <v/>
      </c>
      <c r="CR9" s="43" t="str">
        <f t="shared" si="48"/>
        <v/>
      </c>
      <c r="CS9" s="43" t="str">
        <f t="shared" si="49"/>
        <v/>
      </c>
      <c r="CT9" s="43" t="str">
        <f t="shared" si="50"/>
        <v/>
      </c>
      <c r="CU9" s="43" t="str">
        <f t="shared" si="51"/>
        <v/>
      </c>
      <c r="CV9" s="43" t="str">
        <f t="shared" si="52"/>
        <v/>
      </c>
      <c r="CW9" s="43" t="str">
        <f t="shared" si="53"/>
        <v/>
      </c>
      <c r="CX9" s="43">
        <f t="shared" si="54"/>
        <v>6.6230000000000002</v>
      </c>
      <c r="CY9" s="43">
        <f t="shared" si="55"/>
        <v>6.78</v>
      </c>
      <c r="CZ9" s="43">
        <f t="shared" si="56"/>
        <v>6.17</v>
      </c>
      <c r="DA9" s="43" t="str">
        <f t="shared" si="57"/>
        <v/>
      </c>
      <c r="DB9" s="43" t="str">
        <f t="shared" si="58"/>
        <v/>
      </c>
      <c r="DC9" s="43" t="str">
        <f t="shared" si="59"/>
        <v/>
      </c>
      <c r="DD9" s="42">
        <f t="shared" si="60"/>
        <v>1</v>
      </c>
      <c r="DE9" s="41" t="str">
        <f t="shared" si="61"/>
        <v/>
      </c>
      <c r="DF9" s="41">
        <f t="shared" si="62"/>
        <v>1</v>
      </c>
      <c r="DG9" s="41">
        <f t="shared" si="63"/>
        <v>1</v>
      </c>
      <c r="DH9" s="41">
        <f t="shared" si="64"/>
        <v>1</v>
      </c>
    </row>
    <row r="10" spans="1:112" s="41" customFormat="1" x14ac:dyDescent="0.2">
      <c r="A10" s="51" t="s">
        <v>51</v>
      </c>
      <c r="B10" s="51" t="s">
        <v>288</v>
      </c>
      <c r="C10" s="58">
        <v>23.846090981968214</v>
      </c>
      <c r="D10" s="58">
        <v>2.328506773360437</v>
      </c>
      <c r="E10" s="58">
        <v>13.211167098392419</v>
      </c>
      <c r="F10" s="58">
        <v>6.8569592998989197</v>
      </c>
      <c r="G10" s="58">
        <v>26.077691224697801</v>
      </c>
      <c r="H10" s="58">
        <v>31.810824380711907</v>
      </c>
      <c r="I10" s="58">
        <v>17.936185957768714</v>
      </c>
      <c r="J10" s="58">
        <v>19.251897042116198</v>
      </c>
      <c r="K10" s="58">
        <v>14.571694968591867</v>
      </c>
      <c r="L10" s="58">
        <v>22.103258396521404</v>
      </c>
      <c r="M10" s="58">
        <v>9.0660826667518588</v>
      </c>
      <c r="N10" s="58">
        <v>8.6362368178716924</v>
      </c>
      <c r="O10" s="58">
        <v>31.144331337989815</v>
      </c>
      <c r="P10" s="58">
        <v>24.084987385634555</v>
      </c>
      <c r="Q10" s="58">
        <v>22.685158556483163</v>
      </c>
      <c r="R10" s="57">
        <v>51.87</v>
      </c>
      <c r="S10" s="55"/>
      <c r="T10" s="55"/>
      <c r="U10" s="55"/>
      <c r="V10" s="55"/>
      <c r="W10" s="55"/>
      <c r="X10" s="55"/>
      <c r="Y10" s="55"/>
      <c r="Z10" s="55"/>
      <c r="AA10" s="55">
        <v>689.4</v>
      </c>
      <c r="AB10" s="55"/>
      <c r="AC10" s="55"/>
      <c r="AD10" s="55"/>
      <c r="AE10" s="55"/>
      <c r="AF10" s="55"/>
      <c r="AG10" s="44">
        <f t="shared" si="0"/>
        <v>2.1751992827345465</v>
      </c>
      <c r="AH10" s="43" t="str">
        <f t="shared" si="1"/>
        <v/>
      </c>
      <c r="AI10" s="43" t="str">
        <f t="shared" si="2"/>
        <v/>
      </c>
      <c r="AJ10" s="43" t="str">
        <f t="shared" si="3"/>
        <v/>
      </c>
      <c r="AK10" s="43" t="str">
        <f t="shared" si="4"/>
        <v/>
      </c>
      <c r="AL10" s="43" t="str">
        <f t="shared" si="5"/>
        <v/>
      </c>
      <c r="AM10" s="43" t="str">
        <f t="shared" si="6"/>
        <v/>
      </c>
      <c r="AN10" s="43" t="str">
        <f t="shared" si="7"/>
        <v/>
      </c>
      <c r="AO10" s="43" t="str">
        <f t="shared" si="8"/>
        <v/>
      </c>
      <c r="AP10" s="43">
        <f t="shared" si="9"/>
        <v>31.189971525125785</v>
      </c>
      <c r="AQ10" s="43" t="str">
        <f t="shared" si="10"/>
        <v/>
      </c>
      <c r="AR10" s="43" t="str">
        <f t="shared" si="11"/>
        <v/>
      </c>
      <c r="AS10" s="43" t="str">
        <f t="shared" si="12"/>
        <v/>
      </c>
      <c r="AT10" s="43" t="str">
        <f t="shared" si="13"/>
        <v/>
      </c>
      <c r="AU10" s="43" t="str">
        <f t="shared" si="14"/>
        <v/>
      </c>
      <c r="AV10" s="48">
        <f t="shared" si="15"/>
        <v>51.87</v>
      </c>
      <c r="AW10" s="47" t="str">
        <f t="shared" si="16"/>
        <v/>
      </c>
      <c r="AX10" s="47" t="str">
        <f t="shared" si="17"/>
        <v/>
      </c>
      <c r="AY10" s="47" t="str">
        <f t="shared" si="18"/>
        <v/>
      </c>
      <c r="AZ10" s="47" t="str">
        <f t="shared" si="19"/>
        <v/>
      </c>
      <c r="BA10" s="47" t="str">
        <f t="shared" si="20"/>
        <v/>
      </c>
      <c r="BB10" s="47" t="str">
        <f t="shared" si="21"/>
        <v/>
      </c>
      <c r="BC10" s="47" t="str">
        <f t="shared" si="22"/>
        <v/>
      </c>
      <c r="BD10" s="47" t="str">
        <f t="shared" si="23"/>
        <v/>
      </c>
      <c r="BE10" s="47">
        <f t="shared" si="24"/>
        <v>689.4</v>
      </c>
      <c r="BF10" s="47" t="str">
        <f t="shared" si="25"/>
        <v/>
      </c>
      <c r="BG10" s="47" t="str">
        <f t="shared" si="26"/>
        <v/>
      </c>
      <c r="BH10" s="47" t="str">
        <f t="shared" si="27"/>
        <v/>
      </c>
      <c r="BI10" s="47" t="str">
        <f t="shared" si="28"/>
        <v/>
      </c>
      <c r="BJ10" s="47" t="str">
        <f t="shared" si="29"/>
        <v/>
      </c>
      <c r="BK10" s="48">
        <f t="shared" si="30"/>
        <v>79.409063074096764</v>
      </c>
      <c r="BL10" s="47" t="str">
        <f t="shared" si="31"/>
        <v/>
      </c>
      <c r="BM10" s="47" t="str">
        <f t="shared" si="32"/>
        <v/>
      </c>
      <c r="BN10" s="47" t="str">
        <f t="shared" si="33"/>
        <v/>
      </c>
      <c r="BO10" s="47" t="str">
        <f t="shared" si="34"/>
        <v/>
      </c>
      <c r="BP10" s="47" t="str">
        <f t="shared" si="35"/>
        <v/>
      </c>
      <c r="BQ10" s="47" t="str">
        <f t="shared" si="36"/>
        <v/>
      </c>
      <c r="BR10" s="47" t="str">
        <f t="shared" si="37"/>
        <v/>
      </c>
      <c r="BS10" s="47" t="str">
        <f t="shared" si="38"/>
        <v/>
      </c>
      <c r="BT10" s="47">
        <f t="shared" si="39"/>
        <v>64.61105904404873</v>
      </c>
      <c r="BU10" s="47" t="str">
        <f t="shared" si="40"/>
        <v/>
      </c>
      <c r="BV10" s="47" t="str">
        <f t="shared" si="41"/>
        <v/>
      </c>
      <c r="BW10" s="47" t="str">
        <f t="shared" si="42"/>
        <v/>
      </c>
      <c r="BX10" s="47" t="str">
        <f t="shared" si="43"/>
        <v/>
      </c>
      <c r="BY10" s="47" t="str">
        <f t="shared" si="44"/>
        <v/>
      </c>
      <c r="BZ10" s="54">
        <v>6.1239999999999997</v>
      </c>
      <c r="CA10" s="52"/>
      <c r="CB10" s="52"/>
      <c r="CC10" s="52"/>
      <c r="CD10" s="52"/>
      <c r="CE10" s="52"/>
      <c r="CF10" s="52"/>
      <c r="CG10" s="52"/>
      <c r="CH10" s="52"/>
      <c r="CI10" s="52">
        <v>6.2030000000000003</v>
      </c>
      <c r="CJ10" s="52"/>
      <c r="CK10" s="52"/>
      <c r="CL10" s="52"/>
      <c r="CM10" s="52"/>
      <c r="CN10" s="52"/>
      <c r="CO10" s="44">
        <f t="shared" si="45"/>
        <v>6.1239999999999997</v>
      </c>
      <c r="CP10" s="43" t="str">
        <f t="shared" si="46"/>
        <v/>
      </c>
      <c r="CQ10" s="43" t="str">
        <f t="shared" si="47"/>
        <v/>
      </c>
      <c r="CR10" s="43" t="str">
        <f t="shared" si="48"/>
        <v/>
      </c>
      <c r="CS10" s="43" t="str">
        <f t="shared" si="49"/>
        <v/>
      </c>
      <c r="CT10" s="43" t="str">
        <f t="shared" si="50"/>
        <v/>
      </c>
      <c r="CU10" s="43" t="str">
        <f t="shared" si="51"/>
        <v/>
      </c>
      <c r="CV10" s="43" t="str">
        <f t="shared" si="52"/>
        <v/>
      </c>
      <c r="CW10" s="43" t="str">
        <f t="shared" si="53"/>
        <v/>
      </c>
      <c r="CX10" s="43">
        <f t="shared" si="54"/>
        <v>6.2030000000000003</v>
      </c>
      <c r="CY10" s="43" t="str">
        <f t="shared" si="55"/>
        <v/>
      </c>
      <c r="CZ10" s="43" t="str">
        <f t="shared" si="56"/>
        <v/>
      </c>
      <c r="DA10" s="43" t="str">
        <f t="shared" si="57"/>
        <v/>
      </c>
      <c r="DB10" s="43" t="str">
        <f t="shared" si="58"/>
        <v/>
      </c>
      <c r="DC10" s="43" t="str">
        <f t="shared" si="59"/>
        <v/>
      </c>
      <c r="DD10" s="42">
        <f t="shared" si="60"/>
        <v>1</v>
      </c>
      <c r="DE10" s="41" t="str">
        <f t="shared" si="61"/>
        <v/>
      </c>
      <c r="DF10" s="41">
        <f t="shared" si="62"/>
        <v>1</v>
      </c>
      <c r="DG10" s="41" t="str">
        <f t="shared" si="63"/>
        <v/>
      </c>
      <c r="DH10" s="41">
        <f t="shared" si="64"/>
        <v>2</v>
      </c>
    </row>
    <row r="11" spans="1:112" s="41" customFormat="1" x14ac:dyDescent="0.2">
      <c r="A11" s="51" t="s">
        <v>52</v>
      </c>
      <c r="B11" s="51" t="s">
        <v>289</v>
      </c>
      <c r="C11" s="47">
        <v>15.826662192947014</v>
      </c>
      <c r="D11" s="47">
        <v>16.176651059293203</v>
      </c>
      <c r="E11" s="47">
        <v>19.726814733883618</v>
      </c>
      <c r="F11" s="47">
        <v>8.4559362135450762</v>
      </c>
      <c r="G11" s="47">
        <v>8.4020886411477953</v>
      </c>
      <c r="H11" s="47">
        <v>15.957609220499446</v>
      </c>
      <c r="I11" s="47">
        <v>15.553758074871865</v>
      </c>
      <c r="J11" s="47">
        <v>13.333467522227712</v>
      </c>
      <c r="K11" s="47">
        <v>21.814684831429357</v>
      </c>
      <c r="L11" s="47">
        <v>13.593273305208411</v>
      </c>
      <c r="M11" s="47">
        <v>24.504534925633351</v>
      </c>
      <c r="N11" s="47">
        <v>17.830552331704464</v>
      </c>
      <c r="O11" s="47">
        <v>22.484628256025736</v>
      </c>
      <c r="P11" s="47">
        <v>11.753318040117419</v>
      </c>
      <c r="Q11" s="47">
        <v>25.397619150420557</v>
      </c>
      <c r="R11" s="50"/>
      <c r="S11" s="49">
        <v>450.4</v>
      </c>
      <c r="T11" s="49">
        <v>271.8</v>
      </c>
      <c r="U11" s="49">
        <v>18.61</v>
      </c>
      <c r="V11" s="49">
        <v>19.52</v>
      </c>
      <c r="W11" s="49"/>
      <c r="X11" s="49"/>
      <c r="Y11" s="49"/>
      <c r="Z11" s="49"/>
      <c r="AA11" s="49">
        <v>49.84</v>
      </c>
      <c r="AB11" s="49"/>
      <c r="AC11" s="49"/>
      <c r="AD11" s="49"/>
      <c r="AE11" s="49"/>
      <c r="AF11" s="49"/>
      <c r="AG11" s="44" t="str">
        <f t="shared" si="0"/>
        <v/>
      </c>
      <c r="AH11" s="43">
        <f t="shared" si="1"/>
        <v>27.842598467947607</v>
      </c>
      <c r="AI11" s="43">
        <f t="shared" si="2"/>
        <v>13.778200062534411</v>
      </c>
      <c r="AJ11" s="43">
        <f t="shared" si="3"/>
        <v>2.2008207642566786</v>
      </c>
      <c r="AK11" s="43">
        <f t="shared" si="4"/>
        <v>2.3232318574222286</v>
      </c>
      <c r="AL11" s="43" t="str">
        <f t="shared" si="5"/>
        <v/>
      </c>
      <c r="AM11" s="43" t="str">
        <f t="shared" si="6"/>
        <v/>
      </c>
      <c r="AN11" s="43" t="str">
        <f t="shared" si="7"/>
        <v/>
      </c>
      <c r="AO11" s="43" t="str">
        <f t="shared" si="8"/>
        <v/>
      </c>
      <c r="AP11" s="43">
        <f t="shared" si="9"/>
        <v>3.6665193791772923</v>
      </c>
      <c r="AQ11" s="43" t="str">
        <f t="shared" si="10"/>
        <v/>
      </c>
      <c r="AR11" s="43" t="str">
        <f t="shared" si="11"/>
        <v/>
      </c>
      <c r="AS11" s="43" t="str">
        <f t="shared" si="12"/>
        <v/>
      </c>
      <c r="AT11" s="43" t="str">
        <f t="shared" si="13"/>
        <v/>
      </c>
      <c r="AU11" s="43" t="str">
        <f t="shared" si="14"/>
        <v/>
      </c>
      <c r="AV11" s="48" t="str">
        <f t="shared" si="15"/>
        <v/>
      </c>
      <c r="AW11" s="47">
        <f t="shared" si="16"/>
        <v>450.4</v>
      </c>
      <c r="AX11" s="47">
        <f t="shared" si="17"/>
        <v>271.8</v>
      </c>
      <c r="AY11" s="47">
        <f t="shared" si="18"/>
        <v>18.61</v>
      </c>
      <c r="AZ11" s="47">
        <f t="shared" si="19"/>
        <v>19.52</v>
      </c>
      <c r="BA11" s="47" t="str">
        <f t="shared" si="20"/>
        <v/>
      </c>
      <c r="BB11" s="47" t="str">
        <f t="shared" si="21"/>
        <v/>
      </c>
      <c r="BC11" s="47" t="str">
        <f t="shared" si="22"/>
        <v/>
      </c>
      <c r="BD11" s="47" t="str">
        <f t="shared" si="23"/>
        <v/>
      </c>
      <c r="BE11" s="47">
        <f t="shared" si="24"/>
        <v>49.84</v>
      </c>
      <c r="BF11" s="47" t="str">
        <f t="shared" si="25"/>
        <v/>
      </c>
      <c r="BG11" s="47" t="str">
        <f t="shared" si="26"/>
        <v/>
      </c>
      <c r="BH11" s="47" t="str">
        <f t="shared" si="27"/>
        <v/>
      </c>
      <c r="BI11" s="47" t="str">
        <f t="shared" si="28"/>
        <v/>
      </c>
      <c r="BJ11" s="47" t="str">
        <f t="shared" si="29"/>
        <v/>
      </c>
      <c r="BK11" s="48" t="str">
        <f t="shared" si="30"/>
        <v/>
      </c>
      <c r="BL11" s="47">
        <f t="shared" si="31"/>
        <v>48.797399783315278</v>
      </c>
      <c r="BM11" s="47">
        <f t="shared" si="32"/>
        <v>39.70201577563541</v>
      </c>
      <c r="BN11" s="47">
        <f t="shared" si="33"/>
        <v>5.002688172043011</v>
      </c>
      <c r="BO11" s="47">
        <f t="shared" si="34"/>
        <v>3.9482200647249193</v>
      </c>
      <c r="BP11" s="47" t="str">
        <f t="shared" si="35"/>
        <v/>
      </c>
      <c r="BQ11" s="47" t="str">
        <f t="shared" si="36"/>
        <v/>
      </c>
      <c r="BR11" s="47" t="str">
        <f t="shared" si="37"/>
        <v/>
      </c>
      <c r="BS11" s="47" t="str">
        <f t="shared" si="38"/>
        <v/>
      </c>
      <c r="BT11" s="47">
        <f t="shared" si="39"/>
        <v>4.671040299906279</v>
      </c>
      <c r="BU11" s="47" t="str">
        <f t="shared" si="40"/>
        <v/>
      </c>
      <c r="BV11" s="47" t="str">
        <f t="shared" si="41"/>
        <v/>
      </c>
      <c r="BW11" s="47" t="str">
        <f t="shared" si="42"/>
        <v/>
      </c>
      <c r="BX11" s="47" t="str">
        <f t="shared" si="43"/>
        <v/>
      </c>
      <c r="BY11" s="47" t="str">
        <f t="shared" si="44"/>
        <v/>
      </c>
      <c r="BZ11" s="46"/>
      <c r="CA11" s="45">
        <v>6.9509999999999996</v>
      </c>
      <c r="CB11" s="45">
        <v>7.0289999999999999</v>
      </c>
      <c r="CC11" s="45">
        <v>6.7279999999999998</v>
      </c>
      <c r="CD11" s="45">
        <v>7.4359999999999999</v>
      </c>
      <c r="CE11" s="45"/>
      <c r="CF11" s="45"/>
      <c r="CG11" s="45"/>
      <c r="CH11" s="45"/>
      <c r="CI11" s="45">
        <v>8.3879999999999999</v>
      </c>
      <c r="CJ11" s="45"/>
      <c r="CK11" s="45"/>
      <c r="CL11" s="45"/>
      <c r="CM11" s="45"/>
      <c r="CN11" s="45"/>
      <c r="CO11" s="44" t="str">
        <f t="shared" si="45"/>
        <v/>
      </c>
      <c r="CP11" s="43">
        <f t="shared" si="46"/>
        <v>6.9509999999999996</v>
      </c>
      <c r="CQ11" s="43">
        <f t="shared" si="47"/>
        <v>7.0289999999999999</v>
      </c>
      <c r="CR11" s="43">
        <f t="shared" si="48"/>
        <v>6.7279999999999998</v>
      </c>
      <c r="CS11" s="43">
        <f t="shared" si="49"/>
        <v>7.4359999999999999</v>
      </c>
      <c r="CT11" s="43" t="str">
        <f t="shared" si="50"/>
        <v/>
      </c>
      <c r="CU11" s="43" t="str">
        <f t="shared" si="51"/>
        <v/>
      </c>
      <c r="CV11" s="43" t="str">
        <f t="shared" si="52"/>
        <v/>
      </c>
      <c r="CW11" s="43" t="str">
        <f t="shared" si="53"/>
        <v/>
      </c>
      <c r="CX11" s="43">
        <f t="shared" si="54"/>
        <v>8.3879999999999999</v>
      </c>
      <c r="CY11" s="43" t="str">
        <f t="shared" si="55"/>
        <v/>
      </c>
      <c r="CZ11" s="43" t="str">
        <f t="shared" si="56"/>
        <v/>
      </c>
      <c r="DA11" s="43" t="str">
        <f t="shared" si="57"/>
        <v/>
      </c>
      <c r="DB11" s="43" t="str">
        <f t="shared" si="58"/>
        <v/>
      </c>
      <c r="DC11" s="43" t="str">
        <f t="shared" si="59"/>
        <v/>
      </c>
      <c r="DD11" s="42" t="str">
        <f t="shared" si="60"/>
        <v/>
      </c>
      <c r="DE11" s="41">
        <f t="shared" si="61"/>
        <v>1</v>
      </c>
      <c r="DF11" s="41">
        <f t="shared" si="62"/>
        <v>1</v>
      </c>
      <c r="DG11" s="41" t="str">
        <f t="shared" si="63"/>
        <v/>
      </c>
      <c r="DH11" s="41">
        <f t="shared" si="64"/>
        <v>2</v>
      </c>
    </row>
    <row r="12" spans="1:112" s="41" customFormat="1" x14ac:dyDescent="0.2">
      <c r="A12" s="51" t="s">
        <v>44</v>
      </c>
      <c r="B12" s="51" t="s">
        <v>290</v>
      </c>
      <c r="C12" s="58">
        <v>6.7165547366629816</v>
      </c>
      <c r="D12" s="58">
        <v>23.939752660518156</v>
      </c>
      <c r="E12" s="58">
        <v>11.225933815573795</v>
      </c>
      <c r="F12" s="58">
        <v>22.316416974618608</v>
      </c>
      <c r="G12" s="58">
        <v>22.17445895804271</v>
      </c>
      <c r="H12" s="58">
        <v>14.225690187467862</v>
      </c>
      <c r="I12" s="58">
        <v>15.575205234154883</v>
      </c>
      <c r="J12" s="58">
        <v>9.5457190162445631</v>
      </c>
      <c r="K12" s="58">
        <v>6.1994609164420496</v>
      </c>
      <c r="L12" s="58">
        <v>12.330701850187289</v>
      </c>
      <c r="M12" s="58">
        <v>2.8282415229750639</v>
      </c>
      <c r="N12" s="58">
        <v>8.1478211323058289</v>
      </c>
      <c r="O12" s="58">
        <v>11.279803144653206</v>
      </c>
      <c r="P12" s="58">
        <v>3.8602426560169558</v>
      </c>
      <c r="Q12" s="58">
        <v>11.22690825018765</v>
      </c>
      <c r="R12" s="57">
        <v>34.28</v>
      </c>
      <c r="S12" s="55">
        <v>266.39999999999998</v>
      </c>
      <c r="T12" s="55">
        <v>161.5</v>
      </c>
      <c r="U12" s="55">
        <v>122.8</v>
      </c>
      <c r="V12" s="55">
        <v>218.5</v>
      </c>
      <c r="W12" s="55">
        <v>208</v>
      </c>
      <c r="X12" s="55">
        <v>542.29999999999995</v>
      </c>
      <c r="Y12" s="55">
        <v>609.6</v>
      </c>
      <c r="Z12" s="55">
        <v>763.6</v>
      </c>
      <c r="AA12" s="55">
        <v>891.1</v>
      </c>
      <c r="AB12" s="55"/>
      <c r="AC12" s="55"/>
      <c r="AD12" s="55"/>
      <c r="AE12" s="55">
        <v>103.3</v>
      </c>
      <c r="AF12" s="55">
        <v>204</v>
      </c>
      <c r="AG12" s="44">
        <f t="shared" si="0"/>
        <v>5.1038071368463971</v>
      </c>
      <c r="AH12" s="43">
        <f t="shared" si="1"/>
        <v>11.12793451869498</v>
      </c>
      <c r="AI12" s="43">
        <f t="shared" si="2"/>
        <v>14.386331030737972</v>
      </c>
      <c r="AJ12" s="43">
        <f t="shared" si="3"/>
        <v>5.5026754581465998</v>
      </c>
      <c r="AK12" s="43">
        <f t="shared" si="4"/>
        <v>9.8536789742394024</v>
      </c>
      <c r="AL12" s="43">
        <f t="shared" si="5"/>
        <v>14.621434690264648</v>
      </c>
      <c r="AM12" s="43">
        <f t="shared" si="6"/>
        <v>34.818160778439683</v>
      </c>
      <c r="AN12" s="43">
        <f t="shared" si="7"/>
        <v>63.861087777945755</v>
      </c>
      <c r="AO12" s="43">
        <f t="shared" si="8"/>
        <v>123.17199999999998</v>
      </c>
      <c r="AP12" s="43">
        <f t="shared" si="9"/>
        <v>72.266770442305784</v>
      </c>
      <c r="AQ12" s="43" t="str">
        <f t="shared" si="10"/>
        <v/>
      </c>
      <c r="AR12" s="43" t="str">
        <f t="shared" si="11"/>
        <v/>
      </c>
      <c r="AS12" s="43" t="str">
        <f t="shared" si="12"/>
        <v/>
      </c>
      <c r="AT12" s="43">
        <f t="shared" si="13"/>
        <v>26.759975785197444</v>
      </c>
      <c r="AU12" s="43">
        <f t="shared" si="14"/>
        <v>18.170630368925504</v>
      </c>
      <c r="AV12" s="48">
        <f t="shared" si="15"/>
        <v>34.28</v>
      </c>
      <c r="AW12" s="47">
        <f t="shared" si="16"/>
        <v>266.39999999999998</v>
      </c>
      <c r="AX12" s="47">
        <f t="shared" si="17"/>
        <v>161.5</v>
      </c>
      <c r="AY12" s="47">
        <f t="shared" si="18"/>
        <v>122.8</v>
      </c>
      <c r="AZ12" s="47">
        <f t="shared" si="19"/>
        <v>218.5</v>
      </c>
      <c r="BA12" s="47">
        <f t="shared" si="20"/>
        <v>208</v>
      </c>
      <c r="BB12" s="47">
        <f t="shared" si="21"/>
        <v>542.29999999999995</v>
      </c>
      <c r="BC12" s="47">
        <f t="shared" si="22"/>
        <v>609.6</v>
      </c>
      <c r="BD12" s="47">
        <f t="shared" si="23"/>
        <v>763.6</v>
      </c>
      <c r="BE12" s="47">
        <f t="shared" si="24"/>
        <v>891.1</v>
      </c>
      <c r="BF12" s="47" t="str">
        <f t="shared" si="25"/>
        <v/>
      </c>
      <c r="BG12" s="47" t="str">
        <f t="shared" si="26"/>
        <v/>
      </c>
      <c r="BH12" s="47" t="str">
        <f t="shared" si="27"/>
        <v/>
      </c>
      <c r="BI12" s="47">
        <f t="shared" si="28"/>
        <v>103.3</v>
      </c>
      <c r="BJ12" s="47">
        <f t="shared" si="29"/>
        <v>204</v>
      </c>
      <c r="BK12" s="48">
        <f t="shared" si="30"/>
        <v>52.480097979179433</v>
      </c>
      <c r="BL12" s="47">
        <f t="shared" si="31"/>
        <v>28.862405200433365</v>
      </c>
      <c r="BM12" s="47">
        <f t="shared" si="32"/>
        <v>23.590417762196903</v>
      </c>
      <c r="BN12" s="47">
        <f t="shared" si="33"/>
        <v>33.01075268817204</v>
      </c>
      <c r="BO12" s="47">
        <f t="shared" si="34"/>
        <v>44.194983818770226</v>
      </c>
      <c r="BP12" s="47">
        <f t="shared" si="35"/>
        <v>60.324825986078885</v>
      </c>
      <c r="BQ12" s="47">
        <f t="shared" si="36"/>
        <v>72.412872212578435</v>
      </c>
      <c r="BR12" s="47">
        <f t="shared" si="37"/>
        <v>71.768307040263721</v>
      </c>
      <c r="BS12" s="47">
        <f t="shared" si="38"/>
        <v>82.631749810626559</v>
      </c>
      <c r="BT12" s="47">
        <f t="shared" si="39"/>
        <v>83.514526710403004</v>
      </c>
      <c r="BU12" s="47" t="str">
        <f t="shared" si="40"/>
        <v/>
      </c>
      <c r="BV12" s="47" t="str">
        <f t="shared" si="41"/>
        <v/>
      </c>
      <c r="BW12" s="47" t="str">
        <f t="shared" si="42"/>
        <v/>
      </c>
      <c r="BX12" s="47">
        <f t="shared" si="43"/>
        <v>7.2187281621243882</v>
      </c>
      <c r="BY12" s="47">
        <f t="shared" si="44"/>
        <v>8.9238845144356951</v>
      </c>
      <c r="BZ12" s="54">
        <v>6.1109999999999998</v>
      </c>
      <c r="CA12" s="52">
        <v>5.4690000000000003</v>
      </c>
      <c r="CB12" s="52">
        <v>5.34</v>
      </c>
      <c r="CC12" s="52">
        <v>5.2709999999999999</v>
      </c>
      <c r="CD12" s="52">
        <v>5.3979999999999997</v>
      </c>
      <c r="CE12" s="52">
        <v>5.9139999999999997</v>
      </c>
      <c r="CF12" s="52">
        <v>7.8220000000000001</v>
      </c>
      <c r="CG12" s="52">
        <v>8.0030000000000001</v>
      </c>
      <c r="CH12" s="52">
        <v>7.7709999999999999</v>
      </c>
      <c r="CI12" s="52">
        <v>7.7220000000000004</v>
      </c>
      <c r="CJ12" s="52"/>
      <c r="CK12" s="52"/>
      <c r="CL12" s="52"/>
      <c r="CM12" s="52">
        <v>5.1669999999999998</v>
      </c>
      <c r="CN12" s="52">
        <v>5.1130000000000004</v>
      </c>
      <c r="CO12" s="44">
        <f t="shared" si="45"/>
        <v>6.1109999999999998</v>
      </c>
      <c r="CP12" s="43">
        <f t="shared" si="46"/>
        <v>5.4690000000000003</v>
      </c>
      <c r="CQ12" s="43">
        <f t="shared" si="47"/>
        <v>5.34</v>
      </c>
      <c r="CR12" s="43">
        <f t="shared" si="48"/>
        <v>5.2709999999999999</v>
      </c>
      <c r="CS12" s="43">
        <f t="shared" si="49"/>
        <v>5.3979999999999997</v>
      </c>
      <c r="CT12" s="43">
        <f t="shared" si="50"/>
        <v>5.9139999999999997</v>
      </c>
      <c r="CU12" s="43">
        <f t="shared" si="51"/>
        <v>7.8220000000000001</v>
      </c>
      <c r="CV12" s="43">
        <f t="shared" si="52"/>
        <v>8.0030000000000001</v>
      </c>
      <c r="CW12" s="43">
        <f t="shared" si="53"/>
        <v>7.7709999999999999</v>
      </c>
      <c r="CX12" s="43">
        <f t="shared" si="54"/>
        <v>7.7220000000000004</v>
      </c>
      <c r="CY12" s="43" t="str">
        <f t="shared" si="55"/>
        <v/>
      </c>
      <c r="CZ12" s="43" t="str">
        <f t="shared" si="56"/>
        <v/>
      </c>
      <c r="DA12" s="43" t="str">
        <f t="shared" si="57"/>
        <v/>
      </c>
      <c r="DB12" s="43">
        <f t="shared" si="58"/>
        <v>5.1669999999999998</v>
      </c>
      <c r="DC12" s="43">
        <f t="shared" si="59"/>
        <v>5.1130000000000004</v>
      </c>
      <c r="DD12" s="42">
        <f t="shared" si="60"/>
        <v>1</v>
      </c>
      <c r="DE12" s="41">
        <f t="shared" si="61"/>
        <v>1</v>
      </c>
      <c r="DF12" s="41">
        <f t="shared" si="62"/>
        <v>1</v>
      </c>
      <c r="DG12" s="41" t="str">
        <f t="shared" si="63"/>
        <v/>
      </c>
      <c r="DH12" s="41">
        <f t="shared" si="64"/>
        <v>1</v>
      </c>
    </row>
    <row r="13" spans="1:112" s="41" customFormat="1" x14ac:dyDescent="0.2">
      <c r="A13" s="51" t="s">
        <v>45</v>
      </c>
      <c r="B13" s="51" t="s">
        <v>291</v>
      </c>
      <c r="C13" s="47">
        <v>7.7106114212276964</v>
      </c>
      <c r="D13" s="47">
        <v>6.4708386547466965</v>
      </c>
      <c r="E13" s="47">
        <v>6.0484320285927931</v>
      </c>
      <c r="F13" s="47">
        <v>8.6429457019180038</v>
      </c>
      <c r="G13" s="47">
        <v>5.2789548633021761</v>
      </c>
      <c r="H13" s="47">
        <v>12.340906755586955</v>
      </c>
      <c r="I13" s="47">
        <v>6.2282611999873927</v>
      </c>
      <c r="J13" s="47">
        <v>5.9777928197983208</v>
      </c>
      <c r="K13" s="47">
        <v>0.9899432213456586</v>
      </c>
      <c r="L13" s="47">
        <v>6.2440639255093462</v>
      </c>
      <c r="M13" s="47">
        <v>4.2230856928580565</v>
      </c>
      <c r="N13" s="47">
        <v>15.182255161864745</v>
      </c>
      <c r="O13" s="47">
        <v>9.4496451244609414</v>
      </c>
      <c r="P13" s="47">
        <v>7.1145557830228841</v>
      </c>
      <c r="Q13" s="47">
        <v>11.288350948703709</v>
      </c>
      <c r="R13" s="50">
        <v>22.33</v>
      </c>
      <c r="S13" s="49">
        <v>666.8</v>
      </c>
      <c r="T13" s="49">
        <v>390.4</v>
      </c>
      <c r="U13" s="49">
        <v>244</v>
      </c>
      <c r="V13" s="49">
        <v>335.3</v>
      </c>
      <c r="W13" s="49">
        <v>260.8</v>
      </c>
      <c r="X13" s="60"/>
      <c r="Y13" s="60"/>
      <c r="Z13" s="49">
        <v>120</v>
      </c>
      <c r="AA13" s="49">
        <v>957.3</v>
      </c>
      <c r="AB13" s="49"/>
      <c r="AC13" s="49"/>
      <c r="AD13" s="49">
        <v>1439</v>
      </c>
      <c r="AE13" s="49">
        <v>822</v>
      </c>
      <c r="AF13" s="49">
        <v>1165</v>
      </c>
      <c r="AG13" s="44">
        <f t="shared" si="0"/>
        <v>2.8960089907428612</v>
      </c>
      <c r="AH13" s="43">
        <f t="shared" si="1"/>
        <v>103.04692105263165</v>
      </c>
      <c r="AI13" s="43">
        <f t="shared" si="2"/>
        <v>64.545653841269839</v>
      </c>
      <c r="AJ13" s="43">
        <f t="shared" si="3"/>
        <v>28.231115688468645</v>
      </c>
      <c r="AK13" s="43">
        <f t="shared" si="4"/>
        <v>63.516360469552829</v>
      </c>
      <c r="AL13" s="43">
        <f t="shared" si="5"/>
        <v>21.132969008288718</v>
      </c>
      <c r="AM13" s="43" t="str">
        <f t="shared" si="6"/>
        <v/>
      </c>
      <c r="AN13" s="43" t="str">
        <f t="shared" si="7"/>
        <v/>
      </c>
      <c r="AO13" s="43">
        <f t="shared" si="8"/>
        <v>121.21907338976523</v>
      </c>
      <c r="AP13" s="43">
        <f t="shared" si="9"/>
        <v>153.313612964318</v>
      </c>
      <c r="AQ13" s="43" t="str">
        <f t="shared" si="10"/>
        <v/>
      </c>
      <c r="AR13" s="43" t="str">
        <f t="shared" si="11"/>
        <v/>
      </c>
      <c r="AS13" s="43">
        <f t="shared" si="12"/>
        <v>152.28085087291447</v>
      </c>
      <c r="AT13" s="43">
        <f t="shared" si="13"/>
        <v>115.53778269073359</v>
      </c>
      <c r="AU13" s="43">
        <f t="shared" si="14"/>
        <v>103.20373678086099</v>
      </c>
      <c r="AV13" s="48">
        <f t="shared" si="15"/>
        <v>22.33</v>
      </c>
      <c r="AW13" s="47">
        <f t="shared" si="16"/>
        <v>666.8</v>
      </c>
      <c r="AX13" s="47">
        <f t="shared" si="17"/>
        <v>390.4</v>
      </c>
      <c r="AY13" s="47">
        <f t="shared" si="18"/>
        <v>244</v>
      </c>
      <c r="AZ13" s="47">
        <f t="shared" si="19"/>
        <v>335.3</v>
      </c>
      <c r="BA13" s="47">
        <f t="shared" si="20"/>
        <v>260.8</v>
      </c>
      <c r="BB13" s="47" t="str">
        <f t="shared" si="21"/>
        <v/>
      </c>
      <c r="BC13" s="47" t="str">
        <f t="shared" si="22"/>
        <v/>
      </c>
      <c r="BD13" s="47">
        <f t="shared" si="23"/>
        <v>120</v>
      </c>
      <c r="BE13" s="47">
        <f t="shared" si="24"/>
        <v>957.3</v>
      </c>
      <c r="BF13" s="47" t="str">
        <f t="shared" si="25"/>
        <v/>
      </c>
      <c r="BG13" s="47" t="str">
        <f t="shared" si="26"/>
        <v/>
      </c>
      <c r="BH13" s="47">
        <f t="shared" si="27"/>
        <v>1439</v>
      </c>
      <c r="BI13" s="47">
        <f t="shared" si="28"/>
        <v>822</v>
      </c>
      <c r="BJ13" s="47">
        <f t="shared" si="29"/>
        <v>1165</v>
      </c>
      <c r="BK13" s="48">
        <f t="shared" si="30"/>
        <v>34.185548071034908</v>
      </c>
      <c r="BL13" s="47">
        <f t="shared" si="31"/>
        <v>72.24268689057422</v>
      </c>
      <c r="BM13" s="47">
        <f t="shared" si="32"/>
        <v>57.026000584282791</v>
      </c>
      <c r="BN13" s="47">
        <f t="shared" si="33"/>
        <v>65.591397849462368</v>
      </c>
      <c r="BO13" s="47">
        <f t="shared" si="34"/>
        <v>67.819579288025892</v>
      </c>
      <c r="BP13" s="47">
        <f t="shared" si="35"/>
        <v>75.638051044083525</v>
      </c>
      <c r="BQ13" s="47" t="str">
        <f t="shared" si="36"/>
        <v/>
      </c>
      <c r="BR13" s="47" t="str">
        <f t="shared" si="37"/>
        <v/>
      </c>
      <c r="BS13" s="47">
        <f t="shared" si="38"/>
        <v>12.985607618223137</v>
      </c>
      <c r="BT13" s="47">
        <f t="shared" si="39"/>
        <v>89.718837863167764</v>
      </c>
      <c r="BU13" s="47" t="str">
        <f t="shared" si="40"/>
        <v/>
      </c>
      <c r="BV13" s="47" t="str">
        <f t="shared" si="41"/>
        <v/>
      </c>
      <c r="BW13" s="47">
        <f t="shared" si="42"/>
        <v>48.304800268546494</v>
      </c>
      <c r="BX13" s="47">
        <f t="shared" si="43"/>
        <v>57.442348008385743</v>
      </c>
      <c r="BY13" s="47">
        <f t="shared" si="44"/>
        <v>50.962379702537184</v>
      </c>
      <c r="BZ13" s="46">
        <v>6.0730000000000004</v>
      </c>
      <c r="CA13" s="45">
        <v>8.07</v>
      </c>
      <c r="CB13" s="45">
        <v>7.9450000000000003</v>
      </c>
      <c r="CC13" s="45">
        <v>8.6340000000000003</v>
      </c>
      <c r="CD13" s="45">
        <v>9.0549999999999997</v>
      </c>
      <c r="CE13" s="45">
        <v>8.5169999999999995</v>
      </c>
      <c r="CF13" s="59"/>
      <c r="CG13" s="59"/>
      <c r="CH13" s="45">
        <v>5.4420000000000002</v>
      </c>
      <c r="CI13" s="45">
        <v>7.484</v>
      </c>
      <c r="CJ13" s="45"/>
      <c r="CK13" s="45"/>
      <c r="CL13" s="45">
        <v>7.34</v>
      </c>
      <c r="CM13" s="45">
        <v>5.8380000000000001</v>
      </c>
      <c r="CN13" s="45">
        <v>7.6150000000000002</v>
      </c>
      <c r="CO13" s="44">
        <f t="shared" si="45"/>
        <v>6.0730000000000004</v>
      </c>
      <c r="CP13" s="43">
        <f t="shared" si="46"/>
        <v>8.07</v>
      </c>
      <c r="CQ13" s="43">
        <f t="shared" si="47"/>
        <v>7.9450000000000003</v>
      </c>
      <c r="CR13" s="43">
        <f t="shared" si="48"/>
        <v>8.6340000000000003</v>
      </c>
      <c r="CS13" s="43">
        <f t="shared" si="49"/>
        <v>9.0549999999999997</v>
      </c>
      <c r="CT13" s="43">
        <f t="shared" si="50"/>
        <v>8.5169999999999995</v>
      </c>
      <c r="CU13" s="43" t="str">
        <f t="shared" si="51"/>
        <v/>
      </c>
      <c r="CV13" s="43" t="str">
        <f t="shared" si="52"/>
        <v/>
      </c>
      <c r="CW13" s="43">
        <f t="shared" si="53"/>
        <v>5.4420000000000002</v>
      </c>
      <c r="CX13" s="43">
        <f t="shared" si="54"/>
        <v>7.484</v>
      </c>
      <c r="CY13" s="43" t="str">
        <f t="shared" si="55"/>
        <v/>
      </c>
      <c r="CZ13" s="43" t="str">
        <f t="shared" si="56"/>
        <v/>
      </c>
      <c r="DA13" s="43">
        <f t="shared" si="57"/>
        <v>7.34</v>
      </c>
      <c r="DB13" s="43">
        <f t="shared" si="58"/>
        <v>5.8380000000000001</v>
      </c>
      <c r="DC13" s="43">
        <f t="shared" si="59"/>
        <v>7.6150000000000002</v>
      </c>
      <c r="DD13" s="42">
        <f t="shared" si="60"/>
        <v>1</v>
      </c>
      <c r="DE13" s="41">
        <f t="shared" si="61"/>
        <v>1</v>
      </c>
      <c r="DF13" s="41">
        <f t="shared" si="62"/>
        <v>1</v>
      </c>
      <c r="DG13" s="41" t="str">
        <f t="shared" si="63"/>
        <v/>
      </c>
      <c r="DH13" s="41">
        <f t="shared" si="64"/>
        <v>1</v>
      </c>
    </row>
    <row r="14" spans="1:112" s="41" customFormat="1" x14ac:dyDescent="0.2">
      <c r="A14" s="51" t="s">
        <v>46</v>
      </c>
      <c r="B14" s="51" t="s">
        <v>292</v>
      </c>
      <c r="C14" s="58">
        <v>19.695659026411022</v>
      </c>
      <c r="D14" s="58">
        <v>8.5807006782955497</v>
      </c>
      <c r="E14" s="58">
        <v>7.7895008147573188</v>
      </c>
      <c r="F14" s="58">
        <v>8.9642109905096437</v>
      </c>
      <c r="G14" s="58">
        <v>7.923367350083268</v>
      </c>
      <c r="H14" s="58">
        <v>6.6408931200672958</v>
      </c>
      <c r="I14" s="58">
        <v>11.893188148333994</v>
      </c>
      <c r="J14" s="58">
        <v>8.7721912732901686</v>
      </c>
      <c r="K14" s="58">
        <v>11.108602525695382</v>
      </c>
      <c r="L14" s="58">
        <v>16.947393953099727</v>
      </c>
      <c r="M14" s="58">
        <v>11.49113694550115</v>
      </c>
      <c r="N14" s="58">
        <v>2.7470645076289548</v>
      </c>
      <c r="O14" s="58">
        <v>9.7321937111285504</v>
      </c>
      <c r="P14" s="58">
        <v>8.4345413554699586</v>
      </c>
      <c r="Q14" s="58">
        <v>2.7535126525670659</v>
      </c>
      <c r="R14" s="57"/>
      <c r="S14" s="55">
        <v>335</v>
      </c>
      <c r="T14" s="55">
        <v>116.8</v>
      </c>
      <c r="U14" s="55">
        <v>110.8</v>
      </c>
      <c r="V14" s="55">
        <v>165.8</v>
      </c>
      <c r="W14" s="55">
        <v>118.7</v>
      </c>
      <c r="X14" s="55">
        <v>616.6</v>
      </c>
      <c r="Y14" s="55">
        <v>769.2</v>
      </c>
      <c r="Z14" s="55">
        <v>924.1</v>
      </c>
      <c r="AA14" s="55">
        <v>1067</v>
      </c>
      <c r="AB14" s="55"/>
      <c r="AC14" s="55"/>
      <c r="AD14" s="55">
        <v>35.89</v>
      </c>
      <c r="AE14" s="55">
        <v>64.209999999999994</v>
      </c>
      <c r="AF14" s="55">
        <v>217.2</v>
      </c>
      <c r="AG14" s="44" t="str">
        <f t="shared" si="0"/>
        <v/>
      </c>
      <c r="AH14" s="43">
        <f t="shared" si="1"/>
        <v>39.04110078648538</v>
      </c>
      <c r="AI14" s="43">
        <f t="shared" si="2"/>
        <v>14.994542368969364</v>
      </c>
      <c r="AJ14" s="43">
        <f t="shared" si="3"/>
        <v>12.360262394236736</v>
      </c>
      <c r="AK14" s="43">
        <f t="shared" si="4"/>
        <v>20.925446552501139</v>
      </c>
      <c r="AL14" s="43">
        <f t="shared" si="5"/>
        <v>17.874101849541159</v>
      </c>
      <c r="AM14" s="43">
        <f t="shared" si="6"/>
        <v>51.84480328652446</v>
      </c>
      <c r="AN14" s="43">
        <f t="shared" si="7"/>
        <v>87.686186499613086</v>
      </c>
      <c r="AO14" s="43">
        <f t="shared" si="8"/>
        <v>83.187781528995956</v>
      </c>
      <c r="AP14" s="43">
        <f t="shared" si="9"/>
        <v>62.959532477549011</v>
      </c>
      <c r="AQ14" s="43" t="str">
        <f t="shared" si="10"/>
        <v/>
      </c>
      <c r="AR14" s="43" t="str">
        <f t="shared" si="11"/>
        <v/>
      </c>
      <c r="AS14" s="43">
        <f t="shared" si="12"/>
        <v>3.6877605466237866</v>
      </c>
      <c r="AT14" s="43">
        <f t="shared" si="13"/>
        <v>7.6127435143060387</v>
      </c>
      <c r="AU14" s="43">
        <f t="shared" si="14"/>
        <v>78.881061177440785</v>
      </c>
      <c r="AV14" s="48" t="str">
        <f t="shared" si="15"/>
        <v/>
      </c>
      <c r="AW14" s="47">
        <f t="shared" si="16"/>
        <v>335</v>
      </c>
      <c r="AX14" s="47">
        <f t="shared" si="17"/>
        <v>116.8</v>
      </c>
      <c r="AY14" s="47">
        <f t="shared" si="18"/>
        <v>110.8</v>
      </c>
      <c r="AZ14" s="47">
        <f t="shared" si="19"/>
        <v>165.8</v>
      </c>
      <c r="BA14" s="47">
        <f t="shared" si="20"/>
        <v>118.7</v>
      </c>
      <c r="BB14" s="47">
        <f t="shared" si="21"/>
        <v>616.6</v>
      </c>
      <c r="BC14" s="47">
        <f t="shared" si="22"/>
        <v>769.2</v>
      </c>
      <c r="BD14" s="47">
        <f t="shared" si="23"/>
        <v>924.1</v>
      </c>
      <c r="BE14" s="47">
        <f t="shared" si="24"/>
        <v>1067</v>
      </c>
      <c r="BF14" s="47" t="str">
        <f t="shared" si="25"/>
        <v/>
      </c>
      <c r="BG14" s="47" t="str">
        <f t="shared" si="26"/>
        <v/>
      </c>
      <c r="BH14" s="47">
        <f t="shared" si="27"/>
        <v>35.89</v>
      </c>
      <c r="BI14" s="47">
        <f t="shared" si="28"/>
        <v>64.209999999999994</v>
      </c>
      <c r="BJ14" s="47">
        <f t="shared" si="29"/>
        <v>217.2</v>
      </c>
      <c r="BK14" s="48" t="str">
        <f t="shared" si="30"/>
        <v/>
      </c>
      <c r="BL14" s="47">
        <f t="shared" si="31"/>
        <v>36.294691224268689</v>
      </c>
      <c r="BM14" s="47">
        <f t="shared" si="32"/>
        <v>17.061057551855097</v>
      </c>
      <c r="BN14" s="47">
        <f t="shared" si="33"/>
        <v>29.78494623655914</v>
      </c>
      <c r="BO14" s="47">
        <f t="shared" si="34"/>
        <v>33.53559870550162</v>
      </c>
      <c r="BP14" s="47">
        <f t="shared" si="35"/>
        <v>34.425754060324827</v>
      </c>
      <c r="BQ14" s="47">
        <f t="shared" si="36"/>
        <v>82.334089998664709</v>
      </c>
      <c r="BR14" s="47">
        <f t="shared" si="37"/>
        <v>90.558040970096542</v>
      </c>
      <c r="BS14" s="47">
        <f t="shared" si="38"/>
        <v>100</v>
      </c>
      <c r="BT14" s="47">
        <f t="shared" si="39"/>
        <v>100</v>
      </c>
      <c r="BU14" s="47" t="str">
        <f t="shared" si="40"/>
        <v/>
      </c>
      <c r="BV14" s="47" t="str">
        <f t="shared" si="41"/>
        <v/>
      </c>
      <c r="BW14" s="47">
        <f t="shared" si="42"/>
        <v>1.2047667002349782</v>
      </c>
      <c r="BX14" s="47">
        <f t="shared" si="43"/>
        <v>4.4870719776380144</v>
      </c>
      <c r="BY14" s="47">
        <f t="shared" si="44"/>
        <v>9.501312335958005</v>
      </c>
      <c r="BZ14" s="54"/>
      <c r="CA14" s="52">
        <v>5.8730000000000002</v>
      </c>
      <c r="CB14" s="52">
        <v>5.835</v>
      </c>
      <c r="CC14" s="52">
        <v>5.9569999999999999</v>
      </c>
      <c r="CD14" s="52">
        <v>5.9480000000000004</v>
      </c>
      <c r="CE14" s="52">
        <v>5.976</v>
      </c>
      <c r="CF14" s="52">
        <v>7.327</v>
      </c>
      <c r="CG14" s="52">
        <v>7.5039999999999996</v>
      </c>
      <c r="CH14" s="52">
        <v>7.3659999999999997</v>
      </c>
      <c r="CI14" s="52">
        <v>7.56</v>
      </c>
      <c r="CJ14" s="52"/>
      <c r="CK14" s="52"/>
      <c r="CL14" s="52">
        <v>6.3650000000000002</v>
      </c>
      <c r="CM14" s="52">
        <v>5.4329999999999998</v>
      </c>
      <c r="CN14" s="52">
        <v>5.8789999999999996</v>
      </c>
      <c r="CO14" s="44" t="str">
        <f t="shared" si="45"/>
        <v/>
      </c>
      <c r="CP14" s="43">
        <f t="shared" si="46"/>
        <v>5.8730000000000002</v>
      </c>
      <c r="CQ14" s="43">
        <f t="shared" si="47"/>
        <v>5.835</v>
      </c>
      <c r="CR14" s="43">
        <f t="shared" si="48"/>
        <v>5.9569999999999999</v>
      </c>
      <c r="CS14" s="43">
        <f t="shared" si="49"/>
        <v>5.9480000000000004</v>
      </c>
      <c r="CT14" s="43">
        <f t="shared" si="50"/>
        <v>5.976</v>
      </c>
      <c r="CU14" s="43">
        <f t="shared" si="51"/>
        <v>7.327</v>
      </c>
      <c r="CV14" s="43">
        <f t="shared" si="52"/>
        <v>7.5039999999999996</v>
      </c>
      <c r="CW14" s="43">
        <f t="shared" si="53"/>
        <v>7.3659999999999997</v>
      </c>
      <c r="CX14" s="43">
        <f t="shared" si="54"/>
        <v>7.56</v>
      </c>
      <c r="CY14" s="43" t="str">
        <f t="shared" si="55"/>
        <v/>
      </c>
      <c r="CZ14" s="43" t="str">
        <f t="shared" si="56"/>
        <v/>
      </c>
      <c r="DA14" s="43">
        <f t="shared" si="57"/>
        <v>6.3650000000000002</v>
      </c>
      <c r="DB14" s="43">
        <f t="shared" si="58"/>
        <v>5.4329999999999998</v>
      </c>
      <c r="DC14" s="43">
        <f t="shared" si="59"/>
        <v>5.8789999999999996</v>
      </c>
      <c r="DD14" s="42" t="str">
        <f t="shared" si="60"/>
        <v/>
      </c>
      <c r="DE14" s="41">
        <f t="shared" si="61"/>
        <v>1</v>
      </c>
      <c r="DF14" s="41">
        <f t="shared" si="62"/>
        <v>1</v>
      </c>
      <c r="DG14" s="41" t="str">
        <f t="shared" si="63"/>
        <v/>
      </c>
      <c r="DH14" s="41">
        <f t="shared" si="64"/>
        <v>2</v>
      </c>
    </row>
    <row r="15" spans="1:112" s="41" customFormat="1" x14ac:dyDescent="0.2">
      <c r="A15" s="51" t="s">
        <v>47</v>
      </c>
      <c r="B15" s="51" t="s">
        <v>293</v>
      </c>
      <c r="C15" s="47">
        <v>17.264791757906341</v>
      </c>
      <c r="D15" s="47">
        <v>14.56499017726442</v>
      </c>
      <c r="E15" s="47">
        <v>8.8483520122864281</v>
      </c>
      <c r="F15" s="47">
        <v>20.135300244095891</v>
      </c>
      <c r="G15" s="47">
        <v>17.597669670707415</v>
      </c>
      <c r="H15" s="47">
        <v>17.030246986003249</v>
      </c>
      <c r="I15" s="47">
        <v>7.8726424500964267</v>
      </c>
      <c r="J15" s="47">
        <v>26.242508240880444</v>
      </c>
      <c r="K15" s="47">
        <v>8.3534807422827413</v>
      </c>
      <c r="L15" s="47">
        <v>10.570512585950416</v>
      </c>
      <c r="M15" s="47">
        <v>9.930764041321293</v>
      </c>
      <c r="N15" s="47">
        <v>10.971176643199291</v>
      </c>
      <c r="O15" s="47">
        <v>29.972768706032593</v>
      </c>
      <c r="P15" s="47">
        <v>8.4031973647457878</v>
      </c>
      <c r="Q15" s="47">
        <v>3.6730103636895404</v>
      </c>
      <c r="R15" s="50"/>
      <c r="S15" s="49">
        <v>698</v>
      </c>
      <c r="T15" s="49">
        <v>604.29999999999995</v>
      </c>
      <c r="U15" s="49">
        <v>276.60000000000002</v>
      </c>
      <c r="V15" s="49">
        <v>342.5</v>
      </c>
      <c r="W15" s="49">
        <v>153.19999999999999</v>
      </c>
      <c r="X15" s="49">
        <v>73.22</v>
      </c>
      <c r="Y15" s="60"/>
      <c r="Z15" s="49">
        <v>144.6</v>
      </c>
      <c r="AA15" s="49">
        <v>869.3</v>
      </c>
      <c r="AB15" s="49"/>
      <c r="AC15" s="49"/>
      <c r="AD15" s="49">
        <v>663.3</v>
      </c>
      <c r="AE15" s="49">
        <v>224.3</v>
      </c>
      <c r="AF15" s="49">
        <v>712</v>
      </c>
      <c r="AG15" s="44" t="str">
        <f t="shared" si="0"/>
        <v/>
      </c>
      <c r="AH15" s="43">
        <f t="shared" si="1"/>
        <v>47.923135649590776</v>
      </c>
      <c r="AI15" s="43">
        <f t="shared" si="2"/>
        <v>68.29520335096251</v>
      </c>
      <c r="AJ15" s="43">
        <f t="shared" si="3"/>
        <v>13.737068563509759</v>
      </c>
      <c r="AK15" s="43">
        <f t="shared" si="4"/>
        <v>19.46280424675296</v>
      </c>
      <c r="AL15" s="43">
        <f t="shared" si="5"/>
        <v>8.9957591411276301</v>
      </c>
      <c r="AM15" s="43">
        <f t="shared" si="6"/>
        <v>9.3005621002263581</v>
      </c>
      <c r="AN15" s="43" t="str">
        <f t="shared" si="7"/>
        <v/>
      </c>
      <c r="AO15" s="43">
        <f t="shared" si="8"/>
        <v>17.31014944082883</v>
      </c>
      <c r="AP15" s="43">
        <f t="shared" si="9"/>
        <v>82.238206797597741</v>
      </c>
      <c r="AQ15" s="43" t="str">
        <f t="shared" si="10"/>
        <v/>
      </c>
      <c r="AR15" s="43" t="str">
        <f t="shared" si="11"/>
        <v/>
      </c>
      <c r="AS15" s="43">
        <f t="shared" si="12"/>
        <v>22.130087697453796</v>
      </c>
      <c r="AT15" s="43">
        <f t="shared" si="13"/>
        <v>26.692220861194244</v>
      </c>
      <c r="AU15" s="43">
        <f t="shared" si="14"/>
        <v>193.84644460539874</v>
      </c>
      <c r="AV15" s="48" t="str">
        <f t="shared" si="15"/>
        <v/>
      </c>
      <c r="AW15" s="47">
        <f t="shared" si="16"/>
        <v>698</v>
      </c>
      <c r="AX15" s="47">
        <f t="shared" si="17"/>
        <v>604.29999999999995</v>
      </c>
      <c r="AY15" s="47">
        <f t="shared" si="18"/>
        <v>276.60000000000002</v>
      </c>
      <c r="AZ15" s="47">
        <f t="shared" si="19"/>
        <v>342.5</v>
      </c>
      <c r="BA15" s="47">
        <f t="shared" si="20"/>
        <v>153.19999999999999</v>
      </c>
      <c r="BB15" s="47">
        <f t="shared" si="21"/>
        <v>73.22</v>
      </c>
      <c r="BC15" s="47" t="str">
        <f t="shared" si="22"/>
        <v/>
      </c>
      <c r="BD15" s="47">
        <f t="shared" si="23"/>
        <v>144.6</v>
      </c>
      <c r="BE15" s="47">
        <f t="shared" si="24"/>
        <v>869.3</v>
      </c>
      <c r="BF15" s="47" t="str">
        <f t="shared" si="25"/>
        <v/>
      </c>
      <c r="BG15" s="47" t="str">
        <f t="shared" si="26"/>
        <v/>
      </c>
      <c r="BH15" s="47">
        <f t="shared" si="27"/>
        <v>663.3</v>
      </c>
      <c r="BI15" s="47">
        <f t="shared" si="28"/>
        <v>224.3</v>
      </c>
      <c r="BJ15" s="47">
        <f t="shared" si="29"/>
        <v>712</v>
      </c>
      <c r="BK15" s="48" t="str">
        <f t="shared" si="30"/>
        <v/>
      </c>
      <c r="BL15" s="47">
        <f t="shared" si="31"/>
        <v>75.622968580715053</v>
      </c>
      <c r="BM15" s="47">
        <f t="shared" si="32"/>
        <v>88.270522933099613</v>
      </c>
      <c r="BN15" s="47">
        <f t="shared" si="33"/>
        <v>74.354838709677423</v>
      </c>
      <c r="BO15" s="47">
        <f t="shared" si="34"/>
        <v>69.275889967637539</v>
      </c>
      <c r="BP15" s="47">
        <f t="shared" si="35"/>
        <v>44.431554524361943</v>
      </c>
      <c r="BQ15" s="47">
        <f t="shared" si="36"/>
        <v>9.7770062758712779</v>
      </c>
      <c r="BR15" s="47" t="str">
        <f t="shared" si="37"/>
        <v/>
      </c>
      <c r="BS15" s="47">
        <f t="shared" si="38"/>
        <v>15.647657179958879</v>
      </c>
      <c r="BT15" s="47">
        <f t="shared" si="39"/>
        <v>81.471415182755393</v>
      </c>
      <c r="BU15" s="47" t="str">
        <f t="shared" si="40"/>
        <v/>
      </c>
      <c r="BV15" s="47" t="str">
        <f t="shared" si="41"/>
        <v/>
      </c>
      <c r="BW15" s="47">
        <f t="shared" si="42"/>
        <v>22.265861027190333</v>
      </c>
      <c r="BX15" s="47">
        <f t="shared" si="43"/>
        <v>15.6743535988819</v>
      </c>
      <c r="BY15" s="47">
        <f t="shared" si="44"/>
        <v>31.146106736657917</v>
      </c>
      <c r="BZ15" s="46"/>
      <c r="CA15" s="45">
        <v>8.2360000000000007</v>
      </c>
      <c r="CB15" s="45">
        <v>8.4030000000000005</v>
      </c>
      <c r="CC15" s="45">
        <v>8.5630000000000006</v>
      </c>
      <c r="CD15" s="45">
        <v>9.1709999999999994</v>
      </c>
      <c r="CE15" s="45">
        <v>8.6720000000000006</v>
      </c>
      <c r="CF15" s="45">
        <v>5.7220000000000004</v>
      </c>
      <c r="CG15" s="59"/>
      <c r="CH15" s="45">
        <v>5.7329999999999997</v>
      </c>
      <c r="CI15" s="45">
        <v>6.9450000000000003</v>
      </c>
      <c r="CJ15" s="45"/>
      <c r="CK15" s="45"/>
      <c r="CL15" s="45">
        <v>6.5430000000000001</v>
      </c>
      <c r="CM15" s="45">
        <v>6.0519999999999996</v>
      </c>
      <c r="CN15" s="45">
        <v>6.9960000000000004</v>
      </c>
      <c r="CO15" s="44" t="str">
        <f t="shared" si="45"/>
        <v/>
      </c>
      <c r="CP15" s="43">
        <f t="shared" si="46"/>
        <v>8.2360000000000007</v>
      </c>
      <c r="CQ15" s="43">
        <f t="shared" si="47"/>
        <v>8.4030000000000005</v>
      </c>
      <c r="CR15" s="43">
        <f t="shared" si="48"/>
        <v>8.5630000000000006</v>
      </c>
      <c r="CS15" s="43">
        <f t="shared" si="49"/>
        <v>9.1709999999999994</v>
      </c>
      <c r="CT15" s="43">
        <f t="shared" si="50"/>
        <v>8.6720000000000006</v>
      </c>
      <c r="CU15" s="43">
        <f t="shared" si="51"/>
        <v>5.7220000000000004</v>
      </c>
      <c r="CV15" s="43" t="str">
        <f t="shared" si="52"/>
        <v/>
      </c>
      <c r="CW15" s="43">
        <f t="shared" si="53"/>
        <v>5.7329999999999997</v>
      </c>
      <c r="CX15" s="43">
        <f t="shared" si="54"/>
        <v>6.9450000000000003</v>
      </c>
      <c r="CY15" s="43" t="str">
        <f t="shared" si="55"/>
        <v/>
      </c>
      <c r="CZ15" s="43" t="str">
        <f t="shared" si="56"/>
        <v/>
      </c>
      <c r="DA15" s="43">
        <f t="shared" si="57"/>
        <v>6.5430000000000001</v>
      </c>
      <c r="DB15" s="43">
        <f t="shared" si="58"/>
        <v>6.0519999999999996</v>
      </c>
      <c r="DC15" s="43">
        <f t="shared" si="59"/>
        <v>6.9960000000000004</v>
      </c>
      <c r="DD15" s="42" t="str">
        <f t="shared" si="60"/>
        <v/>
      </c>
      <c r="DE15" s="41">
        <f t="shared" si="61"/>
        <v>1</v>
      </c>
      <c r="DF15" s="41">
        <f t="shared" si="62"/>
        <v>1</v>
      </c>
      <c r="DG15" s="41" t="str">
        <f t="shared" si="63"/>
        <v/>
      </c>
      <c r="DH15" s="41">
        <f t="shared" si="64"/>
        <v>2</v>
      </c>
    </row>
    <row r="16" spans="1:112" s="41" customFormat="1" x14ac:dyDescent="0.2">
      <c r="A16" s="51" t="s">
        <v>53</v>
      </c>
      <c r="B16" s="51" t="s">
        <v>295</v>
      </c>
      <c r="C16" s="58">
        <v>13.356204077439971</v>
      </c>
      <c r="D16" s="58">
        <v>26.030223264476934</v>
      </c>
      <c r="E16" s="58">
        <v>22.377924996977512</v>
      </c>
      <c r="F16" s="58">
        <v>20.763890013390974</v>
      </c>
      <c r="G16" s="58">
        <v>5.8149318661993608</v>
      </c>
      <c r="H16" s="58">
        <v>43.144067484934354</v>
      </c>
      <c r="I16" s="58">
        <v>24.579985006877074</v>
      </c>
      <c r="J16" s="58">
        <v>24.593236331029292</v>
      </c>
      <c r="K16" s="58">
        <v>27.979712244929122</v>
      </c>
      <c r="L16" s="58">
        <v>12.609480580342098</v>
      </c>
      <c r="M16" s="58">
        <v>23.131809843884533</v>
      </c>
      <c r="N16" s="58">
        <v>29.783521919596833</v>
      </c>
      <c r="O16" s="58">
        <v>47.249447489529921</v>
      </c>
      <c r="P16" s="58">
        <v>50.450375133671855</v>
      </c>
      <c r="Q16" s="58">
        <v>15.540808377726327</v>
      </c>
      <c r="R16" s="57">
        <v>37.200000000000003</v>
      </c>
      <c r="S16" s="56">
        <v>41.59</v>
      </c>
      <c r="T16" s="60"/>
      <c r="U16" s="56">
        <v>38.1</v>
      </c>
      <c r="V16" s="60"/>
      <c r="W16" s="60"/>
      <c r="X16" s="55">
        <v>692</v>
      </c>
      <c r="Y16" s="55">
        <v>746.9</v>
      </c>
      <c r="Z16" s="55">
        <v>827.5</v>
      </c>
      <c r="AA16" s="55">
        <v>1040</v>
      </c>
      <c r="AB16" s="55"/>
      <c r="AC16" s="55"/>
      <c r="AD16" s="55"/>
      <c r="AE16" s="55"/>
      <c r="AF16" s="56">
        <v>19</v>
      </c>
      <c r="AG16" s="44">
        <f t="shared" si="0"/>
        <v>2.7852224916834496</v>
      </c>
      <c r="AH16" s="43">
        <f t="shared" si="1"/>
        <v>1.5977580974788361</v>
      </c>
      <c r="AI16" s="43" t="str">
        <f t="shared" si="2"/>
        <v/>
      </c>
      <c r="AJ16" s="43">
        <f t="shared" si="3"/>
        <v>1.8349162885869983</v>
      </c>
      <c r="AK16" s="43" t="str">
        <f t="shared" si="4"/>
        <v/>
      </c>
      <c r="AL16" s="43" t="str">
        <f t="shared" si="5"/>
        <v/>
      </c>
      <c r="AM16" s="43">
        <f t="shared" si="6"/>
        <v>28.152987066769562</v>
      </c>
      <c r="AN16" s="43">
        <f t="shared" si="7"/>
        <v>30.370138762812445</v>
      </c>
      <c r="AO16" s="43">
        <f t="shared" si="8"/>
        <v>29.575000370133228</v>
      </c>
      <c r="AP16" s="43">
        <f t="shared" si="9"/>
        <v>82.477624147447997</v>
      </c>
      <c r="AQ16" s="43" t="str">
        <f t="shared" si="10"/>
        <v/>
      </c>
      <c r="AR16" s="43" t="str">
        <f t="shared" si="11"/>
        <v/>
      </c>
      <c r="AS16" s="43" t="str">
        <f t="shared" si="12"/>
        <v/>
      </c>
      <c r="AT16" s="43" t="str">
        <f t="shared" si="13"/>
        <v/>
      </c>
      <c r="AU16" s="43">
        <f t="shared" si="14"/>
        <v>1.2225876246715401</v>
      </c>
      <c r="AV16" s="48">
        <f t="shared" si="15"/>
        <v>37.200000000000003</v>
      </c>
      <c r="AW16" s="47">
        <f t="shared" si="16"/>
        <v>41.59</v>
      </c>
      <c r="AX16" s="47" t="str">
        <f t="shared" si="17"/>
        <v/>
      </c>
      <c r="AY16" s="47">
        <f t="shared" si="18"/>
        <v>38.1</v>
      </c>
      <c r="AZ16" s="47" t="str">
        <f t="shared" si="19"/>
        <v/>
      </c>
      <c r="BA16" s="47" t="str">
        <f t="shared" si="20"/>
        <v/>
      </c>
      <c r="BB16" s="47">
        <f t="shared" si="21"/>
        <v>692</v>
      </c>
      <c r="BC16" s="47">
        <f t="shared" si="22"/>
        <v>746.9</v>
      </c>
      <c r="BD16" s="47">
        <f t="shared" si="23"/>
        <v>827.5</v>
      </c>
      <c r="BE16" s="47">
        <f t="shared" si="24"/>
        <v>1040</v>
      </c>
      <c r="BF16" s="47" t="str">
        <f t="shared" si="25"/>
        <v/>
      </c>
      <c r="BG16" s="47" t="str">
        <f t="shared" si="26"/>
        <v/>
      </c>
      <c r="BH16" s="47" t="str">
        <f t="shared" si="27"/>
        <v/>
      </c>
      <c r="BI16" s="47" t="str">
        <f t="shared" si="28"/>
        <v/>
      </c>
      <c r="BJ16" s="47" t="str">
        <f t="shared" si="29"/>
        <v/>
      </c>
      <c r="BK16" s="48">
        <f t="shared" si="30"/>
        <v>56.950398040416424</v>
      </c>
      <c r="BL16" s="47">
        <f t="shared" si="31"/>
        <v>4.5059588299024922</v>
      </c>
      <c r="BM16" s="47" t="str">
        <f t="shared" si="32"/>
        <v/>
      </c>
      <c r="BN16" s="47">
        <f t="shared" si="33"/>
        <v>10.241935483870968</v>
      </c>
      <c r="BO16" s="47" t="str">
        <f t="shared" si="34"/>
        <v/>
      </c>
      <c r="BP16" s="47" t="str">
        <f t="shared" si="35"/>
        <v/>
      </c>
      <c r="BQ16" s="47">
        <f t="shared" si="36"/>
        <v>92.402189878488457</v>
      </c>
      <c r="BR16" s="47">
        <f t="shared" si="37"/>
        <v>87.932658347068525</v>
      </c>
      <c r="BS16" s="47">
        <f t="shared" si="38"/>
        <v>89.546585867330379</v>
      </c>
      <c r="BT16" s="47">
        <f t="shared" si="39"/>
        <v>97.469540768509844</v>
      </c>
      <c r="BU16" s="47" t="str">
        <f t="shared" si="40"/>
        <v/>
      </c>
      <c r="BV16" s="47" t="str">
        <f t="shared" si="41"/>
        <v/>
      </c>
      <c r="BW16" s="47" t="str">
        <f t="shared" si="42"/>
        <v/>
      </c>
      <c r="BX16" s="47" t="str">
        <f t="shared" si="43"/>
        <v/>
      </c>
      <c r="BY16" s="47" t="str">
        <f t="shared" si="44"/>
        <v/>
      </c>
      <c r="BZ16" s="54">
        <v>6.8220000000000001</v>
      </c>
      <c r="CA16" s="61">
        <v>7.2450000000000001</v>
      </c>
      <c r="CB16" s="67"/>
      <c r="CC16" s="61">
        <v>7.4359999999999999</v>
      </c>
      <c r="CD16" s="67"/>
      <c r="CE16" s="67"/>
      <c r="CF16" s="52">
        <v>7.7409999999999997</v>
      </c>
      <c r="CG16" s="52">
        <v>7.6760000000000002</v>
      </c>
      <c r="CH16" s="52">
        <v>6.7130000000000001</v>
      </c>
      <c r="CI16" s="52">
        <v>7.782</v>
      </c>
      <c r="CJ16" s="52"/>
      <c r="CK16" s="52"/>
      <c r="CL16" s="52"/>
      <c r="CM16" s="52"/>
      <c r="CN16" s="61">
        <v>7</v>
      </c>
      <c r="CO16" s="44">
        <f t="shared" si="45"/>
        <v>6.8220000000000001</v>
      </c>
      <c r="CP16" s="43">
        <f t="shared" si="46"/>
        <v>7.2450000000000001</v>
      </c>
      <c r="CQ16" s="43" t="str">
        <f t="shared" si="47"/>
        <v/>
      </c>
      <c r="CR16" s="43">
        <f t="shared" si="48"/>
        <v>7.4359999999999999</v>
      </c>
      <c r="CS16" s="43" t="str">
        <f t="shared" si="49"/>
        <v/>
      </c>
      <c r="CT16" s="43" t="str">
        <f t="shared" si="50"/>
        <v/>
      </c>
      <c r="CU16" s="43">
        <f t="shared" si="51"/>
        <v>7.7409999999999997</v>
      </c>
      <c r="CV16" s="43">
        <f t="shared" si="52"/>
        <v>7.6760000000000002</v>
      </c>
      <c r="CW16" s="43">
        <f t="shared" si="53"/>
        <v>6.7130000000000001</v>
      </c>
      <c r="CX16" s="43">
        <f t="shared" si="54"/>
        <v>7.782</v>
      </c>
      <c r="CY16" s="43" t="str">
        <f t="shared" si="55"/>
        <v/>
      </c>
      <c r="CZ16" s="43" t="str">
        <f t="shared" si="56"/>
        <v/>
      </c>
      <c r="DA16" s="43" t="str">
        <f t="shared" si="57"/>
        <v/>
      </c>
      <c r="DB16" s="43" t="str">
        <f t="shared" si="58"/>
        <v/>
      </c>
      <c r="DC16" s="43" t="str">
        <f t="shared" si="59"/>
        <v/>
      </c>
      <c r="DD16" s="42">
        <f t="shared" si="60"/>
        <v>1</v>
      </c>
      <c r="DE16" s="41">
        <f t="shared" si="61"/>
        <v>1</v>
      </c>
      <c r="DF16" s="41">
        <f t="shared" si="62"/>
        <v>1</v>
      </c>
      <c r="DG16" s="41" t="str">
        <f t="shared" si="63"/>
        <v/>
      </c>
      <c r="DH16" s="41">
        <f t="shared" si="64"/>
        <v>1</v>
      </c>
    </row>
    <row r="17" spans="1:112" s="41" customFormat="1" x14ac:dyDescent="0.2">
      <c r="A17" s="51" t="s">
        <v>56</v>
      </c>
      <c r="B17" s="51" t="s">
        <v>298</v>
      </c>
      <c r="C17" s="47">
        <v>5.8215552042855823</v>
      </c>
      <c r="D17" s="47">
        <v>37.09926197814719</v>
      </c>
      <c r="E17" s="47">
        <v>59.735645811463293</v>
      </c>
      <c r="F17" s="47">
        <v>51.443379561763614</v>
      </c>
      <c r="G17" s="47">
        <v>50.365174969252223</v>
      </c>
      <c r="H17" s="47">
        <v>3.7113203789756444</v>
      </c>
      <c r="I17" s="47">
        <v>21.956161784808241</v>
      </c>
      <c r="J17" s="47">
        <v>6.351530352662567</v>
      </c>
      <c r="K17" s="47">
        <v>23.78425151256662</v>
      </c>
      <c r="L17" s="47">
        <v>20.014695361535605</v>
      </c>
      <c r="M17" s="47">
        <v>11.481139393915365</v>
      </c>
      <c r="N17" s="47">
        <v>2.9700791832819231</v>
      </c>
      <c r="O17" s="47">
        <v>29.800984516462577</v>
      </c>
      <c r="P17" s="47">
        <v>20.369690968933707</v>
      </c>
      <c r="Q17" s="47">
        <v>27.077819907907543</v>
      </c>
      <c r="R17" s="50">
        <v>18.02</v>
      </c>
      <c r="S17" s="49">
        <v>861.2</v>
      </c>
      <c r="T17" s="49">
        <v>486.1</v>
      </c>
      <c r="U17" s="49">
        <v>237.9</v>
      </c>
      <c r="V17" s="49">
        <v>388.5</v>
      </c>
      <c r="W17" s="49">
        <v>111.7</v>
      </c>
      <c r="X17" s="49">
        <v>56.39</v>
      </c>
      <c r="Y17" s="49">
        <v>29.2</v>
      </c>
      <c r="Z17" s="49">
        <v>65.56</v>
      </c>
      <c r="AA17" s="49">
        <v>870.3</v>
      </c>
      <c r="AB17" s="49">
        <v>67.7</v>
      </c>
      <c r="AC17" s="49">
        <v>452</v>
      </c>
      <c r="AD17" s="49">
        <v>659</v>
      </c>
      <c r="AE17" s="49">
        <v>365.6</v>
      </c>
      <c r="AF17" s="49">
        <v>666.3</v>
      </c>
      <c r="AG17" s="44">
        <f t="shared" si="0"/>
        <v>3.0953927889809307</v>
      </c>
      <c r="AH17" s="43">
        <f t="shared" si="1"/>
        <v>23.213399784267356</v>
      </c>
      <c r="AI17" s="43">
        <f t="shared" si="2"/>
        <v>8.1375197906827896</v>
      </c>
      <c r="AJ17" s="43">
        <f t="shared" si="3"/>
        <v>4.6245017731460285</v>
      </c>
      <c r="AK17" s="43">
        <f t="shared" si="4"/>
        <v>7.7136632650869972</v>
      </c>
      <c r="AL17" s="43">
        <f t="shared" si="5"/>
        <v>30.09710523315967</v>
      </c>
      <c r="AM17" s="43">
        <f t="shared" si="6"/>
        <v>2.5682995303403615</v>
      </c>
      <c r="AN17" s="43">
        <f t="shared" si="7"/>
        <v>4.5973172414675361</v>
      </c>
      <c r="AO17" s="43">
        <f t="shared" si="8"/>
        <v>2.7564457920973799</v>
      </c>
      <c r="AP17" s="43">
        <f t="shared" si="9"/>
        <v>43.483050042947404</v>
      </c>
      <c r="AQ17" s="43">
        <f t="shared" si="10"/>
        <v>5.8966273012832531</v>
      </c>
      <c r="AR17" s="43">
        <f t="shared" si="11"/>
        <v>152.18449479200154</v>
      </c>
      <c r="AS17" s="43">
        <f t="shared" si="12"/>
        <v>22.113363390258368</v>
      </c>
      <c r="AT17" s="43">
        <f t="shared" si="13"/>
        <v>17.948234980961917</v>
      </c>
      <c r="AU17" s="43">
        <f t="shared" si="14"/>
        <v>24.606855436150536</v>
      </c>
      <c r="AV17" s="48">
        <f t="shared" si="15"/>
        <v>18.02</v>
      </c>
      <c r="AW17" s="47">
        <f t="shared" si="16"/>
        <v>861.2</v>
      </c>
      <c r="AX17" s="47">
        <f t="shared" si="17"/>
        <v>486.1</v>
      </c>
      <c r="AY17" s="47">
        <f t="shared" si="18"/>
        <v>237.9</v>
      </c>
      <c r="AZ17" s="47">
        <f t="shared" si="19"/>
        <v>388.5</v>
      </c>
      <c r="BA17" s="47">
        <f t="shared" si="20"/>
        <v>111.7</v>
      </c>
      <c r="BB17" s="47">
        <f t="shared" si="21"/>
        <v>56.39</v>
      </c>
      <c r="BC17" s="47">
        <f t="shared" si="22"/>
        <v>29.2</v>
      </c>
      <c r="BD17" s="47">
        <f t="shared" si="23"/>
        <v>65.56</v>
      </c>
      <c r="BE17" s="47">
        <f t="shared" si="24"/>
        <v>870.3</v>
      </c>
      <c r="BF17" s="47">
        <f t="shared" si="25"/>
        <v>67.7</v>
      </c>
      <c r="BG17" s="47">
        <f t="shared" si="26"/>
        <v>452</v>
      </c>
      <c r="BH17" s="47">
        <f t="shared" si="27"/>
        <v>659</v>
      </c>
      <c r="BI17" s="47">
        <f t="shared" si="28"/>
        <v>365.6</v>
      </c>
      <c r="BJ17" s="47">
        <f t="shared" si="29"/>
        <v>666.3</v>
      </c>
      <c r="BK17" s="48">
        <f t="shared" si="30"/>
        <v>27.587262706674835</v>
      </c>
      <c r="BL17" s="47">
        <f t="shared" si="31"/>
        <v>93.304442036836406</v>
      </c>
      <c r="BM17" s="47">
        <f t="shared" si="32"/>
        <v>71.004966403739402</v>
      </c>
      <c r="BN17" s="47">
        <f t="shared" si="33"/>
        <v>63.951612903225808</v>
      </c>
      <c r="BO17" s="47">
        <f t="shared" si="34"/>
        <v>78.580097087378647</v>
      </c>
      <c r="BP17" s="47">
        <f t="shared" si="35"/>
        <v>32.395591647331784</v>
      </c>
      <c r="BQ17" s="47">
        <f t="shared" si="36"/>
        <v>7.529710241687809</v>
      </c>
      <c r="BR17" s="47">
        <f t="shared" si="37"/>
        <v>3.4377207440546269</v>
      </c>
      <c r="BS17" s="47">
        <f t="shared" si="38"/>
        <v>7.0944702954225729</v>
      </c>
      <c r="BT17" s="47">
        <f t="shared" si="39"/>
        <v>81.565135895032796</v>
      </c>
      <c r="BU17" s="47">
        <f t="shared" si="40"/>
        <v>55.491803278688522</v>
      </c>
      <c r="BV17" s="47">
        <f t="shared" si="41"/>
        <v>64.00453129425091</v>
      </c>
      <c r="BW17" s="47">
        <f t="shared" si="42"/>
        <v>22.12151728768043</v>
      </c>
      <c r="BX17" s="47">
        <f t="shared" si="43"/>
        <v>25.548567435359889</v>
      </c>
      <c r="BY17" s="47">
        <f t="shared" si="44"/>
        <v>29.146981627296586</v>
      </c>
      <c r="BZ17" s="46">
        <v>5.8620000000000001</v>
      </c>
      <c r="CA17" s="45">
        <v>8.5169999999999995</v>
      </c>
      <c r="CB17" s="45">
        <v>8.5730000000000004</v>
      </c>
      <c r="CC17" s="45">
        <v>8.859</v>
      </c>
      <c r="CD17" s="45">
        <v>9.1460000000000008</v>
      </c>
      <c r="CE17" s="45">
        <v>10.029999999999999</v>
      </c>
      <c r="CF17" s="45">
        <v>5.8460000000000001</v>
      </c>
      <c r="CG17" s="45">
        <v>5.9889999999999999</v>
      </c>
      <c r="CH17" s="45">
        <v>5.649</v>
      </c>
      <c r="CI17" s="45">
        <v>6.32</v>
      </c>
      <c r="CJ17" s="45">
        <v>6.194</v>
      </c>
      <c r="CK17" s="45">
        <v>5.6550000000000002</v>
      </c>
      <c r="CL17" s="45">
        <v>6.226</v>
      </c>
      <c r="CM17" s="45">
        <v>6.008</v>
      </c>
      <c r="CN17" s="45">
        <v>6.3470000000000004</v>
      </c>
      <c r="CO17" s="44">
        <f t="shared" si="45"/>
        <v>5.8620000000000001</v>
      </c>
      <c r="CP17" s="43">
        <f t="shared" si="46"/>
        <v>8.5169999999999995</v>
      </c>
      <c r="CQ17" s="43">
        <f t="shared" si="47"/>
        <v>8.5730000000000004</v>
      </c>
      <c r="CR17" s="43">
        <f t="shared" si="48"/>
        <v>8.859</v>
      </c>
      <c r="CS17" s="43">
        <f t="shared" si="49"/>
        <v>9.1460000000000008</v>
      </c>
      <c r="CT17" s="43">
        <f t="shared" si="50"/>
        <v>10.029999999999999</v>
      </c>
      <c r="CU17" s="43">
        <f t="shared" si="51"/>
        <v>5.8460000000000001</v>
      </c>
      <c r="CV17" s="43">
        <f t="shared" si="52"/>
        <v>5.9889999999999999</v>
      </c>
      <c r="CW17" s="43">
        <f t="shared" si="53"/>
        <v>5.649</v>
      </c>
      <c r="CX17" s="43">
        <f t="shared" si="54"/>
        <v>6.32</v>
      </c>
      <c r="CY17" s="43">
        <f t="shared" si="55"/>
        <v>6.194</v>
      </c>
      <c r="CZ17" s="43">
        <f t="shared" si="56"/>
        <v>5.6550000000000002</v>
      </c>
      <c r="DA17" s="43">
        <f t="shared" si="57"/>
        <v>6.226</v>
      </c>
      <c r="DB17" s="43">
        <f t="shared" si="58"/>
        <v>6.008</v>
      </c>
      <c r="DC17" s="43">
        <f t="shared" si="59"/>
        <v>6.3470000000000004</v>
      </c>
      <c r="DD17" s="42">
        <f t="shared" si="60"/>
        <v>1</v>
      </c>
      <c r="DE17" s="41">
        <f t="shared" si="61"/>
        <v>1</v>
      </c>
      <c r="DF17" s="41">
        <f t="shared" si="62"/>
        <v>1</v>
      </c>
      <c r="DG17" s="41">
        <f t="shared" si="63"/>
        <v>1</v>
      </c>
      <c r="DH17" s="41">
        <f t="shared" si="64"/>
        <v>0</v>
      </c>
    </row>
    <row r="18" spans="1:112" s="41" customFormat="1" x14ac:dyDescent="0.2">
      <c r="A18" s="51" t="s">
        <v>57</v>
      </c>
      <c r="B18" s="51" t="s">
        <v>299</v>
      </c>
      <c r="C18" s="58">
        <v>14.996128647323188</v>
      </c>
      <c r="D18" s="58">
        <v>26.073457095334788</v>
      </c>
      <c r="E18" s="58">
        <v>4.0588257059475215</v>
      </c>
      <c r="F18" s="58">
        <v>69.442158401327021</v>
      </c>
      <c r="G18" s="58">
        <v>54.124123153321385</v>
      </c>
      <c r="H18" s="58">
        <v>43.637241210790819</v>
      </c>
      <c r="I18" s="58">
        <v>11.525209703045952</v>
      </c>
      <c r="J18" s="58">
        <v>16.945176226087131</v>
      </c>
      <c r="K18" s="58">
        <v>3.2654559488472441</v>
      </c>
      <c r="L18" s="58">
        <v>5.2628458043660196</v>
      </c>
      <c r="M18" s="58">
        <v>29.818111371445191</v>
      </c>
      <c r="N18" s="58">
        <v>30.086201407545204</v>
      </c>
      <c r="O18" s="58">
        <v>38.298844125026136</v>
      </c>
      <c r="P18" s="58">
        <v>21.979576310363878</v>
      </c>
      <c r="Q18" s="58">
        <v>11.069270491425817</v>
      </c>
      <c r="R18" s="57"/>
      <c r="S18" s="55">
        <v>620.79999999999995</v>
      </c>
      <c r="T18" s="55">
        <v>318.5</v>
      </c>
      <c r="U18" s="55">
        <v>192.2</v>
      </c>
      <c r="V18" s="55">
        <v>347</v>
      </c>
      <c r="W18" s="55">
        <v>159.4</v>
      </c>
      <c r="X18" s="55"/>
      <c r="Y18" s="55"/>
      <c r="Z18" s="55"/>
      <c r="AA18" s="55">
        <v>264</v>
      </c>
      <c r="AB18" s="55"/>
      <c r="AC18" s="55"/>
      <c r="AD18" s="55">
        <v>149.69999999999999</v>
      </c>
      <c r="AE18" s="55">
        <v>75.760000000000005</v>
      </c>
      <c r="AF18" s="55">
        <v>359.5</v>
      </c>
      <c r="AG18" s="44" t="str">
        <f t="shared" si="0"/>
        <v/>
      </c>
      <c r="AH18" s="43">
        <f t="shared" si="1"/>
        <v>23.809654305913927</v>
      </c>
      <c r="AI18" s="43">
        <f t="shared" si="2"/>
        <v>78.470972412856312</v>
      </c>
      <c r="AJ18" s="43">
        <f t="shared" si="3"/>
        <v>2.7677711123150672</v>
      </c>
      <c r="AK18" s="43">
        <f t="shared" si="4"/>
        <v>6.4111893141811755</v>
      </c>
      <c r="AL18" s="43">
        <f t="shared" si="5"/>
        <v>3.6528432040424872</v>
      </c>
      <c r="AM18" s="43" t="str">
        <f t="shared" si="6"/>
        <v/>
      </c>
      <c r="AN18" s="43" t="str">
        <f t="shared" si="7"/>
        <v/>
      </c>
      <c r="AO18" s="43" t="str">
        <f t="shared" si="8"/>
        <v/>
      </c>
      <c r="AP18" s="43">
        <f t="shared" si="9"/>
        <v>50.162974522450853</v>
      </c>
      <c r="AQ18" s="43" t="str">
        <f t="shared" si="10"/>
        <v/>
      </c>
      <c r="AR18" s="43" t="str">
        <f t="shared" si="11"/>
        <v/>
      </c>
      <c r="AS18" s="43">
        <f t="shared" si="12"/>
        <v>3.9087341516445266</v>
      </c>
      <c r="AT18" s="43">
        <f t="shared" si="13"/>
        <v>3.4468362324289852</v>
      </c>
      <c r="AU18" s="43">
        <f t="shared" si="14"/>
        <v>32.477298325889343</v>
      </c>
      <c r="AV18" s="48" t="str">
        <f t="shared" si="15"/>
        <v/>
      </c>
      <c r="AW18" s="47">
        <f t="shared" si="16"/>
        <v>620.79999999999995</v>
      </c>
      <c r="AX18" s="47">
        <f t="shared" si="17"/>
        <v>318.5</v>
      </c>
      <c r="AY18" s="47">
        <f t="shared" si="18"/>
        <v>192.2</v>
      </c>
      <c r="AZ18" s="47">
        <f t="shared" si="19"/>
        <v>347</v>
      </c>
      <c r="BA18" s="47">
        <f t="shared" si="20"/>
        <v>159.4</v>
      </c>
      <c r="BB18" s="47" t="str">
        <f t="shared" si="21"/>
        <v/>
      </c>
      <c r="BC18" s="47" t="str">
        <f t="shared" si="22"/>
        <v/>
      </c>
      <c r="BD18" s="47" t="str">
        <f t="shared" si="23"/>
        <v/>
      </c>
      <c r="BE18" s="47">
        <f t="shared" si="24"/>
        <v>264</v>
      </c>
      <c r="BF18" s="47" t="str">
        <f t="shared" si="25"/>
        <v/>
      </c>
      <c r="BG18" s="47" t="str">
        <f t="shared" si="26"/>
        <v/>
      </c>
      <c r="BH18" s="47">
        <f t="shared" si="27"/>
        <v>149.69999999999999</v>
      </c>
      <c r="BI18" s="47">
        <f t="shared" si="28"/>
        <v>75.760000000000005</v>
      </c>
      <c r="BJ18" s="47">
        <f t="shared" si="29"/>
        <v>359.5</v>
      </c>
      <c r="BK18" s="48" t="str">
        <f t="shared" si="30"/>
        <v/>
      </c>
      <c r="BL18" s="47">
        <f t="shared" si="31"/>
        <v>67.258938244853724</v>
      </c>
      <c r="BM18" s="47">
        <f t="shared" si="32"/>
        <v>46.52351738241309</v>
      </c>
      <c r="BN18" s="47">
        <f t="shared" si="33"/>
        <v>51.666666666666664</v>
      </c>
      <c r="BO18" s="47">
        <f t="shared" si="34"/>
        <v>70.186084142394819</v>
      </c>
      <c r="BP18" s="47">
        <f t="shared" si="35"/>
        <v>46.229698375870065</v>
      </c>
      <c r="BQ18" s="47" t="str">
        <f t="shared" si="36"/>
        <v/>
      </c>
      <c r="BR18" s="47" t="str">
        <f t="shared" si="37"/>
        <v/>
      </c>
      <c r="BS18" s="47" t="str">
        <f t="shared" si="38"/>
        <v/>
      </c>
      <c r="BT18" s="47">
        <f t="shared" si="39"/>
        <v>24.742268041237114</v>
      </c>
      <c r="BU18" s="47" t="str">
        <f t="shared" si="40"/>
        <v/>
      </c>
      <c r="BV18" s="47" t="str">
        <f t="shared" si="41"/>
        <v/>
      </c>
      <c r="BW18" s="47">
        <f t="shared" si="42"/>
        <v>5.025176233635448</v>
      </c>
      <c r="BX18" s="47">
        <f t="shared" si="43"/>
        <v>5.2941998602375966</v>
      </c>
      <c r="BY18" s="47">
        <f t="shared" si="44"/>
        <v>15.726159230096238</v>
      </c>
      <c r="BZ18" s="54"/>
      <c r="CA18" s="52">
        <v>7.6710000000000003</v>
      </c>
      <c r="CB18" s="52">
        <v>7.609</v>
      </c>
      <c r="CC18" s="52">
        <v>8.2829999999999995</v>
      </c>
      <c r="CD18" s="52">
        <v>8.5670000000000002</v>
      </c>
      <c r="CE18" s="52">
        <v>8.9540000000000006</v>
      </c>
      <c r="CF18" s="52"/>
      <c r="CG18" s="52"/>
      <c r="CH18" s="52"/>
      <c r="CI18" s="52">
        <v>6.5430000000000001</v>
      </c>
      <c r="CJ18" s="52"/>
      <c r="CK18" s="52"/>
      <c r="CL18" s="52">
        <v>6.9409999999999998</v>
      </c>
      <c r="CM18" s="52">
        <v>6.6630000000000003</v>
      </c>
      <c r="CN18" s="52">
        <v>6.8239999999999998</v>
      </c>
      <c r="CO18" s="44" t="str">
        <f t="shared" si="45"/>
        <v/>
      </c>
      <c r="CP18" s="43">
        <f t="shared" si="46"/>
        <v>7.6710000000000003</v>
      </c>
      <c r="CQ18" s="43">
        <f t="shared" si="47"/>
        <v>7.609</v>
      </c>
      <c r="CR18" s="43">
        <f t="shared" si="48"/>
        <v>8.2829999999999995</v>
      </c>
      <c r="CS18" s="43">
        <f t="shared" si="49"/>
        <v>8.5670000000000002</v>
      </c>
      <c r="CT18" s="43">
        <f t="shared" si="50"/>
        <v>8.9540000000000006</v>
      </c>
      <c r="CU18" s="43" t="str">
        <f t="shared" si="51"/>
        <v/>
      </c>
      <c r="CV18" s="43" t="str">
        <f t="shared" si="52"/>
        <v/>
      </c>
      <c r="CW18" s="43" t="str">
        <f t="shared" si="53"/>
        <v/>
      </c>
      <c r="CX18" s="43">
        <f t="shared" si="54"/>
        <v>6.5430000000000001</v>
      </c>
      <c r="CY18" s="43" t="str">
        <f t="shared" si="55"/>
        <v/>
      </c>
      <c r="CZ18" s="43" t="str">
        <f t="shared" si="56"/>
        <v/>
      </c>
      <c r="DA18" s="43">
        <f t="shared" si="57"/>
        <v>6.9409999999999998</v>
      </c>
      <c r="DB18" s="43">
        <f t="shared" si="58"/>
        <v>6.6630000000000003</v>
      </c>
      <c r="DC18" s="43">
        <f t="shared" si="59"/>
        <v>6.8239999999999998</v>
      </c>
      <c r="DD18" s="42" t="str">
        <f t="shared" si="60"/>
        <v/>
      </c>
      <c r="DE18" s="41">
        <f t="shared" si="61"/>
        <v>1</v>
      </c>
      <c r="DF18" s="41">
        <f t="shared" si="62"/>
        <v>1</v>
      </c>
      <c r="DG18" s="41" t="str">
        <f t="shared" si="63"/>
        <v/>
      </c>
      <c r="DH18" s="41">
        <f t="shared" si="64"/>
        <v>2</v>
      </c>
    </row>
    <row r="19" spans="1:112" s="41" customFormat="1" x14ac:dyDescent="0.2">
      <c r="A19" s="51" t="s">
        <v>58</v>
      </c>
      <c r="B19" s="51" t="s">
        <v>300</v>
      </c>
      <c r="C19" s="47">
        <v>9.3096593360188447</v>
      </c>
      <c r="D19" s="47">
        <v>21.062408489213322</v>
      </c>
      <c r="E19" s="47">
        <v>14.714173101334438</v>
      </c>
      <c r="F19" s="47">
        <v>15.198403140563148</v>
      </c>
      <c r="G19" s="47">
        <v>8.2495430382952346</v>
      </c>
      <c r="H19" s="47">
        <v>16.555621847556353</v>
      </c>
      <c r="I19" s="47">
        <v>22.741676711120956</v>
      </c>
      <c r="J19" s="47">
        <v>20.858314250712112</v>
      </c>
      <c r="K19" s="47">
        <v>22.925613178514155</v>
      </c>
      <c r="L19" s="47">
        <v>19.144580066399385</v>
      </c>
      <c r="M19" s="47">
        <v>3.3815557046512859</v>
      </c>
      <c r="N19" s="47">
        <v>7.8417833294899397</v>
      </c>
      <c r="O19" s="47">
        <v>34.169972865493691</v>
      </c>
      <c r="P19" s="47">
        <v>22.490867715187584</v>
      </c>
      <c r="Q19" s="47">
        <v>26.179696688121332</v>
      </c>
      <c r="R19" s="50"/>
      <c r="S19" s="49">
        <v>758.3</v>
      </c>
      <c r="T19" s="49">
        <v>382.4</v>
      </c>
      <c r="U19" s="49">
        <v>278.60000000000002</v>
      </c>
      <c r="V19" s="49">
        <v>361.8</v>
      </c>
      <c r="W19" s="49">
        <v>136.80000000000001</v>
      </c>
      <c r="X19" s="49"/>
      <c r="Y19" s="49"/>
      <c r="Z19" s="49"/>
      <c r="AA19" s="49">
        <v>130.1</v>
      </c>
      <c r="AB19" s="49"/>
      <c r="AC19" s="49">
        <v>34.78</v>
      </c>
      <c r="AD19" s="49">
        <v>144.6</v>
      </c>
      <c r="AE19" s="49">
        <v>88.95</v>
      </c>
      <c r="AF19" s="49">
        <v>250.9</v>
      </c>
      <c r="AG19" s="44" t="str">
        <f t="shared" si="0"/>
        <v/>
      </c>
      <c r="AH19" s="43">
        <f t="shared" si="1"/>
        <v>36.00253030836182</v>
      </c>
      <c r="AI19" s="43">
        <f t="shared" si="2"/>
        <v>25.988548412912163</v>
      </c>
      <c r="AJ19" s="43">
        <f t="shared" si="3"/>
        <v>18.330873146563807</v>
      </c>
      <c r="AK19" s="43">
        <f t="shared" si="4"/>
        <v>43.856974661564507</v>
      </c>
      <c r="AL19" s="43">
        <f t="shared" si="5"/>
        <v>8.2630541612782729</v>
      </c>
      <c r="AM19" s="43" t="str">
        <f t="shared" si="6"/>
        <v/>
      </c>
      <c r="AN19" s="43" t="str">
        <f t="shared" si="7"/>
        <v/>
      </c>
      <c r="AO19" s="43" t="str">
        <f t="shared" si="8"/>
        <v/>
      </c>
      <c r="AP19" s="43">
        <f t="shared" si="9"/>
        <v>6.795657024012673</v>
      </c>
      <c r="AQ19" s="43" t="str">
        <f t="shared" si="10"/>
        <v/>
      </c>
      <c r="AR19" s="43">
        <f t="shared" si="11"/>
        <v>4.435215631271749</v>
      </c>
      <c r="AS19" s="43">
        <f t="shared" si="12"/>
        <v>4.2317856256193664</v>
      </c>
      <c r="AT19" s="43">
        <f t="shared" si="13"/>
        <v>3.9549385611269257</v>
      </c>
      <c r="AU19" s="43">
        <f t="shared" si="14"/>
        <v>9.5837626764347625</v>
      </c>
      <c r="AV19" s="48" t="str">
        <f t="shared" si="15"/>
        <v/>
      </c>
      <c r="AW19" s="47">
        <f t="shared" si="16"/>
        <v>758.3</v>
      </c>
      <c r="AX19" s="47">
        <f t="shared" si="17"/>
        <v>382.4</v>
      </c>
      <c r="AY19" s="47">
        <f t="shared" si="18"/>
        <v>278.60000000000002</v>
      </c>
      <c r="AZ19" s="47">
        <f t="shared" si="19"/>
        <v>361.8</v>
      </c>
      <c r="BA19" s="47">
        <f t="shared" si="20"/>
        <v>136.80000000000001</v>
      </c>
      <c r="BB19" s="47" t="str">
        <f t="shared" si="21"/>
        <v/>
      </c>
      <c r="BC19" s="47" t="str">
        <f t="shared" si="22"/>
        <v/>
      </c>
      <c r="BD19" s="47" t="str">
        <f t="shared" si="23"/>
        <v/>
      </c>
      <c r="BE19" s="47">
        <f t="shared" si="24"/>
        <v>130.1</v>
      </c>
      <c r="BF19" s="47" t="str">
        <f t="shared" si="25"/>
        <v/>
      </c>
      <c r="BG19" s="47">
        <f t="shared" si="26"/>
        <v>34.78</v>
      </c>
      <c r="BH19" s="47">
        <f t="shared" si="27"/>
        <v>144.6</v>
      </c>
      <c r="BI19" s="47">
        <f t="shared" si="28"/>
        <v>88.95</v>
      </c>
      <c r="BJ19" s="47">
        <f t="shared" si="29"/>
        <v>250.9</v>
      </c>
      <c r="BK19" s="48" t="str">
        <f t="shared" si="30"/>
        <v/>
      </c>
      <c r="BL19" s="47">
        <f t="shared" si="31"/>
        <v>82.156013001083423</v>
      </c>
      <c r="BM19" s="47">
        <f t="shared" si="32"/>
        <v>55.85743499853929</v>
      </c>
      <c r="BN19" s="47">
        <f t="shared" si="33"/>
        <v>74.892473118279582</v>
      </c>
      <c r="BO19" s="47">
        <f t="shared" si="34"/>
        <v>73.179611650485441</v>
      </c>
      <c r="BP19" s="47">
        <f t="shared" si="35"/>
        <v>39.675174013921115</v>
      </c>
      <c r="BQ19" s="47" t="str">
        <f t="shared" si="36"/>
        <v/>
      </c>
      <c r="BR19" s="47" t="str">
        <f t="shared" si="37"/>
        <v/>
      </c>
      <c r="BS19" s="47" t="str">
        <f t="shared" si="38"/>
        <v/>
      </c>
      <c r="BT19" s="47">
        <f t="shared" si="39"/>
        <v>12.193064667291472</v>
      </c>
      <c r="BU19" s="47" t="str">
        <f t="shared" si="40"/>
        <v/>
      </c>
      <c r="BV19" s="47">
        <f t="shared" si="41"/>
        <v>4.9249504389691303</v>
      </c>
      <c r="BW19" s="47">
        <f t="shared" si="42"/>
        <v>4.8539778449144011</v>
      </c>
      <c r="BX19" s="47">
        <f t="shared" si="43"/>
        <v>6.2159329140461219</v>
      </c>
      <c r="BY19" s="47">
        <f t="shared" si="44"/>
        <v>10.975503062117236</v>
      </c>
      <c r="BZ19" s="46"/>
      <c r="CA19" s="45">
        <v>8.5969999999999995</v>
      </c>
      <c r="CB19" s="45">
        <v>8.7629999999999999</v>
      </c>
      <c r="CC19" s="45">
        <v>9.3979999999999997</v>
      </c>
      <c r="CD19" s="45">
        <v>9.7579999999999991</v>
      </c>
      <c r="CE19" s="45">
        <v>10.33</v>
      </c>
      <c r="CF19" s="45"/>
      <c r="CG19" s="45"/>
      <c r="CH19" s="45"/>
      <c r="CI19" s="45">
        <v>6.1580000000000004</v>
      </c>
      <c r="CJ19" s="45"/>
      <c r="CK19" s="45">
        <v>6.5780000000000003</v>
      </c>
      <c r="CL19" s="45">
        <v>6.1109999999999998</v>
      </c>
      <c r="CM19" s="45">
        <v>5.9530000000000003</v>
      </c>
      <c r="CN19" s="45">
        <v>7.1269999999999998</v>
      </c>
      <c r="CO19" s="44" t="str">
        <f t="shared" si="45"/>
        <v/>
      </c>
      <c r="CP19" s="43">
        <f t="shared" si="46"/>
        <v>8.5969999999999995</v>
      </c>
      <c r="CQ19" s="43">
        <f t="shared" si="47"/>
        <v>8.7629999999999999</v>
      </c>
      <c r="CR19" s="43">
        <f t="shared" si="48"/>
        <v>9.3979999999999997</v>
      </c>
      <c r="CS19" s="43">
        <f t="shared" si="49"/>
        <v>9.7579999999999991</v>
      </c>
      <c r="CT19" s="43">
        <f t="shared" si="50"/>
        <v>10.33</v>
      </c>
      <c r="CU19" s="43" t="str">
        <f t="shared" si="51"/>
        <v/>
      </c>
      <c r="CV19" s="43" t="str">
        <f t="shared" si="52"/>
        <v/>
      </c>
      <c r="CW19" s="43" t="str">
        <f t="shared" si="53"/>
        <v/>
      </c>
      <c r="CX19" s="43">
        <f t="shared" si="54"/>
        <v>6.1580000000000004</v>
      </c>
      <c r="CY19" s="43" t="str">
        <f t="shared" si="55"/>
        <v/>
      </c>
      <c r="CZ19" s="43">
        <f t="shared" si="56"/>
        <v>6.5780000000000003</v>
      </c>
      <c r="DA19" s="43">
        <f t="shared" si="57"/>
        <v>6.1109999999999998</v>
      </c>
      <c r="DB19" s="43">
        <f t="shared" si="58"/>
        <v>5.9530000000000003</v>
      </c>
      <c r="DC19" s="43">
        <f t="shared" si="59"/>
        <v>7.1269999999999998</v>
      </c>
      <c r="DD19" s="42" t="str">
        <f t="shared" si="60"/>
        <v/>
      </c>
      <c r="DE19" s="41">
        <f t="shared" si="61"/>
        <v>1</v>
      </c>
      <c r="DF19" s="41">
        <f t="shared" si="62"/>
        <v>1</v>
      </c>
      <c r="DG19" s="41">
        <f t="shared" si="63"/>
        <v>1</v>
      </c>
      <c r="DH19" s="41">
        <f t="shared" si="64"/>
        <v>1</v>
      </c>
    </row>
    <row r="20" spans="1:112" s="41" customFormat="1" x14ac:dyDescent="0.2">
      <c r="A20" s="51" t="s">
        <v>59</v>
      </c>
      <c r="B20" s="51" t="s">
        <v>301</v>
      </c>
      <c r="C20" s="58">
        <v>7.4064874707409167</v>
      </c>
      <c r="D20" s="58">
        <v>1.7942413263523236</v>
      </c>
      <c r="E20" s="58">
        <v>5.8526135621353923</v>
      </c>
      <c r="F20" s="58">
        <v>8.5528601512937374</v>
      </c>
      <c r="G20" s="58">
        <v>46.396663544135151</v>
      </c>
      <c r="H20" s="58">
        <v>34.326614698106972</v>
      </c>
      <c r="I20" s="58">
        <v>10.166216790923251</v>
      </c>
      <c r="J20" s="58">
        <v>18.523453134416872</v>
      </c>
      <c r="K20" s="58">
        <v>26.456288902959088</v>
      </c>
      <c r="L20" s="58">
        <v>12.062565073490568</v>
      </c>
      <c r="M20" s="58">
        <v>6.4247703054780727</v>
      </c>
      <c r="N20" s="58">
        <v>10.910464748000255</v>
      </c>
      <c r="O20" s="58">
        <v>5.7348232156498433</v>
      </c>
      <c r="P20" s="58">
        <v>16.948365001869153</v>
      </c>
      <c r="Q20" s="58">
        <v>37.501849769507686</v>
      </c>
      <c r="R20" s="57">
        <v>55.19</v>
      </c>
      <c r="S20" s="60"/>
      <c r="T20" s="60"/>
      <c r="U20" s="55">
        <v>56.27</v>
      </c>
      <c r="V20" s="55">
        <v>153.4</v>
      </c>
      <c r="W20" s="55">
        <v>148.4</v>
      </c>
      <c r="X20" s="55">
        <v>34.72</v>
      </c>
      <c r="Y20" s="55"/>
      <c r="Z20" s="55">
        <v>192.9</v>
      </c>
      <c r="AA20" s="55">
        <v>704.4</v>
      </c>
      <c r="AB20" s="55">
        <v>96.01</v>
      </c>
      <c r="AC20" s="55">
        <v>94.88</v>
      </c>
      <c r="AD20" s="55">
        <v>322.10000000000002</v>
      </c>
      <c r="AE20" s="55">
        <v>201.1</v>
      </c>
      <c r="AF20" s="55">
        <v>332.4</v>
      </c>
      <c r="AG20" s="44">
        <f t="shared" si="0"/>
        <v>7.4515754219562593</v>
      </c>
      <c r="AH20" s="43" t="str">
        <f t="shared" si="1"/>
        <v/>
      </c>
      <c r="AI20" s="43" t="str">
        <f t="shared" si="2"/>
        <v/>
      </c>
      <c r="AJ20" s="43">
        <f t="shared" si="3"/>
        <v>6.579085709882488</v>
      </c>
      <c r="AK20" s="43">
        <f t="shared" si="4"/>
        <v>3.3062722248136911</v>
      </c>
      <c r="AL20" s="43">
        <f t="shared" si="5"/>
        <v>4.3231760925199509</v>
      </c>
      <c r="AM20" s="43">
        <f t="shared" si="6"/>
        <v>3.4152330915271465</v>
      </c>
      <c r="AN20" s="43" t="str">
        <f t="shared" si="7"/>
        <v/>
      </c>
      <c r="AO20" s="43">
        <f t="shared" si="8"/>
        <v>7.2912720566195697</v>
      </c>
      <c r="AP20" s="43">
        <f t="shared" si="9"/>
        <v>58.3955398962392</v>
      </c>
      <c r="AQ20" s="43">
        <f t="shared" si="10"/>
        <v>14.94372490143923</v>
      </c>
      <c r="AR20" s="43">
        <f t="shared" si="11"/>
        <v>8.69623817055</v>
      </c>
      <c r="AS20" s="43">
        <f t="shared" si="12"/>
        <v>56.165637176228309</v>
      </c>
      <c r="AT20" s="43">
        <f t="shared" si="13"/>
        <v>11.865451326887381</v>
      </c>
      <c r="AU20" s="43">
        <f t="shared" si="14"/>
        <v>8.8635627853821362</v>
      </c>
      <c r="AV20" s="48">
        <f t="shared" si="15"/>
        <v>55.19</v>
      </c>
      <c r="AW20" s="47" t="str">
        <f t="shared" si="16"/>
        <v/>
      </c>
      <c r="AX20" s="47" t="str">
        <f t="shared" si="17"/>
        <v/>
      </c>
      <c r="AY20" s="47">
        <f t="shared" si="18"/>
        <v>56.27</v>
      </c>
      <c r="AZ20" s="47">
        <f t="shared" si="19"/>
        <v>153.4</v>
      </c>
      <c r="BA20" s="47">
        <f t="shared" si="20"/>
        <v>148.4</v>
      </c>
      <c r="BB20" s="47">
        <f t="shared" si="21"/>
        <v>34.72</v>
      </c>
      <c r="BC20" s="47" t="str">
        <f t="shared" si="22"/>
        <v/>
      </c>
      <c r="BD20" s="47">
        <f t="shared" si="23"/>
        <v>192.9</v>
      </c>
      <c r="BE20" s="47">
        <f t="shared" si="24"/>
        <v>704.4</v>
      </c>
      <c r="BF20" s="47">
        <f t="shared" si="25"/>
        <v>96.01</v>
      </c>
      <c r="BG20" s="47">
        <f t="shared" si="26"/>
        <v>94.88</v>
      </c>
      <c r="BH20" s="47">
        <f t="shared" si="27"/>
        <v>322.10000000000002</v>
      </c>
      <c r="BI20" s="47">
        <f t="shared" si="28"/>
        <v>201.1</v>
      </c>
      <c r="BJ20" s="47">
        <f t="shared" si="29"/>
        <v>332.4</v>
      </c>
      <c r="BK20" s="48">
        <f t="shared" si="30"/>
        <v>84.491733006736084</v>
      </c>
      <c r="BL20" s="47" t="str">
        <f t="shared" si="31"/>
        <v/>
      </c>
      <c r="BM20" s="47" t="str">
        <f t="shared" si="32"/>
        <v/>
      </c>
      <c r="BN20" s="47">
        <f t="shared" si="33"/>
        <v>15.126344086021506</v>
      </c>
      <c r="BO20" s="47">
        <f t="shared" si="34"/>
        <v>31.027508090614887</v>
      </c>
      <c r="BP20" s="47">
        <f t="shared" si="35"/>
        <v>43.039443155452432</v>
      </c>
      <c r="BQ20" s="47">
        <f t="shared" si="36"/>
        <v>4.6361329950594206</v>
      </c>
      <c r="BR20" s="47" t="str">
        <f t="shared" si="37"/>
        <v/>
      </c>
      <c r="BS20" s="47">
        <f t="shared" si="38"/>
        <v>20.874364246293691</v>
      </c>
      <c r="BT20" s="47">
        <f t="shared" si="39"/>
        <v>66.01686972820994</v>
      </c>
      <c r="BU20" s="47">
        <f t="shared" si="40"/>
        <v>78.696721311475414</v>
      </c>
      <c r="BV20" s="47">
        <f t="shared" si="41"/>
        <v>13.435287453979042</v>
      </c>
      <c r="BW20" s="47">
        <f t="shared" si="42"/>
        <v>10.812353138637128</v>
      </c>
      <c r="BX20" s="47">
        <f t="shared" si="43"/>
        <v>14.053109713487071</v>
      </c>
      <c r="BY20" s="47">
        <f t="shared" si="44"/>
        <v>14.540682414698162</v>
      </c>
      <c r="BZ20" s="54">
        <v>9.7029999999999994</v>
      </c>
      <c r="CA20" s="59"/>
      <c r="CB20" s="59"/>
      <c r="CC20" s="52">
        <v>6.5730000000000004</v>
      </c>
      <c r="CD20" s="52">
        <v>6.5620000000000003</v>
      </c>
      <c r="CE20" s="52">
        <v>6.915</v>
      </c>
      <c r="CF20" s="52">
        <v>6.1029999999999998</v>
      </c>
      <c r="CG20" s="52"/>
      <c r="CH20" s="52">
        <v>6.0940000000000003</v>
      </c>
      <c r="CI20" s="52">
        <v>8.3800000000000008</v>
      </c>
      <c r="CJ20" s="52">
        <v>6.3920000000000003</v>
      </c>
      <c r="CK20" s="52">
        <v>6.05</v>
      </c>
      <c r="CL20" s="52">
        <v>6.5529999999999999</v>
      </c>
      <c r="CM20" s="52">
        <v>6.6289999999999996</v>
      </c>
      <c r="CN20" s="52">
        <v>6.7770000000000001</v>
      </c>
      <c r="CO20" s="44">
        <f t="shared" si="45"/>
        <v>9.7029999999999994</v>
      </c>
      <c r="CP20" s="43" t="str">
        <f t="shared" si="46"/>
        <v/>
      </c>
      <c r="CQ20" s="43" t="str">
        <f t="shared" si="47"/>
        <v/>
      </c>
      <c r="CR20" s="43">
        <f t="shared" si="48"/>
        <v>6.5730000000000004</v>
      </c>
      <c r="CS20" s="43">
        <f t="shared" si="49"/>
        <v>6.5620000000000003</v>
      </c>
      <c r="CT20" s="43">
        <f t="shared" si="50"/>
        <v>6.915</v>
      </c>
      <c r="CU20" s="43">
        <f t="shared" si="51"/>
        <v>6.1029999999999998</v>
      </c>
      <c r="CV20" s="43" t="str">
        <f t="shared" si="52"/>
        <v/>
      </c>
      <c r="CW20" s="43">
        <f t="shared" si="53"/>
        <v>6.0940000000000003</v>
      </c>
      <c r="CX20" s="43">
        <f t="shared" si="54"/>
        <v>8.3800000000000008</v>
      </c>
      <c r="CY20" s="43">
        <f t="shared" si="55"/>
        <v>6.3920000000000003</v>
      </c>
      <c r="CZ20" s="43">
        <f t="shared" si="56"/>
        <v>6.05</v>
      </c>
      <c r="DA20" s="43">
        <f t="shared" si="57"/>
        <v>6.5529999999999999</v>
      </c>
      <c r="DB20" s="43">
        <f t="shared" si="58"/>
        <v>6.6289999999999996</v>
      </c>
      <c r="DC20" s="43">
        <f t="shared" si="59"/>
        <v>6.7770000000000001</v>
      </c>
      <c r="DD20" s="42">
        <f t="shared" si="60"/>
        <v>1</v>
      </c>
      <c r="DE20" s="41">
        <f t="shared" si="61"/>
        <v>1</v>
      </c>
      <c r="DF20" s="41">
        <f t="shared" si="62"/>
        <v>1</v>
      </c>
      <c r="DG20" s="41">
        <f t="shared" si="63"/>
        <v>1</v>
      </c>
      <c r="DH20" s="41">
        <f t="shared" si="64"/>
        <v>0</v>
      </c>
    </row>
    <row r="21" spans="1:112" s="41" customFormat="1" x14ac:dyDescent="0.2">
      <c r="A21" s="51" t="s">
        <v>60</v>
      </c>
      <c r="B21" s="51" t="s">
        <v>302</v>
      </c>
      <c r="C21" s="47">
        <v>16.730871326130597</v>
      </c>
      <c r="D21" s="47">
        <v>26.573325562763387</v>
      </c>
      <c r="E21" s="47">
        <v>11.034069502226371</v>
      </c>
      <c r="F21" s="47">
        <v>21.250712514098694</v>
      </c>
      <c r="G21" s="47">
        <v>22.946563205889181</v>
      </c>
      <c r="H21" s="47">
        <v>24.275382483587844</v>
      </c>
      <c r="I21" s="47">
        <v>15.425518863155251</v>
      </c>
      <c r="J21" s="47">
        <v>27.788086435587214</v>
      </c>
      <c r="K21" s="47">
        <v>11.184139403621824</v>
      </c>
      <c r="L21" s="47">
        <v>13.751208052053345</v>
      </c>
      <c r="M21" s="47">
        <v>11.563217571281664</v>
      </c>
      <c r="N21" s="47">
        <v>8.3499314287152764</v>
      </c>
      <c r="O21" s="47">
        <v>16.409586255560047</v>
      </c>
      <c r="P21" s="47">
        <v>14.037809564866318</v>
      </c>
      <c r="Q21" s="47">
        <v>17.922740893649465</v>
      </c>
      <c r="R21" s="50">
        <v>54.4</v>
      </c>
      <c r="S21" s="49"/>
      <c r="T21" s="49"/>
      <c r="U21" s="66"/>
      <c r="V21" s="60"/>
      <c r="W21" s="60"/>
      <c r="X21" s="49"/>
      <c r="Y21" s="49"/>
      <c r="Z21" s="49"/>
      <c r="AA21" s="49">
        <v>767.2</v>
      </c>
      <c r="AB21" s="49"/>
      <c r="AC21" s="49"/>
      <c r="AD21" s="49">
        <v>400</v>
      </c>
      <c r="AE21" s="49">
        <v>376.3</v>
      </c>
      <c r="AF21" s="49">
        <v>839.5</v>
      </c>
      <c r="AG21" s="44">
        <f t="shared" si="0"/>
        <v>3.2514744115590104</v>
      </c>
      <c r="AH21" s="43" t="str">
        <f t="shared" si="1"/>
        <v/>
      </c>
      <c r="AI21" s="43" t="str">
        <f t="shared" si="2"/>
        <v/>
      </c>
      <c r="AJ21" s="43" t="str">
        <f t="shared" si="3"/>
        <v/>
      </c>
      <c r="AK21" s="43" t="str">
        <f t="shared" si="4"/>
        <v/>
      </c>
      <c r="AL21" s="43" t="str">
        <f t="shared" si="5"/>
        <v/>
      </c>
      <c r="AM21" s="43" t="str">
        <f t="shared" si="6"/>
        <v/>
      </c>
      <c r="AN21" s="43" t="str">
        <f t="shared" si="7"/>
        <v/>
      </c>
      <c r="AO21" s="43" t="str">
        <f t="shared" si="8"/>
        <v/>
      </c>
      <c r="AP21" s="43">
        <f t="shared" si="9"/>
        <v>55.791461891629289</v>
      </c>
      <c r="AQ21" s="43" t="str">
        <f t="shared" si="10"/>
        <v/>
      </c>
      <c r="AR21" s="43" t="str">
        <f t="shared" si="11"/>
        <v/>
      </c>
      <c r="AS21" s="43">
        <f t="shared" si="12"/>
        <v>24.375995455977346</v>
      </c>
      <c r="AT21" s="43">
        <f t="shared" si="13"/>
        <v>26.806176438081884</v>
      </c>
      <c r="AU21" s="43">
        <f t="shared" si="14"/>
        <v>46.839933968886349</v>
      </c>
      <c r="AV21" s="48">
        <f t="shared" si="15"/>
        <v>54.4</v>
      </c>
      <c r="AW21" s="47" t="str">
        <f t="shared" si="16"/>
        <v/>
      </c>
      <c r="AX21" s="47" t="str">
        <f t="shared" si="17"/>
        <v/>
      </c>
      <c r="AY21" s="47" t="str">
        <f t="shared" si="18"/>
        <v/>
      </c>
      <c r="AZ21" s="47" t="str">
        <f t="shared" si="19"/>
        <v/>
      </c>
      <c r="BA21" s="47" t="str">
        <f t="shared" si="20"/>
        <v/>
      </c>
      <c r="BB21" s="47" t="str">
        <f t="shared" si="21"/>
        <v/>
      </c>
      <c r="BC21" s="47" t="str">
        <f t="shared" si="22"/>
        <v/>
      </c>
      <c r="BD21" s="47" t="str">
        <f t="shared" si="23"/>
        <v/>
      </c>
      <c r="BE21" s="47">
        <f t="shared" si="24"/>
        <v>767.2</v>
      </c>
      <c r="BF21" s="47" t="str">
        <f t="shared" si="25"/>
        <v/>
      </c>
      <c r="BG21" s="47" t="str">
        <f t="shared" si="26"/>
        <v/>
      </c>
      <c r="BH21" s="47">
        <f t="shared" si="27"/>
        <v>400</v>
      </c>
      <c r="BI21" s="47">
        <f t="shared" si="28"/>
        <v>376.3</v>
      </c>
      <c r="BJ21" s="47">
        <f t="shared" si="29"/>
        <v>839.5</v>
      </c>
      <c r="BK21" s="48">
        <f t="shared" si="30"/>
        <v>83.282302510716477</v>
      </c>
      <c r="BL21" s="47" t="str">
        <f t="shared" si="31"/>
        <v/>
      </c>
      <c r="BM21" s="47" t="str">
        <f t="shared" si="32"/>
        <v/>
      </c>
      <c r="BN21" s="47" t="str">
        <f t="shared" si="33"/>
        <v/>
      </c>
      <c r="BO21" s="47" t="str">
        <f t="shared" si="34"/>
        <v/>
      </c>
      <c r="BP21" s="47" t="str">
        <f t="shared" si="35"/>
        <v/>
      </c>
      <c r="BQ21" s="47" t="str">
        <f t="shared" si="36"/>
        <v/>
      </c>
      <c r="BR21" s="47" t="str">
        <f t="shared" si="37"/>
        <v/>
      </c>
      <c r="BS21" s="47" t="str">
        <f t="shared" si="38"/>
        <v/>
      </c>
      <c r="BT21" s="47">
        <f t="shared" si="39"/>
        <v>71.902530459231485</v>
      </c>
      <c r="BU21" s="47" t="str">
        <f t="shared" si="40"/>
        <v/>
      </c>
      <c r="BV21" s="47" t="str">
        <f t="shared" si="41"/>
        <v/>
      </c>
      <c r="BW21" s="47">
        <f t="shared" si="42"/>
        <v>13.427324605572339</v>
      </c>
      <c r="BX21" s="47">
        <f t="shared" si="43"/>
        <v>26.296296296296298</v>
      </c>
      <c r="BY21" s="47">
        <f t="shared" si="44"/>
        <v>36.723534558180226</v>
      </c>
      <c r="BZ21" s="46">
        <v>8.2750000000000004</v>
      </c>
      <c r="CA21" s="45"/>
      <c r="CB21" s="45"/>
      <c r="CC21" s="59"/>
      <c r="CD21" s="59"/>
      <c r="CE21" s="59"/>
      <c r="CF21" s="45"/>
      <c r="CG21" s="45"/>
      <c r="CH21" s="45"/>
      <c r="CI21" s="45">
        <v>6.4509999999999996</v>
      </c>
      <c r="CJ21" s="45"/>
      <c r="CK21" s="45"/>
      <c r="CL21" s="45">
        <v>4.42</v>
      </c>
      <c r="CM21" s="45">
        <v>4.8860000000000001</v>
      </c>
      <c r="CN21" s="45">
        <v>5.3079999999999998</v>
      </c>
      <c r="CO21" s="44">
        <f t="shared" si="45"/>
        <v>8.2750000000000004</v>
      </c>
      <c r="CP21" s="43" t="str">
        <f t="shared" si="46"/>
        <v/>
      </c>
      <c r="CQ21" s="43" t="str">
        <f t="shared" si="47"/>
        <v/>
      </c>
      <c r="CR21" s="43" t="str">
        <f t="shared" si="48"/>
        <v/>
      </c>
      <c r="CS21" s="43" t="str">
        <f t="shared" si="49"/>
        <v/>
      </c>
      <c r="CT21" s="43" t="str">
        <f t="shared" si="50"/>
        <v/>
      </c>
      <c r="CU21" s="43" t="str">
        <f t="shared" si="51"/>
        <v/>
      </c>
      <c r="CV21" s="43" t="str">
        <f t="shared" si="52"/>
        <v/>
      </c>
      <c r="CW21" s="43" t="str">
        <f t="shared" si="53"/>
        <v/>
      </c>
      <c r="CX21" s="43">
        <f t="shared" si="54"/>
        <v>6.4509999999999996</v>
      </c>
      <c r="CY21" s="43" t="str">
        <f t="shared" si="55"/>
        <v/>
      </c>
      <c r="CZ21" s="43" t="str">
        <f t="shared" si="56"/>
        <v/>
      </c>
      <c r="DA21" s="43">
        <f t="shared" si="57"/>
        <v>4.42</v>
      </c>
      <c r="DB21" s="43">
        <f t="shared" si="58"/>
        <v>4.8860000000000001</v>
      </c>
      <c r="DC21" s="43">
        <f t="shared" si="59"/>
        <v>5.3079999999999998</v>
      </c>
      <c r="DD21" s="42">
        <f t="shared" si="60"/>
        <v>1</v>
      </c>
      <c r="DE21" s="41" t="str">
        <f t="shared" si="61"/>
        <v/>
      </c>
      <c r="DF21" s="41">
        <f t="shared" si="62"/>
        <v>1</v>
      </c>
      <c r="DG21" s="41" t="str">
        <f t="shared" si="63"/>
        <v/>
      </c>
      <c r="DH21" s="41">
        <f t="shared" si="64"/>
        <v>2</v>
      </c>
    </row>
    <row r="22" spans="1:112" s="41" customFormat="1" x14ac:dyDescent="0.2">
      <c r="A22" s="51" t="s">
        <v>62</v>
      </c>
      <c r="B22" s="51" t="s">
        <v>304</v>
      </c>
      <c r="C22" s="58">
        <v>10.836233725759925</v>
      </c>
      <c r="D22" s="58">
        <v>17.556483289856153</v>
      </c>
      <c r="E22" s="58">
        <v>18.573687325294319</v>
      </c>
      <c r="F22" s="58">
        <v>21.814684831429357</v>
      </c>
      <c r="G22" s="58">
        <v>10.703663594973618</v>
      </c>
      <c r="H22" s="58">
        <v>7.9029341797801615</v>
      </c>
      <c r="I22" s="58">
        <v>10.285467318948603</v>
      </c>
      <c r="J22" s="58">
        <v>7.7593195238368784</v>
      </c>
      <c r="K22" s="58">
        <v>10.321765562534692</v>
      </c>
      <c r="L22" s="58">
        <v>17.429148727620472</v>
      </c>
      <c r="M22" s="58">
        <v>13.737452415709376</v>
      </c>
      <c r="N22" s="58">
        <v>11.696180839388978</v>
      </c>
      <c r="O22" s="58">
        <v>19.835095207494209</v>
      </c>
      <c r="P22" s="58">
        <v>11.34894906336211</v>
      </c>
      <c r="Q22" s="58">
        <v>10.469206812390471</v>
      </c>
      <c r="R22" s="57"/>
      <c r="S22" s="55">
        <v>36.590000000000003</v>
      </c>
      <c r="T22" s="55">
        <v>42.17</v>
      </c>
      <c r="U22" s="55">
        <v>45.02</v>
      </c>
      <c r="V22" s="55">
        <v>38.07</v>
      </c>
      <c r="W22" s="55">
        <v>29.6</v>
      </c>
      <c r="X22" s="55">
        <v>249.1</v>
      </c>
      <c r="Y22" s="55">
        <v>451.1</v>
      </c>
      <c r="Z22" s="55">
        <v>236.2</v>
      </c>
      <c r="AA22" s="55">
        <v>225.6</v>
      </c>
      <c r="AB22" s="55">
        <v>122</v>
      </c>
      <c r="AC22" s="55">
        <v>580</v>
      </c>
      <c r="AD22" s="55">
        <v>207.8</v>
      </c>
      <c r="AE22" s="55">
        <v>89.91</v>
      </c>
      <c r="AF22" s="55">
        <v>220.6</v>
      </c>
      <c r="AG22" s="44" t="str">
        <f t="shared" si="0"/>
        <v/>
      </c>
      <c r="AH22" s="43">
        <f t="shared" si="1"/>
        <v>2.0841303691577631</v>
      </c>
      <c r="AI22" s="43">
        <f t="shared" si="2"/>
        <v>2.2704161678532926</v>
      </c>
      <c r="AJ22" s="43">
        <f t="shared" si="3"/>
        <v>2.0637474411336783</v>
      </c>
      <c r="AK22" s="43">
        <f t="shared" si="4"/>
        <v>3.5567261304697082</v>
      </c>
      <c r="AL22" s="43">
        <f t="shared" si="5"/>
        <v>3.7454443282258736</v>
      </c>
      <c r="AM22" s="43">
        <f t="shared" si="6"/>
        <v>24.218637060961797</v>
      </c>
      <c r="AN22" s="43">
        <f t="shared" si="7"/>
        <v>58.136541305485146</v>
      </c>
      <c r="AO22" s="43">
        <f t="shared" si="8"/>
        <v>22.883681921370524</v>
      </c>
      <c r="AP22" s="43">
        <f t="shared" si="9"/>
        <v>12.943833547216521</v>
      </c>
      <c r="AQ22" s="43">
        <f t="shared" si="10"/>
        <v>8.8808314895771847</v>
      </c>
      <c r="AR22" s="43">
        <f t="shared" si="11"/>
        <v>49.588836558233304</v>
      </c>
      <c r="AS22" s="43">
        <f t="shared" si="12"/>
        <v>10.476380265696321</v>
      </c>
      <c r="AT22" s="43">
        <f t="shared" si="13"/>
        <v>7.922319458658694</v>
      </c>
      <c r="AU22" s="43">
        <f t="shared" si="14"/>
        <v>21.071319341873771</v>
      </c>
      <c r="AV22" s="48" t="str">
        <f t="shared" si="15"/>
        <v/>
      </c>
      <c r="AW22" s="47">
        <f t="shared" si="16"/>
        <v>36.590000000000003</v>
      </c>
      <c r="AX22" s="47">
        <f t="shared" si="17"/>
        <v>42.17</v>
      </c>
      <c r="AY22" s="47">
        <f t="shared" si="18"/>
        <v>45.02</v>
      </c>
      <c r="AZ22" s="47">
        <f t="shared" si="19"/>
        <v>38.07</v>
      </c>
      <c r="BA22" s="47">
        <f t="shared" si="20"/>
        <v>29.6</v>
      </c>
      <c r="BB22" s="47">
        <f t="shared" si="21"/>
        <v>249.1</v>
      </c>
      <c r="BC22" s="47">
        <f t="shared" si="22"/>
        <v>451.1</v>
      </c>
      <c r="BD22" s="47">
        <f t="shared" si="23"/>
        <v>236.2</v>
      </c>
      <c r="BE22" s="47">
        <f t="shared" si="24"/>
        <v>225.6</v>
      </c>
      <c r="BF22" s="47">
        <f t="shared" si="25"/>
        <v>122</v>
      </c>
      <c r="BG22" s="47">
        <f t="shared" si="26"/>
        <v>580</v>
      </c>
      <c r="BH22" s="47">
        <f t="shared" si="27"/>
        <v>207.8</v>
      </c>
      <c r="BI22" s="47">
        <f t="shared" si="28"/>
        <v>89.91</v>
      </c>
      <c r="BJ22" s="47">
        <f t="shared" si="29"/>
        <v>220.6</v>
      </c>
      <c r="BK22" s="48" t="str">
        <f t="shared" si="30"/>
        <v/>
      </c>
      <c r="BL22" s="47">
        <f t="shared" si="31"/>
        <v>3.9642470205850491</v>
      </c>
      <c r="BM22" s="47">
        <f t="shared" si="32"/>
        <v>6.1598013438504235</v>
      </c>
      <c r="BN22" s="47">
        <f t="shared" si="33"/>
        <v>12.102150537634408</v>
      </c>
      <c r="BO22" s="47">
        <f t="shared" si="34"/>
        <v>7.700242718446602</v>
      </c>
      <c r="BP22" s="47">
        <f t="shared" si="35"/>
        <v>8.5846867749419946</v>
      </c>
      <c r="BQ22" s="47">
        <f t="shared" si="36"/>
        <v>33.26211777273334</v>
      </c>
      <c r="BR22" s="47">
        <f t="shared" si="37"/>
        <v>53.108076289145281</v>
      </c>
      <c r="BS22" s="47">
        <f t="shared" si="38"/>
        <v>25.560004328535872</v>
      </c>
      <c r="BT22" s="47">
        <f t="shared" si="39"/>
        <v>21.143392689784442</v>
      </c>
      <c r="BU22" s="47">
        <f t="shared" si="40"/>
        <v>100</v>
      </c>
      <c r="BV22" s="47">
        <f t="shared" si="41"/>
        <v>82.129708297932595</v>
      </c>
      <c r="BW22" s="47">
        <f t="shared" si="42"/>
        <v>6.9754951325948307</v>
      </c>
      <c r="BX22" s="47">
        <f t="shared" si="43"/>
        <v>6.283018867924528</v>
      </c>
      <c r="BY22" s="47">
        <f t="shared" si="44"/>
        <v>9.6500437445319331</v>
      </c>
      <c r="BZ22" s="54"/>
      <c r="CA22" s="52">
        <v>8.2680000000000007</v>
      </c>
      <c r="CB22" s="52">
        <v>8.1639999999999997</v>
      </c>
      <c r="CC22" s="52">
        <v>8.4209999999999994</v>
      </c>
      <c r="CD22" s="52">
        <v>8.2690000000000001</v>
      </c>
      <c r="CE22" s="52">
        <v>7.86</v>
      </c>
      <c r="CF22" s="52">
        <v>9.3510000000000009</v>
      </c>
      <c r="CG22" s="52">
        <v>9.3360000000000003</v>
      </c>
      <c r="CH22" s="52">
        <v>8.8480000000000008</v>
      </c>
      <c r="CI22" s="52">
        <v>8.9190000000000005</v>
      </c>
      <c r="CJ22" s="52">
        <v>9.07</v>
      </c>
      <c r="CK22" s="52">
        <v>8.7289999999999992</v>
      </c>
      <c r="CL22" s="52">
        <v>8.64</v>
      </c>
      <c r="CM22" s="52">
        <v>8.7789999999999999</v>
      </c>
      <c r="CN22" s="52">
        <v>8.84</v>
      </c>
      <c r="CO22" s="44" t="str">
        <f t="shared" si="45"/>
        <v/>
      </c>
      <c r="CP22" s="43">
        <f t="shared" si="46"/>
        <v>8.2680000000000007</v>
      </c>
      <c r="CQ22" s="43">
        <f t="shared" si="47"/>
        <v>8.1639999999999997</v>
      </c>
      <c r="CR22" s="43">
        <f t="shared" si="48"/>
        <v>8.4209999999999994</v>
      </c>
      <c r="CS22" s="43">
        <f t="shared" si="49"/>
        <v>8.2690000000000001</v>
      </c>
      <c r="CT22" s="43">
        <f t="shared" si="50"/>
        <v>7.86</v>
      </c>
      <c r="CU22" s="43">
        <f t="shared" si="51"/>
        <v>9.3510000000000009</v>
      </c>
      <c r="CV22" s="43">
        <f t="shared" si="52"/>
        <v>9.3360000000000003</v>
      </c>
      <c r="CW22" s="43">
        <f t="shared" si="53"/>
        <v>8.8480000000000008</v>
      </c>
      <c r="CX22" s="43">
        <f t="shared" si="54"/>
        <v>8.9190000000000005</v>
      </c>
      <c r="CY22" s="43">
        <f t="shared" si="55"/>
        <v>9.07</v>
      </c>
      <c r="CZ22" s="43">
        <f t="shared" si="56"/>
        <v>8.7289999999999992</v>
      </c>
      <c r="DA22" s="43">
        <f t="shared" si="57"/>
        <v>8.64</v>
      </c>
      <c r="DB22" s="43">
        <f t="shared" si="58"/>
        <v>8.7789999999999999</v>
      </c>
      <c r="DC22" s="43">
        <f t="shared" si="59"/>
        <v>8.84</v>
      </c>
      <c r="DD22" s="42" t="str">
        <f t="shared" si="60"/>
        <v/>
      </c>
      <c r="DE22" s="41">
        <f t="shared" si="61"/>
        <v>1</v>
      </c>
      <c r="DF22" s="41">
        <f t="shared" si="62"/>
        <v>1</v>
      </c>
      <c r="DG22" s="41">
        <f t="shared" si="63"/>
        <v>1</v>
      </c>
      <c r="DH22" s="41">
        <f t="shared" si="64"/>
        <v>1</v>
      </c>
    </row>
    <row r="23" spans="1:112" s="41" customFormat="1" x14ac:dyDescent="0.2">
      <c r="A23" s="51" t="s">
        <v>1</v>
      </c>
      <c r="B23" s="51" t="s">
        <v>63</v>
      </c>
      <c r="C23" s="47">
        <v>9.5417335864574824</v>
      </c>
      <c r="D23" s="47">
        <v>16.231729414270724</v>
      </c>
      <c r="E23" s="47">
        <v>20.842076150110554</v>
      </c>
      <c r="F23" s="47">
        <v>16.5766986646669</v>
      </c>
      <c r="G23" s="47">
        <v>9.0797335541688717</v>
      </c>
      <c r="H23" s="47">
        <v>10.887014914812182</v>
      </c>
      <c r="I23" s="47">
        <v>11.899832735746607</v>
      </c>
      <c r="J23" s="47">
        <v>13.568433841645273</v>
      </c>
      <c r="K23" s="47">
        <v>12.637955706357184</v>
      </c>
      <c r="L23" s="47">
        <v>17.556483289856153</v>
      </c>
      <c r="M23" s="47">
        <v>3.3118818695404655</v>
      </c>
      <c r="N23" s="47">
        <v>3.870699746708758</v>
      </c>
      <c r="O23" s="47">
        <v>22.654754547666059</v>
      </c>
      <c r="P23" s="47">
        <v>15.939219294264889</v>
      </c>
      <c r="Q23" s="47">
        <v>25.979455267018771</v>
      </c>
      <c r="R23" s="50"/>
      <c r="S23" s="49">
        <v>538.6</v>
      </c>
      <c r="T23" s="49">
        <v>326.5</v>
      </c>
      <c r="U23" s="49">
        <v>158</v>
      </c>
      <c r="V23" s="49">
        <v>275.89999999999998</v>
      </c>
      <c r="W23" s="49">
        <v>127</v>
      </c>
      <c r="X23" s="49"/>
      <c r="Y23" s="49"/>
      <c r="Z23" s="49"/>
      <c r="AA23" s="49">
        <v>39.35</v>
      </c>
      <c r="AB23" s="49">
        <v>21.37</v>
      </c>
      <c r="AC23" s="49">
        <v>32.15</v>
      </c>
      <c r="AD23" s="49">
        <v>229.2</v>
      </c>
      <c r="AE23" s="49">
        <v>230.4</v>
      </c>
      <c r="AF23" s="49">
        <v>176.5</v>
      </c>
      <c r="AG23" s="44" t="str">
        <f t="shared" si="0"/>
        <v/>
      </c>
      <c r="AH23" s="43">
        <f t="shared" si="1"/>
        <v>33.181923272234314</v>
      </c>
      <c r="AI23" s="43">
        <f t="shared" si="2"/>
        <v>15.665425922468291</v>
      </c>
      <c r="AJ23" s="43">
        <f t="shared" si="3"/>
        <v>9.5314515390676515</v>
      </c>
      <c r="AK23" s="43">
        <f t="shared" si="4"/>
        <v>30.386354219978532</v>
      </c>
      <c r="AL23" s="43">
        <f t="shared" si="5"/>
        <v>11.665272895622826</v>
      </c>
      <c r="AM23" s="43" t="str">
        <f t="shared" si="6"/>
        <v/>
      </c>
      <c r="AN23" s="43" t="str">
        <f t="shared" si="7"/>
        <v/>
      </c>
      <c r="AO23" s="43" t="str">
        <f t="shared" si="8"/>
        <v/>
      </c>
      <c r="AP23" s="43">
        <f t="shared" si="9"/>
        <v>2.2413372513352821</v>
      </c>
      <c r="AQ23" s="43">
        <f t="shared" si="10"/>
        <v>6.4525248308343679</v>
      </c>
      <c r="AR23" s="43">
        <f t="shared" si="11"/>
        <v>8.3059917079171601</v>
      </c>
      <c r="AS23" s="43">
        <f t="shared" si="12"/>
        <v>10.117081582930355</v>
      </c>
      <c r="AT23" s="43">
        <f t="shared" si="13"/>
        <v>14.454911231624784</v>
      </c>
      <c r="AU23" s="43">
        <f t="shared" si="14"/>
        <v>6.7938299008166219</v>
      </c>
      <c r="AV23" s="48" t="str">
        <f t="shared" si="15"/>
        <v/>
      </c>
      <c r="AW23" s="47">
        <f t="shared" si="16"/>
        <v>538.6</v>
      </c>
      <c r="AX23" s="47">
        <f t="shared" si="17"/>
        <v>326.5</v>
      </c>
      <c r="AY23" s="47">
        <f t="shared" si="18"/>
        <v>158</v>
      </c>
      <c r="AZ23" s="47">
        <f t="shared" si="19"/>
        <v>275.89999999999998</v>
      </c>
      <c r="BA23" s="47">
        <f t="shared" si="20"/>
        <v>127</v>
      </c>
      <c r="BB23" s="47" t="str">
        <f t="shared" si="21"/>
        <v/>
      </c>
      <c r="BC23" s="47" t="str">
        <f t="shared" si="22"/>
        <v/>
      </c>
      <c r="BD23" s="47" t="str">
        <f t="shared" si="23"/>
        <v/>
      </c>
      <c r="BE23" s="47">
        <f t="shared" si="24"/>
        <v>39.35</v>
      </c>
      <c r="BF23" s="47">
        <f t="shared" si="25"/>
        <v>21.37</v>
      </c>
      <c r="BG23" s="47">
        <f t="shared" si="26"/>
        <v>32.15</v>
      </c>
      <c r="BH23" s="47">
        <f t="shared" si="27"/>
        <v>229.2</v>
      </c>
      <c r="BI23" s="47">
        <f t="shared" si="28"/>
        <v>230.4</v>
      </c>
      <c r="BJ23" s="47">
        <f t="shared" si="29"/>
        <v>176.5</v>
      </c>
      <c r="BK23" s="48" t="str">
        <f t="shared" si="30"/>
        <v/>
      </c>
      <c r="BL23" s="47">
        <f t="shared" si="31"/>
        <v>58.353196099674975</v>
      </c>
      <c r="BM23" s="47">
        <f t="shared" si="32"/>
        <v>47.692082968156583</v>
      </c>
      <c r="BN23" s="47">
        <f t="shared" si="33"/>
        <v>42.473118279569896</v>
      </c>
      <c r="BO23" s="47">
        <f t="shared" si="34"/>
        <v>55.805016181229767</v>
      </c>
      <c r="BP23" s="47">
        <f t="shared" si="35"/>
        <v>36.832946635730856</v>
      </c>
      <c r="BQ23" s="47" t="str">
        <f t="shared" si="36"/>
        <v/>
      </c>
      <c r="BR23" s="47" t="str">
        <f t="shared" si="37"/>
        <v/>
      </c>
      <c r="BS23" s="47" t="str">
        <f t="shared" si="38"/>
        <v/>
      </c>
      <c r="BT23" s="47">
        <f t="shared" si="39"/>
        <v>3.6879100281162138</v>
      </c>
      <c r="BU23" s="47">
        <f t="shared" si="40"/>
        <v>17.516393442622952</v>
      </c>
      <c r="BV23" s="47">
        <f t="shared" si="41"/>
        <v>4.5525346927216086</v>
      </c>
      <c r="BW23" s="47">
        <f t="shared" si="42"/>
        <v>7.6938569989929508</v>
      </c>
      <c r="BX23" s="47">
        <f t="shared" si="43"/>
        <v>16.10062893081761</v>
      </c>
      <c r="BY23" s="47">
        <f t="shared" si="44"/>
        <v>7.7209098862642174</v>
      </c>
      <c r="BZ23" s="46"/>
      <c r="CA23" s="45">
        <v>9.5139999999999993</v>
      </c>
      <c r="CB23" s="45">
        <v>9.6129999999999995</v>
      </c>
      <c r="CC23" s="45">
        <v>9.4469999999999992</v>
      </c>
      <c r="CD23" s="45">
        <v>9.4380000000000006</v>
      </c>
      <c r="CE23" s="45">
        <v>8.7929999999999993</v>
      </c>
      <c r="CF23" s="45"/>
      <c r="CG23" s="45"/>
      <c r="CH23" s="45"/>
      <c r="CI23" s="45">
        <v>7.2830000000000004</v>
      </c>
      <c r="CJ23" s="45">
        <v>8.2349999999999994</v>
      </c>
      <c r="CK23" s="45">
        <v>7.25</v>
      </c>
      <c r="CL23" s="45">
        <v>8.8160000000000007</v>
      </c>
      <c r="CM23" s="45">
        <v>7.7889999999999997</v>
      </c>
      <c r="CN23" s="45">
        <v>8.9640000000000004</v>
      </c>
      <c r="CO23" s="44" t="str">
        <f t="shared" si="45"/>
        <v/>
      </c>
      <c r="CP23" s="43">
        <f t="shared" si="46"/>
        <v>9.5139999999999993</v>
      </c>
      <c r="CQ23" s="43">
        <f t="shared" si="47"/>
        <v>9.6129999999999995</v>
      </c>
      <c r="CR23" s="43">
        <f t="shared" si="48"/>
        <v>9.4469999999999992</v>
      </c>
      <c r="CS23" s="43">
        <f t="shared" si="49"/>
        <v>9.4380000000000006</v>
      </c>
      <c r="CT23" s="43">
        <f t="shared" si="50"/>
        <v>8.7929999999999993</v>
      </c>
      <c r="CU23" s="43" t="str">
        <f t="shared" si="51"/>
        <v/>
      </c>
      <c r="CV23" s="43" t="str">
        <f t="shared" si="52"/>
        <v/>
      </c>
      <c r="CW23" s="43" t="str">
        <f t="shared" si="53"/>
        <v/>
      </c>
      <c r="CX23" s="43">
        <f t="shared" si="54"/>
        <v>7.2830000000000004</v>
      </c>
      <c r="CY23" s="43">
        <f t="shared" si="55"/>
        <v>8.2349999999999994</v>
      </c>
      <c r="CZ23" s="43">
        <f t="shared" si="56"/>
        <v>7.25</v>
      </c>
      <c r="DA23" s="43">
        <f t="shared" si="57"/>
        <v>8.8160000000000007</v>
      </c>
      <c r="DB23" s="43">
        <f t="shared" si="58"/>
        <v>7.7889999999999997</v>
      </c>
      <c r="DC23" s="43">
        <f t="shared" si="59"/>
        <v>8.9640000000000004</v>
      </c>
      <c r="DD23" s="42" t="str">
        <f t="shared" si="60"/>
        <v/>
      </c>
      <c r="DE23" s="41">
        <f t="shared" si="61"/>
        <v>1</v>
      </c>
      <c r="DF23" s="41">
        <f t="shared" si="62"/>
        <v>1</v>
      </c>
      <c r="DG23" s="41">
        <f t="shared" si="63"/>
        <v>1</v>
      </c>
      <c r="DH23" s="41">
        <f t="shared" si="64"/>
        <v>1</v>
      </c>
    </row>
    <row r="24" spans="1:112" s="41" customFormat="1" x14ac:dyDescent="0.2">
      <c r="A24" s="51" t="s">
        <v>67</v>
      </c>
      <c r="B24" s="51" t="s">
        <v>305</v>
      </c>
      <c r="C24" s="47">
        <v>14.016325388731248</v>
      </c>
      <c r="D24" s="47">
        <v>25.538983068460144</v>
      </c>
      <c r="E24" s="47">
        <v>27.631880951145632</v>
      </c>
      <c r="F24" s="47">
        <v>21.408492007324593</v>
      </c>
      <c r="G24" s="47">
        <v>36.527349728645568</v>
      </c>
      <c r="H24" s="47">
        <v>7.0325236030870482</v>
      </c>
      <c r="I24" s="47">
        <v>10.660518284143961</v>
      </c>
      <c r="J24" s="47">
        <v>8.4526880300069358</v>
      </c>
      <c r="K24" s="47">
        <v>5.396598040256058</v>
      </c>
      <c r="L24" s="47">
        <v>9.7299096198052073</v>
      </c>
      <c r="M24" s="47">
        <v>6.9937893269024514</v>
      </c>
      <c r="N24" s="47">
        <v>9.700506543199511</v>
      </c>
      <c r="O24" s="47">
        <v>58.158078130219515</v>
      </c>
      <c r="P24" s="47">
        <v>12.455443966658578</v>
      </c>
      <c r="Q24" s="47">
        <v>15.264434809101893</v>
      </c>
      <c r="R24" s="50"/>
      <c r="S24" s="49">
        <v>94.76</v>
      </c>
      <c r="T24" s="49">
        <v>65.7</v>
      </c>
      <c r="U24" s="49">
        <v>81.3</v>
      </c>
      <c r="V24" s="49">
        <v>161</v>
      </c>
      <c r="W24" s="49">
        <v>32.32</v>
      </c>
      <c r="X24" s="49">
        <v>171</v>
      </c>
      <c r="Y24" s="49">
        <v>201.4</v>
      </c>
      <c r="Z24" s="49">
        <v>161.80000000000001</v>
      </c>
      <c r="AA24" s="49">
        <v>78.92</v>
      </c>
      <c r="AB24" s="49"/>
      <c r="AC24" s="49"/>
      <c r="AD24" s="49"/>
      <c r="AE24" s="49"/>
      <c r="AF24" s="63"/>
      <c r="AG24" s="44" t="str">
        <f t="shared" si="0"/>
        <v/>
      </c>
      <c r="AH24" s="43">
        <f t="shared" si="1"/>
        <v>3.7104061561881716</v>
      </c>
      <c r="AI24" s="43">
        <f t="shared" si="2"/>
        <v>2.3776882983883891</v>
      </c>
      <c r="AJ24" s="43">
        <f t="shared" si="3"/>
        <v>3.7975584628840009</v>
      </c>
      <c r="AK24" s="43">
        <f t="shared" si="4"/>
        <v>4.4076562136600943</v>
      </c>
      <c r="AL24" s="43">
        <f t="shared" si="5"/>
        <v>4.595789765399803</v>
      </c>
      <c r="AM24" s="43">
        <f t="shared" si="6"/>
        <v>16.040495916069926</v>
      </c>
      <c r="AN24" s="43">
        <f t="shared" si="7"/>
        <v>23.826740000936098</v>
      </c>
      <c r="AO24" s="43">
        <f t="shared" si="8"/>
        <v>29.981851305776132</v>
      </c>
      <c r="AP24" s="43">
        <f t="shared" si="9"/>
        <v>8.1110722590226878</v>
      </c>
      <c r="AQ24" s="43" t="str">
        <f t="shared" si="10"/>
        <v/>
      </c>
      <c r="AR24" s="43" t="str">
        <f t="shared" si="11"/>
        <v/>
      </c>
      <c r="AS24" s="43" t="str">
        <f t="shared" si="12"/>
        <v/>
      </c>
      <c r="AT24" s="43" t="str">
        <f t="shared" si="13"/>
        <v/>
      </c>
      <c r="AU24" s="43" t="str">
        <f t="shared" si="14"/>
        <v/>
      </c>
      <c r="AV24" s="48" t="str">
        <f t="shared" si="15"/>
        <v/>
      </c>
      <c r="AW24" s="47">
        <f t="shared" si="16"/>
        <v>94.76</v>
      </c>
      <c r="AX24" s="47">
        <f t="shared" si="17"/>
        <v>65.7</v>
      </c>
      <c r="AY24" s="47">
        <f t="shared" si="18"/>
        <v>81.3</v>
      </c>
      <c r="AZ24" s="47">
        <f t="shared" si="19"/>
        <v>161</v>
      </c>
      <c r="BA24" s="47">
        <f t="shared" si="20"/>
        <v>32.32</v>
      </c>
      <c r="BB24" s="47">
        <f t="shared" si="21"/>
        <v>171</v>
      </c>
      <c r="BC24" s="47">
        <f t="shared" si="22"/>
        <v>201.4</v>
      </c>
      <c r="BD24" s="47">
        <f t="shared" si="23"/>
        <v>161.80000000000001</v>
      </c>
      <c r="BE24" s="47">
        <f t="shared" si="24"/>
        <v>78.92</v>
      </c>
      <c r="BF24" s="47" t="str">
        <f t="shared" si="25"/>
        <v/>
      </c>
      <c r="BG24" s="47" t="str">
        <f t="shared" si="26"/>
        <v/>
      </c>
      <c r="BH24" s="47" t="str">
        <f t="shared" si="27"/>
        <v/>
      </c>
      <c r="BI24" s="47" t="str">
        <f t="shared" si="28"/>
        <v/>
      </c>
      <c r="BJ24" s="47" t="str">
        <f t="shared" si="29"/>
        <v/>
      </c>
      <c r="BK24" s="48" t="str">
        <f t="shared" si="30"/>
        <v/>
      </c>
      <c r="BL24" s="47">
        <f t="shared" si="31"/>
        <v>10.266522210184181</v>
      </c>
      <c r="BM24" s="47">
        <f t="shared" si="32"/>
        <v>9.5968448729184921</v>
      </c>
      <c r="BN24" s="47">
        <f t="shared" si="33"/>
        <v>21.85483870967742</v>
      </c>
      <c r="BO24" s="47">
        <f t="shared" si="34"/>
        <v>32.564724919093855</v>
      </c>
      <c r="BP24" s="47">
        <f t="shared" si="35"/>
        <v>9.3735498839907194</v>
      </c>
      <c r="BQ24" s="47">
        <f t="shared" si="36"/>
        <v>22.833489117372146</v>
      </c>
      <c r="BR24" s="47">
        <f t="shared" si="37"/>
        <v>23.710854720979516</v>
      </c>
      <c r="BS24" s="47">
        <f t="shared" si="38"/>
        <v>17.508927605237531</v>
      </c>
      <c r="BT24" s="47">
        <f t="shared" si="39"/>
        <v>7.3964386129334585</v>
      </c>
      <c r="BU24" s="47" t="str">
        <f t="shared" si="40"/>
        <v/>
      </c>
      <c r="BV24" s="47" t="str">
        <f t="shared" si="41"/>
        <v/>
      </c>
      <c r="BW24" s="47" t="str">
        <f t="shared" si="42"/>
        <v/>
      </c>
      <c r="BX24" s="47" t="str">
        <f t="shared" si="43"/>
        <v/>
      </c>
      <c r="BY24" s="47" t="str">
        <f t="shared" si="44"/>
        <v/>
      </c>
      <c r="BZ24" s="46"/>
      <c r="CA24" s="45">
        <v>6.6429999999999998</v>
      </c>
      <c r="CB24" s="45">
        <v>6.7530000000000001</v>
      </c>
      <c r="CC24" s="45">
        <v>6.7039999999999997</v>
      </c>
      <c r="CD24" s="45">
        <v>6.7750000000000004</v>
      </c>
      <c r="CE24" s="45">
        <v>6.9279999999999999</v>
      </c>
      <c r="CF24" s="45">
        <v>6.9050000000000002</v>
      </c>
      <c r="CG24" s="45">
        <v>6.8049999999999997</v>
      </c>
      <c r="CH24" s="45">
        <v>6.883</v>
      </c>
      <c r="CI24" s="45">
        <v>7.5359999999999996</v>
      </c>
      <c r="CJ24" s="45"/>
      <c r="CK24" s="45"/>
      <c r="CL24" s="45"/>
      <c r="CM24" s="45"/>
      <c r="CN24" s="62"/>
      <c r="CO24" s="44" t="str">
        <f t="shared" si="45"/>
        <v/>
      </c>
      <c r="CP24" s="43">
        <f t="shared" si="46"/>
        <v>6.6429999999999998</v>
      </c>
      <c r="CQ24" s="43">
        <f t="shared" si="47"/>
        <v>6.7530000000000001</v>
      </c>
      <c r="CR24" s="43">
        <f t="shared" si="48"/>
        <v>6.7039999999999997</v>
      </c>
      <c r="CS24" s="43">
        <f t="shared" si="49"/>
        <v>6.7750000000000004</v>
      </c>
      <c r="CT24" s="43">
        <f t="shared" si="50"/>
        <v>6.9279999999999999</v>
      </c>
      <c r="CU24" s="43">
        <f t="shared" si="51"/>
        <v>6.9050000000000002</v>
      </c>
      <c r="CV24" s="43">
        <f t="shared" si="52"/>
        <v>6.8049999999999997</v>
      </c>
      <c r="CW24" s="43">
        <f t="shared" si="53"/>
        <v>6.883</v>
      </c>
      <c r="CX24" s="43">
        <f t="shared" si="54"/>
        <v>7.5359999999999996</v>
      </c>
      <c r="CY24" s="43" t="str">
        <f t="shared" si="55"/>
        <v/>
      </c>
      <c r="CZ24" s="43" t="str">
        <f t="shared" si="56"/>
        <v/>
      </c>
      <c r="DA24" s="43" t="str">
        <f t="shared" si="57"/>
        <v/>
      </c>
      <c r="DB24" s="43" t="str">
        <f t="shared" si="58"/>
        <v/>
      </c>
      <c r="DC24" s="43" t="str">
        <f t="shared" si="59"/>
        <v/>
      </c>
      <c r="DD24" s="42" t="str">
        <f t="shared" si="60"/>
        <v/>
      </c>
      <c r="DE24" s="41">
        <f t="shared" si="61"/>
        <v>1</v>
      </c>
      <c r="DF24" s="41">
        <f t="shared" si="62"/>
        <v>1</v>
      </c>
      <c r="DG24" s="41" t="str">
        <f t="shared" si="63"/>
        <v/>
      </c>
      <c r="DH24" s="41">
        <f t="shared" si="64"/>
        <v>2</v>
      </c>
    </row>
    <row r="25" spans="1:112" s="41" customFormat="1" x14ac:dyDescent="0.2">
      <c r="A25" s="51" t="s">
        <v>68</v>
      </c>
      <c r="B25" s="51" t="s">
        <v>306</v>
      </c>
      <c r="C25" s="58">
        <v>19.117169221884605</v>
      </c>
      <c r="D25" s="58">
        <v>32.154339849868073</v>
      </c>
      <c r="E25" s="58">
        <v>28.669607657556401</v>
      </c>
      <c r="F25" s="58">
        <v>26.284110215730404</v>
      </c>
      <c r="G25" s="58">
        <v>26.746391890811974</v>
      </c>
      <c r="H25" s="58">
        <v>18.744433216357898</v>
      </c>
      <c r="I25" s="58">
        <v>4.4375050388241677</v>
      </c>
      <c r="J25" s="58">
        <v>21.933325979669966</v>
      </c>
      <c r="K25" s="58">
        <v>12.624712640686703</v>
      </c>
      <c r="L25" s="58">
        <v>12.184549510242119</v>
      </c>
      <c r="M25" s="58">
        <v>8.9232861271764961</v>
      </c>
      <c r="N25" s="58">
        <v>10.584936948020859</v>
      </c>
      <c r="O25" s="58">
        <v>23.230597422266939</v>
      </c>
      <c r="P25" s="58">
        <v>13.492496884831645</v>
      </c>
      <c r="Q25" s="58">
        <v>21.537564344397573</v>
      </c>
      <c r="R25" s="57"/>
      <c r="S25" s="55">
        <v>478</v>
      </c>
      <c r="T25" s="55">
        <v>257.2</v>
      </c>
      <c r="U25" s="55">
        <v>148.9</v>
      </c>
      <c r="V25" s="55">
        <v>360.3</v>
      </c>
      <c r="W25" s="55">
        <v>203.9</v>
      </c>
      <c r="X25" s="55">
        <v>576.1</v>
      </c>
      <c r="Y25" s="55">
        <v>801.5</v>
      </c>
      <c r="Z25" s="55">
        <v>871.2</v>
      </c>
      <c r="AA25" s="55">
        <v>1049</v>
      </c>
      <c r="AB25" s="55">
        <v>83.18</v>
      </c>
      <c r="AC25" s="55">
        <v>484</v>
      </c>
      <c r="AD25" s="55">
        <v>1737</v>
      </c>
      <c r="AE25" s="55">
        <v>888.7</v>
      </c>
      <c r="AF25" s="55">
        <v>1180</v>
      </c>
      <c r="AG25" s="44" t="str">
        <f t="shared" si="0"/>
        <v/>
      </c>
      <c r="AH25" s="43">
        <f t="shared" si="1"/>
        <v>14.865800455920764</v>
      </c>
      <c r="AI25" s="43">
        <f t="shared" si="2"/>
        <v>8.9711726463829091</v>
      </c>
      <c r="AJ25" s="43">
        <f t="shared" si="3"/>
        <v>5.6650196174754646</v>
      </c>
      <c r="AK25" s="43">
        <f t="shared" si="4"/>
        <v>13.470975878573427</v>
      </c>
      <c r="AL25" s="43">
        <f t="shared" si="5"/>
        <v>10.877896261064885</v>
      </c>
      <c r="AM25" s="43">
        <f t="shared" si="6"/>
        <v>129.82520469490052</v>
      </c>
      <c r="AN25" s="43">
        <f t="shared" si="7"/>
        <v>36.542565443239731</v>
      </c>
      <c r="AO25" s="43">
        <f t="shared" si="8"/>
        <v>69.007511283251858</v>
      </c>
      <c r="AP25" s="43">
        <f t="shared" si="9"/>
        <v>86.092637164650938</v>
      </c>
      <c r="AQ25" s="43">
        <f t="shared" si="10"/>
        <v>9.3216780023078556</v>
      </c>
      <c r="AR25" s="43">
        <f t="shared" si="11"/>
        <v>45.725355037707324</v>
      </c>
      <c r="AS25" s="43">
        <f t="shared" si="12"/>
        <v>74.772076172912136</v>
      </c>
      <c r="AT25" s="43">
        <f t="shared" si="13"/>
        <v>65.866237182465653</v>
      </c>
      <c r="AU25" s="43">
        <f t="shared" si="14"/>
        <v>54.787996503743273</v>
      </c>
      <c r="AV25" s="48" t="str">
        <f t="shared" si="15"/>
        <v/>
      </c>
      <c r="AW25" s="47">
        <f t="shared" si="16"/>
        <v>478</v>
      </c>
      <c r="AX25" s="47">
        <f t="shared" si="17"/>
        <v>257.2</v>
      </c>
      <c r="AY25" s="47">
        <f t="shared" si="18"/>
        <v>148.9</v>
      </c>
      <c r="AZ25" s="47">
        <f t="shared" si="19"/>
        <v>360.3</v>
      </c>
      <c r="BA25" s="47">
        <f t="shared" si="20"/>
        <v>203.9</v>
      </c>
      <c r="BB25" s="47">
        <f t="shared" si="21"/>
        <v>576.1</v>
      </c>
      <c r="BC25" s="47">
        <f t="shared" si="22"/>
        <v>801.5</v>
      </c>
      <c r="BD25" s="47">
        <f t="shared" si="23"/>
        <v>871.2</v>
      </c>
      <c r="BE25" s="47">
        <f t="shared" si="24"/>
        <v>1049</v>
      </c>
      <c r="BF25" s="47">
        <f t="shared" si="25"/>
        <v>83.18</v>
      </c>
      <c r="BG25" s="47">
        <f t="shared" si="26"/>
        <v>484</v>
      </c>
      <c r="BH25" s="47">
        <f t="shared" si="27"/>
        <v>1737</v>
      </c>
      <c r="BI25" s="47">
        <f t="shared" si="28"/>
        <v>888.7</v>
      </c>
      <c r="BJ25" s="47">
        <f t="shared" si="29"/>
        <v>1180</v>
      </c>
      <c r="BK25" s="48" t="str">
        <f t="shared" si="30"/>
        <v/>
      </c>
      <c r="BL25" s="47">
        <f t="shared" si="31"/>
        <v>51.787648970747561</v>
      </c>
      <c r="BM25" s="47">
        <f t="shared" si="32"/>
        <v>37.569383581653518</v>
      </c>
      <c r="BN25" s="47">
        <f t="shared" si="33"/>
        <v>40.026881720430104</v>
      </c>
      <c r="BO25" s="47">
        <f t="shared" si="34"/>
        <v>72.876213592233015</v>
      </c>
      <c r="BP25" s="47">
        <f t="shared" si="35"/>
        <v>59.135730858468676</v>
      </c>
      <c r="BQ25" s="47">
        <f t="shared" si="36"/>
        <v>76.926158365602888</v>
      </c>
      <c r="BR25" s="47">
        <f t="shared" si="37"/>
        <v>94.360725217800805</v>
      </c>
      <c r="BS25" s="47">
        <f t="shared" si="38"/>
        <v>94.275511308299969</v>
      </c>
      <c r="BT25" s="47">
        <f t="shared" si="39"/>
        <v>98.313027179006554</v>
      </c>
      <c r="BU25" s="47">
        <f t="shared" si="40"/>
        <v>68.180327868852459</v>
      </c>
      <c r="BV25" s="47">
        <f t="shared" si="41"/>
        <v>68.535825545171335</v>
      </c>
      <c r="BW25" s="47">
        <f t="shared" si="42"/>
        <v>58.308157099697887</v>
      </c>
      <c r="BX25" s="47">
        <f t="shared" si="43"/>
        <v>62.103424178895878</v>
      </c>
      <c r="BY25" s="47">
        <f t="shared" si="44"/>
        <v>51.618547681539809</v>
      </c>
      <c r="BZ25" s="54"/>
      <c r="CA25" s="52">
        <v>8.1430000000000007</v>
      </c>
      <c r="CB25" s="52">
        <v>7.8710000000000004</v>
      </c>
      <c r="CC25" s="52">
        <v>7.8330000000000002</v>
      </c>
      <c r="CD25" s="52">
        <v>8.1359999999999992</v>
      </c>
      <c r="CE25" s="52">
        <v>8.6489999999999991</v>
      </c>
      <c r="CF25" s="52">
        <v>9.7140000000000004</v>
      </c>
      <c r="CG25" s="52">
        <v>9.5419999999999998</v>
      </c>
      <c r="CH25" s="52">
        <v>9.5350000000000001</v>
      </c>
      <c r="CI25" s="52">
        <v>8.7539999999999996</v>
      </c>
      <c r="CJ25" s="52">
        <v>10.16</v>
      </c>
      <c r="CK25" s="52">
        <v>9.1579999999999995</v>
      </c>
      <c r="CL25" s="52">
        <v>8.6219999999999999</v>
      </c>
      <c r="CM25" s="52">
        <v>8.5350000000000001</v>
      </c>
      <c r="CN25" s="52">
        <v>8.52</v>
      </c>
      <c r="CO25" s="44" t="str">
        <f t="shared" si="45"/>
        <v/>
      </c>
      <c r="CP25" s="43">
        <f t="shared" si="46"/>
        <v>8.1430000000000007</v>
      </c>
      <c r="CQ25" s="43">
        <f t="shared" si="47"/>
        <v>7.8710000000000004</v>
      </c>
      <c r="CR25" s="43">
        <f t="shared" si="48"/>
        <v>7.8330000000000002</v>
      </c>
      <c r="CS25" s="43">
        <f t="shared" si="49"/>
        <v>8.1359999999999992</v>
      </c>
      <c r="CT25" s="43">
        <f t="shared" si="50"/>
        <v>8.6489999999999991</v>
      </c>
      <c r="CU25" s="43">
        <f t="shared" si="51"/>
        <v>9.7140000000000004</v>
      </c>
      <c r="CV25" s="43">
        <f t="shared" si="52"/>
        <v>9.5419999999999998</v>
      </c>
      <c r="CW25" s="43">
        <f t="shared" si="53"/>
        <v>9.5350000000000001</v>
      </c>
      <c r="CX25" s="43">
        <f t="shared" si="54"/>
        <v>8.7539999999999996</v>
      </c>
      <c r="CY25" s="43">
        <f t="shared" si="55"/>
        <v>10.16</v>
      </c>
      <c r="CZ25" s="43">
        <f t="shared" si="56"/>
        <v>9.1579999999999995</v>
      </c>
      <c r="DA25" s="43">
        <f t="shared" si="57"/>
        <v>8.6219999999999999</v>
      </c>
      <c r="DB25" s="43">
        <f t="shared" si="58"/>
        <v>8.5350000000000001</v>
      </c>
      <c r="DC25" s="43">
        <f t="shared" si="59"/>
        <v>8.52</v>
      </c>
      <c r="DD25" s="42" t="str">
        <f t="shared" si="60"/>
        <v/>
      </c>
      <c r="DE25" s="41">
        <f t="shared" si="61"/>
        <v>1</v>
      </c>
      <c r="DF25" s="41">
        <f t="shared" si="62"/>
        <v>1</v>
      </c>
      <c r="DG25" s="41">
        <f t="shared" si="63"/>
        <v>1</v>
      </c>
      <c r="DH25" s="41">
        <f t="shared" si="64"/>
        <v>1</v>
      </c>
    </row>
    <row r="26" spans="1:112" s="41" customFormat="1" x14ac:dyDescent="0.2">
      <c r="A26" s="51" t="s">
        <v>89</v>
      </c>
      <c r="B26" s="51" t="s">
        <v>307</v>
      </c>
      <c r="C26" s="47">
        <v>17.313394107049046</v>
      </c>
      <c r="D26" s="47">
        <v>21.216173640516562</v>
      </c>
      <c r="E26" s="47">
        <v>16.809793407769011</v>
      </c>
      <c r="F26" s="47">
        <v>15.238532809383198</v>
      </c>
      <c r="G26" s="47">
        <v>18.243291075043636</v>
      </c>
      <c r="H26" s="47">
        <v>15.596135255993369</v>
      </c>
      <c r="I26" s="47">
        <v>8.4043285280118152</v>
      </c>
      <c r="J26" s="47">
        <v>18.406285127233456</v>
      </c>
      <c r="K26" s="47">
        <v>8.7586007112867748</v>
      </c>
      <c r="L26" s="47">
        <v>6.2404158700239281</v>
      </c>
      <c r="M26" s="47">
        <v>8.3063648262707552</v>
      </c>
      <c r="N26" s="47">
        <v>12.61687736286399</v>
      </c>
      <c r="O26" s="47">
        <v>24.850086977189907</v>
      </c>
      <c r="P26" s="47">
        <v>16.514067288939462</v>
      </c>
      <c r="Q26" s="47">
        <v>9.2008570598341723</v>
      </c>
      <c r="R26" s="50"/>
      <c r="S26" s="49">
        <v>750.7</v>
      </c>
      <c r="T26" s="49">
        <v>408.7</v>
      </c>
      <c r="U26" s="49">
        <v>200</v>
      </c>
      <c r="V26" s="49">
        <v>401.5</v>
      </c>
      <c r="W26" s="49">
        <v>197.6</v>
      </c>
      <c r="X26" s="49"/>
      <c r="Y26" s="49"/>
      <c r="Z26" s="49"/>
      <c r="AA26" s="49">
        <v>704.3</v>
      </c>
      <c r="AB26" s="49"/>
      <c r="AC26" s="49"/>
      <c r="AD26" s="49">
        <v>2979</v>
      </c>
      <c r="AE26" s="49">
        <v>1192</v>
      </c>
      <c r="AF26" s="49">
        <v>2286</v>
      </c>
      <c r="AG26" s="44" t="str">
        <f t="shared" si="0"/>
        <v/>
      </c>
      <c r="AH26" s="43">
        <f t="shared" si="1"/>
        <v>35.383383107611216</v>
      </c>
      <c r="AI26" s="43">
        <f t="shared" si="2"/>
        <v>24.313207788211749</v>
      </c>
      <c r="AJ26" s="43">
        <f t="shared" si="3"/>
        <v>13.124623118365376</v>
      </c>
      <c r="AK26" s="43">
        <f t="shared" si="4"/>
        <v>22.008090445327703</v>
      </c>
      <c r="AL26" s="43">
        <f t="shared" si="5"/>
        <v>12.669805484282728</v>
      </c>
      <c r="AM26" s="43" t="str">
        <f t="shared" si="6"/>
        <v/>
      </c>
      <c r="AN26" s="43" t="str">
        <f t="shared" si="7"/>
        <v/>
      </c>
      <c r="AO26" s="43" t="str">
        <f t="shared" si="8"/>
        <v/>
      </c>
      <c r="AP26" s="43">
        <f t="shared" si="9"/>
        <v>112.86106802322766</v>
      </c>
      <c r="AQ26" s="43" t="str">
        <f t="shared" si="10"/>
        <v/>
      </c>
      <c r="AR26" s="43" t="str">
        <f t="shared" si="11"/>
        <v/>
      </c>
      <c r="AS26" s="43">
        <f t="shared" si="12"/>
        <v>119.87885606736297</v>
      </c>
      <c r="AT26" s="43">
        <f t="shared" si="13"/>
        <v>72.180885492598151</v>
      </c>
      <c r="AU26" s="43">
        <f t="shared" si="14"/>
        <v>248.45511511959091</v>
      </c>
      <c r="AV26" s="48" t="str">
        <f t="shared" si="15"/>
        <v/>
      </c>
      <c r="AW26" s="47">
        <f t="shared" si="16"/>
        <v>750.7</v>
      </c>
      <c r="AX26" s="47">
        <f t="shared" si="17"/>
        <v>408.7</v>
      </c>
      <c r="AY26" s="47">
        <f t="shared" si="18"/>
        <v>200</v>
      </c>
      <c r="AZ26" s="47">
        <f t="shared" si="19"/>
        <v>401.5</v>
      </c>
      <c r="BA26" s="47">
        <f t="shared" si="20"/>
        <v>197.6</v>
      </c>
      <c r="BB26" s="47" t="str">
        <f t="shared" si="21"/>
        <v/>
      </c>
      <c r="BC26" s="47" t="str">
        <f t="shared" si="22"/>
        <v/>
      </c>
      <c r="BD26" s="47" t="str">
        <f t="shared" si="23"/>
        <v/>
      </c>
      <c r="BE26" s="47">
        <f t="shared" si="24"/>
        <v>704.3</v>
      </c>
      <c r="BF26" s="47" t="str">
        <f t="shared" si="25"/>
        <v/>
      </c>
      <c r="BG26" s="47" t="str">
        <f t="shared" si="26"/>
        <v/>
      </c>
      <c r="BH26" s="47">
        <f t="shared" si="27"/>
        <v>2979</v>
      </c>
      <c r="BI26" s="47">
        <f t="shared" si="28"/>
        <v>1192</v>
      </c>
      <c r="BJ26" s="47">
        <f t="shared" si="29"/>
        <v>2286</v>
      </c>
      <c r="BK26" s="48" t="str">
        <f t="shared" si="30"/>
        <v/>
      </c>
      <c r="BL26" s="47">
        <f t="shared" si="31"/>
        <v>81.332611050920903</v>
      </c>
      <c r="BM26" s="47">
        <f t="shared" si="32"/>
        <v>59.699094361671044</v>
      </c>
      <c r="BN26" s="47">
        <f t="shared" si="33"/>
        <v>53.763440860215056</v>
      </c>
      <c r="BO26" s="47">
        <f t="shared" si="34"/>
        <v>81.209546925566343</v>
      </c>
      <c r="BP26" s="47">
        <f t="shared" si="35"/>
        <v>57.308584686774942</v>
      </c>
      <c r="BQ26" s="47" t="str">
        <f t="shared" si="36"/>
        <v/>
      </c>
      <c r="BR26" s="47" t="str">
        <f t="shared" si="37"/>
        <v/>
      </c>
      <c r="BS26" s="47" t="str">
        <f t="shared" si="38"/>
        <v/>
      </c>
      <c r="BT26" s="47">
        <f t="shared" si="39"/>
        <v>66.007497656982196</v>
      </c>
      <c r="BU26" s="47" t="str">
        <f t="shared" si="40"/>
        <v/>
      </c>
      <c r="BV26" s="47" t="str">
        <f t="shared" si="41"/>
        <v/>
      </c>
      <c r="BW26" s="47">
        <f t="shared" si="42"/>
        <v>100</v>
      </c>
      <c r="BX26" s="47">
        <f t="shared" si="43"/>
        <v>83.298392732354998</v>
      </c>
      <c r="BY26" s="47">
        <f t="shared" si="44"/>
        <v>100</v>
      </c>
      <c r="BZ26" s="46"/>
      <c r="CA26" s="45">
        <v>9.1649999999999991</v>
      </c>
      <c r="CB26" s="45">
        <v>9.5210000000000008</v>
      </c>
      <c r="CC26" s="45">
        <v>9.1669999999999998</v>
      </c>
      <c r="CD26" s="45">
        <v>9.4390000000000001</v>
      </c>
      <c r="CE26" s="45">
        <v>8.8109999999999999</v>
      </c>
      <c r="CF26" s="45"/>
      <c r="CG26" s="45"/>
      <c r="CH26" s="45"/>
      <c r="CI26" s="45">
        <v>9.4410000000000007</v>
      </c>
      <c r="CJ26" s="45"/>
      <c r="CK26" s="45"/>
      <c r="CL26" s="45">
        <v>7.77</v>
      </c>
      <c r="CM26" s="45">
        <v>7.6890000000000001</v>
      </c>
      <c r="CN26" s="45">
        <v>7.6660000000000004</v>
      </c>
      <c r="CO26" s="44" t="str">
        <f t="shared" si="45"/>
        <v/>
      </c>
      <c r="CP26" s="43">
        <f t="shared" si="46"/>
        <v>9.1649999999999991</v>
      </c>
      <c r="CQ26" s="43">
        <f t="shared" si="47"/>
        <v>9.5210000000000008</v>
      </c>
      <c r="CR26" s="43">
        <f t="shared" si="48"/>
        <v>9.1669999999999998</v>
      </c>
      <c r="CS26" s="43">
        <f t="shared" si="49"/>
        <v>9.4390000000000001</v>
      </c>
      <c r="CT26" s="43">
        <f t="shared" si="50"/>
        <v>8.8109999999999999</v>
      </c>
      <c r="CU26" s="43" t="str">
        <f t="shared" si="51"/>
        <v/>
      </c>
      <c r="CV26" s="43" t="str">
        <f t="shared" si="52"/>
        <v/>
      </c>
      <c r="CW26" s="43" t="str">
        <f t="shared" si="53"/>
        <v/>
      </c>
      <c r="CX26" s="43">
        <f t="shared" si="54"/>
        <v>9.4410000000000007</v>
      </c>
      <c r="CY26" s="43" t="str">
        <f t="shared" si="55"/>
        <v/>
      </c>
      <c r="CZ26" s="43" t="str">
        <f t="shared" si="56"/>
        <v/>
      </c>
      <c r="DA26" s="43">
        <f t="shared" si="57"/>
        <v>7.77</v>
      </c>
      <c r="DB26" s="43">
        <f t="shared" si="58"/>
        <v>7.6890000000000001</v>
      </c>
      <c r="DC26" s="43">
        <f t="shared" si="59"/>
        <v>7.6660000000000004</v>
      </c>
      <c r="DD26" s="42" t="str">
        <f t="shared" si="60"/>
        <v/>
      </c>
      <c r="DE26" s="41">
        <f t="shared" si="61"/>
        <v>1</v>
      </c>
      <c r="DF26" s="41">
        <f t="shared" si="62"/>
        <v>1</v>
      </c>
      <c r="DG26" s="41" t="str">
        <f t="shared" si="63"/>
        <v/>
      </c>
      <c r="DH26" s="41">
        <f t="shared" si="64"/>
        <v>2</v>
      </c>
    </row>
    <row r="27" spans="1:112" s="41" customFormat="1" x14ac:dyDescent="0.2">
      <c r="A27" s="51" t="s">
        <v>69</v>
      </c>
      <c r="B27" s="51" t="s">
        <v>308</v>
      </c>
      <c r="C27" s="47">
        <v>15.879964473553011</v>
      </c>
      <c r="D27" s="47">
        <v>0.92031251347490295</v>
      </c>
      <c r="E27" s="47">
        <v>2.2389414455267009</v>
      </c>
      <c r="F27" s="47">
        <v>5.842117805114011</v>
      </c>
      <c r="G27" s="47">
        <v>3.1462823121820205</v>
      </c>
      <c r="H27" s="47">
        <v>9.2112452709340982</v>
      </c>
      <c r="I27" s="47">
        <v>14.008654207536175</v>
      </c>
      <c r="J27" s="47">
        <v>13.138581903598965</v>
      </c>
      <c r="K27" s="47">
        <v>14.660352251339845</v>
      </c>
      <c r="L27" s="47">
        <v>11.518457635629384</v>
      </c>
      <c r="M27" s="47">
        <v>17.888363134593693</v>
      </c>
      <c r="N27" s="47">
        <v>7.9748673601368507</v>
      </c>
      <c r="O27" s="47">
        <v>3.2324881425670831</v>
      </c>
      <c r="P27" s="47">
        <v>10.431078757929205</v>
      </c>
      <c r="Q27" s="47">
        <v>10.488186706594721</v>
      </c>
      <c r="R27" s="50">
        <v>35.68</v>
      </c>
      <c r="S27" s="49">
        <v>417.6</v>
      </c>
      <c r="T27" s="49">
        <v>283.5</v>
      </c>
      <c r="U27" s="49">
        <v>249.8</v>
      </c>
      <c r="V27" s="49">
        <v>422.4</v>
      </c>
      <c r="W27" s="49">
        <v>120.6</v>
      </c>
      <c r="X27" s="49">
        <v>202</v>
      </c>
      <c r="Y27" s="49">
        <v>130.80000000000001</v>
      </c>
      <c r="Z27" s="49">
        <v>260.39999999999998</v>
      </c>
      <c r="AA27" s="49">
        <v>651.9</v>
      </c>
      <c r="AB27" s="49">
        <v>52.7</v>
      </c>
      <c r="AC27" s="49">
        <v>232.9</v>
      </c>
      <c r="AD27" s="49">
        <v>49.74</v>
      </c>
      <c r="AE27" s="49">
        <v>99.38</v>
      </c>
      <c r="AF27" s="49">
        <v>191.7</v>
      </c>
      <c r="AG27" s="44">
        <f t="shared" si="0"/>
        <v>2.2468564120167009</v>
      </c>
      <c r="AH27" s="43">
        <f t="shared" si="1"/>
        <v>453.75890676877992</v>
      </c>
      <c r="AI27" s="43">
        <f t="shared" si="2"/>
        <v>126.62233778664448</v>
      </c>
      <c r="AJ27" s="43">
        <f t="shared" si="3"/>
        <v>42.75846676377062</v>
      </c>
      <c r="AK27" s="43">
        <f t="shared" si="4"/>
        <v>134.2536867605678</v>
      </c>
      <c r="AL27" s="43">
        <f t="shared" si="5"/>
        <v>13.092692296507499</v>
      </c>
      <c r="AM27" s="43">
        <f t="shared" si="6"/>
        <v>14.419657806338808</v>
      </c>
      <c r="AN27" s="43">
        <f t="shared" si="7"/>
        <v>9.9554123085514146</v>
      </c>
      <c r="AO27" s="43">
        <f t="shared" si="8"/>
        <v>17.762192581436874</v>
      </c>
      <c r="AP27" s="43">
        <f t="shared" si="9"/>
        <v>56.596119083124044</v>
      </c>
      <c r="AQ27" s="43">
        <f t="shared" si="10"/>
        <v>2.9460493172841109</v>
      </c>
      <c r="AR27" s="43">
        <f t="shared" si="11"/>
        <v>29.204247479296431</v>
      </c>
      <c r="AS27" s="43">
        <f t="shared" si="12"/>
        <v>15.387527442095717</v>
      </c>
      <c r="AT27" s="43">
        <f t="shared" si="13"/>
        <v>9.5272984037682669</v>
      </c>
      <c r="AU27" s="43">
        <f t="shared" si="14"/>
        <v>18.277706658240895</v>
      </c>
      <c r="AV27" s="48">
        <f t="shared" si="15"/>
        <v>35.68</v>
      </c>
      <c r="AW27" s="47">
        <f t="shared" si="16"/>
        <v>417.6</v>
      </c>
      <c r="AX27" s="47">
        <f t="shared" si="17"/>
        <v>283.5</v>
      </c>
      <c r="AY27" s="47">
        <f t="shared" si="18"/>
        <v>249.8</v>
      </c>
      <c r="AZ27" s="47">
        <f t="shared" si="19"/>
        <v>422.4</v>
      </c>
      <c r="BA27" s="47">
        <f t="shared" si="20"/>
        <v>120.6</v>
      </c>
      <c r="BB27" s="47">
        <f t="shared" si="21"/>
        <v>202</v>
      </c>
      <c r="BC27" s="47">
        <f t="shared" si="22"/>
        <v>130.80000000000001</v>
      </c>
      <c r="BD27" s="47">
        <f t="shared" si="23"/>
        <v>260.39999999999998</v>
      </c>
      <c r="BE27" s="47">
        <f t="shared" si="24"/>
        <v>651.9</v>
      </c>
      <c r="BF27" s="47">
        <f t="shared" si="25"/>
        <v>52.7</v>
      </c>
      <c r="BG27" s="47">
        <f t="shared" si="26"/>
        <v>232.9</v>
      </c>
      <c r="BH27" s="47">
        <f t="shared" si="27"/>
        <v>49.74</v>
      </c>
      <c r="BI27" s="47">
        <f t="shared" si="28"/>
        <v>99.38</v>
      </c>
      <c r="BJ27" s="47">
        <f t="shared" si="29"/>
        <v>191.7</v>
      </c>
      <c r="BK27" s="48">
        <f t="shared" si="30"/>
        <v>54.623392529087575</v>
      </c>
      <c r="BL27" s="47">
        <f t="shared" si="31"/>
        <v>45.243770314192851</v>
      </c>
      <c r="BM27" s="47">
        <f t="shared" si="32"/>
        <v>41.411042944785272</v>
      </c>
      <c r="BN27" s="47">
        <f t="shared" si="33"/>
        <v>67.150537634408607</v>
      </c>
      <c r="BO27" s="47">
        <f t="shared" si="34"/>
        <v>85.4368932038835</v>
      </c>
      <c r="BP27" s="47">
        <f t="shared" si="35"/>
        <v>34.976798143851504</v>
      </c>
      <c r="BQ27" s="47">
        <f t="shared" si="36"/>
        <v>26.97289357724663</v>
      </c>
      <c r="BR27" s="47">
        <f t="shared" si="37"/>
        <v>15.399105250765249</v>
      </c>
      <c r="BS27" s="47">
        <f t="shared" si="38"/>
        <v>28.1787685315442</v>
      </c>
      <c r="BT27" s="47">
        <f t="shared" si="39"/>
        <v>61.096532333645733</v>
      </c>
      <c r="BU27" s="47">
        <f t="shared" si="40"/>
        <v>43.196721311475407</v>
      </c>
      <c r="BV27" s="47">
        <f t="shared" si="41"/>
        <v>32.979325969980174</v>
      </c>
      <c r="BW27" s="47">
        <f t="shared" si="42"/>
        <v>1.6696878147029204</v>
      </c>
      <c r="BX27" s="47">
        <f t="shared" si="43"/>
        <v>6.9447938504542277</v>
      </c>
      <c r="BY27" s="47">
        <f t="shared" si="44"/>
        <v>8.3858267716535426</v>
      </c>
      <c r="BZ27" s="46">
        <v>11.98</v>
      </c>
      <c r="CA27" s="45">
        <v>8.3520000000000003</v>
      </c>
      <c r="CB27" s="45">
        <v>8.4939999999999998</v>
      </c>
      <c r="CC27" s="45">
        <v>8.5429999999999993</v>
      </c>
      <c r="CD27" s="45">
        <v>9.0570000000000004</v>
      </c>
      <c r="CE27" s="45">
        <v>8.26</v>
      </c>
      <c r="CF27" s="45">
        <v>8.65</v>
      </c>
      <c r="CG27" s="45">
        <v>8.218</v>
      </c>
      <c r="CH27" s="45">
        <v>8.4280000000000008</v>
      </c>
      <c r="CI27" s="45">
        <v>10.6</v>
      </c>
      <c r="CJ27" s="45">
        <v>9.6050000000000004</v>
      </c>
      <c r="CK27" s="45">
        <v>10.119999999999999</v>
      </c>
      <c r="CL27" s="45">
        <v>8.2769999999999992</v>
      </c>
      <c r="CM27" s="45">
        <v>8.1690000000000005</v>
      </c>
      <c r="CN27" s="45">
        <v>8.2089999999999996</v>
      </c>
      <c r="CO27" s="44">
        <f t="shared" si="45"/>
        <v>11.98</v>
      </c>
      <c r="CP27" s="43">
        <f t="shared" si="46"/>
        <v>8.3520000000000003</v>
      </c>
      <c r="CQ27" s="43">
        <f t="shared" si="47"/>
        <v>8.4939999999999998</v>
      </c>
      <c r="CR27" s="43">
        <f t="shared" si="48"/>
        <v>8.5429999999999993</v>
      </c>
      <c r="CS27" s="43">
        <f t="shared" si="49"/>
        <v>9.0570000000000004</v>
      </c>
      <c r="CT27" s="43">
        <f t="shared" si="50"/>
        <v>8.26</v>
      </c>
      <c r="CU27" s="43">
        <f t="shared" si="51"/>
        <v>8.65</v>
      </c>
      <c r="CV27" s="43">
        <f t="shared" si="52"/>
        <v>8.218</v>
      </c>
      <c r="CW27" s="43">
        <f t="shared" si="53"/>
        <v>8.4280000000000008</v>
      </c>
      <c r="CX27" s="43">
        <f t="shared" si="54"/>
        <v>10.6</v>
      </c>
      <c r="CY27" s="43">
        <f t="shared" si="55"/>
        <v>9.6050000000000004</v>
      </c>
      <c r="CZ27" s="43">
        <f t="shared" si="56"/>
        <v>10.119999999999999</v>
      </c>
      <c r="DA27" s="43">
        <f t="shared" si="57"/>
        <v>8.2769999999999992</v>
      </c>
      <c r="DB27" s="43">
        <f t="shared" si="58"/>
        <v>8.1690000000000005</v>
      </c>
      <c r="DC27" s="43">
        <f t="shared" si="59"/>
        <v>8.2089999999999996</v>
      </c>
      <c r="DD27" s="42">
        <f t="shared" si="60"/>
        <v>1</v>
      </c>
      <c r="DE27" s="41">
        <f t="shared" si="61"/>
        <v>1</v>
      </c>
      <c r="DF27" s="41">
        <f t="shared" si="62"/>
        <v>1</v>
      </c>
      <c r="DG27" s="41">
        <f t="shared" si="63"/>
        <v>1</v>
      </c>
      <c r="DH27" s="41">
        <f t="shared" si="64"/>
        <v>0</v>
      </c>
    </row>
    <row r="28" spans="1:112" s="41" customFormat="1" ht="16" x14ac:dyDescent="0.2">
      <c r="A28" s="51" t="s">
        <v>310</v>
      </c>
      <c r="B28" s="51" t="s">
        <v>309</v>
      </c>
      <c r="C28" s="58">
        <v>15.116167777823501</v>
      </c>
      <c r="D28" s="58">
        <v>4.3887175431651517</v>
      </c>
      <c r="E28" s="58">
        <v>14.962617992476366</v>
      </c>
      <c r="F28" s="58">
        <v>7.7074761267539476</v>
      </c>
      <c r="G28" s="58">
        <v>20.845627303471829</v>
      </c>
      <c r="H28" s="58">
        <v>17.042421933835755</v>
      </c>
      <c r="I28" s="58">
        <v>14.590137743729299</v>
      </c>
      <c r="J28" s="58">
        <v>16.53106851137629</v>
      </c>
      <c r="K28" s="58">
        <v>16.56689926074252</v>
      </c>
      <c r="L28" s="58">
        <v>15.539573080644564</v>
      </c>
      <c r="M28" s="58">
        <v>7.2747135492403032</v>
      </c>
      <c r="N28" s="58">
        <v>5.1692271464810711</v>
      </c>
      <c r="O28" s="58">
        <v>30.375319517076182</v>
      </c>
      <c r="P28" s="58">
        <v>13.464425647434007</v>
      </c>
      <c r="Q28" s="58">
        <v>14.877392865799187</v>
      </c>
      <c r="R28" s="57">
        <v>21.39</v>
      </c>
      <c r="S28" s="55"/>
      <c r="T28" s="55"/>
      <c r="U28" s="55"/>
      <c r="V28" s="55"/>
      <c r="W28" s="55"/>
      <c r="X28" s="55"/>
      <c r="Y28" s="55"/>
      <c r="Z28" s="55"/>
      <c r="AA28" s="55">
        <v>122.2</v>
      </c>
      <c r="AB28" s="55">
        <v>62.32</v>
      </c>
      <c r="AC28" s="55">
        <v>270.8</v>
      </c>
      <c r="AD28" s="55"/>
      <c r="AE28" s="55"/>
      <c r="AF28" s="55"/>
      <c r="AG28" s="44">
        <f t="shared" si="0"/>
        <v>1.4150411873160511</v>
      </c>
      <c r="AH28" s="43" t="str">
        <f t="shared" si="1"/>
        <v/>
      </c>
      <c r="AI28" s="43" t="str">
        <f t="shared" si="2"/>
        <v/>
      </c>
      <c r="AJ28" s="43" t="str">
        <f t="shared" si="3"/>
        <v/>
      </c>
      <c r="AK28" s="43" t="str">
        <f t="shared" si="4"/>
        <v/>
      </c>
      <c r="AL28" s="43" t="str">
        <f t="shared" si="5"/>
        <v/>
      </c>
      <c r="AM28" s="43" t="str">
        <f t="shared" si="6"/>
        <v/>
      </c>
      <c r="AN28" s="43" t="str">
        <f t="shared" si="7"/>
        <v/>
      </c>
      <c r="AO28" s="43" t="str">
        <f t="shared" si="8"/>
        <v/>
      </c>
      <c r="AP28" s="43">
        <f t="shared" si="9"/>
        <v>7.8637938999886146</v>
      </c>
      <c r="AQ28" s="43">
        <f t="shared" si="10"/>
        <v>8.5666603335203568</v>
      </c>
      <c r="AR28" s="43">
        <f t="shared" si="11"/>
        <v>52.386941476221629</v>
      </c>
      <c r="AS28" s="43" t="str">
        <f t="shared" si="12"/>
        <v/>
      </c>
      <c r="AT28" s="43" t="str">
        <f t="shared" si="13"/>
        <v/>
      </c>
      <c r="AU28" s="43" t="str">
        <f t="shared" si="14"/>
        <v/>
      </c>
      <c r="AV28" s="48">
        <f t="shared" si="15"/>
        <v>21.39</v>
      </c>
      <c r="AW28" s="47" t="str">
        <f t="shared" si="16"/>
        <v/>
      </c>
      <c r="AX28" s="47" t="str">
        <f t="shared" si="17"/>
        <v/>
      </c>
      <c r="AY28" s="47" t="str">
        <f t="shared" si="18"/>
        <v/>
      </c>
      <c r="AZ28" s="47" t="str">
        <f t="shared" si="19"/>
        <v/>
      </c>
      <c r="BA28" s="47" t="str">
        <f t="shared" si="20"/>
        <v/>
      </c>
      <c r="BB28" s="47" t="str">
        <f t="shared" si="21"/>
        <v/>
      </c>
      <c r="BC28" s="47" t="str">
        <f t="shared" si="22"/>
        <v/>
      </c>
      <c r="BD28" s="47" t="str">
        <f t="shared" si="23"/>
        <v/>
      </c>
      <c r="BE28" s="47">
        <f t="shared" si="24"/>
        <v>122.2</v>
      </c>
      <c r="BF28" s="47">
        <f t="shared" si="25"/>
        <v>62.32</v>
      </c>
      <c r="BG28" s="47">
        <f t="shared" si="26"/>
        <v>270.8</v>
      </c>
      <c r="BH28" s="47" t="str">
        <f t="shared" si="27"/>
        <v/>
      </c>
      <c r="BI28" s="47" t="str">
        <f t="shared" si="28"/>
        <v/>
      </c>
      <c r="BJ28" s="47" t="str">
        <f t="shared" si="29"/>
        <v/>
      </c>
      <c r="BK28" s="48">
        <f t="shared" si="30"/>
        <v>32.74647887323944</v>
      </c>
      <c r="BL28" s="47" t="str">
        <f t="shared" si="31"/>
        <v/>
      </c>
      <c r="BM28" s="47" t="str">
        <f t="shared" si="32"/>
        <v/>
      </c>
      <c r="BN28" s="47" t="str">
        <f t="shared" si="33"/>
        <v/>
      </c>
      <c r="BO28" s="47" t="str">
        <f t="shared" si="34"/>
        <v/>
      </c>
      <c r="BP28" s="47" t="str">
        <f t="shared" si="35"/>
        <v/>
      </c>
      <c r="BQ28" s="47" t="str">
        <f t="shared" si="36"/>
        <v/>
      </c>
      <c r="BR28" s="47" t="str">
        <f t="shared" si="37"/>
        <v/>
      </c>
      <c r="BS28" s="47" t="str">
        <f t="shared" si="38"/>
        <v/>
      </c>
      <c r="BT28" s="47">
        <f t="shared" si="39"/>
        <v>11.452671040299906</v>
      </c>
      <c r="BU28" s="47">
        <f t="shared" si="40"/>
        <v>51.081967213114751</v>
      </c>
      <c r="BV28" s="47">
        <f t="shared" si="41"/>
        <v>38.346077598414041</v>
      </c>
      <c r="BW28" s="47" t="str">
        <f t="shared" si="42"/>
        <v/>
      </c>
      <c r="BX28" s="47" t="str">
        <f t="shared" si="43"/>
        <v/>
      </c>
      <c r="BY28" s="47" t="str">
        <f t="shared" si="44"/>
        <v/>
      </c>
      <c r="BZ28" s="54">
        <v>7.7850000000000001</v>
      </c>
      <c r="CA28" s="52"/>
      <c r="CB28" s="52"/>
      <c r="CC28" s="52"/>
      <c r="CD28" s="52"/>
      <c r="CE28" s="52"/>
      <c r="CF28" s="52"/>
      <c r="CG28" s="52"/>
      <c r="CH28" s="52"/>
      <c r="CI28" s="52">
        <v>7.2190000000000003</v>
      </c>
      <c r="CJ28" s="52">
        <v>8.6010000000000009</v>
      </c>
      <c r="CK28" s="52">
        <v>8.4939999999999998</v>
      </c>
      <c r="CL28" s="52"/>
      <c r="CM28" s="52"/>
      <c r="CN28" s="52"/>
      <c r="CO28" s="44">
        <f t="shared" si="45"/>
        <v>7.7850000000000001</v>
      </c>
      <c r="CP28" s="43" t="str">
        <f t="shared" si="46"/>
        <v/>
      </c>
      <c r="CQ28" s="43" t="str">
        <f t="shared" si="47"/>
        <v/>
      </c>
      <c r="CR28" s="43" t="str">
        <f t="shared" si="48"/>
        <v/>
      </c>
      <c r="CS28" s="43" t="str">
        <f t="shared" si="49"/>
        <v/>
      </c>
      <c r="CT28" s="43" t="str">
        <f t="shared" si="50"/>
        <v/>
      </c>
      <c r="CU28" s="43" t="str">
        <f t="shared" si="51"/>
        <v/>
      </c>
      <c r="CV28" s="43" t="str">
        <f t="shared" si="52"/>
        <v/>
      </c>
      <c r="CW28" s="43" t="str">
        <f t="shared" si="53"/>
        <v/>
      </c>
      <c r="CX28" s="43">
        <f t="shared" si="54"/>
        <v>7.2190000000000003</v>
      </c>
      <c r="CY28" s="43">
        <f t="shared" si="55"/>
        <v>8.6010000000000009</v>
      </c>
      <c r="CZ28" s="43">
        <f t="shared" si="56"/>
        <v>8.4939999999999998</v>
      </c>
      <c r="DA28" s="43" t="str">
        <f t="shared" si="57"/>
        <v/>
      </c>
      <c r="DB28" s="43" t="str">
        <f t="shared" si="58"/>
        <v/>
      </c>
      <c r="DC28" s="43" t="str">
        <f t="shared" si="59"/>
        <v/>
      </c>
      <c r="DD28" s="42">
        <f t="shared" si="60"/>
        <v>1</v>
      </c>
      <c r="DE28" s="41" t="str">
        <f t="shared" si="61"/>
        <v/>
      </c>
      <c r="DF28" s="41">
        <f t="shared" si="62"/>
        <v>1</v>
      </c>
      <c r="DG28" s="41">
        <f t="shared" si="63"/>
        <v>1</v>
      </c>
      <c r="DH28" s="41">
        <f t="shared" si="64"/>
        <v>1</v>
      </c>
    </row>
    <row r="29" spans="1:112" s="41" customFormat="1" x14ac:dyDescent="0.2">
      <c r="A29" s="51" t="s">
        <v>72</v>
      </c>
      <c r="B29" s="51" t="s">
        <v>311</v>
      </c>
      <c r="C29" s="58">
        <v>6.1193555963332029</v>
      </c>
      <c r="D29" s="58">
        <v>10.562020983550074</v>
      </c>
      <c r="E29" s="58">
        <v>2.2564256184441609</v>
      </c>
      <c r="F29" s="58">
        <v>24.717210699488298</v>
      </c>
      <c r="G29" s="58">
        <v>17.499667380897804</v>
      </c>
      <c r="H29" s="58">
        <v>2.3220149113418698</v>
      </c>
      <c r="I29" s="58">
        <v>2.8129304078378552</v>
      </c>
      <c r="J29" s="58">
        <v>2.6731684440875036</v>
      </c>
      <c r="K29" s="58">
        <v>4.6772703478902411</v>
      </c>
      <c r="L29" s="58">
        <v>3.389912753965282</v>
      </c>
      <c r="M29" s="58">
        <v>13.779841877104488</v>
      </c>
      <c r="N29" s="58">
        <v>15.914174332733351</v>
      </c>
      <c r="O29" s="58">
        <v>19.05783449680002</v>
      </c>
      <c r="P29" s="58">
        <v>1.9496294547150848</v>
      </c>
      <c r="Q29" s="58">
        <v>10.099420940200659</v>
      </c>
      <c r="R29" s="57">
        <v>26.09</v>
      </c>
      <c r="S29" s="55">
        <v>502</v>
      </c>
      <c r="T29" s="55">
        <v>221.6</v>
      </c>
      <c r="U29" s="55">
        <v>235.4</v>
      </c>
      <c r="V29" s="55">
        <v>240.5</v>
      </c>
      <c r="W29" s="55">
        <v>168.4</v>
      </c>
      <c r="X29" s="55">
        <v>457.1</v>
      </c>
      <c r="Y29" s="55">
        <v>547.9</v>
      </c>
      <c r="Z29" s="55">
        <v>601.5</v>
      </c>
      <c r="AA29" s="55">
        <v>848.4</v>
      </c>
      <c r="AB29" s="55">
        <v>94.18</v>
      </c>
      <c r="AC29" s="55">
        <v>706.2</v>
      </c>
      <c r="AD29" s="55">
        <v>1374</v>
      </c>
      <c r="AE29" s="55">
        <v>822</v>
      </c>
      <c r="AF29" s="55">
        <v>1520</v>
      </c>
      <c r="AG29" s="44">
        <f t="shared" si="0"/>
        <v>4.2635208216423095</v>
      </c>
      <c r="AH29" s="43">
        <f t="shared" si="1"/>
        <v>47.52878268106501</v>
      </c>
      <c r="AI29" s="43">
        <f t="shared" si="2"/>
        <v>98.208422289052237</v>
      </c>
      <c r="AJ29" s="43">
        <f t="shared" si="3"/>
        <v>9.523728339010086</v>
      </c>
      <c r="AK29" s="43">
        <f t="shared" si="4"/>
        <v>13.743118355639361</v>
      </c>
      <c r="AL29" s="43">
        <f t="shared" si="5"/>
        <v>72.523220749983594</v>
      </c>
      <c r="AM29" s="43">
        <f t="shared" si="6"/>
        <v>162.49957650084477</v>
      </c>
      <c r="AN29" s="43">
        <f t="shared" si="7"/>
        <v>204.96276664190077</v>
      </c>
      <c r="AO29" s="43">
        <f t="shared" si="8"/>
        <v>128.6006485110095</v>
      </c>
      <c r="AP29" s="43">
        <f t="shared" si="9"/>
        <v>250.27192779743407</v>
      </c>
      <c r="AQ29" s="43">
        <f t="shared" si="10"/>
        <v>6.8346212416618624</v>
      </c>
      <c r="AR29" s="43">
        <f t="shared" si="11"/>
        <v>44.375534993822463</v>
      </c>
      <c r="AS29" s="43">
        <f t="shared" si="12"/>
        <v>72.096333937137871</v>
      </c>
      <c r="AT29" s="43">
        <f t="shared" si="13"/>
        <v>421.61857885970727</v>
      </c>
      <c r="AU29" s="43">
        <f t="shared" si="14"/>
        <v>150.50367828017278</v>
      </c>
      <c r="AV29" s="48">
        <f t="shared" si="15"/>
        <v>26.09</v>
      </c>
      <c r="AW29" s="47">
        <f t="shared" si="16"/>
        <v>502</v>
      </c>
      <c r="AX29" s="47">
        <f t="shared" si="17"/>
        <v>221.6</v>
      </c>
      <c r="AY29" s="47">
        <f t="shared" si="18"/>
        <v>235.4</v>
      </c>
      <c r="AZ29" s="47">
        <f t="shared" si="19"/>
        <v>240.5</v>
      </c>
      <c r="BA29" s="47">
        <f t="shared" si="20"/>
        <v>168.4</v>
      </c>
      <c r="BB29" s="47">
        <f t="shared" si="21"/>
        <v>457.1</v>
      </c>
      <c r="BC29" s="47">
        <f t="shared" si="22"/>
        <v>547.9</v>
      </c>
      <c r="BD29" s="47">
        <f t="shared" si="23"/>
        <v>601.5</v>
      </c>
      <c r="BE29" s="47">
        <f t="shared" si="24"/>
        <v>848.4</v>
      </c>
      <c r="BF29" s="47">
        <f t="shared" si="25"/>
        <v>94.18</v>
      </c>
      <c r="BG29" s="47">
        <f t="shared" si="26"/>
        <v>706.2</v>
      </c>
      <c r="BH29" s="47">
        <f t="shared" si="27"/>
        <v>1374</v>
      </c>
      <c r="BI29" s="47">
        <f t="shared" si="28"/>
        <v>822</v>
      </c>
      <c r="BJ29" s="47">
        <f t="shared" si="29"/>
        <v>1520</v>
      </c>
      <c r="BK29" s="48">
        <f t="shared" si="30"/>
        <v>39.941824862216784</v>
      </c>
      <c r="BL29" s="47">
        <f t="shared" si="31"/>
        <v>54.387865655471288</v>
      </c>
      <c r="BM29" s="47">
        <f t="shared" si="32"/>
        <v>32.369266725094946</v>
      </c>
      <c r="BN29" s="47">
        <f t="shared" si="33"/>
        <v>63.27956989247312</v>
      </c>
      <c r="BO29" s="47">
        <f t="shared" si="34"/>
        <v>48.644822006472495</v>
      </c>
      <c r="BP29" s="47">
        <f t="shared" si="35"/>
        <v>48.839907192575403</v>
      </c>
      <c r="BQ29" s="47">
        <f t="shared" si="36"/>
        <v>61.036186406729875</v>
      </c>
      <c r="BR29" s="47">
        <f t="shared" si="37"/>
        <v>64.5043560160113</v>
      </c>
      <c r="BS29" s="47">
        <f t="shared" si="38"/>
        <v>65.090358186343465</v>
      </c>
      <c r="BT29" s="47">
        <f t="shared" si="39"/>
        <v>79.512652296157455</v>
      </c>
      <c r="BU29" s="47">
        <f t="shared" si="40"/>
        <v>77.196721311475414</v>
      </c>
      <c r="BV29" s="47">
        <f t="shared" si="41"/>
        <v>100</v>
      </c>
      <c r="BW29" s="47">
        <f t="shared" si="42"/>
        <v>46.12286002014099</v>
      </c>
      <c r="BX29" s="47">
        <f t="shared" si="43"/>
        <v>57.442348008385743</v>
      </c>
      <c r="BY29" s="47">
        <f t="shared" si="44"/>
        <v>66.491688538932635</v>
      </c>
      <c r="BZ29" s="54">
        <v>8.4770000000000003</v>
      </c>
      <c r="CA29" s="52">
        <v>8.6950000000000003</v>
      </c>
      <c r="CB29" s="52">
        <v>8.8520000000000003</v>
      </c>
      <c r="CC29" s="52">
        <v>9.1289999999999996</v>
      </c>
      <c r="CD29" s="52">
        <v>9.0380000000000003</v>
      </c>
      <c r="CE29" s="52">
        <v>8.5329999999999995</v>
      </c>
      <c r="CF29" s="52">
        <v>9.7289999999999992</v>
      </c>
      <c r="CG29" s="52">
        <v>9.8859999999999992</v>
      </c>
      <c r="CH29" s="52">
        <v>9.9250000000000007</v>
      </c>
      <c r="CI29" s="52">
        <v>8.9109999999999996</v>
      </c>
      <c r="CJ29" s="52">
        <v>10.62</v>
      </c>
      <c r="CK29" s="52">
        <v>9.1880000000000006</v>
      </c>
      <c r="CL29" s="52">
        <v>8.3290000000000006</v>
      </c>
      <c r="CM29" s="52">
        <v>7.9189999999999996</v>
      </c>
      <c r="CN29" s="52">
        <v>8.7210000000000001</v>
      </c>
      <c r="CO29" s="44">
        <f t="shared" si="45"/>
        <v>8.4770000000000003</v>
      </c>
      <c r="CP29" s="43">
        <f t="shared" si="46"/>
        <v>8.6950000000000003</v>
      </c>
      <c r="CQ29" s="43">
        <f t="shared" si="47"/>
        <v>8.8520000000000003</v>
      </c>
      <c r="CR29" s="43">
        <f t="shared" si="48"/>
        <v>9.1289999999999996</v>
      </c>
      <c r="CS29" s="43">
        <f t="shared" si="49"/>
        <v>9.0380000000000003</v>
      </c>
      <c r="CT29" s="43">
        <f t="shared" si="50"/>
        <v>8.5329999999999995</v>
      </c>
      <c r="CU29" s="43">
        <f t="shared" si="51"/>
        <v>9.7289999999999992</v>
      </c>
      <c r="CV29" s="43">
        <f t="shared" si="52"/>
        <v>9.8859999999999992</v>
      </c>
      <c r="CW29" s="43">
        <f t="shared" si="53"/>
        <v>9.9250000000000007</v>
      </c>
      <c r="CX29" s="43">
        <f t="shared" si="54"/>
        <v>8.9109999999999996</v>
      </c>
      <c r="CY29" s="43">
        <f t="shared" si="55"/>
        <v>10.62</v>
      </c>
      <c r="CZ29" s="43">
        <f t="shared" si="56"/>
        <v>9.1880000000000006</v>
      </c>
      <c r="DA29" s="43">
        <f t="shared" si="57"/>
        <v>8.3290000000000006</v>
      </c>
      <c r="DB29" s="43">
        <f t="shared" si="58"/>
        <v>7.9189999999999996</v>
      </c>
      <c r="DC29" s="43">
        <f t="shared" si="59"/>
        <v>8.7210000000000001</v>
      </c>
      <c r="DD29" s="42">
        <f t="shared" si="60"/>
        <v>1</v>
      </c>
      <c r="DE29" s="41">
        <f t="shared" si="61"/>
        <v>1</v>
      </c>
      <c r="DF29" s="41">
        <f t="shared" si="62"/>
        <v>1</v>
      </c>
      <c r="DG29" s="41">
        <f t="shared" si="63"/>
        <v>1</v>
      </c>
      <c r="DH29" s="41">
        <f t="shared" si="64"/>
        <v>0</v>
      </c>
    </row>
    <row r="30" spans="1:112" s="41" customFormat="1" x14ac:dyDescent="0.2">
      <c r="A30" s="51" t="s">
        <v>2</v>
      </c>
      <c r="B30" s="51" t="s">
        <v>2</v>
      </c>
      <c r="C30" s="47">
        <v>12.612578070757456</v>
      </c>
      <c r="D30" s="47">
        <v>25.872845134223322</v>
      </c>
      <c r="E30" s="47">
        <v>13.360582179083295</v>
      </c>
      <c r="F30" s="47">
        <v>20.158385317126392</v>
      </c>
      <c r="G30" s="47">
        <v>15.453799220499318</v>
      </c>
      <c r="H30" s="47">
        <v>13.527494133930752</v>
      </c>
      <c r="I30" s="47">
        <v>19.700552733718148</v>
      </c>
      <c r="J30" s="47">
        <v>16.435553549767949</v>
      </c>
      <c r="K30" s="47">
        <v>23.716119857014526</v>
      </c>
      <c r="L30" s="47">
        <v>13.282573168843621</v>
      </c>
      <c r="M30" s="47">
        <v>4.9321675501958824</v>
      </c>
      <c r="N30" s="47">
        <v>6.572371414638523</v>
      </c>
      <c r="O30" s="47">
        <v>40.105211426186173</v>
      </c>
      <c r="P30" s="47">
        <v>29.856902146821039</v>
      </c>
      <c r="Q30" s="47">
        <v>29.843861219695032</v>
      </c>
      <c r="R30" s="50"/>
      <c r="S30" s="49">
        <v>508</v>
      </c>
      <c r="T30" s="49">
        <v>327.10000000000002</v>
      </c>
      <c r="U30" s="49">
        <v>199.9</v>
      </c>
      <c r="V30" s="49">
        <v>308</v>
      </c>
      <c r="W30" s="49">
        <v>108.6</v>
      </c>
      <c r="X30" s="49"/>
      <c r="Y30" s="49"/>
      <c r="Z30" s="63"/>
      <c r="AA30" s="49">
        <v>65.209999999999994</v>
      </c>
      <c r="AB30" s="49"/>
      <c r="AC30" s="49"/>
      <c r="AD30" s="49">
        <v>998.7</v>
      </c>
      <c r="AE30" s="49">
        <v>301.89999999999998</v>
      </c>
      <c r="AF30" s="49">
        <v>1180</v>
      </c>
      <c r="AG30" s="44" t="str">
        <f t="shared" si="0"/>
        <v/>
      </c>
      <c r="AH30" s="43">
        <f t="shared" si="1"/>
        <v>19.634485398285118</v>
      </c>
      <c r="AI30" s="43">
        <f t="shared" si="2"/>
        <v>24.482466079366851</v>
      </c>
      <c r="AJ30" s="43">
        <f t="shared" si="3"/>
        <v>9.9164688468459161</v>
      </c>
      <c r="AK30" s="43">
        <f t="shared" si="4"/>
        <v>19.930374117417088</v>
      </c>
      <c r="AL30" s="43">
        <f t="shared" si="5"/>
        <v>8.0280944071970222</v>
      </c>
      <c r="AM30" s="43" t="str">
        <f t="shared" si="6"/>
        <v/>
      </c>
      <c r="AN30" s="43" t="str">
        <f t="shared" si="7"/>
        <v/>
      </c>
      <c r="AO30" s="43" t="str">
        <f t="shared" si="8"/>
        <v/>
      </c>
      <c r="AP30" s="43">
        <f t="shared" si="9"/>
        <v>4.9094402997877227</v>
      </c>
      <c r="AQ30" s="43" t="str">
        <f t="shared" si="10"/>
        <v/>
      </c>
      <c r="AR30" s="43" t="str">
        <f t="shared" si="11"/>
        <v/>
      </c>
      <c r="AS30" s="43">
        <f t="shared" si="12"/>
        <v>24.902000624983913</v>
      </c>
      <c r="AT30" s="43">
        <f t="shared" si="13"/>
        <v>10.111564773713278</v>
      </c>
      <c r="AU30" s="43">
        <f t="shared" si="14"/>
        <v>39.539119663955404</v>
      </c>
      <c r="AV30" s="48" t="str">
        <f t="shared" si="15"/>
        <v/>
      </c>
      <c r="AW30" s="47">
        <f t="shared" si="16"/>
        <v>508</v>
      </c>
      <c r="AX30" s="47">
        <f t="shared" si="17"/>
        <v>327.10000000000002</v>
      </c>
      <c r="AY30" s="47">
        <f t="shared" si="18"/>
        <v>199.9</v>
      </c>
      <c r="AZ30" s="47">
        <f t="shared" si="19"/>
        <v>308</v>
      </c>
      <c r="BA30" s="47">
        <f t="shared" si="20"/>
        <v>108.6</v>
      </c>
      <c r="BB30" s="47" t="str">
        <f t="shared" si="21"/>
        <v/>
      </c>
      <c r="BC30" s="47" t="str">
        <f t="shared" si="22"/>
        <v/>
      </c>
      <c r="BD30" s="47" t="str">
        <f t="shared" si="23"/>
        <v/>
      </c>
      <c r="BE30" s="47">
        <f t="shared" si="24"/>
        <v>65.209999999999994</v>
      </c>
      <c r="BF30" s="47" t="str">
        <f t="shared" si="25"/>
        <v/>
      </c>
      <c r="BG30" s="47" t="str">
        <f t="shared" si="26"/>
        <v/>
      </c>
      <c r="BH30" s="47">
        <f t="shared" si="27"/>
        <v>998.7</v>
      </c>
      <c r="BI30" s="47">
        <f t="shared" si="28"/>
        <v>301.89999999999998</v>
      </c>
      <c r="BJ30" s="47">
        <f t="shared" si="29"/>
        <v>1180</v>
      </c>
      <c r="BK30" s="48" t="str">
        <f t="shared" si="30"/>
        <v/>
      </c>
      <c r="BL30" s="47">
        <f t="shared" si="31"/>
        <v>55.037919826652221</v>
      </c>
      <c r="BM30" s="47">
        <f t="shared" si="32"/>
        <v>47.779725387087353</v>
      </c>
      <c r="BN30" s="47">
        <f t="shared" si="33"/>
        <v>53.736559139784944</v>
      </c>
      <c r="BO30" s="47">
        <f t="shared" si="34"/>
        <v>62.297734627831716</v>
      </c>
      <c r="BP30" s="47">
        <f t="shared" si="35"/>
        <v>31.496519721577727</v>
      </c>
      <c r="BQ30" s="47" t="str">
        <f t="shared" si="36"/>
        <v/>
      </c>
      <c r="BR30" s="47" t="str">
        <f t="shared" si="37"/>
        <v/>
      </c>
      <c r="BS30" s="47" t="str">
        <f t="shared" si="38"/>
        <v/>
      </c>
      <c r="BT30" s="47">
        <f t="shared" si="39"/>
        <v>6.1115276476101208</v>
      </c>
      <c r="BU30" s="47" t="str">
        <f t="shared" si="40"/>
        <v/>
      </c>
      <c r="BV30" s="47" t="str">
        <f t="shared" si="41"/>
        <v/>
      </c>
      <c r="BW30" s="47">
        <f t="shared" si="42"/>
        <v>33.52467270896274</v>
      </c>
      <c r="BX30" s="47">
        <f t="shared" si="43"/>
        <v>21.097134870719774</v>
      </c>
      <c r="BY30" s="47">
        <f t="shared" si="44"/>
        <v>51.618547681539809</v>
      </c>
      <c r="BZ30" s="46"/>
      <c r="CA30" s="45">
        <v>9.1509999999999998</v>
      </c>
      <c r="CB30" s="45">
        <v>9.19</v>
      </c>
      <c r="CC30" s="45">
        <v>9.2040000000000006</v>
      </c>
      <c r="CD30" s="45">
        <v>9.3140000000000001</v>
      </c>
      <c r="CE30" s="45">
        <v>10.029999999999999</v>
      </c>
      <c r="CF30" s="45"/>
      <c r="CG30" s="45"/>
      <c r="CH30" s="62"/>
      <c r="CI30" s="45">
        <v>7.5949999999999998</v>
      </c>
      <c r="CJ30" s="45"/>
      <c r="CK30" s="45"/>
      <c r="CL30" s="45">
        <v>8.1809999999999992</v>
      </c>
      <c r="CM30" s="45">
        <v>7.58</v>
      </c>
      <c r="CN30" s="45">
        <v>8.2569999999999997</v>
      </c>
      <c r="CO30" s="44" t="str">
        <f t="shared" si="45"/>
        <v/>
      </c>
      <c r="CP30" s="43">
        <f t="shared" si="46"/>
        <v>9.1509999999999998</v>
      </c>
      <c r="CQ30" s="43">
        <f t="shared" si="47"/>
        <v>9.19</v>
      </c>
      <c r="CR30" s="43">
        <f t="shared" si="48"/>
        <v>9.2040000000000006</v>
      </c>
      <c r="CS30" s="43">
        <f t="shared" si="49"/>
        <v>9.3140000000000001</v>
      </c>
      <c r="CT30" s="43">
        <f t="shared" si="50"/>
        <v>10.029999999999999</v>
      </c>
      <c r="CU30" s="43" t="str">
        <f t="shared" si="51"/>
        <v/>
      </c>
      <c r="CV30" s="43" t="str">
        <f t="shared" si="52"/>
        <v/>
      </c>
      <c r="CW30" s="43" t="str">
        <f t="shared" si="53"/>
        <v/>
      </c>
      <c r="CX30" s="43">
        <f t="shared" si="54"/>
        <v>7.5949999999999998</v>
      </c>
      <c r="CY30" s="43" t="str">
        <f t="shared" si="55"/>
        <v/>
      </c>
      <c r="CZ30" s="43" t="str">
        <f t="shared" si="56"/>
        <v/>
      </c>
      <c r="DA30" s="43">
        <f t="shared" si="57"/>
        <v>8.1809999999999992</v>
      </c>
      <c r="DB30" s="43">
        <f t="shared" si="58"/>
        <v>7.58</v>
      </c>
      <c r="DC30" s="43">
        <f t="shared" si="59"/>
        <v>8.2569999999999997</v>
      </c>
      <c r="DD30" s="42" t="str">
        <f t="shared" si="60"/>
        <v/>
      </c>
      <c r="DE30" s="41">
        <f t="shared" si="61"/>
        <v>1</v>
      </c>
      <c r="DF30" s="41">
        <f t="shared" si="62"/>
        <v>1</v>
      </c>
      <c r="DG30" s="41" t="str">
        <f t="shared" si="63"/>
        <v/>
      </c>
      <c r="DH30" s="41">
        <f t="shared" si="64"/>
        <v>2</v>
      </c>
    </row>
    <row r="31" spans="1:112" s="41" customFormat="1" x14ac:dyDescent="0.2">
      <c r="A31" s="51" t="s">
        <v>3</v>
      </c>
      <c r="B31" s="51" t="s">
        <v>3</v>
      </c>
      <c r="C31" s="58">
        <v>10.070443674026267</v>
      </c>
      <c r="D31" s="58">
        <v>32.558087101997629</v>
      </c>
      <c r="E31" s="58">
        <v>12.925208455168956</v>
      </c>
      <c r="F31" s="58">
        <v>23.081150748950307</v>
      </c>
      <c r="G31" s="58">
        <v>3.847057017852876</v>
      </c>
      <c r="H31" s="58">
        <v>13.776939093882136</v>
      </c>
      <c r="I31" s="58">
        <v>5.964120387469741</v>
      </c>
      <c r="J31" s="58">
        <v>11.558785960070015</v>
      </c>
      <c r="K31" s="58">
        <v>12.079901529999312</v>
      </c>
      <c r="L31" s="58">
        <v>11.51364099616602</v>
      </c>
      <c r="M31" s="58">
        <v>3.9936235755561507</v>
      </c>
      <c r="N31" s="58">
        <v>0.60011221877725207</v>
      </c>
      <c r="O31" s="58">
        <v>24.911165544014946</v>
      </c>
      <c r="P31" s="58">
        <v>4.8633452226364531</v>
      </c>
      <c r="Q31" s="58">
        <v>17.635088533848275</v>
      </c>
      <c r="R31" s="57"/>
      <c r="S31" s="55">
        <v>428.6</v>
      </c>
      <c r="T31" s="55">
        <v>222.5</v>
      </c>
      <c r="U31" s="55">
        <v>59.08</v>
      </c>
      <c r="V31" s="55">
        <v>137.9</v>
      </c>
      <c r="W31" s="55">
        <v>126.9</v>
      </c>
      <c r="X31" s="55"/>
      <c r="Y31" s="55"/>
      <c r="Z31" s="55"/>
      <c r="AA31" s="55">
        <v>146</v>
      </c>
      <c r="AB31" s="55">
        <v>33.57</v>
      </c>
      <c r="AC31" s="55"/>
      <c r="AD31" s="55">
        <v>151.80000000000001</v>
      </c>
      <c r="AE31" s="55">
        <v>53.12</v>
      </c>
      <c r="AF31" s="55">
        <v>200.6</v>
      </c>
      <c r="AG31" s="44" t="str">
        <f t="shared" si="0"/>
        <v/>
      </c>
      <c r="AH31" s="43">
        <f t="shared" si="1"/>
        <v>13.164164057221376</v>
      </c>
      <c r="AI31" s="43">
        <f t="shared" si="2"/>
        <v>17.214422558192428</v>
      </c>
      <c r="AJ31" s="43">
        <f t="shared" si="3"/>
        <v>2.5596644050638098</v>
      </c>
      <c r="AK31" s="43">
        <f t="shared" si="4"/>
        <v>35.845582573913845</v>
      </c>
      <c r="AL31" s="43">
        <f t="shared" si="5"/>
        <v>9.2110445676828121</v>
      </c>
      <c r="AM31" s="43" t="str">
        <f t="shared" si="6"/>
        <v/>
      </c>
      <c r="AN31" s="43" t="str">
        <f t="shared" si="7"/>
        <v/>
      </c>
      <c r="AO31" s="43" t="str">
        <f t="shared" si="8"/>
        <v/>
      </c>
      <c r="AP31" s="43">
        <f t="shared" si="9"/>
        <v>12.680610768445639</v>
      </c>
      <c r="AQ31" s="43">
        <f t="shared" si="10"/>
        <v>8.4058998963929774</v>
      </c>
      <c r="AR31" s="43" t="str">
        <f t="shared" si="11"/>
        <v/>
      </c>
      <c r="AS31" s="43">
        <f t="shared" si="12"/>
        <v>6.0936530541611234</v>
      </c>
      <c r="AT31" s="43">
        <f t="shared" si="13"/>
        <v>10.922522989474984</v>
      </c>
      <c r="AU31" s="43">
        <f t="shared" si="14"/>
        <v>11.375049215940946</v>
      </c>
      <c r="AV31" s="48" t="str">
        <f t="shared" si="15"/>
        <v/>
      </c>
      <c r="AW31" s="47">
        <f t="shared" si="16"/>
        <v>428.6</v>
      </c>
      <c r="AX31" s="47">
        <f t="shared" si="17"/>
        <v>222.5</v>
      </c>
      <c r="AY31" s="47">
        <f t="shared" si="18"/>
        <v>59.08</v>
      </c>
      <c r="AZ31" s="47">
        <f t="shared" si="19"/>
        <v>137.9</v>
      </c>
      <c r="BA31" s="47">
        <f t="shared" si="20"/>
        <v>126.9</v>
      </c>
      <c r="BB31" s="47" t="str">
        <f t="shared" si="21"/>
        <v/>
      </c>
      <c r="BC31" s="47" t="str">
        <f t="shared" si="22"/>
        <v/>
      </c>
      <c r="BD31" s="47" t="str">
        <f t="shared" si="23"/>
        <v/>
      </c>
      <c r="BE31" s="47">
        <f t="shared" si="24"/>
        <v>146</v>
      </c>
      <c r="BF31" s="47">
        <f t="shared" si="25"/>
        <v>33.57</v>
      </c>
      <c r="BG31" s="47" t="str">
        <f t="shared" si="26"/>
        <v/>
      </c>
      <c r="BH31" s="47">
        <f t="shared" si="27"/>
        <v>151.80000000000001</v>
      </c>
      <c r="BI31" s="47">
        <f t="shared" si="28"/>
        <v>53.12</v>
      </c>
      <c r="BJ31" s="47">
        <f t="shared" si="29"/>
        <v>200.6</v>
      </c>
      <c r="BK31" s="48" t="str">
        <f t="shared" si="30"/>
        <v/>
      </c>
      <c r="BL31" s="47">
        <f t="shared" si="31"/>
        <v>46.435536294691225</v>
      </c>
      <c r="BM31" s="47">
        <f t="shared" si="32"/>
        <v>32.500730353491086</v>
      </c>
      <c r="BN31" s="47">
        <f t="shared" si="33"/>
        <v>15.881720430107526</v>
      </c>
      <c r="BO31" s="47">
        <f t="shared" si="34"/>
        <v>27.892394822006473</v>
      </c>
      <c r="BP31" s="47">
        <f t="shared" si="35"/>
        <v>36.803944315545245</v>
      </c>
      <c r="BQ31" s="47" t="str">
        <f t="shared" si="36"/>
        <v/>
      </c>
      <c r="BR31" s="47" t="str">
        <f t="shared" si="37"/>
        <v/>
      </c>
      <c r="BS31" s="47" t="str">
        <f t="shared" si="38"/>
        <v/>
      </c>
      <c r="BT31" s="47">
        <f t="shared" si="39"/>
        <v>13.683223992502343</v>
      </c>
      <c r="BU31" s="47">
        <f t="shared" si="40"/>
        <v>27.516393442622952</v>
      </c>
      <c r="BV31" s="47" t="str">
        <f t="shared" si="41"/>
        <v/>
      </c>
      <c r="BW31" s="47">
        <f t="shared" si="42"/>
        <v>5.0956696878147039</v>
      </c>
      <c r="BX31" s="47">
        <f t="shared" si="43"/>
        <v>3.7120894479385047</v>
      </c>
      <c r="BY31" s="47">
        <f t="shared" si="44"/>
        <v>8.7751531058617669</v>
      </c>
      <c r="BZ31" s="54"/>
      <c r="CA31" s="52">
        <v>7.6760000000000002</v>
      </c>
      <c r="CB31" s="52">
        <v>8.6809999999999992</v>
      </c>
      <c r="CC31" s="52">
        <v>8.33</v>
      </c>
      <c r="CD31" s="52">
        <v>8.6649999999999991</v>
      </c>
      <c r="CE31" s="52">
        <v>9.0459999999999994</v>
      </c>
      <c r="CF31" s="52"/>
      <c r="CG31" s="52"/>
      <c r="CH31" s="52"/>
      <c r="CI31" s="52">
        <v>9.0150000000000006</v>
      </c>
      <c r="CJ31" s="52">
        <v>9.9019999999999992</v>
      </c>
      <c r="CK31" s="52"/>
      <c r="CL31" s="52">
        <v>7.5720000000000001</v>
      </c>
      <c r="CM31" s="52">
        <v>7.8040000000000003</v>
      </c>
      <c r="CN31" s="52">
        <v>7.5149999999999997</v>
      </c>
      <c r="CO31" s="44" t="str">
        <f t="shared" si="45"/>
        <v/>
      </c>
      <c r="CP31" s="43">
        <f t="shared" si="46"/>
        <v>7.6760000000000002</v>
      </c>
      <c r="CQ31" s="43">
        <f t="shared" si="47"/>
        <v>8.6809999999999992</v>
      </c>
      <c r="CR31" s="43">
        <f t="shared" si="48"/>
        <v>8.33</v>
      </c>
      <c r="CS31" s="43">
        <f t="shared" si="49"/>
        <v>8.6649999999999991</v>
      </c>
      <c r="CT31" s="43">
        <f t="shared" si="50"/>
        <v>9.0459999999999994</v>
      </c>
      <c r="CU31" s="43" t="str">
        <f t="shared" si="51"/>
        <v/>
      </c>
      <c r="CV31" s="43" t="str">
        <f t="shared" si="52"/>
        <v/>
      </c>
      <c r="CW31" s="43" t="str">
        <f t="shared" si="53"/>
        <v/>
      </c>
      <c r="CX31" s="43">
        <f t="shared" si="54"/>
        <v>9.0150000000000006</v>
      </c>
      <c r="CY31" s="43">
        <f t="shared" si="55"/>
        <v>9.9019999999999992</v>
      </c>
      <c r="CZ31" s="43" t="str">
        <f t="shared" si="56"/>
        <v/>
      </c>
      <c r="DA31" s="43">
        <f t="shared" si="57"/>
        <v>7.5720000000000001</v>
      </c>
      <c r="DB31" s="43">
        <f t="shared" si="58"/>
        <v>7.8040000000000003</v>
      </c>
      <c r="DC31" s="43">
        <f t="shared" si="59"/>
        <v>7.5149999999999997</v>
      </c>
      <c r="DD31" s="42" t="str">
        <f t="shared" si="60"/>
        <v/>
      </c>
      <c r="DE31" s="41">
        <f t="shared" si="61"/>
        <v>1</v>
      </c>
      <c r="DF31" s="41">
        <f t="shared" si="62"/>
        <v>1</v>
      </c>
      <c r="DG31" s="41">
        <f t="shared" si="63"/>
        <v>1</v>
      </c>
      <c r="DH31" s="41">
        <f t="shared" si="64"/>
        <v>1</v>
      </c>
    </row>
    <row r="32" spans="1:112" s="41" customFormat="1" x14ac:dyDescent="0.2">
      <c r="A32" s="51" t="s">
        <v>121</v>
      </c>
      <c r="B32" s="51" t="s">
        <v>312</v>
      </c>
      <c r="C32" s="47">
        <v>14.470053834363924</v>
      </c>
      <c r="D32" s="47">
        <v>20.517057467619843</v>
      </c>
      <c r="E32" s="47">
        <v>11.598418650762051</v>
      </c>
      <c r="F32" s="47">
        <v>7.7505097238499046</v>
      </c>
      <c r="G32" s="47">
        <v>11.02794930330567</v>
      </c>
      <c r="H32" s="47">
        <v>12.147550886042538</v>
      </c>
      <c r="I32" s="47">
        <v>7.5088374784224543</v>
      </c>
      <c r="J32" s="47">
        <v>12.670739203066482</v>
      </c>
      <c r="K32" s="47">
        <v>16.045595488456581</v>
      </c>
      <c r="L32" s="47">
        <v>8.0742232171409967</v>
      </c>
      <c r="M32" s="47">
        <v>22.916028436590754</v>
      </c>
      <c r="N32" s="47">
        <v>14.456617905007171</v>
      </c>
      <c r="O32" s="47">
        <v>15.84745517794587</v>
      </c>
      <c r="P32" s="47">
        <v>12.572113262159784</v>
      </c>
      <c r="Q32" s="47">
        <v>18.030632832188193</v>
      </c>
      <c r="R32" s="50"/>
      <c r="S32" s="49">
        <v>917</v>
      </c>
      <c r="T32" s="49">
        <v>323.7</v>
      </c>
      <c r="U32" s="49">
        <v>315.3</v>
      </c>
      <c r="V32" s="49">
        <v>437</v>
      </c>
      <c r="W32" s="49">
        <v>195.1</v>
      </c>
      <c r="X32" s="49">
        <v>656.1</v>
      </c>
      <c r="Y32" s="49">
        <v>784.6</v>
      </c>
      <c r="Z32" s="49">
        <v>462.6</v>
      </c>
      <c r="AA32" s="49">
        <v>770.7</v>
      </c>
      <c r="AB32" s="49"/>
      <c r="AC32" s="49"/>
      <c r="AD32" s="49">
        <v>407.3</v>
      </c>
      <c r="AE32" s="49">
        <v>252.1</v>
      </c>
      <c r="AF32" s="49">
        <v>448.4</v>
      </c>
      <c r="AG32" s="44" t="str">
        <f t="shared" si="0"/>
        <v/>
      </c>
      <c r="AH32" s="43">
        <f t="shared" si="1"/>
        <v>44.694518278131042</v>
      </c>
      <c r="AI32" s="43">
        <f t="shared" si="2"/>
        <v>27.908977055137765</v>
      </c>
      <c r="AJ32" s="43">
        <f t="shared" si="3"/>
        <v>40.681195332193106</v>
      </c>
      <c r="AK32" s="43">
        <f t="shared" si="4"/>
        <v>39.626587680177998</v>
      </c>
      <c r="AL32" s="43">
        <f t="shared" si="5"/>
        <v>16.060850605216949</v>
      </c>
      <c r="AM32" s="43">
        <f t="shared" si="6"/>
        <v>87.377040971439598</v>
      </c>
      <c r="AN32" s="43">
        <f t="shared" si="7"/>
        <v>61.922196284342803</v>
      </c>
      <c r="AO32" s="43">
        <f t="shared" si="8"/>
        <v>28.830341655615133</v>
      </c>
      <c r="AP32" s="43">
        <f t="shared" si="9"/>
        <v>95.451906551686506</v>
      </c>
      <c r="AQ32" s="43" t="str">
        <f t="shared" si="10"/>
        <v/>
      </c>
      <c r="AR32" s="43" t="str">
        <f t="shared" si="11"/>
        <v/>
      </c>
      <c r="AS32" s="43">
        <f t="shared" si="12"/>
        <v>25.701287394509848</v>
      </c>
      <c r="AT32" s="43">
        <f t="shared" si="13"/>
        <v>20.052316960807538</v>
      </c>
      <c r="AU32" s="43">
        <f t="shared" si="14"/>
        <v>24.868788809204666</v>
      </c>
      <c r="AV32" s="48" t="str">
        <f t="shared" si="15"/>
        <v/>
      </c>
      <c r="AW32" s="47">
        <f t="shared" si="16"/>
        <v>917</v>
      </c>
      <c r="AX32" s="47">
        <f t="shared" si="17"/>
        <v>323.7</v>
      </c>
      <c r="AY32" s="47">
        <f t="shared" si="18"/>
        <v>315.3</v>
      </c>
      <c r="AZ32" s="47">
        <f t="shared" si="19"/>
        <v>437</v>
      </c>
      <c r="BA32" s="47">
        <f t="shared" si="20"/>
        <v>195.1</v>
      </c>
      <c r="BB32" s="47">
        <f t="shared" si="21"/>
        <v>656.1</v>
      </c>
      <c r="BC32" s="47">
        <f t="shared" si="22"/>
        <v>784.6</v>
      </c>
      <c r="BD32" s="47">
        <f t="shared" si="23"/>
        <v>462.6</v>
      </c>
      <c r="BE32" s="47">
        <f t="shared" si="24"/>
        <v>770.7</v>
      </c>
      <c r="BF32" s="47" t="str">
        <f t="shared" si="25"/>
        <v/>
      </c>
      <c r="BG32" s="47" t="str">
        <f t="shared" si="26"/>
        <v/>
      </c>
      <c r="BH32" s="47">
        <f t="shared" si="27"/>
        <v>407.3</v>
      </c>
      <c r="BI32" s="47">
        <f t="shared" si="28"/>
        <v>252.1</v>
      </c>
      <c r="BJ32" s="47">
        <f t="shared" si="29"/>
        <v>448.4</v>
      </c>
      <c r="BK32" s="48" t="str">
        <f t="shared" si="30"/>
        <v/>
      </c>
      <c r="BL32" s="47">
        <f t="shared" si="31"/>
        <v>99.349945828819074</v>
      </c>
      <c r="BM32" s="47">
        <f t="shared" si="32"/>
        <v>47.283085013146362</v>
      </c>
      <c r="BN32" s="47">
        <f t="shared" si="33"/>
        <v>84.758064516129039</v>
      </c>
      <c r="BO32" s="47">
        <f t="shared" si="34"/>
        <v>88.389967637540451</v>
      </c>
      <c r="BP32" s="47">
        <f t="shared" si="35"/>
        <v>56.583526682134568</v>
      </c>
      <c r="BQ32" s="47">
        <f t="shared" si="36"/>
        <v>87.608492455601549</v>
      </c>
      <c r="BR32" s="47">
        <f t="shared" si="37"/>
        <v>92.37108547209796</v>
      </c>
      <c r="BS32" s="47">
        <f t="shared" si="38"/>
        <v>50.059517368250191</v>
      </c>
      <c r="BT32" s="47">
        <f t="shared" si="39"/>
        <v>72.23055295220243</v>
      </c>
      <c r="BU32" s="47" t="str">
        <f t="shared" si="40"/>
        <v/>
      </c>
      <c r="BV32" s="47" t="str">
        <f t="shared" si="41"/>
        <v/>
      </c>
      <c r="BW32" s="47">
        <f t="shared" si="42"/>
        <v>13.672373279624034</v>
      </c>
      <c r="BX32" s="47">
        <f t="shared" si="43"/>
        <v>17.617051013277429</v>
      </c>
      <c r="BY32" s="47">
        <f t="shared" si="44"/>
        <v>19.615048118985126</v>
      </c>
      <c r="BZ32" s="46"/>
      <c r="CA32" s="45">
        <v>8.1620000000000008</v>
      </c>
      <c r="CB32" s="45">
        <v>8.5760000000000005</v>
      </c>
      <c r="CC32" s="45">
        <v>8.1010000000000009</v>
      </c>
      <c r="CD32" s="45">
        <v>8.4510000000000005</v>
      </c>
      <c r="CE32" s="45">
        <v>8.9629999999999992</v>
      </c>
      <c r="CF32" s="45">
        <v>7.2469999999999999</v>
      </c>
      <c r="CG32" s="45">
        <v>7.0549999999999997</v>
      </c>
      <c r="CH32" s="45">
        <v>7.01</v>
      </c>
      <c r="CI32" s="45">
        <v>7.4829999999999997</v>
      </c>
      <c r="CJ32" s="45"/>
      <c r="CK32" s="45"/>
      <c r="CL32" s="45">
        <v>6.4349999999999996</v>
      </c>
      <c r="CM32" s="45">
        <v>6.7160000000000002</v>
      </c>
      <c r="CN32" s="45">
        <v>6.5890000000000004</v>
      </c>
      <c r="CO32" s="44" t="str">
        <f t="shared" si="45"/>
        <v/>
      </c>
      <c r="CP32" s="43">
        <f t="shared" si="46"/>
        <v>8.1620000000000008</v>
      </c>
      <c r="CQ32" s="43">
        <f t="shared" si="47"/>
        <v>8.5760000000000005</v>
      </c>
      <c r="CR32" s="43">
        <f t="shared" si="48"/>
        <v>8.1010000000000009</v>
      </c>
      <c r="CS32" s="43">
        <f t="shared" si="49"/>
        <v>8.4510000000000005</v>
      </c>
      <c r="CT32" s="43">
        <f t="shared" si="50"/>
        <v>8.9629999999999992</v>
      </c>
      <c r="CU32" s="43">
        <f t="shared" si="51"/>
        <v>7.2469999999999999</v>
      </c>
      <c r="CV32" s="43">
        <f t="shared" si="52"/>
        <v>7.0549999999999997</v>
      </c>
      <c r="CW32" s="43">
        <f t="shared" si="53"/>
        <v>7.01</v>
      </c>
      <c r="CX32" s="43">
        <f t="shared" si="54"/>
        <v>7.4829999999999997</v>
      </c>
      <c r="CY32" s="43" t="str">
        <f t="shared" si="55"/>
        <v/>
      </c>
      <c r="CZ32" s="43" t="str">
        <f t="shared" si="56"/>
        <v/>
      </c>
      <c r="DA32" s="43">
        <f t="shared" si="57"/>
        <v>6.4349999999999996</v>
      </c>
      <c r="DB32" s="43">
        <f t="shared" si="58"/>
        <v>6.7160000000000002</v>
      </c>
      <c r="DC32" s="43">
        <f t="shared" si="59"/>
        <v>6.5890000000000004</v>
      </c>
      <c r="DD32" s="42" t="str">
        <f t="shared" si="60"/>
        <v/>
      </c>
      <c r="DE32" s="41">
        <f t="shared" si="61"/>
        <v>1</v>
      </c>
      <c r="DF32" s="41">
        <f t="shared" si="62"/>
        <v>1</v>
      </c>
      <c r="DG32" s="41" t="str">
        <f t="shared" si="63"/>
        <v/>
      </c>
      <c r="DH32" s="41">
        <f t="shared" si="64"/>
        <v>2</v>
      </c>
    </row>
    <row r="33" spans="1:112" s="41" customFormat="1" x14ac:dyDescent="0.2">
      <c r="A33" s="51" t="s">
        <v>122</v>
      </c>
      <c r="B33" s="51" t="s">
        <v>313</v>
      </c>
      <c r="C33" s="58">
        <v>8.6849370877512655</v>
      </c>
      <c r="D33" s="58">
        <v>9.583631130546582</v>
      </c>
      <c r="E33" s="58">
        <v>5.8476286743165211</v>
      </c>
      <c r="F33" s="58">
        <v>7.2618563981996944</v>
      </c>
      <c r="G33" s="58">
        <v>12.155403366444968</v>
      </c>
      <c r="H33" s="58">
        <v>23.322137638850386</v>
      </c>
      <c r="I33" s="58">
        <v>11.984896367132009</v>
      </c>
      <c r="J33" s="58">
        <v>7.4716235042146666</v>
      </c>
      <c r="K33" s="58">
        <v>12.636939915613722</v>
      </c>
      <c r="L33" s="58">
        <v>12.485201706652848</v>
      </c>
      <c r="M33" s="58">
        <v>8.4863278555353006</v>
      </c>
      <c r="N33" s="58">
        <v>11.824465586946967</v>
      </c>
      <c r="O33" s="58">
        <v>15.337768237216103</v>
      </c>
      <c r="P33" s="58">
        <v>6.8200848904551661</v>
      </c>
      <c r="Q33" s="58">
        <v>5.2233957710521102</v>
      </c>
      <c r="R33" s="57"/>
      <c r="S33" s="55">
        <v>474.1</v>
      </c>
      <c r="T33" s="55">
        <v>196.9</v>
      </c>
      <c r="U33" s="55">
        <v>232.5</v>
      </c>
      <c r="V33" s="55">
        <v>416.7</v>
      </c>
      <c r="W33" s="55">
        <v>177.5</v>
      </c>
      <c r="X33" s="55">
        <v>371.5</v>
      </c>
      <c r="Y33" s="55">
        <v>783.6</v>
      </c>
      <c r="Z33" s="55">
        <v>619.6</v>
      </c>
      <c r="AA33" s="55">
        <v>497.1</v>
      </c>
      <c r="AB33" s="55">
        <v>97.24</v>
      </c>
      <c r="AC33" s="55">
        <v>609.70000000000005</v>
      </c>
      <c r="AD33" s="55">
        <v>124.8</v>
      </c>
      <c r="AE33" s="63">
        <v>1337</v>
      </c>
      <c r="AF33" s="55">
        <v>95.52</v>
      </c>
      <c r="AG33" s="44" t="str">
        <f t="shared" si="0"/>
        <v/>
      </c>
      <c r="AH33" s="43">
        <f t="shared" si="1"/>
        <v>49.469767099953138</v>
      </c>
      <c r="AI33" s="43">
        <f t="shared" si="2"/>
        <v>33.671768671770863</v>
      </c>
      <c r="AJ33" s="43">
        <f t="shared" si="3"/>
        <v>32.016606670663393</v>
      </c>
      <c r="AK33" s="43">
        <f t="shared" si="4"/>
        <v>34.281050775353265</v>
      </c>
      <c r="AL33" s="43">
        <f t="shared" si="5"/>
        <v>7.6107946342070161</v>
      </c>
      <c r="AM33" s="43">
        <f t="shared" si="6"/>
        <v>30.997347713311942</v>
      </c>
      <c r="AN33" s="43">
        <f t="shared" si="7"/>
        <v>104.87680482802422</v>
      </c>
      <c r="AO33" s="43">
        <f t="shared" si="8"/>
        <v>49.030857481125302</v>
      </c>
      <c r="AP33" s="43">
        <f t="shared" si="9"/>
        <v>39.815135684601394</v>
      </c>
      <c r="AQ33" s="43">
        <f t="shared" si="10"/>
        <v>11.45843074358412</v>
      </c>
      <c r="AR33" s="43">
        <f t="shared" si="11"/>
        <v>51.56258399305996</v>
      </c>
      <c r="AS33" s="43">
        <f t="shared" si="12"/>
        <v>8.136777011480774</v>
      </c>
      <c r="AT33" s="43">
        <f t="shared" si="13"/>
        <v>196.03861557077624</v>
      </c>
      <c r="AU33" s="43">
        <f t="shared" si="14"/>
        <v>18.286954346704636</v>
      </c>
      <c r="AV33" s="48" t="str">
        <f t="shared" si="15"/>
        <v/>
      </c>
      <c r="AW33" s="47">
        <f t="shared" si="16"/>
        <v>474.1</v>
      </c>
      <c r="AX33" s="47">
        <f t="shared" si="17"/>
        <v>196.9</v>
      </c>
      <c r="AY33" s="47">
        <f t="shared" si="18"/>
        <v>232.5</v>
      </c>
      <c r="AZ33" s="47">
        <f t="shared" si="19"/>
        <v>416.7</v>
      </c>
      <c r="BA33" s="47">
        <f t="shared" si="20"/>
        <v>177.5</v>
      </c>
      <c r="BB33" s="47">
        <f t="shared" si="21"/>
        <v>371.5</v>
      </c>
      <c r="BC33" s="47">
        <f t="shared" si="22"/>
        <v>783.6</v>
      </c>
      <c r="BD33" s="47">
        <f t="shared" si="23"/>
        <v>619.6</v>
      </c>
      <c r="BE33" s="47">
        <f t="shared" si="24"/>
        <v>497.1</v>
      </c>
      <c r="BF33" s="47">
        <f t="shared" si="25"/>
        <v>97.24</v>
      </c>
      <c r="BG33" s="47">
        <f t="shared" si="26"/>
        <v>609.70000000000005</v>
      </c>
      <c r="BH33" s="47">
        <f t="shared" si="27"/>
        <v>124.8</v>
      </c>
      <c r="BI33" s="47">
        <f t="shared" si="28"/>
        <v>1337</v>
      </c>
      <c r="BJ33" s="47">
        <f t="shared" si="29"/>
        <v>95.52</v>
      </c>
      <c r="BK33" s="48" t="str">
        <f t="shared" si="30"/>
        <v/>
      </c>
      <c r="BL33" s="47">
        <f t="shared" si="31"/>
        <v>51.365113759479954</v>
      </c>
      <c r="BM33" s="47">
        <f t="shared" si="32"/>
        <v>28.761320479111887</v>
      </c>
      <c r="BN33" s="47">
        <f t="shared" si="33"/>
        <v>62.5</v>
      </c>
      <c r="BO33" s="47">
        <f t="shared" si="34"/>
        <v>84.283980582524279</v>
      </c>
      <c r="BP33" s="47">
        <f t="shared" si="35"/>
        <v>51.479118329466353</v>
      </c>
      <c r="BQ33" s="47">
        <f t="shared" si="36"/>
        <v>49.606088930431298</v>
      </c>
      <c r="BR33" s="47">
        <f t="shared" si="37"/>
        <v>92.253355309630336</v>
      </c>
      <c r="BS33" s="47">
        <f t="shared" si="38"/>
        <v>67.049020668758786</v>
      </c>
      <c r="BT33" s="47">
        <f t="shared" si="39"/>
        <v>46.588566073102157</v>
      </c>
      <c r="BU33" s="47">
        <f t="shared" si="40"/>
        <v>79.704918032786878</v>
      </c>
      <c r="BV33" s="47">
        <f t="shared" si="41"/>
        <v>86.335315774568116</v>
      </c>
      <c r="BW33" s="47">
        <f t="shared" si="42"/>
        <v>4.18932527693857</v>
      </c>
      <c r="BX33" s="47">
        <f t="shared" si="43"/>
        <v>93.431167016072678</v>
      </c>
      <c r="BY33" s="47">
        <f t="shared" si="44"/>
        <v>4.1784776902887142</v>
      </c>
      <c r="BZ33" s="54"/>
      <c r="CA33" s="52">
        <v>7.18</v>
      </c>
      <c r="CB33" s="52">
        <v>7.2880000000000003</v>
      </c>
      <c r="CC33" s="52">
        <v>7.4029999999999996</v>
      </c>
      <c r="CD33" s="52">
        <v>7.7969999999999997</v>
      </c>
      <c r="CE33" s="52">
        <v>9.0869999999999997</v>
      </c>
      <c r="CF33" s="52">
        <v>8.9339999999999993</v>
      </c>
      <c r="CG33" s="52">
        <v>8.4969999999999999</v>
      </c>
      <c r="CH33" s="52">
        <v>8.9719999999999995</v>
      </c>
      <c r="CI33" s="52">
        <v>9.6180000000000003</v>
      </c>
      <c r="CJ33" s="52">
        <v>9.6319999999999997</v>
      </c>
      <c r="CK33" s="52">
        <v>8.1630000000000003</v>
      </c>
      <c r="CL33" s="52">
        <v>6.8949999999999996</v>
      </c>
      <c r="CM33" s="62">
        <v>2.875</v>
      </c>
      <c r="CN33" s="52">
        <v>7.6269999999999998</v>
      </c>
      <c r="CO33" s="44" t="str">
        <f t="shared" si="45"/>
        <v/>
      </c>
      <c r="CP33" s="43">
        <f t="shared" si="46"/>
        <v>7.18</v>
      </c>
      <c r="CQ33" s="43">
        <f t="shared" si="47"/>
        <v>7.2880000000000003</v>
      </c>
      <c r="CR33" s="43">
        <f t="shared" si="48"/>
        <v>7.4029999999999996</v>
      </c>
      <c r="CS33" s="43">
        <f t="shared" si="49"/>
        <v>7.7969999999999997</v>
      </c>
      <c r="CT33" s="43">
        <f t="shared" si="50"/>
        <v>9.0869999999999997</v>
      </c>
      <c r="CU33" s="43">
        <f t="shared" si="51"/>
        <v>8.9339999999999993</v>
      </c>
      <c r="CV33" s="43">
        <f t="shared" si="52"/>
        <v>8.4969999999999999</v>
      </c>
      <c r="CW33" s="43">
        <f t="shared" si="53"/>
        <v>8.9719999999999995</v>
      </c>
      <c r="CX33" s="43">
        <f t="shared" si="54"/>
        <v>9.6180000000000003</v>
      </c>
      <c r="CY33" s="43">
        <f t="shared" si="55"/>
        <v>9.6319999999999997</v>
      </c>
      <c r="CZ33" s="43">
        <f t="shared" si="56"/>
        <v>8.1630000000000003</v>
      </c>
      <c r="DA33" s="43">
        <f t="shared" si="57"/>
        <v>6.8949999999999996</v>
      </c>
      <c r="DB33" s="43">
        <f t="shared" si="58"/>
        <v>2.875</v>
      </c>
      <c r="DC33" s="43">
        <f t="shared" si="59"/>
        <v>7.6269999999999998</v>
      </c>
      <c r="DD33" s="42" t="str">
        <f t="shared" si="60"/>
        <v/>
      </c>
      <c r="DE33" s="41">
        <f t="shared" si="61"/>
        <v>1</v>
      </c>
      <c r="DF33" s="41">
        <f t="shared" si="62"/>
        <v>1</v>
      </c>
      <c r="DG33" s="41">
        <f t="shared" si="63"/>
        <v>1</v>
      </c>
      <c r="DH33" s="41">
        <f t="shared" si="64"/>
        <v>1</v>
      </c>
    </row>
    <row r="34" spans="1:112" s="41" customFormat="1" x14ac:dyDescent="0.2">
      <c r="A34" s="51" t="s">
        <v>70</v>
      </c>
      <c r="B34" s="51" t="s">
        <v>314</v>
      </c>
      <c r="C34" s="58">
        <v>17.646062658046599</v>
      </c>
      <c r="D34" s="58">
        <v>16.788050591396214</v>
      </c>
      <c r="E34" s="58">
        <v>5.6180917008959534</v>
      </c>
      <c r="F34" s="58">
        <v>16.349151409591176</v>
      </c>
      <c r="G34" s="58">
        <v>14.260369500480481</v>
      </c>
      <c r="H34" s="58">
        <v>8.8226707368834205</v>
      </c>
      <c r="I34" s="58">
        <v>12.262987127035389</v>
      </c>
      <c r="J34" s="58">
        <v>11.353750228861363</v>
      </c>
      <c r="K34" s="58">
        <v>14.590137743729299</v>
      </c>
      <c r="L34" s="58">
        <v>12.900168742818897</v>
      </c>
      <c r="M34" s="58">
        <v>8.0556112506060913</v>
      </c>
      <c r="N34" s="58">
        <v>10.625493577649943</v>
      </c>
      <c r="O34" s="58">
        <v>9.5727162120476343</v>
      </c>
      <c r="P34" s="58">
        <v>14.640723636620416</v>
      </c>
      <c r="Q34" s="58">
        <v>25.815430401345328</v>
      </c>
      <c r="R34" s="57"/>
      <c r="S34" s="55">
        <v>560</v>
      </c>
      <c r="T34" s="55">
        <v>313.60000000000002</v>
      </c>
      <c r="U34" s="55">
        <v>214.7</v>
      </c>
      <c r="V34" s="55">
        <v>303</v>
      </c>
      <c r="W34" s="55">
        <v>67.44</v>
      </c>
      <c r="X34" s="55"/>
      <c r="Y34" s="55"/>
      <c r="Z34" s="56">
        <v>26.03</v>
      </c>
      <c r="AA34" s="55">
        <v>424</v>
      </c>
      <c r="AB34" s="55">
        <v>51.84</v>
      </c>
      <c r="AC34" s="55">
        <v>226.7</v>
      </c>
      <c r="AD34" s="55"/>
      <c r="AE34" s="55">
        <v>248.7</v>
      </c>
      <c r="AF34" s="55">
        <v>243.1</v>
      </c>
      <c r="AG34" s="44" t="str">
        <f t="shared" ref="AG34:AG65" si="65">IF(R34="","",R34/C34)</f>
        <v/>
      </c>
      <c r="AH34" s="43">
        <f t="shared" ref="AH34:AH65" si="66">IF(S34="","",S34/D34)</f>
        <v>33.357059353097078</v>
      </c>
      <c r="AI34" s="43">
        <f t="shared" ref="AI34:AI65" si="67">IF(T34="","",T34/E34)</f>
        <v>55.819665590361971</v>
      </c>
      <c r="AJ34" s="43">
        <f t="shared" ref="AJ34:AJ65" si="68">IF(U34="","",U34/F34)</f>
        <v>13.132180051500834</v>
      </c>
      <c r="AK34" s="43">
        <f t="shared" ref="AK34:AK65" si="69">IF(V34="","",V34/G34)</f>
        <v>21.247696280926725</v>
      </c>
      <c r="AL34" s="43">
        <f t="shared" ref="AL34:AL65" si="70">IF(W34="","",W34/H34)</f>
        <v>7.643943881761925</v>
      </c>
      <c r="AM34" s="43" t="str">
        <f t="shared" ref="AM34:AM65" si="71">IF(X34="","",X34/I34)</f>
        <v/>
      </c>
      <c r="AN34" s="43" t="str">
        <f t="shared" ref="AN34:AN65" si="72">IF(Y34="","",Y34/J34)</f>
        <v/>
      </c>
      <c r="AO34" s="43">
        <f t="shared" ref="AO34:AO65" si="73">IF(Z34="","",Z34/K34)</f>
        <v>1.7840818542777257</v>
      </c>
      <c r="AP34" s="43">
        <f t="shared" ref="AP34:AP65" si="74">IF(AA34="","",AA34/L34)</f>
        <v>32.86778711604272</v>
      </c>
      <c r="AQ34" s="43">
        <f t="shared" ref="AQ34:AQ65" si="75">IF(AB34="","",AB34/M34)</f>
        <v>6.4352658522467356</v>
      </c>
      <c r="AR34" s="43">
        <f t="shared" ref="AR34:AR65" si="76">IF(AC34="","",AC34/N34)</f>
        <v>21.335479462041103</v>
      </c>
      <c r="AS34" s="43" t="str">
        <f t="shared" ref="AS34:AS65" si="77">IF(AD34="","",AD34/O34)</f>
        <v/>
      </c>
      <c r="AT34" s="43">
        <f t="shared" ref="AT34:AT65" si="78">IF(AE34="","",AE34/P34)</f>
        <v>16.986865278840035</v>
      </c>
      <c r="AU34" s="43">
        <f t="shared" ref="AU34:AU65" si="79">IF(AF34="","",AF34/Q34)</f>
        <v>9.4168486142044436</v>
      </c>
      <c r="AV34" s="48" t="str">
        <f t="shared" ref="AV34:AV65" si="80">IF(AG34="","",IF(AG34&lt;1.35,"",R34))</f>
        <v/>
      </c>
      <c r="AW34" s="47">
        <f t="shared" ref="AW34:AW65" si="81">IF(AH34="","",IF(AH34&lt;1.35,"",S34))</f>
        <v>560</v>
      </c>
      <c r="AX34" s="47">
        <f t="shared" ref="AX34:AX65" si="82">IF(AI34="","",IF(AI34&lt;1.35,"",T34))</f>
        <v>313.60000000000002</v>
      </c>
      <c r="AY34" s="47">
        <f t="shared" ref="AY34:AY65" si="83">IF(AJ34="","",IF(AJ34&lt;1.35,"",U34))</f>
        <v>214.7</v>
      </c>
      <c r="AZ34" s="47">
        <f t="shared" ref="AZ34:AZ65" si="84">IF(AK34="","",IF(AK34&lt;1.35,"",V34))</f>
        <v>303</v>
      </c>
      <c r="BA34" s="47">
        <f t="shared" ref="BA34:BA65" si="85">IF(AL34="","",IF(AL34&lt;1.35,"",W34))</f>
        <v>67.44</v>
      </c>
      <c r="BB34" s="47" t="str">
        <f t="shared" ref="BB34:BB65" si="86">IF(AM34="","",IF(AM34&lt;1.35,"",X34))</f>
        <v/>
      </c>
      <c r="BC34" s="47" t="str">
        <f t="shared" ref="BC34:BC65" si="87">IF(AN34="","",IF(AN34&lt;1.35,"",Y34))</f>
        <v/>
      </c>
      <c r="BD34" s="47">
        <f t="shared" ref="BD34:BD65" si="88">IF(AO34="","",IF(AO34&lt;1.35,"",Z34))</f>
        <v>26.03</v>
      </c>
      <c r="BE34" s="47">
        <f t="shared" ref="BE34:BE65" si="89">IF(AP34="","",IF(AP34&lt;1.35,"",AA34))</f>
        <v>424</v>
      </c>
      <c r="BF34" s="47">
        <f t="shared" ref="BF34:BF65" si="90">IF(AQ34="","",IF(AQ34&lt;1.35,"",AB34))</f>
        <v>51.84</v>
      </c>
      <c r="BG34" s="47">
        <f t="shared" ref="BG34:BG65" si="91">IF(AR34="","",IF(AR34&lt;1.35,"",AC34))</f>
        <v>226.7</v>
      </c>
      <c r="BH34" s="47" t="str">
        <f t="shared" ref="BH34:BH65" si="92">IF(AS34="","",IF(AS34&lt;1.35,"",AD34))</f>
        <v/>
      </c>
      <c r="BI34" s="47">
        <f t="shared" ref="BI34:BI65" si="93">IF(AT34="","",IF(AT34&lt;1.35,"",AE34))</f>
        <v>248.7</v>
      </c>
      <c r="BJ34" s="47">
        <f t="shared" ref="BJ34:BJ65" si="94">IF(AU34="","",IF(AU34&lt;1.35,"",AF34))</f>
        <v>243.1</v>
      </c>
      <c r="BK34" s="48" t="str">
        <f t="shared" ref="BK34:BK65" si="95">IF(AV34="","",100*(AV34)/MAX(AV:AV))</f>
        <v/>
      </c>
      <c r="BL34" s="47">
        <f t="shared" ref="BL34:BL65" si="96">IF(AW34="","",100*(AW34)/MAX(AW:AW))</f>
        <v>60.671722643553629</v>
      </c>
      <c r="BM34" s="47">
        <f t="shared" ref="BM34:BM65" si="97">IF(AX34="","",100*(AX34)/MAX(AX:AX))</f>
        <v>45.807770961145195</v>
      </c>
      <c r="BN34" s="47">
        <f t="shared" ref="BN34:BN65" si="98">IF(AY34="","",100*(AY34)/MAX(AY:AY))</f>
        <v>57.715053763440864</v>
      </c>
      <c r="BO34" s="47">
        <f t="shared" ref="BO34:BO65" si="99">IF(AZ34="","",100*(AZ34)/MAX(AZ:AZ))</f>
        <v>61.286407766990294</v>
      </c>
      <c r="BP34" s="47">
        <f t="shared" ref="BP34:BP65" si="100">IF(BA34="","",100*(BA34)/MAX(BA:BA))</f>
        <v>19.559164733178655</v>
      </c>
      <c r="BQ34" s="47" t="str">
        <f t="shared" ref="BQ34:BQ65" si="101">IF(BB34="","",100*(BB34)/MAX(BB:BB))</f>
        <v/>
      </c>
      <c r="BR34" s="47" t="str">
        <f t="shared" ref="BR34:BR65" si="102">IF(BC34="","",100*(BC34)/MAX(BC:BC))</f>
        <v/>
      </c>
      <c r="BS34" s="47">
        <f t="shared" ref="BS34:BS65" si="103">IF(BD34="","",100*(BD34)/MAX(BD:BD))</f>
        <v>2.8167947191862353</v>
      </c>
      <c r="BT34" s="47">
        <f t="shared" ref="BT34:BT65" si="104">IF(BE34="","",100*(BE34)/MAX(BE:BE))</f>
        <v>39.737582005623246</v>
      </c>
      <c r="BU34" s="47">
        <f t="shared" ref="BU34:BU65" si="105">IF(BF34="","",100*(BF34)/MAX(BF:BF))</f>
        <v>42.491803278688522</v>
      </c>
      <c r="BV34" s="47">
        <f t="shared" ref="BV34:BV65" si="106">IF(BG34="","",100*(BG34)/MAX(BG:BG))</f>
        <v>32.101387708864344</v>
      </c>
      <c r="BW34" s="47" t="str">
        <f t="shared" ref="BW34:BW65" si="107">IF(BH34="","",100*(BH34)/MAX(BH:BH))</f>
        <v/>
      </c>
      <c r="BX34" s="47">
        <f t="shared" ref="BX34:BX65" si="108">IF(BI34="","",100*(BI34)/MAX(BI:BI))</f>
        <v>17.379454926624739</v>
      </c>
      <c r="BY34" s="47">
        <f t="shared" ref="BY34:BY65" si="109">IF(BJ34="","",100*(BJ34)/MAX(BJ:BJ))</f>
        <v>10.63429571303587</v>
      </c>
      <c r="BZ34" s="54"/>
      <c r="CA34" s="52">
        <v>7.7859999999999996</v>
      </c>
      <c r="CB34" s="52">
        <v>7.5270000000000001</v>
      </c>
      <c r="CC34" s="52">
        <v>8</v>
      </c>
      <c r="CD34" s="52">
        <v>8.0180000000000007</v>
      </c>
      <c r="CE34" s="52">
        <v>8.1280000000000001</v>
      </c>
      <c r="CF34" s="52"/>
      <c r="CG34" s="52"/>
      <c r="CH34" s="61">
        <v>5.234</v>
      </c>
      <c r="CI34" s="52">
        <v>7.9749999999999996</v>
      </c>
      <c r="CJ34" s="52">
        <v>8.0389999999999997</v>
      </c>
      <c r="CK34" s="52">
        <v>7.1660000000000004</v>
      </c>
      <c r="CL34" s="52"/>
      <c r="CM34" s="52">
        <v>5.3010000000000002</v>
      </c>
      <c r="CN34" s="52">
        <v>6.1559999999999997</v>
      </c>
      <c r="CO34" s="44" t="str">
        <f t="shared" ref="CO34:CO65" si="110">IF(BZ34="","",IF(AG34&lt;1.35,"",BZ34))</f>
        <v/>
      </c>
      <c r="CP34" s="43">
        <f t="shared" ref="CP34:CP65" si="111">IF(CA34="","",IF(AH34&lt;1.35,"",CA34))</f>
        <v>7.7859999999999996</v>
      </c>
      <c r="CQ34" s="43">
        <f t="shared" ref="CQ34:CQ65" si="112">IF(CB34="","",IF(AI34&lt;1.35,"",CB34))</f>
        <v>7.5270000000000001</v>
      </c>
      <c r="CR34" s="43">
        <f t="shared" ref="CR34:CR65" si="113">IF(CC34="","",IF(AJ34&lt;1.35,"",CC34))</f>
        <v>8</v>
      </c>
      <c r="CS34" s="43">
        <f t="shared" ref="CS34:CS65" si="114">IF(CD34="","",IF(AK34&lt;1.35,"",CD34))</f>
        <v>8.0180000000000007</v>
      </c>
      <c r="CT34" s="43">
        <f t="shared" ref="CT34:CT65" si="115">IF(CE34="","",IF(AL34&lt;1.35,"",CE34))</f>
        <v>8.1280000000000001</v>
      </c>
      <c r="CU34" s="43" t="str">
        <f t="shared" ref="CU34:CU65" si="116">IF(CF34="","",IF(AM34&lt;1.35,"",CF34))</f>
        <v/>
      </c>
      <c r="CV34" s="43" t="str">
        <f t="shared" ref="CV34:CV65" si="117">IF(CG34="","",IF(AN34&lt;1.35,"",CG34))</f>
        <v/>
      </c>
      <c r="CW34" s="43">
        <f t="shared" ref="CW34:CW65" si="118">IF(CH34="","",IF(AO34&lt;1.35,"",CH34))</f>
        <v>5.234</v>
      </c>
      <c r="CX34" s="43">
        <f t="shared" ref="CX34:CX65" si="119">IF(CI34="","",IF(AP34&lt;1.35,"",CI34))</f>
        <v>7.9749999999999996</v>
      </c>
      <c r="CY34" s="43">
        <f t="shared" ref="CY34:CY65" si="120">IF(CJ34="","",IF(AQ34&lt;1.35,"",CJ34))</f>
        <v>8.0389999999999997</v>
      </c>
      <c r="CZ34" s="43">
        <f t="shared" ref="CZ34:CZ65" si="121">IF(CK34="","",IF(AR34&lt;1.35,"",CK34))</f>
        <v>7.1660000000000004</v>
      </c>
      <c r="DA34" s="43" t="str">
        <f t="shared" ref="DA34:DA65" si="122">IF(CL34="","",IF(AS34&lt;1.35,"",CL34))</f>
        <v/>
      </c>
      <c r="DB34" s="43">
        <f t="shared" ref="DB34:DB65" si="123">IF(CM34="","",IF(AT34&lt;1.35,"",CM34))</f>
        <v>5.3010000000000002</v>
      </c>
      <c r="DC34" s="43">
        <f t="shared" ref="DC34:DC65" si="124">IF(CN34="","",IF(AU34&lt;1.35,"",CN34))</f>
        <v>6.1559999999999997</v>
      </c>
      <c r="DD34" s="42" t="str">
        <f t="shared" ref="DD34:DD65" si="125">IF(COUNT(CO34)&gt;0,1,"")</f>
        <v/>
      </c>
      <c r="DE34" s="41">
        <f t="shared" ref="DE34:DE65" si="126">IF(COUNT(CP34:CT34)&gt;0,1,"")</f>
        <v>1</v>
      </c>
      <c r="DF34" s="41">
        <f t="shared" ref="DF34:DF65" si="127">IF(COUNT(CU34:CX34)&gt;0,1,"")</f>
        <v>1</v>
      </c>
      <c r="DG34" s="41">
        <f t="shared" ref="DG34:DG65" si="128">IF(COUNT(CY34:CZ34)&gt;0,1,"")</f>
        <v>1</v>
      </c>
      <c r="DH34" s="41">
        <f t="shared" ref="DH34:DH65" si="129">4-SUM(DD34:DG34)</f>
        <v>1</v>
      </c>
    </row>
    <row r="35" spans="1:112" s="41" customFormat="1" x14ac:dyDescent="0.2">
      <c r="A35" s="51" t="s">
        <v>71</v>
      </c>
      <c r="B35" s="51" t="s">
        <v>315</v>
      </c>
      <c r="C35" s="47">
        <v>8.9393945130453432</v>
      </c>
      <c r="D35" s="47">
        <v>12.792023364091074</v>
      </c>
      <c r="E35" s="47">
        <v>16.463334098720306</v>
      </c>
      <c r="F35" s="47">
        <v>4.257475964263838</v>
      </c>
      <c r="G35" s="47">
        <v>7.5113107978577807</v>
      </c>
      <c r="H35" s="47">
        <v>13.716249405915718</v>
      </c>
      <c r="I35" s="47">
        <v>11.417360158347284</v>
      </c>
      <c r="J35" s="47">
        <v>11.680099793357737</v>
      </c>
      <c r="K35" s="47">
        <v>11.702352802413703</v>
      </c>
      <c r="L35" s="47">
        <v>11.66541414907238</v>
      </c>
      <c r="M35" s="47">
        <v>17.564904878367706</v>
      </c>
      <c r="N35" s="47">
        <v>11.11933668539165</v>
      </c>
      <c r="O35" s="47">
        <v>11.937517217405933</v>
      </c>
      <c r="P35" s="47">
        <v>9.0618058722463068</v>
      </c>
      <c r="Q35" s="47">
        <v>15.798485051865308</v>
      </c>
      <c r="R35" s="50"/>
      <c r="S35" s="49">
        <v>266.7</v>
      </c>
      <c r="T35" s="49">
        <v>147.19999999999999</v>
      </c>
      <c r="U35" s="49">
        <v>152.9</v>
      </c>
      <c r="V35" s="49">
        <v>218.1</v>
      </c>
      <c r="W35" s="49">
        <v>60.27</v>
      </c>
      <c r="X35" s="49"/>
      <c r="Y35" s="49"/>
      <c r="Z35" s="49"/>
      <c r="AA35" s="56">
        <v>16</v>
      </c>
      <c r="AB35" s="49"/>
      <c r="AC35" s="49"/>
      <c r="AD35" s="49">
        <v>124.7</v>
      </c>
      <c r="AE35" s="49">
        <v>46.95</v>
      </c>
      <c r="AF35" s="49">
        <v>103.2</v>
      </c>
      <c r="AG35" s="44" t="str">
        <f t="shared" si="65"/>
        <v/>
      </c>
      <c r="AH35" s="43">
        <f t="shared" si="66"/>
        <v>20.848930025304885</v>
      </c>
      <c r="AI35" s="43">
        <f t="shared" si="67"/>
        <v>8.9410807748499632</v>
      </c>
      <c r="AJ35" s="43">
        <f t="shared" si="68"/>
        <v>35.91329728773654</v>
      </c>
      <c r="AK35" s="43">
        <f t="shared" si="69"/>
        <v>29.036210305956441</v>
      </c>
      <c r="AL35" s="43">
        <f t="shared" si="70"/>
        <v>4.3940583330313308</v>
      </c>
      <c r="AM35" s="43" t="str">
        <f t="shared" si="71"/>
        <v/>
      </c>
      <c r="AN35" s="43" t="str">
        <f t="shared" si="72"/>
        <v/>
      </c>
      <c r="AO35" s="43" t="str">
        <f t="shared" si="73"/>
        <v/>
      </c>
      <c r="AP35" s="43">
        <f t="shared" si="74"/>
        <v>1.3715758219584773</v>
      </c>
      <c r="AQ35" s="43" t="str">
        <f t="shared" si="75"/>
        <v/>
      </c>
      <c r="AR35" s="43" t="str">
        <f t="shared" si="76"/>
        <v/>
      </c>
      <c r="AS35" s="43">
        <f t="shared" si="77"/>
        <v>10.446058232123562</v>
      </c>
      <c r="AT35" s="43">
        <f t="shared" si="78"/>
        <v>5.1810864922403921</v>
      </c>
      <c r="AU35" s="43">
        <f t="shared" si="79"/>
        <v>6.5322719020970501</v>
      </c>
      <c r="AV35" s="48" t="str">
        <f t="shared" si="80"/>
        <v/>
      </c>
      <c r="AW35" s="47">
        <f t="shared" si="81"/>
        <v>266.7</v>
      </c>
      <c r="AX35" s="47">
        <f t="shared" si="82"/>
        <v>147.19999999999999</v>
      </c>
      <c r="AY35" s="47">
        <f t="shared" si="83"/>
        <v>152.9</v>
      </c>
      <c r="AZ35" s="47">
        <f t="shared" si="84"/>
        <v>218.1</v>
      </c>
      <c r="BA35" s="47">
        <f t="shared" si="85"/>
        <v>60.27</v>
      </c>
      <c r="BB35" s="47" t="str">
        <f t="shared" si="86"/>
        <v/>
      </c>
      <c r="BC35" s="47" t="str">
        <f t="shared" si="87"/>
        <v/>
      </c>
      <c r="BD35" s="47" t="str">
        <f t="shared" si="88"/>
        <v/>
      </c>
      <c r="BE35" s="47">
        <f t="shared" si="89"/>
        <v>16</v>
      </c>
      <c r="BF35" s="47" t="str">
        <f t="shared" si="90"/>
        <v/>
      </c>
      <c r="BG35" s="47" t="str">
        <f t="shared" si="91"/>
        <v/>
      </c>
      <c r="BH35" s="47">
        <f t="shared" si="92"/>
        <v>124.7</v>
      </c>
      <c r="BI35" s="47">
        <f t="shared" si="93"/>
        <v>46.95</v>
      </c>
      <c r="BJ35" s="47">
        <f t="shared" si="94"/>
        <v>103.2</v>
      </c>
      <c r="BK35" s="48" t="str">
        <f t="shared" si="95"/>
        <v/>
      </c>
      <c r="BL35" s="47">
        <f t="shared" si="96"/>
        <v>28.894907908992415</v>
      </c>
      <c r="BM35" s="47">
        <f t="shared" si="97"/>
        <v>21.501606777680394</v>
      </c>
      <c r="BN35" s="47">
        <f t="shared" si="98"/>
        <v>41.102150537634408</v>
      </c>
      <c r="BO35" s="47">
        <f t="shared" si="99"/>
        <v>44.114077669902912</v>
      </c>
      <c r="BP35" s="47">
        <f t="shared" si="100"/>
        <v>17.479698375870068</v>
      </c>
      <c r="BQ35" s="47" t="str">
        <f t="shared" si="101"/>
        <v/>
      </c>
      <c r="BR35" s="47" t="str">
        <f t="shared" si="102"/>
        <v/>
      </c>
      <c r="BS35" s="47" t="str">
        <f t="shared" si="103"/>
        <v/>
      </c>
      <c r="BT35" s="47">
        <f t="shared" si="104"/>
        <v>1.499531396438613</v>
      </c>
      <c r="BU35" s="47" t="str">
        <f t="shared" si="105"/>
        <v/>
      </c>
      <c r="BV35" s="47" t="str">
        <f t="shared" si="106"/>
        <v/>
      </c>
      <c r="BW35" s="47">
        <f t="shared" si="107"/>
        <v>4.1859684457871769</v>
      </c>
      <c r="BX35" s="47">
        <f t="shared" si="108"/>
        <v>3.2809224318658279</v>
      </c>
      <c r="BY35" s="47">
        <f t="shared" si="109"/>
        <v>4.514435695538058</v>
      </c>
      <c r="BZ35" s="46"/>
      <c r="CA35" s="45">
        <v>9.43</v>
      </c>
      <c r="CB35" s="45">
        <v>9.5120000000000005</v>
      </c>
      <c r="CC35" s="45">
        <v>8.8729999999999993</v>
      </c>
      <c r="CD35" s="45">
        <v>9.2769999999999992</v>
      </c>
      <c r="CE35" s="45">
        <v>9.4489999999999998</v>
      </c>
      <c r="CF35" s="45"/>
      <c r="CG35" s="45"/>
      <c r="CH35" s="45"/>
      <c r="CI35" s="61">
        <v>7.2</v>
      </c>
      <c r="CJ35" s="45"/>
      <c r="CK35" s="45"/>
      <c r="CL35" s="45">
        <v>8.61</v>
      </c>
      <c r="CM35" s="45">
        <v>8.5549999999999997</v>
      </c>
      <c r="CN35" s="45">
        <v>8.6460000000000008</v>
      </c>
      <c r="CO35" s="44" t="str">
        <f t="shared" si="110"/>
        <v/>
      </c>
      <c r="CP35" s="43">
        <f t="shared" si="111"/>
        <v>9.43</v>
      </c>
      <c r="CQ35" s="43">
        <f t="shared" si="112"/>
        <v>9.5120000000000005</v>
      </c>
      <c r="CR35" s="43">
        <f t="shared" si="113"/>
        <v>8.8729999999999993</v>
      </c>
      <c r="CS35" s="43">
        <f t="shared" si="114"/>
        <v>9.2769999999999992</v>
      </c>
      <c r="CT35" s="43">
        <f t="shared" si="115"/>
        <v>9.4489999999999998</v>
      </c>
      <c r="CU35" s="43" t="str">
        <f t="shared" si="116"/>
        <v/>
      </c>
      <c r="CV35" s="43" t="str">
        <f t="shared" si="117"/>
        <v/>
      </c>
      <c r="CW35" s="43" t="str">
        <f t="shared" si="118"/>
        <v/>
      </c>
      <c r="CX35" s="43">
        <f t="shared" si="119"/>
        <v>7.2</v>
      </c>
      <c r="CY35" s="43" t="str">
        <f t="shared" si="120"/>
        <v/>
      </c>
      <c r="CZ35" s="43" t="str">
        <f t="shared" si="121"/>
        <v/>
      </c>
      <c r="DA35" s="43">
        <f t="shared" si="122"/>
        <v>8.61</v>
      </c>
      <c r="DB35" s="43">
        <f t="shared" si="123"/>
        <v>8.5549999999999997</v>
      </c>
      <c r="DC35" s="43">
        <f t="shared" si="124"/>
        <v>8.6460000000000008</v>
      </c>
      <c r="DD35" s="42" t="str">
        <f t="shared" si="125"/>
        <v/>
      </c>
      <c r="DE35" s="41">
        <f t="shared" si="126"/>
        <v>1</v>
      </c>
      <c r="DF35" s="41">
        <f t="shared" si="127"/>
        <v>1</v>
      </c>
      <c r="DG35" s="41" t="str">
        <f t="shared" si="128"/>
        <v/>
      </c>
      <c r="DH35" s="41">
        <f t="shared" si="129"/>
        <v>2</v>
      </c>
    </row>
    <row r="36" spans="1:112" s="41" customFormat="1" x14ac:dyDescent="0.2">
      <c r="A36" s="51" t="s">
        <v>4</v>
      </c>
      <c r="B36" s="51" t="s">
        <v>317</v>
      </c>
      <c r="C36" s="58">
        <v>11.340793825790836</v>
      </c>
      <c r="D36" s="58">
        <v>3.4940506204559476</v>
      </c>
      <c r="E36" s="58">
        <v>12.847723294023019</v>
      </c>
      <c r="F36" s="58">
        <v>14.477746328113014</v>
      </c>
      <c r="G36" s="58">
        <v>8.9008475797642443</v>
      </c>
      <c r="H36" s="58">
        <v>4.1228211961074157</v>
      </c>
      <c r="I36" s="58">
        <v>8.5483003056519227</v>
      </c>
      <c r="J36" s="58">
        <v>11.100247616841566</v>
      </c>
      <c r="K36" s="58">
        <v>8.7834103591318939</v>
      </c>
      <c r="L36" s="58">
        <v>8.6627983061573879</v>
      </c>
      <c r="M36" s="58">
        <v>4.6388900568599007</v>
      </c>
      <c r="N36" s="58">
        <v>8.1442373572366549</v>
      </c>
      <c r="O36" s="58">
        <v>19.664780728704667</v>
      </c>
      <c r="P36" s="58">
        <v>8.5606147843407641</v>
      </c>
      <c r="Q36" s="58">
        <v>6.5446502886481355</v>
      </c>
      <c r="R36" s="57">
        <v>57.32</v>
      </c>
      <c r="S36" s="55">
        <v>442.2</v>
      </c>
      <c r="T36" s="55">
        <v>206.1</v>
      </c>
      <c r="U36" s="55">
        <v>158.9</v>
      </c>
      <c r="V36" s="55">
        <v>262.60000000000002</v>
      </c>
      <c r="W36" s="55">
        <v>72.849999999999994</v>
      </c>
      <c r="X36" s="55"/>
      <c r="Y36" s="55"/>
      <c r="Z36" s="56">
        <v>13.48</v>
      </c>
      <c r="AA36" s="55">
        <v>725.2</v>
      </c>
      <c r="AB36" s="55"/>
      <c r="AC36" s="55"/>
      <c r="AD36" s="55">
        <v>1418</v>
      </c>
      <c r="AE36" s="55">
        <v>1093</v>
      </c>
      <c r="AF36" s="55">
        <v>1444</v>
      </c>
      <c r="AG36" s="44">
        <f t="shared" si="65"/>
        <v>5.0543199074517045</v>
      </c>
      <c r="AH36" s="43">
        <f t="shared" si="66"/>
        <v>126.55798327910206</v>
      </c>
      <c r="AI36" s="43">
        <f t="shared" si="67"/>
        <v>16.04175271239545</v>
      </c>
      <c r="AJ36" s="43">
        <f t="shared" si="68"/>
        <v>10.975465131022956</v>
      </c>
      <c r="AK36" s="43">
        <f t="shared" si="69"/>
        <v>29.50280831648119</v>
      </c>
      <c r="AL36" s="43">
        <f t="shared" si="70"/>
        <v>17.669939232092268</v>
      </c>
      <c r="AM36" s="43" t="str">
        <f t="shared" si="71"/>
        <v/>
      </c>
      <c r="AN36" s="43" t="str">
        <f t="shared" si="72"/>
        <v/>
      </c>
      <c r="AO36" s="43">
        <f t="shared" si="73"/>
        <v>1.5347113989710361</v>
      </c>
      <c r="AP36" s="43">
        <f t="shared" si="74"/>
        <v>83.714288890292949</v>
      </c>
      <c r="AQ36" s="43" t="str">
        <f t="shared" si="75"/>
        <v/>
      </c>
      <c r="AR36" s="43" t="str">
        <f t="shared" si="76"/>
        <v/>
      </c>
      <c r="AS36" s="43">
        <f t="shared" si="77"/>
        <v>72.108609781249498</v>
      </c>
      <c r="AT36" s="43">
        <f t="shared" si="78"/>
        <v>127.67774599545537</v>
      </c>
      <c r="AU36" s="43">
        <f t="shared" si="79"/>
        <v>220.63822149590715</v>
      </c>
      <c r="AV36" s="48">
        <f t="shared" si="80"/>
        <v>57.32</v>
      </c>
      <c r="AW36" s="47">
        <f t="shared" si="81"/>
        <v>442.2</v>
      </c>
      <c r="AX36" s="47">
        <f t="shared" si="82"/>
        <v>206.1</v>
      </c>
      <c r="AY36" s="47">
        <f t="shared" si="83"/>
        <v>158.9</v>
      </c>
      <c r="AZ36" s="47">
        <f t="shared" si="84"/>
        <v>262.60000000000002</v>
      </c>
      <c r="BA36" s="47">
        <f t="shared" si="85"/>
        <v>72.849999999999994</v>
      </c>
      <c r="BB36" s="47" t="str">
        <f t="shared" si="86"/>
        <v/>
      </c>
      <c r="BC36" s="47" t="str">
        <f t="shared" si="87"/>
        <v/>
      </c>
      <c r="BD36" s="47">
        <f t="shared" si="88"/>
        <v>13.48</v>
      </c>
      <c r="BE36" s="47">
        <f t="shared" si="89"/>
        <v>725.2</v>
      </c>
      <c r="BF36" s="47" t="str">
        <f t="shared" si="90"/>
        <v/>
      </c>
      <c r="BG36" s="47" t="str">
        <f t="shared" si="91"/>
        <v/>
      </c>
      <c r="BH36" s="47">
        <f t="shared" si="92"/>
        <v>1418</v>
      </c>
      <c r="BI36" s="47">
        <f t="shared" si="93"/>
        <v>1093</v>
      </c>
      <c r="BJ36" s="47">
        <f t="shared" si="94"/>
        <v>1444</v>
      </c>
      <c r="BK36" s="48">
        <f t="shared" si="95"/>
        <v>87.752602571953474</v>
      </c>
      <c r="BL36" s="47">
        <f t="shared" si="96"/>
        <v>47.908992416034671</v>
      </c>
      <c r="BM36" s="47">
        <f t="shared" si="97"/>
        <v>30.105170902716914</v>
      </c>
      <c r="BN36" s="47">
        <f t="shared" si="98"/>
        <v>42.715053763440864</v>
      </c>
      <c r="BO36" s="47">
        <f t="shared" si="99"/>
        <v>53.114886731391593</v>
      </c>
      <c r="BP36" s="47">
        <f t="shared" si="100"/>
        <v>21.128190255220414</v>
      </c>
      <c r="BQ36" s="47" t="str">
        <f t="shared" si="101"/>
        <v/>
      </c>
      <c r="BR36" s="47" t="str">
        <f t="shared" si="102"/>
        <v/>
      </c>
      <c r="BS36" s="47">
        <f t="shared" si="103"/>
        <v>1.4587165891137321</v>
      </c>
      <c r="BT36" s="47">
        <f t="shared" si="104"/>
        <v>67.966260543580134</v>
      </c>
      <c r="BU36" s="47" t="str">
        <f t="shared" si="105"/>
        <v/>
      </c>
      <c r="BV36" s="47" t="str">
        <f t="shared" si="106"/>
        <v/>
      </c>
      <c r="BW36" s="47">
        <f t="shared" si="107"/>
        <v>47.599865726753947</v>
      </c>
      <c r="BX36" s="47">
        <f t="shared" si="108"/>
        <v>76.38015373864431</v>
      </c>
      <c r="BY36" s="47">
        <f t="shared" si="109"/>
        <v>63.167104111985999</v>
      </c>
      <c r="BZ36" s="54">
        <v>10.35</v>
      </c>
      <c r="CA36" s="52">
        <v>8.1959999999999997</v>
      </c>
      <c r="CB36" s="52">
        <v>8.2799999999999994</v>
      </c>
      <c r="CC36" s="52">
        <v>8.327</v>
      </c>
      <c r="CD36" s="52">
        <v>8.3670000000000009</v>
      </c>
      <c r="CE36" s="52">
        <v>8.1989999999999998</v>
      </c>
      <c r="CF36" s="52"/>
      <c r="CG36" s="52"/>
      <c r="CH36" s="61">
        <v>7.7270000000000003</v>
      </c>
      <c r="CI36" s="52">
        <v>8.77</v>
      </c>
      <c r="CJ36" s="52"/>
      <c r="CK36" s="52"/>
      <c r="CL36" s="52">
        <v>8.077</v>
      </c>
      <c r="CM36" s="52">
        <v>7.9809999999999999</v>
      </c>
      <c r="CN36" s="52">
        <v>8.1630000000000003</v>
      </c>
      <c r="CO36" s="44">
        <f t="shared" si="110"/>
        <v>10.35</v>
      </c>
      <c r="CP36" s="43">
        <f t="shared" si="111"/>
        <v>8.1959999999999997</v>
      </c>
      <c r="CQ36" s="43">
        <f t="shared" si="112"/>
        <v>8.2799999999999994</v>
      </c>
      <c r="CR36" s="43">
        <f t="shared" si="113"/>
        <v>8.327</v>
      </c>
      <c r="CS36" s="43">
        <f t="shared" si="114"/>
        <v>8.3670000000000009</v>
      </c>
      <c r="CT36" s="43">
        <f t="shared" si="115"/>
        <v>8.1989999999999998</v>
      </c>
      <c r="CU36" s="43" t="str">
        <f t="shared" si="116"/>
        <v/>
      </c>
      <c r="CV36" s="43" t="str">
        <f t="shared" si="117"/>
        <v/>
      </c>
      <c r="CW36" s="43">
        <f t="shared" si="118"/>
        <v>7.7270000000000003</v>
      </c>
      <c r="CX36" s="43">
        <f t="shared" si="119"/>
        <v>8.77</v>
      </c>
      <c r="CY36" s="43" t="str">
        <f t="shared" si="120"/>
        <v/>
      </c>
      <c r="CZ36" s="43" t="str">
        <f t="shared" si="121"/>
        <v/>
      </c>
      <c r="DA36" s="43">
        <f t="shared" si="122"/>
        <v>8.077</v>
      </c>
      <c r="DB36" s="43">
        <f t="shared" si="123"/>
        <v>7.9809999999999999</v>
      </c>
      <c r="DC36" s="43">
        <f t="shared" si="124"/>
        <v>8.1630000000000003</v>
      </c>
      <c r="DD36" s="42">
        <f t="shared" si="125"/>
        <v>1</v>
      </c>
      <c r="DE36" s="41">
        <f t="shared" si="126"/>
        <v>1</v>
      </c>
      <c r="DF36" s="41">
        <f t="shared" si="127"/>
        <v>1</v>
      </c>
      <c r="DG36" s="41" t="str">
        <f t="shared" si="128"/>
        <v/>
      </c>
      <c r="DH36" s="41">
        <f t="shared" si="129"/>
        <v>1</v>
      </c>
    </row>
    <row r="37" spans="1:112" s="41" customFormat="1" x14ac:dyDescent="0.2">
      <c r="A37" s="51" t="s">
        <v>21</v>
      </c>
      <c r="B37" s="51" t="s">
        <v>316</v>
      </c>
      <c r="C37" s="47">
        <v>10.125937058488562</v>
      </c>
      <c r="D37" s="47">
        <v>9.5155900948537759</v>
      </c>
      <c r="E37" s="47">
        <v>22.182567778567634</v>
      </c>
      <c r="F37" s="47">
        <v>10.602523824019753</v>
      </c>
      <c r="G37" s="47">
        <v>3.6745055917755334</v>
      </c>
      <c r="H37" s="47">
        <v>7.8745701936990367</v>
      </c>
      <c r="I37" s="47">
        <v>5.3487653644973303</v>
      </c>
      <c r="J37" s="47">
        <v>6.1021068836392356</v>
      </c>
      <c r="K37" s="47">
        <v>11.463664793019358</v>
      </c>
      <c r="L37" s="47">
        <v>7.6841644222111762</v>
      </c>
      <c r="M37" s="47">
        <v>6.5082852616786351</v>
      </c>
      <c r="N37" s="47">
        <v>18.556477497456189</v>
      </c>
      <c r="O37" s="47">
        <v>7.6496222247696668</v>
      </c>
      <c r="P37" s="47">
        <v>8.7834103591318939</v>
      </c>
      <c r="Q37" s="47">
        <v>2.1738973884989736</v>
      </c>
      <c r="R37" s="50">
        <v>25.53</v>
      </c>
      <c r="S37" s="49">
        <v>28.95</v>
      </c>
      <c r="T37" s="49">
        <v>42.7</v>
      </c>
      <c r="U37" s="49"/>
      <c r="V37" s="49">
        <v>31.23</v>
      </c>
      <c r="W37" s="49">
        <v>64.05</v>
      </c>
      <c r="X37" s="49"/>
      <c r="Y37" s="49"/>
      <c r="Z37" s="49"/>
      <c r="AA37" s="49">
        <v>171</v>
      </c>
      <c r="AB37" s="49">
        <v>105.2</v>
      </c>
      <c r="AC37" s="49">
        <v>363.9</v>
      </c>
      <c r="AD37" s="49">
        <v>293</v>
      </c>
      <c r="AE37" s="49">
        <v>256.2</v>
      </c>
      <c r="AF37" s="49">
        <v>482.3</v>
      </c>
      <c r="AG37" s="44">
        <f t="shared" si="65"/>
        <v>2.521248142521114</v>
      </c>
      <c r="AH37" s="43">
        <f t="shared" si="66"/>
        <v>3.0423756920400287</v>
      </c>
      <c r="AI37" s="43">
        <f t="shared" si="67"/>
        <v>1.9249349501032929</v>
      </c>
      <c r="AJ37" s="43" t="str">
        <f t="shared" si="68"/>
        <v/>
      </c>
      <c r="AK37" s="43">
        <f t="shared" si="69"/>
        <v>8.4991025921692938</v>
      </c>
      <c r="AL37" s="43">
        <f t="shared" si="70"/>
        <v>8.1337772633293213</v>
      </c>
      <c r="AM37" s="43" t="str">
        <f t="shared" si="71"/>
        <v/>
      </c>
      <c r="AN37" s="43" t="str">
        <f t="shared" si="72"/>
        <v/>
      </c>
      <c r="AO37" s="43" t="str">
        <f t="shared" si="73"/>
        <v/>
      </c>
      <c r="AP37" s="43">
        <f t="shared" si="74"/>
        <v>22.253558175528141</v>
      </c>
      <c r="AQ37" s="43">
        <f t="shared" si="75"/>
        <v>16.16401183571762</v>
      </c>
      <c r="AR37" s="43">
        <f t="shared" si="76"/>
        <v>19.610402892999769</v>
      </c>
      <c r="AS37" s="43">
        <f t="shared" si="77"/>
        <v>38.302545065723471</v>
      </c>
      <c r="AT37" s="43">
        <f t="shared" si="78"/>
        <v>29.168624659968803</v>
      </c>
      <c r="AU37" s="43">
        <f t="shared" si="79"/>
        <v>221.85959767540689</v>
      </c>
      <c r="AV37" s="48">
        <f t="shared" si="80"/>
        <v>25.53</v>
      </c>
      <c r="AW37" s="47">
        <f t="shared" si="81"/>
        <v>28.95</v>
      </c>
      <c r="AX37" s="47">
        <f t="shared" si="82"/>
        <v>42.7</v>
      </c>
      <c r="AY37" s="47" t="str">
        <f t="shared" si="83"/>
        <v/>
      </c>
      <c r="AZ37" s="47">
        <f t="shared" si="84"/>
        <v>31.23</v>
      </c>
      <c r="BA37" s="47">
        <f t="shared" si="85"/>
        <v>64.05</v>
      </c>
      <c r="BB37" s="47" t="str">
        <f t="shared" si="86"/>
        <v/>
      </c>
      <c r="BC37" s="47" t="str">
        <f t="shared" si="87"/>
        <v/>
      </c>
      <c r="BD37" s="47" t="str">
        <f t="shared" si="88"/>
        <v/>
      </c>
      <c r="BE37" s="47">
        <f t="shared" si="89"/>
        <v>171</v>
      </c>
      <c r="BF37" s="47">
        <f t="shared" si="90"/>
        <v>105.2</v>
      </c>
      <c r="BG37" s="47">
        <f t="shared" si="91"/>
        <v>363.9</v>
      </c>
      <c r="BH37" s="47">
        <f t="shared" si="92"/>
        <v>293</v>
      </c>
      <c r="BI37" s="47">
        <f t="shared" si="93"/>
        <v>256.2</v>
      </c>
      <c r="BJ37" s="47">
        <f t="shared" si="94"/>
        <v>482.3</v>
      </c>
      <c r="BK37" s="48">
        <f t="shared" si="95"/>
        <v>39.084507042253527</v>
      </c>
      <c r="BL37" s="47">
        <f t="shared" si="96"/>
        <v>3.1365113759479955</v>
      </c>
      <c r="BM37" s="47">
        <f t="shared" si="97"/>
        <v>6.2372188139059306</v>
      </c>
      <c r="BN37" s="47" t="str">
        <f t="shared" si="98"/>
        <v/>
      </c>
      <c r="BO37" s="47">
        <f t="shared" si="99"/>
        <v>6.316747572815534</v>
      </c>
      <c r="BP37" s="47">
        <f t="shared" si="100"/>
        <v>18.575986078886309</v>
      </c>
      <c r="BQ37" s="47" t="str">
        <f t="shared" si="101"/>
        <v/>
      </c>
      <c r="BR37" s="47" t="str">
        <f t="shared" si="102"/>
        <v/>
      </c>
      <c r="BS37" s="47" t="str">
        <f t="shared" si="103"/>
        <v/>
      </c>
      <c r="BT37" s="47">
        <f t="shared" si="104"/>
        <v>16.026241799437674</v>
      </c>
      <c r="BU37" s="47">
        <f t="shared" si="105"/>
        <v>86.229508196721312</v>
      </c>
      <c r="BV37" s="47">
        <f t="shared" si="106"/>
        <v>51.529311809685638</v>
      </c>
      <c r="BW37" s="47">
        <f t="shared" si="107"/>
        <v>9.8355152735817395</v>
      </c>
      <c r="BX37" s="47">
        <f t="shared" si="108"/>
        <v>17.90356394129979</v>
      </c>
      <c r="BY37" s="47">
        <f t="shared" si="109"/>
        <v>21.097987751531058</v>
      </c>
      <c r="BZ37" s="46">
        <v>7.8140000000000001</v>
      </c>
      <c r="CA37" s="45">
        <v>7.742</v>
      </c>
      <c r="CB37" s="45">
        <v>7.4950000000000001</v>
      </c>
      <c r="CC37" s="45"/>
      <c r="CD37" s="45">
        <v>7.8979999999999997</v>
      </c>
      <c r="CE37" s="45">
        <v>7.0819999999999999</v>
      </c>
      <c r="CF37" s="45"/>
      <c r="CG37" s="45"/>
      <c r="CH37" s="45"/>
      <c r="CI37" s="45">
        <v>6.9939999999999998</v>
      </c>
      <c r="CJ37" s="45">
        <v>8.6219999999999999</v>
      </c>
      <c r="CK37" s="45">
        <v>8.8070000000000004</v>
      </c>
      <c r="CL37" s="45">
        <v>7.3879999999999999</v>
      </c>
      <c r="CM37" s="45">
        <v>6.8810000000000002</v>
      </c>
      <c r="CN37" s="45">
        <v>6.77</v>
      </c>
      <c r="CO37" s="44">
        <f t="shared" si="110"/>
        <v>7.8140000000000001</v>
      </c>
      <c r="CP37" s="43">
        <f t="shared" si="111"/>
        <v>7.742</v>
      </c>
      <c r="CQ37" s="43">
        <f t="shared" si="112"/>
        <v>7.4950000000000001</v>
      </c>
      <c r="CR37" s="43" t="str">
        <f t="shared" si="113"/>
        <v/>
      </c>
      <c r="CS37" s="43">
        <f t="shared" si="114"/>
        <v>7.8979999999999997</v>
      </c>
      <c r="CT37" s="43">
        <f t="shared" si="115"/>
        <v>7.0819999999999999</v>
      </c>
      <c r="CU37" s="43" t="str">
        <f t="shared" si="116"/>
        <v/>
      </c>
      <c r="CV37" s="43" t="str">
        <f t="shared" si="117"/>
        <v/>
      </c>
      <c r="CW37" s="43" t="str">
        <f t="shared" si="118"/>
        <v/>
      </c>
      <c r="CX37" s="43">
        <f t="shared" si="119"/>
        <v>6.9939999999999998</v>
      </c>
      <c r="CY37" s="43">
        <f t="shared" si="120"/>
        <v>8.6219999999999999</v>
      </c>
      <c r="CZ37" s="43">
        <f t="shared" si="121"/>
        <v>8.8070000000000004</v>
      </c>
      <c r="DA37" s="43">
        <f t="shared" si="122"/>
        <v>7.3879999999999999</v>
      </c>
      <c r="DB37" s="43">
        <f t="shared" si="123"/>
        <v>6.8810000000000002</v>
      </c>
      <c r="DC37" s="43">
        <f t="shared" si="124"/>
        <v>6.77</v>
      </c>
      <c r="DD37" s="42">
        <f t="shared" si="125"/>
        <v>1</v>
      </c>
      <c r="DE37" s="41">
        <f t="shared" si="126"/>
        <v>1</v>
      </c>
      <c r="DF37" s="41">
        <f t="shared" si="127"/>
        <v>1</v>
      </c>
      <c r="DG37" s="41">
        <f t="shared" si="128"/>
        <v>1</v>
      </c>
      <c r="DH37" s="41">
        <f t="shared" si="129"/>
        <v>0</v>
      </c>
    </row>
    <row r="38" spans="1:112" s="41" customFormat="1" x14ac:dyDescent="0.2">
      <c r="A38" s="51" t="s">
        <v>5</v>
      </c>
      <c r="B38" s="51" t="s">
        <v>5</v>
      </c>
      <c r="C38" s="58">
        <v>18.898138789684765</v>
      </c>
      <c r="D38" s="58">
        <v>16.855614146704735</v>
      </c>
      <c r="E38" s="58">
        <v>28.608621148320552</v>
      </c>
      <c r="F38" s="58">
        <v>24.433670465117057</v>
      </c>
      <c r="G38" s="58">
        <v>26.782256062122265</v>
      </c>
      <c r="H38" s="58">
        <v>20.302819043592542</v>
      </c>
      <c r="I38" s="58">
        <v>16.339331450949107</v>
      </c>
      <c r="J38" s="58">
        <v>20.906531175178227</v>
      </c>
      <c r="K38" s="58">
        <v>10.581319203173418</v>
      </c>
      <c r="L38" s="58">
        <v>9.0253015436778412</v>
      </c>
      <c r="M38" s="58">
        <v>12.154539927289354</v>
      </c>
      <c r="N38" s="58">
        <v>8.7890934121488495</v>
      </c>
      <c r="O38" s="58">
        <v>22.84336285683391</v>
      </c>
      <c r="P38" s="58">
        <v>11.209531143965082</v>
      </c>
      <c r="Q38" s="58">
        <v>22.021116138763229</v>
      </c>
      <c r="R38" s="57"/>
      <c r="S38" s="55">
        <v>456.2</v>
      </c>
      <c r="T38" s="55">
        <v>242.8</v>
      </c>
      <c r="U38" s="55">
        <v>183.3</v>
      </c>
      <c r="V38" s="55">
        <v>268</v>
      </c>
      <c r="W38" s="55">
        <v>171</v>
      </c>
      <c r="X38" s="55"/>
      <c r="Y38" s="55"/>
      <c r="Z38" s="55"/>
      <c r="AA38" s="55">
        <v>511.8</v>
      </c>
      <c r="AB38" s="55"/>
      <c r="AC38" s="55"/>
      <c r="AD38" s="55">
        <v>1311</v>
      </c>
      <c r="AE38" s="55">
        <v>614.5</v>
      </c>
      <c r="AF38" s="55">
        <v>594.5</v>
      </c>
      <c r="AG38" s="44" t="str">
        <f t="shared" si="65"/>
        <v/>
      </c>
      <c r="AH38" s="43">
        <f t="shared" si="66"/>
        <v>27.065166301827507</v>
      </c>
      <c r="AI38" s="43">
        <f t="shared" si="67"/>
        <v>8.4869521932291168</v>
      </c>
      <c r="AJ38" s="43">
        <f t="shared" si="68"/>
        <v>7.5019428727128759</v>
      </c>
      <c r="AK38" s="43">
        <f t="shared" si="69"/>
        <v>10.006625258841741</v>
      </c>
      <c r="AL38" s="43">
        <f t="shared" si="70"/>
        <v>8.4224756982191913</v>
      </c>
      <c r="AM38" s="43" t="str">
        <f t="shared" si="71"/>
        <v/>
      </c>
      <c r="AN38" s="43" t="str">
        <f t="shared" si="72"/>
        <v/>
      </c>
      <c r="AO38" s="43" t="str">
        <f t="shared" si="73"/>
        <v/>
      </c>
      <c r="AP38" s="43">
        <f t="shared" si="74"/>
        <v>56.707246569341741</v>
      </c>
      <c r="AQ38" s="43" t="str">
        <f t="shared" si="75"/>
        <v/>
      </c>
      <c r="AR38" s="43" t="str">
        <f t="shared" si="76"/>
        <v/>
      </c>
      <c r="AS38" s="43">
        <f t="shared" si="77"/>
        <v>57.390849509173563</v>
      </c>
      <c r="AT38" s="43">
        <f t="shared" si="78"/>
        <v>54.81942037609938</v>
      </c>
      <c r="AU38" s="43">
        <f t="shared" si="79"/>
        <v>26.996815068493113</v>
      </c>
      <c r="AV38" s="48" t="str">
        <f t="shared" si="80"/>
        <v/>
      </c>
      <c r="AW38" s="47">
        <f t="shared" si="81"/>
        <v>456.2</v>
      </c>
      <c r="AX38" s="47">
        <f t="shared" si="82"/>
        <v>242.8</v>
      </c>
      <c r="AY38" s="47">
        <f t="shared" si="83"/>
        <v>183.3</v>
      </c>
      <c r="AZ38" s="47">
        <f t="shared" si="84"/>
        <v>268</v>
      </c>
      <c r="BA38" s="47">
        <f t="shared" si="85"/>
        <v>171</v>
      </c>
      <c r="BB38" s="47" t="str">
        <f t="shared" si="86"/>
        <v/>
      </c>
      <c r="BC38" s="47" t="str">
        <f t="shared" si="87"/>
        <v/>
      </c>
      <c r="BD38" s="47" t="str">
        <f t="shared" si="88"/>
        <v/>
      </c>
      <c r="BE38" s="47">
        <f t="shared" si="89"/>
        <v>511.8</v>
      </c>
      <c r="BF38" s="47" t="str">
        <f t="shared" si="90"/>
        <v/>
      </c>
      <c r="BG38" s="47" t="str">
        <f t="shared" si="91"/>
        <v/>
      </c>
      <c r="BH38" s="47">
        <f t="shared" si="92"/>
        <v>1311</v>
      </c>
      <c r="BI38" s="47">
        <f t="shared" si="93"/>
        <v>614.5</v>
      </c>
      <c r="BJ38" s="47">
        <f t="shared" si="94"/>
        <v>594.5</v>
      </c>
      <c r="BK38" s="48" t="str">
        <f t="shared" si="95"/>
        <v/>
      </c>
      <c r="BL38" s="47">
        <f t="shared" si="96"/>
        <v>49.425785482123509</v>
      </c>
      <c r="BM38" s="47">
        <f t="shared" si="97"/>
        <v>35.46596552731522</v>
      </c>
      <c r="BN38" s="47">
        <f t="shared" si="98"/>
        <v>49.274193548387096</v>
      </c>
      <c r="BO38" s="47">
        <f t="shared" si="99"/>
        <v>54.207119741100328</v>
      </c>
      <c r="BP38" s="47">
        <f t="shared" si="100"/>
        <v>49.593967517401389</v>
      </c>
      <c r="BQ38" s="47" t="str">
        <f t="shared" si="101"/>
        <v/>
      </c>
      <c r="BR38" s="47" t="str">
        <f t="shared" si="102"/>
        <v/>
      </c>
      <c r="BS38" s="47" t="str">
        <f t="shared" si="103"/>
        <v/>
      </c>
      <c r="BT38" s="47">
        <f t="shared" si="104"/>
        <v>47.966260543580134</v>
      </c>
      <c r="BU38" s="47" t="str">
        <f t="shared" si="105"/>
        <v/>
      </c>
      <c r="BV38" s="47" t="str">
        <f t="shared" si="106"/>
        <v/>
      </c>
      <c r="BW38" s="47">
        <f t="shared" si="107"/>
        <v>44.008056394763344</v>
      </c>
      <c r="BX38" s="47">
        <f t="shared" si="108"/>
        <v>42.941998602375961</v>
      </c>
      <c r="BY38" s="47">
        <f t="shared" si="109"/>
        <v>26.00612423447069</v>
      </c>
      <c r="BZ38" s="54"/>
      <c r="CA38" s="52">
        <v>9.6950000000000003</v>
      </c>
      <c r="CB38" s="52">
        <v>9.9290000000000003</v>
      </c>
      <c r="CC38" s="52">
        <v>9.8249999999999993</v>
      </c>
      <c r="CD38" s="52">
        <v>9.9849999999999994</v>
      </c>
      <c r="CE38" s="52">
        <v>9.3659999999999997</v>
      </c>
      <c r="CF38" s="52"/>
      <c r="CG38" s="52"/>
      <c r="CH38" s="52"/>
      <c r="CI38" s="52">
        <v>8.5</v>
      </c>
      <c r="CJ38" s="52"/>
      <c r="CK38" s="52"/>
      <c r="CL38" s="52">
        <v>8.6440000000000001</v>
      </c>
      <c r="CM38" s="52">
        <v>7.9770000000000003</v>
      </c>
      <c r="CN38" s="52">
        <v>8.1790000000000003</v>
      </c>
      <c r="CO38" s="44" t="str">
        <f t="shared" si="110"/>
        <v/>
      </c>
      <c r="CP38" s="43">
        <f t="shared" si="111"/>
        <v>9.6950000000000003</v>
      </c>
      <c r="CQ38" s="43">
        <f t="shared" si="112"/>
        <v>9.9290000000000003</v>
      </c>
      <c r="CR38" s="43">
        <f t="shared" si="113"/>
        <v>9.8249999999999993</v>
      </c>
      <c r="CS38" s="43">
        <f t="shared" si="114"/>
        <v>9.9849999999999994</v>
      </c>
      <c r="CT38" s="43">
        <f t="shared" si="115"/>
        <v>9.3659999999999997</v>
      </c>
      <c r="CU38" s="43" t="str">
        <f t="shared" si="116"/>
        <v/>
      </c>
      <c r="CV38" s="43" t="str">
        <f t="shared" si="117"/>
        <v/>
      </c>
      <c r="CW38" s="43" t="str">
        <f t="shared" si="118"/>
        <v/>
      </c>
      <c r="CX38" s="43">
        <f t="shared" si="119"/>
        <v>8.5</v>
      </c>
      <c r="CY38" s="43" t="str">
        <f t="shared" si="120"/>
        <v/>
      </c>
      <c r="CZ38" s="43" t="str">
        <f t="shared" si="121"/>
        <v/>
      </c>
      <c r="DA38" s="43">
        <f t="shared" si="122"/>
        <v>8.6440000000000001</v>
      </c>
      <c r="DB38" s="43">
        <f t="shared" si="123"/>
        <v>7.9770000000000003</v>
      </c>
      <c r="DC38" s="43">
        <f t="shared" si="124"/>
        <v>8.1790000000000003</v>
      </c>
      <c r="DD38" s="42" t="str">
        <f t="shared" si="125"/>
        <v/>
      </c>
      <c r="DE38" s="41">
        <f t="shared" si="126"/>
        <v>1</v>
      </c>
      <c r="DF38" s="41">
        <f t="shared" si="127"/>
        <v>1</v>
      </c>
      <c r="DG38" s="41" t="str">
        <f t="shared" si="128"/>
        <v/>
      </c>
      <c r="DH38" s="41">
        <f t="shared" si="129"/>
        <v>2</v>
      </c>
    </row>
    <row r="39" spans="1:112" s="41" customFormat="1" x14ac:dyDescent="0.2">
      <c r="A39" s="51" t="s">
        <v>6</v>
      </c>
      <c r="B39" s="51" t="s">
        <v>6</v>
      </c>
      <c r="C39" s="47">
        <v>14.237232109459157</v>
      </c>
      <c r="D39" s="47">
        <v>11.793970954053261</v>
      </c>
      <c r="E39" s="47">
        <v>14.004069700785481</v>
      </c>
      <c r="F39" s="47">
        <v>33.174223954866285</v>
      </c>
      <c r="G39" s="47">
        <v>33.355034612498301</v>
      </c>
      <c r="H39" s="47">
        <v>26.701420197437752</v>
      </c>
      <c r="I39" s="47">
        <v>4.5475412537220841</v>
      </c>
      <c r="J39" s="47">
        <v>4.3538062727199227</v>
      </c>
      <c r="K39" s="47">
        <v>12.665953352356414</v>
      </c>
      <c r="L39" s="47">
        <v>8.5567299087345035</v>
      </c>
      <c r="M39" s="47">
        <v>4.9340855309524398</v>
      </c>
      <c r="N39" s="47">
        <v>1.7247644284744599</v>
      </c>
      <c r="O39" s="47">
        <v>3.0688579124838231</v>
      </c>
      <c r="P39" s="47">
        <v>5.3021675603785123</v>
      </c>
      <c r="Q39" s="47">
        <v>17.792877332614037</v>
      </c>
      <c r="R39" s="50"/>
      <c r="S39" s="49">
        <v>351.9</v>
      </c>
      <c r="T39" s="49">
        <v>202.4</v>
      </c>
      <c r="U39" s="49">
        <v>139.5</v>
      </c>
      <c r="V39" s="49">
        <v>192</v>
      </c>
      <c r="W39" s="49">
        <v>116.7</v>
      </c>
      <c r="X39" s="49"/>
      <c r="Y39" s="49"/>
      <c r="Z39" s="49"/>
      <c r="AA39" s="49"/>
      <c r="AB39" s="49"/>
      <c r="AC39" s="49"/>
      <c r="AD39" s="49">
        <v>29.6</v>
      </c>
      <c r="AE39" s="63">
        <v>67.73</v>
      </c>
      <c r="AF39" s="63">
        <v>92.98</v>
      </c>
      <c r="AG39" s="44" t="str">
        <f t="shared" si="65"/>
        <v/>
      </c>
      <c r="AH39" s="43">
        <f t="shared" si="66"/>
        <v>29.837278841106667</v>
      </c>
      <c r="AI39" s="43">
        <f t="shared" si="67"/>
        <v>14.45294148947627</v>
      </c>
      <c r="AJ39" s="43">
        <f t="shared" si="68"/>
        <v>4.2050719917304029</v>
      </c>
      <c r="AK39" s="43">
        <f t="shared" si="69"/>
        <v>5.7562524587534565</v>
      </c>
      <c r="AL39" s="43">
        <f t="shared" si="70"/>
        <v>4.3705540430841374</v>
      </c>
      <c r="AM39" s="43" t="str">
        <f t="shared" si="71"/>
        <v/>
      </c>
      <c r="AN39" s="43" t="str">
        <f t="shared" si="72"/>
        <v/>
      </c>
      <c r="AO39" s="43" t="str">
        <f t="shared" si="73"/>
        <v/>
      </c>
      <c r="AP39" s="43" t="str">
        <f t="shared" si="74"/>
        <v/>
      </c>
      <c r="AQ39" s="43" t="str">
        <f t="shared" si="75"/>
        <v/>
      </c>
      <c r="AR39" s="43" t="str">
        <f t="shared" si="76"/>
        <v/>
      </c>
      <c r="AS39" s="43">
        <f t="shared" si="77"/>
        <v>9.6452820052665214</v>
      </c>
      <c r="AT39" s="43">
        <f t="shared" si="78"/>
        <v>12.774021044926178</v>
      </c>
      <c r="AU39" s="43">
        <f t="shared" si="79"/>
        <v>5.2256865633288703</v>
      </c>
      <c r="AV39" s="48" t="str">
        <f t="shared" si="80"/>
        <v/>
      </c>
      <c r="AW39" s="47">
        <f t="shared" si="81"/>
        <v>351.9</v>
      </c>
      <c r="AX39" s="47">
        <f t="shared" si="82"/>
        <v>202.4</v>
      </c>
      <c r="AY39" s="47">
        <f t="shared" si="83"/>
        <v>139.5</v>
      </c>
      <c r="AZ39" s="47">
        <f t="shared" si="84"/>
        <v>192</v>
      </c>
      <c r="BA39" s="47">
        <f t="shared" si="85"/>
        <v>116.7</v>
      </c>
      <c r="BB39" s="47" t="str">
        <f t="shared" si="86"/>
        <v/>
      </c>
      <c r="BC39" s="47" t="str">
        <f t="shared" si="87"/>
        <v/>
      </c>
      <c r="BD39" s="47" t="str">
        <f t="shared" si="88"/>
        <v/>
      </c>
      <c r="BE39" s="47" t="str">
        <f t="shared" si="89"/>
        <v/>
      </c>
      <c r="BF39" s="47" t="str">
        <f t="shared" si="90"/>
        <v/>
      </c>
      <c r="BG39" s="47" t="str">
        <f t="shared" si="91"/>
        <v/>
      </c>
      <c r="BH39" s="47">
        <f t="shared" si="92"/>
        <v>29.6</v>
      </c>
      <c r="BI39" s="47">
        <f t="shared" si="93"/>
        <v>67.73</v>
      </c>
      <c r="BJ39" s="47">
        <f t="shared" si="94"/>
        <v>92.98</v>
      </c>
      <c r="BK39" s="48" t="str">
        <f t="shared" si="95"/>
        <v/>
      </c>
      <c r="BL39" s="47">
        <f t="shared" si="96"/>
        <v>38.125677139761649</v>
      </c>
      <c r="BM39" s="47">
        <f t="shared" si="97"/>
        <v>29.564709319310545</v>
      </c>
      <c r="BN39" s="47">
        <f t="shared" si="98"/>
        <v>37.5</v>
      </c>
      <c r="BO39" s="47">
        <f t="shared" si="99"/>
        <v>38.834951456310684</v>
      </c>
      <c r="BP39" s="47">
        <f t="shared" si="100"/>
        <v>33.845707656612525</v>
      </c>
      <c r="BQ39" s="47" t="str">
        <f t="shared" si="101"/>
        <v/>
      </c>
      <c r="BR39" s="47" t="str">
        <f t="shared" si="102"/>
        <v/>
      </c>
      <c r="BS39" s="47" t="str">
        <f t="shared" si="103"/>
        <v/>
      </c>
      <c r="BT39" s="47" t="str">
        <f t="shared" si="104"/>
        <v/>
      </c>
      <c r="BU39" s="47" t="str">
        <f t="shared" si="105"/>
        <v/>
      </c>
      <c r="BV39" s="47" t="str">
        <f t="shared" si="106"/>
        <v/>
      </c>
      <c r="BW39" s="47">
        <f t="shared" si="107"/>
        <v>0.99362202081235318</v>
      </c>
      <c r="BX39" s="47">
        <f t="shared" si="108"/>
        <v>4.7330538085255069</v>
      </c>
      <c r="BY39" s="47">
        <f t="shared" si="109"/>
        <v>4.0673665791776026</v>
      </c>
      <c r="BZ39" s="46"/>
      <c r="CA39" s="45">
        <v>8.7029999999999994</v>
      </c>
      <c r="CB39" s="45">
        <v>9.1560000000000006</v>
      </c>
      <c r="CC39" s="45">
        <v>8.6630000000000003</v>
      </c>
      <c r="CD39" s="45">
        <v>8.7349999999999994</v>
      </c>
      <c r="CE39" s="45">
        <v>8.3829999999999991</v>
      </c>
      <c r="CF39" s="45"/>
      <c r="CG39" s="45"/>
      <c r="CH39" s="45"/>
      <c r="CI39" s="45"/>
      <c r="CJ39" s="45"/>
      <c r="CK39" s="45"/>
      <c r="CL39" s="45">
        <v>8.4420000000000002</v>
      </c>
      <c r="CM39" s="62">
        <v>6.44</v>
      </c>
      <c r="CN39" s="62">
        <v>7.27</v>
      </c>
      <c r="CO39" s="44" t="str">
        <f t="shared" si="110"/>
        <v/>
      </c>
      <c r="CP39" s="43">
        <f t="shared" si="111"/>
        <v>8.7029999999999994</v>
      </c>
      <c r="CQ39" s="43">
        <f t="shared" si="112"/>
        <v>9.1560000000000006</v>
      </c>
      <c r="CR39" s="43">
        <f t="shared" si="113"/>
        <v>8.6630000000000003</v>
      </c>
      <c r="CS39" s="43">
        <f t="shared" si="114"/>
        <v>8.7349999999999994</v>
      </c>
      <c r="CT39" s="43">
        <f t="shared" si="115"/>
        <v>8.3829999999999991</v>
      </c>
      <c r="CU39" s="43" t="str">
        <f t="shared" si="116"/>
        <v/>
      </c>
      <c r="CV39" s="43" t="str">
        <f t="shared" si="117"/>
        <v/>
      </c>
      <c r="CW39" s="43" t="str">
        <f t="shared" si="118"/>
        <v/>
      </c>
      <c r="CX39" s="43" t="str">
        <f t="shared" si="119"/>
        <v/>
      </c>
      <c r="CY39" s="43" t="str">
        <f t="shared" si="120"/>
        <v/>
      </c>
      <c r="CZ39" s="43" t="str">
        <f t="shared" si="121"/>
        <v/>
      </c>
      <c r="DA39" s="43">
        <f t="shared" si="122"/>
        <v>8.4420000000000002</v>
      </c>
      <c r="DB39" s="43">
        <f t="shared" si="123"/>
        <v>6.44</v>
      </c>
      <c r="DC39" s="43">
        <f t="shared" si="124"/>
        <v>7.27</v>
      </c>
      <c r="DD39" s="42" t="str">
        <f t="shared" si="125"/>
        <v/>
      </c>
      <c r="DE39" s="41">
        <f t="shared" si="126"/>
        <v>1</v>
      </c>
      <c r="DF39" s="41" t="str">
        <f t="shared" si="127"/>
        <v/>
      </c>
      <c r="DG39" s="41" t="str">
        <f t="shared" si="128"/>
        <v/>
      </c>
      <c r="DH39" s="41">
        <f t="shared" si="129"/>
        <v>3</v>
      </c>
    </row>
    <row r="40" spans="1:112" s="41" customFormat="1" x14ac:dyDescent="0.2">
      <c r="A40" s="51" t="s">
        <v>7</v>
      </c>
      <c r="B40" s="51" t="s">
        <v>7</v>
      </c>
      <c r="C40" s="58">
        <v>4.9568252497034919</v>
      </c>
      <c r="D40" s="58">
        <v>19.598984877141476</v>
      </c>
      <c r="E40" s="58">
        <v>3.8663903868818932</v>
      </c>
      <c r="F40" s="58">
        <v>8.1336253225109587</v>
      </c>
      <c r="G40" s="58">
        <v>9.2317428876891352</v>
      </c>
      <c r="H40" s="58">
        <v>3.4685029963674197</v>
      </c>
      <c r="I40" s="58">
        <v>24.70967423736764</v>
      </c>
      <c r="J40" s="58">
        <v>4.912050996876915</v>
      </c>
      <c r="K40" s="58">
        <v>14.786855335861238</v>
      </c>
      <c r="L40" s="58">
        <v>15.010209441195322</v>
      </c>
      <c r="M40" s="58">
        <v>19.920801728406172</v>
      </c>
      <c r="N40" s="58">
        <v>17.165666411072326</v>
      </c>
      <c r="O40" s="58">
        <v>35.259734577907395</v>
      </c>
      <c r="P40" s="58">
        <v>15.938380210014742</v>
      </c>
      <c r="Q40" s="58">
        <v>15.694642972777107</v>
      </c>
      <c r="R40" s="57"/>
      <c r="S40" s="55">
        <v>814.3</v>
      </c>
      <c r="T40" s="55">
        <v>684.6</v>
      </c>
      <c r="U40" s="55">
        <v>246.8</v>
      </c>
      <c r="V40" s="55">
        <v>494.4</v>
      </c>
      <c r="W40" s="55">
        <v>208</v>
      </c>
      <c r="X40" s="63"/>
      <c r="Y40" s="63"/>
      <c r="Z40" s="63"/>
      <c r="AA40" s="55"/>
      <c r="AB40" s="55"/>
      <c r="AC40" s="55"/>
      <c r="AD40" s="55">
        <v>1328</v>
      </c>
      <c r="AE40" s="55">
        <v>659.9</v>
      </c>
      <c r="AF40" s="55">
        <v>1297</v>
      </c>
      <c r="AG40" s="44" t="str">
        <f t="shared" si="65"/>
        <v/>
      </c>
      <c r="AH40" s="43">
        <f t="shared" si="66"/>
        <v>41.548070224276131</v>
      </c>
      <c r="AI40" s="43">
        <f t="shared" si="67"/>
        <v>177.06437568300123</v>
      </c>
      <c r="AJ40" s="43">
        <f t="shared" si="68"/>
        <v>30.343172965804818</v>
      </c>
      <c r="AK40" s="43">
        <f t="shared" si="69"/>
        <v>53.554351113840092</v>
      </c>
      <c r="AL40" s="43">
        <f t="shared" si="70"/>
        <v>59.96823419724285</v>
      </c>
      <c r="AM40" s="43" t="str">
        <f t="shared" si="71"/>
        <v/>
      </c>
      <c r="AN40" s="43" t="str">
        <f t="shared" si="72"/>
        <v/>
      </c>
      <c r="AO40" s="43" t="str">
        <f t="shared" si="73"/>
        <v/>
      </c>
      <c r="AP40" s="43" t="str">
        <f t="shared" si="74"/>
        <v/>
      </c>
      <c r="AQ40" s="43" t="str">
        <f t="shared" si="75"/>
        <v/>
      </c>
      <c r="AR40" s="43" t="str">
        <f t="shared" si="76"/>
        <v/>
      </c>
      <c r="AS40" s="43">
        <f t="shared" si="77"/>
        <v>37.663357818696731</v>
      </c>
      <c r="AT40" s="43">
        <f t="shared" si="78"/>
        <v>41.403203544194383</v>
      </c>
      <c r="AU40" s="43">
        <f t="shared" si="79"/>
        <v>82.63966260651425</v>
      </c>
      <c r="AV40" s="48" t="str">
        <f t="shared" si="80"/>
        <v/>
      </c>
      <c r="AW40" s="47">
        <f t="shared" si="81"/>
        <v>814.3</v>
      </c>
      <c r="AX40" s="47">
        <f t="shared" si="82"/>
        <v>684.6</v>
      </c>
      <c r="AY40" s="47">
        <f t="shared" si="83"/>
        <v>246.8</v>
      </c>
      <c r="AZ40" s="47">
        <f t="shared" si="84"/>
        <v>494.4</v>
      </c>
      <c r="BA40" s="47">
        <f t="shared" si="85"/>
        <v>208</v>
      </c>
      <c r="BB40" s="47" t="str">
        <f t="shared" si="86"/>
        <v/>
      </c>
      <c r="BC40" s="47" t="str">
        <f t="shared" si="87"/>
        <v/>
      </c>
      <c r="BD40" s="47" t="str">
        <f t="shared" si="88"/>
        <v/>
      </c>
      <c r="BE40" s="47" t="str">
        <f t="shared" si="89"/>
        <v/>
      </c>
      <c r="BF40" s="47" t="str">
        <f t="shared" si="90"/>
        <v/>
      </c>
      <c r="BG40" s="47" t="str">
        <f t="shared" si="91"/>
        <v/>
      </c>
      <c r="BH40" s="47">
        <f t="shared" si="92"/>
        <v>1328</v>
      </c>
      <c r="BI40" s="47">
        <f t="shared" si="93"/>
        <v>659.9</v>
      </c>
      <c r="BJ40" s="47">
        <f t="shared" si="94"/>
        <v>1297</v>
      </c>
      <c r="BK40" s="48" t="str">
        <f t="shared" si="95"/>
        <v/>
      </c>
      <c r="BL40" s="47">
        <f t="shared" si="96"/>
        <v>88.223185265438786</v>
      </c>
      <c r="BM40" s="47">
        <f t="shared" si="97"/>
        <v>100</v>
      </c>
      <c r="BN40" s="47">
        <f t="shared" si="98"/>
        <v>66.344086021505376</v>
      </c>
      <c r="BO40" s="47">
        <f t="shared" si="99"/>
        <v>100</v>
      </c>
      <c r="BP40" s="47">
        <f t="shared" si="100"/>
        <v>60.324825986078885</v>
      </c>
      <c r="BQ40" s="47" t="str">
        <f t="shared" si="101"/>
        <v/>
      </c>
      <c r="BR40" s="47" t="str">
        <f t="shared" si="102"/>
        <v/>
      </c>
      <c r="BS40" s="47" t="str">
        <f t="shared" si="103"/>
        <v/>
      </c>
      <c r="BT40" s="47" t="str">
        <f t="shared" si="104"/>
        <v/>
      </c>
      <c r="BU40" s="47" t="str">
        <f t="shared" si="105"/>
        <v/>
      </c>
      <c r="BV40" s="47" t="str">
        <f t="shared" si="106"/>
        <v/>
      </c>
      <c r="BW40" s="47">
        <f t="shared" si="107"/>
        <v>44.57871769050017</v>
      </c>
      <c r="BX40" s="47">
        <f t="shared" si="108"/>
        <v>46.114605171208943</v>
      </c>
      <c r="BY40" s="47">
        <f t="shared" si="109"/>
        <v>56.736657917760283</v>
      </c>
      <c r="BZ40" s="54"/>
      <c r="CA40" s="52">
        <v>7.7859999999999996</v>
      </c>
      <c r="CB40" s="52">
        <v>7.7750000000000004</v>
      </c>
      <c r="CC40" s="52">
        <v>8.3659999999999997</v>
      </c>
      <c r="CD40" s="52">
        <v>8.4309999999999992</v>
      </c>
      <c r="CE40" s="52">
        <v>8.7170000000000005</v>
      </c>
      <c r="CF40" s="62"/>
      <c r="CG40" s="62"/>
      <c r="CH40" s="62"/>
      <c r="CI40" s="52"/>
      <c r="CJ40" s="52"/>
      <c r="CK40" s="52"/>
      <c r="CL40" s="52">
        <v>6.8559999999999999</v>
      </c>
      <c r="CM40" s="52">
        <v>6.81</v>
      </c>
      <c r="CN40" s="52">
        <v>7.0039999999999996</v>
      </c>
      <c r="CO40" s="44" t="str">
        <f t="shared" si="110"/>
        <v/>
      </c>
      <c r="CP40" s="43">
        <f t="shared" si="111"/>
        <v>7.7859999999999996</v>
      </c>
      <c r="CQ40" s="43">
        <f t="shared" si="112"/>
        <v>7.7750000000000004</v>
      </c>
      <c r="CR40" s="43">
        <f t="shared" si="113"/>
        <v>8.3659999999999997</v>
      </c>
      <c r="CS40" s="43">
        <f t="shared" si="114"/>
        <v>8.4309999999999992</v>
      </c>
      <c r="CT40" s="43">
        <f t="shared" si="115"/>
        <v>8.7170000000000005</v>
      </c>
      <c r="CU40" s="43" t="str">
        <f t="shared" si="116"/>
        <v/>
      </c>
      <c r="CV40" s="43" t="str">
        <f t="shared" si="117"/>
        <v/>
      </c>
      <c r="CW40" s="43" t="str">
        <f t="shared" si="118"/>
        <v/>
      </c>
      <c r="CX40" s="43" t="str">
        <f t="shared" si="119"/>
        <v/>
      </c>
      <c r="CY40" s="43" t="str">
        <f t="shared" si="120"/>
        <v/>
      </c>
      <c r="CZ40" s="43" t="str">
        <f t="shared" si="121"/>
        <v/>
      </c>
      <c r="DA40" s="43">
        <f t="shared" si="122"/>
        <v>6.8559999999999999</v>
      </c>
      <c r="DB40" s="43">
        <f t="shared" si="123"/>
        <v>6.81</v>
      </c>
      <c r="DC40" s="43">
        <f t="shared" si="124"/>
        <v>7.0039999999999996</v>
      </c>
      <c r="DD40" s="42" t="str">
        <f t="shared" si="125"/>
        <v/>
      </c>
      <c r="DE40" s="41">
        <f t="shared" si="126"/>
        <v>1</v>
      </c>
      <c r="DF40" s="41" t="str">
        <f t="shared" si="127"/>
        <v/>
      </c>
      <c r="DG40" s="41" t="str">
        <f t="shared" si="128"/>
        <v/>
      </c>
      <c r="DH40" s="41">
        <f t="shared" si="129"/>
        <v>3</v>
      </c>
    </row>
    <row r="41" spans="1:112" s="41" customFormat="1" x14ac:dyDescent="0.2">
      <c r="A41" s="51" t="s">
        <v>90</v>
      </c>
      <c r="B41" s="51" t="s">
        <v>318</v>
      </c>
      <c r="C41" s="47">
        <v>13.398107160517627</v>
      </c>
      <c r="D41" s="47">
        <v>15.466994710631823</v>
      </c>
      <c r="E41" s="47">
        <v>18.171585315585912</v>
      </c>
      <c r="F41" s="47">
        <v>21.509927706680266</v>
      </c>
      <c r="G41" s="47">
        <v>20.428785041730354</v>
      </c>
      <c r="H41" s="47">
        <v>20.227435985662321</v>
      </c>
      <c r="I41" s="47">
        <v>13.338555126327515</v>
      </c>
      <c r="J41" s="47">
        <v>10.375950566344457</v>
      </c>
      <c r="K41" s="47">
        <v>12.710086567783575</v>
      </c>
      <c r="L41" s="47">
        <v>12.157987633724375</v>
      </c>
      <c r="M41" s="47">
        <v>14.386813668877153</v>
      </c>
      <c r="N41" s="47">
        <v>21.134470768668098</v>
      </c>
      <c r="O41" s="47">
        <v>11.855900402690898</v>
      </c>
      <c r="P41" s="47">
        <v>19.71889400363704</v>
      </c>
      <c r="Q41" s="47">
        <v>8.1767932647064612</v>
      </c>
      <c r="R41" s="50">
        <v>42.52</v>
      </c>
      <c r="S41" s="49"/>
      <c r="T41" s="49"/>
      <c r="U41" s="60"/>
      <c r="V41" s="49">
        <v>156.5</v>
      </c>
      <c r="W41" s="49">
        <v>175.4</v>
      </c>
      <c r="X41" s="49"/>
      <c r="Y41" s="49"/>
      <c r="Z41" s="49"/>
      <c r="AA41" s="49">
        <v>643.29999999999995</v>
      </c>
      <c r="AB41" s="49"/>
      <c r="AC41" s="49"/>
      <c r="AD41" s="49">
        <v>437.3</v>
      </c>
      <c r="AE41" s="49">
        <v>567.5</v>
      </c>
      <c r="AF41" s="49">
        <v>687.7</v>
      </c>
      <c r="AG41" s="44">
        <f t="shared" si="65"/>
        <v>3.1735826180955304</v>
      </c>
      <c r="AH41" s="43" t="str">
        <f t="shared" si="66"/>
        <v/>
      </c>
      <c r="AI41" s="43" t="str">
        <f t="shared" si="67"/>
        <v/>
      </c>
      <c r="AJ41" s="43" t="str">
        <f t="shared" si="68"/>
        <v/>
      </c>
      <c r="AK41" s="43">
        <f t="shared" si="69"/>
        <v>7.6607590554364258</v>
      </c>
      <c r="AL41" s="43">
        <f t="shared" si="70"/>
        <v>8.6713906856176735</v>
      </c>
      <c r="AM41" s="43" t="str">
        <f t="shared" si="71"/>
        <v/>
      </c>
      <c r="AN41" s="43" t="str">
        <f t="shared" si="72"/>
        <v/>
      </c>
      <c r="AO41" s="43" t="str">
        <f t="shared" si="73"/>
        <v/>
      </c>
      <c r="AP41" s="43">
        <f t="shared" si="74"/>
        <v>52.911716920618126</v>
      </c>
      <c r="AQ41" s="43" t="str">
        <f t="shared" si="75"/>
        <v/>
      </c>
      <c r="AR41" s="43" t="str">
        <f t="shared" si="76"/>
        <v/>
      </c>
      <c r="AS41" s="43">
        <f t="shared" si="77"/>
        <v>36.884587854731585</v>
      </c>
      <c r="AT41" s="43">
        <f t="shared" si="78"/>
        <v>28.77950456528281</v>
      </c>
      <c r="AU41" s="43">
        <f t="shared" si="79"/>
        <v>84.103875166848525</v>
      </c>
      <c r="AV41" s="48">
        <f t="shared" si="80"/>
        <v>42.52</v>
      </c>
      <c r="AW41" s="47" t="str">
        <f t="shared" si="81"/>
        <v/>
      </c>
      <c r="AX41" s="47" t="str">
        <f t="shared" si="82"/>
        <v/>
      </c>
      <c r="AY41" s="47" t="str">
        <f t="shared" si="83"/>
        <v/>
      </c>
      <c r="AZ41" s="47">
        <f t="shared" si="84"/>
        <v>156.5</v>
      </c>
      <c r="BA41" s="47">
        <f t="shared" si="85"/>
        <v>175.4</v>
      </c>
      <c r="BB41" s="47" t="str">
        <f t="shared" si="86"/>
        <v/>
      </c>
      <c r="BC41" s="47" t="str">
        <f t="shared" si="87"/>
        <v/>
      </c>
      <c r="BD41" s="47" t="str">
        <f t="shared" si="88"/>
        <v/>
      </c>
      <c r="BE41" s="47">
        <f t="shared" si="89"/>
        <v>643.29999999999995</v>
      </c>
      <c r="BF41" s="47" t="str">
        <f t="shared" si="90"/>
        <v/>
      </c>
      <c r="BG41" s="47" t="str">
        <f t="shared" si="91"/>
        <v/>
      </c>
      <c r="BH41" s="47">
        <f t="shared" si="92"/>
        <v>437.3</v>
      </c>
      <c r="BI41" s="47">
        <f t="shared" si="93"/>
        <v>567.5</v>
      </c>
      <c r="BJ41" s="47">
        <f t="shared" si="94"/>
        <v>687.7</v>
      </c>
      <c r="BK41" s="48">
        <f t="shared" si="95"/>
        <v>65.094917330067361</v>
      </c>
      <c r="BL41" s="47" t="str">
        <f t="shared" si="96"/>
        <v/>
      </c>
      <c r="BM41" s="47" t="str">
        <f t="shared" si="97"/>
        <v/>
      </c>
      <c r="BN41" s="47" t="str">
        <f t="shared" si="98"/>
        <v/>
      </c>
      <c r="BO41" s="47">
        <f t="shared" si="99"/>
        <v>31.654530744336572</v>
      </c>
      <c r="BP41" s="47">
        <f t="shared" si="100"/>
        <v>50.870069605568446</v>
      </c>
      <c r="BQ41" s="47" t="str">
        <f t="shared" si="101"/>
        <v/>
      </c>
      <c r="BR41" s="47" t="str">
        <f t="shared" si="102"/>
        <v/>
      </c>
      <c r="BS41" s="47" t="str">
        <f t="shared" si="103"/>
        <v/>
      </c>
      <c r="BT41" s="47">
        <f t="shared" si="104"/>
        <v>60.290534208059974</v>
      </c>
      <c r="BU41" s="47" t="str">
        <f t="shared" si="105"/>
        <v/>
      </c>
      <c r="BV41" s="47" t="str">
        <f t="shared" si="106"/>
        <v/>
      </c>
      <c r="BW41" s="47">
        <f t="shared" si="107"/>
        <v>14.67942262504196</v>
      </c>
      <c r="BX41" s="47">
        <f t="shared" si="108"/>
        <v>39.657582110412299</v>
      </c>
      <c r="BY41" s="47">
        <f t="shared" si="109"/>
        <v>30.083114610673665</v>
      </c>
      <c r="BZ41" s="46">
        <v>8.81</v>
      </c>
      <c r="CA41" s="45"/>
      <c r="CB41" s="45"/>
      <c r="CC41" s="59"/>
      <c r="CD41" s="45">
        <v>5.6040000000000001</v>
      </c>
      <c r="CE41" s="45">
        <v>5.9859999999999998</v>
      </c>
      <c r="CF41" s="45"/>
      <c r="CG41" s="45"/>
      <c r="CH41" s="45"/>
      <c r="CI41" s="45">
        <v>7.657</v>
      </c>
      <c r="CJ41" s="45"/>
      <c r="CK41" s="45"/>
      <c r="CL41" s="45">
        <v>5.5629999999999997</v>
      </c>
      <c r="CM41" s="45">
        <v>5.2930000000000001</v>
      </c>
      <c r="CN41" s="45">
        <v>5.6360000000000001</v>
      </c>
      <c r="CO41" s="44">
        <f t="shared" si="110"/>
        <v>8.81</v>
      </c>
      <c r="CP41" s="43" t="str">
        <f t="shared" si="111"/>
        <v/>
      </c>
      <c r="CQ41" s="43" t="str">
        <f t="shared" si="112"/>
        <v/>
      </c>
      <c r="CR41" s="43" t="str">
        <f t="shared" si="113"/>
        <v/>
      </c>
      <c r="CS41" s="43">
        <f t="shared" si="114"/>
        <v>5.6040000000000001</v>
      </c>
      <c r="CT41" s="43">
        <f t="shared" si="115"/>
        <v>5.9859999999999998</v>
      </c>
      <c r="CU41" s="43" t="str">
        <f t="shared" si="116"/>
        <v/>
      </c>
      <c r="CV41" s="43" t="str">
        <f t="shared" si="117"/>
        <v/>
      </c>
      <c r="CW41" s="43" t="str">
        <f t="shared" si="118"/>
        <v/>
      </c>
      <c r="CX41" s="43">
        <f t="shared" si="119"/>
        <v>7.657</v>
      </c>
      <c r="CY41" s="43" t="str">
        <f t="shared" si="120"/>
        <v/>
      </c>
      <c r="CZ41" s="43" t="str">
        <f t="shared" si="121"/>
        <v/>
      </c>
      <c r="DA41" s="43">
        <f t="shared" si="122"/>
        <v>5.5629999999999997</v>
      </c>
      <c r="DB41" s="43">
        <f t="shared" si="123"/>
        <v>5.2930000000000001</v>
      </c>
      <c r="DC41" s="43">
        <f t="shared" si="124"/>
        <v>5.6360000000000001</v>
      </c>
      <c r="DD41" s="42">
        <f t="shared" si="125"/>
        <v>1</v>
      </c>
      <c r="DE41" s="41">
        <f t="shared" si="126"/>
        <v>1</v>
      </c>
      <c r="DF41" s="41">
        <f t="shared" si="127"/>
        <v>1</v>
      </c>
      <c r="DG41" s="41" t="str">
        <f t="shared" si="128"/>
        <v/>
      </c>
      <c r="DH41" s="41">
        <f t="shared" si="129"/>
        <v>1</v>
      </c>
    </row>
    <row r="42" spans="1:112" s="41" customFormat="1" x14ac:dyDescent="0.2">
      <c r="A42" s="51" t="s">
        <v>91</v>
      </c>
      <c r="B42" s="51" t="s">
        <v>319</v>
      </c>
      <c r="C42" s="58">
        <v>8.272238308922649</v>
      </c>
      <c r="D42" s="58">
        <v>4.3932905296583815</v>
      </c>
      <c r="E42" s="58">
        <v>7.0391227401198204</v>
      </c>
      <c r="F42" s="58">
        <v>7.2086635472279337</v>
      </c>
      <c r="G42" s="58">
        <v>9.2439055798193674</v>
      </c>
      <c r="H42" s="58">
        <v>14.0775141764172</v>
      </c>
      <c r="I42" s="58">
        <v>20.810461195417069</v>
      </c>
      <c r="J42" s="58">
        <v>23.835032852444858</v>
      </c>
      <c r="K42" s="58">
        <v>28.359697828741051</v>
      </c>
      <c r="L42" s="58">
        <v>17.445117248037231</v>
      </c>
      <c r="M42" s="58">
        <v>18.939523531852771</v>
      </c>
      <c r="N42" s="58">
        <v>19.252051975070763</v>
      </c>
      <c r="O42" s="58">
        <v>29.183969726488751</v>
      </c>
      <c r="P42" s="58">
        <v>12.457059302845954</v>
      </c>
      <c r="Q42" s="58">
        <v>15.696185825863614</v>
      </c>
      <c r="R42" s="57"/>
      <c r="S42" s="55">
        <v>699.7</v>
      </c>
      <c r="T42" s="55">
        <v>382.9</v>
      </c>
      <c r="U42" s="55">
        <v>241.9</v>
      </c>
      <c r="V42" s="55">
        <v>333.4</v>
      </c>
      <c r="W42" s="55">
        <v>141.6</v>
      </c>
      <c r="X42" s="55"/>
      <c r="Y42" s="55"/>
      <c r="Z42" s="55"/>
      <c r="AA42" s="56">
        <v>20</v>
      </c>
      <c r="AB42" s="55"/>
      <c r="AC42" s="55"/>
      <c r="AD42" s="55">
        <v>112.2</v>
      </c>
      <c r="AE42" s="55">
        <v>68.98</v>
      </c>
      <c r="AF42" s="55">
        <v>213.4</v>
      </c>
      <c r="AG42" s="44" t="str">
        <f t="shared" si="65"/>
        <v/>
      </c>
      <c r="AH42" s="43">
        <f t="shared" si="66"/>
        <v>159.26558812271588</v>
      </c>
      <c r="AI42" s="43">
        <f t="shared" si="67"/>
        <v>54.395982871223843</v>
      </c>
      <c r="AJ42" s="43">
        <f t="shared" si="68"/>
        <v>33.556844263181326</v>
      </c>
      <c r="AK42" s="43">
        <f t="shared" si="69"/>
        <v>36.067006215192741</v>
      </c>
      <c r="AL42" s="43">
        <f t="shared" si="70"/>
        <v>10.058594026295481</v>
      </c>
      <c r="AM42" s="43" t="str">
        <f t="shared" si="71"/>
        <v/>
      </c>
      <c r="AN42" s="43" t="str">
        <f t="shared" si="72"/>
        <v/>
      </c>
      <c r="AO42" s="43" t="str">
        <f t="shared" si="73"/>
        <v/>
      </c>
      <c r="AP42" s="43">
        <f t="shared" si="74"/>
        <v>1.1464525984914329</v>
      </c>
      <c r="AQ42" s="43" t="str">
        <f t="shared" si="75"/>
        <v/>
      </c>
      <c r="AR42" s="43" t="str">
        <f t="shared" si="76"/>
        <v/>
      </c>
      <c r="AS42" s="43">
        <f t="shared" si="77"/>
        <v>3.8445763565249993</v>
      </c>
      <c r="AT42" s="43">
        <f t="shared" si="78"/>
        <v>5.5374224624780233</v>
      </c>
      <c r="AU42" s="43">
        <f t="shared" si="79"/>
        <v>13.595659631422503</v>
      </c>
      <c r="AV42" s="48" t="str">
        <f t="shared" si="80"/>
        <v/>
      </c>
      <c r="AW42" s="47">
        <f t="shared" si="81"/>
        <v>699.7</v>
      </c>
      <c r="AX42" s="47">
        <f t="shared" si="82"/>
        <v>382.9</v>
      </c>
      <c r="AY42" s="47">
        <f t="shared" si="83"/>
        <v>241.9</v>
      </c>
      <c r="AZ42" s="47">
        <f t="shared" si="84"/>
        <v>333.4</v>
      </c>
      <c r="BA42" s="47">
        <f t="shared" si="85"/>
        <v>141.6</v>
      </c>
      <c r="BB42" s="47" t="str">
        <f t="shared" si="86"/>
        <v/>
      </c>
      <c r="BC42" s="47" t="str">
        <f t="shared" si="87"/>
        <v/>
      </c>
      <c r="BD42" s="47" t="str">
        <f t="shared" si="88"/>
        <v/>
      </c>
      <c r="BE42" s="47" t="str">
        <f t="shared" si="89"/>
        <v/>
      </c>
      <c r="BF42" s="47" t="str">
        <f t="shared" si="90"/>
        <v/>
      </c>
      <c r="BG42" s="47" t="str">
        <f t="shared" si="91"/>
        <v/>
      </c>
      <c r="BH42" s="47">
        <f t="shared" si="92"/>
        <v>112.2</v>
      </c>
      <c r="BI42" s="47">
        <f t="shared" si="93"/>
        <v>68.98</v>
      </c>
      <c r="BJ42" s="47">
        <f t="shared" si="94"/>
        <v>213.4</v>
      </c>
      <c r="BK42" s="48" t="str">
        <f t="shared" si="95"/>
        <v/>
      </c>
      <c r="BL42" s="47">
        <f t="shared" si="96"/>
        <v>75.807150595882987</v>
      </c>
      <c r="BM42" s="47">
        <f t="shared" si="97"/>
        <v>55.93047034764826</v>
      </c>
      <c r="BN42" s="47">
        <f t="shared" si="98"/>
        <v>65.026881720430111</v>
      </c>
      <c r="BO42" s="47">
        <f t="shared" si="99"/>
        <v>67.435275080906152</v>
      </c>
      <c r="BP42" s="47">
        <f t="shared" si="100"/>
        <v>41.067285382830626</v>
      </c>
      <c r="BQ42" s="47" t="str">
        <f t="shared" si="101"/>
        <v/>
      </c>
      <c r="BR42" s="47" t="str">
        <f t="shared" si="102"/>
        <v/>
      </c>
      <c r="BS42" s="47" t="str">
        <f t="shared" si="103"/>
        <v/>
      </c>
      <c r="BT42" s="47" t="str">
        <f t="shared" si="104"/>
        <v/>
      </c>
      <c r="BU42" s="47" t="str">
        <f t="shared" si="105"/>
        <v/>
      </c>
      <c r="BV42" s="47" t="str">
        <f t="shared" si="106"/>
        <v/>
      </c>
      <c r="BW42" s="47">
        <f t="shared" si="107"/>
        <v>3.7663645518630413</v>
      </c>
      <c r="BX42" s="47">
        <f t="shared" si="108"/>
        <v>4.8204053109713483</v>
      </c>
      <c r="BY42" s="47">
        <f t="shared" si="109"/>
        <v>9.3350831146106739</v>
      </c>
      <c r="BZ42" s="54"/>
      <c r="CA42" s="52">
        <v>8.1440000000000001</v>
      </c>
      <c r="CB42" s="52">
        <v>7.9160000000000004</v>
      </c>
      <c r="CC42" s="52">
        <v>8.6170000000000009</v>
      </c>
      <c r="CD42" s="52">
        <v>9.0739999999999998</v>
      </c>
      <c r="CE42" s="52">
        <v>8.2390000000000008</v>
      </c>
      <c r="CF42" s="52"/>
      <c r="CG42" s="52"/>
      <c r="CH42" s="52"/>
      <c r="CI42" s="61">
        <v>7</v>
      </c>
      <c r="CJ42" s="52"/>
      <c r="CK42" s="52"/>
      <c r="CL42" s="52">
        <v>7.1310000000000002</v>
      </c>
      <c r="CM42" s="52">
        <v>6.8410000000000002</v>
      </c>
      <c r="CN42" s="52">
        <v>7.17</v>
      </c>
      <c r="CO42" s="44" t="str">
        <f t="shared" si="110"/>
        <v/>
      </c>
      <c r="CP42" s="43">
        <f t="shared" si="111"/>
        <v>8.1440000000000001</v>
      </c>
      <c r="CQ42" s="43">
        <f t="shared" si="112"/>
        <v>7.9160000000000004</v>
      </c>
      <c r="CR42" s="43">
        <f t="shared" si="113"/>
        <v>8.6170000000000009</v>
      </c>
      <c r="CS42" s="43">
        <f t="shared" si="114"/>
        <v>9.0739999999999998</v>
      </c>
      <c r="CT42" s="43">
        <f t="shared" si="115"/>
        <v>8.2390000000000008</v>
      </c>
      <c r="CU42" s="43" t="str">
        <f t="shared" si="116"/>
        <v/>
      </c>
      <c r="CV42" s="43" t="str">
        <f t="shared" si="117"/>
        <v/>
      </c>
      <c r="CW42" s="43" t="str">
        <f t="shared" si="118"/>
        <v/>
      </c>
      <c r="CX42" s="43" t="str">
        <f t="shared" si="119"/>
        <v/>
      </c>
      <c r="CY42" s="43" t="str">
        <f t="shared" si="120"/>
        <v/>
      </c>
      <c r="CZ42" s="43" t="str">
        <f t="shared" si="121"/>
        <v/>
      </c>
      <c r="DA42" s="43">
        <f t="shared" si="122"/>
        <v>7.1310000000000002</v>
      </c>
      <c r="DB42" s="43">
        <f t="shared" si="123"/>
        <v>6.8410000000000002</v>
      </c>
      <c r="DC42" s="43">
        <f t="shared" si="124"/>
        <v>7.17</v>
      </c>
      <c r="DD42" s="42" t="str">
        <f t="shared" si="125"/>
        <v/>
      </c>
      <c r="DE42" s="41">
        <f t="shared" si="126"/>
        <v>1</v>
      </c>
      <c r="DF42" s="41" t="str">
        <f t="shared" si="127"/>
        <v/>
      </c>
      <c r="DG42" s="41" t="str">
        <f t="shared" si="128"/>
        <v/>
      </c>
      <c r="DH42" s="41">
        <f t="shared" si="129"/>
        <v>3</v>
      </c>
    </row>
    <row r="43" spans="1:112" s="41" customFormat="1" x14ac:dyDescent="0.2">
      <c r="A43" s="51" t="s">
        <v>94</v>
      </c>
      <c r="B43" s="51" t="s">
        <v>322</v>
      </c>
      <c r="C43" s="47">
        <v>6.4006712742104419</v>
      </c>
      <c r="D43" s="47">
        <v>9.6036035831237871</v>
      </c>
      <c r="E43" s="47">
        <v>11.445380411570266</v>
      </c>
      <c r="F43" s="47">
        <v>0.86675891719617204</v>
      </c>
      <c r="G43" s="47">
        <v>6.6066699265058491</v>
      </c>
      <c r="H43" s="47">
        <v>8.980151235329668</v>
      </c>
      <c r="I43" s="47">
        <v>6.5463228824030146</v>
      </c>
      <c r="J43" s="47">
        <v>20.832347739045606</v>
      </c>
      <c r="K43" s="47">
        <v>9.9786358415619762</v>
      </c>
      <c r="L43" s="47">
        <v>20.964960352218611</v>
      </c>
      <c r="M43" s="47">
        <v>32.528925003631379</v>
      </c>
      <c r="N43" s="47">
        <v>18.52904363493472</v>
      </c>
      <c r="O43" s="47">
        <v>16.969527867122778</v>
      </c>
      <c r="P43" s="47">
        <v>22.567237697443016</v>
      </c>
      <c r="Q43" s="47">
        <v>10.575857944703147</v>
      </c>
      <c r="R43" s="50">
        <v>49.8</v>
      </c>
      <c r="S43" s="56">
        <v>20.55</v>
      </c>
      <c r="T43" s="56">
        <v>19.37</v>
      </c>
      <c r="U43" s="60"/>
      <c r="V43" s="49">
        <v>97.48</v>
      </c>
      <c r="W43" s="60"/>
      <c r="X43" s="49"/>
      <c r="Y43" s="49"/>
      <c r="Z43" s="49"/>
      <c r="AA43" s="49">
        <v>773.3</v>
      </c>
      <c r="AB43" s="49"/>
      <c r="AC43" s="49"/>
      <c r="AD43" s="49">
        <v>119.6</v>
      </c>
      <c r="AE43" s="49">
        <v>265.60000000000002</v>
      </c>
      <c r="AF43" s="49">
        <v>283.2</v>
      </c>
      <c r="AG43" s="44">
        <f t="shared" si="65"/>
        <v>7.7804339367737807</v>
      </c>
      <c r="AH43" s="43">
        <f t="shared" si="66"/>
        <v>2.1398217681654508</v>
      </c>
      <c r="AI43" s="43">
        <f t="shared" si="67"/>
        <v>1.6923858625457873</v>
      </c>
      <c r="AJ43" s="43" t="str">
        <f t="shared" si="68"/>
        <v/>
      </c>
      <c r="AK43" s="43">
        <f t="shared" si="69"/>
        <v>14.754785857987528</v>
      </c>
      <c r="AL43" s="43" t="str">
        <f t="shared" si="70"/>
        <v/>
      </c>
      <c r="AM43" s="43" t="str">
        <f t="shared" si="71"/>
        <v/>
      </c>
      <c r="AN43" s="43" t="str">
        <f t="shared" si="72"/>
        <v/>
      </c>
      <c r="AO43" s="43" t="str">
        <f t="shared" si="73"/>
        <v/>
      </c>
      <c r="AP43" s="43">
        <f t="shared" si="74"/>
        <v>36.885354754232374</v>
      </c>
      <c r="AQ43" s="43" t="str">
        <f t="shared" si="75"/>
        <v/>
      </c>
      <c r="AR43" s="43" t="str">
        <f t="shared" si="76"/>
        <v/>
      </c>
      <c r="AS43" s="43">
        <f t="shared" si="77"/>
        <v>7.0479273752640026</v>
      </c>
      <c r="AT43" s="43">
        <f t="shared" si="78"/>
        <v>11.769273827877209</v>
      </c>
      <c r="AU43" s="43">
        <f t="shared" si="79"/>
        <v>26.777969360097064</v>
      </c>
      <c r="AV43" s="48">
        <f t="shared" si="80"/>
        <v>49.8</v>
      </c>
      <c r="AW43" s="47">
        <f t="shared" si="81"/>
        <v>20.55</v>
      </c>
      <c r="AX43" s="47">
        <f t="shared" si="82"/>
        <v>19.37</v>
      </c>
      <c r="AY43" s="47" t="str">
        <f t="shared" si="83"/>
        <v/>
      </c>
      <c r="AZ43" s="47">
        <f t="shared" si="84"/>
        <v>97.48</v>
      </c>
      <c r="BA43" s="47" t="str">
        <f t="shared" si="85"/>
        <v/>
      </c>
      <c r="BB43" s="47" t="str">
        <f t="shared" si="86"/>
        <v/>
      </c>
      <c r="BC43" s="47" t="str">
        <f t="shared" si="87"/>
        <v/>
      </c>
      <c r="BD43" s="47" t="str">
        <f t="shared" si="88"/>
        <v/>
      </c>
      <c r="BE43" s="47">
        <f t="shared" si="89"/>
        <v>773.3</v>
      </c>
      <c r="BF43" s="47" t="str">
        <f t="shared" si="90"/>
        <v/>
      </c>
      <c r="BG43" s="47" t="str">
        <f t="shared" si="91"/>
        <v/>
      </c>
      <c r="BH43" s="47">
        <f t="shared" si="92"/>
        <v>119.6</v>
      </c>
      <c r="BI43" s="47">
        <f t="shared" si="93"/>
        <v>265.60000000000002</v>
      </c>
      <c r="BJ43" s="47">
        <f t="shared" si="94"/>
        <v>283.2</v>
      </c>
      <c r="BK43" s="48">
        <f t="shared" si="95"/>
        <v>76.240048989589724</v>
      </c>
      <c r="BL43" s="47">
        <f t="shared" si="96"/>
        <v>2.2264355362946913</v>
      </c>
      <c r="BM43" s="47">
        <f t="shared" si="97"/>
        <v>2.829389424481449</v>
      </c>
      <c r="BN43" s="47" t="str">
        <f t="shared" si="98"/>
        <v/>
      </c>
      <c r="BO43" s="47">
        <f t="shared" si="99"/>
        <v>19.716828478964402</v>
      </c>
      <c r="BP43" s="47" t="str">
        <f t="shared" si="100"/>
        <v/>
      </c>
      <c r="BQ43" s="47" t="str">
        <f t="shared" si="101"/>
        <v/>
      </c>
      <c r="BR43" s="47" t="str">
        <f t="shared" si="102"/>
        <v/>
      </c>
      <c r="BS43" s="47" t="str">
        <f t="shared" si="103"/>
        <v/>
      </c>
      <c r="BT43" s="47">
        <f t="shared" si="104"/>
        <v>72.474226804123717</v>
      </c>
      <c r="BU43" s="47" t="str">
        <f t="shared" si="105"/>
        <v/>
      </c>
      <c r="BV43" s="47" t="str">
        <f t="shared" si="106"/>
        <v/>
      </c>
      <c r="BW43" s="47">
        <f t="shared" si="107"/>
        <v>4.01477005706613</v>
      </c>
      <c r="BX43" s="47">
        <f t="shared" si="108"/>
        <v>18.560447239692525</v>
      </c>
      <c r="BY43" s="47">
        <f t="shared" si="109"/>
        <v>12.388451443569554</v>
      </c>
      <c r="BZ43" s="46">
        <v>8.56</v>
      </c>
      <c r="CA43" s="61">
        <v>6.7510000000000003</v>
      </c>
      <c r="CB43" s="61">
        <v>6.2930000000000001</v>
      </c>
      <c r="CC43" s="59"/>
      <c r="CD43" s="45">
        <v>6.8470000000000004</v>
      </c>
      <c r="CE43" s="59"/>
      <c r="CF43" s="45"/>
      <c r="CG43" s="45"/>
      <c r="CH43" s="45"/>
      <c r="CI43" s="45">
        <v>7.8540000000000001</v>
      </c>
      <c r="CJ43" s="45"/>
      <c r="CK43" s="45"/>
      <c r="CL43" s="45">
        <v>6.7530000000000001</v>
      </c>
      <c r="CM43" s="45">
        <v>6.6909999999999998</v>
      </c>
      <c r="CN43" s="45">
        <v>6.9420000000000002</v>
      </c>
      <c r="CO43" s="44">
        <f t="shared" si="110"/>
        <v>8.56</v>
      </c>
      <c r="CP43" s="43">
        <f t="shared" si="111"/>
        <v>6.7510000000000003</v>
      </c>
      <c r="CQ43" s="43">
        <f t="shared" si="112"/>
        <v>6.2930000000000001</v>
      </c>
      <c r="CR43" s="43" t="str">
        <f t="shared" si="113"/>
        <v/>
      </c>
      <c r="CS43" s="43">
        <f t="shared" si="114"/>
        <v>6.8470000000000004</v>
      </c>
      <c r="CT43" s="43" t="str">
        <f t="shared" si="115"/>
        <v/>
      </c>
      <c r="CU43" s="43" t="str">
        <f t="shared" si="116"/>
        <v/>
      </c>
      <c r="CV43" s="43" t="str">
        <f t="shared" si="117"/>
        <v/>
      </c>
      <c r="CW43" s="43" t="str">
        <f t="shared" si="118"/>
        <v/>
      </c>
      <c r="CX43" s="43">
        <f t="shared" si="119"/>
        <v>7.8540000000000001</v>
      </c>
      <c r="CY43" s="43" t="str">
        <f t="shared" si="120"/>
        <v/>
      </c>
      <c r="CZ43" s="43" t="str">
        <f t="shared" si="121"/>
        <v/>
      </c>
      <c r="DA43" s="43">
        <f t="shared" si="122"/>
        <v>6.7530000000000001</v>
      </c>
      <c r="DB43" s="43">
        <f t="shared" si="123"/>
        <v>6.6909999999999998</v>
      </c>
      <c r="DC43" s="43">
        <f t="shared" si="124"/>
        <v>6.9420000000000002</v>
      </c>
      <c r="DD43" s="42">
        <f t="shared" si="125"/>
        <v>1</v>
      </c>
      <c r="DE43" s="41">
        <f t="shared" si="126"/>
        <v>1</v>
      </c>
      <c r="DF43" s="41">
        <f t="shared" si="127"/>
        <v>1</v>
      </c>
      <c r="DG43" s="41" t="str">
        <f t="shared" si="128"/>
        <v/>
      </c>
      <c r="DH43" s="41">
        <f t="shared" si="129"/>
        <v>1</v>
      </c>
    </row>
    <row r="44" spans="1:112" s="41" customFormat="1" x14ac:dyDescent="0.2">
      <c r="A44" s="51" t="s">
        <v>95</v>
      </c>
      <c r="B44" s="51" t="s">
        <v>323</v>
      </c>
      <c r="C44" s="47">
        <v>9.4812740092414298</v>
      </c>
      <c r="D44" s="47">
        <v>28.987366975177466</v>
      </c>
      <c r="E44" s="47">
        <v>8.3532505995441539</v>
      </c>
      <c r="F44" s="47">
        <v>9.5279642549712733</v>
      </c>
      <c r="G44" s="47">
        <v>22.876809863059837</v>
      </c>
      <c r="H44" s="47">
        <v>33.859330436205568</v>
      </c>
      <c r="I44" s="47">
        <v>4.1448230013721199</v>
      </c>
      <c r="J44" s="47">
        <v>6.0113550490603807</v>
      </c>
      <c r="K44" s="47">
        <v>5.2929998687947597</v>
      </c>
      <c r="L44" s="47">
        <v>21.631969868849566</v>
      </c>
      <c r="M44" s="47">
        <v>9.0599052063932568</v>
      </c>
      <c r="N44" s="47">
        <v>10.748892162515578</v>
      </c>
      <c r="O44" s="47">
        <v>22.213476561541874</v>
      </c>
      <c r="P44" s="47">
        <v>14.307065524451044</v>
      </c>
      <c r="Q44" s="47">
        <v>18.991108835162741</v>
      </c>
      <c r="R44" s="50">
        <v>23.07</v>
      </c>
      <c r="S44" s="49">
        <v>836.4</v>
      </c>
      <c r="T44" s="49">
        <v>387.1</v>
      </c>
      <c r="U44" s="49">
        <v>372</v>
      </c>
      <c r="V44" s="49">
        <v>463.6</v>
      </c>
      <c r="W44" s="49">
        <v>279</v>
      </c>
      <c r="X44" s="49">
        <v>494.5</v>
      </c>
      <c r="Y44" s="49">
        <v>635.6</v>
      </c>
      <c r="Z44" s="49">
        <v>774.4</v>
      </c>
      <c r="AA44" s="49">
        <v>388.6</v>
      </c>
      <c r="AB44" s="49">
        <v>73.510000000000005</v>
      </c>
      <c r="AC44" s="49">
        <v>393.4</v>
      </c>
      <c r="AD44" s="49">
        <v>588.1</v>
      </c>
      <c r="AE44" s="49">
        <v>424.3</v>
      </c>
      <c r="AF44" s="49">
        <v>1581</v>
      </c>
      <c r="AG44" s="44">
        <f t="shared" si="65"/>
        <v>2.4332173057664606</v>
      </c>
      <c r="AH44" s="43">
        <f t="shared" si="66"/>
        <v>28.853948712079578</v>
      </c>
      <c r="AI44" s="43">
        <f t="shared" si="67"/>
        <v>46.341241099737211</v>
      </c>
      <c r="AJ44" s="43">
        <f t="shared" si="68"/>
        <v>39.042967631402135</v>
      </c>
      <c r="AK44" s="43">
        <f t="shared" si="69"/>
        <v>20.265063301006613</v>
      </c>
      <c r="AL44" s="43">
        <f t="shared" si="70"/>
        <v>8.2399739275903414</v>
      </c>
      <c r="AM44" s="43">
        <f t="shared" si="71"/>
        <v>119.30545642993648</v>
      </c>
      <c r="AN44" s="43">
        <f t="shared" si="72"/>
        <v>105.73323232660313</v>
      </c>
      <c r="AO44" s="43">
        <f t="shared" si="73"/>
        <v>146.30644609789766</v>
      </c>
      <c r="AP44" s="43">
        <f t="shared" si="74"/>
        <v>17.964152241150778</v>
      </c>
      <c r="AQ44" s="43">
        <f t="shared" si="75"/>
        <v>8.1137714275560615</v>
      </c>
      <c r="AR44" s="43">
        <f t="shared" si="76"/>
        <v>36.599120546757078</v>
      </c>
      <c r="AS44" s="43">
        <f t="shared" si="77"/>
        <v>26.474919329744889</v>
      </c>
      <c r="AT44" s="43">
        <f t="shared" si="78"/>
        <v>29.65667552684814</v>
      </c>
      <c r="AU44" s="43">
        <f t="shared" si="79"/>
        <v>83.249483414718782</v>
      </c>
      <c r="AV44" s="48">
        <f t="shared" si="80"/>
        <v>23.07</v>
      </c>
      <c r="AW44" s="47">
        <f t="shared" si="81"/>
        <v>836.4</v>
      </c>
      <c r="AX44" s="47">
        <f t="shared" si="82"/>
        <v>387.1</v>
      </c>
      <c r="AY44" s="47">
        <f t="shared" si="83"/>
        <v>372</v>
      </c>
      <c r="AZ44" s="47">
        <f t="shared" si="84"/>
        <v>463.6</v>
      </c>
      <c r="BA44" s="47">
        <f t="shared" si="85"/>
        <v>279</v>
      </c>
      <c r="BB44" s="47">
        <f t="shared" si="86"/>
        <v>494.5</v>
      </c>
      <c r="BC44" s="47">
        <f t="shared" si="87"/>
        <v>635.6</v>
      </c>
      <c r="BD44" s="47">
        <f t="shared" si="88"/>
        <v>774.4</v>
      </c>
      <c r="BE44" s="47">
        <f t="shared" si="89"/>
        <v>388.6</v>
      </c>
      <c r="BF44" s="47">
        <f t="shared" si="90"/>
        <v>73.510000000000005</v>
      </c>
      <c r="BG44" s="47">
        <f t="shared" si="91"/>
        <v>393.4</v>
      </c>
      <c r="BH44" s="47">
        <f t="shared" si="92"/>
        <v>588.1</v>
      </c>
      <c r="BI44" s="47">
        <f t="shared" si="93"/>
        <v>424.3</v>
      </c>
      <c r="BJ44" s="47">
        <f t="shared" si="94"/>
        <v>1581</v>
      </c>
      <c r="BK44" s="48">
        <f t="shared" si="95"/>
        <v>35.318432333129216</v>
      </c>
      <c r="BL44" s="47">
        <f t="shared" si="96"/>
        <v>90.61755146262189</v>
      </c>
      <c r="BM44" s="47">
        <f t="shared" si="97"/>
        <v>56.543967280163599</v>
      </c>
      <c r="BN44" s="47">
        <f t="shared" si="98"/>
        <v>100</v>
      </c>
      <c r="BO44" s="47">
        <f t="shared" si="99"/>
        <v>93.770226537216828</v>
      </c>
      <c r="BP44" s="47">
        <f t="shared" si="100"/>
        <v>80.916473317865425</v>
      </c>
      <c r="BQ44" s="47">
        <f t="shared" si="101"/>
        <v>66.030177593804254</v>
      </c>
      <c r="BR44" s="47">
        <f t="shared" si="102"/>
        <v>74.82929126442194</v>
      </c>
      <c r="BS44" s="47">
        <f t="shared" si="103"/>
        <v>83.800454496266639</v>
      </c>
      <c r="BT44" s="47">
        <f t="shared" si="104"/>
        <v>36.419868791002813</v>
      </c>
      <c r="BU44" s="47">
        <f t="shared" si="105"/>
        <v>60.254098360655746</v>
      </c>
      <c r="BV44" s="47">
        <f t="shared" si="106"/>
        <v>55.7065986972529</v>
      </c>
      <c r="BW44" s="47">
        <f t="shared" si="107"/>
        <v>19.741524001342732</v>
      </c>
      <c r="BX44" s="47">
        <f t="shared" si="108"/>
        <v>29.650593990216631</v>
      </c>
      <c r="BY44" s="47">
        <f t="shared" si="109"/>
        <v>69.160104986876647</v>
      </c>
      <c r="BZ44" s="46">
        <v>8.5730000000000004</v>
      </c>
      <c r="CA44" s="45">
        <v>9.3729999999999993</v>
      </c>
      <c r="CB44" s="45">
        <v>9.65</v>
      </c>
      <c r="CC44" s="45">
        <v>9.76</v>
      </c>
      <c r="CD44" s="45">
        <v>9.9440000000000008</v>
      </c>
      <c r="CE44" s="45">
        <v>10.46</v>
      </c>
      <c r="CF44" s="45">
        <v>9.8149999999999995</v>
      </c>
      <c r="CG44" s="45">
        <v>9.6769999999999996</v>
      </c>
      <c r="CH44" s="45">
        <v>9.7520000000000007</v>
      </c>
      <c r="CI44" s="45">
        <v>8.6419999999999995</v>
      </c>
      <c r="CJ44" s="45">
        <v>11.33</v>
      </c>
      <c r="CK44" s="45">
        <v>9.8079999999999998</v>
      </c>
      <c r="CL44" s="45">
        <v>8.2319999999999993</v>
      </c>
      <c r="CM44" s="45">
        <v>8.5459999999999994</v>
      </c>
      <c r="CN44" s="45">
        <v>8.3810000000000002</v>
      </c>
      <c r="CO44" s="44">
        <f t="shared" si="110"/>
        <v>8.5730000000000004</v>
      </c>
      <c r="CP44" s="43">
        <f t="shared" si="111"/>
        <v>9.3729999999999993</v>
      </c>
      <c r="CQ44" s="43">
        <f t="shared" si="112"/>
        <v>9.65</v>
      </c>
      <c r="CR44" s="43">
        <f t="shared" si="113"/>
        <v>9.76</v>
      </c>
      <c r="CS44" s="43">
        <f t="shared" si="114"/>
        <v>9.9440000000000008</v>
      </c>
      <c r="CT44" s="43">
        <f t="shared" si="115"/>
        <v>10.46</v>
      </c>
      <c r="CU44" s="43">
        <f t="shared" si="116"/>
        <v>9.8149999999999995</v>
      </c>
      <c r="CV44" s="43">
        <f t="shared" si="117"/>
        <v>9.6769999999999996</v>
      </c>
      <c r="CW44" s="43">
        <f t="shared" si="118"/>
        <v>9.7520000000000007</v>
      </c>
      <c r="CX44" s="43">
        <f t="shared" si="119"/>
        <v>8.6419999999999995</v>
      </c>
      <c r="CY44" s="43">
        <f t="shared" si="120"/>
        <v>11.33</v>
      </c>
      <c r="CZ44" s="43">
        <f t="shared" si="121"/>
        <v>9.8079999999999998</v>
      </c>
      <c r="DA44" s="43">
        <f t="shared" si="122"/>
        <v>8.2319999999999993</v>
      </c>
      <c r="DB44" s="43">
        <f t="shared" si="123"/>
        <v>8.5459999999999994</v>
      </c>
      <c r="DC44" s="43">
        <f t="shared" si="124"/>
        <v>8.3810000000000002</v>
      </c>
      <c r="DD44" s="42">
        <f t="shared" si="125"/>
        <v>1</v>
      </c>
      <c r="DE44" s="41">
        <f t="shared" si="126"/>
        <v>1</v>
      </c>
      <c r="DF44" s="41">
        <f t="shared" si="127"/>
        <v>1</v>
      </c>
      <c r="DG44" s="41">
        <f t="shared" si="128"/>
        <v>1</v>
      </c>
      <c r="DH44" s="41">
        <f t="shared" si="129"/>
        <v>0</v>
      </c>
    </row>
    <row r="45" spans="1:112" s="41" customFormat="1" x14ac:dyDescent="0.2">
      <c r="A45" s="51" t="s">
        <v>100</v>
      </c>
      <c r="B45" s="51" t="s">
        <v>326</v>
      </c>
      <c r="C45" s="58">
        <v>19.278922210226966</v>
      </c>
      <c r="D45" s="58">
        <v>15.226961776610421</v>
      </c>
      <c r="E45" s="58">
        <v>6.3255327249149635</v>
      </c>
      <c r="F45" s="58">
        <v>14.414694542654638</v>
      </c>
      <c r="G45" s="58">
        <v>4.0566067026402584</v>
      </c>
      <c r="H45" s="58">
        <v>5.7421278112727077</v>
      </c>
      <c r="I45" s="58">
        <v>10.527036903988996</v>
      </c>
      <c r="J45" s="58">
        <v>7.7321266585544981</v>
      </c>
      <c r="K45" s="58">
        <v>17.537478334730825</v>
      </c>
      <c r="L45" s="58">
        <v>9.9584200942959722</v>
      </c>
      <c r="M45" s="58">
        <v>15.046049833353615</v>
      </c>
      <c r="N45" s="58">
        <v>15.556964303968613</v>
      </c>
      <c r="O45" s="58">
        <v>11.677234736798562</v>
      </c>
      <c r="P45" s="58">
        <v>13.781601253641833</v>
      </c>
      <c r="Q45" s="58">
        <v>14.250193669755227</v>
      </c>
      <c r="R45" s="57"/>
      <c r="S45" s="55">
        <v>457.7</v>
      </c>
      <c r="T45" s="55">
        <v>250.8</v>
      </c>
      <c r="U45" s="55"/>
      <c r="V45" s="55"/>
      <c r="W45" s="55"/>
      <c r="X45" s="55">
        <v>451.9</v>
      </c>
      <c r="Y45" s="55">
        <v>256.3</v>
      </c>
      <c r="Z45" s="55">
        <v>77.989999999999995</v>
      </c>
      <c r="AA45" s="55"/>
      <c r="AB45" s="55"/>
      <c r="AC45" s="55"/>
      <c r="AD45" s="55"/>
      <c r="AE45" s="55"/>
      <c r="AF45" s="55"/>
      <c r="AG45" s="44" t="str">
        <f t="shared" si="65"/>
        <v/>
      </c>
      <c r="AH45" s="43">
        <f t="shared" si="66"/>
        <v>30.058524262079398</v>
      </c>
      <c r="AI45" s="43">
        <f t="shared" si="67"/>
        <v>39.648834478738962</v>
      </c>
      <c r="AJ45" s="43" t="str">
        <f t="shared" si="68"/>
        <v/>
      </c>
      <c r="AK45" s="43" t="str">
        <f t="shared" si="69"/>
        <v/>
      </c>
      <c r="AL45" s="43" t="str">
        <f t="shared" si="70"/>
        <v/>
      </c>
      <c r="AM45" s="43">
        <f t="shared" si="71"/>
        <v>42.927559209824949</v>
      </c>
      <c r="AN45" s="43">
        <f t="shared" si="72"/>
        <v>33.147413553610185</v>
      </c>
      <c r="AO45" s="43">
        <f t="shared" si="73"/>
        <v>4.4470475464850816</v>
      </c>
      <c r="AP45" s="43" t="str">
        <f t="shared" si="74"/>
        <v/>
      </c>
      <c r="AQ45" s="43" t="str">
        <f t="shared" si="75"/>
        <v/>
      </c>
      <c r="AR45" s="43" t="str">
        <f t="shared" si="76"/>
        <v/>
      </c>
      <c r="AS45" s="43" t="str">
        <f t="shared" si="77"/>
        <v/>
      </c>
      <c r="AT45" s="43" t="str">
        <f t="shared" si="78"/>
        <v/>
      </c>
      <c r="AU45" s="43" t="str">
        <f t="shared" si="79"/>
        <v/>
      </c>
      <c r="AV45" s="48" t="str">
        <f t="shared" si="80"/>
        <v/>
      </c>
      <c r="AW45" s="47">
        <f t="shared" si="81"/>
        <v>457.7</v>
      </c>
      <c r="AX45" s="47">
        <f t="shared" si="82"/>
        <v>250.8</v>
      </c>
      <c r="AY45" s="47" t="str">
        <f t="shared" si="83"/>
        <v/>
      </c>
      <c r="AZ45" s="47" t="str">
        <f t="shared" si="84"/>
        <v/>
      </c>
      <c r="BA45" s="47" t="str">
        <f t="shared" si="85"/>
        <v/>
      </c>
      <c r="BB45" s="47">
        <f t="shared" si="86"/>
        <v>451.9</v>
      </c>
      <c r="BC45" s="47">
        <f t="shared" si="87"/>
        <v>256.3</v>
      </c>
      <c r="BD45" s="47">
        <f t="shared" si="88"/>
        <v>77.989999999999995</v>
      </c>
      <c r="BE45" s="47" t="str">
        <f t="shared" si="89"/>
        <v/>
      </c>
      <c r="BF45" s="47" t="str">
        <f t="shared" si="90"/>
        <v/>
      </c>
      <c r="BG45" s="47" t="str">
        <f t="shared" si="91"/>
        <v/>
      </c>
      <c r="BH45" s="47" t="str">
        <f t="shared" si="92"/>
        <v/>
      </c>
      <c r="BI45" s="47" t="str">
        <f t="shared" si="93"/>
        <v/>
      </c>
      <c r="BJ45" s="47" t="str">
        <f t="shared" si="94"/>
        <v/>
      </c>
      <c r="BK45" s="48" t="str">
        <f t="shared" si="95"/>
        <v/>
      </c>
      <c r="BL45" s="47">
        <f t="shared" si="96"/>
        <v>49.58829902491874</v>
      </c>
      <c r="BM45" s="47">
        <f t="shared" si="97"/>
        <v>36.634531113058721</v>
      </c>
      <c r="BN45" s="47" t="str">
        <f t="shared" si="98"/>
        <v/>
      </c>
      <c r="BO45" s="47" t="str">
        <f t="shared" si="99"/>
        <v/>
      </c>
      <c r="BP45" s="47" t="str">
        <f t="shared" si="100"/>
        <v/>
      </c>
      <c r="BQ45" s="47">
        <f t="shared" si="101"/>
        <v>60.341834690879956</v>
      </c>
      <c r="BR45" s="47">
        <f t="shared" si="102"/>
        <v>30.174240640452084</v>
      </c>
      <c r="BS45" s="47">
        <f t="shared" si="103"/>
        <v>8.4395628178768511</v>
      </c>
      <c r="BT45" s="47" t="str">
        <f t="shared" si="104"/>
        <v/>
      </c>
      <c r="BU45" s="47" t="str">
        <f t="shared" si="105"/>
        <v/>
      </c>
      <c r="BV45" s="47" t="str">
        <f t="shared" si="106"/>
        <v/>
      </c>
      <c r="BW45" s="47" t="str">
        <f t="shared" si="107"/>
        <v/>
      </c>
      <c r="BX45" s="47" t="str">
        <f t="shared" si="108"/>
        <v/>
      </c>
      <c r="BY45" s="47" t="str">
        <f t="shared" si="109"/>
        <v/>
      </c>
      <c r="BZ45" s="54"/>
      <c r="CA45" s="52">
        <v>4.5830000000000002</v>
      </c>
      <c r="CB45" s="52">
        <v>4.6500000000000004</v>
      </c>
      <c r="CC45" s="52"/>
      <c r="CD45" s="52"/>
      <c r="CE45" s="52"/>
      <c r="CF45" s="52">
        <v>4.0949999999999998</v>
      </c>
      <c r="CG45" s="52">
        <v>4.4729999999999999</v>
      </c>
      <c r="CH45" s="52">
        <v>5.2009999999999996</v>
      </c>
      <c r="CI45" s="52"/>
      <c r="CJ45" s="52"/>
      <c r="CK45" s="52"/>
      <c r="CL45" s="52"/>
      <c r="CM45" s="52"/>
      <c r="CN45" s="52"/>
      <c r="CO45" s="44" t="str">
        <f t="shared" si="110"/>
        <v/>
      </c>
      <c r="CP45" s="43">
        <f t="shared" si="111"/>
        <v>4.5830000000000002</v>
      </c>
      <c r="CQ45" s="43">
        <f t="shared" si="112"/>
        <v>4.6500000000000004</v>
      </c>
      <c r="CR45" s="43" t="str">
        <f t="shared" si="113"/>
        <v/>
      </c>
      <c r="CS45" s="43" t="str">
        <f t="shared" si="114"/>
        <v/>
      </c>
      <c r="CT45" s="43" t="str">
        <f t="shared" si="115"/>
        <v/>
      </c>
      <c r="CU45" s="43">
        <f t="shared" si="116"/>
        <v>4.0949999999999998</v>
      </c>
      <c r="CV45" s="43">
        <f t="shared" si="117"/>
        <v>4.4729999999999999</v>
      </c>
      <c r="CW45" s="43">
        <f t="shared" si="118"/>
        <v>5.2009999999999996</v>
      </c>
      <c r="CX45" s="43" t="str">
        <f t="shared" si="119"/>
        <v/>
      </c>
      <c r="CY45" s="43" t="str">
        <f t="shared" si="120"/>
        <v/>
      </c>
      <c r="CZ45" s="43" t="str">
        <f t="shared" si="121"/>
        <v/>
      </c>
      <c r="DA45" s="43" t="str">
        <f t="shared" si="122"/>
        <v/>
      </c>
      <c r="DB45" s="43" t="str">
        <f t="shared" si="123"/>
        <v/>
      </c>
      <c r="DC45" s="43" t="str">
        <f t="shared" si="124"/>
        <v/>
      </c>
      <c r="DD45" s="42" t="str">
        <f t="shared" si="125"/>
        <v/>
      </c>
      <c r="DE45" s="41">
        <f t="shared" si="126"/>
        <v>1</v>
      </c>
      <c r="DF45" s="41">
        <f t="shared" si="127"/>
        <v>1</v>
      </c>
      <c r="DG45" s="41" t="str">
        <f t="shared" si="128"/>
        <v/>
      </c>
      <c r="DH45" s="41">
        <f t="shared" si="129"/>
        <v>2</v>
      </c>
    </row>
    <row r="46" spans="1:112" s="41" customFormat="1" x14ac:dyDescent="0.2">
      <c r="A46" s="51" t="s">
        <v>101</v>
      </c>
      <c r="B46" s="51" t="s">
        <v>327</v>
      </c>
      <c r="C46" s="47">
        <v>4.8182140558377782</v>
      </c>
      <c r="D46" s="47">
        <v>17.198879754829413</v>
      </c>
      <c r="E46" s="47">
        <v>1.6704321561739173</v>
      </c>
      <c r="F46" s="47">
        <v>18.421876285704197</v>
      </c>
      <c r="G46" s="47">
        <v>6.8621533649761934</v>
      </c>
      <c r="H46" s="47">
        <v>13.690891493139128</v>
      </c>
      <c r="I46" s="47">
        <v>11.329295852378333</v>
      </c>
      <c r="J46" s="47">
        <v>5.4050934678139093</v>
      </c>
      <c r="K46" s="47">
        <v>16.266604651455687</v>
      </c>
      <c r="L46" s="47">
        <v>7.0424200345466454</v>
      </c>
      <c r="M46" s="47">
        <v>9.6517831976544564</v>
      </c>
      <c r="N46" s="47">
        <v>5.9785743222450742</v>
      </c>
      <c r="O46" s="47">
        <v>3.6735282343520006</v>
      </c>
      <c r="P46" s="47">
        <v>12.045605367524443</v>
      </c>
      <c r="Q46" s="47">
        <v>3.4228100388247591</v>
      </c>
      <c r="R46" s="50"/>
      <c r="S46" s="49">
        <v>366.4</v>
      </c>
      <c r="T46" s="49">
        <v>240.2</v>
      </c>
      <c r="U46" s="49">
        <v>143.1</v>
      </c>
      <c r="V46" s="49">
        <v>203.1</v>
      </c>
      <c r="W46" s="49">
        <v>156.69999999999999</v>
      </c>
      <c r="X46" s="49"/>
      <c r="Y46" s="49"/>
      <c r="Z46" s="49"/>
      <c r="AA46" s="49"/>
      <c r="AB46" s="49">
        <v>67.430000000000007</v>
      </c>
      <c r="AC46" s="63">
        <v>471.2</v>
      </c>
      <c r="AD46" s="49"/>
      <c r="AE46" s="49"/>
      <c r="AF46" s="49"/>
      <c r="AG46" s="44" t="str">
        <f t="shared" si="65"/>
        <v/>
      </c>
      <c r="AH46" s="43">
        <f t="shared" si="66"/>
        <v>21.303713103588365</v>
      </c>
      <c r="AI46" s="43">
        <f t="shared" si="67"/>
        <v>143.7951245803194</v>
      </c>
      <c r="AJ46" s="43">
        <f t="shared" si="68"/>
        <v>7.7679383891557725</v>
      </c>
      <c r="AK46" s="43">
        <f t="shared" si="69"/>
        <v>29.597123409774536</v>
      </c>
      <c r="AL46" s="43">
        <f t="shared" si="70"/>
        <v>11.445565840509841</v>
      </c>
      <c r="AM46" s="43" t="str">
        <f t="shared" si="71"/>
        <v/>
      </c>
      <c r="AN46" s="43" t="str">
        <f t="shared" si="72"/>
        <v/>
      </c>
      <c r="AO46" s="43" t="str">
        <f t="shared" si="73"/>
        <v/>
      </c>
      <c r="AP46" s="43" t="str">
        <f t="shared" si="74"/>
        <v/>
      </c>
      <c r="AQ46" s="43">
        <f t="shared" si="75"/>
        <v>6.986273792016652</v>
      </c>
      <c r="AR46" s="43">
        <f t="shared" si="76"/>
        <v>78.814776667868699</v>
      </c>
      <c r="AS46" s="43" t="str">
        <f t="shared" si="77"/>
        <v/>
      </c>
      <c r="AT46" s="43" t="str">
        <f t="shared" si="78"/>
        <v/>
      </c>
      <c r="AU46" s="43" t="str">
        <f t="shared" si="79"/>
        <v/>
      </c>
      <c r="AV46" s="48" t="str">
        <f t="shared" si="80"/>
        <v/>
      </c>
      <c r="AW46" s="47">
        <f t="shared" si="81"/>
        <v>366.4</v>
      </c>
      <c r="AX46" s="47">
        <f t="shared" si="82"/>
        <v>240.2</v>
      </c>
      <c r="AY46" s="47">
        <f t="shared" si="83"/>
        <v>143.1</v>
      </c>
      <c r="AZ46" s="47">
        <f t="shared" si="84"/>
        <v>203.1</v>
      </c>
      <c r="BA46" s="47">
        <f t="shared" si="85"/>
        <v>156.69999999999999</v>
      </c>
      <c r="BB46" s="47" t="str">
        <f t="shared" si="86"/>
        <v/>
      </c>
      <c r="BC46" s="47" t="str">
        <f t="shared" si="87"/>
        <v/>
      </c>
      <c r="BD46" s="47" t="str">
        <f t="shared" si="88"/>
        <v/>
      </c>
      <c r="BE46" s="47" t="str">
        <f t="shared" si="89"/>
        <v/>
      </c>
      <c r="BF46" s="47">
        <f t="shared" si="90"/>
        <v>67.430000000000007</v>
      </c>
      <c r="BG46" s="47">
        <f t="shared" si="91"/>
        <v>471.2</v>
      </c>
      <c r="BH46" s="47" t="str">
        <f t="shared" si="92"/>
        <v/>
      </c>
      <c r="BI46" s="47" t="str">
        <f t="shared" si="93"/>
        <v/>
      </c>
      <c r="BJ46" s="47" t="str">
        <f t="shared" si="94"/>
        <v/>
      </c>
      <c r="BK46" s="48" t="str">
        <f t="shared" si="95"/>
        <v/>
      </c>
      <c r="BL46" s="47">
        <f t="shared" si="96"/>
        <v>39.696641386782233</v>
      </c>
      <c r="BM46" s="47">
        <f t="shared" si="97"/>
        <v>35.086181711948583</v>
      </c>
      <c r="BN46" s="47">
        <f t="shared" si="98"/>
        <v>38.467741935483872</v>
      </c>
      <c r="BO46" s="47">
        <f t="shared" si="99"/>
        <v>41.08009708737864</v>
      </c>
      <c r="BP46" s="47">
        <f t="shared" si="100"/>
        <v>45.446635730858461</v>
      </c>
      <c r="BQ46" s="47" t="str">
        <f t="shared" si="101"/>
        <v/>
      </c>
      <c r="BR46" s="47" t="str">
        <f t="shared" si="102"/>
        <v/>
      </c>
      <c r="BS46" s="47" t="str">
        <f t="shared" si="103"/>
        <v/>
      </c>
      <c r="BT46" s="47" t="str">
        <f t="shared" si="104"/>
        <v/>
      </c>
      <c r="BU46" s="47">
        <f t="shared" si="105"/>
        <v>55.270491803278695</v>
      </c>
      <c r="BV46" s="47">
        <f t="shared" si="106"/>
        <v>66.723307844803173</v>
      </c>
      <c r="BW46" s="47" t="str">
        <f t="shared" si="107"/>
        <v/>
      </c>
      <c r="BX46" s="47" t="str">
        <f t="shared" si="108"/>
        <v/>
      </c>
      <c r="BY46" s="47" t="str">
        <f t="shared" si="109"/>
        <v/>
      </c>
      <c r="BZ46" s="46"/>
      <c r="CA46" s="45">
        <v>5.25</v>
      </c>
      <c r="CB46" s="45">
        <v>5.5229999999999997</v>
      </c>
      <c r="CC46" s="45">
        <v>5.6550000000000002</v>
      </c>
      <c r="CD46" s="45">
        <v>5.6289999999999996</v>
      </c>
      <c r="CE46" s="45">
        <v>5.173</v>
      </c>
      <c r="CF46" s="45"/>
      <c r="CG46" s="45"/>
      <c r="CH46" s="45"/>
      <c r="CI46" s="45"/>
      <c r="CJ46" s="45">
        <v>5.3029999999999999</v>
      </c>
      <c r="CK46" s="62">
        <v>4.0339999999999998</v>
      </c>
      <c r="CL46" s="45"/>
      <c r="CM46" s="45"/>
      <c r="CN46" s="45"/>
      <c r="CO46" s="44" t="str">
        <f t="shared" si="110"/>
        <v/>
      </c>
      <c r="CP46" s="43">
        <f t="shared" si="111"/>
        <v>5.25</v>
      </c>
      <c r="CQ46" s="43">
        <f t="shared" si="112"/>
        <v>5.5229999999999997</v>
      </c>
      <c r="CR46" s="43">
        <f t="shared" si="113"/>
        <v>5.6550000000000002</v>
      </c>
      <c r="CS46" s="43">
        <f t="shared" si="114"/>
        <v>5.6289999999999996</v>
      </c>
      <c r="CT46" s="43">
        <f t="shared" si="115"/>
        <v>5.173</v>
      </c>
      <c r="CU46" s="43" t="str">
        <f t="shared" si="116"/>
        <v/>
      </c>
      <c r="CV46" s="43" t="str">
        <f t="shared" si="117"/>
        <v/>
      </c>
      <c r="CW46" s="43" t="str">
        <f t="shared" si="118"/>
        <v/>
      </c>
      <c r="CX46" s="43" t="str">
        <f t="shared" si="119"/>
        <v/>
      </c>
      <c r="CY46" s="43">
        <f t="shared" si="120"/>
        <v>5.3029999999999999</v>
      </c>
      <c r="CZ46" s="43">
        <f t="shared" si="121"/>
        <v>4.0339999999999998</v>
      </c>
      <c r="DA46" s="43" t="str">
        <f t="shared" si="122"/>
        <v/>
      </c>
      <c r="DB46" s="43" t="str">
        <f t="shared" si="123"/>
        <v/>
      </c>
      <c r="DC46" s="43" t="str">
        <f t="shared" si="124"/>
        <v/>
      </c>
      <c r="DD46" s="42" t="str">
        <f t="shared" si="125"/>
        <v/>
      </c>
      <c r="DE46" s="41">
        <f t="shared" si="126"/>
        <v>1</v>
      </c>
      <c r="DF46" s="41" t="str">
        <f t="shared" si="127"/>
        <v/>
      </c>
      <c r="DG46" s="41">
        <f t="shared" si="128"/>
        <v>1</v>
      </c>
      <c r="DH46" s="41">
        <f t="shared" si="129"/>
        <v>2</v>
      </c>
    </row>
    <row r="47" spans="1:112" s="41" customFormat="1" x14ac:dyDescent="0.2">
      <c r="A47" s="51" t="s">
        <v>102</v>
      </c>
      <c r="B47" s="51" t="s">
        <v>328</v>
      </c>
      <c r="C47" s="58">
        <v>7.1325576273436182</v>
      </c>
      <c r="D47" s="58">
        <v>6.7137628918890666</v>
      </c>
      <c r="E47" s="58">
        <v>4.3721227849822242</v>
      </c>
      <c r="F47" s="58">
        <v>6.0633155255683722</v>
      </c>
      <c r="G47" s="58">
        <v>6.0952932343491941</v>
      </c>
      <c r="H47" s="58">
        <v>5.8112452678465969</v>
      </c>
      <c r="I47" s="58">
        <v>23.352241437779149</v>
      </c>
      <c r="J47" s="58">
        <v>23.926779958030238</v>
      </c>
      <c r="K47" s="58">
        <v>16.258166311120121</v>
      </c>
      <c r="L47" s="58">
        <v>14.446376292460553</v>
      </c>
      <c r="M47" s="58">
        <v>12.003454137811735</v>
      </c>
      <c r="N47" s="58">
        <v>11.081135154676231</v>
      </c>
      <c r="O47" s="58">
        <v>25.556013102899769</v>
      </c>
      <c r="P47" s="58">
        <v>12.370705649835529</v>
      </c>
      <c r="Q47" s="58">
        <v>11.320263157511256</v>
      </c>
      <c r="R47" s="57"/>
      <c r="S47" s="55">
        <v>34.97</v>
      </c>
      <c r="T47" s="55">
        <v>23.31</v>
      </c>
      <c r="U47" s="55">
        <v>64.02</v>
      </c>
      <c r="V47" s="55">
        <v>30.25</v>
      </c>
      <c r="W47" s="55"/>
      <c r="X47" s="55">
        <v>197.9</v>
      </c>
      <c r="Y47" s="55">
        <v>287.8</v>
      </c>
      <c r="Z47" s="55">
        <v>297.2</v>
      </c>
      <c r="AA47" s="55">
        <v>475.5</v>
      </c>
      <c r="AB47" s="55"/>
      <c r="AC47" s="55">
        <v>119.9</v>
      </c>
      <c r="AD47" s="55">
        <v>1088</v>
      </c>
      <c r="AE47" s="55">
        <v>993.2</v>
      </c>
      <c r="AF47" s="55">
        <v>999.1</v>
      </c>
      <c r="AG47" s="44" t="str">
        <f t="shared" si="65"/>
        <v/>
      </c>
      <c r="AH47" s="43">
        <f t="shared" si="66"/>
        <v>5.2087034593145143</v>
      </c>
      <c r="AI47" s="43">
        <f t="shared" si="67"/>
        <v>5.331506260544046</v>
      </c>
      <c r="AJ47" s="43">
        <f t="shared" si="68"/>
        <v>10.558579663227865</v>
      </c>
      <c r="AK47" s="43">
        <f t="shared" si="69"/>
        <v>4.9628457298051307</v>
      </c>
      <c r="AL47" s="43" t="str">
        <f t="shared" si="70"/>
        <v/>
      </c>
      <c r="AM47" s="43">
        <f t="shared" si="71"/>
        <v>8.4745612333314728</v>
      </c>
      <c r="AN47" s="43">
        <f t="shared" si="72"/>
        <v>12.028363219155588</v>
      </c>
      <c r="AO47" s="43">
        <f t="shared" si="73"/>
        <v>18.280044275148281</v>
      </c>
      <c r="AP47" s="43">
        <f t="shared" si="74"/>
        <v>32.914828630634496</v>
      </c>
      <c r="AQ47" s="43" t="str">
        <f t="shared" si="75"/>
        <v/>
      </c>
      <c r="AR47" s="43">
        <f t="shared" si="76"/>
        <v>10.82019110193799</v>
      </c>
      <c r="AS47" s="43">
        <f t="shared" si="77"/>
        <v>42.573150812657381</v>
      </c>
      <c r="AT47" s="43">
        <f t="shared" si="78"/>
        <v>80.286446716417089</v>
      </c>
      <c r="AU47" s="43">
        <f t="shared" si="79"/>
        <v>88.257665577065154</v>
      </c>
      <c r="AV47" s="48" t="str">
        <f t="shared" si="80"/>
        <v/>
      </c>
      <c r="AW47" s="47">
        <f t="shared" si="81"/>
        <v>34.97</v>
      </c>
      <c r="AX47" s="47">
        <f t="shared" si="82"/>
        <v>23.31</v>
      </c>
      <c r="AY47" s="47">
        <f t="shared" si="83"/>
        <v>64.02</v>
      </c>
      <c r="AZ47" s="47">
        <f t="shared" si="84"/>
        <v>30.25</v>
      </c>
      <c r="BA47" s="47" t="str">
        <f t="shared" si="85"/>
        <v/>
      </c>
      <c r="BB47" s="47">
        <f t="shared" si="86"/>
        <v>197.9</v>
      </c>
      <c r="BC47" s="47">
        <f t="shared" si="87"/>
        <v>287.8</v>
      </c>
      <c r="BD47" s="47">
        <f t="shared" si="88"/>
        <v>297.2</v>
      </c>
      <c r="BE47" s="47">
        <f t="shared" si="89"/>
        <v>475.5</v>
      </c>
      <c r="BF47" s="47" t="str">
        <f t="shared" si="90"/>
        <v/>
      </c>
      <c r="BG47" s="47">
        <f t="shared" si="91"/>
        <v>119.9</v>
      </c>
      <c r="BH47" s="47">
        <f t="shared" si="92"/>
        <v>1088</v>
      </c>
      <c r="BI47" s="47">
        <f t="shared" si="93"/>
        <v>993.2</v>
      </c>
      <c r="BJ47" s="47">
        <f t="shared" si="94"/>
        <v>999.1</v>
      </c>
      <c r="BK47" s="48" t="str">
        <f t="shared" si="95"/>
        <v/>
      </c>
      <c r="BL47" s="47">
        <f t="shared" si="96"/>
        <v>3.788732394366197</v>
      </c>
      <c r="BM47" s="47">
        <f t="shared" si="97"/>
        <v>3.4049079754601226</v>
      </c>
      <c r="BN47" s="47">
        <f t="shared" si="98"/>
        <v>17.20967741935484</v>
      </c>
      <c r="BO47" s="47">
        <f t="shared" si="99"/>
        <v>6.1185275080906152</v>
      </c>
      <c r="BP47" s="47" t="str">
        <f t="shared" si="100"/>
        <v/>
      </c>
      <c r="BQ47" s="47">
        <f t="shared" si="101"/>
        <v>26.425423955134196</v>
      </c>
      <c r="BR47" s="47">
        <f t="shared" si="102"/>
        <v>33.882740758182244</v>
      </c>
      <c r="BS47" s="47">
        <f t="shared" si="103"/>
        <v>32.161021534465966</v>
      </c>
      <c r="BT47" s="47">
        <f t="shared" si="104"/>
        <v>44.564198687910029</v>
      </c>
      <c r="BU47" s="47" t="str">
        <f t="shared" si="105"/>
        <v/>
      </c>
      <c r="BV47" s="47">
        <f t="shared" si="106"/>
        <v>16.978193146417443</v>
      </c>
      <c r="BW47" s="47">
        <f t="shared" si="107"/>
        <v>36.522322927156765</v>
      </c>
      <c r="BX47" s="47">
        <f t="shared" si="108"/>
        <v>69.406009783368276</v>
      </c>
      <c r="BY47" s="47">
        <f t="shared" si="109"/>
        <v>43.705161854768157</v>
      </c>
      <c r="BZ47" s="54"/>
      <c r="CA47" s="52">
        <v>6.1219999999999999</v>
      </c>
      <c r="CB47" s="52">
        <v>6.3109999999999999</v>
      </c>
      <c r="CC47" s="52">
        <v>5.5979999999999999</v>
      </c>
      <c r="CD47" s="52">
        <v>6.266</v>
      </c>
      <c r="CE47" s="52"/>
      <c r="CF47" s="52">
        <v>5.0970000000000004</v>
      </c>
      <c r="CG47" s="52">
        <v>5.0750000000000002</v>
      </c>
      <c r="CH47" s="52">
        <v>5.5049999999999999</v>
      </c>
      <c r="CI47" s="52">
        <v>5.5330000000000004</v>
      </c>
      <c r="CJ47" s="52"/>
      <c r="CK47" s="52">
        <v>4.8010000000000002</v>
      </c>
      <c r="CL47" s="52">
        <v>4.6970000000000001</v>
      </c>
      <c r="CM47" s="52">
        <v>4.9429999999999996</v>
      </c>
      <c r="CN47" s="52">
        <v>4.8680000000000003</v>
      </c>
      <c r="CO47" s="44" t="str">
        <f t="shared" si="110"/>
        <v/>
      </c>
      <c r="CP47" s="43">
        <f t="shared" si="111"/>
        <v>6.1219999999999999</v>
      </c>
      <c r="CQ47" s="43">
        <f t="shared" si="112"/>
        <v>6.3109999999999999</v>
      </c>
      <c r="CR47" s="43">
        <f t="shared" si="113"/>
        <v>5.5979999999999999</v>
      </c>
      <c r="CS47" s="43">
        <f t="shared" si="114"/>
        <v>6.266</v>
      </c>
      <c r="CT47" s="43" t="str">
        <f t="shared" si="115"/>
        <v/>
      </c>
      <c r="CU47" s="43">
        <f t="shared" si="116"/>
        <v>5.0970000000000004</v>
      </c>
      <c r="CV47" s="43">
        <f t="shared" si="117"/>
        <v>5.0750000000000002</v>
      </c>
      <c r="CW47" s="43">
        <f t="shared" si="118"/>
        <v>5.5049999999999999</v>
      </c>
      <c r="CX47" s="43">
        <f t="shared" si="119"/>
        <v>5.5330000000000004</v>
      </c>
      <c r="CY47" s="43" t="str">
        <f t="shared" si="120"/>
        <v/>
      </c>
      <c r="CZ47" s="43">
        <f t="shared" si="121"/>
        <v>4.8010000000000002</v>
      </c>
      <c r="DA47" s="43">
        <f t="shared" si="122"/>
        <v>4.6970000000000001</v>
      </c>
      <c r="DB47" s="43">
        <f t="shared" si="123"/>
        <v>4.9429999999999996</v>
      </c>
      <c r="DC47" s="43">
        <f t="shared" si="124"/>
        <v>4.8680000000000003</v>
      </c>
      <c r="DD47" s="42" t="str">
        <f t="shared" si="125"/>
        <v/>
      </c>
      <c r="DE47" s="41">
        <f t="shared" si="126"/>
        <v>1</v>
      </c>
      <c r="DF47" s="41">
        <f t="shared" si="127"/>
        <v>1</v>
      </c>
      <c r="DG47" s="41">
        <f t="shared" si="128"/>
        <v>1</v>
      </c>
      <c r="DH47" s="41">
        <f t="shared" si="129"/>
        <v>1</v>
      </c>
    </row>
    <row r="48" spans="1:112" s="41" customFormat="1" x14ac:dyDescent="0.2">
      <c r="A48" s="51" t="s">
        <v>22</v>
      </c>
      <c r="B48" s="51" t="s">
        <v>27</v>
      </c>
      <c r="C48" s="47">
        <v>25.918353089885652</v>
      </c>
      <c r="D48" s="47">
        <v>28.759536269228633</v>
      </c>
      <c r="E48" s="47">
        <v>26.006198602080577</v>
      </c>
      <c r="F48" s="47">
        <v>32.443943370541888</v>
      </c>
      <c r="G48" s="47">
        <v>21.332400414031408</v>
      </c>
      <c r="H48" s="47">
        <v>10.514565136542423</v>
      </c>
      <c r="I48" s="47">
        <v>19.648213270279133</v>
      </c>
      <c r="J48" s="47">
        <v>13.675868039057383</v>
      </c>
      <c r="K48" s="47">
        <v>15.302897771024996</v>
      </c>
      <c r="L48" s="47">
        <v>11.957502893854492</v>
      </c>
      <c r="M48" s="47">
        <v>13.363184974360173</v>
      </c>
      <c r="N48" s="47">
        <v>24.732611432975567</v>
      </c>
      <c r="O48" s="47">
        <v>12.95122114627533</v>
      </c>
      <c r="P48" s="47">
        <v>13.724824039497038</v>
      </c>
      <c r="Q48" s="47">
        <v>14.336538347450229</v>
      </c>
      <c r="R48" s="50"/>
      <c r="S48" s="49">
        <v>200.2</v>
      </c>
      <c r="T48" s="49">
        <v>103.5</v>
      </c>
      <c r="U48" s="49">
        <v>118.1</v>
      </c>
      <c r="V48" s="49">
        <v>196</v>
      </c>
      <c r="W48" s="49">
        <v>133.19999999999999</v>
      </c>
      <c r="X48" s="49">
        <v>124</v>
      </c>
      <c r="Y48" s="49">
        <v>47</v>
      </c>
      <c r="Z48" s="49">
        <v>272.10000000000002</v>
      </c>
      <c r="AA48" s="49">
        <v>123</v>
      </c>
      <c r="AB48" s="49">
        <v>61.9</v>
      </c>
      <c r="AC48" s="49">
        <v>159.69999999999999</v>
      </c>
      <c r="AD48" s="49">
        <v>68.41</v>
      </c>
      <c r="AE48" s="49">
        <v>177.3</v>
      </c>
      <c r="AF48" s="49">
        <v>169.6</v>
      </c>
      <c r="AG48" s="44" t="str">
        <f t="shared" si="65"/>
        <v/>
      </c>
      <c r="AH48" s="43">
        <f t="shared" si="66"/>
        <v>6.9611692666339922</v>
      </c>
      <c r="AI48" s="43">
        <f t="shared" si="67"/>
        <v>3.9798204106508543</v>
      </c>
      <c r="AJ48" s="43">
        <f t="shared" si="68"/>
        <v>3.6401247114501869</v>
      </c>
      <c r="AK48" s="43">
        <f t="shared" si="69"/>
        <v>9.1879017923871711</v>
      </c>
      <c r="AL48" s="43">
        <f t="shared" si="70"/>
        <v>12.668141598845148</v>
      </c>
      <c r="AM48" s="43">
        <f t="shared" si="71"/>
        <v>6.3110064154061574</v>
      </c>
      <c r="AN48" s="43">
        <f t="shared" si="72"/>
        <v>3.4367105521763652</v>
      </c>
      <c r="AO48" s="43">
        <f t="shared" si="73"/>
        <v>17.780946071220772</v>
      </c>
      <c r="AP48" s="43">
        <f t="shared" si="74"/>
        <v>10.28642862074617</v>
      </c>
      <c r="AQ48" s="43">
        <f t="shared" si="75"/>
        <v>4.6321292505317402</v>
      </c>
      <c r="AR48" s="43">
        <f t="shared" si="76"/>
        <v>6.4570617798602017</v>
      </c>
      <c r="AS48" s="43">
        <f t="shared" si="77"/>
        <v>5.2821273938075084</v>
      </c>
      <c r="AT48" s="43">
        <f t="shared" si="78"/>
        <v>12.918198403838872</v>
      </c>
      <c r="AU48" s="43">
        <f t="shared" si="79"/>
        <v>11.829912904335345</v>
      </c>
      <c r="AV48" s="48" t="str">
        <f t="shared" si="80"/>
        <v/>
      </c>
      <c r="AW48" s="47">
        <f t="shared" si="81"/>
        <v>200.2</v>
      </c>
      <c r="AX48" s="47">
        <f t="shared" si="82"/>
        <v>103.5</v>
      </c>
      <c r="AY48" s="47">
        <f t="shared" si="83"/>
        <v>118.1</v>
      </c>
      <c r="AZ48" s="47">
        <f t="shared" si="84"/>
        <v>196</v>
      </c>
      <c r="BA48" s="47">
        <f t="shared" si="85"/>
        <v>133.19999999999999</v>
      </c>
      <c r="BB48" s="47">
        <f t="shared" si="86"/>
        <v>124</v>
      </c>
      <c r="BC48" s="47">
        <f t="shared" si="87"/>
        <v>47</v>
      </c>
      <c r="BD48" s="47">
        <f t="shared" si="88"/>
        <v>272.10000000000002</v>
      </c>
      <c r="BE48" s="47">
        <f t="shared" si="89"/>
        <v>123</v>
      </c>
      <c r="BF48" s="47">
        <f t="shared" si="90"/>
        <v>61.9</v>
      </c>
      <c r="BG48" s="47">
        <f t="shared" si="91"/>
        <v>159.69999999999999</v>
      </c>
      <c r="BH48" s="47">
        <f t="shared" si="92"/>
        <v>68.41</v>
      </c>
      <c r="BI48" s="47">
        <f t="shared" si="93"/>
        <v>177.3</v>
      </c>
      <c r="BJ48" s="47">
        <f t="shared" si="94"/>
        <v>169.6</v>
      </c>
      <c r="BK48" s="48" t="str">
        <f t="shared" si="95"/>
        <v/>
      </c>
      <c r="BL48" s="47">
        <f t="shared" si="96"/>
        <v>21.690140845070424</v>
      </c>
      <c r="BM48" s="47">
        <f t="shared" si="97"/>
        <v>15.118317265556529</v>
      </c>
      <c r="BN48" s="47">
        <f t="shared" si="98"/>
        <v>31.747311827956988</v>
      </c>
      <c r="BO48" s="47">
        <f t="shared" si="99"/>
        <v>39.644012944983821</v>
      </c>
      <c r="BP48" s="47">
        <f t="shared" si="100"/>
        <v>38.631090487238971</v>
      </c>
      <c r="BQ48" s="47">
        <f t="shared" si="101"/>
        <v>16.557617839497929</v>
      </c>
      <c r="BR48" s="47">
        <f t="shared" si="102"/>
        <v>5.5333176359783378</v>
      </c>
      <c r="BS48" s="47">
        <f t="shared" si="103"/>
        <v>29.444865274320964</v>
      </c>
      <c r="BT48" s="47">
        <f t="shared" si="104"/>
        <v>11.527647610121837</v>
      </c>
      <c r="BU48" s="47">
        <f t="shared" si="105"/>
        <v>50.73770491803279</v>
      </c>
      <c r="BV48" s="47">
        <f t="shared" si="106"/>
        <v>22.613990370999712</v>
      </c>
      <c r="BW48" s="47">
        <f t="shared" si="107"/>
        <v>2.2964081906680094</v>
      </c>
      <c r="BX48" s="47">
        <f t="shared" si="108"/>
        <v>12.389937106918239</v>
      </c>
      <c r="BY48" s="47">
        <f t="shared" si="109"/>
        <v>7.4190726159230094</v>
      </c>
      <c r="BZ48" s="46"/>
      <c r="CA48" s="45">
        <v>8.5820000000000007</v>
      </c>
      <c r="CB48" s="45">
        <v>8.6140000000000008</v>
      </c>
      <c r="CC48" s="45">
        <v>8.7949999999999999</v>
      </c>
      <c r="CD48" s="45">
        <v>8.8339999999999996</v>
      </c>
      <c r="CE48" s="45">
        <v>9.0869999999999997</v>
      </c>
      <c r="CF48" s="45">
        <v>9.282</v>
      </c>
      <c r="CG48" s="45">
        <v>9.6</v>
      </c>
      <c r="CH48" s="45">
        <v>8.8970000000000002</v>
      </c>
      <c r="CI48" s="45">
        <v>9.2170000000000005</v>
      </c>
      <c r="CJ48" s="45">
        <v>10.38</v>
      </c>
      <c r="CK48" s="45">
        <v>9.0289999999999999</v>
      </c>
      <c r="CL48" s="45">
        <v>8.2490000000000006</v>
      </c>
      <c r="CM48" s="45">
        <v>8.7799999999999994</v>
      </c>
      <c r="CN48" s="45">
        <v>8.5150000000000006</v>
      </c>
      <c r="CO48" s="44" t="str">
        <f t="shared" si="110"/>
        <v/>
      </c>
      <c r="CP48" s="43">
        <f t="shared" si="111"/>
        <v>8.5820000000000007</v>
      </c>
      <c r="CQ48" s="43">
        <f t="shared" si="112"/>
        <v>8.6140000000000008</v>
      </c>
      <c r="CR48" s="43">
        <f t="shared" si="113"/>
        <v>8.7949999999999999</v>
      </c>
      <c r="CS48" s="43">
        <f t="shared" si="114"/>
        <v>8.8339999999999996</v>
      </c>
      <c r="CT48" s="43">
        <f t="shared" si="115"/>
        <v>9.0869999999999997</v>
      </c>
      <c r="CU48" s="43">
        <f t="shared" si="116"/>
        <v>9.282</v>
      </c>
      <c r="CV48" s="43">
        <f t="shared" si="117"/>
        <v>9.6</v>
      </c>
      <c r="CW48" s="43">
        <f t="shared" si="118"/>
        <v>8.8970000000000002</v>
      </c>
      <c r="CX48" s="43">
        <f t="shared" si="119"/>
        <v>9.2170000000000005</v>
      </c>
      <c r="CY48" s="43">
        <f t="shared" si="120"/>
        <v>10.38</v>
      </c>
      <c r="CZ48" s="43">
        <f t="shared" si="121"/>
        <v>9.0289999999999999</v>
      </c>
      <c r="DA48" s="43">
        <f t="shared" si="122"/>
        <v>8.2490000000000006</v>
      </c>
      <c r="DB48" s="43">
        <f t="shared" si="123"/>
        <v>8.7799999999999994</v>
      </c>
      <c r="DC48" s="43">
        <f t="shared" si="124"/>
        <v>8.5150000000000006</v>
      </c>
      <c r="DD48" s="42" t="str">
        <f t="shared" si="125"/>
        <v/>
      </c>
      <c r="DE48" s="41">
        <f t="shared" si="126"/>
        <v>1</v>
      </c>
      <c r="DF48" s="41">
        <f t="shared" si="127"/>
        <v>1</v>
      </c>
      <c r="DG48" s="41">
        <f t="shared" si="128"/>
        <v>1</v>
      </c>
      <c r="DH48" s="41">
        <f t="shared" si="129"/>
        <v>1</v>
      </c>
    </row>
    <row r="49" spans="1:112" s="41" customFormat="1" x14ac:dyDescent="0.2">
      <c r="A49" s="51" t="s">
        <v>106</v>
      </c>
      <c r="B49" s="51" t="s">
        <v>28</v>
      </c>
      <c r="C49" s="58">
        <v>3.9851542931523944</v>
      </c>
      <c r="D49" s="58">
        <v>1.6693920635095478</v>
      </c>
      <c r="E49" s="58">
        <v>12.354383638408343</v>
      </c>
      <c r="F49" s="58">
        <v>3.0683134489357062</v>
      </c>
      <c r="G49" s="58">
        <v>14.598079983938822</v>
      </c>
      <c r="H49" s="58">
        <v>20.671394161493698</v>
      </c>
      <c r="I49" s="58">
        <v>14.504754485877887</v>
      </c>
      <c r="J49" s="58">
        <v>4.8482626484609304</v>
      </c>
      <c r="K49" s="58">
        <v>16.757765723417826</v>
      </c>
      <c r="L49" s="58">
        <v>4.9968104504554613</v>
      </c>
      <c r="M49" s="58">
        <v>23.519906777571222</v>
      </c>
      <c r="N49" s="58">
        <v>23.223645609277714</v>
      </c>
      <c r="O49" s="58">
        <v>7</v>
      </c>
      <c r="P49" s="58">
        <v>12.898879208336455</v>
      </c>
      <c r="Q49" s="58">
        <v>7</v>
      </c>
      <c r="R49" s="57">
        <v>54.47</v>
      </c>
      <c r="S49" s="55">
        <v>181.5</v>
      </c>
      <c r="T49" s="55">
        <v>200.9</v>
      </c>
      <c r="U49" s="55">
        <v>122.1</v>
      </c>
      <c r="V49" s="55">
        <v>266.7</v>
      </c>
      <c r="W49" s="55">
        <v>133.19999999999999</v>
      </c>
      <c r="X49" s="55"/>
      <c r="Y49" s="55"/>
      <c r="Z49" s="56">
        <v>17</v>
      </c>
      <c r="AA49" s="55">
        <v>587.79999999999995</v>
      </c>
      <c r="AB49" s="55"/>
      <c r="AC49" s="55"/>
      <c r="AD49" s="55">
        <v>68.23</v>
      </c>
      <c r="AE49" s="55">
        <v>27.79</v>
      </c>
      <c r="AF49" s="55">
        <v>132.69999999999999</v>
      </c>
      <c r="AG49" s="44">
        <f t="shared" si="65"/>
        <v>13.668228628837442</v>
      </c>
      <c r="AH49" s="43">
        <f t="shared" si="66"/>
        <v>108.72221329388267</v>
      </c>
      <c r="AI49" s="43">
        <f t="shared" si="67"/>
        <v>16.261434473786718</v>
      </c>
      <c r="AJ49" s="43">
        <f t="shared" si="68"/>
        <v>39.793848324835373</v>
      </c>
      <c r="AK49" s="43">
        <f t="shared" si="69"/>
        <v>18.269525875555559</v>
      </c>
      <c r="AL49" s="43">
        <f t="shared" si="70"/>
        <v>6.4436872984659432</v>
      </c>
      <c r="AM49" s="43" t="str">
        <f t="shared" si="71"/>
        <v/>
      </c>
      <c r="AN49" s="43" t="str">
        <f t="shared" si="72"/>
        <v/>
      </c>
      <c r="AO49" s="43">
        <f t="shared" si="73"/>
        <v>1.0144550461308615</v>
      </c>
      <c r="AP49" s="43">
        <f t="shared" si="74"/>
        <v>117.63504055800671</v>
      </c>
      <c r="AQ49" s="43" t="str">
        <f t="shared" si="75"/>
        <v/>
      </c>
      <c r="AR49" s="43" t="str">
        <f t="shared" si="76"/>
        <v/>
      </c>
      <c r="AS49" s="43">
        <f t="shared" si="77"/>
        <v>9.7471428571428582</v>
      </c>
      <c r="AT49" s="43">
        <f t="shared" si="78"/>
        <v>2.1544507511970123</v>
      </c>
      <c r="AU49" s="43">
        <f t="shared" si="79"/>
        <v>18.957142857142856</v>
      </c>
      <c r="AV49" s="48">
        <f t="shared" si="80"/>
        <v>54.47</v>
      </c>
      <c r="AW49" s="47">
        <f t="shared" si="81"/>
        <v>181.5</v>
      </c>
      <c r="AX49" s="47">
        <f t="shared" si="82"/>
        <v>200.9</v>
      </c>
      <c r="AY49" s="47">
        <f t="shared" si="83"/>
        <v>122.1</v>
      </c>
      <c r="AZ49" s="47">
        <f t="shared" si="84"/>
        <v>266.7</v>
      </c>
      <c r="BA49" s="47">
        <f t="shared" si="85"/>
        <v>133.19999999999999</v>
      </c>
      <c r="BB49" s="47" t="str">
        <f t="shared" si="86"/>
        <v/>
      </c>
      <c r="BC49" s="47" t="str">
        <f t="shared" si="87"/>
        <v/>
      </c>
      <c r="BD49" s="47" t="str">
        <f t="shared" si="88"/>
        <v/>
      </c>
      <c r="BE49" s="47">
        <f t="shared" si="89"/>
        <v>587.79999999999995</v>
      </c>
      <c r="BF49" s="47" t="str">
        <f t="shared" si="90"/>
        <v/>
      </c>
      <c r="BG49" s="47" t="str">
        <f t="shared" si="91"/>
        <v/>
      </c>
      <c r="BH49" s="47">
        <f t="shared" si="92"/>
        <v>68.23</v>
      </c>
      <c r="BI49" s="47">
        <f t="shared" si="93"/>
        <v>27.79</v>
      </c>
      <c r="BJ49" s="47">
        <f t="shared" si="94"/>
        <v>132.69999999999999</v>
      </c>
      <c r="BK49" s="48">
        <f t="shared" si="95"/>
        <v>83.389467238211893</v>
      </c>
      <c r="BL49" s="47">
        <f t="shared" si="96"/>
        <v>19.664138678223186</v>
      </c>
      <c r="BM49" s="47">
        <f t="shared" si="97"/>
        <v>29.345603271983638</v>
      </c>
      <c r="BN49" s="47">
        <f t="shared" si="98"/>
        <v>32.822580645161288</v>
      </c>
      <c r="BO49" s="47">
        <f t="shared" si="99"/>
        <v>53.944174757281559</v>
      </c>
      <c r="BP49" s="47">
        <f t="shared" si="100"/>
        <v>38.631090487238971</v>
      </c>
      <c r="BQ49" s="47" t="str">
        <f t="shared" si="101"/>
        <v/>
      </c>
      <c r="BR49" s="47" t="str">
        <f t="shared" si="102"/>
        <v/>
      </c>
      <c r="BS49" s="47" t="str">
        <f t="shared" si="103"/>
        <v/>
      </c>
      <c r="BT49" s="47">
        <f t="shared" si="104"/>
        <v>55.089034676663537</v>
      </c>
      <c r="BU49" s="47" t="str">
        <f t="shared" si="105"/>
        <v/>
      </c>
      <c r="BV49" s="47" t="str">
        <f t="shared" si="106"/>
        <v/>
      </c>
      <c r="BW49" s="47">
        <f t="shared" si="107"/>
        <v>2.2903658945955017</v>
      </c>
      <c r="BX49" s="47">
        <f t="shared" si="108"/>
        <v>1.9419986023759608</v>
      </c>
      <c r="BY49" s="47">
        <f t="shared" si="109"/>
        <v>5.804899387576552</v>
      </c>
      <c r="BZ49" s="54">
        <v>10.47</v>
      </c>
      <c r="CA49" s="52">
        <v>8.8680000000000003</v>
      </c>
      <c r="CB49" s="52">
        <v>9.0519999999999996</v>
      </c>
      <c r="CC49" s="52">
        <v>9.0820000000000007</v>
      </c>
      <c r="CD49" s="52">
        <v>9.2170000000000005</v>
      </c>
      <c r="CE49" s="52">
        <v>9.2899999999999991</v>
      </c>
      <c r="CF49" s="52"/>
      <c r="CG49" s="52"/>
      <c r="CH49" s="61">
        <v>8.1999999999999993</v>
      </c>
      <c r="CI49" s="52">
        <v>9.0860000000000003</v>
      </c>
      <c r="CJ49" s="52"/>
      <c r="CK49" s="52"/>
      <c r="CL49" s="52">
        <v>7.3849999999999998</v>
      </c>
      <c r="CM49" s="52">
        <v>8.4369999999999994</v>
      </c>
      <c r="CN49" s="52">
        <v>8.3989999999999991</v>
      </c>
      <c r="CO49" s="44">
        <f t="shared" si="110"/>
        <v>10.47</v>
      </c>
      <c r="CP49" s="43">
        <f t="shared" si="111"/>
        <v>8.8680000000000003</v>
      </c>
      <c r="CQ49" s="43">
        <f t="shared" si="112"/>
        <v>9.0519999999999996</v>
      </c>
      <c r="CR49" s="43">
        <f t="shared" si="113"/>
        <v>9.0820000000000007</v>
      </c>
      <c r="CS49" s="43">
        <f t="shared" si="114"/>
        <v>9.2170000000000005</v>
      </c>
      <c r="CT49" s="43">
        <f t="shared" si="115"/>
        <v>9.2899999999999991</v>
      </c>
      <c r="CU49" s="43" t="str">
        <f t="shared" si="116"/>
        <v/>
      </c>
      <c r="CV49" s="43" t="str">
        <f t="shared" si="117"/>
        <v/>
      </c>
      <c r="CW49" s="43" t="str">
        <f t="shared" si="118"/>
        <v/>
      </c>
      <c r="CX49" s="43">
        <f t="shared" si="119"/>
        <v>9.0860000000000003</v>
      </c>
      <c r="CY49" s="43" t="str">
        <f t="shared" si="120"/>
        <v/>
      </c>
      <c r="CZ49" s="43" t="str">
        <f t="shared" si="121"/>
        <v/>
      </c>
      <c r="DA49" s="43">
        <f t="shared" si="122"/>
        <v>7.3849999999999998</v>
      </c>
      <c r="DB49" s="43">
        <f t="shared" si="123"/>
        <v>8.4369999999999994</v>
      </c>
      <c r="DC49" s="43">
        <f t="shared" si="124"/>
        <v>8.3989999999999991</v>
      </c>
      <c r="DD49" s="42">
        <f t="shared" si="125"/>
        <v>1</v>
      </c>
      <c r="DE49" s="41">
        <f t="shared" si="126"/>
        <v>1</v>
      </c>
      <c r="DF49" s="41">
        <f t="shared" si="127"/>
        <v>1</v>
      </c>
      <c r="DG49" s="41" t="str">
        <f t="shared" si="128"/>
        <v/>
      </c>
      <c r="DH49" s="41">
        <f t="shared" si="129"/>
        <v>1</v>
      </c>
    </row>
    <row r="50" spans="1:112" s="41" customFormat="1" x14ac:dyDescent="0.2">
      <c r="A50" s="51" t="s">
        <v>107</v>
      </c>
      <c r="B50" s="51" t="s">
        <v>334</v>
      </c>
      <c r="C50" s="47">
        <v>4.1063860736863944</v>
      </c>
      <c r="D50" s="47">
        <v>8.593836712914193</v>
      </c>
      <c r="E50" s="47">
        <v>1.6723885438262829</v>
      </c>
      <c r="F50" s="47">
        <v>4.4068977864317507</v>
      </c>
      <c r="G50" s="47">
        <v>1.3990571103443705</v>
      </c>
      <c r="H50" s="47">
        <v>15.354546573988749</v>
      </c>
      <c r="I50" s="47">
        <v>11.559654715748092</v>
      </c>
      <c r="J50" s="47">
        <v>10</v>
      </c>
      <c r="K50" s="47">
        <v>12.797793634812862</v>
      </c>
      <c r="L50" s="47">
        <v>8.2487356764389972</v>
      </c>
      <c r="M50" s="47">
        <v>7.0710753957218282</v>
      </c>
      <c r="N50" s="47">
        <v>11.39799949635591</v>
      </c>
      <c r="O50" s="47">
        <v>5.8258738589839512</v>
      </c>
      <c r="P50" s="47">
        <v>14.325518683932946</v>
      </c>
      <c r="Q50" s="47">
        <v>9.5166170863917205</v>
      </c>
      <c r="R50" s="50">
        <v>60.28</v>
      </c>
      <c r="S50" s="49">
        <v>45.84</v>
      </c>
      <c r="T50" s="49">
        <v>18.7</v>
      </c>
      <c r="U50" s="49">
        <v>90.96</v>
      </c>
      <c r="V50" s="49">
        <v>173.1</v>
      </c>
      <c r="W50" s="56">
        <v>25.07</v>
      </c>
      <c r="X50" s="49"/>
      <c r="Y50" s="49"/>
      <c r="Z50" s="49"/>
      <c r="AA50" s="49">
        <v>459.6</v>
      </c>
      <c r="AB50" s="49"/>
      <c r="AC50" s="49">
        <v>88.68</v>
      </c>
      <c r="AD50" s="49">
        <v>557.29999999999995</v>
      </c>
      <c r="AE50" s="49">
        <v>659.4</v>
      </c>
      <c r="AF50" s="49">
        <v>928.1</v>
      </c>
      <c r="AG50" s="44">
        <f t="shared" si="65"/>
        <v>14.679574428296583</v>
      </c>
      <c r="AH50" s="43">
        <f t="shared" si="66"/>
        <v>5.3340552690645131</v>
      </c>
      <c r="AI50" s="43">
        <f t="shared" si="67"/>
        <v>11.181612113424306</v>
      </c>
      <c r="AJ50" s="43">
        <f t="shared" si="68"/>
        <v>20.640369803913693</v>
      </c>
      <c r="AK50" s="43">
        <f t="shared" si="69"/>
        <v>123.7261858148109</v>
      </c>
      <c r="AL50" s="43">
        <f t="shared" si="70"/>
        <v>1.6327411479847695</v>
      </c>
      <c r="AM50" s="43" t="str">
        <f t="shared" si="71"/>
        <v/>
      </c>
      <c r="AN50" s="43" t="str">
        <f t="shared" si="72"/>
        <v/>
      </c>
      <c r="AO50" s="43" t="str">
        <f t="shared" si="73"/>
        <v/>
      </c>
      <c r="AP50" s="43">
        <f t="shared" si="74"/>
        <v>55.71762971054622</v>
      </c>
      <c r="AQ50" s="43" t="str">
        <f t="shared" si="75"/>
        <v/>
      </c>
      <c r="AR50" s="43">
        <f t="shared" si="76"/>
        <v>7.7803126792865864</v>
      </c>
      <c r="AS50" s="43">
        <f t="shared" si="77"/>
        <v>95.659469032375284</v>
      </c>
      <c r="AT50" s="43">
        <f t="shared" si="78"/>
        <v>46.029746953564924</v>
      </c>
      <c r="AU50" s="43">
        <f t="shared" si="79"/>
        <v>97.524150816904879</v>
      </c>
      <c r="AV50" s="48">
        <f t="shared" si="80"/>
        <v>60.28</v>
      </c>
      <c r="AW50" s="47">
        <f t="shared" si="81"/>
        <v>45.84</v>
      </c>
      <c r="AX50" s="47">
        <f t="shared" si="82"/>
        <v>18.7</v>
      </c>
      <c r="AY50" s="47">
        <f t="shared" si="83"/>
        <v>90.96</v>
      </c>
      <c r="AZ50" s="47">
        <f t="shared" si="84"/>
        <v>173.1</v>
      </c>
      <c r="BA50" s="47">
        <f t="shared" si="85"/>
        <v>25.07</v>
      </c>
      <c r="BB50" s="47" t="str">
        <f t="shared" si="86"/>
        <v/>
      </c>
      <c r="BC50" s="47" t="str">
        <f t="shared" si="87"/>
        <v/>
      </c>
      <c r="BD50" s="47" t="str">
        <f t="shared" si="88"/>
        <v/>
      </c>
      <c r="BE50" s="47">
        <f t="shared" si="89"/>
        <v>459.6</v>
      </c>
      <c r="BF50" s="47" t="str">
        <f t="shared" si="90"/>
        <v/>
      </c>
      <c r="BG50" s="47">
        <f t="shared" si="91"/>
        <v>88.68</v>
      </c>
      <c r="BH50" s="47">
        <f t="shared" si="92"/>
        <v>557.29999999999995</v>
      </c>
      <c r="BI50" s="47">
        <f t="shared" si="93"/>
        <v>659.4</v>
      </c>
      <c r="BJ50" s="47">
        <f t="shared" si="94"/>
        <v>928.1</v>
      </c>
      <c r="BK50" s="48">
        <f t="shared" si="95"/>
        <v>92.284139620330691</v>
      </c>
      <c r="BL50" s="47">
        <f t="shared" si="96"/>
        <v>4.9664138678223182</v>
      </c>
      <c r="BM50" s="47">
        <f t="shared" si="97"/>
        <v>2.731522056675431</v>
      </c>
      <c r="BN50" s="47">
        <f t="shared" si="98"/>
        <v>24.451612903225808</v>
      </c>
      <c r="BO50" s="47">
        <f t="shared" si="99"/>
        <v>35.012135922330096</v>
      </c>
      <c r="BP50" s="47">
        <f t="shared" si="100"/>
        <v>7.2708816705336421</v>
      </c>
      <c r="BQ50" s="47" t="str">
        <f t="shared" si="101"/>
        <v/>
      </c>
      <c r="BR50" s="47" t="str">
        <f t="shared" si="102"/>
        <v/>
      </c>
      <c r="BS50" s="47" t="str">
        <f t="shared" si="103"/>
        <v/>
      </c>
      <c r="BT50" s="47">
        <f t="shared" si="104"/>
        <v>43.074039362699153</v>
      </c>
      <c r="BU50" s="47" t="str">
        <f t="shared" si="105"/>
        <v/>
      </c>
      <c r="BV50" s="47">
        <f t="shared" si="106"/>
        <v>12.55734919286321</v>
      </c>
      <c r="BW50" s="47">
        <f t="shared" si="107"/>
        <v>18.707620006713661</v>
      </c>
      <c r="BX50" s="47">
        <f t="shared" si="108"/>
        <v>46.079664570230605</v>
      </c>
      <c r="BY50" s="47">
        <f t="shared" si="109"/>
        <v>40.599300087489063</v>
      </c>
      <c r="BZ50" s="46">
        <v>10.62</v>
      </c>
      <c r="CA50" s="45">
        <v>8.3450000000000006</v>
      </c>
      <c r="CB50" s="45">
        <v>8.4260000000000002</v>
      </c>
      <c r="CC50" s="45">
        <v>8.516</v>
      </c>
      <c r="CD50" s="45">
        <v>8.843</v>
      </c>
      <c r="CE50" s="61">
        <v>10.220000000000001</v>
      </c>
      <c r="CF50" s="45"/>
      <c r="CG50" s="45"/>
      <c r="CH50" s="45"/>
      <c r="CI50" s="45">
        <v>8.577</v>
      </c>
      <c r="CJ50" s="45"/>
      <c r="CK50" s="45">
        <v>8.4619999999999997</v>
      </c>
      <c r="CL50" s="45">
        <v>8.3290000000000006</v>
      </c>
      <c r="CM50" s="45">
        <v>8.1229999999999993</v>
      </c>
      <c r="CN50" s="45">
        <v>8.4559999999999995</v>
      </c>
      <c r="CO50" s="44">
        <f t="shared" si="110"/>
        <v>10.62</v>
      </c>
      <c r="CP50" s="43">
        <f t="shared" si="111"/>
        <v>8.3450000000000006</v>
      </c>
      <c r="CQ50" s="43">
        <f t="shared" si="112"/>
        <v>8.4260000000000002</v>
      </c>
      <c r="CR50" s="43">
        <f t="shared" si="113"/>
        <v>8.516</v>
      </c>
      <c r="CS50" s="43">
        <f t="shared" si="114"/>
        <v>8.843</v>
      </c>
      <c r="CT50" s="43">
        <f t="shared" si="115"/>
        <v>10.220000000000001</v>
      </c>
      <c r="CU50" s="43" t="str">
        <f t="shared" si="116"/>
        <v/>
      </c>
      <c r="CV50" s="43" t="str">
        <f t="shared" si="117"/>
        <v/>
      </c>
      <c r="CW50" s="43" t="str">
        <f t="shared" si="118"/>
        <v/>
      </c>
      <c r="CX50" s="43">
        <f t="shared" si="119"/>
        <v>8.577</v>
      </c>
      <c r="CY50" s="43" t="str">
        <f t="shared" si="120"/>
        <v/>
      </c>
      <c r="CZ50" s="43">
        <f t="shared" si="121"/>
        <v>8.4619999999999997</v>
      </c>
      <c r="DA50" s="43">
        <f t="shared" si="122"/>
        <v>8.3290000000000006</v>
      </c>
      <c r="DB50" s="43">
        <f t="shared" si="123"/>
        <v>8.1229999999999993</v>
      </c>
      <c r="DC50" s="43">
        <f t="shared" si="124"/>
        <v>8.4559999999999995</v>
      </c>
      <c r="DD50" s="42">
        <f t="shared" si="125"/>
        <v>1</v>
      </c>
      <c r="DE50" s="41">
        <f t="shared" si="126"/>
        <v>1</v>
      </c>
      <c r="DF50" s="41">
        <f t="shared" si="127"/>
        <v>1</v>
      </c>
      <c r="DG50" s="41">
        <f t="shared" si="128"/>
        <v>1</v>
      </c>
      <c r="DH50" s="41">
        <f t="shared" si="129"/>
        <v>0</v>
      </c>
    </row>
    <row r="51" spans="1:112" s="41" customFormat="1" x14ac:dyDescent="0.2">
      <c r="A51" s="51" t="s">
        <v>108</v>
      </c>
      <c r="B51" s="51" t="s">
        <v>335</v>
      </c>
      <c r="C51" s="58">
        <v>13.865304774337574</v>
      </c>
      <c r="D51" s="58">
        <v>0.94596224907899518</v>
      </c>
      <c r="E51" s="58">
        <v>19.52420476906611</v>
      </c>
      <c r="F51" s="58">
        <v>1.2539824690993027</v>
      </c>
      <c r="G51" s="58">
        <v>6.8290668975353315</v>
      </c>
      <c r="H51" s="58">
        <v>14.269926005873092</v>
      </c>
      <c r="I51" s="58">
        <v>4</v>
      </c>
      <c r="J51" s="58">
        <v>6.6197230579166213</v>
      </c>
      <c r="K51" s="58">
        <v>12.781095274706482</v>
      </c>
      <c r="L51" s="58">
        <v>6.2264550742163189</v>
      </c>
      <c r="M51" s="58">
        <v>4.3676723672654783</v>
      </c>
      <c r="N51" s="58">
        <v>6.9501425669212731</v>
      </c>
      <c r="O51" s="58">
        <v>33.375131536577229</v>
      </c>
      <c r="P51" s="58">
        <v>16.741812132474628</v>
      </c>
      <c r="Q51" s="58">
        <v>9.0521549141490691</v>
      </c>
      <c r="R51" s="57">
        <v>63.31</v>
      </c>
      <c r="S51" s="55">
        <v>108.4</v>
      </c>
      <c r="T51" s="55">
        <v>46.94</v>
      </c>
      <c r="U51" s="55">
        <v>144.6</v>
      </c>
      <c r="V51" s="55">
        <v>195.7</v>
      </c>
      <c r="W51" s="55">
        <v>47.17</v>
      </c>
      <c r="X51" s="55"/>
      <c r="Y51" s="55"/>
      <c r="Z51" s="55"/>
      <c r="AA51" s="55">
        <v>246.8</v>
      </c>
      <c r="AB51" s="55"/>
      <c r="AC51" s="55"/>
      <c r="AD51" s="55">
        <v>605.9</v>
      </c>
      <c r="AE51" s="55">
        <v>229.6</v>
      </c>
      <c r="AF51" s="55">
        <v>695.5</v>
      </c>
      <c r="AG51" s="44">
        <f t="shared" si="65"/>
        <v>4.5660734495484387</v>
      </c>
      <c r="AH51" s="43">
        <f t="shared" si="66"/>
        <v>114.5923107455293</v>
      </c>
      <c r="AI51" s="43">
        <f t="shared" si="67"/>
        <v>2.4041952312634578</v>
      </c>
      <c r="AJ51" s="43">
        <f t="shared" si="68"/>
        <v>115.31261685329761</v>
      </c>
      <c r="AK51" s="43">
        <f t="shared" si="69"/>
        <v>28.656916521147242</v>
      </c>
      <c r="AL51" s="43">
        <f t="shared" si="70"/>
        <v>3.3055532299597199</v>
      </c>
      <c r="AM51" s="43" t="str">
        <f t="shared" si="71"/>
        <v/>
      </c>
      <c r="AN51" s="43" t="str">
        <f t="shared" si="72"/>
        <v/>
      </c>
      <c r="AO51" s="43" t="str">
        <f t="shared" si="73"/>
        <v/>
      </c>
      <c r="AP51" s="43">
        <f t="shared" si="74"/>
        <v>39.637321245919857</v>
      </c>
      <c r="AQ51" s="43" t="str">
        <f t="shared" si="75"/>
        <v/>
      </c>
      <c r="AR51" s="43" t="str">
        <f t="shared" si="76"/>
        <v/>
      </c>
      <c r="AS51" s="43">
        <f t="shared" si="77"/>
        <v>18.154235567160786</v>
      </c>
      <c r="AT51" s="43">
        <f t="shared" si="78"/>
        <v>13.714166553968045</v>
      </c>
      <c r="AU51" s="43">
        <f t="shared" si="79"/>
        <v>76.832533976290122</v>
      </c>
      <c r="AV51" s="48">
        <f t="shared" si="80"/>
        <v>63.31</v>
      </c>
      <c r="AW51" s="47">
        <f t="shared" si="81"/>
        <v>108.4</v>
      </c>
      <c r="AX51" s="47">
        <f t="shared" si="82"/>
        <v>46.94</v>
      </c>
      <c r="AY51" s="47">
        <f t="shared" si="83"/>
        <v>144.6</v>
      </c>
      <c r="AZ51" s="47">
        <f t="shared" si="84"/>
        <v>195.7</v>
      </c>
      <c r="BA51" s="47">
        <f t="shared" si="85"/>
        <v>47.17</v>
      </c>
      <c r="BB51" s="47" t="str">
        <f t="shared" si="86"/>
        <v/>
      </c>
      <c r="BC51" s="47" t="str">
        <f t="shared" si="87"/>
        <v/>
      </c>
      <c r="BD51" s="47" t="str">
        <f t="shared" si="88"/>
        <v/>
      </c>
      <c r="BE51" s="47">
        <f t="shared" si="89"/>
        <v>246.8</v>
      </c>
      <c r="BF51" s="47" t="str">
        <f t="shared" si="90"/>
        <v/>
      </c>
      <c r="BG51" s="47" t="str">
        <f t="shared" si="91"/>
        <v/>
      </c>
      <c r="BH51" s="47">
        <f t="shared" si="92"/>
        <v>605.9</v>
      </c>
      <c r="BI51" s="47">
        <f t="shared" si="93"/>
        <v>229.6</v>
      </c>
      <c r="BJ51" s="47">
        <f t="shared" si="94"/>
        <v>695.5</v>
      </c>
      <c r="BK51" s="48">
        <f t="shared" si="95"/>
        <v>96.92284139620331</v>
      </c>
      <c r="BL51" s="47">
        <f t="shared" si="96"/>
        <v>11.744312026002167</v>
      </c>
      <c r="BM51" s="47">
        <f t="shared" si="97"/>
        <v>6.8565585743499851</v>
      </c>
      <c r="BN51" s="47">
        <f t="shared" si="98"/>
        <v>38.87096774193548</v>
      </c>
      <c r="BO51" s="47">
        <f t="shared" si="99"/>
        <v>39.583333333333336</v>
      </c>
      <c r="BP51" s="47">
        <f t="shared" si="100"/>
        <v>13.680394431554523</v>
      </c>
      <c r="BQ51" s="47" t="str">
        <f t="shared" si="101"/>
        <v/>
      </c>
      <c r="BR51" s="47" t="str">
        <f t="shared" si="102"/>
        <v/>
      </c>
      <c r="BS51" s="47" t="str">
        <f t="shared" si="103"/>
        <v/>
      </c>
      <c r="BT51" s="47">
        <f t="shared" si="104"/>
        <v>23.130271790065603</v>
      </c>
      <c r="BU51" s="47" t="str">
        <f t="shared" si="105"/>
        <v/>
      </c>
      <c r="BV51" s="47" t="str">
        <f t="shared" si="106"/>
        <v/>
      </c>
      <c r="BW51" s="47">
        <f t="shared" si="107"/>
        <v>20.339039946290701</v>
      </c>
      <c r="BX51" s="47">
        <f t="shared" si="108"/>
        <v>16.044723969252271</v>
      </c>
      <c r="BY51" s="47">
        <f t="shared" si="109"/>
        <v>30.42432195975503</v>
      </c>
      <c r="BZ51" s="54">
        <v>10.1</v>
      </c>
      <c r="CA51" s="52">
        <v>8.6859999999999999</v>
      </c>
      <c r="CB51" s="52">
        <v>8.6219999999999999</v>
      </c>
      <c r="CC51" s="52">
        <v>9.2349999999999994</v>
      </c>
      <c r="CD51" s="52">
        <v>9.1980000000000004</v>
      </c>
      <c r="CE51" s="52">
        <v>9.0329999999999995</v>
      </c>
      <c r="CF51" s="52"/>
      <c r="CG51" s="52"/>
      <c r="CH51" s="52"/>
      <c r="CI51" s="52">
        <v>8.24</v>
      </c>
      <c r="CJ51" s="52"/>
      <c r="CK51" s="52"/>
      <c r="CL51" s="52">
        <v>8.7720000000000002</v>
      </c>
      <c r="CM51" s="52">
        <v>8.2439999999999998</v>
      </c>
      <c r="CN51" s="52">
        <v>8.6029999999999998</v>
      </c>
      <c r="CO51" s="44">
        <f t="shared" si="110"/>
        <v>10.1</v>
      </c>
      <c r="CP51" s="43">
        <f t="shared" si="111"/>
        <v>8.6859999999999999</v>
      </c>
      <c r="CQ51" s="43">
        <f t="shared" si="112"/>
        <v>8.6219999999999999</v>
      </c>
      <c r="CR51" s="43">
        <f t="shared" si="113"/>
        <v>9.2349999999999994</v>
      </c>
      <c r="CS51" s="43">
        <f t="shared" si="114"/>
        <v>9.1980000000000004</v>
      </c>
      <c r="CT51" s="43">
        <f t="shared" si="115"/>
        <v>9.0329999999999995</v>
      </c>
      <c r="CU51" s="43" t="str">
        <f t="shared" si="116"/>
        <v/>
      </c>
      <c r="CV51" s="43" t="str">
        <f t="shared" si="117"/>
        <v/>
      </c>
      <c r="CW51" s="43" t="str">
        <f t="shared" si="118"/>
        <v/>
      </c>
      <c r="CX51" s="43">
        <f t="shared" si="119"/>
        <v>8.24</v>
      </c>
      <c r="CY51" s="43" t="str">
        <f t="shared" si="120"/>
        <v/>
      </c>
      <c r="CZ51" s="43" t="str">
        <f t="shared" si="121"/>
        <v/>
      </c>
      <c r="DA51" s="43">
        <f t="shared" si="122"/>
        <v>8.7720000000000002</v>
      </c>
      <c r="DB51" s="43">
        <f t="shared" si="123"/>
        <v>8.2439999999999998</v>
      </c>
      <c r="DC51" s="43">
        <f t="shared" si="124"/>
        <v>8.6029999999999998</v>
      </c>
      <c r="DD51" s="42">
        <f t="shared" si="125"/>
        <v>1</v>
      </c>
      <c r="DE51" s="41">
        <f t="shared" si="126"/>
        <v>1</v>
      </c>
      <c r="DF51" s="41">
        <f t="shared" si="127"/>
        <v>1</v>
      </c>
      <c r="DG51" s="41" t="str">
        <f t="shared" si="128"/>
        <v/>
      </c>
      <c r="DH51" s="41">
        <f t="shared" si="129"/>
        <v>1</v>
      </c>
    </row>
    <row r="52" spans="1:112" s="41" customFormat="1" x14ac:dyDescent="0.2">
      <c r="A52" s="51" t="s">
        <v>109</v>
      </c>
      <c r="B52" s="51" t="s">
        <v>26</v>
      </c>
      <c r="C52" s="58">
        <v>9.4645562163274271</v>
      </c>
      <c r="D52" s="58">
        <v>19.746719146071989</v>
      </c>
      <c r="E52" s="58">
        <v>8.6027827978185236</v>
      </c>
      <c r="F52" s="58">
        <v>5.3499720221662841</v>
      </c>
      <c r="G52" s="58">
        <v>13.110372574934338</v>
      </c>
      <c r="H52" s="58">
        <v>13.734826962096365</v>
      </c>
      <c r="I52" s="58">
        <v>4.9439490095908747</v>
      </c>
      <c r="J52" s="58">
        <v>9</v>
      </c>
      <c r="K52" s="58">
        <v>7.7549098634616307</v>
      </c>
      <c r="L52" s="58">
        <v>12</v>
      </c>
      <c r="M52" s="58">
        <v>11.358667598837901</v>
      </c>
      <c r="N52" s="58">
        <v>13.076950231851797</v>
      </c>
      <c r="O52" s="58">
        <v>15.582983519430508</v>
      </c>
      <c r="P52" s="58">
        <v>3.4430808101058239</v>
      </c>
      <c r="Q52" s="58">
        <v>20.934307532398961</v>
      </c>
      <c r="R52" s="57">
        <v>46.39</v>
      </c>
      <c r="S52" s="55">
        <v>564.79999999999995</v>
      </c>
      <c r="T52" s="55">
        <v>324.2</v>
      </c>
      <c r="U52" s="55">
        <v>210.4</v>
      </c>
      <c r="V52" s="55">
        <v>381.8</v>
      </c>
      <c r="W52" s="55">
        <v>195.6</v>
      </c>
      <c r="X52" s="55">
        <v>89.88</v>
      </c>
      <c r="Y52" s="55">
        <v>53.62</v>
      </c>
      <c r="Z52" s="55">
        <v>58.27</v>
      </c>
      <c r="AA52" s="55">
        <v>606.1</v>
      </c>
      <c r="AB52" s="55"/>
      <c r="AC52" s="55">
        <v>175.4</v>
      </c>
      <c r="AD52" s="55">
        <v>976.3</v>
      </c>
      <c r="AE52" s="55">
        <v>645.1</v>
      </c>
      <c r="AF52" s="55">
        <v>900.4</v>
      </c>
      <c r="AG52" s="44">
        <f t="shared" si="65"/>
        <v>4.9014448157613577</v>
      </c>
      <c r="AH52" s="43">
        <f t="shared" si="66"/>
        <v>28.602219731896568</v>
      </c>
      <c r="AI52" s="43">
        <f t="shared" si="67"/>
        <v>37.685480107926239</v>
      </c>
      <c r="AJ52" s="43">
        <f t="shared" si="68"/>
        <v>39.327308465962012</v>
      </c>
      <c r="AK52" s="43">
        <f t="shared" si="69"/>
        <v>29.121979395914476</v>
      </c>
      <c r="AL52" s="43">
        <f t="shared" si="70"/>
        <v>14.241169585884998</v>
      </c>
      <c r="AM52" s="43">
        <f t="shared" si="71"/>
        <v>18.179799149554299</v>
      </c>
      <c r="AN52" s="43">
        <f t="shared" si="72"/>
        <v>5.9577777777777774</v>
      </c>
      <c r="AO52" s="43">
        <f t="shared" si="73"/>
        <v>7.5139493593017059</v>
      </c>
      <c r="AP52" s="43">
        <f t="shared" si="74"/>
        <v>50.508333333333333</v>
      </c>
      <c r="AQ52" s="43" t="str">
        <f t="shared" si="75"/>
        <v/>
      </c>
      <c r="AR52" s="43">
        <f t="shared" si="76"/>
        <v>13.412913323840188</v>
      </c>
      <c r="AS52" s="43">
        <f t="shared" si="77"/>
        <v>62.65167378138122</v>
      </c>
      <c r="AT52" s="43">
        <f t="shared" si="78"/>
        <v>187.36127194765805</v>
      </c>
      <c r="AU52" s="43">
        <f t="shared" si="79"/>
        <v>43.010737212420175</v>
      </c>
      <c r="AV52" s="48">
        <f t="shared" si="80"/>
        <v>46.39</v>
      </c>
      <c r="AW52" s="47">
        <f t="shared" si="81"/>
        <v>564.79999999999995</v>
      </c>
      <c r="AX52" s="47">
        <f t="shared" si="82"/>
        <v>324.2</v>
      </c>
      <c r="AY52" s="47">
        <f t="shared" si="83"/>
        <v>210.4</v>
      </c>
      <c r="AZ52" s="47">
        <f t="shared" si="84"/>
        <v>381.8</v>
      </c>
      <c r="BA52" s="47">
        <f t="shared" si="85"/>
        <v>195.6</v>
      </c>
      <c r="BB52" s="47">
        <f t="shared" si="86"/>
        <v>89.88</v>
      </c>
      <c r="BC52" s="47">
        <f t="shared" si="87"/>
        <v>53.62</v>
      </c>
      <c r="BD52" s="47">
        <f t="shared" si="88"/>
        <v>58.27</v>
      </c>
      <c r="BE52" s="47">
        <f t="shared" si="89"/>
        <v>606.1</v>
      </c>
      <c r="BF52" s="47" t="str">
        <f t="shared" si="90"/>
        <v/>
      </c>
      <c r="BG52" s="47">
        <f t="shared" si="91"/>
        <v>175.4</v>
      </c>
      <c r="BH52" s="47">
        <f t="shared" si="92"/>
        <v>976.3</v>
      </c>
      <c r="BI52" s="47">
        <f t="shared" si="93"/>
        <v>645.1</v>
      </c>
      <c r="BJ52" s="47">
        <f t="shared" si="94"/>
        <v>900.4</v>
      </c>
      <c r="BK52" s="48">
        <f t="shared" si="95"/>
        <v>71.019595835884886</v>
      </c>
      <c r="BL52" s="47">
        <f t="shared" si="96"/>
        <v>61.191765980498367</v>
      </c>
      <c r="BM52" s="47">
        <f t="shared" si="97"/>
        <v>47.356120362255332</v>
      </c>
      <c r="BN52" s="47">
        <f t="shared" si="98"/>
        <v>56.55913978494624</v>
      </c>
      <c r="BO52" s="47">
        <f t="shared" si="99"/>
        <v>77.224919093851142</v>
      </c>
      <c r="BP52" s="47">
        <f t="shared" si="100"/>
        <v>56.72853828306264</v>
      </c>
      <c r="BQ52" s="47">
        <f t="shared" si="101"/>
        <v>12.001602350113501</v>
      </c>
      <c r="BR52" s="47">
        <f t="shared" si="102"/>
        <v>6.3126913115140102</v>
      </c>
      <c r="BS52" s="47">
        <f t="shared" si="103"/>
        <v>6.3055946326155174</v>
      </c>
      <c r="BT52" s="47">
        <f t="shared" si="104"/>
        <v>56.804123711340203</v>
      </c>
      <c r="BU52" s="47" t="str">
        <f t="shared" si="105"/>
        <v/>
      </c>
      <c r="BV52" s="47">
        <f t="shared" si="106"/>
        <v>24.837156612857545</v>
      </c>
      <c r="BW52" s="47">
        <f t="shared" si="107"/>
        <v>32.772742531050689</v>
      </c>
      <c r="BX52" s="47">
        <f t="shared" si="108"/>
        <v>45.080363382250177</v>
      </c>
      <c r="BY52" s="47">
        <f t="shared" si="109"/>
        <v>39.387576552930881</v>
      </c>
      <c r="BZ52" s="54">
        <v>11.1</v>
      </c>
      <c r="CA52" s="52">
        <v>8.1539999999999999</v>
      </c>
      <c r="CB52" s="52">
        <v>8.0739999999999998</v>
      </c>
      <c r="CC52" s="52">
        <v>8.8450000000000006</v>
      </c>
      <c r="CD52" s="52">
        <v>9.0220000000000002</v>
      </c>
      <c r="CE52" s="52">
        <v>8.6120000000000001</v>
      </c>
      <c r="CF52" s="52">
        <v>7.3239999999999998</v>
      </c>
      <c r="CG52" s="52">
        <v>7.4690000000000003</v>
      </c>
      <c r="CH52" s="52">
        <v>7.4240000000000004</v>
      </c>
      <c r="CI52" s="52">
        <v>9.1219999999999999</v>
      </c>
      <c r="CJ52" s="52"/>
      <c r="CK52" s="52">
        <v>7.8470000000000004</v>
      </c>
      <c r="CL52" s="52">
        <v>7.5060000000000002</v>
      </c>
      <c r="CM52" s="52">
        <v>7.6520000000000001</v>
      </c>
      <c r="CN52" s="52">
        <v>8.2170000000000005</v>
      </c>
      <c r="CO52" s="44">
        <f t="shared" si="110"/>
        <v>11.1</v>
      </c>
      <c r="CP52" s="43">
        <f t="shared" si="111"/>
        <v>8.1539999999999999</v>
      </c>
      <c r="CQ52" s="43">
        <f t="shared" si="112"/>
        <v>8.0739999999999998</v>
      </c>
      <c r="CR52" s="43">
        <f t="shared" si="113"/>
        <v>8.8450000000000006</v>
      </c>
      <c r="CS52" s="43">
        <f t="shared" si="114"/>
        <v>9.0220000000000002</v>
      </c>
      <c r="CT52" s="43">
        <f t="shared" si="115"/>
        <v>8.6120000000000001</v>
      </c>
      <c r="CU52" s="43">
        <f t="shared" si="116"/>
        <v>7.3239999999999998</v>
      </c>
      <c r="CV52" s="43">
        <f t="shared" si="117"/>
        <v>7.4690000000000003</v>
      </c>
      <c r="CW52" s="43">
        <f t="shared" si="118"/>
        <v>7.4240000000000004</v>
      </c>
      <c r="CX52" s="43">
        <f t="shared" si="119"/>
        <v>9.1219999999999999</v>
      </c>
      <c r="CY52" s="43" t="str">
        <f t="shared" si="120"/>
        <v/>
      </c>
      <c r="CZ52" s="43">
        <f t="shared" si="121"/>
        <v>7.8470000000000004</v>
      </c>
      <c r="DA52" s="43">
        <f t="shared" si="122"/>
        <v>7.5060000000000002</v>
      </c>
      <c r="DB52" s="43">
        <f t="shared" si="123"/>
        <v>7.6520000000000001</v>
      </c>
      <c r="DC52" s="43">
        <f t="shared" si="124"/>
        <v>8.2170000000000005</v>
      </c>
      <c r="DD52" s="42">
        <f t="shared" si="125"/>
        <v>1</v>
      </c>
      <c r="DE52" s="41">
        <f t="shared" si="126"/>
        <v>1</v>
      </c>
      <c r="DF52" s="41">
        <f t="shared" si="127"/>
        <v>1</v>
      </c>
      <c r="DG52" s="41">
        <f t="shared" si="128"/>
        <v>1</v>
      </c>
      <c r="DH52" s="41">
        <f t="shared" si="129"/>
        <v>0</v>
      </c>
    </row>
    <row r="53" spans="1:112" s="41" customFormat="1" x14ac:dyDescent="0.2">
      <c r="A53" s="51" t="s">
        <v>110</v>
      </c>
      <c r="B53" s="51" t="s">
        <v>336</v>
      </c>
      <c r="C53" s="47">
        <v>17.185388822543747</v>
      </c>
      <c r="D53" s="47">
        <v>18.395515929492046</v>
      </c>
      <c r="E53" s="47">
        <v>33.10328500242845</v>
      </c>
      <c r="F53" s="47">
        <v>16.171091455276457</v>
      </c>
      <c r="G53" s="47">
        <v>13.147157142965137</v>
      </c>
      <c r="H53" s="47">
        <v>18.771573742325764</v>
      </c>
      <c r="I53" s="47">
        <v>15.687665874930602</v>
      </c>
      <c r="J53" s="47">
        <v>14.520680132952146</v>
      </c>
      <c r="K53" s="47">
        <v>16.302480432803808</v>
      </c>
      <c r="L53" s="47">
        <v>9.7456536107090042</v>
      </c>
      <c r="M53" s="47">
        <v>14.91221134034925</v>
      </c>
      <c r="N53" s="47">
        <v>17.037176797387236</v>
      </c>
      <c r="O53" s="47">
        <v>10.022528918758518</v>
      </c>
      <c r="P53" s="47">
        <v>13.336476489854331</v>
      </c>
      <c r="Q53" s="47">
        <v>16.453555937168552</v>
      </c>
      <c r="R53" s="50"/>
      <c r="S53" s="49"/>
      <c r="T53" s="49"/>
      <c r="U53" s="49"/>
      <c r="V53" s="49"/>
      <c r="W53" s="49"/>
      <c r="X53" s="49">
        <v>282.5</v>
      </c>
      <c r="Y53" s="49">
        <v>390.8</v>
      </c>
      <c r="Z53" s="49">
        <v>189.2</v>
      </c>
      <c r="AA53" s="49">
        <v>264.7</v>
      </c>
      <c r="AB53" s="49"/>
      <c r="AC53" s="49"/>
      <c r="AD53" s="49"/>
      <c r="AE53" s="49"/>
      <c r="AF53" s="49"/>
      <c r="AG53" s="44" t="str">
        <f t="shared" si="65"/>
        <v/>
      </c>
      <c r="AH53" s="43" t="str">
        <f t="shared" si="66"/>
        <v/>
      </c>
      <c r="AI53" s="43" t="str">
        <f t="shared" si="67"/>
        <v/>
      </c>
      <c r="AJ53" s="43" t="str">
        <f t="shared" si="68"/>
        <v/>
      </c>
      <c r="AK53" s="43" t="str">
        <f t="shared" si="69"/>
        <v/>
      </c>
      <c r="AL53" s="43" t="str">
        <f t="shared" si="70"/>
        <v/>
      </c>
      <c r="AM53" s="43">
        <f t="shared" si="71"/>
        <v>18.007777718637172</v>
      </c>
      <c r="AN53" s="43">
        <f t="shared" si="72"/>
        <v>26.913339900184685</v>
      </c>
      <c r="AO53" s="43">
        <f t="shared" si="73"/>
        <v>11.605595895658444</v>
      </c>
      <c r="AP53" s="43">
        <f t="shared" si="74"/>
        <v>27.160825797167117</v>
      </c>
      <c r="AQ53" s="43" t="str">
        <f t="shared" si="75"/>
        <v/>
      </c>
      <c r="AR53" s="43" t="str">
        <f t="shared" si="76"/>
        <v/>
      </c>
      <c r="AS53" s="43" t="str">
        <f t="shared" si="77"/>
        <v/>
      </c>
      <c r="AT53" s="43" t="str">
        <f t="shared" si="78"/>
        <v/>
      </c>
      <c r="AU53" s="43" t="str">
        <f t="shared" si="79"/>
        <v/>
      </c>
      <c r="AV53" s="48" t="str">
        <f t="shared" si="80"/>
        <v/>
      </c>
      <c r="AW53" s="47" t="str">
        <f t="shared" si="81"/>
        <v/>
      </c>
      <c r="AX53" s="47" t="str">
        <f t="shared" si="82"/>
        <v/>
      </c>
      <c r="AY53" s="47" t="str">
        <f t="shared" si="83"/>
        <v/>
      </c>
      <c r="AZ53" s="47" t="str">
        <f t="shared" si="84"/>
        <v/>
      </c>
      <c r="BA53" s="47" t="str">
        <f t="shared" si="85"/>
        <v/>
      </c>
      <c r="BB53" s="47">
        <f t="shared" si="86"/>
        <v>282.5</v>
      </c>
      <c r="BC53" s="47">
        <f t="shared" si="87"/>
        <v>390.8</v>
      </c>
      <c r="BD53" s="47">
        <f t="shared" si="88"/>
        <v>189.2</v>
      </c>
      <c r="BE53" s="47">
        <f t="shared" si="89"/>
        <v>264.7</v>
      </c>
      <c r="BF53" s="47" t="str">
        <f t="shared" si="90"/>
        <v/>
      </c>
      <c r="BG53" s="47" t="str">
        <f t="shared" si="91"/>
        <v/>
      </c>
      <c r="BH53" s="47" t="str">
        <f t="shared" si="92"/>
        <v/>
      </c>
      <c r="BI53" s="47" t="str">
        <f t="shared" si="93"/>
        <v/>
      </c>
      <c r="BJ53" s="47" t="str">
        <f t="shared" si="94"/>
        <v/>
      </c>
      <c r="BK53" s="48" t="str">
        <f t="shared" si="95"/>
        <v/>
      </c>
      <c r="BL53" s="47" t="str">
        <f t="shared" si="96"/>
        <v/>
      </c>
      <c r="BM53" s="47" t="str">
        <f t="shared" si="97"/>
        <v/>
      </c>
      <c r="BN53" s="47" t="str">
        <f t="shared" si="98"/>
        <v/>
      </c>
      <c r="BO53" s="47" t="str">
        <f t="shared" si="99"/>
        <v/>
      </c>
      <c r="BP53" s="47" t="str">
        <f t="shared" si="100"/>
        <v/>
      </c>
      <c r="BQ53" s="47">
        <f t="shared" si="101"/>
        <v>37.721992255307789</v>
      </c>
      <c r="BR53" s="47">
        <f t="shared" si="102"/>
        <v>46.008947492347538</v>
      </c>
      <c r="BS53" s="47">
        <f t="shared" si="103"/>
        <v>20.473974678065144</v>
      </c>
      <c r="BT53" s="47">
        <f t="shared" si="104"/>
        <v>24.807872539831301</v>
      </c>
      <c r="BU53" s="47" t="str">
        <f t="shared" si="105"/>
        <v/>
      </c>
      <c r="BV53" s="47" t="str">
        <f t="shared" si="106"/>
        <v/>
      </c>
      <c r="BW53" s="47" t="str">
        <f t="shared" si="107"/>
        <v/>
      </c>
      <c r="BX53" s="47" t="str">
        <f t="shared" si="108"/>
        <v/>
      </c>
      <c r="BY53" s="47" t="str">
        <f t="shared" si="109"/>
        <v/>
      </c>
      <c r="BZ53" s="46"/>
      <c r="CA53" s="45"/>
      <c r="CB53" s="45"/>
      <c r="CC53" s="45"/>
      <c r="CD53" s="45"/>
      <c r="CE53" s="45"/>
      <c r="CF53" s="45">
        <v>9.4740000000000002</v>
      </c>
      <c r="CG53" s="45">
        <v>9.2959999999999994</v>
      </c>
      <c r="CH53" s="45">
        <v>8.9600000000000009</v>
      </c>
      <c r="CI53" s="45">
        <v>8.9390000000000001</v>
      </c>
      <c r="CJ53" s="45"/>
      <c r="CK53" s="45"/>
      <c r="CL53" s="45"/>
      <c r="CM53" s="45"/>
      <c r="CN53" s="45"/>
      <c r="CO53" s="44" t="str">
        <f t="shared" si="110"/>
        <v/>
      </c>
      <c r="CP53" s="43" t="str">
        <f t="shared" si="111"/>
        <v/>
      </c>
      <c r="CQ53" s="43" t="str">
        <f t="shared" si="112"/>
        <v/>
      </c>
      <c r="CR53" s="43" t="str">
        <f t="shared" si="113"/>
        <v/>
      </c>
      <c r="CS53" s="43" t="str">
        <f t="shared" si="114"/>
        <v/>
      </c>
      <c r="CT53" s="43" t="str">
        <f t="shared" si="115"/>
        <v/>
      </c>
      <c r="CU53" s="43">
        <f t="shared" si="116"/>
        <v>9.4740000000000002</v>
      </c>
      <c r="CV53" s="43">
        <f t="shared" si="117"/>
        <v>9.2959999999999994</v>
      </c>
      <c r="CW53" s="43">
        <f t="shared" si="118"/>
        <v>8.9600000000000009</v>
      </c>
      <c r="CX53" s="43">
        <f t="shared" si="119"/>
        <v>8.9390000000000001</v>
      </c>
      <c r="CY53" s="43" t="str">
        <f t="shared" si="120"/>
        <v/>
      </c>
      <c r="CZ53" s="43" t="str">
        <f t="shared" si="121"/>
        <v/>
      </c>
      <c r="DA53" s="43" t="str">
        <f t="shared" si="122"/>
        <v/>
      </c>
      <c r="DB53" s="43" t="str">
        <f t="shared" si="123"/>
        <v/>
      </c>
      <c r="DC53" s="43" t="str">
        <f t="shared" si="124"/>
        <v/>
      </c>
      <c r="DD53" s="42" t="str">
        <f t="shared" si="125"/>
        <v/>
      </c>
      <c r="DE53" s="41" t="str">
        <f t="shared" si="126"/>
        <v/>
      </c>
      <c r="DF53" s="41">
        <f t="shared" si="127"/>
        <v>1</v>
      </c>
      <c r="DG53" s="41" t="str">
        <f t="shared" si="128"/>
        <v/>
      </c>
      <c r="DH53" s="41">
        <f t="shared" si="129"/>
        <v>3</v>
      </c>
    </row>
    <row r="54" spans="1:112" s="41" customFormat="1" x14ac:dyDescent="0.2">
      <c r="A54" s="51" t="s">
        <v>78</v>
      </c>
      <c r="B54" s="51" t="s">
        <v>12</v>
      </c>
      <c r="C54" s="58">
        <v>13.980470771621819</v>
      </c>
      <c r="D54" s="58">
        <v>3.3586349302381548</v>
      </c>
      <c r="E54" s="58">
        <v>13.825663596867562</v>
      </c>
      <c r="F54" s="58">
        <v>0.85380621219012842</v>
      </c>
      <c r="G54" s="58">
        <v>21.671110226050871</v>
      </c>
      <c r="H54" s="58">
        <v>22.184132390561992</v>
      </c>
      <c r="I54" s="58">
        <v>12.156322740644775</v>
      </c>
      <c r="J54" s="58">
        <v>17.691974475400364</v>
      </c>
      <c r="K54" s="58">
        <v>9.8806168451505467</v>
      </c>
      <c r="L54" s="58">
        <v>9.6764197753666057</v>
      </c>
      <c r="M54" s="58">
        <v>3.8907229168133126</v>
      </c>
      <c r="N54" s="58">
        <v>7.5402757386543469</v>
      </c>
      <c r="O54" s="58">
        <v>19.265042374826649</v>
      </c>
      <c r="P54" s="58">
        <v>4.8673667240504868</v>
      </c>
      <c r="Q54" s="58">
        <v>23.129992917820335</v>
      </c>
      <c r="R54" s="57"/>
      <c r="S54" s="55">
        <v>133.69999999999999</v>
      </c>
      <c r="T54" s="55">
        <v>143.80000000000001</v>
      </c>
      <c r="U54" s="55">
        <v>165.8</v>
      </c>
      <c r="V54" s="55">
        <v>190.3</v>
      </c>
      <c r="W54" s="55">
        <v>122.6</v>
      </c>
      <c r="X54" s="55"/>
      <c r="Y54" s="55"/>
      <c r="Z54" s="55"/>
      <c r="AA54" s="55">
        <v>38.08</v>
      </c>
      <c r="AB54" s="55">
        <v>53.43</v>
      </c>
      <c r="AC54" s="63"/>
      <c r="AD54" s="55">
        <v>1115</v>
      </c>
      <c r="AE54" s="55">
        <v>502.3</v>
      </c>
      <c r="AF54" s="55">
        <v>572.79999999999995</v>
      </c>
      <c r="AG54" s="44" t="str">
        <f t="shared" si="65"/>
        <v/>
      </c>
      <c r="AH54" s="43">
        <f t="shared" si="66"/>
        <v>39.807839427942696</v>
      </c>
      <c r="AI54" s="43">
        <f t="shared" si="67"/>
        <v>10.400947411492085</v>
      </c>
      <c r="AJ54" s="43">
        <f t="shared" si="68"/>
        <v>194.1892640657891</v>
      </c>
      <c r="AK54" s="43">
        <f t="shared" si="69"/>
        <v>8.7812759943992216</v>
      </c>
      <c r="AL54" s="43">
        <f t="shared" si="70"/>
        <v>5.5264726085099856</v>
      </c>
      <c r="AM54" s="43" t="str">
        <f t="shared" si="71"/>
        <v/>
      </c>
      <c r="AN54" s="43" t="str">
        <f t="shared" si="72"/>
        <v/>
      </c>
      <c r="AO54" s="43" t="str">
        <f t="shared" si="73"/>
        <v/>
      </c>
      <c r="AP54" s="43">
        <f t="shared" si="74"/>
        <v>3.9353398141057063</v>
      </c>
      <c r="AQ54" s="43">
        <f t="shared" si="75"/>
        <v>13.732666433044715</v>
      </c>
      <c r="AR54" s="43" t="str">
        <f t="shared" si="76"/>
        <v/>
      </c>
      <c r="AS54" s="43">
        <f t="shared" si="77"/>
        <v>57.876851672901289</v>
      </c>
      <c r="AT54" s="43">
        <f t="shared" si="78"/>
        <v>103.19748407656449</v>
      </c>
      <c r="AU54" s="43">
        <f t="shared" si="79"/>
        <v>24.764382852823545</v>
      </c>
      <c r="AV54" s="48" t="str">
        <f t="shared" si="80"/>
        <v/>
      </c>
      <c r="AW54" s="47">
        <f t="shared" si="81"/>
        <v>133.69999999999999</v>
      </c>
      <c r="AX54" s="47">
        <f t="shared" si="82"/>
        <v>143.80000000000001</v>
      </c>
      <c r="AY54" s="47">
        <f t="shared" si="83"/>
        <v>165.8</v>
      </c>
      <c r="AZ54" s="47">
        <f t="shared" si="84"/>
        <v>190.3</v>
      </c>
      <c r="BA54" s="47">
        <f t="shared" si="85"/>
        <v>122.6</v>
      </c>
      <c r="BB54" s="47" t="str">
        <f t="shared" si="86"/>
        <v/>
      </c>
      <c r="BC54" s="47" t="str">
        <f t="shared" si="87"/>
        <v/>
      </c>
      <c r="BD54" s="47" t="str">
        <f t="shared" si="88"/>
        <v/>
      </c>
      <c r="BE54" s="47">
        <f t="shared" si="89"/>
        <v>38.08</v>
      </c>
      <c r="BF54" s="47">
        <f t="shared" si="90"/>
        <v>53.43</v>
      </c>
      <c r="BG54" s="47" t="str">
        <f t="shared" si="91"/>
        <v/>
      </c>
      <c r="BH54" s="47">
        <f t="shared" si="92"/>
        <v>1115</v>
      </c>
      <c r="BI54" s="47">
        <f t="shared" si="93"/>
        <v>502.3</v>
      </c>
      <c r="BJ54" s="47">
        <f t="shared" si="94"/>
        <v>572.79999999999995</v>
      </c>
      <c r="BK54" s="48" t="str">
        <f t="shared" si="95"/>
        <v/>
      </c>
      <c r="BL54" s="47">
        <f t="shared" si="96"/>
        <v>14.485373781148427</v>
      </c>
      <c r="BM54" s="47">
        <f t="shared" si="97"/>
        <v>21.004966403739413</v>
      </c>
      <c r="BN54" s="47">
        <f t="shared" si="98"/>
        <v>44.56989247311828</v>
      </c>
      <c r="BO54" s="47">
        <f t="shared" si="99"/>
        <v>38.4911003236246</v>
      </c>
      <c r="BP54" s="47">
        <f t="shared" si="100"/>
        <v>35.556844547563806</v>
      </c>
      <c r="BQ54" s="47" t="str">
        <f t="shared" si="101"/>
        <v/>
      </c>
      <c r="BR54" s="47" t="str">
        <f t="shared" si="102"/>
        <v/>
      </c>
      <c r="BS54" s="47" t="str">
        <f t="shared" si="103"/>
        <v/>
      </c>
      <c r="BT54" s="47">
        <f t="shared" si="104"/>
        <v>3.5688847235238987</v>
      </c>
      <c r="BU54" s="47">
        <f t="shared" si="105"/>
        <v>43.795081967213115</v>
      </c>
      <c r="BV54" s="47" t="str">
        <f t="shared" si="106"/>
        <v/>
      </c>
      <c r="BW54" s="47">
        <f t="shared" si="107"/>
        <v>37.428667338032895</v>
      </c>
      <c r="BX54" s="47">
        <f t="shared" si="108"/>
        <v>35.101327742837178</v>
      </c>
      <c r="BY54" s="47">
        <f t="shared" si="109"/>
        <v>25.056867891513559</v>
      </c>
      <c r="BZ54" s="54"/>
      <c r="CA54" s="52">
        <v>9.7449999999999992</v>
      </c>
      <c r="CB54" s="52">
        <v>9.7539999999999996</v>
      </c>
      <c r="CC54" s="52">
        <v>9.1590000000000007</v>
      </c>
      <c r="CD54" s="52">
        <v>9.7469999999999999</v>
      </c>
      <c r="CE54" s="52">
        <v>9.157</v>
      </c>
      <c r="CF54" s="52"/>
      <c r="CG54" s="52"/>
      <c r="CH54" s="52"/>
      <c r="CI54" s="52">
        <v>8.5079999999999991</v>
      </c>
      <c r="CJ54" s="52">
        <v>8.9809999999999999</v>
      </c>
      <c r="CK54" s="62"/>
      <c r="CL54" s="52">
        <v>8.9450000000000003</v>
      </c>
      <c r="CM54" s="52">
        <v>8.2309999999999999</v>
      </c>
      <c r="CN54" s="52">
        <v>8.7970000000000006</v>
      </c>
      <c r="CO54" s="44" t="str">
        <f t="shared" si="110"/>
        <v/>
      </c>
      <c r="CP54" s="43">
        <f t="shared" si="111"/>
        <v>9.7449999999999992</v>
      </c>
      <c r="CQ54" s="43">
        <f t="shared" si="112"/>
        <v>9.7539999999999996</v>
      </c>
      <c r="CR54" s="43">
        <f t="shared" si="113"/>
        <v>9.1590000000000007</v>
      </c>
      <c r="CS54" s="43">
        <f t="shared" si="114"/>
        <v>9.7469999999999999</v>
      </c>
      <c r="CT54" s="43">
        <f t="shared" si="115"/>
        <v>9.157</v>
      </c>
      <c r="CU54" s="43" t="str">
        <f t="shared" si="116"/>
        <v/>
      </c>
      <c r="CV54" s="43" t="str">
        <f t="shared" si="117"/>
        <v/>
      </c>
      <c r="CW54" s="43" t="str">
        <f t="shared" si="118"/>
        <v/>
      </c>
      <c r="CX54" s="43">
        <f t="shared" si="119"/>
        <v>8.5079999999999991</v>
      </c>
      <c r="CY54" s="43">
        <f t="shared" si="120"/>
        <v>8.9809999999999999</v>
      </c>
      <c r="CZ54" s="43" t="str">
        <f t="shared" si="121"/>
        <v/>
      </c>
      <c r="DA54" s="43">
        <f t="shared" si="122"/>
        <v>8.9450000000000003</v>
      </c>
      <c r="DB54" s="43">
        <f t="shared" si="123"/>
        <v>8.2309999999999999</v>
      </c>
      <c r="DC54" s="43">
        <f t="shared" si="124"/>
        <v>8.7970000000000006</v>
      </c>
      <c r="DD54" s="42" t="str">
        <f t="shared" si="125"/>
        <v/>
      </c>
      <c r="DE54" s="41">
        <f t="shared" si="126"/>
        <v>1</v>
      </c>
      <c r="DF54" s="41">
        <f t="shared" si="127"/>
        <v>1</v>
      </c>
      <c r="DG54" s="41">
        <f t="shared" si="128"/>
        <v>1</v>
      </c>
      <c r="DH54" s="41">
        <f t="shared" si="129"/>
        <v>1</v>
      </c>
    </row>
    <row r="55" spans="1:112" s="41" customFormat="1" x14ac:dyDescent="0.2">
      <c r="A55" s="51" t="s">
        <v>64</v>
      </c>
      <c r="B55" s="51" t="s">
        <v>337</v>
      </c>
      <c r="C55" s="58">
        <v>2.7794049864884118</v>
      </c>
      <c r="D55" s="58">
        <v>13.215061424817764</v>
      </c>
      <c r="E55" s="58">
        <v>4.9566511180934194</v>
      </c>
      <c r="F55" s="58">
        <v>15.671218614643861</v>
      </c>
      <c r="G55" s="58">
        <v>14.468840812143821</v>
      </c>
      <c r="H55" s="58">
        <v>1.9950172254486049</v>
      </c>
      <c r="I55" s="58">
        <v>3.8786338702779481</v>
      </c>
      <c r="J55" s="58">
        <v>6.2517586202249076</v>
      </c>
      <c r="K55" s="58">
        <v>4.6764759600432653</v>
      </c>
      <c r="L55" s="58">
        <v>8.3032015155785626</v>
      </c>
      <c r="M55" s="58">
        <v>4.3638726065264004</v>
      </c>
      <c r="N55" s="58">
        <v>3.4156325111031984</v>
      </c>
      <c r="O55" s="58">
        <v>18.551002685550301</v>
      </c>
      <c r="P55" s="58">
        <v>3.6166535357088354</v>
      </c>
      <c r="Q55" s="58">
        <v>12.412896466169558</v>
      </c>
      <c r="R55" s="57">
        <v>65.319999999999993</v>
      </c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44">
        <f t="shared" si="65"/>
        <v>23.50143297487832</v>
      </c>
      <c r="AH55" s="43" t="str">
        <f t="shared" si="66"/>
        <v/>
      </c>
      <c r="AI55" s="43" t="str">
        <f t="shared" si="67"/>
        <v/>
      </c>
      <c r="AJ55" s="43" t="str">
        <f t="shared" si="68"/>
        <v/>
      </c>
      <c r="AK55" s="43" t="str">
        <f t="shared" si="69"/>
        <v/>
      </c>
      <c r="AL55" s="43" t="str">
        <f t="shared" si="70"/>
        <v/>
      </c>
      <c r="AM55" s="43" t="str">
        <f t="shared" si="71"/>
        <v/>
      </c>
      <c r="AN55" s="43" t="str">
        <f t="shared" si="72"/>
        <v/>
      </c>
      <c r="AO55" s="43" t="str">
        <f t="shared" si="73"/>
        <v/>
      </c>
      <c r="AP55" s="43" t="str">
        <f t="shared" si="74"/>
        <v/>
      </c>
      <c r="AQ55" s="43" t="str">
        <f t="shared" si="75"/>
        <v/>
      </c>
      <c r="AR55" s="43" t="str">
        <f t="shared" si="76"/>
        <v/>
      </c>
      <c r="AS55" s="43" t="str">
        <f t="shared" si="77"/>
        <v/>
      </c>
      <c r="AT55" s="43" t="str">
        <f t="shared" si="78"/>
        <v/>
      </c>
      <c r="AU55" s="43" t="str">
        <f t="shared" si="79"/>
        <v/>
      </c>
      <c r="AV55" s="48">
        <f t="shared" si="80"/>
        <v>65.319999999999993</v>
      </c>
      <c r="AW55" s="47" t="str">
        <f t="shared" si="81"/>
        <v/>
      </c>
      <c r="AX55" s="47" t="str">
        <f t="shared" si="82"/>
        <v/>
      </c>
      <c r="AY55" s="47" t="str">
        <f t="shared" si="83"/>
        <v/>
      </c>
      <c r="AZ55" s="47" t="str">
        <f t="shared" si="84"/>
        <v/>
      </c>
      <c r="BA55" s="47" t="str">
        <f t="shared" si="85"/>
        <v/>
      </c>
      <c r="BB55" s="47" t="str">
        <f t="shared" si="86"/>
        <v/>
      </c>
      <c r="BC55" s="47" t="str">
        <f t="shared" si="87"/>
        <v/>
      </c>
      <c r="BD55" s="47" t="str">
        <f t="shared" si="88"/>
        <v/>
      </c>
      <c r="BE55" s="47" t="str">
        <f t="shared" si="89"/>
        <v/>
      </c>
      <c r="BF55" s="47" t="str">
        <f t="shared" si="90"/>
        <v/>
      </c>
      <c r="BG55" s="47" t="str">
        <f t="shared" si="91"/>
        <v/>
      </c>
      <c r="BH55" s="47" t="str">
        <f t="shared" si="92"/>
        <v/>
      </c>
      <c r="BI55" s="47" t="str">
        <f t="shared" si="93"/>
        <v/>
      </c>
      <c r="BJ55" s="47" t="str">
        <f t="shared" si="94"/>
        <v/>
      </c>
      <c r="BK55" s="48">
        <f t="shared" si="95"/>
        <v>100</v>
      </c>
      <c r="BL55" s="47" t="str">
        <f t="shared" si="96"/>
        <v/>
      </c>
      <c r="BM55" s="47" t="str">
        <f t="shared" si="97"/>
        <v/>
      </c>
      <c r="BN55" s="47" t="str">
        <f t="shared" si="98"/>
        <v/>
      </c>
      <c r="BO55" s="47" t="str">
        <f t="shared" si="99"/>
        <v/>
      </c>
      <c r="BP55" s="47" t="str">
        <f t="shared" si="100"/>
        <v/>
      </c>
      <c r="BQ55" s="47" t="str">
        <f t="shared" si="101"/>
        <v/>
      </c>
      <c r="BR55" s="47" t="str">
        <f t="shared" si="102"/>
        <v/>
      </c>
      <c r="BS55" s="47" t="str">
        <f t="shared" si="103"/>
        <v/>
      </c>
      <c r="BT55" s="47" t="str">
        <f t="shared" si="104"/>
        <v/>
      </c>
      <c r="BU55" s="47" t="str">
        <f t="shared" si="105"/>
        <v/>
      </c>
      <c r="BV55" s="47" t="str">
        <f t="shared" si="106"/>
        <v/>
      </c>
      <c r="BW55" s="47" t="str">
        <f t="shared" si="107"/>
        <v/>
      </c>
      <c r="BX55" s="47" t="str">
        <f t="shared" si="108"/>
        <v/>
      </c>
      <c r="BY55" s="47" t="str">
        <f t="shared" si="109"/>
        <v/>
      </c>
      <c r="BZ55" s="54">
        <v>5.9139999999999997</v>
      </c>
      <c r="CA55" s="52"/>
      <c r="CB55" s="52"/>
      <c r="CC55" s="52"/>
      <c r="CD55" s="52"/>
      <c r="CE55" s="52"/>
      <c r="CF55" s="52"/>
      <c r="CG55" s="52"/>
      <c r="CH55" s="52"/>
      <c r="CI55" s="52"/>
      <c r="CJ55" s="52"/>
      <c r="CK55" s="52"/>
      <c r="CL55" s="52"/>
      <c r="CM55" s="52"/>
      <c r="CN55" s="52"/>
      <c r="CO55" s="44">
        <f t="shared" si="110"/>
        <v>5.9139999999999997</v>
      </c>
      <c r="CP55" s="43" t="str">
        <f t="shared" si="111"/>
        <v/>
      </c>
      <c r="CQ55" s="43" t="str">
        <f t="shared" si="112"/>
        <v/>
      </c>
      <c r="CR55" s="43" t="str">
        <f t="shared" si="113"/>
        <v/>
      </c>
      <c r="CS55" s="43" t="str">
        <f t="shared" si="114"/>
        <v/>
      </c>
      <c r="CT55" s="43" t="str">
        <f t="shared" si="115"/>
        <v/>
      </c>
      <c r="CU55" s="43" t="str">
        <f t="shared" si="116"/>
        <v/>
      </c>
      <c r="CV55" s="43" t="str">
        <f t="shared" si="117"/>
        <v/>
      </c>
      <c r="CW55" s="43" t="str">
        <f t="shared" si="118"/>
        <v/>
      </c>
      <c r="CX55" s="43" t="str">
        <f t="shared" si="119"/>
        <v/>
      </c>
      <c r="CY55" s="43" t="str">
        <f t="shared" si="120"/>
        <v/>
      </c>
      <c r="CZ55" s="43" t="str">
        <f t="shared" si="121"/>
        <v/>
      </c>
      <c r="DA55" s="43" t="str">
        <f t="shared" si="122"/>
        <v/>
      </c>
      <c r="DB55" s="43" t="str">
        <f t="shared" si="123"/>
        <v/>
      </c>
      <c r="DC55" s="43" t="str">
        <f t="shared" si="124"/>
        <v/>
      </c>
      <c r="DD55" s="42">
        <f t="shared" si="125"/>
        <v>1</v>
      </c>
      <c r="DE55" s="41" t="str">
        <f t="shared" si="126"/>
        <v/>
      </c>
      <c r="DF55" s="41" t="str">
        <f t="shared" si="127"/>
        <v/>
      </c>
      <c r="DG55" s="41" t="str">
        <f t="shared" si="128"/>
        <v/>
      </c>
      <c r="DH55" s="41">
        <f t="shared" si="129"/>
        <v>3</v>
      </c>
    </row>
    <row r="56" spans="1:112" s="41" customFormat="1" x14ac:dyDescent="0.2">
      <c r="A56" s="51" t="s">
        <v>23</v>
      </c>
      <c r="B56" s="51" t="s">
        <v>23</v>
      </c>
      <c r="C56" s="47">
        <v>10.602299435717155</v>
      </c>
      <c r="D56" s="47">
        <v>19.879661019650143</v>
      </c>
      <c r="E56" s="47">
        <v>6.043308673767454</v>
      </c>
      <c r="F56" s="47">
        <v>10.577691409932678</v>
      </c>
      <c r="G56" s="47">
        <v>8.112063821469901</v>
      </c>
      <c r="H56" s="47">
        <v>9.3768288161723348</v>
      </c>
      <c r="I56" s="47">
        <v>6.5743469849487939</v>
      </c>
      <c r="J56" s="47">
        <v>10.971199375654578</v>
      </c>
      <c r="K56" s="47">
        <v>13.056130813761252</v>
      </c>
      <c r="L56" s="47">
        <v>7.2891371639206568</v>
      </c>
      <c r="M56" s="47">
        <v>7.7697647635963607</v>
      </c>
      <c r="N56" s="47">
        <v>8.6358959934536905</v>
      </c>
      <c r="O56" s="47">
        <v>15.745916432444357</v>
      </c>
      <c r="P56" s="47">
        <v>3.2816336520059406</v>
      </c>
      <c r="Q56" s="47">
        <v>5.9794977145646051</v>
      </c>
      <c r="R56" s="50"/>
      <c r="S56" s="49">
        <v>253.9</v>
      </c>
      <c r="T56" s="49">
        <v>80.87</v>
      </c>
      <c r="U56" s="49">
        <v>136.69999999999999</v>
      </c>
      <c r="V56" s="49">
        <v>196.8</v>
      </c>
      <c r="W56" s="60"/>
      <c r="X56" s="49">
        <v>113.1</v>
      </c>
      <c r="Y56" s="49">
        <v>135.6</v>
      </c>
      <c r="Z56" s="49">
        <v>210</v>
      </c>
      <c r="AA56" s="49">
        <v>37.65</v>
      </c>
      <c r="AB56" s="49"/>
      <c r="AC56" s="49">
        <v>119.8</v>
      </c>
      <c r="AD56" s="49"/>
      <c r="AE56" s="49">
        <v>61.67</v>
      </c>
      <c r="AF56" s="49">
        <v>41.44</v>
      </c>
      <c r="AG56" s="44" t="str">
        <f t="shared" si="65"/>
        <v/>
      </c>
      <c r="AH56" s="43">
        <f t="shared" si="66"/>
        <v>12.771847555601244</v>
      </c>
      <c r="AI56" s="43">
        <f t="shared" si="67"/>
        <v>13.38174241389277</v>
      </c>
      <c r="AJ56" s="43">
        <f t="shared" si="68"/>
        <v>12.923424847848725</v>
      </c>
      <c r="AK56" s="43">
        <f t="shared" si="69"/>
        <v>24.26016416181745</v>
      </c>
      <c r="AL56" s="43" t="str">
        <f t="shared" si="70"/>
        <v/>
      </c>
      <c r="AM56" s="43">
        <f t="shared" si="71"/>
        <v>17.203229500805076</v>
      </c>
      <c r="AN56" s="43">
        <f t="shared" si="72"/>
        <v>12.359633195701509</v>
      </c>
      <c r="AO56" s="43">
        <f t="shared" si="73"/>
        <v>16.084397666930432</v>
      </c>
      <c r="AP56" s="43">
        <f t="shared" si="74"/>
        <v>5.1652204030893749</v>
      </c>
      <c r="AQ56" s="43" t="str">
        <f t="shared" si="75"/>
        <v/>
      </c>
      <c r="AR56" s="43">
        <f t="shared" si="76"/>
        <v>13.872330108052779</v>
      </c>
      <c r="AS56" s="43" t="str">
        <f t="shared" si="77"/>
        <v/>
      </c>
      <c r="AT56" s="43">
        <f t="shared" si="78"/>
        <v>18.792469403860306</v>
      </c>
      <c r="AU56" s="43">
        <f t="shared" si="79"/>
        <v>6.9303479954615943</v>
      </c>
      <c r="AV56" s="48" t="str">
        <f t="shared" si="80"/>
        <v/>
      </c>
      <c r="AW56" s="47">
        <f t="shared" si="81"/>
        <v>253.9</v>
      </c>
      <c r="AX56" s="47">
        <f t="shared" si="82"/>
        <v>80.87</v>
      </c>
      <c r="AY56" s="47">
        <f t="shared" si="83"/>
        <v>136.69999999999999</v>
      </c>
      <c r="AZ56" s="47">
        <f t="shared" si="84"/>
        <v>196.8</v>
      </c>
      <c r="BA56" s="47" t="str">
        <f t="shared" si="85"/>
        <v/>
      </c>
      <c r="BB56" s="47">
        <f t="shared" si="86"/>
        <v>113.1</v>
      </c>
      <c r="BC56" s="47">
        <f t="shared" si="87"/>
        <v>135.6</v>
      </c>
      <c r="BD56" s="47">
        <f t="shared" si="88"/>
        <v>210</v>
      </c>
      <c r="BE56" s="47">
        <f t="shared" si="89"/>
        <v>37.65</v>
      </c>
      <c r="BF56" s="47" t="str">
        <f t="shared" si="90"/>
        <v/>
      </c>
      <c r="BG56" s="47">
        <f t="shared" si="91"/>
        <v>119.8</v>
      </c>
      <c r="BH56" s="47" t="str">
        <f t="shared" si="92"/>
        <v/>
      </c>
      <c r="BI56" s="47">
        <f t="shared" si="93"/>
        <v>61.67</v>
      </c>
      <c r="BJ56" s="47">
        <f t="shared" si="94"/>
        <v>41.44</v>
      </c>
      <c r="BK56" s="48" t="str">
        <f t="shared" si="95"/>
        <v/>
      </c>
      <c r="BL56" s="47">
        <f t="shared" si="96"/>
        <v>27.508125677139763</v>
      </c>
      <c r="BM56" s="47">
        <f t="shared" si="97"/>
        <v>11.812737364884605</v>
      </c>
      <c r="BN56" s="47">
        <f t="shared" si="98"/>
        <v>36.747311827956985</v>
      </c>
      <c r="BO56" s="47">
        <f t="shared" si="99"/>
        <v>39.805825242718448</v>
      </c>
      <c r="BP56" s="47" t="str">
        <f t="shared" si="100"/>
        <v/>
      </c>
      <c r="BQ56" s="47">
        <f t="shared" si="101"/>
        <v>15.102149819735613</v>
      </c>
      <c r="BR56" s="47">
        <f t="shared" si="102"/>
        <v>15.964210030609843</v>
      </c>
      <c r="BS56" s="47">
        <f t="shared" si="103"/>
        <v>22.724813331890488</v>
      </c>
      <c r="BT56" s="47">
        <f t="shared" si="104"/>
        <v>3.528584817244611</v>
      </c>
      <c r="BU56" s="47" t="str">
        <f t="shared" si="105"/>
        <v/>
      </c>
      <c r="BV56" s="47">
        <f t="shared" si="106"/>
        <v>16.964032851883317</v>
      </c>
      <c r="BW56" s="47" t="str">
        <f t="shared" si="107"/>
        <v/>
      </c>
      <c r="BX56" s="47">
        <f t="shared" si="108"/>
        <v>4.3095737246680645</v>
      </c>
      <c r="BY56" s="47">
        <f t="shared" si="109"/>
        <v>1.8127734033245844</v>
      </c>
      <c r="BZ56" s="46"/>
      <c r="CA56" s="45">
        <v>4.0970000000000004</v>
      </c>
      <c r="CB56" s="45">
        <v>4.194</v>
      </c>
      <c r="CC56" s="45">
        <v>4.1580000000000004</v>
      </c>
      <c r="CD56" s="45">
        <v>4.2469999999999999</v>
      </c>
      <c r="CE56" s="59"/>
      <c r="CF56" s="45">
        <v>4.476</v>
      </c>
      <c r="CG56" s="45">
        <v>4.2149999999999999</v>
      </c>
      <c r="CH56" s="45">
        <v>4.2549999999999999</v>
      </c>
      <c r="CI56" s="45">
        <v>4.38</v>
      </c>
      <c r="CJ56" s="45"/>
      <c r="CK56" s="45">
        <v>5.391</v>
      </c>
      <c r="CL56" s="45"/>
      <c r="CM56" s="45">
        <v>4.0270000000000001</v>
      </c>
      <c r="CN56" s="45">
        <v>4.0220000000000002</v>
      </c>
      <c r="CO56" s="44" t="str">
        <f t="shared" si="110"/>
        <v/>
      </c>
      <c r="CP56" s="43">
        <f t="shared" si="111"/>
        <v>4.0970000000000004</v>
      </c>
      <c r="CQ56" s="43">
        <f t="shared" si="112"/>
        <v>4.194</v>
      </c>
      <c r="CR56" s="43">
        <f t="shared" si="113"/>
        <v>4.1580000000000004</v>
      </c>
      <c r="CS56" s="43">
        <f t="shared" si="114"/>
        <v>4.2469999999999999</v>
      </c>
      <c r="CT56" s="43" t="str">
        <f t="shared" si="115"/>
        <v/>
      </c>
      <c r="CU56" s="43">
        <f t="shared" si="116"/>
        <v>4.476</v>
      </c>
      <c r="CV56" s="43">
        <f t="shared" si="117"/>
        <v>4.2149999999999999</v>
      </c>
      <c r="CW56" s="43">
        <f t="shared" si="118"/>
        <v>4.2549999999999999</v>
      </c>
      <c r="CX56" s="43">
        <f t="shared" si="119"/>
        <v>4.38</v>
      </c>
      <c r="CY56" s="43" t="str">
        <f t="shared" si="120"/>
        <v/>
      </c>
      <c r="CZ56" s="43">
        <f t="shared" si="121"/>
        <v>5.391</v>
      </c>
      <c r="DA56" s="43" t="str">
        <f t="shared" si="122"/>
        <v/>
      </c>
      <c r="DB56" s="43">
        <f t="shared" si="123"/>
        <v>4.0270000000000001</v>
      </c>
      <c r="DC56" s="43">
        <f t="shared" si="124"/>
        <v>4.0220000000000002</v>
      </c>
      <c r="DD56" s="42" t="str">
        <f t="shared" si="125"/>
        <v/>
      </c>
      <c r="DE56" s="41">
        <f t="shared" si="126"/>
        <v>1</v>
      </c>
      <c r="DF56" s="41">
        <f t="shared" si="127"/>
        <v>1</v>
      </c>
      <c r="DG56" s="41">
        <f t="shared" si="128"/>
        <v>1</v>
      </c>
      <c r="DH56" s="41">
        <f t="shared" si="129"/>
        <v>1</v>
      </c>
    </row>
    <row r="57" spans="1:112" s="41" customFormat="1" x14ac:dyDescent="0.2">
      <c r="A57" s="51" t="s">
        <v>8</v>
      </c>
      <c r="B57" s="51" t="s">
        <v>8</v>
      </c>
      <c r="C57" s="58">
        <v>12.592696863505433</v>
      </c>
      <c r="D57" s="58">
        <v>6.6038794577390751</v>
      </c>
      <c r="E57" s="58">
        <v>1.5295155000707261</v>
      </c>
      <c r="F57" s="58">
        <v>8.7735322544101351</v>
      </c>
      <c r="G57" s="58">
        <v>13.340899863647945</v>
      </c>
      <c r="H57" s="58">
        <v>7.0349936014007257</v>
      </c>
      <c r="I57" s="58">
        <v>5.3251833051694355</v>
      </c>
      <c r="J57" s="58">
        <v>13.555079588092042</v>
      </c>
      <c r="K57" s="58">
        <v>11.479779016344905</v>
      </c>
      <c r="L57" s="58">
        <v>19.212980674155631</v>
      </c>
      <c r="M57" s="58">
        <v>4.5366568943246213</v>
      </c>
      <c r="N57" s="58">
        <v>4.6114905107631889</v>
      </c>
      <c r="O57" s="58">
        <v>7.0101103307287103</v>
      </c>
      <c r="P57" s="58">
        <v>5.594183321919207</v>
      </c>
      <c r="Q57" s="58">
        <v>4.9956163089608348</v>
      </c>
      <c r="R57" s="57">
        <v>44.24</v>
      </c>
      <c r="S57" s="63">
        <v>117.1</v>
      </c>
      <c r="T57" s="63">
        <v>82.51</v>
      </c>
      <c r="U57" s="55"/>
      <c r="V57" s="60"/>
      <c r="W57" s="60"/>
      <c r="X57" s="55">
        <v>152.1</v>
      </c>
      <c r="Y57" s="55">
        <v>164.5</v>
      </c>
      <c r="Z57" s="55">
        <v>61.28</v>
      </c>
      <c r="AA57" s="55">
        <v>110.7</v>
      </c>
      <c r="AB57" s="55"/>
      <c r="AC57" s="55"/>
      <c r="AD57" s="55">
        <v>41.38</v>
      </c>
      <c r="AE57" s="55">
        <v>173.3</v>
      </c>
      <c r="AF57" s="60"/>
      <c r="AG57" s="44">
        <f t="shared" si="65"/>
        <v>3.5131473805433049</v>
      </c>
      <c r="AH57" s="43">
        <f t="shared" si="66"/>
        <v>17.732001431790327</v>
      </c>
      <c r="AI57" s="43">
        <f t="shared" si="67"/>
        <v>53.945187215287895</v>
      </c>
      <c r="AJ57" s="43" t="str">
        <f t="shared" si="68"/>
        <v/>
      </c>
      <c r="AK57" s="43" t="str">
        <f t="shared" si="69"/>
        <v/>
      </c>
      <c r="AL57" s="43" t="str">
        <f t="shared" si="70"/>
        <v/>
      </c>
      <c r="AM57" s="43">
        <f t="shared" si="71"/>
        <v>28.562397063843516</v>
      </c>
      <c r="AN57" s="43">
        <f t="shared" si="72"/>
        <v>12.135672013649486</v>
      </c>
      <c r="AO57" s="43">
        <f t="shared" si="73"/>
        <v>5.3380818492019371</v>
      </c>
      <c r="AP57" s="43">
        <f t="shared" si="74"/>
        <v>5.761729628391719</v>
      </c>
      <c r="AQ57" s="43" t="str">
        <f t="shared" si="75"/>
        <v/>
      </c>
      <c r="AR57" s="43" t="str">
        <f t="shared" si="76"/>
        <v/>
      </c>
      <c r="AS57" s="43">
        <f t="shared" si="77"/>
        <v>5.9029028143268176</v>
      </c>
      <c r="AT57" s="43">
        <f t="shared" si="78"/>
        <v>30.978605817398499</v>
      </c>
      <c r="AU57" s="43" t="str">
        <f t="shared" si="79"/>
        <v/>
      </c>
      <c r="AV57" s="48">
        <f t="shared" si="80"/>
        <v>44.24</v>
      </c>
      <c r="AW57" s="47">
        <f t="shared" si="81"/>
        <v>117.1</v>
      </c>
      <c r="AX57" s="47">
        <f t="shared" si="82"/>
        <v>82.51</v>
      </c>
      <c r="AY57" s="47" t="str">
        <f t="shared" si="83"/>
        <v/>
      </c>
      <c r="AZ57" s="47" t="str">
        <f t="shared" si="84"/>
        <v/>
      </c>
      <c r="BA57" s="47" t="str">
        <f t="shared" si="85"/>
        <v/>
      </c>
      <c r="BB57" s="47">
        <f t="shared" si="86"/>
        <v>152.1</v>
      </c>
      <c r="BC57" s="47">
        <f t="shared" si="87"/>
        <v>164.5</v>
      </c>
      <c r="BD57" s="47">
        <f t="shared" si="88"/>
        <v>61.28</v>
      </c>
      <c r="BE57" s="47">
        <f t="shared" si="89"/>
        <v>110.7</v>
      </c>
      <c r="BF57" s="47" t="str">
        <f t="shared" si="90"/>
        <v/>
      </c>
      <c r="BG57" s="47" t="str">
        <f t="shared" si="91"/>
        <v/>
      </c>
      <c r="BH57" s="47">
        <f t="shared" si="92"/>
        <v>41.38</v>
      </c>
      <c r="BI57" s="47">
        <f t="shared" si="93"/>
        <v>173.3</v>
      </c>
      <c r="BJ57" s="47" t="str">
        <f t="shared" si="94"/>
        <v/>
      </c>
      <c r="BK57" s="48">
        <f t="shared" si="95"/>
        <v>67.728107777097378</v>
      </c>
      <c r="BL57" s="47">
        <f t="shared" si="96"/>
        <v>12.686890574214518</v>
      </c>
      <c r="BM57" s="47">
        <f t="shared" si="97"/>
        <v>12.052293309962021</v>
      </c>
      <c r="BN57" s="47" t="str">
        <f t="shared" si="98"/>
        <v/>
      </c>
      <c r="BO57" s="47" t="str">
        <f t="shared" si="99"/>
        <v/>
      </c>
      <c r="BP57" s="47" t="str">
        <f t="shared" si="100"/>
        <v/>
      </c>
      <c r="BQ57" s="47">
        <f t="shared" si="101"/>
        <v>20.309787688609962</v>
      </c>
      <c r="BR57" s="47">
        <f t="shared" si="102"/>
        <v>19.366611725924184</v>
      </c>
      <c r="BS57" s="47">
        <f t="shared" si="103"/>
        <v>6.6313169570392816</v>
      </c>
      <c r="BT57" s="47">
        <f t="shared" si="104"/>
        <v>10.374882849109653</v>
      </c>
      <c r="BU57" s="47" t="str">
        <f t="shared" si="105"/>
        <v/>
      </c>
      <c r="BV57" s="47" t="str">
        <f t="shared" si="106"/>
        <v/>
      </c>
      <c r="BW57" s="47">
        <f t="shared" si="107"/>
        <v>1.3890567304464585</v>
      </c>
      <c r="BX57" s="47">
        <f t="shared" si="108"/>
        <v>12.110412299091545</v>
      </c>
      <c r="BY57" s="47" t="str">
        <f t="shared" si="109"/>
        <v/>
      </c>
      <c r="BZ57" s="54">
        <v>7.9130000000000003</v>
      </c>
      <c r="CA57" s="62">
        <v>5.1520000000000001</v>
      </c>
      <c r="CB57" s="62">
        <v>5.23</v>
      </c>
      <c r="CC57" s="52"/>
      <c r="CD57" s="59"/>
      <c r="CE57" s="59"/>
      <c r="CF57" s="52">
        <v>6.7279999999999998</v>
      </c>
      <c r="CG57" s="52">
        <v>6.6420000000000003</v>
      </c>
      <c r="CH57" s="52">
        <v>6.2590000000000003</v>
      </c>
      <c r="CI57" s="52">
        <v>6.5910000000000002</v>
      </c>
      <c r="CJ57" s="52"/>
      <c r="CK57" s="52"/>
      <c r="CL57" s="52" t="s">
        <v>419</v>
      </c>
      <c r="CM57" s="52">
        <v>6.9859999999999998</v>
      </c>
      <c r="CN57" s="59"/>
      <c r="CO57" s="44">
        <f t="shared" si="110"/>
        <v>7.9130000000000003</v>
      </c>
      <c r="CP57" s="43">
        <f t="shared" si="111"/>
        <v>5.1520000000000001</v>
      </c>
      <c r="CQ57" s="43">
        <f t="shared" si="112"/>
        <v>5.23</v>
      </c>
      <c r="CR57" s="43" t="str">
        <f t="shared" si="113"/>
        <v/>
      </c>
      <c r="CS57" s="43" t="str">
        <f t="shared" si="114"/>
        <v/>
      </c>
      <c r="CT57" s="43" t="str">
        <f t="shared" si="115"/>
        <v/>
      </c>
      <c r="CU57" s="43">
        <f t="shared" si="116"/>
        <v>6.7279999999999998</v>
      </c>
      <c r="CV57" s="43">
        <f t="shared" si="117"/>
        <v>6.6420000000000003</v>
      </c>
      <c r="CW57" s="43">
        <f t="shared" si="118"/>
        <v>6.2590000000000003</v>
      </c>
      <c r="CX57" s="43">
        <f t="shared" si="119"/>
        <v>6.5910000000000002</v>
      </c>
      <c r="CY57" s="43" t="str">
        <f t="shared" si="120"/>
        <v/>
      </c>
      <c r="CZ57" s="43" t="str">
        <f t="shared" si="121"/>
        <v/>
      </c>
      <c r="DA57" s="43" t="str">
        <f t="shared" si="122"/>
        <v>~7.657</v>
      </c>
      <c r="DB57" s="43">
        <f t="shared" si="123"/>
        <v>6.9859999999999998</v>
      </c>
      <c r="DC57" s="43" t="str">
        <f t="shared" si="124"/>
        <v/>
      </c>
      <c r="DD57" s="42">
        <f t="shared" si="125"/>
        <v>1</v>
      </c>
      <c r="DE57" s="41">
        <f t="shared" si="126"/>
        <v>1</v>
      </c>
      <c r="DF57" s="41">
        <f t="shared" si="127"/>
        <v>1</v>
      </c>
      <c r="DG57" s="41" t="str">
        <f t="shared" si="128"/>
        <v/>
      </c>
      <c r="DH57" s="41">
        <f t="shared" si="129"/>
        <v>1</v>
      </c>
    </row>
    <row r="58" spans="1:112" s="41" customFormat="1" x14ac:dyDescent="0.2">
      <c r="A58" s="51" t="s">
        <v>11</v>
      </c>
      <c r="B58" s="51" t="s">
        <v>11</v>
      </c>
      <c r="C58" s="47">
        <v>10.413715139087291</v>
      </c>
      <c r="D58" s="47">
        <v>8.0166175774056327</v>
      </c>
      <c r="E58" s="47">
        <v>15.85407835712998</v>
      </c>
      <c r="F58" s="47">
        <v>32.441870139071014</v>
      </c>
      <c r="G58" s="47">
        <v>33.857526665680972</v>
      </c>
      <c r="H58" s="47">
        <v>6.6895390553450405</v>
      </c>
      <c r="I58" s="47">
        <v>9.2415306743587955</v>
      </c>
      <c r="J58" s="47">
        <v>8.5313615263313061</v>
      </c>
      <c r="K58" s="47">
        <v>14.889118836453068</v>
      </c>
      <c r="L58" s="47">
        <v>14.103521396886361</v>
      </c>
      <c r="M58" s="47">
        <v>4.6289462865151565</v>
      </c>
      <c r="N58" s="47">
        <v>8.5301539036151972</v>
      </c>
      <c r="O58" s="47">
        <v>25.578451576553704</v>
      </c>
      <c r="P58" s="47">
        <v>28.68929661138738</v>
      </c>
      <c r="Q58" s="47">
        <v>7.7037656538958306</v>
      </c>
      <c r="R58" s="50"/>
      <c r="S58" s="49">
        <v>148.69999999999999</v>
      </c>
      <c r="T58" s="49">
        <v>105.9</v>
      </c>
      <c r="U58" s="63">
        <v>86.85</v>
      </c>
      <c r="V58" s="49"/>
      <c r="W58" s="49">
        <v>38.99</v>
      </c>
      <c r="X58" s="49"/>
      <c r="Y58" s="49"/>
      <c r="Z58" s="49"/>
      <c r="AA58" s="49"/>
      <c r="AB58" s="49"/>
      <c r="AC58" s="49"/>
      <c r="AD58" s="49"/>
      <c r="AE58" s="49"/>
      <c r="AF58" s="63">
        <v>118.8</v>
      </c>
      <c r="AG58" s="44" t="str">
        <f t="shared" si="65"/>
        <v/>
      </c>
      <c r="AH58" s="43">
        <f t="shared" si="66"/>
        <v>18.548970131630355</v>
      </c>
      <c r="AI58" s="43">
        <f t="shared" si="67"/>
        <v>6.6796692696030542</v>
      </c>
      <c r="AJ58" s="43">
        <f t="shared" si="68"/>
        <v>2.6770959759006967</v>
      </c>
      <c r="AK58" s="43" t="str">
        <f t="shared" si="69"/>
        <v/>
      </c>
      <c r="AL58" s="43">
        <f t="shared" si="70"/>
        <v>5.8285032313020757</v>
      </c>
      <c r="AM58" s="43" t="str">
        <f t="shared" si="71"/>
        <v/>
      </c>
      <c r="AN58" s="43" t="str">
        <f t="shared" si="72"/>
        <v/>
      </c>
      <c r="AO58" s="43" t="str">
        <f t="shared" si="73"/>
        <v/>
      </c>
      <c r="AP58" s="43" t="str">
        <f t="shared" si="74"/>
        <v/>
      </c>
      <c r="AQ58" s="43" t="str">
        <f t="shared" si="75"/>
        <v/>
      </c>
      <c r="AR58" s="43" t="str">
        <f t="shared" si="76"/>
        <v/>
      </c>
      <c r="AS58" s="43" t="str">
        <f t="shared" si="77"/>
        <v/>
      </c>
      <c r="AT58" s="43" t="str">
        <f t="shared" si="78"/>
        <v/>
      </c>
      <c r="AU58" s="43">
        <f t="shared" si="79"/>
        <v>15.421029836223312</v>
      </c>
      <c r="AV58" s="48" t="str">
        <f t="shared" si="80"/>
        <v/>
      </c>
      <c r="AW58" s="47">
        <f t="shared" si="81"/>
        <v>148.69999999999999</v>
      </c>
      <c r="AX58" s="47">
        <f t="shared" si="82"/>
        <v>105.9</v>
      </c>
      <c r="AY58" s="47">
        <f t="shared" si="83"/>
        <v>86.85</v>
      </c>
      <c r="AZ58" s="47" t="str">
        <f t="shared" si="84"/>
        <v/>
      </c>
      <c r="BA58" s="47">
        <f t="shared" si="85"/>
        <v>38.99</v>
      </c>
      <c r="BB58" s="47" t="str">
        <f t="shared" si="86"/>
        <v/>
      </c>
      <c r="BC58" s="47" t="str">
        <f t="shared" si="87"/>
        <v/>
      </c>
      <c r="BD58" s="47" t="str">
        <f t="shared" si="88"/>
        <v/>
      </c>
      <c r="BE58" s="47" t="str">
        <f t="shared" si="89"/>
        <v/>
      </c>
      <c r="BF58" s="47" t="str">
        <f t="shared" si="90"/>
        <v/>
      </c>
      <c r="BG58" s="47" t="str">
        <f t="shared" si="91"/>
        <v/>
      </c>
      <c r="BH58" s="47" t="str">
        <f t="shared" si="92"/>
        <v/>
      </c>
      <c r="BI58" s="47" t="str">
        <f t="shared" si="93"/>
        <v/>
      </c>
      <c r="BJ58" s="47">
        <f t="shared" si="94"/>
        <v>118.8</v>
      </c>
      <c r="BK58" s="48" t="str">
        <f t="shared" si="95"/>
        <v/>
      </c>
      <c r="BL58" s="47">
        <f t="shared" si="96"/>
        <v>16.110509209100755</v>
      </c>
      <c r="BM58" s="47">
        <f t="shared" si="97"/>
        <v>15.468886941279578</v>
      </c>
      <c r="BN58" s="47">
        <f t="shared" si="98"/>
        <v>23.346774193548388</v>
      </c>
      <c r="BO58" s="47" t="str">
        <f t="shared" si="99"/>
        <v/>
      </c>
      <c r="BP58" s="47">
        <f t="shared" si="100"/>
        <v>11.30800464037123</v>
      </c>
      <c r="BQ58" s="47" t="str">
        <f t="shared" si="101"/>
        <v/>
      </c>
      <c r="BR58" s="47" t="str">
        <f t="shared" si="102"/>
        <v/>
      </c>
      <c r="BS58" s="47" t="str">
        <f t="shared" si="103"/>
        <v/>
      </c>
      <c r="BT58" s="47" t="str">
        <f t="shared" si="104"/>
        <v/>
      </c>
      <c r="BU58" s="47" t="str">
        <f t="shared" si="105"/>
        <v/>
      </c>
      <c r="BV58" s="47" t="str">
        <f t="shared" si="106"/>
        <v/>
      </c>
      <c r="BW58" s="47" t="str">
        <f t="shared" si="107"/>
        <v/>
      </c>
      <c r="BX58" s="47" t="str">
        <f t="shared" si="108"/>
        <v/>
      </c>
      <c r="BY58" s="47">
        <f t="shared" si="109"/>
        <v>5.1968503937007871</v>
      </c>
      <c r="BZ58" s="46"/>
      <c r="CA58" s="45">
        <v>4.1260000000000003</v>
      </c>
      <c r="CB58" s="45">
        <v>4.0190000000000001</v>
      </c>
      <c r="CC58" s="62">
        <v>2.6619999999999999</v>
      </c>
      <c r="CD58" s="45"/>
      <c r="CE58" s="45">
        <v>5.1749999999999998</v>
      </c>
      <c r="CF58" s="45"/>
      <c r="CG58" s="45"/>
      <c r="CH58" s="45"/>
      <c r="CI58" s="45"/>
      <c r="CJ58" s="45"/>
      <c r="CK58" s="45"/>
      <c r="CL58" s="45"/>
      <c r="CM58" s="45"/>
      <c r="CN58" s="62">
        <v>2.4169999999999998</v>
      </c>
      <c r="CO58" s="44" t="str">
        <f t="shared" si="110"/>
        <v/>
      </c>
      <c r="CP58" s="43">
        <f t="shared" si="111"/>
        <v>4.1260000000000003</v>
      </c>
      <c r="CQ58" s="43">
        <f t="shared" si="112"/>
        <v>4.0190000000000001</v>
      </c>
      <c r="CR58" s="43">
        <f t="shared" si="113"/>
        <v>2.6619999999999999</v>
      </c>
      <c r="CS58" s="43" t="str">
        <f t="shared" si="114"/>
        <v/>
      </c>
      <c r="CT58" s="43">
        <f t="shared" si="115"/>
        <v>5.1749999999999998</v>
      </c>
      <c r="CU58" s="43" t="str">
        <f t="shared" si="116"/>
        <v/>
      </c>
      <c r="CV58" s="43" t="str">
        <f t="shared" si="117"/>
        <v/>
      </c>
      <c r="CW58" s="43" t="str">
        <f t="shared" si="118"/>
        <v/>
      </c>
      <c r="CX58" s="43" t="str">
        <f t="shared" si="119"/>
        <v/>
      </c>
      <c r="CY58" s="43" t="str">
        <f t="shared" si="120"/>
        <v/>
      </c>
      <c r="CZ58" s="43" t="str">
        <f t="shared" si="121"/>
        <v/>
      </c>
      <c r="DA58" s="43" t="str">
        <f t="shared" si="122"/>
        <v/>
      </c>
      <c r="DB58" s="43" t="str">
        <f t="shared" si="123"/>
        <v/>
      </c>
      <c r="DC58" s="43">
        <f t="shared" si="124"/>
        <v>2.4169999999999998</v>
      </c>
      <c r="DD58" s="42" t="str">
        <f t="shared" si="125"/>
        <v/>
      </c>
      <c r="DE58" s="41">
        <f t="shared" si="126"/>
        <v>1</v>
      </c>
      <c r="DF58" s="41" t="str">
        <f t="shared" si="127"/>
        <v/>
      </c>
      <c r="DG58" s="41" t="str">
        <f t="shared" si="128"/>
        <v/>
      </c>
      <c r="DH58" s="41">
        <f t="shared" si="129"/>
        <v>3</v>
      </c>
    </row>
    <row r="59" spans="1:112" s="41" customFormat="1" x14ac:dyDescent="0.2">
      <c r="A59" s="51" t="s">
        <v>138</v>
      </c>
      <c r="B59" s="51" t="s">
        <v>338</v>
      </c>
      <c r="C59" s="58">
        <v>24.155537715122279</v>
      </c>
      <c r="D59" s="58">
        <v>6.2754378298286282</v>
      </c>
      <c r="E59" s="58">
        <v>17.598159771659148</v>
      </c>
      <c r="F59" s="58">
        <v>19.44651131175738</v>
      </c>
      <c r="G59" s="58">
        <v>11.838328187979014</v>
      </c>
      <c r="H59" s="58">
        <v>7.1409261629355463</v>
      </c>
      <c r="I59" s="58">
        <v>12.736700505749237</v>
      </c>
      <c r="J59" s="58">
        <v>7.4806704454418362</v>
      </c>
      <c r="K59" s="58">
        <v>19.694014214606707</v>
      </c>
      <c r="L59" s="58">
        <v>5.7856142779239965</v>
      </c>
      <c r="M59" s="58">
        <v>27.211989660519979</v>
      </c>
      <c r="N59" s="58">
        <v>7.389323783921534</v>
      </c>
      <c r="O59" s="58">
        <v>24.029031880220987</v>
      </c>
      <c r="P59" s="58">
        <v>18.99603836325204</v>
      </c>
      <c r="Q59" s="58">
        <v>5.1582148116782083</v>
      </c>
      <c r="R59" s="57"/>
      <c r="S59" s="55">
        <v>418.9</v>
      </c>
      <c r="T59" s="55">
        <v>158.5</v>
      </c>
      <c r="U59" s="55">
        <v>92.82</v>
      </c>
      <c r="V59" s="55">
        <v>83.71</v>
      </c>
      <c r="W59" s="55">
        <v>53.4</v>
      </c>
      <c r="X59" s="55"/>
      <c r="Y59" s="55"/>
      <c r="Z59" s="55"/>
      <c r="AA59" s="55">
        <v>659.2</v>
      </c>
      <c r="AB59" s="55"/>
      <c r="AC59" s="55"/>
      <c r="AD59" s="55"/>
      <c r="AE59" s="55"/>
      <c r="AF59" s="55"/>
      <c r="AG59" s="44" t="str">
        <f t="shared" si="65"/>
        <v/>
      </c>
      <c r="AH59" s="43">
        <f t="shared" si="66"/>
        <v>66.75231455706087</v>
      </c>
      <c r="AI59" s="43">
        <f t="shared" si="67"/>
        <v>9.0066235365845113</v>
      </c>
      <c r="AJ59" s="43">
        <f t="shared" si="68"/>
        <v>4.7730926391861832</v>
      </c>
      <c r="AK59" s="43">
        <f t="shared" si="69"/>
        <v>7.0710997930435466</v>
      </c>
      <c r="AL59" s="43">
        <f t="shared" si="70"/>
        <v>7.4780215873353777</v>
      </c>
      <c r="AM59" s="43" t="str">
        <f t="shared" si="71"/>
        <v/>
      </c>
      <c r="AN59" s="43" t="str">
        <f t="shared" si="72"/>
        <v/>
      </c>
      <c r="AO59" s="43" t="str">
        <f t="shared" si="73"/>
        <v/>
      </c>
      <c r="AP59" s="43">
        <f t="shared" si="74"/>
        <v>113.93777191737284</v>
      </c>
      <c r="AQ59" s="43" t="str">
        <f t="shared" si="75"/>
        <v/>
      </c>
      <c r="AR59" s="43" t="str">
        <f t="shared" si="76"/>
        <v/>
      </c>
      <c r="AS59" s="43" t="str">
        <f t="shared" si="77"/>
        <v/>
      </c>
      <c r="AT59" s="43" t="str">
        <f t="shared" si="78"/>
        <v/>
      </c>
      <c r="AU59" s="43" t="str">
        <f t="shared" si="79"/>
        <v/>
      </c>
      <c r="AV59" s="48" t="str">
        <f t="shared" si="80"/>
        <v/>
      </c>
      <c r="AW59" s="47">
        <f t="shared" si="81"/>
        <v>418.9</v>
      </c>
      <c r="AX59" s="47">
        <f t="shared" si="82"/>
        <v>158.5</v>
      </c>
      <c r="AY59" s="47">
        <f t="shared" si="83"/>
        <v>92.82</v>
      </c>
      <c r="AZ59" s="47">
        <f t="shared" si="84"/>
        <v>83.71</v>
      </c>
      <c r="BA59" s="47">
        <f t="shared" si="85"/>
        <v>53.4</v>
      </c>
      <c r="BB59" s="47" t="str">
        <f t="shared" si="86"/>
        <v/>
      </c>
      <c r="BC59" s="47" t="str">
        <f t="shared" si="87"/>
        <v/>
      </c>
      <c r="BD59" s="47" t="str">
        <f t="shared" si="88"/>
        <v/>
      </c>
      <c r="BE59" s="47">
        <f t="shared" si="89"/>
        <v>659.2</v>
      </c>
      <c r="BF59" s="47" t="str">
        <f t="shared" si="90"/>
        <v/>
      </c>
      <c r="BG59" s="47" t="str">
        <f t="shared" si="91"/>
        <v/>
      </c>
      <c r="BH59" s="47" t="str">
        <f t="shared" si="92"/>
        <v/>
      </c>
      <c r="BI59" s="47" t="str">
        <f t="shared" si="93"/>
        <v/>
      </c>
      <c r="BJ59" s="47" t="str">
        <f t="shared" si="94"/>
        <v/>
      </c>
      <c r="BK59" s="48" t="str">
        <f t="shared" si="95"/>
        <v/>
      </c>
      <c r="BL59" s="47">
        <f t="shared" si="96"/>
        <v>45.384615384615387</v>
      </c>
      <c r="BM59" s="47">
        <f t="shared" si="97"/>
        <v>23.15220566754309</v>
      </c>
      <c r="BN59" s="47">
        <f t="shared" si="98"/>
        <v>24.951612903225808</v>
      </c>
      <c r="BO59" s="47">
        <f t="shared" si="99"/>
        <v>16.931634304207119</v>
      </c>
      <c r="BP59" s="47">
        <f t="shared" si="100"/>
        <v>15.487238979118329</v>
      </c>
      <c r="BQ59" s="47" t="str">
        <f t="shared" si="101"/>
        <v/>
      </c>
      <c r="BR59" s="47" t="str">
        <f t="shared" si="102"/>
        <v/>
      </c>
      <c r="BS59" s="47" t="str">
        <f t="shared" si="103"/>
        <v/>
      </c>
      <c r="BT59" s="47">
        <f t="shared" si="104"/>
        <v>61.780693533270856</v>
      </c>
      <c r="BU59" s="47" t="str">
        <f t="shared" si="105"/>
        <v/>
      </c>
      <c r="BV59" s="47" t="str">
        <f t="shared" si="106"/>
        <v/>
      </c>
      <c r="BW59" s="47" t="str">
        <f t="shared" si="107"/>
        <v/>
      </c>
      <c r="BX59" s="47" t="str">
        <f t="shared" si="108"/>
        <v/>
      </c>
      <c r="BY59" s="47" t="str">
        <f t="shared" si="109"/>
        <v/>
      </c>
      <c r="BZ59" s="54"/>
      <c r="CA59" s="52">
        <v>5.4119999999999999</v>
      </c>
      <c r="CB59" s="52">
        <v>5.3570000000000002</v>
      </c>
      <c r="CC59" s="52">
        <v>5.9649999999999999</v>
      </c>
      <c r="CD59" s="52">
        <v>6.085</v>
      </c>
      <c r="CE59" s="52">
        <v>5.5</v>
      </c>
      <c r="CF59" s="52"/>
      <c r="CG59" s="52"/>
      <c r="CH59" s="52"/>
      <c r="CI59" s="52">
        <v>4.9850000000000003</v>
      </c>
      <c r="CJ59" s="52"/>
      <c r="CK59" s="52"/>
      <c r="CL59" s="52"/>
      <c r="CM59" s="52"/>
      <c r="CN59" s="52"/>
      <c r="CO59" s="44" t="str">
        <f t="shared" si="110"/>
        <v/>
      </c>
      <c r="CP59" s="43">
        <f t="shared" si="111"/>
        <v>5.4119999999999999</v>
      </c>
      <c r="CQ59" s="43">
        <f t="shared" si="112"/>
        <v>5.3570000000000002</v>
      </c>
      <c r="CR59" s="43">
        <f t="shared" si="113"/>
        <v>5.9649999999999999</v>
      </c>
      <c r="CS59" s="43">
        <f t="shared" si="114"/>
        <v>6.085</v>
      </c>
      <c r="CT59" s="43">
        <f t="shared" si="115"/>
        <v>5.5</v>
      </c>
      <c r="CU59" s="43" t="str">
        <f t="shared" si="116"/>
        <v/>
      </c>
      <c r="CV59" s="43" t="str">
        <f t="shared" si="117"/>
        <v/>
      </c>
      <c r="CW59" s="43" t="str">
        <f t="shared" si="118"/>
        <v/>
      </c>
      <c r="CX59" s="43">
        <f t="shared" si="119"/>
        <v>4.9850000000000003</v>
      </c>
      <c r="CY59" s="43" t="str">
        <f t="shared" si="120"/>
        <v/>
      </c>
      <c r="CZ59" s="43" t="str">
        <f t="shared" si="121"/>
        <v/>
      </c>
      <c r="DA59" s="43" t="str">
        <f t="shared" si="122"/>
        <v/>
      </c>
      <c r="DB59" s="43" t="str">
        <f t="shared" si="123"/>
        <v/>
      </c>
      <c r="DC59" s="43" t="str">
        <f t="shared" si="124"/>
        <v/>
      </c>
      <c r="DD59" s="42" t="str">
        <f t="shared" si="125"/>
        <v/>
      </c>
      <c r="DE59" s="41">
        <f t="shared" si="126"/>
        <v>1</v>
      </c>
      <c r="DF59" s="41">
        <f t="shared" si="127"/>
        <v>1</v>
      </c>
      <c r="DG59" s="41" t="str">
        <f t="shared" si="128"/>
        <v/>
      </c>
      <c r="DH59" s="41">
        <f t="shared" si="129"/>
        <v>2</v>
      </c>
    </row>
    <row r="60" spans="1:112" s="41" customFormat="1" x14ac:dyDescent="0.2">
      <c r="A60" s="51" t="s">
        <v>139</v>
      </c>
      <c r="B60" s="51" t="s">
        <v>339</v>
      </c>
      <c r="C60" s="47">
        <v>12.809733185944987</v>
      </c>
      <c r="D60" s="47">
        <v>11.241917687672283</v>
      </c>
      <c r="E60" s="47">
        <v>13.818863473910431</v>
      </c>
      <c r="F60" s="47">
        <v>10.158791585607874</v>
      </c>
      <c r="G60" s="47">
        <v>7.6607850516820646</v>
      </c>
      <c r="H60" s="47">
        <v>8.4729655455664936</v>
      </c>
      <c r="I60" s="47">
        <v>8.9890628274777828</v>
      </c>
      <c r="J60" s="47">
        <v>8.6814953217081499</v>
      </c>
      <c r="K60" s="47">
        <v>10.299356801312886</v>
      </c>
      <c r="L60" s="47">
        <v>7.2409991428541192</v>
      </c>
      <c r="M60" s="47">
        <v>11.185521796808853</v>
      </c>
      <c r="N60" s="47">
        <v>28.171145092606377</v>
      </c>
      <c r="O60" s="47">
        <v>22.824688812876804</v>
      </c>
      <c r="P60" s="47">
        <v>7.310991515942713</v>
      </c>
      <c r="Q60" s="47">
        <v>23.888908166530367</v>
      </c>
      <c r="R60" s="50"/>
      <c r="S60" s="49">
        <v>93.19</v>
      </c>
      <c r="T60" s="49"/>
      <c r="U60" s="49">
        <v>67.569999999999993</v>
      </c>
      <c r="V60" s="49">
        <v>140.1</v>
      </c>
      <c r="W60" s="49"/>
      <c r="X60" s="49"/>
      <c r="Y60" s="49"/>
      <c r="Z60" s="49"/>
      <c r="AA60" s="49"/>
      <c r="AB60" s="49"/>
      <c r="AC60" s="49"/>
      <c r="AD60" s="49"/>
      <c r="AE60" s="49"/>
      <c r="AF60" s="49"/>
      <c r="AG60" s="44" t="str">
        <f t="shared" si="65"/>
        <v/>
      </c>
      <c r="AH60" s="43">
        <f t="shared" si="66"/>
        <v>8.2895109703739198</v>
      </c>
      <c r="AI60" s="43" t="str">
        <f t="shared" si="67"/>
        <v/>
      </c>
      <c r="AJ60" s="43">
        <f t="shared" si="68"/>
        <v>6.6513816560354986</v>
      </c>
      <c r="AK60" s="43">
        <f t="shared" si="69"/>
        <v>18.287942952953429</v>
      </c>
      <c r="AL60" s="43" t="str">
        <f t="shared" si="70"/>
        <v/>
      </c>
      <c r="AM60" s="43" t="str">
        <f t="shared" si="71"/>
        <v/>
      </c>
      <c r="AN60" s="43" t="str">
        <f t="shared" si="72"/>
        <v/>
      </c>
      <c r="AO60" s="43" t="str">
        <f t="shared" si="73"/>
        <v/>
      </c>
      <c r="AP60" s="43" t="str">
        <f t="shared" si="74"/>
        <v/>
      </c>
      <c r="AQ60" s="43" t="str">
        <f t="shared" si="75"/>
        <v/>
      </c>
      <c r="AR60" s="43" t="str">
        <f t="shared" si="76"/>
        <v/>
      </c>
      <c r="AS60" s="43" t="str">
        <f t="shared" si="77"/>
        <v/>
      </c>
      <c r="AT60" s="43" t="str">
        <f t="shared" si="78"/>
        <v/>
      </c>
      <c r="AU60" s="43" t="str">
        <f t="shared" si="79"/>
        <v/>
      </c>
      <c r="AV60" s="48" t="str">
        <f t="shared" si="80"/>
        <v/>
      </c>
      <c r="AW60" s="47">
        <f t="shared" si="81"/>
        <v>93.19</v>
      </c>
      <c r="AX60" s="47" t="str">
        <f t="shared" si="82"/>
        <v/>
      </c>
      <c r="AY60" s="47">
        <f t="shared" si="83"/>
        <v>67.569999999999993</v>
      </c>
      <c r="AZ60" s="47">
        <f t="shared" si="84"/>
        <v>140.1</v>
      </c>
      <c r="BA60" s="47" t="str">
        <f t="shared" si="85"/>
        <v/>
      </c>
      <c r="BB60" s="47" t="str">
        <f t="shared" si="86"/>
        <v/>
      </c>
      <c r="BC60" s="47" t="str">
        <f t="shared" si="87"/>
        <v/>
      </c>
      <c r="BD60" s="47" t="str">
        <f t="shared" si="88"/>
        <v/>
      </c>
      <c r="BE60" s="47" t="str">
        <f t="shared" si="89"/>
        <v/>
      </c>
      <c r="BF60" s="47" t="str">
        <f t="shared" si="90"/>
        <v/>
      </c>
      <c r="BG60" s="47" t="str">
        <f t="shared" si="91"/>
        <v/>
      </c>
      <c r="BH60" s="47" t="str">
        <f t="shared" si="92"/>
        <v/>
      </c>
      <c r="BI60" s="47" t="str">
        <f t="shared" si="93"/>
        <v/>
      </c>
      <c r="BJ60" s="47" t="str">
        <f t="shared" si="94"/>
        <v/>
      </c>
      <c r="BK60" s="48" t="str">
        <f t="shared" si="95"/>
        <v/>
      </c>
      <c r="BL60" s="47">
        <f t="shared" si="96"/>
        <v>10.096424702058505</v>
      </c>
      <c r="BM60" s="47" t="str">
        <f t="shared" si="97"/>
        <v/>
      </c>
      <c r="BN60" s="47">
        <f t="shared" si="98"/>
        <v>18.163978494623652</v>
      </c>
      <c r="BO60" s="47">
        <f t="shared" si="99"/>
        <v>28.337378640776702</v>
      </c>
      <c r="BP60" s="47" t="str">
        <f t="shared" si="100"/>
        <v/>
      </c>
      <c r="BQ60" s="47" t="str">
        <f t="shared" si="101"/>
        <v/>
      </c>
      <c r="BR60" s="47" t="str">
        <f t="shared" si="102"/>
        <v/>
      </c>
      <c r="BS60" s="47" t="str">
        <f t="shared" si="103"/>
        <v/>
      </c>
      <c r="BT60" s="47" t="str">
        <f t="shared" si="104"/>
        <v/>
      </c>
      <c r="BU60" s="47" t="str">
        <f t="shared" si="105"/>
        <v/>
      </c>
      <c r="BV60" s="47" t="str">
        <f t="shared" si="106"/>
        <v/>
      </c>
      <c r="BW60" s="47" t="str">
        <f t="shared" si="107"/>
        <v/>
      </c>
      <c r="BX60" s="47" t="str">
        <f t="shared" si="108"/>
        <v/>
      </c>
      <c r="BY60" s="47" t="str">
        <f t="shared" si="109"/>
        <v/>
      </c>
      <c r="BZ60" s="46"/>
      <c r="CA60" s="45">
        <v>4.58</v>
      </c>
      <c r="CB60" s="45"/>
      <c r="CC60" s="45">
        <v>5.2519999999999998</v>
      </c>
      <c r="CD60" s="45">
        <v>4.843</v>
      </c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4" t="str">
        <f t="shared" si="110"/>
        <v/>
      </c>
      <c r="CP60" s="43">
        <f t="shared" si="111"/>
        <v>4.58</v>
      </c>
      <c r="CQ60" s="43" t="str">
        <f t="shared" si="112"/>
        <v/>
      </c>
      <c r="CR60" s="43">
        <f t="shared" si="113"/>
        <v>5.2519999999999998</v>
      </c>
      <c r="CS60" s="43">
        <f t="shared" si="114"/>
        <v>4.843</v>
      </c>
      <c r="CT60" s="43" t="str">
        <f t="shared" si="115"/>
        <v/>
      </c>
      <c r="CU60" s="43" t="str">
        <f t="shared" si="116"/>
        <v/>
      </c>
      <c r="CV60" s="43" t="str">
        <f t="shared" si="117"/>
        <v/>
      </c>
      <c r="CW60" s="43" t="str">
        <f t="shared" si="118"/>
        <v/>
      </c>
      <c r="CX60" s="43" t="str">
        <f t="shared" si="119"/>
        <v/>
      </c>
      <c r="CY60" s="43" t="str">
        <f t="shared" si="120"/>
        <v/>
      </c>
      <c r="CZ60" s="43" t="str">
        <f t="shared" si="121"/>
        <v/>
      </c>
      <c r="DA60" s="43" t="str">
        <f t="shared" si="122"/>
        <v/>
      </c>
      <c r="DB60" s="43" t="str">
        <f t="shared" si="123"/>
        <v/>
      </c>
      <c r="DC60" s="43" t="str">
        <f t="shared" si="124"/>
        <v/>
      </c>
      <c r="DD60" s="42" t="str">
        <f t="shared" si="125"/>
        <v/>
      </c>
      <c r="DE60" s="41">
        <f t="shared" si="126"/>
        <v>1</v>
      </c>
      <c r="DF60" s="41" t="str">
        <f t="shared" si="127"/>
        <v/>
      </c>
      <c r="DG60" s="41" t="str">
        <f t="shared" si="128"/>
        <v/>
      </c>
      <c r="DH60" s="41">
        <f t="shared" si="129"/>
        <v>3</v>
      </c>
    </row>
    <row r="61" spans="1:112" s="41" customFormat="1" x14ac:dyDescent="0.2">
      <c r="A61" s="51" t="s">
        <v>140</v>
      </c>
      <c r="B61" s="51" t="s">
        <v>340</v>
      </c>
      <c r="C61" s="58">
        <v>2.3679504924232444</v>
      </c>
      <c r="D61" s="58">
        <v>13.562016112078293</v>
      </c>
      <c r="E61" s="58">
        <v>6.2072196146498504</v>
      </c>
      <c r="F61" s="58">
        <v>7.214955341353658</v>
      </c>
      <c r="G61" s="58">
        <v>3.8745538063352112</v>
      </c>
      <c r="H61" s="58">
        <v>11.419746980396212</v>
      </c>
      <c r="I61" s="58">
        <v>5.6337123249351482</v>
      </c>
      <c r="J61" s="58">
        <v>9.3073535940760905</v>
      </c>
      <c r="K61" s="58">
        <v>5.4217115064126036</v>
      </c>
      <c r="L61" s="58">
        <v>20.358589247477024</v>
      </c>
      <c r="M61" s="58">
        <v>21.572799456155273</v>
      </c>
      <c r="N61" s="58">
        <v>24.26599635818884</v>
      </c>
      <c r="O61" s="58">
        <v>14.906704742864283</v>
      </c>
      <c r="P61" s="58">
        <v>6.1948274866960142</v>
      </c>
      <c r="Q61" s="58">
        <v>20.368934674124986</v>
      </c>
      <c r="R61" s="57"/>
      <c r="S61" s="55">
        <v>492.1</v>
      </c>
      <c r="T61" s="55">
        <v>241.7</v>
      </c>
      <c r="U61" s="55">
        <v>159</v>
      </c>
      <c r="V61" s="55">
        <v>230.1</v>
      </c>
      <c r="W61" s="55">
        <v>115.5</v>
      </c>
      <c r="X61" s="55">
        <v>164</v>
      </c>
      <c r="Y61" s="55">
        <v>261</v>
      </c>
      <c r="Z61" s="55">
        <v>249</v>
      </c>
      <c r="AA61" s="55">
        <v>493.3</v>
      </c>
      <c r="AB61" s="55"/>
      <c r="AC61" s="55"/>
      <c r="AD61" s="55"/>
      <c r="AE61" s="56">
        <v>10</v>
      </c>
      <c r="AF61" s="55"/>
      <c r="AG61" s="44" t="str">
        <f t="shared" si="65"/>
        <v/>
      </c>
      <c r="AH61" s="43">
        <f t="shared" si="66"/>
        <v>36.285165563380886</v>
      </c>
      <c r="AI61" s="43">
        <f t="shared" si="67"/>
        <v>38.938528843019562</v>
      </c>
      <c r="AJ61" s="43">
        <f t="shared" si="68"/>
        <v>22.037558443177929</v>
      </c>
      <c r="AK61" s="43">
        <f t="shared" si="69"/>
        <v>59.387483437129653</v>
      </c>
      <c r="AL61" s="43">
        <f t="shared" si="70"/>
        <v>10.114059461936755</v>
      </c>
      <c r="AM61" s="43">
        <f t="shared" si="71"/>
        <v>29.110467581762414</v>
      </c>
      <c r="AN61" s="43">
        <f t="shared" si="72"/>
        <v>28.042342795069082</v>
      </c>
      <c r="AO61" s="43">
        <f t="shared" si="73"/>
        <v>45.926456932555674</v>
      </c>
      <c r="AP61" s="43">
        <f t="shared" si="74"/>
        <v>24.230559102278324</v>
      </c>
      <c r="AQ61" s="43" t="str">
        <f t="shared" si="75"/>
        <v/>
      </c>
      <c r="AR61" s="43" t="str">
        <f t="shared" si="76"/>
        <v/>
      </c>
      <c r="AS61" s="43" t="str">
        <f t="shared" si="77"/>
        <v/>
      </c>
      <c r="AT61" s="43">
        <f t="shared" si="78"/>
        <v>1.6142499563508359</v>
      </c>
      <c r="AU61" s="43" t="str">
        <f t="shared" si="79"/>
        <v/>
      </c>
      <c r="AV61" s="48" t="str">
        <f t="shared" si="80"/>
        <v/>
      </c>
      <c r="AW61" s="47">
        <f t="shared" si="81"/>
        <v>492.1</v>
      </c>
      <c r="AX61" s="47">
        <f t="shared" si="82"/>
        <v>241.7</v>
      </c>
      <c r="AY61" s="47">
        <f t="shared" si="83"/>
        <v>159</v>
      </c>
      <c r="AZ61" s="47">
        <f t="shared" si="84"/>
        <v>230.1</v>
      </c>
      <c r="BA61" s="47">
        <f t="shared" si="85"/>
        <v>115.5</v>
      </c>
      <c r="BB61" s="47">
        <f t="shared" si="86"/>
        <v>164</v>
      </c>
      <c r="BC61" s="47">
        <f t="shared" si="87"/>
        <v>261</v>
      </c>
      <c r="BD61" s="47">
        <f t="shared" si="88"/>
        <v>249</v>
      </c>
      <c r="BE61" s="47">
        <f t="shared" si="89"/>
        <v>493.3</v>
      </c>
      <c r="BF61" s="47" t="str">
        <f t="shared" si="90"/>
        <v/>
      </c>
      <c r="BG61" s="47" t="str">
        <f t="shared" si="91"/>
        <v/>
      </c>
      <c r="BH61" s="47" t="str">
        <f t="shared" si="92"/>
        <v/>
      </c>
      <c r="BI61" s="47">
        <f t="shared" si="93"/>
        <v>10</v>
      </c>
      <c r="BJ61" s="47" t="str">
        <f t="shared" si="94"/>
        <v/>
      </c>
      <c r="BK61" s="48" t="str">
        <f t="shared" si="95"/>
        <v/>
      </c>
      <c r="BL61" s="47">
        <f t="shared" si="96"/>
        <v>53.315276273022754</v>
      </c>
      <c r="BM61" s="47">
        <f t="shared" si="97"/>
        <v>35.305287759275487</v>
      </c>
      <c r="BN61" s="47">
        <f t="shared" si="98"/>
        <v>42.741935483870968</v>
      </c>
      <c r="BO61" s="47">
        <f t="shared" si="99"/>
        <v>46.541262135922331</v>
      </c>
      <c r="BP61" s="47">
        <f t="shared" si="100"/>
        <v>33.497679814385151</v>
      </c>
      <c r="BQ61" s="47">
        <f t="shared" si="101"/>
        <v>21.898784884497264</v>
      </c>
      <c r="BR61" s="47">
        <f t="shared" si="102"/>
        <v>30.727572404049919</v>
      </c>
      <c r="BS61" s="47">
        <f t="shared" si="103"/>
        <v>26.945135807813006</v>
      </c>
      <c r="BT61" s="47">
        <f t="shared" si="104"/>
        <v>46.232427366447986</v>
      </c>
      <c r="BU61" s="47" t="str">
        <f t="shared" si="105"/>
        <v/>
      </c>
      <c r="BV61" s="47" t="str">
        <f t="shared" si="106"/>
        <v/>
      </c>
      <c r="BW61" s="47" t="str">
        <f t="shared" si="107"/>
        <v/>
      </c>
      <c r="BX61" s="47">
        <f t="shared" si="108"/>
        <v>0.69881201956673655</v>
      </c>
      <c r="BY61" s="47" t="str">
        <f t="shared" si="109"/>
        <v/>
      </c>
      <c r="BZ61" s="54"/>
      <c r="CA61" s="52">
        <v>5.5609999999999999</v>
      </c>
      <c r="CB61" s="52">
        <v>5.585</v>
      </c>
      <c r="CC61" s="52">
        <v>5.7560000000000002</v>
      </c>
      <c r="CD61" s="52">
        <v>5.5069999999999997</v>
      </c>
      <c r="CE61" s="52">
        <v>5.5990000000000002</v>
      </c>
      <c r="CF61" s="52">
        <v>6.343</v>
      </c>
      <c r="CG61" s="52">
        <v>6.1989999999999998</v>
      </c>
      <c r="CH61" s="52">
        <v>5.5060000000000002</v>
      </c>
      <c r="CI61" s="52">
        <v>6.1660000000000004</v>
      </c>
      <c r="CJ61" s="52"/>
      <c r="CK61" s="52"/>
      <c r="CL61" s="52"/>
      <c r="CM61" s="61">
        <v>5.6</v>
      </c>
      <c r="CN61" s="52"/>
      <c r="CO61" s="44" t="str">
        <f t="shared" si="110"/>
        <v/>
      </c>
      <c r="CP61" s="43">
        <f t="shared" si="111"/>
        <v>5.5609999999999999</v>
      </c>
      <c r="CQ61" s="43">
        <f t="shared" si="112"/>
        <v>5.585</v>
      </c>
      <c r="CR61" s="43">
        <f t="shared" si="113"/>
        <v>5.7560000000000002</v>
      </c>
      <c r="CS61" s="43">
        <f t="shared" si="114"/>
        <v>5.5069999999999997</v>
      </c>
      <c r="CT61" s="43">
        <f t="shared" si="115"/>
        <v>5.5990000000000002</v>
      </c>
      <c r="CU61" s="43">
        <f t="shared" si="116"/>
        <v>6.343</v>
      </c>
      <c r="CV61" s="43">
        <f t="shared" si="117"/>
        <v>6.1989999999999998</v>
      </c>
      <c r="CW61" s="43">
        <f t="shared" si="118"/>
        <v>5.5060000000000002</v>
      </c>
      <c r="CX61" s="43">
        <f t="shared" si="119"/>
        <v>6.1660000000000004</v>
      </c>
      <c r="CY61" s="43" t="str">
        <f t="shared" si="120"/>
        <v/>
      </c>
      <c r="CZ61" s="43" t="str">
        <f t="shared" si="121"/>
        <v/>
      </c>
      <c r="DA61" s="43" t="str">
        <f t="shared" si="122"/>
        <v/>
      </c>
      <c r="DB61" s="43">
        <f t="shared" si="123"/>
        <v>5.6</v>
      </c>
      <c r="DC61" s="43" t="str">
        <f t="shared" si="124"/>
        <v/>
      </c>
      <c r="DD61" s="42" t="str">
        <f t="shared" si="125"/>
        <v/>
      </c>
      <c r="DE61" s="41">
        <f t="shared" si="126"/>
        <v>1</v>
      </c>
      <c r="DF61" s="41">
        <f t="shared" si="127"/>
        <v>1</v>
      </c>
      <c r="DG61" s="41" t="str">
        <f t="shared" si="128"/>
        <v/>
      </c>
      <c r="DH61" s="41">
        <f t="shared" si="129"/>
        <v>2</v>
      </c>
    </row>
    <row r="62" spans="1:112" s="41" customFormat="1" x14ac:dyDescent="0.2">
      <c r="A62" s="51" t="s">
        <v>141</v>
      </c>
      <c r="B62" s="51" t="s">
        <v>341</v>
      </c>
      <c r="C62" s="47">
        <v>22.213589510782903</v>
      </c>
      <c r="D62" s="47">
        <v>5.4551573424012227</v>
      </c>
      <c r="E62" s="47">
        <v>6.0957945534630831</v>
      </c>
      <c r="F62" s="47">
        <v>8.1478812235217859</v>
      </c>
      <c r="G62" s="47">
        <v>4.0280495231756959</v>
      </c>
      <c r="H62" s="47">
        <v>13.548504129981779</v>
      </c>
      <c r="I62" s="47">
        <v>13.527990831890497</v>
      </c>
      <c r="J62" s="47">
        <v>7.6625129834086865</v>
      </c>
      <c r="K62" s="47">
        <v>7.4678454306837274</v>
      </c>
      <c r="L62" s="47">
        <v>18.177286324796412</v>
      </c>
      <c r="M62" s="47">
        <v>19.137457311468179</v>
      </c>
      <c r="N62" s="47">
        <v>22.50544008196179</v>
      </c>
      <c r="O62" s="47">
        <v>10.565963397040363</v>
      </c>
      <c r="P62" s="47">
        <v>0.85022859461307332</v>
      </c>
      <c r="Q62" s="47">
        <v>7.4387890226161595</v>
      </c>
      <c r="R62" s="50"/>
      <c r="S62" s="49">
        <v>342.9</v>
      </c>
      <c r="T62" s="49">
        <v>222.3</v>
      </c>
      <c r="U62" s="49">
        <v>103</v>
      </c>
      <c r="V62" s="49">
        <v>154.5</v>
      </c>
      <c r="W62" s="49">
        <v>105.3</v>
      </c>
      <c r="X62" s="49"/>
      <c r="Y62" s="49"/>
      <c r="Z62" s="49"/>
      <c r="AA62" s="49"/>
      <c r="AB62" s="49"/>
      <c r="AC62" s="49"/>
      <c r="AD62" s="49"/>
      <c r="AE62" s="49"/>
      <c r="AF62" s="49"/>
      <c r="AG62" s="44" t="str">
        <f t="shared" si="65"/>
        <v/>
      </c>
      <c r="AH62" s="43">
        <f t="shared" si="66"/>
        <v>62.857948630508986</v>
      </c>
      <c r="AI62" s="43">
        <f t="shared" si="67"/>
        <v>36.467764464553539</v>
      </c>
      <c r="AJ62" s="43">
        <f t="shared" si="68"/>
        <v>12.641323207149057</v>
      </c>
      <c r="AK62" s="43">
        <f t="shared" si="69"/>
        <v>38.356032891619691</v>
      </c>
      <c r="AL62" s="43">
        <f t="shared" si="70"/>
        <v>7.7720757206678881</v>
      </c>
      <c r="AM62" s="43" t="str">
        <f t="shared" si="71"/>
        <v/>
      </c>
      <c r="AN62" s="43" t="str">
        <f t="shared" si="72"/>
        <v/>
      </c>
      <c r="AO62" s="43" t="str">
        <f t="shared" si="73"/>
        <v/>
      </c>
      <c r="AP62" s="43" t="str">
        <f t="shared" si="74"/>
        <v/>
      </c>
      <c r="AQ62" s="43" t="str">
        <f t="shared" si="75"/>
        <v/>
      </c>
      <c r="AR62" s="43" t="str">
        <f t="shared" si="76"/>
        <v/>
      </c>
      <c r="AS62" s="43" t="str">
        <f t="shared" si="77"/>
        <v/>
      </c>
      <c r="AT62" s="43" t="str">
        <f t="shared" si="78"/>
        <v/>
      </c>
      <c r="AU62" s="43" t="str">
        <f t="shared" si="79"/>
        <v/>
      </c>
      <c r="AV62" s="48" t="str">
        <f t="shared" si="80"/>
        <v/>
      </c>
      <c r="AW62" s="47">
        <f t="shared" si="81"/>
        <v>342.9</v>
      </c>
      <c r="AX62" s="47">
        <f t="shared" si="82"/>
        <v>222.3</v>
      </c>
      <c r="AY62" s="47">
        <f t="shared" si="83"/>
        <v>103</v>
      </c>
      <c r="AZ62" s="47">
        <f t="shared" si="84"/>
        <v>154.5</v>
      </c>
      <c r="BA62" s="47">
        <f t="shared" si="85"/>
        <v>105.3</v>
      </c>
      <c r="BB62" s="47" t="str">
        <f t="shared" si="86"/>
        <v/>
      </c>
      <c r="BC62" s="47" t="str">
        <f t="shared" si="87"/>
        <v/>
      </c>
      <c r="BD62" s="47" t="str">
        <f t="shared" si="88"/>
        <v/>
      </c>
      <c r="BE62" s="47" t="str">
        <f t="shared" si="89"/>
        <v/>
      </c>
      <c r="BF62" s="47" t="str">
        <f t="shared" si="90"/>
        <v/>
      </c>
      <c r="BG62" s="47" t="str">
        <f t="shared" si="91"/>
        <v/>
      </c>
      <c r="BH62" s="47" t="str">
        <f t="shared" si="92"/>
        <v/>
      </c>
      <c r="BI62" s="47" t="str">
        <f t="shared" si="93"/>
        <v/>
      </c>
      <c r="BJ62" s="47" t="str">
        <f t="shared" si="94"/>
        <v/>
      </c>
      <c r="BK62" s="48" t="str">
        <f t="shared" si="95"/>
        <v/>
      </c>
      <c r="BL62" s="47">
        <f t="shared" si="96"/>
        <v>37.150595882990253</v>
      </c>
      <c r="BM62" s="47">
        <f t="shared" si="97"/>
        <v>32.471516213847501</v>
      </c>
      <c r="BN62" s="47">
        <f t="shared" si="98"/>
        <v>27.688172043010752</v>
      </c>
      <c r="BO62" s="47">
        <f t="shared" si="99"/>
        <v>31.25</v>
      </c>
      <c r="BP62" s="47">
        <f t="shared" si="100"/>
        <v>30.539443155452435</v>
      </c>
      <c r="BQ62" s="47" t="str">
        <f t="shared" si="101"/>
        <v/>
      </c>
      <c r="BR62" s="47" t="str">
        <f t="shared" si="102"/>
        <v/>
      </c>
      <c r="BS62" s="47" t="str">
        <f t="shared" si="103"/>
        <v/>
      </c>
      <c r="BT62" s="47" t="str">
        <f t="shared" si="104"/>
        <v/>
      </c>
      <c r="BU62" s="47" t="str">
        <f t="shared" si="105"/>
        <v/>
      </c>
      <c r="BV62" s="47" t="str">
        <f t="shared" si="106"/>
        <v/>
      </c>
      <c r="BW62" s="47" t="str">
        <f t="shared" si="107"/>
        <v/>
      </c>
      <c r="BX62" s="47" t="str">
        <f t="shared" si="108"/>
        <v/>
      </c>
      <c r="BY62" s="47" t="str">
        <f t="shared" si="109"/>
        <v/>
      </c>
      <c r="BZ62" s="46"/>
      <c r="CA62" s="45">
        <v>4.6589999999999998</v>
      </c>
      <c r="CB62" s="45">
        <v>4.4630000000000001</v>
      </c>
      <c r="CC62" s="45">
        <v>5.2850000000000001</v>
      </c>
      <c r="CD62" s="45">
        <v>5.2720000000000002</v>
      </c>
      <c r="CE62" s="45">
        <v>4.5720000000000001</v>
      </c>
      <c r="CF62" s="45"/>
      <c r="CG62" s="45"/>
      <c r="CH62" s="45"/>
      <c r="CI62" s="45"/>
      <c r="CJ62" s="45"/>
      <c r="CK62" s="45"/>
      <c r="CL62" s="45"/>
      <c r="CM62" s="45"/>
      <c r="CN62" s="45"/>
      <c r="CO62" s="44" t="str">
        <f t="shared" si="110"/>
        <v/>
      </c>
      <c r="CP62" s="43">
        <f t="shared" si="111"/>
        <v>4.6589999999999998</v>
      </c>
      <c r="CQ62" s="43">
        <f t="shared" si="112"/>
        <v>4.4630000000000001</v>
      </c>
      <c r="CR62" s="43">
        <f t="shared" si="113"/>
        <v>5.2850000000000001</v>
      </c>
      <c r="CS62" s="43">
        <f t="shared" si="114"/>
        <v>5.2720000000000002</v>
      </c>
      <c r="CT62" s="43">
        <f t="shared" si="115"/>
        <v>4.5720000000000001</v>
      </c>
      <c r="CU62" s="43" t="str">
        <f t="shared" si="116"/>
        <v/>
      </c>
      <c r="CV62" s="43" t="str">
        <f t="shared" si="117"/>
        <v/>
      </c>
      <c r="CW62" s="43" t="str">
        <f t="shared" si="118"/>
        <v/>
      </c>
      <c r="CX62" s="43" t="str">
        <f t="shared" si="119"/>
        <v/>
      </c>
      <c r="CY62" s="43" t="str">
        <f t="shared" si="120"/>
        <v/>
      </c>
      <c r="CZ62" s="43" t="str">
        <f t="shared" si="121"/>
        <v/>
      </c>
      <c r="DA62" s="43" t="str">
        <f t="shared" si="122"/>
        <v/>
      </c>
      <c r="DB62" s="43" t="str">
        <f t="shared" si="123"/>
        <v/>
      </c>
      <c r="DC62" s="43" t="str">
        <f t="shared" si="124"/>
        <v/>
      </c>
      <c r="DD62" s="42" t="str">
        <f t="shared" si="125"/>
        <v/>
      </c>
      <c r="DE62" s="41">
        <f t="shared" si="126"/>
        <v>1</v>
      </c>
      <c r="DF62" s="41" t="str">
        <f t="shared" si="127"/>
        <v/>
      </c>
      <c r="DG62" s="41" t="str">
        <f t="shared" si="128"/>
        <v/>
      </c>
      <c r="DH62" s="41">
        <f t="shared" si="129"/>
        <v>3</v>
      </c>
    </row>
    <row r="63" spans="1:112" s="41" customFormat="1" x14ac:dyDescent="0.2">
      <c r="A63" s="51" t="s">
        <v>142</v>
      </c>
      <c r="B63" s="51" t="s">
        <v>342</v>
      </c>
      <c r="C63" s="58">
        <v>12.927487310989076</v>
      </c>
      <c r="D63" s="58">
        <v>14.94849108512958</v>
      </c>
      <c r="E63" s="58">
        <v>15.604580419655843</v>
      </c>
      <c r="F63" s="58">
        <v>8.1347239263325228</v>
      </c>
      <c r="G63" s="58">
        <v>12.59677996452837</v>
      </c>
      <c r="H63" s="58">
        <v>11.485782151756018</v>
      </c>
      <c r="I63" s="58">
        <v>6.6222279195410225</v>
      </c>
      <c r="J63" s="58">
        <v>8.5667355814060411</v>
      </c>
      <c r="K63" s="58">
        <v>2.873120104143994</v>
      </c>
      <c r="L63" s="58">
        <v>5.1866023069917864</v>
      </c>
      <c r="M63" s="58">
        <v>21.45436443486237</v>
      </c>
      <c r="N63" s="58">
        <v>16.376023809253983</v>
      </c>
      <c r="O63" s="58">
        <v>8.9025144595098151</v>
      </c>
      <c r="P63" s="58">
        <v>7.1191703139870182</v>
      </c>
      <c r="Q63" s="58">
        <v>10.25191807519718</v>
      </c>
      <c r="R63" s="57"/>
      <c r="S63" s="55">
        <v>426.5</v>
      </c>
      <c r="T63" s="55">
        <v>195.7</v>
      </c>
      <c r="U63" s="55">
        <v>70.87</v>
      </c>
      <c r="V63" s="55">
        <v>84.72</v>
      </c>
      <c r="W63" s="55">
        <v>128.4</v>
      </c>
      <c r="X63" s="55"/>
      <c r="Y63" s="55"/>
      <c r="Z63" s="55"/>
      <c r="AA63" s="55"/>
      <c r="AB63" s="55"/>
      <c r="AC63" s="55"/>
      <c r="AD63" s="55"/>
      <c r="AE63" s="55"/>
      <c r="AF63" s="55"/>
      <c r="AG63" s="44" t="str">
        <f t="shared" si="65"/>
        <v/>
      </c>
      <c r="AH63" s="43">
        <f t="shared" si="66"/>
        <v>28.531307780239608</v>
      </c>
      <c r="AI63" s="43">
        <f t="shared" si="67"/>
        <v>12.541189492893531</v>
      </c>
      <c r="AJ63" s="43">
        <f t="shared" si="68"/>
        <v>8.7120350538990188</v>
      </c>
      <c r="AK63" s="43">
        <f t="shared" si="69"/>
        <v>6.7255282888615548</v>
      </c>
      <c r="AL63" s="43">
        <f t="shared" si="70"/>
        <v>11.179038423636602</v>
      </c>
      <c r="AM63" s="43" t="str">
        <f t="shared" si="71"/>
        <v/>
      </c>
      <c r="AN63" s="43" t="str">
        <f t="shared" si="72"/>
        <v/>
      </c>
      <c r="AO63" s="43" t="str">
        <f t="shared" si="73"/>
        <v/>
      </c>
      <c r="AP63" s="43" t="str">
        <f t="shared" si="74"/>
        <v/>
      </c>
      <c r="AQ63" s="43" t="str">
        <f t="shared" si="75"/>
        <v/>
      </c>
      <c r="AR63" s="43" t="str">
        <f t="shared" si="76"/>
        <v/>
      </c>
      <c r="AS63" s="43" t="str">
        <f t="shared" si="77"/>
        <v/>
      </c>
      <c r="AT63" s="43" t="str">
        <f t="shared" si="78"/>
        <v/>
      </c>
      <c r="AU63" s="43" t="str">
        <f t="shared" si="79"/>
        <v/>
      </c>
      <c r="AV63" s="48" t="str">
        <f t="shared" si="80"/>
        <v/>
      </c>
      <c r="AW63" s="47">
        <f t="shared" si="81"/>
        <v>426.5</v>
      </c>
      <c r="AX63" s="47">
        <f t="shared" si="82"/>
        <v>195.7</v>
      </c>
      <c r="AY63" s="47">
        <f t="shared" si="83"/>
        <v>70.87</v>
      </c>
      <c r="AZ63" s="47">
        <f t="shared" si="84"/>
        <v>84.72</v>
      </c>
      <c r="BA63" s="47">
        <f t="shared" si="85"/>
        <v>128.4</v>
      </c>
      <c r="BB63" s="47" t="str">
        <f t="shared" si="86"/>
        <v/>
      </c>
      <c r="BC63" s="47" t="str">
        <f t="shared" si="87"/>
        <v/>
      </c>
      <c r="BD63" s="47" t="str">
        <f t="shared" si="88"/>
        <v/>
      </c>
      <c r="BE63" s="47" t="str">
        <f t="shared" si="89"/>
        <v/>
      </c>
      <c r="BF63" s="47" t="str">
        <f t="shared" si="90"/>
        <v/>
      </c>
      <c r="BG63" s="47" t="str">
        <f t="shared" si="91"/>
        <v/>
      </c>
      <c r="BH63" s="47" t="str">
        <f t="shared" si="92"/>
        <v/>
      </c>
      <c r="BI63" s="47" t="str">
        <f t="shared" si="93"/>
        <v/>
      </c>
      <c r="BJ63" s="47" t="str">
        <f t="shared" si="94"/>
        <v/>
      </c>
      <c r="BK63" s="48" t="str">
        <f t="shared" si="95"/>
        <v/>
      </c>
      <c r="BL63" s="47">
        <f t="shared" si="96"/>
        <v>46.2080173347779</v>
      </c>
      <c r="BM63" s="47">
        <f t="shared" si="97"/>
        <v>28.586035641250366</v>
      </c>
      <c r="BN63" s="47">
        <f t="shared" si="98"/>
        <v>19.051075268817204</v>
      </c>
      <c r="BO63" s="47">
        <f t="shared" si="99"/>
        <v>17.135922330097088</v>
      </c>
      <c r="BP63" s="47">
        <f t="shared" si="100"/>
        <v>37.238979118329468</v>
      </c>
      <c r="BQ63" s="47" t="str">
        <f t="shared" si="101"/>
        <v/>
      </c>
      <c r="BR63" s="47" t="str">
        <f t="shared" si="102"/>
        <v/>
      </c>
      <c r="BS63" s="47" t="str">
        <f t="shared" si="103"/>
        <v/>
      </c>
      <c r="BT63" s="47" t="str">
        <f t="shared" si="104"/>
        <v/>
      </c>
      <c r="BU63" s="47" t="str">
        <f t="shared" si="105"/>
        <v/>
      </c>
      <c r="BV63" s="47" t="str">
        <f t="shared" si="106"/>
        <v/>
      </c>
      <c r="BW63" s="47" t="str">
        <f t="shared" si="107"/>
        <v/>
      </c>
      <c r="BX63" s="47" t="str">
        <f t="shared" si="108"/>
        <v/>
      </c>
      <c r="BY63" s="47" t="str">
        <f t="shared" si="109"/>
        <v/>
      </c>
      <c r="BZ63" s="54"/>
      <c r="CA63" s="52">
        <v>5.5960000000000001</v>
      </c>
      <c r="CB63" s="52">
        <v>5.5190000000000001</v>
      </c>
      <c r="CC63" s="52">
        <v>6.0670000000000002</v>
      </c>
      <c r="CD63" s="52">
        <v>5.9930000000000003</v>
      </c>
      <c r="CE63" s="52">
        <v>5.4930000000000003</v>
      </c>
      <c r="CF63" s="52"/>
      <c r="CG63" s="52"/>
      <c r="CH63" s="52"/>
      <c r="CI63" s="52"/>
      <c r="CJ63" s="52"/>
      <c r="CK63" s="52"/>
      <c r="CL63" s="52"/>
      <c r="CM63" s="52"/>
      <c r="CN63" s="52"/>
      <c r="CO63" s="44" t="str">
        <f t="shared" si="110"/>
        <v/>
      </c>
      <c r="CP63" s="43">
        <f t="shared" si="111"/>
        <v>5.5960000000000001</v>
      </c>
      <c r="CQ63" s="43">
        <f t="shared" si="112"/>
        <v>5.5190000000000001</v>
      </c>
      <c r="CR63" s="43">
        <f t="shared" si="113"/>
        <v>6.0670000000000002</v>
      </c>
      <c r="CS63" s="43">
        <f t="shared" si="114"/>
        <v>5.9930000000000003</v>
      </c>
      <c r="CT63" s="43">
        <f t="shared" si="115"/>
        <v>5.4930000000000003</v>
      </c>
      <c r="CU63" s="43" t="str">
        <f t="shared" si="116"/>
        <v/>
      </c>
      <c r="CV63" s="43" t="str">
        <f t="shared" si="117"/>
        <v/>
      </c>
      <c r="CW63" s="43" t="str">
        <f t="shared" si="118"/>
        <v/>
      </c>
      <c r="CX63" s="43" t="str">
        <f t="shared" si="119"/>
        <v/>
      </c>
      <c r="CY63" s="43" t="str">
        <f t="shared" si="120"/>
        <v/>
      </c>
      <c r="CZ63" s="43" t="str">
        <f t="shared" si="121"/>
        <v/>
      </c>
      <c r="DA63" s="43" t="str">
        <f t="shared" si="122"/>
        <v/>
      </c>
      <c r="DB63" s="43" t="str">
        <f t="shared" si="123"/>
        <v/>
      </c>
      <c r="DC63" s="43" t="str">
        <f t="shared" si="124"/>
        <v/>
      </c>
      <c r="DD63" s="42" t="str">
        <f t="shared" si="125"/>
        <v/>
      </c>
      <c r="DE63" s="41">
        <f t="shared" si="126"/>
        <v>1</v>
      </c>
      <c r="DF63" s="41" t="str">
        <f t="shared" si="127"/>
        <v/>
      </c>
      <c r="DG63" s="41" t="str">
        <f t="shared" si="128"/>
        <v/>
      </c>
      <c r="DH63" s="41">
        <f t="shared" si="129"/>
        <v>3</v>
      </c>
    </row>
    <row r="64" spans="1:112" s="41" customFormat="1" x14ac:dyDescent="0.2">
      <c r="A64" s="51" t="s">
        <v>118</v>
      </c>
      <c r="B64" s="51" t="s">
        <v>344</v>
      </c>
      <c r="C64" s="47">
        <v>3.1363945908898074</v>
      </c>
      <c r="D64" s="47">
        <v>7.694540307201768</v>
      </c>
      <c r="E64" s="47">
        <v>9.6037378712913615</v>
      </c>
      <c r="F64" s="47">
        <v>15.320646925708543</v>
      </c>
      <c r="G64" s="47">
        <v>4.3973627083385969</v>
      </c>
      <c r="H64" s="47">
        <v>3.405525662727265</v>
      </c>
      <c r="I64" s="47">
        <v>11.586802104198048</v>
      </c>
      <c r="J64" s="47">
        <v>5.5903814619538936</v>
      </c>
      <c r="K64" s="47">
        <v>7.2907758283300304</v>
      </c>
      <c r="L64" s="47">
        <v>6.2165364212924796</v>
      </c>
      <c r="M64" s="47">
        <v>16.613100955142205</v>
      </c>
      <c r="N64" s="47">
        <v>15.233126991235549</v>
      </c>
      <c r="O64" s="47">
        <v>13.755096444136377</v>
      </c>
      <c r="P64" s="47">
        <v>8.5672711694341181</v>
      </c>
      <c r="Q64" s="47">
        <v>18.979565172369497</v>
      </c>
      <c r="R64" s="50"/>
      <c r="S64" s="49">
        <v>147.80000000000001</v>
      </c>
      <c r="T64" s="49">
        <v>125.3</v>
      </c>
      <c r="U64" s="49">
        <v>139.6</v>
      </c>
      <c r="V64" s="49">
        <v>173.1</v>
      </c>
      <c r="W64" s="49">
        <v>142.4</v>
      </c>
      <c r="X64" s="49"/>
      <c r="Y64" s="49"/>
      <c r="Z64" s="49"/>
      <c r="AA64" s="49"/>
      <c r="AB64" s="49"/>
      <c r="AC64" s="49">
        <v>123</v>
      </c>
      <c r="AD64" s="49">
        <v>99.57</v>
      </c>
      <c r="AE64" s="49">
        <v>167.6</v>
      </c>
      <c r="AF64" s="49">
        <v>322</v>
      </c>
      <c r="AG64" s="44" t="str">
        <f t="shared" si="65"/>
        <v/>
      </c>
      <c r="AH64" s="43">
        <f t="shared" si="66"/>
        <v>19.208424947968027</v>
      </c>
      <c r="AI64" s="43">
        <f t="shared" si="67"/>
        <v>13.047003331334324</v>
      </c>
      <c r="AJ64" s="43">
        <f t="shared" si="68"/>
        <v>9.1118867680284872</v>
      </c>
      <c r="AK64" s="43">
        <f t="shared" si="69"/>
        <v>39.364503562954965</v>
      </c>
      <c r="AL64" s="43">
        <f t="shared" si="70"/>
        <v>41.814396396578928</v>
      </c>
      <c r="AM64" s="43" t="str">
        <f t="shared" si="71"/>
        <v/>
      </c>
      <c r="AN64" s="43" t="str">
        <f t="shared" si="72"/>
        <v/>
      </c>
      <c r="AO64" s="43" t="str">
        <f t="shared" si="73"/>
        <v/>
      </c>
      <c r="AP64" s="43" t="str">
        <f t="shared" si="74"/>
        <v/>
      </c>
      <c r="AQ64" s="43" t="str">
        <f t="shared" si="75"/>
        <v/>
      </c>
      <c r="AR64" s="43">
        <f t="shared" si="76"/>
        <v>8.0745076221558865</v>
      </c>
      <c r="AS64" s="43">
        <f t="shared" si="77"/>
        <v>7.2387714913075305</v>
      </c>
      <c r="AT64" s="43">
        <f t="shared" si="78"/>
        <v>19.562821893388282</v>
      </c>
      <c r="AU64" s="43">
        <f t="shared" si="79"/>
        <v>16.965615232785652</v>
      </c>
      <c r="AV64" s="48" t="str">
        <f t="shared" si="80"/>
        <v/>
      </c>
      <c r="AW64" s="47">
        <f t="shared" si="81"/>
        <v>147.80000000000001</v>
      </c>
      <c r="AX64" s="47">
        <f t="shared" si="82"/>
        <v>125.3</v>
      </c>
      <c r="AY64" s="47">
        <f t="shared" si="83"/>
        <v>139.6</v>
      </c>
      <c r="AZ64" s="47">
        <f t="shared" si="84"/>
        <v>173.1</v>
      </c>
      <c r="BA64" s="47">
        <f t="shared" si="85"/>
        <v>142.4</v>
      </c>
      <c r="BB64" s="47" t="str">
        <f t="shared" si="86"/>
        <v/>
      </c>
      <c r="BC64" s="47" t="str">
        <f t="shared" si="87"/>
        <v/>
      </c>
      <c r="BD64" s="47" t="str">
        <f t="shared" si="88"/>
        <v/>
      </c>
      <c r="BE64" s="47" t="str">
        <f t="shared" si="89"/>
        <v/>
      </c>
      <c r="BF64" s="47" t="str">
        <f t="shared" si="90"/>
        <v/>
      </c>
      <c r="BG64" s="47">
        <f t="shared" si="91"/>
        <v>123</v>
      </c>
      <c r="BH64" s="47">
        <f t="shared" si="92"/>
        <v>99.57</v>
      </c>
      <c r="BI64" s="47">
        <f t="shared" si="93"/>
        <v>167.6</v>
      </c>
      <c r="BJ64" s="47">
        <f t="shared" si="94"/>
        <v>322</v>
      </c>
      <c r="BK64" s="48" t="str">
        <f t="shared" si="95"/>
        <v/>
      </c>
      <c r="BL64" s="47">
        <f t="shared" si="96"/>
        <v>16.013001083423621</v>
      </c>
      <c r="BM64" s="47">
        <f t="shared" si="97"/>
        <v>18.302658486707564</v>
      </c>
      <c r="BN64" s="47">
        <f t="shared" si="98"/>
        <v>37.526881720430104</v>
      </c>
      <c r="BO64" s="47">
        <f t="shared" si="99"/>
        <v>35.012135922330096</v>
      </c>
      <c r="BP64" s="47">
        <f t="shared" si="100"/>
        <v>41.299303944315547</v>
      </c>
      <c r="BQ64" s="47" t="str">
        <f t="shared" si="101"/>
        <v/>
      </c>
      <c r="BR64" s="47" t="str">
        <f t="shared" si="102"/>
        <v/>
      </c>
      <c r="BS64" s="47" t="str">
        <f t="shared" si="103"/>
        <v/>
      </c>
      <c r="BT64" s="47" t="str">
        <f t="shared" si="104"/>
        <v/>
      </c>
      <c r="BU64" s="47" t="str">
        <f t="shared" si="105"/>
        <v/>
      </c>
      <c r="BV64" s="47">
        <f t="shared" si="106"/>
        <v>17.417162276975361</v>
      </c>
      <c r="BW64" s="47">
        <f t="shared" si="107"/>
        <v>3.3423967774420946</v>
      </c>
      <c r="BX64" s="47">
        <f t="shared" si="108"/>
        <v>11.712089447938505</v>
      </c>
      <c r="BY64" s="47">
        <f t="shared" si="109"/>
        <v>14.085739282589676</v>
      </c>
      <c r="BZ64" s="46"/>
      <c r="CA64" s="45">
        <v>7.7380000000000004</v>
      </c>
      <c r="CB64" s="45">
        <v>7.556</v>
      </c>
      <c r="CC64" s="45">
        <v>7.3479999999999999</v>
      </c>
      <c r="CD64" s="45">
        <v>7.3639999999999999</v>
      </c>
      <c r="CE64" s="45">
        <v>7.2329999999999997</v>
      </c>
      <c r="CF64" s="45"/>
      <c r="CG64" s="45"/>
      <c r="CH64" s="45"/>
      <c r="CI64" s="45"/>
      <c r="CJ64" s="45"/>
      <c r="CK64" s="45">
        <v>6.4530000000000003</v>
      </c>
      <c r="CL64" s="45">
        <v>6.0519999999999996</v>
      </c>
      <c r="CM64" s="45">
        <v>5.851</v>
      </c>
      <c r="CN64" s="45">
        <v>6.3090000000000002</v>
      </c>
      <c r="CO64" s="44" t="str">
        <f t="shared" si="110"/>
        <v/>
      </c>
      <c r="CP64" s="43">
        <f t="shared" si="111"/>
        <v>7.7380000000000004</v>
      </c>
      <c r="CQ64" s="43">
        <f t="shared" si="112"/>
        <v>7.556</v>
      </c>
      <c r="CR64" s="43">
        <f t="shared" si="113"/>
        <v>7.3479999999999999</v>
      </c>
      <c r="CS64" s="43">
        <f t="shared" si="114"/>
        <v>7.3639999999999999</v>
      </c>
      <c r="CT64" s="43">
        <f t="shared" si="115"/>
        <v>7.2329999999999997</v>
      </c>
      <c r="CU64" s="43" t="str">
        <f t="shared" si="116"/>
        <v/>
      </c>
      <c r="CV64" s="43" t="str">
        <f t="shared" si="117"/>
        <v/>
      </c>
      <c r="CW64" s="43" t="str">
        <f t="shared" si="118"/>
        <v/>
      </c>
      <c r="CX64" s="43" t="str">
        <f t="shared" si="119"/>
        <v/>
      </c>
      <c r="CY64" s="43" t="str">
        <f t="shared" si="120"/>
        <v/>
      </c>
      <c r="CZ64" s="43">
        <f t="shared" si="121"/>
        <v>6.4530000000000003</v>
      </c>
      <c r="DA64" s="43">
        <f t="shared" si="122"/>
        <v>6.0519999999999996</v>
      </c>
      <c r="DB64" s="43">
        <f t="shared" si="123"/>
        <v>5.851</v>
      </c>
      <c r="DC64" s="43">
        <f t="shared" si="124"/>
        <v>6.3090000000000002</v>
      </c>
      <c r="DD64" s="42" t="str">
        <f t="shared" si="125"/>
        <v/>
      </c>
      <c r="DE64" s="41">
        <f t="shared" si="126"/>
        <v>1</v>
      </c>
      <c r="DF64" s="41" t="str">
        <f t="shared" si="127"/>
        <v/>
      </c>
      <c r="DG64" s="41">
        <f t="shared" si="128"/>
        <v>1</v>
      </c>
      <c r="DH64" s="41">
        <f t="shared" si="129"/>
        <v>2</v>
      </c>
    </row>
    <row r="65" spans="1:112" s="41" customFormat="1" x14ac:dyDescent="0.2">
      <c r="A65" s="51" t="s">
        <v>13</v>
      </c>
      <c r="B65" s="51" t="s">
        <v>345</v>
      </c>
      <c r="C65" s="58">
        <v>10.304741371562358</v>
      </c>
      <c r="D65" s="58">
        <v>18.28404458619146</v>
      </c>
      <c r="E65" s="58">
        <v>20.417330638400969</v>
      </c>
      <c r="F65" s="58">
        <v>17.020222884012625</v>
      </c>
      <c r="G65" s="58">
        <v>10.36047721496133</v>
      </c>
      <c r="H65" s="58">
        <v>18.35279359589018</v>
      </c>
      <c r="I65" s="58">
        <v>13.618317121978679</v>
      </c>
      <c r="J65" s="58">
        <v>12.065247362634862</v>
      </c>
      <c r="K65" s="58">
        <v>15.258173483840453</v>
      </c>
      <c r="L65" s="58">
        <v>13.656254930217825</v>
      </c>
      <c r="M65" s="58">
        <v>4.0596004664415259</v>
      </c>
      <c r="N65" s="58">
        <v>1.5257019231683526</v>
      </c>
      <c r="O65" s="58">
        <v>21.521017062370923</v>
      </c>
      <c r="P65" s="58">
        <v>20.754105683252458</v>
      </c>
      <c r="Q65" s="58">
        <v>11.74080655064339</v>
      </c>
      <c r="R65" s="57"/>
      <c r="S65" s="55">
        <v>415.3</v>
      </c>
      <c r="T65" s="55">
        <v>190.3</v>
      </c>
      <c r="U65" s="55">
        <v>187.4</v>
      </c>
      <c r="V65" s="55">
        <v>317.10000000000002</v>
      </c>
      <c r="W65" s="55">
        <v>177.7</v>
      </c>
      <c r="X65" s="55"/>
      <c r="Y65" s="55"/>
      <c r="Z65" s="55"/>
      <c r="AA65" s="55"/>
      <c r="AB65" s="55"/>
      <c r="AC65" s="55">
        <v>97.92</v>
      </c>
      <c r="AD65" s="55">
        <v>605.4</v>
      </c>
      <c r="AE65" s="55">
        <v>115.2</v>
      </c>
      <c r="AF65" s="55">
        <v>487.1</v>
      </c>
      <c r="AG65" s="44" t="str">
        <f t="shared" si="65"/>
        <v/>
      </c>
      <c r="AH65" s="43">
        <f t="shared" si="66"/>
        <v>22.713792784865792</v>
      </c>
      <c r="AI65" s="43">
        <f t="shared" si="67"/>
        <v>9.3205132135188755</v>
      </c>
      <c r="AJ65" s="43">
        <f t="shared" si="68"/>
        <v>11.010431606981358</v>
      </c>
      <c r="AK65" s="43">
        <f t="shared" si="69"/>
        <v>30.606698265026161</v>
      </c>
      <c r="AL65" s="43">
        <f t="shared" si="70"/>
        <v>9.6824496538659446</v>
      </c>
      <c r="AM65" s="43" t="str">
        <f t="shared" si="71"/>
        <v/>
      </c>
      <c r="AN65" s="43" t="str">
        <f t="shared" si="72"/>
        <v/>
      </c>
      <c r="AO65" s="43" t="str">
        <f t="shared" si="73"/>
        <v/>
      </c>
      <c r="AP65" s="43" t="str">
        <f t="shared" si="74"/>
        <v/>
      </c>
      <c r="AQ65" s="43" t="str">
        <f t="shared" si="75"/>
        <v/>
      </c>
      <c r="AR65" s="43">
        <f t="shared" si="76"/>
        <v>64.180295320500221</v>
      </c>
      <c r="AS65" s="43">
        <f t="shared" si="77"/>
        <v>28.130640770622779</v>
      </c>
      <c r="AT65" s="43">
        <f t="shared" si="78"/>
        <v>5.5507089420365014</v>
      </c>
      <c r="AU65" s="43">
        <f t="shared" si="79"/>
        <v>41.487780068508769</v>
      </c>
      <c r="AV65" s="48" t="str">
        <f t="shared" si="80"/>
        <v/>
      </c>
      <c r="AW65" s="47">
        <f t="shared" si="81"/>
        <v>415.3</v>
      </c>
      <c r="AX65" s="47">
        <f t="shared" si="82"/>
        <v>190.3</v>
      </c>
      <c r="AY65" s="47">
        <f t="shared" si="83"/>
        <v>187.4</v>
      </c>
      <c r="AZ65" s="47">
        <f t="shared" si="84"/>
        <v>317.10000000000002</v>
      </c>
      <c r="BA65" s="47">
        <f t="shared" si="85"/>
        <v>177.7</v>
      </c>
      <c r="BB65" s="47" t="str">
        <f t="shared" si="86"/>
        <v/>
      </c>
      <c r="BC65" s="47" t="str">
        <f t="shared" si="87"/>
        <v/>
      </c>
      <c r="BD65" s="47" t="str">
        <f t="shared" si="88"/>
        <v/>
      </c>
      <c r="BE65" s="47" t="str">
        <f t="shared" si="89"/>
        <v/>
      </c>
      <c r="BF65" s="47" t="str">
        <f t="shared" si="90"/>
        <v/>
      </c>
      <c r="BG65" s="47">
        <f t="shared" si="91"/>
        <v>97.92</v>
      </c>
      <c r="BH65" s="47">
        <f t="shared" si="92"/>
        <v>605.4</v>
      </c>
      <c r="BI65" s="47">
        <f t="shared" si="93"/>
        <v>115.2</v>
      </c>
      <c r="BJ65" s="47">
        <f t="shared" si="94"/>
        <v>487.1</v>
      </c>
      <c r="BK65" s="48" t="str">
        <f t="shared" si="95"/>
        <v/>
      </c>
      <c r="BL65" s="47">
        <f t="shared" si="96"/>
        <v>44.994582881906823</v>
      </c>
      <c r="BM65" s="47">
        <f t="shared" si="97"/>
        <v>27.797253870873501</v>
      </c>
      <c r="BN65" s="47">
        <f t="shared" si="98"/>
        <v>50.376344086021504</v>
      </c>
      <c r="BO65" s="47">
        <f t="shared" si="99"/>
        <v>64.138349514563117</v>
      </c>
      <c r="BP65" s="47">
        <f t="shared" si="100"/>
        <v>51.537122969837583</v>
      </c>
      <c r="BQ65" s="47" t="str">
        <f t="shared" si="101"/>
        <v/>
      </c>
      <c r="BR65" s="47" t="str">
        <f t="shared" si="102"/>
        <v/>
      </c>
      <c r="BS65" s="47" t="str">
        <f t="shared" si="103"/>
        <v/>
      </c>
      <c r="BT65" s="47" t="str">
        <f t="shared" si="104"/>
        <v/>
      </c>
      <c r="BU65" s="47" t="str">
        <f t="shared" si="105"/>
        <v/>
      </c>
      <c r="BV65" s="47">
        <f t="shared" si="106"/>
        <v>13.865760407816481</v>
      </c>
      <c r="BW65" s="47">
        <f t="shared" si="107"/>
        <v>20.322255790533735</v>
      </c>
      <c r="BX65" s="47">
        <f t="shared" si="108"/>
        <v>8.050314465408805</v>
      </c>
      <c r="BY65" s="47">
        <f t="shared" si="109"/>
        <v>21.3079615048119</v>
      </c>
      <c r="BZ65" s="54"/>
      <c r="CA65" s="52">
        <v>5.6340000000000003</v>
      </c>
      <c r="CB65" s="52">
        <v>5.7140000000000004</v>
      </c>
      <c r="CC65" s="52">
        <v>5.5030000000000001</v>
      </c>
      <c r="CD65" s="52">
        <v>5.4480000000000004</v>
      </c>
      <c r="CE65" s="52">
        <v>5.2469999999999999</v>
      </c>
      <c r="CF65" s="52"/>
      <c r="CG65" s="52"/>
      <c r="CH65" s="52"/>
      <c r="CI65" s="52"/>
      <c r="CJ65" s="52"/>
      <c r="CK65" s="52">
        <v>4.077</v>
      </c>
      <c r="CL65" s="52">
        <v>3.492</v>
      </c>
      <c r="CM65" s="52">
        <v>3.524</v>
      </c>
      <c r="CN65" s="52">
        <v>3.4740000000000002</v>
      </c>
      <c r="CO65" s="44" t="str">
        <f t="shared" si="110"/>
        <v/>
      </c>
      <c r="CP65" s="43">
        <f t="shared" si="111"/>
        <v>5.6340000000000003</v>
      </c>
      <c r="CQ65" s="43">
        <f t="shared" si="112"/>
        <v>5.7140000000000004</v>
      </c>
      <c r="CR65" s="43">
        <f t="shared" si="113"/>
        <v>5.5030000000000001</v>
      </c>
      <c r="CS65" s="43">
        <f t="shared" si="114"/>
        <v>5.4480000000000004</v>
      </c>
      <c r="CT65" s="43">
        <f t="shared" si="115"/>
        <v>5.2469999999999999</v>
      </c>
      <c r="CU65" s="43" t="str">
        <f t="shared" si="116"/>
        <v/>
      </c>
      <c r="CV65" s="43" t="str">
        <f t="shared" si="117"/>
        <v/>
      </c>
      <c r="CW65" s="43" t="str">
        <f t="shared" si="118"/>
        <v/>
      </c>
      <c r="CX65" s="43" t="str">
        <f t="shared" si="119"/>
        <v/>
      </c>
      <c r="CY65" s="43" t="str">
        <f t="shared" si="120"/>
        <v/>
      </c>
      <c r="CZ65" s="43">
        <f t="shared" si="121"/>
        <v>4.077</v>
      </c>
      <c r="DA65" s="43">
        <f t="shared" si="122"/>
        <v>3.492</v>
      </c>
      <c r="DB65" s="43">
        <f t="shared" si="123"/>
        <v>3.524</v>
      </c>
      <c r="DC65" s="43">
        <f t="shared" si="124"/>
        <v>3.4740000000000002</v>
      </c>
      <c r="DD65" s="42" t="str">
        <f t="shared" si="125"/>
        <v/>
      </c>
      <c r="DE65" s="41">
        <f t="shared" si="126"/>
        <v>1</v>
      </c>
      <c r="DF65" s="41" t="str">
        <f t="shared" si="127"/>
        <v/>
      </c>
      <c r="DG65" s="41">
        <f t="shared" si="128"/>
        <v>1</v>
      </c>
      <c r="DH65" s="41">
        <f t="shared" si="129"/>
        <v>2</v>
      </c>
    </row>
    <row r="66" spans="1:112" s="41" customFormat="1" x14ac:dyDescent="0.2">
      <c r="A66" s="51" t="s">
        <v>114</v>
      </c>
      <c r="B66" s="51" t="s">
        <v>346</v>
      </c>
      <c r="C66" s="47">
        <v>11.051974073212369</v>
      </c>
      <c r="D66" s="47">
        <v>23.750346726362508</v>
      </c>
      <c r="E66" s="47">
        <v>9.4249631281497717</v>
      </c>
      <c r="F66" s="47">
        <v>7.4133243848498598</v>
      </c>
      <c r="G66" s="47">
        <v>11.667531426933509</v>
      </c>
      <c r="H66" s="47">
        <v>20.818407004959873</v>
      </c>
      <c r="I66" s="47">
        <v>13.822749008947863</v>
      </c>
      <c r="J66" s="47">
        <v>13.594343183408499</v>
      </c>
      <c r="K66" s="47">
        <v>15.414685413534386</v>
      </c>
      <c r="L66" s="47">
        <v>8.8729738593480505</v>
      </c>
      <c r="M66" s="47">
        <v>23.553307520993854</v>
      </c>
      <c r="N66" s="47">
        <v>19.953313730658657</v>
      </c>
      <c r="O66" s="47">
        <v>15.805882602514084</v>
      </c>
      <c r="P66" s="47">
        <v>12.953273532400988</v>
      </c>
      <c r="Q66" s="47">
        <v>7.9450200133319848</v>
      </c>
      <c r="R66" s="50">
        <v>32.28</v>
      </c>
      <c r="S66" s="49">
        <v>923</v>
      </c>
      <c r="T66" s="49">
        <v>457.9</v>
      </c>
      <c r="U66" s="49">
        <v>323.3</v>
      </c>
      <c r="V66" s="49">
        <v>487.3</v>
      </c>
      <c r="W66" s="49">
        <v>344.8</v>
      </c>
      <c r="X66" s="49">
        <v>472.4</v>
      </c>
      <c r="Y66" s="49">
        <v>533.4</v>
      </c>
      <c r="Z66" s="49">
        <v>426.2</v>
      </c>
      <c r="AA66" s="49">
        <v>369.2</v>
      </c>
      <c r="AB66" s="49">
        <v>72.42</v>
      </c>
      <c r="AC66" s="49">
        <v>382.2</v>
      </c>
      <c r="AD66" s="49">
        <v>386.7</v>
      </c>
      <c r="AE66" s="49">
        <v>969.6</v>
      </c>
      <c r="AF66" s="49">
        <v>1017</v>
      </c>
      <c r="AG66" s="44">
        <f t="shared" ref="AG66:AG101" si="130">IF(R66="","",R66/C66)</f>
        <v>2.9207451796543609</v>
      </c>
      <c r="AH66" s="43">
        <f t="shared" ref="AH66:AH101" si="131">IF(S66="","",S66/D66)</f>
        <v>38.862590539593455</v>
      </c>
      <c r="AI66" s="43">
        <f t="shared" ref="AI66:AI101" si="132">IF(T66="","",T66/E66)</f>
        <v>48.583744442710724</v>
      </c>
      <c r="AJ66" s="43">
        <f t="shared" ref="AJ66:AJ101" si="133">IF(U66="","",U66/F66)</f>
        <v>43.610664152334635</v>
      </c>
      <c r="AK66" s="43">
        <f t="shared" ref="AK66:AK101" si="134">IF(V66="","",V66/G66)</f>
        <v>41.765475675095175</v>
      </c>
      <c r="AL66" s="43">
        <f t="shared" ref="AL66:AL101" si="135">IF(W66="","",W66/H66)</f>
        <v>16.562266263593237</v>
      </c>
      <c r="AM66" s="43">
        <f t="shared" ref="AM66:AM101" si="136">IF(X66="","",X66/I66)</f>
        <v>34.175546390533597</v>
      </c>
      <c r="AN66" s="43">
        <f t="shared" ref="AN66:AN101" si="137">IF(Y66="","",Y66/J66)</f>
        <v>39.23690852905635</v>
      </c>
      <c r="AO66" s="43">
        <f t="shared" ref="AO66:AO101" si="138">IF(Z66="","",Z66/K66)</f>
        <v>27.648958675847403</v>
      </c>
      <c r="AP66" s="43">
        <f t="shared" ref="AP66:AP101" si="139">IF(AA66="","",AA66/L66)</f>
        <v>41.609499346268478</v>
      </c>
      <c r="AQ66" s="43">
        <f t="shared" ref="AQ66:AQ101" si="140">IF(AB66="","",AB66/M66)</f>
        <v>3.0747274001942029</v>
      </c>
      <c r="AR66" s="43">
        <f t="shared" ref="AR66:AR101" si="141">IF(AC66="","",AC66/N66)</f>
        <v>19.154713104758244</v>
      </c>
      <c r="AS66" s="43">
        <f t="shared" ref="AS66:AS101" si="142">IF(AD66="","",AD66/O66)</f>
        <v>24.465574604387577</v>
      </c>
      <c r="AT66" s="43">
        <f t="shared" ref="AT66:AT101" si="143">IF(AE66="","",AE66/P66)</f>
        <v>74.853665181598089</v>
      </c>
      <c r="AU66" s="43">
        <f t="shared" ref="AU66:AU101" si="144">IF(AF66="","",AF66/Q66)</f>
        <v>128.00471217107611</v>
      </c>
      <c r="AV66" s="48">
        <f t="shared" ref="AV66:AV101" si="145">IF(AG66="","",IF(AG66&lt;1.35,"",R66))</f>
        <v>32.28</v>
      </c>
      <c r="AW66" s="47">
        <f t="shared" ref="AW66:AW101" si="146">IF(AH66="","",IF(AH66&lt;1.35,"",S66))</f>
        <v>923</v>
      </c>
      <c r="AX66" s="47">
        <f t="shared" ref="AX66:AX101" si="147">IF(AI66="","",IF(AI66&lt;1.35,"",T66))</f>
        <v>457.9</v>
      </c>
      <c r="AY66" s="47">
        <f t="shared" ref="AY66:AY101" si="148">IF(AJ66="","",IF(AJ66&lt;1.35,"",U66))</f>
        <v>323.3</v>
      </c>
      <c r="AZ66" s="47">
        <f t="shared" ref="AZ66:AZ101" si="149">IF(AK66="","",IF(AK66&lt;1.35,"",V66))</f>
        <v>487.3</v>
      </c>
      <c r="BA66" s="47">
        <f t="shared" ref="BA66:BA101" si="150">IF(AL66="","",IF(AL66&lt;1.35,"",W66))</f>
        <v>344.8</v>
      </c>
      <c r="BB66" s="47">
        <f t="shared" ref="BB66:BB101" si="151">IF(AM66="","",IF(AM66&lt;1.35,"",X66))</f>
        <v>472.4</v>
      </c>
      <c r="BC66" s="47">
        <f t="shared" ref="BC66:BC101" si="152">IF(AN66="","",IF(AN66&lt;1.35,"",Y66))</f>
        <v>533.4</v>
      </c>
      <c r="BD66" s="47">
        <f t="shared" ref="BD66:BD101" si="153">IF(AO66="","",IF(AO66&lt;1.35,"",Z66))</f>
        <v>426.2</v>
      </c>
      <c r="BE66" s="47">
        <f t="shared" ref="BE66:BE101" si="154">IF(AP66="","",IF(AP66&lt;1.35,"",AA66))</f>
        <v>369.2</v>
      </c>
      <c r="BF66" s="47">
        <f t="shared" ref="BF66:BF101" si="155">IF(AQ66="","",IF(AQ66&lt;1.35,"",AB66))</f>
        <v>72.42</v>
      </c>
      <c r="BG66" s="47">
        <f t="shared" ref="BG66:BG101" si="156">IF(AR66="","",IF(AR66&lt;1.35,"",AC66))</f>
        <v>382.2</v>
      </c>
      <c r="BH66" s="47">
        <f t="shared" ref="BH66:BH101" si="157">IF(AS66="","",IF(AS66&lt;1.35,"",AD66))</f>
        <v>386.7</v>
      </c>
      <c r="BI66" s="47">
        <f t="shared" ref="BI66:BI101" si="158">IF(AT66="","",IF(AT66&lt;1.35,"",AE66))</f>
        <v>969.6</v>
      </c>
      <c r="BJ66" s="47">
        <f t="shared" ref="BJ66:BJ101" si="159">IF(AU66="","",IF(AU66&lt;1.35,"",AF66))</f>
        <v>1017</v>
      </c>
      <c r="BK66" s="48">
        <f t="shared" ref="BK66:BK101" si="160">IF(AV66="","",100*(AV66)/MAX(AV:AV))</f>
        <v>49.418248622167795</v>
      </c>
      <c r="BL66" s="47">
        <f t="shared" ref="BL66:BL101" si="161">IF(AW66="","",100*(AW66)/MAX(AW:AW))</f>
        <v>100</v>
      </c>
      <c r="BM66" s="47">
        <f t="shared" ref="BM66:BM101" si="162">IF(AX66="","",100*(AX66)/MAX(AX:AX))</f>
        <v>66.885772713993575</v>
      </c>
      <c r="BN66" s="47">
        <f t="shared" ref="BN66:BN101" si="163">IF(AY66="","",100*(AY66)/MAX(AY:AY))</f>
        <v>86.908602150537632</v>
      </c>
      <c r="BO66" s="47">
        <f t="shared" ref="BO66:BO101" si="164">IF(AZ66="","",100*(AZ66)/MAX(AZ:AZ))</f>
        <v>98.563915857605181</v>
      </c>
      <c r="BP66" s="47">
        <f t="shared" ref="BP66:BP101" si="165">IF(BA66="","",100*(BA66)/MAX(BA:BA))</f>
        <v>100</v>
      </c>
      <c r="BQ66" s="47">
        <f t="shared" ref="BQ66:BQ101" si="166">IF(BB66="","",100*(BB66)/MAX(BB:BB))</f>
        <v>63.079182801442116</v>
      </c>
      <c r="BR66" s="47">
        <f t="shared" ref="BR66:BR101" si="167">IF(BC66="","",100*(BC66)/MAX(BC:BC))</f>
        <v>62.797268660230756</v>
      </c>
      <c r="BS66" s="47">
        <f t="shared" ref="BS66:BS101" si="168">IF(BD66="","",100*(BD66)/MAX(BD:BD))</f>
        <v>46.120549724055834</v>
      </c>
      <c r="BT66" s="47">
        <f t="shared" ref="BT66:BT101" si="169">IF(BE66="","",100*(BE66)/MAX(BE:BE))</f>
        <v>34.601686972820993</v>
      </c>
      <c r="BU66" s="47">
        <f t="shared" ref="BU66:BU101" si="170">IF(BF66="","",100*(BF66)/MAX(BF:BF))</f>
        <v>59.360655737704917</v>
      </c>
      <c r="BV66" s="47">
        <f t="shared" ref="BV66:BV101" si="171">IF(BG66="","",100*(BG66)/MAX(BG:BG))</f>
        <v>54.120645709430754</v>
      </c>
      <c r="BW66" s="47">
        <f t="shared" ref="BW66:BW101" si="172">IF(BH66="","",100*(BH66)/MAX(BH:BH))</f>
        <v>12.980866062437059</v>
      </c>
      <c r="BX66" s="47">
        <f t="shared" ref="BX66:BX101" si="173">IF(BI66="","",100*(BI66)/MAX(BI:BI))</f>
        <v>67.75681341719077</v>
      </c>
      <c r="BY66" s="47">
        <f t="shared" ref="BY66:BY101" si="174">IF(BJ66="","",100*(BJ66)/MAX(BJ:BJ))</f>
        <v>44.488188976377955</v>
      </c>
      <c r="BZ66" s="46">
        <v>5.8159999999999998</v>
      </c>
      <c r="CA66" s="45">
        <v>6.407</v>
      </c>
      <c r="CB66" s="45">
        <v>6.3840000000000003</v>
      </c>
      <c r="CC66" s="45">
        <v>6.4160000000000004</v>
      </c>
      <c r="CD66" s="45">
        <v>6.3659999999999997</v>
      </c>
      <c r="CE66" s="45">
        <v>7.1929999999999996</v>
      </c>
      <c r="CF66" s="45">
        <v>7.8719999999999999</v>
      </c>
      <c r="CG66" s="45">
        <v>8.0239999999999991</v>
      </c>
      <c r="CH66" s="45">
        <v>8.1560000000000006</v>
      </c>
      <c r="CI66" s="45">
        <v>8.6039999999999992</v>
      </c>
      <c r="CJ66" s="45">
        <v>6.782</v>
      </c>
      <c r="CK66" s="45">
        <v>5.7190000000000003</v>
      </c>
      <c r="CL66" s="45">
        <v>4.3109999999999999</v>
      </c>
      <c r="CM66" s="45">
        <v>4.5629999999999997</v>
      </c>
      <c r="CN66" s="45">
        <v>5.5309999999999997</v>
      </c>
      <c r="CO66" s="44">
        <f t="shared" ref="CO66:CO101" si="175">IF(BZ66="","",IF(AG66&lt;1.35,"",BZ66))</f>
        <v>5.8159999999999998</v>
      </c>
      <c r="CP66" s="43">
        <f t="shared" ref="CP66:CP101" si="176">IF(CA66="","",IF(AH66&lt;1.35,"",CA66))</f>
        <v>6.407</v>
      </c>
      <c r="CQ66" s="43">
        <f t="shared" ref="CQ66:CQ101" si="177">IF(CB66="","",IF(AI66&lt;1.35,"",CB66))</f>
        <v>6.3840000000000003</v>
      </c>
      <c r="CR66" s="43">
        <f t="shared" ref="CR66:CR101" si="178">IF(CC66="","",IF(AJ66&lt;1.35,"",CC66))</f>
        <v>6.4160000000000004</v>
      </c>
      <c r="CS66" s="43">
        <f t="shared" ref="CS66:CS101" si="179">IF(CD66="","",IF(AK66&lt;1.35,"",CD66))</f>
        <v>6.3659999999999997</v>
      </c>
      <c r="CT66" s="43">
        <f t="shared" ref="CT66:CT101" si="180">IF(CE66="","",IF(AL66&lt;1.35,"",CE66))</f>
        <v>7.1929999999999996</v>
      </c>
      <c r="CU66" s="43">
        <f t="shared" ref="CU66:CU101" si="181">IF(CF66="","",IF(AM66&lt;1.35,"",CF66))</f>
        <v>7.8719999999999999</v>
      </c>
      <c r="CV66" s="43">
        <f t="shared" ref="CV66:CV101" si="182">IF(CG66="","",IF(AN66&lt;1.35,"",CG66))</f>
        <v>8.0239999999999991</v>
      </c>
      <c r="CW66" s="43">
        <f t="shared" ref="CW66:CW101" si="183">IF(CH66="","",IF(AO66&lt;1.35,"",CH66))</f>
        <v>8.1560000000000006</v>
      </c>
      <c r="CX66" s="43">
        <f t="shared" ref="CX66:CX101" si="184">IF(CI66="","",IF(AP66&lt;1.35,"",CI66))</f>
        <v>8.6039999999999992</v>
      </c>
      <c r="CY66" s="43">
        <f t="shared" ref="CY66:CY101" si="185">IF(CJ66="","",IF(AQ66&lt;1.35,"",CJ66))</f>
        <v>6.782</v>
      </c>
      <c r="CZ66" s="43">
        <f t="shared" ref="CZ66:CZ101" si="186">IF(CK66="","",IF(AR66&lt;1.35,"",CK66))</f>
        <v>5.7190000000000003</v>
      </c>
      <c r="DA66" s="43">
        <f t="shared" ref="DA66:DA101" si="187">IF(CL66="","",IF(AS66&lt;1.35,"",CL66))</f>
        <v>4.3109999999999999</v>
      </c>
      <c r="DB66" s="43">
        <f t="shared" ref="DB66:DB101" si="188">IF(CM66="","",IF(AT66&lt;1.35,"",CM66))</f>
        <v>4.5629999999999997</v>
      </c>
      <c r="DC66" s="43">
        <f t="shared" ref="DC66:DC101" si="189">IF(CN66="","",IF(AU66&lt;1.35,"",CN66))</f>
        <v>5.5309999999999997</v>
      </c>
      <c r="DD66" s="42">
        <f t="shared" ref="DD66:DD101" si="190">IF(COUNT(CO66)&gt;0,1,"")</f>
        <v>1</v>
      </c>
      <c r="DE66" s="41">
        <f t="shared" ref="DE66:DE101" si="191">IF(COUNT(CP66:CT66)&gt;0,1,"")</f>
        <v>1</v>
      </c>
      <c r="DF66" s="41">
        <f t="shared" ref="DF66:DF101" si="192">IF(COUNT(CU66:CX66)&gt;0,1,"")</f>
        <v>1</v>
      </c>
      <c r="DG66" s="41">
        <f t="shared" ref="DG66:DG101" si="193">IF(COUNT(CY66:CZ66)&gt;0,1,"")</f>
        <v>1</v>
      </c>
      <c r="DH66" s="41">
        <f t="shared" ref="DH66:DH97" si="194">4-SUM(DD66:DG66)</f>
        <v>0</v>
      </c>
    </row>
    <row r="67" spans="1:112" s="41" customFormat="1" x14ac:dyDescent="0.2">
      <c r="A67" s="51" t="s">
        <v>115</v>
      </c>
      <c r="B67" s="51" t="s">
        <v>347</v>
      </c>
      <c r="C67" s="58">
        <v>14.835157793168374</v>
      </c>
      <c r="D67" s="58">
        <v>19.104514856797817</v>
      </c>
      <c r="E67" s="58">
        <v>7.2781059072685732</v>
      </c>
      <c r="F67" s="58">
        <v>0.57723002545841562</v>
      </c>
      <c r="G67" s="58">
        <v>17.117858070808229</v>
      </c>
      <c r="H67" s="58">
        <v>6.5205329898048596</v>
      </c>
      <c r="I67" s="58">
        <v>7.1096414022556624</v>
      </c>
      <c r="J67" s="58">
        <v>4.4196534430911347</v>
      </c>
      <c r="K67" s="58">
        <v>9.7452995784473693</v>
      </c>
      <c r="L67" s="58">
        <v>13.993670864700244</v>
      </c>
      <c r="M67" s="58">
        <v>12.319101933925735</v>
      </c>
      <c r="N67" s="58">
        <v>14.359298982075401</v>
      </c>
      <c r="O67" s="58">
        <v>5.9678601001456935</v>
      </c>
      <c r="P67" s="58">
        <v>23.59351046102541</v>
      </c>
      <c r="Q67" s="58">
        <v>0.85380621219012842</v>
      </c>
      <c r="R67" s="57">
        <v>51.79</v>
      </c>
      <c r="S67" s="55"/>
      <c r="T67" s="55"/>
      <c r="U67" s="56">
        <v>18.489999999999998</v>
      </c>
      <c r="V67" s="55">
        <v>46.36</v>
      </c>
      <c r="W67" s="55">
        <v>80.08</v>
      </c>
      <c r="X67" s="55"/>
      <c r="Y67" s="55"/>
      <c r="Z67" s="55"/>
      <c r="AA67" s="55">
        <v>689.3</v>
      </c>
      <c r="AB67" s="55">
        <v>76.540000000000006</v>
      </c>
      <c r="AC67" s="55">
        <v>196.4</v>
      </c>
      <c r="AD67" s="55">
        <v>458.4</v>
      </c>
      <c r="AE67" s="55"/>
      <c r="AF67" s="55">
        <v>422.2</v>
      </c>
      <c r="AG67" s="44">
        <f t="shared" si="130"/>
        <v>3.4910312867618716</v>
      </c>
      <c r="AH67" s="43" t="str">
        <f t="shared" si="131"/>
        <v/>
      </c>
      <c r="AI67" s="43" t="str">
        <f t="shared" si="132"/>
        <v/>
      </c>
      <c r="AJ67" s="43">
        <f t="shared" si="133"/>
        <v>32.03229074114067</v>
      </c>
      <c r="AK67" s="43">
        <f t="shared" si="134"/>
        <v>2.7082827657660959</v>
      </c>
      <c r="AL67" s="43">
        <f t="shared" si="135"/>
        <v>12.281204638517833</v>
      </c>
      <c r="AM67" s="43" t="str">
        <f t="shared" si="136"/>
        <v/>
      </c>
      <c r="AN67" s="43" t="str">
        <f t="shared" si="137"/>
        <v/>
      </c>
      <c r="AO67" s="43" t="str">
        <f t="shared" si="138"/>
        <v/>
      </c>
      <c r="AP67" s="43">
        <f t="shared" si="139"/>
        <v>49.257982888449575</v>
      </c>
      <c r="AQ67" s="43">
        <f t="shared" si="140"/>
        <v>6.2131152425336706</v>
      </c>
      <c r="AR67" s="43">
        <f t="shared" si="141"/>
        <v>13.67754792522703</v>
      </c>
      <c r="AS67" s="43">
        <f t="shared" si="142"/>
        <v>76.811452062827186</v>
      </c>
      <c r="AT67" s="43" t="str">
        <f t="shared" si="143"/>
        <v/>
      </c>
      <c r="AU67" s="43">
        <f t="shared" si="144"/>
        <v>494.49160005172587</v>
      </c>
      <c r="AV67" s="48">
        <f t="shared" si="145"/>
        <v>51.79</v>
      </c>
      <c r="AW67" s="47" t="str">
        <f t="shared" si="146"/>
        <v/>
      </c>
      <c r="AX67" s="47" t="str">
        <f t="shared" si="147"/>
        <v/>
      </c>
      <c r="AY67" s="47">
        <f t="shared" si="148"/>
        <v>18.489999999999998</v>
      </c>
      <c r="AZ67" s="47">
        <f t="shared" si="149"/>
        <v>46.36</v>
      </c>
      <c r="BA67" s="47">
        <f t="shared" si="150"/>
        <v>80.08</v>
      </c>
      <c r="BB67" s="47" t="str">
        <f t="shared" si="151"/>
        <v/>
      </c>
      <c r="BC67" s="47" t="str">
        <f t="shared" si="152"/>
        <v/>
      </c>
      <c r="BD67" s="47" t="str">
        <f t="shared" si="153"/>
        <v/>
      </c>
      <c r="BE67" s="47">
        <f t="shared" si="154"/>
        <v>689.3</v>
      </c>
      <c r="BF67" s="47">
        <f t="shared" si="155"/>
        <v>76.540000000000006</v>
      </c>
      <c r="BG67" s="47">
        <f t="shared" si="156"/>
        <v>196.4</v>
      </c>
      <c r="BH67" s="47">
        <f t="shared" si="157"/>
        <v>458.4</v>
      </c>
      <c r="BI67" s="47" t="str">
        <f t="shared" si="158"/>
        <v/>
      </c>
      <c r="BJ67" s="47">
        <f t="shared" si="159"/>
        <v>422.2</v>
      </c>
      <c r="BK67" s="48">
        <f t="shared" si="160"/>
        <v>79.286589099816297</v>
      </c>
      <c r="BL67" s="47" t="str">
        <f t="shared" si="161"/>
        <v/>
      </c>
      <c r="BM67" s="47" t="str">
        <f t="shared" si="162"/>
        <v/>
      </c>
      <c r="BN67" s="47">
        <f t="shared" si="163"/>
        <v>4.9704301075268811</v>
      </c>
      <c r="BO67" s="47">
        <f t="shared" si="164"/>
        <v>9.3770226537216832</v>
      </c>
      <c r="BP67" s="47">
        <f t="shared" si="165"/>
        <v>23.225058004640371</v>
      </c>
      <c r="BQ67" s="47" t="str">
        <f t="shared" si="166"/>
        <v/>
      </c>
      <c r="BR67" s="47" t="str">
        <f t="shared" si="167"/>
        <v/>
      </c>
      <c r="BS67" s="47" t="str">
        <f t="shared" si="168"/>
        <v/>
      </c>
      <c r="BT67" s="47">
        <f t="shared" si="169"/>
        <v>64.601686972821</v>
      </c>
      <c r="BU67" s="47">
        <f t="shared" si="170"/>
        <v>62.737704918032797</v>
      </c>
      <c r="BV67" s="47">
        <f t="shared" si="171"/>
        <v>27.81081846502407</v>
      </c>
      <c r="BW67" s="47">
        <f t="shared" si="172"/>
        <v>15.387713997985902</v>
      </c>
      <c r="BX67" s="47" t="str">
        <f t="shared" si="173"/>
        <v/>
      </c>
      <c r="BY67" s="47">
        <f t="shared" si="174"/>
        <v>18.468941382327209</v>
      </c>
      <c r="BZ67" s="54">
        <v>7.109</v>
      </c>
      <c r="CA67" s="52"/>
      <c r="CB67" s="52"/>
      <c r="CC67" s="61">
        <v>5.73</v>
      </c>
      <c r="CD67" s="52">
        <v>5.3570000000000002</v>
      </c>
      <c r="CE67" s="52">
        <v>4.2539999999999996</v>
      </c>
      <c r="CF67" s="52"/>
      <c r="CG67" s="52"/>
      <c r="CH67" s="52"/>
      <c r="CI67" s="52">
        <v>6.6929999999999996</v>
      </c>
      <c r="CJ67" s="52">
        <v>5</v>
      </c>
      <c r="CK67" s="52">
        <v>4.9859999999999998</v>
      </c>
      <c r="CL67" s="52">
        <v>4.8170000000000002</v>
      </c>
      <c r="CM67" s="52"/>
      <c r="CN67" s="52">
        <v>5.2469999999999999</v>
      </c>
      <c r="CO67" s="44">
        <f t="shared" si="175"/>
        <v>7.109</v>
      </c>
      <c r="CP67" s="43" t="str">
        <f t="shared" si="176"/>
        <v/>
      </c>
      <c r="CQ67" s="43" t="str">
        <f t="shared" si="177"/>
        <v/>
      </c>
      <c r="CR67" s="43">
        <f t="shared" si="178"/>
        <v>5.73</v>
      </c>
      <c r="CS67" s="43">
        <f t="shared" si="179"/>
        <v>5.3570000000000002</v>
      </c>
      <c r="CT67" s="43">
        <f t="shared" si="180"/>
        <v>4.2539999999999996</v>
      </c>
      <c r="CU67" s="43" t="str">
        <f t="shared" si="181"/>
        <v/>
      </c>
      <c r="CV67" s="43" t="str">
        <f t="shared" si="182"/>
        <v/>
      </c>
      <c r="CW67" s="43" t="str">
        <f t="shared" si="183"/>
        <v/>
      </c>
      <c r="CX67" s="43">
        <f t="shared" si="184"/>
        <v>6.6929999999999996</v>
      </c>
      <c r="CY67" s="43">
        <f t="shared" si="185"/>
        <v>5</v>
      </c>
      <c r="CZ67" s="43">
        <f t="shared" si="186"/>
        <v>4.9859999999999998</v>
      </c>
      <c r="DA67" s="43">
        <f t="shared" si="187"/>
        <v>4.8170000000000002</v>
      </c>
      <c r="DB67" s="43" t="str">
        <f t="shared" si="188"/>
        <v/>
      </c>
      <c r="DC67" s="43">
        <f t="shared" si="189"/>
        <v>5.2469999999999999</v>
      </c>
      <c r="DD67" s="42">
        <f t="shared" si="190"/>
        <v>1</v>
      </c>
      <c r="DE67" s="41">
        <f t="shared" si="191"/>
        <v>1</v>
      </c>
      <c r="DF67" s="41">
        <f t="shared" si="192"/>
        <v>1</v>
      </c>
      <c r="DG67" s="41">
        <f t="shared" si="193"/>
        <v>1</v>
      </c>
      <c r="DH67" s="41">
        <f t="shared" si="194"/>
        <v>0</v>
      </c>
    </row>
    <row r="68" spans="1:112" s="41" customFormat="1" x14ac:dyDescent="0.2">
      <c r="A68" s="51" t="s">
        <v>14</v>
      </c>
      <c r="B68" s="51" t="s">
        <v>350</v>
      </c>
      <c r="C68" s="58">
        <v>19.580682044039225</v>
      </c>
      <c r="D68" s="58">
        <v>37.417095008065445</v>
      </c>
      <c r="E68" s="58">
        <v>16.604117206574173</v>
      </c>
      <c r="F68" s="58">
        <v>6.0500459190256031</v>
      </c>
      <c r="G68" s="58">
        <v>11.264101080733864</v>
      </c>
      <c r="H68" s="58">
        <v>4.0516202041006446</v>
      </c>
      <c r="I68" s="58">
        <v>10.819520480836202</v>
      </c>
      <c r="J68" s="58">
        <v>10.214349631436344</v>
      </c>
      <c r="K68" s="58">
        <v>11.147797648534938</v>
      </c>
      <c r="L68" s="58">
        <v>14.431300116274157</v>
      </c>
      <c r="M68" s="58">
        <v>5.9979145151353697</v>
      </c>
      <c r="N68" s="58">
        <v>6.6633682682485658</v>
      </c>
      <c r="O68" s="58">
        <v>3.0274945937596525</v>
      </c>
      <c r="P68" s="58">
        <v>14.800554196760531</v>
      </c>
      <c r="Q68" s="58">
        <v>20.103178762368692</v>
      </c>
      <c r="R68" s="57"/>
      <c r="S68" s="55">
        <v>130</v>
      </c>
      <c r="T68" s="60"/>
      <c r="U68" s="55">
        <v>105.9</v>
      </c>
      <c r="V68" s="60"/>
      <c r="W68" s="55"/>
      <c r="X68" s="55">
        <v>39.72</v>
      </c>
      <c r="Y68" s="55">
        <v>44.05</v>
      </c>
      <c r="Z68" s="55">
        <v>102</v>
      </c>
      <c r="AA68" s="55">
        <v>308.7</v>
      </c>
      <c r="AB68" s="55"/>
      <c r="AC68" s="55">
        <v>189.2</v>
      </c>
      <c r="AD68" s="55">
        <v>289.39999999999998</v>
      </c>
      <c r="AE68" s="55">
        <v>390.9</v>
      </c>
      <c r="AF68" s="55">
        <v>232</v>
      </c>
      <c r="AG68" s="44" t="str">
        <f t="shared" si="130"/>
        <v/>
      </c>
      <c r="AH68" s="43">
        <f t="shared" si="131"/>
        <v>3.4743477539338059</v>
      </c>
      <c r="AI68" s="43" t="str">
        <f t="shared" si="132"/>
        <v/>
      </c>
      <c r="AJ68" s="43">
        <f t="shared" si="133"/>
        <v>17.503999377422222</v>
      </c>
      <c r="AK68" s="43" t="str">
        <f t="shared" si="134"/>
        <v/>
      </c>
      <c r="AL68" s="43" t="str">
        <f t="shared" si="135"/>
        <v/>
      </c>
      <c r="AM68" s="43">
        <f t="shared" si="136"/>
        <v>3.6711423644285373</v>
      </c>
      <c r="AN68" s="43">
        <f t="shared" si="137"/>
        <v>4.3125604262095028</v>
      </c>
      <c r="AO68" s="43">
        <f t="shared" si="138"/>
        <v>9.1497893320125883</v>
      </c>
      <c r="AP68" s="43">
        <f t="shared" si="139"/>
        <v>21.391004103080043</v>
      </c>
      <c r="AQ68" s="43" t="str">
        <f t="shared" si="140"/>
        <v/>
      </c>
      <c r="AR68" s="43">
        <f t="shared" si="141"/>
        <v>28.394048232566064</v>
      </c>
      <c r="AS68" s="43">
        <f t="shared" si="142"/>
        <v>95.590591836734731</v>
      </c>
      <c r="AT68" s="43">
        <f t="shared" si="143"/>
        <v>26.411173176579979</v>
      </c>
      <c r="AU68" s="43">
        <f t="shared" si="144"/>
        <v>11.540463463135628</v>
      </c>
      <c r="AV68" s="48" t="str">
        <f t="shared" si="145"/>
        <v/>
      </c>
      <c r="AW68" s="47">
        <f t="shared" si="146"/>
        <v>130</v>
      </c>
      <c r="AX68" s="47" t="str">
        <f t="shared" si="147"/>
        <v/>
      </c>
      <c r="AY68" s="47">
        <f t="shared" si="148"/>
        <v>105.9</v>
      </c>
      <c r="AZ68" s="47" t="str">
        <f t="shared" si="149"/>
        <v/>
      </c>
      <c r="BA68" s="47" t="str">
        <f t="shared" si="150"/>
        <v/>
      </c>
      <c r="BB68" s="47">
        <f t="shared" si="151"/>
        <v>39.72</v>
      </c>
      <c r="BC68" s="47">
        <f t="shared" si="152"/>
        <v>44.05</v>
      </c>
      <c r="BD68" s="47">
        <f t="shared" si="153"/>
        <v>102</v>
      </c>
      <c r="BE68" s="47">
        <f t="shared" si="154"/>
        <v>308.7</v>
      </c>
      <c r="BF68" s="47" t="str">
        <f t="shared" si="155"/>
        <v/>
      </c>
      <c r="BG68" s="47">
        <f t="shared" si="156"/>
        <v>189.2</v>
      </c>
      <c r="BH68" s="47">
        <f t="shared" si="157"/>
        <v>289.39999999999998</v>
      </c>
      <c r="BI68" s="47">
        <f t="shared" si="158"/>
        <v>390.9</v>
      </c>
      <c r="BJ68" s="47">
        <f t="shared" si="159"/>
        <v>232</v>
      </c>
      <c r="BK68" s="48" t="str">
        <f t="shared" si="160"/>
        <v/>
      </c>
      <c r="BL68" s="47">
        <f t="shared" si="161"/>
        <v>14.084507042253522</v>
      </c>
      <c r="BM68" s="47" t="str">
        <f t="shared" si="162"/>
        <v/>
      </c>
      <c r="BN68" s="47">
        <f t="shared" si="163"/>
        <v>28.467741935483872</v>
      </c>
      <c r="BO68" s="47" t="str">
        <f t="shared" si="164"/>
        <v/>
      </c>
      <c r="BP68" s="47" t="str">
        <f t="shared" si="165"/>
        <v/>
      </c>
      <c r="BQ68" s="47">
        <f t="shared" si="166"/>
        <v>5.3037788756843369</v>
      </c>
      <c r="BR68" s="47">
        <f t="shared" si="167"/>
        <v>5.1860136566988464</v>
      </c>
      <c r="BS68" s="47">
        <f t="shared" si="168"/>
        <v>11.037766475489665</v>
      </c>
      <c r="BT68" s="47">
        <f t="shared" si="169"/>
        <v>28.93158388003749</v>
      </c>
      <c r="BU68" s="47" t="str">
        <f t="shared" si="170"/>
        <v/>
      </c>
      <c r="BV68" s="47">
        <f t="shared" si="171"/>
        <v>26.791277258566975</v>
      </c>
      <c r="BW68" s="47">
        <f t="shared" si="172"/>
        <v>9.7146693521315868</v>
      </c>
      <c r="BX68" s="47">
        <f t="shared" si="173"/>
        <v>27.316561844863731</v>
      </c>
      <c r="BY68" s="47">
        <f t="shared" si="174"/>
        <v>10.148731408573928</v>
      </c>
      <c r="BZ68" s="54"/>
      <c r="CA68" s="52">
        <v>9.1969999999999992</v>
      </c>
      <c r="CB68" s="59"/>
      <c r="CC68" s="52">
        <v>8.8870000000000005</v>
      </c>
      <c r="CD68" s="59"/>
      <c r="CE68" s="52"/>
      <c r="CF68" s="52">
        <v>7.5149999999999997</v>
      </c>
      <c r="CG68" s="52">
        <v>6.9210000000000003</v>
      </c>
      <c r="CH68" s="52">
        <v>5.6289999999999996</v>
      </c>
      <c r="CI68" s="52">
        <v>6.3079999999999998</v>
      </c>
      <c r="CJ68" s="52"/>
      <c r="CK68" s="52">
        <v>8.3539999999999992</v>
      </c>
      <c r="CL68" s="52">
        <v>7.5279999999999996</v>
      </c>
      <c r="CM68" s="52">
        <v>6.5780000000000003</v>
      </c>
      <c r="CN68" s="52">
        <v>7.4640000000000004</v>
      </c>
      <c r="CO68" s="44" t="str">
        <f t="shared" si="175"/>
        <v/>
      </c>
      <c r="CP68" s="43">
        <f t="shared" si="176"/>
        <v>9.1969999999999992</v>
      </c>
      <c r="CQ68" s="43" t="str">
        <f t="shared" si="177"/>
        <v/>
      </c>
      <c r="CR68" s="43">
        <f t="shared" si="178"/>
        <v>8.8870000000000005</v>
      </c>
      <c r="CS68" s="43" t="str">
        <f t="shared" si="179"/>
        <v/>
      </c>
      <c r="CT68" s="43" t="str">
        <f t="shared" si="180"/>
        <v/>
      </c>
      <c r="CU68" s="43">
        <f t="shared" si="181"/>
        <v>7.5149999999999997</v>
      </c>
      <c r="CV68" s="43">
        <f t="shared" si="182"/>
        <v>6.9210000000000003</v>
      </c>
      <c r="CW68" s="43">
        <f t="shared" si="183"/>
        <v>5.6289999999999996</v>
      </c>
      <c r="CX68" s="43">
        <f t="shared" si="184"/>
        <v>6.3079999999999998</v>
      </c>
      <c r="CY68" s="43" t="str">
        <f t="shared" si="185"/>
        <v/>
      </c>
      <c r="CZ68" s="43">
        <f t="shared" si="186"/>
        <v>8.3539999999999992</v>
      </c>
      <c r="DA68" s="43">
        <f t="shared" si="187"/>
        <v>7.5279999999999996</v>
      </c>
      <c r="DB68" s="43">
        <f t="shared" si="188"/>
        <v>6.5780000000000003</v>
      </c>
      <c r="DC68" s="43">
        <f t="shared" si="189"/>
        <v>7.4640000000000004</v>
      </c>
      <c r="DD68" s="42" t="str">
        <f t="shared" si="190"/>
        <v/>
      </c>
      <c r="DE68" s="41">
        <f t="shared" si="191"/>
        <v>1</v>
      </c>
      <c r="DF68" s="41">
        <f t="shared" si="192"/>
        <v>1</v>
      </c>
      <c r="DG68" s="41">
        <f t="shared" si="193"/>
        <v>1</v>
      </c>
      <c r="DH68" s="41">
        <f t="shared" si="194"/>
        <v>1</v>
      </c>
    </row>
    <row r="69" spans="1:112" s="41" customFormat="1" x14ac:dyDescent="0.2">
      <c r="A69" s="51" t="s">
        <v>15</v>
      </c>
      <c r="B69" s="51" t="s">
        <v>351</v>
      </c>
      <c r="C69" s="47">
        <v>19.114212276193797</v>
      </c>
      <c r="D69" s="47">
        <v>2.2146521110988147</v>
      </c>
      <c r="E69" s="47">
        <v>9.4987623901407741</v>
      </c>
      <c r="F69" s="47">
        <v>1.7398057885081932</v>
      </c>
      <c r="G69" s="47">
        <v>17.980834767014514</v>
      </c>
      <c r="H69" s="47">
        <v>7.962472919423881</v>
      </c>
      <c r="I69" s="47">
        <v>5.4975550174895274</v>
      </c>
      <c r="J69" s="47">
        <v>11.357934083024853</v>
      </c>
      <c r="K69" s="47">
        <v>8.5106321935384734</v>
      </c>
      <c r="L69" s="47">
        <v>5.5544810138232421</v>
      </c>
      <c r="M69" s="47">
        <v>4.1463305797190069</v>
      </c>
      <c r="N69" s="47">
        <v>4.7016239211916648</v>
      </c>
      <c r="O69" s="47">
        <v>2.175713172881677</v>
      </c>
      <c r="P69" s="47">
        <v>12.702517027303255</v>
      </c>
      <c r="Q69" s="47">
        <v>4.7089817866343582</v>
      </c>
      <c r="R69" s="50"/>
      <c r="S69" s="49">
        <v>313.10000000000002</v>
      </c>
      <c r="T69" s="49">
        <v>344.6</v>
      </c>
      <c r="U69" s="49">
        <v>203.6</v>
      </c>
      <c r="V69" s="49">
        <v>246</v>
      </c>
      <c r="W69" s="49">
        <v>45.48</v>
      </c>
      <c r="X69" s="49">
        <v>299.7</v>
      </c>
      <c r="Y69" s="49">
        <v>405</v>
      </c>
      <c r="Z69" s="49">
        <v>334.7</v>
      </c>
      <c r="AA69" s="49">
        <v>490.7</v>
      </c>
      <c r="AB69" s="49"/>
      <c r="AC69" s="49">
        <v>76.77</v>
      </c>
      <c r="AD69" s="49">
        <v>715.2</v>
      </c>
      <c r="AE69" s="49">
        <v>498.6</v>
      </c>
      <c r="AF69" s="49">
        <v>938.9</v>
      </c>
      <c r="AG69" s="44" t="str">
        <f t="shared" si="130"/>
        <v/>
      </c>
      <c r="AH69" s="43">
        <f t="shared" si="131"/>
        <v>141.37660647958535</v>
      </c>
      <c r="AI69" s="43">
        <f t="shared" si="132"/>
        <v>36.27841037035278</v>
      </c>
      <c r="AJ69" s="43">
        <f t="shared" si="133"/>
        <v>117.02455604230288</v>
      </c>
      <c r="AK69" s="43">
        <f t="shared" si="134"/>
        <v>13.68123355714731</v>
      </c>
      <c r="AL69" s="43">
        <f t="shared" si="135"/>
        <v>5.71179336623611</v>
      </c>
      <c r="AM69" s="43">
        <f t="shared" si="136"/>
        <v>54.515143376747645</v>
      </c>
      <c r="AN69" s="43">
        <f t="shared" si="137"/>
        <v>35.65789315552535</v>
      </c>
      <c r="AO69" s="43">
        <f t="shared" si="138"/>
        <v>39.327278207853261</v>
      </c>
      <c r="AP69" s="43">
        <f t="shared" si="139"/>
        <v>88.343087100093072</v>
      </c>
      <c r="AQ69" s="43" t="str">
        <f t="shared" si="140"/>
        <v/>
      </c>
      <c r="AR69" s="43">
        <f t="shared" si="141"/>
        <v>16.32840084337116</v>
      </c>
      <c r="AS69" s="43">
        <f t="shared" si="142"/>
        <v>328.7198004380034</v>
      </c>
      <c r="AT69" s="43">
        <f t="shared" si="143"/>
        <v>39.252063109090187</v>
      </c>
      <c r="AU69" s="43">
        <f t="shared" si="144"/>
        <v>199.38492917193003</v>
      </c>
      <c r="AV69" s="48" t="str">
        <f t="shared" si="145"/>
        <v/>
      </c>
      <c r="AW69" s="47">
        <f t="shared" si="146"/>
        <v>313.10000000000002</v>
      </c>
      <c r="AX69" s="47">
        <f t="shared" si="147"/>
        <v>344.6</v>
      </c>
      <c r="AY69" s="47">
        <f t="shared" si="148"/>
        <v>203.6</v>
      </c>
      <c r="AZ69" s="47">
        <f t="shared" si="149"/>
        <v>246</v>
      </c>
      <c r="BA69" s="47">
        <f t="shared" si="150"/>
        <v>45.48</v>
      </c>
      <c r="BB69" s="47">
        <f t="shared" si="151"/>
        <v>299.7</v>
      </c>
      <c r="BC69" s="47">
        <f t="shared" si="152"/>
        <v>405</v>
      </c>
      <c r="BD69" s="47">
        <f t="shared" si="153"/>
        <v>334.7</v>
      </c>
      <c r="BE69" s="47">
        <f t="shared" si="154"/>
        <v>490.7</v>
      </c>
      <c r="BF69" s="47" t="str">
        <f t="shared" si="155"/>
        <v/>
      </c>
      <c r="BG69" s="47">
        <f t="shared" si="156"/>
        <v>76.77</v>
      </c>
      <c r="BH69" s="47">
        <f t="shared" si="157"/>
        <v>715.2</v>
      </c>
      <c r="BI69" s="47">
        <f t="shared" si="158"/>
        <v>498.6</v>
      </c>
      <c r="BJ69" s="47">
        <f t="shared" si="159"/>
        <v>938.9</v>
      </c>
      <c r="BK69" s="48" t="str">
        <f t="shared" si="160"/>
        <v/>
      </c>
      <c r="BL69" s="47">
        <f t="shared" si="161"/>
        <v>33.921993499458296</v>
      </c>
      <c r="BM69" s="47">
        <f t="shared" si="162"/>
        <v>50.335962605901251</v>
      </c>
      <c r="BN69" s="47">
        <f t="shared" si="163"/>
        <v>54.731182795698928</v>
      </c>
      <c r="BO69" s="47">
        <f t="shared" si="164"/>
        <v>49.757281553398059</v>
      </c>
      <c r="BP69" s="47">
        <f t="shared" si="165"/>
        <v>13.190255220417633</v>
      </c>
      <c r="BQ69" s="47">
        <f t="shared" si="166"/>
        <v>40.018694084657497</v>
      </c>
      <c r="BR69" s="47">
        <f t="shared" si="167"/>
        <v>47.680715799387805</v>
      </c>
      <c r="BS69" s="47">
        <f t="shared" si="168"/>
        <v>36.219023915160697</v>
      </c>
      <c r="BT69" s="47">
        <f t="shared" si="169"/>
        <v>45.988753514526714</v>
      </c>
      <c r="BU69" s="47" t="str">
        <f t="shared" si="170"/>
        <v/>
      </c>
      <c r="BV69" s="47">
        <f t="shared" si="171"/>
        <v>10.870858113848767</v>
      </c>
      <c r="BW69" s="47">
        <f t="shared" si="172"/>
        <v>24.008056394763344</v>
      </c>
      <c r="BX69" s="47">
        <f t="shared" si="173"/>
        <v>34.842767295597483</v>
      </c>
      <c r="BY69" s="47">
        <f t="shared" si="174"/>
        <v>41.071741032370952</v>
      </c>
      <c r="BZ69" s="46"/>
      <c r="CA69" s="45">
        <v>8.4320000000000004</v>
      </c>
      <c r="CB69" s="45">
        <v>8.4760000000000009</v>
      </c>
      <c r="CC69" s="45">
        <v>8.3420000000000005</v>
      </c>
      <c r="CD69" s="45">
        <v>9.0289999999999999</v>
      </c>
      <c r="CE69" s="45">
        <v>8.4979999999999993</v>
      </c>
      <c r="CF69" s="45">
        <v>7.2770000000000001</v>
      </c>
      <c r="CG69" s="45">
        <v>7.0529999999999999</v>
      </c>
      <c r="CH69" s="45">
        <v>7.3540000000000001</v>
      </c>
      <c r="CI69" s="45">
        <v>6.4790000000000001</v>
      </c>
      <c r="CJ69" s="45"/>
      <c r="CK69" s="45">
        <v>9.1460000000000008</v>
      </c>
      <c r="CL69" s="45">
        <v>6.7729999999999997</v>
      </c>
      <c r="CM69" s="45">
        <v>6.6189999999999998</v>
      </c>
      <c r="CN69" s="45">
        <v>7.0780000000000003</v>
      </c>
      <c r="CO69" s="44" t="str">
        <f t="shared" si="175"/>
        <v/>
      </c>
      <c r="CP69" s="43">
        <f t="shared" si="176"/>
        <v>8.4320000000000004</v>
      </c>
      <c r="CQ69" s="43">
        <f t="shared" si="177"/>
        <v>8.4760000000000009</v>
      </c>
      <c r="CR69" s="43">
        <f t="shared" si="178"/>
        <v>8.3420000000000005</v>
      </c>
      <c r="CS69" s="43">
        <f t="shared" si="179"/>
        <v>9.0289999999999999</v>
      </c>
      <c r="CT69" s="43">
        <f t="shared" si="180"/>
        <v>8.4979999999999993</v>
      </c>
      <c r="CU69" s="43">
        <f t="shared" si="181"/>
        <v>7.2770000000000001</v>
      </c>
      <c r="CV69" s="43">
        <f t="shared" si="182"/>
        <v>7.0529999999999999</v>
      </c>
      <c r="CW69" s="43">
        <f t="shared" si="183"/>
        <v>7.3540000000000001</v>
      </c>
      <c r="CX69" s="43">
        <f t="shared" si="184"/>
        <v>6.4790000000000001</v>
      </c>
      <c r="CY69" s="43" t="str">
        <f t="shared" si="185"/>
        <v/>
      </c>
      <c r="CZ69" s="43">
        <f t="shared" si="186"/>
        <v>9.1460000000000008</v>
      </c>
      <c r="DA69" s="43">
        <f t="shared" si="187"/>
        <v>6.7729999999999997</v>
      </c>
      <c r="DB69" s="43">
        <f t="shared" si="188"/>
        <v>6.6189999999999998</v>
      </c>
      <c r="DC69" s="43">
        <f t="shared" si="189"/>
        <v>7.0780000000000003</v>
      </c>
      <c r="DD69" s="42" t="str">
        <f t="shared" si="190"/>
        <v/>
      </c>
      <c r="DE69" s="41">
        <f t="shared" si="191"/>
        <v>1</v>
      </c>
      <c r="DF69" s="41">
        <f t="shared" si="192"/>
        <v>1</v>
      </c>
      <c r="DG69" s="41">
        <f t="shared" si="193"/>
        <v>1</v>
      </c>
      <c r="DH69" s="41">
        <f t="shared" si="194"/>
        <v>1</v>
      </c>
    </row>
    <row r="70" spans="1:112" s="41" customFormat="1" x14ac:dyDescent="0.2">
      <c r="A70" s="51" t="s">
        <v>123</v>
      </c>
      <c r="B70" s="51" t="s">
        <v>356</v>
      </c>
      <c r="C70" s="47">
        <v>18.511753180078557</v>
      </c>
      <c r="D70" s="47">
        <v>32.244451847598917</v>
      </c>
      <c r="E70" s="47">
        <v>19.086756890353126</v>
      </c>
      <c r="F70" s="47">
        <v>26.716750090026306</v>
      </c>
      <c r="G70" s="47">
        <v>26.957145680389655</v>
      </c>
      <c r="H70" s="47">
        <v>8.8288744925437719</v>
      </c>
      <c r="I70" s="47">
        <v>15.631799748452915</v>
      </c>
      <c r="J70" s="47">
        <v>28.828467469028606</v>
      </c>
      <c r="K70" s="47">
        <v>26.122147270005275</v>
      </c>
      <c r="L70" s="47">
        <v>12.771868649577845</v>
      </c>
      <c r="M70" s="47">
        <v>22.116834648124179</v>
      </c>
      <c r="N70" s="47">
        <v>9.8210716350566134</v>
      </c>
      <c r="O70" s="47">
        <v>19.336897707004219</v>
      </c>
      <c r="P70" s="47">
        <v>15.843830609819248</v>
      </c>
      <c r="Q70" s="47">
        <v>24.319908340892773</v>
      </c>
      <c r="R70" s="50"/>
      <c r="S70" s="49">
        <v>748.6</v>
      </c>
      <c r="T70" s="49">
        <v>414.1</v>
      </c>
      <c r="U70" s="49">
        <v>208.5</v>
      </c>
      <c r="V70" s="49">
        <v>367</v>
      </c>
      <c r="W70" s="49">
        <v>197</v>
      </c>
      <c r="X70" s="49">
        <v>75.38</v>
      </c>
      <c r="Y70" s="63">
        <v>67.58</v>
      </c>
      <c r="Z70" s="49">
        <v>399.7</v>
      </c>
      <c r="AA70" s="49">
        <v>729.6</v>
      </c>
      <c r="AB70" s="49">
        <v>76.38</v>
      </c>
      <c r="AC70" s="49">
        <v>241.1</v>
      </c>
      <c r="AD70" s="49">
        <v>1380</v>
      </c>
      <c r="AE70" s="49">
        <v>1185</v>
      </c>
      <c r="AF70" s="49">
        <v>1474</v>
      </c>
      <c r="AG70" s="44" t="str">
        <f t="shared" si="130"/>
        <v/>
      </c>
      <c r="AH70" s="43">
        <f t="shared" si="131"/>
        <v>23.21639715068515</v>
      </c>
      <c r="AI70" s="43">
        <f t="shared" si="132"/>
        <v>21.695671107399885</v>
      </c>
      <c r="AJ70" s="43">
        <f t="shared" si="133"/>
        <v>7.8040929116537878</v>
      </c>
      <c r="AK70" s="43">
        <f t="shared" si="134"/>
        <v>13.614201011903837</v>
      </c>
      <c r="AL70" s="43">
        <f t="shared" si="135"/>
        <v>22.313149899952926</v>
      </c>
      <c r="AM70" s="43">
        <f t="shared" si="136"/>
        <v>4.8222214468593343</v>
      </c>
      <c r="AN70" s="43">
        <f t="shared" si="137"/>
        <v>2.3442106339021826</v>
      </c>
      <c r="AO70" s="43">
        <f t="shared" si="138"/>
        <v>15.301192351019131</v>
      </c>
      <c r="AP70" s="43">
        <f t="shared" si="139"/>
        <v>57.125548345199732</v>
      </c>
      <c r="AQ70" s="43">
        <f t="shared" si="140"/>
        <v>3.4534779146833339</v>
      </c>
      <c r="AR70" s="43">
        <f t="shared" si="141"/>
        <v>24.549255820453059</v>
      </c>
      <c r="AS70" s="43">
        <f t="shared" si="142"/>
        <v>71.366152984309153</v>
      </c>
      <c r="AT70" s="43">
        <f t="shared" si="143"/>
        <v>74.792518878963122</v>
      </c>
      <c r="AU70" s="43">
        <f t="shared" si="144"/>
        <v>60.608781058666196</v>
      </c>
      <c r="AV70" s="48" t="str">
        <f t="shared" si="145"/>
        <v/>
      </c>
      <c r="AW70" s="47">
        <f t="shared" si="146"/>
        <v>748.6</v>
      </c>
      <c r="AX70" s="47">
        <f t="shared" si="147"/>
        <v>414.1</v>
      </c>
      <c r="AY70" s="47">
        <f t="shared" si="148"/>
        <v>208.5</v>
      </c>
      <c r="AZ70" s="47">
        <f t="shared" si="149"/>
        <v>367</v>
      </c>
      <c r="BA70" s="47">
        <f t="shared" si="150"/>
        <v>197</v>
      </c>
      <c r="BB70" s="47">
        <f t="shared" si="151"/>
        <v>75.38</v>
      </c>
      <c r="BC70" s="47">
        <f t="shared" si="152"/>
        <v>67.58</v>
      </c>
      <c r="BD70" s="47">
        <f t="shared" si="153"/>
        <v>399.7</v>
      </c>
      <c r="BE70" s="47">
        <f t="shared" si="154"/>
        <v>729.6</v>
      </c>
      <c r="BF70" s="47">
        <f t="shared" si="155"/>
        <v>76.38</v>
      </c>
      <c r="BG70" s="47">
        <f t="shared" si="156"/>
        <v>241.1</v>
      </c>
      <c r="BH70" s="47">
        <f t="shared" si="157"/>
        <v>1380</v>
      </c>
      <c r="BI70" s="47">
        <f t="shared" si="158"/>
        <v>1185</v>
      </c>
      <c r="BJ70" s="47">
        <f t="shared" si="159"/>
        <v>1474</v>
      </c>
      <c r="BK70" s="48" t="str">
        <f t="shared" si="160"/>
        <v/>
      </c>
      <c r="BL70" s="47">
        <f t="shared" si="161"/>
        <v>81.105092091007577</v>
      </c>
      <c r="BM70" s="47">
        <f t="shared" si="162"/>
        <v>60.487876132047909</v>
      </c>
      <c r="BN70" s="47">
        <f t="shared" si="163"/>
        <v>56.048387096774192</v>
      </c>
      <c r="BO70" s="47">
        <f t="shared" si="164"/>
        <v>74.23139158576052</v>
      </c>
      <c r="BP70" s="47">
        <f t="shared" si="165"/>
        <v>57.134570765661252</v>
      </c>
      <c r="BQ70" s="47">
        <f t="shared" si="166"/>
        <v>10.065429296301241</v>
      </c>
      <c r="BR70" s="47">
        <f t="shared" si="167"/>
        <v>7.9562043795620436</v>
      </c>
      <c r="BS70" s="47">
        <f t="shared" si="168"/>
        <v>43.252894708364892</v>
      </c>
      <c r="BT70" s="47">
        <f t="shared" si="169"/>
        <v>68.378631677600751</v>
      </c>
      <c r="BU70" s="47">
        <f t="shared" si="170"/>
        <v>62.606557377049178</v>
      </c>
      <c r="BV70" s="47">
        <f t="shared" si="171"/>
        <v>34.140470121778527</v>
      </c>
      <c r="BW70" s="47">
        <f t="shared" si="172"/>
        <v>46.324269889224574</v>
      </c>
      <c r="BX70" s="47">
        <f t="shared" si="173"/>
        <v>82.809224318658281</v>
      </c>
      <c r="BY70" s="47">
        <f t="shared" si="174"/>
        <v>64.479440069991256</v>
      </c>
      <c r="BZ70" s="46"/>
      <c r="CA70" s="45">
        <v>10.06</v>
      </c>
      <c r="CB70" s="45">
        <v>10.34</v>
      </c>
      <c r="CC70" s="45">
        <v>10.18</v>
      </c>
      <c r="CD70" s="45">
        <v>10.47</v>
      </c>
      <c r="CE70" s="45">
        <v>9.8469999999999995</v>
      </c>
      <c r="CF70" s="45">
        <v>7.0880000000000001</v>
      </c>
      <c r="CG70" s="62">
        <v>6.5609999999999999</v>
      </c>
      <c r="CH70" s="45">
        <v>6.97</v>
      </c>
      <c r="CI70" s="45">
        <v>9.8870000000000005</v>
      </c>
      <c r="CJ70" s="45">
        <v>9.5190000000000001</v>
      </c>
      <c r="CK70" s="45">
        <v>9.0269999999999992</v>
      </c>
      <c r="CL70" s="45">
        <v>6.9880000000000004</v>
      </c>
      <c r="CM70" s="45">
        <v>7.7279999999999998</v>
      </c>
      <c r="CN70" s="45">
        <v>7.8979999999999997</v>
      </c>
      <c r="CO70" s="44" t="str">
        <f t="shared" si="175"/>
        <v/>
      </c>
      <c r="CP70" s="43">
        <f t="shared" si="176"/>
        <v>10.06</v>
      </c>
      <c r="CQ70" s="43">
        <f t="shared" si="177"/>
        <v>10.34</v>
      </c>
      <c r="CR70" s="43">
        <f t="shared" si="178"/>
        <v>10.18</v>
      </c>
      <c r="CS70" s="43">
        <f t="shared" si="179"/>
        <v>10.47</v>
      </c>
      <c r="CT70" s="43">
        <f t="shared" si="180"/>
        <v>9.8469999999999995</v>
      </c>
      <c r="CU70" s="43">
        <f t="shared" si="181"/>
        <v>7.0880000000000001</v>
      </c>
      <c r="CV70" s="43">
        <f t="shared" si="182"/>
        <v>6.5609999999999999</v>
      </c>
      <c r="CW70" s="43">
        <f t="shared" si="183"/>
        <v>6.97</v>
      </c>
      <c r="CX70" s="43">
        <f t="shared" si="184"/>
        <v>9.8870000000000005</v>
      </c>
      <c r="CY70" s="43">
        <f t="shared" si="185"/>
        <v>9.5190000000000001</v>
      </c>
      <c r="CZ70" s="43">
        <f t="shared" si="186"/>
        <v>9.0269999999999992</v>
      </c>
      <c r="DA70" s="43">
        <f t="shared" si="187"/>
        <v>6.9880000000000004</v>
      </c>
      <c r="DB70" s="43">
        <f t="shared" si="188"/>
        <v>7.7279999999999998</v>
      </c>
      <c r="DC70" s="43">
        <f t="shared" si="189"/>
        <v>7.8979999999999997</v>
      </c>
      <c r="DD70" s="42" t="str">
        <f t="shared" si="190"/>
        <v/>
      </c>
      <c r="DE70" s="41">
        <f t="shared" si="191"/>
        <v>1</v>
      </c>
      <c r="DF70" s="41">
        <f t="shared" si="192"/>
        <v>1</v>
      </c>
      <c r="DG70" s="41">
        <f t="shared" si="193"/>
        <v>1</v>
      </c>
      <c r="DH70" s="41">
        <f t="shared" si="194"/>
        <v>1</v>
      </c>
    </row>
    <row r="71" spans="1:112" s="41" customFormat="1" x14ac:dyDescent="0.2">
      <c r="A71" s="51" t="s">
        <v>124</v>
      </c>
      <c r="B71" s="51" t="s">
        <v>357</v>
      </c>
      <c r="C71" s="58">
        <v>17.097543789231864</v>
      </c>
      <c r="D71" s="58">
        <v>24.893378962066368</v>
      </c>
      <c r="E71" s="58">
        <v>21.352926552999403</v>
      </c>
      <c r="F71" s="58">
        <v>22.319356021243856</v>
      </c>
      <c r="G71" s="58">
        <v>21.661145611443118</v>
      </c>
      <c r="H71" s="58">
        <v>8.0526353314347379</v>
      </c>
      <c r="I71" s="58">
        <v>18.806971279289844</v>
      </c>
      <c r="J71" s="58">
        <v>27.112456005484304</v>
      </c>
      <c r="K71" s="58">
        <v>22.352436918431394</v>
      </c>
      <c r="L71" s="58">
        <v>18.920554710925497</v>
      </c>
      <c r="M71" s="58">
        <v>31.885503665024309</v>
      </c>
      <c r="N71" s="58">
        <v>17.060283937950409</v>
      </c>
      <c r="O71" s="58">
        <v>25.301113002369409</v>
      </c>
      <c r="P71" s="58">
        <v>21.697273984610739</v>
      </c>
      <c r="Q71" s="58">
        <v>19.918462434478638</v>
      </c>
      <c r="R71" s="57"/>
      <c r="S71" s="55">
        <v>420.9</v>
      </c>
      <c r="T71" s="55">
        <v>250.6</v>
      </c>
      <c r="U71" s="55">
        <v>206.1</v>
      </c>
      <c r="V71" s="55">
        <v>299.5</v>
      </c>
      <c r="W71" s="55">
        <v>105.7</v>
      </c>
      <c r="X71" s="55"/>
      <c r="Y71" s="55"/>
      <c r="Z71" s="55"/>
      <c r="AA71" s="55"/>
      <c r="AB71" s="55"/>
      <c r="AC71" s="55"/>
      <c r="AD71" s="55"/>
      <c r="AE71" s="56">
        <v>23.07</v>
      </c>
      <c r="AF71" s="63">
        <v>64.97</v>
      </c>
      <c r="AG71" s="44" t="str">
        <f t="shared" si="130"/>
        <v/>
      </c>
      <c r="AH71" s="43">
        <f t="shared" si="131"/>
        <v>16.908110411261806</v>
      </c>
      <c r="AI71" s="43">
        <f t="shared" si="132"/>
        <v>11.736096191685665</v>
      </c>
      <c r="AJ71" s="43">
        <f t="shared" si="133"/>
        <v>9.2341373919494494</v>
      </c>
      <c r="AK71" s="43">
        <f t="shared" si="134"/>
        <v>13.826600188762896</v>
      </c>
      <c r="AL71" s="43">
        <f t="shared" si="135"/>
        <v>13.126137674133002</v>
      </c>
      <c r="AM71" s="43" t="str">
        <f t="shared" si="136"/>
        <v/>
      </c>
      <c r="AN71" s="43" t="str">
        <f t="shared" si="137"/>
        <v/>
      </c>
      <c r="AO71" s="43" t="str">
        <f t="shared" si="138"/>
        <v/>
      </c>
      <c r="AP71" s="43" t="str">
        <f t="shared" si="139"/>
        <v/>
      </c>
      <c r="AQ71" s="43" t="str">
        <f t="shared" si="140"/>
        <v/>
      </c>
      <c r="AR71" s="43" t="str">
        <f t="shared" si="141"/>
        <v/>
      </c>
      <c r="AS71" s="43" t="str">
        <f t="shared" si="142"/>
        <v/>
      </c>
      <c r="AT71" s="43">
        <f t="shared" si="143"/>
        <v>1.0632672111880459</v>
      </c>
      <c r="AU71" s="43">
        <f t="shared" si="144"/>
        <v>3.2617979532163912</v>
      </c>
      <c r="AV71" s="48" t="str">
        <f t="shared" si="145"/>
        <v/>
      </c>
      <c r="AW71" s="47">
        <f t="shared" si="146"/>
        <v>420.9</v>
      </c>
      <c r="AX71" s="47">
        <f t="shared" si="147"/>
        <v>250.6</v>
      </c>
      <c r="AY71" s="47">
        <f t="shared" si="148"/>
        <v>206.1</v>
      </c>
      <c r="AZ71" s="47">
        <f t="shared" si="149"/>
        <v>299.5</v>
      </c>
      <c r="BA71" s="47">
        <f t="shared" si="150"/>
        <v>105.7</v>
      </c>
      <c r="BB71" s="47" t="str">
        <f t="shared" si="151"/>
        <v/>
      </c>
      <c r="BC71" s="47" t="str">
        <f t="shared" si="152"/>
        <v/>
      </c>
      <c r="BD71" s="47" t="str">
        <f t="shared" si="153"/>
        <v/>
      </c>
      <c r="BE71" s="47" t="str">
        <f t="shared" si="154"/>
        <v/>
      </c>
      <c r="BF71" s="47" t="str">
        <f t="shared" si="155"/>
        <v/>
      </c>
      <c r="BG71" s="47" t="str">
        <f t="shared" si="156"/>
        <v/>
      </c>
      <c r="BH71" s="47" t="str">
        <f t="shared" si="157"/>
        <v/>
      </c>
      <c r="BI71" s="47" t="str">
        <f t="shared" si="158"/>
        <v/>
      </c>
      <c r="BJ71" s="47">
        <f t="shared" si="159"/>
        <v>64.97</v>
      </c>
      <c r="BK71" s="48" t="str">
        <f t="shared" si="160"/>
        <v/>
      </c>
      <c r="BL71" s="47">
        <f t="shared" si="161"/>
        <v>45.601300108342365</v>
      </c>
      <c r="BM71" s="47">
        <f t="shared" si="162"/>
        <v>36.605316973415128</v>
      </c>
      <c r="BN71" s="47">
        <f t="shared" si="163"/>
        <v>55.403225806451616</v>
      </c>
      <c r="BO71" s="47">
        <f t="shared" si="164"/>
        <v>60.578478964401299</v>
      </c>
      <c r="BP71" s="47">
        <f t="shared" si="165"/>
        <v>30.655452436194896</v>
      </c>
      <c r="BQ71" s="47" t="str">
        <f t="shared" si="166"/>
        <v/>
      </c>
      <c r="BR71" s="47" t="str">
        <f t="shared" si="167"/>
        <v/>
      </c>
      <c r="BS71" s="47" t="str">
        <f t="shared" si="168"/>
        <v/>
      </c>
      <c r="BT71" s="47" t="str">
        <f t="shared" si="169"/>
        <v/>
      </c>
      <c r="BU71" s="47" t="str">
        <f t="shared" si="170"/>
        <v/>
      </c>
      <c r="BV71" s="47" t="str">
        <f t="shared" si="171"/>
        <v/>
      </c>
      <c r="BW71" s="47" t="str">
        <f t="shared" si="172"/>
        <v/>
      </c>
      <c r="BX71" s="47" t="str">
        <f t="shared" si="173"/>
        <v/>
      </c>
      <c r="BY71" s="47">
        <f t="shared" si="174"/>
        <v>2.8420822397200349</v>
      </c>
      <c r="BZ71" s="54"/>
      <c r="CA71" s="52">
        <v>8.7460000000000004</v>
      </c>
      <c r="CB71" s="52">
        <v>8.81</v>
      </c>
      <c r="CC71" s="52">
        <v>8.407</v>
      </c>
      <c r="CD71" s="52">
        <v>8.6579999999999995</v>
      </c>
      <c r="CE71" s="52">
        <v>7.3390000000000004</v>
      </c>
      <c r="CF71" s="52"/>
      <c r="CG71" s="52"/>
      <c r="CH71" s="52"/>
      <c r="CI71" s="52"/>
      <c r="CJ71" s="52"/>
      <c r="CK71" s="52"/>
      <c r="CL71" s="52"/>
      <c r="CM71" s="61">
        <v>7.657</v>
      </c>
      <c r="CN71" s="62">
        <v>6.9429999999999996</v>
      </c>
      <c r="CO71" s="44" t="str">
        <f t="shared" si="175"/>
        <v/>
      </c>
      <c r="CP71" s="43">
        <f t="shared" si="176"/>
        <v>8.7460000000000004</v>
      </c>
      <c r="CQ71" s="43">
        <f t="shared" si="177"/>
        <v>8.81</v>
      </c>
      <c r="CR71" s="43">
        <f t="shared" si="178"/>
        <v>8.407</v>
      </c>
      <c r="CS71" s="43">
        <f t="shared" si="179"/>
        <v>8.6579999999999995</v>
      </c>
      <c r="CT71" s="43">
        <f t="shared" si="180"/>
        <v>7.3390000000000004</v>
      </c>
      <c r="CU71" s="43" t="str">
        <f t="shared" si="181"/>
        <v/>
      </c>
      <c r="CV71" s="43" t="str">
        <f t="shared" si="182"/>
        <v/>
      </c>
      <c r="CW71" s="43" t="str">
        <f t="shared" si="183"/>
        <v/>
      </c>
      <c r="CX71" s="43" t="str">
        <f t="shared" si="184"/>
        <v/>
      </c>
      <c r="CY71" s="43" t="str">
        <f t="shared" si="185"/>
        <v/>
      </c>
      <c r="CZ71" s="43" t="str">
        <f t="shared" si="186"/>
        <v/>
      </c>
      <c r="DA71" s="43" t="str">
        <f t="shared" si="187"/>
        <v/>
      </c>
      <c r="DB71" s="43" t="str">
        <f t="shared" si="188"/>
        <v/>
      </c>
      <c r="DC71" s="43">
        <f t="shared" si="189"/>
        <v>6.9429999999999996</v>
      </c>
      <c r="DD71" s="42" t="str">
        <f t="shared" si="190"/>
        <v/>
      </c>
      <c r="DE71" s="41">
        <f t="shared" si="191"/>
        <v>1</v>
      </c>
      <c r="DF71" s="41" t="str">
        <f t="shared" si="192"/>
        <v/>
      </c>
      <c r="DG71" s="41" t="str">
        <f t="shared" si="193"/>
        <v/>
      </c>
      <c r="DH71" s="41">
        <f t="shared" si="194"/>
        <v>3</v>
      </c>
    </row>
    <row r="72" spans="1:112" s="41" customFormat="1" x14ac:dyDescent="0.2">
      <c r="A72" s="51" t="s">
        <v>16</v>
      </c>
      <c r="B72" s="51" t="s">
        <v>358</v>
      </c>
      <c r="C72" s="58">
        <v>9.249343965922229</v>
      </c>
      <c r="D72" s="58">
        <v>26.024742169968931</v>
      </c>
      <c r="E72" s="58">
        <v>1.6830857428000932</v>
      </c>
      <c r="F72" s="58">
        <v>17.940554429883214</v>
      </c>
      <c r="G72" s="58">
        <v>4.4680045576089258</v>
      </c>
      <c r="H72" s="58">
        <v>10.161215901367759</v>
      </c>
      <c r="I72" s="58">
        <v>12.759940302603299</v>
      </c>
      <c r="J72" s="58">
        <v>15.409647773193567</v>
      </c>
      <c r="K72" s="58">
        <v>13.395451940476121</v>
      </c>
      <c r="L72" s="58">
        <v>5.7812411675085054</v>
      </c>
      <c r="M72" s="58">
        <v>4.872594049742756</v>
      </c>
      <c r="N72" s="58">
        <v>9.5029081551340511</v>
      </c>
      <c r="O72" s="58">
        <v>10.156878182404187</v>
      </c>
      <c r="P72" s="58">
        <v>9.4297027343540876</v>
      </c>
      <c r="Q72" s="58">
        <v>2.5402205617787237</v>
      </c>
      <c r="R72" s="57">
        <v>58.1</v>
      </c>
      <c r="S72" s="55"/>
      <c r="T72" s="55"/>
      <c r="U72" s="55"/>
      <c r="V72" s="55">
        <v>34.950000000000003</v>
      </c>
      <c r="W72" s="55">
        <v>124.9</v>
      </c>
      <c r="X72" s="55"/>
      <c r="Y72" s="55"/>
      <c r="Z72" s="55"/>
      <c r="AA72" s="55">
        <v>586.5</v>
      </c>
      <c r="AB72" s="55">
        <v>50.78</v>
      </c>
      <c r="AC72" s="55">
        <v>190.9</v>
      </c>
      <c r="AD72" s="55">
        <v>57.52</v>
      </c>
      <c r="AE72" s="55">
        <v>404.9</v>
      </c>
      <c r="AF72" s="55">
        <v>624.6</v>
      </c>
      <c r="AG72" s="44">
        <f t="shared" si="130"/>
        <v>6.2815265832971967</v>
      </c>
      <c r="AH72" s="43" t="str">
        <f t="shared" si="131"/>
        <v/>
      </c>
      <c r="AI72" s="43" t="str">
        <f t="shared" si="132"/>
        <v/>
      </c>
      <c r="AJ72" s="43" t="str">
        <f t="shared" si="133"/>
        <v/>
      </c>
      <c r="AK72" s="43">
        <f t="shared" si="134"/>
        <v>7.8222838740128022</v>
      </c>
      <c r="AL72" s="43">
        <f t="shared" si="135"/>
        <v>12.291836057059641</v>
      </c>
      <c r="AM72" s="43" t="str">
        <f t="shared" si="136"/>
        <v/>
      </c>
      <c r="AN72" s="43" t="str">
        <f t="shared" si="137"/>
        <v/>
      </c>
      <c r="AO72" s="43" t="str">
        <f t="shared" si="138"/>
        <v/>
      </c>
      <c r="AP72" s="43">
        <f t="shared" si="139"/>
        <v>101.44880364033648</v>
      </c>
      <c r="AQ72" s="43">
        <f t="shared" si="140"/>
        <v>10.421553587596915</v>
      </c>
      <c r="AR72" s="43">
        <f t="shared" si="141"/>
        <v>20.088587291761225</v>
      </c>
      <c r="AS72" s="43">
        <f t="shared" si="142"/>
        <v>5.6631574157941431</v>
      </c>
      <c r="AT72" s="43">
        <f t="shared" si="143"/>
        <v>42.93878729865758</v>
      </c>
      <c r="AU72" s="43">
        <f t="shared" si="144"/>
        <v>245.88416037489282</v>
      </c>
      <c r="AV72" s="48">
        <f t="shared" si="145"/>
        <v>58.1</v>
      </c>
      <c r="AW72" s="47" t="str">
        <f t="shared" si="146"/>
        <v/>
      </c>
      <c r="AX72" s="47" t="str">
        <f t="shared" si="147"/>
        <v/>
      </c>
      <c r="AY72" s="47" t="str">
        <f t="shared" si="148"/>
        <v/>
      </c>
      <c r="AZ72" s="47">
        <f t="shared" si="149"/>
        <v>34.950000000000003</v>
      </c>
      <c r="BA72" s="47">
        <f t="shared" si="150"/>
        <v>124.9</v>
      </c>
      <c r="BB72" s="47" t="str">
        <f t="shared" si="151"/>
        <v/>
      </c>
      <c r="BC72" s="47" t="str">
        <f t="shared" si="152"/>
        <v/>
      </c>
      <c r="BD72" s="47" t="str">
        <f t="shared" si="153"/>
        <v/>
      </c>
      <c r="BE72" s="47">
        <f t="shared" si="154"/>
        <v>586.5</v>
      </c>
      <c r="BF72" s="47">
        <f t="shared" si="155"/>
        <v>50.78</v>
      </c>
      <c r="BG72" s="47">
        <f t="shared" si="156"/>
        <v>190.9</v>
      </c>
      <c r="BH72" s="47">
        <f t="shared" si="157"/>
        <v>57.52</v>
      </c>
      <c r="BI72" s="47">
        <f t="shared" si="158"/>
        <v>404.9</v>
      </c>
      <c r="BJ72" s="47">
        <f t="shared" si="159"/>
        <v>624.6</v>
      </c>
      <c r="BK72" s="48">
        <f t="shared" si="160"/>
        <v>88.946723821188002</v>
      </c>
      <c r="BL72" s="47" t="str">
        <f t="shared" si="161"/>
        <v/>
      </c>
      <c r="BM72" s="47" t="str">
        <f t="shared" si="162"/>
        <v/>
      </c>
      <c r="BN72" s="47" t="str">
        <f t="shared" si="163"/>
        <v/>
      </c>
      <c r="BO72" s="47">
        <f t="shared" si="164"/>
        <v>7.0691747572815542</v>
      </c>
      <c r="BP72" s="47">
        <f t="shared" si="165"/>
        <v>36.223897911832942</v>
      </c>
      <c r="BQ72" s="47" t="str">
        <f t="shared" si="166"/>
        <v/>
      </c>
      <c r="BR72" s="47" t="str">
        <f t="shared" si="167"/>
        <v/>
      </c>
      <c r="BS72" s="47" t="str">
        <f t="shared" si="168"/>
        <v/>
      </c>
      <c r="BT72" s="47">
        <f t="shared" si="169"/>
        <v>54.967197750702908</v>
      </c>
      <c r="BU72" s="47">
        <f t="shared" si="170"/>
        <v>41.622950819672134</v>
      </c>
      <c r="BV72" s="47">
        <f t="shared" si="171"/>
        <v>27.032002265647122</v>
      </c>
      <c r="BW72" s="47">
        <f t="shared" si="172"/>
        <v>1.9308492782813025</v>
      </c>
      <c r="BX72" s="47">
        <f t="shared" si="173"/>
        <v>28.294898672257162</v>
      </c>
      <c r="BY72" s="47">
        <f t="shared" si="174"/>
        <v>27.322834645669293</v>
      </c>
      <c r="BZ72" s="54">
        <v>9.5559999999999992</v>
      </c>
      <c r="CA72" s="52"/>
      <c r="CB72" s="52"/>
      <c r="CC72" s="52"/>
      <c r="CD72" s="52">
        <v>8.3030000000000008</v>
      </c>
      <c r="CE72" s="52">
        <v>8.6379999999999999</v>
      </c>
      <c r="CF72" s="52"/>
      <c r="CG72" s="52"/>
      <c r="CH72" s="52"/>
      <c r="CI72" s="52">
        <v>10.59</v>
      </c>
      <c r="CJ72" s="52">
        <v>7.4569999999999999</v>
      </c>
      <c r="CK72" s="52">
        <v>6.7469999999999999</v>
      </c>
      <c r="CL72" s="52">
        <v>8.7249999999999996</v>
      </c>
      <c r="CM72" s="52">
        <v>8.73</v>
      </c>
      <c r="CN72" s="52">
        <v>8.7940000000000005</v>
      </c>
      <c r="CO72" s="44">
        <f t="shared" si="175"/>
        <v>9.5559999999999992</v>
      </c>
      <c r="CP72" s="43" t="str">
        <f t="shared" si="176"/>
        <v/>
      </c>
      <c r="CQ72" s="43" t="str">
        <f t="shared" si="177"/>
        <v/>
      </c>
      <c r="CR72" s="43" t="str">
        <f t="shared" si="178"/>
        <v/>
      </c>
      <c r="CS72" s="43">
        <f t="shared" si="179"/>
        <v>8.3030000000000008</v>
      </c>
      <c r="CT72" s="43">
        <f t="shared" si="180"/>
        <v>8.6379999999999999</v>
      </c>
      <c r="CU72" s="43" t="str">
        <f t="shared" si="181"/>
        <v/>
      </c>
      <c r="CV72" s="43" t="str">
        <f t="shared" si="182"/>
        <v/>
      </c>
      <c r="CW72" s="43" t="str">
        <f t="shared" si="183"/>
        <v/>
      </c>
      <c r="CX72" s="43">
        <f t="shared" si="184"/>
        <v>10.59</v>
      </c>
      <c r="CY72" s="43">
        <f t="shared" si="185"/>
        <v>7.4569999999999999</v>
      </c>
      <c r="CZ72" s="43">
        <f t="shared" si="186"/>
        <v>6.7469999999999999</v>
      </c>
      <c r="DA72" s="43">
        <f t="shared" si="187"/>
        <v>8.7249999999999996</v>
      </c>
      <c r="DB72" s="43">
        <f t="shared" si="188"/>
        <v>8.73</v>
      </c>
      <c r="DC72" s="43">
        <f t="shared" si="189"/>
        <v>8.7940000000000005</v>
      </c>
      <c r="DD72" s="42">
        <f t="shared" si="190"/>
        <v>1</v>
      </c>
      <c r="DE72" s="41">
        <f t="shared" si="191"/>
        <v>1</v>
      </c>
      <c r="DF72" s="41">
        <f t="shared" si="192"/>
        <v>1</v>
      </c>
      <c r="DG72" s="41">
        <f t="shared" si="193"/>
        <v>1</v>
      </c>
      <c r="DH72" s="41">
        <f t="shared" si="194"/>
        <v>0</v>
      </c>
    </row>
    <row r="73" spans="1:112" s="41" customFormat="1" x14ac:dyDescent="0.2">
      <c r="A73" s="51" t="s">
        <v>24</v>
      </c>
      <c r="B73" s="51" t="s">
        <v>359</v>
      </c>
      <c r="C73" s="47">
        <v>7.9724936177455019</v>
      </c>
      <c r="D73" s="47">
        <v>0.85022859461307332</v>
      </c>
      <c r="E73" s="47">
        <v>1.1796485331504614</v>
      </c>
      <c r="F73" s="47">
        <v>22.372793620454878</v>
      </c>
      <c r="G73" s="47">
        <v>14.980289093298264</v>
      </c>
      <c r="H73" s="47">
        <v>8.9356496529175153</v>
      </c>
      <c r="I73" s="47">
        <v>7.3548140236975978</v>
      </c>
      <c r="J73" s="47">
        <v>6.0977283106684368</v>
      </c>
      <c r="K73" s="47">
        <v>10.020316792025909</v>
      </c>
      <c r="L73" s="47">
        <v>8.9072781099087095</v>
      </c>
      <c r="M73" s="47">
        <v>5.5874275251828438</v>
      </c>
      <c r="N73" s="47">
        <v>7.94923426931084</v>
      </c>
      <c r="O73" s="47">
        <v>7.7613118976400521</v>
      </c>
      <c r="P73" s="47">
        <v>1.8175599959452393</v>
      </c>
      <c r="Q73" s="47">
        <v>7.9179051746241624</v>
      </c>
      <c r="R73" s="50">
        <v>36.19</v>
      </c>
      <c r="S73" s="49"/>
      <c r="T73" s="49"/>
      <c r="U73" s="49"/>
      <c r="V73" s="49"/>
      <c r="W73" s="56">
        <v>13.96</v>
      </c>
      <c r="X73" s="49"/>
      <c r="Y73" s="49"/>
      <c r="Z73" s="49"/>
      <c r="AA73" s="49">
        <v>683.8</v>
      </c>
      <c r="AB73" s="49"/>
      <c r="AC73" s="49">
        <v>71.569999999999993</v>
      </c>
      <c r="AD73" s="49"/>
      <c r="AE73" s="49">
        <v>45.57</v>
      </c>
      <c r="AF73" s="49">
        <v>76.44</v>
      </c>
      <c r="AG73" s="44">
        <f t="shared" si="130"/>
        <v>4.5393576633848687</v>
      </c>
      <c r="AH73" s="43" t="str">
        <f t="shared" si="131"/>
        <v/>
      </c>
      <c r="AI73" s="43" t="str">
        <f t="shared" si="132"/>
        <v/>
      </c>
      <c r="AJ73" s="43" t="str">
        <f t="shared" si="133"/>
        <v/>
      </c>
      <c r="AK73" s="43" t="str">
        <f t="shared" si="134"/>
        <v/>
      </c>
      <c r="AL73" s="43">
        <f t="shared" si="135"/>
        <v>1.5622814839704486</v>
      </c>
      <c r="AM73" s="43" t="str">
        <f t="shared" si="136"/>
        <v/>
      </c>
      <c r="AN73" s="43" t="str">
        <f t="shared" si="137"/>
        <v/>
      </c>
      <c r="AO73" s="43" t="str">
        <f t="shared" si="138"/>
        <v/>
      </c>
      <c r="AP73" s="43">
        <f t="shared" si="139"/>
        <v>76.768681920835206</v>
      </c>
      <c r="AQ73" s="43" t="str">
        <f t="shared" si="140"/>
        <v/>
      </c>
      <c r="AR73" s="43">
        <f t="shared" si="141"/>
        <v>9.0033829140381805</v>
      </c>
      <c r="AS73" s="43" t="str">
        <f t="shared" si="142"/>
        <v/>
      </c>
      <c r="AT73" s="43">
        <f t="shared" si="143"/>
        <v>25.072074705462963</v>
      </c>
      <c r="AU73" s="43">
        <f t="shared" si="144"/>
        <v>9.6540686348429734</v>
      </c>
      <c r="AV73" s="48">
        <f t="shared" si="145"/>
        <v>36.19</v>
      </c>
      <c r="AW73" s="47" t="str">
        <f t="shared" si="146"/>
        <v/>
      </c>
      <c r="AX73" s="47" t="str">
        <f t="shared" si="147"/>
        <v/>
      </c>
      <c r="AY73" s="47" t="str">
        <f t="shared" si="148"/>
        <v/>
      </c>
      <c r="AZ73" s="47" t="str">
        <f t="shared" si="149"/>
        <v/>
      </c>
      <c r="BA73" s="47">
        <f t="shared" si="150"/>
        <v>13.96</v>
      </c>
      <c r="BB73" s="47" t="str">
        <f t="shared" si="151"/>
        <v/>
      </c>
      <c r="BC73" s="47" t="str">
        <f t="shared" si="152"/>
        <v/>
      </c>
      <c r="BD73" s="47" t="str">
        <f t="shared" si="153"/>
        <v/>
      </c>
      <c r="BE73" s="47">
        <f t="shared" si="154"/>
        <v>683.8</v>
      </c>
      <c r="BF73" s="47" t="str">
        <f t="shared" si="155"/>
        <v/>
      </c>
      <c r="BG73" s="47">
        <f t="shared" si="156"/>
        <v>71.569999999999993</v>
      </c>
      <c r="BH73" s="47" t="str">
        <f t="shared" si="157"/>
        <v/>
      </c>
      <c r="BI73" s="47">
        <f t="shared" si="158"/>
        <v>45.57</v>
      </c>
      <c r="BJ73" s="47">
        <f t="shared" si="159"/>
        <v>76.44</v>
      </c>
      <c r="BK73" s="48">
        <f t="shared" si="160"/>
        <v>55.404164115125539</v>
      </c>
      <c r="BL73" s="47" t="str">
        <f t="shared" si="161"/>
        <v/>
      </c>
      <c r="BM73" s="47" t="str">
        <f t="shared" si="162"/>
        <v/>
      </c>
      <c r="BN73" s="47" t="str">
        <f t="shared" si="163"/>
        <v/>
      </c>
      <c r="BO73" s="47" t="str">
        <f t="shared" si="164"/>
        <v/>
      </c>
      <c r="BP73" s="47">
        <f t="shared" si="165"/>
        <v>4.0487238979118327</v>
      </c>
      <c r="BQ73" s="47" t="str">
        <f t="shared" si="166"/>
        <v/>
      </c>
      <c r="BR73" s="47" t="str">
        <f t="shared" si="167"/>
        <v/>
      </c>
      <c r="BS73" s="47" t="str">
        <f t="shared" si="168"/>
        <v/>
      </c>
      <c r="BT73" s="47">
        <f t="shared" si="169"/>
        <v>64.086223055295221</v>
      </c>
      <c r="BU73" s="47" t="str">
        <f t="shared" si="170"/>
        <v/>
      </c>
      <c r="BV73" s="47">
        <f t="shared" si="171"/>
        <v>10.134522798074197</v>
      </c>
      <c r="BW73" s="47" t="str">
        <f t="shared" si="172"/>
        <v/>
      </c>
      <c r="BX73" s="47">
        <f t="shared" si="173"/>
        <v>3.1844863731656186</v>
      </c>
      <c r="BY73" s="47">
        <f t="shared" si="174"/>
        <v>3.3438320209973753</v>
      </c>
      <c r="BZ73" s="46">
        <v>8.1980000000000004</v>
      </c>
      <c r="CA73" s="45"/>
      <c r="CB73" s="45"/>
      <c r="CC73" s="45"/>
      <c r="CD73" s="45"/>
      <c r="CE73" s="61">
        <v>7.54</v>
      </c>
      <c r="CF73" s="45"/>
      <c r="CG73" s="45"/>
      <c r="CH73" s="45"/>
      <c r="CI73" s="45">
        <v>8.2520000000000007</v>
      </c>
      <c r="CJ73" s="45"/>
      <c r="CK73" s="45">
        <v>5.7249999999999996</v>
      </c>
      <c r="CL73" s="45"/>
      <c r="CM73" s="45">
        <v>7.032</v>
      </c>
      <c r="CN73" s="45">
        <v>7.4489999999999998</v>
      </c>
      <c r="CO73" s="44">
        <f t="shared" si="175"/>
        <v>8.1980000000000004</v>
      </c>
      <c r="CP73" s="43" t="str">
        <f t="shared" si="176"/>
        <v/>
      </c>
      <c r="CQ73" s="43" t="str">
        <f t="shared" si="177"/>
        <v/>
      </c>
      <c r="CR73" s="43" t="str">
        <f t="shared" si="178"/>
        <v/>
      </c>
      <c r="CS73" s="43" t="str">
        <f t="shared" si="179"/>
        <v/>
      </c>
      <c r="CT73" s="43">
        <f t="shared" si="180"/>
        <v>7.54</v>
      </c>
      <c r="CU73" s="43" t="str">
        <f t="shared" si="181"/>
        <v/>
      </c>
      <c r="CV73" s="43" t="str">
        <f t="shared" si="182"/>
        <v/>
      </c>
      <c r="CW73" s="43" t="str">
        <f t="shared" si="183"/>
        <v/>
      </c>
      <c r="CX73" s="43">
        <f t="shared" si="184"/>
        <v>8.2520000000000007</v>
      </c>
      <c r="CY73" s="43" t="str">
        <f t="shared" si="185"/>
        <v/>
      </c>
      <c r="CZ73" s="43">
        <f t="shared" si="186"/>
        <v>5.7249999999999996</v>
      </c>
      <c r="DA73" s="43" t="str">
        <f t="shared" si="187"/>
        <v/>
      </c>
      <c r="DB73" s="43">
        <f t="shared" si="188"/>
        <v>7.032</v>
      </c>
      <c r="DC73" s="43">
        <f t="shared" si="189"/>
        <v>7.4489999999999998</v>
      </c>
      <c r="DD73" s="42">
        <f t="shared" si="190"/>
        <v>1</v>
      </c>
      <c r="DE73" s="41">
        <f t="shared" si="191"/>
        <v>1</v>
      </c>
      <c r="DF73" s="41">
        <f t="shared" si="192"/>
        <v>1</v>
      </c>
      <c r="DG73" s="41">
        <f t="shared" si="193"/>
        <v>1</v>
      </c>
      <c r="DH73" s="41">
        <f t="shared" si="194"/>
        <v>0</v>
      </c>
    </row>
    <row r="74" spans="1:112" s="41" customFormat="1" x14ac:dyDescent="0.2">
      <c r="A74" s="51" t="s">
        <v>136</v>
      </c>
      <c r="B74" s="51" t="s">
        <v>365</v>
      </c>
      <c r="C74" s="58">
        <v>10.982506941956</v>
      </c>
      <c r="D74" s="58">
        <v>12.248817563232402</v>
      </c>
      <c r="E74" s="58">
        <v>16.417717693008171</v>
      </c>
      <c r="F74" s="58">
        <v>5.4735951164869192</v>
      </c>
      <c r="G74" s="58">
        <v>5.6405930802520228</v>
      </c>
      <c r="H74" s="58">
        <v>3.6340445997069999</v>
      </c>
      <c r="I74" s="58">
        <v>14</v>
      </c>
      <c r="J74" s="58">
        <v>5.7410564101749548</v>
      </c>
      <c r="K74" s="58">
        <v>12.251677669795653</v>
      </c>
      <c r="L74" s="58">
        <v>7.7901594537500953</v>
      </c>
      <c r="M74" s="58">
        <v>12.095628036027016</v>
      </c>
      <c r="N74" s="58">
        <v>12.040821905898907</v>
      </c>
      <c r="O74" s="58">
        <v>7.4432292756478597</v>
      </c>
      <c r="P74" s="58">
        <v>13.881703899290237</v>
      </c>
      <c r="Q74" s="58">
        <v>9.4501961377803543</v>
      </c>
      <c r="R74" s="57"/>
      <c r="S74" s="55">
        <v>226</v>
      </c>
      <c r="T74" s="55">
        <v>119.9</v>
      </c>
      <c r="U74" s="55">
        <v>91.94</v>
      </c>
      <c r="V74" s="55">
        <v>103.4</v>
      </c>
      <c r="W74" s="55"/>
      <c r="X74" s="55"/>
      <c r="Y74" s="55"/>
      <c r="Z74" s="55"/>
      <c r="AA74" s="55">
        <v>705.9</v>
      </c>
      <c r="AB74" s="55"/>
      <c r="AC74" s="55"/>
      <c r="AD74" s="55">
        <v>78.64</v>
      </c>
      <c r="AE74" s="55">
        <v>183.2</v>
      </c>
      <c r="AF74" s="55">
        <v>157.5</v>
      </c>
      <c r="AG74" s="44" t="str">
        <f t="shared" si="130"/>
        <v/>
      </c>
      <c r="AH74" s="43">
        <f t="shared" si="131"/>
        <v>18.450760559810291</v>
      </c>
      <c r="AI74" s="43">
        <f t="shared" si="132"/>
        <v>7.3030857420006638</v>
      </c>
      <c r="AJ74" s="43">
        <f t="shared" si="133"/>
        <v>16.797004170635336</v>
      </c>
      <c r="AK74" s="43">
        <f t="shared" si="134"/>
        <v>18.331405674699027</v>
      </c>
      <c r="AL74" s="43" t="str">
        <f t="shared" si="135"/>
        <v/>
      </c>
      <c r="AM74" s="43" t="str">
        <f t="shared" si="136"/>
        <v/>
      </c>
      <c r="AN74" s="43" t="str">
        <f t="shared" si="137"/>
        <v/>
      </c>
      <c r="AO74" s="43" t="str">
        <f t="shared" si="138"/>
        <v/>
      </c>
      <c r="AP74" s="43">
        <f t="shared" si="139"/>
        <v>90.614319795493742</v>
      </c>
      <c r="AQ74" s="43" t="str">
        <f t="shared" si="140"/>
        <v/>
      </c>
      <c r="AR74" s="43" t="str">
        <f t="shared" si="141"/>
        <v/>
      </c>
      <c r="AS74" s="43">
        <f t="shared" si="142"/>
        <v>10.565306681776931</v>
      </c>
      <c r="AT74" s="43">
        <f t="shared" si="143"/>
        <v>13.197227179681228</v>
      </c>
      <c r="AU74" s="43">
        <f t="shared" si="144"/>
        <v>16.666320751835034</v>
      </c>
      <c r="AV74" s="48" t="str">
        <f t="shared" si="145"/>
        <v/>
      </c>
      <c r="AW74" s="47">
        <f t="shared" si="146"/>
        <v>226</v>
      </c>
      <c r="AX74" s="47">
        <f t="shared" si="147"/>
        <v>119.9</v>
      </c>
      <c r="AY74" s="47">
        <f t="shared" si="148"/>
        <v>91.94</v>
      </c>
      <c r="AZ74" s="47">
        <f t="shared" si="149"/>
        <v>103.4</v>
      </c>
      <c r="BA74" s="47" t="str">
        <f t="shared" si="150"/>
        <v/>
      </c>
      <c r="BB74" s="47" t="str">
        <f t="shared" si="151"/>
        <v/>
      </c>
      <c r="BC74" s="47" t="str">
        <f t="shared" si="152"/>
        <v/>
      </c>
      <c r="BD74" s="47" t="str">
        <f t="shared" si="153"/>
        <v/>
      </c>
      <c r="BE74" s="47">
        <f t="shared" si="154"/>
        <v>705.9</v>
      </c>
      <c r="BF74" s="47" t="str">
        <f t="shared" si="155"/>
        <v/>
      </c>
      <c r="BG74" s="47" t="str">
        <f t="shared" si="156"/>
        <v/>
      </c>
      <c r="BH74" s="47">
        <f t="shared" si="157"/>
        <v>78.64</v>
      </c>
      <c r="BI74" s="47">
        <f t="shared" si="158"/>
        <v>183.2</v>
      </c>
      <c r="BJ74" s="47">
        <f t="shared" si="159"/>
        <v>157.5</v>
      </c>
      <c r="BK74" s="48" t="str">
        <f t="shared" si="160"/>
        <v/>
      </c>
      <c r="BL74" s="47">
        <f t="shared" si="161"/>
        <v>24.485373781148429</v>
      </c>
      <c r="BM74" s="47">
        <f t="shared" si="162"/>
        <v>17.513876716330703</v>
      </c>
      <c r="BN74" s="47">
        <f t="shared" si="163"/>
        <v>24.71505376344086</v>
      </c>
      <c r="BO74" s="47">
        <f t="shared" si="164"/>
        <v>20.914239482200649</v>
      </c>
      <c r="BP74" s="47" t="str">
        <f t="shared" si="165"/>
        <v/>
      </c>
      <c r="BQ74" s="47" t="str">
        <f t="shared" si="166"/>
        <v/>
      </c>
      <c r="BR74" s="47" t="str">
        <f t="shared" si="167"/>
        <v/>
      </c>
      <c r="BS74" s="47" t="str">
        <f t="shared" si="168"/>
        <v/>
      </c>
      <c r="BT74" s="47">
        <f t="shared" si="169"/>
        <v>66.157450796626051</v>
      </c>
      <c r="BU74" s="47" t="str">
        <f t="shared" si="170"/>
        <v/>
      </c>
      <c r="BV74" s="47" t="str">
        <f t="shared" si="171"/>
        <v/>
      </c>
      <c r="BW74" s="47">
        <f t="shared" si="172"/>
        <v>2.639812017455522</v>
      </c>
      <c r="BX74" s="47">
        <f t="shared" si="173"/>
        <v>12.802236198462614</v>
      </c>
      <c r="BY74" s="47">
        <f t="shared" si="174"/>
        <v>6.8897637795275593</v>
      </c>
      <c r="BZ74" s="54"/>
      <c r="CA74" s="52">
        <v>10.72</v>
      </c>
      <c r="CB74" s="52">
        <v>10.91</v>
      </c>
      <c r="CC74" s="52">
        <v>10.9</v>
      </c>
      <c r="CD74" s="52">
        <v>10.99</v>
      </c>
      <c r="CE74" s="52"/>
      <c r="CF74" s="52"/>
      <c r="CG74" s="52"/>
      <c r="CH74" s="52"/>
      <c r="CI74" s="52">
        <v>9.1959999999999997</v>
      </c>
      <c r="CJ74" s="52"/>
      <c r="CK74" s="52"/>
      <c r="CL74" s="52">
        <v>8.9369999999999994</v>
      </c>
      <c r="CM74" s="52">
        <v>8.9090000000000007</v>
      </c>
      <c r="CN74" s="52">
        <v>8.75</v>
      </c>
      <c r="CO74" s="44" t="str">
        <f t="shared" si="175"/>
        <v/>
      </c>
      <c r="CP74" s="43">
        <f t="shared" si="176"/>
        <v>10.72</v>
      </c>
      <c r="CQ74" s="43">
        <f t="shared" si="177"/>
        <v>10.91</v>
      </c>
      <c r="CR74" s="43">
        <f t="shared" si="178"/>
        <v>10.9</v>
      </c>
      <c r="CS74" s="43">
        <f t="shared" si="179"/>
        <v>10.99</v>
      </c>
      <c r="CT74" s="43" t="str">
        <f t="shared" si="180"/>
        <v/>
      </c>
      <c r="CU74" s="43" t="str">
        <f t="shared" si="181"/>
        <v/>
      </c>
      <c r="CV74" s="43" t="str">
        <f t="shared" si="182"/>
        <v/>
      </c>
      <c r="CW74" s="43" t="str">
        <f t="shared" si="183"/>
        <v/>
      </c>
      <c r="CX74" s="43">
        <f t="shared" si="184"/>
        <v>9.1959999999999997</v>
      </c>
      <c r="CY74" s="43" t="str">
        <f t="shared" si="185"/>
        <v/>
      </c>
      <c r="CZ74" s="43" t="str">
        <f t="shared" si="186"/>
        <v/>
      </c>
      <c r="DA74" s="43">
        <f t="shared" si="187"/>
        <v>8.9369999999999994</v>
      </c>
      <c r="DB74" s="43">
        <f t="shared" si="188"/>
        <v>8.9090000000000007</v>
      </c>
      <c r="DC74" s="43">
        <f t="shared" si="189"/>
        <v>8.75</v>
      </c>
      <c r="DD74" s="42" t="str">
        <f t="shared" si="190"/>
        <v/>
      </c>
      <c r="DE74" s="41">
        <f t="shared" si="191"/>
        <v>1</v>
      </c>
      <c r="DF74" s="41">
        <f t="shared" si="192"/>
        <v>1</v>
      </c>
      <c r="DG74" s="41" t="str">
        <f t="shared" si="193"/>
        <v/>
      </c>
      <c r="DH74" s="41">
        <f t="shared" si="194"/>
        <v>2</v>
      </c>
    </row>
    <row r="75" spans="1:112" s="41" customFormat="1" x14ac:dyDescent="0.2">
      <c r="A75" s="51" t="s">
        <v>137</v>
      </c>
      <c r="B75" s="51" t="s">
        <v>366</v>
      </c>
      <c r="C75" s="47">
        <v>14.4257439869612</v>
      </c>
      <c r="D75" s="47">
        <v>9.9200557955058226</v>
      </c>
      <c r="E75" s="47">
        <v>14.952738006835881</v>
      </c>
      <c r="F75" s="47">
        <v>11.176018249775442</v>
      </c>
      <c r="G75" s="47">
        <v>7.9896618581703365</v>
      </c>
      <c r="H75" s="47">
        <v>25.094566899935419</v>
      </c>
      <c r="I75" s="47">
        <v>10.059733280213383</v>
      </c>
      <c r="J75" s="47">
        <v>14.221907512409885</v>
      </c>
      <c r="K75" s="47">
        <v>11.492528631716421</v>
      </c>
      <c r="L75" s="47">
        <v>6.7027065774941299</v>
      </c>
      <c r="M75" s="47">
        <v>9.442760784378347</v>
      </c>
      <c r="N75" s="47">
        <v>9.7173073484355044</v>
      </c>
      <c r="O75" s="47">
        <v>4.2913707466272886</v>
      </c>
      <c r="P75" s="47">
        <v>7.8311212399457277</v>
      </c>
      <c r="Q75" s="47">
        <v>10.548276831913384</v>
      </c>
      <c r="R75" s="50"/>
      <c r="S75" s="49">
        <v>235.4</v>
      </c>
      <c r="T75" s="49">
        <v>155.9</v>
      </c>
      <c r="U75" s="49">
        <v>92.72</v>
      </c>
      <c r="V75" s="49">
        <v>151.80000000000001</v>
      </c>
      <c r="W75" s="49"/>
      <c r="X75" s="49"/>
      <c r="Y75" s="49"/>
      <c r="Z75" s="49"/>
      <c r="AA75" s="49">
        <v>16.850000000000001</v>
      </c>
      <c r="AB75" s="49"/>
      <c r="AC75" s="49"/>
      <c r="AD75" s="63">
        <v>20.399999999999999</v>
      </c>
      <c r="AE75" s="49"/>
      <c r="AF75" s="56">
        <v>16.22</v>
      </c>
      <c r="AG75" s="44" t="str">
        <f t="shared" si="130"/>
        <v/>
      </c>
      <c r="AH75" s="43">
        <f t="shared" si="131"/>
        <v>23.729705240835994</v>
      </c>
      <c r="AI75" s="43">
        <f t="shared" si="132"/>
        <v>10.426184149600418</v>
      </c>
      <c r="AJ75" s="43">
        <f t="shared" si="133"/>
        <v>8.2963357725246212</v>
      </c>
      <c r="AK75" s="43">
        <f t="shared" si="134"/>
        <v>18.999552508566715</v>
      </c>
      <c r="AL75" s="43" t="str">
        <f t="shared" si="135"/>
        <v/>
      </c>
      <c r="AM75" s="43" t="str">
        <f t="shared" si="136"/>
        <v/>
      </c>
      <c r="AN75" s="43" t="str">
        <f t="shared" si="137"/>
        <v/>
      </c>
      <c r="AO75" s="43" t="str">
        <f t="shared" si="138"/>
        <v/>
      </c>
      <c r="AP75" s="43">
        <f t="shared" si="139"/>
        <v>2.5139098370466835</v>
      </c>
      <c r="AQ75" s="43" t="str">
        <f t="shared" si="140"/>
        <v/>
      </c>
      <c r="AR75" s="43" t="str">
        <f t="shared" si="141"/>
        <v/>
      </c>
      <c r="AS75" s="43">
        <f t="shared" si="142"/>
        <v>4.7537258383077114</v>
      </c>
      <c r="AT75" s="43" t="str">
        <f t="shared" si="143"/>
        <v/>
      </c>
      <c r="AU75" s="43">
        <f t="shared" si="144"/>
        <v>1.5376919148468919</v>
      </c>
      <c r="AV75" s="48" t="str">
        <f t="shared" si="145"/>
        <v/>
      </c>
      <c r="AW75" s="47">
        <f t="shared" si="146"/>
        <v>235.4</v>
      </c>
      <c r="AX75" s="47">
        <f t="shared" si="147"/>
        <v>155.9</v>
      </c>
      <c r="AY75" s="47">
        <f t="shared" si="148"/>
        <v>92.72</v>
      </c>
      <c r="AZ75" s="47">
        <f t="shared" si="149"/>
        <v>151.80000000000001</v>
      </c>
      <c r="BA75" s="47" t="str">
        <f t="shared" si="150"/>
        <v/>
      </c>
      <c r="BB75" s="47" t="str">
        <f t="shared" si="151"/>
        <v/>
      </c>
      <c r="BC75" s="47" t="str">
        <f t="shared" si="152"/>
        <v/>
      </c>
      <c r="BD75" s="47" t="str">
        <f t="shared" si="153"/>
        <v/>
      </c>
      <c r="BE75" s="47">
        <f t="shared" si="154"/>
        <v>16.850000000000001</v>
      </c>
      <c r="BF75" s="47" t="str">
        <f t="shared" si="155"/>
        <v/>
      </c>
      <c r="BG75" s="47" t="str">
        <f t="shared" si="156"/>
        <v/>
      </c>
      <c r="BH75" s="47">
        <f t="shared" si="157"/>
        <v>20.399999999999999</v>
      </c>
      <c r="BI75" s="47" t="str">
        <f t="shared" si="158"/>
        <v/>
      </c>
      <c r="BJ75" s="47">
        <f t="shared" si="159"/>
        <v>16.22</v>
      </c>
      <c r="BK75" s="48" t="str">
        <f t="shared" si="160"/>
        <v/>
      </c>
      <c r="BL75" s="47">
        <f t="shared" si="161"/>
        <v>25.503791982665224</v>
      </c>
      <c r="BM75" s="47">
        <f t="shared" si="162"/>
        <v>22.772421852176453</v>
      </c>
      <c r="BN75" s="47">
        <f t="shared" si="163"/>
        <v>24.9247311827957</v>
      </c>
      <c r="BO75" s="47">
        <f t="shared" si="164"/>
        <v>30.703883495145636</v>
      </c>
      <c r="BP75" s="47" t="str">
        <f t="shared" si="165"/>
        <v/>
      </c>
      <c r="BQ75" s="47" t="str">
        <f t="shared" si="166"/>
        <v/>
      </c>
      <c r="BR75" s="47" t="str">
        <f t="shared" si="167"/>
        <v/>
      </c>
      <c r="BS75" s="47" t="str">
        <f t="shared" si="168"/>
        <v/>
      </c>
      <c r="BT75" s="47">
        <f t="shared" si="169"/>
        <v>1.5791940018744144</v>
      </c>
      <c r="BU75" s="47" t="str">
        <f t="shared" si="170"/>
        <v/>
      </c>
      <c r="BV75" s="47" t="str">
        <f t="shared" si="171"/>
        <v/>
      </c>
      <c r="BW75" s="47">
        <f t="shared" si="172"/>
        <v>0.68479355488418925</v>
      </c>
      <c r="BX75" s="47" t="str">
        <f t="shared" si="173"/>
        <v/>
      </c>
      <c r="BY75" s="47">
        <f t="shared" si="174"/>
        <v>0.7095363079615048</v>
      </c>
      <c r="BZ75" s="46"/>
      <c r="CA75" s="45">
        <v>9.4280000000000008</v>
      </c>
      <c r="CB75" s="45">
        <v>9.4320000000000004</v>
      </c>
      <c r="CC75" s="45">
        <v>9.0250000000000004</v>
      </c>
      <c r="CD75" s="45">
        <v>9.3710000000000004</v>
      </c>
      <c r="CE75" s="45"/>
      <c r="CF75" s="45"/>
      <c r="CG75" s="45"/>
      <c r="CH75" s="45"/>
      <c r="CI75" s="45">
        <v>8.5</v>
      </c>
      <c r="CJ75" s="45"/>
      <c r="CK75" s="45"/>
      <c r="CL75" s="62">
        <v>7.7930000000000001</v>
      </c>
      <c r="CM75" s="45"/>
      <c r="CN75" s="61">
        <v>8.5980000000000008</v>
      </c>
      <c r="CO75" s="44" t="str">
        <f t="shared" si="175"/>
        <v/>
      </c>
      <c r="CP75" s="43">
        <f t="shared" si="176"/>
        <v>9.4280000000000008</v>
      </c>
      <c r="CQ75" s="43">
        <f t="shared" si="177"/>
        <v>9.4320000000000004</v>
      </c>
      <c r="CR75" s="43">
        <f t="shared" si="178"/>
        <v>9.0250000000000004</v>
      </c>
      <c r="CS75" s="43">
        <f t="shared" si="179"/>
        <v>9.3710000000000004</v>
      </c>
      <c r="CT75" s="43" t="str">
        <f t="shared" si="180"/>
        <v/>
      </c>
      <c r="CU75" s="43" t="str">
        <f t="shared" si="181"/>
        <v/>
      </c>
      <c r="CV75" s="43" t="str">
        <f t="shared" si="182"/>
        <v/>
      </c>
      <c r="CW75" s="43" t="str">
        <f t="shared" si="183"/>
        <v/>
      </c>
      <c r="CX75" s="43">
        <f t="shared" si="184"/>
        <v>8.5</v>
      </c>
      <c r="CY75" s="43" t="str">
        <f t="shared" si="185"/>
        <v/>
      </c>
      <c r="CZ75" s="43" t="str">
        <f t="shared" si="186"/>
        <v/>
      </c>
      <c r="DA75" s="43">
        <f t="shared" si="187"/>
        <v>7.7930000000000001</v>
      </c>
      <c r="DB75" s="43" t="str">
        <f t="shared" si="188"/>
        <v/>
      </c>
      <c r="DC75" s="43">
        <f t="shared" si="189"/>
        <v>8.5980000000000008</v>
      </c>
      <c r="DD75" s="42" t="str">
        <f t="shared" si="190"/>
        <v/>
      </c>
      <c r="DE75" s="41">
        <f t="shared" si="191"/>
        <v>1</v>
      </c>
      <c r="DF75" s="41">
        <f t="shared" si="192"/>
        <v>1</v>
      </c>
      <c r="DG75" s="41" t="str">
        <f t="shared" si="193"/>
        <v/>
      </c>
      <c r="DH75" s="41">
        <f t="shared" si="194"/>
        <v>2</v>
      </c>
    </row>
    <row r="76" spans="1:112" s="41" customFormat="1" x14ac:dyDescent="0.2">
      <c r="A76" s="51" t="s">
        <v>146</v>
      </c>
      <c r="B76" s="51" t="s">
        <v>146</v>
      </c>
      <c r="C76" s="47">
        <v>10.361639055348393</v>
      </c>
      <c r="D76" s="47">
        <v>8.3825476488569102</v>
      </c>
      <c r="E76" s="47">
        <v>6.7772758727782554</v>
      </c>
      <c r="F76" s="47">
        <v>13.547345569967252</v>
      </c>
      <c r="G76" s="47">
        <v>9.2723507125982163</v>
      </c>
      <c r="H76" s="47">
        <v>7.2021823656556752</v>
      </c>
      <c r="I76" s="47">
        <v>14.020189957820122</v>
      </c>
      <c r="J76" s="47">
        <v>8.2655280352756098</v>
      </c>
      <c r="K76" s="47">
        <v>3.2495302245929576</v>
      </c>
      <c r="L76" s="47">
        <v>10.13620580739779</v>
      </c>
      <c r="M76" s="47">
        <v>8.3224724121516829</v>
      </c>
      <c r="N76" s="47">
        <v>12.931493401372594</v>
      </c>
      <c r="O76" s="47">
        <v>2.1427478217774172</v>
      </c>
      <c r="P76" s="47">
        <v>9.5391826535918227</v>
      </c>
      <c r="Q76" s="47">
        <v>20.745805275492888</v>
      </c>
      <c r="R76" s="50"/>
      <c r="S76" s="49">
        <v>696</v>
      </c>
      <c r="T76" s="49">
        <v>420.4</v>
      </c>
      <c r="U76" s="49">
        <v>256.5</v>
      </c>
      <c r="V76" s="49">
        <v>461.8</v>
      </c>
      <c r="W76" s="49">
        <v>148.9</v>
      </c>
      <c r="X76" s="49"/>
      <c r="Y76" s="49"/>
      <c r="Z76" s="49"/>
      <c r="AA76" s="49">
        <v>530</v>
      </c>
      <c r="AB76" s="49">
        <v>98.54</v>
      </c>
      <c r="AC76" s="49">
        <v>410.3</v>
      </c>
      <c r="AD76" s="49">
        <v>322.10000000000002</v>
      </c>
      <c r="AE76" s="49">
        <v>198.8</v>
      </c>
      <c r="AF76" s="49">
        <v>612.20000000000005</v>
      </c>
      <c r="AG76" s="44" t="str">
        <f t="shared" si="130"/>
        <v/>
      </c>
      <c r="AH76" s="43">
        <f t="shared" si="131"/>
        <v>83.029650311013782</v>
      </c>
      <c r="AI76" s="43">
        <f t="shared" si="132"/>
        <v>62.030822987239929</v>
      </c>
      <c r="AJ76" s="43">
        <f t="shared" si="133"/>
        <v>18.933598369899709</v>
      </c>
      <c r="AK76" s="43">
        <f t="shared" si="134"/>
        <v>49.803983295472058</v>
      </c>
      <c r="AL76" s="43">
        <f t="shared" si="135"/>
        <v>20.674289047448244</v>
      </c>
      <c r="AM76" s="43" t="str">
        <f t="shared" si="136"/>
        <v/>
      </c>
      <c r="AN76" s="43" t="str">
        <f t="shared" si="137"/>
        <v/>
      </c>
      <c r="AO76" s="43" t="str">
        <f t="shared" si="138"/>
        <v/>
      </c>
      <c r="AP76" s="43">
        <f t="shared" si="139"/>
        <v>52.28780966672813</v>
      </c>
      <c r="AQ76" s="43">
        <f t="shared" si="140"/>
        <v>11.840231498529363</v>
      </c>
      <c r="AR76" s="43">
        <f t="shared" si="141"/>
        <v>31.728740622985537</v>
      </c>
      <c r="AS76" s="43">
        <f t="shared" si="142"/>
        <v>150.32100218532338</v>
      </c>
      <c r="AT76" s="43">
        <f t="shared" si="143"/>
        <v>20.840359936408717</v>
      </c>
      <c r="AU76" s="43">
        <f t="shared" si="144"/>
        <v>29.509579978714765</v>
      </c>
      <c r="AV76" s="48" t="str">
        <f t="shared" si="145"/>
        <v/>
      </c>
      <c r="AW76" s="47">
        <f t="shared" si="146"/>
        <v>696</v>
      </c>
      <c r="AX76" s="47">
        <f t="shared" si="147"/>
        <v>420.4</v>
      </c>
      <c r="AY76" s="47">
        <f t="shared" si="148"/>
        <v>256.5</v>
      </c>
      <c r="AZ76" s="47">
        <f t="shared" si="149"/>
        <v>461.8</v>
      </c>
      <c r="BA76" s="47">
        <f t="shared" si="150"/>
        <v>148.9</v>
      </c>
      <c r="BB76" s="47" t="str">
        <f t="shared" si="151"/>
        <v/>
      </c>
      <c r="BC76" s="47" t="str">
        <f t="shared" si="152"/>
        <v/>
      </c>
      <c r="BD76" s="47" t="str">
        <f t="shared" si="153"/>
        <v/>
      </c>
      <c r="BE76" s="47">
        <f t="shared" si="154"/>
        <v>530</v>
      </c>
      <c r="BF76" s="47">
        <f t="shared" si="155"/>
        <v>98.54</v>
      </c>
      <c r="BG76" s="47">
        <f t="shared" si="156"/>
        <v>410.3</v>
      </c>
      <c r="BH76" s="47">
        <f t="shared" si="157"/>
        <v>322.10000000000002</v>
      </c>
      <c r="BI76" s="47">
        <f t="shared" si="158"/>
        <v>198.8</v>
      </c>
      <c r="BJ76" s="47">
        <f t="shared" si="159"/>
        <v>612.20000000000005</v>
      </c>
      <c r="BK76" s="48" t="str">
        <f t="shared" si="160"/>
        <v/>
      </c>
      <c r="BL76" s="47">
        <f t="shared" si="161"/>
        <v>75.406283856988082</v>
      </c>
      <c r="BM76" s="47">
        <f t="shared" si="162"/>
        <v>61.408121530820914</v>
      </c>
      <c r="BN76" s="47">
        <f t="shared" si="163"/>
        <v>68.951612903225808</v>
      </c>
      <c r="BO76" s="47">
        <f t="shared" si="164"/>
        <v>93.406148867313917</v>
      </c>
      <c r="BP76" s="47">
        <f t="shared" si="165"/>
        <v>43.184454756380511</v>
      </c>
      <c r="BQ76" s="47" t="str">
        <f t="shared" si="166"/>
        <v/>
      </c>
      <c r="BR76" s="47" t="str">
        <f t="shared" si="167"/>
        <v/>
      </c>
      <c r="BS76" s="47" t="str">
        <f t="shared" si="168"/>
        <v/>
      </c>
      <c r="BT76" s="47">
        <f t="shared" si="169"/>
        <v>49.671977507029055</v>
      </c>
      <c r="BU76" s="47">
        <f t="shared" si="170"/>
        <v>80.770491803278688</v>
      </c>
      <c r="BV76" s="47">
        <f t="shared" si="171"/>
        <v>58.099688473520246</v>
      </c>
      <c r="BW76" s="47">
        <f t="shared" si="172"/>
        <v>10.812353138637128</v>
      </c>
      <c r="BX76" s="47">
        <f t="shared" si="173"/>
        <v>13.892382948986723</v>
      </c>
      <c r="BY76" s="47">
        <f t="shared" si="174"/>
        <v>26.780402449693792</v>
      </c>
      <c r="BZ76" s="46"/>
      <c r="CA76" s="45">
        <v>8.0470000000000006</v>
      </c>
      <c r="CB76" s="45">
        <v>8.1199999999999992</v>
      </c>
      <c r="CC76" s="45">
        <v>8.7769999999999992</v>
      </c>
      <c r="CD76" s="45">
        <v>9.1359999999999992</v>
      </c>
      <c r="CE76" s="45">
        <v>10.15</v>
      </c>
      <c r="CF76" s="45"/>
      <c r="CG76" s="45"/>
      <c r="CH76" s="45"/>
      <c r="CI76" s="45">
        <v>7.4</v>
      </c>
      <c r="CJ76" s="45">
        <v>6.915</v>
      </c>
      <c r="CK76" s="45">
        <v>6.69</v>
      </c>
      <c r="CL76" s="45">
        <v>7.9829999999999997</v>
      </c>
      <c r="CM76" s="45">
        <v>7.3559999999999999</v>
      </c>
      <c r="CN76" s="45">
        <v>7.7720000000000002</v>
      </c>
      <c r="CO76" s="44" t="str">
        <f t="shared" si="175"/>
        <v/>
      </c>
      <c r="CP76" s="43">
        <f t="shared" si="176"/>
        <v>8.0470000000000006</v>
      </c>
      <c r="CQ76" s="43">
        <f t="shared" si="177"/>
        <v>8.1199999999999992</v>
      </c>
      <c r="CR76" s="43">
        <f t="shared" si="178"/>
        <v>8.7769999999999992</v>
      </c>
      <c r="CS76" s="43">
        <f t="shared" si="179"/>
        <v>9.1359999999999992</v>
      </c>
      <c r="CT76" s="43">
        <f t="shared" si="180"/>
        <v>10.15</v>
      </c>
      <c r="CU76" s="43" t="str">
        <f t="shared" si="181"/>
        <v/>
      </c>
      <c r="CV76" s="43" t="str">
        <f t="shared" si="182"/>
        <v/>
      </c>
      <c r="CW76" s="43" t="str">
        <f t="shared" si="183"/>
        <v/>
      </c>
      <c r="CX76" s="43">
        <f t="shared" si="184"/>
        <v>7.4</v>
      </c>
      <c r="CY76" s="43">
        <f t="shared" si="185"/>
        <v>6.915</v>
      </c>
      <c r="CZ76" s="43">
        <f t="shared" si="186"/>
        <v>6.69</v>
      </c>
      <c r="DA76" s="43">
        <f t="shared" si="187"/>
        <v>7.9829999999999997</v>
      </c>
      <c r="DB76" s="43">
        <f t="shared" si="188"/>
        <v>7.3559999999999999</v>
      </c>
      <c r="DC76" s="43">
        <f t="shared" si="189"/>
        <v>7.7720000000000002</v>
      </c>
      <c r="DD76" s="42" t="str">
        <f t="shared" si="190"/>
        <v/>
      </c>
      <c r="DE76" s="41">
        <f t="shared" si="191"/>
        <v>1</v>
      </c>
      <c r="DF76" s="41">
        <f t="shared" si="192"/>
        <v>1</v>
      </c>
      <c r="DG76" s="41">
        <f t="shared" si="193"/>
        <v>1</v>
      </c>
      <c r="DH76" s="41">
        <f t="shared" si="194"/>
        <v>1</v>
      </c>
    </row>
    <row r="77" spans="1:112" s="41" customFormat="1" x14ac:dyDescent="0.2">
      <c r="A77" s="51" t="s">
        <v>147</v>
      </c>
      <c r="B77" s="51" t="s">
        <v>147</v>
      </c>
      <c r="C77" s="58">
        <v>4.0172323724808052</v>
      </c>
      <c r="D77" s="58">
        <v>13.803981853881492</v>
      </c>
      <c r="E77" s="58">
        <v>6.5124005296842826</v>
      </c>
      <c r="F77" s="58">
        <v>7.0852382884423655</v>
      </c>
      <c r="G77" s="58">
        <v>7.2409223218288155</v>
      </c>
      <c r="H77" s="58">
        <v>10.39871330948697</v>
      </c>
      <c r="I77" s="58">
        <v>1.7556317132790231</v>
      </c>
      <c r="J77" s="58">
        <v>5.8247258884981754</v>
      </c>
      <c r="K77" s="58">
        <v>7.1387415752008598</v>
      </c>
      <c r="L77" s="58">
        <v>5.2711212592681695</v>
      </c>
      <c r="M77" s="58">
        <v>10.771374984743142</v>
      </c>
      <c r="N77" s="58">
        <v>10.171092402838317</v>
      </c>
      <c r="O77" s="58">
        <v>29.948051909077332</v>
      </c>
      <c r="P77" s="58">
        <v>13.317239418924053</v>
      </c>
      <c r="Q77" s="58">
        <v>15.364234925985722</v>
      </c>
      <c r="R77" s="57"/>
      <c r="S77" s="55">
        <v>222.4</v>
      </c>
      <c r="T77" s="55">
        <v>103.9</v>
      </c>
      <c r="U77" s="55">
        <v>112.5</v>
      </c>
      <c r="V77" s="55">
        <v>204.4</v>
      </c>
      <c r="W77" s="55">
        <v>128.9</v>
      </c>
      <c r="X77" s="55"/>
      <c r="Y77" s="55"/>
      <c r="Z77" s="55"/>
      <c r="AA77" s="55"/>
      <c r="AB77" s="55"/>
      <c r="AC77" s="55"/>
      <c r="AD77" s="55"/>
      <c r="AE77" s="55"/>
      <c r="AF77" s="55">
        <v>35.6</v>
      </c>
      <c r="AG77" s="44" t="str">
        <f t="shared" si="130"/>
        <v/>
      </c>
      <c r="AH77" s="43">
        <f t="shared" si="131"/>
        <v>16.111293274227549</v>
      </c>
      <c r="AI77" s="43">
        <f t="shared" si="132"/>
        <v>15.954178421061737</v>
      </c>
      <c r="AJ77" s="43">
        <f t="shared" si="133"/>
        <v>15.878082771543912</v>
      </c>
      <c r="AK77" s="43">
        <f t="shared" si="134"/>
        <v>28.228448105817463</v>
      </c>
      <c r="AL77" s="43">
        <f t="shared" si="135"/>
        <v>12.395764376194673</v>
      </c>
      <c r="AM77" s="43" t="str">
        <f t="shared" si="136"/>
        <v/>
      </c>
      <c r="AN77" s="43" t="str">
        <f t="shared" si="137"/>
        <v/>
      </c>
      <c r="AO77" s="43" t="str">
        <f t="shared" si="138"/>
        <v/>
      </c>
      <c r="AP77" s="43" t="str">
        <f t="shared" si="139"/>
        <v/>
      </c>
      <c r="AQ77" s="43" t="str">
        <f t="shared" si="140"/>
        <v/>
      </c>
      <c r="AR77" s="43" t="str">
        <f t="shared" si="141"/>
        <v/>
      </c>
      <c r="AS77" s="43" t="str">
        <f t="shared" si="142"/>
        <v/>
      </c>
      <c r="AT77" s="43" t="str">
        <f t="shared" si="143"/>
        <v/>
      </c>
      <c r="AU77" s="43">
        <f t="shared" si="144"/>
        <v>2.3170694910287577</v>
      </c>
      <c r="AV77" s="48" t="str">
        <f t="shared" si="145"/>
        <v/>
      </c>
      <c r="AW77" s="47">
        <f t="shared" si="146"/>
        <v>222.4</v>
      </c>
      <c r="AX77" s="47">
        <f t="shared" si="147"/>
        <v>103.9</v>
      </c>
      <c r="AY77" s="47">
        <f t="shared" si="148"/>
        <v>112.5</v>
      </c>
      <c r="AZ77" s="47">
        <f t="shared" si="149"/>
        <v>204.4</v>
      </c>
      <c r="BA77" s="47">
        <f t="shared" si="150"/>
        <v>128.9</v>
      </c>
      <c r="BB77" s="47" t="str">
        <f t="shared" si="151"/>
        <v/>
      </c>
      <c r="BC77" s="47" t="str">
        <f t="shared" si="152"/>
        <v/>
      </c>
      <c r="BD77" s="47" t="str">
        <f t="shared" si="153"/>
        <v/>
      </c>
      <c r="BE77" s="47" t="str">
        <f t="shared" si="154"/>
        <v/>
      </c>
      <c r="BF77" s="47" t="str">
        <f t="shared" si="155"/>
        <v/>
      </c>
      <c r="BG77" s="47" t="str">
        <f t="shared" si="156"/>
        <v/>
      </c>
      <c r="BH77" s="47" t="str">
        <f t="shared" si="157"/>
        <v/>
      </c>
      <c r="BI77" s="47" t="str">
        <f t="shared" si="158"/>
        <v/>
      </c>
      <c r="BJ77" s="47">
        <f t="shared" si="159"/>
        <v>35.6</v>
      </c>
      <c r="BK77" s="48" t="str">
        <f t="shared" si="160"/>
        <v/>
      </c>
      <c r="BL77" s="47">
        <f t="shared" si="161"/>
        <v>24.095341278439872</v>
      </c>
      <c r="BM77" s="47">
        <f t="shared" si="162"/>
        <v>15.176745544843703</v>
      </c>
      <c r="BN77" s="47">
        <f t="shared" si="163"/>
        <v>30.241935483870968</v>
      </c>
      <c r="BO77" s="47">
        <f t="shared" si="164"/>
        <v>41.343042071197409</v>
      </c>
      <c r="BP77" s="47">
        <f t="shared" si="165"/>
        <v>37.38399071925754</v>
      </c>
      <c r="BQ77" s="47" t="str">
        <f t="shared" si="166"/>
        <v/>
      </c>
      <c r="BR77" s="47" t="str">
        <f t="shared" si="167"/>
        <v/>
      </c>
      <c r="BS77" s="47" t="str">
        <f t="shared" si="168"/>
        <v/>
      </c>
      <c r="BT77" s="47" t="str">
        <f t="shared" si="169"/>
        <v/>
      </c>
      <c r="BU77" s="47" t="str">
        <f t="shared" si="170"/>
        <v/>
      </c>
      <c r="BV77" s="47" t="str">
        <f t="shared" si="171"/>
        <v/>
      </c>
      <c r="BW77" s="47" t="str">
        <f t="shared" si="172"/>
        <v/>
      </c>
      <c r="BX77" s="47" t="str">
        <f t="shared" si="173"/>
        <v/>
      </c>
      <c r="BY77" s="47">
        <f t="shared" si="174"/>
        <v>1.557305336832896</v>
      </c>
      <c r="BZ77" s="54"/>
      <c r="CA77" s="52">
        <v>7.13</v>
      </c>
      <c r="CB77" s="52">
        <v>7.2670000000000003</v>
      </c>
      <c r="CC77" s="52">
        <v>7.7670000000000003</v>
      </c>
      <c r="CD77" s="52">
        <v>8.1430000000000007</v>
      </c>
      <c r="CE77" s="52">
        <v>8.57</v>
      </c>
      <c r="CF77" s="52"/>
      <c r="CG77" s="52"/>
      <c r="CH77" s="52"/>
      <c r="CI77" s="52"/>
      <c r="CJ77" s="52"/>
      <c r="CK77" s="52"/>
      <c r="CL77" s="52"/>
      <c r="CM77" s="52"/>
      <c r="CN77" s="52">
        <v>8.0139999999999993</v>
      </c>
      <c r="CO77" s="44" t="str">
        <f t="shared" si="175"/>
        <v/>
      </c>
      <c r="CP77" s="43">
        <f t="shared" si="176"/>
        <v>7.13</v>
      </c>
      <c r="CQ77" s="43">
        <f t="shared" si="177"/>
        <v>7.2670000000000003</v>
      </c>
      <c r="CR77" s="43">
        <f t="shared" si="178"/>
        <v>7.7670000000000003</v>
      </c>
      <c r="CS77" s="43">
        <f t="shared" si="179"/>
        <v>8.1430000000000007</v>
      </c>
      <c r="CT77" s="43">
        <f t="shared" si="180"/>
        <v>8.57</v>
      </c>
      <c r="CU77" s="43" t="str">
        <f t="shared" si="181"/>
        <v/>
      </c>
      <c r="CV77" s="43" t="str">
        <f t="shared" si="182"/>
        <v/>
      </c>
      <c r="CW77" s="43" t="str">
        <f t="shared" si="183"/>
        <v/>
      </c>
      <c r="CX77" s="43" t="str">
        <f t="shared" si="184"/>
        <v/>
      </c>
      <c r="CY77" s="43" t="str">
        <f t="shared" si="185"/>
        <v/>
      </c>
      <c r="CZ77" s="43" t="str">
        <f t="shared" si="186"/>
        <v/>
      </c>
      <c r="DA77" s="43" t="str">
        <f t="shared" si="187"/>
        <v/>
      </c>
      <c r="DB77" s="43" t="str">
        <f t="shared" si="188"/>
        <v/>
      </c>
      <c r="DC77" s="43">
        <f t="shared" si="189"/>
        <v>8.0139999999999993</v>
      </c>
      <c r="DD77" s="42" t="str">
        <f t="shared" si="190"/>
        <v/>
      </c>
      <c r="DE77" s="41">
        <f t="shared" si="191"/>
        <v>1</v>
      </c>
      <c r="DF77" s="41" t="str">
        <f t="shared" si="192"/>
        <v/>
      </c>
      <c r="DG77" s="41" t="str">
        <f t="shared" si="193"/>
        <v/>
      </c>
      <c r="DH77" s="41">
        <f t="shared" si="194"/>
        <v>3</v>
      </c>
    </row>
    <row r="78" spans="1:112" s="41" customFormat="1" x14ac:dyDescent="0.2">
      <c r="A78" s="51" t="s">
        <v>194</v>
      </c>
      <c r="B78" s="51" t="s">
        <v>418</v>
      </c>
      <c r="C78" s="47">
        <v>6.0267508509364873</v>
      </c>
      <c r="D78" s="47">
        <v>5.4366953155967268</v>
      </c>
      <c r="E78" s="47">
        <v>11.515362325911651</v>
      </c>
      <c r="F78" s="47">
        <v>11.017141608972892</v>
      </c>
      <c r="G78" s="47">
        <v>4.2610027847947451</v>
      </c>
      <c r="H78" s="47">
        <v>14.214210500582142</v>
      </c>
      <c r="I78" s="47">
        <v>4.3841033304390056</v>
      </c>
      <c r="J78" s="47">
        <v>6.9519925062379517</v>
      </c>
      <c r="K78" s="47">
        <v>3.743618900043395</v>
      </c>
      <c r="L78" s="47">
        <v>5.9737426645114464</v>
      </c>
      <c r="M78" s="47">
        <v>6.7965929133419039</v>
      </c>
      <c r="N78" s="47">
        <v>10.005855029115498</v>
      </c>
      <c r="O78" s="47">
        <v>4.1191691640052541</v>
      </c>
      <c r="P78" s="47">
        <v>6.1308483578785067</v>
      </c>
      <c r="Q78" s="47">
        <v>4.1923710931170923</v>
      </c>
      <c r="R78" s="50">
        <v>48.1</v>
      </c>
      <c r="S78" s="49">
        <v>189</v>
      </c>
      <c r="T78" s="49">
        <v>95.8</v>
      </c>
      <c r="U78" s="49">
        <v>56.34</v>
      </c>
      <c r="V78" s="49">
        <v>162.80000000000001</v>
      </c>
      <c r="W78" s="49">
        <v>88.32</v>
      </c>
      <c r="X78" s="49">
        <v>260.39999999999998</v>
      </c>
      <c r="Y78" s="49">
        <v>153.80000000000001</v>
      </c>
      <c r="Z78" s="49">
        <v>46.04</v>
      </c>
      <c r="AA78" s="49">
        <v>610.70000000000005</v>
      </c>
      <c r="AB78" s="49">
        <v>41.57</v>
      </c>
      <c r="AC78" s="49">
        <v>323.2</v>
      </c>
      <c r="AD78" s="49">
        <v>1367</v>
      </c>
      <c r="AE78" s="49">
        <v>694.8</v>
      </c>
      <c r="AF78" s="49">
        <v>1060</v>
      </c>
      <c r="AG78" s="44">
        <f t="shared" si="130"/>
        <v>7.9810832054764331</v>
      </c>
      <c r="AH78" s="43">
        <f t="shared" si="131"/>
        <v>34.763765307538762</v>
      </c>
      <c r="AI78" s="43">
        <f t="shared" si="132"/>
        <v>8.3193213803123367</v>
      </c>
      <c r="AJ78" s="43">
        <f t="shared" si="133"/>
        <v>5.1138491270833795</v>
      </c>
      <c r="AK78" s="43">
        <f t="shared" si="134"/>
        <v>38.206968693131742</v>
      </c>
      <c r="AL78" s="43">
        <f t="shared" si="135"/>
        <v>6.2135002148999305</v>
      </c>
      <c r="AM78" s="43">
        <f t="shared" si="136"/>
        <v>59.39641025156326</v>
      </c>
      <c r="AN78" s="43">
        <f t="shared" si="137"/>
        <v>22.123153881710437</v>
      </c>
      <c r="AO78" s="43">
        <f t="shared" si="138"/>
        <v>12.298260381008953</v>
      </c>
      <c r="AP78" s="43">
        <f t="shared" si="139"/>
        <v>102.23071770868543</v>
      </c>
      <c r="AQ78" s="43">
        <f t="shared" si="140"/>
        <v>6.1162998181628501</v>
      </c>
      <c r="AR78" s="43">
        <f t="shared" si="141"/>
        <v>32.30108761915276</v>
      </c>
      <c r="AS78" s="43">
        <f t="shared" si="142"/>
        <v>331.86303974726889</v>
      </c>
      <c r="AT78" s="43">
        <f t="shared" si="143"/>
        <v>113.32852477212887</v>
      </c>
      <c r="AU78" s="43">
        <f t="shared" si="144"/>
        <v>252.84021296212919</v>
      </c>
      <c r="AV78" s="48">
        <f t="shared" si="145"/>
        <v>48.1</v>
      </c>
      <c r="AW78" s="47">
        <f t="shared" si="146"/>
        <v>189</v>
      </c>
      <c r="AX78" s="47">
        <f t="shared" si="147"/>
        <v>95.8</v>
      </c>
      <c r="AY78" s="47">
        <f t="shared" si="148"/>
        <v>56.34</v>
      </c>
      <c r="AZ78" s="47">
        <f t="shared" si="149"/>
        <v>162.80000000000001</v>
      </c>
      <c r="BA78" s="47">
        <f t="shared" si="150"/>
        <v>88.32</v>
      </c>
      <c r="BB78" s="47">
        <f t="shared" si="151"/>
        <v>260.39999999999998</v>
      </c>
      <c r="BC78" s="47">
        <f t="shared" si="152"/>
        <v>153.80000000000001</v>
      </c>
      <c r="BD78" s="47">
        <f t="shared" si="153"/>
        <v>46.04</v>
      </c>
      <c r="BE78" s="47">
        <f t="shared" si="154"/>
        <v>610.70000000000005</v>
      </c>
      <c r="BF78" s="47">
        <f t="shared" si="155"/>
        <v>41.57</v>
      </c>
      <c r="BG78" s="47">
        <f t="shared" si="156"/>
        <v>323.2</v>
      </c>
      <c r="BH78" s="47">
        <f t="shared" si="157"/>
        <v>1367</v>
      </c>
      <c r="BI78" s="47">
        <f t="shared" si="158"/>
        <v>694.8</v>
      </c>
      <c r="BJ78" s="47">
        <f t="shared" si="159"/>
        <v>1060</v>
      </c>
      <c r="BK78" s="48">
        <f t="shared" si="160"/>
        <v>73.637477036129823</v>
      </c>
      <c r="BL78" s="47">
        <f t="shared" si="161"/>
        <v>20.47670639219935</v>
      </c>
      <c r="BM78" s="47">
        <f t="shared" si="162"/>
        <v>13.993572889278409</v>
      </c>
      <c r="BN78" s="47">
        <f t="shared" si="163"/>
        <v>15.14516129032258</v>
      </c>
      <c r="BO78" s="47">
        <f t="shared" si="164"/>
        <v>32.928802588996767</v>
      </c>
      <c r="BP78" s="47">
        <f t="shared" si="165"/>
        <v>25.614849187935032</v>
      </c>
      <c r="BQ78" s="47">
        <f t="shared" si="166"/>
        <v>34.770997462945651</v>
      </c>
      <c r="BR78" s="47">
        <f t="shared" si="167"/>
        <v>18.106898987520605</v>
      </c>
      <c r="BS78" s="47">
        <f t="shared" si="168"/>
        <v>4.9821447895249431</v>
      </c>
      <c r="BT78" s="47">
        <f t="shared" si="169"/>
        <v>57.235238987816317</v>
      </c>
      <c r="BU78" s="47">
        <f t="shared" si="170"/>
        <v>34.07377049180328</v>
      </c>
      <c r="BV78" s="47">
        <f t="shared" si="171"/>
        <v>45.766071934296228</v>
      </c>
      <c r="BW78" s="47">
        <f t="shared" si="172"/>
        <v>45.887881839543468</v>
      </c>
      <c r="BX78" s="47">
        <f t="shared" si="173"/>
        <v>48.553459119496857</v>
      </c>
      <c r="BY78" s="47">
        <f t="shared" si="174"/>
        <v>46.369203849518811</v>
      </c>
      <c r="BZ78" s="46">
        <v>11.32</v>
      </c>
      <c r="CA78" s="45">
        <v>8.24</v>
      </c>
      <c r="CB78" s="45">
        <v>8.5670000000000002</v>
      </c>
      <c r="CC78" s="45">
        <v>8.3719999999999999</v>
      </c>
      <c r="CD78" s="45">
        <v>8.7040000000000006</v>
      </c>
      <c r="CE78" s="45">
        <v>8.202</v>
      </c>
      <c r="CF78" s="45">
        <v>8.5510000000000002</v>
      </c>
      <c r="CG78" s="45">
        <v>8.1069999999999993</v>
      </c>
      <c r="CH78" s="45">
        <v>7.8869999999999996</v>
      </c>
      <c r="CI78" s="45">
        <v>9.7240000000000002</v>
      </c>
      <c r="CJ78" s="45">
        <v>8.593</v>
      </c>
      <c r="CK78" s="45">
        <v>8.4410000000000007</v>
      </c>
      <c r="CL78" s="45">
        <v>9.109</v>
      </c>
      <c r="CM78" s="45">
        <v>9.0830000000000002</v>
      </c>
      <c r="CN78" s="45">
        <v>9.2539999999999996</v>
      </c>
      <c r="CO78" s="44">
        <f t="shared" si="175"/>
        <v>11.32</v>
      </c>
      <c r="CP78" s="43">
        <f t="shared" si="176"/>
        <v>8.24</v>
      </c>
      <c r="CQ78" s="43">
        <f t="shared" si="177"/>
        <v>8.5670000000000002</v>
      </c>
      <c r="CR78" s="43">
        <f t="shared" si="178"/>
        <v>8.3719999999999999</v>
      </c>
      <c r="CS78" s="43">
        <f t="shared" si="179"/>
        <v>8.7040000000000006</v>
      </c>
      <c r="CT78" s="43">
        <f t="shared" si="180"/>
        <v>8.202</v>
      </c>
      <c r="CU78" s="43">
        <f t="shared" si="181"/>
        <v>8.5510000000000002</v>
      </c>
      <c r="CV78" s="43">
        <f t="shared" si="182"/>
        <v>8.1069999999999993</v>
      </c>
      <c r="CW78" s="43">
        <f t="shared" si="183"/>
        <v>7.8869999999999996</v>
      </c>
      <c r="CX78" s="43">
        <f t="shared" si="184"/>
        <v>9.7240000000000002</v>
      </c>
      <c r="CY78" s="43">
        <f t="shared" si="185"/>
        <v>8.593</v>
      </c>
      <c r="CZ78" s="43">
        <f t="shared" si="186"/>
        <v>8.4410000000000007</v>
      </c>
      <c r="DA78" s="43">
        <f t="shared" si="187"/>
        <v>9.109</v>
      </c>
      <c r="DB78" s="43">
        <f t="shared" si="188"/>
        <v>9.0830000000000002</v>
      </c>
      <c r="DC78" s="43">
        <f t="shared" si="189"/>
        <v>9.2539999999999996</v>
      </c>
      <c r="DD78" s="42">
        <f t="shared" si="190"/>
        <v>1</v>
      </c>
      <c r="DE78" s="41">
        <f t="shared" si="191"/>
        <v>1</v>
      </c>
      <c r="DF78" s="41">
        <f t="shared" si="192"/>
        <v>1</v>
      </c>
      <c r="DG78" s="41">
        <f t="shared" si="193"/>
        <v>1</v>
      </c>
      <c r="DH78" s="41">
        <f t="shared" si="194"/>
        <v>0</v>
      </c>
    </row>
    <row r="79" spans="1:112" s="41" customFormat="1" x14ac:dyDescent="0.2">
      <c r="A79" s="51" t="s">
        <v>18</v>
      </c>
      <c r="B79" s="51" t="s">
        <v>373</v>
      </c>
      <c r="C79" s="58">
        <v>8.5816288667939649</v>
      </c>
      <c r="D79" s="58">
        <v>9.4471756190915155</v>
      </c>
      <c r="E79" s="58">
        <v>8.4299580151932236</v>
      </c>
      <c r="F79" s="58">
        <v>15.288795268898255</v>
      </c>
      <c r="G79" s="58">
        <v>6.2451026258640958</v>
      </c>
      <c r="H79" s="58">
        <v>9.9792441534168042</v>
      </c>
      <c r="I79" s="58">
        <v>7.1719086774698368</v>
      </c>
      <c r="J79" s="58">
        <v>3.5920736214733568</v>
      </c>
      <c r="K79" s="58">
        <v>9.7525377799538688</v>
      </c>
      <c r="L79" s="58">
        <v>7.0234574998451871</v>
      </c>
      <c r="M79" s="58">
        <v>6.6241415674092723</v>
      </c>
      <c r="N79" s="58">
        <v>6.2344497661812062</v>
      </c>
      <c r="O79" s="58">
        <v>19.232684377249651</v>
      </c>
      <c r="P79" s="58">
        <v>14.470951872390163</v>
      </c>
      <c r="Q79" s="58">
        <v>4.358333342901207</v>
      </c>
      <c r="R79" s="57"/>
      <c r="S79" s="55">
        <v>299.89999999999998</v>
      </c>
      <c r="T79" s="55">
        <v>186.6</v>
      </c>
      <c r="U79" s="55">
        <v>82.86</v>
      </c>
      <c r="V79" s="55">
        <v>192.6</v>
      </c>
      <c r="W79" s="55">
        <v>156.4</v>
      </c>
      <c r="X79" s="55"/>
      <c r="Y79" s="55"/>
      <c r="Z79" s="55"/>
      <c r="AA79" s="55"/>
      <c r="AB79" s="55"/>
      <c r="AC79" s="55"/>
      <c r="AD79" s="56">
        <v>21.3</v>
      </c>
      <c r="AE79" s="65"/>
      <c r="AF79" s="55">
        <v>42.09</v>
      </c>
      <c r="AG79" s="44" t="str">
        <f t="shared" si="130"/>
        <v/>
      </c>
      <c r="AH79" s="43">
        <f t="shared" si="131"/>
        <v>31.744937544501767</v>
      </c>
      <c r="AI79" s="43">
        <f t="shared" si="132"/>
        <v>22.135341559672398</v>
      </c>
      <c r="AJ79" s="43">
        <f t="shared" si="133"/>
        <v>5.4196552797433775</v>
      </c>
      <c r="AK79" s="43">
        <f t="shared" si="134"/>
        <v>30.84016573280109</v>
      </c>
      <c r="AL79" s="43">
        <f t="shared" si="135"/>
        <v>15.672529662123763</v>
      </c>
      <c r="AM79" s="43" t="str">
        <f t="shared" si="136"/>
        <v/>
      </c>
      <c r="AN79" s="43" t="str">
        <f t="shared" si="137"/>
        <v/>
      </c>
      <c r="AO79" s="43" t="str">
        <f t="shared" si="138"/>
        <v/>
      </c>
      <c r="AP79" s="43" t="str">
        <f t="shared" si="139"/>
        <v/>
      </c>
      <c r="AQ79" s="43" t="str">
        <f t="shared" si="140"/>
        <v/>
      </c>
      <c r="AR79" s="43" t="str">
        <f t="shared" si="141"/>
        <v/>
      </c>
      <c r="AS79" s="43">
        <f t="shared" si="142"/>
        <v>1.1074897077391743</v>
      </c>
      <c r="AT79" s="43" t="str">
        <f t="shared" si="143"/>
        <v/>
      </c>
      <c r="AU79" s="43">
        <f t="shared" si="144"/>
        <v>9.6573613554721813</v>
      </c>
      <c r="AV79" s="48" t="str">
        <f t="shared" si="145"/>
        <v/>
      </c>
      <c r="AW79" s="47">
        <f t="shared" si="146"/>
        <v>299.89999999999998</v>
      </c>
      <c r="AX79" s="47">
        <f t="shared" si="147"/>
        <v>186.6</v>
      </c>
      <c r="AY79" s="47">
        <f t="shared" si="148"/>
        <v>82.86</v>
      </c>
      <c r="AZ79" s="47">
        <f t="shared" si="149"/>
        <v>192.6</v>
      </c>
      <c r="BA79" s="47">
        <f t="shared" si="150"/>
        <v>156.4</v>
      </c>
      <c r="BB79" s="47" t="str">
        <f t="shared" si="151"/>
        <v/>
      </c>
      <c r="BC79" s="47" t="str">
        <f t="shared" si="152"/>
        <v/>
      </c>
      <c r="BD79" s="47" t="str">
        <f t="shared" si="153"/>
        <v/>
      </c>
      <c r="BE79" s="47" t="str">
        <f t="shared" si="154"/>
        <v/>
      </c>
      <c r="BF79" s="47" t="str">
        <f t="shared" si="155"/>
        <v/>
      </c>
      <c r="BG79" s="47" t="str">
        <f t="shared" si="156"/>
        <v/>
      </c>
      <c r="BH79" s="47" t="str">
        <f t="shared" si="157"/>
        <v/>
      </c>
      <c r="BI79" s="47" t="str">
        <f t="shared" si="158"/>
        <v/>
      </c>
      <c r="BJ79" s="47">
        <f t="shared" si="159"/>
        <v>42.09</v>
      </c>
      <c r="BK79" s="48" t="str">
        <f t="shared" si="160"/>
        <v/>
      </c>
      <c r="BL79" s="47">
        <f t="shared" si="161"/>
        <v>32.491874322860234</v>
      </c>
      <c r="BM79" s="47">
        <f t="shared" si="162"/>
        <v>27.256792287467132</v>
      </c>
      <c r="BN79" s="47">
        <f t="shared" si="163"/>
        <v>22.274193548387096</v>
      </c>
      <c r="BO79" s="47">
        <f t="shared" si="164"/>
        <v>38.956310679611654</v>
      </c>
      <c r="BP79" s="47">
        <f t="shared" si="165"/>
        <v>45.359628770301626</v>
      </c>
      <c r="BQ79" s="47" t="str">
        <f t="shared" si="166"/>
        <v/>
      </c>
      <c r="BR79" s="47" t="str">
        <f t="shared" si="167"/>
        <v/>
      </c>
      <c r="BS79" s="47" t="str">
        <f t="shared" si="168"/>
        <v/>
      </c>
      <c r="BT79" s="47" t="str">
        <f t="shared" si="169"/>
        <v/>
      </c>
      <c r="BU79" s="47" t="str">
        <f t="shared" si="170"/>
        <v/>
      </c>
      <c r="BV79" s="47" t="str">
        <f t="shared" si="171"/>
        <v/>
      </c>
      <c r="BW79" s="47" t="str">
        <f t="shared" si="172"/>
        <v/>
      </c>
      <c r="BX79" s="47" t="str">
        <f t="shared" si="173"/>
        <v/>
      </c>
      <c r="BY79" s="47">
        <f t="shared" si="174"/>
        <v>1.8412073490813647</v>
      </c>
      <c r="BZ79" s="54"/>
      <c r="CA79" s="52">
        <v>9.4589999999999996</v>
      </c>
      <c r="CB79" s="52">
        <v>9.4260000000000002</v>
      </c>
      <c r="CC79" s="52">
        <v>9.2910000000000004</v>
      </c>
      <c r="CD79" s="52">
        <v>9.5820000000000007</v>
      </c>
      <c r="CE79" s="52">
        <v>10.039999999999999</v>
      </c>
      <c r="CF79" s="52"/>
      <c r="CG79" s="52"/>
      <c r="CH79" s="52"/>
      <c r="CI79" s="52"/>
      <c r="CJ79" s="52"/>
      <c r="CK79" s="52"/>
      <c r="CL79" s="61">
        <v>8.5210000000000008</v>
      </c>
      <c r="CM79" s="64"/>
      <c r="CN79" s="52">
        <v>8.8149999999999995</v>
      </c>
      <c r="CO79" s="44" t="str">
        <f t="shared" si="175"/>
        <v/>
      </c>
      <c r="CP79" s="43">
        <f t="shared" si="176"/>
        <v>9.4589999999999996</v>
      </c>
      <c r="CQ79" s="43">
        <f t="shared" si="177"/>
        <v>9.4260000000000002</v>
      </c>
      <c r="CR79" s="43">
        <f t="shared" si="178"/>
        <v>9.2910000000000004</v>
      </c>
      <c r="CS79" s="43">
        <f t="shared" si="179"/>
        <v>9.5820000000000007</v>
      </c>
      <c r="CT79" s="43">
        <f t="shared" si="180"/>
        <v>10.039999999999999</v>
      </c>
      <c r="CU79" s="43" t="str">
        <f t="shared" si="181"/>
        <v/>
      </c>
      <c r="CV79" s="43" t="str">
        <f t="shared" si="182"/>
        <v/>
      </c>
      <c r="CW79" s="43" t="str">
        <f t="shared" si="183"/>
        <v/>
      </c>
      <c r="CX79" s="43" t="str">
        <f t="shared" si="184"/>
        <v/>
      </c>
      <c r="CY79" s="43" t="str">
        <f t="shared" si="185"/>
        <v/>
      </c>
      <c r="CZ79" s="43" t="str">
        <f t="shared" si="186"/>
        <v/>
      </c>
      <c r="DA79" s="43" t="str">
        <f t="shared" si="187"/>
        <v/>
      </c>
      <c r="DB79" s="43" t="str">
        <f t="shared" si="188"/>
        <v/>
      </c>
      <c r="DC79" s="43">
        <f t="shared" si="189"/>
        <v>8.8149999999999995</v>
      </c>
      <c r="DD79" s="42" t="str">
        <f t="shared" si="190"/>
        <v/>
      </c>
      <c r="DE79" s="41">
        <f t="shared" si="191"/>
        <v>1</v>
      </c>
      <c r="DF79" s="41" t="str">
        <f t="shared" si="192"/>
        <v/>
      </c>
      <c r="DG79" s="41" t="str">
        <f t="shared" si="193"/>
        <v/>
      </c>
      <c r="DH79" s="41">
        <f t="shared" si="194"/>
        <v>3</v>
      </c>
    </row>
    <row r="80" spans="1:112" s="41" customFormat="1" x14ac:dyDescent="0.2">
      <c r="A80" s="51" t="s">
        <v>86</v>
      </c>
      <c r="B80" s="51" t="s">
        <v>10</v>
      </c>
      <c r="C80" s="58">
        <v>9.5396756446227968</v>
      </c>
      <c r="D80" s="58">
        <v>17.661614183227673</v>
      </c>
      <c r="E80" s="58">
        <v>19.466205499569956</v>
      </c>
      <c r="F80" s="58">
        <v>4.0172454413138468</v>
      </c>
      <c r="G80" s="58">
        <v>6.5480185102093067</v>
      </c>
      <c r="H80" s="58">
        <v>13.311252099229383</v>
      </c>
      <c r="I80" s="58">
        <v>12.394116384057398</v>
      </c>
      <c r="J80" s="58">
        <v>11.032489917878232</v>
      </c>
      <c r="K80" s="58">
        <v>8.6458582599938065</v>
      </c>
      <c r="L80" s="58">
        <v>9.7214310498042824</v>
      </c>
      <c r="M80" s="58">
        <v>5.9061744678686399</v>
      </c>
      <c r="N80" s="58">
        <v>4.3639538560952218</v>
      </c>
      <c r="O80" s="58">
        <v>15.369729971040725</v>
      </c>
      <c r="P80" s="58">
        <v>15.289003741726258</v>
      </c>
      <c r="Q80" s="58">
        <v>15.041468525865426</v>
      </c>
      <c r="R80" s="57">
        <v>44.88</v>
      </c>
      <c r="S80" s="55">
        <v>582</v>
      </c>
      <c r="T80" s="55">
        <v>454.1</v>
      </c>
      <c r="U80" s="55">
        <v>295.89999999999998</v>
      </c>
      <c r="V80" s="55">
        <v>427.5</v>
      </c>
      <c r="W80" s="60"/>
      <c r="X80" s="55">
        <v>748.9</v>
      </c>
      <c r="Y80" s="55">
        <v>849.4</v>
      </c>
      <c r="Z80" s="55">
        <v>870.6</v>
      </c>
      <c r="AA80" s="55">
        <v>446.4</v>
      </c>
      <c r="AB80" s="55">
        <v>63.36</v>
      </c>
      <c r="AC80" s="55">
        <v>65.569999999999993</v>
      </c>
      <c r="AD80" s="55">
        <v>76.180000000000007</v>
      </c>
      <c r="AE80" s="55">
        <v>102.7</v>
      </c>
      <c r="AF80" s="55">
        <v>146.80000000000001</v>
      </c>
      <c r="AG80" s="44">
        <f t="shared" si="130"/>
        <v>4.7045624685675129</v>
      </c>
      <c r="AH80" s="43">
        <f t="shared" si="131"/>
        <v>32.952820391280852</v>
      </c>
      <c r="AI80" s="43">
        <f t="shared" si="132"/>
        <v>23.327607427653628</v>
      </c>
      <c r="AJ80" s="43">
        <f t="shared" si="133"/>
        <v>73.657436251449298</v>
      </c>
      <c r="AK80" s="43">
        <f t="shared" si="134"/>
        <v>65.286926011810408</v>
      </c>
      <c r="AL80" s="43" t="str">
        <f t="shared" si="135"/>
        <v/>
      </c>
      <c r="AM80" s="43">
        <f t="shared" si="136"/>
        <v>60.423831501478645</v>
      </c>
      <c r="AN80" s="43">
        <f t="shared" si="137"/>
        <v>76.990779626595526</v>
      </c>
      <c r="AO80" s="43">
        <f t="shared" si="138"/>
        <v>100.69561330058443</v>
      </c>
      <c r="AP80" s="43">
        <f t="shared" si="139"/>
        <v>45.919165369072608</v>
      </c>
      <c r="AQ80" s="43">
        <f t="shared" si="140"/>
        <v>10.727756239626411</v>
      </c>
      <c r="AR80" s="43">
        <f t="shared" si="141"/>
        <v>15.025365107474054</v>
      </c>
      <c r="AS80" s="43">
        <f t="shared" si="142"/>
        <v>4.9564956667122022</v>
      </c>
      <c r="AT80" s="43">
        <f t="shared" si="143"/>
        <v>6.7172460504875451</v>
      </c>
      <c r="AU80" s="43">
        <f t="shared" si="144"/>
        <v>9.7596853490443163</v>
      </c>
      <c r="AV80" s="48">
        <f t="shared" si="145"/>
        <v>44.88</v>
      </c>
      <c r="AW80" s="47">
        <f t="shared" si="146"/>
        <v>582</v>
      </c>
      <c r="AX80" s="47">
        <f t="shared" si="147"/>
        <v>454.1</v>
      </c>
      <c r="AY80" s="47">
        <f t="shared" si="148"/>
        <v>295.89999999999998</v>
      </c>
      <c r="AZ80" s="47">
        <f t="shared" si="149"/>
        <v>427.5</v>
      </c>
      <c r="BA80" s="47" t="str">
        <f t="shared" si="150"/>
        <v/>
      </c>
      <c r="BB80" s="47">
        <f t="shared" si="151"/>
        <v>748.9</v>
      </c>
      <c r="BC80" s="47">
        <f t="shared" si="152"/>
        <v>849.4</v>
      </c>
      <c r="BD80" s="47">
        <f t="shared" si="153"/>
        <v>870.6</v>
      </c>
      <c r="BE80" s="47">
        <f t="shared" si="154"/>
        <v>446.4</v>
      </c>
      <c r="BF80" s="47">
        <f t="shared" si="155"/>
        <v>63.36</v>
      </c>
      <c r="BG80" s="47">
        <f t="shared" si="156"/>
        <v>65.569999999999993</v>
      </c>
      <c r="BH80" s="47">
        <f t="shared" si="157"/>
        <v>76.180000000000007</v>
      </c>
      <c r="BI80" s="47">
        <f t="shared" si="158"/>
        <v>102.7</v>
      </c>
      <c r="BJ80" s="47">
        <f t="shared" si="159"/>
        <v>146.80000000000001</v>
      </c>
      <c r="BK80" s="48">
        <f t="shared" si="160"/>
        <v>68.707899571341102</v>
      </c>
      <c r="BL80" s="47">
        <f t="shared" si="161"/>
        <v>63.055254604550377</v>
      </c>
      <c r="BM80" s="47">
        <f t="shared" si="162"/>
        <v>66.330704060765413</v>
      </c>
      <c r="BN80" s="47">
        <f t="shared" si="163"/>
        <v>79.543010752688161</v>
      </c>
      <c r="BO80" s="47">
        <f t="shared" si="164"/>
        <v>86.46844660194175</v>
      </c>
      <c r="BP80" s="47" t="str">
        <f t="shared" si="165"/>
        <v/>
      </c>
      <c r="BQ80" s="47">
        <f t="shared" si="166"/>
        <v>100</v>
      </c>
      <c r="BR80" s="47">
        <f t="shared" si="167"/>
        <v>100</v>
      </c>
      <c r="BS80" s="47">
        <f t="shared" si="168"/>
        <v>94.210583270208843</v>
      </c>
      <c r="BT80" s="47">
        <f t="shared" si="169"/>
        <v>41.836925960637302</v>
      </c>
      <c r="BU80" s="47">
        <f t="shared" si="170"/>
        <v>51.934426229508198</v>
      </c>
      <c r="BV80" s="47">
        <f t="shared" si="171"/>
        <v>9.2849051260266187</v>
      </c>
      <c r="BW80" s="47">
        <f t="shared" si="172"/>
        <v>2.5572339711312524</v>
      </c>
      <c r="BX80" s="47">
        <f t="shared" si="173"/>
        <v>7.1767994409503846</v>
      </c>
      <c r="BY80" s="47">
        <f t="shared" si="174"/>
        <v>6.4216972878390211</v>
      </c>
      <c r="BZ80" s="54">
        <v>6.508</v>
      </c>
      <c r="CA80" s="52">
        <v>6.5629999999999997</v>
      </c>
      <c r="CB80" s="52">
        <v>6.633</v>
      </c>
      <c r="CC80" s="52">
        <v>7.173</v>
      </c>
      <c r="CD80" s="52">
        <v>7.41</v>
      </c>
      <c r="CE80" s="59"/>
      <c r="CF80" s="52">
        <v>7.4009999999999998</v>
      </c>
      <c r="CG80" s="52">
        <v>7.3460000000000001</v>
      </c>
      <c r="CH80" s="52">
        <v>7.1989999999999998</v>
      </c>
      <c r="CI80" s="52">
        <v>6.4930000000000003</v>
      </c>
      <c r="CJ80" s="52">
        <v>7.7060000000000004</v>
      </c>
      <c r="CK80" s="52">
        <v>8.24</v>
      </c>
      <c r="CL80" s="52">
        <v>6.2510000000000003</v>
      </c>
      <c r="CM80" s="52">
        <v>5.9989999999999997</v>
      </c>
      <c r="CN80" s="52">
        <v>6.069</v>
      </c>
      <c r="CO80" s="44">
        <f t="shared" si="175"/>
        <v>6.508</v>
      </c>
      <c r="CP80" s="43">
        <f t="shared" si="176"/>
        <v>6.5629999999999997</v>
      </c>
      <c r="CQ80" s="43">
        <f t="shared" si="177"/>
        <v>6.633</v>
      </c>
      <c r="CR80" s="43">
        <f t="shared" si="178"/>
        <v>7.173</v>
      </c>
      <c r="CS80" s="43">
        <f t="shared" si="179"/>
        <v>7.41</v>
      </c>
      <c r="CT80" s="43" t="str">
        <f t="shared" si="180"/>
        <v/>
      </c>
      <c r="CU80" s="43">
        <f t="shared" si="181"/>
        <v>7.4009999999999998</v>
      </c>
      <c r="CV80" s="43">
        <f t="shared" si="182"/>
        <v>7.3460000000000001</v>
      </c>
      <c r="CW80" s="43">
        <f t="shared" si="183"/>
        <v>7.1989999999999998</v>
      </c>
      <c r="CX80" s="43">
        <f t="shared" si="184"/>
        <v>6.4930000000000003</v>
      </c>
      <c r="CY80" s="43">
        <f t="shared" si="185"/>
        <v>7.7060000000000004</v>
      </c>
      <c r="CZ80" s="43">
        <f t="shared" si="186"/>
        <v>8.24</v>
      </c>
      <c r="DA80" s="43">
        <f t="shared" si="187"/>
        <v>6.2510000000000003</v>
      </c>
      <c r="DB80" s="43">
        <f t="shared" si="188"/>
        <v>5.9989999999999997</v>
      </c>
      <c r="DC80" s="43">
        <f t="shared" si="189"/>
        <v>6.069</v>
      </c>
      <c r="DD80" s="42">
        <f t="shared" si="190"/>
        <v>1</v>
      </c>
      <c r="DE80" s="41">
        <f t="shared" si="191"/>
        <v>1</v>
      </c>
      <c r="DF80" s="41">
        <f t="shared" si="192"/>
        <v>1</v>
      </c>
      <c r="DG80" s="41">
        <f t="shared" si="193"/>
        <v>1</v>
      </c>
      <c r="DH80" s="41">
        <f t="shared" si="194"/>
        <v>0</v>
      </c>
    </row>
    <row r="81" spans="1:112" s="41" customFormat="1" x14ac:dyDescent="0.2">
      <c r="A81" s="51" t="s">
        <v>150</v>
      </c>
      <c r="B81" s="51" t="s">
        <v>376</v>
      </c>
      <c r="C81" s="58">
        <v>8.3319276785893788</v>
      </c>
      <c r="D81" s="58">
        <v>18.113972661786583</v>
      </c>
      <c r="E81" s="58">
        <v>12.712647138851777</v>
      </c>
      <c r="F81" s="58">
        <v>0.86675891719617204</v>
      </c>
      <c r="G81" s="58">
        <v>6.6066699265058491</v>
      </c>
      <c r="H81" s="58">
        <v>8.980151235329668</v>
      </c>
      <c r="I81" s="58">
        <v>6.5463228824030146</v>
      </c>
      <c r="J81" s="58">
        <v>20.832347739045606</v>
      </c>
      <c r="K81" s="58">
        <v>9.9786358415619762</v>
      </c>
      <c r="L81" s="58">
        <v>20.964960352218611</v>
      </c>
      <c r="M81" s="58">
        <v>16.755258961589945</v>
      </c>
      <c r="N81" s="58">
        <v>18.605460899418055</v>
      </c>
      <c r="O81" s="58">
        <v>16.969527867122778</v>
      </c>
      <c r="P81" s="58">
        <v>22.567237697443016</v>
      </c>
      <c r="Q81" s="58">
        <v>10.575857944703147</v>
      </c>
      <c r="R81" s="57"/>
      <c r="S81" s="55">
        <v>559.9</v>
      </c>
      <c r="T81" s="55">
        <v>276.8</v>
      </c>
      <c r="U81" s="55">
        <v>186.9</v>
      </c>
      <c r="V81" s="55">
        <v>250.3</v>
      </c>
      <c r="W81" s="55">
        <v>97.51</v>
      </c>
      <c r="X81" s="55"/>
      <c r="Y81" s="55"/>
      <c r="Z81" s="55">
        <v>33.39</v>
      </c>
      <c r="AA81" s="55">
        <v>297.2</v>
      </c>
      <c r="AB81" s="55"/>
      <c r="AC81" s="56">
        <v>35</v>
      </c>
      <c r="AD81" s="55">
        <v>779.9</v>
      </c>
      <c r="AE81" s="55">
        <v>486.4</v>
      </c>
      <c r="AF81" s="55">
        <v>976.1</v>
      </c>
      <c r="AG81" s="44" t="str">
        <f t="shared" si="130"/>
        <v/>
      </c>
      <c r="AH81" s="43">
        <f t="shared" si="131"/>
        <v>30.909840179960664</v>
      </c>
      <c r="AI81" s="43">
        <f t="shared" si="132"/>
        <v>21.773592626043811</v>
      </c>
      <c r="AJ81" s="43">
        <f t="shared" si="133"/>
        <v>215.63089377215977</v>
      </c>
      <c r="AK81" s="43">
        <f t="shared" si="134"/>
        <v>37.885955070314715</v>
      </c>
      <c r="AL81" s="43">
        <f t="shared" si="135"/>
        <v>10.858391740261192</v>
      </c>
      <c r="AM81" s="43" t="str">
        <f t="shared" si="136"/>
        <v/>
      </c>
      <c r="AN81" s="43" t="str">
        <f t="shared" si="137"/>
        <v/>
      </c>
      <c r="AO81" s="43">
        <f t="shared" si="138"/>
        <v>3.3461487652377739</v>
      </c>
      <c r="AP81" s="43">
        <f t="shared" si="139"/>
        <v>14.17603444065416</v>
      </c>
      <c r="AQ81" s="43" t="str">
        <f t="shared" si="140"/>
        <v/>
      </c>
      <c r="AR81" s="43">
        <f t="shared" si="141"/>
        <v>1.8811681252730876</v>
      </c>
      <c r="AS81" s="43">
        <f t="shared" si="142"/>
        <v>45.958850835856154</v>
      </c>
      <c r="AT81" s="43">
        <f t="shared" si="143"/>
        <v>21.553368937799224</v>
      </c>
      <c r="AU81" s="43">
        <f t="shared" si="144"/>
        <v>92.295112614374105</v>
      </c>
      <c r="AV81" s="48" t="str">
        <f t="shared" si="145"/>
        <v/>
      </c>
      <c r="AW81" s="47">
        <f t="shared" si="146"/>
        <v>559.9</v>
      </c>
      <c r="AX81" s="47">
        <f t="shared" si="147"/>
        <v>276.8</v>
      </c>
      <c r="AY81" s="47">
        <f t="shared" si="148"/>
        <v>186.9</v>
      </c>
      <c r="AZ81" s="47">
        <f t="shared" si="149"/>
        <v>250.3</v>
      </c>
      <c r="BA81" s="47">
        <f t="shared" si="150"/>
        <v>97.51</v>
      </c>
      <c r="BB81" s="47" t="str">
        <f t="shared" si="151"/>
        <v/>
      </c>
      <c r="BC81" s="47" t="str">
        <f t="shared" si="152"/>
        <v/>
      </c>
      <c r="BD81" s="47">
        <f t="shared" si="153"/>
        <v>33.39</v>
      </c>
      <c r="BE81" s="47">
        <f t="shared" si="154"/>
        <v>297.2</v>
      </c>
      <c r="BF81" s="47" t="str">
        <f t="shared" si="155"/>
        <v/>
      </c>
      <c r="BG81" s="47">
        <f t="shared" si="156"/>
        <v>35</v>
      </c>
      <c r="BH81" s="47">
        <f t="shared" si="157"/>
        <v>779.9</v>
      </c>
      <c r="BI81" s="47">
        <f t="shared" si="158"/>
        <v>486.4</v>
      </c>
      <c r="BJ81" s="47">
        <f t="shared" si="159"/>
        <v>976.1</v>
      </c>
      <c r="BK81" s="48" t="str">
        <f t="shared" si="160"/>
        <v/>
      </c>
      <c r="BL81" s="47">
        <f t="shared" si="161"/>
        <v>60.660888407367281</v>
      </c>
      <c r="BM81" s="47">
        <f t="shared" si="162"/>
        <v>40.432369266725097</v>
      </c>
      <c r="BN81" s="47">
        <f t="shared" si="163"/>
        <v>50.241935483870968</v>
      </c>
      <c r="BO81" s="47">
        <f t="shared" si="164"/>
        <v>50.627022653721689</v>
      </c>
      <c r="BP81" s="47">
        <f t="shared" si="165"/>
        <v>28.28016241299304</v>
      </c>
      <c r="BQ81" s="47" t="str">
        <f t="shared" si="166"/>
        <v/>
      </c>
      <c r="BR81" s="47" t="str">
        <f t="shared" si="167"/>
        <v/>
      </c>
      <c r="BS81" s="47">
        <f t="shared" si="168"/>
        <v>3.6132453197705874</v>
      </c>
      <c r="BT81" s="47">
        <f t="shared" si="169"/>
        <v>27.853795688847235</v>
      </c>
      <c r="BU81" s="47" t="str">
        <f t="shared" si="170"/>
        <v/>
      </c>
      <c r="BV81" s="47">
        <f t="shared" si="171"/>
        <v>4.956103086944208</v>
      </c>
      <c r="BW81" s="47">
        <f t="shared" si="172"/>
        <v>26.179926149714671</v>
      </c>
      <c r="BX81" s="47">
        <f t="shared" si="173"/>
        <v>33.990216631726064</v>
      </c>
      <c r="BY81" s="47">
        <f t="shared" si="174"/>
        <v>42.69903762029746</v>
      </c>
      <c r="BZ81" s="54"/>
      <c r="CA81" s="52">
        <v>9.1709999999999994</v>
      </c>
      <c r="CB81" s="52">
        <v>9.1129999999999995</v>
      </c>
      <c r="CC81" s="52">
        <v>9.5139999999999993</v>
      </c>
      <c r="CD81" s="52">
        <v>9.8409999999999993</v>
      </c>
      <c r="CE81" s="52">
        <v>10.3</v>
      </c>
      <c r="CF81" s="52"/>
      <c r="CG81" s="52"/>
      <c r="CH81" s="52">
        <v>6.85</v>
      </c>
      <c r="CI81" s="52">
        <v>7.24</v>
      </c>
      <c r="CJ81" s="52"/>
      <c r="CK81" s="61">
        <v>6</v>
      </c>
      <c r="CL81" s="52">
        <v>7.0730000000000004</v>
      </c>
      <c r="CM81" s="52">
        <v>6.8869999999999996</v>
      </c>
      <c r="CN81" s="52">
        <v>7.4930000000000003</v>
      </c>
      <c r="CO81" s="44" t="str">
        <f t="shared" si="175"/>
        <v/>
      </c>
      <c r="CP81" s="43">
        <f t="shared" si="176"/>
        <v>9.1709999999999994</v>
      </c>
      <c r="CQ81" s="43">
        <f t="shared" si="177"/>
        <v>9.1129999999999995</v>
      </c>
      <c r="CR81" s="43">
        <f t="shared" si="178"/>
        <v>9.5139999999999993</v>
      </c>
      <c r="CS81" s="43">
        <f t="shared" si="179"/>
        <v>9.8409999999999993</v>
      </c>
      <c r="CT81" s="43">
        <f t="shared" si="180"/>
        <v>10.3</v>
      </c>
      <c r="CU81" s="43" t="str">
        <f t="shared" si="181"/>
        <v/>
      </c>
      <c r="CV81" s="43" t="str">
        <f t="shared" si="182"/>
        <v/>
      </c>
      <c r="CW81" s="43">
        <f t="shared" si="183"/>
        <v>6.85</v>
      </c>
      <c r="CX81" s="43">
        <f t="shared" si="184"/>
        <v>7.24</v>
      </c>
      <c r="CY81" s="43" t="str">
        <f t="shared" si="185"/>
        <v/>
      </c>
      <c r="CZ81" s="43">
        <f t="shared" si="186"/>
        <v>6</v>
      </c>
      <c r="DA81" s="43">
        <f t="shared" si="187"/>
        <v>7.0730000000000004</v>
      </c>
      <c r="DB81" s="43">
        <f t="shared" si="188"/>
        <v>6.8869999999999996</v>
      </c>
      <c r="DC81" s="43">
        <f t="shared" si="189"/>
        <v>7.4930000000000003</v>
      </c>
      <c r="DD81" s="42" t="str">
        <f t="shared" si="190"/>
        <v/>
      </c>
      <c r="DE81" s="41">
        <f t="shared" si="191"/>
        <v>1</v>
      </c>
      <c r="DF81" s="41">
        <f t="shared" si="192"/>
        <v>1</v>
      </c>
      <c r="DG81" s="41">
        <f t="shared" si="193"/>
        <v>1</v>
      </c>
      <c r="DH81" s="41">
        <f t="shared" si="194"/>
        <v>1</v>
      </c>
    </row>
    <row r="82" spans="1:112" s="41" customFormat="1" x14ac:dyDescent="0.2">
      <c r="A82" s="51" t="s">
        <v>151</v>
      </c>
      <c r="B82" s="51" t="s">
        <v>377</v>
      </c>
      <c r="C82" s="47">
        <v>2.8663122959623952</v>
      </c>
      <c r="D82" s="47">
        <v>4.9554653128976369</v>
      </c>
      <c r="E82" s="47">
        <v>8.9625914785619809</v>
      </c>
      <c r="F82" s="47">
        <v>20.519103227154535</v>
      </c>
      <c r="G82" s="47">
        <v>7.4712737344811675</v>
      </c>
      <c r="H82" s="47">
        <v>6.9546827105519524</v>
      </c>
      <c r="I82" s="47">
        <v>7.2134383047218256</v>
      </c>
      <c r="J82" s="47">
        <v>14.525353697565661</v>
      </c>
      <c r="K82" s="47">
        <v>19.360852709298555</v>
      </c>
      <c r="L82" s="47">
        <v>4.8833375266994219</v>
      </c>
      <c r="M82" s="47">
        <v>25.48866689289467</v>
      </c>
      <c r="N82" s="47">
        <v>18.071626253715728</v>
      </c>
      <c r="O82" s="47">
        <v>6.4233490918305174</v>
      </c>
      <c r="P82" s="47">
        <v>16.753785727477133</v>
      </c>
      <c r="Q82" s="47">
        <v>11.288350948703709</v>
      </c>
      <c r="R82" s="50"/>
      <c r="S82" s="49">
        <v>696.6</v>
      </c>
      <c r="T82" s="49">
        <v>299.5</v>
      </c>
      <c r="U82" s="49">
        <v>223.9</v>
      </c>
      <c r="V82" s="49">
        <v>297</v>
      </c>
      <c r="W82" s="49">
        <v>32.72</v>
      </c>
      <c r="X82" s="49"/>
      <c r="Y82" s="49"/>
      <c r="Z82" s="49"/>
      <c r="AA82" s="49">
        <v>175.6</v>
      </c>
      <c r="AB82" s="63">
        <v>31.22</v>
      </c>
      <c r="AC82" s="63"/>
      <c r="AD82" s="49">
        <v>211.4</v>
      </c>
      <c r="AE82" s="49">
        <v>168.4</v>
      </c>
      <c r="AF82" s="49">
        <v>232.8</v>
      </c>
      <c r="AG82" s="44" t="str">
        <f t="shared" si="130"/>
        <v/>
      </c>
      <c r="AH82" s="43">
        <f t="shared" si="131"/>
        <v>140.57206660027515</v>
      </c>
      <c r="AI82" s="43">
        <f t="shared" si="132"/>
        <v>33.416674263954491</v>
      </c>
      <c r="AJ82" s="43">
        <f t="shared" si="133"/>
        <v>10.911782913772548</v>
      </c>
      <c r="AK82" s="43">
        <f t="shared" si="134"/>
        <v>39.752257855216271</v>
      </c>
      <c r="AL82" s="43">
        <f t="shared" si="135"/>
        <v>4.7047437477421887</v>
      </c>
      <c r="AM82" s="43" t="str">
        <f t="shared" si="136"/>
        <v/>
      </c>
      <c r="AN82" s="43" t="str">
        <f t="shared" si="137"/>
        <v/>
      </c>
      <c r="AO82" s="43" t="str">
        <f t="shared" si="138"/>
        <v/>
      </c>
      <c r="AP82" s="43">
        <f t="shared" si="139"/>
        <v>35.959013490244146</v>
      </c>
      <c r="AQ82" s="43">
        <f t="shared" si="140"/>
        <v>1.2248580959996389</v>
      </c>
      <c r="AR82" s="43" t="str">
        <f t="shared" si="141"/>
        <v/>
      </c>
      <c r="AS82" s="43">
        <f t="shared" si="142"/>
        <v>32.911180285821196</v>
      </c>
      <c r="AT82" s="43">
        <f t="shared" si="143"/>
        <v>10.051459576913098</v>
      </c>
      <c r="AU82" s="43">
        <f t="shared" si="144"/>
        <v>20.623029976467329</v>
      </c>
      <c r="AV82" s="48" t="str">
        <f t="shared" si="145"/>
        <v/>
      </c>
      <c r="AW82" s="47">
        <f t="shared" si="146"/>
        <v>696.6</v>
      </c>
      <c r="AX82" s="47">
        <f t="shared" si="147"/>
        <v>299.5</v>
      </c>
      <c r="AY82" s="47">
        <f t="shared" si="148"/>
        <v>223.9</v>
      </c>
      <c r="AZ82" s="47">
        <f t="shared" si="149"/>
        <v>297</v>
      </c>
      <c r="BA82" s="47">
        <f t="shared" si="150"/>
        <v>32.72</v>
      </c>
      <c r="BB82" s="47" t="str">
        <f t="shared" si="151"/>
        <v/>
      </c>
      <c r="BC82" s="47" t="str">
        <f t="shared" si="152"/>
        <v/>
      </c>
      <c r="BD82" s="47" t="str">
        <f t="shared" si="153"/>
        <v/>
      </c>
      <c r="BE82" s="47">
        <f t="shared" si="154"/>
        <v>175.6</v>
      </c>
      <c r="BF82" s="47" t="str">
        <f t="shared" si="155"/>
        <v/>
      </c>
      <c r="BG82" s="47" t="str">
        <f t="shared" si="156"/>
        <v/>
      </c>
      <c r="BH82" s="47">
        <f t="shared" si="157"/>
        <v>211.4</v>
      </c>
      <c r="BI82" s="47">
        <f t="shared" si="158"/>
        <v>168.4</v>
      </c>
      <c r="BJ82" s="47">
        <f t="shared" si="159"/>
        <v>232.8</v>
      </c>
      <c r="BK82" s="48" t="str">
        <f t="shared" si="160"/>
        <v/>
      </c>
      <c r="BL82" s="47">
        <f t="shared" si="161"/>
        <v>75.471289274106169</v>
      </c>
      <c r="BM82" s="47">
        <f t="shared" si="162"/>
        <v>43.748174116272274</v>
      </c>
      <c r="BN82" s="47">
        <f t="shared" si="163"/>
        <v>60.188172043010752</v>
      </c>
      <c r="BO82" s="47">
        <f t="shared" si="164"/>
        <v>60.072815533980588</v>
      </c>
      <c r="BP82" s="47">
        <f t="shared" si="165"/>
        <v>9.4895591647331781</v>
      </c>
      <c r="BQ82" s="47" t="str">
        <f t="shared" si="166"/>
        <v/>
      </c>
      <c r="BR82" s="47" t="str">
        <f t="shared" si="167"/>
        <v/>
      </c>
      <c r="BS82" s="47" t="str">
        <f t="shared" si="168"/>
        <v/>
      </c>
      <c r="BT82" s="47">
        <f t="shared" si="169"/>
        <v>16.457357075913777</v>
      </c>
      <c r="BU82" s="47" t="str">
        <f t="shared" si="170"/>
        <v/>
      </c>
      <c r="BV82" s="47" t="str">
        <f t="shared" si="171"/>
        <v/>
      </c>
      <c r="BW82" s="47">
        <f t="shared" si="172"/>
        <v>7.0963410540449816</v>
      </c>
      <c r="BX82" s="47">
        <f t="shared" si="173"/>
        <v>11.767994409503844</v>
      </c>
      <c r="BY82" s="47">
        <f t="shared" si="174"/>
        <v>10.183727034120736</v>
      </c>
      <c r="BZ82" s="46"/>
      <c r="CA82" s="45">
        <v>10.16</v>
      </c>
      <c r="CB82" s="45">
        <v>10.220000000000001</v>
      </c>
      <c r="CC82" s="45">
        <v>10.36</v>
      </c>
      <c r="CD82" s="45">
        <v>10.65</v>
      </c>
      <c r="CE82" s="45">
        <v>11.25</v>
      </c>
      <c r="CF82" s="45"/>
      <c r="CG82" s="45"/>
      <c r="CH82" s="45"/>
      <c r="CI82" s="45">
        <v>8.2639999999999993</v>
      </c>
      <c r="CJ82" s="62">
        <v>9.2629999999999999</v>
      </c>
      <c r="CK82" s="62"/>
      <c r="CL82" s="45">
        <v>8.3620000000000001</v>
      </c>
      <c r="CM82" s="45">
        <v>8.43</v>
      </c>
      <c r="CN82" s="45">
        <v>8.3940000000000001</v>
      </c>
      <c r="CO82" s="44" t="str">
        <f t="shared" si="175"/>
        <v/>
      </c>
      <c r="CP82" s="43">
        <f t="shared" si="176"/>
        <v>10.16</v>
      </c>
      <c r="CQ82" s="43">
        <f t="shared" si="177"/>
        <v>10.220000000000001</v>
      </c>
      <c r="CR82" s="43">
        <f t="shared" si="178"/>
        <v>10.36</v>
      </c>
      <c r="CS82" s="43">
        <f t="shared" si="179"/>
        <v>10.65</v>
      </c>
      <c r="CT82" s="43">
        <f t="shared" si="180"/>
        <v>11.25</v>
      </c>
      <c r="CU82" s="43" t="str">
        <f t="shared" si="181"/>
        <v/>
      </c>
      <c r="CV82" s="43" t="str">
        <f t="shared" si="182"/>
        <v/>
      </c>
      <c r="CW82" s="43" t="str">
        <f t="shared" si="183"/>
        <v/>
      </c>
      <c r="CX82" s="43">
        <f t="shared" si="184"/>
        <v>8.2639999999999993</v>
      </c>
      <c r="CY82" s="43" t="str">
        <f t="shared" si="185"/>
        <v/>
      </c>
      <c r="CZ82" s="43" t="str">
        <f t="shared" si="186"/>
        <v/>
      </c>
      <c r="DA82" s="43">
        <f t="shared" si="187"/>
        <v>8.3620000000000001</v>
      </c>
      <c r="DB82" s="43">
        <f t="shared" si="188"/>
        <v>8.43</v>
      </c>
      <c r="DC82" s="43">
        <f t="shared" si="189"/>
        <v>8.3940000000000001</v>
      </c>
      <c r="DD82" s="42" t="str">
        <f t="shared" si="190"/>
        <v/>
      </c>
      <c r="DE82" s="41">
        <f t="shared" si="191"/>
        <v>1</v>
      </c>
      <c r="DF82" s="41">
        <f t="shared" si="192"/>
        <v>1</v>
      </c>
      <c r="DG82" s="41" t="str">
        <f t="shared" si="193"/>
        <v/>
      </c>
      <c r="DH82" s="41">
        <f t="shared" si="194"/>
        <v>2</v>
      </c>
    </row>
    <row r="83" spans="1:112" s="41" customFormat="1" x14ac:dyDescent="0.2">
      <c r="A83" s="51" t="s">
        <v>152</v>
      </c>
      <c r="B83" s="51" t="s">
        <v>378</v>
      </c>
      <c r="C83" s="47">
        <v>19.817578980714938</v>
      </c>
      <c r="D83" s="47">
        <v>2.0781275362904883</v>
      </c>
      <c r="E83" s="47">
        <v>14.428534690111791</v>
      </c>
      <c r="F83" s="47">
        <v>14.262828609845357</v>
      </c>
      <c r="G83" s="47">
        <v>2.1788990825688073</v>
      </c>
      <c r="H83" s="47">
        <v>4.8323489330900724</v>
      </c>
      <c r="I83" s="47">
        <v>11.166392814775813</v>
      </c>
      <c r="J83" s="47">
        <v>14.525353697565661</v>
      </c>
      <c r="K83" s="47">
        <v>13.03969136317594</v>
      </c>
      <c r="L83" s="47">
        <v>17.433073061714435</v>
      </c>
      <c r="M83" s="47">
        <v>15.638925985466917</v>
      </c>
      <c r="N83" s="47">
        <v>12.714042094816824</v>
      </c>
      <c r="O83" s="47">
        <v>5.9916151145812533</v>
      </c>
      <c r="P83" s="47">
        <v>13.787507752492447</v>
      </c>
      <c r="Q83" s="47">
        <v>12.947831247190249</v>
      </c>
      <c r="R83" s="50"/>
      <c r="S83" s="49">
        <v>672.4</v>
      </c>
      <c r="T83" s="49">
        <v>378.9</v>
      </c>
      <c r="U83" s="49">
        <v>225.8</v>
      </c>
      <c r="V83" s="49">
        <v>332.3</v>
      </c>
      <c r="W83" s="49">
        <v>76.77</v>
      </c>
      <c r="X83" s="49"/>
      <c r="Y83" s="49"/>
      <c r="Z83" s="49"/>
      <c r="AA83" s="49">
        <v>235.1</v>
      </c>
      <c r="AB83" s="49"/>
      <c r="AC83" s="49"/>
      <c r="AD83" s="49">
        <v>1008</v>
      </c>
      <c r="AE83" s="49">
        <v>372.8</v>
      </c>
      <c r="AF83" s="49">
        <v>1198</v>
      </c>
      <c r="AG83" s="44" t="str">
        <f t="shared" si="130"/>
        <v/>
      </c>
      <c r="AH83" s="43">
        <f t="shared" si="131"/>
        <v>323.56050735954898</v>
      </c>
      <c r="AI83" s="43">
        <f t="shared" si="132"/>
        <v>26.26046290477916</v>
      </c>
      <c r="AJ83" s="43">
        <f t="shared" si="133"/>
        <v>15.831361799028743</v>
      </c>
      <c r="AK83" s="43">
        <f t="shared" si="134"/>
        <v>152.50821052631579</v>
      </c>
      <c r="AL83" s="43">
        <f t="shared" si="135"/>
        <v>15.886683901137287</v>
      </c>
      <c r="AM83" s="43" t="str">
        <f t="shared" si="136"/>
        <v/>
      </c>
      <c r="AN83" s="43" t="str">
        <f t="shared" si="137"/>
        <v/>
      </c>
      <c r="AO83" s="43" t="str">
        <f t="shared" si="138"/>
        <v/>
      </c>
      <c r="AP83" s="43">
        <f t="shared" si="139"/>
        <v>13.485860993510881</v>
      </c>
      <c r="AQ83" s="43" t="str">
        <f t="shared" si="140"/>
        <v/>
      </c>
      <c r="AR83" s="43" t="str">
        <f t="shared" si="141"/>
        <v/>
      </c>
      <c r="AS83" s="43">
        <f t="shared" si="142"/>
        <v>168.23510534695751</v>
      </c>
      <c r="AT83" s="43">
        <f t="shared" si="143"/>
        <v>27.038969383905282</v>
      </c>
      <c r="AU83" s="43">
        <f t="shared" si="144"/>
        <v>92.525147812686598</v>
      </c>
      <c r="AV83" s="48" t="str">
        <f t="shared" si="145"/>
        <v/>
      </c>
      <c r="AW83" s="47">
        <f t="shared" si="146"/>
        <v>672.4</v>
      </c>
      <c r="AX83" s="47">
        <f t="shared" si="147"/>
        <v>378.9</v>
      </c>
      <c r="AY83" s="47">
        <f t="shared" si="148"/>
        <v>225.8</v>
      </c>
      <c r="AZ83" s="47">
        <f t="shared" si="149"/>
        <v>332.3</v>
      </c>
      <c r="BA83" s="47">
        <f t="shared" si="150"/>
        <v>76.77</v>
      </c>
      <c r="BB83" s="47" t="str">
        <f t="shared" si="151"/>
        <v/>
      </c>
      <c r="BC83" s="47" t="str">
        <f t="shared" si="152"/>
        <v/>
      </c>
      <c r="BD83" s="47" t="str">
        <f t="shared" si="153"/>
        <v/>
      </c>
      <c r="BE83" s="47">
        <f t="shared" si="154"/>
        <v>235.1</v>
      </c>
      <c r="BF83" s="47" t="str">
        <f t="shared" si="155"/>
        <v/>
      </c>
      <c r="BG83" s="47" t="str">
        <f t="shared" si="156"/>
        <v/>
      </c>
      <c r="BH83" s="47">
        <f t="shared" si="157"/>
        <v>1008</v>
      </c>
      <c r="BI83" s="47">
        <f t="shared" si="158"/>
        <v>372.8</v>
      </c>
      <c r="BJ83" s="47">
        <f t="shared" si="159"/>
        <v>1198</v>
      </c>
      <c r="BK83" s="48" t="str">
        <f t="shared" si="160"/>
        <v/>
      </c>
      <c r="BL83" s="47">
        <f t="shared" si="161"/>
        <v>72.849404117009755</v>
      </c>
      <c r="BM83" s="47">
        <f t="shared" si="162"/>
        <v>55.346187554776513</v>
      </c>
      <c r="BN83" s="47">
        <f t="shared" si="163"/>
        <v>60.698924731182792</v>
      </c>
      <c r="BO83" s="47">
        <f t="shared" si="164"/>
        <v>67.212783171521039</v>
      </c>
      <c r="BP83" s="47">
        <f t="shared" si="165"/>
        <v>22.265081206496518</v>
      </c>
      <c r="BQ83" s="47" t="str">
        <f t="shared" si="166"/>
        <v/>
      </c>
      <c r="BR83" s="47" t="str">
        <f t="shared" si="167"/>
        <v/>
      </c>
      <c r="BS83" s="47" t="str">
        <f t="shared" si="168"/>
        <v/>
      </c>
      <c r="BT83" s="47">
        <f t="shared" si="169"/>
        <v>22.03373945641987</v>
      </c>
      <c r="BU83" s="47" t="str">
        <f t="shared" si="170"/>
        <v/>
      </c>
      <c r="BV83" s="47" t="str">
        <f t="shared" si="171"/>
        <v/>
      </c>
      <c r="BW83" s="47">
        <f t="shared" si="172"/>
        <v>33.836858006042299</v>
      </c>
      <c r="BX83" s="47">
        <f t="shared" si="173"/>
        <v>26.051712089447939</v>
      </c>
      <c r="BY83" s="47">
        <f t="shared" si="174"/>
        <v>52.405949256342957</v>
      </c>
      <c r="BZ83" s="46"/>
      <c r="CA83" s="45">
        <v>8.33</v>
      </c>
      <c r="CB83" s="45">
        <v>8.4429999999999996</v>
      </c>
      <c r="CC83" s="45">
        <v>8.7539999999999996</v>
      </c>
      <c r="CD83" s="45">
        <v>9.0020000000000007</v>
      </c>
      <c r="CE83" s="45">
        <v>9.9870000000000001</v>
      </c>
      <c r="CF83" s="45"/>
      <c r="CG83" s="45"/>
      <c r="CH83" s="45"/>
      <c r="CI83" s="45">
        <v>6.36</v>
      </c>
      <c r="CJ83" s="45"/>
      <c r="CK83" s="45"/>
      <c r="CL83" s="45">
        <v>7.0990000000000002</v>
      </c>
      <c r="CM83" s="45">
        <v>6.0949999999999998</v>
      </c>
      <c r="CN83" s="45">
        <v>7.4240000000000004</v>
      </c>
      <c r="CO83" s="44" t="str">
        <f t="shared" si="175"/>
        <v/>
      </c>
      <c r="CP83" s="43">
        <f t="shared" si="176"/>
        <v>8.33</v>
      </c>
      <c r="CQ83" s="43">
        <f t="shared" si="177"/>
        <v>8.4429999999999996</v>
      </c>
      <c r="CR83" s="43">
        <f t="shared" si="178"/>
        <v>8.7539999999999996</v>
      </c>
      <c r="CS83" s="43">
        <f t="shared" si="179"/>
        <v>9.0020000000000007</v>
      </c>
      <c r="CT83" s="43">
        <f t="shared" si="180"/>
        <v>9.9870000000000001</v>
      </c>
      <c r="CU83" s="43" t="str">
        <f t="shared" si="181"/>
        <v/>
      </c>
      <c r="CV83" s="43" t="str">
        <f t="shared" si="182"/>
        <v/>
      </c>
      <c r="CW83" s="43" t="str">
        <f t="shared" si="183"/>
        <v/>
      </c>
      <c r="CX83" s="43">
        <f t="shared" si="184"/>
        <v>6.36</v>
      </c>
      <c r="CY83" s="43" t="str">
        <f t="shared" si="185"/>
        <v/>
      </c>
      <c r="CZ83" s="43" t="str">
        <f t="shared" si="186"/>
        <v/>
      </c>
      <c r="DA83" s="43">
        <f t="shared" si="187"/>
        <v>7.0990000000000002</v>
      </c>
      <c r="DB83" s="43">
        <f t="shared" si="188"/>
        <v>6.0949999999999998</v>
      </c>
      <c r="DC83" s="43">
        <f t="shared" si="189"/>
        <v>7.4240000000000004</v>
      </c>
      <c r="DD83" s="42" t="str">
        <f t="shared" si="190"/>
        <v/>
      </c>
      <c r="DE83" s="41">
        <f t="shared" si="191"/>
        <v>1</v>
      </c>
      <c r="DF83" s="41">
        <f t="shared" si="192"/>
        <v>1</v>
      </c>
      <c r="DG83" s="41" t="str">
        <f t="shared" si="193"/>
        <v/>
      </c>
      <c r="DH83" s="41">
        <f t="shared" si="194"/>
        <v>2</v>
      </c>
    </row>
    <row r="84" spans="1:112" s="41" customFormat="1" x14ac:dyDescent="0.2">
      <c r="A84" s="51" t="s">
        <v>153</v>
      </c>
      <c r="B84" s="51" t="s">
        <v>17</v>
      </c>
      <c r="C84" s="58">
        <v>11.997534210456838</v>
      </c>
      <c r="D84" s="58">
        <v>13.526570048309219</v>
      </c>
      <c r="E84" s="58">
        <v>12.776953859490449</v>
      </c>
      <c r="F84" s="58">
        <v>19.334951048069659</v>
      </c>
      <c r="G84" s="58">
        <v>8.2913115129695178</v>
      </c>
      <c r="H84" s="58">
        <v>3.1895782031091189</v>
      </c>
      <c r="I84" s="58">
        <v>13.568092624977606</v>
      </c>
      <c r="J84" s="58">
        <v>10.286942034485367</v>
      </c>
      <c r="K84" s="58">
        <v>11.734803193480676</v>
      </c>
      <c r="L84" s="58">
        <v>9.5016949347289099</v>
      </c>
      <c r="M84" s="58">
        <v>23.994213650264886</v>
      </c>
      <c r="N84" s="58">
        <v>13.698527859368172</v>
      </c>
      <c r="O84" s="58">
        <v>12.342092701941878</v>
      </c>
      <c r="P84" s="58">
        <v>10.8148215654199</v>
      </c>
      <c r="Q84" s="58">
        <v>12.987669018034209</v>
      </c>
      <c r="R84" s="57"/>
      <c r="S84" s="55">
        <v>639.6</v>
      </c>
      <c r="T84" s="55">
        <v>267.7</v>
      </c>
      <c r="U84" s="55">
        <v>213.3</v>
      </c>
      <c r="V84" s="55">
        <v>310.39999999999998</v>
      </c>
      <c r="W84" s="55">
        <v>240</v>
      </c>
      <c r="X84" s="55"/>
      <c r="Y84" s="55"/>
      <c r="Z84" s="55">
        <v>161.69999999999999</v>
      </c>
      <c r="AA84" s="55">
        <v>733.9</v>
      </c>
      <c r="AB84" s="55"/>
      <c r="AC84" s="55"/>
      <c r="AD84" s="55">
        <v>147.5</v>
      </c>
      <c r="AE84" s="55">
        <v>69.84</v>
      </c>
      <c r="AF84" s="55">
        <v>238.1</v>
      </c>
      <c r="AG84" s="44" t="str">
        <f t="shared" si="130"/>
        <v/>
      </c>
      <c r="AH84" s="43">
        <f t="shared" si="131"/>
        <v>47.284714285714145</v>
      </c>
      <c r="AI84" s="43">
        <f t="shared" si="132"/>
        <v>20.951785765521734</v>
      </c>
      <c r="AJ84" s="43">
        <f t="shared" si="133"/>
        <v>11.031835532952913</v>
      </c>
      <c r="AK84" s="43">
        <f t="shared" si="134"/>
        <v>37.436779394244567</v>
      </c>
      <c r="AL84" s="43">
        <f t="shared" si="135"/>
        <v>75.245058975526661</v>
      </c>
      <c r="AM84" s="43" t="str">
        <f t="shared" si="136"/>
        <v/>
      </c>
      <c r="AN84" s="43" t="str">
        <f t="shared" si="137"/>
        <v/>
      </c>
      <c r="AO84" s="43">
        <f t="shared" si="138"/>
        <v>13.779523809128147</v>
      </c>
      <c r="AP84" s="43">
        <f t="shared" si="139"/>
        <v>77.238851072515374</v>
      </c>
      <c r="AQ84" s="43" t="str">
        <f t="shared" si="140"/>
        <v/>
      </c>
      <c r="AR84" s="43" t="str">
        <f t="shared" si="141"/>
        <v/>
      </c>
      <c r="AS84" s="43">
        <f t="shared" si="142"/>
        <v>11.950971651411487</v>
      </c>
      <c r="AT84" s="43">
        <f t="shared" si="143"/>
        <v>6.4578041882180948</v>
      </c>
      <c r="AU84" s="43">
        <f t="shared" si="144"/>
        <v>18.332773931132902</v>
      </c>
      <c r="AV84" s="48" t="str">
        <f t="shared" si="145"/>
        <v/>
      </c>
      <c r="AW84" s="47">
        <f t="shared" si="146"/>
        <v>639.6</v>
      </c>
      <c r="AX84" s="47">
        <f t="shared" si="147"/>
        <v>267.7</v>
      </c>
      <c r="AY84" s="47">
        <f t="shared" si="148"/>
        <v>213.3</v>
      </c>
      <c r="AZ84" s="47">
        <f t="shared" si="149"/>
        <v>310.39999999999998</v>
      </c>
      <c r="BA84" s="47">
        <f t="shared" si="150"/>
        <v>240</v>
      </c>
      <c r="BB84" s="47" t="str">
        <f t="shared" si="151"/>
        <v/>
      </c>
      <c r="BC84" s="47" t="str">
        <f t="shared" si="152"/>
        <v/>
      </c>
      <c r="BD84" s="47">
        <f t="shared" si="153"/>
        <v>161.69999999999999</v>
      </c>
      <c r="BE84" s="47">
        <f t="shared" si="154"/>
        <v>733.9</v>
      </c>
      <c r="BF84" s="47" t="str">
        <f t="shared" si="155"/>
        <v/>
      </c>
      <c r="BG84" s="47" t="str">
        <f t="shared" si="156"/>
        <v/>
      </c>
      <c r="BH84" s="47">
        <f t="shared" si="157"/>
        <v>147.5</v>
      </c>
      <c r="BI84" s="47">
        <f t="shared" si="158"/>
        <v>69.84</v>
      </c>
      <c r="BJ84" s="47">
        <f t="shared" si="159"/>
        <v>238.1</v>
      </c>
      <c r="BK84" s="48" t="str">
        <f t="shared" si="160"/>
        <v/>
      </c>
      <c r="BL84" s="47">
        <f t="shared" si="161"/>
        <v>69.295774647887328</v>
      </c>
      <c r="BM84" s="47">
        <f t="shared" si="162"/>
        <v>39.103125912941863</v>
      </c>
      <c r="BN84" s="47">
        <f t="shared" si="163"/>
        <v>57.338709677419352</v>
      </c>
      <c r="BO84" s="47">
        <f t="shared" si="164"/>
        <v>62.783171521035591</v>
      </c>
      <c r="BP84" s="47">
        <f t="shared" si="165"/>
        <v>69.60556844547564</v>
      </c>
      <c r="BQ84" s="47" t="str">
        <f t="shared" si="166"/>
        <v/>
      </c>
      <c r="BR84" s="47" t="str">
        <f t="shared" si="167"/>
        <v/>
      </c>
      <c r="BS84" s="47">
        <f t="shared" si="168"/>
        <v>17.498106265555673</v>
      </c>
      <c r="BT84" s="47">
        <f t="shared" si="169"/>
        <v>68.781630740393624</v>
      </c>
      <c r="BU84" s="47" t="str">
        <f t="shared" si="170"/>
        <v/>
      </c>
      <c r="BV84" s="47" t="str">
        <f t="shared" si="171"/>
        <v/>
      </c>
      <c r="BW84" s="47">
        <f t="shared" si="172"/>
        <v>4.9513259483048007</v>
      </c>
      <c r="BX84" s="47">
        <f t="shared" si="173"/>
        <v>4.8805031446540879</v>
      </c>
      <c r="BY84" s="47">
        <f t="shared" si="174"/>
        <v>10.415573053368329</v>
      </c>
      <c r="BZ84" s="54"/>
      <c r="CA84" s="52">
        <v>10.24</v>
      </c>
      <c r="CB84" s="52">
        <v>10.130000000000001</v>
      </c>
      <c r="CC84" s="52">
        <v>10.41</v>
      </c>
      <c r="CD84" s="52">
        <v>10.82</v>
      </c>
      <c r="CE84" s="52">
        <v>11.37</v>
      </c>
      <c r="CF84" s="52"/>
      <c r="CG84" s="52"/>
      <c r="CH84" s="52">
        <v>8.2260000000000009</v>
      </c>
      <c r="CI84" s="52">
        <v>9.2460000000000004</v>
      </c>
      <c r="CJ84" s="52"/>
      <c r="CK84" s="52"/>
      <c r="CL84" s="52">
        <v>8.2490000000000006</v>
      </c>
      <c r="CM84" s="52">
        <v>8.5869999999999997</v>
      </c>
      <c r="CN84" s="52">
        <v>8.7159999999999993</v>
      </c>
      <c r="CO84" s="44" t="str">
        <f t="shared" si="175"/>
        <v/>
      </c>
      <c r="CP84" s="43">
        <f t="shared" si="176"/>
        <v>10.24</v>
      </c>
      <c r="CQ84" s="43">
        <f t="shared" si="177"/>
        <v>10.130000000000001</v>
      </c>
      <c r="CR84" s="43">
        <f t="shared" si="178"/>
        <v>10.41</v>
      </c>
      <c r="CS84" s="43">
        <f t="shared" si="179"/>
        <v>10.82</v>
      </c>
      <c r="CT84" s="43">
        <f t="shared" si="180"/>
        <v>11.37</v>
      </c>
      <c r="CU84" s="43" t="str">
        <f t="shared" si="181"/>
        <v/>
      </c>
      <c r="CV84" s="43" t="str">
        <f t="shared" si="182"/>
        <v/>
      </c>
      <c r="CW84" s="43">
        <f t="shared" si="183"/>
        <v>8.2260000000000009</v>
      </c>
      <c r="CX84" s="43">
        <f t="shared" si="184"/>
        <v>9.2460000000000004</v>
      </c>
      <c r="CY84" s="43" t="str">
        <f t="shared" si="185"/>
        <v/>
      </c>
      <c r="CZ84" s="43" t="str">
        <f t="shared" si="186"/>
        <v/>
      </c>
      <c r="DA84" s="43">
        <f t="shared" si="187"/>
        <v>8.2490000000000006</v>
      </c>
      <c r="DB84" s="43">
        <f t="shared" si="188"/>
        <v>8.5869999999999997</v>
      </c>
      <c r="DC84" s="43">
        <f t="shared" si="189"/>
        <v>8.7159999999999993</v>
      </c>
      <c r="DD84" s="42" t="str">
        <f t="shared" si="190"/>
        <v/>
      </c>
      <c r="DE84" s="41">
        <f t="shared" si="191"/>
        <v>1</v>
      </c>
      <c r="DF84" s="41">
        <f t="shared" si="192"/>
        <v>1</v>
      </c>
      <c r="DG84" s="41" t="str">
        <f t="shared" si="193"/>
        <v/>
      </c>
      <c r="DH84" s="41">
        <f t="shared" si="194"/>
        <v>2</v>
      </c>
    </row>
    <row r="85" spans="1:112" s="41" customFormat="1" x14ac:dyDescent="0.2">
      <c r="A85" s="51" t="s">
        <v>155</v>
      </c>
      <c r="B85" s="51" t="s">
        <v>380</v>
      </c>
      <c r="C85" s="58">
        <v>11.37268881066006</v>
      </c>
      <c r="D85" s="58">
        <v>6.8685341136426734</v>
      </c>
      <c r="E85" s="58">
        <v>1.7443275514931764</v>
      </c>
      <c r="F85" s="58">
        <v>2.9700769484410716</v>
      </c>
      <c r="G85" s="58">
        <v>15.123306222560503</v>
      </c>
      <c r="H85" s="58">
        <v>8.9767978464889566</v>
      </c>
      <c r="I85" s="58">
        <v>2.1975896307443001</v>
      </c>
      <c r="J85" s="58">
        <v>4.3904312605373752</v>
      </c>
      <c r="K85" s="58">
        <v>2.9384298845258741</v>
      </c>
      <c r="L85" s="58">
        <v>6.245069997114153</v>
      </c>
      <c r="M85" s="58">
        <v>4.9880572052116001</v>
      </c>
      <c r="N85" s="58">
        <v>8.9410075509901965</v>
      </c>
      <c r="O85" s="58">
        <v>8.8652193462193978</v>
      </c>
      <c r="P85" s="58">
        <v>5.9441550782757107</v>
      </c>
      <c r="Q85" s="58">
        <v>5.988108197876663</v>
      </c>
      <c r="R85" s="57"/>
      <c r="S85" s="55">
        <v>135.4</v>
      </c>
      <c r="T85" s="55">
        <v>48.06</v>
      </c>
      <c r="U85" s="55">
        <v>120</v>
      </c>
      <c r="V85" s="55">
        <v>168.7</v>
      </c>
      <c r="W85" s="55">
        <v>144.6</v>
      </c>
      <c r="X85" s="55">
        <v>425.5</v>
      </c>
      <c r="Y85" s="55">
        <v>584.70000000000005</v>
      </c>
      <c r="Z85" s="55">
        <v>618</v>
      </c>
      <c r="AA85" s="55">
        <v>395.5</v>
      </c>
      <c r="AB85" s="55">
        <v>72.33</v>
      </c>
      <c r="AC85" s="55">
        <v>302.10000000000002</v>
      </c>
      <c r="AD85" s="55">
        <v>852.9</v>
      </c>
      <c r="AE85" s="55">
        <v>634.4</v>
      </c>
      <c r="AF85" s="55">
        <v>863.9</v>
      </c>
      <c r="AG85" s="44" t="str">
        <f t="shared" si="130"/>
        <v/>
      </c>
      <c r="AH85" s="43">
        <f t="shared" si="131"/>
        <v>19.713085464780733</v>
      </c>
      <c r="AI85" s="43">
        <f t="shared" si="132"/>
        <v>27.552164706026549</v>
      </c>
      <c r="AJ85" s="43">
        <f t="shared" si="133"/>
        <v>40.402993620412893</v>
      </c>
      <c r="AK85" s="43">
        <f t="shared" si="134"/>
        <v>11.154968200560424</v>
      </c>
      <c r="AL85" s="43">
        <f t="shared" si="135"/>
        <v>16.108193865205127</v>
      </c>
      <c r="AM85" s="43">
        <f t="shared" si="136"/>
        <v>193.62122665999644</v>
      </c>
      <c r="AN85" s="43">
        <f t="shared" si="137"/>
        <v>133.17598324690195</v>
      </c>
      <c r="AO85" s="43">
        <f t="shared" si="138"/>
        <v>210.31640171319469</v>
      </c>
      <c r="AP85" s="43">
        <f t="shared" si="139"/>
        <v>63.329954697507084</v>
      </c>
      <c r="AQ85" s="43">
        <f t="shared" si="140"/>
        <v>14.500635623109632</v>
      </c>
      <c r="AR85" s="43">
        <f t="shared" si="141"/>
        <v>33.788138336438728</v>
      </c>
      <c r="AS85" s="43">
        <f t="shared" si="142"/>
        <v>96.207433419424873</v>
      </c>
      <c r="AT85" s="43">
        <f t="shared" si="143"/>
        <v>106.72669061387067</v>
      </c>
      <c r="AU85" s="43">
        <f t="shared" si="144"/>
        <v>144.26927026908635</v>
      </c>
      <c r="AV85" s="48" t="str">
        <f t="shared" si="145"/>
        <v/>
      </c>
      <c r="AW85" s="47">
        <f t="shared" si="146"/>
        <v>135.4</v>
      </c>
      <c r="AX85" s="47">
        <f t="shared" si="147"/>
        <v>48.06</v>
      </c>
      <c r="AY85" s="47">
        <f t="shared" si="148"/>
        <v>120</v>
      </c>
      <c r="AZ85" s="47">
        <f t="shared" si="149"/>
        <v>168.7</v>
      </c>
      <c r="BA85" s="47">
        <f t="shared" si="150"/>
        <v>144.6</v>
      </c>
      <c r="BB85" s="47">
        <f t="shared" si="151"/>
        <v>425.5</v>
      </c>
      <c r="BC85" s="47">
        <f t="shared" si="152"/>
        <v>584.70000000000005</v>
      </c>
      <c r="BD85" s="47">
        <f t="shared" si="153"/>
        <v>618</v>
      </c>
      <c r="BE85" s="47">
        <f t="shared" si="154"/>
        <v>395.5</v>
      </c>
      <c r="BF85" s="47">
        <f t="shared" si="155"/>
        <v>72.33</v>
      </c>
      <c r="BG85" s="47">
        <f t="shared" si="156"/>
        <v>302.10000000000002</v>
      </c>
      <c r="BH85" s="47">
        <f t="shared" si="157"/>
        <v>852.9</v>
      </c>
      <c r="BI85" s="47">
        <f t="shared" si="158"/>
        <v>634.4</v>
      </c>
      <c r="BJ85" s="47">
        <f t="shared" si="159"/>
        <v>863.9</v>
      </c>
      <c r="BK85" s="48" t="str">
        <f t="shared" si="160"/>
        <v/>
      </c>
      <c r="BL85" s="47">
        <f t="shared" si="161"/>
        <v>14.669555796316359</v>
      </c>
      <c r="BM85" s="47">
        <f t="shared" si="162"/>
        <v>7.0201577563540756</v>
      </c>
      <c r="BN85" s="47">
        <f t="shared" si="163"/>
        <v>32.258064516129032</v>
      </c>
      <c r="BO85" s="47">
        <f t="shared" si="164"/>
        <v>34.122168284789645</v>
      </c>
      <c r="BP85" s="47">
        <f t="shared" si="165"/>
        <v>41.937354988399072</v>
      </c>
      <c r="BQ85" s="47">
        <f t="shared" si="166"/>
        <v>56.8166644411804</v>
      </c>
      <c r="BR85" s="47">
        <f t="shared" si="167"/>
        <v>68.83682599481989</v>
      </c>
      <c r="BS85" s="47">
        <f t="shared" si="168"/>
        <v>66.875879233849147</v>
      </c>
      <c r="BT85" s="47">
        <f t="shared" si="169"/>
        <v>37.066541705716965</v>
      </c>
      <c r="BU85" s="47">
        <f t="shared" si="170"/>
        <v>59.286885245901637</v>
      </c>
      <c r="BV85" s="47">
        <f t="shared" si="171"/>
        <v>42.778249787595584</v>
      </c>
      <c r="BW85" s="47">
        <f t="shared" si="172"/>
        <v>28.630412890231622</v>
      </c>
      <c r="BX85" s="47">
        <f t="shared" si="173"/>
        <v>44.332634521313764</v>
      </c>
      <c r="BY85" s="47">
        <f t="shared" si="174"/>
        <v>37.790901137357828</v>
      </c>
      <c r="BZ85" s="54"/>
      <c r="CA85" s="52">
        <v>7.5620000000000003</v>
      </c>
      <c r="CB85" s="52">
        <v>7.601</v>
      </c>
      <c r="CC85" s="52">
        <v>7.9989999999999997</v>
      </c>
      <c r="CD85" s="52">
        <v>8.3409999999999993</v>
      </c>
      <c r="CE85" s="52">
        <v>9.2390000000000008</v>
      </c>
      <c r="CF85" s="52">
        <v>9.5470000000000006</v>
      </c>
      <c r="CG85" s="52">
        <v>9.3789999999999996</v>
      </c>
      <c r="CH85" s="52">
        <v>8.8439999999999994</v>
      </c>
      <c r="CI85" s="52">
        <v>7.6609999999999996</v>
      </c>
      <c r="CJ85" s="52">
        <v>7.6479999999999997</v>
      </c>
      <c r="CK85" s="52">
        <v>6.41</v>
      </c>
      <c r="CL85" s="52">
        <v>8.4710000000000001</v>
      </c>
      <c r="CM85" s="52">
        <v>8.407</v>
      </c>
      <c r="CN85" s="52">
        <v>8.5579999999999998</v>
      </c>
      <c r="CO85" s="44" t="str">
        <f t="shared" si="175"/>
        <v/>
      </c>
      <c r="CP85" s="43">
        <f t="shared" si="176"/>
        <v>7.5620000000000003</v>
      </c>
      <c r="CQ85" s="43">
        <f t="shared" si="177"/>
        <v>7.601</v>
      </c>
      <c r="CR85" s="43">
        <f t="shared" si="178"/>
        <v>7.9989999999999997</v>
      </c>
      <c r="CS85" s="43">
        <f t="shared" si="179"/>
        <v>8.3409999999999993</v>
      </c>
      <c r="CT85" s="43">
        <f t="shared" si="180"/>
        <v>9.2390000000000008</v>
      </c>
      <c r="CU85" s="43">
        <f t="shared" si="181"/>
        <v>9.5470000000000006</v>
      </c>
      <c r="CV85" s="43">
        <f t="shared" si="182"/>
        <v>9.3789999999999996</v>
      </c>
      <c r="CW85" s="43">
        <f t="shared" si="183"/>
        <v>8.8439999999999994</v>
      </c>
      <c r="CX85" s="43">
        <f t="shared" si="184"/>
        <v>7.6609999999999996</v>
      </c>
      <c r="CY85" s="43">
        <f t="shared" si="185"/>
        <v>7.6479999999999997</v>
      </c>
      <c r="CZ85" s="43">
        <f t="shared" si="186"/>
        <v>6.41</v>
      </c>
      <c r="DA85" s="43">
        <f t="shared" si="187"/>
        <v>8.4710000000000001</v>
      </c>
      <c r="DB85" s="43">
        <f t="shared" si="188"/>
        <v>8.407</v>
      </c>
      <c r="DC85" s="43">
        <f t="shared" si="189"/>
        <v>8.5579999999999998</v>
      </c>
      <c r="DD85" s="42" t="str">
        <f t="shared" si="190"/>
        <v/>
      </c>
      <c r="DE85" s="41">
        <f t="shared" si="191"/>
        <v>1</v>
      </c>
      <c r="DF85" s="41">
        <f t="shared" si="192"/>
        <v>1</v>
      </c>
      <c r="DG85" s="41">
        <f t="shared" si="193"/>
        <v>1</v>
      </c>
      <c r="DH85" s="41">
        <f t="shared" si="194"/>
        <v>1</v>
      </c>
    </row>
    <row r="86" spans="1:112" s="41" customFormat="1" x14ac:dyDescent="0.2">
      <c r="A86" s="51" t="s">
        <v>191</v>
      </c>
      <c r="B86" s="51" t="s">
        <v>381</v>
      </c>
      <c r="C86" s="47">
        <v>20.718812724616242</v>
      </c>
      <c r="D86" s="47">
        <v>16.262646900505672</v>
      </c>
      <c r="E86" s="47">
        <v>14.285325989085061</v>
      </c>
      <c r="F86" s="47">
        <v>23.632746533025198</v>
      </c>
      <c r="G86" s="47">
        <v>7.0846922199808198</v>
      </c>
      <c r="H86" s="47">
        <v>4.8804232740718598</v>
      </c>
      <c r="I86" s="47">
        <v>11.08019050553477</v>
      </c>
      <c r="J86" s="47">
        <v>10.964519965065481</v>
      </c>
      <c r="K86" s="47">
        <v>8.8469103421354394</v>
      </c>
      <c r="L86" s="47">
        <v>8.3291418627957139</v>
      </c>
      <c r="M86" s="47">
        <v>11.226969109312662</v>
      </c>
      <c r="N86" s="47">
        <v>3.9999635366517339</v>
      </c>
      <c r="O86" s="47">
        <v>15.921609642611035</v>
      </c>
      <c r="P86" s="47">
        <v>12.934766282115694</v>
      </c>
      <c r="Q86" s="47">
        <v>8.2651094797712119</v>
      </c>
      <c r="R86" s="50"/>
      <c r="S86" s="49"/>
      <c r="T86" s="49"/>
      <c r="U86" s="49"/>
      <c r="V86" s="49"/>
      <c r="W86" s="49"/>
      <c r="X86" s="49">
        <v>173.6</v>
      </c>
      <c r="Y86" s="49">
        <v>263.39999999999998</v>
      </c>
      <c r="Z86" s="49">
        <v>54.66</v>
      </c>
      <c r="AA86" s="49">
        <v>192</v>
      </c>
      <c r="AB86" s="49"/>
      <c r="AC86" s="49"/>
      <c r="AD86" s="49">
        <v>128.30000000000001</v>
      </c>
      <c r="AE86" s="49">
        <v>165.7</v>
      </c>
      <c r="AF86" s="49">
        <v>229.8</v>
      </c>
      <c r="AG86" s="44" t="str">
        <f t="shared" si="130"/>
        <v/>
      </c>
      <c r="AH86" s="43" t="str">
        <f t="shared" si="131"/>
        <v/>
      </c>
      <c r="AI86" s="43" t="str">
        <f t="shared" si="132"/>
        <v/>
      </c>
      <c r="AJ86" s="43" t="str">
        <f t="shared" si="133"/>
        <v/>
      </c>
      <c r="AK86" s="43" t="str">
        <f t="shared" si="134"/>
        <v/>
      </c>
      <c r="AL86" s="43" t="str">
        <f t="shared" si="135"/>
        <v/>
      </c>
      <c r="AM86" s="43">
        <f t="shared" si="136"/>
        <v>15.667600653010743</v>
      </c>
      <c r="AN86" s="43">
        <f t="shared" si="137"/>
        <v>24.022939521222071</v>
      </c>
      <c r="AO86" s="43">
        <f t="shared" si="138"/>
        <v>6.1784281614869787</v>
      </c>
      <c r="AP86" s="43">
        <f t="shared" si="139"/>
        <v>23.051594409457486</v>
      </c>
      <c r="AQ86" s="43" t="str">
        <f t="shared" si="140"/>
        <v/>
      </c>
      <c r="AR86" s="43" t="str">
        <f t="shared" si="141"/>
        <v/>
      </c>
      <c r="AS86" s="43">
        <f t="shared" si="142"/>
        <v>8.0582304729184209</v>
      </c>
      <c r="AT86" s="43">
        <f t="shared" si="143"/>
        <v>12.810436337694462</v>
      </c>
      <c r="AU86" s="43">
        <f t="shared" si="144"/>
        <v>27.8036244483432</v>
      </c>
      <c r="AV86" s="48" t="str">
        <f t="shared" si="145"/>
        <v/>
      </c>
      <c r="AW86" s="47" t="str">
        <f t="shared" si="146"/>
        <v/>
      </c>
      <c r="AX86" s="47" t="str">
        <f t="shared" si="147"/>
        <v/>
      </c>
      <c r="AY86" s="47" t="str">
        <f t="shared" si="148"/>
        <v/>
      </c>
      <c r="AZ86" s="47" t="str">
        <f t="shared" si="149"/>
        <v/>
      </c>
      <c r="BA86" s="47" t="str">
        <f t="shared" si="150"/>
        <v/>
      </c>
      <c r="BB86" s="47">
        <f t="shared" si="151"/>
        <v>173.6</v>
      </c>
      <c r="BC86" s="47">
        <f t="shared" si="152"/>
        <v>263.39999999999998</v>
      </c>
      <c r="BD86" s="47">
        <f t="shared" si="153"/>
        <v>54.66</v>
      </c>
      <c r="BE86" s="47">
        <f t="shared" si="154"/>
        <v>192</v>
      </c>
      <c r="BF86" s="47" t="str">
        <f t="shared" si="155"/>
        <v/>
      </c>
      <c r="BG86" s="47" t="str">
        <f t="shared" si="156"/>
        <v/>
      </c>
      <c r="BH86" s="47">
        <f t="shared" si="157"/>
        <v>128.30000000000001</v>
      </c>
      <c r="BI86" s="47">
        <f t="shared" si="158"/>
        <v>165.7</v>
      </c>
      <c r="BJ86" s="47">
        <f t="shared" si="159"/>
        <v>229.8</v>
      </c>
      <c r="BK86" s="48" t="str">
        <f t="shared" si="160"/>
        <v/>
      </c>
      <c r="BL86" s="47" t="str">
        <f t="shared" si="161"/>
        <v/>
      </c>
      <c r="BM86" s="47" t="str">
        <f t="shared" si="162"/>
        <v/>
      </c>
      <c r="BN86" s="47" t="str">
        <f t="shared" si="163"/>
        <v/>
      </c>
      <c r="BO86" s="47" t="str">
        <f t="shared" si="164"/>
        <v/>
      </c>
      <c r="BP86" s="47" t="str">
        <f t="shared" si="165"/>
        <v/>
      </c>
      <c r="BQ86" s="47">
        <f t="shared" si="166"/>
        <v>23.180664975297102</v>
      </c>
      <c r="BR86" s="47">
        <f t="shared" si="167"/>
        <v>31.010124793972214</v>
      </c>
      <c r="BS86" s="47">
        <f t="shared" si="168"/>
        <v>5.9149442701006381</v>
      </c>
      <c r="BT86" s="47">
        <f t="shared" si="169"/>
        <v>17.994376757263357</v>
      </c>
      <c r="BU86" s="47" t="str">
        <f t="shared" si="170"/>
        <v/>
      </c>
      <c r="BV86" s="47" t="str">
        <f t="shared" si="171"/>
        <v/>
      </c>
      <c r="BW86" s="47">
        <f t="shared" si="172"/>
        <v>4.3068143672373287</v>
      </c>
      <c r="BX86" s="47">
        <f t="shared" si="173"/>
        <v>11.579315164220825</v>
      </c>
      <c r="BY86" s="47">
        <f t="shared" si="174"/>
        <v>10.05249343832021</v>
      </c>
      <c r="BZ86" s="46"/>
      <c r="CA86" s="45"/>
      <c r="CB86" s="45"/>
      <c r="CC86" s="45"/>
      <c r="CD86" s="45"/>
      <c r="CE86" s="45"/>
      <c r="CF86" s="45">
        <v>8.3840000000000003</v>
      </c>
      <c r="CG86" s="45">
        <v>8.1929999999999996</v>
      </c>
      <c r="CH86" s="45">
        <v>8.109</v>
      </c>
      <c r="CI86" s="45">
        <v>8.0210000000000008</v>
      </c>
      <c r="CJ86" s="45"/>
      <c r="CK86" s="45"/>
      <c r="CL86" s="45">
        <v>8.0909999999999993</v>
      </c>
      <c r="CM86" s="45">
        <v>8.2439999999999998</v>
      </c>
      <c r="CN86" s="45">
        <v>8.6</v>
      </c>
      <c r="CO86" s="44" t="str">
        <f t="shared" si="175"/>
        <v/>
      </c>
      <c r="CP86" s="43" t="str">
        <f t="shared" si="176"/>
        <v/>
      </c>
      <c r="CQ86" s="43" t="str">
        <f t="shared" si="177"/>
        <v/>
      </c>
      <c r="CR86" s="43" t="str">
        <f t="shared" si="178"/>
        <v/>
      </c>
      <c r="CS86" s="43" t="str">
        <f t="shared" si="179"/>
        <v/>
      </c>
      <c r="CT86" s="43" t="str">
        <f t="shared" si="180"/>
        <v/>
      </c>
      <c r="CU86" s="43">
        <f t="shared" si="181"/>
        <v>8.3840000000000003</v>
      </c>
      <c r="CV86" s="43">
        <f t="shared" si="182"/>
        <v>8.1929999999999996</v>
      </c>
      <c r="CW86" s="43">
        <f t="shared" si="183"/>
        <v>8.109</v>
      </c>
      <c r="CX86" s="43">
        <f t="shared" si="184"/>
        <v>8.0210000000000008</v>
      </c>
      <c r="CY86" s="43" t="str">
        <f t="shared" si="185"/>
        <v/>
      </c>
      <c r="CZ86" s="43" t="str">
        <f t="shared" si="186"/>
        <v/>
      </c>
      <c r="DA86" s="43">
        <f t="shared" si="187"/>
        <v>8.0909999999999993</v>
      </c>
      <c r="DB86" s="43">
        <f t="shared" si="188"/>
        <v>8.2439999999999998</v>
      </c>
      <c r="DC86" s="43">
        <f t="shared" si="189"/>
        <v>8.6</v>
      </c>
      <c r="DD86" s="42" t="str">
        <f t="shared" si="190"/>
        <v/>
      </c>
      <c r="DE86" s="41" t="str">
        <f t="shared" si="191"/>
        <v/>
      </c>
      <c r="DF86" s="41">
        <f t="shared" si="192"/>
        <v>1</v>
      </c>
      <c r="DG86" s="41" t="str">
        <f t="shared" si="193"/>
        <v/>
      </c>
      <c r="DH86" s="41">
        <f t="shared" si="194"/>
        <v>3</v>
      </c>
    </row>
    <row r="87" spans="1:112" s="41" customFormat="1" x14ac:dyDescent="0.2">
      <c r="A87" s="51" t="s">
        <v>159</v>
      </c>
      <c r="B87" s="51" t="s">
        <v>383</v>
      </c>
      <c r="C87" s="47">
        <v>9.9850762959537551</v>
      </c>
      <c r="D87" s="47">
        <v>11.492962125774026</v>
      </c>
      <c r="E87" s="47">
        <v>7.9594017916138915</v>
      </c>
      <c r="F87" s="47">
        <v>21.255675965501059</v>
      </c>
      <c r="G87" s="47">
        <v>5.413115612247843</v>
      </c>
      <c r="H87" s="47">
        <v>8.7180776087644922</v>
      </c>
      <c r="I87" s="47">
        <v>8.6006331531115645</v>
      </c>
      <c r="J87" s="47">
        <v>5.3857124824955607</v>
      </c>
      <c r="K87" s="47">
        <v>3.400828128734902</v>
      </c>
      <c r="L87" s="47">
        <v>6.9700990867766457</v>
      </c>
      <c r="M87" s="47">
        <v>6.6677738357757317</v>
      </c>
      <c r="N87" s="47">
        <v>7.6536112396806724</v>
      </c>
      <c r="O87" s="47">
        <v>9.0453926673085299</v>
      </c>
      <c r="P87" s="47">
        <v>12.111059164607973</v>
      </c>
      <c r="Q87" s="47">
        <v>7.4251100227170133</v>
      </c>
      <c r="R87" s="50"/>
      <c r="S87" s="49">
        <v>59.2</v>
      </c>
      <c r="T87" s="49">
        <v>25.91</v>
      </c>
      <c r="U87" s="49">
        <v>85.71</v>
      </c>
      <c r="V87" s="49">
        <v>54.52</v>
      </c>
      <c r="W87" s="49">
        <v>91.78</v>
      </c>
      <c r="X87" s="49">
        <v>29.19</v>
      </c>
      <c r="Y87" s="49">
        <v>26.14</v>
      </c>
      <c r="Z87" s="49">
        <v>26.73</v>
      </c>
      <c r="AA87" s="49">
        <v>197.7</v>
      </c>
      <c r="AB87" s="49"/>
      <c r="AC87" s="49"/>
      <c r="AD87" s="49">
        <v>184.7</v>
      </c>
      <c r="AE87" s="49">
        <v>345.5</v>
      </c>
      <c r="AF87" s="49">
        <v>94.68</v>
      </c>
      <c r="AG87" s="44" t="str">
        <f t="shared" si="130"/>
        <v/>
      </c>
      <c r="AH87" s="43">
        <f t="shared" si="131"/>
        <v>5.1509784294197356</v>
      </c>
      <c r="AI87" s="43">
        <f t="shared" si="132"/>
        <v>3.2552697650342322</v>
      </c>
      <c r="AJ87" s="43">
        <f t="shared" si="133"/>
        <v>4.0323347109313898</v>
      </c>
      <c r="AK87" s="43">
        <f t="shared" si="134"/>
        <v>10.071833654659391</v>
      </c>
      <c r="AL87" s="43">
        <f t="shared" si="135"/>
        <v>10.527550237420618</v>
      </c>
      <c r="AM87" s="43">
        <f t="shared" si="136"/>
        <v>3.3939361765987601</v>
      </c>
      <c r="AN87" s="43">
        <f t="shared" si="137"/>
        <v>4.8535825269097153</v>
      </c>
      <c r="AO87" s="43">
        <f t="shared" si="138"/>
        <v>7.8598503035622329</v>
      </c>
      <c r="AP87" s="43">
        <f t="shared" si="139"/>
        <v>28.364015710345843</v>
      </c>
      <c r="AQ87" s="43" t="str">
        <f t="shared" si="140"/>
        <v/>
      </c>
      <c r="AR87" s="43" t="str">
        <f t="shared" si="141"/>
        <v/>
      </c>
      <c r="AS87" s="43">
        <f t="shared" si="142"/>
        <v>20.419235161292093</v>
      </c>
      <c r="AT87" s="43">
        <f t="shared" si="143"/>
        <v>28.527645295438006</v>
      </c>
      <c r="AU87" s="43">
        <f t="shared" si="144"/>
        <v>12.751326203965727</v>
      </c>
      <c r="AV87" s="48" t="str">
        <f t="shared" si="145"/>
        <v/>
      </c>
      <c r="AW87" s="47">
        <f t="shared" si="146"/>
        <v>59.2</v>
      </c>
      <c r="AX87" s="47">
        <f t="shared" si="147"/>
        <v>25.91</v>
      </c>
      <c r="AY87" s="47">
        <f t="shared" si="148"/>
        <v>85.71</v>
      </c>
      <c r="AZ87" s="47">
        <f t="shared" si="149"/>
        <v>54.52</v>
      </c>
      <c r="BA87" s="47">
        <f t="shared" si="150"/>
        <v>91.78</v>
      </c>
      <c r="BB87" s="47">
        <f t="shared" si="151"/>
        <v>29.19</v>
      </c>
      <c r="BC87" s="47">
        <f t="shared" si="152"/>
        <v>26.14</v>
      </c>
      <c r="BD87" s="47">
        <f t="shared" si="153"/>
        <v>26.73</v>
      </c>
      <c r="BE87" s="47">
        <f t="shared" si="154"/>
        <v>197.7</v>
      </c>
      <c r="BF87" s="47" t="str">
        <f t="shared" si="155"/>
        <v/>
      </c>
      <c r="BG87" s="47" t="str">
        <f t="shared" si="156"/>
        <v/>
      </c>
      <c r="BH87" s="47">
        <f t="shared" si="157"/>
        <v>184.7</v>
      </c>
      <c r="BI87" s="47">
        <f t="shared" si="158"/>
        <v>345.5</v>
      </c>
      <c r="BJ87" s="47">
        <f t="shared" si="159"/>
        <v>94.68</v>
      </c>
      <c r="BK87" s="48" t="str">
        <f t="shared" si="160"/>
        <v/>
      </c>
      <c r="BL87" s="47">
        <f t="shared" si="161"/>
        <v>6.4138678223185268</v>
      </c>
      <c r="BM87" s="47">
        <f t="shared" si="162"/>
        <v>3.7846917908267601</v>
      </c>
      <c r="BN87" s="47">
        <f t="shared" si="163"/>
        <v>23.04032258064516</v>
      </c>
      <c r="BO87" s="47">
        <f t="shared" si="164"/>
        <v>11.027508090614887</v>
      </c>
      <c r="BP87" s="47">
        <f t="shared" si="165"/>
        <v>26.618329466357309</v>
      </c>
      <c r="BQ87" s="47">
        <f t="shared" si="166"/>
        <v>3.8977166510882628</v>
      </c>
      <c r="BR87" s="47">
        <f t="shared" si="167"/>
        <v>3.077466446903697</v>
      </c>
      <c r="BS87" s="47">
        <f t="shared" si="168"/>
        <v>2.8925440969592033</v>
      </c>
      <c r="BT87" s="47">
        <f t="shared" si="169"/>
        <v>18.52858481724461</v>
      </c>
      <c r="BU87" s="47" t="str">
        <f t="shared" si="170"/>
        <v/>
      </c>
      <c r="BV87" s="47" t="str">
        <f t="shared" si="171"/>
        <v/>
      </c>
      <c r="BW87" s="47">
        <f t="shared" si="172"/>
        <v>6.2000671366230282</v>
      </c>
      <c r="BX87" s="47">
        <f t="shared" si="173"/>
        <v>24.143955276030749</v>
      </c>
      <c r="BY87" s="47">
        <f t="shared" si="174"/>
        <v>4.1417322834645667</v>
      </c>
      <c r="BZ87" s="46"/>
      <c r="CA87" s="45">
        <v>6.2850000000000001</v>
      </c>
      <c r="CB87" s="45">
        <v>6.5380000000000003</v>
      </c>
      <c r="CC87" s="45">
        <v>5.9429999999999996</v>
      </c>
      <c r="CD87" s="45">
        <v>6.3680000000000003</v>
      </c>
      <c r="CE87" s="45">
        <v>6.0350000000000001</v>
      </c>
      <c r="CF87" s="45">
        <v>6.4020000000000001</v>
      </c>
      <c r="CG87" s="45">
        <v>6.4340000000000002</v>
      </c>
      <c r="CH87" s="45">
        <v>6.2859999999999996</v>
      </c>
      <c r="CI87" s="45">
        <v>6.0759999999999996</v>
      </c>
      <c r="CJ87" s="45"/>
      <c r="CK87" s="45"/>
      <c r="CL87" s="45">
        <v>5.2350000000000003</v>
      </c>
      <c r="CM87" s="45">
        <v>4.9859999999999998</v>
      </c>
      <c r="CN87" s="45">
        <v>5.36</v>
      </c>
      <c r="CO87" s="44" t="str">
        <f t="shared" si="175"/>
        <v/>
      </c>
      <c r="CP87" s="43">
        <f t="shared" si="176"/>
        <v>6.2850000000000001</v>
      </c>
      <c r="CQ87" s="43">
        <f t="shared" si="177"/>
        <v>6.5380000000000003</v>
      </c>
      <c r="CR87" s="43">
        <f t="shared" si="178"/>
        <v>5.9429999999999996</v>
      </c>
      <c r="CS87" s="43">
        <f t="shared" si="179"/>
        <v>6.3680000000000003</v>
      </c>
      <c r="CT87" s="43">
        <f t="shared" si="180"/>
        <v>6.0350000000000001</v>
      </c>
      <c r="CU87" s="43">
        <f t="shared" si="181"/>
        <v>6.4020000000000001</v>
      </c>
      <c r="CV87" s="43">
        <f t="shared" si="182"/>
        <v>6.4340000000000002</v>
      </c>
      <c r="CW87" s="43">
        <f t="shared" si="183"/>
        <v>6.2859999999999996</v>
      </c>
      <c r="CX87" s="43">
        <f t="shared" si="184"/>
        <v>6.0759999999999996</v>
      </c>
      <c r="CY87" s="43" t="str">
        <f t="shared" si="185"/>
        <v/>
      </c>
      <c r="CZ87" s="43" t="str">
        <f t="shared" si="186"/>
        <v/>
      </c>
      <c r="DA87" s="43">
        <f t="shared" si="187"/>
        <v>5.2350000000000003</v>
      </c>
      <c r="DB87" s="43">
        <f t="shared" si="188"/>
        <v>4.9859999999999998</v>
      </c>
      <c r="DC87" s="43">
        <f t="shared" si="189"/>
        <v>5.36</v>
      </c>
      <c r="DD87" s="42" t="str">
        <f t="shared" si="190"/>
        <v/>
      </c>
      <c r="DE87" s="41">
        <f t="shared" si="191"/>
        <v>1</v>
      </c>
      <c r="DF87" s="41">
        <f t="shared" si="192"/>
        <v>1</v>
      </c>
      <c r="DG87" s="41" t="str">
        <f t="shared" si="193"/>
        <v/>
      </c>
      <c r="DH87" s="41">
        <f t="shared" si="194"/>
        <v>2</v>
      </c>
    </row>
    <row r="88" spans="1:112" s="41" customFormat="1" x14ac:dyDescent="0.2">
      <c r="A88" s="51" t="s">
        <v>177</v>
      </c>
      <c r="B88" s="51" t="s">
        <v>177</v>
      </c>
      <c r="C88" s="58">
        <v>4.5925538432106787</v>
      </c>
      <c r="D88" s="58">
        <v>8.4048186820969413</v>
      </c>
      <c r="E88" s="58">
        <v>9.5111570703134163</v>
      </c>
      <c r="F88" s="58">
        <v>8.0754477711253703</v>
      </c>
      <c r="G88" s="58">
        <v>2.0313643173668652</v>
      </c>
      <c r="H88" s="58">
        <v>4.6117642594424941</v>
      </c>
      <c r="I88" s="58">
        <v>10.381848075465973</v>
      </c>
      <c r="J88" s="58">
        <v>8.6527060207648798</v>
      </c>
      <c r="K88" s="58">
        <v>4.1998965905920675</v>
      </c>
      <c r="L88" s="58">
        <v>9.9447892606183235</v>
      </c>
      <c r="M88" s="58">
        <v>11.379519513656101</v>
      </c>
      <c r="N88" s="58">
        <v>6.0120071957214325</v>
      </c>
      <c r="O88" s="58">
        <v>12.193311826867324</v>
      </c>
      <c r="P88" s="58">
        <v>2.903652771662482</v>
      </c>
      <c r="Q88" s="58">
        <v>8.990554235939193</v>
      </c>
      <c r="R88" s="57"/>
      <c r="S88" s="55">
        <v>573.70000000000005</v>
      </c>
      <c r="T88" s="55">
        <v>176.7</v>
      </c>
      <c r="U88" s="55">
        <v>73.03</v>
      </c>
      <c r="V88" s="55">
        <v>221.2</v>
      </c>
      <c r="W88" s="55">
        <v>144</v>
      </c>
      <c r="X88" s="55">
        <v>237.6</v>
      </c>
      <c r="Y88" s="55">
        <v>381.6</v>
      </c>
      <c r="Z88" s="55">
        <v>405.3</v>
      </c>
      <c r="AA88" s="55">
        <v>332.5</v>
      </c>
      <c r="AB88" s="55"/>
      <c r="AC88" s="55">
        <v>193.4</v>
      </c>
      <c r="AD88" s="55">
        <v>445.5</v>
      </c>
      <c r="AE88" s="55">
        <v>439.4</v>
      </c>
      <c r="AF88" s="55">
        <v>469.5</v>
      </c>
      <c r="AG88" s="44" t="str">
        <f t="shared" si="130"/>
        <v/>
      </c>
      <c r="AH88" s="43">
        <f t="shared" si="131"/>
        <v>68.258462401102747</v>
      </c>
      <c r="AI88" s="43">
        <f t="shared" si="132"/>
        <v>18.578181255309381</v>
      </c>
      <c r="AJ88" s="43">
        <f t="shared" si="133"/>
        <v>9.0434613745044086</v>
      </c>
      <c r="AK88" s="43">
        <f t="shared" si="134"/>
        <v>108.89233315209957</v>
      </c>
      <c r="AL88" s="43">
        <f t="shared" si="135"/>
        <v>31.224492818591695</v>
      </c>
      <c r="AM88" s="43">
        <f t="shared" si="136"/>
        <v>22.886098724704723</v>
      </c>
      <c r="AN88" s="43">
        <f t="shared" si="137"/>
        <v>44.101810356694337</v>
      </c>
      <c r="AO88" s="43">
        <f t="shared" si="138"/>
        <v>96.502376012754183</v>
      </c>
      <c r="AP88" s="43">
        <f t="shared" si="139"/>
        <v>33.434594870372003</v>
      </c>
      <c r="AQ88" s="43" t="str">
        <f t="shared" si="140"/>
        <v/>
      </c>
      <c r="AR88" s="43">
        <f t="shared" si="141"/>
        <v>32.168956839844945</v>
      </c>
      <c r="AS88" s="43">
        <f t="shared" si="142"/>
        <v>36.536423108475262</v>
      </c>
      <c r="AT88" s="43">
        <f t="shared" si="143"/>
        <v>151.32663391718913</v>
      </c>
      <c r="AU88" s="43">
        <f t="shared" si="144"/>
        <v>52.221474636480401</v>
      </c>
      <c r="AV88" s="48" t="str">
        <f t="shared" si="145"/>
        <v/>
      </c>
      <c r="AW88" s="47">
        <f t="shared" si="146"/>
        <v>573.70000000000005</v>
      </c>
      <c r="AX88" s="47">
        <f t="shared" si="147"/>
        <v>176.7</v>
      </c>
      <c r="AY88" s="47">
        <f t="shared" si="148"/>
        <v>73.03</v>
      </c>
      <c r="AZ88" s="47">
        <f t="shared" si="149"/>
        <v>221.2</v>
      </c>
      <c r="BA88" s="47">
        <f t="shared" si="150"/>
        <v>144</v>
      </c>
      <c r="BB88" s="47">
        <f t="shared" si="151"/>
        <v>237.6</v>
      </c>
      <c r="BC88" s="47">
        <f t="shared" si="152"/>
        <v>381.6</v>
      </c>
      <c r="BD88" s="47">
        <f t="shared" si="153"/>
        <v>405.3</v>
      </c>
      <c r="BE88" s="47">
        <f t="shared" si="154"/>
        <v>332.5</v>
      </c>
      <c r="BF88" s="47" t="str">
        <f t="shared" si="155"/>
        <v/>
      </c>
      <c r="BG88" s="47">
        <f t="shared" si="156"/>
        <v>193.4</v>
      </c>
      <c r="BH88" s="47">
        <f t="shared" si="157"/>
        <v>445.5</v>
      </c>
      <c r="BI88" s="47">
        <f t="shared" si="158"/>
        <v>439.4</v>
      </c>
      <c r="BJ88" s="47">
        <f t="shared" si="159"/>
        <v>469.5</v>
      </c>
      <c r="BK88" s="48" t="str">
        <f t="shared" si="160"/>
        <v/>
      </c>
      <c r="BL88" s="47">
        <f t="shared" si="161"/>
        <v>62.15601300108343</v>
      </c>
      <c r="BM88" s="47">
        <f t="shared" si="162"/>
        <v>25.810692375109554</v>
      </c>
      <c r="BN88" s="47">
        <f t="shared" si="163"/>
        <v>19.631720430107528</v>
      </c>
      <c r="BO88" s="47">
        <f t="shared" si="164"/>
        <v>44.7411003236246</v>
      </c>
      <c r="BP88" s="47">
        <f t="shared" si="165"/>
        <v>41.763341067285381</v>
      </c>
      <c r="BQ88" s="47">
        <f t="shared" si="166"/>
        <v>31.726532247296035</v>
      </c>
      <c r="BR88" s="47">
        <f t="shared" si="167"/>
        <v>44.925829997645401</v>
      </c>
      <c r="BS88" s="47">
        <f t="shared" si="168"/>
        <v>43.85888973054864</v>
      </c>
      <c r="BT88" s="47">
        <f t="shared" si="169"/>
        <v>31.162136832239923</v>
      </c>
      <c r="BU88" s="47" t="str">
        <f t="shared" si="170"/>
        <v/>
      </c>
      <c r="BV88" s="47">
        <f t="shared" si="171"/>
        <v>27.386009629000281</v>
      </c>
      <c r="BW88" s="47">
        <f t="shared" si="172"/>
        <v>14.954682779456194</v>
      </c>
      <c r="BX88" s="47">
        <f t="shared" si="173"/>
        <v>30.705800139762403</v>
      </c>
      <c r="BY88" s="47">
        <f t="shared" si="174"/>
        <v>20.538057742782151</v>
      </c>
      <c r="BZ88" s="54"/>
      <c r="CA88" s="52">
        <v>3.9990000000000001</v>
      </c>
      <c r="CB88" s="52">
        <v>5.04</v>
      </c>
      <c r="CC88" s="52">
        <v>5.8860000000000001</v>
      </c>
      <c r="CD88" s="52">
        <v>6.0030000000000001</v>
      </c>
      <c r="CE88" s="52">
        <v>6.4119999999999999</v>
      </c>
      <c r="CF88" s="52">
        <v>6.7210000000000001</v>
      </c>
      <c r="CG88" s="52">
        <v>6.5469999999999997</v>
      </c>
      <c r="CH88" s="52">
        <v>5.7439999999999998</v>
      </c>
      <c r="CI88" s="52">
        <v>6.2210000000000001</v>
      </c>
      <c r="CJ88" s="52"/>
      <c r="CK88" s="52">
        <v>7.1070000000000002</v>
      </c>
      <c r="CL88" s="52">
        <v>5.0819999999999999</v>
      </c>
      <c r="CM88" s="52">
        <v>5.12</v>
      </c>
      <c r="CN88" s="52">
        <v>5.1769999999999996</v>
      </c>
      <c r="CO88" s="44" t="str">
        <f t="shared" si="175"/>
        <v/>
      </c>
      <c r="CP88" s="43">
        <f t="shared" si="176"/>
        <v>3.9990000000000001</v>
      </c>
      <c r="CQ88" s="43">
        <f t="shared" si="177"/>
        <v>5.04</v>
      </c>
      <c r="CR88" s="43">
        <f t="shared" si="178"/>
        <v>5.8860000000000001</v>
      </c>
      <c r="CS88" s="43">
        <f t="shared" si="179"/>
        <v>6.0030000000000001</v>
      </c>
      <c r="CT88" s="43">
        <f t="shared" si="180"/>
        <v>6.4119999999999999</v>
      </c>
      <c r="CU88" s="43">
        <f t="shared" si="181"/>
        <v>6.7210000000000001</v>
      </c>
      <c r="CV88" s="43">
        <f t="shared" si="182"/>
        <v>6.5469999999999997</v>
      </c>
      <c r="CW88" s="43">
        <f t="shared" si="183"/>
        <v>5.7439999999999998</v>
      </c>
      <c r="CX88" s="43">
        <f t="shared" si="184"/>
        <v>6.2210000000000001</v>
      </c>
      <c r="CY88" s="43" t="str">
        <f t="shared" si="185"/>
        <v/>
      </c>
      <c r="CZ88" s="43">
        <f t="shared" si="186"/>
        <v>7.1070000000000002</v>
      </c>
      <c r="DA88" s="43">
        <f t="shared" si="187"/>
        <v>5.0819999999999999</v>
      </c>
      <c r="DB88" s="43">
        <f t="shared" si="188"/>
        <v>5.12</v>
      </c>
      <c r="DC88" s="43">
        <f t="shared" si="189"/>
        <v>5.1769999999999996</v>
      </c>
      <c r="DD88" s="42" t="str">
        <f t="shared" si="190"/>
        <v/>
      </c>
      <c r="DE88" s="41">
        <f t="shared" si="191"/>
        <v>1</v>
      </c>
      <c r="DF88" s="41">
        <f t="shared" si="192"/>
        <v>1</v>
      </c>
      <c r="DG88" s="41">
        <f t="shared" si="193"/>
        <v>1</v>
      </c>
      <c r="DH88" s="41">
        <f t="shared" si="194"/>
        <v>1</v>
      </c>
    </row>
    <row r="89" spans="1:112" s="41" customFormat="1" x14ac:dyDescent="0.2">
      <c r="A89" s="51" t="s">
        <v>178</v>
      </c>
      <c r="B89" s="51" t="s">
        <v>178</v>
      </c>
      <c r="C89" s="47">
        <v>10.992364421517573</v>
      </c>
      <c r="D89" s="47">
        <v>16.167303059620213</v>
      </c>
      <c r="E89" s="47">
        <v>6.2408163508978127</v>
      </c>
      <c r="F89" s="47">
        <v>11.335299545738547</v>
      </c>
      <c r="G89" s="47">
        <v>5.6384430070204781</v>
      </c>
      <c r="H89" s="47">
        <v>15.041810640034354</v>
      </c>
      <c r="I89" s="47">
        <v>6.2832981175640938</v>
      </c>
      <c r="J89" s="47">
        <v>10.544098043827068</v>
      </c>
      <c r="K89" s="47">
        <v>9.5031150079889706</v>
      </c>
      <c r="L89" s="47">
        <v>12.563628458439796</v>
      </c>
      <c r="M89" s="47">
        <v>3.868457976464339</v>
      </c>
      <c r="N89" s="47">
        <v>6.7302885561970651</v>
      </c>
      <c r="O89" s="47">
        <v>13.829201474044691</v>
      </c>
      <c r="P89" s="47">
        <v>0.2052559597058182</v>
      </c>
      <c r="Q89" s="47">
        <v>26.242214931939049</v>
      </c>
      <c r="R89" s="50"/>
      <c r="S89" s="49">
        <v>620.6</v>
      </c>
      <c r="T89" s="49">
        <v>326.2</v>
      </c>
      <c r="U89" s="49">
        <v>217.1</v>
      </c>
      <c r="V89" s="49">
        <v>319.7</v>
      </c>
      <c r="W89" s="49">
        <v>187.6</v>
      </c>
      <c r="X89" s="49">
        <v>303.5</v>
      </c>
      <c r="Y89" s="49">
        <v>483.3</v>
      </c>
      <c r="Z89" s="49">
        <v>418.7</v>
      </c>
      <c r="AA89" s="49">
        <v>497.8</v>
      </c>
      <c r="AB89" s="49">
        <v>41.49</v>
      </c>
      <c r="AC89" s="49">
        <v>235.1</v>
      </c>
      <c r="AD89" s="49">
        <v>861.2</v>
      </c>
      <c r="AE89" s="49">
        <v>766.2</v>
      </c>
      <c r="AF89" s="49">
        <v>489</v>
      </c>
      <c r="AG89" s="44" t="str">
        <f t="shared" si="130"/>
        <v/>
      </c>
      <c r="AH89" s="43">
        <f t="shared" si="131"/>
        <v>38.386117815161349</v>
      </c>
      <c r="AI89" s="43">
        <f t="shared" si="132"/>
        <v>52.268802935223754</v>
      </c>
      <c r="AJ89" s="43">
        <f t="shared" si="133"/>
        <v>19.152559588212888</v>
      </c>
      <c r="AK89" s="43">
        <f t="shared" si="134"/>
        <v>56.700049925473849</v>
      </c>
      <c r="AL89" s="43">
        <f t="shared" si="135"/>
        <v>12.471902784143248</v>
      </c>
      <c r="AM89" s="43">
        <f t="shared" si="136"/>
        <v>48.302657986513097</v>
      </c>
      <c r="AN89" s="43">
        <f t="shared" si="137"/>
        <v>45.836068480313777</v>
      </c>
      <c r="AO89" s="43">
        <f t="shared" si="138"/>
        <v>44.059237381428304</v>
      </c>
      <c r="AP89" s="43">
        <f t="shared" si="139"/>
        <v>39.622311472096726</v>
      </c>
      <c r="AQ89" s="43">
        <f t="shared" si="140"/>
        <v>10.725203751061731</v>
      </c>
      <c r="AR89" s="43">
        <f t="shared" si="141"/>
        <v>34.931637482842596</v>
      </c>
      <c r="AS89" s="43">
        <f t="shared" si="142"/>
        <v>62.274022228712305</v>
      </c>
      <c r="AT89" s="43">
        <f t="shared" si="143"/>
        <v>3732.9001364839851</v>
      </c>
      <c r="AU89" s="43">
        <f t="shared" si="144"/>
        <v>18.634097817895874</v>
      </c>
      <c r="AV89" s="48" t="str">
        <f t="shared" si="145"/>
        <v/>
      </c>
      <c r="AW89" s="47">
        <f t="shared" si="146"/>
        <v>620.6</v>
      </c>
      <c r="AX89" s="47">
        <f t="shared" si="147"/>
        <v>326.2</v>
      </c>
      <c r="AY89" s="47">
        <f t="shared" si="148"/>
        <v>217.1</v>
      </c>
      <c r="AZ89" s="47">
        <f t="shared" si="149"/>
        <v>319.7</v>
      </c>
      <c r="BA89" s="47">
        <f t="shared" si="150"/>
        <v>187.6</v>
      </c>
      <c r="BB89" s="47">
        <f t="shared" si="151"/>
        <v>303.5</v>
      </c>
      <c r="BC89" s="47">
        <f t="shared" si="152"/>
        <v>483.3</v>
      </c>
      <c r="BD89" s="47">
        <f t="shared" si="153"/>
        <v>418.7</v>
      </c>
      <c r="BE89" s="47">
        <f t="shared" si="154"/>
        <v>497.8</v>
      </c>
      <c r="BF89" s="47">
        <f t="shared" si="155"/>
        <v>41.49</v>
      </c>
      <c r="BG89" s="47">
        <f t="shared" si="156"/>
        <v>235.1</v>
      </c>
      <c r="BH89" s="47">
        <f t="shared" si="157"/>
        <v>861.2</v>
      </c>
      <c r="BI89" s="47">
        <f t="shared" si="158"/>
        <v>766.2</v>
      </c>
      <c r="BJ89" s="47">
        <f t="shared" si="159"/>
        <v>489</v>
      </c>
      <c r="BK89" s="48" t="str">
        <f t="shared" si="160"/>
        <v/>
      </c>
      <c r="BL89" s="47">
        <f t="shared" si="161"/>
        <v>67.237269772481042</v>
      </c>
      <c r="BM89" s="47">
        <f t="shared" si="162"/>
        <v>47.648261758691206</v>
      </c>
      <c r="BN89" s="47">
        <f t="shared" si="163"/>
        <v>58.36021505376344</v>
      </c>
      <c r="BO89" s="47">
        <f t="shared" si="164"/>
        <v>64.664239482200657</v>
      </c>
      <c r="BP89" s="47">
        <f t="shared" si="165"/>
        <v>54.408352668213453</v>
      </c>
      <c r="BQ89" s="47">
        <f t="shared" si="166"/>
        <v>40.526104953932439</v>
      </c>
      <c r="BR89" s="47">
        <f t="shared" si="167"/>
        <v>56.89898752060278</v>
      </c>
      <c r="BS89" s="47">
        <f t="shared" si="168"/>
        <v>45.308949247916892</v>
      </c>
      <c r="BT89" s="47">
        <f t="shared" si="169"/>
        <v>46.654170571696348</v>
      </c>
      <c r="BU89" s="47">
        <f t="shared" si="170"/>
        <v>34.008196721311478</v>
      </c>
      <c r="BV89" s="47">
        <f t="shared" si="171"/>
        <v>33.290852449730956</v>
      </c>
      <c r="BW89" s="47">
        <f t="shared" si="172"/>
        <v>28.909029875797248</v>
      </c>
      <c r="BX89" s="47">
        <f t="shared" si="173"/>
        <v>53.542976939203356</v>
      </c>
      <c r="BY89" s="47">
        <f t="shared" si="174"/>
        <v>21.391076115485564</v>
      </c>
      <c r="BZ89" s="46"/>
      <c r="CA89" s="45">
        <v>5.3159999999999998</v>
      </c>
      <c r="CB89" s="45">
        <v>5.6459999999999999</v>
      </c>
      <c r="CC89" s="45">
        <v>5.851</v>
      </c>
      <c r="CD89" s="45">
        <v>6.3209999999999997</v>
      </c>
      <c r="CE89" s="45">
        <v>6.226</v>
      </c>
      <c r="CF89" s="45">
        <v>5.1790000000000003</v>
      </c>
      <c r="CG89" s="45">
        <v>5.9569999999999999</v>
      </c>
      <c r="CH89" s="45">
        <v>5.4640000000000004</v>
      </c>
      <c r="CI89" s="45">
        <v>5.8070000000000004</v>
      </c>
      <c r="CJ89" s="45">
        <v>7.7880000000000003</v>
      </c>
      <c r="CK89" s="45">
        <v>6.867</v>
      </c>
      <c r="CL89" s="45">
        <v>4.6470000000000002</v>
      </c>
      <c r="CM89" s="45">
        <v>4.6310000000000002</v>
      </c>
      <c r="CN89" s="45">
        <v>4.7489999999999997</v>
      </c>
      <c r="CO89" s="44" t="str">
        <f t="shared" si="175"/>
        <v/>
      </c>
      <c r="CP89" s="43">
        <f t="shared" si="176"/>
        <v>5.3159999999999998</v>
      </c>
      <c r="CQ89" s="43">
        <f t="shared" si="177"/>
        <v>5.6459999999999999</v>
      </c>
      <c r="CR89" s="43">
        <f t="shared" si="178"/>
        <v>5.851</v>
      </c>
      <c r="CS89" s="43">
        <f t="shared" si="179"/>
        <v>6.3209999999999997</v>
      </c>
      <c r="CT89" s="43">
        <f t="shared" si="180"/>
        <v>6.226</v>
      </c>
      <c r="CU89" s="43">
        <f t="shared" si="181"/>
        <v>5.1790000000000003</v>
      </c>
      <c r="CV89" s="43">
        <f t="shared" si="182"/>
        <v>5.9569999999999999</v>
      </c>
      <c r="CW89" s="43">
        <f t="shared" si="183"/>
        <v>5.4640000000000004</v>
      </c>
      <c r="CX89" s="43">
        <f t="shared" si="184"/>
        <v>5.8070000000000004</v>
      </c>
      <c r="CY89" s="43">
        <f t="shared" si="185"/>
        <v>7.7880000000000003</v>
      </c>
      <c r="CZ89" s="43">
        <f t="shared" si="186"/>
        <v>6.867</v>
      </c>
      <c r="DA89" s="43">
        <f t="shared" si="187"/>
        <v>4.6470000000000002</v>
      </c>
      <c r="DB89" s="43">
        <f t="shared" si="188"/>
        <v>4.6310000000000002</v>
      </c>
      <c r="DC89" s="43">
        <f t="shared" si="189"/>
        <v>4.7489999999999997</v>
      </c>
      <c r="DD89" s="42" t="str">
        <f t="shared" si="190"/>
        <v/>
      </c>
      <c r="DE89" s="41">
        <f t="shared" si="191"/>
        <v>1</v>
      </c>
      <c r="DF89" s="41">
        <f t="shared" si="192"/>
        <v>1</v>
      </c>
      <c r="DG89" s="41">
        <f t="shared" si="193"/>
        <v>1</v>
      </c>
      <c r="DH89" s="41">
        <f t="shared" si="194"/>
        <v>1</v>
      </c>
    </row>
    <row r="90" spans="1:112" s="41" customFormat="1" x14ac:dyDescent="0.2">
      <c r="A90" s="51" t="s">
        <v>170</v>
      </c>
      <c r="B90" s="51" t="s">
        <v>393</v>
      </c>
      <c r="C90" s="47">
        <v>12.993481544667182</v>
      </c>
      <c r="D90" s="47">
        <v>25.430387779014051</v>
      </c>
      <c r="E90" s="47">
        <v>7.8388754682445958</v>
      </c>
      <c r="F90" s="47">
        <v>13.473909896107168</v>
      </c>
      <c r="G90" s="47">
        <v>15.692677361006886</v>
      </c>
      <c r="H90" s="47">
        <v>3.8814959416743093</v>
      </c>
      <c r="I90" s="47">
        <v>13.783701369718582</v>
      </c>
      <c r="J90" s="47">
        <v>15.561458638763167</v>
      </c>
      <c r="K90" s="47">
        <v>14.230644419162982</v>
      </c>
      <c r="L90" s="47">
        <v>11.137743962057618</v>
      </c>
      <c r="M90" s="47">
        <v>22.311710399558699</v>
      </c>
      <c r="N90" s="47">
        <v>18.872757948895934</v>
      </c>
      <c r="O90" s="47">
        <v>11.45574829171146</v>
      </c>
      <c r="P90" s="47">
        <v>10.679613028747035</v>
      </c>
      <c r="Q90" s="47">
        <v>20.386430738207537</v>
      </c>
      <c r="R90" s="50"/>
      <c r="S90" s="49">
        <v>55.86</v>
      </c>
      <c r="T90" s="49">
        <v>30.29</v>
      </c>
      <c r="U90" s="49">
        <v>43.18</v>
      </c>
      <c r="V90" s="49">
        <v>49.13</v>
      </c>
      <c r="W90" s="49"/>
      <c r="X90" s="49">
        <v>239.7</v>
      </c>
      <c r="Y90" s="49">
        <v>324.2</v>
      </c>
      <c r="Z90" s="49">
        <v>157.4</v>
      </c>
      <c r="AA90" s="49">
        <v>805.3</v>
      </c>
      <c r="AB90" s="49">
        <v>81.19</v>
      </c>
      <c r="AC90" s="49">
        <v>61.79</v>
      </c>
      <c r="AD90" s="49"/>
      <c r="AE90" s="49">
        <v>33.25</v>
      </c>
      <c r="AF90" s="49"/>
      <c r="AG90" s="44" t="str">
        <f t="shared" si="130"/>
        <v/>
      </c>
      <c r="AH90" s="43">
        <f t="shared" si="131"/>
        <v>2.19658467206298</v>
      </c>
      <c r="AI90" s="43">
        <f t="shared" si="132"/>
        <v>3.8640746523790628</v>
      </c>
      <c r="AJ90" s="43">
        <f t="shared" si="133"/>
        <v>3.204711945748977</v>
      </c>
      <c r="AK90" s="43">
        <f t="shared" si="134"/>
        <v>3.1307595810309632</v>
      </c>
      <c r="AL90" s="43" t="str">
        <f t="shared" si="135"/>
        <v/>
      </c>
      <c r="AM90" s="43">
        <f t="shared" si="136"/>
        <v>17.390103976468687</v>
      </c>
      <c r="AN90" s="43">
        <f t="shared" si="137"/>
        <v>20.833522584600566</v>
      </c>
      <c r="AO90" s="43">
        <f t="shared" si="138"/>
        <v>11.06063754836325</v>
      </c>
      <c r="AP90" s="43">
        <f t="shared" si="139"/>
        <v>72.30369119126587</v>
      </c>
      <c r="AQ90" s="43">
        <f t="shared" si="140"/>
        <v>3.6388962811925816</v>
      </c>
      <c r="AR90" s="43">
        <f t="shared" si="141"/>
        <v>3.2740312871768031</v>
      </c>
      <c r="AS90" s="43" t="str">
        <f t="shared" si="142"/>
        <v/>
      </c>
      <c r="AT90" s="43">
        <f t="shared" si="143"/>
        <v>3.1134086891068744</v>
      </c>
      <c r="AU90" s="43" t="str">
        <f t="shared" si="144"/>
        <v/>
      </c>
      <c r="AV90" s="48" t="str">
        <f t="shared" si="145"/>
        <v/>
      </c>
      <c r="AW90" s="47">
        <f t="shared" si="146"/>
        <v>55.86</v>
      </c>
      <c r="AX90" s="47">
        <f t="shared" si="147"/>
        <v>30.29</v>
      </c>
      <c r="AY90" s="47">
        <f t="shared" si="148"/>
        <v>43.18</v>
      </c>
      <c r="AZ90" s="47">
        <f t="shared" si="149"/>
        <v>49.13</v>
      </c>
      <c r="BA90" s="47" t="str">
        <f t="shared" si="150"/>
        <v/>
      </c>
      <c r="BB90" s="47">
        <f t="shared" si="151"/>
        <v>239.7</v>
      </c>
      <c r="BC90" s="47">
        <f t="shared" si="152"/>
        <v>324.2</v>
      </c>
      <c r="BD90" s="47">
        <f t="shared" si="153"/>
        <v>157.4</v>
      </c>
      <c r="BE90" s="47">
        <f t="shared" si="154"/>
        <v>805.3</v>
      </c>
      <c r="BF90" s="47">
        <f t="shared" si="155"/>
        <v>81.19</v>
      </c>
      <c r="BG90" s="47">
        <f t="shared" si="156"/>
        <v>61.79</v>
      </c>
      <c r="BH90" s="47" t="str">
        <f t="shared" si="157"/>
        <v/>
      </c>
      <c r="BI90" s="47">
        <f t="shared" si="158"/>
        <v>33.25</v>
      </c>
      <c r="BJ90" s="47" t="str">
        <f t="shared" si="159"/>
        <v/>
      </c>
      <c r="BK90" s="48" t="str">
        <f t="shared" si="160"/>
        <v/>
      </c>
      <c r="BL90" s="47">
        <f t="shared" si="161"/>
        <v>6.0520043336944749</v>
      </c>
      <c r="BM90" s="47">
        <f t="shared" si="162"/>
        <v>4.424481449021326</v>
      </c>
      <c r="BN90" s="47">
        <f t="shared" si="163"/>
        <v>11.60752688172043</v>
      </c>
      <c r="BO90" s="47">
        <f t="shared" si="164"/>
        <v>9.9372977346278315</v>
      </c>
      <c r="BP90" s="47" t="str">
        <f t="shared" si="165"/>
        <v/>
      </c>
      <c r="BQ90" s="47">
        <f t="shared" si="166"/>
        <v>32.006943517158497</v>
      </c>
      <c r="BR90" s="47">
        <f t="shared" si="167"/>
        <v>38.168118672003772</v>
      </c>
      <c r="BS90" s="47">
        <f t="shared" si="168"/>
        <v>17.032788659236012</v>
      </c>
      <c r="BT90" s="47">
        <f t="shared" si="169"/>
        <v>75.473289597000942</v>
      </c>
      <c r="BU90" s="47">
        <f t="shared" si="170"/>
        <v>66.549180327868854</v>
      </c>
      <c r="BV90" s="47">
        <f t="shared" si="171"/>
        <v>8.7496459926366459</v>
      </c>
      <c r="BW90" s="47" t="str">
        <f t="shared" si="172"/>
        <v/>
      </c>
      <c r="BX90" s="47">
        <f t="shared" si="173"/>
        <v>2.3235499650593989</v>
      </c>
      <c r="BY90" s="47" t="str">
        <f t="shared" si="174"/>
        <v/>
      </c>
      <c r="BZ90" s="46"/>
      <c r="CA90" s="45">
        <v>6.43</v>
      </c>
      <c r="CB90" s="45">
        <v>7.3659999999999997</v>
      </c>
      <c r="CC90" s="45">
        <v>8</v>
      </c>
      <c r="CD90" s="45">
        <v>7.46</v>
      </c>
      <c r="CE90" s="45"/>
      <c r="CF90" s="45">
        <v>8.3209999999999997</v>
      </c>
      <c r="CG90" s="45">
        <v>8.2739999999999991</v>
      </c>
      <c r="CH90" s="45">
        <v>7.9459999999999997</v>
      </c>
      <c r="CI90" s="45">
        <v>9.2929999999999993</v>
      </c>
      <c r="CJ90" s="45">
        <v>9.5139999999999993</v>
      </c>
      <c r="CK90" s="45">
        <v>8.0370000000000008</v>
      </c>
      <c r="CL90" s="45"/>
      <c r="CM90" s="45">
        <v>7.407</v>
      </c>
      <c r="CN90" s="45"/>
      <c r="CO90" s="44" t="str">
        <f t="shared" si="175"/>
        <v/>
      </c>
      <c r="CP90" s="43">
        <f t="shared" si="176"/>
        <v>6.43</v>
      </c>
      <c r="CQ90" s="43">
        <f t="shared" si="177"/>
        <v>7.3659999999999997</v>
      </c>
      <c r="CR90" s="43">
        <f t="shared" si="178"/>
        <v>8</v>
      </c>
      <c r="CS90" s="43">
        <f t="shared" si="179"/>
        <v>7.46</v>
      </c>
      <c r="CT90" s="43" t="str">
        <f t="shared" si="180"/>
        <v/>
      </c>
      <c r="CU90" s="43">
        <f t="shared" si="181"/>
        <v>8.3209999999999997</v>
      </c>
      <c r="CV90" s="43">
        <f t="shared" si="182"/>
        <v>8.2739999999999991</v>
      </c>
      <c r="CW90" s="43">
        <f t="shared" si="183"/>
        <v>7.9459999999999997</v>
      </c>
      <c r="CX90" s="43">
        <f t="shared" si="184"/>
        <v>9.2929999999999993</v>
      </c>
      <c r="CY90" s="43">
        <f t="shared" si="185"/>
        <v>9.5139999999999993</v>
      </c>
      <c r="CZ90" s="43">
        <f t="shared" si="186"/>
        <v>8.0370000000000008</v>
      </c>
      <c r="DA90" s="43" t="str">
        <f t="shared" si="187"/>
        <v/>
      </c>
      <c r="DB90" s="43">
        <f t="shared" si="188"/>
        <v>7.407</v>
      </c>
      <c r="DC90" s="43" t="str">
        <f t="shared" si="189"/>
        <v/>
      </c>
      <c r="DD90" s="42" t="str">
        <f t="shared" si="190"/>
        <v/>
      </c>
      <c r="DE90" s="41">
        <f t="shared" si="191"/>
        <v>1</v>
      </c>
      <c r="DF90" s="41">
        <f t="shared" si="192"/>
        <v>1</v>
      </c>
      <c r="DG90" s="41">
        <f t="shared" si="193"/>
        <v>1</v>
      </c>
      <c r="DH90" s="41">
        <f t="shared" si="194"/>
        <v>1</v>
      </c>
    </row>
    <row r="91" spans="1:112" s="41" customFormat="1" x14ac:dyDescent="0.2">
      <c r="A91" s="51" t="s">
        <v>171</v>
      </c>
      <c r="B91" s="51" t="s">
        <v>394</v>
      </c>
      <c r="C91" s="58">
        <v>7.4500113288050906</v>
      </c>
      <c r="D91" s="58">
        <v>23.066411905926824</v>
      </c>
      <c r="E91" s="58">
        <v>21.404358882482324</v>
      </c>
      <c r="F91" s="58">
        <v>17.945623585173035</v>
      </c>
      <c r="G91" s="58">
        <v>6.1763139647307721</v>
      </c>
      <c r="H91" s="58">
        <v>8.0772664718050358</v>
      </c>
      <c r="I91" s="58">
        <v>6.2685026299550035</v>
      </c>
      <c r="J91" s="58">
        <v>14.316570078170889</v>
      </c>
      <c r="K91" s="58">
        <v>15.341024636193366</v>
      </c>
      <c r="L91" s="58">
        <v>12.248210494277538</v>
      </c>
      <c r="M91" s="58">
        <v>6.5000700632112984</v>
      </c>
      <c r="N91" s="58">
        <v>9.3888396076829999</v>
      </c>
      <c r="O91" s="58">
        <v>22.188014235428493</v>
      </c>
      <c r="P91" s="58">
        <v>14.562354420132094</v>
      </c>
      <c r="Q91" s="58">
        <v>19.78108128587791</v>
      </c>
      <c r="R91" s="57">
        <v>46.63</v>
      </c>
      <c r="S91" s="55"/>
      <c r="T91" s="55"/>
      <c r="U91" s="55"/>
      <c r="V91" s="55"/>
      <c r="W91" s="55">
        <v>30.19</v>
      </c>
      <c r="X91" s="55"/>
      <c r="Y91" s="55"/>
      <c r="Z91" s="55"/>
      <c r="AA91" s="55">
        <v>93.46</v>
      </c>
      <c r="AB91" s="55">
        <v>47.04</v>
      </c>
      <c r="AC91" s="55"/>
      <c r="AD91" s="55">
        <v>107.8</v>
      </c>
      <c r="AE91" s="55">
        <v>59.47</v>
      </c>
      <c r="AF91" s="55">
        <v>100.5</v>
      </c>
      <c r="AG91" s="44">
        <f t="shared" si="130"/>
        <v>6.2590508848902653</v>
      </c>
      <c r="AH91" s="43" t="str">
        <f t="shared" si="131"/>
        <v/>
      </c>
      <c r="AI91" s="43" t="str">
        <f t="shared" si="132"/>
        <v/>
      </c>
      <c r="AJ91" s="43" t="str">
        <f t="shared" si="133"/>
        <v/>
      </c>
      <c r="AK91" s="43" t="str">
        <f t="shared" si="134"/>
        <v/>
      </c>
      <c r="AL91" s="43">
        <f t="shared" si="135"/>
        <v>3.7376506155124294</v>
      </c>
      <c r="AM91" s="43" t="str">
        <f t="shared" si="136"/>
        <v/>
      </c>
      <c r="AN91" s="43" t="str">
        <f t="shared" si="137"/>
        <v/>
      </c>
      <c r="AO91" s="43" t="str">
        <f t="shared" si="138"/>
        <v/>
      </c>
      <c r="AP91" s="43">
        <f t="shared" si="139"/>
        <v>7.6305024349202073</v>
      </c>
      <c r="AQ91" s="43">
        <f t="shared" si="140"/>
        <v>7.2368450712914827</v>
      </c>
      <c r="AR91" s="43" t="str">
        <f t="shared" si="141"/>
        <v/>
      </c>
      <c r="AS91" s="43">
        <f t="shared" si="142"/>
        <v>4.8584789452618704</v>
      </c>
      <c r="AT91" s="43">
        <f t="shared" si="143"/>
        <v>4.0838176495542644</v>
      </c>
      <c r="AU91" s="43">
        <f t="shared" si="144"/>
        <v>5.0806120528784673</v>
      </c>
      <c r="AV91" s="48">
        <f t="shared" si="145"/>
        <v>46.63</v>
      </c>
      <c r="AW91" s="47" t="str">
        <f t="shared" si="146"/>
        <v/>
      </c>
      <c r="AX91" s="47" t="str">
        <f t="shared" si="147"/>
        <v/>
      </c>
      <c r="AY91" s="47" t="str">
        <f t="shared" si="148"/>
        <v/>
      </c>
      <c r="AZ91" s="47" t="str">
        <f t="shared" si="149"/>
        <v/>
      </c>
      <c r="BA91" s="47">
        <f t="shared" si="150"/>
        <v>30.19</v>
      </c>
      <c r="BB91" s="47" t="str">
        <f t="shared" si="151"/>
        <v/>
      </c>
      <c r="BC91" s="47" t="str">
        <f t="shared" si="152"/>
        <v/>
      </c>
      <c r="BD91" s="47" t="str">
        <f t="shared" si="153"/>
        <v/>
      </c>
      <c r="BE91" s="47">
        <f t="shared" si="154"/>
        <v>93.46</v>
      </c>
      <c r="BF91" s="47">
        <f t="shared" si="155"/>
        <v>47.04</v>
      </c>
      <c r="BG91" s="47" t="str">
        <f t="shared" si="156"/>
        <v/>
      </c>
      <c r="BH91" s="47">
        <f t="shared" si="157"/>
        <v>107.8</v>
      </c>
      <c r="BI91" s="47">
        <f t="shared" si="158"/>
        <v>59.47</v>
      </c>
      <c r="BJ91" s="47">
        <f t="shared" si="159"/>
        <v>100.5</v>
      </c>
      <c r="BK91" s="48">
        <f t="shared" si="160"/>
        <v>71.387017758726273</v>
      </c>
      <c r="BL91" s="47" t="str">
        <f t="shared" si="161"/>
        <v/>
      </c>
      <c r="BM91" s="47" t="str">
        <f t="shared" si="162"/>
        <v/>
      </c>
      <c r="BN91" s="47" t="str">
        <f t="shared" si="163"/>
        <v/>
      </c>
      <c r="BO91" s="47" t="str">
        <f t="shared" si="164"/>
        <v/>
      </c>
      <c r="BP91" s="47">
        <f t="shared" si="165"/>
        <v>8.7558004640371223</v>
      </c>
      <c r="BQ91" s="47" t="str">
        <f t="shared" si="166"/>
        <v/>
      </c>
      <c r="BR91" s="47" t="str">
        <f t="shared" si="167"/>
        <v/>
      </c>
      <c r="BS91" s="47" t="str">
        <f t="shared" si="168"/>
        <v/>
      </c>
      <c r="BT91" s="47">
        <f t="shared" si="169"/>
        <v>8.7591377694470474</v>
      </c>
      <c r="BU91" s="47">
        <f t="shared" si="170"/>
        <v>38.557377049180324</v>
      </c>
      <c r="BV91" s="47" t="str">
        <f t="shared" si="171"/>
        <v/>
      </c>
      <c r="BW91" s="47">
        <f t="shared" si="172"/>
        <v>3.6186639812017454</v>
      </c>
      <c r="BX91" s="47">
        <f t="shared" si="173"/>
        <v>4.1558350803633823</v>
      </c>
      <c r="BY91" s="47">
        <f t="shared" si="174"/>
        <v>4.3963254593175849</v>
      </c>
      <c r="BZ91" s="54">
        <v>9.4550000000000001</v>
      </c>
      <c r="CA91" s="52"/>
      <c r="CB91" s="52"/>
      <c r="CC91" s="52"/>
      <c r="CD91" s="52"/>
      <c r="CE91" s="52">
        <v>6.4279999999999999</v>
      </c>
      <c r="CF91" s="52"/>
      <c r="CG91" s="52"/>
      <c r="CH91" s="52"/>
      <c r="CI91" s="52">
        <v>6.6219999999999999</v>
      </c>
      <c r="CJ91" s="52">
        <v>6.3780000000000001</v>
      </c>
      <c r="CK91" s="52"/>
      <c r="CL91" s="52">
        <v>6.5149999999999997</v>
      </c>
      <c r="CM91" s="52">
        <v>7.2629999999999999</v>
      </c>
      <c r="CN91" s="52">
        <v>6.9249999999999998</v>
      </c>
      <c r="CO91" s="44">
        <f t="shared" si="175"/>
        <v>9.4550000000000001</v>
      </c>
      <c r="CP91" s="43" t="str">
        <f t="shared" si="176"/>
        <v/>
      </c>
      <c r="CQ91" s="43" t="str">
        <f t="shared" si="177"/>
        <v/>
      </c>
      <c r="CR91" s="43" t="str">
        <f t="shared" si="178"/>
        <v/>
      </c>
      <c r="CS91" s="43" t="str">
        <f t="shared" si="179"/>
        <v/>
      </c>
      <c r="CT91" s="43">
        <f t="shared" si="180"/>
        <v>6.4279999999999999</v>
      </c>
      <c r="CU91" s="43" t="str">
        <f t="shared" si="181"/>
        <v/>
      </c>
      <c r="CV91" s="43" t="str">
        <f t="shared" si="182"/>
        <v/>
      </c>
      <c r="CW91" s="43" t="str">
        <f t="shared" si="183"/>
        <v/>
      </c>
      <c r="CX91" s="43">
        <f t="shared" si="184"/>
        <v>6.6219999999999999</v>
      </c>
      <c r="CY91" s="43">
        <f t="shared" si="185"/>
        <v>6.3780000000000001</v>
      </c>
      <c r="CZ91" s="43" t="str">
        <f t="shared" si="186"/>
        <v/>
      </c>
      <c r="DA91" s="43">
        <f t="shared" si="187"/>
        <v>6.5149999999999997</v>
      </c>
      <c r="DB91" s="43">
        <f t="shared" si="188"/>
        <v>7.2629999999999999</v>
      </c>
      <c r="DC91" s="43">
        <f t="shared" si="189"/>
        <v>6.9249999999999998</v>
      </c>
      <c r="DD91" s="42">
        <f t="shared" si="190"/>
        <v>1</v>
      </c>
      <c r="DE91" s="41">
        <f t="shared" si="191"/>
        <v>1</v>
      </c>
      <c r="DF91" s="41">
        <f t="shared" si="192"/>
        <v>1</v>
      </c>
      <c r="DG91" s="41">
        <f t="shared" si="193"/>
        <v>1</v>
      </c>
      <c r="DH91" s="41">
        <f t="shared" si="194"/>
        <v>0</v>
      </c>
    </row>
    <row r="92" spans="1:112" s="41" customFormat="1" x14ac:dyDescent="0.2">
      <c r="A92" s="51" t="s">
        <v>172</v>
      </c>
      <c r="B92" s="51" t="s">
        <v>395</v>
      </c>
      <c r="C92" s="47">
        <v>13.827206462855063</v>
      </c>
      <c r="D92" s="47">
        <v>9.5264200259732554</v>
      </c>
      <c r="E92" s="47">
        <v>13.59273434620733</v>
      </c>
      <c r="F92" s="47">
        <v>31.092853868147191</v>
      </c>
      <c r="G92" s="47">
        <v>15.180980353114334</v>
      </c>
      <c r="H92" s="47">
        <v>15.548506175757179</v>
      </c>
      <c r="I92" s="47">
        <v>7.0792667268289984</v>
      </c>
      <c r="J92" s="47">
        <v>13.407867581868413</v>
      </c>
      <c r="K92" s="47">
        <v>12.248210494277538</v>
      </c>
      <c r="L92" s="47">
        <v>18.260048866338987</v>
      </c>
      <c r="M92" s="47">
        <v>33.829817959761726</v>
      </c>
      <c r="N92" s="47">
        <v>9.6053615206801872</v>
      </c>
      <c r="O92" s="47">
        <v>23.95662318774092</v>
      </c>
      <c r="P92" s="47">
        <v>8.616652531848521</v>
      </c>
      <c r="Q92" s="47">
        <v>10.141107408899277</v>
      </c>
      <c r="R92" s="50"/>
      <c r="S92" s="49">
        <v>493.8</v>
      </c>
      <c r="T92" s="49">
        <v>275.8</v>
      </c>
      <c r="U92" s="49">
        <v>236.2</v>
      </c>
      <c r="V92" s="49">
        <v>305.89999999999998</v>
      </c>
      <c r="W92" s="49">
        <v>95.17</v>
      </c>
      <c r="X92" s="49"/>
      <c r="Y92" s="49"/>
      <c r="Z92" s="56">
        <v>21.58</v>
      </c>
      <c r="AA92" s="49">
        <v>583.79999999999995</v>
      </c>
      <c r="AB92" s="49"/>
      <c r="AC92" s="49">
        <v>379.9</v>
      </c>
      <c r="AD92" s="49"/>
      <c r="AE92" s="49"/>
      <c r="AF92" s="49"/>
      <c r="AG92" s="44" t="str">
        <f t="shared" si="130"/>
        <v/>
      </c>
      <c r="AH92" s="43">
        <f t="shared" si="131"/>
        <v>51.834791942165232</v>
      </c>
      <c r="AI92" s="43">
        <f t="shared" si="132"/>
        <v>20.290251613499255</v>
      </c>
      <c r="AJ92" s="43">
        <f t="shared" si="133"/>
        <v>7.5966008460218273</v>
      </c>
      <c r="AK92" s="43">
        <f t="shared" si="134"/>
        <v>20.150213812591193</v>
      </c>
      <c r="AL92" s="43">
        <f t="shared" si="135"/>
        <v>6.1208452390356678</v>
      </c>
      <c r="AM92" s="43" t="str">
        <f t="shared" si="136"/>
        <v/>
      </c>
      <c r="AN92" s="43" t="str">
        <f t="shared" si="137"/>
        <v/>
      </c>
      <c r="AO92" s="43">
        <f t="shared" si="138"/>
        <v>1.761890033656945</v>
      </c>
      <c r="AP92" s="43">
        <f t="shared" si="139"/>
        <v>31.971436893369486</v>
      </c>
      <c r="AQ92" s="43" t="str">
        <f t="shared" si="140"/>
        <v/>
      </c>
      <c r="AR92" s="43">
        <f t="shared" si="141"/>
        <v>39.55082785609698</v>
      </c>
      <c r="AS92" s="43" t="str">
        <f t="shared" si="142"/>
        <v/>
      </c>
      <c r="AT92" s="43" t="str">
        <f t="shared" si="143"/>
        <v/>
      </c>
      <c r="AU92" s="43" t="str">
        <f t="shared" si="144"/>
        <v/>
      </c>
      <c r="AV92" s="48" t="str">
        <f t="shared" si="145"/>
        <v/>
      </c>
      <c r="AW92" s="47">
        <f t="shared" si="146"/>
        <v>493.8</v>
      </c>
      <c r="AX92" s="47">
        <f t="shared" si="147"/>
        <v>275.8</v>
      </c>
      <c r="AY92" s="47">
        <f t="shared" si="148"/>
        <v>236.2</v>
      </c>
      <c r="AZ92" s="47">
        <f t="shared" si="149"/>
        <v>305.89999999999998</v>
      </c>
      <c r="BA92" s="47">
        <f t="shared" si="150"/>
        <v>95.17</v>
      </c>
      <c r="BB92" s="47" t="str">
        <f t="shared" si="151"/>
        <v/>
      </c>
      <c r="BC92" s="47" t="str">
        <f t="shared" si="152"/>
        <v/>
      </c>
      <c r="BD92" s="47">
        <f t="shared" si="153"/>
        <v>21.58</v>
      </c>
      <c r="BE92" s="47">
        <f t="shared" si="154"/>
        <v>583.79999999999995</v>
      </c>
      <c r="BF92" s="47" t="str">
        <f t="shared" si="155"/>
        <v/>
      </c>
      <c r="BG92" s="47">
        <f t="shared" si="156"/>
        <v>379.9</v>
      </c>
      <c r="BH92" s="47" t="str">
        <f t="shared" si="157"/>
        <v/>
      </c>
      <c r="BI92" s="47" t="str">
        <f t="shared" si="158"/>
        <v/>
      </c>
      <c r="BJ92" s="47" t="str">
        <f t="shared" si="159"/>
        <v/>
      </c>
      <c r="BK92" s="48" t="str">
        <f t="shared" si="160"/>
        <v/>
      </c>
      <c r="BL92" s="47">
        <f t="shared" si="161"/>
        <v>53.499458288190681</v>
      </c>
      <c r="BM92" s="47">
        <f t="shared" si="162"/>
        <v>40.286298568507156</v>
      </c>
      <c r="BN92" s="47">
        <f t="shared" si="163"/>
        <v>63.494623655913976</v>
      </c>
      <c r="BO92" s="47">
        <f t="shared" si="164"/>
        <v>61.872977346278311</v>
      </c>
      <c r="BP92" s="47">
        <f t="shared" si="165"/>
        <v>27.601508120649651</v>
      </c>
      <c r="BQ92" s="47" t="str">
        <f t="shared" si="166"/>
        <v/>
      </c>
      <c r="BR92" s="47" t="str">
        <f t="shared" si="167"/>
        <v/>
      </c>
      <c r="BS92" s="47">
        <f t="shared" si="168"/>
        <v>2.335245103343794</v>
      </c>
      <c r="BT92" s="47">
        <f t="shared" si="169"/>
        <v>54.714151827553884</v>
      </c>
      <c r="BU92" s="47" t="str">
        <f t="shared" si="170"/>
        <v/>
      </c>
      <c r="BV92" s="47">
        <f t="shared" si="171"/>
        <v>53.79495893514585</v>
      </c>
      <c r="BW92" s="47" t="str">
        <f t="shared" si="172"/>
        <v/>
      </c>
      <c r="BX92" s="47" t="str">
        <f t="shared" si="173"/>
        <v/>
      </c>
      <c r="BY92" s="47" t="str">
        <f t="shared" si="174"/>
        <v/>
      </c>
      <c r="BZ92" s="46"/>
      <c r="CA92" s="45">
        <v>9.7080000000000002</v>
      </c>
      <c r="CB92" s="45">
        <v>9.6460000000000008</v>
      </c>
      <c r="CC92" s="45">
        <v>9.7409999999999997</v>
      </c>
      <c r="CD92" s="45">
        <v>9.5980000000000008</v>
      </c>
      <c r="CE92" s="45">
        <v>10.44</v>
      </c>
      <c r="CF92" s="45"/>
      <c r="CG92" s="45"/>
      <c r="CH92" s="61">
        <v>6.9610000000000003</v>
      </c>
      <c r="CI92" s="45">
        <v>7.7130000000000001</v>
      </c>
      <c r="CJ92" s="45"/>
      <c r="CK92" s="45">
        <v>8.2929999999999993</v>
      </c>
      <c r="CL92" s="45"/>
      <c r="CM92" s="45"/>
      <c r="CN92" s="45"/>
      <c r="CO92" s="44" t="str">
        <f t="shared" si="175"/>
        <v/>
      </c>
      <c r="CP92" s="43">
        <f t="shared" si="176"/>
        <v>9.7080000000000002</v>
      </c>
      <c r="CQ92" s="43">
        <f t="shared" si="177"/>
        <v>9.6460000000000008</v>
      </c>
      <c r="CR92" s="43">
        <f t="shared" si="178"/>
        <v>9.7409999999999997</v>
      </c>
      <c r="CS92" s="43">
        <f t="shared" si="179"/>
        <v>9.5980000000000008</v>
      </c>
      <c r="CT92" s="43">
        <f t="shared" si="180"/>
        <v>10.44</v>
      </c>
      <c r="CU92" s="43" t="str">
        <f t="shared" si="181"/>
        <v/>
      </c>
      <c r="CV92" s="43" t="str">
        <f t="shared" si="182"/>
        <v/>
      </c>
      <c r="CW92" s="43">
        <f t="shared" si="183"/>
        <v>6.9610000000000003</v>
      </c>
      <c r="CX92" s="43">
        <f t="shared" si="184"/>
        <v>7.7130000000000001</v>
      </c>
      <c r="CY92" s="43" t="str">
        <f t="shared" si="185"/>
        <v/>
      </c>
      <c r="CZ92" s="43">
        <f t="shared" si="186"/>
        <v>8.2929999999999993</v>
      </c>
      <c r="DA92" s="43" t="str">
        <f t="shared" si="187"/>
        <v/>
      </c>
      <c r="DB92" s="43" t="str">
        <f t="shared" si="188"/>
        <v/>
      </c>
      <c r="DC92" s="43" t="str">
        <f t="shared" si="189"/>
        <v/>
      </c>
      <c r="DD92" s="42" t="str">
        <f t="shared" si="190"/>
        <v/>
      </c>
      <c r="DE92" s="41">
        <f t="shared" si="191"/>
        <v>1</v>
      </c>
      <c r="DF92" s="41">
        <f t="shared" si="192"/>
        <v>1</v>
      </c>
      <c r="DG92" s="41">
        <f t="shared" si="193"/>
        <v>1</v>
      </c>
      <c r="DH92" s="41">
        <f t="shared" si="194"/>
        <v>1</v>
      </c>
    </row>
    <row r="93" spans="1:112" s="41" customFormat="1" x14ac:dyDescent="0.2">
      <c r="A93" s="51" t="s">
        <v>173</v>
      </c>
      <c r="B93" s="51" t="s">
        <v>396</v>
      </c>
      <c r="C93" s="58">
        <v>1.5517816181877149</v>
      </c>
      <c r="D93" s="58">
        <v>25.373448296518283</v>
      </c>
      <c r="E93" s="58">
        <v>9.5122864180634714</v>
      </c>
      <c r="F93" s="58">
        <v>1.2420947222850236</v>
      </c>
      <c r="G93" s="58">
        <v>1.5575039233183805</v>
      </c>
      <c r="H93" s="58">
        <v>6.3143033186503414</v>
      </c>
      <c r="I93" s="58">
        <v>9.3064393341493385</v>
      </c>
      <c r="J93" s="58">
        <v>11.929394735753286</v>
      </c>
      <c r="K93" s="58">
        <v>18.4249446903132</v>
      </c>
      <c r="L93" s="58">
        <v>16.02293665174469</v>
      </c>
      <c r="M93" s="58">
        <v>26.755389748249527</v>
      </c>
      <c r="N93" s="58">
        <v>15.294845720779062</v>
      </c>
      <c r="O93" s="58">
        <v>7.7452553680465179</v>
      </c>
      <c r="P93" s="58">
        <v>11.464682189452164</v>
      </c>
      <c r="Q93" s="58">
        <v>16.005536832699132</v>
      </c>
      <c r="R93" s="57">
        <v>47.12</v>
      </c>
      <c r="S93" s="55">
        <v>513.1</v>
      </c>
      <c r="T93" s="55">
        <v>246.7</v>
      </c>
      <c r="U93" s="55"/>
      <c r="V93" s="55">
        <v>61.21</v>
      </c>
      <c r="W93" s="55">
        <v>88.63</v>
      </c>
      <c r="X93" s="55"/>
      <c r="Y93" s="55"/>
      <c r="Z93" s="55"/>
      <c r="AA93" s="55">
        <v>687</v>
      </c>
      <c r="AB93" s="55">
        <v>75.63</v>
      </c>
      <c r="AC93" s="55">
        <v>96.65</v>
      </c>
      <c r="AD93" s="55">
        <v>251.5</v>
      </c>
      <c r="AE93" s="55">
        <v>400.6</v>
      </c>
      <c r="AF93" s="55">
        <v>146.80000000000001</v>
      </c>
      <c r="AG93" s="44">
        <f t="shared" si="130"/>
        <v>30.365097413017569</v>
      </c>
      <c r="AH93" s="43">
        <f t="shared" si="131"/>
        <v>20.221926243679185</v>
      </c>
      <c r="AI93" s="43">
        <f t="shared" si="132"/>
        <v>25.934879287436722</v>
      </c>
      <c r="AJ93" s="43" t="str">
        <f t="shared" si="133"/>
        <v/>
      </c>
      <c r="AK93" s="43">
        <f t="shared" si="134"/>
        <v>39.300061517397303</v>
      </c>
      <c r="AL93" s="43">
        <f t="shared" si="135"/>
        <v>14.036386205619328</v>
      </c>
      <c r="AM93" s="43" t="str">
        <f t="shared" si="136"/>
        <v/>
      </c>
      <c r="AN93" s="43" t="str">
        <f t="shared" si="137"/>
        <v/>
      </c>
      <c r="AO93" s="43" t="str">
        <f t="shared" si="138"/>
        <v/>
      </c>
      <c r="AP93" s="43">
        <f t="shared" si="139"/>
        <v>42.876035456658606</v>
      </c>
      <c r="AQ93" s="43">
        <f t="shared" si="140"/>
        <v>2.8267201753227345</v>
      </c>
      <c r="AR93" s="43">
        <f t="shared" si="141"/>
        <v>6.31912225624444</v>
      </c>
      <c r="AS93" s="43">
        <f t="shared" si="142"/>
        <v>32.471492294182738</v>
      </c>
      <c r="AT93" s="43">
        <f t="shared" si="143"/>
        <v>34.942093760659453</v>
      </c>
      <c r="AU93" s="43">
        <f t="shared" si="144"/>
        <v>9.171826070843764</v>
      </c>
      <c r="AV93" s="48">
        <f t="shared" si="145"/>
        <v>47.12</v>
      </c>
      <c r="AW93" s="47">
        <f t="shared" si="146"/>
        <v>513.1</v>
      </c>
      <c r="AX93" s="47">
        <f t="shared" si="147"/>
        <v>246.7</v>
      </c>
      <c r="AY93" s="47" t="str">
        <f t="shared" si="148"/>
        <v/>
      </c>
      <c r="AZ93" s="47">
        <f t="shared" si="149"/>
        <v>61.21</v>
      </c>
      <c r="BA93" s="47">
        <f t="shared" si="150"/>
        <v>88.63</v>
      </c>
      <c r="BB93" s="47" t="str">
        <f t="shared" si="151"/>
        <v/>
      </c>
      <c r="BC93" s="47" t="str">
        <f t="shared" si="152"/>
        <v/>
      </c>
      <c r="BD93" s="47" t="str">
        <f t="shared" si="153"/>
        <v/>
      </c>
      <c r="BE93" s="47">
        <f t="shared" si="154"/>
        <v>687</v>
      </c>
      <c r="BF93" s="47">
        <f t="shared" si="155"/>
        <v>75.63</v>
      </c>
      <c r="BG93" s="47">
        <f t="shared" si="156"/>
        <v>96.65</v>
      </c>
      <c r="BH93" s="47">
        <f t="shared" si="157"/>
        <v>251.5</v>
      </c>
      <c r="BI93" s="47">
        <f t="shared" si="158"/>
        <v>400.6</v>
      </c>
      <c r="BJ93" s="47">
        <f t="shared" si="159"/>
        <v>146.80000000000001</v>
      </c>
      <c r="BK93" s="48">
        <f t="shared" si="160"/>
        <v>72.137170851194128</v>
      </c>
      <c r="BL93" s="47">
        <f t="shared" si="161"/>
        <v>55.59046587215601</v>
      </c>
      <c r="BM93" s="47">
        <f t="shared" si="162"/>
        <v>36.035641250365174</v>
      </c>
      <c r="BN93" s="47" t="str">
        <f t="shared" si="163"/>
        <v/>
      </c>
      <c r="BO93" s="47">
        <f t="shared" si="164"/>
        <v>12.380663430420713</v>
      </c>
      <c r="BP93" s="47">
        <f t="shared" si="165"/>
        <v>25.704756380510439</v>
      </c>
      <c r="BQ93" s="47" t="str">
        <f t="shared" si="166"/>
        <v/>
      </c>
      <c r="BR93" s="47" t="str">
        <f t="shared" si="167"/>
        <v/>
      </c>
      <c r="BS93" s="47" t="str">
        <f t="shared" si="168"/>
        <v/>
      </c>
      <c r="BT93" s="47">
        <f t="shared" si="169"/>
        <v>64.386129334582947</v>
      </c>
      <c r="BU93" s="47">
        <f t="shared" si="170"/>
        <v>61.991803278688522</v>
      </c>
      <c r="BV93" s="47">
        <f t="shared" si="171"/>
        <v>13.685924667233078</v>
      </c>
      <c r="BW93" s="47">
        <f t="shared" si="172"/>
        <v>8.4424303457536087</v>
      </c>
      <c r="BX93" s="47">
        <f t="shared" si="173"/>
        <v>27.994409503843467</v>
      </c>
      <c r="BY93" s="47">
        <f t="shared" si="174"/>
        <v>6.4216972878390211</v>
      </c>
      <c r="BZ93" s="54">
        <v>10.61</v>
      </c>
      <c r="CA93" s="52">
        <v>9.1579999999999995</v>
      </c>
      <c r="CB93" s="52">
        <v>8.8849999999999998</v>
      </c>
      <c r="CC93" s="52"/>
      <c r="CD93" s="52">
        <v>8.2170000000000005</v>
      </c>
      <c r="CE93" s="52">
        <v>8.2530000000000001</v>
      </c>
      <c r="CF93" s="52"/>
      <c r="CG93" s="52"/>
      <c r="CH93" s="52"/>
      <c r="CI93" s="52">
        <v>8.8680000000000003</v>
      </c>
      <c r="CJ93" s="52">
        <v>9.6349999999999998</v>
      </c>
      <c r="CK93" s="52">
        <v>8.734</v>
      </c>
      <c r="CL93" s="52">
        <v>8.9209999999999994</v>
      </c>
      <c r="CM93" s="52">
        <v>8.59</v>
      </c>
      <c r="CN93" s="52">
        <v>9.25</v>
      </c>
      <c r="CO93" s="44">
        <f t="shared" si="175"/>
        <v>10.61</v>
      </c>
      <c r="CP93" s="43">
        <f t="shared" si="176"/>
        <v>9.1579999999999995</v>
      </c>
      <c r="CQ93" s="43">
        <f t="shared" si="177"/>
        <v>8.8849999999999998</v>
      </c>
      <c r="CR93" s="43" t="str">
        <f t="shared" si="178"/>
        <v/>
      </c>
      <c r="CS93" s="43">
        <f t="shared" si="179"/>
        <v>8.2170000000000005</v>
      </c>
      <c r="CT93" s="43">
        <f t="shared" si="180"/>
        <v>8.2530000000000001</v>
      </c>
      <c r="CU93" s="43" t="str">
        <f t="shared" si="181"/>
        <v/>
      </c>
      <c r="CV93" s="43" t="str">
        <f t="shared" si="182"/>
        <v/>
      </c>
      <c r="CW93" s="43" t="str">
        <f t="shared" si="183"/>
        <v/>
      </c>
      <c r="CX93" s="43">
        <f t="shared" si="184"/>
        <v>8.8680000000000003</v>
      </c>
      <c r="CY93" s="43">
        <f t="shared" si="185"/>
        <v>9.6349999999999998</v>
      </c>
      <c r="CZ93" s="43">
        <f t="shared" si="186"/>
        <v>8.734</v>
      </c>
      <c r="DA93" s="43">
        <f t="shared" si="187"/>
        <v>8.9209999999999994</v>
      </c>
      <c r="DB93" s="43">
        <f t="shared" si="188"/>
        <v>8.59</v>
      </c>
      <c r="DC93" s="43">
        <f t="shared" si="189"/>
        <v>9.25</v>
      </c>
      <c r="DD93" s="42">
        <f t="shared" si="190"/>
        <v>1</v>
      </c>
      <c r="DE93" s="41">
        <f t="shared" si="191"/>
        <v>1</v>
      </c>
      <c r="DF93" s="41">
        <f t="shared" si="192"/>
        <v>1</v>
      </c>
      <c r="DG93" s="41">
        <f t="shared" si="193"/>
        <v>1</v>
      </c>
      <c r="DH93" s="41">
        <f t="shared" si="194"/>
        <v>0</v>
      </c>
    </row>
    <row r="94" spans="1:112" s="41" customFormat="1" x14ac:dyDescent="0.2">
      <c r="A94" s="51" t="s">
        <v>174</v>
      </c>
      <c r="B94" s="51" t="s">
        <v>397</v>
      </c>
      <c r="C94" s="47">
        <v>9.6047343032843457</v>
      </c>
      <c r="D94" s="47">
        <v>23.859597993804307</v>
      </c>
      <c r="E94" s="47">
        <v>15.32753020675705</v>
      </c>
      <c r="F94" s="47">
        <v>33.028798158136496</v>
      </c>
      <c r="G94" s="47">
        <v>10.510953883209005</v>
      </c>
      <c r="H94" s="47">
        <v>16.140825630122229</v>
      </c>
      <c r="I94" s="47">
        <v>12.738969254926522</v>
      </c>
      <c r="J94" s="47">
        <v>13.205399343916611</v>
      </c>
      <c r="K94" s="47">
        <v>12.815636985642829</v>
      </c>
      <c r="L94" s="47">
        <v>12.181717339750156</v>
      </c>
      <c r="M94" s="47">
        <v>17.963817510002631</v>
      </c>
      <c r="N94" s="47">
        <v>0.85852886674713502</v>
      </c>
      <c r="O94" s="47">
        <v>15.38096466656344</v>
      </c>
      <c r="P94" s="47">
        <v>9.629801575603949</v>
      </c>
      <c r="Q94" s="47">
        <v>10.544511681688174</v>
      </c>
      <c r="R94" s="50"/>
      <c r="S94" s="56">
        <v>28.89</v>
      </c>
      <c r="T94" s="49"/>
      <c r="U94" s="49">
        <v>84.82</v>
      </c>
      <c r="V94" s="49">
        <v>114.5</v>
      </c>
      <c r="W94" s="49">
        <v>122.5</v>
      </c>
      <c r="X94" s="49">
        <v>306.10000000000002</v>
      </c>
      <c r="Y94" s="49">
        <v>459.1</v>
      </c>
      <c r="Z94" s="49">
        <v>577.5</v>
      </c>
      <c r="AA94" s="49">
        <v>437</v>
      </c>
      <c r="AB94" s="49">
        <v>103.9</v>
      </c>
      <c r="AC94" s="49">
        <v>183.3</v>
      </c>
      <c r="AD94" s="49"/>
      <c r="AE94" s="49"/>
      <c r="AF94" s="49"/>
      <c r="AG94" s="44" t="str">
        <f t="shared" si="130"/>
        <v/>
      </c>
      <c r="AH94" s="43">
        <f t="shared" si="131"/>
        <v>1.2108334770561495</v>
      </c>
      <c r="AI94" s="43" t="str">
        <f t="shared" si="132"/>
        <v/>
      </c>
      <c r="AJ94" s="43">
        <f t="shared" si="133"/>
        <v>2.5680619559299638</v>
      </c>
      <c r="AK94" s="43">
        <f t="shared" si="134"/>
        <v>10.893397618546398</v>
      </c>
      <c r="AL94" s="43">
        <f t="shared" si="135"/>
        <v>7.5894506766363197</v>
      </c>
      <c r="AM94" s="43">
        <f t="shared" si="136"/>
        <v>24.028631663556489</v>
      </c>
      <c r="AN94" s="43">
        <f t="shared" si="137"/>
        <v>34.766082270090202</v>
      </c>
      <c r="AO94" s="43">
        <f t="shared" si="138"/>
        <v>45.062137812343217</v>
      </c>
      <c r="AP94" s="43">
        <f t="shared" si="139"/>
        <v>35.873431291499884</v>
      </c>
      <c r="AQ94" s="43">
        <f t="shared" si="140"/>
        <v>5.7838485579218508</v>
      </c>
      <c r="AR94" s="43">
        <f t="shared" si="141"/>
        <v>213.50476041009799</v>
      </c>
      <c r="AS94" s="43" t="str">
        <f t="shared" si="142"/>
        <v/>
      </c>
      <c r="AT94" s="43" t="str">
        <f t="shared" si="143"/>
        <v/>
      </c>
      <c r="AU94" s="43" t="str">
        <f t="shared" si="144"/>
        <v/>
      </c>
      <c r="AV94" s="48" t="str">
        <f t="shared" si="145"/>
        <v/>
      </c>
      <c r="AW94" s="47" t="str">
        <f t="shared" si="146"/>
        <v/>
      </c>
      <c r="AX94" s="47" t="str">
        <f t="shared" si="147"/>
        <v/>
      </c>
      <c r="AY94" s="47">
        <f t="shared" si="148"/>
        <v>84.82</v>
      </c>
      <c r="AZ94" s="47">
        <f t="shared" si="149"/>
        <v>114.5</v>
      </c>
      <c r="BA94" s="47">
        <f t="shared" si="150"/>
        <v>122.5</v>
      </c>
      <c r="BB94" s="47">
        <f t="shared" si="151"/>
        <v>306.10000000000002</v>
      </c>
      <c r="BC94" s="47">
        <f t="shared" si="152"/>
        <v>459.1</v>
      </c>
      <c r="BD94" s="47">
        <f t="shared" si="153"/>
        <v>577.5</v>
      </c>
      <c r="BE94" s="47">
        <f t="shared" si="154"/>
        <v>437</v>
      </c>
      <c r="BF94" s="47">
        <f t="shared" si="155"/>
        <v>103.9</v>
      </c>
      <c r="BG94" s="47">
        <f t="shared" si="156"/>
        <v>183.3</v>
      </c>
      <c r="BH94" s="47" t="str">
        <f t="shared" si="157"/>
        <v/>
      </c>
      <c r="BI94" s="47" t="str">
        <f t="shared" si="158"/>
        <v/>
      </c>
      <c r="BJ94" s="47" t="str">
        <f t="shared" si="159"/>
        <v/>
      </c>
      <c r="BK94" s="48" t="str">
        <f t="shared" si="160"/>
        <v/>
      </c>
      <c r="BL94" s="47" t="str">
        <f t="shared" si="161"/>
        <v/>
      </c>
      <c r="BM94" s="47" t="str">
        <f t="shared" si="162"/>
        <v/>
      </c>
      <c r="BN94" s="47">
        <f t="shared" si="163"/>
        <v>22.801075268817204</v>
      </c>
      <c r="BO94" s="47">
        <f t="shared" si="164"/>
        <v>23.159385113268609</v>
      </c>
      <c r="BP94" s="47">
        <f t="shared" si="165"/>
        <v>35.527842227378187</v>
      </c>
      <c r="BQ94" s="47">
        <f t="shared" si="166"/>
        <v>40.873280811857398</v>
      </c>
      <c r="BR94" s="47">
        <f t="shared" si="167"/>
        <v>54.049917588886274</v>
      </c>
      <c r="BS94" s="47">
        <f t="shared" si="168"/>
        <v>62.493236662698841</v>
      </c>
      <c r="BT94" s="47">
        <f t="shared" si="169"/>
        <v>40.955951265229615</v>
      </c>
      <c r="BU94" s="47">
        <f t="shared" si="170"/>
        <v>85.163934426229503</v>
      </c>
      <c r="BV94" s="47">
        <f t="shared" si="171"/>
        <v>25.955819881053525</v>
      </c>
      <c r="BW94" s="47" t="str">
        <f t="shared" si="172"/>
        <v/>
      </c>
      <c r="BX94" s="47" t="str">
        <f t="shared" si="173"/>
        <v/>
      </c>
      <c r="BY94" s="47" t="str">
        <f t="shared" si="174"/>
        <v/>
      </c>
      <c r="BZ94" s="46"/>
      <c r="CA94" s="61">
        <v>6.8289999999999997</v>
      </c>
      <c r="CB94" s="45"/>
      <c r="CC94" s="45">
        <v>6.92</v>
      </c>
      <c r="CD94" s="45">
        <v>6.9909999999999997</v>
      </c>
      <c r="CE94" s="45">
        <v>7.4640000000000004</v>
      </c>
      <c r="CF94" s="45">
        <v>8.734</v>
      </c>
      <c r="CG94" s="45">
        <v>8.6639999999999997</v>
      </c>
      <c r="CH94" s="45">
        <v>8.1739999999999995</v>
      </c>
      <c r="CI94" s="45">
        <v>8.8770000000000007</v>
      </c>
      <c r="CJ94" s="45">
        <v>8.3789999999999996</v>
      </c>
      <c r="CK94" s="45">
        <v>8.7769999999999992</v>
      </c>
      <c r="CL94" s="45"/>
      <c r="CM94" s="45"/>
      <c r="CN94" s="45"/>
      <c r="CO94" s="44" t="str">
        <f t="shared" si="175"/>
        <v/>
      </c>
      <c r="CP94" s="43" t="str">
        <f t="shared" si="176"/>
        <v/>
      </c>
      <c r="CQ94" s="43" t="str">
        <f t="shared" si="177"/>
        <v/>
      </c>
      <c r="CR94" s="43">
        <f t="shared" si="178"/>
        <v>6.92</v>
      </c>
      <c r="CS94" s="43">
        <f t="shared" si="179"/>
        <v>6.9909999999999997</v>
      </c>
      <c r="CT94" s="43">
        <f t="shared" si="180"/>
        <v>7.4640000000000004</v>
      </c>
      <c r="CU94" s="43">
        <f t="shared" si="181"/>
        <v>8.734</v>
      </c>
      <c r="CV94" s="43">
        <f t="shared" si="182"/>
        <v>8.6639999999999997</v>
      </c>
      <c r="CW94" s="43">
        <f t="shared" si="183"/>
        <v>8.1739999999999995</v>
      </c>
      <c r="CX94" s="43">
        <f t="shared" si="184"/>
        <v>8.8770000000000007</v>
      </c>
      <c r="CY94" s="43">
        <f t="shared" si="185"/>
        <v>8.3789999999999996</v>
      </c>
      <c r="CZ94" s="43">
        <f t="shared" si="186"/>
        <v>8.7769999999999992</v>
      </c>
      <c r="DA94" s="43" t="str">
        <f t="shared" si="187"/>
        <v/>
      </c>
      <c r="DB94" s="43" t="str">
        <f t="shared" si="188"/>
        <v/>
      </c>
      <c r="DC94" s="43" t="str">
        <f t="shared" si="189"/>
        <v/>
      </c>
      <c r="DD94" s="42" t="str">
        <f t="shared" si="190"/>
        <v/>
      </c>
      <c r="DE94" s="41">
        <f t="shared" si="191"/>
        <v>1</v>
      </c>
      <c r="DF94" s="41">
        <f t="shared" si="192"/>
        <v>1</v>
      </c>
      <c r="DG94" s="41">
        <f t="shared" si="193"/>
        <v>1</v>
      </c>
      <c r="DH94" s="41">
        <f t="shared" si="194"/>
        <v>1</v>
      </c>
    </row>
    <row r="95" spans="1:112" s="41" customFormat="1" x14ac:dyDescent="0.2">
      <c r="A95" s="51" t="s">
        <v>88</v>
      </c>
      <c r="B95" s="51" t="s">
        <v>9</v>
      </c>
      <c r="C95" s="47">
        <v>9.448258995989157</v>
      </c>
      <c r="D95" s="47">
        <v>14.507999213248752</v>
      </c>
      <c r="E95" s="47">
        <v>23.877755045154533</v>
      </c>
      <c r="F95" s="47">
        <v>21.486262793616348</v>
      </c>
      <c r="G95" s="47">
        <v>5.4131600918494254</v>
      </c>
      <c r="H95" s="47">
        <v>8.4076019263569695</v>
      </c>
      <c r="I95" s="47">
        <v>22.437029394263654</v>
      </c>
      <c r="J95" s="47">
        <v>14.093858851625425</v>
      </c>
      <c r="K95" s="47">
        <v>16.079995855789733</v>
      </c>
      <c r="L95" s="47">
        <v>12.621107752147328</v>
      </c>
      <c r="M95" s="47">
        <v>10.685358714716713</v>
      </c>
      <c r="N95" s="47">
        <v>4.8039058136836523</v>
      </c>
      <c r="O95" s="47">
        <v>22.590174537216456</v>
      </c>
      <c r="P95" s="47">
        <v>3.6902362451215875</v>
      </c>
      <c r="Q95" s="47">
        <v>22.745251668815044</v>
      </c>
      <c r="R95" s="50">
        <v>32.299999999999997</v>
      </c>
      <c r="S95" s="49"/>
      <c r="T95" s="49"/>
      <c r="U95" s="49"/>
      <c r="V95" s="49">
        <v>86.79</v>
      </c>
      <c r="W95" s="60"/>
      <c r="X95" s="49"/>
      <c r="Y95" s="49"/>
      <c r="Z95" s="49"/>
      <c r="AA95" s="49"/>
      <c r="AB95" s="49"/>
      <c r="AC95" s="49">
        <v>117.1</v>
      </c>
      <c r="AD95" s="49">
        <v>57.62</v>
      </c>
      <c r="AE95" s="49">
        <v>68.83</v>
      </c>
      <c r="AF95" s="60"/>
      <c r="AG95" s="44">
        <f t="shared" si="130"/>
        <v>3.4186192412497944</v>
      </c>
      <c r="AH95" s="43" t="str">
        <f t="shared" si="131"/>
        <v/>
      </c>
      <c r="AI95" s="43" t="str">
        <f t="shared" si="132"/>
        <v/>
      </c>
      <c r="AJ95" s="43" t="str">
        <f t="shared" si="133"/>
        <v/>
      </c>
      <c r="AK95" s="43">
        <f t="shared" si="134"/>
        <v>16.033148572620156</v>
      </c>
      <c r="AL95" s="43" t="str">
        <f t="shared" si="135"/>
        <v/>
      </c>
      <c r="AM95" s="43" t="str">
        <f t="shared" si="136"/>
        <v/>
      </c>
      <c r="AN95" s="43" t="str">
        <f t="shared" si="137"/>
        <v/>
      </c>
      <c r="AO95" s="43" t="str">
        <f t="shared" si="138"/>
        <v/>
      </c>
      <c r="AP95" s="43" t="str">
        <f t="shared" si="139"/>
        <v/>
      </c>
      <c r="AQ95" s="43" t="str">
        <f t="shared" si="140"/>
        <v/>
      </c>
      <c r="AR95" s="43">
        <f t="shared" si="141"/>
        <v>24.375998310884302</v>
      </c>
      <c r="AS95" s="43">
        <f t="shared" si="142"/>
        <v>2.5506664370863197</v>
      </c>
      <c r="AT95" s="43">
        <f t="shared" si="143"/>
        <v>18.651922377867209</v>
      </c>
      <c r="AU95" s="43" t="str">
        <f t="shared" si="144"/>
        <v/>
      </c>
      <c r="AV95" s="48">
        <f t="shared" si="145"/>
        <v>32.299999999999997</v>
      </c>
      <c r="AW95" s="47" t="str">
        <f t="shared" si="146"/>
        <v/>
      </c>
      <c r="AX95" s="47" t="str">
        <f t="shared" si="147"/>
        <v/>
      </c>
      <c r="AY95" s="47" t="str">
        <f t="shared" si="148"/>
        <v/>
      </c>
      <c r="AZ95" s="47">
        <f t="shared" si="149"/>
        <v>86.79</v>
      </c>
      <c r="BA95" s="47" t="str">
        <f t="shared" si="150"/>
        <v/>
      </c>
      <c r="BB95" s="47" t="str">
        <f t="shared" si="151"/>
        <v/>
      </c>
      <c r="BC95" s="47" t="str">
        <f t="shared" si="152"/>
        <v/>
      </c>
      <c r="BD95" s="47" t="str">
        <f t="shared" si="153"/>
        <v/>
      </c>
      <c r="BE95" s="47" t="str">
        <f t="shared" si="154"/>
        <v/>
      </c>
      <c r="BF95" s="47" t="str">
        <f t="shared" si="155"/>
        <v/>
      </c>
      <c r="BG95" s="47">
        <f t="shared" si="156"/>
        <v>117.1</v>
      </c>
      <c r="BH95" s="47">
        <f t="shared" si="157"/>
        <v>57.62</v>
      </c>
      <c r="BI95" s="47">
        <f t="shared" si="158"/>
        <v>68.83</v>
      </c>
      <c r="BJ95" s="47" t="str">
        <f t="shared" si="159"/>
        <v/>
      </c>
      <c r="BK95" s="48">
        <f t="shared" si="160"/>
        <v>49.448867115737904</v>
      </c>
      <c r="BL95" s="47" t="str">
        <f t="shared" si="161"/>
        <v/>
      </c>
      <c r="BM95" s="47" t="str">
        <f t="shared" si="162"/>
        <v/>
      </c>
      <c r="BN95" s="47" t="str">
        <f t="shared" si="163"/>
        <v/>
      </c>
      <c r="BO95" s="47">
        <f t="shared" si="164"/>
        <v>17.554611650485437</v>
      </c>
      <c r="BP95" s="47" t="str">
        <f t="shared" si="165"/>
        <v/>
      </c>
      <c r="BQ95" s="47" t="str">
        <f t="shared" si="166"/>
        <v/>
      </c>
      <c r="BR95" s="47" t="str">
        <f t="shared" si="167"/>
        <v/>
      </c>
      <c r="BS95" s="47" t="str">
        <f t="shared" si="168"/>
        <v/>
      </c>
      <c r="BT95" s="47" t="str">
        <f t="shared" si="169"/>
        <v/>
      </c>
      <c r="BU95" s="47" t="str">
        <f t="shared" si="170"/>
        <v/>
      </c>
      <c r="BV95" s="47">
        <f t="shared" si="171"/>
        <v>16.581704899461908</v>
      </c>
      <c r="BW95" s="47">
        <f t="shared" si="172"/>
        <v>1.9342061094326954</v>
      </c>
      <c r="BX95" s="47">
        <f t="shared" si="173"/>
        <v>4.8099231306778476</v>
      </c>
      <c r="BY95" s="47" t="str">
        <f t="shared" si="174"/>
        <v/>
      </c>
      <c r="BZ95" s="46">
        <v>6.9980000000000002</v>
      </c>
      <c r="CA95" s="45"/>
      <c r="CB95" s="45"/>
      <c r="CC95" s="45"/>
      <c r="CD95" s="45">
        <v>6.3049999999999997</v>
      </c>
      <c r="CE95" s="59"/>
      <c r="CF95" s="45"/>
      <c r="CG95" s="45"/>
      <c r="CH95" s="45"/>
      <c r="CI95" s="45"/>
      <c r="CJ95" s="45"/>
      <c r="CK95" s="45">
        <v>7.8959999999999999</v>
      </c>
      <c r="CL95" s="45">
        <v>5.976</v>
      </c>
      <c r="CM95" s="45">
        <v>6.306</v>
      </c>
      <c r="CN95" s="59"/>
      <c r="CO95" s="44">
        <f t="shared" si="175"/>
        <v>6.9980000000000002</v>
      </c>
      <c r="CP95" s="43" t="str">
        <f t="shared" si="176"/>
        <v/>
      </c>
      <c r="CQ95" s="43" t="str">
        <f t="shared" si="177"/>
        <v/>
      </c>
      <c r="CR95" s="43" t="str">
        <f t="shared" si="178"/>
        <v/>
      </c>
      <c r="CS95" s="43">
        <f t="shared" si="179"/>
        <v>6.3049999999999997</v>
      </c>
      <c r="CT95" s="43" t="str">
        <f t="shared" si="180"/>
        <v/>
      </c>
      <c r="CU95" s="43" t="str">
        <f t="shared" si="181"/>
        <v/>
      </c>
      <c r="CV95" s="43" t="str">
        <f t="shared" si="182"/>
        <v/>
      </c>
      <c r="CW95" s="43" t="str">
        <f t="shared" si="183"/>
        <v/>
      </c>
      <c r="CX95" s="43" t="str">
        <f t="shared" si="184"/>
        <v/>
      </c>
      <c r="CY95" s="43" t="str">
        <f t="shared" si="185"/>
        <v/>
      </c>
      <c r="CZ95" s="43">
        <f t="shared" si="186"/>
        <v>7.8959999999999999</v>
      </c>
      <c r="DA95" s="43">
        <f t="shared" si="187"/>
        <v>5.976</v>
      </c>
      <c r="DB95" s="43">
        <f t="shared" si="188"/>
        <v>6.306</v>
      </c>
      <c r="DC95" s="43" t="str">
        <f t="shared" si="189"/>
        <v/>
      </c>
      <c r="DD95" s="42">
        <f t="shared" si="190"/>
        <v>1</v>
      </c>
      <c r="DE95" s="41">
        <f t="shared" si="191"/>
        <v>1</v>
      </c>
      <c r="DF95" s="41" t="str">
        <f t="shared" si="192"/>
        <v/>
      </c>
      <c r="DG95" s="41">
        <f t="shared" si="193"/>
        <v>1</v>
      </c>
      <c r="DH95" s="41">
        <f t="shared" si="194"/>
        <v>1</v>
      </c>
    </row>
    <row r="96" spans="1:112" s="41" customFormat="1" x14ac:dyDescent="0.2">
      <c r="A96" s="51" t="s">
        <v>29</v>
      </c>
      <c r="B96" s="51" t="s">
        <v>401</v>
      </c>
      <c r="C96" s="58">
        <v>6.6364041793493618</v>
      </c>
      <c r="D96" s="58">
        <v>7.2583923235628918</v>
      </c>
      <c r="E96" s="58">
        <v>10.433217325822842</v>
      </c>
      <c r="F96" s="58">
        <v>8.7027740874202486</v>
      </c>
      <c r="G96" s="58">
        <v>6.1337301727849667</v>
      </c>
      <c r="H96" s="58">
        <v>1.8595631865391751</v>
      </c>
      <c r="I96" s="58">
        <v>5.0472893322737464</v>
      </c>
      <c r="J96" s="58">
        <v>1.5965572005400377</v>
      </c>
      <c r="K96" s="58">
        <v>8.8679108936717963</v>
      </c>
      <c r="L96" s="58">
        <v>11.490367159295229</v>
      </c>
      <c r="M96" s="58">
        <v>4.712058443317078</v>
      </c>
      <c r="N96" s="58">
        <v>19.629596643305728</v>
      </c>
      <c r="O96" s="58">
        <v>12.478354962115551</v>
      </c>
      <c r="P96" s="58">
        <v>13.266477742302339</v>
      </c>
      <c r="Q96" s="58">
        <v>11.682425098374587</v>
      </c>
      <c r="R96" s="57">
        <v>39.299999999999997</v>
      </c>
      <c r="S96" s="55">
        <v>313</v>
      </c>
      <c r="T96" s="55">
        <v>148.1</v>
      </c>
      <c r="U96" s="55">
        <v>134.1</v>
      </c>
      <c r="V96" s="55">
        <v>300.5</v>
      </c>
      <c r="W96" s="55">
        <v>141.19999999999999</v>
      </c>
      <c r="X96" s="55">
        <v>324.39999999999998</v>
      </c>
      <c r="Y96" s="55">
        <v>132.80000000000001</v>
      </c>
      <c r="Z96" s="55">
        <v>104</v>
      </c>
      <c r="AA96" s="55">
        <v>613.79999999999995</v>
      </c>
      <c r="AB96" s="55">
        <v>56.68</v>
      </c>
      <c r="AC96" s="55">
        <v>357.7</v>
      </c>
      <c r="AD96" s="55">
        <v>2713</v>
      </c>
      <c r="AE96" s="55">
        <v>921.9</v>
      </c>
      <c r="AF96" s="55">
        <v>1585</v>
      </c>
      <c r="AG96" s="44">
        <f t="shared" si="130"/>
        <v>5.9218816301590902</v>
      </c>
      <c r="AH96" s="43">
        <f t="shared" si="131"/>
        <v>43.122496834995992</v>
      </c>
      <c r="AI96" s="43">
        <f t="shared" si="132"/>
        <v>14.195046012646891</v>
      </c>
      <c r="AJ96" s="43">
        <f t="shared" si="133"/>
        <v>15.408879818429375</v>
      </c>
      <c r="AK96" s="43">
        <f t="shared" si="134"/>
        <v>48.991395371987906</v>
      </c>
      <c r="AL96" s="43">
        <f t="shared" si="135"/>
        <v>75.931810772607676</v>
      </c>
      <c r="AM96" s="43">
        <f t="shared" si="136"/>
        <v>64.272122845365288</v>
      </c>
      <c r="AN96" s="43">
        <f t="shared" si="137"/>
        <v>83.178980342877935</v>
      </c>
      <c r="AO96" s="43">
        <f t="shared" si="138"/>
        <v>11.727677606031781</v>
      </c>
      <c r="AP96" s="43">
        <f t="shared" si="139"/>
        <v>53.418658559005344</v>
      </c>
      <c r="AQ96" s="43">
        <f t="shared" si="140"/>
        <v>12.028713285673897</v>
      </c>
      <c r="AR96" s="43">
        <f t="shared" si="141"/>
        <v>18.222483451894373</v>
      </c>
      <c r="AS96" s="43">
        <f t="shared" si="142"/>
        <v>217.4164790340316</v>
      </c>
      <c r="AT96" s="43">
        <f t="shared" si="143"/>
        <v>69.490939336548294</v>
      </c>
      <c r="AU96" s="43">
        <f t="shared" si="144"/>
        <v>135.67388505837937</v>
      </c>
      <c r="AV96" s="48">
        <f t="shared" si="145"/>
        <v>39.299999999999997</v>
      </c>
      <c r="AW96" s="47">
        <f t="shared" si="146"/>
        <v>313</v>
      </c>
      <c r="AX96" s="47">
        <f t="shared" si="147"/>
        <v>148.1</v>
      </c>
      <c r="AY96" s="47">
        <f t="shared" si="148"/>
        <v>134.1</v>
      </c>
      <c r="AZ96" s="47">
        <f t="shared" si="149"/>
        <v>300.5</v>
      </c>
      <c r="BA96" s="47">
        <f t="shared" si="150"/>
        <v>141.19999999999999</v>
      </c>
      <c r="BB96" s="47">
        <f t="shared" si="151"/>
        <v>324.39999999999998</v>
      </c>
      <c r="BC96" s="47">
        <f t="shared" si="152"/>
        <v>132.80000000000001</v>
      </c>
      <c r="BD96" s="47">
        <f t="shared" si="153"/>
        <v>104</v>
      </c>
      <c r="BE96" s="47">
        <f t="shared" si="154"/>
        <v>613.79999999999995</v>
      </c>
      <c r="BF96" s="47">
        <f t="shared" si="155"/>
        <v>56.68</v>
      </c>
      <c r="BG96" s="47">
        <f t="shared" si="156"/>
        <v>357.7</v>
      </c>
      <c r="BH96" s="47">
        <f t="shared" si="157"/>
        <v>2713</v>
      </c>
      <c r="BI96" s="47">
        <f t="shared" si="158"/>
        <v>921.9</v>
      </c>
      <c r="BJ96" s="47">
        <f t="shared" si="159"/>
        <v>1585</v>
      </c>
      <c r="BK96" s="48">
        <f t="shared" si="160"/>
        <v>60.165339865278625</v>
      </c>
      <c r="BL96" s="47">
        <f t="shared" si="161"/>
        <v>33.911159263271941</v>
      </c>
      <c r="BM96" s="47">
        <f t="shared" si="162"/>
        <v>21.633070406076541</v>
      </c>
      <c r="BN96" s="47">
        <f t="shared" si="163"/>
        <v>36.048387096774192</v>
      </c>
      <c r="BO96" s="47">
        <f t="shared" si="164"/>
        <v>60.780744336569583</v>
      </c>
      <c r="BP96" s="47">
        <f t="shared" si="165"/>
        <v>40.951276102088158</v>
      </c>
      <c r="BQ96" s="47">
        <f t="shared" si="166"/>
        <v>43.316864734944581</v>
      </c>
      <c r="BR96" s="47">
        <f t="shared" si="167"/>
        <v>15.634565575700497</v>
      </c>
      <c r="BS96" s="47">
        <f t="shared" si="168"/>
        <v>11.254193269126718</v>
      </c>
      <c r="BT96" s="47">
        <f t="shared" si="169"/>
        <v>57.525773195876283</v>
      </c>
      <c r="BU96" s="47">
        <f t="shared" si="170"/>
        <v>46.459016393442624</v>
      </c>
      <c r="BV96" s="47">
        <f t="shared" si="171"/>
        <v>50.651373548569808</v>
      </c>
      <c r="BW96" s="47">
        <f t="shared" si="172"/>
        <v>91.070829137294396</v>
      </c>
      <c r="BX96" s="47">
        <f t="shared" si="173"/>
        <v>64.423480083857442</v>
      </c>
      <c r="BY96" s="47">
        <f t="shared" si="174"/>
        <v>69.335083114610669</v>
      </c>
      <c r="BZ96" s="54">
        <v>11.18</v>
      </c>
      <c r="CA96" s="52">
        <v>8.0820000000000007</v>
      </c>
      <c r="CB96" s="52">
        <v>8.0079999999999991</v>
      </c>
      <c r="CC96" s="52">
        <v>8.2040000000000006</v>
      </c>
      <c r="CD96" s="52">
        <v>8.2850000000000001</v>
      </c>
      <c r="CE96" s="52">
        <v>7.0970000000000004</v>
      </c>
      <c r="CF96" s="52">
        <v>8.2729999999999997</v>
      </c>
      <c r="CG96" s="52">
        <v>8.0009999999999994</v>
      </c>
      <c r="CH96" s="52">
        <v>7.9630000000000001</v>
      </c>
      <c r="CI96" s="52">
        <v>9.2789999999999999</v>
      </c>
      <c r="CJ96" s="52">
        <v>7.1280000000000001</v>
      </c>
      <c r="CK96" s="52">
        <v>7.6950000000000003</v>
      </c>
      <c r="CL96" s="52">
        <v>8.7390000000000008</v>
      </c>
      <c r="CM96" s="52">
        <v>8.5500000000000007</v>
      </c>
      <c r="CN96" s="52">
        <v>8.7550000000000008</v>
      </c>
      <c r="CO96" s="44">
        <f t="shared" si="175"/>
        <v>11.18</v>
      </c>
      <c r="CP96" s="43">
        <f t="shared" si="176"/>
        <v>8.0820000000000007</v>
      </c>
      <c r="CQ96" s="43">
        <f t="shared" si="177"/>
        <v>8.0079999999999991</v>
      </c>
      <c r="CR96" s="43">
        <f t="shared" si="178"/>
        <v>8.2040000000000006</v>
      </c>
      <c r="CS96" s="43">
        <f t="shared" si="179"/>
        <v>8.2850000000000001</v>
      </c>
      <c r="CT96" s="43">
        <f t="shared" si="180"/>
        <v>7.0970000000000004</v>
      </c>
      <c r="CU96" s="43">
        <f t="shared" si="181"/>
        <v>8.2729999999999997</v>
      </c>
      <c r="CV96" s="43">
        <f t="shared" si="182"/>
        <v>8.0009999999999994</v>
      </c>
      <c r="CW96" s="43">
        <f t="shared" si="183"/>
        <v>7.9630000000000001</v>
      </c>
      <c r="CX96" s="43">
        <f t="shared" si="184"/>
        <v>9.2789999999999999</v>
      </c>
      <c r="CY96" s="43">
        <f t="shared" si="185"/>
        <v>7.1280000000000001</v>
      </c>
      <c r="CZ96" s="43">
        <f t="shared" si="186"/>
        <v>7.6950000000000003</v>
      </c>
      <c r="DA96" s="43">
        <f t="shared" si="187"/>
        <v>8.7390000000000008</v>
      </c>
      <c r="DB96" s="43">
        <f t="shared" si="188"/>
        <v>8.5500000000000007</v>
      </c>
      <c r="DC96" s="43">
        <f t="shared" si="189"/>
        <v>8.7550000000000008</v>
      </c>
      <c r="DD96" s="42">
        <f t="shared" si="190"/>
        <v>1</v>
      </c>
      <c r="DE96" s="41">
        <f t="shared" si="191"/>
        <v>1</v>
      </c>
      <c r="DF96" s="41">
        <f t="shared" si="192"/>
        <v>1</v>
      </c>
      <c r="DG96" s="41">
        <f t="shared" si="193"/>
        <v>1</v>
      </c>
      <c r="DH96" s="41">
        <f t="shared" si="194"/>
        <v>0</v>
      </c>
    </row>
    <row r="97" spans="1:112" s="41" customFormat="1" x14ac:dyDescent="0.2">
      <c r="A97" s="51" t="s">
        <v>19</v>
      </c>
      <c r="B97" s="51" t="s">
        <v>403</v>
      </c>
      <c r="C97" s="47">
        <v>4.3360321487854243</v>
      </c>
      <c r="D97" s="47">
        <v>11.62940357936464</v>
      </c>
      <c r="E97" s="47">
        <v>9.3605555524655752</v>
      </c>
      <c r="F97" s="47">
        <v>4.6367657782724452</v>
      </c>
      <c r="G97" s="47">
        <v>6.8283920362670001</v>
      </c>
      <c r="H97" s="47">
        <v>3.3362449383749433</v>
      </c>
      <c r="I97" s="47">
        <v>6.1882802490544977</v>
      </c>
      <c r="J97" s="47">
        <v>3.331731199575704</v>
      </c>
      <c r="K97" s="47">
        <v>3.5464921682503681</v>
      </c>
      <c r="L97" s="47">
        <v>3.7910153769908201</v>
      </c>
      <c r="M97" s="47">
        <v>3.7747036099705551</v>
      </c>
      <c r="N97" s="47">
        <v>6.3640154107174345</v>
      </c>
      <c r="O97" s="47">
        <v>2.6575065753787719</v>
      </c>
      <c r="P97" s="47">
        <v>2.9550731154064596</v>
      </c>
      <c r="Q97" s="47">
        <v>9.9612986141446775</v>
      </c>
      <c r="R97" s="50"/>
      <c r="S97" s="49">
        <v>131.69999999999999</v>
      </c>
      <c r="T97" s="49">
        <v>99.81</v>
      </c>
      <c r="U97" s="49">
        <v>68.45</v>
      </c>
      <c r="V97" s="49">
        <v>59.24</v>
      </c>
      <c r="W97" s="49"/>
      <c r="X97" s="49"/>
      <c r="Y97" s="49"/>
      <c r="Z97" s="49"/>
      <c r="AA97" s="49">
        <v>375.1</v>
      </c>
      <c r="AB97" s="49">
        <v>91.98</v>
      </c>
      <c r="AC97" s="49">
        <v>175.2</v>
      </c>
      <c r="AD97" s="49">
        <v>477</v>
      </c>
      <c r="AE97" s="49">
        <v>227.4</v>
      </c>
      <c r="AF97" s="49">
        <v>557.1</v>
      </c>
      <c r="AG97" s="44" t="str">
        <f t="shared" si="130"/>
        <v/>
      </c>
      <c r="AH97" s="43">
        <f t="shared" si="131"/>
        <v>11.324742417030752</v>
      </c>
      <c r="AI97" s="43">
        <f t="shared" si="132"/>
        <v>10.662828658039425</v>
      </c>
      <c r="AJ97" s="43">
        <f t="shared" si="133"/>
        <v>14.762445047526843</v>
      </c>
      <c r="AK97" s="43">
        <f t="shared" si="134"/>
        <v>8.6755417212960424</v>
      </c>
      <c r="AL97" s="43" t="str">
        <f t="shared" si="135"/>
        <v/>
      </c>
      <c r="AM97" s="43" t="str">
        <f t="shared" si="136"/>
        <v/>
      </c>
      <c r="AN97" s="43" t="str">
        <f t="shared" si="137"/>
        <v/>
      </c>
      <c r="AO97" s="43" t="str">
        <f t="shared" si="138"/>
        <v/>
      </c>
      <c r="AP97" s="43">
        <f t="shared" si="139"/>
        <v>98.9444680906944</v>
      </c>
      <c r="AQ97" s="43">
        <f t="shared" si="140"/>
        <v>24.367476099856621</v>
      </c>
      <c r="AR97" s="43">
        <f t="shared" si="141"/>
        <v>27.529788772187963</v>
      </c>
      <c r="AS97" s="43">
        <f t="shared" si="142"/>
        <v>179.49155965193185</v>
      </c>
      <c r="AT97" s="43">
        <f t="shared" si="143"/>
        <v>76.952410691443063</v>
      </c>
      <c r="AU97" s="43">
        <f t="shared" si="144"/>
        <v>55.926443085336132</v>
      </c>
      <c r="AV97" s="48" t="str">
        <f t="shared" si="145"/>
        <v/>
      </c>
      <c r="AW97" s="47">
        <f t="shared" si="146"/>
        <v>131.69999999999999</v>
      </c>
      <c r="AX97" s="47">
        <f t="shared" si="147"/>
        <v>99.81</v>
      </c>
      <c r="AY97" s="47">
        <f t="shared" si="148"/>
        <v>68.45</v>
      </c>
      <c r="AZ97" s="47">
        <f t="shared" si="149"/>
        <v>59.24</v>
      </c>
      <c r="BA97" s="47" t="str">
        <f t="shared" si="150"/>
        <v/>
      </c>
      <c r="BB97" s="47" t="str">
        <f t="shared" si="151"/>
        <v/>
      </c>
      <c r="BC97" s="47" t="str">
        <f t="shared" si="152"/>
        <v/>
      </c>
      <c r="BD97" s="47" t="str">
        <f t="shared" si="153"/>
        <v/>
      </c>
      <c r="BE97" s="47">
        <f t="shared" si="154"/>
        <v>375.1</v>
      </c>
      <c r="BF97" s="47">
        <f t="shared" si="155"/>
        <v>91.98</v>
      </c>
      <c r="BG97" s="47">
        <f t="shared" si="156"/>
        <v>175.2</v>
      </c>
      <c r="BH97" s="47">
        <f t="shared" si="157"/>
        <v>477</v>
      </c>
      <c r="BI97" s="47">
        <f t="shared" si="158"/>
        <v>227.4</v>
      </c>
      <c r="BJ97" s="47">
        <f t="shared" si="159"/>
        <v>557.1</v>
      </c>
      <c r="BK97" s="48" t="str">
        <f t="shared" si="160"/>
        <v/>
      </c>
      <c r="BL97" s="47">
        <f t="shared" si="161"/>
        <v>14.268689057421449</v>
      </c>
      <c r="BM97" s="47">
        <f t="shared" si="162"/>
        <v>14.579316389132339</v>
      </c>
      <c r="BN97" s="47">
        <f t="shared" si="163"/>
        <v>18.400537634408604</v>
      </c>
      <c r="BO97" s="47">
        <f t="shared" si="164"/>
        <v>11.982200647249192</v>
      </c>
      <c r="BP97" s="47" t="str">
        <f t="shared" si="165"/>
        <v/>
      </c>
      <c r="BQ97" s="47" t="str">
        <f t="shared" si="166"/>
        <v/>
      </c>
      <c r="BR97" s="47" t="str">
        <f t="shared" si="167"/>
        <v/>
      </c>
      <c r="BS97" s="47" t="str">
        <f t="shared" si="168"/>
        <v/>
      </c>
      <c r="BT97" s="47">
        <f t="shared" si="169"/>
        <v>35.154639175257735</v>
      </c>
      <c r="BU97" s="47">
        <f t="shared" si="170"/>
        <v>75.393442622950815</v>
      </c>
      <c r="BV97" s="47">
        <f t="shared" si="171"/>
        <v>24.808836023789294</v>
      </c>
      <c r="BW97" s="47">
        <f t="shared" si="172"/>
        <v>16.012084592145015</v>
      </c>
      <c r="BX97" s="47">
        <f t="shared" si="173"/>
        <v>15.890985324947589</v>
      </c>
      <c r="BY97" s="47">
        <f t="shared" si="174"/>
        <v>24.370078740157481</v>
      </c>
      <c r="BZ97" s="46"/>
      <c r="CA97" s="45">
        <v>8.1509999999999998</v>
      </c>
      <c r="CB97" s="45">
        <v>7.9489999999999998</v>
      </c>
      <c r="CC97" s="45">
        <v>7.7480000000000002</v>
      </c>
      <c r="CD97" s="45">
        <v>8.1639999999999997</v>
      </c>
      <c r="CE97" s="45"/>
      <c r="CF97" s="45"/>
      <c r="CG97" s="45"/>
      <c r="CH97" s="45"/>
      <c r="CI97" s="45">
        <v>6.2080000000000002</v>
      </c>
      <c r="CJ97" s="45">
        <v>7.1820000000000004</v>
      </c>
      <c r="CK97" s="45">
        <v>6.8609999999999998</v>
      </c>
      <c r="CL97" s="45">
        <v>7.2690000000000001</v>
      </c>
      <c r="CM97" s="45">
        <v>6.8330000000000002</v>
      </c>
      <c r="CN97" s="45">
        <v>7.4589999999999996</v>
      </c>
      <c r="CO97" s="44" t="str">
        <f t="shared" si="175"/>
        <v/>
      </c>
      <c r="CP97" s="43">
        <f t="shared" si="176"/>
        <v>8.1509999999999998</v>
      </c>
      <c r="CQ97" s="43">
        <f t="shared" si="177"/>
        <v>7.9489999999999998</v>
      </c>
      <c r="CR97" s="43">
        <f t="shared" si="178"/>
        <v>7.7480000000000002</v>
      </c>
      <c r="CS97" s="43">
        <f t="shared" si="179"/>
        <v>8.1639999999999997</v>
      </c>
      <c r="CT97" s="43" t="str">
        <f t="shared" si="180"/>
        <v/>
      </c>
      <c r="CU97" s="43" t="str">
        <f t="shared" si="181"/>
        <v/>
      </c>
      <c r="CV97" s="43" t="str">
        <f t="shared" si="182"/>
        <v/>
      </c>
      <c r="CW97" s="43" t="str">
        <f t="shared" si="183"/>
        <v/>
      </c>
      <c r="CX97" s="43">
        <f t="shared" si="184"/>
        <v>6.2080000000000002</v>
      </c>
      <c r="CY97" s="43">
        <f t="shared" si="185"/>
        <v>7.1820000000000004</v>
      </c>
      <c r="CZ97" s="43">
        <f t="shared" si="186"/>
        <v>6.8609999999999998</v>
      </c>
      <c r="DA97" s="43">
        <f t="shared" si="187"/>
        <v>7.2690000000000001</v>
      </c>
      <c r="DB97" s="43">
        <f t="shared" si="188"/>
        <v>6.8330000000000002</v>
      </c>
      <c r="DC97" s="43">
        <f t="shared" si="189"/>
        <v>7.4589999999999996</v>
      </c>
      <c r="DD97" s="42" t="str">
        <f t="shared" si="190"/>
        <v/>
      </c>
      <c r="DE97" s="41">
        <f t="shared" si="191"/>
        <v>1</v>
      </c>
      <c r="DF97" s="41">
        <f t="shared" si="192"/>
        <v>1</v>
      </c>
      <c r="DG97" s="41">
        <f t="shared" si="193"/>
        <v>1</v>
      </c>
      <c r="DH97" s="41">
        <f t="shared" si="194"/>
        <v>1</v>
      </c>
    </row>
    <row r="98" spans="1:112" s="41" customFormat="1" x14ac:dyDescent="0.2">
      <c r="A98" s="51" t="s">
        <v>182</v>
      </c>
      <c r="B98" s="51" t="s">
        <v>408</v>
      </c>
      <c r="C98" s="58">
        <v>7.8726377185998553</v>
      </c>
      <c r="D98" s="58">
        <v>10.095305640802957</v>
      </c>
      <c r="E98" s="58">
        <v>7.7833436099451099</v>
      </c>
      <c r="F98" s="58">
        <v>5.548481815517448</v>
      </c>
      <c r="G98" s="58">
        <v>6.3299077296019535</v>
      </c>
      <c r="H98" s="58">
        <v>6.9406643013734177</v>
      </c>
      <c r="I98" s="58">
        <v>9.2582770678642934</v>
      </c>
      <c r="J98" s="58">
        <v>8.7449808041809067</v>
      </c>
      <c r="K98" s="58">
        <v>4.2377838894013271</v>
      </c>
      <c r="L98" s="58">
        <v>5.1298995320018967</v>
      </c>
      <c r="M98" s="58">
        <v>13.520364600089351</v>
      </c>
      <c r="N98" s="58">
        <v>24.757775098382531</v>
      </c>
      <c r="O98" s="58">
        <v>2.4986105342280807</v>
      </c>
      <c r="P98" s="58">
        <v>7.312855318239964</v>
      </c>
      <c r="Q98" s="58">
        <v>16.149482397569471</v>
      </c>
      <c r="R98" s="57"/>
      <c r="S98" s="55">
        <v>880.1</v>
      </c>
      <c r="T98" s="55">
        <v>322.60000000000002</v>
      </c>
      <c r="U98" s="55">
        <v>265.8</v>
      </c>
      <c r="V98" s="55">
        <v>449.4</v>
      </c>
      <c r="W98" s="55">
        <v>233.5</v>
      </c>
      <c r="X98" s="55">
        <v>130.9</v>
      </c>
      <c r="Y98" s="55"/>
      <c r="Z98" s="55">
        <v>486.3</v>
      </c>
      <c r="AA98" s="55">
        <v>636.70000000000005</v>
      </c>
      <c r="AB98" s="55">
        <v>47.84</v>
      </c>
      <c r="AC98" s="55"/>
      <c r="AD98" s="55">
        <v>2867</v>
      </c>
      <c r="AE98" s="55">
        <v>1431</v>
      </c>
      <c r="AF98" s="55">
        <v>1820</v>
      </c>
      <c r="AG98" s="44" t="str">
        <f t="shared" si="130"/>
        <v/>
      </c>
      <c r="AH98" s="43">
        <f t="shared" si="131"/>
        <v>87.179133679998117</v>
      </c>
      <c r="AI98" s="43">
        <f t="shared" si="132"/>
        <v>41.447482748648056</v>
      </c>
      <c r="AJ98" s="43">
        <f t="shared" si="133"/>
        <v>47.90499614807004</v>
      </c>
      <c r="AK98" s="43">
        <f t="shared" si="134"/>
        <v>70.996295553941636</v>
      </c>
      <c r="AL98" s="43">
        <f t="shared" si="135"/>
        <v>33.642312876851726</v>
      </c>
      <c r="AM98" s="43">
        <f t="shared" si="136"/>
        <v>14.13869978620073</v>
      </c>
      <c r="AN98" s="43" t="str">
        <f t="shared" si="137"/>
        <v/>
      </c>
      <c r="AO98" s="43">
        <f t="shared" si="138"/>
        <v>114.75337409636047</v>
      </c>
      <c r="AP98" s="43">
        <f t="shared" si="139"/>
        <v>124.11549115690647</v>
      </c>
      <c r="AQ98" s="43">
        <f t="shared" si="140"/>
        <v>3.5383661177069032</v>
      </c>
      <c r="AR98" s="43" t="str">
        <f t="shared" si="141"/>
        <v/>
      </c>
      <c r="AS98" s="43">
        <f t="shared" si="142"/>
        <v>1147.437730180598</v>
      </c>
      <c r="AT98" s="43">
        <f t="shared" si="143"/>
        <v>195.6827993616601</v>
      </c>
      <c r="AU98" s="43">
        <f t="shared" si="144"/>
        <v>112.69711035902387</v>
      </c>
      <c r="AV98" s="48" t="str">
        <f t="shared" si="145"/>
        <v/>
      </c>
      <c r="AW98" s="47">
        <f t="shared" si="146"/>
        <v>880.1</v>
      </c>
      <c r="AX98" s="47">
        <f t="shared" si="147"/>
        <v>322.60000000000002</v>
      </c>
      <c r="AY98" s="47">
        <f t="shared" si="148"/>
        <v>265.8</v>
      </c>
      <c r="AZ98" s="47">
        <f t="shared" si="149"/>
        <v>449.4</v>
      </c>
      <c r="BA98" s="47">
        <f t="shared" si="150"/>
        <v>233.5</v>
      </c>
      <c r="BB98" s="47">
        <f t="shared" si="151"/>
        <v>130.9</v>
      </c>
      <c r="BC98" s="47" t="str">
        <f t="shared" si="152"/>
        <v/>
      </c>
      <c r="BD98" s="47">
        <f t="shared" si="153"/>
        <v>486.3</v>
      </c>
      <c r="BE98" s="47">
        <f t="shared" si="154"/>
        <v>636.70000000000005</v>
      </c>
      <c r="BF98" s="47">
        <f t="shared" si="155"/>
        <v>47.84</v>
      </c>
      <c r="BG98" s="47" t="str">
        <f t="shared" si="156"/>
        <v/>
      </c>
      <c r="BH98" s="47">
        <f t="shared" si="157"/>
        <v>2867</v>
      </c>
      <c r="BI98" s="47">
        <f t="shared" si="158"/>
        <v>1431</v>
      </c>
      <c r="BJ98" s="47">
        <f t="shared" si="159"/>
        <v>1820</v>
      </c>
      <c r="BK98" s="48" t="str">
        <f t="shared" si="160"/>
        <v/>
      </c>
      <c r="BL98" s="47">
        <f t="shared" si="161"/>
        <v>95.352112676056336</v>
      </c>
      <c r="BM98" s="47">
        <f t="shared" si="162"/>
        <v>47.122407245106636</v>
      </c>
      <c r="BN98" s="47">
        <f t="shared" si="163"/>
        <v>71.451612903225808</v>
      </c>
      <c r="BO98" s="47">
        <f t="shared" si="164"/>
        <v>90.898058252427191</v>
      </c>
      <c r="BP98" s="47">
        <f t="shared" si="165"/>
        <v>67.720417633410676</v>
      </c>
      <c r="BQ98" s="47">
        <f t="shared" si="166"/>
        <v>17.478969154760314</v>
      </c>
      <c r="BR98" s="47" t="str">
        <f t="shared" si="167"/>
        <v/>
      </c>
      <c r="BS98" s="47">
        <f t="shared" si="168"/>
        <v>52.62417487284926</v>
      </c>
      <c r="BT98" s="47">
        <f t="shared" si="169"/>
        <v>59.671977507029062</v>
      </c>
      <c r="BU98" s="47">
        <f t="shared" si="170"/>
        <v>39.213114754098363</v>
      </c>
      <c r="BV98" s="47" t="str">
        <f t="shared" si="171"/>
        <v/>
      </c>
      <c r="BW98" s="47">
        <f t="shared" si="172"/>
        <v>96.240349110439752</v>
      </c>
      <c r="BX98" s="47">
        <f t="shared" si="173"/>
        <v>100</v>
      </c>
      <c r="BY98" s="47">
        <f t="shared" si="174"/>
        <v>79.615048118985129</v>
      </c>
      <c r="BZ98" s="54"/>
      <c r="CA98" s="52">
        <v>10.210000000000001</v>
      </c>
      <c r="CB98" s="52">
        <v>10.41</v>
      </c>
      <c r="CC98" s="52">
        <v>10.1</v>
      </c>
      <c r="CD98" s="52">
        <v>10.52</v>
      </c>
      <c r="CE98" s="52">
        <v>11.26</v>
      </c>
      <c r="CF98" s="52">
        <v>7.5</v>
      </c>
      <c r="CG98" s="52"/>
      <c r="CH98" s="52">
        <v>7.8330000000000002</v>
      </c>
      <c r="CI98" s="52">
        <v>8.1760000000000002</v>
      </c>
      <c r="CJ98" s="52">
        <v>8.2669999999999995</v>
      </c>
      <c r="CK98" s="52"/>
      <c r="CL98" s="52">
        <v>8.8149999999999995</v>
      </c>
      <c r="CM98" s="52">
        <v>8.4450000000000003</v>
      </c>
      <c r="CN98" s="52">
        <v>8.9179999999999993</v>
      </c>
      <c r="CO98" s="44" t="str">
        <f t="shared" si="175"/>
        <v/>
      </c>
      <c r="CP98" s="43">
        <f t="shared" si="176"/>
        <v>10.210000000000001</v>
      </c>
      <c r="CQ98" s="43">
        <f t="shared" si="177"/>
        <v>10.41</v>
      </c>
      <c r="CR98" s="43">
        <f t="shared" si="178"/>
        <v>10.1</v>
      </c>
      <c r="CS98" s="43">
        <f t="shared" si="179"/>
        <v>10.52</v>
      </c>
      <c r="CT98" s="43">
        <f t="shared" si="180"/>
        <v>11.26</v>
      </c>
      <c r="CU98" s="43">
        <f t="shared" si="181"/>
        <v>7.5</v>
      </c>
      <c r="CV98" s="43" t="str">
        <f t="shared" si="182"/>
        <v/>
      </c>
      <c r="CW98" s="43">
        <f t="shared" si="183"/>
        <v>7.8330000000000002</v>
      </c>
      <c r="CX98" s="43">
        <f t="shared" si="184"/>
        <v>8.1760000000000002</v>
      </c>
      <c r="CY98" s="43">
        <f t="shared" si="185"/>
        <v>8.2669999999999995</v>
      </c>
      <c r="CZ98" s="43" t="str">
        <f t="shared" si="186"/>
        <v/>
      </c>
      <c r="DA98" s="43">
        <f t="shared" si="187"/>
        <v>8.8149999999999995</v>
      </c>
      <c r="DB98" s="43">
        <f t="shared" si="188"/>
        <v>8.4450000000000003</v>
      </c>
      <c r="DC98" s="43">
        <f t="shared" si="189"/>
        <v>8.9179999999999993</v>
      </c>
      <c r="DD98" s="42" t="str">
        <f t="shared" si="190"/>
        <v/>
      </c>
      <c r="DE98" s="41">
        <f t="shared" si="191"/>
        <v>1</v>
      </c>
      <c r="DF98" s="41">
        <f t="shared" si="192"/>
        <v>1</v>
      </c>
      <c r="DG98" s="41">
        <f t="shared" si="193"/>
        <v>1</v>
      </c>
      <c r="DH98" s="41">
        <f t="shared" ref="DH98:DH101" si="195">4-SUM(DD98:DG98)</f>
        <v>1</v>
      </c>
    </row>
    <row r="99" spans="1:112" s="41" customFormat="1" x14ac:dyDescent="0.2">
      <c r="A99" s="51" t="s">
        <v>30</v>
      </c>
      <c r="B99" s="51" t="s">
        <v>415</v>
      </c>
      <c r="C99" s="47">
        <v>9.6057439053672198</v>
      </c>
      <c r="D99" s="47">
        <v>2.9288446558022723</v>
      </c>
      <c r="E99" s="47">
        <v>8.1434844224241587</v>
      </c>
      <c r="F99" s="47">
        <v>6.0507239285647278</v>
      </c>
      <c r="G99" s="47">
        <v>3.9350629692104322</v>
      </c>
      <c r="H99" s="47">
        <v>1.0479131938618993</v>
      </c>
      <c r="I99" s="47">
        <v>8.5510395021570371</v>
      </c>
      <c r="J99" s="47">
        <v>4.1177830420362316</v>
      </c>
      <c r="K99" s="47">
        <v>6.1085796309559495</v>
      </c>
      <c r="L99" s="47">
        <v>5.6743723440698499</v>
      </c>
      <c r="M99" s="47">
        <v>17.86762818716301</v>
      </c>
      <c r="N99" s="47">
        <v>12.702030801876456</v>
      </c>
      <c r="O99" s="47">
        <v>9.0882481206327785</v>
      </c>
      <c r="P99" s="47">
        <v>3.8338979417510246</v>
      </c>
      <c r="Q99" s="47">
        <v>5.6784865793183545</v>
      </c>
      <c r="R99" s="50"/>
      <c r="S99" s="49">
        <v>97.88</v>
      </c>
      <c r="T99" s="49">
        <v>58.26</v>
      </c>
      <c r="U99" s="49">
        <v>57.07</v>
      </c>
      <c r="V99" s="49">
        <v>52.44</v>
      </c>
      <c r="W99" s="49">
        <v>92.98</v>
      </c>
      <c r="X99" s="49">
        <v>615.6</v>
      </c>
      <c r="Y99" s="49">
        <v>817.5</v>
      </c>
      <c r="Z99" s="49">
        <v>831.8</v>
      </c>
      <c r="AA99" s="49">
        <v>851.3</v>
      </c>
      <c r="AB99" s="49"/>
      <c r="AC99" s="49"/>
      <c r="AD99" s="49">
        <v>890.1</v>
      </c>
      <c r="AE99" s="49">
        <v>680.3</v>
      </c>
      <c r="AF99" s="49">
        <v>934.7</v>
      </c>
      <c r="AG99" s="44" t="str">
        <f t="shared" si="130"/>
        <v/>
      </c>
      <c r="AH99" s="43">
        <f t="shared" si="131"/>
        <v>33.419321098540337</v>
      </c>
      <c r="AI99" s="43">
        <f t="shared" si="132"/>
        <v>7.1541857241813345</v>
      </c>
      <c r="AJ99" s="43">
        <f t="shared" si="133"/>
        <v>9.4319292490902633</v>
      </c>
      <c r="AK99" s="43">
        <f t="shared" si="134"/>
        <v>13.32634329115248</v>
      </c>
      <c r="AL99" s="43">
        <f t="shared" si="135"/>
        <v>88.728723471205285</v>
      </c>
      <c r="AM99" s="43">
        <f t="shared" si="136"/>
        <v>71.991247361763712</v>
      </c>
      <c r="AN99" s="43">
        <f t="shared" si="137"/>
        <v>198.52915796062646</v>
      </c>
      <c r="AO99" s="43">
        <f t="shared" si="138"/>
        <v>136.16913427546316</v>
      </c>
      <c r="AP99" s="43">
        <f t="shared" si="139"/>
        <v>150.02540340689364</v>
      </c>
      <c r="AQ99" s="43" t="str">
        <f t="shared" si="140"/>
        <v/>
      </c>
      <c r="AR99" s="43" t="str">
        <f t="shared" si="141"/>
        <v/>
      </c>
      <c r="AS99" s="43">
        <f t="shared" si="142"/>
        <v>97.939667599879073</v>
      </c>
      <c r="AT99" s="43">
        <f t="shared" si="143"/>
        <v>177.44342972502082</v>
      </c>
      <c r="AU99" s="43">
        <f t="shared" si="144"/>
        <v>164.60371737150453</v>
      </c>
      <c r="AV99" s="48" t="str">
        <f t="shared" si="145"/>
        <v/>
      </c>
      <c r="AW99" s="47">
        <f t="shared" si="146"/>
        <v>97.88</v>
      </c>
      <c r="AX99" s="47">
        <f t="shared" si="147"/>
        <v>58.26</v>
      </c>
      <c r="AY99" s="47">
        <f t="shared" si="148"/>
        <v>57.07</v>
      </c>
      <c r="AZ99" s="47">
        <f t="shared" si="149"/>
        <v>52.44</v>
      </c>
      <c r="BA99" s="47">
        <f t="shared" si="150"/>
        <v>92.98</v>
      </c>
      <c r="BB99" s="47">
        <f t="shared" si="151"/>
        <v>615.6</v>
      </c>
      <c r="BC99" s="47">
        <f t="shared" si="152"/>
        <v>817.5</v>
      </c>
      <c r="BD99" s="47">
        <f t="shared" si="153"/>
        <v>831.8</v>
      </c>
      <c r="BE99" s="47">
        <f t="shared" si="154"/>
        <v>851.3</v>
      </c>
      <c r="BF99" s="47" t="str">
        <f t="shared" si="155"/>
        <v/>
      </c>
      <c r="BG99" s="47" t="str">
        <f t="shared" si="156"/>
        <v/>
      </c>
      <c r="BH99" s="47">
        <f t="shared" si="157"/>
        <v>890.1</v>
      </c>
      <c r="BI99" s="47">
        <f t="shared" si="158"/>
        <v>680.3</v>
      </c>
      <c r="BJ99" s="47">
        <f t="shared" si="159"/>
        <v>934.7</v>
      </c>
      <c r="BK99" s="48" t="str">
        <f t="shared" si="160"/>
        <v/>
      </c>
      <c r="BL99" s="47">
        <f t="shared" si="161"/>
        <v>10.604550379198267</v>
      </c>
      <c r="BM99" s="47">
        <f t="shared" si="162"/>
        <v>8.5100788781770369</v>
      </c>
      <c r="BN99" s="47">
        <f t="shared" si="163"/>
        <v>15.341397849462366</v>
      </c>
      <c r="BO99" s="47">
        <f t="shared" si="164"/>
        <v>10.606796116504855</v>
      </c>
      <c r="BP99" s="47">
        <f t="shared" si="165"/>
        <v>26.966357308584687</v>
      </c>
      <c r="BQ99" s="47">
        <f t="shared" si="166"/>
        <v>82.200560822539728</v>
      </c>
      <c r="BR99" s="47">
        <f t="shared" si="167"/>
        <v>96.244407817282791</v>
      </c>
      <c r="BS99" s="47">
        <f t="shared" si="168"/>
        <v>90.011903473650037</v>
      </c>
      <c r="BT99" s="47">
        <f t="shared" si="169"/>
        <v>79.784442361761947</v>
      </c>
      <c r="BU99" s="47" t="str">
        <f t="shared" si="170"/>
        <v/>
      </c>
      <c r="BV99" s="47" t="str">
        <f t="shared" si="171"/>
        <v/>
      </c>
      <c r="BW99" s="47">
        <f t="shared" si="172"/>
        <v>29.879154078549849</v>
      </c>
      <c r="BX99" s="47">
        <f t="shared" si="173"/>
        <v>47.540181691125085</v>
      </c>
      <c r="BY99" s="47">
        <f t="shared" si="174"/>
        <v>40.888013998250216</v>
      </c>
      <c r="BZ99" s="46"/>
      <c r="CA99" s="45">
        <v>7.8049999999999997</v>
      </c>
      <c r="CB99" s="45">
        <v>7.907</v>
      </c>
      <c r="CC99" s="45">
        <v>8.1310000000000002</v>
      </c>
      <c r="CD99" s="45">
        <v>8.0530000000000008</v>
      </c>
      <c r="CE99" s="45">
        <v>7.9960000000000004</v>
      </c>
      <c r="CF99" s="45">
        <v>8.7789999999999999</v>
      </c>
      <c r="CG99" s="45">
        <v>8.8260000000000005</v>
      </c>
      <c r="CH99" s="45">
        <v>8.1869999999999994</v>
      </c>
      <c r="CI99" s="45">
        <v>8.01</v>
      </c>
      <c r="CJ99" s="45"/>
      <c r="CK99" s="45"/>
      <c r="CL99" s="45">
        <v>7.7430000000000003</v>
      </c>
      <c r="CM99" s="45">
        <v>7.8410000000000002</v>
      </c>
      <c r="CN99" s="45">
        <v>7.8239999999999998</v>
      </c>
      <c r="CO99" s="44" t="str">
        <f t="shared" si="175"/>
        <v/>
      </c>
      <c r="CP99" s="43">
        <f t="shared" si="176"/>
        <v>7.8049999999999997</v>
      </c>
      <c r="CQ99" s="43">
        <f t="shared" si="177"/>
        <v>7.907</v>
      </c>
      <c r="CR99" s="43">
        <f t="shared" si="178"/>
        <v>8.1310000000000002</v>
      </c>
      <c r="CS99" s="43">
        <f t="shared" si="179"/>
        <v>8.0530000000000008</v>
      </c>
      <c r="CT99" s="43">
        <f t="shared" si="180"/>
        <v>7.9960000000000004</v>
      </c>
      <c r="CU99" s="43">
        <f t="shared" si="181"/>
        <v>8.7789999999999999</v>
      </c>
      <c r="CV99" s="43">
        <f t="shared" si="182"/>
        <v>8.8260000000000005</v>
      </c>
      <c r="CW99" s="43">
        <f t="shared" si="183"/>
        <v>8.1869999999999994</v>
      </c>
      <c r="CX99" s="43">
        <f t="shared" si="184"/>
        <v>8.01</v>
      </c>
      <c r="CY99" s="43" t="str">
        <f t="shared" si="185"/>
        <v/>
      </c>
      <c r="CZ99" s="43" t="str">
        <f t="shared" si="186"/>
        <v/>
      </c>
      <c r="DA99" s="43">
        <f t="shared" si="187"/>
        <v>7.7430000000000003</v>
      </c>
      <c r="DB99" s="43">
        <f t="shared" si="188"/>
        <v>7.8410000000000002</v>
      </c>
      <c r="DC99" s="43">
        <f t="shared" si="189"/>
        <v>7.8239999999999998</v>
      </c>
      <c r="DD99" s="42" t="str">
        <f t="shared" si="190"/>
        <v/>
      </c>
      <c r="DE99" s="41">
        <f t="shared" si="191"/>
        <v>1</v>
      </c>
      <c r="DF99" s="41">
        <f t="shared" si="192"/>
        <v>1</v>
      </c>
      <c r="DG99" s="41" t="str">
        <f t="shared" si="193"/>
        <v/>
      </c>
      <c r="DH99" s="41">
        <f t="shared" si="195"/>
        <v>2</v>
      </c>
    </row>
    <row r="100" spans="1:112" s="41" customFormat="1" x14ac:dyDescent="0.2">
      <c r="A100" s="51" t="s">
        <v>20</v>
      </c>
      <c r="B100" s="51" t="s">
        <v>417</v>
      </c>
      <c r="C100" s="58">
        <v>5.5803829960602416</v>
      </c>
      <c r="D100" s="58">
        <v>17.365131254059197</v>
      </c>
      <c r="E100" s="58">
        <v>11.00660107881211</v>
      </c>
      <c r="F100" s="58">
        <v>7.751118801010767</v>
      </c>
      <c r="G100" s="58">
        <v>12.446111150843924</v>
      </c>
      <c r="H100" s="58">
        <v>7.8153128180618632</v>
      </c>
      <c r="I100" s="58">
        <v>2.568371809459284</v>
      </c>
      <c r="J100" s="58">
        <v>3.7470500419976474</v>
      </c>
      <c r="K100" s="58">
        <v>7.5589646190981794</v>
      </c>
      <c r="L100" s="58">
        <v>9.6180771244517764</v>
      </c>
      <c r="M100" s="58">
        <v>8.6561149215592383</v>
      </c>
      <c r="N100" s="58">
        <v>8.3242851396900317</v>
      </c>
      <c r="O100" s="58">
        <v>5.6047207223783495</v>
      </c>
      <c r="P100" s="58">
        <v>16.587633359659375</v>
      </c>
      <c r="Q100" s="58">
        <v>4.1010870377517268</v>
      </c>
      <c r="R100" s="57">
        <v>42.78</v>
      </c>
      <c r="S100" s="56">
        <v>31</v>
      </c>
      <c r="T100" s="56">
        <v>20</v>
      </c>
      <c r="U100" s="56">
        <v>10</v>
      </c>
      <c r="V100" s="55"/>
      <c r="W100" s="55"/>
      <c r="X100" s="55">
        <v>122.3</v>
      </c>
      <c r="Y100" s="55">
        <v>208.6</v>
      </c>
      <c r="Z100" s="55">
        <v>73.540000000000006</v>
      </c>
      <c r="AA100" s="55">
        <v>767.6</v>
      </c>
      <c r="AB100" s="55"/>
      <c r="AC100" s="55">
        <v>161.1</v>
      </c>
      <c r="AD100" s="55">
        <v>353.3</v>
      </c>
      <c r="AE100" s="55">
        <v>705.2</v>
      </c>
      <c r="AF100" s="55">
        <v>334.2</v>
      </c>
      <c r="AG100" s="44">
        <f t="shared" si="130"/>
        <v>7.6661404835837867</v>
      </c>
      <c r="AH100" s="43">
        <f t="shared" si="131"/>
        <v>1.7851866217684693</v>
      </c>
      <c r="AI100" s="43">
        <f t="shared" si="132"/>
        <v>1.8170913851416248</v>
      </c>
      <c r="AJ100" s="43">
        <f t="shared" si="133"/>
        <v>1.2901363347309258</v>
      </c>
      <c r="AK100" s="43" t="str">
        <f t="shared" si="134"/>
        <v/>
      </c>
      <c r="AL100" s="43" t="str">
        <f t="shared" si="135"/>
        <v/>
      </c>
      <c r="AM100" s="43">
        <f t="shared" si="136"/>
        <v>47.617716231571492</v>
      </c>
      <c r="AN100" s="43">
        <f t="shared" si="137"/>
        <v>55.67046013850139</v>
      </c>
      <c r="AO100" s="43">
        <f t="shared" si="138"/>
        <v>9.7288456429861796</v>
      </c>
      <c r="AP100" s="43">
        <f t="shared" si="139"/>
        <v>79.808052074000472</v>
      </c>
      <c r="AQ100" s="43" t="str">
        <f t="shared" si="140"/>
        <v/>
      </c>
      <c r="AR100" s="43">
        <f t="shared" si="141"/>
        <v>19.353013177297147</v>
      </c>
      <c r="AS100" s="43">
        <f t="shared" si="142"/>
        <v>63.03614711601152</v>
      </c>
      <c r="AT100" s="43">
        <f t="shared" si="143"/>
        <v>42.513599421302935</v>
      </c>
      <c r="AU100" s="43">
        <f t="shared" si="144"/>
        <v>81.490589427532143</v>
      </c>
      <c r="AV100" s="48">
        <f t="shared" si="145"/>
        <v>42.78</v>
      </c>
      <c r="AW100" s="47">
        <f t="shared" si="146"/>
        <v>31</v>
      </c>
      <c r="AX100" s="47">
        <f t="shared" si="147"/>
        <v>20</v>
      </c>
      <c r="AY100" s="47" t="str">
        <f t="shared" si="148"/>
        <v/>
      </c>
      <c r="AZ100" s="47" t="str">
        <f t="shared" si="149"/>
        <v/>
      </c>
      <c r="BA100" s="47" t="str">
        <f t="shared" si="150"/>
        <v/>
      </c>
      <c r="BB100" s="47">
        <f t="shared" si="151"/>
        <v>122.3</v>
      </c>
      <c r="BC100" s="47">
        <f t="shared" si="152"/>
        <v>208.6</v>
      </c>
      <c r="BD100" s="47">
        <f t="shared" si="153"/>
        <v>73.540000000000006</v>
      </c>
      <c r="BE100" s="47">
        <f t="shared" si="154"/>
        <v>767.6</v>
      </c>
      <c r="BF100" s="47" t="str">
        <f t="shared" si="155"/>
        <v/>
      </c>
      <c r="BG100" s="47">
        <f t="shared" si="156"/>
        <v>161.1</v>
      </c>
      <c r="BH100" s="47">
        <f t="shared" si="157"/>
        <v>353.3</v>
      </c>
      <c r="BI100" s="47">
        <f t="shared" si="158"/>
        <v>705.2</v>
      </c>
      <c r="BJ100" s="47">
        <f t="shared" si="159"/>
        <v>334.2</v>
      </c>
      <c r="BK100" s="48">
        <f t="shared" si="160"/>
        <v>65.492957746478879</v>
      </c>
      <c r="BL100" s="47">
        <f t="shared" si="161"/>
        <v>3.3586132177681471</v>
      </c>
      <c r="BM100" s="47">
        <f t="shared" si="162"/>
        <v>2.9214139643587496</v>
      </c>
      <c r="BN100" s="47" t="str">
        <f t="shared" si="163"/>
        <v/>
      </c>
      <c r="BO100" s="47" t="str">
        <f t="shared" si="164"/>
        <v/>
      </c>
      <c r="BP100" s="47" t="str">
        <f t="shared" si="165"/>
        <v/>
      </c>
      <c r="BQ100" s="47">
        <f t="shared" si="166"/>
        <v>16.33061824008546</v>
      </c>
      <c r="BR100" s="47">
        <f t="shared" si="167"/>
        <v>24.558511890746409</v>
      </c>
      <c r="BS100" s="47">
        <f t="shared" si="168"/>
        <v>7.9580132020344125</v>
      </c>
      <c r="BT100" s="47">
        <f t="shared" si="169"/>
        <v>71.940018744142449</v>
      </c>
      <c r="BU100" s="47" t="str">
        <f t="shared" si="170"/>
        <v/>
      </c>
      <c r="BV100" s="47">
        <f t="shared" si="171"/>
        <v>22.812234494477483</v>
      </c>
      <c r="BW100" s="47">
        <f t="shared" si="172"/>
        <v>11.859684457871769</v>
      </c>
      <c r="BX100" s="47">
        <f t="shared" si="173"/>
        <v>49.280223619846261</v>
      </c>
      <c r="BY100" s="47">
        <f t="shared" si="174"/>
        <v>14.619422572178477</v>
      </c>
      <c r="BZ100" s="54">
        <v>10.24</v>
      </c>
      <c r="CA100" s="53">
        <v>7.5449999999999999</v>
      </c>
      <c r="CB100" s="53">
        <v>6.7880000000000003</v>
      </c>
      <c r="CC100" s="53">
        <v>7.5119999999999996</v>
      </c>
      <c r="CD100" s="52"/>
      <c r="CE100" s="52"/>
      <c r="CF100" s="52">
        <v>7.87</v>
      </c>
      <c r="CG100" s="52">
        <v>7.7759999999999998</v>
      </c>
      <c r="CH100" s="52">
        <v>7.694</v>
      </c>
      <c r="CI100" s="52">
        <v>9.0280000000000005</v>
      </c>
      <c r="CJ100" s="52"/>
      <c r="CK100" s="52">
        <v>8.4090000000000007</v>
      </c>
      <c r="CL100" s="52">
        <v>7.6029999999999998</v>
      </c>
      <c r="CM100" s="52">
        <v>7.5650000000000004</v>
      </c>
      <c r="CN100" s="52">
        <v>7.8460000000000001</v>
      </c>
      <c r="CO100" s="44">
        <f t="shared" si="175"/>
        <v>10.24</v>
      </c>
      <c r="CP100" s="43">
        <f t="shared" si="176"/>
        <v>7.5449999999999999</v>
      </c>
      <c r="CQ100" s="43">
        <f t="shared" si="177"/>
        <v>6.7880000000000003</v>
      </c>
      <c r="CR100" s="43" t="str">
        <f t="shared" si="178"/>
        <v/>
      </c>
      <c r="CS100" s="43" t="str">
        <f t="shared" si="179"/>
        <v/>
      </c>
      <c r="CT100" s="43" t="str">
        <f t="shared" si="180"/>
        <v/>
      </c>
      <c r="CU100" s="43">
        <f t="shared" si="181"/>
        <v>7.87</v>
      </c>
      <c r="CV100" s="43">
        <f t="shared" si="182"/>
        <v>7.7759999999999998</v>
      </c>
      <c r="CW100" s="43">
        <f t="shared" si="183"/>
        <v>7.694</v>
      </c>
      <c r="CX100" s="43">
        <f t="shared" si="184"/>
        <v>9.0280000000000005</v>
      </c>
      <c r="CY100" s="43" t="str">
        <f t="shared" si="185"/>
        <v/>
      </c>
      <c r="CZ100" s="43">
        <f t="shared" si="186"/>
        <v>8.4090000000000007</v>
      </c>
      <c r="DA100" s="43">
        <f t="shared" si="187"/>
        <v>7.6029999999999998</v>
      </c>
      <c r="DB100" s="43">
        <f t="shared" si="188"/>
        <v>7.5650000000000004</v>
      </c>
      <c r="DC100" s="43">
        <f t="shared" si="189"/>
        <v>7.8460000000000001</v>
      </c>
      <c r="DD100" s="42">
        <f t="shared" si="190"/>
        <v>1</v>
      </c>
      <c r="DE100" s="41">
        <f t="shared" si="191"/>
        <v>1</v>
      </c>
      <c r="DF100" s="41">
        <f t="shared" si="192"/>
        <v>1</v>
      </c>
      <c r="DG100" s="41">
        <f t="shared" si="193"/>
        <v>1</v>
      </c>
      <c r="DH100" s="41">
        <f t="shared" si="195"/>
        <v>0</v>
      </c>
    </row>
    <row r="101" spans="1:112" s="41" customFormat="1" x14ac:dyDescent="0.2">
      <c r="A101" s="51" t="s">
        <v>25</v>
      </c>
      <c r="B101" s="51" t="s">
        <v>374</v>
      </c>
      <c r="C101" s="47">
        <v>3.4652763793406041</v>
      </c>
      <c r="D101" s="47">
        <v>1.2496732509924213</v>
      </c>
      <c r="E101" s="47">
        <v>8.9515295072511609</v>
      </c>
      <c r="F101" s="47">
        <v>9.9994898349612811</v>
      </c>
      <c r="G101" s="47">
        <v>8.0812203564176777</v>
      </c>
      <c r="H101" s="47">
        <v>4.8134976384569388</v>
      </c>
      <c r="I101" s="47">
        <v>9.3049874642420694</v>
      </c>
      <c r="J101" s="47">
        <v>5.1277247434139612</v>
      </c>
      <c r="K101" s="47">
        <v>2.4062411734112996</v>
      </c>
      <c r="L101" s="47">
        <v>6.2777841751832266</v>
      </c>
      <c r="M101" s="47">
        <v>4.1247269598598217</v>
      </c>
      <c r="N101" s="47">
        <v>6.1265788320013987</v>
      </c>
      <c r="O101" s="47">
        <v>13.144933752826846</v>
      </c>
      <c r="P101" s="47">
        <v>13.526386072985236</v>
      </c>
      <c r="Q101" s="47">
        <v>8.0692195835470972</v>
      </c>
      <c r="R101" s="50"/>
      <c r="S101" s="49"/>
      <c r="T101" s="49"/>
      <c r="U101" s="49">
        <v>58.16</v>
      </c>
      <c r="V101" s="49">
        <v>55.68</v>
      </c>
      <c r="W101" s="49">
        <v>32.299999999999997</v>
      </c>
      <c r="X101" s="49"/>
      <c r="Y101" s="49"/>
      <c r="Z101" s="49"/>
      <c r="AA101" s="49"/>
      <c r="AB101" s="49"/>
      <c r="AC101" s="49"/>
      <c r="AD101" s="49"/>
      <c r="AE101" s="49"/>
      <c r="AF101" s="49"/>
      <c r="AG101" s="44" t="str">
        <f t="shared" si="130"/>
        <v/>
      </c>
      <c r="AH101" s="43" t="str">
        <f t="shared" si="131"/>
        <v/>
      </c>
      <c r="AI101" s="43" t="str">
        <f t="shared" si="132"/>
        <v/>
      </c>
      <c r="AJ101" s="43">
        <f t="shared" si="133"/>
        <v>5.8162967271244987</v>
      </c>
      <c r="AK101" s="43">
        <f t="shared" si="134"/>
        <v>6.8900484758817262</v>
      </c>
      <c r="AL101" s="43">
        <f t="shared" si="135"/>
        <v>6.7102972570179542</v>
      </c>
      <c r="AM101" s="43" t="str">
        <f t="shared" si="136"/>
        <v/>
      </c>
      <c r="AN101" s="43" t="str">
        <f t="shared" si="137"/>
        <v/>
      </c>
      <c r="AO101" s="43" t="str">
        <f t="shared" si="138"/>
        <v/>
      </c>
      <c r="AP101" s="43" t="str">
        <f t="shared" si="139"/>
        <v/>
      </c>
      <c r="AQ101" s="43" t="str">
        <f t="shared" si="140"/>
        <v/>
      </c>
      <c r="AR101" s="43" t="str">
        <f t="shared" si="141"/>
        <v/>
      </c>
      <c r="AS101" s="43" t="str">
        <f t="shared" si="142"/>
        <v/>
      </c>
      <c r="AT101" s="43" t="str">
        <f t="shared" si="143"/>
        <v/>
      </c>
      <c r="AU101" s="43" t="str">
        <f t="shared" si="144"/>
        <v/>
      </c>
      <c r="AV101" s="48" t="str">
        <f t="shared" si="145"/>
        <v/>
      </c>
      <c r="AW101" s="47" t="str">
        <f t="shared" si="146"/>
        <v/>
      </c>
      <c r="AX101" s="47" t="str">
        <f t="shared" si="147"/>
        <v/>
      </c>
      <c r="AY101" s="47">
        <f t="shared" si="148"/>
        <v>58.16</v>
      </c>
      <c r="AZ101" s="47">
        <f t="shared" si="149"/>
        <v>55.68</v>
      </c>
      <c r="BA101" s="47">
        <f t="shared" si="150"/>
        <v>32.299999999999997</v>
      </c>
      <c r="BB101" s="47" t="str">
        <f t="shared" si="151"/>
        <v/>
      </c>
      <c r="BC101" s="47" t="str">
        <f t="shared" si="152"/>
        <v/>
      </c>
      <c r="BD101" s="47" t="str">
        <f t="shared" si="153"/>
        <v/>
      </c>
      <c r="BE101" s="47" t="str">
        <f t="shared" si="154"/>
        <v/>
      </c>
      <c r="BF101" s="47" t="str">
        <f t="shared" si="155"/>
        <v/>
      </c>
      <c r="BG101" s="47" t="str">
        <f t="shared" si="156"/>
        <v/>
      </c>
      <c r="BH101" s="47" t="str">
        <f t="shared" si="157"/>
        <v/>
      </c>
      <c r="BI101" s="47" t="str">
        <f t="shared" si="158"/>
        <v/>
      </c>
      <c r="BJ101" s="47" t="str">
        <f t="shared" si="159"/>
        <v/>
      </c>
      <c r="BK101" s="48" t="str">
        <f t="shared" si="160"/>
        <v/>
      </c>
      <c r="BL101" s="47" t="str">
        <f t="shared" si="161"/>
        <v/>
      </c>
      <c r="BM101" s="47" t="str">
        <f t="shared" si="162"/>
        <v/>
      </c>
      <c r="BN101" s="47">
        <f t="shared" si="163"/>
        <v>15.634408602150538</v>
      </c>
      <c r="BO101" s="47">
        <f t="shared" si="164"/>
        <v>11.262135922330097</v>
      </c>
      <c r="BP101" s="47">
        <f t="shared" si="165"/>
        <v>9.3677494199535953</v>
      </c>
      <c r="BQ101" s="47" t="str">
        <f t="shared" si="166"/>
        <v/>
      </c>
      <c r="BR101" s="47" t="str">
        <f t="shared" si="167"/>
        <v/>
      </c>
      <c r="BS101" s="47" t="str">
        <f t="shared" si="168"/>
        <v/>
      </c>
      <c r="BT101" s="47" t="str">
        <f t="shared" si="169"/>
        <v/>
      </c>
      <c r="BU101" s="47" t="str">
        <f t="shared" si="170"/>
        <v/>
      </c>
      <c r="BV101" s="47" t="str">
        <f t="shared" si="171"/>
        <v/>
      </c>
      <c r="BW101" s="47" t="str">
        <f t="shared" si="172"/>
        <v/>
      </c>
      <c r="BX101" s="47" t="str">
        <f t="shared" si="173"/>
        <v/>
      </c>
      <c r="BY101" s="47" t="str">
        <f t="shared" si="174"/>
        <v/>
      </c>
      <c r="BZ101" s="46"/>
      <c r="CA101" s="45"/>
      <c r="CB101" s="45"/>
      <c r="CC101" s="45">
        <v>8.1289999999999996</v>
      </c>
      <c r="CD101" s="45">
        <v>8.0779999999999994</v>
      </c>
      <c r="CE101" s="45">
        <v>7.8170000000000002</v>
      </c>
      <c r="CF101" s="45"/>
      <c r="CG101" s="45"/>
      <c r="CH101" s="45"/>
      <c r="CI101" s="45"/>
      <c r="CJ101" s="45"/>
      <c r="CK101" s="45"/>
      <c r="CL101" s="45"/>
      <c r="CM101" s="45"/>
      <c r="CN101" s="45"/>
      <c r="CO101" s="44" t="str">
        <f t="shared" si="175"/>
        <v/>
      </c>
      <c r="CP101" s="43" t="str">
        <f t="shared" si="176"/>
        <v/>
      </c>
      <c r="CQ101" s="43" t="str">
        <f t="shared" si="177"/>
        <v/>
      </c>
      <c r="CR101" s="43">
        <f t="shared" si="178"/>
        <v>8.1289999999999996</v>
      </c>
      <c r="CS101" s="43">
        <f t="shared" si="179"/>
        <v>8.0779999999999994</v>
      </c>
      <c r="CT101" s="43">
        <f t="shared" si="180"/>
        <v>7.8170000000000002</v>
      </c>
      <c r="CU101" s="43" t="str">
        <f t="shared" si="181"/>
        <v/>
      </c>
      <c r="CV101" s="43" t="str">
        <f t="shared" si="182"/>
        <v/>
      </c>
      <c r="CW101" s="43" t="str">
        <f t="shared" si="183"/>
        <v/>
      </c>
      <c r="CX101" s="43" t="str">
        <f t="shared" si="184"/>
        <v/>
      </c>
      <c r="CY101" s="43" t="str">
        <f t="shared" si="185"/>
        <v/>
      </c>
      <c r="CZ101" s="43" t="str">
        <f t="shared" si="186"/>
        <v/>
      </c>
      <c r="DA101" s="43" t="str">
        <f t="shared" si="187"/>
        <v/>
      </c>
      <c r="DB101" s="43" t="str">
        <f t="shared" si="188"/>
        <v/>
      </c>
      <c r="DC101" s="43" t="str">
        <f t="shared" si="189"/>
        <v/>
      </c>
      <c r="DD101" s="42" t="str">
        <f t="shared" si="190"/>
        <v/>
      </c>
      <c r="DE101" s="41">
        <f t="shared" si="191"/>
        <v>1</v>
      </c>
      <c r="DF101" s="41" t="str">
        <f t="shared" si="192"/>
        <v/>
      </c>
      <c r="DG101" s="41" t="str">
        <f t="shared" si="193"/>
        <v/>
      </c>
      <c r="DH101" s="41">
        <f t="shared" si="195"/>
        <v>3</v>
      </c>
    </row>
  </sheetData>
  <conditionalFormatting sqref="AG1:AU1048576">
    <cfRule type="cellIs" dxfId="23" priority="2" operator="lessThan">
      <formula>1.35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79998168889431442"/>
  </sheetPr>
  <dimension ref="A1:DA151"/>
  <sheetViews>
    <sheetView zoomScaleNormal="100" workbookViewId="0">
      <pane xSplit="1" ySplit="1" topLeftCell="X123" activePane="bottomRight" state="frozen"/>
      <selection activeCell="AR30" sqref="AR30"/>
      <selection pane="topRight" activeCell="AR30" sqref="AR30"/>
      <selection pane="bottomLeft" activeCell="AR30" sqref="AR30"/>
      <selection pane="bottomRight" activeCell="BQ130" sqref="BQ130:BQ131"/>
    </sheetView>
  </sheetViews>
  <sheetFormatPr baseColWidth="10" defaultColWidth="5" defaultRowHeight="15" x14ac:dyDescent="0.2"/>
  <cols>
    <col min="1" max="1" width="7.1640625" style="281" bestFit="1" customWidth="1"/>
    <col min="2" max="2" width="11" style="288" bestFit="1" customWidth="1"/>
    <col min="3" max="3" width="4.6640625" style="282" bestFit="1" customWidth="1"/>
    <col min="4" max="16" width="4.6640625" style="283" bestFit="1" customWidth="1"/>
    <col min="17" max="17" width="3.5" style="284" bestFit="1" customWidth="1"/>
    <col min="18" max="21" width="3.83203125" style="285" customWidth="1"/>
    <col min="22" max="30" width="3.5" style="285" bestFit="1" customWidth="1"/>
    <col min="31" max="31" width="4.6640625" style="282" bestFit="1" customWidth="1"/>
    <col min="32" max="34" width="4.6640625" style="283" bestFit="1" customWidth="1"/>
    <col min="35" max="37" width="5.6640625" style="283" bestFit="1" customWidth="1"/>
    <col min="38" max="44" width="4.6640625" style="283" bestFit="1" customWidth="1"/>
    <col min="45" max="45" width="4.5" style="284" bestFit="1" customWidth="1"/>
    <col min="46" max="58" width="4.5" style="285" bestFit="1" customWidth="1"/>
    <col min="59" max="59" width="4.5" style="284" bestFit="1" customWidth="1"/>
    <col min="60" max="72" width="4.5" style="285" bestFit="1" customWidth="1"/>
    <col min="73" max="73" width="4.6640625" style="282" bestFit="1" customWidth="1"/>
    <col min="74" max="86" width="4.6640625" style="283" bestFit="1" customWidth="1"/>
    <col min="87" max="87" width="5" style="282" bestFit="1" customWidth="1"/>
    <col min="88" max="100" width="5" style="283" bestFit="1" customWidth="1"/>
    <col min="101" max="101" width="2.33203125" style="95" bestFit="1" customWidth="1"/>
    <col min="102" max="102" width="3" style="96" bestFit="1" customWidth="1"/>
    <col min="103" max="103" width="2.33203125" style="96" bestFit="1" customWidth="1"/>
    <col min="104" max="104" width="3.33203125" style="96" bestFit="1" customWidth="1"/>
    <col min="105" max="105" width="6" style="96" bestFit="1" customWidth="1"/>
    <col min="106" max="16384" width="5" style="288"/>
  </cols>
  <sheetData>
    <row r="1" spans="1:105" s="272" customFormat="1" ht="96" x14ac:dyDescent="0.2">
      <c r="A1" s="271" t="s">
        <v>31</v>
      </c>
      <c r="B1" s="272" t="s">
        <v>32</v>
      </c>
      <c r="C1" s="273" t="s">
        <v>611</v>
      </c>
      <c r="D1" s="274" t="s">
        <v>610</v>
      </c>
      <c r="E1" s="274" t="s">
        <v>609</v>
      </c>
      <c r="F1" s="274" t="s">
        <v>608</v>
      </c>
      <c r="G1" s="274" t="s">
        <v>607</v>
      </c>
      <c r="H1" s="274" t="s">
        <v>606</v>
      </c>
      <c r="I1" s="274" t="s">
        <v>605</v>
      </c>
      <c r="J1" s="274" t="s">
        <v>604</v>
      </c>
      <c r="K1" s="274" t="s">
        <v>603</v>
      </c>
      <c r="L1" s="274" t="s">
        <v>602</v>
      </c>
      <c r="M1" s="274" t="s">
        <v>601</v>
      </c>
      <c r="N1" s="274" t="s">
        <v>600</v>
      </c>
      <c r="O1" s="274" t="s">
        <v>599</v>
      </c>
      <c r="P1" s="274" t="s">
        <v>598</v>
      </c>
      <c r="Q1" s="275" t="s">
        <v>597</v>
      </c>
      <c r="R1" s="276" t="s">
        <v>596</v>
      </c>
      <c r="S1" s="276" t="s">
        <v>595</v>
      </c>
      <c r="T1" s="276" t="s">
        <v>594</v>
      </c>
      <c r="U1" s="276" t="s">
        <v>593</v>
      </c>
      <c r="V1" s="276" t="s">
        <v>592</v>
      </c>
      <c r="W1" s="276" t="s">
        <v>591</v>
      </c>
      <c r="X1" s="276" t="s">
        <v>590</v>
      </c>
      <c r="Y1" s="276" t="s">
        <v>589</v>
      </c>
      <c r="Z1" s="276" t="s">
        <v>588</v>
      </c>
      <c r="AA1" s="276" t="s">
        <v>587</v>
      </c>
      <c r="AB1" s="276" t="s">
        <v>586</v>
      </c>
      <c r="AC1" s="276" t="s">
        <v>585</v>
      </c>
      <c r="AD1" s="276" t="s">
        <v>584</v>
      </c>
      <c r="AE1" s="277" t="s">
        <v>495</v>
      </c>
      <c r="AF1" s="278" t="s">
        <v>583</v>
      </c>
      <c r="AG1" s="278" t="s">
        <v>494</v>
      </c>
      <c r="AH1" s="278" t="s">
        <v>493</v>
      </c>
      <c r="AI1" s="278" t="s">
        <v>582</v>
      </c>
      <c r="AJ1" s="278" t="s">
        <v>492</v>
      </c>
      <c r="AK1" s="278" t="s">
        <v>491</v>
      </c>
      <c r="AL1" s="278" t="s">
        <v>490</v>
      </c>
      <c r="AM1" s="278" t="s">
        <v>489</v>
      </c>
      <c r="AN1" s="278" t="s">
        <v>488</v>
      </c>
      <c r="AO1" s="278" t="s">
        <v>487</v>
      </c>
      <c r="AP1" s="278" t="s">
        <v>486</v>
      </c>
      <c r="AQ1" s="278" t="s">
        <v>485</v>
      </c>
      <c r="AR1" s="278" t="s">
        <v>484</v>
      </c>
      <c r="AS1" s="275" t="s">
        <v>581</v>
      </c>
      <c r="AT1" s="276" t="s">
        <v>580</v>
      </c>
      <c r="AU1" s="276" t="s">
        <v>579</v>
      </c>
      <c r="AV1" s="276" t="s">
        <v>578</v>
      </c>
      <c r="AW1" s="276" t="s">
        <v>577</v>
      </c>
      <c r="AX1" s="276" t="s">
        <v>576</v>
      </c>
      <c r="AY1" s="276" t="s">
        <v>575</v>
      </c>
      <c r="AZ1" s="276" t="s">
        <v>574</v>
      </c>
      <c r="BA1" s="276" t="s">
        <v>573</v>
      </c>
      <c r="BB1" s="276" t="s">
        <v>572</v>
      </c>
      <c r="BC1" s="276" t="s">
        <v>571</v>
      </c>
      <c r="BD1" s="276" t="s">
        <v>570</v>
      </c>
      <c r="BE1" s="276" t="s">
        <v>569</v>
      </c>
      <c r="BF1" s="276" t="s">
        <v>568</v>
      </c>
      <c r="BG1" s="275" t="s">
        <v>567</v>
      </c>
      <c r="BH1" s="276" t="s">
        <v>566</v>
      </c>
      <c r="BI1" s="276" t="s">
        <v>565</v>
      </c>
      <c r="BJ1" s="276" t="s">
        <v>564</v>
      </c>
      <c r="BK1" s="276" t="s">
        <v>563</v>
      </c>
      <c r="BL1" s="276" t="s">
        <v>562</v>
      </c>
      <c r="BM1" s="276" t="s">
        <v>561</v>
      </c>
      <c r="BN1" s="276" t="s">
        <v>560</v>
      </c>
      <c r="BO1" s="276" t="s">
        <v>559</v>
      </c>
      <c r="BP1" s="276" t="s">
        <v>558</v>
      </c>
      <c r="BQ1" s="276" t="s">
        <v>557</v>
      </c>
      <c r="BR1" s="276" t="s">
        <v>556</v>
      </c>
      <c r="BS1" s="276" t="s">
        <v>555</v>
      </c>
      <c r="BT1" s="276" t="s">
        <v>554</v>
      </c>
      <c r="BU1" s="273" t="s">
        <v>553</v>
      </c>
      <c r="BV1" s="274" t="s">
        <v>552</v>
      </c>
      <c r="BW1" s="274" t="s">
        <v>551</v>
      </c>
      <c r="BX1" s="274" t="s">
        <v>550</v>
      </c>
      <c r="BY1" s="274" t="s">
        <v>549</v>
      </c>
      <c r="BZ1" s="274" t="s">
        <v>548</v>
      </c>
      <c r="CA1" s="274" t="s">
        <v>547</v>
      </c>
      <c r="CB1" s="274" t="s">
        <v>546</v>
      </c>
      <c r="CC1" s="274" t="s">
        <v>545</v>
      </c>
      <c r="CD1" s="274" t="s">
        <v>544</v>
      </c>
      <c r="CE1" s="274" t="s">
        <v>543</v>
      </c>
      <c r="CF1" s="274" t="s">
        <v>542</v>
      </c>
      <c r="CG1" s="274" t="s">
        <v>541</v>
      </c>
      <c r="CH1" s="274" t="s">
        <v>540</v>
      </c>
      <c r="CI1" s="273" t="s">
        <v>539</v>
      </c>
      <c r="CJ1" s="274" t="s">
        <v>538</v>
      </c>
      <c r="CK1" s="274" t="s">
        <v>537</v>
      </c>
      <c r="CL1" s="274" t="s">
        <v>536</v>
      </c>
      <c r="CM1" s="274" t="s">
        <v>535</v>
      </c>
      <c r="CN1" s="274" t="s">
        <v>534</v>
      </c>
      <c r="CO1" s="274" t="s">
        <v>533</v>
      </c>
      <c r="CP1" s="274" t="s">
        <v>532</v>
      </c>
      <c r="CQ1" s="274" t="s">
        <v>531</v>
      </c>
      <c r="CR1" s="274" t="s">
        <v>530</v>
      </c>
      <c r="CS1" s="274" t="s">
        <v>529</v>
      </c>
      <c r="CT1" s="274" t="s">
        <v>528</v>
      </c>
      <c r="CU1" s="274" t="s">
        <v>527</v>
      </c>
      <c r="CV1" s="274" t="s">
        <v>526</v>
      </c>
      <c r="CW1" s="279" t="s">
        <v>0</v>
      </c>
      <c r="CX1" s="280" t="s">
        <v>195</v>
      </c>
      <c r="CY1" s="280" t="s">
        <v>197</v>
      </c>
      <c r="CZ1" s="280" t="s">
        <v>198</v>
      </c>
      <c r="DA1" s="280" t="s">
        <v>420</v>
      </c>
    </row>
    <row r="2" spans="1:105" ht="17" x14ac:dyDescent="0.25">
      <c r="A2" s="281" t="s">
        <v>33</v>
      </c>
      <c r="B2" s="94" t="s">
        <v>620</v>
      </c>
      <c r="C2" s="282">
        <v>6.18</v>
      </c>
      <c r="D2" s="283">
        <v>5.13</v>
      </c>
      <c r="E2" s="283">
        <v>3.01</v>
      </c>
      <c r="F2" s="283">
        <v>3.01</v>
      </c>
      <c r="G2" s="283">
        <v>4.25</v>
      </c>
      <c r="H2" s="283">
        <v>7.11</v>
      </c>
      <c r="I2" s="283">
        <v>7.11</v>
      </c>
      <c r="J2" s="283">
        <v>3.62</v>
      </c>
      <c r="K2" s="283">
        <v>3.99</v>
      </c>
      <c r="L2" s="283">
        <v>3.99</v>
      </c>
      <c r="M2" s="283">
        <v>3.58</v>
      </c>
      <c r="N2" s="283">
        <v>4.91</v>
      </c>
      <c r="O2" s="283">
        <v>3.55</v>
      </c>
      <c r="P2" s="283">
        <v>3.43</v>
      </c>
      <c r="Q2" s="284">
        <v>12.9</v>
      </c>
      <c r="R2" s="285">
        <v>10.8</v>
      </c>
      <c r="S2" s="285">
        <v>24.2</v>
      </c>
      <c r="T2" s="285">
        <v>24.2</v>
      </c>
      <c r="U2" s="285">
        <v>19.899999999999999</v>
      </c>
      <c r="V2" s="285">
        <v>24.2</v>
      </c>
      <c r="W2" s="285">
        <v>24.2</v>
      </c>
      <c r="X2" s="285">
        <v>13</v>
      </c>
      <c r="Y2" s="285">
        <v>21.2</v>
      </c>
      <c r="Z2" s="285">
        <v>21.2</v>
      </c>
      <c r="AA2" s="285">
        <v>19.600000000000001</v>
      </c>
      <c r="AB2" s="285">
        <v>14.9</v>
      </c>
      <c r="AC2" s="285">
        <v>14.5</v>
      </c>
      <c r="AD2" s="285">
        <v>11.6</v>
      </c>
      <c r="AE2" s="282">
        <f t="shared" ref="AE2:AE33" si="0">IF(Q2="","",IFERROR(Q2/C2,""))</f>
        <v>2.087378640776699</v>
      </c>
      <c r="AF2" s="283">
        <f t="shared" ref="AF2:AF33" si="1">IF(R2="","",IFERROR(R2/D2,""))</f>
        <v>2.1052631578947372</v>
      </c>
      <c r="AG2" s="283">
        <f t="shared" ref="AG2:AG33" si="2">IF(S2="","",IFERROR(S2/E2,""))</f>
        <v>8.0398671096345513</v>
      </c>
      <c r="AH2" s="283">
        <f t="shared" ref="AH2:AH33" si="3">IF(T2="","",IFERROR(T2/F2,""))</f>
        <v>8.0398671096345513</v>
      </c>
      <c r="AI2" s="283">
        <f t="shared" ref="AI2:AI33" si="4">IF(U2="","",IFERROR(U2/G2,""))</f>
        <v>4.6823529411764699</v>
      </c>
      <c r="AJ2" s="283">
        <f t="shared" ref="AJ2:AJ33" si="5">IF(V2="","",IFERROR(V2/H2,""))</f>
        <v>3.4036568213783402</v>
      </c>
      <c r="AK2" s="283">
        <f t="shared" ref="AK2:AK33" si="6">IF(W2="","",IFERROR(W2/I2,""))</f>
        <v>3.4036568213783402</v>
      </c>
      <c r="AL2" s="283">
        <f t="shared" ref="AL2:AL33" si="7">IF(X2="","",IFERROR(X2/J2,""))</f>
        <v>3.5911602209944751</v>
      </c>
      <c r="AM2" s="283">
        <f t="shared" ref="AM2:AM33" si="8">IF(Y2="","",IFERROR(Y2/K2,""))</f>
        <v>5.3132832080200494</v>
      </c>
      <c r="AN2" s="283">
        <f t="shared" ref="AN2:AN33" si="9">IF(Z2="","",IFERROR(Z2/L2,""))</f>
        <v>5.3132832080200494</v>
      </c>
      <c r="AO2" s="283">
        <f t="shared" ref="AO2:AO33" si="10">IF(AA2="","",IFERROR(AA2/M2,""))</f>
        <v>5.4748603351955314</v>
      </c>
      <c r="AP2" s="283">
        <f t="shared" ref="AP2:AP33" si="11">IF(AB2="","",IFERROR(AB2/N2,""))</f>
        <v>3.0346232179226069</v>
      </c>
      <c r="AQ2" s="283">
        <f t="shared" ref="AQ2:AQ33" si="12">IF(AC2="","",IFERROR(AC2/O2,""))</f>
        <v>4.084507042253521</v>
      </c>
      <c r="AR2" s="283">
        <f t="shared" ref="AR2:AR33" si="13">IF(AD2="","",IFERROR(AD2/P2,""))</f>
        <v>3.3819241982507284</v>
      </c>
      <c r="AS2" s="284">
        <f t="shared" ref="AS2:AS33" si="14">IF(Q2="","",IF(AE2&lt;1.35,"",Q2))</f>
        <v>12.9</v>
      </c>
      <c r="AT2" s="285">
        <f t="shared" ref="AT2:AT33" si="15">IF(R2="","",IF(AF2&lt;1.35,"",R2))</f>
        <v>10.8</v>
      </c>
      <c r="AU2" s="285">
        <f t="shared" ref="AU2:AU33" si="16">IF(S2="","",IF(AG2&lt;1.35,"",S2))</f>
        <v>24.2</v>
      </c>
      <c r="AV2" s="285">
        <f t="shared" ref="AV2:AV33" si="17">IF(T2="","",IF(AH2&lt;1.35,"",T2))</f>
        <v>24.2</v>
      </c>
      <c r="AW2" s="285">
        <f t="shared" ref="AW2:AW33" si="18">IF(U2="","",IF(AI2&lt;1.35,"",U2))</f>
        <v>19.899999999999999</v>
      </c>
      <c r="AX2" s="285">
        <f t="shared" ref="AX2:AX33" si="19">IF(V2="","",IF(AJ2&lt;1.35,"",V2))</f>
        <v>24.2</v>
      </c>
      <c r="AY2" s="285">
        <f t="shared" ref="AY2:AY33" si="20">IF(W2="","",IF(AK2&lt;1.35,"",W2))</f>
        <v>24.2</v>
      </c>
      <c r="AZ2" s="285">
        <f t="shared" ref="AZ2:AZ33" si="21">IF(X2="","",IF(AL2&lt;1.35,"",X2))</f>
        <v>13</v>
      </c>
      <c r="BA2" s="285">
        <f t="shared" ref="BA2:BA33" si="22">IF(Y2="","",IF(AM2&lt;1.35,"",Y2))</f>
        <v>21.2</v>
      </c>
      <c r="BB2" s="285">
        <f t="shared" ref="BB2:BB33" si="23">IF(Z2="","",IF(AN2&lt;1.35,"",Z2))</f>
        <v>21.2</v>
      </c>
      <c r="BC2" s="285">
        <f t="shared" ref="BC2:BC33" si="24">IF(AA2="","",IF(AO2&lt;1.35,"",AA2))</f>
        <v>19.600000000000001</v>
      </c>
      <c r="BD2" s="285">
        <f t="shared" ref="BD2:BD33" si="25">IF(AB2="","",IF(AP2&lt;1.35,"",AB2))</f>
        <v>14.9</v>
      </c>
      <c r="BE2" s="285">
        <f t="shared" ref="BE2:BE33" si="26">IF(AC2="","",IF(AQ2&lt;1.35,"",AC2))</f>
        <v>14.5</v>
      </c>
      <c r="BF2" s="285">
        <f t="shared" ref="BF2:BF33" si="27">IF(AD2="","",IF(AR2&lt;1.35,"",AD2))</f>
        <v>11.6</v>
      </c>
      <c r="BG2" s="284">
        <f t="shared" ref="BG2:BG33" si="28">IF(AS2="","",100*(AS2)/MAX(AS:AS))</f>
        <v>23.713235294117649</v>
      </c>
      <c r="BH2" s="285">
        <f t="shared" ref="BH2:BH33" si="29">IF(AT2="","",100*(AT2)/MAX(AT:AT))</f>
        <v>20.074349442379184</v>
      </c>
      <c r="BI2" s="285">
        <f t="shared" ref="BI2:BI33" si="30">IF(AU2="","",100*(AU2)/MAX(AU:AU))</f>
        <v>46.808510638297868</v>
      </c>
      <c r="BJ2" s="285">
        <f t="shared" ref="BJ2:BJ33" si="31">IF(AV2="","",100*(AV2)/MAX(AV:AV))</f>
        <v>46.808510638297868</v>
      </c>
      <c r="BK2" s="285">
        <f t="shared" ref="BK2:BK33" si="32">IF(AW2="","",100*(AW2)/MAX(AW:AW))</f>
        <v>40.862422997946602</v>
      </c>
      <c r="BL2" s="285">
        <f t="shared" ref="BL2:BL33" si="33">IF(AX2="","",100*(AX2)/MAX(AX:AX))</f>
        <v>50.103519668737064</v>
      </c>
      <c r="BM2" s="285">
        <f t="shared" ref="BM2:BM33" si="34">IF(AY2="","",100*(AY2)/MAX(AY:AY))</f>
        <v>50.103519668737064</v>
      </c>
      <c r="BN2" s="285">
        <f t="shared" ref="BN2:BN33" si="35">IF(AZ2="","",100*(AZ2)/MAX(AZ:AZ))</f>
        <v>37.681159420289852</v>
      </c>
      <c r="BO2" s="285">
        <f t="shared" ref="BO2:BO33" si="36">IF(BA2="","",100*(BA2)/MAX(BA:BA))</f>
        <v>43.531827515400408</v>
      </c>
      <c r="BP2" s="285">
        <f t="shared" ref="BP2:BP33" si="37">IF(BB2="","",100*(BB2)/MAX(BB:BB))</f>
        <v>43.531827515400408</v>
      </c>
      <c r="BQ2" s="285">
        <f t="shared" ref="BQ2:BQ33" si="38">IF(BC2="","",100*(BC2)/MAX(BC:BC))</f>
        <v>44.044943820224724</v>
      </c>
      <c r="BR2" s="285">
        <f t="shared" ref="BR2:BR33" si="39">IF(BD2="","",100*(BD2)/MAX(BD:BD))</f>
        <v>29.388560157790927</v>
      </c>
      <c r="BS2" s="285">
        <f t="shared" ref="BS2:BS33" si="40">IF(BE2="","",100*(BE2)/MAX(BE:BE))</f>
        <v>27.61904761904762</v>
      </c>
      <c r="BT2" s="285">
        <f t="shared" ref="BT2:BT33" si="41">IF(BF2="","",100*(BF2)/MAX(BF:BF))</f>
        <v>22.92490118577075</v>
      </c>
      <c r="BU2" s="282">
        <v>5.88</v>
      </c>
      <c r="BV2" s="283">
        <v>5.9</v>
      </c>
      <c r="BW2" s="283">
        <v>6.35</v>
      </c>
      <c r="BX2" s="283">
        <v>6.35</v>
      </c>
      <c r="BY2" s="283">
        <v>6.96</v>
      </c>
      <c r="BZ2" s="283">
        <v>6.5</v>
      </c>
      <c r="CA2" s="283">
        <v>6.5</v>
      </c>
      <c r="CB2" s="283">
        <v>6.19</v>
      </c>
      <c r="CC2" s="283">
        <v>6.08</v>
      </c>
      <c r="CD2" s="283">
        <v>6.08</v>
      </c>
      <c r="CE2" s="283">
        <v>7.07</v>
      </c>
      <c r="CF2" s="283">
        <v>5.92</v>
      </c>
      <c r="CG2" s="283">
        <v>5.88</v>
      </c>
      <c r="CH2" s="283">
        <v>5.83</v>
      </c>
      <c r="CI2" s="282">
        <f t="shared" ref="CI2:CI33" si="42">IF(BU2="","",IF(AE2&lt;1.35,"",BU2))</f>
        <v>5.88</v>
      </c>
      <c r="CJ2" s="283">
        <f t="shared" ref="CJ2:CJ33" si="43">IF(BV2="","",IF(AF2&lt;1.35,"",BV2))</f>
        <v>5.9</v>
      </c>
      <c r="CK2" s="283">
        <f t="shared" ref="CK2:CK33" si="44">IF(BW2="","",IF(AG2&lt;1.35,"",BW2))</f>
        <v>6.35</v>
      </c>
      <c r="CL2" s="283">
        <f t="shared" ref="CL2:CL33" si="45">IF(BX2="","",IF(AH2&lt;1.35,"",BX2))</f>
        <v>6.35</v>
      </c>
      <c r="CM2" s="283">
        <f t="shared" ref="CM2:CM33" si="46">IF(BY2="","",IF(AI2&lt;1.35,"",BY2))</f>
        <v>6.96</v>
      </c>
      <c r="CN2" s="283">
        <f t="shared" ref="CN2:CN33" si="47">IF(BZ2="","",IF(AJ2&lt;1.35,"",BZ2))</f>
        <v>6.5</v>
      </c>
      <c r="CO2" s="283">
        <f t="shared" ref="CO2:CO33" si="48">IF(CA2="","",IF(AK2&lt;1.35,"",CA2))</f>
        <v>6.5</v>
      </c>
      <c r="CP2" s="283">
        <f t="shared" ref="CP2:CP33" si="49">IF(CB2="","",IF(AL2&lt;1.35,"",CB2))</f>
        <v>6.19</v>
      </c>
      <c r="CQ2" s="283">
        <f t="shared" ref="CQ2:CQ33" si="50">IF(CC2="","",IF(AM2&lt;1.35,"",CC2))</f>
        <v>6.08</v>
      </c>
      <c r="CR2" s="283">
        <f t="shared" ref="CR2:CR33" si="51">IF(CD2="","",IF(AN2&lt;1.35,"",CD2))</f>
        <v>6.08</v>
      </c>
      <c r="CS2" s="283">
        <f t="shared" ref="CS2:CS33" si="52">IF(CE2="","",IF(AO2&lt;1.35,"",CE2))</f>
        <v>7.07</v>
      </c>
      <c r="CT2" s="283">
        <f t="shared" ref="CT2:CT33" si="53">IF(CF2="","",IF(AP2&lt;1.35,"",CF2))</f>
        <v>5.92</v>
      </c>
      <c r="CU2" s="283">
        <f t="shared" ref="CU2:CU33" si="54">IF(CG2="","",IF(AQ2&lt;1.35,"",CG2))</f>
        <v>5.88</v>
      </c>
      <c r="CV2" s="283">
        <f t="shared" ref="CV2:CV33" si="55">IF(CH2="","",IF(AR2&lt;1.35,"",CH2))</f>
        <v>5.83</v>
      </c>
      <c r="CW2" s="286">
        <f t="shared" ref="CW2:CW33" si="56">IF(COUNT(CI2:CJ2)&gt;0,1,"")</f>
        <v>1</v>
      </c>
      <c r="CX2" s="287">
        <f t="shared" ref="CX2:CX33" si="57">IF(COUNT(CK2:CP2)&gt;0,1,"")</f>
        <v>1</v>
      </c>
      <c r="CY2" s="287">
        <f t="shared" ref="CY2:CY33" si="58">IF(COUNT(CQ2:CT2)&gt;0,1,"")</f>
        <v>1</v>
      </c>
      <c r="CZ2" s="287">
        <f t="shared" ref="CZ2:CZ33" si="59">IF(COUNT(CU2:CV2)&gt;0,1,"")</f>
        <v>1</v>
      </c>
      <c r="DA2" s="287">
        <f t="shared" ref="DA2:DA33" si="60">4-SUM(CW2:CZ2)</f>
        <v>0</v>
      </c>
    </row>
    <row r="3" spans="1:105" ht="17" x14ac:dyDescent="0.25">
      <c r="A3" s="281" t="s">
        <v>34</v>
      </c>
      <c r="B3" s="94" t="s">
        <v>2518</v>
      </c>
      <c r="C3" s="282">
        <v>4</v>
      </c>
      <c r="D3" s="283">
        <v>3.34</v>
      </c>
      <c r="E3" s="283">
        <v>2.1800000000000002</v>
      </c>
      <c r="F3" s="283">
        <v>2.1800000000000002</v>
      </c>
      <c r="G3" s="283">
        <v>2.97</v>
      </c>
      <c r="H3" s="283">
        <v>1.51</v>
      </c>
      <c r="I3" s="283">
        <v>1.51</v>
      </c>
      <c r="J3" s="283">
        <v>1.63</v>
      </c>
      <c r="K3" s="283">
        <v>2.79</v>
      </c>
      <c r="L3" s="283">
        <v>2.79</v>
      </c>
      <c r="M3" s="283">
        <v>1.82</v>
      </c>
      <c r="N3" s="283">
        <v>4.66</v>
      </c>
      <c r="O3" s="283">
        <v>0.3</v>
      </c>
      <c r="P3" s="283">
        <v>2.65</v>
      </c>
      <c r="S3" s="285">
        <v>14.3</v>
      </c>
      <c r="T3" s="285">
        <v>14.3</v>
      </c>
      <c r="U3" s="285">
        <v>13.4</v>
      </c>
      <c r="V3" s="285">
        <v>11.3</v>
      </c>
      <c r="W3" s="285">
        <v>11.3</v>
      </c>
      <c r="X3" s="285">
        <v>10.4</v>
      </c>
      <c r="Y3" s="285">
        <v>6.3</v>
      </c>
      <c r="Z3" s="285">
        <v>6.3</v>
      </c>
      <c r="AA3" s="285">
        <v>11.9</v>
      </c>
      <c r="AC3" s="285">
        <v>5.8</v>
      </c>
      <c r="AE3" s="282" t="str">
        <f t="shared" si="0"/>
        <v/>
      </c>
      <c r="AF3" s="283" t="str">
        <f t="shared" si="1"/>
        <v/>
      </c>
      <c r="AG3" s="283">
        <f t="shared" si="2"/>
        <v>6.5596330275229358</v>
      </c>
      <c r="AH3" s="283">
        <f t="shared" si="3"/>
        <v>6.5596330275229358</v>
      </c>
      <c r="AI3" s="283">
        <f t="shared" si="4"/>
        <v>4.5117845117845112</v>
      </c>
      <c r="AJ3" s="283">
        <f t="shared" si="5"/>
        <v>7.483443708609272</v>
      </c>
      <c r="AK3" s="283">
        <f t="shared" si="6"/>
        <v>7.483443708609272</v>
      </c>
      <c r="AL3" s="283">
        <f t="shared" si="7"/>
        <v>6.3803680981595097</v>
      </c>
      <c r="AM3" s="283">
        <f t="shared" si="8"/>
        <v>2.258064516129032</v>
      </c>
      <c r="AN3" s="283">
        <f t="shared" si="9"/>
        <v>2.258064516129032</v>
      </c>
      <c r="AO3" s="283">
        <f t="shared" si="10"/>
        <v>6.5384615384615383</v>
      </c>
      <c r="AP3" s="283" t="str">
        <f t="shared" si="11"/>
        <v/>
      </c>
      <c r="AQ3" s="283">
        <f t="shared" si="12"/>
        <v>19.333333333333332</v>
      </c>
      <c r="AR3" s="283" t="str">
        <f t="shared" si="13"/>
        <v/>
      </c>
      <c r="AS3" s="284" t="str">
        <f t="shared" si="14"/>
        <v/>
      </c>
      <c r="AT3" s="285" t="str">
        <f t="shared" si="15"/>
        <v/>
      </c>
      <c r="AU3" s="285">
        <f t="shared" si="16"/>
        <v>14.3</v>
      </c>
      <c r="AV3" s="285">
        <f t="shared" si="17"/>
        <v>14.3</v>
      </c>
      <c r="AW3" s="285">
        <f t="shared" si="18"/>
        <v>13.4</v>
      </c>
      <c r="AX3" s="285">
        <f t="shared" si="19"/>
        <v>11.3</v>
      </c>
      <c r="AY3" s="285">
        <f t="shared" si="20"/>
        <v>11.3</v>
      </c>
      <c r="AZ3" s="285">
        <f t="shared" si="21"/>
        <v>10.4</v>
      </c>
      <c r="BA3" s="285">
        <f t="shared" si="22"/>
        <v>6.3</v>
      </c>
      <c r="BB3" s="285">
        <f t="shared" si="23"/>
        <v>6.3</v>
      </c>
      <c r="BC3" s="285">
        <f t="shared" si="24"/>
        <v>11.9</v>
      </c>
      <c r="BD3" s="285" t="str">
        <f t="shared" si="25"/>
        <v/>
      </c>
      <c r="BE3" s="285">
        <f t="shared" si="26"/>
        <v>5.8</v>
      </c>
      <c r="BF3" s="285" t="str">
        <f t="shared" si="27"/>
        <v/>
      </c>
      <c r="BG3" s="284" t="str">
        <f t="shared" si="28"/>
        <v/>
      </c>
      <c r="BH3" s="285" t="str">
        <f t="shared" si="29"/>
        <v/>
      </c>
      <c r="BI3" s="285">
        <f t="shared" si="30"/>
        <v>27.659574468085104</v>
      </c>
      <c r="BJ3" s="285">
        <f t="shared" si="31"/>
        <v>27.659574468085104</v>
      </c>
      <c r="BK3" s="285">
        <f t="shared" si="32"/>
        <v>27.515400410677618</v>
      </c>
      <c r="BL3" s="285">
        <f t="shared" si="33"/>
        <v>23.395445134575571</v>
      </c>
      <c r="BM3" s="285">
        <f t="shared" si="34"/>
        <v>23.395445134575571</v>
      </c>
      <c r="BN3" s="285">
        <f t="shared" si="35"/>
        <v>30.144927536231883</v>
      </c>
      <c r="BO3" s="285">
        <f t="shared" si="36"/>
        <v>12.936344969199178</v>
      </c>
      <c r="BP3" s="285">
        <f t="shared" si="37"/>
        <v>12.936344969199178</v>
      </c>
      <c r="BQ3" s="285">
        <f t="shared" si="38"/>
        <v>26.741573033707866</v>
      </c>
      <c r="BR3" s="285" t="str">
        <f t="shared" si="39"/>
        <v/>
      </c>
      <c r="BS3" s="285">
        <f t="shared" si="40"/>
        <v>11.047619047619047</v>
      </c>
      <c r="BT3" s="285" t="str">
        <f t="shared" si="41"/>
        <v/>
      </c>
      <c r="BW3" s="283">
        <v>7.55</v>
      </c>
      <c r="BX3" s="283">
        <v>7.55</v>
      </c>
      <c r="BY3" s="283">
        <v>7.95</v>
      </c>
      <c r="BZ3" s="283">
        <v>7.23</v>
      </c>
      <c r="CA3" s="283">
        <v>7.23</v>
      </c>
      <c r="CB3" s="283">
        <v>7.44</v>
      </c>
      <c r="CC3" s="283">
        <v>7.1</v>
      </c>
      <c r="CD3" s="283">
        <v>7.1</v>
      </c>
      <c r="CE3" s="283">
        <v>7.39</v>
      </c>
      <c r="CG3" s="283">
        <v>7.08</v>
      </c>
      <c r="CI3" s="282" t="str">
        <f t="shared" si="42"/>
        <v/>
      </c>
      <c r="CJ3" s="283" t="str">
        <f t="shared" si="43"/>
        <v/>
      </c>
      <c r="CK3" s="283">
        <f t="shared" si="44"/>
        <v>7.55</v>
      </c>
      <c r="CL3" s="283">
        <f t="shared" si="45"/>
        <v>7.55</v>
      </c>
      <c r="CM3" s="283">
        <f t="shared" si="46"/>
        <v>7.95</v>
      </c>
      <c r="CN3" s="283">
        <f t="shared" si="47"/>
        <v>7.23</v>
      </c>
      <c r="CO3" s="283">
        <f t="shared" si="48"/>
        <v>7.23</v>
      </c>
      <c r="CP3" s="283">
        <f t="shared" si="49"/>
        <v>7.44</v>
      </c>
      <c r="CQ3" s="283">
        <f t="shared" si="50"/>
        <v>7.1</v>
      </c>
      <c r="CR3" s="283">
        <f t="shared" si="51"/>
        <v>7.1</v>
      </c>
      <c r="CS3" s="283">
        <f t="shared" si="52"/>
        <v>7.39</v>
      </c>
      <c r="CT3" s="283" t="str">
        <f t="shared" si="53"/>
        <v/>
      </c>
      <c r="CU3" s="283">
        <f t="shared" si="54"/>
        <v>7.08</v>
      </c>
      <c r="CV3" s="283" t="str">
        <f t="shared" si="55"/>
        <v/>
      </c>
      <c r="CW3" s="286" t="str">
        <f t="shared" si="56"/>
        <v/>
      </c>
      <c r="CX3" s="287">
        <f t="shared" si="57"/>
        <v>1</v>
      </c>
      <c r="CY3" s="287">
        <f t="shared" si="58"/>
        <v>1</v>
      </c>
      <c r="CZ3" s="287">
        <f t="shared" si="59"/>
        <v>1</v>
      </c>
      <c r="DA3" s="287">
        <f t="shared" si="60"/>
        <v>1</v>
      </c>
    </row>
    <row r="4" spans="1:105" ht="17" x14ac:dyDescent="0.25">
      <c r="A4" s="281" t="s">
        <v>35</v>
      </c>
      <c r="B4" s="94" t="s">
        <v>2519</v>
      </c>
      <c r="C4" s="282">
        <v>5.92</v>
      </c>
      <c r="D4" s="283">
        <v>4.18</v>
      </c>
      <c r="E4" s="283">
        <v>5.14</v>
      </c>
      <c r="F4" s="283">
        <v>5.14</v>
      </c>
      <c r="G4" s="283">
        <v>6.81</v>
      </c>
      <c r="H4" s="283">
        <v>4.32</v>
      </c>
      <c r="I4" s="283">
        <v>4.32</v>
      </c>
      <c r="J4" s="283">
        <v>6.84</v>
      </c>
      <c r="K4" s="283">
        <v>6.77</v>
      </c>
      <c r="L4" s="283">
        <v>6.77</v>
      </c>
      <c r="M4" s="283">
        <v>5.84</v>
      </c>
      <c r="N4" s="283">
        <v>5.57</v>
      </c>
      <c r="O4" s="283">
        <v>4.54</v>
      </c>
      <c r="P4" s="283">
        <v>5.21</v>
      </c>
      <c r="S4" s="285">
        <v>14</v>
      </c>
      <c r="T4" s="285">
        <v>14</v>
      </c>
      <c r="U4" s="285">
        <v>9.4</v>
      </c>
      <c r="V4" s="285">
        <v>18.7</v>
      </c>
      <c r="W4" s="285">
        <v>18.7</v>
      </c>
      <c r="X4" s="285">
        <v>12.5</v>
      </c>
      <c r="Y4" s="285">
        <v>9.1999999999999993</v>
      </c>
      <c r="Z4" s="285">
        <v>9.1999999999999993</v>
      </c>
      <c r="AA4" s="285">
        <v>16.2</v>
      </c>
      <c r="AB4" s="285">
        <v>2</v>
      </c>
      <c r="AC4" s="285">
        <v>3.4</v>
      </c>
      <c r="AD4" s="285">
        <v>6.9</v>
      </c>
      <c r="AE4" s="282" t="str">
        <f t="shared" si="0"/>
        <v/>
      </c>
      <c r="AF4" s="283" t="str">
        <f t="shared" si="1"/>
        <v/>
      </c>
      <c r="AG4" s="283">
        <f t="shared" si="2"/>
        <v>2.7237354085603114</v>
      </c>
      <c r="AH4" s="283">
        <f t="shared" si="3"/>
        <v>2.7237354085603114</v>
      </c>
      <c r="AI4" s="283">
        <f t="shared" si="4"/>
        <v>1.380323054331865</v>
      </c>
      <c r="AJ4" s="283">
        <f t="shared" si="5"/>
        <v>4.3287037037037033</v>
      </c>
      <c r="AK4" s="283">
        <f t="shared" si="6"/>
        <v>4.3287037037037033</v>
      </c>
      <c r="AL4" s="283">
        <f t="shared" si="7"/>
        <v>1.827485380116959</v>
      </c>
      <c r="AM4" s="283">
        <f t="shared" si="8"/>
        <v>1.3589364844903988</v>
      </c>
      <c r="AN4" s="283">
        <f t="shared" si="9"/>
        <v>1.3589364844903988</v>
      </c>
      <c r="AO4" s="283">
        <f t="shared" si="10"/>
        <v>2.7739726027397258</v>
      </c>
      <c r="AP4" s="283">
        <f t="shared" si="11"/>
        <v>0.35906642728904847</v>
      </c>
      <c r="AQ4" s="283">
        <f t="shared" si="12"/>
        <v>0.74889867841409685</v>
      </c>
      <c r="AR4" s="283">
        <f t="shared" si="13"/>
        <v>1.324376199616123</v>
      </c>
      <c r="AS4" s="284" t="str">
        <f t="shared" si="14"/>
        <v/>
      </c>
      <c r="AT4" s="285" t="str">
        <f t="shared" si="15"/>
        <v/>
      </c>
      <c r="AU4" s="285">
        <f t="shared" si="16"/>
        <v>14</v>
      </c>
      <c r="AV4" s="285">
        <f t="shared" si="17"/>
        <v>14</v>
      </c>
      <c r="AW4" s="285">
        <f t="shared" si="18"/>
        <v>9.4</v>
      </c>
      <c r="AX4" s="285">
        <f t="shared" si="19"/>
        <v>18.7</v>
      </c>
      <c r="AY4" s="285">
        <f t="shared" si="20"/>
        <v>18.7</v>
      </c>
      <c r="AZ4" s="285">
        <f t="shared" si="21"/>
        <v>12.5</v>
      </c>
      <c r="BA4" s="285">
        <f t="shared" si="22"/>
        <v>9.1999999999999993</v>
      </c>
      <c r="BB4" s="285">
        <f t="shared" si="23"/>
        <v>9.1999999999999993</v>
      </c>
      <c r="BC4" s="285">
        <f t="shared" si="24"/>
        <v>16.2</v>
      </c>
      <c r="BD4" s="285" t="str">
        <f t="shared" si="25"/>
        <v/>
      </c>
      <c r="BE4" s="285" t="str">
        <f t="shared" si="26"/>
        <v/>
      </c>
      <c r="BF4" s="285" t="str">
        <f t="shared" si="27"/>
        <v/>
      </c>
      <c r="BG4" s="284" t="str">
        <f t="shared" si="28"/>
        <v/>
      </c>
      <c r="BH4" s="285" t="str">
        <f t="shared" si="29"/>
        <v/>
      </c>
      <c r="BI4" s="285">
        <f t="shared" si="30"/>
        <v>27.079303675048354</v>
      </c>
      <c r="BJ4" s="285">
        <f t="shared" si="31"/>
        <v>27.079303675048354</v>
      </c>
      <c r="BK4" s="285">
        <f t="shared" si="32"/>
        <v>19.301848049281315</v>
      </c>
      <c r="BL4" s="285">
        <f t="shared" si="33"/>
        <v>38.716356107660459</v>
      </c>
      <c r="BM4" s="285">
        <f t="shared" si="34"/>
        <v>38.716356107660459</v>
      </c>
      <c r="BN4" s="285">
        <f t="shared" si="35"/>
        <v>36.231884057971016</v>
      </c>
      <c r="BO4" s="285">
        <f t="shared" si="36"/>
        <v>18.891170431211496</v>
      </c>
      <c r="BP4" s="285">
        <f t="shared" si="37"/>
        <v>18.891170431211496</v>
      </c>
      <c r="BQ4" s="285">
        <f t="shared" si="38"/>
        <v>36.40449438202247</v>
      </c>
      <c r="BR4" s="285" t="str">
        <f t="shared" si="39"/>
        <v/>
      </c>
      <c r="BS4" s="285" t="str">
        <f t="shared" si="40"/>
        <v/>
      </c>
      <c r="BT4" s="285" t="str">
        <f t="shared" si="41"/>
        <v/>
      </c>
      <c r="BW4" s="283">
        <v>8.84</v>
      </c>
      <c r="BX4" s="283">
        <v>8.84</v>
      </c>
      <c r="BY4" s="283">
        <v>8.98</v>
      </c>
      <c r="BZ4" s="283">
        <v>8.65</v>
      </c>
      <c r="CA4" s="283">
        <v>8.65</v>
      </c>
      <c r="CB4" s="283">
        <v>8.64</v>
      </c>
      <c r="CC4" s="283">
        <v>7.8</v>
      </c>
      <c r="CD4" s="283">
        <v>7.8</v>
      </c>
      <c r="CE4" s="283">
        <v>8.27</v>
      </c>
      <c r="CF4" s="283">
        <v>7.93</v>
      </c>
      <c r="CG4" s="283">
        <v>7.81</v>
      </c>
      <c r="CH4" s="283">
        <v>7.72</v>
      </c>
      <c r="CI4" s="282" t="str">
        <f t="shared" si="42"/>
        <v/>
      </c>
      <c r="CJ4" s="283" t="str">
        <f t="shared" si="43"/>
        <v/>
      </c>
      <c r="CK4" s="283">
        <f t="shared" si="44"/>
        <v>8.84</v>
      </c>
      <c r="CL4" s="283">
        <f t="shared" si="45"/>
        <v>8.84</v>
      </c>
      <c r="CM4" s="283">
        <f t="shared" si="46"/>
        <v>8.98</v>
      </c>
      <c r="CN4" s="283">
        <f t="shared" si="47"/>
        <v>8.65</v>
      </c>
      <c r="CO4" s="283">
        <f t="shared" si="48"/>
        <v>8.65</v>
      </c>
      <c r="CP4" s="283">
        <f t="shared" si="49"/>
        <v>8.64</v>
      </c>
      <c r="CQ4" s="283">
        <f t="shared" si="50"/>
        <v>7.8</v>
      </c>
      <c r="CR4" s="283">
        <f t="shared" si="51"/>
        <v>7.8</v>
      </c>
      <c r="CS4" s="283">
        <f t="shared" si="52"/>
        <v>8.27</v>
      </c>
      <c r="CT4" s="283" t="str">
        <f t="shared" si="53"/>
        <v/>
      </c>
      <c r="CU4" s="283" t="str">
        <f t="shared" si="54"/>
        <v/>
      </c>
      <c r="CV4" s="283" t="str">
        <f t="shared" si="55"/>
        <v/>
      </c>
      <c r="CW4" s="286" t="str">
        <f t="shared" si="56"/>
        <v/>
      </c>
      <c r="CX4" s="287">
        <f t="shared" si="57"/>
        <v>1</v>
      </c>
      <c r="CY4" s="287">
        <f t="shared" si="58"/>
        <v>1</v>
      </c>
      <c r="CZ4" s="287" t="str">
        <f t="shared" si="59"/>
        <v/>
      </c>
      <c r="DA4" s="287">
        <f t="shared" si="60"/>
        <v>2</v>
      </c>
    </row>
    <row r="5" spans="1:105" ht="17" x14ac:dyDescent="0.25">
      <c r="A5" s="281" t="s">
        <v>36</v>
      </c>
      <c r="B5" s="94" t="s">
        <v>2520</v>
      </c>
      <c r="C5" s="282">
        <v>1.1000000000000001</v>
      </c>
      <c r="D5" s="283">
        <v>1.86</v>
      </c>
      <c r="E5" s="283">
        <v>1.71</v>
      </c>
      <c r="F5" s="283">
        <v>1.71</v>
      </c>
      <c r="G5" s="283">
        <v>0.98</v>
      </c>
      <c r="H5" s="283">
        <v>0.83</v>
      </c>
      <c r="I5" s="283">
        <v>0.83</v>
      </c>
      <c r="J5" s="283">
        <v>2.1</v>
      </c>
      <c r="K5" s="283">
        <v>0.45</v>
      </c>
      <c r="L5" s="283">
        <v>0.45</v>
      </c>
      <c r="M5" s="283">
        <v>2.42</v>
      </c>
      <c r="N5" s="283">
        <v>2.89</v>
      </c>
      <c r="O5" s="283">
        <v>2.52</v>
      </c>
      <c r="P5" s="283">
        <v>2.06</v>
      </c>
      <c r="S5" s="285">
        <v>9.6999999999999993</v>
      </c>
      <c r="T5" s="285">
        <v>9.6999999999999993</v>
      </c>
      <c r="U5" s="285">
        <v>12.9</v>
      </c>
      <c r="V5" s="285">
        <v>8.4</v>
      </c>
      <c r="W5" s="285">
        <v>8.4</v>
      </c>
      <c r="X5" s="285">
        <v>6.4</v>
      </c>
      <c r="AE5" s="282" t="str">
        <f t="shared" si="0"/>
        <v/>
      </c>
      <c r="AF5" s="283" t="str">
        <f t="shared" si="1"/>
        <v/>
      </c>
      <c r="AG5" s="283">
        <f t="shared" si="2"/>
        <v>5.6725146198830405</v>
      </c>
      <c r="AH5" s="283">
        <f t="shared" si="3"/>
        <v>5.6725146198830405</v>
      </c>
      <c r="AI5" s="283">
        <f t="shared" si="4"/>
        <v>13.163265306122449</v>
      </c>
      <c r="AJ5" s="283">
        <f t="shared" si="5"/>
        <v>10.120481927710845</v>
      </c>
      <c r="AK5" s="283">
        <f t="shared" si="6"/>
        <v>10.120481927710845</v>
      </c>
      <c r="AL5" s="283">
        <f t="shared" si="7"/>
        <v>3.0476190476190474</v>
      </c>
      <c r="AM5" s="283" t="str">
        <f t="shared" si="8"/>
        <v/>
      </c>
      <c r="AN5" s="283" t="str">
        <f t="shared" si="9"/>
        <v/>
      </c>
      <c r="AO5" s="283" t="str">
        <f t="shared" si="10"/>
        <v/>
      </c>
      <c r="AP5" s="283" t="str">
        <f t="shared" si="11"/>
        <v/>
      </c>
      <c r="AQ5" s="283" t="str">
        <f t="shared" si="12"/>
        <v/>
      </c>
      <c r="AR5" s="283" t="str">
        <f t="shared" si="13"/>
        <v/>
      </c>
      <c r="AS5" s="284" t="str">
        <f t="shared" si="14"/>
        <v/>
      </c>
      <c r="AT5" s="285" t="str">
        <f t="shared" si="15"/>
        <v/>
      </c>
      <c r="AU5" s="285">
        <f t="shared" si="16"/>
        <v>9.6999999999999993</v>
      </c>
      <c r="AV5" s="285">
        <f t="shared" si="17"/>
        <v>9.6999999999999993</v>
      </c>
      <c r="AW5" s="285">
        <f t="shared" si="18"/>
        <v>12.9</v>
      </c>
      <c r="AX5" s="285">
        <f t="shared" si="19"/>
        <v>8.4</v>
      </c>
      <c r="AY5" s="285">
        <f t="shared" si="20"/>
        <v>8.4</v>
      </c>
      <c r="AZ5" s="285">
        <f t="shared" si="21"/>
        <v>6.4</v>
      </c>
      <c r="BA5" s="285" t="str">
        <f t="shared" si="22"/>
        <v/>
      </c>
      <c r="BB5" s="285" t="str">
        <f t="shared" si="23"/>
        <v/>
      </c>
      <c r="BC5" s="285" t="str">
        <f t="shared" si="24"/>
        <v/>
      </c>
      <c r="BD5" s="285" t="str">
        <f t="shared" si="25"/>
        <v/>
      </c>
      <c r="BE5" s="285" t="str">
        <f t="shared" si="26"/>
        <v/>
      </c>
      <c r="BF5" s="285" t="str">
        <f t="shared" si="27"/>
        <v/>
      </c>
      <c r="BG5" s="284" t="str">
        <f t="shared" si="28"/>
        <v/>
      </c>
      <c r="BH5" s="285" t="str">
        <f t="shared" si="29"/>
        <v/>
      </c>
      <c r="BI5" s="285">
        <f t="shared" si="30"/>
        <v>18.76208897485493</v>
      </c>
      <c r="BJ5" s="285">
        <f t="shared" si="31"/>
        <v>18.76208897485493</v>
      </c>
      <c r="BK5" s="285">
        <f t="shared" si="32"/>
        <v>26.488706365503077</v>
      </c>
      <c r="BL5" s="285">
        <f t="shared" si="33"/>
        <v>17.39130434782609</v>
      </c>
      <c r="BM5" s="285">
        <f t="shared" si="34"/>
        <v>17.39130434782609</v>
      </c>
      <c r="BN5" s="285">
        <f t="shared" si="35"/>
        <v>18.55072463768116</v>
      </c>
      <c r="BO5" s="285" t="str">
        <f t="shared" si="36"/>
        <v/>
      </c>
      <c r="BP5" s="285" t="str">
        <f t="shared" si="37"/>
        <v/>
      </c>
      <c r="BQ5" s="285" t="str">
        <f t="shared" si="38"/>
        <v/>
      </c>
      <c r="BR5" s="285" t="str">
        <f t="shared" si="39"/>
        <v/>
      </c>
      <c r="BS5" s="285" t="str">
        <f t="shared" si="40"/>
        <v/>
      </c>
      <c r="BT5" s="285" t="str">
        <f t="shared" si="41"/>
        <v/>
      </c>
      <c r="BW5" s="283">
        <v>7.36</v>
      </c>
      <c r="BX5" s="283">
        <v>7.36</v>
      </c>
      <c r="BY5" s="283">
        <v>7.63</v>
      </c>
      <c r="BZ5" s="283">
        <v>7.47</v>
      </c>
      <c r="CA5" s="283">
        <v>7.47</v>
      </c>
      <c r="CB5" s="283">
        <v>7.26</v>
      </c>
      <c r="CI5" s="282" t="str">
        <f t="shared" si="42"/>
        <v/>
      </c>
      <c r="CJ5" s="283" t="str">
        <f t="shared" si="43"/>
        <v/>
      </c>
      <c r="CK5" s="283">
        <f t="shared" si="44"/>
        <v>7.36</v>
      </c>
      <c r="CL5" s="283">
        <f t="shared" si="45"/>
        <v>7.36</v>
      </c>
      <c r="CM5" s="283">
        <f t="shared" si="46"/>
        <v>7.63</v>
      </c>
      <c r="CN5" s="283">
        <f t="shared" si="47"/>
        <v>7.47</v>
      </c>
      <c r="CO5" s="283">
        <f t="shared" si="48"/>
        <v>7.47</v>
      </c>
      <c r="CP5" s="283">
        <f t="shared" si="49"/>
        <v>7.26</v>
      </c>
      <c r="CQ5" s="283" t="str">
        <f t="shared" si="50"/>
        <v/>
      </c>
      <c r="CR5" s="283" t="str">
        <f t="shared" si="51"/>
        <v/>
      </c>
      <c r="CS5" s="283" t="str">
        <f t="shared" si="52"/>
        <v/>
      </c>
      <c r="CT5" s="283" t="str">
        <f t="shared" si="53"/>
        <v/>
      </c>
      <c r="CU5" s="283" t="str">
        <f t="shared" si="54"/>
        <v/>
      </c>
      <c r="CV5" s="283" t="str">
        <f t="shared" si="55"/>
        <v/>
      </c>
      <c r="CW5" s="286" t="str">
        <f t="shared" si="56"/>
        <v/>
      </c>
      <c r="CX5" s="287">
        <f t="shared" si="57"/>
        <v>1</v>
      </c>
      <c r="CY5" s="287" t="str">
        <f t="shared" si="58"/>
        <v/>
      </c>
      <c r="CZ5" s="287" t="str">
        <f t="shared" si="59"/>
        <v/>
      </c>
      <c r="DA5" s="287">
        <f t="shared" si="60"/>
        <v>3</v>
      </c>
    </row>
    <row r="6" spans="1:105" ht="17" x14ac:dyDescent="0.25">
      <c r="A6" s="281" t="s">
        <v>37</v>
      </c>
      <c r="B6" s="94" t="s">
        <v>2521</v>
      </c>
      <c r="C6" s="282">
        <v>2.5</v>
      </c>
      <c r="D6" s="283">
        <v>0.91</v>
      </c>
      <c r="E6" s="283">
        <v>4.45</v>
      </c>
      <c r="F6" s="283">
        <v>4.45</v>
      </c>
      <c r="G6" s="283">
        <v>4.79</v>
      </c>
      <c r="H6" s="283">
        <v>5.37</v>
      </c>
      <c r="I6" s="283">
        <v>5.37</v>
      </c>
      <c r="J6" s="283">
        <v>4.1100000000000003</v>
      </c>
      <c r="K6" s="283">
        <v>2.33</v>
      </c>
      <c r="L6" s="283">
        <v>2.33</v>
      </c>
      <c r="M6" s="283">
        <v>4.34</v>
      </c>
      <c r="N6" s="283">
        <v>0.84</v>
      </c>
      <c r="O6" s="283">
        <v>0.28999999999999998</v>
      </c>
      <c r="P6" s="283">
        <v>2.11</v>
      </c>
      <c r="S6" s="285">
        <v>9.4</v>
      </c>
      <c r="T6" s="285">
        <v>9.4</v>
      </c>
      <c r="U6" s="285">
        <v>14.5</v>
      </c>
      <c r="V6" s="285">
        <v>3.3</v>
      </c>
      <c r="W6" s="285">
        <v>3.3</v>
      </c>
      <c r="AE6" s="282" t="str">
        <f t="shared" si="0"/>
        <v/>
      </c>
      <c r="AF6" s="283" t="str">
        <f t="shared" si="1"/>
        <v/>
      </c>
      <c r="AG6" s="283">
        <f t="shared" si="2"/>
        <v>2.1123595505617976</v>
      </c>
      <c r="AH6" s="283">
        <f t="shared" si="3"/>
        <v>2.1123595505617976</v>
      </c>
      <c r="AI6" s="283">
        <f t="shared" si="4"/>
        <v>3.0271398747390394</v>
      </c>
      <c r="AJ6" s="283">
        <f t="shared" si="5"/>
        <v>0.61452513966480438</v>
      </c>
      <c r="AK6" s="283">
        <f t="shared" si="6"/>
        <v>0.61452513966480438</v>
      </c>
      <c r="AL6" s="283" t="str">
        <f t="shared" si="7"/>
        <v/>
      </c>
      <c r="AM6" s="283" t="str">
        <f t="shared" si="8"/>
        <v/>
      </c>
      <c r="AN6" s="283" t="str">
        <f t="shared" si="9"/>
        <v/>
      </c>
      <c r="AO6" s="283" t="str">
        <f t="shared" si="10"/>
        <v/>
      </c>
      <c r="AP6" s="283" t="str">
        <f t="shared" si="11"/>
        <v/>
      </c>
      <c r="AQ6" s="283" t="str">
        <f t="shared" si="12"/>
        <v/>
      </c>
      <c r="AR6" s="283" t="str">
        <f t="shared" si="13"/>
        <v/>
      </c>
      <c r="AS6" s="284" t="str">
        <f t="shared" si="14"/>
        <v/>
      </c>
      <c r="AT6" s="285" t="str">
        <f t="shared" si="15"/>
        <v/>
      </c>
      <c r="AU6" s="285">
        <f t="shared" si="16"/>
        <v>9.4</v>
      </c>
      <c r="AV6" s="285">
        <f t="shared" si="17"/>
        <v>9.4</v>
      </c>
      <c r="AW6" s="285">
        <f t="shared" si="18"/>
        <v>14.5</v>
      </c>
      <c r="AX6" s="285" t="str">
        <f t="shared" si="19"/>
        <v/>
      </c>
      <c r="AY6" s="285" t="str">
        <f t="shared" si="20"/>
        <v/>
      </c>
      <c r="AZ6" s="285" t="str">
        <f t="shared" si="21"/>
        <v/>
      </c>
      <c r="BA6" s="285" t="str">
        <f t="shared" si="22"/>
        <v/>
      </c>
      <c r="BB6" s="285" t="str">
        <f t="shared" si="23"/>
        <v/>
      </c>
      <c r="BC6" s="285" t="str">
        <f t="shared" si="24"/>
        <v/>
      </c>
      <c r="BD6" s="285" t="str">
        <f t="shared" si="25"/>
        <v/>
      </c>
      <c r="BE6" s="285" t="str">
        <f t="shared" si="26"/>
        <v/>
      </c>
      <c r="BF6" s="285" t="str">
        <f t="shared" si="27"/>
        <v/>
      </c>
      <c r="BG6" s="284" t="str">
        <f t="shared" si="28"/>
        <v/>
      </c>
      <c r="BH6" s="285" t="str">
        <f t="shared" si="29"/>
        <v/>
      </c>
      <c r="BI6" s="285">
        <f t="shared" si="30"/>
        <v>18.18181818181818</v>
      </c>
      <c r="BJ6" s="285">
        <f t="shared" si="31"/>
        <v>18.18181818181818</v>
      </c>
      <c r="BK6" s="285">
        <f t="shared" si="32"/>
        <v>29.774127310061601</v>
      </c>
      <c r="BL6" s="285" t="str">
        <f t="shared" si="33"/>
        <v/>
      </c>
      <c r="BM6" s="285" t="str">
        <f t="shared" si="34"/>
        <v/>
      </c>
      <c r="BN6" s="285" t="str">
        <f t="shared" si="35"/>
        <v/>
      </c>
      <c r="BO6" s="285" t="str">
        <f t="shared" si="36"/>
        <v/>
      </c>
      <c r="BP6" s="285" t="str">
        <f t="shared" si="37"/>
        <v/>
      </c>
      <c r="BQ6" s="285" t="str">
        <f t="shared" si="38"/>
        <v/>
      </c>
      <c r="BR6" s="285" t="str">
        <f t="shared" si="39"/>
        <v/>
      </c>
      <c r="BS6" s="285" t="str">
        <f t="shared" si="40"/>
        <v/>
      </c>
      <c r="BT6" s="285" t="str">
        <f t="shared" si="41"/>
        <v/>
      </c>
      <c r="BW6" s="283">
        <v>7.2</v>
      </c>
      <c r="BX6" s="283">
        <v>7.2</v>
      </c>
      <c r="BY6" s="283">
        <v>7.38</v>
      </c>
      <c r="BZ6" s="283">
        <v>7.34</v>
      </c>
      <c r="CA6" s="283">
        <v>7.34</v>
      </c>
      <c r="CI6" s="282" t="str">
        <f t="shared" si="42"/>
        <v/>
      </c>
      <c r="CJ6" s="283" t="str">
        <f t="shared" si="43"/>
        <v/>
      </c>
      <c r="CK6" s="283">
        <f t="shared" si="44"/>
        <v>7.2</v>
      </c>
      <c r="CL6" s="283">
        <f t="shared" si="45"/>
        <v>7.2</v>
      </c>
      <c r="CM6" s="283">
        <f t="shared" si="46"/>
        <v>7.38</v>
      </c>
      <c r="CN6" s="283" t="str">
        <f t="shared" si="47"/>
        <v/>
      </c>
      <c r="CO6" s="283" t="str">
        <f t="shared" si="48"/>
        <v/>
      </c>
      <c r="CP6" s="283" t="str">
        <f t="shared" si="49"/>
        <v/>
      </c>
      <c r="CQ6" s="283" t="str">
        <f t="shared" si="50"/>
        <v/>
      </c>
      <c r="CR6" s="283" t="str">
        <f t="shared" si="51"/>
        <v/>
      </c>
      <c r="CS6" s="283" t="str">
        <f t="shared" si="52"/>
        <v/>
      </c>
      <c r="CT6" s="283" t="str">
        <f t="shared" si="53"/>
        <v/>
      </c>
      <c r="CU6" s="283" t="str">
        <f t="shared" si="54"/>
        <v/>
      </c>
      <c r="CV6" s="283" t="str">
        <f t="shared" si="55"/>
        <v/>
      </c>
      <c r="CW6" s="286" t="str">
        <f t="shared" si="56"/>
        <v/>
      </c>
      <c r="CX6" s="287">
        <f t="shared" si="57"/>
        <v>1</v>
      </c>
      <c r="CY6" s="287" t="str">
        <f t="shared" si="58"/>
        <v/>
      </c>
      <c r="CZ6" s="287" t="str">
        <f t="shared" si="59"/>
        <v/>
      </c>
      <c r="DA6" s="287">
        <f t="shared" si="60"/>
        <v>3</v>
      </c>
    </row>
    <row r="7" spans="1:105" ht="17" x14ac:dyDescent="0.25">
      <c r="A7" s="281" t="s">
        <v>38</v>
      </c>
      <c r="B7" s="94" t="s">
        <v>2522</v>
      </c>
      <c r="C7" s="282">
        <v>0.81</v>
      </c>
      <c r="D7" s="283">
        <v>1.1100000000000001</v>
      </c>
      <c r="E7" s="283">
        <v>2.5</v>
      </c>
      <c r="F7" s="283">
        <v>2.5</v>
      </c>
      <c r="G7" s="283">
        <v>4.88</v>
      </c>
      <c r="H7" s="283">
        <v>2.76</v>
      </c>
      <c r="I7" s="283">
        <v>2.76</v>
      </c>
      <c r="J7" s="283">
        <v>4.09</v>
      </c>
      <c r="K7" s="283">
        <v>4.91</v>
      </c>
      <c r="L7" s="283">
        <v>4.91</v>
      </c>
      <c r="M7" s="283">
        <v>3.63</v>
      </c>
      <c r="N7" s="283">
        <v>1.02</v>
      </c>
      <c r="O7" s="283">
        <v>2.56</v>
      </c>
      <c r="P7" s="283">
        <v>2.25</v>
      </c>
      <c r="Q7" s="284">
        <v>12.7</v>
      </c>
      <c r="R7" s="285">
        <v>13.4</v>
      </c>
      <c r="S7" s="285">
        <v>17.7</v>
      </c>
      <c r="T7" s="285">
        <v>17.7</v>
      </c>
      <c r="U7" s="285">
        <v>12.2</v>
      </c>
      <c r="V7" s="285">
        <v>21.2</v>
      </c>
      <c r="W7" s="285">
        <v>21.2</v>
      </c>
      <c r="X7" s="285">
        <v>13.8</v>
      </c>
      <c r="Y7" s="285">
        <v>10</v>
      </c>
      <c r="Z7" s="285">
        <v>10</v>
      </c>
      <c r="AA7" s="285">
        <v>10</v>
      </c>
      <c r="AB7" s="285">
        <v>22.2</v>
      </c>
      <c r="AC7" s="285">
        <v>20</v>
      </c>
      <c r="AD7" s="285">
        <v>19.899999999999999</v>
      </c>
      <c r="AE7" s="282">
        <f t="shared" si="0"/>
        <v>15.679012345679011</v>
      </c>
      <c r="AF7" s="283">
        <f t="shared" si="1"/>
        <v>12.072072072072071</v>
      </c>
      <c r="AG7" s="283">
        <f t="shared" si="2"/>
        <v>7.08</v>
      </c>
      <c r="AH7" s="283">
        <f t="shared" si="3"/>
        <v>7.08</v>
      </c>
      <c r="AI7" s="283">
        <f t="shared" si="4"/>
        <v>2.5</v>
      </c>
      <c r="AJ7" s="283">
        <f t="shared" si="5"/>
        <v>7.6811594202898554</v>
      </c>
      <c r="AK7" s="283">
        <f t="shared" si="6"/>
        <v>7.6811594202898554</v>
      </c>
      <c r="AL7" s="283">
        <f t="shared" si="7"/>
        <v>3.3740831295843523</v>
      </c>
      <c r="AM7" s="283">
        <f t="shared" si="8"/>
        <v>2.0366598778004072</v>
      </c>
      <c r="AN7" s="283">
        <f t="shared" si="9"/>
        <v>2.0366598778004072</v>
      </c>
      <c r="AO7" s="283">
        <f t="shared" si="10"/>
        <v>2.7548209366391188</v>
      </c>
      <c r="AP7" s="283">
        <f t="shared" si="11"/>
        <v>21.764705882352938</v>
      </c>
      <c r="AQ7" s="283">
        <f t="shared" si="12"/>
        <v>7.8125</v>
      </c>
      <c r="AR7" s="283">
        <f t="shared" si="13"/>
        <v>8.8444444444444432</v>
      </c>
      <c r="AS7" s="284">
        <f t="shared" si="14"/>
        <v>12.7</v>
      </c>
      <c r="AT7" s="285">
        <f t="shared" si="15"/>
        <v>13.4</v>
      </c>
      <c r="AU7" s="285">
        <f t="shared" si="16"/>
        <v>17.7</v>
      </c>
      <c r="AV7" s="285">
        <f t="shared" si="17"/>
        <v>17.7</v>
      </c>
      <c r="AW7" s="285">
        <f t="shared" si="18"/>
        <v>12.2</v>
      </c>
      <c r="AX7" s="285">
        <f t="shared" si="19"/>
        <v>21.2</v>
      </c>
      <c r="AY7" s="285">
        <f t="shared" si="20"/>
        <v>21.2</v>
      </c>
      <c r="AZ7" s="285">
        <f t="shared" si="21"/>
        <v>13.8</v>
      </c>
      <c r="BA7" s="285">
        <f t="shared" si="22"/>
        <v>10</v>
      </c>
      <c r="BB7" s="285">
        <f t="shared" si="23"/>
        <v>10</v>
      </c>
      <c r="BC7" s="285">
        <f t="shared" si="24"/>
        <v>10</v>
      </c>
      <c r="BD7" s="285">
        <f t="shared" si="25"/>
        <v>22.2</v>
      </c>
      <c r="BE7" s="285">
        <f t="shared" si="26"/>
        <v>20</v>
      </c>
      <c r="BF7" s="285">
        <f t="shared" si="27"/>
        <v>19.899999999999999</v>
      </c>
      <c r="BG7" s="284">
        <f t="shared" si="28"/>
        <v>23.34558823529412</v>
      </c>
      <c r="BH7" s="285">
        <f t="shared" si="29"/>
        <v>24.907063197026023</v>
      </c>
      <c r="BI7" s="285">
        <f t="shared" si="30"/>
        <v>34.235976789168276</v>
      </c>
      <c r="BJ7" s="285">
        <f t="shared" si="31"/>
        <v>34.235976789168276</v>
      </c>
      <c r="BK7" s="285">
        <f t="shared" si="32"/>
        <v>25.051334702258725</v>
      </c>
      <c r="BL7" s="285">
        <f t="shared" si="33"/>
        <v>43.892339544513462</v>
      </c>
      <c r="BM7" s="285">
        <f t="shared" si="34"/>
        <v>43.892339544513462</v>
      </c>
      <c r="BN7" s="285">
        <f t="shared" si="35"/>
        <v>40</v>
      </c>
      <c r="BO7" s="285">
        <f t="shared" si="36"/>
        <v>20.533880903490758</v>
      </c>
      <c r="BP7" s="285">
        <f t="shared" si="37"/>
        <v>20.533880903490758</v>
      </c>
      <c r="BQ7" s="285">
        <f t="shared" si="38"/>
        <v>22.471910112359552</v>
      </c>
      <c r="BR7" s="285">
        <f t="shared" si="39"/>
        <v>43.786982248520708</v>
      </c>
      <c r="BS7" s="285">
        <f t="shared" si="40"/>
        <v>38.095238095238095</v>
      </c>
      <c r="BT7" s="285">
        <f t="shared" si="41"/>
        <v>39.328063241106712</v>
      </c>
      <c r="BU7" s="282">
        <v>6.16</v>
      </c>
      <c r="BV7" s="283">
        <v>6.14</v>
      </c>
      <c r="BW7" s="283">
        <v>7.56</v>
      </c>
      <c r="BX7" s="283">
        <v>7.56</v>
      </c>
      <c r="BY7" s="283">
        <v>8.19</v>
      </c>
      <c r="BZ7" s="283">
        <v>6.89</v>
      </c>
      <c r="CA7" s="283">
        <v>6.89</v>
      </c>
      <c r="CB7" s="283">
        <v>7.87</v>
      </c>
      <c r="CC7" s="283">
        <v>8.17</v>
      </c>
      <c r="CD7" s="283">
        <v>8.17</v>
      </c>
      <c r="CE7" s="283">
        <v>8.49</v>
      </c>
      <c r="CF7" s="283">
        <v>7.01</v>
      </c>
      <c r="CG7" s="283">
        <v>6.3</v>
      </c>
      <c r="CH7" s="283">
        <v>6.37</v>
      </c>
      <c r="CI7" s="282">
        <f t="shared" si="42"/>
        <v>6.16</v>
      </c>
      <c r="CJ7" s="283">
        <f t="shared" si="43"/>
        <v>6.14</v>
      </c>
      <c r="CK7" s="283">
        <f t="shared" si="44"/>
        <v>7.56</v>
      </c>
      <c r="CL7" s="283">
        <f t="shared" si="45"/>
        <v>7.56</v>
      </c>
      <c r="CM7" s="283">
        <f t="shared" si="46"/>
        <v>8.19</v>
      </c>
      <c r="CN7" s="283">
        <f t="shared" si="47"/>
        <v>6.89</v>
      </c>
      <c r="CO7" s="283">
        <f t="shared" si="48"/>
        <v>6.89</v>
      </c>
      <c r="CP7" s="283">
        <f t="shared" si="49"/>
        <v>7.87</v>
      </c>
      <c r="CQ7" s="283">
        <f t="shared" si="50"/>
        <v>8.17</v>
      </c>
      <c r="CR7" s="283">
        <f t="shared" si="51"/>
        <v>8.17</v>
      </c>
      <c r="CS7" s="283">
        <f t="shared" si="52"/>
        <v>8.49</v>
      </c>
      <c r="CT7" s="283">
        <f t="shared" si="53"/>
        <v>7.01</v>
      </c>
      <c r="CU7" s="283">
        <f t="shared" si="54"/>
        <v>6.3</v>
      </c>
      <c r="CV7" s="283">
        <f t="shared" si="55"/>
        <v>6.37</v>
      </c>
      <c r="CW7" s="286">
        <f t="shared" si="56"/>
        <v>1</v>
      </c>
      <c r="CX7" s="287">
        <f t="shared" si="57"/>
        <v>1</v>
      </c>
      <c r="CY7" s="287">
        <f t="shared" si="58"/>
        <v>1</v>
      </c>
      <c r="CZ7" s="287">
        <f t="shared" si="59"/>
        <v>1</v>
      </c>
      <c r="DA7" s="287">
        <f t="shared" si="60"/>
        <v>0</v>
      </c>
    </row>
    <row r="8" spans="1:105" ht="17" x14ac:dyDescent="0.25">
      <c r="A8" s="281" t="s">
        <v>39</v>
      </c>
      <c r="B8" s="94" t="s">
        <v>2523</v>
      </c>
      <c r="C8" s="282">
        <v>0.61</v>
      </c>
      <c r="D8" s="283">
        <v>2.61</v>
      </c>
      <c r="E8" s="283">
        <v>1.22</v>
      </c>
      <c r="F8" s="283">
        <v>1.22</v>
      </c>
      <c r="G8" s="283">
        <v>1.63</v>
      </c>
      <c r="H8" s="283">
        <v>0.6</v>
      </c>
      <c r="I8" s="283">
        <v>0.6</v>
      </c>
      <c r="J8" s="283">
        <v>0.94</v>
      </c>
      <c r="K8" s="283">
        <v>1.69</v>
      </c>
      <c r="L8" s="283">
        <v>1.69</v>
      </c>
      <c r="M8" s="283">
        <v>0.47</v>
      </c>
      <c r="N8" s="283">
        <v>1.23</v>
      </c>
      <c r="O8" s="283">
        <v>2.35</v>
      </c>
      <c r="P8" s="283">
        <v>1.1499999999999999</v>
      </c>
      <c r="Q8" s="284">
        <v>5.8</v>
      </c>
      <c r="R8" s="285">
        <v>2.8</v>
      </c>
      <c r="S8" s="285">
        <v>12.2</v>
      </c>
      <c r="T8" s="285">
        <v>12.2</v>
      </c>
      <c r="U8" s="285">
        <v>14.5</v>
      </c>
      <c r="V8" s="285">
        <v>11.4</v>
      </c>
      <c r="W8" s="285">
        <v>11.4</v>
      </c>
      <c r="X8" s="285">
        <v>12.4</v>
      </c>
      <c r="Y8" s="285">
        <v>11.3</v>
      </c>
      <c r="Z8" s="285">
        <v>11.3</v>
      </c>
      <c r="AA8" s="285">
        <v>11.6</v>
      </c>
      <c r="AB8" s="285">
        <v>3.5</v>
      </c>
      <c r="AC8" s="285">
        <v>2</v>
      </c>
      <c r="AD8" s="285">
        <v>4.2</v>
      </c>
      <c r="AE8" s="282">
        <f t="shared" si="0"/>
        <v>9.5081967213114762</v>
      </c>
      <c r="AF8" s="283">
        <f t="shared" si="1"/>
        <v>1.0727969348659003</v>
      </c>
      <c r="AG8" s="283">
        <f t="shared" si="2"/>
        <v>10</v>
      </c>
      <c r="AH8" s="283">
        <f t="shared" si="3"/>
        <v>10</v>
      </c>
      <c r="AI8" s="283">
        <f t="shared" si="4"/>
        <v>8.8957055214723937</v>
      </c>
      <c r="AJ8" s="283">
        <f t="shared" si="5"/>
        <v>19</v>
      </c>
      <c r="AK8" s="283">
        <f t="shared" si="6"/>
        <v>19</v>
      </c>
      <c r="AL8" s="283">
        <f t="shared" si="7"/>
        <v>13.191489361702128</v>
      </c>
      <c r="AM8" s="283">
        <f t="shared" si="8"/>
        <v>6.6863905325443795</v>
      </c>
      <c r="AN8" s="283">
        <f t="shared" si="9"/>
        <v>6.6863905325443795</v>
      </c>
      <c r="AO8" s="283">
        <f t="shared" si="10"/>
        <v>24.680851063829788</v>
      </c>
      <c r="AP8" s="283">
        <f t="shared" si="11"/>
        <v>2.845528455284553</v>
      </c>
      <c r="AQ8" s="283">
        <f t="shared" si="12"/>
        <v>0.85106382978723405</v>
      </c>
      <c r="AR8" s="283">
        <f t="shared" si="13"/>
        <v>3.6521739130434785</v>
      </c>
      <c r="AS8" s="284">
        <f t="shared" si="14"/>
        <v>5.8</v>
      </c>
      <c r="AT8" s="285" t="str">
        <f t="shared" si="15"/>
        <v/>
      </c>
      <c r="AU8" s="285">
        <f t="shared" si="16"/>
        <v>12.2</v>
      </c>
      <c r="AV8" s="285">
        <f t="shared" si="17"/>
        <v>12.2</v>
      </c>
      <c r="AW8" s="285">
        <f t="shared" si="18"/>
        <v>14.5</v>
      </c>
      <c r="AX8" s="285">
        <f t="shared" si="19"/>
        <v>11.4</v>
      </c>
      <c r="AY8" s="285">
        <f t="shared" si="20"/>
        <v>11.4</v>
      </c>
      <c r="AZ8" s="285">
        <f t="shared" si="21"/>
        <v>12.4</v>
      </c>
      <c r="BA8" s="285">
        <f t="shared" si="22"/>
        <v>11.3</v>
      </c>
      <c r="BB8" s="285">
        <f t="shared" si="23"/>
        <v>11.3</v>
      </c>
      <c r="BC8" s="285">
        <f t="shared" si="24"/>
        <v>11.6</v>
      </c>
      <c r="BD8" s="285">
        <f t="shared" si="25"/>
        <v>3.5</v>
      </c>
      <c r="BE8" s="285" t="str">
        <f t="shared" si="26"/>
        <v/>
      </c>
      <c r="BF8" s="285">
        <f t="shared" si="27"/>
        <v>4.2</v>
      </c>
      <c r="BG8" s="284">
        <f t="shared" si="28"/>
        <v>10.661764705882353</v>
      </c>
      <c r="BH8" s="285" t="str">
        <f t="shared" si="29"/>
        <v/>
      </c>
      <c r="BI8" s="285">
        <f t="shared" si="30"/>
        <v>23.597678916827853</v>
      </c>
      <c r="BJ8" s="285">
        <f t="shared" si="31"/>
        <v>23.597678916827853</v>
      </c>
      <c r="BK8" s="285">
        <f t="shared" si="32"/>
        <v>29.774127310061601</v>
      </c>
      <c r="BL8" s="285">
        <f t="shared" si="33"/>
        <v>23.602484472049692</v>
      </c>
      <c r="BM8" s="285">
        <f t="shared" si="34"/>
        <v>23.602484472049692</v>
      </c>
      <c r="BN8" s="285">
        <f t="shared" si="35"/>
        <v>35.94202898550725</v>
      </c>
      <c r="BO8" s="285">
        <f t="shared" si="36"/>
        <v>23.203285420944557</v>
      </c>
      <c r="BP8" s="285">
        <f t="shared" si="37"/>
        <v>23.203285420944557</v>
      </c>
      <c r="BQ8" s="285">
        <f t="shared" si="38"/>
        <v>26.067415730337078</v>
      </c>
      <c r="BR8" s="285">
        <f t="shared" si="39"/>
        <v>6.9033530571992108</v>
      </c>
      <c r="BS8" s="285" t="str">
        <f t="shared" si="40"/>
        <v/>
      </c>
      <c r="BT8" s="285">
        <f t="shared" si="41"/>
        <v>8.3003952569169961</v>
      </c>
      <c r="BU8" s="282">
        <v>7.17</v>
      </c>
      <c r="BV8" s="283">
        <v>7.51</v>
      </c>
      <c r="BW8" s="283">
        <v>7.68</v>
      </c>
      <c r="BX8" s="283">
        <v>7.68</v>
      </c>
      <c r="BY8" s="283">
        <v>7.76</v>
      </c>
      <c r="BZ8" s="283">
        <v>7.45</v>
      </c>
      <c r="CA8" s="283">
        <v>7.45</v>
      </c>
      <c r="CB8" s="283">
        <v>8.35</v>
      </c>
      <c r="CC8" s="283">
        <v>8.58</v>
      </c>
      <c r="CD8" s="283">
        <v>8.58</v>
      </c>
      <c r="CE8" s="283">
        <v>8.51</v>
      </c>
      <c r="CF8" s="283">
        <v>7.61</v>
      </c>
      <c r="CG8" s="283">
        <v>7.51</v>
      </c>
      <c r="CH8" s="283">
        <v>7.34</v>
      </c>
      <c r="CI8" s="282">
        <f t="shared" si="42"/>
        <v>7.17</v>
      </c>
      <c r="CJ8" s="283" t="str">
        <f t="shared" si="43"/>
        <v/>
      </c>
      <c r="CK8" s="283">
        <f t="shared" si="44"/>
        <v>7.68</v>
      </c>
      <c r="CL8" s="283">
        <f t="shared" si="45"/>
        <v>7.68</v>
      </c>
      <c r="CM8" s="283">
        <f t="shared" si="46"/>
        <v>7.76</v>
      </c>
      <c r="CN8" s="283">
        <f t="shared" si="47"/>
        <v>7.45</v>
      </c>
      <c r="CO8" s="283">
        <f t="shared" si="48"/>
        <v>7.45</v>
      </c>
      <c r="CP8" s="283">
        <f t="shared" si="49"/>
        <v>8.35</v>
      </c>
      <c r="CQ8" s="283">
        <f t="shared" si="50"/>
        <v>8.58</v>
      </c>
      <c r="CR8" s="283">
        <f t="shared" si="51"/>
        <v>8.58</v>
      </c>
      <c r="CS8" s="283">
        <f t="shared" si="52"/>
        <v>8.51</v>
      </c>
      <c r="CT8" s="283">
        <f t="shared" si="53"/>
        <v>7.61</v>
      </c>
      <c r="CU8" s="283" t="str">
        <f t="shared" si="54"/>
        <v/>
      </c>
      <c r="CV8" s="283">
        <f t="shared" si="55"/>
        <v>7.34</v>
      </c>
      <c r="CW8" s="286">
        <f t="shared" si="56"/>
        <v>1</v>
      </c>
      <c r="CX8" s="287">
        <f t="shared" si="57"/>
        <v>1</v>
      </c>
      <c r="CY8" s="287">
        <f t="shared" si="58"/>
        <v>1</v>
      </c>
      <c r="CZ8" s="287">
        <f t="shared" si="59"/>
        <v>1</v>
      </c>
      <c r="DA8" s="287">
        <f t="shared" si="60"/>
        <v>0</v>
      </c>
    </row>
    <row r="9" spans="1:105" ht="17" x14ac:dyDescent="0.25">
      <c r="A9" s="281" t="s">
        <v>40</v>
      </c>
      <c r="B9" s="94" t="s">
        <v>2524</v>
      </c>
      <c r="C9" s="282">
        <v>1.18</v>
      </c>
      <c r="D9" s="283">
        <v>1.18</v>
      </c>
      <c r="E9" s="283">
        <v>1.97</v>
      </c>
      <c r="F9" s="283">
        <v>1.97</v>
      </c>
      <c r="G9" s="283">
        <v>3.17</v>
      </c>
      <c r="H9" s="283">
        <v>1.48</v>
      </c>
      <c r="I9" s="283">
        <v>1.48</v>
      </c>
      <c r="J9" s="283">
        <v>1.84</v>
      </c>
      <c r="K9" s="283">
        <v>1.78</v>
      </c>
      <c r="L9" s="283">
        <v>1.78</v>
      </c>
      <c r="M9" s="283">
        <v>2.0299999999999998</v>
      </c>
      <c r="N9" s="283">
        <v>1.96</v>
      </c>
      <c r="O9" s="283">
        <v>1.28</v>
      </c>
      <c r="P9" s="283">
        <v>1.45</v>
      </c>
      <c r="Q9" s="284">
        <v>17.7</v>
      </c>
      <c r="R9" s="285">
        <v>15.8</v>
      </c>
      <c r="S9" s="285">
        <v>7.3</v>
      </c>
      <c r="T9" s="285">
        <v>7.3</v>
      </c>
      <c r="U9" s="285">
        <v>4.2</v>
      </c>
      <c r="V9" s="285">
        <v>11.5</v>
      </c>
      <c r="W9" s="285">
        <v>11.5</v>
      </c>
      <c r="X9" s="285">
        <v>5.5</v>
      </c>
      <c r="Y9" s="285">
        <v>5.3</v>
      </c>
      <c r="Z9" s="285">
        <v>5.3</v>
      </c>
      <c r="AA9" s="285">
        <v>4.5</v>
      </c>
      <c r="AB9" s="285">
        <v>18.600000000000001</v>
      </c>
      <c r="AC9" s="285">
        <v>18.2</v>
      </c>
      <c r="AD9" s="285">
        <v>19</v>
      </c>
      <c r="AE9" s="282">
        <f t="shared" si="0"/>
        <v>15</v>
      </c>
      <c r="AF9" s="283">
        <f t="shared" si="1"/>
        <v>13.389830508474578</v>
      </c>
      <c r="AG9" s="283">
        <f t="shared" si="2"/>
        <v>3.7055837563451774</v>
      </c>
      <c r="AH9" s="283">
        <f t="shared" si="3"/>
        <v>3.7055837563451774</v>
      </c>
      <c r="AI9" s="283">
        <f t="shared" si="4"/>
        <v>1.3249211356466877</v>
      </c>
      <c r="AJ9" s="283">
        <f t="shared" si="5"/>
        <v>7.7702702702702702</v>
      </c>
      <c r="AK9" s="283">
        <f t="shared" si="6"/>
        <v>7.7702702702702702</v>
      </c>
      <c r="AL9" s="283">
        <f t="shared" si="7"/>
        <v>2.9891304347826084</v>
      </c>
      <c r="AM9" s="283">
        <f t="shared" si="8"/>
        <v>2.9775280898876404</v>
      </c>
      <c r="AN9" s="283">
        <f t="shared" si="9"/>
        <v>2.9775280898876404</v>
      </c>
      <c r="AO9" s="283">
        <f t="shared" si="10"/>
        <v>2.2167487684729066</v>
      </c>
      <c r="AP9" s="283">
        <f t="shared" si="11"/>
        <v>9.4897959183673475</v>
      </c>
      <c r="AQ9" s="283">
        <f t="shared" si="12"/>
        <v>14.21875</v>
      </c>
      <c r="AR9" s="283">
        <f t="shared" si="13"/>
        <v>13.103448275862069</v>
      </c>
      <c r="AS9" s="284">
        <f t="shared" si="14"/>
        <v>17.7</v>
      </c>
      <c r="AT9" s="285">
        <f t="shared" si="15"/>
        <v>15.8</v>
      </c>
      <c r="AU9" s="285">
        <f t="shared" si="16"/>
        <v>7.3</v>
      </c>
      <c r="AV9" s="285">
        <f t="shared" si="17"/>
        <v>7.3</v>
      </c>
      <c r="AW9" s="285" t="str">
        <f t="shared" si="18"/>
        <v/>
      </c>
      <c r="AX9" s="285">
        <f t="shared" si="19"/>
        <v>11.5</v>
      </c>
      <c r="AY9" s="285">
        <f t="shared" si="20"/>
        <v>11.5</v>
      </c>
      <c r="AZ9" s="285">
        <f t="shared" si="21"/>
        <v>5.5</v>
      </c>
      <c r="BA9" s="285">
        <f t="shared" si="22"/>
        <v>5.3</v>
      </c>
      <c r="BB9" s="285">
        <f t="shared" si="23"/>
        <v>5.3</v>
      </c>
      <c r="BC9" s="285">
        <f t="shared" si="24"/>
        <v>4.5</v>
      </c>
      <c r="BD9" s="285">
        <f t="shared" si="25"/>
        <v>18.600000000000001</v>
      </c>
      <c r="BE9" s="285">
        <f t="shared" si="26"/>
        <v>18.2</v>
      </c>
      <c r="BF9" s="285">
        <f t="shared" si="27"/>
        <v>19</v>
      </c>
      <c r="BG9" s="284">
        <f t="shared" si="28"/>
        <v>32.536764705882355</v>
      </c>
      <c r="BH9" s="285">
        <f t="shared" si="29"/>
        <v>29.368029739776954</v>
      </c>
      <c r="BI9" s="285">
        <f t="shared" si="30"/>
        <v>14.119922630560927</v>
      </c>
      <c r="BJ9" s="285">
        <f t="shared" si="31"/>
        <v>14.119922630560927</v>
      </c>
      <c r="BK9" s="285" t="str">
        <f t="shared" si="32"/>
        <v/>
      </c>
      <c r="BL9" s="285">
        <f t="shared" si="33"/>
        <v>23.80952380952381</v>
      </c>
      <c r="BM9" s="285">
        <f t="shared" si="34"/>
        <v>23.80952380952381</v>
      </c>
      <c r="BN9" s="285">
        <f t="shared" si="35"/>
        <v>15.942028985507246</v>
      </c>
      <c r="BO9" s="285">
        <f t="shared" si="36"/>
        <v>10.882956878850102</v>
      </c>
      <c r="BP9" s="285">
        <f t="shared" si="37"/>
        <v>10.882956878850102</v>
      </c>
      <c r="BQ9" s="285">
        <f t="shared" si="38"/>
        <v>10.112359550561798</v>
      </c>
      <c r="BR9" s="285">
        <f t="shared" si="39"/>
        <v>36.68639053254438</v>
      </c>
      <c r="BS9" s="285">
        <f t="shared" si="40"/>
        <v>34.666666666666664</v>
      </c>
      <c r="BT9" s="285">
        <f t="shared" si="41"/>
        <v>37.549407114624508</v>
      </c>
      <c r="BU9" s="282">
        <v>6.84</v>
      </c>
      <c r="BV9" s="283">
        <v>6.74</v>
      </c>
      <c r="BW9" s="283">
        <v>8.75</v>
      </c>
      <c r="BX9" s="283">
        <v>8.75</v>
      </c>
      <c r="BY9" s="283">
        <v>8.59</v>
      </c>
      <c r="BZ9" s="283">
        <v>8.57</v>
      </c>
      <c r="CA9" s="283">
        <v>8.57</v>
      </c>
      <c r="CB9" s="283">
        <v>8.9700000000000006</v>
      </c>
      <c r="CC9" s="283">
        <v>8.64</v>
      </c>
      <c r="CD9" s="283">
        <v>8.64</v>
      </c>
      <c r="CE9" s="283">
        <v>8.85</v>
      </c>
      <c r="CF9" s="283">
        <v>8.31</v>
      </c>
      <c r="CG9" s="283">
        <v>7.85</v>
      </c>
      <c r="CH9" s="283">
        <v>7.81</v>
      </c>
      <c r="CI9" s="282">
        <f t="shared" si="42"/>
        <v>6.84</v>
      </c>
      <c r="CJ9" s="283">
        <f t="shared" si="43"/>
        <v>6.74</v>
      </c>
      <c r="CK9" s="283">
        <f t="shared" si="44"/>
        <v>8.75</v>
      </c>
      <c r="CL9" s="283">
        <f t="shared" si="45"/>
        <v>8.75</v>
      </c>
      <c r="CM9" s="283" t="str">
        <f t="shared" si="46"/>
        <v/>
      </c>
      <c r="CN9" s="283">
        <f t="shared" si="47"/>
        <v>8.57</v>
      </c>
      <c r="CO9" s="283">
        <f t="shared" si="48"/>
        <v>8.57</v>
      </c>
      <c r="CP9" s="283">
        <f t="shared" si="49"/>
        <v>8.9700000000000006</v>
      </c>
      <c r="CQ9" s="283">
        <f t="shared" si="50"/>
        <v>8.64</v>
      </c>
      <c r="CR9" s="283">
        <f t="shared" si="51"/>
        <v>8.64</v>
      </c>
      <c r="CS9" s="283">
        <f t="shared" si="52"/>
        <v>8.85</v>
      </c>
      <c r="CT9" s="283">
        <f t="shared" si="53"/>
        <v>8.31</v>
      </c>
      <c r="CU9" s="283">
        <f t="shared" si="54"/>
        <v>7.85</v>
      </c>
      <c r="CV9" s="283">
        <f t="shared" si="55"/>
        <v>7.81</v>
      </c>
      <c r="CW9" s="286">
        <f t="shared" si="56"/>
        <v>1</v>
      </c>
      <c r="CX9" s="287">
        <f t="shared" si="57"/>
        <v>1</v>
      </c>
      <c r="CY9" s="287">
        <f t="shared" si="58"/>
        <v>1</v>
      </c>
      <c r="CZ9" s="287">
        <f t="shared" si="59"/>
        <v>1</v>
      </c>
      <c r="DA9" s="287">
        <f t="shared" si="60"/>
        <v>0</v>
      </c>
    </row>
    <row r="10" spans="1:105" ht="17" x14ac:dyDescent="0.25">
      <c r="A10" s="281" t="s">
        <v>41</v>
      </c>
      <c r="B10" s="94" t="s">
        <v>2525</v>
      </c>
      <c r="C10" s="282">
        <v>2.5099999999999998</v>
      </c>
      <c r="D10" s="283">
        <v>2</v>
      </c>
      <c r="E10" s="283">
        <v>1.7</v>
      </c>
      <c r="F10" s="283">
        <v>1.7</v>
      </c>
      <c r="G10" s="283">
        <v>2.54</v>
      </c>
      <c r="H10" s="283">
        <v>1.85</v>
      </c>
      <c r="I10" s="283">
        <v>1.85</v>
      </c>
      <c r="J10" s="283">
        <v>1.99</v>
      </c>
      <c r="K10" s="283">
        <v>1.6</v>
      </c>
      <c r="L10" s="283">
        <v>1.6</v>
      </c>
      <c r="M10" s="283">
        <v>1.06</v>
      </c>
      <c r="N10" s="283">
        <v>2.93</v>
      </c>
      <c r="O10" s="283">
        <v>1.19</v>
      </c>
      <c r="P10" s="283">
        <v>1.48</v>
      </c>
      <c r="Q10" s="284">
        <v>24.3</v>
      </c>
      <c r="R10" s="285">
        <v>23.4</v>
      </c>
      <c r="S10" s="285">
        <v>21.6</v>
      </c>
      <c r="T10" s="285">
        <v>21.6</v>
      </c>
      <c r="U10" s="285">
        <v>19.2</v>
      </c>
      <c r="V10" s="285">
        <v>20.7</v>
      </c>
      <c r="W10" s="285">
        <v>20.7</v>
      </c>
      <c r="X10" s="285">
        <v>13</v>
      </c>
      <c r="Y10" s="285">
        <v>19.5</v>
      </c>
      <c r="Z10" s="285">
        <v>19.5</v>
      </c>
      <c r="AA10" s="285">
        <v>17.3</v>
      </c>
      <c r="AB10" s="285">
        <v>16.600000000000001</v>
      </c>
      <c r="AC10" s="285">
        <v>19.399999999999999</v>
      </c>
      <c r="AD10" s="285">
        <v>16.8</v>
      </c>
      <c r="AE10" s="282">
        <f t="shared" si="0"/>
        <v>9.6812749003984067</v>
      </c>
      <c r="AF10" s="283">
        <f t="shared" si="1"/>
        <v>11.7</v>
      </c>
      <c r="AG10" s="283">
        <f t="shared" si="2"/>
        <v>12.705882352941178</v>
      </c>
      <c r="AH10" s="283">
        <f t="shared" si="3"/>
        <v>12.705882352941178</v>
      </c>
      <c r="AI10" s="283">
        <f t="shared" si="4"/>
        <v>7.5590551181102361</v>
      </c>
      <c r="AJ10" s="283">
        <f t="shared" si="5"/>
        <v>11.189189189189188</v>
      </c>
      <c r="AK10" s="283">
        <f t="shared" si="6"/>
        <v>11.189189189189188</v>
      </c>
      <c r="AL10" s="283">
        <f t="shared" si="7"/>
        <v>6.5326633165829149</v>
      </c>
      <c r="AM10" s="283">
        <f t="shared" si="8"/>
        <v>12.1875</v>
      </c>
      <c r="AN10" s="283">
        <f t="shared" si="9"/>
        <v>12.1875</v>
      </c>
      <c r="AO10" s="283">
        <f t="shared" si="10"/>
        <v>16.320754716981131</v>
      </c>
      <c r="AP10" s="283">
        <f t="shared" si="11"/>
        <v>5.6655290102389078</v>
      </c>
      <c r="AQ10" s="283">
        <f t="shared" si="12"/>
        <v>16.30252100840336</v>
      </c>
      <c r="AR10" s="283">
        <f t="shared" si="13"/>
        <v>11.351351351351353</v>
      </c>
      <c r="AS10" s="284">
        <f t="shared" si="14"/>
        <v>24.3</v>
      </c>
      <c r="AT10" s="285">
        <f t="shared" si="15"/>
        <v>23.4</v>
      </c>
      <c r="AU10" s="285">
        <f t="shared" si="16"/>
        <v>21.6</v>
      </c>
      <c r="AV10" s="285">
        <f t="shared" si="17"/>
        <v>21.6</v>
      </c>
      <c r="AW10" s="285">
        <f t="shared" si="18"/>
        <v>19.2</v>
      </c>
      <c r="AX10" s="285">
        <f t="shared" si="19"/>
        <v>20.7</v>
      </c>
      <c r="AY10" s="285">
        <f t="shared" si="20"/>
        <v>20.7</v>
      </c>
      <c r="AZ10" s="285">
        <f t="shared" si="21"/>
        <v>13</v>
      </c>
      <c r="BA10" s="285">
        <f t="shared" si="22"/>
        <v>19.5</v>
      </c>
      <c r="BB10" s="285">
        <f t="shared" si="23"/>
        <v>19.5</v>
      </c>
      <c r="BC10" s="285">
        <f t="shared" si="24"/>
        <v>17.3</v>
      </c>
      <c r="BD10" s="285">
        <f t="shared" si="25"/>
        <v>16.600000000000001</v>
      </c>
      <c r="BE10" s="285">
        <f t="shared" si="26"/>
        <v>19.399999999999999</v>
      </c>
      <c r="BF10" s="285">
        <f t="shared" si="27"/>
        <v>16.8</v>
      </c>
      <c r="BG10" s="284">
        <f t="shared" si="28"/>
        <v>44.669117647058826</v>
      </c>
      <c r="BH10" s="285">
        <f t="shared" si="29"/>
        <v>43.494423791821561</v>
      </c>
      <c r="BI10" s="285">
        <f t="shared" si="30"/>
        <v>41.779497098646033</v>
      </c>
      <c r="BJ10" s="285">
        <f t="shared" si="31"/>
        <v>41.779497098646033</v>
      </c>
      <c r="BK10" s="285">
        <f t="shared" si="32"/>
        <v>39.425051334702253</v>
      </c>
      <c r="BL10" s="285">
        <f t="shared" si="33"/>
        <v>42.857142857142861</v>
      </c>
      <c r="BM10" s="285">
        <f t="shared" si="34"/>
        <v>42.857142857142861</v>
      </c>
      <c r="BN10" s="285">
        <f t="shared" si="35"/>
        <v>37.681159420289852</v>
      </c>
      <c r="BO10" s="285">
        <f t="shared" si="36"/>
        <v>40.041067761806978</v>
      </c>
      <c r="BP10" s="285">
        <f t="shared" si="37"/>
        <v>40.041067761806978</v>
      </c>
      <c r="BQ10" s="285">
        <f t="shared" si="38"/>
        <v>38.876404494382022</v>
      </c>
      <c r="BR10" s="285">
        <f t="shared" si="39"/>
        <v>32.741617357001978</v>
      </c>
      <c r="BS10" s="285">
        <f t="shared" si="40"/>
        <v>36.952380952380949</v>
      </c>
      <c r="BT10" s="285">
        <f t="shared" si="41"/>
        <v>33.201581027667984</v>
      </c>
      <c r="BU10" s="282">
        <v>6.98</v>
      </c>
      <c r="BV10" s="283">
        <v>6.91</v>
      </c>
      <c r="BW10" s="283">
        <v>7.63</v>
      </c>
      <c r="BX10" s="283">
        <v>7.63</v>
      </c>
      <c r="BY10" s="283">
        <v>7.69</v>
      </c>
      <c r="BZ10" s="283">
        <v>7.32</v>
      </c>
      <c r="CA10" s="283">
        <v>7.32</v>
      </c>
      <c r="CB10" s="283">
        <v>7.7</v>
      </c>
      <c r="CC10" s="283">
        <v>7.21</v>
      </c>
      <c r="CD10" s="283">
        <v>7.21</v>
      </c>
      <c r="CE10" s="283">
        <v>7.48</v>
      </c>
      <c r="CF10" s="283">
        <v>6.62</v>
      </c>
      <c r="CG10" s="283">
        <v>6.69</v>
      </c>
      <c r="CH10" s="283">
        <v>6.7</v>
      </c>
      <c r="CI10" s="282">
        <f t="shared" si="42"/>
        <v>6.98</v>
      </c>
      <c r="CJ10" s="283">
        <f t="shared" si="43"/>
        <v>6.91</v>
      </c>
      <c r="CK10" s="283">
        <f t="shared" si="44"/>
        <v>7.63</v>
      </c>
      <c r="CL10" s="283">
        <f t="shared" si="45"/>
        <v>7.63</v>
      </c>
      <c r="CM10" s="283">
        <f t="shared" si="46"/>
        <v>7.69</v>
      </c>
      <c r="CN10" s="283">
        <f t="shared" si="47"/>
        <v>7.32</v>
      </c>
      <c r="CO10" s="283">
        <f t="shared" si="48"/>
        <v>7.32</v>
      </c>
      <c r="CP10" s="283">
        <f t="shared" si="49"/>
        <v>7.7</v>
      </c>
      <c r="CQ10" s="283">
        <f t="shared" si="50"/>
        <v>7.21</v>
      </c>
      <c r="CR10" s="283">
        <f t="shared" si="51"/>
        <v>7.21</v>
      </c>
      <c r="CS10" s="283">
        <f t="shared" si="52"/>
        <v>7.48</v>
      </c>
      <c r="CT10" s="283">
        <f t="shared" si="53"/>
        <v>6.62</v>
      </c>
      <c r="CU10" s="283">
        <f t="shared" si="54"/>
        <v>6.69</v>
      </c>
      <c r="CV10" s="283">
        <f t="shared" si="55"/>
        <v>6.7</v>
      </c>
      <c r="CW10" s="286">
        <f t="shared" si="56"/>
        <v>1</v>
      </c>
      <c r="CX10" s="287">
        <f t="shared" si="57"/>
        <v>1</v>
      </c>
      <c r="CY10" s="287">
        <f t="shared" si="58"/>
        <v>1</v>
      </c>
      <c r="CZ10" s="287">
        <f t="shared" si="59"/>
        <v>1</v>
      </c>
      <c r="DA10" s="287">
        <f t="shared" si="60"/>
        <v>0</v>
      </c>
    </row>
    <row r="11" spans="1:105" ht="17" x14ac:dyDescent="0.25">
      <c r="A11" s="281" t="s">
        <v>42</v>
      </c>
      <c r="B11" s="94" t="s">
        <v>2526</v>
      </c>
      <c r="C11" s="282">
        <v>3.13</v>
      </c>
      <c r="D11" s="283">
        <v>2.77</v>
      </c>
      <c r="E11" s="283">
        <v>5.24</v>
      </c>
      <c r="F11" s="283">
        <v>5.24</v>
      </c>
      <c r="G11" s="283">
        <v>5.68</v>
      </c>
      <c r="H11" s="283">
        <v>5.08</v>
      </c>
      <c r="I11" s="283">
        <v>5.08</v>
      </c>
      <c r="J11" s="283">
        <v>3.22</v>
      </c>
      <c r="K11" s="283">
        <v>9.17</v>
      </c>
      <c r="L11" s="283">
        <v>9.17</v>
      </c>
      <c r="M11" s="283">
        <v>6.98</v>
      </c>
      <c r="N11" s="283">
        <v>5.51</v>
      </c>
      <c r="O11" s="283">
        <v>4.55</v>
      </c>
      <c r="P11" s="283">
        <v>4.58</v>
      </c>
      <c r="Q11" s="284">
        <v>22.6</v>
      </c>
      <c r="R11" s="285">
        <v>23.7</v>
      </c>
      <c r="X11" s="285">
        <v>13.9</v>
      </c>
      <c r="Y11" s="285">
        <v>7.2</v>
      </c>
      <c r="Z11" s="285">
        <v>7.2</v>
      </c>
      <c r="AA11" s="285">
        <v>9</v>
      </c>
      <c r="AC11" s="285">
        <v>4.8</v>
      </c>
      <c r="AD11" s="285">
        <v>18.5</v>
      </c>
      <c r="AE11" s="282">
        <f t="shared" si="0"/>
        <v>7.2204472843450489</v>
      </c>
      <c r="AF11" s="283">
        <f t="shared" si="1"/>
        <v>8.55595667870036</v>
      </c>
      <c r="AG11" s="283" t="str">
        <f t="shared" si="2"/>
        <v/>
      </c>
      <c r="AH11" s="283" t="str">
        <f t="shared" si="3"/>
        <v/>
      </c>
      <c r="AI11" s="283" t="str">
        <f t="shared" si="4"/>
        <v/>
      </c>
      <c r="AJ11" s="283" t="str">
        <f t="shared" si="5"/>
        <v/>
      </c>
      <c r="AK11" s="283" t="str">
        <f t="shared" si="6"/>
        <v/>
      </c>
      <c r="AL11" s="283">
        <f t="shared" si="7"/>
        <v>4.316770186335404</v>
      </c>
      <c r="AM11" s="283">
        <f t="shared" si="8"/>
        <v>0.7851690294438386</v>
      </c>
      <c r="AN11" s="283">
        <f t="shared" si="9"/>
        <v>0.7851690294438386</v>
      </c>
      <c r="AO11" s="283">
        <f t="shared" si="10"/>
        <v>1.2893982808022921</v>
      </c>
      <c r="AP11" s="283" t="str">
        <f t="shared" si="11"/>
        <v/>
      </c>
      <c r="AQ11" s="283">
        <f t="shared" si="12"/>
        <v>1.054945054945055</v>
      </c>
      <c r="AR11" s="283">
        <f t="shared" si="13"/>
        <v>4.0393013100436681</v>
      </c>
      <c r="AS11" s="284">
        <f t="shared" si="14"/>
        <v>22.6</v>
      </c>
      <c r="AT11" s="285">
        <f t="shared" si="15"/>
        <v>23.7</v>
      </c>
      <c r="AU11" s="285" t="str">
        <f t="shared" si="16"/>
        <v/>
      </c>
      <c r="AV11" s="285" t="str">
        <f t="shared" si="17"/>
        <v/>
      </c>
      <c r="AW11" s="285" t="str">
        <f t="shared" si="18"/>
        <v/>
      </c>
      <c r="AX11" s="285" t="str">
        <f t="shared" si="19"/>
        <v/>
      </c>
      <c r="AY11" s="285" t="str">
        <f t="shared" si="20"/>
        <v/>
      </c>
      <c r="AZ11" s="285">
        <f t="shared" si="21"/>
        <v>13.9</v>
      </c>
      <c r="BA11" s="285" t="str">
        <f t="shared" si="22"/>
        <v/>
      </c>
      <c r="BB11" s="285" t="str">
        <f t="shared" si="23"/>
        <v/>
      </c>
      <c r="BC11" s="285" t="str">
        <f t="shared" si="24"/>
        <v/>
      </c>
      <c r="BD11" s="285" t="str">
        <f t="shared" si="25"/>
        <v/>
      </c>
      <c r="BE11" s="285" t="str">
        <f t="shared" si="26"/>
        <v/>
      </c>
      <c r="BF11" s="285">
        <f t="shared" si="27"/>
        <v>18.5</v>
      </c>
      <c r="BG11" s="284">
        <f t="shared" si="28"/>
        <v>41.544117647058826</v>
      </c>
      <c r="BH11" s="285">
        <f t="shared" si="29"/>
        <v>44.05204460966543</v>
      </c>
      <c r="BI11" s="285" t="str">
        <f t="shared" si="30"/>
        <v/>
      </c>
      <c r="BJ11" s="285" t="str">
        <f t="shared" si="31"/>
        <v/>
      </c>
      <c r="BK11" s="285" t="str">
        <f t="shared" si="32"/>
        <v/>
      </c>
      <c r="BL11" s="285" t="str">
        <f t="shared" si="33"/>
        <v/>
      </c>
      <c r="BM11" s="285" t="str">
        <f t="shared" si="34"/>
        <v/>
      </c>
      <c r="BN11" s="285">
        <f t="shared" si="35"/>
        <v>40.289855072463766</v>
      </c>
      <c r="BO11" s="285" t="str">
        <f t="shared" si="36"/>
        <v/>
      </c>
      <c r="BP11" s="285" t="str">
        <f t="shared" si="37"/>
        <v/>
      </c>
      <c r="BQ11" s="285" t="str">
        <f t="shared" si="38"/>
        <v/>
      </c>
      <c r="BR11" s="285" t="str">
        <f t="shared" si="39"/>
        <v/>
      </c>
      <c r="BS11" s="285" t="str">
        <f t="shared" si="40"/>
        <v/>
      </c>
      <c r="BT11" s="285">
        <f t="shared" si="41"/>
        <v>36.561264822134383</v>
      </c>
      <c r="BU11" s="282">
        <v>6.79</v>
      </c>
      <c r="BV11" s="283">
        <v>6.72</v>
      </c>
      <c r="CB11" s="283">
        <v>6.63</v>
      </c>
      <c r="CC11" s="283">
        <v>6.77</v>
      </c>
      <c r="CD11" s="283">
        <v>6.77</v>
      </c>
      <c r="CE11" s="283">
        <v>6.42</v>
      </c>
      <c r="CG11" s="283">
        <v>5.9</v>
      </c>
      <c r="CH11" s="283">
        <v>6.51</v>
      </c>
      <c r="CI11" s="282">
        <f t="shared" si="42"/>
        <v>6.79</v>
      </c>
      <c r="CJ11" s="283">
        <f t="shared" si="43"/>
        <v>6.72</v>
      </c>
      <c r="CK11" s="283" t="str">
        <f t="shared" si="44"/>
        <v/>
      </c>
      <c r="CL11" s="283" t="str">
        <f t="shared" si="45"/>
        <v/>
      </c>
      <c r="CM11" s="283" t="str">
        <f t="shared" si="46"/>
        <v/>
      </c>
      <c r="CN11" s="283" t="str">
        <f t="shared" si="47"/>
        <v/>
      </c>
      <c r="CO11" s="283" t="str">
        <f t="shared" si="48"/>
        <v/>
      </c>
      <c r="CP11" s="283">
        <f t="shared" si="49"/>
        <v>6.63</v>
      </c>
      <c r="CQ11" s="283" t="str">
        <f t="shared" si="50"/>
        <v/>
      </c>
      <c r="CR11" s="283" t="str">
        <f t="shared" si="51"/>
        <v/>
      </c>
      <c r="CS11" s="283" t="str">
        <f t="shared" si="52"/>
        <v/>
      </c>
      <c r="CT11" s="283" t="str">
        <f t="shared" si="53"/>
        <v/>
      </c>
      <c r="CU11" s="283" t="str">
        <f t="shared" si="54"/>
        <v/>
      </c>
      <c r="CV11" s="283">
        <f t="shared" si="55"/>
        <v>6.51</v>
      </c>
      <c r="CW11" s="286">
        <f t="shared" si="56"/>
        <v>1</v>
      </c>
      <c r="CX11" s="287">
        <f t="shared" si="57"/>
        <v>1</v>
      </c>
      <c r="CY11" s="287" t="str">
        <f t="shared" si="58"/>
        <v/>
      </c>
      <c r="CZ11" s="287">
        <f t="shared" si="59"/>
        <v>1</v>
      </c>
      <c r="DA11" s="287">
        <f t="shared" si="60"/>
        <v>1</v>
      </c>
    </row>
    <row r="12" spans="1:105" ht="17" x14ac:dyDescent="0.25">
      <c r="A12" s="281" t="s">
        <v>43</v>
      </c>
      <c r="B12" s="94" t="s">
        <v>2527</v>
      </c>
      <c r="C12" s="282">
        <v>2.0099999999999998</v>
      </c>
      <c r="D12" s="283">
        <v>1.94</v>
      </c>
      <c r="E12" s="283">
        <v>1.67</v>
      </c>
      <c r="F12" s="283">
        <v>1.67</v>
      </c>
      <c r="G12" s="283">
        <v>1.0900000000000001</v>
      </c>
      <c r="H12" s="283">
        <v>2.29</v>
      </c>
      <c r="I12" s="283">
        <v>2.29</v>
      </c>
      <c r="J12" s="283">
        <v>3.49</v>
      </c>
      <c r="K12" s="283">
        <v>5.31</v>
      </c>
      <c r="L12" s="283">
        <v>5.31</v>
      </c>
      <c r="M12" s="283">
        <v>2.04</v>
      </c>
      <c r="N12" s="283">
        <v>1.87</v>
      </c>
      <c r="O12" s="283">
        <v>2</v>
      </c>
      <c r="P12" s="283">
        <v>2.35</v>
      </c>
      <c r="Q12" s="284">
        <v>19</v>
      </c>
      <c r="R12" s="285">
        <v>17.2</v>
      </c>
      <c r="S12" s="285">
        <v>6.4</v>
      </c>
      <c r="T12" s="285">
        <v>6.4</v>
      </c>
      <c r="U12" s="285">
        <v>8</v>
      </c>
      <c r="V12" s="285">
        <v>10.199999999999999</v>
      </c>
      <c r="W12" s="285">
        <v>10.199999999999999</v>
      </c>
      <c r="X12" s="285">
        <v>8.3000000000000007</v>
      </c>
      <c r="Y12" s="285">
        <v>12.4</v>
      </c>
      <c r="Z12" s="285">
        <v>12.4</v>
      </c>
      <c r="AA12" s="285">
        <v>14</v>
      </c>
      <c r="AB12" s="285">
        <v>7.3</v>
      </c>
      <c r="AC12" s="285">
        <v>7.6</v>
      </c>
      <c r="AD12" s="285">
        <v>11.5</v>
      </c>
      <c r="AE12" s="282">
        <f t="shared" si="0"/>
        <v>9.4527363184079611</v>
      </c>
      <c r="AF12" s="283">
        <f t="shared" si="1"/>
        <v>8.8659793814432994</v>
      </c>
      <c r="AG12" s="283">
        <f t="shared" si="2"/>
        <v>3.8323353293413178</v>
      </c>
      <c r="AH12" s="283">
        <f t="shared" si="3"/>
        <v>3.8323353293413178</v>
      </c>
      <c r="AI12" s="283">
        <f t="shared" si="4"/>
        <v>7.3394495412844032</v>
      </c>
      <c r="AJ12" s="283">
        <f t="shared" si="5"/>
        <v>4.4541484716157198</v>
      </c>
      <c r="AK12" s="283">
        <f t="shared" si="6"/>
        <v>4.4541484716157198</v>
      </c>
      <c r="AL12" s="283">
        <f t="shared" si="7"/>
        <v>2.3782234957020059</v>
      </c>
      <c r="AM12" s="283">
        <f t="shared" si="8"/>
        <v>2.3352165725047085</v>
      </c>
      <c r="AN12" s="283">
        <f t="shared" si="9"/>
        <v>2.3352165725047085</v>
      </c>
      <c r="AO12" s="283">
        <f t="shared" si="10"/>
        <v>6.8627450980392153</v>
      </c>
      <c r="AP12" s="283">
        <f t="shared" si="11"/>
        <v>3.903743315508021</v>
      </c>
      <c r="AQ12" s="283">
        <f t="shared" si="12"/>
        <v>3.8</v>
      </c>
      <c r="AR12" s="283">
        <f t="shared" si="13"/>
        <v>4.8936170212765955</v>
      </c>
      <c r="AS12" s="284">
        <f t="shared" si="14"/>
        <v>19</v>
      </c>
      <c r="AT12" s="285">
        <f t="shared" si="15"/>
        <v>17.2</v>
      </c>
      <c r="AU12" s="285">
        <f t="shared" si="16"/>
        <v>6.4</v>
      </c>
      <c r="AV12" s="285">
        <f t="shared" si="17"/>
        <v>6.4</v>
      </c>
      <c r="AW12" s="285">
        <f t="shared" si="18"/>
        <v>8</v>
      </c>
      <c r="AX12" s="285">
        <f t="shared" si="19"/>
        <v>10.199999999999999</v>
      </c>
      <c r="AY12" s="285">
        <f t="shared" si="20"/>
        <v>10.199999999999999</v>
      </c>
      <c r="AZ12" s="285">
        <f t="shared" si="21"/>
        <v>8.3000000000000007</v>
      </c>
      <c r="BA12" s="285">
        <f t="shared" si="22"/>
        <v>12.4</v>
      </c>
      <c r="BB12" s="285">
        <f t="shared" si="23"/>
        <v>12.4</v>
      </c>
      <c r="BC12" s="285">
        <f t="shared" si="24"/>
        <v>14</v>
      </c>
      <c r="BD12" s="285">
        <f t="shared" si="25"/>
        <v>7.3</v>
      </c>
      <c r="BE12" s="285">
        <f t="shared" si="26"/>
        <v>7.6</v>
      </c>
      <c r="BF12" s="285">
        <f t="shared" si="27"/>
        <v>11.5</v>
      </c>
      <c r="BG12" s="284">
        <f t="shared" si="28"/>
        <v>34.926470588235297</v>
      </c>
      <c r="BH12" s="285">
        <f t="shared" si="29"/>
        <v>31.970260223048328</v>
      </c>
      <c r="BI12" s="285">
        <f t="shared" si="30"/>
        <v>12.379110251450676</v>
      </c>
      <c r="BJ12" s="285">
        <f t="shared" si="31"/>
        <v>12.379110251450676</v>
      </c>
      <c r="BK12" s="285">
        <f t="shared" si="32"/>
        <v>16.427104722792606</v>
      </c>
      <c r="BL12" s="285">
        <f t="shared" si="33"/>
        <v>21.118012422360248</v>
      </c>
      <c r="BM12" s="285">
        <f t="shared" si="34"/>
        <v>21.118012422360248</v>
      </c>
      <c r="BN12" s="285">
        <f t="shared" si="35"/>
        <v>24.057971014492757</v>
      </c>
      <c r="BO12" s="285">
        <f t="shared" si="36"/>
        <v>25.46201232032854</v>
      </c>
      <c r="BP12" s="285">
        <f t="shared" si="37"/>
        <v>25.46201232032854</v>
      </c>
      <c r="BQ12" s="285">
        <f t="shared" si="38"/>
        <v>31.460674157303369</v>
      </c>
      <c r="BR12" s="285">
        <f t="shared" si="39"/>
        <v>14.398422090729783</v>
      </c>
      <c r="BS12" s="285">
        <f t="shared" si="40"/>
        <v>14.476190476190476</v>
      </c>
      <c r="BT12" s="285">
        <f t="shared" si="41"/>
        <v>22.727272727272727</v>
      </c>
      <c r="BU12" s="282">
        <v>8.74</v>
      </c>
      <c r="BV12" s="283">
        <v>8.7899999999999991</v>
      </c>
      <c r="BW12" s="283">
        <v>8.8699999999999992</v>
      </c>
      <c r="BX12" s="283">
        <v>8.8699999999999992</v>
      </c>
      <c r="BY12" s="283">
        <v>8.89</v>
      </c>
      <c r="BZ12" s="283">
        <v>8.8699999999999992</v>
      </c>
      <c r="CA12" s="283">
        <v>8.8699999999999992</v>
      </c>
      <c r="CB12" s="283">
        <v>8.98</v>
      </c>
      <c r="CC12" s="283">
        <v>8.74</v>
      </c>
      <c r="CD12" s="283">
        <v>8.74</v>
      </c>
      <c r="CE12" s="283">
        <v>8.94</v>
      </c>
      <c r="CF12" s="283">
        <v>8.83</v>
      </c>
      <c r="CG12" s="283">
        <v>8.98</v>
      </c>
      <c r="CH12" s="283">
        <v>8.9499999999999993</v>
      </c>
      <c r="CI12" s="282">
        <f t="shared" si="42"/>
        <v>8.74</v>
      </c>
      <c r="CJ12" s="283">
        <f t="shared" si="43"/>
        <v>8.7899999999999991</v>
      </c>
      <c r="CK12" s="283">
        <f t="shared" si="44"/>
        <v>8.8699999999999992</v>
      </c>
      <c r="CL12" s="283">
        <f t="shared" si="45"/>
        <v>8.8699999999999992</v>
      </c>
      <c r="CM12" s="283">
        <f t="shared" si="46"/>
        <v>8.89</v>
      </c>
      <c r="CN12" s="283">
        <f t="shared" si="47"/>
        <v>8.8699999999999992</v>
      </c>
      <c r="CO12" s="283">
        <f t="shared" si="48"/>
        <v>8.8699999999999992</v>
      </c>
      <c r="CP12" s="283">
        <f t="shared" si="49"/>
        <v>8.98</v>
      </c>
      <c r="CQ12" s="283">
        <f t="shared" si="50"/>
        <v>8.74</v>
      </c>
      <c r="CR12" s="283">
        <f t="shared" si="51"/>
        <v>8.74</v>
      </c>
      <c r="CS12" s="283">
        <f t="shared" si="52"/>
        <v>8.94</v>
      </c>
      <c r="CT12" s="283">
        <f t="shared" si="53"/>
        <v>8.83</v>
      </c>
      <c r="CU12" s="283">
        <f t="shared" si="54"/>
        <v>8.98</v>
      </c>
      <c r="CV12" s="283">
        <f t="shared" si="55"/>
        <v>8.9499999999999993</v>
      </c>
      <c r="CW12" s="286">
        <f t="shared" si="56"/>
        <v>1</v>
      </c>
      <c r="CX12" s="287">
        <f t="shared" si="57"/>
        <v>1</v>
      </c>
      <c r="CY12" s="287">
        <f t="shared" si="58"/>
        <v>1</v>
      </c>
      <c r="CZ12" s="287">
        <f t="shared" si="59"/>
        <v>1</v>
      </c>
      <c r="DA12" s="287">
        <f t="shared" si="60"/>
        <v>0</v>
      </c>
    </row>
    <row r="13" spans="1:105" ht="17" x14ac:dyDescent="0.25">
      <c r="A13" s="281" t="s">
        <v>49</v>
      </c>
      <c r="B13" s="94" t="s">
        <v>2528</v>
      </c>
      <c r="C13" s="282">
        <v>5.6</v>
      </c>
      <c r="D13" s="283">
        <v>5.14</v>
      </c>
      <c r="E13" s="283">
        <v>9.93</v>
      </c>
      <c r="F13" s="283">
        <v>9.93</v>
      </c>
      <c r="G13" s="283">
        <v>7.01</v>
      </c>
      <c r="H13" s="283">
        <v>10.85</v>
      </c>
      <c r="I13" s="283">
        <v>10.85</v>
      </c>
      <c r="J13" s="283">
        <v>7.89</v>
      </c>
      <c r="K13" s="283">
        <v>11.38</v>
      </c>
      <c r="L13" s="283">
        <v>11.38</v>
      </c>
      <c r="M13" s="283">
        <v>9.23</v>
      </c>
      <c r="N13" s="283">
        <v>4.8600000000000003</v>
      </c>
      <c r="O13" s="283">
        <v>3.42</v>
      </c>
      <c r="P13" s="283">
        <v>3.99</v>
      </c>
      <c r="Q13" s="284">
        <v>13.6</v>
      </c>
      <c r="R13" s="285">
        <v>8.9</v>
      </c>
      <c r="S13" s="285">
        <v>6.1</v>
      </c>
      <c r="T13" s="285">
        <v>6.1</v>
      </c>
      <c r="U13" s="285">
        <v>4.7</v>
      </c>
      <c r="V13" s="285">
        <v>16.899999999999999</v>
      </c>
      <c r="W13" s="285">
        <v>16.899999999999999</v>
      </c>
      <c r="X13" s="285">
        <v>16.399999999999999</v>
      </c>
      <c r="Y13" s="285">
        <v>18.7</v>
      </c>
      <c r="Z13" s="285">
        <v>18.7</v>
      </c>
      <c r="AA13" s="285">
        <v>22.5</v>
      </c>
      <c r="AB13" s="285">
        <v>27.1</v>
      </c>
      <c r="AC13" s="285">
        <v>23.1</v>
      </c>
      <c r="AE13" s="282">
        <f t="shared" si="0"/>
        <v>2.4285714285714288</v>
      </c>
      <c r="AF13" s="283">
        <f t="shared" si="1"/>
        <v>1.7315175097276267</v>
      </c>
      <c r="AG13" s="283">
        <f t="shared" si="2"/>
        <v>0.61430010070493457</v>
      </c>
      <c r="AH13" s="283">
        <f t="shared" si="3"/>
        <v>0.61430010070493457</v>
      </c>
      <c r="AI13" s="283">
        <f t="shared" si="4"/>
        <v>0.67047075606276751</v>
      </c>
      <c r="AJ13" s="283">
        <f t="shared" si="5"/>
        <v>1.5576036866359446</v>
      </c>
      <c r="AK13" s="283">
        <f t="shared" si="6"/>
        <v>1.5576036866359446</v>
      </c>
      <c r="AL13" s="283">
        <f t="shared" si="7"/>
        <v>2.0785804816223066</v>
      </c>
      <c r="AM13" s="283">
        <f t="shared" si="8"/>
        <v>1.6432337434094901</v>
      </c>
      <c r="AN13" s="283">
        <f t="shared" si="9"/>
        <v>1.6432337434094901</v>
      </c>
      <c r="AO13" s="283">
        <f t="shared" si="10"/>
        <v>2.4377031419284938</v>
      </c>
      <c r="AP13" s="283">
        <f t="shared" si="11"/>
        <v>5.576131687242798</v>
      </c>
      <c r="AQ13" s="283">
        <f t="shared" si="12"/>
        <v>6.7543859649122808</v>
      </c>
      <c r="AR13" s="283" t="str">
        <f t="shared" si="13"/>
        <v/>
      </c>
      <c r="AS13" s="284">
        <f t="shared" si="14"/>
        <v>13.6</v>
      </c>
      <c r="AT13" s="285">
        <f t="shared" si="15"/>
        <v>8.9</v>
      </c>
      <c r="AU13" s="285" t="str">
        <f t="shared" si="16"/>
        <v/>
      </c>
      <c r="AV13" s="285" t="str">
        <f t="shared" si="17"/>
        <v/>
      </c>
      <c r="AW13" s="285" t="str">
        <f t="shared" si="18"/>
        <v/>
      </c>
      <c r="AX13" s="285">
        <f t="shared" si="19"/>
        <v>16.899999999999999</v>
      </c>
      <c r="AY13" s="285">
        <f t="shared" si="20"/>
        <v>16.899999999999999</v>
      </c>
      <c r="AZ13" s="285">
        <f t="shared" si="21"/>
        <v>16.399999999999999</v>
      </c>
      <c r="BA13" s="285">
        <f t="shared" si="22"/>
        <v>18.7</v>
      </c>
      <c r="BB13" s="285">
        <f t="shared" si="23"/>
        <v>18.7</v>
      </c>
      <c r="BC13" s="285">
        <f t="shared" si="24"/>
        <v>22.5</v>
      </c>
      <c r="BD13" s="285">
        <f t="shared" si="25"/>
        <v>27.1</v>
      </c>
      <c r="BE13" s="285">
        <f t="shared" si="26"/>
        <v>23.1</v>
      </c>
      <c r="BF13" s="285" t="str">
        <f t="shared" si="27"/>
        <v/>
      </c>
      <c r="BG13" s="284">
        <f t="shared" si="28"/>
        <v>25</v>
      </c>
      <c r="BH13" s="285">
        <f t="shared" si="29"/>
        <v>16.542750929368029</v>
      </c>
      <c r="BI13" s="285" t="str">
        <f t="shared" si="30"/>
        <v/>
      </c>
      <c r="BJ13" s="285" t="str">
        <f t="shared" si="31"/>
        <v/>
      </c>
      <c r="BK13" s="285" t="str">
        <f t="shared" si="32"/>
        <v/>
      </c>
      <c r="BL13" s="285">
        <f t="shared" si="33"/>
        <v>34.989648033126294</v>
      </c>
      <c r="BM13" s="285">
        <f t="shared" si="34"/>
        <v>34.989648033126294</v>
      </c>
      <c r="BN13" s="285">
        <f t="shared" si="35"/>
        <v>47.536231884057962</v>
      </c>
      <c r="BO13" s="285">
        <f t="shared" si="36"/>
        <v>38.398357289527716</v>
      </c>
      <c r="BP13" s="285">
        <f t="shared" si="37"/>
        <v>38.398357289527716</v>
      </c>
      <c r="BQ13" s="285">
        <f t="shared" si="38"/>
        <v>50.561797752808985</v>
      </c>
      <c r="BR13" s="285">
        <f t="shared" si="39"/>
        <v>53.451676528599606</v>
      </c>
      <c r="BS13" s="285">
        <f t="shared" si="40"/>
        <v>44</v>
      </c>
      <c r="BT13" s="285" t="str">
        <f t="shared" si="41"/>
        <v/>
      </c>
      <c r="BU13" s="282">
        <v>5.33</v>
      </c>
      <c r="BV13" s="283">
        <v>5.33</v>
      </c>
      <c r="BW13" s="283">
        <v>7.09</v>
      </c>
      <c r="BX13" s="283">
        <v>7.09</v>
      </c>
      <c r="BY13" s="283">
        <v>6.71</v>
      </c>
      <c r="BZ13" s="283">
        <v>7.54</v>
      </c>
      <c r="CA13" s="283">
        <v>7.54</v>
      </c>
      <c r="CB13" s="283">
        <v>7.44</v>
      </c>
      <c r="CC13" s="283">
        <v>5.74</v>
      </c>
      <c r="CD13" s="283">
        <v>5.74</v>
      </c>
      <c r="CE13" s="283">
        <v>6.06</v>
      </c>
      <c r="CF13" s="283">
        <v>6.2</v>
      </c>
      <c r="CG13" s="283">
        <v>5.7</v>
      </c>
      <c r="CI13" s="282">
        <f t="shared" si="42"/>
        <v>5.33</v>
      </c>
      <c r="CJ13" s="283">
        <f t="shared" si="43"/>
        <v>5.33</v>
      </c>
      <c r="CK13" s="283" t="str">
        <f t="shared" si="44"/>
        <v/>
      </c>
      <c r="CL13" s="283" t="str">
        <f t="shared" si="45"/>
        <v/>
      </c>
      <c r="CM13" s="283" t="str">
        <f t="shared" si="46"/>
        <v/>
      </c>
      <c r="CN13" s="283">
        <f t="shared" si="47"/>
        <v>7.54</v>
      </c>
      <c r="CO13" s="283">
        <f t="shared" si="48"/>
        <v>7.54</v>
      </c>
      <c r="CP13" s="283">
        <f t="shared" si="49"/>
        <v>7.44</v>
      </c>
      <c r="CQ13" s="283">
        <f t="shared" si="50"/>
        <v>5.74</v>
      </c>
      <c r="CR13" s="283">
        <f t="shared" si="51"/>
        <v>5.74</v>
      </c>
      <c r="CS13" s="283">
        <f t="shared" si="52"/>
        <v>6.06</v>
      </c>
      <c r="CT13" s="283">
        <f t="shared" si="53"/>
        <v>6.2</v>
      </c>
      <c r="CU13" s="283">
        <f t="shared" si="54"/>
        <v>5.7</v>
      </c>
      <c r="CV13" s="283" t="str">
        <f t="shared" si="55"/>
        <v/>
      </c>
      <c r="CW13" s="286">
        <f t="shared" si="56"/>
        <v>1</v>
      </c>
      <c r="CX13" s="287">
        <f t="shared" si="57"/>
        <v>1</v>
      </c>
      <c r="CY13" s="287">
        <f t="shared" si="58"/>
        <v>1</v>
      </c>
      <c r="CZ13" s="287">
        <f t="shared" si="59"/>
        <v>1</v>
      </c>
      <c r="DA13" s="287">
        <f t="shared" si="60"/>
        <v>0</v>
      </c>
    </row>
    <row r="14" spans="1:105" ht="17" x14ac:dyDescent="0.25">
      <c r="A14" s="281" t="s">
        <v>50</v>
      </c>
      <c r="B14" s="94" t="s">
        <v>2529</v>
      </c>
      <c r="C14" s="282">
        <v>2.72</v>
      </c>
      <c r="D14" s="283">
        <v>1.91</v>
      </c>
      <c r="E14" s="283">
        <v>0.82</v>
      </c>
      <c r="F14" s="283">
        <v>0.82</v>
      </c>
      <c r="G14" s="283">
        <v>2.27</v>
      </c>
      <c r="H14" s="283">
        <v>1.41</v>
      </c>
      <c r="I14" s="283">
        <v>1.41</v>
      </c>
      <c r="J14" s="283">
        <v>1.98</v>
      </c>
      <c r="K14" s="283">
        <v>4.62</v>
      </c>
      <c r="L14" s="283">
        <v>4.62</v>
      </c>
      <c r="M14" s="283">
        <v>3.25</v>
      </c>
      <c r="N14" s="283">
        <v>4.3600000000000003</v>
      </c>
      <c r="O14" s="283">
        <v>3.01</v>
      </c>
      <c r="P14" s="283">
        <v>4.6500000000000004</v>
      </c>
      <c r="Q14" s="284">
        <v>14</v>
      </c>
      <c r="R14" s="285">
        <v>9.1999999999999993</v>
      </c>
      <c r="S14" s="285">
        <v>9.1999999999999993</v>
      </c>
      <c r="T14" s="285">
        <v>9.1999999999999993</v>
      </c>
      <c r="U14" s="285">
        <v>7.7</v>
      </c>
      <c r="V14" s="285">
        <v>12.6</v>
      </c>
      <c r="W14" s="285">
        <v>12.6</v>
      </c>
      <c r="X14" s="285">
        <v>9.4</v>
      </c>
      <c r="Y14" s="285">
        <v>7.1</v>
      </c>
      <c r="Z14" s="285">
        <v>7.1</v>
      </c>
      <c r="AA14" s="285">
        <v>6.4</v>
      </c>
      <c r="AE14" s="282">
        <f t="shared" si="0"/>
        <v>5.1470588235294112</v>
      </c>
      <c r="AF14" s="283">
        <f t="shared" si="1"/>
        <v>4.8167539267015709</v>
      </c>
      <c r="AG14" s="283">
        <f t="shared" si="2"/>
        <v>11.219512195121951</v>
      </c>
      <c r="AH14" s="283">
        <f t="shared" si="3"/>
        <v>11.219512195121951</v>
      </c>
      <c r="AI14" s="283">
        <f t="shared" si="4"/>
        <v>3.392070484581498</v>
      </c>
      <c r="AJ14" s="283">
        <f t="shared" si="5"/>
        <v>8.9361702127659584</v>
      </c>
      <c r="AK14" s="283">
        <f t="shared" si="6"/>
        <v>8.9361702127659584</v>
      </c>
      <c r="AL14" s="283">
        <f t="shared" si="7"/>
        <v>4.7474747474747474</v>
      </c>
      <c r="AM14" s="283">
        <f t="shared" si="8"/>
        <v>1.5367965367965366</v>
      </c>
      <c r="AN14" s="283">
        <f t="shared" si="9"/>
        <v>1.5367965367965366</v>
      </c>
      <c r="AO14" s="283">
        <f t="shared" si="10"/>
        <v>1.9692307692307693</v>
      </c>
      <c r="AP14" s="283" t="str">
        <f t="shared" si="11"/>
        <v/>
      </c>
      <c r="AQ14" s="283" t="str">
        <f t="shared" si="12"/>
        <v/>
      </c>
      <c r="AR14" s="283" t="str">
        <f t="shared" si="13"/>
        <v/>
      </c>
      <c r="AS14" s="284">
        <f t="shared" si="14"/>
        <v>14</v>
      </c>
      <c r="AT14" s="285">
        <f t="shared" si="15"/>
        <v>9.1999999999999993</v>
      </c>
      <c r="AU14" s="285">
        <f t="shared" si="16"/>
        <v>9.1999999999999993</v>
      </c>
      <c r="AV14" s="285">
        <f t="shared" si="17"/>
        <v>9.1999999999999993</v>
      </c>
      <c r="AW14" s="285">
        <f t="shared" si="18"/>
        <v>7.7</v>
      </c>
      <c r="AX14" s="285">
        <f t="shared" si="19"/>
        <v>12.6</v>
      </c>
      <c r="AY14" s="285">
        <f t="shared" si="20"/>
        <v>12.6</v>
      </c>
      <c r="AZ14" s="285">
        <f t="shared" si="21"/>
        <v>9.4</v>
      </c>
      <c r="BA14" s="285">
        <f t="shared" si="22"/>
        <v>7.1</v>
      </c>
      <c r="BB14" s="285">
        <f t="shared" si="23"/>
        <v>7.1</v>
      </c>
      <c r="BC14" s="285">
        <f t="shared" si="24"/>
        <v>6.4</v>
      </c>
      <c r="BD14" s="285" t="str">
        <f t="shared" si="25"/>
        <v/>
      </c>
      <c r="BE14" s="285" t="str">
        <f t="shared" si="26"/>
        <v/>
      </c>
      <c r="BF14" s="285" t="str">
        <f t="shared" si="27"/>
        <v/>
      </c>
      <c r="BG14" s="284">
        <f t="shared" si="28"/>
        <v>25.735294117647058</v>
      </c>
      <c r="BH14" s="285">
        <f t="shared" si="29"/>
        <v>17.100371747211895</v>
      </c>
      <c r="BI14" s="285">
        <f t="shared" si="30"/>
        <v>17.794970986460346</v>
      </c>
      <c r="BJ14" s="285">
        <f t="shared" si="31"/>
        <v>17.794970986460346</v>
      </c>
      <c r="BK14" s="285">
        <f t="shared" si="32"/>
        <v>15.811088295687885</v>
      </c>
      <c r="BL14" s="285">
        <f t="shared" si="33"/>
        <v>26.086956521739133</v>
      </c>
      <c r="BM14" s="285">
        <f t="shared" si="34"/>
        <v>26.086956521739133</v>
      </c>
      <c r="BN14" s="285">
        <f t="shared" si="35"/>
        <v>27.246376811594203</v>
      </c>
      <c r="BO14" s="285">
        <f t="shared" si="36"/>
        <v>14.579055441478438</v>
      </c>
      <c r="BP14" s="285">
        <f t="shared" si="37"/>
        <v>14.579055441478438</v>
      </c>
      <c r="BQ14" s="285">
        <f t="shared" si="38"/>
        <v>14.382022471910112</v>
      </c>
      <c r="BR14" s="285" t="str">
        <f t="shared" si="39"/>
        <v/>
      </c>
      <c r="BS14" s="285" t="str">
        <f t="shared" si="40"/>
        <v/>
      </c>
      <c r="BT14" s="285" t="str">
        <f t="shared" si="41"/>
        <v/>
      </c>
      <c r="BU14" s="282">
        <v>6.34</v>
      </c>
      <c r="BV14" s="283">
        <v>6.55</v>
      </c>
      <c r="BW14" s="283">
        <v>6.33</v>
      </c>
      <c r="BX14" s="283">
        <v>6.33</v>
      </c>
      <c r="BY14" s="283">
        <v>6.49</v>
      </c>
      <c r="BZ14" s="283">
        <v>6.44</v>
      </c>
      <c r="CA14" s="283">
        <v>6.44</v>
      </c>
      <c r="CB14" s="283">
        <v>6.45</v>
      </c>
      <c r="CC14" s="283">
        <v>6.49</v>
      </c>
      <c r="CD14" s="283">
        <v>6.49</v>
      </c>
      <c r="CE14" s="283">
        <v>6.64</v>
      </c>
      <c r="CI14" s="282">
        <f t="shared" si="42"/>
        <v>6.34</v>
      </c>
      <c r="CJ14" s="283">
        <f t="shared" si="43"/>
        <v>6.55</v>
      </c>
      <c r="CK14" s="283">
        <f t="shared" si="44"/>
        <v>6.33</v>
      </c>
      <c r="CL14" s="283">
        <f t="shared" si="45"/>
        <v>6.33</v>
      </c>
      <c r="CM14" s="283">
        <f t="shared" si="46"/>
        <v>6.49</v>
      </c>
      <c r="CN14" s="283">
        <f t="shared" si="47"/>
        <v>6.44</v>
      </c>
      <c r="CO14" s="283">
        <f t="shared" si="48"/>
        <v>6.44</v>
      </c>
      <c r="CP14" s="283">
        <f t="shared" si="49"/>
        <v>6.45</v>
      </c>
      <c r="CQ14" s="283">
        <f t="shared" si="50"/>
        <v>6.49</v>
      </c>
      <c r="CR14" s="283">
        <f t="shared" si="51"/>
        <v>6.49</v>
      </c>
      <c r="CS14" s="283">
        <f t="shared" si="52"/>
        <v>6.64</v>
      </c>
      <c r="CT14" s="283" t="str">
        <f t="shared" si="53"/>
        <v/>
      </c>
      <c r="CU14" s="283" t="str">
        <f t="shared" si="54"/>
        <v/>
      </c>
      <c r="CV14" s="283" t="str">
        <f t="shared" si="55"/>
        <v/>
      </c>
      <c r="CW14" s="286">
        <f t="shared" si="56"/>
        <v>1</v>
      </c>
      <c r="CX14" s="287">
        <f t="shared" si="57"/>
        <v>1</v>
      </c>
      <c r="CY14" s="287">
        <f t="shared" si="58"/>
        <v>1</v>
      </c>
      <c r="CZ14" s="287" t="str">
        <f t="shared" si="59"/>
        <v/>
      </c>
      <c r="DA14" s="287">
        <f t="shared" si="60"/>
        <v>1</v>
      </c>
    </row>
    <row r="15" spans="1:105" ht="17" x14ac:dyDescent="0.25">
      <c r="A15" s="281" t="s">
        <v>51</v>
      </c>
      <c r="B15" s="94" t="s">
        <v>2530</v>
      </c>
      <c r="C15" s="282">
        <v>8.36</v>
      </c>
      <c r="D15" s="283">
        <v>8.84</v>
      </c>
      <c r="E15" s="283">
        <v>5.66</v>
      </c>
      <c r="F15" s="283">
        <v>5.66</v>
      </c>
      <c r="G15" s="283">
        <v>5.86</v>
      </c>
      <c r="H15" s="283">
        <v>4.5999999999999996</v>
      </c>
      <c r="I15" s="283">
        <v>4.5999999999999996</v>
      </c>
      <c r="J15" s="283">
        <v>4.54</v>
      </c>
      <c r="K15" s="283">
        <v>8.0299999999999994</v>
      </c>
      <c r="L15" s="283">
        <v>8.0299999999999994</v>
      </c>
      <c r="M15" s="283">
        <v>9.1300000000000008</v>
      </c>
      <c r="N15" s="283">
        <v>5.21</v>
      </c>
      <c r="O15" s="283">
        <v>5.99</v>
      </c>
      <c r="P15" s="283">
        <v>6.38</v>
      </c>
      <c r="Q15" s="284">
        <v>34.5</v>
      </c>
      <c r="R15" s="285">
        <v>30.8</v>
      </c>
      <c r="S15" s="285">
        <v>30.8</v>
      </c>
      <c r="T15" s="285">
        <v>30.8</v>
      </c>
      <c r="U15" s="285">
        <v>31.1</v>
      </c>
      <c r="V15" s="285">
        <v>33.200000000000003</v>
      </c>
      <c r="W15" s="285">
        <v>33.200000000000003</v>
      </c>
      <c r="X15" s="285">
        <v>20.6</v>
      </c>
      <c r="Y15" s="285">
        <v>22.5</v>
      </c>
      <c r="Z15" s="285">
        <v>22.5</v>
      </c>
      <c r="AA15" s="285">
        <v>27.4</v>
      </c>
      <c r="AB15" s="285">
        <v>5</v>
      </c>
      <c r="AC15" s="285">
        <v>15.9</v>
      </c>
      <c r="AD15" s="285">
        <v>20.8</v>
      </c>
      <c r="AE15" s="282">
        <f t="shared" si="0"/>
        <v>4.1267942583732058</v>
      </c>
      <c r="AF15" s="283">
        <f t="shared" si="1"/>
        <v>3.4841628959276019</v>
      </c>
      <c r="AG15" s="283">
        <f t="shared" si="2"/>
        <v>5.4416961130742045</v>
      </c>
      <c r="AH15" s="283">
        <f t="shared" si="3"/>
        <v>5.4416961130742045</v>
      </c>
      <c r="AI15" s="283">
        <f t="shared" si="4"/>
        <v>5.3071672354948802</v>
      </c>
      <c r="AJ15" s="283">
        <f t="shared" si="5"/>
        <v>7.2173913043478271</v>
      </c>
      <c r="AK15" s="283">
        <f t="shared" si="6"/>
        <v>7.2173913043478271</v>
      </c>
      <c r="AL15" s="283">
        <f t="shared" si="7"/>
        <v>4.537444933920705</v>
      </c>
      <c r="AM15" s="283">
        <f t="shared" si="8"/>
        <v>2.8019925280199254</v>
      </c>
      <c r="AN15" s="283">
        <f t="shared" si="9"/>
        <v>2.8019925280199254</v>
      </c>
      <c r="AO15" s="283">
        <f t="shared" si="10"/>
        <v>3.0010952902519161</v>
      </c>
      <c r="AP15" s="283">
        <f t="shared" si="11"/>
        <v>0.95969289827255277</v>
      </c>
      <c r="AQ15" s="283">
        <f t="shared" si="12"/>
        <v>2.654424040066778</v>
      </c>
      <c r="AR15" s="283">
        <f t="shared" si="13"/>
        <v>3.2601880877742948</v>
      </c>
      <c r="AS15" s="284">
        <f t="shared" si="14"/>
        <v>34.5</v>
      </c>
      <c r="AT15" s="285">
        <f t="shared" si="15"/>
        <v>30.8</v>
      </c>
      <c r="AU15" s="285">
        <f t="shared" si="16"/>
        <v>30.8</v>
      </c>
      <c r="AV15" s="285">
        <f t="shared" si="17"/>
        <v>30.8</v>
      </c>
      <c r="AW15" s="285">
        <f t="shared" si="18"/>
        <v>31.1</v>
      </c>
      <c r="AX15" s="285">
        <f t="shared" si="19"/>
        <v>33.200000000000003</v>
      </c>
      <c r="AY15" s="285">
        <f t="shared" si="20"/>
        <v>33.200000000000003</v>
      </c>
      <c r="AZ15" s="285">
        <f t="shared" si="21"/>
        <v>20.6</v>
      </c>
      <c r="BA15" s="285">
        <f t="shared" si="22"/>
        <v>22.5</v>
      </c>
      <c r="BB15" s="285">
        <f t="shared" si="23"/>
        <v>22.5</v>
      </c>
      <c r="BC15" s="285">
        <f t="shared" si="24"/>
        <v>27.4</v>
      </c>
      <c r="BD15" s="285" t="str">
        <f t="shared" si="25"/>
        <v/>
      </c>
      <c r="BE15" s="285">
        <f t="shared" si="26"/>
        <v>15.9</v>
      </c>
      <c r="BF15" s="285">
        <f t="shared" si="27"/>
        <v>20.8</v>
      </c>
      <c r="BG15" s="284">
        <f t="shared" si="28"/>
        <v>63.419117647058826</v>
      </c>
      <c r="BH15" s="285">
        <f t="shared" si="29"/>
        <v>57.249070631970262</v>
      </c>
      <c r="BI15" s="285">
        <f t="shared" si="30"/>
        <v>59.574468085106382</v>
      </c>
      <c r="BJ15" s="285">
        <f t="shared" si="31"/>
        <v>59.574468085106382</v>
      </c>
      <c r="BK15" s="285">
        <f t="shared" si="32"/>
        <v>63.860369609856257</v>
      </c>
      <c r="BL15" s="285">
        <f t="shared" si="33"/>
        <v>68.737060041407887</v>
      </c>
      <c r="BM15" s="285">
        <f t="shared" si="34"/>
        <v>68.737060041407887</v>
      </c>
      <c r="BN15" s="285">
        <f t="shared" si="35"/>
        <v>59.710144927536234</v>
      </c>
      <c r="BO15" s="285">
        <f t="shared" si="36"/>
        <v>46.201232032854207</v>
      </c>
      <c r="BP15" s="285">
        <f t="shared" si="37"/>
        <v>46.201232032854207</v>
      </c>
      <c r="BQ15" s="285">
        <f t="shared" si="38"/>
        <v>61.573033707865171</v>
      </c>
      <c r="BR15" s="285" t="str">
        <f t="shared" si="39"/>
        <v/>
      </c>
      <c r="BS15" s="285">
        <f t="shared" si="40"/>
        <v>30.285714285714285</v>
      </c>
      <c r="BT15" s="285">
        <f t="shared" si="41"/>
        <v>41.10671936758893</v>
      </c>
      <c r="BU15" s="282">
        <v>5.77</v>
      </c>
      <c r="BV15" s="283">
        <v>5.55</v>
      </c>
      <c r="BW15" s="283">
        <v>5.71</v>
      </c>
      <c r="BX15" s="283">
        <v>5.71</v>
      </c>
      <c r="BY15" s="283">
        <v>5.81</v>
      </c>
      <c r="BZ15" s="283">
        <v>5.92</v>
      </c>
      <c r="CA15" s="283">
        <v>5.92</v>
      </c>
      <c r="CB15" s="283">
        <v>5.65</v>
      </c>
      <c r="CC15" s="283">
        <v>5.36</v>
      </c>
      <c r="CD15" s="283">
        <v>5.36</v>
      </c>
      <c r="CE15" s="283">
        <v>5.87</v>
      </c>
      <c r="CF15" s="283">
        <v>4.63</v>
      </c>
      <c r="CG15" s="283">
        <v>4.84</v>
      </c>
      <c r="CH15" s="283">
        <v>5.04</v>
      </c>
      <c r="CI15" s="282">
        <f t="shared" si="42"/>
        <v>5.77</v>
      </c>
      <c r="CJ15" s="283">
        <f t="shared" si="43"/>
        <v>5.55</v>
      </c>
      <c r="CK15" s="283">
        <f t="shared" si="44"/>
        <v>5.71</v>
      </c>
      <c r="CL15" s="283">
        <f t="shared" si="45"/>
        <v>5.71</v>
      </c>
      <c r="CM15" s="283">
        <f t="shared" si="46"/>
        <v>5.81</v>
      </c>
      <c r="CN15" s="283">
        <f t="shared" si="47"/>
        <v>5.92</v>
      </c>
      <c r="CO15" s="283">
        <f t="shared" si="48"/>
        <v>5.92</v>
      </c>
      <c r="CP15" s="283">
        <f t="shared" si="49"/>
        <v>5.65</v>
      </c>
      <c r="CQ15" s="283">
        <f t="shared" si="50"/>
        <v>5.36</v>
      </c>
      <c r="CR15" s="283">
        <f t="shared" si="51"/>
        <v>5.36</v>
      </c>
      <c r="CS15" s="283">
        <f t="shared" si="52"/>
        <v>5.87</v>
      </c>
      <c r="CT15" s="283" t="str">
        <f t="shared" si="53"/>
        <v/>
      </c>
      <c r="CU15" s="283">
        <f t="shared" si="54"/>
        <v>4.84</v>
      </c>
      <c r="CV15" s="283">
        <f t="shared" si="55"/>
        <v>5.04</v>
      </c>
      <c r="CW15" s="286">
        <f t="shared" si="56"/>
        <v>1</v>
      </c>
      <c r="CX15" s="287">
        <f t="shared" si="57"/>
        <v>1</v>
      </c>
      <c r="CY15" s="287">
        <f t="shared" si="58"/>
        <v>1</v>
      </c>
      <c r="CZ15" s="287">
        <f t="shared" si="59"/>
        <v>1</v>
      </c>
      <c r="DA15" s="287">
        <f t="shared" si="60"/>
        <v>0</v>
      </c>
    </row>
    <row r="16" spans="1:105" ht="17" x14ac:dyDescent="0.25">
      <c r="A16" s="281" t="s">
        <v>52</v>
      </c>
      <c r="B16" s="94" t="s">
        <v>2531</v>
      </c>
      <c r="C16" s="282">
        <v>1.57</v>
      </c>
      <c r="D16" s="283">
        <v>3.07</v>
      </c>
      <c r="E16" s="283">
        <v>2.94</v>
      </c>
      <c r="F16" s="283">
        <v>2.94</v>
      </c>
      <c r="G16" s="283">
        <v>3.15</v>
      </c>
      <c r="H16" s="283">
        <v>2.12</v>
      </c>
      <c r="I16" s="283">
        <v>2.12</v>
      </c>
      <c r="J16" s="283">
        <v>1.51</v>
      </c>
      <c r="K16" s="283">
        <v>4.1399999999999997</v>
      </c>
      <c r="L16" s="283">
        <v>4.1399999999999997</v>
      </c>
      <c r="M16" s="283">
        <v>7.75</v>
      </c>
      <c r="N16" s="283">
        <v>2.76</v>
      </c>
      <c r="O16" s="283">
        <v>0.71</v>
      </c>
      <c r="P16" s="283">
        <v>0.9</v>
      </c>
      <c r="S16" s="285">
        <v>31.1</v>
      </c>
      <c r="T16" s="285">
        <v>31.1</v>
      </c>
      <c r="U16" s="285">
        <v>28.3</v>
      </c>
      <c r="V16" s="285">
        <v>16.100000000000001</v>
      </c>
      <c r="W16" s="285">
        <v>16.100000000000001</v>
      </c>
      <c r="X16" s="285">
        <v>5</v>
      </c>
      <c r="AE16" s="282" t="str">
        <f t="shared" si="0"/>
        <v/>
      </c>
      <c r="AF16" s="283" t="str">
        <f t="shared" si="1"/>
        <v/>
      </c>
      <c r="AG16" s="283">
        <f t="shared" si="2"/>
        <v>10.578231292517007</v>
      </c>
      <c r="AH16" s="283">
        <f t="shared" si="3"/>
        <v>10.578231292517007</v>
      </c>
      <c r="AI16" s="283">
        <f t="shared" si="4"/>
        <v>8.9841269841269842</v>
      </c>
      <c r="AJ16" s="283">
        <f t="shared" si="5"/>
        <v>7.5943396226415096</v>
      </c>
      <c r="AK16" s="283">
        <f t="shared" si="6"/>
        <v>7.5943396226415096</v>
      </c>
      <c r="AL16" s="283">
        <f t="shared" si="7"/>
        <v>3.3112582781456954</v>
      </c>
      <c r="AM16" s="283" t="str">
        <f t="shared" si="8"/>
        <v/>
      </c>
      <c r="AN16" s="283" t="str">
        <f t="shared" si="9"/>
        <v/>
      </c>
      <c r="AO16" s="283" t="str">
        <f t="shared" si="10"/>
        <v/>
      </c>
      <c r="AP16" s="283" t="str">
        <f t="shared" si="11"/>
        <v/>
      </c>
      <c r="AQ16" s="283" t="str">
        <f t="shared" si="12"/>
        <v/>
      </c>
      <c r="AR16" s="283" t="str">
        <f t="shared" si="13"/>
        <v/>
      </c>
      <c r="AS16" s="284" t="str">
        <f t="shared" si="14"/>
        <v/>
      </c>
      <c r="AT16" s="285" t="str">
        <f t="shared" si="15"/>
        <v/>
      </c>
      <c r="AU16" s="285">
        <f t="shared" si="16"/>
        <v>31.1</v>
      </c>
      <c r="AV16" s="285">
        <f t="shared" si="17"/>
        <v>31.1</v>
      </c>
      <c r="AW16" s="285">
        <f t="shared" si="18"/>
        <v>28.3</v>
      </c>
      <c r="AX16" s="285">
        <f t="shared" si="19"/>
        <v>16.100000000000001</v>
      </c>
      <c r="AY16" s="285">
        <f t="shared" si="20"/>
        <v>16.100000000000001</v>
      </c>
      <c r="AZ16" s="285">
        <f t="shared" si="21"/>
        <v>5</v>
      </c>
      <c r="BA16" s="285" t="str">
        <f t="shared" si="22"/>
        <v/>
      </c>
      <c r="BB16" s="285" t="str">
        <f t="shared" si="23"/>
        <v/>
      </c>
      <c r="BC16" s="285" t="str">
        <f t="shared" si="24"/>
        <v/>
      </c>
      <c r="BD16" s="285" t="str">
        <f t="shared" si="25"/>
        <v/>
      </c>
      <c r="BE16" s="285" t="str">
        <f t="shared" si="26"/>
        <v/>
      </c>
      <c r="BF16" s="285" t="str">
        <f t="shared" si="27"/>
        <v/>
      </c>
      <c r="BG16" s="284" t="str">
        <f t="shared" si="28"/>
        <v/>
      </c>
      <c r="BH16" s="285" t="str">
        <f t="shared" si="29"/>
        <v/>
      </c>
      <c r="BI16" s="285">
        <f t="shared" si="30"/>
        <v>60.154738878143128</v>
      </c>
      <c r="BJ16" s="285">
        <f t="shared" si="31"/>
        <v>60.154738878143128</v>
      </c>
      <c r="BK16" s="285">
        <f t="shared" si="32"/>
        <v>58.110882956878847</v>
      </c>
      <c r="BL16" s="285">
        <f t="shared" si="33"/>
        <v>33.333333333333343</v>
      </c>
      <c r="BM16" s="285">
        <f t="shared" si="34"/>
        <v>33.333333333333343</v>
      </c>
      <c r="BN16" s="285">
        <f t="shared" si="35"/>
        <v>14.492753623188406</v>
      </c>
      <c r="BO16" s="285" t="str">
        <f t="shared" si="36"/>
        <v/>
      </c>
      <c r="BP16" s="285" t="str">
        <f t="shared" si="37"/>
        <v/>
      </c>
      <c r="BQ16" s="285" t="str">
        <f t="shared" si="38"/>
        <v/>
      </c>
      <c r="BR16" s="285" t="str">
        <f t="shared" si="39"/>
        <v/>
      </c>
      <c r="BS16" s="285" t="str">
        <f t="shared" si="40"/>
        <v/>
      </c>
      <c r="BT16" s="285" t="str">
        <f t="shared" si="41"/>
        <v/>
      </c>
      <c r="BW16" s="283">
        <v>6.61</v>
      </c>
      <c r="BX16" s="283">
        <v>6.61</v>
      </c>
      <c r="BY16" s="283">
        <v>6.81</v>
      </c>
      <c r="BZ16" s="283">
        <v>5.54</v>
      </c>
      <c r="CA16" s="283">
        <v>5.54</v>
      </c>
      <c r="CB16" s="283">
        <v>5.28</v>
      </c>
      <c r="CI16" s="282" t="str">
        <f t="shared" si="42"/>
        <v/>
      </c>
      <c r="CJ16" s="283" t="str">
        <f t="shared" si="43"/>
        <v/>
      </c>
      <c r="CK16" s="283">
        <f t="shared" si="44"/>
        <v>6.61</v>
      </c>
      <c r="CL16" s="283">
        <f t="shared" si="45"/>
        <v>6.61</v>
      </c>
      <c r="CM16" s="283">
        <f t="shared" si="46"/>
        <v>6.81</v>
      </c>
      <c r="CN16" s="283">
        <f t="shared" si="47"/>
        <v>5.54</v>
      </c>
      <c r="CO16" s="283">
        <f t="shared" si="48"/>
        <v>5.54</v>
      </c>
      <c r="CP16" s="283">
        <f t="shared" si="49"/>
        <v>5.28</v>
      </c>
      <c r="CQ16" s="283" t="str">
        <f t="shared" si="50"/>
        <v/>
      </c>
      <c r="CR16" s="283" t="str">
        <f t="shared" si="51"/>
        <v/>
      </c>
      <c r="CS16" s="283" t="str">
        <f t="shared" si="52"/>
        <v/>
      </c>
      <c r="CT16" s="283" t="str">
        <f t="shared" si="53"/>
        <v/>
      </c>
      <c r="CU16" s="283" t="str">
        <f t="shared" si="54"/>
        <v/>
      </c>
      <c r="CV16" s="283" t="str">
        <f t="shared" si="55"/>
        <v/>
      </c>
      <c r="CW16" s="286" t="str">
        <f t="shared" si="56"/>
        <v/>
      </c>
      <c r="CX16" s="287">
        <f t="shared" si="57"/>
        <v>1</v>
      </c>
      <c r="CY16" s="287" t="str">
        <f t="shared" si="58"/>
        <v/>
      </c>
      <c r="CZ16" s="287" t="str">
        <f t="shared" si="59"/>
        <v/>
      </c>
      <c r="DA16" s="287">
        <f t="shared" si="60"/>
        <v>3</v>
      </c>
    </row>
    <row r="17" spans="1:105" ht="17" x14ac:dyDescent="0.25">
      <c r="A17" s="281" t="s">
        <v>44</v>
      </c>
      <c r="B17" s="94" t="s">
        <v>2532</v>
      </c>
      <c r="C17" s="282">
        <v>7.89</v>
      </c>
      <c r="D17" s="283">
        <v>7.02</v>
      </c>
      <c r="E17" s="283">
        <v>9.27</v>
      </c>
      <c r="F17" s="283">
        <v>9.27</v>
      </c>
      <c r="G17" s="283">
        <v>9.56</v>
      </c>
      <c r="H17" s="283">
        <v>7.81</v>
      </c>
      <c r="I17" s="283">
        <v>7.81</v>
      </c>
      <c r="J17" s="283">
        <v>7.99</v>
      </c>
      <c r="K17" s="283">
        <v>10.19</v>
      </c>
      <c r="L17" s="283">
        <v>10.19</v>
      </c>
      <c r="M17" s="283">
        <v>10.11</v>
      </c>
      <c r="N17" s="283">
        <v>9.5299999999999994</v>
      </c>
      <c r="O17" s="283">
        <v>9.25</v>
      </c>
      <c r="P17" s="283">
        <v>8.6</v>
      </c>
      <c r="Q17" s="284">
        <v>52.6</v>
      </c>
      <c r="R17" s="285">
        <v>49.2</v>
      </c>
      <c r="S17" s="285">
        <v>46.2</v>
      </c>
      <c r="T17" s="285">
        <v>46.2</v>
      </c>
      <c r="U17" s="285">
        <v>39.700000000000003</v>
      </c>
      <c r="V17" s="285">
        <v>43.6</v>
      </c>
      <c r="W17" s="285">
        <v>43.6</v>
      </c>
      <c r="X17" s="285">
        <v>29.9</v>
      </c>
      <c r="Y17" s="285">
        <v>38.700000000000003</v>
      </c>
      <c r="Z17" s="285">
        <v>38.700000000000003</v>
      </c>
      <c r="AA17" s="285">
        <v>34.6</v>
      </c>
      <c r="AB17" s="285">
        <v>47.3</v>
      </c>
      <c r="AC17" s="285">
        <v>43.9</v>
      </c>
      <c r="AD17" s="285">
        <v>34.799999999999997</v>
      </c>
      <c r="AE17" s="282">
        <f t="shared" si="0"/>
        <v>6.666666666666667</v>
      </c>
      <c r="AF17" s="283">
        <f t="shared" si="1"/>
        <v>7.0085470085470094</v>
      </c>
      <c r="AG17" s="283">
        <f t="shared" si="2"/>
        <v>4.983818770226538</v>
      </c>
      <c r="AH17" s="283">
        <f t="shared" si="3"/>
        <v>4.983818770226538</v>
      </c>
      <c r="AI17" s="283">
        <f t="shared" si="4"/>
        <v>4.1527196652719667</v>
      </c>
      <c r="AJ17" s="283">
        <f t="shared" si="5"/>
        <v>5.5825864276568504</v>
      </c>
      <c r="AK17" s="283">
        <f t="shared" si="6"/>
        <v>5.5825864276568504</v>
      </c>
      <c r="AL17" s="283">
        <f t="shared" si="7"/>
        <v>3.7421777221526904</v>
      </c>
      <c r="AM17" s="283">
        <f t="shared" si="8"/>
        <v>3.7978410206084403</v>
      </c>
      <c r="AN17" s="283">
        <f t="shared" si="9"/>
        <v>3.7978410206084403</v>
      </c>
      <c r="AO17" s="283">
        <f t="shared" si="10"/>
        <v>3.4223541048466868</v>
      </c>
      <c r="AP17" s="283">
        <f t="shared" si="11"/>
        <v>4.963273871983211</v>
      </c>
      <c r="AQ17" s="283">
        <f t="shared" si="12"/>
        <v>4.7459459459459454</v>
      </c>
      <c r="AR17" s="283">
        <f t="shared" si="13"/>
        <v>4.0465116279069768</v>
      </c>
      <c r="AS17" s="284">
        <f t="shared" si="14"/>
        <v>52.6</v>
      </c>
      <c r="AT17" s="285">
        <f t="shared" si="15"/>
        <v>49.2</v>
      </c>
      <c r="AU17" s="285">
        <f t="shared" si="16"/>
        <v>46.2</v>
      </c>
      <c r="AV17" s="285">
        <f t="shared" si="17"/>
        <v>46.2</v>
      </c>
      <c r="AW17" s="285">
        <f t="shared" si="18"/>
        <v>39.700000000000003</v>
      </c>
      <c r="AX17" s="285">
        <f t="shared" si="19"/>
        <v>43.6</v>
      </c>
      <c r="AY17" s="285">
        <f t="shared" si="20"/>
        <v>43.6</v>
      </c>
      <c r="AZ17" s="285">
        <f t="shared" si="21"/>
        <v>29.9</v>
      </c>
      <c r="BA17" s="285">
        <f t="shared" si="22"/>
        <v>38.700000000000003</v>
      </c>
      <c r="BB17" s="285">
        <f t="shared" si="23"/>
        <v>38.700000000000003</v>
      </c>
      <c r="BC17" s="285">
        <f t="shared" si="24"/>
        <v>34.6</v>
      </c>
      <c r="BD17" s="285">
        <f t="shared" si="25"/>
        <v>47.3</v>
      </c>
      <c r="BE17" s="285">
        <f t="shared" si="26"/>
        <v>43.9</v>
      </c>
      <c r="BF17" s="285">
        <f t="shared" si="27"/>
        <v>34.799999999999997</v>
      </c>
      <c r="BG17" s="284">
        <f t="shared" si="28"/>
        <v>96.691176470588232</v>
      </c>
      <c r="BH17" s="285">
        <f t="shared" si="29"/>
        <v>91.44981412639406</v>
      </c>
      <c r="BI17" s="285">
        <f t="shared" si="30"/>
        <v>89.361702127659569</v>
      </c>
      <c r="BJ17" s="285">
        <f t="shared" si="31"/>
        <v>89.361702127659569</v>
      </c>
      <c r="BK17" s="285">
        <f t="shared" si="32"/>
        <v>81.51950718685832</v>
      </c>
      <c r="BL17" s="285">
        <f t="shared" si="33"/>
        <v>90.269151138716367</v>
      </c>
      <c r="BM17" s="285">
        <f t="shared" si="34"/>
        <v>90.269151138716367</v>
      </c>
      <c r="BN17" s="285">
        <f t="shared" si="35"/>
        <v>86.666666666666671</v>
      </c>
      <c r="BO17" s="285">
        <f t="shared" si="36"/>
        <v>79.466119096509246</v>
      </c>
      <c r="BP17" s="285">
        <f t="shared" si="37"/>
        <v>79.466119096509246</v>
      </c>
      <c r="BQ17" s="285">
        <f t="shared" si="38"/>
        <v>77.752808988764045</v>
      </c>
      <c r="BR17" s="285">
        <f t="shared" si="39"/>
        <v>93.293885601577898</v>
      </c>
      <c r="BS17" s="285">
        <f t="shared" si="40"/>
        <v>83.61904761904762</v>
      </c>
      <c r="BT17" s="285">
        <f t="shared" si="41"/>
        <v>68.774703557312236</v>
      </c>
      <c r="BU17" s="282">
        <v>6.5</v>
      </c>
      <c r="BV17" s="283">
        <v>6.4</v>
      </c>
      <c r="BW17" s="283">
        <v>7.25</v>
      </c>
      <c r="BX17" s="283">
        <v>7.25</v>
      </c>
      <c r="BY17" s="283">
        <v>7.59</v>
      </c>
      <c r="BZ17" s="283">
        <v>6.66</v>
      </c>
      <c r="CA17" s="283">
        <v>6.66</v>
      </c>
      <c r="CB17" s="283">
        <v>6.97</v>
      </c>
      <c r="CC17" s="283">
        <v>7.93</v>
      </c>
      <c r="CD17" s="283">
        <v>7.93</v>
      </c>
      <c r="CE17" s="283">
        <v>7.8</v>
      </c>
      <c r="CF17" s="283">
        <v>6.42</v>
      </c>
      <c r="CG17" s="283">
        <v>5.86</v>
      </c>
      <c r="CH17" s="283">
        <v>5.41</v>
      </c>
      <c r="CI17" s="282">
        <f t="shared" si="42"/>
        <v>6.5</v>
      </c>
      <c r="CJ17" s="283">
        <f t="shared" si="43"/>
        <v>6.4</v>
      </c>
      <c r="CK17" s="283">
        <f t="shared" si="44"/>
        <v>7.25</v>
      </c>
      <c r="CL17" s="283">
        <f t="shared" si="45"/>
        <v>7.25</v>
      </c>
      <c r="CM17" s="283">
        <f t="shared" si="46"/>
        <v>7.59</v>
      </c>
      <c r="CN17" s="283">
        <f t="shared" si="47"/>
        <v>6.66</v>
      </c>
      <c r="CO17" s="283">
        <f t="shared" si="48"/>
        <v>6.66</v>
      </c>
      <c r="CP17" s="283">
        <f t="shared" si="49"/>
        <v>6.97</v>
      </c>
      <c r="CQ17" s="283">
        <f t="shared" si="50"/>
        <v>7.93</v>
      </c>
      <c r="CR17" s="283">
        <f t="shared" si="51"/>
        <v>7.93</v>
      </c>
      <c r="CS17" s="283">
        <f t="shared" si="52"/>
        <v>7.8</v>
      </c>
      <c r="CT17" s="283">
        <f t="shared" si="53"/>
        <v>6.42</v>
      </c>
      <c r="CU17" s="283">
        <f t="shared" si="54"/>
        <v>5.86</v>
      </c>
      <c r="CV17" s="283">
        <f t="shared" si="55"/>
        <v>5.41</v>
      </c>
      <c r="CW17" s="286">
        <f t="shared" si="56"/>
        <v>1</v>
      </c>
      <c r="CX17" s="287">
        <f t="shared" si="57"/>
        <v>1</v>
      </c>
      <c r="CY17" s="287">
        <f t="shared" si="58"/>
        <v>1</v>
      </c>
      <c r="CZ17" s="287">
        <f t="shared" si="59"/>
        <v>1</v>
      </c>
      <c r="DA17" s="287">
        <f t="shared" si="60"/>
        <v>0</v>
      </c>
    </row>
    <row r="18" spans="1:105" ht="17" x14ac:dyDescent="0.25">
      <c r="A18" s="281" t="s">
        <v>45</v>
      </c>
      <c r="B18" s="94" t="s">
        <v>2533</v>
      </c>
      <c r="C18" s="282">
        <v>8.27</v>
      </c>
      <c r="D18" s="283">
        <v>12.16</v>
      </c>
      <c r="E18" s="283">
        <v>10.7</v>
      </c>
      <c r="F18" s="283">
        <v>10.7</v>
      </c>
      <c r="G18" s="283">
        <v>10.85</v>
      </c>
      <c r="H18" s="283">
        <v>9.01</v>
      </c>
      <c r="I18" s="283">
        <v>9.01</v>
      </c>
      <c r="J18" s="283">
        <v>11.9</v>
      </c>
      <c r="K18" s="283">
        <v>9.42</v>
      </c>
      <c r="L18" s="283">
        <v>9.42</v>
      </c>
      <c r="M18" s="283">
        <v>13.13</v>
      </c>
      <c r="N18" s="283">
        <v>8.36</v>
      </c>
      <c r="O18" s="283">
        <v>10.050000000000001</v>
      </c>
      <c r="P18" s="283">
        <v>11.36</v>
      </c>
      <c r="Q18" s="284">
        <v>25.2</v>
      </c>
      <c r="R18" s="285">
        <v>21.3</v>
      </c>
      <c r="S18" s="285">
        <v>43.8</v>
      </c>
      <c r="T18" s="285">
        <v>43.8</v>
      </c>
      <c r="U18" s="285">
        <v>35.700000000000003</v>
      </c>
      <c r="V18" s="285">
        <v>39.299999999999997</v>
      </c>
      <c r="W18" s="285">
        <v>39.299999999999997</v>
      </c>
      <c r="X18" s="285">
        <v>26.3</v>
      </c>
      <c r="Y18" s="285">
        <v>36.9</v>
      </c>
      <c r="Z18" s="285">
        <v>36.9</v>
      </c>
      <c r="AA18" s="285">
        <v>33.4</v>
      </c>
      <c r="AB18" s="285">
        <v>26.4</v>
      </c>
      <c r="AC18" s="285">
        <v>21.9</v>
      </c>
      <c r="AD18" s="285">
        <v>15.8</v>
      </c>
      <c r="AE18" s="282">
        <f t="shared" si="0"/>
        <v>3.0471584038694077</v>
      </c>
      <c r="AF18" s="283">
        <f t="shared" si="1"/>
        <v>1.7516447368421053</v>
      </c>
      <c r="AG18" s="283">
        <f t="shared" si="2"/>
        <v>4.0934579439252339</v>
      </c>
      <c r="AH18" s="283">
        <f t="shared" si="3"/>
        <v>4.0934579439252339</v>
      </c>
      <c r="AI18" s="283">
        <f t="shared" si="4"/>
        <v>3.2903225806451615</v>
      </c>
      <c r="AJ18" s="283">
        <f t="shared" si="5"/>
        <v>4.3618201997780242</v>
      </c>
      <c r="AK18" s="283">
        <f t="shared" si="6"/>
        <v>4.3618201997780242</v>
      </c>
      <c r="AL18" s="283">
        <f t="shared" si="7"/>
        <v>2.2100840336134455</v>
      </c>
      <c r="AM18" s="283">
        <f t="shared" si="8"/>
        <v>3.9171974522292992</v>
      </c>
      <c r="AN18" s="283">
        <f t="shared" si="9"/>
        <v>3.9171974522292992</v>
      </c>
      <c r="AO18" s="283">
        <f t="shared" si="10"/>
        <v>2.5437928408225434</v>
      </c>
      <c r="AP18" s="283">
        <f t="shared" si="11"/>
        <v>3.1578947368421053</v>
      </c>
      <c r="AQ18" s="283">
        <f t="shared" si="12"/>
        <v>2.1791044776119399</v>
      </c>
      <c r="AR18" s="283">
        <f t="shared" si="13"/>
        <v>1.3908450704225352</v>
      </c>
      <c r="AS18" s="284">
        <f t="shared" si="14"/>
        <v>25.2</v>
      </c>
      <c r="AT18" s="285">
        <f t="shared" si="15"/>
        <v>21.3</v>
      </c>
      <c r="AU18" s="285">
        <f t="shared" si="16"/>
        <v>43.8</v>
      </c>
      <c r="AV18" s="285">
        <f t="shared" si="17"/>
        <v>43.8</v>
      </c>
      <c r="AW18" s="285">
        <f t="shared" si="18"/>
        <v>35.700000000000003</v>
      </c>
      <c r="AX18" s="285">
        <f t="shared" si="19"/>
        <v>39.299999999999997</v>
      </c>
      <c r="AY18" s="285">
        <f t="shared" si="20"/>
        <v>39.299999999999997</v>
      </c>
      <c r="AZ18" s="285">
        <f t="shared" si="21"/>
        <v>26.3</v>
      </c>
      <c r="BA18" s="285">
        <f t="shared" si="22"/>
        <v>36.9</v>
      </c>
      <c r="BB18" s="285">
        <f t="shared" si="23"/>
        <v>36.9</v>
      </c>
      <c r="BC18" s="285">
        <f t="shared" si="24"/>
        <v>33.4</v>
      </c>
      <c r="BD18" s="285">
        <f t="shared" si="25"/>
        <v>26.4</v>
      </c>
      <c r="BE18" s="285">
        <f t="shared" si="26"/>
        <v>21.9</v>
      </c>
      <c r="BF18" s="285">
        <f t="shared" si="27"/>
        <v>15.8</v>
      </c>
      <c r="BG18" s="284">
        <f t="shared" si="28"/>
        <v>46.32352941176471</v>
      </c>
      <c r="BH18" s="285">
        <f t="shared" si="29"/>
        <v>39.591078066914498</v>
      </c>
      <c r="BI18" s="285">
        <f t="shared" si="30"/>
        <v>84.719535783365572</v>
      </c>
      <c r="BJ18" s="285">
        <f t="shared" si="31"/>
        <v>84.719535783365572</v>
      </c>
      <c r="BK18" s="285">
        <f t="shared" si="32"/>
        <v>73.305954825462024</v>
      </c>
      <c r="BL18" s="285">
        <f t="shared" si="33"/>
        <v>81.366459627329192</v>
      </c>
      <c r="BM18" s="285">
        <f t="shared" si="34"/>
        <v>81.366459627329192</v>
      </c>
      <c r="BN18" s="285">
        <f t="shared" si="35"/>
        <v>76.231884057971016</v>
      </c>
      <c r="BO18" s="285">
        <f t="shared" si="36"/>
        <v>75.770020533880896</v>
      </c>
      <c r="BP18" s="285">
        <f t="shared" si="37"/>
        <v>75.770020533880896</v>
      </c>
      <c r="BQ18" s="285">
        <f t="shared" si="38"/>
        <v>75.056179775280896</v>
      </c>
      <c r="BR18" s="285">
        <f t="shared" si="39"/>
        <v>52.071005917159759</v>
      </c>
      <c r="BS18" s="285">
        <f t="shared" si="40"/>
        <v>41.714285714285715</v>
      </c>
      <c r="BT18" s="285">
        <f t="shared" si="41"/>
        <v>31.225296442687746</v>
      </c>
      <c r="BU18" s="282">
        <v>5.26</v>
      </c>
      <c r="BV18" s="283">
        <v>5.2</v>
      </c>
      <c r="BW18" s="283">
        <v>7.66</v>
      </c>
      <c r="BX18" s="283">
        <v>7.66</v>
      </c>
      <c r="BY18" s="283">
        <v>7.93</v>
      </c>
      <c r="BZ18" s="283">
        <v>7.26</v>
      </c>
      <c r="CA18" s="283">
        <v>7.26</v>
      </c>
      <c r="CB18" s="283">
        <v>6.49</v>
      </c>
      <c r="CC18" s="283">
        <v>6.18</v>
      </c>
      <c r="CD18" s="283">
        <v>6.18</v>
      </c>
      <c r="CE18" s="283">
        <v>6.13</v>
      </c>
      <c r="CF18" s="283">
        <v>5.38</v>
      </c>
      <c r="CG18" s="283">
        <v>5.29</v>
      </c>
      <c r="CH18" s="283">
        <v>5.24</v>
      </c>
      <c r="CI18" s="282">
        <f t="shared" si="42"/>
        <v>5.26</v>
      </c>
      <c r="CJ18" s="283">
        <f t="shared" si="43"/>
        <v>5.2</v>
      </c>
      <c r="CK18" s="283">
        <f t="shared" si="44"/>
        <v>7.66</v>
      </c>
      <c r="CL18" s="283">
        <f t="shared" si="45"/>
        <v>7.66</v>
      </c>
      <c r="CM18" s="283">
        <f t="shared" si="46"/>
        <v>7.93</v>
      </c>
      <c r="CN18" s="283">
        <f t="shared" si="47"/>
        <v>7.26</v>
      </c>
      <c r="CO18" s="283">
        <f t="shared" si="48"/>
        <v>7.26</v>
      </c>
      <c r="CP18" s="283">
        <f t="shared" si="49"/>
        <v>6.49</v>
      </c>
      <c r="CQ18" s="283">
        <f t="shared" si="50"/>
        <v>6.18</v>
      </c>
      <c r="CR18" s="283">
        <f t="shared" si="51"/>
        <v>6.18</v>
      </c>
      <c r="CS18" s="283">
        <f t="shared" si="52"/>
        <v>6.13</v>
      </c>
      <c r="CT18" s="283">
        <f t="shared" si="53"/>
        <v>5.38</v>
      </c>
      <c r="CU18" s="283">
        <f t="shared" si="54"/>
        <v>5.29</v>
      </c>
      <c r="CV18" s="283">
        <f t="shared" si="55"/>
        <v>5.24</v>
      </c>
      <c r="CW18" s="286">
        <f t="shared" si="56"/>
        <v>1</v>
      </c>
      <c r="CX18" s="287">
        <f t="shared" si="57"/>
        <v>1</v>
      </c>
      <c r="CY18" s="287">
        <f t="shared" si="58"/>
        <v>1</v>
      </c>
      <c r="CZ18" s="287">
        <f t="shared" si="59"/>
        <v>1</v>
      </c>
      <c r="DA18" s="287">
        <f t="shared" si="60"/>
        <v>0</v>
      </c>
    </row>
    <row r="19" spans="1:105" ht="17" x14ac:dyDescent="0.25">
      <c r="A19" s="281" t="s">
        <v>46</v>
      </c>
      <c r="B19" s="94" t="s">
        <v>2534</v>
      </c>
      <c r="C19" s="282">
        <v>2.76</v>
      </c>
      <c r="D19" s="283">
        <v>2.35</v>
      </c>
      <c r="E19" s="283">
        <v>3.91</v>
      </c>
      <c r="F19" s="283">
        <v>3.91</v>
      </c>
      <c r="G19" s="283">
        <v>3.41</v>
      </c>
      <c r="H19" s="283">
        <v>3.47</v>
      </c>
      <c r="I19" s="283">
        <v>3.47</v>
      </c>
      <c r="J19" s="283">
        <v>4.5</v>
      </c>
      <c r="K19" s="283">
        <v>2.99</v>
      </c>
      <c r="L19" s="283">
        <v>2.99</v>
      </c>
      <c r="M19" s="283">
        <v>3.62</v>
      </c>
      <c r="N19" s="283">
        <v>3.41</v>
      </c>
      <c r="O19" s="283">
        <v>1.98</v>
      </c>
      <c r="P19" s="283">
        <v>4.49</v>
      </c>
      <c r="Q19" s="284">
        <v>47.6</v>
      </c>
      <c r="R19" s="285">
        <v>47.7</v>
      </c>
      <c r="S19" s="285">
        <v>43.2</v>
      </c>
      <c r="T19" s="285">
        <v>43.2</v>
      </c>
      <c r="U19" s="285">
        <v>33.299999999999997</v>
      </c>
      <c r="V19" s="285">
        <v>42.3</v>
      </c>
      <c r="W19" s="285">
        <v>42.3</v>
      </c>
      <c r="X19" s="285">
        <v>29.9</v>
      </c>
      <c r="Y19" s="285">
        <v>28.5</v>
      </c>
      <c r="Z19" s="285">
        <v>28.5</v>
      </c>
      <c r="AA19" s="285">
        <v>29.1</v>
      </c>
      <c r="AB19" s="285">
        <v>44.3</v>
      </c>
      <c r="AC19" s="285">
        <v>44.7</v>
      </c>
      <c r="AD19" s="285">
        <v>40.200000000000003</v>
      </c>
      <c r="AE19" s="282">
        <f t="shared" si="0"/>
        <v>17.246376811594203</v>
      </c>
      <c r="AF19" s="283">
        <f t="shared" si="1"/>
        <v>20.297872340425531</v>
      </c>
      <c r="AG19" s="283">
        <f t="shared" si="2"/>
        <v>11.048593350383632</v>
      </c>
      <c r="AH19" s="283">
        <f t="shared" si="3"/>
        <v>11.048593350383632</v>
      </c>
      <c r="AI19" s="283">
        <f t="shared" si="4"/>
        <v>9.7653958944281509</v>
      </c>
      <c r="AJ19" s="283">
        <f t="shared" si="5"/>
        <v>12.190201729106628</v>
      </c>
      <c r="AK19" s="283">
        <f t="shared" si="6"/>
        <v>12.190201729106628</v>
      </c>
      <c r="AL19" s="283">
        <f t="shared" si="7"/>
        <v>6.6444444444444439</v>
      </c>
      <c r="AM19" s="283">
        <f t="shared" si="8"/>
        <v>9.5317725752508355</v>
      </c>
      <c r="AN19" s="283">
        <f t="shared" si="9"/>
        <v>9.5317725752508355</v>
      </c>
      <c r="AO19" s="283">
        <f t="shared" si="10"/>
        <v>8.0386740331491708</v>
      </c>
      <c r="AP19" s="283">
        <f t="shared" si="11"/>
        <v>12.991202346041055</v>
      </c>
      <c r="AQ19" s="283">
        <f t="shared" si="12"/>
        <v>22.575757575757578</v>
      </c>
      <c r="AR19" s="283">
        <f t="shared" si="13"/>
        <v>8.9532293986636979</v>
      </c>
      <c r="AS19" s="284">
        <f t="shared" si="14"/>
        <v>47.6</v>
      </c>
      <c r="AT19" s="285">
        <f t="shared" si="15"/>
        <v>47.7</v>
      </c>
      <c r="AU19" s="285">
        <f t="shared" si="16"/>
        <v>43.2</v>
      </c>
      <c r="AV19" s="285">
        <f t="shared" si="17"/>
        <v>43.2</v>
      </c>
      <c r="AW19" s="285">
        <f t="shared" si="18"/>
        <v>33.299999999999997</v>
      </c>
      <c r="AX19" s="285">
        <f t="shared" si="19"/>
        <v>42.3</v>
      </c>
      <c r="AY19" s="285">
        <f t="shared" si="20"/>
        <v>42.3</v>
      </c>
      <c r="AZ19" s="285">
        <f t="shared" si="21"/>
        <v>29.9</v>
      </c>
      <c r="BA19" s="285">
        <f t="shared" si="22"/>
        <v>28.5</v>
      </c>
      <c r="BB19" s="285">
        <f t="shared" si="23"/>
        <v>28.5</v>
      </c>
      <c r="BC19" s="285">
        <f t="shared" si="24"/>
        <v>29.1</v>
      </c>
      <c r="BD19" s="285">
        <f t="shared" si="25"/>
        <v>44.3</v>
      </c>
      <c r="BE19" s="285">
        <f t="shared" si="26"/>
        <v>44.7</v>
      </c>
      <c r="BF19" s="285">
        <f t="shared" si="27"/>
        <v>40.200000000000003</v>
      </c>
      <c r="BG19" s="284">
        <f t="shared" si="28"/>
        <v>87.5</v>
      </c>
      <c r="BH19" s="285">
        <f t="shared" si="29"/>
        <v>88.661710037174728</v>
      </c>
      <c r="BI19" s="285">
        <f t="shared" si="30"/>
        <v>83.558994197292066</v>
      </c>
      <c r="BJ19" s="285">
        <f t="shared" si="31"/>
        <v>83.558994197292066</v>
      </c>
      <c r="BK19" s="285">
        <f t="shared" si="32"/>
        <v>68.377823408624224</v>
      </c>
      <c r="BL19" s="285">
        <f t="shared" si="33"/>
        <v>87.577639751552795</v>
      </c>
      <c r="BM19" s="285">
        <f t="shared" si="34"/>
        <v>87.577639751552795</v>
      </c>
      <c r="BN19" s="285">
        <f t="shared" si="35"/>
        <v>86.666666666666671</v>
      </c>
      <c r="BO19" s="285">
        <f t="shared" si="36"/>
        <v>58.521560574948658</v>
      </c>
      <c r="BP19" s="285">
        <f t="shared" si="37"/>
        <v>58.521560574948658</v>
      </c>
      <c r="BQ19" s="285">
        <f t="shared" si="38"/>
        <v>65.393258426966298</v>
      </c>
      <c r="BR19" s="285">
        <f t="shared" si="39"/>
        <v>87.376725838264292</v>
      </c>
      <c r="BS19" s="285">
        <f t="shared" si="40"/>
        <v>85.142857142857139</v>
      </c>
      <c r="BT19" s="285">
        <f t="shared" si="41"/>
        <v>79.446640316205546</v>
      </c>
      <c r="BU19" s="282">
        <v>7.07</v>
      </c>
      <c r="BV19" s="283">
        <v>7.05</v>
      </c>
      <c r="BW19" s="283">
        <v>8.08</v>
      </c>
      <c r="BX19" s="283">
        <v>8.08</v>
      </c>
      <c r="BY19" s="283">
        <v>8.3800000000000008</v>
      </c>
      <c r="BZ19" s="283">
        <v>7.4</v>
      </c>
      <c r="CA19" s="283">
        <v>7.4</v>
      </c>
      <c r="CB19" s="283">
        <v>7.65</v>
      </c>
      <c r="CC19" s="283">
        <v>8.66</v>
      </c>
      <c r="CD19" s="283">
        <v>8.66</v>
      </c>
      <c r="CE19" s="283">
        <v>8.5</v>
      </c>
      <c r="CF19" s="283">
        <v>7.71</v>
      </c>
      <c r="CG19" s="283">
        <v>7.07</v>
      </c>
      <c r="CH19" s="283">
        <v>6.52</v>
      </c>
      <c r="CI19" s="282">
        <f t="shared" si="42"/>
        <v>7.07</v>
      </c>
      <c r="CJ19" s="283">
        <f t="shared" si="43"/>
        <v>7.05</v>
      </c>
      <c r="CK19" s="283">
        <f t="shared" si="44"/>
        <v>8.08</v>
      </c>
      <c r="CL19" s="283">
        <f t="shared" si="45"/>
        <v>8.08</v>
      </c>
      <c r="CM19" s="283">
        <f t="shared" si="46"/>
        <v>8.3800000000000008</v>
      </c>
      <c r="CN19" s="283">
        <f t="shared" si="47"/>
        <v>7.4</v>
      </c>
      <c r="CO19" s="283">
        <f t="shared" si="48"/>
        <v>7.4</v>
      </c>
      <c r="CP19" s="283">
        <f t="shared" si="49"/>
        <v>7.65</v>
      </c>
      <c r="CQ19" s="283">
        <f t="shared" si="50"/>
        <v>8.66</v>
      </c>
      <c r="CR19" s="283">
        <f t="shared" si="51"/>
        <v>8.66</v>
      </c>
      <c r="CS19" s="283">
        <f t="shared" si="52"/>
        <v>8.5</v>
      </c>
      <c r="CT19" s="283">
        <f t="shared" si="53"/>
        <v>7.71</v>
      </c>
      <c r="CU19" s="283">
        <f t="shared" si="54"/>
        <v>7.07</v>
      </c>
      <c r="CV19" s="283">
        <f t="shared" si="55"/>
        <v>6.52</v>
      </c>
      <c r="CW19" s="286">
        <f t="shared" si="56"/>
        <v>1</v>
      </c>
      <c r="CX19" s="287">
        <f t="shared" si="57"/>
        <v>1</v>
      </c>
      <c r="CY19" s="287">
        <f t="shared" si="58"/>
        <v>1</v>
      </c>
      <c r="CZ19" s="287">
        <f t="shared" si="59"/>
        <v>1</v>
      </c>
      <c r="DA19" s="287">
        <f t="shared" si="60"/>
        <v>0</v>
      </c>
    </row>
    <row r="20" spans="1:105" ht="17" x14ac:dyDescent="0.25">
      <c r="A20" s="281" t="s">
        <v>47</v>
      </c>
      <c r="B20" s="94" t="s">
        <v>2535</v>
      </c>
      <c r="C20" s="282">
        <v>4.24</v>
      </c>
      <c r="D20" s="283">
        <v>7.19</v>
      </c>
      <c r="E20" s="283">
        <v>4.34</v>
      </c>
      <c r="F20" s="283">
        <v>4.34</v>
      </c>
      <c r="G20" s="283">
        <v>3.98</v>
      </c>
      <c r="H20" s="283">
        <v>5.23</v>
      </c>
      <c r="I20" s="283">
        <v>5.23</v>
      </c>
      <c r="J20" s="283">
        <v>3.8</v>
      </c>
      <c r="K20" s="283">
        <v>11.33</v>
      </c>
      <c r="L20" s="283">
        <v>11.33</v>
      </c>
      <c r="M20" s="283">
        <v>10.24</v>
      </c>
      <c r="N20" s="283">
        <v>4.88</v>
      </c>
      <c r="O20" s="283">
        <v>5.08</v>
      </c>
      <c r="P20" s="283">
        <v>5.19</v>
      </c>
      <c r="Q20" s="284">
        <v>22.4</v>
      </c>
      <c r="R20" s="285">
        <v>9.4</v>
      </c>
      <c r="S20" s="285">
        <v>35.299999999999997</v>
      </c>
      <c r="T20" s="285">
        <v>35.299999999999997</v>
      </c>
      <c r="U20" s="285">
        <v>33.1</v>
      </c>
      <c r="V20" s="285">
        <v>37.6</v>
      </c>
      <c r="W20" s="285">
        <v>37.6</v>
      </c>
      <c r="X20" s="285">
        <v>22.2</v>
      </c>
      <c r="Y20" s="285">
        <v>29.1</v>
      </c>
      <c r="Z20" s="285">
        <v>29.1</v>
      </c>
      <c r="AA20" s="285">
        <v>27.4</v>
      </c>
      <c r="AB20" s="285">
        <v>25.4</v>
      </c>
      <c r="AC20" s="285">
        <v>16.899999999999999</v>
      </c>
      <c r="AD20" s="285">
        <v>12.1</v>
      </c>
      <c r="AE20" s="282">
        <f t="shared" si="0"/>
        <v>5.283018867924528</v>
      </c>
      <c r="AF20" s="283">
        <f t="shared" si="1"/>
        <v>1.3073713490959666</v>
      </c>
      <c r="AG20" s="283">
        <f t="shared" si="2"/>
        <v>8.1336405529953915</v>
      </c>
      <c r="AH20" s="283">
        <f t="shared" si="3"/>
        <v>8.1336405529953915</v>
      </c>
      <c r="AI20" s="283">
        <f t="shared" si="4"/>
        <v>8.316582914572864</v>
      </c>
      <c r="AJ20" s="283">
        <f t="shared" si="5"/>
        <v>7.1892925430210326</v>
      </c>
      <c r="AK20" s="283">
        <f t="shared" si="6"/>
        <v>7.1892925430210326</v>
      </c>
      <c r="AL20" s="283">
        <f t="shared" si="7"/>
        <v>5.8421052631578947</v>
      </c>
      <c r="AM20" s="283">
        <f t="shared" si="8"/>
        <v>2.5684024713150926</v>
      </c>
      <c r="AN20" s="283">
        <f t="shared" si="9"/>
        <v>2.5684024713150926</v>
      </c>
      <c r="AO20" s="283">
        <f t="shared" si="10"/>
        <v>2.67578125</v>
      </c>
      <c r="AP20" s="283">
        <f t="shared" si="11"/>
        <v>5.2049180327868854</v>
      </c>
      <c r="AQ20" s="283">
        <f t="shared" si="12"/>
        <v>3.326771653543307</v>
      </c>
      <c r="AR20" s="283">
        <f t="shared" si="13"/>
        <v>2.3314065510597302</v>
      </c>
      <c r="AS20" s="284">
        <f t="shared" si="14"/>
        <v>22.4</v>
      </c>
      <c r="AT20" s="285" t="str">
        <f t="shared" si="15"/>
        <v/>
      </c>
      <c r="AU20" s="285">
        <f t="shared" si="16"/>
        <v>35.299999999999997</v>
      </c>
      <c r="AV20" s="285">
        <f t="shared" si="17"/>
        <v>35.299999999999997</v>
      </c>
      <c r="AW20" s="285">
        <f t="shared" si="18"/>
        <v>33.1</v>
      </c>
      <c r="AX20" s="285">
        <f t="shared" si="19"/>
        <v>37.6</v>
      </c>
      <c r="AY20" s="285">
        <f t="shared" si="20"/>
        <v>37.6</v>
      </c>
      <c r="AZ20" s="285">
        <f t="shared" si="21"/>
        <v>22.2</v>
      </c>
      <c r="BA20" s="285">
        <f t="shared" si="22"/>
        <v>29.1</v>
      </c>
      <c r="BB20" s="285">
        <f t="shared" si="23"/>
        <v>29.1</v>
      </c>
      <c r="BC20" s="285">
        <f t="shared" si="24"/>
        <v>27.4</v>
      </c>
      <c r="BD20" s="285">
        <f t="shared" si="25"/>
        <v>25.4</v>
      </c>
      <c r="BE20" s="285">
        <f t="shared" si="26"/>
        <v>16.899999999999999</v>
      </c>
      <c r="BF20" s="285">
        <f t="shared" si="27"/>
        <v>12.1</v>
      </c>
      <c r="BG20" s="284">
        <f t="shared" si="28"/>
        <v>41.176470588235297</v>
      </c>
      <c r="BH20" s="285" t="str">
        <f t="shared" si="29"/>
        <v/>
      </c>
      <c r="BI20" s="285">
        <f t="shared" si="30"/>
        <v>68.278529980657623</v>
      </c>
      <c r="BJ20" s="285">
        <f t="shared" si="31"/>
        <v>68.278529980657623</v>
      </c>
      <c r="BK20" s="285">
        <f t="shared" si="32"/>
        <v>67.967145790554412</v>
      </c>
      <c r="BL20" s="285">
        <f t="shared" si="33"/>
        <v>77.846790890269162</v>
      </c>
      <c r="BM20" s="285">
        <f t="shared" si="34"/>
        <v>77.846790890269162</v>
      </c>
      <c r="BN20" s="285">
        <f t="shared" si="35"/>
        <v>64.347826086956516</v>
      </c>
      <c r="BO20" s="285">
        <f t="shared" si="36"/>
        <v>59.753593429158109</v>
      </c>
      <c r="BP20" s="285">
        <f t="shared" si="37"/>
        <v>59.753593429158109</v>
      </c>
      <c r="BQ20" s="285">
        <f t="shared" si="38"/>
        <v>61.573033707865171</v>
      </c>
      <c r="BR20" s="285">
        <f t="shared" si="39"/>
        <v>50.098619329388555</v>
      </c>
      <c r="BS20" s="285">
        <f t="shared" si="40"/>
        <v>32.190476190476183</v>
      </c>
      <c r="BT20" s="285">
        <f t="shared" si="41"/>
        <v>23.913043478260867</v>
      </c>
      <c r="BU20" s="282">
        <v>5.76</v>
      </c>
      <c r="BV20" s="283">
        <v>5.67</v>
      </c>
      <c r="BW20" s="283">
        <v>7.77</v>
      </c>
      <c r="BX20" s="283">
        <v>7.77</v>
      </c>
      <c r="BY20" s="283">
        <v>8.01</v>
      </c>
      <c r="BZ20" s="283">
        <v>7.47</v>
      </c>
      <c r="CA20" s="283">
        <v>7.47</v>
      </c>
      <c r="CB20" s="283">
        <v>6.91</v>
      </c>
      <c r="CC20" s="283">
        <v>6.52</v>
      </c>
      <c r="CD20" s="283">
        <v>6.52</v>
      </c>
      <c r="CE20" s="283">
        <v>6.61</v>
      </c>
      <c r="CF20" s="283">
        <v>5.9</v>
      </c>
      <c r="CG20" s="283">
        <v>5.85</v>
      </c>
      <c r="CH20" s="283">
        <v>5.81</v>
      </c>
      <c r="CI20" s="282">
        <f t="shared" si="42"/>
        <v>5.76</v>
      </c>
      <c r="CJ20" s="283" t="str">
        <f t="shared" si="43"/>
        <v/>
      </c>
      <c r="CK20" s="283">
        <f t="shared" si="44"/>
        <v>7.77</v>
      </c>
      <c r="CL20" s="283">
        <f t="shared" si="45"/>
        <v>7.77</v>
      </c>
      <c r="CM20" s="283">
        <f t="shared" si="46"/>
        <v>8.01</v>
      </c>
      <c r="CN20" s="283">
        <f t="shared" si="47"/>
        <v>7.47</v>
      </c>
      <c r="CO20" s="283">
        <f t="shared" si="48"/>
        <v>7.47</v>
      </c>
      <c r="CP20" s="283">
        <f t="shared" si="49"/>
        <v>6.91</v>
      </c>
      <c r="CQ20" s="283">
        <f t="shared" si="50"/>
        <v>6.52</v>
      </c>
      <c r="CR20" s="283">
        <f t="shared" si="51"/>
        <v>6.52</v>
      </c>
      <c r="CS20" s="283">
        <f t="shared" si="52"/>
        <v>6.61</v>
      </c>
      <c r="CT20" s="283">
        <f t="shared" si="53"/>
        <v>5.9</v>
      </c>
      <c r="CU20" s="283">
        <f t="shared" si="54"/>
        <v>5.85</v>
      </c>
      <c r="CV20" s="283">
        <f t="shared" si="55"/>
        <v>5.81</v>
      </c>
      <c r="CW20" s="286">
        <f t="shared" si="56"/>
        <v>1</v>
      </c>
      <c r="CX20" s="287">
        <f t="shared" si="57"/>
        <v>1</v>
      </c>
      <c r="CY20" s="287">
        <f t="shared" si="58"/>
        <v>1</v>
      </c>
      <c r="CZ20" s="287">
        <f t="shared" si="59"/>
        <v>1</v>
      </c>
      <c r="DA20" s="287">
        <f t="shared" si="60"/>
        <v>0</v>
      </c>
    </row>
    <row r="21" spans="1:105" ht="17" x14ac:dyDescent="0.25">
      <c r="A21" s="281" t="s">
        <v>48</v>
      </c>
      <c r="B21" s="94" t="s">
        <v>2536</v>
      </c>
      <c r="C21" s="282">
        <v>3.18</v>
      </c>
      <c r="D21" s="283">
        <v>3.46</v>
      </c>
      <c r="E21" s="283">
        <v>3.7</v>
      </c>
      <c r="F21" s="283">
        <v>3.7</v>
      </c>
      <c r="G21" s="283">
        <v>6.37</v>
      </c>
      <c r="H21" s="283">
        <v>2.79</v>
      </c>
      <c r="I21" s="283">
        <v>2.79</v>
      </c>
      <c r="J21" s="283">
        <v>4.3600000000000003</v>
      </c>
      <c r="K21" s="283">
        <v>5.33</v>
      </c>
      <c r="L21" s="283">
        <v>5.33</v>
      </c>
      <c r="M21" s="283">
        <v>4.33</v>
      </c>
      <c r="N21" s="283">
        <v>3.66</v>
      </c>
      <c r="O21" s="283">
        <v>4.43</v>
      </c>
      <c r="P21" s="283">
        <v>4.33</v>
      </c>
      <c r="Q21" s="284">
        <v>48.5</v>
      </c>
      <c r="R21" s="285">
        <v>51.3</v>
      </c>
      <c r="S21" s="285">
        <v>36</v>
      </c>
      <c r="T21" s="285">
        <v>36</v>
      </c>
      <c r="U21" s="285">
        <v>24.3</v>
      </c>
      <c r="V21" s="285">
        <v>43.4</v>
      </c>
      <c r="W21" s="285">
        <v>43.4</v>
      </c>
      <c r="X21" s="285">
        <v>30.9</v>
      </c>
      <c r="Y21" s="285">
        <v>27.9</v>
      </c>
      <c r="Z21" s="285">
        <v>27.9</v>
      </c>
      <c r="AA21" s="285">
        <v>25.2</v>
      </c>
      <c r="AB21" s="285">
        <v>43.7</v>
      </c>
      <c r="AC21" s="285">
        <v>47.2</v>
      </c>
      <c r="AD21" s="285">
        <v>45.6</v>
      </c>
      <c r="AE21" s="282">
        <f t="shared" si="0"/>
        <v>15.251572327044025</v>
      </c>
      <c r="AF21" s="283">
        <f t="shared" si="1"/>
        <v>14.826589595375722</v>
      </c>
      <c r="AG21" s="283">
        <f t="shared" si="2"/>
        <v>9.7297297297297298</v>
      </c>
      <c r="AH21" s="283">
        <f t="shared" si="3"/>
        <v>9.7297297297297298</v>
      </c>
      <c r="AI21" s="283">
        <f t="shared" si="4"/>
        <v>3.8147566718995289</v>
      </c>
      <c r="AJ21" s="283">
        <f t="shared" si="5"/>
        <v>15.555555555555555</v>
      </c>
      <c r="AK21" s="283">
        <f t="shared" si="6"/>
        <v>15.555555555555555</v>
      </c>
      <c r="AL21" s="283">
        <f t="shared" si="7"/>
        <v>7.0871559633027514</v>
      </c>
      <c r="AM21" s="283">
        <f t="shared" si="8"/>
        <v>5.2345215759849903</v>
      </c>
      <c r="AN21" s="283">
        <f t="shared" si="9"/>
        <v>5.2345215759849903</v>
      </c>
      <c r="AO21" s="283">
        <f t="shared" si="10"/>
        <v>5.8198614318706694</v>
      </c>
      <c r="AP21" s="283">
        <f t="shared" si="11"/>
        <v>11.939890710382514</v>
      </c>
      <c r="AQ21" s="283">
        <f t="shared" si="12"/>
        <v>10.654627539503387</v>
      </c>
      <c r="AR21" s="283">
        <f t="shared" si="13"/>
        <v>10.531177829099308</v>
      </c>
      <c r="AS21" s="284">
        <f t="shared" si="14"/>
        <v>48.5</v>
      </c>
      <c r="AT21" s="285">
        <f t="shared" si="15"/>
        <v>51.3</v>
      </c>
      <c r="AU21" s="285">
        <f t="shared" si="16"/>
        <v>36</v>
      </c>
      <c r="AV21" s="285">
        <f t="shared" si="17"/>
        <v>36</v>
      </c>
      <c r="AW21" s="285">
        <f t="shared" si="18"/>
        <v>24.3</v>
      </c>
      <c r="AX21" s="285">
        <f t="shared" si="19"/>
        <v>43.4</v>
      </c>
      <c r="AY21" s="285">
        <f t="shared" si="20"/>
        <v>43.4</v>
      </c>
      <c r="AZ21" s="285">
        <f t="shared" si="21"/>
        <v>30.9</v>
      </c>
      <c r="BA21" s="285">
        <f t="shared" si="22"/>
        <v>27.9</v>
      </c>
      <c r="BB21" s="285">
        <f t="shared" si="23"/>
        <v>27.9</v>
      </c>
      <c r="BC21" s="285">
        <f t="shared" si="24"/>
        <v>25.2</v>
      </c>
      <c r="BD21" s="285">
        <f t="shared" si="25"/>
        <v>43.7</v>
      </c>
      <c r="BE21" s="285">
        <f t="shared" si="26"/>
        <v>47.2</v>
      </c>
      <c r="BF21" s="285">
        <f t="shared" si="27"/>
        <v>45.6</v>
      </c>
      <c r="BG21" s="284">
        <f t="shared" si="28"/>
        <v>89.154411764705884</v>
      </c>
      <c r="BH21" s="285">
        <f t="shared" si="29"/>
        <v>95.353159851301115</v>
      </c>
      <c r="BI21" s="285">
        <f t="shared" si="30"/>
        <v>69.632495164410059</v>
      </c>
      <c r="BJ21" s="285">
        <f t="shared" si="31"/>
        <v>69.632495164410059</v>
      </c>
      <c r="BK21" s="285">
        <f t="shared" si="32"/>
        <v>49.897330595482543</v>
      </c>
      <c r="BL21" s="285">
        <f t="shared" si="33"/>
        <v>89.855072463768124</v>
      </c>
      <c r="BM21" s="285">
        <f t="shared" si="34"/>
        <v>89.855072463768124</v>
      </c>
      <c r="BN21" s="285">
        <f t="shared" si="35"/>
        <v>89.565217391304344</v>
      </c>
      <c r="BO21" s="285">
        <f t="shared" si="36"/>
        <v>57.289527720739216</v>
      </c>
      <c r="BP21" s="285">
        <f t="shared" si="37"/>
        <v>57.289527720739216</v>
      </c>
      <c r="BQ21" s="285">
        <f t="shared" si="38"/>
        <v>56.629213483146067</v>
      </c>
      <c r="BR21" s="285">
        <f t="shared" si="39"/>
        <v>86.193293885601577</v>
      </c>
      <c r="BS21" s="285">
        <f t="shared" si="40"/>
        <v>89.904761904761898</v>
      </c>
      <c r="BT21" s="285">
        <f t="shared" si="41"/>
        <v>90.118577075098813</v>
      </c>
      <c r="BU21" s="282">
        <v>7.5</v>
      </c>
      <c r="BV21" s="283">
        <v>7.42</v>
      </c>
      <c r="BW21" s="283">
        <v>8.48</v>
      </c>
      <c r="BX21" s="283">
        <v>8.48</v>
      </c>
      <c r="BY21" s="283">
        <v>8.68</v>
      </c>
      <c r="BZ21" s="283">
        <v>7.7</v>
      </c>
      <c r="CA21" s="283">
        <v>7.7</v>
      </c>
      <c r="CB21" s="283">
        <v>7.93</v>
      </c>
      <c r="CC21" s="283">
        <v>8.68</v>
      </c>
      <c r="CD21" s="283">
        <v>8.68</v>
      </c>
      <c r="CE21" s="283">
        <v>8.64</v>
      </c>
      <c r="CF21" s="283">
        <v>8.09</v>
      </c>
      <c r="CG21" s="283">
        <v>7.42</v>
      </c>
      <c r="CH21" s="283">
        <v>6.67</v>
      </c>
      <c r="CI21" s="282">
        <f t="shared" si="42"/>
        <v>7.5</v>
      </c>
      <c r="CJ21" s="283">
        <f t="shared" si="43"/>
        <v>7.42</v>
      </c>
      <c r="CK21" s="283">
        <f t="shared" si="44"/>
        <v>8.48</v>
      </c>
      <c r="CL21" s="283">
        <f t="shared" si="45"/>
        <v>8.48</v>
      </c>
      <c r="CM21" s="283">
        <f t="shared" si="46"/>
        <v>8.68</v>
      </c>
      <c r="CN21" s="283">
        <f t="shared" si="47"/>
        <v>7.7</v>
      </c>
      <c r="CO21" s="283">
        <f t="shared" si="48"/>
        <v>7.7</v>
      </c>
      <c r="CP21" s="283">
        <f t="shared" si="49"/>
        <v>7.93</v>
      </c>
      <c r="CQ21" s="283">
        <f t="shared" si="50"/>
        <v>8.68</v>
      </c>
      <c r="CR21" s="283">
        <f t="shared" si="51"/>
        <v>8.68</v>
      </c>
      <c r="CS21" s="283">
        <f t="shared" si="52"/>
        <v>8.64</v>
      </c>
      <c r="CT21" s="283">
        <f t="shared" si="53"/>
        <v>8.09</v>
      </c>
      <c r="CU21" s="283">
        <f t="shared" si="54"/>
        <v>7.42</v>
      </c>
      <c r="CV21" s="283">
        <f t="shared" si="55"/>
        <v>6.67</v>
      </c>
      <c r="CW21" s="286">
        <f t="shared" si="56"/>
        <v>1</v>
      </c>
      <c r="CX21" s="287">
        <f t="shared" si="57"/>
        <v>1</v>
      </c>
      <c r="CY21" s="287">
        <f t="shared" si="58"/>
        <v>1</v>
      </c>
      <c r="CZ21" s="287">
        <f t="shared" si="59"/>
        <v>1</v>
      </c>
      <c r="DA21" s="287">
        <f t="shared" si="60"/>
        <v>0</v>
      </c>
    </row>
    <row r="22" spans="1:105" ht="17" x14ac:dyDescent="0.25">
      <c r="A22" s="281" t="s">
        <v>53</v>
      </c>
      <c r="B22" s="94" t="s">
        <v>2537</v>
      </c>
      <c r="C22" s="282">
        <v>5.07</v>
      </c>
      <c r="D22" s="283">
        <v>4.2300000000000004</v>
      </c>
      <c r="E22" s="283">
        <v>3.47</v>
      </c>
      <c r="F22" s="283">
        <v>3.47</v>
      </c>
      <c r="G22" s="283">
        <v>3.8</v>
      </c>
      <c r="H22" s="283">
        <v>4.05</v>
      </c>
      <c r="I22" s="283">
        <v>4.05</v>
      </c>
      <c r="J22" s="283">
        <v>2.86</v>
      </c>
      <c r="K22" s="283">
        <v>6.74</v>
      </c>
      <c r="L22" s="283">
        <v>6.74</v>
      </c>
      <c r="M22" s="283">
        <v>5.82</v>
      </c>
      <c r="N22" s="283">
        <v>4.8499999999999996</v>
      </c>
      <c r="O22" s="283">
        <v>5.23</v>
      </c>
      <c r="P22" s="283">
        <v>4.62</v>
      </c>
      <c r="Q22" s="284">
        <v>37</v>
      </c>
      <c r="R22" s="285">
        <v>37.799999999999997</v>
      </c>
      <c r="S22" s="285">
        <v>42.1</v>
      </c>
      <c r="T22" s="285">
        <v>42.1</v>
      </c>
      <c r="U22" s="285">
        <v>40.5</v>
      </c>
      <c r="V22" s="285">
        <v>38.6</v>
      </c>
      <c r="W22" s="285">
        <v>38.6</v>
      </c>
      <c r="X22" s="285">
        <v>27.1</v>
      </c>
      <c r="Y22" s="285">
        <v>34.9</v>
      </c>
      <c r="Z22" s="285">
        <v>34.9</v>
      </c>
      <c r="AA22" s="285">
        <v>30.3</v>
      </c>
      <c r="AB22" s="285">
        <v>41.3</v>
      </c>
      <c r="AC22" s="285">
        <v>39.700000000000003</v>
      </c>
      <c r="AD22" s="285">
        <v>41.1</v>
      </c>
      <c r="AE22" s="282">
        <f t="shared" si="0"/>
        <v>7.2978303747534516</v>
      </c>
      <c r="AF22" s="283">
        <f t="shared" si="1"/>
        <v>8.9361702127659566</v>
      </c>
      <c r="AG22" s="283">
        <f t="shared" si="2"/>
        <v>12.132564841498558</v>
      </c>
      <c r="AH22" s="283">
        <f t="shared" si="3"/>
        <v>12.132564841498558</v>
      </c>
      <c r="AI22" s="283">
        <f t="shared" si="4"/>
        <v>10.657894736842106</v>
      </c>
      <c r="AJ22" s="283">
        <f t="shared" si="5"/>
        <v>9.5308641975308657</v>
      </c>
      <c r="AK22" s="283">
        <f t="shared" si="6"/>
        <v>9.5308641975308657</v>
      </c>
      <c r="AL22" s="283">
        <f t="shared" si="7"/>
        <v>9.4755244755244767</v>
      </c>
      <c r="AM22" s="283">
        <f t="shared" si="8"/>
        <v>5.1780415430267057</v>
      </c>
      <c r="AN22" s="283">
        <f t="shared" si="9"/>
        <v>5.1780415430267057</v>
      </c>
      <c r="AO22" s="283">
        <f t="shared" si="10"/>
        <v>5.2061855670103094</v>
      </c>
      <c r="AP22" s="283">
        <f t="shared" si="11"/>
        <v>8.5154639175257731</v>
      </c>
      <c r="AQ22" s="283">
        <f t="shared" si="12"/>
        <v>7.5908221797323137</v>
      </c>
      <c r="AR22" s="283">
        <f t="shared" si="13"/>
        <v>8.896103896103897</v>
      </c>
      <c r="AS22" s="284">
        <f t="shared" si="14"/>
        <v>37</v>
      </c>
      <c r="AT22" s="285">
        <f t="shared" si="15"/>
        <v>37.799999999999997</v>
      </c>
      <c r="AU22" s="285">
        <f t="shared" si="16"/>
        <v>42.1</v>
      </c>
      <c r="AV22" s="285">
        <f t="shared" si="17"/>
        <v>42.1</v>
      </c>
      <c r="AW22" s="285">
        <f t="shared" si="18"/>
        <v>40.5</v>
      </c>
      <c r="AX22" s="285">
        <f t="shared" si="19"/>
        <v>38.6</v>
      </c>
      <c r="AY22" s="285">
        <f t="shared" si="20"/>
        <v>38.6</v>
      </c>
      <c r="AZ22" s="285">
        <f t="shared" si="21"/>
        <v>27.1</v>
      </c>
      <c r="BA22" s="285">
        <f t="shared" si="22"/>
        <v>34.9</v>
      </c>
      <c r="BB22" s="285">
        <f t="shared" si="23"/>
        <v>34.9</v>
      </c>
      <c r="BC22" s="285">
        <f t="shared" si="24"/>
        <v>30.3</v>
      </c>
      <c r="BD22" s="285">
        <f t="shared" si="25"/>
        <v>41.3</v>
      </c>
      <c r="BE22" s="285">
        <f t="shared" si="26"/>
        <v>39.700000000000003</v>
      </c>
      <c r="BF22" s="285">
        <f t="shared" si="27"/>
        <v>41.1</v>
      </c>
      <c r="BG22" s="284">
        <f t="shared" si="28"/>
        <v>68.014705882352942</v>
      </c>
      <c r="BH22" s="285">
        <f t="shared" si="29"/>
        <v>70.260223048327134</v>
      </c>
      <c r="BI22" s="285">
        <f t="shared" si="30"/>
        <v>81.431334622823982</v>
      </c>
      <c r="BJ22" s="285">
        <f t="shared" si="31"/>
        <v>81.431334622823982</v>
      </c>
      <c r="BK22" s="285">
        <f t="shared" si="32"/>
        <v>83.162217659137568</v>
      </c>
      <c r="BL22" s="285">
        <f t="shared" si="33"/>
        <v>79.917184265010363</v>
      </c>
      <c r="BM22" s="285">
        <f t="shared" si="34"/>
        <v>79.917184265010363</v>
      </c>
      <c r="BN22" s="285">
        <f t="shared" si="35"/>
        <v>78.550724637681157</v>
      </c>
      <c r="BO22" s="285">
        <f t="shared" si="36"/>
        <v>71.663244353182748</v>
      </c>
      <c r="BP22" s="285">
        <f t="shared" si="37"/>
        <v>71.663244353182748</v>
      </c>
      <c r="BQ22" s="285">
        <f t="shared" si="38"/>
        <v>68.089887640449433</v>
      </c>
      <c r="BR22" s="285">
        <f t="shared" si="39"/>
        <v>81.459566074950686</v>
      </c>
      <c r="BS22" s="285">
        <f t="shared" si="40"/>
        <v>75.619047619047635</v>
      </c>
      <c r="BT22" s="285">
        <f t="shared" si="41"/>
        <v>81.22529644268775</v>
      </c>
      <c r="BU22" s="282">
        <v>8.57</v>
      </c>
      <c r="BV22" s="283">
        <v>8.44</v>
      </c>
      <c r="BW22" s="283">
        <v>7.1</v>
      </c>
      <c r="BX22" s="283">
        <v>7.1</v>
      </c>
      <c r="BY22" s="283">
        <v>7.16</v>
      </c>
      <c r="BZ22" s="283">
        <v>6.71</v>
      </c>
      <c r="CA22" s="283">
        <v>6.71</v>
      </c>
      <c r="CB22" s="283">
        <v>6.87</v>
      </c>
      <c r="CC22" s="283">
        <v>8.4499999999999993</v>
      </c>
      <c r="CD22" s="283">
        <v>8.4499999999999993</v>
      </c>
      <c r="CE22" s="283">
        <v>8.68</v>
      </c>
      <c r="CF22" s="283">
        <v>6.72</v>
      </c>
      <c r="CG22" s="283">
        <v>6.61</v>
      </c>
      <c r="CH22" s="283">
        <v>7.59</v>
      </c>
      <c r="CI22" s="282">
        <f t="shared" si="42"/>
        <v>8.57</v>
      </c>
      <c r="CJ22" s="283">
        <f t="shared" si="43"/>
        <v>8.44</v>
      </c>
      <c r="CK22" s="283">
        <f t="shared" si="44"/>
        <v>7.1</v>
      </c>
      <c r="CL22" s="283">
        <f t="shared" si="45"/>
        <v>7.1</v>
      </c>
      <c r="CM22" s="283">
        <f t="shared" si="46"/>
        <v>7.16</v>
      </c>
      <c r="CN22" s="283">
        <f t="shared" si="47"/>
        <v>6.71</v>
      </c>
      <c r="CO22" s="283">
        <f t="shared" si="48"/>
        <v>6.71</v>
      </c>
      <c r="CP22" s="283">
        <f t="shared" si="49"/>
        <v>6.87</v>
      </c>
      <c r="CQ22" s="283">
        <f t="shared" si="50"/>
        <v>8.4499999999999993</v>
      </c>
      <c r="CR22" s="283">
        <f t="shared" si="51"/>
        <v>8.4499999999999993</v>
      </c>
      <c r="CS22" s="283">
        <f t="shared" si="52"/>
        <v>8.68</v>
      </c>
      <c r="CT22" s="283">
        <f t="shared" si="53"/>
        <v>6.72</v>
      </c>
      <c r="CU22" s="283">
        <f t="shared" si="54"/>
        <v>6.61</v>
      </c>
      <c r="CV22" s="283">
        <f t="shared" si="55"/>
        <v>7.59</v>
      </c>
      <c r="CW22" s="286">
        <f t="shared" si="56"/>
        <v>1</v>
      </c>
      <c r="CX22" s="287">
        <f t="shared" si="57"/>
        <v>1</v>
      </c>
      <c r="CY22" s="287">
        <f t="shared" si="58"/>
        <v>1</v>
      </c>
      <c r="CZ22" s="287">
        <f t="shared" si="59"/>
        <v>1</v>
      </c>
      <c r="DA22" s="287">
        <f t="shared" si="60"/>
        <v>0</v>
      </c>
    </row>
    <row r="23" spans="1:105" ht="17" x14ac:dyDescent="0.25">
      <c r="A23" s="281" t="s">
        <v>54</v>
      </c>
      <c r="B23" s="94" t="s">
        <v>2538</v>
      </c>
      <c r="C23" s="282">
        <v>3.72</v>
      </c>
      <c r="D23" s="283">
        <v>4.28</v>
      </c>
      <c r="E23" s="283">
        <v>4.9800000000000004</v>
      </c>
      <c r="F23" s="283">
        <v>4.9800000000000004</v>
      </c>
      <c r="G23" s="283">
        <v>6.67</v>
      </c>
      <c r="H23" s="283">
        <v>5.22</v>
      </c>
      <c r="I23" s="283">
        <v>5.22</v>
      </c>
      <c r="J23" s="283">
        <v>7.62</v>
      </c>
      <c r="K23" s="283">
        <v>9.1</v>
      </c>
      <c r="L23" s="283">
        <v>9.1</v>
      </c>
      <c r="M23" s="283">
        <v>8.75</v>
      </c>
      <c r="N23" s="283">
        <v>5.44</v>
      </c>
      <c r="O23" s="283">
        <v>6.25</v>
      </c>
      <c r="P23" s="283">
        <v>8.42</v>
      </c>
      <c r="Q23" s="284">
        <v>46.3</v>
      </c>
      <c r="R23" s="285">
        <v>45.5</v>
      </c>
      <c r="S23" s="285">
        <v>23</v>
      </c>
      <c r="T23" s="285">
        <v>23</v>
      </c>
      <c r="U23" s="285">
        <v>17.100000000000001</v>
      </c>
      <c r="V23" s="285">
        <v>17.7</v>
      </c>
      <c r="W23" s="285">
        <v>17.7</v>
      </c>
      <c r="X23" s="285">
        <v>16.399999999999999</v>
      </c>
      <c r="Y23" s="285">
        <v>40.9</v>
      </c>
      <c r="Z23" s="285">
        <v>40.9</v>
      </c>
      <c r="AA23" s="285">
        <v>38.700000000000003</v>
      </c>
      <c r="AB23" s="285">
        <v>25.8</v>
      </c>
      <c r="AC23" s="285">
        <v>10.1</v>
      </c>
      <c r="AD23" s="285">
        <v>25.8</v>
      </c>
      <c r="AE23" s="282">
        <f t="shared" si="0"/>
        <v>12.446236559139784</v>
      </c>
      <c r="AF23" s="283">
        <f t="shared" si="1"/>
        <v>10.630841121495326</v>
      </c>
      <c r="AG23" s="283">
        <f t="shared" si="2"/>
        <v>4.618473895582329</v>
      </c>
      <c r="AH23" s="283">
        <f t="shared" si="3"/>
        <v>4.618473895582329</v>
      </c>
      <c r="AI23" s="283">
        <f t="shared" si="4"/>
        <v>2.5637181409295353</v>
      </c>
      <c r="AJ23" s="283">
        <f t="shared" si="5"/>
        <v>3.3908045977011496</v>
      </c>
      <c r="AK23" s="283">
        <f t="shared" si="6"/>
        <v>3.3908045977011496</v>
      </c>
      <c r="AL23" s="283">
        <f t="shared" si="7"/>
        <v>2.1522309711286085</v>
      </c>
      <c r="AM23" s="283">
        <f t="shared" si="8"/>
        <v>4.4945054945054945</v>
      </c>
      <c r="AN23" s="283">
        <f t="shared" si="9"/>
        <v>4.4945054945054945</v>
      </c>
      <c r="AO23" s="283">
        <f t="shared" si="10"/>
        <v>4.4228571428571435</v>
      </c>
      <c r="AP23" s="283">
        <f t="shared" si="11"/>
        <v>4.742647058823529</v>
      </c>
      <c r="AQ23" s="283">
        <f t="shared" si="12"/>
        <v>1.6159999999999999</v>
      </c>
      <c r="AR23" s="283">
        <f t="shared" si="13"/>
        <v>3.0641330166270784</v>
      </c>
      <c r="AS23" s="284">
        <f t="shared" si="14"/>
        <v>46.3</v>
      </c>
      <c r="AT23" s="285">
        <f t="shared" si="15"/>
        <v>45.5</v>
      </c>
      <c r="AU23" s="285">
        <f t="shared" si="16"/>
        <v>23</v>
      </c>
      <c r="AV23" s="285">
        <f t="shared" si="17"/>
        <v>23</v>
      </c>
      <c r="AW23" s="285">
        <f t="shared" si="18"/>
        <v>17.100000000000001</v>
      </c>
      <c r="AX23" s="285">
        <f t="shared" si="19"/>
        <v>17.7</v>
      </c>
      <c r="AY23" s="285">
        <f t="shared" si="20"/>
        <v>17.7</v>
      </c>
      <c r="AZ23" s="285">
        <f t="shared" si="21"/>
        <v>16.399999999999999</v>
      </c>
      <c r="BA23" s="285">
        <f t="shared" si="22"/>
        <v>40.9</v>
      </c>
      <c r="BB23" s="285">
        <f t="shared" si="23"/>
        <v>40.9</v>
      </c>
      <c r="BC23" s="285">
        <f t="shared" si="24"/>
        <v>38.700000000000003</v>
      </c>
      <c r="BD23" s="285">
        <f t="shared" si="25"/>
        <v>25.8</v>
      </c>
      <c r="BE23" s="285">
        <f t="shared" si="26"/>
        <v>10.1</v>
      </c>
      <c r="BF23" s="285">
        <f t="shared" si="27"/>
        <v>25.8</v>
      </c>
      <c r="BG23" s="284">
        <f t="shared" si="28"/>
        <v>85.110294117647058</v>
      </c>
      <c r="BH23" s="285">
        <f t="shared" si="29"/>
        <v>84.572490706319712</v>
      </c>
      <c r="BI23" s="285">
        <f t="shared" si="30"/>
        <v>44.487427466150869</v>
      </c>
      <c r="BJ23" s="285">
        <f t="shared" si="31"/>
        <v>44.487427466150869</v>
      </c>
      <c r="BK23" s="285">
        <f t="shared" si="32"/>
        <v>35.112936344969199</v>
      </c>
      <c r="BL23" s="285">
        <f t="shared" si="33"/>
        <v>36.645962732919259</v>
      </c>
      <c r="BM23" s="285">
        <f t="shared" si="34"/>
        <v>36.645962732919259</v>
      </c>
      <c r="BN23" s="285">
        <f t="shared" si="35"/>
        <v>47.536231884057962</v>
      </c>
      <c r="BO23" s="285">
        <f t="shared" si="36"/>
        <v>83.983572895277206</v>
      </c>
      <c r="BP23" s="285">
        <f t="shared" si="37"/>
        <v>83.983572895277206</v>
      </c>
      <c r="BQ23" s="285">
        <f t="shared" si="38"/>
        <v>86.966292134831477</v>
      </c>
      <c r="BR23" s="285">
        <f t="shared" si="39"/>
        <v>50.887573964497037</v>
      </c>
      <c r="BS23" s="285">
        <f t="shared" si="40"/>
        <v>19.238095238095237</v>
      </c>
      <c r="BT23" s="285">
        <f t="shared" si="41"/>
        <v>50.988142292490117</v>
      </c>
      <c r="BU23" s="282">
        <v>7.75</v>
      </c>
      <c r="BV23" s="283">
        <v>7.46</v>
      </c>
      <c r="BW23" s="283">
        <v>5.99</v>
      </c>
      <c r="BX23" s="283">
        <v>5.99</v>
      </c>
      <c r="BY23" s="283">
        <v>6.04</v>
      </c>
      <c r="BZ23" s="283">
        <v>5.92</v>
      </c>
      <c r="CA23" s="283">
        <v>5.92</v>
      </c>
      <c r="CB23" s="283">
        <v>5.99</v>
      </c>
      <c r="CC23" s="283">
        <v>7.46</v>
      </c>
      <c r="CD23" s="283">
        <v>7.46</v>
      </c>
      <c r="CE23" s="283">
        <v>7.63</v>
      </c>
      <c r="CF23" s="283">
        <v>6.04</v>
      </c>
      <c r="CG23" s="283">
        <v>6.02</v>
      </c>
      <c r="CH23" s="283">
        <v>6.21</v>
      </c>
      <c r="CI23" s="282">
        <f t="shared" si="42"/>
        <v>7.75</v>
      </c>
      <c r="CJ23" s="283">
        <f t="shared" si="43"/>
        <v>7.46</v>
      </c>
      <c r="CK23" s="283">
        <f t="shared" si="44"/>
        <v>5.99</v>
      </c>
      <c r="CL23" s="283">
        <f t="shared" si="45"/>
        <v>5.99</v>
      </c>
      <c r="CM23" s="283">
        <f t="shared" si="46"/>
        <v>6.04</v>
      </c>
      <c r="CN23" s="283">
        <f t="shared" si="47"/>
        <v>5.92</v>
      </c>
      <c r="CO23" s="283">
        <f t="shared" si="48"/>
        <v>5.92</v>
      </c>
      <c r="CP23" s="283">
        <f t="shared" si="49"/>
        <v>5.99</v>
      </c>
      <c r="CQ23" s="283">
        <f t="shared" si="50"/>
        <v>7.46</v>
      </c>
      <c r="CR23" s="283">
        <f t="shared" si="51"/>
        <v>7.46</v>
      </c>
      <c r="CS23" s="283">
        <f t="shared" si="52"/>
        <v>7.63</v>
      </c>
      <c r="CT23" s="283">
        <f t="shared" si="53"/>
        <v>6.04</v>
      </c>
      <c r="CU23" s="283">
        <f t="shared" si="54"/>
        <v>6.02</v>
      </c>
      <c r="CV23" s="283">
        <f t="shared" si="55"/>
        <v>6.21</v>
      </c>
      <c r="CW23" s="286">
        <f t="shared" si="56"/>
        <v>1</v>
      </c>
      <c r="CX23" s="287">
        <f t="shared" si="57"/>
        <v>1</v>
      </c>
      <c r="CY23" s="287">
        <f t="shared" si="58"/>
        <v>1</v>
      </c>
      <c r="CZ23" s="287">
        <f t="shared" si="59"/>
        <v>1</v>
      </c>
      <c r="DA23" s="287">
        <f t="shared" si="60"/>
        <v>0</v>
      </c>
    </row>
    <row r="24" spans="1:105" ht="17" x14ac:dyDescent="0.25">
      <c r="A24" s="281" t="s">
        <v>55</v>
      </c>
      <c r="B24" s="94" t="s">
        <v>2539</v>
      </c>
      <c r="C24" s="282">
        <v>2.31</v>
      </c>
      <c r="D24" s="283">
        <v>3.27</v>
      </c>
      <c r="E24" s="283">
        <v>3.76</v>
      </c>
      <c r="F24" s="283">
        <v>3.76</v>
      </c>
      <c r="G24" s="283">
        <v>3.86</v>
      </c>
      <c r="H24" s="283">
        <v>3.07</v>
      </c>
      <c r="I24" s="283">
        <v>3.07</v>
      </c>
      <c r="J24" s="283">
        <v>2.81</v>
      </c>
      <c r="K24" s="283">
        <v>4.7699999999999996</v>
      </c>
      <c r="L24" s="283">
        <v>4.7699999999999996</v>
      </c>
      <c r="M24" s="283">
        <v>5.36</v>
      </c>
      <c r="N24" s="283">
        <v>3.39</v>
      </c>
      <c r="O24" s="283">
        <v>2.63</v>
      </c>
      <c r="P24" s="283">
        <v>2.99</v>
      </c>
      <c r="Q24" s="284">
        <v>21.7</v>
      </c>
      <c r="R24" s="285">
        <v>15.7</v>
      </c>
      <c r="Y24" s="285">
        <v>14.9</v>
      </c>
      <c r="Z24" s="285">
        <v>14.9</v>
      </c>
      <c r="AA24" s="285">
        <v>20.3</v>
      </c>
      <c r="AE24" s="282">
        <f t="shared" si="0"/>
        <v>9.3939393939393927</v>
      </c>
      <c r="AF24" s="283">
        <f t="shared" si="1"/>
        <v>4.8012232415902139</v>
      </c>
      <c r="AG24" s="283" t="str">
        <f t="shared" si="2"/>
        <v/>
      </c>
      <c r="AH24" s="283" t="str">
        <f t="shared" si="3"/>
        <v/>
      </c>
      <c r="AI24" s="283" t="str">
        <f t="shared" si="4"/>
        <v/>
      </c>
      <c r="AJ24" s="283" t="str">
        <f t="shared" si="5"/>
        <v/>
      </c>
      <c r="AK24" s="283" t="str">
        <f t="shared" si="6"/>
        <v/>
      </c>
      <c r="AL24" s="283" t="str">
        <f t="shared" si="7"/>
        <v/>
      </c>
      <c r="AM24" s="283">
        <f t="shared" si="8"/>
        <v>3.1236897274633129</v>
      </c>
      <c r="AN24" s="283">
        <f t="shared" si="9"/>
        <v>3.1236897274633129</v>
      </c>
      <c r="AO24" s="283">
        <f t="shared" si="10"/>
        <v>3.7873134328358207</v>
      </c>
      <c r="AP24" s="283" t="str">
        <f t="shared" si="11"/>
        <v/>
      </c>
      <c r="AQ24" s="283" t="str">
        <f t="shared" si="12"/>
        <v/>
      </c>
      <c r="AR24" s="283" t="str">
        <f t="shared" si="13"/>
        <v/>
      </c>
      <c r="AS24" s="284">
        <f t="shared" si="14"/>
        <v>21.7</v>
      </c>
      <c r="AT24" s="285">
        <f t="shared" si="15"/>
        <v>15.7</v>
      </c>
      <c r="AU24" s="285" t="str">
        <f t="shared" si="16"/>
        <v/>
      </c>
      <c r="AV24" s="285" t="str">
        <f t="shared" si="17"/>
        <v/>
      </c>
      <c r="AW24" s="285" t="str">
        <f t="shared" si="18"/>
        <v/>
      </c>
      <c r="AX24" s="285" t="str">
        <f t="shared" si="19"/>
        <v/>
      </c>
      <c r="AY24" s="285" t="str">
        <f t="shared" si="20"/>
        <v/>
      </c>
      <c r="AZ24" s="285" t="str">
        <f t="shared" si="21"/>
        <v/>
      </c>
      <c r="BA24" s="285">
        <f t="shared" si="22"/>
        <v>14.9</v>
      </c>
      <c r="BB24" s="285">
        <f t="shared" si="23"/>
        <v>14.9</v>
      </c>
      <c r="BC24" s="285">
        <f t="shared" si="24"/>
        <v>20.3</v>
      </c>
      <c r="BD24" s="285" t="str">
        <f t="shared" si="25"/>
        <v/>
      </c>
      <c r="BE24" s="285" t="str">
        <f t="shared" si="26"/>
        <v/>
      </c>
      <c r="BF24" s="285" t="str">
        <f t="shared" si="27"/>
        <v/>
      </c>
      <c r="BG24" s="284">
        <f t="shared" si="28"/>
        <v>39.889705882352942</v>
      </c>
      <c r="BH24" s="285">
        <f t="shared" si="29"/>
        <v>29.182156133828997</v>
      </c>
      <c r="BI24" s="285" t="str">
        <f t="shared" si="30"/>
        <v/>
      </c>
      <c r="BJ24" s="285" t="str">
        <f t="shared" si="31"/>
        <v/>
      </c>
      <c r="BK24" s="285" t="str">
        <f t="shared" si="32"/>
        <v/>
      </c>
      <c r="BL24" s="285" t="str">
        <f t="shared" si="33"/>
        <v/>
      </c>
      <c r="BM24" s="285" t="str">
        <f t="shared" si="34"/>
        <v/>
      </c>
      <c r="BN24" s="285" t="str">
        <f t="shared" si="35"/>
        <v/>
      </c>
      <c r="BO24" s="285">
        <f t="shared" si="36"/>
        <v>30.595482546201229</v>
      </c>
      <c r="BP24" s="285">
        <f t="shared" si="37"/>
        <v>30.595482546201229</v>
      </c>
      <c r="BQ24" s="285">
        <f t="shared" si="38"/>
        <v>45.617977528089888</v>
      </c>
      <c r="BR24" s="285" t="str">
        <f t="shared" si="39"/>
        <v/>
      </c>
      <c r="BS24" s="285" t="str">
        <f t="shared" si="40"/>
        <v/>
      </c>
      <c r="BT24" s="285" t="str">
        <f t="shared" si="41"/>
        <v/>
      </c>
      <c r="BU24" s="282">
        <v>6.75</v>
      </c>
      <c r="BV24" s="283">
        <v>6.75</v>
      </c>
      <c r="CC24" s="283">
        <v>6.94</v>
      </c>
      <c r="CD24" s="283">
        <v>6.94</v>
      </c>
      <c r="CE24" s="283">
        <v>6.86</v>
      </c>
      <c r="CI24" s="282">
        <f t="shared" si="42"/>
        <v>6.75</v>
      </c>
      <c r="CJ24" s="283">
        <f t="shared" si="43"/>
        <v>6.75</v>
      </c>
      <c r="CK24" s="283" t="str">
        <f t="shared" si="44"/>
        <v/>
      </c>
      <c r="CL24" s="283" t="str">
        <f t="shared" si="45"/>
        <v/>
      </c>
      <c r="CM24" s="283" t="str">
        <f t="shared" si="46"/>
        <v/>
      </c>
      <c r="CN24" s="283" t="str">
        <f t="shared" si="47"/>
        <v/>
      </c>
      <c r="CO24" s="283" t="str">
        <f t="shared" si="48"/>
        <v/>
      </c>
      <c r="CP24" s="283" t="str">
        <f t="shared" si="49"/>
        <v/>
      </c>
      <c r="CQ24" s="283">
        <f t="shared" si="50"/>
        <v>6.94</v>
      </c>
      <c r="CR24" s="283">
        <f t="shared" si="51"/>
        <v>6.94</v>
      </c>
      <c r="CS24" s="283">
        <f t="shared" si="52"/>
        <v>6.86</v>
      </c>
      <c r="CT24" s="283" t="str">
        <f t="shared" si="53"/>
        <v/>
      </c>
      <c r="CU24" s="283" t="str">
        <f t="shared" si="54"/>
        <v/>
      </c>
      <c r="CV24" s="283" t="str">
        <f t="shared" si="55"/>
        <v/>
      </c>
      <c r="CW24" s="286">
        <f t="shared" si="56"/>
        <v>1</v>
      </c>
      <c r="CX24" s="287" t="str">
        <f t="shared" si="57"/>
        <v/>
      </c>
      <c r="CY24" s="287">
        <f t="shared" si="58"/>
        <v>1</v>
      </c>
      <c r="CZ24" s="287" t="str">
        <f t="shared" si="59"/>
        <v/>
      </c>
      <c r="DA24" s="287">
        <f t="shared" si="60"/>
        <v>2</v>
      </c>
    </row>
    <row r="25" spans="1:105" ht="17" x14ac:dyDescent="0.25">
      <c r="A25" s="281" t="s">
        <v>56</v>
      </c>
      <c r="B25" s="94" t="s">
        <v>2540</v>
      </c>
      <c r="C25" s="282">
        <v>8.57</v>
      </c>
      <c r="D25" s="283">
        <v>8.16</v>
      </c>
      <c r="E25" s="283">
        <v>6.95</v>
      </c>
      <c r="F25" s="283">
        <v>6.95</v>
      </c>
      <c r="G25" s="283">
        <v>5.2</v>
      </c>
      <c r="H25" s="283">
        <v>5.8</v>
      </c>
      <c r="I25" s="283">
        <v>5.8</v>
      </c>
      <c r="J25" s="283">
        <v>4.0199999999999996</v>
      </c>
      <c r="K25" s="283">
        <v>6.93</v>
      </c>
      <c r="L25" s="283">
        <v>6.93</v>
      </c>
      <c r="M25" s="283">
        <v>8.4700000000000006</v>
      </c>
      <c r="N25" s="283">
        <v>5.64</v>
      </c>
      <c r="O25" s="283">
        <v>6.71</v>
      </c>
      <c r="P25" s="283">
        <v>5.66</v>
      </c>
      <c r="Q25" s="284">
        <v>21.8</v>
      </c>
      <c r="R25" s="285">
        <v>18.5</v>
      </c>
      <c r="S25" s="285">
        <v>41.4</v>
      </c>
      <c r="T25" s="285">
        <v>41.4</v>
      </c>
      <c r="U25" s="285">
        <v>38.4</v>
      </c>
      <c r="V25" s="285">
        <v>39.1</v>
      </c>
      <c r="W25" s="285">
        <v>39.1</v>
      </c>
      <c r="X25" s="285">
        <v>29.1</v>
      </c>
      <c r="Y25" s="285">
        <v>32.5</v>
      </c>
      <c r="Z25" s="285">
        <v>32.5</v>
      </c>
      <c r="AA25" s="285">
        <v>28.8</v>
      </c>
      <c r="AB25" s="285">
        <v>41.2</v>
      </c>
      <c r="AC25" s="285">
        <v>40.200000000000003</v>
      </c>
      <c r="AD25" s="285">
        <v>38.5</v>
      </c>
      <c r="AE25" s="282">
        <f t="shared" si="0"/>
        <v>2.5437572928821468</v>
      </c>
      <c r="AF25" s="283">
        <f t="shared" si="1"/>
        <v>2.267156862745098</v>
      </c>
      <c r="AG25" s="283">
        <f t="shared" si="2"/>
        <v>5.9568345323741001</v>
      </c>
      <c r="AH25" s="283">
        <f t="shared" si="3"/>
        <v>5.9568345323741001</v>
      </c>
      <c r="AI25" s="283">
        <f t="shared" si="4"/>
        <v>7.3846153846153841</v>
      </c>
      <c r="AJ25" s="283">
        <f t="shared" si="5"/>
        <v>6.7413793103448283</v>
      </c>
      <c r="AK25" s="283">
        <f t="shared" si="6"/>
        <v>6.7413793103448283</v>
      </c>
      <c r="AL25" s="283">
        <f t="shared" si="7"/>
        <v>7.2388059701492544</v>
      </c>
      <c r="AM25" s="283">
        <f t="shared" si="8"/>
        <v>4.6897546897546896</v>
      </c>
      <c r="AN25" s="283">
        <f t="shared" si="9"/>
        <v>4.6897546897546896</v>
      </c>
      <c r="AO25" s="283">
        <f t="shared" si="10"/>
        <v>3.4002361275088546</v>
      </c>
      <c r="AP25" s="283">
        <f t="shared" si="11"/>
        <v>7.3049645390070932</v>
      </c>
      <c r="AQ25" s="283">
        <f t="shared" si="12"/>
        <v>5.991058122205664</v>
      </c>
      <c r="AR25" s="283">
        <f t="shared" si="13"/>
        <v>6.8021201413427557</v>
      </c>
      <c r="AS25" s="284">
        <f t="shared" si="14"/>
        <v>21.8</v>
      </c>
      <c r="AT25" s="285">
        <f t="shared" si="15"/>
        <v>18.5</v>
      </c>
      <c r="AU25" s="285">
        <f t="shared" si="16"/>
        <v>41.4</v>
      </c>
      <c r="AV25" s="285">
        <f t="shared" si="17"/>
        <v>41.4</v>
      </c>
      <c r="AW25" s="285">
        <f t="shared" si="18"/>
        <v>38.4</v>
      </c>
      <c r="AX25" s="285">
        <f t="shared" si="19"/>
        <v>39.1</v>
      </c>
      <c r="AY25" s="285">
        <f t="shared" si="20"/>
        <v>39.1</v>
      </c>
      <c r="AZ25" s="285">
        <f t="shared" si="21"/>
        <v>29.1</v>
      </c>
      <c r="BA25" s="285">
        <f t="shared" si="22"/>
        <v>32.5</v>
      </c>
      <c r="BB25" s="285">
        <f t="shared" si="23"/>
        <v>32.5</v>
      </c>
      <c r="BC25" s="285">
        <f t="shared" si="24"/>
        <v>28.8</v>
      </c>
      <c r="BD25" s="285">
        <f t="shared" si="25"/>
        <v>41.2</v>
      </c>
      <c r="BE25" s="285">
        <f t="shared" si="26"/>
        <v>40.200000000000003</v>
      </c>
      <c r="BF25" s="285">
        <f t="shared" si="27"/>
        <v>38.5</v>
      </c>
      <c r="BG25" s="284">
        <f t="shared" si="28"/>
        <v>40.07352941176471</v>
      </c>
      <c r="BH25" s="285">
        <f t="shared" si="29"/>
        <v>34.386617100371751</v>
      </c>
      <c r="BI25" s="285">
        <f t="shared" si="30"/>
        <v>80.07736943907156</v>
      </c>
      <c r="BJ25" s="285">
        <f t="shared" si="31"/>
        <v>80.07736943907156</v>
      </c>
      <c r="BK25" s="285">
        <f t="shared" si="32"/>
        <v>78.850102669404507</v>
      </c>
      <c r="BL25" s="285">
        <f t="shared" si="33"/>
        <v>80.952380952380963</v>
      </c>
      <c r="BM25" s="285">
        <f t="shared" si="34"/>
        <v>80.952380952380963</v>
      </c>
      <c r="BN25" s="285">
        <f t="shared" si="35"/>
        <v>84.347826086956516</v>
      </c>
      <c r="BO25" s="285">
        <f t="shared" si="36"/>
        <v>66.735112936344962</v>
      </c>
      <c r="BP25" s="285">
        <f t="shared" si="37"/>
        <v>66.735112936344962</v>
      </c>
      <c r="BQ25" s="285">
        <f t="shared" si="38"/>
        <v>64.719101123595507</v>
      </c>
      <c r="BR25" s="285">
        <f t="shared" si="39"/>
        <v>81.262327416173562</v>
      </c>
      <c r="BS25" s="285">
        <f t="shared" si="40"/>
        <v>76.571428571428584</v>
      </c>
      <c r="BT25" s="285">
        <f t="shared" si="41"/>
        <v>76.086956521739125</v>
      </c>
      <c r="BU25" s="282">
        <v>5.79</v>
      </c>
      <c r="BV25" s="283">
        <v>5.5</v>
      </c>
      <c r="BW25" s="283">
        <v>8.07</v>
      </c>
      <c r="BX25" s="283">
        <v>8.07</v>
      </c>
      <c r="BY25" s="283">
        <v>8.42</v>
      </c>
      <c r="BZ25" s="283">
        <v>7.73</v>
      </c>
      <c r="CA25" s="283">
        <v>7.73</v>
      </c>
      <c r="CB25" s="283">
        <v>8.5</v>
      </c>
      <c r="CC25" s="283">
        <v>6.08</v>
      </c>
      <c r="CD25" s="283">
        <v>6.08</v>
      </c>
      <c r="CE25" s="283">
        <v>6.19</v>
      </c>
      <c r="CF25" s="283">
        <v>6.31</v>
      </c>
      <c r="CG25" s="283">
        <v>6.44</v>
      </c>
      <c r="CH25" s="283">
        <v>6.37</v>
      </c>
      <c r="CI25" s="282">
        <f t="shared" si="42"/>
        <v>5.79</v>
      </c>
      <c r="CJ25" s="283">
        <f t="shared" si="43"/>
        <v>5.5</v>
      </c>
      <c r="CK25" s="283">
        <f t="shared" si="44"/>
        <v>8.07</v>
      </c>
      <c r="CL25" s="283">
        <f t="shared" si="45"/>
        <v>8.07</v>
      </c>
      <c r="CM25" s="283">
        <f t="shared" si="46"/>
        <v>8.42</v>
      </c>
      <c r="CN25" s="283">
        <f t="shared" si="47"/>
        <v>7.73</v>
      </c>
      <c r="CO25" s="283">
        <f t="shared" si="48"/>
        <v>7.73</v>
      </c>
      <c r="CP25" s="283">
        <f t="shared" si="49"/>
        <v>8.5</v>
      </c>
      <c r="CQ25" s="283">
        <f t="shared" si="50"/>
        <v>6.08</v>
      </c>
      <c r="CR25" s="283">
        <f t="shared" si="51"/>
        <v>6.08</v>
      </c>
      <c r="CS25" s="283">
        <f t="shared" si="52"/>
        <v>6.19</v>
      </c>
      <c r="CT25" s="283">
        <f t="shared" si="53"/>
        <v>6.31</v>
      </c>
      <c r="CU25" s="283">
        <f t="shared" si="54"/>
        <v>6.44</v>
      </c>
      <c r="CV25" s="283">
        <f t="shared" si="55"/>
        <v>6.37</v>
      </c>
      <c r="CW25" s="286">
        <f t="shared" si="56"/>
        <v>1</v>
      </c>
      <c r="CX25" s="287">
        <f t="shared" si="57"/>
        <v>1</v>
      </c>
      <c r="CY25" s="287">
        <f t="shared" si="58"/>
        <v>1</v>
      </c>
      <c r="CZ25" s="287">
        <f t="shared" si="59"/>
        <v>1</v>
      </c>
      <c r="DA25" s="287">
        <f t="shared" si="60"/>
        <v>0</v>
      </c>
    </row>
    <row r="26" spans="1:105" ht="17" x14ac:dyDescent="0.25">
      <c r="A26" s="281" t="s">
        <v>57</v>
      </c>
      <c r="B26" s="94" t="s">
        <v>2541</v>
      </c>
      <c r="C26" s="282">
        <v>6.04</v>
      </c>
      <c r="D26" s="283">
        <v>8.52</v>
      </c>
      <c r="E26" s="283">
        <v>7.28</v>
      </c>
      <c r="F26" s="283">
        <v>7.28</v>
      </c>
      <c r="G26" s="283">
        <v>7.07</v>
      </c>
      <c r="H26" s="283">
        <v>3.56</v>
      </c>
      <c r="I26" s="283">
        <v>3.56</v>
      </c>
      <c r="J26" s="283">
        <v>5.3</v>
      </c>
      <c r="K26" s="283">
        <v>6.16</v>
      </c>
      <c r="L26" s="283">
        <v>6.16</v>
      </c>
      <c r="M26" s="283">
        <v>8.06</v>
      </c>
      <c r="N26" s="283">
        <v>9.43</v>
      </c>
      <c r="O26" s="283">
        <v>9.3800000000000008</v>
      </c>
      <c r="P26" s="283">
        <v>6.72</v>
      </c>
      <c r="Q26" s="284">
        <v>27.7</v>
      </c>
      <c r="R26" s="285">
        <v>19.8</v>
      </c>
      <c r="S26" s="285">
        <v>37.799999999999997</v>
      </c>
      <c r="T26" s="285">
        <v>37.799999999999997</v>
      </c>
      <c r="U26" s="285">
        <v>32.299999999999997</v>
      </c>
      <c r="V26" s="285">
        <v>36.700000000000003</v>
      </c>
      <c r="W26" s="285">
        <v>36.700000000000003</v>
      </c>
      <c r="X26" s="285">
        <v>24.2</v>
      </c>
      <c r="Y26" s="285">
        <v>26.3</v>
      </c>
      <c r="Z26" s="285">
        <v>26.3</v>
      </c>
      <c r="AA26" s="285">
        <v>28.6</v>
      </c>
      <c r="AB26" s="285">
        <v>24.4</v>
      </c>
      <c r="AC26" s="285">
        <v>37.9</v>
      </c>
      <c r="AD26" s="285">
        <v>33.700000000000003</v>
      </c>
      <c r="AE26" s="282">
        <f t="shared" si="0"/>
        <v>4.5860927152317883</v>
      </c>
      <c r="AF26" s="283">
        <f t="shared" si="1"/>
        <v>2.323943661971831</v>
      </c>
      <c r="AG26" s="283">
        <f t="shared" si="2"/>
        <v>5.1923076923076916</v>
      </c>
      <c r="AH26" s="283">
        <f t="shared" si="3"/>
        <v>5.1923076923076916</v>
      </c>
      <c r="AI26" s="283">
        <f t="shared" si="4"/>
        <v>4.5685997171145676</v>
      </c>
      <c r="AJ26" s="283">
        <f t="shared" si="5"/>
        <v>10.308988764044944</v>
      </c>
      <c r="AK26" s="283">
        <f t="shared" si="6"/>
        <v>10.308988764044944</v>
      </c>
      <c r="AL26" s="283">
        <f t="shared" si="7"/>
        <v>4.5660377358490569</v>
      </c>
      <c r="AM26" s="283">
        <f t="shared" si="8"/>
        <v>4.2694805194805197</v>
      </c>
      <c r="AN26" s="283">
        <f t="shared" si="9"/>
        <v>4.2694805194805197</v>
      </c>
      <c r="AO26" s="283">
        <f t="shared" si="10"/>
        <v>3.5483870967741935</v>
      </c>
      <c r="AP26" s="283">
        <f t="shared" si="11"/>
        <v>2.5874867444326615</v>
      </c>
      <c r="AQ26" s="283">
        <f t="shared" si="12"/>
        <v>4.0405117270788908</v>
      </c>
      <c r="AR26" s="283">
        <f t="shared" si="13"/>
        <v>5.0148809523809526</v>
      </c>
      <c r="AS26" s="284">
        <f t="shared" si="14"/>
        <v>27.7</v>
      </c>
      <c r="AT26" s="285">
        <f t="shared" si="15"/>
        <v>19.8</v>
      </c>
      <c r="AU26" s="285">
        <f t="shared" si="16"/>
        <v>37.799999999999997</v>
      </c>
      <c r="AV26" s="285">
        <f t="shared" si="17"/>
        <v>37.799999999999997</v>
      </c>
      <c r="AW26" s="285">
        <f t="shared" si="18"/>
        <v>32.299999999999997</v>
      </c>
      <c r="AX26" s="285">
        <f t="shared" si="19"/>
        <v>36.700000000000003</v>
      </c>
      <c r="AY26" s="285">
        <f t="shared" si="20"/>
        <v>36.700000000000003</v>
      </c>
      <c r="AZ26" s="285">
        <f t="shared" si="21"/>
        <v>24.2</v>
      </c>
      <c r="BA26" s="285">
        <f t="shared" si="22"/>
        <v>26.3</v>
      </c>
      <c r="BB26" s="285">
        <f t="shared" si="23"/>
        <v>26.3</v>
      </c>
      <c r="BC26" s="285">
        <f t="shared" si="24"/>
        <v>28.6</v>
      </c>
      <c r="BD26" s="285">
        <f t="shared" si="25"/>
        <v>24.4</v>
      </c>
      <c r="BE26" s="285">
        <f t="shared" si="26"/>
        <v>37.9</v>
      </c>
      <c r="BF26" s="285">
        <f t="shared" si="27"/>
        <v>33.700000000000003</v>
      </c>
      <c r="BG26" s="284">
        <f t="shared" si="28"/>
        <v>50.919117647058826</v>
      </c>
      <c r="BH26" s="285">
        <f t="shared" si="29"/>
        <v>36.802973977695167</v>
      </c>
      <c r="BI26" s="285">
        <f t="shared" si="30"/>
        <v>73.11411992263055</v>
      </c>
      <c r="BJ26" s="285">
        <f t="shared" si="31"/>
        <v>73.11411992263055</v>
      </c>
      <c r="BK26" s="285">
        <f t="shared" si="32"/>
        <v>66.324435318275135</v>
      </c>
      <c r="BL26" s="285">
        <f t="shared" si="33"/>
        <v>75.98343685300209</v>
      </c>
      <c r="BM26" s="285">
        <f t="shared" si="34"/>
        <v>75.98343685300209</v>
      </c>
      <c r="BN26" s="285">
        <f t="shared" si="35"/>
        <v>70.14492753623189</v>
      </c>
      <c r="BO26" s="285">
        <f t="shared" si="36"/>
        <v>54.004106776180699</v>
      </c>
      <c r="BP26" s="285">
        <f t="shared" si="37"/>
        <v>54.004106776180699</v>
      </c>
      <c r="BQ26" s="285">
        <f t="shared" si="38"/>
        <v>64.269662921348313</v>
      </c>
      <c r="BR26" s="285">
        <f t="shared" si="39"/>
        <v>48.126232741617358</v>
      </c>
      <c r="BS26" s="285">
        <f t="shared" si="40"/>
        <v>72.19047619047619</v>
      </c>
      <c r="BT26" s="285">
        <f t="shared" si="41"/>
        <v>66.600790513833999</v>
      </c>
      <c r="BU26" s="282">
        <v>6.61</v>
      </c>
      <c r="BV26" s="283">
        <v>6.41</v>
      </c>
      <c r="BW26" s="283">
        <v>8.14</v>
      </c>
      <c r="BX26" s="283">
        <v>8.14</v>
      </c>
      <c r="BY26" s="283">
        <v>8.4</v>
      </c>
      <c r="BZ26" s="283">
        <v>8.1</v>
      </c>
      <c r="CA26" s="283">
        <v>8.1</v>
      </c>
      <c r="CB26" s="283">
        <v>8.02</v>
      </c>
      <c r="CC26" s="283">
        <v>6.86</v>
      </c>
      <c r="CD26" s="283">
        <v>6.86</v>
      </c>
      <c r="CE26" s="283">
        <v>7.24</v>
      </c>
      <c r="CF26" s="283">
        <v>6.58</v>
      </c>
      <c r="CG26" s="283">
        <v>7.65</v>
      </c>
      <c r="CH26" s="283">
        <v>7.23</v>
      </c>
      <c r="CI26" s="282">
        <f t="shared" si="42"/>
        <v>6.61</v>
      </c>
      <c r="CJ26" s="283">
        <f t="shared" si="43"/>
        <v>6.41</v>
      </c>
      <c r="CK26" s="283">
        <f t="shared" si="44"/>
        <v>8.14</v>
      </c>
      <c r="CL26" s="283">
        <f t="shared" si="45"/>
        <v>8.14</v>
      </c>
      <c r="CM26" s="283">
        <f t="shared" si="46"/>
        <v>8.4</v>
      </c>
      <c r="CN26" s="283">
        <f t="shared" si="47"/>
        <v>8.1</v>
      </c>
      <c r="CO26" s="283">
        <f t="shared" si="48"/>
        <v>8.1</v>
      </c>
      <c r="CP26" s="283">
        <f t="shared" si="49"/>
        <v>8.02</v>
      </c>
      <c r="CQ26" s="283">
        <f t="shared" si="50"/>
        <v>6.86</v>
      </c>
      <c r="CR26" s="283">
        <f t="shared" si="51"/>
        <v>6.86</v>
      </c>
      <c r="CS26" s="283">
        <f t="shared" si="52"/>
        <v>7.24</v>
      </c>
      <c r="CT26" s="283">
        <f t="shared" si="53"/>
        <v>6.58</v>
      </c>
      <c r="CU26" s="283">
        <f t="shared" si="54"/>
        <v>7.65</v>
      </c>
      <c r="CV26" s="283">
        <f t="shared" si="55"/>
        <v>7.23</v>
      </c>
      <c r="CW26" s="286">
        <f t="shared" si="56"/>
        <v>1</v>
      </c>
      <c r="CX26" s="287">
        <f t="shared" si="57"/>
        <v>1</v>
      </c>
      <c r="CY26" s="287">
        <f t="shared" si="58"/>
        <v>1</v>
      </c>
      <c r="CZ26" s="287">
        <f t="shared" si="59"/>
        <v>1</v>
      </c>
      <c r="DA26" s="287">
        <f t="shared" si="60"/>
        <v>0</v>
      </c>
    </row>
    <row r="27" spans="1:105" ht="17" x14ac:dyDescent="0.25">
      <c r="A27" s="281" t="s">
        <v>58</v>
      </c>
      <c r="B27" s="94" t="s">
        <v>2542</v>
      </c>
      <c r="C27" s="282">
        <v>3.87</v>
      </c>
      <c r="D27" s="283">
        <v>3.06</v>
      </c>
      <c r="E27" s="283">
        <v>4.72</v>
      </c>
      <c r="F27" s="283">
        <v>4.72</v>
      </c>
      <c r="G27" s="283">
        <v>4.0199999999999996</v>
      </c>
      <c r="H27" s="283">
        <v>2.65</v>
      </c>
      <c r="I27" s="283">
        <v>2.65</v>
      </c>
      <c r="J27" s="283">
        <v>5.68</v>
      </c>
      <c r="K27" s="283">
        <v>7.49</v>
      </c>
      <c r="L27" s="283">
        <v>7.49</v>
      </c>
      <c r="M27" s="283">
        <v>6.14</v>
      </c>
      <c r="N27" s="283">
        <v>7.34</v>
      </c>
      <c r="O27" s="283">
        <v>7.95</v>
      </c>
      <c r="P27" s="283">
        <v>7.74</v>
      </c>
      <c r="S27" s="285">
        <v>28.5</v>
      </c>
      <c r="T27" s="285">
        <v>28.5</v>
      </c>
      <c r="U27" s="285">
        <v>29</v>
      </c>
      <c r="V27" s="285">
        <v>19.8</v>
      </c>
      <c r="W27" s="285">
        <v>19.8</v>
      </c>
      <c r="X27" s="285">
        <v>26.8</v>
      </c>
      <c r="Y27" s="285">
        <v>5.0999999999999996</v>
      </c>
      <c r="Z27" s="285">
        <v>5.0999999999999996</v>
      </c>
      <c r="AA27" s="285">
        <v>10.8</v>
      </c>
      <c r="AE27" s="282" t="str">
        <f t="shared" si="0"/>
        <v/>
      </c>
      <c r="AF27" s="283" t="str">
        <f t="shared" si="1"/>
        <v/>
      </c>
      <c r="AG27" s="283">
        <f t="shared" si="2"/>
        <v>6.0381355932203391</v>
      </c>
      <c r="AH27" s="283">
        <f t="shared" si="3"/>
        <v>6.0381355932203391</v>
      </c>
      <c r="AI27" s="283">
        <f t="shared" si="4"/>
        <v>7.2139303482587076</v>
      </c>
      <c r="AJ27" s="283">
        <f t="shared" si="5"/>
        <v>7.4716981132075473</v>
      </c>
      <c r="AK27" s="283">
        <f t="shared" si="6"/>
        <v>7.4716981132075473</v>
      </c>
      <c r="AL27" s="283">
        <f t="shared" si="7"/>
        <v>4.71830985915493</v>
      </c>
      <c r="AM27" s="283">
        <f t="shared" si="8"/>
        <v>0.68090787716955936</v>
      </c>
      <c r="AN27" s="283">
        <f t="shared" si="9"/>
        <v>0.68090787716955936</v>
      </c>
      <c r="AO27" s="283">
        <f t="shared" si="10"/>
        <v>1.7589576547231272</v>
      </c>
      <c r="AP27" s="283" t="str">
        <f t="shared" si="11"/>
        <v/>
      </c>
      <c r="AQ27" s="283" t="str">
        <f t="shared" si="12"/>
        <v/>
      </c>
      <c r="AR27" s="283" t="str">
        <f t="shared" si="13"/>
        <v/>
      </c>
      <c r="AS27" s="284" t="str">
        <f t="shared" si="14"/>
        <v/>
      </c>
      <c r="AT27" s="285" t="str">
        <f t="shared" si="15"/>
        <v/>
      </c>
      <c r="AU27" s="285">
        <f t="shared" si="16"/>
        <v>28.5</v>
      </c>
      <c r="AV27" s="285">
        <f t="shared" si="17"/>
        <v>28.5</v>
      </c>
      <c r="AW27" s="285">
        <f t="shared" si="18"/>
        <v>29</v>
      </c>
      <c r="AX27" s="285">
        <f t="shared" si="19"/>
        <v>19.8</v>
      </c>
      <c r="AY27" s="285">
        <f t="shared" si="20"/>
        <v>19.8</v>
      </c>
      <c r="AZ27" s="285">
        <f t="shared" si="21"/>
        <v>26.8</v>
      </c>
      <c r="BA27" s="285" t="str">
        <f t="shared" si="22"/>
        <v/>
      </c>
      <c r="BB27" s="285" t="str">
        <f t="shared" si="23"/>
        <v/>
      </c>
      <c r="BC27" s="285">
        <f t="shared" si="24"/>
        <v>10.8</v>
      </c>
      <c r="BD27" s="285" t="str">
        <f t="shared" si="25"/>
        <v/>
      </c>
      <c r="BE27" s="285" t="str">
        <f t="shared" si="26"/>
        <v/>
      </c>
      <c r="BF27" s="285" t="str">
        <f t="shared" si="27"/>
        <v/>
      </c>
      <c r="BG27" s="284" t="str">
        <f t="shared" si="28"/>
        <v/>
      </c>
      <c r="BH27" s="285" t="str">
        <f t="shared" si="29"/>
        <v/>
      </c>
      <c r="BI27" s="285">
        <f t="shared" si="30"/>
        <v>55.125725338491293</v>
      </c>
      <c r="BJ27" s="285">
        <f t="shared" si="31"/>
        <v>55.125725338491293</v>
      </c>
      <c r="BK27" s="285">
        <f t="shared" si="32"/>
        <v>59.548254620123203</v>
      </c>
      <c r="BL27" s="285">
        <f t="shared" si="33"/>
        <v>40.993788819875782</v>
      </c>
      <c r="BM27" s="285">
        <f t="shared" si="34"/>
        <v>40.993788819875782</v>
      </c>
      <c r="BN27" s="285">
        <f t="shared" si="35"/>
        <v>77.681159420289859</v>
      </c>
      <c r="BO27" s="285" t="str">
        <f t="shared" si="36"/>
        <v/>
      </c>
      <c r="BP27" s="285" t="str">
        <f t="shared" si="37"/>
        <v/>
      </c>
      <c r="BQ27" s="285">
        <f t="shared" si="38"/>
        <v>24.269662921348313</v>
      </c>
      <c r="BR27" s="285" t="str">
        <f t="shared" si="39"/>
        <v/>
      </c>
      <c r="BS27" s="285" t="str">
        <f t="shared" si="40"/>
        <v/>
      </c>
      <c r="BT27" s="285" t="str">
        <f t="shared" si="41"/>
        <v/>
      </c>
      <c r="BW27" s="283">
        <v>7.17</v>
      </c>
      <c r="BX27" s="283">
        <v>7.17</v>
      </c>
      <c r="BY27" s="283">
        <v>7.21</v>
      </c>
      <c r="BZ27" s="283">
        <v>6.86</v>
      </c>
      <c r="CA27" s="283">
        <v>6.86</v>
      </c>
      <c r="CB27" s="283">
        <v>7.44</v>
      </c>
      <c r="CC27" s="283">
        <v>6.39</v>
      </c>
      <c r="CD27" s="283">
        <v>6.39</v>
      </c>
      <c r="CE27" s="283">
        <v>6.34</v>
      </c>
      <c r="CI27" s="282" t="str">
        <f t="shared" si="42"/>
        <v/>
      </c>
      <c r="CJ27" s="283" t="str">
        <f t="shared" si="43"/>
        <v/>
      </c>
      <c r="CK27" s="283">
        <f t="shared" si="44"/>
        <v>7.17</v>
      </c>
      <c r="CL27" s="283">
        <f t="shared" si="45"/>
        <v>7.17</v>
      </c>
      <c r="CM27" s="283">
        <f t="shared" si="46"/>
        <v>7.21</v>
      </c>
      <c r="CN27" s="283">
        <f t="shared" si="47"/>
        <v>6.86</v>
      </c>
      <c r="CO27" s="283">
        <f t="shared" si="48"/>
        <v>6.86</v>
      </c>
      <c r="CP27" s="283">
        <f t="shared" si="49"/>
        <v>7.44</v>
      </c>
      <c r="CQ27" s="283" t="str">
        <f t="shared" si="50"/>
        <v/>
      </c>
      <c r="CR27" s="283" t="str">
        <f t="shared" si="51"/>
        <v/>
      </c>
      <c r="CS27" s="283">
        <f t="shared" si="52"/>
        <v>6.34</v>
      </c>
      <c r="CT27" s="283" t="str">
        <f t="shared" si="53"/>
        <v/>
      </c>
      <c r="CU27" s="283" t="str">
        <f t="shared" si="54"/>
        <v/>
      </c>
      <c r="CV27" s="283" t="str">
        <f t="shared" si="55"/>
        <v/>
      </c>
      <c r="CW27" s="286" t="str">
        <f t="shared" si="56"/>
        <v/>
      </c>
      <c r="CX27" s="287">
        <f t="shared" si="57"/>
        <v>1</v>
      </c>
      <c r="CY27" s="287">
        <f t="shared" si="58"/>
        <v>1</v>
      </c>
      <c r="CZ27" s="287" t="str">
        <f t="shared" si="59"/>
        <v/>
      </c>
      <c r="DA27" s="287">
        <f t="shared" si="60"/>
        <v>2</v>
      </c>
    </row>
    <row r="28" spans="1:105" ht="17" x14ac:dyDescent="0.25">
      <c r="A28" s="281" t="s">
        <v>59</v>
      </c>
      <c r="B28" s="94" t="s">
        <v>2543</v>
      </c>
      <c r="C28" s="282">
        <v>4.0199999999999996</v>
      </c>
      <c r="D28" s="283">
        <v>4.74</v>
      </c>
      <c r="E28" s="283">
        <v>3.26</v>
      </c>
      <c r="F28" s="283">
        <v>3.26</v>
      </c>
      <c r="G28" s="283">
        <v>3.15</v>
      </c>
      <c r="H28" s="283">
        <v>2.64</v>
      </c>
      <c r="I28" s="283">
        <v>2.64</v>
      </c>
      <c r="J28" s="283">
        <v>1.18</v>
      </c>
      <c r="K28" s="283">
        <v>4.4000000000000004</v>
      </c>
      <c r="L28" s="283">
        <v>4.4000000000000004</v>
      </c>
      <c r="M28" s="283">
        <v>2.2000000000000002</v>
      </c>
      <c r="N28" s="283">
        <v>3.69</v>
      </c>
      <c r="O28" s="283">
        <v>3.86</v>
      </c>
      <c r="P28" s="283">
        <v>4.4800000000000004</v>
      </c>
      <c r="Q28" s="284">
        <v>37.700000000000003</v>
      </c>
      <c r="R28" s="285">
        <v>34.9</v>
      </c>
      <c r="S28" s="285">
        <v>14.2</v>
      </c>
      <c r="T28" s="285">
        <v>14.2</v>
      </c>
      <c r="U28" s="285">
        <v>13.8</v>
      </c>
      <c r="V28" s="285">
        <v>10.6</v>
      </c>
      <c r="W28" s="285">
        <v>10.6</v>
      </c>
      <c r="X28" s="285">
        <v>5.4</v>
      </c>
      <c r="Y28" s="285">
        <v>25.3</v>
      </c>
      <c r="Z28" s="285">
        <v>25.3</v>
      </c>
      <c r="AA28" s="285">
        <v>31.6</v>
      </c>
      <c r="AD28" s="285">
        <v>6.2</v>
      </c>
      <c r="AE28" s="282">
        <f t="shared" si="0"/>
        <v>9.3781094527363198</v>
      </c>
      <c r="AF28" s="283">
        <f t="shared" si="1"/>
        <v>7.3628691983122359</v>
      </c>
      <c r="AG28" s="283">
        <f t="shared" si="2"/>
        <v>4.3558282208588954</v>
      </c>
      <c r="AH28" s="283">
        <f t="shared" si="3"/>
        <v>4.3558282208588954</v>
      </c>
      <c r="AI28" s="283">
        <f t="shared" si="4"/>
        <v>4.3809523809523814</v>
      </c>
      <c r="AJ28" s="283">
        <f t="shared" si="5"/>
        <v>4.0151515151515147</v>
      </c>
      <c r="AK28" s="283">
        <f t="shared" si="6"/>
        <v>4.0151515151515147</v>
      </c>
      <c r="AL28" s="283">
        <f t="shared" si="7"/>
        <v>4.5762711864406782</v>
      </c>
      <c r="AM28" s="283">
        <f t="shared" si="8"/>
        <v>5.75</v>
      </c>
      <c r="AN28" s="283">
        <f t="shared" si="9"/>
        <v>5.75</v>
      </c>
      <c r="AO28" s="283">
        <f t="shared" si="10"/>
        <v>14.363636363636363</v>
      </c>
      <c r="AP28" s="283" t="str">
        <f t="shared" si="11"/>
        <v/>
      </c>
      <c r="AQ28" s="283" t="str">
        <f t="shared" si="12"/>
        <v/>
      </c>
      <c r="AR28" s="283">
        <f t="shared" si="13"/>
        <v>1.3839285714285714</v>
      </c>
      <c r="AS28" s="284">
        <f t="shared" si="14"/>
        <v>37.700000000000003</v>
      </c>
      <c r="AT28" s="285">
        <f t="shared" si="15"/>
        <v>34.9</v>
      </c>
      <c r="AU28" s="285">
        <f t="shared" si="16"/>
        <v>14.2</v>
      </c>
      <c r="AV28" s="285">
        <f t="shared" si="17"/>
        <v>14.2</v>
      </c>
      <c r="AW28" s="285">
        <f t="shared" si="18"/>
        <v>13.8</v>
      </c>
      <c r="AX28" s="285">
        <f t="shared" si="19"/>
        <v>10.6</v>
      </c>
      <c r="AY28" s="285">
        <f t="shared" si="20"/>
        <v>10.6</v>
      </c>
      <c r="AZ28" s="285">
        <f t="shared" si="21"/>
        <v>5.4</v>
      </c>
      <c r="BA28" s="285">
        <f t="shared" si="22"/>
        <v>25.3</v>
      </c>
      <c r="BB28" s="285">
        <f t="shared" si="23"/>
        <v>25.3</v>
      </c>
      <c r="BC28" s="285">
        <f t="shared" si="24"/>
        <v>31.6</v>
      </c>
      <c r="BD28" s="285" t="str">
        <f t="shared" si="25"/>
        <v/>
      </c>
      <c r="BE28" s="285" t="str">
        <f t="shared" si="26"/>
        <v/>
      </c>
      <c r="BF28" s="285">
        <f t="shared" si="27"/>
        <v>6.2</v>
      </c>
      <c r="BG28" s="284">
        <f t="shared" si="28"/>
        <v>69.301470588235304</v>
      </c>
      <c r="BH28" s="285">
        <f t="shared" si="29"/>
        <v>64.869888475836433</v>
      </c>
      <c r="BI28" s="285">
        <f t="shared" si="30"/>
        <v>27.466150870406189</v>
      </c>
      <c r="BJ28" s="285">
        <f t="shared" si="31"/>
        <v>27.466150870406189</v>
      </c>
      <c r="BK28" s="285">
        <f t="shared" si="32"/>
        <v>28.336755646817245</v>
      </c>
      <c r="BL28" s="285">
        <f t="shared" si="33"/>
        <v>21.946169772256731</v>
      </c>
      <c r="BM28" s="285">
        <f t="shared" si="34"/>
        <v>21.946169772256731</v>
      </c>
      <c r="BN28" s="285">
        <f t="shared" si="35"/>
        <v>15.652173913043478</v>
      </c>
      <c r="BO28" s="285">
        <f t="shared" si="36"/>
        <v>51.950718685831617</v>
      </c>
      <c r="BP28" s="285">
        <f t="shared" si="37"/>
        <v>51.950718685831617</v>
      </c>
      <c r="BQ28" s="285">
        <f t="shared" si="38"/>
        <v>71.011235955056179</v>
      </c>
      <c r="BR28" s="285" t="str">
        <f t="shared" si="39"/>
        <v/>
      </c>
      <c r="BS28" s="285" t="str">
        <f t="shared" si="40"/>
        <v/>
      </c>
      <c r="BT28" s="285">
        <f t="shared" si="41"/>
        <v>12.252964426877471</v>
      </c>
      <c r="BU28" s="282">
        <v>8.08</v>
      </c>
      <c r="BV28" s="283">
        <v>7.91</v>
      </c>
      <c r="BW28" s="283">
        <v>7.2</v>
      </c>
      <c r="BX28" s="283">
        <v>7.2</v>
      </c>
      <c r="BY28" s="283">
        <v>7.2</v>
      </c>
      <c r="BZ28" s="283">
        <v>7.09</v>
      </c>
      <c r="CA28" s="283">
        <v>7.09</v>
      </c>
      <c r="CB28" s="283">
        <v>7.28</v>
      </c>
      <c r="CC28" s="283">
        <v>7.39</v>
      </c>
      <c r="CD28" s="283">
        <v>7.39</v>
      </c>
      <c r="CE28" s="283">
        <v>8.31</v>
      </c>
      <c r="CH28" s="283">
        <v>7.19</v>
      </c>
      <c r="CI28" s="282">
        <f t="shared" si="42"/>
        <v>8.08</v>
      </c>
      <c r="CJ28" s="283">
        <f t="shared" si="43"/>
        <v>7.91</v>
      </c>
      <c r="CK28" s="283">
        <f t="shared" si="44"/>
        <v>7.2</v>
      </c>
      <c r="CL28" s="283">
        <f t="shared" si="45"/>
        <v>7.2</v>
      </c>
      <c r="CM28" s="283">
        <f t="shared" si="46"/>
        <v>7.2</v>
      </c>
      <c r="CN28" s="283">
        <f t="shared" si="47"/>
        <v>7.09</v>
      </c>
      <c r="CO28" s="283">
        <f t="shared" si="48"/>
        <v>7.09</v>
      </c>
      <c r="CP28" s="283">
        <f t="shared" si="49"/>
        <v>7.28</v>
      </c>
      <c r="CQ28" s="283">
        <f t="shared" si="50"/>
        <v>7.39</v>
      </c>
      <c r="CR28" s="283">
        <f t="shared" si="51"/>
        <v>7.39</v>
      </c>
      <c r="CS28" s="283">
        <f t="shared" si="52"/>
        <v>8.31</v>
      </c>
      <c r="CT28" s="283" t="str">
        <f t="shared" si="53"/>
        <v/>
      </c>
      <c r="CU28" s="283" t="str">
        <f t="shared" si="54"/>
        <v/>
      </c>
      <c r="CV28" s="283">
        <f t="shared" si="55"/>
        <v>7.19</v>
      </c>
      <c r="CW28" s="286">
        <f t="shared" si="56"/>
        <v>1</v>
      </c>
      <c r="CX28" s="287">
        <f t="shared" si="57"/>
        <v>1</v>
      </c>
      <c r="CY28" s="287">
        <f t="shared" si="58"/>
        <v>1</v>
      </c>
      <c r="CZ28" s="287">
        <f t="shared" si="59"/>
        <v>1</v>
      </c>
      <c r="DA28" s="287">
        <f t="shared" si="60"/>
        <v>0</v>
      </c>
    </row>
    <row r="29" spans="1:105" ht="17" x14ac:dyDescent="0.25">
      <c r="A29" s="281" t="s">
        <v>60</v>
      </c>
      <c r="B29" s="94" t="s">
        <v>2544</v>
      </c>
      <c r="C29" s="282">
        <v>3.56</v>
      </c>
      <c r="D29" s="283">
        <v>1.91</v>
      </c>
      <c r="E29" s="283">
        <v>4.5199999999999996</v>
      </c>
      <c r="F29" s="283">
        <v>4.5199999999999996</v>
      </c>
      <c r="G29" s="283">
        <v>4.78</v>
      </c>
      <c r="H29" s="283">
        <v>3.8</v>
      </c>
      <c r="I29" s="283">
        <v>3.8</v>
      </c>
      <c r="J29" s="283">
        <v>3.39</v>
      </c>
      <c r="K29" s="283">
        <v>7.54</v>
      </c>
      <c r="L29" s="283">
        <v>7.54</v>
      </c>
      <c r="M29" s="283">
        <v>6.78</v>
      </c>
      <c r="N29" s="283">
        <v>3.27</v>
      </c>
      <c r="O29" s="283">
        <v>2.5099999999999998</v>
      </c>
      <c r="P29" s="283">
        <v>2.73</v>
      </c>
      <c r="Q29" s="284">
        <v>18.3</v>
      </c>
      <c r="R29" s="285">
        <v>14.7</v>
      </c>
      <c r="Y29" s="285">
        <v>9.3000000000000007</v>
      </c>
      <c r="Z29" s="285">
        <v>9.3000000000000007</v>
      </c>
      <c r="AA29" s="285">
        <v>15</v>
      </c>
      <c r="AE29" s="282">
        <f t="shared" si="0"/>
        <v>5.1404494382022472</v>
      </c>
      <c r="AF29" s="283">
        <f t="shared" si="1"/>
        <v>7.6963350785340312</v>
      </c>
      <c r="AG29" s="283" t="str">
        <f t="shared" si="2"/>
        <v/>
      </c>
      <c r="AH29" s="283" t="str">
        <f t="shared" si="3"/>
        <v/>
      </c>
      <c r="AI29" s="283" t="str">
        <f t="shared" si="4"/>
        <v/>
      </c>
      <c r="AJ29" s="283" t="str">
        <f t="shared" si="5"/>
        <v/>
      </c>
      <c r="AK29" s="283" t="str">
        <f t="shared" si="6"/>
        <v/>
      </c>
      <c r="AL29" s="283" t="str">
        <f t="shared" si="7"/>
        <v/>
      </c>
      <c r="AM29" s="283">
        <f t="shared" si="8"/>
        <v>1.23342175066313</v>
      </c>
      <c r="AN29" s="283">
        <f t="shared" si="9"/>
        <v>1.23342175066313</v>
      </c>
      <c r="AO29" s="283">
        <f t="shared" si="10"/>
        <v>2.2123893805309733</v>
      </c>
      <c r="AP29" s="283" t="str">
        <f t="shared" si="11"/>
        <v/>
      </c>
      <c r="AQ29" s="283" t="str">
        <f t="shared" si="12"/>
        <v/>
      </c>
      <c r="AR29" s="283" t="str">
        <f t="shared" si="13"/>
        <v/>
      </c>
      <c r="AS29" s="284">
        <f t="shared" si="14"/>
        <v>18.3</v>
      </c>
      <c r="AT29" s="285">
        <f t="shared" si="15"/>
        <v>14.7</v>
      </c>
      <c r="AU29" s="285" t="str">
        <f t="shared" si="16"/>
        <v/>
      </c>
      <c r="AV29" s="285" t="str">
        <f t="shared" si="17"/>
        <v/>
      </c>
      <c r="AW29" s="285" t="str">
        <f t="shared" si="18"/>
        <v/>
      </c>
      <c r="AX29" s="285" t="str">
        <f t="shared" si="19"/>
        <v/>
      </c>
      <c r="AY29" s="285" t="str">
        <f t="shared" si="20"/>
        <v/>
      </c>
      <c r="AZ29" s="285" t="str">
        <f t="shared" si="21"/>
        <v/>
      </c>
      <c r="BA29" s="285" t="str">
        <f t="shared" si="22"/>
        <v/>
      </c>
      <c r="BB29" s="285" t="str">
        <f t="shared" si="23"/>
        <v/>
      </c>
      <c r="BC29" s="285">
        <f t="shared" si="24"/>
        <v>15</v>
      </c>
      <c r="BD29" s="285" t="str">
        <f t="shared" si="25"/>
        <v/>
      </c>
      <c r="BE29" s="285" t="str">
        <f t="shared" si="26"/>
        <v/>
      </c>
      <c r="BF29" s="285" t="str">
        <f t="shared" si="27"/>
        <v/>
      </c>
      <c r="BG29" s="284">
        <f t="shared" si="28"/>
        <v>33.639705882352942</v>
      </c>
      <c r="BH29" s="285">
        <f t="shared" si="29"/>
        <v>27.323420074349443</v>
      </c>
      <c r="BI29" s="285" t="str">
        <f t="shared" si="30"/>
        <v/>
      </c>
      <c r="BJ29" s="285" t="str">
        <f t="shared" si="31"/>
        <v/>
      </c>
      <c r="BK29" s="285" t="str">
        <f t="shared" si="32"/>
        <v/>
      </c>
      <c r="BL29" s="285" t="str">
        <f t="shared" si="33"/>
        <v/>
      </c>
      <c r="BM29" s="285" t="str">
        <f t="shared" si="34"/>
        <v/>
      </c>
      <c r="BN29" s="285" t="str">
        <f t="shared" si="35"/>
        <v/>
      </c>
      <c r="BO29" s="285" t="str">
        <f t="shared" si="36"/>
        <v/>
      </c>
      <c r="BP29" s="285" t="str">
        <f t="shared" si="37"/>
        <v/>
      </c>
      <c r="BQ29" s="285">
        <f t="shared" si="38"/>
        <v>33.707865168539328</v>
      </c>
      <c r="BR29" s="285" t="str">
        <f t="shared" si="39"/>
        <v/>
      </c>
      <c r="BS29" s="285" t="str">
        <f t="shared" si="40"/>
        <v/>
      </c>
      <c r="BT29" s="285" t="str">
        <f t="shared" si="41"/>
        <v/>
      </c>
      <c r="BU29" s="282">
        <v>7.41</v>
      </c>
      <c r="BV29" s="283">
        <v>7.3</v>
      </c>
      <c r="CC29" s="283">
        <v>7.14</v>
      </c>
      <c r="CD29" s="283">
        <v>7.14</v>
      </c>
      <c r="CE29" s="283">
        <v>7.53</v>
      </c>
      <c r="CI29" s="282">
        <f t="shared" si="42"/>
        <v>7.41</v>
      </c>
      <c r="CJ29" s="283">
        <f t="shared" si="43"/>
        <v>7.3</v>
      </c>
      <c r="CK29" s="283" t="str">
        <f t="shared" si="44"/>
        <v/>
      </c>
      <c r="CL29" s="283" t="str">
        <f t="shared" si="45"/>
        <v/>
      </c>
      <c r="CM29" s="283" t="str">
        <f t="shared" si="46"/>
        <v/>
      </c>
      <c r="CN29" s="283" t="str">
        <f t="shared" si="47"/>
        <v/>
      </c>
      <c r="CO29" s="283" t="str">
        <f t="shared" si="48"/>
        <v/>
      </c>
      <c r="CP29" s="283" t="str">
        <f t="shared" si="49"/>
        <v/>
      </c>
      <c r="CQ29" s="283" t="str">
        <f t="shared" si="50"/>
        <v/>
      </c>
      <c r="CR29" s="283" t="str">
        <f t="shared" si="51"/>
        <v/>
      </c>
      <c r="CS29" s="283">
        <f t="shared" si="52"/>
        <v>7.53</v>
      </c>
      <c r="CT29" s="283" t="str">
        <f t="shared" si="53"/>
        <v/>
      </c>
      <c r="CU29" s="283" t="str">
        <f t="shared" si="54"/>
        <v/>
      </c>
      <c r="CV29" s="283" t="str">
        <f t="shared" si="55"/>
        <v/>
      </c>
      <c r="CW29" s="286">
        <f t="shared" si="56"/>
        <v>1</v>
      </c>
      <c r="CX29" s="287" t="str">
        <f t="shared" si="57"/>
        <v/>
      </c>
      <c r="CY29" s="287">
        <f t="shared" si="58"/>
        <v>1</v>
      </c>
      <c r="CZ29" s="287" t="str">
        <f t="shared" si="59"/>
        <v/>
      </c>
      <c r="DA29" s="287">
        <f t="shared" si="60"/>
        <v>2</v>
      </c>
    </row>
    <row r="30" spans="1:105" ht="17" x14ac:dyDescent="0.25">
      <c r="A30" s="281" t="s">
        <v>61</v>
      </c>
      <c r="B30" s="94" t="s">
        <v>2545</v>
      </c>
      <c r="C30" s="282">
        <v>2.93</v>
      </c>
      <c r="D30" s="283">
        <v>3.21</v>
      </c>
      <c r="E30" s="283">
        <v>3.92</v>
      </c>
      <c r="F30" s="283">
        <v>3.92</v>
      </c>
      <c r="G30" s="283">
        <v>4.18</v>
      </c>
      <c r="H30" s="283">
        <v>2.68</v>
      </c>
      <c r="I30" s="283">
        <v>2.68</v>
      </c>
      <c r="J30" s="283">
        <v>2.9</v>
      </c>
      <c r="K30" s="283">
        <v>3.53</v>
      </c>
      <c r="L30" s="283">
        <v>3.53</v>
      </c>
      <c r="M30" s="283">
        <v>4.47</v>
      </c>
      <c r="N30" s="283">
        <v>3.04</v>
      </c>
      <c r="O30" s="283">
        <v>3.25</v>
      </c>
      <c r="P30" s="283">
        <v>3.61</v>
      </c>
      <c r="Q30" s="284">
        <v>23.8</v>
      </c>
      <c r="R30" s="285">
        <v>23.5</v>
      </c>
      <c r="AE30" s="282">
        <f t="shared" si="0"/>
        <v>8.1228668941979514</v>
      </c>
      <c r="AF30" s="283">
        <f t="shared" si="1"/>
        <v>7.3208722741433023</v>
      </c>
      <c r="AG30" s="283" t="str">
        <f t="shared" si="2"/>
        <v/>
      </c>
      <c r="AH30" s="283" t="str">
        <f t="shared" si="3"/>
        <v/>
      </c>
      <c r="AI30" s="283" t="str">
        <f t="shared" si="4"/>
        <v/>
      </c>
      <c r="AJ30" s="283" t="str">
        <f t="shared" si="5"/>
        <v/>
      </c>
      <c r="AK30" s="283" t="str">
        <f t="shared" si="6"/>
        <v/>
      </c>
      <c r="AL30" s="283" t="str">
        <f t="shared" si="7"/>
        <v/>
      </c>
      <c r="AM30" s="283" t="str">
        <f t="shared" si="8"/>
        <v/>
      </c>
      <c r="AN30" s="283" t="str">
        <f t="shared" si="9"/>
        <v/>
      </c>
      <c r="AO30" s="283" t="str">
        <f t="shared" si="10"/>
        <v/>
      </c>
      <c r="AP30" s="283" t="str">
        <f t="shared" si="11"/>
        <v/>
      </c>
      <c r="AQ30" s="283" t="str">
        <f t="shared" si="12"/>
        <v/>
      </c>
      <c r="AR30" s="283" t="str">
        <f t="shared" si="13"/>
        <v/>
      </c>
      <c r="AS30" s="284">
        <f t="shared" si="14"/>
        <v>23.8</v>
      </c>
      <c r="AT30" s="285">
        <f t="shared" si="15"/>
        <v>23.5</v>
      </c>
      <c r="AU30" s="285" t="str">
        <f t="shared" si="16"/>
        <v/>
      </c>
      <c r="AV30" s="285" t="str">
        <f t="shared" si="17"/>
        <v/>
      </c>
      <c r="AW30" s="285" t="str">
        <f t="shared" si="18"/>
        <v/>
      </c>
      <c r="AX30" s="285" t="str">
        <f t="shared" si="19"/>
        <v/>
      </c>
      <c r="AY30" s="285" t="str">
        <f t="shared" si="20"/>
        <v/>
      </c>
      <c r="AZ30" s="285" t="str">
        <f t="shared" si="21"/>
        <v/>
      </c>
      <c r="BA30" s="285" t="str">
        <f t="shared" si="22"/>
        <v/>
      </c>
      <c r="BB30" s="285" t="str">
        <f t="shared" si="23"/>
        <v/>
      </c>
      <c r="BC30" s="285" t="str">
        <f t="shared" si="24"/>
        <v/>
      </c>
      <c r="BD30" s="285" t="str">
        <f t="shared" si="25"/>
        <v/>
      </c>
      <c r="BE30" s="285" t="str">
        <f t="shared" si="26"/>
        <v/>
      </c>
      <c r="BF30" s="285" t="str">
        <f t="shared" si="27"/>
        <v/>
      </c>
      <c r="BG30" s="284">
        <f t="shared" si="28"/>
        <v>43.75</v>
      </c>
      <c r="BH30" s="285">
        <f t="shared" si="29"/>
        <v>43.680297397769522</v>
      </c>
      <c r="BI30" s="285" t="str">
        <f t="shared" si="30"/>
        <v/>
      </c>
      <c r="BJ30" s="285" t="str">
        <f t="shared" si="31"/>
        <v/>
      </c>
      <c r="BK30" s="285" t="str">
        <f t="shared" si="32"/>
        <v/>
      </c>
      <c r="BL30" s="285" t="str">
        <f t="shared" si="33"/>
        <v/>
      </c>
      <c r="BM30" s="285" t="str">
        <f t="shared" si="34"/>
        <v/>
      </c>
      <c r="BN30" s="285" t="str">
        <f t="shared" si="35"/>
        <v/>
      </c>
      <c r="BO30" s="285" t="str">
        <f t="shared" si="36"/>
        <v/>
      </c>
      <c r="BP30" s="285" t="str">
        <f t="shared" si="37"/>
        <v/>
      </c>
      <c r="BQ30" s="285" t="str">
        <f t="shared" si="38"/>
        <v/>
      </c>
      <c r="BR30" s="285" t="str">
        <f t="shared" si="39"/>
        <v/>
      </c>
      <c r="BS30" s="285" t="str">
        <f t="shared" si="40"/>
        <v/>
      </c>
      <c r="BT30" s="285" t="str">
        <f t="shared" si="41"/>
        <v/>
      </c>
      <c r="BU30" s="282">
        <v>5.43</v>
      </c>
      <c r="BV30" s="283">
        <v>5.16</v>
      </c>
      <c r="CI30" s="282">
        <f t="shared" si="42"/>
        <v>5.43</v>
      </c>
      <c r="CJ30" s="283">
        <f t="shared" si="43"/>
        <v>5.16</v>
      </c>
      <c r="CK30" s="283" t="str">
        <f t="shared" si="44"/>
        <v/>
      </c>
      <c r="CL30" s="283" t="str">
        <f t="shared" si="45"/>
        <v/>
      </c>
      <c r="CM30" s="283" t="str">
        <f t="shared" si="46"/>
        <v/>
      </c>
      <c r="CN30" s="283" t="str">
        <f t="shared" si="47"/>
        <v/>
      </c>
      <c r="CO30" s="283" t="str">
        <f t="shared" si="48"/>
        <v/>
      </c>
      <c r="CP30" s="283" t="str">
        <f t="shared" si="49"/>
        <v/>
      </c>
      <c r="CQ30" s="283" t="str">
        <f t="shared" si="50"/>
        <v/>
      </c>
      <c r="CR30" s="283" t="str">
        <f t="shared" si="51"/>
        <v/>
      </c>
      <c r="CS30" s="283" t="str">
        <f t="shared" si="52"/>
        <v/>
      </c>
      <c r="CT30" s="283" t="str">
        <f t="shared" si="53"/>
        <v/>
      </c>
      <c r="CU30" s="283" t="str">
        <f t="shared" si="54"/>
        <v/>
      </c>
      <c r="CV30" s="283" t="str">
        <f t="shared" si="55"/>
        <v/>
      </c>
      <c r="CW30" s="286">
        <f t="shared" si="56"/>
        <v>1</v>
      </c>
      <c r="CX30" s="287" t="str">
        <f t="shared" si="57"/>
        <v/>
      </c>
      <c r="CY30" s="287" t="str">
        <f t="shared" si="58"/>
        <v/>
      </c>
      <c r="CZ30" s="287" t="str">
        <f t="shared" si="59"/>
        <v/>
      </c>
      <c r="DA30" s="287">
        <f t="shared" si="60"/>
        <v>3</v>
      </c>
    </row>
    <row r="31" spans="1:105" ht="17" x14ac:dyDescent="0.25">
      <c r="A31" s="281" t="s">
        <v>62</v>
      </c>
      <c r="B31" s="94" t="s">
        <v>2546</v>
      </c>
      <c r="C31" s="282">
        <v>2.2799999999999998</v>
      </c>
      <c r="D31" s="283">
        <v>3.59</v>
      </c>
      <c r="E31" s="283">
        <v>3.41</v>
      </c>
      <c r="F31" s="283">
        <v>3.41</v>
      </c>
      <c r="G31" s="283">
        <v>0.66</v>
      </c>
      <c r="H31" s="283">
        <v>2.94</v>
      </c>
      <c r="I31" s="283">
        <v>2.94</v>
      </c>
      <c r="J31" s="283">
        <v>3.56</v>
      </c>
      <c r="K31" s="283">
        <v>2.4500000000000002</v>
      </c>
      <c r="L31" s="283">
        <v>2.4500000000000002</v>
      </c>
      <c r="M31" s="283">
        <v>2.4300000000000002</v>
      </c>
      <c r="N31" s="283">
        <v>2.94</v>
      </c>
      <c r="O31" s="283">
        <v>1.33</v>
      </c>
      <c r="P31" s="283">
        <v>1.18</v>
      </c>
      <c r="Q31" s="284">
        <v>27.9</v>
      </c>
      <c r="R31" s="285">
        <v>26.7</v>
      </c>
      <c r="S31" s="285">
        <v>38.9</v>
      </c>
      <c r="T31" s="285">
        <v>38.9</v>
      </c>
      <c r="U31" s="285">
        <v>34.200000000000003</v>
      </c>
      <c r="V31" s="285">
        <v>24.2</v>
      </c>
      <c r="W31" s="285">
        <v>24.2</v>
      </c>
      <c r="X31" s="285">
        <v>8.6</v>
      </c>
      <c r="Y31" s="285">
        <v>32.6</v>
      </c>
      <c r="Z31" s="285">
        <v>32.6</v>
      </c>
      <c r="AA31" s="285">
        <v>32.4</v>
      </c>
      <c r="AB31" s="285">
        <v>39.4</v>
      </c>
      <c r="AC31" s="285">
        <v>36.5</v>
      </c>
      <c r="AD31" s="285">
        <v>29.9</v>
      </c>
      <c r="AE31" s="282">
        <f t="shared" si="0"/>
        <v>12.236842105263158</v>
      </c>
      <c r="AF31" s="283">
        <f t="shared" si="1"/>
        <v>7.4373259052924796</v>
      </c>
      <c r="AG31" s="283">
        <f t="shared" si="2"/>
        <v>11.407624633431084</v>
      </c>
      <c r="AH31" s="283">
        <f t="shared" si="3"/>
        <v>11.407624633431084</v>
      </c>
      <c r="AI31" s="283">
        <f t="shared" si="4"/>
        <v>51.81818181818182</v>
      </c>
      <c r="AJ31" s="283">
        <f t="shared" si="5"/>
        <v>8.2312925170068034</v>
      </c>
      <c r="AK31" s="283">
        <f t="shared" si="6"/>
        <v>8.2312925170068034</v>
      </c>
      <c r="AL31" s="283">
        <f t="shared" si="7"/>
        <v>2.4157303370786516</v>
      </c>
      <c r="AM31" s="283">
        <f t="shared" si="8"/>
        <v>13.306122448979592</v>
      </c>
      <c r="AN31" s="283">
        <f t="shared" si="9"/>
        <v>13.306122448979592</v>
      </c>
      <c r="AO31" s="283">
        <f t="shared" si="10"/>
        <v>13.333333333333332</v>
      </c>
      <c r="AP31" s="283">
        <f t="shared" si="11"/>
        <v>13.401360544217686</v>
      </c>
      <c r="AQ31" s="283">
        <f t="shared" si="12"/>
        <v>27.443609022556391</v>
      </c>
      <c r="AR31" s="283">
        <f t="shared" si="13"/>
        <v>25.338983050847457</v>
      </c>
      <c r="AS31" s="284">
        <f t="shared" si="14"/>
        <v>27.9</v>
      </c>
      <c r="AT31" s="285">
        <f t="shared" si="15"/>
        <v>26.7</v>
      </c>
      <c r="AU31" s="285">
        <f t="shared" si="16"/>
        <v>38.9</v>
      </c>
      <c r="AV31" s="285">
        <f t="shared" si="17"/>
        <v>38.9</v>
      </c>
      <c r="AW31" s="285">
        <f t="shared" si="18"/>
        <v>34.200000000000003</v>
      </c>
      <c r="AX31" s="285">
        <f t="shared" si="19"/>
        <v>24.2</v>
      </c>
      <c r="AY31" s="285">
        <f t="shared" si="20"/>
        <v>24.2</v>
      </c>
      <c r="AZ31" s="285">
        <f t="shared" si="21"/>
        <v>8.6</v>
      </c>
      <c r="BA31" s="285">
        <f t="shared" si="22"/>
        <v>32.6</v>
      </c>
      <c r="BB31" s="285">
        <f t="shared" si="23"/>
        <v>32.6</v>
      </c>
      <c r="BC31" s="285">
        <f t="shared" si="24"/>
        <v>32.4</v>
      </c>
      <c r="BD31" s="285">
        <f t="shared" si="25"/>
        <v>39.4</v>
      </c>
      <c r="BE31" s="285">
        <f t="shared" si="26"/>
        <v>36.5</v>
      </c>
      <c r="BF31" s="285">
        <f t="shared" si="27"/>
        <v>29.9</v>
      </c>
      <c r="BG31" s="284">
        <f t="shared" si="28"/>
        <v>51.286764705882355</v>
      </c>
      <c r="BH31" s="285">
        <f t="shared" si="29"/>
        <v>49.628252788104092</v>
      </c>
      <c r="BI31" s="285">
        <f t="shared" si="30"/>
        <v>75.241779497098648</v>
      </c>
      <c r="BJ31" s="285">
        <f t="shared" si="31"/>
        <v>75.241779497098648</v>
      </c>
      <c r="BK31" s="285">
        <f t="shared" si="32"/>
        <v>70.225872689938399</v>
      </c>
      <c r="BL31" s="285">
        <f t="shared" si="33"/>
        <v>50.103519668737064</v>
      </c>
      <c r="BM31" s="285">
        <f t="shared" si="34"/>
        <v>50.103519668737064</v>
      </c>
      <c r="BN31" s="285">
        <f t="shared" si="35"/>
        <v>24.927536231884059</v>
      </c>
      <c r="BO31" s="285">
        <f t="shared" si="36"/>
        <v>66.940451745379875</v>
      </c>
      <c r="BP31" s="285">
        <f t="shared" si="37"/>
        <v>66.940451745379875</v>
      </c>
      <c r="BQ31" s="285">
        <f t="shared" si="38"/>
        <v>72.80898876404494</v>
      </c>
      <c r="BR31" s="285">
        <f t="shared" si="39"/>
        <v>77.712031558185402</v>
      </c>
      <c r="BS31" s="285">
        <f t="shared" si="40"/>
        <v>69.523809523809518</v>
      </c>
      <c r="BT31" s="285">
        <f t="shared" si="41"/>
        <v>59.090909090909086</v>
      </c>
      <c r="BU31" s="282">
        <v>9.15</v>
      </c>
      <c r="BV31" s="283">
        <v>9.1300000000000008</v>
      </c>
      <c r="BW31" s="283">
        <v>10.01</v>
      </c>
      <c r="BX31" s="283">
        <v>10.01</v>
      </c>
      <c r="BY31" s="283">
        <v>10.51</v>
      </c>
      <c r="BZ31" s="283">
        <v>9</v>
      </c>
      <c r="CA31" s="283">
        <v>9</v>
      </c>
      <c r="CB31" s="283">
        <v>8.6999999999999993</v>
      </c>
      <c r="CC31" s="283">
        <v>10.48</v>
      </c>
      <c r="CD31" s="283">
        <v>10.48</v>
      </c>
      <c r="CE31" s="283">
        <v>10.37</v>
      </c>
      <c r="CF31" s="283">
        <v>10.44</v>
      </c>
      <c r="CG31" s="283">
        <v>9.4499999999999993</v>
      </c>
      <c r="CH31" s="283">
        <v>9.2799999999999994</v>
      </c>
      <c r="CI31" s="282">
        <f t="shared" si="42"/>
        <v>9.15</v>
      </c>
      <c r="CJ31" s="283">
        <f t="shared" si="43"/>
        <v>9.1300000000000008</v>
      </c>
      <c r="CK31" s="283">
        <f t="shared" si="44"/>
        <v>10.01</v>
      </c>
      <c r="CL31" s="283">
        <f t="shared" si="45"/>
        <v>10.01</v>
      </c>
      <c r="CM31" s="283">
        <f t="shared" si="46"/>
        <v>10.51</v>
      </c>
      <c r="CN31" s="283">
        <f t="shared" si="47"/>
        <v>9</v>
      </c>
      <c r="CO31" s="283">
        <f t="shared" si="48"/>
        <v>9</v>
      </c>
      <c r="CP31" s="283">
        <f t="shared" si="49"/>
        <v>8.6999999999999993</v>
      </c>
      <c r="CQ31" s="283">
        <f t="shared" si="50"/>
        <v>10.48</v>
      </c>
      <c r="CR31" s="283">
        <f t="shared" si="51"/>
        <v>10.48</v>
      </c>
      <c r="CS31" s="283">
        <f t="shared" si="52"/>
        <v>10.37</v>
      </c>
      <c r="CT31" s="283">
        <f t="shared" si="53"/>
        <v>10.44</v>
      </c>
      <c r="CU31" s="283">
        <f t="shared" si="54"/>
        <v>9.4499999999999993</v>
      </c>
      <c r="CV31" s="283">
        <f t="shared" si="55"/>
        <v>9.2799999999999994</v>
      </c>
      <c r="CW31" s="286">
        <f t="shared" si="56"/>
        <v>1</v>
      </c>
      <c r="CX31" s="287">
        <f t="shared" si="57"/>
        <v>1</v>
      </c>
      <c r="CY31" s="287">
        <f t="shared" si="58"/>
        <v>1</v>
      </c>
      <c r="CZ31" s="287">
        <f t="shared" si="59"/>
        <v>1</v>
      </c>
      <c r="DA31" s="287">
        <f t="shared" si="60"/>
        <v>0</v>
      </c>
    </row>
    <row r="32" spans="1:105" x14ac:dyDescent="0.2">
      <c r="A32" s="281" t="s">
        <v>1</v>
      </c>
      <c r="B32" s="94" t="s">
        <v>63</v>
      </c>
      <c r="C32" s="282">
        <v>3.3</v>
      </c>
      <c r="D32" s="283">
        <v>0.91</v>
      </c>
      <c r="E32" s="283">
        <v>1.33</v>
      </c>
      <c r="F32" s="283">
        <v>1.33</v>
      </c>
      <c r="G32" s="283">
        <v>2.94</v>
      </c>
      <c r="H32" s="283">
        <v>1.54</v>
      </c>
      <c r="I32" s="283">
        <v>1.54</v>
      </c>
      <c r="J32" s="283">
        <v>4.07</v>
      </c>
      <c r="K32" s="283">
        <v>4.42</v>
      </c>
      <c r="L32" s="283">
        <v>4.42</v>
      </c>
      <c r="M32" s="283">
        <v>4.63</v>
      </c>
      <c r="N32" s="283">
        <v>2.0499999999999998</v>
      </c>
      <c r="O32" s="283">
        <v>1.31</v>
      </c>
      <c r="P32" s="283">
        <v>2.75</v>
      </c>
      <c r="S32" s="285">
        <v>32.4</v>
      </c>
      <c r="T32" s="285">
        <v>32.4</v>
      </c>
      <c r="U32" s="285">
        <v>28.9</v>
      </c>
      <c r="V32" s="285">
        <v>15.3</v>
      </c>
      <c r="W32" s="285">
        <v>15.3</v>
      </c>
      <c r="X32" s="285">
        <v>6.8</v>
      </c>
      <c r="Y32" s="285">
        <v>8</v>
      </c>
      <c r="Z32" s="285">
        <v>8</v>
      </c>
      <c r="AA32" s="285">
        <v>5.2</v>
      </c>
      <c r="AC32" s="285">
        <v>6.5</v>
      </c>
      <c r="AE32" s="282" t="str">
        <f t="shared" si="0"/>
        <v/>
      </c>
      <c r="AF32" s="283" t="str">
        <f t="shared" si="1"/>
        <v/>
      </c>
      <c r="AG32" s="283">
        <f t="shared" si="2"/>
        <v>24.360902255639097</v>
      </c>
      <c r="AH32" s="283">
        <f t="shared" si="3"/>
        <v>24.360902255639097</v>
      </c>
      <c r="AI32" s="283">
        <f t="shared" si="4"/>
        <v>9.8299319727891152</v>
      </c>
      <c r="AJ32" s="283">
        <f t="shared" si="5"/>
        <v>9.9350649350649345</v>
      </c>
      <c r="AK32" s="283">
        <f t="shared" si="6"/>
        <v>9.9350649350649345</v>
      </c>
      <c r="AL32" s="283">
        <f t="shared" si="7"/>
        <v>1.6707616707616706</v>
      </c>
      <c r="AM32" s="283">
        <f t="shared" si="8"/>
        <v>1.8099547511312217</v>
      </c>
      <c r="AN32" s="283">
        <f t="shared" si="9"/>
        <v>1.8099547511312217</v>
      </c>
      <c r="AO32" s="283">
        <f t="shared" si="10"/>
        <v>1.1231101511879051</v>
      </c>
      <c r="AP32" s="283" t="str">
        <f t="shared" si="11"/>
        <v/>
      </c>
      <c r="AQ32" s="283">
        <f t="shared" si="12"/>
        <v>4.9618320610687023</v>
      </c>
      <c r="AR32" s="283" t="str">
        <f t="shared" si="13"/>
        <v/>
      </c>
      <c r="AS32" s="284" t="str">
        <f t="shared" si="14"/>
        <v/>
      </c>
      <c r="AT32" s="285" t="str">
        <f t="shared" si="15"/>
        <v/>
      </c>
      <c r="AU32" s="285">
        <f t="shared" si="16"/>
        <v>32.4</v>
      </c>
      <c r="AV32" s="285">
        <f t="shared" si="17"/>
        <v>32.4</v>
      </c>
      <c r="AW32" s="285">
        <f t="shared" si="18"/>
        <v>28.9</v>
      </c>
      <c r="AX32" s="285">
        <f t="shared" si="19"/>
        <v>15.3</v>
      </c>
      <c r="AY32" s="285">
        <f t="shared" si="20"/>
        <v>15.3</v>
      </c>
      <c r="AZ32" s="285">
        <f t="shared" si="21"/>
        <v>6.8</v>
      </c>
      <c r="BA32" s="285">
        <f t="shared" si="22"/>
        <v>8</v>
      </c>
      <c r="BB32" s="285">
        <f t="shared" si="23"/>
        <v>8</v>
      </c>
      <c r="BC32" s="285" t="str">
        <f t="shared" si="24"/>
        <v/>
      </c>
      <c r="BD32" s="285" t="str">
        <f t="shared" si="25"/>
        <v/>
      </c>
      <c r="BE32" s="285">
        <f t="shared" si="26"/>
        <v>6.5</v>
      </c>
      <c r="BF32" s="285" t="str">
        <f t="shared" si="27"/>
        <v/>
      </c>
      <c r="BG32" s="284" t="str">
        <f t="shared" si="28"/>
        <v/>
      </c>
      <c r="BH32" s="285" t="str">
        <f t="shared" si="29"/>
        <v/>
      </c>
      <c r="BI32" s="285">
        <f t="shared" si="30"/>
        <v>62.669245647969049</v>
      </c>
      <c r="BJ32" s="285">
        <f t="shared" si="31"/>
        <v>62.669245647969049</v>
      </c>
      <c r="BK32" s="285">
        <f t="shared" si="32"/>
        <v>59.34291581108829</v>
      </c>
      <c r="BL32" s="285">
        <f t="shared" si="33"/>
        <v>31.677018633540374</v>
      </c>
      <c r="BM32" s="285">
        <f t="shared" si="34"/>
        <v>31.677018633540374</v>
      </c>
      <c r="BN32" s="285">
        <f t="shared" si="35"/>
        <v>19.710144927536231</v>
      </c>
      <c r="BO32" s="285">
        <f t="shared" si="36"/>
        <v>16.427104722792606</v>
      </c>
      <c r="BP32" s="285">
        <f t="shared" si="37"/>
        <v>16.427104722792606</v>
      </c>
      <c r="BQ32" s="285" t="str">
        <f t="shared" si="38"/>
        <v/>
      </c>
      <c r="BR32" s="285" t="str">
        <f t="shared" si="39"/>
        <v/>
      </c>
      <c r="BS32" s="285">
        <f t="shared" si="40"/>
        <v>12.380952380952381</v>
      </c>
      <c r="BT32" s="285" t="str">
        <f t="shared" si="41"/>
        <v/>
      </c>
      <c r="BW32" s="283">
        <v>7.8</v>
      </c>
      <c r="BX32" s="283">
        <v>7.8</v>
      </c>
      <c r="BY32" s="283">
        <v>7.8</v>
      </c>
      <c r="BZ32" s="283">
        <v>7</v>
      </c>
      <c r="CA32" s="283">
        <v>7</v>
      </c>
      <c r="CB32" s="283">
        <v>7.01</v>
      </c>
      <c r="CC32" s="283">
        <v>7.31</v>
      </c>
      <c r="CD32" s="283">
        <v>7.31</v>
      </c>
      <c r="CE32" s="283">
        <v>7.79</v>
      </c>
      <c r="CG32" s="283">
        <v>6.58</v>
      </c>
      <c r="CI32" s="282" t="str">
        <f t="shared" si="42"/>
        <v/>
      </c>
      <c r="CJ32" s="283" t="str">
        <f t="shared" si="43"/>
        <v/>
      </c>
      <c r="CK32" s="283">
        <f t="shared" si="44"/>
        <v>7.8</v>
      </c>
      <c r="CL32" s="283">
        <f t="shared" si="45"/>
        <v>7.8</v>
      </c>
      <c r="CM32" s="283">
        <f t="shared" si="46"/>
        <v>7.8</v>
      </c>
      <c r="CN32" s="283">
        <f t="shared" si="47"/>
        <v>7</v>
      </c>
      <c r="CO32" s="283">
        <f t="shared" si="48"/>
        <v>7</v>
      </c>
      <c r="CP32" s="283">
        <f t="shared" si="49"/>
        <v>7.01</v>
      </c>
      <c r="CQ32" s="283">
        <f t="shared" si="50"/>
        <v>7.31</v>
      </c>
      <c r="CR32" s="283">
        <f t="shared" si="51"/>
        <v>7.31</v>
      </c>
      <c r="CS32" s="283" t="str">
        <f t="shared" si="52"/>
        <v/>
      </c>
      <c r="CT32" s="283" t="str">
        <f t="shared" si="53"/>
        <v/>
      </c>
      <c r="CU32" s="283">
        <f t="shared" si="54"/>
        <v>6.58</v>
      </c>
      <c r="CV32" s="283" t="str">
        <f t="shared" si="55"/>
        <v/>
      </c>
      <c r="CW32" s="286" t="str">
        <f t="shared" si="56"/>
        <v/>
      </c>
      <c r="CX32" s="287">
        <f t="shared" si="57"/>
        <v>1</v>
      </c>
      <c r="CY32" s="287">
        <f t="shared" si="58"/>
        <v>1</v>
      </c>
      <c r="CZ32" s="287">
        <f t="shared" si="59"/>
        <v>1</v>
      </c>
      <c r="DA32" s="287">
        <f t="shared" si="60"/>
        <v>1</v>
      </c>
    </row>
    <row r="33" spans="1:105" ht="17" x14ac:dyDescent="0.25">
      <c r="A33" s="281" t="s">
        <v>67</v>
      </c>
      <c r="B33" s="94" t="s">
        <v>2547</v>
      </c>
      <c r="C33" s="282">
        <v>6.91</v>
      </c>
      <c r="D33" s="283">
        <v>5.52</v>
      </c>
      <c r="E33" s="283">
        <v>7.12</v>
      </c>
      <c r="F33" s="283">
        <v>7.12</v>
      </c>
      <c r="G33" s="283">
        <v>8.44</v>
      </c>
      <c r="H33" s="283">
        <v>7.32</v>
      </c>
      <c r="I33" s="283">
        <v>7.32</v>
      </c>
      <c r="J33" s="283">
        <v>2.91</v>
      </c>
      <c r="K33" s="283">
        <v>6.59</v>
      </c>
      <c r="L33" s="283">
        <v>6.59</v>
      </c>
      <c r="M33" s="283">
        <v>4.91</v>
      </c>
      <c r="N33" s="283">
        <v>4.3</v>
      </c>
      <c r="O33" s="283">
        <v>5.52</v>
      </c>
      <c r="P33" s="283">
        <v>7.15</v>
      </c>
      <c r="Q33" s="284">
        <v>20.399999999999999</v>
      </c>
      <c r="R33" s="285">
        <v>20.3</v>
      </c>
      <c r="S33" s="285">
        <v>19.899999999999999</v>
      </c>
      <c r="T33" s="285">
        <v>19.899999999999999</v>
      </c>
      <c r="U33" s="285">
        <v>13.7</v>
      </c>
      <c r="V33" s="285">
        <v>23.2</v>
      </c>
      <c r="W33" s="285">
        <v>23.2</v>
      </c>
      <c r="X33" s="285">
        <v>10.8</v>
      </c>
      <c r="Y33" s="285">
        <v>8.3000000000000007</v>
      </c>
      <c r="Z33" s="285">
        <v>8.3000000000000007</v>
      </c>
      <c r="AA33" s="285">
        <v>8</v>
      </c>
      <c r="AB33" s="285">
        <v>19.8</v>
      </c>
      <c r="AC33" s="285">
        <v>19.7</v>
      </c>
      <c r="AD33" s="285">
        <v>21.7</v>
      </c>
      <c r="AE33" s="282">
        <f t="shared" si="0"/>
        <v>2.9522431259044861</v>
      </c>
      <c r="AF33" s="283">
        <f t="shared" si="1"/>
        <v>3.6775362318840585</v>
      </c>
      <c r="AG33" s="283">
        <f t="shared" si="2"/>
        <v>2.7949438202247188</v>
      </c>
      <c r="AH33" s="283">
        <f t="shared" si="3"/>
        <v>2.7949438202247188</v>
      </c>
      <c r="AI33" s="283">
        <f t="shared" si="4"/>
        <v>1.6232227488151658</v>
      </c>
      <c r="AJ33" s="283">
        <f t="shared" si="5"/>
        <v>3.1693989071038251</v>
      </c>
      <c r="AK33" s="283">
        <f t="shared" si="6"/>
        <v>3.1693989071038251</v>
      </c>
      <c r="AL33" s="283">
        <f t="shared" si="7"/>
        <v>3.7113402061855671</v>
      </c>
      <c r="AM33" s="283">
        <f t="shared" si="8"/>
        <v>1.2594840667678302</v>
      </c>
      <c r="AN33" s="283">
        <f t="shared" si="9"/>
        <v>1.2594840667678302</v>
      </c>
      <c r="AO33" s="283">
        <f t="shared" si="10"/>
        <v>1.6293279022403258</v>
      </c>
      <c r="AP33" s="283">
        <f t="shared" si="11"/>
        <v>4.6046511627906979</v>
      </c>
      <c r="AQ33" s="283">
        <f t="shared" si="12"/>
        <v>3.568840579710145</v>
      </c>
      <c r="AR33" s="283">
        <f t="shared" si="13"/>
        <v>3.0349650349650346</v>
      </c>
      <c r="AS33" s="284">
        <f t="shared" si="14"/>
        <v>20.399999999999999</v>
      </c>
      <c r="AT33" s="285">
        <f t="shared" si="15"/>
        <v>20.3</v>
      </c>
      <c r="AU33" s="285">
        <f t="shared" si="16"/>
        <v>19.899999999999999</v>
      </c>
      <c r="AV33" s="285">
        <f t="shared" si="17"/>
        <v>19.899999999999999</v>
      </c>
      <c r="AW33" s="285">
        <f t="shared" si="18"/>
        <v>13.7</v>
      </c>
      <c r="AX33" s="285">
        <f t="shared" si="19"/>
        <v>23.2</v>
      </c>
      <c r="AY33" s="285">
        <f t="shared" si="20"/>
        <v>23.2</v>
      </c>
      <c r="AZ33" s="285">
        <f t="shared" si="21"/>
        <v>10.8</v>
      </c>
      <c r="BA33" s="285" t="str">
        <f t="shared" si="22"/>
        <v/>
      </c>
      <c r="BB33" s="285" t="str">
        <f t="shared" si="23"/>
        <v/>
      </c>
      <c r="BC33" s="285">
        <f t="shared" si="24"/>
        <v>8</v>
      </c>
      <c r="BD33" s="285">
        <f t="shared" si="25"/>
        <v>19.8</v>
      </c>
      <c r="BE33" s="285">
        <f t="shared" si="26"/>
        <v>19.7</v>
      </c>
      <c r="BF33" s="285">
        <f t="shared" si="27"/>
        <v>21.7</v>
      </c>
      <c r="BG33" s="284">
        <f t="shared" si="28"/>
        <v>37.5</v>
      </c>
      <c r="BH33" s="285">
        <f t="shared" si="29"/>
        <v>37.732342007434944</v>
      </c>
      <c r="BI33" s="285">
        <f t="shared" si="30"/>
        <v>38.491295938104443</v>
      </c>
      <c r="BJ33" s="285">
        <f t="shared" si="31"/>
        <v>38.491295938104443</v>
      </c>
      <c r="BK33" s="285">
        <f t="shared" si="32"/>
        <v>28.131416837782339</v>
      </c>
      <c r="BL33" s="285">
        <f t="shared" si="33"/>
        <v>48.033126293995863</v>
      </c>
      <c r="BM33" s="285">
        <f t="shared" si="34"/>
        <v>48.033126293995863</v>
      </c>
      <c r="BN33" s="285">
        <f t="shared" si="35"/>
        <v>31.304347826086957</v>
      </c>
      <c r="BO33" s="285" t="str">
        <f t="shared" si="36"/>
        <v/>
      </c>
      <c r="BP33" s="285" t="str">
        <f t="shared" si="37"/>
        <v/>
      </c>
      <c r="BQ33" s="285">
        <f t="shared" si="38"/>
        <v>17.977528089887642</v>
      </c>
      <c r="BR33" s="285">
        <f t="shared" si="39"/>
        <v>39.053254437869818</v>
      </c>
      <c r="BS33" s="285">
        <f t="shared" si="40"/>
        <v>37.523809523809526</v>
      </c>
      <c r="BT33" s="285">
        <f t="shared" si="41"/>
        <v>42.885375494071148</v>
      </c>
      <c r="BU33" s="282">
        <v>7.79</v>
      </c>
      <c r="BV33" s="283">
        <v>7.68</v>
      </c>
      <c r="BW33" s="283">
        <v>8.26</v>
      </c>
      <c r="BX33" s="283">
        <v>8.26</v>
      </c>
      <c r="BY33" s="283">
        <v>8.3800000000000008</v>
      </c>
      <c r="BZ33" s="283">
        <v>8.1199999999999992</v>
      </c>
      <c r="CA33" s="283">
        <v>8.1199999999999992</v>
      </c>
      <c r="CB33" s="283">
        <v>7.45</v>
      </c>
      <c r="CC33" s="283">
        <v>8.6300000000000008</v>
      </c>
      <c r="CD33" s="283">
        <v>8.6300000000000008</v>
      </c>
      <c r="CE33" s="283">
        <v>8.52</v>
      </c>
      <c r="CF33" s="283">
        <v>8.18</v>
      </c>
      <c r="CG33" s="283">
        <v>7.73</v>
      </c>
      <c r="CH33" s="283">
        <v>8</v>
      </c>
      <c r="CI33" s="282">
        <f t="shared" si="42"/>
        <v>7.79</v>
      </c>
      <c r="CJ33" s="283">
        <f t="shared" si="43"/>
        <v>7.68</v>
      </c>
      <c r="CK33" s="283">
        <f t="shared" si="44"/>
        <v>8.26</v>
      </c>
      <c r="CL33" s="283">
        <f t="shared" si="45"/>
        <v>8.26</v>
      </c>
      <c r="CM33" s="283">
        <f t="shared" si="46"/>
        <v>8.3800000000000008</v>
      </c>
      <c r="CN33" s="283">
        <f t="shared" si="47"/>
        <v>8.1199999999999992</v>
      </c>
      <c r="CO33" s="283">
        <f t="shared" si="48"/>
        <v>8.1199999999999992</v>
      </c>
      <c r="CP33" s="283">
        <f t="shared" si="49"/>
        <v>7.45</v>
      </c>
      <c r="CQ33" s="283" t="str">
        <f t="shared" si="50"/>
        <v/>
      </c>
      <c r="CR33" s="283" t="str">
        <f t="shared" si="51"/>
        <v/>
      </c>
      <c r="CS33" s="283">
        <f t="shared" si="52"/>
        <v>8.52</v>
      </c>
      <c r="CT33" s="283">
        <f t="shared" si="53"/>
        <v>8.18</v>
      </c>
      <c r="CU33" s="283">
        <f t="shared" si="54"/>
        <v>7.73</v>
      </c>
      <c r="CV33" s="283">
        <f t="shared" si="55"/>
        <v>8</v>
      </c>
      <c r="CW33" s="286">
        <f t="shared" si="56"/>
        <v>1</v>
      </c>
      <c r="CX33" s="287">
        <f t="shared" si="57"/>
        <v>1</v>
      </c>
      <c r="CY33" s="287">
        <f t="shared" si="58"/>
        <v>1</v>
      </c>
      <c r="CZ33" s="287">
        <f t="shared" si="59"/>
        <v>1</v>
      </c>
      <c r="DA33" s="287">
        <f t="shared" si="60"/>
        <v>0</v>
      </c>
    </row>
    <row r="34" spans="1:105" ht="17" x14ac:dyDescent="0.25">
      <c r="A34" s="281" t="s">
        <v>68</v>
      </c>
      <c r="B34" s="94" t="s">
        <v>2548</v>
      </c>
      <c r="C34" s="282">
        <v>4.0199999999999996</v>
      </c>
      <c r="D34" s="283">
        <v>4.8899999999999997</v>
      </c>
      <c r="E34" s="283">
        <v>4.9400000000000004</v>
      </c>
      <c r="F34" s="283">
        <v>4.9400000000000004</v>
      </c>
      <c r="G34" s="283">
        <v>4.97</v>
      </c>
      <c r="H34" s="283">
        <v>4.76</v>
      </c>
      <c r="I34" s="283">
        <v>4.76</v>
      </c>
      <c r="J34" s="283">
        <v>2.75</v>
      </c>
      <c r="K34" s="283">
        <v>4.8</v>
      </c>
      <c r="L34" s="283">
        <v>4.8</v>
      </c>
      <c r="M34" s="283">
        <v>4.74</v>
      </c>
      <c r="N34" s="283">
        <v>2.9</v>
      </c>
      <c r="O34" s="283">
        <v>2.44</v>
      </c>
      <c r="P34" s="283">
        <v>3.12</v>
      </c>
      <c r="Q34" s="284">
        <v>30.9</v>
      </c>
      <c r="R34" s="285">
        <v>25.8</v>
      </c>
      <c r="S34" s="285">
        <v>40.200000000000003</v>
      </c>
      <c r="T34" s="285">
        <v>40.200000000000003</v>
      </c>
      <c r="U34" s="285">
        <v>29.9</v>
      </c>
      <c r="V34" s="285">
        <v>38.299999999999997</v>
      </c>
      <c r="W34" s="285">
        <v>38.299999999999997</v>
      </c>
      <c r="X34" s="285">
        <v>24.7</v>
      </c>
      <c r="Y34" s="285">
        <v>30.8</v>
      </c>
      <c r="Z34" s="285">
        <v>30.8</v>
      </c>
      <c r="AA34" s="285">
        <v>29.4</v>
      </c>
      <c r="AB34" s="285">
        <v>42.3</v>
      </c>
      <c r="AC34" s="285">
        <v>40.6</v>
      </c>
      <c r="AD34" s="285">
        <v>38.6</v>
      </c>
      <c r="AE34" s="282">
        <f t="shared" ref="AE34:AE65" si="61">IF(Q34="","",IFERROR(Q34/C34,""))</f>
        <v>7.6865671641791051</v>
      </c>
      <c r="AF34" s="283">
        <f t="shared" ref="AF34:AF65" si="62">IF(R34="","",IFERROR(R34/D34,""))</f>
        <v>5.2760736196319025</v>
      </c>
      <c r="AG34" s="283">
        <f t="shared" ref="AG34:AG65" si="63">IF(S34="","",IFERROR(S34/E34,""))</f>
        <v>8.1376518218623488</v>
      </c>
      <c r="AH34" s="283">
        <f t="shared" ref="AH34:AH65" si="64">IF(T34="","",IFERROR(T34/F34,""))</f>
        <v>8.1376518218623488</v>
      </c>
      <c r="AI34" s="283">
        <f t="shared" ref="AI34:AI65" si="65">IF(U34="","",IFERROR(U34/G34,""))</f>
        <v>6.0160965794768613</v>
      </c>
      <c r="AJ34" s="283">
        <f t="shared" ref="AJ34:AJ65" si="66">IF(V34="","",IFERROR(V34/H34,""))</f>
        <v>8.0462184873949578</v>
      </c>
      <c r="AK34" s="283">
        <f t="shared" ref="AK34:AK65" si="67">IF(W34="","",IFERROR(W34/I34,""))</f>
        <v>8.0462184873949578</v>
      </c>
      <c r="AL34" s="283">
        <f t="shared" ref="AL34:AL65" si="68">IF(X34="","",IFERROR(X34/J34,""))</f>
        <v>8.9818181818181824</v>
      </c>
      <c r="AM34" s="283">
        <f t="shared" ref="AM34:AM65" si="69">IF(Y34="","",IFERROR(Y34/K34,""))</f>
        <v>6.416666666666667</v>
      </c>
      <c r="AN34" s="283">
        <f t="shared" ref="AN34:AN65" si="70">IF(Z34="","",IFERROR(Z34/L34,""))</f>
        <v>6.416666666666667</v>
      </c>
      <c r="AO34" s="283">
        <f t="shared" ref="AO34:AO65" si="71">IF(AA34="","",IFERROR(AA34/M34,""))</f>
        <v>6.2025316455696196</v>
      </c>
      <c r="AP34" s="283">
        <f t="shared" ref="AP34:AP65" si="72">IF(AB34="","",IFERROR(AB34/N34,""))</f>
        <v>14.586206896551724</v>
      </c>
      <c r="AQ34" s="283">
        <f t="shared" ref="AQ34:AQ65" si="73">IF(AC34="","",IFERROR(AC34/O34,""))</f>
        <v>16.639344262295083</v>
      </c>
      <c r="AR34" s="283">
        <f t="shared" ref="AR34:AR65" si="74">IF(AD34="","",IFERROR(AD34/P34,""))</f>
        <v>12.371794871794872</v>
      </c>
      <c r="AS34" s="284">
        <f t="shared" ref="AS34:AS65" si="75">IF(Q34="","",IF(AE34&lt;1.35,"",Q34))</f>
        <v>30.9</v>
      </c>
      <c r="AT34" s="285">
        <f t="shared" ref="AT34:AT65" si="76">IF(R34="","",IF(AF34&lt;1.35,"",R34))</f>
        <v>25.8</v>
      </c>
      <c r="AU34" s="285">
        <f t="shared" ref="AU34:AU65" si="77">IF(S34="","",IF(AG34&lt;1.35,"",S34))</f>
        <v>40.200000000000003</v>
      </c>
      <c r="AV34" s="285">
        <f t="shared" ref="AV34:AV65" si="78">IF(T34="","",IF(AH34&lt;1.35,"",T34))</f>
        <v>40.200000000000003</v>
      </c>
      <c r="AW34" s="285">
        <f t="shared" ref="AW34:AW65" si="79">IF(U34="","",IF(AI34&lt;1.35,"",U34))</f>
        <v>29.9</v>
      </c>
      <c r="AX34" s="285">
        <f t="shared" ref="AX34:AX65" si="80">IF(V34="","",IF(AJ34&lt;1.35,"",V34))</f>
        <v>38.299999999999997</v>
      </c>
      <c r="AY34" s="285">
        <f t="shared" ref="AY34:AY65" si="81">IF(W34="","",IF(AK34&lt;1.35,"",W34))</f>
        <v>38.299999999999997</v>
      </c>
      <c r="AZ34" s="285">
        <f t="shared" ref="AZ34:AZ65" si="82">IF(X34="","",IF(AL34&lt;1.35,"",X34))</f>
        <v>24.7</v>
      </c>
      <c r="BA34" s="285">
        <f t="shared" ref="BA34:BA65" si="83">IF(Y34="","",IF(AM34&lt;1.35,"",Y34))</f>
        <v>30.8</v>
      </c>
      <c r="BB34" s="285">
        <f t="shared" ref="BB34:BB65" si="84">IF(Z34="","",IF(AN34&lt;1.35,"",Z34))</f>
        <v>30.8</v>
      </c>
      <c r="BC34" s="285">
        <f t="shared" ref="BC34:BC65" si="85">IF(AA34="","",IF(AO34&lt;1.35,"",AA34))</f>
        <v>29.4</v>
      </c>
      <c r="BD34" s="285">
        <f t="shared" ref="BD34:BD65" si="86">IF(AB34="","",IF(AP34&lt;1.35,"",AB34))</f>
        <v>42.3</v>
      </c>
      <c r="BE34" s="285">
        <f t="shared" ref="BE34:BE65" si="87">IF(AC34="","",IF(AQ34&lt;1.35,"",AC34))</f>
        <v>40.6</v>
      </c>
      <c r="BF34" s="285">
        <f t="shared" ref="BF34:BF65" si="88">IF(AD34="","",IF(AR34&lt;1.35,"",AD34))</f>
        <v>38.6</v>
      </c>
      <c r="BG34" s="284">
        <f t="shared" ref="BG34:BG65" si="89">IF(AS34="","",100*(AS34)/MAX(AS:AS))</f>
        <v>56.801470588235297</v>
      </c>
      <c r="BH34" s="285">
        <f t="shared" ref="BH34:BH65" si="90">IF(AT34="","",100*(AT34)/MAX(AT:AT))</f>
        <v>47.955390334572492</v>
      </c>
      <c r="BI34" s="285">
        <f t="shared" ref="BI34:BI65" si="91">IF(AU34="","",100*(AU34)/MAX(AU:AU))</f>
        <v>77.756286266924576</v>
      </c>
      <c r="BJ34" s="285">
        <f t="shared" ref="BJ34:BJ65" si="92">IF(AV34="","",100*(AV34)/MAX(AV:AV))</f>
        <v>77.756286266924576</v>
      </c>
      <c r="BK34" s="285">
        <f t="shared" ref="BK34:BK65" si="93">IF(AW34="","",100*(AW34)/MAX(AW:AW))</f>
        <v>61.396303901437371</v>
      </c>
      <c r="BL34" s="285">
        <f t="shared" ref="BL34:BL65" si="94">IF(AX34="","",100*(AX34)/MAX(AX:AX))</f>
        <v>79.296066252587991</v>
      </c>
      <c r="BM34" s="285">
        <f t="shared" ref="BM34:BM65" si="95">IF(AY34="","",100*(AY34)/MAX(AY:AY))</f>
        <v>79.296066252587991</v>
      </c>
      <c r="BN34" s="285">
        <f t="shared" ref="BN34:BN65" si="96">IF(AZ34="","",100*(AZ34)/MAX(AZ:AZ))</f>
        <v>71.594202898550719</v>
      </c>
      <c r="BO34" s="285">
        <f t="shared" ref="BO34:BO65" si="97">IF(BA34="","",100*(BA34)/MAX(BA:BA))</f>
        <v>63.244353182751539</v>
      </c>
      <c r="BP34" s="285">
        <f t="shared" ref="BP34:BP65" si="98">IF(BB34="","",100*(BB34)/MAX(BB:BB))</f>
        <v>63.244353182751539</v>
      </c>
      <c r="BQ34" s="285">
        <f t="shared" ref="BQ34:BQ65" si="99">IF(BC34="","",100*(BC34)/MAX(BC:BC))</f>
        <v>66.067415730337075</v>
      </c>
      <c r="BR34" s="285">
        <f t="shared" ref="BR34:BR65" si="100">IF(BD34="","",100*(BD34)/MAX(BD:BD))</f>
        <v>83.431952662721883</v>
      </c>
      <c r="BS34" s="285">
        <f t="shared" ref="BS34:BS65" si="101">IF(BE34="","",100*(BE34)/MAX(BE:BE))</f>
        <v>77.333333333333329</v>
      </c>
      <c r="BT34" s="285">
        <f t="shared" ref="BT34:BT65" si="102">IF(BF34="","",100*(BF34)/MAX(BF:BF))</f>
        <v>76.284584980237156</v>
      </c>
      <c r="BU34" s="282">
        <v>8.48</v>
      </c>
      <c r="BV34" s="283">
        <v>8.24</v>
      </c>
      <c r="BW34" s="283">
        <v>9.93</v>
      </c>
      <c r="BX34" s="283">
        <v>9.93</v>
      </c>
      <c r="BY34" s="283">
        <v>10.36</v>
      </c>
      <c r="BZ34" s="283">
        <v>9.5</v>
      </c>
      <c r="CA34" s="283">
        <v>9.5</v>
      </c>
      <c r="CB34" s="283">
        <v>8.73</v>
      </c>
      <c r="CC34" s="283">
        <v>10.32</v>
      </c>
      <c r="CD34" s="283">
        <v>10.32</v>
      </c>
      <c r="CE34" s="283">
        <v>10.3</v>
      </c>
      <c r="CF34" s="283">
        <v>10.01</v>
      </c>
      <c r="CG34" s="283">
        <v>9.33</v>
      </c>
      <c r="CH34" s="283">
        <v>9.5500000000000007</v>
      </c>
      <c r="CI34" s="282">
        <f t="shared" ref="CI34:CI65" si="103">IF(BU34="","",IF(AE34&lt;1.35,"",BU34))</f>
        <v>8.48</v>
      </c>
      <c r="CJ34" s="283">
        <f t="shared" ref="CJ34:CJ65" si="104">IF(BV34="","",IF(AF34&lt;1.35,"",BV34))</f>
        <v>8.24</v>
      </c>
      <c r="CK34" s="283">
        <f t="shared" ref="CK34:CK65" si="105">IF(BW34="","",IF(AG34&lt;1.35,"",BW34))</f>
        <v>9.93</v>
      </c>
      <c r="CL34" s="283">
        <f t="shared" ref="CL34:CL65" si="106">IF(BX34="","",IF(AH34&lt;1.35,"",BX34))</f>
        <v>9.93</v>
      </c>
      <c r="CM34" s="283">
        <f t="shared" ref="CM34:CM65" si="107">IF(BY34="","",IF(AI34&lt;1.35,"",BY34))</f>
        <v>10.36</v>
      </c>
      <c r="CN34" s="283">
        <f t="shared" ref="CN34:CN65" si="108">IF(BZ34="","",IF(AJ34&lt;1.35,"",BZ34))</f>
        <v>9.5</v>
      </c>
      <c r="CO34" s="283">
        <f t="shared" ref="CO34:CO65" si="109">IF(CA34="","",IF(AK34&lt;1.35,"",CA34))</f>
        <v>9.5</v>
      </c>
      <c r="CP34" s="283">
        <f t="shared" ref="CP34:CP65" si="110">IF(CB34="","",IF(AL34&lt;1.35,"",CB34))</f>
        <v>8.73</v>
      </c>
      <c r="CQ34" s="283">
        <f t="shared" ref="CQ34:CQ65" si="111">IF(CC34="","",IF(AM34&lt;1.35,"",CC34))</f>
        <v>10.32</v>
      </c>
      <c r="CR34" s="283">
        <f t="shared" ref="CR34:CR65" si="112">IF(CD34="","",IF(AN34&lt;1.35,"",CD34))</f>
        <v>10.32</v>
      </c>
      <c r="CS34" s="283">
        <f t="shared" ref="CS34:CS65" si="113">IF(CE34="","",IF(AO34&lt;1.35,"",CE34))</f>
        <v>10.3</v>
      </c>
      <c r="CT34" s="283">
        <f t="shared" ref="CT34:CT65" si="114">IF(CF34="","",IF(AP34&lt;1.35,"",CF34))</f>
        <v>10.01</v>
      </c>
      <c r="CU34" s="283">
        <f t="shared" ref="CU34:CU65" si="115">IF(CG34="","",IF(AQ34&lt;1.35,"",CG34))</f>
        <v>9.33</v>
      </c>
      <c r="CV34" s="283">
        <f t="shared" ref="CV34:CV65" si="116">IF(CH34="","",IF(AR34&lt;1.35,"",CH34))</f>
        <v>9.5500000000000007</v>
      </c>
      <c r="CW34" s="286">
        <f t="shared" ref="CW34:CW65" si="117">IF(COUNT(CI34:CJ34)&gt;0,1,"")</f>
        <v>1</v>
      </c>
      <c r="CX34" s="287">
        <f t="shared" ref="CX34:CX65" si="118">IF(COUNT(CK34:CP34)&gt;0,1,"")</f>
        <v>1</v>
      </c>
      <c r="CY34" s="287">
        <f t="shared" ref="CY34:CY65" si="119">IF(COUNT(CQ34:CT34)&gt;0,1,"")</f>
        <v>1</v>
      </c>
      <c r="CZ34" s="287">
        <f t="shared" ref="CZ34:CZ65" si="120">IF(COUNT(CU34:CV34)&gt;0,1,"")</f>
        <v>1</v>
      </c>
      <c r="DA34" s="287">
        <f t="shared" ref="DA34:DA65" si="121">4-SUM(CW34:CZ34)</f>
        <v>0</v>
      </c>
    </row>
    <row r="35" spans="1:105" ht="17" x14ac:dyDescent="0.25">
      <c r="A35" s="281" t="s">
        <v>72</v>
      </c>
      <c r="B35" s="94" t="s">
        <v>2549</v>
      </c>
      <c r="C35" s="282">
        <v>3.84</v>
      </c>
      <c r="D35" s="283">
        <v>4.43</v>
      </c>
      <c r="E35" s="283">
        <v>2.63</v>
      </c>
      <c r="F35" s="283">
        <v>2.63</v>
      </c>
      <c r="G35" s="283">
        <v>4.72</v>
      </c>
      <c r="H35" s="283">
        <v>2.93</v>
      </c>
      <c r="I35" s="283">
        <v>2.93</v>
      </c>
      <c r="J35" s="283">
        <v>3.32</v>
      </c>
      <c r="K35" s="283">
        <v>5.39</v>
      </c>
      <c r="L35" s="283">
        <v>5.39</v>
      </c>
      <c r="M35" s="283">
        <v>7.02</v>
      </c>
      <c r="N35" s="283">
        <v>3.04</v>
      </c>
      <c r="O35" s="283">
        <v>9.75</v>
      </c>
      <c r="P35" s="283">
        <v>10.6</v>
      </c>
      <c r="Q35" s="284">
        <v>54.4</v>
      </c>
      <c r="R35" s="285">
        <v>53.8</v>
      </c>
      <c r="S35" s="285">
        <v>51.7</v>
      </c>
      <c r="T35" s="285">
        <v>51.7</v>
      </c>
      <c r="U35" s="285">
        <v>46.9</v>
      </c>
      <c r="V35" s="285">
        <v>48.3</v>
      </c>
      <c r="W35" s="285">
        <v>48.3</v>
      </c>
      <c r="X35" s="285">
        <v>34</v>
      </c>
      <c r="Y35" s="285">
        <v>47.2</v>
      </c>
      <c r="Z35" s="285">
        <v>47.2</v>
      </c>
      <c r="AA35" s="285">
        <v>44.5</v>
      </c>
      <c r="AB35" s="285">
        <v>50.5</v>
      </c>
      <c r="AC35" s="285">
        <v>52.5</v>
      </c>
      <c r="AD35" s="285">
        <v>47.9</v>
      </c>
      <c r="AE35" s="282">
        <f t="shared" si="61"/>
        <v>14.166666666666666</v>
      </c>
      <c r="AF35" s="283">
        <f t="shared" si="62"/>
        <v>12.144469525959368</v>
      </c>
      <c r="AG35" s="283">
        <f t="shared" si="63"/>
        <v>19.657794676806084</v>
      </c>
      <c r="AH35" s="283">
        <f t="shared" si="64"/>
        <v>19.657794676806084</v>
      </c>
      <c r="AI35" s="283">
        <f t="shared" si="65"/>
        <v>9.9364406779661021</v>
      </c>
      <c r="AJ35" s="283">
        <f t="shared" si="66"/>
        <v>16.484641638225256</v>
      </c>
      <c r="AK35" s="283">
        <f t="shared" si="67"/>
        <v>16.484641638225256</v>
      </c>
      <c r="AL35" s="283">
        <f t="shared" si="68"/>
        <v>10.240963855421688</v>
      </c>
      <c r="AM35" s="283">
        <f t="shared" si="69"/>
        <v>8.7569573283859015</v>
      </c>
      <c r="AN35" s="283">
        <f t="shared" si="70"/>
        <v>8.7569573283859015</v>
      </c>
      <c r="AO35" s="283">
        <f t="shared" si="71"/>
        <v>6.3390313390313393</v>
      </c>
      <c r="AP35" s="283">
        <f t="shared" si="72"/>
        <v>16.611842105263158</v>
      </c>
      <c r="AQ35" s="283">
        <f t="shared" si="73"/>
        <v>5.384615384615385</v>
      </c>
      <c r="AR35" s="283">
        <f t="shared" si="74"/>
        <v>4.5188679245283021</v>
      </c>
      <c r="AS35" s="284">
        <f t="shared" si="75"/>
        <v>54.4</v>
      </c>
      <c r="AT35" s="285">
        <f t="shared" si="76"/>
        <v>53.8</v>
      </c>
      <c r="AU35" s="285">
        <f t="shared" si="77"/>
        <v>51.7</v>
      </c>
      <c r="AV35" s="285">
        <f t="shared" si="78"/>
        <v>51.7</v>
      </c>
      <c r="AW35" s="285">
        <f t="shared" si="79"/>
        <v>46.9</v>
      </c>
      <c r="AX35" s="285">
        <f t="shared" si="80"/>
        <v>48.3</v>
      </c>
      <c r="AY35" s="285">
        <f t="shared" si="81"/>
        <v>48.3</v>
      </c>
      <c r="AZ35" s="285">
        <f t="shared" si="82"/>
        <v>34</v>
      </c>
      <c r="BA35" s="285">
        <f t="shared" si="83"/>
        <v>47.2</v>
      </c>
      <c r="BB35" s="285">
        <f t="shared" si="84"/>
        <v>47.2</v>
      </c>
      <c r="BC35" s="285">
        <f t="shared" si="85"/>
        <v>44.5</v>
      </c>
      <c r="BD35" s="285">
        <f t="shared" si="86"/>
        <v>50.5</v>
      </c>
      <c r="BE35" s="285">
        <f t="shared" si="87"/>
        <v>52.5</v>
      </c>
      <c r="BF35" s="285">
        <f t="shared" si="88"/>
        <v>47.9</v>
      </c>
      <c r="BG35" s="284">
        <f t="shared" si="89"/>
        <v>100</v>
      </c>
      <c r="BH35" s="285">
        <f t="shared" si="90"/>
        <v>100</v>
      </c>
      <c r="BI35" s="285">
        <f t="shared" si="91"/>
        <v>100</v>
      </c>
      <c r="BJ35" s="285">
        <f t="shared" si="92"/>
        <v>100</v>
      </c>
      <c r="BK35" s="285">
        <f t="shared" si="93"/>
        <v>96.303901437371664</v>
      </c>
      <c r="BL35" s="285">
        <f t="shared" si="94"/>
        <v>100</v>
      </c>
      <c r="BM35" s="285">
        <f t="shared" si="95"/>
        <v>100</v>
      </c>
      <c r="BN35" s="285">
        <f t="shared" si="96"/>
        <v>98.550724637681157</v>
      </c>
      <c r="BO35" s="285">
        <f t="shared" si="97"/>
        <v>96.919917864476375</v>
      </c>
      <c r="BP35" s="285">
        <f t="shared" si="98"/>
        <v>96.919917864476375</v>
      </c>
      <c r="BQ35" s="285">
        <f t="shared" si="99"/>
        <v>100</v>
      </c>
      <c r="BR35" s="285">
        <f t="shared" si="100"/>
        <v>99.605522682445752</v>
      </c>
      <c r="BS35" s="285">
        <f t="shared" si="101"/>
        <v>100</v>
      </c>
      <c r="BT35" s="285">
        <f t="shared" si="102"/>
        <v>94.664031620553359</v>
      </c>
      <c r="BU35" s="282">
        <v>10.44</v>
      </c>
      <c r="BV35" s="283">
        <v>10.43</v>
      </c>
      <c r="BW35" s="283">
        <v>10.85</v>
      </c>
      <c r="BX35" s="283">
        <v>10.85</v>
      </c>
      <c r="BY35" s="283">
        <v>10.99</v>
      </c>
      <c r="BZ35" s="283">
        <v>10.220000000000001</v>
      </c>
      <c r="CA35" s="283">
        <v>10.220000000000001</v>
      </c>
      <c r="CB35" s="283">
        <v>9.83</v>
      </c>
      <c r="CC35" s="283">
        <v>10.83</v>
      </c>
      <c r="CD35" s="283">
        <v>10.83</v>
      </c>
      <c r="CE35" s="283">
        <v>11.12</v>
      </c>
      <c r="CF35" s="283">
        <v>10.28</v>
      </c>
      <c r="CG35" s="283">
        <v>10.39</v>
      </c>
      <c r="CH35" s="283">
        <v>10.039999999999999</v>
      </c>
      <c r="CI35" s="282">
        <f t="shared" si="103"/>
        <v>10.44</v>
      </c>
      <c r="CJ35" s="283">
        <f t="shared" si="104"/>
        <v>10.43</v>
      </c>
      <c r="CK35" s="283">
        <f t="shared" si="105"/>
        <v>10.85</v>
      </c>
      <c r="CL35" s="283">
        <f t="shared" si="106"/>
        <v>10.85</v>
      </c>
      <c r="CM35" s="283">
        <f t="shared" si="107"/>
        <v>10.99</v>
      </c>
      <c r="CN35" s="283">
        <f t="shared" si="108"/>
        <v>10.220000000000001</v>
      </c>
      <c r="CO35" s="283">
        <f t="shared" si="109"/>
        <v>10.220000000000001</v>
      </c>
      <c r="CP35" s="283">
        <f t="shared" si="110"/>
        <v>9.83</v>
      </c>
      <c r="CQ35" s="283">
        <f t="shared" si="111"/>
        <v>10.83</v>
      </c>
      <c r="CR35" s="283">
        <f t="shared" si="112"/>
        <v>10.83</v>
      </c>
      <c r="CS35" s="283">
        <f t="shared" si="113"/>
        <v>11.12</v>
      </c>
      <c r="CT35" s="283">
        <f t="shared" si="114"/>
        <v>10.28</v>
      </c>
      <c r="CU35" s="283">
        <f t="shared" si="115"/>
        <v>10.39</v>
      </c>
      <c r="CV35" s="283">
        <f t="shared" si="116"/>
        <v>10.039999999999999</v>
      </c>
      <c r="CW35" s="286">
        <f t="shared" si="117"/>
        <v>1</v>
      </c>
      <c r="CX35" s="287">
        <f t="shared" si="118"/>
        <v>1</v>
      </c>
      <c r="CY35" s="287">
        <f t="shared" si="119"/>
        <v>1</v>
      </c>
      <c r="CZ35" s="287">
        <f t="shared" si="120"/>
        <v>1</v>
      </c>
      <c r="DA35" s="287">
        <f t="shared" si="121"/>
        <v>0</v>
      </c>
    </row>
    <row r="36" spans="1:105" ht="17" x14ac:dyDescent="0.25">
      <c r="A36" s="281" t="s">
        <v>121</v>
      </c>
      <c r="B36" s="94" t="s">
        <v>2550</v>
      </c>
      <c r="C36" s="282">
        <v>5.75</v>
      </c>
      <c r="D36" s="283">
        <v>6.14</v>
      </c>
      <c r="E36" s="283">
        <v>5.37</v>
      </c>
      <c r="F36" s="283">
        <v>5.37</v>
      </c>
      <c r="G36" s="283">
        <v>7.92</v>
      </c>
      <c r="H36" s="283">
        <v>5.62</v>
      </c>
      <c r="I36" s="283">
        <v>5.62</v>
      </c>
      <c r="J36" s="283">
        <v>4.84</v>
      </c>
      <c r="K36" s="283">
        <v>10.53</v>
      </c>
      <c r="L36" s="283">
        <v>10.53</v>
      </c>
      <c r="M36" s="283">
        <v>10.119999999999999</v>
      </c>
      <c r="N36" s="283">
        <v>4.1399999999999997</v>
      </c>
      <c r="O36" s="283">
        <v>3.5</v>
      </c>
      <c r="P36" s="283">
        <v>2.77</v>
      </c>
      <c r="Q36" s="284">
        <v>21.2</v>
      </c>
      <c r="R36" s="285">
        <v>15.5</v>
      </c>
      <c r="S36" s="285">
        <v>27.8</v>
      </c>
      <c r="T36" s="285">
        <v>27.8</v>
      </c>
      <c r="U36" s="285">
        <v>30.9</v>
      </c>
      <c r="V36" s="285">
        <v>15.8</v>
      </c>
      <c r="W36" s="285">
        <v>15.8</v>
      </c>
      <c r="X36" s="285">
        <v>7</v>
      </c>
      <c r="Y36" s="285">
        <v>35.5</v>
      </c>
      <c r="Z36" s="285">
        <v>35.5</v>
      </c>
      <c r="AA36" s="285">
        <v>27.9</v>
      </c>
      <c r="AB36" s="285">
        <v>28.2</v>
      </c>
      <c r="AC36" s="285">
        <v>5</v>
      </c>
      <c r="AD36" s="285">
        <v>2.2999999999999998</v>
      </c>
      <c r="AE36" s="282">
        <f t="shared" si="61"/>
        <v>3.6869565217391305</v>
      </c>
      <c r="AF36" s="283">
        <f t="shared" si="62"/>
        <v>2.5244299674267103</v>
      </c>
      <c r="AG36" s="283">
        <f t="shared" si="63"/>
        <v>5.1769087523277468</v>
      </c>
      <c r="AH36" s="283">
        <f t="shared" si="64"/>
        <v>5.1769087523277468</v>
      </c>
      <c r="AI36" s="283">
        <f t="shared" si="65"/>
        <v>3.9015151515151514</v>
      </c>
      <c r="AJ36" s="283">
        <f t="shared" si="66"/>
        <v>2.8113879003558719</v>
      </c>
      <c r="AK36" s="283">
        <f t="shared" si="67"/>
        <v>2.8113879003558719</v>
      </c>
      <c r="AL36" s="283">
        <f t="shared" si="68"/>
        <v>1.4462809917355373</v>
      </c>
      <c r="AM36" s="283">
        <f t="shared" si="69"/>
        <v>3.3713200379867048</v>
      </c>
      <c r="AN36" s="283">
        <f t="shared" si="70"/>
        <v>3.3713200379867048</v>
      </c>
      <c r="AO36" s="283">
        <f t="shared" si="71"/>
        <v>2.7569169960474311</v>
      </c>
      <c r="AP36" s="283">
        <f t="shared" si="72"/>
        <v>6.8115942028985508</v>
      </c>
      <c r="AQ36" s="283">
        <f t="shared" si="73"/>
        <v>1.4285714285714286</v>
      </c>
      <c r="AR36" s="283">
        <f t="shared" si="74"/>
        <v>0.83032490974729234</v>
      </c>
      <c r="AS36" s="284">
        <f t="shared" si="75"/>
        <v>21.2</v>
      </c>
      <c r="AT36" s="285">
        <f t="shared" si="76"/>
        <v>15.5</v>
      </c>
      <c r="AU36" s="285">
        <f t="shared" si="77"/>
        <v>27.8</v>
      </c>
      <c r="AV36" s="285">
        <f t="shared" si="78"/>
        <v>27.8</v>
      </c>
      <c r="AW36" s="285">
        <f t="shared" si="79"/>
        <v>30.9</v>
      </c>
      <c r="AX36" s="285">
        <f t="shared" si="80"/>
        <v>15.8</v>
      </c>
      <c r="AY36" s="285">
        <f t="shared" si="81"/>
        <v>15.8</v>
      </c>
      <c r="AZ36" s="285">
        <f t="shared" si="82"/>
        <v>7</v>
      </c>
      <c r="BA36" s="285">
        <f t="shared" si="83"/>
        <v>35.5</v>
      </c>
      <c r="BB36" s="285">
        <f t="shared" si="84"/>
        <v>35.5</v>
      </c>
      <c r="BC36" s="285">
        <f t="shared" si="85"/>
        <v>27.9</v>
      </c>
      <c r="BD36" s="285">
        <f t="shared" si="86"/>
        <v>28.2</v>
      </c>
      <c r="BE36" s="285">
        <f t="shared" si="87"/>
        <v>5</v>
      </c>
      <c r="BF36" s="285" t="str">
        <f t="shared" si="88"/>
        <v/>
      </c>
      <c r="BG36" s="284">
        <f t="shared" si="89"/>
        <v>38.970588235294116</v>
      </c>
      <c r="BH36" s="285">
        <f t="shared" si="90"/>
        <v>28.810408921933089</v>
      </c>
      <c r="BI36" s="285">
        <f t="shared" si="91"/>
        <v>53.771760154738878</v>
      </c>
      <c r="BJ36" s="285">
        <f t="shared" si="92"/>
        <v>53.771760154738878</v>
      </c>
      <c r="BK36" s="285">
        <f t="shared" si="93"/>
        <v>63.449691991786445</v>
      </c>
      <c r="BL36" s="285">
        <f t="shared" si="94"/>
        <v>32.712215320910978</v>
      </c>
      <c r="BM36" s="285">
        <f t="shared" si="95"/>
        <v>32.712215320910978</v>
      </c>
      <c r="BN36" s="285">
        <f t="shared" si="96"/>
        <v>20.289855072463769</v>
      </c>
      <c r="BO36" s="285">
        <f t="shared" si="97"/>
        <v>72.895277207392198</v>
      </c>
      <c r="BP36" s="285">
        <f t="shared" si="98"/>
        <v>72.895277207392198</v>
      </c>
      <c r="BQ36" s="285">
        <f t="shared" si="99"/>
        <v>62.696629213483149</v>
      </c>
      <c r="BR36" s="285">
        <f t="shared" si="100"/>
        <v>55.621301775147927</v>
      </c>
      <c r="BS36" s="285">
        <f t="shared" si="101"/>
        <v>9.5238095238095237</v>
      </c>
      <c r="BT36" s="285" t="str">
        <f t="shared" si="102"/>
        <v/>
      </c>
      <c r="BU36" s="282">
        <v>8.34</v>
      </c>
      <c r="BV36" s="283">
        <v>8.35</v>
      </c>
      <c r="BW36" s="283">
        <v>8.58</v>
      </c>
      <c r="BX36" s="283">
        <v>8.58</v>
      </c>
      <c r="BY36" s="283">
        <v>8.93</v>
      </c>
      <c r="BZ36" s="283">
        <v>8.41</v>
      </c>
      <c r="CA36" s="283">
        <v>8.41</v>
      </c>
      <c r="CB36" s="283">
        <v>8.35</v>
      </c>
      <c r="CC36" s="283">
        <v>9.41</v>
      </c>
      <c r="CD36" s="283">
        <v>9.41</v>
      </c>
      <c r="CE36" s="283">
        <v>9.32</v>
      </c>
      <c r="CF36" s="283">
        <v>8.82</v>
      </c>
      <c r="CG36" s="283">
        <v>8.2899999999999991</v>
      </c>
      <c r="CH36" s="283">
        <v>8.26</v>
      </c>
      <c r="CI36" s="282">
        <f t="shared" si="103"/>
        <v>8.34</v>
      </c>
      <c r="CJ36" s="283">
        <f t="shared" si="104"/>
        <v>8.35</v>
      </c>
      <c r="CK36" s="283">
        <f t="shared" si="105"/>
        <v>8.58</v>
      </c>
      <c r="CL36" s="283">
        <f t="shared" si="106"/>
        <v>8.58</v>
      </c>
      <c r="CM36" s="283">
        <f t="shared" si="107"/>
        <v>8.93</v>
      </c>
      <c r="CN36" s="283">
        <f t="shared" si="108"/>
        <v>8.41</v>
      </c>
      <c r="CO36" s="283">
        <f t="shared" si="109"/>
        <v>8.41</v>
      </c>
      <c r="CP36" s="283">
        <f t="shared" si="110"/>
        <v>8.35</v>
      </c>
      <c r="CQ36" s="283">
        <f t="shared" si="111"/>
        <v>9.41</v>
      </c>
      <c r="CR36" s="283">
        <f t="shared" si="112"/>
        <v>9.41</v>
      </c>
      <c r="CS36" s="283">
        <f t="shared" si="113"/>
        <v>9.32</v>
      </c>
      <c r="CT36" s="283">
        <f t="shared" si="114"/>
        <v>8.82</v>
      </c>
      <c r="CU36" s="283">
        <f t="shared" si="115"/>
        <v>8.2899999999999991</v>
      </c>
      <c r="CV36" s="283" t="str">
        <f t="shared" si="116"/>
        <v/>
      </c>
      <c r="CW36" s="286">
        <f t="shared" si="117"/>
        <v>1</v>
      </c>
      <c r="CX36" s="287">
        <f t="shared" si="118"/>
        <v>1</v>
      </c>
      <c r="CY36" s="287">
        <f t="shared" si="119"/>
        <v>1</v>
      </c>
      <c r="CZ36" s="287">
        <f t="shared" si="120"/>
        <v>1</v>
      </c>
      <c r="DA36" s="287">
        <f t="shared" si="121"/>
        <v>0</v>
      </c>
    </row>
    <row r="37" spans="1:105" ht="17" x14ac:dyDescent="0.25">
      <c r="A37" s="281" t="s">
        <v>122</v>
      </c>
      <c r="B37" s="94" t="s">
        <v>2551</v>
      </c>
      <c r="C37" s="282">
        <v>2.95</v>
      </c>
      <c r="D37" s="283">
        <v>2.4900000000000002</v>
      </c>
      <c r="E37" s="283">
        <v>3.34</v>
      </c>
      <c r="F37" s="283">
        <v>3.34</v>
      </c>
      <c r="G37" s="283">
        <v>3.86</v>
      </c>
      <c r="H37" s="283">
        <v>2.65</v>
      </c>
      <c r="I37" s="283">
        <v>2.65</v>
      </c>
      <c r="J37" s="283">
        <v>2.08</v>
      </c>
      <c r="K37" s="283">
        <v>4.99</v>
      </c>
      <c r="L37" s="283">
        <v>4.99</v>
      </c>
      <c r="M37" s="283">
        <v>4.82</v>
      </c>
      <c r="N37" s="283">
        <v>2.2400000000000002</v>
      </c>
      <c r="O37" s="283">
        <v>2.19</v>
      </c>
      <c r="P37" s="283">
        <v>3.99</v>
      </c>
      <c r="S37" s="285">
        <v>21.9</v>
      </c>
      <c r="T37" s="285">
        <v>21.9</v>
      </c>
      <c r="U37" s="285">
        <v>32.5</v>
      </c>
      <c r="V37" s="285">
        <v>19.399999999999999</v>
      </c>
      <c r="W37" s="285">
        <v>19.399999999999999</v>
      </c>
      <c r="X37" s="285">
        <v>18.100000000000001</v>
      </c>
      <c r="Y37" s="285">
        <v>35.6</v>
      </c>
      <c r="Z37" s="285">
        <v>35.6</v>
      </c>
      <c r="AA37" s="285">
        <v>29</v>
      </c>
      <c r="AB37" s="285">
        <v>19.899999999999999</v>
      </c>
      <c r="AC37" s="285">
        <v>8.1</v>
      </c>
      <c r="AD37" s="285">
        <v>15.8</v>
      </c>
      <c r="AE37" s="282" t="str">
        <f t="shared" si="61"/>
        <v/>
      </c>
      <c r="AF37" s="283" t="str">
        <f t="shared" si="62"/>
        <v/>
      </c>
      <c r="AG37" s="283">
        <f t="shared" si="63"/>
        <v>6.5568862275449105</v>
      </c>
      <c r="AH37" s="283">
        <f t="shared" si="64"/>
        <v>6.5568862275449105</v>
      </c>
      <c r="AI37" s="283">
        <f t="shared" si="65"/>
        <v>8.4196891191709842</v>
      </c>
      <c r="AJ37" s="283">
        <f t="shared" si="66"/>
        <v>7.3207547169811322</v>
      </c>
      <c r="AK37" s="283">
        <f t="shared" si="67"/>
        <v>7.3207547169811322</v>
      </c>
      <c r="AL37" s="283">
        <f t="shared" si="68"/>
        <v>8.7019230769230766</v>
      </c>
      <c r="AM37" s="283">
        <f t="shared" si="69"/>
        <v>7.1342685370741483</v>
      </c>
      <c r="AN37" s="283">
        <f t="shared" si="70"/>
        <v>7.1342685370741483</v>
      </c>
      <c r="AO37" s="283">
        <f t="shared" si="71"/>
        <v>6.0165975103734439</v>
      </c>
      <c r="AP37" s="283">
        <f t="shared" si="72"/>
        <v>8.8839285714285694</v>
      </c>
      <c r="AQ37" s="283">
        <f t="shared" si="73"/>
        <v>3.6986301369863015</v>
      </c>
      <c r="AR37" s="283">
        <f t="shared" si="74"/>
        <v>3.9598997493734336</v>
      </c>
      <c r="AS37" s="284" t="str">
        <f t="shared" si="75"/>
        <v/>
      </c>
      <c r="AT37" s="285" t="str">
        <f t="shared" si="76"/>
        <v/>
      </c>
      <c r="AU37" s="285">
        <f t="shared" si="77"/>
        <v>21.9</v>
      </c>
      <c r="AV37" s="285">
        <f t="shared" si="78"/>
        <v>21.9</v>
      </c>
      <c r="AW37" s="285">
        <f t="shared" si="79"/>
        <v>32.5</v>
      </c>
      <c r="AX37" s="285">
        <f t="shared" si="80"/>
        <v>19.399999999999999</v>
      </c>
      <c r="AY37" s="285">
        <f t="shared" si="81"/>
        <v>19.399999999999999</v>
      </c>
      <c r="AZ37" s="285">
        <f t="shared" si="82"/>
        <v>18.100000000000001</v>
      </c>
      <c r="BA37" s="285">
        <f t="shared" si="83"/>
        <v>35.6</v>
      </c>
      <c r="BB37" s="285">
        <f t="shared" si="84"/>
        <v>35.6</v>
      </c>
      <c r="BC37" s="285">
        <f t="shared" si="85"/>
        <v>29</v>
      </c>
      <c r="BD37" s="285">
        <f t="shared" si="86"/>
        <v>19.899999999999999</v>
      </c>
      <c r="BE37" s="285">
        <f t="shared" si="87"/>
        <v>8.1</v>
      </c>
      <c r="BF37" s="285">
        <f t="shared" si="88"/>
        <v>15.8</v>
      </c>
      <c r="BG37" s="284" t="str">
        <f t="shared" si="89"/>
        <v/>
      </c>
      <c r="BH37" s="285" t="str">
        <f t="shared" si="90"/>
        <v/>
      </c>
      <c r="BI37" s="285">
        <f t="shared" si="91"/>
        <v>42.359767891682786</v>
      </c>
      <c r="BJ37" s="285">
        <f t="shared" si="92"/>
        <v>42.359767891682786</v>
      </c>
      <c r="BK37" s="285">
        <f t="shared" si="93"/>
        <v>66.735112936344962</v>
      </c>
      <c r="BL37" s="285">
        <f t="shared" si="94"/>
        <v>40.165631469979296</v>
      </c>
      <c r="BM37" s="285">
        <f t="shared" si="95"/>
        <v>40.165631469979296</v>
      </c>
      <c r="BN37" s="285">
        <f t="shared" si="96"/>
        <v>52.463768115942038</v>
      </c>
      <c r="BO37" s="285">
        <f t="shared" si="97"/>
        <v>73.100616016427097</v>
      </c>
      <c r="BP37" s="285">
        <f t="shared" si="98"/>
        <v>73.100616016427097</v>
      </c>
      <c r="BQ37" s="285">
        <f t="shared" si="99"/>
        <v>65.168539325842701</v>
      </c>
      <c r="BR37" s="285">
        <f t="shared" si="100"/>
        <v>39.250493096646935</v>
      </c>
      <c r="BS37" s="285">
        <f t="shared" si="101"/>
        <v>15.428571428571429</v>
      </c>
      <c r="BT37" s="285">
        <f t="shared" si="102"/>
        <v>31.225296442687746</v>
      </c>
      <c r="BW37" s="283">
        <v>7.4</v>
      </c>
      <c r="BX37" s="283">
        <v>7.4</v>
      </c>
      <c r="BY37" s="283">
        <v>7.93</v>
      </c>
      <c r="BZ37" s="283">
        <v>7.28</v>
      </c>
      <c r="CA37" s="283">
        <v>7.28</v>
      </c>
      <c r="CB37" s="283">
        <v>8.31</v>
      </c>
      <c r="CC37" s="283">
        <v>8.64</v>
      </c>
      <c r="CD37" s="283">
        <v>8.64</v>
      </c>
      <c r="CE37" s="283">
        <v>8.61</v>
      </c>
      <c r="CF37" s="283">
        <v>7.09</v>
      </c>
      <c r="CG37" s="283">
        <v>7.09</v>
      </c>
      <c r="CH37" s="283">
        <v>6.58</v>
      </c>
      <c r="CI37" s="282" t="str">
        <f t="shared" si="103"/>
        <v/>
      </c>
      <c r="CJ37" s="283" t="str">
        <f t="shared" si="104"/>
        <v/>
      </c>
      <c r="CK37" s="283">
        <f t="shared" si="105"/>
        <v>7.4</v>
      </c>
      <c r="CL37" s="283">
        <f t="shared" si="106"/>
        <v>7.4</v>
      </c>
      <c r="CM37" s="283">
        <f t="shared" si="107"/>
        <v>7.93</v>
      </c>
      <c r="CN37" s="283">
        <f t="shared" si="108"/>
        <v>7.28</v>
      </c>
      <c r="CO37" s="283">
        <f t="shared" si="109"/>
        <v>7.28</v>
      </c>
      <c r="CP37" s="283">
        <f t="shared" si="110"/>
        <v>8.31</v>
      </c>
      <c r="CQ37" s="283">
        <f t="shared" si="111"/>
        <v>8.64</v>
      </c>
      <c r="CR37" s="283">
        <f t="shared" si="112"/>
        <v>8.64</v>
      </c>
      <c r="CS37" s="283">
        <f t="shared" si="113"/>
        <v>8.61</v>
      </c>
      <c r="CT37" s="283">
        <f t="shared" si="114"/>
        <v>7.09</v>
      </c>
      <c r="CU37" s="283">
        <f t="shared" si="115"/>
        <v>7.09</v>
      </c>
      <c r="CV37" s="283">
        <f t="shared" si="116"/>
        <v>6.58</v>
      </c>
      <c r="CW37" s="286" t="str">
        <f t="shared" si="117"/>
        <v/>
      </c>
      <c r="CX37" s="287">
        <f t="shared" si="118"/>
        <v>1</v>
      </c>
      <c r="CY37" s="287">
        <f t="shared" si="119"/>
        <v>1</v>
      </c>
      <c r="CZ37" s="287">
        <f t="shared" si="120"/>
        <v>1</v>
      </c>
      <c r="DA37" s="287">
        <f t="shared" si="121"/>
        <v>1</v>
      </c>
    </row>
    <row r="38" spans="1:105" ht="17" x14ac:dyDescent="0.25">
      <c r="A38" s="281" t="s">
        <v>70</v>
      </c>
      <c r="B38" s="94" t="s">
        <v>2552</v>
      </c>
      <c r="C38" s="282">
        <v>1.46</v>
      </c>
      <c r="D38" s="283">
        <v>1.59</v>
      </c>
      <c r="E38" s="283">
        <v>7.35</v>
      </c>
      <c r="F38" s="283">
        <v>7.35</v>
      </c>
      <c r="G38" s="283">
        <v>7.85</v>
      </c>
      <c r="H38" s="283">
        <v>6.79</v>
      </c>
      <c r="I38" s="283">
        <v>6.79</v>
      </c>
      <c r="J38" s="283">
        <v>7.44</v>
      </c>
      <c r="K38" s="283">
        <v>4.24</v>
      </c>
      <c r="L38" s="283">
        <v>4.24</v>
      </c>
      <c r="M38" s="283">
        <v>3.66</v>
      </c>
      <c r="N38" s="283">
        <v>1.8</v>
      </c>
      <c r="O38" s="283">
        <v>2.14</v>
      </c>
      <c r="P38" s="283">
        <v>3.05</v>
      </c>
      <c r="S38" s="285">
        <v>11.2</v>
      </c>
      <c r="T38" s="285">
        <v>11.2</v>
      </c>
      <c r="U38" s="285">
        <v>7.7</v>
      </c>
      <c r="V38" s="285">
        <v>10.6</v>
      </c>
      <c r="W38" s="285">
        <v>10.6</v>
      </c>
      <c r="X38" s="285">
        <v>6.9</v>
      </c>
      <c r="AA38" s="285">
        <v>8.1</v>
      </c>
      <c r="AC38" s="285">
        <v>11.5</v>
      </c>
      <c r="AD38" s="285">
        <v>10.199999999999999</v>
      </c>
      <c r="AE38" s="282" t="str">
        <f t="shared" si="61"/>
        <v/>
      </c>
      <c r="AF38" s="283" t="str">
        <f t="shared" si="62"/>
        <v/>
      </c>
      <c r="AG38" s="283">
        <f t="shared" si="63"/>
        <v>1.5238095238095237</v>
      </c>
      <c r="AH38" s="283">
        <f t="shared" si="64"/>
        <v>1.5238095238095237</v>
      </c>
      <c r="AI38" s="283">
        <f t="shared" si="65"/>
        <v>0.98089171974522305</v>
      </c>
      <c r="AJ38" s="283">
        <f t="shared" si="66"/>
        <v>1.561119293078056</v>
      </c>
      <c r="AK38" s="283">
        <f t="shared" si="67"/>
        <v>1.561119293078056</v>
      </c>
      <c r="AL38" s="283">
        <f t="shared" si="68"/>
        <v>0.92741935483870963</v>
      </c>
      <c r="AM38" s="283" t="str">
        <f t="shared" si="69"/>
        <v/>
      </c>
      <c r="AN38" s="283" t="str">
        <f t="shared" si="70"/>
        <v/>
      </c>
      <c r="AO38" s="283">
        <f t="shared" si="71"/>
        <v>2.2131147540983607</v>
      </c>
      <c r="AP38" s="283" t="str">
        <f t="shared" si="72"/>
        <v/>
      </c>
      <c r="AQ38" s="283">
        <f t="shared" si="73"/>
        <v>5.3738317757009346</v>
      </c>
      <c r="AR38" s="283">
        <f t="shared" si="74"/>
        <v>3.3442622950819674</v>
      </c>
      <c r="AS38" s="284" t="str">
        <f t="shared" si="75"/>
        <v/>
      </c>
      <c r="AT38" s="285" t="str">
        <f t="shared" si="76"/>
        <v/>
      </c>
      <c r="AU38" s="285">
        <f t="shared" si="77"/>
        <v>11.2</v>
      </c>
      <c r="AV38" s="285">
        <f t="shared" si="78"/>
        <v>11.2</v>
      </c>
      <c r="AW38" s="285" t="str">
        <f t="shared" si="79"/>
        <v/>
      </c>
      <c r="AX38" s="285">
        <f t="shared" si="80"/>
        <v>10.6</v>
      </c>
      <c r="AY38" s="285">
        <f t="shared" si="81"/>
        <v>10.6</v>
      </c>
      <c r="AZ38" s="285" t="str">
        <f t="shared" si="82"/>
        <v/>
      </c>
      <c r="BA38" s="285" t="str">
        <f t="shared" si="83"/>
        <v/>
      </c>
      <c r="BB38" s="285" t="str">
        <f t="shared" si="84"/>
        <v/>
      </c>
      <c r="BC38" s="285">
        <f t="shared" si="85"/>
        <v>8.1</v>
      </c>
      <c r="BD38" s="285" t="str">
        <f t="shared" si="86"/>
        <v/>
      </c>
      <c r="BE38" s="285">
        <f t="shared" si="87"/>
        <v>11.5</v>
      </c>
      <c r="BF38" s="285">
        <f t="shared" si="88"/>
        <v>10.199999999999999</v>
      </c>
      <c r="BG38" s="284" t="str">
        <f t="shared" si="89"/>
        <v/>
      </c>
      <c r="BH38" s="285" t="str">
        <f t="shared" si="90"/>
        <v/>
      </c>
      <c r="BI38" s="285">
        <f t="shared" si="91"/>
        <v>21.663442940038685</v>
      </c>
      <c r="BJ38" s="285">
        <f t="shared" si="92"/>
        <v>21.663442940038685</v>
      </c>
      <c r="BK38" s="285" t="str">
        <f t="shared" si="93"/>
        <v/>
      </c>
      <c r="BL38" s="285">
        <f t="shared" si="94"/>
        <v>21.946169772256731</v>
      </c>
      <c r="BM38" s="285">
        <f t="shared" si="95"/>
        <v>21.946169772256731</v>
      </c>
      <c r="BN38" s="285" t="str">
        <f t="shared" si="96"/>
        <v/>
      </c>
      <c r="BO38" s="285" t="str">
        <f t="shared" si="97"/>
        <v/>
      </c>
      <c r="BP38" s="285" t="str">
        <f t="shared" si="98"/>
        <v/>
      </c>
      <c r="BQ38" s="285">
        <f t="shared" si="99"/>
        <v>18.202247191011235</v>
      </c>
      <c r="BR38" s="285" t="str">
        <f t="shared" si="100"/>
        <v/>
      </c>
      <c r="BS38" s="285">
        <f t="shared" si="101"/>
        <v>21.904761904761905</v>
      </c>
      <c r="BT38" s="285">
        <f t="shared" si="102"/>
        <v>20.158102766798415</v>
      </c>
      <c r="BW38" s="283">
        <v>7.88</v>
      </c>
      <c r="BX38" s="283">
        <v>7.88</v>
      </c>
      <c r="BY38" s="283">
        <v>7.94</v>
      </c>
      <c r="BZ38" s="283">
        <v>7.94</v>
      </c>
      <c r="CA38" s="283">
        <v>7.94</v>
      </c>
      <c r="CB38" s="283">
        <v>7.8</v>
      </c>
      <c r="CE38" s="283">
        <v>7.31</v>
      </c>
      <c r="CG38" s="283">
        <v>7.85</v>
      </c>
      <c r="CH38" s="283">
        <v>7.72</v>
      </c>
      <c r="CI38" s="282" t="str">
        <f t="shared" si="103"/>
        <v/>
      </c>
      <c r="CJ38" s="283" t="str">
        <f t="shared" si="104"/>
        <v/>
      </c>
      <c r="CK38" s="283">
        <f t="shared" si="105"/>
        <v>7.88</v>
      </c>
      <c r="CL38" s="283">
        <f t="shared" si="106"/>
        <v>7.88</v>
      </c>
      <c r="CM38" s="283" t="str">
        <f t="shared" si="107"/>
        <v/>
      </c>
      <c r="CN38" s="283">
        <f t="shared" si="108"/>
        <v>7.94</v>
      </c>
      <c r="CO38" s="283">
        <f t="shared" si="109"/>
        <v>7.94</v>
      </c>
      <c r="CP38" s="283" t="str">
        <f t="shared" si="110"/>
        <v/>
      </c>
      <c r="CQ38" s="283" t="str">
        <f t="shared" si="111"/>
        <v/>
      </c>
      <c r="CR38" s="283" t="str">
        <f t="shared" si="112"/>
        <v/>
      </c>
      <c r="CS38" s="283">
        <f t="shared" si="113"/>
        <v>7.31</v>
      </c>
      <c r="CT38" s="283" t="str">
        <f t="shared" si="114"/>
        <v/>
      </c>
      <c r="CU38" s="283">
        <f t="shared" si="115"/>
        <v>7.85</v>
      </c>
      <c r="CV38" s="283">
        <f t="shared" si="116"/>
        <v>7.72</v>
      </c>
      <c r="CW38" s="286" t="str">
        <f t="shared" si="117"/>
        <v/>
      </c>
      <c r="CX38" s="287">
        <f t="shared" si="118"/>
        <v>1</v>
      </c>
      <c r="CY38" s="287">
        <f t="shared" si="119"/>
        <v>1</v>
      </c>
      <c r="CZ38" s="287">
        <f t="shared" si="120"/>
        <v>1</v>
      </c>
      <c r="DA38" s="287">
        <f t="shared" si="121"/>
        <v>1</v>
      </c>
    </row>
    <row r="39" spans="1:105" ht="17" x14ac:dyDescent="0.25">
      <c r="A39" s="281" t="s">
        <v>71</v>
      </c>
      <c r="B39" s="94" t="s">
        <v>2553</v>
      </c>
      <c r="C39" s="282">
        <v>3.14</v>
      </c>
      <c r="D39" s="283">
        <v>1.74</v>
      </c>
      <c r="E39" s="283">
        <v>6.66</v>
      </c>
      <c r="F39" s="283">
        <v>6.66</v>
      </c>
      <c r="G39" s="283">
        <v>7.24</v>
      </c>
      <c r="H39" s="283">
        <v>2.27</v>
      </c>
      <c r="I39" s="283">
        <v>2.27</v>
      </c>
      <c r="J39" s="283">
        <v>1.9</v>
      </c>
      <c r="K39" s="283">
        <v>5.15</v>
      </c>
      <c r="L39" s="283">
        <v>5.15</v>
      </c>
      <c r="M39" s="283">
        <v>5.65</v>
      </c>
      <c r="N39" s="283">
        <v>1.43</v>
      </c>
      <c r="O39" s="283">
        <v>2.31</v>
      </c>
      <c r="P39" s="283">
        <v>3.97</v>
      </c>
      <c r="S39" s="285">
        <v>16.2</v>
      </c>
      <c r="T39" s="285">
        <v>16.2</v>
      </c>
      <c r="U39" s="285">
        <v>14</v>
      </c>
      <c r="V39" s="285">
        <v>14.5</v>
      </c>
      <c r="W39" s="285">
        <v>14.5</v>
      </c>
      <c r="X39" s="285">
        <v>7.5</v>
      </c>
      <c r="AA39" s="285">
        <v>4.0999999999999996</v>
      </c>
      <c r="AE39" s="282" t="str">
        <f t="shared" si="61"/>
        <v/>
      </c>
      <c r="AF39" s="283" t="str">
        <f t="shared" si="62"/>
        <v/>
      </c>
      <c r="AG39" s="283">
        <f t="shared" si="63"/>
        <v>2.4324324324324325</v>
      </c>
      <c r="AH39" s="283">
        <f t="shared" si="64"/>
        <v>2.4324324324324325</v>
      </c>
      <c r="AI39" s="283">
        <f t="shared" si="65"/>
        <v>1.9337016574585635</v>
      </c>
      <c r="AJ39" s="283">
        <f t="shared" si="66"/>
        <v>6.3876651982378858</v>
      </c>
      <c r="AK39" s="283">
        <f t="shared" si="67"/>
        <v>6.3876651982378858</v>
      </c>
      <c r="AL39" s="283">
        <f t="shared" si="68"/>
        <v>3.9473684210526319</v>
      </c>
      <c r="AM39" s="283" t="str">
        <f t="shared" si="69"/>
        <v/>
      </c>
      <c r="AN39" s="283" t="str">
        <f t="shared" si="70"/>
        <v/>
      </c>
      <c r="AO39" s="283">
        <f t="shared" si="71"/>
        <v>0.7256637168141592</v>
      </c>
      <c r="AP39" s="283" t="str">
        <f t="shared" si="72"/>
        <v/>
      </c>
      <c r="AQ39" s="283" t="str">
        <f t="shared" si="73"/>
        <v/>
      </c>
      <c r="AR39" s="283" t="str">
        <f t="shared" si="74"/>
        <v/>
      </c>
      <c r="AS39" s="284" t="str">
        <f t="shared" si="75"/>
        <v/>
      </c>
      <c r="AT39" s="285" t="str">
        <f t="shared" si="76"/>
        <v/>
      </c>
      <c r="AU39" s="285">
        <f t="shared" si="77"/>
        <v>16.2</v>
      </c>
      <c r="AV39" s="285">
        <f t="shared" si="78"/>
        <v>16.2</v>
      </c>
      <c r="AW39" s="285">
        <f t="shared" si="79"/>
        <v>14</v>
      </c>
      <c r="AX39" s="285">
        <f t="shared" si="80"/>
        <v>14.5</v>
      </c>
      <c r="AY39" s="285">
        <f t="shared" si="81"/>
        <v>14.5</v>
      </c>
      <c r="AZ39" s="285">
        <f t="shared" si="82"/>
        <v>7.5</v>
      </c>
      <c r="BA39" s="285" t="str">
        <f t="shared" si="83"/>
        <v/>
      </c>
      <c r="BB39" s="285" t="str">
        <f t="shared" si="84"/>
        <v/>
      </c>
      <c r="BC39" s="285" t="str">
        <f t="shared" si="85"/>
        <v/>
      </c>
      <c r="BD39" s="285" t="str">
        <f t="shared" si="86"/>
        <v/>
      </c>
      <c r="BE39" s="285" t="str">
        <f t="shared" si="87"/>
        <v/>
      </c>
      <c r="BF39" s="285" t="str">
        <f t="shared" si="88"/>
        <v/>
      </c>
      <c r="BG39" s="284" t="str">
        <f t="shared" si="89"/>
        <v/>
      </c>
      <c r="BH39" s="285" t="str">
        <f t="shared" si="90"/>
        <v/>
      </c>
      <c r="BI39" s="285">
        <f t="shared" si="91"/>
        <v>31.334622823984525</v>
      </c>
      <c r="BJ39" s="285">
        <f t="shared" si="92"/>
        <v>31.334622823984525</v>
      </c>
      <c r="BK39" s="285">
        <f t="shared" si="93"/>
        <v>28.747433264887061</v>
      </c>
      <c r="BL39" s="285">
        <f t="shared" si="94"/>
        <v>30.020703933747413</v>
      </c>
      <c r="BM39" s="285">
        <f t="shared" si="95"/>
        <v>30.020703933747413</v>
      </c>
      <c r="BN39" s="285">
        <f t="shared" si="96"/>
        <v>21.739130434782609</v>
      </c>
      <c r="BO39" s="285" t="str">
        <f t="shared" si="97"/>
        <v/>
      </c>
      <c r="BP39" s="285" t="str">
        <f t="shared" si="98"/>
        <v/>
      </c>
      <c r="BQ39" s="285" t="str">
        <f t="shared" si="99"/>
        <v/>
      </c>
      <c r="BR39" s="285" t="str">
        <f t="shared" si="100"/>
        <v/>
      </c>
      <c r="BS39" s="285" t="str">
        <f t="shared" si="101"/>
        <v/>
      </c>
      <c r="BT39" s="285" t="str">
        <f t="shared" si="102"/>
        <v/>
      </c>
      <c r="BW39" s="283">
        <v>8.16</v>
      </c>
      <c r="BX39" s="283">
        <v>8.16</v>
      </c>
      <c r="BY39" s="283">
        <v>8.1999999999999993</v>
      </c>
      <c r="BZ39" s="283">
        <v>7.95</v>
      </c>
      <c r="CA39" s="283">
        <v>7.95</v>
      </c>
      <c r="CB39" s="283">
        <v>7.86</v>
      </c>
      <c r="CE39" s="283">
        <v>8</v>
      </c>
      <c r="CI39" s="282" t="str">
        <f t="shared" si="103"/>
        <v/>
      </c>
      <c r="CJ39" s="283" t="str">
        <f t="shared" si="104"/>
        <v/>
      </c>
      <c r="CK39" s="283">
        <f t="shared" si="105"/>
        <v>8.16</v>
      </c>
      <c r="CL39" s="283">
        <f t="shared" si="106"/>
        <v>8.16</v>
      </c>
      <c r="CM39" s="283">
        <f t="shared" si="107"/>
        <v>8.1999999999999993</v>
      </c>
      <c r="CN39" s="283">
        <f t="shared" si="108"/>
        <v>7.95</v>
      </c>
      <c r="CO39" s="283">
        <f t="shared" si="109"/>
        <v>7.95</v>
      </c>
      <c r="CP39" s="283">
        <f t="shared" si="110"/>
        <v>7.86</v>
      </c>
      <c r="CQ39" s="283" t="str">
        <f t="shared" si="111"/>
        <v/>
      </c>
      <c r="CR39" s="283" t="str">
        <f t="shared" si="112"/>
        <v/>
      </c>
      <c r="CS39" s="283" t="str">
        <f t="shared" si="113"/>
        <v/>
      </c>
      <c r="CT39" s="283" t="str">
        <f t="shared" si="114"/>
        <v/>
      </c>
      <c r="CU39" s="283" t="str">
        <f t="shared" si="115"/>
        <v/>
      </c>
      <c r="CV39" s="283" t="str">
        <f t="shared" si="116"/>
        <v/>
      </c>
      <c r="CW39" s="286" t="str">
        <f t="shared" si="117"/>
        <v/>
      </c>
      <c r="CX39" s="287">
        <f t="shared" si="118"/>
        <v>1</v>
      </c>
      <c r="CY39" s="287" t="str">
        <f t="shared" si="119"/>
        <v/>
      </c>
      <c r="CZ39" s="287" t="str">
        <f t="shared" si="120"/>
        <v/>
      </c>
      <c r="DA39" s="287">
        <f t="shared" si="121"/>
        <v>3</v>
      </c>
    </row>
    <row r="40" spans="1:105" ht="17" x14ac:dyDescent="0.25">
      <c r="A40" s="281" t="s">
        <v>90</v>
      </c>
      <c r="B40" s="94" t="s">
        <v>2554</v>
      </c>
      <c r="C40" s="282">
        <v>2.97</v>
      </c>
      <c r="D40" s="283">
        <v>3.49</v>
      </c>
      <c r="E40" s="283">
        <v>2.97</v>
      </c>
      <c r="F40" s="283">
        <v>2.97</v>
      </c>
      <c r="G40" s="283">
        <v>4.1900000000000004</v>
      </c>
      <c r="H40" s="283">
        <v>5.19</v>
      </c>
      <c r="I40" s="283">
        <v>5.19</v>
      </c>
      <c r="J40" s="283">
        <v>4.47</v>
      </c>
      <c r="K40" s="283">
        <v>4.8</v>
      </c>
      <c r="L40" s="283">
        <v>4.8</v>
      </c>
      <c r="M40" s="283">
        <v>4.79</v>
      </c>
      <c r="N40" s="283">
        <v>4.2300000000000004</v>
      </c>
      <c r="O40" s="283">
        <v>4.1399999999999997</v>
      </c>
      <c r="P40" s="283">
        <v>4.1900000000000004</v>
      </c>
      <c r="Q40" s="284">
        <v>26.3</v>
      </c>
      <c r="R40" s="285">
        <v>25.6</v>
      </c>
      <c r="U40" s="285">
        <v>12.9</v>
      </c>
      <c r="X40" s="285">
        <v>11.2</v>
      </c>
      <c r="Y40" s="285">
        <v>21.6</v>
      </c>
      <c r="Z40" s="285">
        <v>21.6</v>
      </c>
      <c r="AA40" s="285">
        <v>18.899999999999999</v>
      </c>
      <c r="AE40" s="282">
        <f t="shared" si="61"/>
        <v>8.8552188552188547</v>
      </c>
      <c r="AF40" s="283">
        <f t="shared" si="62"/>
        <v>7.3352435530085955</v>
      </c>
      <c r="AG40" s="283" t="str">
        <f t="shared" si="63"/>
        <v/>
      </c>
      <c r="AH40" s="283" t="str">
        <f t="shared" si="64"/>
        <v/>
      </c>
      <c r="AI40" s="283">
        <f t="shared" si="65"/>
        <v>3.078758949880668</v>
      </c>
      <c r="AJ40" s="283" t="str">
        <f t="shared" si="66"/>
        <v/>
      </c>
      <c r="AK40" s="283" t="str">
        <f t="shared" si="67"/>
        <v/>
      </c>
      <c r="AL40" s="283">
        <f t="shared" si="68"/>
        <v>2.505592841163311</v>
      </c>
      <c r="AM40" s="283">
        <f t="shared" si="69"/>
        <v>4.5000000000000009</v>
      </c>
      <c r="AN40" s="283">
        <f t="shared" si="70"/>
        <v>4.5000000000000009</v>
      </c>
      <c r="AO40" s="283">
        <f t="shared" si="71"/>
        <v>3.9457202505219202</v>
      </c>
      <c r="AP40" s="283" t="str">
        <f t="shared" si="72"/>
        <v/>
      </c>
      <c r="AQ40" s="283" t="str">
        <f t="shared" si="73"/>
        <v/>
      </c>
      <c r="AR40" s="283" t="str">
        <f t="shared" si="74"/>
        <v/>
      </c>
      <c r="AS40" s="284">
        <f t="shared" si="75"/>
        <v>26.3</v>
      </c>
      <c r="AT40" s="285">
        <f t="shared" si="76"/>
        <v>25.6</v>
      </c>
      <c r="AU40" s="285" t="str">
        <f t="shared" si="77"/>
        <v/>
      </c>
      <c r="AV40" s="285" t="str">
        <f t="shared" si="78"/>
        <v/>
      </c>
      <c r="AW40" s="285">
        <f t="shared" si="79"/>
        <v>12.9</v>
      </c>
      <c r="AX40" s="285" t="str">
        <f t="shared" si="80"/>
        <v/>
      </c>
      <c r="AY40" s="285" t="str">
        <f t="shared" si="81"/>
        <v/>
      </c>
      <c r="AZ40" s="285">
        <f t="shared" si="82"/>
        <v>11.2</v>
      </c>
      <c r="BA40" s="285">
        <f t="shared" si="83"/>
        <v>21.6</v>
      </c>
      <c r="BB40" s="285">
        <f t="shared" si="84"/>
        <v>21.6</v>
      </c>
      <c r="BC40" s="285">
        <f t="shared" si="85"/>
        <v>18.899999999999999</v>
      </c>
      <c r="BD40" s="285" t="str">
        <f t="shared" si="86"/>
        <v/>
      </c>
      <c r="BE40" s="285" t="str">
        <f t="shared" si="87"/>
        <v/>
      </c>
      <c r="BF40" s="285" t="str">
        <f t="shared" si="88"/>
        <v/>
      </c>
      <c r="BG40" s="284">
        <f t="shared" si="89"/>
        <v>48.345588235294116</v>
      </c>
      <c r="BH40" s="285">
        <f t="shared" si="90"/>
        <v>47.583643122676584</v>
      </c>
      <c r="BI40" s="285" t="str">
        <f t="shared" si="91"/>
        <v/>
      </c>
      <c r="BJ40" s="285" t="str">
        <f t="shared" si="92"/>
        <v/>
      </c>
      <c r="BK40" s="285">
        <f t="shared" si="93"/>
        <v>26.488706365503077</v>
      </c>
      <c r="BL40" s="285" t="str">
        <f t="shared" si="94"/>
        <v/>
      </c>
      <c r="BM40" s="285" t="str">
        <f t="shared" si="95"/>
        <v/>
      </c>
      <c r="BN40" s="285">
        <f t="shared" si="96"/>
        <v>32.463768115942031</v>
      </c>
      <c r="BO40" s="285">
        <f t="shared" si="97"/>
        <v>44.353182751540039</v>
      </c>
      <c r="BP40" s="285">
        <f t="shared" si="98"/>
        <v>44.353182751540039</v>
      </c>
      <c r="BQ40" s="285">
        <f t="shared" si="99"/>
        <v>42.471910112359545</v>
      </c>
      <c r="BR40" s="285" t="str">
        <f t="shared" si="100"/>
        <v/>
      </c>
      <c r="BS40" s="285" t="str">
        <f t="shared" si="101"/>
        <v/>
      </c>
      <c r="BT40" s="285" t="str">
        <f t="shared" si="102"/>
        <v/>
      </c>
      <c r="BU40" s="282">
        <v>5.61</v>
      </c>
      <c r="BV40" s="283">
        <v>5.47</v>
      </c>
      <c r="BY40" s="283">
        <v>5.36</v>
      </c>
      <c r="CB40" s="283">
        <v>5.7</v>
      </c>
      <c r="CC40" s="283">
        <v>5.37</v>
      </c>
      <c r="CD40" s="283">
        <v>5.37</v>
      </c>
      <c r="CE40" s="283">
        <v>5.7</v>
      </c>
      <c r="CI40" s="282">
        <f t="shared" si="103"/>
        <v>5.61</v>
      </c>
      <c r="CJ40" s="283">
        <f t="shared" si="104"/>
        <v>5.47</v>
      </c>
      <c r="CK40" s="283" t="str">
        <f t="shared" si="105"/>
        <v/>
      </c>
      <c r="CL40" s="283" t="str">
        <f t="shared" si="106"/>
        <v/>
      </c>
      <c r="CM40" s="283">
        <f t="shared" si="107"/>
        <v>5.36</v>
      </c>
      <c r="CN40" s="283" t="str">
        <f t="shared" si="108"/>
        <v/>
      </c>
      <c r="CO40" s="283" t="str">
        <f t="shared" si="109"/>
        <v/>
      </c>
      <c r="CP40" s="283">
        <f t="shared" si="110"/>
        <v>5.7</v>
      </c>
      <c r="CQ40" s="283">
        <f t="shared" si="111"/>
        <v>5.37</v>
      </c>
      <c r="CR40" s="283">
        <f t="shared" si="112"/>
        <v>5.37</v>
      </c>
      <c r="CS40" s="283">
        <f t="shared" si="113"/>
        <v>5.7</v>
      </c>
      <c r="CT40" s="283" t="str">
        <f t="shared" si="114"/>
        <v/>
      </c>
      <c r="CU40" s="283" t="str">
        <f t="shared" si="115"/>
        <v/>
      </c>
      <c r="CV40" s="283" t="str">
        <f t="shared" si="116"/>
        <v/>
      </c>
      <c r="CW40" s="286">
        <f t="shared" si="117"/>
        <v>1</v>
      </c>
      <c r="CX40" s="287">
        <f t="shared" si="118"/>
        <v>1</v>
      </c>
      <c r="CY40" s="287">
        <f t="shared" si="119"/>
        <v>1</v>
      </c>
      <c r="CZ40" s="287" t="str">
        <f t="shared" si="120"/>
        <v/>
      </c>
      <c r="DA40" s="287">
        <f t="shared" si="121"/>
        <v>1</v>
      </c>
    </row>
    <row r="41" spans="1:105" ht="17" x14ac:dyDescent="0.25">
      <c r="A41" s="281" t="s">
        <v>91</v>
      </c>
      <c r="B41" s="94" t="s">
        <v>2555</v>
      </c>
      <c r="E41" s="283">
        <v>0.35</v>
      </c>
      <c r="F41" s="283">
        <v>0.35</v>
      </c>
      <c r="G41" s="283">
        <v>1.92</v>
      </c>
      <c r="H41" s="283">
        <v>1.78</v>
      </c>
      <c r="I41" s="283">
        <v>1.78</v>
      </c>
      <c r="J41" s="283">
        <v>3.25</v>
      </c>
      <c r="S41" s="285">
        <v>33.299999999999997</v>
      </c>
      <c r="T41" s="285">
        <v>33.299999999999997</v>
      </c>
      <c r="U41" s="285">
        <v>30.2</v>
      </c>
      <c r="V41" s="285">
        <v>31.7</v>
      </c>
      <c r="W41" s="285">
        <v>31.7</v>
      </c>
      <c r="X41" s="285">
        <v>20.5</v>
      </c>
      <c r="AE41" s="282" t="str">
        <f t="shared" si="61"/>
        <v/>
      </c>
      <c r="AF41" s="283" t="str">
        <f t="shared" si="62"/>
        <v/>
      </c>
      <c r="AG41" s="283">
        <f t="shared" si="63"/>
        <v>95.142857142857139</v>
      </c>
      <c r="AH41" s="283">
        <f t="shared" si="64"/>
        <v>95.142857142857139</v>
      </c>
      <c r="AI41" s="283">
        <f t="shared" si="65"/>
        <v>15.729166666666666</v>
      </c>
      <c r="AJ41" s="283">
        <f t="shared" si="66"/>
        <v>17.808988764044944</v>
      </c>
      <c r="AK41" s="283">
        <f t="shared" si="67"/>
        <v>17.808988764044944</v>
      </c>
      <c r="AL41" s="283">
        <f t="shared" si="68"/>
        <v>6.3076923076923075</v>
      </c>
      <c r="AM41" s="283" t="str">
        <f t="shared" si="69"/>
        <v/>
      </c>
      <c r="AN41" s="283" t="str">
        <f t="shared" si="70"/>
        <v/>
      </c>
      <c r="AO41" s="283" t="str">
        <f t="shared" si="71"/>
        <v/>
      </c>
      <c r="AP41" s="283" t="str">
        <f t="shared" si="72"/>
        <v/>
      </c>
      <c r="AQ41" s="283" t="str">
        <f t="shared" si="73"/>
        <v/>
      </c>
      <c r="AR41" s="283" t="str">
        <f t="shared" si="74"/>
        <v/>
      </c>
      <c r="AS41" s="284" t="str">
        <f t="shared" si="75"/>
        <v/>
      </c>
      <c r="AT41" s="285" t="str">
        <f t="shared" si="76"/>
        <v/>
      </c>
      <c r="AU41" s="285">
        <f t="shared" si="77"/>
        <v>33.299999999999997</v>
      </c>
      <c r="AV41" s="285">
        <f t="shared" si="78"/>
        <v>33.299999999999997</v>
      </c>
      <c r="AW41" s="285">
        <f t="shared" si="79"/>
        <v>30.2</v>
      </c>
      <c r="AX41" s="285">
        <f t="shared" si="80"/>
        <v>31.7</v>
      </c>
      <c r="AY41" s="285">
        <f t="shared" si="81"/>
        <v>31.7</v>
      </c>
      <c r="AZ41" s="285">
        <f t="shared" si="82"/>
        <v>20.5</v>
      </c>
      <c r="BA41" s="285" t="str">
        <f t="shared" si="83"/>
        <v/>
      </c>
      <c r="BB41" s="285" t="str">
        <f t="shared" si="84"/>
        <v/>
      </c>
      <c r="BC41" s="285" t="str">
        <f t="shared" si="85"/>
        <v/>
      </c>
      <c r="BD41" s="285" t="str">
        <f t="shared" si="86"/>
        <v/>
      </c>
      <c r="BE41" s="285" t="str">
        <f t="shared" si="87"/>
        <v/>
      </c>
      <c r="BF41" s="285" t="str">
        <f t="shared" si="88"/>
        <v/>
      </c>
      <c r="BG41" s="284" t="str">
        <f t="shared" si="89"/>
        <v/>
      </c>
      <c r="BH41" s="285" t="str">
        <f t="shared" si="90"/>
        <v/>
      </c>
      <c r="BI41" s="285">
        <f t="shared" si="91"/>
        <v>64.410058027079288</v>
      </c>
      <c r="BJ41" s="285">
        <f t="shared" si="92"/>
        <v>64.410058027079288</v>
      </c>
      <c r="BK41" s="285">
        <f t="shared" si="93"/>
        <v>62.012320328542089</v>
      </c>
      <c r="BL41" s="285">
        <f t="shared" si="94"/>
        <v>65.631469979296071</v>
      </c>
      <c r="BM41" s="285">
        <f t="shared" si="95"/>
        <v>65.631469979296071</v>
      </c>
      <c r="BN41" s="285">
        <f t="shared" si="96"/>
        <v>59.420289855072461</v>
      </c>
      <c r="BO41" s="285" t="str">
        <f t="shared" si="97"/>
        <v/>
      </c>
      <c r="BP41" s="285" t="str">
        <f t="shared" si="98"/>
        <v/>
      </c>
      <c r="BQ41" s="285" t="str">
        <f t="shared" si="99"/>
        <v/>
      </c>
      <c r="BR41" s="285" t="str">
        <f t="shared" si="100"/>
        <v/>
      </c>
      <c r="BS41" s="285" t="str">
        <f t="shared" si="101"/>
        <v/>
      </c>
      <c r="BT41" s="285" t="str">
        <f t="shared" si="102"/>
        <v/>
      </c>
      <c r="BW41" s="283">
        <v>7.96</v>
      </c>
      <c r="BX41" s="283">
        <v>7.96</v>
      </c>
      <c r="BY41" s="283">
        <v>8.1999999999999993</v>
      </c>
      <c r="BZ41" s="283">
        <v>7.75</v>
      </c>
      <c r="CA41" s="283">
        <v>7.75</v>
      </c>
      <c r="CB41" s="283">
        <v>7.78</v>
      </c>
      <c r="CI41" s="282" t="str">
        <f t="shared" si="103"/>
        <v/>
      </c>
      <c r="CJ41" s="283" t="str">
        <f t="shared" si="104"/>
        <v/>
      </c>
      <c r="CK41" s="283">
        <f t="shared" si="105"/>
        <v>7.96</v>
      </c>
      <c r="CL41" s="283">
        <f t="shared" si="106"/>
        <v>7.96</v>
      </c>
      <c r="CM41" s="283">
        <f t="shared" si="107"/>
        <v>8.1999999999999993</v>
      </c>
      <c r="CN41" s="283">
        <f t="shared" si="108"/>
        <v>7.75</v>
      </c>
      <c r="CO41" s="283">
        <f t="shared" si="109"/>
        <v>7.75</v>
      </c>
      <c r="CP41" s="283">
        <f t="shared" si="110"/>
        <v>7.78</v>
      </c>
      <c r="CQ41" s="283" t="str">
        <f t="shared" si="111"/>
        <v/>
      </c>
      <c r="CR41" s="283" t="str">
        <f t="shared" si="112"/>
        <v/>
      </c>
      <c r="CS41" s="283" t="str">
        <f t="shared" si="113"/>
        <v/>
      </c>
      <c r="CT41" s="283" t="str">
        <f t="shared" si="114"/>
        <v/>
      </c>
      <c r="CU41" s="283" t="str">
        <f t="shared" si="115"/>
        <v/>
      </c>
      <c r="CV41" s="283" t="str">
        <f t="shared" si="116"/>
        <v/>
      </c>
      <c r="CW41" s="286" t="str">
        <f t="shared" si="117"/>
        <v/>
      </c>
      <c r="CX41" s="287">
        <f t="shared" si="118"/>
        <v>1</v>
      </c>
      <c r="CY41" s="287" t="str">
        <f t="shared" si="119"/>
        <v/>
      </c>
      <c r="CZ41" s="287" t="str">
        <f t="shared" si="120"/>
        <v/>
      </c>
      <c r="DA41" s="287">
        <f t="shared" si="121"/>
        <v>3</v>
      </c>
    </row>
    <row r="42" spans="1:105" ht="17" x14ac:dyDescent="0.25">
      <c r="A42" s="281" t="s">
        <v>92</v>
      </c>
      <c r="B42" s="94" t="s">
        <v>2556</v>
      </c>
      <c r="C42" s="282">
        <v>5.15</v>
      </c>
      <c r="D42" s="283">
        <v>5.77</v>
      </c>
      <c r="E42" s="283">
        <v>3.59</v>
      </c>
      <c r="F42" s="283">
        <v>3.59</v>
      </c>
      <c r="G42" s="283">
        <v>5.3</v>
      </c>
      <c r="H42" s="283">
        <v>2.68</v>
      </c>
      <c r="I42" s="283">
        <v>2.68</v>
      </c>
      <c r="J42" s="283">
        <v>3.43</v>
      </c>
      <c r="K42" s="283">
        <v>6.56</v>
      </c>
      <c r="L42" s="283">
        <v>6.56</v>
      </c>
      <c r="M42" s="283">
        <v>3.13</v>
      </c>
      <c r="N42" s="283">
        <v>4.12</v>
      </c>
      <c r="O42" s="283">
        <v>4.5999999999999996</v>
      </c>
      <c r="P42" s="283">
        <v>4.25</v>
      </c>
      <c r="S42" s="285">
        <v>9.3000000000000007</v>
      </c>
      <c r="T42" s="285">
        <v>9.3000000000000007</v>
      </c>
      <c r="U42" s="285">
        <v>17.3</v>
      </c>
      <c r="V42" s="285">
        <v>9.9</v>
      </c>
      <c r="W42" s="285">
        <v>9.9</v>
      </c>
      <c r="X42" s="285">
        <v>12.4</v>
      </c>
      <c r="AE42" s="282" t="str">
        <f t="shared" si="61"/>
        <v/>
      </c>
      <c r="AF42" s="283" t="str">
        <f t="shared" si="62"/>
        <v/>
      </c>
      <c r="AG42" s="283">
        <f t="shared" si="63"/>
        <v>2.5905292479108639</v>
      </c>
      <c r="AH42" s="283">
        <f t="shared" si="64"/>
        <v>2.5905292479108639</v>
      </c>
      <c r="AI42" s="283">
        <f t="shared" si="65"/>
        <v>3.2641509433962268</v>
      </c>
      <c r="AJ42" s="283">
        <f t="shared" si="66"/>
        <v>3.6940298507462686</v>
      </c>
      <c r="AK42" s="283">
        <f t="shared" si="67"/>
        <v>3.6940298507462686</v>
      </c>
      <c r="AL42" s="283">
        <f t="shared" si="68"/>
        <v>3.6151603498542273</v>
      </c>
      <c r="AM42" s="283" t="str">
        <f t="shared" si="69"/>
        <v/>
      </c>
      <c r="AN42" s="283" t="str">
        <f t="shared" si="70"/>
        <v/>
      </c>
      <c r="AO42" s="283" t="str">
        <f t="shared" si="71"/>
        <v/>
      </c>
      <c r="AP42" s="283" t="str">
        <f t="shared" si="72"/>
        <v/>
      </c>
      <c r="AQ42" s="283" t="str">
        <f t="shared" si="73"/>
        <v/>
      </c>
      <c r="AR42" s="283" t="str">
        <f t="shared" si="74"/>
        <v/>
      </c>
      <c r="AS42" s="284" t="str">
        <f t="shared" si="75"/>
        <v/>
      </c>
      <c r="AT42" s="285" t="str">
        <f t="shared" si="76"/>
        <v/>
      </c>
      <c r="AU42" s="285">
        <f t="shared" si="77"/>
        <v>9.3000000000000007</v>
      </c>
      <c r="AV42" s="285">
        <f t="shared" si="78"/>
        <v>9.3000000000000007</v>
      </c>
      <c r="AW42" s="285">
        <f t="shared" si="79"/>
        <v>17.3</v>
      </c>
      <c r="AX42" s="285">
        <f t="shared" si="80"/>
        <v>9.9</v>
      </c>
      <c r="AY42" s="285">
        <f t="shared" si="81"/>
        <v>9.9</v>
      </c>
      <c r="AZ42" s="285">
        <f t="shared" si="82"/>
        <v>12.4</v>
      </c>
      <c r="BA42" s="285" t="str">
        <f t="shared" si="83"/>
        <v/>
      </c>
      <c r="BB42" s="285" t="str">
        <f t="shared" si="84"/>
        <v/>
      </c>
      <c r="BC42" s="285" t="str">
        <f t="shared" si="85"/>
        <v/>
      </c>
      <c r="BD42" s="285" t="str">
        <f t="shared" si="86"/>
        <v/>
      </c>
      <c r="BE42" s="285" t="str">
        <f t="shared" si="87"/>
        <v/>
      </c>
      <c r="BF42" s="285" t="str">
        <f t="shared" si="88"/>
        <v/>
      </c>
      <c r="BG42" s="284" t="str">
        <f t="shared" si="89"/>
        <v/>
      </c>
      <c r="BH42" s="285" t="str">
        <f t="shared" si="90"/>
        <v/>
      </c>
      <c r="BI42" s="285">
        <f t="shared" si="91"/>
        <v>17.988394584139265</v>
      </c>
      <c r="BJ42" s="285">
        <f t="shared" si="92"/>
        <v>17.988394584139265</v>
      </c>
      <c r="BK42" s="285">
        <f t="shared" si="93"/>
        <v>35.523613963039011</v>
      </c>
      <c r="BL42" s="285">
        <f t="shared" si="94"/>
        <v>20.496894409937891</v>
      </c>
      <c r="BM42" s="285">
        <f t="shared" si="95"/>
        <v>20.496894409937891</v>
      </c>
      <c r="BN42" s="285">
        <f t="shared" si="96"/>
        <v>35.94202898550725</v>
      </c>
      <c r="BO42" s="285" t="str">
        <f t="shared" si="97"/>
        <v/>
      </c>
      <c r="BP42" s="285" t="str">
        <f t="shared" si="98"/>
        <v/>
      </c>
      <c r="BQ42" s="285" t="str">
        <f t="shared" si="99"/>
        <v/>
      </c>
      <c r="BR42" s="285" t="str">
        <f t="shared" si="100"/>
        <v/>
      </c>
      <c r="BS42" s="285" t="str">
        <f t="shared" si="101"/>
        <v/>
      </c>
      <c r="BT42" s="285" t="str">
        <f t="shared" si="102"/>
        <v/>
      </c>
      <c r="BW42" s="283">
        <v>7.67</v>
      </c>
      <c r="BX42" s="283">
        <v>7.67</v>
      </c>
      <c r="BY42" s="283">
        <v>8.18</v>
      </c>
      <c r="BZ42" s="283">
        <v>7.71</v>
      </c>
      <c r="CA42" s="283">
        <v>7.71</v>
      </c>
      <c r="CB42" s="283">
        <v>8.07</v>
      </c>
      <c r="CI42" s="282" t="str">
        <f t="shared" si="103"/>
        <v/>
      </c>
      <c r="CJ42" s="283" t="str">
        <f t="shared" si="104"/>
        <v/>
      </c>
      <c r="CK42" s="283">
        <f t="shared" si="105"/>
        <v>7.67</v>
      </c>
      <c r="CL42" s="283">
        <f t="shared" si="106"/>
        <v>7.67</v>
      </c>
      <c r="CM42" s="283">
        <f t="shared" si="107"/>
        <v>8.18</v>
      </c>
      <c r="CN42" s="283">
        <f t="shared" si="108"/>
        <v>7.71</v>
      </c>
      <c r="CO42" s="283">
        <f t="shared" si="109"/>
        <v>7.71</v>
      </c>
      <c r="CP42" s="283">
        <f t="shared" si="110"/>
        <v>8.07</v>
      </c>
      <c r="CQ42" s="283" t="str">
        <f t="shared" si="111"/>
        <v/>
      </c>
      <c r="CR42" s="283" t="str">
        <f t="shared" si="112"/>
        <v/>
      </c>
      <c r="CS42" s="283" t="str">
        <f t="shared" si="113"/>
        <v/>
      </c>
      <c r="CT42" s="283" t="str">
        <f t="shared" si="114"/>
        <v/>
      </c>
      <c r="CU42" s="283" t="str">
        <f t="shared" si="115"/>
        <v/>
      </c>
      <c r="CV42" s="283" t="str">
        <f t="shared" si="116"/>
        <v/>
      </c>
      <c r="CW42" s="286" t="str">
        <f t="shared" si="117"/>
        <v/>
      </c>
      <c r="CX42" s="287">
        <f t="shared" si="118"/>
        <v>1</v>
      </c>
      <c r="CY42" s="287" t="str">
        <f t="shared" si="119"/>
        <v/>
      </c>
      <c r="CZ42" s="287" t="str">
        <f t="shared" si="120"/>
        <v/>
      </c>
      <c r="DA42" s="287">
        <f t="shared" si="121"/>
        <v>3</v>
      </c>
    </row>
    <row r="43" spans="1:105" ht="17" x14ac:dyDescent="0.25">
      <c r="A43" s="281" t="s">
        <v>93</v>
      </c>
      <c r="B43" s="94" t="s">
        <v>2557</v>
      </c>
      <c r="E43" s="283">
        <v>4.71</v>
      </c>
      <c r="F43" s="283">
        <v>4.71</v>
      </c>
      <c r="G43" s="283">
        <v>0.26</v>
      </c>
      <c r="H43" s="283">
        <v>0.04</v>
      </c>
      <c r="I43" s="283">
        <v>0.04</v>
      </c>
      <c r="J43" s="283">
        <v>1.22</v>
      </c>
      <c r="S43" s="285">
        <v>34.9</v>
      </c>
      <c r="T43" s="285">
        <v>34.9</v>
      </c>
      <c r="U43" s="285">
        <v>31.7</v>
      </c>
      <c r="V43" s="285">
        <v>30.4</v>
      </c>
      <c r="W43" s="285">
        <v>30.4</v>
      </c>
      <c r="X43" s="285">
        <v>24.5</v>
      </c>
      <c r="AE43" s="282" t="str">
        <f t="shared" si="61"/>
        <v/>
      </c>
      <c r="AF43" s="283" t="str">
        <f t="shared" si="62"/>
        <v/>
      </c>
      <c r="AG43" s="283">
        <f t="shared" si="63"/>
        <v>7.4097664543524413</v>
      </c>
      <c r="AH43" s="283">
        <f t="shared" si="64"/>
        <v>7.4097664543524413</v>
      </c>
      <c r="AI43" s="283">
        <f t="shared" si="65"/>
        <v>121.92307692307692</v>
      </c>
      <c r="AJ43" s="283">
        <f t="shared" si="66"/>
        <v>760</v>
      </c>
      <c r="AK43" s="283">
        <f t="shared" si="67"/>
        <v>760</v>
      </c>
      <c r="AL43" s="283">
        <f t="shared" si="68"/>
        <v>20.081967213114755</v>
      </c>
      <c r="AM43" s="283" t="str">
        <f t="shared" si="69"/>
        <v/>
      </c>
      <c r="AN43" s="283" t="str">
        <f t="shared" si="70"/>
        <v/>
      </c>
      <c r="AO43" s="283" t="str">
        <f t="shared" si="71"/>
        <v/>
      </c>
      <c r="AP43" s="283" t="str">
        <f t="shared" si="72"/>
        <v/>
      </c>
      <c r="AQ43" s="283" t="str">
        <f t="shared" si="73"/>
        <v/>
      </c>
      <c r="AR43" s="283" t="str">
        <f t="shared" si="74"/>
        <v/>
      </c>
      <c r="AS43" s="284" t="str">
        <f t="shared" si="75"/>
        <v/>
      </c>
      <c r="AT43" s="285" t="str">
        <f t="shared" si="76"/>
        <v/>
      </c>
      <c r="AU43" s="285">
        <f t="shared" si="77"/>
        <v>34.9</v>
      </c>
      <c r="AV43" s="285">
        <f t="shared" si="78"/>
        <v>34.9</v>
      </c>
      <c r="AW43" s="285">
        <f t="shared" si="79"/>
        <v>31.7</v>
      </c>
      <c r="AX43" s="285">
        <f t="shared" si="80"/>
        <v>30.4</v>
      </c>
      <c r="AY43" s="285">
        <f t="shared" si="81"/>
        <v>30.4</v>
      </c>
      <c r="AZ43" s="285">
        <f t="shared" si="82"/>
        <v>24.5</v>
      </c>
      <c r="BA43" s="285" t="str">
        <f t="shared" si="83"/>
        <v/>
      </c>
      <c r="BB43" s="285" t="str">
        <f t="shared" si="84"/>
        <v/>
      </c>
      <c r="BC43" s="285" t="str">
        <f t="shared" si="85"/>
        <v/>
      </c>
      <c r="BD43" s="285" t="str">
        <f t="shared" si="86"/>
        <v/>
      </c>
      <c r="BE43" s="285" t="str">
        <f t="shared" si="87"/>
        <v/>
      </c>
      <c r="BF43" s="285" t="str">
        <f t="shared" si="88"/>
        <v/>
      </c>
      <c r="BG43" s="284" t="str">
        <f t="shared" si="89"/>
        <v/>
      </c>
      <c r="BH43" s="285" t="str">
        <f t="shared" si="90"/>
        <v/>
      </c>
      <c r="BI43" s="285">
        <f t="shared" si="91"/>
        <v>67.504835589941976</v>
      </c>
      <c r="BJ43" s="285">
        <f t="shared" si="92"/>
        <v>67.504835589941976</v>
      </c>
      <c r="BK43" s="285">
        <f t="shared" si="93"/>
        <v>65.0924024640657</v>
      </c>
      <c r="BL43" s="285">
        <f t="shared" si="94"/>
        <v>62.939958592132506</v>
      </c>
      <c r="BM43" s="285">
        <f t="shared" si="95"/>
        <v>62.939958592132506</v>
      </c>
      <c r="BN43" s="285">
        <f t="shared" si="96"/>
        <v>71.014492753623188</v>
      </c>
      <c r="BO43" s="285" t="str">
        <f t="shared" si="97"/>
        <v/>
      </c>
      <c r="BP43" s="285" t="str">
        <f t="shared" si="98"/>
        <v/>
      </c>
      <c r="BQ43" s="285" t="str">
        <f t="shared" si="99"/>
        <v/>
      </c>
      <c r="BR43" s="285" t="str">
        <f t="shared" si="100"/>
        <v/>
      </c>
      <c r="BS43" s="285" t="str">
        <f t="shared" si="101"/>
        <v/>
      </c>
      <c r="BT43" s="285" t="str">
        <f t="shared" si="102"/>
        <v/>
      </c>
      <c r="BW43" s="283">
        <v>7.4</v>
      </c>
      <c r="BX43" s="283">
        <v>7.4</v>
      </c>
      <c r="BY43" s="283">
        <v>7.88</v>
      </c>
      <c r="BZ43" s="283">
        <v>7.42</v>
      </c>
      <c r="CA43" s="283">
        <v>7.42</v>
      </c>
      <c r="CB43" s="283">
        <v>7.6</v>
      </c>
      <c r="CI43" s="282" t="str">
        <f t="shared" si="103"/>
        <v/>
      </c>
      <c r="CJ43" s="283" t="str">
        <f t="shared" si="104"/>
        <v/>
      </c>
      <c r="CK43" s="283">
        <f t="shared" si="105"/>
        <v>7.4</v>
      </c>
      <c r="CL43" s="283">
        <f t="shared" si="106"/>
        <v>7.4</v>
      </c>
      <c r="CM43" s="283">
        <f t="shared" si="107"/>
        <v>7.88</v>
      </c>
      <c r="CN43" s="283">
        <f t="shared" si="108"/>
        <v>7.42</v>
      </c>
      <c r="CO43" s="283">
        <f t="shared" si="109"/>
        <v>7.42</v>
      </c>
      <c r="CP43" s="283">
        <f t="shared" si="110"/>
        <v>7.6</v>
      </c>
      <c r="CQ43" s="283" t="str">
        <f t="shared" si="111"/>
        <v/>
      </c>
      <c r="CR43" s="283" t="str">
        <f t="shared" si="112"/>
        <v/>
      </c>
      <c r="CS43" s="283" t="str">
        <f t="shared" si="113"/>
        <v/>
      </c>
      <c r="CT43" s="283" t="str">
        <f t="shared" si="114"/>
        <v/>
      </c>
      <c r="CU43" s="283" t="str">
        <f t="shared" si="115"/>
        <v/>
      </c>
      <c r="CV43" s="283" t="str">
        <f t="shared" si="116"/>
        <v/>
      </c>
      <c r="CW43" s="286" t="str">
        <f t="shared" si="117"/>
        <v/>
      </c>
      <c r="CX43" s="287">
        <f t="shared" si="118"/>
        <v>1</v>
      </c>
      <c r="CY43" s="287" t="str">
        <f t="shared" si="119"/>
        <v/>
      </c>
      <c r="CZ43" s="287" t="str">
        <f t="shared" si="120"/>
        <v/>
      </c>
      <c r="DA43" s="287">
        <f t="shared" si="121"/>
        <v>3</v>
      </c>
    </row>
    <row r="44" spans="1:105" ht="17" x14ac:dyDescent="0.25">
      <c r="A44" s="281" t="s">
        <v>94</v>
      </c>
      <c r="B44" s="94" t="s">
        <v>2558</v>
      </c>
      <c r="C44" s="282">
        <v>4.09</v>
      </c>
      <c r="D44" s="283">
        <v>3.32</v>
      </c>
      <c r="E44" s="283">
        <v>4.13</v>
      </c>
      <c r="F44" s="283">
        <v>4.13</v>
      </c>
      <c r="G44" s="283">
        <v>3.68</v>
      </c>
      <c r="H44" s="283">
        <v>3.59</v>
      </c>
      <c r="I44" s="283">
        <v>3.59</v>
      </c>
      <c r="J44" s="283">
        <v>3.02</v>
      </c>
      <c r="K44" s="283">
        <v>3.08</v>
      </c>
      <c r="L44" s="283">
        <v>3.08</v>
      </c>
      <c r="M44" s="283">
        <v>4.71</v>
      </c>
      <c r="N44" s="283">
        <v>3.94</v>
      </c>
      <c r="O44" s="283">
        <v>4.07</v>
      </c>
      <c r="P44" s="283">
        <v>4.7</v>
      </c>
      <c r="Q44" s="284">
        <v>17.7</v>
      </c>
      <c r="R44" s="285">
        <v>14.3</v>
      </c>
      <c r="S44" s="285">
        <v>8.8000000000000007</v>
      </c>
      <c r="T44" s="285">
        <v>8.8000000000000007</v>
      </c>
      <c r="U44" s="285">
        <v>11.4</v>
      </c>
      <c r="V44" s="285">
        <v>10.7</v>
      </c>
      <c r="W44" s="285">
        <v>10.7</v>
      </c>
      <c r="X44" s="285">
        <v>9.5</v>
      </c>
      <c r="Y44" s="285">
        <v>11.9</v>
      </c>
      <c r="Z44" s="285">
        <v>11.9</v>
      </c>
      <c r="AA44" s="285">
        <v>14.7</v>
      </c>
      <c r="AC44" s="285">
        <v>4.5</v>
      </c>
      <c r="AD44" s="285">
        <v>6.3</v>
      </c>
      <c r="AE44" s="282">
        <f t="shared" si="61"/>
        <v>4.3276283618581903</v>
      </c>
      <c r="AF44" s="283">
        <f t="shared" si="62"/>
        <v>4.3072289156626509</v>
      </c>
      <c r="AG44" s="283">
        <f t="shared" si="63"/>
        <v>2.1307506053268765</v>
      </c>
      <c r="AH44" s="283">
        <f t="shared" si="64"/>
        <v>2.1307506053268765</v>
      </c>
      <c r="AI44" s="283">
        <f t="shared" si="65"/>
        <v>3.0978260869565215</v>
      </c>
      <c r="AJ44" s="283">
        <f t="shared" si="66"/>
        <v>2.98050139275766</v>
      </c>
      <c r="AK44" s="283">
        <f t="shared" si="67"/>
        <v>2.98050139275766</v>
      </c>
      <c r="AL44" s="283">
        <f t="shared" si="68"/>
        <v>3.1456953642384105</v>
      </c>
      <c r="AM44" s="283">
        <f t="shared" si="69"/>
        <v>3.8636363636363638</v>
      </c>
      <c r="AN44" s="283">
        <f t="shared" si="70"/>
        <v>3.8636363636363638</v>
      </c>
      <c r="AO44" s="283">
        <f t="shared" si="71"/>
        <v>3.1210191082802545</v>
      </c>
      <c r="AP44" s="283" t="str">
        <f t="shared" si="72"/>
        <v/>
      </c>
      <c r="AQ44" s="283">
        <f t="shared" si="73"/>
        <v>1.1056511056511056</v>
      </c>
      <c r="AR44" s="283">
        <f t="shared" si="74"/>
        <v>1.3404255319148934</v>
      </c>
      <c r="AS44" s="284">
        <f t="shared" si="75"/>
        <v>17.7</v>
      </c>
      <c r="AT44" s="285">
        <f t="shared" si="76"/>
        <v>14.3</v>
      </c>
      <c r="AU44" s="285">
        <f t="shared" si="77"/>
        <v>8.8000000000000007</v>
      </c>
      <c r="AV44" s="285">
        <f t="shared" si="78"/>
        <v>8.8000000000000007</v>
      </c>
      <c r="AW44" s="285">
        <f t="shared" si="79"/>
        <v>11.4</v>
      </c>
      <c r="AX44" s="285">
        <f t="shared" si="80"/>
        <v>10.7</v>
      </c>
      <c r="AY44" s="285">
        <f t="shared" si="81"/>
        <v>10.7</v>
      </c>
      <c r="AZ44" s="285">
        <f t="shared" si="82"/>
        <v>9.5</v>
      </c>
      <c r="BA44" s="285">
        <f t="shared" si="83"/>
        <v>11.9</v>
      </c>
      <c r="BB44" s="285">
        <f t="shared" si="84"/>
        <v>11.9</v>
      </c>
      <c r="BC44" s="285">
        <f t="shared" si="85"/>
        <v>14.7</v>
      </c>
      <c r="BD44" s="285" t="str">
        <f t="shared" si="86"/>
        <v/>
      </c>
      <c r="BE44" s="285" t="str">
        <f t="shared" si="87"/>
        <v/>
      </c>
      <c r="BF44" s="285" t="str">
        <f t="shared" si="88"/>
        <v/>
      </c>
      <c r="BG44" s="284">
        <f t="shared" si="89"/>
        <v>32.536764705882355</v>
      </c>
      <c r="BH44" s="285">
        <f t="shared" si="90"/>
        <v>26.579925650557623</v>
      </c>
      <c r="BI44" s="285">
        <f t="shared" si="91"/>
        <v>17.021276595744681</v>
      </c>
      <c r="BJ44" s="285">
        <f t="shared" si="92"/>
        <v>17.021276595744681</v>
      </c>
      <c r="BK44" s="285">
        <f t="shared" si="93"/>
        <v>23.408624229979466</v>
      </c>
      <c r="BL44" s="285">
        <f t="shared" si="94"/>
        <v>22.153209109730849</v>
      </c>
      <c r="BM44" s="285">
        <f t="shared" si="95"/>
        <v>22.153209109730849</v>
      </c>
      <c r="BN44" s="285">
        <f t="shared" si="96"/>
        <v>27.536231884057973</v>
      </c>
      <c r="BO44" s="285">
        <f t="shared" si="97"/>
        <v>24.435318275154003</v>
      </c>
      <c r="BP44" s="285">
        <f t="shared" si="98"/>
        <v>24.435318275154003</v>
      </c>
      <c r="BQ44" s="285">
        <f t="shared" si="99"/>
        <v>33.033707865168537</v>
      </c>
      <c r="BR44" s="285" t="str">
        <f t="shared" si="100"/>
        <v/>
      </c>
      <c r="BS44" s="285" t="str">
        <f t="shared" si="101"/>
        <v/>
      </c>
      <c r="BT44" s="285" t="str">
        <f t="shared" si="102"/>
        <v/>
      </c>
      <c r="BU44" s="282">
        <v>6.71</v>
      </c>
      <c r="BV44" s="283">
        <v>6.74</v>
      </c>
      <c r="BW44" s="283">
        <v>6.5</v>
      </c>
      <c r="BX44" s="283">
        <v>6.5</v>
      </c>
      <c r="BY44" s="283">
        <v>6.21</v>
      </c>
      <c r="BZ44" s="283">
        <v>6.45</v>
      </c>
      <c r="CA44" s="283">
        <v>6.45</v>
      </c>
      <c r="CB44" s="283">
        <v>6.06</v>
      </c>
      <c r="CC44" s="283">
        <v>6.69</v>
      </c>
      <c r="CD44" s="283">
        <v>6.69</v>
      </c>
      <c r="CE44" s="283">
        <v>6.71</v>
      </c>
      <c r="CG44" s="283">
        <v>6.68</v>
      </c>
      <c r="CH44" s="283">
        <v>6.55</v>
      </c>
      <c r="CI44" s="282">
        <f t="shared" si="103"/>
        <v>6.71</v>
      </c>
      <c r="CJ44" s="283">
        <f t="shared" si="104"/>
        <v>6.74</v>
      </c>
      <c r="CK44" s="283">
        <f t="shared" si="105"/>
        <v>6.5</v>
      </c>
      <c r="CL44" s="283">
        <f t="shared" si="106"/>
        <v>6.5</v>
      </c>
      <c r="CM44" s="283">
        <f t="shared" si="107"/>
        <v>6.21</v>
      </c>
      <c r="CN44" s="283">
        <f t="shared" si="108"/>
        <v>6.45</v>
      </c>
      <c r="CO44" s="283">
        <f t="shared" si="109"/>
        <v>6.45</v>
      </c>
      <c r="CP44" s="283">
        <f t="shared" si="110"/>
        <v>6.06</v>
      </c>
      <c r="CQ44" s="283">
        <f t="shared" si="111"/>
        <v>6.69</v>
      </c>
      <c r="CR44" s="283">
        <f t="shared" si="112"/>
        <v>6.69</v>
      </c>
      <c r="CS44" s="283">
        <f t="shared" si="113"/>
        <v>6.71</v>
      </c>
      <c r="CT44" s="283" t="str">
        <f t="shared" si="114"/>
        <v/>
      </c>
      <c r="CU44" s="283" t="str">
        <f t="shared" si="115"/>
        <v/>
      </c>
      <c r="CV44" s="283" t="str">
        <f t="shared" si="116"/>
        <v/>
      </c>
      <c r="CW44" s="286">
        <f t="shared" si="117"/>
        <v>1</v>
      </c>
      <c r="CX44" s="287">
        <f t="shared" si="118"/>
        <v>1</v>
      </c>
      <c r="CY44" s="287">
        <f t="shared" si="119"/>
        <v>1</v>
      </c>
      <c r="CZ44" s="287" t="str">
        <f t="shared" si="120"/>
        <v/>
      </c>
      <c r="DA44" s="287">
        <f t="shared" si="121"/>
        <v>1</v>
      </c>
    </row>
    <row r="45" spans="1:105" ht="17" x14ac:dyDescent="0.25">
      <c r="A45" s="281" t="s">
        <v>95</v>
      </c>
      <c r="B45" s="94" t="s">
        <v>2559</v>
      </c>
      <c r="C45" s="282">
        <v>3.82</v>
      </c>
      <c r="D45" s="283">
        <v>4.6500000000000004</v>
      </c>
      <c r="E45" s="283">
        <v>3.83</v>
      </c>
      <c r="F45" s="283">
        <v>3.83</v>
      </c>
      <c r="G45" s="283">
        <v>3.61</v>
      </c>
      <c r="H45" s="283">
        <v>3.93</v>
      </c>
      <c r="I45" s="283">
        <v>3.93</v>
      </c>
      <c r="J45" s="283">
        <v>3.22</v>
      </c>
      <c r="K45" s="283">
        <v>7.69</v>
      </c>
      <c r="L45" s="283">
        <v>7.69</v>
      </c>
      <c r="M45" s="283">
        <v>6.65</v>
      </c>
      <c r="N45" s="283">
        <v>3.14</v>
      </c>
      <c r="O45" s="283">
        <v>3.03</v>
      </c>
      <c r="P45" s="283">
        <v>4.33</v>
      </c>
      <c r="Q45" s="284">
        <v>48</v>
      </c>
      <c r="R45" s="285">
        <v>46.5</v>
      </c>
      <c r="S45" s="285">
        <v>47.6</v>
      </c>
      <c r="T45" s="285">
        <v>47.6</v>
      </c>
      <c r="U45" s="285">
        <v>45.3</v>
      </c>
      <c r="V45" s="285">
        <v>46.3</v>
      </c>
      <c r="W45" s="285">
        <v>46.3</v>
      </c>
      <c r="X45" s="285">
        <v>34.5</v>
      </c>
      <c r="Y45" s="285">
        <v>41.4</v>
      </c>
      <c r="Z45" s="285">
        <v>41.4</v>
      </c>
      <c r="AA45" s="285">
        <v>42.6</v>
      </c>
      <c r="AB45" s="285">
        <v>48.9</v>
      </c>
      <c r="AC45" s="285">
        <v>50.1</v>
      </c>
      <c r="AD45" s="285">
        <v>47.9</v>
      </c>
      <c r="AE45" s="282">
        <f t="shared" si="61"/>
        <v>12.565445026178011</v>
      </c>
      <c r="AF45" s="283">
        <f t="shared" si="62"/>
        <v>10</v>
      </c>
      <c r="AG45" s="283">
        <f t="shared" si="63"/>
        <v>12.428198433420366</v>
      </c>
      <c r="AH45" s="283">
        <f t="shared" si="64"/>
        <v>12.428198433420366</v>
      </c>
      <c r="AI45" s="283">
        <f t="shared" si="65"/>
        <v>12.548476454293628</v>
      </c>
      <c r="AJ45" s="283">
        <f t="shared" si="66"/>
        <v>11.781170483460558</v>
      </c>
      <c r="AK45" s="283">
        <f t="shared" si="67"/>
        <v>11.781170483460558</v>
      </c>
      <c r="AL45" s="283">
        <f t="shared" si="68"/>
        <v>10.714285714285714</v>
      </c>
      <c r="AM45" s="283">
        <f t="shared" si="69"/>
        <v>5.3836150845253572</v>
      </c>
      <c r="AN45" s="283">
        <f t="shared" si="70"/>
        <v>5.3836150845253572</v>
      </c>
      <c r="AO45" s="283">
        <f t="shared" si="71"/>
        <v>6.4060150375939848</v>
      </c>
      <c r="AP45" s="283">
        <f t="shared" si="72"/>
        <v>15.573248407643311</v>
      </c>
      <c r="AQ45" s="283">
        <f t="shared" si="73"/>
        <v>16.534653465346537</v>
      </c>
      <c r="AR45" s="283">
        <f t="shared" si="74"/>
        <v>11.062355658198614</v>
      </c>
      <c r="AS45" s="284">
        <f t="shared" si="75"/>
        <v>48</v>
      </c>
      <c r="AT45" s="285">
        <f t="shared" si="76"/>
        <v>46.5</v>
      </c>
      <c r="AU45" s="285">
        <f t="shared" si="77"/>
        <v>47.6</v>
      </c>
      <c r="AV45" s="285">
        <f t="shared" si="78"/>
        <v>47.6</v>
      </c>
      <c r="AW45" s="285">
        <f t="shared" si="79"/>
        <v>45.3</v>
      </c>
      <c r="AX45" s="285">
        <f t="shared" si="80"/>
        <v>46.3</v>
      </c>
      <c r="AY45" s="285">
        <f t="shared" si="81"/>
        <v>46.3</v>
      </c>
      <c r="AZ45" s="285">
        <f t="shared" si="82"/>
        <v>34.5</v>
      </c>
      <c r="BA45" s="285">
        <f t="shared" si="83"/>
        <v>41.4</v>
      </c>
      <c r="BB45" s="285">
        <f t="shared" si="84"/>
        <v>41.4</v>
      </c>
      <c r="BC45" s="285">
        <f t="shared" si="85"/>
        <v>42.6</v>
      </c>
      <c r="BD45" s="285">
        <f t="shared" si="86"/>
        <v>48.9</v>
      </c>
      <c r="BE45" s="285">
        <f t="shared" si="87"/>
        <v>50.1</v>
      </c>
      <c r="BF45" s="285">
        <f t="shared" si="88"/>
        <v>47.9</v>
      </c>
      <c r="BG45" s="284">
        <f t="shared" si="89"/>
        <v>88.235294117647058</v>
      </c>
      <c r="BH45" s="285">
        <f t="shared" si="90"/>
        <v>86.431226765799266</v>
      </c>
      <c r="BI45" s="285">
        <f t="shared" si="91"/>
        <v>92.069632495164399</v>
      </c>
      <c r="BJ45" s="285">
        <f t="shared" si="92"/>
        <v>92.069632495164399</v>
      </c>
      <c r="BK45" s="285">
        <f t="shared" si="93"/>
        <v>93.01848049281314</v>
      </c>
      <c r="BL45" s="285">
        <f t="shared" si="94"/>
        <v>95.859213250517598</v>
      </c>
      <c r="BM45" s="285">
        <f t="shared" si="95"/>
        <v>95.859213250517598</v>
      </c>
      <c r="BN45" s="285">
        <f t="shared" si="96"/>
        <v>100</v>
      </c>
      <c r="BO45" s="285">
        <f t="shared" si="97"/>
        <v>85.010266940451743</v>
      </c>
      <c r="BP45" s="285">
        <f t="shared" si="98"/>
        <v>85.010266940451743</v>
      </c>
      <c r="BQ45" s="285">
        <f t="shared" si="99"/>
        <v>95.730337078651687</v>
      </c>
      <c r="BR45" s="285">
        <f t="shared" si="100"/>
        <v>96.449704142011825</v>
      </c>
      <c r="BS45" s="285">
        <f t="shared" si="101"/>
        <v>95.428571428571431</v>
      </c>
      <c r="BT45" s="285">
        <f t="shared" si="102"/>
        <v>94.664031620553359</v>
      </c>
      <c r="BU45" s="282">
        <v>9.84</v>
      </c>
      <c r="BV45" s="283">
        <v>9.66</v>
      </c>
      <c r="BW45" s="283">
        <v>10.43</v>
      </c>
      <c r="BX45" s="283">
        <v>10.43</v>
      </c>
      <c r="BY45" s="283">
        <v>10.35</v>
      </c>
      <c r="BZ45" s="283">
        <v>9.8699999999999992</v>
      </c>
      <c r="CA45" s="283">
        <v>9.8699999999999992</v>
      </c>
      <c r="CB45" s="283">
        <v>10.26</v>
      </c>
      <c r="CC45" s="283">
        <v>10.39</v>
      </c>
      <c r="CD45" s="283">
        <v>10.39</v>
      </c>
      <c r="CE45" s="283">
        <v>10.5</v>
      </c>
      <c r="CF45" s="283">
        <v>9.81</v>
      </c>
      <c r="CG45" s="283">
        <v>10.4</v>
      </c>
      <c r="CH45" s="283">
        <v>9.94</v>
      </c>
      <c r="CI45" s="282">
        <f t="shared" si="103"/>
        <v>9.84</v>
      </c>
      <c r="CJ45" s="283">
        <f t="shared" si="104"/>
        <v>9.66</v>
      </c>
      <c r="CK45" s="283">
        <f t="shared" si="105"/>
        <v>10.43</v>
      </c>
      <c r="CL45" s="283">
        <f t="shared" si="106"/>
        <v>10.43</v>
      </c>
      <c r="CM45" s="283">
        <f t="shared" si="107"/>
        <v>10.35</v>
      </c>
      <c r="CN45" s="283">
        <f t="shared" si="108"/>
        <v>9.8699999999999992</v>
      </c>
      <c r="CO45" s="283">
        <f t="shared" si="109"/>
        <v>9.8699999999999992</v>
      </c>
      <c r="CP45" s="283">
        <f t="shared" si="110"/>
        <v>10.26</v>
      </c>
      <c r="CQ45" s="283">
        <f t="shared" si="111"/>
        <v>10.39</v>
      </c>
      <c r="CR45" s="283">
        <f t="shared" si="112"/>
        <v>10.39</v>
      </c>
      <c r="CS45" s="283">
        <f t="shared" si="113"/>
        <v>10.5</v>
      </c>
      <c r="CT45" s="283">
        <f t="shared" si="114"/>
        <v>9.81</v>
      </c>
      <c r="CU45" s="283">
        <f t="shared" si="115"/>
        <v>10.4</v>
      </c>
      <c r="CV45" s="283">
        <f t="shared" si="116"/>
        <v>9.94</v>
      </c>
      <c r="CW45" s="286">
        <f t="shared" si="117"/>
        <v>1</v>
      </c>
      <c r="CX45" s="287">
        <f t="shared" si="118"/>
        <v>1</v>
      </c>
      <c r="CY45" s="287">
        <f t="shared" si="119"/>
        <v>1</v>
      </c>
      <c r="CZ45" s="287">
        <f t="shared" si="120"/>
        <v>1</v>
      </c>
      <c r="DA45" s="287">
        <f t="shared" si="121"/>
        <v>0</v>
      </c>
    </row>
    <row r="46" spans="1:105" ht="17" x14ac:dyDescent="0.25">
      <c r="A46" s="281" t="s">
        <v>96</v>
      </c>
      <c r="B46" s="94" t="s">
        <v>2560</v>
      </c>
      <c r="C46" s="282">
        <v>6.9</v>
      </c>
      <c r="D46" s="283">
        <v>7.06</v>
      </c>
      <c r="E46" s="283">
        <v>8.5299999999999994</v>
      </c>
      <c r="F46" s="283">
        <v>8.5299999999999994</v>
      </c>
      <c r="G46" s="283">
        <v>9.43</v>
      </c>
      <c r="H46" s="283">
        <v>7.37</v>
      </c>
      <c r="I46" s="283">
        <v>7.37</v>
      </c>
      <c r="J46" s="283">
        <v>8.15</v>
      </c>
      <c r="K46" s="283">
        <v>4.76</v>
      </c>
      <c r="L46" s="283">
        <v>4.76</v>
      </c>
      <c r="M46" s="283">
        <v>9.1999999999999993</v>
      </c>
      <c r="N46" s="283">
        <v>5.83</v>
      </c>
      <c r="O46" s="283">
        <v>6.25</v>
      </c>
      <c r="P46" s="283">
        <v>6.16</v>
      </c>
      <c r="Q46" s="284">
        <v>36.799999999999997</v>
      </c>
      <c r="R46" s="285">
        <v>32.6</v>
      </c>
      <c r="S46" s="285">
        <v>42.4</v>
      </c>
      <c r="T46" s="285">
        <v>42.4</v>
      </c>
      <c r="U46" s="285">
        <v>38</v>
      </c>
      <c r="V46" s="285">
        <v>38.299999999999997</v>
      </c>
      <c r="W46" s="285">
        <v>38.299999999999997</v>
      </c>
      <c r="X46" s="285">
        <v>30.8</v>
      </c>
      <c r="Y46" s="285">
        <v>29.7</v>
      </c>
      <c r="Z46" s="285">
        <v>29.7</v>
      </c>
      <c r="AA46" s="285">
        <v>29.9</v>
      </c>
      <c r="AB46" s="285">
        <v>42.1</v>
      </c>
      <c r="AC46" s="285">
        <v>43.7</v>
      </c>
      <c r="AD46" s="285">
        <v>40</v>
      </c>
      <c r="AE46" s="282">
        <f t="shared" si="61"/>
        <v>5.333333333333333</v>
      </c>
      <c r="AF46" s="283">
        <f t="shared" si="62"/>
        <v>4.617563739376771</v>
      </c>
      <c r="AG46" s="283">
        <f t="shared" si="63"/>
        <v>4.9706916764361084</v>
      </c>
      <c r="AH46" s="283">
        <f t="shared" si="64"/>
        <v>4.9706916764361084</v>
      </c>
      <c r="AI46" s="283">
        <f t="shared" si="65"/>
        <v>4.0296924708377517</v>
      </c>
      <c r="AJ46" s="283">
        <f t="shared" si="66"/>
        <v>5.1967435549525094</v>
      </c>
      <c r="AK46" s="283">
        <f t="shared" si="67"/>
        <v>5.1967435549525094</v>
      </c>
      <c r="AL46" s="283">
        <f t="shared" si="68"/>
        <v>3.7791411042944785</v>
      </c>
      <c r="AM46" s="283">
        <f t="shared" si="69"/>
        <v>6.2394957983193278</v>
      </c>
      <c r="AN46" s="283">
        <f t="shared" si="70"/>
        <v>6.2394957983193278</v>
      </c>
      <c r="AO46" s="283">
        <f t="shared" si="71"/>
        <v>3.25</v>
      </c>
      <c r="AP46" s="283">
        <f t="shared" si="72"/>
        <v>7.2212692967409948</v>
      </c>
      <c r="AQ46" s="283">
        <f t="shared" si="73"/>
        <v>6.9920000000000009</v>
      </c>
      <c r="AR46" s="283">
        <f t="shared" si="74"/>
        <v>6.4935064935064934</v>
      </c>
      <c r="AS46" s="284">
        <f t="shared" si="75"/>
        <v>36.799999999999997</v>
      </c>
      <c r="AT46" s="285">
        <f t="shared" si="76"/>
        <v>32.6</v>
      </c>
      <c r="AU46" s="285">
        <f t="shared" si="77"/>
        <v>42.4</v>
      </c>
      <c r="AV46" s="285">
        <f t="shared" si="78"/>
        <v>42.4</v>
      </c>
      <c r="AW46" s="285">
        <f t="shared" si="79"/>
        <v>38</v>
      </c>
      <c r="AX46" s="285">
        <f t="shared" si="80"/>
        <v>38.299999999999997</v>
      </c>
      <c r="AY46" s="285">
        <f t="shared" si="81"/>
        <v>38.299999999999997</v>
      </c>
      <c r="AZ46" s="285">
        <f t="shared" si="82"/>
        <v>30.8</v>
      </c>
      <c r="BA46" s="285">
        <f t="shared" si="83"/>
        <v>29.7</v>
      </c>
      <c r="BB46" s="285">
        <f t="shared" si="84"/>
        <v>29.7</v>
      </c>
      <c r="BC46" s="285">
        <f t="shared" si="85"/>
        <v>29.9</v>
      </c>
      <c r="BD46" s="285">
        <f t="shared" si="86"/>
        <v>42.1</v>
      </c>
      <c r="BE46" s="285">
        <f t="shared" si="87"/>
        <v>43.7</v>
      </c>
      <c r="BF46" s="285">
        <f t="shared" si="88"/>
        <v>40</v>
      </c>
      <c r="BG46" s="284">
        <f t="shared" si="89"/>
        <v>67.647058823529406</v>
      </c>
      <c r="BH46" s="285">
        <f t="shared" si="90"/>
        <v>60.594795539033463</v>
      </c>
      <c r="BI46" s="285">
        <f t="shared" si="91"/>
        <v>82.011605415860728</v>
      </c>
      <c r="BJ46" s="285">
        <f t="shared" si="92"/>
        <v>82.011605415860728</v>
      </c>
      <c r="BK46" s="285">
        <f t="shared" si="93"/>
        <v>78.028747433264883</v>
      </c>
      <c r="BL46" s="285">
        <f t="shared" si="94"/>
        <v>79.296066252587991</v>
      </c>
      <c r="BM46" s="285">
        <f t="shared" si="95"/>
        <v>79.296066252587991</v>
      </c>
      <c r="BN46" s="285">
        <f t="shared" si="96"/>
        <v>89.275362318840578</v>
      </c>
      <c r="BO46" s="285">
        <f t="shared" si="97"/>
        <v>60.985626283367552</v>
      </c>
      <c r="BP46" s="285">
        <f t="shared" si="98"/>
        <v>60.985626283367552</v>
      </c>
      <c r="BQ46" s="285">
        <f t="shared" si="99"/>
        <v>67.19101123595506</v>
      </c>
      <c r="BR46" s="285">
        <f t="shared" si="100"/>
        <v>83.03747534516765</v>
      </c>
      <c r="BS46" s="285">
        <f t="shared" si="101"/>
        <v>83.238095238095241</v>
      </c>
      <c r="BT46" s="285">
        <f t="shared" si="102"/>
        <v>79.051383399209485</v>
      </c>
      <c r="BU46" s="282">
        <v>9.73</v>
      </c>
      <c r="BV46" s="283">
        <v>9.7100000000000009</v>
      </c>
      <c r="BW46" s="283">
        <v>10.56</v>
      </c>
      <c r="BX46" s="283">
        <v>10.56</v>
      </c>
      <c r="BY46" s="283">
        <v>10.6</v>
      </c>
      <c r="BZ46" s="283">
        <v>10.029999999999999</v>
      </c>
      <c r="CA46" s="283">
        <v>10.029999999999999</v>
      </c>
      <c r="CB46" s="283">
        <v>10.11</v>
      </c>
      <c r="CC46" s="283">
        <v>9.9</v>
      </c>
      <c r="CD46" s="283">
        <v>9.9</v>
      </c>
      <c r="CE46" s="283">
        <v>10.24</v>
      </c>
      <c r="CF46" s="283">
        <v>10.16</v>
      </c>
      <c r="CG46" s="283">
        <v>10.5</v>
      </c>
      <c r="CH46" s="283">
        <v>10.11</v>
      </c>
      <c r="CI46" s="282">
        <f t="shared" si="103"/>
        <v>9.73</v>
      </c>
      <c r="CJ46" s="283">
        <f t="shared" si="104"/>
        <v>9.7100000000000009</v>
      </c>
      <c r="CK46" s="283">
        <f t="shared" si="105"/>
        <v>10.56</v>
      </c>
      <c r="CL46" s="283">
        <f t="shared" si="106"/>
        <v>10.56</v>
      </c>
      <c r="CM46" s="283">
        <f t="shared" si="107"/>
        <v>10.6</v>
      </c>
      <c r="CN46" s="283">
        <f t="shared" si="108"/>
        <v>10.029999999999999</v>
      </c>
      <c r="CO46" s="283">
        <f t="shared" si="109"/>
        <v>10.029999999999999</v>
      </c>
      <c r="CP46" s="283">
        <f t="shared" si="110"/>
        <v>10.11</v>
      </c>
      <c r="CQ46" s="283">
        <f t="shared" si="111"/>
        <v>9.9</v>
      </c>
      <c r="CR46" s="283">
        <f t="shared" si="112"/>
        <v>9.9</v>
      </c>
      <c r="CS46" s="283">
        <f t="shared" si="113"/>
        <v>10.24</v>
      </c>
      <c r="CT46" s="283">
        <f t="shared" si="114"/>
        <v>10.16</v>
      </c>
      <c r="CU46" s="283">
        <f t="shared" si="115"/>
        <v>10.5</v>
      </c>
      <c r="CV46" s="283">
        <f t="shared" si="116"/>
        <v>10.11</v>
      </c>
      <c r="CW46" s="286">
        <f t="shared" si="117"/>
        <v>1</v>
      </c>
      <c r="CX46" s="287">
        <f t="shared" si="118"/>
        <v>1</v>
      </c>
      <c r="CY46" s="287">
        <f t="shared" si="119"/>
        <v>1</v>
      </c>
      <c r="CZ46" s="287">
        <f t="shared" si="120"/>
        <v>1</v>
      </c>
      <c r="DA46" s="287">
        <f t="shared" si="121"/>
        <v>0</v>
      </c>
    </row>
    <row r="47" spans="1:105" x14ac:dyDescent="0.2">
      <c r="A47" s="281" t="s">
        <v>99</v>
      </c>
      <c r="B47" s="94" t="s">
        <v>325</v>
      </c>
      <c r="C47" s="282">
        <v>2.27</v>
      </c>
      <c r="D47" s="283">
        <v>2.2799999999999998</v>
      </c>
      <c r="E47" s="283">
        <v>4.62</v>
      </c>
      <c r="F47" s="283">
        <v>4.62</v>
      </c>
      <c r="G47" s="283">
        <v>5.22</v>
      </c>
      <c r="H47" s="283">
        <v>2.5299999999999998</v>
      </c>
      <c r="I47" s="283">
        <v>2.5299999999999998</v>
      </c>
      <c r="J47" s="283">
        <v>1.07</v>
      </c>
      <c r="K47" s="283">
        <v>8.2200000000000006</v>
      </c>
      <c r="L47" s="283">
        <v>8.2200000000000006</v>
      </c>
      <c r="M47" s="283">
        <v>5.88</v>
      </c>
      <c r="N47" s="283">
        <v>2.11</v>
      </c>
      <c r="O47" s="283">
        <v>1.53</v>
      </c>
      <c r="P47" s="283">
        <v>1.28</v>
      </c>
      <c r="Q47" s="284">
        <v>26.8</v>
      </c>
      <c r="R47" s="285">
        <v>27.2</v>
      </c>
      <c r="S47" s="285">
        <v>5.6</v>
      </c>
      <c r="T47" s="285">
        <v>5.6</v>
      </c>
      <c r="V47" s="285">
        <v>16.2</v>
      </c>
      <c r="W47" s="285">
        <v>16.2</v>
      </c>
      <c r="X47" s="285">
        <v>9.1</v>
      </c>
      <c r="Y47" s="285">
        <v>11</v>
      </c>
      <c r="Z47" s="285">
        <v>11</v>
      </c>
      <c r="AB47" s="285">
        <v>9.5</v>
      </c>
      <c r="AC47" s="285">
        <v>12.7</v>
      </c>
      <c r="AD47" s="285">
        <v>7.9</v>
      </c>
      <c r="AE47" s="282">
        <f t="shared" si="61"/>
        <v>11.806167400881057</v>
      </c>
      <c r="AF47" s="283">
        <f t="shared" si="62"/>
        <v>11.92982456140351</v>
      </c>
      <c r="AG47" s="283">
        <f t="shared" si="63"/>
        <v>1.2121212121212119</v>
      </c>
      <c r="AH47" s="283">
        <f t="shared" si="64"/>
        <v>1.2121212121212119</v>
      </c>
      <c r="AI47" s="283" t="str">
        <f t="shared" si="65"/>
        <v/>
      </c>
      <c r="AJ47" s="283">
        <f t="shared" si="66"/>
        <v>6.4031620553359687</v>
      </c>
      <c r="AK47" s="283">
        <f t="shared" si="67"/>
        <v>6.4031620553359687</v>
      </c>
      <c r="AL47" s="283">
        <f t="shared" si="68"/>
        <v>8.5046728971962615</v>
      </c>
      <c r="AM47" s="283">
        <f t="shared" si="69"/>
        <v>1.3381995133819951</v>
      </c>
      <c r="AN47" s="283">
        <f t="shared" si="70"/>
        <v>1.3381995133819951</v>
      </c>
      <c r="AO47" s="283" t="str">
        <f t="shared" si="71"/>
        <v/>
      </c>
      <c r="AP47" s="283">
        <f t="shared" si="72"/>
        <v>4.5023696682464456</v>
      </c>
      <c r="AQ47" s="283">
        <f t="shared" si="73"/>
        <v>8.3006535947712408</v>
      </c>
      <c r="AR47" s="283">
        <f t="shared" si="74"/>
        <v>6.171875</v>
      </c>
      <c r="AS47" s="284">
        <f t="shared" si="75"/>
        <v>26.8</v>
      </c>
      <c r="AT47" s="285">
        <f t="shared" si="76"/>
        <v>27.2</v>
      </c>
      <c r="AU47" s="285" t="str">
        <f t="shared" si="77"/>
        <v/>
      </c>
      <c r="AV47" s="285" t="str">
        <f t="shared" si="78"/>
        <v/>
      </c>
      <c r="AW47" s="285" t="str">
        <f t="shared" si="79"/>
        <v/>
      </c>
      <c r="AX47" s="285">
        <f t="shared" si="80"/>
        <v>16.2</v>
      </c>
      <c r="AY47" s="285">
        <f t="shared" si="81"/>
        <v>16.2</v>
      </c>
      <c r="AZ47" s="285">
        <f t="shared" si="82"/>
        <v>9.1</v>
      </c>
      <c r="BA47" s="285" t="str">
        <f t="shared" si="83"/>
        <v/>
      </c>
      <c r="BB47" s="285" t="str">
        <f t="shared" si="84"/>
        <v/>
      </c>
      <c r="BC47" s="285" t="str">
        <f t="shared" si="85"/>
        <v/>
      </c>
      <c r="BD47" s="285">
        <f t="shared" si="86"/>
        <v>9.5</v>
      </c>
      <c r="BE47" s="285">
        <f t="shared" si="87"/>
        <v>12.7</v>
      </c>
      <c r="BF47" s="285">
        <f t="shared" si="88"/>
        <v>7.9</v>
      </c>
      <c r="BG47" s="284">
        <f t="shared" si="89"/>
        <v>49.264705882352942</v>
      </c>
      <c r="BH47" s="285">
        <f t="shared" si="90"/>
        <v>50.557620817843869</v>
      </c>
      <c r="BI47" s="285" t="str">
        <f t="shared" si="91"/>
        <v/>
      </c>
      <c r="BJ47" s="285" t="str">
        <f t="shared" si="92"/>
        <v/>
      </c>
      <c r="BK47" s="285" t="str">
        <f t="shared" si="93"/>
        <v/>
      </c>
      <c r="BL47" s="285">
        <f t="shared" si="94"/>
        <v>33.540372670807457</v>
      </c>
      <c r="BM47" s="285">
        <f t="shared" si="95"/>
        <v>33.540372670807457</v>
      </c>
      <c r="BN47" s="285">
        <f t="shared" si="96"/>
        <v>26.376811594202898</v>
      </c>
      <c r="BO47" s="285" t="str">
        <f t="shared" si="97"/>
        <v/>
      </c>
      <c r="BP47" s="285" t="str">
        <f t="shared" si="98"/>
        <v/>
      </c>
      <c r="BQ47" s="285" t="str">
        <f t="shared" si="99"/>
        <v/>
      </c>
      <c r="BR47" s="285">
        <f t="shared" si="100"/>
        <v>18.737672583826431</v>
      </c>
      <c r="BS47" s="285">
        <f t="shared" si="101"/>
        <v>24.19047619047619</v>
      </c>
      <c r="BT47" s="285">
        <f t="shared" si="102"/>
        <v>15.612648221343873</v>
      </c>
      <c r="BU47" s="282">
        <v>4.87</v>
      </c>
      <c r="BV47" s="283">
        <v>4.88</v>
      </c>
      <c r="BW47" s="283">
        <v>5.48</v>
      </c>
      <c r="BX47" s="283">
        <v>5.48</v>
      </c>
      <c r="BZ47" s="283">
        <v>5.09</v>
      </c>
      <c r="CA47" s="283">
        <v>5.09</v>
      </c>
      <c r="CB47" s="283">
        <v>4.66</v>
      </c>
      <c r="CC47" s="283">
        <v>5.61</v>
      </c>
      <c r="CD47" s="283">
        <v>5.61</v>
      </c>
      <c r="CF47" s="283">
        <v>4.49</v>
      </c>
      <c r="CG47" s="283">
        <v>4.66</v>
      </c>
      <c r="CH47" s="283">
        <v>4.6500000000000004</v>
      </c>
      <c r="CI47" s="282">
        <f t="shared" si="103"/>
        <v>4.87</v>
      </c>
      <c r="CJ47" s="283">
        <f t="shared" si="104"/>
        <v>4.88</v>
      </c>
      <c r="CK47" s="283" t="str">
        <f t="shared" si="105"/>
        <v/>
      </c>
      <c r="CL47" s="283" t="str">
        <f t="shared" si="106"/>
        <v/>
      </c>
      <c r="CM47" s="283" t="str">
        <f t="shared" si="107"/>
        <v/>
      </c>
      <c r="CN47" s="283">
        <f t="shared" si="108"/>
        <v>5.09</v>
      </c>
      <c r="CO47" s="283">
        <f t="shared" si="109"/>
        <v>5.09</v>
      </c>
      <c r="CP47" s="283">
        <f t="shared" si="110"/>
        <v>4.66</v>
      </c>
      <c r="CQ47" s="283" t="str">
        <f t="shared" si="111"/>
        <v/>
      </c>
      <c r="CR47" s="283" t="str">
        <f t="shared" si="112"/>
        <v/>
      </c>
      <c r="CS47" s="283" t="str">
        <f t="shared" si="113"/>
        <v/>
      </c>
      <c r="CT47" s="283">
        <f t="shared" si="114"/>
        <v>4.49</v>
      </c>
      <c r="CU47" s="283">
        <f t="shared" si="115"/>
        <v>4.66</v>
      </c>
      <c r="CV47" s="283">
        <f t="shared" si="116"/>
        <v>4.6500000000000004</v>
      </c>
      <c r="CW47" s="286">
        <f t="shared" si="117"/>
        <v>1</v>
      </c>
      <c r="CX47" s="287">
        <f t="shared" si="118"/>
        <v>1</v>
      </c>
      <c r="CY47" s="287">
        <f t="shared" si="119"/>
        <v>1</v>
      </c>
      <c r="CZ47" s="287">
        <f t="shared" si="120"/>
        <v>1</v>
      </c>
      <c r="DA47" s="287">
        <f t="shared" si="121"/>
        <v>0</v>
      </c>
    </row>
    <row r="48" spans="1:105" x14ac:dyDescent="0.2">
      <c r="A48" s="281" t="s">
        <v>100</v>
      </c>
      <c r="B48" s="94" t="s">
        <v>326</v>
      </c>
      <c r="C48" s="282">
        <v>2.2599999999999998</v>
      </c>
      <c r="D48" s="283">
        <v>2.6</v>
      </c>
      <c r="E48" s="283">
        <v>2.94</v>
      </c>
      <c r="F48" s="283">
        <v>2.94</v>
      </c>
      <c r="G48" s="283">
        <v>3.43</v>
      </c>
      <c r="H48" s="283">
        <v>3.63</v>
      </c>
      <c r="I48" s="283">
        <v>3.63</v>
      </c>
      <c r="J48" s="283">
        <v>4.08</v>
      </c>
      <c r="K48" s="283">
        <v>4.04</v>
      </c>
      <c r="L48" s="283">
        <v>4.04</v>
      </c>
      <c r="M48" s="283">
        <v>3.13</v>
      </c>
      <c r="N48" s="283">
        <v>4.03</v>
      </c>
      <c r="O48" s="283">
        <v>4.3600000000000003</v>
      </c>
      <c r="P48" s="283">
        <v>4.33</v>
      </c>
      <c r="Q48" s="284">
        <v>16.5</v>
      </c>
      <c r="R48" s="285">
        <v>16.600000000000001</v>
      </c>
      <c r="V48" s="285">
        <v>14.1</v>
      </c>
      <c r="W48" s="285">
        <v>14.1</v>
      </c>
      <c r="X48" s="285">
        <v>10</v>
      </c>
      <c r="Y48" s="285">
        <v>8</v>
      </c>
      <c r="Z48" s="285">
        <v>8</v>
      </c>
      <c r="AB48" s="285">
        <v>14.7</v>
      </c>
      <c r="AC48" s="285">
        <v>5.5</v>
      </c>
      <c r="AD48" s="285">
        <v>6.4</v>
      </c>
      <c r="AE48" s="282">
        <f t="shared" si="61"/>
        <v>7.3008849557522133</v>
      </c>
      <c r="AF48" s="283">
        <f t="shared" si="62"/>
        <v>6.384615384615385</v>
      </c>
      <c r="AG48" s="283" t="str">
        <f t="shared" si="63"/>
        <v/>
      </c>
      <c r="AH48" s="283" t="str">
        <f t="shared" si="64"/>
        <v/>
      </c>
      <c r="AI48" s="283" t="str">
        <f t="shared" si="65"/>
        <v/>
      </c>
      <c r="AJ48" s="283">
        <f t="shared" si="66"/>
        <v>3.884297520661157</v>
      </c>
      <c r="AK48" s="283">
        <f t="shared" si="67"/>
        <v>3.884297520661157</v>
      </c>
      <c r="AL48" s="283">
        <f t="shared" si="68"/>
        <v>2.4509803921568629</v>
      </c>
      <c r="AM48" s="283">
        <f t="shared" si="69"/>
        <v>1.9801980198019802</v>
      </c>
      <c r="AN48" s="283">
        <f t="shared" si="70"/>
        <v>1.9801980198019802</v>
      </c>
      <c r="AO48" s="283" t="str">
        <f t="shared" si="71"/>
        <v/>
      </c>
      <c r="AP48" s="283">
        <f t="shared" si="72"/>
        <v>3.647642679900744</v>
      </c>
      <c r="AQ48" s="283">
        <f t="shared" si="73"/>
        <v>1.2614678899082568</v>
      </c>
      <c r="AR48" s="283">
        <f t="shared" si="74"/>
        <v>1.4780600461893765</v>
      </c>
      <c r="AS48" s="284">
        <f t="shared" si="75"/>
        <v>16.5</v>
      </c>
      <c r="AT48" s="285">
        <f t="shared" si="76"/>
        <v>16.600000000000001</v>
      </c>
      <c r="AU48" s="285" t="str">
        <f t="shared" si="77"/>
        <v/>
      </c>
      <c r="AV48" s="285" t="str">
        <f t="shared" si="78"/>
        <v/>
      </c>
      <c r="AW48" s="285" t="str">
        <f t="shared" si="79"/>
        <v/>
      </c>
      <c r="AX48" s="285">
        <f t="shared" si="80"/>
        <v>14.1</v>
      </c>
      <c r="AY48" s="285">
        <f t="shared" si="81"/>
        <v>14.1</v>
      </c>
      <c r="AZ48" s="285">
        <f t="shared" si="82"/>
        <v>10</v>
      </c>
      <c r="BA48" s="285">
        <f t="shared" si="83"/>
        <v>8</v>
      </c>
      <c r="BB48" s="285">
        <f t="shared" si="84"/>
        <v>8</v>
      </c>
      <c r="BC48" s="285" t="str">
        <f t="shared" si="85"/>
        <v/>
      </c>
      <c r="BD48" s="285">
        <f t="shared" si="86"/>
        <v>14.7</v>
      </c>
      <c r="BE48" s="285" t="str">
        <f t="shared" si="87"/>
        <v/>
      </c>
      <c r="BF48" s="285">
        <f t="shared" si="88"/>
        <v>6.4</v>
      </c>
      <c r="BG48" s="284">
        <f t="shared" si="89"/>
        <v>30.330882352941178</v>
      </c>
      <c r="BH48" s="285">
        <f t="shared" si="90"/>
        <v>30.8550185873606</v>
      </c>
      <c r="BI48" s="285" t="str">
        <f t="shared" si="91"/>
        <v/>
      </c>
      <c r="BJ48" s="285" t="str">
        <f t="shared" si="92"/>
        <v/>
      </c>
      <c r="BK48" s="285" t="str">
        <f t="shared" si="93"/>
        <v/>
      </c>
      <c r="BL48" s="285">
        <f t="shared" si="94"/>
        <v>29.192546583850934</v>
      </c>
      <c r="BM48" s="285">
        <f t="shared" si="95"/>
        <v>29.192546583850934</v>
      </c>
      <c r="BN48" s="285">
        <f t="shared" si="96"/>
        <v>28.985507246376812</v>
      </c>
      <c r="BO48" s="285">
        <f t="shared" si="97"/>
        <v>16.427104722792606</v>
      </c>
      <c r="BP48" s="285">
        <f t="shared" si="98"/>
        <v>16.427104722792606</v>
      </c>
      <c r="BQ48" s="285" t="str">
        <f t="shared" si="99"/>
        <v/>
      </c>
      <c r="BR48" s="285">
        <f t="shared" si="100"/>
        <v>28.994082840236686</v>
      </c>
      <c r="BS48" s="285" t="str">
        <f t="shared" si="101"/>
        <v/>
      </c>
      <c r="BT48" s="285">
        <f t="shared" si="102"/>
        <v>12.648221343873518</v>
      </c>
      <c r="BU48" s="282">
        <v>4.2</v>
      </c>
      <c r="BV48" s="283">
        <v>4.1399999999999997</v>
      </c>
      <c r="BZ48" s="283">
        <v>4.22</v>
      </c>
      <c r="CA48" s="283">
        <v>4.22</v>
      </c>
      <c r="CB48" s="283">
        <v>3.37</v>
      </c>
      <c r="CC48" s="283">
        <v>4.97</v>
      </c>
      <c r="CD48" s="283">
        <v>4.97</v>
      </c>
      <c r="CF48" s="283">
        <v>4.6500000000000004</v>
      </c>
      <c r="CG48" s="283">
        <v>4.92</v>
      </c>
      <c r="CH48" s="283">
        <v>5.1100000000000003</v>
      </c>
      <c r="CI48" s="282">
        <f t="shared" si="103"/>
        <v>4.2</v>
      </c>
      <c r="CJ48" s="283">
        <f t="shared" si="104"/>
        <v>4.1399999999999997</v>
      </c>
      <c r="CK48" s="283" t="str">
        <f t="shared" si="105"/>
        <v/>
      </c>
      <c r="CL48" s="283" t="str">
        <f t="shared" si="106"/>
        <v/>
      </c>
      <c r="CM48" s="283" t="str">
        <f t="shared" si="107"/>
        <v/>
      </c>
      <c r="CN48" s="283">
        <f t="shared" si="108"/>
        <v>4.22</v>
      </c>
      <c r="CO48" s="283">
        <f t="shared" si="109"/>
        <v>4.22</v>
      </c>
      <c r="CP48" s="283">
        <f t="shared" si="110"/>
        <v>3.37</v>
      </c>
      <c r="CQ48" s="283">
        <f t="shared" si="111"/>
        <v>4.97</v>
      </c>
      <c r="CR48" s="283">
        <f t="shared" si="112"/>
        <v>4.97</v>
      </c>
      <c r="CS48" s="283" t="str">
        <f t="shared" si="113"/>
        <v/>
      </c>
      <c r="CT48" s="283">
        <f t="shared" si="114"/>
        <v>4.6500000000000004</v>
      </c>
      <c r="CU48" s="283" t="str">
        <f t="shared" si="115"/>
        <v/>
      </c>
      <c r="CV48" s="283">
        <f t="shared" si="116"/>
        <v>5.1100000000000003</v>
      </c>
      <c r="CW48" s="286">
        <f t="shared" si="117"/>
        <v>1</v>
      </c>
      <c r="CX48" s="287">
        <f t="shared" si="118"/>
        <v>1</v>
      </c>
      <c r="CY48" s="287">
        <f t="shared" si="119"/>
        <v>1</v>
      </c>
      <c r="CZ48" s="287">
        <f t="shared" si="120"/>
        <v>1</v>
      </c>
      <c r="DA48" s="287">
        <f t="shared" si="121"/>
        <v>0</v>
      </c>
    </row>
    <row r="49" spans="1:105" x14ac:dyDescent="0.2">
      <c r="A49" s="281" t="s">
        <v>101</v>
      </c>
      <c r="B49" s="94" t="s">
        <v>327</v>
      </c>
      <c r="C49" s="282">
        <v>3.06</v>
      </c>
      <c r="D49" s="283">
        <v>1.61</v>
      </c>
      <c r="E49" s="283">
        <v>2.3199999999999998</v>
      </c>
      <c r="F49" s="283">
        <v>2.3199999999999998</v>
      </c>
      <c r="G49" s="283">
        <v>3.03</v>
      </c>
      <c r="H49" s="283">
        <v>5</v>
      </c>
      <c r="I49" s="283">
        <v>5</v>
      </c>
      <c r="J49" s="283">
        <v>6.16</v>
      </c>
      <c r="K49" s="283">
        <v>6.03</v>
      </c>
      <c r="L49" s="283">
        <v>6.03</v>
      </c>
      <c r="M49" s="283">
        <v>4.5599999999999996</v>
      </c>
      <c r="N49" s="283">
        <v>1.99</v>
      </c>
      <c r="O49" s="283">
        <v>2.2599999999999998</v>
      </c>
      <c r="P49" s="283">
        <v>4.18</v>
      </c>
      <c r="S49" s="285">
        <v>25.3</v>
      </c>
      <c r="T49" s="285">
        <v>25.3</v>
      </c>
      <c r="U49" s="285">
        <v>24.5</v>
      </c>
      <c r="V49" s="285">
        <v>25.5</v>
      </c>
      <c r="W49" s="285">
        <v>25.5</v>
      </c>
      <c r="X49" s="285">
        <v>18.899999999999999</v>
      </c>
      <c r="Y49" s="285">
        <v>5.7</v>
      </c>
      <c r="Z49" s="285">
        <v>5.7</v>
      </c>
      <c r="AA49" s="285">
        <v>9.1999999999999993</v>
      </c>
      <c r="AB49" s="285">
        <v>15</v>
      </c>
      <c r="AC49" s="285">
        <v>30.4</v>
      </c>
      <c r="AD49" s="285">
        <v>25.9</v>
      </c>
      <c r="AE49" s="282" t="str">
        <f t="shared" si="61"/>
        <v/>
      </c>
      <c r="AF49" s="283" t="str">
        <f t="shared" si="62"/>
        <v/>
      </c>
      <c r="AG49" s="283">
        <f t="shared" si="63"/>
        <v>10.905172413793105</v>
      </c>
      <c r="AH49" s="283">
        <f t="shared" si="64"/>
        <v>10.905172413793105</v>
      </c>
      <c r="AI49" s="283">
        <f t="shared" si="65"/>
        <v>8.0858085808580871</v>
      </c>
      <c r="AJ49" s="283">
        <f t="shared" si="66"/>
        <v>5.0999999999999996</v>
      </c>
      <c r="AK49" s="283">
        <f t="shared" si="67"/>
        <v>5.0999999999999996</v>
      </c>
      <c r="AL49" s="283">
        <f t="shared" si="68"/>
        <v>3.0681818181818179</v>
      </c>
      <c r="AM49" s="283">
        <f t="shared" si="69"/>
        <v>0.94527363184079605</v>
      </c>
      <c r="AN49" s="283">
        <f t="shared" si="70"/>
        <v>0.94527363184079605</v>
      </c>
      <c r="AO49" s="283">
        <f t="shared" si="71"/>
        <v>2.0175438596491229</v>
      </c>
      <c r="AP49" s="283">
        <f t="shared" si="72"/>
        <v>7.5376884422110555</v>
      </c>
      <c r="AQ49" s="283">
        <f t="shared" si="73"/>
        <v>13.45132743362832</v>
      </c>
      <c r="AR49" s="283">
        <f t="shared" si="74"/>
        <v>6.196172248803828</v>
      </c>
      <c r="AS49" s="284" t="str">
        <f t="shared" si="75"/>
        <v/>
      </c>
      <c r="AT49" s="285" t="str">
        <f t="shared" si="76"/>
        <v/>
      </c>
      <c r="AU49" s="285">
        <f t="shared" si="77"/>
        <v>25.3</v>
      </c>
      <c r="AV49" s="285">
        <f t="shared" si="78"/>
        <v>25.3</v>
      </c>
      <c r="AW49" s="285">
        <f t="shared" si="79"/>
        <v>24.5</v>
      </c>
      <c r="AX49" s="285">
        <f t="shared" si="80"/>
        <v>25.5</v>
      </c>
      <c r="AY49" s="285">
        <f t="shared" si="81"/>
        <v>25.5</v>
      </c>
      <c r="AZ49" s="285">
        <f t="shared" si="82"/>
        <v>18.899999999999999</v>
      </c>
      <c r="BA49" s="285" t="str">
        <f t="shared" si="83"/>
        <v/>
      </c>
      <c r="BB49" s="285" t="str">
        <f t="shared" si="84"/>
        <v/>
      </c>
      <c r="BC49" s="285">
        <f t="shared" si="85"/>
        <v>9.1999999999999993</v>
      </c>
      <c r="BD49" s="285">
        <f t="shared" si="86"/>
        <v>15</v>
      </c>
      <c r="BE49" s="285">
        <f t="shared" si="87"/>
        <v>30.4</v>
      </c>
      <c r="BF49" s="285">
        <f t="shared" si="88"/>
        <v>25.9</v>
      </c>
      <c r="BG49" s="284" t="str">
        <f t="shared" si="89"/>
        <v/>
      </c>
      <c r="BH49" s="285" t="str">
        <f t="shared" si="90"/>
        <v/>
      </c>
      <c r="BI49" s="285">
        <f t="shared" si="91"/>
        <v>48.936170212765951</v>
      </c>
      <c r="BJ49" s="285">
        <f t="shared" si="92"/>
        <v>48.936170212765951</v>
      </c>
      <c r="BK49" s="285">
        <f t="shared" si="93"/>
        <v>50.308008213552355</v>
      </c>
      <c r="BL49" s="285">
        <f t="shared" si="94"/>
        <v>52.795031055900623</v>
      </c>
      <c r="BM49" s="285">
        <f t="shared" si="95"/>
        <v>52.795031055900623</v>
      </c>
      <c r="BN49" s="285">
        <f t="shared" si="96"/>
        <v>54.782608695652165</v>
      </c>
      <c r="BO49" s="285" t="str">
        <f t="shared" si="97"/>
        <v/>
      </c>
      <c r="BP49" s="285" t="str">
        <f t="shared" si="98"/>
        <v/>
      </c>
      <c r="BQ49" s="285">
        <f t="shared" si="99"/>
        <v>20.674157303370784</v>
      </c>
      <c r="BR49" s="285">
        <f t="shared" si="100"/>
        <v>29.585798816568047</v>
      </c>
      <c r="BS49" s="285">
        <f t="shared" si="101"/>
        <v>57.904761904761905</v>
      </c>
      <c r="BT49" s="285">
        <f t="shared" si="102"/>
        <v>51.185770750988141</v>
      </c>
      <c r="BW49" s="283">
        <v>4.5199999999999996</v>
      </c>
      <c r="BX49" s="283">
        <v>4.5199999999999996</v>
      </c>
      <c r="BY49" s="283">
        <v>4.37</v>
      </c>
      <c r="BZ49" s="283">
        <v>4.08</v>
      </c>
      <c r="CA49" s="283">
        <v>4.08</v>
      </c>
      <c r="CB49" s="283">
        <v>3.92</v>
      </c>
      <c r="CC49" s="283">
        <v>4.08</v>
      </c>
      <c r="CD49" s="283">
        <v>4.08</v>
      </c>
      <c r="CE49" s="283">
        <v>3.91</v>
      </c>
      <c r="CF49" s="283">
        <v>3.3</v>
      </c>
      <c r="CG49" s="283">
        <v>3.88</v>
      </c>
      <c r="CH49" s="283">
        <v>4.08</v>
      </c>
      <c r="CI49" s="282" t="str">
        <f t="shared" si="103"/>
        <v/>
      </c>
      <c r="CJ49" s="283" t="str">
        <f t="shared" si="104"/>
        <v/>
      </c>
      <c r="CK49" s="283">
        <f t="shared" si="105"/>
        <v>4.5199999999999996</v>
      </c>
      <c r="CL49" s="283">
        <f t="shared" si="106"/>
        <v>4.5199999999999996</v>
      </c>
      <c r="CM49" s="283">
        <f t="shared" si="107"/>
        <v>4.37</v>
      </c>
      <c r="CN49" s="283">
        <f t="shared" si="108"/>
        <v>4.08</v>
      </c>
      <c r="CO49" s="283">
        <f t="shared" si="109"/>
        <v>4.08</v>
      </c>
      <c r="CP49" s="283">
        <f t="shared" si="110"/>
        <v>3.92</v>
      </c>
      <c r="CQ49" s="283" t="str">
        <f t="shared" si="111"/>
        <v/>
      </c>
      <c r="CR49" s="283" t="str">
        <f t="shared" si="112"/>
        <v/>
      </c>
      <c r="CS49" s="283">
        <f t="shared" si="113"/>
        <v>3.91</v>
      </c>
      <c r="CT49" s="283">
        <f t="shared" si="114"/>
        <v>3.3</v>
      </c>
      <c r="CU49" s="283">
        <f t="shared" si="115"/>
        <v>3.88</v>
      </c>
      <c r="CV49" s="283">
        <f t="shared" si="116"/>
        <v>4.08</v>
      </c>
      <c r="CW49" s="286" t="str">
        <f t="shared" si="117"/>
        <v/>
      </c>
      <c r="CX49" s="287">
        <f t="shared" si="118"/>
        <v>1</v>
      </c>
      <c r="CY49" s="287">
        <f t="shared" si="119"/>
        <v>1</v>
      </c>
      <c r="CZ49" s="287">
        <f t="shared" si="120"/>
        <v>1</v>
      </c>
      <c r="DA49" s="287">
        <f t="shared" si="121"/>
        <v>1</v>
      </c>
    </row>
    <row r="50" spans="1:105" x14ac:dyDescent="0.2">
      <c r="A50" s="281" t="s">
        <v>102</v>
      </c>
      <c r="B50" s="94" t="s">
        <v>328</v>
      </c>
      <c r="C50" s="282">
        <v>6.07</v>
      </c>
      <c r="D50" s="283">
        <v>4.8</v>
      </c>
      <c r="E50" s="283">
        <v>4.59</v>
      </c>
      <c r="F50" s="283">
        <v>4.59</v>
      </c>
      <c r="G50" s="283">
        <v>4.67</v>
      </c>
      <c r="H50" s="283">
        <v>6.41</v>
      </c>
      <c r="I50" s="283">
        <v>6.41</v>
      </c>
      <c r="J50" s="283">
        <v>5.88</v>
      </c>
      <c r="K50" s="283">
        <v>6.57</v>
      </c>
      <c r="L50" s="283">
        <v>6.57</v>
      </c>
      <c r="M50" s="283">
        <v>3.21</v>
      </c>
      <c r="N50" s="283">
        <v>5.03</v>
      </c>
      <c r="O50" s="283">
        <v>4.05</v>
      </c>
      <c r="P50" s="283">
        <v>4.5</v>
      </c>
      <c r="Q50" s="284">
        <v>20.8</v>
      </c>
      <c r="R50" s="285">
        <v>22.3</v>
      </c>
      <c r="S50" s="285">
        <v>15.2</v>
      </c>
      <c r="T50" s="285">
        <v>15.2</v>
      </c>
      <c r="U50" s="285">
        <v>10.199999999999999</v>
      </c>
      <c r="V50" s="285">
        <v>21.8</v>
      </c>
      <c r="W50" s="285">
        <v>21.8</v>
      </c>
      <c r="X50" s="285">
        <v>10.7</v>
      </c>
      <c r="Y50" s="285">
        <v>20.6</v>
      </c>
      <c r="Z50" s="285">
        <v>20.6</v>
      </c>
      <c r="AA50" s="285">
        <v>10.8</v>
      </c>
      <c r="AB50" s="285">
        <v>19.5</v>
      </c>
      <c r="AC50" s="285">
        <v>24.2</v>
      </c>
      <c r="AD50" s="285">
        <v>23</v>
      </c>
      <c r="AE50" s="282">
        <f t="shared" si="61"/>
        <v>3.4266886326194399</v>
      </c>
      <c r="AF50" s="283">
        <f t="shared" si="62"/>
        <v>4.6458333333333339</v>
      </c>
      <c r="AG50" s="283">
        <f t="shared" si="63"/>
        <v>3.3115468409586057</v>
      </c>
      <c r="AH50" s="283">
        <f t="shared" si="64"/>
        <v>3.3115468409586057</v>
      </c>
      <c r="AI50" s="283">
        <f t="shared" si="65"/>
        <v>2.1841541755888652</v>
      </c>
      <c r="AJ50" s="283">
        <f t="shared" si="66"/>
        <v>3.4009360374414976</v>
      </c>
      <c r="AK50" s="283">
        <f t="shared" si="67"/>
        <v>3.4009360374414976</v>
      </c>
      <c r="AL50" s="283">
        <f t="shared" si="68"/>
        <v>1.8197278911564625</v>
      </c>
      <c r="AM50" s="283">
        <f t="shared" si="69"/>
        <v>3.1354642313546424</v>
      </c>
      <c r="AN50" s="283">
        <f t="shared" si="70"/>
        <v>3.1354642313546424</v>
      </c>
      <c r="AO50" s="283">
        <f t="shared" si="71"/>
        <v>3.3644859813084116</v>
      </c>
      <c r="AP50" s="283">
        <f t="shared" si="72"/>
        <v>3.8767395626242545</v>
      </c>
      <c r="AQ50" s="283">
        <f t="shared" si="73"/>
        <v>5.9753086419753085</v>
      </c>
      <c r="AR50" s="283">
        <f t="shared" si="74"/>
        <v>5.1111111111111107</v>
      </c>
      <c r="AS50" s="284">
        <f t="shared" si="75"/>
        <v>20.8</v>
      </c>
      <c r="AT50" s="285">
        <f t="shared" si="76"/>
        <v>22.3</v>
      </c>
      <c r="AU50" s="285">
        <f t="shared" si="77"/>
        <v>15.2</v>
      </c>
      <c r="AV50" s="285">
        <f t="shared" si="78"/>
        <v>15.2</v>
      </c>
      <c r="AW50" s="285">
        <f t="shared" si="79"/>
        <v>10.199999999999999</v>
      </c>
      <c r="AX50" s="285">
        <f t="shared" si="80"/>
        <v>21.8</v>
      </c>
      <c r="AY50" s="285">
        <f t="shared" si="81"/>
        <v>21.8</v>
      </c>
      <c r="AZ50" s="285">
        <f t="shared" si="82"/>
        <v>10.7</v>
      </c>
      <c r="BA50" s="285">
        <f t="shared" si="83"/>
        <v>20.6</v>
      </c>
      <c r="BB50" s="285">
        <f t="shared" si="84"/>
        <v>20.6</v>
      </c>
      <c r="BC50" s="285">
        <f t="shared" si="85"/>
        <v>10.8</v>
      </c>
      <c r="BD50" s="285">
        <f t="shared" si="86"/>
        <v>19.5</v>
      </c>
      <c r="BE50" s="285">
        <f t="shared" si="87"/>
        <v>24.2</v>
      </c>
      <c r="BF50" s="285">
        <f t="shared" si="88"/>
        <v>23</v>
      </c>
      <c r="BG50" s="284">
        <f t="shared" si="89"/>
        <v>38.235294117647058</v>
      </c>
      <c r="BH50" s="285">
        <f t="shared" si="90"/>
        <v>41.449814126394052</v>
      </c>
      <c r="BI50" s="285">
        <f t="shared" si="91"/>
        <v>29.400386847195357</v>
      </c>
      <c r="BJ50" s="285">
        <f t="shared" si="92"/>
        <v>29.400386847195357</v>
      </c>
      <c r="BK50" s="285">
        <f t="shared" si="93"/>
        <v>20.94455852156057</v>
      </c>
      <c r="BL50" s="285">
        <f t="shared" si="94"/>
        <v>45.134575569358184</v>
      </c>
      <c r="BM50" s="285">
        <f t="shared" si="95"/>
        <v>45.134575569358184</v>
      </c>
      <c r="BN50" s="285">
        <f t="shared" si="96"/>
        <v>31.014492753623188</v>
      </c>
      <c r="BO50" s="285">
        <f t="shared" si="97"/>
        <v>42.299794661190965</v>
      </c>
      <c r="BP50" s="285">
        <f t="shared" si="98"/>
        <v>42.299794661190965</v>
      </c>
      <c r="BQ50" s="285">
        <f t="shared" si="99"/>
        <v>24.269662921348313</v>
      </c>
      <c r="BR50" s="285">
        <f t="shared" si="100"/>
        <v>38.46153846153846</v>
      </c>
      <c r="BS50" s="285">
        <f t="shared" si="101"/>
        <v>46.095238095238095</v>
      </c>
      <c r="BT50" s="285">
        <f t="shared" si="102"/>
        <v>45.454545454545453</v>
      </c>
      <c r="BU50" s="282">
        <v>7.49</v>
      </c>
      <c r="BV50" s="283">
        <v>7.28</v>
      </c>
      <c r="BW50" s="283">
        <v>8.1</v>
      </c>
      <c r="BX50" s="283">
        <v>8.1</v>
      </c>
      <c r="BY50" s="283">
        <v>8.19</v>
      </c>
      <c r="BZ50" s="283">
        <v>7.59</v>
      </c>
      <c r="CA50" s="283">
        <v>7.59</v>
      </c>
      <c r="CB50" s="283">
        <v>7.87</v>
      </c>
      <c r="CC50" s="283">
        <v>7.43</v>
      </c>
      <c r="CD50" s="283">
        <v>7.43</v>
      </c>
      <c r="CE50" s="283">
        <v>7.85</v>
      </c>
      <c r="CF50" s="283">
        <v>6.49</v>
      </c>
      <c r="CG50" s="283">
        <v>7.23</v>
      </c>
      <c r="CH50" s="283">
        <v>7.14</v>
      </c>
      <c r="CI50" s="282">
        <f t="shared" si="103"/>
        <v>7.49</v>
      </c>
      <c r="CJ50" s="283">
        <f t="shared" si="104"/>
        <v>7.28</v>
      </c>
      <c r="CK50" s="283">
        <f t="shared" si="105"/>
        <v>8.1</v>
      </c>
      <c r="CL50" s="283">
        <f t="shared" si="106"/>
        <v>8.1</v>
      </c>
      <c r="CM50" s="283">
        <f t="shared" si="107"/>
        <v>8.19</v>
      </c>
      <c r="CN50" s="283">
        <f t="shared" si="108"/>
        <v>7.59</v>
      </c>
      <c r="CO50" s="283">
        <f t="shared" si="109"/>
        <v>7.59</v>
      </c>
      <c r="CP50" s="283">
        <f t="shared" si="110"/>
        <v>7.87</v>
      </c>
      <c r="CQ50" s="283">
        <f t="shared" si="111"/>
        <v>7.43</v>
      </c>
      <c r="CR50" s="283">
        <f t="shared" si="112"/>
        <v>7.43</v>
      </c>
      <c r="CS50" s="283">
        <f t="shared" si="113"/>
        <v>7.85</v>
      </c>
      <c r="CT50" s="283">
        <f t="shared" si="114"/>
        <v>6.49</v>
      </c>
      <c r="CU50" s="283">
        <f t="shared" si="115"/>
        <v>7.23</v>
      </c>
      <c r="CV50" s="283">
        <f t="shared" si="116"/>
        <v>7.14</v>
      </c>
      <c r="CW50" s="286">
        <f t="shared" si="117"/>
        <v>1</v>
      </c>
      <c r="CX50" s="287">
        <f t="shared" si="118"/>
        <v>1</v>
      </c>
      <c r="CY50" s="287">
        <f t="shared" si="119"/>
        <v>1</v>
      </c>
      <c r="CZ50" s="287">
        <f t="shared" si="120"/>
        <v>1</v>
      </c>
      <c r="DA50" s="287">
        <f t="shared" si="121"/>
        <v>0</v>
      </c>
    </row>
    <row r="51" spans="1:105" x14ac:dyDescent="0.2">
      <c r="A51" s="281" t="s">
        <v>97</v>
      </c>
      <c r="B51" s="94" t="s">
        <v>97</v>
      </c>
      <c r="C51" s="282">
        <v>4.38</v>
      </c>
      <c r="D51" s="283">
        <v>3.93</v>
      </c>
      <c r="E51" s="283">
        <v>5.3</v>
      </c>
      <c r="F51" s="283">
        <v>5.3</v>
      </c>
      <c r="G51" s="283">
        <v>7.12</v>
      </c>
      <c r="H51" s="283">
        <v>5.86</v>
      </c>
      <c r="I51" s="283">
        <v>5.86</v>
      </c>
      <c r="J51" s="283">
        <v>4.68</v>
      </c>
      <c r="K51" s="283">
        <v>7.15</v>
      </c>
      <c r="L51" s="283">
        <v>7.15</v>
      </c>
      <c r="M51" s="283">
        <v>5.72</v>
      </c>
      <c r="N51" s="283">
        <v>4.28</v>
      </c>
      <c r="O51" s="283">
        <v>3.86</v>
      </c>
      <c r="P51" s="283">
        <v>3.78</v>
      </c>
      <c r="S51" s="285">
        <v>7.2</v>
      </c>
      <c r="T51" s="285">
        <v>7.2</v>
      </c>
      <c r="U51" s="285">
        <v>15.8</v>
      </c>
      <c r="AA51" s="285">
        <v>8.3000000000000007</v>
      </c>
      <c r="AE51" s="282" t="str">
        <f t="shared" si="61"/>
        <v/>
      </c>
      <c r="AF51" s="283" t="str">
        <f t="shared" si="62"/>
        <v/>
      </c>
      <c r="AG51" s="283">
        <f t="shared" si="63"/>
        <v>1.358490566037736</v>
      </c>
      <c r="AH51" s="283">
        <f t="shared" si="64"/>
        <v>1.358490566037736</v>
      </c>
      <c r="AI51" s="283">
        <f t="shared" si="65"/>
        <v>2.2191011235955056</v>
      </c>
      <c r="AJ51" s="283" t="str">
        <f t="shared" si="66"/>
        <v/>
      </c>
      <c r="AK51" s="283" t="str">
        <f t="shared" si="67"/>
        <v/>
      </c>
      <c r="AL51" s="283" t="str">
        <f t="shared" si="68"/>
        <v/>
      </c>
      <c r="AM51" s="283" t="str">
        <f t="shared" si="69"/>
        <v/>
      </c>
      <c r="AN51" s="283" t="str">
        <f t="shared" si="70"/>
        <v/>
      </c>
      <c r="AO51" s="283">
        <f t="shared" si="71"/>
        <v>1.4510489510489513</v>
      </c>
      <c r="AP51" s="283" t="str">
        <f t="shared" si="72"/>
        <v/>
      </c>
      <c r="AQ51" s="283" t="str">
        <f t="shared" si="73"/>
        <v/>
      </c>
      <c r="AR51" s="283" t="str">
        <f t="shared" si="74"/>
        <v/>
      </c>
      <c r="AS51" s="284" t="str">
        <f t="shared" si="75"/>
        <v/>
      </c>
      <c r="AT51" s="285" t="str">
        <f t="shared" si="76"/>
        <v/>
      </c>
      <c r="AU51" s="285">
        <f t="shared" si="77"/>
        <v>7.2</v>
      </c>
      <c r="AV51" s="285">
        <f t="shared" si="78"/>
        <v>7.2</v>
      </c>
      <c r="AW51" s="285">
        <f t="shared" si="79"/>
        <v>15.8</v>
      </c>
      <c r="AX51" s="285" t="str">
        <f t="shared" si="80"/>
        <v/>
      </c>
      <c r="AY51" s="285" t="str">
        <f t="shared" si="81"/>
        <v/>
      </c>
      <c r="AZ51" s="285" t="str">
        <f t="shared" si="82"/>
        <v/>
      </c>
      <c r="BA51" s="285" t="str">
        <f t="shared" si="83"/>
        <v/>
      </c>
      <c r="BB51" s="285" t="str">
        <f t="shared" si="84"/>
        <v/>
      </c>
      <c r="BC51" s="285">
        <f t="shared" si="85"/>
        <v>8.3000000000000007</v>
      </c>
      <c r="BD51" s="285" t="str">
        <f t="shared" si="86"/>
        <v/>
      </c>
      <c r="BE51" s="285" t="str">
        <f t="shared" si="87"/>
        <v/>
      </c>
      <c r="BF51" s="285" t="str">
        <f t="shared" si="88"/>
        <v/>
      </c>
      <c r="BG51" s="284" t="str">
        <f t="shared" si="89"/>
        <v/>
      </c>
      <c r="BH51" s="285" t="str">
        <f t="shared" si="90"/>
        <v/>
      </c>
      <c r="BI51" s="285">
        <f t="shared" si="91"/>
        <v>13.926499032882012</v>
      </c>
      <c r="BJ51" s="285">
        <f t="shared" si="92"/>
        <v>13.926499032882012</v>
      </c>
      <c r="BK51" s="285">
        <f t="shared" si="93"/>
        <v>32.4435318275154</v>
      </c>
      <c r="BL51" s="285" t="str">
        <f t="shared" si="94"/>
        <v/>
      </c>
      <c r="BM51" s="285" t="str">
        <f t="shared" si="95"/>
        <v/>
      </c>
      <c r="BN51" s="285" t="str">
        <f t="shared" si="96"/>
        <v/>
      </c>
      <c r="BO51" s="285" t="str">
        <f t="shared" si="97"/>
        <v/>
      </c>
      <c r="BP51" s="285" t="str">
        <f t="shared" si="98"/>
        <v/>
      </c>
      <c r="BQ51" s="285">
        <f t="shared" si="99"/>
        <v>18.651685393258429</v>
      </c>
      <c r="BR51" s="285" t="str">
        <f t="shared" si="100"/>
        <v/>
      </c>
      <c r="BS51" s="285" t="str">
        <f t="shared" si="101"/>
        <v/>
      </c>
      <c r="BT51" s="285" t="str">
        <f t="shared" si="102"/>
        <v/>
      </c>
      <c r="BW51" s="283">
        <v>7.15</v>
      </c>
      <c r="BX51" s="283">
        <v>7.15</v>
      </c>
      <c r="BY51" s="283">
        <v>7.72</v>
      </c>
      <c r="CE51" s="283">
        <v>7.23</v>
      </c>
      <c r="CI51" s="282" t="str">
        <f t="shared" si="103"/>
        <v/>
      </c>
      <c r="CJ51" s="283" t="str">
        <f t="shared" si="104"/>
        <v/>
      </c>
      <c r="CK51" s="283">
        <f t="shared" si="105"/>
        <v>7.15</v>
      </c>
      <c r="CL51" s="283">
        <f t="shared" si="106"/>
        <v>7.15</v>
      </c>
      <c r="CM51" s="283">
        <f t="shared" si="107"/>
        <v>7.72</v>
      </c>
      <c r="CN51" s="283" t="str">
        <f t="shared" si="108"/>
        <v/>
      </c>
      <c r="CO51" s="283" t="str">
        <f t="shared" si="109"/>
        <v/>
      </c>
      <c r="CP51" s="283" t="str">
        <f t="shared" si="110"/>
        <v/>
      </c>
      <c r="CQ51" s="283" t="str">
        <f t="shared" si="111"/>
        <v/>
      </c>
      <c r="CR51" s="283" t="str">
        <f t="shared" si="112"/>
        <v/>
      </c>
      <c r="CS51" s="283">
        <f t="shared" si="113"/>
        <v>7.23</v>
      </c>
      <c r="CT51" s="283" t="str">
        <f t="shared" si="114"/>
        <v/>
      </c>
      <c r="CU51" s="283" t="str">
        <f t="shared" si="115"/>
        <v/>
      </c>
      <c r="CV51" s="283" t="str">
        <f t="shared" si="116"/>
        <v/>
      </c>
      <c r="CW51" s="286" t="str">
        <f t="shared" si="117"/>
        <v/>
      </c>
      <c r="CX51" s="287">
        <f t="shared" si="118"/>
        <v>1</v>
      </c>
      <c r="CY51" s="287">
        <f t="shared" si="119"/>
        <v>1</v>
      </c>
      <c r="CZ51" s="287" t="str">
        <f t="shared" si="120"/>
        <v/>
      </c>
      <c r="DA51" s="287">
        <f t="shared" si="121"/>
        <v>2</v>
      </c>
    </row>
    <row r="52" spans="1:105" x14ac:dyDescent="0.2">
      <c r="A52" s="281" t="s">
        <v>98</v>
      </c>
      <c r="B52" s="94" t="s">
        <v>329</v>
      </c>
      <c r="C52" s="282">
        <v>2.99</v>
      </c>
      <c r="D52" s="283">
        <v>3.09</v>
      </c>
      <c r="E52" s="283">
        <v>2.41</v>
      </c>
      <c r="F52" s="283">
        <v>2.41</v>
      </c>
      <c r="G52" s="283">
        <v>4.82</v>
      </c>
      <c r="H52" s="283">
        <v>2.41</v>
      </c>
      <c r="I52" s="283">
        <v>2.41</v>
      </c>
      <c r="J52" s="283">
        <v>4.1900000000000004</v>
      </c>
      <c r="K52" s="283">
        <v>6.53</v>
      </c>
      <c r="L52" s="283">
        <v>6.53</v>
      </c>
      <c r="M52" s="283">
        <v>5.22</v>
      </c>
      <c r="N52" s="283">
        <v>1.86</v>
      </c>
      <c r="O52" s="283">
        <v>0.69</v>
      </c>
      <c r="P52" s="283">
        <v>1.52</v>
      </c>
      <c r="Q52" s="284">
        <v>3.3</v>
      </c>
      <c r="R52" s="285">
        <v>3.6</v>
      </c>
      <c r="S52" s="285">
        <v>23.3</v>
      </c>
      <c r="T52" s="285">
        <v>23.3</v>
      </c>
      <c r="U52" s="285">
        <v>36.700000000000003</v>
      </c>
      <c r="V52" s="285">
        <v>20.6</v>
      </c>
      <c r="W52" s="285">
        <v>20.6</v>
      </c>
      <c r="X52" s="285">
        <v>8.8000000000000007</v>
      </c>
      <c r="Y52" s="285">
        <v>10.8</v>
      </c>
      <c r="Z52" s="285">
        <v>10.8</v>
      </c>
      <c r="AA52" s="285">
        <v>35.1</v>
      </c>
      <c r="AB52" s="285">
        <v>4.5</v>
      </c>
      <c r="AC52" s="285">
        <v>5.7</v>
      </c>
      <c r="AD52" s="285">
        <v>7</v>
      </c>
      <c r="AE52" s="282">
        <f t="shared" si="61"/>
        <v>1.1036789297658862</v>
      </c>
      <c r="AF52" s="283">
        <f t="shared" si="62"/>
        <v>1.1650485436893205</v>
      </c>
      <c r="AG52" s="283">
        <f t="shared" si="63"/>
        <v>9.6680497925311197</v>
      </c>
      <c r="AH52" s="283">
        <f t="shared" si="64"/>
        <v>9.6680497925311197</v>
      </c>
      <c r="AI52" s="283">
        <f t="shared" si="65"/>
        <v>7.6141078838174279</v>
      </c>
      <c r="AJ52" s="283">
        <f t="shared" si="66"/>
        <v>8.5477178423236513</v>
      </c>
      <c r="AK52" s="283">
        <f t="shared" si="67"/>
        <v>8.5477178423236513</v>
      </c>
      <c r="AL52" s="283">
        <f t="shared" si="68"/>
        <v>2.100238663484487</v>
      </c>
      <c r="AM52" s="283">
        <f t="shared" si="69"/>
        <v>1.6539050535987749</v>
      </c>
      <c r="AN52" s="283">
        <f t="shared" si="70"/>
        <v>1.6539050535987749</v>
      </c>
      <c r="AO52" s="283">
        <f t="shared" si="71"/>
        <v>6.7241379310344831</v>
      </c>
      <c r="AP52" s="283">
        <f t="shared" si="72"/>
        <v>2.4193548387096775</v>
      </c>
      <c r="AQ52" s="283">
        <f t="shared" si="73"/>
        <v>8.2608695652173925</v>
      </c>
      <c r="AR52" s="283">
        <f t="shared" si="74"/>
        <v>4.6052631578947372</v>
      </c>
      <c r="AS52" s="284" t="str">
        <f t="shared" si="75"/>
        <v/>
      </c>
      <c r="AT52" s="285" t="str">
        <f t="shared" si="76"/>
        <v/>
      </c>
      <c r="AU52" s="285">
        <f t="shared" si="77"/>
        <v>23.3</v>
      </c>
      <c r="AV52" s="285">
        <f t="shared" si="78"/>
        <v>23.3</v>
      </c>
      <c r="AW52" s="285">
        <f t="shared" si="79"/>
        <v>36.700000000000003</v>
      </c>
      <c r="AX52" s="285">
        <f t="shared" si="80"/>
        <v>20.6</v>
      </c>
      <c r="AY52" s="285">
        <f t="shared" si="81"/>
        <v>20.6</v>
      </c>
      <c r="AZ52" s="285">
        <f t="shared" si="82"/>
        <v>8.8000000000000007</v>
      </c>
      <c r="BA52" s="285">
        <f t="shared" si="83"/>
        <v>10.8</v>
      </c>
      <c r="BB52" s="285">
        <f t="shared" si="84"/>
        <v>10.8</v>
      </c>
      <c r="BC52" s="285">
        <f t="shared" si="85"/>
        <v>35.1</v>
      </c>
      <c r="BD52" s="285">
        <f t="shared" si="86"/>
        <v>4.5</v>
      </c>
      <c r="BE52" s="285">
        <f t="shared" si="87"/>
        <v>5.7</v>
      </c>
      <c r="BF52" s="285">
        <f t="shared" si="88"/>
        <v>7</v>
      </c>
      <c r="BG52" s="284" t="str">
        <f t="shared" si="89"/>
        <v/>
      </c>
      <c r="BH52" s="285" t="str">
        <f t="shared" si="90"/>
        <v/>
      </c>
      <c r="BI52" s="285">
        <f t="shared" si="91"/>
        <v>45.067698259187615</v>
      </c>
      <c r="BJ52" s="285">
        <f t="shared" si="92"/>
        <v>45.067698259187615</v>
      </c>
      <c r="BK52" s="285">
        <f t="shared" si="93"/>
        <v>75.359342915811098</v>
      </c>
      <c r="BL52" s="285">
        <f t="shared" si="94"/>
        <v>42.65010351966874</v>
      </c>
      <c r="BM52" s="285">
        <f t="shared" si="95"/>
        <v>42.65010351966874</v>
      </c>
      <c r="BN52" s="285">
        <f t="shared" si="96"/>
        <v>25.507246376811597</v>
      </c>
      <c r="BO52" s="285">
        <f t="shared" si="97"/>
        <v>22.17659137577002</v>
      </c>
      <c r="BP52" s="285">
        <f t="shared" si="98"/>
        <v>22.17659137577002</v>
      </c>
      <c r="BQ52" s="285">
        <f t="shared" si="99"/>
        <v>78.876404494382029</v>
      </c>
      <c r="BR52" s="285">
        <f t="shared" si="100"/>
        <v>8.8757396449704142</v>
      </c>
      <c r="BS52" s="285">
        <f t="shared" si="101"/>
        <v>10.857142857142858</v>
      </c>
      <c r="BT52" s="285">
        <f t="shared" si="102"/>
        <v>13.83399209486166</v>
      </c>
      <c r="BU52" s="282">
        <v>6.1</v>
      </c>
      <c r="BV52" s="283">
        <v>6.41</v>
      </c>
      <c r="BW52" s="283">
        <v>6.67</v>
      </c>
      <c r="BX52" s="283">
        <v>6.67</v>
      </c>
      <c r="BY52" s="283">
        <v>7.28</v>
      </c>
      <c r="BZ52" s="283">
        <v>6.45</v>
      </c>
      <c r="CA52" s="283">
        <v>6.45</v>
      </c>
      <c r="CB52" s="283">
        <v>6.73</v>
      </c>
      <c r="CC52" s="283">
        <v>6.61</v>
      </c>
      <c r="CD52" s="283">
        <v>6.61</v>
      </c>
      <c r="CE52" s="283">
        <v>7.48</v>
      </c>
      <c r="CF52" s="283">
        <v>6.14</v>
      </c>
      <c r="CG52" s="283">
        <v>6.6</v>
      </c>
      <c r="CH52" s="283">
        <v>6.64</v>
      </c>
      <c r="CI52" s="282" t="str">
        <f t="shared" si="103"/>
        <v/>
      </c>
      <c r="CJ52" s="283" t="str">
        <f t="shared" si="104"/>
        <v/>
      </c>
      <c r="CK52" s="283">
        <f t="shared" si="105"/>
        <v>6.67</v>
      </c>
      <c r="CL52" s="283">
        <f t="shared" si="106"/>
        <v>6.67</v>
      </c>
      <c r="CM52" s="283">
        <f t="shared" si="107"/>
        <v>7.28</v>
      </c>
      <c r="CN52" s="283">
        <f t="shared" si="108"/>
        <v>6.45</v>
      </c>
      <c r="CO52" s="283">
        <f t="shared" si="109"/>
        <v>6.45</v>
      </c>
      <c r="CP52" s="283">
        <f t="shared" si="110"/>
        <v>6.73</v>
      </c>
      <c r="CQ52" s="283">
        <f t="shared" si="111"/>
        <v>6.61</v>
      </c>
      <c r="CR52" s="283">
        <f t="shared" si="112"/>
        <v>6.61</v>
      </c>
      <c r="CS52" s="283">
        <f t="shared" si="113"/>
        <v>7.48</v>
      </c>
      <c r="CT52" s="283">
        <f t="shared" si="114"/>
        <v>6.14</v>
      </c>
      <c r="CU52" s="283">
        <f t="shared" si="115"/>
        <v>6.6</v>
      </c>
      <c r="CV52" s="283">
        <f t="shared" si="116"/>
        <v>6.64</v>
      </c>
      <c r="CW52" s="286" t="str">
        <f t="shared" si="117"/>
        <v/>
      </c>
      <c r="CX52" s="287">
        <f t="shared" si="118"/>
        <v>1</v>
      </c>
      <c r="CY52" s="287">
        <f t="shared" si="119"/>
        <v>1</v>
      </c>
      <c r="CZ52" s="287">
        <f t="shared" si="120"/>
        <v>1</v>
      </c>
      <c r="DA52" s="287">
        <f t="shared" si="121"/>
        <v>1</v>
      </c>
    </row>
    <row r="53" spans="1:105" ht="17" x14ac:dyDescent="0.25">
      <c r="A53" s="281" t="s">
        <v>103</v>
      </c>
      <c r="B53" s="94" t="s">
        <v>2561</v>
      </c>
      <c r="C53" s="282">
        <v>0.93</v>
      </c>
      <c r="D53" s="283">
        <v>0.64</v>
      </c>
      <c r="E53" s="283">
        <v>0.74</v>
      </c>
      <c r="F53" s="283">
        <v>0.74</v>
      </c>
      <c r="G53" s="283">
        <v>0.87</v>
      </c>
      <c r="H53" s="283">
        <v>1.99</v>
      </c>
      <c r="I53" s="283">
        <v>1.99</v>
      </c>
      <c r="J53" s="283">
        <v>1.51</v>
      </c>
      <c r="K53" s="283">
        <v>1.5</v>
      </c>
      <c r="L53" s="283">
        <v>1.5</v>
      </c>
      <c r="M53" s="283">
        <v>2.91</v>
      </c>
      <c r="N53" s="283">
        <v>2.2400000000000002</v>
      </c>
      <c r="O53" s="283">
        <v>0.5</v>
      </c>
      <c r="P53" s="283">
        <v>2.02</v>
      </c>
      <c r="Q53" s="284">
        <v>9.6999999999999993</v>
      </c>
      <c r="R53" s="285">
        <v>6.7</v>
      </c>
      <c r="S53" s="285">
        <v>41.8</v>
      </c>
      <c r="T53" s="285">
        <v>41.8</v>
      </c>
      <c r="U53" s="285">
        <v>35.700000000000003</v>
      </c>
      <c r="V53" s="285">
        <v>25</v>
      </c>
      <c r="W53" s="285">
        <v>25</v>
      </c>
      <c r="X53" s="285">
        <v>12.7</v>
      </c>
      <c r="Y53" s="285">
        <v>20.2</v>
      </c>
      <c r="Z53" s="285">
        <v>20.2</v>
      </c>
      <c r="AA53" s="285">
        <v>19.399999999999999</v>
      </c>
      <c r="AB53" s="285">
        <v>10.1</v>
      </c>
      <c r="AC53" s="285">
        <v>12.9</v>
      </c>
      <c r="AD53" s="285">
        <v>10.6</v>
      </c>
      <c r="AE53" s="282">
        <f t="shared" si="61"/>
        <v>10.430107526881718</v>
      </c>
      <c r="AF53" s="283">
        <f t="shared" si="62"/>
        <v>10.46875</v>
      </c>
      <c r="AG53" s="283">
        <f t="shared" si="63"/>
        <v>56.486486486486484</v>
      </c>
      <c r="AH53" s="283">
        <f t="shared" si="64"/>
        <v>56.486486486486484</v>
      </c>
      <c r="AI53" s="283">
        <f t="shared" si="65"/>
        <v>41.03448275862069</v>
      </c>
      <c r="AJ53" s="283">
        <f t="shared" si="66"/>
        <v>12.562814070351759</v>
      </c>
      <c r="AK53" s="283">
        <f t="shared" si="67"/>
        <v>12.562814070351759</v>
      </c>
      <c r="AL53" s="283">
        <f t="shared" si="68"/>
        <v>8.4105960264900652</v>
      </c>
      <c r="AM53" s="283">
        <f t="shared" si="69"/>
        <v>13.466666666666667</v>
      </c>
      <c r="AN53" s="283">
        <f t="shared" si="70"/>
        <v>13.466666666666667</v>
      </c>
      <c r="AO53" s="283">
        <f t="shared" si="71"/>
        <v>6.6666666666666661</v>
      </c>
      <c r="AP53" s="283">
        <f t="shared" si="72"/>
        <v>4.5089285714285712</v>
      </c>
      <c r="AQ53" s="283">
        <f t="shared" si="73"/>
        <v>25.8</v>
      </c>
      <c r="AR53" s="283">
        <f t="shared" si="74"/>
        <v>5.2475247524752477</v>
      </c>
      <c r="AS53" s="284">
        <f t="shared" si="75"/>
        <v>9.6999999999999993</v>
      </c>
      <c r="AT53" s="285">
        <f t="shared" si="76"/>
        <v>6.7</v>
      </c>
      <c r="AU53" s="285">
        <f t="shared" si="77"/>
        <v>41.8</v>
      </c>
      <c r="AV53" s="285">
        <f t="shared" si="78"/>
        <v>41.8</v>
      </c>
      <c r="AW53" s="285">
        <f t="shared" si="79"/>
        <v>35.700000000000003</v>
      </c>
      <c r="AX53" s="285">
        <f t="shared" si="80"/>
        <v>25</v>
      </c>
      <c r="AY53" s="285">
        <f t="shared" si="81"/>
        <v>25</v>
      </c>
      <c r="AZ53" s="285">
        <f t="shared" si="82"/>
        <v>12.7</v>
      </c>
      <c r="BA53" s="285">
        <f t="shared" si="83"/>
        <v>20.2</v>
      </c>
      <c r="BB53" s="285">
        <f t="shared" si="84"/>
        <v>20.2</v>
      </c>
      <c r="BC53" s="285">
        <f t="shared" si="85"/>
        <v>19.399999999999999</v>
      </c>
      <c r="BD53" s="285">
        <f t="shared" si="86"/>
        <v>10.1</v>
      </c>
      <c r="BE53" s="285">
        <f t="shared" si="87"/>
        <v>12.9</v>
      </c>
      <c r="BF53" s="285">
        <f t="shared" si="88"/>
        <v>10.6</v>
      </c>
      <c r="BG53" s="284">
        <f t="shared" si="89"/>
        <v>17.830882352941174</v>
      </c>
      <c r="BH53" s="285">
        <f t="shared" si="90"/>
        <v>12.453531598513012</v>
      </c>
      <c r="BI53" s="285">
        <f t="shared" si="91"/>
        <v>80.851063829787236</v>
      </c>
      <c r="BJ53" s="285">
        <f t="shared" si="92"/>
        <v>80.851063829787236</v>
      </c>
      <c r="BK53" s="285">
        <f t="shared" si="93"/>
        <v>73.305954825462024</v>
      </c>
      <c r="BL53" s="285">
        <f t="shared" si="94"/>
        <v>51.759834368530022</v>
      </c>
      <c r="BM53" s="285">
        <f t="shared" si="95"/>
        <v>51.759834368530022</v>
      </c>
      <c r="BN53" s="285">
        <f t="shared" si="96"/>
        <v>36.811594202898547</v>
      </c>
      <c r="BO53" s="285">
        <f t="shared" si="97"/>
        <v>41.478439425051334</v>
      </c>
      <c r="BP53" s="285">
        <f t="shared" si="98"/>
        <v>41.478439425051334</v>
      </c>
      <c r="BQ53" s="285">
        <f t="shared" si="99"/>
        <v>43.595505617977523</v>
      </c>
      <c r="BR53" s="285">
        <f t="shared" si="100"/>
        <v>19.92110453648915</v>
      </c>
      <c r="BS53" s="285">
        <f t="shared" si="101"/>
        <v>24.571428571428573</v>
      </c>
      <c r="BT53" s="285">
        <f t="shared" si="102"/>
        <v>20.948616600790512</v>
      </c>
      <c r="BU53" s="282">
        <v>6.92</v>
      </c>
      <c r="BV53" s="283">
        <v>7.04</v>
      </c>
      <c r="BW53" s="283">
        <v>8.0399999999999991</v>
      </c>
      <c r="BX53" s="283">
        <v>8.0399999999999991</v>
      </c>
      <c r="BY53" s="283">
        <v>8.4700000000000006</v>
      </c>
      <c r="BZ53" s="283">
        <v>7.8</v>
      </c>
      <c r="CA53" s="283">
        <v>7.8</v>
      </c>
      <c r="CB53" s="283">
        <v>7.42</v>
      </c>
      <c r="CC53" s="283">
        <v>7.27</v>
      </c>
      <c r="CD53" s="283">
        <v>7.27</v>
      </c>
      <c r="CE53" s="283">
        <v>7.26</v>
      </c>
      <c r="CF53" s="283">
        <v>6.9</v>
      </c>
      <c r="CG53" s="283">
        <v>7.27</v>
      </c>
      <c r="CH53" s="283">
        <v>7.11</v>
      </c>
      <c r="CI53" s="282">
        <f t="shared" si="103"/>
        <v>6.92</v>
      </c>
      <c r="CJ53" s="283">
        <f t="shared" si="104"/>
        <v>7.04</v>
      </c>
      <c r="CK53" s="283">
        <f t="shared" si="105"/>
        <v>8.0399999999999991</v>
      </c>
      <c r="CL53" s="283">
        <f t="shared" si="106"/>
        <v>8.0399999999999991</v>
      </c>
      <c r="CM53" s="283">
        <f t="shared" si="107"/>
        <v>8.4700000000000006</v>
      </c>
      <c r="CN53" s="283">
        <f t="shared" si="108"/>
        <v>7.8</v>
      </c>
      <c r="CO53" s="283">
        <f t="shared" si="109"/>
        <v>7.8</v>
      </c>
      <c r="CP53" s="283">
        <f t="shared" si="110"/>
        <v>7.42</v>
      </c>
      <c r="CQ53" s="283">
        <f t="shared" si="111"/>
        <v>7.27</v>
      </c>
      <c r="CR53" s="283">
        <f t="shared" si="112"/>
        <v>7.27</v>
      </c>
      <c r="CS53" s="283">
        <f t="shared" si="113"/>
        <v>7.26</v>
      </c>
      <c r="CT53" s="283">
        <f t="shared" si="114"/>
        <v>6.9</v>
      </c>
      <c r="CU53" s="283">
        <f t="shared" si="115"/>
        <v>7.27</v>
      </c>
      <c r="CV53" s="283">
        <f t="shared" si="116"/>
        <v>7.11</v>
      </c>
      <c r="CW53" s="286">
        <f t="shared" si="117"/>
        <v>1</v>
      </c>
      <c r="CX53" s="287">
        <f t="shared" si="118"/>
        <v>1</v>
      </c>
      <c r="CY53" s="287">
        <f t="shared" si="119"/>
        <v>1</v>
      </c>
      <c r="CZ53" s="287">
        <f t="shared" si="120"/>
        <v>1</v>
      </c>
      <c r="DA53" s="287">
        <f t="shared" si="121"/>
        <v>0</v>
      </c>
    </row>
    <row r="54" spans="1:105" ht="17" x14ac:dyDescent="0.25">
      <c r="A54" s="281" t="s">
        <v>104</v>
      </c>
      <c r="B54" s="94" t="s">
        <v>2562</v>
      </c>
      <c r="C54" s="282">
        <v>5.77</v>
      </c>
      <c r="D54" s="283">
        <v>4.08</v>
      </c>
      <c r="E54" s="283">
        <v>4.4000000000000004</v>
      </c>
      <c r="F54" s="283">
        <v>4.4000000000000004</v>
      </c>
      <c r="G54" s="283">
        <v>3.12</v>
      </c>
      <c r="H54" s="283">
        <v>4.38</v>
      </c>
      <c r="I54" s="283">
        <v>4.38</v>
      </c>
      <c r="J54" s="283">
        <v>5.77</v>
      </c>
      <c r="K54" s="283">
        <v>4.8600000000000003</v>
      </c>
      <c r="L54" s="283">
        <v>4.8600000000000003</v>
      </c>
      <c r="M54" s="283">
        <v>4.13</v>
      </c>
      <c r="N54" s="283">
        <v>4.28</v>
      </c>
      <c r="O54" s="283">
        <v>2.97</v>
      </c>
      <c r="P54" s="283">
        <v>4.2300000000000004</v>
      </c>
      <c r="S54" s="285">
        <v>21.7</v>
      </c>
      <c r="T54" s="285">
        <v>21.7</v>
      </c>
      <c r="U54" s="285">
        <v>24.8</v>
      </c>
      <c r="V54" s="285">
        <v>15.3</v>
      </c>
      <c r="W54" s="285">
        <v>15.3</v>
      </c>
      <c r="X54" s="285">
        <v>6.3</v>
      </c>
      <c r="Y54" s="285">
        <v>25.1</v>
      </c>
      <c r="Z54" s="285">
        <v>25.1</v>
      </c>
      <c r="AA54" s="285">
        <v>23.1</v>
      </c>
      <c r="AB54" s="285">
        <v>19.7</v>
      </c>
      <c r="AC54" s="285">
        <v>27.4</v>
      </c>
      <c r="AD54" s="285">
        <v>18.7</v>
      </c>
      <c r="AE54" s="282" t="str">
        <f t="shared" si="61"/>
        <v/>
      </c>
      <c r="AF54" s="283" t="str">
        <f t="shared" si="62"/>
        <v/>
      </c>
      <c r="AG54" s="283">
        <f t="shared" si="63"/>
        <v>4.9318181818181817</v>
      </c>
      <c r="AH54" s="283">
        <f t="shared" si="64"/>
        <v>4.9318181818181817</v>
      </c>
      <c r="AI54" s="283">
        <f t="shared" si="65"/>
        <v>7.9487179487179489</v>
      </c>
      <c r="AJ54" s="283">
        <f t="shared" si="66"/>
        <v>3.493150684931507</v>
      </c>
      <c r="AK54" s="283">
        <f t="shared" si="67"/>
        <v>3.493150684931507</v>
      </c>
      <c r="AL54" s="283">
        <f t="shared" si="68"/>
        <v>1.0918544194107453</v>
      </c>
      <c r="AM54" s="283">
        <f t="shared" si="69"/>
        <v>5.1646090534979425</v>
      </c>
      <c r="AN54" s="283">
        <f t="shared" si="70"/>
        <v>5.1646090534979425</v>
      </c>
      <c r="AO54" s="283">
        <f t="shared" si="71"/>
        <v>5.593220338983051</v>
      </c>
      <c r="AP54" s="283">
        <f t="shared" si="72"/>
        <v>4.6028037383177569</v>
      </c>
      <c r="AQ54" s="283">
        <f t="shared" si="73"/>
        <v>9.2255892255892249</v>
      </c>
      <c r="AR54" s="283">
        <f t="shared" si="74"/>
        <v>4.4208037825059092</v>
      </c>
      <c r="AS54" s="284" t="str">
        <f t="shared" si="75"/>
        <v/>
      </c>
      <c r="AT54" s="285" t="str">
        <f t="shared" si="76"/>
        <v/>
      </c>
      <c r="AU54" s="285">
        <f t="shared" si="77"/>
        <v>21.7</v>
      </c>
      <c r="AV54" s="285">
        <f t="shared" si="78"/>
        <v>21.7</v>
      </c>
      <c r="AW54" s="285">
        <f t="shared" si="79"/>
        <v>24.8</v>
      </c>
      <c r="AX54" s="285">
        <f t="shared" si="80"/>
        <v>15.3</v>
      </c>
      <c r="AY54" s="285">
        <f t="shared" si="81"/>
        <v>15.3</v>
      </c>
      <c r="AZ54" s="285" t="str">
        <f t="shared" si="82"/>
        <v/>
      </c>
      <c r="BA54" s="285">
        <f t="shared" si="83"/>
        <v>25.1</v>
      </c>
      <c r="BB54" s="285">
        <f t="shared" si="84"/>
        <v>25.1</v>
      </c>
      <c r="BC54" s="285">
        <f t="shared" si="85"/>
        <v>23.1</v>
      </c>
      <c r="BD54" s="285">
        <f t="shared" si="86"/>
        <v>19.7</v>
      </c>
      <c r="BE54" s="285">
        <f t="shared" si="87"/>
        <v>27.4</v>
      </c>
      <c r="BF54" s="285">
        <f t="shared" si="88"/>
        <v>18.7</v>
      </c>
      <c r="BG54" s="284" t="str">
        <f t="shared" si="89"/>
        <v/>
      </c>
      <c r="BH54" s="285" t="str">
        <f t="shared" si="90"/>
        <v/>
      </c>
      <c r="BI54" s="285">
        <f t="shared" si="91"/>
        <v>41.972920696324948</v>
      </c>
      <c r="BJ54" s="285">
        <f t="shared" si="92"/>
        <v>41.972920696324948</v>
      </c>
      <c r="BK54" s="285">
        <f t="shared" si="93"/>
        <v>50.92402464065708</v>
      </c>
      <c r="BL54" s="285">
        <f t="shared" si="94"/>
        <v>31.677018633540374</v>
      </c>
      <c r="BM54" s="285">
        <f t="shared" si="95"/>
        <v>31.677018633540374</v>
      </c>
      <c r="BN54" s="285" t="str">
        <f t="shared" si="96"/>
        <v/>
      </c>
      <c r="BO54" s="285">
        <f t="shared" si="97"/>
        <v>51.540041067761805</v>
      </c>
      <c r="BP54" s="285">
        <f t="shared" si="98"/>
        <v>51.540041067761805</v>
      </c>
      <c r="BQ54" s="285">
        <f t="shared" si="99"/>
        <v>51.91011235955056</v>
      </c>
      <c r="BR54" s="285">
        <f t="shared" si="100"/>
        <v>38.856015779092701</v>
      </c>
      <c r="BS54" s="285">
        <f t="shared" si="101"/>
        <v>52.19047619047619</v>
      </c>
      <c r="BT54" s="285">
        <f t="shared" si="102"/>
        <v>36.956521739130437</v>
      </c>
      <c r="BW54" s="283">
        <v>7.94</v>
      </c>
      <c r="BX54" s="283">
        <v>7.94</v>
      </c>
      <c r="BY54" s="283">
        <v>8.52</v>
      </c>
      <c r="BZ54" s="283">
        <v>7.9</v>
      </c>
      <c r="CA54" s="283">
        <v>7.9</v>
      </c>
      <c r="CB54" s="283">
        <v>7.25</v>
      </c>
      <c r="CC54" s="283">
        <v>8.74</v>
      </c>
      <c r="CD54" s="283">
        <v>8.74</v>
      </c>
      <c r="CE54" s="283">
        <v>8.43</v>
      </c>
      <c r="CF54" s="283">
        <v>7.98</v>
      </c>
      <c r="CG54" s="283">
        <v>8.3699999999999992</v>
      </c>
      <c r="CH54" s="283">
        <v>8.06</v>
      </c>
      <c r="CI54" s="282" t="str">
        <f t="shared" si="103"/>
        <v/>
      </c>
      <c r="CJ54" s="283" t="str">
        <f t="shared" si="104"/>
        <v/>
      </c>
      <c r="CK54" s="283">
        <f t="shared" si="105"/>
        <v>7.94</v>
      </c>
      <c r="CL54" s="283">
        <f t="shared" si="106"/>
        <v>7.94</v>
      </c>
      <c r="CM54" s="283">
        <f t="shared" si="107"/>
        <v>8.52</v>
      </c>
      <c r="CN54" s="283">
        <f t="shared" si="108"/>
        <v>7.9</v>
      </c>
      <c r="CO54" s="283">
        <f t="shared" si="109"/>
        <v>7.9</v>
      </c>
      <c r="CP54" s="283" t="str">
        <f t="shared" si="110"/>
        <v/>
      </c>
      <c r="CQ54" s="283">
        <f t="shared" si="111"/>
        <v>8.74</v>
      </c>
      <c r="CR54" s="283">
        <f t="shared" si="112"/>
        <v>8.74</v>
      </c>
      <c r="CS54" s="283">
        <f t="shared" si="113"/>
        <v>8.43</v>
      </c>
      <c r="CT54" s="283">
        <f t="shared" si="114"/>
        <v>7.98</v>
      </c>
      <c r="CU54" s="283">
        <f t="shared" si="115"/>
        <v>8.3699999999999992</v>
      </c>
      <c r="CV54" s="283">
        <f t="shared" si="116"/>
        <v>8.06</v>
      </c>
      <c r="CW54" s="286" t="str">
        <f t="shared" si="117"/>
        <v/>
      </c>
      <c r="CX54" s="287">
        <f t="shared" si="118"/>
        <v>1</v>
      </c>
      <c r="CY54" s="287">
        <f t="shared" si="119"/>
        <v>1</v>
      </c>
      <c r="CZ54" s="287">
        <f t="shared" si="120"/>
        <v>1</v>
      </c>
      <c r="DA54" s="287">
        <f t="shared" si="121"/>
        <v>1</v>
      </c>
    </row>
    <row r="55" spans="1:105" ht="17" x14ac:dyDescent="0.25">
      <c r="A55" s="281" t="s">
        <v>105</v>
      </c>
      <c r="B55" s="94" t="s">
        <v>2563</v>
      </c>
      <c r="C55" s="282">
        <v>4.12</v>
      </c>
      <c r="D55" s="283">
        <v>3.35</v>
      </c>
      <c r="E55" s="283">
        <v>3.08</v>
      </c>
      <c r="F55" s="283">
        <v>3.08</v>
      </c>
      <c r="G55" s="283">
        <v>7.09</v>
      </c>
      <c r="H55" s="283">
        <v>4.08</v>
      </c>
      <c r="I55" s="283">
        <v>4.08</v>
      </c>
      <c r="J55" s="283">
        <v>3.5</v>
      </c>
      <c r="K55" s="283">
        <v>6.31</v>
      </c>
      <c r="L55" s="283">
        <v>6.31</v>
      </c>
      <c r="M55" s="283">
        <v>6.49</v>
      </c>
      <c r="N55" s="283">
        <v>2.7</v>
      </c>
      <c r="O55" s="283">
        <v>3.65</v>
      </c>
      <c r="P55" s="283">
        <v>4.07</v>
      </c>
      <c r="S55" s="285">
        <v>7.5</v>
      </c>
      <c r="T55" s="285">
        <v>7.5</v>
      </c>
      <c r="U55" s="285">
        <v>14.7</v>
      </c>
      <c r="V55" s="285">
        <v>9.4</v>
      </c>
      <c r="W55" s="285">
        <v>9.4</v>
      </c>
      <c r="X55" s="285">
        <v>9.6</v>
      </c>
      <c r="AA55" s="285">
        <v>4.8</v>
      </c>
      <c r="AE55" s="282" t="str">
        <f t="shared" si="61"/>
        <v/>
      </c>
      <c r="AF55" s="283" t="str">
        <f t="shared" si="62"/>
        <v/>
      </c>
      <c r="AG55" s="283">
        <f t="shared" si="63"/>
        <v>2.4350649350649349</v>
      </c>
      <c r="AH55" s="283">
        <f t="shared" si="64"/>
        <v>2.4350649350649349</v>
      </c>
      <c r="AI55" s="283">
        <f t="shared" si="65"/>
        <v>2.0733427362482368</v>
      </c>
      <c r="AJ55" s="283">
        <f t="shared" si="66"/>
        <v>2.3039215686274512</v>
      </c>
      <c r="AK55" s="283">
        <f t="shared" si="67"/>
        <v>2.3039215686274512</v>
      </c>
      <c r="AL55" s="283">
        <f t="shared" si="68"/>
        <v>2.7428571428571429</v>
      </c>
      <c r="AM55" s="283" t="str">
        <f t="shared" si="69"/>
        <v/>
      </c>
      <c r="AN55" s="283" t="str">
        <f t="shared" si="70"/>
        <v/>
      </c>
      <c r="AO55" s="283">
        <f t="shared" si="71"/>
        <v>0.73959938366718025</v>
      </c>
      <c r="AP55" s="283" t="str">
        <f t="shared" si="72"/>
        <v/>
      </c>
      <c r="AQ55" s="283" t="str">
        <f t="shared" si="73"/>
        <v/>
      </c>
      <c r="AR55" s="283" t="str">
        <f t="shared" si="74"/>
        <v/>
      </c>
      <c r="AS55" s="284" t="str">
        <f t="shared" si="75"/>
        <v/>
      </c>
      <c r="AT55" s="285" t="str">
        <f t="shared" si="76"/>
        <v/>
      </c>
      <c r="AU55" s="285">
        <f t="shared" si="77"/>
        <v>7.5</v>
      </c>
      <c r="AV55" s="285">
        <f t="shared" si="78"/>
        <v>7.5</v>
      </c>
      <c r="AW55" s="285">
        <f t="shared" si="79"/>
        <v>14.7</v>
      </c>
      <c r="AX55" s="285">
        <f t="shared" si="80"/>
        <v>9.4</v>
      </c>
      <c r="AY55" s="285">
        <f t="shared" si="81"/>
        <v>9.4</v>
      </c>
      <c r="AZ55" s="285">
        <f t="shared" si="82"/>
        <v>9.6</v>
      </c>
      <c r="BA55" s="285" t="str">
        <f t="shared" si="83"/>
        <v/>
      </c>
      <c r="BB55" s="285" t="str">
        <f t="shared" si="84"/>
        <v/>
      </c>
      <c r="BC55" s="285" t="str">
        <f t="shared" si="85"/>
        <v/>
      </c>
      <c r="BD55" s="285" t="str">
        <f t="shared" si="86"/>
        <v/>
      </c>
      <c r="BE55" s="285" t="str">
        <f t="shared" si="87"/>
        <v/>
      </c>
      <c r="BF55" s="285" t="str">
        <f t="shared" si="88"/>
        <v/>
      </c>
      <c r="BG55" s="284" t="str">
        <f t="shared" si="89"/>
        <v/>
      </c>
      <c r="BH55" s="285" t="str">
        <f t="shared" si="90"/>
        <v/>
      </c>
      <c r="BI55" s="285">
        <f t="shared" si="91"/>
        <v>14.506769825918761</v>
      </c>
      <c r="BJ55" s="285">
        <f t="shared" si="92"/>
        <v>14.506769825918761</v>
      </c>
      <c r="BK55" s="285">
        <f t="shared" si="93"/>
        <v>30.184804928131417</v>
      </c>
      <c r="BL55" s="285">
        <f t="shared" si="94"/>
        <v>19.46169772256729</v>
      </c>
      <c r="BM55" s="285">
        <f t="shared" si="95"/>
        <v>19.46169772256729</v>
      </c>
      <c r="BN55" s="285">
        <f t="shared" si="96"/>
        <v>27.826086956521738</v>
      </c>
      <c r="BO55" s="285" t="str">
        <f t="shared" si="97"/>
        <v/>
      </c>
      <c r="BP55" s="285" t="str">
        <f t="shared" si="98"/>
        <v/>
      </c>
      <c r="BQ55" s="285" t="str">
        <f t="shared" si="99"/>
        <v/>
      </c>
      <c r="BR55" s="285" t="str">
        <f t="shared" si="100"/>
        <v/>
      </c>
      <c r="BS55" s="285" t="str">
        <f t="shared" si="101"/>
        <v/>
      </c>
      <c r="BT55" s="285" t="str">
        <f t="shared" si="102"/>
        <v/>
      </c>
      <c r="BW55" s="283">
        <v>6.32</v>
      </c>
      <c r="BX55" s="283">
        <v>6.32</v>
      </c>
      <c r="BY55" s="283">
        <v>6.34</v>
      </c>
      <c r="BZ55" s="283">
        <v>6.43</v>
      </c>
      <c r="CA55" s="283">
        <v>6.43</v>
      </c>
      <c r="CB55" s="283">
        <v>6.34</v>
      </c>
      <c r="CE55" s="283">
        <v>6.24</v>
      </c>
      <c r="CI55" s="282" t="str">
        <f t="shared" si="103"/>
        <v/>
      </c>
      <c r="CJ55" s="283" t="str">
        <f t="shared" si="104"/>
        <v/>
      </c>
      <c r="CK55" s="283">
        <f t="shared" si="105"/>
        <v>6.32</v>
      </c>
      <c r="CL55" s="283">
        <f t="shared" si="106"/>
        <v>6.32</v>
      </c>
      <c r="CM55" s="283">
        <f t="shared" si="107"/>
        <v>6.34</v>
      </c>
      <c r="CN55" s="283">
        <f t="shared" si="108"/>
        <v>6.43</v>
      </c>
      <c r="CO55" s="283">
        <f t="shared" si="109"/>
        <v>6.43</v>
      </c>
      <c r="CP55" s="283">
        <f t="shared" si="110"/>
        <v>6.34</v>
      </c>
      <c r="CQ55" s="283" t="str">
        <f t="shared" si="111"/>
        <v/>
      </c>
      <c r="CR55" s="283" t="str">
        <f t="shared" si="112"/>
        <v/>
      </c>
      <c r="CS55" s="283" t="str">
        <f t="shared" si="113"/>
        <v/>
      </c>
      <c r="CT55" s="283" t="str">
        <f t="shared" si="114"/>
        <v/>
      </c>
      <c r="CU55" s="283" t="str">
        <f t="shared" si="115"/>
        <v/>
      </c>
      <c r="CV55" s="283" t="str">
        <f t="shared" si="116"/>
        <v/>
      </c>
      <c r="CW55" s="286" t="str">
        <f t="shared" si="117"/>
        <v/>
      </c>
      <c r="CX55" s="287">
        <f t="shared" si="118"/>
        <v>1</v>
      </c>
      <c r="CY55" s="287" t="str">
        <f t="shared" si="119"/>
        <v/>
      </c>
      <c r="CZ55" s="287" t="str">
        <f t="shared" si="120"/>
        <v/>
      </c>
      <c r="DA55" s="287">
        <f t="shared" si="121"/>
        <v>3</v>
      </c>
    </row>
    <row r="56" spans="1:105" ht="17" x14ac:dyDescent="0.25">
      <c r="A56" s="281" t="s">
        <v>73</v>
      </c>
      <c r="B56" s="94" t="s">
        <v>2564</v>
      </c>
      <c r="C56" s="282">
        <v>3.29</v>
      </c>
      <c r="D56" s="283">
        <v>2.96</v>
      </c>
      <c r="E56" s="283">
        <v>3.14</v>
      </c>
      <c r="F56" s="283">
        <v>3.14</v>
      </c>
      <c r="G56" s="283">
        <v>3.24</v>
      </c>
      <c r="H56" s="283">
        <v>2.92</v>
      </c>
      <c r="I56" s="283">
        <v>2.92</v>
      </c>
      <c r="J56" s="283">
        <v>2.2000000000000002</v>
      </c>
      <c r="K56" s="283">
        <v>5.37</v>
      </c>
      <c r="L56" s="283">
        <v>5.37</v>
      </c>
      <c r="M56" s="283">
        <v>6.75</v>
      </c>
      <c r="N56" s="283">
        <v>2.96</v>
      </c>
      <c r="O56" s="283">
        <v>0.92</v>
      </c>
      <c r="P56" s="283">
        <v>2.25</v>
      </c>
      <c r="Q56" s="284">
        <v>39.299999999999997</v>
      </c>
      <c r="R56" s="285">
        <v>39.299999999999997</v>
      </c>
      <c r="S56" s="285">
        <v>40.6</v>
      </c>
      <c r="T56" s="285">
        <v>40.6</v>
      </c>
      <c r="U56" s="285">
        <v>36.9</v>
      </c>
      <c r="V56" s="285">
        <v>31.8</v>
      </c>
      <c r="W56" s="285">
        <v>31.8</v>
      </c>
      <c r="X56" s="285">
        <v>18.2</v>
      </c>
      <c r="Y56" s="285">
        <v>34.6</v>
      </c>
      <c r="Z56" s="285">
        <v>34.6</v>
      </c>
      <c r="AA56" s="285">
        <v>28</v>
      </c>
      <c r="AB56" s="285">
        <v>32.4</v>
      </c>
      <c r="AC56" s="285">
        <v>39</v>
      </c>
      <c r="AD56" s="285">
        <v>35.299999999999997</v>
      </c>
      <c r="AE56" s="282">
        <f t="shared" si="61"/>
        <v>11.945288753799391</v>
      </c>
      <c r="AF56" s="283">
        <f t="shared" si="62"/>
        <v>13.277027027027026</v>
      </c>
      <c r="AG56" s="283">
        <f t="shared" si="63"/>
        <v>12.929936305732484</v>
      </c>
      <c r="AH56" s="283">
        <f t="shared" si="64"/>
        <v>12.929936305732484</v>
      </c>
      <c r="AI56" s="283">
        <f t="shared" si="65"/>
        <v>11.388888888888888</v>
      </c>
      <c r="AJ56" s="283">
        <f t="shared" si="66"/>
        <v>10.890410958904111</v>
      </c>
      <c r="AK56" s="283">
        <f t="shared" si="67"/>
        <v>10.890410958904111</v>
      </c>
      <c r="AL56" s="283">
        <f t="shared" si="68"/>
        <v>8.2727272727272716</v>
      </c>
      <c r="AM56" s="283">
        <f t="shared" si="69"/>
        <v>6.4432029795158288</v>
      </c>
      <c r="AN56" s="283">
        <f t="shared" si="70"/>
        <v>6.4432029795158288</v>
      </c>
      <c r="AO56" s="283">
        <f t="shared" si="71"/>
        <v>4.1481481481481479</v>
      </c>
      <c r="AP56" s="283">
        <f t="shared" si="72"/>
        <v>10.945945945945946</v>
      </c>
      <c r="AQ56" s="283">
        <f t="shared" si="73"/>
        <v>42.391304347826086</v>
      </c>
      <c r="AR56" s="283">
        <f t="shared" si="74"/>
        <v>15.688888888888888</v>
      </c>
      <c r="AS56" s="284">
        <f t="shared" si="75"/>
        <v>39.299999999999997</v>
      </c>
      <c r="AT56" s="285">
        <f t="shared" si="76"/>
        <v>39.299999999999997</v>
      </c>
      <c r="AU56" s="285">
        <f t="shared" si="77"/>
        <v>40.6</v>
      </c>
      <c r="AV56" s="285">
        <f t="shared" si="78"/>
        <v>40.6</v>
      </c>
      <c r="AW56" s="285">
        <f t="shared" si="79"/>
        <v>36.9</v>
      </c>
      <c r="AX56" s="285">
        <f t="shared" si="80"/>
        <v>31.8</v>
      </c>
      <c r="AY56" s="285">
        <f t="shared" si="81"/>
        <v>31.8</v>
      </c>
      <c r="AZ56" s="285">
        <f t="shared" si="82"/>
        <v>18.2</v>
      </c>
      <c r="BA56" s="285">
        <f t="shared" si="83"/>
        <v>34.6</v>
      </c>
      <c r="BB56" s="285">
        <f t="shared" si="84"/>
        <v>34.6</v>
      </c>
      <c r="BC56" s="285">
        <f t="shared" si="85"/>
        <v>28</v>
      </c>
      <c r="BD56" s="285">
        <f t="shared" si="86"/>
        <v>32.4</v>
      </c>
      <c r="BE56" s="285">
        <f t="shared" si="87"/>
        <v>39</v>
      </c>
      <c r="BF56" s="285">
        <f t="shared" si="88"/>
        <v>35.299999999999997</v>
      </c>
      <c r="BG56" s="284">
        <f t="shared" si="89"/>
        <v>72.242647058823522</v>
      </c>
      <c r="BH56" s="285">
        <f t="shared" si="90"/>
        <v>73.048327137546465</v>
      </c>
      <c r="BI56" s="285">
        <f t="shared" si="91"/>
        <v>78.529980657640223</v>
      </c>
      <c r="BJ56" s="285">
        <f t="shared" si="92"/>
        <v>78.529980657640223</v>
      </c>
      <c r="BK56" s="285">
        <f t="shared" si="93"/>
        <v>75.770020533880896</v>
      </c>
      <c r="BL56" s="285">
        <f t="shared" si="94"/>
        <v>65.838509316770185</v>
      </c>
      <c r="BM56" s="285">
        <f t="shared" si="95"/>
        <v>65.838509316770185</v>
      </c>
      <c r="BN56" s="285">
        <f t="shared" si="96"/>
        <v>52.753623188405797</v>
      </c>
      <c r="BO56" s="285">
        <f t="shared" si="97"/>
        <v>71.047227926078023</v>
      </c>
      <c r="BP56" s="285">
        <f t="shared" si="98"/>
        <v>71.047227926078023</v>
      </c>
      <c r="BQ56" s="285">
        <f t="shared" si="99"/>
        <v>62.921348314606739</v>
      </c>
      <c r="BR56" s="285">
        <f t="shared" si="100"/>
        <v>63.905325443786978</v>
      </c>
      <c r="BS56" s="285">
        <f t="shared" si="101"/>
        <v>74.285714285714292</v>
      </c>
      <c r="BT56" s="285">
        <f t="shared" si="102"/>
        <v>69.76284584980236</v>
      </c>
      <c r="BU56" s="282">
        <v>9.98</v>
      </c>
      <c r="BV56" s="283">
        <v>9.94</v>
      </c>
      <c r="BW56" s="283">
        <v>10.09</v>
      </c>
      <c r="BX56" s="283">
        <v>10.09</v>
      </c>
      <c r="BY56" s="283">
        <v>10.34</v>
      </c>
      <c r="BZ56" s="283">
        <v>9.58</v>
      </c>
      <c r="CA56" s="283">
        <v>9.58</v>
      </c>
      <c r="CB56" s="283">
        <v>9.4600000000000009</v>
      </c>
      <c r="CC56" s="283">
        <v>10.48</v>
      </c>
      <c r="CD56" s="283">
        <v>10.48</v>
      </c>
      <c r="CE56" s="283">
        <v>10.63</v>
      </c>
      <c r="CF56" s="283">
        <v>9.64</v>
      </c>
      <c r="CG56" s="283">
        <v>9.74</v>
      </c>
      <c r="CH56" s="283">
        <v>9.68</v>
      </c>
      <c r="CI56" s="282">
        <f t="shared" si="103"/>
        <v>9.98</v>
      </c>
      <c r="CJ56" s="283">
        <f t="shared" si="104"/>
        <v>9.94</v>
      </c>
      <c r="CK56" s="283">
        <f t="shared" si="105"/>
        <v>10.09</v>
      </c>
      <c r="CL56" s="283">
        <f t="shared" si="106"/>
        <v>10.09</v>
      </c>
      <c r="CM56" s="283">
        <f t="shared" si="107"/>
        <v>10.34</v>
      </c>
      <c r="CN56" s="283">
        <f t="shared" si="108"/>
        <v>9.58</v>
      </c>
      <c r="CO56" s="283">
        <f t="shared" si="109"/>
        <v>9.58</v>
      </c>
      <c r="CP56" s="283">
        <f t="shared" si="110"/>
        <v>9.4600000000000009</v>
      </c>
      <c r="CQ56" s="283">
        <f t="shared" si="111"/>
        <v>10.48</v>
      </c>
      <c r="CR56" s="283">
        <f t="shared" si="112"/>
        <v>10.48</v>
      </c>
      <c r="CS56" s="283">
        <f t="shared" si="113"/>
        <v>10.63</v>
      </c>
      <c r="CT56" s="283">
        <f t="shared" si="114"/>
        <v>9.64</v>
      </c>
      <c r="CU56" s="283">
        <f t="shared" si="115"/>
        <v>9.74</v>
      </c>
      <c r="CV56" s="283">
        <f t="shared" si="116"/>
        <v>9.68</v>
      </c>
      <c r="CW56" s="286">
        <f t="shared" si="117"/>
        <v>1</v>
      </c>
      <c r="CX56" s="287">
        <f t="shared" si="118"/>
        <v>1</v>
      </c>
      <c r="CY56" s="287">
        <f t="shared" si="119"/>
        <v>1</v>
      </c>
      <c r="CZ56" s="287">
        <f t="shared" si="120"/>
        <v>1</v>
      </c>
      <c r="DA56" s="287">
        <f t="shared" si="121"/>
        <v>0</v>
      </c>
    </row>
    <row r="57" spans="1:105" x14ac:dyDescent="0.2">
      <c r="A57" s="281" t="s">
        <v>22</v>
      </c>
      <c r="B57" s="94" t="s">
        <v>27</v>
      </c>
      <c r="C57" s="282">
        <v>2.42</v>
      </c>
      <c r="D57" s="283">
        <v>3.63</v>
      </c>
      <c r="E57" s="283">
        <v>3.03</v>
      </c>
      <c r="F57" s="283">
        <v>3.03</v>
      </c>
      <c r="G57" s="283">
        <v>3.37</v>
      </c>
      <c r="H57" s="283">
        <v>3.19</v>
      </c>
      <c r="I57" s="283">
        <v>3.19</v>
      </c>
      <c r="J57" s="283">
        <v>4.16</v>
      </c>
      <c r="K57" s="283">
        <v>2.0499999999999998</v>
      </c>
      <c r="L57" s="283">
        <v>2.0499999999999998</v>
      </c>
      <c r="M57" s="283">
        <v>4.7699999999999996</v>
      </c>
      <c r="N57" s="283">
        <v>2.35</v>
      </c>
      <c r="O57" s="283">
        <v>2.0699999999999998</v>
      </c>
      <c r="P57" s="283">
        <v>3.03</v>
      </c>
      <c r="Q57" s="284">
        <v>24</v>
      </c>
      <c r="R57" s="285">
        <v>18.2</v>
      </c>
      <c r="S57" s="285">
        <v>9.6</v>
      </c>
      <c r="T57" s="285">
        <v>9.6</v>
      </c>
      <c r="U57" s="285">
        <v>10.7</v>
      </c>
      <c r="V57" s="285">
        <v>22.4</v>
      </c>
      <c r="W57" s="285">
        <v>22.4</v>
      </c>
      <c r="X57" s="285">
        <v>18.5</v>
      </c>
      <c r="Y57" s="285">
        <v>5.4</v>
      </c>
      <c r="Z57" s="285">
        <v>5.4</v>
      </c>
      <c r="AA57" s="285">
        <v>20.3</v>
      </c>
      <c r="AB57" s="285">
        <v>29.6</v>
      </c>
      <c r="AC57" s="285">
        <v>24.1</v>
      </c>
      <c r="AD57" s="285">
        <v>21.1</v>
      </c>
      <c r="AE57" s="282">
        <f t="shared" si="61"/>
        <v>9.9173553719008272</v>
      </c>
      <c r="AF57" s="283">
        <f t="shared" si="62"/>
        <v>5.0137741046831952</v>
      </c>
      <c r="AG57" s="283">
        <f t="shared" si="63"/>
        <v>3.1683168316831685</v>
      </c>
      <c r="AH57" s="283">
        <f t="shared" si="64"/>
        <v>3.1683168316831685</v>
      </c>
      <c r="AI57" s="283">
        <f t="shared" si="65"/>
        <v>3.1750741839762608</v>
      </c>
      <c r="AJ57" s="283">
        <f t="shared" si="66"/>
        <v>7.0219435736677109</v>
      </c>
      <c r="AK57" s="283">
        <f t="shared" si="67"/>
        <v>7.0219435736677109</v>
      </c>
      <c r="AL57" s="283">
        <f t="shared" si="68"/>
        <v>4.4471153846153841</v>
      </c>
      <c r="AM57" s="283">
        <f t="shared" si="69"/>
        <v>2.6341463414634152</v>
      </c>
      <c r="AN57" s="283">
        <f t="shared" si="70"/>
        <v>2.6341463414634152</v>
      </c>
      <c r="AO57" s="283">
        <f t="shared" si="71"/>
        <v>4.2557651991614263</v>
      </c>
      <c r="AP57" s="283">
        <f t="shared" si="72"/>
        <v>12.595744680851064</v>
      </c>
      <c r="AQ57" s="283">
        <f t="shared" si="73"/>
        <v>11.642512077294688</v>
      </c>
      <c r="AR57" s="283">
        <f t="shared" si="74"/>
        <v>6.9636963696369643</v>
      </c>
      <c r="AS57" s="284">
        <f t="shared" si="75"/>
        <v>24</v>
      </c>
      <c r="AT57" s="285">
        <f t="shared" si="76"/>
        <v>18.2</v>
      </c>
      <c r="AU57" s="285">
        <f t="shared" si="77"/>
        <v>9.6</v>
      </c>
      <c r="AV57" s="285">
        <f t="shared" si="78"/>
        <v>9.6</v>
      </c>
      <c r="AW57" s="285">
        <f t="shared" si="79"/>
        <v>10.7</v>
      </c>
      <c r="AX57" s="285">
        <f t="shared" si="80"/>
        <v>22.4</v>
      </c>
      <c r="AY57" s="285">
        <f t="shared" si="81"/>
        <v>22.4</v>
      </c>
      <c r="AZ57" s="285">
        <f t="shared" si="82"/>
        <v>18.5</v>
      </c>
      <c r="BA57" s="285">
        <f t="shared" si="83"/>
        <v>5.4</v>
      </c>
      <c r="BB57" s="285">
        <f t="shared" si="84"/>
        <v>5.4</v>
      </c>
      <c r="BC57" s="285">
        <f t="shared" si="85"/>
        <v>20.3</v>
      </c>
      <c r="BD57" s="285">
        <f t="shared" si="86"/>
        <v>29.6</v>
      </c>
      <c r="BE57" s="285">
        <f t="shared" si="87"/>
        <v>24.1</v>
      </c>
      <c r="BF57" s="285">
        <f t="shared" si="88"/>
        <v>21.1</v>
      </c>
      <c r="BG57" s="284">
        <f t="shared" si="89"/>
        <v>44.117647058823529</v>
      </c>
      <c r="BH57" s="285">
        <f t="shared" si="90"/>
        <v>33.828996282527882</v>
      </c>
      <c r="BI57" s="285">
        <f t="shared" si="91"/>
        <v>18.568665377176014</v>
      </c>
      <c r="BJ57" s="285">
        <f t="shared" si="92"/>
        <v>18.568665377176014</v>
      </c>
      <c r="BK57" s="285">
        <f t="shared" si="93"/>
        <v>21.97125256673511</v>
      </c>
      <c r="BL57" s="285">
        <f t="shared" si="94"/>
        <v>46.376811594202898</v>
      </c>
      <c r="BM57" s="285">
        <f t="shared" si="95"/>
        <v>46.376811594202898</v>
      </c>
      <c r="BN57" s="285">
        <f t="shared" si="96"/>
        <v>53.623188405797102</v>
      </c>
      <c r="BO57" s="285">
        <f t="shared" si="97"/>
        <v>11.08829568788501</v>
      </c>
      <c r="BP57" s="285">
        <f t="shared" si="98"/>
        <v>11.08829568788501</v>
      </c>
      <c r="BQ57" s="285">
        <f t="shared" si="99"/>
        <v>45.617977528089888</v>
      </c>
      <c r="BR57" s="285">
        <f t="shared" si="100"/>
        <v>58.382642998027613</v>
      </c>
      <c r="BS57" s="285">
        <f t="shared" si="101"/>
        <v>45.904761904761905</v>
      </c>
      <c r="BT57" s="285">
        <f t="shared" si="102"/>
        <v>41.699604743083</v>
      </c>
      <c r="BU57" s="282">
        <v>9.85</v>
      </c>
      <c r="BV57" s="283">
        <v>9.82</v>
      </c>
      <c r="BW57" s="283">
        <v>9.94</v>
      </c>
      <c r="BX57" s="283">
        <v>9.94</v>
      </c>
      <c r="BY57" s="283">
        <v>10.24</v>
      </c>
      <c r="BZ57" s="283">
        <v>10.039999999999999</v>
      </c>
      <c r="CA57" s="283">
        <v>10.039999999999999</v>
      </c>
      <c r="CB57" s="283">
        <v>9.8699999999999992</v>
      </c>
      <c r="CC57" s="283">
        <v>10.44</v>
      </c>
      <c r="CD57" s="283">
        <v>10.44</v>
      </c>
      <c r="CE57" s="283">
        <v>10.3</v>
      </c>
      <c r="CF57" s="283">
        <v>10.02</v>
      </c>
      <c r="CG57" s="283">
        <v>10.06</v>
      </c>
      <c r="CH57" s="283">
        <v>10.08</v>
      </c>
      <c r="CI57" s="282">
        <f t="shared" si="103"/>
        <v>9.85</v>
      </c>
      <c r="CJ57" s="283">
        <f t="shared" si="104"/>
        <v>9.82</v>
      </c>
      <c r="CK57" s="283">
        <f t="shared" si="105"/>
        <v>9.94</v>
      </c>
      <c r="CL57" s="283">
        <f t="shared" si="106"/>
        <v>9.94</v>
      </c>
      <c r="CM57" s="283">
        <f t="shared" si="107"/>
        <v>10.24</v>
      </c>
      <c r="CN57" s="283">
        <f t="shared" si="108"/>
        <v>10.039999999999999</v>
      </c>
      <c r="CO57" s="283">
        <f t="shared" si="109"/>
        <v>10.039999999999999</v>
      </c>
      <c r="CP57" s="283">
        <f t="shared" si="110"/>
        <v>9.8699999999999992</v>
      </c>
      <c r="CQ57" s="283">
        <f t="shared" si="111"/>
        <v>10.44</v>
      </c>
      <c r="CR57" s="283">
        <f t="shared" si="112"/>
        <v>10.44</v>
      </c>
      <c r="CS57" s="283">
        <f t="shared" si="113"/>
        <v>10.3</v>
      </c>
      <c r="CT57" s="283">
        <f t="shared" si="114"/>
        <v>10.02</v>
      </c>
      <c r="CU57" s="283">
        <f t="shared" si="115"/>
        <v>10.06</v>
      </c>
      <c r="CV57" s="283">
        <f t="shared" si="116"/>
        <v>10.08</v>
      </c>
      <c r="CW57" s="286">
        <f t="shared" si="117"/>
        <v>1</v>
      </c>
      <c r="CX57" s="287">
        <f t="shared" si="118"/>
        <v>1</v>
      </c>
      <c r="CY57" s="287">
        <f t="shared" si="119"/>
        <v>1</v>
      </c>
      <c r="CZ57" s="287">
        <f t="shared" si="120"/>
        <v>1</v>
      </c>
      <c r="DA57" s="287">
        <f t="shared" si="121"/>
        <v>0</v>
      </c>
    </row>
    <row r="58" spans="1:105" x14ac:dyDescent="0.2">
      <c r="A58" s="281" t="s">
        <v>106</v>
      </c>
      <c r="B58" s="94" t="s">
        <v>28</v>
      </c>
      <c r="C58" s="282">
        <v>6.77</v>
      </c>
      <c r="D58" s="283">
        <v>4.97</v>
      </c>
      <c r="E58" s="283">
        <v>6.55</v>
      </c>
      <c r="F58" s="283">
        <v>6.55</v>
      </c>
      <c r="G58" s="283">
        <v>6.79</v>
      </c>
      <c r="H58" s="283">
        <v>7.54</v>
      </c>
      <c r="I58" s="283">
        <v>7.54</v>
      </c>
      <c r="J58" s="283">
        <v>5.26</v>
      </c>
      <c r="K58" s="283">
        <v>8.32</v>
      </c>
      <c r="L58" s="283">
        <v>8.32</v>
      </c>
      <c r="M58" s="283">
        <v>8.25</v>
      </c>
      <c r="N58" s="283">
        <v>5.97</v>
      </c>
      <c r="O58" s="283">
        <v>5.68</v>
      </c>
      <c r="P58" s="283">
        <v>6.07</v>
      </c>
      <c r="Q58" s="284">
        <v>31.5</v>
      </c>
      <c r="R58" s="285">
        <v>30.8</v>
      </c>
      <c r="AE58" s="282">
        <f t="shared" si="61"/>
        <v>4.6528803545051698</v>
      </c>
      <c r="AF58" s="283">
        <f t="shared" si="62"/>
        <v>6.1971830985915499</v>
      </c>
      <c r="AG58" s="283" t="str">
        <f t="shared" si="63"/>
        <v/>
      </c>
      <c r="AH58" s="283" t="str">
        <f t="shared" si="64"/>
        <v/>
      </c>
      <c r="AI58" s="283" t="str">
        <f t="shared" si="65"/>
        <v/>
      </c>
      <c r="AJ58" s="283" t="str">
        <f t="shared" si="66"/>
        <v/>
      </c>
      <c r="AK58" s="283" t="str">
        <f t="shared" si="67"/>
        <v/>
      </c>
      <c r="AL58" s="283" t="str">
        <f t="shared" si="68"/>
        <v/>
      </c>
      <c r="AM58" s="283" t="str">
        <f t="shared" si="69"/>
        <v/>
      </c>
      <c r="AN58" s="283" t="str">
        <f t="shared" si="70"/>
        <v/>
      </c>
      <c r="AO58" s="283" t="str">
        <f t="shared" si="71"/>
        <v/>
      </c>
      <c r="AP58" s="283" t="str">
        <f t="shared" si="72"/>
        <v/>
      </c>
      <c r="AQ58" s="283" t="str">
        <f t="shared" si="73"/>
        <v/>
      </c>
      <c r="AR58" s="283" t="str">
        <f t="shared" si="74"/>
        <v/>
      </c>
      <c r="AS58" s="284">
        <f t="shared" si="75"/>
        <v>31.5</v>
      </c>
      <c r="AT58" s="285">
        <f t="shared" si="76"/>
        <v>30.8</v>
      </c>
      <c r="AU58" s="285" t="str">
        <f t="shared" si="77"/>
        <v/>
      </c>
      <c r="AV58" s="285" t="str">
        <f t="shared" si="78"/>
        <v/>
      </c>
      <c r="AW58" s="285" t="str">
        <f t="shared" si="79"/>
        <v/>
      </c>
      <c r="AX58" s="285" t="str">
        <f t="shared" si="80"/>
        <v/>
      </c>
      <c r="AY58" s="285" t="str">
        <f t="shared" si="81"/>
        <v/>
      </c>
      <c r="AZ58" s="285" t="str">
        <f t="shared" si="82"/>
        <v/>
      </c>
      <c r="BA58" s="285" t="str">
        <f t="shared" si="83"/>
        <v/>
      </c>
      <c r="BB58" s="285" t="str">
        <f t="shared" si="84"/>
        <v/>
      </c>
      <c r="BC58" s="285" t="str">
        <f t="shared" si="85"/>
        <v/>
      </c>
      <c r="BD58" s="285" t="str">
        <f t="shared" si="86"/>
        <v/>
      </c>
      <c r="BE58" s="285" t="str">
        <f t="shared" si="87"/>
        <v/>
      </c>
      <c r="BF58" s="285" t="str">
        <f t="shared" si="88"/>
        <v/>
      </c>
      <c r="BG58" s="284">
        <f t="shared" si="89"/>
        <v>57.904411764705884</v>
      </c>
      <c r="BH58" s="285">
        <f t="shared" si="90"/>
        <v>57.249070631970262</v>
      </c>
      <c r="BI58" s="285" t="str">
        <f t="shared" si="91"/>
        <v/>
      </c>
      <c r="BJ58" s="285" t="str">
        <f t="shared" si="92"/>
        <v/>
      </c>
      <c r="BK58" s="285" t="str">
        <f t="shared" si="93"/>
        <v/>
      </c>
      <c r="BL58" s="285" t="str">
        <f t="shared" si="94"/>
        <v/>
      </c>
      <c r="BM58" s="285" t="str">
        <f t="shared" si="95"/>
        <v/>
      </c>
      <c r="BN58" s="285" t="str">
        <f t="shared" si="96"/>
        <v/>
      </c>
      <c r="BO58" s="285" t="str">
        <f t="shared" si="97"/>
        <v/>
      </c>
      <c r="BP58" s="285" t="str">
        <f t="shared" si="98"/>
        <v/>
      </c>
      <c r="BQ58" s="285" t="str">
        <f t="shared" si="99"/>
        <v/>
      </c>
      <c r="BR58" s="285" t="str">
        <f t="shared" si="100"/>
        <v/>
      </c>
      <c r="BS58" s="285" t="str">
        <f t="shared" si="101"/>
        <v/>
      </c>
      <c r="BT58" s="285" t="str">
        <f t="shared" si="102"/>
        <v/>
      </c>
      <c r="BU58" s="282">
        <v>8.48</v>
      </c>
      <c r="BV58" s="283">
        <v>8.3800000000000008</v>
      </c>
      <c r="CI58" s="282">
        <f t="shared" si="103"/>
        <v>8.48</v>
      </c>
      <c r="CJ58" s="283">
        <f t="shared" si="104"/>
        <v>8.3800000000000008</v>
      </c>
      <c r="CK58" s="283" t="str">
        <f t="shared" si="105"/>
        <v/>
      </c>
      <c r="CL58" s="283" t="str">
        <f t="shared" si="106"/>
        <v/>
      </c>
      <c r="CM58" s="283" t="str">
        <f t="shared" si="107"/>
        <v/>
      </c>
      <c r="CN58" s="283" t="str">
        <f t="shared" si="108"/>
        <v/>
      </c>
      <c r="CO58" s="283" t="str">
        <f t="shared" si="109"/>
        <v/>
      </c>
      <c r="CP58" s="283" t="str">
        <f t="shared" si="110"/>
        <v/>
      </c>
      <c r="CQ58" s="283" t="str">
        <f t="shared" si="111"/>
        <v/>
      </c>
      <c r="CR58" s="283" t="str">
        <f t="shared" si="112"/>
        <v/>
      </c>
      <c r="CS58" s="283" t="str">
        <f t="shared" si="113"/>
        <v/>
      </c>
      <c r="CT58" s="283" t="str">
        <f t="shared" si="114"/>
        <v/>
      </c>
      <c r="CU58" s="283" t="str">
        <f t="shared" si="115"/>
        <v/>
      </c>
      <c r="CV58" s="283" t="str">
        <f t="shared" si="116"/>
        <v/>
      </c>
      <c r="CW58" s="286">
        <f t="shared" si="117"/>
        <v>1</v>
      </c>
      <c r="CX58" s="287" t="str">
        <f t="shared" si="118"/>
        <v/>
      </c>
      <c r="CY58" s="287" t="str">
        <f t="shared" si="119"/>
        <v/>
      </c>
      <c r="CZ58" s="287" t="str">
        <f t="shared" si="120"/>
        <v/>
      </c>
      <c r="DA58" s="287">
        <f t="shared" si="121"/>
        <v>3</v>
      </c>
    </row>
    <row r="59" spans="1:105" ht="17" x14ac:dyDescent="0.25">
      <c r="A59" s="281" t="s">
        <v>110</v>
      </c>
      <c r="B59" s="94" t="s">
        <v>2565</v>
      </c>
      <c r="C59" s="282">
        <v>4.34</v>
      </c>
      <c r="D59" s="283">
        <v>2.5299999999999998</v>
      </c>
      <c r="E59" s="283">
        <v>4.2699999999999996</v>
      </c>
      <c r="F59" s="283">
        <v>4.2699999999999996</v>
      </c>
      <c r="G59" s="283">
        <v>4.07</v>
      </c>
      <c r="H59" s="283">
        <v>5.28</v>
      </c>
      <c r="I59" s="283">
        <v>5.28</v>
      </c>
      <c r="J59" s="283">
        <v>6.17</v>
      </c>
      <c r="K59" s="283">
        <v>7.75</v>
      </c>
      <c r="L59" s="283">
        <v>7.75</v>
      </c>
      <c r="M59" s="283">
        <v>6.26</v>
      </c>
      <c r="N59" s="283">
        <v>4.68</v>
      </c>
      <c r="O59" s="283">
        <v>2.44</v>
      </c>
      <c r="P59" s="283">
        <v>4.4000000000000004</v>
      </c>
      <c r="Q59" s="284">
        <v>30.4</v>
      </c>
      <c r="R59" s="285">
        <v>29.4</v>
      </c>
      <c r="S59" s="285">
        <v>18.8</v>
      </c>
      <c r="T59" s="285">
        <v>18.8</v>
      </c>
      <c r="U59" s="285">
        <v>25.4</v>
      </c>
      <c r="V59" s="285">
        <v>10.6</v>
      </c>
      <c r="W59" s="285">
        <v>10.6</v>
      </c>
      <c r="X59" s="285">
        <v>12.6</v>
      </c>
      <c r="Y59" s="285">
        <v>28.2</v>
      </c>
      <c r="Z59" s="285">
        <v>28.2</v>
      </c>
      <c r="AA59" s="285">
        <v>26.3</v>
      </c>
      <c r="AE59" s="282">
        <f t="shared" si="61"/>
        <v>7.0046082949308754</v>
      </c>
      <c r="AF59" s="283">
        <f t="shared" si="62"/>
        <v>11.620553359683795</v>
      </c>
      <c r="AG59" s="283">
        <f t="shared" si="63"/>
        <v>4.4028103044496492</v>
      </c>
      <c r="AH59" s="283">
        <f t="shared" si="64"/>
        <v>4.4028103044496492</v>
      </c>
      <c r="AI59" s="283">
        <f t="shared" si="65"/>
        <v>6.2407862407862398</v>
      </c>
      <c r="AJ59" s="283">
        <f t="shared" si="66"/>
        <v>2.0075757575757573</v>
      </c>
      <c r="AK59" s="283">
        <f t="shared" si="67"/>
        <v>2.0075757575757573</v>
      </c>
      <c r="AL59" s="283">
        <f t="shared" si="68"/>
        <v>2.0421393841166937</v>
      </c>
      <c r="AM59" s="283">
        <f t="shared" si="69"/>
        <v>3.6387096774193548</v>
      </c>
      <c r="AN59" s="283">
        <f t="shared" si="70"/>
        <v>3.6387096774193548</v>
      </c>
      <c r="AO59" s="283">
        <f t="shared" si="71"/>
        <v>4.201277955271566</v>
      </c>
      <c r="AP59" s="283" t="str">
        <f t="shared" si="72"/>
        <v/>
      </c>
      <c r="AQ59" s="283" t="str">
        <f t="shared" si="73"/>
        <v/>
      </c>
      <c r="AR59" s="283" t="str">
        <f t="shared" si="74"/>
        <v/>
      </c>
      <c r="AS59" s="284">
        <f t="shared" si="75"/>
        <v>30.4</v>
      </c>
      <c r="AT59" s="285">
        <f t="shared" si="76"/>
        <v>29.4</v>
      </c>
      <c r="AU59" s="285">
        <f t="shared" si="77"/>
        <v>18.8</v>
      </c>
      <c r="AV59" s="285">
        <f t="shared" si="78"/>
        <v>18.8</v>
      </c>
      <c r="AW59" s="285">
        <f t="shared" si="79"/>
        <v>25.4</v>
      </c>
      <c r="AX59" s="285">
        <f t="shared" si="80"/>
        <v>10.6</v>
      </c>
      <c r="AY59" s="285">
        <f t="shared" si="81"/>
        <v>10.6</v>
      </c>
      <c r="AZ59" s="285">
        <f t="shared" si="82"/>
        <v>12.6</v>
      </c>
      <c r="BA59" s="285">
        <f t="shared" si="83"/>
        <v>28.2</v>
      </c>
      <c r="BB59" s="285">
        <f t="shared" si="84"/>
        <v>28.2</v>
      </c>
      <c r="BC59" s="285">
        <f t="shared" si="85"/>
        <v>26.3</v>
      </c>
      <c r="BD59" s="285" t="str">
        <f t="shared" si="86"/>
        <v/>
      </c>
      <c r="BE59" s="285" t="str">
        <f t="shared" si="87"/>
        <v/>
      </c>
      <c r="BF59" s="285" t="str">
        <f t="shared" si="88"/>
        <v/>
      </c>
      <c r="BG59" s="284">
        <f t="shared" si="89"/>
        <v>55.882352941176471</v>
      </c>
      <c r="BH59" s="285">
        <f t="shared" si="90"/>
        <v>54.646840148698885</v>
      </c>
      <c r="BI59" s="285">
        <f t="shared" si="91"/>
        <v>36.36363636363636</v>
      </c>
      <c r="BJ59" s="285">
        <f t="shared" si="92"/>
        <v>36.36363636363636</v>
      </c>
      <c r="BK59" s="285">
        <f t="shared" si="93"/>
        <v>52.156057494866523</v>
      </c>
      <c r="BL59" s="285">
        <f t="shared" si="94"/>
        <v>21.946169772256731</v>
      </c>
      <c r="BM59" s="285">
        <f t="shared" si="95"/>
        <v>21.946169772256731</v>
      </c>
      <c r="BN59" s="285">
        <f t="shared" si="96"/>
        <v>36.521739130434781</v>
      </c>
      <c r="BO59" s="285">
        <f t="shared" si="97"/>
        <v>57.905544147843941</v>
      </c>
      <c r="BP59" s="285">
        <f t="shared" si="98"/>
        <v>57.905544147843941</v>
      </c>
      <c r="BQ59" s="285">
        <f t="shared" si="99"/>
        <v>59.101123595505619</v>
      </c>
      <c r="BR59" s="285" t="str">
        <f t="shared" si="100"/>
        <v/>
      </c>
      <c r="BS59" s="285" t="str">
        <f t="shared" si="101"/>
        <v/>
      </c>
      <c r="BT59" s="285" t="str">
        <f t="shared" si="102"/>
        <v/>
      </c>
      <c r="BU59" s="282">
        <v>9.5299999999999994</v>
      </c>
      <c r="BV59" s="283">
        <v>9.4600000000000009</v>
      </c>
      <c r="BW59" s="283">
        <v>8.9</v>
      </c>
      <c r="BX59" s="283">
        <v>8.9</v>
      </c>
      <c r="BY59" s="283">
        <v>9.2200000000000006</v>
      </c>
      <c r="BZ59" s="283">
        <v>8.7100000000000009</v>
      </c>
      <c r="CA59" s="283">
        <v>8.7100000000000009</v>
      </c>
      <c r="CB59" s="283">
        <v>8.93</v>
      </c>
      <c r="CC59" s="283">
        <v>9.67</v>
      </c>
      <c r="CD59" s="283">
        <v>9.67</v>
      </c>
      <c r="CE59" s="283">
        <v>9.49</v>
      </c>
      <c r="CI59" s="282">
        <f t="shared" si="103"/>
        <v>9.5299999999999994</v>
      </c>
      <c r="CJ59" s="283">
        <f t="shared" si="104"/>
        <v>9.4600000000000009</v>
      </c>
      <c r="CK59" s="283">
        <f t="shared" si="105"/>
        <v>8.9</v>
      </c>
      <c r="CL59" s="283">
        <f t="shared" si="106"/>
        <v>8.9</v>
      </c>
      <c r="CM59" s="283">
        <f t="shared" si="107"/>
        <v>9.2200000000000006</v>
      </c>
      <c r="CN59" s="283">
        <f t="shared" si="108"/>
        <v>8.7100000000000009</v>
      </c>
      <c r="CO59" s="283">
        <f t="shared" si="109"/>
        <v>8.7100000000000009</v>
      </c>
      <c r="CP59" s="283">
        <f t="shared" si="110"/>
        <v>8.93</v>
      </c>
      <c r="CQ59" s="283">
        <f t="shared" si="111"/>
        <v>9.67</v>
      </c>
      <c r="CR59" s="283">
        <f t="shared" si="112"/>
        <v>9.67</v>
      </c>
      <c r="CS59" s="283">
        <f t="shared" si="113"/>
        <v>9.49</v>
      </c>
      <c r="CT59" s="283" t="str">
        <f t="shared" si="114"/>
        <v/>
      </c>
      <c r="CU59" s="283" t="str">
        <f t="shared" si="115"/>
        <v/>
      </c>
      <c r="CV59" s="283" t="str">
        <f t="shared" si="116"/>
        <v/>
      </c>
      <c r="CW59" s="286">
        <f t="shared" si="117"/>
        <v>1</v>
      </c>
      <c r="CX59" s="287">
        <f t="shared" si="118"/>
        <v>1</v>
      </c>
      <c r="CY59" s="287">
        <f t="shared" si="119"/>
        <v>1</v>
      </c>
      <c r="CZ59" s="287" t="str">
        <f t="shared" si="120"/>
        <v/>
      </c>
      <c r="DA59" s="287">
        <f t="shared" si="121"/>
        <v>1</v>
      </c>
    </row>
    <row r="60" spans="1:105" x14ac:dyDescent="0.2">
      <c r="A60" s="281" t="s">
        <v>111</v>
      </c>
      <c r="B60" s="94" t="s">
        <v>112</v>
      </c>
      <c r="C60" s="282">
        <v>3.93</v>
      </c>
      <c r="D60" s="283">
        <v>2.88</v>
      </c>
      <c r="E60" s="283">
        <v>3.56</v>
      </c>
      <c r="F60" s="283">
        <v>3.56</v>
      </c>
      <c r="G60" s="283">
        <v>3.59</v>
      </c>
      <c r="H60" s="283">
        <v>3.48</v>
      </c>
      <c r="I60" s="283">
        <v>3.48</v>
      </c>
      <c r="J60" s="283">
        <v>2.67</v>
      </c>
      <c r="K60" s="283">
        <v>4.4400000000000004</v>
      </c>
      <c r="L60" s="283">
        <v>4.4400000000000004</v>
      </c>
      <c r="M60" s="283">
        <v>3.53</v>
      </c>
      <c r="N60" s="283">
        <v>2.27</v>
      </c>
      <c r="O60" s="283">
        <v>3.32</v>
      </c>
      <c r="P60" s="283">
        <v>4.42</v>
      </c>
      <c r="Q60" s="284">
        <v>19.8</v>
      </c>
      <c r="R60" s="285">
        <v>19.5</v>
      </c>
      <c r="S60" s="285">
        <v>8.8000000000000007</v>
      </c>
      <c r="T60" s="285">
        <v>8.8000000000000007</v>
      </c>
      <c r="U60" s="285">
        <v>10.9</v>
      </c>
      <c r="V60" s="285">
        <v>14.1</v>
      </c>
      <c r="W60" s="285">
        <v>14.1</v>
      </c>
      <c r="X60" s="285">
        <v>13.2</v>
      </c>
      <c r="Y60" s="285">
        <v>16.2</v>
      </c>
      <c r="Z60" s="285">
        <v>16.2</v>
      </c>
      <c r="AA60" s="285">
        <v>14.8</v>
      </c>
      <c r="AB60" s="285">
        <v>7.5</v>
      </c>
      <c r="AC60" s="285">
        <v>6.9</v>
      </c>
      <c r="AD60" s="285">
        <v>6.1</v>
      </c>
      <c r="AE60" s="282">
        <f t="shared" si="61"/>
        <v>5.0381679389312977</v>
      </c>
      <c r="AF60" s="283">
        <f t="shared" si="62"/>
        <v>6.7708333333333339</v>
      </c>
      <c r="AG60" s="283">
        <f t="shared" si="63"/>
        <v>2.4719101123595508</v>
      </c>
      <c r="AH60" s="283">
        <f t="shared" si="64"/>
        <v>2.4719101123595508</v>
      </c>
      <c r="AI60" s="283">
        <f t="shared" si="65"/>
        <v>3.0362116991643457</v>
      </c>
      <c r="AJ60" s="283">
        <f t="shared" si="66"/>
        <v>4.0517241379310347</v>
      </c>
      <c r="AK60" s="283">
        <f t="shared" si="67"/>
        <v>4.0517241379310347</v>
      </c>
      <c r="AL60" s="283">
        <f t="shared" si="68"/>
        <v>4.9438202247191008</v>
      </c>
      <c r="AM60" s="283">
        <f t="shared" si="69"/>
        <v>3.6486486486486482</v>
      </c>
      <c r="AN60" s="283">
        <f t="shared" si="70"/>
        <v>3.6486486486486482</v>
      </c>
      <c r="AO60" s="283">
        <f t="shared" si="71"/>
        <v>4.1926345609065159</v>
      </c>
      <c r="AP60" s="283">
        <f t="shared" si="72"/>
        <v>3.303964757709251</v>
      </c>
      <c r="AQ60" s="283">
        <f t="shared" si="73"/>
        <v>2.0783132530120483</v>
      </c>
      <c r="AR60" s="283">
        <f t="shared" si="74"/>
        <v>1.3800904977375565</v>
      </c>
      <c r="AS60" s="284">
        <f t="shared" si="75"/>
        <v>19.8</v>
      </c>
      <c r="AT60" s="285">
        <f t="shared" si="76"/>
        <v>19.5</v>
      </c>
      <c r="AU60" s="285">
        <f t="shared" si="77"/>
        <v>8.8000000000000007</v>
      </c>
      <c r="AV60" s="285">
        <f t="shared" si="78"/>
        <v>8.8000000000000007</v>
      </c>
      <c r="AW60" s="285">
        <f t="shared" si="79"/>
        <v>10.9</v>
      </c>
      <c r="AX60" s="285">
        <f t="shared" si="80"/>
        <v>14.1</v>
      </c>
      <c r="AY60" s="285">
        <f t="shared" si="81"/>
        <v>14.1</v>
      </c>
      <c r="AZ60" s="285">
        <f t="shared" si="82"/>
        <v>13.2</v>
      </c>
      <c r="BA60" s="285">
        <f t="shared" si="83"/>
        <v>16.2</v>
      </c>
      <c r="BB60" s="285">
        <f t="shared" si="84"/>
        <v>16.2</v>
      </c>
      <c r="BC60" s="285">
        <f t="shared" si="85"/>
        <v>14.8</v>
      </c>
      <c r="BD60" s="285">
        <f t="shared" si="86"/>
        <v>7.5</v>
      </c>
      <c r="BE60" s="285">
        <f t="shared" si="87"/>
        <v>6.9</v>
      </c>
      <c r="BF60" s="285">
        <f t="shared" si="88"/>
        <v>6.1</v>
      </c>
      <c r="BG60" s="284">
        <f t="shared" si="89"/>
        <v>36.397058823529413</v>
      </c>
      <c r="BH60" s="285">
        <f t="shared" si="90"/>
        <v>36.245353159851305</v>
      </c>
      <c r="BI60" s="285">
        <f t="shared" si="91"/>
        <v>17.021276595744681</v>
      </c>
      <c r="BJ60" s="285">
        <f t="shared" si="92"/>
        <v>17.021276595744681</v>
      </c>
      <c r="BK60" s="285">
        <f t="shared" si="93"/>
        <v>22.381930184804926</v>
      </c>
      <c r="BL60" s="285">
        <f t="shared" si="94"/>
        <v>29.192546583850934</v>
      </c>
      <c r="BM60" s="285">
        <f t="shared" si="95"/>
        <v>29.192546583850934</v>
      </c>
      <c r="BN60" s="285">
        <f t="shared" si="96"/>
        <v>38.260869565217391</v>
      </c>
      <c r="BO60" s="285">
        <f t="shared" si="97"/>
        <v>33.264887063655031</v>
      </c>
      <c r="BP60" s="285">
        <f t="shared" si="98"/>
        <v>33.264887063655031</v>
      </c>
      <c r="BQ60" s="285">
        <f t="shared" si="99"/>
        <v>33.258426966292134</v>
      </c>
      <c r="BR60" s="285">
        <f t="shared" si="100"/>
        <v>14.792899408284024</v>
      </c>
      <c r="BS60" s="285">
        <f t="shared" si="101"/>
        <v>13.142857142857142</v>
      </c>
      <c r="BT60" s="285">
        <f t="shared" si="102"/>
        <v>12.055335968379445</v>
      </c>
      <c r="BU60" s="282">
        <v>8.23</v>
      </c>
      <c r="BV60" s="283">
        <v>8.0500000000000007</v>
      </c>
      <c r="BW60" s="283">
        <v>7.58</v>
      </c>
      <c r="BX60" s="283">
        <v>7.58</v>
      </c>
      <c r="BY60" s="283">
        <v>7.74</v>
      </c>
      <c r="BZ60" s="283">
        <v>7.87</v>
      </c>
      <c r="CA60" s="283">
        <v>7.87</v>
      </c>
      <c r="CB60" s="283">
        <v>8.35</v>
      </c>
      <c r="CC60" s="283">
        <v>8.11</v>
      </c>
      <c r="CD60" s="283">
        <v>8.11</v>
      </c>
      <c r="CE60" s="283">
        <v>8.2799999999999994</v>
      </c>
      <c r="CF60" s="283">
        <v>6.55</v>
      </c>
      <c r="CG60" s="283">
        <v>6.73</v>
      </c>
      <c r="CH60" s="283">
        <v>7.35</v>
      </c>
      <c r="CI60" s="282">
        <f t="shared" si="103"/>
        <v>8.23</v>
      </c>
      <c r="CJ60" s="283">
        <f t="shared" si="104"/>
        <v>8.0500000000000007</v>
      </c>
      <c r="CK60" s="283">
        <f t="shared" si="105"/>
        <v>7.58</v>
      </c>
      <c r="CL60" s="283">
        <f t="shared" si="106"/>
        <v>7.58</v>
      </c>
      <c r="CM60" s="283">
        <f t="shared" si="107"/>
        <v>7.74</v>
      </c>
      <c r="CN60" s="283">
        <f t="shared" si="108"/>
        <v>7.87</v>
      </c>
      <c r="CO60" s="283">
        <f t="shared" si="109"/>
        <v>7.87</v>
      </c>
      <c r="CP60" s="283">
        <f t="shared" si="110"/>
        <v>8.35</v>
      </c>
      <c r="CQ60" s="283">
        <f t="shared" si="111"/>
        <v>8.11</v>
      </c>
      <c r="CR60" s="283">
        <f t="shared" si="112"/>
        <v>8.11</v>
      </c>
      <c r="CS60" s="283">
        <f t="shared" si="113"/>
        <v>8.2799999999999994</v>
      </c>
      <c r="CT60" s="283">
        <f t="shared" si="114"/>
        <v>6.55</v>
      </c>
      <c r="CU60" s="283">
        <f t="shared" si="115"/>
        <v>6.73</v>
      </c>
      <c r="CV60" s="283">
        <f t="shared" si="116"/>
        <v>7.35</v>
      </c>
      <c r="CW60" s="286">
        <f t="shared" si="117"/>
        <v>1</v>
      </c>
      <c r="CX60" s="287">
        <f t="shared" si="118"/>
        <v>1</v>
      </c>
      <c r="CY60" s="287">
        <f t="shared" si="119"/>
        <v>1</v>
      </c>
      <c r="CZ60" s="287">
        <f t="shared" si="120"/>
        <v>1</v>
      </c>
      <c r="DA60" s="287">
        <f t="shared" si="121"/>
        <v>0</v>
      </c>
    </row>
    <row r="61" spans="1:105" x14ac:dyDescent="0.2">
      <c r="A61" s="281" t="s">
        <v>74</v>
      </c>
      <c r="B61" s="94" t="s">
        <v>75</v>
      </c>
      <c r="C61" s="282">
        <v>5.2</v>
      </c>
      <c r="D61" s="283">
        <v>4.72</v>
      </c>
      <c r="E61" s="283">
        <v>7.96</v>
      </c>
      <c r="F61" s="283">
        <v>7.96</v>
      </c>
      <c r="G61" s="283">
        <v>7.36</v>
      </c>
      <c r="H61" s="283">
        <v>9.27</v>
      </c>
      <c r="I61" s="283">
        <v>9.27</v>
      </c>
      <c r="J61" s="283">
        <v>8.09</v>
      </c>
      <c r="K61" s="283">
        <v>8.7799999999999994</v>
      </c>
      <c r="L61" s="283">
        <v>8.7799999999999994</v>
      </c>
      <c r="M61" s="283">
        <v>10.49</v>
      </c>
      <c r="N61" s="283">
        <v>10.64</v>
      </c>
      <c r="O61" s="283">
        <v>8.0500000000000007</v>
      </c>
      <c r="P61" s="283">
        <v>7.93</v>
      </c>
      <c r="Q61" s="284">
        <v>25.1</v>
      </c>
      <c r="R61" s="285">
        <v>35.5</v>
      </c>
      <c r="Y61" s="285">
        <v>17.7</v>
      </c>
      <c r="Z61" s="285">
        <v>17.7</v>
      </c>
      <c r="AA61" s="285">
        <v>11.2</v>
      </c>
      <c r="AE61" s="282">
        <f t="shared" si="61"/>
        <v>4.8269230769230766</v>
      </c>
      <c r="AF61" s="283">
        <f t="shared" si="62"/>
        <v>7.5211864406779663</v>
      </c>
      <c r="AG61" s="283" t="str">
        <f t="shared" si="63"/>
        <v/>
      </c>
      <c r="AH61" s="283" t="str">
        <f t="shared" si="64"/>
        <v/>
      </c>
      <c r="AI61" s="283" t="str">
        <f t="shared" si="65"/>
        <v/>
      </c>
      <c r="AJ61" s="283" t="str">
        <f t="shared" si="66"/>
        <v/>
      </c>
      <c r="AK61" s="283" t="str">
        <f t="shared" si="67"/>
        <v/>
      </c>
      <c r="AL61" s="283" t="str">
        <f t="shared" si="68"/>
        <v/>
      </c>
      <c r="AM61" s="283">
        <f t="shared" si="69"/>
        <v>2.0159453302961277</v>
      </c>
      <c r="AN61" s="283">
        <f t="shared" si="70"/>
        <v>2.0159453302961277</v>
      </c>
      <c r="AO61" s="283">
        <f t="shared" si="71"/>
        <v>1.0676835081029552</v>
      </c>
      <c r="AP61" s="283" t="str">
        <f t="shared" si="72"/>
        <v/>
      </c>
      <c r="AQ61" s="283" t="str">
        <f t="shared" si="73"/>
        <v/>
      </c>
      <c r="AR61" s="283" t="str">
        <f t="shared" si="74"/>
        <v/>
      </c>
      <c r="AS61" s="284">
        <f t="shared" si="75"/>
        <v>25.1</v>
      </c>
      <c r="AT61" s="285">
        <f t="shared" si="76"/>
        <v>35.5</v>
      </c>
      <c r="AU61" s="285" t="str">
        <f t="shared" si="77"/>
        <v/>
      </c>
      <c r="AV61" s="285" t="str">
        <f t="shared" si="78"/>
        <v/>
      </c>
      <c r="AW61" s="285" t="str">
        <f t="shared" si="79"/>
        <v/>
      </c>
      <c r="AX61" s="285" t="str">
        <f t="shared" si="80"/>
        <v/>
      </c>
      <c r="AY61" s="285" t="str">
        <f t="shared" si="81"/>
        <v/>
      </c>
      <c r="AZ61" s="285" t="str">
        <f t="shared" si="82"/>
        <v/>
      </c>
      <c r="BA61" s="285">
        <f t="shared" si="83"/>
        <v>17.7</v>
      </c>
      <c r="BB61" s="285">
        <f t="shared" si="84"/>
        <v>17.7</v>
      </c>
      <c r="BC61" s="285" t="str">
        <f t="shared" si="85"/>
        <v/>
      </c>
      <c r="BD61" s="285" t="str">
        <f t="shared" si="86"/>
        <v/>
      </c>
      <c r="BE61" s="285" t="str">
        <f t="shared" si="87"/>
        <v/>
      </c>
      <c r="BF61" s="285" t="str">
        <f t="shared" si="88"/>
        <v/>
      </c>
      <c r="BG61" s="284">
        <f t="shared" si="89"/>
        <v>46.139705882352942</v>
      </c>
      <c r="BH61" s="285">
        <f t="shared" si="90"/>
        <v>65.985130111524171</v>
      </c>
      <c r="BI61" s="285" t="str">
        <f t="shared" si="91"/>
        <v/>
      </c>
      <c r="BJ61" s="285" t="str">
        <f t="shared" si="92"/>
        <v/>
      </c>
      <c r="BK61" s="285" t="str">
        <f t="shared" si="93"/>
        <v/>
      </c>
      <c r="BL61" s="285" t="str">
        <f t="shared" si="94"/>
        <v/>
      </c>
      <c r="BM61" s="285" t="str">
        <f t="shared" si="95"/>
        <v/>
      </c>
      <c r="BN61" s="285" t="str">
        <f t="shared" si="96"/>
        <v/>
      </c>
      <c r="BO61" s="285">
        <f t="shared" si="97"/>
        <v>36.344969199178642</v>
      </c>
      <c r="BP61" s="285">
        <f t="shared" si="98"/>
        <v>36.344969199178642</v>
      </c>
      <c r="BQ61" s="285" t="str">
        <f t="shared" si="99"/>
        <v/>
      </c>
      <c r="BR61" s="285" t="str">
        <f t="shared" si="100"/>
        <v/>
      </c>
      <c r="BS61" s="285" t="str">
        <f t="shared" si="101"/>
        <v/>
      </c>
      <c r="BT61" s="285" t="str">
        <f t="shared" si="102"/>
        <v/>
      </c>
      <c r="BU61" s="282">
        <v>5.49</v>
      </c>
      <c r="BV61" s="283">
        <v>5.13</v>
      </c>
      <c r="CC61" s="283">
        <v>5.64</v>
      </c>
      <c r="CD61" s="283">
        <v>5.64</v>
      </c>
      <c r="CE61" s="283">
        <v>5.71</v>
      </c>
      <c r="CI61" s="282">
        <f t="shared" si="103"/>
        <v>5.49</v>
      </c>
      <c r="CJ61" s="283">
        <f t="shared" si="104"/>
        <v>5.13</v>
      </c>
      <c r="CK61" s="283" t="str">
        <f t="shared" si="105"/>
        <v/>
      </c>
      <c r="CL61" s="283" t="str">
        <f t="shared" si="106"/>
        <v/>
      </c>
      <c r="CM61" s="283" t="str">
        <f t="shared" si="107"/>
        <v/>
      </c>
      <c r="CN61" s="283" t="str">
        <f t="shared" si="108"/>
        <v/>
      </c>
      <c r="CO61" s="283" t="str">
        <f t="shared" si="109"/>
        <v/>
      </c>
      <c r="CP61" s="283" t="str">
        <f t="shared" si="110"/>
        <v/>
      </c>
      <c r="CQ61" s="283">
        <f t="shared" si="111"/>
        <v>5.64</v>
      </c>
      <c r="CR61" s="283">
        <f t="shared" si="112"/>
        <v>5.64</v>
      </c>
      <c r="CS61" s="283" t="str">
        <f t="shared" si="113"/>
        <v/>
      </c>
      <c r="CT61" s="283" t="str">
        <f t="shared" si="114"/>
        <v/>
      </c>
      <c r="CU61" s="283" t="str">
        <f t="shared" si="115"/>
        <v/>
      </c>
      <c r="CV61" s="283" t="str">
        <f t="shared" si="116"/>
        <v/>
      </c>
      <c r="CW61" s="286">
        <f t="shared" si="117"/>
        <v>1</v>
      </c>
      <c r="CX61" s="287" t="str">
        <f t="shared" si="118"/>
        <v/>
      </c>
      <c r="CY61" s="287">
        <f t="shared" si="119"/>
        <v>1</v>
      </c>
      <c r="CZ61" s="287" t="str">
        <f t="shared" si="120"/>
        <v/>
      </c>
      <c r="DA61" s="287">
        <f t="shared" si="121"/>
        <v>2</v>
      </c>
    </row>
    <row r="62" spans="1:105" x14ac:dyDescent="0.2">
      <c r="A62" s="281" t="s">
        <v>76</v>
      </c>
      <c r="B62" s="94" t="s">
        <v>77</v>
      </c>
      <c r="C62" s="282">
        <v>3.02</v>
      </c>
      <c r="D62" s="283">
        <v>2.73</v>
      </c>
      <c r="E62" s="283">
        <v>2.61</v>
      </c>
      <c r="F62" s="283">
        <v>2.61</v>
      </c>
      <c r="G62" s="283">
        <v>2.68</v>
      </c>
      <c r="H62" s="283">
        <v>1.97</v>
      </c>
      <c r="I62" s="283">
        <v>1.97</v>
      </c>
      <c r="J62" s="283">
        <v>2.71</v>
      </c>
      <c r="K62" s="283">
        <v>5.34</v>
      </c>
      <c r="L62" s="283">
        <v>5.34</v>
      </c>
      <c r="M62" s="283">
        <v>3.91</v>
      </c>
      <c r="N62" s="283">
        <v>3.32</v>
      </c>
      <c r="O62" s="283">
        <v>3.79</v>
      </c>
      <c r="P62" s="283">
        <v>4.3</v>
      </c>
      <c r="Q62" s="284">
        <v>10.9</v>
      </c>
      <c r="R62" s="285">
        <v>9.5</v>
      </c>
      <c r="AD62" s="285">
        <v>14</v>
      </c>
      <c r="AE62" s="282">
        <f t="shared" si="61"/>
        <v>3.6092715231788079</v>
      </c>
      <c r="AF62" s="283">
        <f t="shared" si="62"/>
        <v>3.4798534798534799</v>
      </c>
      <c r="AG62" s="283" t="str">
        <f t="shared" si="63"/>
        <v/>
      </c>
      <c r="AH62" s="283" t="str">
        <f t="shared" si="64"/>
        <v/>
      </c>
      <c r="AI62" s="283" t="str">
        <f t="shared" si="65"/>
        <v/>
      </c>
      <c r="AJ62" s="283" t="str">
        <f t="shared" si="66"/>
        <v/>
      </c>
      <c r="AK62" s="283" t="str">
        <f t="shared" si="67"/>
        <v/>
      </c>
      <c r="AL62" s="283" t="str">
        <f t="shared" si="68"/>
        <v/>
      </c>
      <c r="AM62" s="283" t="str">
        <f t="shared" si="69"/>
        <v/>
      </c>
      <c r="AN62" s="283" t="str">
        <f t="shared" si="70"/>
        <v/>
      </c>
      <c r="AO62" s="283" t="str">
        <f t="shared" si="71"/>
        <v/>
      </c>
      <c r="AP62" s="283" t="str">
        <f t="shared" si="72"/>
        <v/>
      </c>
      <c r="AQ62" s="283" t="str">
        <f t="shared" si="73"/>
        <v/>
      </c>
      <c r="AR62" s="283">
        <f t="shared" si="74"/>
        <v>3.2558139534883721</v>
      </c>
      <c r="AS62" s="284">
        <f t="shared" si="75"/>
        <v>10.9</v>
      </c>
      <c r="AT62" s="285">
        <f t="shared" si="76"/>
        <v>9.5</v>
      </c>
      <c r="AU62" s="285" t="str">
        <f t="shared" si="77"/>
        <v/>
      </c>
      <c r="AV62" s="285" t="str">
        <f t="shared" si="78"/>
        <v/>
      </c>
      <c r="AW62" s="285" t="str">
        <f t="shared" si="79"/>
        <v/>
      </c>
      <c r="AX62" s="285" t="str">
        <f t="shared" si="80"/>
        <v/>
      </c>
      <c r="AY62" s="285" t="str">
        <f t="shared" si="81"/>
        <v/>
      </c>
      <c r="AZ62" s="285" t="str">
        <f t="shared" si="82"/>
        <v/>
      </c>
      <c r="BA62" s="285" t="str">
        <f t="shared" si="83"/>
        <v/>
      </c>
      <c r="BB62" s="285" t="str">
        <f t="shared" si="84"/>
        <v/>
      </c>
      <c r="BC62" s="285" t="str">
        <f t="shared" si="85"/>
        <v/>
      </c>
      <c r="BD62" s="285" t="str">
        <f t="shared" si="86"/>
        <v/>
      </c>
      <c r="BE62" s="285" t="str">
        <f t="shared" si="87"/>
        <v/>
      </c>
      <c r="BF62" s="285">
        <f t="shared" si="88"/>
        <v>14</v>
      </c>
      <c r="BG62" s="284">
        <f t="shared" si="89"/>
        <v>20.036764705882355</v>
      </c>
      <c r="BH62" s="285">
        <f t="shared" si="90"/>
        <v>17.657992565055764</v>
      </c>
      <c r="BI62" s="285" t="str">
        <f t="shared" si="91"/>
        <v/>
      </c>
      <c r="BJ62" s="285" t="str">
        <f t="shared" si="92"/>
        <v/>
      </c>
      <c r="BK62" s="285" t="str">
        <f t="shared" si="93"/>
        <v/>
      </c>
      <c r="BL62" s="285" t="str">
        <f t="shared" si="94"/>
        <v/>
      </c>
      <c r="BM62" s="285" t="str">
        <f t="shared" si="95"/>
        <v/>
      </c>
      <c r="BN62" s="285" t="str">
        <f t="shared" si="96"/>
        <v/>
      </c>
      <c r="BO62" s="285" t="str">
        <f t="shared" si="97"/>
        <v/>
      </c>
      <c r="BP62" s="285" t="str">
        <f t="shared" si="98"/>
        <v/>
      </c>
      <c r="BQ62" s="285" t="str">
        <f t="shared" si="99"/>
        <v/>
      </c>
      <c r="BR62" s="285" t="str">
        <f t="shared" si="100"/>
        <v/>
      </c>
      <c r="BS62" s="285" t="str">
        <f t="shared" si="101"/>
        <v/>
      </c>
      <c r="BT62" s="285">
        <f t="shared" si="102"/>
        <v>27.66798418972332</v>
      </c>
      <c r="BU62" s="282">
        <v>7.96</v>
      </c>
      <c r="BV62" s="283">
        <v>7.62</v>
      </c>
      <c r="CH62" s="283">
        <v>7.25</v>
      </c>
      <c r="CI62" s="282">
        <f t="shared" si="103"/>
        <v>7.96</v>
      </c>
      <c r="CJ62" s="283">
        <f t="shared" si="104"/>
        <v>7.62</v>
      </c>
      <c r="CK62" s="283" t="str">
        <f t="shared" si="105"/>
        <v/>
      </c>
      <c r="CL62" s="283" t="str">
        <f t="shared" si="106"/>
        <v/>
      </c>
      <c r="CM62" s="283" t="str">
        <f t="shared" si="107"/>
        <v/>
      </c>
      <c r="CN62" s="283" t="str">
        <f t="shared" si="108"/>
        <v/>
      </c>
      <c r="CO62" s="283" t="str">
        <f t="shared" si="109"/>
        <v/>
      </c>
      <c r="CP62" s="283" t="str">
        <f t="shared" si="110"/>
        <v/>
      </c>
      <c r="CQ62" s="283" t="str">
        <f t="shared" si="111"/>
        <v/>
      </c>
      <c r="CR62" s="283" t="str">
        <f t="shared" si="112"/>
        <v/>
      </c>
      <c r="CS62" s="283" t="str">
        <f t="shared" si="113"/>
        <v/>
      </c>
      <c r="CT62" s="283" t="str">
        <f t="shared" si="114"/>
        <v/>
      </c>
      <c r="CU62" s="283" t="str">
        <f t="shared" si="115"/>
        <v/>
      </c>
      <c r="CV62" s="283">
        <f t="shared" si="116"/>
        <v>7.25</v>
      </c>
      <c r="CW62" s="286">
        <f t="shared" si="117"/>
        <v>1</v>
      </c>
      <c r="CX62" s="287" t="str">
        <f t="shared" si="118"/>
        <v/>
      </c>
      <c r="CY62" s="287" t="str">
        <f t="shared" si="119"/>
        <v/>
      </c>
      <c r="CZ62" s="287">
        <f t="shared" si="120"/>
        <v>1</v>
      </c>
      <c r="DA62" s="287">
        <f t="shared" si="121"/>
        <v>2</v>
      </c>
    </row>
    <row r="63" spans="1:105" x14ac:dyDescent="0.2">
      <c r="A63" s="281" t="s">
        <v>78</v>
      </c>
      <c r="B63" s="94" t="s">
        <v>12</v>
      </c>
      <c r="C63" s="282">
        <v>3.66</v>
      </c>
      <c r="D63" s="283">
        <v>2.98</v>
      </c>
      <c r="E63" s="283">
        <v>2.64</v>
      </c>
      <c r="F63" s="283">
        <v>2.64</v>
      </c>
      <c r="G63" s="283">
        <v>1.53</v>
      </c>
      <c r="H63" s="283">
        <v>1.89</v>
      </c>
      <c r="I63" s="283">
        <v>1.89</v>
      </c>
      <c r="J63" s="283">
        <v>3.23</v>
      </c>
      <c r="K63" s="283">
        <v>3.49</v>
      </c>
      <c r="L63" s="283">
        <v>3.49</v>
      </c>
      <c r="M63" s="283">
        <v>3.75</v>
      </c>
      <c r="N63" s="283">
        <v>5.56</v>
      </c>
      <c r="O63" s="283">
        <v>1.89</v>
      </c>
      <c r="P63" s="283">
        <v>1.94</v>
      </c>
      <c r="S63" s="285">
        <v>17.8</v>
      </c>
      <c r="T63" s="285">
        <v>17.8</v>
      </c>
      <c r="U63" s="285">
        <v>10.1</v>
      </c>
      <c r="V63" s="285">
        <v>16.5</v>
      </c>
      <c r="W63" s="285">
        <v>16.5</v>
      </c>
      <c r="X63" s="285">
        <v>6.8</v>
      </c>
      <c r="Y63" s="285">
        <v>3.1</v>
      </c>
      <c r="Z63" s="285">
        <v>3.1</v>
      </c>
      <c r="AA63" s="285">
        <v>3.9</v>
      </c>
      <c r="AB63" s="285">
        <v>5.3</v>
      </c>
      <c r="AC63" s="285">
        <v>8.6</v>
      </c>
      <c r="AE63" s="282" t="str">
        <f t="shared" si="61"/>
        <v/>
      </c>
      <c r="AF63" s="283" t="str">
        <f t="shared" si="62"/>
        <v/>
      </c>
      <c r="AG63" s="283">
        <f t="shared" si="63"/>
        <v>6.7424242424242422</v>
      </c>
      <c r="AH63" s="283">
        <f t="shared" si="64"/>
        <v>6.7424242424242422</v>
      </c>
      <c r="AI63" s="283">
        <f t="shared" si="65"/>
        <v>6.6013071895424833</v>
      </c>
      <c r="AJ63" s="283">
        <f t="shared" si="66"/>
        <v>8.7301587301587311</v>
      </c>
      <c r="AK63" s="283">
        <f t="shared" si="67"/>
        <v>8.7301587301587311</v>
      </c>
      <c r="AL63" s="283">
        <f t="shared" si="68"/>
        <v>2.1052631578947367</v>
      </c>
      <c r="AM63" s="283">
        <f t="shared" si="69"/>
        <v>0.88825214899713467</v>
      </c>
      <c r="AN63" s="283">
        <f t="shared" si="70"/>
        <v>0.88825214899713467</v>
      </c>
      <c r="AO63" s="283">
        <f t="shared" si="71"/>
        <v>1.04</v>
      </c>
      <c r="AP63" s="283">
        <f t="shared" si="72"/>
        <v>0.95323741007194251</v>
      </c>
      <c r="AQ63" s="283">
        <f t="shared" si="73"/>
        <v>4.5502645502645507</v>
      </c>
      <c r="AR63" s="283" t="str">
        <f t="shared" si="74"/>
        <v/>
      </c>
      <c r="AS63" s="284" t="str">
        <f t="shared" si="75"/>
        <v/>
      </c>
      <c r="AT63" s="285" t="str">
        <f t="shared" si="76"/>
        <v/>
      </c>
      <c r="AU63" s="285">
        <f t="shared" si="77"/>
        <v>17.8</v>
      </c>
      <c r="AV63" s="285">
        <f t="shared" si="78"/>
        <v>17.8</v>
      </c>
      <c r="AW63" s="285">
        <f t="shared" si="79"/>
        <v>10.1</v>
      </c>
      <c r="AX63" s="285">
        <f t="shared" si="80"/>
        <v>16.5</v>
      </c>
      <c r="AY63" s="285">
        <f t="shared" si="81"/>
        <v>16.5</v>
      </c>
      <c r="AZ63" s="285">
        <f t="shared" si="82"/>
        <v>6.8</v>
      </c>
      <c r="BA63" s="285" t="str">
        <f t="shared" si="83"/>
        <v/>
      </c>
      <c r="BB63" s="285" t="str">
        <f t="shared" si="84"/>
        <v/>
      </c>
      <c r="BC63" s="285" t="str">
        <f t="shared" si="85"/>
        <v/>
      </c>
      <c r="BD63" s="285" t="str">
        <f t="shared" si="86"/>
        <v/>
      </c>
      <c r="BE63" s="285">
        <f t="shared" si="87"/>
        <v>8.6</v>
      </c>
      <c r="BF63" s="285" t="str">
        <f t="shared" si="88"/>
        <v/>
      </c>
      <c r="BG63" s="284" t="str">
        <f t="shared" si="89"/>
        <v/>
      </c>
      <c r="BH63" s="285" t="str">
        <f t="shared" si="90"/>
        <v/>
      </c>
      <c r="BI63" s="285">
        <f t="shared" si="91"/>
        <v>34.429400386847192</v>
      </c>
      <c r="BJ63" s="285">
        <f t="shared" si="92"/>
        <v>34.429400386847192</v>
      </c>
      <c r="BK63" s="285">
        <f t="shared" si="93"/>
        <v>20.739219712525667</v>
      </c>
      <c r="BL63" s="285">
        <f t="shared" si="94"/>
        <v>34.161490683229815</v>
      </c>
      <c r="BM63" s="285">
        <f t="shared" si="95"/>
        <v>34.161490683229815</v>
      </c>
      <c r="BN63" s="285">
        <f t="shared" si="96"/>
        <v>19.710144927536231</v>
      </c>
      <c r="BO63" s="285" t="str">
        <f t="shared" si="97"/>
        <v/>
      </c>
      <c r="BP63" s="285" t="str">
        <f t="shared" si="98"/>
        <v/>
      </c>
      <c r="BQ63" s="285" t="str">
        <f t="shared" si="99"/>
        <v/>
      </c>
      <c r="BR63" s="285" t="str">
        <f t="shared" si="100"/>
        <v/>
      </c>
      <c r="BS63" s="285">
        <f t="shared" si="101"/>
        <v>16.38095238095238</v>
      </c>
      <c r="BT63" s="285" t="str">
        <f t="shared" si="102"/>
        <v/>
      </c>
      <c r="BW63" s="283">
        <v>8.44</v>
      </c>
      <c r="BX63" s="283">
        <v>8.44</v>
      </c>
      <c r="BY63" s="283">
        <v>8.83</v>
      </c>
      <c r="BZ63" s="283">
        <v>8.4600000000000009</v>
      </c>
      <c r="CA63" s="283">
        <v>8.4600000000000009</v>
      </c>
      <c r="CB63" s="283">
        <v>8.1300000000000008</v>
      </c>
      <c r="CC63" s="283">
        <v>8.08</v>
      </c>
      <c r="CD63" s="283">
        <v>8.08</v>
      </c>
      <c r="CE63" s="283">
        <v>8.02</v>
      </c>
      <c r="CF63" s="283">
        <v>8</v>
      </c>
      <c r="CG63" s="283">
        <v>8</v>
      </c>
      <c r="CI63" s="282" t="str">
        <f t="shared" si="103"/>
        <v/>
      </c>
      <c r="CJ63" s="283" t="str">
        <f t="shared" si="104"/>
        <v/>
      </c>
      <c r="CK63" s="283">
        <f t="shared" si="105"/>
        <v>8.44</v>
      </c>
      <c r="CL63" s="283">
        <f t="shared" si="106"/>
        <v>8.44</v>
      </c>
      <c r="CM63" s="283">
        <f t="shared" si="107"/>
        <v>8.83</v>
      </c>
      <c r="CN63" s="283">
        <f t="shared" si="108"/>
        <v>8.4600000000000009</v>
      </c>
      <c r="CO63" s="283">
        <f t="shared" si="109"/>
        <v>8.4600000000000009</v>
      </c>
      <c r="CP63" s="283">
        <f t="shared" si="110"/>
        <v>8.1300000000000008</v>
      </c>
      <c r="CQ63" s="283" t="str">
        <f t="shared" si="111"/>
        <v/>
      </c>
      <c r="CR63" s="283" t="str">
        <f t="shared" si="112"/>
        <v/>
      </c>
      <c r="CS63" s="283" t="str">
        <f t="shared" si="113"/>
        <v/>
      </c>
      <c r="CT63" s="283" t="str">
        <f t="shared" si="114"/>
        <v/>
      </c>
      <c r="CU63" s="283">
        <f t="shared" si="115"/>
        <v>8</v>
      </c>
      <c r="CV63" s="283" t="str">
        <f t="shared" si="116"/>
        <v/>
      </c>
      <c r="CW63" s="286" t="str">
        <f t="shared" si="117"/>
        <v/>
      </c>
      <c r="CX63" s="287">
        <f t="shared" si="118"/>
        <v>1</v>
      </c>
      <c r="CY63" s="287" t="str">
        <f t="shared" si="119"/>
        <v/>
      </c>
      <c r="CZ63" s="287">
        <f t="shared" si="120"/>
        <v>1</v>
      </c>
      <c r="DA63" s="287">
        <f t="shared" si="121"/>
        <v>2</v>
      </c>
    </row>
    <row r="64" spans="1:105" x14ac:dyDescent="0.2">
      <c r="A64" s="281" t="s">
        <v>79</v>
      </c>
      <c r="B64" s="94" t="s">
        <v>79</v>
      </c>
      <c r="C64" s="282">
        <v>3.87</v>
      </c>
      <c r="D64" s="283">
        <v>3.64</v>
      </c>
      <c r="E64" s="283">
        <v>8.75</v>
      </c>
      <c r="F64" s="283">
        <v>8.75</v>
      </c>
      <c r="G64" s="283">
        <v>10.41</v>
      </c>
      <c r="H64" s="283">
        <v>4.91</v>
      </c>
      <c r="I64" s="283">
        <v>4.91</v>
      </c>
      <c r="J64" s="283">
        <v>6.86</v>
      </c>
      <c r="K64" s="283">
        <v>12.11</v>
      </c>
      <c r="L64" s="283">
        <v>12.11</v>
      </c>
      <c r="M64" s="283">
        <v>8.91</v>
      </c>
      <c r="N64" s="283">
        <v>5.07</v>
      </c>
      <c r="O64" s="283">
        <v>4.59</v>
      </c>
      <c r="P64" s="283">
        <v>5.33</v>
      </c>
      <c r="S64" s="285">
        <v>31.2</v>
      </c>
      <c r="T64" s="285">
        <v>31.2</v>
      </c>
      <c r="U64" s="285">
        <v>20.9</v>
      </c>
      <c r="V64" s="285">
        <v>37.1</v>
      </c>
      <c r="W64" s="285">
        <v>37.1</v>
      </c>
      <c r="X64" s="285">
        <v>17.5</v>
      </c>
      <c r="Y64" s="285">
        <v>31.1</v>
      </c>
      <c r="Z64" s="285">
        <v>31.1</v>
      </c>
      <c r="AA64" s="285">
        <v>20.7</v>
      </c>
      <c r="AC64" s="285">
        <v>37.700000000000003</v>
      </c>
      <c r="AD64" s="285">
        <v>30.3</v>
      </c>
      <c r="AE64" s="282" t="str">
        <f t="shared" si="61"/>
        <v/>
      </c>
      <c r="AF64" s="283" t="str">
        <f t="shared" si="62"/>
        <v/>
      </c>
      <c r="AG64" s="283">
        <f t="shared" si="63"/>
        <v>3.5657142857142858</v>
      </c>
      <c r="AH64" s="283">
        <f t="shared" si="64"/>
        <v>3.5657142857142858</v>
      </c>
      <c r="AI64" s="283">
        <f t="shared" si="65"/>
        <v>2.0076849183477425</v>
      </c>
      <c r="AJ64" s="283">
        <f t="shared" si="66"/>
        <v>7.5560081466395115</v>
      </c>
      <c r="AK64" s="283">
        <f t="shared" si="67"/>
        <v>7.5560081466395115</v>
      </c>
      <c r="AL64" s="283">
        <f t="shared" si="68"/>
        <v>2.5510204081632653</v>
      </c>
      <c r="AM64" s="283">
        <f t="shared" si="69"/>
        <v>2.5681255161023948</v>
      </c>
      <c r="AN64" s="283">
        <f t="shared" si="70"/>
        <v>2.5681255161023948</v>
      </c>
      <c r="AO64" s="283">
        <f t="shared" si="71"/>
        <v>2.3232323232323231</v>
      </c>
      <c r="AP64" s="283" t="str">
        <f t="shared" si="72"/>
        <v/>
      </c>
      <c r="AQ64" s="283">
        <f t="shared" si="73"/>
        <v>8.2135076252723316</v>
      </c>
      <c r="AR64" s="283">
        <f t="shared" si="74"/>
        <v>5.6848030018761726</v>
      </c>
      <c r="AS64" s="284" t="str">
        <f t="shared" si="75"/>
        <v/>
      </c>
      <c r="AT64" s="285" t="str">
        <f t="shared" si="76"/>
        <v/>
      </c>
      <c r="AU64" s="285">
        <f t="shared" si="77"/>
        <v>31.2</v>
      </c>
      <c r="AV64" s="285">
        <f t="shared" si="78"/>
        <v>31.2</v>
      </c>
      <c r="AW64" s="285">
        <f t="shared" si="79"/>
        <v>20.9</v>
      </c>
      <c r="AX64" s="285">
        <f t="shared" si="80"/>
        <v>37.1</v>
      </c>
      <c r="AY64" s="285">
        <f t="shared" si="81"/>
        <v>37.1</v>
      </c>
      <c r="AZ64" s="285">
        <f t="shared" si="82"/>
        <v>17.5</v>
      </c>
      <c r="BA64" s="285">
        <f t="shared" si="83"/>
        <v>31.1</v>
      </c>
      <c r="BB64" s="285">
        <f t="shared" si="84"/>
        <v>31.1</v>
      </c>
      <c r="BC64" s="285">
        <f t="shared" si="85"/>
        <v>20.7</v>
      </c>
      <c r="BD64" s="285" t="str">
        <f t="shared" si="86"/>
        <v/>
      </c>
      <c r="BE64" s="285">
        <f t="shared" si="87"/>
        <v>37.700000000000003</v>
      </c>
      <c r="BF64" s="285">
        <f t="shared" si="88"/>
        <v>30.3</v>
      </c>
      <c r="BG64" s="284" t="str">
        <f t="shared" si="89"/>
        <v/>
      </c>
      <c r="BH64" s="285" t="str">
        <f t="shared" si="90"/>
        <v/>
      </c>
      <c r="BI64" s="285">
        <f t="shared" si="91"/>
        <v>60.348162475822051</v>
      </c>
      <c r="BJ64" s="285">
        <f t="shared" si="92"/>
        <v>60.348162475822051</v>
      </c>
      <c r="BK64" s="285">
        <f t="shared" si="93"/>
        <v>42.915811088295683</v>
      </c>
      <c r="BL64" s="285">
        <f t="shared" si="94"/>
        <v>76.811594202898561</v>
      </c>
      <c r="BM64" s="285">
        <f t="shared" si="95"/>
        <v>76.811594202898561</v>
      </c>
      <c r="BN64" s="285">
        <f t="shared" si="96"/>
        <v>50.724637681159422</v>
      </c>
      <c r="BO64" s="285">
        <f t="shared" si="97"/>
        <v>63.860369609856257</v>
      </c>
      <c r="BP64" s="285">
        <f t="shared" si="98"/>
        <v>63.860369609856257</v>
      </c>
      <c r="BQ64" s="285">
        <f t="shared" si="99"/>
        <v>46.516853932584269</v>
      </c>
      <c r="BR64" s="285" t="str">
        <f t="shared" si="100"/>
        <v/>
      </c>
      <c r="BS64" s="285">
        <f t="shared" si="101"/>
        <v>71.809523809523824</v>
      </c>
      <c r="BT64" s="285">
        <f t="shared" si="102"/>
        <v>59.881422924901187</v>
      </c>
      <c r="BW64" s="283">
        <v>7.31</v>
      </c>
      <c r="BX64" s="283">
        <v>7.31</v>
      </c>
      <c r="BY64" s="283">
        <v>7.4</v>
      </c>
      <c r="BZ64" s="283">
        <v>6.42</v>
      </c>
      <c r="CA64" s="283">
        <v>6.42</v>
      </c>
      <c r="CB64" s="283">
        <v>5.45</v>
      </c>
      <c r="CC64" s="283">
        <v>7.09</v>
      </c>
      <c r="CD64" s="283">
        <v>7.09</v>
      </c>
      <c r="CE64" s="283">
        <v>6.12</v>
      </c>
      <c r="CG64" s="283">
        <v>5.62</v>
      </c>
      <c r="CH64" s="283">
        <v>5.39</v>
      </c>
      <c r="CI64" s="282" t="str">
        <f t="shared" si="103"/>
        <v/>
      </c>
      <c r="CJ64" s="283" t="str">
        <f t="shared" si="104"/>
        <v/>
      </c>
      <c r="CK64" s="283">
        <f t="shared" si="105"/>
        <v>7.31</v>
      </c>
      <c r="CL64" s="283">
        <f t="shared" si="106"/>
        <v>7.31</v>
      </c>
      <c r="CM64" s="283">
        <f t="shared" si="107"/>
        <v>7.4</v>
      </c>
      <c r="CN64" s="283">
        <f t="shared" si="108"/>
        <v>6.42</v>
      </c>
      <c r="CO64" s="283">
        <f t="shared" si="109"/>
        <v>6.42</v>
      </c>
      <c r="CP64" s="283">
        <f t="shared" si="110"/>
        <v>5.45</v>
      </c>
      <c r="CQ64" s="283">
        <f t="shared" si="111"/>
        <v>7.09</v>
      </c>
      <c r="CR64" s="283">
        <f t="shared" si="112"/>
        <v>7.09</v>
      </c>
      <c r="CS64" s="283">
        <f t="shared" si="113"/>
        <v>6.12</v>
      </c>
      <c r="CT64" s="283" t="str">
        <f t="shared" si="114"/>
        <v/>
      </c>
      <c r="CU64" s="283">
        <f t="shared" si="115"/>
        <v>5.62</v>
      </c>
      <c r="CV64" s="283">
        <f t="shared" si="116"/>
        <v>5.39</v>
      </c>
      <c r="CW64" s="286" t="str">
        <f t="shared" si="117"/>
        <v/>
      </c>
      <c r="CX64" s="287">
        <f t="shared" si="118"/>
        <v>1</v>
      </c>
      <c r="CY64" s="287">
        <f t="shared" si="119"/>
        <v>1</v>
      </c>
      <c r="CZ64" s="287">
        <f t="shared" si="120"/>
        <v>1</v>
      </c>
      <c r="DA64" s="287">
        <f t="shared" si="121"/>
        <v>1</v>
      </c>
    </row>
    <row r="65" spans="1:105" x14ac:dyDescent="0.2">
      <c r="A65" s="281" t="s">
        <v>80</v>
      </c>
      <c r="B65" s="94" t="s">
        <v>80</v>
      </c>
      <c r="C65" s="282">
        <v>2.4900000000000002</v>
      </c>
      <c r="D65" s="283">
        <v>1.87</v>
      </c>
      <c r="E65" s="283">
        <v>3.8</v>
      </c>
      <c r="F65" s="283">
        <v>3.8</v>
      </c>
      <c r="G65" s="283">
        <v>3.43</v>
      </c>
      <c r="H65" s="283">
        <v>2.59</v>
      </c>
      <c r="I65" s="283">
        <v>2.59</v>
      </c>
      <c r="J65" s="283">
        <v>2.04</v>
      </c>
      <c r="K65" s="283">
        <v>2.02</v>
      </c>
      <c r="L65" s="283">
        <v>2.02</v>
      </c>
      <c r="M65" s="283">
        <v>2.96</v>
      </c>
      <c r="N65" s="283">
        <v>1.64</v>
      </c>
      <c r="O65" s="283">
        <v>1.17</v>
      </c>
      <c r="P65" s="283">
        <v>1.31</v>
      </c>
      <c r="S65" s="285">
        <v>15.5</v>
      </c>
      <c r="T65" s="285">
        <v>15.5</v>
      </c>
      <c r="U65" s="285">
        <v>16.5</v>
      </c>
      <c r="V65" s="285">
        <v>19.399999999999999</v>
      </c>
      <c r="W65" s="285">
        <v>19.399999999999999</v>
      </c>
      <c r="AE65" s="282" t="str">
        <f t="shared" si="61"/>
        <v/>
      </c>
      <c r="AF65" s="283" t="str">
        <f t="shared" si="62"/>
        <v/>
      </c>
      <c r="AG65" s="283">
        <f t="shared" si="63"/>
        <v>4.0789473684210531</v>
      </c>
      <c r="AH65" s="283">
        <f t="shared" si="64"/>
        <v>4.0789473684210531</v>
      </c>
      <c r="AI65" s="283">
        <f t="shared" si="65"/>
        <v>4.8104956268221573</v>
      </c>
      <c r="AJ65" s="283">
        <f t="shared" si="66"/>
        <v>7.4903474903474905</v>
      </c>
      <c r="AK65" s="283">
        <f t="shared" si="67"/>
        <v>7.4903474903474905</v>
      </c>
      <c r="AL65" s="283" t="str">
        <f t="shared" si="68"/>
        <v/>
      </c>
      <c r="AM65" s="283" t="str">
        <f t="shared" si="69"/>
        <v/>
      </c>
      <c r="AN65" s="283" t="str">
        <f t="shared" si="70"/>
        <v/>
      </c>
      <c r="AO65" s="283" t="str">
        <f t="shared" si="71"/>
        <v/>
      </c>
      <c r="AP65" s="283" t="str">
        <f t="shared" si="72"/>
        <v/>
      </c>
      <c r="AQ65" s="283" t="str">
        <f t="shared" si="73"/>
        <v/>
      </c>
      <c r="AR65" s="283" t="str">
        <f t="shared" si="74"/>
        <v/>
      </c>
      <c r="AS65" s="284" t="str">
        <f t="shared" si="75"/>
        <v/>
      </c>
      <c r="AT65" s="285" t="str">
        <f t="shared" si="76"/>
        <v/>
      </c>
      <c r="AU65" s="285">
        <f t="shared" si="77"/>
        <v>15.5</v>
      </c>
      <c r="AV65" s="285">
        <f t="shared" si="78"/>
        <v>15.5</v>
      </c>
      <c r="AW65" s="285">
        <f t="shared" si="79"/>
        <v>16.5</v>
      </c>
      <c r="AX65" s="285">
        <f t="shared" si="80"/>
        <v>19.399999999999999</v>
      </c>
      <c r="AY65" s="285">
        <f t="shared" si="81"/>
        <v>19.399999999999999</v>
      </c>
      <c r="AZ65" s="285" t="str">
        <f t="shared" si="82"/>
        <v/>
      </c>
      <c r="BA65" s="285" t="str">
        <f t="shared" si="83"/>
        <v/>
      </c>
      <c r="BB65" s="285" t="str">
        <f t="shared" si="84"/>
        <v/>
      </c>
      <c r="BC65" s="285" t="str">
        <f t="shared" si="85"/>
        <v/>
      </c>
      <c r="BD65" s="285" t="str">
        <f t="shared" si="86"/>
        <v/>
      </c>
      <c r="BE65" s="285" t="str">
        <f t="shared" si="87"/>
        <v/>
      </c>
      <c r="BF65" s="285" t="str">
        <f t="shared" si="88"/>
        <v/>
      </c>
      <c r="BG65" s="284" t="str">
        <f t="shared" si="89"/>
        <v/>
      </c>
      <c r="BH65" s="285" t="str">
        <f t="shared" si="90"/>
        <v/>
      </c>
      <c r="BI65" s="285">
        <f t="shared" si="91"/>
        <v>29.980657640232106</v>
      </c>
      <c r="BJ65" s="285">
        <f t="shared" si="92"/>
        <v>29.980657640232106</v>
      </c>
      <c r="BK65" s="285">
        <f t="shared" si="93"/>
        <v>33.880903490759749</v>
      </c>
      <c r="BL65" s="285">
        <f t="shared" si="94"/>
        <v>40.165631469979296</v>
      </c>
      <c r="BM65" s="285">
        <f t="shared" si="95"/>
        <v>40.165631469979296</v>
      </c>
      <c r="BN65" s="285" t="str">
        <f t="shared" si="96"/>
        <v/>
      </c>
      <c r="BO65" s="285" t="str">
        <f t="shared" si="97"/>
        <v/>
      </c>
      <c r="BP65" s="285" t="str">
        <f t="shared" si="98"/>
        <v/>
      </c>
      <c r="BQ65" s="285" t="str">
        <f t="shared" si="99"/>
        <v/>
      </c>
      <c r="BR65" s="285" t="str">
        <f t="shared" si="100"/>
        <v/>
      </c>
      <c r="BS65" s="285" t="str">
        <f t="shared" si="101"/>
        <v/>
      </c>
      <c r="BT65" s="285" t="str">
        <f t="shared" si="102"/>
        <v/>
      </c>
      <c r="BW65" s="283">
        <v>6.77</v>
      </c>
      <c r="BX65" s="283">
        <v>6.77</v>
      </c>
      <c r="BY65" s="283">
        <v>6.25</v>
      </c>
      <c r="BZ65" s="283">
        <v>6.41</v>
      </c>
      <c r="CA65" s="283">
        <v>6.41</v>
      </c>
      <c r="CI65" s="282" t="str">
        <f t="shared" si="103"/>
        <v/>
      </c>
      <c r="CJ65" s="283" t="str">
        <f t="shared" si="104"/>
        <v/>
      </c>
      <c r="CK65" s="283">
        <f t="shared" si="105"/>
        <v>6.77</v>
      </c>
      <c r="CL65" s="283">
        <f t="shared" si="106"/>
        <v>6.77</v>
      </c>
      <c r="CM65" s="283">
        <f t="shared" si="107"/>
        <v>6.25</v>
      </c>
      <c r="CN65" s="283">
        <f t="shared" si="108"/>
        <v>6.41</v>
      </c>
      <c r="CO65" s="283">
        <f t="shared" si="109"/>
        <v>6.41</v>
      </c>
      <c r="CP65" s="283" t="str">
        <f t="shared" si="110"/>
        <v/>
      </c>
      <c r="CQ65" s="283" t="str">
        <f t="shared" si="111"/>
        <v/>
      </c>
      <c r="CR65" s="283" t="str">
        <f t="shared" si="112"/>
        <v/>
      </c>
      <c r="CS65" s="283" t="str">
        <f t="shared" si="113"/>
        <v/>
      </c>
      <c r="CT65" s="283" t="str">
        <f t="shared" si="114"/>
        <v/>
      </c>
      <c r="CU65" s="283" t="str">
        <f t="shared" si="115"/>
        <v/>
      </c>
      <c r="CV65" s="283" t="str">
        <f t="shared" si="116"/>
        <v/>
      </c>
      <c r="CW65" s="286" t="str">
        <f t="shared" si="117"/>
        <v/>
      </c>
      <c r="CX65" s="287">
        <f t="shared" si="118"/>
        <v>1</v>
      </c>
      <c r="CY65" s="287" t="str">
        <f t="shared" si="119"/>
        <v/>
      </c>
      <c r="CZ65" s="287" t="str">
        <f t="shared" si="120"/>
        <v/>
      </c>
      <c r="DA65" s="287">
        <f t="shared" si="121"/>
        <v>3</v>
      </c>
    </row>
    <row r="66" spans="1:105" x14ac:dyDescent="0.2">
      <c r="A66" s="281" t="s">
        <v>81</v>
      </c>
      <c r="B66" s="94" t="s">
        <v>81</v>
      </c>
      <c r="C66" s="282">
        <v>2.9</v>
      </c>
      <c r="D66" s="283">
        <v>2.19</v>
      </c>
      <c r="E66" s="283">
        <v>7.36</v>
      </c>
      <c r="F66" s="283">
        <v>7.36</v>
      </c>
      <c r="G66" s="283">
        <v>9.1999999999999993</v>
      </c>
      <c r="H66" s="283">
        <v>7.55</v>
      </c>
      <c r="I66" s="283">
        <v>7.55</v>
      </c>
      <c r="J66" s="283">
        <v>5.31</v>
      </c>
      <c r="K66" s="283">
        <v>6.67</v>
      </c>
      <c r="L66" s="283">
        <v>6.67</v>
      </c>
      <c r="M66" s="283">
        <v>6.72</v>
      </c>
      <c r="N66" s="283">
        <v>3.01</v>
      </c>
      <c r="O66" s="283">
        <v>6.45</v>
      </c>
      <c r="P66" s="283">
        <v>4.8</v>
      </c>
      <c r="S66" s="285">
        <v>24.1</v>
      </c>
      <c r="T66" s="285">
        <v>24.1</v>
      </c>
      <c r="U66" s="285">
        <v>17.3</v>
      </c>
      <c r="V66" s="285">
        <v>23.1</v>
      </c>
      <c r="W66" s="285">
        <v>23.1</v>
      </c>
      <c r="X66" s="285">
        <v>13</v>
      </c>
      <c r="AC66" s="285">
        <v>15.7</v>
      </c>
      <c r="AD66" s="285">
        <v>11.1</v>
      </c>
      <c r="AE66" s="282" t="str">
        <f t="shared" ref="AE66:AE97" si="122">IF(Q66="","",IFERROR(Q66/C66,""))</f>
        <v/>
      </c>
      <c r="AF66" s="283" t="str">
        <f t="shared" ref="AF66:AF97" si="123">IF(R66="","",IFERROR(R66/D66,""))</f>
        <v/>
      </c>
      <c r="AG66" s="283">
        <f t="shared" ref="AG66:AG97" si="124">IF(S66="","",IFERROR(S66/E66,""))</f>
        <v>3.2744565217391304</v>
      </c>
      <c r="AH66" s="283">
        <f t="shared" ref="AH66:AH97" si="125">IF(T66="","",IFERROR(T66/F66,""))</f>
        <v>3.2744565217391304</v>
      </c>
      <c r="AI66" s="283">
        <f t="shared" ref="AI66:AI97" si="126">IF(U66="","",IFERROR(U66/G66,""))</f>
        <v>1.8804347826086958</v>
      </c>
      <c r="AJ66" s="283">
        <f t="shared" ref="AJ66:AJ97" si="127">IF(V66="","",IFERROR(V66/H66,""))</f>
        <v>3.0596026490066226</v>
      </c>
      <c r="AK66" s="283">
        <f t="shared" ref="AK66:AK97" si="128">IF(W66="","",IFERROR(W66/I66,""))</f>
        <v>3.0596026490066226</v>
      </c>
      <c r="AL66" s="283">
        <f t="shared" ref="AL66:AL97" si="129">IF(X66="","",IFERROR(X66/J66,""))</f>
        <v>2.4482109227871942</v>
      </c>
      <c r="AM66" s="283" t="str">
        <f t="shared" ref="AM66:AM97" si="130">IF(Y66="","",IFERROR(Y66/K66,""))</f>
        <v/>
      </c>
      <c r="AN66" s="283" t="str">
        <f t="shared" ref="AN66:AN97" si="131">IF(Z66="","",IFERROR(Z66/L66,""))</f>
        <v/>
      </c>
      <c r="AO66" s="283" t="str">
        <f t="shared" ref="AO66:AO97" si="132">IF(AA66="","",IFERROR(AA66/M66,""))</f>
        <v/>
      </c>
      <c r="AP66" s="283" t="str">
        <f t="shared" ref="AP66:AP97" si="133">IF(AB66="","",IFERROR(AB66/N66,""))</f>
        <v/>
      </c>
      <c r="AQ66" s="283">
        <f t="shared" ref="AQ66:AQ97" si="134">IF(AC66="","",IFERROR(AC66/O66,""))</f>
        <v>2.4341085271317828</v>
      </c>
      <c r="AR66" s="283">
        <f t="shared" ref="AR66:AR97" si="135">IF(AD66="","",IFERROR(AD66/P66,""))</f>
        <v>2.3125</v>
      </c>
      <c r="AS66" s="284" t="str">
        <f t="shared" ref="AS66:AS97" si="136">IF(Q66="","",IF(AE66&lt;1.35,"",Q66))</f>
        <v/>
      </c>
      <c r="AT66" s="285" t="str">
        <f t="shared" ref="AT66:AT97" si="137">IF(R66="","",IF(AF66&lt;1.35,"",R66))</f>
        <v/>
      </c>
      <c r="AU66" s="285">
        <f t="shared" ref="AU66:AU97" si="138">IF(S66="","",IF(AG66&lt;1.35,"",S66))</f>
        <v>24.1</v>
      </c>
      <c r="AV66" s="285">
        <f t="shared" ref="AV66:AV97" si="139">IF(T66="","",IF(AH66&lt;1.35,"",T66))</f>
        <v>24.1</v>
      </c>
      <c r="AW66" s="285">
        <f t="shared" ref="AW66:AW97" si="140">IF(U66="","",IF(AI66&lt;1.35,"",U66))</f>
        <v>17.3</v>
      </c>
      <c r="AX66" s="285">
        <f t="shared" ref="AX66:AX97" si="141">IF(V66="","",IF(AJ66&lt;1.35,"",V66))</f>
        <v>23.1</v>
      </c>
      <c r="AY66" s="285">
        <f t="shared" ref="AY66:AY97" si="142">IF(W66="","",IF(AK66&lt;1.35,"",W66))</f>
        <v>23.1</v>
      </c>
      <c r="AZ66" s="285">
        <f t="shared" ref="AZ66:AZ97" si="143">IF(X66="","",IF(AL66&lt;1.35,"",X66))</f>
        <v>13</v>
      </c>
      <c r="BA66" s="285" t="str">
        <f t="shared" ref="BA66:BA97" si="144">IF(Y66="","",IF(AM66&lt;1.35,"",Y66))</f>
        <v/>
      </c>
      <c r="BB66" s="285" t="str">
        <f t="shared" ref="BB66:BB97" si="145">IF(Z66="","",IF(AN66&lt;1.35,"",Z66))</f>
        <v/>
      </c>
      <c r="BC66" s="285" t="str">
        <f t="shared" ref="BC66:BC97" si="146">IF(AA66="","",IF(AO66&lt;1.35,"",AA66))</f>
        <v/>
      </c>
      <c r="BD66" s="285" t="str">
        <f t="shared" ref="BD66:BD97" si="147">IF(AB66="","",IF(AP66&lt;1.35,"",AB66))</f>
        <v/>
      </c>
      <c r="BE66" s="285">
        <f t="shared" ref="BE66:BE97" si="148">IF(AC66="","",IF(AQ66&lt;1.35,"",AC66))</f>
        <v>15.7</v>
      </c>
      <c r="BF66" s="285">
        <f t="shared" ref="BF66:BF97" si="149">IF(AD66="","",IF(AR66&lt;1.35,"",AD66))</f>
        <v>11.1</v>
      </c>
      <c r="BG66" s="284" t="str">
        <f t="shared" ref="BG66:BG97" si="150">IF(AS66="","",100*(AS66)/MAX(AS:AS))</f>
        <v/>
      </c>
      <c r="BH66" s="285" t="str">
        <f t="shared" ref="BH66:BH97" si="151">IF(AT66="","",100*(AT66)/MAX(AT:AT))</f>
        <v/>
      </c>
      <c r="BI66" s="285">
        <f t="shared" ref="BI66:BI97" si="152">IF(AU66="","",100*(AU66)/MAX(AU:AU))</f>
        <v>46.615087040618953</v>
      </c>
      <c r="BJ66" s="285">
        <f t="shared" ref="BJ66:BJ97" si="153">IF(AV66="","",100*(AV66)/MAX(AV:AV))</f>
        <v>46.615087040618953</v>
      </c>
      <c r="BK66" s="285">
        <f t="shared" ref="BK66:BK97" si="154">IF(AW66="","",100*(AW66)/MAX(AW:AW))</f>
        <v>35.523613963039011</v>
      </c>
      <c r="BL66" s="285">
        <f t="shared" ref="BL66:BL97" si="155">IF(AX66="","",100*(AX66)/MAX(AX:AX))</f>
        <v>47.826086956521742</v>
      </c>
      <c r="BM66" s="285">
        <f t="shared" ref="BM66:BM97" si="156">IF(AY66="","",100*(AY66)/MAX(AY:AY))</f>
        <v>47.826086956521742</v>
      </c>
      <c r="BN66" s="285">
        <f t="shared" ref="BN66:BN97" si="157">IF(AZ66="","",100*(AZ66)/MAX(AZ:AZ))</f>
        <v>37.681159420289852</v>
      </c>
      <c r="BO66" s="285" t="str">
        <f t="shared" ref="BO66:BO97" si="158">IF(BA66="","",100*(BA66)/MAX(BA:BA))</f>
        <v/>
      </c>
      <c r="BP66" s="285" t="str">
        <f t="shared" ref="BP66:BP97" si="159">IF(BB66="","",100*(BB66)/MAX(BB:BB))</f>
        <v/>
      </c>
      <c r="BQ66" s="285" t="str">
        <f t="shared" ref="BQ66:BQ97" si="160">IF(BC66="","",100*(BC66)/MAX(BC:BC))</f>
        <v/>
      </c>
      <c r="BR66" s="285" t="str">
        <f t="shared" ref="BR66:BR97" si="161">IF(BD66="","",100*(BD66)/MAX(BD:BD))</f>
        <v/>
      </c>
      <c r="BS66" s="285">
        <f t="shared" ref="BS66:BS97" si="162">IF(BE66="","",100*(BE66)/MAX(BE:BE))</f>
        <v>29.904761904761905</v>
      </c>
      <c r="BT66" s="285">
        <f t="shared" ref="BT66:BT97" si="163">IF(BF66="","",100*(BF66)/MAX(BF:BF))</f>
        <v>21.936758893280633</v>
      </c>
      <c r="BW66" s="283">
        <v>5.45</v>
      </c>
      <c r="BX66" s="283">
        <v>5.45</v>
      </c>
      <c r="BY66" s="283">
        <v>5.65</v>
      </c>
      <c r="BZ66" s="283">
        <v>5.68</v>
      </c>
      <c r="CA66" s="283">
        <v>5.68</v>
      </c>
      <c r="CB66" s="283">
        <v>5.0999999999999996</v>
      </c>
      <c r="CG66" s="283">
        <v>5.74</v>
      </c>
      <c r="CH66" s="283">
        <v>5.68</v>
      </c>
      <c r="CI66" s="282" t="str">
        <f t="shared" ref="CI66:CI97" si="164">IF(BU66="","",IF(AE66&lt;1.35,"",BU66))</f>
        <v/>
      </c>
      <c r="CJ66" s="283" t="str">
        <f t="shared" ref="CJ66:CJ97" si="165">IF(BV66="","",IF(AF66&lt;1.35,"",BV66))</f>
        <v/>
      </c>
      <c r="CK66" s="283">
        <f t="shared" ref="CK66:CK97" si="166">IF(BW66="","",IF(AG66&lt;1.35,"",BW66))</f>
        <v>5.45</v>
      </c>
      <c r="CL66" s="283">
        <f t="shared" ref="CL66:CL97" si="167">IF(BX66="","",IF(AH66&lt;1.35,"",BX66))</f>
        <v>5.45</v>
      </c>
      <c r="CM66" s="283">
        <f t="shared" ref="CM66:CM97" si="168">IF(BY66="","",IF(AI66&lt;1.35,"",BY66))</f>
        <v>5.65</v>
      </c>
      <c r="CN66" s="283">
        <f t="shared" ref="CN66:CN97" si="169">IF(BZ66="","",IF(AJ66&lt;1.35,"",BZ66))</f>
        <v>5.68</v>
      </c>
      <c r="CO66" s="283">
        <f t="shared" ref="CO66:CO97" si="170">IF(CA66="","",IF(AK66&lt;1.35,"",CA66))</f>
        <v>5.68</v>
      </c>
      <c r="CP66" s="283">
        <f t="shared" ref="CP66:CP97" si="171">IF(CB66="","",IF(AL66&lt;1.35,"",CB66))</f>
        <v>5.0999999999999996</v>
      </c>
      <c r="CQ66" s="283" t="str">
        <f t="shared" ref="CQ66:CQ97" si="172">IF(CC66="","",IF(AM66&lt;1.35,"",CC66))</f>
        <v/>
      </c>
      <c r="CR66" s="283" t="str">
        <f t="shared" ref="CR66:CR97" si="173">IF(CD66="","",IF(AN66&lt;1.35,"",CD66))</f>
        <v/>
      </c>
      <c r="CS66" s="283" t="str">
        <f t="shared" ref="CS66:CS97" si="174">IF(CE66="","",IF(AO66&lt;1.35,"",CE66))</f>
        <v/>
      </c>
      <c r="CT66" s="283" t="str">
        <f t="shared" ref="CT66:CT97" si="175">IF(CF66="","",IF(AP66&lt;1.35,"",CF66))</f>
        <v/>
      </c>
      <c r="CU66" s="283">
        <f t="shared" ref="CU66:CU97" si="176">IF(CG66="","",IF(AQ66&lt;1.35,"",CG66))</f>
        <v>5.74</v>
      </c>
      <c r="CV66" s="283">
        <f t="shared" ref="CV66:CV97" si="177">IF(CH66="","",IF(AR66&lt;1.35,"",CH66))</f>
        <v>5.68</v>
      </c>
      <c r="CW66" s="286" t="str">
        <f t="shared" ref="CW66:CW97" si="178">IF(COUNT(CI66:CJ66)&gt;0,1,"")</f>
        <v/>
      </c>
      <c r="CX66" s="287">
        <f t="shared" ref="CX66:CX97" si="179">IF(COUNT(CK66:CP66)&gt;0,1,"")</f>
        <v>1</v>
      </c>
      <c r="CY66" s="287" t="str">
        <f t="shared" ref="CY66:CY97" si="180">IF(COUNT(CQ66:CT66)&gt;0,1,"")</f>
        <v/>
      </c>
      <c r="CZ66" s="287">
        <f t="shared" ref="CZ66:CZ97" si="181">IF(COUNT(CU66:CV66)&gt;0,1,"")</f>
        <v>1</v>
      </c>
      <c r="DA66" s="287">
        <f t="shared" ref="DA66:DA97" si="182">4-SUM(CW66:CZ66)</f>
        <v>2</v>
      </c>
    </row>
    <row r="67" spans="1:105" x14ac:dyDescent="0.2">
      <c r="A67" s="281" t="s">
        <v>113</v>
      </c>
      <c r="B67" s="94" t="s">
        <v>113</v>
      </c>
      <c r="C67" s="282">
        <v>6.44</v>
      </c>
      <c r="D67" s="283">
        <v>6.04</v>
      </c>
      <c r="E67" s="283">
        <v>8.83</v>
      </c>
      <c r="F67" s="283">
        <v>8.83</v>
      </c>
      <c r="G67" s="283">
        <v>8.5500000000000007</v>
      </c>
      <c r="H67" s="283">
        <v>8.14</v>
      </c>
      <c r="I67" s="283">
        <v>8.14</v>
      </c>
      <c r="J67" s="283">
        <v>7.26</v>
      </c>
      <c r="K67" s="283">
        <v>10.19</v>
      </c>
      <c r="L67" s="283">
        <v>10.19</v>
      </c>
      <c r="M67" s="283">
        <v>6.16</v>
      </c>
      <c r="N67" s="283">
        <v>8.61</v>
      </c>
      <c r="O67" s="283">
        <v>6.65</v>
      </c>
      <c r="P67" s="283">
        <v>8.9600000000000009</v>
      </c>
      <c r="AD67" s="285">
        <v>35.4</v>
      </c>
      <c r="AE67" s="282" t="str">
        <f t="shared" si="122"/>
        <v/>
      </c>
      <c r="AF67" s="283" t="str">
        <f t="shared" si="123"/>
        <v/>
      </c>
      <c r="AG67" s="283" t="str">
        <f t="shared" si="124"/>
        <v/>
      </c>
      <c r="AH67" s="283" t="str">
        <f t="shared" si="125"/>
        <v/>
      </c>
      <c r="AI67" s="283" t="str">
        <f t="shared" si="126"/>
        <v/>
      </c>
      <c r="AJ67" s="283" t="str">
        <f t="shared" si="127"/>
        <v/>
      </c>
      <c r="AK67" s="283" t="str">
        <f t="shared" si="128"/>
        <v/>
      </c>
      <c r="AL67" s="283" t="str">
        <f t="shared" si="129"/>
        <v/>
      </c>
      <c r="AM67" s="283" t="str">
        <f t="shared" si="130"/>
        <v/>
      </c>
      <c r="AN67" s="283" t="str">
        <f t="shared" si="131"/>
        <v/>
      </c>
      <c r="AO67" s="283" t="str">
        <f t="shared" si="132"/>
        <v/>
      </c>
      <c r="AP67" s="283" t="str">
        <f t="shared" si="133"/>
        <v/>
      </c>
      <c r="AQ67" s="283" t="str">
        <f t="shared" si="134"/>
        <v/>
      </c>
      <c r="AR67" s="283">
        <f t="shared" si="135"/>
        <v>3.9508928571428568</v>
      </c>
      <c r="AS67" s="284" t="str">
        <f t="shared" si="136"/>
        <v/>
      </c>
      <c r="AT67" s="285" t="str">
        <f t="shared" si="137"/>
        <v/>
      </c>
      <c r="AU67" s="285" t="str">
        <f t="shared" si="138"/>
        <v/>
      </c>
      <c r="AV67" s="285" t="str">
        <f t="shared" si="139"/>
        <v/>
      </c>
      <c r="AW67" s="285" t="str">
        <f t="shared" si="140"/>
        <v/>
      </c>
      <c r="AX67" s="285" t="str">
        <f t="shared" si="141"/>
        <v/>
      </c>
      <c r="AY67" s="285" t="str">
        <f t="shared" si="142"/>
        <v/>
      </c>
      <c r="AZ67" s="285" t="str">
        <f t="shared" si="143"/>
        <v/>
      </c>
      <c r="BA67" s="285" t="str">
        <f t="shared" si="144"/>
        <v/>
      </c>
      <c r="BB67" s="285" t="str">
        <f t="shared" si="145"/>
        <v/>
      </c>
      <c r="BC67" s="285" t="str">
        <f t="shared" si="146"/>
        <v/>
      </c>
      <c r="BD67" s="285" t="str">
        <f t="shared" si="147"/>
        <v/>
      </c>
      <c r="BE67" s="285" t="str">
        <f t="shared" si="148"/>
        <v/>
      </c>
      <c r="BF67" s="285">
        <f t="shared" si="149"/>
        <v>35.4</v>
      </c>
      <c r="BG67" s="284" t="str">
        <f t="shared" si="150"/>
        <v/>
      </c>
      <c r="BH67" s="285" t="str">
        <f t="shared" si="151"/>
        <v/>
      </c>
      <c r="BI67" s="285" t="str">
        <f t="shared" si="152"/>
        <v/>
      </c>
      <c r="BJ67" s="285" t="str">
        <f t="shared" si="153"/>
        <v/>
      </c>
      <c r="BK67" s="285" t="str">
        <f t="shared" si="154"/>
        <v/>
      </c>
      <c r="BL67" s="285" t="str">
        <f t="shared" si="155"/>
        <v/>
      </c>
      <c r="BM67" s="285" t="str">
        <f t="shared" si="156"/>
        <v/>
      </c>
      <c r="BN67" s="285" t="str">
        <f t="shared" si="157"/>
        <v/>
      </c>
      <c r="BO67" s="285" t="str">
        <f t="shared" si="158"/>
        <v/>
      </c>
      <c r="BP67" s="285" t="str">
        <f t="shared" si="159"/>
        <v/>
      </c>
      <c r="BQ67" s="285" t="str">
        <f t="shared" si="160"/>
        <v/>
      </c>
      <c r="BR67" s="285" t="str">
        <f t="shared" si="161"/>
        <v/>
      </c>
      <c r="BS67" s="285" t="str">
        <f t="shared" si="162"/>
        <v/>
      </c>
      <c r="BT67" s="285">
        <f t="shared" si="163"/>
        <v>69.960474308300391</v>
      </c>
      <c r="CH67" s="283">
        <v>6.77</v>
      </c>
      <c r="CI67" s="282" t="str">
        <f t="shared" si="164"/>
        <v/>
      </c>
      <c r="CJ67" s="283" t="str">
        <f t="shared" si="165"/>
        <v/>
      </c>
      <c r="CK67" s="283" t="str">
        <f t="shared" si="166"/>
        <v/>
      </c>
      <c r="CL67" s="283" t="str">
        <f t="shared" si="167"/>
        <v/>
      </c>
      <c r="CM67" s="283" t="str">
        <f t="shared" si="168"/>
        <v/>
      </c>
      <c r="CN67" s="283" t="str">
        <f t="shared" si="169"/>
        <v/>
      </c>
      <c r="CO67" s="283" t="str">
        <f t="shared" si="170"/>
        <v/>
      </c>
      <c r="CP67" s="283" t="str">
        <f t="shared" si="171"/>
        <v/>
      </c>
      <c r="CQ67" s="283" t="str">
        <f t="shared" si="172"/>
        <v/>
      </c>
      <c r="CR67" s="283" t="str">
        <f t="shared" si="173"/>
        <v/>
      </c>
      <c r="CS67" s="283" t="str">
        <f t="shared" si="174"/>
        <v/>
      </c>
      <c r="CT67" s="283" t="str">
        <f t="shared" si="175"/>
        <v/>
      </c>
      <c r="CU67" s="283" t="str">
        <f t="shared" si="176"/>
        <v/>
      </c>
      <c r="CV67" s="283">
        <f t="shared" si="177"/>
        <v>6.77</v>
      </c>
      <c r="CW67" s="286" t="str">
        <f t="shared" si="178"/>
        <v/>
      </c>
      <c r="CX67" s="287" t="str">
        <f t="shared" si="179"/>
        <v/>
      </c>
      <c r="CY67" s="287" t="str">
        <f t="shared" si="180"/>
        <v/>
      </c>
      <c r="CZ67" s="287">
        <f t="shared" si="181"/>
        <v>1</v>
      </c>
      <c r="DA67" s="287">
        <f t="shared" si="182"/>
        <v>3</v>
      </c>
    </row>
    <row r="68" spans="1:105" x14ac:dyDescent="0.2">
      <c r="A68" s="281" t="s">
        <v>11</v>
      </c>
      <c r="B68" s="94" t="s">
        <v>11</v>
      </c>
      <c r="C68" s="282">
        <v>4.0999999999999996</v>
      </c>
      <c r="D68" s="283">
        <v>2.87</v>
      </c>
      <c r="E68" s="283">
        <v>5.0999999999999996</v>
      </c>
      <c r="F68" s="283">
        <v>5.0999999999999996</v>
      </c>
      <c r="G68" s="283">
        <v>4.3099999999999996</v>
      </c>
      <c r="H68" s="283">
        <v>5.76</v>
      </c>
      <c r="I68" s="283">
        <v>5.76</v>
      </c>
      <c r="J68" s="283">
        <v>6.24</v>
      </c>
      <c r="K68" s="283">
        <v>8.82</v>
      </c>
      <c r="L68" s="283">
        <v>8.82</v>
      </c>
      <c r="M68" s="283">
        <v>8.26</v>
      </c>
      <c r="N68" s="283">
        <v>6.72</v>
      </c>
      <c r="O68" s="283">
        <v>3.17</v>
      </c>
      <c r="P68" s="283">
        <v>4.88</v>
      </c>
      <c r="S68" s="285">
        <v>25.2</v>
      </c>
      <c r="T68" s="285">
        <v>25.2</v>
      </c>
      <c r="U68" s="285">
        <v>33.700000000000003</v>
      </c>
      <c r="V68" s="285">
        <v>26.9</v>
      </c>
      <c r="W68" s="285">
        <v>26.9</v>
      </c>
      <c r="X68" s="285">
        <v>17.5</v>
      </c>
      <c r="AE68" s="282" t="str">
        <f t="shared" si="122"/>
        <v/>
      </c>
      <c r="AF68" s="283" t="str">
        <f t="shared" si="123"/>
        <v/>
      </c>
      <c r="AG68" s="283">
        <f t="shared" si="124"/>
        <v>4.9411764705882355</v>
      </c>
      <c r="AH68" s="283">
        <f t="shared" si="125"/>
        <v>4.9411764705882355</v>
      </c>
      <c r="AI68" s="283">
        <f t="shared" si="126"/>
        <v>7.8190255220417644</v>
      </c>
      <c r="AJ68" s="283">
        <f t="shared" si="127"/>
        <v>4.6701388888888884</v>
      </c>
      <c r="AK68" s="283">
        <f t="shared" si="128"/>
        <v>4.6701388888888884</v>
      </c>
      <c r="AL68" s="283">
        <f t="shared" si="129"/>
        <v>2.8044871794871793</v>
      </c>
      <c r="AM68" s="283" t="str">
        <f t="shared" si="130"/>
        <v/>
      </c>
      <c r="AN68" s="283" t="str">
        <f t="shared" si="131"/>
        <v/>
      </c>
      <c r="AO68" s="283" t="str">
        <f t="shared" si="132"/>
        <v/>
      </c>
      <c r="AP68" s="283" t="str">
        <f t="shared" si="133"/>
        <v/>
      </c>
      <c r="AQ68" s="283" t="str">
        <f t="shared" si="134"/>
        <v/>
      </c>
      <c r="AR68" s="283" t="str">
        <f t="shared" si="135"/>
        <v/>
      </c>
      <c r="AS68" s="284" t="str">
        <f t="shared" si="136"/>
        <v/>
      </c>
      <c r="AT68" s="285" t="str">
        <f t="shared" si="137"/>
        <v/>
      </c>
      <c r="AU68" s="285">
        <f t="shared" si="138"/>
        <v>25.2</v>
      </c>
      <c r="AV68" s="285">
        <f t="shared" si="139"/>
        <v>25.2</v>
      </c>
      <c r="AW68" s="285">
        <f t="shared" si="140"/>
        <v>33.700000000000003</v>
      </c>
      <c r="AX68" s="285">
        <f t="shared" si="141"/>
        <v>26.9</v>
      </c>
      <c r="AY68" s="285">
        <f t="shared" si="142"/>
        <v>26.9</v>
      </c>
      <c r="AZ68" s="285">
        <f t="shared" si="143"/>
        <v>17.5</v>
      </c>
      <c r="BA68" s="285" t="str">
        <f t="shared" si="144"/>
        <v/>
      </c>
      <c r="BB68" s="285" t="str">
        <f t="shared" si="145"/>
        <v/>
      </c>
      <c r="BC68" s="285" t="str">
        <f t="shared" si="146"/>
        <v/>
      </c>
      <c r="BD68" s="285" t="str">
        <f t="shared" si="147"/>
        <v/>
      </c>
      <c r="BE68" s="285" t="str">
        <f t="shared" si="148"/>
        <v/>
      </c>
      <c r="BF68" s="285" t="str">
        <f t="shared" si="149"/>
        <v/>
      </c>
      <c r="BG68" s="284" t="str">
        <f t="shared" si="150"/>
        <v/>
      </c>
      <c r="BH68" s="285" t="str">
        <f t="shared" si="151"/>
        <v/>
      </c>
      <c r="BI68" s="285">
        <f t="shared" si="152"/>
        <v>48.742746615087036</v>
      </c>
      <c r="BJ68" s="285">
        <f t="shared" si="153"/>
        <v>48.742746615087036</v>
      </c>
      <c r="BK68" s="285">
        <f t="shared" si="154"/>
        <v>69.199178644763862</v>
      </c>
      <c r="BL68" s="285">
        <f t="shared" si="155"/>
        <v>55.693581780538302</v>
      </c>
      <c r="BM68" s="285">
        <f t="shared" si="156"/>
        <v>55.693581780538302</v>
      </c>
      <c r="BN68" s="285">
        <f t="shared" si="157"/>
        <v>50.724637681159422</v>
      </c>
      <c r="BO68" s="285" t="str">
        <f t="shared" si="158"/>
        <v/>
      </c>
      <c r="BP68" s="285" t="str">
        <f t="shared" si="159"/>
        <v/>
      </c>
      <c r="BQ68" s="285" t="str">
        <f t="shared" si="160"/>
        <v/>
      </c>
      <c r="BR68" s="285" t="str">
        <f t="shared" si="161"/>
        <v/>
      </c>
      <c r="BS68" s="285" t="str">
        <f t="shared" si="162"/>
        <v/>
      </c>
      <c r="BT68" s="285" t="str">
        <f t="shared" si="163"/>
        <v/>
      </c>
      <c r="BW68" s="283">
        <v>3.55</v>
      </c>
      <c r="BX68" s="283">
        <v>3.55</v>
      </c>
      <c r="BY68" s="283">
        <v>3.94</v>
      </c>
      <c r="BZ68" s="283">
        <v>3.73</v>
      </c>
      <c r="CA68" s="283">
        <v>3.73</v>
      </c>
      <c r="CB68" s="283">
        <v>3.37</v>
      </c>
      <c r="CI68" s="282" t="str">
        <f t="shared" si="164"/>
        <v/>
      </c>
      <c r="CJ68" s="283" t="str">
        <f t="shared" si="165"/>
        <v/>
      </c>
      <c r="CK68" s="283">
        <f t="shared" si="166"/>
        <v>3.55</v>
      </c>
      <c r="CL68" s="283">
        <f t="shared" si="167"/>
        <v>3.55</v>
      </c>
      <c r="CM68" s="283">
        <f t="shared" si="168"/>
        <v>3.94</v>
      </c>
      <c r="CN68" s="283">
        <f t="shared" si="169"/>
        <v>3.73</v>
      </c>
      <c r="CO68" s="283">
        <f t="shared" si="170"/>
        <v>3.73</v>
      </c>
      <c r="CP68" s="283">
        <f t="shared" si="171"/>
        <v>3.37</v>
      </c>
      <c r="CQ68" s="283" t="str">
        <f t="shared" si="172"/>
        <v/>
      </c>
      <c r="CR68" s="283" t="str">
        <f t="shared" si="173"/>
        <v/>
      </c>
      <c r="CS68" s="283" t="str">
        <f t="shared" si="174"/>
        <v/>
      </c>
      <c r="CT68" s="283" t="str">
        <f t="shared" si="175"/>
        <v/>
      </c>
      <c r="CU68" s="283" t="str">
        <f t="shared" si="176"/>
        <v/>
      </c>
      <c r="CV68" s="283" t="str">
        <f t="shared" si="177"/>
        <v/>
      </c>
      <c r="CW68" s="286" t="str">
        <f t="shared" si="178"/>
        <v/>
      </c>
      <c r="CX68" s="287">
        <f t="shared" si="179"/>
        <v>1</v>
      </c>
      <c r="CY68" s="287" t="str">
        <f t="shared" si="180"/>
        <v/>
      </c>
      <c r="CZ68" s="287" t="str">
        <f t="shared" si="181"/>
        <v/>
      </c>
      <c r="DA68" s="287">
        <f t="shared" si="182"/>
        <v>3</v>
      </c>
    </row>
    <row r="69" spans="1:105" ht="17" x14ac:dyDescent="0.25">
      <c r="A69" s="281" t="s">
        <v>65</v>
      </c>
      <c r="B69" s="94" t="s">
        <v>2566</v>
      </c>
      <c r="C69" s="282">
        <v>6.65</v>
      </c>
      <c r="D69" s="283">
        <v>6.38</v>
      </c>
      <c r="E69" s="283">
        <v>10.050000000000001</v>
      </c>
      <c r="F69" s="283">
        <v>10.050000000000001</v>
      </c>
      <c r="G69" s="283">
        <v>8.76</v>
      </c>
      <c r="H69" s="283">
        <v>6.47</v>
      </c>
      <c r="I69" s="283">
        <v>6.47</v>
      </c>
      <c r="J69" s="283">
        <v>8.19</v>
      </c>
      <c r="K69" s="283">
        <v>12.09</v>
      </c>
      <c r="L69" s="283">
        <v>12.09</v>
      </c>
      <c r="M69" s="283">
        <v>12.73</v>
      </c>
      <c r="N69" s="283">
        <v>8.3000000000000007</v>
      </c>
      <c r="O69" s="283">
        <v>6.8</v>
      </c>
      <c r="P69" s="283">
        <v>6.22</v>
      </c>
      <c r="Q69" s="284">
        <v>42.4</v>
      </c>
      <c r="R69" s="285">
        <v>41.7</v>
      </c>
      <c r="S69" s="285">
        <v>35.5</v>
      </c>
      <c r="T69" s="285">
        <v>35.5</v>
      </c>
      <c r="U69" s="285">
        <v>37.6</v>
      </c>
      <c r="V69" s="285">
        <v>36.6</v>
      </c>
      <c r="W69" s="285">
        <v>36.6</v>
      </c>
      <c r="X69" s="285">
        <v>25.7</v>
      </c>
      <c r="Y69" s="285">
        <v>38.200000000000003</v>
      </c>
      <c r="Z69" s="285">
        <v>38.200000000000003</v>
      </c>
      <c r="AA69" s="285">
        <v>36.200000000000003</v>
      </c>
      <c r="AB69" s="285">
        <v>20.3</v>
      </c>
      <c r="AC69" s="285">
        <v>43</v>
      </c>
      <c r="AD69" s="285">
        <v>42.1</v>
      </c>
      <c r="AE69" s="282">
        <f t="shared" si="122"/>
        <v>6.3759398496240598</v>
      </c>
      <c r="AF69" s="283">
        <f t="shared" si="123"/>
        <v>6.5360501567398126</v>
      </c>
      <c r="AG69" s="283">
        <f t="shared" si="124"/>
        <v>3.5323383084577111</v>
      </c>
      <c r="AH69" s="283">
        <f t="shared" si="125"/>
        <v>3.5323383084577111</v>
      </c>
      <c r="AI69" s="283">
        <f t="shared" si="126"/>
        <v>4.2922374429223744</v>
      </c>
      <c r="AJ69" s="283">
        <f t="shared" si="127"/>
        <v>5.6568778979907268</v>
      </c>
      <c r="AK69" s="283">
        <f t="shared" si="128"/>
        <v>5.6568778979907268</v>
      </c>
      <c r="AL69" s="283">
        <f t="shared" si="129"/>
        <v>3.1379731379731379</v>
      </c>
      <c r="AM69" s="283">
        <f t="shared" si="130"/>
        <v>3.1596360628618694</v>
      </c>
      <c r="AN69" s="283">
        <f t="shared" si="131"/>
        <v>3.1596360628618694</v>
      </c>
      <c r="AO69" s="283">
        <f t="shared" si="132"/>
        <v>2.8436763550667714</v>
      </c>
      <c r="AP69" s="283">
        <f t="shared" si="133"/>
        <v>2.4457831325301203</v>
      </c>
      <c r="AQ69" s="283">
        <f t="shared" si="134"/>
        <v>6.3235294117647056</v>
      </c>
      <c r="AR69" s="283">
        <f t="shared" si="135"/>
        <v>6.7684887459807079</v>
      </c>
      <c r="AS69" s="284">
        <f t="shared" si="136"/>
        <v>42.4</v>
      </c>
      <c r="AT69" s="285">
        <f t="shared" si="137"/>
        <v>41.7</v>
      </c>
      <c r="AU69" s="285">
        <f t="shared" si="138"/>
        <v>35.5</v>
      </c>
      <c r="AV69" s="285">
        <f t="shared" si="139"/>
        <v>35.5</v>
      </c>
      <c r="AW69" s="285">
        <f t="shared" si="140"/>
        <v>37.6</v>
      </c>
      <c r="AX69" s="285">
        <f t="shared" si="141"/>
        <v>36.6</v>
      </c>
      <c r="AY69" s="285">
        <f t="shared" si="142"/>
        <v>36.6</v>
      </c>
      <c r="AZ69" s="285">
        <f t="shared" si="143"/>
        <v>25.7</v>
      </c>
      <c r="BA69" s="285">
        <f t="shared" si="144"/>
        <v>38.200000000000003</v>
      </c>
      <c r="BB69" s="285">
        <f t="shared" si="145"/>
        <v>38.200000000000003</v>
      </c>
      <c r="BC69" s="285">
        <f t="shared" si="146"/>
        <v>36.200000000000003</v>
      </c>
      <c r="BD69" s="285">
        <f t="shared" si="147"/>
        <v>20.3</v>
      </c>
      <c r="BE69" s="285">
        <f t="shared" si="148"/>
        <v>43</v>
      </c>
      <c r="BF69" s="285">
        <f t="shared" si="149"/>
        <v>42.1</v>
      </c>
      <c r="BG69" s="284">
        <f t="shared" si="150"/>
        <v>77.941176470588232</v>
      </c>
      <c r="BH69" s="285">
        <f t="shared" si="151"/>
        <v>77.509293680297404</v>
      </c>
      <c r="BI69" s="285">
        <f t="shared" si="152"/>
        <v>68.665377176015468</v>
      </c>
      <c r="BJ69" s="285">
        <f t="shared" si="153"/>
        <v>68.665377176015468</v>
      </c>
      <c r="BK69" s="285">
        <f t="shared" si="154"/>
        <v>77.207392197125259</v>
      </c>
      <c r="BL69" s="285">
        <f t="shared" si="155"/>
        <v>75.776397515527961</v>
      </c>
      <c r="BM69" s="285">
        <f t="shared" si="156"/>
        <v>75.776397515527961</v>
      </c>
      <c r="BN69" s="285">
        <f t="shared" si="157"/>
        <v>74.492753623188406</v>
      </c>
      <c r="BO69" s="285">
        <f t="shared" si="158"/>
        <v>78.439425051334709</v>
      </c>
      <c r="BP69" s="285">
        <f t="shared" si="159"/>
        <v>78.439425051334709</v>
      </c>
      <c r="BQ69" s="285">
        <f t="shared" si="160"/>
        <v>81.348314606741582</v>
      </c>
      <c r="BR69" s="285">
        <f t="shared" si="161"/>
        <v>40.039447731755423</v>
      </c>
      <c r="BS69" s="285">
        <f t="shared" si="162"/>
        <v>81.904761904761898</v>
      </c>
      <c r="BT69" s="285">
        <f t="shared" si="163"/>
        <v>83.201581027667984</v>
      </c>
      <c r="BU69" s="282">
        <v>9.73</v>
      </c>
      <c r="BV69" s="283">
        <v>9.66</v>
      </c>
      <c r="BW69" s="283">
        <v>9.66</v>
      </c>
      <c r="BX69" s="283">
        <v>9.66</v>
      </c>
      <c r="BY69" s="283">
        <v>9.82</v>
      </c>
      <c r="BZ69" s="283">
        <v>9.58</v>
      </c>
      <c r="CA69" s="283">
        <v>9.58</v>
      </c>
      <c r="CB69" s="283">
        <v>9.7899999999999991</v>
      </c>
      <c r="CC69" s="283">
        <v>10.36</v>
      </c>
      <c r="CD69" s="283">
        <v>10.36</v>
      </c>
      <c r="CE69" s="283">
        <v>10.19</v>
      </c>
      <c r="CF69" s="283">
        <v>9.07</v>
      </c>
      <c r="CG69" s="283">
        <v>9.9600000000000009</v>
      </c>
      <c r="CH69" s="283">
        <v>10.119999999999999</v>
      </c>
      <c r="CI69" s="282">
        <f t="shared" si="164"/>
        <v>9.73</v>
      </c>
      <c r="CJ69" s="283">
        <f t="shared" si="165"/>
        <v>9.66</v>
      </c>
      <c r="CK69" s="283">
        <f t="shared" si="166"/>
        <v>9.66</v>
      </c>
      <c r="CL69" s="283">
        <f t="shared" si="167"/>
        <v>9.66</v>
      </c>
      <c r="CM69" s="283">
        <f t="shared" si="168"/>
        <v>9.82</v>
      </c>
      <c r="CN69" s="283">
        <f t="shared" si="169"/>
        <v>9.58</v>
      </c>
      <c r="CO69" s="283">
        <f t="shared" si="170"/>
        <v>9.58</v>
      </c>
      <c r="CP69" s="283">
        <f t="shared" si="171"/>
        <v>9.7899999999999991</v>
      </c>
      <c r="CQ69" s="283">
        <f t="shared" si="172"/>
        <v>10.36</v>
      </c>
      <c r="CR69" s="283">
        <f t="shared" si="173"/>
        <v>10.36</v>
      </c>
      <c r="CS69" s="283">
        <f t="shared" si="174"/>
        <v>10.19</v>
      </c>
      <c r="CT69" s="283">
        <f t="shared" si="175"/>
        <v>9.07</v>
      </c>
      <c r="CU69" s="283">
        <f t="shared" si="176"/>
        <v>9.9600000000000009</v>
      </c>
      <c r="CV69" s="283">
        <f t="shared" si="177"/>
        <v>10.119999999999999</v>
      </c>
      <c r="CW69" s="286">
        <f t="shared" si="178"/>
        <v>1</v>
      </c>
      <c r="CX69" s="287">
        <f t="shared" si="179"/>
        <v>1</v>
      </c>
      <c r="CY69" s="287">
        <f t="shared" si="180"/>
        <v>1</v>
      </c>
      <c r="CZ69" s="287">
        <f t="shared" si="181"/>
        <v>1</v>
      </c>
      <c r="DA69" s="287">
        <f t="shared" si="182"/>
        <v>0</v>
      </c>
    </row>
    <row r="70" spans="1:105" ht="17" x14ac:dyDescent="0.25">
      <c r="A70" s="281" t="s">
        <v>114</v>
      </c>
      <c r="B70" s="94" t="s">
        <v>2567</v>
      </c>
      <c r="C70" s="282">
        <v>6.43</v>
      </c>
      <c r="D70" s="283">
        <v>5.48</v>
      </c>
      <c r="E70" s="283">
        <v>7.02</v>
      </c>
      <c r="F70" s="283">
        <v>7.02</v>
      </c>
      <c r="G70" s="283">
        <v>8.4499999999999993</v>
      </c>
      <c r="H70" s="283">
        <v>6.9</v>
      </c>
      <c r="I70" s="283">
        <v>6.9</v>
      </c>
      <c r="J70" s="283">
        <v>6.63</v>
      </c>
      <c r="K70" s="283">
        <v>9.18</v>
      </c>
      <c r="L70" s="283">
        <v>9.18</v>
      </c>
      <c r="M70" s="283">
        <v>5.92</v>
      </c>
      <c r="N70" s="283">
        <v>6.26</v>
      </c>
      <c r="O70" s="283">
        <v>5.55</v>
      </c>
      <c r="P70" s="283">
        <v>6.46</v>
      </c>
      <c r="Q70" s="284">
        <v>35.5</v>
      </c>
      <c r="R70" s="285">
        <v>36.299999999999997</v>
      </c>
      <c r="S70" s="285">
        <v>21.5</v>
      </c>
      <c r="T70" s="285">
        <v>21.5</v>
      </c>
      <c r="U70" s="285">
        <v>14.2</v>
      </c>
      <c r="V70" s="285">
        <v>31</v>
      </c>
      <c r="W70" s="285">
        <v>31</v>
      </c>
      <c r="X70" s="285">
        <v>24.4</v>
      </c>
      <c r="Y70" s="285">
        <v>14.2</v>
      </c>
      <c r="Z70" s="285">
        <v>14.2</v>
      </c>
      <c r="AA70" s="285">
        <v>8.6</v>
      </c>
      <c r="AB70" s="285">
        <v>36.6</v>
      </c>
      <c r="AC70" s="285">
        <v>30.1</v>
      </c>
      <c r="AD70" s="285">
        <v>19.2</v>
      </c>
      <c r="AE70" s="282">
        <f t="shared" si="122"/>
        <v>5.5209953343701406</v>
      </c>
      <c r="AF70" s="283">
        <f t="shared" si="123"/>
        <v>6.6240875912408752</v>
      </c>
      <c r="AG70" s="283">
        <f t="shared" si="124"/>
        <v>3.0626780626780628</v>
      </c>
      <c r="AH70" s="283">
        <f t="shared" si="125"/>
        <v>3.0626780626780628</v>
      </c>
      <c r="AI70" s="283">
        <f t="shared" si="126"/>
        <v>1.6804733727810652</v>
      </c>
      <c r="AJ70" s="283">
        <f t="shared" si="127"/>
        <v>4.4927536231884053</v>
      </c>
      <c r="AK70" s="283">
        <f t="shared" si="128"/>
        <v>4.4927536231884053</v>
      </c>
      <c r="AL70" s="283">
        <f t="shared" si="129"/>
        <v>3.6802413273001506</v>
      </c>
      <c r="AM70" s="283">
        <f t="shared" si="130"/>
        <v>1.5468409586056644</v>
      </c>
      <c r="AN70" s="283">
        <f t="shared" si="131"/>
        <v>1.5468409586056644</v>
      </c>
      <c r="AO70" s="283">
        <f t="shared" si="132"/>
        <v>1.4527027027027026</v>
      </c>
      <c r="AP70" s="283">
        <f t="shared" si="133"/>
        <v>5.8466453674121412</v>
      </c>
      <c r="AQ70" s="283">
        <f t="shared" si="134"/>
        <v>5.423423423423424</v>
      </c>
      <c r="AR70" s="283">
        <f t="shared" si="135"/>
        <v>2.9721362229102168</v>
      </c>
      <c r="AS70" s="284">
        <f t="shared" si="136"/>
        <v>35.5</v>
      </c>
      <c r="AT70" s="285">
        <f t="shared" si="137"/>
        <v>36.299999999999997</v>
      </c>
      <c r="AU70" s="285">
        <f t="shared" si="138"/>
        <v>21.5</v>
      </c>
      <c r="AV70" s="285">
        <f t="shared" si="139"/>
        <v>21.5</v>
      </c>
      <c r="AW70" s="285">
        <f t="shared" si="140"/>
        <v>14.2</v>
      </c>
      <c r="AX70" s="285">
        <f t="shared" si="141"/>
        <v>31</v>
      </c>
      <c r="AY70" s="285">
        <f t="shared" si="142"/>
        <v>31</v>
      </c>
      <c r="AZ70" s="285">
        <f t="shared" si="143"/>
        <v>24.4</v>
      </c>
      <c r="BA70" s="285">
        <f t="shared" si="144"/>
        <v>14.2</v>
      </c>
      <c r="BB70" s="285">
        <f t="shared" si="145"/>
        <v>14.2</v>
      </c>
      <c r="BC70" s="285">
        <f t="shared" si="146"/>
        <v>8.6</v>
      </c>
      <c r="BD70" s="285">
        <f t="shared" si="147"/>
        <v>36.6</v>
      </c>
      <c r="BE70" s="285">
        <f t="shared" si="148"/>
        <v>30.1</v>
      </c>
      <c r="BF70" s="285">
        <f t="shared" si="149"/>
        <v>19.2</v>
      </c>
      <c r="BG70" s="284">
        <f t="shared" si="150"/>
        <v>65.257352941176478</v>
      </c>
      <c r="BH70" s="285">
        <f t="shared" si="151"/>
        <v>67.472118959107803</v>
      </c>
      <c r="BI70" s="285">
        <f t="shared" si="152"/>
        <v>41.586073500967117</v>
      </c>
      <c r="BJ70" s="285">
        <f t="shared" si="153"/>
        <v>41.586073500967117</v>
      </c>
      <c r="BK70" s="285">
        <f t="shared" si="154"/>
        <v>29.158110882956876</v>
      </c>
      <c r="BL70" s="285">
        <f t="shared" si="155"/>
        <v>64.182194616977227</v>
      </c>
      <c r="BM70" s="285">
        <f t="shared" si="156"/>
        <v>64.182194616977227</v>
      </c>
      <c r="BN70" s="285">
        <f t="shared" si="157"/>
        <v>70.724637681159422</v>
      </c>
      <c r="BO70" s="285">
        <f t="shared" si="158"/>
        <v>29.158110882956876</v>
      </c>
      <c r="BP70" s="285">
        <f t="shared" si="159"/>
        <v>29.158110882956876</v>
      </c>
      <c r="BQ70" s="285">
        <f t="shared" si="160"/>
        <v>19.325842696629213</v>
      </c>
      <c r="BR70" s="285">
        <f t="shared" si="161"/>
        <v>72.189349112426029</v>
      </c>
      <c r="BS70" s="285">
        <f t="shared" si="162"/>
        <v>57.333333333333336</v>
      </c>
      <c r="BT70" s="285">
        <f t="shared" si="163"/>
        <v>37.944664031620555</v>
      </c>
      <c r="BU70" s="282">
        <v>7.27</v>
      </c>
      <c r="BV70" s="283">
        <v>7.28</v>
      </c>
      <c r="BW70" s="283">
        <v>8.0299999999999994</v>
      </c>
      <c r="BX70" s="283">
        <v>8.0299999999999994</v>
      </c>
      <c r="BY70" s="283">
        <v>8.02</v>
      </c>
      <c r="BZ70" s="283">
        <v>7.32</v>
      </c>
      <c r="CA70" s="283">
        <v>7.32</v>
      </c>
      <c r="CB70" s="283">
        <v>7.57</v>
      </c>
      <c r="CC70" s="283">
        <v>8.0299999999999994</v>
      </c>
      <c r="CD70" s="283">
        <v>8.0299999999999994</v>
      </c>
      <c r="CE70" s="283">
        <v>7.98</v>
      </c>
      <c r="CF70" s="283">
        <v>7.24</v>
      </c>
      <c r="CG70" s="283">
        <v>6.48</v>
      </c>
      <c r="CH70" s="283">
        <v>5.99</v>
      </c>
      <c r="CI70" s="282">
        <f t="shared" si="164"/>
        <v>7.27</v>
      </c>
      <c r="CJ70" s="283">
        <f t="shared" si="165"/>
        <v>7.28</v>
      </c>
      <c r="CK70" s="283">
        <f t="shared" si="166"/>
        <v>8.0299999999999994</v>
      </c>
      <c r="CL70" s="283">
        <f t="shared" si="167"/>
        <v>8.0299999999999994</v>
      </c>
      <c r="CM70" s="283">
        <f t="shared" si="168"/>
        <v>8.02</v>
      </c>
      <c r="CN70" s="283">
        <f t="shared" si="169"/>
        <v>7.32</v>
      </c>
      <c r="CO70" s="283">
        <f t="shared" si="170"/>
        <v>7.32</v>
      </c>
      <c r="CP70" s="283">
        <f t="shared" si="171"/>
        <v>7.57</v>
      </c>
      <c r="CQ70" s="283">
        <f t="shared" si="172"/>
        <v>8.0299999999999994</v>
      </c>
      <c r="CR70" s="283">
        <f t="shared" si="173"/>
        <v>8.0299999999999994</v>
      </c>
      <c r="CS70" s="283">
        <f t="shared" si="174"/>
        <v>7.98</v>
      </c>
      <c r="CT70" s="283">
        <f t="shared" si="175"/>
        <v>7.24</v>
      </c>
      <c r="CU70" s="283">
        <f t="shared" si="176"/>
        <v>6.48</v>
      </c>
      <c r="CV70" s="283">
        <f t="shared" si="177"/>
        <v>5.99</v>
      </c>
      <c r="CW70" s="286">
        <f t="shared" si="178"/>
        <v>1</v>
      </c>
      <c r="CX70" s="287">
        <f t="shared" si="179"/>
        <v>1</v>
      </c>
      <c r="CY70" s="287">
        <f t="shared" si="180"/>
        <v>1</v>
      </c>
      <c r="CZ70" s="287">
        <f t="shared" si="181"/>
        <v>1</v>
      </c>
      <c r="DA70" s="287">
        <f t="shared" si="182"/>
        <v>0</v>
      </c>
    </row>
    <row r="71" spans="1:105" ht="17" x14ac:dyDescent="0.25">
      <c r="A71" s="281" t="s">
        <v>115</v>
      </c>
      <c r="B71" s="94" t="s">
        <v>2568</v>
      </c>
      <c r="C71" s="282">
        <v>6.97</v>
      </c>
      <c r="D71" s="283">
        <v>7.17</v>
      </c>
      <c r="E71" s="283">
        <v>8.57</v>
      </c>
      <c r="F71" s="283">
        <v>8.57</v>
      </c>
      <c r="G71" s="283">
        <v>5.92</v>
      </c>
      <c r="H71" s="283">
        <v>5.48</v>
      </c>
      <c r="I71" s="283">
        <v>5.48</v>
      </c>
      <c r="J71" s="283">
        <v>6.17</v>
      </c>
      <c r="K71" s="283">
        <v>9.36</v>
      </c>
      <c r="L71" s="283">
        <v>9.36</v>
      </c>
      <c r="M71" s="283">
        <v>8.61</v>
      </c>
      <c r="N71" s="283">
        <v>6.73</v>
      </c>
      <c r="O71" s="283">
        <v>9.49</v>
      </c>
      <c r="P71" s="283">
        <v>8.89</v>
      </c>
      <c r="Q71" s="284">
        <v>25.7</v>
      </c>
      <c r="R71" s="285">
        <v>21.6</v>
      </c>
      <c r="S71" s="285">
        <v>8.8000000000000007</v>
      </c>
      <c r="T71" s="285">
        <v>8.8000000000000007</v>
      </c>
      <c r="U71" s="285">
        <v>15.6</v>
      </c>
      <c r="V71" s="285">
        <v>16.399999999999999</v>
      </c>
      <c r="W71" s="285">
        <v>16.399999999999999</v>
      </c>
      <c r="X71" s="285">
        <v>10.9</v>
      </c>
      <c r="Y71" s="285">
        <v>7.6</v>
      </c>
      <c r="Z71" s="285">
        <v>7.6</v>
      </c>
      <c r="AA71" s="285">
        <v>9.1</v>
      </c>
      <c r="AD71" s="285">
        <v>6</v>
      </c>
      <c r="AE71" s="282">
        <f t="shared" si="122"/>
        <v>3.6872309899569586</v>
      </c>
      <c r="AF71" s="283">
        <f t="shared" si="123"/>
        <v>3.0125523012552304</v>
      </c>
      <c r="AG71" s="283">
        <f t="shared" si="124"/>
        <v>1.0268378063010501</v>
      </c>
      <c r="AH71" s="283">
        <f t="shared" si="125"/>
        <v>1.0268378063010501</v>
      </c>
      <c r="AI71" s="283">
        <f t="shared" si="126"/>
        <v>2.6351351351351351</v>
      </c>
      <c r="AJ71" s="283">
        <f t="shared" si="127"/>
        <v>2.992700729927007</v>
      </c>
      <c r="AK71" s="283">
        <f t="shared" si="128"/>
        <v>2.992700729927007</v>
      </c>
      <c r="AL71" s="283">
        <f t="shared" si="129"/>
        <v>1.766612641815235</v>
      </c>
      <c r="AM71" s="283">
        <f t="shared" si="130"/>
        <v>0.81196581196581197</v>
      </c>
      <c r="AN71" s="283">
        <f t="shared" si="131"/>
        <v>0.81196581196581197</v>
      </c>
      <c r="AO71" s="283">
        <f t="shared" si="132"/>
        <v>1.056910569105691</v>
      </c>
      <c r="AP71" s="283" t="str">
        <f t="shared" si="133"/>
        <v/>
      </c>
      <c r="AQ71" s="283" t="str">
        <f t="shared" si="134"/>
        <v/>
      </c>
      <c r="AR71" s="283">
        <f t="shared" si="135"/>
        <v>0.67491563554555678</v>
      </c>
      <c r="AS71" s="284">
        <f t="shared" si="136"/>
        <v>25.7</v>
      </c>
      <c r="AT71" s="285">
        <f t="shared" si="137"/>
        <v>21.6</v>
      </c>
      <c r="AU71" s="285" t="str">
        <f t="shared" si="138"/>
        <v/>
      </c>
      <c r="AV71" s="285" t="str">
        <f t="shared" si="139"/>
        <v/>
      </c>
      <c r="AW71" s="285">
        <f t="shared" si="140"/>
        <v>15.6</v>
      </c>
      <c r="AX71" s="285">
        <f t="shared" si="141"/>
        <v>16.399999999999999</v>
      </c>
      <c r="AY71" s="285">
        <f t="shared" si="142"/>
        <v>16.399999999999999</v>
      </c>
      <c r="AZ71" s="285">
        <f t="shared" si="143"/>
        <v>10.9</v>
      </c>
      <c r="BA71" s="285" t="str">
        <f t="shared" si="144"/>
        <v/>
      </c>
      <c r="BB71" s="285" t="str">
        <f t="shared" si="145"/>
        <v/>
      </c>
      <c r="BC71" s="285" t="str">
        <f t="shared" si="146"/>
        <v/>
      </c>
      <c r="BD71" s="285" t="str">
        <f t="shared" si="147"/>
        <v/>
      </c>
      <c r="BE71" s="285" t="str">
        <f t="shared" si="148"/>
        <v/>
      </c>
      <c r="BF71" s="285" t="str">
        <f t="shared" si="149"/>
        <v/>
      </c>
      <c r="BG71" s="284">
        <f t="shared" si="150"/>
        <v>47.242647058823529</v>
      </c>
      <c r="BH71" s="285">
        <f t="shared" si="151"/>
        <v>40.148698884758367</v>
      </c>
      <c r="BI71" s="285" t="str">
        <f t="shared" si="152"/>
        <v/>
      </c>
      <c r="BJ71" s="285" t="str">
        <f t="shared" si="153"/>
        <v/>
      </c>
      <c r="BK71" s="285">
        <f t="shared" si="154"/>
        <v>32.032854209445581</v>
      </c>
      <c r="BL71" s="285">
        <f t="shared" si="155"/>
        <v>33.954451345755693</v>
      </c>
      <c r="BM71" s="285">
        <f t="shared" si="156"/>
        <v>33.954451345755693</v>
      </c>
      <c r="BN71" s="285">
        <f t="shared" si="157"/>
        <v>31.594202898550726</v>
      </c>
      <c r="BO71" s="285" t="str">
        <f t="shared" si="158"/>
        <v/>
      </c>
      <c r="BP71" s="285" t="str">
        <f t="shared" si="159"/>
        <v/>
      </c>
      <c r="BQ71" s="285" t="str">
        <f t="shared" si="160"/>
        <v/>
      </c>
      <c r="BR71" s="285" t="str">
        <f t="shared" si="161"/>
        <v/>
      </c>
      <c r="BS71" s="285" t="str">
        <f t="shared" si="162"/>
        <v/>
      </c>
      <c r="BT71" s="285" t="str">
        <f t="shared" si="163"/>
        <v/>
      </c>
      <c r="BU71" s="282">
        <v>6.04</v>
      </c>
      <c r="BV71" s="283">
        <v>5.96</v>
      </c>
      <c r="BW71" s="283">
        <v>5.59</v>
      </c>
      <c r="BX71" s="283">
        <v>5.59</v>
      </c>
      <c r="BY71" s="283">
        <v>5.65</v>
      </c>
      <c r="BZ71" s="283">
        <v>5.67</v>
      </c>
      <c r="CA71" s="283">
        <v>5.67</v>
      </c>
      <c r="CB71" s="283">
        <v>5.56</v>
      </c>
      <c r="CC71" s="283">
        <v>5.67</v>
      </c>
      <c r="CD71" s="283">
        <v>5.67</v>
      </c>
      <c r="CE71" s="283">
        <v>5.66</v>
      </c>
      <c r="CH71" s="283">
        <v>5.85</v>
      </c>
      <c r="CI71" s="282">
        <f t="shared" si="164"/>
        <v>6.04</v>
      </c>
      <c r="CJ71" s="283">
        <f t="shared" si="165"/>
        <v>5.96</v>
      </c>
      <c r="CK71" s="283" t="str">
        <f t="shared" si="166"/>
        <v/>
      </c>
      <c r="CL71" s="283" t="str">
        <f t="shared" si="167"/>
        <v/>
      </c>
      <c r="CM71" s="283">
        <f t="shared" si="168"/>
        <v>5.65</v>
      </c>
      <c r="CN71" s="283">
        <f t="shared" si="169"/>
        <v>5.67</v>
      </c>
      <c r="CO71" s="283">
        <f t="shared" si="170"/>
        <v>5.67</v>
      </c>
      <c r="CP71" s="283">
        <f t="shared" si="171"/>
        <v>5.56</v>
      </c>
      <c r="CQ71" s="283" t="str">
        <f t="shared" si="172"/>
        <v/>
      </c>
      <c r="CR71" s="283" t="str">
        <f t="shared" si="173"/>
        <v/>
      </c>
      <c r="CS71" s="283" t="str">
        <f t="shared" si="174"/>
        <v/>
      </c>
      <c r="CT71" s="283" t="str">
        <f t="shared" si="175"/>
        <v/>
      </c>
      <c r="CU71" s="283" t="str">
        <f t="shared" si="176"/>
        <v/>
      </c>
      <c r="CV71" s="283" t="str">
        <f t="shared" si="177"/>
        <v/>
      </c>
      <c r="CW71" s="286">
        <f t="shared" si="178"/>
        <v>1</v>
      </c>
      <c r="CX71" s="287">
        <f t="shared" si="179"/>
        <v>1</v>
      </c>
      <c r="CY71" s="287" t="str">
        <f t="shared" si="180"/>
        <v/>
      </c>
      <c r="CZ71" s="287" t="str">
        <f t="shared" si="181"/>
        <v/>
      </c>
      <c r="DA71" s="287">
        <f t="shared" si="182"/>
        <v>2</v>
      </c>
    </row>
    <row r="72" spans="1:105" ht="17" x14ac:dyDescent="0.25">
      <c r="A72" s="281" t="s">
        <v>116</v>
      </c>
      <c r="B72" s="94" t="s">
        <v>2569</v>
      </c>
      <c r="C72" s="282">
        <v>3.77</v>
      </c>
      <c r="D72" s="283">
        <v>5.45</v>
      </c>
      <c r="E72" s="283">
        <v>2.64</v>
      </c>
      <c r="F72" s="283">
        <v>2.64</v>
      </c>
      <c r="G72" s="283">
        <v>4.1399999999999997</v>
      </c>
      <c r="H72" s="283">
        <v>2.56</v>
      </c>
      <c r="I72" s="283">
        <v>2.56</v>
      </c>
      <c r="J72" s="283">
        <v>2.75</v>
      </c>
      <c r="K72" s="283">
        <v>4.1500000000000004</v>
      </c>
      <c r="L72" s="283">
        <v>4.1500000000000004</v>
      </c>
      <c r="M72" s="283">
        <v>2.71</v>
      </c>
      <c r="N72" s="283">
        <v>3.27</v>
      </c>
      <c r="O72" s="283">
        <v>2.89</v>
      </c>
      <c r="P72" s="283">
        <v>1.77</v>
      </c>
      <c r="S72" s="285">
        <v>40.6</v>
      </c>
      <c r="T72" s="285">
        <v>40.6</v>
      </c>
      <c r="U72" s="285">
        <v>36.700000000000003</v>
      </c>
      <c r="V72" s="285">
        <v>28.9</v>
      </c>
      <c r="W72" s="285">
        <v>28.9</v>
      </c>
      <c r="X72" s="285">
        <v>7.5</v>
      </c>
      <c r="AA72" s="285">
        <v>13.5</v>
      </c>
      <c r="AC72" s="285">
        <v>6.8</v>
      </c>
      <c r="AE72" s="282" t="str">
        <f t="shared" si="122"/>
        <v/>
      </c>
      <c r="AF72" s="283" t="str">
        <f t="shared" si="123"/>
        <v/>
      </c>
      <c r="AG72" s="283">
        <f t="shared" si="124"/>
        <v>15.378787878787879</v>
      </c>
      <c r="AH72" s="283">
        <f t="shared" si="125"/>
        <v>15.378787878787879</v>
      </c>
      <c r="AI72" s="283">
        <f t="shared" si="126"/>
        <v>8.8647342995169094</v>
      </c>
      <c r="AJ72" s="283">
        <f t="shared" si="127"/>
        <v>11.2890625</v>
      </c>
      <c r="AK72" s="283">
        <f t="shared" si="128"/>
        <v>11.2890625</v>
      </c>
      <c r="AL72" s="283">
        <f t="shared" si="129"/>
        <v>2.7272727272727271</v>
      </c>
      <c r="AM72" s="283" t="str">
        <f t="shared" si="130"/>
        <v/>
      </c>
      <c r="AN72" s="283" t="str">
        <f t="shared" si="131"/>
        <v/>
      </c>
      <c r="AO72" s="283">
        <f t="shared" si="132"/>
        <v>4.9815498154981555</v>
      </c>
      <c r="AP72" s="283" t="str">
        <f t="shared" si="133"/>
        <v/>
      </c>
      <c r="AQ72" s="283">
        <f t="shared" si="134"/>
        <v>2.3529411764705879</v>
      </c>
      <c r="AR72" s="283" t="str">
        <f t="shared" si="135"/>
        <v/>
      </c>
      <c r="AS72" s="284" t="str">
        <f t="shared" si="136"/>
        <v/>
      </c>
      <c r="AT72" s="285" t="str">
        <f t="shared" si="137"/>
        <v/>
      </c>
      <c r="AU72" s="285">
        <f t="shared" si="138"/>
        <v>40.6</v>
      </c>
      <c r="AV72" s="285">
        <f t="shared" si="139"/>
        <v>40.6</v>
      </c>
      <c r="AW72" s="285">
        <f t="shared" si="140"/>
        <v>36.700000000000003</v>
      </c>
      <c r="AX72" s="285">
        <f t="shared" si="141"/>
        <v>28.9</v>
      </c>
      <c r="AY72" s="285">
        <f t="shared" si="142"/>
        <v>28.9</v>
      </c>
      <c r="AZ72" s="285">
        <f t="shared" si="143"/>
        <v>7.5</v>
      </c>
      <c r="BA72" s="285" t="str">
        <f t="shared" si="144"/>
        <v/>
      </c>
      <c r="BB72" s="285" t="str">
        <f t="shared" si="145"/>
        <v/>
      </c>
      <c r="BC72" s="285">
        <f t="shared" si="146"/>
        <v>13.5</v>
      </c>
      <c r="BD72" s="285" t="str">
        <f t="shared" si="147"/>
        <v/>
      </c>
      <c r="BE72" s="285">
        <f t="shared" si="148"/>
        <v>6.8</v>
      </c>
      <c r="BF72" s="285" t="str">
        <f t="shared" si="149"/>
        <v/>
      </c>
      <c r="BG72" s="284" t="str">
        <f t="shared" si="150"/>
        <v/>
      </c>
      <c r="BH72" s="285" t="str">
        <f t="shared" si="151"/>
        <v/>
      </c>
      <c r="BI72" s="285">
        <f t="shared" si="152"/>
        <v>78.529980657640223</v>
      </c>
      <c r="BJ72" s="285">
        <f t="shared" si="153"/>
        <v>78.529980657640223</v>
      </c>
      <c r="BK72" s="285">
        <f t="shared" si="154"/>
        <v>75.359342915811098</v>
      </c>
      <c r="BL72" s="285">
        <f t="shared" si="155"/>
        <v>59.834368530020704</v>
      </c>
      <c r="BM72" s="285">
        <f t="shared" si="156"/>
        <v>59.834368530020704</v>
      </c>
      <c r="BN72" s="285">
        <f t="shared" si="157"/>
        <v>21.739130434782609</v>
      </c>
      <c r="BO72" s="285" t="str">
        <f t="shared" si="158"/>
        <v/>
      </c>
      <c r="BP72" s="285" t="str">
        <f t="shared" si="159"/>
        <v/>
      </c>
      <c r="BQ72" s="285">
        <f t="shared" si="160"/>
        <v>30.337078651685392</v>
      </c>
      <c r="BR72" s="285" t="str">
        <f t="shared" si="161"/>
        <v/>
      </c>
      <c r="BS72" s="285">
        <f t="shared" si="162"/>
        <v>12.952380952380953</v>
      </c>
      <c r="BT72" s="285" t="str">
        <f t="shared" si="163"/>
        <v/>
      </c>
      <c r="BW72" s="283">
        <v>6.88</v>
      </c>
      <c r="BX72" s="283">
        <v>6.88</v>
      </c>
      <c r="BY72" s="283">
        <v>6.76</v>
      </c>
      <c r="BZ72" s="283">
        <v>6.33</v>
      </c>
      <c r="CA72" s="283">
        <v>6.33</v>
      </c>
      <c r="CB72" s="283">
        <v>6.17</v>
      </c>
      <c r="CE72" s="283">
        <v>6.12</v>
      </c>
      <c r="CG72" s="283">
        <v>5.75</v>
      </c>
      <c r="CI72" s="282" t="str">
        <f t="shared" si="164"/>
        <v/>
      </c>
      <c r="CJ72" s="283" t="str">
        <f t="shared" si="165"/>
        <v/>
      </c>
      <c r="CK72" s="283">
        <f t="shared" si="166"/>
        <v>6.88</v>
      </c>
      <c r="CL72" s="283">
        <f t="shared" si="167"/>
        <v>6.88</v>
      </c>
      <c r="CM72" s="283">
        <f t="shared" si="168"/>
        <v>6.76</v>
      </c>
      <c r="CN72" s="283">
        <f t="shared" si="169"/>
        <v>6.33</v>
      </c>
      <c r="CO72" s="283">
        <f t="shared" si="170"/>
        <v>6.33</v>
      </c>
      <c r="CP72" s="283">
        <f t="shared" si="171"/>
        <v>6.17</v>
      </c>
      <c r="CQ72" s="283" t="str">
        <f t="shared" si="172"/>
        <v/>
      </c>
      <c r="CR72" s="283" t="str">
        <f t="shared" si="173"/>
        <v/>
      </c>
      <c r="CS72" s="283">
        <f t="shared" si="174"/>
        <v>6.12</v>
      </c>
      <c r="CT72" s="283" t="str">
        <f t="shared" si="175"/>
        <v/>
      </c>
      <c r="CU72" s="283">
        <f t="shared" si="176"/>
        <v>5.75</v>
      </c>
      <c r="CV72" s="283" t="str">
        <f t="shared" si="177"/>
        <v/>
      </c>
      <c r="CW72" s="286" t="str">
        <f t="shared" si="178"/>
        <v/>
      </c>
      <c r="CX72" s="287">
        <f t="shared" si="179"/>
        <v>1</v>
      </c>
      <c r="CY72" s="287">
        <f t="shared" si="180"/>
        <v>1</v>
      </c>
      <c r="CZ72" s="287">
        <f t="shared" si="181"/>
        <v>1</v>
      </c>
      <c r="DA72" s="287">
        <f t="shared" si="182"/>
        <v>1</v>
      </c>
    </row>
    <row r="73" spans="1:105" ht="17" x14ac:dyDescent="0.25">
      <c r="A73" s="281" t="s">
        <v>117</v>
      </c>
      <c r="B73" s="94" t="s">
        <v>2570</v>
      </c>
      <c r="C73" s="282">
        <v>3.25</v>
      </c>
      <c r="D73" s="283">
        <v>3.66</v>
      </c>
      <c r="E73" s="283">
        <v>4.09</v>
      </c>
      <c r="F73" s="283">
        <v>4.09</v>
      </c>
      <c r="G73" s="283">
        <v>4.63</v>
      </c>
      <c r="H73" s="283">
        <v>3.28</v>
      </c>
      <c r="I73" s="283">
        <v>3.28</v>
      </c>
      <c r="J73" s="283">
        <v>3.14</v>
      </c>
      <c r="K73" s="283">
        <v>7.26</v>
      </c>
      <c r="L73" s="283">
        <v>7.26</v>
      </c>
      <c r="M73" s="283">
        <v>7.98</v>
      </c>
      <c r="N73" s="283">
        <v>2.72</v>
      </c>
      <c r="O73" s="283">
        <v>3.01</v>
      </c>
      <c r="P73" s="283">
        <v>2.89</v>
      </c>
      <c r="Q73" s="284">
        <v>4</v>
      </c>
      <c r="R73" s="285">
        <v>2.6</v>
      </c>
      <c r="S73" s="285">
        <v>21.1</v>
      </c>
      <c r="T73" s="285">
        <v>21.1</v>
      </c>
      <c r="U73" s="285">
        <v>16.100000000000001</v>
      </c>
      <c r="V73" s="285">
        <v>7.6</v>
      </c>
      <c r="W73" s="285">
        <v>7.6</v>
      </c>
      <c r="X73" s="285">
        <v>2.9</v>
      </c>
      <c r="Y73" s="285">
        <v>2.8</v>
      </c>
      <c r="Z73" s="285">
        <v>2.8</v>
      </c>
      <c r="AA73" s="285">
        <v>4.2</v>
      </c>
      <c r="AB73" s="285">
        <v>7.9</v>
      </c>
      <c r="AC73" s="285">
        <v>4</v>
      </c>
      <c r="AE73" s="282">
        <f t="shared" si="122"/>
        <v>1.2307692307692308</v>
      </c>
      <c r="AF73" s="283">
        <f t="shared" si="123"/>
        <v>0.7103825136612022</v>
      </c>
      <c r="AG73" s="283">
        <f t="shared" si="124"/>
        <v>5.1589242053789732</v>
      </c>
      <c r="AH73" s="283">
        <f t="shared" si="125"/>
        <v>5.1589242053789732</v>
      </c>
      <c r="AI73" s="283">
        <f t="shared" si="126"/>
        <v>3.4773218142548599</v>
      </c>
      <c r="AJ73" s="283">
        <f t="shared" si="127"/>
        <v>2.3170731707317072</v>
      </c>
      <c r="AK73" s="283">
        <f t="shared" si="128"/>
        <v>2.3170731707317072</v>
      </c>
      <c r="AL73" s="283">
        <f t="shared" si="129"/>
        <v>0.92356687898089163</v>
      </c>
      <c r="AM73" s="283">
        <f t="shared" si="130"/>
        <v>0.38567493112947659</v>
      </c>
      <c r="AN73" s="283">
        <f t="shared" si="131"/>
        <v>0.38567493112947659</v>
      </c>
      <c r="AO73" s="283">
        <f t="shared" si="132"/>
        <v>0.52631578947368418</v>
      </c>
      <c r="AP73" s="283">
        <f t="shared" si="133"/>
        <v>2.9044117647058822</v>
      </c>
      <c r="AQ73" s="283">
        <f t="shared" si="134"/>
        <v>1.3289036544850499</v>
      </c>
      <c r="AR73" s="283" t="str">
        <f t="shared" si="135"/>
        <v/>
      </c>
      <c r="AS73" s="284" t="str">
        <f t="shared" si="136"/>
        <v/>
      </c>
      <c r="AT73" s="285" t="str">
        <f t="shared" si="137"/>
        <v/>
      </c>
      <c r="AU73" s="285">
        <f t="shared" si="138"/>
        <v>21.1</v>
      </c>
      <c r="AV73" s="285">
        <f t="shared" si="139"/>
        <v>21.1</v>
      </c>
      <c r="AW73" s="285">
        <f t="shared" si="140"/>
        <v>16.100000000000001</v>
      </c>
      <c r="AX73" s="285">
        <f t="shared" si="141"/>
        <v>7.6</v>
      </c>
      <c r="AY73" s="285">
        <f t="shared" si="142"/>
        <v>7.6</v>
      </c>
      <c r="AZ73" s="285" t="str">
        <f t="shared" si="143"/>
        <v/>
      </c>
      <c r="BA73" s="285" t="str">
        <f t="shared" si="144"/>
        <v/>
      </c>
      <c r="BB73" s="285" t="str">
        <f t="shared" si="145"/>
        <v/>
      </c>
      <c r="BC73" s="285" t="str">
        <f t="shared" si="146"/>
        <v/>
      </c>
      <c r="BD73" s="285">
        <f t="shared" si="147"/>
        <v>7.9</v>
      </c>
      <c r="BE73" s="285" t="str">
        <f t="shared" si="148"/>
        <v/>
      </c>
      <c r="BF73" s="285" t="str">
        <f t="shared" si="149"/>
        <v/>
      </c>
      <c r="BG73" s="284" t="str">
        <f t="shared" si="150"/>
        <v/>
      </c>
      <c r="BH73" s="285" t="str">
        <f t="shared" si="151"/>
        <v/>
      </c>
      <c r="BI73" s="285">
        <f t="shared" si="152"/>
        <v>40.812379110251449</v>
      </c>
      <c r="BJ73" s="285">
        <f t="shared" si="153"/>
        <v>40.812379110251449</v>
      </c>
      <c r="BK73" s="285">
        <f t="shared" si="154"/>
        <v>33.059548254620125</v>
      </c>
      <c r="BL73" s="285">
        <f t="shared" si="155"/>
        <v>15.734989648033126</v>
      </c>
      <c r="BM73" s="285">
        <f t="shared" si="156"/>
        <v>15.734989648033126</v>
      </c>
      <c r="BN73" s="285" t="str">
        <f t="shared" si="157"/>
        <v/>
      </c>
      <c r="BO73" s="285" t="str">
        <f t="shared" si="158"/>
        <v/>
      </c>
      <c r="BP73" s="285" t="str">
        <f t="shared" si="159"/>
        <v/>
      </c>
      <c r="BQ73" s="285" t="str">
        <f t="shared" si="160"/>
        <v/>
      </c>
      <c r="BR73" s="285">
        <f t="shared" si="161"/>
        <v>15.581854043392504</v>
      </c>
      <c r="BS73" s="285" t="str">
        <f t="shared" si="162"/>
        <v/>
      </c>
      <c r="BT73" s="285" t="str">
        <f t="shared" si="163"/>
        <v/>
      </c>
      <c r="BU73" s="282">
        <v>6.48</v>
      </c>
      <c r="BV73" s="283">
        <v>6.74</v>
      </c>
      <c r="BW73" s="283">
        <v>7.44</v>
      </c>
      <c r="BX73" s="283">
        <v>7.44</v>
      </c>
      <c r="BY73" s="283">
        <v>7.41</v>
      </c>
      <c r="BZ73" s="283">
        <v>6.71</v>
      </c>
      <c r="CA73" s="283">
        <v>6.71</v>
      </c>
      <c r="CB73" s="283">
        <v>6.71</v>
      </c>
      <c r="CC73" s="283">
        <v>6.84</v>
      </c>
      <c r="CD73" s="283">
        <v>6.84</v>
      </c>
      <c r="CE73" s="283">
        <v>6.89</v>
      </c>
      <c r="CF73" s="283">
        <v>6.9</v>
      </c>
      <c r="CG73" s="283">
        <v>6.72</v>
      </c>
      <c r="CI73" s="282" t="str">
        <f t="shared" si="164"/>
        <v/>
      </c>
      <c r="CJ73" s="283" t="str">
        <f t="shared" si="165"/>
        <v/>
      </c>
      <c r="CK73" s="283">
        <f t="shared" si="166"/>
        <v>7.44</v>
      </c>
      <c r="CL73" s="283">
        <f t="shared" si="167"/>
        <v>7.44</v>
      </c>
      <c r="CM73" s="283">
        <f t="shared" si="168"/>
        <v>7.41</v>
      </c>
      <c r="CN73" s="283">
        <f t="shared" si="169"/>
        <v>6.71</v>
      </c>
      <c r="CO73" s="283">
        <f t="shared" si="170"/>
        <v>6.71</v>
      </c>
      <c r="CP73" s="283" t="str">
        <f t="shared" si="171"/>
        <v/>
      </c>
      <c r="CQ73" s="283" t="str">
        <f t="shared" si="172"/>
        <v/>
      </c>
      <c r="CR73" s="283" t="str">
        <f t="shared" si="173"/>
        <v/>
      </c>
      <c r="CS73" s="283" t="str">
        <f t="shared" si="174"/>
        <v/>
      </c>
      <c r="CT73" s="283">
        <f t="shared" si="175"/>
        <v>6.9</v>
      </c>
      <c r="CU73" s="283" t="str">
        <f t="shared" si="176"/>
        <v/>
      </c>
      <c r="CV73" s="283" t="str">
        <f t="shared" si="177"/>
        <v/>
      </c>
      <c r="CW73" s="286" t="str">
        <f t="shared" si="178"/>
        <v/>
      </c>
      <c r="CX73" s="287">
        <f t="shared" si="179"/>
        <v>1</v>
      </c>
      <c r="CY73" s="287">
        <f t="shared" si="180"/>
        <v>1</v>
      </c>
      <c r="CZ73" s="287" t="str">
        <f t="shared" si="181"/>
        <v/>
      </c>
      <c r="DA73" s="287">
        <f t="shared" si="182"/>
        <v>2</v>
      </c>
    </row>
    <row r="74" spans="1:105" x14ac:dyDescent="0.2">
      <c r="A74" s="281" t="s">
        <v>119</v>
      </c>
      <c r="B74" s="94" t="s">
        <v>120</v>
      </c>
      <c r="C74" s="282">
        <v>6.13</v>
      </c>
      <c r="D74" s="283">
        <v>7.17</v>
      </c>
      <c r="E74" s="283">
        <v>6.68</v>
      </c>
      <c r="F74" s="283">
        <v>6.68</v>
      </c>
      <c r="G74" s="283">
        <v>6.81</v>
      </c>
      <c r="H74" s="283">
        <v>5.85</v>
      </c>
      <c r="I74" s="283">
        <v>5.85</v>
      </c>
      <c r="J74" s="283">
        <v>4.95</v>
      </c>
      <c r="K74" s="283">
        <v>8.58</v>
      </c>
      <c r="L74" s="283">
        <v>8.58</v>
      </c>
      <c r="M74" s="283">
        <v>6.09</v>
      </c>
      <c r="N74" s="283">
        <v>5.99</v>
      </c>
      <c r="O74" s="283">
        <v>4.99</v>
      </c>
      <c r="P74" s="283">
        <v>4.8600000000000003</v>
      </c>
      <c r="Q74" s="284">
        <v>38.9</v>
      </c>
      <c r="R74" s="285">
        <v>36.799999999999997</v>
      </c>
      <c r="S74" s="285">
        <v>35.799999999999997</v>
      </c>
      <c r="T74" s="285">
        <v>35.799999999999997</v>
      </c>
      <c r="U74" s="285">
        <v>33.700000000000003</v>
      </c>
      <c r="V74" s="285">
        <v>32.200000000000003</v>
      </c>
      <c r="W74" s="285">
        <v>32.200000000000003</v>
      </c>
      <c r="X74" s="285">
        <v>19.600000000000001</v>
      </c>
      <c r="Y74" s="285">
        <v>31.3</v>
      </c>
      <c r="Z74" s="285">
        <v>31.3</v>
      </c>
      <c r="AA74" s="285">
        <v>30.8</v>
      </c>
      <c r="AB74" s="285">
        <v>24.1</v>
      </c>
      <c r="AC74" s="285">
        <v>35.299999999999997</v>
      </c>
      <c r="AD74" s="285">
        <v>30</v>
      </c>
      <c r="AE74" s="282">
        <f t="shared" si="122"/>
        <v>6.3458401305057093</v>
      </c>
      <c r="AF74" s="283">
        <f t="shared" si="123"/>
        <v>5.1324965132496514</v>
      </c>
      <c r="AG74" s="283">
        <f t="shared" si="124"/>
        <v>5.3592814371257482</v>
      </c>
      <c r="AH74" s="283">
        <f t="shared" si="125"/>
        <v>5.3592814371257482</v>
      </c>
      <c r="AI74" s="283">
        <f t="shared" si="126"/>
        <v>4.9486049926578568</v>
      </c>
      <c r="AJ74" s="283">
        <f t="shared" si="127"/>
        <v>5.5042735042735051</v>
      </c>
      <c r="AK74" s="283">
        <f t="shared" si="128"/>
        <v>5.5042735042735051</v>
      </c>
      <c r="AL74" s="283">
        <f t="shared" si="129"/>
        <v>3.9595959595959598</v>
      </c>
      <c r="AM74" s="283">
        <f t="shared" si="130"/>
        <v>3.6480186480186481</v>
      </c>
      <c r="AN74" s="283">
        <f t="shared" si="131"/>
        <v>3.6480186480186481</v>
      </c>
      <c r="AO74" s="283">
        <f t="shared" si="132"/>
        <v>5.0574712643678161</v>
      </c>
      <c r="AP74" s="283">
        <f t="shared" si="133"/>
        <v>4.023372287145242</v>
      </c>
      <c r="AQ74" s="283">
        <f t="shared" si="134"/>
        <v>7.0741482965931857</v>
      </c>
      <c r="AR74" s="283">
        <f t="shared" si="135"/>
        <v>6.1728395061728394</v>
      </c>
      <c r="AS74" s="284">
        <f t="shared" si="136"/>
        <v>38.9</v>
      </c>
      <c r="AT74" s="285">
        <f t="shared" si="137"/>
        <v>36.799999999999997</v>
      </c>
      <c r="AU74" s="285">
        <f t="shared" si="138"/>
        <v>35.799999999999997</v>
      </c>
      <c r="AV74" s="285">
        <f t="shared" si="139"/>
        <v>35.799999999999997</v>
      </c>
      <c r="AW74" s="285">
        <f t="shared" si="140"/>
        <v>33.700000000000003</v>
      </c>
      <c r="AX74" s="285">
        <f t="shared" si="141"/>
        <v>32.200000000000003</v>
      </c>
      <c r="AY74" s="285">
        <f t="shared" si="142"/>
        <v>32.200000000000003</v>
      </c>
      <c r="AZ74" s="285">
        <f t="shared" si="143"/>
        <v>19.600000000000001</v>
      </c>
      <c r="BA74" s="285">
        <f t="shared" si="144"/>
        <v>31.3</v>
      </c>
      <c r="BB74" s="285">
        <f t="shared" si="145"/>
        <v>31.3</v>
      </c>
      <c r="BC74" s="285">
        <f t="shared" si="146"/>
        <v>30.8</v>
      </c>
      <c r="BD74" s="285">
        <f t="shared" si="147"/>
        <v>24.1</v>
      </c>
      <c r="BE74" s="285">
        <f t="shared" si="148"/>
        <v>35.299999999999997</v>
      </c>
      <c r="BF74" s="285">
        <f t="shared" si="149"/>
        <v>30</v>
      </c>
      <c r="BG74" s="284">
        <f t="shared" si="150"/>
        <v>71.507352941176478</v>
      </c>
      <c r="BH74" s="285">
        <f t="shared" si="151"/>
        <v>68.40148698884758</v>
      </c>
      <c r="BI74" s="285">
        <f t="shared" si="152"/>
        <v>69.245647969052214</v>
      </c>
      <c r="BJ74" s="285">
        <f t="shared" si="153"/>
        <v>69.245647969052214</v>
      </c>
      <c r="BK74" s="285">
        <f t="shared" si="154"/>
        <v>69.199178644763862</v>
      </c>
      <c r="BL74" s="285">
        <f t="shared" si="155"/>
        <v>66.666666666666686</v>
      </c>
      <c r="BM74" s="285">
        <f t="shared" si="156"/>
        <v>66.666666666666686</v>
      </c>
      <c r="BN74" s="285">
        <f t="shared" si="157"/>
        <v>56.811594202898554</v>
      </c>
      <c r="BO74" s="285">
        <f t="shared" si="158"/>
        <v>64.271047227926076</v>
      </c>
      <c r="BP74" s="285">
        <f t="shared" si="159"/>
        <v>64.271047227926076</v>
      </c>
      <c r="BQ74" s="285">
        <f t="shared" si="160"/>
        <v>69.213483146067418</v>
      </c>
      <c r="BR74" s="285">
        <f t="shared" si="161"/>
        <v>47.534516765285993</v>
      </c>
      <c r="BS74" s="285">
        <f t="shared" si="162"/>
        <v>67.238095238095227</v>
      </c>
      <c r="BT74" s="285">
        <f t="shared" si="163"/>
        <v>59.28853754940711</v>
      </c>
      <c r="BU74" s="282">
        <v>7.61</v>
      </c>
      <c r="BV74" s="283">
        <v>7.55</v>
      </c>
      <c r="BW74" s="283">
        <v>7.88</v>
      </c>
      <c r="BX74" s="283">
        <v>7.88</v>
      </c>
      <c r="BY74" s="283">
        <v>8.33</v>
      </c>
      <c r="BZ74" s="283">
        <v>7.44</v>
      </c>
      <c r="CA74" s="283">
        <v>7.44</v>
      </c>
      <c r="CB74" s="283">
        <v>7.15</v>
      </c>
      <c r="CC74" s="283">
        <v>9.39</v>
      </c>
      <c r="CD74" s="283">
        <v>9.39</v>
      </c>
      <c r="CE74" s="283">
        <v>9.31</v>
      </c>
      <c r="CF74" s="283">
        <v>6.82</v>
      </c>
      <c r="CG74" s="283">
        <v>7.46</v>
      </c>
      <c r="CH74" s="283">
        <v>7.15</v>
      </c>
      <c r="CI74" s="282">
        <f t="shared" si="164"/>
        <v>7.61</v>
      </c>
      <c r="CJ74" s="283">
        <f t="shared" si="165"/>
        <v>7.55</v>
      </c>
      <c r="CK74" s="283">
        <f t="shared" si="166"/>
        <v>7.88</v>
      </c>
      <c r="CL74" s="283">
        <f t="shared" si="167"/>
        <v>7.88</v>
      </c>
      <c r="CM74" s="283">
        <f t="shared" si="168"/>
        <v>8.33</v>
      </c>
      <c r="CN74" s="283">
        <f t="shared" si="169"/>
        <v>7.44</v>
      </c>
      <c r="CO74" s="283">
        <f t="shared" si="170"/>
        <v>7.44</v>
      </c>
      <c r="CP74" s="283">
        <f t="shared" si="171"/>
        <v>7.15</v>
      </c>
      <c r="CQ74" s="283">
        <f t="shared" si="172"/>
        <v>9.39</v>
      </c>
      <c r="CR74" s="283">
        <f t="shared" si="173"/>
        <v>9.39</v>
      </c>
      <c r="CS74" s="283">
        <f t="shared" si="174"/>
        <v>9.31</v>
      </c>
      <c r="CT74" s="283">
        <f t="shared" si="175"/>
        <v>6.82</v>
      </c>
      <c r="CU74" s="283">
        <f t="shared" si="176"/>
        <v>7.46</v>
      </c>
      <c r="CV74" s="283">
        <f t="shared" si="177"/>
        <v>7.15</v>
      </c>
      <c r="CW74" s="286">
        <f t="shared" si="178"/>
        <v>1</v>
      </c>
      <c r="CX74" s="287">
        <f t="shared" si="179"/>
        <v>1</v>
      </c>
      <c r="CY74" s="287">
        <f t="shared" si="180"/>
        <v>1</v>
      </c>
      <c r="CZ74" s="287">
        <f t="shared" si="181"/>
        <v>1</v>
      </c>
      <c r="DA74" s="287">
        <f t="shared" si="182"/>
        <v>0</v>
      </c>
    </row>
    <row r="75" spans="1:105" ht="17" x14ac:dyDescent="0.25">
      <c r="A75" s="281" t="s">
        <v>14</v>
      </c>
      <c r="B75" s="94" t="s">
        <v>2571</v>
      </c>
      <c r="C75" s="282">
        <v>2.0499999999999998</v>
      </c>
      <c r="D75" s="283">
        <v>1.71</v>
      </c>
      <c r="E75" s="283">
        <v>3.28</v>
      </c>
      <c r="F75" s="283">
        <v>3.28</v>
      </c>
      <c r="G75" s="283">
        <v>4.42</v>
      </c>
      <c r="H75" s="283">
        <v>3.15</v>
      </c>
      <c r="I75" s="283">
        <v>3.15</v>
      </c>
      <c r="J75" s="283">
        <v>3.3</v>
      </c>
      <c r="K75" s="283">
        <v>3.03</v>
      </c>
      <c r="L75" s="283">
        <v>3.03</v>
      </c>
      <c r="M75" s="283">
        <v>3.72</v>
      </c>
      <c r="N75" s="283">
        <v>3.58</v>
      </c>
      <c r="O75" s="283">
        <v>1.2</v>
      </c>
      <c r="P75" s="283">
        <v>3.63</v>
      </c>
      <c r="S75" s="285">
        <v>20.8</v>
      </c>
      <c r="T75" s="285">
        <v>20.8</v>
      </c>
      <c r="U75" s="285">
        <v>11.8</v>
      </c>
      <c r="V75" s="285">
        <v>7.3</v>
      </c>
      <c r="W75" s="285">
        <v>7.3</v>
      </c>
      <c r="Y75" s="285">
        <v>23.5</v>
      </c>
      <c r="Z75" s="285">
        <v>23.5</v>
      </c>
      <c r="AA75" s="285">
        <v>18</v>
      </c>
      <c r="AB75" s="285">
        <v>21.3</v>
      </c>
      <c r="AC75" s="285">
        <v>25</v>
      </c>
      <c r="AD75" s="285">
        <v>11.9</v>
      </c>
      <c r="AE75" s="282" t="str">
        <f t="shared" si="122"/>
        <v/>
      </c>
      <c r="AF75" s="283" t="str">
        <f t="shared" si="123"/>
        <v/>
      </c>
      <c r="AG75" s="283">
        <f t="shared" si="124"/>
        <v>6.3414634146341466</v>
      </c>
      <c r="AH75" s="283">
        <f t="shared" si="125"/>
        <v>6.3414634146341466</v>
      </c>
      <c r="AI75" s="283">
        <f t="shared" si="126"/>
        <v>2.6696832579185523</v>
      </c>
      <c r="AJ75" s="283">
        <f t="shared" si="127"/>
        <v>2.3174603174603177</v>
      </c>
      <c r="AK75" s="283">
        <f t="shared" si="128"/>
        <v>2.3174603174603177</v>
      </c>
      <c r="AL75" s="283" t="str">
        <f t="shared" si="129"/>
        <v/>
      </c>
      <c r="AM75" s="283">
        <f t="shared" si="130"/>
        <v>7.7557755775577562</v>
      </c>
      <c r="AN75" s="283">
        <f t="shared" si="131"/>
        <v>7.7557755775577562</v>
      </c>
      <c r="AO75" s="283">
        <f t="shared" si="132"/>
        <v>4.838709677419355</v>
      </c>
      <c r="AP75" s="283">
        <f t="shared" si="133"/>
        <v>5.9497206703910619</v>
      </c>
      <c r="AQ75" s="283">
        <f t="shared" si="134"/>
        <v>20.833333333333336</v>
      </c>
      <c r="AR75" s="283">
        <f t="shared" si="135"/>
        <v>3.278236914600551</v>
      </c>
      <c r="AS75" s="284" t="str">
        <f t="shared" si="136"/>
        <v/>
      </c>
      <c r="AT75" s="285" t="str">
        <f t="shared" si="137"/>
        <v/>
      </c>
      <c r="AU75" s="285">
        <f t="shared" si="138"/>
        <v>20.8</v>
      </c>
      <c r="AV75" s="285">
        <f t="shared" si="139"/>
        <v>20.8</v>
      </c>
      <c r="AW75" s="285">
        <f t="shared" si="140"/>
        <v>11.8</v>
      </c>
      <c r="AX75" s="285">
        <f t="shared" si="141"/>
        <v>7.3</v>
      </c>
      <c r="AY75" s="285">
        <f t="shared" si="142"/>
        <v>7.3</v>
      </c>
      <c r="AZ75" s="285" t="str">
        <f t="shared" si="143"/>
        <v/>
      </c>
      <c r="BA75" s="285">
        <f t="shared" si="144"/>
        <v>23.5</v>
      </c>
      <c r="BB75" s="285">
        <f t="shared" si="145"/>
        <v>23.5</v>
      </c>
      <c r="BC75" s="285">
        <f t="shared" si="146"/>
        <v>18</v>
      </c>
      <c r="BD75" s="285">
        <f t="shared" si="147"/>
        <v>21.3</v>
      </c>
      <c r="BE75" s="285">
        <f t="shared" si="148"/>
        <v>25</v>
      </c>
      <c r="BF75" s="285">
        <f t="shared" si="149"/>
        <v>11.9</v>
      </c>
      <c r="BG75" s="284" t="str">
        <f t="shared" si="150"/>
        <v/>
      </c>
      <c r="BH75" s="285" t="str">
        <f t="shared" si="151"/>
        <v/>
      </c>
      <c r="BI75" s="285">
        <f t="shared" si="152"/>
        <v>40.232108317214696</v>
      </c>
      <c r="BJ75" s="285">
        <f t="shared" si="153"/>
        <v>40.232108317214696</v>
      </c>
      <c r="BK75" s="285">
        <f t="shared" si="154"/>
        <v>24.229979466119094</v>
      </c>
      <c r="BL75" s="285">
        <f t="shared" si="155"/>
        <v>15.113871635610767</v>
      </c>
      <c r="BM75" s="285">
        <f t="shared" si="156"/>
        <v>15.113871635610767</v>
      </c>
      <c r="BN75" s="285" t="str">
        <f t="shared" si="157"/>
        <v/>
      </c>
      <c r="BO75" s="285">
        <f t="shared" si="158"/>
        <v>48.254620123203281</v>
      </c>
      <c r="BP75" s="285">
        <f t="shared" si="159"/>
        <v>48.254620123203281</v>
      </c>
      <c r="BQ75" s="285">
        <f t="shared" si="160"/>
        <v>40.449438202247194</v>
      </c>
      <c r="BR75" s="285">
        <f t="shared" si="161"/>
        <v>42.011834319526628</v>
      </c>
      <c r="BS75" s="285">
        <f t="shared" si="162"/>
        <v>47.61904761904762</v>
      </c>
      <c r="BT75" s="285">
        <f t="shared" si="163"/>
        <v>23.51778656126482</v>
      </c>
      <c r="BW75" s="283">
        <v>7.89</v>
      </c>
      <c r="BX75" s="283">
        <v>7.89</v>
      </c>
      <c r="BY75" s="283">
        <v>8.1999999999999993</v>
      </c>
      <c r="BZ75" s="283">
        <v>8.06</v>
      </c>
      <c r="CA75" s="283">
        <v>8.06</v>
      </c>
      <c r="CC75" s="283">
        <v>7.66</v>
      </c>
      <c r="CD75" s="283">
        <v>7.66</v>
      </c>
      <c r="CE75" s="283">
        <v>8.11</v>
      </c>
      <c r="CF75" s="283">
        <v>8.0500000000000007</v>
      </c>
      <c r="CG75" s="283">
        <v>7.71</v>
      </c>
      <c r="CH75" s="283">
        <v>8.26</v>
      </c>
      <c r="CI75" s="282" t="str">
        <f t="shared" si="164"/>
        <v/>
      </c>
      <c r="CJ75" s="283" t="str">
        <f t="shared" si="165"/>
        <v/>
      </c>
      <c r="CK75" s="283">
        <f t="shared" si="166"/>
        <v>7.89</v>
      </c>
      <c r="CL75" s="283">
        <f t="shared" si="167"/>
        <v>7.89</v>
      </c>
      <c r="CM75" s="283">
        <f t="shared" si="168"/>
        <v>8.1999999999999993</v>
      </c>
      <c r="CN75" s="283">
        <f t="shared" si="169"/>
        <v>8.06</v>
      </c>
      <c r="CO75" s="283">
        <f t="shared" si="170"/>
        <v>8.06</v>
      </c>
      <c r="CP75" s="283" t="str">
        <f t="shared" si="171"/>
        <v/>
      </c>
      <c r="CQ75" s="283">
        <f t="shared" si="172"/>
        <v>7.66</v>
      </c>
      <c r="CR75" s="283">
        <f t="shared" si="173"/>
        <v>7.66</v>
      </c>
      <c r="CS75" s="283">
        <f t="shared" si="174"/>
        <v>8.11</v>
      </c>
      <c r="CT75" s="283">
        <f t="shared" si="175"/>
        <v>8.0500000000000007</v>
      </c>
      <c r="CU75" s="283">
        <f t="shared" si="176"/>
        <v>7.71</v>
      </c>
      <c r="CV75" s="283">
        <f t="shared" si="177"/>
        <v>8.26</v>
      </c>
      <c r="CW75" s="286" t="str">
        <f t="shared" si="178"/>
        <v/>
      </c>
      <c r="CX75" s="287">
        <f t="shared" si="179"/>
        <v>1</v>
      </c>
      <c r="CY75" s="287">
        <f t="shared" si="180"/>
        <v>1</v>
      </c>
      <c r="CZ75" s="287">
        <f t="shared" si="181"/>
        <v>1</v>
      </c>
      <c r="DA75" s="287">
        <f t="shared" si="182"/>
        <v>1</v>
      </c>
    </row>
    <row r="76" spans="1:105" ht="17" x14ac:dyDescent="0.25">
      <c r="A76" s="281" t="s">
        <v>15</v>
      </c>
      <c r="B76" s="94" t="s">
        <v>2572</v>
      </c>
      <c r="C76" s="282">
        <v>2.37</v>
      </c>
      <c r="D76" s="283">
        <v>1.98</v>
      </c>
      <c r="E76" s="283">
        <v>4.12</v>
      </c>
      <c r="F76" s="283">
        <v>4.12</v>
      </c>
      <c r="G76" s="283">
        <v>3.39</v>
      </c>
      <c r="H76" s="283">
        <v>3.31</v>
      </c>
      <c r="I76" s="283">
        <v>3.31</v>
      </c>
      <c r="J76" s="283">
        <v>4.25</v>
      </c>
      <c r="K76" s="283">
        <v>4.2300000000000004</v>
      </c>
      <c r="L76" s="283">
        <v>4.2300000000000004</v>
      </c>
      <c r="M76" s="283">
        <v>4.37</v>
      </c>
      <c r="N76" s="283">
        <v>4.3499999999999996</v>
      </c>
      <c r="O76" s="283">
        <v>2.73</v>
      </c>
      <c r="P76" s="283">
        <v>4.34</v>
      </c>
      <c r="Q76" s="284">
        <v>28</v>
      </c>
      <c r="R76" s="285">
        <v>25.6</v>
      </c>
      <c r="S76" s="285">
        <v>8</v>
      </c>
      <c r="T76" s="285">
        <v>8</v>
      </c>
      <c r="U76" s="285">
        <v>4.8</v>
      </c>
      <c r="V76" s="285">
        <v>5.9</v>
      </c>
      <c r="W76" s="285">
        <v>5.9</v>
      </c>
      <c r="X76" s="285">
        <v>4.5999999999999996</v>
      </c>
      <c r="Y76" s="285">
        <v>13.7</v>
      </c>
      <c r="Z76" s="285">
        <v>13.7</v>
      </c>
      <c r="AA76" s="285">
        <v>7.1</v>
      </c>
      <c r="AB76" s="285">
        <v>13</v>
      </c>
      <c r="AC76" s="285">
        <v>12.1</v>
      </c>
      <c r="AD76" s="285">
        <v>8.4</v>
      </c>
      <c r="AE76" s="282">
        <f t="shared" si="122"/>
        <v>11.814345991561181</v>
      </c>
      <c r="AF76" s="283">
        <f t="shared" si="123"/>
        <v>12.929292929292931</v>
      </c>
      <c r="AG76" s="283">
        <f t="shared" si="124"/>
        <v>1.941747572815534</v>
      </c>
      <c r="AH76" s="283">
        <f t="shared" si="125"/>
        <v>1.941747572815534</v>
      </c>
      <c r="AI76" s="283">
        <f t="shared" si="126"/>
        <v>1.415929203539823</v>
      </c>
      <c r="AJ76" s="283">
        <f t="shared" si="127"/>
        <v>1.7824773413897281</v>
      </c>
      <c r="AK76" s="283">
        <f t="shared" si="128"/>
        <v>1.7824773413897281</v>
      </c>
      <c r="AL76" s="283">
        <f t="shared" si="129"/>
        <v>1.0823529411764705</v>
      </c>
      <c r="AM76" s="283">
        <f t="shared" si="130"/>
        <v>3.2387706855791958</v>
      </c>
      <c r="AN76" s="283">
        <f t="shared" si="131"/>
        <v>3.2387706855791958</v>
      </c>
      <c r="AO76" s="283">
        <f t="shared" si="132"/>
        <v>1.6247139588100685</v>
      </c>
      <c r="AP76" s="283">
        <f t="shared" si="133"/>
        <v>2.9885057471264371</v>
      </c>
      <c r="AQ76" s="283">
        <f t="shared" si="134"/>
        <v>4.4322344322344325</v>
      </c>
      <c r="AR76" s="283">
        <f t="shared" si="135"/>
        <v>1.935483870967742</v>
      </c>
      <c r="AS76" s="284">
        <f t="shared" si="136"/>
        <v>28</v>
      </c>
      <c r="AT76" s="285">
        <f t="shared" si="137"/>
        <v>25.6</v>
      </c>
      <c r="AU76" s="285">
        <f t="shared" si="138"/>
        <v>8</v>
      </c>
      <c r="AV76" s="285">
        <f t="shared" si="139"/>
        <v>8</v>
      </c>
      <c r="AW76" s="285">
        <f t="shared" si="140"/>
        <v>4.8</v>
      </c>
      <c r="AX76" s="285">
        <f t="shared" si="141"/>
        <v>5.9</v>
      </c>
      <c r="AY76" s="285">
        <f t="shared" si="142"/>
        <v>5.9</v>
      </c>
      <c r="AZ76" s="285" t="str">
        <f t="shared" si="143"/>
        <v/>
      </c>
      <c r="BA76" s="285">
        <f t="shared" si="144"/>
        <v>13.7</v>
      </c>
      <c r="BB76" s="285">
        <f t="shared" si="145"/>
        <v>13.7</v>
      </c>
      <c r="BC76" s="285">
        <f t="shared" si="146"/>
        <v>7.1</v>
      </c>
      <c r="BD76" s="285">
        <f t="shared" si="147"/>
        <v>13</v>
      </c>
      <c r="BE76" s="285">
        <f t="shared" si="148"/>
        <v>12.1</v>
      </c>
      <c r="BF76" s="285">
        <f t="shared" si="149"/>
        <v>8.4</v>
      </c>
      <c r="BG76" s="284">
        <f t="shared" si="150"/>
        <v>51.470588235294116</v>
      </c>
      <c r="BH76" s="285">
        <f t="shared" si="151"/>
        <v>47.583643122676584</v>
      </c>
      <c r="BI76" s="285">
        <f t="shared" si="152"/>
        <v>15.473887814313345</v>
      </c>
      <c r="BJ76" s="285">
        <f t="shared" si="153"/>
        <v>15.473887814313345</v>
      </c>
      <c r="BK76" s="285">
        <f t="shared" si="154"/>
        <v>9.8562628336755633</v>
      </c>
      <c r="BL76" s="285">
        <f t="shared" si="155"/>
        <v>12.215320910973086</v>
      </c>
      <c r="BM76" s="285">
        <f t="shared" si="156"/>
        <v>12.215320910973086</v>
      </c>
      <c r="BN76" s="285" t="str">
        <f t="shared" si="157"/>
        <v/>
      </c>
      <c r="BO76" s="285">
        <f t="shared" si="158"/>
        <v>28.131416837782339</v>
      </c>
      <c r="BP76" s="285">
        <f t="shared" si="159"/>
        <v>28.131416837782339</v>
      </c>
      <c r="BQ76" s="285">
        <f t="shared" si="160"/>
        <v>15.955056179775282</v>
      </c>
      <c r="BR76" s="285">
        <f t="shared" si="161"/>
        <v>25.641025641025639</v>
      </c>
      <c r="BS76" s="285">
        <f t="shared" si="162"/>
        <v>23.047619047619047</v>
      </c>
      <c r="BT76" s="285">
        <f t="shared" si="163"/>
        <v>16.600790513833992</v>
      </c>
      <c r="BU76" s="282">
        <v>7.69</v>
      </c>
      <c r="BV76" s="283">
        <v>7.66</v>
      </c>
      <c r="BW76" s="283">
        <v>8.33</v>
      </c>
      <c r="BX76" s="283">
        <v>8.33</v>
      </c>
      <c r="BY76" s="283">
        <v>8.5500000000000007</v>
      </c>
      <c r="BZ76" s="283">
        <v>8.49</v>
      </c>
      <c r="CA76" s="283">
        <v>8.49</v>
      </c>
      <c r="CB76" s="283">
        <v>8.3699999999999992</v>
      </c>
      <c r="CC76" s="283">
        <v>8.43</v>
      </c>
      <c r="CD76" s="283">
        <v>8.43</v>
      </c>
      <c r="CE76" s="283">
        <v>8.32</v>
      </c>
      <c r="CF76" s="283">
        <v>8.3699999999999992</v>
      </c>
      <c r="CG76" s="283">
        <v>8.5</v>
      </c>
      <c r="CH76" s="283">
        <v>8.44</v>
      </c>
      <c r="CI76" s="282">
        <f t="shared" si="164"/>
        <v>7.69</v>
      </c>
      <c r="CJ76" s="283">
        <f t="shared" si="165"/>
        <v>7.66</v>
      </c>
      <c r="CK76" s="283">
        <f t="shared" si="166"/>
        <v>8.33</v>
      </c>
      <c r="CL76" s="283">
        <f t="shared" si="167"/>
        <v>8.33</v>
      </c>
      <c r="CM76" s="283">
        <f t="shared" si="168"/>
        <v>8.5500000000000007</v>
      </c>
      <c r="CN76" s="283">
        <f t="shared" si="169"/>
        <v>8.49</v>
      </c>
      <c r="CO76" s="283">
        <f t="shared" si="170"/>
        <v>8.49</v>
      </c>
      <c r="CP76" s="283" t="str">
        <f t="shared" si="171"/>
        <v/>
      </c>
      <c r="CQ76" s="283">
        <f t="shared" si="172"/>
        <v>8.43</v>
      </c>
      <c r="CR76" s="283">
        <f t="shared" si="173"/>
        <v>8.43</v>
      </c>
      <c r="CS76" s="283">
        <f t="shared" si="174"/>
        <v>8.32</v>
      </c>
      <c r="CT76" s="283">
        <f t="shared" si="175"/>
        <v>8.3699999999999992</v>
      </c>
      <c r="CU76" s="283">
        <f t="shared" si="176"/>
        <v>8.5</v>
      </c>
      <c r="CV76" s="283">
        <f t="shared" si="177"/>
        <v>8.44</v>
      </c>
      <c r="CW76" s="286">
        <f t="shared" si="178"/>
        <v>1</v>
      </c>
      <c r="CX76" s="287">
        <f t="shared" si="179"/>
        <v>1</v>
      </c>
      <c r="CY76" s="287">
        <f t="shared" si="180"/>
        <v>1</v>
      </c>
      <c r="CZ76" s="287">
        <f t="shared" si="181"/>
        <v>1</v>
      </c>
      <c r="DA76" s="287">
        <f t="shared" si="182"/>
        <v>0</v>
      </c>
    </row>
    <row r="77" spans="1:105" ht="17" x14ac:dyDescent="0.25">
      <c r="A77" s="281" t="s">
        <v>125</v>
      </c>
      <c r="B77" s="94" t="s">
        <v>2573</v>
      </c>
      <c r="C77" s="282">
        <v>10.119999999999999</v>
      </c>
      <c r="D77" s="283">
        <v>7.83</v>
      </c>
      <c r="E77" s="283">
        <v>11</v>
      </c>
      <c r="F77" s="283">
        <v>11</v>
      </c>
      <c r="G77" s="283">
        <v>9.2899999999999991</v>
      </c>
      <c r="H77" s="283">
        <v>8.99</v>
      </c>
      <c r="I77" s="283">
        <v>8.99</v>
      </c>
      <c r="J77" s="283">
        <v>6.42</v>
      </c>
      <c r="K77" s="283">
        <v>10.210000000000001</v>
      </c>
      <c r="L77" s="283">
        <v>10.210000000000001</v>
      </c>
      <c r="M77" s="283">
        <v>8.92</v>
      </c>
      <c r="N77" s="283">
        <v>8.89</v>
      </c>
      <c r="O77" s="283">
        <v>8.18</v>
      </c>
      <c r="P77" s="283">
        <v>9.32</v>
      </c>
      <c r="Q77" s="284">
        <v>40.700000000000003</v>
      </c>
      <c r="R77" s="285">
        <v>33.4</v>
      </c>
      <c r="S77" s="285">
        <v>31.5</v>
      </c>
      <c r="T77" s="285">
        <v>31.5</v>
      </c>
      <c r="U77" s="285">
        <v>24.9</v>
      </c>
      <c r="V77" s="285">
        <v>27</v>
      </c>
      <c r="W77" s="285">
        <v>27</v>
      </c>
      <c r="X77" s="285">
        <v>18.7</v>
      </c>
      <c r="Y77" s="285">
        <v>23.4</v>
      </c>
      <c r="Z77" s="285">
        <v>23.4</v>
      </c>
      <c r="AA77" s="285">
        <v>19.3</v>
      </c>
      <c r="AB77" s="285">
        <v>31.4</v>
      </c>
      <c r="AC77" s="285">
        <v>25.4</v>
      </c>
      <c r="AD77" s="285">
        <v>29.1</v>
      </c>
      <c r="AE77" s="282">
        <f t="shared" si="122"/>
        <v>4.0217391304347831</v>
      </c>
      <c r="AF77" s="283">
        <f t="shared" si="123"/>
        <v>4.2656449553001279</v>
      </c>
      <c r="AG77" s="283">
        <f t="shared" si="124"/>
        <v>2.8636363636363638</v>
      </c>
      <c r="AH77" s="283">
        <f t="shared" si="125"/>
        <v>2.8636363636363638</v>
      </c>
      <c r="AI77" s="283">
        <f t="shared" si="126"/>
        <v>2.6803013993541445</v>
      </c>
      <c r="AJ77" s="283">
        <f t="shared" si="127"/>
        <v>3.0033370411568407</v>
      </c>
      <c r="AK77" s="283">
        <f t="shared" si="128"/>
        <v>3.0033370411568407</v>
      </c>
      <c r="AL77" s="283">
        <f t="shared" si="129"/>
        <v>2.9127725856697819</v>
      </c>
      <c r="AM77" s="283">
        <f t="shared" si="130"/>
        <v>2.2918707149853081</v>
      </c>
      <c r="AN77" s="283">
        <f t="shared" si="131"/>
        <v>2.2918707149853081</v>
      </c>
      <c r="AO77" s="283">
        <f t="shared" si="132"/>
        <v>2.1636771300448432</v>
      </c>
      <c r="AP77" s="283">
        <f t="shared" si="133"/>
        <v>3.5320584926884138</v>
      </c>
      <c r="AQ77" s="283">
        <f t="shared" si="134"/>
        <v>3.1051344743276283</v>
      </c>
      <c r="AR77" s="283">
        <f t="shared" si="135"/>
        <v>3.1223175965665235</v>
      </c>
      <c r="AS77" s="284">
        <f t="shared" si="136"/>
        <v>40.700000000000003</v>
      </c>
      <c r="AT77" s="285">
        <f t="shared" si="137"/>
        <v>33.4</v>
      </c>
      <c r="AU77" s="285">
        <f t="shared" si="138"/>
        <v>31.5</v>
      </c>
      <c r="AV77" s="285">
        <f t="shared" si="139"/>
        <v>31.5</v>
      </c>
      <c r="AW77" s="285">
        <f t="shared" si="140"/>
        <v>24.9</v>
      </c>
      <c r="AX77" s="285">
        <f t="shared" si="141"/>
        <v>27</v>
      </c>
      <c r="AY77" s="285">
        <f t="shared" si="142"/>
        <v>27</v>
      </c>
      <c r="AZ77" s="285">
        <f t="shared" si="143"/>
        <v>18.7</v>
      </c>
      <c r="BA77" s="285">
        <f t="shared" si="144"/>
        <v>23.4</v>
      </c>
      <c r="BB77" s="285">
        <f t="shared" si="145"/>
        <v>23.4</v>
      </c>
      <c r="BC77" s="285">
        <f t="shared" si="146"/>
        <v>19.3</v>
      </c>
      <c r="BD77" s="285">
        <f t="shared" si="147"/>
        <v>31.4</v>
      </c>
      <c r="BE77" s="285">
        <f t="shared" si="148"/>
        <v>25.4</v>
      </c>
      <c r="BF77" s="285">
        <f t="shared" si="149"/>
        <v>29.1</v>
      </c>
      <c r="BG77" s="284">
        <f t="shared" si="150"/>
        <v>74.816176470588246</v>
      </c>
      <c r="BH77" s="285">
        <f t="shared" si="151"/>
        <v>62.081784386617102</v>
      </c>
      <c r="BI77" s="285">
        <f t="shared" si="152"/>
        <v>60.928433268858797</v>
      </c>
      <c r="BJ77" s="285">
        <f t="shared" si="153"/>
        <v>60.928433268858797</v>
      </c>
      <c r="BK77" s="285">
        <f t="shared" si="154"/>
        <v>51.129363449691986</v>
      </c>
      <c r="BL77" s="285">
        <f t="shared" si="155"/>
        <v>55.900621118012424</v>
      </c>
      <c r="BM77" s="285">
        <f t="shared" si="156"/>
        <v>55.900621118012424</v>
      </c>
      <c r="BN77" s="285">
        <f t="shared" si="157"/>
        <v>54.20289855072464</v>
      </c>
      <c r="BO77" s="285">
        <f t="shared" si="158"/>
        <v>48.049281314168375</v>
      </c>
      <c r="BP77" s="285">
        <f t="shared" si="159"/>
        <v>48.049281314168375</v>
      </c>
      <c r="BQ77" s="285">
        <f t="shared" si="160"/>
        <v>43.370786516853933</v>
      </c>
      <c r="BR77" s="285">
        <f t="shared" si="161"/>
        <v>61.932938856015774</v>
      </c>
      <c r="BS77" s="285">
        <f t="shared" si="162"/>
        <v>48.38095238095238</v>
      </c>
      <c r="BT77" s="285">
        <f t="shared" si="163"/>
        <v>57.509881422924899</v>
      </c>
      <c r="BU77" s="282">
        <v>5.81</v>
      </c>
      <c r="BV77" s="283">
        <v>6.03</v>
      </c>
      <c r="BW77" s="283">
        <v>6.72</v>
      </c>
      <c r="BX77" s="283">
        <v>6.72</v>
      </c>
      <c r="BY77" s="283">
        <v>6.99</v>
      </c>
      <c r="BZ77" s="283">
        <v>6.94</v>
      </c>
      <c r="CA77" s="283">
        <v>6.94</v>
      </c>
      <c r="CB77" s="283">
        <v>7.19</v>
      </c>
      <c r="CC77" s="283">
        <v>6.63</v>
      </c>
      <c r="CD77" s="283">
        <v>6.63</v>
      </c>
      <c r="CE77" s="283">
        <v>6.81</v>
      </c>
      <c r="CF77" s="283">
        <v>6.38</v>
      </c>
      <c r="CG77" s="283">
        <v>6.32</v>
      </c>
      <c r="CH77" s="283">
        <v>6.54</v>
      </c>
      <c r="CI77" s="282">
        <f t="shared" si="164"/>
        <v>5.81</v>
      </c>
      <c r="CJ77" s="283">
        <f t="shared" si="165"/>
        <v>6.03</v>
      </c>
      <c r="CK77" s="283">
        <f t="shared" si="166"/>
        <v>6.72</v>
      </c>
      <c r="CL77" s="283">
        <f t="shared" si="167"/>
        <v>6.72</v>
      </c>
      <c r="CM77" s="283">
        <f t="shared" si="168"/>
        <v>6.99</v>
      </c>
      <c r="CN77" s="283">
        <f t="shared" si="169"/>
        <v>6.94</v>
      </c>
      <c r="CO77" s="283">
        <f t="shared" si="170"/>
        <v>6.94</v>
      </c>
      <c r="CP77" s="283">
        <f t="shared" si="171"/>
        <v>7.19</v>
      </c>
      <c r="CQ77" s="283">
        <f t="shared" si="172"/>
        <v>6.63</v>
      </c>
      <c r="CR77" s="283">
        <f t="shared" si="173"/>
        <v>6.63</v>
      </c>
      <c r="CS77" s="283">
        <f t="shared" si="174"/>
        <v>6.81</v>
      </c>
      <c r="CT77" s="283">
        <f t="shared" si="175"/>
        <v>6.38</v>
      </c>
      <c r="CU77" s="283">
        <f t="shared" si="176"/>
        <v>6.32</v>
      </c>
      <c r="CV77" s="283">
        <f t="shared" si="177"/>
        <v>6.54</v>
      </c>
      <c r="CW77" s="286">
        <f t="shared" si="178"/>
        <v>1</v>
      </c>
      <c r="CX77" s="287">
        <f t="shared" si="179"/>
        <v>1</v>
      </c>
      <c r="CY77" s="287">
        <f t="shared" si="180"/>
        <v>1</v>
      </c>
      <c r="CZ77" s="287">
        <f t="shared" si="181"/>
        <v>1</v>
      </c>
      <c r="DA77" s="287">
        <f t="shared" si="182"/>
        <v>0</v>
      </c>
    </row>
    <row r="78" spans="1:105" ht="17" x14ac:dyDescent="0.25">
      <c r="A78" s="281" t="s">
        <v>126</v>
      </c>
      <c r="B78" s="94" t="s">
        <v>2574</v>
      </c>
      <c r="C78" s="282">
        <v>4.2</v>
      </c>
      <c r="D78" s="283">
        <v>3.65</v>
      </c>
      <c r="E78" s="283">
        <v>4.05</v>
      </c>
      <c r="F78" s="283">
        <v>4.05</v>
      </c>
      <c r="G78" s="283">
        <v>4.2300000000000004</v>
      </c>
      <c r="H78" s="283">
        <v>4.71</v>
      </c>
      <c r="I78" s="283">
        <v>4.71</v>
      </c>
      <c r="J78" s="283">
        <v>4.5</v>
      </c>
      <c r="K78" s="283">
        <v>4.76</v>
      </c>
      <c r="L78" s="283">
        <v>4.76</v>
      </c>
      <c r="M78" s="283">
        <v>5.65</v>
      </c>
      <c r="N78" s="283">
        <v>8.56</v>
      </c>
      <c r="O78" s="283">
        <v>5.01</v>
      </c>
      <c r="P78" s="283">
        <v>6.17</v>
      </c>
      <c r="Q78" s="284">
        <v>14.2</v>
      </c>
      <c r="R78" s="285">
        <v>13.7</v>
      </c>
      <c r="S78" s="285">
        <v>12.4</v>
      </c>
      <c r="T78" s="285">
        <v>12.4</v>
      </c>
      <c r="U78" s="285">
        <v>9.4</v>
      </c>
      <c r="V78" s="285">
        <v>15</v>
      </c>
      <c r="W78" s="285">
        <v>15</v>
      </c>
      <c r="X78" s="285">
        <v>16</v>
      </c>
      <c r="Y78" s="285">
        <v>18</v>
      </c>
      <c r="Z78" s="285">
        <v>18</v>
      </c>
      <c r="AA78" s="285">
        <v>14.1</v>
      </c>
      <c r="AB78" s="285">
        <v>17.399999999999999</v>
      </c>
      <c r="AC78" s="285">
        <v>6.1</v>
      </c>
      <c r="AD78" s="285">
        <v>12.1</v>
      </c>
      <c r="AE78" s="282">
        <f t="shared" si="122"/>
        <v>3.3809523809523805</v>
      </c>
      <c r="AF78" s="283">
        <f t="shared" si="123"/>
        <v>3.7534246575342465</v>
      </c>
      <c r="AG78" s="283">
        <f t="shared" si="124"/>
        <v>3.0617283950617287</v>
      </c>
      <c r="AH78" s="283">
        <f t="shared" si="125"/>
        <v>3.0617283950617287</v>
      </c>
      <c r="AI78" s="283">
        <f t="shared" si="126"/>
        <v>2.2222222222222219</v>
      </c>
      <c r="AJ78" s="283">
        <f t="shared" si="127"/>
        <v>3.1847133757961785</v>
      </c>
      <c r="AK78" s="283">
        <f t="shared" si="128"/>
        <v>3.1847133757961785</v>
      </c>
      <c r="AL78" s="283">
        <f t="shared" si="129"/>
        <v>3.5555555555555554</v>
      </c>
      <c r="AM78" s="283">
        <f t="shared" si="130"/>
        <v>3.7815126050420171</v>
      </c>
      <c r="AN78" s="283">
        <f t="shared" si="131"/>
        <v>3.7815126050420171</v>
      </c>
      <c r="AO78" s="283">
        <f t="shared" si="132"/>
        <v>2.4955752212389379</v>
      </c>
      <c r="AP78" s="283">
        <f t="shared" si="133"/>
        <v>2.0327102803738315</v>
      </c>
      <c r="AQ78" s="283">
        <f t="shared" si="134"/>
        <v>1.217564870259481</v>
      </c>
      <c r="AR78" s="283">
        <f t="shared" si="135"/>
        <v>1.9611021069692058</v>
      </c>
      <c r="AS78" s="284">
        <f t="shared" si="136"/>
        <v>14.2</v>
      </c>
      <c r="AT78" s="285">
        <f t="shared" si="137"/>
        <v>13.7</v>
      </c>
      <c r="AU78" s="285">
        <f t="shared" si="138"/>
        <v>12.4</v>
      </c>
      <c r="AV78" s="285">
        <f t="shared" si="139"/>
        <v>12.4</v>
      </c>
      <c r="AW78" s="285">
        <f t="shared" si="140"/>
        <v>9.4</v>
      </c>
      <c r="AX78" s="285">
        <f t="shared" si="141"/>
        <v>15</v>
      </c>
      <c r="AY78" s="285">
        <f t="shared" si="142"/>
        <v>15</v>
      </c>
      <c r="AZ78" s="285">
        <f t="shared" si="143"/>
        <v>16</v>
      </c>
      <c r="BA78" s="285">
        <f t="shared" si="144"/>
        <v>18</v>
      </c>
      <c r="BB78" s="285">
        <f t="shared" si="145"/>
        <v>18</v>
      </c>
      <c r="BC78" s="285">
        <f t="shared" si="146"/>
        <v>14.1</v>
      </c>
      <c r="BD78" s="285">
        <f t="shared" si="147"/>
        <v>17.399999999999999</v>
      </c>
      <c r="BE78" s="285" t="str">
        <f t="shared" si="148"/>
        <v/>
      </c>
      <c r="BF78" s="285">
        <f t="shared" si="149"/>
        <v>12.1</v>
      </c>
      <c r="BG78" s="284">
        <f t="shared" si="150"/>
        <v>26.102941176470591</v>
      </c>
      <c r="BH78" s="285">
        <f t="shared" si="151"/>
        <v>25.464684014869889</v>
      </c>
      <c r="BI78" s="285">
        <f t="shared" si="152"/>
        <v>23.984526112185684</v>
      </c>
      <c r="BJ78" s="285">
        <f t="shared" si="153"/>
        <v>23.984526112185684</v>
      </c>
      <c r="BK78" s="285">
        <f t="shared" si="154"/>
        <v>19.301848049281315</v>
      </c>
      <c r="BL78" s="285">
        <f t="shared" si="155"/>
        <v>31.055900621118013</v>
      </c>
      <c r="BM78" s="285">
        <f t="shared" si="156"/>
        <v>31.055900621118013</v>
      </c>
      <c r="BN78" s="285">
        <f t="shared" si="157"/>
        <v>46.376811594202898</v>
      </c>
      <c r="BO78" s="285">
        <f t="shared" si="158"/>
        <v>36.960985626283367</v>
      </c>
      <c r="BP78" s="285">
        <f t="shared" si="159"/>
        <v>36.960985626283367</v>
      </c>
      <c r="BQ78" s="285">
        <f t="shared" si="160"/>
        <v>31.685393258426966</v>
      </c>
      <c r="BR78" s="285">
        <f t="shared" si="161"/>
        <v>34.319526627218927</v>
      </c>
      <c r="BS78" s="285" t="str">
        <f t="shared" si="162"/>
        <v/>
      </c>
      <c r="BT78" s="285">
        <f t="shared" si="163"/>
        <v>23.913043478260867</v>
      </c>
      <c r="BU78" s="282">
        <v>7.31</v>
      </c>
      <c r="BV78" s="283">
        <v>7.25</v>
      </c>
      <c r="BW78" s="283">
        <v>7.16</v>
      </c>
      <c r="BX78" s="283">
        <v>7.16</v>
      </c>
      <c r="BY78" s="283">
        <v>7.19</v>
      </c>
      <c r="BZ78" s="283">
        <v>7.12</v>
      </c>
      <c r="CA78" s="283">
        <v>7.12</v>
      </c>
      <c r="CB78" s="283">
        <v>6.93</v>
      </c>
      <c r="CC78" s="283">
        <v>6.53</v>
      </c>
      <c r="CD78" s="283">
        <v>6.53</v>
      </c>
      <c r="CE78" s="283">
        <v>6.85</v>
      </c>
      <c r="CF78" s="283">
        <v>6.82</v>
      </c>
      <c r="CG78" s="283">
        <v>7.04</v>
      </c>
      <c r="CH78" s="283">
        <v>7.21</v>
      </c>
      <c r="CI78" s="282">
        <f t="shared" si="164"/>
        <v>7.31</v>
      </c>
      <c r="CJ78" s="283">
        <f t="shared" si="165"/>
        <v>7.25</v>
      </c>
      <c r="CK78" s="283">
        <f t="shared" si="166"/>
        <v>7.16</v>
      </c>
      <c r="CL78" s="283">
        <f t="shared" si="167"/>
        <v>7.16</v>
      </c>
      <c r="CM78" s="283">
        <f t="shared" si="168"/>
        <v>7.19</v>
      </c>
      <c r="CN78" s="283">
        <f t="shared" si="169"/>
        <v>7.12</v>
      </c>
      <c r="CO78" s="283">
        <f t="shared" si="170"/>
        <v>7.12</v>
      </c>
      <c r="CP78" s="283">
        <f t="shared" si="171"/>
        <v>6.93</v>
      </c>
      <c r="CQ78" s="283">
        <f t="shared" si="172"/>
        <v>6.53</v>
      </c>
      <c r="CR78" s="283">
        <f t="shared" si="173"/>
        <v>6.53</v>
      </c>
      <c r="CS78" s="283">
        <f t="shared" si="174"/>
        <v>6.85</v>
      </c>
      <c r="CT78" s="283">
        <f t="shared" si="175"/>
        <v>6.82</v>
      </c>
      <c r="CU78" s="283" t="str">
        <f t="shared" si="176"/>
        <v/>
      </c>
      <c r="CV78" s="283">
        <f t="shared" si="177"/>
        <v>7.21</v>
      </c>
      <c r="CW78" s="286">
        <f t="shared" si="178"/>
        <v>1</v>
      </c>
      <c r="CX78" s="287">
        <f t="shared" si="179"/>
        <v>1</v>
      </c>
      <c r="CY78" s="287">
        <f t="shared" si="180"/>
        <v>1</v>
      </c>
      <c r="CZ78" s="287">
        <f t="shared" si="181"/>
        <v>1</v>
      </c>
      <c r="DA78" s="287">
        <f t="shared" si="182"/>
        <v>0</v>
      </c>
    </row>
    <row r="79" spans="1:105" ht="17" x14ac:dyDescent="0.25">
      <c r="A79" s="281" t="s">
        <v>127</v>
      </c>
      <c r="B79" s="94" t="s">
        <v>2575</v>
      </c>
      <c r="C79" s="282">
        <v>6.12</v>
      </c>
      <c r="D79" s="283">
        <v>6.38</v>
      </c>
      <c r="E79" s="283">
        <v>7.13</v>
      </c>
      <c r="F79" s="283">
        <v>7.13</v>
      </c>
      <c r="G79" s="283">
        <v>5.58</v>
      </c>
      <c r="H79" s="283">
        <v>7.53</v>
      </c>
      <c r="I79" s="283">
        <v>7.53</v>
      </c>
      <c r="J79" s="283">
        <v>5.25</v>
      </c>
      <c r="K79" s="283">
        <v>6.02</v>
      </c>
      <c r="L79" s="283">
        <v>6.02</v>
      </c>
      <c r="M79" s="283">
        <v>5.91</v>
      </c>
      <c r="N79" s="283">
        <v>6.4</v>
      </c>
      <c r="O79" s="283">
        <v>5.44</v>
      </c>
      <c r="P79" s="283">
        <v>5.61</v>
      </c>
      <c r="S79" s="285">
        <v>24</v>
      </c>
      <c r="T79" s="285">
        <v>24</v>
      </c>
      <c r="U79" s="285">
        <v>12.5</v>
      </c>
      <c r="V79" s="285">
        <v>27.9</v>
      </c>
      <c r="W79" s="285">
        <v>27.9</v>
      </c>
      <c r="X79" s="285">
        <v>24.8</v>
      </c>
      <c r="AE79" s="282" t="str">
        <f t="shared" si="122"/>
        <v/>
      </c>
      <c r="AF79" s="283" t="str">
        <f t="shared" si="123"/>
        <v/>
      </c>
      <c r="AG79" s="283">
        <f t="shared" si="124"/>
        <v>3.3660589060308554</v>
      </c>
      <c r="AH79" s="283">
        <f t="shared" si="125"/>
        <v>3.3660589060308554</v>
      </c>
      <c r="AI79" s="283">
        <f t="shared" si="126"/>
        <v>2.2401433691756272</v>
      </c>
      <c r="AJ79" s="283">
        <f t="shared" si="127"/>
        <v>3.7051792828685257</v>
      </c>
      <c r="AK79" s="283">
        <f t="shared" si="128"/>
        <v>3.7051792828685257</v>
      </c>
      <c r="AL79" s="283">
        <f t="shared" si="129"/>
        <v>4.7238095238095239</v>
      </c>
      <c r="AM79" s="283" t="str">
        <f t="shared" si="130"/>
        <v/>
      </c>
      <c r="AN79" s="283" t="str">
        <f t="shared" si="131"/>
        <v/>
      </c>
      <c r="AO79" s="283" t="str">
        <f t="shared" si="132"/>
        <v/>
      </c>
      <c r="AP79" s="283" t="str">
        <f t="shared" si="133"/>
        <v/>
      </c>
      <c r="AQ79" s="283" t="str">
        <f t="shared" si="134"/>
        <v/>
      </c>
      <c r="AR79" s="283" t="str">
        <f t="shared" si="135"/>
        <v/>
      </c>
      <c r="AS79" s="284" t="str">
        <f t="shared" si="136"/>
        <v/>
      </c>
      <c r="AT79" s="285" t="str">
        <f t="shared" si="137"/>
        <v/>
      </c>
      <c r="AU79" s="285">
        <f t="shared" si="138"/>
        <v>24</v>
      </c>
      <c r="AV79" s="285">
        <f t="shared" si="139"/>
        <v>24</v>
      </c>
      <c r="AW79" s="285">
        <f t="shared" si="140"/>
        <v>12.5</v>
      </c>
      <c r="AX79" s="285">
        <f t="shared" si="141"/>
        <v>27.9</v>
      </c>
      <c r="AY79" s="285">
        <f t="shared" si="142"/>
        <v>27.9</v>
      </c>
      <c r="AZ79" s="285">
        <f t="shared" si="143"/>
        <v>24.8</v>
      </c>
      <c r="BA79" s="285" t="str">
        <f t="shared" si="144"/>
        <v/>
      </c>
      <c r="BB79" s="285" t="str">
        <f t="shared" si="145"/>
        <v/>
      </c>
      <c r="BC79" s="285" t="str">
        <f t="shared" si="146"/>
        <v/>
      </c>
      <c r="BD79" s="285" t="str">
        <f t="shared" si="147"/>
        <v/>
      </c>
      <c r="BE79" s="285" t="str">
        <f t="shared" si="148"/>
        <v/>
      </c>
      <c r="BF79" s="285" t="str">
        <f t="shared" si="149"/>
        <v/>
      </c>
      <c r="BG79" s="284" t="str">
        <f t="shared" si="150"/>
        <v/>
      </c>
      <c r="BH79" s="285" t="str">
        <f t="shared" si="151"/>
        <v/>
      </c>
      <c r="BI79" s="285">
        <f t="shared" si="152"/>
        <v>46.421663442940037</v>
      </c>
      <c r="BJ79" s="285">
        <f t="shared" si="153"/>
        <v>46.421663442940037</v>
      </c>
      <c r="BK79" s="285">
        <f t="shared" si="154"/>
        <v>25.66735112936345</v>
      </c>
      <c r="BL79" s="285">
        <f t="shared" si="155"/>
        <v>57.763975155279503</v>
      </c>
      <c r="BM79" s="285">
        <f t="shared" si="156"/>
        <v>57.763975155279503</v>
      </c>
      <c r="BN79" s="285">
        <f t="shared" si="157"/>
        <v>71.884057971014499</v>
      </c>
      <c r="BO79" s="285" t="str">
        <f t="shared" si="158"/>
        <v/>
      </c>
      <c r="BP79" s="285" t="str">
        <f t="shared" si="159"/>
        <v/>
      </c>
      <c r="BQ79" s="285" t="str">
        <f t="shared" si="160"/>
        <v/>
      </c>
      <c r="BR79" s="285" t="str">
        <f t="shared" si="161"/>
        <v/>
      </c>
      <c r="BS79" s="285" t="str">
        <f t="shared" si="162"/>
        <v/>
      </c>
      <c r="BT79" s="285" t="str">
        <f t="shared" si="163"/>
        <v/>
      </c>
      <c r="BW79" s="283">
        <v>6.67</v>
      </c>
      <c r="BX79" s="283">
        <v>6.67</v>
      </c>
      <c r="BY79" s="283">
        <v>6.86</v>
      </c>
      <c r="BZ79" s="283">
        <v>6.66</v>
      </c>
      <c r="CA79" s="283">
        <v>6.66</v>
      </c>
      <c r="CB79" s="283">
        <v>6.61</v>
      </c>
      <c r="CI79" s="282" t="str">
        <f t="shared" si="164"/>
        <v/>
      </c>
      <c r="CJ79" s="283" t="str">
        <f t="shared" si="165"/>
        <v/>
      </c>
      <c r="CK79" s="283">
        <f t="shared" si="166"/>
        <v>6.67</v>
      </c>
      <c r="CL79" s="283">
        <f t="shared" si="167"/>
        <v>6.67</v>
      </c>
      <c r="CM79" s="283">
        <f t="shared" si="168"/>
        <v>6.86</v>
      </c>
      <c r="CN79" s="283">
        <f t="shared" si="169"/>
        <v>6.66</v>
      </c>
      <c r="CO79" s="283">
        <f t="shared" si="170"/>
        <v>6.66</v>
      </c>
      <c r="CP79" s="283">
        <f t="shared" si="171"/>
        <v>6.61</v>
      </c>
      <c r="CQ79" s="283" t="str">
        <f t="shared" si="172"/>
        <v/>
      </c>
      <c r="CR79" s="283" t="str">
        <f t="shared" si="173"/>
        <v/>
      </c>
      <c r="CS79" s="283" t="str">
        <f t="shared" si="174"/>
        <v/>
      </c>
      <c r="CT79" s="283" t="str">
        <f t="shared" si="175"/>
        <v/>
      </c>
      <c r="CU79" s="283" t="str">
        <f t="shared" si="176"/>
        <v/>
      </c>
      <c r="CV79" s="283" t="str">
        <f t="shared" si="177"/>
        <v/>
      </c>
      <c r="CW79" s="286" t="str">
        <f t="shared" si="178"/>
        <v/>
      </c>
      <c r="CX79" s="287">
        <f t="shared" si="179"/>
        <v>1</v>
      </c>
      <c r="CY79" s="287" t="str">
        <f t="shared" si="180"/>
        <v/>
      </c>
      <c r="CZ79" s="287" t="str">
        <f t="shared" si="181"/>
        <v/>
      </c>
      <c r="DA79" s="287">
        <f t="shared" si="182"/>
        <v>3</v>
      </c>
    </row>
    <row r="80" spans="1:105" ht="17" x14ac:dyDescent="0.25">
      <c r="A80" s="281" t="s">
        <v>128</v>
      </c>
      <c r="B80" s="94" t="s">
        <v>2576</v>
      </c>
      <c r="C80" s="282">
        <v>4.6100000000000003</v>
      </c>
      <c r="D80" s="283">
        <v>5.76</v>
      </c>
      <c r="E80" s="283">
        <v>5.74</v>
      </c>
      <c r="F80" s="283">
        <v>5.74</v>
      </c>
      <c r="G80" s="283">
        <v>5.67</v>
      </c>
      <c r="H80" s="283">
        <v>5.93</v>
      </c>
      <c r="I80" s="283">
        <v>5.93</v>
      </c>
      <c r="J80" s="283">
        <v>4.3499999999999996</v>
      </c>
      <c r="K80" s="283">
        <v>5.6</v>
      </c>
      <c r="L80" s="283">
        <v>5.6</v>
      </c>
      <c r="M80" s="283">
        <v>5.76</v>
      </c>
      <c r="N80" s="283">
        <v>4.76</v>
      </c>
      <c r="O80" s="283">
        <v>4.87</v>
      </c>
      <c r="P80" s="283">
        <v>4.47</v>
      </c>
      <c r="Q80" s="284">
        <v>24</v>
      </c>
      <c r="R80" s="285">
        <v>24.7</v>
      </c>
      <c r="S80" s="285">
        <v>35.9</v>
      </c>
      <c r="T80" s="285">
        <v>35.9</v>
      </c>
      <c r="U80" s="285">
        <v>31.8</v>
      </c>
      <c r="V80" s="285">
        <v>35.299999999999997</v>
      </c>
      <c r="W80" s="285">
        <v>35.299999999999997</v>
      </c>
      <c r="X80" s="285">
        <v>28</v>
      </c>
      <c r="Y80" s="285">
        <v>23.5</v>
      </c>
      <c r="Z80" s="285">
        <v>23.5</v>
      </c>
      <c r="AA80" s="285">
        <v>28.1</v>
      </c>
      <c r="AB80" s="285">
        <v>25</v>
      </c>
      <c r="AC80" s="285">
        <v>30.1</v>
      </c>
      <c r="AD80" s="285">
        <v>22.4</v>
      </c>
      <c r="AE80" s="282">
        <f t="shared" si="122"/>
        <v>5.2060737527114966</v>
      </c>
      <c r="AF80" s="283">
        <f t="shared" si="123"/>
        <v>4.2881944444444446</v>
      </c>
      <c r="AG80" s="283">
        <f t="shared" si="124"/>
        <v>6.2543554006968636</v>
      </c>
      <c r="AH80" s="283">
        <f t="shared" si="125"/>
        <v>6.2543554006968636</v>
      </c>
      <c r="AI80" s="283">
        <f t="shared" si="126"/>
        <v>5.6084656084656084</v>
      </c>
      <c r="AJ80" s="283">
        <f t="shared" si="127"/>
        <v>5.9527824620573355</v>
      </c>
      <c r="AK80" s="283">
        <f t="shared" si="128"/>
        <v>5.9527824620573355</v>
      </c>
      <c r="AL80" s="283">
        <f t="shared" si="129"/>
        <v>6.4367816091954024</v>
      </c>
      <c r="AM80" s="283">
        <f t="shared" si="130"/>
        <v>4.1964285714285721</v>
      </c>
      <c r="AN80" s="283">
        <f t="shared" si="131"/>
        <v>4.1964285714285721</v>
      </c>
      <c r="AO80" s="283">
        <f t="shared" si="132"/>
        <v>4.8784722222222223</v>
      </c>
      <c r="AP80" s="283">
        <f t="shared" si="133"/>
        <v>5.2521008403361344</v>
      </c>
      <c r="AQ80" s="283">
        <f t="shared" si="134"/>
        <v>6.1806981519507191</v>
      </c>
      <c r="AR80" s="283">
        <f t="shared" si="135"/>
        <v>5.0111856823266221</v>
      </c>
      <c r="AS80" s="284">
        <f t="shared" si="136"/>
        <v>24</v>
      </c>
      <c r="AT80" s="285">
        <f t="shared" si="137"/>
        <v>24.7</v>
      </c>
      <c r="AU80" s="285">
        <f t="shared" si="138"/>
        <v>35.9</v>
      </c>
      <c r="AV80" s="285">
        <f t="shared" si="139"/>
        <v>35.9</v>
      </c>
      <c r="AW80" s="285">
        <f t="shared" si="140"/>
        <v>31.8</v>
      </c>
      <c r="AX80" s="285">
        <f t="shared" si="141"/>
        <v>35.299999999999997</v>
      </c>
      <c r="AY80" s="285">
        <f t="shared" si="142"/>
        <v>35.299999999999997</v>
      </c>
      <c r="AZ80" s="285">
        <f t="shared" si="143"/>
        <v>28</v>
      </c>
      <c r="BA80" s="285">
        <f t="shared" si="144"/>
        <v>23.5</v>
      </c>
      <c r="BB80" s="285">
        <f t="shared" si="145"/>
        <v>23.5</v>
      </c>
      <c r="BC80" s="285">
        <f t="shared" si="146"/>
        <v>28.1</v>
      </c>
      <c r="BD80" s="285">
        <f t="shared" si="147"/>
        <v>25</v>
      </c>
      <c r="BE80" s="285">
        <f t="shared" si="148"/>
        <v>30.1</v>
      </c>
      <c r="BF80" s="285">
        <f t="shared" si="149"/>
        <v>22.4</v>
      </c>
      <c r="BG80" s="284">
        <f t="shared" si="150"/>
        <v>44.117647058823529</v>
      </c>
      <c r="BH80" s="285">
        <f t="shared" si="151"/>
        <v>45.910780669144984</v>
      </c>
      <c r="BI80" s="285">
        <f t="shared" si="152"/>
        <v>69.439071566731144</v>
      </c>
      <c r="BJ80" s="285">
        <f t="shared" si="153"/>
        <v>69.439071566731144</v>
      </c>
      <c r="BK80" s="285">
        <f t="shared" si="154"/>
        <v>65.297741273100613</v>
      </c>
      <c r="BL80" s="285">
        <f t="shared" si="155"/>
        <v>73.084886128364388</v>
      </c>
      <c r="BM80" s="285">
        <f t="shared" si="156"/>
        <v>73.084886128364388</v>
      </c>
      <c r="BN80" s="285">
        <f t="shared" si="157"/>
        <v>81.159420289855078</v>
      </c>
      <c r="BO80" s="285">
        <f t="shared" si="158"/>
        <v>48.254620123203281</v>
      </c>
      <c r="BP80" s="285">
        <f t="shared" si="159"/>
        <v>48.254620123203281</v>
      </c>
      <c r="BQ80" s="285">
        <f t="shared" si="160"/>
        <v>63.146067415730336</v>
      </c>
      <c r="BR80" s="285">
        <f t="shared" si="161"/>
        <v>49.309664694280073</v>
      </c>
      <c r="BS80" s="285">
        <f t="shared" si="162"/>
        <v>57.333333333333336</v>
      </c>
      <c r="BT80" s="285">
        <f t="shared" si="163"/>
        <v>44.268774703557312</v>
      </c>
      <c r="BU80" s="282">
        <v>5.86</v>
      </c>
      <c r="BV80" s="283">
        <v>5.51</v>
      </c>
      <c r="BW80" s="283">
        <v>6.54</v>
      </c>
      <c r="BX80" s="283">
        <v>6.54</v>
      </c>
      <c r="BY80" s="283">
        <v>6.79</v>
      </c>
      <c r="BZ80" s="283">
        <v>6.65</v>
      </c>
      <c r="CA80" s="283">
        <v>6.65</v>
      </c>
      <c r="CB80" s="283">
        <v>6.28</v>
      </c>
      <c r="CC80" s="283">
        <v>5.9</v>
      </c>
      <c r="CD80" s="283">
        <v>5.9</v>
      </c>
      <c r="CE80" s="283">
        <v>6.25</v>
      </c>
      <c r="CF80" s="283">
        <v>5.87</v>
      </c>
      <c r="CG80" s="283">
        <v>6.94</v>
      </c>
      <c r="CH80" s="283">
        <v>7.07</v>
      </c>
      <c r="CI80" s="282">
        <f t="shared" si="164"/>
        <v>5.86</v>
      </c>
      <c r="CJ80" s="283">
        <f t="shared" si="165"/>
        <v>5.51</v>
      </c>
      <c r="CK80" s="283">
        <f t="shared" si="166"/>
        <v>6.54</v>
      </c>
      <c r="CL80" s="283">
        <f t="shared" si="167"/>
        <v>6.54</v>
      </c>
      <c r="CM80" s="283">
        <f t="shared" si="168"/>
        <v>6.79</v>
      </c>
      <c r="CN80" s="283">
        <f t="shared" si="169"/>
        <v>6.65</v>
      </c>
      <c r="CO80" s="283">
        <f t="shared" si="170"/>
        <v>6.65</v>
      </c>
      <c r="CP80" s="283">
        <f t="shared" si="171"/>
        <v>6.28</v>
      </c>
      <c r="CQ80" s="283">
        <f t="shared" si="172"/>
        <v>5.9</v>
      </c>
      <c r="CR80" s="283">
        <f t="shared" si="173"/>
        <v>5.9</v>
      </c>
      <c r="CS80" s="283">
        <f t="shared" si="174"/>
        <v>6.25</v>
      </c>
      <c r="CT80" s="283">
        <f t="shared" si="175"/>
        <v>5.87</v>
      </c>
      <c r="CU80" s="283">
        <f t="shared" si="176"/>
        <v>6.94</v>
      </c>
      <c r="CV80" s="283">
        <f t="shared" si="177"/>
        <v>7.07</v>
      </c>
      <c r="CW80" s="286">
        <f t="shared" si="178"/>
        <v>1</v>
      </c>
      <c r="CX80" s="287">
        <f t="shared" si="179"/>
        <v>1</v>
      </c>
      <c r="CY80" s="287">
        <f t="shared" si="180"/>
        <v>1</v>
      </c>
      <c r="CZ80" s="287">
        <f t="shared" si="181"/>
        <v>1</v>
      </c>
      <c r="DA80" s="287">
        <f t="shared" si="182"/>
        <v>0</v>
      </c>
    </row>
    <row r="81" spans="1:105" ht="17" x14ac:dyDescent="0.25">
      <c r="A81" s="281" t="s">
        <v>123</v>
      </c>
      <c r="B81" s="94" t="s">
        <v>2577</v>
      </c>
      <c r="C81" s="282">
        <v>0.93</v>
      </c>
      <c r="D81" s="283">
        <v>1.1399999999999999</v>
      </c>
      <c r="E81" s="283">
        <v>2.0299999999999998</v>
      </c>
      <c r="F81" s="283">
        <v>2.0299999999999998</v>
      </c>
      <c r="G81" s="283">
        <v>2.17</v>
      </c>
      <c r="H81" s="283">
        <v>3.07</v>
      </c>
      <c r="I81" s="283">
        <v>3.07</v>
      </c>
      <c r="J81" s="283">
        <v>3.58</v>
      </c>
      <c r="K81" s="283">
        <v>3.32</v>
      </c>
      <c r="L81" s="283">
        <v>3.32</v>
      </c>
      <c r="M81" s="283">
        <v>2.99</v>
      </c>
      <c r="N81" s="283">
        <v>1.24</v>
      </c>
      <c r="O81" s="283">
        <v>0.8</v>
      </c>
      <c r="P81" s="283">
        <v>2.4300000000000002</v>
      </c>
      <c r="Q81" s="284">
        <v>7.1</v>
      </c>
      <c r="R81" s="285">
        <v>7.1</v>
      </c>
      <c r="S81" s="285">
        <v>22</v>
      </c>
      <c r="T81" s="285">
        <v>22</v>
      </c>
      <c r="U81" s="285">
        <v>27.1</v>
      </c>
      <c r="V81" s="285">
        <v>9</v>
      </c>
      <c r="W81" s="285">
        <v>9</v>
      </c>
      <c r="X81" s="285">
        <v>6</v>
      </c>
      <c r="Y81" s="285">
        <v>7</v>
      </c>
      <c r="Z81" s="285">
        <v>7</v>
      </c>
      <c r="AA81" s="285">
        <v>20.2</v>
      </c>
      <c r="AB81" s="285">
        <v>5.7</v>
      </c>
      <c r="AC81" s="285">
        <v>8</v>
      </c>
      <c r="AD81" s="285">
        <v>5.9</v>
      </c>
      <c r="AE81" s="282">
        <f t="shared" si="122"/>
        <v>7.6344086021505371</v>
      </c>
      <c r="AF81" s="283">
        <f t="shared" si="123"/>
        <v>6.2280701754385968</v>
      </c>
      <c r="AG81" s="283">
        <f t="shared" si="124"/>
        <v>10.837438423645322</v>
      </c>
      <c r="AH81" s="283">
        <f t="shared" si="125"/>
        <v>10.837438423645322</v>
      </c>
      <c r="AI81" s="283">
        <f t="shared" si="126"/>
        <v>12.488479262672811</v>
      </c>
      <c r="AJ81" s="283">
        <f t="shared" si="127"/>
        <v>2.9315960912052117</v>
      </c>
      <c r="AK81" s="283">
        <f t="shared" si="128"/>
        <v>2.9315960912052117</v>
      </c>
      <c r="AL81" s="283">
        <f t="shared" si="129"/>
        <v>1.6759776536312849</v>
      </c>
      <c r="AM81" s="283">
        <f t="shared" si="130"/>
        <v>2.1084337349397591</v>
      </c>
      <c r="AN81" s="283">
        <f t="shared" si="131"/>
        <v>2.1084337349397591</v>
      </c>
      <c r="AO81" s="283">
        <f t="shared" si="132"/>
        <v>6.7558528428093636</v>
      </c>
      <c r="AP81" s="283">
        <f t="shared" si="133"/>
        <v>4.596774193548387</v>
      </c>
      <c r="AQ81" s="283">
        <f t="shared" si="134"/>
        <v>10</v>
      </c>
      <c r="AR81" s="283">
        <f t="shared" si="135"/>
        <v>2.42798353909465</v>
      </c>
      <c r="AS81" s="284">
        <f t="shared" si="136"/>
        <v>7.1</v>
      </c>
      <c r="AT81" s="285">
        <f t="shared" si="137"/>
        <v>7.1</v>
      </c>
      <c r="AU81" s="285">
        <f t="shared" si="138"/>
        <v>22</v>
      </c>
      <c r="AV81" s="285">
        <f t="shared" si="139"/>
        <v>22</v>
      </c>
      <c r="AW81" s="285">
        <f t="shared" si="140"/>
        <v>27.1</v>
      </c>
      <c r="AX81" s="285">
        <f t="shared" si="141"/>
        <v>9</v>
      </c>
      <c r="AY81" s="285">
        <f t="shared" si="142"/>
        <v>9</v>
      </c>
      <c r="AZ81" s="285">
        <f t="shared" si="143"/>
        <v>6</v>
      </c>
      <c r="BA81" s="285">
        <f t="shared" si="144"/>
        <v>7</v>
      </c>
      <c r="BB81" s="285">
        <f t="shared" si="145"/>
        <v>7</v>
      </c>
      <c r="BC81" s="285">
        <f t="shared" si="146"/>
        <v>20.2</v>
      </c>
      <c r="BD81" s="285">
        <f t="shared" si="147"/>
        <v>5.7</v>
      </c>
      <c r="BE81" s="285">
        <f t="shared" si="148"/>
        <v>8</v>
      </c>
      <c r="BF81" s="285">
        <f t="shared" si="149"/>
        <v>5.9</v>
      </c>
      <c r="BG81" s="284">
        <f t="shared" si="150"/>
        <v>13.051470588235295</v>
      </c>
      <c r="BH81" s="285">
        <f t="shared" si="151"/>
        <v>13.197026022304833</v>
      </c>
      <c r="BI81" s="285">
        <f t="shared" si="152"/>
        <v>42.553191489361701</v>
      </c>
      <c r="BJ81" s="285">
        <f t="shared" si="153"/>
        <v>42.553191489361701</v>
      </c>
      <c r="BK81" s="285">
        <f t="shared" si="154"/>
        <v>55.646817248459953</v>
      </c>
      <c r="BL81" s="285">
        <f t="shared" si="155"/>
        <v>18.633540372670808</v>
      </c>
      <c r="BM81" s="285">
        <f t="shared" si="156"/>
        <v>18.633540372670808</v>
      </c>
      <c r="BN81" s="285">
        <f t="shared" si="157"/>
        <v>17.391304347826086</v>
      </c>
      <c r="BO81" s="285">
        <f t="shared" si="158"/>
        <v>14.37371663244353</v>
      </c>
      <c r="BP81" s="285">
        <f t="shared" si="159"/>
        <v>14.37371663244353</v>
      </c>
      <c r="BQ81" s="285">
        <f t="shared" si="160"/>
        <v>45.393258426966291</v>
      </c>
      <c r="BR81" s="285">
        <f t="shared" si="161"/>
        <v>11.242603550295858</v>
      </c>
      <c r="BS81" s="285">
        <f t="shared" si="162"/>
        <v>15.238095238095237</v>
      </c>
      <c r="BT81" s="285">
        <f t="shared" si="163"/>
        <v>11.660079051383399</v>
      </c>
      <c r="BU81" s="282">
        <v>8.5500000000000007</v>
      </c>
      <c r="BV81" s="283">
        <v>8.4700000000000006</v>
      </c>
      <c r="BW81" s="283">
        <v>8.67</v>
      </c>
      <c r="BX81" s="283">
        <v>8.67</v>
      </c>
      <c r="BY81" s="283">
        <v>9.01</v>
      </c>
      <c r="BZ81" s="283">
        <v>8.58</v>
      </c>
      <c r="CA81" s="283">
        <v>8.58</v>
      </c>
      <c r="CB81" s="283">
        <v>8.4499999999999993</v>
      </c>
      <c r="CC81" s="283">
        <v>8.4499999999999993</v>
      </c>
      <c r="CD81" s="283">
        <v>8.4499999999999993</v>
      </c>
      <c r="CE81" s="283">
        <v>8.41</v>
      </c>
      <c r="CF81" s="283">
        <v>8.48</v>
      </c>
      <c r="CG81" s="283">
        <v>8.59</v>
      </c>
      <c r="CH81" s="283">
        <v>8.57</v>
      </c>
      <c r="CI81" s="282">
        <f t="shared" si="164"/>
        <v>8.5500000000000007</v>
      </c>
      <c r="CJ81" s="283">
        <f t="shared" si="165"/>
        <v>8.4700000000000006</v>
      </c>
      <c r="CK81" s="283">
        <f t="shared" si="166"/>
        <v>8.67</v>
      </c>
      <c r="CL81" s="283">
        <f t="shared" si="167"/>
        <v>8.67</v>
      </c>
      <c r="CM81" s="283">
        <f t="shared" si="168"/>
        <v>9.01</v>
      </c>
      <c r="CN81" s="283">
        <f t="shared" si="169"/>
        <v>8.58</v>
      </c>
      <c r="CO81" s="283">
        <f t="shared" si="170"/>
        <v>8.58</v>
      </c>
      <c r="CP81" s="283">
        <f t="shared" si="171"/>
        <v>8.4499999999999993</v>
      </c>
      <c r="CQ81" s="283">
        <f t="shared" si="172"/>
        <v>8.4499999999999993</v>
      </c>
      <c r="CR81" s="283">
        <f t="shared" si="173"/>
        <v>8.4499999999999993</v>
      </c>
      <c r="CS81" s="283">
        <f t="shared" si="174"/>
        <v>8.41</v>
      </c>
      <c r="CT81" s="283">
        <f t="shared" si="175"/>
        <v>8.48</v>
      </c>
      <c r="CU81" s="283">
        <f t="shared" si="176"/>
        <v>8.59</v>
      </c>
      <c r="CV81" s="283">
        <f t="shared" si="177"/>
        <v>8.57</v>
      </c>
      <c r="CW81" s="286">
        <f t="shared" si="178"/>
        <v>1</v>
      </c>
      <c r="CX81" s="287">
        <f t="shared" si="179"/>
        <v>1</v>
      </c>
      <c r="CY81" s="287">
        <f t="shared" si="180"/>
        <v>1</v>
      </c>
      <c r="CZ81" s="287">
        <f t="shared" si="181"/>
        <v>1</v>
      </c>
      <c r="DA81" s="287">
        <f t="shared" si="182"/>
        <v>0</v>
      </c>
    </row>
    <row r="82" spans="1:105" ht="17" x14ac:dyDescent="0.25">
      <c r="A82" s="281" t="s">
        <v>124</v>
      </c>
      <c r="B82" s="94" t="s">
        <v>2578</v>
      </c>
      <c r="C82" s="282">
        <v>0.91</v>
      </c>
      <c r="D82" s="283">
        <v>2.2599999999999998</v>
      </c>
      <c r="E82" s="283">
        <v>2.2999999999999998</v>
      </c>
      <c r="F82" s="283">
        <v>2.2999999999999998</v>
      </c>
      <c r="G82" s="283">
        <v>3.77</v>
      </c>
      <c r="H82" s="283">
        <v>2.82</v>
      </c>
      <c r="I82" s="283">
        <v>2.82</v>
      </c>
      <c r="J82" s="283">
        <v>4.8</v>
      </c>
      <c r="K82" s="283">
        <v>2.02</v>
      </c>
      <c r="L82" s="283">
        <v>2.02</v>
      </c>
      <c r="M82" s="283">
        <v>4.13</v>
      </c>
      <c r="N82" s="283">
        <v>2.93</v>
      </c>
      <c r="O82" s="283">
        <v>2.02</v>
      </c>
      <c r="P82" s="283">
        <v>3.1</v>
      </c>
      <c r="S82" s="285">
        <v>18.8</v>
      </c>
      <c r="T82" s="285">
        <v>18.8</v>
      </c>
      <c r="U82" s="285">
        <v>28.3</v>
      </c>
      <c r="V82" s="285">
        <v>20.399999999999999</v>
      </c>
      <c r="W82" s="285">
        <v>20.399999999999999</v>
      </c>
      <c r="Y82" s="285">
        <v>4.7</v>
      </c>
      <c r="Z82" s="285">
        <v>4.7</v>
      </c>
      <c r="AA82" s="285">
        <v>11.3</v>
      </c>
      <c r="AC82" s="285">
        <v>7.8</v>
      </c>
      <c r="AE82" s="282" t="str">
        <f t="shared" si="122"/>
        <v/>
      </c>
      <c r="AF82" s="283" t="str">
        <f t="shared" si="123"/>
        <v/>
      </c>
      <c r="AG82" s="283">
        <f t="shared" si="124"/>
        <v>8.1739130434782616</v>
      </c>
      <c r="AH82" s="283">
        <f t="shared" si="125"/>
        <v>8.1739130434782616</v>
      </c>
      <c r="AI82" s="283">
        <f t="shared" si="126"/>
        <v>7.5066312997347477</v>
      </c>
      <c r="AJ82" s="283">
        <f t="shared" si="127"/>
        <v>7.2340425531914896</v>
      </c>
      <c r="AK82" s="283">
        <f t="shared" si="128"/>
        <v>7.2340425531914896</v>
      </c>
      <c r="AL82" s="283" t="str">
        <f t="shared" si="129"/>
        <v/>
      </c>
      <c r="AM82" s="283">
        <f t="shared" si="130"/>
        <v>2.3267326732673266</v>
      </c>
      <c r="AN82" s="283">
        <f t="shared" si="131"/>
        <v>2.3267326732673266</v>
      </c>
      <c r="AO82" s="283">
        <f t="shared" si="132"/>
        <v>2.7360774818401938</v>
      </c>
      <c r="AP82" s="283" t="str">
        <f t="shared" si="133"/>
        <v/>
      </c>
      <c r="AQ82" s="283">
        <f t="shared" si="134"/>
        <v>3.8613861386138613</v>
      </c>
      <c r="AR82" s="283" t="str">
        <f t="shared" si="135"/>
        <v/>
      </c>
      <c r="AS82" s="284" t="str">
        <f t="shared" si="136"/>
        <v/>
      </c>
      <c r="AT82" s="285" t="str">
        <f t="shared" si="137"/>
        <v/>
      </c>
      <c r="AU82" s="285">
        <f t="shared" si="138"/>
        <v>18.8</v>
      </c>
      <c r="AV82" s="285">
        <f t="shared" si="139"/>
        <v>18.8</v>
      </c>
      <c r="AW82" s="285">
        <f t="shared" si="140"/>
        <v>28.3</v>
      </c>
      <c r="AX82" s="285">
        <f t="shared" si="141"/>
        <v>20.399999999999999</v>
      </c>
      <c r="AY82" s="285">
        <f t="shared" si="142"/>
        <v>20.399999999999999</v>
      </c>
      <c r="AZ82" s="285" t="str">
        <f t="shared" si="143"/>
        <v/>
      </c>
      <c r="BA82" s="285">
        <f t="shared" si="144"/>
        <v>4.7</v>
      </c>
      <c r="BB82" s="285">
        <f t="shared" si="145"/>
        <v>4.7</v>
      </c>
      <c r="BC82" s="285">
        <f t="shared" si="146"/>
        <v>11.3</v>
      </c>
      <c r="BD82" s="285" t="str">
        <f t="shared" si="147"/>
        <v/>
      </c>
      <c r="BE82" s="285">
        <f t="shared" si="148"/>
        <v>7.8</v>
      </c>
      <c r="BF82" s="285" t="str">
        <f t="shared" si="149"/>
        <v/>
      </c>
      <c r="BG82" s="284" t="str">
        <f t="shared" si="150"/>
        <v/>
      </c>
      <c r="BH82" s="285" t="str">
        <f t="shared" si="151"/>
        <v/>
      </c>
      <c r="BI82" s="285">
        <f t="shared" si="152"/>
        <v>36.36363636363636</v>
      </c>
      <c r="BJ82" s="285">
        <f t="shared" si="153"/>
        <v>36.36363636363636</v>
      </c>
      <c r="BK82" s="285">
        <f t="shared" si="154"/>
        <v>58.110882956878847</v>
      </c>
      <c r="BL82" s="285">
        <f t="shared" si="155"/>
        <v>42.236024844720497</v>
      </c>
      <c r="BM82" s="285">
        <f t="shared" si="156"/>
        <v>42.236024844720497</v>
      </c>
      <c r="BN82" s="285" t="str">
        <f t="shared" si="157"/>
        <v/>
      </c>
      <c r="BO82" s="285">
        <f t="shared" si="158"/>
        <v>9.6509240246406574</v>
      </c>
      <c r="BP82" s="285">
        <f t="shared" si="159"/>
        <v>9.6509240246406574</v>
      </c>
      <c r="BQ82" s="285">
        <f t="shared" si="160"/>
        <v>25.393258426966291</v>
      </c>
      <c r="BR82" s="285" t="str">
        <f t="shared" si="161"/>
        <v/>
      </c>
      <c r="BS82" s="285">
        <f t="shared" si="162"/>
        <v>14.857142857142858</v>
      </c>
      <c r="BT82" s="285" t="str">
        <f t="shared" si="163"/>
        <v/>
      </c>
      <c r="BW82" s="283">
        <v>7.44</v>
      </c>
      <c r="BX82" s="283">
        <v>7.44</v>
      </c>
      <c r="BY82" s="283">
        <v>7.75</v>
      </c>
      <c r="BZ82" s="283">
        <v>4.95</v>
      </c>
      <c r="CA82" s="283">
        <v>4.95</v>
      </c>
      <c r="CC82" s="283">
        <v>6.98</v>
      </c>
      <c r="CD82" s="283">
        <v>6.98</v>
      </c>
      <c r="CE82" s="283">
        <v>6.2</v>
      </c>
      <c r="CG82" s="283">
        <v>6.69</v>
      </c>
      <c r="CI82" s="282" t="str">
        <f t="shared" si="164"/>
        <v/>
      </c>
      <c r="CJ82" s="283" t="str">
        <f t="shared" si="165"/>
        <v/>
      </c>
      <c r="CK82" s="283">
        <f t="shared" si="166"/>
        <v>7.44</v>
      </c>
      <c r="CL82" s="283">
        <f t="shared" si="167"/>
        <v>7.44</v>
      </c>
      <c r="CM82" s="283">
        <f t="shared" si="168"/>
        <v>7.75</v>
      </c>
      <c r="CN82" s="283">
        <f t="shared" si="169"/>
        <v>4.95</v>
      </c>
      <c r="CO82" s="283">
        <f t="shared" si="170"/>
        <v>4.95</v>
      </c>
      <c r="CP82" s="283" t="str">
        <f t="shared" si="171"/>
        <v/>
      </c>
      <c r="CQ82" s="283">
        <f t="shared" si="172"/>
        <v>6.98</v>
      </c>
      <c r="CR82" s="283">
        <f t="shared" si="173"/>
        <v>6.98</v>
      </c>
      <c r="CS82" s="283">
        <f t="shared" si="174"/>
        <v>6.2</v>
      </c>
      <c r="CT82" s="283" t="str">
        <f t="shared" si="175"/>
        <v/>
      </c>
      <c r="CU82" s="283">
        <f t="shared" si="176"/>
        <v>6.69</v>
      </c>
      <c r="CV82" s="283" t="str">
        <f t="shared" si="177"/>
        <v/>
      </c>
      <c r="CW82" s="286" t="str">
        <f t="shared" si="178"/>
        <v/>
      </c>
      <c r="CX82" s="287">
        <f t="shared" si="179"/>
        <v>1</v>
      </c>
      <c r="CY82" s="287">
        <f t="shared" si="180"/>
        <v>1</v>
      </c>
      <c r="CZ82" s="287">
        <f t="shared" si="181"/>
        <v>1</v>
      </c>
      <c r="DA82" s="287">
        <f t="shared" si="182"/>
        <v>1</v>
      </c>
    </row>
    <row r="83" spans="1:105" ht="17" x14ac:dyDescent="0.25">
      <c r="A83" s="281" t="s">
        <v>16</v>
      </c>
      <c r="B83" s="94" t="s">
        <v>2579</v>
      </c>
      <c r="C83" s="282">
        <v>2.4700000000000002</v>
      </c>
      <c r="D83" s="283">
        <v>4.54</v>
      </c>
      <c r="E83" s="283">
        <v>3.57</v>
      </c>
      <c r="F83" s="283">
        <v>3.57</v>
      </c>
      <c r="G83" s="283">
        <v>3.17</v>
      </c>
      <c r="H83" s="283">
        <v>3.62</v>
      </c>
      <c r="I83" s="283">
        <v>3.62</v>
      </c>
      <c r="J83" s="283">
        <v>3.6</v>
      </c>
      <c r="K83" s="283">
        <v>6.94</v>
      </c>
      <c r="L83" s="283">
        <v>6.94</v>
      </c>
      <c r="M83" s="283">
        <v>5.31</v>
      </c>
      <c r="N83" s="283">
        <v>4.1900000000000004</v>
      </c>
      <c r="O83" s="283">
        <v>3.11</v>
      </c>
      <c r="P83" s="283">
        <v>5.77</v>
      </c>
      <c r="Q83" s="284">
        <v>3.6</v>
      </c>
      <c r="R83" s="285">
        <v>3.7</v>
      </c>
      <c r="S83" s="285">
        <v>2.6</v>
      </c>
      <c r="T83" s="285">
        <v>2.6</v>
      </c>
      <c r="U83" s="285">
        <v>5.4</v>
      </c>
      <c r="V83" s="285">
        <v>3.2</v>
      </c>
      <c r="W83" s="285">
        <v>3.2</v>
      </c>
      <c r="X83" s="285">
        <v>5.8</v>
      </c>
      <c r="Y83" s="285">
        <v>5.4</v>
      </c>
      <c r="Z83" s="285">
        <v>5.4</v>
      </c>
      <c r="AA83" s="285">
        <v>9.1999999999999993</v>
      </c>
      <c r="AB83" s="285">
        <v>3.4</v>
      </c>
      <c r="AC83" s="285">
        <v>2.8</v>
      </c>
      <c r="AD83" s="285">
        <v>3.3</v>
      </c>
      <c r="AE83" s="282">
        <f t="shared" si="122"/>
        <v>1.4574898785425101</v>
      </c>
      <c r="AF83" s="283">
        <f t="shared" si="123"/>
        <v>0.81497797356828194</v>
      </c>
      <c r="AG83" s="283">
        <f t="shared" si="124"/>
        <v>0.72829131652661072</v>
      </c>
      <c r="AH83" s="283">
        <f t="shared" si="125"/>
        <v>0.72829131652661072</v>
      </c>
      <c r="AI83" s="283">
        <f t="shared" si="126"/>
        <v>1.7034700315457414</v>
      </c>
      <c r="AJ83" s="283">
        <f t="shared" si="127"/>
        <v>0.88397790055248626</v>
      </c>
      <c r="AK83" s="283">
        <f t="shared" si="128"/>
        <v>0.88397790055248626</v>
      </c>
      <c r="AL83" s="283">
        <f t="shared" si="129"/>
        <v>1.6111111111111109</v>
      </c>
      <c r="AM83" s="283">
        <f t="shared" si="130"/>
        <v>0.77809798270893371</v>
      </c>
      <c r="AN83" s="283">
        <f t="shared" si="131"/>
        <v>0.77809798270893371</v>
      </c>
      <c r="AO83" s="283">
        <f t="shared" si="132"/>
        <v>1.7325800376647835</v>
      </c>
      <c r="AP83" s="283">
        <f t="shared" si="133"/>
        <v>0.81145584725536979</v>
      </c>
      <c r="AQ83" s="283">
        <f t="shared" si="134"/>
        <v>0.90032154340836013</v>
      </c>
      <c r="AR83" s="283">
        <f t="shared" si="135"/>
        <v>0.57192374350086661</v>
      </c>
      <c r="AS83" s="284">
        <f t="shared" si="136"/>
        <v>3.6</v>
      </c>
      <c r="AT83" s="285" t="str">
        <f t="shared" si="137"/>
        <v/>
      </c>
      <c r="AU83" s="285" t="str">
        <f t="shared" si="138"/>
        <v/>
      </c>
      <c r="AV83" s="285" t="str">
        <f t="shared" si="139"/>
        <v/>
      </c>
      <c r="AW83" s="285">
        <f t="shared" si="140"/>
        <v>5.4</v>
      </c>
      <c r="AX83" s="285" t="str">
        <f t="shared" si="141"/>
        <v/>
      </c>
      <c r="AY83" s="285" t="str">
        <f t="shared" si="142"/>
        <v/>
      </c>
      <c r="AZ83" s="285">
        <f t="shared" si="143"/>
        <v>5.8</v>
      </c>
      <c r="BA83" s="285" t="str">
        <f t="shared" si="144"/>
        <v/>
      </c>
      <c r="BB83" s="285" t="str">
        <f t="shared" si="145"/>
        <v/>
      </c>
      <c r="BC83" s="285">
        <f t="shared" si="146"/>
        <v>9.1999999999999993</v>
      </c>
      <c r="BD83" s="285" t="str">
        <f t="shared" si="147"/>
        <v/>
      </c>
      <c r="BE83" s="285" t="str">
        <f t="shared" si="148"/>
        <v/>
      </c>
      <c r="BF83" s="285" t="str">
        <f t="shared" si="149"/>
        <v/>
      </c>
      <c r="BG83" s="284">
        <f t="shared" si="150"/>
        <v>6.6176470588235299</v>
      </c>
      <c r="BH83" s="285" t="str">
        <f t="shared" si="151"/>
        <v/>
      </c>
      <c r="BI83" s="285" t="str">
        <f t="shared" si="152"/>
        <v/>
      </c>
      <c r="BJ83" s="285" t="str">
        <f t="shared" si="153"/>
        <v/>
      </c>
      <c r="BK83" s="285">
        <f t="shared" si="154"/>
        <v>11.08829568788501</v>
      </c>
      <c r="BL83" s="285" t="str">
        <f t="shared" si="155"/>
        <v/>
      </c>
      <c r="BM83" s="285" t="str">
        <f t="shared" si="156"/>
        <v/>
      </c>
      <c r="BN83" s="285">
        <f t="shared" si="157"/>
        <v>16.811594202898551</v>
      </c>
      <c r="BO83" s="285" t="str">
        <f t="shared" si="158"/>
        <v/>
      </c>
      <c r="BP83" s="285" t="str">
        <f t="shared" si="159"/>
        <v/>
      </c>
      <c r="BQ83" s="285">
        <f t="shared" si="160"/>
        <v>20.674157303370784</v>
      </c>
      <c r="BR83" s="285" t="str">
        <f t="shared" si="161"/>
        <v/>
      </c>
      <c r="BS83" s="285" t="str">
        <f t="shared" si="162"/>
        <v/>
      </c>
      <c r="BT83" s="285" t="str">
        <f t="shared" si="163"/>
        <v/>
      </c>
      <c r="BU83" s="282">
        <v>8.2899999999999991</v>
      </c>
      <c r="BV83" s="283">
        <v>8.74</v>
      </c>
      <c r="BW83" s="283">
        <v>8.52</v>
      </c>
      <c r="BX83" s="283">
        <v>8.52</v>
      </c>
      <c r="BY83" s="283">
        <v>8.8000000000000007</v>
      </c>
      <c r="BZ83" s="283">
        <v>8.83</v>
      </c>
      <c r="CA83" s="283">
        <v>8.83</v>
      </c>
      <c r="CB83" s="283">
        <v>8.89</v>
      </c>
      <c r="CC83" s="283">
        <v>8.76</v>
      </c>
      <c r="CD83" s="283">
        <v>8.76</v>
      </c>
      <c r="CE83" s="283">
        <v>8.86</v>
      </c>
      <c r="CF83" s="283">
        <v>9.2799999999999994</v>
      </c>
      <c r="CG83" s="283">
        <v>9.48</v>
      </c>
      <c r="CH83" s="283">
        <v>9.0500000000000007</v>
      </c>
      <c r="CI83" s="282">
        <f t="shared" si="164"/>
        <v>8.2899999999999991</v>
      </c>
      <c r="CJ83" s="283" t="str">
        <f t="shared" si="165"/>
        <v/>
      </c>
      <c r="CK83" s="283" t="str">
        <f t="shared" si="166"/>
        <v/>
      </c>
      <c r="CL83" s="283" t="str">
        <f t="shared" si="167"/>
        <v/>
      </c>
      <c r="CM83" s="283">
        <f t="shared" si="168"/>
        <v>8.8000000000000007</v>
      </c>
      <c r="CN83" s="283" t="str">
        <f t="shared" si="169"/>
        <v/>
      </c>
      <c r="CO83" s="283" t="str">
        <f t="shared" si="170"/>
        <v/>
      </c>
      <c r="CP83" s="283">
        <f t="shared" si="171"/>
        <v>8.89</v>
      </c>
      <c r="CQ83" s="283" t="str">
        <f t="shared" si="172"/>
        <v/>
      </c>
      <c r="CR83" s="283" t="str">
        <f t="shared" si="173"/>
        <v/>
      </c>
      <c r="CS83" s="283">
        <f t="shared" si="174"/>
        <v>8.86</v>
      </c>
      <c r="CT83" s="283" t="str">
        <f t="shared" si="175"/>
        <v/>
      </c>
      <c r="CU83" s="283" t="str">
        <f t="shared" si="176"/>
        <v/>
      </c>
      <c r="CV83" s="283" t="str">
        <f t="shared" si="177"/>
        <v/>
      </c>
      <c r="CW83" s="286">
        <f t="shared" si="178"/>
        <v>1</v>
      </c>
      <c r="CX83" s="287">
        <f t="shared" si="179"/>
        <v>1</v>
      </c>
      <c r="CY83" s="287">
        <f t="shared" si="180"/>
        <v>1</v>
      </c>
      <c r="CZ83" s="287" t="str">
        <f t="shared" si="181"/>
        <v/>
      </c>
      <c r="DA83" s="287">
        <f t="shared" si="182"/>
        <v>1</v>
      </c>
    </row>
    <row r="84" spans="1:105" ht="17" x14ac:dyDescent="0.25">
      <c r="A84" s="281" t="s">
        <v>24</v>
      </c>
      <c r="B84" s="94" t="s">
        <v>2580</v>
      </c>
      <c r="C84" s="282">
        <v>4.72</v>
      </c>
      <c r="D84" s="283">
        <v>4.7300000000000004</v>
      </c>
      <c r="E84" s="283">
        <v>3.29</v>
      </c>
      <c r="F84" s="283">
        <v>3.29</v>
      </c>
      <c r="G84" s="283">
        <v>2.68</v>
      </c>
      <c r="H84" s="283">
        <v>3.14</v>
      </c>
      <c r="I84" s="283">
        <v>3.14</v>
      </c>
      <c r="J84" s="283">
        <v>3.01</v>
      </c>
      <c r="K84" s="283">
        <v>5.62</v>
      </c>
      <c r="L84" s="283">
        <v>5.62</v>
      </c>
      <c r="M84" s="283">
        <v>5.32</v>
      </c>
      <c r="N84" s="283">
        <v>1.69</v>
      </c>
      <c r="O84" s="283">
        <v>2.08</v>
      </c>
      <c r="P84" s="283">
        <v>2.12</v>
      </c>
      <c r="Q84" s="284">
        <v>18.399999999999999</v>
      </c>
      <c r="R84" s="285">
        <v>17.7</v>
      </c>
      <c r="S84" s="285">
        <v>11.6</v>
      </c>
      <c r="T84" s="285">
        <v>11.6</v>
      </c>
      <c r="U84" s="285">
        <v>16.8</v>
      </c>
      <c r="V84" s="285">
        <v>9.6999999999999993</v>
      </c>
      <c r="W84" s="285">
        <v>9.6999999999999993</v>
      </c>
      <c r="X84" s="285">
        <v>13.5</v>
      </c>
      <c r="Y84" s="285">
        <v>12.8</v>
      </c>
      <c r="Z84" s="285">
        <v>12.8</v>
      </c>
      <c r="AA84" s="285">
        <v>18.5</v>
      </c>
      <c r="AE84" s="282">
        <f t="shared" si="122"/>
        <v>3.8983050847457625</v>
      </c>
      <c r="AF84" s="283">
        <f t="shared" si="123"/>
        <v>3.7420718816067646</v>
      </c>
      <c r="AG84" s="283">
        <f t="shared" si="124"/>
        <v>3.525835866261398</v>
      </c>
      <c r="AH84" s="283">
        <f t="shared" si="125"/>
        <v>3.525835866261398</v>
      </c>
      <c r="AI84" s="283">
        <f t="shared" si="126"/>
        <v>6.2686567164179108</v>
      </c>
      <c r="AJ84" s="283">
        <f t="shared" si="127"/>
        <v>3.0891719745222925</v>
      </c>
      <c r="AK84" s="283">
        <f t="shared" si="128"/>
        <v>3.0891719745222925</v>
      </c>
      <c r="AL84" s="283">
        <f t="shared" si="129"/>
        <v>4.4850498338870439</v>
      </c>
      <c r="AM84" s="283">
        <f t="shared" si="130"/>
        <v>2.2775800711743774</v>
      </c>
      <c r="AN84" s="283">
        <f t="shared" si="131"/>
        <v>2.2775800711743774</v>
      </c>
      <c r="AO84" s="283">
        <f t="shared" si="132"/>
        <v>3.477443609022556</v>
      </c>
      <c r="AP84" s="283" t="str">
        <f t="shared" si="133"/>
        <v/>
      </c>
      <c r="AQ84" s="283" t="str">
        <f t="shared" si="134"/>
        <v/>
      </c>
      <c r="AR84" s="283" t="str">
        <f t="shared" si="135"/>
        <v/>
      </c>
      <c r="AS84" s="284">
        <f t="shared" si="136"/>
        <v>18.399999999999999</v>
      </c>
      <c r="AT84" s="285">
        <f t="shared" si="137"/>
        <v>17.7</v>
      </c>
      <c r="AU84" s="285">
        <f t="shared" si="138"/>
        <v>11.6</v>
      </c>
      <c r="AV84" s="285">
        <f t="shared" si="139"/>
        <v>11.6</v>
      </c>
      <c r="AW84" s="285">
        <f t="shared" si="140"/>
        <v>16.8</v>
      </c>
      <c r="AX84" s="285">
        <f t="shared" si="141"/>
        <v>9.6999999999999993</v>
      </c>
      <c r="AY84" s="285">
        <f t="shared" si="142"/>
        <v>9.6999999999999993</v>
      </c>
      <c r="AZ84" s="285">
        <f t="shared" si="143"/>
        <v>13.5</v>
      </c>
      <c r="BA84" s="285">
        <f t="shared" si="144"/>
        <v>12.8</v>
      </c>
      <c r="BB84" s="285">
        <f t="shared" si="145"/>
        <v>12.8</v>
      </c>
      <c r="BC84" s="285">
        <f t="shared" si="146"/>
        <v>18.5</v>
      </c>
      <c r="BD84" s="285" t="str">
        <f t="shared" si="147"/>
        <v/>
      </c>
      <c r="BE84" s="285" t="str">
        <f t="shared" si="148"/>
        <v/>
      </c>
      <c r="BF84" s="285" t="str">
        <f t="shared" si="149"/>
        <v/>
      </c>
      <c r="BG84" s="284">
        <f t="shared" si="150"/>
        <v>33.823529411764703</v>
      </c>
      <c r="BH84" s="285">
        <f t="shared" si="151"/>
        <v>32.899628252788105</v>
      </c>
      <c r="BI84" s="285">
        <f t="shared" si="152"/>
        <v>22.43713733075435</v>
      </c>
      <c r="BJ84" s="285">
        <f t="shared" si="153"/>
        <v>22.43713733075435</v>
      </c>
      <c r="BK84" s="285">
        <f t="shared" si="154"/>
        <v>34.496919917864474</v>
      </c>
      <c r="BL84" s="285">
        <f t="shared" si="155"/>
        <v>20.082815734989648</v>
      </c>
      <c r="BM84" s="285">
        <f t="shared" si="156"/>
        <v>20.082815734989648</v>
      </c>
      <c r="BN84" s="285">
        <f t="shared" si="157"/>
        <v>39.130434782608695</v>
      </c>
      <c r="BO84" s="285">
        <f t="shared" si="158"/>
        <v>26.283367556468171</v>
      </c>
      <c r="BP84" s="285">
        <f t="shared" si="159"/>
        <v>26.283367556468171</v>
      </c>
      <c r="BQ84" s="285">
        <f t="shared" si="160"/>
        <v>41.573033707865171</v>
      </c>
      <c r="BR84" s="285" t="str">
        <f t="shared" si="161"/>
        <v/>
      </c>
      <c r="BS84" s="285" t="str">
        <f t="shared" si="162"/>
        <v/>
      </c>
      <c r="BT84" s="285" t="str">
        <f t="shared" si="163"/>
        <v/>
      </c>
      <c r="BU84" s="282">
        <v>7.17</v>
      </c>
      <c r="BV84" s="283">
        <v>7.46</v>
      </c>
      <c r="BW84" s="283">
        <v>7.22</v>
      </c>
      <c r="BX84" s="283">
        <v>7.22</v>
      </c>
      <c r="BY84" s="283">
        <v>7.44</v>
      </c>
      <c r="BZ84" s="283">
        <v>6.59</v>
      </c>
      <c r="CA84" s="283">
        <v>6.59</v>
      </c>
      <c r="CB84" s="283">
        <v>7.49</v>
      </c>
      <c r="CC84" s="283">
        <v>7.58</v>
      </c>
      <c r="CD84" s="283">
        <v>7.58</v>
      </c>
      <c r="CE84" s="283">
        <v>7.72</v>
      </c>
      <c r="CI84" s="282">
        <f t="shared" si="164"/>
        <v>7.17</v>
      </c>
      <c r="CJ84" s="283">
        <f t="shared" si="165"/>
        <v>7.46</v>
      </c>
      <c r="CK84" s="283">
        <f t="shared" si="166"/>
        <v>7.22</v>
      </c>
      <c r="CL84" s="283">
        <f t="shared" si="167"/>
        <v>7.22</v>
      </c>
      <c r="CM84" s="283">
        <f t="shared" si="168"/>
        <v>7.44</v>
      </c>
      <c r="CN84" s="283">
        <f t="shared" si="169"/>
        <v>6.59</v>
      </c>
      <c r="CO84" s="283">
        <f t="shared" si="170"/>
        <v>6.59</v>
      </c>
      <c r="CP84" s="283">
        <f t="shared" si="171"/>
        <v>7.49</v>
      </c>
      <c r="CQ84" s="283">
        <f t="shared" si="172"/>
        <v>7.58</v>
      </c>
      <c r="CR84" s="283">
        <f t="shared" si="173"/>
        <v>7.58</v>
      </c>
      <c r="CS84" s="283">
        <f t="shared" si="174"/>
        <v>7.72</v>
      </c>
      <c r="CT84" s="283" t="str">
        <f t="shared" si="175"/>
        <v/>
      </c>
      <c r="CU84" s="283" t="str">
        <f t="shared" si="176"/>
        <v/>
      </c>
      <c r="CV84" s="283" t="str">
        <f t="shared" si="177"/>
        <v/>
      </c>
      <c r="CW84" s="286">
        <f t="shared" si="178"/>
        <v>1</v>
      </c>
      <c r="CX84" s="287">
        <f t="shared" si="179"/>
        <v>1</v>
      </c>
      <c r="CY84" s="287">
        <f t="shared" si="180"/>
        <v>1</v>
      </c>
      <c r="CZ84" s="287" t="str">
        <f t="shared" si="181"/>
        <v/>
      </c>
      <c r="DA84" s="287">
        <f t="shared" si="182"/>
        <v>1</v>
      </c>
    </row>
    <row r="85" spans="1:105" ht="17" x14ac:dyDescent="0.25">
      <c r="A85" s="281" t="s">
        <v>134</v>
      </c>
      <c r="B85" s="94" t="s">
        <v>2581</v>
      </c>
      <c r="C85" s="282">
        <v>4.3499999999999996</v>
      </c>
      <c r="D85" s="283">
        <v>3.91</v>
      </c>
      <c r="E85" s="283">
        <v>5.16</v>
      </c>
      <c r="F85" s="283">
        <v>5.16</v>
      </c>
      <c r="G85" s="283">
        <v>6.31</v>
      </c>
      <c r="H85" s="283">
        <v>5.37</v>
      </c>
      <c r="I85" s="283">
        <v>5.37</v>
      </c>
      <c r="J85" s="283">
        <v>5.64</v>
      </c>
      <c r="K85" s="283">
        <v>7.01</v>
      </c>
      <c r="L85" s="283">
        <v>7.01</v>
      </c>
      <c r="M85" s="283">
        <v>6.49</v>
      </c>
      <c r="N85" s="283">
        <v>3.67</v>
      </c>
      <c r="O85" s="283">
        <v>3.47</v>
      </c>
      <c r="P85" s="283">
        <v>3.49</v>
      </c>
      <c r="Q85" s="284">
        <v>5.2</v>
      </c>
      <c r="R85" s="285">
        <v>6.6</v>
      </c>
      <c r="S85" s="285">
        <v>22.5</v>
      </c>
      <c r="T85" s="285">
        <v>22.5</v>
      </c>
      <c r="U85" s="285">
        <v>17.7</v>
      </c>
      <c r="V85" s="285">
        <v>18</v>
      </c>
      <c r="W85" s="285">
        <v>18</v>
      </c>
      <c r="X85" s="285">
        <v>18.399999999999999</v>
      </c>
      <c r="Y85" s="285">
        <v>22</v>
      </c>
      <c r="Z85" s="285">
        <v>22</v>
      </c>
      <c r="AA85" s="285">
        <v>21.6</v>
      </c>
      <c r="AB85" s="285">
        <v>12.4</v>
      </c>
      <c r="AC85" s="285">
        <v>4</v>
      </c>
      <c r="AD85" s="285">
        <v>4.5</v>
      </c>
      <c r="AE85" s="282">
        <f t="shared" si="122"/>
        <v>1.1954022988505748</v>
      </c>
      <c r="AF85" s="283">
        <f t="shared" si="123"/>
        <v>1.6879795396419435</v>
      </c>
      <c r="AG85" s="283">
        <f t="shared" si="124"/>
        <v>4.3604651162790695</v>
      </c>
      <c r="AH85" s="283">
        <f t="shared" si="125"/>
        <v>4.3604651162790695</v>
      </c>
      <c r="AI85" s="283">
        <f t="shared" si="126"/>
        <v>2.8050713153724249</v>
      </c>
      <c r="AJ85" s="283">
        <f t="shared" si="127"/>
        <v>3.3519553072625698</v>
      </c>
      <c r="AK85" s="283">
        <f t="shared" si="128"/>
        <v>3.3519553072625698</v>
      </c>
      <c r="AL85" s="283">
        <f t="shared" si="129"/>
        <v>3.2624113475177303</v>
      </c>
      <c r="AM85" s="283">
        <f t="shared" si="130"/>
        <v>3.1383737517831669</v>
      </c>
      <c r="AN85" s="283">
        <f t="shared" si="131"/>
        <v>3.1383737517831669</v>
      </c>
      <c r="AO85" s="283">
        <f t="shared" si="132"/>
        <v>3.3281972265023114</v>
      </c>
      <c r="AP85" s="283">
        <f t="shared" si="133"/>
        <v>3.3787465940054497</v>
      </c>
      <c r="AQ85" s="283">
        <f t="shared" si="134"/>
        <v>1.1527377521613833</v>
      </c>
      <c r="AR85" s="283">
        <f t="shared" si="135"/>
        <v>1.2893982808022921</v>
      </c>
      <c r="AS85" s="284" t="str">
        <f t="shared" si="136"/>
        <v/>
      </c>
      <c r="AT85" s="285">
        <f t="shared" si="137"/>
        <v>6.6</v>
      </c>
      <c r="AU85" s="285">
        <f t="shared" si="138"/>
        <v>22.5</v>
      </c>
      <c r="AV85" s="285">
        <f t="shared" si="139"/>
        <v>22.5</v>
      </c>
      <c r="AW85" s="285">
        <f t="shared" si="140"/>
        <v>17.7</v>
      </c>
      <c r="AX85" s="285">
        <f t="shared" si="141"/>
        <v>18</v>
      </c>
      <c r="AY85" s="285">
        <f t="shared" si="142"/>
        <v>18</v>
      </c>
      <c r="AZ85" s="285">
        <f t="shared" si="143"/>
        <v>18.399999999999999</v>
      </c>
      <c r="BA85" s="285">
        <f t="shared" si="144"/>
        <v>22</v>
      </c>
      <c r="BB85" s="285">
        <f t="shared" si="145"/>
        <v>22</v>
      </c>
      <c r="BC85" s="285">
        <f t="shared" si="146"/>
        <v>21.6</v>
      </c>
      <c r="BD85" s="285">
        <f t="shared" si="147"/>
        <v>12.4</v>
      </c>
      <c r="BE85" s="285" t="str">
        <f t="shared" si="148"/>
        <v/>
      </c>
      <c r="BF85" s="285" t="str">
        <f t="shared" si="149"/>
        <v/>
      </c>
      <c r="BG85" s="284" t="str">
        <f t="shared" si="150"/>
        <v/>
      </c>
      <c r="BH85" s="285">
        <f t="shared" si="151"/>
        <v>12.267657992565056</v>
      </c>
      <c r="BI85" s="285">
        <f t="shared" si="152"/>
        <v>43.520309477756285</v>
      </c>
      <c r="BJ85" s="285">
        <f t="shared" si="153"/>
        <v>43.520309477756285</v>
      </c>
      <c r="BK85" s="285">
        <f t="shared" si="154"/>
        <v>36.344969199178642</v>
      </c>
      <c r="BL85" s="285">
        <f t="shared" si="155"/>
        <v>37.267080745341616</v>
      </c>
      <c r="BM85" s="285">
        <f t="shared" si="156"/>
        <v>37.267080745341616</v>
      </c>
      <c r="BN85" s="285">
        <f t="shared" si="157"/>
        <v>53.333333333333329</v>
      </c>
      <c r="BO85" s="285">
        <f t="shared" si="158"/>
        <v>45.17453798767967</v>
      </c>
      <c r="BP85" s="285">
        <f t="shared" si="159"/>
        <v>45.17453798767967</v>
      </c>
      <c r="BQ85" s="285">
        <f t="shared" si="160"/>
        <v>48.539325842696627</v>
      </c>
      <c r="BR85" s="285">
        <f t="shared" si="161"/>
        <v>24.457593688362916</v>
      </c>
      <c r="BS85" s="285" t="str">
        <f t="shared" si="162"/>
        <v/>
      </c>
      <c r="BT85" s="285" t="str">
        <f t="shared" si="163"/>
        <v/>
      </c>
      <c r="BU85" s="282">
        <v>6.13</v>
      </c>
      <c r="BV85" s="283">
        <v>5.98</v>
      </c>
      <c r="BW85" s="283">
        <v>5.55</v>
      </c>
      <c r="BX85" s="283">
        <v>5.55</v>
      </c>
      <c r="BY85" s="283">
        <v>5.93</v>
      </c>
      <c r="BZ85" s="283">
        <v>5.1100000000000003</v>
      </c>
      <c r="CA85" s="283">
        <v>5.1100000000000003</v>
      </c>
      <c r="CB85" s="283">
        <v>5.7</v>
      </c>
      <c r="CC85" s="283">
        <v>5.72</v>
      </c>
      <c r="CD85" s="283">
        <v>5.72</v>
      </c>
      <c r="CE85" s="283">
        <v>6.34</v>
      </c>
      <c r="CF85" s="283">
        <v>5.47</v>
      </c>
      <c r="CG85" s="283">
        <v>6.42</v>
      </c>
      <c r="CH85" s="283">
        <v>6.27</v>
      </c>
      <c r="CI85" s="282" t="str">
        <f t="shared" si="164"/>
        <v/>
      </c>
      <c r="CJ85" s="283">
        <f t="shared" si="165"/>
        <v>5.98</v>
      </c>
      <c r="CK85" s="283">
        <f t="shared" si="166"/>
        <v>5.55</v>
      </c>
      <c r="CL85" s="283">
        <f t="shared" si="167"/>
        <v>5.55</v>
      </c>
      <c r="CM85" s="283">
        <f t="shared" si="168"/>
        <v>5.93</v>
      </c>
      <c r="CN85" s="283">
        <f t="shared" si="169"/>
        <v>5.1100000000000003</v>
      </c>
      <c r="CO85" s="283">
        <f t="shared" si="170"/>
        <v>5.1100000000000003</v>
      </c>
      <c r="CP85" s="283">
        <f t="shared" si="171"/>
        <v>5.7</v>
      </c>
      <c r="CQ85" s="283">
        <f t="shared" si="172"/>
        <v>5.72</v>
      </c>
      <c r="CR85" s="283">
        <f t="shared" si="173"/>
        <v>5.72</v>
      </c>
      <c r="CS85" s="283">
        <f t="shared" si="174"/>
        <v>6.34</v>
      </c>
      <c r="CT85" s="283">
        <f t="shared" si="175"/>
        <v>5.47</v>
      </c>
      <c r="CU85" s="283" t="str">
        <f t="shared" si="176"/>
        <v/>
      </c>
      <c r="CV85" s="283" t="str">
        <f t="shared" si="177"/>
        <v/>
      </c>
      <c r="CW85" s="286">
        <f t="shared" si="178"/>
        <v>1</v>
      </c>
      <c r="CX85" s="287">
        <f t="shared" si="179"/>
        <v>1</v>
      </c>
      <c r="CY85" s="287">
        <f t="shared" si="180"/>
        <v>1</v>
      </c>
      <c r="CZ85" s="287" t="str">
        <f t="shared" si="181"/>
        <v/>
      </c>
      <c r="DA85" s="287">
        <f t="shared" si="182"/>
        <v>1</v>
      </c>
    </row>
    <row r="86" spans="1:105" ht="17" x14ac:dyDescent="0.25">
      <c r="A86" s="281" t="s">
        <v>132</v>
      </c>
      <c r="B86" s="94" t="s">
        <v>2582</v>
      </c>
      <c r="C86" s="282">
        <v>6.17</v>
      </c>
      <c r="D86" s="283">
        <v>3.97</v>
      </c>
      <c r="E86" s="283">
        <v>11.37</v>
      </c>
      <c r="F86" s="283">
        <v>11.37</v>
      </c>
      <c r="G86" s="283">
        <v>5.22</v>
      </c>
      <c r="H86" s="283">
        <v>4.91</v>
      </c>
      <c r="I86" s="283">
        <v>4.91</v>
      </c>
      <c r="J86" s="283">
        <v>4.25</v>
      </c>
      <c r="K86" s="283">
        <v>7.8</v>
      </c>
      <c r="L86" s="283">
        <v>7.8</v>
      </c>
      <c r="M86" s="283">
        <v>7.46</v>
      </c>
      <c r="N86" s="283">
        <v>6.82</v>
      </c>
      <c r="O86" s="283">
        <v>5.95</v>
      </c>
      <c r="P86" s="283">
        <v>5.5</v>
      </c>
      <c r="Q86" s="284">
        <v>45.3</v>
      </c>
      <c r="R86" s="285">
        <v>44.2</v>
      </c>
      <c r="S86" s="285">
        <v>45</v>
      </c>
      <c r="T86" s="285">
        <v>45</v>
      </c>
      <c r="U86" s="285">
        <v>48.7</v>
      </c>
      <c r="V86" s="285">
        <v>42.6</v>
      </c>
      <c r="W86" s="285">
        <v>42.6</v>
      </c>
      <c r="X86" s="285">
        <v>18.5</v>
      </c>
      <c r="Y86" s="285">
        <v>48.7</v>
      </c>
      <c r="Z86" s="285">
        <v>48.7</v>
      </c>
      <c r="AA86" s="285">
        <v>30.1</v>
      </c>
      <c r="AB86" s="285">
        <v>12.9</v>
      </c>
      <c r="AC86" s="285">
        <v>30.3</v>
      </c>
      <c r="AD86" s="285">
        <v>32.1</v>
      </c>
      <c r="AE86" s="282">
        <f t="shared" si="122"/>
        <v>7.3419773095623979</v>
      </c>
      <c r="AF86" s="283">
        <f t="shared" si="123"/>
        <v>11.133501259445843</v>
      </c>
      <c r="AG86" s="283">
        <f t="shared" si="124"/>
        <v>3.9577836411609502</v>
      </c>
      <c r="AH86" s="283">
        <f t="shared" si="125"/>
        <v>3.9577836411609502</v>
      </c>
      <c r="AI86" s="283">
        <f t="shared" si="126"/>
        <v>9.3295019157088124</v>
      </c>
      <c r="AJ86" s="283">
        <f t="shared" si="127"/>
        <v>8.6761710794297358</v>
      </c>
      <c r="AK86" s="283">
        <f t="shared" si="128"/>
        <v>8.6761710794297358</v>
      </c>
      <c r="AL86" s="283">
        <f t="shared" si="129"/>
        <v>4.3529411764705879</v>
      </c>
      <c r="AM86" s="283">
        <f t="shared" si="130"/>
        <v>6.2435897435897445</v>
      </c>
      <c r="AN86" s="283">
        <f t="shared" si="131"/>
        <v>6.2435897435897445</v>
      </c>
      <c r="AO86" s="283">
        <f t="shared" si="132"/>
        <v>4.0348525469168903</v>
      </c>
      <c r="AP86" s="283">
        <f t="shared" si="133"/>
        <v>1.8914956011730204</v>
      </c>
      <c r="AQ86" s="283">
        <f t="shared" si="134"/>
        <v>5.0924369747899156</v>
      </c>
      <c r="AR86" s="283">
        <f t="shared" si="135"/>
        <v>5.8363636363636369</v>
      </c>
      <c r="AS86" s="284">
        <f t="shared" si="136"/>
        <v>45.3</v>
      </c>
      <c r="AT86" s="285">
        <f t="shared" si="137"/>
        <v>44.2</v>
      </c>
      <c r="AU86" s="285">
        <f t="shared" si="138"/>
        <v>45</v>
      </c>
      <c r="AV86" s="285">
        <f t="shared" si="139"/>
        <v>45</v>
      </c>
      <c r="AW86" s="285">
        <f t="shared" si="140"/>
        <v>48.7</v>
      </c>
      <c r="AX86" s="285">
        <f t="shared" si="141"/>
        <v>42.6</v>
      </c>
      <c r="AY86" s="285">
        <f t="shared" si="142"/>
        <v>42.6</v>
      </c>
      <c r="AZ86" s="285">
        <f t="shared" si="143"/>
        <v>18.5</v>
      </c>
      <c r="BA86" s="285">
        <f t="shared" si="144"/>
        <v>48.7</v>
      </c>
      <c r="BB86" s="285">
        <f t="shared" si="145"/>
        <v>48.7</v>
      </c>
      <c r="BC86" s="285">
        <f t="shared" si="146"/>
        <v>30.1</v>
      </c>
      <c r="BD86" s="285">
        <f t="shared" si="147"/>
        <v>12.9</v>
      </c>
      <c r="BE86" s="285">
        <f t="shared" si="148"/>
        <v>30.3</v>
      </c>
      <c r="BF86" s="285">
        <f t="shared" si="149"/>
        <v>32.1</v>
      </c>
      <c r="BG86" s="284">
        <f t="shared" si="150"/>
        <v>83.27205882352942</v>
      </c>
      <c r="BH86" s="285">
        <f t="shared" si="151"/>
        <v>82.156133828996289</v>
      </c>
      <c r="BI86" s="285">
        <f t="shared" si="152"/>
        <v>87.040618955512571</v>
      </c>
      <c r="BJ86" s="285">
        <f t="shared" si="153"/>
        <v>87.040618955512571</v>
      </c>
      <c r="BK86" s="285">
        <f t="shared" si="154"/>
        <v>100</v>
      </c>
      <c r="BL86" s="285">
        <f t="shared" si="155"/>
        <v>88.198757763975166</v>
      </c>
      <c r="BM86" s="285">
        <f t="shared" si="156"/>
        <v>88.198757763975166</v>
      </c>
      <c r="BN86" s="285">
        <f t="shared" si="157"/>
        <v>53.623188405797102</v>
      </c>
      <c r="BO86" s="285">
        <f t="shared" si="158"/>
        <v>100</v>
      </c>
      <c r="BP86" s="285">
        <f t="shared" si="159"/>
        <v>100</v>
      </c>
      <c r="BQ86" s="285">
        <f t="shared" si="160"/>
        <v>67.640449438202253</v>
      </c>
      <c r="BR86" s="285">
        <f t="shared" si="161"/>
        <v>25.443786982248518</v>
      </c>
      <c r="BS86" s="285">
        <f t="shared" si="162"/>
        <v>57.714285714285715</v>
      </c>
      <c r="BT86" s="285">
        <f t="shared" si="163"/>
        <v>63.43873517786561</v>
      </c>
      <c r="BU86" s="282">
        <v>7.68</v>
      </c>
      <c r="BV86" s="283">
        <v>7.7</v>
      </c>
      <c r="BW86" s="283">
        <v>8.14</v>
      </c>
      <c r="BX86" s="283">
        <v>8.14</v>
      </c>
      <c r="BY86" s="283">
        <v>8.6</v>
      </c>
      <c r="BZ86" s="283">
        <v>7.85</v>
      </c>
      <c r="CA86" s="283">
        <v>7.85</v>
      </c>
      <c r="CB86" s="283">
        <v>7.13</v>
      </c>
      <c r="CC86" s="283">
        <v>8.51</v>
      </c>
      <c r="CD86" s="283">
        <v>8.51</v>
      </c>
      <c r="CE86" s="283">
        <v>7.27</v>
      </c>
      <c r="CF86" s="283">
        <v>6.57</v>
      </c>
      <c r="CG86" s="283">
        <v>7.26</v>
      </c>
      <c r="CH86" s="283">
        <v>7.39</v>
      </c>
      <c r="CI86" s="282">
        <f t="shared" si="164"/>
        <v>7.68</v>
      </c>
      <c r="CJ86" s="283">
        <f t="shared" si="165"/>
        <v>7.7</v>
      </c>
      <c r="CK86" s="283">
        <f t="shared" si="166"/>
        <v>8.14</v>
      </c>
      <c r="CL86" s="283">
        <f t="shared" si="167"/>
        <v>8.14</v>
      </c>
      <c r="CM86" s="283">
        <f t="shared" si="168"/>
        <v>8.6</v>
      </c>
      <c r="CN86" s="283">
        <f t="shared" si="169"/>
        <v>7.85</v>
      </c>
      <c r="CO86" s="283">
        <f t="shared" si="170"/>
        <v>7.85</v>
      </c>
      <c r="CP86" s="283">
        <f t="shared" si="171"/>
        <v>7.13</v>
      </c>
      <c r="CQ86" s="283">
        <f t="shared" si="172"/>
        <v>8.51</v>
      </c>
      <c r="CR86" s="283">
        <f t="shared" si="173"/>
        <v>8.51</v>
      </c>
      <c r="CS86" s="283">
        <f t="shared" si="174"/>
        <v>7.27</v>
      </c>
      <c r="CT86" s="283">
        <f t="shared" si="175"/>
        <v>6.57</v>
      </c>
      <c r="CU86" s="283">
        <f t="shared" si="176"/>
        <v>7.26</v>
      </c>
      <c r="CV86" s="283">
        <f t="shared" si="177"/>
        <v>7.39</v>
      </c>
      <c r="CW86" s="286">
        <f t="shared" si="178"/>
        <v>1</v>
      </c>
      <c r="CX86" s="287">
        <f t="shared" si="179"/>
        <v>1</v>
      </c>
      <c r="CY86" s="287">
        <f t="shared" si="180"/>
        <v>1</v>
      </c>
      <c r="CZ86" s="287">
        <f t="shared" si="181"/>
        <v>1</v>
      </c>
      <c r="DA86" s="287">
        <f t="shared" si="182"/>
        <v>0</v>
      </c>
    </row>
    <row r="87" spans="1:105" ht="17" x14ac:dyDescent="0.25">
      <c r="A87" s="281" t="s">
        <v>133</v>
      </c>
      <c r="B87" s="94" t="s">
        <v>2583</v>
      </c>
      <c r="C87" s="282">
        <v>3.66</v>
      </c>
      <c r="D87" s="283">
        <v>1.58</v>
      </c>
      <c r="E87" s="283">
        <v>4.0999999999999996</v>
      </c>
      <c r="F87" s="283">
        <v>4.0999999999999996</v>
      </c>
      <c r="G87" s="283">
        <v>1.57</v>
      </c>
      <c r="H87" s="283">
        <v>2.4</v>
      </c>
      <c r="I87" s="283">
        <v>2.4</v>
      </c>
      <c r="J87" s="283">
        <v>3.05</v>
      </c>
      <c r="K87" s="283">
        <v>3.31</v>
      </c>
      <c r="L87" s="283">
        <v>3.31</v>
      </c>
      <c r="M87" s="283">
        <v>1.78</v>
      </c>
      <c r="N87" s="283">
        <v>2.06</v>
      </c>
      <c r="O87" s="283">
        <v>1.67</v>
      </c>
      <c r="P87" s="283">
        <v>2.35</v>
      </c>
      <c r="Q87" s="284">
        <v>40.9</v>
      </c>
      <c r="R87" s="285">
        <v>39.4</v>
      </c>
      <c r="S87" s="285">
        <v>39.6</v>
      </c>
      <c r="T87" s="285">
        <v>39.6</v>
      </c>
      <c r="U87" s="285">
        <v>41.3</v>
      </c>
      <c r="V87" s="285">
        <v>29.8</v>
      </c>
      <c r="W87" s="285">
        <v>29.8</v>
      </c>
      <c r="X87" s="285">
        <v>20.5</v>
      </c>
      <c r="Y87" s="285">
        <v>36</v>
      </c>
      <c r="Z87" s="285">
        <v>36</v>
      </c>
      <c r="AA87" s="285">
        <v>29.8</v>
      </c>
      <c r="AB87" s="285">
        <v>37.299999999999997</v>
      </c>
      <c r="AC87" s="285">
        <v>37.9</v>
      </c>
      <c r="AD87" s="285">
        <v>34.4</v>
      </c>
      <c r="AE87" s="282">
        <f t="shared" si="122"/>
        <v>11.17486338797814</v>
      </c>
      <c r="AF87" s="283">
        <f t="shared" si="123"/>
        <v>24.936708860759492</v>
      </c>
      <c r="AG87" s="283">
        <f t="shared" si="124"/>
        <v>9.6585365853658551</v>
      </c>
      <c r="AH87" s="283">
        <f t="shared" si="125"/>
        <v>9.6585365853658551</v>
      </c>
      <c r="AI87" s="283">
        <f t="shared" si="126"/>
        <v>26.30573248407643</v>
      </c>
      <c r="AJ87" s="283">
        <f t="shared" si="127"/>
        <v>12.416666666666668</v>
      </c>
      <c r="AK87" s="283">
        <f t="shared" si="128"/>
        <v>12.416666666666668</v>
      </c>
      <c r="AL87" s="283">
        <f t="shared" si="129"/>
        <v>6.7213114754098369</v>
      </c>
      <c r="AM87" s="283">
        <f t="shared" si="130"/>
        <v>10.876132930513595</v>
      </c>
      <c r="AN87" s="283">
        <f t="shared" si="131"/>
        <v>10.876132930513595</v>
      </c>
      <c r="AO87" s="283">
        <f t="shared" si="132"/>
        <v>16.741573033707866</v>
      </c>
      <c r="AP87" s="283">
        <f t="shared" si="133"/>
        <v>18.106796116504853</v>
      </c>
      <c r="AQ87" s="283">
        <f t="shared" si="134"/>
        <v>22.694610778443113</v>
      </c>
      <c r="AR87" s="283">
        <f t="shared" si="135"/>
        <v>14.638297872340424</v>
      </c>
      <c r="AS87" s="284">
        <f t="shared" si="136"/>
        <v>40.9</v>
      </c>
      <c r="AT87" s="285">
        <f t="shared" si="137"/>
        <v>39.4</v>
      </c>
      <c r="AU87" s="285">
        <f t="shared" si="138"/>
        <v>39.6</v>
      </c>
      <c r="AV87" s="285">
        <f t="shared" si="139"/>
        <v>39.6</v>
      </c>
      <c r="AW87" s="285">
        <f t="shared" si="140"/>
        <v>41.3</v>
      </c>
      <c r="AX87" s="285">
        <f t="shared" si="141"/>
        <v>29.8</v>
      </c>
      <c r="AY87" s="285">
        <f t="shared" si="142"/>
        <v>29.8</v>
      </c>
      <c r="AZ87" s="285">
        <f t="shared" si="143"/>
        <v>20.5</v>
      </c>
      <c r="BA87" s="285">
        <f t="shared" si="144"/>
        <v>36</v>
      </c>
      <c r="BB87" s="285">
        <f t="shared" si="145"/>
        <v>36</v>
      </c>
      <c r="BC87" s="285">
        <f t="shared" si="146"/>
        <v>29.8</v>
      </c>
      <c r="BD87" s="285">
        <f t="shared" si="147"/>
        <v>37.299999999999997</v>
      </c>
      <c r="BE87" s="285">
        <f t="shared" si="148"/>
        <v>37.9</v>
      </c>
      <c r="BF87" s="285">
        <f t="shared" si="149"/>
        <v>34.4</v>
      </c>
      <c r="BG87" s="284">
        <f t="shared" si="150"/>
        <v>75.183823529411768</v>
      </c>
      <c r="BH87" s="285">
        <f t="shared" si="151"/>
        <v>73.234200743494426</v>
      </c>
      <c r="BI87" s="285">
        <f t="shared" si="152"/>
        <v>76.595744680851055</v>
      </c>
      <c r="BJ87" s="285">
        <f t="shared" si="153"/>
        <v>76.595744680851055</v>
      </c>
      <c r="BK87" s="285">
        <f t="shared" si="154"/>
        <v>84.80492813141683</v>
      </c>
      <c r="BL87" s="285">
        <f t="shared" si="155"/>
        <v>61.697722567287791</v>
      </c>
      <c r="BM87" s="285">
        <f t="shared" si="156"/>
        <v>61.697722567287791</v>
      </c>
      <c r="BN87" s="285">
        <f t="shared" si="157"/>
        <v>59.420289855072461</v>
      </c>
      <c r="BO87" s="285">
        <f t="shared" si="158"/>
        <v>73.921971252566735</v>
      </c>
      <c r="BP87" s="285">
        <f t="shared" si="159"/>
        <v>73.921971252566735</v>
      </c>
      <c r="BQ87" s="285">
        <f t="shared" si="160"/>
        <v>66.966292134831463</v>
      </c>
      <c r="BR87" s="285">
        <f t="shared" si="161"/>
        <v>73.570019723865869</v>
      </c>
      <c r="BS87" s="285">
        <f t="shared" si="162"/>
        <v>72.19047619047619</v>
      </c>
      <c r="BT87" s="285">
        <f t="shared" si="163"/>
        <v>67.984189723320156</v>
      </c>
      <c r="BU87" s="282">
        <v>7.95</v>
      </c>
      <c r="BV87" s="283">
        <v>8</v>
      </c>
      <c r="BW87" s="283">
        <v>8.1300000000000008</v>
      </c>
      <c r="BX87" s="283">
        <v>8.1300000000000008</v>
      </c>
      <c r="BY87" s="283">
        <v>8.67</v>
      </c>
      <c r="BZ87" s="283">
        <v>7.52</v>
      </c>
      <c r="CA87" s="283">
        <v>7.52</v>
      </c>
      <c r="CB87" s="283">
        <v>7.61</v>
      </c>
      <c r="CC87" s="283">
        <v>8.83</v>
      </c>
      <c r="CD87" s="283">
        <v>8.83</v>
      </c>
      <c r="CE87" s="283">
        <v>8.17</v>
      </c>
      <c r="CF87" s="283">
        <v>7.95</v>
      </c>
      <c r="CG87" s="283">
        <v>7.9</v>
      </c>
      <c r="CH87" s="283">
        <v>7.78</v>
      </c>
      <c r="CI87" s="282">
        <f t="shared" si="164"/>
        <v>7.95</v>
      </c>
      <c r="CJ87" s="283">
        <f t="shared" si="165"/>
        <v>8</v>
      </c>
      <c r="CK87" s="283">
        <f t="shared" si="166"/>
        <v>8.1300000000000008</v>
      </c>
      <c r="CL87" s="283">
        <f t="shared" si="167"/>
        <v>8.1300000000000008</v>
      </c>
      <c r="CM87" s="283">
        <f t="shared" si="168"/>
        <v>8.67</v>
      </c>
      <c r="CN87" s="283">
        <f t="shared" si="169"/>
        <v>7.52</v>
      </c>
      <c r="CO87" s="283">
        <f t="shared" si="170"/>
        <v>7.52</v>
      </c>
      <c r="CP87" s="283">
        <f t="shared" si="171"/>
        <v>7.61</v>
      </c>
      <c r="CQ87" s="283">
        <f t="shared" si="172"/>
        <v>8.83</v>
      </c>
      <c r="CR87" s="283">
        <f t="shared" si="173"/>
        <v>8.83</v>
      </c>
      <c r="CS87" s="283">
        <f t="shared" si="174"/>
        <v>8.17</v>
      </c>
      <c r="CT87" s="283">
        <f t="shared" si="175"/>
        <v>7.95</v>
      </c>
      <c r="CU87" s="283">
        <f t="shared" si="176"/>
        <v>7.9</v>
      </c>
      <c r="CV87" s="283">
        <f t="shared" si="177"/>
        <v>7.78</v>
      </c>
      <c r="CW87" s="286">
        <f t="shared" si="178"/>
        <v>1</v>
      </c>
      <c r="CX87" s="287">
        <f t="shared" si="179"/>
        <v>1</v>
      </c>
      <c r="CY87" s="287">
        <f t="shared" si="180"/>
        <v>1</v>
      </c>
      <c r="CZ87" s="287">
        <f t="shared" si="181"/>
        <v>1</v>
      </c>
      <c r="DA87" s="287">
        <f t="shared" si="182"/>
        <v>0</v>
      </c>
    </row>
    <row r="88" spans="1:105" x14ac:dyDescent="0.2">
      <c r="A88" s="281" t="s">
        <v>82</v>
      </c>
      <c r="B88" s="94" t="s">
        <v>83</v>
      </c>
      <c r="C88" s="282">
        <v>9.76</v>
      </c>
      <c r="D88" s="283">
        <v>9.3000000000000007</v>
      </c>
      <c r="E88" s="283">
        <v>6.31</v>
      </c>
      <c r="F88" s="283">
        <v>6.31</v>
      </c>
      <c r="G88" s="283">
        <v>6.17</v>
      </c>
      <c r="H88" s="283">
        <v>9.49</v>
      </c>
      <c r="I88" s="283">
        <v>9.49</v>
      </c>
      <c r="J88" s="283">
        <v>8.09</v>
      </c>
      <c r="K88" s="283">
        <v>8.83</v>
      </c>
      <c r="L88" s="283">
        <v>8.83</v>
      </c>
      <c r="M88" s="283">
        <v>6.16</v>
      </c>
      <c r="N88" s="283">
        <v>9.31</v>
      </c>
      <c r="O88" s="283">
        <v>9.23</v>
      </c>
      <c r="P88" s="283">
        <v>8.32</v>
      </c>
      <c r="Q88" s="284">
        <v>28.3</v>
      </c>
      <c r="R88" s="285">
        <v>30.3</v>
      </c>
      <c r="S88" s="285">
        <v>14.1</v>
      </c>
      <c r="T88" s="285">
        <v>14.1</v>
      </c>
      <c r="U88" s="285">
        <v>9.9</v>
      </c>
      <c r="V88" s="285">
        <v>19</v>
      </c>
      <c r="W88" s="285">
        <v>19</v>
      </c>
      <c r="X88" s="285">
        <v>15.5</v>
      </c>
      <c r="Y88" s="285">
        <v>16.7</v>
      </c>
      <c r="Z88" s="285">
        <v>16.7</v>
      </c>
      <c r="AA88" s="285">
        <v>12.5</v>
      </c>
      <c r="AB88" s="285">
        <v>33.6</v>
      </c>
      <c r="AC88" s="285">
        <v>22.4</v>
      </c>
      <c r="AD88" s="285">
        <v>29.8</v>
      </c>
      <c r="AE88" s="282">
        <f t="shared" si="122"/>
        <v>2.8995901639344264</v>
      </c>
      <c r="AF88" s="283">
        <f t="shared" si="123"/>
        <v>3.258064516129032</v>
      </c>
      <c r="AG88" s="283">
        <f t="shared" si="124"/>
        <v>2.2345483359746434</v>
      </c>
      <c r="AH88" s="283">
        <f t="shared" si="125"/>
        <v>2.2345483359746434</v>
      </c>
      <c r="AI88" s="283">
        <f t="shared" si="126"/>
        <v>1.6045380875202595</v>
      </c>
      <c r="AJ88" s="283">
        <f t="shared" si="127"/>
        <v>2.0021074815595363</v>
      </c>
      <c r="AK88" s="283">
        <f t="shared" si="128"/>
        <v>2.0021074815595363</v>
      </c>
      <c r="AL88" s="283">
        <f t="shared" si="129"/>
        <v>1.9159456118665019</v>
      </c>
      <c r="AM88" s="283">
        <f t="shared" si="130"/>
        <v>1.8912797281993203</v>
      </c>
      <c r="AN88" s="283">
        <f t="shared" si="131"/>
        <v>1.8912797281993203</v>
      </c>
      <c r="AO88" s="283">
        <f t="shared" si="132"/>
        <v>2.029220779220779</v>
      </c>
      <c r="AP88" s="283">
        <f t="shared" si="133"/>
        <v>3.6090225563909772</v>
      </c>
      <c r="AQ88" s="283">
        <f t="shared" si="134"/>
        <v>2.4268689057421451</v>
      </c>
      <c r="AR88" s="283">
        <f t="shared" si="135"/>
        <v>3.5817307692307692</v>
      </c>
      <c r="AS88" s="284">
        <f t="shared" si="136"/>
        <v>28.3</v>
      </c>
      <c r="AT88" s="285">
        <f t="shared" si="137"/>
        <v>30.3</v>
      </c>
      <c r="AU88" s="285">
        <f t="shared" si="138"/>
        <v>14.1</v>
      </c>
      <c r="AV88" s="285">
        <f t="shared" si="139"/>
        <v>14.1</v>
      </c>
      <c r="AW88" s="285">
        <f t="shared" si="140"/>
        <v>9.9</v>
      </c>
      <c r="AX88" s="285">
        <f t="shared" si="141"/>
        <v>19</v>
      </c>
      <c r="AY88" s="285">
        <f t="shared" si="142"/>
        <v>19</v>
      </c>
      <c r="AZ88" s="285">
        <f t="shared" si="143"/>
        <v>15.5</v>
      </c>
      <c r="BA88" s="285">
        <f t="shared" si="144"/>
        <v>16.7</v>
      </c>
      <c r="BB88" s="285">
        <f t="shared" si="145"/>
        <v>16.7</v>
      </c>
      <c r="BC88" s="285">
        <f t="shared" si="146"/>
        <v>12.5</v>
      </c>
      <c r="BD88" s="285">
        <f t="shared" si="147"/>
        <v>33.6</v>
      </c>
      <c r="BE88" s="285">
        <f t="shared" si="148"/>
        <v>22.4</v>
      </c>
      <c r="BF88" s="285">
        <f t="shared" si="149"/>
        <v>29.8</v>
      </c>
      <c r="BG88" s="284">
        <f t="shared" si="150"/>
        <v>52.022058823529413</v>
      </c>
      <c r="BH88" s="285">
        <f t="shared" si="151"/>
        <v>56.319702602230485</v>
      </c>
      <c r="BI88" s="285">
        <f t="shared" si="152"/>
        <v>27.27272727272727</v>
      </c>
      <c r="BJ88" s="285">
        <f t="shared" si="153"/>
        <v>27.27272727272727</v>
      </c>
      <c r="BK88" s="285">
        <f t="shared" si="154"/>
        <v>20.328542094455852</v>
      </c>
      <c r="BL88" s="285">
        <f t="shared" si="155"/>
        <v>39.337474120082817</v>
      </c>
      <c r="BM88" s="285">
        <f t="shared" si="156"/>
        <v>39.337474120082817</v>
      </c>
      <c r="BN88" s="285">
        <f t="shared" si="157"/>
        <v>44.927536231884055</v>
      </c>
      <c r="BO88" s="285">
        <f t="shared" si="158"/>
        <v>34.291581108829568</v>
      </c>
      <c r="BP88" s="285">
        <f t="shared" si="159"/>
        <v>34.291581108829568</v>
      </c>
      <c r="BQ88" s="285">
        <f t="shared" si="160"/>
        <v>28.089887640449437</v>
      </c>
      <c r="BR88" s="285">
        <f t="shared" si="161"/>
        <v>66.272189349112423</v>
      </c>
      <c r="BS88" s="285">
        <f t="shared" si="162"/>
        <v>42.666666666666664</v>
      </c>
      <c r="BT88" s="285">
        <f t="shared" si="163"/>
        <v>58.893280632411063</v>
      </c>
      <c r="BU88" s="282">
        <v>6.97</v>
      </c>
      <c r="BV88" s="283">
        <v>6.95</v>
      </c>
      <c r="BW88" s="283">
        <v>6.83</v>
      </c>
      <c r="BX88" s="283">
        <v>6.83</v>
      </c>
      <c r="BY88" s="283">
        <v>7.07</v>
      </c>
      <c r="BZ88" s="283">
        <v>6.99</v>
      </c>
      <c r="CA88" s="283">
        <v>6.99</v>
      </c>
      <c r="CB88" s="283">
        <v>6.91</v>
      </c>
      <c r="CC88" s="283">
        <v>7.08</v>
      </c>
      <c r="CD88" s="283">
        <v>7.08</v>
      </c>
      <c r="CE88" s="283">
        <v>6.92</v>
      </c>
      <c r="CF88" s="283">
        <v>6.71</v>
      </c>
      <c r="CG88" s="283">
        <v>7.03</v>
      </c>
      <c r="CH88" s="283">
        <v>6.78</v>
      </c>
      <c r="CI88" s="282">
        <f t="shared" si="164"/>
        <v>6.97</v>
      </c>
      <c r="CJ88" s="283">
        <f t="shared" si="165"/>
        <v>6.95</v>
      </c>
      <c r="CK88" s="283">
        <f t="shared" si="166"/>
        <v>6.83</v>
      </c>
      <c r="CL88" s="283">
        <f t="shared" si="167"/>
        <v>6.83</v>
      </c>
      <c r="CM88" s="283">
        <f t="shared" si="168"/>
        <v>7.07</v>
      </c>
      <c r="CN88" s="283">
        <f t="shared" si="169"/>
        <v>6.99</v>
      </c>
      <c r="CO88" s="283">
        <f t="shared" si="170"/>
        <v>6.99</v>
      </c>
      <c r="CP88" s="283">
        <f t="shared" si="171"/>
        <v>6.91</v>
      </c>
      <c r="CQ88" s="283">
        <f t="shared" si="172"/>
        <v>7.08</v>
      </c>
      <c r="CR88" s="283">
        <f t="shared" si="173"/>
        <v>7.08</v>
      </c>
      <c r="CS88" s="283">
        <f t="shared" si="174"/>
        <v>6.92</v>
      </c>
      <c r="CT88" s="283">
        <f t="shared" si="175"/>
        <v>6.71</v>
      </c>
      <c r="CU88" s="283">
        <f t="shared" si="176"/>
        <v>7.03</v>
      </c>
      <c r="CV88" s="283">
        <f t="shared" si="177"/>
        <v>6.78</v>
      </c>
      <c r="CW88" s="286">
        <f t="shared" si="178"/>
        <v>1</v>
      </c>
      <c r="CX88" s="287">
        <f t="shared" si="179"/>
        <v>1</v>
      </c>
      <c r="CY88" s="287">
        <f t="shared" si="180"/>
        <v>1</v>
      </c>
      <c r="CZ88" s="287">
        <f t="shared" si="181"/>
        <v>1</v>
      </c>
      <c r="DA88" s="287">
        <f t="shared" si="182"/>
        <v>0</v>
      </c>
    </row>
    <row r="89" spans="1:105" x14ac:dyDescent="0.2">
      <c r="A89" s="281" t="s">
        <v>84</v>
      </c>
      <c r="B89" s="94" t="s">
        <v>85</v>
      </c>
      <c r="C89" s="282">
        <v>5.07</v>
      </c>
      <c r="D89" s="283">
        <v>3.73</v>
      </c>
      <c r="E89" s="283">
        <v>5.29</v>
      </c>
      <c r="F89" s="283">
        <v>5.29</v>
      </c>
      <c r="G89" s="283">
        <v>6.79</v>
      </c>
      <c r="H89" s="283">
        <v>4.1100000000000003</v>
      </c>
      <c r="I89" s="283">
        <v>4.1100000000000003</v>
      </c>
      <c r="J89" s="283">
        <v>3.54</v>
      </c>
      <c r="K89" s="283">
        <v>6.91</v>
      </c>
      <c r="L89" s="283">
        <v>6.91</v>
      </c>
      <c r="M89" s="283">
        <v>7.3</v>
      </c>
      <c r="N89" s="283">
        <v>4.68</v>
      </c>
      <c r="O89" s="283">
        <v>4.6100000000000003</v>
      </c>
      <c r="P89" s="283">
        <v>4.51</v>
      </c>
      <c r="Q89" s="284">
        <v>29.3</v>
      </c>
      <c r="R89" s="285">
        <v>28.2</v>
      </c>
      <c r="S89" s="285">
        <v>21.8</v>
      </c>
      <c r="T89" s="285">
        <v>21.8</v>
      </c>
      <c r="U89" s="285">
        <v>19.5</v>
      </c>
      <c r="V89" s="285">
        <v>27.2</v>
      </c>
      <c r="W89" s="285">
        <v>27.2</v>
      </c>
      <c r="X89" s="285">
        <v>16.8</v>
      </c>
      <c r="Y89" s="285">
        <v>26.4</v>
      </c>
      <c r="Z89" s="285">
        <v>26.4</v>
      </c>
      <c r="AA89" s="285">
        <v>20.100000000000001</v>
      </c>
      <c r="AB89" s="285">
        <v>22.2</v>
      </c>
      <c r="AC89" s="285">
        <v>24.1</v>
      </c>
      <c r="AD89" s="285">
        <v>16.8</v>
      </c>
      <c r="AE89" s="282">
        <f t="shared" si="122"/>
        <v>5.779092702169625</v>
      </c>
      <c r="AF89" s="283">
        <f t="shared" si="123"/>
        <v>7.5603217158176941</v>
      </c>
      <c r="AG89" s="283">
        <f t="shared" si="124"/>
        <v>4.1209829867674861</v>
      </c>
      <c r="AH89" s="283">
        <f t="shared" si="125"/>
        <v>4.1209829867674861</v>
      </c>
      <c r="AI89" s="283">
        <f t="shared" si="126"/>
        <v>2.8718703976435935</v>
      </c>
      <c r="AJ89" s="283">
        <f t="shared" si="127"/>
        <v>6.6180048661800477</v>
      </c>
      <c r="AK89" s="283">
        <f t="shared" si="128"/>
        <v>6.6180048661800477</v>
      </c>
      <c r="AL89" s="283">
        <f t="shared" si="129"/>
        <v>4.7457627118644066</v>
      </c>
      <c r="AM89" s="283">
        <f t="shared" si="130"/>
        <v>3.8205499276410997</v>
      </c>
      <c r="AN89" s="283">
        <f t="shared" si="131"/>
        <v>3.8205499276410997</v>
      </c>
      <c r="AO89" s="283">
        <f t="shared" si="132"/>
        <v>2.7534246575342469</v>
      </c>
      <c r="AP89" s="283">
        <f t="shared" si="133"/>
        <v>4.7435897435897436</v>
      </c>
      <c r="AQ89" s="283">
        <f t="shared" si="134"/>
        <v>5.2277657266811275</v>
      </c>
      <c r="AR89" s="283">
        <f t="shared" si="135"/>
        <v>3.725055432372506</v>
      </c>
      <c r="AS89" s="284">
        <f t="shared" si="136"/>
        <v>29.3</v>
      </c>
      <c r="AT89" s="285">
        <f t="shared" si="137"/>
        <v>28.2</v>
      </c>
      <c r="AU89" s="285">
        <f t="shared" si="138"/>
        <v>21.8</v>
      </c>
      <c r="AV89" s="285">
        <f t="shared" si="139"/>
        <v>21.8</v>
      </c>
      <c r="AW89" s="285">
        <f t="shared" si="140"/>
        <v>19.5</v>
      </c>
      <c r="AX89" s="285">
        <f t="shared" si="141"/>
        <v>27.2</v>
      </c>
      <c r="AY89" s="285">
        <f t="shared" si="142"/>
        <v>27.2</v>
      </c>
      <c r="AZ89" s="285">
        <f t="shared" si="143"/>
        <v>16.8</v>
      </c>
      <c r="BA89" s="285">
        <f t="shared" si="144"/>
        <v>26.4</v>
      </c>
      <c r="BB89" s="285">
        <f t="shared" si="145"/>
        <v>26.4</v>
      </c>
      <c r="BC89" s="285">
        <f t="shared" si="146"/>
        <v>20.100000000000001</v>
      </c>
      <c r="BD89" s="285">
        <f t="shared" si="147"/>
        <v>22.2</v>
      </c>
      <c r="BE89" s="285">
        <f t="shared" si="148"/>
        <v>24.1</v>
      </c>
      <c r="BF89" s="285">
        <f t="shared" si="149"/>
        <v>16.8</v>
      </c>
      <c r="BG89" s="284">
        <f t="shared" si="150"/>
        <v>53.860294117647058</v>
      </c>
      <c r="BH89" s="285">
        <f t="shared" si="151"/>
        <v>52.416356877323423</v>
      </c>
      <c r="BI89" s="285">
        <f t="shared" si="152"/>
        <v>42.166344294003864</v>
      </c>
      <c r="BJ89" s="285">
        <f t="shared" si="153"/>
        <v>42.166344294003864</v>
      </c>
      <c r="BK89" s="285">
        <f t="shared" si="154"/>
        <v>40.041067761806978</v>
      </c>
      <c r="BL89" s="285">
        <f t="shared" si="155"/>
        <v>56.314699792960667</v>
      </c>
      <c r="BM89" s="285">
        <f t="shared" si="156"/>
        <v>56.314699792960667</v>
      </c>
      <c r="BN89" s="285">
        <f t="shared" si="157"/>
        <v>48.695652173913047</v>
      </c>
      <c r="BO89" s="285">
        <f t="shared" si="158"/>
        <v>54.209445585215605</v>
      </c>
      <c r="BP89" s="285">
        <f t="shared" si="159"/>
        <v>54.209445585215605</v>
      </c>
      <c r="BQ89" s="285">
        <f t="shared" si="160"/>
        <v>45.168539325842701</v>
      </c>
      <c r="BR89" s="285">
        <f t="shared" si="161"/>
        <v>43.786982248520708</v>
      </c>
      <c r="BS89" s="285">
        <f t="shared" si="162"/>
        <v>45.904761904761905</v>
      </c>
      <c r="BT89" s="285">
        <f t="shared" si="163"/>
        <v>33.201581027667984</v>
      </c>
      <c r="BU89" s="282">
        <v>6.95</v>
      </c>
      <c r="BV89" s="283">
        <v>6.98</v>
      </c>
      <c r="BW89" s="283">
        <v>7.31</v>
      </c>
      <c r="BX89" s="283">
        <v>7.31</v>
      </c>
      <c r="BY89" s="283">
        <v>7.3</v>
      </c>
      <c r="BZ89" s="283">
        <v>7.09</v>
      </c>
      <c r="CA89" s="283">
        <v>7.09</v>
      </c>
      <c r="CB89" s="283">
        <v>6.96</v>
      </c>
      <c r="CC89" s="283">
        <v>7.13</v>
      </c>
      <c r="CD89" s="283">
        <v>7.13</v>
      </c>
      <c r="CE89" s="283">
        <v>7.28</v>
      </c>
      <c r="CF89" s="283">
        <v>6.72</v>
      </c>
      <c r="CG89" s="283">
        <v>6.92</v>
      </c>
      <c r="CH89" s="283">
        <v>6.78</v>
      </c>
      <c r="CI89" s="282">
        <f t="shared" si="164"/>
        <v>6.95</v>
      </c>
      <c r="CJ89" s="283">
        <f t="shared" si="165"/>
        <v>6.98</v>
      </c>
      <c r="CK89" s="283">
        <f t="shared" si="166"/>
        <v>7.31</v>
      </c>
      <c r="CL89" s="283">
        <f t="shared" si="167"/>
        <v>7.31</v>
      </c>
      <c r="CM89" s="283">
        <f t="shared" si="168"/>
        <v>7.3</v>
      </c>
      <c r="CN89" s="283">
        <f t="shared" si="169"/>
        <v>7.09</v>
      </c>
      <c r="CO89" s="283">
        <f t="shared" si="170"/>
        <v>7.09</v>
      </c>
      <c r="CP89" s="283">
        <f t="shared" si="171"/>
        <v>6.96</v>
      </c>
      <c r="CQ89" s="283">
        <f t="shared" si="172"/>
        <v>7.13</v>
      </c>
      <c r="CR89" s="283">
        <f t="shared" si="173"/>
        <v>7.13</v>
      </c>
      <c r="CS89" s="283">
        <f t="shared" si="174"/>
        <v>7.28</v>
      </c>
      <c r="CT89" s="283">
        <f t="shared" si="175"/>
        <v>6.72</v>
      </c>
      <c r="CU89" s="283">
        <f t="shared" si="176"/>
        <v>6.92</v>
      </c>
      <c r="CV89" s="283">
        <f t="shared" si="177"/>
        <v>6.78</v>
      </c>
      <c r="CW89" s="286">
        <f t="shared" si="178"/>
        <v>1</v>
      </c>
      <c r="CX89" s="287">
        <f t="shared" si="179"/>
        <v>1</v>
      </c>
      <c r="CY89" s="287">
        <f t="shared" si="180"/>
        <v>1</v>
      </c>
      <c r="CZ89" s="287">
        <f t="shared" si="181"/>
        <v>1</v>
      </c>
      <c r="DA89" s="287">
        <f t="shared" si="182"/>
        <v>0</v>
      </c>
    </row>
    <row r="90" spans="1:105" ht="17" x14ac:dyDescent="0.25">
      <c r="A90" s="281" t="s">
        <v>135</v>
      </c>
      <c r="B90" s="94" t="s">
        <v>2584</v>
      </c>
      <c r="C90" s="282">
        <v>3.96</v>
      </c>
      <c r="D90" s="283">
        <v>3.17</v>
      </c>
      <c r="E90" s="283">
        <v>6.32</v>
      </c>
      <c r="F90" s="283">
        <v>6.32</v>
      </c>
      <c r="G90" s="283">
        <v>6.45</v>
      </c>
      <c r="H90" s="283">
        <v>7.49</v>
      </c>
      <c r="I90" s="283">
        <v>7.49</v>
      </c>
      <c r="J90" s="283">
        <v>2.42</v>
      </c>
      <c r="K90" s="283">
        <v>6.91</v>
      </c>
      <c r="L90" s="283">
        <v>6.91</v>
      </c>
      <c r="M90" s="283">
        <v>6.35</v>
      </c>
      <c r="N90" s="283">
        <v>4.6399999999999997</v>
      </c>
      <c r="O90" s="283">
        <v>5.73</v>
      </c>
      <c r="P90" s="283">
        <v>4.46</v>
      </c>
      <c r="Y90" s="285">
        <v>7</v>
      </c>
      <c r="Z90" s="285">
        <v>7</v>
      </c>
      <c r="AA90" s="285">
        <v>9.6999999999999993</v>
      </c>
      <c r="AE90" s="282" t="str">
        <f t="shared" si="122"/>
        <v/>
      </c>
      <c r="AF90" s="283" t="str">
        <f t="shared" si="123"/>
        <v/>
      </c>
      <c r="AG90" s="283" t="str">
        <f t="shared" si="124"/>
        <v/>
      </c>
      <c r="AH90" s="283" t="str">
        <f t="shared" si="125"/>
        <v/>
      </c>
      <c r="AI90" s="283" t="str">
        <f t="shared" si="126"/>
        <v/>
      </c>
      <c r="AJ90" s="283" t="str">
        <f t="shared" si="127"/>
        <v/>
      </c>
      <c r="AK90" s="283" t="str">
        <f t="shared" si="128"/>
        <v/>
      </c>
      <c r="AL90" s="283" t="str">
        <f t="shared" si="129"/>
        <v/>
      </c>
      <c r="AM90" s="283">
        <f t="shared" si="130"/>
        <v>1.0130246020260492</v>
      </c>
      <c r="AN90" s="283">
        <f t="shared" si="131"/>
        <v>1.0130246020260492</v>
      </c>
      <c r="AO90" s="283">
        <f t="shared" si="132"/>
        <v>1.5275590551181102</v>
      </c>
      <c r="AP90" s="283" t="str">
        <f t="shared" si="133"/>
        <v/>
      </c>
      <c r="AQ90" s="283" t="str">
        <f t="shared" si="134"/>
        <v/>
      </c>
      <c r="AR90" s="283" t="str">
        <f t="shared" si="135"/>
        <v/>
      </c>
      <c r="AS90" s="284" t="str">
        <f t="shared" si="136"/>
        <v/>
      </c>
      <c r="AT90" s="285" t="str">
        <f t="shared" si="137"/>
        <v/>
      </c>
      <c r="AU90" s="285" t="str">
        <f t="shared" si="138"/>
        <v/>
      </c>
      <c r="AV90" s="285" t="str">
        <f t="shared" si="139"/>
        <v/>
      </c>
      <c r="AW90" s="285" t="str">
        <f t="shared" si="140"/>
        <v/>
      </c>
      <c r="AX90" s="285" t="str">
        <f t="shared" si="141"/>
        <v/>
      </c>
      <c r="AY90" s="285" t="str">
        <f t="shared" si="142"/>
        <v/>
      </c>
      <c r="AZ90" s="285" t="str">
        <f t="shared" si="143"/>
        <v/>
      </c>
      <c r="BA90" s="285" t="str">
        <f t="shared" si="144"/>
        <v/>
      </c>
      <c r="BB90" s="285" t="str">
        <f t="shared" si="145"/>
        <v/>
      </c>
      <c r="BC90" s="285">
        <f t="shared" si="146"/>
        <v>9.6999999999999993</v>
      </c>
      <c r="BD90" s="285" t="str">
        <f t="shared" si="147"/>
        <v/>
      </c>
      <c r="BE90" s="285" t="str">
        <f t="shared" si="148"/>
        <v/>
      </c>
      <c r="BF90" s="285" t="str">
        <f t="shared" si="149"/>
        <v/>
      </c>
      <c r="BG90" s="284" t="str">
        <f t="shared" si="150"/>
        <v/>
      </c>
      <c r="BH90" s="285" t="str">
        <f t="shared" si="151"/>
        <v/>
      </c>
      <c r="BI90" s="285" t="str">
        <f t="shared" si="152"/>
        <v/>
      </c>
      <c r="BJ90" s="285" t="str">
        <f t="shared" si="153"/>
        <v/>
      </c>
      <c r="BK90" s="285" t="str">
        <f t="shared" si="154"/>
        <v/>
      </c>
      <c r="BL90" s="285" t="str">
        <f t="shared" si="155"/>
        <v/>
      </c>
      <c r="BM90" s="285" t="str">
        <f t="shared" si="156"/>
        <v/>
      </c>
      <c r="BN90" s="285" t="str">
        <f t="shared" si="157"/>
        <v/>
      </c>
      <c r="BO90" s="285" t="str">
        <f t="shared" si="158"/>
        <v/>
      </c>
      <c r="BP90" s="285" t="str">
        <f t="shared" si="159"/>
        <v/>
      </c>
      <c r="BQ90" s="285">
        <f t="shared" si="160"/>
        <v>21.797752808988761</v>
      </c>
      <c r="BR90" s="285" t="str">
        <f t="shared" si="161"/>
        <v/>
      </c>
      <c r="BS90" s="285" t="str">
        <f t="shared" si="162"/>
        <v/>
      </c>
      <c r="BT90" s="285" t="str">
        <f t="shared" si="163"/>
        <v/>
      </c>
      <c r="CC90" s="283">
        <v>7.93</v>
      </c>
      <c r="CD90" s="283">
        <v>7.93</v>
      </c>
      <c r="CE90" s="283">
        <v>8.2799999999999994</v>
      </c>
      <c r="CI90" s="282" t="str">
        <f t="shared" si="164"/>
        <v/>
      </c>
      <c r="CJ90" s="283" t="str">
        <f t="shared" si="165"/>
        <v/>
      </c>
      <c r="CK90" s="283" t="str">
        <f t="shared" si="166"/>
        <v/>
      </c>
      <c r="CL90" s="283" t="str">
        <f t="shared" si="167"/>
        <v/>
      </c>
      <c r="CM90" s="283" t="str">
        <f t="shared" si="168"/>
        <v/>
      </c>
      <c r="CN90" s="283" t="str">
        <f t="shared" si="169"/>
        <v/>
      </c>
      <c r="CO90" s="283" t="str">
        <f t="shared" si="170"/>
        <v/>
      </c>
      <c r="CP90" s="283" t="str">
        <f t="shared" si="171"/>
        <v/>
      </c>
      <c r="CQ90" s="283" t="str">
        <f t="shared" si="172"/>
        <v/>
      </c>
      <c r="CR90" s="283" t="str">
        <f t="shared" si="173"/>
        <v/>
      </c>
      <c r="CS90" s="283">
        <f t="shared" si="174"/>
        <v>8.2799999999999994</v>
      </c>
      <c r="CT90" s="283" t="str">
        <f t="shared" si="175"/>
        <v/>
      </c>
      <c r="CU90" s="283" t="str">
        <f t="shared" si="176"/>
        <v/>
      </c>
      <c r="CV90" s="283" t="str">
        <f t="shared" si="177"/>
        <v/>
      </c>
      <c r="CW90" s="286" t="str">
        <f t="shared" si="178"/>
        <v/>
      </c>
      <c r="CX90" s="287" t="str">
        <f t="shared" si="179"/>
        <v/>
      </c>
      <c r="CY90" s="287">
        <f t="shared" si="180"/>
        <v>1</v>
      </c>
      <c r="CZ90" s="287" t="str">
        <f t="shared" si="181"/>
        <v/>
      </c>
      <c r="DA90" s="287">
        <f t="shared" si="182"/>
        <v>3</v>
      </c>
    </row>
    <row r="91" spans="1:105" x14ac:dyDescent="0.2">
      <c r="A91" s="281" t="s">
        <v>143</v>
      </c>
      <c r="B91" s="94" t="s">
        <v>364</v>
      </c>
      <c r="C91" s="282">
        <v>4.09</v>
      </c>
      <c r="D91" s="283">
        <v>2.2999999999999998</v>
      </c>
      <c r="E91" s="283">
        <v>4.6900000000000004</v>
      </c>
      <c r="F91" s="283">
        <v>4.6900000000000004</v>
      </c>
      <c r="G91" s="283">
        <v>2.56</v>
      </c>
      <c r="H91" s="283">
        <v>2.62</v>
      </c>
      <c r="I91" s="283">
        <v>2.62</v>
      </c>
      <c r="J91" s="283">
        <v>3.78</v>
      </c>
      <c r="K91" s="283">
        <v>2.72</v>
      </c>
      <c r="L91" s="283">
        <v>2.72</v>
      </c>
      <c r="M91" s="283">
        <v>1.8</v>
      </c>
      <c r="N91" s="283">
        <v>2.41</v>
      </c>
      <c r="O91" s="283">
        <v>1.3</v>
      </c>
      <c r="P91" s="283">
        <v>2.29</v>
      </c>
      <c r="Q91" s="284">
        <v>33.4</v>
      </c>
      <c r="R91" s="285">
        <v>30.6</v>
      </c>
      <c r="S91" s="285">
        <v>36.700000000000003</v>
      </c>
      <c r="T91" s="285">
        <v>36.700000000000003</v>
      </c>
      <c r="U91" s="285">
        <v>37.700000000000003</v>
      </c>
      <c r="V91" s="285">
        <v>23</v>
      </c>
      <c r="W91" s="285">
        <v>23</v>
      </c>
      <c r="X91" s="285">
        <v>19.8</v>
      </c>
      <c r="Y91" s="285">
        <v>45.3</v>
      </c>
      <c r="Z91" s="285">
        <v>45.3</v>
      </c>
      <c r="AA91" s="285">
        <v>40.200000000000003</v>
      </c>
      <c r="AB91" s="285">
        <v>22.7</v>
      </c>
      <c r="AC91" s="285">
        <v>33.299999999999997</v>
      </c>
      <c r="AD91" s="285">
        <v>24.7</v>
      </c>
      <c r="AE91" s="282">
        <f t="shared" si="122"/>
        <v>8.1662591687041566</v>
      </c>
      <c r="AF91" s="283">
        <f t="shared" si="123"/>
        <v>13.304347826086959</v>
      </c>
      <c r="AG91" s="283">
        <f t="shared" si="124"/>
        <v>7.8251599147121533</v>
      </c>
      <c r="AH91" s="283">
        <f t="shared" si="125"/>
        <v>7.8251599147121533</v>
      </c>
      <c r="AI91" s="283">
        <f t="shared" si="126"/>
        <v>14.7265625</v>
      </c>
      <c r="AJ91" s="283">
        <f t="shared" si="127"/>
        <v>8.778625954198473</v>
      </c>
      <c r="AK91" s="283">
        <f t="shared" si="128"/>
        <v>8.778625954198473</v>
      </c>
      <c r="AL91" s="283">
        <f t="shared" si="129"/>
        <v>5.2380952380952381</v>
      </c>
      <c r="AM91" s="283">
        <f t="shared" si="130"/>
        <v>16.65441176470588</v>
      </c>
      <c r="AN91" s="283">
        <f t="shared" si="131"/>
        <v>16.65441176470588</v>
      </c>
      <c r="AO91" s="283">
        <f t="shared" si="132"/>
        <v>22.333333333333336</v>
      </c>
      <c r="AP91" s="283">
        <f t="shared" si="133"/>
        <v>9.4190871369294591</v>
      </c>
      <c r="AQ91" s="283">
        <f t="shared" si="134"/>
        <v>25.615384615384613</v>
      </c>
      <c r="AR91" s="283">
        <f t="shared" si="135"/>
        <v>10.786026200873362</v>
      </c>
      <c r="AS91" s="284">
        <f t="shared" si="136"/>
        <v>33.4</v>
      </c>
      <c r="AT91" s="285">
        <f t="shared" si="137"/>
        <v>30.6</v>
      </c>
      <c r="AU91" s="285">
        <f t="shared" si="138"/>
        <v>36.700000000000003</v>
      </c>
      <c r="AV91" s="285">
        <f t="shared" si="139"/>
        <v>36.700000000000003</v>
      </c>
      <c r="AW91" s="285">
        <f t="shared" si="140"/>
        <v>37.700000000000003</v>
      </c>
      <c r="AX91" s="285">
        <f t="shared" si="141"/>
        <v>23</v>
      </c>
      <c r="AY91" s="285">
        <f t="shared" si="142"/>
        <v>23</v>
      </c>
      <c r="AZ91" s="285">
        <f t="shared" si="143"/>
        <v>19.8</v>
      </c>
      <c r="BA91" s="285">
        <f t="shared" si="144"/>
        <v>45.3</v>
      </c>
      <c r="BB91" s="285">
        <f t="shared" si="145"/>
        <v>45.3</v>
      </c>
      <c r="BC91" s="285">
        <f t="shared" si="146"/>
        <v>40.200000000000003</v>
      </c>
      <c r="BD91" s="285">
        <f t="shared" si="147"/>
        <v>22.7</v>
      </c>
      <c r="BE91" s="285">
        <f t="shared" si="148"/>
        <v>33.299999999999997</v>
      </c>
      <c r="BF91" s="285">
        <f t="shared" si="149"/>
        <v>24.7</v>
      </c>
      <c r="BG91" s="284">
        <f t="shared" si="150"/>
        <v>61.397058823529413</v>
      </c>
      <c r="BH91" s="285">
        <f t="shared" si="151"/>
        <v>56.877323420074354</v>
      </c>
      <c r="BI91" s="285">
        <f t="shared" si="152"/>
        <v>70.986460348162481</v>
      </c>
      <c r="BJ91" s="285">
        <f t="shared" si="153"/>
        <v>70.986460348162481</v>
      </c>
      <c r="BK91" s="285">
        <f t="shared" si="154"/>
        <v>77.412731006160172</v>
      </c>
      <c r="BL91" s="285">
        <f t="shared" si="155"/>
        <v>47.61904761904762</v>
      </c>
      <c r="BM91" s="285">
        <f t="shared" si="156"/>
        <v>47.61904761904762</v>
      </c>
      <c r="BN91" s="285">
        <f t="shared" si="157"/>
        <v>57.391304347826086</v>
      </c>
      <c r="BO91" s="285">
        <f t="shared" si="158"/>
        <v>93.01848049281314</v>
      </c>
      <c r="BP91" s="285">
        <f t="shared" si="159"/>
        <v>93.01848049281314</v>
      </c>
      <c r="BQ91" s="285">
        <f t="shared" si="160"/>
        <v>90.337078651685403</v>
      </c>
      <c r="BR91" s="285">
        <f t="shared" si="161"/>
        <v>44.773175542406307</v>
      </c>
      <c r="BS91" s="285">
        <f t="shared" si="162"/>
        <v>63.428571428571416</v>
      </c>
      <c r="BT91" s="285">
        <f t="shared" si="163"/>
        <v>48.814229249011859</v>
      </c>
      <c r="BU91" s="282">
        <v>8.98</v>
      </c>
      <c r="BV91" s="283">
        <v>8.9499999999999993</v>
      </c>
      <c r="BW91" s="283">
        <v>9.31</v>
      </c>
      <c r="BX91" s="283">
        <v>9.31</v>
      </c>
      <c r="BY91" s="283">
        <v>9.7100000000000009</v>
      </c>
      <c r="BZ91" s="283">
        <v>9.09</v>
      </c>
      <c r="CA91" s="283">
        <v>9.09</v>
      </c>
      <c r="CB91" s="283">
        <v>9.09</v>
      </c>
      <c r="CC91" s="283">
        <v>10.029999999999999</v>
      </c>
      <c r="CD91" s="283">
        <v>10.029999999999999</v>
      </c>
      <c r="CE91" s="283">
        <v>9.52</v>
      </c>
      <c r="CF91" s="283">
        <v>8.68</v>
      </c>
      <c r="CG91" s="283">
        <v>9.2899999999999991</v>
      </c>
      <c r="CH91" s="283">
        <v>9.14</v>
      </c>
      <c r="CI91" s="282">
        <f t="shared" si="164"/>
        <v>8.98</v>
      </c>
      <c r="CJ91" s="283">
        <f t="shared" si="165"/>
        <v>8.9499999999999993</v>
      </c>
      <c r="CK91" s="283">
        <f t="shared" si="166"/>
        <v>9.31</v>
      </c>
      <c r="CL91" s="283">
        <f t="shared" si="167"/>
        <v>9.31</v>
      </c>
      <c r="CM91" s="283">
        <f t="shared" si="168"/>
        <v>9.7100000000000009</v>
      </c>
      <c r="CN91" s="283">
        <f t="shared" si="169"/>
        <v>9.09</v>
      </c>
      <c r="CO91" s="283">
        <f t="shared" si="170"/>
        <v>9.09</v>
      </c>
      <c r="CP91" s="283">
        <f t="shared" si="171"/>
        <v>9.09</v>
      </c>
      <c r="CQ91" s="283">
        <f t="shared" si="172"/>
        <v>10.029999999999999</v>
      </c>
      <c r="CR91" s="283">
        <f t="shared" si="173"/>
        <v>10.029999999999999</v>
      </c>
      <c r="CS91" s="283">
        <f t="shared" si="174"/>
        <v>9.52</v>
      </c>
      <c r="CT91" s="283">
        <f t="shared" si="175"/>
        <v>8.68</v>
      </c>
      <c r="CU91" s="283">
        <f t="shared" si="176"/>
        <v>9.2899999999999991</v>
      </c>
      <c r="CV91" s="283">
        <f t="shared" si="177"/>
        <v>9.14</v>
      </c>
      <c r="CW91" s="286">
        <f t="shared" si="178"/>
        <v>1</v>
      </c>
      <c r="CX91" s="287">
        <f t="shared" si="179"/>
        <v>1</v>
      </c>
      <c r="CY91" s="287">
        <f t="shared" si="180"/>
        <v>1</v>
      </c>
      <c r="CZ91" s="287">
        <f t="shared" si="181"/>
        <v>1</v>
      </c>
      <c r="DA91" s="287">
        <f t="shared" si="182"/>
        <v>0</v>
      </c>
    </row>
    <row r="92" spans="1:105" ht="17" x14ac:dyDescent="0.25">
      <c r="A92" s="281" t="s">
        <v>136</v>
      </c>
      <c r="B92" s="94" t="s">
        <v>2585</v>
      </c>
      <c r="C92" s="282">
        <v>4.6100000000000003</v>
      </c>
      <c r="D92" s="283">
        <v>2.21</v>
      </c>
      <c r="E92" s="283">
        <v>3.62</v>
      </c>
      <c r="F92" s="283">
        <v>3.62</v>
      </c>
      <c r="G92" s="283">
        <v>2.2999999999999998</v>
      </c>
      <c r="H92" s="283">
        <v>4.47</v>
      </c>
      <c r="I92" s="283">
        <v>4.47</v>
      </c>
      <c r="J92" s="283">
        <v>4.8600000000000003</v>
      </c>
      <c r="K92" s="283">
        <v>4.41</v>
      </c>
      <c r="L92" s="283">
        <v>4.41</v>
      </c>
      <c r="M92" s="283">
        <v>3.76</v>
      </c>
      <c r="N92" s="283">
        <v>7.5</v>
      </c>
      <c r="O92" s="283">
        <v>7.92</v>
      </c>
      <c r="P92" s="283">
        <v>7.43</v>
      </c>
      <c r="S92" s="285">
        <v>29.1</v>
      </c>
      <c r="T92" s="285">
        <v>29.1</v>
      </c>
      <c r="U92" s="285">
        <v>27.2</v>
      </c>
      <c r="V92" s="285">
        <v>26.1</v>
      </c>
      <c r="W92" s="285">
        <v>26.1</v>
      </c>
      <c r="X92" s="285">
        <v>19.600000000000001</v>
      </c>
      <c r="AE92" s="282" t="str">
        <f t="shared" si="122"/>
        <v/>
      </c>
      <c r="AF92" s="283" t="str">
        <f t="shared" si="123"/>
        <v/>
      </c>
      <c r="AG92" s="283">
        <f t="shared" si="124"/>
        <v>8.0386740331491708</v>
      </c>
      <c r="AH92" s="283">
        <f t="shared" si="125"/>
        <v>8.0386740331491708</v>
      </c>
      <c r="AI92" s="283">
        <f t="shared" si="126"/>
        <v>11.82608695652174</v>
      </c>
      <c r="AJ92" s="283">
        <f t="shared" si="127"/>
        <v>5.8389261744966445</v>
      </c>
      <c r="AK92" s="283">
        <f t="shared" si="128"/>
        <v>5.8389261744966445</v>
      </c>
      <c r="AL92" s="283">
        <f t="shared" si="129"/>
        <v>4.0329218106995883</v>
      </c>
      <c r="AM92" s="283" t="str">
        <f t="shared" si="130"/>
        <v/>
      </c>
      <c r="AN92" s="283" t="str">
        <f t="shared" si="131"/>
        <v/>
      </c>
      <c r="AO92" s="283" t="str">
        <f t="shared" si="132"/>
        <v/>
      </c>
      <c r="AP92" s="283" t="str">
        <f t="shared" si="133"/>
        <v/>
      </c>
      <c r="AQ92" s="283" t="str">
        <f t="shared" si="134"/>
        <v/>
      </c>
      <c r="AR92" s="283" t="str">
        <f t="shared" si="135"/>
        <v/>
      </c>
      <c r="AS92" s="284" t="str">
        <f t="shared" si="136"/>
        <v/>
      </c>
      <c r="AT92" s="285" t="str">
        <f t="shared" si="137"/>
        <v/>
      </c>
      <c r="AU92" s="285">
        <f t="shared" si="138"/>
        <v>29.1</v>
      </c>
      <c r="AV92" s="285">
        <f t="shared" si="139"/>
        <v>29.1</v>
      </c>
      <c r="AW92" s="285">
        <f t="shared" si="140"/>
        <v>27.2</v>
      </c>
      <c r="AX92" s="285">
        <f t="shared" si="141"/>
        <v>26.1</v>
      </c>
      <c r="AY92" s="285">
        <f t="shared" si="142"/>
        <v>26.1</v>
      </c>
      <c r="AZ92" s="285">
        <f t="shared" si="143"/>
        <v>19.600000000000001</v>
      </c>
      <c r="BA92" s="285" t="str">
        <f t="shared" si="144"/>
        <v/>
      </c>
      <c r="BB92" s="285" t="str">
        <f t="shared" si="145"/>
        <v/>
      </c>
      <c r="BC92" s="285" t="str">
        <f t="shared" si="146"/>
        <v/>
      </c>
      <c r="BD92" s="285" t="str">
        <f t="shared" si="147"/>
        <v/>
      </c>
      <c r="BE92" s="285" t="str">
        <f t="shared" si="148"/>
        <v/>
      </c>
      <c r="BF92" s="285" t="str">
        <f t="shared" si="149"/>
        <v/>
      </c>
      <c r="BG92" s="284" t="str">
        <f t="shared" si="150"/>
        <v/>
      </c>
      <c r="BH92" s="285" t="str">
        <f t="shared" si="151"/>
        <v/>
      </c>
      <c r="BI92" s="285">
        <f t="shared" si="152"/>
        <v>56.286266924564792</v>
      </c>
      <c r="BJ92" s="285">
        <f t="shared" si="153"/>
        <v>56.286266924564792</v>
      </c>
      <c r="BK92" s="285">
        <f t="shared" si="154"/>
        <v>55.852156057494867</v>
      </c>
      <c r="BL92" s="285">
        <f t="shared" si="155"/>
        <v>54.037267080745345</v>
      </c>
      <c r="BM92" s="285">
        <f t="shared" si="156"/>
        <v>54.037267080745345</v>
      </c>
      <c r="BN92" s="285">
        <f t="shared" si="157"/>
        <v>56.811594202898554</v>
      </c>
      <c r="BO92" s="285" t="str">
        <f t="shared" si="158"/>
        <v/>
      </c>
      <c r="BP92" s="285" t="str">
        <f t="shared" si="159"/>
        <v/>
      </c>
      <c r="BQ92" s="285" t="str">
        <f t="shared" si="160"/>
        <v/>
      </c>
      <c r="BR92" s="285" t="str">
        <f t="shared" si="161"/>
        <v/>
      </c>
      <c r="BS92" s="285" t="str">
        <f t="shared" si="162"/>
        <v/>
      </c>
      <c r="BT92" s="285" t="str">
        <f t="shared" si="163"/>
        <v/>
      </c>
      <c r="BW92" s="283">
        <v>10.33</v>
      </c>
      <c r="BX92" s="283">
        <v>10.33</v>
      </c>
      <c r="BY92" s="283">
        <v>10.48</v>
      </c>
      <c r="BZ92" s="283">
        <v>10.08</v>
      </c>
      <c r="CA92" s="283">
        <v>10.08</v>
      </c>
      <c r="CB92" s="283">
        <v>10.58</v>
      </c>
      <c r="CI92" s="282" t="str">
        <f t="shared" si="164"/>
        <v/>
      </c>
      <c r="CJ92" s="283" t="str">
        <f t="shared" si="165"/>
        <v/>
      </c>
      <c r="CK92" s="283">
        <f t="shared" si="166"/>
        <v>10.33</v>
      </c>
      <c r="CL92" s="283">
        <f t="shared" si="167"/>
        <v>10.33</v>
      </c>
      <c r="CM92" s="283">
        <f t="shared" si="168"/>
        <v>10.48</v>
      </c>
      <c r="CN92" s="283">
        <f t="shared" si="169"/>
        <v>10.08</v>
      </c>
      <c r="CO92" s="283">
        <f t="shared" si="170"/>
        <v>10.08</v>
      </c>
      <c r="CP92" s="283">
        <f t="shared" si="171"/>
        <v>10.58</v>
      </c>
      <c r="CQ92" s="283" t="str">
        <f t="shared" si="172"/>
        <v/>
      </c>
      <c r="CR92" s="283" t="str">
        <f t="shared" si="173"/>
        <v/>
      </c>
      <c r="CS92" s="283" t="str">
        <f t="shared" si="174"/>
        <v/>
      </c>
      <c r="CT92" s="283" t="str">
        <f t="shared" si="175"/>
        <v/>
      </c>
      <c r="CU92" s="283" t="str">
        <f t="shared" si="176"/>
        <v/>
      </c>
      <c r="CV92" s="283" t="str">
        <f t="shared" si="177"/>
        <v/>
      </c>
      <c r="CW92" s="286" t="str">
        <f t="shared" si="178"/>
        <v/>
      </c>
      <c r="CX92" s="287">
        <f t="shared" si="179"/>
        <v>1</v>
      </c>
      <c r="CY92" s="287" t="str">
        <f t="shared" si="180"/>
        <v/>
      </c>
      <c r="CZ92" s="287" t="str">
        <f t="shared" si="181"/>
        <v/>
      </c>
      <c r="DA92" s="287">
        <f t="shared" si="182"/>
        <v>3</v>
      </c>
    </row>
    <row r="93" spans="1:105" ht="17" x14ac:dyDescent="0.25">
      <c r="A93" s="281" t="s">
        <v>137</v>
      </c>
      <c r="B93" s="94" t="s">
        <v>2586</v>
      </c>
      <c r="C93" s="282">
        <v>0.54</v>
      </c>
      <c r="D93" s="283">
        <v>1.24</v>
      </c>
      <c r="E93" s="283">
        <v>1.64</v>
      </c>
      <c r="F93" s="283">
        <v>1.64</v>
      </c>
      <c r="G93" s="283">
        <v>0.47</v>
      </c>
      <c r="H93" s="283">
        <v>2.06</v>
      </c>
      <c r="I93" s="283">
        <v>2.06</v>
      </c>
      <c r="J93" s="283">
        <v>2.06</v>
      </c>
      <c r="K93" s="283">
        <v>3.04</v>
      </c>
      <c r="L93" s="283">
        <v>3.04</v>
      </c>
      <c r="M93" s="283">
        <v>2.35</v>
      </c>
      <c r="N93" s="283">
        <v>1.6</v>
      </c>
      <c r="O93" s="283">
        <v>0.78</v>
      </c>
      <c r="P93" s="283">
        <v>1.27</v>
      </c>
      <c r="S93" s="285">
        <v>31.7</v>
      </c>
      <c r="T93" s="285">
        <v>31.7</v>
      </c>
      <c r="U93" s="285">
        <v>27.1</v>
      </c>
      <c r="V93" s="285">
        <v>13</v>
      </c>
      <c r="W93" s="285">
        <v>13</v>
      </c>
      <c r="X93" s="285">
        <v>18.100000000000001</v>
      </c>
      <c r="AE93" s="282" t="str">
        <f t="shared" si="122"/>
        <v/>
      </c>
      <c r="AF93" s="283" t="str">
        <f t="shared" si="123"/>
        <v/>
      </c>
      <c r="AG93" s="283">
        <f t="shared" si="124"/>
        <v>19.329268292682926</v>
      </c>
      <c r="AH93" s="283">
        <f t="shared" si="125"/>
        <v>19.329268292682926</v>
      </c>
      <c r="AI93" s="283">
        <f t="shared" si="126"/>
        <v>57.659574468085111</v>
      </c>
      <c r="AJ93" s="283">
        <f t="shared" si="127"/>
        <v>6.3106796116504853</v>
      </c>
      <c r="AK93" s="283">
        <f t="shared" si="128"/>
        <v>6.3106796116504853</v>
      </c>
      <c r="AL93" s="283">
        <f t="shared" si="129"/>
        <v>8.7864077669902922</v>
      </c>
      <c r="AM93" s="283" t="str">
        <f t="shared" si="130"/>
        <v/>
      </c>
      <c r="AN93" s="283" t="str">
        <f t="shared" si="131"/>
        <v/>
      </c>
      <c r="AO93" s="283" t="str">
        <f t="shared" si="132"/>
        <v/>
      </c>
      <c r="AP93" s="283" t="str">
        <f t="shared" si="133"/>
        <v/>
      </c>
      <c r="AQ93" s="283" t="str">
        <f t="shared" si="134"/>
        <v/>
      </c>
      <c r="AR93" s="283" t="str">
        <f t="shared" si="135"/>
        <v/>
      </c>
      <c r="AS93" s="284" t="str">
        <f t="shared" si="136"/>
        <v/>
      </c>
      <c r="AT93" s="285" t="str">
        <f t="shared" si="137"/>
        <v/>
      </c>
      <c r="AU93" s="285">
        <f t="shared" si="138"/>
        <v>31.7</v>
      </c>
      <c r="AV93" s="285">
        <f t="shared" si="139"/>
        <v>31.7</v>
      </c>
      <c r="AW93" s="285">
        <f t="shared" si="140"/>
        <v>27.1</v>
      </c>
      <c r="AX93" s="285">
        <f t="shared" si="141"/>
        <v>13</v>
      </c>
      <c r="AY93" s="285">
        <f t="shared" si="142"/>
        <v>13</v>
      </c>
      <c r="AZ93" s="285">
        <f t="shared" si="143"/>
        <v>18.100000000000001</v>
      </c>
      <c r="BA93" s="285" t="str">
        <f t="shared" si="144"/>
        <v/>
      </c>
      <c r="BB93" s="285" t="str">
        <f t="shared" si="145"/>
        <v/>
      </c>
      <c r="BC93" s="285" t="str">
        <f t="shared" si="146"/>
        <v/>
      </c>
      <c r="BD93" s="285" t="str">
        <f t="shared" si="147"/>
        <v/>
      </c>
      <c r="BE93" s="285" t="str">
        <f t="shared" si="148"/>
        <v/>
      </c>
      <c r="BF93" s="285" t="str">
        <f t="shared" si="149"/>
        <v/>
      </c>
      <c r="BG93" s="284" t="str">
        <f t="shared" si="150"/>
        <v/>
      </c>
      <c r="BH93" s="285" t="str">
        <f t="shared" si="151"/>
        <v/>
      </c>
      <c r="BI93" s="285">
        <f t="shared" si="152"/>
        <v>61.315280464216634</v>
      </c>
      <c r="BJ93" s="285">
        <f t="shared" si="153"/>
        <v>61.315280464216634</v>
      </c>
      <c r="BK93" s="285">
        <f t="shared" si="154"/>
        <v>55.646817248459953</v>
      </c>
      <c r="BL93" s="285">
        <f t="shared" si="155"/>
        <v>26.915113871635612</v>
      </c>
      <c r="BM93" s="285">
        <f t="shared" si="156"/>
        <v>26.915113871635612</v>
      </c>
      <c r="BN93" s="285">
        <f t="shared" si="157"/>
        <v>52.463768115942038</v>
      </c>
      <c r="BO93" s="285" t="str">
        <f t="shared" si="158"/>
        <v/>
      </c>
      <c r="BP93" s="285" t="str">
        <f t="shared" si="159"/>
        <v/>
      </c>
      <c r="BQ93" s="285" t="str">
        <f t="shared" si="160"/>
        <v/>
      </c>
      <c r="BR93" s="285" t="str">
        <f t="shared" si="161"/>
        <v/>
      </c>
      <c r="BS93" s="285" t="str">
        <f t="shared" si="162"/>
        <v/>
      </c>
      <c r="BT93" s="285" t="str">
        <f t="shared" si="163"/>
        <v/>
      </c>
      <c r="BW93" s="283">
        <v>10.1</v>
      </c>
      <c r="BX93" s="283">
        <v>10.1</v>
      </c>
      <c r="BY93" s="283">
        <v>10.16</v>
      </c>
      <c r="BZ93" s="283">
        <v>9.6</v>
      </c>
      <c r="CA93" s="283">
        <v>9.6</v>
      </c>
      <c r="CB93" s="283">
        <v>10.06</v>
      </c>
      <c r="CI93" s="282" t="str">
        <f t="shared" si="164"/>
        <v/>
      </c>
      <c r="CJ93" s="283" t="str">
        <f t="shared" si="165"/>
        <v/>
      </c>
      <c r="CK93" s="283">
        <f t="shared" si="166"/>
        <v>10.1</v>
      </c>
      <c r="CL93" s="283">
        <f t="shared" si="167"/>
        <v>10.1</v>
      </c>
      <c r="CM93" s="283">
        <f t="shared" si="168"/>
        <v>10.16</v>
      </c>
      <c r="CN93" s="283">
        <f t="shared" si="169"/>
        <v>9.6</v>
      </c>
      <c r="CO93" s="283">
        <f t="shared" si="170"/>
        <v>9.6</v>
      </c>
      <c r="CP93" s="283">
        <f t="shared" si="171"/>
        <v>10.06</v>
      </c>
      <c r="CQ93" s="283" t="str">
        <f t="shared" si="172"/>
        <v/>
      </c>
      <c r="CR93" s="283" t="str">
        <f t="shared" si="173"/>
        <v/>
      </c>
      <c r="CS93" s="283" t="str">
        <f t="shared" si="174"/>
        <v/>
      </c>
      <c r="CT93" s="283" t="str">
        <f t="shared" si="175"/>
        <v/>
      </c>
      <c r="CU93" s="283" t="str">
        <f t="shared" si="176"/>
        <v/>
      </c>
      <c r="CV93" s="283" t="str">
        <f t="shared" si="177"/>
        <v/>
      </c>
      <c r="CW93" s="286" t="str">
        <f t="shared" si="178"/>
        <v/>
      </c>
      <c r="CX93" s="287">
        <f t="shared" si="179"/>
        <v>1</v>
      </c>
      <c r="CY93" s="287" t="str">
        <f t="shared" si="180"/>
        <v/>
      </c>
      <c r="CZ93" s="287" t="str">
        <f t="shared" si="181"/>
        <v/>
      </c>
      <c r="DA93" s="287">
        <f t="shared" si="182"/>
        <v>3</v>
      </c>
    </row>
    <row r="94" spans="1:105" ht="17" x14ac:dyDescent="0.25">
      <c r="A94" s="281" t="s">
        <v>186</v>
      </c>
      <c r="B94" s="94" t="s">
        <v>2587</v>
      </c>
      <c r="C94" s="282">
        <v>4.4400000000000004</v>
      </c>
      <c r="D94" s="283">
        <v>5.2</v>
      </c>
      <c r="E94" s="283">
        <v>2.42</v>
      </c>
      <c r="F94" s="283">
        <v>2.42</v>
      </c>
      <c r="G94" s="283">
        <v>5.07</v>
      </c>
      <c r="H94" s="283">
        <v>3.56</v>
      </c>
      <c r="I94" s="283">
        <v>3.56</v>
      </c>
      <c r="J94" s="283">
        <v>3.1</v>
      </c>
      <c r="K94" s="283">
        <v>6.77</v>
      </c>
      <c r="L94" s="283">
        <v>6.77</v>
      </c>
      <c r="M94" s="283">
        <v>6.29</v>
      </c>
      <c r="N94" s="283">
        <v>2.6</v>
      </c>
      <c r="O94" s="283">
        <v>4.4000000000000004</v>
      </c>
      <c r="P94" s="283">
        <v>3.43</v>
      </c>
      <c r="Q94" s="284">
        <v>46.3</v>
      </c>
      <c r="R94" s="285">
        <v>44.8</v>
      </c>
      <c r="S94" s="285">
        <v>45.1</v>
      </c>
      <c r="T94" s="285">
        <v>45.1</v>
      </c>
      <c r="U94" s="285">
        <v>43.2</v>
      </c>
      <c r="V94" s="285">
        <v>44.3</v>
      </c>
      <c r="W94" s="285">
        <v>44.3</v>
      </c>
      <c r="X94" s="285">
        <v>33.6</v>
      </c>
      <c r="Y94" s="285">
        <v>39.9</v>
      </c>
      <c r="Z94" s="285">
        <v>39.9</v>
      </c>
      <c r="AA94" s="285">
        <v>40.6</v>
      </c>
      <c r="AB94" s="285">
        <v>41.1</v>
      </c>
      <c r="AC94" s="285">
        <v>47.3</v>
      </c>
      <c r="AD94" s="285">
        <v>45.3</v>
      </c>
      <c r="AE94" s="282">
        <f t="shared" si="122"/>
        <v>10.427927927927927</v>
      </c>
      <c r="AF94" s="283">
        <f t="shared" si="123"/>
        <v>8.615384615384615</v>
      </c>
      <c r="AG94" s="283">
        <f t="shared" si="124"/>
        <v>18.636363636363637</v>
      </c>
      <c r="AH94" s="283">
        <f t="shared" si="125"/>
        <v>18.636363636363637</v>
      </c>
      <c r="AI94" s="283">
        <f t="shared" si="126"/>
        <v>8.5207100591715985</v>
      </c>
      <c r="AJ94" s="283">
        <f t="shared" si="127"/>
        <v>12.443820224719101</v>
      </c>
      <c r="AK94" s="283">
        <f t="shared" si="128"/>
        <v>12.443820224719101</v>
      </c>
      <c r="AL94" s="283">
        <f t="shared" si="129"/>
        <v>10.838709677419356</v>
      </c>
      <c r="AM94" s="283">
        <f t="shared" si="130"/>
        <v>5.8936484490398824</v>
      </c>
      <c r="AN94" s="283">
        <f t="shared" si="131"/>
        <v>5.8936484490398824</v>
      </c>
      <c r="AO94" s="283">
        <f t="shared" si="132"/>
        <v>6.4546899841017487</v>
      </c>
      <c r="AP94" s="283">
        <f t="shared" si="133"/>
        <v>15.807692307692308</v>
      </c>
      <c r="AQ94" s="283">
        <f t="shared" si="134"/>
        <v>10.749999999999998</v>
      </c>
      <c r="AR94" s="283">
        <f t="shared" si="135"/>
        <v>13.206997084548103</v>
      </c>
      <c r="AS94" s="284">
        <f t="shared" si="136"/>
        <v>46.3</v>
      </c>
      <c r="AT94" s="285">
        <f t="shared" si="137"/>
        <v>44.8</v>
      </c>
      <c r="AU94" s="285">
        <f t="shared" si="138"/>
        <v>45.1</v>
      </c>
      <c r="AV94" s="285">
        <f t="shared" si="139"/>
        <v>45.1</v>
      </c>
      <c r="AW94" s="285">
        <f t="shared" si="140"/>
        <v>43.2</v>
      </c>
      <c r="AX94" s="285">
        <f t="shared" si="141"/>
        <v>44.3</v>
      </c>
      <c r="AY94" s="285">
        <f t="shared" si="142"/>
        <v>44.3</v>
      </c>
      <c r="AZ94" s="285">
        <f t="shared" si="143"/>
        <v>33.6</v>
      </c>
      <c r="BA94" s="285">
        <f t="shared" si="144"/>
        <v>39.9</v>
      </c>
      <c r="BB94" s="285">
        <f t="shared" si="145"/>
        <v>39.9</v>
      </c>
      <c r="BC94" s="285">
        <f t="shared" si="146"/>
        <v>40.6</v>
      </c>
      <c r="BD94" s="285">
        <f t="shared" si="147"/>
        <v>41.1</v>
      </c>
      <c r="BE94" s="285">
        <f t="shared" si="148"/>
        <v>47.3</v>
      </c>
      <c r="BF94" s="285">
        <f t="shared" si="149"/>
        <v>45.3</v>
      </c>
      <c r="BG94" s="284">
        <f t="shared" si="150"/>
        <v>85.110294117647058</v>
      </c>
      <c r="BH94" s="285">
        <f t="shared" si="151"/>
        <v>83.271375464684013</v>
      </c>
      <c r="BI94" s="285">
        <f t="shared" si="152"/>
        <v>87.234042553191486</v>
      </c>
      <c r="BJ94" s="285">
        <f t="shared" si="153"/>
        <v>87.234042553191486</v>
      </c>
      <c r="BK94" s="285">
        <f t="shared" si="154"/>
        <v>88.706365503080079</v>
      </c>
      <c r="BL94" s="285">
        <f t="shared" si="155"/>
        <v>91.718426501035196</v>
      </c>
      <c r="BM94" s="285">
        <f t="shared" si="156"/>
        <v>91.718426501035196</v>
      </c>
      <c r="BN94" s="285">
        <f t="shared" si="157"/>
        <v>97.391304347826093</v>
      </c>
      <c r="BO94" s="285">
        <f t="shared" si="158"/>
        <v>81.930184804928132</v>
      </c>
      <c r="BP94" s="285">
        <f t="shared" si="159"/>
        <v>81.930184804928132</v>
      </c>
      <c r="BQ94" s="285">
        <f t="shared" si="160"/>
        <v>91.235955056179776</v>
      </c>
      <c r="BR94" s="285">
        <f t="shared" si="161"/>
        <v>81.065088757396438</v>
      </c>
      <c r="BS94" s="285">
        <f t="shared" si="162"/>
        <v>90.095238095238102</v>
      </c>
      <c r="BT94" s="285">
        <f t="shared" si="163"/>
        <v>89.525691699604735</v>
      </c>
      <c r="BU94" s="282">
        <v>9.32</v>
      </c>
      <c r="BV94" s="283">
        <v>9.3000000000000007</v>
      </c>
      <c r="BW94" s="283">
        <v>9.52</v>
      </c>
      <c r="BX94" s="283">
        <v>9.52</v>
      </c>
      <c r="BY94" s="283">
        <v>9.41</v>
      </c>
      <c r="BZ94" s="283">
        <v>9.23</v>
      </c>
      <c r="CA94" s="283">
        <v>9.23</v>
      </c>
      <c r="CB94" s="283">
        <v>9.27</v>
      </c>
      <c r="CC94" s="283">
        <v>9.89</v>
      </c>
      <c r="CD94" s="283">
        <v>9.89</v>
      </c>
      <c r="CE94" s="283">
        <v>9.94</v>
      </c>
      <c r="CF94" s="283">
        <v>8.83</v>
      </c>
      <c r="CG94" s="283">
        <v>9.25</v>
      </c>
      <c r="CH94" s="283">
        <v>9.58</v>
      </c>
      <c r="CI94" s="282">
        <f t="shared" si="164"/>
        <v>9.32</v>
      </c>
      <c r="CJ94" s="283">
        <f t="shared" si="165"/>
        <v>9.3000000000000007</v>
      </c>
      <c r="CK94" s="283">
        <f t="shared" si="166"/>
        <v>9.52</v>
      </c>
      <c r="CL94" s="283">
        <f t="shared" si="167"/>
        <v>9.52</v>
      </c>
      <c r="CM94" s="283">
        <f t="shared" si="168"/>
        <v>9.41</v>
      </c>
      <c r="CN94" s="283">
        <f t="shared" si="169"/>
        <v>9.23</v>
      </c>
      <c r="CO94" s="283">
        <f t="shared" si="170"/>
        <v>9.23</v>
      </c>
      <c r="CP94" s="283">
        <f t="shared" si="171"/>
        <v>9.27</v>
      </c>
      <c r="CQ94" s="283">
        <f t="shared" si="172"/>
        <v>9.89</v>
      </c>
      <c r="CR94" s="283">
        <f t="shared" si="173"/>
        <v>9.89</v>
      </c>
      <c r="CS94" s="283">
        <f t="shared" si="174"/>
        <v>9.94</v>
      </c>
      <c r="CT94" s="283">
        <f t="shared" si="175"/>
        <v>8.83</v>
      </c>
      <c r="CU94" s="283">
        <f t="shared" si="176"/>
        <v>9.25</v>
      </c>
      <c r="CV94" s="283">
        <f t="shared" si="177"/>
        <v>9.58</v>
      </c>
      <c r="CW94" s="286">
        <f t="shared" si="178"/>
        <v>1</v>
      </c>
      <c r="CX94" s="287">
        <f t="shared" si="179"/>
        <v>1</v>
      </c>
      <c r="CY94" s="287">
        <f t="shared" si="180"/>
        <v>1</v>
      </c>
      <c r="CZ94" s="287">
        <f t="shared" si="181"/>
        <v>1</v>
      </c>
      <c r="DA94" s="287">
        <f t="shared" si="182"/>
        <v>0</v>
      </c>
    </row>
    <row r="95" spans="1:105" ht="17" x14ac:dyDescent="0.25">
      <c r="A95" s="281" t="s">
        <v>187</v>
      </c>
      <c r="B95" s="94" t="s">
        <v>2588</v>
      </c>
      <c r="C95" s="282">
        <v>6.66</v>
      </c>
      <c r="D95" s="283">
        <v>4.83</v>
      </c>
      <c r="E95" s="283">
        <v>5.38</v>
      </c>
      <c r="F95" s="283">
        <v>5.38</v>
      </c>
      <c r="G95" s="283">
        <v>4.9000000000000004</v>
      </c>
      <c r="H95" s="283">
        <v>4.55</v>
      </c>
      <c r="I95" s="283">
        <v>4.55</v>
      </c>
      <c r="J95" s="283">
        <v>2.74</v>
      </c>
      <c r="K95" s="283">
        <v>6.92</v>
      </c>
      <c r="L95" s="283">
        <v>6.92</v>
      </c>
      <c r="M95" s="283">
        <v>9.2100000000000009</v>
      </c>
      <c r="N95" s="283">
        <v>3.8</v>
      </c>
      <c r="O95" s="283">
        <v>5.33</v>
      </c>
      <c r="P95" s="283">
        <v>5.46</v>
      </c>
      <c r="Q95" s="284">
        <v>27.9</v>
      </c>
      <c r="R95" s="285">
        <v>26</v>
      </c>
      <c r="S95" s="285">
        <v>33.4</v>
      </c>
      <c r="T95" s="285">
        <v>33.4</v>
      </c>
      <c r="U95" s="285">
        <v>26.7</v>
      </c>
      <c r="V95" s="285">
        <v>26.9</v>
      </c>
      <c r="W95" s="285">
        <v>26.9</v>
      </c>
      <c r="X95" s="285">
        <v>20</v>
      </c>
      <c r="Y95" s="285">
        <v>32.299999999999997</v>
      </c>
      <c r="Z95" s="285">
        <v>32.299999999999997</v>
      </c>
      <c r="AA95" s="285">
        <v>30.7</v>
      </c>
      <c r="AB95" s="285">
        <v>23.2</v>
      </c>
      <c r="AC95" s="285">
        <v>30.6</v>
      </c>
      <c r="AD95" s="285">
        <v>25.9</v>
      </c>
      <c r="AE95" s="282">
        <f t="shared" si="122"/>
        <v>4.1891891891891886</v>
      </c>
      <c r="AF95" s="283">
        <f t="shared" si="123"/>
        <v>5.383022774327122</v>
      </c>
      <c r="AG95" s="283">
        <f t="shared" si="124"/>
        <v>6.2081784386617098</v>
      </c>
      <c r="AH95" s="283">
        <f t="shared" si="125"/>
        <v>6.2081784386617098</v>
      </c>
      <c r="AI95" s="283">
        <f t="shared" si="126"/>
        <v>5.4489795918367339</v>
      </c>
      <c r="AJ95" s="283">
        <f t="shared" si="127"/>
        <v>5.9120879120879124</v>
      </c>
      <c r="AK95" s="283">
        <f t="shared" si="128"/>
        <v>5.9120879120879124</v>
      </c>
      <c r="AL95" s="283">
        <f t="shared" si="129"/>
        <v>7.2992700729926998</v>
      </c>
      <c r="AM95" s="283">
        <f t="shared" si="130"/>
        <v>4.6676300578034677</v>
      </c>
      <c r="AN95" s="283">
        <f t="shared" si="131"/>
        <v>4.6676300578034677</v>
      </c>
      <c r="AO95" s="283">
        <f t="shared" si="132"/>
        <v>3.333333333333333</v>
      </c>
      <c r="AP95" s="283">
        <f t="shared" si="133"/>
        <v>6.1052631578947372</v>
      </c>
      <c r="AQ95" s="283">
        <f t="shared" si="134"/>
        <v>5.7410881801125706</v>
      </c>
      <c r="AR95" s="283">
        <f t="shared" si="135"/>
        <v>4.7435897435897436</v>
      </c>
      <c r="AS95" s="284">
        <f t="shared" si="136"/>
        <v>27.9</v>
      </c>
      <c r="AT95" s="285">
        <f t="shared" si="137"/>
        <v>26</v>
      </c>
      <c r="AU95" s="285">
        <f t="shared" si="138"/>
        <v>33.4</v>
      </c>
      <c r="AV95" s="285">
        <f t="shared" si="139"/>
        <v>33.4</v>
      </c>
      <c r="AW95" s="285">
        <f t="shared" si="140"/>
        <v>26.7</v>
      </c>
      <c r="AX95" s="285">
        <f t="shared" si="141"/>
        <v>26.9</v>
      </c>
      <c r="AY95" s="285">
        <f t="shared" si="142"/>
        <v>26.9</v>
      </c>
      <c r="AZ95" s="285">
        <f t="shared" si="143"/>
        <v>20</v>
      </c>
      <c r="BA95" s="285">
        <f t="shared" si="144"/>
        <v>32.299999999999997</v>
      </c>
      <c r="BB95" s="285">
        <f t="shared" si="145"/>
        <v>32.299999999999997</v>
      </c>
      <c r="BC95" s="285">
        <f t="shared" si="146"/>
        <v>30.7</v>
      </c>
      <c r="BD95" s="285">
        <f t="shared" si="147"/>
        <v>23.2</v>
      </c>
      <c r="BE95" s="285">
        <f t="shared" si="148"/>
        <v>30.6</v>
      </c>
      <c r="BF95" s="285">
        <f t="shared" si="149"/>
        <v>25.9</v>
      </c>
      <c r="BG95" s="284">
        <f t="shared" si="150"/>
        <v>51.286764705882355</v>
      </c>
      <c r="BH95" s="285">
        <f t="shared" si="151"/>
        <v>48.327137546468407</v>
      </c>
      <c r="BI95" s="285">
        <f t="shared" si="152"/>
        <v>64.603481624758217</v>
      </c>
      <c r="BJ95" s="285">
        <f t="shared" si="153"/>
        <v>64.603481624758217</v>
      </c>
      <c r="BK95" s="285">
        <f t="shared" si="154"/>
        <v>54.825462012320322</v>
      </c>
      <c r="BL95" s="285">
        <f t="shared" si="155"/>
        <v>55.693581780538302</v>
      </c>
      <c r="BM95" s="285">
        <f t="shared" si="156"/>
        <v>55.693581780538302</v>
      </c>
      <c r="BN95" s="285">
        <f t="shared" si="157"/>
        <v>57.971014492753625</v>
      </c>
      <c r="BO95" s="285">
        <f t="shared" si="158"/>
        <v>66.324435318275135</v>
      </c>
      <c r="BP95" s="285">
        <f t="shared" si="159"/>
        <v>66.324435318275135</v>
      </c>
      <c r="BQ95" s="285">
        <f t="shared" si="160"/>
        <v>68.988764044943821</v>
      </c>
      <c r="BR95" s="285">
        <f t="shared" si="161"/>
        <v>45.759368836291912</v>
      </c>
      <c r="BS95" s="285">
        <f t="shared" si="162"/>
        <v>58.285714285714285</v>
      </c>
      <c r="BT95" s="285">
        <f t="shared" si="163"/>
        <v>51.185770750988141</v>
      </c>
      <c r="BU95" s="282">
        <v>8.64</v>
      </c>
      <c r="BV95" s="283">
        <v>8.69</v>
      </c>
      <c r="BW95" s="283">
        <v>9.3699999999999992</v>
      </c>
      <c r="BX95" s="283">
        <v>9.3699999999999992</v>
      </c>
      <c r="BY95" s="283">
        <v>9.5399999999999991</v>
      </c>
      <c r="BZ95" s="283">
        <v>8.84</v>
      </c>
      <c r="CA95" s="283">
        <v>8.84</v>
      </c>
      <c r="CB95" s="283">
        <v>8.94</v>
      </c>
      <c r="CC95" s="283">
        <v>10</v>
      </c>
      <c r="CD95" s="283">
        <v>10</v>
      </c>
      <c r="CE95" s="283">
        <v>10.01</v>
      </c>
      <c r="CF95" s="283">
        <v>8.58</v>
      </c>
      <c r="CG95" s="283">
        <v>8.9</v>
      </c>
      <c r="CH95" s="283">
        <v>8.86</v>
      </c>
      <c r="CI95" s="282">
        <f t="shared" si="164"/>
        <v>8.64</v>
      </c>
      <c r="CJ95" s="283">
        <f t="shared" si="165"/>
        <v>8.69</v>
      </c>
      <c r="CK95" s="283">
        <f t="shared" si="166"/>
        <v>9.3699999999999992</v>
      </c>
      <c r="CL95" s="283">
        <f t="shared" si="167"/>
        <v>9.3699999999999992</v>
      </c>
      <c r="CM95" s="283">
        <f t="shared" si="168"/>
        <v>9.5399999999999991</v>
      </c>
      <c r="CN95" s="283">
        <f t="shared" si="169"/>
        <v>8.84</v>
      </c>
      <c r="CO95" s="283">
        <f t="shared" si="170"/>
        <v>8.84</v>
      </c>
      <c r="CP95" s="283">
        <f t="shared" si="171"/>
        <v>8.94</v>
      </c>
      <c r="CQ95" s="283">
        <f t="shared" si="172"/>
        <v>10</v>
      </c>
      <c r="CR95" s="283">
        <f t="shared" si="173"/>
        <v>10</v>
      </c>
      <c r="CS95" s="283">
        <f t="shared" si="174"/>
        <v>10.01</v>
      </c>
      <c r="CT95" s="283">
        <f t="shared" si="175"/>
        <v>8.58</v>
      </c>
      <c r="CU95" s="283">
        <f t="shared" si="176"/>
        <v>8.9</v>
      </c>
      <c r="CV95" s="283">
        <f t="shared" si="177"/>
        <v>8.86</v>
      </c>
      <c r="CW95" s="286">
        <f t="shared" si="178"/>
        <v>1</v>
      </c>
      <c r="CX95" s="287">
        <f t="shared" si="179"/>
        <v>1</v>
      </c>
      <c r="CY95" s="287">
        <f t="shared" si="180"/>
        <v>1</v>
      </c>
      <c r="CZ95" s="287">
        <f t="shared" si="181"/>
        <v>1</v>
      </c>
      <c r="DA95" s="287">
        <f t="shared" si="182"/>
        <v>0</v>
      </c>
    </row>
    <row r="96" spans="1:105" ht="17" x14ac:dyDescent="0.25">
      <c r="A96" s="281" t="s">
        <v>188</v>
      </c>
      <c r="B96" s="94" t="s">
        <v>2589</v>
      </c>
      <c r="C96" s="282">
        <v>6.42</v>
      </c>
      <c r="D96" s="283">
        <v>4.9400000000000004</v>
      </c>
      <c r="E96" s="283">
        <v>5.86</v>
      </c>
      <c r="F96" s="283">
        <v>5.86</v>
      </c>
      <c r="G96" s="283">
        <v>5.99</v>
      </c>
      <c r="H96" s="283">
        <v>4.87</v>
      </c>
      <c r="I96" s="283">
        <v>4.87</v>
      </c>
      <c r="J96" s="283">
        <v>3.26</v>
      </c>
      <c r="K96" s="283">
        <v>9.5299999999999994</v>
      </c>
      <c r="L96" s="283">
        <v>9.5299999999999994</v>
      </c>
      <c r="M96" s="283">
        <v>11.13</v>
      </c>
      <c r="N96" s="283">
        <v>4.2300000000000004</v>
      </c>
      <c r="O96" s="283">
        <v>6.95</v>
      </c>
      <c r="P96" s="283">
        <v>4.4000000000000004</v>
      </c>
      <c r="Q96" s="284">
        <v>38</v>
      </c>
      <c r="R96" s="285">
        <v>34.799999999999997</v>
      </c>
      <c r="S96" s="285">
        <v>36.1</v>
      </c>
      <c r="T96" s="285">
        <v>36.1</v>
      </c>
      <c r="U96" s="285">
        <v>33.299999999999997</v>
      </c>
      <c r="V96" s="285">
        <v>24.6</v>
      </c>
      <c r="W96" s="285">
        <v>24.6</v>
      </c>
      <c r="X96" s="285">
        <v>17</v>
      </c>
      <c r="Y96" s="285">
        <v>35.700000000000003</v>
      </c>
      <c r="Z96" s="285">
        <v>35.700000000000003</v>
      </c>
      <c r="AA96" s="285">
        <v>35.700000000000003</v>
      </c>
      <c r="AB96" s="285">
        <v>22.9</v>
      </c>
      <c r="AC96" s="285">
        <v>31</v>
      </c>
      <c r="AD96" s="285">
        <v>36.6</v>
      </c>
      <c r="AE96" s="282">
        <f t="shared" si="122"/>
        <v>5.9190031152647977</v>
      </c>
      <c r="AF96" s="283">
        <f t="shared" si="123"/>
        <v>7.0445344129554641</v>
      </c>
      <c r="AG96" s="283">
        <f t="shared" si="124"/>
        <v>6.1604095563139927</v>
      </c>
      <c r="AH96" s="283">
        <f t="shared" si="125"/>
        <v>6.1604095563139927</v>
      </c>
      <c r="AI96" s="283">
        <f t="shared" si="126"/>
        <v>5.5592654424040058</v>
      </c>
      <c r="AJ96" s="283">
        <f t="shared" si="127"/>
        <v>5.0513347022587274</v>
      </c>
      <c r="AK96" s="283">
        <f t="shared" si="128"/>
        <v>5.0513347022587274</v>
      </c>
      <c r="AL96" s="283">
        <f t="shared" si="129"/>
        <v>5.2147239263803682</v>
      </c>
      <c r="AM96" s="283">
        <f t="shared" si="130"/>
        <v>3.7460650577124874</v>
      </c>
      <c r="AN96" s="283">
        <f t="shared" si="131"/>
        <v>3.7460650577124874</v>
      </c>
      <c r="AO96" s="283">
        <f t="shared" si="132"/>
        <v>3.2075471698113209</v>
      </c>
      <c r="AP96" s="283">
        <f t="shared" si="133"/>
        <v>5.413711583924349</v>
      </c>
      <c r="AQ96" s="283">
        <f t="shared" si="134"/>
        <v>4.4604316546762588</v>
      </c>
      <c r="AR96" s="283">
        <f t="shared" si="135"/>
        <v>8.3181818181818183</v>
      </c>
      <c r="AS96" s="284">
        <f t="shared" si="136"/>
        <v>38</v>
      </c>
      <c r="AT96" s="285">
        <f t="shared" si="137"/>
        <v>34.799999999999997</v>
      </c>
      <c r="AU96" s="285">
        <f t="shared" si="138"/>
        <v>36.1</v>
      </c>
      <c r="AV96" s="285">
        <f t="shared" si="139"/>
        <v>36.1</v>
      </c>
      <c r="AW96" s="285">
        <f t="shared" si="140"/>
        <v>33.299999999999997</v>
      </c>
      <c r="AX96" s="285">
        <f t="shared" si="141"/>
        <v>24.6</v>
      </c>
      <c r="AY96" s="285">
        <f t="shared" si="142"/>
        <v>24.6</v>
      </c>
      <c r="AZ96" s="285">
        <f t="shared" si="143"/>
        <v>17</v>
      </c>
      <c r="BA96" s="285">
        <f t="shared" si="144"/>
        <v>35.700000000000003</v>
      </c>
      <c r="BB96" s="285">
        <f t="shared" si="145"/>
        <v>35.700000000000003</v>
      </c>
      <c r="BC96" s="285">
        <f t="shared" si="146"/>
        <v>35.700000000000003</v>
      </c>
      <c r="BD96" s="285">
        <f t="shared" si="147"/>
        <v>22.9</v>
      </c>
      <c r="BE96" s="285">
        <f t="shared" si="148"/>
        <v>31</v>
      </c>
      <c r="BF96" s="285">
        <f t="shared" si="149"/>
        <v>36.6</v>
      </c>
      <c r="BG96" s="284">
        <f t="shared" si="150"/>
        <v>69.852941176470594</v>
      </c>
      <c r="BH96" s="285">
        <f t="shared" si="151"/>
        <v>64.684014869888472</v>
      </c>
      <c r="BI96" s="285">
        <f t="shared" si="152"/>
        <v>69.825918762088975</v>
      </c>
      <c r="BJ96" s="285">
        <f t="shared" si="153"/>
        <v>69.825918762088975</v>
      </c>
      <c r="BK96" s="285">
        <f t="shared" si="154"/>
        <v>68.377823408624224</v>
      </c>
      <c r="BL96" s="285">
        <f t="shared" si="155"/>
        <v>50.931677018633543</v>
      </c>
      <c r="BM96" s="285">
        <f t="shared" si="156"/>
        <v>50.931677018633543</v>
      </c>
      <c r="BN96" s="285">
        <f t="shared" si="157"/>
        <v>49.275362318840578</v>
      </c>
      <c r="BO96" s="285">
        <f t="shared" si="158"/>
        <v>73.305954825462024</v>
      </c>
      <c r="BP96" s="285">
        <f t="shared" si="159"/>
        <v>73.305954825462024</v>
      </c>
      <c r="BQ96" s="285">
        <f t="shared" si="160"/>
        <v>80.224719101123611</v>
      </c>
      <c r="BR96" s="285">
        <f t="shared" si="161"/>
        <v>45.167652859960548</v>
      </c>
      <c r="BS96" s="285">
        <f t="shared" si="162"/>
        <v>59.047619047619051</v>
      </c>
      <c r="BT96" s="285">
        <f t="shared" si="163"/>
        <v>72.332015810276673</v>
      </c>
      <c r="BU96" s="282">
        <v>7.94</v>
      </c>
      <c r="BV96" s="283">
        <v>7.88</v>
      </c>
      <c r="BW96" s="283">
        <v>8.08</v>
      </c>
      <c r="BX96" s="283">
        <v>8.08</v>
      </c>
      <c r="BY96" s="283">
        <v>8.02</v>
      </c>
      <c r="BZ96" s="283">
        <v>7.51</v>
      </c>
      <c r="CA96" s="283">
        <v>7.51</v>
      </c>
      <c r="CB96" s="283">
        <v>7.69</v>
      </c>
      <c r="CC96" s="283">
        <v>8.6</v>
      </c>
      <c r="CD96" s="283">
        <v>8.6</v>
      </c>
      <c r="CE96" s="283">
        <v>8.6300000000000008</v>
      </c>
      <c r="CF96" s="283">
        <v>7.53</v>
      </c>
      <c r="CG96" s="283">
        <v>7.84</v>
      </c>
      <c r="CH96" s="283">
        <v>8.1199999999999992</v>
      </c>
      <c r="CI96" s="282">
        <f t="shared" si="164"/>
        <v>7.94</v>
      </c>
      <c r="CJ96" s="283">
        <f t="shared" si="165"/>
        <v>7.88</v>
      </c>
      <c r="CK96" s="283">
        <f t="shared" si="166"/>
        <v>8.08</v>
      </c>
      <c r="CL96" s="283">
        <f t="shared" si="167"/>
        <v>8.08</v>
      </c>
      <c r="CM96" s="283">
        <f t="shared" si="168"/>
        <v>8.02</v>
      </c>
      <c r="CN96" s="283">
        <f t="shared" si="169"/>
        <v>7.51</v>
      </c>
      <c r="CO96" s="283">
        <f t="shared" si="170"/>
        <v>7.51</v>
      </c>
      <c r="CP96" s="283">
        <f t="shared" si="171"/>
        <v>7.69</v>
      </c>
      <c r="CQ96" s="283">
        <f t="shared" si="172"/>
        <v>8.6</v>
      </c>
      <c r="CR96" s="283">
        <f t="shared" si="173"/>
        <v>8.6</v>
      </c>
      <c r="CS96" s="283">
        <f t="shared" si="174"/>
        <v>8.6300000000000008</v>
      </c>
      <c r="CT96" s="283">
        <f t="shared" si="175"/>
        <v>7.53</v>
      </c>
      <c r="CU96" s="283">
        <f t="shared" si="176"/>
        <v>7.84</v>
      </c>
      <c r="CV96" s="283">
        <f t="shared" si="177"/>
        <v>8.1199999999999992</v>
      </c>
      <c r="CW96" s="286">
        <f t="shared" si="178"/>
        <v>1</v>
      </c>
      <c r="CX96" s="287">
        <f t="shared" si="179"/>
        <v>1</v>
      </c>
      <c r="CY96" s="287">
        <f t="shared" si="180"/>
        <v>1</v>
      </c>
      <c r="CZ96" s="287">
        <f t="shared" si="181"/>
        <v>1</v>
      </c>
      <c r="DA96" s="287">
        <f t="shared" si="182"/>
        <v>0</v>
      </c>
    </row>
    <row r="97" spans="1:105" ht="17" x14ac:dyDescent="0.25">
      <c r="A97" s="281" t="s">
        <v>66</v>
      </c>
      <c r="B97" s="94" t="s">
        <v>2590</v>
      </c>
      <c r="C97" s="282">
        <v>3.61</v>
      </c>
      <c r="D97" s="283">
        <v>3.66</v>
      </c>
      <c r="E97" s="283">
        <v>3.17</v>
      </c>
      <c r="F97" s="283">
        <v>3.17</v>
      </c>
      <c r="G97" s="283">
        <v>2.99</v>
      </c>
      <c r="H97" s="283">
        <v>4.84</v>
      </c>
      <c r="I97" s="283">
        <v>4.84</v>
      </c>
      <c r="J97" s="283">
        <v>4.57</v>
      </c>
      <c r="K97" s="283">
        <v>6.1</v>
      </c>
      <c r="L97" s="283">
        <v>6.1</v>
      </c>
      <c r="M97" s="283">
        <v>6.07</v>
      </c>
      <c r="N97" s="283">
        <v>4.84</v>
      </c>
      <c r="O97" s="283">
        <v>3.91</v>
      </c>
      <c r="P97" s="283">
        <v>4.78</v>
      </c>
      <c r="Q97" s="284">
        <v>34.299999999999997</v>
      </c>
      <c r="R97" s="285">
        <v>34</v>
      </c>
      <c r="S97" s="285">
        <v>34.9</v>
      </c>
      <c r="T97" s="285">
        <v>34.9</v>
      </c>
      <c r="U97" s="285">
        <v>35</v>
      </c>
      <c r="V97" s="285">
        <v>29.3</v>
      </c>
      <c r="W97" s="285">
        <v>29.3</v>
      </c>
      <c r="X97" s="285">
        <v>22.3</v>
      </c>
      <c r="Y97" s="285">
        <v>38.299999999999997</v>
      </c>
      <c r="Z97" s="285">
        <v>38.299999999999997</v>
      </c>
      <c r="AA97" s="285">
        <v>32.700000000000003</v>
      </c>
      <c r="AB97" s="285">
        <v>9.6</v>
      </c>
      <c r="AC97" s="285">
        <v>30.8</v>
      </c>
      <c r="AD97" s="285">
        <v>33.299999999999997</v>
      </c>
      <c r="AE97" s="282">
        <f t="shared" si="122"/>
        <v>9.5013850415512469</v>
      </c>
      <c r="AF97" s="283">
        <f t="shared" si="123"/>
        <v>9.2896174863387966</v>
      </c>
      <c r="AG97" s="283">
        <f t="shared" si="124"/>
        <v>11.009463722397475</v>
      </c>
      <c r="AH97" s="283">
        <f t="shared" si="125"/>
        <v>11.009463722397475</v>
      </c>
      <c r="AI97" s="283">
        <f t="shared" si="126"/>
        <v>11.705685618729095</v>
      </c>
      <c r="AJ97" s="283">
        <f t="shared" si="127"/>
        <v>6.053719008264463</v>
      </c>
      <c r="AK97" s="283">
        <f t="shared" si="128"/>
        <v>6.053719008264463</v>
      </c>
      <c r="AL97" s="283">
        <f t="shared" si="129"/>
        <v>4.8796498905908097</v>
      </c>
      <c r="AM97" s="283">
        <f t="shared" si="130"/>
        <v>6.278688524590164</v>
      </c>
      <c r="AN97" s="283">
        <f t="shared" si="131"/>
        <v>6.278688524590164</v>
      </c>
      <c r="AO97" s="283">
        <f t="shared" si="132"/>
        <v>5.3871499176276769</v>
      </c>
      <c r="AP97" s="283">
        <f t="shared" si="133"/>
        <v>1.9834710743801653</v>
      </c>
      <c r="AQ97" s="283">
        <f t="shared" si="134"/>
        <v>7.8772378516624038</v>
      </c>
      <c r="AR97" s="283">
        <f t="shared" si="135"/>
        <v>6.9665271966527191</v>
      </c>
      <c r="AS97" s="284">
        <f t="shared" si="136"/>
        <v>34.299999999999997</v>
      </c>
      <c r="AT97" s="285">
        <f t="shared" si="137"/>
        <v>34</v>
      </c>
      <c r="AU97" s="285">
        <f t="shared" si="138"/>
        <v>34.9</v>
      </c>
      <c r="AV97" s="285">
        <f t="shared" si="139"/>
        <v>34.9</v>
      </c>
      <c r="AW97" s="285">
        <f t="shared" si="140"/>
        <v>35</v>
      </c>
      <c r="AX97" s="285">
        <f t="shared" si="141"/>
        <v>29.3</v>
      </c>
      <c r="AY97" s="285">
        <f t="shared" si="142"/>
        <v>29.3</v>
      </c>
      <c r="AZ97" s="285">
        <f t="shared" si="143"/>
        <v>22.3</v>
      </c>
      <c r="BA97" s="285">
        <f t="shared" si="144"/>
        <v>38.299999999999997</v>
      </c>
      <c r="BB97" s="285">
        <f t="shared" si="145"/>
        <v>38.299999999999997</v>
      </c>
      <c r="BC97" s="285">
        <f t="shared" si="146"/>
        <v>32.700000000000003</v>
      </c>
      <c r="BD97" s="285">
        <f t="shared" si="147"/>
        <v>9.6</v>
      </c>
      <c r="BE97" s="285">
        <f t="shared" si="148"/>
        <v>30.8</v>
      </c>
      <c r="BF97" s="285">
        <f t="shared" si="149"/>
        <v>33.299999999999997</v>
      </c>
      <c r="BG97" s="284">
        <f t="shared" si="150"/>
        <v>63.05147058823529</v>
      </c>
      <c r="BH97" s="285">
        <f t="shared" si="151"/>
        <v>63.197026022304833</v>
      </c>
      <c r="BI97" s="285">
        <f t="shared" si="152"/>
        <v>67.504835589941976</v>
      </c>
      <c r="BJ97" s="285">
        <f t="shared" si="153"/>
        <v>67.504835589941976</v>
      </c>
      <c r="BK97" s="285">
        <f t="shared" si="154"/>
        <v>71.868583162217661</v>
      </c>
      <c r="BL97" s="285">
        <f t="shared" si="155"/>
        <v>60.66252587991719</v>
      </c>
      <c r="BM97" s="285">
        <f t="shared" si="156"/>
        <v>60.66252587991719</v>
      </c>
      <c r="BN97" s="285">
        <f t="shared" si="157"/>
        <v>64.637681159420296</v>
      </c>
      <c r="BO97" s="285">
        <f t="shared" si="158"/>
        <v>78.644763860369594</v>
      </c>
      <c r="BP97" s="285">
        <f t="shared" si="159"/>
        <v>78.644763860369594</v>
      </c>
      <c r="BQ97" s="285">
        <f t="shared" si="160"/>
        <v>73.483146067415746</v>
      </c>
      <c r="BR97" s="285">
        <f t="shared" si="161"/>
        <v>18.934911242603548</v>
      </c>
      <c r="BS97" s="285">
        <f t="shared" si="162"/>
        <v>58.666666666666664</v>
      </c>
      <c r="BT97" s="285">
        <f t="shared" si="163"/>
        <v>65.810276679841891</v>
      </c>
      <c r="BU97" s="282">
        <v>9.9600000000000009</v>
      </c>
      <c r="BV97" s="283">
        <v>10.029999999999999</v>
      </c>
      <c r="BW97" s="283">
        <v>10.17</v>
      </c>
      <c r="BX97" s="283">
        <v>10.17</v>
      </c>
      <c r="BY97" s="283">
        <v>10.43</v>
      </c>
      <c r="BZ97" s="283">
        <v>10.08</v>
      </c>
      <c r="CA97" s="283">
        <v>10.08</v>
      </c>
      <c r="CB97" s="283">
        <v>10.4</v>
      </c>
      <c r="CC97" s="283">
        <v>10.84</v>
      </c>
      <c r="CD97" s="283">
        <v>10.84</v>
      </c>
      <c r="CE97" s="283">
        <v>10.72</v>
      </c>
      <c r="CF97" s="283">
        <v>8.85</v>
      </c>
      <c r="CG97" s="283">
        <v>10.039999999999999</v>
      </c>
      <c r="CH97" s="283">
        <v>10.47</v>
      </c>
      <c r="CI97" s="282">
        <f t="shared" si="164"/>
        <v>9.9600000000000009</v>
      </c>
      <c r="CJ97" s="283">
        <f t="shared" si="165"/>
        <v>10.029999999999999</v>
      </c>
      <c r="CK97" s="283">
        <f t="shared" si="166"/>
        <v>10.17</v>
      </c>
      <c r="CL97" s="283">
        <f t="shared" si="167"/>
        <v>10.17</v>
      </c>
      <c r="CM97" s="283">
        <f t="shared" si="168"/>
        <v>10.43</v>
      </c>
      <c r="CN97" s="283">
        <f t="shared" si="169"/>
        <v>10.08</v>
      </c>
      <c r="CO97" s="283">
        <f t="shared" si="170"/>
        <v>10.08</v>
      </c>
      <c r="CP97" s="283">
        <f t="shared" si="171"/>
        <v>10.4</v>
      </c>
      <c r="CQ97" s="283">
        <f t="shared" si="172"/>
        <v>10.84</v>
      </c>
      <c r="CR97" s="283">
        <f t="shared" si="173"/>
        <v>10.84</v>
      </c>
      <c r="CS97" s="283">
        <f t="shared" si="174"/>
        <v>10.72</v>
      </c>
      <c r="CT97" s="283">
        <f t="shared" si="175"/>
        <v>8.85</v>
      </c>
      <c r="CU97" s="283">
        <f t="shared" si="176"/>
        <v>10.039999999999999</v>
      </c>
      <c r="CV97" s="283">
        <f t="shared" si="177"/>
        <v>10.47</v>
      </c>
      <c r="CW97" s="286">
        <f t="shared" si="178"/>
        <v>1</v>
      </c>
      <c r="CX97" s="287">
        <f t="shared" si="179"/>
        <v>1</v>
      </c>
      <c r="CY97" s="287">
        <f t="shared" si="180"/>
        <v>1</v>
      </c>
      <c r="CZ97" s="287">
        <f t="shared" si="181"/>
        <v>1</v>
      </c>
      <c r="DA97" s="287">
        <f t="shared" si="182"/>
        <v>0</v>
      </c>
    </row>
    <row r="98" spans="1:105" x14ac:dyDescent="0.2">
      <c r="A98" s="281" t="s">
        <v>144</v>
      </c>
      <c r="B98" s="94" t="s">
        <v>371</v>
      </c>
      <c r="C98" s="282">
        <v>4.9800000000000004</v>
      </c>
      <c r="D98" s="283">
        <v>3.6</v>
      </c>
      <c r="E98" s="283">
        <v>4.74</v>
      </c>
      <c r="F98" s="283">
        <v>4.74</v>
      </c>
      <c r="G98" s="283">
        <v>4.6900000000000004</v>
      </c>
      <c r="H98" s="283">
        <v>4.67</v>
      </c>
      <c r="I98" s="283">
        <v>4.67</v>
      </c>
      <c r="J98" s="283">
        <v>6.69</v>
      </c>
      <c r="K98" s="283">
        <v>7.13</v>
      </c>
      <c r="L98" s="283">
        <v>7.13</v>
      </c>
      <c r="M98" s="283">
        <v>7.48</v>
      </c>
      <c r="N98" s="283">
        <v>4.1399999999999997</v>
      </c>
      <c r="O98" s="283">
        <v>4.62</v>
      </c>
      <c r="P98" s="283">
        <v>6.04</v>
      </c>
      <c r="Q98" s="284">
        <v>22.8</v>
      </c>
      <c r="R98" s="285">
        <v>24.9</v>
      </c>
      <c r="S98" s="285">
        <v>21.7</v>
      </c>
      <c r="T98" s="285">
        <v>21.7</v>
      </c>
      <c r="U98" s="285">
        <v>28.9</v>
      </c>
      <c r="V98" s="285">
        <v>7.3</v>
      </c>
      <c r="W98" s="285">
        <v>7.3</v>
      </c>
      <c r="X98" s="285">
        <v>8.3000000000000007</v>
      </c>
      <c r="Y98" s="285">
        <v>37.799999999999997</v>
      </c>
      <c r="Z98" s="285">
        <v>37.799999999999997</v>
      </c>
      <c r="AA98" s="285">
        <v>36</v>
      </c>
      <c r="AB98" s="285">
        <v>6.9</v>
      </c>
      <c r="AC98" s="285">
        <v>13</v>
      </c>
      <c r="AD98" s="285">
        <v>12.9</v>
      </c>
      <c r="AE98" s="282">
        <f t="shared" ref="AE98:AE129" si="183">IF(Q98="","",IFERROR(Q98/C98,""))</f>
        <v>4.5783132530120483</v>
      </c>
      <c r="AF98" s="283">
        <f t="shared" ref="AF98:AF129" si="184">IF(R98="","",IFERROR(R98/D98,""))</f>
        <v>6.9166666666666661</v>
      </c>
      <c r="AG98" s="283">
        <f t="shared" ref="AG98:AG129" si="185">IF(S98="","",IFERROR(S98/E98,""))</f>
        <v>4.5780590717299576</v>
      </c>
      <c r="AH98" s="283">
        <f t="shared" ref="AH98:AH129" si="186">IF(T98="","",IFERROR(T98/F98,""))</f>
        <v>4.5780590717299576</v>
      </c>
      <c r="AI98" s="283">
        <f t="shared" ref="AI98:AI129" si="187">IF(U98="","",IFERROR(U98/G98,""))</f>
        <v>6.1620469083155642</v>
      </c>
      <c r="AJ98" s="283">
        <f t="shared" ref="AJ98:AJ129" si="188">IF(V98="","",IFERROR(V98/H98,""))</f>
        <v>1.563169164882227</v>
      </c>
      <c r="AK98" s="283">
        <f t="shared" ref="AK98:AK129" si="189">IF(W98="","",IFERROR(W98/I98,""))</f>
        <v>1.563169164882227</v>
      </c>
      <c r="AL98" s="283">
        <f t="shared" ref="AL98:AL129" si="190">IF(X98="","",IFERROR(X98/J98,""))</f>
        <v>1.2406576980568012</v>
      </c>
      <c r="AM98" s="283">
        <f t="shared" ref="AM98:AM129" si="191">IF(Y98="","",IFERROR(Y98/K98,""))</f>
        <v>5.3015427769985974</v>
      </c>
      <c r="AN98" s="283">
        <f t="shared" ref="AN98:AN129" si="192">IF(Z98="","",IFERROR(Z98/L98,""))</f>
        <v>5.3015427769985974</v>
      </c>
      <c r="AO98" s="283">
        <f t="shared" ref="AO98:AO129" si="193">IF(AA98="","",IFERROR(AA98/M98,""))</f>
        <v>4.8128342245989302</v>
      </c>
      <c r="AP98" s="283">
        <f t="shared" ref="AP98:AP129" si="194">IF(AB98="","",IFERROR(AB98/N98,""))</f>
        <v>1.666666666666667</v>
      </c>
      <c r="AQ98" s="283">
        <f t="shared" ref="AQ98:AQ129" si="195">IF(AC98="","",IFERROR(AC98/O98,""))</f>
        <v>2.8138528138528138</v>
      </c>
      <c r="AR98" s="283">
        <f t="shared" ref="AR98:AR129" si="196">IF(AD98="","",IFERROR(AD98/P98,""))</f>
        <v>2.1357615894039736</v>
      </c>
      <c r="AS98" s="284">
        <f t="shared" ref="AS98:AS129" si="197">IF(Q98="","",IF(AE98&lt;1.35,"",Q98))</f>
        <v>22.8</v>
      </c>
      <c r="AT98" s="285">
        <f t="shared" ref="AT98:AT129" si="198">IF(R98="","",IF(AF98&lt;1.35,"",R98))</f>
        <v>24.9</v>
      </c>
      <c r="AU98" s="285">
        <f t="shared" ref="AU98:AU129" si="199">IF(S98="","",IF(AG98&lt;1.35,"",S98))</f>
        <v>21.7</v>
      </c>
      <c r="AV98" s="285">
        <f t="shared" ref="AV98:AV129" si="200">IF(T98="","",IF(AH98&lt;1.35,"",T98))</f>
        <v>21.7</v>
      </c>
      <c r="AW98" s="285">
        <f t="shared" ref="AW98:AW129" si="201">IF(U98="","",IF(AI98&lt;1.35,"",U98))</f>
        <v>28.9</v>
      </c>
      <c r="AX98" s="285">
        <f t="shared" ref="AX98:AX129" si="202">IF(V98="","",IF(AJ98&lt;1.35,"",V98))</f>
        <v>7.3</v>
      </c>
      <c r="AY98" s="285">
        <f t="shared" ref="AY98:AY129" si="203">IF(W98="","",IF(AK98&lt;1.35,"",W98))</f>
        <v>7.3</v>
      </c>
      <c r="AZ98" s="285" t="str">
        <f t="shared" ref="AZ98:AZ129" si="204">IF(X98="","",IF(AL98&lt;1.35,"",X98))</f>
        <v/>
      </c>
      <c r="BA98" s="285">
        <f t="shared" ref="BA98:BA129" si="205">IF(Y98="","",IF(AM98&lt;1.35,"",Y98))</f>
        <v>37.799999999999997</v>
      </c>
      <c r="BB98" s="285">
        <f t="shared" ref="BB98:BB129" si="206">IF(Z98="","",IF(AN98&lt;1.35,"",Z98))</f>
        <v>37.799999999999997</v>
      </c>
      <c r="BC98" s="285">
        <f t="shared" ref="BC98:BC129" si="207">IF(AA98="","",IF(AO98&lt;1.35,"",AA98))</f>
        <v>36</v>
      </c>
      <c r="BD98" s="285">
        <f t="shared" ref="BD98:BD129" si="208">IF(AB98="","",IF(AP98&lt;1.35,"",AB98))</f>
        <v>6.9</v>
      </c>
      <c r="BE98" s="285">
        <f t="shared" ref="BE98:BE129" si="209">IF(AC98="","",IF(AQ98&lt;1.35,"",AC98))</f>
        <v>13</v>
      </c>
      <c r="BF98" s="285">
        <f t="shared" ref="BF98:BF129" si="210">IF(AD98="","",IF(AR98&lt;1.35,"",AD98))</f>
        <v>12.9</v>
      </c>
      <c r="BG98" s="284">
        <f t="shared" ref="BG98:BG129" si="211">IF(AS98="","",100*(AS98)/MAX(AS:AS))</f>
        <v>41.911764705882355</v>
      </c>
      <c r="BH98" s="285">
        <f t="shared" ref="BH98:BH129" si="212">IF(AT98="","",100*(AT98)/MAX(AT:AT))</f>
        <v>46.282527881040892</v>
      </c>
      <c r="BI98" s="285">
        <f t="shared" ref="BI98:BI129" si="213">IF(AU98="","",100*(AU98)/MAX(AU:AU))</f>
        <v>41.972920696324948</v>
      </c>
      <c r="BJ98" s="285">
        <f t="shared" ref="BJ98:BJ129" si="214">IF(AV98="","",100*(AV98)/MAX(AV:AV))</f>
        <v>41.972920696324948</v>
      </c>
      <c r="BK98" s="285">
        <f t="shared" ref="BK98:BK129" si="215">IF(AW98="","",100*(AW98)/MAX(AW:AW))</f>
        <v>59.34291581108829</v>
      </c>
      <c r="BL98" s="285">
        <f t="shared" ref="BL98:BL129" si="216">IF(AX98="","",100*(AX98)/MAX(AX:AX))</f>
        <v>15.113871635610767</v>
      </c>
      <c r="BM98" s="285">
        <f t="shared" ref="BM98:BM129" si="217">IF(AY98="","",100*(AY98)/MAX(AY:AY))</f>
        <v>15.113871635610767</v>
      </c>
      <c r="BN98" s="285" t="str">
        <f t="shared" ref="BN98:BN129" si="218">IF(AZ98="","",100*(AZ98)/MAX(AZ:AZ))</f>
        <v/>
      </c>
      <c r="BO98" s="285">
        <f t="shared" ref="BO98:BO129" si="219">IF(BA98="","",100*(BA98)/MAX(BA:BA))</f>
        <v>77.618069815195057</v>
      </c>
      <c r="BP98" s="285">
        <f t="shared" ref="BP98:BP129" si="220">IF(BB98="","",100*(BB98)/MAX(BB:BB))</f>
        <v>77.618069815195057</v>
      </c>
      <c r="BQ98" s="285">
        <f t="shared" ref="BQ98:BQ129" si="221">IF(BC98="","",100*(BC98)/MAX(BC:BC))</f>
        <v>80.898876404494388</v>
      </c>
      <c r="BR98" s="285">
        <f t="shared" ref="BR98:BR129" si="222">IF(BD98="","",100*(BD98)/MAX(BD:BD))</f>
        <v>13.609467455621301</v>
      </c>
      <c r="BS98" s="285">
        <f t="shared" ref="BS98:BS129" si="223">IF(BE98="","",100*(BE98)/MAX(BE:BE))</f>
        <v>24.761904761904763</v>
      </c>
      <c r="BT98" s="285">
        <f t="shared" ref="BT98:BT129" si="224">IF(BF98="","",100*(BF98)/MAX(BF:BF))</f>
        <v>25.494071146245059</v>
      </c>
      <c r="BU98" s="282">
        <v>7.8</v>
      </c>
      <c r="BV98" s="283">
        <v>7.83</v>
      </c>
      <c r="BW98" s="283">
        <v>7.82</v>
      </c>
      <c r="BX98" s="283">
        <v>7.82</v>
      </c>
      <c r="BY98" s="283">
        <v>8.1</v>
      </c>
      <c r="BZ98" s="283">
        <v>7.47</v>
      </c>
      <c r="CA98" s="283">
        <v>7.47</v>
      </c>
      <c r="CB98" s="283">
        <v>7.75</v>
      </c>
      <c r="CC98" s="283">
        <v>9.0399999999999991</v>
      </c>
      <c r="CD98" s="283">
        <v>9.0399999999999991</v>
      </c>
      <c r="CE98" s="283">
        <v>8.9</v>
      </c>
      <c r="CF98" s="283">
        <v>7.33</v>
      </c>
      <c r="CG98" s="283">
        <v>7.61</v>
      </c>
      <c r="CH98" s="283">
        <v>7.65</v>
      </c>
      <c r="CI98" s="282">
        <f t="shared" ref="CI98:CI129" si="225">IF(BU98="","",IF(AE98&lt;1.35,"",BU98))</f>
        <v>7.8</v>
      </c>
      <c r="CJ98" s="283">
        <f t="shared" ref="CJ98:CJ129" si="226">IF(BV98="","",IF(AF98&lt;1.35,"",BV98))</f>
        <v>7.83</v>
      </c>
      <c r="CK98" s="283">
        <f t="shared" ref="CK98:CK129" si="227">IF(BW98="","",IF(AG98&lt;1.35,"",BW98))</f>
        <v>7.82</v>
      </c>
      <c r="CL98" s="283">
        <f t="shared" ref="CL98:CL129" si="228">IF(BX98="","",IF(AH98&lt;1.35,"",BX98))</f>
        <v>7.82</v>
      </c>
      <c r="CM98" s="283">
        <f t="shared" ref="CM98:CM129" si="229">IF(BY98="","",IF(AI98&lt;1.35,"",BY98))</f>
        <v>8.1</v>
      </c>
      <c r="CN98" s="283">
        <f t="shared" ref="CN98:CN129" si="230">IF(BZ98="","",IF(AJ98&lt;1.35,"",BZ98))</f>
        <v>7.47</v>
      </c>
      <c r="CO98" s="283">
        <f t="shared" ref="CO98:CO129" si="231">IF(CA98="","",IF(AK98&lt;1.35,"",CA98))</f>
        <v>7.47</v>
      </c>
      <c r="CP98" s="283" t="str">
        <f t="shared" ref="CP98:CP129" si="232">IF(CB98="","",IF(AL98&lt;1.35,"",CB98))</f>
        <v/>
      </c>
      <c r="CQ98" s="283">
        <f t="shared" ref="CQ98:CQ129" si="233">IF(CC98="","",IF(AM98&lt;1.35,"",CC98))</f>
        <v>9.0399999999999991</v>
      </c>
      <c r="CR98" s="283">
        <f t="shared" ref="CR98:CR129" si="234">IF(CD98="","",IF(AN98&lt;1.35,"",CD98))</f>
        <v>9.0399999999999991</v>
      </c>
      <c r="CS98" s="283">
        <f t="shared" ref="CS98:CS129" si="235">IF(CE98="","",IF(AO98&lt;1.35,"",CE98))</f>
        <v>8.9</v>
      </c>
      <c r="CT98" s="283">
        <f t="shared" ref="CT98:CT129" si="236">IF(CF98="","",IF(AP98&lt;1.35,"",CF98))</f>
        <v>7.33</v>
      </c>
      <c r="CU98" s="283">
        <f t="shared" ref="CU98:CU129" si="237">IF(CG98="","",IF(AQ98&lt;1.35,"",CG98))</f>
        <v>7.61</v>
      </c>
      <c r="CV98" s="283">
        <f t="shared" ref="CV98:CV129" si="238">IF(CH98="","",IF(AR98&lt;1.35,"",CH98))</f>
        <v>7.65</v>
      </c>
      <c r="CW98" s="286">
        <f t="shared" ref="CW98:CW129" si="239">IF(COUNT(CI98:CJ98)&gt;0,1,"")</f>
        <v>1</v>
      </c>
      <c r="CX98" s="287">
        <f t="shared" ref="CX98:CX129" si="240">IF(COUNT(CK98:CP98)&gt;0,1,"")</f>
        <v>1</v>
      </c>
      <c r="CY98" s="287">
        <f t="shared" ref="CY98:CY129" si="241">IF(COUNT(CQ98:CT98)&gt;0,1,"")</f>
        <v>1</v>
      </c>
      <c r="CZ98" s="287">
        <f t="shared" ref="CZ98:CZ129" si="242">IF(COUNT(CU98:CV98)&gt;0,1,"")</f>
        <v>1</v>
      </c>
      <c r="DA98" s="287">
        <f t="shared" ref="DA98:DA129" si="243">4-SUM(CW98:CZ98)</f>
        <v>0</v>
      </c>
    </row>
    <row r="99" spans="1:105" x14ac:dyDescent="0.2">
      <c r="A99" s="281" t="s">
        <v>145</v>
      </c>
      <c r="B99" s="94" t="s">
        <v>372</v>
      </c>
      <c r="C99" s="282">
        <v>3.18</v>
      </c>
      <c r="D99" s="283">
        <v>1.73</v>
      </c>
      <c r="E99" s="283">
        <v>3.51</v>
      </c>
      <c r="F99" s="283">
        <v>3.51</v>
      </c>
      <c r="G99" s="283">
        <v>3.48</v>
      </c>
      <c r="H99" s="283">
        <v>2.36</v>
      </c>
      <c r="I99" s="283">
        <v>2.36</v>
      </c>
      <c r="J99" s="283">
        <v>2.2999999999999998</v>
      </c>
      <c r="K99" s="283">
        <v>4.83</v>
      </c>
      <c r="L99" s="283">
        <v>4.83</v>
      </c>
      <c r="M99" s="283">
        <v>2.59</v>
      </c>
      <c r="N99" s="283">
        <v>3.82</v>
      </c>
      <c r="O99" s="283">
        <v>1.75</v>
      </c>
      <c r="P99" s="283">
        <v>3.06</v>
      </c>
      <c r="Q99" s="284">
        <v>21.2</v>
      </c>
      <c r="R99" s="285">
        <v>19.7</v>
      </c>
      <c r="S99" s="285">
        <v>37.299999999999997</v>
      </c>
      <c r="T99" s="285">
        <v>37.299999999999997</v>
      </c>
      <c r="U99" s="285">
        <v>32.9</v>
      </c>
      <c r="V99" s="285">
        <v>32.700000000000003</v>
      </c>
      <c r="W99" s="285">
        <v>32.700000000000003</v>
      </c>
      <c r="X99" s="285">
        <v>24.5</v>
      </c>
      <c r="Y99" s="285">
        <v>31</v>
      </c>
      <c r="Z99" s="285">
        <v>31</v>
      </c>
      <c r="AA99" s="285">
        <v>29</v>
      </c>
      <c r="AB99" s="285">
        <v>37.5</v>
      </c>
      <c r="AC99" s="285">
        <v>37.799999999999997</v>
      </c>
      <c r="AD99" s="285">
        <v>24</v>
      </c>
      <c r="AE99" s="282">
        <f t="shared" si="183"/>
        <v>6.6666666666666661</v>
      </c>
      <c r="AF99" s="283">
        <f t="shared" si="184"/>
        <v>11.38728323699422</v>
      </c>
      <c r="AG99" s="283">
        <f t="shared" si="185"/>
        <v>10.626780626780626</v>
      </c>
      <c r="AH99" s="283">
        <f t="shared" si="186"/>
        <v>10.626780626780626</v>
      </c>
      <c r="AI99" s="283">
        <f t="shared" si="187"/>
        <v>9.4540229885057467</v>
      </c>
      <c r="AJ99" s="283">
        <f t="shared" si="188"/>
        <v>13.855932203389832</v>
      </c>
      <c r="AK99" s="283">
        <f t="shared" si="189"/>
        <v>13.855932203389832</v>
      </c>
      <c r="AL99" s="283">
        <f t="shared" si="190"/>
        <v>10.652173913043478</v>
      </c>
      <c r="AM99" s="283">
        <f t="shared" si="191"/>
        <v>6.4182194616977224</v>
      </c>
      <c r="AN99" s="283">
        <f t="shared" si="192"/>
        <v>6.4182194616977224</v>
      </c>
      <c r="AO99" s="283">
        <f t="shared" si="193"/>
        <v>11.196911196911197</v>
      </c>
      <c r="AP99" s="283">
        <f t="shared" si="194"/>
        <v>9.8167539267015709</v>
      </c>
      <c r="AQ99" s="283">
        <f t="shared" si="195"/>
        <v>21.599999999999998</v>
      </c>
      <c r="AR99" s="283">
        <f t="shared" si="196"/>
        <v>7.8431372549019605</v>
      </c>
      <c r="AS99" s="284">
        <f t="shared" si="197"/>
        <v>21.2</v>
      </c>
      <c r="AT99" s="285">
        <f t="shared" si="198"/>
        <v>19.7</v>
      </c>
      <c r="AU99" s="285">
        <f t="shared" si="199"/>
        <v>37.299999999999997</v>
      </c>
      <c r="AV99" s="285">
        <f t="shared" si="200"/>
        <v>37.299999999999997</v>
      </c>
      <c r="AW99" s="285">
        <f t="shared" si="201"/>
        <v>32.9</v>
      </c>
      <c r="AX99" s="285">
        <f t="shared" si="202"/>
        <v>32.700000000000003</v>
      </c>
      <c r="AY99" s="285">
        <f t="shared" si="203"/>
        <v>32.700000000000003</v>
      </c>
      <c r="AZ99" s="285">
        <f t="shared" si="204"/>
        <v>24.5</v>
      </c>
      <c r="BA99" s="285">
        <f t="shared" si="205"/>
        <v>31</v>
      </c>
      <c r="BB99" s="285">
        <f t="shared" si="206"/>
        <v>31</v>
      </c>
      <c r="BC99" s="285">
        <f t="shared" si="207"/>
        <v>29</v>
      </c>
      <c r="BD99" s="285">
        <f t="shared" si="208"/>
        <v>37.5</v>
      </c>
      <c r="BE99" s="285">
        <f t="shared" si="209"/>
        <v>37.799999999999997</v>
      </c>
      <c r="BF99" s="285">
        <f t="shared" si="210"/>
        <v>24</v>
      </c>
      <c r="BG99" s="284">
        <f t="shared" si="211"/>
        <v>38.970588235294116</v>
      </c>
      <c r="BH99" s="285">
        <f t="shared" si="212"/>
        <v>36.617100371747213</v>
      </c>
      <c r="BI99" s="285">
        <f t="shared" si="213"/>
        <v>72.147001934235959</v>
      </c>
      <c r="BJ99" s="285">
        <f t="shared" si="214"/>
        <v>72.147001934235959</v>
      </c>
      <c r="BK99" s="285">
        <f t="shared" si="215"/>
        <v>67.5564681724846</v>
      </c>
      <c r="BL99" s="285">
        <f t="shared" si="216"/>
        <v>67.701863354037286</v>
      </c>
      <c r="BM99" s="285">
        <f t="shared" si="217"/>
        <v>67.701863354037286</v>
      </c>
      <c r="BN99" s="285">
        <f t="shared" si="218"/>
        <v>71.014492753623188</v>
      </c>
      <c r="BO99" s="285">
        <f t="shared" si="219"/>
        <v>63.655030800821351</v>
      </c>
      <c r="BP99" s="285">
        <f t="shared" si="220"/>
        <v>63.655030800821351</v>
      </c>
      <c r="BQ99" s="285">
        <f t="shared" si="221"/>
        <v>65.168539325842701</v>
      </c>
      <c r="BR99" s="285">
        <f t="shared" si="222"/>
        <v>73.964497041420117</v>
      </c>
      <c r="BS99" s="285">
        <f t="shared" si="223"/>
        <v>71.999999999999986</v>
      </c>
      <c r="BT99" s="285">
        <f t="shared" si="224"/>
        <v>47.430830039525688</v>
      </c>
      <c r="BU99" s="282">
        <v>7.86</v>
      </c>
      <c r="BV99" s="283">
        <v>7.86</v>
      </c>
      <c r="BW99" s="283">
        <v>8.91</v>
      </c>
      <c r="BX99" s="283">
        <v>8.91</v>
      </c>
      <c r="BY99" s="283">
        <v>9.39</v>
      </c>
      <c r="BZ99" s="283">
        <v>8.41</v>
      </c>
      <c r="CA99" s="283">
        <v>8.41</v>
      </c>
      <c r="CB99" s="283">
        <v>8.57</v>
      </c>
      <c r="CC99" s="283">
        <v>9.3699999999999992</v>
      </c>
      <c r="CD99" s="283">
        <v>9.3699999999999992</v>
      </c>
      <c r="CE99" s="283">
        <v>9.32</v>
      </c>
      <c r="CF99" s="283">
        <v>9.08</v>
      </c>
      <c r="CG99" s="283">
        <v>8.68</v>
      </c>
      <c r="CH99" s="283">
        <v>7.92</v>
      </c>
      <c r="CI99" s="282">
        <f t="shared" si="225"/>
        <v>7.86</v>
      </c>
      <c r="CJ99" s="283">
        <f t="shared" si="226"/>
        <v>7.86</v>
      </c>
      <c r="CK99" s="283">
        <f t="shared" si="227"/>
        <v>8.91</v>
      </c>
      <c r="CL99" s="283">
        <f t="shared" si="228"/>
        <v>8.91</v>
      </c>
      <c r="CM99" s="283">
        <f t="shared" si="229"/>
        <v>9.39</v>
      </c>
      <c r="CN99" s="283">
        <f t="shared" si="230"/>
        <v>8.41</v>
      </c>
      <c r="CO99" s="283">
        <f t="shared" si="231"/>
        <v>8.41</v>
      </c>
      <c r="CP99" s="283">
        <f t="shared" si="232"/>
        <v>8.57</v>
      </c>
      <c r="CQ99" s="283">
        <f t="shared" si="233"/>
        <v>9.3699999999999992</v>
      </c>
      <c r="CR99" s="283">
        <f t="shared" si="234"/>
        <v>9.3699999999999992</v>
      </c>
      <c r="CS99" s="283">
        <f t="shared" si="235"/>
        <v>9.32</v>
      </c>
      <c r="CT99" s="283">
        <f t="shared" si="236"/>
        <v>9.08</v>
      </c>
      <c r="CU99" s="283">
        <f t="shared" si="237"/>
        <v>8.68</v>
      </c>
      <c r="CV99" s="283">
        <f t="shared" si="238"/>
        <v>7.92</v>
      </c>
      <c r="CW99" s="286">
        <f t="shared" si="239"/>
        <v>1</v>
      </c>
      <c r="CX99" s="287">
        <f t="shared" si="240"/>
        <v>1</v>
      </c>
      <c r="CY99" s="287">
        <f t="shared" si="241"/>
        <v>1</v>
      </c>
      <c r="CZ99" s="287">
        <f t="shared" si="242"/>
        <v>1</v>
      </c>
      <c r="DA99" s="287">
        <f t="shared" si="243"/>
        <v>0</v>
      </c>
    </row>
    <row r="100" spans="1:105" x14ac:dyDescent="0.2">
      <c r="A100" s="281" t="s">
        <v>148</v>
      </c>
      <c r="B100" s="94" t="s">
        <v>148</v>
      </c>
      <c r="C100" s="282">
        <v>4.5999999999999996</v>
      </c>
      <c r="D100" s="283">
        <v>2.19</v>
      </c>
      <c r="E100" s="283">
        <v>3.8</v>
      </c>
      <c r="F100" s="283">
        <v>3.8</v>
      </c>
      <c r="G100" s="283">
        <v>5.54</v>
      </c>
      <c r="H100" s="283">
        <v>4.7</v>
      </c>
      <c r="I100" s="283">
        <v>4.7</v>
      </c>
      <c r="J100" s="283">
        <v>4.54</v>
      </c>
      <c r="K100" s="283">
        <v>8.6199999999999992</v>
      </c>
      <c r="L100" s="283">
        <v>8.6199999999999992</v>
      </c>
      <c r="M100" s="283">
        <v>8.17</v>
      </c>
      <c r="N100" s="283">
        <v>4.9000000000000004</v>
      </c>
      <c r="O100" s="283">
        <v>4.0599999999999996</v>
      </c>
      <c r="P100" s="283">
        <v>5.7</v>
      </c>
      <c r="S100" s="285">
        <v>24.9</v>
      </c>
      <c r="T100" s="285">
        <v>24.9</v>
      </c>
      <c r="U100" s="285">
        <v>23.7</v>
      </c>
      <c r="V100" s="285">
        <v>11</v>
      </c>
      <c r="W100" s="285">
        <v>11</v>
      </c>
      <c r="AE100" s="282" t="str">
        <f t="shared" si="183"/>
        <v/>
      </c>
      <c r="AF100" s="283" t="str">
        <f t="shared" si="184"/>
        <v/>
      </c>
      <c r="AG100" s="283">
        <f t="shared" si="185"/>
        <v>6.5526315789473681</v>
      </c>
      <c r="AH100" s="283">
        <f t="shared" si="186"/>
        <v>6.5526315789473681</v>
      </c>
      <c r="AI100" s="283">
        <f t="shared" si="187"/>
        <v>4.27797833935018</v>
      </c>
      <c r="AJ100" s="283">
        <f t="shared" si="188"/>
        <v>2.3404255319148937</v>
      </c>
      <c r="AK100" s="283">
        <f t="shared" si="189"/>
        <v>2.3404255319148937</v>
      </c>
      <c r="AL100" s="283" t="str">
        <f t="shared" si="190"/>
        <v/>
      </c>
      <c r="AM100" s="283" t="str">
        <f t="shared" si="191"/>
        <v/>
      </c>
      <c r="AN100" s="283" t="str">
        <f t="shared" si="192"/>
        <v/>
      </c>
      <c r="AO100" s="283" t="str">
        <f t="shared" si="193"/>
        <v/>
      </c>
      <c r="AP100" s="283" t="str">
        <f t="shared" si="194"/>
        <v/>
      </c>
      <c r="AQ100" s="283" t="str">
        <f t="shared" si="195"/>
        <v/>
      </c>
      <c r="AR100" s="283" t="str">
        <f t="shared" si="196"/>
        <v/>
      </c>
      <c r="AS100" s="284" t="str">
        <f t="shared" si="197"/>
        <v/>
      </c>
      <c r="AT100" s="285" t="str">
        <f t="shared" si="198"/>
        <v/>
      </c>
      <c r="AU100" s="285">
        <f t="shared" si="199"/>
        <v>24.9</v>
      </c>
      <c r="AV100" s="285">
        <f t="shared" si="200"/>
        <v>24.9</v>
      </c>
      <c r="AW100" s="285">
        <f t="shared" si="201"/>
        <v>23.7</v>
      </c>
      <c r="AX100" s="285">
        <f t="shared" si="202"/>
        <v>11</v>
      </c>
      <c r="AY100" s="285">
        <f t="shared" si="203"/>
        <v>11</v>
      </c>
      <c r="AZ100" s="285" t="str">
        <f t="shared" si="204"/>
        <v/>
      </c>
      <c r="BA100" s="285" t="str">
        <f t="shared" si="205"/>
        <v/>
      </c>
      <c r="BB100" s="285" t="str">
        <f t="shared" si="206"/>
        <v/>
      </c>
      <c r="BC100" s="285" t="str">
        <f t="shared" si="207"/>
        <v/>
      </c>
      <c r="BD100" s="285" t="str">
        <f t="shared" si="208"/>
        <v/>
      </c>
      <c r="BE100" s="285" t="str">
        <f t="shared" si="209"/>
        <v/>
      </c>
      <c r="BF100" s="285" t="str">
        <f t="shared" si="210"/>
        <v/>
      </c>
      <c r="BG100" s="284" t="str">
        <f t="shared" si="211"/>
        <v/>
      </c>
      <c r="BH100" s="285" t="str">
        <f t="shared" si="212"/>
        <v/>
      </c>
      <c r="BI100" s="285">
        <f t="shared" si="213"/>
        <v>48.16247582205029</v>
      </c>
      <c r="BJ100" s="285">
        <f t="shared" si="214"/>
        <v>48.16247582205029</v>
      </c>
      <c r="BK100" s="285">
        <f t="shared" si="215"/>
        <v>48.6652977412731</v>
      </c>
      <c r="BL100" s="285">
        <f t="shared" si="216"/>
        <v>22.77432712215321</v>
      </c>
      <c r="BM100" s="285">
        <f t="shared" si="217"/>
        <v>22.77432712215321</v>
      </c>
      <c r="BN100" s="285" t="str">
        <f t="shared" si="218"/>
        <v/>
      </c>
      <c r="BO100" s="285" t="str">
        <f t="shared" si="219"/>
        <v/>
      </c>
      <c r="BP100" s="285" t="str">
        <f t="shared" si="220"/>
        <v/>
      </c>
      <c r="BQ100" s="285" t="str">
        <f t="shared" si="221"/>
        <v/>
      </c>
      <c r="BR100" s="285" t="str">
        <f t="shared" si="222"/>
        <v/>
      </c>
      <c r="BS100" s="285" t="str">
        <f t="shared" si="223"/>
        <v/>
      </c>
      <c r="BT100" s="285" t="str">
        <f t="shared" si="224"/>
        <v/>
      </c>
      <c r="BW100" s="283">
        <v>6.95</v>
      </c>
      <c r="BX100" s="283">
        <v>6.95</v>
      </c>
      <c r="BY100" s="283">
        <v>7.07</v>
      </c>
      <c r="BZ100" s="283">
        <v>6.02</v>
      </c>
      <c r="CA100" s="283">
        <v>6.02</v>
      </c>
      <c r="CI100" s="282" t="str">
        <f t="shared" si="225"/>
        <v/>
      </c>
      <c r="CJ100" s="283" t="str">
        <f t="shared" si="226"/>
        <v/>
      </c>
      <c r="CK100" s="283">
        <f t="shared" si="227"/>
        <v>6.95</v>
      </c>
      <c r="CL100" s="283">
        <f t="shared" si="228"/>
        <v>6.95</v>
      </c>
      <c r="CM100" s="283">
        <f t="shared" si="229"/>
        <v>7.07</v>
      </c>
      <c r="CN100" s="283">
        <f t="shared" si="230"/>
        <v>6.02</v>
      </c>
      <c r="CO100" s="283">
        <f t="shared" si="231"/>
        <v>6.02</v>
      </c>
      <c r="CP100" s="283" t="str">
        <f t="shared" si="232"/>
        <v/>
      </c>
      <c r="CQ100" s="283" t="str">
        <f t="shared" si="233"/>
        <v/>
      </c>
      <c r="CR100" s="283" t="str">
        <f t="shared" si="234"/>
        <v/>
      </c>
      <c r="CS100" s="283" t="str">
        <f t="shared" si="235"/>
        <v/>
      </c>
      <c r="CT100" s="283" t="str">
        <f t="shared" si="236"/>
        <v/>
      </c>
      <c r="CU100" s="283" t="str">
        <f t="shared" si="237"/>
        <v/>
      </c>
      <c r="CV100" s="283" t="str">
        <f t="shared" si="238"/>
        <v/>
      </c>
      <c r="CW100" s="286" t="str">
        <f t="shared" si="239"/>
        <v/>
      </c>
      <c r="CX100" s="287">
        <f t="shared" si="240"/>
        <v>1</v>
      </c>
      <c r="CY100" s="287" t="str">
        <f t="shared" si="241"/>
        <v/>
      </c>
      <c r="CZ100" s="287" t="str">
        <f t="shared" si="242"/>
        <v/>
      </c>
      <c r="DA100" s="287">
        <f t="shared" si="243"/>
        <v>3</v>
      </c>
    </row>
    <row r="101" spans="1:105" x14ac:dyDescent="0.2">
      <c r="A101" s="281" t="s">
        <v>146</v>
      </c>
      <c r="B101" s="94" t="s">
        <v>146</v>
      </c>
      <c r="C101" s="282">
        <v>4.42</v>
      </c>
      <c r="D101" s="283">
        <v>4.42</v>
      </c>
      <c r="E101" s="283">
        <v>2.62</v>
      </c>
      <c r="F101" s="283">
        <v>2.62</v>
      </c>
      <c r="G101" s="283">
        <v>3.53</v>
      </c>
      <c r="H101" s="283">
        <v>4.63</v>
      </c>
      <c r="I101" s="283">
        <v>4.63</v>
      </c>
      <c r="J101" s="283">
        <v>5.75</v>
      </c>
      <c r="K101" s="283">
        <v>5.34</v>
      </c>
      <c r="L101" s="283">
        <v>5.34</v>
      </c>
      <c r="M101" s="283">
        <v>3.75</v>
      </c>
      <c r="N101" s="283">
        <v>4.6399999999999997</v>
      </c>
      <c r="O101" s="283">
        <v>15.77</v>
      </c>
      <c r="P101" s="283">
        <v>18.61</v>
      </c>
      <c r="S101" s="285">
        <v>39.700000000000003</v>
      </c>
      <c r="T101" s="285">
        <v>39.700000000000003</v>
      </c>
      <c r="U101" s="285">
        <v>38.700000000000003</v>
      </c>
      <c r="V101" s="285">
        <v>33.700000000000003</v>
      </c>
      <c r="W101" s="285">
        <v>33.700000000000003</v>
      </c>
      <c r="X101" s="285">
        <v>23.5</v>
      </c>
      <c r="AE101" s="282" t="str">
        <f t="shared" si="183"/>
        <v/>
      </c>
      <c r="AF101" s="283" t="str">
        <f t="shared" si="184"/>
        <v/>
      </c>
      <c r="AG101" s="283">
        <f t="shared" si="185"/>
        <v>15.152671755725191</v>
      </c>
      <c r="AH101" s="283">
        <f t="shared" si="186"/>
        <v>15.152671755725191</v>
      </c>
      <c r="AI101" s="283">
        <f t="shared" si="187"/>
        <v>10.963172804532579</v>
      </c>
      <c r="AJ101" s="283">
        <f t="shared" si="188"/>
        <v>7.2786177105831538</v>
      </c>
      <c r="AK101" s="283">
        <f t="shared" si="189"/>
        <v>7.2786177105831538</v>
      </c>
      <c r="AL101" s="283">
        <f t="shared" si="190"/>
        <v>4.0869565217391308</v>
      </c>
      <c r="AM101" s="283" t="str">
        <f t="shared" si="191"/>
        <v/>
      </c>
      <c r="AN101" s="283" t="str">
        <f t="shared" si="192"/>
        <v/>
      </c>
      <c r="AO101" s="283" t="str">
        <f t="shared" si="193"/>
        <v/>
      </c>
      <c r="AP101" s="283" t="str">
        <f t="shared" si="194"/>
        <v/>
      </c>
      <c r="AQ101" s="283" t="str">
        <f t="shared" si="195"/>
        <v/>
      </c>
      <c r="AR101" s="283" t="str">
        <f t="shared" si="196"/>
        <v/>
      </c>
      <c r="AS101" s="284" t="str">
        <f t="shared" si="197"/>
        <v/>
      </c>
      <c r="AT101" s="285" t="str">
        <f t="shared" si="198"/>
        <v/>
      </c>
      <c r="AU101" s="285">
        <f t="shared" si="199"/>
        <v>39.700000000000003</v>
      </c>
      <c r="AV101" s="285">
        <f t="shared" si="200"/>
        <v>39.700000000000003</v>
      </c>
      <c r="AW101" s="285">
        <f t="shared" si="201"/>
        <v>38.700000000000003</v>
      </c>
      <c r="AX101" s="285">
        <f t="shared" si="202"/>
        <v>33.700000000000003</v>
      </c>
      <c r="AY101" s="285">
        <f t="shared" si="203"/>
        <v>33.700000000000003</v>
      </c>
      <c r="AZ101" s="285">
        <f t="shared" si="204"/>
        <v>23.5</v>
      </c>
      <c r="BA101" s="285" t="str">
        <f t="shared" si="205"/>
        <v/>
      </c>
      <c r="BB101" s="285" t="str">
        <f t="shared" si="206"/>
        <v/>
      </c>
      <c r="BC101" s="285" t="str">
        <f t="shared" si="207"/>
        <v/>
      </c>
      <c r="BD101" s="285" t="str">
        <f t="shared" si="208"/>
        <v/>
      </c>
      <c r="BE101" s="285" t="str">
        <f t="shared" si="209"/>
        <v/>
      </c>
      <c r="BF101" s="285" t="str">
        <f t="shared" si="210"/>
        <v/>
      </c>
      <c r="BG101" s="284" t="str">
        <f t="shared" si="211"/>
        <v/>
      </c>
      <c r="BH101" s="285" t="str">
        <f t="shared" si="212"/>
        <v/>
      </c>
      <c r="BI101" s="285">
        <f t="shared" si="213"/>
        <v>76.789168278529985</v>
      </c>
      <c r="BJ101" s="285">
        <f t="shared" si="214"/>
        <v>76.789168278529985</v>
      </c>
      <c r="BK101" s="285">
        <f t="shared" si="215"/>
        <v>79.466119096509246</v>
      </c>
      <c r="BL101" s="285">
        <f t="shared" si="216"/>
        <v>69.772256728778487</v>
      </c>
      <c r="BM101" s="285">
        <f t="shared" si="217"/>
        <v>69.772256728778487</v>
      </c>
      <c r="BN101" s="285">
        <f t="shared" si="218"/>
        <v>68.115942028985501</v>
      </c>
      <c r="BO101" s="285" t="str">
        <f t="shared" si="219"/>
        <v/>
      </c>
      <c r="BP101" s="285" t="str">
        <f t="shared" si="220"/>
        <v/>
      </c>
      <c r="BQ101" s="285" t="str">
        <f t="shared" si="221"/>
        <v/>
      </c>
      <c r="BR101" s="285" t="str">
        <f t="shared" si="222"/>
        <v/>
      </c>
      <c r="BS101" s="285" t="str">
        <f t="shared" si="223"/>
        <v/>
      </c>
      <c r="BT101" s="285" t="str">
        <f t="shared" si="224"/>
        <v/>
      </c>
      <c r="BW101" s="283">
        <v>6.8</v>
      </c>
      <c r="BX101" s="283">
        <v>6.8</v>
      </c>
      <c r="BY101" s="283">
        <v>7.47</v>
      </c>
      <c r="BZ101" s="283">
        <v>6.64</v>
      </c>
      <c r="CA101" s="283">
        <v>6.64</v>
      </c>
      <c r="CB101" s="283">
        <v>6.92</v>
      </c>
      <c r="CI101" s="282" t="str">
        <f t="shared" si="225"/>
        <v/>
      </c>
      <c r="CJ101" s="283" t="str">
        <f t="shared" si="226"/>
        <v/>
      </c>
      <c r="CK101" s="283">
        <f t="shared" si="227"/>
        <v>6.8</v>
      </c>
      <c r="CL101" s="283">
        <f t="shared" si="228"/>
        <v>6.8</v>
      </c>
      <c r="CM101" s="283">
        <f t="shared" si="229"/>
        <v>7.47</v>
      </c>
      <c r="CN101" s="283">
        <f t="shared" si="230"/>
        <v>6.64</v>
      </c>
      <c r="CO101" s="283">
        <f t="shared" si="231"/>
        <v>6.64</v>
      </c>
      <c r="CP101" s="283">
        <f t="shared" si="232"/>
        <v>6.92</v>
      </c>
      <c r="CQ101" s="283" t="str">
        <f t="shared" si="233"/>
        <v/>
      </c>
      <c r="CR101" s="283" t="str">
        <f t="shared" si="234"/>
        <v/>
      </c>
      <c r="CS101" s="283" t="str">
        <f t="shared" si="235"/>
        <v/>
      </c>
      <c r="CT101" s="283" t="str">
        <f t="shared" si="236"/>
        <v/>
      </c>
      <c r="CU101" s="283" t="str">
        <f t="shared" si="237"/>
        <v/>
      </c>
      <c r="CV101" s="283" t="str">
        <f t="shared" si="238"/>
        <v/>
      </c>
      <c r="CW101" s="286" t="str">
        <f t="shared" si="239"/>
        <v/>
      </c>
      <c r="CX101" s="287">
        <f t="shared" si="240"/>
        <v>1</v>
      </c>
      <c r="CY101" s="287" t="str">
        <f t="shared" si="241"/>
        <v/>
      </c>
      <c r="CZ101" s="287" t="str">
        <f t="shared" si="242"/>
        <v/>
      </c>
      <c r="DA101" s="287">
        <f t="shared" si="243"/>
        <v>3</v>
      </c>
    </row>
    <row r="102" spans="1:105" x14ac:dyDescent="0.2">
      <c r="A102" s="281" t="s">
        <v>147</v>
      </c>
      <c r="B102" s="94" t="s">
        <v>147</v>
      </c>
      <c r="C102" s="282">
        <v>3.25</v>
      </c>
      <c r="D102" s="283">
        <v>3.45</v>
      </c>
      <c r="E102" s="283">
        <v>3.77</v>
      </c>
      <c r="F102" s="283">
        <v>3.77</v>
      </c>
      <c r="G102" s="283">
        <v>2.2400000000000002</v>
      </c>
      <c r="H102" s="283">
        <v>2.71</v>
      </c>
      <c r="I102" s="283">
        <v>2.71</v>
      </c>
      <c r="J102" s="283">
        <v>3.28</v>
      </c>
      <c r="K102" s="283">
        <v>6.95</v>
      </c>
      <c r="L102" s="283">
        <v>6.95</v>
      </c>
      <c r="M102" s="283">
        <v>6.95</v>
      </c>
      <c r="N102" s="283">
        <v>3.7</v>
      </c>
      <c r="O102" s="283">
        <v>12.26</v>
      </c>
      <c r="P102" s="283">
        <v>13.48</v>
      </c>
      <c r="S102" s="285">
        <v>37</v>
      </c>
      <c r="T102" s="285">
        <v>37</v>
      </c>
      <c r="U102" s="285">
        <v>34.700000000000003</v>
      </c>
      <c r="V102" s="285">
        <v>31.8</v>
      </c>
      <c r="W102" s="285">
        <v>31.8</v>
      </c>
      <c r="X102" s="285">
        <v>23.9</v>
      </c>
      <c r="AE102" s="282" t="str">
        <f t="shared" si="183"/>
        <v/>
      </c>
      <c r="AF102" s="283" t="str">
        <f t="shared" si="184"/>
        <v/>
      </c>
      <c r="AG102" s="283">
        <f t="shared" si="185"/>
        <v>9.8143236074270561</v>
      </c>
      <c r="AH102" s="283">
        <f t="shared" si="186"/>
        <v>9.8143236074270561</v>
      </c>
      <c r="AI102" s="283">
        <f t="shared" si="187"/>
        <v>15.491071428571429</v>
      </c>
      <c r="AJ102" s="283">
        <f t="shared" si="188"/>
        <v>11.734317343173432</v>
      </c>
      <c r="AK102" s="283">
        <f t="shared" si="189"/>
        <v>11.734317343173432</v>
      </c>
      <c r="AL102" s="283">
        <f t="shared" si="190"/>
        <v>7.2865853658536581</v>
      </c>
      <c r="AM102" s="283" t="str">
        <f t="shared" si="191"/>
        <v/>
      </c>
      <c r="AN102" s="283" t="str">
        <f t="shared" si="192"/>
        <v/>
      </c>
      <c r="AO102" s="283" t="str">
        <f t="shared" si="193"/>
        <v/>
      </c>
      <c r="AP102" s="283" t="str">
        <f t="shared" si="194"/>
        <v/>
      </c>
      <c r="AQ102" s="283" t="str">
        <f t="shared" si="195"/>
        <v/>
      </c>
      <c r="AR102" s="283" t="str">
        <f t="shared" si="196"/>
        <v/>
      </c>
      <c r="AS102" s="284" t="str">
        <f t="shared" si="197"/>
        <v/>
      </c>
      <c r="AT102" s="285" t="str">
        <f t="shared" si="198"/>
        <v/>
      </c>
      <c r="AU102" s="285">
        <f t="shared" si="199"/>
        <v>37</v>
      </c>
      <c r="AV102" s="285">
        <f t="shared" si="200"/>
        <v>37</v>
      </c>
      <c r="AW102" s="285">
        <f t="shared" si="201"/>
        <v>34.700000000000003</v>
      </c>
      <c r="AX102" s="285">
        <f t="shared" si="202"/>
        <v>31.8</v>
      </c>
      <c r="AY102" s="285">
        <f t="shared" si="203"/>
        <v>31.8</v>
      </c>
      <c r="AZ102" s="285">
        <f t="shared" si="204"/>
        <v>23.9</v>
      </c>
      <c r="BA102" s="285" t="str">
        <f t="shared" si="205"/>
        <v/>
      </c>
      <c r="BB102" s="285" t="str">
        <f t="shared" si="206"/>
        <v/>
      </c>
      <c r="BC102" s="285" t="str">
        <f t="shared" si="207"/>
        <v/>
      </c>
      <c r="BD102" s="285" t="str">
        <f t="shared" si="208"/>
        <v/>
      </c>
      <c r="BE102" s="285" t="str">
        <f t="shared" si="209"/>
        <v/>
      </c>
      <c r="BF102" s="285" t="str">
        <f t="shared" si="210"/>
        <v/>
      </c>
      <c r="BG102" s="284" t="str">
        <f t="shared" si="211"/>
        <v/>
      </c>
      <c r="BH102" s="285" t="str">
        <f t="shared" si="212"/>
        <v/>
      </c>
      <c r="BI102" s="285">
        <f t="shared" si="213"/>
        <v>71.566731141199227</v>
      </c>
      <c r="BJ102" s="285">
        <f t="shared" si="214"/>
        <v>71.566731141199227</v>
      </c>
      <c r="BK102" s="285">
        <f t="shared" si="215"/>
        <v>71.252566735112936</v>
      </c>
      <c r="BL102" s="285">
        <f t="shared" si="216"/>
        <v>65.838509316770185</v>
      </c>
      <c r="BM102" s="285">
        <f t="shared" si="217"/>
        <v>65.838509316770185</v>
      </c>
      <c r="BN102" s="285">
        <f t="shared" si="218"/>
        <v>69.275362318840578</v>
      </c>
      <c r="BO102" s="285" t="str">
        <f t="shared" si="219"/>
        <v/>
      </c>
      <c r="BP102" s="285" t="str">
        <f t="shared" si="220"/>
        <v/>
      </c>
      <c r="BQ102" s="285" t="str">
        <f t="shared" si="221"/>
        <v/>
      </c>
      <c r="BR102" s="285" t="str">
        <f t="shared" si="222"/>
        <v/>
      </c>
      <c r="BS102" s="285" t="str">
        <f t="shared" si="223"/>
        <v/>
      </c>
      <c r="BT102" s="285" t="str">
        <f t="shared" si="224"/>
        <v/>
      </c>
      <c r="BW102" s="283">
        <v>7.85</v>
      </c>
      <c r="BX102" s="283">
        <v>7.85</v>
      </c>
      <c r="BY102" s="283">
        <v>8.0299999999999994</v>
      </c>
      <c r="BZ102" s="283">
        <v>7.8</v>
      </c>
      <c r="CA102" s="283">
        <v>7.8</v>
      </c>
      <c r="CB102" s="283">
        <v>7.94</v>
      </c>
      <c r="CI102" s="282" t="str">
        <f t="shared" si="225"/>
        <v/>
      </c>
      <c r="CJ102" s="283" t="str">
        <f t="shared" si="226"/>
        <v/>
      </c>
      <c r="CK102" s="283">
        <f t="shared" si="227"/>
        <v>7.85</v>
      </c>
      <c r="CL102" s="283">
        <f t="shared" si="228"/>
        <v>7.85</v>
      </c>
      <c r="CM102" s="283">
        <f t="shared" si="229"/>
        <v>8.0299999999999994</v>
      </c>
      <c r="CN102" s="283">
        <f t="shared" si="230"/>
        <v>7.8</v>
      </c>
      <c r="CO102" s="283">
        <f t="shared" si="231"/>
        <v>7.8</v>
      </c>
      <c r="CP102" s="283">
        <f t="shared" si="232"/>
        <v>7.94</v>
      </c>
      <c r="CQ102" s="283" t="str">
        <f t="shared" si="233"/>
        <v/>
      </c>
      <c r="CR102" s="283" t="str">
        <f t="shared" si="234"/>
        <v/>
      </c>
      <c r="CS102" s="283" t="str">
        <f t="shared" si="235"/>
        <v/>
      </c>
      <c r="CT102" s="283" t="str">
        <f t="shared" si="236"/>
        <v/>
      </c>
      <c r="CU102" s="283" t="str">
        <f t="shared" si="237"/>
        <v/>
      </c>
      <c r="CV102" s="283" t="str">
        <f t="shared" si="238"/>
        <v/>
      </c>
      <c r="CW102" s="286" t="str">
        <f t="shared" si="239"/>
        <v/>
      </c>
      <c r="CX102" s="287">
        <f t="shared" si="240"/>
        <v>1</v>
      </c>
      <c r="CY102" s="287" t="str">
        <f t="shared" si="241"/>
        <v/>
      </c>
      <c r="CZ102" s="287" t="str">
        <f t="shared" si="242"/>
        <v/>
      </c>
      <c r="DA102" s="287">
        <f t="shared" si="243"/>
        <v>3</v>
      </c>
    </row>
    <row r="103" spans="1:105" ht="17" x14ac:dyDescent="0.25">
      <c r="A103" s="281" t="s">
        <v>149</v>
      </c>
      <c r="B103" s="94" t="s">
        <v>2591</v>
      </c>
      <c r="C103" s="282">
        <v>3.85</v>
      </c>
      <c r="D103" s="283">
        <v>3.21</v>
      </c>
      <c r="E103" s="283">
        <v>4.21</v>
      </c>
      <c r="F103" s="283">
        <v>4.21</v>
      </c>
      <c r="G103" s="283">
        <v>5.23</v>
      </c>
      <c r="H103" s="283">
        <v>4.96</v>
      </c>
      <c r="I103" s="283">
        <v>4.96</v>
      </c>
      <c r="J103" s="283">
        <v>4.97</v>
      </c>
      <c r="K103" s="283">
        <v>6.12</v>
      </c>
      <c r="L103" s="283">
        <v>6.12</v>
      </c>
      <c r="M103" s="283">
        <v>4.66</v>
      </c>
      <c r="N103" s="283">
        <v>1.62</v>
      </c>
      <c r="O103" s="283">
        <v>3.8</v>
      </c>
      <c r="P103" s="283">
        <v>6.73</v>
      </c>
      <c r="Q103" s="284">
        <v>12.1</v>
      </c>
      <c r="R103" s="285">
        <v>10.199999999999999</v>
      </c>
      <c r="S103" s="285">
        <v>25.9</v>
      </c>
      <c r="T103" s="285">
        <v>25.9</v>
      </c>
      <c r="U103" s="285">
        <v>27</v>
      </c>
      <c r="V103" s="285">
        <v>18</v>
      </c>
      <c r="W103" s="285">
        <v>18</v>
      </c>
      <c r="X103" s="285">
        <v>12.2</v>
      </c>
      <c r="Y103" s="285">
        <v>37.4</v>
      </c>
      <c r="Z103" s="285">
        <v>37.4</v>
      </c>
      <c r="AA103" s="285">
        <v>37.299999999999997</v>
      </c>
      <c r="AB103" s="285">
        <v>8.6999999999999993</v>
      </c>
      <c r="AC103" s="285">
        <v>18.600000000000001</v>
      </c>
      <c r="AD103" s="285">
        <v>13.6</v>
      </c>
      <c r="AE103" s="282">
        <f t="shared" si="183"/>
        <v>3.1428571428571428</v>
      </c>
      <c r="AF103" s="283">
        <f t="shared" si="184"/>
        <v>3.1775700934579438</v>
      </c>
      <c r="AG103" s="283">
        <f t="shared" si="185"/>
        <v>6.1520190023752965</v>
      </c>
      <c r="AH103" s="283">
        <f t="shared" si="186"/>
        <v>6.1520190023752965</v>
      </c>
      <c r="AI103" s="283">
        <f t="shared" si="187"/>
        <v>5.1625239005736132</v>
      </c>
      <c r="AJ103" s="283">
        <f t="shared" si="188"/>
        <v>3.629032258064516</v>
      </c>
      <c r="AK103" s="283">
        <f t="shared" si="189"/>
        <v>3.629032258064516</v>
      </c>
      <c r="AL103" s="283">
        <f t="shared" si="190"/>
        <v>2.4547283702213281</v>
      </c>
      <c r="AM103" s="283">
        <f t="shared" si="191"/>
        <v>6.1111111111111107</v>
      </c>
      <c r="AN103" s="283">
        <f t="shared" si="192"/>
        <v>6.1111111111111107</v>
      </c>
      <c r="AO103" s="283">
        <f t="shared" si="193"/>
        <v>8.0042918454935617</v>
      </c>
      <c r="AP103" s="283">
        <f t="shared" si="194"/>
        <v>5.3703703703703694</v>
      </c>
      <c r="AQ103" s="283">
        <f t="shared" si="195"/>
        <v>4.8947368421052637</v>
      </c>
      <c r="AR103" s="283">
        <f t="shared" si="196"/>
        <v>2.0208023774145616</v>
      </c>
      <c r="AS103" s="284">
        <f t="shared" si="197"/>
        <v>12.1</v>
      </c>
      <c r="AT103" s="285">
        <f t="shared" si="198"/>
        <v>10.199999999999999</v>
      </c>
      <c r="AU103" s="285">
        <f t="shared" si="199"/>
        <v>25.9</v>
      </c>
      <c r="AV103" s="285">
        <f t="shared" si="200"/>
        <v>25.9</v>
      </c>
      <c r="AW103" s="285">
        <f t="shared" si="201"/>
        <v>27</v>
      </c>
      <c r="AX103" s="285">
        <f t="shared" si="202"/>
        <v>18</v>
      </c>
      <c r="AY103" s="285">
        <f t="shared" si="203"/>
        <v>18</v>
      </c>
      <c r="AZ103" s="285">
        <f t="shared" si="204"/>
        <v>12.2</v>
      </c>
      <c r="BA103" s="285">
        <f t="shared" si="205"/>
        <v>37.4</v>
      </c>
      <c r="BB103" s="285">
        <f t="shared" si="206"/>
        <v>37.4</v>
      </c>
      <c r="BC103" s="285">
        <f t="shared" si="207"/>
        <v>37.299999999999997</v>
      </c>
      <c r="BD103" s="285">
        <f t="shared" si="208"/>
        <v>8.6999999999999993</v>
      </c>
      <c r="BE103" s="285">
        <f t="shared" si="209"/>
        <v>18.600000000000001</v>
      </c>
      <c r="BF103" s="285">
        <f t="shared" si="210"/>
        <v>13.6</v>
      </c>
      <c r="BG103" s="284">
        <f t="shared" si="211"/>
        <v>22.242647058823529</v>
      </c>
      <c r="BH103" s="285">
        <f t="shared" si="212"/>
        <v>18.959107806691449</v>
      </c>
      <c r="BI103" s="285">
        <f t="shared" si="213"/>
        <v>50.096711798839458</v>
      </c>
      <c r="BJ103" s="285">
        <f t="shared" si="214"/>
        <v>50.096711798839458</v>
      </c>
      <c r="BK103" s="285">
        <f t="shared" si="215"/>
        <v>55.441478439425047</v>
      </c>
      <c r="BL103" s="285">
        <f t="shared" si="216"/>
        <v>37.267080745341616</v>
      </c>
      <c r="BM103" s="285">
        <f t="shared" si="217"/>
        <v>37.267080745341616</v>
      </c>
      <c r="BN103" s="285">
        <f t="shared" si="218"/>
        <v>35.362318840579711</v>
      </c>
      <c r="BO103" s="285">
        <f t="shared" si="219"/>
        <v>76.796714579055433</v>
      </c>
      <c r="BP103" s="285">
        <f t="shared" si="220"/>
        <v>76.796714579055433</v>
      </c>
      <c r="BQ103" s="285">
        <f t="shared" si="221"/>
        <v>83.82022471910112</v>
      </c>
      <c r="BR103" s="285">
        <f t="shared" si="222"/>
        <v>17.159763313609464</v>
      </c>
      <c r="BS103" s="285">
        <f t="shared" si="223"/>
        <v>35.428571428571431</v>
      </c>
      <c r="BT103" s="285">
        <f t="shared" si="224"/>
        <v>26.877470355731223</v>
      </c>
      <c r="BU103" s="282">
        <v>8.14</v>
      </c>
      <c r="BV103" s="283">
        <v>8.0399999999999991</v>
      </c>
      <c r="BW103" s="283">
        <v>9.0299999999999994</v>
      </c>
      <c r="BX103" s="283">
        <v>9.0299999999999994</v>
      </c>
      <c r="BY103" s="283">
        <v>9.16</v>
      </c>
      <c r="BZ103" s="283">
        <v>8.65</v>
      </c>
      <c r="CA103" s="283">
        <v>8.65</v>
      </c>
      <c r="CB103" s="283">
        <v>8.94</v>
      </c>
      <c r="CC103" s="283">
        <v>9.7200000000000006</v>
      </c>
      <c r="CD103" s="283">
        <v>9.7200000000000006</v>
      </c>
      <c r="CE103" s="283">
        <v>9.61</v>
      </c>
      <c r="CF103" s="283">
        <v>7.9</v>
      </c>
      <c r="CG103" s="283">
        <v>8.65</v>
      </c>
      <c r="CH103" s="283">
        <v>8.6</v>
      </c>
      <c r="CI103" s="282">
        <f t="shared" si="225"/>
        <v>8.14</v>
      </c>
      <c r="CJ103" s="283">
        <f t="shared" si="226"/>
        <v>8.0399999999999991</v>
      </c>
      <c r="CK103" s="283">
        <f t="shared" si="227"/>
        <v>9.0299999999999994</v>
      </c>
      <c r="CL103" s="283">
        <f t="shared" si="228"/>
        <v>9.0299999999999994</v>
      </c>
      <c r="CM103" s="283">
        <f t="shared" si="229"/>
        <v>9.16</v>
      </c>
      <c r="CN103" s="283">
        <f t="shared" si="230"/>
        <v>8.65</v>
      </c>
      <c r="CO103" s="283">
        <f t="shared" si="231"/>
        <v>8.65</v>
      </c>
      <c r="CP103" s="283">
        <f t="shared" si="232"/>
        <v>8.94</v>
      </c>
      <c r="CQ103" s="283">
        <f t="shared" si="233"/>
        <v>9.7200000000000006</v>
      </c>
      <c r="CR103" s="283">
        <f t="shared" si="234"/>
        <v>9.7200000000000006</v>
      </c>
      <c r="CS103" s="283">
        <f t="shared" si="235"/>
        <v>9.61</v>
      </c>
      <c r="CT103" s="283">
        <f t="shared" si="236"/>
        <v>7.9</v>
      </c>
      <c r="CU103" s="283">
        <f t="shared" si="237"/>
        <v>8.65</v>
      </c>
      <c r="CV103" s="283">
        <f t="shared" si="238"/>
        <v>8.6</v>
      </c>
      <c r="CW103" s="286">
        <f t="shared" si="239"/>
        <v>1</v>
      </c>
      <c r="CX103" s="287">
        <f t="shared" si="240"/>
        <v>1</v>
      </c>
      <c r="CY103" s="287">
        <f t="shared" si="241"/>
        <v>1</v>
      </c>
      <c r="CZ103" s="287">
        <f t="shared" si="242"/>
        <v>1</v>
      </c>
      <c r="DA103" s="287">
        <f t="shared" si="243"/>
        <v>0</v>
      </c>
    </row>
    <row r="104" spans="1:105" x14ac:dyDescent="0.2">
      <c r="A104" s="281" t="s">
        <v>150</v>
      </c>
      <c r="B104" s="94" t="s">
        <v>376</v>
      </c>
      <c r="C104" s="282">
        <v>4.09</v>
      </c>
      <c r="D104" s="283">
        <v>3.81</v>
      </c>
      <c r="E104" s="283">
        <v>5.55</v>
      </c>
      <c r="F104" s="283">
        <v>5.55</v>
      </c>
      <c r="G104" s="283">
        <v>10.77</v>
      </c>
      <c r="H104" s="283">
        <v>6.14</v>
      </c>
      <c r="I104" s="283">
        <v>6.14</v>
      </c>
      <c r="J104" s="283">
        <v>5.67</v>
      </c>
      <c r="K104" s="283">
        <v>5.14</v>
      </c>
      <c r="L104" s="283">
        <v>5.14</v>
      </c>
      <c r="M104" s="283">
        <v>7.48</v>
      </c>
      <c r="N104" s="283">
        <v>2.86</v>
      </c>
      <c r="O104" s="283">
        <v>3.27</v>
      </c>
      <c r="P104" s="283">
        <v>4.75</v>
      </c>
      <c r="S104" s="285">
        <v>19.600000000000001</v>
      </c>
      <c r="T104" s="285">
        <v>19.600000000000001</v>
      </c>
      <c r="U104" s="285">
        <v>18.899999999999999</v>
      </c>
      <c r="V104" s="285">
        <v>11.2</v>
      </c>
      <c r="W104" s="285">
        <v>11.2</v>
      </c>
      <c r="X104" s="285">
        <v>7.3</v>
      </c>
      <c r="AA104" s="285">
        <v>16.7</v>
      </c>
      <c r="AB104" s="285">
        <v>6.3</v>
      </c>
      <c r="AC104" s="285">
        <v>9.1</v>
      </c>
      <c r="AE104" s="282" t="str">
        <f t="shared" si="183"/>
        <v/>
      </c>
      <c r="AF104" s="283" t="str">
        <f t="shared" si="184"/>
        <v/>
      </c>
      <c r="AG104" s="283">
        <f t="shared" si="185"/>
        <v>3.5315315315315319</v>
      </c>
      <c r="AH104" s="283">
        <f t="shared" si="186"/>
        <v>3.5315315315315319</v>
      </c>
      <c r="AI104" s="283">
        <f t="shared" si="187"/>
        <v>1.7548746518105849</v>
      </c>
      <c r="AJ104" s="283">
        <f t="shared" si="188"/>
        <v>1.8241042345276872</v>
      </c>
      <c r="AK104" s="283">
        <f t="shared" si="189"/>
        <v>1.8241042345276872</v>
      </c>
      <c r="AL104" s="283">
        <f t="shared" si="190"/>
        <v>1.2874779541446209</v>
      </c>
      <c r="AM104" s="283" t="str">
        <f t="shared" si="191"/>
        <v/>
      </c>
      <c r="AN104" s="283" t="str">
        <f t="shared" si="192"/>
        <v/>
      </c>
      <c r="AO104" s="283">
        <f t="shared" si="193"/>
        <v>2.2326203208556148</v>
      </c>
      <c r="AP104" s="283">
        <f t="shared" si="194"/>
        <v>2.2027972027972029</v>
      </c>
      <c r="AQ104" s="283">
        <f t="shared" si="195"/>
        <v>2.782874617737003</v>
      </c>
      <c r="AR104" s="283" t="str">
        <f t="shared" si="196"/>
        <v/>
      </c>
      <c r="AS104" s="284" t="str">
        <f t="shared" si="197"/>
        <v/>
      </c>
      <c r="AT104" s="285" t="str">
        <f t="shared" si="198"/>
        <v/>
      </c>
      <c r="AU104" s="285">
        <f t="shared" si="199"/>
        <v>19.600000000000001</v>
      </c>
      <c r="AV104" s="285">
        <f t="shared" si="200"/>
        <v>19.600000000000001</v>
      </c>
      <c r="AW104" s="285">
        <f t="shared" si="201"/>
        <v>18.899999999999999</v>
      </c>
      <c r="AX104" s="285">
        <f t="shared" si="202"/>
        <v>11.2</v>
      </c>
      <c r="AY104" s="285">
        <f t="shared" si="203"/>
        <v>11.2</v>
      </c>
      <c r="AZ104" s="285" t="str">
        <f t="shared" si="204"/>
        <v/>
      </c>
      <c r="BA104" s="285" t="str">
        <f t="shared" si="205"/>
        <v/>
      </c>
      <c r="BB104" s="285" t="str">
        <f t="shared" si="206"/>
        <v/>
      </c>
      <c r="BC104" s="285">
        <f t="shared" si="207"/>
        <v>16.7</v>
      </c>
      <c r="BD104" s="285">
        <f t="shared" si="208"/>
        <v>6.3</v>
      </c>
      <c r="BE104" s="285">
        <f t="shared" si="209"/>
        <v>9.1</v>
      </c>
      <c r="BF104" s="285" t="str">
        <f t="shared" si="210"/>
        <v/>
      </c>
      <c r="BG104" s="284" t="str">
        <f t="shared" si="211"/>
        <v/>
      </c>
      <c r="BH104" s="285" t="str">
        <f t="shared" si="212"/>
        <v/>
      </c>
      <c r="BI104" s="285">
        <f t="shared" si="213"/>
        <v>37.911025145067704</v>
      </c>
      <c r="BJ104" s="285">
        <f t="shared" si="214"/>
        <v>37.911025145067704</v>
      </c>
      <c r="BK104" s="285">
        <f t="shared" si="215"/>
        <v>38.809034907597528</v>
      </c>
      <c r="BL104" s="285">
        <f t="shared" si="216"/>
        <v>23.188405797101449</v>
      </c>
      <c r="BM104" s="285">
        <f t="shared" si="217"/>
        <v>23.188405797101449</v>
      </c>
      <c r="BN104" s="285" t="str">
        <f t="shared" si="218"/>
        <v/>
      </c>
      <c r="BO104" s="285" t="str">
        <f t="shared" si="219"/>
        <v/>
      </c>
      <c r="BP104" s="285" t="str">
        <f t="shared" si="220"/>
        <v/>
      </c>
      <c r="BQ104" s="285">
        <f t="shared" si="221"/>
        <v>37.528089887640448</v>
      </c>
      <c r="BR104" s="285">
        <f t="shared" si="222"/>
        <v>12.426035502958579</v>
      </c>
      <c r="BS104" s="285">
        <f t="shared" si="223"/>
        <v>17.333333333333332</v>
      </c>
      <c r="BT104" s="285" t="str">
        <f t="shared" si="224"/>
        <v/>
      </c>
      <c r="BW104" s="283">
        <v>8.42</v>
      </c>
      <c r="BX104" s="283">
        <v>8.42</v>
      </c>
      <c r="BY104" s="283">
        <v>8.8000000000000007</v>
      </c>
      <c r="BZ104" s="283">
        <v>7.79</v>
      </c>
      <c r="CA104" s="283">
        <v>7.79</v>
      </c>
      <c r="CB104" s="283">
        <v>7.62</v>
      </c>
      <c r="CE104" s="283">
        <v>8.3800000000000008</v>
      </c>
      <c r="CF104" s="283">
        <v>7.31</v>
      </c>
      <c r="CG104" s="283">
        <v>7.19</v>
      </c>
      <c r="CI104" s="282" t="str">
        <f t="shared" si="225"/>
        <v/>
      </c>
      <c r="CJ104" s="283" t="str">
        <f t="shared" si="226"/>
        <v/>
      </c>
      <c r="CK104" s="283">
        <f t="shared" si="227"/>
        <v>8.42</v>
      </c>
      <c r="CL104" s="283">
        <f t="shared" si="228"/>
        <v>8.42</v>
      </c>
      <c r="CM104" s="283">
        <f t="shared" si="229"/>
        <v>8.8000000000000007</v>
      </c>
      <c r="CN104" s="283">
        <f t="shared" si="230"/>
        <v>7.79</v>
      </c>
      <c r="CO104" s="283">
        <f t="shared" si="231"/>
        <v>7.79</v>
      </c>
      <c r="CP104" s="283" t="str">
        <f t="shared" si="232"/>
        <v/>
      </c>
      <c r="CQ104" s="283" t="str">
        <f t="shared" si="233"/>
        <v/>
      </c>
      <c r="CR104" s="283" t="str">
        <f t="shared" si="234"/>
        <v/>
      </c>
      <c r="CS104" s="283">
        <f t="shared" si="235"/>
        <v>8.3800000000000008</v>
      </c>
      <c r="CT104" s="283">
        <f t="shared" si="236"/>
        <v>7.31</v>
      </c>
      <c r="CU104" s="283">
        <f t="shared" si="237"/>
        <v>7.19</v>
      </c>
      <c r="CV104" s="283" t="str">
        <f t="shared" si="238"/>
        <v/>
      </c>
      <c r="CW104" s="286" t="str">
        <f t="shared" si="239"/>
        <v/>
      </c>
      <c r="CX104" s="287">
        <f t="shared" si="240"/>
        <v>1</v>
      </c>
      <c r="CY104" s="287">
        <f t="shared" si="241"/>
        <v>1</v>
      </c>
      <c r="CZ104" s="287">
        <f t="shared" si="242"/>
        <v>1</v>
      </c>
      <c r="DA104" s="287">
        <f t="shared" si="243"/>
        <v>1</v>
      </c>
    </row>
    <row r="105" spans="1:105" x14ac:dyDescent="0.2">
      <c r="A105" s="281" t="s">
        <v>151</v>
      </c>
      <c r="B105" s="94" t="s">
        <v>377</v>
      </c>
      <c r="C105" s="282">
        <v>3.66</v>
      </c>
      <c r="D105" s="283">
        <v>3.39</v>
      </c>
      <c r="E105" s="283">
        <v>3.54</v>
      </c>
      <c r="F105" s="283">
        <v>3.54</v>
      </c>
      <c r="G105" s="283">
        <v>2.85</v>
      </c>
      <c r="H105" s="283">
        <v>1.39</v>
      </c>
      <c r="I105" s="283">
        <v>1.39</v>
      </c>
      <c r="J105" s="283">
        <v>2.57</v>
      </c>
      <c r="K105" s="283">
        <v>4.3</v>
      </c>
      <c r="L105" s="283">
        <v>4.3</v>
      </c>
      <c r="M105" s="283">
        <v>5.25</v>
      </c>
      <c r="N105" s="283">
        <v>2.34</v>
      </c>
      <c r="O105" s="283">
        <v>3.07</v>
      </c>
      <c r="P105" s="283">
        <v>3.12</v>
      </c>
      <c r="S105" s="285">
        <v>38.1</v>
      </c>
      <c r="T105" s="285">
        <v>38.1</v>
      </c>
      <c r="U105" s="285">
        <v>36.4</v>
      </c>
      <c r="V105" s="285">
        <v>22.9</v>
      </c>
      <c r="W105" s="285">
        <v>22.9</v>
      </c>
      <c r="X105" s="285">
        <v>20.7</v>
      </c>
      <c r="Y105" s="285">
        <v>2.8</v>
      </c>
      <c r="Z105" s="285">
        <v>2.8</v>
      </c>
      <c r="AA105" s="285">
        <v>14.3</v>
      </c>
      <c r="AB105" s="285">
        <v>2.8</v>
      </c>
      <c r="AC105" s="285">
        <v>6.6</v>
      </c>
      <c r="AE105" s="282" t="str">
        <f t="shared" si="183"/>
        <v/>
      </c>
      <c r="AF105" s="283" t="str">
        <f t="shared" si="184"/>
        <v/>
      </c>
      <c r="AG105" s="283">
        <f t="shared" si="185"/>
        <v>10.76271186440678</v>
      </c>
      <c r="AH105" s="283">
        <f t="shared" si="186"/>
        <v>10.76271186440678</v>
      </c>
      <c r="AI105" s="283">
        <f t="shared" si="187"/>
        <v>12.771929824561402</v>
      </c>
      <c r="AJ105" s="283">
        <f t="shared" si="188"/>
        <v>16.474820143884891</v>
      </c>
      <c r="AK105" s="283">
        <f t="shared" si="189"/>
        <v>16.474820143884891</v>
      </c>
      <c r="AL105" s="283">
        <f t="shared" si="190"/>
        <v>8.054474708171206</v>
      </c>
      <c r="AM105" s="283">
        <f t="shared" si="191"/>
        <v>0.65116279069767435</v>
      </c>
      <c r="AN105" s="283">
        <f t="shared" si="192"/>
        <v>0.65116279069767435</v>
      </c>
      <c r="AO105" s="283">
        <f t="shared" si="193"/>
        <v>2.7238095238095239</v>
      </c>
      <c r="AP105" s="283">
        <f t="shared" si="194"/>
        <v>1.1965811965811965</v>
      </c>
      <c r="AQ105" s="283">
        <f t="shared" si="195"/>
        <v>2.1498371335504887</v>
      </c>
      <c r="AR105" s="283" t="str">
        <f t="shared" si="196"/>
        <v/>
      </c>
      <c r="AS105" s="284" t="str">
        <f t="shared" si="197"/>
        <v/>
      </c>
      <c r="AT105" s="285" t="str">
        <f t="shared" si="198"/>
        <v/>
      </c>
      <c r="AU105" s="285">
        <f t="shared" si="199"/>
        <v>38.1</v>
      </c>
      <c r="AV105" s="285">
        <f t="shared" si="200"/>
        <v>38.1</v>
      </c>
      <c r="AW105" s="285">
        <f t="shared" si="201"/>
        <v>36.4</v>
      </c>
      <c r="AX105" s="285">
        <f t="shared" si="202"/>
        <v>22.9</v>
      </c>
      <c r="AY105" s="285">
        <f t="shared" si="203"/>
        <v>22.9</v>
      </c>
      <c r="AZ105" s="285">
        <f t="shared" si="204"/>
        <v>20.7</v>
      </c>
      <c r="BA105" s="285" t="str">
        <f t="shared" si="205"/>
        <v/>
      </c>
      <c r="BB105" s="285" t="str">
        <f t="shared" si="206"/>
        <v/>
      </c>
      <c r="BC105" s="285">
        <f t="shared" si="207"/>
        <v>14.3</v>
      </c>
      <c r="BD105" s="285" t="str">
        <f t="shared" si="208"/>
        <v/>
      </c>
      <c r="BE105" s="285">
        <f t="shared" si="209"/>
        <v>6.6</v>
      </c>
      <c r="BF105" s="285" t="str">
        <f t="shared" si="210"/>
        <v/>
      </c>
      <c r="BG105" s="284" t="str">
        <f t="shared" si="211"/>
        <v/>
      </c>
      <c r="BH105" s="285" t="str">
        <f t="shared" si="212"/>
        <v/>
      </c>
      <c r="BI105" s="285">
        <f t="shared" si="213"/>
        <v>73.694390715667311</v>
      </c>
      <c r="BJ105" s="285">
        <f t="shared" si="214"/>
        <v>73.694390715667311</v>
      </c>
      <c r="BK105" s="285">
        <f t="shared" si="215"/>
        <v>74.743326488706359</v>
      </c>
      <c r="BL105" s="285">
        <f t="shared" si="216"/>
        <v>47.412008281573499</v>
      </c>
      <c r="BM105" s="285">
        <f t="shared" si="217"/>
        <v>47.412008281573499</v>
      </c>
      <c r="BN105" s="285">
        <f t="shared" si="218"/>
        <v>60</v>
      </c>
      <c r="BO105" s="285" t="str">
        <f t="shared" si="219"/>
        <v/>
      </c>
      <c r="BP105" s="285" t="str">
        <f t="shared" si="220"/>
        <v/>
      </c>
      <c r="BQ105" s="285">
        <f t="shared" si="221"/>
        <v>32.134831460674157</v>
      </c>
      <c r="BR105" s="285" t="str">
        <f t="shared" si="222"/>
        <v/>
      </c>
      <c r="BS105" s="285">
        <f t="shared" si="223"/>
        <v>12.571428571428571</v>
      </c>
      <c r="BT105" s="285" t="str">
        <f t="shared" si="224"/>
        <v/>
      </c>
      <c r="BW105" s="283">
        <v>7.84</v>
      </c>
      <c r="BX105" s="283">
        <v>7.84</v>
      </c>
      <c r="BY105" s="283">
        <v>8.14</v>
      </c>
      <c r="BZ105" s="283">
        <v>7.52</v>
      </c>
      <c r="CA105" s="283">
        <v>7.52</v>
      </c>
      <c r="CB105" s="283">
        <v>7.68</v>
      </c>
      <c r="CC105" s="283">
        <v>7.03</v>
      </c>
      <c r="CD105" s="283">
        <v>7.03</v>
      </c>
      <c r="CE105" s="283">
        <v>7.27</v>
      </c>
      <c r="CF105" s="283">
        <v>7.15</v>
      </c>
      <c r="CG105" s="283">
        <v>7.21</v>
      </c>
      <c r="CI105" s="282" t="str">
        <f t="shared" si="225"/>
        <v/>
      </c>
      <c r="CJ105" s="283" t="str">
        <f t="shared" si="226"/>
        <v/>
      </c>
      <c r="CK105" s="283">
        <f t="shared" si="227"/>
        <v>7.84</v>
      </c>
      <c r="CL105" s="283">
        <f t="shared" si="228"/>
        <v>7.84</v>
      </c>
      <c r="CM105" s="283">
        <f t="shared" si="229"/>
        <v>8.14</v>
      </c>
      <c r="CN105" s="283">
        <f t="shared" si="230"/>
        <v>7.52</v>
      </c>
      <c r="CO105" s="283">
        <f t="shared" si="231"/>
        <v>7.52</v>
      </c>
      <c r="CP105" s="283">
        <f t="shared" si="232"/>
        <v>7.68</v>
      </c>
      <c r="CQ105" s="283" t="str">
        <f t="shared" si="233"/>
        <v/>
      </c>
      <c r="CR105" s="283" t="str">
        <f t="shared" si="234"/>
        <v/>
      </c>
      <c r="CS105" s="283">
        <f t="shared" si="235"/>
        <v>7.27</v>
      </c>
      <c r="CT105" s="283" t="str">
        <f t="shared" si="236"/>
        <v/>
      </c>
      <c r="CU105" s="283">
        <f t="shared" si="237"/>
        <v>7.21</v>
      </c>
      <c r="CV105" s="283" t="str">
        <f t="shared" si="238"/>
        <v/>
      </c>
      <c r="CW105" s="286" t="str">
        <f t="shared" si="239"/>
        <v/>
      </c>
      <c r="CX105" s="287">
        <f t="shared" si="240"/>
        <v>1</v>
      </c>
      <c r="CY105" s="287">
        <f t="shared" si="241"/>
        <v>1</v>
      </c>
      <c r="CZ105" s="287">
        <f t="shared" si="242"/>
        <v>1</v>
      </c>
      <c r="DA105" s="287">
        <f t="shared" si="243"/>
        <v>1</v>
      </c>
    </row>
    <row r="106" spans="1:105" x14ac:dyDescent="0.2">
      <c r="A106" s="281" t="s">
        <v>152</v>
      </c>
      <c r="B106" s="94" t="s">
        <v>378</v>
      </c>
      <c r="C106" s="282">
        <v>5.61</v>
      </c>
      <c r="D106" s="283">
        <v>6.7</v>
      </c>
      <c r="E106" s="283">
        <v>8.52</v>
      </c>
      <c r="F106" s="283">
        <v>8.52</v>
      </c>
      <c r="G106" s="283">
        <v>7.94</v>
      </c>
      <c r="H106" s="283">
        <v>7.13</v>
      </c>
      <c r="I106" s="283">
        <v>7.13</v>
      </c>
      <c r="J106" s="283">
        <v>7</v>
      </c>
      <c r="K106" s="283">
        <v>5.44</v>
      </c>
      <c r="L106" s="283">
        <v>5.44</v>
      </c>
      <c r="M106" s="283">
        <v>8.84</v>
      </c>
      <c r="N106" s="283">
        <v>6.63</v>
      </c>
      <c r="O106" s="283">
        <v>7.53</v>
      </c>
      <c r="P106" s="283">
        <v>7.06</v>
      </c>
      <c r="S106" s="285">
        <v>26.8</v>
      </c>
      <c r="T106" s="285">
        <v>26.8</v>
      </c>
      <c r="U106" s="285">
        <v>25.6</v>
      </c>
      <c r="V106" s="285">
        <v>15.5</v>
      </c>
      <c r="W106" s="285">
        <v>15.5</v>
      </c>
      <c r="X106" s="285">
        <v>11.9</v>
      </c>
      <c r="AA106" s="285">
        <v>10.7</v>
      </c>
      <c r="AE106" s="282" t="str">
        <f t="shared" si="183"/>
        <v/>
      </c>
      <c r="AF106" s="283" t="str">
        <f t="shared" si="184"/>
        <v/>
      </c>
      <c r="AG106" s="283">
        <f t="shared" si="185"/>
        <v>3.1455399061032865</v>
      </c>
      <c r="AH106" s="283">
        <f t="shared" si="186"/>
        <v>3.1455399061032865</v>
      </c>
      <c r="AI106" s="283">
        <f t="shared" si="187"/>
        <v>3.2241813602015115</v>
      </c>
      <c r="AJ106" s="283">
        <f t="shared" si="188"/>
        <v>2.1739130434782608</v>
      </c>
      <c r="AK106" s="283">
        <f t="shared" si="189"/>
        <v>2.1739130434782608</v>
      </c>
      <c r="AL106" s="283">
        <f t="shared" si="190"/>
        <v>1.7</v>
      </c>
      <c r="AM106" s="283" t="str">
        <f t="shared" si="191"/>
        <v/>
      </c>
      <c r="AN106" s="283" t="str">
        <f t="shared" si="192"/>
        <v/>
      </c>
      <c r="AO106" s="283">
        <f t="shared" si="193"/>
        <v>1.2104072398190044</v>
      </c>
      <c r="AP106" s="283" t="str">
        <f t="shared" si="194"/>
        <v/>
      </c>
      <c r="AQ106" s="283" t="str">
        <f t="shared" si="195"/>
        <v/>
      </c>
      <c r="AR106" s="283" t="str">
        <f t="shared" si="196"/>
        <v/>
      </c>
      <c r="AS106" s="284" t="str">
        <f t="shared" si="197"/>
        <v/>
      </c>
      <c r="AT106" s="285" t="str">
        <f t="shared" si="198"/>
        <v/>
      </c>
      <c r="AU106" s="285">
        <f t="shared" si="199"/>
        <v>26.8</v>
      </c>
      <c r="AV106" s="285">
        <f t="shared" si="200"/>
        <v>26.8</v>
      </c>
      <c r="AW106" s="285">
        <f t="shared" si="201"/>
        <v>25.6</v>
      </c>
      <c r="AX106" s="285">
        <f t="shared" si="202"/>
        <v>15.5</v>
      </c>
      <c r="AY106" s="285">
        <f t="shared" si="203"/>
        <v>15.5</v>
      </c>
      <c r="AZ106" s="285">
        <f t="shared" si="204"/>
        <v>11.9</v>
      </c>
      <c r="BA106" s="285" t="str">
        <f t="shared" si="205"/>
        <v/>
      </c>
      <c r="BB106" s="285" t="str">
        <f t="shared" si="206"/>
        <v/>
      </c>
      <c r="BC106" s="285" t="str">
        <f t="shared" si="207"/>
        <v/>
      </c>
      <c r="BD106" s="285" t="str">
        <f t="shared" si="208"/>
        <v/>
      </c>
      <c r="BE106" s="285" t="str">
        <f t="shared" si="209"/>
        <v/>
      </c>
      <c r="BF106" s="285" t="str">
        <f t="shared" si="210"/>
        <v/>
      </c>
      <c r="BG106" s="284" t="str">
        <f t="shared" si="211"/>
        <v/>
      </c>
      <c r="BH106" s="285" t="str">
        <f t="shared" si="212"/>
        <v/>
      </c>
      <c r="BI106" s="285">
        <f t="shared" si="213"/>
        <v>51.83752417794971</v>
      </c>
      <c r="BJ106" s="285">
        <f t="shared" si="214"/>
        <v>51.83752417794971</v>
      </c>
      <c r="BK106" s="285">
        <f t="shared" si="215"/>
        <v>52.566735112936342</v>
      </c>
      <c r="BL106" s="285">
        <f t="shared" si="216"/>
        <v>32.091097308488614</v>
      </c>
      <c r="BM106" s="285">
        <f t="shared" si="217"/>
        <v>32.091097308488614</v>
      </c>
      <c r="BN106" s="285">
        <f t="shared" si="218"/>
        <v>34.492753623188406</v>
      </c>
      <c r="BO106" s="285" t="str">
        <f t="shared" si="219"/>
        <v/>
      </c>
      <c r="BP106" s="285" t="str">
        <f t="shared" si="220"/>
        <v/>
      </c>
      <c r="BQ106" s="285" t="str">
        <f t="shared" si="221"/>
        <v/>
      </c>
      <c r="BR106" s="285" t="str">
        <f t="shared" si="222"/>
        <v/>
      </c>
      <c r="BS106" s="285" t="str">
        <f t="shared" si="223"/>
        <v/>
      </c>
      <c r="BT106" s="285" t="str">
        <f t="shared" si="224"/>
        <v/>
      </c>
      <c r="BW106" s="283">
        <v>7.22</v>
      </c>
      <c r="BX106" s="283">
        <v>7.22</v>
      </c>
      <c r="BY106" s="283">
        <v>7.45</v>
      </c>
      <c r="BZ106" s="283">
        <v>6.77</v>
      </c>
      <c r="CA106" s="283">
        <v>6.77</v>
      </c>
      <c r="CB106" s="283">
        <v>7.04</v>
      </c>
      <c r="CE106" s="283">
        <v>6.63</v>
      </c>
      <c r="CI106" s="282" t="str">
        <f t="shared" si="225"/>
        <v/>
      </c>
      <c r="CJ106" s="283" t="str">
        <f t="shared" si="226"/>
        <v/>
      </c>
      <c r="CK106" s="283">
        <f t="shared" si="227"/>
        <v>7.22</v>
      </c>
      <c r="CL106" s="283">
        <f t="shared" si="228"/>
        <v>7.22</v>
      </c>
      <c r="CM106" s="283">
        <f t="shared" si="229"/>
        <v>7.45</v>
      </c>
      <c r="CN106" s="283">
        <f t="shared" si="230"/>
        <v>6.77</v>
      </c>
      <c r="CO106" s="283">
        <f t="shared" si="231"/>
        <v>6.77</v>
      </c>
      <c r="CP106" s="283">
        <f t="shared" si="232"/>
        <v>7.04</v>
      </c>
      <c r="CQ106" s="283" t="str">
        <f t="shared" si="233"/>
        <v/>
      </c>
      <c r="CR106" s="283" t="str">
        <f t="shared" si="234"/>
        <v/>
      </c>
      <c r="CS106" s="283" t="str">
        <f t="shared" si="235"/>
        <v/>
      </c>
      <c r="CT106" s="283" t="str">
        <f t="shared" si="236"/>
        <v/>
      </c>
      <c r="CU106" s="283" t="str">
        <f t="shared" si="237"/>
        <v/>
      </c>
      <c r="CV106" s="283" t="str">
        <f t="shared" si="238"/>
        <v/>
      </c>
      <c r="CW106" s="286" t="str">
        <f t="shared" si="239"/>
        <v/>
      </c>
      <c r="CX106" s="287">
        <f t="shared" si="240"/>
        <v>1</v>
      </c>
      <c r="CY106" s="287" t="str">
        <f t="shared" si="241"/>
        <v/>
      </c>
      <c r="CZ106" s="287" t="str">
        <f t="shared" si="242"/>
        <v/>
      </c>
      <c r="DA106" s="287">
        <f t="shared" si="243"/>
        <v>3</v>
      </c>
    </row>
    <row r="107" spans="1:105" x14ac:dyDescent="0.2">
      <c r="A107" s="281" t="s">
        <v>153</v>
      </c>
      <c r="B107" s="94" t="s">
        <v>17</v>
      </c>
      <c r="C107" s="282">
        <v>3.28</v>
      </c>
      <c r="D107" s="283">
        <v>2.96</v>
      </c>
      <c r="E107" s="283">
        <v>3.83</v>
      </c>
      <c r="F107" s="283">
        <v>3.83</v>
      </c>
      <c r="G107" s="283">
        <v>4.4400000000000004</v>
      </c>
      <c r="H107" s="283">
        <v>3.56</v>
      </c>
      <c r="I107" s="283">
        <v>3.56</v>
      </c>
      <c r="J107" s="283">
        <v>2.0499999999999998</v>
      </c>
      <c r="K107" s="283">
        <v>4.7</v>
      </c>
      <c r="L107" s="283">
        <v>4.7</v>
      </c>
      <c r="M107" s="283">
        <v>6.83</v>
      </c>
      <c r="N107" s="283">
        <v>2.68</v>
      </c>
      <c r="O107" s="283">
        <v>3.76</v>
      </c>
      <c r="P107" s="283">
        <v>4.45</v>
      </c>
      <c r="S107" s="285">
        <v>49.1</v>
      </c>
      <c r="T107" s="285">
        <v>49.1</v>
      </c>
      <c r="U107" s="285">
        <v>45.9</v>
      </c>
      <c r="V107" s="285">
        <v>44.9</v>
      </c>
      <c r="W107" s="285">
        <v>44.9</v>
      </c>
      <c r="X107" s="285">
        <v>33.9</v>
      </c>
      <c r="Y107" s="285">
        <v>16.100000000000001</v>
      </c>
      <c r="Z107" s="285">
        <v>16.100000000000001</v>
      </c>
      <c r="AA107" s="285">
        <v>38.299999999999997</v>
      </c>
      <c r="AB107" s="285">
        <v>17</v>
      </c>
      <c r="AC107" s="285">
        <v>31.5</v>
      </c>
      <c r="AD107" s="285">
        <v>17.7</v>
      </c>
      <c r="AE107" s="282" t="str">
        <f t="shared" si="183"/>
        <v/>
      </c>
      <c r="AF107" s="283" t="str">
        <f t="shared" si="184"/>
        <v/>
      </c>
      <c r="AG107" s="283">
        <f t="shared" si="185"/>
        <v>12.819843342036554</v>
      </c>
      <c r="AH107" s="283">
        <f t="shared" si="186"/>
        <v>12.819843342036554</v>
      </c>
      <c r="AI107" s="283">
        <f t="shared" si="187"/>
        <v>10.337837837837837</v>
      </c>
      <c r="AJ107" s="283">
        <f t="shared" si="188"/>
        <v>12.612359550561797</v>
      </c>
      <c r="AK107" s="283">
        <f t="shared" si="189"/>
        <v>12.612359550561797</v>
      </c>
      <c r="AL107" s="283">
        <f t="shared" si="190"/>
        <v>16.536585365853661</v>
      </c>
      <c r="AM107" s="283">
        <f t="shared" si="191"/>
        <v>3.4255319148936172</v>
      </c>
      <c r="AN107" s="283">
        <f t="shared" si="192"/>
        <v>3.4255319148936172</v>
      </c>
      <c r="AO107" s="283">
        <f t="shared" si="193"/>
        <v>5.6076134699853579</v>
      </c>
      <c r="AP107" s="283">
        <f t="shared" si="194"/>
        <v>6.3432835820895521</v>
      </c>
      <c r="AQ107" s="283">
        <f t="shared" si="195"/>
        <v>8.3776595744680851</v>
      </c>
      <c r="AR107" s="283">
        <f t="shared" si="196"/>
        <v>3.97752808988764</v>
      </c>
      <c r="AS107" s="284" t="str">
        <f t="shared" si="197"/>
        <v/>
      </c>
      <c r="AT107" s="285" t="str">
        <f t="shared" si="198"/>
        <v/>
      </c>
      <c r="AU107" s="285">
        <f t="shared" si="199"/>
        <v>49.1</v>
      </c>
      <c r="AV107" s="285">
        <f t="shared" si="200"/>
        <v>49.1</v>
      </c>
      <c r="AW107" s="285">
        <f t="shared" si="201"/>
        <v>45.9</v>
      </c>
      <c r="AX107" s="285">
        <f t="shared" si="202"/>
        <v>44.9</v>
      </c>
      <c r="AY107" s="285">
        <f t="shared" si="203"/>
        <v>44.9</v>
      </c>
      <c r="AZ107" s="285">
        <f t="shared" si="204"/>
        <v>33.9</v>
      </c>
      <c r="BA107" s="285">
        <f t="shared" si="205"/>
        <v>16.100000000000001</v>
      </c>
      <c r="BB107" s="285">
        <f t="shared" si="206"/>
        <v>16.100000000000001</v>
      </c>
      <c r="BC107" s="285">
        <f t="shared" si="207"/>
        <v>38.299999999999997</v>
      </c>
      <c r="BD107" s="285">
        <f t="shared" si="208"/>
        <v>17</v>
      </c>
      <c r="BE107" s="285">
        <f t="shared" si="209"/>
        <v>31.5</v>
      </c>
      <c r="BF107" s="285">
        <f t="shared" si="210"/>
        <v>17.7</v>
      </c>
      <c r="BG107" s="284" t="str">
        <f t="shared" si="211"/>
        <v/>
      </c>
      <c r="BH107" s="285" t="str">
        <f t="shared" si="212"/>
        <v/>
      </c>
      <c r="BI107" s="285">
        <f t="shared" si="213"/>
        <v>94.970986460348158</v>
      </c>
      <c r="BJ107" s="285">
        <f t="shared" si="214"/>
        <v>94.970986460348158</v>
      </c>
      <c r="BK107" s="285">
        <f t="shared" si="215"/>
        <v>94.250513347022576</v>
      </c>
      <c r="BL107" s="285">
        <f t="shared" si="216"/>
        <v>92.960662525879926</v>
      </c>
      <c r="BM107" s="285">
        <f t="shared" si="217"/>
        <v>92.960662525879926</v>
      </c>
      <c r="BN107" s="285">
        <f t="shared" si="218"/>
        <v>98.260869565217391</v>
      </c>
      <c r="BO107" s="285">
        <f t="shared" si="219"/>
        <v>33.059548254620125</v>
      </c>
      <c r="BP107" s="285">
        <f t="shared" si="220"/>
        <v>33.059548254620125</v>
      </c>
      <c r="BQ107" s="285">
        <f t="shared" si="221"/>
        <v>86.067415730337075</v>
      </c>
      <c r="BR107" s="285">
        <f t="shared" si="222"/>
        <v>33.530571992110453</v>
      </c>
      <c r="BS107" s="285">
        <f t="shared" si="223"/>
        <v>60</v>
      </c>
      <c r="BT107" s="285">
        <f t="shared" si="224"/>
        <v>34.980237154150196</v>
      </c>
      <c r="BW107" s="283">
        <v>9</v>
      </c>
      <c r="BX107" s="283">
        <v>9</v>
      </c>
      <c r="BY107" s="283">
        <v>9.59</v>
      </c>
      <c r="BZ107" s="283">
        <v>8.74</v>
      </c>
      <c r="CA107" s="283">
        <v>8.74</v>
      </c>
      <c r="CB107" s="283">
        <v>9.09</v>
      </c>
      <c r="CC107" s="283">
        <v>7.66</v>
      </c>
      <c r="CD107" s="283">
        <v>7.66</v>
      </c>
      <c r="CE107" s="283">
        <v>8.94</v>
      </c>
      <c r="CF107" s="283">
        <v>7.43</v>
      </c>
      <c r="CG107" s="283">
        <v>7.87</v>
      </c>
      <c r="CH107" s="283">
        <v>7.71</v>
      </c>
      <c r="CI107" s="282" t="str">
        <f t="shared" si="225"/>
        <v/>
      </c>
      <c r="CJ107" s="283" t="str">
        <f t="shared" si="226"/>
        <v/>
      </c>
      <c r="CK107" s="283">
        <f t="shared" si="227"/>
        <v>9</v>
      </c>
      <c r="CL107" s="283">
        <f t="shared" si="228"/>
        <v>9</v>
      </c>
      <c r="CM107" s="283">
        <f t="shared" si="229"/>
        <v>9.59</v>
      </c>
      <c r="CN107" s="283">
        <f t="shared" si="230"/>
        <v>8.74</v>
      </c>
      <c r="CO107" s="283">
        <f t="shared" si="231"/>
        <v>8.74</v>
      </c>
      <c r="CP107" s="283">
        <f t="shared" si="232"/>
        <v>9.09</v>
      </c>
      <c r="CQ107" s="283">
        <f t="shared" si="233"/>
        <v>7.66</v>
      </c>
      <c r="CR107" s="283">
        <f t="shared" si="234"/>
        <v>7.66</v>
      </c>
      <c r="CS107" s="283">
        <f t="shared" si="235"/>
        <v>8.94</v>
      </c>
      <c r="CT107" s="283">
        <f t="shared" si="236"/>
        <v>7.43</v>
      </c>
      <c r="CU107" s="283">
        <f t="shared" si="237"/>
        <v>7.87</v>
      </c>
      <c r="CV107" s="283">
        <f t="shared" si="238"/>
        <v>7.71</v>
      </c>
      <c r="CW107" s="286" t="str">
        <f t="shared" si="239"/>
        <v/>
      </c>
      <c r="CX107" s="287">
        <f t="shared" si="240"/>
        <v>1</v>
      </c>
      <c r="CY107" s="287">
        <f t="shared" si="241"/>
        <v>1</v>
      </c>
      <c r="CZ107" s="287">
        <f t="shared" si="242"/>
        <v>1</v>
      </c>
      <c r="DA107" s="287">
        <f t="shared" si="243"/>
        <v>1</v>
      </c>
    </row>
    <row r="108" spans="1:105" ht="17" x14ac:dyDescent="0.25">
      <c r="A108" s="281" t="s">
        <v>154</v>
      </c>
      <c r="B108" s="94" t="s">
        <v>2592</v>
      </c>
      <c r="C108" s="282">
        <v>7.39</v>
      </c>
      <c r="D108" s="283">
        <v>4.99</v>
      </c>
      <c r="E108" s="283">
        <v>4.9400000000000004</v>
      </c>
      <c r="F108" s="283">
        <v>4.9400000000000004</v>
      </c>
      <c r="G108" s="283">
        <v>4.6100000000000003</v>
      </c>
      <c r="H108" s="283">
        <v>6.4</v>
      </c>
      <c r="I108" s="283">
        <v>6.4</v>
      </c>
      <c r="J108" s="283">
        <v>4.22</v>
      </c>
      <c r="K108" s="283">
        <v>7.04</v>
      </c>
      <c r="L108" s="283">
        <v>7.04</v>
      </c>
      <c r="M108" s="283">
        <v>3.55</v>
      </c>
      <c r="N108" s="283">
        <v>4.5599999999999996</v>
      </c>
      <c r="O108" s="283">
        <v>4.6399999999999997</v>
      </c>
      <c r="P108" s="283">
        <v>4.8899999999999997</v>
      </c>
      <c r="Q108" s="284">
        <v>42.8</v>
      </c>
      <c r="R108" s="285">
        <v>40.9</v>
      </c>
      <c r="S108" s="285">
        <v>34.700000000000003</v>
      </c>
      <c r="T108" s="285">
        <v>34.700000000000003</v>
      </c>
      <c r="U108" s="285">
        <v>18.600000000000001</v>
      </c>
      <c r="V108" s="285">
        <v>39.200000000000003</v>
      </c>
      <c r="W108" s="285">
        <v>39.200000000000003</v>
      </c>
      <c r="X108" s="285">
        <v>22</v>
      </c>
      <c r="Y108" s="285">
        <v>35.299999999999997</v>
      </c>
      <c r="Z108" s="285">
        <v>35.299999999999997</v>
      </c>
      <c r="AA108" s="285">
        <v>31.4</v>
      </c>
      <c r="AB108" s="285">
        <v>19.399999999999999</v>
      </c>
      <c r="AC108" s="285">
        <v>34.1</v>
      </c>
      <c r="AD108" s="285">
        <v>32.799999999999997</v>
      </c>
      <c r="AE108" s="282">
        <f t="shared" si="183"/>
        <v>5.7916102841677946</v>
      </c>
      <c r="AF108" s="283">
        <f t="shared" si="184"/>
        <v>8.1963927855711418</v>
      </c>
      <c r="AG108" s="283">
        <f t="shared" si="185"/>
        <v>7.0242914979757085</v>
      </c>
      <c r="AH108" s="283">
        <f t="shared" si="186"/>
        <v>7.0242914979757085</v>
      </c>
      <c r="AI108" s="283">
        <f t="shared" si="187"/>
        <v>4.0347071583514102</v>
      </c>
      <c r="AJ108" s="283">
        <f t="shared" si="188"/>
        <v>6.125</v>
      </c>
      <c r="AK108" s="283">
        <f t="shared" si="189"/>
        <v>6.125</v>
      </c>
      <c r="AL108" s="283">
        <f t="shared" si="190"/>
        <v>5.2132701421800949</v>
      </c>
      <c r="AM108" s="283">
        <f t="shared" si="191"/>
        <v>5.014204545454545</v>
      </c>
      <c r="AN108" s="283">
        <f t="shared" si="192"/>
        <v>5.014204545454545</v>
      </c>
      <c r="AO108" s="283">
        <f t="shared" si="193"/>
        <v>8.8450704225352119</v>
      </c>
      <c r="AP108" s="283">
        <f t="shared" si="194"/>
        <v>4.2543859649122808</v>
      </c>
      <c r="AQ108" s="283">
        <f t="shared" si="195"/>
        <v>7.349137931034484</v>
      </c>
      <c r="AR108" s="283">
        <f t="shared" si="196"/>
        <v>6.7075664621676889</v>
      </c>
      <c r="AS108" s="284">
        <f t="shared" si="197"/>
        <v>42.8</v>
      </c>
      <c r="AT108" s="285">
        <f t="shared" si="198"/>
        <v>40.9</v>
      </c>
      <c r="AU108" s="285">
        <f t="shared" si="199"/>
        <v>34.700000000000003</v>
      </c>
      <c r="AV108" s="285">
        <f t="shared" si="200"/>
        <v>34.700000000000003</v>
      </c>
      <c r="AW108" s="285">
        <f t="shared" si="201"/>
        <v>18.600000000000001</v>
      </c>
      <c r="AX108" s="285">
        <f t="shared" si="202"/>
        <v>39.200000000000003</v>
      </c>
      <c r="AY108" s="285">
        <f t="shared" si="203"/>
        <v>39.200000000000003</v>
      </c>
      <c r="AZ108" s="285">
        <f t="shared" si="204"/>
        <v>22</v>
      </c>
      <c r="BA108" s="285">
        <f t="shared" si="205"/>
        <v>35.299999999999997</v>
      </c>
      <c r="BB108" s="285">
        <f t="shared" si="206"/>
        <v>35.299999999999997</v>
      </c>
      <c r="BC108" s="285">
        <f t="shared" si="207"/>
        <v>31.4</v>
      </c>
      <c r="BD108" s="285">
        <f t="shared" si="208"/>
        <v>19.399999999999999</v>
      </c>
      <c r="BE108" s="285">
        <f t="shared" si="209"/>
        <v>34.1</v>
      </c>
      <c r="BF108" s="285">
        <f t="shared" si="210"/>
        <v>32.799999999999997</v>
      </c>
      <c r="BG108" s="284">
        <f t="shared" si="211"/>
        <v>78.67647058823529</v>
      </c>
      <c r="BH108" s="285">
        <f t="shared" si="212"/>
        <v>76.022304832713758</v>
      </c>
      <c r="BI108" s="285">
        <f t="shared" si="213"/>
        <v>67.117988394584145</v>
      </c>
      <c r="BJ108" s="285">
        <f t="shared" si="214"/>
        <v>67.117988394584145</v>
      </c>
      <c r="BK108" s="285">
        <f t="shared" si="215"/>
        <v>38.193018480492817</v>
      </c>
      <c r="BL108" s="285">
        <f t="shared" si="216"/>
        <v>81.159420289855092</v>
      </c>
      <c r="BM108" s="285">
        <f t="shared" si="217"/>
        <v>81.159420289855092</v>
      </c>
      <c r="BN108" s="285">
        <f t="shared" si="218"/>
        <v>63.768115942028984</v>
      </c>
      <c r="BO108" s="285">
        <f t="shared" si="219"/>
        <v>72.484599589322372</v>
      </c>
      <c r="BP108" s="285">
        <f t="shared" si="220"/>
        <v>72.484599589322372</v>
      </c>
      <c r="BQ108" s="285">
        <f t="shared" si="221"/>
        <v>70.561797752808985</v>
      </c>
      <c r="BR108" s="285">
        <f t="shared" si="222"/>
        <v>38.264299802761336</v>
      </c>
      <c r="BS108" s="285">
        <f t="shared" si="223"/>
        <v>64.952380952380949</v>
      </c>
      <c r="BT108" s="285">
        <f t="shared" si="224"/>
        <v>64.822134387351767</v>
      </c>
      <c r="BU108" s="282">
        <v>8.16</v>
      </c>
      <c r="BV108" s="283">
        <v>8.1999999999999993</v>
      </c>
      <c r="BW108" s="283">
        <v>9.32</v>
      </c>
      <c r="BX108" s="283">
        <v>9.32</v>
      </c>
      <c r="BY108" s="283">
        <v>9.52</v>
      </c>
      <c r="BZ108" s="283">
        <v>8.69</v>
      </c>
      <c r="CA108" s="283">
        <v>8.69</v>
      </c>
      <c r="CB108" s="283">
        <v>9.3800000000000008</v>
      </c>
      <c r="CC108" s="283">
        <v>9.33</v>
      </c>
      <c r="CD108" s="283">
        <v>9.33</v>
      </c>
      <c r="CE108" s="283">
        <v>9.6199999999999992</v>
      </c>
      <c r="CF108" s="283">
        <v>9.76</v>
      </c>
      <c r="CG108" s="283">
        <v>9.5299999999999994</v>
      </c>
      <c r="CH108" s="283">
        <v>9.44</v>
      </c>
      <c r="CI108" s="282">
        <f t="shared" si="225"/>
        <v>8.16</v>
      </c>
      <c r="CJ108" s="283">
        <f t="shared" si="226"/>
        <v>8.1999999999999993</v>
      </c>
      <c r="CK108" s="283">
        <f t="shared" si="227"/>
        <v>9.32</v>
      </c>
      <c r="CL108" s="283">
        <f t="shared" si="228"/>
        <v>9.32</v>
      </c>
      <c r="CM108" s="283">
        <f t="shared" si="229"/>
        <v>9.52</v>
      </c>
      <c r="CN108" s="283">
        <f t="shared" si="230"/>
        <v>8.69</v>
      </c>
      <c r="CO108" s="283">
        <f t="shared" si="231"/>
        <v>8.69</v>
      </c>
      <c r="CP108" s="283">
        <f t="shared" si="232"/>
        <v>9.3800000000000008</v>
      </c>
      <c r="CQ108" s="283">
        <f t="shared" si="233"/>
        <v>9.33</v>
      </c>
      <c r="CR108" s="283">
        <f t="shared" si="234"/>
        <v>9.33</v>
      </c>
      <c r="CS108" s="283">
        <f t="shared" si="235"/>
        <v>9.6199999999999992</v>
      </c>
      <c r="CT108" s="283">
        <f t="shared" si="236"/>
        <v>9.76</v>
      </c>
      <c r="CU108" s="283">
        <f t="shared" si="237"/>
        <v>9.5299999999999994</v>
      </c>
      <c r="CV108" s="283">
        <f t="shared" si="238"/>
        <v>9.44</v>
      </c>
      <c r="CW108" s="286">
        <f t="shared" si="239"/>
        <v>1</v>
      </c>
      <c r="CX108" s="287">
        <f t="shared" si="240"/>
        <v>1</v>
      </c>
      <c r="CY108" s="287">
        <f t="shared" si="241"/>
        <v>1</v>
      </c>
      <c r="CZ108" s="287">
        <f t="shared" si="242"/>
        <v>1</v>
      </c>
      <c r="DA108" s="287">
        <f t="shared" si="243"/>
        <v>0</v>
      </c>
    </row>
    <row r="109" spans="1:105" ht="17" x14ac:dyDescent="0.25">
      <c r="A109" s="281" t="s">
        <v>155</v>
      </c>
      <c r="B109" s="94" t="s">
        <v>2593</v>
      </c>
      <c r="C109" s="282">
        <v>3.32</v>
      </c>
      <c r="D109" s="283">
        <v>5</v>
      </c>
      <c r="E109" s="283">
        <v>4.12</v>
      </c>
      <c r="F109" s="283">
        <v>4.12</v>
      </c>
      <c r="G109" s="283">
        <v>3.42</v>
      </c>
      <c r="H109" s="283">
        <v>3.55</v>
      </c>
      <c r="I109" s="283">
        <v>3.55</v>
      </c>
      <c r="J109" s="283">
        <v>3.83</v>
      </c>
      <c r="K109" s="283">
        <v>2.82</v>
      </c>
      <c r="L109" s="283">
        <v>2.82</v>
      </c>
      <c r="M109" s="283">
        <v>2.46</v>
      </c>
      <c r="N109" s="283">
        <v>2.93</v>
      </c>
      <c r="O109" s="283">
        <v>1.66</v>
      </c>
      <c r="P109" s="283">
        <v>4.63</v>
      </c>
      <c r="Q109" s="284">
        <v>30.2</v>
      </c>
      <c r="R109" s="285">
        <v>27.4</v>
      </c>
      <c r="S109" s="285">
        <v>36.4</v>
      </c>
      <c r="T109" s="285">
        <v>36.4</v>
      </c>
      <c r="U109" s="285">
        <v>35.5</v>
      </c>
      <c r="V109" s="285">
        <v>30.7</v>
      </c>
      <c r="W109" s="285">
        <v>30.7</v>
      </c>
      <c r="X109" s="285">
        <v>20.8</v>
      </c>
      <c r="Y109" s="285">
        <v>42.3</v>
      </c>
      <c r="Z109" s="285">
        <v>42.3</v>
      </c>
      <c r="AA109" s="285">
        <v>39.5</v>
      </c>
      <c r="AB109" s="285">
        <v>26.2</v>
      </c>
      <c r="AC109" s="285">
        <v>31.4</v>
      </c>
      <c r="AD109" s="285">
        <v>40.299999999999997</v>
      </c>
      <c r="AE109" s="282">
        <f t="shared" si="183"/>
        <v>9.0963855421686741</v>
      </c>
      <c r="AF109" s="283">
        <f t="shared" si="184"/>
        <v>5.4799999999999995</v>
      </c>
      <c r="AG109" s="283">
        <f t="shared" si="185"/>
        <v>8.8349514563106784</v>
      </c>
      <c r="AH109" s="283">
        <f t="shared" si="186"/>
        <v>8.8349514563106784</v>
      </c>
      <c r="AI109" s="283">
        <f t="shared" si="187"/>
        <v>10.380116959064328</v>
      </c>
      <c r="AJ109" s="283">
        <f t="shared" si="188"/>
        <v>8.647887323943662</v>
      </c>
      <c r="AK109" s="283">
        <f t="shared" si="189"/>
        <v>8.647887323943662</v>
      </c>
      <c r="AL109" s="283">
        <f t="shared" si="190"/>
        <v>5.4308093994778073</v>
      </c>
      <c r="AM109" s="283">
        <f t="shared" si="191"/>
        <v>15</v>
      </c>
      <c r="AN109" s="283">
        <f t="shared" si="192"/>
        <v>15</v>
      </c>
      <c r="AO109" s="283">
        <f t="shared" si="193"/>
        <v>16.056910569105693</v>
      </c>
      <c r="AP109" s="283">
        <f t="shared" si="194"/>
        <v>8.9419795221842993</v>
      </c>
      <c r="AQ109" s="283">
        <f t="shared" si="195"/>
        <v>18.91566265060241</v>
      </c>
      <c r="AR109" s="283">
        <f t="shared" si="196"/>
        <v>8.7041036717062639</v>
      </c>
      <c r="AS109" s="284">
        <f t="shared" si="197"/>
        <v>30.2</v>
      </c>
      <c r="AT109" s="285">
        <f t="shared" si="198"/>
        <v>27.4</v>
      </c>
      <c r="AU109" s="285">
        <f t="shared" si="199"/>
        <v>36.4</v>
      </c>
      <c r="AV109" s="285">
        <f t="shared" si="200"/>
        <v>36.4</v>
      </c>
      <c r="AW109" s="285">
        <f t="shared" si="201"/>
        <v>35.5</v>
      </c>
      <c r="AX109" s="285">
        <f t="shared" si="202"/>
        <v>30.7</v>
      </c>
      <c r="AY109" s="285">
        <f t="shared" si="203"/>
        <v>30.7</v>
      </c>
      <c r="AZ109" s="285">
        <f t="shared" si="204"/>
        <v>20.8</v>
      </c>
      <c r="BA109" s="285">
        <f t="shared" si="205"/>
        <v>42.3</v>
      </c>
      <c r="BB109" s="285">
        <f t="shared" si="206"/>
        <v>42.3</v>
      </c>
      <c r="BC109" s="285">
        <f t="shared" si="207"/>
        <v>39.5</v>
      </c>
      <c r="BD109" s="285">
        <f t="shared" si="208"/>
        <v>26.2</v>
      </c>
      <c r="BE109" s="285">
        <f t="shared" si="209"/>
        <v>31.4</v>
      </c>
      <c r="BF109" s="285">
        <f t="shared" si="210"/>
        <v>40.299999999999997</v>
      </c>
      <c r="BG109" s="284">
        <f t="shared" si="211"/>
        <v>55.514705882352942</v>
      </c>
      <c r="BH109" s="285">
        <f t="shared" si="212"/>
        <v>50.929368029739777</v>
      </c>
      <c r="BI109" s="285">
        <f t="shared" si="213"/>
        <v>70.406189555125721</v>
      </c>
      <c r="BJ109" s="285">
        <f t="shared" si="214"/>
        <v>70.406189555125721</v>
      </c>
      <c r="BK109" s="285">
        <f t="shared" si="215"/>
        <v>72.895277207392198</v>
      </c>
      <c r="BL109" s="285">
        <f t="shared" si="216"/>
        <v>63.56107660455487</v>
      </c>
      <c r="BM109" s="285">
        <f t="shared" si="217"/>
        <v>63.56107660455487</v>
      </c>
      <c r="BN109" s="285">
        <f t="shared" si="218"/>
        <v>60.289855072463766</v>
      </c>
      <c r="BO109" s="285">
        <f t="shared" si="219"/>
        <v>86.858316221765904</v>
      </c>
      <c r="BP109" s="285">
        <f t="shared" si="220"/>
        <v>86.858316221765904</v>
      </c>
      <c r="BQ109" s="285">
        <f t="shared" si="221"/>
        <v>88.764044943820224</v>
      </c>
      <c r="BR109" s="285">
        <f t="shared" si="222"/>
        <v>51.676528599605518</v>
      </c>
      <c r="BS109" s="285">
        <f t="shared" si="223"/>
        <v>59.80952380952381</v>
      </c>
      <c r="BT109" s="285">
        <f t="shared" si="224"/>
        <v>79.644268774703548</v>
      </c>
      <c r="BU109" s="282">
        <v>7.11</v>
      </c>
      <c r="BV109" s="283">
        <v>7.18</v>
      </c>
      <c r="BW109" s="283">
        <v>7.53</v>
      </c>
      <c r="BX109" s="283">
        <v>7.53</v>
      </c>
      <c r="BY109" s="283">
        <v>7.82</v>
      </c>
      <c r="BZ109" s="283">
        <v>7.4</v>
      </c>
      <c r="CA109" s="283">
        <v>7.4</v>
      </c>
      <c r="CB109" s="283">
        <v>7.79</v>
      </c>
      <c r="CC109" s="283">
        <v>8.2200000000000006</v>
      </c>
      <c r="CD109" s="283">
        <v>8.2200000000000006</v>
      </c>
      <c r="CE109" s="283">
        <v>8.25</v>
      </c>
      <c r="CF109" s="283">
        <v>7.06</v>
      </c>
      <c r="CG109" s="283">
        <v>7.23</v>
      </c>
      <c r="CH109" s="283">
        <v>7.76</v>
      </c>
      <c r="CI109" s="282">
        <f t="shared" si="225"/>
        <v>7.11</v>
      </c>
      <c r="CJ109" s="283">
        <f t="shared" si="226"/>
        <v>7.18</v>
      </c>
      <c r="CK109" s="283">
        <f t="shared" si="227"/>
        <v>7.53</v>
      </c>
      <c r="CL109" s="283">
        <f t="shared" si="228"/>
        <v>7.53</v>
      </c>
      <c r="CM109" s="283">
        <f t="shared" si="229"/>
        <v>7.82</v>
      </c>
      <c r="CN109" s="283">
        <f t="shared" si="230"/>
        <v>7.4</v>
      </c>
      <c r="CO109" s="283">
        <f t="shared" si="231"/>
        <v>7.4</v>
      </c>
      <c r="CP109" s="283">
        <f t="shared" si="232"/>
        <v>7.79</v>
      </c>
      <c r="CQ109" s="283">
        <f t="shared" si="233"/>
        <v>8.2200000000000006</v>
      </c>
      <c r="CR109" s="283">
        <f t="shared" si="234"/>
        <v>8.2200000000000006</v>
      </c>
      <c r="CS109" s="283">
        <f t="shared" si="235"/>
        <v>8.25</v>
      </c>
      <c r="CT109" s="283">
        <f t="shared" si="236"/>
        <v>7.06</v>
      </c>
      <c r="CU109" s="283">
        <f t="shared" si="237"/>
        <v>7.23</v>
      </c>
      <c r="CV109" s="283">
        <f t="shared" si="238"/>
        <v>7.76</v>
      </c>
      <c r="CW109" s="286">
        <f t="shared" si="239"/>
        <v>1</v>
      </c>
      <c r="CX109" s="287">
        <f t="shared" si="240"/>
        <v>1</v>
      </c>
      <c r="CY109" s="287">
        <f t="shared" si="241"/>
        <v>1</v>
      </c>
      <c r="CZ109" s="287">
        <f t="shared" si="242"/>
        <v>1</v>
      </c>
      <c r="DA109" s="287">
        <f t="shared" si="243"/>
        <v>0</v>
      </c>
    </row>
    <row r="110" spans="1:105" x14ac:dyDescent="0.2">
      <c r="A110" s="281" t="s">
        <v>156</v>
      </c>
      <c r="B110" s="94" t="s">
        <v>157</v>
      </c>
      <c r="C110" s="282">
        <v>1.56</v>
      </c>
      <c r="D110" s="283">
        <v>1.36</v>
      </c>
      <c r="E110" s="283">
        <v>1.72</v>
      </c>
      <c r="F110" s="283">
        <v>1.72</v>
      </c>
      <c r="G110" s="283">
        <v>2.5</v>
      </c>
      <c r="H110" s="283">
        <v>1.72</v>
      </c>
      <c r="I110" s="283">
        <v>1.72</v>
      </c>
      <c r="J110" s="283">
        <v>1.76</v>
      </c>
      <c r="K110" s="283">
        <v>1.57</v>
      </c>
      <c r="L110" s="283">
        <v>1.57</v>
      </c>
      <c r="M110" s="283">
        <v>2.84</v>
      </c>
      <c r="N110" s="283">
        <v>3.5</v>
      </c>
      <c r="O110" s="283">
        <v>1.91</v>
      </c>
      <c r="P110" s="283">
        <v>2.86</v>
      </c>
      <c r="Q110" s="284">
        <v>17</v>
      </c>
      <c r="R110" s="285">
        <v>16.3</v>
      </c>
      <c r="S110" s="285">
        <v>20.5</v>
      </c>
      <c r="T110" s="285">
        <v>20.5</v>
      </c>
      <c r="U110" s="285">
        <v>11.6</v>
      </c>
      <c r="V110" s="285">
        <v>21.5</v>
      </c>
      <c r="W110" s="285">
        <v>21.5</v>
      </c>
      <c r="X110" s="285">
        <v>10.8</v>
      </c>
      <c r="Y110" s="285">
        <v>7.4</v>
      </c>
      <c r="Z110" s="285">
        <v>7.4</v>
      </c>
      <c r="AA110" s="285">
        <v>3.8</v>
      </c>
      <c r="AE110" s="282">
        <f t="shared" si="183"/>
        <v>10.897435897435898</v>
      </c>
      <c r="AF110" s="283">
        <f t="shared" si="184"/>
        <v>11.985294117647058</v>
      </c>
      <c r="AG110" s="283">
        <f t="shared" si="185"/>
        <v>11.918604651162791</v>
      </c>
      <c r="AH110" s="283">
        <f t="shared" si="186"/>
        <v>11.918604651162791</v>
      </c>
      <c r="AI110" s="283">
        <f t="shared" si="187"/>
        <v>4.6399999999999997</v>
      </c>
      <c r="AJ110" s="283">
        <f t="shared" si="188"/>
        <v>12.5</v>
      </c>
      <c r="AK110" s="283">
        <f t="shared" si="189"/>
        <v>12.5</v>
      </c>
      <c r="AL110" s="283">
        <f t="shared" si="190"/>
        <v>6.1363636363636367</v>
      </c>
      <c r="AM110" s="283">
        <f t="shared" si="191"/>
        <v>4.7133757961783438</v>
      </c>
      <c r="AN110" s="283">
        <f t="shared" si="192"/>
        <v>4.7133757961783438</v>
      </c>
      <c r="AO110" s="283">
        <f t="shared" si="193"/>
        <v>1.3380281690140845</v>
      </c>
      <c r="AP110" s="283" t="str">
        <f t="shared" si="194"/>
        <v/>
      </c>
      <c r="AQ110" s="283" t="str">
        <f t="shared" si="195"/>
        <v/>
      </c>
      <c r="AR110" s="283" t="str">
        <f t="shared" si="196"/>
        <v/>
      </c>
      <c r="AS110" s="284">
        <f t="shared" si="197"/>
        <v>17</v>
      </c>
      <c r="AT110" s="285">
        <f t="shared" si="198"/>
        <v>16.3</v>
      </c>
      <c r="AU110" s="285">
        <f t="shared" si="199"/>
        <v>20.5</v>
      </c>
      <c r="AV110" s="285">
        <f t="shared" si="200"/>
        <v>20.5</v>
      </c>
      <c r="AW110" s="285">
        <f t="shared" si="201"/>
        <v>11.6</v>
      </c>
      <c r="AX110" s="285">
        <f t="shared" si="202"/>
        <v>21.5</v>
      </c>
      <c r="AY110" s="285">
        <f t="shared" si="203"/>
        <v>21.5</v>
      </c>
      <c r="AZ110" s="285">
        <f t="shared" si="204"/>
        <v>10.8</v>
      </c>
      <c r="BA110" s="285">
        <f t="shared" si="205"/>
        <v>7.4</v>
      </c>
      <c r="BB110" s="285">
        <f t="shared" si="206"/>
        <v>7.4</v>
      </c>
      <c r="BC110" s="285" t="str">
        <f t="shared" si="207"/>
        <v/>
      </c>
      <c r="BD110" s="285" t="str">
        <f t="shared" si="208"/>
        <v/>
      </c>
      <c r="BE110" s="285" t="str">
        <f t="shared" si="209"/>
        <v/>
      </c>
      <c r="BF110" s="285" t="str">
        <f t="shared" si="210"/>
        <v/>
      </c>
      <c r="BG110" s="284">
        <f t="shared" si="211"/>
        <v>31.25</v>
      </c>
      <c r="BH110" s="285">
        <f t="shared" si="212"/>
        <v>30.297397769516731</v>
      </c>
      <c r="BI110" s="285">
        <f t="shared" si="213"/>
        <v>39.651837524177949</v>
      </c>
      <c r="BJ110" s="285">
        <f t="shared" si="214"/>
        <v>39.651837524177949</v>
      </c>
      <c r="BK110" s="285">
        <f t="shared" si="215"/>
        <v>23.819301848049278</v>
      </c>
      <c r="BL110" s="285">
        <f t="shared" si="216"/>
        <v>44.513457556935819</v>
      </c>
      <c r="BM110" s="285">
        <f t="shared" si="217"/>
        <v>44.513457556935819</v>
      </c>
      <c r="BN110" s="285">
        <f t="shared" si="218"/>
        <v>31.304347826086957</v>
      </c>
      <c r="BO110" s="285">
        <f t="shared" si="219"/>
        <v>15.195071868583161</v>
      </c>
      <c r="BP110" s="285">
        <f t="shared" si="220"/>
        <v>15.195071868583161</v>
      </c>
      <c r="BQ110" s="285" t="str">
        <f t="shared" si="221"/>
        <v/>
      </c>
      <c r="BR110" s="285" t="str">
        <f t="shared" si="222"/>
        <v/>
      </c>
      <c r="BS110" s="285" t="str">
        <f t="shared" si="223"/>
        <v/>
      </c>
      <c r="BT110" s="285" t="str">
        <f t="shared" si="224"/>
        <v/>
      </c>
      <c r="BU110" s="282">
        <v>4.1399999999999997</v>
      </c>
      <c r="BV110" s="283">
        <v>3.99</v>
      </c>
      <c r="BW110" s="283">
        <v>4.21</v>
      </c>
      <c r="BX110" s="283">
        <v>4.21</v>
      </c>
      <c r="BY110" s="283">
        <v>4.57</v>
      </c>
      <c r="BZ110" s="283">
        <v>4.1399999999999997</v>
      </c>
      <c r="CA110" s="283">
        <v>4.1399999999999997</v>
      </c>
      <c r="CB110" s="283">
        <v>4.47</v>
      </c>
      <c r="CC110" s="283">
        <v>5.1100000000000003</v>
      </c>
      <c r="CD110" s="283">
        <v>5.1100000000000003</v>
      </c>
      <c r="CE110" s="283">
        <v>5.27</v>
      </c>
      <c r="CI110" s="282">
        <f t="shared" si="225"/>
        <v>4.1399999999999997</v>
      </c>
      <c r="CJ110" s="283">
        <f t="shared" si="226"/>
        <v>3.99</v>
      </c>
      <c r="CK110" s="283">
        <f t="shared" si="227"/>
        <v>4.21</v>
      </c>
      <c r="CL110" s="283">
        <f t="shared" si="228"/>
        <v>4.21</v>
      </c>
      <c r="CM110" s="283">
        <f t="shared" si="229"/>
        <v>4.57</v>
      </c>
      <c r="CN110" s="283">
        <f t="shared" si="230"/>
        <v>4.1399999999999997</v>
      </c>
      <c r="CO110" s="283">
        <f t="shared" si="231"/>
        <v>4.1399999999999997</v>
      </c>
      <c r="CP110" s="283">
        <f t="shared" si="232"/>
        <v>4.47</v>
      </c>
      <c r="CQ110" s="283">
        <f t="shared" si="233"/>
        <v>5.1100000000000003</v>
      </c>
      <c r="CR110" s="283">
        <f t="shared" si="234"/>
        <v>5.1100000000000003</v>
      </c>
      <c r="CS110" s="283" t="str">
        <f t="shared" si="235"/>
        <v/>
      </c>
      <c r="CT110" s="283" t="str">
        <f t="shared" si="236"/>
        <v/>
      </c>
      <c r="CU110" s="283" t="str">
        <f t="shared" si="237"/>
        <v/>
      </c>
      <c r="CV110" s="283" t="str">
        <f t="shared" si="238"/>
        <v/>
      </c>
      <c r="CW110" s="286">
        <f t="shared" si="239"/>
        <v>1</v>
      </c>
      <c r="CX110" s="287">
        <f t="shared" si="240"/>
        <v>1</v>
      </c>
      <c r="CY110" s="287">
        <f t="shared" si="241"/>
        <v>1</v>
      </c>
      <c r="CZ110" s="287" t="str">
        <f t="shared" si="242"/>
        <v/>
      </c>
      <c r="DA110" s="287">
        <f t="shared" si="243"/>
        <v>1</v>
      </c>
    </row>
    <row r="111" spans="1:105" x14ac:dyDescent="0.2">
      <c r="A111" s="281" t="s">
        <v>191</v>
      </c>
      <c r="B111" s="94" t="s">
        <v>381</v>
      </c>
      <c r="C111" s="282">
        <v>5.52</v>
      </c>
      <c r="D111" s="283">
        <v>3.37</v>
      </c>
      <c r="E111" s="283">
        <v>5.96</v>
      </c>
      <c r="F111" s="283">
        <v>5.96</v>
      </c>
      <c r="G111" s="283">
        <v>5.98</v>
      </c>
      <c r="H111" s="283">
        <v>7.2</v>
      </c>
      <c r="I111" s="283">
        <v>7.2</v>
      </c>
      <c r="J111" s="283">
        <v>5.7</v>
      </c>
      <c r="K111" s="283">
        <v>9.6300000000000008</v>
      </c>
      <c r="L111" s="283">
        <v>9.6300000000000008</v>
      </c>
      <c r="M111" s="283">
        <v>6.57</v>
      </c>
      <c r="N111" s="283">
        <v>8.06</v>
      </c>
      <c r="O111" s="283">
        <v>4.63</v>
      </c>
      <c r="P111" s="283">
        <v>7.36</v>
      </c>
      <c r="Q111" s="284">
        <v>22.1</v>
      </c>
      <c r="R111" s="285">
        <v>20.100000000000001</v>
      </c>
      <c r="S111" s="285">
        <v>18.600000000000001</v>
      </c>
      <c r="T111" s="285">
        <v>18.600000000000001</v>
      </c>
      <c r="Y111" s="285">
        <v>27.6</v>
      </c>
      <c r="Z111" s="285">
        <v>27.6</v>
      </c>
      <c r="AA111" s="285">
        <v>15.4</v>
      </c>
      <c r="AE111" s="282">
        <f t="shared" si="183"/>
        <v>4.0036231884057978</v>
      </c>
      <c r="AF111" s="283">
        <f t="shared" si="184"/>
        <v>5.9643916913946589</v>
      </c>
      <c r="AG111" s="283">
        <f t="shared" si="185"/>
        <v>3.1208053691275168</v>
      </c>
      <c r="AH111" s="283">
        <f t="shared" si="186"/>
        <v>3.1208053691275168</v>
      </c>
      <c r="AI111" s="283" t="str">
        <f t="shared" si="187"/>
        <v/>
      </c>
      <c r="AJ111" s="283" t="str">
        <f t="shared" si="188"/>
        <v/>
      </c>
      <c r="AK111" s="283" t="str">
        <f t="shared" si="189"/>
        <v/>
      </c>
      <c r="AL111" s="283" t="str">
        <f t="shared" si="190"/>
        <v/>
      </c>
      <c r="AM111" s="283">
        <f t="shared" si="191"/>
        <v>2.866043613707165</v>
      </c>
      <c r="AN111" s="283">
        <f t="shared" si="192"/>
        <v>2.866043613707165</v>
      </c>
      <c r="AO111" s="283">
        <f t="shared" si="193"/>
        <v>2.3439878234398783</v>
      </c>
      <c r="AP111" s="283" t="str">
        <f t="shared" si="194"/>
        <v/>
      </c>
      <c r="AQ111" s="283" t="str">
        <f t="shared" si="195"/>
        <v/>
      </c>
      <c r="AR111" s="283" t="str">
        <f t="shared" si="196"/>
        <v/>
      </c>
      <c r="AS111" s="284">
        <f t="shared" si="197"/>
        <v>22.1</v>
      </c>
      <c r="AT111" s="285">
        <f t="shared" si="198"/>
        <v>20.100000000000001</v>
      </c>
      <c r="AU111" s="285">
        <f t="shared" si="199"/>
        <v>18.600000000000001</v>
      </c>
      <c r="AV111" s="285">
        <f t="shared" si="200"/>
        <v>18.600000000000001</v>
      </c>
      <c r="AW111" s="285" t="str">
        <f t="shared" si="201"/>
        <v/>
      </c>
      <c r="AX111" s="285" t="str">
        <f t="shared" si="202"/>
        <v/>
      </c>
      <c r="AY111" s="285" t="str">
        <f t="shared" si="203"/>
        <v/>
      </c>
      <c r="AZ111" s="285" t="str">
        <f t="shared" si="204"/>
        <v/>
      </c>
      <c r="BA111" s="285">
        <f t="shared" si="205"/>
        <v>27.6</v>
      </c>
      <c r="BB111" s="285">
        <f t="shared" si="206"/>
        <v>27.6</v>
      </c>
      <c r="BC111" s="285">
        <f t="shared" si="207"/>
        <v>15.4</v>
      </c>
      <c r="BD111" s="285" t="str">
        <f t="shared" si="208"/>
        <v/>
      </c>
      <c r="BE111" s="285" t="str">
        <f t="shared" si="209"/>
        <v/>
      </c>
      <c r="BF111" s="285" t="str">
        <f t="shared" si="210"/>
        <v/>
      </c>
      <c r="BG111" s="284">
        <f t="shared" si="211"/>
        <v>40.625</v>
      </c>
      <c r="BH111" s="285">
        <f t="shared" si="212"/>
        <v>37.360594795539036</v>
      </c>
      <c r="BI111" s="285">
        <f t="shared" si="213"/>
        <v>35.976789168278529</v>
      </c>
      <c r="BJ111" s="285">
        <f t="shared" si="214"/>
        <v>35.976789168278529</v>
      </c>
      <c r="BK111" s="285" t="str">
        <f t="shared" si="215"/>
        <v/>
      </c>
      <c r="BL111" s="285" t="str">
        <f t="shared" si="216"/>
        <v/>
      </c>
      <c r="BM111" s="285" t="str">
        <f t="shared" si="217"/>
        <v/>
      </c>
      <c r="BN111" s="285" t="str">
        <f t="shared" si="218"/>
        <v/>
      </c>
      <c r="BO111" s="285">
        <f t="shared" si="219"/>
        <v>56.67351129363449</v>
      </c>
      <c r="BP111" s="285">
        <f t="shared" si="220"/>
        <v>56.67351129363449</v>
      </c>
      <c r="BQ111" s="285">
        <f t="shared" si="221"/>
        <v>34.606741573033709</v>
      </c>
      <c r="BR111" s="285" t="str">
        <f t="shared" si="222"/>
        <v/>
      </c>
      <c r="BS111" s="285" t="str">
        <f t="shared" si="223"/>
        <v/>
      </c>
      <c r="BT111" s="285" t="str">
        <f t="shared" si="224"/>
        <v/>
      </c>
      <c r="BU111" s="282">
        <v>8.02</v>
      </c>
      <c r="BV111" s="283">
        <v>8.01</v>
      </c>
      <c r="BW111" s="283">
        <v>7.65</v>
      </c>
      <c r="BX111" s="283">
        <v>7.65</v>
      </c>
      <c r="CC111" s="283">
        <v>8.57</v>
      </c>
      <c r="CD111" s="283">
        <v>8.57</v>
      </c>
      <c r="CE111" s="283">
        <v>7.95</v>
      </c>
      <c r="CI111" s="282">
        <f t="shared" si="225"/>
        <v>8.02</v>
      </c>
      <c r="CJ111" s="283">
        <f t="shared" si="226"/>
        <v>8.01</v>
      </c>
      <c r="CK111" s="283">
        <f t="shared" si="227"/>
        <v>7.65</v>
      </c>
      <c r="CL111" s="283">
        <f t="shared" si="228"/>
        <v>7.65</v>
      </c>
      <c r="CM111" s="283" t="str">
        <f t="shared" si="229"/>
        <v/>
      </c>
      <c r="CN111" s="283" t="str">
        <f t="shared" si="230"/>
        <v/>
      </c>
      <c r="CO111" s="283" t="str">
        <f t="shared" si="231"/>
        <v/>
      </c>
      <c r="CP111" s="283" t="str">
        <f t="shared" si="232"/>
        <v/>
      </c>
      <c r="CQ111" s="283">
        <f t="shared" si="233"/>
        <v>8.57</v>
      </c>
      <c r="CR111" s="283">
        <f t="shared" si="234"/>
        <v>8.57</v>
      </c>
      <c r="CS111" s="283">
        <f t="shared" si="235"/>
        <v>7.95</v>
      </c>
      <c r="CT111" s="283" t="str">
        <f t="shared" si="236"/>
        <v/>
      </c>
      <c r="CU111" s="283" t="str">
        <f t="shared" si="237"/>
        <v/>
      </c>
      <c r="CV111" s="283" t="str">
        <f t="shared" si="238"/>
        <v/>
      </c>
      <c r="CW111" s="286">
        <f t="shared" si="239"/>
        <v>1</v>
      </c>
      <c r="CX111" s="287">
        <f t="shared" si="240"/>
        <v>1</v>
      </c>
      <c r="CY111" s="287">
        <f t="shared" si="241"/>
        <v>1</v>
      </c>
      <c r="CZ111" s="287" t="str">
        <f t="shared" si="242"/>
        <v/>
      </c>
      <c r="DA111" s="287">
        <f t="shared" si="243"/>
        <v>1</v>
      </c>
    </row>
    <row r="112" spans="1:105" ht="17" x14ac:dyDescent="0.25">
      <c r="A112" s="281" t="s">
        <v>158</v>
      </c>
      <c r="B112" s="94" t="s">
        <v>2594</v>
      </c>
      <c r="C112" s="282">
        <v>12.41</v>
      </c>
      <c r="D112" s="283">
        <v>13.28</v>
      </c>
      <c r="E112" s="283">
        <v>12.53</v>
      </c>
      <c r="F112" s="283">
        <v>12.53</v>
      </c>
      <c r="G112" s="283">
        <v>8.65</v>
      </c>
      <c r="H112" s="283">
        <v>12.27</v>
      </c>
      <c r="I112" s="283">
        <v>12.27</v>
      </c>
      <c r="J112" s="283">
        <v>9.94</v>
      </c>
      <c r="K112" s="283">
        <v>9.8699999999999992</v>
      </c>
      <c r="L112" s="283">
        <v>9.8699999999999992</v>
      </c>
      <c r="M112" s="283">
        <v>4.93</v>
      </c>
      <c r="N112" s="283">
        <v>9.3800000000000008</v>
      </c>
      <c r="O112" s="283">
        <v>12.3</v>
      </c>
      <c r="P112" s="283">
        <v>7.11</v>
      </c>
      <c r="Q112" s="284">
        <v>10.1</v>
      </c>
      <c r="R112" s="285">
        <v>11</v>
      </c>
      <c r="S112" s="285">
        <v>7.3</v>
      </c>
      <c r="T112" s="285">
        <v>7.3</v>
      </c>
      <c r="U112" s="285">
        <v>2.2000000000000002</v>
      </c>
      <c r="V112" s="285">
        <v>10.4</v>
      </c>
      <c r="W112" s="285">
        <v>10.4</v>
      </c>
      <c r="X112" s="285">
        <v>12.3</v>
      </c>
      <c r="AB112" s="285">
        <v>17.2</v>
      </c>
      <c r="AC112" s="285">
        <v>9.4</v>
      </c>
      <c r="AD112" s="285">
        <v>3.9</v>
      </c>
      <c r="AE112" s="282">
        <f t="shared" si="183"/>
        <v>0.813859790491539</v>
      </c>
      <c r="AF112" s="283">
        <f t="shared" si="184"/>
        <v>0.82831325301204828</v>
      </c>
      <c r="AG112" s="283">
        <f t="shared" si="185"/>
        <v>0.5826017557861134</v>
      </c>
      <c r="AH112" s="283">
        <f t="shared" si="186"/>
        <v>0.5826017557861134</v>
      </c>
      <c r="AI112" s="283">
        <f t="shared" si="187"/>
        <v>0.25433526011560692</v>
      </c>
      <c r="AJ112" s="283">
        <f t="shared" si="188"/>
        <v>0.84759576202118991</v>
      </c>
      <c r="AK112" s="283">
        <f t="shared" si="189"/>
        <v>0.84759576202118991</v>
      </c>
      <c r="AL112" s="283">
        <f t="shared" si="190"/>
        <v>1.2374245472837024</v>
      </c>
      <c r="AM112" s="283" t="str">
        <f t="shared" si="191"/>
        <v/>
      </c>
      <c r="AN112" s="283" t="str">
        <f t="shared" si="192"/>
        <v/>
      </c>
      <c r="AO112" s="283" t="str">
        <f t="shared" si="193"/>
        <v/>
      </c>
      <c r="AP112" s="283">
        <f t="shared" si="194"/>
        <v>1.833688699360341</v>
      </c>
      <c r="AQ112" s="283">
        <f t="shared" si="195"/>
        <v>0.7642276422764227</v>
      </c>
      <c r="AR112" s="283">
        <f t="shared" si="196"/>
        <v>0.54852320675105481</v>
      </c>
      <c r="AS112" s="284" t="str">
        <f t="shared" si="197"/>
        <v/>
      </c>
      <c r="AT112" s="285" t="str">
        <f t="shared" si="198"/>
        <v/>
      </c>
      <c r="AU112" s="285" t="str">
        <f t="shared" si="199"/>
        <v/>
      </c>
      <c r="AV112" s="285" t="str">
        <f t="shared" si="200"/>
        <v/>
      </c>
      <c r="AW112" s="285" t="str">
        <f t="shared" si="201"/>
        <v/>
      </c>
      <c r="AX112" s="285" t="str">
        <f t="shared" si="202"/>
        <v/>
      </c>
      <c r="AY112" s="285" t="str">
        <f t="shared" si="203"/>
        <v/>
      </c>
      <c r="AZ112" s="285" t="str">
        <f t="shared" si="204"/>
        <v/>
      </c>
      <c r="BA112" s="285" t="str">
        <f t="shared" si="205"/>
        <v/>
      </c>
      <c r="BB112" s="285" t="str">
        <f t="shared" si="206"/>
        <v/>
      </c>
      <c r="BC112" s="285" t="str">
        <f t="shared" si="207"/>
        <v/>
      </c>
      <c r="BD112" s="285">
        <f t="shared" si="208"/>
        <v>17.2</v>
      </c>
      <c r="BE112" s="285" t="str">
        <f t="shared" si="209"/>
        <v/>
      </c>
      <c r="BF112" s="285" t="str">
        <f t="shared" si="210"/>
        <v/>
      </c>
      <c r="BG112" s="284" t="str">
        <f t="shared" si="211"/>
        <v/>
      </c>
      <c r="BH112" s="285" t="str">
        <f t="shared" si="212"/>
        <v/>
      </c>
      <c r="BI112" s="285" t="str">
        <f t="shared" si="213"/>
        <v/>
      </c>
      <c r="BJ112" s="285" t="str">
        <f t="shared" si="214"/>
        <v/>
      </c>
      <c r="BK112" s="285" t="str">
        <f t="shared" si="215"/>
        <v/>
      </c>
      <c r="BL112" s="285" t="str">
        <f t="shared" si="216"/>
        <v/>
      </c>
      <c r="BM112" s="285" t="str">
        <f t="shared" si="217"/>
        <v/>
      </c>
      <c r="BN112" s="285" t="str">
        <f t="shared" si="218"/>
        <v/>
      </c>
      <c r="BO112" s="285" t="str">
        <f t="shared" si="219"/>
        <v/>
      </c>
      <c r="BP112" s="285" t="str">
        <f t="shared" si="220"/>
        <v/>
      </c>
      <c r="BQ112" s="285" t="str">
        <f t="shared" si="221"/>
        <v/>
      </c>
      <c r="BR112" s="285">
        <f t="shared" si="222"/>
        <v>33.925049309664693</v>
      </c>
      <c r="BS112" s="285" t="str">
        <f t="shared" si="223"/>
        <v/>
      </c>
      <c r="BT112" s="285" t="str">
        <f t="shared" si="224"/>
        <v/>
      </c>
      <c r="BU112" s="282">
        <v>7.08</v>
      </c>
      <c r="BV112" s="283">
        <v>7.08</v>
      </c>
      <c r="BW112" s="283">
        <v>7.12</v>
      </c>
      <c r="BX112" s="283">
        <v>7.12</v>
      </c>
      <c r="BY112" s="283">
        <v>6.74</v>
      </c>
      <c r="BZ112" s="283">
        <v>7.06</v>
      </c>
      <c r="CA112" s="283">
        <v>7.06</v>
      </c>
      <c r="CB112" s="283">
        <v>6.64</v>
      </c>
      <c r="CF112" s="283">
        <v>6.68</v>
      </c>
      <c r="CG112" s="283">
        <v>7.01</v>
      </c>
      <c r="CH112" s="283">
        <v>7.27</v>
      </c>
      <c r="CI112" s="282" t="str">
        <f t="shared" si="225"/>
        <v/>
      </c>
      <c r="CJ112" s="283" t="str">
        <f t="shared" si="226"/>
        <v/>
      </c>
      <c r="CK112" s="283" t="str">
        <f t="shared" si="227"/>
        <v/>
      </c>
      <c r="CL112" s="283" t="str">
        <f t="shared" si="228"/>
        <v/>
      </c>
      <c r="CM112" s="283" t="str">
        <f t="shared" si="229"/>
        <v/>
      </c>
      <c r="CN112" s="283" t="str">
        <f t="shared" si="230"/>
        <v/>
      </c>
      <c r="CO112" s="283" t="str">
        <f t="shared" si="231"/>
        <v/>
      </c>
      <c r="CP112" s="283" t="str">
        <f t="shared" si="232"/>
        <v/>
      </c>
      <c r="CQ112" s="283" t="str">
        <f t="shared" si="233"/>
        <v/>
      </c>
      <c r="CR112" s="283" t="str">
        <f t="shared" si="234"/>
        <v/>
      </c>
      <c r="CS112" s="283" t="str">
        <f t="shared" si="235"/>
        <v/>
      </c>
      <c r="CT112" s="283">
        <f t="shared" si="236"/>
        <v>6.68</v>
      </c>
      <c r="CU112" s="283" t="str">
        <f t="shared" si="237"/>
        <v/>
      </c>
      <c r="CV112" s="283" t="str">
        <f t="shared" si="238"/>
        <v/>
      </c>
      <c r="CW112" s="286" t="str">
        <f t="shared" si="239"/>
        <v/>
      </c>
      <c r="CX112" s="287" t="str">
        <f t="shared" si="240"/>
        <v/>
      </c>
      <c r="CY112" s="287">
        <f t="shared" si="241"/>
        <v>1</v>
      </c>
      <c r="CZ112" s="287" t="str">
        <f t="shared" si="242"/>
        <v/>
      </c>
      <c r="DA112" s="287">
        <f t="shared" si="243"/>
        <v>3</v>
      </c>
    </row>
    <row r="113" spans="1:105" ht="17" x14ac:dyDescent="0.25">
      <c r="A113" s="281" t="s">
        <v>159</v>
      </c>
      <c r="B113" s="94" t="s">
        <v>2595</v>
      </c>
      <c r="C113" s="282">
        <v>10.199999999999999</v>
      </c>
      <c r="D113" s="283">
        <v>10.69</v>
      </c>
      <c r="E113" s="283">
        <v>7.54</v>
      </c>
      <c r="F113" s="283">
        <v>7.54</v>
      </c>
      <c r="G113" s="283">
        <v>7.96</v>
      </c>
      <c r="H113" s="283">
        <v>8.3699999999999992</v>
      </c>
      <c r="I113" s="283">
        <v>8.3699999999999992</v>
      </c>
      <c r="J113" s="283">
        <v>9.02</v>
      </c>
      <c r="K113" s="283">
        <v>7.46</v>
      </c>
      <c r="L113" s="283">
        <v>7.46</v>
      </c>
      <c r="M113" s="283">
        <v>7.11</v>
      </c>
      <c r="N113" s="283">
        <v>11.34</v>
      </c>
      <c r="O113" s="283">
        <v>13.4</v>
      </c>
      <c r="P113" s="283">
        <v>13.47</v>
      </c>
      <c r="Q113" s="284">
        <v>5</v>
      </c>
      <c r="R113" s="285">
        <v>7.2</v>
      </c>
      <c r="AB113" s="285">
        <v>8.6999999999999993</v>
      </c>
      <c r="AC113" s="285">
        <v>8</v>
      </c>
      <c r="AD113" s="285">
        <v>6.6</v>
      </c>
      <c r="AE113" s="282">
        <f t="shared" si="183"/>
        <v>0.49019607843137258</v>
      </c>
      <c r="AF113" s="283">
        <f t="shared" si="184"/>
        <v>0.67352666043030873</v>
      </c>
      <c r="AG113" s="283" t="str">
        <f t="shared" si="185"/>
        <v/>
      </c>
      <c r="AH113" s="283" t="str">
        <f t="shared" si="186"/>
        <v/>
      </c>
      <c r="AI113" s="283" t="str">
        <f t="shared" si="187"/>
        <v/>
      </c>
      <c r="AJ113" s="283" t="str">
        <f t="shared" si="188"/>
        <v/>
      </c>
      <c r="AK113" s="283" t="str">
        <f t="shared" si="189"/>
        <v/>
      </c>
      <c r="AL113" s="283" t="str">
        <f t="shared" si="190"/>
        <v/>
      </c>
      <c r="AM113" s="283" t="str">
        <f t="shared" si="191"/>
        <v/>
      </c>
      <c r="AN113" s="283" t="str">
        <f t="shared" si="192"/>
        <v/>
      </c>
      <c r="AO113" s="283" t="str">
        <f t="shared" si="193"/>
        <v/>
      </c>
      <c r="AP113" s="283">
        <f t="shared" si="194"/>
        <v>0.7671957671957671</v>
      </c>
      <c r="AQ113" s="283">
        <f t="shared" si="195"/>
        <v>0.59701492537313428</v>
      </c>
      <c r="AR113" s="283">
        <f t="shared" si="196"/>
        <v>0.48997772828507791</v>
      </c>
      <c r="AS113" s="284" t="str">
        <f t="shared" si="197"/>
        <v/>
      </c>
      <c r="AT113" s="285" t="str">
        <f t="shared" si="198"/>
        <v/>
      </c>
      <c r="AU113" s="285" t="str">
        <f t="shared" si="199"/>
        <v/>
      </c>
      <c r="AV113" s="285" t="str">
        <f t="shared" si="200"/>
        <v/>
      </c>
      <c r="AW113" s="285" t="str">
        <f t="shared" si="201"/>
        <v/>
      </c>
      <c r="AX113" s="285" t="str">
        <f t="shared" si="202"/>
        <v/>
      </c>
      <c r="AY113" s="285" t="str">
        <f t="shared" si="203"/>
        <v/>
      </c>
      <c r="AZ113" s="285" t="str">
        <f t="shared" si="204"/>
        <v/>
      </c>
      <c r="BA113" s="285" t="str">
        <f t="shared" si="205"/>
        <v/>
      </c>
      <c r="BB113" s="285" t="str">
        <f t="shared" si="206"/>
        <v/>
      </c>
      <c r="BC113" s="285" t="str">
        <f t="shared" si="207"/>
        <v/>
      </c>
      <c r="BD113" s="285" t="str">
        <f t="shared" si="208"/>
        <v/>
      </c>
      <c r="BE113" s="285" t="str">
        <f t="shared" si="209"/>
        <v/>
      </c>
      <c r="BF113" s="285" t="str">
        <f t="shared" si="210"/>
        <v/>
      </c>
      <c r="BG113" s="284" t="str">
        <f t="shared" si="211"/>
        <v/>
      </c>
      <c r="BH113" s="285" t="str">
        <f t="shared" si="212"/>
        <v/>
      </c>
      <c r="BI113" s="285" t="str">
        <f t="shared" si="213"/>
        <v/>
      </c>
      <c r="BJ113" s="285" t="str">
        <f t="shared" si="214"/>
        <v/>
      </c>
      <c r="BK113" s="285" t="str">
        <f t="shared" si="215"/>
        <v/>
      </c>
      <c r="BL113" s="285" t="str">
        <f t="shared" si="216"/>
        <v/>
      </c>
      <c r="BM113" s="285" t="str">
        <f t="shared" si="217"/>
        <v/>
      </c>
      <c r="BN113" s="285" t="str">
        <f t="shared" si="218"/>
        <v/>
      </c>
      <c r="BO113" s="285" t="str">
        <f t="shared" si="219"/>
        <v/>
      </c>
      <c r="BP113" s="285" t="str">
        <f t="shared" si="220"/>
        <v/>
      </c>
      <c r="BQ113" s="285" t="str">
        <f t="shared" si="221"/>
        <v/>
      </c>
      <c r="BR113" s="285" t="str">
        <f t="shared" si="222"/>
        <v/>
      </c>
      <c r="BS113" s="285" t="str">
        <f t="shared" si="223"/>
        <v/>
      </c>
      <c r="BT113" s="285" t="str">
        <f t="shared" si="224"/>
        <v/>
      </c>
      <c r="BU113" s="282">
        <v>6.47</v>
      </c>
      <c r="BV113" s="283">
        <v>6.5</v>
      </c>
      <c r="CF113" s="283">
        <v>6.68</v>
      </c>
      <c r="CG113" s="283">
        <v>6.6</v>
      </c>
      <c r="CH113" s="283">
        <v>6.72</v>
      </c>
      <c r="CI113" s="282" t="str">
        <f t="shared" si="225"/>
        <v/>
      </c>
      <c r="CJ113" s="283" t="str">
        <f t="shared" si="226"/>
        <v/>
      </c>
      <c r="CK113" s="283" t="str">
        <f t="shared" si="227"/>
        <v/>
      </c>
      <c r="CL113" s="283" t="str">
        <f t="shared" si="228"/>
        <v/>
      </c>
      <c r="CM113" s="283" t="str">
        <f t="shared" si="229"/>
        <v/>
      </c>
      <c r="CN113" s="283" t="str">
        <f t="shared" si="230"/>
        <v/>
      </c>
      <c r="CO113" s="283" t="str">
        <f t="shared" si="231"/>
        <v/>
      </c>
      <c r="CP113" s="283" t="str">
        <f t="shared" si="232"/>
        <v/>
      </c>
      <c r="CQ113" s="283" t="str">
        <f t="shared" si="233"/>
        <v/>
      </c>
      <c r="CR113" s="283" t="str">
        <f t="shared" si="234"/>
        <v/>
      </c>
      <c r="CS113" s="283" t="str">
        <f t="shared" si="235"/>
        <v/>
      </c>
      <c r="CT113" s="283" t="str">
        <f t="shared" si="236"/>
        <v/>
      </c>
      <c r="CU113" s="283" t="str">
        <f t="shared" si="237"/>
        <v/>
      </c>
      <c r="CV113" s="283" t="str">
        <f t="shared" si="238"/>
        <v/>
      </c>
      <c r="CW113" s="286" t="str">
        <f t="shared" si="239"/>
        <v/>
      </c>
      <c r="CX113" s="287" t="str">
        <f t="shared" si="240"/>
        <v/>
      </c>
      <c r="CY113" s="287" t="str">
        <f t="shared" si="241"/>
        <v/>
      </c>
      <c r="CZ113" s="287" t="str">
        <f t="shared" si="242"/>
        <v/>
      </c>
      <c r="DA113" s="287">
        <f t="shared" si="243"/>
        <v>4</v>
      </c>
    </row>
    <row r="114" spans="1:105" ht="17" x14ac:dyDescent="0.25">
      <c r="A114" s="281" t="s">
        <v>160</v>
      </c>
      <c r="B114" s="94" t="s">
        <v>2596</v>
      </c>
      <c r="C114" s="282">
        <v>2.67</v>
      </c>
      <c r="D114" s="283">
        <v>1.79</v>
      </c>
      <c r="E114" s="283">
        <v>2.91</v>
      </c>
      <c r="F114" s="283">
        <v>2.91</v>
      </c>
      <c r="G114" s="283">
        <v>4.9400000000000004</v>
      </c>
      <c r="H114" s="283">
        <v>1.33</v>
      </c>
      <c r="I114" s="283">
        <v>1.33</v>
      </c>
      <c r="J114" s="283">
        <v>2.61</v>
      </c>
      <c r="K114" s="283">
        <v>4.6100000000000003</v>
      </c>
      <c r="L114" s="283">
        <v>4.6100000000000003</v>
      </c>
      <c r="M114" s="283">
        <v>4.75</v>
      </c>
      <c r="N114" s="283">
        <v>2.11</v>
      </c>
      <c r="O114" s="283">
        <v>0.86</v>
      </c>
      <c r="P114" s="283">
        <v>3.41</v>
      </c>
      <c r="Q114" s="284">
        <v>5.3</v>
      </c>
      <c r="R114" s="285">
        <v>8.5</v>
      </c>
      <c r="S114" s="285">
        <v>10.1</v>
      </c>
      <c r="T114" s="285">
        <v>10.1</v>
      </c>
      <c r="U114" s="285">
        <v>4.2</v>
      </c>
      <c r="V114" s="285">
        <v>8.9</v>
      </c>
      <c r="W114" s="285">
        <v>8.9</v>
      </c>
      <c r="X114" s="285">
        <v>8.1</v>
      </c>
      <c r="AB114" s="285">
        <v>8.4</v>
      </c>
      <c r="AC114" s="285">
        <v>4.5999999999999996</v>
      </c>
      <c r="AD114" s="285">
        <v>11</v>
      </c>
      <c r="AE114" s="282">
        <f t="shared" si="183"/>
        <v>1.9850187265917603</v>
      </c>
      <c r="AF114" s="283">
        <f t="shared" si="184"/>
        <v>4.7486033519553068</v>
      </c>
      <c r="AG114" s="283">
        <f t="shared" si="185"/>
        <v>3.4707903780068725</v>
      </c>
      <c r="AH114" s="283">
        <f t="shared" si="186"/>
        <v>3.4707903780068725</v>
      </c>
      <c r="AI114" s="283">
        <f t="shared" si="187"/>
        <v>0.85020242914979749</v>
      </c>
      <c r="AJ114" s="283">
        <f t="shared" si="188"/>
        <v>6.6917293233082704</v>
      </c>
      <c r="AK114" s="283">
        <f t="shared" si="189"/>
        <v>6.6917293233082704</v>
      </c>
      <c r="AL114" s="283">
        <f t="shared" si="190"/>
        <v>3.103448275862069</v>
      </c>
      <c r="AM114" s="283" t="str">
        <f t="shared" si="191"/>
        <v/>
      </c>
      <c r="AN114" s="283" t="str">
        <f t="shared" si="192"/>
        <v/>
      </c>
      <c r="AO114" s="283" t="str">
        <f t="shared" si="193"/>
        <v/>
      </c>
      <c r="AP114" s="283">
        <f t="shared" si="194"/>
        <v>3.9810426540284363</v>
      </c>
      <c r="AQ114" s="283">
        <f t="shared" si="195"/>
        <v>5.3488372093023253</v>
      </c>
      <c r="AR114" s="283">
        <f t="shared" si="196"/>
        <v>3.225806451612903</v>
      </c>
      <c r="AS114" s="284">
        <f t="shared" si="197"/>
        <v>5.3</v>
      </c>
      <c r="AT114" s="285">
        <f t="shared" si="198"/>
        <v>8.5</v>
      </c>
      <c r="AU114" s="285">
        <f t="shared" si="199"/>
        <v>10.1</v>
      </c>
      <c r="AV114" s="285">
        <f t="shared" si="200"/>
        <v>10.1</v>
      </c>
      <c r="AW114" s="285" t="str">
        <f t="shared" si="201"/>
        <v/>
      </c>
      <c r="AX114" s="285">
        <f t="shared" si="202"/>
        <v>8.9</v>
      </c>
      <c r="AY114" s="285">
        <f t="shared" si="203"/>
        <v>8.9</v>
      </c>
      <c r="AZ114" s="285">
        <f t="shared" si="204"/>
        <v>8.1</v>
      </c>
      <c r="BA114" s="285" t="str">
        <f t="shared" si="205"/>
        <v/>
      </c>
      <c r="BB114" s="285" t="str">
        <f t="shared" si="206"/>
        <v/>
      </c>
      <c r="BC114" s="285" t="str">
        <f t="shared" si="207"/>
        <v/>
      </c>
      <c r="BD114" s="285">
        <f t="shared" si="208"/>
        <v>8.4</v>
      </c>
      <c r="BE114" s="285">
        <f t="shared" si="209"/>
        <v>4.5999999999999996</v>
      </c>
      <c r="BF114" s="285">
        <f t="shared" si="210"/>
        <v>11</v>
      </c>
      <c r="BG114" s="284">
        <f t="shared" si="211"/>
        <v>9.742647058823529</v>
      </c>
      <c r="BH114" s="285">
        <f t="shared" si="212"/>
        <v>15.799256505576208</v>
      </c>
      <c r="BI114" s="285">
        <f t="shared" si="213"/>
        <v>19.535783365570598</v>
      </c>
      <c r="BJ114" s="285">
        <f t="shared" si="214"/>
        <v>19.535783365570598</v>
      </c>
      <c r="BK114" s="285" t="str">
        <f t="shared" si="215"/>
        <v/>
      </c>
      <c r="BL114" s="285">
        <f t="shared" si="216"/>
        <v>18.42650103519669</v>
      </c>
      <c r="BM114" s="285">
        <f t="shared" si="217"/>
        <v>18.42650103519669</v>
      </c>
      <c r="BN114" s="285">
        <f t="shared" si="218"/>
        <v>23.478260869565219</v>
      </c>
      <c r="BO114" s="285" t="str">
        <f t="shared" si="219"/>
        <v/>
      </c>
      <c r="BP114" s="285" t="str">
        <f t="shared" si="220"/>
        <v/>
      </c>
      <c r="BQ114" s="285" t="str">
        <f t="shared" si="221"/>
        <v/>
      </c>
      <c r="BR114" s="285">
        <f t="shared" si="222"/>
        <v>16.568047337278106</v>
      </c>
      <c r="BS114" s="285">
        <f t="shared" si="223"/>
        <v>8.761904761904761</v>
      </c>
      <c r="BT114" s="285">
        <f t="shared" si="224"/>
        <v>21.739130434782609</v>
      </c>
      <c r="BU114" s="282">
        <v>6.58</v>
      </c>
      <c r="BV114" s="283">
        <v>6</v>
      </c>
      <c r="BW114" s="283">
        <v>7.65</v>
      </c>
      <c r="BX114" s="283">
        <v>7.65</v>
      </c>
      <c r="BY114" s="283">
        <v>7.37</v>
      </c>
      <c r="BZ114" s="283">
        <v>7.58</v>
      </c>
      <c r="CA114" s="283">
        <v>7.58</v>
      </c>
      <c r="CB114" s="283">
        <v>7.04</v>
      </c>
      <c r="CF114" s="283">
        <v>6.82</v>
      </c>
      <c r="CG114" s="283">
        <v>6.31</v>
      </c>
      <c r="CH114" s="283">
        <v>7.15</v>
      </c>
      <c r="CI114" s="282">
        <f t="shared" si="225"/>
        <v>6.58</v>
      </c>
      <c r="CJ114" s="283">
        <f t="shared" si="226"/>
        <v>6</v>
      </c>
      <c r="CK114" s="283">
        <f t="shared" si="227"/>
        <v>7.65</v>
      </c>
      <c r="CL114" s="283">
        <f t="shared" si="228"/>
        <v>7.65</v>
      </c>
      <c r="CM114" s="283" t="str">
        <f t="shared" si="229"/>
        <v/>
      </c>
      <c r="CN114" s="283">
        <f t="shared" si="230"/>
        <v>7.58</v>
      </c>
      <c r="CO114" s="283">
        <f t="shared" si="231"/>
        <v>7.58</v>
      </c>
      <c r="CP114" s="283">
        <f t="shared" si="232"/>
        <v>7.04</v>
      </c>
      <c r="CQ114" s="283" t="str">
        <f t="shared" si="233"/>
        <v/>
      </c>
      <c r="CR114" s="283" t="str">
        <f t="shared" si="234"/>
        <v/>
      </c>
      <c r="CS114" s="283" t="str">
        <f t="shared" si="235"/>
        <v/>
      </c>
      <c r="CT114" s="283">
        <f t="shared" si="236"/>
        <v>6.82</v>
      </c>
      <c r="CU114" s="283">
        <f t="shared" si="237"/>
        <v>6.31</v>
      </c>
      <c r="CV114" s="283">
        <f t="shared" si="238"/>
        <v>7.15</v>
      </c>
      <c r="CW114" s="286">
        <f t="shared" si="239"/>
        <v>1</v>
      </c>
      <c r="CX114" s="287">
        <f t="shared" si="240"/>
        <v>1</v>
      </c>
      <c r="CY114" s="287">
        <f t="shared" si="241"/>
        <v>1</v>
      </c>
      <c r="CZ114" s="287">
        <f t="shared" si="242"/>
        <v>1</v>
      </c>
      <c r="DA114" s="287">
        <f t="shared" si="243"/>
        <v>0</v>
      </c>
    </row>
    <row r="115" spans="1:105" ht="17" x14ac:dyDescent="0.25">
      <c r="A115" s="281" t="s">
        <v>161</v>
      </c>
      <c r="B115" s="94" t="s">
        <v>2597</v>
      </c>
      <c r="C115" s="282">
        <v>12.66</v>
      </c>
      <c r="D115" s="283">
        <v>13.61</v>
      </c>
      <c r="E115" s="283">
        <v>9.43</v>
      </c>
      <c r="F115" s="283">
        <v>9.43</v>
      </c>
      <c r="G115" s="283">
        <v>6.16</v>
      </c>
      <c r="H115" s="283">
        <v>12.2</v>
      </c>
      <c r="I115" s="283">
        <v>12.2</v>
      </c>
      <c r="J115" s="283">
        <v>7.62</v>
      </c>
      <c r="K115" s="283">
        <v>4.45</v>
      </c>
      <c r="L115" s="283">
        <v>4.45</v>
      </c>
      <c r="M115" s="283">
        <v>4.72</v>
      </c>
      <c r="N115" s="283">
        <v>8.7799999999999994</v>
      </c>
      <c r="O115" s="283">
        <v>9.74</v>
      </c>
      <c r="P115" s="283">
        <v>10.42</v>
      </c>
      <c r="Q115" s="284">
        <v>11.7</v>
      </c>
      <c r="R115" s="285">
        <v>11.8</v>
      </c>
      <c r="S115" s="285">
        <v>2.8</v>
      </c>
      <c r="T115" s="285">
        <v>2.8</v>
      </c>
      <c r="V115" s="285">
        <v>5.5</v>
      </c>
      <c r="W115" s="285">
        <v>5.5</v>
      </c>
      <c r="X115" s="285">
        <v>7.3</v>
      </c>
      <c r="AB115" s="285">
        <v>8.6999999999999993</v>
      </c>
      <c r="AC115" s="285">
        <v>6.4</v>
      </c>
      <c r="AD115" s="285">
        <v>7.8</v>
      </c>
      <c r="AE115" s="282">
        <f t="shared" si="183"/>
        <v>0.92417061611374396</v>
      </c>
      <c r="AF115" s="283">
        <f t="shared" si="184"/>
        <v>0.86700955180014705</v>
      </c>
      <c r="AG115" s="283">
        <f t="shared" si="185"/>
        <v>0.29692470837751855</v>
      </c>
      <c r="AH115" s="283">
        <f t="shared" si="186"/>
        <v>0.29692470837751855</v>
      </c>
      <c r="AI115" s="283" t="str">
        <f t="shared" si="187"/>
        <v/>
      </c>
      <c r="AJ115" s="283">
        <f t="shared" si="188"/>
        <v>0.45081967213114754</v>
      </c>
      <c r="AK115" s="283">
        <f t="shared" si="189"/>
        <v>0.45081967213114754</v>
      </c>
      <c r="AL115" s="283">
        <f t="shared" si="190"/>
        <v>0.95800524934383202</v>
      </c>
      <c r="AM115" s="283" t="str">
        <f t="shared" si="191"/>
        <v/>
      </c>
      <c r="AN115" s="283" t="str">
        <f t="shared" si="192"/>
        <v/>
      </c>
      <c r="AO115" s="283" t="str">
        <f t="shared" si="193"/>
        <v/>
      </c>
      <c r="AP115" s="283">
        <f t="shared" si="194"/>
        <v>0.99088838268792712</v>
      </c>
      <c r="AQ115" s="283">
        <f t="shared" si="195"/>
        <v>0.65708418891170428</v>
      </c>
      <c r="AR115" s="283">
        <f t="shared" si="196"/>
        <v>0.74856046065259119</v>
      </c>
      <c r="AS115" s="284" t="str">
        <f t="shared" si="197"/>
        <v/>
      </c>
      <c r="AT115" s="285" t="str">
        <f t="shared" si="198"/>
        <v/>
      </c>
      <c r="AU115" s="285" t="str">
        <f t="shared" si="199"/>
        <v/>
      </c>
      <c r="AV115" s="285" t="str">
        <f t="shared" si="200"/>
        <v/>
      </c>
      <c r="AW115" s="285" t="str">
        <f t="shared" si="201"/>
        <v/>
      </c>
      <c r="AX115" s="285" t="str">
        <f t="shared" si="202"/>
        <v/>
      </c>
      <c r="AY115" s="285" t="str">
        <f t="shared" si="203"/>
        <v/>
      </c>
      <c r="AZ115" s="285" t="str">
        <f t="shared" si="204"/>
        <v/>
      </c>
      <c r="BA115" s="285" t="str">
        <f t="shared" si="205"/>
        <v/>
      </c>
      <c r="BB115" s="285" t="str">
        <f t="shared" si="206"/>
        <v/>
      </c>
      <c r="BC115" s="285" t="str">
        <f t="shared" si="207"/>
        <v/>
      </c>
      <c r="BD115" s="285" t="str">
        <f t="shared" si="208"/>
        <v/>
      </c>
      <c r="BE115" s="285" t="str">
        <f t="shared" si="209"/>
        <v/>
      </c>
      <c r="BF115" s="285" t="str">
        <f t="shared" si="210"/>
        <v/>
      </c>
      <c r="BG115" s="284" t="str">
        <f t="shared" si="211"/>
        <v/>
      </c>
      <c r="BH115" s="285" t="str">
        <f t="shared" si="212"/>
        <v/>
      </c>
      <c r="BI115" s="285" t="str">
        <f t="shared" si="213"/>
        <v/>
      </c>
      <c r="BJ115" s="285" t="str">
        <f t="shared" si="214"/>
        <v/>
      </c>
      <c r="BK115" s="285" t="str">
        <f t="shared" si="215"/>
        <v/>
      </c>
      <c r="BL115" s="285" t="str">
        <f t="shared" si="216"/>
        <v/>
      </c>
      <c r="BM115" s="285" t="str">
        <f t="shared" si="217"/>
        <v/>
      </c>
      <c r="BN115" s="285" t="str">
        <f t="shared" si="218"/>
        <v/>
      </c>
      <c r="BO115" s="285" t="str">
        <f t="shared" si="219"/>
        <v/>
      </c>
      <c r="BP115" s="285" t="str">
        <f t="shared" si="220"/>
        <v/>
      </c>
      <c r="BQ115" s="285" t="str">
        <f t="shared" si="221"/>
        <v/>
      </c>
      <c r="BR115" s="285" t="str">
        <f t="shared" si="222"/>
        <v/>
      </c>
      <c r="BS115" s="285" t="str">
        <f t="shared" si="223"/>
        <v/>
      </c>
      <c r="BT115" s="285" t="str">
        <f t="shared" si="224"/>
        <v/>
      </c>
      <c r="BU115" s="282">
        <v>7.32</v>
      </c>
      <c r="BV115" s="283">
        <v>7.21</v>
      </c>
      <c r="BW115" s="283">
        <v>7.13</v>
      </c>
      <c r="BX115" s="283">
        <v>7.13</v>
      </c>
      <c r="BZ115" s="283">
        <v>6.62</v>
      </c>
      <c r="CA115" s="283">
        <v>6.62</v>
      </c>
      <c r="CB115" s="283">
        <v>7.35</v>
      </c>
      <c r="CF115" s="283">
        <v>7.29</v>
      </c>
      <c r="CG115" s="283">
        <v>7.55</v>
      </c>
      <c r="CH115" s="283">
        <v>7.3</v>
      </c>
      <c r="CI115" s="282" t="str">
        <f t="shared" si="225"/>
        <v/>
      </c>
      <c r="CJ115" s="283" t="str">
        <f t="shared" si="226"/>
        <v/>
      </c>
      <c r="CK115" s="283" t="str">
        <f t="shared" si="227"/>
        <v/>
      </c>
      <c r="CL115" s="283" t="str">
        <f t="shared" si="228"/>
        <v/>
      </c>
      <c r="CM115" s="283" t="str">
        <f t="shared" si="229"/>
        <v/>
      </c>
      <c r="CN115" s="283" t="str">
        <f t="shared" si="230"/>
        <v/>
      </c>
      <c r="CO115" s="283" t="str">
        <f t="shared" si="231"/>
        <v/>
      </c>
      <c r="CP115" s="283" t="str">
        <f t="shared" si="232"/>
        <v/>
      </c>
      <c r="CQ115" s="283" t="str">
        <f t="shared" si="233"/>
        <v/>
      </c>
      <c r="CR115" s="283" t="str">
        <f t="shared" si="234"/>
        <v/>
      </c>
      <c r="CS115" s="283" t="str">
        <f t="shared" si="235"/>
        <v/>
      </c>
      <c r="CT115" s="283" t="str">
        <f t="shared" si="236"/>
        <v/>
      </c>
      <c r="CU115" s="283" t="str">
        <f t="shared" si="237"/>
        <v/>
      </c>
      <c r="CV115" s="283" t="str">
        <f t="shared" si="238"/>
        <v/>
      </c>
      <c r="CW115" s="286" t="str">
        <f t="shared" si="239"/>
        <v/>
      </c>
      <c r="CX115" s="287" t="str">
        <f t="shared" si="240"/>
        <v/>
      </c>
      <c r="CY115" s="287" t="str">
        <f t="shared" si="241"/>
        <v/>
      </c>
      <c r="CZ115" s="287" t="str">
        <f t="shared" si="242"/>
        <v/>
      </c>
      <c r="DA115" s="287">
        <f t="shared" si="243"/>
        <v>4</v>
      </c>
    </row>
    <row r="116" spans="1:105" ht="17" x14ac:dyDescent="0.25">
      <c r="A116" s="281" t="s">
        <v>87</v>
      </c>
      <c r="B116" s="94" t="s">
        <v>2598</v>
      </c>
      <c r="C116" s="282">
        <v>2.57</v>
      </c>
      <c r="D116" s="283">
        <v>2.15</v>
      </c>
      <c r="E116" s="283">
        <v>2.63</v>
      </c>
      <c r="F116" s="283">
        <v>2.63</v>
      </c>
      <c r="G116" s="283">
        <v>3.02</v>
      </c>
      <c r="H116" s="283">
        <v>2.38</v>
      </c>
      <c r="I116" s="283">
        <v>2.38</v>
      </c>
      <c r="J116" s="283">
        <v>3.55</v>
      </c>
      <c r="K116" s="283">
        <v>3.19</v>
      </c>
      <c r="L116" s="283">
        <v>3.19</v>
      </c>
      <c r="M116" s="283">
        <v>3.26</v>
      </c>
      <c r="N116" s="283">
        <v>2.82</v>
      </c>
      <c r="O116" s="283">
        <v>3.44</v>
      </c>
      <c r="P116" s="283">
        <v>5.18</v>
      </c>
      <c r="S116" s="285">
        <v>9.6</v>
      </c>
      <c r="T116" s="285">
        <v>9.6</v>
      </c>
      <c r="U116" s="285">
        <v>12.7</v>
      </c>
      <c r="V116" s="285">
        <v>12.9</v>
      </c>
      <c r="W116" s="285">
        <v>12.9</v>
      </c>
      <c r="X116" s="285">
        <v>17.2</v>
      </c>
      <c r="Y116" s="285">
        <v>4.3</v>
      </c>
      <c r="Z116" s="285">
        <v>4.3</v>
      </c>
      <c r="AA116" s="285">
        <v>9.4</v>
      </c>
      <c r="AC116" s="285">
        <v>13.6</v>
      </c>
      <c r="AD116" s="285">
        <v>12.1</v>
      </c>
      <c r="AE116" s="282" t="str">
        <f t="shared" si="183"/>
        <v/>
      </c>
      <c r="AF116" s="283" t="str">
        <f t="shared" si="184"/>
        <v/>
      </c>
      <c r="AG116" s="283">
        <f t="shared" si="185"/>
        <v>3.6501901140684412</v>
      </c>
      <c r="AH116" s="283">
        <f t="shared" si="186"/>
        <v>3.6501901140684412</v>
      </c>
      <c r="AI116" s="283">
        <f t="shared" si="187"/>
        <v>4.2052980132450326</v>
      </c>
      <c r="AJ116" s="283">
        <f t="shared" si="188"/>
        <v>5.420168067226891</v>
      </c>
      <c r="AK116" s="283">
        <f t="shared" si="189"/>
        <v>5.420168067226891</v>
      </c>
      <c r="AL116" s="283">
        <f t="shared" si="190"/>
        <v>4.845070422535211</v>
      </c>
      <c r="AM116" s="283">
        <f t="shared" si="191"/>
        <v>1.347962382445141</v>
      </c>
      <c r="AN116" s="283">
        <f t="shared" si="192"/>
        <v>1.347962382445141</v>
      </c>
      <c r="AO116" s="283">
        <f t="shared" si="193"/>
        <v>2.8834355828220861</v>
      </c>
      <c r="AP116" s="283" t="str">
        <f t="shared" si="194"/>
        <v/>
      </c>
      <c r="AQ116" s="283">
        <f t="shared" si="195"/>
        <v>3.9534883720930232</v>
      </c>
      <c r="AR116" s="283">
        <f t="shared" si="196"/>
        <v>2.3359073359073359</v>
      </c>
      <c r="AS116" s="284" t="str">
        <f t="shared" si="197"/>
        <v/>
      </c>
      <c r="AT116" s="285" t="str">
        <f t="shared" si="198"/>
        <v/>
      </c>
      <c r="AU116" s="285">
        <f t="shared" si="199"/>
        <v>9.6</v>
      </c>
      <c r="AV116" s="285">
        <f t="shared" si="200"/>
        <v>9.6</v>
      </c>
      <c r="AW116" s="285">
        <f t="shared" si="201"/>
        <v>12.7</v>
      </c>
      <c r="AX116" s="285">
        <f t="shared" si="202"/>
        <v>12.9</v>
      </c>
      <c r="AY116" s="285">
        <f t="shared" si="203"/>
        <v>12.9</v>
      </c>
      <c r="AZ116" s="285">
        <f t="shared" si="204"/>
        <v>17.2</v>
      </c>
      <c r="BA116" s="285" t="str">
        <f t="shared" si="205"/>
        <v/>
      </c>
      <c r="BB116" s="285" t="str">
        <f t="shared" si="206"/>
        <v/>
      </c>
      <c r="BC116" s="285">
        <f t="shared" si="207"/>
        <v>9.4</v>
      </c>
      <c r="BD116" s="285" t="str">
        <f t="shared" si="208"/>
        <v/>
      </c>
      <c r="BE116" s="285">
        <f t="shared" si="209"/>
        <v>13.6</v>
      </c>
      <c r="BF116" s="285">
        <f t="shared" si="210"/>
        <v>12.1</v>
      </c>
      <c r="BG116" s="284" t="str">
        <f t="shared" si="211"/>
        <v/>
      </c>
      <c r="BH116" s="285" t="str">
        <f t="shared" si="212"/>
        <v/>
      </c>
      <c r="BI116" s="285">
        <f t="shared" si="213"/>
        <v>18.568665377176014</v>
      </c>
      <c r="BJ116" s="285">
        <f t="shared" si="214"/>
        <v>18.568665377176014</v>
      </c>
      <c r="BK116" s="285">
        <f t="shared" si="215"/>
        <v>26.078028747433262</v>
      </c>
      <c r="BL116" s="285">
        <f t="shared" si="216"/>
        <v>26.708074534161494</v>
      </c>
      <c r="BM116" s="285">
        <f t="shared" si="217"/>
        <v>26.708074534161494</v>
      </c>
      <c r="BN116" s="285">
        <f t="shared" si="218"/>
        <v>49.855072463768117</v>
      </c>
      <c r="BO116" s="285" t="str">
        <f t="shared" si="219"/>
        <v/>
      </c>
      <c r="BP116" s="285" t="str">
        <f t="shared" si="220"/>
        <v/>
      </c>
      <c r="BQ116" s="285">
        <f t="shared" si="221"/>
        <v>21.123595505617978</v>
      </c>
      <c r="BR116" s="285" t="str">
        <f t="shared" si="222"/>
        <v/>
      </c>
      <c r="BS116" s="285">
        <f t="shared" si="223"/>
        <v>25.904761904761905</v>
      </c>
      <c r="BT116" s="285">
        <f t="shared" si="224"/>
        <v>23.913043478260867</v>
      </c>
      <c r="BW116" s="283">
        <v>7.38</v>
      </c>
      <c r="BX116" s="283">
        <v>7.38</v>
      </c>
      <c r="BY116" s="283">
        <v>7.42</v>
      </c>
      <c r="BZ116" s="283">
        <v>7.02</v>
      </c>
      <c r="CA116" s="283">
        <v>7.02</v>
      </c>
      <c r="CB116" s="283">
        <v>7.05</v>
      </c>
      <c r="CC116" s="283">
        <v>7.49</v>
      </c>
      <c r="CD116" s="283">
        <v>7.49</v>
      </c>
      <c r="CE116" s="283">
        <v>7.42</v>
      </c>
      <c r="CG116" s="283">
        <v>7.46</v>
      </c>
      <c r="CH116" s="283">
        <v>7.77</v>
      </c>
      <c r="CI116" s="282" t="str">
        <f t="shared" si="225"/>
        <v/>
      </c>
      <c r="CJ116" s="283" t="str">
        <f t="shared" si="226"/>
        <v/>
      </c>
      <c r="CK116" s="283">
        <f t="shared" si="227"/>
        <v>7.38</v>
      </c>
      <c r="CL116" s="283">
        <f t="shared" si="228"/>
        <v>7.38</v>
      </c>
      <c r="CM116" s="283">
        <f t="shared" si="229"/>
        <v>7.42</v>
      </c>
      <c r="CN116" s="283">
        <f t="shared" si="230"/>
        <v>7.02</v>
      </c>
      <c r="CO116" s="283">
        <f t="shared" si="231"/>
        <v>7.02</v>
      </c>
      <c r="CP116" s="283">
        <f t="shared" si="232"/>
        <v>7.05</v>
      </c>
      <c r="CQ116" s="283" t="str">
        <f t="shared" si="233"/>
        <v/>
      </c>
      <c r="CR116" s="283" t="str">
        <f t="shared" si="234"/>
        <v/>
      </c>
      <c r="CS116" s="283">
        <f t="shared" si="235"/>
        <v>7.42</v>
      </c>
      <c r="CT116" s="283" t="str">
        <f t="shared" si="236"/>
        <v/>
      </c>
      <c r="CU116" s="283">
        <f t="shared" si="237"/>
        <v>7.46</v>
      </c>
      <c r="CV116" s="283">
        <f t="shared" si="238"/>
        <v>7.77</v>
      </c>
      <c r="CW116" s="286" t="str">
        <f t="shared" si="239"/>
        <v/>
      </c>
      <c r="CX116" s="287">
        <f t="shared" si="240"/>
        <v>1</v>
      </c>
      <c r="CY116" s="287">
        <f t="shared" si="241"/>
        <v>1</v>
      </c>
      <c r="CZ116" s="287">
        <f t="shared" si="242"/>
        <v>1</v>
      </c>
      <c r="DA116" s="287">
        <f t="shared" si="243"/>
        <v>1</v>
      </c>
    </row>
    <row r="117" spans="1:105" ht="17" x14ac:dyDescent="0.25">
      <c r="A117" s="281" t="s">
        <v>162</v>
      </c>
      <c r="B117" s="94" t="s">
        <v>2599</v>
      </c>
      <c r="C117" s="282">
        <v>6.89</v>
      </c>
      <c r="D117" s="283">
        <v>3.46</v>
      </c>
      <c r="E117" s="283">
        <v>3.7</v>
      </c>
      <c r="F117" s="283">
        <v>3.7</v>
      </c>
      <c r="G117" s="283">
        <v>3.38</v>
      </c>
      <c r="H117" s="283">
        <v>2.46</v>
      </c>
      <c r="I117" s="283">
        <v>2.46</v>
      </c>
      <c r="J117" s="283">
        <v>6.48</v>
      </c>
      <c r="K117" s="283">
        <v>3.32</v>
      </c>
      <c r="L117" s="283">
        <v>3.32</v>
      </c>
      <c r="M117" s="283">
        <v>2.94</v>
      </c>
      <c r="N117" s="283">
        <v>4.5599999999999996</v>
      </c>
      <c r="O117" s="283">
        <v>3.04</v>
      </c>
      <c r="P117" s="283">
        <v>2.66</v>
      </c>
      <c r="Q117" s="284">
        <v>7.2</v>
      </c>
      <c r="R117" s="285">
        <v>11.5</v>
      </c>
      <c r="S117" s="285">
        <v>16.399999999999999</v>
      </c>
      <c r="T117" s="285">
        <v>16.399999999999999</v>
      </c>
      <c r="U117" s="285">
        <v>14.6</v>
      </c>
      <c r="V117" s="285">
        <v>30.2</v>
      </c>
      <c r="W117" s="285">
        <v>30.2</v>
      </c>
      <c r="X117" s="285">
        <v>22.2</v>
      </c>
      <c r="Y117" s="285">
        <v>11.1</v>
      </c>
      <c r="Z117" s="285">
        <v>11.1</v>
      </c>
      <c r="AA117" s="285">
        <v>8.5</v>
      </c>
      <c r="AB117" s="285">
        <v>37</v>
      </c>
      <c r="AC117" s="285">
        <v>18.3</v>
      </c>
      <c r="AD117" s="285">
        <v>12.3</v>
      </c>
      <c r="AE117" s="282">
        <f t="shared" si="183"/>
        <v>1.0449927431059507</v>
      </c>
      <c r="AF117" s="283">
        <f t="shared" si="184"/>
        <v>3.3236994219653178</v>
      </c>
      <c r="AG117" s="283">
        <f t="shared" si="185"/>
        <v>4.4324324324324316</v>
      </c>
      <c r="AH117" s="283">
        <f t="shared" si="186"/>
        <v>4.4324324324324316</v>
      </c>
      <c r="AI117" s="283">
        <f t="shared" si="187"/>
        <v>4.3195266272189352</v>
      </c>
      <c r="AJ117" s="283">
        <f t="shared" si="188"/>
        <v>12.276422764227641</v>
      </c>
      <c r="AK117" s="283">
        <f t="shared" si="189"/>
        <v>12.276422764227641</v>
      </c>
      <c r="AL117" s="283">
        <f t="shared" si="190"/>
        <v>3.4259259259259256</v>
      </c>
      <c r="AM117" s="283">
        <f t="shared" si="191"/>
        <v>3.3433734939759039</v>
      </c>
      <c r="AN117" s="283">
        <f t="shared" si="192"/>
        <v>3.3433734939759039</v>
      </c>
      <c r="AO117" s="283">
        <f t="shared" si="193"/>
        <v>2.8911564625850339</v>
      </c>
      <c r="AP117" s="283">
        <f t="shared" si="194"/>
        <v>8.1140350877192997</v>
      </c>
      <c r="AQ117" s="283">
        <f t="shared" si="195"/>
        <v>6.0197368421052637</v>
      </c>
      <c r="AR117" s="283">
        <f t="shared" si="196"/>
        <v>4.6240601503759402</v>
      </c>
      <c r="AS117" s="284" t="str">
        <f t="shared" si="197"/>
        <v/>
      </c>
      <c r="AT117" s="285">
        <f t="shared" si="198"/>
        <v>11.5</v>
      </c>
      <c r="AU117" s="285">
        <f t="shared" si="199"/>
        <v>16.399999999999999</v>
      </c>
      <c r="AV117" s="285">
        <f t="shared" si="200"/>
        <v>16.399999999999999</v>
      </c>
      <c r="AW117" s="285">
        <f t="shared" si="201"/>
        <v>14.6</v>
      </c>
      <c r="AX117" s="285">
        <f t="shared" si="202"/>
        <v>30.2</v>
      </c>
      <c r="AY117" s="285">
        <f t="shared" si="203"/>
        <v>30.2</v>
      </c>
      <c r="AZ117" s="285">
        <f t="shared" si="204"/>
        <v>22.2</v>
      </c>
      <c r="BA117" s="285">
        <f t="shared" si="205"/>
        <v>11.1</v>
      </c>
      <c r="BB117" s="285">
        <f t="shared" si="206"/>
        <v>11.1</v>
      </c>
      <c r="BC117" s="285">
        <f t="shared" si="207"/>
        <v>8.5</v>
      </c>
      <c r="BD117" s="285">
        <f t="shared" si="208"/>
        <v>37</v>
      </c>
      <c r="BE117" s="285">
        <f t="shared" si="209"/>
        <v>18.3</v>
      </c>
      <c r="BF117" s="285">
        <f t="shared" si="210"/>
        <v>12.3</v>
      </c>
      <c r="BG117" s="284" t="str">
        <f t="shared" si="211"/>
        <v/>
      </c>
      <c r="BH117" s="285">
        <f t="shared" si="212"/>
        <v>21.375464684014872</v>
      </c>
      <c r="BI117" s="285">
        <f t="shared" si="213"/>
        <v>31.721470019342355</v>
      </c>
      <c r="BJ117" s="285">
        <f t="shared" si="214"/>
        <v>31.721470019342355</v>
      </c>
      <c r="BK117" s="285">
        <f t="shared" si="215"/>
        <v>29.979466119096507</v>
      </c>
      <c r="BL117" s="285">
        <f t="shared" si="216"/>
        <v>62.52587991718427</v>
      </c>
      <c r="BM117" s="285">
        <f t="shared" si="217"/>
        <v>62.52587991718427</v>
      </c>
      <c r="BN117" s="285">
        <f t="shared" si="218"/>
        <v>64.347826086956516</v>
      </c>
      <c r="BO117" s="285">
        <f t="shared" si="219"/>
        <v>22.792607802874741</v>
      </c>
      <c r="BP117" s="285">
        <f t="shared" si="220"/>
        <v>22.792607802874741</v>
      </c>
      <c r="BQ117" s="285">
        <f t="shared" si="221"/>
        <v>19.101123595505619</v>
      </c>
      <c r="BR117" s="285">
        <f t="shared" si="222"/>
        <v>72.978303747534511</v>
      </c>
      <c r="BS117" s="285">
        <f t="shared" si="223"/>
        <v>34.857142857142854</v>
      </c>
      <c r="BT117" s="285">
        <f t="shared" si="224"/>
        <v>24.308300395256918</v>
      </c>
      <c r="BU117" s="282">
        <v>6.94</v>
      </c>
      <c r="BV117" s="283">
        <v>6.71</v>
      </c>
      <c r="BW117" s="283">
        <v>6.78</v>
      </c>
      <c r="BX117" s="283">
        <v>6.78</v>
      </c>
      <c r="BY117" s="283">
        <v>6.9</v>
      </c>
      <c r="BZ117" s="283">
        <v>6.35</v>
      </c>
      <c r="CA117" s="283">
        <v>6.35</v>
      </c>
      <c r="CB117" s="283">
        <v>6.14</v>
      </c>
      <c r="CC117" s="283">
        <v>6.88</v>
      </c>
      <c r="CD117" s="283">
        <v>6.88</v>
      </c>
      <c r="CE117" s="283">
        <v>6.8</v>
      </c>
      <c r="CF117" s="283">
        <v>5.65</v>
      </c>
      <c r="CG117" s="283">
        <v>6.68</v>
      </c>
      <c r="CH117" s="283">
        <v>6.91</v>
      </c>
      <c r="CI117" s="282" t="str">
        <f t="shared" si="225"/>
        <v/>
      </c>
      <c r="CJ117" s="283">
        <f t="shared" si="226"/>
        <v>6.71</v>
      </c>
      <c r="CK117" s="283">
        <f t="shared" si="227"/>
        <v>6.78</v>
      </c>
      <c r="CL117" s="283">
        <f t="shared" si="228"/>
        <v>6.78</v>
      </c>
      <c r="CM117" s="283">
        <f t="shared" si="229"/>
        <v>6.9</v>
      </c>
      <c r="CN117" s="283">
        <f t="shared" si="230"/>
        <v>6.35</v>
      </c>
      <c r="CO117" s="283">
        <f t="shared" si="231"/>
        <v>6.35</v>
      </c>
      <c r="CP117" s="283">
        <f t="shared" si="232"/>
        <v>6.14</v>
      </c>
      <c r="CQ117" s="283">
        <f t="shared" si="233"/>
        <v>6.88</v>
      </c>
      <c r="CR117" s="283">
        <f t="shared" si="234"/>
        <v>6.88</v>
      </c>
      <c r="CS117" s="283">
        <f t="shared" si="235"/>
        <v>6.8</v>
      </c>
      <c r="CT117" s="283">
        <f t="shared" si="236"/>
        <v>5.65</v>
      </c>
      <c r="CU117" s="283">
        <f t="shared" si="237"/>
        <v>6.68</v>
      </c>
      <c r="CV117" s="283">
        <f t="shared" si="238"/>
        <v>6.91</v>
      </c>
      <c r="CW117" s="286">
        <f t="shared" si="239"/>
        <v>1</v>
      </c>
      <c r="CX117" s="287">
        <f t="shared" si="240"/>
        <v>1</v>
      </c>
      <c r="CY117" s="287">
        <f t="shared" si="241"/>
        <v>1</v>
      </c>
      <c r="CZ117" s="287">
        <f t="shared" si="242"/>
        <v>1</v>
      </c>
      <c r="DA117" s="287">
        <f t="shared" si="243"/>
        <v>0</v>
      </c>
    </row>
    <row r="118" spans="1:105" ht="17" x14ac:dyDescent="0.25">
      <c r="A118" s="281" t="s">
        <v>163</v>
      </c>
      <c r="B118" s="94" t="s">
        <v>2600</v>
      </c>
      <c r="C118" s="282">
        <v>5.54</v>
      </c>
      <c r="D118" s="283">
        <v>4.18</v>
      </c>
      <c r="E118" s="283">
        <v>11.69</v>
      </c>
      <c r="F118" s="283">
        <v>11.69</v>
      </c>
      <c r="G118" s="283">
        <v>11.58</v>
      </c>
      <c r="H118" s="283">
        <v>12.93</v>
      </c>
      <c r="I118" s="283">
        <v>12.93</v>
      </c>
      <c r="J118" s="283">
        <v>7.36</v>
      </c>
      <c r="K118" s="283">
        <v>8.2200000000000006</v>
      </c>
      <c r="L118" s="283">
        <v>8.2200000000000006</v>
      </c>
      <c r="M118" s="283">
        <v>7.54</v>
      </c>
      <c r="N118" s="283">
        <v>4.63</v>
      </c>
      <c r="O118" s="283">
        <v>5.01</v>
      </c>
      <c r="P118" s="283">
        <v>5.12</v>
      </c>
      <c r="S118" s="285">
        <v>12</v>
      </c>
      <c r="T118" s="285">
        <v>12</v>
      </c>
      <c r="U118" s="285">
        <v>9</v>
      </c>
      <c r="V118" s="285">
        <v>20.3</v>
      </c>
      <c r="W118" s="285">
        <v>20.3</v>
      </c>
      <c r="X118" s="285">
        <v>18.399999999999999</v>
      </c>
      <c r="Y118" s="285">
        <v>13.6</v>
      </c>
      <c r="Z118" s="285">
        <v>13.6</v>
      </c>
      <c r="AA118" s="285">
        <v>20.9</v>
      </c>
      <c r="AC118" s="285">
        <v>28.9</v>
      </c>
      <c r="AD118" s="285">
        <v>24.4</v>
      </c>
      <c r="AE118" s="282" t="str">
        <f t="shared" si="183"/>
        <v/>
      </c>
      <c r="AF118" s="283" t="str">
        <f t="shared" si="184"/>
        <v/>
      </c>
      <c r="AG118" s="283">
        <f t="shared" si="185"/>
        <v>1.0265183917878529</v>
      </c>
      <c r="AH118" s="283">
        <f t="shared" si="186"/>
        <v>1.0265183917878529</v>
      </c>
      <c r="AI118" s="283">
        <f t="shared" si="187"/>
        <v>0.77720207253886009</v>
      </c>
      <c r="AJ118" s="283">
        <f t="shared" si="188"/>
        <v>1.5699922660479506</v>
      </c>
      <c r="AK118" s="283">
        <f t="shared" si="189"/>
        <v>1.5699922660479506</v>
      </c>
      <c r="AL118" s="283">
        <f t="shared" si="190"/>
        <v>2.4999999999999996</v>
      </c>
      <c r="AM118" s="283">
        <f t="shared" si="191"/>
        <v>1.6545012165450119</v>
      </c>
      <c r="AN118" s="283">
        <f t="shared" si="192"/>
        <v>1.6545012165450119</v>
      </c>
      <c r="AO118" s="283">
        <f t="shared" si="193"/>
        <v>2.7718832891246681</v>
      </c>
      <c r="AP118" s="283" t="str">
        <f t="shared" si="194"/>
        <v/>
      </c>
      <c r="AQ118" s="283">
        <f t="shared" si="195"/>
        <v>5.7684630738522955</v>
      </c>
      <c r="AR118" s="283">
        <f t="shared" si="196"/>
        <v>4.765625</v>
      </c>
      <c r="AS118" s="284" t="str">
        <f t="shared" si="197"/>
        <v/>
      </c>
      <c r="AT118" s="285" t="str">
        <f t="shared" si="198"/>
        <v/>
      </c>
      <c r="AU118" s="285" t="str">
        <f t="shared" si="199"/>
        <v/>
      </c>
      <c r="AV118" s="285" t="str">
        <f t="shared" si="200"/>
        <v/>
      </c>
      <c r="AW118" s="285" t="str">
        <f t="shared" si="201"/>
        <v/>
      </c>
      <c r="AX118" s="285">
        <f t="shared" si="202"/>
        <v>20.3</v>
      </c>
      <c r="AY118" s="285">
        <f t="shared" si="203"/>
        <v>20.3</v>
      </c>
      <c r="AZ118" s="285">
        <f t="shared" si="204"/>
        <v>18.399999999999999</v>
      </c>
      <c r="BA118" s="285">
        <f t="shared" si="205"/>
        <v>13.6</v>
      </c>
      <c r="BB118" s="285">
        <f t="shared" si="206"/>
        <v>13.6</v>
      </c>
      <c r="BC118" s="285">
        <f t="shared" si="207"/>
        <v>20.9</v>
      </c>
      <c r="BD118" s="285" t="str">
        <f t="shared" si="208"/>
        <v/>
      </c>
      <c r="BE118" s="285">
        <f t="shared" si="209"/>
        <v>28.9</v>
      </c>
      <c r="BF118" s="285">
        <f t="shared" si="210"/>
        <v>24.4</v>
      </c>
      <c r="BG118" s="284" t="str">
        <f t="shared" si="211"/>
        <v/>
      </c>
      <c r="BH118" s="285" t="str">
        <f t="shared" si="212"/>
        <v/>
      </c>
      <c r="BI118" s="285" t="str">
        <f t="shared" si="213"/>
        <v/>
      </c>
      <c r="BJ118" s="285" t="str">
        <f t="shared" si="214"/>
        <v/>
      </c>
      <c r="BK118" s="285" t="str">
        <f t="shared" si="215"/>
        <v/>
      </c>
      <c r="BL118" s="285">
        <f t="shared" si="216"/>
        <v>42.028985507246382</v>
      </c>
      <c r="BM118" s="285">
        <f t="shared" si="217"/>
        <v>42.028985507246382</v>
      </c>
      <c r="BN118" s="285">
        <f t="shared" si="218"/>
        <v>53.333333333333329</v>
      </c>
      <c r="BO118" s="285">
        <f t="shared" si="219"/>
        <v>27.926078028747433</v>
      </c>
      <c r="BP118" s="285">
        <f t="shared" si="220"/>
        <v>27.926078028747433</v>
      </c>
      <c r="BQ118" s="285">
        <f t="shared" si="221"/>
        <v>46.966292134831463</v>
      </c>
      <c r="BR118" s="285" t="str">
        <f t="shared" si="222"/>
        <v/>
      </c>
      <c r="BS118" s="285">
        <f t="shared" si="223"/>
        <v>55.047619047619051</v>
      </c>
      <c r="BT118" s="285">
        <f t="shared" si="224"/>
        <v>48.221343873517782</v>
      </c>
      <c r="BW118" s="283">
        <v>6.95</v>
      </c>
      <c r="BX118" s="283">
        <v>6.95</v>
      </c>
      <c r="BY118" s="283">
        <v>7.24</v>
      </c>
      <c r="BZ118" s="283">
        <v>6.75</v>
      </c>
      <c r="CA118" s="283">
        <v>6.75</v>
      </c>
      <c r="CB118" s="283">
        <v>6.14</v>
      </c>
      <c r="CC118" s="283">
        <v>5.58</v>
      </c>
      <c r="CD118" s="283">
        <v>5.58</v>
      </c>
      <c r="CE118" s="283">
        <v>5.74</v>
      </c>
      <c r="CG118" s="283">
        <v>5.6</v>
      </c>
      <c r="CH118" s="283">
        <v>5.53</v>
      </c>
      <c r="CI118" s="282" t="str">
        <f t="shared" si="225"/>
        <v/>
      </c>
      <c r="CJ118" s="283" t="str">
        <f t="shared" si="226"/>
        <v/>
      </c>
      <c r="CK118" s="283" t="str">
        <f t="shared" si="227"/>
        <v/>
      </c>
      <c r="CL118" s="283" t="str">
        <f t="shared" si="228"/>
        <v/>
      </c>
      <c r="CM118" s="283" t="str">
        <f t="shared" si="229"/>
        <v/>
      </c>
      <c r="CN118" s="283">
        <f t="shared" si="230"/>
        <v>6.75</v>
      </c>
      <c r="CO118" s="283">
        <f t="shared" si="231"/>
        <v>6.75</v>
      </c>
      <c r="CP118" s="283">
        <f t="shared" si="232"/>
        <v>6.14</v>
      </c>
      <c r="CQ118" s="283">
        <f t="shared" si="233"/>
        <v>5.58</v>
      </c>
      <c r="CR118" s="283">
        <f t="shared" si="234"/>
        <v>5.58</v>
      </c>
      <c r="CS118" s="283">
        <f t="shared" si="235"/>
        <v>5.74</v>
      </c>
      <c r="CT118" s="283" t="str">
        <f t="shared" si="236"/>
        <v/>
      </c>
      <c r="CU118" s="283">
        <f t="shared" si="237"/>
        <v>5.6</v>
      </c>
      <c r="CV118" s="283">
        <f t="shared" si="238"/>
        <v>5.53</v>
      </c>
      <c r="CW118" s="286" t="str">
        <f t="shared" si="239"/>
        <v/>
      </c>
      <c r="CX118" s="287">
        <f t="shared" si="240"/>
        <v>1</v>
      </c>
      <c r="CY118" s="287">
        <f t="shared" si="241"/>
        <v>1</v>
      </c>
      <c r="CZ118" s="287">
        <f t="shared" si="242"/>
        <v>1</v>
      </c>
      <c r="DA118" s="287">
        <f t="shared" si="243"/>
        <v>1</v>
      </c>
    </row>
    <row r="119" spans="1:105" ht="17" x14ac:dyDescent="0.25">
      <c r="A119" s="281" t="s">
        <v>164</v>
      </c>
      <c r="B119" s="94" t="s">
        <v>2601</v>
      </c>
      <c r="C119" s="282">
        <v>0.47</v>
      </c>
      <c r="D119" s="283">
        <v>0.89</v>
      </c>
      <c r="E119" s="283">
        <v>2.81</v>
      </c>
      <c r="F119" s="283">
        <v>2.81</v>
      </c>
      <c r="G119" s="283">
        <v>3.4</v>
      </c>
      <c r="H119" s="283">
        <v>2.38</v>
      </c>
      <c r="I119" s="283">
        <v>2.38</v>
      </c>
      <c r="J119" s="283">
        <v>3.15</v>
      </c>
      <c r="K119" s="283">
        <v>2.34</v>
      </c>
      <c r="L119" s="283">
        <v>2.34</v>
      </c>
      <c r="M119" s="283">
        <v>4.8099999999999996</v>
      </c>
      <c r="N119" s="283">
        <v>2.14</v>
      </c>
      <c r="O119" s="283">
        <v>4.2</v>
      </c>
      <c r="P119" s="283">
        <v>4.0199999999999996</v>
      </c>
      <c r="S119" s="285">
        <v>9.6</v>
      </c>
      <c r="T119" s="285">
        <v>9.6</v>
      </c>
      <c r="U119" s="285">
        <v>5.8</v>
      </c>
      <c r="V119" s="285">
        <v>8.8000000000000007</v>
      </c>
      <c r="W119" s="285">
        <v>8.8000000000000007</v>
      </c>
      <c r="X119" s="285">
        <v>2.5</v>
      </c>
      <c r="Y119" s="285">
        <v>17.399999999999999</v>
      </c>
      <c r="Z119" s="285">
        <v>17.399999999999999</v>
      </c>
      <c r="AA119" s="285">
        <v>18.399999999999999</v>
      </c>
      <c r="AB119" s="285">
        <v>4</v>
      </c>
      <c r="AC119" s="285">
        <v>4.0999999999999996</v>
      </c>
      <c r="AD119" s="285">
        <v>6.3</v>
      </c>
      <c r="AE119" s="282" t="str">
        <f t="shared" si="183"/>
        <v/>
      </c>
      <c r="AF119" s="283" t="str">
        <f t="shared" si="184"/>
        <v/>
      </c>
      <c r="AG119" s="283">
        <f t="shared" si="185"/>
        <v>3.4163701067615655</v>
      </c>
      <c r="AH119" s="283">
        <f t="shared" si="186"/>
        <v>3.4163701067615655</v>
      </c>
      <c r="AI119" s="283">
        <f t="shared" si="187"/>
        <v>1.7058823529411764</v>
      </c>
      <c r="AJ119" s="283">
        <f t="shared" si="188"/>
        <v>3.6974789915966393</v>
      </c>
      <c r="AK119" s="283">
        <f t="shared" si="189"/>
        <v>3.6974789915966393</v>
      </c>
      <c r="AL119" s="283">
        <f t="shared" si="190"/>
        <v>0.79365079365079372</v>
      </c>
      <c r="AM119" s="283">
        <f t="shared" si="191"/>
        <v>7.4358974358974361</v>
      </c>
      <c r="AN119" s="283">
        <f t="shared" si="192"/>
        <v>7.4358974358974361</v>
      </c>
      <c r="AO119" s="283">
        <f t="shared" si="193"/>
        <v>3.8253638253638256</v>
      </c>
      <c r="AP119" s="283">
        <f t="shared" si="194"/>
        <v>1.8691588785046729</v>
      </c>
      <c r="AQ119" s="283">
        <f t="shared" si="195"/>
        <v>0.97619047619047605</v>
      </c>
      <c r="AR119" s="283">
        <f t="shared" si="196"/>
        <v>1.5671641791044777</v>
      </c>
      <c r="AS119" s="284" t="str">
        <f t="shared" si="197"/>
        <v/>
      </c>
      <c r="AT119" s="285" t="str">
        <f t="shared" si="198"/>
        <v/>
      </c>
      <c r="AU119" s="285">
        <f t="shared" si="199"/>
        <v>9.6</v>
      </c>
      <c r="AV119" s="285">
        <f t="shared" si="200"/>
        <v>9.6</v>
      </c>
      <c r="AW119" s="285">
        <f t="shared" si="201"/>
        <v>5.8</v>
      </c>
      <c r="AX119" s="285">
        <f t="shared" si="202"/>
        <v>8.8000000000000007</v>
      </c>
      <c r="AY119" s="285">
        <f t="shared" si="203"/>
        <v>8.8000000000000007</v>
      </c>
      <c r="AZ119" s="285" t="str">
        <f t="shared" si="204"/>
        <v/>
      </c>
      <c r="BA119" s="285">
        <f t="shared" si="205"/>
        <v>17.399999999999999</v>
      </c>
      <c r="BB119" s="285">
        <f t="shared" si="206"/>
        <v>17.399999999999999</v>
      </c>
      <c r="BC119" s="285">
        <f t="shared" si="207"/>
        <v>18.399999999999999</v>
      </c>
      <c r="BD119" s="285">
        <f t="shared" si="208"/>
        <v>4</v>
      </c>
      <c r="BE119" s="285" t="str">
        <f t="shared" si="209"/>
        <v/>
      </c>
      <c r="BF119" s="285">
        <f t="shared" si="210"/>
        <v>6.3</v>
      </c>
      <c r="BG119" s="284" t="str">
        <f t="shared" si="211"/>
        <v/>
      </c>
      <c r="BH119" s="285" t="str">
        <f t="shared" si="212"/>
        <v/>
      </c>
      <c r="BI119" s="285">
        <f t="shared" si="213"/>
        <v>18.568665377176014</v>
      </c>
      <c r="BJ119" s="285">
        <f t="shared" si="214"/>
        <v>18.568665377176014</v>
      </c>
      <c r="BK119" s="285">
        <f t="shared" si="215"/>
        <v>11.909650924024639</v>
      </c>
      <c r="BL119" s="285">
        <f t="shared" si="216"/>
        <v>18.219461697722572</v>
      </c>
      <c r="BM119" s="285">
        <f t="shared" si="217"/>
        <v>18.219461697722572</v>
      </c>
      <c r="BN119" s="285" t="str">
        <f t="shared" si="218"/>
        <v/>
      </c>
      <c r="BO119" s="285">
        <f t="shared" si="219"/>
        <v>35.728952772073917</v>
      </c>
      <c r="BP119" s="285">
        <f t="shared" si="220"/>
        <v>35.728952772073917</v>
      </c>
      <c r="BQ119" s="285">
        <f t="shared" si="221"/>
        <v>41.348314606741567</v>
      </c>
      <c r="BR119" s="285">
        <f t="shared" si="222"/>
        <v>7.8895463510848121</v>
      </c>
      <c r="BS119" s="285" t="str">
        <f t="shared" si="223"/>
        <v/>
      </c>
      <c r="BT119" s="285">
        <f t="shared" si="224"/>
        <v>12.450592885375494</v>
      </c>
      <c r="BW119" s="283">
        <v>5.52</v>
      </c>
      <c r="BX119" s="283">
        <v>5.52</v>
      </c>
      <c r="BY119" s="283">
        <v>5.62</v>
      </c>
      <c r="BZ119" s="283">
        <v>6.04</v>
      </c>
      <c r="CA119" s="283">
        <v>6.04</v>
      </c>
      <c r="CB119" s="283">
        <v>5.72</v>
      </c>
      <c r="CC119" s="283">
        <v>6.49</v>
      </c>
      <c r="CD119" s="283">
        <v>6.49</v>
      </c>
      <c r="CE119" s="283">
        <v>6.51</v>
      </c>
      <c r="CF119" s="283">
        <v>6.46</v>
      </c>
      <c r="CG119" s="283">
        <v>6.17</v>
      </c>
      <c r="CH119" s="283">
        <v>6.26</v>
      </c>
      <c r="CI119" s="282" t="str">
        <f t="shared" si="225"/>
        <v/>
      </c>
      <c r="CJ119" s="283" t="str">
        <f t="shared" si="226"/>
        <v/>
      </c>
      <c r="CK119" s="283">
        <f t="shared" si="227"/>
        <v>5.52</v>
      </c>
      <c r="CL119" s="283">
        <f t="shared" si="228"/>
        <v>5.52</v>
      </c>
      <c r="CM119" s="283">
        <f t="shared" si="229"/>
        <v>5.62</v>
      </c>
      <c r="CN119" s="283">
        <f t="shared" si="230"/>
        <v>6.04</v>
      </c>
      <c r="CO119" s="283">
        <f t="shared" si="231"/>
        <v>6.04</v>
      </c>
      <c r="CP119" s="283" t="str">
        <f t="shared" si="232"/>
        <v/>
      </c>
      <c r="CQ119" s="283">
        <f t="shared" si="233"/>
        <v>6.49</v>
      </c>
      <c r="CR119" s="283">
        <f t="shared" si="234"/>
        <v>6.49</v>
      </c>
      <c r="CS119" s="283">
        <f t="shared" si="235"/>
        <v>6.51</v>
      </c>
      <c r="CT119" s="283">
        <f t="shared" si="236"/>
        <v>6.46</v>
      </c>
      <c r="CU119" s="283" t="str">
        <f t="shared" si="237"/>
        <v/>
      </c>
      <c r="CV119" s="283">
        <f t="shared" si="238"/>
        <v>6.26</v>
      </c>
      <c r="CW119" s="286" t="str">
        <f t="shared" si="239"/>
        <v/>
      </c>
      <c r="CX119" s="287">
        <f t="shared" si="240"/>
        <v>1</v>
      </c>
      <c r="CY119" s="287">
        <f t="shared" si="241"/>
        <v>1</v>
      </c>
      <c r="CZ119" s="287">
        <f t="shared" si="242"/>
        <v>1</v>
      </c>
      <c r="DA119" s="287">
        <f t="shared" si="243"/>
        <v>1</v>
      </c>
    </row>
    <row r="120" spans="1:105" ht="17" x14ac:dyDescent="0.25">
      <c r="A120" s="281" t="s">
        <v>165</v>
      </c>
      <c r="B120" s="94" t="s">
        <v>2602</v>
      </c>
      <c r="C120" s="282">
        <v>2.98</v>
      </c>
      <c r="D120" s="283">
        <v>2.67</v>
      </c>
      <c r="E120" s="283">
        <v>6.6</v>
      </c>
      <c r="F120" s="283">
        <v>6.6</v>
      </c>
      <c r="G120" s="283">
        <v>4.9800000000000004</v>
      </c>
      <c r="H120" s="283">
        <v>6.02</v>
      </c>
      <c r="I120" s="283">
        <v>6.02</v>
      </c>
      <c r="J120" s="283">
        <v>3.04</v>
      </c>
      <c r="K120" s="283">
        <v>2.5</v>
      </c>
      <c r="L120" s="283">
        <v>2.5</v>
      </c>
      <c r="M120" s="283">
        <v>3.97</v>
      </c>
      <c r="N120" s="283">
        <v>2.61</v>
      </c>
      <c r="O120" s="283">
        <v>2.89</v>
      </c>
      <c r="P120" s="283">
        <v>3.91</v>
      </c>
      <c r="S120" s="285">
        <v>6.2</v>
      </c>
      <c r="T120" s="285">
        <v>6.2</v>
      </c>
      <c r="U120" s="285">
        <v>3.2</v>
      </c>
      <c r="V120" s="285">
        <v>6.9</v>
      </c>
      <c r="W120" s="285">
        <v>6.9</v>
      </c>
      <c r="X120" s="285">
        <v>4.5999999999999996</v>
      </c>
      <c r="Y120" s="285">
        <v>4</v>
      </c>
      <c r="Z120" s="285">
        <v>4</v>
      </c>
      <c r="AA120" s="285">
        <v>7.6</v>
      </c>
      <c r="AE120" s="282" t="str">
        <f t="shared" si="183"/>
        <v/>
      </c>
      <c r="AF120" s="283" t="str">
        <f t="shared" si="184"/>
        <v/>
      </c>
      <c r="AG120" s="283">
        <f t="shared" si="185"/>
        <v>0.93939393939393945</v>
      </c>
      <c r="AH120" s="283">
        <f t="shared" si="186"/>
        <v>0.93939393939393945</v>
      </c>
      <c r="AI120" s="283">
        <f t="shared" si="187"/>
        <v>0.64257028112449799</v>
      </c>
      <c r="AJ120" s="283">
        <f t="shared" si="188"/>
        <v>1.1461794019933556</v>
      </c>
      <c r="AK120" s="283">
        <f t="shared" si="189"/>
        <v>1.1461794019933556</v>
      </c>
      <c r="AL120" s="283">
        <f t="shared" si="190"/>
        <v>1.513157894736842</v>
      </c>
      <c r="AM120" s="283">
        <f t="shared" si="191"/>
        <v>1.6</v>
      </c>
      <c r="AN120" s="283">
        <f t="shared" si="192"/>
        <v>1.6</v>
      </c>
      <c r="AO120" s="283">
        <f t="shared" si="193"/>
        <v>1.9143576826196471</v>
      </c>
      <c r="AP120" s="283" t="str">
        <f t="shared" si="194"/>
        <v/>
      </c>
      <c r="AQ120" s="283" t="str">
        <f t="shared" si="195"/>
        <v/>
      </c>
      <c r="AR120" s="283" t="str">
        <f t="shared" si="196"/>
        <v/>
      </c>
      <c r="AS120" s="284" t="str">
        <f t="shared" si="197"/>
        <v/>
      </c>
      <c r="AT120" s="285" t="str">
        <f t="shared" si="198"/>
        <v/>
      </c>
      <c r="AU120" s="285" t="str">
        <f t="shared" si="199"/>
        <v/>
      </c>
      <c r="AV120" s="285" t="str">
        <f t="shared" si="200"/>
        <v/>
      </c>
      <c r="AW120" s="285" t="str">
        <f t="shared" si="201"/>
        <v/>
      </c>
      <c r="AX120" s="285" t="str">
        <f t="shared" si="202"/>
        <v/>
      </c>
      <c r="AY120" s="285" t="str">
        <f t="shared" si="203"/>
        <v/>
      </c>
      <c r="AZ120" s="285">
        <f t="shared" si="204"/>
        <v>4.5999999999999996</v>
      </c>
      <c r="BA120" s="285">
        <f t="shared" si="205"/>
        <v>4</v>
      </c>
      <c r="BB120" s="285">
        <f t="shared" si="206"/>
        <v>4</v>
      </c>
      <c r="BC120" s="285">
        <f t="shared" si="207"/>
        <v>7.6</v>
      </c>
      <c r="BD120" s="285" t="str">
        <f t="shared" si="208"/>
        <v/>
      </c>
      <c r="BE120" s="285" t="str">
        <f t="shared" si="209"/>
        <v/>
      </c>
      <c r="BF120" s="285" t="str">
        <f t="shared" si="210"/>
        <v/>
      </c>
      <c r="BG120" s="284" t="str">
        <f t="shared" si="211"/>
        <v/>
      </c>
      <c r="BH120" s="285" t="str">
        <f t="shared" si="212"/>
        <v/>
      </c>
      <c r="BI120" s="285" t="str">
        <f t="shared" si="213"/>
        <v/>
      </c>
      <c r="BJ120" s="285" t="str">
        <f t="shared" si="214"/>
        <v/>
      </c>
      <c r="BK120" s="285" t="str">
        <f t="shared" si="215"/>
        <v/>
      </c>
      <c r="BL120" s="285" t="str">
        <f t="shared" si="216"/>
        <v/>
      </c>
      <c r="BM120" s="285" t="str">
        <f t="shared" si="217"/>
        <v/>
      </c>
      <c r="BN120" s="285">
        <f t="shared" si="218"/>
        <v>13.333333333333332</v>
      </c>
      <c r="BO120" s="285">
        <f t="shared" si="219"/>
        <v>8.2135523613963031</v>
      </c>
      <c r="BP120" s="285">
        <f t="shared" si="220"/>
        <v>8.2135523613963031</v>
      </c>
      <c r="BQ120" s="285">
        <f t="shared" si="221"/>
        <v>17.078651685393258</v>
      </c>
      <c r="BR120" s="285" t="str">
        <f t="shared" si="222"/>
        <v/>
      </c>
      <c r="BS120" s="285" t="str">
        <f t="shared" si="223"/>
        <v/>
      </c>
      <c r="BT120" s="285" t="str">
        <f t="shared" si="224"/>
        <v/>
      </c>
      <c r="BW120" s="283">
        <v>6.9</v>
      </c>
      <c r="BX120" s="283">
        <v>6.9</v>
      </c>
      <c r="BY120" s="283">
        <v>7</v>
      </c>
      <c r="BZ120" s="283">
        <v>6.79</v>
      </c>
      <c r="CA120" s="283">
        <v>6.79</v>
      </c>
      <c r="CB120" s="283">
        <v>6.91</v>
      </c>
      <c r="CC120" s="283">
        <v>5.28</v>
      </c>
      <c r="CD120" s="283">
        <v>5.28</v>
      </c>
      <c r="CE120" s="283">
        <v>6.02</v>
      </c>
      <c r="CI120" s="282" t="str">
        <f t="shared" si="225"/>
        <v/>
      </c>
      <c r="CJ120" s="283" t="str">
        <f t="shared" si="226"/>
        <v/>
      </c>
      <c r="CK120" s="283" t="str">
        <f t="shared" si="227"/>
        <v/>
      </c>
      <c r="CL120" s="283" t="str">
        <f t="shared" si="228"/>
        <v/>
      </c>
      <c r="CM120" s="283" t="str">
        <f t="shared" si="229"/>
        <v/>
      </c>
      <c r="CN120" s="283" t="str">
        <f t="shared" si="230"/>
        <v/>
      </c>
      <c r="CO120" s="283" t="str">
        <f t="shared" si="231"/>
        <v/>
      </c>
      <c r="CP120" s="283">
        <f t="shared" si="232"/>
        <v>6.91</v>
      </c>
      <c r="CQ120" s="283">
        <f t="shared" si="233"/>
        <v>5.28</v>
      </c>
      <c r="CR120" s="283">
        <f t="shared" si="234"/>
        <v>5.28</v>
      </c>
      <c r="CS120" s="283">
        <f t="shared" si="235"/>
        <v>6.02</v>
      </c>
      <c r="CT120" s="283" t="str">
        <f t="shared" si="236"/>
        <v/>
      </c>
      <c r="CU120" s="283" t="str">
        <f t="shared" si="237"/>
        <v/>
      </c>
      <c r="CV120" s="283" t="str">
        <f t="shared" si="238"/>
        <v/>
      </c>
      <c r="CW120" s="286" t="str">
        <f t="shared" si="239"/>
        <v/>
      </c>
      <c r="CX120" s="287">
        <f t="shared" si="240"/>
        <v>1</v>
      </c>
      <c r="CY120" s="287">
        <f t="shared" si="241"/>
        <v>1</v>
      </c>
      <c r="CZ120" s="287" t="str">
        <f t="shared" si="242"/>
        <v/>
      </c>
      <c r="DA120" s="287">
        <f t="shared" si="243"/>
        <v>2</v>
      </c>
    </row>
    <row r="121" spans="1:105" ht="17" x14ac:dyDescent="0.25">
      <c r="A121" s="281" t="s">
        <v>193</v>
      </c>
      <c r="B121" s="94" t="s">
        <v>2603</v>
      </c>
      <c r="C121" s="282">
        <v>2.36</v>
      </c>
      <c r="D121" s="283">
        <v>3.41</v>
      </c>
      <c r="E121" s="283">
        <v>1.46</v>
      </c>
      <c r="F121" s="283">
        <v>1.46</v>
      </c>
      <c r="G121" s="283">
        <v>1.83</v>
      </c>
      <c r="H121" s="283">
        <v>1.0900000000000001</v>
      </c>
      <c r="I121" s="283">
        <v>1.0900000000000001</v>
      </c>
      <c r="J121" s="283">
        <v>2.23</v>
      </c>
      <c r="K121" s="283">
        <v>2.0299999999999998</v>
      </c>
      <c r="L121" s="283">
        <v>2.0299999999999998</v>
      </c>
      <c r="M121" s="283">
        <v>3.6</v>
      </c>
      <c r="N121" s="283">
        <v>2.56</v>
      </c>
      <c r="O121" s="283">
        <v>2.0699999999999998</v>
      </c>
      <c r="P121" s="283">
        <v>0.71</v>
      </c>
      <c r="Q121" s="284">
        <v>47.5</v>
      </c>
      <c r="R121" s="285">
        <v>46</v>
      </c>
      <c r="S121" s="285">
        <v>34.200000000000003</v>
      </c>
      <c r="T121" s="285">
        <v>34.200000000000003</v>
      </c>
      <c r="U121" s="285">
        <v>36.1</v>
      </c>
      <c r="V121" s="285">
        <v>35.9</v>
      </c>
      <c r="W121" s="285">
        <v>35.9</v>
      </c>
      <c r="X121" s="285">
        <v>26.1</v>
      </c>
      <c r="Y121" s="285">
        <v>43.8</v>
      </c>
      <c r="Z121" s="285">
        <v>43.8</v>
      </c>
      <c r="AA121" s="285">
        <v>42.1</v>
      </c>
      <c r="AD121" s="285">
        <v>25.8</v>
      </c>
      <c r="AE121" s="282">
        <f t="shared" si="183"/>
        <v>20.127118644067799</v>
      </c>
      <c r="AF121" s="283">
        <f t="shared" si="184"/>
        <v>13.48973607038123</v>
      </c>
      <c r="AG121" s="283">
        <f t="shared" si="185"/>
        <v>23.424657534246577</v>
      </c>
      <c r="AH121" s="283">
        <f t="shared" si="186"/>
        <v>23.424657534246577</v>
      </c>
      <c r="AI121" s="283">
        <f t="shared" si="187"/>
        <v>19.726775956284154</v>
      </c>
      <c r="AJ121" s="283">
        <f t="shared" si="188"/>
        <v>32.935779816513758</v>
      </c>
      <c r="AK121" s="283">
        <f t="shared" si="189"/>
        <v>32.935779816513758</v>
      </c>
      <c r="AL121" s="283">
        <f t="shared" si="190"/>
        <v>11.704035874439462</v>
      </c>
      <c r="AM121" s="283">
        <f t="shared" si="191"/>
        <v>21.576354679802957</v>
      </c>
      <c r="AN121" s="283">
        <f t="shared" si="192"/>
        <v>21.576354679802957</v>
      </c>
      <c r="AO121" s="283">
        <f t="shared" si="193"/>
        <v>11.694444444444445</v>
      </c>
      <c r="AP121" s="283" t="str">
        <f t="shared" si="194"/>
        <v/>
      </c>
      <c r="AQ121" s="283" t="str">
        <f t="shared" si="195"/>
        <v/>
      </c>
      <c r="AR121" s="283">
        <f t="shared" si="196"/>
        <v>36.338028169014088</v>
      </c>
      <c r="AS121" s="284">
        <f t="shared" si="197"/>
        <v>47.5</v>
      </c>
      <c r="AT121" s="285">
        <f t="shared" si="198"/>
        <v>46</v>
      </c>
      <c r="AU121" s="285">
        <f t="shared" si="199"/>
        <v>34.200000000000003</v>
      </c>
      <c r="AV121" s="285">
        <f t="shared" si="200"/>
        <v>34.200000000000003</v>
      </c>
      <c r="AW121" s="285">
        <f t="shared" si="201"/>
        <v>36.1</v>
      </c>
      <c r="AX121" s="285">
        <f t="shared" si="202"/>
        <v>35.9</v>
      </c>
      <c r="AY121" s="285">
        <f t="shared" si="203"/>
        <v>35.9</v>
      </c>
      <c r="AZ121" s="285">
        <f t="shared" si="204"/>
        <v>26.1</v>
      </c>
      <c r="BA121" s="285">
        <f t="shared" si="205"/>
        <v>43.8</v>
      </c>
      <c r="BB121" s="285">
        <f t="shared" si="206"/>
        <v>43.8</v>
      </c>
      <c r="BC121" s="285">
        <f t="shared" si="207"/>
        <v>42.1</v>
      </c>
      <c r="BD121" s="285" t="str">
        <f t="shared" si="208"/>
        <v/>
      </c>
      <c r="BE121" s="285" t="str">
        <f t="shared" si="209"/>
        <v/>
      </c>
      <c r="BF121" s="285">
        <f t="shared" si="210"/>
        <v>25.8</v>
      </c>
      <c r="BG121" s="284">
        <f t="shared" si="211"/>
        <v>87.316176470588232</v>
      </c>
      <c r="BH121" s="285">
        <f t="shared" si="212"/>
        <v>85.501858736059489</v>
      </c>
      <c r="BI121" s="285">
        <f t="shared" si="213"/>
        <v>66.150870406189554</v>
      </c>
      <c r="BJ121" s="285">
        <f t="shared" si="214"/>
        <v>66.150870406189554</v>
      </c>
      <c r="BK121" s="285">
        <f t="shared" si="215"/>
        <v>74.127310061601634</v>
      </c>
      <c r="BL121" s="285">
        <f t="shared" si="216"/>
        <v>74.327122153209118</v>
      </c>
      <c r="BM121" s="285">
        <f t="shared" si="217"/>
        <v>74.327122153209118</v>
      </c>
      <c r="BN121" s="285">
        <f t="shared" si="218"/>
        <v>75.652173913043484</v>
      </c>
      <c r="BO121" s="285">
        <f t="shared" si="219"/>
        <v>89.938398357289529</v>
      </c>
      <c r="BP121" s="285">
        <f t="shared" si="220"/>
        <v>89.938398357289529</v>
      </c>
      <c r="BQ121" s="285">
        <f t="shared" si="221"/>
        <v>94.606741573033702</v>
      </c>
      <c r="BR121" s="285" t="str">
        <f t="shared" si="222"/>
        <v/>
      </c>
      <c r="BS121" s="285" t="str">
        <f t="shared" si="223"/>
        <v/>
      </c>
      <c r="BT121" s="285">
        <f t="shared" si="224"/>
        <v>50.988142292490117</v>
      </c>
      <c r="BU121" s="282">
        <v>8.3800000000000008</v>
      </c>
      <c r="BV121" s="283">
        <v>8.3699999999999992</v>
      </c>
      <c r="BW121" s="283">
        <v>7.14</v>
      </c>
      <c r="BX121" s="283">
        <v>7.14</v>
      </c>
      <c r="BY121" s="283">
        <v>7.15</v>
      </c>
      <c r="BZ121" s="283">
        <v>7.11</v>
      </c>
      <c r="CA121" s="283">
        <v>7.11</v>
      </c>
      <c r="CB121" s="283">
        <v>6.99</v>
      </c>
      <c r="CC121" s="283">
        <v>8.4600000000000009</v>
      </c>
      <c r="CD121" s="283">
        <v>8.4600000000000009</v>
      </c>
      <c r="CE121" s="283">
        <v>7.94</v>
      </c>
      <c r="CH121" s="283">
        <v>6.85</v>
      </c>
      <c r="CI121" s="282">
        <f t="shared" si="225"/>
        <v>8.3800000000000008</v>
      </c>
      <c r="CJ121" s="283">
        <f t="shared" si="226"/>
        <v>8.3699999999999992</v>
      </c>
      <c r="CK121" s="283">
        <f t="shared" si="227"/>
        <v>7.14</v>
      </c>
      <c r="CL121" s="283">
        <f t="shared" si="228"/>
        <v>7.14</v>
      </c>
      <c r="CM121" s="283">
        <f t="shared" si="229"/>
        <v>7.15</v>
      </c>
      <c r="CN121" s="283">
        <f t="shared" si="230"/>
        <v>7.11</v>
      </c>
      <c r="CO121" s="283">
        <f t="shared" si="231"/>
        <v>7.11</v>
      </c>
      <c r="CP121" s="283">
        <f t="shared" si="232"/>
        <v>6.99</v>
      </c>
      <c r="CQ121" s="283">
        <f t="shared" si="233"/>
        <v>8.4600000000000009</v>
      </c>
      <c r="CR121" s="283">
        <f t="shared" si="234"/>
        <v>8.4600000000000009</v>
      </c>
      <c r="CS121" s="283">
        <f t="shared" si="235"/>
        <v>7.94</v>
      </c>
      <c r="CT121" s="283" t="str">
        <f t="shared" si="236"/>
        <v/>
      </c>
      <c r="CU121" s="283" t="str">
        <f t="shared" si="237"/>
        <v/>
      </c>
      <c r="CV121" s="283">
        <f t="shared" si="238"/>
        <v>6.85</v>
      </c>
      <c r="CW121" s="286">
        <f t="shared" si="239"/>
        <v>1</v>
      </c>
      <c r="CX121" s="287">
        <f t="shared" si="240"/>
        <v>1</v>
      </c>
      <c r="CY121" s="287">
        <f t="shared" si="241"/>
        <v>1</v>
      </c>
      <c r="CZ121" s="287">
        <f t="shared" si="242"/>
        <v>1</v>
      </c>
      <c r="DA121" s="287">
        <f t="shared" si="243"/>
        <v>0</v>
      </c>
    </row>
    <row r="122" spans="1:105" x14ac:dyDescent="0.2">
      <c r="A122" s="281" t="s">
        <v>177</v>
      </c>
      <c r="B122" s="94" t="s">
        <v>177</v>
      </c>
      <c r="C122" s="282">
        <v>8.32</v>
      </c>
      <c r="D122" s="283">
        <v>7.88</v>
      </c>
      <c r="E122" s="283">
        <v>4.0999999999999996</v>
      </c>
      <c r="F122" s="283">
        <v>4.0999999999999996</v>
      </c>
      <c r="G122" s="283">
        <v>4.8899999999999997</v>
      </c>
      <c r="H122" s="283">
        <v>7.08</v>
      </c>
      <c r="I122" s="283">
        <v>7.08</v>
      </c>
      <c r="J122" s="283">
        <v>6.86</v>
      </c>
      <c r="K122" s="283">
        <v>2.38</v>
      </c>
      <c r="L122" s="283">
        <v>2.38</v>
      </c>
      <c r="M122" s="283">
        <v>4</v>
      </c>
      <c r="N122" s="283">
        <v>3.03</v>
      </c>
      <c r="O122" s="283">
        <v>1.95</v>
      </c>
      <c r="P122" s="283">
        <v>5.36</v>
      </c>
      <c r="S122" s="285">
        <v>26</v>
      </c>
      <c r="T122" s="285">
        <v>26</v>
      </c>
      <c r="U122" s="285">
        <v>19.899999999999999</v>
      </c>
      <c r="V122" s="285">
        <v>31.6</v>
      </c>
      <c r="W122" s="285">
        <v>31.6</v>
      </c>
      <c r="X122" s="285">
        <v>19.5</v>
      </c>
      <c r="Y122" s="285">
        <v>26.7</v>
      </c>
      <c r="Z122" s="285">
        <v>26.7</v>
      </c>
      <c r="AA122" s="285">
        <v>26.2</v>
      </c>
      <c r="AB122" s="285">
        <v>30.3</v>
      </c>
      <c r="AC122" s="285">
        <v>25.6</v>
      </c>
      <c r="AD122" s="285">
        <v>29.7</v>
      </c>
      <c r="AE122" s="282" t="str">
        <f t="shared" si="183"/>
        <v/>
      </c>
      <c r="AF122" s="283" t="str">
        <f t="shared" si="184"/>
        <v/>
      </c>
      <c r="AG122" s="283">
        <f t="shared" si="185"/>
        <v>6.3414634146341466</v>
      </c>
      <c r="AH122" s="283">
        <f t="shared" si="186"/>
        <v>6.3414634146341466</v>
      </c>
      <c r="AI122" s="283">
        <f t="shared" si="187"/>
        <v>4.0695296523517381</v>
      </c>
      <c r="AJ122" s="283">
        <f t="shared" si="188"/>
        <v>4.463276836158192</v>
      </c>
      <c r="AK122" s="283">
        <f t="shared" si="189"/>
        <v>4.463276836158192</v>
      </c>
      <c r="AL122" s="283">
        <f t="shared" si="190"/>
        <v>2.8425655976676385</v>
      </c>
      <c r="AM122" s="283">
        <f t="shared" si="191"/>
        <v>11.218487394957984</v>
      </c>
      <c r="AN122" s="283">
        <f t="shared" si="192"/>
        <v>11.218487394957984</v>
      </c>
      <c r="AO122" s="283">
        <f t="shared" si="193"/>
        <v>6.55</v>
      </c>
      <c r="AP122" s="283">
        <f t="shared" si="194"/>
        <v>10</v>
      </c>
      <c r="AQ122" s="283">
        <f t="shared" si="195"/>
        <v>13.12820512820513</v>
      </c>
      <c r="AR122" s="283">
        <f t="shared" si="196"/>
        <v>5.5410447761194028</v>
      </c>
      <c r="AS122" s="284" t="str">
        <f t="shared" si="197"/>
        <v/>
      </c>
      <c r="AT122" s="285" t="str">
        <f t="shared" si="198"/>
        <v/>
      </c>
      <c r="AU122" s="285">
        <f t="shared" si="199"/>
        <v>26</v>
      </c>
      <c r="AV122" s="285">
        <f t="shared" si="200"/>
        <v>26</v>
      </c>
      <c r="AW122" s="285">
        <f t="shared" si="201"/>
        <v>19.899999999999999</v>
      </c>
      <c r="AX122" s="285">
        <f t="shared" si="202"/>
        <v>31.6</v>
      </c>
      <c r="AY122" s="285">
        <f t="shared" si="203"/>
        <v>31.6</v>
      </c>
      <c r="AZ122" s="285">
        <f t="shared" si="204"/>
        <v>19.5</v>
      </c>
      <c r="BA122" s="285">
        <f t="shared" si="205"/>
        <v>26.7</v>
      </c>
      <c r="BB122" s="285">
        <f t="shared" si="206"/>
        <v>26.7</v>
      </c>
      <c r="BC122" s="285">
        <f t="shared" si="207"/>
        <v>26.2</v>
      </c>
      <c r="BD122" s="285">
        <f t="shared" si="208"/>
        <v>30.3</v>
      </c>
      <c r="BE122" s="285">
        <f t="shared" si="209"/>
        <v>25.6</v>
      </c>
      <c r="BF122" s="285">
        <f t="shared" si="210"/>
        <v>29.7</v>
      </c>
      <c r="BG122" s="284" t="str">
        <f t="shared" si="211"/>
        <v/>
      </c>
      <c r="BH122" s="285" t="str">
        <f t="shared" si="212"/>
        <v/>
      </c>
      <c r="BI122" s="285">
        <f t="shared" si="213"/>
        <v>50.290135396518373</v>
      </c>
      <c r="BJ122" s="285">
        <f t="shared" si="214"/>
        <v>50.290135396518373</v>
      </c>
      <c r="BK122" s="285">
        <f t="shared" si="215"/>
        <v>40.862422997946602</v>
      </c>
      <c r="BL122" s="285">
        <f t="shared" si="216"/>
        <v>65.424430641821957</v>
      </c>
      <c r="BM122" s="285">
        <f t="shared" si="217"/>
        <v>65.424430641821957</v>
      </c>
      <c r="BN122" s="285">
        <f t="shared" si="218"/>
        <v>56.521739130434781</v>
      </c>
      <c r="BO122" s="285">
        <f t="shared" si="219"/>
        <v>54.825462012320322</v>
      </c>
      <c r="BP122" s="285">
        <f t="shared" si="220"/>
        <v>54.825462012320322</v>
      </c>
      <c r="BQ122" s="285">
        <f t="shared" si="221"/>
        <v>58.876404494382022</v>
      </c>
      <c r="BR122" s="285">
        <f t="shared" si="222"/>
        <v>59.763313609467453</v>
      </c>
      <c r="BS122" s="285">
        <f t="shared" si="223"/>
        <v>48.761904761904759</v>
      </c>
      <c r="BT122" s="285">
        <f t="shared" si="224"/>
        <v>58.695652173913039</v>
      </c>
      <c r="BW122" s="283">
        <v>7.85</v>
      </c>
      <c r="BX122" s="283">
        <v>7.85</v>
      </c>
      <c r="BY122" s="283">
        <v>7.89</v>
      </c>
      <c r="BZ122" s="283">
        <v>7.43</v>
      </c>
      <c r="CA122" s="283">
        <v>7.43</v>
      </c>
      <c r="CB122" s="283">
        <v>7.32</v>
      </c>
      <c r="CC122" s="283">
        <v>7.65</v>
      </c>
      <c r="CD122" s="283">
        <v>7.65</v>
      </c>
      <c r="CE122" s="283">
        <v>7.39</v>
      </c>
      <c r="CF122" s="283">
        <v>7.79</v>
      </c>
      <c r="CG122" s="283">
        <v>7.85</v>
      </c>
      <c r="CH122" s="283">
        <v>7.59</v>
      </c>
      <c r="CI122" s="282" t="str">
        <f t="shared" si="225"/>
        <v/>
      </c>
      <c r="CJ122" s="283" t="str">
        <f t="shared" si="226"/>
        <v/>
      </c>
      <c r="CK122" s="283">
        <f t="shared" si="227"/>
        <v>7.85</v>
      </c>
      <c r="CL122" s="283">
        <f t="shared" si="228"/>
        <v>7.85</v>
      </c>
      <c r="CM122" s="283">
        <f t="shared" si="229"/>
        <v>7.89</v>
      </c>
      <c r="CN122" s="283">
        <f t="shared" si="230"/>
        <v>7.43</v>
      </c>
      <c r="CO122" s="283">
        <f t="shared" si="231"/>
        <v>7.43</v>
      </c>
      <c r="CP122" s="283">
        <f t="shared" si="232"/>
        <v>7.32</v>
      </c>
      <c r="CQ122" s="283">
        <f t="shared" si="233"/>
        <v>7.65</v>
      </c>
      <c r="CR122" s="283">
        <f t="shared" si="234"/>
        <v>7.65</v>
      </c>
      <c r="CS122" s="283">
        <f t="shared" si="235"/>
        <v>7.39</v>
      </c>
      <c r="CT122" s="283">
        <f t="shared" si="236"/>
        <v>7.79</v>
      </c>
      <c r="CU122" s="283">
        <f t="shared" si="237"/>
        <v>7.85</v>
      </c>
      <c r="CV122" s="283">
        <f t="shared" si="238"/>
        <v>7.59</v>
      </c>
      <c r="CW122" s="286" t="str">
        <f t="shared" si="239"/>
        <v/>
      </c>
      <c r="CX122" s="287">
        <f t="shared" si="240"/>
        <v>1</v>
      </c>
      <c r="CY122" s="287">
        <f t="shared" si="241"/>
        <v>1</v>
      </c>
      <c r="CZ122" s="287">
        <f t="shared" si="242"/>
        <v>1</v>
      </c>
      <c r="DA122" s="287">
        <f t="shared" si="243"/>
        <v>1</v>
      </c>
    </row>
    <row r="123" spans="1:105" s="297" customFormat="1" x14ac:dyDescent="0.2">
      <c r="A123" s="289" t="s">
        <v>178</v>
      </c>
      <c r="B123" s="290" t="s">
        <v>178</v>
      </c>
      <c r="C123" s="291">
        <v>8.76</v>
      </c>
      <c r="D123" s="292">
        <v>5.8</v>
      </c>
      <c r="E123" s="292">
        <v>3.81</v>
      </c>
      <c r="F123" s="292">
        <v>3.81</v>
      </c>
      <c r="G123" s="292">
        <v>4.99</v>
      </c>
      <c r="H123" s="292">
        <v>3.86</v>
      </c>
      <c r="I123" s="292">
        <v>3.86</v>
      </c>
      <c r="J123" s="292">
        <v>4.4400000000000004</v>
      </c>
      <c r="K123" s="292">
        <v>3.12</v>
      </c>
      <c r="L123" s="292">
        <v>3.12</v>
      </c>
      <c r="M123" s="292">
        <v>4.95</v>
      </c>
      <c r="N123" s="292">
        <v>3.77</v>
      </c>
      <c r="O123" s="292">
        <v>1.73</v>
      </c>
      <c r="P123" s="292">
        <v>2.74</v>
      </c>
      <c r="Q123" s="293">
        <v>22.5</v>
      </c>
      <c r="R123" s="294">
        <v>21.6</v>
      </c>
      <c r="S123" s="294">
        <v>30.5</v>
      </c>
      <c r="T123" s="294">
        <v>30.5</v>
      </c>
      <c r="U123" s="294">
        <v>28.7</v>
      </c>
      <c r="V123" s="294">
        <v>34.4</v>
      </c>
      <c r="W123" s="294">
        <v>34.4</v>
      </c>
      <c r="X123" s="294">
        <v>21.7</v>
      </c>
      <c r="Y123" s="294">
        <v>26.2</v>
      </c>
      <c r="Z123" s="294">
        <v>26.2</v>
      </c>
      <c r="AA123" s="294">
        <v>28.4</v>
      </c>
      <c r="AB123" s="294">
        <v>34.700000000000003</v>
      </c>
      <c r="AC123" s="294">
        <v>31.7</v>
      </c>
      <c r="AD123" s="294">
        <v>32.6</v>
      </c>
      <c r="AE123" s="291">
        <f t="shared" si="183"/>
        <v>2.5684931506849318</v>
      </c>
      <c r="AF123" s="292">
        <f t="shared" si="184"/>
        <v>3.7241379310344831</v>
      </c>
      <c r="AG123" s="292">
        <f t="shared" si="185"/>
        <v>8.0052493438320216</v>
      </c>
      <c r="AH123" s="292">
        <f t="shared" si="186"/>
        <v>8.0052493438320216</v>
      </c>
      <c r="AI123" s="292">
        <f t="shared" si="187"/>
        <v>5.7515030060120234</v>
      </c>
      <c r="AJ123" s="292">
        <f t="shared" si="188"/>
        <v>8.9119170984455955</v>
      </c>
      <c r="AK123" s="292">
        <f t="shared" si="189"/>
        <v>8.9119170984455955</v>
      </c>
      <c r="AL123" s="292">
        <f t="shared" si="190"/>
        <v>4.8873873873873865</v>
      </c>
      <c r="AM123" s="292">
        <f t="shared" si="191"/>
        <v>8.3974358974358978</v>
      </c>
      <c r="AN123" s="292">
        <f t="shared" si="192"/>
        <v>8.3974358974358978</v>
      </c>
      <c r="AO123" s="292">
        <f t="shared" si="193"/>
        <v>5.737373737373737</v>
      </c>
      <c r="AP123" s="292">
        <f t="shared" si="194"/>
        <v>9.204244031830239</v>
      </c>
      <c r="AQ123" s="292">
        <f t="shared" si="195"/>
        <v>18.323699421965319</v>
      </c>
      <c r="AR123" s="292">
        <f t="shared" si="196"/>
        <v>11.897810218978101</v>
      </c>
      <c r="AS123" s="293">
        <f t="shared" si="197"/>
        <v>22.5</v>
      </c>
      <c r="AT123" s="294">
        <f t="shared" si="198"/>
        <v>21.6</v>
      </c>
      <c r="AU123" s="294">
        <f t="shared" si="199"/>
        <v>30.5</v>
      </c>
      <c r="AV123" s="294">
        <f t="shared" si="200"/>
        <v>30.5</v>
      </c>
      <c r="AW123" s="294">
        <f t="shared" si="201"/>
        <v>28.7</v>
      </c>
      <c r="AX123" s="294">
        <f t="shared" si="202"/>
        <v>34.4</v>
      </c>
      <c r="AY123" s="294">
        <f t="shared" si="203"/>
        <v>34.4</v>
      </c>
      <c r="AZ123" s="294">
        <f t="shared" si="204"/>
        <v>21.7</v>
      </c>
      <c r="BA123" s="294">
        <f t="shared" si="205"/>
        <v>26.2</v>
      </c>
      <c r="BB123" s="294">
        <f t="shared" si="206"/>
        <v>26.2</v>
      </c>
      <c r="BC123" s="294">
        <f t="shared" si="207"/>
        <v>28.4</v>
      </c>
      <c r="BD123" s="294">
        <f t="shared" si="208"/>
        <v>34.700000000000003</v>
      </c>
      <c r="BE123" s="294">
        <f t="shared" si="209"/>
        <v>31.7</v>
      </c>
      <c r="BF123" s="294">
        <f t="shared" si="210"/>
        <v>32.6</v>
      </c>
      <c r="BG123" s="293">
        <f t="shared" si="211"/>
        <v>41.360294117647058</v>
      </c>
      <c r="BH123" s="294">
        <f t="shared" si="212"/>
        <v>40.148698884758367</v>
      </c>
      <c r="BI123" s="294">
        <f t="shared" si="213"/>
        <v>58.994197292069629</v>
      </c>
      <c r="BJ123" s="294">
        <f t="shared" si="214"/>
        <v>58.994197292069629</v>
      </c>
      <c r="BK123" s="294">
        <f t="shared" si="215"/>
        <v>58.932238193018478</v>
      </c>
      <c r="BL123" s="294">
        <f t="shared" si="216"/>
        <v>71.221532091097316</v>
      </c>
      <c r="BM123" s="294">
        <f t="shared" si="217"/>
        <v>71.221532091097316</v>
      </c>
      <c r="BN123" s="294">
        <f t="shared" si="218"/>
        <v>62.89855072463768</v>
      </c>
      <c r="BO123" s="294">
        <f t="shared" si="219"/>
        <v>53.798767967145785</v>
      </c>
      <c r="BP123" s="294">
        <f t="shared" si="220"/>
        <v>53.798767967145785</v>
      </c>
      <c r="BQ123" s="294">
        <f t="shared" si="221"/>
        <v>63.820224719101127</v>
      </c>
      <c r="BR123" s="294">
        <f t="shared" si="222"/>
        <v>68.441814595660759</v>
      </c>
      <c r="BS123" s="294">
        <f t="shared" si="223"/>
        <v>60.38095238095238</v>
      </c>
      <c r="BT123" s="294">
        <f t="shared" si="224"/>
        <v>64.426877470355734</v>
      </c>
      <c r="BU123" s="291">
        <v>5.57</v>
      </c>
      <c r="BV123" s="292">
        <v>5.5</v>
      </c>
      <c r="BW123" s="292">
        <v>6.48</v>
      </c>
      <c r="BX123" s="292">
        <v>6.48</v>
      </c>
      <c r="BY123" s="292">
        <v>6.46</v>
      </c>
      <c r="BZ123" s="292">
        <v>6.1</v>
      </c>
      <c r="CA123" s="292">
        <v>6.1</v>
      </c>
      <c r="CB123" s="292">
        <v>6.13</v>
      </c>
      <c r="CC123" s="292">
        <v>6.37</v>
      </c>
      <c r="CD123" s="292">
        <v>6.37</v>
      </c>
      <c r="CE123" s="292">
        <v>6.28</v>
      </c>
      <c r="CF123" s="292">
        <v>6.16</v>
      </c>
      <c r="CG123" s="292">
        <v>6.41</v>
      </c>
      <c r="CH123" s="292">
        <v>6.28</v>
      </c>
      <c r="CI123" s="291">
        <f t="shared" si="225"/>
        <v>5.57</v>
      </c>
      <c r="CJ123" s="292">
        <f t="shared" si="226"/>
        <v>5.5</v>
      </c>
      <c r="CK123" s="292">
        <f t="shared" si="227"/>
        <v>6.48</v>
      </c>
      <c r="CL123" s="292">
        <f t="shared" si="228"/>
        <v>6.48</v>
      </c>
      <c r="CM123" s="292">
        <f t="shared" si="229"/>
        <v>6.46</v>
      </c>
      <c r="CN123" s="292">
        <f t="shared" si="230"/>
        <v>6.1</v>
      </c>
      <c r="CO123" s="292">
        <f t="shared" si="231"/>
        <v>6.1</v>
      </c>
      <c r="CP123" s="292">
        <f t="shared" si="232"/>
        <v>6.13</v>
      </c>
      <c r="CQ123" s="292">
        <f t="shared" si="233"/>
        <v>6.37</v>
      </c>
      <c r="CR123" s="292">
        <f t="shared" si="234"/>
        <v>6.37</v>
      </c>
      <c r="CS123" s="292">
        <f t="shared" si="235"/>
        <v>6.28</v>
      </c>
      <c r="CT123" s="292">
        <f t="shared" si="236"/>
        <v>6.16</v>
      </c>
      <c r="CU123" s="292">
        <f t="shared" si="237"/>
        <v>6.41</v>
      </c>
      <c r="CV123" s="292">
        <f t="shared" si="238"/>
        <v>6.28</v>
      </c>
      <c r="CW123" s="295">
        <f t="shared" si="239"/>
        <v>1</v>
      </c>
      <c r="CX123" s="296">
        <f t="shared" si="240"/>
        <v>1</v>
      </c>
      <c r="CY123" s="296">
        <f t="shared" si="241"/>
        <v>1</v>
      </c>
      <c r="CZ123" s="296">
        <f t="shared" si="242"/>
        <v>1</v>
      </c>
      <c r="DA123" s="296">
        <f t="shared" si="243"/>
        <v>0</v>
      </c>
    </row>
    <row r="124" spans="1:105" s="297" customFormat="1" x14ac:dyDescent="0.2">
      <c r="A124" s="289" t="s">
        <v>179</v>
      </c>
      <c r="B124" s="290" t="s">
        <v>179</v>
      </c>
      <c r="C124" s="291">
        <v>8.06</v>
      </c>
      <c r="D124" s="292">
        <v>7.5</v>
      </c>
      <c r="E124" s="292">
        <v>5.27</v>
      </c>
      <c r="F124" s="292">
        <v>5.27</v>
      </c>
      <c r="G124" s="292">
        <v>4.6100000000000003</v>
      </c>
      <c r="H124" s="292">
        <v>8.66</v>
      </c>
      <c r="I124" s="292">
        <v>8.66</v>
      </c>
      <c r="J124" s="292">
        <v>6.44</v>
      </c>
      <c r="K124" s="292">
        <v>9.89</v>
      </c>
      <c r="L124" s="292">
        <v>9.89</v>
      </c>
      <c r="M124" s="292">
        <v>7.3</v>
      </c>
      <c r="N124" s="292">
        <v>5.53</v>
      </c>
      <c r="O124" s="292">
        <v>3.1</v>
      </c>
      <c r="P124" s="292">
        <v>9.18</v>
      </c>
      <c r="Q124" s="293">
        <v>35.9</v>
      </c>
      <c r="R124" s="294">
        <v>36.200000000000003</v>
      </c>
      <c r="S124" s="294">
        <v>39.700000000000003</v>
      </c>
      <c r="T124" s="294">
        <v>39.700000000000003</v>
      </c>
      <c r="U124" s="294">
        <v>33.799999999999997</v>
      </c>
      <c r="V124" s="294">
        <v>31.8</v>
      </c>
      <c r="W124" s="294">
        <v>31.8</v>
      </c>
      <c r="X124" s="294">
        <v>21.6</v>
      </c>
      <c r="Y124" s="294">
        <v>27.2</v>
      </c>
      <c r="Z124" s="294">
        <v>27.2</v>
      </c>
      <c r="AA124" s="294">
        <v>27.6</v>
      </c>
      <c r="AB124" s="294">
        <v>36.700000000000003</v>
      </c>
      <c r="AC124" s="294">
        <v>37.200000000000003</v>
      </c>
      <c r="AD124" s="294">
        <v>34.299999999999997</v>
      </c>
      <c r="AE124" s="291">
        <f t="shared" si="183"/>
        <v>4.45409429280397</v>
      </c>
      <c r="AF124" s="292">
        <f t="shared" si="184"/>
        <v>4.8266666666666671</v>
      </c>
      <c r="AG124" s="292">
        <f t="shared" si="185"/>
        <v>7.5332068311195455</v>
      </c>
      <c r="AH124" s="292">
        <f t="shared" si="186"/>
        <v>7.5332068311195455</v>
      </c>
      <c r="AI124" s="292">
        <f t="shared" si="187"/>
        <v>7.3318872017353565</v>
      </c>
      <c r="AJ124" s="292">
        <f t="shared" si="188"/>
        <v>3.6720554272517321</v>
      </c>
      <c r="AK124" s="292">
        <f t="shared" si="189"/>
        <v>3.6720554272517321</v>
      </c>
      <c r="AL124" s="292">
        <f t="shared" si="190"/>
        <v>3.3540372670807455</v>
      </c>
      <c r="AM124" s="292">
        <f t="shared" si="191"/>
        <v>2.7502527805864507</v>
      </c>
      <c r="AN124" s="292">
        <f t="shared" si="192"/>
        <v>2.7502527805864507</v>
      </c>
      <c r="AO124" s="292">
        <f t="shared" si="193"/>
        <v>3.7808219178082196</v>
      </c>
      <c r="AP124" s="292">
        <f t="shared" si="194"/>
        <v>6.6365280289330926</v>
      </c>
      <c r="AQ124" s="292">
        <f t="shared" si="195"/>
        <v>12</v>
      </c>
      <c r="AR124" s="292">
        <f t="shared" si="196"/>
        <v>3.7363834422657951</v>
      </c>
      <c r="AS124" s="293">
        <f t="shared" si="197"/>
        <v>35.9</v>
      </c>
      <c r="AT124" s="294">
        <f t="shared" si="198"/>
        <v>36.200000000000003</v>
      </c>
      <c r="AU124" s="294">
        <f t="shared" si="199"/>
        <v>39.700000000000003</v>
      </c>
      <c r="AV124" s="294">
        <f t="shared" si="200"/>
        <v>39.700000000000003</v>
      </c>
      <c r="AW124" s="294">
        <f t="shared" si="201"/>
        <v>33.799999999999997</v>
      </c>
      <c r="AX124" s="294">
        <f t="shared" si="202"/>
        <v>31.8</v>
      </c>
      <c r="AY124" s="294">
        <f t="shared" si="203"/>
        <v>31.8</v>
      </c>
      <c r="AZ124" s="294">
        <f t="shared" si="204"/>
        <v>21.6</v>
      </c>
      <c r="BA124" s="294">
        <f t="shared" si="205"/>
        <v>27.2</v>
      </c>
      <c r="BB124" s="294">
        <f t="shared" si="206"/>
        <v>27.2</v>
      </c>
      <c r="BC124" s="294">
        <f t="shared" si="207"/>
        <v>27.6</v>
      </c>
      <c r="BD124" s="294">
        <f t="shared" si="208"/>
        <v>36.700000000000003</v>
      </c>
      <c r="BE124" s="294">
        <f t="shared" si="209"/>
        <v>37.200000000000003</v>
      </c>
      <c r="BF124" s="294">
        <f t="shared" si="210"/>
        <v>34.299999999999997</v>
      </c>
      <c r="BG124" s="293">
        <f t="shared" si="211"/>
        <v>65.992647058823536</v>
      </c>
      <c r="BH124" s="294">
        <f t="shared" si="212"/>
        <v>67.28624535315987</v>
      </c>
      <c r="BI124" s="294">
        <f t="shared" si="213"/>
        <v>76.789168278529985</v>
      </c>
      <c r="BJ124" s="294">
        <f t="shared" si="214"/>
        <v>76.789168278529985</v>
      </c>
      <c r="BK124" s="294">
        <f t="shared" si="215"/>
        <v>69.404517453798761</v>
      </c>
      <c r="BL124" s="294">
        <f t="shared" si="216"/>
        <v>65.838509316770185</v>
      </c>
      <c r="BM124" s="294">
        <f t="shared" si="217"/>
        <v>65.838509316770185</v>
      </c>
      <c r="BN124" s="294">
        <f t="shared" si="218"/>
        <v>62.608695652173914</v>
      </c>
      <c r="BO124" s="294">
        <f t="shared" si="219"/>
        <v>55.852156057494867</v>
      </c>
      <c r="BP124" s="294">
        <f t="shared" si="220"/>
        <v>55.852156057494867</v>
      </c>
      <c r="BQ124" s="294">
        <f t="shared" si="221"/>
        <v>62.022471910112358</v>
      </c>
      <c r="BR124" s="294">
        <f t="shared" si="222"/>
        <v>72.386587771203168</v>
      </c>
      <c r="BS124" s="294">
        <f t="shared" si="223"/>
        <v>70.857142857142861</v>
      </c>
      <c r="BT124" s="294">
        <f t="shared" si="224"/>
        <v>67.786561264822126</v>
      </c>
      <c r="BU124" s="291">
        <v>8.370000000000001</v>
      </c>
      <c r="BV124" s="292">
        <v>8.16</v>
      </c>
      <c r="BW124" s="292">
        <v>8.379999999999999</v>
      </c>
      <c r="BX124" s="292">
        <v>8.379999999999999</v>
      </c>
      <c r="BY124" s="292">
        <v>8.8000000000000007</v>
      </c>
      <c r="BZ124" s="292">
        <v>8.24</v>
      </c>
      <c r="CA124" s="292">
        <v>8.24</v>
      </c>
      <c r="CB124" s="292">
        <v>7.9399999999999995</v>
      </c>
      <c r="CC124" s="292">
        <v>7.77</v>
      </c>
      <c r="CD124" s="292">
        <v>7.77</v>
      </c>
      <c r="CE124" s="292">
        <v>8.35</v>
      </c>
      <c r="CF124" s="292">
        <v>8.69</v>
      </c>
      <c r="CG124" s="292">
        <v>8.9</v>
      </c>
      <c r="CH124" s="292">
        <v>8.32</v>
      </c>
      <c r="CI124" s="291">
        <f t="shared" si="225"/>
        <v>8.370000000000001</v>
      </c>
      <c r="CJ124" s="292">
        <f t="shared" si="226"/>
        <v>8.16</v>
      </c>
      <c r="CK124" s="292">
        <f t="shared" si="227"/>
        <v>8.379999999999999</v>
      </c>
      <c r="CL124" s="292">
        <f t="shared" si="228"/>
        <v>8.379999999999999</v>
      </c>
      <c r="CM124" s="292">
        <f t="shared" si="229"/>
        <v>8.8000000000000007</v>
      </c>
      <c r="CN124" s="292">
        <f t="shared" si="230"/>
        <v>8.24</v>
      </c>
      <c r="CO124" s="292">
        <f t="shared" si="231"/>
        <v>8.24</v>
      </c>
      <c r="CP124" s="292">
        <f t="shared" si="232"/>
        <v>7.9399999999999995</v>
      </c>
      <c r="CQ124" s="292">
        <f t="shared" si="233"/>
        <v>7.77</v>
      </c>
      <c r="CR124" s="292">
        <f t="shared" si="234"/>
        <v>7.77</v>
      </c>
      <c r="CS124" s="292">
        <f t="shared" si="235"/>
        <v>8.35</v>
      </c>
      <c r="CT124" s="292">
        <f t="shared" si="236"/>
        <v>8.69</v>
      </c>
      <c r="CU124" s="292">
        <f t="shared" si="237"/>
        <v>8.9</v>
      </c>
      <c r="CV124" s="292">
        <f t="shared" si="238"/>
        <v>8.32</v>
      </c>
      <c r="CW124" s="295">
        <f t="shared" si="239"/>
        <v>1</v>
      </c>
      <c r="CX124" s="296">
        <f t="shared" si="240"/>
        <v>1</v>
      </c>
      <c r="CY124" s="296">
        <f t="shared" si="241"/>
        <v>1</v>
      </c>
      <c r="CZ124" s="296">
        <f t="shared" si="242"/>
        <v>1</v>
      </c>
      <c r="DA124" s="296">
        <f t="shared" si="243"/>
        <v>0</v>
      </c>
    </row>
    <row r="125" spans="1:105" s="297" customFormat="1" x14ac:dyDescent="0.2">
      <c r="A125" s="289" t="s">
        <v>180</v>
      </c>
      <c r="B125" s="290" t="s">
        <v>180</v>
      </c>
      <c r="C125" s="291">
        <v>9.77</v>
      </c>
      <c r="D125" s="292">
        <v>10.029999999999999</v>
      </c>
      <c r="E125" s="292">
        <v>7.12</v>
      </c>
      <c r="F125" s="292">
        <v>7.12</v>
      </c>
      <c r="G125" s="292">
        <v>3.09</v>
      </c>
      <c r="H125" s="292">
        <v>8.0500000000000007</v>
      </c>
      <c r="I125" s="292">
        <v>8.0500000000000007</v>
      </c>
      <c r="J125" s="292">
        <v>7.74</v>
      </c>
      <c r="K125" s="292">
        <v>5.7</v>
      </c>
      <c r="L125" s="292">
        <v>5.7</v>
      </c>
      <c r="M125" s="292">
        <v>5.45</v>
      </c>
      <c r="N125" s="292">
        <v>11</v>
      </c>
      <c r="O125" s="292">
        <v>7.25</v>
      </c>
      <c r="P125" s="292">
        <v>4.16</v>
      </c>
      <c r="Q125" s="293">
        <v>37.799999999999997</v>
      </c>
      <c r="R125" s="294">
        <v>36.200000000000003</v>
      </c>
      <c r="S125" s="294">
        <v>34.5</v>
      </c>
      <c r="T125" s="294">
        <v>34.5</v>
      </c>
      <c r="U125" s="294">
        <v>17.8</v>
      </c>
      <c r="V125" s="294">
        <v>33.299999999999997</v>
      </c>
      <c r="W125" s="294">
        <v>33.299999999999997</v>
      </c>
      <c r="X125" s="294">
        <v>27.4</v>
      </c>
      <c r="Y125" s="294">
        <v>21.7</v>
      </c>
      <c r="Z125" s="294">
        <v>21.7</v>
      </c>
      <c r="AA125" s="294">
        <v>15.8</v>
      </c>
      <c r="AB125" s="294">
        <v>50.7</v>
      </c>
      <c r="AC125" s="294">
        <v>34</v>
      </c>
      <c r="AD125" s="294">
        <v>25.6</v>
      </c>
      <c r="AE125" s="291">
        <f t="shared" si="183"/>
        <v>3.8689866939611055</v>
      </c>
      <c r="AF125" s="292">
        <f t="shared" si="184"/>
        <v>3.6091724825523435</v>
      </c>
      <c r="AG125" s="292">
        <f t="shared" si="185"/>
        <v>4.845505617977528</v>
      </c>
      <c r="AH125" s="292">
        <f t="shared" si="186"/>
        <v>4.845505617977528</v>
      </c>
      <c r="AI125" s="292">
        <f t="shared" si="187"/>
        <v>5.7605177993527512</v>
      </c>
      <c r="AJ125" s="292">
        <f t="shared" si="188"/>
        <v>4.1366459627329188</v>
      </c>
      <c r="AK125" s="292">
        <f t="shared" si="189"/>
        <v>4.1366459627329188</v>
      </c>
      <c r="AL125" s="292">
        <f t="shared" si="190"/>
        <v>3.5400516795865631</v>
      </c>
      <c r="AM125" s="292">
        <f t="shared" si="191"/>
        <v>3.807017543859649</v>
      </c>
      <c r="AN125" s="292">
        <f t="shared" si="192"/>
        <v>3.807017543859649</v>
      </c>
      <c r="AO125" s="292">
        <f t="shared" si="193"/>
        <v>2.8990825688073394</v>
      </c>
      <c r="AP125" s="292">
        <f t="shared" si="194"/>
        <v>4.6090909090909093</v>
      </c>
      <c r="AQ125" s="292">
        <f t="shared" si="195"/>
        <v>4.6896551724137927</v>
      </c>
      <c r="AR125" s="292">
        <f t="shared" si="196"/>
        <v>6.1538461538461542</v>
      </c>
      <c r="AS125" s="293">
        <f t="shared" si="197"/>
        <v>37.799999999999997</v>
      </c>
      <c r="AT125" s="294">
        <f t="shared" si="198"/>
        <v>36.200000000000003</v>
      </c>
      <c r="AU125" s="294">
        <f t="shared" si="199"/>
        <v>34.5</v>
      </c>
      <c r="AV125" s="294">
        <f t="shared" si="200"/>
        <v>34.5</v>
      </c>
      <c r="AW125" s="294">
        <f t="shared" si="201"/>
        <v>17.8</v>
      </c>
      <c r="AX125" s="294">
        <f t="shared" si="202"/>
        <v>33.299999999999997</v>
      </c>
      <c r="AY125" s="294">
        <f t="shared" si="203"/>
        <v>33.299999999999997</v>
      </c>
      <c r="AZ125" s="294">
        <f t="shared" si="204"/>
        <v>27.4</v>
      </c>
      <c r="BA125" s="294">
        <f t="shared" si="205"/>
        <v>21.7</v>
      </c>
      <c r="BB125" s="294">
        <f t="shared" si="206"/>
        <v>21.7</v>
      </c>
      <c r="BC125" s="294">
        <f t="shared" si="207"/>
        <v>15.8</v>
      </c>
      <c r="BD125" s="294">
        <f t="shared" si="208"/>
        <v>50.7</v>
      </c>
      <c r="BE125" s="294">
        <f t="shared" si="209"/>
        <v>34</v>
      </c>
      <c r="BF125" s="294">
        <f t="shared" si="210"/>
        <v>25.6</v>
      </c>
      <c r="BG125" s="293">
        <f t="shared" si="211"/>
        <v>69.485294117647058</v>
      </c>
      <c r="BH125" s="294">
        <f t="shared" si="212"/>
        <v>67.28624535315987</v>
      </c>
      <c r="BI125" s="294">
        <f t="shared" si="213"/>
        <v>66.7311411992263</v>
      </c>
      <c r="BJ125" s="294">
        <f t="shared" si="214"/>
        <v>66.7311411992263</v>
      </c>
      <c r="BK125" s="294">
        <f t="shared" si="215"/>
        <v>36.550308008213548</v>
      </c>
      <c r="BL125" s="294">
        <f t="shared" si="216"/>
        <v>68.944099378881987</v>
      </c>
      <c r="BM125" s="294">
        <f t="shared" si="217"/>
        <v>68.944099378881987</v>
      </c>
      <c r="BN125" s="294">
        <f t="shared" si="218"/>
        <v>79.420289855072468</v>
      </c>
      <c r="BO125" s="294">
        <f t="shared" si="219"/>
        <v>44.558521560574945</v>
      </c>
      <c r="BP125" s="294">
        <f t="shared" si="220"/>
        <v>44.558521560574945</v>
      </c>
      <c r="BQ125" s="294">
        <f t="shared" si="221"/>
        <v>35.50561797752809</v>
      </c>
      <c r="BR125" s="294">
        <f t="shared" si="222"/>
        <v>100</v>
      </c>
      <c r="BS125" s="294">
        <f t="shared" si="223"/>
        <v>64.761904761904759</v>
      </c>
      <c r="BT125" s="294">
        <f t="shared" si="224"/>
        <v>50.59288537549407</v>
      </c>
      <c r="BU125" s="291">
        <v>7.3100000000000005</v>
      </c>
      <c r="BV125" s="292">
        <v>7.3</v>
      </c>
      <c r="BW125" s="292">
        <v>7.88</v>
      </c>
      <c r="BX125" s="292">
        <v>7.88</v>
      </c>
      <c r="BY125" s="292">
        <v>8.26</v>
      </c>
      <c r="BZ125" s="292">
        <v>7.55</v>
      </c>
      <c r="CA125" s="292">
        <v>7.55</v>
      </c>
      <c r="CB125" s="292">
        <v>7.1</v>
      </c>
      <c r="CC125" s="292">
        <v>8.06</v>
      </c>
      <c r="CD125" s="292">
        <v>8.06</v>
      </c>
      <c r="CE125" s="292">
        <v>7.9700000000000006</v>
      </c>
      <c r="CF125" s="292">
        <v>6.68</v>
      </c>
      <c r="CG125" s="292">
        <v>7.8100000000000005</v>
      </c>
      <c r="CH125" s="292">
        <v>8.09</v>
      </c>
      <c r="CI125" s="291">
        <f t="shared" si="225"/>
        <v>7.3100000000000005</v>
      </c>
      <c r="CJ125" s="292">
        <f t="shared" si="226"/>
        <v>7.3</v>
      </c>
      <c r="CK125" s="292">
        <f t="shared" si="227"/>
        <v>7.88</v>
      </c>
      <c r="CL125" s="292">
        <f t="shared" si="228"/>
        <v>7.88</v>
      </c>
      <c r="CM125" s="292">
        <f t="shared" si="229"/>
        <v>8.26</v>
      </c>
      <c r="CN125" s="292">
        <f t="shared" si="230"/>
        <v>7.55</v>
      </c>
      <c r="CO125" s="292">
        <f t="shared" si="231"/>
        <v>7.55</v>
      </c>
      <c r="CP125" s="292">
        <f t="shared" si="232"/>
        <v>7.1</v>
      </c>
      <c r="CQ125" s="292">
        <f t="shared" si="233"/>
        <v>8.06</v>
      </c>
      <c r="CR125" s="292">
        <f t="shared" si="234"/>
        <v>8.06</v>
      </c>
      <c r="CS125" s="292">
        <f t="shared" si="235"/>
        <v>7.9700000000000006</v>
      </c>
      <c r="CT125" s="292">
        <f t="shared" si="236"/>
        <v>6.68</v>
      </c>
      <c r="CU125" s="292">
        <f t="shared" si="237"/>
        <v>7.8100000000000005</v>
      </c>
      <c r="CV125" s="292">
        <f t="shared" si="238"/>
        <v>8.09</v>
      </c>
      <c r="CW125" s="295">
        <f t="shared" si="239"/>
        <v>1</v>
      </c>
      <c r="CX125" s="296">
        <f t="shared" si="240"/>
        <v>1</v>
      </c>
      <c r="CY125" s="296">
        <f t="shared" si="241"/>
        <v>1</v>
      </c>
      <c r="CZ125" s="296">
        <f t="shared" si="242"/>
        <v>1</v>
      </c>
      <c r="DA125" s="296">
        <f t="shared" si="243"/>
        <v>0</v>
      </c>
    </row>
    <row r="126" spans="1:105" ht="17" x14ac:dyDescent="0.25">
      <c r="A126" s="281" t="s">
        <v>169</v>
      </c>
      <c r="B126" s="94" t="s">
        <v>2604</v>
      </c>
      <c r="C126" s="282">
        <v>6.15</v>
      </c>
      <c r="D126" s="283">
        <v>5.12</v>
      </c>
      <c r="E126" s="283">
        <v>7.38</v>
      </c>
      <c r="F126" s="283">
        <v>7.38</v>
      </c>
      <c r="G126" s="283">
        <v>8.34</v>
      </c>
      <c r="H126" s="283">
        <v>6.7</v>
      </c>
      <c r="I126" s="283">
        <v>6.7</v>
      </c>
      <c r="J126" s="283">
        <v>5.8</v>
      </c>
      <c r="K126" s="283">
        <v>8.16</v>
      </c>
      <c r="L126" s="283">
        <v>8.16</v>
      </c>
      <c r="M126" s="283">
        <v>5.45</v>
      </c>
      <c r="N126" s="283">
        <v>3.77</v>
      </c>
      <c r="O126" s="283">
        <v>2.2200000000000002</v>
      </c>
      <c r="P126" s="283">
        <v>3.08</v>
      </c>
      <c r="Q126" s="284">
        <v>38.200000000000003</v>
      </c>
      <c r="R126" s="285">
        <v>37.799999999999997</v>
      </c>
      <c r="Y126" s="285">
        <v>25.9</v>
      </c>
      <c r="Z126" s="285">
        <v>25.9</v>
      </c>
      <c r="AA126" s="285">
        <v>20.3</v>
      </c>
      <c r="AC126" s="285">
        <v>3.4</v>
      </c>
      <c r="AD126" s="285">
        <v>18.8</v>
      </c>
      <c r="AE126" s="282">
        <f t="shared" si="183"/>
        <v>6.2113821138211387</v>
      </c>
      <c r="AF126" s="283">
        <f t="shared" si="184"/>
        <v>7.3828124999999991</v>
      </c>
      <c r="AG126" s="283" t="str">
        <f t="shared" si="185"/>
        <v/>
      </c>
      <c r="AH126" s="283" t="str">
        <f t="shared" si="186"/>
        <v/>
      </c>
      <c r="AI126" s="283" t="str">
        <f t="shared" si="187"/>
        <v/>
      </c>
      <c r="AJ126" s="283" t="str">
        <f t="shared" si="188"/>
        <v/>
      </c>
      <c r="AK126" s="283" t="str">
        <f t="shared" si="189"/>
        <v/>
      </c>
      <c r="AL126" s="283" t="str">
        <f t="shared" si="190"/>
        <v/>
      </c>
      <c r="AM126" s="283">
        <f t="shared" si="191"/>
        <v>3.1740196078431371</v>
      </c>
      <c r="AN126" s="283">
        <f t="shared" si="192"/>
        <v>3.1740196078431371</v>
      </c>
      <c r="AO126" s="283">
        <f t="shared" si="193"/>
        <v>3.7247706422018347</v>
      </c>
      <c r="AP126" s="283" t="str">
        <f t="shared" si="194"/>
        <v/>
      </c>
      <c r="AQ126" s="283">
        <f t="shared" si="195"/>
        <v>1.5315315315315314</v>
      </c>
      <c r="AR126" s="283">
        <f t="shared" si="196"/>
        <v>6.1038961038961039</v>
      </c>
      <c r="AS126" s="284">
        <f t="shared" si="197"/>
        <v>38.200000000000003</v>
      </c>
      <c r="AT126" s="285">
        <f t="shared" si="198"/>
        <v>37.799999999999997</v>
      </c>
      <c r="AU126" s="285" t="str">
        <f t="shared" si="199"/>
        <v/>
      </c>
      <c r="AV126" s="285" t="str">
        <f t="shared" si="200"/>
        <v/>
      </c>
      <c r="AW126" s="285" t="str">
        <f t="shared" si="201"/>
        <v/>
      </c>
      <c r="AX126" s="285" t="str">
        <f t="shared" si="202"/>
        <v/>
      </c>
      <c r="AY126" s="285" t="str">
        <f t="shared" si="203"/>
        <v/>
      </c>
      <c r="AZ126" s="285" t="str">
        <f t="shared" si="204"/>
        <v/>
      </c>
      <c r="BA126" s="285">
        <f t="shared" si="205"/>
        <v>25.9</v>
      </c>
      <c r="BB126" s="285">
        <f t="shared" si="206"/>
        <v>25.9</v>
      </c>
      <c r="BC126" s="285">
        <f t="shared" si="207"/>
        <v>20.3</v>
      </c>
      <c r="BD126" s="285" t="str">
        <f t="shared" si="208"/>
        <v/>
      </c>
      <c r="BE126" s="285">
        <f t="shared" si="209"/>
        <v>3.4</v>
      </c>
      <c r="BF126" s="285">
        <f t="shared" si="210"/>
        <v>18.8</v>
      </c>
      <c r="BG126" s="284">
        <f t="shared" si="211"/>
        <v>70.22058823529413</v>
      </c>
      <c r="BH126" s="285">
        <f t="shared" si="212"/>
        <v>70.260223048327134</v>
      </c>
      <c r="BI126" s="285" t="str">
        <f t="shared" si="213"/>
        <v/>
      </c>
      <c r="BJ126" s="285" t="str">
        <f t="shared" si="214"/>
        <v/>
      </c>
      <c r="BK126" s="285" t="str">
        <f t="shared" si="215"/>
        <v/>
      </c>
      <c r="BL126" s="285" t="str">
        <f t="shared" si="216"/>
        <v/>
      </c>
      <c r="BM126" s="285" t="str">
        <f t="shared" si="217"/>
        <v/>
      </c>
      <c r="BN126" s="285" t="str">
        <f t="shared" si="218"/>
        <v/>
      </c>
      <c r="BO126" s="285">
        <f t="shared" si="219"/>
        <v>53.182751540041068</v>
      </c>
      <c r="BP126" s="285">
        <f t="shared" si="220"/>
        <v>53.182751540041068</v>
      </c>
      <c r="BQ126" s="285">
        <f t="shared" si="221"/>
        <v>45.617977528089888</v>
      </c>
      <c r="BR126" s="285" t="str">
        <f t="shared" si="222"/>
        <v/>
      </c>
      <c r="BS126" s="285">
        <f t="shared" si="223"/>
        <v>6.4761904761904763</v>
      </c>
      <c r="BT126" s="285">
        <f t="shared" si="224"/>
        <v>37.154150197628461</v>
      </c>
      <c r="BU126" s="282">
        <v>7.8</v>
      </c>
      <c r="BV126" s="283">
        <v>7.65</v>
      </c>
      <c r="CC126" s="283">
        <v>6.65</v>
      </c>
      <c r="CD126" s="283">
        <v>6.65</v>
      </c>
      <c r="CE126" s="283">
        <v>6.03</v>
      </c>
      <c r="CG126" s="283">
        <v>6.17</v>
      </c>
      <c r="CH126" s="283">
        <v>5.54</v>
      </c>
      <c r="CI126" s="282">
        <f t="shared" si="225"/>
        <v>7.8</v>
      </c>
      <c r="CJ126" s="283">
        <f t="shared" si="226"/>
        <v>7.65</v>
      </c>
      <c r="CK126" s="283" t="str">
        <f t="shared" si="227"/>
        <v/>
      </c>
      <c r="CL126" s="283" t="str">
        <f t="shared" si="228"/>
        <v/>
      </c>
      <c r="CM126" s="283" t="str">
        <f t="shared" si="229"/>
        <v/>
      </c>
      <c r="CN126" s="283" t="str">
        <f t="shared" si="230"/>
        <v/>
      </c>
      <c r="CO126" s="283" t="str">
        <f t="shared" si="231"/>
        <v/>
      </c>
      <c r="CP126" s="283" t="str">
        <f t="shared" si="232"/>
        <v/>
      </c>
      <c r="CQ126" s="283">
        <f t="shared" si="233"/>
        <v>6.65</v>
      </c>
      <c r="CR126" s="283">
        <f t="shared" si="234"/>
        <v>6.65</v>
      </c>
      <c r="CS126" s="283">
        <f t="shared" si="235"/>
        <v>6.03</v>
      </c>
      <c r="CT126" s="283" t="str">
        <f t="shared" si="236"/>
        <v/>
      </c>
      <c r="CU126" s="283">
        <f t="shared" si="237"/>
        <v>6.17</v>
      </c>
      <c r="CV126" s="283">
        <f t="shared" si="238"/>
        <v>5.54</v>
      </c>
      <c r="CW126" s="286">
        <f t="shared" si="239"/>
        <v>1</v>
      </c>
      <c r="CX126" s="287" t="str">
        <f t="shared" si="240"/>
        <v/>
      </c>
      <c r="CY126" s="287">
        <f t="shared" si="241"/>
        <v>1</v>
      </c>
      <c r="CZ126" s="287">
        <f t="shared" si="242"/>
        <v>1</v>
      </c>
      <c r="DA126" s="287">
        <f t="shared" si="243"/>
        <v>1</v>
      </c>
    </row>
    <row r="127" spans="1:105" ht="17" x14ac:dyDescent="0.25">
      <c r="A127" s="281" t="s">
        <v>170</v>
      </c>
      <c r="B127" s="94" t="s">
        <v>2605</v>
      </c>
      <c r="C127" s="282">
        <v>7.9</v>
      </c>
      <c r="D127" s="283">
        <v>4.8899999999999997</v>
      </c>
      <c r="E127" s="283">
        <v>5.91</v>
      </c>
      <c r="F127" s="283">
        <v>5.91</v>
      </c>
      <c r="G127" s="283">
        <v>5.05</v>
      </c>
      <c r="H127" s="283">
        <v>5.25</v>
      </c>
      <c r="I127" s="283">
        <v>5.25</v>
      </c>
      <c r="J127" s="283">
        <v>7.67</v>
      </c>
      <c r="K127" s="283">
        <v>6.4</v>
      </c>
      <c r="L127" s="283">
        <v>6.4</v>
      </c>
      <c r="M127" s="283">
        <v>6.27</v>
      </c>
      <c r="N127" s="283">
        <v>5.48</v>
      </c>
      <c r="O127" s="283">
        <v>3.07</v>
      </c>
      <c r="P127" s="283">
        <v>5.04</v>
      </c>
      <c r="Q127" s="284">
        <v>34.799999999999997</v>
      </c>
      <c r="R127" s="285">
        <v>33.700000000000003</v>
      </c>
      <c r="S127" s="285">
        <v>24.2</v>
      </c>
      <c r="T127" s="285">
        <v>24.2</v>
      </c>
      <c r="U127" s="285">
        <v>12</v>
      </c>
      <c r="V127" s="285">
        <v>11.5</v>
      </c>
      <c r="W127" s="285">
        <v>11.5</v>
      </c>
      <c r="X127" s="285">
        <v>8.8000000000000007</v>
      </c>
      <c r="Y127" s="285">
        <v>39</v>
      </c>
      <c r="Z127" s="285">
        <v>39</v>
      </c>
      <c r="AA127" s="285">
        <v>33.6</v>
      </c>
      <c r="AB127" s="285">
        <v>10.199999999999999</v>
      </c>
      <c r="AC127" s="285">
        <v>36.299999999999997</v>
      </c>
      <c r="AD127" s="285">
        <v>27.4</v>
      </c>
      <c r="AE127" s="282">
        <f t="shared" si="183"/>
        <v>4.40506329113924</v>
      </c>
      <c r="AF127" s="283">
        <f t="shared" si="184"/>
        <v>6.8916155419222918</v>
      </c>
      <c r="AG127" s="283">
        <f t="shared" si="185"/>
        <v>4.0947546531302876</v>
      </c>
      <c r="AH127" s="283">
        <f t="shared" si="186"/>
        <v>4.0947546531302876</v>
      </c>
      <c r="AI127" s="283">
        <f t="shared" si="187"/>
        <v>2.3762376237623761</v>
      </c>
      <c r="AJ127" s="283">
        <f t="shared" si="188"/>
        <v>2.1904761904761907</v>
      </c>
      <c r="AK127" s="283">
        <f t="shared" si="189"/>
        <v>2.1904761904761907</v>
      </c>
      <c r="AL127" s="283">
        <f t="shared" si="190"/>
        <v>1.1473272490221644</v>
      </c>
      <c r="AM127" s="283">
        <f t="shared" si="191"/>
        <v>6.09375</v>
      </c>
      <c r="AN127" s="283">
        <f t="shared" si="192"/>
        <v>6.09375</v>
      </c>
      <c r="AO127" s="283">
        <f t="shared" si="193"/>
        <v>5.3588516746411488</v>
      </c>
      <c r="AP127" s="283">
        <f t="shared" si="194"/>
        <v>1.8613138686131385</v>
      </c>
      <c r="AQ127" s="283">
        <f t="shared" si="195"/>
        <v>11.824104234527686</v>
      </c>
      <c r="AR127" s="283">
        <f t="shared" si="196"/>
        <v>5.4365079365079358</v>
      </c>
      <c r="AS127" s="284">
        <f t="shared" si="197"/>
        <v>34.799999999999997</v>
      </c>
      <c r="AT127" s="285">
        <f t="shared" si="198"/>
        <v>33.700000000000003</v>
      </c>
      <c r="AU127" s="285">
        <f t="shared" si="199"/>
        <v>24.2</v>
      </c>
      <c r="AV127" s="285">
        <f t="shared" si="200"/>
        <v>24.2</v>
      </c>
      <c r="AW127" s="285">
        <f t="shared" si="201"/>
        <v>12</v>
      </c>
      <c r="AX127" s="285">
        <f t="shared" si="202"/>
        <v>11.5</v>
      </c>
      <c r="AY127" s="285">
        <f t="shared" si="203"/>
        <v>11.5</v>
      </c>
      <c r="AZ127" s="285" t="str">
        <f t="shared" si="204"/>
        <v/>
      </c>
      <c r="BA127" s="285">
        <f t="shared" si="205"/>
        <v>39</v>
      </c>
      <c r="BB127" s="285">
        <f t="shared" si="206"/>
        <v>39</v>
      </c>
      <c r="BC127" s="285">
        <f t="shared" si="207"/>
        <v>33.6</v>
      </c>
      <c r="BD127" s="285">
        <f t="shared" si="208"/>
        <v>10.199999999999999</v>
      </c>
      <c r="BE127" s="285">
        <f t="shared" si="209"/>
        <v>36.299999999999997</v>
      </c>
      <c r="BF127" s="285">
        <f t="shared" si="210"/>
        <v>27.4</v>
      </c>
      <c r="BG127" s="284">
        <f t="shared" si="211"/>
        <v>63.970588235294109</v>
      </c>
      <c r="BH127" s="285">
        <f t="shared" si="212"/>
        <v>62.639405204460978</v>
      </c>
      <c r="BI127" s="285">
        <f t="shared" si="213"/>
        <v>46.808510638297868</v>
      </c>
      <c r="BJ127" s="285">
        <f t="shared" si="214"/>
        <v>46.808510638297868</v>
      </c>
      <c r="BK127" s="285">
        <f t="shared" si="215"/>
        <v>24.640657084188909</v>
      </c>
      <c r="BL127" s="285">
        <f t="shared" si="216"/>
        <v>23.80952380952381</v>
      </c>
      <c r="BM127" s="285">
        <f t="shared" si="217"/>
        <v>23.80952380952381</v>
      </c>
      <c r="BN127" s="285" t="str">
        <f t="shared" si="218"/>
        <v/>
      </c>
      <c r="BO127" s="285">
        <f t="shared" si="219"/>
        <v>80.082135523613957</v>
      </c>
      <c r="BP127" s="285">
        <f t="shared" si="220"/>
        <v>80.082135523613957</v>
      </c>
      <c r="BQ127" s="285">
        <f t="shared" si="221"/>
        <v>75.50561797752809</v>
      </c>
      <c r="BR127" s="285">
        <f t="shared" si="222"/>
        <v>20.11834319526627</v>
      </c>
      <c r="BS127" s="285">
        <f t="shared" si="223"/>
        <v>69.142857142857139</v>
      </c>
      <c r="BT127" s="285">
        <f t="shared" si="224"/>
        <v>54.1501976284585</v>
      </c>
      <c r="BU127" s="282">
        <v>8.42</v>
      </c>
      <c r="BV127" s="283">
        <v>8.32</v>
      </c>
      <c r="BW127" s="283">
        <v>8.0399999999999991</v>
      </c>
      <c r="BX127" s="283">
        <v>8.0399999999999991</v>
      </c>
      <c r="BY127" s="283">
        <v>7.8</v>
      </c>
      <c r="BZ127" s="283">
        <v>7.78</v>
      </c>
      <c r="CA127" s="283">
        <v>7.78</v>
      </c>
      <c r="CB127" s="283">
        <v>7.7</v>
      </c>
      <c r="CC127" s="283">
        <v>8.93</v>
      </c>
      <c r="CD127" s="283">
        <v>8.93</v>
      </c>
      <c r="CE127" s="283">
        <v>8.59</v>
      </c>
      <c r="CF127" s="283">
        <v>7.83</v>
      </c>
      <c r="CG127" s="283">
        <v>8.41</v>
      </c>
      <c r="CH127" s="283">
        <v>8.0399999999999991</v>
      </c>
      <c r="CI127" s="282">
        <f t="shared" si="225"/>
        <v>8.42</v>
      </c>
      <c r="CJ127" s="283">
        <f t="shared" si="226"/>
        <v>8.32</v>
      </c>
      <c r="CK127" s="283">
        <f t="shared" si="227"/>
        <v>8.0399999999999991</v>
      </c>
      <c r="CL127" s="283">
        <f t="shared" si="228"/>
        <v>8.0399999999999991</v>
      </c>
      <c r="CM127" s="283">
        <f t="shared" si="229"/>
        <v>7.8</v>
      </c>
      <c r="CN127" s="283">
        <f t="shared" si="230"/>
        <v>7.78</v>
      </c>
      <c r="CO127" s="283">
        <f t="shared" si="231"/>
        <v>7.78</v>
      </c>
      <c r="CP127" s="283" t="str">
        <f t="shared" si="232"/>
        <v/>
      </c>
      <c r="CQ127" s="283">
        <f t="shared" si="233"/>
        <v>8.93</v>
      </c>
      <c r="CR127" s="283">
        <f t="shared" si="234"/>
        <v>8.93</v>
      </c>
      <c r="CS127" s="283">
        <f t="shared" si="235"/>
        <v>8.59</v>
      </c>
      <c r="CT127" s="283">
        <f t="shared" si="236"/>
        <v>7.83</v>
      </c>
      <c r="CU127" s="283">
        <f t="shared" si="237"/>
        <v>8.41</v>
      </c>
      <c r="CV127" s="283">
        <f t="shared" si="238"/>
        <v>8.0399999999999991</v>
      </c>
      <c r="CW127" s="286">
        <f t="shared" si="239"/>
        <v>1</v>
      </c>
      <c r="CX127" s="287">
        <f t="shared" si="240"/>
        <v>1</v>
      </c>
      <c r="CY127" s="287">
        <f t="shared" si="241"/>
        <v>1</v>
      </c>
      <c r="CZ127" s="287">
        <f t="shared" si="242"/>
        <v>1</v>
      </c>
      <c r="DA127" s="287">
        <f t="shared" si="243"/>
        <v>0</v>
      </c>
    </row>
    <row r="128" spans="1:105" ht="17" x14ac:dyDescent="0.25">
      <c r="A128" s="281" t="s">
        <v>171</v>
      </c>
      <c r="B128" s="94" t="s">
        <v>2606</v>
      </c>
      <c r="C128" s="282">
        <v>4.57</v>
      </c>
      <c r="D128" s="283">
        <v>4.26</v>
      </c>
      <c r="E128" s="283">
        <v>4.2699999999999996</v>
      </c>
      <c r="F128" s="283">
        <v>4.2699999999999996</v>
      </c>
      <c r="G128" s="283">
        <v>4.38</v>
      </c>
      <c r="H128" s="283">
        <v>4.55</v>
      </c>
      <c r="I128" s="283">
        <v>4.55</v>
      </c>
      <c r="J128" s="283">
        <v>5.0999999999999996</v>
      </c>
      <c r="K128" s="283">
        <v>7.29</v>
      </c>
      <c r="L128" s="283">
        <v>7.29</v>
      </c>
      <c r="M128" s="283">
        <v>5.62</v>
      </c>
      <c r="N128" s="283">
        <v>5.61</v>
      </c>
      <c r="O128" s="283">
        <v>4.4000000000000004</v>
      </c>
      <c r="P128" s="283">
        <v>3.63</v>
      </c>
      <c r="Q128" s="284">
        <v>41.9</v>
      </c>
      <c r="R128" s="285">
        <v>36.4</v>
      </c>
      <c r="Y128" s="285">
        <v>7.3</v>
      </c>
      <c r="Z128" s="285">
        <v>7.3</v>
      </c>
      <c r="AA128" s="285">
        <v>5.4</v>
      </c>
      <c r="AE128" s="282">
        <f t="shared" si="183"/>
        <v>9.1684901531728649</v>
      </c>
      <c r="AF128" s="283">
        <f t="shared" si="184"/>
        <v>8.544600938967136</v>
      </c>
      <c r="AG128" s="283" t="str">
        <f t="shared" si="185"/>
        <v/>
      </c>
      <c r="AH128" s="283" t="str">
        <f t="shared" si="186"/>
        <v/>
      </c>
      <c r="AI128" s="283" t="str">
        <f t="shared" si="187"/>
        <v/>
      </c>
      <c r="AJ128" s="283" t="str">
        <f t="shared" si="188"/>
        <v/>
      </c>
      <c r="AK128" s="283" t="str">
        <f t="shared" si="189"/>
        <v/>
      </c>
      <c r="AL128" s="283" t="str">
        <f t="shared" si="190"/>
        <v/>
      </c>
      <c r="AM128" s="283">
        <f t="shared" si="191"/>
        <v>1.0013717421124828</v>
      </c>
      <c r="AN128" s="283">
        <f t="shared" si="192"/>
        <v>1.0013717421124828</v>
      </c>
      <c r="AO128" s="283">
        <f t="shared" si="193"/>
        <v>0.96085409252669041</v>
      </c>
      <c r="AP128" s="283" t="str">
        <f t="shared" si="194"/>
        <v/>
      </c>
      <c r="AQ128" s="283" t="str">
        <f t="shared" si="195"/>
        <v/>
      </c>
      <c r="AR128" s="283" t="str">
        <f t="shared" si="196"/>
        <v/>
      </c>
      <c r="AS128" s="284">
        <f t="shared" si="197"/>
        <v>41.9</v>
      </c>
      <c r="AT128" s="285">
        <f t="shared" si="198"/>
        <v>36.4</v>
      </c>
      <c r="AU128" s="285" t="str">
        <f t="shared" si="199"/>
        <v/>
      </c>
      <c r="AV128" s="285" t="str">
        <f t="shared" si="200"/>
        <v/>
      </c>
      <c r="AW128" s="285" t="str">
        <f t="shared" si="201"/>
        <v/>
      </c>
      <c r="AX128" s="285" t="str">
        <f t="shared" si="202"/>
        <v/>
      </c>
      <c r="AY128" s="285" t="str">
        <f t="shared" si="203"/>
        <v/>
      </c>
      <c r="AZ128" s="285" t="str">
        <f t="shared" si="204"/>
        <v/>
      </c>
      <c r="BA128" s="285" t="str">
        <f t="shared" si="205"/>
        <v/>
      </c>
      <c r="BB128" s="285" t="str">
        <f t="shared" si="206"/>
        <v/>
      </c>
      <c r="BC128" s="285" t="str">
        <f t="shared" si="207"/>
        <v/>
      </c>
      <c r="BD128" s="285" t="str">
        <f t="shared" si="208"/>
        <v/>
      </c>
      <c r="BE128" s="285" t="str">
        <f t="shared" si="209"/>
        <v/>
      </c>
      <c r="BF128" s="285" t="str">
        <f t="shared" si="210"/>
        <v/>
      </c>
      <c r="BG128" s="284">
        <f t="shared" si="211"/>
        <v>77.02205882352942</v>
      </c>
      <c r="BH128" s="285">
        <f t="shared" si="212"/>
        <v>67.657992565055764</v>
      </c>
      <c r="BI128" s="285" t="str">
        <f t="shared" si="213"/>
        <v/>
      </c>
      <c r="BJ128" s="285" t="str">
        <f t="shared" si="214"/>
        <v/>
      </c>
      <c r="BK128" s="285" t="str">
        <f t="shared" si="215"/>
        <v/>
      </c>
      <c r="BL128" s="285" t="str">
        <f t="shared" si="216"/>
        <v/>
      </c>
      <c r="BM128" s="285" t="str">
        <f t="shared" si="217"/>
        <v/>
      </c>
      <c r="BN128" s="285" t="str">
        <f t="shared" si="218"/>
        <v/>
      </c>
      <c r="BO128" s="285" t="str">
        <f t="shared" si="219"/>
        <v/>
      </c>
      <c r="BP128" s="285" t="str">
        <f t="shared" si="220"/>
        <v/>
      </c>
      <c r="BQ128" s="285" t="str">
        <f t="shared" si="221"/>
        <v/>
      </c>
      <c r="BR128" s="285" t="str">
        <f t="shared" si="222"/>
        <v/>
      </c>
      <c r="BS128" s="285" t="str">
        <f t="shared" si="223"/>
        <v/>
      </c>
      <c r="BT128" s="285" t="str">
        <f t="shared" si="224"/>
        <v/>
      </c>
      <c r="BU128" s="282">
        <v>7.91</v>
      </c>
      <c r="BV128" s="283">
        <v>7.44</v>
      </c>
      <c r="CC128" s="283">
        <v>7.19</v>
      </c>
      <c r="CD128" s="283">
        <v>7.19</v>
      </c>
      <c r="CE128" s="283">
        <v>7.03</v>
      </c>
      <c r="CI128" s="282">
        <f t="shared" si="225"/>
        <v>7.91</v>
      </c>
      <c r="CJ128" s="283">
        <f t="shared" si="226"/>
        <v>7.44</v>
      </c>
      <c r="CK128" s="283" t="str">
        <f t="shared" si="227"/>
        <v/>
      </c>
      <c r="CL128" s="283" t="str">
        <f t="shared" si="228"/>
        <v/>
      </c>
      <c r="CM128" s="283" t="str">
        <f t="shared" si="229"/>
        <v/>
      </c>
      <c r="CN128" s="283" t="str">
        <f t="shared" si="230"/>
        <v/>
      </c>
      <c r="CO128" s="283" t="str">
        <f t="shared" si="231"/>
        <v/>
      </c>
      <c r="CP128" s="283" t="str">
        <f t="shared" si="232"/>
        <v/>
      </c>
      <c r="CQ128" s="283" t="str">
        <f t="shared" si="233"/>
        <v/>
      </c>
      <c r="CR128" s="283" t="str">
        <f t="shared" si="234"/>
        <v/>
      </c>
      <c r="CS128" s="283" t="str">
        <f t="shared" si="235"/>
        <v/>
      </c>
      <c r="CT128" s="283" t="str">
        <f t="shared" si="236"/>
        <v/>
      </c>
      <c r="CU128" s="283" t="str">
        <f t="shared" si="237"/>
        <v/>
      </c>
      <c r="CV128" s="283" t="str">
        <f t="shared" si="238"/>
        <v/>
      </c>
      <c r="CW128" s="286">
        <f t="shared" si="239"/>
        <v>1</v>
      </c>
      <c r="CX128" s="287" t="str">
        <f t="shared" si="240"/>
        <v/>
      </c>
      <c r="CY128" s="287" t="str">
        <f t="shared" si="241"/>
        <v/>
      </c>
      <c r="CZ128" s="287" t="str">
        <f t="shared" si="242"/>
        <v/>
      </c>
      <c r="DA128" s="287">
        <f t="shared" si="243"/>
        <v>3</v>
      </c>
    </row>
    <row r="129" spans="1:105" ht="17" x14ac:dyDescent="0.25">
      <c r="A129" s="281" t="s">
        <v>172</v>
      </c>
      <c r="B129" s="94" t="s">
        <v>2607</v>
      </c>
      <c r="C129" s="282">
        <v>4.8</v>
      </c>
      <c r="D129" s="283">
        <v>5.05</v>
      </c>
      <c r="E129" s="283">
        <v>4.26</v>
      </c>
      <c r="F129" s="283">
        <v>4.26</v>
      </c>
      <c r="G129" s="283">
        <v>3.57</v>
      </c>
      <c r="H129" s="283">
        <v>4.3</v>
      </c>
      <c r="I129" s="283">
        <v>4.3</v>
      </c>
      <c r="J129" s="283">
        <v>2.62</v>
      </c>
      <c r="K129" s="283">
        <v>6.16</v>
      </c>
      <c r="L129" s="283">
        <v>6.16</v>
      </c>
      <c r="M129" s="283">
        <v>6.76</v>
      </c>
      <c r="N129" s="283">
        <v>3.45</v>
      </c>
      <c r="O129" s="283">
        <v>3.07</v>
      </c>
      <c r="P129" s="283">
        <v>1.87</v>
      </c>
      <c r="Q129" s="284">
        <v>37.299999999999997</v>
      </c>
      <c r="R129" s="285">
        <v>33.4</v>
      </c>
      <c r="S129" s="285">
        <v>45.1</v>
      </c>
      <c r="T129" s="285">
        <v>45.1</v>
      </c>
      <c r="U129" s="285">
        <v>41.2</v>
      </c>
      <c r="V129" s="285">
        <v>42.1</v>
      </c>
      <c r="W129" s="285">
        <v>42.1</v>
      </c>
      <c r="X129" s="285">
        <v>30.9</v>
      </c>
      <c r="Y129" s="285">
        <v>24.2</v>
      </c>
      <c r="Z129" s="285">
        <v>24.2</v>
      </c>
      <c r="AA129" s="285">
        <v>33.700000000000003</v>
      </c>
      <c r="AB129" s="285">
        <v>17.100000000000001</v>
      </c>
      <c r="AC129" s="285">
        <v>42.8</v>
      </c>
      <c r="AD129" s="285">
        <v>42.2</v>
      </c>
      <c r="AE129" s="282">
        <f t="shared" si="183"/>
        <v>7.770833333333333</v>
      </c>
      <c r="AF129" s="283">
        <f t="shared" si="184"/>
        <v>6.6138613861386135</v>
      </c>
      <c r="AG129" s="283">
        <f t="shared" si="185"/>
        <v>10.586854460093898</v>
      </c>
      <c r="AH129" s="283">
        <f t="shared" si="186"/>
        <v>10.586854460093898</v>
      </c>
      <c r="AI129" s="283">
        <f t="shared" si="187"/>
        <v>11.540616246498601</v>
      </c>
      <c r="AJ129" s="283">
        <f t="shared" si="188"/>
        <v>9.7906976744186061</v>
      </c>
      <c r="AK129" s="283">
        <f t="shared" si="189"/>
        <v>9.7906976744186061</v>
      </c>
      <c r="AL129" s="283">
        <f t="shared" si="190"/>
        <v>11.793893129770991</v>
      </c>
      <c r="AM129" s="283">
        <f t="shared" si="191"/>
        <v>3.9285714285714284</v>
      </c>
      <c r="AN129" s="283">
        <f t="shared" si="192"/>
        <v>3.9285714285714284</v>
      </c>
      <c r="AO129" s="283">
        <f t="shared" si="193"/>
        <v>4.9852071005917162</v>
      </c>
      <c r="AP129" s="283">
        <f t="shared" si="194"/>
        <v>4.9565217391304346</v>
      </c>
      <c r="AQ129" s="283">
        <f t="shared" si="195"/>
        <v>13.941368078175895</v>
      </c>
      <c r="AR129" s="283">
        <f t="shared" si="196"/>
        <v>22.566844919786096</v>
      </c>
      <c r="AS129" s="284">
        <f t="shared" si="197"/>
        <v>37.299999999999997</v>
      </c>
      <c r="AT129" s="285">
        <f t="shared" si="198"/>
        <v>33.4</v>
      </c>
      <c r="AU129" s="285">
        <f t="shared" si="199"/>
        <v>45.1</v>
      </c>
      <c r="AV129" s="285">
        <f t="shared" si="200"/>
        <v>45.1</v>
      </c>
      <c r="AW129" s="285">
        <f t="shared" si="201"/>
        <v>41.2</v>
      </c>
      <c r="AX129" s="285">
        <f t="shared" si="202"/>
        <v>42.1</v>
      </c>
      <c r="AY129" s="285">
        <f t="shared" si="203"/>
        <v>42.1</v>
      </c>
      <c r="AZ129" s="285">
        <f t="shared" si="204"/>
        <v>30.9</v>
      </c>
      <c r="BA129" s="285">
        <f t="shared" si="205"/>
        <v>24.2</v>
      </c>
      <c r="BB129" s="285">
        <f t="shared" si="206"/>
        <v>24.2</v>
      </c>
      <c r="BC129" s="285">
        <f t="shared" si="207"/>
        <v>33.700000000000003</v>
      </c>
      <c r="BD129" s="285">
        <f t="shared" si="208"/>
        <v>17.100000000000001</v>
      </c>
      <c r="BE129" s="285">
        <f t="shared" si="209"/>
        <v>42.8</v>
      </c>
      <c r="BF129" s="285">
        <f t="shared" si="210"/>
        <v>42.2</v>
      </c>
      <c r="BG129" s="284">
        <f t="shared" si="211"/>
        <v>68.566176470588232</v>
      </c>
      <c r="BH129" s="285">
        <f t="shared" si="212"/>
        <v>62.081784386617102</v>
      </c>
      <c r="BI129" s="285">
        <f t="shared" si="213"/>
        <v>87.234042553191486</v>
      </c>
      <c r="BJ129" s="285">
        <f t="shared" si="214"/>
        <v>87.234042553191486</v>
      </c>
      <c r="BK129" s="285">
        <f t="shared" si="215"/>
        <v>84.599589322381931</v>
      </c>
      <c r="BL129" s="285">
        <f t="shared" si="216"/>
        <v>87.163561076604566</v>
      </c>
      <c r="BM129" s="285">
        <f t="shared" si="217"/>
        <v>87.163561076604566</v>
      </c>
      <c r="BN129" s="285">
        <f t="shared" si="218"/>
        <v>89.565217391304344</v>
      </c>
      <c r="BO129" s="285">
        <f t="shared" si="219"/>
        <v>49.691991786447637</v>
      </c>
      <c r="BP129" s="285">
        <f t="shared" si="220"/>
        <v>49.691991786447637</v>
      </c>
      <c r="BQ129" s="285">
        <f t="shared" si="221"/>
        <v>75.730337078651701</v>
      </c>
      <c r="BR129" s="285">
        <f t="shared" si="222"/>
        <v>33.727810650887577</v>
      </c>
      <c r="BS129" s="285">
        <f t="shared" si="223"/>
        <v>81.523809523809518</v>
      </c>
      <c r="BT129" s="285">
        <f t="shared" si="224"/>
        <v>83.399209486166001</v>
      </c>
      <c r="BU129" s="282">
        <v>8.33</v>
      </c>
      <c r="BV129" s="283">
        <v>8.25</v>
      </c>
      <c r="BW129" s="283">
        <v>9.57</v>
      </c>
      <c r="BX129" s="283">
        <v>9.57</v>
      </c>
      <c r="BY129" s="283">
        <v>9.34</v>
      </c>
      <c r="BZ129" s="283">
        <v>9.52</v>
      </c>
      <c r="CA129" s="283">
        <v>9.52</v>
      </c>
      <c r="CB129" s="283">
        <v>9.3699999999999992</v>
      </c>
      <c r="CC129" s="283">
        <v>8.1</v>
      </c>
      <c r="CD129" s="283">
        <v>8.1</v>
      </c>
      <c r="CE129" s="283">
        <v>8.83</v>
      </c>
      <c r="CF129" s="283">
        <v>7.97</v>
      </c>
      <c r="CG129" s="283">
        <v>10.09</v>
      </c>
      <c r="CH129" s="283">
        <v>8.8699999999999992</v>
      </c>
      <c r="CI129" s="282">
        <f t="shared" si="225"/>
        <v>8.33</v>
      </c>
      <c r="CJ129" s="283">
        <f t="shared" si="226"/>
        <v>8.25</v>
      </c>
      <c r="CK129" s="283">
        <f t="shared" si="227"/>
        <v>9.57</v>
      </c>
      <c r="CL129" s="283">
        <f t="shared" si="228"/>
        <v>9.57</v>
      </c>
      <c r="CM129" s="283">
        <f t="shared" si="229"/>
        <v>9.34</v>
      </c>
      <c r="CN129" s="283">
        <f t="shared" si="230"/>
        <v>9.52</v>
      </c>
      <c r="CO129" s="283">
        <f t="shared" si="231"/>
        <v>9.52</v>
      </c>
      <c r="CP129" s="283">
        <f t="shared" si="232"/>
        <v>9.3699999999999992</v>
      </c>
      <c r="CQ129" s="283">
        <f t="shared" si="233"/>
        <v>8.1</v>
      </c>
      <c r="CR129" s="283">
        <f t="shared" si="234"/>
        <v>8.1</v>
      </c>
      <c r="CS129" s="283">
        <f t="shared" si="235"/>
        <v>8.83</v>
      </c>
      <c r="CT129" s="283">
        <f t="shared" si="236"/>
        <v>7.97</v>
      </c>
      <c r="CU129" s="283">
        <f t="shared" si="237"/>
        <v>10.09</v>
      </c>
      <c r="CV129" s="283">
        <f t="shared" si="238"/>
        <v>8.8699999999999992</v>
      </c>
      <c r="CW129" s="286">
        <f t="shared" si="239"/>
        <v>1</v>
      </c>
      <c r="CX129" s="287">
        <f t="shared" si="240"/>
        <v>1</v>
      </c>
      <c r="CY129" s="287">
        <f t="shared" si="241"/>
        <v>1</v>
      </c>
      <c r="CZ129" s="287">
        <f t="shared" si="242"/>
        <v>1</v>
      </c>
      <c r="DA129" s="287">
        <f t="shared" si="243"/>
        <v>0</v>
      </c>
    </row>
    <row r="130" spans="1:105" ht="17" x14ac:dyDescent="0.25">
      <c r="A130" s="281" t="s">
        <v>173</v>
      </c>
      <c r="B130" s="94" t="s">
        <v>2608</v>
      </c>
      <c r="C130" s="282">
        <v>8.93</v>
      </c>
      <c r="D130" s="283">
        <v>8.48</v>
      </c>
      <c r="E130" s="283">
        <v>7.01</v>
      </c>
      <c r="F130" s="283">
        <v>7.01</v>
      </c>
      <c r="G130" s="283">
        <v>7.83</v>
      </c>
      <c r="H130" s="283">
        <v>7.47</v>
      </c>
      <c r="I130" s="283">
        <v>7.47</v>
      </c>
      <c r="J130" s="283">
        <v>7.38</v>
      </c>
      <c r="K130" s="283">
        <v>7.87</v>
      </c>
      <c r="L130" s="283">
        <v>7.87</v>
      </c>
      <c r="M130" s="283">
        <v>8.3800000000000008</v>
      </c>
      <c r="N130" s="283">
        <v>7.02</v>
      </c>
      <c r="O130" s="283">
        <v>9.0299999999999994</v>
      </c>
      <c r="P130" s="283">
        <v>9.0299999999999994</v>
      </c>
      <c r="Q130" s="284">
        <v>31</v>
      </c>
      <c r="R130" s="285">
        <v>29.3</v>
      </c>
      <c r="S130" s="285">
        <v>29.2</v>
      </c>
      <c r="T130" s="285">
        <v>29.2</v>
      </c>
      <c r="Y130" s="285">
        <v>8.6999999999999993</v>
      </c>
      <c r="Z130" s="285">
        <v>8.6999999999999993</v>
      </c>
      <c r="AC130" s="285">
        <v>8.8000000000000007</v>
      </c>
      <c r="AD130" s="285">
        <v>10.5</v>
      </c>
      <c r="AE130" s="282">
        <f t="shared" ref="AE130:AE151" si="244">IF(Q130="","",IFERROR(Q130/C130,""))</f>
        <v>3.4714445688689812</v>
      </c>
      <c r="AF130" s="283">
        <f t="shared" ref="AF130:AF151" si="245">IF(R130="","",IFERROR(R130/D130,""))</f>
        <v>3.4551886792452828</v>
      </c>
      <c r="AG130" s="283">
        <f t="shared" ref="AG130:AG151" si="246">IF(S130="","",IFERROR(S130/E130,""))</f>
        <v>4.1654778887303854</v>
      </c>
      <c r="AH130" s="283">
        <f t="shared" ref="AH130:AH151" si="247">IF(T130="","",IFERROR(T130/F130,""))</f>
        <v>4.1654778887303854</v>
      </c>
      <c r="AI130" s="283" t="str">
        <f t="shared" ref="AI130:AI151" si="248">IF(U130="","",IFERROR(U130/G130,""))</f>
        <v/>
      </c>
      <c r="AJ130" s="283" t="str">
        <f t="shared" ref="AJ130:AJ151" si="249">IF(V130="","",IFERROR(V130/H130,""))</f>
        <v/>
      </c>
      <c r="AK130" s="283" t="str">
        <f t="shared" ref="AK130:AK151" si="250">IF(W130="","",IFERROR(W130/I130,""))</f>
        <v/>
      </c>
      <c r="AL130" s="283" t="str">
        <f t="shared" ref="AL130:AL151" si="251">IF(X130="","",IFERROR(X130/J130,""))</f>
        <v/>
      </c>
      <c r="AM130" s="283">
        <f t="shared" ref="AM130:AM151" si="252">IF(Y130="","",IFERROR(Y130/K130,""))</f>
        <v>1.1054637865311308</v>
      </c>
      <c r="AN130" s="283">
        <f t="shared" ref="AN130:AN151" si="253">IF(Z130="","",IFERROR(Z130/L130,""))</f>
        <v>1.1054637865311308</v>
      </c>
      <c r="AO130" s="283" t="str">
        <f t="shared" ref="AO130:AO151" si="254">IF(AA130="","",IFERROR(AA130/M130,""))</f>
        <v/>
      </c>
      <c r="AP130" s="283" t="str">
        <f t="shared" ref="AP130:AP151" si="255">IF(AB130="","",IFERROR(AB130/N130,""))</f>
        <v/>
      </c>
      <c r="AQ130" s="283">
        <f t="shared" ref="AQ130:AQ151" si="256">IF(AC130="","",IFERROR(AC130/O130,""))</f>
        <v>0.97452934662237001</v>
      </c>
      <c r="AR130" s="283">
        <f t="shared" ref="AR130:AR151" si="257">IF(AD130="","",IFERROR(AD130/P130,""))</f>
        <v>1.1627906976744187</v>
      </c>
      <c r="AS130" s="284">
        <f t="shared" ref="AS130:AS151" si="258">IF(Q130="","",IF(AE130&lt;1.35,"",Q130))</f>
        <v>31</v>
      </c>
      <c r="AT130" s="285">
        <f t="shared" ref="AT130:AT151" si="259">IF(R130="","",IF(AF130&lt;1.35,"",R130))</f>
        <v>29.3</v>
      </c>
      <c r="AU130" s="285">
        <f t="shared" ref="AU130:AU151" si="260">IF(S130="","",IF(AG130&lt;1.35,"",S130))</f>
        <v>29.2</v>
      </c>
      <c r="AV130" s="285">
        <f t="shared" ref="AV130:AV151" si="261">IF(T130="","",IF(AH130&lt;1.35,"",T130))</f>
        <v>29.2</v>
      </c>
      <c r="AW130" s="285" t="str">
        <f t="shared" ref="AW130:AW151" si="262">IF(U130="","",IF(AI130&lt;1.35,"",U130))</f>
        <v/>
      </c>
      <c r="AX130" s="285" t="str">
        <f t="shared" ref="AX130:AX151" si="263">IF(V130="","",IF(AJ130&lt;1.35,"",V130))</f>
        <v/>
      </c>
      <c r="AY130" s="285" t="str">
        <f t="shared" ref="AY130:AY151" si="264">IF(W130="","",IF(AK130&lt;1.35,"",W130))</f>
        <v/>
      </c>
      <c r="AZ130" s="285" t="str">
        <f t="shared" ref="AZ130:AZ151" si="265">IF(X130="","",IF(AL130&lt;1.35,"",X130))</f>
        <v/>
      </c>
      <c r="BA130" s="285" t="str">
        <f t="shared" ref="BA130:BA151" si="266">IF(Y130="","",IF(AM130&lt;1.35,"",Y130))</f>
        <v/>
      </c>
      <c r="BB130" s="285" t="str">
        <f t="shared" ref="BB130:BB151" si="267">IF(Z130="","",IF(AN130&lt;1.35,"",Z130))</f>
        <v/>
      </c>
      <c r="BC130" s="285" t="str">
        <f t="shared" ref="BC130:BC151" si="268">IF(AA130="","",IF(AO130&lt;1.35,"",AA130))</f>
        <v/>
      </c>
      <c r="BD130" s="285" t="str">
        <f t="shared" ref="BD130:BD151" si="269">IF(AB130="","",IF(AP130&lt;1.35,"",AB130))</f>
        <v/>
      </c>
      <c r="BE130" s="285" t="str">
        <f t="shared" ref="BE130:BE151" si="270">IF(AC130="","",IF(AQ130&lt;1.35,"",AC130))</f>
        <v/>
      </c>
      <c r="BF130" s="285" t="str">
        <f t="shared" ref="BF130:BF151" si="271">IF(AD130="","",IF(AR130&lt;1.35,"",AD130))</f>
        <v/>
      </c>
      <c r="BG130" s="284">
        <f t="shared" ref="BG130:BG151" si="272">IF(AS130="","",100*(AS130)/MAX(AS:AS))</f>
        <v>56.985294117647058</v>
      </c>
      <c r="BH130" s="285">
        <f t="shared" ref="BH130:BH151" si="273">IF(AT130="","",100*(AT130)/MAX(AT:AT))</f>
        <v>54.460966542750931</v>
      </c>
      <c r="BI130" s="285">
        <f t="shared" ref="BI130:BI151" si="274">IF(AU130="","",100*(AU130)/MAX(AU:AU))</f>
        <v>56.479690522243708</v>
      </c>
      <c r="BJ130" s="285">
        <f t="shared" ref="BJ130:BJ151" si="275">IF(AV130="","",100*(AV130)/MAX(AV:AV))</f>
        <v>56.479690522243708</v>
      </c>
      <c r="BK130" s="285" t="str">
        <f t="shared" ref="BK130:BK151" si="276">IF(AW130="","",100*(AW130)/MAX(AW:AW))</f>
        <v/>
      </c>
      <c r="BL130" s="285" t="str">
        <f t="shared" ref="BL130:BL151" si="277">IF(AX130="","",100*(AX130)/MAX(AX:AX))</f>
        <v/>
      </c>
      <c r="BM130" s="285" t="str">
        <f t="shared" ref="BM130:BM151" si="278">IF(AY130="","",100*(AY130)/MAX(AY:AY))</f>
        <v/>
      </c>
      <c r="BN130" s="285" t="str">
        <f t="shared" ref="BN130:BN151" si="279">IF(AZ130="","",100*(AZ130)/MAX(AZ:AZ))</f>
        <v/>
      </c>
      <c r="BO130" s="285" t="str">
        <f t="shared" ref="BO130:BO151" si="280">IF(BA130="","",100*(BA130)/MAX(BA:BA))</f>
        <v/>
      </c>
      <c r="BP130" s="285" t="str">
        <f t="shared" ref="BP130:BP151" si="281">IF(BB130="","",100*(BB130)/MAX(BB:BB))</f>
        <v/>
      </c>
      <c r="BQ130" s="285" t="str">
        <f t="shared" ref="BQ130:BQ151" si="282">IF(BC130="","",100*(BC130)/MAX(BC:BC))</f>
        <v/>
      </c>
      <c r="BR130" s="285" t="str">
        <f t="shared" ref="BR130:BR151" si="283">IF(BD130="","",100*(BD130)/MAX(BD:BD))</f>
        <v/>
      </c>
      <c r="BS130" s="285" t="str">
        <f t="shared" ref="BS130:BS151" si="284">IF(BE130="","",100*(BE130)/MAX(BE:BE))</f>
        <v/>
      </c>
      <c r="BT130" s="285" t="str">
        <f t="shared" ref="BT130:BT151" si="285">IF(BF130="","",100*(BF130)/MAX(BF:BF))</f>
        <v/>
      </c>
      <c r="BU130" s="282">
        <v>9.18</v>
      </c>
      <c r="BV130" s="283">
        <v>9.1</v>
      </c>
      <c r="BW130" s="283">
        <v>8.89</v>
      </c>
      <c r="BX130" s="283">
        <v>8.89</v>
      </c>
      <c r="CC130" s="283">
        <v>7.88</v>
      </c>
      <c r="CD130" s="283">
        <v>7.88</v>
      </c>
      <c r="CG130" s="283">
        <v>7.62</v>
      </c>
      <c r="CH130" s="283">
        <v>7.77</v>
      </c>
      <c r="CI130" s="282">
        <f t="shared" ref="CI130:CI151" si="286">IF(BU130="","",IF(AE130&lt;1.35,"",BU130))</f>
        <v>9.18</v>
      </c>
      <c r="CJ130" s="283">
        <f t="shared" ref="CJ130:CJ151" si="287">IF(BV130="","",IF(AF130&lt;1.35,"",BV130))</f>
        <v>9.1</v>
      </c>
      <c r="CK130" s="283">
        <f t="shared" ref="CK130:CK151" si="288">IF(BW130="","",IF(AG130&lt;1.35,"",BW130))</f>
        <v>8.89</v>
      </c>
      <c r="CL130" s="283">
        <f t="shared" ref="CL130:CL151" si="289">IF(BX130="","",IF(AH130&lt;1.35,"",BX130))</f>
        <v>8.89</v>
      </c>
      <c r="CM130" s="283" t="str">
        <f t="shared" ref="CM130:CM151" si="290">IF(BY130="","",IF(AI130&lt;1.35,"",BY130))</f>
        <v/>
      </c>
      <c r="CN130" s="283" t="str">
        <f t="shared" ref="CN130:CN151" si="291">IF(BZ130="","",IF(AJ130&lt;1.35,"",BZ130))</f>
        <v/>
      </c>
      <c r="CO130" s="283" t="str">
        <f t="shared" ref="CO130:CO151" si="292">IF(CA130="","",IF(AK130&lt;1.35,"",CA130))</f>
        <v/>
      </c>
      <c r="CP130" s="283" t="str">
        <f t="shared" ref="CP130:CP151" si="293">IF(CB130="","",IF(AL130&lt;1.35,"",CB130))</f>
        <v/>
      </c>
      <c r="CQ130" s="283" t="str">
        <f t="shared" ref="CQ130:CQ151" si="294">IF(CC130="","",IF(AM130&lt;1.35,"",CC130))</f>
        <v/>
      </c>
      <c r="CR130" s="283" t="str">
        <f t="shared" ref="CR130:CR151" si="295">IF(CD130="","",IF(AN130&lt;1.35,"",CD130))</f>
        <v/>
      </c>
      <c r="CS130" s="283" t="str">
        <f t="shared" ref="CS130:CS151" si="296">IF(CE130="","",IF(AO130&lt;1.35,"",CE130))</f>
        <v/>
      </c>
      <c r="CT130" s="283" t="str">
        <f t="shared" ref="CT130:CT151" si="297">IF(CF130="","",IF(AP130&lt;1.35,"",CF130))</f>
        <v/>
      </c>
      <c r="CU130" s="283" t="str">
        <f t="shared" ref="CU130:CU151" si="298">IF(CG130="","",IF(AQ130&lt;1.35,"",CG130))</f>
        <v/>
      </c>
      <c r="CV130" s="283" t="str">
        <f t="shared" ref="CV130:CV151" si="299">IF(CH130="","",IF(AR130&lt;1.35,"",CH130))</f>
        <v/>
      </c>
      <c r="CW130" s="286">
        <f t="shared" ref="CW130:CW151" si="300">IF(COUNT(CI130:CJ130)&gt;0,1,"")</f>
        <v>1</v>
      </c>
      <c r="CX130" s="287">
        <f t="shared" ref="CX130:CX151" si="301">IF(COUNT(CK130:CP130)&gt;0,1,"")</f>
        <v>1</v>
      </c>
      <c r="CY130" s="287" t="str">
        <f t="shared" ref="CY130:CY151" si="302">IF(COUNT(CQ130:CT130)&gt;0,1,"")</f>
        <v/>
      </c>
      <c r="CZ130" s="287" t="str">
        <f t="shared" ref="CZ130:CZ151" si="303">IF(COUNT(CU130:CV130)&gt;0,1,"")</f>
        <v/>
      </c>
      <c r="DA130" s="287">
        <f t="shared" ref="DA130:DA151" si="304">4-SUM(CW130:CZ130)</f>
        <v>2</v>
      </c>
    </row>
    <row r="131" spans="1:105" x14ac:dyDescent="0.2">
      <c r="A131" s="281" t="s">
        <v>174</v>
      </c>
      <c r="B131" s="94" t="s">
        <v>397</v>
      </c>
      <c r="C131" s="282">
        <v>3.97</v>
      </c>
      <c r="D131" s="283">
        <v>3.28</v>
      </c>
      <c r="E131" s="283">
        <v>1.72</v>
      </c>
      <c r="F131" s="283">
        <v>1.72</v>
      </c>
      <c r="G131" s="283">
        <v>2.04</v>
      </c>
      <c r="H131" s="283">
        <v>3.85</v>
      </c>
      <c r="I131" s="283">
        <v>3.85</v>
      </c>
      <c r="J131" s="283">
        <v>5.69</v>
      </c>
      <c r="K131" s="283">
        <v>3.26</v>
      </c>
      <c r="L131" s="283">
        <v>3.26</v>
      </c>
      <c r="M131" s="283">
        <v>4.42</v>
      </c>
      <c r="N131" s="283">
        <v>3.81</v>
      </c>
      <c r="O131" s="283">
        <v>3.95</v>
      </c>
      <c r="P131" s="283">
        <v>2.89</v>
      </c>
      <c r="Q131" s="284">
        <v>31</v>
      </c>
      <c r="R131" s="285">
        <v>30.9</v>
      </c>
      <c r="S131" s="285">
        <v>11.8</v>
      </c>
      <c r="T131" s="285">
        <v>11.8</v>
      </c>
      <c r="U131" s="285">
        <v>14.7</v>
      </c>
      <c r="V131" s="285">
        <v>9.1999999999999993</v>
      </c>
      <c r="W131" s="285">
        <v>9.1999999999999993</v>
      </c>
      <c r="X131" s="285">
        <v>8.6</v>
      </c>
      <c r="Y131" s="285">
        <v>30.1</v>
      </c>
      <c r="Z131" s="285">
        <v>30.1</v>
      </c>
      <c r="AA131" s="285">
        <v>25.8</v>
      </c>
      <c r="AB131" s="285">
        <v>17.899999999999999</v>
      </c>
      <c r="AC131" s="285">
        <v>15.1</v>
      </c>
      <c r="AD131" s="285">
        <v>22.7</v>
      </c>
      <c r="AE131" s="282">
        <f t="shared" si="244"/>
        <v>7.8085642317380346</v>
      </c>
      <c r="AF131" s="283">
        <f t="shared" si="245"/>
        <v>9.4207317073170724</v>
      </c>
      <c r="AG131" s="283">
        <f t="shared" si="246"/>
        <v>6.8604651162790704</v>
      </c>
      <c r="AH131" s="283">
        <f t="shared" si="247"/>
        <v>6.8604651162790704</v>
      </c>
      <c r="AI131" s="283">
        <f t="shared" si="248"/>
        <v>7.2058823529411757</v>
      </c>
      <c r="AJ131" s="283">
        <f t="shared" si="249"/>
        <v>2.3896103896103895</v>
      </c>
      <c r="AK131" s="283">
        <f t="shared" si="250"/>
        <v>2.3896103896103895</v>
      </c>
      <c r="AL131" s="283">
        <f t="shared" si="251"/>
        <v>1.5114235500878732</v>
      </c>
      <c r="AM131" s="283">
        <f t="shared" si="252"/>
        <v>9.2331288343558295</v>
      </c>
      <c r="AN131" s="283">
        <f t="shared" si="253"/>
        <v>9.2331288343558295</v>
      </c>
      <c r="AO131" s="283">
        <f t="shared" si="254"/>
        <v>5.8371040723981906</v>
      </c>
      <c r="AP131" s="283">
        <f t="shared" si="255"/>
        <v>4.698162729658792</v>
      </c>
      <c r="AQ131" s="283">
        <f t="shared" si="256"/>
        <v>3.8227848101265822</v>
      </c>
      <c r="AR131" s="283">
        <f t="shared" si="257"/>
        <v>7.8546712802768157</v>
      </c>
      <c r="AS131" s="284">
        <f t="shared" si="258"/>
        <v>31</v>
      </c>
      <c r="AT131" s="285">
        <f t="shared" si="259"/>
        <v>30.9</v>
      </c>
      <c r="AU131" s="285">
        <f t="shared" si="260"/>
        <v>11.8</v>
      </c>
      <c r="AV131" s="285">
        <f t="shared" si="261"/>
        <v>11.8</v>
      </c>
      <c r="AW131" s="285">
        <f t="shared" si="262"/>
        <v>14.7</v>
      </c>
      <c r="AX131" s="285">
        <f t="shared" si="263"/>
        <v>9.1999999999999993</v>
      </c>
      <c r="AY131" s="285">
        <f t="shared" si="264"/>
        <v>9.1999999999999993</v>
      </c>
      <c r="AZ131" s="285">
        <f t="shared" si="265"/>
        <v>8.6</v>
      </c>
      <c r="BA131" s="285">
        <f t="shared" si="266"/>
        <v>30.1</v>
      </c>
      <c r="BB131" s="285">
        <f t="shared" si="267"/>
        <v>30.1</v>
      </c>
      <c r="BC131" s="285">
        <f t="shared" si="268"/>
        <v>25.8</v>
      </c>
      <c r="BD131" s="285">
        <f t="shared" si="269"/>
        <v>17.899999999999999</v>
      </c>
      <c r="BE131" s="285">
        <f t="shared" si="270"/>
        <v>15.1</v>
      </c>
      <c r="BF131" s="285">
        <f t="shared" si="271"/>
        <v>22.7</v>
      </c>
      <c r="BG131" s="284">
        <f t="shared" si="272"/>
        <v>56.985294117647058</v>
      </c>
      <c r="BH131" s="285">
        <f t="shared" si="273"/>
        <v>57.434944237918216</v>
      </c>
      <c r="BI131" s="285">
        <f t="shared" si="274"/>
        <v>22.823984526112184</v>
      </c>
      <c r="BJ131" s="285">
        <f t="shared" si="275"/>
        <v>22.823984526112184</v>
      </c>
      <c r="BK131" s="285">
        <f t="shared" si="276"/>
        <v>30.184804928131417</v>
      </c>
      <c r="BL131" s="285">
        <f t="shared" si="277"/>
        <v>19.047619047619047</v>
      </c>
      <c r="BM131" s="285">
        <f t="shared" si="278"/>
        <v>19.047619047619047</v>
      </c>
      <c r="BN131" s="285">
        <f t="shared" si="279"/>
        <v>24.927536231884059</v>
      </c>
      <c r="BO131" s="285">
        <f t="shared" si="280"/>
        <v>61.806981519507183</v>
      </c>
      <c r="BP131" s="285">
        <f t="shared" si="281"/>
        <v>61.806981519507183</v>
      </c>
      <c r="BQ131" s="285">
        <f t="shared" si="282"/>
        <v>57.977528089887642</v>
      </c>
      <c r="BR131" s="285">
        <f t="shared" si="283"/>
        <v>35.305719921104533</v>
      </c>
      <c r="BS131" s="285">
        <f t="shared" si="284"/>
        <v>28.761904761904763</v>
      </c>
      <c r="BT131" s="285">
        <f t="shared" si="285"/>
        <v>44.861660079051383</v>
      </c>
      <c r="BU131" s="282">
        <v>9.0399999999999991</v>
      </c>
      <c r="BV131" s="283">
        <v>8.92</v>
      </c>
      <c r="BW131" s="283">
        <v>7.59</v>
      </c>
      <c r="BX131" s="283">
        <v>7.59</v>
      </c>
      <c r="BY131" s="283">
        <v>7.95</v>
      </c>
      <c r="BZ131" s="283">
        <v>7.59</v>
      </c>
      <c r="CA131" s="283">
        <v>7.59</v>
      </c>
      <c r="CB131" s="283">
        <v>7.34</v>
      </c>
      <c r="CC131" s="283">
        <v>9.09</v>
      </c>
      <c r="CD131" s="283">
        <v>9.09</v>
      </c>
      <c r="CE131" s="283">
        <v>8.84</v>
      </c>
      <c r="CF131" s="283">
        <v>7.86</v>
      </c>
      <c r="CG131" s="283">
        <v>7.71</v>
      </c>
      <c r="CH131" s="283">
        <v>8.23</v>
      </c>
      <c r="CI131" s="282">
        <f t="shared" si="286"/>
        <v>9.0399999999999991</v>
      </c>
      <c r="CJ131" s="283">
        <f t="shared" si="287"/>
        <v>8.92</v>
      </c>
      <c r="CK131" s="283">
        <f t="shared" si="288"/>
        <v>7.59</v>
      </c>
      <c r="CL131" s="283">
        <f t="shared" si="289"/>
        <v>7.59</v>
      </c>
      <c r="CM131" s="283">
        <f t="shared" si="290"/>
        <v>7.95</v>
      </c>
      <c r="CN131" s="283">
        <f t="shared" si="291"/>
        <v>7.59</v>
      </c>
      <c r="CO131" s="283">
        <f t="shared" si="292"/>
        <v>7.59</v>
      </c>
      <c r="CP131" s="283">
        <f t="shared" si="293"/>
        <v>7.34</v>
      </c>
      <c r="CQ131" s="283">
        <f t="shared" si="294"/>
        <v>9.09</v>
      </c>
      <c r="CR131" s="283">
        <f t="shared" si="295"/>
        <v>9.09</v>
      </c>
      <c r="CS131" s="283">
        <f t="shared" si="296"/>
        <v>8.84</v>
      </c>
      <c r="CT131" s="283">
        <f t="shared" si="297"/>
        <v>7.86</v>
      </c>
      <c r="CU131" s="283">
        <f t="shared" si="298"/>
        <v>7.71</v>
      </c>
      <c r="CV131" s="283">
        <f t="shared" si="299"/>
        <v>8.23</v>
      </c>
      <c r="CW131" s="286">
        <f t="shared" si="300"/>
        <v>1</v>
      </c>
      <c r="CX131" s="287">
        <f t="shared" si="301"/>
        <v>1</v>
      </c>
      <c r="CY131" s="287">
        <f t="shared" si="302"/>
        <v>1</v>
      </c>
      <c r="CZ131" s="287">
        <f t="shared" si="303"/>
        <v>1</v>
      </c>
      <c r="DA131" s="287">
        <f t="shared" si="304"/>
        <v>0</v>
      </c>
    </row>
    <row r="132" spans="1:105" x14ac:dyDescent="0.2">
      <c r="A132" s="281" t="s">
        <v>175</v>
      </c>
      <c r="B132" s="94" t="s">
        <v>398</v>
      </c>
      <c r="C132" s="282">
        <v>4.0999999999999996</v>
      </c>
      <c r="D132" s="283">
        <v>4.66</v>
      </c>
      <c r="E132" s="283">
        <v>4.87</v>
      </c>
      <c r="F132" s="283">
        <v>4.87</v>
      </c>
      <c r="G132" s="283">
        <v>4.25</v>
      </c>
      <c r="H132" s="283">
        <v>4.6900000000000004</v>
      </c>
      <c r="I132" s="283">
        <v>4.6900000000000004</v>
      </c>
      <c r="J132" s="283">
        <v>4.28</v>
      </c>
      <c r="K132" s="283">
        <v>7.11</v>
      </c>
      <c r="L132" s="283">
        <v>7.11</v>
      </c>
      <c r="M132" s="283">
        <v>7.28</v>
      </c>
      <c r="N132" s="283">
        <v>3.41</v>
      </c>
      <c r="O132" s="283">
        <v>4.8099999999999996</v>
      </c>
      <c r="P132" s="283">
        <v>4.38</v>
      </c>
      <c r="Q132" s="284">
        <v>44.5</v>
      </c>
      <c r="R132" s="285">
        <v>44.6</v>
      </c>
      <c r="Y132" s="285">
        <v>36.5</v>
      </c>
      <c r="Z132" s="285">
        <v>36.5</v>
      </c>
      <c r="AA132" s="285">
        <v>8.4</v>
      </c>
      <c r="AC132" s="285">
        <v>8.6999999999999993</v>
      </c>
      <c r="AE132" s="282">
        <f t="shared" si="244"/>
        <v>10.853658536585368</v>
      </c>
      <c r="AF132" s="283">
        <f t="shared" si="245"/>
        <v>9.5708154506437761</v>
      </c>
      <c r="AG132" s="283" t="str">
        <f t="shared" si="246"/>
        <v/>
      </c>
      <c r="AH132" s="283" t="str">
        <f t="shared" si="247"/>
        <v/>
      </c>
      <c r="AI132" s="283" t="str">
        <f t="shared" si="248"/>
        <v/>
      </c>
      <c r="AJ132" s="283" t="str">
        <f t="shared" si="249"/>
        <v/>
      </c>
      <c r="AK132" s="283" t="str">
        <f t="shared" si="250"/>
        <v/>
      </c>
      <c r="AL132" s="283" t="str">
        <f t="shared" si="251"/>
        <v/>
      </c>
      <c r="AM132" s="283">
        <f t="shared" si="252"/>
        <v>5.133614627285513</v>
      </c>
      <c r="AN132" s="283">
        <f t="shared" si="253"/>
        <v>5.133614627285513</v>
      </c>
      <c r="AO132" s="283">
        <f t="shared" si="254"/>
        <v>1.153846153846154</v>
      </c>
      <c r="AP132" s="283" t="str">
        <f t="shared" si="255"/>
        <v/>
      </c>
      <c r="AQ132" s="283">
        <f t="shared" si="256"/>
        <v>1.8087318087318087</v>
      </c>
      <c r="AR132" s="283" t="str">
        <f t="shared" si="257"/>
        <v/>
      </c>
      <c r="AS132" s="284">
        <f t="shared" si="258"/>
        <v>44.5</v>
      </c>
      <c r="AT132" s="285">
        <f t="shared" si="259"/>
        <v>44.6</v>
      </c>
      <c r="AU132" s="285" t="str">
        <f t="shared" si="260"/>
        <v/>
      </c>
      <c r="AV132" s="285" t="str">
        <f t="shared" si="261"/>
        <v/>
      </c>
      <c r="AW132" s="285" t="str">
        <f t="shared" si="262"/>
        <v/>
      </c>
      <c r="AX132" s="285" t="str">
        <f t="shared" si="263"/>
        <v/>
      </c>
      <c r="AY132" s="285" t="str">
        <f t="shared" si="264"/>
        <v/>
      </c>
      <c r="AZ132" s="285" t="str">
        <f t="shared" si="265"/>
        <v/>
      </c>
      <c r="BA132" s="285">
        <f t="shared" si="266"/>
        <v>36.5</v>
      </c>
      <c r="BB132" s="285">
        <f t="shared" si="267"/>
        <v>36.5</v>
      </c>
      <c r="BC132" s="285" t="str">
        <f t="shared" si="268"/>
        <v/>
      </c>
      <c r="BD132" s="285" t="str">
        <f t="shared" si="269"/>
        <v/>
      </c>
      <c r="BE132" s="285">
        <f t="shared" si="270"/>
        <v>8.6999999999999993</v>
      </c>
      <c r="BF132" s="285" t="str">
        <f t="shared" si="271"/>
        <v/>
      </c>
      <c r="BG132" s="284">
        <f t="shared" si="272"/>
        <v>81.80147058823529</v>
      </c>
      <c r="BH132" s="285">
        <f t="shared" si="273"/>
        <v>82.899628252788105</v>
      </c>
      <c r="BI132" s="285" t="str">
        <f t="shared" si="274"/>
        <v/>
      </c>
      <c r="BJ132" s="285" t="str">
        <f t="shared" si="275"/>
        <v/>
      </c>
      <c r="BK132" s="285" t="str">
        <f t="shared" si="276"/>
        <v/>
      </c>
      <c r="BL132" s="285" t="str">
        <f t="shared" si="277"/>
        <v/>
      </c>
      <c r="BM132" s="285" t="str">
        <f t="shared" si="278"/>
        <v/>
      </c>
      <c r="BN132" s="285" t="str">
        <f t="shared" si="279"/>
        <v/>
      </c>
      <c r="BO132" s="285">
        <f t="shared" si="280"/>
        <v>74.948665297741272</v>
      </c>
      <c r="BP132" s="285">
        <f t="shared" si="281"/>
        <v>74.948665297741272</v>
      </c>
      <c r="BQ132" s="285" t="str">
        <f t="shared" si="282"/>
        <v/>
      </c>
      <c r="BR132" s="285" t="str">
        <f t="shared" si="283"/>
        <v/>
      </c>
      <c r="BS132" s="285">
        <f t="shared" si="284"/>
        <v>16.571428571428569</v>
      </c>
      <c r="BT132" s="285" t="str">
        <f t="shared" si="285"/>
        <v/>
      </c>
      <c r="BU132" s="282">
        <v>9.2100000000000009</v>
      </c>
      <c r="BV132" s="283">
        <v>8.9600000000000009</v>
      </c>
      <c r="CC132" s="283">
        <v>8.4600000000000009</v>
      </c>
      <c r="CD132" s="283">
        <v>8.4600000000000009</v>
      </c>
      <c r="CE132" s="283">
        <v>7.97</v>
      </c>
      <c r="CG132" s="283">
        <v>7.73</v>
      </c>
      <c r="CI132" s="282">
        <f t="shared" si="286"/>
        <v>9.2100000000000009</v>
      </c>
      <c r="CJ132" s="283">
        <f t="shared" si="287"/>
        <v>8.9600000000000009</v>
      </c>
      <c r="CK132" s="283" t="str">
        <f t="shared" si="288"/>
        <v/>
      </c>
      <c r="CL132" s="283" t="str">
        <f t="shared" si="289"/>
        <v/>
      </c>
      <c r="CM132" s="283" t="str">
        <f t="shared" si="290"/>
        <v/>
      </c>
      <c r="CN132" s="283" t="str">
        <f t="shared" si="291"/>
        <v/>
      </c>
      <c r="CO132" s="283" t="str">
        <f t="shared" si="292"/>
        <v/>
      </c>
      <c r="CP132" s="283" t="str">
        <f t="shared" si="293"/>
        <v/>
      </c>
      <c r="CQ132" s="283">
        <f t="shared" si="294"/>
        <v>8.4600000000000009</v>
      </c>
      <c r="CR132" s="283">
        <f t="shared" si="295"/>
        <v>8.4600000000000009</v>
      </c>
      <c r="CS132" s="283" t="str">
        <f t="shared" si="296"/>
        <v/>
      </c>
      <c r="CT132" s="283" t="str">
        <f t="shared" si="297"/>
        <v/>
      </c>
      <c r="CU132" s="283">
        <f t="shared" si="298"/>
        <v>7.73</v>
      </c>
      <c r="CV132" s="283" t="str">
        <f t="shared" si="299"/>
        <v/>
      </c>
      <c r="CW132" s="286">
        <f t="shared" si="300"/>
        <v>1</v>
      </c>
      <c r="CX132" s="287" t="str">
        <f t="shared" si="301"/>
        <v/>
      </c>
      <c r="CY132" s="287">
        <f t="shared" si="302"/>
        <v>1</v>
      </c>
      <c r="CZ132" s="287">
        <f t="shared" si="303"/>
        <v>1</v>
      </c>
      <c r="DA132" s="287">
        <f t="shared" si="304"/>
        <v>1</v>
      </c>
    </row>
    <row r="133" spans="1:105" x14ac:dyDescent="0.2">
      <c r="A133" s="281" t="s">
        <v>168</v>
      </c>
      <c r="B133" s="94" t="s">
        <v>399</v>
      </c>
      <c r="C133" s="282">
        <v>3.09</v>
      </c>
      <c r="D133" s="283">
        <v>3.33</v>
      </c>
      <c r="E133" s="283">
        <v>1.99</v>
      </c>
      <c r="F133" s="283">
        <v>1.99</v>
      </c>
      <c r="G133" s="283">
        <v>3.05</v>
      </c>
      <c r="H133" s="283">
        <v>1.91</v>
      </c>
      <c r="I133" s="283">
        <v>1.91</v>
      </c>
      <c r="J133" s="283">
        <v>0.88</v>
      </c>
      <c r="K133" s="283">
        <v>4.3600000000000003</v>
      </c>
      <c r="L133" s="283">
        <v>4.3600000000000003</v>
      </c>
      <c r="M133" s="283">
        <v>2.99</v>
      </c>
      <c r="N133" s="283">
        <v>1.57</v>
      </c>
      <c r="O133" s="283">
        <v>2.74</v>
      </c>
      <c r="P133" s="283">
        <v>3.31</v>
      </c>
      <c r="S133" s="285">
        <v>17.5</v>
      </c>
      <c r="T133" s="285">
        <v>17.5</v>
      </c>
      <c r="U133" s="285">
        <v>25</v>
      </c>
      <c r="V133" s="285">
        <v>17.5</v>
      </c>
      <c r="W133" s="285">
        <v>17.5</v>
      </c>
      <c r="Y133" s="285">
        <v>33.1</v>
      </c>
      <c r="Z133" s="285">
        <v>33.1</v>
      </c>
      <c r="AA133" s="285">
        <v>31.5</v>
      </c>
      <c r="AD133" s="285">
        <v>15.4</v>
      </c>
      <c r="AE133" s="282" t="str">
        <f t="shared" si="244"/>
        <v/>
      </c>
      <c r="AF133" s="283" t="str">
        <f t="shared" si="245"/>
        <v/>
      </c>
      <c r="AG133" s="283">
        <f t="shared" si="246"/>
        <v>8.7939698492462313</v>
      </c>
      <c r="AH133" s="283">
        <f t="shared" si="247"/>
        <v>8.7939698492462313</v>
      </c>
      <c r="AI133" s="283">
        <f t="shared" si="248"/>
        <v>8.1967213114754109</v>
      </c>
      <c r="AJ133" s="283">
        <f t="shared" si="249"/>
        <v>9.1623036649214669</v>
      </c>
      <c r="AK133" s="283">
        <f t="shared" si="250"/>
        <v>9.1623036649214669</v>
      </c>
      <c r="AL133" s="283" t="str">
        <f t="shared" si="251"/>
        <v/>
      </c>
      <c r="AM133" s="283">
        <f t="shared" si="252"/>
        <v>7.5917431192660549</v>
      </c>
      <c r="AN133" s="283">
        <f t="shared" si="253"/>
        <v>7.5917431192660549</v>
      </c>
      <c r="AO133" s="283">
        <f t="shared" si="254"/>
        <v>10.535117056856187</v>
      </c>
      <c r="AP133" s="283" t="str">
        <f t="shared" si="255"/>
        <v/>
      </c>
      <c r="AQ133" s="283" t="str">
        <f t="shared" si="256"/>
        <v/>
      </c>
      <c r="AR133" s="283">
        <f t="shared" si="257"/>
        <v>4.6525679758308156</v>
      </c>
      <c r="AS133" s="284" t="str">
        <f t="shared" si="258"/>
        <v/>
      </c>
      <c r="AT133" s="285" t="str">
        <f t="shared" si="259"/>
        <v/>
      </c>
      <c r="AU133" s="285">
        <f t="shared" si="260"/>
        <v>17.5</v>
      </c>
      <c r="AV133" s="285">
        <f t="shared" si="261"/>
        <v>17.5</v>
      </c>
      <c r="AW133" s="285">
        <f t="shared" si="262"/>
        <v>25</v>
      </c>
      <c r="AX133" s="285">
        <f t="shared" si="263"/>
        <v>17.5</v>
      </c>
      <c r="AY133" s="285">
        <f t="shared" si="264"/>
        <v>17.5</v>
      </c>
      <c r="AZ133" s="285" t="str">
        <f t="shared" si="265"/>
        <v/>
      </c>
      <c r="BA133" s="285">
        <f t="shared" si="266"/>
        <v>33.1</v>
      </c>
      <c r="BB133" s="285">
        <f t="shared" si="267"/>
        <v>33.1</v>
      </c>
      <c r="BC133" s="285">
        <f t="shared" si="268"/>
        <v>31.5</v>
      </c>
      <c r="BD133" s="285" t="str">
        <f t="shared" si="269"/>
        <v/>
      </c>
      <c r="BE133" s="285" t="str">
        <f t="shared" si="270"/>
        <v/>
      </c>
      <c r="BF133" s="285">
        <f t="shared" si="271"/>
        <v>15.4</v>
      </c>
      <c r="BG133" s="284" t="str">
        <f t="shared" si="272"/>
        <v/>
      </c>
      <c r="BH133" s="285" t="str">
        <f t="shared" si="273"/>
        <v/>
      </c>
      <c r="BI133" s="285">
        <f t="shared" si="274"/>
        <v>33.849129593810446</v>
      </c>
      <c r="BJ133" s="285">
        <f t="shared" si="275"/>
        <v>33.849129593810446</v>
      </c>
      <c r="BK133" s="285">
        <f t="shared" si="276"/>
        <v>51.3347022587269</v>
      </c>
      <c r="BL133" s="285">
        <f t="shared" si="277"/>
        <v>36.231884057971016</v>
      </c>
      <c r="BM133" s="285">
        <f t="shared" si="278"/>
        <v>36.231884057971016</v>
      </c>
      <c r="BN133" s="285" t="str">
        <f t="shared" si="279"/>
        <v/>
      </c>
      <c r="BO133" s="285">
        <f t="shared" si="280"/>
        <v>67.967145790554412</v>
      </c>
      <c r="BP133" s="285">
        <f t="shared" si="281"/>
        <v>67.967145790554412</v>
      </c>
      <c r="BQ133" s="285">
        <f t="shared" si="282"/>
        <v>70.786516853932582</v>
      </c>
      <c r="BR133" s="285" t="str">
        <f t="shared" si="283"/>
        <v/>
      </c>
      <c r="BS133" s="285" t="str">
        <f t="shared" si="284"/>
        <v/>
      </c>
      <c r="BT133" s="285">
        <f t="shared" si="285"/>
        <v>30.434782608695652</v>
      </c>
      <c r="BW133" s="283">
        <v>7.75</v>
      </c>
      <c r="BX133" s="283">
        <v>7.75</v>
      </c>
      <c r="BY133" s="283">
        <v>7.98</v>
      </c>
      <c r="BZ133" s="283">
        <v>7.86</v>
      </c>
      <c r="CA133" s="283">
        <v>7.86</v>
      </c>
      <c r="CC133" s="283">
        <v>8.2899999999999991</v>
      </c>
      <c r="CD133" s="283">
        <v>8.2899999999999991</v>
      </c>
      <c r="CE133" s="283">
        <v>8.23</v>
      </c>
      <c r="CH133" s="283">
        <v>7.79</v>
      </c>
      <c r="CI133" s="282" t="str">
        <f t="shared" si="286"/>
        <v/>
      </c>
      <c r="CJ133" s="283" t="str">
        <f t="shared" si="287"/>
        <v/>
      </c>
      <c r="CK133" s="283">
        <f t="shared" si="288"/>
        <v>7.75</v>
      </c>
      <c r="CL133" s="283">
        <f t="shared" si="289"/>
        <v>7.75</v>
      </c>
      <c r="CM133" s="283">
        <f t="shared" si="290"/>
        <v>7.98</v>
      </c>
      <c r="CN133" s="283">
        <f t="shared" si="291"/>
        <v>7.86</v>
      </c>
      <c r="CO133" s="283">
        <f t="shared" si="292"/>
        <v>7.86</v>
      </c>
      <c r="CP133" s="283" t="str">
        <f t="shared" si="293"/>
        <v/>
      </c>
      <c r="CQ133" s="283">
        <f t="shared" si="294"/>
        <v>8.2899999999999991</v>
      </c>
      <c r="CR133" s="283">
        <f t="shared" si="295"/>
        <v>8.2899999999999991</v>
      </c>
      <c r="CS133" s="283">
        <f t="shared" si="296"/>
        <v>8.23</v>
      </c>
      <c r="CT133" s="283" t="str">
        <f t="shared" si="297"/>
        <v/>
      </c>
      <c r="CU133" s="283" t="str">
        <f t="shared" si="298"/>
        <v/>
      </c>
      <c r="CV133" s="283">
        <f t="shared" si="299"/>
        <v>7.79</v>
      </c>
      <c r="CW133" s="286" t="str">
        <f t="shared" si="300"/>
        <v/>
      </c>
      <c r="CX133" s="287">
        <f t="shared" si="301"/>
        <v>1</v>
      </c>
      <c r="CY133" s="287">
        <f t="shared" si="302"/>
        <v>1</v>
      </c>
      <c r="CZ133" s="287">
        <f t="shared" si="303"/>
        <v>1</v>
      </c>
      <c r="DA133" s="287">
        <f t="shared" si="304"/>
        <v>1</v>
      </c>
    </row>
    <row r="134" spans="1:105" x14ac:dyDescent="0.2">
      <c r="A134" s="281" t="s">
        <v>167</v>
      </c>
      <c r="B134" s="94" t="s">
        <v>400</v>
      </c>
      <c r="C134" s="282">
        <v>8.08</v>
      </c>
      <c r="D134" s="283">
        <v>6.93</v>
      </c>
      <c r="E134" s="283">
        <v>9.92</v>
      </c>
      <c r="F134" s="283">
        <v>9.92</v>
      </c>
      <c r="G134" s="283">
        <v>8.1999999999999993</v>
      </c>
      <c r="H134" s="283">
        <v>7.61</v>
      </c>
      <c r="I134" s="283">
        <v>7.61</v>
      </c>
      <c r="J134" s="283">
        <v>4.3899999999999997</v>
      </c>
      <c r="K134" s="283">
        <v>8.0500000000000007</v>
      </c>
      <c r="L134" s="283">
        <v>8.0500000000000007</v>
      </c>
      <c r="M134" s="283">
        <v>8.99</v>
      </c>
      <c r="N134" s="283">
        <v>8.8800000000000008</v>
      </c>
      <c r="O134" s="283">
        <v>10.57</v>
      </c>
      <c r="P134" s="283">
        <v>4.04</v>
      </c>
      <c r="Q134" s="284">
        <v>22.2</v>
      </c>
      <c r="R134" s="285">
        <v>23.8</v>
      </c>
      <c r="S134" s="285">
        <v>8.6</v>
      </c>
      <c r="T134" s="285">
        <v>8.6</v>
      </c>
      <c r="U134" s="285">
        <v>4.4000000000000004</v>
      </c>
      <c r="V134" s="285">
        <v>13.1</v>
      </c>
      <c r="W134" s="285">
        <v>13.1</v>
      </c>
      <c r="X134" s="285">
        <v>11.2</v>
      </c>
      <c r="Y134" s="285">
        <v>7.7</v>
      </c>
      <c r="Z134" s="285">
        <v>7.7</v>
      </c>
      <c r="AA134" s="285">
        <v>5.7</v>
      </c>
      <c r="AB134" s="285">
        <v>13.2</v>
      </c>
      <c r="AC134" s="285">
        <v>9.1</v>
      </c>
      <c r="AD134" s="285">
        <v>29.4</v>
      </c>
      <c r="AE134" s="282">
        <f t="shared" si="244"/>
        <v>2.7475247524752473</v>
      </c>
      <c r="AF134" s="283">
        <f t="shared" si="245"/>
        <v>3.4343434343434347</v>
      </c>
      <c r="AG134" s="283">
        <f t="shared" si="246"/>
        <v>0.86693548387096775</v>
      </c>
      <c r="AH134" s="283">
        <f t="shared" si="247"/>
        <v>0.86693548387096775</v>
      </c>
      <c r="AI134" s="283">
        <f t="shared" si="248"/>
        <v>0.53658536585365868</v>
      </c>
      <c r="AJ134" s="283">
        <f t="shared" si="249"/>
        <v>1.7214191852825229</v>
      </c>
      <c r="AK134" s="283">
        <f t="shared" si="250"/>
        <v>1.7214191852825229</v>
      </c>
      <c r="AL134" s="283">
        <f t="shared" si="251"/>
        <v>2.5512528473804101</v>
      </c>
      <c r="AM134" s="283">
        <f t="shared" si="252"/>
        <v>0.9565217391304347</v>
      </c>
      <c r="AN134" s="283">
        <f t="shared" si="253"/>
        <v>0.9565217391304347</v>
      </c>
      <c r="AO134" s="283">
        <f t="shared" si="254"/>
        <v>0.63403781979977758</v>
      </c>
      <c r="AP134" s="283">
        <f t="shared" si="255"/>
        <v>1.4864864864864862</v>
      </c>
      <c r="AQ134" s="283">
        <f t="shared" si="256"/>
        <v>0.86092715231788075</v>
      </c>
      <c r="AR134" s="283">
        <f t="shared" si="257"/>
        <v>7.2772277227722766</v>
      </c>
      <c r="AS134" s="284">
        <f t="shared" si="258"/>
        <v>22.2</v>
      </c>
      <c r="AT134" s="285">
        <f t="shared" si="259"/>
        <v>23.8</v>
      </c>
      <c r="AU134" s="285" t="str">
        <f t="shared" si="260"/>
        <v/>
      </c>
      <c r="AV134" s="285" t="str">
        <f t="shared" si="261"/>
        <v/>
      </c>
      <c r="AW134" s="285" t="str">
        <f t="shared" si="262"/>
        <v/>
      </c>
      <c r="AX134" s="285">
        <f t="shared" si="263"/>
        <v>13.1</v>
      </c>
      <c r="AY134" s="285">
        <f t="shared" si="264"/>
        <v>13.1</v>
      </c>
      <c r="AZ134" s="285">
        <f t="shared" si="265"/>
        <v>11.2</v>
      </c>
      <c r="BA134" s="285" t="str">
        <f t="shared" si="266"/>
        <v/>
      </c>
      <c r="BB134" s="285" t="str">
        <f t="shared" si="267"/>
        <v/>
      </c>
      <c r="BC134" s="285" t="str">
        <f t="shared" si="268"/>
        <v/>
      </c>
      <c r="BD134" s="285">
        <f t="shared" si="269"/>
        <v>13.2</v>
      </c>
      <c r="BE134" s="285" t="str">
        <f t="shared" si="270"/>
        <v/>
      </c>
      <c r="BF134" s="285">
        <f t="shared" si="271"/>
        <v>29.4</v>
      </c>
      <c r="BG134" s="284">
        <f t="shared" si="272"/>
        <v>40.808823529411768</v>
      </c>
      <c r="BH134" s="285">
        <f t="shared" si="273"/>
        <v>44.237918215613384</v>
      </c>
      <c r="BI134" s="285" t="str">
        <f t="shared" si="274"/>
        <v/>
      </c>
      <c r="BJ134" s="285" t="str">
        <f t="shared" si="275"/>
        <v/>
      </c>
      <c r="BK134" s="285" t="str">
        <f t="shared" si="276"/>
        <v/>
      </c>
      <c r="BL134" s="285">
        <f t="shared" si="277"/>
        <v>27.122153209109733</v>
      </c>
      <c r="BM134" s="285">
        <f t="shared" si="278"/>
        <v>27.122153209109733</v>
      </c>
      <c r="BN134" s="285">
        <f t="shared" si="279"/>
        <v>32.463768115942031</v>
      </c>
      <c r="BO134" s="285" t="str">
        <f t="shared" si="280"/>
        <v/>
      </c>
      <c r="BP134" s="285" t="str">
        <f t="shared" si="281"/>
        <v/>
      </c>
      <c r="BQ134" s="285" t="str">
        <f t="shared" si="282"/>
        <v/>
      </c>
      <c r="BR134" s="285">
        <f t="shared" si="283"/>
        <v>26.03550295857988</v>
      </c>
      <c r="BS134" s="285" t="str">
        <f t="shared" si="284"/>
        <v/>
      </c>
      <c r="BT134" s="285">
        <f t="shared" si="285"/>
        <v>58.102766798418969</v>
      </c>
      <c r="BU134" s="282">
        <v>9.2899999999999991</v>
      </c>
      <c r="BV134" s="283">
        <v>9.24</v>
      </c>
      <c r="BW134" s="283">
        <v>9.64</v>
      </c>
      <c r="BX134" s="283">
        <v>9.64</v>
      </c>
      <c r="BY134" s="283">
        <v>9.76</v>
      </c>
      <c r="BZ134" s="283">
        <v>9.58</v>
      </c>
      <c r="CA134" s="283">
        <v>9.58</v>
      </c>
      <c r="CB134" s="283">
        <v>9.5500000000000007</v>
      </c>
      <c r="CC134" s="283">
        <v>9.86</v>
      </c>
      <c r="CD134" s="283">
        <v>9.86</v>
      </c>
      <c r="CE134" s="283">
        <v>9.61</v>
      </c>
      <c r="CF134" s="283">
        <v>9.5299999999999994</v>
      </c>
      <c r="CG134" s="283">
        <v>9.2899999999999991</v>
      </c>
      <c r="CH134" s="283">
        <v>9.02</v>
      </c>
      <c r="CI134" s="282">
        <f t="shared" si="286"/>
        <v>9.2899999999999991</v>
      </c>
      <c r="CJ134" s="283">
        <f t="shared" si="287"/>
        <v>9.24</v>
      </c>
      <c r="CK134" s="283" t="str">
        <f t="shared" si="288"/>
        <v/>
      </c>
      <c r="CL134" s="283" t="str">
        <f t="shared" si="289"/>
        <v/>
      </c>
      <c r="CM134" s="283" t="str">
        <f t="shared" si="290"/>
        <v/>
      </c>
      <c r="CN134" s="283">
        <f t="shared" si="291"/>
        <v>9.58</v>
      </c>
      <c r="CO134" s="283">
        <f t="shared" si="292"/>
        <v>9.58</v>
      </c>
      <c r="CP134" s="283">
        <f t="shared" si="293"/>
        <v>9.5500000000000007</v>
      </c>
      <c r="CQ134" s="283" t="str">
        <f t="shared" si="294"/>
        <v/>
      </c>
      <c r="CR134" s="283" t="str">
        <f t="shared" si="295"/>
        <v/>
      </c>
      <c r="CS134" s="283" t="str">
        <f t="shared" si="296"/>
        <v/>
      </c>
      <c r="CT134" s="283">
        <f t="shared" si="297"/>
        <v>9.5299999999999994</v>
      </c>
      <c r="CU134" s="283" t="str">
        <f t="shared" si="298"/>
        <v/>
      </c>
      <c r="CV134" s="283">
        <f t="shared" si="299"/>
        <v>9.02</v>
      </c>
      <c r="CW134" s="286">
        <f t="shared" si="300"/>
        <v>1</v>
      </c>
      <c r="CX134" s="287">
        <f t="shared" si="301"/>
        <v>1</v>
      </c>
      <c r="CY134" s="287">
        <f t="shared" si="302"/>
        <v>1</v>
      </c>
      <c r="CZ134" s="287">
        <f t="shared" si="303"/>
        <v>1</v>
      </c>
      <c r="DA134" s="287">
        <f t="shared" si="304"/>
        <v>0</v>
      </c>
    </row>
    <row r="135" spans="1:105" x14ac:dyDescent="0.2">
      <c r="A135" s="281" t="s">
        <v>29</v>
      </c>
      <c r="B135" s="94" t="s">
        <v>401</v>
      </c>
      <c r="C135" s="282">
        <v>3.8</v>
      </c>
      <c r="D135" s="283">
        <v>2.68</v>
      </c>
      <c r="E135" s="283">
        <v>2.75</v>
      </c>
      <c r="F135" s="283">
        <v>2.75</v>
      </c>
      <c r="G135" s="283">
        <v>2.88</v>
      </c>
      <c r="H135" s="283">
        <v>2.63</v>
      </c>
      <c r="I135" s="283">
        <v>2.63</v>
      </c>
      <c r="J135" s="283">
        <v>1.86</v>
      </c>
      <c r="K135" s="283">
        <v>5.72</v>
      </c>
      <c r="L135" s="283">
        <v>5.72</v>
      </c>
      <c r="M135" s="283">
        <v>6.9</v>
      </c>
      <c r="N135" s="283">
        <v>3.88</v>
      </c>
      <c r="O135" s="283">
        <v>2.4300000000000002</v>
      </c>
      <c r="P135" s="283">
        <v>3.96</v>
      </c>
      <c r="Q135" s="284">
        <v>34.299999999999997</v>
      </c>
      <c r="R135" s="285">
        <v>32.6</v>
      </c>
      <c r="Y135" s="285">
        <v>14.7</v>
      </c>
      <c r="Z135" s="285">
        <v>14.7</v>
      </c>
      <c r="AA135" s="285">
        <v>11.3</v>
      </c>
      <c r="AE135" s="282">
        <f t="shared" si="244"/>
        <v>9.0263157894736832</v>
      </c>
      <c r="AF135" s="283">
        <f t="shared" si="245"/>
        <v>12.164179104477611</v>
      </c>
      <c r="AG135" s="283" t="str">
        <f t="shared" si="246"/>
        <v/>
      </c>
      <c r="AH135" s="283" t="str">
        <f t="shared" si="247"/>
        <v/>
      </c>
      <c r="AI135" s="283" t="str">
        <f t="shared" si="248"/>
        <v/>
      </c>
      <c r="AJ135" s="283" t="str">
        <f t="shared" si="249"/>
        <v/>
      </c>
      <c r="AK135" s="283" t="str">
        <f t="shared" si="250"/>
        <v/>
      </c>
      <c r="AL135" s="283" t="str">
        <f t="shared" si="251"/>
        <v/>
      </c>
      <c r="AM135" s="283">
        <f t="shared" si="252"/>
        <v>2.56993006993007</v>
      </c>
      <c r="AN135" s="283">
        <f t="shared" si="253"/>
        <v>2.56993006993007</v>
      </c>
      <c r="AO135" s="283">
        <f t="shared" si="254"/>
        <v>1.6376811594202898</v>
      </c>
      <c r="AP135" s="283" t="str">
        <f t="shared" si="255"/>
        <v/>
      </c>
      <c r="AQ135" s="283" t="str">
        <f t="shared" si="256"/>
        <v/>
      </c>
      <c r="AR135" s="283" t="str">
        <f t="shared" si="257"/>
        <v/>
      </c>
      <c r="AS135" s="284">
        <f t="shared" si="258"/>
        <v>34.299999999999997</v>
      </c>
      <c r="AT135" s="285">
        <f t="shared" si="259"/>
        <v>32.6</v>
      </c>
      <c r="AU135" s="285" t="str">
        <f t="shared" si="260"/>
        <v/>
      </c>
      <c r="AV135" s="285" t="str">
        <f t="shared" si="261"/>
        <v/>
      </c>
      <c r="AW135" s="285" t="str">
        <f t="shared" si="262"/>
        <v/>
      </c>
      <c r="AX135" s="285" t="str">
        <f t="shared" si="263"/>
        <v/>
      </c>
      <c r="AY135" s="285" t="str">
        <f t="shared" si="264"/>
        <v/>
      </c>
      <c r="AZ135" s="285" t="str">
        <f t="shared" si="265"/>
        <v/>
      </c>
      <c r="BA135" s="285">
        <f t="shared" si="266"/>
        <v>14.7</v>
      </c>
      <c r="BB135" s="285">
        <f t="shared" si="267"/>
        <v>14.7</v>
      </c>
      <c r="BC135" s="285">
        <f t="shared" si="268"/>
        <v>11.3</v>
      </c>
      <c r="BD135" s="285" t="str">
        <f t="shared" si="269"/>
        <v/>
      </c>
      <c r="BE135" s="285" t="str">
        <f t="shared" si="270"/>
        <v/>
      </c>
      <c r="BF135" s="285" t="str">
        <f t="shared" si="271"/>
        <v/>
      </c>
      <c r="BG135" s="284">
        <f t="shared" si="272"/>
        <v>63.05147058823529</v>
      </c>
      <c r="BH135" s="285">
        <f t="shared" si="273"/>
        <v>60.594795539033463</v>
      </c>
      <c r="BI135" s="285" t="str">
        <f t="shared" si="274"/>
        <v/>
      </c>
      <c r="BJ135" s="285" t="str">
        <f t="shared" si="275"/>
        <v/>
      </c>
      <c r="BK135" s="285" t="str">
        <f t="shared" si="276"/>
        <v/>
      </c>
      <c r="BL135" s="285" t="str">
        <f t="shared" si="277"/>
        <v/>
      </c>
      <c r="BM135" s="285" t="str">
        <f t="shared" si="278"/>
        <v/>
      </c>
      <c r="BN135" s="285" t="str">
        <f t="shared" si="279"/>
        <v/>
      </c>
      <c r="BO135" s="285">
        <f t="shared" si="280"/>
        <v>30.184804928131417</v>
      </c>
      <c r="BP135" s="285">
        <f t="shared" si="281"/>
        <v>30.184804928131417</v>
      </c>
      <c r="BQ135" s="285">
        <f t="shared" si="282"/>
        <v>25.393258426966291</v>
      </c>
      <c r="BR135" s="285" t="str">
        <f t="shared" si="283"/>
        <v/>
      </c>
      <c r="BS135" s="285" t="str">
        <f t="shared" si="284"/>
        <v/>
      </c>
      <c r="BT135" s="285" t="str">
        <f t="shared" si="285"/>
        <v/>
      </c>
      <c r="BU135" s="282">
        <v>8.43</v>
      </c>
      <c r="BV135" s="283">
        <v>8.25</v>
      </c>
      <c r="CC135" s="283">
        <v>7.9</v>
      </c>
      <c r="CD135" s="283">
        <v>7.9</v>
      </c>
      <c r="CE135" s="283">
        <v>7.92</v>
      </c>
      <c r="CI135" s="282">
        <f t="shared" si="286"/>
        <v>8.43</v>
      </c>
      <c r="CJ135" s="283">
        <f t="shared" si="287"/>
        <v>8.25</v>
      </c>
      <c r="CK135" s="283" t="str">
        <f t="shared" si="288"/>
        <v/>
      </c>
      <c r="CL135" s="283" t="str">
        <f t="shared" si="289"/>
        <v/>
      </c>
      <c r="CM135" s="283" t="str">
        <f t="shared" si="290"/>
        <v/>
      </c>
      <c r="CN135" s="283" t="str">
        <f t="shared" si="291"/>
        <v/>
      </c>
      <c r="CO135" s="283" t="str">
        <f t="shared" si="292"/>
        <v/>
      </c>
      <c r="CP135" s="283" t="str">
        <f t="shared" si="293"/>
        <v/>
      </c>
      <c r="CQ135" s="283">
        <f t="shared" si="294"/>
        <v>7.9</v>
      </c>
      <c r="CR135" s="283">
        <f t="shared" si="295"/>
        <v>7.9</v>
      </c>
      <c r="CS135" s="283">
        <f t="shared" si="296"/>
        <v>7.92</v>
      </c>
      <c r="CT135" s="283" t="str">
        <f t="shared" si="297"/>
        <v/>
      </c>
      <c r="CU135" s="283" t="str">
        <f t="shared" si="298"/>
        <v/>
      </c>
      <c r="CV135" s="283" t="str">
        <f t="shared" si="299"/>
        <v/>
      </c>
      <c r="CW135" s="286">
        <f t="shared" si="300"/>
        <v>1</v>
      </c>
      <c r="CX135" s="287" t="str">
        <f t="shared" si="301"/>
        <v/>
      </c>
      <c r="CY135" s="287">
        <f t="shared" si="302"/>
        <v>1</v>
      </c>
      <c r="CZ135" s="287" t="str">
        <f t="shared" si="303"/>
        <v/>
      </c>
      <c r="DA135" s="287">
        <f t="shared" si="304"/>
        <v>2</v>
      </c>
    </row>
    <row r="136" spans="1:105" x14ac:dyDescent="0.2">
      <c r="A136" s="281" t="s">
        <v>166</v>
      </c>
      <c r="B136" s="94" t="s">
        <v>402</v>
      </c>
      <c r="C136" s="282">
        <v>4.2</v>
      </c>
      <c r="D136" s="283">
        <v>3.92</v>
      </c>
      <c r="E136" s="283">
        <v>4.8</v>
      </c>
      <c r="F136" s="283">
        <v>4.8</v>
      </c>
      <c r="G136" s="283">
        <v>4.76</v>
      </c>
      <c r="H136" s="283">
        <v>3.18</v>
      </c>
      <c r="I136" s="283">
        <v>3.18</v>
      </c>
      <c r="J136" s="283">
        <v>3.69</v>
      </c>
      <c r="K136" s="283">
        <v>6.74</v>
      </c>
      <c r="L136" s="283">
        <v>6.74</v>
      </c>
      <c r="M136" s="283">
        <v>5.78</v>
      </c>
      <c r="N136" s="283">
        <v>2.8</v>
      </c>
      <c r="O136" s="283">
        <v>3.65</v>
      </c>
      <c r="P136" s="283">
        <v>3.94</v>
      </c>
      <c r="Q136" s="284">
        <v>27.5</v>
      </c>
      <c r="R136" s="285">
        <v>22.2</v>
      </c>
      <c r="S136" s="285">
        <v>7.9</v>
      </c>
      <c r="T136" s="285">
        <v>7.9</v>
      </c>
      <c r="U136" s="285">
        <v>6.3</v>
      </c>
      <c r="V136" s="285">
        <v>7.3</v>
      </c>
      <c r="W136" s="285">
        <v>7.3</v>
      </c>
      <c r="X136" s="285">
        <v>8.3000000000000007</v>
      </c>
      <c r="Y136" s="285">
        <v>18.399999999999999</v>
      </c>
      <c r="Z136" s="285">
        <v>18.399999999999999</v>
      </c>
      <c r="AA136" s="285">
        <v>16</v>
      </c>
      <c r="AB136" s="285">
        <v>5.3</v>
      </c>
      <c r="AC136" s="285">
        <v>4.5</v>
      </c>
      <c r="AD136" s="285">
        <v>7.7</v>
      </c>
      <c r="AE136" s="282">
        <f t="shared" si="244"/>
        <v>6.5476190476190474</v>
      </c>
      <c r="AF136" s="283">
        <f t="shared" si="245"/>
        <v>5.6632653061224492</v>
      </c>
      <c r="AG136" s="283">
        <f t="shared" si="246"/>
        <v>1.6458333333333335</v>
      </c>
      <c r="AH136" s="283">
        <f t="shared" si="247"/>
        <v>1.6458333333333335</v>
      </c>
      <c r="AI136" s="283">
        <f t="shared" si="248"/>
        <v>1.3235294117647058</v>
      </c>
      <c r="AJ136" s="283">
        <f t="shared" si="249"/>
        <v>2.2955974842767293</v>
      </c>
      <c r="AK136" s="283">
        <f t="shared" si="250"/>
        <v>2.2955974842767293</v>
      </c>
      <c r="AL136" s="283">
        <f t="shared" si="251"/>
        <v>2.2493224932249323</v>
      </c>
      <c r="AM136" s="283">
        <f t="shared" si="252"/>
        <v>2.7299703264094952</v>
      </c>
      <c r="AN136" s="283">
        <f t="shared" si="253"/>
        <v>2.7299703264094952</v>
      </c>
      <c r="AO136" s="283">
        <f t="shared" si="254"/>
        <v>2.7681660899653977</v>
      </c>
      <c r="AP136" s="283">
        <f t="shared" si="255"/>
        <v>1.892857142857143</v>
      </c>
      <c r="AQ136" s="283">
        <f t="shared" si="256"/>
        <v>1.2328767123287672</v>
      </c>
      <c r="AR136" s="283">
        <f t="shared" si="257"/>
        <v>1.9543147208121827</v>
      </c>
      <c r="AS136" s="284">
        <f t="shared" si="258"/>
        <v>27.5</v>
      </c>
      <c r="AT136" s="285">
        <f t="shared" si="259"/>
        <v>22.2</v>
      </c>
      <c r="AU136" s="285">
        <f t="shared" si="260"/>
        <v>7.9</v>
      </c>
      <c r="AV136" s="285">
        <f t="shared" si="261"/>
        <v>7.9</v>
      </c>
      <c r="AW136" s="285" t="str">
        <f t="shared" si="262"/>
        <v/>
      </c>
      <c r="AX136" s="285">
        <f t="shared" si="263"/>
        <v>7.3</v>
      </c>
      <c r="AY136" s="285">
        <f t="shared" si="264"/>
        <v>7.3</v>
      </c>
      <c r="AZ136" s="285">
        <f t="shared" si="265"/>
        <v>8.3000000000000007</v>
      </c>
      <c r="BA136" s="285">
        <f t="shared" si="266"/>
        <v>18.399999999999999</v>
      </c>
      <c r="BB136" s="285">
        <f t="shared" si="267"/>
        <v>18.399999999999999</v>
      </c>
      <c r="BC136" s="285">
        <f t="shared" si="268"/>
        <v>16</v>
      </c>
      <c r="BD136" s="285">
        <f t="shared" si="269"/>
        <v>5.3</v>
      </c>
      <c r="BE136" s="285" t="str">
        <f t="shared" si="270"/>
        <v/>
      </c>
      <c r="BF136" s="285">
        <f t="shared" si="271"/>
        <v>7.7</v>
      </c>
      <c r="BG136" s="284">
        <f t="shared" si="272"/>
        <v>50.551470588235297</v>
      </c>
      <c r="BH136" s="285">
        <f t="shared" si="273"/>
        <v>41.263940520446099</v>
      </c>
      <c r="BI136" s="285">
        <f t="shared" si="274"/>
        <v>15.280464216634428</v>
      </c>
      <c r="BJ136" s="285">
        <f t="shared" si="275"/>
        <v>15.280464216634428</v>
      </c>
      <c r="BK136" s="285" t="str">
        <f t="shared" si="276"/>
        <v/>
      </c>
      <c r="BL136" s="285">
        <f t="shared" si="277"/>
        <v>15.113871635610767</v>
      </c>
      <c r="BM136" s="285">
        <f t="shared" si="278"/>
        <v>15.113871635610767</v>
      </c>
      <c r="BN136" s="285">
        <f t="shared" si="279"/>
        <v>24.057971014492757</v>
      </c>
      <c r="BO136" s="285">
        <f t="shared" si="280"/>
        <v>37.782340862422991</v>
      </c>
      <c r="BP136" s="285">
        <f t="shared" si="281"/>
        <v>37.782340862422991</v>
      </c>
      <c r="BQ136" s="285">
        <f t="shared" si="282"/>
        <v>35.955056179775283</v>
      </c>
      <c r="BR136" s="285">
        <f t="shared" si="283"/>
        <v>10.453648915187376</v>
      </c>
      <c r="BS136" s="285" t="str">
        <f t="shared" si="284"/>
        <v/>
      </c>
      <c r="BT136" s="285">
        <f t="shared" si="285"/>
        <v>15.217391304347826</v>
      </c>
      <c r="BU136" s="282">
        <v>8.81</v>
      </c>
      <c r="BV136" s="283">
        <v>8.75</v>
      </c>
      <c r="BW136" s="283">
        <v>8.4499999999999993</v>
      </c>
      <c r="BX136" s="283">
        <v>8.4499999999999993</v>
      </c>
      <c r="BY136" s="283">
        <v>8.57</v>
      </c>
      <c r="BZ136" s="283">
        <v>8.5399999999999991</v>
      </c>
      <c r="CA136" s="283">
        <v>8.5399999999999991</v>
      </c>
      <c r="CB136" s="283">
        <v>8.73</v>
      </c>
      <c r="CC136" s="283">
        <v>8.81</v>
      </c>
      <c r="CD136" s="283">
        <v>8.81</v>
      </c>
      <c r="CE136" s="283">
        <v>8.7899999999999991</v>
      </c>
      <c r="CF136" s="283">
        <v>9.1300000000000008</v>
      </c>
      <c r="CG136" s="283">
        <v>8.8000000000000007</v>
      </c>
      <c r="CH136" s="283">
        <v>8.39</v>
      </c>
      <c r="CI136" s="282">
        <f t="shared" si="286"/>
        <v>8.81</v>
      </c>
      <c r="CJ136" s="283">
        <f t="shared" si="287"/>
        <v>8.75</v>
      </c>
      <c r="CK136" s="283">
        <f t="shared" si="288"/>
        <v>8.4499999999999993</v>
      </c>
      <c r="CL136" s="283">
        <f t="shared" si="289"/>
        <v>8.4499999999999993</v>
      </c>
      <c r="CM136" s="283" t="str">
        <f t="shared" si="290"/>
        <v/>
      </c>
      <c r="CN136" s="283">
        <f t="shared" si="291"/>
        <v>8.5399999999999991</v>
      </c>
      <c r="CO136" s="283">
        <f t="shared" si="292"/>
        <v>8.5399999999999991</v>
      </c>
      <c r="CP136" s="283">
        <f t="shared" si="293"/>
        <v>8.73</v>
      </c>
      <c r="CQ136" s="283">
        <f t="shared" si="294"/>
        <v>8.81</v>
      </c>
      <c r="CR136" s="283">
        <f t="shared" si="295"/>
        <v>8.81</v>
      </c>
      <c r="CS136" s="283">
        <f t="shared" si="296"/>
        <v>8.7899999999999991</v>
      </c>
      <c r="CT136" s="283">
        <f t="shared" si="297"/>
        <v>9.1300000000000008</v>
      </c>
      <c r="CU136" s="283" t="str">
        <f t="shared" si="298"/>
        <v/>
      </c>
      <c r="CV136" s="283">
        <f t="shared" si="299"/>
        <v>8.39</v>
      </c>
      <c r="CW136" s="286">
        <f t="shared" si="300"/>
        <v>1</v>
      </c>
      <c r="CX136" s="287">
        <f t="shared" si="301"/>
        <v>1</v>
      </c>
      <c r="CY136" s="287">
        <f t="shared" si="302"/>
        <v>1</v>
      </c>
      <c r="CZ136" s="287">
        <f t="shared" si="303"/>
        <v>1</v>
      </c>
      <c r="DA136" s="287">
        <f t="shared" si="304"/>
        <v>0</v>
      </c>
    </row>
    <row r="137" spans="1:105" ht="17" x14ac:dyDescent="0.25">
      <c r="A137" s="281" t="s">
        <v>19</v>
      </c>
      <c r="B137" s="94" t="s">
        <v>2609</v>
      </c>
      <c r="C137" s="282">
        <v>1.29</v>
      </c>
      <c r="D137" s="283">
        <v>1.62</v>
      </c>
      <c r="E137" s="283">
        <v>0.74</v>
      </c>
      <c r="F137" s="283">
        <v>0.74</v>
      </c>
      <c r="G137" s="283">
        <v>1.61</v>
      </c>
      <c r="H137" s="283">
        <v>1.61</v>
      </c>
      <c r="I137" s="283">
        <v>1.61</v>
      </c>
      <c r="J137" s="283">
        <v>1.46</v>
      </c>
      <c r="K137" s="283">
        <v>3.56</v>
      </c>
      <c r="L137" s="283">
        <v>3.56</v>
      </c>
      <c r="M137" s="283">
        <v>3.31</v>
      </c>
      <c r="N137" s="283">
        <v>1.17</v>
      </c>
      <c r="O137" s="283">
        <v>1.18</v>
      </c>
      <c r="P137" s="283">
        <v>1.86</v>
      </c>
      <c r="S137" s="285">
        <v>25.8</v>
      </c>
      <c r="T137" s="285">
        <v>25.8</v>
      </c>
      <c r="U137" s="285">
        <v>17.399999999999999</v>
      </c>
      <c r="V137" s="285">
        <v>21.8</v>
      </c>
      <c r="W137" s="285">
        <v>21.8</v>
      </c>
      <c r="X137" s="285">
        <v>16.8</v>
      </c>
      <c r="AC137" s="285">
        <v>21.1</v>
      </c>
      <c r="AD137" s="285">
        <v>24.5</v>
      </c>
      <c r="AE137" s="282" t="str">
        <f t="shared" si="244"/>
        <v/>
      </c>
      <c r="AF137" s="283" t="str">
        <f t="shared" si="245"/>
        <v/>
      </c>
      <c r="AG137" s="283">
        <f t="shared" si="246"/>
        <v>34.864864864864863</v>
      </c>
      <c r="AH137" s="283">
        <f t="shared" si="247"/>
        <v>34.864864864864863</v>
      </c>
      <c r="AI137" s="283">
        <f t="shared" si="248"/>
        <v>10.807453416149066</v>
      </c>
      <c r="AJ137" s="283">
        <f t="shared" si="249"/>
        <v>13.540372670807454</v>
      </c>
      <c r="AK137" s="283">
        <f t="shared" si="250"/>
        <v>13.540372670807454</v>
      </c>
      <c r="AL137" s="283">
        <f t="shared" si="251"/>
        <v>11.506849315068495</v>
      </c>
      <c r="AM137" s="283" t="str">
        <f t="shared" si="252"/>
        <v/>
      </c>
      <c r="AN137" s="283" t="str">
        <f t="shared" si="253"/>
        <v/>
      </c>
      <c r="AO137" s="283" t="str">
        <f t="shared" si="254"/>
        <v/>
      </c>
      <c r="AP137" s="283" t="str">
        <f t="shared" si="255"/>
        <v/>
      </c>
      <c r="AQ137" s="283">
        <f t="shared" si="256"/>
        <v>17.881355932203391</v>
      </c>
      <c r="AR137" s="283">
        <f t="shared" si="257"/>
        <v>13.172043010752688</v>
      </c>
      <c r="AS137" s="284" t="str">
        <f t="shared" si="258"/>
        <v/>
      </c>
      <c r="AT137" s="285" t="str">
        <f t="shared" si="259"/>
        <v/>
      </c>
      <c r="AU137" s="285">
        <f t="shared" si="260"/>
        <v>25.8</v>
      </c>
      <c r="AV137" s="285">
        <f t="shared" si="261"/>
        <v>25.8</v>
      </c>
      <c r="AW137" s="285">
        <f t="shared" si="262"/>
        <v>17.399999999999999</v>
      </c>
      <c r="AX137" s="285">
        <f t="shared" si="263"/>
        <v>21.8</v>
      </c>
      <c r="AY137" s="285">
        <f t="shared" si="264"/>
        <v>21.8</v>
      </c>
      <c r="AZ137" s="285">
        <f t="shared" si="265"/>
        <v>16.8</v>
      </c>
      <c r="BA137" s="285" t="str">
        <f t="shared" si="266"/>
        <v/>
      </c>
      <c r="BB137" s="285" t="str">
        <f t="shared" si="267"/>
        <v/>
      </c>
      <c r="BC137" s="285" t="str">
        <f t="shared" si="268"/>
        <v/>
      </c>
      <c r="BD137" s="285" t="str">
        <f t="shared" si="269"/>
        <v/>
      </c>
      <c r="BE137" s="285">
        <f t="shared" si="270"/>
        <v>21.1</v>
      </c>
      <c r="BF137" s="285">
        <f t="shared" si="271"/>
        <v>24.5</v>
      </c>
      <c r="BG137" s="284" t="str">
        <f t="shared" si="272"/>
        <v/>
      </c>
      <c r="BH137" s="285" t="str">
        <f t="shared" si="273"/>
        <v/>
      </c>
      <c r="BI137" s="285">
        <f t="shared" si="274"/>
        <v>49.903288201160542</v>
      </c>
      <c r="BJ137" s="285">
        <f t="shared" si="275"/>
        <v>49.903288201160542</v>
      </c>
      <c r="BK137" s="285">
        <f t="shared" si="276"/>
        <v>35.728952772073917</v>
      </c>
      <c r="BL137" s="285">
        <f t="shared" si="277"/>
        <v>45.134575569358184</v>
      </c>
      <c r="BM137" s="285">
        <f t="shared" si="278"/>
        <v>45.134575569358184</v>
      </c>
      <c r="BN137" s="285">
        <f t="shared" si="279"/>
        <v>48.695652173913047</v>
      </c>
      <c r="BO137" s="285" t="str">
        <f t="shared" si="280"/>
        <v/>
      </c>
      <c r="BP137" s="285" t="str">
        <f t="shared" si="281"/>
        <v/>
      </c>
      <c r="BQ137" s="285" t="str">
        <f t="shared" si="282"/>
        <v/>
      </c>
      <c r="BR137" s="285" t="str">
        <f t="shared" si="283"/>
        <v/>
      </c>
      <c r="BS137" s="285">
        <f t="shared" si="284"/>
        <v>40.19047619047619</v>
      </c>
      <c r="BT137" s="285">
        <f t="shared" si="285"/>
        <v>48.418972332015812</v>
      </c>
      <c r="BW137" s="283">
        <v>7.1</v>
      </c>
      <c r="BX137" s="283">
        <v>7.1</v>
      </c>
      <c r="BY137" s="283">
        <v>7.75</v>
      </c>
      <c r="BZ137" s="283">
        <v>6.76</v>
      </c>
      <c r="CA137" s="283">
        <v>6.76</v>
      </c>
      <c r="CB137" s="283">
        <v>7.28</v>
      </c>
      <c r="CG137" s="283">
        <v>6.5</v>
      </c>
      <c r="CH137" s="283">
        <v>6.01</v>
      </c>
      <c r="CI137" s="282" t="str">
        <f t="shared" si="286"/>
        <v/>
      </c>
      <c r="CJ137" s="283" t="str">
        <f t="shared" si="287"/>
        <v/>
      </c>
      <c r="CK137" s="283">
        <f t="shared" si="288"/>
        <v>7.1</v>
      </c>
      <c r="CL137" s="283">
        <f t="shared" si="289"/>
        <v>7.1</v>
      </c>
      <c r="CM137" s="283">
        <f t="shared" si="290"/>
        <v>7.75</v>
      </c>
      <c r="CN137" s="283">
        <f t="shared" si="291"/>
        <v>6.76</v>
      </c>
      <c r="CO137" s="283">
        <f t="shared" si="292"/>
        <v>6.76</v>
      </c>
      <c r="CP137" s="283">
        <f t="shared" si="293"/>
        <v>7.28</v>
      </c>
      <c r="CQ137" s="283" t="str">
        <f t="shared" si="294"/>
        <v/>
      </c>
      <c r="CR137" s="283" t="str">
        <f t="shared" si="295"/>
        <v/>
      </c>
      <c r="CS137" s="283" t="str">
        <f t="shared" si="296"/>
        <v/>
      </c>
      <c r="CT137" s="283" t="str">
        <f t="shared" si="297"/>
        <v/>
      </c>
      <c r="CU137" s="283">
        <f t="shared" si="298"/>
        <v>6.5</v>
      </c>
      <c r="CV137" s="283">
        <f t="shared" si="299"/>
        <v>6.01</v>
      </c>
      <c r="CW137" s="286" t="str">
        <f t="shared" si="300"/>
        <v/>
      </c>
      <c r="CX137" s="287">
        <f t="shared" si="301"/>
        <v>1</v>
      </c>
      <c r="CY137" s="287" t="str">
        <f t="shared" si="302"/>
        <v/>
      </c>
      <c r="CZ137" s="287">
        <f t="shared" si="303"/>
        <v>1</v>
      </c>
      <c r="DA137" s="287">
        <f t="shared" si="304"/>
        <v>2</v>
      </c>
    </row>
    <row r="138" spans="1:105" ht="17" x14ac:dyDescent="0.25">
      <c r="A138" s="281" t="s">
        <v>129</v>
      </c>
      <c r="B138" s="94" t="s">
        <v>2610</v>
      </c>
      <c r="C138" s="282">
        <v>4.3600000000000003</v>
      </c>
      <c r="D138" s="283">
        <v>5.05</v>
      </c>
      <c r="E138" s="283">
        <v>2.8</v>
      </c>
      <c r="F138" s="283">
        <v>2.8</v>
      </c>
      <c r="G138" s="283">
        <v>3.15</v>
      </c>
      <c r="H138" s="283">
        <v>3.82</v>
      </c>
      <c r="I138" s="283">
        <v>3.82</v>
      </c>
      <c r="J138" s="283">
        <v>3.25</v>
      </c>
      <c r="K138" s="283">
        <v>5.82</v>
      </c>
      <c r="L138" s="283">
        <v>5.82</v>
      </c>
      <c r="M138" s="283">
        <v>2.74</v>
      </c>
      <c r="N138" s="283">
        <v>4.5999999999999996</v>
      </c>
      <c r="O138" s="283">
        <v>5.03</v>
      </c>
      <c r="P138" s="283">
        <v>6.01</v>
      </c>
      <c r="Q138" s="284">
        <v>15.4</v>
      </c>
      <c r="R138" s="285">
        <v>14.5</v>
      </c>
      <c r="S138" s="285">
        <v>26.4</v>
      </c>
      <c r="T138" s="285">
        <v>26.4</v>
      </c>
      <c r="U138" s="285">
        <v>20.399999999999999</v>
      </c>
      <c r="V138" s="285">
        <v>25.9</v>
      </c>
      <c r="W138" s="285">
        <v>25.9</v>
      </c>
      <c r="X138" s="285">
        <v>13.7</v>
      </c>
      <c r="Y138" s="285">
        <v>25.9</v>
      </c>
      <c r="Z138" s="285">
        <v>25.9</v>
      </c>
      <c r="AA138" s="285">
        <v>24.1</v>
      </c>
      <c r="AB138" s="285">
        <v>26.3</v>
      </c>
      <c r="AC138" s="285">
        <v>22.8</v>
      </c>
      <c r="AD138" s="285">
        <v>7.2</v>
      </c>
      <c r="AE138" s="282">
        <f t="shared" si="244"/>
        <v>3.5321100917431192</v>
      </c>
      <c r="AF138" s="283">
        <f t="shared" si="245"/>
        <v>2.8712871287128712</v>
      </c>
      <c r="AG138" s="283">
        <f t="shared" si="246"/>
        <v>9.4285714285714288</v>
      </c>
      <c r="AH138" s="283">
        <f t="shared" si="247"/>
        <v>9.4285714285714288</v>
      </c>
      <c r="AI138" s="283">
        <f t="shared" si="248"/>
        <v>6.4761904761904763</v>
      </c>
      <c r="AJ138" s="283">
        <f t="shared" si="249"/>
        <v>6.7801047120418847</v>
      </c>
      <c r="AK138" s="283">
        <f t="shared" si="250"/>
        <v>6.7801047120418847</v>
      </c>
      <c r="AL138" s="283">
        <f t="shared" si="251"/>
        <v>4.2153846153846155</v>
      </c>
      <c r="AM138" s="283">
        <f t="shared" si="252"/>
        <v>4.4501718213058412</v>
      </c>
      <c r="AN138" s="283">
        <f t="shared" si="253"/>
        <v>4.4501718213058412</v>
      </c>
      <c r="AO138" s="283">
        <f t="shared" si="254"/>
        <v>8.7956204379562042</v>
      </c>
      <c r="AP138" s="283">
        <f t="shared" si="255"/>
        <v>5.7173913043478271</v>
      </c>
      <c r="AQ138" s="283">
        <f t="shared" si="256"/>
        <v>4.5328031809145131</v>
      </c>
      <c r="AR138" s="283">
        <f t="shared" si="257"/>
        <v>1.1980033277870217</v>
      </c>
      <c r="AS138" s="284">
        <f t="shared" si="258"/>
        <v>15.4</v>
      </c>
      <c r="AT138" s="285">
        <f t="shared" si="259"/>
        <v>14.5</v>
      </c>
      <c r="AU138" s="285">
        <f t="shared" si="260"/>
        <v>26.4</v>
      </c>
      <c r="AV138" s="285">
        <f t="shared" si="261"/>
        <v>26.4</v>
      </c>
      <c r="AW138" s="285">
        <f t="shared" si="262"/>
        <v>20.399999999999999</v>
      </c>
      <c r="AX138" s="285">
        <f t="shared" si="263"/>
        <v>25.9</v>
      </c>
      <c r="AY138" s="285">
        <f t="shared" si="264"/>
        <v>25.9</v>
      </c>
      <c r="AZ138" s="285">
        <f t="shared" si="265"/>
        <v>13.7</v>
      </c>
      <c r="BA138" s="285">
        <f t="shared" si="266"/>
        <v>25.9</v>
      </c>
      <c r="BB138" s="285">
        <f t="shared" si="267"/>
        <v>25.9</v>
      </c>
      <c r="BC138" s="285">
        <f t="shared" si="268"/>
        <v>24.1</v>
      </c>
      <c r="BD138" s="285">
        <f t="shared" si="269"/>
        <v>26.3</v>
      </c>
      <c r="BE138" s="285">
        <f t="shared" si="270"/>
        <v>22.8</v>
      </c>
      <c r="BF138" s="285" t="str">
        <f t="shared" si="271"/>
        <v/>
      </c>
      <c r="BG138" s="284">
        <f t="shared" si="272"/>
        <v>28.308823529411764</v>
      </c>
      <c r="BH138" s="285">
        <f t="shared" si="273"/>
        <v>26.951672862453535</v>
      </c>
      <c r="BI138" s="285">
        <f t="shared" si="274"/>
        <v>51.063829787234042</v>
      </c>
      <c r="BJ138" s="285">
        <f t="shared" si="275"/>
        <v>51.063829787234042</v>
      </c>
      <c r="BK138" s="285">
        <f t="shared" si="276"/>
        <v>41.889117043121139</v>
      </c>
      <c r="BL138" s="285">
        <f t="shared" si="277"/>
        <v>53.623188405797102</v>
      </c>
      <c r="BM138" s="285">
        <f t="shared" si="278"/>
        <v>53.623188405797102</v>
      </c>
      <c r="BN138" s="285">
        <f t="shared" si="279"/>
        <v>39.710144927536234</v>
      </c>
      <c r="BO138" s="285">
        <f t="shared" si="280"/>
        <v>53.182751540041068</v>
      </c>
      <c r="BP138" s="285">
        <f t="shared" si="281"/>
        <v>53.182751540041068</v>
      </c>
      <c r="BQ138" s="285">
        <f t="shared" si="282"/>
        <v>54.157303370786515</v>
      </c>
      <c r="BR138" s="285">
        <f t="shared" si="283"/>
        <v>51.873767258382642</v>
      </c>
      <c r="BS138" s="285">
        <f t="shared" si="284"/>
        <v>43.428571428571431</v>
      </c>
      <c r="BT138" s="285" t="str">
        <f t="shared" si="285"/>
        <v/>
      </c>
      <c r="BU138" s="282">
        <v>6.95</v>
      </c>
      <c r="BV138" s="283">
        <v>6.86</v>
      </c>
      <c r="BW138" s="283">
        <v>7.91</v>
      </c>
      <c r="BX138" s="283">
        <v>7.91</v>
      </c>
      <c r="BY138" s="283">
        <v>8.48</v>
      </c>
      <c r="BZ138" s="283">
        <v>8.14</v>
      </c>
      <c r="CA138" s="283">
        <v>8.14</v>
      </c>
      <c r="CB138" s="283">
        <v>8.69</v>
      </c>
      <c r="CC138" s="283">
        <v>7.75</v>
      </c>
      <c r="CD138" s="283">
        <v>7.75</v>
      </c>
      <c r="CE138" s="283">
        <v>8.18</v>
      </c>
      <c r="CF138" s="283">
        <v>7.46</v>
      </c>
      <c r="CG138" s="283">
        <v>8.6199999999999992</v>
      </c>
      <c r="CH138" s="283">
        <v>8.9</v>
      </c>
      <c r="CI138" s="282">
        <f t="shared" si="286"/>
        <v>6.95</v>
      </c>
      <c r="CJ138" s="283">
        <f t="shared" si="287"/>
        <v>6.86</v>
      </c>
      <c r="CK138" s="283">
        <f t="shared" si="288"/>
        <v>7.91</v>
      </c>
      <c r="CL138" s="283">
        <f t="shared" si="289"/>
        <v>7.91</v>
      </c>
      <c r="CM138" s="283">
        <f t="shared" si="290"/>
        <v>8.48</v>
      </c>
      <c r="CN138" s="283">
        <f t="shared" si="291"/>
        <v>8.14</v>
      </c>
      <c r="CO138" s="283">
        <f t="shared" si="292"/>
        <v>8.14</v>
      </c>
      <c r="CP138" s="283">
        <f t="shared" si="293"/>
        <v>8.69</v>
      </c>
      <c r="CQ138" s="283">
        <f t="shared" si="294"/>
        <v>7.75</v>
      </c>
      <c r="CR138" s="283">
        <f t="shared" si="295"/>
        <v>7.75</v>
      </c>
      <c r="CS138" s="283">
        <f t="shared" si="296"/>
        <v>8.18</v>
      </c>
      <c r="CT138" s="283">
        <f t="shared" si="297"/>
        <v>7.46</v>
      </c>
      <c r="CU138" s="283">
        <f t="shared" si="298"/>
        <v>8.6199999999999992</v>
      </c>
      <c r="CV138" s="283" t="str">
        <f t="shared" si="299"/>
        <v/>
      </c>
      <c r="CW138" s="286">
        <f t="shared" si="300"/>
        <v>1</v>
      </c>
      <c r="CX138" s="287">
        <f t="shared" si="301"/>
        <v>1</v>
      </c>
      <c r="CY138" s="287">
        <f t="shared" si="302"/>
        <v>1</v>
      </c>
      <c r="CZ138" s="287">
        <f t="shared" si="303"/>
        <v>1</v>
      </c>
      <c r="DA138" s="287">
        <f t="shared" si="304"/>
        <v>0</v>
      </c>
    </row>
    <row r="139" spans="1:105" ht="17" x14ac:dyDescent="0.25">
      <c r="A139" s="281" t="s">
        <v>130</v>
      </c>
      <c r="B139" s="94" t="s">
        <v>2611</v>
      </c>
      <c r="C139" s="282">
        <v>4.67</v>
      </c>
      <c r="D139" s="283">
        <v>2.86</v>
      </c>
      <c r="E139" s="283">
        <v>3.74</v>
      </c>
      <c r="F139" s="283">
        <v>3.74</v>
      </c>
      <c r="G139" s="283">
        <v>4.3899999999999997</v>
      </c>
      <c r="H139" s="283">
        <v>6.42</v>
      </c>
      <c r="I139" s="283">
        <v>6.42</v>
      </c>
      <c r="J139" s="283">
        <v>4.51</v>
      </c>
      <c r="K139" s="283">
        <v>6.36</v>
      </c>
      <c r="L139" s="283">
        <v>6.36</v>
      </c>
      <c r="M139" s="283">
        <v>8.27</v>
      </c>
      <c r="N139" s="283">
        <v>1.8</v>
      </c>
      <c r="O139" s="283">
        <v>1.78</v>
      </c>
      <c r="P139" s="283">
        <v>4.46</v>
      </c>
      <c r="Q139" s="284">
        <v>34.9</v>
      </c>
      <c r="R139" s="285">
        <v>34.299999999999997</v>
      </c>
      <c r="S139" s="285">
        <v>22.6</v>
      </c>
      <c r="T139" s="285">
        <v>22.6</v>
      </c>
      <c r="U139" s="285">
        <v>13.7</v>
      </c>
      <c r="V139" s="285">
        <v>15.8</v>
      </c>
      <c r="W139" s="285">
        <v>15.8</v>
      </c>
      <c r="X139" s="285">
        <v>9.3000000000000007</v>
      </c>
      <c r="Y139" s="285">
        <v>24.8</v>
      </c>
      <c r="Z139" s="285">
        <v>24.8</v>
      </c>
      <c r="AA139" s="285">
        <v>29.9</v>
      </c>
      <c r="AB139" s="285">
        <v>28.3</v>
      </c>
      <c r="AC139" s="285">
        <v>14.4</v>
      </c>
      <c r="AD139" s="285">
        <v>14.2</v>
      </c>
      <c r="AE139" s="282">
        <f t="shared" si="244"/>
        <v>7.4732334047109203</v>
      </c>
      <c r="AF139" s="283">
        <f t="shared" si="245"/>
        <v>11.993006993006993</v>
      </c>
      <c r="AG139" s="283">
        <f t="shared" si="246"/>
        <v>6.0427807486631018</v>
      </c>
      <c r="AH139" s="283">
        <f t="shared" si="247"/>
        <v>6.0427807486631018</v>
      </c>
      <c r="AI139" s="283">
        <f t="shared" si="248"/>
        <v>3.120728929384966</v>
      </c>
      <c r="AJ139" s="283">
        <f t="shared" si="249"/>
        <v>2.4610591900311527</v>
      </c>
      <c r="AK139" s="283">
        <f t="shared" si="250"/>
        <v>2.4610591900311527</v>
      </c>
      <c r="AL139" s="283">
        <f t="shared" si="251"/>
        <v>2.0620842572062088</v>
      </c>
      <c r="AM139" s="283">
        <f t="shared" si="252"/>
        <v>3.89937106918239</v>
      </c>
      <c r="AN139" s="283">
        <f t="shared" si="253"/>
        <v>3.89937106918239</v>
      </c>
      <c r="AO139" s="283">
        <f t="shared" si="254"/>
        <v>3.6154776299879083</v>
      </c>
      <c r="AP139" s="283">
        <f t="shared" si="255"/>
        <v>15.722222222222221</v>
      </c>
      <c r="AQ139" s="283">
        <f t="shared" si="256"/>
        <v>8.0898876404494384</v>
      </c>
      <c r="AR139" s="283">
        <f t="shared" si="257"/>
        <v>3.1838565022421523</v>
      </c>
      <c r="AS139" s="284">
        <f t="shared" si="258"/>
        <v>34.9</v>
      </c>
      <c r="AT139" s="285">
        <f t="shared" si="259"/>
        <v>34.299999999999997</v>
      </c>
      <c r="AU139" s="285">
        <f t="shared" si="260"/>
        <v>22.6</v>
      </c>
      <c r="AV139" s="285">
        <f t="shared" si="261"/>
        <v>22.6</v>
      </c>
      <c r="AW139" s="285">
        <f t="shared" si="262"/>
        <v>13.7</v>
      </c>
      <c r="AX139" s="285">
        <f t="shared" si="263"/>
        <v>15.8</v>
      </c>
      <c r="AY139" s="285">
        <f t="shared" si="264"/>
        <v>15.8</v>
      </c>
      <c r="AZ139" s="285">
        <f t="shared" si="265"/>
        <v>9.3000000000000007</v>
      </c>
      <c r="BA139" s="285">
        <f t="shared" si="266"/>
        <v>24.8</v>
      </c>
      <c r="BB139" s="285">
        <f t="shared" si="267"/>
        <v>24.8</v>
      </c>
      <c r="BC139" s="285">
        <f t="shared" si="268"/>
        <v>29.9</v>
      </c>
      <c r="BD139" s="285">
        <f t="shared" si="269"/>
        <v>28.3</v>
      </c>
      <c r="BE139" s="285">
        <f t="shared" si="270"/>
        <v>14.4</v>
      </c>
      <c r="BF139" s="285">
        <f t="shared" si="271"/>
        <v>14.2</v>
      </c>
      <c r="BG139" s="284">
        <f t="shared" si="272"/>
        <v>64.154411764705884</v>
      </c>
      <c r="BH139" s="285">
        <f t="shared" si="273"/>
        <v>63.754646840148695</v>
      </c>
      <c r="BI139" s="285">
        <f t="shared" si="274"/>
        <v>43.713733075435201</v>
      </c>
      <c r="BJ139" s="285">
        <f t="shared" si="275"/>
        <v>43.713733075435201</v>
      </c>
      <c r="BK139" s="285">
        <f t="shared" si="276"/>
        <v>28.131416837782339</v>
      </c>
      <c r="BL139" s="285">
        <f t="shared" si="277"/>
        <v>32.712215320910978</v>
      </c>
      <c r="BM139" s="285">
        <f t="shared" si="278"/>
        <v>32.712215320910978</v>
      </c>
      <c r="BN139" s="285">
        <f t="shared" si="279"/>
        <v>26.956521739130437</v>
      </c>
      <c r="BO139" s="285">
        <f t="shared" si="280"/>
        <v>50.92402464065708</v>
      </c>
      <c r="BP139" s="285">
        <f t="shared" si="281"/>
        <v>50.92402464065708</v>
      </c>
      <c r="BQ139" s="285">
        <f t="shared" si="282"/>
        <v>67.19101123595506</v>
      </c>
      <c r="BR139" s="285">
        <f t="shared" si="283"/>
        <v>55.818540433925044</v>
      </c>
      <c r="BS139" s="285">
        <f t="shared" si="284"/>
        <v>27.428571428571427</v>
      </c>
      <c r="BT139" s="285">
        <f t="shared" si="285"/>
        <v>28.063241106719367</v>
      </c>
      <c r="BU139" s="282">
        <v>6.59</v>
      </c>
      <c r="BV139" s="283">
        <v>6.56</v>
      </c>
      <c r="BW139" s="283">
        <v>7.64</v>
      </c>
      <c r="BX139" s="283">
        <v>7.64</v>
      </c>
      <c r="BY139" s="283">
        <v>7.97</v>
      </c>
      <c r="BZ139" s="283">
        <v>7.86</v>
      </c>
      <c r="CA139" s="283">
        <v>7.86</v>
      </c>
      <c r="CB139" s="283">
        <v>7.89</v>
      </c>
      <c r="CC139" s="283">
        <v>7.36</v>
      </c>
      <c r="CD139" s="283">
        <v>7.36</v>
      </c>
      <c r="CE139" s="283">
        <v>7.36</v>
      </c>
      <c r="CF139" s="283">
        <v>7.56</v>
      </c>
      <c r="CG139" s="283">
        <v>7.93</v>
      </c>
      <c r="CH139" s="283">
        <v>7.76</v>
      </c>
      <c r="CI139" s="282">
        <f t="shared" si="286"/>
        <v>6.59</v>
      </c>
      <c r="CJ139" s="283">
        <f t="shared" si="287"/>
        <v>6.56</v>
      </c>
      <c r="CK139" s="283">
        <f t="shared" si="288"/>
        <v>7.64</v>
      </c>
      <c r="CL139" s="283">
        <f t="shared" si="289"/>
        <v>7.64</v>
      </c>
      <c r="CM139" s="283">
        <f t="shared" si="290"/>
        <v>7.97</v>
      </c>
      <c r="CN139" s="283">
        <f t="shared" si="291"/>
        <v>7.86</v>
      </c>
      <c r="CO139" s="283">
        <f t="shared" si="292"/>
        <v>7.86</v>
      </c>
      <c r="CP139" s="283">
        <f t="shared" si="293"/>
        <v>7.89</v>
      </c>
      <c r="CQ139" s="283">
        <f t="shared" si="294"/>
        <v>7.36</v>
      </c>
      <c r="CR139" s="283">
        <f t="shared" si="295"/>
        <v>7.36</v>
      </c>
      <c r="CS139" s="283">
        <f t="shared" si="296"/>
        <v>7.36</v>
      </c>
      <c r="CT139" s="283">
        <f t="shared" si="297"/>
        <v>7.56</v>
      </c>
      <c r="CU139" s="283">
        <f t="shared" si="298"/>
        <v>7.93</v>
      </c>
      <c r="CV139" s="283">
        <f t="shared" si="299"/>
        <v>7.76</v>
      </c>
      <c r="CW139" s="286">
        <f t="shared" si="300"/>
        <v>1</v>
      </c>
      <c r="CX139" s="287">
        <f t="shared" si="301"/>
        <v>1</v>
      </c>
      <c r="CY139" s="287">
        <f t="shared" si="302"/>
        <v>1</v>
      </c>
      <c r="CZ139" s="287">
        <f t="shared" si="303"/>
        <v>1</v>
      </c>
      <c r="DA139" s="287">
        <f t="shared" si="304"/>
        <v>0</v>
      </c>
    </row>
    <row r="140" spans="1:105" ht="17" x14ac:dyDescent="0.25">
      <c r="A140" s="281" t="s">
        <v>131</v>
      </c>
      <c r="B140" s="94" t="s">
        <v>2612</v>
      </c>
      <c r="C140" s="282">
        <v>5.0999999999999996</v>
      </c>
      <c r="D140" s="283">
        <v>5.09</v>
      </c>
      <c r="E140" s="283">
        <v>6.06</v>
      </c>
      <c r="F140" s="283">
        <v>6.06</v>
      </c>
      <c r="G140" s="283">
        <v>4.59</v>
      </c>
      <c r="H140" s="283">
        <v>5.37</v>
      </c>
      <c r="I140" s="283">
        <v>5.37</v>
      </c>
      <c r="J140" s="283">
        <v>3.58</v>
      </c>
      <c r="K140" s="283">
        <v>6.02</v>
      </c>
      <c r="L140" s="283">
        <v>6.02</v>
      </c>
      <c r="M140" s="283">
        <v>4.47</v>
      </c>
      <c r="N140" s="283">
        <v>3.74</v>
      </c>
      <c r="O140" s="283">
        <v>3.1</v>
      </c>
      <c r="P140" s="283">
        <v>5.88</v>
      </c>
      <c r="S140" s="285">
        <v>11.6</v>
      </c>
      <c r="T140" s="285">
        <v>11.6</v>
      </c>
      <c r="U140" s="285">
        <v>19.600000000000001</v>
      </c>
      <c r="AC140" s="285">
        <v>2.2000000000000002</v>
      </c>
      <c r="AD140" s="285">
        <v>15.2</v>
      </c>
      <c r="AE140" s="282" t="str">
        <f t="shared" si="244"/>
        <v/>
      </c>
      <c r="AF140" s="283" t="str">
        <f t="shared" si="245"/>
        <v/>
      </c>
      <c r="AG140" s="283">
        <f t="shared" si="246"/>
        <v>1.9141914191419143</v>
      </c>
      <c r="AH140" s="283">
        <f t="shared" si="247"/>
        <v>1.9141914191419143</v>
      </c>
      <c r="AI140" s="283">
        <f t="shared" si="248"/>
        <v>4.2701525054466236</v>
      </c>
      <c r="AJ140" s="283" t="str">
        <f t="shared" si="249"/>
        <v/>
      </c>
      <c r="AK140" s="283" t="str">
        <f t="shared" si="250"/>
        <v/>
      </c>
      <c r="AL140" s="283" t="str">
        <f t="shared" si="251"/>
        <v/>
      </c>
      <c r="AM140" s="283" t="str">
        <f t="shared" si="252"/>
        <v/>
      </c>
      <c r="AN140" s="283" t="str">
        <f t="shared" si="253"/>
        <v/>
      </c>
      <c r="AO140" s="283" t="str">
        <f t="shared" si="254"/>
        <v/>
      </c>
      <c r="AP140" s="283" t="str">
        <f t="shared" si="255"/>
        <v/>
      </c>
      <c r="AQ140" s="283">
        <f t="shared" si="256"/>
        <v>0.70967741935483875</v>
      </c>
      <c r="AR140" s="283">
        <f t="shared" si="257"/>
        <v>2.5850340136054419</v>
      </c>
      <c r="AS140" s="284" t="str">
        <f t="shared" si="258"/>
        <v/>
      </c>
      <c r="AT140" s="285" t="str">
        <f t="shared" si="259"/>
        <v/>
      </c>
      <c r="AU140" s="285">
        <f t="shared" si="260"/>
        <v>11.6</v>
      </c>
      <c r="AV140" s="285">
        <f t="shared" si="261"/>
        <v>11.6</v>
      </c>
      <c r="AW140" s="285">
        <f t="shared" si="262"/>
        <v>19.600000000000001</v>
      </c>
      <c r="AX140" s="285" t="str">
        <f t="shared" si="263"/>
        <v/>
      </c>
      <c r="AY140" s="285" t="str">
        <f t="shared" si="264"/>
        <v/>
      </c>
      <c r="AZ140" s="285" t="str">
        <f t="shared" si="265"/>
        <v/>
      </c>
      <c r="BA140" s="285" t="str">
        <f t="shared" si="266"/>
        <v/>
      </c>
      <c r="BB140" s="285" t="str">
        <f t="shared" si="267"/>
        <v/>
      </c>
      <c r="BC140" s="285" t="str">
        <f t="shared" si="268"/>
        <v/>
      </c>
      <c r="BD140" s="285" t="str">
        <f t="shared" si="269"/>
        <v/>
      </c>
      <c r="BE140" s="285" t="str">
        <f t="shared" si="270"/>
        <v/>
      </c>
      <c r="BF140" s="285">
        <f t="shared" si="271"/>
        <v>15.2</v>
      </c>
      <c r="BG140" s="284" t="str">
        <f t="shared" si="272"/>
        <v/>
      </c>
      <c r="BH140" s="285" t="str">
        <f t="shared" si="273"/>
        <v/>
      </c>
      <c r="BI140" s="285">
        <f t="shared" si="274"/>
        <v>22.43713733075435</v>
      </c>
      <c r="BJ140" s="285">
        <f t="shared" si="275"/>
        <v>22.43713733075435</v>
      </c>
      <c r="BK140" s="285">
        <f t="shared" si="276"/>
        <v>40.246406570841891</v>
      </c>
      <c r="BL140" s="285" t="str">
        <f t="shared" si="277"/>
        <v/>
      </c>
      <c r="BM140" s="285" t="str">
        <f t="shared" si="278"/>
        <v/>
      </c>
      <c r="BN140" s="285" t="str">
        <f t="shared" si="279"/>
        <v/>
      </c>
      <c r="BO140" s="285" t="str">
        <f t="shared" si="280"/>
        <v/>
      </c>
      <c r="BP140" s="285" t="str">
        <f t="shared" si="281"/>
        <v/>
      </c>
      <c r="BQ140" s="285" t="str">
        <f t="shared" si="282"/>
        <v/>
      </c>
      <c r="BR140" s="285" t="str">
        <f t="shared" si="283"/>
        <v/>
      </c>
      <c r="BS140" s="285" t="str">
        <f t="shared" si="284"/>
        <v/>
      </c>
      <c r="BT140" s="285">
        <f t="shared" si="285"/>
        <v>30.039525691699605</v>
      </c>
      <c r="BW140" s="283">
        <v>6.7</v>
      </c>
      <c r="BX140" s="283">
        <v>6.7</v>
      </c>
      <c r="BY140" s="283">
        <v>6.88</v>
      </c>
      <c r="CG140" s="283">
        <v>6.14</v>
      </c>
      <c r="CH140" s="283">
        <v>5.55</v>
      </c>
      <c r="CI140" s="282" t="str">
        <f t="shared" si="286"/>
        <v/>
      </c>
      <c r="CJ140" s="283" t="str">
        <f t="shared" si="287"/>
        <v/>
      </c>
      <c r="CK140" s="283">
        <f t="shared" si="288"/>
        <v>6.7</v>
      </c>
      <c r="CL140" s="283">
        <f t="shared" si="289"/>
        <v>6.7</v>
      </c>
      <c r="CM140" s="283">
        <f t="shared" si="290"/>
        <v>6.88</v>
      </c>
      <c r="CN140" s="283" t="str">
        <f t="shared" si="291"/>
        <v/>
      </c>
      <c r="CO140" s="283" t="str">
        <f t="shared" si="292"/>
        <v/>
      </c>
      <c r="CP140" s="283" t="str">
        <f t="shared" si="293"/>
        <v/>
      </c>
      <c r="CQ140" s="283" t="str">
        <f t="shared" si="294"/>
        <v/>
      </c>
      <c r="CR140" s="283" t="str">
        <f t="shared" si="295"/>
        <v/>
      </c>
      <c r="CS140" s="283" t="str">
        <f t="shared" si="296"/>
        <v/>
      </c>
      <c r="CT140" s="283" t="str">
        <f t="shared" si="297"/>
        <v/>
      </c>
      <c r="CU140" s="283" t="str">
        <f t="shared" si="298"/>
        <v/>
      </c>
      <c r="CV140" s="283">
        <f t="shared" si="299"/>
        <v>5.55</v>
      </c>
      <c r="CW140" s="286" t="str">
        <f t="shared" si="300"/>
        <v/>
      </c>
      <c r="CX140" s="287">
        <f t="shared" si="301"/>
        <v>1</v>
      </c>
      <c r="CY140" s="287" t="str">
        <f t="shared" si="302"/>
        <v/>
      </c>
      <c r="CZ140" s="287">
        <f t="shared" si="303"/>
        <v>1</v>
      </c>
      <c r="DA140" s="287">
        <f t="shared" si="304"/>
        <v>2</v>
      </c>
    </row>
    <row r="141" spans="1:105" x14ac:dyDescent="0.2">
      <c r="A141" s="281" t="s">
        <v>181</v>
      </c>
      <c r="B141" s="94" t="s">
        <v>407</v>
      </c>
      <c r="C141" s="282">
        <v>3.38</v>
      </c>
      <c r="D141" s="283">
        <v>3.24</v>
      </c>
      <c r="E141" s="283">
        <v>2.73</v>
      </c>
      <c r="F141" s="283">
        <v>2.73</v>
      </c>
      <c r="G141" s="283">
        <v>4.83</v>
      </c>
      <c r="H141" s="283">
        <v>3.6</v>
      </c>
      <c r="I141" s="283">
        <v>3.6</v>
      </c>
      <c r="J141" s="283">
        <v>4.55</v>
      </c>
      <c r="K141" s="283">
        <v>3.69</v>
      </c>
      <c r="L141" s="283">
        <v>3.69</v>
      </c>
      <c r="M141" s="283">
        <v>4.28</v>
      </c>
      <c r="N141" s="283">
        <v>2.88</v>
      </c>
      <c r="O141" s="283">
        <v>3.35</v>
      </c>
      <c r="P141" s="283">
        <v>3.36</v>
      </c>
      <c r="S141" s="285">
        <v>34.5</v>
      </c>
      <c r="T141" s="285">
        <v>34.5</v>
      </c>
      <c r="U141" s="285">
        <v>26.9</v>
      </c>
      <c r="V141" s="285">
        <v>25.7</v>
      </c>
      <c r="W141" s="285">
        <v>25.7</v>
      </c>
      <c r="X141" s="285">
        <v>12.5</v>
      </c>
      <c r="AA141" s="285">
        <v>15.5</v>
      </c>
      <c r="AB141" s="285">
        <v>14.1</v>
      </c>
      <c r="AC141" s="285">
        <v>33.9</v>
      </c>
      <c r="AD141" s="285">
        <v>9.9</v>
      </c>
      <c r="AE141" s="282" t="str">
        <f t="shared" si="244"/>
        <v/>
      </c>
      <c r="AF141" s="283" t="str">
        <f t="shared" si="245"/>
        <v/>
      </c>
      <c r="AG141" s="283">
        <f t="shared" si="246"/>
        <v>12.637362637362637</v>
      </c>
      <c r="AH141" s="283">
        <f t="shared" si="247"/>
        <v>12.637362637362637</v>
      </c>
      <c r="AI141" s="283">
        <f t="shared" si="248"/>
        <v>5.5693581780538297</v>
      </c>
      <c r="AJ141" s="283">
        <f t="shared" si="249"/>
        <v>7.1388888888888884</v>
      </c>
      <c r="AK141" s="283">
        <f t="shared" si="250"/>
        <v>7.1388888888888884</v>
      </c>
      <c r="AL141" s="283">
        <f t="shared" si="251"/>
        <v>2.7472527472527473</v>
      </c>
      <c r="AM141" s="283" t="str">
        <f t="shared" si="252"/>
        <v/>
      </c>
      <c r="AN141" s="283" t="str">
        <f t="shared" si="253"/>
        <v/>
      </c>
      <c r="AO141" s="283">
        <f t="shared" si="254"/>
        <v>3.6214953271028034</v>
      </c>
      <c r="AP141" s="283">
        <f t="shared" si="255"/>
        <v>4.895833333333333</v>
      </c>
      <c r="AQ141" s="283">
        <f t="shared" si="256"/>
        <v>10.119402985074625</v>
      </c>
      <c r="AR141" s="283">
        <f t="shared" si="257"/>
        <v>2.9464285714285716</v>
      </c>
      <c r="AS141" s="284" t="str">
        <f t="shared" si="258"/>
        <v/>
      </c>
      <c r="AT141" s="285" t="str">
        <f t="shared" si="259"/>
        <v/>
      </c>
      <c r="AU141" s="285">
        <f t="shared" si="260"/>
        <v>34.5</v>
      </c>
      <c r="AV141" s="285">
        <f t="shared" si="261"/>
        <v>34.5</v>
      </c>
      <c r="AW141" s="285">
        <f t="shared" si="262"/>
        <v>26.9</v>
      </c>
      <c r="AX141" s="285">
        <f t="shared" si="263"/>
        <v>25.7</v>
      </c>
      <c r="AY141" s="285">
        <f t="shared" si="264"/>
        <v>25.7</v>
      </c>
      <c r="AZ141" s="285">
        <f t="shared" si="265"/>
        <v>12.5</v>
      </c>
      <c r="BA141" s="285" t="str">
        <f t="shared" si="266"/>
        <v/>
      </c>
      <c r="BB141" s="285" t="str">
        <f t="shared" si="267"/>
        <v/>
      </c>
      <c r="BC141" s="285">
        <f t="shared" si="268"/>
        <v>15.5</v>
      </c>
      <c r="BD141" s="285">
        <f t="shared" si="269"/>
        <v>14.1</v>
      </c>
      <c r="BE141" s="285">
        <f t="shared" si="270"/>
        <v>33.9</v>
      </c>
      <c r="BF141" s="285">
        <f t="shared" si="271"/>
        <v>9.9</v>
      </c>
      <c r="BG141" s="284" t="str">
        <f t="shared" si="272"/>
        <v/>
      </c>
      <c r="BH141" s="285" t="str">
        <f t="shared" si="273"/>
        <v/>
      </c>
      <c r="BI141" s="285">
        <f t="shared" si="274"/>
        <v>66.7311411992263</v>
      </c>
      <c r="BJ141" s="285">
        <f t="shared" si="275"/>
        <v>66.7311411992263</v>
      </c>
      <c r="BK141" s="285">
        <f t="shared" si="276"/>
        <v>55.236139630390142</v>
      </c>
      <c r="BL141" s="285">
        <f t="shared" si="277"/>
        <v>53.209109730848866</v>
      </c>
      <c r="BM141" s="285">
        <f t="shared" si="278"/>
        <v>53.209109730848866</v>
      </c>
      <c r="BN141" s="285">
        <f t="shared" si="279"/>
        <v>36.231884057971016</v>
      </c>
      <c r="BO141" s="285" t="str">
        <f t="shared" si="280"/>
        <v/>
      </c>
      <c r="BP141" s="285" t="str">
        <f t="shared" si="281"/>
        <v/>
      </c>
      <c r="BQ141" s="285">
        <f t="shared" si="282"/>
        <v>34.831460674157306</v>
      </c>
      <c r="BR141" s="285">
        <f t="shared" si="283"/>
        <v>27.810650887573964</v>
      </c>
      <c r="BS141" s="285">
        <f t="shared" si="284"/>
        <v>64.571428571428569</v>
      </c>
      <c r="BT141" s="285">
        <f t="shared" si="285"/>
        <v>19.565217391304348</v>
      </c>
      <c r="BW141" s="283">
        <v>9.08</v>
      </c>
      <c r="BX141" s="283">
        <v>9.08</v>
      </c>
      <c r="BY141" s="283">
        <v>9.5</v>
      </c>
      <c r="BZ141" s="283">
        <v>8.44</v>
      </c>
      <c r="CA141" s="283">
        <v>8.44</v>
      </c>
      <c r="CB141" s="283">
        <v>8.0399999999999991</v>
      </c>
      <c r="CE141" s="283">
        <v>8.27</v>
      </c>
      <c r="CF141" s="283">
        <v>8.07</v>
      </c>
      <c r="CG141" s="283">
        <v>8.65</v>
      </c>
      <c r="CH141" s="283">
        <v>7.74</v>
      </c>
      <c r="CI141" s="282" t="str">
        <f t="shared" si="286"/>
        <v/>
      </c>
      <c r="CJ141" s="283" t="str">
        <f t="shared" si="287"/>
        <v/>
      </c>
      <c r="CK141" s="283">
        <f t="shared" si="288"/>
        <v>9.08</v>
      </c>
      <c r="CL141" s="283">
        <f t="shared" si="289"/>
        <v>9.08</v>
      </c>
      <c r="CM141" s="283">
        <f t="shared" si="290"/>
        <v>9.5</v>
      </c>
      <c r="CN141" s="283">
        <f t="shared" si="291"/>
        <v>8.44</v>
      </c>
      <c r="CO141" s="283">
        <f t="shared" si="292"/>
        <v>8.44</v>
      </c>
      <c r="CP141" s="283">
        <f t="shared" si="293"/>
        <v>8.0399999999999991</v>
      </c>
      <c r="CQ141" s="283" t="str">
        <f t="shared" si="294"/>
        <v/>
      </c>
      <c r="CR141" s="283" t="str">
        <f t="shared" si="295"/>
        <v/>
      </c>
      <c r="CS141" s="283">
        <f t="shared" si="296"/>
        <v>8.27</v>
      </c>
      <c r="CT141" s="283">
        <f t="shared" si="297"/>
        <v>8.07</v>
      </c>
      <c r="CU141" s="283">
        <f t="shared" si="298"/>
        <v>8.65</v>
      </c>
      <c r="CV141" s="283">
        <f t="shared" si="299"/>
        <v>7.74</v>
      </c>
      <c r="CW141" s="286" t="str">
        <f t="shared" si="300"/>
        <v/>
      </c>
      <c r="CX141" s="287">
        <f t="shared" si="301"/>
        <v>1</v>
      </c>
      <c r="CY141" s="287">
        <f t="shared" si="302"/>
        <v>1</v>
      </c>
      <c r="CZ141" s="287">
        <f t="shared" si="303"/>
        <v>1</v>
      </c>
      <c r="DA141" s="287">
        <f t="shared" si="304"/>
        <v>1</v>
      </c>
    </row>
    <row r="142" spans="1:105" x14ac:dyDescent="0.2">
      <c r="A142" s="281" t="s">
        <v>182</v>
      </c>
      <c r="B142" s="94" t="s">
        <v>408</v>
      </c>
      <c r="C142" s="282">
        <v>6.28</v>
      </c>
      <c r="D142" s="283">
        <v>5.43</v>
      </c>
      <c r="E142" s="283">
        <v>6.67</v>
      </c>
      <c r="F142" s="283">
        <v>6.67</v>
      </c>
      <c r="G142" s="283">
        <v>6.01</v>
      </c>
      <c r="H142" s="283">
        <v>5.86</v>
      </c>
      <c r="I142" s="283">
        <v>5.86</v>
      </c>
      <c r="J142" s="283">
        <v>6.42</v>
      </c>
      <c r="K142" s="283">
        <v>9.59</v>
      </c>
      <c r="L142" s="283">
        <v>9.59</v>
      </c>
      <c r="M142" s="283">
        <v>9.43</v>
      </c>
      <c r="N142" s="283">
        <v>6.74</v>
      </c>
      <c r="O142" s="283">
        <v>4.67</v>
      </c>
      <c r="P142" s="283">
        <v>7.16</v>
      </c>
      <c r="S142" s="285">
        <v>28.7</v>
      </c>
      <c r="T142" s="285">
        <v>28.7</v>
      </c>
      <c r="U142" s="285">
        <v>35.799999999999997</v>
      </c>
      <c r="V142" s="285">
        <v>19.3</v>
      </c>
      <c r="W142" s="285">
        <v>19.3</v>
      </c>
      <c r="X142" s="285">
        <v>10.1</v>
      </c>
      <c r="AA142" s="285">
        <v>22.8</v>
      </c>
      <c r="AB142" s="285">
        <v>9.5</v>
      </c>
      <c r="AE142" s="282" t="str">
        <f t="shared" si="244"/>
        <v/>
      </c>
      <c r="AF142" s="283" t="str">
        <f t="shared" si="245"/>
        <v/>
      </c>
      <c r="AG142" s="283">
        <f t="shared" si="246"/>
        <v>4.3028485757121437</v>
      </c>
      <c r="AH142" s="283">
        <f t="shared" si="247"/>
        <v>4.3028485757121437</v>
      </c>
      <c r="AI142" s="283">
        <f t="shared" si="248"/>
        <v>5.956738768718802</v>
      </c>
      <c r="AJ142" s="283">
        <f t="shared" si="249"/>
        <v>3.2935153583617747</v>
      </c>
      <c r="AK142" s="283">
        <f t="shared" si="250"/>
        <v>3.2935153583617747</v>
      </c>
      <c r="AL142" s="283">
        <f t="shared" si="251"/>
        <v>1.5732087227414331</v>
      </c>
      <c r="AM142" s="283" t="str">
        <f t="shared" si="252"/>
        <v/>
      </c>
      <c r="AN142" s="283" t="str">
        <f t="shared" si="253"/>
        <v/>
      </c>
      <c r="AO142" s="283">
        <f t="shared" si="254"/>
        <v>2.4178154825026512</v>
      </c>
      <c r="AP142" s="283">
        <f t="shared" si="255"/>
        <v>1.4094955489614243</v>
      </c>
      <c r="AQ142" s="283" t="str">
        <f t="shared" si="256"/>
        <v/>
      </c>
      <c r="AR142" s="283" t="str">
        <f t="shared" si="257"/>
        <v/>
      </c>
      <c r="AS142" s="284" t="str">
        <f t="shared" si="258"/>
        <v/>
      </c>
      <c r="AT142" s="285" t="str">
        <f t="shared" si="259"/>
        <v/>
      </c>
      <c r="AU142" s="285">
        <f t="shared" si="260"/>
        <v>28.7</v>
      </c>
      <c r="AV142" s="285">
        <f t="shared" si="261"/>
        <v>28.7</v>
      </c>
      <c r="AW142" s="285">
        <f t="shared" si="262"/>
        <v>35.799999999999997</v>
      </c>
      <c r="AX142" s="285">
        <f t="shared" si="263"/>
        <v>19.3</v>
      </c>
      <c r="AY142" s="285">
        <f t="shared" si="264"/>
        <v>19.3</v>
      </c>
      <c r="AZ142" s="285">
        <f t="shared" si="265"/>
        <v>10.1</v>
      </c>
      <c r="BA142" s="285" t="str">
        <f t="shared" si="266"/>
        <v/>
      </c>
      <c r="BB142" s="285" t="str">
        <f t="shared" si="267"/>
        <v/>
      </c>
      <c r="BC142" s="285">
        <f t="shared" si="268"/>
        <v>22.8</v>
      </c>
      <c r="BD142" s="285">
        <f t="shared" si="269"/>
        <v>9.5</v>
      </c>
      <c r="BE142" s="285" t="str">
        <f t="shared" si="270"/>
        <v/>
      </c>
      <c r="BF142" s="285" t="str">
        <f t="shared" si="271"/>
        <v/>
      </c>
      <c r="BG142" s="284" t="str">
        <f t="shared" si="272"/>
        <v/>
      </c>
      <c r="BH142" s="285" t="str">
        <f t="shared" si="273"/>
        <v/>
      </c>
      <c r="BI142" s="285">
        <f t="shared" si="274"/>
        <v>55.512572533849124</v>
      </c>
      <c r="BJ142" s="285">
        <f t="shared" si="275"/>
        <v>55.512572533849124</v>
      </c>
      <c r="BK142" s="285">
        <f t="shared" si="276"/>
        <v>73.511293634496909</v>
      </c>
      <c r="BL142" s="285">
        <f t="shared" si="277"/>
        <v>39.958592132505181</v>
      </c>
      <c r="BM142" s="285">
        <f t="shared" si="278"/>
        <v>39.958592132505181</v>
      </c>
      <c r="BN142" s="285">
        <f t="shared" si="279"/>
        <v>29.275362318840578</v>
      </c>
      <c r="BO142" s="285" t="str">
        <f t="shared" si="280"/>
        <v/>
      </c>
      <c r="BP142" s="285" t="str">
        <f t="shared" si="281"/>
        <v/>
      </c>
      <c r="BQ142" s="285">
        <f t="shared" si="282"/>
        <v>51.235955056179776</v>
      </c>
      <c r="BR142" s="285">
        <f t="shared" si="283"/>
        <v>18.737672583826431</v>
      </c>
      <c r="BS142" s="285" t="str">
        <f t="shared" si="284"/>
        <v/>
      </c>
      <c r="BT142" s="285" t="str">
        <f t="shared" si="285"/>
        <v/>
      </c>
      <c r="BW142" s="283">
        <v>8.59</v>
      </c>
      <c r="BX142" s="283">
        <v>8.59</v>
      </c>
      <c r="BY142" s="283">
        <v>9.24</v>
      </c>
      <c r="BZ142" s="283">
        <v>8.42</v>
      </c>
      <c r="CA142" s="283">
        <v>8.42</v>
      </c>
      <c r="CB142" s="283">
        <v>8.2799999999999994</v>
      </c>
      <c r="CE142" s="283">
        <v>8.65</v>
      </c>
      <c r="CF142" s="283">
        <v>8.02</v>
      </c>
      <c r="CI142" s="282" t="str">
        <f t="shared" si="286"/>
        <v/>
      </c>
      <c r="CJ142" s="283" t="str">
        <f t="shared" si="287"/>
        <v/>
      </c>
      <c r="CK142" s="283">
        <f t="shared" si="288"/>
        <v>8.59</v>
      </c>
      <c r="CL142" s="283">
        <f t="shared" si="289"/>
        <v>8.59</v>
      </c>
      <c r="CM142" s="283">
        <f t="shared" si="290"/>
        <v>9.24</v>
      </c>
      <c r="CN142" s="283">
        <f t="shared" si="291"/>
        <v>8.42</v>
      </c>
      <c r="CO142" s="283">
        <f t="shared" si="292"/>
        <v>8.42</v>
      </c>
      <c r="CP142" s="283">
        <f t="shared" si="293"/>
        <v>8.2799999999999994</v>
      </c>
      <c r="CQ142" s="283" t="str">
        <f t="shared" si="294"/>
        <v/>
      </c>
      <c r="CR142" s="283" t="str">
        <f t="shared" si="295"/>
        <v/>
      </c>
      <c r="CS142" s="283">
        <f t="shared" si="296"/>
        <v>8.65</v>
      </c>
      <c r="CT142" s="283">
        <f t="shared" si="297"/>
        <v>8.02</v>
      </c>
      <c r="CU142" s="283" t="str">
        <f t="shared" si="298"/>
        <v/>
      </c>
      <c r="CV142" s="283" t="str">
        <f t="shared" si="299"/>
        <v/>
      </c>
      <c r="CW142" s="286" t="str">
        <f t="shared" si="300"/>
        <v/>
      </c>
      <c r="CX142" s="287">
        <f t="shared" si="301"/>
        <v>1</v>
      </c>
      <c r="CY142" s="287">
        <f t="shared" si="302"/>
        <v>1</v>
      </c>
      <c r="CZ142" s="287" t="str">
        <f t="shared" si="303"/>
        <v/>
      </c>
      <c r="DA142" s="287">
        <f t="shared" si="304"/>
        <v>2</v>
      </c>
    </row>
    <row r="143" spans="1:105" x14ac:dyDescent="0.2">
      <c r="A143" s="281" t="s">
        <v>183</v>
      </c>
      <c r="B143" s="94" t="s">
        <v>409</v>
      </c>
      <c r="C143" s="282">
        <v>2.84</v>
      </c>
      <c r="D143" s="283">
        <v>1.7</v>
      </c>
      <c r="E143" s="283">
        <v>3.45</v>
      </c>
      <c r="F143" s="283">
        <v>3.45</v>
      </c>
      <c r="G143" s="283">
        <v>4.46</v>
      </c>
      <c r="H143" s="283">
        <v>2.85</v>
      </c>
      <c r="I143" s="283">
        <v>2.85</v>
      </c>
      <c r="J143" s="283">
        <v>2.75</v>
      </c>
      <c r="K143" s="283">
        <v>6.8</v>
      </c>
      <c r="L143" s="283">
        <v>6.8</v>
      </c>
      <c r="M143" s="283">
        <v>8.17</v>
      </c>
      <c r="N143" s="283">
        <v>1.61</v>
      </c>
      <c r="O143" s="283">
        <v>2.29</v>
      </c>
      <c r="P143" s="283">
        <v>4</v>
      </c>
      <c r="S143" s="285">
        <v>33.299999999999997</v>
      </c>
      <c r="T143" s="285">
        <v>33.299999999999997</v>
      </c>
      <c r="U143" s="285">
        <v>34.5</v>
      </c>
      <c r="V143" s="285">
        <v>18</v>
      </c>
      <c r="W143" s="285">
        <v>18</v>
      </c>
      <c r="X143" s="285">
        <v>12.3</v>
      </c>
      <c r="Y143" s="285">
        <v>3.9</v>
      </c>
      <c r="Z143" s="285">
        <v>3.9</v>
      </c>
      <c r="AA143" s="285">
        <v>15.1</v>
      </c>
      <c r="AB143" s="285">
        <v>9</v>
      </c>
      <c r="AC143" s="285">
        <v>7.2</v>
      </c>
      <c r="AE143" s="282" t="str">
        <f t="shared" si="244"/>
        <v/>
      </c>
      <c r="AF143" s="283" t="str">
        <f t="shared" si="245"/>
        <v/>
      </c>
      <c r="AG143" s="283">
        <f t="shared" si="246"/>
        <v>9.6521739130434767</v>
      </c>
      <c r="AH143" s="283">
        <f t="shared" si="247"/>
        <v>9.6521739130434767</v>
      </c>
      <c r="AI143" s="283">
        <f t="shared" si="248"/>
        <v>7.7354260089686102</v>
      </c>
      <c r="AJ143" s="283">
        <f t="shared" si="249"/>
        <v>6.3157894736842106</v>
      </c>
      <c r="AK143" s="283">
        <f t="shared" si="250"/>
        <v>6.3157894736842106</v>
      </c>
      <c r="AL143" s="283">
        <f t="shared" si="251"/>
        <v>4.4727272727272727</v>
      </c>
      <c r="AM143" s="283">
        <f t="shared" si="252"/>
        <v>0.57352941176470584</v>
      </c>
      <c r="AN143" s="283">
        <f t="shared" si="253"/>
        <v>0.57352941176470584</v>
      </c>
      <c r="AO143" s="283">
        <f t="shared" si="254"/>
        <v>1.8482252141982864</v>
      </c>
      <c r="AP143" s="283">
        <f t="shared" si="255"/>
        <v>5.5900621118012417</v>
      </c>
      <c r="AQ143" s="283">
        <f t="shared" si="256"/>
        <v>3.14410480349345</v>
      </c>
      <c r="AR143" s="283" t="str">
        <f t="shared" si="257"/>
        <v/>
      </c>
      <c r="AS143" s="284" t="str">
        <f t="shared" si="258"/>
        <v/>
      </c>
      <c r="AT143" s="285" t="str">
        <f t="shared" si="259"/>
        <v/>
      </c>
      <c r="AU143" s="285">
        <f t="shared" si="260"/>
        <v>33.299999999999997</v>
      </c>
      <c r="AV143" s="285">
        <f t="shared" si="261"/>
        <v>33.299999999999997</v>
      </c>
      <c r="AW143" s="285">
        <f t="shared" si="262"/>
        <v>34.5</v>
      </c>
      <c r="AX143" s="285">
        <f t="shared" si="263"/>
        <v>18</v>
      </c>
      <c r="AY143" s="285">
        <f t="shared" si="264"/>
        <v>18</v>
      </c>
      <c r="AZ143" s="285">
        <f t="shared" si="265"/>
        <v>12.3</v>
      </c>
      <c r="BA143" s="285" t="str">
        <f t="shared" si="266"/>
        <v/>
      </c>
      <c r="BB143" s="285" t="str">
        <f t="shared" si="267"/>
        <v/>
      </c>
      <c r="BC143" s="285">
        <f t="shared" si="268"/>
        <v>15.1</v>
      </c>
      <c r="BD143" s="285">
        <f t="shared" si="269"/>
        <v>9</v>
      </c>
      <c r="BE143" s="285">
        <f t="shared" si="270"/>
        <v>7.2</v>
      </c>
      <c r="BF143" s="285" t="str">
        <f t="shared" si="271"/>
        <v/>
      </c>
      <c r="BG143" s="284" t="str">
        <f t="shared" si="272"/>
        <v/>
      </c>
      <c r="BH143" s="285" t="str">
        <f t="shared" si="273"/>
        <v/>
      </c>
      <c r="BI143" s="285">
        <f t="shared" si="274"/>
        <v>64.410058027079288</v>
      </c>
      <c r="BJ143" s="285">
        <f t="shared" si="275"/>
        <v>64.410058027079288</v>
      </c>
      <c r="BK143" s="285">
        <f t="shared" si="276"/>
        <v>70.841889117043124</v>
      </c>
      <c r="BL143" s="285">
        <f t="shared" si="277"/>
        <v>37.267080745341616</v>
      </c>
      <c r="BM143" s="285">
        <f t="shared" si="278"/>
        <v>37.267080745341616</v>
      </c>
      <c r="BN143" s="285">
        <f t="shared" si="279"/>
        <v>35.652173913043477</v>
      </c>
      <c r="BO143" s="285" t="str">
        <f t="shared" si="280"/>
        <v/>
      </c>
      <c r="BP143" s="285" t="str">
        <f t="shared" si="281"/>
        <v/>
      </c>
      <c r="BQ143" s="285">
        <f t="shared" si="282"/>
        <v>33.932584269662918</v>
      </c>
      <c r="BR143" s="285">
        <f t="shared" si="283"/>
        <v>17.751479289940828</v>
      </c>
      <c r="BS143" s="285">
        <f t="shared" si="284"/>
        <v>13.714285714285714</v>
      </c>
      <c r="BT143" s="285" t="str">
        <f t="shared" si="285"/>
        <v/>
      </c>
      <c r="BW143" s="283">
        <v>8.36</v>
      </c>
      <c r="BX143" s="283">
        <v>8.36</v>
      </c>
      <c r="BY143" s="283">
        <v>8.57</v>
      </c>
      <c r="BZ143" s="283">
        <v>7.64</v>
      </c>
      <c r="CA143" s="283">
        <v>7.64</v>
      </c>
      <c r="CB143" s="283">
        <v>7.37</v>
      </c>
      <c r="CC143" s="283">
        <v>7.19</v>
      </c>
      <c r="CD143" s="283">
        <v>7.19</v>
      </c>
      <c r="CE143" s="283">
        <v>7.57</v>
      </c>
      <c r="CF143" s="283">
        <v>7.01</v>
      </c>
      <c r="CG143" s="283">
        <v>7.32</v>
      </c>
      <c r="CI143" s="282" t="str">
        <f t="shared" si="286"/>
        <v/>
      </c>
      <c r="CJ143" s="283" t="str">
        <f t="shared" si="287"/>
        <v/>
      </c>
      <c r="CK143" s="283">
        <f t="shared" si="288"/>
        <v>8.36</v>
      </c>
      <c r="CL143" s="283">
        <f t="shared" si="289"/>
        <v>8.36</v>
      </c>
      <c r="CM143" s="283">
        <f t="shared" si="290"/>
        <v>8.57</v>
      </c>
      <c r="CN143" s="283">
        <f t="shared" si="291"/>
        <v>7.64</v>
      </c>
      <c r="CO143" s="283">
        <f t="shared" si="292"/>
        <v>7.64</v>
      </c>
      <c r="CP143" s="283">
        <f t="shared" si="293"/>
        <v>7.37</v>
      </c>
      <c r="CQ143" s="283" t="str">
        <f t="shared" si="294"/>
        <v/>
      </c>
      <c r="CR143" s="283" t="str">
        <f t="shared" si="295"/>
        <v/>
      </c>
      <c r="CS143" s="283">
        <f t="shared" si="296"/>
        <v>7.57</v>
      </c>
      <c r="CT143" s="283">
        <f t="shared" si="297"/>
        <v>7.01</v>
      </c>
      <c r="CU143" s="283">
        <f t="shared" si="298"/>
        <v>7.32</v>
      </c>
      <c r="CV143" s="283" t="str">
        <f t="shared" si="299"/>
        <v/>
      </c>
      <c r="CW143" s="286" t="str">
        <f t="shared" si="300"/>
        <v/>
      </c>
      <c r="CX143" s="287">
        <f t="shared" si="301"/>
        <v>1</v>
      </c>
      <c r="CY143" s="287">
        <f t="shared" si="302"/>
        <v>1</v>
      </c>
      <c r="CZ143" s="287">
        <f t="shared" si="303"/>
        <v>1</v>
      </c>
      <c r="DA143" s="287">
        <f t="shared" si="304"/>
        <v>1</v>
      </c>
    </row>
    <row r="144" spans="1:105" x14ac:dyDescent="0.2">
      <c r="A144" s="281" t="s">
        <v>184</v>
      </c>
      <c r="B144" s="94" t="s">
        <v>410</v>
      </c>
      <c r="C144" s="282">
        <v>4.0199999999999996</v>
      </c>
      <c r="D144" s="283">
        <v>3.33</v>
      </c>
      <c r="E144" s="283">
        <v>4.26</v>
      </c>
      <c r="F144" s="283">
        <v>4.26</v>
      </c>
      <c r="G144" s="283">
        <v>3.3</v>
      </c>
      <c r="H144" s="283">
        <v>5.45</v>
      </c>
      <c r="I144" s="283">
        <v>5.45</v>
      </c>
      <c r="J144" s="283">
        <v>2.56</v>
      </c>
      <c r="K144" s="283">
        <v>4.6900000000000004</v>
      </c>
      <c r="L144" s="283">
        <v>4.6900000000000004</v>
      </c>
      <c r="M144" s="283">
        <v>5.31</v>
      </c>
      <c r="N144" s="283">
        <v>0.98</v>
      </c>
      <c r="O144" s="283">
        <v>3.5</v>
      </c>
      <c r="P144" s="283">
        <v>5.16</v>
      </c>
      <c r="S144" s="285">
        <v>35.5</v>
      </c>
      <c r="T144" s="285">
        <v>35.5</v>
      </c>
      <c r="U144" s="285">
        <v>32.799999999999997</v>
      </c>
      <c r="V144" s="285">
        <v>19</v>
      </c>
      <c r="W144" s="285">
        <v>19</v>
      </c>
      <c r="X144" s="285">
        <v>9.4</v>
      </c>
      <c r="AA144" s="285">
        <v>11.8</v>
      </c>
      <c r="AB144" s="285">
        <v>8.9</v>
      </c>
      <c r="AC144" s="285">
        <v>29</v>
      </c>
      <c r="AE144" s="282" t="str">
        <f t="shared" si="244"/>
        <v/>
      </c>
      <c r="AF144" s="283" t="str">
        <f t="shared" si="245"/>
        <v/>
      </c>
      <c r="AG144" s="283">
        <f t="shared" si="246"/>
        <v>8.3333333333333339</v>
      </c>
      <c r="AH144" s="283">
        <f t="shared" si="247"/>
        <v>8.3333333333333339</v>
      </c>
      <c r="AI144" s="283">
        <f t="shared" si="248"/>
        <v>9.9393939393939394</v>
      </c>
      <c r="AJ144" s="283">
        <f t="shared" si="249"/>
        <v>3.4862385321100917</v>
      </c>
      <c r="AK144" s="283">
        <f t="shared" si="250"/>
        <v>3.4862385321100917</v>
      </c>
      <c r="AL144" s="283">
        <f t="shared" si="251"/>
        <v>3.671875</v>
      </c>
      <c r="AM144" s="283" t="str">
        <f t="shared" si="252"/>
        <v/>
      </c>
      <c r="AN144" s="283" t="str">
        <f t="shared" si="253"/>
        <v/>
      </c>
      <c r="AO144" s="283">
        <f t="shared" si="254"/>
        <v>2.2222222222222223</v>
      </c>
      <c r="AP144" s="283">
        <f t="shared" si="255"/>
        <v>9.0816326530612255</v>
      </c>
      <c r="AQ144" s="283">
        <f t="shared" si="256"/>
        <v>8.2857142857142865</v>
      </c>
      <c r="AR144" s="283" t="str">
        <f t="shared" si="257"/>
        <v/>
      </c>
      <c r="AS144" s="284" t="str">
        <f t="shared" si="258"/>
        <v/>
      </c>
      <c r="AT144" s="285" t="str">
        <f t="shared" si="259"/>
        <v/>
      </c>
      <c r="AU144" s="285">
        <f t="shared" si="260"/>
        <v>35.5</v>
      </c>
      <c r="AV144" s="285">
        <f t="shared" si="261"/>
        <v>35.5</v>
      </c>
      <c r="AW144" s="285">
        <f t="shared" si="262"/>
        <v>32.799999999999997</v>
      </c>
      <c r="AX144" s="285">
        <f t="shared" si="263"/>
        <v>19</v>
      </c>
      <c r="AY144" s="285">
        <f t="shared" si="264"/>
        <v>19</v>
      </c>
      <c r="AZ144" s="285">
        <f t="shared" si="265"/>
        <v>9.4</v>
      </c>
      <c r="BA144" s="285" t="str">
        <f t="shared" si="266"/>
        <v/>
      </c>
      <c r="BB144" s="285" t="str">
        <f t="shared" si="267"/>
        <v/>
      </c>
      <c r="BC144" s="285">
        <f t="shared" si="268"/>
        <v>11.8</v>
      </c>
      <c r="BD144" s="285">
        <f t="shared" si="269"/>
        <v>8.9</v>
      </c>
      <c r="BE144" s="285">
        <f t="shared" si="270"/>
        <v>29</v>
      </c>
      <c r="BF144" s="285" t="str">
        <f t="shared" si="271"/>
        <v/>
      </c>
      <c r="BG144" s="284" t="str">
        <f t="shared" si="272"/>
        <v/>
      </c>
      <c r="BH144" s="285" t="str">
        <f t="shared" si="273"/>
        <v/>
      </c>
      <c r="BI144" s="285">
        <f t="shared" si="274"/>
        <v>68.665377176015468</v>
      </c>
      <c r="BJ144" s="285">
        <f t="shared" si="275"/>
        <v>68.665377176015468</v>
      </c>
      <c r="BK144" s="285">
        <f t="shared" si="276"/>
        <v>67.351129363449672</v>
      </c>
      <c r="BL144" s="285">
        <f t="shared" si="277"/>
        <v>39.337474120082817</v>
      </c>
      <c r="BM144" s="285">
        <f t="shared" si="278"/>
        <v>39.337474120082817</v>
      </c>
      <c r="BN144" s="285">
        <f t="shared" si="279"/>
        <v>27.246376811594203</v>
      </c>
      <c r="BO144" s="285" t="str">
        <f t="shared" si="280"/>
        <v/>
      </c>
      <c r="BP144" s="285" t="str">
        <f t="shared" si="281"/>
        <v/>
      </c>
      <c r="BQ144" s="285">
        <f t="shared" si="282"/>
        <v>26.516853932584269</v>
      </c>
      <c r="BR144" s="285">
        <f t="shared" si="283"/>
        <v>17.554240631163708</v>
      </c>
      <c r="BS144" s="285">
        <f t="shared" si="284"/>
        <v>55.238095238095241</v>
      </c>
      <c r="BT144" s="285" t="str">
        <f t="shared" si="285"/>
        <v/>
      </c>
      <c r="BW144" s="283">
        <v>8.98</v>
      </c>
      <c r="BX144" s="283">
        <v>8.98</v>
      </c>
      <c r="BY144" s="283">
        <v>9.49</v>
      </c>
      <c r="BZ144" s="283">
        <v>8.4700000000000006</v>
      </c>
      <c r="CA144" s="283">
        <v>8.4700000000000006</v>
      </c>
      <c r="CB144" s="283">
        <v>8.27</v>
      </c>
      <c r="CE144" s="283">
        <v>8.5399999999999991</v>
      </c>
      <c r="CF144" s="283">
        <v>8.43</v>
      </c>
      <c r="CG144" s="283">
        <v>8.65</v>
      </c>
      <c r="CI144" s="282" t="str">
        <f t="shared" si="286"/>
        <v/>
      </c>
      <c r="CJ144" s="283" t="str">
        <f t="shared" si="287"/>
        <v/>
      </c>
      <c r="CK144" s="283">
        <f t="shared" si="288"/>
        <v>8.98</v>
      </c>
      <c r="CL144" s="283">
        <f t="shared" si="289"/>
        <v>8.98</v>
      </c>
      <c r="CM144" s="283">
        <f t="shared" si="290"/>
        <v>9.49</v>
      </c>
      <c r="CN144" s="283">
        <f t="shared" si="291"/>
        <v>8.4700000000000006</v>
      </c>
      <c r="CO144" s="283">
        <f t="shared" si="292"/>
        <v>8.4700000000000006</v>
      </c>
      <c r="CP144" s="283">
        <f t="shared" si="293"/>
        <v>8.27</v>
      </c>
      <c r="CQ144" s="283" t="str">
        <f t="shared" si="294"/>
        <v/>
      </c>
      <c r="CR144" s="283" t="str">
        <f t="shared" si="295"/>
        <v/>
      </c>
      <c r="CS144" s="283">
        <f t="shared" si="296"/>
        <v>8.5399999999999991</v>
      </c>
      <c r="CT144" s="283">
        <f t="shared" si="297"/>
        <v>8.43</v>
      </c>
      <c r="CU144" s="283">
        <f t="shared" si="298"/>
        <v>8.65</v>
      </c>
      <c r="CV144" s="283" t="str">
        <f t="shared" si="299"/>
        <v/>
      </c>
      <c r="CW144" s="286" t="str">
        <f t="shared" si="300"/>
        <v/>
      </c>
      <c r="CX144" s="287">
        <f t="shared" si="301"/>
        <v>1</v>
      </c>
      <c r="CY144" s="287">
        <f t="shared" si="302"/>
        <v>1</v>
      </c>
      <c r="CZ144" s="287">
        <f t="shared" si="303"/>
        <v>1</v>
      </c>
      <c r="DA144" s="287">
        <f t="shared" si="304"/>
        <v>1</v>
      </c>
    </row>
    <row r="145" spans="1:105" x14ac:dyDescent="0.2">
      <c r="A145" s="281" t="s">
        <v>185</v>
      </c>
      <c r="B145" s="94" t="s">
        <v>411</v>
      </c>
      <c r="C145" s="282">
        <v>5.98</v>
      </c>
      <c r="D145" s="283">
        <v>3.96</v>
      </c>
      <c r="E145" s="283">
        <v>7.85</v>
      </c>
      <c r="F145" s="283">
        <v>7.85</v>
      </c>
      <c r="G145" s="283">
        <v>4.8600000000000003</v>
      </c>
      <c r="H145" s="283">
        <v>7.16</v>
      </c>
      <c r="I145" s="283">
        <v>7.16</v>
      </c>
      <c r="J145" s="283">
        <v>4.25</v>
      </c>
      <c r="K145" s="283">
        <v>6.19</v>
      </c>
      <c r="L145" s="283">
        <v>6.19</v>
      </c>
      <c r="M145" s="283">
        <v>3.04</v>
      </c>
      <c r="N145" s="283">
        <v>6.17</v>
      </c>
      <c r="O145" s="283">
        <v>3.9</v>
      </c>
      <c r="P145" s="283">
        <v>3.62</v>
      </c>
      <c r="Q145" s="284">
        <v>17.7</v>
      </c>
      <c r="R145" s="285">
        <v>13.5</v>
      </c>
      <c r="S145" s="285">
        <v>47.4</v>
      </c>
      <c r="T145" s="285">
        <v>47.4</v>
      </c>
      <c r="U145" s="285">
        <v>39</v>
      </c>
      <c r="V145" s="285">
        <v>43.6</v>
      </c>
      <c r="W145" s="285">
        <v>43.6</v>
      </c>
      <c r="X145" s="285">
        <v>31.5</v>
      </c>
      <c r="Y145" s="285">
        <v>36.700000000000003</v>
      </c>
      <c r="Z145" s="285">
        <v>36.700000000000003</v>
      </c>
      <c r="AA145" s="285">
        <v>35.6</v>
      </c>
      <c r="AB145" s="285">
        <v>43.6</v>
      </c>
      <c r="AC145" s="285">
        <v>46.3</v>
      </c>
      <c r="AD145" s="285">
        <v>33.200000000000003</v>
      </c>
      <c r="AE145" s="282">
        <f t="shared" si="244"/>
        <v>2.9598662207357855</v>
      </c>
      <c r="AF145" s="283">
        <f t="shared" si="245"/>
        <v>3.4090909090909092</v>
      </c>
      <c r="AG145" s="283">
        <f t="shared" si="246"/>
        <v>6.0382165605095546</v>
      </c>
      <c r="AH145" s="283">
        <f t="shared" si="247"/>
        <v>6.0382165605095546</v>
      </c>
      <c r="AI145" s="283">
        <f t="shared" si="248"/>
        <v>8.0246913580246915</v>
      </c>
      <c r="AJ145" s="283">
        <f t="shared" si="249"/>
        <v>6.0893854748603351</v>
      </c>
      <c r="AK145" s="283">
        <f t="shared" si="250"/>
        <v>6.0893854748603351</v>
      </c>
      <c r="AL145" s="283">
        <f t="shared" si="251"/>
        <v>7.4117647058823533</v>
      </c>
      <c r="AM145" s="283">
        <f t="shared" si="252"/>
        <v>5.9289176090468496</v>
      </c>
      <c r="AN145" s="283">
        <f t="shared" si="253"/>
        <v>5.9289176090468496</v>
      </c>
      <c r="AO145" s="283">
        <f t="shared" si="254"/>
        <v>11.710526315789474</v>
      </c>
      <c r="AP145" s="283">
        <f t="shared" si="255"/>
        <v>7.0664505672609401</v>
      </c>
      <c r="AQ145" s="283">
        <f t="shared" si="256"/>
        <v>11.87179487179487</v>
      </c>
      <c r="AR145" s="283">
        <f t="shared" si="257"/>
        <v>9.1712707182320443</v>
      </c>
      <c r="AS145" s="284">
        <f t="shared" si="258"/>
        <v>17.7</v>
      </c>
      <c r="AT145" s="285">
        <f t="shared" si="259"/>
        <v>13.5</v>
      </c>
      <c r="AU145" s="285">
        <f t="shared" si="260"/>
        <v>47.4</v>
      </c>
      <c r="AV145" s="285">
        <f t="shared" si="261"/>
        <v>47.4</v>
      </c>
      <c r="AW145" s="285">
        <f t="shared" si="262"/>
        <v>39</v>
      </c>
      <c r="AX145" s="285">
        <f t="shared" si="263"/>
        <v>43.6</v>
      </c>
      <c r="AY145" s="285">
        <f t="shared" si="264"/>
        <v>43.6</v>
      </c>
      <c r="AZ145" s="285">
        <f t="shared" si="265"/>
        <v>31.5</v>
      </c>
      <c r="BA145" s="285">
        <f t="shared" si="266"/>
        <v>36.700000000000003</v>
      </c>
      <c r="BB145" s="285">
        <f t="shared" si="267"/>
        <v>36.700000000000003</v>
      </c>
      <c r="BC145" s="285">
        <f t="shared" si="268"/>
        <v>35.6</v>
      </c>
      <c r="BD145" s="285">
        <f t="shared" si="269"/>
        <v>43.6</v>
      </c>
      <c r="BE145" s="285">
        <f t="shared" si="270"/>
        <v>46.3</v>
      </c>
      <c r="BF145" s="285">
        <f t="shared" si="271"/>
        <v>33.200000000000003</v>
      </c>
      <c r="BG145" s="284">
        <f t="shared" si="272"/>
        <v>32.536764705882355</v>
      </c>
      <c r="BH145" s="285">
        <f t="shared" si="273"/>
        <v>25.092936802973981</v>
      </c>
      <c r="BI145" s="285">
        <f t="shared" si="274"/>
        <v>91.682785299806568</v>
      </c>
      <c r="BJ145" s="285">
        <f t="shared" si="275"/>
        <v>91.682785299806568</v>
      </c>
      <c r="BK145" s="285">
        <f t="shared" si="276"/>
        <v>80.082135523613957</v>
      </c>
      <c r="BL145" s="285">
        <f t="shared" si="277"/>
        <v>90.269151138716367</v>
      </c>
      <c r="BM145" s="285">
        <f t="shared" si="278"/>
        <v>90.269151138716367</v>
      </c>
      <c r="BN145" s="285">
        <f t="shared" si="279"/>
        <v>91.304347826086953</v>
      </c>
      <c r="BO145" s="285">
        <f t="shared" si="280"/>
        <v>75.359342915811098</v>
      </c>
      <c r="BP145" s="285">
        <f t="shared" si="281"/>
        <v>75.359342915811098</v>
      </c>
      <c r="BQ145" s="285">
        <f t="shared" si="282"/>
        <v>80</v>
      </c>
      <c r="BR145" s="285">
        <f t="shared" si="283"/>
        <v>85.996055226824453</v>
      </c>
      <c r="BS145" s="285">
        <f t="shared" si="284"/>
        <v>88.19047619047619</v>
      </c>
      <c r="BT145" s="285">
        <f t="shared" si="285"/>
        <v>65.612648221343875</v>
      </c>
      <c r="BU145" s="282">
        <v>7.17</v>
      </c>
      <c r="BV145" s="283">
        <v>7.12</v>
      </c>
      <c r="BW145" s="283">
        <v>9.4499999999999993</v>
      </c>
      <c r="BX145" s="283">
        <v>9.4499999999999993</v>
      </c>
      <c r="BY145" s="283">
        <v>10</v>
      </c>
      <c r="BZ145" s="283">
        <v>9.18</v>
      </c>
      <c r="CA145" s="283">
        <v>9.18</v>
      </c>
      <c r="CB145" s="283">
        <v>9.07</v>
      </c>
      <c r="CC145" s="283">
        <v>7.7</v>
      </c>
      <c r="CD145" s="283">
        <v>7.7</v>
      </c>
      <c r="CE145" s="283">
        <v>8.83</v>
      </c>
      <c r="CF145" s="283">
        <v>8.0500000000000007</v>
      </c>
      <c r="CG145" s="283">
        <v>8.2200000000000006</v>
      </c>
      <c r="CH145" s="283">
        <v>7.38</v>
      </c>
      <c r="CI145" s="282">
        <f t="shared" si="286"/>
        <v>7.17</v>
      </c>
      <c r="CJ145" s="283">
        <f t="shared" si="287"/>
        <v>7.12</v>
      </c>
      <c r="CK145" s="283">
        <f t="shared" si="288"/>
        <v>9.4499999999999993</v>
      </c>
      <c r="CL145" s="283">
        <f t="shared" si="289"/>
        <v>9.4499999999999993</v>
      </c>
      <c r="CM145" s="283">
        <f t="shared" si="290"/>
        <v>10</v>
      </c>
      <c r="CN145" s="283">
        <f t="shared" si="291"/>
        <v>9.18</v>
      </c>
      <c r="CO145" s="283">
        <f t="shared" si="292"/>
        <v>9.18</v>
      </c>
      <c r="CP145" s="283">
        <f t="shared" si="293"/>
        <v>9.07</v>
      </c>
      <c r="CQ145" s="283">
        <f t="shared" si="294"/>
        <v>7.7</v>
      </c>
      <c r="CR145" s="283">
        <f t="shared" si="295"/>
        <v>7.7</v>
      </c>
      <c r="CS145" s="283">
        <f t="shared" si="296"/>
        <v>8.83</v>
      </c>
      <c r="CT145" s="283">
        <f t="shared" si="297"/>
        <v>8.0500000000000007</v>
      </c>
      <c r="CU145" s="283">
        <f t="shared" si="298"/>
        <v>8.2200000000000006</v>
      </c>
      <c r="CV145" s="283">
        <f t="shared" si="299"/>
        <v>7.38</v>
      </c>
      <c r="CW145" s="286">
        <f t="shared" si="300"/>
        <v>1</v>
      </c>
      <c r="CX145" s="287">
        <f t="shared" si="301"/>
        <v>1</v>
      </c>
      <c r="CY145" s="287">
        <f t="shared" si="302"/>
        <v>1</v>
      </c>
      <c r="CZ145" s="287">
        <f t="shared" si="303"/>
        <v>1</v>
      </c>
      <c r="DA145" s="287">
        <f t="shared" si="304"/>
        <v>0</v>
      </c>
    </row>
    <row r="146" spans="1:105" x14ac:dyDescent="0.2">
      <c r="A146" s="281" t="s">
        <v>176</v>
      </c>
      <c r="B146" s="94" t="s">
        <v>412</v>
      </c>
      <c r="C146" s="282">
        <v>3.44</v>
      </c>
      <c r="D146" s="283">
        <v>2.85</v>
      </c>
      <c r="E146" s="283">
        <v>2.17</v>
      </c>
      <c r="F146" s="283">
        <v>2.17</v>
      </c>
      <c r="G146" s="283">
        <v>1.78</v>
      </c>
      <c r="H146" s="283">
        <v>1.71</v>
      </c>
      <c r="I146" s="283">
        <v>1.71</v>
      </c>
      <c r="J146" s="283">
        <v>2.13</v>
      </c>
      <c r="K146" s="283">
        <v>5.96</v>
      </c>
      <c r="L146" s="283">
        <v>5.96</v>
      </c>
      <c r="M146" s="283">
        <v>7.14</v>
      </c>
      <c r="N146" s="283">
        <v>2.58</v>
      </c>
      <c r="O146" s="283">
        <v>1</v>
      </c>
      <c r="P146" s="283">
        <v>2.5499999999999998</v>
      </c>
      <c r="Q146" s="284">
        <v>48.1</v>
      </c>
      <c r="R146" s="285">
        <v>47.3</v>
      </c>
      <c r="S146" s="285">
        <v>48.5</v>
      </c>
      <c r="T146" s="285">
        <v>48.5</v>
      </c>
      <c r="U146" s="285">
        <v>37.299999999999997</v>
      </c>
      <c r="V146" s="285">
        <v>24.3</v>
      </c>
      <c r="W146" s="285">
        <v>24.3</v>
      </c>
      <c r="X146" s="285">
        <v>11.5</v>
      </c>
      <c r="Y146" s="285">
        <v>43.5</v>
      </c>
      <c r="Z146" s="285">
        <v>43.5</v>
      </c>
      <c r="AA146" s="285">
        <v>42.1</v>
      </c>
      <c r="AB146" s="285">
        <v>16.5</v>
      </c>
      <c r="AC146" s="285">
        <v>47.1</v>
      </c>
      <c r="AD146" s="285">
        <v>50.6</v>
      </c>
      <c r="AE146" s="282">
        <f t="shared" si="244"/>
        <v>13.982558139534884</v>
      </c>
      <c r="AF146" s="283">
        <f t="shared" si="245"/>
        <v>16.596491228070175</v>
      </c>
      <c r="AG146" s="283">
        <f t="shared" si="246"/>
        <v>22.350230414746544</v>
      </c>
      <c r="AH146" s="283">
        <f t="shared" si="247"/>
        <v>22.350230414746544</v>
      </c>
      <c r="AI146" s="283">
        <f t="shared" si="248"/>
        <v>20.95505617977528</v>
      </c>
      <c r="AJ146" s="283">
        <f t="shared" si="249"/>
        <v>14.210526315789474</v>
      </c>
      <c r="AK146" s="283">
        <f t="shared" si="250"/>
        <v>14.210526315789474</v>
      </c>
      <c r="AL146" s="283">
        <f t="shared" si="251"/>
        <v>5.39906103286385</v>
      </c>
      <c r="AM146" s="283">
        <f t="shared" si="252"/>
        <v>7.298657718120805</v>
      </c>
      <c r="AN146" s="283">
        <f t="shared" si="253"/>
        <v>7.298657718120805</v>
      </c>
      <c r="AO146" s="283">
        <f t="shared" si="254"/>
        <v>5.8963585434173673</v>
      </c>
      <c r="AP146" s="283">
        <f t="shared" si="255"/>
        <v>6.3953488372093021</v>
      </c>
      <c r="AQ146" s="283">
        <f t="shared" si="256"/>
        <v>47.1</v>
      </c>
      <c r="AR146" s="283">
        <f t="shared" si="257"/>
        <v>19.843137254901961</v>
      </c>
      <c r="AS146" s="284">
        <f t="shared" si="258"/>
        <v>48.1</v>
      </c>
      <c r="AT146" s="285">
        <f t="shared" si="259"/>
        <v>47.3</v>
      </c>
      <c r="AU146" s="285">
        <f t="shared" si="260"/>
        <v>48.5</v>
      </c>
      <c r="AV146" s="285">
        <f t="shared" si="261"/>
        <v>48.5</v>
      </c>
      <c r="AW146" s="285">
        <f t="shared" si="262"/>
        <v>37.299999999999997</v>
      </c>
      <c r="AX146" s="285">
        <f t="shared" si="263"/>
        <v>24.3</v>
      </c>
      <c r="AY146" s="285">
        <f t="shared" si="264"/>
        <v>24.3</v>
      </c>
      <c r="AZ146" s="285">
        <f t="shared" si="265"/>
        <v>11.5</v>
      </c>
      <c r="BA146" s="285">
        <f t="shared" si="266"/>
        <v>43.5</v>
      </c>
      <c r="BB146" s="285">
        <f t="shared" si="267"/>
        <v>43.5</v>
      </c>
      <c r="BC146" s="285">
        <f t="shared" si="268"/>
        <v>42.1</v>
      </c>
      <c r="BD146" s="285">
        <f t="shared" si="269"/>
        <v>16.5</v>
      </c>
      <c r="BE146" s="285">
        <f t="shared" si="270"/>
        <v>47.1</v>
      </c>
      <c r="BF146" s="285">
        <f t="shared" si="271"/>
        <v>50.6</v>
      </c>
      <c r="BG146" s="284">
        <f t="shared" si="272"/>
        <v>88.419117647058826</v>
      </c>
      <c r="BH146" s="285">
        <f t="shared" si="273"/>
        <v>87.918215613382898</v>
      </c>
      <c r="BI146" s="285">
        <f t="shared" si="274"/>
        <v>93.810444874274651</v>
      </c>
      <c r="BJ146" s="285">
        <f t="shared" si="275"/>
        <v>93.810444874274651</v>
      </c>
      <c r="BK146" s="285">
        <f t="shared" si="276"/>
        <v>76.59137577002052</v>
      </c>
      <c r="BL146" s="285">
        <f t="shared" si="277"/>
        <v>50.310559006211186</v>
      </c>
      <c r="BM146" s="285">
        <f t="shared" si="278"/>
        <v>50.310559006211186</v>
      </c>
      <c r="BN146" s="285">
        <f t="shared" si="279"/>
        <v>33.333333333333336</v>
      </c>
      <c r="BO146" s="285">
        <f t="shared" si="280"/>
        <v>89.322381930184804</v>
      </c>
      <c r="BP146" s="285">
        <f t="shared" si="281"/>
        <v>89.322381930184804</v>
      </c>
      <c r="BQ146" s="285">
        <f t="shared" si="282"/>
        <v>94.606741573033702</v>
      </c>
      <c r="BR146" s="285">
        <f t="shared" si="283"/>
        <v>32.544378698224847</v>
      </c>
      <c r="BS146" s="285">
        <f t="shared" si="284"/>
        <v>89.714285714285708</v>
      </c>
      <c r="BT146" s="285">
        <f t="shared" si="285"/>
        <v>100</v>
      </c>
      <c r="BU146" s="282">
        <v>8</v>
      </c>
      <c r="BV146" s="283">
        <v>7.84</v>
      </c>
      <c r="BW146" s="283">
        <v>8.16</v>
      </c>
      <c r="BX146" s="283">
        <v>8.16</v>
      </c>
      <c r="BY146" s="283">
        <v>7.48</v>
      </c>
      <c r="BZ146" s="283">
        <v>7.11</v>
      </c>
      <c r="CA146" s="283">
        <v>7.11</v>
      </c>
      <c r="CB146" s="283">
        <v>6.96</v>
      </c>
      <c r="CC146" s="283">
        <v>9.1300000000000008</v>
      </c>
      <c r="CD146" s="283">
        <v>9.1300000000000008</v>
      </c>
      <c r="CE146" s="283">
        <v>9.08</v>
      </c>
      <c r="CF146" s="283">
        <v>6.85</v>
      </c>
      <c r="CG146" s="283">
        <v>8.01</v>
      </c>
      <c r="CH146" s="283">
        <v>8.6300000000000008</v>
      </c>
      <c r="CI146" s="282">
        <f t="shared" si="286"/>
        <v>8</v>
      </c>
      <c r="CJ146" s="283">
        <f t="shared" si="287"/>
        <v>7.84</v>
      </c>
      <c r="CK146" s="283">
        <f t="shared" si="288"/>
        <v>8.16</v>
      </c>
      <c r="CL146" s="283">
        <f t="shared" si="289"/>
        <v>8.16</v>
      </c>
      <c r="CM146" s="283">
        <f t="shared" si="290"/>
        <v>7.48</v>
      </c>
      <c r="CN146" s="283">
        <f t="shared" si="291"/>
        <v>7.11</v>
      </c>
      <c r="CO146" s="283">
        <f t="shared" si="292"/>
        <v>7.11</v>
      </c>
      <c r="CP146" s="283">
        <f t="shared" si="293"/>
        <v>6.96</v>
      </c>
      <c r="CQ146" s="283">
        <f t="shared" si="294"/>
        <v>9.1300000000000008</v>
      </c>
      <c r="CR146" s="283">
        <f t="shared" si="295"/>
        <v>9.1300000000000008</v>
      </c>
      <c r="CS146" s="283">
        <f t="shared" si="296"/>
        <v>9.08</v>
      </c>
      <c r="CT146" s="283">
        <f t="shared" si="297"/>
        <v>6.85</v>
      </c>
      <c r="CU146" s="283">
        <f t="shared" si="298"/>
        <v>8.01</v>
      </c>
      <c r="CV146" s="283">
        <f t="shared" si="299"/>
        <v>8.6300000000000008</v>
      </c>
      <c r="CW146" s="286">
        <f t="shared" si="300"/>
        <v>1</v>
      </c>
      <c r="CX146" s="287">
        <f t="shared" si="301"/>
        <v>1</v>
      </c>
      <c r="CY146" s="287">
        <f t="shared" si="302"/>
        <v>1</v>
      </c>
      <c r="CZ146" s="287">
        <f t="shared" si="303"/>
        <v>1</v>
      </c>
      <c r="DA146" s="287">
        <f t="shared" si="304"/>
        <v>0</v>
      </c>
    </row>
    <row r="147" spans="1:105" ht="17" x14ac:dyDescent="0.25">
      <c r="A147" s="281" t="s">
        <v>189</v>
      </c>
      <c r="B147" s="94" t="s">
        <v>2613</v>
      </c>
      <c r="C147" s="282">
        <v>5.49</v>
      </c>
      <c r="D147" s="283">
        <v>7.26</v>
      </c>
      <c r="E147" s="283">
        <v>13.73</v>
      </c>
      <c r="F147" s="283">
        <v>13.73</v>
      </c>
      <c r="G147" s="283">
        <v>7.89</v>
      </c>
      <c r="H147" s="283">
        <v>7.07</v>
      </c>
      <c r="I147" s="283">
        <v>7.07</v>
      </c>
      <c r="J147" s="283">
        <v>8.65</v>
      </c>
      <c r="K147" s="283">
        <v>7.81</v>
      </c>
      <c r="L147" s="283">
        <v>7.81</v>
      </c>
      <c r="M147" s="283">
        <v>8.25</v>
      </c>
      <c r="N147" s="283">
        <v>2.11</v>
      </c>
      <c r="O147" s="283">
        <v>8.7200000000000006</v>
      </c>
      <c r="P147" s="283">
        <v>9.64</v>
      </c>
      <c r="Q147" s="284">
        <v>42.9</v>
      </c>
      <c r="R147" s="285">
        <v>38</v>
      </c>
      <c r="S147" s="285">
        <v>34.4</v>
      </c>
      <c r="T147" s="285">
        <v>34.4</v>
      </c>
      <c r="U147" s="285">
        <v>37.700000000000003</v>
      </c>
      <c r="V147" s="285">
        <v>31.6</v>
      </c>
      <c r="W147" s="285">
        <v>31.6</v>
      </c>
      <c r="X147" s="285">
        <v>18.399999999999999</v>
      </c>
      <c r="Y147" s="285">
        <v>46.4</v>
      </c>
      <c r="Z147" s="285">
        <v>46.4</v>
      </c>
      <c r="AA147" s="285">
        <v>41.9</v>
      </c>
      <c r="AB147" s="285">
        <v>26.6</v>
      </c>
      <c r="AC147" s="285">
        <v>25.2</v>
      </c>
      <c r="AD147" s="285">
        <v>27.9</v>
      </c>
      <c r="AE147" s="282">
        <f t="shared" si="244"/>
        <v>7.8142076502732234</v>
      </c>
      <c r="AF147" s="283">
        <f t="shared" si="245"/>
        <v>5.2341597796143251</v>
      </c>
      <c r="AG147" s="283">
        <f t="shared" si="246"/>
        <v>2.5054624908958485</v>
      </c>
      <c r="AH147" s="283">
        <f t="shared" si="247"/>
        <v>2.5054624908958485</v>
      </c>
      <c r="AI147" s="283">
        <f t="shared" si="248"/>
        <v>4.7782002534854255</v>
      </c>
      <c r="AJ147" s="283">
        <f t="shared" si="249"/>
        <v>4.4695898161244694</v>
      </c>
      <c r="AK147" s="283">
        <f t="shared" si="250"/>
        <v>4.4695898161244694</v>
      </c>
      <c r="AL147" s="283">
        <f t="shared" si="251"/>
        <v>2.1271676300578033</v>
      </c>
      <c r="AM147" s="283">
        <f t="shared" si="252"/>
        <v>5.9411011523687582</v>
      </c>
      <c r="AN147" s="283">
        <f t="shared" si="253"/>
        <v>5.9411011523687582</v>
      </c>
      <c r="AO147" s="283">
        <f t="shared" si="254"/>
        <v>5.0787878787878782</v>
      </c>
      <c r="AP147" s="283">
        <f t="shared" si="255"/>
        <v>12.606635071090048</v>
      </c>
      <c r="AQ147" s="283">
        <f t="shared" si="256"/>
        <v>2.8899082568807337</v>
      </c>
      <c r="AR147" s="283">
        <f t="shared" si="257"/>
        <v>2.8941908713692941</v>
      </c>
      <c r="AS147" s="284">
        <f t="shared" si="258"/>
        <v>42.9</v>
      </c>
      <c r="AT147" s="285">
        <f t="shared" si="259"/>
        <v>38</v>
      </c>
      <c r="AU147" s="285">
        <f t="shared" si="260"/>
        <v>34.4</v>
      </c>
      <c r="AV147" s="285">
        <f t="shared" si="261"/>
        <v>34.4</v>
      </c>
      <c r="AW147" s="285">
        <f t="shared" si="262"/>
        <v>37.700000000000003</v>
      </c>
      <c r="AX147" s="285">
        <f t="shared" si="263"/>
        <v>31.6</v>
      </c>
      <c r="AY147" s="285">
        <f t="shared" si="264"/>
        <v>31.6</v>
      </c>
      <c r="AZ147" s="285">
        <f t="shared" si="265"/>
        <v>18.399999999999999</v>
      </c>
      <c r="BA147" s="285">
        <f t="shared" si="266"/>
        <v>46.4</v>
      </c>
      <c r="BB147" s="285">
        <f t="shared" si="267"/>
        <v>46.4</v>
      </c>
      <c r="BC147" s="285">
        <f t="shared" si="268"/>
        <v>41.9</v>
      </c>
      <c r="BD147" s="285">
        <f t="shared" si="269"/>
        <v>26.6</v>
      </c>
      <c r="BE147" s="285">
        <f t="shared" si="270"/>
        <v>25.2</v>
      </c>
      <c r="BF147" s="285">
        <f t="shared" si="271"/>
        <v>27.9</v>
      </c>
      <c r="BG147" s="284">
        <f t="shared" si="272"/>
        <v>78.860294117647058</v>
      </c>
      <c r="BH147" s="285">
        <f t="shared" si="273"/>
        <v>70.631970260223056</v>
      </c>
      <c r="BI147" s="285">
        <f t="shared" si="274"/>
        <v>66.537717601547385</v>
      </c>
      <c r="BJ147" s="285">
        <f t="shared" si="275"/>
        <v>66.537717601547385</v>
      </c>
      <c r="BK147" s="285">
        <f t="shared" si="276"/>
        <v>77.412731006160172</v>
      </c>
      <c r="BL147" s="285">
        <f t="shared" si="277"/>
        <v>65.424430641821957</v>
      </c>
      <c r="BM147" s="285">
        <f t="shared" si="278"/>
        <v>65.424430641821957</v>
      </c>
      <c r="BN147" s="285">
        <f t="shared" si="279"/>
        <v>53.333333333333329</v>
      </c>
      <c r="BO147" s="285">
        <f t="shared" si="280"/>
        <v>95.277207392197113</v>
      </c>
      <c r="BP147" s="285">
        <f t="shared" si="281"/>
        <v>95.277207392197113</v>
      </c>
      <c r="BQ147" s="285">
        <f t="shared" si="282"/>
        <v>94.157303370786522</v>
      </c>
      <c r="BR147" s="285">
        <f t="shared" si="283"/>
        <v>52.465483234714</v>
      </c>
      <c r="BS147" s="285">
        <f t="shared" si="284"/>
        <v>48</v>
      </c>
      <c r="BT147" s="285">
        <f t="shared" si="285"/>
        <v>55.138339920948617</v>
      </c>
      <c r="BU147" s="282">
        <v>8.36</v>
      </c>
      <c r="BV147" s="283">
        <v>8.36</v>
      </c>
      <c r="BW147" s="283">
        <v>8.4600000000000009</v>
      </c>
      <c r="BX147" s="283">
        <v>8.4600000000000009</v>
      </c>
      <c r="BY147" s="283">
        <v>8.8800000000000008</v>
      </c>
      <c r="BZ147" s="283">
        <v>7.95</v>
      </c>
      <c r="CA147" s="283">
        <v>7.95</v>
      </c>
      <c r="CB147" s="283">
        <v>7.51</v>
      </c>
      <c r="CC147" s="283">
        <v>9.91</v>
      </c>
      <c r="CD147" s="283">
        <v>9.91</v>
      </c>
      <c r="CE147" s="283">
        <v>10.130000000000001</v>
      </c>
      <c r="CF147" s="283">
        <v>7.78</v>
      </c>
      <c r="CG147" s="283">
        <v>7.38</v>
      </c>
      <c r="CH147" s="283">
        <v>7.73</v>
      </c>
      <c r="CI147" s="282">
        <f t="shared" si="286"/>
        <v>8.36</v>
      </c>
      <c r="CJ147" s="283">
        <f t="shared" si="287"/>
        <v>8.36</v>
      </c>
      <c r="CK147" s="283">
        <f t="shared" si="288"/>
        <v>8.4600000000000009</v>
      </c>
      <c r="CL147" s="283">
        <f t="shared" si="289"/>
        <v>8.4600000000000009</v>
      </c>
      <c r="CM147" s="283">
        <f t="shared" si="290"/>
        <v>8.8800000000000008</v>
      </c>
      <c r="CN147" s="283">
        <f t="shared" si="291"/>
        <v>7.95</v>
      </c>
      <c r="CO147" s="283">
        <f t="shared" si="292"/>
        <v>7.95</v>
      </c>
      <c r="CP147" s="283">
        <f t="shared" si="293"/>
        <v>7.51</v>
      </c>
      <c r="CQ147" s="283">
        <f t="shared" si="294"/>
        <v>9.91</v>
      </c>
      <c r="CR147" s="283">
        <f t="shared" si="295"/>
        <v>9.91</v>
      </c>
      <c r="CS147" s="283">
        <f t="shared" si="296"/>
        <v>10.130000000000001</v>
      </c>
      <c r="CT147" s="283">
        <f t="shared" si="297"/>
        <v>7.78</v>
      </c>
      <c r="CU147" s="283">
        <f t="shared" si="298"/>
        <v>7.38</v>
      </c>
      <c r="CV147" s="283">
        <f t="shared" si="299"/>
        <v>7.73</v>
      </c>
      <c r="CW147" s="286">
        <f t="shared" si="300"/>
        <v>1</v>
      </c>
      <c r="CX147" s="287">
        <f t="shared" si="301"/>
        <v>1</v>
      </c>
      <c r="CY147" s="287">
        <f t="shared" si="302"/>
        <v>1</v>
      </c>
      <c r="CZ147" s="287">
        <f t="shared" si="303"/>
        <v>1</v>
      </c>
      <c r="DA147" s="287">
        <f t="shared" si="304"/>
        <v>0</v>
      </c>
    </row>
    <row r="148" spans="1:105" x14ac:dyDescent="0.2">
      <c r="A148" s="281" t="s">
        <v>190</v>
      </c>
      <c r="B148" s="94" t="s">
        <v>414</v>
      </c>
      <c r="C148" s="282">
        <v>3.69</v>
      </c>
      <c r="D148" s="283">
        <v>5.23</v>
      </c>
      <c r="E148" s="283">
        <v>6.21</v>
      </c>
      <c r="F148" s="283">
        <v>6.21</v>
      </c>
      <c r="G148" s="283">
        <v>5.24</v>
      </c>
      <c r="H148" s="283">
        <v>6.41</v>
      </c>
      <c r="I148" s="283">
        <v>6.41</v>
      </c>
      <c r="J148" s="283">
        <v>4.72</v>
      </c>
      <c r="K148" s="283">
        <v>6.81</v>
      </c>
      <c r="L148" s="283">
        <v>6.81</v>
      </c>
      <c r="M148" s="283">
        <v>5.56</v>
      </c>
      <c r="N148" s="283">
        <v>3.78</v>
      </c>
      <c r="O148" s="283">
        <v>3.53</v>
      </c>
      <c r="P148" s="283">
        <v>1.91</v>
      </c>
      <c r="Q148" s="284">
        <v>29.6</v>
      </c>
      <c r="R148" s="285">
        <v>30.6</v>
      </c>
      <c r="S148" s="285">
        <v>17.2</v>
      </c>
      <c r="T148" s="285">
        <v>17.2</v>
      </c>
      <c r="U148" s="285">
        <v>10.7</v>
      </c>
      <c r="V148" s="285">
        <v>14.1</v>
      </c>
      <c r="W148" s="285">
        <v>14.1</v>
      </c>
      <c r="X148" s="285">
        <v>18.7</v>
      </c>
      <c r="Y148" s="285">
        <v>11.1</v>
      </c>
      <c r="Z148" s="285">
        <v>11.1</v>
      </c>
      <c r="AA148" s="285">
        <v>14.8</v>
      </c>
      <c r="AB148" s="285">
        <v>20.5</v>
      </c>
      <c r="AC148" s="285">
        <v>31.5</v>
      </c>
      <c r="AD148" s="285">
        <v>16.899999999999999</v>
      </c>
      <c r="AE148" s="282">
        <f t="shared" si="244"/>
        <v>8.021680216802169</v>
      </c>
      <c r="AF148" s="283">
        <f t="shared" si="245"/>
        <v>5.8508604206500952</v>
      </c>
      <c r="AG148" s="283">
        <f t="shared" si="246"/>
        <v>2.7697262479871174</v>
      </c>
      <c r="AH148" s="283">
        <f t="shared" si="247"/>
        <v>2.7697262479871174</v>
      </c>
      <c r="AI148" s="283">
        <f t="shared" si="248"/>
        <v>2.0419847328244272</v>
      </c>
      <c r="AJ148" s="283">
        <f t="shared" si="249"/>
        <v>2.1996879875195008</v>
      </c>
      <c r="AK148" s="283">
        <f t="shared" si="250"/>
        <v>2.1996879875195008</v>
      </c>
      <c r="AL148" s="283">
        <f t="shared" si="251"/>
        <v>3.9618644067796609</v>
      </c>
      <c r="AM148" s="283">
        <f t="shared" si="252"/>
        <v>1.6299559471365639</v>
      </c>
      <c r="AN148" s="283">
        <f t="shared" si="253"/>
        <v>1.6299559471365639</v>
      </c>
      <c r="AO148" s="283">
        <f t="shared" si="254"/>
        <v>2.6618705035971226</v>
      </c>
      <c r="AP148" s="283">
        <f t="shared" si="255"/>
        <v>5.4232804232804233</v>
      </c>
      <c r="AQ148" s="283">
        <f t="shared" si="256"/>
        <v>8.9235127478753551</v>
      </c>
      <c r="AR148" s="283">
        <f t="shared" si="257"/>
        <v>8.8481675392670152</v>
      </c>
      <c r="AS148" s="284">
        <f t="shared" si="258"/>
        <v>29.6</v>
      </c>
      <c r="AT148" s="285">
        <f t="shared" si="259"/>
        <v>30.6</v>
      </c>
      <c r="AU148" s="285">
        <f t="shared" si="260"/>
        <v>17.2</v>
      </c>
      <c r="AV148" s="285">
        <f t="shared" si="261"/>
        <v>17.2</v>
      </c>
      <c r="AW148" s="285">
        <f t="shared" si="262"/>
        <v>10.7</v>
      </c>
      <c r="AX148" s="285">
        <f t="shared" si="263"/>
        <v>14.1</v>
      </c>
      <c r="AY148" s="285">
        <f t="shared" si="264"/>
        <v>14.1</v>
      </c>
      <c r="AZ148" s="285">
        <f t="shared" si="265"/>
        <v>18.7</v>
      </c>
      <c r="BA148" s="285">
        <f t="shared" si="266"/>
        <v>11.1</v>
      </c>
      <c r="BB148" s="285">
        <f t="shared" si="267"/>
        <v>11.1</v>
      </c>
      <c r="BC148" s="285">
        <f t="shared" si="268"/>
        <v>14.8</v>
      </c>
      <c r="BD148" s="285">
        <f t="shared" si="269"/>
        <v>20.5</v>
      </c>
      <c r="BE148" s="285">
        <f t="shared" si="270"/>
        <v>31.5</v>
      </c>
      <c r="BF148" s="285">
        <f t="shared" si="271"/>
        <v>16.899999999999999</v>
      </c>
      <c r="BG148" s="284">
        <f t="shared" si="272"/>
        <v>54.411764705882355</v>
      </c>
      <c r="BH148" s="285">
        <f t="shared" si="273"/>
        <v>56.877323420074354</v>
      </c>
      <c r="BI148" s="285">
        <f t="shared" si="274"/>
        <v>33.268858800773693</v>
      </c>
      <c r="BJ148" s="285">
        <f t="shared" si="275"/>
        <v>33.268858800773693</v>
      </c>
      <c r="BK148" s="285">
        <f t="shared" si="276"/>
        <v>21.97125256673511</v>
      </c>
      <c r="BL148" s="285">
        <f t="shared" si="277"/>
        <v>29.192546583850934</v>
      </c>
      <c r="BM148" s="285">
        <f t="shared" si="278"/>
        <v>29.192546583850934</v>
      </c>
      <c r="BN148" s="285">
        <f t="shared" si="279"/>
        <v>54.20289855072464</v>
      </c>
      <c r="BO148" s="285">
        <f t="shared" si="280"/>
        <v>22.792607802874741</v>
      </c>
      <c r="BP148" s="285">
        <f t="shared" si="281"/>
        <v>22.792607802874741</v>
      </c>
      <c r="BQ148" s="285">
        <f t="shared" si="282"/>
        <v>33.258426966292134</v>
      </c>
      <c r="BR148" s="285">
        <f t="shared" si="283"/>
        <v>40.433925049309664</v>
      </c>
      <c r="BS148" s="285">
        <f t="shared" si="284"/>
        <v>60</v>
      </c>
      <c r="BT148" s="285">
        <f t="shared" si="285"/>
        <v>33.399209486166001</v>
      </c>
      <c r="BU148" s="282">
        <v>9.66</v>
      </c>
      <c r="BV148" s="283">
        <v>9.61</v>
      </c>
      <c r="BW148" s="283">
        <v>10.25</v>
      </c>
      <c r="BX148" s="283">
        <v>10.25</v>
      </c>
      <c r="BY148" s="283">
        <v>10.210000000000001</v>
      </c>
      <c r="BZ148" s="283">
        <v>10.07</v>
      </c>
      <c r="CA148" s="283">
        <v>10.07</v>
      </c>
      <c r="CB148" s="283">
        <v>10.039999999999999</v>
      </c>
      <c r="CC148" s="283">
        <v>10.130000000000001</v>
      </c>
      <c r="CD148" s="283">
        <v>10.130000000000001</v>
      </c>
      <c r="CE148" s="283">
        <v>10.050000000000001</v>
      </c>
      <c r="CF148" s="283">
        <v>9.2899999999999991</v>
      </c>
      <c r="CG148" s="283">
        <v>9.68</v>
      </c>
      <c r="CH148" s="283">
        <v>9.24</v>
      </c>
      <c r="CI148" s="282">
        <f t="shared" si="286"/>
        <v>9.66</v>
      </c>
      <c r="CJ148" s="283">
        <f t="shared" si="287"/>
        <v>9.61</v>
      </c>
      <c r="CK148" s="283">
        <f t="shared" si="288"/>
        <v>10.25</v>
      </c>
      <c r="CL148" s="283">
        <f t="shared" si="289"/>
        <v>10.25</v>
      </c>
      <c r="CM148" s="283">
        <f t="shared" si="290"/>
        <v>10.210000000000001</v>
      </c>
      <c r="CN148" s="283">
        <f t="shared" si="291"/>
        <v>10.07</v>
      </c>
      <c r="CO148" s="283">
        <f t="shared" si="292"/>
        <v>10.07</v>
      </c>
      <c r="CP148" s="283">
        <f t="shared" si="293"/>
        <v>10.039999999999999</v>
      </c>
      <c r="CQ148" s="283">
        <f t="shared" si="294"/>
        <v>10.130000000000001</v>
      </c>
      <c r="CR148" s="283">
        <f t="shared" si="295"/>
        <v>10.130000000000001</v>
      </c>
      <c r="CS148" s="283">
        <f t="shared" si="296"/>
        <v>10.050000000000001</v>
      </c>
      <c r="CT148" s="283">
        <f t="shared" si="297"/>
        <v>9.2899999999999991</v>
      </c>
      <c r="CU148" s="283">
        <f t="shared" si="298"/>
        <v>9.68</v>
      </c>
      <c r="CV148" s="283">
        <f t="shared" si="299"/>
        <v>9.24</v>
      </c>
      <c r="CW148" s="286">
        <f t="shared" si="300"/>
        <v>1</v>
      </c>
      <c r="CX148" s="287">
        <f t="shared" si="301"/>
        <v>1</v>
      </c>
      <c r="CY148" s="287">
        <f t="shared" si="302"/>
        <v>1</v>
      </c>
      <c r="CZ148" s="287">
        <f t="shared" si="303"/>
        <v>1</v>
      </c>
      <c r="DA148" s="287">
        <f t="shared" si="304"/>
        <v>0</v>
      </c>
    </row>
    <row r="149" spans="1:105" ht="17" x14ac:dyDescent="0.25">
      <c r="A149" s="281" t="s">
        <v>30</v>
      </c>
      <c r="B149" s="94" t="s">
        <v>2614</v>
      </c>
      <c r="C149" s="282">
        <v>3.39</v>
      </c>
      <c r="D149" s="283">
        <v>3.91</v>
      </c>
      <c r="E149" s="283">
        <v>6.02</v>
      </c>
      <c r="F149" s="283">
        <v>6.02</v>
      </c>
      <c r="G149" s="283">
        <v>6.42</v>
      </c>
      <c r="H149" s="283">
        <v>4.71</v>
      </c>
      <c r="I149" s="283">
        <v>4.71</v>
      </c>
      <c r="J149" s="283">
        <v>3.66</v>
      </c>
      <c r="K149" s="283">
        <v>4.55</v>
      </c>
      <c r="L149" s="283">
        <v>4.55</v>
      </c>
      <c r="M149" s="283">
        <v>4.5599999999999996</v>
      </c>
      <c r="N149" s="283">
        <v>2.31</v>
      </c>
      <c r="O149" s="283">
        <v>3.91</v>
      </c>
      <c r="P149" s="283">
        <v>4.9000000000000004</v>
      </c>
      <c r="Q149" s="284">
        <v>40.299999999999997</v>
      </c>
      <c r="R149" s="285">
        <v>38.1</v>
      </c>
      <c r="S149" s="285">
        <v>29.3</v>
      </c>
      <c r="T149" s="285">
        <v>29.3</v>
      </c>
      <c r="U149" s="285">
        <v>28.8</v>
      </c>
      <c r="V149" s="285">
        <v>9.1999999999999993</v>
      </c>
      <c r="W149" s="285">
        <v>9.1999999999999993</v>
      </c>
      <c r="X149" s="285">
        <v>12.4</v>
      </c>
      <c r="Y149" s="285">
        <v>34.200000000000003</v>
      </c>
      <c r="Z149" s="285">
        <v>34.200000000000003</v>
      </c>
      <c r="AA149" s="285">
        <v>28.1</v>
      </c>
      <c r="AB149" s="285">
        <v>7.6</v>
      </c>
      <c r="AC149" s="285">
        <v>11.4</v>
      </c>
      <c r="AE149" s="282">
        <f t="shared" si="244"/>
        <v>11.887905604719762</v>
      </c>
      <c r="AF149" s="283">
        <f t="shared" si="245"/>
        <v>9.7442455242966748</v>
      </c>
      <c r="AG149" s="283">
        <f t="shared" si="246"/>
        <v>4.8671096345514959</v>
      </c>
      <c r="AH149" s="283">
        <f t="shared" si="247"/>
        <v>4.8671096345514959</v>
      </c>
      <c r="AI149" s="283">
        <f t="shared" si="248"/>
        <v>4.4859813084112155</v>
      </c>
      <c r="AJ149" s="283">
        <f t="shared" si="249"/>
        <v>1.9532908704883225</v>
      </c>
      <c r="AK149" s="283">
        <f t="shared" si="250"/>
        <v>1.9532908704883225</v>
      </c>
      <c r="AL149" s="283">
        <f t="shared" si="251"/>
        <v>3.3879781420765025</v>
      </c>
      <c r="AM149" s="283">
        <f t="shared" si="252"/>
        <v>7.5164835164835173</v>
      </c>
      <c r="AN149" s="283">
        <f t="shared" si="253"/>
        <v>7.5164835164835173</v>
      </c>
      <c r="AO149" s="283">
        <f t="shared" si="254"/>
        <v>6.162280701754387</v>
      </c>
      <c r="AP149" s="283">
        <f t="shared" si="255"/>
        <v>3.2900432900432897</v>
      </c>
      <c r="AQ149" s="283">
        <f t="shared" si="256"/>
        <v>2.9156010230179028</v>
      </c>
      <c r="AR149" s="283" t="str">
        <f t="shared" si="257"/>
        <v/>
      </c>
      <c r="AS149" s="284">
        <f t="shared" si="258"/>
        <v>40.299999999999997</v>
      </c>
      <c r="AT149" s="285">
        <f t="shared" si="259"/>
        <v>38.1</v>
      </c>
      <c r="AU149" s="285">
        <f t="shared" si="260"/>
        <v>29.3</v>
      </c>
      <c r="AV149" s="285">
        <f t="shared" si="261"/>
        <v>29.3</v>
      </c>
      <c r="AW149" s="285">
        <f t="shared" si="262"/>
        <v>28.8</v>
      </c>
      <c r="AX149" s="285">
        <f t="shared" si="263"/>
        <v>9.1999999999999993</v>
      </c>
      <c r="AY149" s="285">
        <f t="shared" si="264"/>
        <v>9.1999999999999993</v>
      </c>
      <c r="AZ149" s="285">
        <f t="shared" si="265"/>
        <v>12.4</v>
      </c>
      <c r="BA149" s="285">
        <f t="shared" si="266"/>
        <v>34.200000000000003</v>
      </c>
      <c r="BB149" s="285">
        <f t="shared" si="267"/>
        <v>34.200000000000003</v>
      </c>
      <c r="BC149" s="285">
        <f t="shared" si="268"/>
        <v>28.1</v>
      </c>
      <c r="BD149" s="285">
        <f t="shared" si="269"/>
        <v>7.6</v>
      </c>
      <c r="BE149" s="285">
        <f t="shared" si="270"/>
        <v>11.4</v>
      </c>
      <c r="BF149" s="285" t="str">
        <f t="shared" si="271"/>
        <v/>
      </c>
      <c r="BG149" s="284">
        <f t="shared" si="272"/>
        <v>74.080882352941174</v>
      </c>
      <c r="BH149" s="285">
        <f t="shared" si="273"/>
        <v>70.817843866171003</v>
      </c>
      <c r="BI149" s="285">
        <f t="shared" si="274"/>
        <v>56.67311411992263</v>
      </c>
      <c r="BJ149" s="285">
        <f t="shared" si="275"/>
        <v>56.67311411992263</v>
      </c>
      <c r="BK149" s="285">
        <f t="shared" si="276"/>
        <v>59.137577002053384</v>
      </c>
      <c r="BL149" s="285">
        <f t="shared" si="277"/>
        <v>19.047619047619047</v>
      </c>
      <c r="BM149" s="285">
        <f t="shared" si="278"/>
        <v>19.047619047619047</v>
      </c>
      <c r="BN149" s="285">
        <f t="shared" si="279"/>
        <v>35.94202898550725</v>
      </c>
      <c r="BO149" s="285">
        <f t="shared" si="280"/>
        <v>70.225872689938399</v>
      </c>
      <c r="BP149" s="285">
        <f t="shared" si="281"/>
        <v>70.225872689938399</v>
      </c>
      <c r="BQ149" s="285">
        <f t="shared" si="282"/>
        <v>63.146067415730336</v>
      </c>
      <c r="BR149" s="285">
        <f t="shared" si="283"/>
        <v>14.990138067061142</v>
      </c>
      <c r="BS149" s="285">
        <f t="shared" si="284"/>
        <v>21.714285714285715</v>
      </c>
      <c r="BT149" s="285" t="str">
        <f t="shared" si="285"/>
        <v/>
      </c>
      <c r="BU149" s="282">
        <v>9.94</v>
      </c>
      <c r="BV149" s="283">
        <v>9.8800000000000008</v>
      </c>
      <c r="BW149" s="283">
        <v>9.3000000000000007</v>
      </c>
      <c r="BX149" s="283">
        <v>9.3000000000000007</v>
      </c>
      <c r="BY149" s="283">
        <v>9.25</v>
      </c>
      <c r="BZ149" s="283">
        <v>8.68</v>
      </c>
      <c r="CA149" s="283">
        <v>8.68</v>
      </c>
      <c r="CB149" s="283">
        <v>8.64</v>
      </c>
      <c r="CC149" s="283">
        <v>10.59</v>
      </c>
      <c r="CD149" s="283">
        <v>10.59</v>
      </c>
      <c r="CE149" s="283">
        <v>9.42</v>
      </c>
      <c r="CF149" s="283">
        <v>8.51</v>
      </c>
      <c r="CG149" s="283">
        <v>8.51</v>
      </c>
      <c r="CI149" s="282">
        <f t="shared" si="286"/>
        <v>9.94</v>
      </c>
      <c r="CJ149" s="283">
        <f t="shared" si="287"/>
        <v>9.8800000000000008</v>
      </c>
      <c r="CK149" s="283">
        <f t="shared" si="288"/>
        <v>9.3000000000000007</v>
      </c>
      <c r="CL149" s="283">
        <f t="shared" si="289"/>
        <v>9.3000000000000007</v>
      </c>
      <c r="CM149" s="283">
        <f t="shared" si="290"/>
        <v>9.25</v>
      </c>
      <c r="CN149" s="283">
        <f t="shared" si="291"/>
        <v>8.68</v>
      </c>
      <c r="CO149" s="283">
        <f t="shared" si="292"/>
        <v>8.68</v>
      </c>
      <c r="CP149" s="283">
        <f t="shared" si="293"/>
        <v>8.64</v>
      </c>
      <c r="CQ149" s="283">
        <f t="shared" si="294"/>
        <v>10.59</v>
      </c>
      <c r="CR149" s="283">
        <f t="shared" si="295"/>
        <v>10.59</v>
      </c>
      <c r="CS149" s="283">
        <f t="shared" si="296"/>
        <v>9.42</v>
      </c>
      <c r="CT149" s="283">
        <f t="shared" si="297"/>
        <v>8.51</v>
      </c>
      <c r="CU149" s="283">
        <f t="shared" si="298"/>
        <v>8.51</v>
      </c>
      <c r="CV149" s="283" t="str">
        <f t="shared" si="299"/>
        <v/>
      </c>
      <c r="CW149" s="286">
        <f t="shared" si="300"/>
        <v>1</v>
      </c>
      <c r="CX149" s="287">
        <f t="shared" si="301"/>
        <v>1</v>
      </c>
      <c r="CY149" s="287">
        <f t="shared" si="302"/>
        <v>1</v>
      </c>
      <c r="CZ149" s="287">
        <f t="shared" si="303"/>
        <v>1</v>
      </c>
      <c r="DA149" s="287">
        <f t="shared" si="304"/>
        <v>0</v>
      </c>
    </row>
    <row r="150" spans="1:105" ht="17" x14ac:dyDescent="0.25">
      <c r="A150" s="281" t="s">
        <v>192</v>
      </c>
      <c r="B150" s="94" t="s">
        <v>2615</v>
      </c>
      <c r="C150" s="282">
        <v>4.82</v>
      </c>
      <c r="D150" s="283">
        <v>3.46</v>
      </c>
      <c r="E150" s="283">
        <v>9.59</v>
      </c>
      <c r="F150" s="283">
        <v>9.59</v>
      </c>
      <c r="G150" s="283">
        <v>7.66</v>
      </c>
      <c r="H150" s="283">
        <v>6.04</v>
      </c>
      <c r="I150" s="283">
        <v>6.04</v>
      </c>
      <c r="J150" s="283">
        <v>4.7300000000000004</v>
      </c>
      <c r="K150" s="283">
        <v>6.48</v>
      </c>
      <c r="L150" s="283">
        <v>6.48</v>
      </c>
      <c r="M150" s="283">
        <v>4.7300000000000004</v>
      </c>
      <c r="N150" s="283">
        <v>5.49</v>
      </c>
      <c r="O150" s="283">
        <v>4.4800000000000004</v>
      </c>
      <c r="P150" s="283">
        <v>5.54</v>
      </c>
      <c r="Q150" s="284">
        <v>45.1</v>
      </c>
      <c r="R150" s="285">
        <v>43.6</v>
      </c>
      <c r="S150" s="285">
        <v>33.9</v>
      </c>
      <c r="T150" s="285">
        <v>33.9</v>
      </c>
      <c r="U150" s="285">
        <v>33.700000000000003</v>
      </c>
      <c r="V150" s="285">
        <v>14.9</v>
      </c>
      <c r="W150" s="285">
        <v>14.9</v>
      </c>
      <c r="X150" s="285">
        <v>15.9</v>
      </c>
      <c r="Y150" s="285">
        <v>41.1</v>
      </c>
      <c r="Z150" s="285">
        <v>41.1</v>
      </c>
      <c r="AA150" s="285">
        <v>24.1</v>
      </c>
      <c r="AB150" s="285">
        <v>3.1</v>
      </c>
      <c r="AC150" s="285">
        <v>7.3</v>
      </c>
      <c r="AD150" s="285">
        <v>7.3</v>
      </c>
      <c r="AE150" s="282">
        <f t="shared" si="244"/>
        <v>9.3568464730290462</v>
      </c>
      <c r="AF150" s="283">
        <f t="shared" si="245"/>
        <v>12.601156069364162</v>
      </c>
      <c r="AG150" s="283">
        <f t="shared" si="246"/>
        <v>3.5349322210636078</v>
      </c>
      <c r="AH150" s="283">
        <f t="shared" si="247"/>
        <v>3.5349322210636078</v>
      </c>
      <c r="AI150" s="283">
        <f t="shared" si="248"/>
        <v>4.3994778067885116</v>
      </c>
      <c r="AJ150" s="283">
        <f t="shared" si="249"/>
        <v>2.4668874172185431</v>
      </c>
      <c r="AK150" s="283">
        <f t="shared" si="250"/>
        <v>2.4668874172185431</v>
      </c>
      <c r="AL150" s="283">
        <f t="shared" si="251"/>
        <v>3.3615221987315009</v>
      </c>
      <c r="AM150" s="283">
        <f t="shared" si="252"/>
        <v>6.3425925925925926</v>
      </c>
      <c r="AN150" s="283">
        <f t="shared" si="253"/>
        <v>6.3425925925925926</v>
      </c>
      <c r="AO150" s="283">
        <f t="shared" si="254"/>
        <v>5.0951374207188156</v>
      </c>
      <c r="AP150" s="283">
        <f t="shared" si="255"/>
        <v>0.56466302367941712</v>
      </c>
      <c r="AQ150" s="283">
        <f t="shared" si="256"/>
        <v>1.6294642857142856</v>
      </c>
      <c r="AR150" s="283">
        <f t="shared" si="257"/>
        <v>1.3176895306859204</v>
      </c>
      <c r="AS150" s="284">
        <f t="shared" si="258"/>
        <v>45.1</v>
      </c>
      <c r="AT150" s="285">
        <f t="shared" si="259"/>
        <v>43.6</v>
      </c>
      <c r="AU150" s="285">
        <f t="shared" si="260"/>
        <v>33.9</v>
      </c>
      <c r="AV150" s="285">
        <f t="shared" si="261"/>
        <v>33.9</v>
      </c>
      <c r="AW150" s="285">
        <f t="shared" si="262"/>
        <v>33.700000000000003</v>
      </c>
      <c r="AX150" s="285">
        <f t="shared" si="263"/>
        <v>14.9</v>
      </c>
      <c r="AY150" s="285">
        <f t="shared" si="264"/>
        <v>14.9</v>
      </c>
      <c r="AZ150" s="285">
        <f t="shared" si="265"/>
        <v>15.9</v>
      </c>
      <c r="BA150" s="285">
        <f t="shared" si="266"/>
        <v>41.1</v>
      </c>
      <c r="BB150" s="285">
        <f t="shared" si="267"/>
        <v>41.1</v>
      </c>
      <c r="BC150" s="285">
        <f t="shared" si="268"/>
        <v>24.1</v>
      </c>
      <c r="BD150" s="285" t="str">
        <f t="shared" si="269"/>
        <v/>
      </c>
      <c r="BE150" s="285">
        <f t="shared" si="270"/>
        <v>7.3</v>
      </c>
      <c r="BF150" s="285" t="str">
        <f t="shared" si="271"/>
        <v/>
      </c>
      <c r="BG150" s="284">
        <f t="shared" si="272"/>
        <v>82.904411764705884</v>
      </c>
      <c r="BH150" s="285">
        <f t="shared" si="273"/>
        <v>81.040892193308551</v>
      </c>
      <c r="BI150" s="285">
        <f t="shared" si="274"/>
        <v>65.570599613152794</v>
      </c>
      <c r="BJ150" s="285">
        <f t="shared" si="275"/>
        <v>65.570599613152794</v>
      </c>
      <c r="BK150" s="285">
        <f t="shared" si="276"/>
        <v>69.199178644763862</v>
      </c>
      <c r="BL150" s="285">
        <f t="shared" si="277"/>
        <v>30.848861283643895</v>
      </c>
      <c r="BM150" s="285">
        <f t="shared" si="278"/>
        <v>30.848861283643895</v>
      </c>
      <c r="BN150" s="285">
        <f t="shared" si="279"/>
        <v>46.086956521739133</v>
      </c>
      <c r="BO150" s="285">
        <f t="shared" si="280"/>
        <v>84.394250513347018</v>
      </c>
      <c r="BP150" s="285">
        <f t="shared" si="281"/>
        <v>84.394250513347018</v>
      </c>
      <c r="BQ150" s="285">
        <f t="shared" si="282"/>
        <v>54.157303370786515</v>
      </c>
      <c r="BR150" s="285" t="str">
        <f t="shared" si="283"/>
        <v/>
      </c>
      <c r="BS150" s="285">
        <f t="shared" si="284"/>
        <v>13.904761904761905</v>
      </c>
      <c r="BT150" s="285" t="str">
        <f t="shared" si="285"/>
        <v/>
      </c>
      <c r="BU150" s="282">
        <v>9.52</v>
      </c>
      <c r="BV150" s="283">
        <v>9.4600000000000009</v>
      </c>
      <c r="BW150" s="283">
        <v>9.0299999999999994</v>
      </c>
      <c r="BX150" s="283">
        <v>9.0299999999999994</v>
      </c>
      <c r="BY150" s="283">
        <v>9.1199999999999992</v>
      </c>
      <c r="BZ150" s="283">
        <v>8.84</v>
      </c>
      <c r="CA150" s="283">
        <v>8.84</v>
      </c>
      <c r="CB150" s="283">
        <v>8.7799999999999994</v>
      </c>
      <c r="CC150" s="283">
        <v>9.8800000000000008</v>
      </c>
      <c r="CD150" s="283">
        <v>9.8800000000000008</v>
      </c>
      <c r="CE150" s="283">
        <v>8.98</v>
      </c>
      <c r="CF150" s="283">
        <v>8.4600000000000009</v>
      </c>
      <c r="CG150" s="283">
        <v>8.7899999999999991</v>
      </c>
      <c r="CH150" s="283">
        <v>8.58</v>
      </c>
      <c r="CI150" s="282">
        <f t="shared" si="286"/>
        <v>9.52</v>
      </c>
      <c r="CJ150" s="283">
        <f t="shared" si="287"/>
        <v>9.4600000000000009</v>
      </c>
      <c r="CK150" s="283">
        <f t="shared" si="288"/>
        <v>9.0299999999999994</v>
      </c>
      <c r="CL150" s="283">
        <f t="shared" si="289"/>
        <v>9.0299999999999994</v>
      </c>
      <c r="CM150" s="283">
        <f t="shared" si="290"/>
        <v>9.1199999999999992</v>
      </c>
      <c r="CN150" s="283">
        <f t="shared" si="291"/>
        <v>8.84</v>
      </c>
      <c r="CO150" s="283">
        <f t="shared" si="292"/>
        <v>8.84</v>
      </c>
      <c r="CP150" s="283">
        <f t="shared" si="293"/>
        <v>8.7799999999999994</v>
      </c>
      <c r="CQ150" s="283">
        <f t="shared" si="294"/>
        <v>9.8800000000000008</v>
      </c>
      <c r="CR150" s="283">
        <f t="shared" si="295"/>
        <v>9.8800000000000008</v>
      </c>
      <c r="CS150" s="283">
        <f t="shared" si="296"/>
        <v>8.98</v>
      </c>
      <c r="CT150" s="283" t="str">
        <f t="shared" si="297"/>
        <v/>
      </c>
      <c r="CU150" s="283">
        <f t="shared" si="298"/>
        <v>8.7899999999999991</v>
      </c>
      <c r="CV150" s="283" t="str">
        <f t="shared" si="299"/>
        <v/>
      </c>
      <c r="CW150" s="286">
        <f t="shared" si="300"/>
        <v>1</v>
      </c>
      <c r="CX150" s="287">
        <f t="shared" si="301"/>
        <v>1</v>
      </c>
      <c r="CY150" s="287">
        <f t="shared" si="302"/>
        <v>1</v>
      </c>
      <c r="CZ150" s="287">
        <f t="shared" si="303"/>
        <v>1</v>
      </c>
      <c r="DA150" s="287">
        <f t="shared" si="304"/>
        <v>0</v>
      </c>
    </row>
    <row r="151" spans="1:105" ht="17" x14ac:dyDescent="0.25">
      <c r="A151" s="281" t="s">
        <v>20</v>
      </c>
      <c r="B151" s="94" t="s">
        <v>2616</v>
      </c>
      <c r="C151" s="282">
        <v>5.83</v>
      </c>
      <c r="D151" s="283">
        <v>4.96</v>
      </c>
      <c r="E151" s="283">
        <v>5.52</v>
      </c>
      <c r="F151" s="283">
        <v>5.52</v>
      </c>
      <c r="G151" s="283">
        <v>7.23</v>
      </c>
      <c r="H151" s="283">
        <v>5.13</v>
      </c>
      <c r="I151" s="283">
        <v>5.13</v>
      </c>
      <c r="J151" s="283">
        <v>5.0599999999999996</v>
      </c>
      <c r="K151" s="283">
        <v>7.83</v>
      </c>
      <c r="L151" s="283">
        <v>7.83</v>
      </c>
      <c r="M151" s="283">
        <v>7.46</v>
      </c>
      <c r="N151" s="283">
        <v>5.75</v>
      </c>
      <c r="O151" s="283">
        <v>4.1500000000000004</v>
      </c>
      <c r="P151" s="283">
        <v>5.59</v>
      </c>
      <c r="Q151" s="284">
        <v>49.6</v>
      </c>
      <c r="R151" s="285">
        <v>48.1</v>
      </c>
      <c r="Y151" s="285">
        <v>25.4</v>
      </c>
      <c r="Z151" s="285">
        <v>25.4</v>
      </c>
      <c r="AE151" s="282">
        <f t="shared" si="244"/>
        <v>8.5077186963979425</v>
      </c>
      <c r="AF151" s="283">
        <f t="shared" si="245"/>
        <v>9.69758064516129</v>
      </c>
      <c r="AG151" s="283" t="str">
        <f t="shared" si="246"/>
        <v/>
      </c>
      <c r="AH151" s="283" t="str">
        <f t="shared" si="247"/>
        <v/>
      </c>
      <c r="AI151" s="283" t="str">
        <f t="shared" si="248"/>
        <v/>
      </c>
      <c r="AJ151" s="283" t="str">
        <f t="shared" si="249"/>
        <v/>
      </c>
      <c r="AK151" s="283" t="str">
        <f t="shared" si="250"/>
        <v/>
      </c>
      <c r="AL151" s="283" t="str">
        <f t="shared" si="251"/>
        <v/>
      </c>
      <c r="AM151" s="283">
        <f t="shared" si="252"/>
        <v>3.2439335887611747</v>
      </c>
      <c r="AN151" s="283">
        <f t="shared" si="253"/>
        <v>3.2439335887611747</v>
      </c>
      <c r="AO151" s="283" t="str">
        <f t="shared" si="254"/>
        <v/>
      </c>
      <c r="AP151" s="283" t="str">
        <f t="shared" si="255"/>
        <v/>
      </c>
      <c r="AQ151" s="283" t="str">
        <f t="shared" si="256"/>
        <v/>
      </c>
      <c r="AR151" s="283" t="str">
        <f t="shared" si="257"/>
        <v/>
      </c>
      <c r="AS151" s="284">
        <f t="shared" si="258"/>
        <v>49.6</v>
      </c>
      <c r="AT151" s="285">
        <f t="shared" si="259"/>
        <v>48.1</v>
      </c>
      <c r="AU151" s="285" t="str">
        <f t="shared" si="260"/>
        <v/>
      </c>
      <c r="AV151" s="285" t="str">
        <f t="shared" si="261"/>
        <v/>
      </c>
      <c r="AW151" s="285" t="str">
        <f t="shared" si="262"/>
        <v/>
      </c>
      <c r="AX151" s="285" t="str">
        <f t="shared" si="263"/>
        <v/>
      </c>
      <c r="AY151" s="285" t="str">
        <f t="shared" si="264"/>
        <v/>
      </c>
      <c r="AZ151" s="285" t="str">
        <f t="shared" si="265"/>
        <v/>
      </c>
      <c r="BA151" s="285">
        <f t="shared" si="266"/>
        <v>25.4</v>
      </c>
      <c r="BB151" s="285">
        <f t="shared" si="267"/>
        <v>25.4</v>
      </c>
      <c r="BC151" s="285" t="str">
        <f t="shared" si="268"/>
        <v/>
      </c>
      <c r="BD151" s="285" t="str">
        <f t="shared" si="269"/>
        <v/>
      </c>
      <c r="BE151" s="285" t="str">
        <f t="shared" si="270"/>
        <v/>
      </c>
      <c r="BF151" s="285" t="str">
        <f t="shared" si="271"/>
        <v/>
      </c>
      <c r="BG151" s="284">
        <f t="shared" si="272"/>
        <v>91.17647058823529</v>
      </c>
      <c r="BH151" s="285">
        <f t="shared" si="273"/>
        <v>89.405204460966544</v>
      </c>
      <c r="BI151" s="285" t="str">
        <f t="shared" si="274"/>
        <v/>
      </c>
      <c r="BJ151" s="285" t="str">
        <f t="shared" si="275"/>
        <v/>
      </c>
      <c r="BK151" s="285" t="str">
        <f t="shared" si="276"/>
        <v/>
      </c>
      <c r="BL151" s="285" t="str">
        <f t="shared" si="277"/>
        <v/>
      </c>
      <c r="BM151" s="285" t="str">
        <f t="shared" si="278"/>
        <v/>
      </c>
      <c r="BN151" s="285" t="str">
        <f t="shared" si="279"/>
        <v/>
      </c>
      <c r="BO151" s="285">
        <f t="shared" si="280"/>
        <v>52.156057494866523</v>
      </c>
      <c r="BP151" s="285">
        <f t="shared" si="281"/>
        <v>52.156057494866523</v>
      </c>
      <c r="BQ151" s="285" t="str">
        <f t="shared" si="282"/>
        <v/>
      </c>
      <c r="BR151" s="285" t="str">
        <f t="shared" si="283"/>
        <v/>
      </c>
      <c r="BS151" s="285" t="str">
        <f t="shared" si="284"/>
        <v/>
      </c>
      <c r="BT151" s="285" t="str">
        <f t="shared" si="285"/>
        <v/>
      </c>
      <c r="BU151" s="282">
        <v>11.03</v>
      </c>
      <c r="BV151" s="283">
        <v>10.97</v>
      </c>
      <c r="CC151" s="283">
        <v>9.09</v>
      </c>
      <c r="CD151" s="283">
        <v>9.09</v>
      </c>
      <c r="CI151" s="282">
        <f t="shared" si="286"/>
        <v>11.03</v>
      </c>
      <c r="CJ151" s="283">
        <f t="shared" si="287"/>
        <v>10.97</v>
      </c>
      <c r="CK151" s="283" t="str">
        <f t="shared" si="288"/>
        <v/>
      </c>
      <c r="CL151" s="283" t="str">
        <f t="shared" si="289"/>
        <v/>
      </c>
      <c r="CM151" s="283" t="str">
        <f t="shared" si="290"/>
        <v/>
      </c>
      <c r="CN151" s="283" t="str">
        <f t="shared" si="291"/>
        <v/>
      </c>
      <c r="CO151" s="283" t="str">
        <f t="shared" si="292"/>
        <v/>
      </c>
      <c r="CP151" s="283" t="str">
        <f t="shared" si="293"/>
        <v/>
      </c>
      <c r="CQ151" s="283">
        <f t="shared" si="294"/>
        <v>9.09</v>
      </c>
      <c r="CR151" s="283">
        <f t="shared" si="295"/>
        <v>9.09</v>
      </c>
      <c r="CS151" s="283" t="str">
        <f t="shared" si="296"/>
        <v/>
      </c>
      <c r="CT151" s="283" t="str">
        <f t="shared" si="297"/>
        <v/>
      </c>
      <c r="CU151" s="283" t="str">
        <f t="shared" si="298"/>
        <v/>
      </c>
      <c r="CV151" s="283" t="str">
        <f t="shared" si="299"/>
        <v/>
      </c>
      <c r="CW151" s="286">
        <f t="shared" si="300"/>
        <v>1</v>
      </c>
      <c r="CX151" s="287" t="str">
        <f t="shared" si="301"/>
        <v/>
      </c>
      <c r="CY151" s="287">
        <f t="shared" si="302"/>
        <v>1</v>
      </c>
      <c r="CZ151" s="287" t="str">
        <f t="shared" si="303"/>
        <v/>
      </c>
      <c r="DA151" s="287">
        <f t="shared" si="304"/>
        <v>2</v>
      </c>
    </row>
  </sheetData>
  <conditionalFormatting sqref="AE2:AR1048576">
    <cfRule type="cellIs" dxfId="22" priority="1" operator="lessThan">
      <formula>1.35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0.79998168889431442"/>
  </sheetPr>
  <dimension ref="A1:BU153"/>
  <sheetViews>
    <sheetView zoomScale="120" zoomScaleNormal="120" workbookViewId="0">
      <pane xSplit="1" ySplit="1" topLeftCell="B49" activePane="bottomRight" state="frozen"/>
      <selection activeCell="P8" sqref="P8"/>
      <selection pane="topRight" activeCell="P8" sqref="P8"/>
      <selection pane="bottomLeft" activeCell="P8" sqref="P8"/>
      <selection pane="bottomRight" activeCell="A64" sqref="A64"/>
    </sheetView>
  </sheetViews>
  <sheetFormatPr baseColWidth="10" defaultColWidth="10.83203125" defaultRowHeight="15" x14ac:dyDescent="0.2"/>
  <cols>
    <col min="1" max="1" width="8.33203125" style="84" bestFit="1" customWidth="1"/>
    <col min="2" max="2" width="5.33203125" style="12" bestFit="1" customWidth="1"/>
    <col min="3" max="3" width="5.33203125" style="11" customWidth="1"/>
    <col min="4" max="5" width="5.33203125" style="11" bestFit="1" customWidth="1"/>
    <col min="6" max="6" width="5.33203125" style="11" customWidth="1"/>
    <col min="7" max="7" width="4.1640625" style="11" customWidth="1"/>
    <col min="8" max="15" width="5.33203125" style="11" bestFit="1" customWidth="1"/>
    <col min="16" max="16" width="5.33203125" style="89" bestFit="1" customWidth="1"/>
    <col min="17" max="17" width="5.33203125" style="90" customWidth="1"/>
    <col min="18" max="19" width="5.33203125" style="90" bestFit="1" customWidth="1"/>
    <col min="20" max="20" width="5.33203125" style="90" customWidth="1"/>
    <col min="21" max="21" width="4.6640625" style="90" bestFit="1" customWidth="1"/>
    <col min="22" max="29" width="5.33203125" style="90" bestFit="1" customWidth="1"/>
    <col min="30" max="30" width="4.6640625" style="89" bestFit="1" customWidth="1"/>
    <col min="31" max="31" width="4.6640625" style="90" customWidth="1"/>
    <col min="32" max="33" width="4.6640625" style="90" bestFit="1" customWidth="1"/>
    <col min="34" max="34" width="4.6640625" style="90" customWidth="1"/>
    <col min="35" max="35" width="3" style="90" customWidth="1"/>
    <col min="36" max="43" width="4.6640625" style="90" bestFit="1" customWidth="1"/>
    <col min="44" max="44" width="4.6640625" style="20" bestFit="1" customWidth="1"/>
    <col min="45" max="47" width="4.6640625" style="4" bestFit="1" customWidth="1"/>
    <col min="48" max="48" width="4.6640625" style="3" bestFit="1" customWidth="1"/>
    <col min="49" max="51" width="4.6640625" style="4" bestFit="1" customWidth="1"/>
    <col min="52" max="52" width="4.6640625" style="91" bestFit="1" customWidth="1"/>
    <col min="53" max="53" width="4.6640625" style="90" customWidth="1"/>
    <col min="54" max="55" width="4.6640625" style="90" bestFit="1" customWidth="1"/>
    <col min="56" max="56" width="4.6640625" style="90" customWidth="1"/>
    <col min="57" max="57" width="3" style="90" customWidth="1"/>
    <col min="58" max="65" width="4.6640625" style="90" bestFit="1" customWidth="1"/>
    <col min="66" max="66" width="3.6640625" style="20" bestFit="1" customWidth="1"/>
    <col min="67" max="69" width="4.1640625" style="4" bestFit="1" customWidth="1"/>
    <col min="70" max="70" width="3.6640625" style="1" bestFit="1" customWidth="1"/>
    <col min="71" max="73" width="4.1640625" style="1" bestFit="1" customWidth="1"/>
    <col min="74" max="16384" width="10.83203125" style="1"/>
  </cols>
  <sheetData>
    <row r="1" spans="1:73" s="7" customFormat="1" ht="89" customHeight="1" x14ac:dyDescent="0.2">
      <c r="A1" s="18" t="s">
        <v>199</v>
      </c>
      <c r="B1" s="275" t="s">
        <v>567</v>
      </c>
      <c r="C1" s="276" t="s">
        <v>566</v>
      </c>
      <c r="D1" s="276" t="s">
        <v>565</v>
      </c>
      <c r="E1" s="276" t="s">
        <v>564</v>
      </c>
      <c r="F1" s="276" t="s">
        <v>563</v>
      </c>
      <c r="G1" s="276" t="s">
        <v>562</v>
      </c>
      <c r="H1" s="276" t="s">
        <v>561</v>
      </c>
      <c r="I1" s="276" t="s">
        <v>560</v>
      </c>
      <c r="J1" s="276" t="s">
        <v>559</v>
      </c>
      <c r="K1" s="276" t="s">
        <v>558</v>
      </c>
      <c r="L1" s="276" t="s">
        <v>557</v>
      </c>
      <c r="M1" s="276" t="s">
        <v>556</v>
      </c>
      <c r="N1" s="276" t="s">
        <v>555</v>
      </c>
      <c r="O1" s="276" t="s">
        <v>554</v>
      </c>
      <c r="P1" s="273" t="s">
        <v>539</v>
      </c>
      <c r="Q1" s="274" t="s">
        <v>538</v>
      </c>
      <c r="R1" s="274" t="s">
        <v>537</v>
      </c>
      <c r="S1" s="274" t="s">
        <v>536</v>
      </c>
      <c r="T1" s="274" t="s">
        <v>535</v>
      </c>
      <c r="U1" s="274" t="s">
        <v>534</v>
      </c>
      <c r="V1" s="274" t="s">
        <v>533</v>
      </c>
      <c r="W1" s="274" t="s">
        <v>532</v>
      </c>
      <c r="X1" s="274" t="s">
        <v>531</v>
      </c>
      <c r="Y1" s="274" t="s">
        <v>530</v>
      </c>
      <c r="Z1" s="274" t="s">
        <v>529</v>
      </c>
      <c r="AA1" s="274" t="s">
        <v>528</v>
      </c>
      <c r="AB1" s="274" t="s">
        <v>527</v>
      </c>
      <c r="AC1" s="274" t="s">
        <v>526</v>
      </c>
      <c r="AD1" s="14" t="s">
        <v>200</v>
      </c>
      <c r="AE1" s="15" t="s">
        <v>2517</v>
      </c>
      <c r="AF1" s="15" t="s">
        <v>201</v>
      </c>
      <c r="AG1" s="15" t="s">
        <v>202</v>
      </c>
      <c r="AH1" s="15" t="s">
        <v>2617</v>
      </c>
      <c r="AI1" s="15" t="s">
        <v>616</v>
      </c>
      <c r="AJ1" s="15" t="s">
        <v>617</v>
      </c>
      <c r="AK1" s="15" t="s">
        <v>203</v>
      </c>
      <c r="AL1" s="15" t="s">
        <v>204</v>
      </c>
      <c r="AM1" s="15" t="s">
        <v>219</v>
      </c>
      <c r="AN1" s="15" t="s">
        <v>218</v>
      </c>
      <c r="AO1" s="15" t="s">
        <v>205</v>
      </c>
      <c r="AP1" s="15" t="s">
        <v>217</v>
      </c>
      <c r="AQ1" s="15" t="s">
        <v>216</v>
      </c>
      <c r="AR1" s="83" t="s">
        <v>248</v>
      </c>
      <c r="AS1" s="82" t="s">
        <v>249</v>
      </c>
      <c r="AT1" s="82" t="s">
        <v>250</v>
      </c>
      <c r="AU1" s="82" t="s">
        <v>251</v>
      </c>
      <c r="AV1" s="81" t="s">
        <v>256</v>
      </c>
      <c r="AW1" s="82" t="s">
        <v>257</v>
      </c>
      <c r="AX1" s="82" t="s">
        <v>258</v>
      </c>
      <c r="AY1" s="82" t="s">
        <v>259</v>
      </c>
      <c r="AZ1" s="30" t="s">
        <v>230</v>
      </c>
      <c r="BA1" s="15" t="s">
        <v>2618</v>
      </c>
      <c r="BB1" s="15" t="s">
        <v>231</v>
      </c>
      <c r="BC1" s="15" t="s">
        <v>232</v>
      </c>
      <c r="BD1" s="15" t="s">
        <v>2619</v>
      </c>
      <c r="BE1" s="15" t="s">
        <v>618</v>
      </c>
      <c r="BF1" s="15" t="s">
        <v>619</v>
      </c>
      <c r="BG1" s="15" t="s">
        <v>233</v>
      </c>
      <c r="BH1" s="15" t="s">
        <v>234</v>
      </c>
      <c r="BI1" s="15" t="s">
        <v>235</v>
      </c>
      <c r="BJ1" s="15" t="s">
        <v>236</v>
      </c>
      <c r="BK1" s="15" t="s">
        <v>237</v>
      </c>
      <c r="BL1" s="15" t="s">
        <v>238</v>
      </c>
      <c r="BM1" s="15" t="s">
        <v>239</v>
      </c>
      <c r="BN1" s="83" t="s">
        <v>264</v>
      </c>
      <c r="BO1" s="82" t="s">
        <v>265</v>
      </c>
      <c r="BP1" s="82" t="s">
        <v>266</v>
      </c>
      <c r="BQ1" s="82" t="s">
        <v>267</v>
      </c>
      <c r="BR1" s="81" t="s">
        <v>272</v>
      </c>
      <c r="BS1" s="82" t="s">
        <v>273</v>
      </c>
      <c r="BT1" s="82" t="s">
        <v>274</v>
      </c>
      <c r="BU1" s="82" t="s">
        <v>275</v>
      </c>
    </row>
    <row r="2" spans="1:73" x14ac:dyDescent="0.2">
      <c r="A2" s="84" t="s">
        <v>33</v>
      </c>
      <c r="B2" s="12">
        <f>_xlfn.IFNA(VLOOKUP($A2,'I-EmEC'!$A:$DD,MATCH(B$1,'I-EmEC'!$A$1:$DD$1,0),FALSE),"")</f>
        <v>23.713235294117649</v>
      </c>
      <c r="C2" s="11">
        <f>_xlfn.IFNA(VLOOKUP($A2,'I-EmEC'!$A:$DD,MATCH(C$1,'I-EmEC'!$A$1:$DD$1,0),FALSE),"")</f>
        <v>20.074349442379184</v>
      </c>
      <c r="D2" s="11">
        <f>_xlfn.IFNA(VLOOKUP($A2,'I-EmEC'!$A:$DD,MATCH(D$1,'I-EmEC'!$A$1:$DD$1,0),FALSE),"")</f>
        <v>46.808510638297868</v>
      </c>
      <c r="E2" s="11">
        <f>_xlfn.IFNA(VLOOKUP($A2,'I-EmEC'!$A:$DD,MATCH(E$1,'I-EmEC'!$A$1:$DD$1,0),FALSE),"")</f>
        <v>46.808510638297868</v>
      </c>
      <c r="F2" s="11">
        <f>_xlfn.IFNA(VLOOKUP($A2,'I-EmEC'!$A:$DD,MATCH(F$1,'I-EmEC'!$A$1:$DD$1,0),FALSE),"")</f>
        <v>40.862422997946602</v>
      </c>
      <c r="G2" s="11">
        <f>_xlfn.IFNA(VLOOKUP($A2,'I-EmEC'!$A:$DD,MATCH(G$1,'I-EmEC'!$A$1:$DD$1,0),FALSE),"")</f>
        <v>50.103519668737064</v>
      </c>
      <c r="H2" s="11">
        <f>_xlfn.IFNA(VLOOKUP($A2,'I-EmEC'!$A:$DD,MATCH(H$1,'I-EmEC'!$A$1:$DD$1,0),FALSE),"")</f>
        <v>50.103519668737064</v>
      </c>
      <c r="I2" s="11">
        <f>_xlfn.IFNA(VLOOKUP($A2,'I-EmEC'!$A:$DD,MATCH(I$1,'I-EmEC'!$A$1:$DD$1,0),FALSE),"")</f>
        <v>37.681159420289852</v>
      </c>
      <c r="J2" s="11">
        <f>_xlfn.IFNA(VLOOKUP($A2,'I-EmEC'!$A:$DD,MATCH(J$1,'I-EmEC'!$A$1:$DD$1,0),FALSE),"")</f>
        <v>43.531827515400408</v>
      </c>
      <c r="K2" s="11">
        <f>_xlfn.IFNA(VLOOKUP($A2,'I-EmEC'!$A:$DD,MATCH(K$1,'I-EmEC'!$A$1:$DD$1,0),FALSE),"")</f>
        <v>43.531827515400408</v>
      </c>
      <c r="L2" s="11">
        <f>_xlfn.IFNA(VLOOKUP($A2,'I-EmEC'!$A:$DD,MATCH(L$1,'I-EmEC'!$A$1:$DD$1,0),FALSE),"")</f>
        <v>44.044943820224724</v>
      </c>
      <c r="M2" s="11">
        <f>_xlfn.IFNA(VLOOKUP($A2,'I-EmEC'!$A:$DD,MATCH(M$1,'I-EmEC'!$A$1:$DD$1,0),FALSE),"")</f>
        <v>29.388560157790927</v>
      </c>
      <c r="N2" s="11">
        <f>_xlfn.IFNA(VLOOKUP($A2,'I-EmEC'!$A:$DD,MATCH(N$1,'I-EmEC'!$A$1:$DD$1,0),FALSE),"")</f>
        <v>27.61904761904762</v>
      </c>
      <c r="O2" s="11">
        <f>_xlfn.IFNA(VLOOKUP($A2,'I-EmEC'!$A:$DD,MATCH(O$1,'I-EmEC'!$A$1:$DD$1,0),FALSE),"")</f>
        <v>22.92490118577075</v>
      </c>
      <c r="P2" s="9">
        <f>_xlfn.IFNA(VLOOKUP($A2,'I-EmEC'!$A:$DD,MATCH(P$1,'I-EmEC'!$A$1:$DD$1,0),FALSE),"")</f>
        <v>5.88</v>
      </c>
      <c r="Q2" s="10">
        <f>_xlfn.IFNA(VLOOKUP($A2,'I-EmEC'!$A:$DD,MATCH(Q$1,'I-EmEC'!$A$1:$DD$1,0),FALSE),"")</f>
        <v>5.9</v>
      </c>
      <c r="R2" s="10">
        <f>_xlfn.IFNA(VLOOKUP($A2,'I-EmEC'!$A:$DD,MATCH(R$1,'I-EmEC'!$A$1:$DD$1,0),FALSE),"")</f>
        <v>6.35</v>
      </c>
      <c r="S2" s="10">
        <f>_xlfn.IFNA(VLOOKUP($A2,'I-EmEC'!$A:$DD,MATCH(S$1,'I-EmEC'!$A$1:$DD$1,0),FALSE),"")</f>
        <v>6.35</v>
      </c>
      <c r="T2" s="10">
        <f>_xlfn.IFNA(VLOOKUP($A2,'I-EmEC'!$A:$DD,MATCH(T$1,'I-EmEC'!$A$1:$DD$1,0),FALSE),"")</f>
        <v>6.96</v>
      </c>
      <c r="U2" s="10">
        <f>_xlfn.IFNA(VLOOKUP($A2,'I-EmEC'!$A:$DD,MATCH(U$1,'I-EmEC'!$A$1:$DD$1,0),FALSE),"")</f>
        <v>6.5</v>
      </c>
      <c r="V2" s="10">
        <f>_xlfn.IFNA(VLOOKUP($A2,'I-EmEC'!$A:$DD,MATCH(V$1,'I-EmEC'!$A$1:$DD$1,0),FALSE),"")</f>
        <v>6.5</v>
      </c>
      <c r="W2" s="10">
        <f>_xlfn.IFNA(VLOOKUP($A2,'I-EmEC'!$A:$DD,MATCH(W$1,'I-EmEC'!$A$1:$DD$1,0),FALSE),"")</f>
        <v>6.19</v>
      </c>
      <c r="X2" s="10">
        <f>_xlfn.IFNA(VLOOKUP($A2,'I-EmEC'!$A:$DD,MATCH(X$1,'I-EmEC'!$A$1:$DD$1,0),FALSE),"")</f>
        <v>6.08</v>
      </c>
      <c r="Y2" s="10">
        <f>_xlfn.IFNA(VLOOKUP($A2,'I-EmEC'!$A:$DD,MATCH(Y$1,'I-EmEC'!$A$1:$DD$1,0),FALSE),"")</f>
        <v>6.08</v>
      </c>
      <c r="Z2" s="10">
        <f>_xlfn.IFNA(VLOOKUP($A2,'I-EmEC'!$A:$DD,MATCH(Z$1,'I-EmEC'!$A$1:$DD$1,0),FALSE),"")</f>
        <v>7.07</v>
      </c>
      <c r="AA2" s="10">
        <f>_xlfn.IFNA(VLOOKUP($A2,'I-EmEC'!$A:$DD,MATCH(AA$1,'I-EmEC'!$A$1:$DD$1,0),FALSE),"")</f>
        <v>5.92</v>
      </c>
      <c r="AB2" s="10">
        <f>_xlfn.IFNA(VLOOKUP($A2,'I-EmEC'!$A:$DD,MATCH(AB$1,'I-EmEC'!$A$1:$DD$1,0),FALSE),"")</f>
        <v>5.88</v>
      </c>
      <c r="AC2" s="10">
        <f>_xlfn.IFNA(VLOOKUP($A2,'I-EmEC'!$A:$DD,MATCH(AC$1,'I-EmEC'!$A$1:$DD$1,0),FALSE),"")</f>
        <v>5.83</v>
      </c>
      <c r="AD2" s="9">
        <f t="shared" ref="AD2:AQ2" si="0">IFERROR(LOG(B2/10^-P2),"")</f>
        <v>7.2549908106010692</v>
      </c>
      <c r="AE2" s="10">
        <f t="shared" si="0"/>
        <v>7.2026414798205618</v>
      </c>
      <c r="AF2" s="10">
        <f t="shared" si="0"/>
        <v>8.0203248228864883</v>
      </c>
      <c r="AG2" s="10">
        <f t="shared" si="0"/>
        <v>8.0203248228864883</v>
      </c>
      <c r="AH2" s="10">
        <f t="shared" si="0"/>
        <v>8.5713241151950719</v>
      </c>
      <c r="AI2" s="10">
        <f t="shared" si="0"/>
        <v>8.1998682352289194</v>
      </c>
      <c r="AJ2" s="10">
        <f t="shared" si="0"/>
        <v>8.1998682352289194</v>
      </c>
      <c r="AK2" s="10">
        <f t="shared" si="0"/>
        <v>7.7661242572335638</v>
      </c>
      <c r="AL2" s="10">
        <f t="shared" si="0"/>
        <v>7.7188068997141182</v>
      </c>
      <c r="AM2" s="10">
        <f t="shared" si="0"/>
        <v>7.7188068997141182</v>
      </c>
      <c r="AN2" s="10">
        <f t="shared" si="0"/>
        <v>8.7138960603755464</v>
      </c>
      <c r="AO2" s="10">
        <f t="shared" si="0"/>
        <v>7.3881783090789384</v>
      </c>
      <c r="AP2" s="10">
        <f t="shared" si="0"/>
        <v>7.3212086988290181</v>
      </c>
      <c r="AQ2" s="10">
        <f t="shared" si="0"/>
        <v>7.1903074723871194</v>
      </c>
      <c r="AR2" s="21">
        <f t="shared" ref="AR2" si="1">IF(COUNT(AD2:AD2)=0,"",MAX(AD2:AD2))</f>
        <v>7.2549908106010692</v>
      </c>
      <c r="AS2" s="11">
        <f t="shared" ref="AS2" si="2">IF(COUNT(AF2:AK2)=0,"",MAX(AF2:AK2))</f>
        <v>8.5713241151950719</v>
      </c>
      <c r="AT2" s="11">
        <f t="shared" ref="AT2" si="3">IF(COUNT(AL2:AO2)=0,"",MAX(AL2:AO2))</f>
        <v>8.7138960603755464</v>
      </c>
      <c r="AU2" s="11">
        <f t="shared" ref="AU2" si="4">IF(COUNT(AP2:AQ2)=0,"",MAX(AP2:AQ2))</f>
        <v>7.3212086988290181</v>
      </c>
      <c r="AV2" s="12">
        <f t="shared" ref="AV2" si="5">IF(COUNT(AD2:AD2)=0,"",AVERAGE(AD2:AD2))</f>
        <v>7.2549908106010692</v>
      </c>
      <c r="AW2" s="11">
        <f t="shared" ref="AW2" si="6">IF(COUNT(AF2:AK2)=0,"",AVERAGE(AF2:AK2))</f>
        <v>8.1296390814432424</v>
      </c>
      <c r="AX2" s="11">
        <f t="shared" ref="AX2" si="7">IF(COUNT(AL2:AO2)=0,"",AVERAGE(AL2:AO2))</f>
        <v>7.8849220422206798</v>
      </c>
      <c r="AY2" s="11">
        <f t="shared" ref="AY2" si="8">IF(COUNT(AP2:AQ2)=0,"",AVERAGE(AP2:AQ2))</f>
        <v>7.2557580856080683</v>
      </c>
      <c r="AZ2" s="27">
        <f>IFERROR((AD2-MIN($AD2:$AQ2))/(MAX($AD2:$AQ2)-MIN($AD2:$AQ2)),"")</f>
        <v>4.245459615797615E-2</v>
      </c>
      <c r="BA2" s="10">
        <f t="shared" ref="BA2:BE2" si="9">IFERROR((AE2-MIN($AD2:$AQ2))/(MAX($AD2:$AQ2)-MIN($AD2:$AQ2)),"")</f>
        <v>8.0953661183080887E-3</v>
      </c>
      <c r="BB2" s="10">
        <f t="shared" si="9"/>
        <v>0.54477787313649373</v>
      </c>
      <c r="BC2" s="10">
        <f t="shared" si="9"/>
        <v>0.54477787313649373</v>
      </c>
      <c r="BD2" s="10">
        <f t="shared" si="9"/>
        <v>0.90642359341329126</v>
      </c>
      <c r="BE2" s="10">
        <f t="shared" si="9"/>
        <v>0.66262032336085497</v>
      </c>
      <c r="BF2" s="10">
        <f t="shared" ref="BF2:BM2" si="10">IFERROR((AJ2-MIN($AD2:$AQ2))/(MAX($AD2:$AQ2)-MIN($AD2:$AQ2)),"")</f>
        <v>0.66262032336085497</v>
      </c>
      <c r="BG2" s="10">
        <f t="shared" si="10"/>
        <v>0.37793456145972276</v>
      </c>
      <c r="BH2" s="10">
        <f t="shared" si="10"/>
        <v>0.34687804272987449</v>
      </c>
      <c r="BI2" s="10">
        <f t="shared" si="10"/>
        <v>0.34687804272987449</v>
      </c>
      <c r="BJ2" s="10">
        <f t="shared" si="10"/>
        <v>1</v>
      </c>
      <c r="BK2" s="10">
        <f t="shared" si="10"/>
        <v>0.12987156654478824</v>
      </c>
      <c r="BL2" s="10">
        <f t="shared" si="10"/>
        <v>8.5916386794893107E-2</v>
      </c>
      <c r="BM2" s="10">
        <f t="shared" si="10"/>
        <v>0</v>
      </c>
      <c r="BN2" s="21">
        <f t="shared" ref="BN2" si="11">IF(COUNT(AZ2:AZ2)=0,"",MAX(AZ2:AZ2))</f>
        <v>4.245459615797615E-2</v>
      </c>
      <c r="BO2" s="11">
        <f t="shared" ref="BO2" si="12">IF(COUNT(BB2:BG2)=0,"",MAX(BB2:BG2))</f>
        <v>0.90642359341329126</v>
      </c>
      <c r="BP2" s="11">
        <f t="shared" ref="BP2" si="13">IF(COUNT(BH2:BK2)=0,"",MAX(BH2:BK2))</f>
        <v>1</v>
      </c>
      <c r="BQ2" s="11">
        <f t="shared" ref="BQ2" si="14">IF(COUNT(BL2:BM2)=0,"",MAX(BL2:BM2))</f>
        <v>8.5916386794893107E-2</v>
      </c>
      <c r="BR2" s="12">
        <f t="shared" ref="BR2" si="15">IF(COUNT(AZ2:AZ2)=0,"",AVERAGE(AZ2:AZ2))</f>
        <v>4.245459615797615E-2</v>
      </c>
      <c r="BS2" s="11">
        <f t="shared" ref="BS2" si="16">IF(COUNT(BB2:BG2)=0,"",AVERAGE(BB2:BG2))</f>
        <v>0.61652575797795195</v>
      </c>
      <c r="BT2" s="11">
        <f t="shared" ref="BT2" si="17">IF(COUNT(BH2:BK2)=0,"",AVERAGE(BH2:BK2))</f>
        <v>0.45590691300113434</v>
      </c>
      <c r="BU2" s="11">
        <f t="shared" ref="BU2" si="18">IF(COUNT(BL2:BM2)=0,"",AVERAGE(BL2:BM2))</f>
        <v>4.2958193397446554E-2</v>
      </c>
    </row>
    <row r="3" spans="1:73" x14ac:dyDescent="0.2">
      <c r="A3" s="84" t="s">
        <v>34</v>
      </c>
      <c r="B3" s="12" t="str">
        <f>_xlfn.IFNA(VLOOKUP($A3,'I-EmEC'!$A:$DD,MATCH(B$1,'I-EmEC'!$A$1:$DD$1,0),FALSE),"")</f>
        <v/>
      </c>
      <c r="C3" s="11" t="str">
        <f>_xlfn.IFNA(VLOOKUP($A3,'I-EmEC'!$A:$DD,MATCH(C$1,'I-EmEC'!$A$1:$DD$1,0),FALSE),"")</f>
        <v/>
      </c>
      <c r="D3" s="11">
        <f>_xlfn.IFNA(VLOOKUP($A3,'I-EmEC'!$A:$DD,MATCH(D$1,'I-EmEC'!$A$1:$DD$1,0),FALSE),"")</f>
        <v>27.659574468085104</v>
      </c>
      <c r="E3" s="11">
        <f>_xlfn.IFNA(VLOOKUP($A3,'I-EmEC'!$A:$DD,MATCH(E$1,'I-EmEC'!$A$1:$DD$1,0),FALSE),"")</f>
        <v>27.659574468085104</v>
      </c>
      <c r="F3" s="11">
        <f>_xlfn.IFNA(VLOOKUP($A3,'I-EmEC'!$A:$DD,MATCH(F$1,'I-EmEC'!$A$1:$DD$1,0),FALSE),"")</f>
        <v>27.515400410677618</v>
      </c>
      <c r="G3" s="11">
        <f>_xlfn.IFNA(VLOOKUP($A3,'I-EmEC'!$A:$DD,MATCH(G$1,'I-EmEC'!$A$1:$DD$1,0),FALSE),"")</f>
        <v>23.395445134575571</v>
      </c>
      <c r="H3" s="11">
        <f>_xlfn.IFNA(VLOOKUP($A3,'I-EmEC'!$A:$DD,MATCH(H$1,'I-EmEC'!$A$1:$DD$1,0),FALSE),"")</f>
        <v>23.395445134575571</v>
      </c>
      <c r="I3" s="11">
        <f>_xlfn.IFNA(VLOOKUP($A3,'I-EmEC'!$A:$DD,MATCH(I$1,'I-EmEC'!$A$1:$DD$1,0),FALSE),"")</f>
        <v>30.144927536231883</v>
      </c>
      <c r="J3" s="11">
        <f>_xlfn.IFNA(VLOOKUP($A3,'I-EmEC'!$A:$DD,MATCH(J$1,'I-EmEC'!$A$1:$DD$1,0),FALSE),"")</f>
        <v>12.936344969199178</v>
      </c>
      <c r="K3" s="11">
        <f>_xlfn.IFNA(VLOOKUP($A3,'I-EmEC'!$A:$DD,MATCH(K$1,'I-EmEC'!$A$1:$DD$1,0),FALSE),"")</f>
        <v>12.936344969199178</v>
      </c>
      <c r="L3" s="11">
        <f>_xlfn.IFNA(VLOOKUP($A3,'I-EmEC'!$A:$DD,MATCH(L$1,'I-EmEC'!$A$1:$DD$1,0),FALSE),"")</f>
        <v>26.741573033707866</v>
      </c>
      <c r="M3" s="11" t="str">
        <f>_xlfn.IFNA(VLOOKUP($A3,'I-EmEC'!$A:$DD,MATCH(M$1,'I-EmEC'!$A$1:$DD$1,0),FALSE),"")</f>
        <v/>
      </c>
      <c r="N3" s="11">
        <f>_xlfn.IFNA(VLOOKUP($A3,'I-EmEC'!$A:$DD,MATCH(N$1,'I-EmEC'!$A$1:$DD$1,0),FALSE),"")</f>
        <v>11.047619047619047</v>
      </c>
      <c r="O3" s="11" t="str">
        <f>_xlfn.IFNA(VLOOKUP($A3,'I-EmEC'!$A:$DD,MATCH(O$1,'I-EmEC'!$A$1:$DD$1,0),FALSE),"")</f>
        <v/>
      </c>
      <c r="P3" s="9" t="str">
        <f>_xlfn.IFNA(VLOOKUP($A3,'I-EmEC'!$A:$DD,MATCH(P$1,'I-EmEC'!$A$1:$DD$1,0),FALSE),"")</f>
        <v/>
      </c>
      <c r="Q3" s="10" t="str">
        <f>_xlfn.IFNA(VLOOKUP($A3,'I-EmEC'!$A:$DD,MATCH(Q$1,'I-EmEC'!$A$1:$DD$1,0),FALSE),"")</f>
        <v/>
      </c>
      <c r="R3" s="10">
        <f>_xlfn.IFNA(VLOOKUP($A3,'I-EmEC'!$A:$DD,MATCH(R$1,'I-EmEC'!$A$1:$DD$1,0),FALSE),"")</f>
        <v>7.55</v>
      </c>
      <c r="S3" s="10">
        <f>_xlfn.IFNA(VLOOKUP($A3,'I-EmEC'!$A:$DD,MATCH(S$1,'I-EmEC'!$A$1:$DD$1,0),FALSE),"")</f>
        <v>7.55</v>
      </c>
      <c r="T3" s="10">
        <f>_xlfn.IFNA(VLOOKUP($A3,'I-EmEC'!$A:$DD,MATCH(T$1,'I-EmEC'!$A$1:$DD$1,0),FALSE),"")</f>
        <v>7.95</v>
      </c>
      <c r="U3" s="10">
        <f>_xlfn.IFNA(VLOOKUP($A3,'I-EmEC'!$A:$DD,MATCH(U$1,'I-EmEC'!$A$1:$DD$1,0),FALSE),"")</f>
        <v>7.23</v>
      </c>
      <c r="V3" s="10">
        <f>_xlfn.IFNA(VLOOKUP($A3,'I-EmEC'!$A:$DD,MATCH(V$1,'I-EmEC'!$A$1:$DD$1,0),FALSE),"")</f>
        <v>7.23</v>
      </c>
      <c r="W3" s="10">
        <f>_xlfn.IFNA(VLOOKUP($A3,'I-EmEC'!$A:$DD,MATCH(W$1,'I-EmEC'!$A$1:$DD$1,0),FALSE),"")</f>
        <v>7.44</v>
      </c>
      <c r="X3" s="10">
        <f>_xlfn.IFNA(VLOOKUP($A3,'I-EmEC'!$A:$DD,MATCH(X$1,'I-EmEC'!$A$1:$DD$1,0),FALSE),"")</f>
        <v>7.1</v>
      </c>
      <c r="Y3" s="10">
        <f>_xlfn.IFNA(VLOOKUP($A3,'I-EmEC'!$A:$DD,MATCH(Y$1,'I-EmEC'!$A$1:$DD$1,0),FALSE),"")</f>
        <v>7.1</v>
      </c>
      <c r="Z3" s="10">
        <f>_xlfn.IFNA(VLOOKUP($A3,'I-EmEC'!$A:$DD,MATCH(Z$1,'I-EmEC'!$A$1:$DD$1,0),FALSE),"")</f>
        <v>7.39</v>
      </c>
      <c r="AA3" s="10" t="str">
        <f>_xlfn.IFNA(VLOOKUP($A3,'I-EmEC'!$A:$DD,MATCH(AA$1,'I-EmEC'!$A$1:$DD$1,0),FALSE),"")</f>
        <v/>
      </c>
      <c r="AB3" s="10">
        <f>_xlfn.IFNA(VLOOKUP($A3,'I-EmEC'!$A:$DD,MATCH(AB$1,'I-EmEC'!$A$1:$DD$1,0),FALSE),"")</f>
        <v>7.08</v>
      </c>
      <c r="AC3" s="10" t="str">
        <f>_xlfn.IFNA(VLOOKUP($A3,'I-EmEC'!$A:$DD,MATCH(AC$1,'I-EmEC'!$A$1:$DD$1,0),FALSE),"")</f>
        <v/>
      </c>
      <c r="AD3" s="9" t="str">
        <f t="shared" ref="AD3:AD66" si="19">IFERROR(LOG(B3/10^-P3),"")</f>
        <v/>
      </c>
      <c r="AE3" s="10" t="str">
        <f t="shared" ref="AE3:AE66" si="20">IFERROR(LOG(C3/10^-Q3),"")</f>
        <v/>
      </c>
      <c r="AF3" s="10">
        <f t="shared" ref="AF3:AF66" si="21">IFERROR(LOG(D3/10^-R3),"")</f>
        <v>8.9918454943711197</v>
      </c>
      <c r="AG3" s="10">
        <f t="shared" ref="AG3:AG66" si="22">IFERROR(LOG(E3/10^-S3),"")</f>
        <v>8.9918454943711197</v>
      </c>
      <c r="AH3" s="10">
        <f t="shared" ref="AH3:AH66" si="23">IFERROR(LOG(F3/10^-T3),"")</f>
        <v>9.3895758371501739</v>
      </c>
      <c r="AI3" s="10">
        <f t="shared" ref="AI3:AI66" si="24">IFERROR(LOG(G3/10^-U3),"")</f>
        <v>8.5991313127319078</v>
      </c>
      <c r="AJ3" s="10">
        <f t="shared" ref="AJ3:AJ66" si="25">IFERROR(LOG(H3/10^-V3),"")</f>
        <v>8.5991313127319078</v>
      </c>
      <c r="AK3" s="10">
        <f t="shared" ref="AK3:AK66" si="26">IFERROR(LOG(I3/10^-W3),"")</f>
        <v>8.9192142442255076</v>
      </c>
      <c r="AL3" s="10">
        <f t="shared" ref="AL3:AL66" si="27">IFERROR(LOG(J3/10^-X3),"")</f>
        <v>8.2118115882389464</v>
      </c>
      <c r="AM3" s="10">
        <f t="shared" ref="AM3:AM66" si="28">IFERROR(LOG(K3/10^-Y3),"")</f>
        <v>8.2118115882389464</v>
      </c>
      <c r="AN3" s="10">
        <f t="shared" ref="AN3:AN66" si="29">IFERROR(LOG(L3/10^-Z3),"")</f>
        <v>8.8171869504115996</v>
      </c>
      <c r="AO3" s="10" t="str">
        <f t="shared" ref="AO3:AO66" si="30">IFERROR(LOG(M3/10^-AA3),"")</f>
        <v/>
      </c>
      <c r="AP3" s="10">
        <f t="shared" ref="AP3:AP66" si="31">IFERROR(LOG(N3/10^-AB3),"")</f>
        <v>8.1232686901569817</v>
      </c>
      <c r="AQ3" s="10" t="str">
        <f t="shared" ref="AQ3:AQ66" si="32">IFERROR(LOG(O3/10^-AC3),"")</f>
        <v/>
      </c>
      <c r="AR3" s="21" t="str">
        <f t="shared" ref="AR3:AR66" si="33">IF(COUNT(AD3:AD3)=0,"",MAX(AD3:AD3))</f>
        <v/>
      </c>
      <c r="AS3" s="11">
        <f t="shared" ref="AS3:AS66" si="34">IF(COUNT(AF3:AK3)=0,"",MAX(AF3:AK3))</f>
        <v>9.3895758371501739</v>
      </c>
      <c r="AT3" s="11">
        <f t="shared" ref="AT3:AT66" si="35">IF(COUNT(AL3:AO3)=0,"",MAX(AL3:AO3))</f>
        <v>8.8171869504115996</v>
      </c>
      <c r="AU3" s="11">
        <f t="shared" ref="AU3:AU66" si="36">IF(COUNT(AP3:AQ3)=0,"",MAX(AP3:AQ3))</f>
        <v>8.1232686901569817</v>
      </c>
      <c r="AV3" s="12" t="str">
        <f t="shared" ref="AV3:AV66" si="37">IF(COUNT(AD3:AD3)=0,"",AVERAGE(AD3:AD3))</f>
        <v/>
      </c>
      <c r="AW3" s="11">
        <f t="shared" ref="AW3:AW66" si="38">IF(COUNT(AF3:AK3)=0,"",AVERAGE(AF3:AK3))</f>
        <v>8.9151239492636218</v>
      </c>
      <c r="AX3" s="11">
        <f t="shared" ref="AX3:AX66" si="39">IF(COUNT(AL3:AO3)=0,"",AVERAGE(AL3:AO3))</f>
        <v>8.4136033756298314</v>
      </c>
      <c r="AY3" s="11">
        <f t="shared" ref="AY3:AY66" si="40">IF(COUNT(AP3:AQ3)=0,"",AVERAGE(AP3:AQ3))</f>
        <v>8.1232686901569817</v>
      </c>
      <c r="AZ3" s="27" t="str">
        <f t="shared" ref="AZ3:AZ66" si="41">IFERROR((AD3-MIN($AD3:$AQ3))/(MAX($AD3:$AQ3)-MIN($AD3:$AQ3)),"")</f>
        <v/>
      </c>
      <c r="BA3" s="10" t="str">
        <f t="shared" ref="BA3:BA66" si="42">IFERROR((AE3-MIN($AD3:$AQ3))/(MAX($AD3:$AQ3)-MIN($AD3:$AQ3)),"")</f>
        <v/>
      </c>
      <c r="BB3" s="10">
        <f t="shared" ref="BB3:BB66" si="43">IFERROR((AF3-MIN($AD3:$AQ3))/(MAX($AD3:$AQ3)-MIN($AD3:$AQ3)),"")</f>
        <v>0.6859132132962743</v>
      </c>
      <c r="BC3" s="10">
        <f t="shared" ref="BC3:BC66" si="44">IFERROR((AG3-MIN($AD3:$AQ3))/(MAX($AD3:$AQ3)-MIN($AD3:$AQ3)),"")</f>
        <v>0.6859132132962743</v>
      </c>
      <c r="BD3" s="10">
        <f t="shared" ref="BD3:BD66" si="45">IFERROR((AH3-MIN($AD3:$AQ3))/(MAX($AD3:$AQ3)-MIN($AD3:$AQ3)),"")</f>
        <v>1</v>
      </c>
      <c r="BE3" s="10">
        <f t="shared" ref="BE3:BE66" si="46">IFERROR((AI3-MIN($AD3:$AQ3))/(MAX($AD3:$AQ3)-MIN($AD3:$AQ3)),"")</f>
        <v>0.37578767813547242</v>
      </c>
      <c r="BF3" s="10">
        <f t="shared" ref="BF3:BF66" si="47">IFERROR((AJ3-MIN($AD3:$AQ3))/(MAX($AD3:$AQ3)-MIN($AD3:$AQ3)),"")</f>
        <v>0.37578767813547242</v>
      </c>
      <c r="BG3" s="10">
        <f t="shared" ref="BG3:BG66" si="48">IFERROR((AK3-MIN($AD3:$AQ3))/(MAX($AD3:$AQ3)-MIN($AD3:$AQ3)),"")</f>
        <v>0.62855647301563</v>
      </c>
      <c r="BH3" s="10">
        <f t="shared" ref="BH3:BH66" si="49">IFERROR((AL3-MIN($AD3:$AQ3))/(MAX($AD3:$AQ3)-MIN($AD3:$AQ3)),"")</f>
        <v>6.9922134051132151E-2</v>
      </c>
      <c r="BI3" s="10">
        <f t="shared" ref="BI3:BI66" si="50">IFERROR((AM3-MIN($AD3:$AQ3))/(MAX($AD3:$AQ3)-MIN($AD3:$AQ3)),"")</f>
        <v>6.9922134051132151E-2</v>
      </c>
      <c r="BJ3" s="10">
        <f t="shared" ref="BJ3:BJ66" si="51">IFERROR((AN3-MIN($AD3:$AQ3))/(MAX($AD3:$AQ3)-MIN($AD3:$AQ3)),"")</f>
        <v>0.54798574098101371</v>
      </c>
      <c r="BK3" s="10" t="str">
        <f t="shared" ref="BK3:BK66" si="52">IFERROR((AO3-MIN($AD3:$AQ3))/(MAX($AD3:$AQ3)-MIN($AD3:$AQ3)),"")</f>
        <v/>
      </c>
      <c r="BL3" s="10">
        <f t="shared" ref="BL3:BL66" si="53">IFERROR((AP3-MIN($AD3:$AQ3))/(MAX($AD3:$AQ3)-MIN($AD3:$AQ3)),"")</f>
        <v>0</v>
      </c>
      <c r="BM3" s="10" t="str">
        <f t="shared" ref="BM3:BM66" si="54">IFERROR((AQ3-MIN($AD3:$AQ3))/(MAX($AD3:$AQ3)-MIN($AD3:$AQ3)),"")</f>
        <v/>
      </c>
      <c r="BN3" s="21" t="str">
        <f t="shared" ref="BN3:BN66" si="55">IF(COUNT(AZ3:AZ3)=0,"",MAX(AZ3:AZ3))</f>
        <v/>
      </c>
      <c r="BO3" s="11">
        <f t="shared" ref="BO3:BO66" si="56">IF(COUNT(BB3:BG3)=0,"",MAX(BB3:BG3))</f>
        <v>1</v>
      </c>
      <c r="BP3" s="11">
        <f t="shared" ref="BP3:BP66" si="57">IF(COUNT(BH3:BK3)=0,"",MAX(BH3:BK3))</f>
        <v>0.54798574098101371</v>
      </c>
      <c r="BQ3" s="11">
        <f t="shared" ref="BQ3:BQ66" si="58">IF(COUNT(BL3:BM3)=0,"",MAX(BL3:BM3))</f>
        <v>0</v>
      </c>
      <c r="BR3" s="12" t="str">
        <f t="shared" ref="BR3:BR66" si="59">IF(COUNT(AZ3:AZ3)=0,"",AVERAGE(AZ3:AZ3))</f>
        <v/>
      </c>
      <c r="BS3" s="11">
        <f t="shared" ref="BS3:BS66" si="60">IF(COUNT(BB3:BG3)=0,"",AVERAGE(BB3:BG3))</f>
        <v>0.62532637597985385</v>
      </c>
      <c r="BT3" s="11">
        <f t="shared" ref="BT3:BT66" si="61">IF(COUNT(BH3:BK3)=0,"",AVERAGE(BH3:BK3))</f>
        <v>0.22927666969442603</v>
      </c>
      <c r="BU3" s="11">
        <f t="shared" ref="BU3:BU66" si="62">IF(COUNT(BL3:BM3)=0,"",AVERAGE(BL3:BM3))</f>
        <v>0</v>
      </c>
    </row>
    <row r="4" spans="1:73" x14ac:dyDescent="0.2">
      <c r="A4" s="84" t="s">
        <v>35</v>
      </c>
      <c r="B4" s="12" t="str">
        <f>_xlfn.IFNA(VLOOKUP($A4,'I-EmEC'!$A:$DD,MATCH(B$1,'I-EmEC'!$A$1:$DD$1,0),FALSE),"")</f>
        <v/>
      </c>
      <c r="C4" s="11" t="str">
        <f>_xlfn.IFNA(VLOOKUP($A4,'I-EmEC'!$A:$DD,MATCH(C$1,'I-EmEC'!$A$1:$DD$1,0),FALSE),"")</f>
        <v/>
      </c>
      <c r="D4" s="11">
        <f>_xlfn.IFNA(VLOOKUP($A4,'I-EmEC'!$A:$DD,MATCH(D$1,'I-EmEC'!$A$1:$DD$1,0),FALSE),"")</f>
        <v>27.079303675048354</v>
      </c>
      <c r="E4" s="11">
        <f>_xlfn.IFNA(VLOOKUP($A4,'I-EmEC'!$A:$DD,MATCH(E$1,'I-EmEC'!$A$1:$DD$1,0),FALSE),"")</f>
        <v>27.079303675048354</v>
      </c>
      <c r="F4" s="11">
        <f>_xlfn.IFNA(VLOOKUP($A4,'I-EmEC'!$A:$DD,MATCH(F$1,'I-EmEC'!$A$1:$DD$1,0),FALSE),"")</f>
        <v>19.301848049281315</v>
      </c>
      <c r="G4" s="11">
        <f>_xlfn.IFNA(VLOOKUP($A4,'I-EmEC'!$A:$DD,MATCH(G$1,'I-EmEC'!$A$1:$DD$1,0),FALSE),"")</f>
        <v>38.716356107660459</v>
      </c>
      <c r="H4" s="11">
        <f>_xlfn.IFNA(VLOOKUP($A4,'I-EmEC'!$A:$DD,MATCH(H$1,'I-EmEC'!$A$1:$DD$1,0),FALSE),"")</f>
        <v>38.716356107660459</v>
      </c>
      <c r="I4" s="11">
        <f>_xlfn.IFNA(VLOOKUP($A4,'I-EmEC'!$A:$DD,MATCH(I$1,'I-EmEC'!$A$1:$DD$1,0),FALSE),"")</f>
        <v>36.231884057971016</v>
      </c>
      <c r="J4" s="11">
        <f>_xlfn.IFNA(VLOOKUP($A4,'I-EmEC'!$A:$DD,MATCH(J$1,'I-EmEC'!$A$1:$DD$1,0),FALSE),"")</f>
        <v>18.891170431211496</v>
      </c>
      <c r="K4" s="11">
        <f>_xlfn.IFNA(VLOOKUP($A4,'I-EmEC'!$A:$DD,MATCH(K$1,'I-EmEC'!$A$1:$DD$1,0),FALSE),"")</f>
        <v>18.891170431211496</v>
      </c>
      <c r="L4" s="11">
        <f>_xlfn.IFNA(VLOOKUP($A4,'I-EmEC'!$A:$DD,MATCH(L$1,'I-EmEC'!$A$1:$DD$1,0),FALSE),"")</f>
        <v>36.40449438202247</v>
      </c>
      <c r="M4" s="11" t="str">
        <f>_xlfn.IFNA(VLOOKUP($A4,'I-EmEC'!$A:$DD,MATCH(M$1,'I-EmEC'!$A$1:$DD$1,0),FALSE),"")</f>
        <v/>
      </c>
      <c r="N4" s="11" t="str">
        <f>_xlfn.IFNA(VLOOKUP($A4,'I-EmEC'!$A:$DD,MATCH(N$1,'I-EmEC'!$A$1:$DD$1,0),FALSE),"")</f>
        <v/>
      </c>
      <c r="O4" s="11" t="str">
        <f>_xlfn.IFNA(VLOOKUP($A4,'I-EmEC'!$A:$DD,MATCH(O$1,'I-EmEC'!$A$1:$DD$1,0),FALSE),"")</f>
        <v/>
      </c>
      <c r="P4" s="9" t="str">
        <f>_xlfn.IFNA(VLOOKUP($A4,'I-EmEC'!$A:$DD,MATCH(P$1,'I-EmEC'!$A$1:$DD$1,0),FALSE),"")</f>
        <v/>
      </c>
      <c r="Q4" s="10" t="str">
        <f>_xlfn.IFNA(VLOOKUP($A4,'I-EmEC'!$A:$DD,MATCH(Q$1,'I-EmEC'!$A$1:$DD$1,0),FALSE),"")</f>
        <v/>
      </c>
      <c r="R4" s="10">
        <f>_xlfn.IFNA(VLOOKUP($A4,'I-EmEC'!$A:$DD,MATCH(R$1,'I-EmEC'!$A$1:$DD$1,0),FALSE),"")</f>
        <v>8.84</v>
      </c>
      <c r="S4" s="10">
        <f>_xlfn.IFNA(VLOOKUP($A4,'I-EmEC'!$A:$DD,MATCH(S$1,'I-EmEC'!$A$1:$DD$1,0),FALSE),"")</f>
        <v>8.84</v>
      </c>
      <c r="T4" s="10">
        <f>_xlfn.IFNA(VLOOKUP($A4,'I-EmEC'!$A:$DD,MATCH(T$1,'I-EmEC'!$A$1:$DD$1,0),FALSE),"")</f>
        <v>8.98</v>
      </c>
      <c r="U4" s="10">
        <f>_xlfn.IFNA(VLOOKUP($A4,'I-EmEC'!$A:$DD,MATCH(U$1,'I-EmEC'!$A$1:$DD$1,0),FALSE),"")</f>
        <v>8.65</v>
      </c>
      <c r="V4" s="10">
        <f>_xlfn.IFNA(VLOOKUP($A4,'I-EmEC'!$A:$DD,MATCH(V$1,'I-EmEC'!$A$1:$DD$1,0),FALSE),"")</f>
        <v>8.65</v>
      </c>
      <c r="W4" s="10">
        <f>_xlfn.IFNA(VLOOKUP($A4,'I-EmEC'!$A:$DD,MATCH(W$1,'I-EmEC'!$A$1:$DD$1,0),FALSE),"")</f>
        <v>8.64</v>
      </c>
      <c r="X4" s="10">
        <f>_xlfn.IFNA(VLOOKUP($A4,'I-EmEC'!$A:$DD,MATCH(X$1,'I-EmEC'!$A$1:$DD$1,0),FALSE),"")</f>
        <v>7.8</v>
      </c>
      <c r="Y4" s="10">
        <f>_xlfn.IFNA(VLOOKUP($A4,'I-EmEC'!$A:$DD,MATCH(Y$1,'I-EmEC'!$A$1:$DD$1,0),FALSE),"")</f>
        <v>7.8</v>
      </c>
      <c r="Z4" s="10">
        <f>_xlfn.IFNA(VLOOKUP($A4,'I-EmEC'!$A:$DD,MATCH(Z$1,'I-EmEC'!$A$1:$DD$1,0),FALSE),"")</f>
        <v>8.27</v>
      </c>
      <c r="AA4" s="10" t="str">
        <f>_xlfn.IFNA(VLOOKUP($A4,'I-EmEC'!$A:$DD,MATCH(AA$1,'I-EmEC'!$A$1:$DD$1,0),FALSE),"")</f>
        <v/>
      </c>
      <c r="AB4" s="10" t="str">
        <f>_xlfn.IFNA(VLOOKUP($A4,'I-EmEC'!$A:$DD,MATCH(AB$1,'I-EmEC'!$A$1:$DD$1,0),FALSE),"")</f>
        <v/>
      </c>
      <c r="AC4" s="10" t="str">
        <f>_xlfn.IFNA(VLOOKUP($A4,'I-EmEC'!$A:$DD,MATCH(AC$1,'I-EmEC'!$A$1:$DD$1,0),FALSE),"")</f>
        <v/>
      </c>
      <c r="AD4" s="9" t="str">
        <f t="shared" si="19"/>
        <v/>
      </c>
      <c r="AE4" s="10" t="str">
        <f t="shared" si="20"/>
        <v/>
      </c>
      <c r="AF4" s="10">
        <f t="shared" si="21"/>
        <v>10.272637492584296</v>
      </c>
      <c r="AG4" s="10">
        <f t="shared" si="22"/>
        <v>10.272637492584296</v>
      </c>
      <c r="AH4" s="10">
        <f t="shared" si="23"/>
        <v>10.265598892385066</v>
      </c>
      <c r="AI4" s="10">
        <f t="shared" si="24"/>
        <v>10.237894475784987</v>
      </c>
      <c r="AJ4" s="10">
        <f t="shared" si="25"/>
        <v>10.237894475784987</v>
      </c>
      <c r="AK4" s="10">
        <f t="shared" si="26"/>
        <v>10.199090917934784</v>
      </c>
      <c r="AL4" s="10">
        <f t="shared" si="27"/>
        <v>9.0762588661309209</v>
      </c>
      <c r="AM4" s="10">
        <f t="shared" si="28"/>
        <v>9.0762588661309209</v>
      </c>
      <c r="AN4" s="10">
        <f t="shared" si="29"/>
        <v>9.8311550035616992</v>
      </c>
      <c r="AO4" s="10" t="str">
        <f t="shared" si="30"/>
        <v/>
      </c>
      <c r="AP4" s="10" t="str">
        <f t="shared" si="31"/>
        <v/>
      </c>
      <c r="AQ4" s="10" t="str">
        <f t="shared" si="32"/>
        <v/>
      </c>
      <c r="AR4" s="21" t="str">
        <f t="shared" si="33"/>
        <v/>
      </c>
      <c r="AS4" s="11">
        <f t="shared" si="34"/>
        <v>10.272637492584296</v>
      </c>
      <c r="AT4" s="11">
        <f t="shared" si="35"/>
        <v>9.8311550035616992</v>
      </c>
      <c r="AU4" s="11" t="str">
        <f t="shared" si="36"/>
        <v/>
      </c>
      <c r="AV4" s="12" t="str">
        <f t="shared" si="37"/>
        <v/>
      </c>
      <c r="AW4" s="11">
        <f t="shared" si="38"/>
        <v>10.247625624509736</v>
      </c>
      <c r="AX4" s="11">
        <f t="shared" si="39"/>
        <v>9.3278909119411804</v>
      </c>
      <c r="AY4" s="11" t="str">
        <f t="shared" si="40"/>
        <v/>
      </c>
      <c r="AZ4" s="27" t="str">
        <f t="shared" si="41"/>
        <v/>
      </c>
      <c r="BA4" s="10" t="str">
        <f t="shared" si="42"/>
        <v/>
      </c>
      <c r="BB4" s="10">
        <f t="shared" si="43"/>
        <v>1</v>
      </c>
      <c r="BC4" s="10">
        <f t="shared" si="44"/>
        <v>1</v>
      </c>
      <c r="BD4" s="10">
        <f t="shared" si="45"/>
        <v>0.99411674528146987</v>
      </c>
      <c r="BE4" s="10">
        <f t="shared" si="46"/>
        <v>0.97095984830295423</v>
      </c>
      <c r="BF4" s="10">
        <f t="shared" si="47"/>
        <v>0.97095984830295423</v>
      </c>
      <c r="BG4" s="10">
        <f t="shared" si="48"/>
        <v>0.93852566986461583</v>
      </c>
      <c r="BH4" s="10">
        <f t="shared" si="49"/>
        <v>0</v>
      </c>
      <c r="BI4" s="10">
        <f t="shared" si="50"/>
        <v>0</v>
      </c>
      <c r="BJ4" s="10">
        <f t="shared" si="51"/>
        <v>0.63098430608764944</v>
      </c>
      <c r="BK4" s="10" t="str">
        <f t="shared" si="52"/>
        <v/>
      </c>
      <c r="BL4" s="10" t="str">
        <f t="shared" si="53"/>
        <v/>
      </c>
      <c r="BM4" s="10" t="str">
        <f t="shared" si="54"/>
        <v/>
      </c>
      <c r="BN4" s="21" t="str">
        <f t="shared" si="55"/>
        <v/>
      </c>
      <c r="BO4" s="11">
        <f t="shared" si="56"/>
        <v>1</v>
      </c>
      <c r="BP4" s="11">
        <f t="shared" si="57"/>
        <v>0.63098430608764944</v>
      </c>
      <c r="BQ4" s="11" t="str">
        <f t="shared" si="58"/>
        <v/>
      </c>
      <c r="BR4" s="12" t="str">
        <f t="shared" si="59"/>
        <v/>
      </c>
      <c r="BS4" s="11">
        <f t="shared" si="60"/>
        <v>0.97909368529199892</v>
      </c>
      <c r="BT4" s="11">
        <f t="shared" si="61"/>
        <v>0.21032810202921648</v>
      </c>
      <c r="BU4" s="11" t="str">
        <f t="shared" si="62"/>
        <v/>
      </c>
    </row>
    <row r="5" spans="1:73" x14ac:dyDescent="0.2">
      <c r="A5" s="84" t="s">
        <v>36</v>
      </c>
      <c r="B5" s="12" t="str">
        <f>_xlfn.IFNA(VLOOKUP($A5,'I-EmEC'!$A:$DD,MATCH(B$1,'I-EmEC'!$A$1:$DD$1,0),FALSE),"")</f>
        <v/>
      </c>
      <c r="C5" s="11" t="str">
        <f>_xlfn.IFNA(VLOOKUP($A5,'I-EmEC'!$A:$DD,MATCH(C$1,'I-EmEC'!$A$1:$DD$1,0),FALSE),"")</f>
        <v/>
      </c>
      <c r="D5" s="11">
        <f>_xlfn.IFNA(VLOOKUP($A5,'I-EmEC'!$A:$DD,MATCH(D$1,'I-EmEC'!$A$1:$DD$1,0),FALSE),"")</f>
        <v>18.76208897485493</v>
      </c>
      <c r="E5" s="11">
        <f>_xlfn.IFNA(VLOOKUP($A5,'I-EmEC'!$A:$DD,MATCH(E$1,'I-EmEC'!$A$1:$DD$1,0),FALSE),"")</f>
        <v>18.76208897485493</v>
      </c>
      <c r="F5" s="11">
        <f>_xlfn.IFNA(VLOOKUP($A5,'I-EmEC'!$A:$DD,MATCH(F$1,'I-EmEC'!$A$1:$DD$1,0),FALSE),"")</f>
        <v>26.488706365503077</v>
      </c>
      <c r="G5" s="11">
        <f>_xlfn.IFNA(VLOOKUP($A5,'I-EmEC'!$A:$DD,MATCH(G$1,'I-EmEC'!$A$1:$DD$1,0),FALSE),"")</f>
        <v>17.39130434782609</v>
      </c>
      <c r="H5" s="11">
        <f>_xlfn.IFNA(VLOOKUP($A5,'I-EmEC'!$A:$DD,MATCH(H$1,'I-EmEC'!$A$1:$DD$1,0),FALSE),"")</f>
        <v>17.39130434782609</v>
      </c>
      <c r="I5" s="11">
        <f>_xlfn.IFNA(VLOOKUP($A5,'I-EmEC'!$A:$DD,MATCH(I$1,'I-EmEC'!$A$1:$DD$1,0),FALSE),"")</f>
        <v>18.55072463768116</v>
      </c>
      <c r="J5" s="11" t="str">
        <f>_xlfn.IFNA(VLOOKUP($A5,'I-EmEC'!$A:$DD,MATCH(J$1,'I-EmEC'!$A$1:$DD$1,0),FALSE),"")</f>
        <v/>
      </c>
      <c r="K5" s="11" t="str">
        <f>_xlfn.IFNA(VLOOKUP($A5,'I-EmEC'!$A:$DD,MATCH(K$1,'I-EmEC'!$A$1:$DD$1,0),FALSE),"")</f>
        <v/>
      </c>
      <c r="L5" s="11" t="str">
        <f>_xlfn.IFNA(VLOOKUP($A5,'I-EmEC'!$A:$DD,MATCH(L$1,'I-EmEC'!$A$1:$DD$1,0),FALSE),"")</f>
        <v/>
      </c>
      <c r="M5" s="11" t="str">
        <f>_xlfn.IFNA(VLOOKUP($A5,'I-EmEC'!$A:$DD,MATCH(M$1,'I-EmEC'!$A$1:$DD$1,0),FALSE),"")</f>
        <v/>
      </c>
      <c r="N5" s="11" t="str">
        <f>_xlfn.IFNA(VLOOKUP($A5,'I-EmEC'!$A:$DD,MATCH(N$1,'I-EmEC'!$A$1:$DD$1,0),FALSE),"")</f>
        <v/>
      </c>
      <c r="O5" s="11" t="str">
        <f>_xlfn.IFNA(VLOOKUP($A5,'I-EmEC'!$A:$DD,MATCH(O$1,'I-EmEC'!$A$1:$DD$1,0),FALSE),"")</f>
        <v/>
      </c>
      <c r="P5" s="9" t="str">
        <f>_xlfn.IFNA(VLOOKUP($A5,'I-EmEC'!$A:$DD,MATCH(P$1,'I-EmEC'!$A$1:$DD$1,0),FALSE),"")</f>
        <v/>
      </c>
      <c r="Q5" s="10" t="str">
        <f>_xlfn.IFNA(VLOOKUP($A5,'I-EmEC'!$A:$DD,MATCH(Q$1,'I-EmEC'!$A$1:$DD$1,0),FALSE),"")</f>
        <v/>
      </c>
      <c r="R5" s="10">
        <f>_xlfn.IFNA(VLOOKUP($A5,'I-EmEC'!$A:$DD,MATCH(R$1,'I-EmEC'!$A$1:$DD$1,0),FALSE),"")</f>
        <v>7.36</v>
      </c>
      <c r="S5" s="10">
        <f>_xlfn.IFNA(VLOOKUP($A5,'I-EmEC'!$A:$DD,MATCH(S$1,'I-EmEC'!$A$1:$DD$1,0),FALSE),"")</f>
        <v>7.36</v>
      </c>
      <c r="T5" s="10">
        <f>_xlfn.IFNA(VLOOKUP($A5,'I-EmEC'!$A:$DD,MATCH(T$1,'I-EmEC'!$A$1:$DD$1,0),FALSE),"")</f>
        <v>7.63</v>
      </c>
      <c r="U5" s="10">
        <f>_xlfn.IFNA(VLOOKUP($A5,'I-EmEC'!$A:$DD,MATCH(U$1,'I-EmEC'!$A$1:$DD$1,0),FALSE),"")</f>
        <v>7.47</v>
      </c>
      <c r="V5" s="10">
        <f>_xlfn.IFNA(VLOOKUP($A5,'I-EmEC'!$A:$DD,MATCH(V$1,'I-EmEC'!$A$1:$DD$1,0),FALSE),"")</f>
        <v>7.47</v>
      </c>
      <c r="W5" s="10">
        <f>_xlfn.IFNA(VLOOKUP($A5,'I-EmEC'!$A:$DD,MATCH(W$1,'I-EmEC'!$A$1:$DD$1,0),FALSE),"")</f>
        <v>7.26</v>
      </c>
      <c r="X5" s="10" t="str">
        <f>_xlfn.IFNA(VLOOKUP($A5,'I-EmEC'!$A:$DD,MATCH(X$1,'I-EmEC'!$A$1:$DD$1,0),FALSE),"")</f>
        <v/>
      </c>
      <c r="Y5" s="10" t="str">
        <f>_xlfn.IFNA(VLOOKUP($A5,'I-EmEC'!$A:$DD,MATCH(Y$1,'I-EmEC'!$A$1:$DD$1,0),FALSE),"")</f>
        <v/>
      </c>
      <c r="Z5" s="10" t="str">
        <f>_xlfn.IFNA(VLOOKUP($A5,'I-EmEC'!$A:$DD,MATCH(Z$1,'I-EmEC'!$A$1:$DD$1,0),FALSE),"")</f>
        <v/>
      </c>
      <c r="AA5" s="10" t="str">
        <f>_xlfn.IFNA(VLOOKUP($A5,'I-EmEC'!$A:$DD,MATCH(AA$1,'I-EmEC'!$A$1:$DD$1,0),FALSE),"")</f>
        <v/>
      </c>
      <c r="AB5" s="10" t="str">
        <f>_xlfn.IFNA(VLOOKUP($A5,'I-EmEC'!$A:$DD,MATCH(AB$1,'I-EmEC'!$A$1:$DD$1,0),FALSE),"")</f>
        <v/>
      </c>
      <c r="AC5" s="10" t="str">
        <f>_xlfn.IFNA(VLOOKUP($A5,'I-EmEC'!$A:$DD,MATCH(AC$1,'I-EmEC'!$A$1:$DD$1,0),FALSE),"")</f>
        <v/>
      </c>
      <c r="AD5" s="9" t="str">
        <f t="shared" si="19"/>
        <v/>
      </c>
      <c r="AE5" s="10" t="str">
        <f t="shared" si="20"/>
        <v/>
      </c>
      <c r="AF5" s="10">
        <f t="shared" si="21"/>
        <v>8.6332811911723031</v>
      </c>
      <c r="AG5" s="10">
        <f t="shared" si="22"/>
        <v>8.6332811911723031</v>
      </c>
      <c r="AH5" s="10">
        <f t="shared" si="23"/>
        <v>9.0530607490846151</v>
      </c>
      <c r="AI5" s="10">
        <f t="shared" si="24"/>
        <v>8.7103321553103701</v>
      </c>
      <c r="AJ5" s="10">
        <f t="shared" si="25"/>
        <v>8.7103321553103701</v>
      </c>
      <c r="AK5" s="10">
        <f t="shared" si="26"/>
        <v>8.5283608789106147</v>
      </c>
      <c r="AL5" s="10" t="str">
        <f t="shared" si="27"/>
        <v/>
      </c>
      <c r="AM5" s="10" t="str">
        <f t="shared" si="28"/>
        <v/>
      </c>
      <c r="AN5" s="10" t="str">
        <f t="shared" si="29"/>
        <v/>
      </c>
      <c r="AO5" s="10" t="str">
        <f t="shared" si="30"/>
        <v/>
      </c>
      <c r="AP5" s="10" t="str">
        <f t="shared" si="31"/>
        <v/>
      </c>
      <c r="AQ5" s="10" t="str">
        <f t="shared" si="32"/>
        <v/>
      </c>
      <c r="AR5" s="21" t="str">
        <f t="shared" si="33"/>
        <v/>
      </c>
      <c r="AS5" s="11">
        <f t="shared" si="34"/>
        <v>9.0530607490846151</v>
      </c>
      <c r="AT5" s="11" t="str">
        <f t="shared" si="35"/>
        <v/>
      </c>
      <c r="AU5" s="11" t="str">
        <f t="shared" si="36"/>
        <v/>
      </c>
      <c r="AV5" s="12" t="str">
        <f t="shared" si="37"/>
        <v/>
      </c>
      <c r="AW5" s="11">
        <f t="shared" si="38"/>
        <v>8.7114413868267633</v>
      </c>
      <c r="AX5" s="11" t="str">
        <f t="shared" si="39"/>
        <v/>
      </c>
      <c r="AY5" s="11" t="str">
        <f t="shared" si="40"/>
        <v/>
      </c>
      <c r="AZ5" s="27" t="str">
        <f t="shared" si="41"/>
        <v/>
      </c>
      <c r="BA5" s="10" t="str">
        <f t="shared" si="42"/>
        <v/>
      </c>
      <c r="BB5" s="10">
        <f t="shared" si="43"/>
        <v>0.19996252758151978</v>
      </c>
      <c r="BC5" s="10">
        <f t="shared" si="44"/>
        <v>0.19996252758151978</v>
      </c>
      <c r="BD5" s="10">
        <f t="shared" si="45"/>
        <v>1</v>
      </c>
      <c r="BE5" s="10">
        <f t="shared" si="46"/>
        <v>0.34681021807649826</v>
      </c>
      <c r="BF5" s="10">
        <f t="shared" si="47"/>
        <v>0.34681021807649826</v>
      </c>
      <c r="BG5" s="10">
        <f t="shared" si="48"/>
        <v>0</v>
      </c>
      <c r="BH5" s="10" t="str">
        <f t="shared" si="49"/>
        <v/>
      </c>
      <c r="BI5" s="10" t="str">
        <f t="shared" si="50"/>
        <v/>
      </c>
      <c r="BJ5" s="10" t="str">
        <f t="shared" si="51"/>
        <v/>
      </c>
      <c r="BK5" s="10" t="str">
        <f t="shared" si="52"/>
        <v/>
      </c>
      <c r="BL5" s="10" t="str">
        <f t="shared" si="53"/>
        <v/>
      </c>
      <c r="BM5" s="10" t="str">
        <f t="shared" si="54"/>
        <v/>
      </c>
      <c r="BN5" s="21" t="str">
        <f t="shared" si="55"/>
        <v/>
      </c>
      <c r="BO5" s="11">
        <f t="shared" si="56"/>
        <v>1</v>
      </c>
      <c r="BP5" s="11" t="str">
        <f t="shared" si="57"/>
        <v/>
      </c>
      <c r="BQ5" s="11" t="str">
        <f t="shared" si="58"/>
        <v/>
      </c>
      <c r="BR5" s="12" t="str">
        <f t="shared" si="59"/>
        <v/>
      </c>
      <c r="BS5" s="11">
        <f t="shared" si="60"/>
        <v>0.34892424855267268</v>
      </c>
      <c r="BT5" s="11" t="str">
        <f t="shared" si="61"/>
        <v/>
      </c>
      <c r="BU5" s="11" t="str">
        <f t="shared" si="62"/>
        <v/>
      </c>
    </row>
    <row r="6" spans="1:73" x14ac:dyDescent="0.2">
      <c r="A6" s="84" t="s">
        <v>37</v>
      </c>
      <c r="B6" s="12" t="str">
        <f>_xlfn.IFNA(VLOOKUP($A6,'I-EmEC'!$A:$DD,MATCH(B$1,'I-EmEC'!$A$1:$DD$1,0),FALSE),"")</f>
        <v/>
      </c>
      <c r="C6" s="11" t="str">
        <f>_xlfn.IFNA(VLOOKUP($A6,'I-EmEC'!$A:$DD,MATCH(C$1,'I-EmEC'!$A$1:$DD$1,0),FALSE),"")</f>
        <v/>
      </c>
      <c r="D6" s="11">
        <f>_xlfn.IFNA(VLOOKUP($A6,'I-EmEC'!$A:$DD,MATCH(D$1,'I-EmEC'!$A$1:$DD$1,0),FALSE),"")</f>
        <v>18.18181818181818</v>
      </c>
      <c r="E6" s="11">
        <f>_xlfn.IFNA(VLOOKUP($A6,'I-EmEC'!$A:$DD,MATCH(E$1,'I-EmEC'!$A$1:$DD$1,0),FALSE),"")</f>
        <v>18.18181818181818</v>
      </c>
      <c r="F6" s="11">
        <f>_xlfn.IFNA(VLOOKUP($A6,'I-EmEC'!$A:$DD,MATCH(F$1,'I-EmEC'!$A$1:$DD$1,0),FALSE),"")</f>
        <v>29.774127310061601</v>
      </c>
      <c r="G6" s="11" t="str">
        <f>_xlfn.IFNA(VLOOKUP($A6,'I-EmEC'!$A:$DD,MATCH(G$1,'I-EmEC'!$A$1:$DD$1,0),FALSE),"")</f>
        <v/>
      </c>
      <c r="H6" s="11" t="str">
        <f>_xlfn.IFNA(VLOOKUP($A6,'I-EmEC'!$A:$DD,MATCH(H$1,'I-EmEC'!$A$1:$DD$1,0),FALSE),"")</f>
        <v/>
      </c>
      <c r="I6" s="11" t="str">
        <f>_xlfn.IFNA(VLOOKUP($A6,'I-EmEC'!$A:$DD,MATCH(I$1,'I-EmEC'!$A$1:$DD$1,0),FALSE),"")</f>
        <v/>
      </c>
      <c r="J6" s="11" t="str">
        <f>_xlfn.IFNA(VLOOKUP($A6,'I-EmEC'!$A:$DD,MATCH(J$1,'I-EmEC'!$A$1:$DD$1,0),FALSE),"")</f>
        <v/>
      </c>
      <c r="K6" s="11" t="str">
        <f>_xlfn.IFNA(VLOOKUP($A6,'I-EmEC'!$A:$DD,MATCH(K$1,'I-EmEC'!$A$1:$DD$1,0),FALSE),"")</f>
        <v/>
      </c>
      <c r="L6" s="11" t="str">
        <f>_xlfn.IFNA(VLOOKUP($A6,'I-EmEC'!$A:$DD,MATCH(L$1,'I-EmEC'!$A$1:$DD$1,0),FALSE),"")</f>
        <v/>
      </c>
      <c r="M6" s="11" t="str">
        <f>_xlfn.IFNA(VLOOKUP($A6,'I-EmEC'!$A:$DD,MATCH(M$1,'I-EmEC'!$A$1:$DD$1,0),FALSE),"")</f>
        <v/>
      </c>
      <c r="N6" s="11" t="str">
        <f>_xlfn.IFNA(VLOOKUP($A6,'I-EmEC'!$A:$DD,MATCH(N$1,'I-EmEC'!$A$1:$DD$1,0),FALSE),"")</f>
        <v/>
      </c>
      <c r="O6" s="11" t="str">
        <f>_xlfn.IFNA(VLOOKUP($A6,'I-EmEC'!$A:$DD,MATCH(O$1,'I-EmEC'!$A$1:$DD$1,0),FALSE),"")</f>
        <v/>
      </c>
      <c r="P6" s="9" t="str">
        <f>_xlfn.IFNA(VLOOKUP($A6,'I-EmEC'!$A:$DD,MATCH(P$1,'I-EmEC'!$A$1:$DD$1,0),FALSE),"")</f>
        <v/>
      </c>
      <c r="Q6" s="10" t="str">
        <f>_xlfn.IFNA(VLOOKUP($A6,'I-EmEC'!$A:$DD,MATCH(Q$1,'I-EmEC'!$A$1:$DD$1,0),FALSE),"")</f>
        <v/>
      </c>
      <c r="R6" s="10">
        <f>_xlfn.IFNA(VLOOKUP($A6,'I-EmEC'!$A:$DD,MATCH(R$1,'I-EmEC'!$A$1:$DD$1,0),FALSE),"")</f>
        <v>7.2</v>
      </c>
      <c r="S6" s="10">
        <f>_xlfn.IFNA(VLOOKUP($A6,'I-EmEC'!$A:$DD,MATCH(S$1,'I-EmEC'!$A$1:$DD$1,0),FALSE),"")</f>
        <v>7.2</v>
      </c>
      <c r="T6" s="10">
        <f>_xlfn.IFNA(VLOOKUP($A6,'I-EmEC'!$A:$DD,MATCH(T$1,'I-EmEC'!$A$1:$DD$1,0),FALSE),"")</f>
        <v>7.38</v>
      </c>
      <c r="U6" s="10" t="str">
        <f>_xlfn.IFNA(VLOOKUP($A6,'I-EmEC'!$A:$DD,MATCH(U$1,'I-EmEC'!$A$1:$DD$1,0),FALSE),"")</f>
        <v/>
      </c>
      <c r="V6" s="10" t="str">
        <f>_xlfn.IFNA(VLOOKUP($A6,'I-EmEC'!$A:$DD,MATCH(V$1,'I-EmEC'!$A$1:$DD$1,0),FALSE),"")</f>
        <v/>
      </c>
      <c r="W6" s="10" t="str">
        <f>_xlfn.IFNA(VLOOKUP($A6,'I-EmEC'!$A:$DD,MATCH(W$1,'I-EmEC'!$A$1:$DD$1,0),FALSE),"")</f>
        <v/>
      </c>
      <c r="X6" s="10" t="str">
        <f>_xlfn.IFNA(VLOOKUP($A6,'I-EmEC'!$A:$DD,MATCH(X$1,'I-EmEC'!$A$1:$DD$1,0),FALSE),"")</f>
        <v/>
      </c>
      <c r="Y6" s="10" t="str">
        <f>_xlfn.IFNA(VLOOKUP($A6,'I-EmEC'!$A:$DD,MATCH(Y$1,'I-EmEC'!$A$1:$DD$1,0),FALSE),"")</f>
        <v/>
      </c>
      <c r="Z6" s="10" t="str">
        <f>_xlfn.IFNA(VLOOKUP($A6,'I-EmEC'!$A:$DD,MATCH(Z$1,'I-EmEC'!$A$1:$DD$1,0),FALSE),"")</f>
        <v/>
      </c>
      <c r="AA6" s="10" t="str">
        <f>_xlfn.IFNA(VLOOKUP($A6,'I-EmEC'!$A:$DD,MATCH(AA$1,'I-EmEC'!$A$1:$DD$1,0),FALSE),"")</f>
        <v/>
      </c>
      <c r="AB6" s="10" t="str">
        <f>_xlfn.IFNA(VLOOKUP($A6,'I-EmEC'!$A:$DD,MATCH(AB$1,'I-EmEC'!$A$1:$DD$1,0),FALSE),"")</f>
        <v/>
      </c>
      <c r="AC6" s="10" t="str">
        <f>_xlfn.IFNA(VLOOKUP($A6,'I-EmEC'!$A:$DD,MATCH(AC$1,'I-EmEC'!$A$1:$DD$1,0),FALSE),"")</f>
        <v/>
      </c>
      <c r="AD6" s="9" t="str">
        <f t="shared" si="19"/>
        <v/>
      </c>
      <c r="AE6" s="10" t="str">
        <f t="shared" si="20"/>
        <v/>
      </c>
      <c r="AF6" s="10">
        <f t="shared" si="21"/>
        <v>8.459637310505757</v>
      </c>
      <c r="AG6" s="10">
        <f t="shared" si="22"/>
        <v>8.459637310505757</v>
      </c>
      <c r="AH6" s="10">
        <f t="shared" si="23"/>
        <v>8.8538390410203416</v>
      </c>
      <c r="AI6" s="10" t="str">
        <f t="shared" si="24"/>
        <v/>
      </c>
      <c r="AJ6" s="10" t="str">
        <f t="shared" si="25"/>
        <v/>
      </c>
      <c r="AK6" s="10" t="str">
        <f t="shared" si="26"/>
        <v/>
      </c>
      <c r="AL6" s="10" t="str">
        <f t="shared" si="27"/>
        <v/>
      </c>
      <c r="AM6" s="10" t="str">
        <f t="shared" si="28"/>
        <v/>
      </c>
      <c r="AN6" s="10" t="str">
        <f t="shared" si="29"/>
        <v/>
      </c>
      <c r="AO6" s="10" t="str">
        <f t="shared" si="30"/>
        <v/>
      </c>
      <c r="AP6" s="10" t="str">
        <f t="shared" si="31"/>
        <v/>
      </c>
      <c r="AQ6" s="10" t="str">
        <f t="shared" si="32"/>
        <v/>
      </c>
      <c r="AR6" s="21" t="str">
        <f t="shared" si="33"/>
        <v/>
      </c>
      <c r="AS6" s="11">
        <f t="shared" si="34"/>
        <v>8.8538390410203416</v>
      </c>
      <c r="AT6" s="11" t="str">
        <f t="shared" si="35"/>
        <v/>
      </c>
      <c r="AU6" s="11" t="str">
        <f t="shared" si="36"/>
        <v/>
      </c>
      <c r="AV6" s="12" t="str">
        <f t="shared" si="37"/>
        <v/>
      </c>
      <c r="AW6" s="11">
        <f t="shared" si="38"/>
        <v>8.5910378873439512</v>
      </c>
      <c r="AX6" s="11" t="str">
        <f t="shared" si="39"/>
        <v/>
      </c>
      <c r="AY6" s="11" t="str">
        <f t="shared" si="40"/>
        <v/>
      </c>
      <c r="AZ6" s="27" t="str">
        <f t="shared" si="41"/>
        <v/>
      </c>
      <c r="BA6" s="10" t="str">
        <f t="shared" si="42"/>
        <v/>
      </c>
      <c r="BB6" s="10">
        <f t="shared" si="43"/>
        <v>0</v>
      </c>
      <c r="BC6" s="10">
        <f t="shared" si="44"/>
        <v>0</v>
      </c>
      <c r="BD6" s="10">
        <f t="shared" si="45"/>
        <v>1</v>
      </c>
      <c r="BE6" s="10" t="str">
        <f t="shared" si="46"/>
        <v/>
      </c>
      <c r="BF6" s="10" t="str">
        <f t="shared" si="47"/>
        <v/>
      </c>
      <c r="BG6" s="10" t="str">
        <f t="shared" si="48"/>
        <v/>
      </c>
      <c r="BH6" s="10" t="str">
        <f t="shared" si="49"/>
        <v/>
      </c>
      <c r="BI6" s="10" t="str">
        <f t="shared" si="50"/>
        <v/>
      </c>
      <c r="BJ6" s="10" t="str">
        <f t="shared" si="51"/>
        <v/>
      </c>
      <c r="BK6" s="10" t="str">
        <f t="shared" si="52"/>
        <v/>
      </c>
      <c r="BL6" s="10" t="str">
        <f t="shared" si="53"/>
        <v/>
      </c>
      <c r="BM6" s="10" t="str">
        <f t="shared" si="54"/>
        <v/>
      </c>
      <c r="BN6" s="21" t="str">
        <f t="shared" si="55"/>
        <v/>
      </c>
      <c r="BO6" s="11">
        <f t="shared" si="56"/>
        <v>1</v>
      </c>
      <c r="BP6" s="11" t="str">
        <f t="shared" si="57"/>
        <v/>
      </c>
      <c r="BQ6" s="11" t="str">
        <f t="shared" si="58"/>
        <v/>
      </c>
      <c r="BR6" s="12" t="str">
        <f t="shared" si="59"/>
        <v/>
      </c>
      <c r="BS6" s="11">
        <f t="shared" si="60"/>
        <v>0.33333333333333331</v>
      </c>
      <c r="BT6" s="11" t="str">
        <f t="shared" si="61"/>
        <v/>
      </c>
      <c r="BU6" s="11" t="str">
        <f t="shared" si="62"/>
        <v/>
      </c>
    </row>
    <row r="7" spans="1:73" x14ac:dyDescent="0.2">
      <c r="A7" s="84" t="s">
        <v>38</v>
      </c>
      <c r="B7" s="12">
        <f>_xlfn.IFNA(VLOOKUP($A7,'I-EmEC'!$A:$DD,MATCH(B$1,'I-EmEC'!$A$1:$DD$1,0),FALSE),"")</f>
        <v>23.34558823529412</v>
      </c>
      <c r="C7" s="11">
        <f>_xlfn.IFNA(VLOOKUP($A7,'I-EmEC'!$A:$DD,MATCH(C$1,'I-EmEC'!$A$1:$DD$1,0),FALSE),"")</f>
        <v>24.907063197026023</v>
      </c>
      <c r="D7" s="11">
        <f>_xlfn.IFNA(VLOOKUP($A7,'I-EmEC'!$A:$DD,MATCH(D$1,'I-EmEC'!$A$1:$DD$1,0),FALSE),"")</f>
        <v>34.235976789168276</v>
      </c>
      <c r="E7" s="11">
        <f>_xlfn.IFNA(VLOOKUP($A7,'I-EmEC'!$A:$DD,MATCH(E$1,'I-EmEC'!$A$1:$DD$1,0),FALSE),"")</f>
        <v>34.235976789168276</v>
      </c>
      <c r="F7" s="11">
        <f>_xlfn.IFNA(VLOOKUP($A7,'I-EmEC'!$A:$DD,MATCH(F$1,'I-EmEC'!$A$1:$DD$1,0),FALSE),"")</f>
        <v>25.051334702258725</v>
      </c>
      <c r="G7" s="11">
        <f>_xlfn.IFNA(VLOOKUP($A7,'I-EmEC'!$A:$DD,MATCH(G$1,'I-EmEC'!$A$1:$DD$1,0),FALSE),"")</f>
        <v>43.892339544513462</v>
      </c>
      <c r="H7" s="11">
        <f>_xlfn.IFNA(VLOOKUP($A7,'I-EmEC'!$A:$DD,MATCH(H$1,'I-EmEC'!$A$1:$DD$1,0),FALSE),"")</f>
        <v>43.892339544513462</v>
      </c>
      <c r="I7" s="11">
        <f>_xlfn.IFNA(VLOOKUP($A7,'I-EmEC'!$A:$DD,MATCH(I$1,'I-EmEC'!$A$1:$DD$1,0),FALSE),"")</f>
        <v>40</v>
      </c>
      <c r="J7" s="11">
        <f>_xlfn.IFNA(VLOOKUP($A7,'I-EmEC'!$A:$DD,MATCH(J$1,'I-EmEC'!$A$1:$DD$1,0),FALSE),"")</f>
        <v>20.533880903490758</v>
      </c>
      <c r="K7" s="11">
        <f>_xlfn.IFNA(VLOOKUP($A7,'I-EmEC'!$A:$DD,MATCH(K$1,'I-EmEC'!$A$1:$DD$1,0),FALSE),"")</f>
        <v>20.533880903490758</v>
      </c>
      <c r="L7" s="11">
        <f>_xlfn.IFNA(VLOOKUP($A7,'I-EmEC'!$A:$DD,MATCH(L$1,'I-EmEC'!$A$1:$DD$1,0),FALSE),"")</f>
        <v>22.471910112359552</v>
      </c>
      <c r="M7" s="11">
        <f>_xlfn.IFNA(VLOOKUP($A7,'I-EmEC'!$A:$DD,MATCH(M$1,'I-EmEC'!$A$1:$DD$1,0),FALSE),"")</f>
        <v>43.786982248520708</v>
      </c>
      <c r="N7" s="11">
        <f>_xlfn.IFNA(VLOOKUP($A7,'I-EmEC'!$A:$DD,MATCH(N$1,'I-EmEC'!$A$1:$DD$1,0),FALSE),"")</f>
        <v>38.095238095238095</v>
      </c>
      <c r="O7" s="11">
        <f>_xlfn.IFNA(VLOOKUP($A7,'I-EmEC'!$A:$DD,MATCH(O$1,'I-EmEC'!$A$1:$DD$1,0),FALSE),"")</f>
        <v>39.328063241106712</v>
      </c>
      <c r="P7" s="9">
        <f>_xlfn.IFNA(VLOOKUP($A7,'I-EmEC'!$A:$DD,MATCH(P$1,'I-EmEC'!$A$1:$DD$1,0),FALSE),"")</f>
        <v>6.16</v>
      </c>
      <c r="Q7" s="10">
        <f>_xlfn.IFNA(VLOOKUP($A7,'I-EmEC'!$A:$DD,MATCH(Q$1,'I-EmEC'!$A$1:$DD$1,0),FALSE),"")</f>
        <v>6.14</v>
      </c>
      <c r="R7" s="10">
        <f>_xlfn.IFNA(VLOOKUP($A7,'I-EmEC'!$A:$DD,MATCH(R$1,'I-EmEC'!$A$1:$DD$1,0),FALSE),"")</f>
        <v>7.56</v>
      </c>
      <c r="S7" s="10">
        <f>_xlfn.IFNA(VLOOKUP($A7,'I-EmEC'!$A:$DD,MATCH(S$1,'I-EmEC'!$A$1:$DD$1,0),FALSE),"")</f>
        <v>7.56</v>
      </c>
      <c r="T7" s="10">
        <f>_xlfn.IFNA(VLOOKUP($A7,'I-EmEC'!$A:$DD,MATCH(T$1,'I-EmEC'!$A$1:$DD$1,0),FALSE),"")</f>
        <v>8.19</v>
      </c>
      <c r="U7" s="10">
        <f>_xlfn.IFNA(VLOOKUP($A7,'I-EmEC'!$A:$DD,MATCH(U$1,'I-EmEC'!$A$1:$DD$1,0),FALSE),"")</f>
        <v>6.89</v>
      </c>
      <c r="V7" s="10">
        <f>_xlfn.IFNA(VLOOKUP($A7,'I-EmEC'!$A:$DD,MATCH(V$1,'I-EmEC'!$A$1:$DD$1,0),FALSE),"")</f>
        <v>6.89</v>
      </c>
      <c r="W7" s="10">
        <f>_xlfn.IFNA(VLOOKUP($A7,'I-EmEC'!$A:$DD,MATCH(W$1,'I-EmEC'!$A$1:$DD$1,0),FALSE),"")</f>
        <v>7.87</v>
      </c>
      <c r="X7" s="10">
        <f>_xlfn.IFNA(VLOOKUP($A7,'I-EmEC'!$A:$DD,MATCH(X$1,'I-EmEC'!$A$1:$DD$1,0),FALSE),"")</f>
        <v>8.17</v>
      </c>
      <c r="Y7" s="10">
        <f>_xlfn.IFNA(VLOOKUP($A7,'I-EmEC'!$A:$DD,MATCH(Y$1,'I-EmEC'!$A$1:$DD$1,0),FALSE),"")</f>
        <v>8.17</v>
      </c>
      <c r="Z7" s="10">
        <f>_xlfn.IFNA(VLOOKUP($A7,'I-EmEC'!$A:$DD,MATCH(Z$1,'I-EmEC'!$A$1:$DD$1,0),FALSE),"")</f>
        <v>8.49</v>
      </c>
      <c r="AA7" s="10">
        <f>_xlfn.IFNA(VLOOKUP($A7,'I-EmEC'!$A:$DD,MATCH(AA$1,'I-EmEC'!$A$1:$DD$1,0),FALSE),"")</f>
        <v>7.01</v>
      </c>
      <c r="AB7" s="10">
        <f>_xlfn.IFNA(VLOOKUP($A7,'I-EmEC'!$A:$DD,MATCH(AB$1,'I-EmEC'!$A$1:$DD$1,0),FALSE),"")</f>
        <v>6.3</v>
      </c>
      <c r="AC7" s="10">
        <f>_xlfn.IFNA(VLOOKUP($A7,'I-EmEC'!$A:$DD,MATCH(AC$1,'I-EmEC'!$A$1:$DD$1,0),FALSE),"")</f>
        <v>6.37</v>
      </c>
      <c r="AD7" s="9">
        <f t="shared" si="19"/>
        <v>7.5282048212577779</v>
      </c>
      <c r="AE7" s="10">
        <f t="shared" si="20"/>
        <v>7.536322522698419</v>
      </c>
      <c r="AF7" s="10">
        <f t="shared" si="21"/>
        <v>9.0944827232678644</v>
      </c>
      <c r="AG7" s="10">
        <f t="shared" si="22"/>
        <v>9.0944827232678644</v>
      </c>
      <c r="AH7" s="10">
        <f t="shared" si="23"/>
        <v>9.5888308694601143</v>
      </c>
      <c r="AI7" s="10">
        <f t="shared" si="24"/>
        <v>8.5323887301772388</v>
      </c>
      <c r="AJ7" s="10">
        <f t="shared" si="25"/>
        <v>8.5323887301772388</v>
      </c>
      <c r="AK7" s="10">
        <f t="shared" si="26"/>
        <v>9.4720599913279635</v>
      </c>
      <c r="AL7" s="10">
        <f t="shared" si="27"/>
        <v>9.4824710387853663</v>
      </c>
      <c r="AM7" s="10">
        <f t="shared" si="28"/>
        <v>9.4824710387853663</v>
      </c>
      <c r="AN7" s="10">
        <f t="shared" si="29"/>
        <v>9.8416399890190682</v>
      </c>
      <c r="AO7" s="10">
        <f t="shared" si="30"/>
        <v>8.6513450151173021</v>
      </c>
      <c r="AP7" s="10">
        <f t="shared" si="31"/>
        <v>7.8808706922580241</v>
      </c>
      <c r="AQ7" s="10">
        <f t="shared" si="32"/>
        <v>7.9647025595699077</v>
      </c>
      <c r="AR7" s="21">
        <f t="shared" si="33"/>
        <v>7.5282048212577779</v>
      </c>
      <c r="AS7" s="11">
        <f t="shared" si="34"/>
        <v>9.5888308694601143</v>
      </c>
      <c r="AT7" s="11">
        <f t="shared" si="35"/>
        <v>9.8416399890190682</v>
      </c>
      <c r="AU7" s="11">
        <f t="shared" si="36"/>
        <v>7.9647025595699077</v>
      </c>
      <c r="AV7" s="12">
        <f t="shared" si="37"/>
        <v>7.5282048212577779</v>
      </c>
      <c r="AW7" s="11">
        <f t="shared" si="38"/>
        <v>9.052438961279714</v>
      </c>
      <c r="AX7" s="11">
        <f t="shared" si="39"/>
        <v>9.3644817704267762</v>
      </c>
      <c r="AY7" s="11">
        <f t="shared" si="40"/>
        <v>7.9227866259139663</v>
      </c>
      <c r="AZ7" s="27">
        <f t="shared" si="41"/>
        <v>0</v>
      </c>
      <c r="BA7" s="10">
        <f t="shared" si="42"/>
        <v>3.5089383760412663E-3</v>
      </c>
      <c r="BB7" s="10">
        <f t="shared" si="43"/>
        <v>0.67703557196537845</v>
      </c>
      <c r="BC7" s="10">
        <f t="shared" si="44"/>
        <v>0.67703557196537845</v>
      </c>
      <c r="BD7" s="10">
        <f t="shared" si="45"/>
        <v>0.89072132944032445</v>
      </c>
      <c r="BE7" s="10">
        <f t="shared" si="46"/>
        <v>0.43406615534906429</v>
      </c>
      <c r="BF7" s="10">
        <f t="shared" si="47"/>
        <v>0.43406615534906429</v>
      </c>
      <c r="BG7" s="10">
        <f t="shared" si="48"/>
        <v>0.84024622654597791</v>
      </c>
      <c r="BH7" s="10">
        <f t="shared" si="49"/>
        <v>0.84474648123324358</v>
      </c>
      <c r="BI7" s="10">
        <f t="shared" si="50"/>
        <v>0.84474648123324358</v>
      </c>
      <c r="BJ7" s="10">
        <f t="shared" si="51"/>
        <v>1</v>
      </c>
      <c r="BK7" s="10">
        <f t="shared" si="52"/>
        <v>0.48548591700816335</v>
      </c>
      <c r="BL7" s="10">
        <f t="shared" si="53"/>
        <v>0.15244251315740162</v>
      </c>
      <c r="BM7" s="10">
        <f t="shared" si="54"/>
        <v>0.18867947733954799</v>
      </c>
      <c r="BN7" s="21">
        <f t="shared" si="55"/>
        <v>0</v>
      </c>
      <c r="BO7" s="11">
        <f t="shared" si="56"/>
        <v>0.89072132944032445</v>
      </c>
      <c r="BP7" s="11">
        <f t="shared" si="57"/>
        <v>1</v>
      </c>
      <c r="BQ7" s="11">
        <f t="shared" si="58"/>
        <v>0.18867947733954799</v>
      </c>
      <c r="BR7" s="12">
        <f t="shared" si="59"/>
        <v>0</v>
      </c>
      <c r="BS7" s="11">
        <f t="shared" si="60"/>
        <v>0.65886183510253138</v>
      </c>
      <c r="BT7" s="11">
        <f t="shared" si="61"/>
        <v>0.79374471986866268</v>
      </c>
      <c r="BU7" s="11">
        <f t="shared" si="62"/>
        <v>0.17056099524847479</v>
      </c>
    </row>
    <row r="8" spans="1:73" x14ac:dyDescent="0.2">
      <c r="A8" s="84" t="s">
        <v>39</v>
      </c>
      <c r="B8" s="12">
        <f>_xlfn.IFNA(VLOOKUP($A8,'I-EmEC'!$A:$DD,MATCH(B$1,'I-EmEC'!$A$1:$DD$1,0),FALSE),"")</f>
        <v>10.661764705882353</v>
      </c>
      <c r="C8" s="11" t="str">
        <f>_xlfn.IFNA(VLOOKUP($A8,'I-EmEC'!$A:$DD,MATCH(C$1,'I-EmEC'!$A$1:$DD$1,0),FALSE),"")</f>
        <v/>
      </c>
      <c r="D8" s="11">
        <f>_xlfn.IFNA(VLOOKUP($A8,'I-EmEC'!$A:$DD,MATCH(D$1,'I-EmEC'!$A$1:$DD$1,0),FALSE),"")</f>
        <v>23.597678916827853</v>
      </c>
      <c r="E8" s="11">
        <f>_xlfn.IFNA(VLOOKUP($A8,'I-EmEC'!$A:$DD,MATCH(E$1,'I-EmEC'!$A$1:$DD$1,0),FALSE),"")</f>
        <v>23.597678916827853</v>
      </c>
      <c r="F8" s="11">
        <f>_xlfn.IFNA(VLOOKUP($A8,'I-EmEC'!$A:$DD,MATCH(F$1,'I-EmEC'!$A$1:$DD$1,0),FALSE),"")</f>
        <v>29.774127310061601</v>
      </c>
      <c r="G8" s="11">
        <f>_xlfn.IFNA(VLOOKUP($A8,'I-EmEC'!$A:$DD,MATCH(G$1,'I-EmEC'!$A$1:$DD$1,0),FALSE),"")</f>
        <v>23.602484472049692</v>
      </c>
      <c r="H8" s="11">
        <f>_xlfn.IFNA(VLOOKUP($A8,'I-EmEC'!$A:$DD,MATCH(H$1,'I-EmEC'!$A$1:$DD$1,0),FALSE),"")</f>
        <v>23.602484472049692</v>
      </c>
      <c r="I8" s="11">
        <f>_xlfn.IFNA(VLOOKUP($A8,'I-EmEC'!$A:$DD,MATCH(I$1,'I-EmEC'!$A$1:$DD$1,0),FALSE),"")</f>
        <v>35.94202898550725</v>
      </c>
      <c r="J8" s="11">
        <f>_xlfn.IFNA(VLOOKUP($A8,'I-EmEC'!$A:$DD,MATCH(J$1,'I-EmEC'!$A$1:$DD$1,0),FALSE),"")</f>
        <v>23.203285420944557</v>
      </c>
      <c r="K8" s="11">
        <f>_xlfn.IFNA(VLOOKUP($A8,'I-EmEC'!$A:$DD,MATCH(K$1,'I-EmEC'!$A$1:$DD$1,0),FALSE),"")</f>
        <v>23.203285420944557</v>
      </c>
      <c r="L8" s="11">
        <f>_xlfn.IFNA(VLOOKUP($A8,'I-EmEC'!$A:$DD,MATCH(L$1,'I-EmEC'!$A$1:$DD$1,0),FALSE),"")</f>
        <v>26.067415730337078</v>
      </c>
      <c r="M8" s="11">
        <f>_xlfn.IFNA(VLOOKUP($A8,'I-EmEC'!$A:$DD,MATCH(M$1,'I-EmEC'!$A$1:$DD$1,0),FALSE),"")</f>
        <v>6.9033530571992108</v>
      </c>
      <c r="N8" s="11" t="str">
        <f>_xlfn.IFNA(VLOOKUP($A8,'I-EmEC'!$A:$DD,MATCH(N$1,'I-EmEC'!$A$1:$DD$1,0),FALSE),"")</f>
        <v/>
      </c>
      <c r="O8" s="11">
        <f>_xlfn.IFNA(VLOOKUP($A8,'I-EmEC'!$A:$DD,MATCH(O$1,'I-EmEC'!$A$1:$DD$1,0),FALSE),"")</f>
        <v>8.3003952569169961</v>
      </c>
      <c r="P8" s="9">
        <f>_xlfn.IFNA(VLOOKUP($A8,'I-EmEC'!$A:$DD,MATCH(P$1,'I-EmEC'!$A$1:$DD$1,0),FALSE),"")</f>
        <v>7.17</v>
      </c>
      <c r="Q8" s="10" t="str">
        <f>_xlfn.IFNA(VLOOKUP($A8,'I-EmEC'!$A:$DD,MATCH(Q$1,'I-EmEC'!$A$1:$DD$1,0),FALSE),"")</f>
        <v/>
      </c>
      <c r="R8" s="10">
        <f>_xlfn.IFNA(VLOOKUP($A8,'I-EmEC'!$A:$DD,MATCH(R$1,'I-EmEC'!$A$1:$DD$1,0),FALSE),"")</f>
        <v>7.68</v>
      </c>
      <c r="S8" s="10">
        <f>_xlfn.IFNA(VLOOKUP($A8,'I-EmEC'!$A:$DD,MATCH(S$1,'I-EmEC'!$A$1:$DD$1,0),FALSE),"")</f>
        <v>7.68</v>
      </c>
      <c r="T8" s="10">
        <f>_xlfn.IFNA(VLOOKUP($A8,'I-EmEC'!$A:$DD,MATCH(T$1,'I-EmEC'!$A$1:$DD$1,0),FALSE),"")</f>
        <v>7.76</v>
      </c>
      <c r="U8" s="10">
        <f>_xlfn.IFNA(VLOOKUP($A8,'I-EmEC'!$A:$DD,MATCH(U$1,'I-EmEC'!$A$1:$DD$1,0),FALSE),"")</f>
        <v>7.45</v>
      </c>
      <c r="V8" s="10">
        <f>_xlfn.IFNA(VLOOKUP($A8,'I-EmEC'!$A:$DD,MATCH(V$1,'I-EmEC'!$A$1:$DD$1,0),FALSE),"")</f>
        <v>7.45</v>
      </c>
      <c r="W8" s="10">
        <f>_xlfn.IFNA(VLOOKUP($A8,'I-EmEC'!$A:$DD,MATCH(W$1,'I-EmEC'!$A$1:$DD$1,0),FALSE),"")</f>
        <v>8.35</v>
      </c>
      <c r="X8" s="10">
        <f>_xlfn.IFNA(VLOOKUP($A8,'I-EmEC'!$A:$DD,MATCH(X$1,'I-EmEC'!$A$1:$DD$1,0),FALSE),"")</f>
        <v>8.58</v>
      </c>
      <c r="Y8" s="10">
        <f>_xlfn.IFNA(VLOOKUP($A8,'I-EmEC'!$A:$DD,MATCH(Y$1,'I-EmEC'!$A$1:$DD$1,0),FALSE),"")</f>
        <v>8.58</v>
      </c>
      <c r="Z8" s="10">
        <f>_xlfn.IFNA(VLOOKUP($A8,'I-EmEC'!$A:$DD,MATCH(Z$1,'I-EmEC'!$A$1:$DD$1,0),FALSE),"")</f>
        <v>8.51</v>
      </c>
      <c r="AA8" s="10">
        <f>_xlfn.IFNA(VLOOKUP($A8,'I-EmEC'!$A:$DD,MATCH(AA$1,'I-EmEC'!$A$1:$DD$1,0),FALSE),"")</f>
        <v>7.61</v>
      </c>
      <c r="AB8" s="10" t="str">
        <f>_xlfn.IFNA(VLOOKUP($A8,'I-EmEC'!$A:$DD,MATCH(AB$1,'I-EmEC'!$A$1:$DD$1,0),FALSE),"")</f>
        <v/>
      </c>
      <c r="AC8" s="10">
        <f>_xlfn.IFNA(VLOOKUP($A8,'I-EmEC'!$A:$DD,MATCH(AC$1,'I-EmEC'!$A$1:$DD$1,0),FALSE),"")</f>
        <v>7.34</v>
      </c>
      <c r="AD8" s="9">
        <f t="shared" si="19"/>
        <v>8.1978290938647582</v>
      </c>
      <c r="AE8" s="10" t="str">
        <f t="shared" si="20"/>
        <v/>
      </c>
      <c r="AF8" s="10">
        <f t="shared" si="21"/>
        <v>9.0528692875808066</v>
      </c>
      <c r="AG8" s="10">
        <f t="shared" si="22"/>
        <v>9.0528692875808066</v>
      </c>
      <c r="AH8" s="10">
        <f t="shared" si="23"/>
        <v>9.2338390410203406</v>
      </c>
      <c r="AI8" s="10">
        <f t="shared" si="24"/>
        <v>8.8229577205849612</v>
      </c>
      <c r="AJ8" s="10">
        <f t="shared" si="25"/>
        <v>8.8229577205849612</v>
      </c>
      <c r="AK8" s="10">
        <f t="shared" si="26"/>
        <v>9.9056025900889626</v>
      </c>
      <c r="AL8" s="10">
        <f t="shared" si="27"/>
        <v>9.9455494822687864</v>
      </c>
      <c r="AM8" s="10">
        <f t="shared" si="28"/>
        <v>9.9455494822687864</v>
      </c>
      <c r="AN8" s="10">
        <f t="shared" si="29"/>
        <v>9.9260979782459877</v>
      </c>
      <c r="AO8" s="10">
        <f t="shared" si="30"/>
        <v>8.4490600850169404</v>
      </c>
      <c r="AP8" s="10" t="str">
        <f t="shared" si="31"/>
        <v/>
      </c>
      <c r="AQ8" s="10">
        <f t="shared" si="32"/>
        <v>8.259098773558101</v>
      </c>
      <c r="AR8" s="21">
        <f t="shared" si="33"/>
        <v>8.1978290938647582</v>
      </c>
      <c r="AS8" s="11">
        <f t="shared" si="34"/>
        <v>9.9056025900889626</v>
      </c>
      <c r="AT8" s="11">
        <f t="shared" si="35"/>
        <v>9.9455494822687864</v>
      </c>
      <c r="AU8" s="11">
        <f t="shared" si="36"/>
        <v>8.259098773558101</v>
      </c>
      <c r="AV8" s="12">
        <f t="shared" si="37"/>
        <v>8.1978290938647582</v>
      </c>
      <c r="AW8" s="11">
        <f t="shared" si="38"/>
        <v>9.1485159412401398</v>
      </c>
      <c r="AX8" s="11">
        <f t="shared" si="39"/>
        <v>9.5665642569501248</v>
      </c>
      <c r="AY8" s="11">
        <f t="shared" si="40"/>
        <v>8.259098773558101</v>
      </c>
      <c r="AZ8" s="27">
        <f t="shared" si="41"/>
        <v>0</v>
      </c>
      <c r="BA8" s="10" t="str">
        <f t="shared" si="42"/>
        <v/>
      </c>
      <c r="BB8" s="10">
        <f t="shared" si="43"/>
        <v>0.48923168682425699</v>
      </c>
      <c r="BC8" s="10">
        <f t="shared" si="44"/>
        <v>0.48923168682425699</v>
      </c>
      <c r="BD8" s="10">
        <f t="shared" si="45"/>
        <v>0.59277785739035704</v>
      </c>
      <c r="BE8" s="10">
        <f t="shared" si="46"/>
        <v>0.35768228766333371</v>
      </c>
      <c r="BF8" s="10">
        <f t="shared" si="47"/>
        <v>0.35768228766333371</v>
      </c>
      <c r="BG8" s="10">
        <f t="shared" si="48"/>
        <v>0.97714343069699938</v>
      </c>
      <c r="BH8" s="10">
        <f t="shared" si="49"/>
        <v>1</v>
      </c>
      <c r="BI8" s="10">
        <f t="shared" si="50"/>
        <v>1</v>
      </c>
      <c r="BJ8" s="10">
        <f t="shared" si="51"/>
        <v>0.98887035697937853</v>
      </c>
      <c r="BK8" s="10">
        <f t="shared" si="52"/>
        <v>0.14374781733913378</v>
      </c>
      <c r="BL8" s="10" t="str">
        <f t="shared" si="53"/>
        <v/>
      </c>
      <c r="BM8" s="10">
        <f t="shared" si="54"/>
        <v>3.5056911906424904E-2</v>
      </c>
      <c r="BN8" s="21">
        <f t="shared" si="55"/>
        <v>0</v>
      </c>
      <c r="BO8" s="11">
        <f t="shared" si="56"/>
        <v>0.97714343069699938</v>
      </c>
      <c r="BP8" s="11">
        <f t="shared" si="57"/>
        <v>1</v>
      </c>
      <c r="BQ8" s="11">
        <f t="shared" si="58"/>
        <v>3.5056911906424904E-2</v>
      </c>
      <c r="BR8" s="12">
        <f t="shared" si="59"/>
        <v>0</v>
      </c>
      <c r="BS8" s="11">
        <f t="shared" si="60"/>
        <v>0.54395820617708968</v>
      </c>
      <c r="BT8" s="11">
        <f t="shared" si="61"/>
        <v>0.7831545435796281</v>
      </c>
      <c r="BU8" s="11">
        <f t="shared" si="62"/>
        <v>3.5056911906424904E-2</v>
      </c>
    </row>
    <row r="9" spans="1:73" x14ac:dyDescent="0.2">
      <c r="A9" s="84" t="s">
        <v>40</v>
      </c>
      <c r="B9" s="12">
        <f>_xlfn.IFNA(VLOOKUP($A9,'I-EmEC'!$A:$DD,MATCH(B$1,'I-EmEC'!$A$1:$DD$1,0),FALSE),"")</f>
        <v>32.536764705882355</v>
      </c>
      <c r="C9" s="11">
        <f>_xlfn.IFNA(VLOOKUP($A9,'I-EmEC'!$A:$DD,MATCH(C$1,'I-EmEC'!$A$1:$DD$1,0),FALSE),"")</f>
        <v>29.368029739776954</v>
      </c>
      <c r="D9" s="11">
        <f>_xlfn.IFNA(VLOOKUP($A9,'I-EmEC'!$A:$DD,MATCH(D$1,'I-EmEC'!$A$1:$DD$1,0),FALSE),"")</f>
        <v>14.119922630560927</v>
      </c>
      <c r="E9" s="11">
        <f>_xlfn.IFNA(VLOOKUP($A9,'I-EmEC'!$A:$DD,MATCH(E$1,'I-EmEC'!$A$1:$DD$1,0),FALSE),"")</f>
        <v>14.119922630560927</v>
      </c>
      <c r="F9" s="11" t="str">
        <f>_xlfn.IFNA(VLOOKUP($A9,'I-EmEC'!$A:$DD,MATCH(F$1,'I-EmEC'!$A$1:$DD$1,0),FALSE),"")</f>
        <v/>
      </c>
      <c r="G9" s="11">
        <f>_xlfn.IFNA(VLOOKUP($A9,'I-EmEC'!$A:$DD,MATCH(G$1,'I-EmEC'!$A$1:$DD$1,0),FALSE),"")</f>
        <v>23.80952380952381</v>
      </c>
      <c r="H9" s="11">
        <f>_xlfn.IFNA(VLOOKUP($A9,'I-EmEC'!$A:$DD,MATCH(H$1,'I-EmEC'!$A$1:$DD$1,0),FALSE),"")</f>
        <v>23.80952380952381</v>
      </c>
      <c r="I9" s="11">
        <f>_xlfn.IFNA(VLOOKUP($A9,'I-EmEC'!$A:$DD,MATCH(I$1,'I-EmEC'!$A$1:$DD$1,0),FALSE),"")</f>
        <v>15.942028985507246</v>
      </c>
      <c r="J9" s="11">
        <f>_xlfn.IFNA(VLOOKUP($A9,'I-EmEC'!$A:$DD,MATCH(J$1,'I-EmEC'!$A$1:$DD$1,0),FALSE),"")</f>
        <v>10.882956878850102</v>
      </c>
      <c r="K9" s="11">
        <f>_xlfn.IFNA(VLOOKUP($A9,'I-EmEC'!$A:$DD,MATCH(K$1,'I-EmEC'!$A$1:$DD$1,0),FALSE),"")</f>
        <v>10.882956878850102</v>
      </c>
      <c r="L9" s="11">
        <f>_xlfn.IFNA(VLOOKUP($A9,'I-EmEC'!$A:$DD,MATCH(L$1,'I-EmEC'!$A$1:$DD$1,0),FALSE),"")</f>
        <v>10.112359550561798</v>
      </c>
      <c r="M9" s="11">
        <f>_xlfn.IFNA(VLOOKUP($A9,'I-EmEC'!$A:$DD,MATCH(M$1,'I-EmEC'!$A$1:$DD$1,0),FALSE),"")</f>
        <v>36.68639053254438</v>
      </c>
      <c r="N9" s="11">
        <f>_xlfn.IFNA(VLOOKUP($A9,'I-EmEC'!$A:$DD,MATCH(N$1,'I-EmEC'!$A$1:$DD$1,0),FALSE),"")</f>
        <v>34.666666666666664</v>
      </c>
      <c r="O9" s="11">
        <f>_xlfn.IFNA(VLOOKUP($A9,'I-EmEC'!$A:$DD,MATCH(O$1,'I-EmEC'!$A$1:$DD$1,0),FALSE),"")</f>
        <v>37.549407114624508</v>
      </c>
      <c r="P9" s="9">
        <f>_xlfn.IFNA(VLOOKUP($A9,'I-EmEC'!$A:$DD,MATCH(P$1,'I-EmEC'!$A$1:$DD$1,0),FALSE),"")</f>
        <v>6.84</v>
      </c>
      <c r="Q9" s="10">
        <f>_xlfn.IFNA(VLOOKUP($A9,'I-EmEC'!$A:$DD,MATCH(Q$1,'I-EmEC'!$A$1:$DD$1,0),FALSE),"")</f>
        <v>6.74</v>
      </c>
      <c r="R9" s="10">
        <f>_xlfn.IFNA(VLOOKUP($A9,'I-EmEC'!$A:$DD,MATCH(R$1,'I-EmEC'!$A$1:$DD$1,0),FALSE),"")</f>
        <v>8.75</v>
      </c>
      <c r="S9" s="10">
        <f>_xlfn.IFNA(VLOOKUP($A9,'I-EmEC'!$A:$DD,MATCH(S$1,'I-EmEC'!$A$1:$DD$1,0),FALSE),"")</f>
        <v>8.75</v>
      </c>
      <c r="T9" s="10" t="str">
        <f>_xlfn.IFNA(VLOOKUP($A9,'I-EmEC'!$A:$DD,MATCH(T$1,'I-EmEC'!$A$1:$DD$1,0),FALSE),"")</f>
        <v/>
      </c>
      <c r="U9" s="10">
        <f>_xlfn.IFNA(VLOOKUP($A9,'I-EmEC'!$A:$DD,MATCH(U$1,'I-EmEC'!$A$1:$DD$1,0),FALSE),"")</f>
        <v>8.57</v>
      </c>
      <c r="V9" s="10">
        <f>_xlfn.IFNA(VLOOKUP($A9,'I-EmEC'!$A:$DD,MATCH(V$1,'I-EmEC'!$A$1:$DD$1,0),FALSE),"")</f>
        <v>8.57</v>
      </c>
      <c r="W9" s="10">
        <f>_xlfn.IFNA(VLOOKUP($A9,'I-EmEC'!$A:$DD,MATCH(W$1,'I-EmEC'!$A$1:$DD$1,0),FALSE),"")</f>
        <v>8.9700000000000006</v>
      </c>
      <c r="X9" s="10">
        <f>_xlfn.IFNA(VLOOKUP($A9,'I-EmEC'!$A:$DD,MATCH(X$1,'I-EmEC'!$A$1:$DD$1,0),FALSE),"")</f>
        <v>8.64</v>
      </c>
      <c r="Y9" s="10">
        <f>_xlfn.IFNA(VLOOKUP($A9,'I-EmEC'!$A:$DD,MATCH(Y$1,'I-EmEC'!$A$1:$DD$1,0),FALSE),"")</f>
        <v>8.64</v>
      </c>
      <c r="Z9" s="10">
        <f>_xlfn.IFNA(VLOOKUP($A9,'I-EmEC'!$A:$DD,MATCH(Z$1,'I-EmEC'!$A$1:$DD$1,0),FALSE),"")</f>
        <v>8.85</v>
      </c>
      <c r="AA9" s="10">
        <f>_xlfn.IFNA(VLOOKUP($A9,'I-EmEC'!$A:$DD,MATCH(AA$1,'I-EmEC'!$A$1:$DD$1,0),FALSE),"")</f>
        <v>8.31</v>
      </c>
      <c r="AB9" s="10">
        <f>_xlfn.IFNA(VLOOKUP($A9,'I-EmEC'!$A:$DD,MATCH(AB$1,'I-EmEC'!$A$1:$DD$1,0),FALSE),"")</f>
        <v>7.85</v>
      </c>
      <c r="AC9" s="10">
        <f>_xlfn.IFNA(VLOOKUP($A9,'I-EmEC'!$A:$DD,MATCH(AC$1,'I-EmEC'!$A$1:$DD$1,0),FALSE),"")</f>
        <v>7.81</v>
      </c>
      <c r="AD9" s="9">
        <f t="shared" si="19"/>
        <v>8.3523743666636268</v>
      </c>
      <c r="AE9" s="10">
        <f t="shared" si="20"/>
        <v>8.2078748112880344</v>
      </c>
      <c r="AF9" s="10">
        <f t="shared" si="21"/>
        <v>9.8998323170265135</v>
      </c>
      <c r="AG9" s="10">
        <f t="shared" si="22"/>
        <v>9.8998323170265135</v>
      </c>
      <c r="AH9" s="10" t="str">
        <f t="shared" si="23"/>
        <v/>
      </c>
      <c r="AI9" s="10">
        <f t="shared" si="24"/>
        <v>9.9467507096021013</v>
      </c>
      <c r="AJ9" s="10">
        <f t="shared" si="25"/>
        <v>9.9467507096021013</v>
      </c>
      <c r="AK9" s="10">
        <f t="shared" si="26"/>
        <v>10.17254359442097</v>
      </c>
      <c r="AL9" s="10">
        <f t="shared" si="27"/>
        <v>9.6767469083861553</v>
      </c>
      <c r="AM9" s="10">
        <f t="shared" si="28"/>
        <v>9.6767469083861553</v>
      </c>
      <c r="AN9" s="10">
        <f t="shared" si="29"/>
        <v>9.8548525027944116</v>
      </c>
      <c r="AO9" s="10">
        <f t="shared" si="30"/>
        <v>9.8745049848845809</v>
      </c>
      <c r="AP9" s="10">
        <f t="shared" si="31"/>
        <v>9.3899120845791177</v>
      </c>
      <c r="AQ9" s="10">
        <f t="shared" si="32"/>
        <v>9.3846030841130297</v>
      </c>
      <c r="AR9" s="21">
        <f t="shared" si="33"/>
        <v>8.3523743666636268</v>
      </c>
      <c r="AS9" s="11">
        <f t="shared" si="34"/>
        <v>10.17254359442097</v>
      </c>
      <c r="AT9" s="11">
        <f t="shared" si="35"/>
        <v>9.8745049848845809</v>
      </c>
      <c r="AU9" s="11">
        <f t="shared" si="36"/>
        <v>9.3899120845791177</v>
      </c>
      <c r="AV9" s="12">
        <f t="shared" si="37"/>
        <v>8.3523743666636268</v>
      </c>
      <c r="AW9" s="11">
        <f t="shared" si="38"/>
        <v>9.9731419295356396</v>
      </c>
      <c r="AX9" s="11">
        <f t="shared" si="39"/>
        <v>9.7707128261128258</v>
      </c>
      <c r="AY9" s="11">
        <f t="shared" si="40"/>
        <v>9.3872575843460737</v>
      </c>
      <c r="AZ9" s="27">
        <f t="shared" si="41"/>
        <v>7.3549066700783955E-2</v>
      </c>
      <c r="BA9" s="10">
        <f t="shared" si="42"/>
        <v>0</v>
      </c>
      <c r="BB9" s="10">
        <f t="shared" si="43"/>
        <v>0.86119223772692055</v>
      </c>
      <c r="BC9" s="10">
        <f t="shared" si="44"/>
        <v>0.86119223772692055</v>
      </c>
      <c r="BD9" s="10" t="str">
        <f t="shared" si="45"/>
        <v/>
      </c>
      <c r="BE9" s="10">
        <f t="shared" si="46"/>
        <v>0.88507330764485859</v>
      </c>
      <c r="BF9" s="10">
        <f t="shared" si="47"/>
        <v>0.88507330764485859</v>
      </c>
      <c r="BG9" s="10">
        <f t="shared" si="48"/>
        <v>1</v>
      </c>
      <c r="BH9" s="10">
        <f t="shared" si="49"/>
        <v>0.74764362813145591</v>
      </c>
      <c r="BI9" s="10">
        <f t="shared" si="50"/>
        <v>0.74764362813145591</v>
      </c>
      <c r="BJ9" s="10">
        <f t="shared" si="51"/>
        <v>0.83829788799313221</v>
      </c>
      <c r="BK9" s="10">
        <f t="shared" si="52"/>
        <v>0.84830083722248306</v>
      </c>
      <c r="BL9" s="10">
        <f t="shared" si="53"/>
        <v>0.6016470987064606</v>
      </c>
      <c r="BM9" s="10">
        <f t="shared" si="54"/>
        <v>0.59894486181459017</v>
      </c>
      <c r="BN9" s="21">
        <f t="shared" si="55"/>
        <v>7.3549066700783955E-2</v>
      </c>
      <c r="BO9" s="11">
        <f t="shared" si="56"/>
        <v>1</v>
      </c>
      <c r="BP9" s="11">
        <f t="shared" si="57"/>
        <v>0.84830083722248306</v>
      </c>
      <c r="BQ9" s="11">
        <f t="shared" si="58"/>
        <v>0.6016470987064606</v>
      </c>
      <c r="BR9" s="12">
        <f t="shared" si="59"/>
        <v>7.3549066700783955E-2</v>
      </c>
      <c r="BS9" s="11">
        <f t="shared" si="60"/>
        <v>0.89850621814871157</v>
      </c>
      <c r="BT9" s="11">
        <f t="shared" si="61"/>
        <v>0.79547149536963169</v>
      </c>
      <c r="BU9" s="11">
        <f t="shared" si="62"/>
        <v>0.60029598026052544</v>
      </c>
    </row>
    <row r="10" spans="1:73" x14ac:dyDescent="0.2">
      <c r="A10" s="84" t="s">
        <v>41</v>
      </c>
      <c r="B10" s="12">
        <f>_xlfn.IFNA(VLOOKUP($A10,'I-EmEC'!$A:$DD,MATCH(B$1,'I-EmEC'!$A$1:$DD$1,0),FALSE),"")</f>
        <v>44.669117647058826</v>
      </c>
      <c r="C10" s="11">
        <f>_xlfn.IFNA(VLOOKUP($A10,'I-EmEC'!$A:$DD,MATCH(C$1,'I-EmEC'!$A$1:$DD$1,0),FALSE),"")</f>
        <v>43.494423791821561</v>
      </c>
      <c r="D10" s="11">
        <f>_xlfn.IFNA(VLOOKUP($A10,'I-EmEC'!$A:$DD,MATCH(D$1,'I-EmEC'!$A$1:$DD$1,0),FALSE),"")</f>
        <v>41.779497098646033</v>
      </c>
      <c r="E10" s="11">
        <f>_xlfn.IFNA(VLOOKUP($A10,'I-EmEC'!$A:$DD,MATCH(E$1,'I-EmEC'!$A$1:$DD$1,0),FALSE),"")</f>
        <v>41.779497098646033</v>
      </c>
      <c r="F10" s="11">
        <f>_xlfn.IFNA(VLOOKUP($A10,'I-EmEC'!$A:$DD,MATCH(F$1,'I-EmEC'!$A$1:$DD$1,0),FALSE),"")</f>
        <v>39.425051334702253</v>
      </c>
      <c r="G10" s="11">
        <f>_xlfn.IFNA(VLOOKUP($A10,'I-EmEC'!$A:$DD,MATCH(G$1,'I-EmEC'!$A$1:$DD$1,0),FALSE),"")</f>
        <v>42.857142857142861</v>
      </c>
      <c r="H10" s="11">
        <f>_xlfn.IFNA(VLOOKUP($A10,'I-EmEC'!$A:$DD,MATCH(H$1,'I-EmEC'!$A$1:$DD$1,0),FALSE),"")</f>
        <v>42.857142857142861</v>
      </c>
      <c r="I10" s="11">
        <f>_xlfn.IFNA(VLOOKUP($A10,'I-EmEC'!$A:$DD,MATCH(I$1,'I-EmEC'!$A$1:$DD$1,0),FALSE),"")</f>
        <v>37.681159420289852</v>
      </c>
      <c r="J10" s="11">
        <f>_xlfn.IFNA(VLOOKUP($A10,'I-EmEC'!$A:$DD,MATCH(J$1,'I-EmEC'!$A$1:$DD$1,0),FALSE),"")</f>
        <v>40.041067761806978</v>
      </c>
      <c r="K10" s="11">
        <f>_xlfn.IFNA(VLOOKUP($A10,'I-EmEC'!$A:$DD,MATCH(K$1,'I-EmEC'!$A$1:$DD$1,0),FALSE),"")</f>
        <v>40.041067761806978</v>
      </c>
      <c r="L10" s="11">
        <f>_xlfn.IFNA(VLOOKUP($A10,'I-EmEC'!$A:$DD,MATCH(L$1,'I-EmEC'!$A$1:$DD$1,0),FALSE),"")</f>
        <v>38.876404494382022</v>
      </c>
      <c r="M10" s="11">
        <f>_xlfn.IFNA(VLOOKUP($A10,'I-EmEC'!$A:$DD,MATCH(M$1,'I-EmEC'!$A$1:$DD$1,0),FALSE),"")</f>
        <v>32.741617357001978</v>
      </c>
      <c r="N10" s="11">
        <f>_xlfn.IFNA(VLOOKUP($A10,'I-EmEC'!$A:$DD,MATCH(N$1,'I-EmEC'!$A$1:$DD$1,0),FALSE),"")</f>
        <v>36.952380952380949</v>
      </c>
      <c r="O10" s="11">
        <f>_xlfn.IFNA(VLOOKUP($A10,'I-EmEC'!$A:$DD,MATCH(O$1,'I-EmEC'!$A$1:$DD$1,0),FALSE),"")</f>
        <v>33.201581027667984</v>
      </c>
      <c r="P10" s="9">
        <f>_xlfn.IFNA(VLOOKUP($A10,'I-EmEC'!$A:$DD,MATCH(P$1,'I-EmEC'!$A$1:$DD$1,0),FALSE),"")</f>
        <v>6.98</v>
      </c>
      <c r="Q10" s="10">
        <f>_xlfn.IFNA(VLOOKUP($A10,'I-EmEC'!$A:$DD,MATCH(Q$1,'I-EmEC'!$A$1:$DD$1,0),FALSE),"")</f>
        <v>6.91</v>
      </c>
      <c r="R10" s="10">
        <f>_xlfn.IFNA(VLOOKUP($A10,'I-EmEC'!$A:$DD,MATCH(R$1,'I-EmEC'!$A$1:$DD$1,0),FALSE),"")</f>
        <v>7.63</v>
      </c>
      <c r="S10" s="10">
        <f>_xlfn.IFNA(VLOOKUP($A10,'I-EmEC'!$A:$DD,MATCH(S$1,'I-EmEC'!$A$1:$DD$1,0),FALSE),"")</f>
        <v>7.63</v>
      </c>
      <c r="T10" s="10">
        <f>_xlfn.IFNA(VLOOKUP($A10,'I-EmEC'!$A:$DD,MATCH(T$1,'I-EmEC'!$A$1:$DD$1,0),FALSE),"")</f>
        <v>7.69</v>
      </c>
      <c r="U10" s="10">
        <f>_xlfn.IFNA(VLOOKUP($A10,'I-EmEC'!$A:$DD,MATCH(U$1,'I-EmEC'!$A$1:$DD$1,0),FALSE),"")</f>
        <v>7.32</v>
      </c>
      <c r="V10" s="10">
        <f>_xlfn.IFNA(VLOOKUP($A10,'I-EmEC'!$A:$DD,MATCH(V$1,'I-EmEC'!$A$1:$DD$1,0),FALSE),"")</f>
        <v>7.32</v>
      </c>
      <c r="W10" s="10">
        <f>_xlfn.IFNA(VLOOKUP($A10,'I-EmEC'!$A:$DD,MATCH(W$1,'I-EmEC'!$A$1:$DD$1,0),FALSE),"")</f>
        <v>7.7</v>
      </c>
      <c r="X10" s="10">
        <f>_xlfn.IFNA(VLOOKUP($A10,'I-EmEC'!$A:$DD,MATCH(X$1,'I-EmEC'!$A$1:$DD$1,0),FALSE),"")</f>
        <v>7.21</v>
      </c>
      <c r="Y10" s="10">
        <f>_xlfn.IFNA(VLOOKUP($A10,'I-EmEC'!$A:$DD,MATCH(Y$1,'I-EmEC'!$A$1:$DD$1,0),FALSE),"")</f>
        <v>7.21</v>
      </c>
      <c r="Z10" s="10">
        <f>_xlfn.IFNA(VLOOKUP($A10,'I-EmEC'!$A:$DD,MATCH(Z$1,'I-EmEC'!$A$1:$DD$1,0),FALSE),"")</f>
        <v>7.48</v>
      </c>
      <c r="AA10" s="10">
        <f>_xlfn.IFNA(VLOOKUP($A10,'I-EmEC'!$A:$DD,MATCH(AA$1,'I-EmEC'!$A$1:$DD$1,0),FALSE),"")</f>
        <v>6.62</v>
      </c>
      <c r="AB10" s="10">
        <f>_xlfn.IFNA(VLOOKUP($A10,'I-EmEC'!$A:$DD,MATCH(AB$1,'I-EmEC'!$A$1:$DD$1,0),FALSE),"")</f>
        <v>6.69</v>
      </c>
      <c r="AC10" s="10">
        <f>_xlfn.IFNA(VLOOKUP($A10,'I-EmEC'!$A:$DD,MATCH(AC$1,'I-EmEC'!$A$1:$DD$1,0),FALSE),"")</f>
        <v>6.7</v>
      </c>
      <c r="AD10" s="9">
        <f t="shared" si="19"/>
        <v>8.6300073739001331</v>
      </c>
      <c r="AE10" s="10">
        <f t="shared" si="20"/>
        <v>8.5484335817437547</v>
      </c>
      <c r="AF10" s="10">
        <f t="shared" si="21"/>
        <v>9.250963208056989</v>
      </c>
      <c r="AG10" s="10">
        <f t="shared" si="22"/>
        <v>9.250963208056989</v>
      </c>
      <c r="AH10" s="10">
        <f t="shared" si="23"/>
        <v>9.285772267488916</v>
      </c>
      <c r="AI10" s="10">
        <f t="shared" si="24"/>
        <v>8.952023214705406</v>
      </c>
      <c r="AJ10" s="10">
        <f t="shared" si="25"/>
        <v>8.952023214705406</v>
      </c>
      <c r="AK10" s="10">
        <f t="shared" si="26"/>
        <v>9.2761242572335636</v>
      </c>
      <c r="AL10" s="10">
        <f t="shared" si="27"/>
        <v>8.8125056501478838</v>
      </c>
      <c r="AM10" s="10">
        <f t="shared" si="28"/>
        <v>8.8125056501478838</v>
      </c>
      <c r="AN10" s="10">
        <f t="shared" si="29"/>
        <v>9.0696860921478653</v>
      </c>
      <c r="AO10" s="10">
        <f t="shared" si="30"/>
        <v>8.1351001287067195</v>
      </c>
      <c r="AP10" s="10">
        <f t="shared" si="31"/>
        <v>8.2576424265242707</v>
      </c>
      <c r="AQ10" s="10">
        <f t="shared" si="32"/>
        <v>8.2211587648860647</v>
      </c>
      <c r="AR10" s="21">
        <f t="shared" si="33"/>
        <v>8.6300073739001331</v>
      </c>
      <c r="AS10" s="11">
        <f t="shared" si="34"/>
        <v>9.285772267488916</v>
      </c>
      <c r="AT10" s="11">
        <f t="shared" si="35"/>
        <v>9.0696860921478653</v>
      </c>
      <c r="AU10" s="11">
        <f t="shared" si="36"/>
        <v>8.2576424265242707</v>
      </c>
      <c r="AV10" s="12">
        <f t="shared" si="37"/>
        <v>8.6300073739001331</v>
      </c>
      <c r="AW10" s="11">
        <f t="shared" si="38"/>
        <v>9.161311561707878</v>
      </c>
      <c r="AX10" s="11">
        <f t="shared" si="39"/>
        <v>8.7074493802875885</v>
      </c>
      <c r="AY10" s="11">
        <f t="shared" si="40"/>
        <v>8.2394005957051668</v>
      </c>
      <c r="AZ10" s="27">
        <f t="shared" si="41"/>
        <v>0.43010274474638288</v>
      </c>
      <c r="BA10" s="10">
        <f t="shared" si="42"/>
        <v>0.35921044675200259</v>
      </c>
      <c r="BB10" s="10">
        <f t="shared" si="43"/>
        <v>0.96974893346356084</v>
      </c>
      <c r="BC10" s="10">
        <f t="shared" si="44"/>
        <v>0.96974893346356084</v>
      </c>
      <c r="BD10" s="10">
        <f t="shared" si="45"/>
        <v>1</v>
      </c>
      <c r="BE10" s="10">
        <f t="shared" si="46"/>
        <v>0.70995295572487715</v>
      </c>
      <c r="BF10" s="10">
        <f t="shared" si="47"/>
        <v>0.70995295572487715</v>
      </c>
      <c r="BG10" s="10">
        <f t="shared" si="48"/>
        <v>0.99161532644254047</v>
      </c>
      <c r="BH10" s="10">
        <f t="shared" si="49"/>
        <v>0.58870420044939153</v>
      </c>
      <c r="BI10" s="10">
        <f t="shared" si="50"/>
        <v>0.58870420044939153</v>
      </c>
      <c r="BJ10" s="10">
        <f t="shared" si="51"/>
        <v>0.81220873604383637</v>
      </c>
      <c r="BK10" s="10">
        <f t="shared" si="52"/>
        <v>0</v>
      </c>
      <c r="BL10" s="10">
        <f t="shared" si="53"/>
        <v>0.10649627612192188</v>
      </c>
      <c r="BM10" s="10">
        <f t="shared" si="54"/>
        <v>7.4789884345704716E-2</v>
      </c>
      <c r="BN10" s="21">
        <f t="shared" si="55"/>
        <v>0.43010274474638288</v>
      </c>
      <c r="BO10" s="11">
        <f t="shared" si="56"/>
        <v>1</v>
      </c>
      <c r="BP10" s="11">
        <f t="shared" si="57"/>
        <v>0.81220873604383637</v>
      </c>
      <c r="BQ10" s="11">
        <f t="shared" si="58"/>
        <v>0.10649627612192188</v>
      </c>
      <c r="BR10" s="12">
        <f t="shared" si="59"/>
        <v>0.43010274474638288</v>
      </c>
      <c r="BS10" s="11">
        <f t="shared" si="60"/>
        <v>0.89183651746990267</v>
      </c>
      <c r="BT10" s="11">
        <f t="shared" si="61"/>
        <v>0.49740428423565486</v>
      </c>
      <c r="BU10" s="11">
        <f t="shared" si="62"/>
        <v>9.0643080233813289E-2</v>
      </c>
    </row>
    <row r="11" spans="1:73" x14ac:dyDescent="0.2">
      <c r="A11" s="84" t="s">
        <v>42</v>
      </c>
      <c r="B11" s="12">
        <f>_xlfn.IFNA(VLOOKUP($A11,'I-EmEC'!$A:$DD,MATCH(B$1,'I-EmEC'!$A$1:$DD$1,0),FALSE),"")</f>
        <v>41.544117647058826</v>
      </c>
      <c r="C11" s="11">
        <f>_xlfn.IFNA(VLOOKUP($A11,'I-EmEC'!$A:$DD,MATCH(C$1,'I-EmEC'!$A$1:$DD$1,0),FALSE),"")</f>
        <v>44.05204460966543</v>
      </c>
      <c r="D11" s="11" t="str">
        <f>_xlfn.IFNA(VLOOKUP($A11,'I-EmEC'!$A:$DD,MATCH(D$1,'I-EmEC'!$A$1:$DD$1,0),FALSE),"")</f>
        <v/>
      </c>
      <c r="E11" s="11" t="str">
        <f>_xlfn.IFNA(VLOOKUP($A11,'I-EmEC'!$A:$DD,MATCH(E$1,'I-EmEC'!$A$1:$DD$1,0),FALSE),"")</f>
        <v/>
      </c>
      <c r="F11" s="11" t="str">
        <f>_xlfn.IFNA(VLOOKUP($A11,'I-EmEC'!$A:$DD,MATCH(F$1,'I-EmEC'!$A$1:$DD$1,0),FALSE),"")</f>
        <v/>
      </c>
      <c r="G11" s="11" t="str">
        <f>_xlfn.IFNA(VLOOKUP($A11,'I-EmEC'!$A:$DD,MATCH(G$1,'I-EmEC'!$A$1:$DD$1,0),FALSE),"")</f>
        <v/>
      </c>
      <c r="H11" s="11" t="str">
        <f>_xlfn.IFNA(VLOOKUP($A11,'I-EmEC'!$A:$DD,MATCH(H$1,'I-EmEC'!$A$1:$DD$1,0),FALSE),"")</f>
        <v/>
      </c>
      <c r="I11" s="11">
        <f>_xlfn.IFNA(VLOOKUP($A11,'I-EmEC'!$A:$DD,MATCH(I$1,'I-EmEC'!$A$1:$DD$1,0),FALSE),"")</f>
        <v>40.289855072463766</v>
      </c>
      <c r="J11" s="11" t="str">
        <f>_xlfn.IFNA(VLOOKUP($A11,'I-EmEC'!$A:$DD,MATCH(J$1,'I-EmEC'!$A$1:$DD$1,0),FALSE),"")</f>
        <v/>
      </c>
      <c r="K11" s="11" t="str">
        <f>_xlfn.IFNA(VLOOKUP($A11,'I-EmEC'!$A:$DD,MATCH(K$1,'I-EmEC'!$A$1:$DD$1,0),FALSE),"")</f>
        <v/>
      </c>
      <c r="L11" s="11" t="str">
        <f>_xlfn.IFNA(VLOOKUP($A11,'I-EmEC'!$A:$DD,MATCH(L$1,'I-EmEC'!$A$1:$DD$1,0),FALSE),"")</f>
        <v/>
      </c>
      <c r="M11" s="11" t="str">
        <f>_xlfn.IFNA(VLOOKUP($A11,'I-EmEC'!$A:$DD,MATCH(M$1,'I-EmEC'!$A$1:$DD$1,0),FALSE),"")</f>
        <v/>
      </c>
      <c r="N11" s="11" t="str">
        <f>_xlfn.IFNA(VLOOKUP($A11,'I-EmEC'!$A:$DD,MATCH(N$1,'I-EmEC'!$A$1:$DD$1,0),FALSE),"")</f>
        <v/>
      </c>
      <c r="O11" s="11">
        <f>_xlfn.IFNA(VLOOKUP($A11,'I-EmEC'!$A:$DD,MATCH(O$1,'I-EmEC'!$A$1:$DD$1,0),FALSE),"")</f>
        <v>36.561264822134383</v>
      </c>
      <c r="P11" s="9">
        <f>_xlfn.IFNA(VLOOKUP($A11,'I-EmEC'!$A:$DD,MATCH(P$1,'I-EmEC'!$A$1:$DD$1,0),FALSE),"")</f>
        <v>6.79</v>
      </c>
      <c r="Q11" s="10">
        <f>_xlfn.IFNA(VLOOKUP($A11,'I-EmEC'!$A:$DD,MATCH(Q$1,'I-EmEC'!$A$1:$DD$1,0),FALSE),"")</f>
        <v>6.72</v>
      </c>
      <c r="R11" s="10" t="str">
        <f>_xlfn.IFNA(VLOOKUP($A11,'I-EmEC'!$A:$DD,MATCH(R$1,'I-EmEC'!$A$1:$DD$1,0),FALSE),"")</f>
        <v/>
      </c>
      <c r="S11" s="10" t="str">
        <f>_xlfn.IFNA(VLOOKUP($A11,'I-EmEC'!$A:$DD,MATCH(S$1,'I-EmEC'!$A$1:$DD$1,0),FALSE),"")</f>
        <v/>
      </c>
      <c r="T11" s="10" t="str">
        <f>_xlfn.IFNA(VLOOKUP($A11,'I-EmEC'!$A:$DD,MATCH(T$1,'I-EmEC'!$A$1:$DD$1,0),FALSE),"")</f>
        <v/>
      </c>
      <c r="U11" s="10" t="str">
        <f>_xlfn.IFNA(VLOOKUP($A11,'I-EmEC'!$A:$DD,MATCH(U$1,'I-EmEC'!$A$1:$DD$1,0),FALSE),"")</f>
        <v/>
      </c>
      <c r="V11" s="10" t="str">
        <f>_xlfn.IFNA(VLOOKUP($A11,'I-EmEC'!$A:$DD,MATCH(V$1,'I-EmEC'!$A$1:$DD$1,0),FALSE),"")</f>
        <v/>
      </c>
      <c r="W11" s="10">
        <f>_xlfn.IFNA(VLOOKUP($A11,'I-EmEC'!$A:$DD,MATCH(W$1,'I-EmEC'!$A$1:$DD$1,0),FALSE),"")</f>
        <v>6.63</v>
      </c>
      <c r="X11" s="10" t="str">
        <f>_xlfn.IFNA(VLOOKUP($A11,'I-EmEC'!$A:$DD,MATCH(X$1,'I-EmEC'!$A$1:$DD$1,0),FALSE),"")</f>
        <v/>
      </c>
      <c r="Y11" s="10" t="str">
        <f>_xlfn.IFNA(VLOOKUP($A11,'I-EmEC'!$A:$DD,MATCH(Y$1,'I-EmEC'!$A$1:$DD$1,0),FALSE),"")</f>
        <v/>
      </c>
      <c r="Z11" s="10" t="str">
        <f>_xlfn.IFNA(VLOOKUP($A11,'I-EmEC'!$A:$DD,MATCH(Z$1,'I-EmEC'!$A$1:$DD$1,0),FALSE),"")</f>
        <v/>
      </c>
      <c r="AA11" s="10" t="str">
        <f>_xlfn.IFNA(VLOOKUP($A11,'I-EmEC'!$A:$DD,MATCH(AA$1,'I-EmEC'!$A$1:$DD$1,0),FALSE),"")</f>
        <v/>
      </c>
      <c r="AB11" s="10" t="str">
        <f>_xlfn.IFNA(VLOOKUP($A11,'I-EmEC'!$A:$DD,MATCH(AB$1,'I-EmEC'!$A$1:$DD$1,0),FALSE),"")</f>
        <v/>
      </c>
      <c r="AC11" s="10">
        <f>_xlfn.IFNA(VLOOKUP($A11,'I-EmEC'!$A:$DD,MATCH(AC$1,'I-EmEC'!$A$1:$DD$1,0),FALSE),"")</f>
        <v>6.51</v>
      </c>
      <c r="AD11" s="9">
        <f t="shared" si="19"/>
        <v>8.4085095394492217</v>
      </c>
      <c r="AE11" s="10">
        <f t="shared" si="20"/>
        <v>8.3639660703437162</v>
      </c>
      <c r="AF11" s="10" t="str">
        <f t="shared" si="21"/>
        <v/>
      </c>
      <c r="AG11" s="10" t="str">
        <f t="shared" si="22"/>
        <v/>
      </c>
      <c r="AH11" s="10" t="str">
        <f t="shared" si="23"/>
        <v/>
      </c>
      <c r="AI11" s="10" t="str">
        <f t="shared" si="24"/>
        <v/>
      </c>
      <c r="AJ11" s="10" t="str">
        <f t="shared" si="25"/>
        <v/>
      </c>
      <c r="AK11" s="10">
        <f t="shared" si="26"/>
        <v>8.2351957051808213</v>
      </c>
      <c r="AL11" s="10" t="str">
        <f t="shared" si="27"/>
        <v/>
      </c>
      <c r="AM11" s="10" t="str">
        <f t="shared" si="28"/>
        <v/>
      </c>
      <c r="AN11" s="10" t="str">
        <f t="shared" si="29"/>
        <v/>
      </c>
      <c r="AO11" s="10" t="str">
        <f t="shared" si="30"/>
        <v/>
      </c>
      <c r="AP11" s="10" t="str">
        <f t="shared" si="31"/>
        <v/>
      </c>
      <c r="AQ11" s="10">
        <f t="shared" si="32"/>
        <v>8.0730212115632156</v>
      </c>
      <c r="AR11" s="21">
        <f t="shared" si="33"/>
        <v>8.4085095394492217</v>
      </c>
      <c r="AS11" s="11">
        <f t="shared" si="34"/>
        <v>8.2351957051808213</v>
      </c>
      <c r="AT11" s="11" t="str">
        <f t="shared" si="35"/>
        <v/>
      </c>
      <c r="AU11" s="11">
        <f t="shared" si="36"/>
        <v>8.0730212115632156</v>
      </c>
      <c r="AV11" s="12">
        <f t="shared" si="37"/>
        <v>8.4085095394492217</v>
      </c>
      <c r="AW11" s="11">
        <f t="shared" si="38"/>
        <v>8.2351957051808213</v>
      </c>
      <c r="AX11" s="11" t="str">
        <f t="shared" si="39"/>
        <v/>
      </c>
      <c r="AY11" s="11">
        <f t="shared" si="40"/>
        <v>8.0730212115632156</v>
      </c>
      <c r="AZ11" s="27">
        <f t="shared" si="41"/>
        <v>1</v>
      </c>
      <c r="BA11" s="10">
        <f t="shared" si="42"/>
        <v>0.86722796174106909</v>
      </c>
      <c r="BB11" s="10" t="str">
        <f t="shared" si="43"/>
        <v/>
      </c>
      <c r="BC11" s="10" t="str">
        <f t="shared" si="44"/>
        <v/>
      </c>
      <c r="BD11" s="10" t="str">
        <f t="shared" si="45"/>
        <v/>
      </c>
      <c r="BE11" s="10" t="str">
        <f t="shared" si="46"/>
        <v/>
      </c>
      <c r="BF11" s="10" t="str">
        <f t="shared" si="47"/>
        <v/>
      </c>
      <c r="BG11" s="10">
        <f t="shared" si="48"/>
        <v>0.4833983186226084</v>
      </c>
      <c r="BH11" s="10" t="str">
        <f t="shared" si="49"/>
        <v/>
      </c>
      <c r="BI11" s="10" t="str">
        <f t="shared" si="50"/>
        <v/>
      </c>
      <c r="BJ11" s="10" t="str">
        <f t="shared" si="51"/>
        <v/>
      </c>
      <c r="BK11" s="10" t="str">
        <f t="shared" si="52"/>
        <v/>
      </c>
      <c r="BL11" s="10" t="str">
        <f t="shared" si="53"/>
        <v/>
      </c>
      <c r="BM11" s="10">
        <f t="shared" si="54"/>
        <v>0</v>
      </c>
      <c r="BN11" s="21">
        <f t="shared" si="55"/>
        <v>1</v>
      </c>
      <c r="BO11" s="11">
        <f t="shared" si="56"/>
        <v>0.4833983186226084</v>
      </c>
      <c r="BP11" s="11" t="str">
        <f t="shared" si="57"/>
        <v/>
      </c>
      <c r="BQ11" s="11">
        <f t="shared" si="58"/>
        <v>0</v>
      </c>
      <c r="BR11" s="12">
        <f t="shared" si="59"/>
        <v>1</v>
      </c>
      <c r="BS11" s="11">
        <f t="shared" si="60"/>
        <v>0.4833983186226084</v>
      </c>
      <c r="BT11" s="11" t="str">
        <f t="shared" si="61"/>
        <v/>
      </c>
      <c r="BU11" s="11">
        <f t="shared" si="62"/>
        <v>0</v>
      </c>
    </row>
    <row r="12" spans="1:73" x14ac:dyDescent="0.2">
      <c r="A12" s="84" t="s">
        <v>43</v>
      </c>
      <c r="B12" s="12">
        <f>_xlfn.IFNA(VLOOKUP($A12,'I-EmEC'!$A:$DD,MATCH(B$1,'I-EmEC'!$A$1:$DD$1,0),FALSE),"")</f>
        <v>34.926470588235297</v>
      </c>
      <c r="C12" s="11">
        <f>_xlfn.IFNA(VLOOKUP($A12,'I-EmEC'!$A:$DD,MATCH(C$1,'I-EmEC'!$A$1:$DD$1,0),FALSE),"")</f>
        <v>31.970260223048328</v>
      </c>
      <c r="D12" s="11">
        <f>_xlfn.IFNA(VLOOKUP($A12,'I-EmEC'!$A:$DD,MATCH(D$1,'I-EmEC'!$A$1:$DD$1,0),FALSE),"")</f>
        <v>12.379110251450676</v>
      </c>
      <c r="E12" s="11">
        <f>_xlfn.IFNA(VLOOKUP($A12,'I-EmEC'!$A:$DD,MATCH(E$1,'I-EmEC'!$A$1:$DD$1,0),FALSE),"")</f>
        <v>12.379110251450676</v>
      </c>
      <c r="F12" s="11">
        <f>_xlfn.IFNA(VLOOKUP($A12,'I-EmEC'!$A:$DD,MATCH(F$1,'I-EmEC'!$A$1:$DD$1,0),FALSE),"")</f>
        <v>16.427104722792606</v>
      </c>
      <c r="G12" s="11">
        <f>_xlfn.IFNA(VLOOKUP($A12,'I-EmEC'!$A:$DD,MATCH(G$1,'I-EmEC'!$A$1:$DD$1,0),FALSE),"")</f>
        <v>21.118012422360248</v>
      </c>
      <c r="H12" s="11">
        <f>_xlfn.IFNA(VLOOKUP($A12,'I-EmEC'!$A:$DD,MATCH(H$1,'I-EmEC'!$A$1:$DD$1,0),FALSE),"")</f>
        <v>21.118012422360248</v>
      </c>
      <c r="I12" s="11">
        <f>_xlfn.IFNA(VLOOKUP($A12,'I-EmEC'!$A:$DD,MATCH(I$1,'I-EmEC'!$A$1:$DD$1,0),FALSE),"")</f>
        <v>24.057971014492757</v>
      </c>
      <c r="J12" s="11">
        <f>_xlfn.IFNA(VLOOKUP($A12,'I-EmEC'!$A:$DD,MATCH(J$1,'I-EmEC'!$A$1:$DD$1,0),FALSE),"")</f>
        <v>25.46201232032854</v>
      </c>
      <c r="K12" s="11">
        <f>_xlfn.IFNA(VLOOKUP($A12,'I-EmEC'!$A:$DD,MATCH(K$1,'I-EmEC'!$A$1:$DD$1,0),FALSE),"")</f>
        <v>25.46201232032854</v>
      </c>
      <c r="L12" s="11">
        <f>_xlfn.IFNA(VLOOKUP($A12,'I-EmEC'!$A:$DD,MATCH(L$1,'I-EmEC'!$A$1:$DD$1,0),FALSE),"")</f>
        <v>31.460674157303369</v>
      </c>
      <c r="M12" s="11">
        <f>_xlfn.IFNA(VLOOKUP($A12,'I-EmEC'!$A:$DD,MATCH(M$1,'I-EmEC'!$A$1:$DD$1,0),FALSE),"")</f>
        <v>14.398422090729783</v>
      </c>
      <c r="N12" s="11">
        <f>_xlfn.IFNA(VLOOKUP($A12,'I-EmEC'!$A:$DD,MATCH(N$1,'I-EmEC'!$A$1:$DD$1,0),FALSE),"")</f>
        <v>14.476190476190476</v>
      </c>
      <c r="O12" s="11">
        <f>_xlfn.IFNA(VLOOKUP($A12,'I-EmEC'!$A:$DD,MATCH(O$1,'I-EmEC'!$A$1:$DD$1,0),FALSE),"")</f>
        <v>22.727272727272727</v>
      </c>
      <c r="P12" s="9">
        <f>_xlfn.IFNA(VLOOKUP($A12,'I-EmEC'!$A:$DD,MATCH(P$1,'I-EmEC'!$A$1:$DD$1,0),FALSE),"")</f>
        <v>8.74</v>
      </c>
      <c r="Q12" s="10">
        <f>_xlfn.IFNA(VLOOKUP($A12,'I-EmEC'!$A:$DD,MATCH(Q$1,'I-EmEC'!$A$1:$DD$1,0),FALSE),"")</f>
        <v>8.7899999999999991</v>
      </c>
      <c r="R12" s="10">
        <f>_xlfn.IFNA(VLOOKUP($A12,'I-EmEC'!$A:$DD,MATCH(R$1,'I-EmEC'!$A$1:$DD$1,0),FALSE),"")</f>
        <v>8.8699999999999992</v>
      </c>
      <c r="S12" s="10">
        <f>_xlfn.IFNA(VLOOKUP($A12,'I-EmEC'!$A:$DD,MATCH(S$1,'I-EmEC'!$A$1:$DD$1,0),FALSE),"")</f>
        <v>8.8699999999999992</v>
      </c>
      <c r="T12" s="10">
        <f>_xlfn.IFNA(VLOOKUP($A12,'I-EmEC'!$A:$DD,MATCH(T$1,'I-EmEC'!$A$1:$DD$1,0),FALSE),"")</f>
        <v>8.89</v>
      </c>
      <c r="U12" s="10">
        <f>_xlfn.IFNA(VLOOKUP($A12,'I-EmEC'!$A:$DD,MATCH(U$1,'I-EmEC'!$A$1:$DD$1,0),FALSE),"")</f>
        <v>8.8699999999999992</v>
      </c>
      <c r="V12" s="10">
        <f>_xlfn.IFNA(VLOOKUP($A12,'I-EmEC'!$A:$DD,MATCH(V$1,'I-EmEC'!$A$1:$DD$1,0),FALSE),"")</f>
        <v>8.8699999999999992</v>
      </c>
      <c r="W12" s="10">
        <f>_xlfn.IFNA(VLOOKUP($A12,'I-EmEC'!$A:$DD,MATCH(W$1,'I-EmEC'!$A$1:$DD$1,0),FALSE),"")</f>
        <v>8.98</v>
      </c>
      <c r="X12" s="10">
        <f>_xlfn.IFNA(VLOOKUP($A12,'I-EmEC'!$A:$DD,MATCH(X$1,'I-EmEC'!$A$1:$DD$1,0),FALSE),"")</f>
        <v>8.74</v>
      </c>
      <c r="Y12" s="10">
        <f>_xlfn.IFNA(VLOOKUP($A12,'I-EmEC'!$A:$DD,MATCH(Y$1,'I-EmEC'!$A$1:$DD$1,0),FALSE),"")</f>
        <v>8.74</v>
      </c>
      <c r="Z12" s="10">
        <f>_xlfn.IFNA(VLOOKUP($A12,'I-EmEC'!$A:$DD,MATCH(Z$1,'I-EmEC'!$A$1:$DD$1,0),FALSE),"")</f>
        <v>8.94</v>
      </c>
      <c r="AA12" s="10">
        <f>_xlfn.IFNA(VLOOKUP($A12,'I-EmEC'!$A:$DD,MATCH(AA$1,'I-EmEC'!$A$1:$DD$1,0),FALSE),"")</f>
        <v>8.83</v>
      </c>
      <c r="AB12" s="10">
        <f>_xlfn.IFNA(VLOOKUP($A12,'I-EmEC'!$A:$DD,MATCH(AB$1,'I-EmEC'!$A$1:$DD$1,0),FALSE),"")</f>
        <v>8.98</v>
      </c>
      <c r="AC12" s="10">
        <f>_xlfn.IFNA(VLOOKUP($A12,'I-EmEC'!$A:$DD,MATCH(AC$1,'I-EmEC'!$A$1:$DD$1,0),FALSE),"")</f>
        <v>8.9499999999999993</v>
      </c>
      <c r="AD12" s="9">
        <f t="shared" si="19"/>
        <v>10.28315470125465</v>
      </c>
      <c r="AE12" s="10">
        <f t="shared" si="20"/>
        <v>10.29474617124116</v>
      </c>
      <c r="AF12" s="10">
        <f t="shared" si="21"/>
        <v>9.9626894308899452</v>
      </c>
      <c r="AG12" s="10">
        <f t="shared" si="22"/>
        <v>9.9626894308899452</v>
      </c>
      <c r="AH12" s="10">
        <f t="shared" si="23"/>
        <v>10.105561025777311</v>
      </c>
      <c r="AI12" s="10">
        <f t="shared" si="24"/>
        <v>10.194653041010406</v>
      </c>
      <c r="AJ12" s="10">
        <f t="shared" si="25"/>
        <v>10.194653041010406</v>
      </c>
      <c r="AK12" s="10">
        <f t="shared" si="26"/>
        <v>10.361258997302802</v>
      </c>
      <c r="AL12" s="10">
        <f t="shared" si="27"/>
        <v>10.145892723947602</v>
      </c>
      <c r="AM12" s="10">
        <f t="shared" si="28"/>
        <v>10.145892723947602</v>
      </c>
      <c r="AN12" s="10">
        <f t="shared" si="29"/>
        <v>10.437768024697306</v>
      </c>
      <c r="AO12" s="10">
        <f t="shared" si="30"/>
        <v>9.9883149007871204</v>
      </c>
      <c r="AP12" s="10">
        <f t="shared" si="31"/>
        <v>10.140654288874837</v>
      </c>
      <c r="AQ12" s="10">
        <f t="shared" si="32"/>
        <v>10.306547323513813</v>
      </c>
      <c r="AR12" s="21">
        <f t="shared" si="33"/>
        <v>10.28315470125465</v>
      </c>
      <c r="AS12" s="11">
        <f t="shared" si="34"/>
        <v>10.361258997302802</v>
      </c>
      <c r="AT12" s="11">
        <f t="shared" si="35"/>
        <v>10.437768024697306</v>
      </c>
      <c r="AU12" s="11">
        <f t="shared" si="36"/>
        <v>10.306547323513813</v>
      </c>
      <c r="AV12" s="12">
        <f t="shared" si="37"/>
        <v>10.28315470125465</v>
      </c>
      <c r="AW12" s="11">
        <f t="shared" si="38"/>
        <v>10.13025082781347</v>
      </c>
      <c r="AX12" s="11">
        <f t="shared" si="39"/>
        <v>10.179467093344908</v>
      </c>
      <c r="AY12" s="11">
        <f t="shared" si="40"/>
        <v>10.223600806194325</v>
      </c>
      <c r="AZ12" s="27">
        <f t="shared" si="41"/>
        <v>0.67455211525411451</v>
      </c>
      <c r="BA12" s="10">
        <f t="shared" si="42"/>
        <v>0.69895117287869279</v>
      </c>
      <c r="BB12" s="10">
        <f t="shared" si="43"/>
        <v>0</v>
      </c>
      <c r="BC12" s="10">
        <f t="shared" si="44"/>
        <v>0</v>
      </c>
      <c r="BD12" s="10">
        <f t="shared" si="45"/>
        <v>0.3007325456244373</v>
      </c>
      <c r="BE12" s="10">
        <f t="shared" si="46"/>
        <v>0.48826365393874188</v>
      </c>
      <c r="BF12" s="10">
        <f t="shared" si="47"/>
        <v>0.48826365393874188</v>
      </c>
      <c r="BG12" s="10">
        <f t="shared" si="48"/>
        <v>0.83895500998824668</v>
      </c>
      <c r="BH12" s="10">
        <f t="shared" si="49"/>
        <v>0.38562733713054664</v>
      </c>
      <c r="BI12" s="10">
        <f t="shared" si="50"/>
        <v>0.38562733713054664</v>
      </c>
      <c r="BJ12" s="10">
        <f t="shared" si="51"/>
        <v>1</v>
      </c>
      <c r="BK12" s="10">
        <f t="shared" si="52"/>
        <v>5.3939432824805497E-2</v>
      </c>
      <c r="BL12" s="10">
        <f t="shared" si="53"/>
        <v>0.37460087721202251</v>
      </c>
      <c r="BM12" s="10">
        <f t="shared" si="54"/>
        <v>0.72379159386688519</v>
      </c>
      <c r="BN12" s="21">
        <f t="shared" si="55"/>
        <v>0.67455211525411451</v>
      </c>
      <c r="BO12" s="11">
        <f t="shared" si="56"/>
        <v>0.83895500998824668</v>
      </c>
      <c r="BP12" s="11">
        <f t="shared" si="57"/>
        <v>1</v>
      </c>
      <c r="BQ12" s="11">
        <f t="shared" si="58"/>
        <v>0.72379159386688519</v>
      </c>
      <c r="BR12" s="12">
        <f t="shared" si="59"/>
        <v>0.67455211525411451</v>
      </c>
      <c r="BS12" s="11">
        <f t="shared" si="60"/>
        <v>0.35270247724836129</v>
      </c>
      <c r="BT12" s="11">
        <f t="shared" si="61"/>
        <v>0.4562985267714747</v>
      </c>
      <c r="BU12" s="11">
        <f t="shared" si="62"/>
        <v>0.54919623553945385</v>
      </c>
    </row>
    <row r="13" spans="1:73" x14ac:dyDescent="0.2">
      <c r="A13" s="84" t="s">
        <v>49</v>
      </c>
      <c r="B13" s="12">
        <f>_xlfn.IFNA(VLOOKUP($A13,'I-EmEC'!$A:$DD,MATCH(B$1,'I-EmEC'!$A$1:$DD$1,0),FALSE),"")</f>
        <v>25</v>
      </c>
      <c r="C13" s="11">
        <f>_xlfn.IFNA(VLOOKUP($A13,'I-EmEC'!$A:$DD,MATCH(C$1,'I-EmEC'!$A$1:$DD$1,0),FALSE),"")</f>
        <v>16.542750929368029</v>
      </c>
      <c r="D13" s="11" t="str">
        <f>_xlfn.IFNA(VLOOKUP($A13,'I-EmEC'!$A:$DD,MATCH(D$1,'I-EmEC'!$A$1:$DD$1,0),FALSE),"")</f>
        <v/>
      </c>
      <c r="E13" s="11" t="str">
        <f>_xlfn.IFNA(VLOOKUP($A13,'I-EmEC'!$A:$DD,MATCH(E$1,'I-EmEC'!$A$1:$DD$1,0),FALSE),"")</f>
        <v/>
      </c>
      <c r="F13" s="11" t="str">
        <f>_xlfn.IFNA(VLOOKUP($A13,'I-EmEC'!$A:$DD,MATCH(F$1,'I-EmEC'!$A$1:$DD$1,0),FALSE),"")</f>
        <v/>
      </c>
      <c r="G13" s="11">
        <f>_xlfn.IFNA(VLOOKUP($A13,'I-EmEC'!$A:$DD,MATCH(G$1,'I-EmEC'!$A$1:$DD$1,0),FALSE),"")</f>
        <v>34.989648033126294</v>
      </c>
      <c r="H13" s="11">
        <f>_xlfn.IFNA(VLOOKUP($A13,'I-EmEC'!$A:$DD,MATCH(H$1,'I-EmEC'!$A$1:$DD$1,0),FALSE),"")</f>
        <v>34.989648033126294</v>
      </c>
      <c r="I13" s="11">
        <f>_xlfn.IFNA(VLOOKUP($A13,'I-EmEC'!$A:$DD,MATCH(I$1,'I-EmEC'!$A$1:$DD$1,0),FALSE),"")</f>
        <v>47.536231884057962</v>
      </c>
      <c r="J13" s="11">
        <f>_xlfn.IFNA(VLOOKUP($A13,'I-EmEC'!$A:$DD,MATCH(J$1,'I-EmEC'!$A$1:$DD$1,0),FALSE),"")</f>
        <v>38.398357289527716</v>
      </c>
      <c r="K13" s="11">
        <f>_xlfn.IFNA(VLOOKUP($A13,'I-EmEC'!$A:$DD,MATCH(K$1,'I-EmEC'!$A$1:$DD$1,0),FALSE),"")</f>
        <v>38.398357289527716</v>
      </c>
      <c r="L13" s="11">
        <f>_xlfn.IFNA(VLOOKUP($A13,'I-EmEC'!$A:$DD,MATCH(L$1,'I-EmEC'!$A$1:$DD$1,0),FALSE),"")</f>
        <v>50.561797752808985</v>
      </c>
      <c r="M13" s="11">
        <f>_xlfn.IFNA(VLOOKUP($A13,'I-EmEC'!$A:$DD,MATCH(M$1,'I-EmEC'!$A$1:$DD$1,0),FALSE),"")</f>
        <v>53.451676528599606</v>
      </c>
      <c r="N13" s="11">
        <f>_xlfn.IFNA(VLOOKUP($A13,'I-EmEC'!$A:$DD,MATCH(N$1,'I-EmEC'!$A$1:$DD$1,0),FALSE),"")</f>
        <v>44</v>
      </c>
      <c r="O13" s="11" t="str">
        <f>_xlfn.IFNA(VLOOKUP($A13,'I-EmEC'!$A:$DD,MATCH(O$1,'I-EmEC'!$A$1:$DD$1,0),FALSE),"")</f>
        <v/>
      </c>
      <c r="P13" s="9">
        <f>_xlfn.IFNA(VLOOKUP($A13,'I-EmEC'!$A:$DD,MATCH(P$1,'I-EmEC'!$A$1:$DD$1,0),FALSE),"")</f>
        <v>5.33</v>
      </c>
      <c r="Q13" s="10">
        <f>_xlfn.IFNA(VLOOKUP($A13,'I-EmEC'!$A:$DD,MATCH(Q$1,'I-EmEC'!$A$1:$DD$1,0),FALSE),"")</f>
        <v>5.33</v>
      </c>
      <c r="R13" s="10" t="str">
        <f>_xlfn.IFNA(VLOOKUP($A13,'I-EmEC'!$A:$DD,MATCH(R$1,'I-EmEC'!$A$1:$DD$1,0),FALSE),"")</f>
        <v/>
      </c>
      <c r="S13" s="10" t="str">
        <f>_xlfn.IFNA(VLOOKUP($A13,'I-EmEC'!$A:$DD,MATCH(S$1,'I-EmEC'!$A$1:$DD$1,0),FALSE),"")</f>
        <v/>
      </c>
      <c r="T13" s="10" t="str">
        <f>_xlfn.IFNA(VLOOKUP($A13,'I-EmEC'!$A:$DD,MATCH(T$1,'I-EmEC'!$A$1:$DD$1,0),FALSE),"")</f>
        <v/>
      </c>
      <c r="U13" s="10">
        <f>_xlfn.IFNA(VLOOKUP($A13,'I-EmEC'!$A:$DD,MATCH(U$1,'I-EmEC'!$A$1:$DD$1,0),FALSE),"")</f>
        <v>7.54</v>
      </c>
      <c r="V13" s="10">
        <f>_xlfn.IFNA(VLOOKUP($A13,'I-EmEC'!$A:$DD,MATCH(V$1,'I-EmEC'!$A$1:$DD$1,0),FALSE),"")</f>
        <v>7.54</v>
      </c>
      <c r="W13" s="10">
        <f>_xlfn.IFNA(VLOOKUP($A13,'I-EmEC'!$A:$DD,MATCH(W$1,'I-EmEC'!$A$1:$DD$1,0),FALSE),"")</f>
        <v>7.44</v>
      </c>
      <c r="X13" s="10">
        <f>_xlfn.IFNA(VLOOKUP($A13,'I-EmEC'!$A:$DD,MATCH(X$1,'I-EmEC'!$A$1:$DD$1,0),FALSE),"")</f>
        <v>5.74</v>
      </c>
      <c r="Y13" s="10">
        <f>_xlfn.IFNA(VLOOKUP($A13,'I-EmEC'!$A:$DD,MATCH(Y$1,'I-EmEC'!$A$1:$DD$1,0),FALSE),"")</f>
        <v>5.74</v>
      </c>
      <c r="Z13" s="10">
        <f>_xlfn.IFNA(VLOOKUP($A13,'I-EmEC'!$A:$DD,MATCH(Z$1,'I-EmEC'!$A$1:$DD$1,0),FALSE),"")</f>
        <v>6.06</v>
      </c>
      <c r="AA13" s="10">
        <f>_xlfn.IFNA(VLOOKUP($A13,'I-EmEC'!$A:$DD,MATCH(AA$1,'I-EmEC'!$A$1:$DD$1,0),FALSE),"")</f>
        <v>6.2</v>
      </c>
      <c r="AB13" s="10">
        <f>_xlfn.IFNA(VLOOKUP($A13,'I-EmEC'!$A:$DD,MATCH(AB$1,'I-EmEC'!$A$1:$DD$1,0),FALSE),"")</f>
        <v>5.7</v>
      </c>
      <c r="AC13" s="10" t="str">
        <f>_xlfn.IFNA(VLOOKUP($A13,'I-EmEC'!$A:$DD,MATCH(AC$1,'I-EmEC'!$A$1:$DD$1,0),FALSE),"")</f>
        <v/>
      </c>
      <c r="AD13" s="9">
        <f t="shared" si="19"/>
        <v>6.7279400086720376</v>
      </c>
      <c r="AE13" s="10">
        <f t="shared" si="20"/>
        <v>6.5486077309785236</v>
      </c>
      <c r="AF13" s="10" t="str">
        <f t="shared" si="21"/>
        <v/>
      </c>
      <c r="AG13" s="10" t="str">
        <f t="shared" si="22"/>
        <v/>
      </c>
      <c r="AH13" s="10" t="str">
        <f t="shared" si="23"/>
        <v/>
      </c>
      <c r="AI13" s="10">
        <f t="shared" si="24"/>
        <v>9.0839395738621622</v>
      </c>
      <c r="AJ13" s="10">
        <f t="shared" si="25"/>
        <v>9.0839395738621622</v>
      </c>
      <c r="AK13" s="10">
        <f t="shared" si="26"/>
        <v>9.1170247529744248</v>
      </c>
      <c r="AL13" s="10">
        <f t="shared" si="27"/>
        <v>7.3243126453218652</v>
      </c>
      <c r="AM13" s="10">
        <f t="shared" si="28"/>
        <v>7.3243126453218652</v>
      </c>
      <c r="AN13" s="10">
        <f t="shared" si="29"/>
        <v>7.7638225071304312</v>
      </c>
      <c r="AO13" s="10">
        <f t="shared" si="30"/>
        <v>7.92796133154107</v>
      </c>
      <c r="AP13" s="10">
        <f t="shared" si="31"/>
        <v>7.343452676486188</v>
      </c>
      <c r="AQ13" s="10" t="str">
        <f t="shared" si="32"/>
        <v/>
      </c>
      <c r="AR13" s="21">
        <f t="shared" si="33"/>
        <v>6.7279400086720376</v>
      </c>
      <c r="AS13" s="11">
        <f t="shared" si="34"/>
        <v>9.1170247529744248</v>
      </c>
      <c r="AT13" s="11">
        <f t="shared" si="35"/>
        <v>7.92796133154107</v>
      </c>
      <c r="AU13" s="11">
        <f t="shared" si="36"/>
        <v>7.343452676486188</v>
      </c>
      <c r="AV13" s="12">
        <f t="shared" si="37"/>
        <v>6.7279400086720376</v>
      </c>
      <c r="AW13" s="11">
        <f t="shared" si="38"/>
        <v>9.0949679668995831</v>
      </c>
      <c r="AX13" s="11">
        <f t="shared" si="39"/>
        <v>7.5851022823288083</v>
      </c>
      <c r="AY13" s="11">
        <f t="shared" si="40"/>
        <v>7.343452676486188</v>
      </c>
      <c r="AZ13" s="27">
        <f t="shared" si="41"/>
        <v>6.9822102936444475E-2</v>
      </c>
      <c r="BA13" s="10">
        <f t="shared" si="42"/>
        <v>0</v>
      </c>
      <c r="BB13" s="10" t="str">
        <f t="shared" si="43"/>
        <v/>
      </c>
      <c r="BC13" s="10" t="str">
        <f t="shared" si="44"/>
        <v/>
      </c>
      <c r="BD13" s="10" t="str">
        <f t="shared" si="45"/>
        <v/>
      </c>
      <c r="BE13" s="10">
        <f t="shared" si="46"/>
        <v>0.98711845513056429</v>
      </c>
      <c r="BF13" s="10">
        <f t="shared" si="47"/>
        <v>0.98711845513056429</v>
      </c>
      <c r="BG13" s="10">
        <f t="shared" si="48"/>
        <v>1</v>
      </c>
      <c r="BH13" s="10">
        <f t="shared" si="49"/>
        <v>0.30201673159000719</v>
      </c>
      <c r="BI13" s="10">
        <f t="shared" si="50"/>
        <v>0.30201673159000719</v>
      </c>
      <c r="BJ13" s="10">
        <f t="shared" si="51"/>
        <v>0.4731376430481572</v>
      </c>
      <c r="BK13" s="10">
        <f t="shared" si="52"/>
        <v>0.53704425284125357</v>
      </c>
      <c r="BL13" s="10">
        <f t="shared" si="53"/>
        <v>0.3094688045985598</v>
      </c>
      <c r="BM13" s="10" t="str">
        <f t="shared" si="54"/>
        <v/>
      </c>
      <c r="BN13" s="21">
        <f t="shared" si="55"/>
        <v>6.9822102936444475E-2</v>
      </c>
      <c r="BO13" s="11">
        <f t="shared" si="56"/>
        <v>1</v>
      </c>
      <c r="BP13" s="11">
        <f t="shared" si="57"/>
        <v>0.53704425284125357</v>
      </c>
      <c r="BQ13" s="11">
        <f t="shared" si="58"/>
        <v>0.3094688045985598</v>
      </c>
      <c r="BR13" s="12">
        <f t="shared" si="59"/>
        <v>6.9822102936444475E-2</v>
      </c>
      <c r="BS13" s="11">
        <f t="shared" si="60"/>
        <v>0.99141230342037623</v>
      </c>
      <c r="BT13" s="11">
        <f t="shared" si="61"/>
        <v>0.40355383976735626</v>
      </c>
      <c r="BU13" s="11">
        <f t="shared" si="62"/>
        <v>0.3094688045985598</v>
      </c>
    </row>
    <row r="14" spans="1:73" x14ac:dyDescent="0.2">
      <c r="A14" s="84" t="s">
        <v>50</v>
      </c>
      <c r="B14" s="12">
        <f>_xlfn.IFNA(VLOOKUP($A14,'I-EmEC'!$A:$DD,MATCH(B$1,'I-EmEC'!$A$1:$DD$1,0),FALSE),"")</f>
        <v>25.735294117647058</v>
      </c>
      <c r="C14" s="11">
        <f>_xlfn.IFNA(VLOOKUP($A14,'I-EmEC'!$A:$DD,MATCH(C$1,'I-EmEC'!$A$1:$DD$1,0),FALSE),"")</f>
        <v>17.100371747211895</v>
      </c>
      <c r="D14" s="11">
        <f>_xlfn.IFNA(VLOOKUP($A14,'I-EmEC'!$A:$DD,MATCH(D$1,'I-EmEC'!$A$1:$DD$1,0),FALSE),"")</f>
        <v>17.794970986460346</v>
      </c>
      <c r="E14" s="11">
        <f>_xlfn.IFNA(VLOOKUP($A14,'I-EmEC'!$A:$DD,MATCH(E$1,'I-EmEC'!$A$1:$DD$1,0),FALSE),"")</f>
        <v>17.794970986460346</v>
      </c>
      <c r="F14" s="11">
        <f>_xlfn.IFNA(VLOOKUP($A14,'I-EmEC'!$A:$DD,MATCH(F$1,'I-EmEC'!$A$1:$DD$1,0),FALSE),"")</f>
        <v>15.811088295687885</v>
      </c>
      <c r="G14" s="11">
        <f>_xlfn.IFNA(VLOOKUP($A14,'I-EmEC'!$A:$DD,MATCH(G$1,'I-EmEC'!$A$1:$DD$1,0),FALSE),"")</f>
        <v>26.086956521739133</v>
      </c>
      <c r="H14" s="11">
        <f>_xlfn.IFNA(VLOOKUP($A14,'I-EmEC'!$A:$DD,MATCH(H$1,'I-EmEC'!$A$1:$DD$1,0),FALSE),"")</f>
        <v>26.086956521739133</v>
      </c>
      <c r="I14" s="11">
        <f>_xlfn.IFNA(VLOOKUP($A14,'I-EmEC'!$A:$DD,MATCH(I$1,'I-EmEC'!$A$1:$DD$1,0),FALSE),"")</f>
        <v>27.246376811594203</v>
      </c>
      <c r="J14" s="11">
        <f>_xlfn.IFNA(VLOOKUP($A14,'I-EmEC'!$A:$DD,MATCH(J$1,'I-EmEC'!$A$1:$DD$1,0),FALSE),"")</f>
        <v>14.579055441478438</v>
      </c>
      <c r="K14" s="11">
        <f>_xlfn.IFNA(VLOOKUP($A14,'I-EmEC'!$A:$DD,MATCH(K$1,'I-EmEC'!$A$1:$DD$1,0),FALSE),"")</f>
        <v>14.579055441478438</v>
      </c>
      <c r="L14" s="11">
        <f>_xlfn.IFNA(VLOOKUP($A14,'I-EmEC'!$A:$DD,MATCH(L$1,'I-EmEC'!$A$1:$DD$1,0),FALSE),"")</f>
        <v>14.382022471910112</v>
      </c>
      <c r="M14" s="11" t="str">
        <f>_xlfn.IFNA(VLOOKUP($A14,'I-EmEC'!$A:$DD,MATCH(M$1,'I-EmEC'!$A$1:$DD$1,0),FALSE),"")</f>
        <v/>
      </c>
      <c r="N14" s="11" t="str">
        <f>_xlfn.IFNA(VLOOKUP($A14,'I-EmEC'!$A:$DD,MATCH(N$1,'I-EmEC'!$A$1:$DD$1,0),FALSE),"")</f>
        <v/>
      </c>
      <c r="O14" s="11" t="str">
        <f>_xlfn.IFNA(VLOOKUP($A14,'I-EmEC'!$A:$DD,MATCH(O$1,'I-EmEC'!$A$1:$DD$1,0),FALSE),"")</f>
        <v/>
      </c>
      <c r="P14" s="9">
        <f>_xlfn.IFNA(VLOOKUP($A14,'I-EmEC'!$A:$DD,MATCH(P$1,'I-EmEC'!$A$1:$DD$1,0),FALSE),"")</f>
        <v>6.34</v>
      </c>
      <c r="Q14" s="10">
        <f>_xlfn.IFNA(VLOOKUP($A14,'I-EmEC'!$A:$DD,MATCH(Q$1,'I-EmEC'!$A$1:$DD$1,0),FALSE),"")</f>
        <v>6.55</v>
      </c>
      <c r="R14" s="10">
        <f>_xlfn.IFNA(VLOOKUP($A14,'I-EmEC'!$A:$DD,MATCH(R$1,'I-EmEC'!$A$1:$DD$1,0),FALSE),"")</f>
        <v>6.33</v>
      </c>
      <c r="S14" s="10">
        <f>_xlfn.IFNA(VLOOKUP($A14,'I-EmEC'!$A:$DD,MATCH(S$1,'I-EmEC'!$A$1:$DD$1,0),FALSE),"")</f>
        <v>6.33</v>
      </c>
      <c r="T14" s="10">
        <f>_xlfn.IFNA(VLOOKUP($A14,'I-EmEC'!$A:$DD,MATCH(T$1,'I-EmEC'!$A$1:$DD$1,0),FALSE),"")</f>
        <v>6.49</v>
      </c>
      <c r="U14" s="10">
        <f>_xlfn.IFNA(VLOOKUP($A14,'I-EmEC'!$A:$DD,MATCH(U$1,'I-EmEC'!$A$1:$DD$1,0),FALSE),"")</f>
        <v>6.44</v>
      </c>
      <c r="V14" s="10">
        <f>_xlfn.IFNA(VLOOKUP($A14,'I-EmEC'!$A:$DD,MATCH(V$1,'I-EmEC'!$A$1:$DD$1,0),FALSE),"")</f>
        <v>6.44</v>
      </c>
      <c r="W14" s="10">
        <f>_xlfn.IFNA(VLOOKUP($A14,'I-EmEC'!$A:$DD,MATCH(W$1,'I-EmEC'!$A$1:$DD$1,0),FALSE),"")</f>
        <v>6.45</v>
      </c>
      <c r="X14" s="10">
        <f>_xlfn.IFNA(VLOOKUP($A14,'I-EmEC'!$A:$DD,MATCH(X$1,'I-EmEC'!$A$1:$DD$1,0),FALSE),"")</f>
        <v>6.49</v>
      </c>
      <c r="Y14" s="10">
        <f>_xlfn.IFNA(VLOOKUP($A14,'I-EmEC'!$A:$DD,MATCH(Y$1,'I-EmEC'!$A$1:$DD$1,0),FALSE),"")</f>
        <v>6.49</v>
      </c>
      <c r="Z14" s="10">
        <f>_xlfn.IFNA(VLOOKUP($A14,'I-EmEC'!$A:$DD,MATCH(Z$1,'I-EmEC'!$A$1:$DD$1,0),FALSE),"")</f>
        <v>6.64</v>
      </c>
      <c r="AA14" s="10" t="str">
        <f>_xlfn.IFNA(VLOOKUP($A14,'I-EmEC'!$A:$DD,MATCH(AA$1,'I-EmEC'!$A$1:$DD$1,0),FALSE),"")</f>
        <v/>
      </c>
      <c r="AB14" s="10" t="str">
        <f>_xlfn.IFNA(VLOOKUP($A14,'I-EmEC'!$A:$DD,MATCH(AB$1,'I-EmEC'!$A$1:$DD$1,0),FALSE),"")</f>
        <v/>
      </c>
      <c r="AC14" s="10" t="str">
        <f>_xlfn.IFNA(VLOOKUP($A14,'I-EmEC'!$A:$DD,MATCH(AC$1,'I-EmEC'!$A$1:$DD$1,0),FALSE),"")</f>
        <v/>
      </c>
      <c r="AD14" s="9">
        <f t="shared" si="19"/>
        <v>7.7505291359800585</v>
      </c>
      <c r="AE14" s="10">
        <f t="shared" si="20"/>
        <v>7.7830055516791665</v>
      </c>
      <c r="AF14" s="10">
        <f t="shared" si="21"/>
        <v>7.5802972842516132</v>
      </c>
      <c r="AG14" s="10">
        <f t="shared" si="22"/>
        <v>7.5802972842516132</v>
      </c>
      <c r="AH14" s="10">
        <f t="shared" si="23"/>
        <v>7.688961763957848</v>
      </c>
      <c r="AI14" s="10">
        <f t="shared" si="24"/>
        <v>7.8564234143660521</v>
      </c>
      <c r="AJ14" s="10">
        <f t="shared" si="25"/>
        <v>7.8564234143660521</v>
      </c>
      <c r="AK14" s="10">
        <f t="shared" si="26"/>
        <v>7.8853087585264259</v>
      </c>
      <c r="AL14" s="10">
        <f t="shared" si="27"/>
        <v>7.6537293875044421</v>
      </c>
      <c r="AM14" s="10">
        <f t="shared" si="28"/>
        <v>7.6537293875044421</v>
      </c>
      <c r="AN14" s="10">
        <f t="shared" si="29"/>
        <v>7.7978199630029561</v>
      </c>
      <c r="AO14" s="10" t="str">
        <f t="shared" si="30"/>
        <v/>
      </c>
      <c r="AP14" s="10" t="str">
        <f t="shared" si="31"/>
        <v/>
      </c>
      <c r="AQ14" s="10" t="str">
        <f t="shared" si="32"/>
        <v/>
      </c>
      <c r="AR14" s="21">
        <f t="shared" si="33"/>
        <v>7.7505291359800585</v>
      </c>
      <c r="AS14" s="11">
        <f t="shared" si="34"/>
        <v>7.8853087585264259</v>
      </c>
      <c r="AT14" s="11">
        <f t="shared" si="35"/>
        <v>7.7978199630029561</v>
      </c>
      <c r="AU14" s="11" t="str">
        <f t="shared" si="36"/>
        <v/>
      </c>
      <c r="AV14" s="12">
        <f t="shared" si="37"/>
        <v>7.7505291359800585</v>
      </c>
      <c r="AW14" s="11">
        <f t="shared" si="38"/>
        <v>7.741285319953267</v>
      </c>
      <c r="AX14" s="11">
        <f t="shared" si="39"/>
        <v>7.7017595793372804</v>
      </c>
      <c r="AY14" s="11" t="str">
        <f t="shared" si="40"/>
        <v/>
      </c>
      <c r="AZ14" s="27">
        <f t="shared" si="41"/>
        <v>0.55811622212962364</v>
      </c>
      <c r="BA14" s="10">
        <f t="shared" si="42"/>
        <v>0.66459226791223902</v>
      </c>
      <c r="BB14" s="10">
        <f t="shared" si="43"/>
        <v>0</v>
      </c>
      <c r="BC14" s="10">
        <f t="shared" si="44"/>
        <v>0</v>
      </c>
      <c r="BD14" s="10">
        <f t="shared" si="45"/>
        <v>0.35626357980332596</v>
      </c>
      <c r="BE14" s="10">
        <f t="shared" si="46"/>
        <v>0.9052975163342597</v>
      </c>
      <c r="BF14" s="10">
        <f t="shared" si="47"/>
        <v>0.9052975163342597</v>
      </c>
      <c r="BG14" s="10">
        <f t="shared" si="48"/>
        <v>1</v>
      </c>
      <c r="BH14" s="10">
        <f t="shared" si="49"/>
        <v>0.24075193704570999</v>
      </c>
      <c r="BI14" s="10">
        <f t="shared" si="50"/>
        <v>0.24075193704570999</v>
      </c>
      <c r="BJ14" s="10">
        <f t="shared" si="51"/>
        <v>0.7131622810863727</v>
      </c>
      <c r="BK14" s="10" t="str">
        <f t="shared" si="52"/>
        <v/>
      </c>
      <c r="BL14" s="10" t="str">
        <f t="shared" si="53"/>
        <v/>
      </c>
      <c r="BM14" s="10" t="str">
        <f t="shared" si="54"/>
        <v/>
      </c>
      <c r="BN14" s="21">
        <f t="shared" si="55"/>
        <v>0.55811622212962364</v>
      </c>
      <c r="BO14" s="11">
        <f t="shared" si="56"/>
        <v>1</v>
      </c>
      <c r="BP14" s="11">
        <f t="shared" si="57"/>
        <v>0.7131622810863727</v>
      </c>
      <c r="BQ14" s="11" t="str">
        <f t="shared" si="58"/>
        <v/>
      </c>
      <c r="BR14" s="12">
        <f t="shared" si="59"/>
        <v>0.55811622212962364</v>
      </c>
      <c r="BS14" s="11">
        <f t="shared" si="60"/>
        <v>0.52780976874530749</v>
      </c>
      <c r="BT14" s="11">
        <f t="shared" si="61"/>
        <v>0.39822205172593089</v>
      </c>
      <c r="BU14" s="11" t="str">
        <f t="shared" si="62"/>
        <v/>
      </c>
    </row>
    <row r="15" spans="1:73" x14ac:dyDescent="0.2">
      <c r="A15" s="84" t="s">
        <v>51</v>
      </c>
      <c r="B15" s="12">
        <f>_xlfn.IFNA(VLOOKUP($A15,'I-EmEC'!$A:$DD,MATCH(B$1,'I-EmEC'!$A$1:$DD$1,0),FALSE),"")</f>
        <v>63.419117647058826</v>
      </c>
      <c r="C15" s="11">
        <f>_xlfn.IFNA(VLOOKUP($A15,'I-EmEC'!$A:$DD,MATCH(C$1,'I-EmEC'!$A$1:$DD$1,0),FALSE),"")</f>
        <v>57.249070631970262</v>
      </c>
      <c r="D15" s="11">
        <f>_xlfn.IFNA(VLOOKUP($A15,'I-EmEC'!$A:$DD,MATCH(D$1,'I-EmEC'!$A$1:$DD$1,0),FALSE),"")</f>
        <v>59.574468085106382</v>
      </c>
      <c r="E15" s="11">
        <f>_xlfn.IFNA(VLOOKUP($A15,'I-EmEC'!$A:$DD,MATCH(E$1,'I-EmEC'!$A$1:$DD$1,0),FALSE),"")</f>
        <v>59.574468085106382</v>
      </c>
      <c r="F15" s="11">
        <f>_xlfn.IFNA(VLOOKUP($A15,'I-EmEC'!$A:$DD,MATCH(F$1,'I-EmEC'!$A$1:$DD$1,0),FALSE),"")</f>
        <v>63.860369609856257</v>
      </c>
      <c r="G15" s="11">
        <f>_xlfn.IFNA(VLOOKUP($A15,'I-EmEC'!$A:$DD,MATCH(G$1,'I-EmEC'!$A$1:$DD$1,0),FALSE),"")</f>
        <v>68.737060041407887</v>
      </c>
      <c r="H15" s="11">
        <f>_xlfn.IFNA(VLOOKUP($A15,'I-EmEC'!$A:$DD,MATCH(H$1,'I-EmEC'!$A$1:$DD$1,0),FALSE),"")</f>
        <v>68.737060041407887</v>
      </c>
      <c r="I15" s="11">
        <f>_xlfn.IFNA(VLOOKUP($A15,'I-EmEC'!$A:$DD,MATCH(I$1,'I-EmEC'!$A$1:$DD$1,0),FALSE),"")</f>
        <v>59.710144927536234</v>
      </c>
      <c r="J15" s="11">
        <f>_xlfn.IFNA(VLOOKUP($A15,'I-EmEC'!$A:$DD,MATCH(J$1,'I-EmEC'!$A$1:$DD$1,0),FALSE),"")</f>
        <v>46.201232032854207</v>
      </c>
      <c r="K15" s="11">
        <f>_xlfn.IFNA(VLOOKUP($A15,'I-EmEC'!$A:$DD,MATCH(K$1,'I-EmEC'!$A$1:$DD$1,0),FALSE),"")</f>
        <v>46.201232032854207</v>
      </c>
      <c r="L15" s="11">
        <f>_xlfn.IFNA(VLOOKUP($A15,'I-EmEC'!$A:$DD,MATCH(L$1,'I-EmEC'!$A$1:$DD$1,0),FALSE),"")</f>
        <v>61.573033707865171</v>
      </c>
      <c r="M15" s="11" t="str">
        <f>_xlfn.IFNA(VLOOKUP($A15,'I-EmEC'!$A:$DD,MATCH(M$1,'I-EmEC'!$A$1:$DD$1,0),FALSE),"")</f>
        <v/>
      </c>
      <c r="N15" s="11">
        <f>_xlfn.IFNA(VLOOKUP($A15,'I-EmEC'!$A:$DD,MATCH(N$1,'I-EmEC'!$A$1:$DD$1,0),FALSE),"")</f>
        <v>30.285714285714285</v>
      </c>
      <c r="O15" s="11">
        <f>_xlfn.IFNA(VLOOKUP($A15,'I-EmEC'!$A:$DD,MATCH(O$1,'I-EmEC'!$A$1:$DD$1,0),FALSE),"")</f>
        <v>41.10671936758893</v>
      </c>
      <c r="P15" s="9">
        <f>_xlfn.IFNA(VLOOKUP($A15,'I-EmEC'!$A:$DD,MATCH(P$1,'I-EmEC'!$A$1:$DD$1,0),FALSE),"")</f>
        <v>5.77</v>
      </c>
      <c r="Q15" s="10">
        <f>_xlfn.IFNA(VLOOKUP($A15,'I-EmEC'!$A:$DD,MATCH(Q$1,'I-EmEC'!$A$1:$DD$1,0),FALSE),"")</f>
        <v>5.55</v>
      </c>
      <c r="R15" s="10">
        <f>_xlfn.IFNA(VLOOKUP($A15,'I-EmEC'!$A:$DD,MATCH(R$1,'I-EmEC'!$A$1:$DD$1,0),FALSE),"")</f>
        <v>5.71</v>
      </c>
      <c r="S15" s="10">
        <f>_xlfn.IFNA(VLOOKUP($A15,'I-EmEC'!$A:$DD,MATCH(S$1,'I-EmEC'!$A$1:$DD$1,0),FALSE),"")</f>
        <v>5.71</v>
      </c>
      <c r="T15" s="10">
        <f>_xlfn.IFNA(VLOOKUP($A15,'I-EmEC'!$A:$DD,MATCH(T$1,'I-EmEC'!$A$1:$DD$1,0),FALSE),"")</f>
        <v>5.81</v>
      </c>
      <c r="U15" s="10">
        <f>_xlfn.IFNA(VLOOKUP($A15,'I-EmEC'!$A:$DD,MATCH(U$1,'I-EmEC'!$A$1:$DD$1,0),FALSE),"")</f>
        <v>5.92</v>
      </c>
      <c r="V15" s="10">
        <f>_xlfn.IFNA(VLOOKUP($A15,'I-EmEC'!$A:$DD,MATCH(V$1,'I-EmEC'!$A$1:$DD$1,0),FALSE),"")</f>
        <v>5.92</v>
      </c>
      <c r="W15" s="10">
        <f>_xlfn.IFNA(VLOOKUP($A15,'I-EmEC'!$A:$DD,MATCH(W$1,'I-EmEC'!$A$1:$DD$1,0),FALSE),"")</f>
        <v>5.65</v>
      </c>
      <c r="X15" s="10">
        <f>_xlfn.IFNA(VLOOKUP($A15,'I-EmEC'!$A:$DD,MATCH(X$1,'I-EmEC'!$A$1:$DD$1,0),FALSE),"")</f>
        <v>5.36</v>
      </c>
      <c r="Y15" s="10">
        <f>_xlfn.IFNA(VLOOKUP($A15,'I-EmEC'!$A:$DD,MATCH(Y$1,'I-EmEC'!$A$1:$DD$1,0),FALSE),"")</f>
        <v>5.36</v>
      </c>
      <c r="Z15" s="10">
        <f>_xlfn.IFNA(VLOOKUP($A15,'I-EmEC'!$A:$DD,MATCH(Z$1,'I-EmEC'!$A$1:$DD$1,0),FALSE),"")</f>
        <v>5.87</v>
      </c>
      <c r="AA15" s="10" t="str">
        <f>_xlfn.IFNA(VLOOKUP($A15,'I-EmEC'!$A:$DD,MATCH(AA$1,'I-EmEC'!$A$1:$DD$1,0),FALSE),"")</f>
        <v/>
      </c>
      <c r="AB15" s="10">
        <f>_xlfn.IFNA(VLOOKUP($A15,'I-EmEC'!$A:$DD,MATCH(AB$1,'I-EmEC'!$A$1:$DD$1,0),FALSE),"")</f>
        <v>4.84</v>
      </c>
      <c r="AC15" s="10">
        <f>_xlfn.IFNA(VLOOKUP($A15,'I-EmEC'!$A:$DD,MATCH(AC$1,'I-EmEC'!$A$1:$DD$1,0),FALSE),"")</f>
        <v>5.04</v>
      </c>
      <c r="AD15" s="9">
        <f t="shared" si="19"/>
        <v>7.5722201953750945</v>
      </c>
      <c r="AE15" s="10">
        <f t="shared" si="20"/>
        <v>7.3077684408340549</v>
      </c>
      <c r="AF15" s="10">
        <f t="shared" si="21"/>
        <v>7.4850601734065023</v>
      </c>
      <c r="AG15" s="10">
        <f t="shared" si="22"/>
        <v>7.4850601734065023</v>
      </c>
      <c r="AH15" s="10">
        <f t="shared" si="23"/>
        <v>7.6152314278122031</v>
      </c>
      <c r="AI15" s="10">
        <f t="shared" si="24"/>
        <v>7.7571909529525245</v>
      </c>
      <c r="AJ15" s="10">
        <f t="shared" si="25"/>
        <v>7.7571909529525245</v>
      </c>
      <c r="AK15" s="10">
        <f t="shared" si="26"/>
        <v>7.426048125295881</v>
      </c>
      <c r="AL15" s="10">
        <f t="shared" si="27"/>
        <v>7.0246535568967294</v>
      </c>
      <c r="AM15" s="10">
        <f t="shared" si="28"/>
        <v>7.0246535568967294</v>
      </c>
      <c r="AN15" s="10">
        <f t="shared" si="29"/>
        <v>7.6593905518394569</v>
      </c>
      <c r="AO15" s="10" t="str">
        <f t="shared" si="30"/>
        <v/>
      </c>
      <c r="AP15" s="10">
        <f t="shared" si="31"/>
        <v>6.3212378209144946</v>
      </c>
      <c r="AQ15" s="10">
        <f t="shared" si="32"/>
        <v>6.6539128181229632</v>
      </c>
      <c r="AR15" s="21">
        <f t="shared" si="33"/>
        <v>7.5722201953750945</v>
      </c>
      <c r="AS15" s="11">
        <f t="shared" si="34"/>
        <v>7.7571909529525245</v>
      </c>
      <c r="AT15" s="11">
        <f t="shared" si="35"/>
        <v>7.6593905518394569</v>
      </c>
      <c r="AU15" s="11">
        <f t="shared" si="36"/>
        <v>6.6539128181229632</v>
      </c>
      <c r="AV15" s="12">
        <f t="shared" si="37"/>
        <v>7.5722201953750945</v>
      </c>
      <c r="AW15" s="11">
        <f t="shared" si="38"/>
        <v>7.5876303009710222</v>
      </c>
      <c r="AX15" s="11">
        <f t="shared" si="39"/>
        <v>7.2362325552109716</v>
      </c>
      <c r="AY15" s="11">
        <f t="shared" si="40"/>
        <v>6.4875753195187293</v>
      </c>
      <c r="AZ15" s="27">
        <f t="shared" si="41"/>
        <v>0.87118607602818943</v>
      </c>
      <c r="BA15" s="10">
        <f t="shared" si="42"/>
        <v>0.68702146184909951</v>
      </c>
      <c r="BB15" s="10">
        <f t="shared" si="43"/>
        <v>0.8104877008347825</v>
      </c>
      <c r="BC15" s="10">
        <f t="shared" si="44"/>
        <v>0.8104877008347825</v>
      </c>
      <c r="BD15" s="10">
        <f t="shared" si="45"/>
        <v>0.90113916535782745</v>
      </c>
      <c r="BE15" s="10">
        <f t="shared" si="46"/>
        <v>1</v>
      </c>
      <c r="BF15" s="10">
        <f t="shared" si="47"/>
        <v>1</v>
      </c>
      <c r="BG15" s="10">
        <f t="shared" si="48"/>
        <v>0.76939161852263471</v>
      </c>
      <c r="BH15" s="10">
        <f t="shared" si="49"/>
        <v>0.48985981526004674</v>
      </c>
      <c r="BI15" s="10">
        <f t="shared" si="50"/>
        <v>0.48985981526004674</v>
      </c>
      <c r="BJ15" s="10">
        <f t="shared" si="51"/>
        <v>0.9318916481805638</v>
      </c>
      <c r="BK15" s="10" t="str">
        <f t="shared" si="52"/>
        <v/>
      </c>
      <c r="BL15" s="10">
        <f t="shared" si="53"/>
        <v>0</v>
      </c>
      <c r="BM15" s="10">
        <f t="shared" si="54"/>
        <v>0.23167538674211968</v>
      </c>
      <c r="BN15" s="21">
        <f t="shared" si="55"/>
        <v>0.87118607602818943</v>
      </c>
      <c r="BO15" s="11">
        <f t="shared" si="56"/>
        <v>1</v>
      </c>
      <c r="BP15" s="11">
        <f t="shared" si="57"/>
        <v>0.9318916481805638</v>
      </c>
      <c r="BQ15" s="11">
        <f t="shared" si="58"/>
        <v>0.23167538674211968</v>
      </c>
      <c r="BR15" s="12">
        <f t="shared" si="59"/>
        <v>0.87118607602818943</v>
      </c>
      <c r="BS15" s="11">
        <f t="shared" si="60"/>
        <v>0.88191769759167116</v>
      </c>
      <c r="BT15" s="11">
        <f t="shared" si="61"/>
        <v>0.6372037595668858</v>
      </c>
      <c r="BU15" s="11">
        <f t="shared" si="62"/>
        <v>0.11583769337105984</v>
      </c>
    </row>
    <row r="16" spans="1:73" x14ac:dyDescent="0.2">
      <c r="A16" s="84" t="s">
        <v>52</v>
      </c>
      <c r="B16" s="12" t="str">
        <f>_xlfn.IFNA(VLOOKUP($A16,'I-EmEC'!$A:$DD,MATCH(B$1,'I-EmEC'!$A$1:$DD$1,0),FALSE),"")</f>
        <v/>
      </c>
      <c r="C16" s="11" t="str">
        <f>_xlfn.IFNA(VLOOKUP($A16,'I-EmEC'!$A:$DD,MATCH(C$1,'I-EmEC'!$A$1:$DD$1,0),FALSE),"")</f>
        <v/>
      </c>
      <c r="D16" s="11">
        <f>_xlfn.IFNA(VLOOKUP($A16,'I-EmEC'!$A:$DD,MATCH(D$1,'I-EmEC'!$A$1:$DD$1,0),FALSE),"")</f>
        <v>60.154738878143128</v>
      </c>
      <c r="E16" s="11">
        <f>_xlfn.IFNA(VLOOKUP($A16,'I-EmEC'!$A:$DD,MATCH(E$1,'I-EmEC'!$A$1:$DD$1,0),FALSE),"")</f>
        <v>60.154738878143128</v>
      </c>
      <c r="F16" s="11">
        <f>_xlfn.IFNA(VLOOKUP($A16,'I-EmEC'!$A:$DD,MATCH(F$1,'I-EmEC'!$A$1:$DD$1,0),FALSE),"")</f>
        <v>58.110882956878847</v>
      </c>
      <c r="G16" s="11">
        <f>_xlfn.IFNA(VLOOKUP($A16,'I-EmEC'!$A:$DD,MATCH(G$1,'I-EmEC'!$A$1:$DD$1,0),FALSE),"")</f>
        <v>33.333333333333343</v>
      </c>
      <c r="H16" s="11">
        <f>_xlfn.IFNA(VLOOKUP($A16,'I-EmEC'!$A:$DD,MATCH(H$1,'I-EmEC'!$A$1:$DD$1,0),FALSE),"")</f>
        <v>33.333333333333343</v>
      </c>
      <c r="I16" s="11">
        <f>_xlfn.IFNA(VLOOKUP($A16,'I-EmEC'!$A:$DD,MATCH(I$1,'I-EmEC'!$A$1:$DD$1,0),FALSE),"")</f>
        <v>14.492753623188406</v>
      </c>
      <c r="J16" s="11" t="str">
        <f>_xlfn.IFNA(VLOOKUP($A16,'I-EmEC'!$A:$DD,MATCH(J$1,'I-EmEC'!$A$1:$DD$1,0),FALSE),"")</f>
        <v/>
      </c>
      <c r="K16" s="11" t="str">
        <f>_xlfn.IFNA(VLOOKUP($A16,'I-EmEC'!$A:$DD,MATCH(K$1,'I-EmEC'!$A$1:$DD$1,0),FALSE),"")</f>
        <v/>
      </c>
      <c r="L16" s="11" t="str">
        <f>_xlfn.IFNA(VLOOKUP($A16,'I-EmEC'!$A:$DD,MATCH(L$1,'I-EmEC'!$A$1:$DD$1,0),FALSE),"")</f>
        <v/>
      </c>
      <c r="M16" s="11" t="str">
        <f>_xlfn.IFNA(VLOOKUP($A16,'I-EmEC'!$A:$DD,MATCH(M$1,'I-EmEC'!$A$1:$DD$1,0),FALSE),"")</f>
        <v/>
      </c>
      <c r="N16" s="11" t="str">
        <f>_xlfn.IFNA(VLOOKUP($A16,'I-EmEC'!$A:$DD,MATCH(N$1,'I-EmEC'!$A$1:$DD$1,0),FALSE),"")</f>
        <v/>
      </c>
      <c r="O16" s="11" t="str">
        <f>_xlfn.IFNA(VLOOKUP($A16,'I-EmEC'!$A:$DD,MATCH(O$1,'I-EmEC'!$A$1:$DD$1,0),FALSE),"")</f>
        <v/>
      </c>
      <c r="P16" s="9" t="str">
        <f>_xlfn.IFNA(VLOOKUP($A16,'I-EmEC'!$A:$DD,MATCH(P$1,'I-EmEC'!$A$1:$DD$1,0),FALSE),"")</f>
        <v/>
      </c>
      <c r="Q16" s="10" t="str">
        <f>_xlfn.IFNA(VLOOKUP($A16,'I-EmEC'!$A:$DD,MATCH(Q$1,'I-EmEC'!$A$1:$DD$1,0),FALSE),"")</f>
        <v/>
      </c>
      <c r="R16" s="10">
        <f>_xlfn.IFNA(VLOOKUP($A16,'I-EmEC'!$A:$DD,MATCH(R$1,'I-EmEC'!$A$1:$DD$1,0),FALSE),"")</f>
        <v>6.61</v>
      </c>
      <c r="S16" s="10">
        <f>_xlfn.IFNA(VLOOKUP($A16,'I-EmEC'!$A:$DD,MATCH(S$1,'I-EmEC'!$A$1:$DD$1,0),FALSE),"")</f>
        <v>6.61</v>
      </c>
      <c r="T16" s="10">
        <f>_xlfn.IFNA(VLOOKUP($A16,'I-EmEC'!$A:$DD,MATCH(T$1,'I-EmEC'!$A$1:$DD$1,0),FALSE),"")</f>
        <v>6.81</v>
      </c>
      <c r="U16" s="10">
        <f>_xlfn.IFNA(VLOOKUP($A16,'I-EmEC'!$A:$DD,MATCH(U$1,'I-EmEC'!$A$1:$DD$1,0),FALSE),"")</f>
        <v>5.54</v>
      </c>
      <c r="V16" s="10">
        <f>_xlfn.IFNA(VLOOKUP($A16,'I-EmEC'!$A:$DD,MATCH(V$1,'I-EmEC'!$A$1:$DD$1,0),FALSE),"")</f>
        <v>5.54</v>
      </c>
      <c r="W16" s="10">
        <f>_xlfn.IFNA(VLOOKUP($A16,'I-EmEC'!$A:$DD,MATCH(W$1,'I-EmEC'!$A$1:$DD$1,0),FALSE),"")</f>
        <v>5.28</v>
      </c>
      <c r="X16" s="10" t="str">
        <f>_xlfn.IFNA(VLOOKUP($A16,'I-EmEC'!$A:$DD,MATCH(X$1,'I-EmEC'!$A$1:$DD$1,0),FALSE),"")</f>
        <v/>
      </c>
      <c r="Y16" s="10" t="str">
        <f>_xlfn.IFNA(VLOOKUP($A16,'I-EmEC'!$A:$DD,MATCH(Y$1,'I-EmEC'!$A$1:$DD$1,0),FALSE),"")</f>
        <v/>
      </c>
      <c r="Z16" s="10" t="str">
        <f>_xlfn.IFNA(VLOOKUP($A16,'I-EmEC'!$A:$DD,MATCH(Z$1,'I-EmEC'!$A$1:$DD$1,0),FALSE),"")</f>
        <v/>
      </c>
      <c r="AA16" s="10" t="str">
        <f>_xlfn.IFNA(VLOOKUP($A16,'I-EmEC'!$A:$DD,MATCH(AA$1,'I-EmEC'!$A$1:$DD$1,0),FALSE),"")</f>
        <v/>
      </c>
      <c r="AB16" s="10" t="str">
        <f>_xlfn.IFNA(VLOOKUP($A16,'I-EmEC'!$A:$DD,MATCH(AB$1,'I-EmEC'!$A$1:$DD$1,0),FALSE),"")</f>
        <v/>
      </c>
      <c r="AC16" s="10" t="str">
        <f>_xlfn.IFNA(VLOOKUP($A16,'I-EmEC'!$A:$DD,MATCH(AC$1,'I-EmEC'!$A$1:$DD$1,0),FALSE),"")</f>
        <v/>
      </c>
      <c r="AD16" s="9" t="str">
        <f t="shared" si="19"/>
        <v/>
      </c>
      <c r="AE16" s="10" t="str">
        <f t="shared" si="20"/>
        <v/>
      </c>
      <c r="AF16" s="10">
        <f t="shared" si="21"/>
        <v>8.3892698459328958</v>
      </c>
      <c r="AG16" s="10">
        <f t="shared" si="22"/>
        <v>8.3892698459328958</v>
      </c>
      <c r="AH16" s="10">
        <f t="shared" si="23"/>
        <v>8.5742574743096558</v>
      </c>
      <c r="AI16" s="10">
        <f t="shared" si="24"/>
        <v>7.0628787452803383</v>
      </c>
      <c r="AJ16" s="10">
        <f t="shared" si="25"/>
        <v>7.0628787452803383</v>
      </c>
      <c r="AK16" s="10">
        <f t="shared" si="26"/>
        <v>6.4411509092627455</v>
      </c>
      <c r="AL16" s="10" t="str">
        <f t="shared" si="27"/>
        <v/>
      </c>
      <c r="AM16" s="10" t="str">
        <f t="shared" si="28"/>
        <v/>
      </c>
      <c r="AN16" s="10" t="str">
        <f t="shared" si="29"/>
        <v/>
      </c>
      <c r="AO16" s="10" t="str">
        <f t="shared" si="30"/>
        <v/>
      </c>
      <c r="AP16" s="10" t="str">
        <f t="shared" si="31"/>
        <v/>
      </c>
      <c r="AQ16" s="10" t="str">
        <f t="shared" si="32"/>
        <v/>
      </c>
      <c r="AR16" s="21" t="str">
        <f t="shared" si="33"/>
        <v/>
      </c>
      <c r="AS16" s="11">
        <f t="shared" si="34"/>
        <v>8.5742574743096558</v>
      </c>
      <c r="AT16" s="11" t="str">
        <f t="shared" si="35"/>
        <v/>
      </c>
      <c r="AU16" s="11" t="str">
        <f t="shared" si="36"/>
        <v/>
      </c>
      <c r="AV16" s="12" t="str">
        <f t="shared" si="37"/>
        <v/>
      </c>
      <c r="AW16" s="11">
        <f t="shared" si="38"/>
        <v>7.6532842609998113</v>
      </c>
      <c r="AX16" s="11" t="str">
        <f t="shared" si="39"/>
        <v/>
      </c>
      <c r="AY16" s="11" t="str">
        <f t="shared" si="40"/>
        <v/>
      </c>
      <c r="AZ16" s="27" t="str">
        <f t="shared" si="41"/>
        <v/>
      </c>
      <c r="BA16" s="10" t="str">
        <f t="shared" si="42"/>
        <v/>
      </c>
      <c r="BB16" s="10">
        <f t="shared" si="43"/>
        <v>0.91327783083697378</v>
      </c>
      <c r="BC16" s="10">
        <f t="shared" si="44"/>
        <v>0.91327783083697378</v>
      </c>
      <c r="BD16" s="10">
        <f t="shared" si="45"/>
        <v>1</v>
      </c>
      <c r="BE16" s="10">
        <f t="shared" si="46"/>
        <v>0.29146590526944449</v>
      </c>
      <c r="BF16" s="10">
        <f t="shared" si="47"/>
        <v>0.29146590526944449</v>
      </c>
      <c r="BG16" s="10">
        <f t="shared" si="48"/>
        <v>0</v>
      </c>
      <c r="BH16" s="10" t="str">
        <f t="shared" si="49"/>
        <v/>
      </c>
      <c r="BI16" s="10" t="str">
        <f t="shared" si="50"/>
        <v/>
      </c>
      <c r="BJ16" s="10" t="str">
        <f t="shared" si="51"/>
        <v/>
      </c>
      <c r="BK16" s="10" t="str">
        <f t="shared" si="52"/>
        <v/>
      </c>
      <c r="BL16" s="10" t="str">
        <f t="shared" si="53"/>
        <v/>
      </c>
      <c r="BM16" s="10" t="str">
        <f t="shared" si="54"/>
        <v/>
      </c>
      <c r="BN16" s="21" t="str">
        <f t="shared" si="55"/>
        <v/>
      </c>
      <c r="BO16" s="11">
        <f t="shared" si="56"/>
        <v>1</v>
      </c>
      <c r="BP16" s="11" t="str">
        <f t="shared" si="57"/>
        <v/>
      </c>
      <c r="BQ16" s="11" t="str">
        <f t="shared" si="58"/>
        <v/>
      </c>
      <c r="BR16" s="12" t="str">
        <f t="shared" si="59"/>
        <v/>
      </c>
      <c r="BS16" s="11">
        <f t="shared" si="60"/>
        <v>0.56824791203547276</v>
      </c>
      <c r="BT16" s="11" t="str">
        <f t="shared" si="61"/>
        <v/>
      </c>
      <c r="BU16" s="11" t="str">
        <f t="shared" si="62"/>
        <v/>
      </c>
    </row>
    <row r="17" spans="1:73" x14ac:dyDescent="0.2">
      <c r="A17" s="84" t="s">
        <v>44</v>
      </c>
      <c r="B17" s="12">
        <f>_xlfn.IFNA(VLOOKUP($A17,'I-EmEC'!$A:$DD,MATCH(B$1,'I-EmEC'!$A$1:$DD$1,0),FALSE),"")</f>
        <v>96.691176470588232</v>
      </c>
      <c r="C17" s="11">
        <f>_xlfn.IFNA(VLOOKUP($A17,'I-EmEC'!$A:$DD,MATCH(C$1,'I-EmEC'!$A$1:$DD$1,0),FALSE),"")</f>
        <v>91.44981412639406</v>
      </c>
      <c r="D17" s="11">
        <f>_xlfn.IFNA(VLOOKUP($A17,'I-EmEC'!$A:$DD,MATCH(D$1,'I-EmEC'!$A$1:$DD$1,0),FALSE),"")</f>
        <v>89.361702127659569</v>
      </c>
      <c r="E17" s="11">
        <f>_xlfn.IFNA(VLOOKUP($A17,'I-EmEC'!$A:$DD,MATCH(E$1,'I-EmEC'!$A$1:$DD$1,0),FALSE),"")</f>
        <v>89.361702127659569</v>
      </c>
      <c r="F17" s="11">
        <f>_xlfn.IFNA(VLOOKUP($A17,'I-EmEC'!$A:$DD,MATCH(F$1,'I-EmEC'!$A$1:$DD$1,0),FALSE),"")</f>
        <v>81.51950718685832</v>
      </c>
      <c r="G17" s="11">
        <f>_xlfn.IFNA(VLOOKUP($A17,'I-EmEC'!$A:$DD,MATCH(G$1,'I-EmEC'!$A$1:$DD$1,0),FALSE),"")</f>
        <v>90.269151138716367</v>
      </c>
      <c r="H17" s="11">
        <f>_xlfn.IFNA(VLOOKUP($A17,'I-EmEC'!$A:$DD,MATCH(H$1,'I-EmEC'!$A$1:$DD$1,0),FALSE),"")</f>
        <v>90.269151138716367</v>
      </c>
      <c r="I17" s="11">
        <f>_xlfn.IFNA(VLOOKUP($A17,'I-EmEC'!$A:$DD,MATCH(I$1,'I-EmEC'!$A$1:$DD$1,0),FALSE),"")</f>
        <v>86.666666666666671</v>
      </c>
      <c r="J17" s="11">
        <f>_xlfn.IFNA(VLOOKUP($A17,'I-EmEC'!$A:$DD,MATCH(J$1,'I-EmEC'!$A$1:$DD$1,0),FALSE),"")</f>
        <v>79.466119096509246</v>
      </c>
      <c r="K17" s="11">
        <f>_xlfn.IFNA(VLOOKUP($A17,'I-EmEC'!$A:$DD,MATCH(K$1,'I-EmEC'!$A$1:$DD$1,0),FALSE),"")</f>
        <v>79.466119096509246</v>
      </c>
      <c r="L17" s="11">
        <f>_xlfn.IFNA(VLOOKUP($A17,'I-EmEC'!$A:$DD,MATCH(L$1,'I-EmEC'!$A$1:$DD$1,0),FALSE),"")</f>
        <v>77.752808988764045</v>
      </c>
      <c r="M17" s="11">
        <f>_xlfn.IFNA(VLOOKUP($A17,'I-EmEC'!$A:$DD,MATCH(M$1,'I-EmEC'!$A$1:$DD$1,0),FALSE),"")</f>
        <v>93.293885601577898</v>
      </c>
      <c r="N17" s="11">
        <f>_xlfn.IFNA(VLOOKUP($A17,'I-EmEC'!$A:$DD,MATCH(N$1,'I-EmEC'!$A$1:$DD$1,0),FALSE),"")</f>
        <v>83.61904761904762</v>
      </c>
      <c r="O17" s="11">
        <f>_xlfn.IFNA(VLOOKUP($A17,'I-EmEC'!$A:$DD,MATCH(O$1,'I-EmEC'!$A$1:$DD$1,0),FALSE),"")</f>
        <v>68.774703557312236</v>
      </c>
      <c r="P17" s="9">
        <f>_xlfn.IFNA(VLOOKUP($A17,'I-EmEC'!$A:$DD,MATCH(P$1,'I-EmEC'!$A$1:$DD$1,0),FALSE),"")</f>
        <v>6.5</v>
      </c>
      <c r="Q17" s="10">
        <f>_xlfn.IFNA(VLOOKUP($A17,'I-EmEC'!$A:$DD,MATCH(Q$1,'I-EmEC'!$A$1:$DD$1,0),FALSE),"")</f>
        <v>6.4</v>
      </c>
      <c r="R17" s="10">
        <f>_xlfn.IFNA(VLOOKUP($A17,'I-EmEC'!$A:$DD,MATCH(R$1,'I-EmEC'!$A$1:$DD$1,0),FALSE),"")</f>
        <v>7.25</v>
      </c>
      <c r="S17" s="10">
        <f>_xlfn.IFNA(VLOOKUP($A17,'I-EmEC'!$A:$DD,MATCH(S$1,'I-EmEC'!$A$1:$DD$1,0),FALSE),"")</f>
        <v>7.25</v>
      </c>
      <c r="T17" s="10">
        <f>_xlfn.IFNA(VLOOKUP($A17,'I-EmEC'!$A:$DD,MATCH(T$1,'I-EmEC'!$A$1:$DD$1,0),FALSE),"")</f>
        <v>7.59</v>
      </c>
      <c r="U17" s="10">
        <f>_xlfn.IFNA(VLOOKUP($A17,'I-EmEC'!$A:$DD,MATCH(U$1,'I-EmEC'!$A$1:$DD$1,0),FALSE),"")</f>
        <v>6.66</v>
      </c>
      <c r="V17" s="10">
        <f>_xlfn.IFNA(VLOOKUP($A17,'I-EmEC'!$A:$DD,MATCH(V$1,'I-EmEC'!$A$1:$DD$1,0),FALSE),"")</f>
        <v>6.66</v>
      </c>
      <c r="W17" s="10">
        <f>_xlfn.IFNA(VLOOKUP($A17,'I-EmEC'!$A:$DD,MATCH(W$1,'I-EmEC'!$A$1:$DD$1,0),FALSE),"")</f>
        <v>6.97</v>
      </c>
      <c r="X17" s="10">
        <f>_xlfn.IFNA(VLOOKUP($A17,'I-EmEC'!$A:$DD,MATCH(X$1,'I-EmEC'!$A$1:$DD$1,0),FALSE),"")</f>
        <v>7.93</v>
      </c>
      <c r="Y17" s="10">
        <f>_xlfn.IFNA(VLOOKUP($A17,'I-EmEC'!$A:$DD,MATCH(Y$1,'I-EmEC'!$A$1:$DD$1,0),FALSE),"")</f>
        <v>7.93</v>
      </c>
      <c r="Z17" s="10">
        <f>_xlfn.IFNA(VLOOKUP($A17,'I-EmEC'!$A:$DD,MATCH(Z$1,'I-EmEC'!$A$1:$DD$1,0),FALSE),"")</f>
        <v>7.8</v>
      </c>
      <c r="AA17" s="10">
        <f>_xlfn.IFNA(VLOOKUP($A17,'I-EmEC'!$A:$DD,MATCH(AA$1,'I-EmEC'!$A$1:$DD$1,0),FALSE),"")</f>
        <v>6.42</v>
      </c>
      <c r="AB17" s="10">
        <f>_xlfn.IFNA(VLOOKUP($A17,'I-EmEC'!$A:$DD,MATCH(AB$1,'I-EmEC'!$A$1:$DD$1,0),FALSE),"")</f>
        <v>5.86</v>
      </c>
      <c r="AC17" s="10">
        <f>_xlfn.IFNA(VLOOKUP($A17,'I-EmEC'!$A:$DD,MATCH(AC$1,'I-EmEC'!$A$1:$DD$1,0),FALSE),"")</f>
        <v>5.41</v>
      </c>
      <c r="AD17" s="9">
        <f t="shared" si="19"/>
        <v>8.4853868444555598</v>
      </c>
      <c r="AE17" s="10">
        <f t="shared" si="20"/>
        <v>8.361182827100972</v>
      </c>
      <c r="AF17" s="10">
        <f t="shared" si="21"/>
        <v>9.2011514324621846</v>
      </c>
      <c r="AG17" s="10">
        <f t="shared" si="22"/>
        <v>9.2011514324621846</v>
      </c>
      <c r="AH17" s="10">
        <f t="shared" si="23"/>
        <v>9.5012615455484823</v>
      </c>
      <c r="AI17" s="10">
        <f t="shared" si="24"/>
        <v>8.6155393585170756</v>
      </c>
      <c r="AJ17" s="10">
        <f t="shared" si="25"/>
        <v>8.6155393585170756</v>
      </c>
      <c r="AK17" s="10">
        <f t="shared" si="26"/>
        <v>8.9078520932511562</v>
      </c>
      <c r="AL17" s="10">
        <f t="shared" si="27"/>
        <v>9.8301820038042784</v>
      </c>
      <c r="AM17" s="10">
        <f t="shared" si="28"/>
        <v>9.8301820038042784</v>
      </c>
      <c r="AN17" s="10">
        <f t="shared" si="29"/>
        <v>9.690716087811845</v>
      </c>
      <c r="AO17" s="10">
        <f t="shared" si="30"/>
        <v>8.3898531814044759</v>
      </c>
      <c r="AP17" s="10">
        <f t="shared" si="31"/>
        <v>7.7823052168361659</v>
      </c>
      <c r="AQ17" s="10">
        <f t="shared" si="32"/>
        <v>7.2474287271067821</v>
      </c>
      <c r="AR17" s="21">
        <f t="shared" si="33"/>
        <v>8.4853868444555598</v>
      </c>
      <c r="AS17" s="11">
        <f t="shared" si="34"/>
        <v>9.5012615455484823</v>
      </c>
      <c r="AT17" s="11">
        <f t="shared" si="35"/>
        <v>9.8301820038042784</v>
      </c>
      <c r="AU17" s="11">
        <f t="shared" si="36"/>
        <v>7.7823052168361659</v>
      </c>
      <c r="AV17" s="12">
        <f t="shared" si="37"/>
        <v>8.4853868444555598</v>
      </c>
      <c r="AW17" s="11">
        <f t="shared" si="38"/>
        <v>9.0070825367930265</v>
      </c>
      <c r="AX17" s="11">
        <f t="shared" si="39"/>
        <v>9.435233319206219</v>
      </c>
      <c r="AY17" s="11">
        <f t="shared" si="40"/>
        <v>7.5148669719714736</v>
      </c>
      <c r="AZ17" s="27">
        <f t="shared" si="41"/>
        <v>0.47931721876730116</v>
      </c>
      <c r="BA17" s="10">
        <f t="shared" si="42"/>
        <v>0.4312274463236071</v>
      </c>
      <c r="BB17" s="10">
        <f t="shared" si="43"/>
        <v>0.75644960863376776</v>
      </c>
      <c r="BC17" s="10">
        <f t="shared" si="44"/>
        <v>0.75644960863376776</v>
      </c>
      <c r="BD17" s="10">
        <f t="shared" si="45"/>
        <v>0.87264735612827149</v>
      </c>
      <c r="BE17" s="10">
        <f t="shared" si="46"/>
        <v>0.5297101522448413</v>
      </c>
      <c r="BF17" s="10">
        <f t="shared" si="47"/>
        <v>0.5297101522448413</v>
      </c>
      <c r="BG17" s="10">
        <f t="shared" si="48"/>
        <v>0.64288888184763704</v>
      </c>
      <c r="BH17" s="10">
        <f t="shared" si="49"/>
        <v>1</v>
      </c>
      <c r="BI17" s="10">
        <f t="shared" si="50"/>
        <v>1</v>
      </c>
      <c r="BJ17" s="10">
        <f t="shared" si="51"/>
        <v>0.94600106899457115</v>
      </c>
      <c r="BK17" s="10">
        <f t="shared" si="52"/>
        <v>0.44232814051773622</v>
      </c>
      <c r="BL17" s="10">
        <f t="shared" si="53"/>
        <v>0.20709546457852815</v>
      </c>
      <c r="BM17" s="10">
        <f t="shared" si="54"/>
        <v>0</v>
      </c>
      <c r="BN17" s="21">
        <f t="shared" si="55"/>
        <v>0.47931721876730116</v>
      </c>
      <c r="BO17" s="11">
        <f t="shared" si="56"/>
        <v>0.87264735612827149</v>
      </c>
      <c r="BP17" s="11">
        <f t="shared" si="57"/>
        <v>1</v>
      </c>
      <c r="BQ17" s="11">
        <f t="shared" si="58"/>
        <v>0.20709546457852815</v>
      </c>
      <c r="BR17" s="12">
        <f t="shared" si="59"/>
        <v>0.47931721876730116</v>
      </c>
      <c r="BS17" s="11">
        <f t="shared" si="60"/>
        <v>0.68130929328885437</v>
      </c>
      <c r="BT17" s="11">
        <f t="shared" si="61"/>
        <v>0.84708230237807691</v>
      </c>
      <c r="BU17" s="11">
        <f t="shared" si="62"/>
        <v>0.10354773228926407</v>
      </c>
    </row>
    <row r="18" spans="1:73" x14ac:dyDescent="0.2">
      <c r="A18" s="84" t="s">
        <v>45</v>
      </c>
      <c r="B18" s="12">
        <f>_xlfn.IFNA(VLOOKUP($A18,'I-EmEC'!$A:$DD,MATCH(B$1,'I-EmEC'!$A$1:$DD$1,0),FALSE),"")</f>
        <v>46.32352941176471</v>
      </c>
      <c r="C18" s="11">
        <f>_xlfn.IFNA(VLOOKUP($A18,'I-EmEC'!$A:$DD,MATCH(C$1,'I-EmEC'!$A$1:$DD$1,0),FALSE),"")</f>
        <v>39.591078066914498</v>
      </c>
      <c r="D18" s="11">
        <f>_xlfn.IFNA(VLOOKUP($A18,'I-EmEC'!$A:$DD,MATCH(D$1,'I-EmEC'!$A$1:$DD$1,0),FALSE),"")</f>
        <v>84.719535783365572</v>
      </c>
      <c r="E18" s="11">
        <f>_xlfn.IFNA(VLOOKUP($A18,'I-EmEC'!$A:$DD,MATCH(E$1,'I-EmEC'!$A$1:$DD$1,0),FALSE),"")</f>
        <v>84.719535783365572</v>
      </c>
      <c r="F18" s="11">
        <f>_xlfn.IFNA(VLOOKUP($A18,'I-EmEC'!$A:$DD,MATCH(F$1,'I-EmEC'!$A$1:$DD$1,0),FALSE),"")</f>
        <v>73.305954825462024</v>
      </c>
      <c r="G18" s="11">
        <f>_xlfn.IFNA(VLOOKUP($A18,'I-EmEC'!$A:$DD,MATCH(G$1,'I-EmEC'!$A$1:$DD$1,0),FALSE),"")</f>
        <v>81.366459627329192</v>
      </c>
      <c r="H18" s="11">
        <f>_xlfn.IFNA(VLOOKUP($A18,'I-EmEC'!$A:$DD,MATCH(H$1,'I-EmEC'!$A$1:$DD$1,0),FALSE),"")</f>
        <v>81.366459627329192</v>
      </c>
      <c r="I18" s="11">
        <f>_xlfn.IFNA(VLOOKUP($A18,'I-EmEC'!$A:$DD,MATCH(I$1,'I-EmEC'!$A$1:$DD$1,0),FALSE),"")</f>
        <v>76.231884057971016</v>
      </c>
      <c r="J18" s="11">
        <f>_xlfn.IFNA(VLOOKUP($A18,'I-EmEC'!$A:$DD,MATCH(J$1,'I-EmEC'!$A$1:$DD$1,0),FALSE),"")</f>
        <v>75.770020533880896</v>
      </c>
      <c r="K18" s="11">
        <f>_xlfn.IFNA(VLOOKUP($A18,'I-EmEC'!$A:$DD,MATCH(K$1,'I-EmEC'!$A$1:$DD$1,0),FALSE),"")</f>
        <v>75.770020533880896</v>
      </c>
      <c r="L18" s="11">
        <f>_xlfn.IFNA(VLOOKUP($A18,'I-EmEC'!$A:$DD,MATCH(L$1,'I-EmEC'!$A$1:$DD$1,0),FALSE),"")</f>
        <v>75.056179775280896</v>
      </c>
      <c r="M18" s="11">
        <f>_xlfn.IFNA(VLOOKUP($A18,'I-EmEC'!$A:$DD,MATCH(M$1,'I-EmEC'!$A$1:$DD$1,0),FALSE),"")</f>
        <v>52.071005917159759</v>
      </c>
      <c r="N18" s="11">
        <f>_xlfn.IFNA(VLOOKUP($A18,'I-EmEC'!$A:$DD,MATCH(N$1,'I-EmEC'!$A$1:$DD$1,0),FALSE),"")</f>
        <v>41.714285714285715</v>
      </c>
      <c r="O18" s="11">
        <f>_xlfn.IFNA(VLOOKUP($A18,'I-EmEC'!$A:$DD,MATCH(O$1,'I-EmEC'!$A$1:$DD$1,0),FALSE),"")</f>
        <v>31.225296442687746</v>
      </c>
      <c r="P18" s="9">
        <f>_xlfn.IFNA(VLOOKUP($A18,'I-EmEC'!$A:$DD,MATCH(P$1,'I-EmEC'!$A$1:$DD$1,0),FALSE),"")</f>
        <v>5.26</v>
      </c>
      <c r="Q18" s="10">
        <f>_xlfn.IFNA(VLOOKUP($A18,'I-EmEC'!$A:$DD,MATCH(Q$1,'I-EmEC'!$A$1:$DD$1,0),FALSE),"")</f>
        <v>5.2</v>
      </c>
      <c r="R18" s="10">
        <f>_xlfn.IFNA(VLOOKUP($A18,'I-EmEC'!$A:$DD,MATCH(R$1,'I-EmEC'!$A$1:$DD$1,0),FALSE),"")</f>
        <v>7.66</v>
      </c>
      <c r="S18" s="10">
        <f>_xlfn.IFNA(VLOOKUP($A18,'I-EmEC'!$A:$DD,MATCH(S$1,'I-EmEC'!$A$1:$DD$1,0),FALSE),"")</f>
        <v>7.66</v>
      </c>
      <c r="T18" s="10">
        <f>_xlfn.IFNA(VLOOKUP($A18,'I-EmEC'!$A:$DD,MATCH(T$1,'I-EmEC'!$A$1:$DD$1,0),FALSE),"")</f>
        <v>7.93</v>
      </c>
      <c r="U18" s="10">
        <f>_xlfn.IFNA(VLOOKUP($A18,'I-EmEC'!$A:$DD,MATCH(U$1,'I-EmEC'!$A$1:$DD$1,0),FALSE),"")</f>
        <v>7.26</v>
      </c>
      <c r="V18" s="10">
        <f>_xlfn.IFNA(VLOOKUP($A18,'I-EmEC'!$A:$DD,MATCH(V$1,'I-EmEC'!$A$1:$DD$1,0),FALSE),"")</f>
        <v>7.26</v>
      </c>
      <c r="W18" s="10">
        <f>_xlfn.IFNA(VLOOKUP($A18,'I-EmEC'!$A:$DD,MATCH(W$1,'I-EmEC'!$A$1:$DD$1,0),FALSE),"")</f>
        <v>6.49</v>
      </c>
      <c r="X18" s="10">
        <f>_xlfn.IFNA(VLOOKUP($A18,'I-EmEC'!$A:$DD,MATCH(X$1,'I-EmEC'!$A$1:$DD$1,0),FALSE),"")</f>
        <v>6.18</v>
      </c>
      <c r="Y18" s="10">
        <f>_xlfn.IFNA(VLOOKUP($A18,'I-EmEC'!$A:$DD,MATCH(Y$1,'I-EmEC'!$A$1:$DD$1,0),FALSE),"")</f>
        <v>6.18</v>
      </c>
      <c r="Z18" s="10">
        <f>_xlfn.IFNA(VLOOKUP($A18,'I-EmEC'!$A:$DD,MATCH(Z$1,'I-EmEC'!$A$1:$DD$1,0),FALSE),"")</f>
        <v>6.13</v>
      </c>
      <c r="AA18" s="10">
        <f>_xlfn.IFNA(VLOOKUP($A18,'I-EmEC'!$A:$DD,MATCH(AA$1,'I-EmEC'!$A$1:$DD$1,0),FALSE),"")</f>
        <v>5.38</v>
      </c>
      <c r="AB18" s="10">
        <f>_xlfn.IFNA(VLOOKUP($A18,'I-EmEC'!$A:$DD,MATCH(AB$1,'I-EmEC'!$A$1:$DD$1,0),FALSE),"")</f>
        <v>5.29</v>
      </c>
      <c r="AC18" s="10">
        <f>_xlfn.IFNA(VLOOKUP($A18,'I-EmEC'!$A:$DD,MATCH(AC$1,'I-EmEC'!$A$1:$DD$1,0),FALSE),"")</f>
        <v>5.24</v>
      </c>
      <c r="AD18" s="9">
        <f t="shared" si="19"/>
        <v>6.9258016410833649</v>
      </c>
      <c r="AE18" s="10">
        <f t="shared" si="20"/>
        <v>6.7975973277723494</v>
      </c>
      <c r="AF18" s="10">
        <f t="shared" si="21"/>
        <v>9.5879835674101574</v>
      </c>
      <c r="AG18" s="10">
        <f t="shared" si="22"/>
        <v>9.5879835674101574</v>
      </c>
      <c r="AH18" s="10">
        <f t="shared" si="23"/>
        <v>9.7951392548975598</v>
      </c>
      <c r="AI18" s="10">
        <f t="shared" si="24"/>
        <v>9.1704454196239151</v>
      </c>
      <c r="AJ18" s="10">
        <f t="shared" si="25"/>
        <v>9.1704454196239151</v>
      </c>
      <c r="AK18" s="10">
        <f t="shared" si="26"/>
        <v>8.3721366534164847</v>
      </c>
      <c r="AL18" s="10">
        <f t="shared" si="27"/>
        <v>8.0594974049444268</v>
      </c>
      <c r="AM18" s="10">
        <f t="shared" si="28"/>
        <v>8.0594974049444268</v>
      </c>
      <c r="AN18" s="10">
        <f t="shared" si="29"/>
        <v>8.0053864558306334</v>
      </c>
      <c r="AO18" s="10">
        <f t="shared" si="30"/>
        <v>7.0965959675364951</v>
      </c>
      <c r="AP18" s="10">
        <f t="shared" si="31"/>
        <v>6.9102848114341615</v>
      </c>
      <c r="AQ18" s="10">
        <f t="shared" si="32"/>
        <v>6.7345065701146245</v>
      </c>
      <c r="AR18" s="21">
        <f t="shared" si="33"/>
        <v>6.9258016410833649</v>
      </c>
      <c r="AS18" s="11">
        <f t="shared" si="34"/>
        <v>9.7951392548975598</v>
      </c>
      <c r="AT18" s="11">
        <f t="shared" si="35"/>
        <v>8.0594974049444268</v>
      </c>
      <c r="AU18" s="11">
        <f t="shared" si="36"/>
        <v>6.9102848114341615</v>
      </c>
      <c r="AV18" s="12">
        <f t="shared" si="37"/>
        <v>6.9258016410833649</v>
      </c>
      <c r="AW18" s="11">
        <f t="shared" si="38"/>
        <v>9.2806889803970325</v>
      </c>
      <c r="AX18" s="11">
        <f t="shared" si="39"/>
        <v>7.8052443083139948</v>
      </c>
      <c r="AY18" s="11">
        <f t="shared" si="40"/>
        <v>6.8223956907743926</v>
      </c>
      <c r="AZ18" s="27">
        <f t="shared" si="41"/>
        <v>6.2501806217987038E-2</v>
      </c>
      <c r="BA18" s="10">
        <f t="shared" si="42"/>
        <v>2.0613632590217E-2</v>
      </c>
      <c r="BB18" s="10">
        <f t="shared" si="43"/>
        <v>0.93231605722654887</v>
      </c>
      <c r="BC18" s="10">
        <f t="shared" si="44"/>
        <v>0.93231605722654887</v>
      </c>
      <c r="BD18" s="10">
        <f t="shared" si="45"/>
        <v>1</v>
      </c>
      <c r="BE18" s="10">
        <f t="shared" si="46"/>
        <v>0.79589388874413436</v>
      </c>
      <c r="BF18" s="10">
        <f t="shared" si="47"/>
        <v>0.79589388874413436</v>
      </c>
      <c r="BG18" s="10">
        <f t="shared" si="48"/>
        <v>0.53506260043681242</v>
      </c>
      <c r="BH18" s="10">
        <f t="shared" si="49"/>
        <v>0.43291403160447289</v>
      </c>
      <c r="BI18" s="10">
        <f t="shared" si="50"/>
        <v>0.43291403160447289</v>
      </c>
      <c r="BJ18" s="10">
        <f t="shared" si="51"/>
        <v>0.41523437034266059</v>
      </c>
      <c r="BK18" s="10">
        <f t="shared" si="52"/>
        <v>0.11830540764402461</v>
      </c>
      <c r="BL18" s="10">
        <f t="shared" si="53"/>
        <v>5.7431995088297723E-2</v>
      </c>
      <c r="BM18" s="10">
        <f t="shared" si="54"/>
        <v>0</v>
      </c>
      <c r="BN18" s="21">
        <f t="shared" si="55"/>
        <v>6.2501806217987038E-2</v>
      </c>
      <c r="BO18" s="11">
        <f t="shared" si="56"/>
        <v>1</v>
      </c>
      <c r="BP18" s="11">
        <f t="shared" si="57"/>
        <v>0.43291403160447289</v>
      </c>
      <c r="BQ18" s="11">
        <f t="shared" si="58"/>
        <v>5.7431995088297723E-2</v>
      </c>
      <c r="BR18" s="12">
        <f t="shared" si="59"/>
        <v>6.2501806217987038E-2</v>
      </c>
      <c r="BS18" s="11">
        <f t="shared" si="60"/>
        <v>0.83191374872969648</v>
      </c>
      <c r="BT18" s="11">
        <f t="shared" si="61"/>
        <v>0.34984196029890774</v>
      </c>
      <c r="BU18" s="11">
        <f t="shared" si="62"/>
        <v>2.8715997544148861E-2</v>
      </c>
    </row>
    <row r="19" spans="1:73" x14ac:dyDescent="0.2">
      <c r="A19" s="84" t="s">
        <v>46</v>
      </c>
      <c r="B19" s="12">
        <f>_xlfn.IFNA(VLOOKUP($A19,'I-EmEC'!$A:$DD,MATCH(B$1,'I-EmEC'!$A$1:$DD$1,0),FALSE),"")</f>
        <v>87.5</v>
      </c>
      <c r="C19" s="11">
        <f>_xlfn.IFNA(VLOOKUP($A19,'I-EmEC'!$A:$DD,MATCH(C$1,'I-EmEC'!$A$1:$DD$1,0),FALSE),"")</f>
        <v>88.661710037174728</v>
      </c>
      <c r="D19" s="11">
        <f>_xlfn.IFNA(VLOOKUP($A19,'I-EmEC'!$A:$DD,MATCH(D$1,'I-EmEC'!$A$1:$DD$1,0),FALSE),"")</f>
        <v>83.558994197292066</v>
      </c>
      <c r="E19" s="11">
        <f>_xlfn.IFNA(VLOOKUP($A19,'I-EmEC'!$A:$DD,MATCH(E$1,'I-EmEC'!$A$1:$DD$1,0),FALSE),"")</f>
        <v>83.558994197292066</v>
      </c>
      <c r="F19" s="11">
        <f>_xlfn.IFNA(VLOOKUP($A19,'I-EmEC'!$A:$DD,MATCH(F$1,'I-EmEC'!$A$1:$DD$1,0),FALSE),"")</f>
        <v>68.377823408624224</v>
      </c>
      <c r="G19" s="11">
        <f>_xlfn.IFNA(VLOOKUP($A19,'I-EmEC'!$A:$DD,MATCH(G$1,'I-EmEC'!$A$1:$DD$1,0),FALSE),"")</f>
        <v>87.577639751552795</v>
      </c>
      <c r="H19" s="11">
        <f>_xlfn.IFNA(VLOOKUP($A19,'I-EmEC'!$A:$DD,MATCH(H$1,'I-EmEC'!$A$1:$DD$1,0),FALSE),"")</f>
        <v>87.577639751552795</v>
      </c>
      <c r="I19" s="11">
        <f>_xlfn.IFNA(VLOOKUP($A19,'I-EmEC'!$A:$DD,MATCH(I$1,'I-EmEC'!$A$1:$DD$1,0),FALSE),"")</f>
        <v>86.666666666666671</v>
      </c>
      <c r="J19" s="11">
        <f>_xlfn.IFNA(VLOOKUP($A19,'I-EmEC'!$A:$DD,MATCH(J$1,'I-EmEC'!$A$1:$DD$1,0),FALSE),"")</f>
        <v>58.521560574948658</v>
      </c>
      <c r="K19" s="11">
        <f>_xlfn.IFNA(VLOOKUP($A19,'I-EmEC'!$A:$DD,MATCH(K$1,'I-EmEC'!$A$1:$DD$1,0),FALSE),"")</f>
        <v>58.521560574948658</v>
      </c>
      <c r="L19" s="11">
        <f>_xlfn.IFNA(VLOOKUP($A19,'I-EmEC'!$A:$DD,MATCH(L$1,'I-EmEC'!$A$1:$DD$1,0),FALSE),"")</f>
        <v>65.393258426966298</v>
      </c>
      <c r="M19" s="11">
        <f>_xlfn.IFNA(VLOOKUP($A19,'I-EmEC'!$A:$DD,MATCH(M$1,'I-EmEC'!$A$1:$DD$1,0),FALSE),"")</f>
        <v>87.376725838264292</v>
      </c>
      <c r="N19" s="11">
        <f>_xlfn.IFNA(VLOOKUP($A19,'I-EmEC'!$A:$DD,MATCH(N$1,'I-EmEC'!$A$1:$DD$1,0),FALSE),"")</f>
        <v>85.142857142857139</v>
      </c>
      <c r="O19" s="11">
        <f>_xlfn.IFNA(VLOOKUP($A19,'I-EmEC'!$A:$DD,MATCH(O$1,'I-EmEC'!$A$1:$DD$1,0),FALSE),"")</f>
        <v>79.446640316205546</v>
      </c>
      <c r="P19" s="9">
        <f>_xlfn.IFNA(VLOOKUP($A19,'I-EmEC'!$A:$DD,MATCH(P$1,'I-EmEC'!$A$1:$DD$1,0),FALSE),"")</f>
        <v>7.07</v>
      </c>
      <c r="Q19" s="10">
        <f>_xlfn.IFNA(VLOOKUP($A19,'I-EmEC'!$A:$DD,MATCH(Q$1,'I-EmEC'!$A$1:$DD$1,0),FALSE),"")</f>
        <v>7.05</v>
      </c>
      <c r="R19" s="10">
        <f>_xlfn.IFNA(VLOOKUP($A19,'I-EmEC'!$A:$DD,MATCH(R$1,'I-EmEC'!$A$1:$DD$1,0),FALSE),"")</f>
        <v>8.08</v>
      </c>
      <c r="S19" s="10">
        <f>_xlfn.IFNA(VLOOKUP($A19,'I-EmEC'!$A:$DD,MATCH(S$1,'I-EmEC'!$A$1:$DD$1,0),FALSE),"")</f>
        <v>8.08</v>
      </c>
      <c r="T19" s="10">
        <f>_xlfn.IFNA(VLOOKUP($A19,'I-EmEC'!$A:$DD,MATCH(T$1,'I-EmEC'!$A$1:$DD$1,0),FALSE),"")</f>
        <v>8.3800000000000008</v>
      </c>
      <c r="U19" s="10">
        <f>_xlfn.IFNA(VLOOKUP($A19,'I-EmEC'!$A:$DD,MATCH(U$1,'I-EmEC'!$A$1:$DD$1,0),FALSE),"")</f>
        <v>7.4</v>
      </c>
      <c r="V19" s="10">
        <f>_xlfn.IFNA(VLOOKUP($A19,'I-EmEC'!$A:$DD,MATCH(V$1,'I-EmEC'!$A$1:$DD$1,0),FALSE),"")</f>
        <v>7.4</v>
      </c>
      <c r="W19" s="10">
        <f>_xlfn.IFNA(VLOOKUP($A19,'I-EmEC'!$A:$DD,MATCH(W$1,'I-EmEC'!$A$1:$DD$1,0),FALSE),"")</f>
        <v>7.65</v>
      </c>
      <c r="X19" s="10">
        <f>_xlfn.IFNA(VLOOKUP($A19,'I-EmEC'!$A:$DD,MATCH(X$1,'I-EmEC'!$A$1:$DD$1,0),FALSE),"")</f>
        <v>8.66</v>
      </c>
      <c r="Y19" s="10">
        <f>_xlfn.IFNA(VLOOKUP($A19,'I-EmEC'!$A:$DD,MATCH(Y$1,'I-EmEC'!$A$1:$DD$1,0),FALSE),"")</f>
        <v>8.66</v>
      </c>
      <c r="Z19" s="10">
        <f>_xlfn.IFNA(VLOOKUP($A19,'I-EmEC'!$A:$DD,MATCH(Z$1,'I-EmEC'!$A$1:$DD$1,0),FALSE),"")</f>
        <v>8.5</v>
      </c>
      <c r="AA19" s="10">
        <f>_xlfn.IFNA(VLOOKUP($A19,'I-EmEC'!$A:$DD,MATCH(AA$1,'I-EmEC'!$A$1:$DD$1,0),FALSE),"")</f>
        <v>7.71</v>
      </c>
      <c r="AB19" s="10">
        <f>_xlfn.IFNA(VLOOKUP($A19,'I-EmEC'!$A:$DD,MATCH(AB$1,'I-EmEC'!$A$1:$DD$1,0),FALSE),"")</f>
        <v>7.07</v>
      </c>
      <c r="AC19" s="10">
        <f>_xlfn.IFNA(VLOOKUP($A19,'I-EmEC'!$A:$DD,MATCH(AC$1,'I-EmEC'!$A$1:$DD$1,0),FALSE),"")</f>
        <v>6.52</v>
      </c>
      <c r="AD19" s="9">
        <f t="shared" si="19"/>
        <v>9.0120080530223152</v>
      </c>
      <c r="AE19" s="10">
        <f t="shared" si="20"/>
        <v>8.9977361033737253</v>
      </c>
      <c r="AF19" s="10">
        <f t="shared" si="21"/>
        <v>10.00199320372097</v>
      </c>
      <c r="AG19" s="10">
        <f t="shared" si="22"/>
        <v>10.00199320372097</v>
      </c>
      <c r="AH19" s="10">
        <f t="shared" si="23"/>
        <v>10.214915272291687</v>
      </c>
      <c r="AI19" s="10">
        <f t="shared" si="24"/>
        <v>9.3423932366235327</v>
      </c>
      <c r="AJ19" s="10">
        <f t="shared" si="25"/>
        <v>9.3423932366235327</v>
      </c>
      <c r="AK19" s="10">
        <f t="shared" si="26"/>
        <v>9.5878520932511559</v>
      </c>
      <c r="AL19" s="10">
        <f t="shared" si="27"/>
        <v>10.427315898793877</v>
      </c>
      <c r="AM19" s="10">
        <f t="shared" si="28"/>
        <v>10.427315898793877</v>
      </c>
      <c r="AN19" s="10">
        <f t="shared" si="29"/>
        <v>10.315532978004976</v>
      </c>
      <c r="AO19" s="10">
        <f t="shared" si="30"/>
        <v>9.6513957668897348</v>
      </c>
      <c r="AP19" s="10">
        <f t="shared" si="31"/>
        <v>9.0001482197259808</v>
      </c>
      <c r="AQ19" s="10">
        <f t="shared" si="32"/>
        <v>8.4200755362446706</v>
      </c>
      <c r="AR19" s="21">
        <f t="shared" si="33"/>
        <v>9.0120080530223152</v>
      </c>
      <c r="AS19" s="11">
        <f t="shared" si="34"/>
        <v>10.214915272291687</v>
      </c>
      <c r="AT19" s="11">
        <f t="shared" si="35"/>
        <v>10.427315898793877</v>
      </c>
      <c r="AU19" s="11">
        <f t="shared" si="36"/>
        <v>9.0001482197259808</v>
      </c>
      <c r="AV19" s="12">
        <f t="shared" si="37"/>
        <v>9.0120080530223152</v>
      </c>
      <c r="AW19" s="11">
        <f t="shared" si="38"/>
        <v>9.748590041038641</v>
      </c>
      <c r="AX19" s="11">
        <f t="shared" si="39"/>
        <v>10.205390135620616</v>
      </c>
      <c r="AY19" s="11">
        <f t="shared" si="40"/>
        <v>8.7101118779853266</v>
      </c>
      <c r="AZ19" s="27">
        <f t="shared" si="41"/>
        <v>0.2948986717394857</v>
      </c>
      <c r="BA19" s="10">
        <f t="shared" si="42"/>
        <v>0.28778843725293696</v>
      </c>
      <c r="BB19" s="10">
        <f t="shared" si="43"/>
        <v>0.78810574806659173</v>
      </c>
      <c r="BC19" s="10">
        <f t="shared" si="44"/>
        <v>0.78810574806659173</v>
      </c>
      <c r="BD19" s="10">
        <f t="shared" si="45"/>
        <v>0.89418276432402977</v>
      </c>
      <c r="BE19" s="10">
        <f t="shared" si="46"/>
        <v>0.45949539356986308</v>
      </c>
      <c r="BF19" s="10">
        <f t="shared" si="47"/>
        <v>0.45949539356986308</v>
      </c>
      <c r="BG19" s="10">
        <f t="shared" si="48"/>
        <v>0.58178212176014776</v>
      </c>
      <c r="BH19" s="10">
        <f t="shared" si="49"/>
        <v>1</v>
      </c>
      <c r="BI19" s="10">
        <f t="shared" si="50"/>
        <v>1</v>
      </c>
      <c r="BJ19" s="10">
        <f t="shared" si="51"/>
        <v>0.94431014696867888</v>
      </c>
      <c r="BK19" s="10">
        <f t="shared" si="52"/>
        <v>0.61343935366130276</v>
      </c>
      <c r="BL19" s="10">
        <f t="shared" si="53"/>
        <v>0.288990145029076</v>
      </c>
      <c r="BM19" s="10">
        <f t="shared" si="54"/>
        <v>0</v>
      </c>
      <c r="BN19" s="21">
        <f t="shared" si="55"/>
        <v>0.2948986717394857</v>
      </c>
      <c r="BO19" s="11">
        <f t="shared" si="56"/>
        <v>0.89418276432402977</v>
      </c>
      <c r="BP19" s="11">
        <f t="shared" si="57"/>
        <v>1</v>
      </c>
      <c r="BQ19" s="11">
        <f t="shared" si="58"/>
        <v>0.288990145029076</v>
      </c>
      <c r="BR19" s="12">
        <f t="shared" si="59"/>
        <v>0.2948986717394857</v>
      </c>
      <c r="BS19" s="11">
        <f t="shared" si="60"/>
        <v>0.66186119489284778</v>
      </c>
      <c r="BT19" s="11">
        <f t="shared" si="61"/>
        <v>0.88943737515749532</v>
      </c>
      <c r="BU19" s="11">
        <f t="shared" si="62"/>
        <v>0.144495072514538</v>
      </c>
    </row>
    <row r="20" spans="1:73" x14ac:dyDescent="0.2">
      <c r="A20" s="84" t="s">
        <v>47</v>
      </c>
      <c r="B20" s="12">
        <f>_xlfn.IFNA(VLOOKUP($A20,'I-EmEC'!$A:$DD,MATCH(B$1,'I-EmEC'!$A$1:$DD$1,0),FALSE),"")</f>
        <v>41.176470588235297</v>
      </c>
      <c r="C20" s="11" t="str">
        <f>_xlfn.IFNA(VLOOKUP($A20,'I-EmEC'!$A:$DD,MATCH(C$1,'I-EmEC'!$A$1:$DD$1,0),FALSE),"")</f>
        <v/>
      </c>
      <c r="D20" s="11">
        <f>_xlfn.IFNA(VLOOKUP($A20,'I-EmEC'!$A:$DD,MATCH(D$1,'I-EmEC'!$A$1:$DD$1,0),FALSE),"")</f>
        <v>68.278529980657623</v>
      </c>
      <c r="E20" s="11">
        <f>_xlfn.IFNA(VLOOKUP($A20,'I-EmEC'!$A:$DD,MATCH(E$1,'I-EmEC'!$A$1:$DD$1,0),FALSE),"")</f>
        <v>68.278529980657623</v>
      </c>
      <c r="F20" s="11">
        <f>_xlfn.IFNA(VLOOKUP($A20,'I-EmEC'!$A:$DD,MATCH(F$1,'I-EmEC'!$A$1:$DD$1,0),FALSE),"")</f>
        <v>67.967145790554412</v>
      </c>
      <c r="G20" s="11">
        <f>_xlfn.IFNA(VLOOKUP($A20,'I-EmEC'!$A:$DD,MATCH(G$1,'I-EmEC'!$A$1:$DD$1,0),FALSE),"")</f>
        <v>77.846790890269162</v>
      </c>
      <c r="H20" s="11">
        <f>_xlfn.IFNA(VLOOKUP($A20,'I-EmEC'!$A:$DD,MATCH(H$1,'I-EmEC'!$A$1:$DD$1,0),FALSE),"")</f>
        <v>77.846790890269162</v>
      </c>
      <c r="I20" s="11">
        <f>_xlfn.IFNA(VLOOKUP($A20,'I-EmEC'!$A:$DD,MATCH(I$1,'I-EmEC'!$A$1:$DD$1,0),FALSE),"")</f>
        <v>64.347826086956516</v>
      </c>
      <c r="J20" s="11">
        <f>_xlfn.IFNA(VLOOKUP($A20,'I-EmEC'!$A:$DD,MATCH(J$1,'I-EmEC'!$A$1:$DD$1,0),FALSE),"")</f>
        <v>59.753593429158109</v>
      </c>
      <c r="K20" s="11">
        <f>_xlfn.IFNA(VLOOKUP($A20,'I-EmEC'!$A:$DD,MATCH(K$1,'I-EmEC'!$A$1:$DD$1,0),FALSE),"")</f>
        <v>59.753593429158109</v>
      </c>
      <c r="L20" s="11">
        <f>_xlfn.IFNA(VLOOKUP($A20,'I-EmEC'!$A:$DD,MATCH(L$1,'I-EmEC'!$A$1:$DD$1,0),FALSE),"")</f>
        <v>61.573033707865171</v>
      </c>
      <c r="M20" s="11">
        <f>_xlfn.IFNA(VLOOKUP($A20,'I-EmEC'!$A:$DD,MATCH(M$1,'I-EmEC'!$A$1:$DD$1,0),FALSE),"")</f>
        <v>50.098619329388555</v>
      </c>
      <c r="N20" s="11">
        <f>_xlfn.IFNA(VLOOKUP($A20,'I-EmEC'!$A:$DD,MATCH(N$1,'I-EmEC'!$A$1:$DD$1,0),FALSE),"")</f>
        <v>32.190476190476183</v>
      </c>
      <c r="O20" s="11">
        <f>_xlfn.IFNA(VLOOKUP($A20,'I-EmEC'!$A:$DD,MATCH(O$1,'I-EmEC'!$A$1:$DD$1,0),FALSE),"")</f>
        <v>23.913043478260867</v>
      </c>
      <c r="P20" s="9">
        <f>_xlfn.IFNA(VLOOKUP($A20,'I-EmEC'!$A:$DD,MATCH(P$1,'I-EmEC'!$A$1:$DD$1,0),FALSE),"")</f>
        <v>5.76</v>
      </c>
      <c r="Q20" s="10" t="str">
        <f>_xlfn.IFNA(VLOOKUP($A20,'I-EmEC'!$A:$DD,MATCH(Q$1,'I-EmEC'!$A$1:$DD$1,0),FALSE),"")</f>
        <v/>
      </c>
      <c r="R20" s="10">
        <f>_xlfn.IFNA(VLOOKUP($A20,'I-EmEC'!$A:$DD,MATCH(R$1,'I-EmEC'!$A$1:$DD$1,0),FALSE),"")</f>
        <v>7.77</v>
      </c>
      <c r="S20" s="10">
        <f>_xlfn.IFNA(VLOOKUP($A20,'I-EmEC'!$A:$DD,MATCH(S$1,'I-EmEC'!$A$1:$DD$1,0),FALSE),"")</f>
        <v>7.77</v>
      </c>
      <c r="T20" s="10">
        <f>_xlfn.IFNA(VLOOKUP($A20,'I-EmEC'!$A:$DD,MATCH(T$1,'I-EmEC'!$A$1:$DD$1,0),FALSE),"")</f>
        <v>8.01</v>
      </c>
      <c r="U20" s="10">
        <f>_xlfn.IFNA(VLOOKUP($A20,'I-EmEC'!$A:$DD,MATCH(U$1,'I-EmEC'!$A$1:$DD$1,0),FALSE),"")</f>
        <v>7.47</v>
      </c>
      <c r="V20" s="10">
        <f>_xlfn.IFNA(VLOOKUP($A20,'I-EmEC'!$A:$DD,MATCH(V$1,'I-EmEC'!$A$1:$DD$1,0),FALSE),"")</f>
        <v>7.47</v>
      </c>
      <c r="W20" s="10">
        <f>_xlfn.IFNA(VLOOKUP($A20,'I-EmEC'!$A:$DD,MATCH(W$1,'I-EmEC'!$A$1:$DD$1,0),FALSE),"")</f>
        <v>6.91</v>
      </c>
      <c r="X20" s="10">
        <f>_xlfn.IFNA(VLOOKUP($A20,'I-EmEC'!$A:$DD,MATCH(X$1,'I-EmEC'!$A$1:$DD$1,0),FALSE),"")</f>
        <v>6.52</v>
      </c>
      <c r="Y20" s="10">
        <f>_xlfn.IFNA(VLOOKUP($A20,'I-EmEC'!$A:$DD,MATCH(Y$1,'I-EmEC'!$A$1:$DD$1,0),FALSE),"")</f>
        <v>6.52</v>
      </c>
      <c r="Z20" s="10">
        <f>_xlfn.IFNA(VLOOKUP($A20,'I-EmEC'!$A:$DD,MATCH(Z$1,'I-EmEC'!$A$1:$DD$1,0),FALSE),"")</f>
        <v>6.61</v>
      </c>
      <c r="AA20" s="10">
        <f>_xlfn.IFNA(VLOOKUP($A20,'I-EmEC'!$A:$DD,MATCH(AA$1,'I-EmEC'!$A$1:$DD$1,0),FALSE),"")</f>
        <v>5.9</v>
      </c>
      <c r="AB20" s="10">
        <f>_xlfn.IFNA(VLOOKUP($A20,'I-EmEC'!$A:$DD,MATCH(AB$1,'I-EmEC'!$A$1:$DD$1,0),FALSE),"")</f>
        <v>5.85</v>
      </c>
      <c r="AC20" s="10">
        <f>_xlfn.IFNA(VLOOKUP($A20,'I-EmEC'!$A:$DD,MATCH(AC$1,'I-EmEC'!$A$1:$DD$1,0),FALSE),"")</f>
        <v>5.81</v>
      </c>
      <c r="AD20" s="9">
        <f t="shared" si="19"/>
        <v>7.3746491186359826</v>
      </c>
      <c r="AE20" s="10" t="str">
        <f t="shared" si="20"/>
        <v/>
      </c>
      <c r="AF20" s="10">
        <f t="shared" si="21"/>
        <v>9.6042841622938795</v>
      </c>
      <c r="AG20" s="10">
        <f t="shared" si="22"/>
        <v>9.6042841622938795</v>
      </c>
      <c r="AH20" s="10">
        <f t="shared" si="23"/>
        <v>9.8422990325610851</v>
      </c>
      <c r="AI20" s="10">
        <f t="shared" si="24"/>
        <v>9.361240714176148</v>
      </c>
      <c r="AJ20" s="10">
        <f t="shared" si="25"/>
        <v>9.361240714176148</v>
      </c>
      <c r="AK20" s="10">
        <f t="shared" si="26"/>
        <v>8.7185338793773646</v>
      </c>
      <c r="AL20" s="10">
        <f t="shared" si="27"/>
        <v>8.2963640277712738</v>
      </c>
      <c r="AM20" s="10">
        <f t="shared" si="28"/>
        <v>8.2963640277712738</v>
      </c>
      <c r="AN20" s="10">
        <f t="shared" si="29"/>
        <v>8.399390551839458</v>
      </c>
      <c r="AO20" s="10">
        <f t="shared" si="30"/>
        <v>7.5998257572866033</v>
      </c>
      <c r="AP20" s="10">
        <f t="shared" si="31"/>
        <v>7.3577274012077165</v>
      </c>
      <c r="AQ20" s="10">
        <f t="shared" si="32"/>
        <v>7.1886348534766507</v>
      </c>
      <c r="AR20" s="21">
        <f t="shared" si="33"/>
        <v>7.3746491186359826</v>
      </c>
      <c r="AS20" s="11">
        <f t="shared" si="34"/>
        <v>9.8422990325610851</v>
      </c>
      <c r="AT20" s="11">
        <f t="shared" si="35"/>
        <v>8.399390551839458</v>
      </c>
      <c r="AU20" s="11">
        <f t="shared" si="36"/>
        <v>7.3577274012077165</v>
      </c>
      <c r="AV20" s="12">
        <f t="shared" si="37"/>
        <v>7.3746491186359826</v>
      </c>
      <c r="AW20" s="11">
        <f t="shared" si="38"/>
        <v>9.4153137774797511</v>
      </c>
      <c r="AX20" s="11">
        <f t="shared" si="39"/>
        <v>8.1479860911671516</v>
      </c>
      <c r="AY20" s="11">
        <f t="shared" si="40"/>
        <v>7.273181127342184</v>
      </c>
      <c r="AZ20" s="27">
        <f t="shared" si="41"/>
        <v>7.0097138373971066E-2</v>
      </c>
      <c r="BA20" s="10" t="str">
        <f t="shared" si="42"/>
        <v/>
      </c>
      <c r="BB20" s="10">
        <f t="shared" si="43"/>
        <v>0.91030708702963115</v>
      </c>
      <c r="BC20" s="10">
        <f t="shared" si="44"/>
        <v>0.91030708702963115</v>
      </c>
      <c r="BD20" s="10">
        <f t="shared" si="45"/>
        <v>1</v>
      </c>
      <c r="BE20" s="10">
        <f t="shared" si="46"/>
        <v>0.81871921768529443</v>
      </c>
      <c r="BF20" s="10">
        <f t="shared" si="47"/>
        <v>0.81871921768529443</v>
      </c>
      <c r="BG20" s="10">
        <f t="shared" si="48"/>
        <v>0.57652322323187055</v>
      </c>
      <c r="BH20" s="10">
        <f t="shared" si="49"/>
        <v>0.4174338196315448</v>
      </c>
      <c r="BI20" s="10">
        <f t="shared" si="50"/>
        <v>0.4174338196315448</v>
      </c>
      <c r="BJ20" s="10">
        <f t="shared" si="51"/>
        <v>0.45625807059751683</v>
      </c>
      <c r="BK20" s="10">
        <f t="shared" si="52"/>
        <v>0.15495212508457698</v>
      </c>
      <c r="BL20" s="10">
        <f t="shared" si="53"/>
        <v>6.3720401799072429E-2</v>
      </c>
      <c r="BM20" s="10">
        <f t="shared" si="54"/>
        <v>0</v>
      </c>
      <c r="BN20" s="21">
        <f t="shared" si="55"/>
        <v>7.0097138373971066E-2</v>
      </c>
      <c r="BO20" s="11">
        <f t="shared" si="56"/>
        <v>1</v>
      </c>
      <c r="BP20" s="11">
        <f t="shared" si="57"/>
        <v>0.45625807059751683</v>
      </c>
      <c r="BQ20" s="11">
        <f t="shared" si="58"/>
        <v>6.3720401799072429E-2</v>
      </c>
      <c r="BR20" s="12">
        <f t="shared" si="59"/>
        <v>7.0097138373971066E-2</v>
      </c>
      <c r="BS20" s="11">
        <f t="shared" si="60"/>
        <v>0.83909597211028686</v>
      </c>
      <c r="BT20" s="11">
        <f t="shared" si="61"/>
        <v>0.36151945873629582</v>
      </c>
      <c r="BU20" s="11">
        <f t="shared" si="62"/>
        <v>3.1860200899536215E-2</v>
      </c>
    </row>
    <row r="21" spans="1:73" x14ac:dyDescent="0.2">
      <c r="A21" s="84" t="s">
        <v>48</v>
      </c>
      <c r="B21" s="12">
        <f>_xlfn.IFNA(VLOOKUP($A21,'I-EmEC'!$A:$DD,MATCH(B$1,'I-EmEC'!$A$1:$DD$1,0),FALSE),"")</f>
        <v>89.154411764705884</v>
      </c>
      <c r="C21" s="11">
        <f>_xlfn.IFNA(VLOOKUP($A21,'I-EmEC'!$A:$DD,MATCH(C$1,'I-EmEC'!$A$1:$DD$1,0),FALSE),"")</f>
        <v>95.353159851301115</v>
      </c>
      <c r="D21" s="11">
        <f>_xlfn.IFNA(VLOOKUP($A21,'I-EmEC'!$A:$DD,MATCH(D$1,'I-EmEC'!$A$1:$DD$1,0),FALSE),"")</f>
        <v>69.632495164410059</v>
      </c>
      <c r="E21" s="11">
        <f>_xlfn.IFNA(VLOOKUP($A21,'I-EmEC'!$A:$DD,MATCH(E$1,'I-EmEC'!$A$1:$DD$1,0),FALSE),"")</f>
        <v>69.632495164410059</v>
      </c>
      <c r="F21" s="11">
        <f>_xlfn.IFNA(VLOOKUP($A21,'I-EmEC'!$A:$DD,MATCH(F$1,'I-EmEC'!$A$1:$DD$1,0),FALSE),"")</f>
        <v>49.897330595482543</v>
      </c>
      <c r="G21" s="11">
        <f>_xlfn.IFNA(VLOOKUP($A21,'I-EmEC'!$A:$DD,MATCH(G$1,'I-EmEC'!$A$1:$DD$1,0),FALSE),"")</f>
        <v>89.855072463768124</v>
      </c>
      <c r="H21" s="11">
        <f>_xlfn.IFNA(VLOOKUP($A21,'I-EmEC'!$A:$DD,MATCH(H$1,'I-EmEC'!$A$1:$DD$1,0),FALSE),"")</f>
        <v>89.855072463768124</v>
      </c>
      <c r="I21" s="11">
        <f>_xlfn.IFNA(VLOOKUP($A21,'I-EmEC'!$A:$DD,MATCH(I$1,'I-EmEC'!$A$1:$DD$1,0),FALSE),"")</f>
        <v>89.565217391304344</v>
      </c>
      <c r="J21" s="11">
        <f>_xlfn.IFNA(VLOOKUP($A21,'I-EmEC'!$A:$DD,MATCH(J$1,'I-EmEC'!$A$1:$DD$1,0),FALSE),"")</f>
        <v>57.289527720739216</v>
      </c>
      <c r="K21" s="11">
        <f>_xlfn.IFNA(VLOOKUP($A21,'I-EmEC'!$A:$DD,MATCH(K$1,'I-EmEC'!$A$1:$DD$1,0),FALSE),"")</f>
        <v>57.289527720739216</v>
      </c>
      <c r="L21" s="11">
        <f>_xlfn.IFNA(VLOOKUP($A21,'I-EmEC'!$A:$DD,MATCH(L$1,'I-EmEC'!$A$1:$DD$1,0),FALSE),"")</f>
        <v>56.629213483146067</v>
      </c>
      <c r="M21" s="11">
        <f>_xlfn.IFNA(VLOOKUP($A21,'I-EmEC'!$A:$DD,MATCH(M$1,'I-EmEC'!$A$1:$DD$1,0),FALSE),"")</f>
        <v>86.193293885601577</v>
      </c>
      <c r="N21" s="11">
        <f>_xlfn.IFNA(VLOOKUP($A21,'I-EmEC'!$A:$DD,MATCH(N$1,'I-EmEC'!$A$1:$DD$1,0),FALSE),"")</f>
        <v>89.904761904761898</v>
      </c>
      <c r="O21" s="11">
        <f>_xlfn.IFNA(VLOOKUP($A21,'I-EmEC'!$A:$DD,MATCH(O$1,'I-EmEC'!$A$1:$DD$1,0),FALSE),"")</f>
        <v>90.118577075098813</v>
      </c>
      <c r="P21" s="9">
        <f>_xlfn.IFNA(VLOOKUP($A21,'I-EmEC'!$A:$DD,MATCH(P$1,'I-EmEC'!$A$1:$DD$1,0),FALSE),"")</f>
        <v>7.5</v>
      </c>
      <c r="Q21" s="10">
        <f>_xlfn.IFNA(VLOOKUP($A21,'I-EmEC'!$A:$DD,MATCH(Q$1,'I-EmEC'!$A$1:$DD$1,0),FALSE),"")</f>
        <v>7.42</v>
      </c>
      <c r="R21" s="10">
        <f>_xlfn.IFNA(VLOOKUP($A21,'I-EmEC'!$A:$DD,MATCH(R$1,'I-EmEC'!$A$1:$DD$1,0),FALSE),"")</f>
        <v>8.48</v>
      </c>
      <c r="S21" s="10">
        <f>_xlfn.IFNA(VLOOKUP($A21,'I-EmEC'!$A:$DD,MATCH(S$1,'I-EmEC'!$A$1:$DD$1,0),FALSE),"")</f>
        <v>8.48</v>
      </c>
      <c r="T21" s="10">
        <f>_xlfn.IFNA(VLOOKUP($A21,'I-EmEC'!$A:$DD,MATCH(T$1,'I-EmEC'!$A$1:$DD$1,0),FALSE),"")</f>
        <v>8.68</v>
      </c>
      <c r="U21" s="10">
        <f>_xlfn.IFNA(VLOOKUP($A21,'I-EmEC'!$A:$DD,MATCH(U$1,'I-EmEC'!$A$1:$DD$1,0),FALSE),"")</f>
        <v>7.7</v>
      </c>
      <c r="V21" s="10">
        <f>_xlfn.IFNA(VLOOKUP($A21,'I-EmEC'!$A:$DD,MATCH(V$1,'I-EmEC'!$A$1:$DD$1,0),FALSE),"")</f>
        <v>7.7</v>
      </c>
      <c r="W21" s="10">
        <f>_xlfn.IFNA(VLOOKUP($A21,'I-EmEC'!$A:$DD,MATCH(W$1,'I-EmEC'!$A$1:$DD$1,0),FALSE),"")</f>
        <v>7.93</v>
      </c>
      <c r="X21" s="10">
        <f>_xlfn.IFNA(VLOOKUP($A21,'I-EmEC'!$A:$DD,MATCH(X$1,'I-EmEC'!$A$1:$DD$1,0),FALSE),"")</f>
        <v>8.68</v>
      </c>
      <c r="Y21" s="10">
        <f>_xlfn.IFNA(VLOOKUP($A21,'I-EmEC'!$A:$DD,MATCH(Y$1,'I-EmEC'!$A$1:$DD$1,0),FALSE),"")</f>
        <v>8.68</v>
      </c>
      <c r="Z21" s="10">
        <f>_xlfn.IFNA(VLOOKUP($A21,'I-EmEC'!$A:$DD,MATCH(Z$1,'I-EmEC'!$A$1:$DD$1,0),FALSE),"")</f>
        <v>8.64</v>
      </c>
      <c r="AA21" s="10">
        <f>_xlfn.IFNA(VLOOKUP($A21,'I-EmEC'!$A:$DD,MATCH(AA$1,'I-EmEC'!$A$1:$DD$1,0),FALSE),"")</f>
        <v>8.09</v>
      </c>
      <c r="AB21" s="10">
        <f>_xlfn.IFNA(VLOOKUP($A21,'I-EmEC'!$A:$DD,MATCH(AB$1,'I-EmEC'!$A$1:$DD$1,0),FALSE),"")</f>
        <v>7.42</v>
      </c>
      <c r="AC21" s="10">
        <f>_xlfn.IFNA(VLOOKUP($A21,'I-EmEC'!$A:$DD,MATCH(AC$1,'I-EmEC'!$A$1:$DD$1,0),FALSE),"")</f>
        <v>6.67</v>
      </c>
      <c r="AD21" s="9">
        <f t="shared" si="19"/>
        <v>9.4501428389040854</v>
      </c>
      <c r="AE21" s="10">
        <f t="shared" si="20"/>
        <v>9.3993350894454277</v>
      </c>
      <c r="AF21" s="10">
        <f t="shared" si="21"/>
        <v>10.322811957673347</v>
      </c>
      <c r="AG21" s="10">
        <f t="shared" si="22"/>
        <v>10.322811957673347</v>
      </c>
      <c r="AH21" s="10">
        <f t="shared" si="23"/>
        <v>10.378077312383679</v>
      </c>
      <c r="AI21" s="10">
        <f t="shared" si="24"/>
        <v>9.6535425987609997</v>
      </c>
      <c r="AJ21" s="10">
        <f t="shared" si="25"/>
        <v>9.6535425987609997</v>
      </c>
      <c r="AK21" s="10">
        <f t="shared" si="26"/>
        <v>9.8821393843515608</v>
      </c>
      <c r="AL21" s="10">
        <f t="shared" si="27"/>
        <v>10.438075242058964</v>
      </c>
      <c r="AM21" s="10">
        <f t="shared" si="28"/>
        <v>10.438075242058964</v>
      </c>
      <c r="AN21" s="10">
        <f t="shared" si="29"/>
        <v>10.393040529800613</v>
      </c>
      <c r="AO21" s="10">
        <f t="shared" si="30"/>
        <v>10.025473477637087</v>
      </c>
      <c r="AP21" s="10">
        <f t="shared" si="31"/>
        <v>9.3737826952281313</v>
      </c>
      <c r="AQ21" s="10">
        <f t="shared" si="32"/>
        <v>8.6248143258246373</v>
      </c>
      <c r="AR21" s="21">
        <f t="shared" si="33"/>
        <v>9.4501428389040854</v>
      </c>
      <c r="AS21" s="11">
        <f t="shared" si="34"/>
        <v>10.378077312383679</v>
      </c>
      <c r="AT21" s="11">
        <f t="shared" si="35"/>
        <v>10.438075242058964</v>
      </c>
      <c r="AU21" s="11">
        <f t="shared" si="36"/>
        <v>9.3737826952281313</v>
      </c>
      <c r="AV21" s="12">
        <f t="shared" si="37"/>
        <v>9.4501428389040854</v>
      </c>
      <c r="AW21" s="11">
        <f t="shared" si="38"/>
        <v>10.035487634933988</v>
      </c>
      <c r="AX21" s="11">
        <f t="shared" si="39"/>
        <v>10.323666122888907</v>
      </c>
      <c r="AY21" s="11">
        <f t="shared" si="40"/>
        <v>8.9992985105263834</v>
      </c>
      <c r="AZ21" s="27">
        <f t="shared" si="41"/>
        <v>0.45516257792256476</v>
      </c>
      <c r="BA21" s="10">
        <f t="shared" si="42"/>
        <v>0.42714247943383088</v>
      </c>
      <c r="BB21" s="10">
        <f t="shared" si="43"/>
        <v>0.93643315015856088</v>
      </c>
      <c r="BC21" s="10">
        <f t="shared" si="44"/>
        <v>0.93643315015856088</v>
      </c>
      <c r="BD21" s="10">
        <f t="shared" si="45"/>
        <v>0.96691158501343233</v>
      </c>
      <c r="BE21" s="10">
        <f t="shared" si="46"/>
        <v>0.56733604288607531</v>
      </c>
      <c r="BF21" s="10">
        <f t="shared" si="47"/>
        <v>0.56733604288607531</v>
      </c>
      <c r="BG21" s="10">
        <f t="shared" si="48"/>
        <v>0.69340548140091263</v>
      </c>
      <c r="BH21" s="10">
        <f t="shared" si="49"/>
        <v>1</v>
      </c>
      <c r="BI21" s="10">
        <f t="shared" si="50"/>
        <v>1</v>
      </c>
      <c r="BJ21" s="10">
        <f t="shared" si="51"/>
        <v>0.97516368887943794</v>
      </c>
      <c r="BK21" s="10">
        <f t="shared" si="52"/>
        <v>0.77245317498005517</v>
      </c>
      <c r="BL21" s="10">
        <f t="shared" si="53"/>
        <v>0.41305052278902432</v>
      </c>
      <c r="BM21" s="10">
        <f t="shared" si="54"/>
        <v>0</v>
      </c>
      <c r="BN21" s="21">
        <f t="shared" si="55"/>
        <v>0.45516257792256476</v>
      </c>
      <c r="BO21" s="11">
        <f t="shared" si="56"/>
        <v>0.96691158501343233</v>
      </c>
      <c r="BP21" s="11">
        <f t="shared" si="57"/>
        <v>1</v>
      </c>
      <c r="BQ21" s="11">
        <f t="shared" si="58"/>
        <v>0.41305052278902432</v>
      </c>
      <c r="BR21" s="12">
        <f t="shared" si="59"/>
        <v>0.45516257792256476</v>
      </c>
      <c r="BS21" s="11">
        <f t="shared" si="60"/>
        <v>0.77797590875060285</v>
      </c>
      <c r="BT21" s="11">
        <f t="shared" si="61"/>
        <v>0.93690421596487328</v>
      </c>
      <c r="BU21" s="11">
        <f t="shared" si="62"/>
        <v>0.20652526139451216</v>
      </c>
    </row>
    <row r="22" spans="1:73" x14ac:dyDescent="0.2">
      <c r="A22" s="84" t="s">
        <v>53</v>
      </c>
      <c r="B22" s="12">
        <f>_xlfn.IFNA(VLOOKUP($A22,'I-EmEC'!$A:$DD,MATCH(B$1,'I-EmEC'!$A$1:$DD$1,0),FALSE),"")</f>
        <v>68.014705882352942</v>
      </c>
      <c r="C22" s="11">
        <f>_xlfn.IFNA(VLOOKUP($A22,'I-EmEC'!$A:$DD,MATCH(C$1,'I-EmEC'!$A$1:$DD$1,0),FALSE),"")</f>
        <v>70.260223048327134</v>
      </c>
      <c r="D22" s="11">
        <f>_xlfn.IFNA(VLOOKUP($A22,'I-EmEC'!$A:$DD,MATCH(D$1,'I-EmEC'!$A$1:$DD$1,0),FALSE),"")</f>
        <v>81.431334622823982</v>
      </c>
      <c r="E22" s="11">
        <f>_xlfn.IFNA(VLOOKUP($A22,'I-EmEC'!$A:$DD,MATCH(E$1,'I-EmEC'!$A$1:$DD$1,0),FALSE),"")</f>
        <v>81.431334622823982</v>
      </c>
      <c r="F22" s="11">
        <f>_xlfn.IFNA(VLOOKUP($A22,'I-EmEC'!$A:$DD,MATCH(F$1,'I-EmEC'!$A$1:$DD$1,0),FALSE),"")</f>
        <v>83.162217659137568</v>
      </c>
      <c r="G22" s="11">
        <f>_xlfn.IFNA(VLOOKUP($A22,'I-EmEC'!$A:$DD,MATCH(G$1,'I-EmEC'!$A$1:$DD$1,0),FALSE),"")</f>
        <v>79.917184265010363</v>
      </c>
      <c r="H22" s="11">
        <f>_xlfn.IFNA(VLOOKUP($A22,'I-EmEC'!$A:$DD,MATCH(H$1,'I-EmEC'!$A$1:$DD$1,0),FALSE),"")</f>
        <v>79.917184265010363</v>
      </c>
      <c r="I22" s="11">
        <f>_xlfn.IFNA(VLOOKUP($A22,'I-EmEC'!$A:$DD,MATCH(I$1,'I-EmEC'!$A$1:$DD$1,0),FALSE),"")</f>
        <v>78.550724637681157</v>
      </c>
      <c r="J22" s="11">
        <f>_xlfn.IFNA(VLOOKUP($A22,'I-EmEC'!$A:$DD,MATCH(J$1,'I-EmEC'!$A$1:$DD$1,0),FALSE),"")</f>
        <v>71.663244353182748</v>
      </c>
      <c r="K22" s="11">
        <f>_xlfn.IFNA(VLOOKUP($A22,'I-EmEC'!$A:$DD,MATCH(K$1,'I-EmEC'!$A$1:$DD$1,0),FALSE),"")</f>
        <v>71.663244353182748</v>
      </c>
      <c r="L22" s="11">
        <f>_xlfn.IFNA(VLOOKUP($A22,'I-EmEC'!$A:$DD,MATCH(L$1,'I-EmEC'!$A$1:$DD$1,0),FALSE),"")</f>
        <v>68.089887640449433</v>
      </c>
      <c r="M22" s="11">
        <f>_xlfn.IFNA(VLOOKUP($A22,'I-EmEC'!$A:$DD,MATCH(M$1,'I-EmEC'!$A$1:$DD$1,0),FALSE),"")</f>
        <v>81.459566074950686</v>
      </c>
      <c r="N22" s="11">
        <f>_xlfn.IFNA(VLOOKUP($A22,'I-EmEC'!$A:$DD,MATCH(N$1,'I-EmEC'!$A$1:$DD$1,0),FALSE),"")</f>
        <v>75.619047619047635</v>
      </c>
      <c r="O22" s="11">
        <f>_xlfn.IFNA(VLOOKUP($A22,'I-EmEC'!$A:$DD,MATCH(O$1,'I-EmEC'!$A$1:$DD$1,0),FALSE),"")</f>
        <v>81.22529644268775</v>
      </c>
      <c r="P22" s="9">
        <f>_xlfn.IFNA(VLOOKUP($A22,'I-EmEC'!$A:$DD,MATCH(P$1,'I-EmEC'!$A$1:$DD$1,0),FALSE),"")</f>
        <v>8.57</v>
      </c>
      <c r="Q22" s="10">
        <f>_xlfn.IFNA(VLOOKUP($A22,'I-EmEC'!$A:$DD,MATCH(Q$1,'I-EmEC'!$A$1:$DD$1,0),FALSE),"")</f>
        <v>8.44</v>
      </c>
      <c r="R22" s="10">
        <f>_xlfn.IFNA(VLOOKUP($A22,'I-EmEC'!$A:$DD,MATCH(R$1,'I-EmEC'!$A$1:$DD$1,0),FALSE),"")</f>
        <v>7.1</v>
      </c>
      <c r="S22" s="10">
        <f>_xlfn.IFNA(VLOOKUP($A22,'I-EmEC'!$A:$DD,MATCH(S$1,'I-EmEC'!$A$1:$DD$1,0),FALSE),"")</f>
        <v>7.1</v>
      </c>
      <c r="T22" s="10">
        <f>_xlfn.IFNA(VLOOKUP($A22,'I-EmEC'!$A:$DD,MATCH(T$1,'I-EmEC'!$A$1:$DD$1,0),FALSE),"")</f>
        <v>7.16</v>
      </c>
      <c r="U22" s="10">
        <f>_xlfn.IFNA(VLOOKUP($A22,'I-EmEC'!$A:$DD,MATCH(U$1,'I-EmEC'!$A$1:$DD$1,0),FALSE),"")</f>
        <v>6.71</v>
      </c>
      <c r="V22" s="10">
        <f>_xlfn.IFNA(VLOOKUP($A22,'I-EmEC'!$A:$DD,MATCH(V$1,'I-EmEC'!$A$1:$DD$1,0),FALSE),"")</f>
        <v>6.71</v>
      </c>
      <c r="W22" s="10">
        <f>_xlfn.IFNA(VLOOKUP($A22,'I-EmEC'!$A:$DD,MATCH(W$1,'I-EmEC'!$A$1:$DD$1,0),FALSE),"")</f>
        <v>6.87</v>
      </c>
      <c r="X22" s="10">
        <f>_xlfn.IFNA(VLOOKUP($A22,'I-EmEC'!$A:$DD,MATCH(X$1,'I-EmEC'!$A$1:$DD$1,0),FALSE),"")</f>
        <v>8.4499999999999993</v>
      </c>
      <c r="Y22" s="10">
        <f>_xlfn.IFNA(VLOOKUP($A22,'I-EmEC'!$A:$DD,MATCH(Y$1,'I-EmEC'!$A$1:$DD$1,0),FALSE),"")</f>
        <v>8.4499999999999993</v>
      </c>
      <c r="Z22" s="10">
        <f>_xlfn.IFNA(VLOOKUP($A22,'I-EmEC'!$A:$DD,MATCH(Z$1,'I-EmEC'!$A$1:$DD$1,0),FALSE),"")</f>
        <v>8.68</v>
      </c>
      <c r="AA22" s="10">
        <f>_xlfn.IFNA(VLOOKUP($A22,'I-EmEC'!$A:$DD,MATCH(AA$1,'I-EmEC'!$A$1:$DD$1,0),FALSE),"")</f>
        <v>6.72</v>
      </c>
      <c r="AB22" s="10">
        <f>_xlfn.IFNA(VLOOKUP($A22,'I-EmEC'!$A:$DD,MATCH(AB$1,'I-EmEC'!$A$1:$DD$1,0),FALSE),"")</f>
        <v>6.61</v>
      </c>
      <c r="AC22" s="10">
        <f>_xlfn.IFNA(VLOOKUP($A22,'I-EmEC'!$A:$DD,MATCH(AC$1,'I-EmEC'!$A$1:$DD$1,0),FALSE),"")</f>
        <v>7.59</v>
      </c>
      <c r="AD22" s="9">
        <f t="shared" si="19"/>
        <v>10.402602824368817</v>
      </c>
      <c r="AE22" s="10">
        <f t="shared" si="20"/>
        <v>10.286709524170837</v>
      </c>
      <c r="AF22" s="10">
        <f t="shared" si="21"/>
        <v>9.0107915527417255</v>
      </c>
      <c r="AG22" s="10">
        <f t="shared" si="22"/>
        <v>9.0107915527417255</v>
      </c>
      <c r="AH22" s="10">
        <f t="shared" si="23"/>
        <v>9.0799260620000357</v>
      </c>
      <c r="AI22" s="10">
        <f t="shared" si="24"/>
        <v>8.6126401739202443</v>
      </c>
      <c r="AJ22" s="10">
        <f t="shared" si="25"/>
        <v>8.6126401739202443</v>
      </c>
      <c r="AK22" s="10">
        <f t="shared" si="26"/>
        <v>8.765150195801132</v>
      </c>
      <c r="AL22" s="10">
        <f t="shared" si="27"/>
        <v>10.305296465744545</v>
      </c>
      <c r="AM22" s="10">
        <f t="shared" si="28"/>
        <v>10.305296465744545</v>
      </c>
      <c r="AN22" s="10">
        <f t="shared" si="29"/>
        <v>10.513082617521375</v>
      </c>
      <c r="AO22" s="10">
        <f t="shared" si="30"/>
        <v>8.6309420923230658</v>
      </c>
      <c r="AP22" s="10">
        <f t="shared" si="31"/>
        <v>8.4886312033571585</v>
      </c>
      <c r="AQ22" s="10">
        <f t="shared" si="32"/>
        <v>9.4996913050362704</v>
      </c>
      <c r="AR22" s="21">
        <f t="shared" si="33"/>
        <v>10.402602824368817</v>
      </c>
      <c r="AS22" s="11">
        <f t="shared" si="34"/>
        <v>9.0799260620000357</v>
      </c>
      <c r="AT22" s="11">
        <f t="shared" si="35"/>
        <v>10.513082617521375</v>
      </c>
      <c r="AU22" s="11">
        <f t="shared" si="36"/>
        <v>9.4996913050362704</v>
      </c>
      <c r="AV22" s="12">
        <f t="shared" si="37"/>
        <v>10.402602824368817</v>
      </c>
      <c r="AW22" s="11">
        <f t="shared" si="38"/>
        <v>8.8486566185208506</v>
      </c>
      <c r="AX22" s="11">
        <f t="shared" si="39"/>
        <v>9.9386544103333829</v>
      </c>
      <c r="AY22" s="11">
        <f t="shared" si="40"/>
        <v>8.9941612541967153</v>
      </c>
      <c r="AZ22" s="27">
        <f t="shared" si="41"/>
        <v>0.94542729334990261</v>
      </c>
      <c r="BA22" s="10">
        <f t="shared" si="42"/>
        <v>0.8881805254664531</v>
      </c>
      <c r="BB22" s="10">
        <f t="shared" si="43"/>
        <v>0.25792683673771344</v>
      </c>
      <c r="BC22" s="10">
        <f t="shared" si="44"/>
        <v>0.25792683673771344</v>
      </c>
      <c r="BD22" s="10">
        <f t="shared" si="45"/>
        <v>0.2920765865289931</v>
      </c>
      <c r="BE22" s="10">
        <f t="shared" si="46"/>
        <v>6.1255592352302608E-2</v>
      </c>
      <c r="BF22" s="10">
        <f t="shared" si="47"/>
        <v>6.1255592352302608E-2</v>
      </c>
      <c r="BG22" s="10">
        <f t="shared" si="48"/>
        <v>0.13658959188118269</v>
      </c>
      <c r="BH22" s="10">
        <f t="shared" si="49"/>
        <v>0.89736174930006252</v>
      </c>
      <c r="BI22" s="10">
        <f t="shared" si="50"/>
        <v>0.89736174930006252</v>
      </c>
      <c r="BJ22" s="10">
        <f t="shared" si="51"/>
        <v>1</v>
      </c>
      <c r="BK22" s="10">
        <f t="shared" si="52"/>
        <v>7.0296025861731781E-2</v>
      </c>
      <c r="BL22" s="10">
        <f t="shared" si="53"/>
        <v>0</v>
      </c>
      <c r="BM22" s="10">
        <f t="shared" si="54"/>
        <v>0.49942423641543521</v>
      </c>
      <c r="BN22" s="21">
        <f t="shared" si="55"/>
        <v>0.94542729334990261</v>
      </c>
      <c r="BO22" s="11">
        <f t="shared" si="56"/>
        <v>0.2920765865289931</v>
      </c>
      <c r="BP22" s="11">
        <f t="shared" si="57"/>
        <v>1</v>
      </c>
      <c r="BQ22" s="11">
        <f t="shared" si="58"/>
        <v>0.49942423641543521</v>
      </c>
      <c r="BR22" s="12">
        <f t="shared" si="59"/>
        <v>0.94542729334990261</v>
      </c>
      <c r="BS22" s="11">
        <f t="shared" si="60"/>
        <v>0.17783850609836796</v>
      </c>
      <c r="BT22" s="11">
        <f t="shared" si="61"/>
        <v>0.7162548811154642</v>
      </c>
      <c r="BU22" s="11">
        <f t="shared" si="62"/>
        <v>0.2497121182077176</v>
      </c>
    </row>
    <row r="23" spans="1:73" x14ac:dyDescent="0.2">
      <c r="A23" s="84" t="s">
        <v>54</v>
      </c>
      <c r="B23" s="12">
        <f>_xlfn.IFNA(VLOOKUP($A23,'I-EmEC'!$A:$DD,MATCH(B$1,'I-EmEC'!$A$1:$DD$1,0),FALSE),"")</f>
        <v>85.110294117647058</v>
      </c>
      <c r="C23" s="11">
        <f>_xlfn.IFNA(VLOOKUP($A23,'I-EmEC'!$A:$DD,MATCH(C$1,'I-EmEC'!$A$1:$DD$1,0),FALSE),"")</f>
        <v>84.572490706319712</v>
      </c>
      <c r="D23" s="11">
        <f>_xlfn.IFNA(VLOOKUP($A23,'I-EmEC'!$A:$DD,MATCH(D$1,'I-EmEC'!$A$1:$DD$1,0),FALSE),"")</f>
        <v>44.487427466150869</v>
      </c>
      <c r="E23" s="11">
        <f>_xlfn.IFNA(VLOOKUP($A23,'I-EmEC'!$A:$DD,MATCH(E$1,'I-EmEC'!$A$1:$DD$1,0),FALSE),"")</f>
        <v>44.487427466150869</v>
      </c>
      <c r="F23" s="11">
        <f>_xlfn.IFNA(VLOOKUP($A23,'I-EmEC'!$A:$DD,MATCH(F$1,'I-EmEC'!$A$1:$DD$1,0),FALSE),"")</f>
        <v>35.112936344969199</v>
      </c>
      <c r="G23" s="11">
        <f>_xlfn.IFNA(VLOOKUP($A23,'I-EmEC'!$A:$DD,MATCH(G$1,'I-EmEC'!$A$1:$DD$1,0),FALSE),"")</f>
        <v>36.645962732919259</v>
      </c>
      <c r="H23" s="11">
        <f>_xlfn.IFNA(VLOOKUP($A23,'I-EmEC'!$A:$DD,MATCH(H$1,'I-EmEC'!$A$1:$DD$1,0),FALSE),"")</f>
        <v>36.645962732919259</v>
      </c>
      <c r="I23" s="11">
        <f>_xlfn.IFNA(VLOOKUP($A23,'I-EmEC'!$A:$DD,MATCH(I$1,'I-EmEC'!$A$1:$DD$1,0),FALSE),"")</f>
        <v>47.536231884057962</v>
      </c>
      <c r="J23" s="11">
        <f>_xlfn.IFNA(VLOOKUP($A23,'I-EmEC'!$A:$DD,MATCH(J$1,'I-EmEC'!$A$1:$DD$1,0),FALSE),"")</f>
        <v>83.983572895277206</v>
      </c>
      <c r="K23" s="11">
        <f>_xlfn.IFNA(VLOOKUP($A23,'I-EmEC'!$A:$DD,MATCH(K$1,'I-EmEC'!$A$1:$DD$1,0),FALSE),"")</f>
        <v>83.983572895277206</v>
      </c>
      <c r="L23" s="11">
        <f>_xlfn.IFNA(VLOOKUP($A23,'I-EmEC'!$A:$DD,MATCH(L$1,'I-EmEC'!$A$1:$DD$1,0),FALSE),"")</f>
        <v>86.966292134831477</v>
      </c>
      <c r="M23" s="11">
        <f>_xlfn.IFNA(VLOOKUP($A23,'I-EmEC'!$A:$DD,MATCH(M$1,'I-EmEC'!$A$1:$DD$1,0),FALSE),"")</f>
        <v>50.887573964497037</v>
      </c>
      <c r="N23" s="11">
        <f>_xlfn.IFNA(VLOOKUP($A23,'I-EmEC'!$A:$DD,MATCH(N$1,'I-EmEC'!$A$1:$DD$1,0),FALSE),"")</f>
        <v>19.238095238095237</v>
      </c>
      <c r="O23" s="11">
        <f>_xlfn.IFNA(VLOOKUP($A23,'I-EmEC'!$A:$DD,MATCH(O$1,'I-EmEC'!$A$1:$DD$1,0),FALSE),"")</f>
        <v>50.988142292490117</v>
      </c>
      <c r="P23" s="9">
        <f>_xlfn.IFNA(VLOOKUP($A23,'I-EmEC'!$A:$DD,MATCH(P$1,'I-EmEC'!$A$1:$DD$1,0),FALSE),"")</f>
        <v>7.75</v>
      </c>
      <c r="Q23" s="10">
        <f>_xlfn.IFNA(VLOOKUP($A23,'I-EmEC'!$A:$DD,MATCH(Q$1,'I-EmEC'!$A$1:$DD$1,0),FALSE),"")</f>
        <v>7.46</v>
      </c>
      <c r="R23" s="10">
        <f>_xlfn.IFNA(VLOOKUP($A23,'I-EmEC'!$A:$DD,MATCH(R$1,'I-EmEC'!$A$1:$DD$1,0),FALSE),"")</f>
        <v>5.99</v>
      </c>
      <c r="S23" s="10">
        <f>_xlfn.IFNA(VLOOKUP($A23,'I-EmEC'!$A:$DD,MATCH(S$1,'I-EmEC'!$A$1:$DD$1,0),FALSE),"")</f>
        <v>5.99</v>
      </c>
      <c r="T23" s="10">
        <f>_xlfn.IFNA(VLOOKUP($A23,'I-EmEC'!$A:$DD,MATCH(T$1,'I-EmEC'!$A$1:$DD$1,0),FALSE),"")</f>
        <v>6.04</v>
      </c>
      <c r="U23" s="10">
        <f>_xlfn.IFNA(VLOOKUP($A23,'I-EmEC'!$A:$DD,MATCH(U$1,'I-EmEC'!$A$1:$DD$1,0),FALSE),"")</f>
        <v>5.92</v>
      </c>
      <c r="V23" s="10">
        <f>_xlfn.IFNA(VLOOKUP($A23,'I-EmEC'!$A:$DD,MATCH(V$1,'I-EmEC'!$A$1:$DD$1,0),FALSE),"")</f>
        <v>5.92</v>
      </c>
      <c r="W23" s="10">
        <f>_xlfn.IFNA(VLOOKUP($A23,'I-EmEC'!$A:$DD,MATCH(W$1,'I-EmEC'!$A$1:$DD$1,0),FALSE),"")</f>
        <v>5.99</v>
      </c>
      <c r="X23" s="10">
        <f>_xlfn.IFNA(VLOOKUP($A23,'I-EmEC'!$A:$DD,MATCH(X$1,'I-EmEC'!$A$1:$DD$1,0),FALSE),"")</f>
        <v>7.46</v>
      </c>
      <c r="Y23" s="10">
        <f>_xlfn.IFNA(VLOOKUP($A23,'I-EmEC'!$A:$DD,MATCH(Y$1,'I-EmEC'!$A$1:$DD$1,0),FALSE),"")</f>
        <v>7.46</v>
      </c>
      <c r="Z23" s="10">
        <f>_xlfn.IFNA(VLOOKUP($A23,'I-EmEC'!$A:$DD,MATCH(Z$1,'I-EmEC'!$A$1:$DD$1,0),FALSE),"")</f>
        <v>7.63</v>
      </c>
      <c r="AA23" s="10">
        <f>_xlfn.IFNA(VLOOKUP($A23,'I-EmEC'!$A:$DD,MATCH(AA$1,'I-EmEC'!$A$1:$DD$1,0),FALSE),"")</f>
        <v>6.04</v>
      </c>
      <c r="AB23" s="10">
        <f>_xlfn.IFNA(VLOOKUP($A23,'I-EmEC'!$A:$DD,MATCH(AB$1,'I-EmEC'!$A$1:$DD$1,0),FALSE),"")</f>
        <v>6.02</v>
      </c>
      <c r="AC23" s="10">
        <f>_xlfn.IFNA(VLOOKUP($A23,'I-EmEC'!$A:$DD,MATCH(AC$1,'I-EmEC'!$A$1:$DD$1,0),FALSE),"")</f>
        <v>6.21</v>
      </c>
      <c r="AD23" s="9">
        <f t="shared" si="19"/>
        <v>9.6799820913197738</v>
      </c>
      <c r="AE23" s="10">
        <f t="shared" si="20"/>
        <v>9.3872291209907228</v>
      </c>
      <c r="AF23" s="10">
        <f t="shared" si="21"/>
        <v>7.6382372929236508</v>
      </c>
      <c r="AG23" s="10">
        <f t="shared" si="22"/>
        <v>7.6382372929236508</v>
      </c>
      <c r="AH23" s="10">
        <f t="shared" si="23"/>
        <v>7.5854671491775196</v>
      </c>
      <c r="AI23" s="10">
        <f t="shared" si="24"/>
        <v>7.4840261356102946</v>
      </c>
      <c r="AJ23" s="10">
        <f t="shared" si="25"/>
        <v>7.4840261356102946</v>
      </c>
      <c r="AK23" s="10">
        <f t="shared" si="26"/>
        <v>7.6670247529744247</v>
      </c>
      <c r="AL23" s="10">
        <f t="shared" si="27"/>
        <v>9.3841943467927074</v>
      </c>
      <c r="AM23" s="10">
        <f t="shared" si="28"/>
        <v>9.3841943467927074</v>
      </c>
      <c r="AN23" s="10">
        <f t="shared" si="29"/>
        <v>9.5693509540379811</v>
      </c>
      <c r="AO23" s="10">
        <f t="shared" si="30"/>
        <v>7.7466117466298945</v>
      </c>
      <c r="AP23" s="10">
        <f t="shared" si="31"/>
        <v>7.3041620703766865</v>
      </c>
      <c r="AQ23" s="10">
        <f t="shared" si="32"/>
        <v>7.9174691891234312</v>
      </c>
      <c r="AR23" s="21">
        <f t="shared" si="33"/>
        <v>9.6799820913197738</v>
      </c>
      <c r="AS23" s="11">
        <f t="shared" si="34"/>
        <v>7.6670247529744247</v>
      </c>
      <c r="AT23" s="11">
        <f t="shared" si="35"/>
        <v>9.5693509540379811</v>
      </c>
      <c r="AU23" s="11">
        <f t="shared" si="36"/>
        <v>7.9174691891234312</v>
      </c>
      <c r="AV23" s="12">
        <f t="shared" si="37"/>
        <v>9.6799820913197738</v>
      </c>
      <c r="AW23" s="11">
        <f t="shared" si="38"/>
        <v>7.5828364598699727</v>
      </c>
      <c r="AX23" s="11">
        <f t="shared" si="39"/>
        <v>9.0210878485633224</v>
      </c>
      <c r="AY23" s="11">
        <f t="shared" si="40"/>
        <v>7.6108156297500589</v>
      </c>
      <c r="AZ23" s="27">
        <f t="shared" si="41"/>
        <v>1</v>
      </c>
      <c r="BA23" s="10">
        <f t="shared" si="42"/>
        <v>0.87677813649670233</v>
      </c>
      <c r="BB23" s="10">
        <f t="shared" si="43"/>
        <v>0.14061470128295003</v>
      </c>
      <c r="BC23" s="10">
        <f t="shared" si="44"/>
        <v>0.14061470128295003</v>
      </c>
      <c r="BD23" s="10">
        <f t="shared" si="45"/>
        <v>0.11840336234272847</v>
      </c>
      <c r="BE23" s="10">
        <f t="shared" si="46"/>
        <v>7.5706098798767857E-2</v>
      </c>
      <c r="BF23" s="10">
        <f t="shared" si="47"/>
        <v>7.5706098798767857E-2</v>
      </c>
      <c r="BG23" s="10">
        <f t="shared" si="48"/>
        <v>0.15273155348429926</v>
      </c>
      <c r="BH23" s="10">
        <f t="shared" si="49"/>
        <v>0.87550077787051694</v>
      </c>
      <c r="BI23" s="10">
        <f t="shared" si="50"/>
        <v>0.87550077787051694</v>
      </c>
      <c r="BJ23" s="10">
        <f t="shared" si="51"/>
        <v>0.95343454625915747</v>
      </c>
      <c r="BK23" s="10">
        <f t="shared" si="52"/>
        <v>0.18623030042384126</v>
      </c>
      <c r="BL23" s="10">
        <f t="shared" si="53"/>
        <v>0</v>
      </c>
      <c r="BM23" s="10">
        <f t="shared" si="54"/>
        <v>0.25814544592619898</v>
      </c>
      <c r="BN23" s="21">
        <f t="shared" si="55"/>
        <v>1</v>
      </c>
      <c r="BO23" s="11">
        <f t="shared" si="56"/>
        <v>0.15273155348429926</v>
      </c>
      <c r="BP23" s="11">
        <f t="shared" si="57"/>
        <v>0.95343454625915747</v>
      </c>
      <c r="BQ23" s="11">
        <f t="shared" si="58"/>
        <v>0.25814544592619898</v>
      </c>
      <c r="BR23" s="12">
        <f t="shared" si="59"/>
        <v>1</v>
      </c>
      <c r="BS23" s="11">
        <f t="shared" si="60"/>
        <v>0.11729608599841058</v>
      </c>
      <c r="BT23" s="11">
        <f t="shared" si="61"/>
        <v>0.72266660060600807</v>
      </c>
      <c r="BU23" s="11">
        <f t="shared" si="62"/>
        <v>0.12907272296309949</v>
      </c>
    </row>
    <row r="24" spans="1:73" x14ac:dyDescent="0.2">
      <c r="A24" s="84" t="s">
        <v>55</v>
      </c>
      <c r="B24" s="12">
        <f>_xlfn.IFNA(VLOOKUP($A24,'I-EmEC'!$A:$DD,MATCH(B$1,'I-EmEC'!$A$1:$DD$1,0),FALSE),"")</f>
        <v>39.889705882352942</v>
      </c>
      <c r="C24" s="11">
        <f>_xlfn.IFNA(VLOOKUP($A24,'I-EmEC'!$A:$DD,MATCH(C$1,'I-EmEC'!$A$1:$DD$1,0),FALSE),"")</f>
        <v>29.182156133828997</v>
      </c>
      <c r="D24" s="11" t="str">
        <f>_xlfn.IFNA(VLOOKUP($A24,'I-EmEC'!$A:$DD,MATCH(D$1,'I-EmEC'!$A$1:$DD$1,0),FALSE),"")</f>
        <v/>
      </c>
      <c r="E24" s="11" t="str">
        <f>_xlfn.IFNA(VLOOKUP($A24,'I-EmEC'!$A:$DD,MATCH(E$1,'I-EmEC'!$A$1:$DD$1,0),FALSE),"")</f>
        <v/>
      </c>
      <c r="F24" s="11" t="str">
        <f>_xlfn.IFNA(VLOOKUP($A24,'I-EmEC'!$A:$DD,MATCH(F$1,'I-EmEC'!$A$1:$DD$1,0),FALSE),"")</f>
        <v/>
      </c>
      <c r="G24" s="11" t="str">
        <f>_xlfn.IFNA(VLOOKUP($A24,'I-EmEC'!$A:$DD,MATCH(G$1,'I-EmEC'!$A$1:$DD$1,0),FALSE),"")</f>
        <v/>
      </c>
      <c r="H24" s="11" t="str">
        <f>_xlfn.IFNA(VLOOKUP($A24,'I-EmEC'!$A:$DD,MATCH(H$1,'I-EmEC'!$A$1:$DD$1,0),FALSE),"")</f>
        <v/>
      </c>
      <c r="I24" s="11" t="str">
        <f>_xlfn.IFNA(VLOOKUP($A24,'I-EmEC'!$A:$DD,MATCH(I$1,'I-EmEC'!$A$1:$DD$1,0),FALSE),"")</f>
        <v/>
      </c>
      <c r="J24" s="11">
        <f>_xlfn.IFNA(VLOOKUP($A24,'I-EmEC'!$A:$DD,MATCH(J$1,'I-EmEC'!$A$1:$DD$1,0),FALSE),"")</f>
        <v>30.595482546201229</v>
      </c>
      <c r="K24" s="11">
        <f>_xlfn.IFNA(VLOOKUP($A24,'I-EmEC'!$A:$DD,MATCH(K$1,'I-EmEC'!$A$1:$DD$1,0),FALSE),"")</f>
        <v>30.595482546201229</v>
      </c>
      <c r="L24" s="11">
        <f>_xlfn.IFNA(VLOOKUP($A24,'I-EmEC'!$A:$DD,MATCH(L$1,'I-EmEC'!$A$1:$DD$1,0),FALSE),"")</f>
        <v>45.617977528089888</v>
      </c>
      <c r="M24" s="11" t="str">
        <f>_xlfn.IFNA(VLOOKUP($A24,'I-EmEC'!$A:$DD,MATCH(M$1,'I-EmEC'!$A$1:$DD$1,0),FALSE),"")</f>
        <v/>
      </c>
      <c r="N24" s="11" t="str">
        <f>_xlfn.IFNA(VLOOKUP($A24,'I-EmEC'!$A:$DD,MATCH(N$1,'I-EmEC'!$A$1:$DD$1,0),FALSE),"")</f>
        <v/>
      </c>
      <c r="O24" s="11" t="str">
        <f>_xlfn.IFNA(VLOOKUP($A24,'I-EmEC'!$A:$DD,MATCH(O$1,'I-EmEC'!$A$1:$DD$1,0),FALSE),"")</f>
        <v/>
      </c>
      <c r="P24" s="9">
        <f>_xlfn.IFNA(VLOOKUP($A24,'I-EmEC'!$A:$DD,MATCH(P$1,'I-EmEC'!$A$1:$DD$1,0),FALSE),"")</f>
        <v>6.75</v>
      </c>
      <c r="Q24" s="10">
        <f>_xlfn.IFNA(VLOOKUP($A24,'I-EmEC'!$A:$DD,MATCH(Q$1,'I-EmEC'!$A$1:$DD$1,0),FALSE),"")</f>
        <v>6.75</v>
      </c>
      <c r="R24" s="10" t="str">
        <f>_xlfn.IFNA(VLOOKUP($A24,'I-EmEC'!$A:$DD,MATCH(R$1,'I-EmEC'!$A$1:$DD$1,0),FALSE),"")</f>
        <v/>
      </c>
      <c r="S24" s="10" t="str">
        <f>_xlfn.IFNA(VLOOKUP($A24,'I-EmEC'!$A:$DD,MATCH(S$1,'I-EmEC'!$A$1:$DD$1,0),FALSE),"")</f>
        <v/>
      </c>
      <c r="T24" s="10" t="str">
        <f>_xlfn.IFNA(VLOOKUP($A24,'I-EmEC'!$A:$DD,MATCH(T$1,'I-EmEC'!$A$1:$DD$1,0),FALSE),"")</f>
        <v/>
      </c>
      <c r="U24" s="10" t="str">
        <f>_xlfn.IFNA(VLOOKUP($A24,'I-EmEC'!$A:$DD,MATCH(U$1,'I-EmEC'!$A$1:$DD$1,0),FALSE),"")</f>
        <v/>
      </c>
      <c r="V24" s="10" t="str">
        <f>_xlfn.IFNA(VLOOKUP($A24,'I-EmEC'!$A:$DD,MATCH(V$1,'I-EmEC'!$A$1:$DD$1,0),FALSE),"")</f>
        <v/>
      </c>
      <c r="W24" s="10" t="str">
        <f>_xlfn.IFNA(VLOOKUP($A24,'I-EmEC'!$A:$DD,MATCH(W$1,'I-EmEC'!$A$1:$DD$1,0),FALSE),"")</f>
        <v/>
      </c>
      <c r="X24" s="10">
        <f>_xlfn.IFNA(VLOOKUP($A24,'I-EmEC'!$A:$DD,MATCH(X$1,'I-EmEC'!$A$1:$DD$1,0),FALSE),"")</f>
        <v>6.94</v>
      </c>
      <c r="Y24" s="10">
        <f>_xlfn.IFNA(VLOOKUP($A24,'I-EmEC'!$A:$DD,MATCH(Y$1,'I-EmEC'!$A$1:$DD$1,0),FALSE),"")</f>
        <v>6.94</v>
      </c>
      <c r="Z24" s="10">
        <f>_xlfn.IFNA(VLOOKUP($A24,'I-EmEC'!$A:$DD,MATCH(Z$1,'I-EmEC'!$A$1:$DD$1,0),FALSE),"")</f>
        <v>6.86</v>
      </c>
      <c r="AA24" s="10" t="str">
        <f>_xlfn.IFNA(VLOOKUP($A24,'I-EmEC'!$A:$DD,MATCH(AA$1,'I-EmEC'!$A$1:$DD$1,0),FALSE),"")</f>
        <v/>
      </c>
      <c r="AB24" s="10" t="str">
        <f>_xlfn.IFNA(VLOOKUP($A24,'I-EmEC'!$A:$DD,MATCH(AB$1,'I-EmEC'!$A$1:$DD$1,0),FALSE),"")</f>
        <v/>
      </c>
      <c r="AC24" s="10" t="str">
        <f>_xlfn.IFNA(VLOOKUP($A24,'I-EmEC'!$A:$DD,MATCH(AC$1,'I-EmEC'!$A$1:$DD$1,0),FALSE),"")</f>
        <v/>
      </c>
      <c r="AD24" s="9">
        <f t="shared" si="19"/>
        <v>8.3508608341503496</v>
      </c>
      <c r="AE24" s="10">
        <f t="shared" si="20"/>
        <v>8.2151173767428443</v>
      </c>
      <c r="AF24" s="10" t="str">
        <f t="shared" si="21"/>
        <v/>
      </c>
      <c r="AG24" s="10" t="str">
        <f t="shared" si="22"/>
        <v/>
      </c>
      <c r="AH24" s="10" t="str">
        <f t="shared" si="23"/>
        <v/>
      </c>
      <c r="AI24" s="10" t="str">
        <f t="shared" si="24"/>
        <v/>
      </c>
      <c r="AJ24" s="10" t="str">
        <f t="shared" si="25"/>
        <v/>
      </c>
      <c r="AK24" s="10" t="str">
        <f t="shared" si="26"/>
        <v/>
      </c>
      <c r="AL24" s="10">
        <f t="shared" si="27"/>
        <v>8.4256573071976408</v>
      </c>
      <c r="AM24" s="10">
        <f t="shared" si="28"/>
        <v>8.4256573071976408</v>
      </c>
      <c r="AN24" s="10">
        <f t="shared" si="29"/>
        <v>8.5191360269322818</v>
      </c>
      <c r="AO24" s="10" t="str">
        <f t="shared" si="30"/>
        <v/>
      </c>
      <c r="AP24" s="10" t="str">
        <f t="shared" si="31"/>
        <v/>
      </c>
      <c r="AQ24" s="10" t="str">
        <f t="shared" si="32"/>
        <v/>
      </c>
      <c r="AR24" s="21">
        <f t="shared" si="33"/>
        <v>8.3508608341503496</v>
      </c>
      <c r="AS24" s="11" t="str">
        <f t="shared" si="34"/>
        <v/>
      </c>
      <c r="AT24" s="11">
        <f t="shared" si="35"/>
        <v>8.5191360269322818</v>
      </c>
      <c r="AU24" s="11" t="str">
        <f t="shared" si="36"/>
        <v/>
      </c>
      <c r="AV24" s="12">
        <f t="shared" si="37"/>
        <v>8.3508608341503496</v>
      </c>
      <c r="AW24" s="11" t="str">
        <f t="shared" si="38"/>
        <v/>
      </c>
      <c r="AX24" s="11">
        <f t="shared" si="39"/>
        <v>8.4568168804425223</v>
      </c>
      <c r="AY24" s="11" t="str">
        <f t="shared" si="40"/>
        <v/>
      </c>
      <c r="AZ24" s="27">
        <f t="shared" si="41"/>
        <v>0.44649713865554652</v>
      </c>
      <c r="BA24" s="10">
        <f t="shared" si="42"/>
        <v>0</v>
      </c>
      <c r="BB24" s="10" t="str">
        <f t="shared" si="43"/>
        <v/>
      </c>
      <c r="BC24" s="10" t="str">
        <f t="shared" si="44"/>
        <v/>
      </c>
      <c r="BD24" s="10" t="str">
        <f t="shared" si="45"/>
        <v/>
      </c>
      <c r="BE24" s="10" t="str">
        <f t="shared" si="46"/>
        <v/>
      </c>
      <c r="BF24" s="10" t="str">
        <f t="shared" si="47"/>
        <v/>
      </c>
      <c r="BG24" s="10" t="str">
        <f t="shared" si="48"/>
        <v/>
      </c>
      <c r="BH24" s="10">
        <f t="shared" si="49"/>
        <v>0.69252307489559184</v>
      </c>
      <c r="BI24" s="10">
        <f t="shared" si="50"/>
        <v>0.69252307489559184</v>
      </c>
      <c r="BJ24" s="10">
        <f t="shared" si="51"/>
        <v>1</v>
      </c>
      <c r="BK24" s="10" t="str">
        <f t="shared" si="52"/>
        <v/>
      </c>
      <c r="BL24" s="10" t="str">
        <f t="shared" si="53"/>
        <v/>
      </c>
      <c r="BM24" s="10" t="str">
        <f t="shared" si="54"/>
        <v/>
      </c>
      <c r="BN24" s="21">
        <f t="shared" si="55"/>
        <v>0.44649713865554652</v>
      </c>
      <c r="BO24" s="11" t="str">
        <f t="shared" si="56"/>
        <v/>
      </c>
      <c r="BP24" s="11">
        <f t="shared" si="57"/>
        <v>1</v>
      </c>
      <c r="BQ24" s="11" t="str">
        <f t="shared" si="58"/>
        <v/>
      </c>
      <c r="BR24" s="12">
        <f t="shared" si="59"/>
        <v>0.44649713865554652</v>
      </c>
      <c r="BS24" s="11" t="str">
        <f t="shared" si="60"/>
        <v/>
      </c>
      <c r="BT24" s="11">
        <f t="shared" si="61"/>
        <v>0.795015383263728</v>
      </c>
      <c r="BU24" s="11" t="str">
        <f t="shared" si="62"/>
        <v/>
      </c>
    </row>
    <row r="25" spans="1:73" x14ac:dyDescent="0.2">
      <c r="A25" s="84" t="s">
        <v>56</v>
      </c>
      <c r="B25" s="12">
        <f>_xlfn.IFNA(VLOOKUP($A25,'I-EmEC'!$A:$DD,MATCH(B$1,'I-EmEC'!$A$1:$DD$1,0),FALSE),"")</f>
        <v>40.07352941176471</v>
      </c>
      <c r="C25" s="11">
        <f>_xlfn.IFNA(VLOOKUP($A25,'I-EmEC'!$A:$DD,MATCH(C$1,'I-EmEC'!$A$1:$DD$1,0),FALSE),"")</f>
        <v>34.386617100371751</v>
      </c>
      <c r="D25" s="11">
        <f>_xlfn.IFNA(VLOOKUP($A25,'I-EmEC'!$A:$DD,MATCH(D$1,'I-EmEC'!$A$1:$DD$1,0),FALSE),"")</f>
        <v>80.07736943907156</v>
      </c>
      <c r="E25" s="11">
        <f>_xlfn.IFNA(VLOOKUP($A25,'I-EmEC'!$A:$DD,MATCH(E$1,'I-EmEC'!$A$1:$DD$1,0),FALSE),"")</f>
        <v>80.07736943907156</v>
      </c>
      <c r="F25" s="11">
        <f>_xlfn.IFNA(VLOOKUP($A25,'I-EmEC'!$A:$DD,MATCH(F$1,'I-EmEC'!$A$1:$DD$1,0),FALSE),"")</f>
        <v>78.850102669404507</v>
      </c>
      <c r="G25" s="11">
        <f>_xlfn.IFNA(VLOOKUP($A25,'I-EmEC'!$A:$DD,MATCH(G$1,'I-EmEC'!$A$1:$DD$1,0),FALSE),"")</f>
        <v>80.952380952380963</v>
      </c>
      <c r="H25" s="11">
        <f>_xlfn.IFNA(VLOOKUP($A25,'I-EmEC'!$A:$DD,MATCH(H$1,'I-EmEC'!$A$1:$DD$1,0),FALSE),"")</f>
        <v>80.952380952380963</v>
      </c>
      <c r="I25" s="11">
        <f>_xlfn.IFNA(VLOOKUP($A25,'I-EmEC'!$A:$DD,MATCH(I$1,'I-EmEC'!$A$1:$DD$1,0),FALSE),"")</f>
        <v>84.347826086956516</v>
      </c>
      <c r="J25" s="11">
        <f>_xlfn.IFNA(VLOOKUP($A25,'I-EmEC'!$A:$DD,MATCH(J$1,'I-EmEC'!$A$1:$DD$1,0),FALSE),"")</f>
        <v>66.735112936344962</v>
      </c>
      <c r="K25" s="11">
        <f>_xlfn.IFNA(VLOOKUP($A25,'I-EmEC'!$A:$DD,MATCH(K$1,'I-EmEC'!$A$1:$DD$1,0),FALSE),"")</f>
        <v>66.735112936344962</v>
      </c>
      <c r="L25" s="11">
        <f>_xlfn.IFNA(VLOOKUP($A25,'I-EmEC'!$A:$DD,MATCH(L$1,'I-EmEC'!$A$1:$DD$1,0),FALSE),"")</f>
        <v>64.719101123595507</v>
      </c>
      <c r="M25" s="11">
        <f>_xlfn.IFNA(VLOOKUP($A25,'I-EmEC'!$A:$DD,MATCH(M$1,'I-EmEC'!$A$1:$DD$1,0),FALSE),"")</f>
        <v>81.262327416173562</v>
      </c>
      <c r="N25" s="11">
        <f>_xlfn.IFNA(VLOOKUP($A25,'I-EmEC'!$A:$DD,MATCH(N$1,'I-EmEC'!$A$1:$DD$1,0),FALSE),"")</f>
        <v>76.571428571428584</v>
      </c>
      <c r="O25" s="11">
        <f>_xlfn.IFNA(VLOOKUP($A25,'I-EmEC'!$A:$DD,MATCH(O$1,'I-EmEC'!$A$1:$DD$1,0),FALSE),"")</f>
        <v>76.086956521739125</v>
      </c>
      <c r="P25" s="9">
        <f>_xlfn.IFNA(VLOOKUP($A25,'I-EmEC'!$A:$DD,MATCH(P$1,'I-EmEC'!$A$1:$DD$1,0),FALSE),"")</f>
        <v>5.79</v>
      </c>
      <c r="Q25" s="10">
        <f>_xlfn.IFNA(VLOOKUP($A25,'I-EmEC'!$A:$DD,MATCH(Q$1,'I-EmEC'!$A$1:$DD$1,0),FALSE),"")</f>
        <v>5.5</v>
      </c>
      <c r="R25" s="10">
        <f>_xlfn.IFNA(VLOOKUP($A25,'I-EmEC'!$A:$DD,MATCH(R$1,'I-EmEC'!$A$1:$DD$1,0),FALSE),"")</f>
        <v>8.07</v>
      </c>
      <c r="S25" s="10">
        <f>_xlfn.IFNA(VLOOKUP($A25,'I-EmEC'!$A:$DD,MATCH(S$1,'I-EmEC'!$A$1:$DD$1,0),FALSE),"")</f>
        <v>8.07</v>
      </c>
      <c r="T25" s="10">
        <f>_xlfn.IFNA(VLOOKUP($A25,'I-EmEC'!$A:$DD,MATCH(T$1,'I-EmEC'!$A$1:$DD$1,0),FALSE),"")</f>
        <v>8.42</v>
      </c>
      <c r="U25" s="10">
        <f>_xlfn.IFNA(VLOOKUP($A25,'I-EmEC'!$A:$DD,MATCH(U$1,'I-EmEC'!$A$1:$DD$1,0),FALSE),"")</f>
        <v>7.73</v>
      </c>
      <c r="V25" s="10">
        <f>_xlfn.IFNA(VLOOKUP($A25,'I-EmEC'!$A:$DD,MATCH(V$1,'I-EmEC'!$A$1:$DD$1,0),FALSE),"")</f>
        <v>7.73</v>
      </c>
      <c r="W25" s="10">
        <f>_xlfn.IFNA(VLOOKUP($A25,'I-EmEC'!$A:$DD,MATCH(W$1,'I-EmEC'!$A$1:$DD$1,0),FALSE),"")</f>
        <v>8.5</v>
      </c>
      <c r="X25" s="10">
        <f>_xlfn.IFNA(VLOOKUP($A25,'I-EmEC'!$A:$DD,MATCH(X$1,'I-EmEC'!$A$1:$DD$1,0),FALSE),"")</f>
        <v>6.08</v>
      </c>
      <c r="Y25" s="10">
        <f>_xlfn.IFNA(VLOOKUP($A25,'I-EmEC'!$A:$DD,MATCH(Y$1,'I-EmEC'!$A$1:$DD$1,0),FALSE),"")</f>
        <v>6.08</v>
      </c>
      <c r="Z25" s="10">
        <f>_xlfn.IFNA(VLOOKUP($A25,'I-EmEC'!$A:$DD,MATCH(Z$1,'I-EmEC'!$A$1:$DD$1,0),FALSE),"")</f>
        <v>6.19</v>
      </c>
      <c r="AA25" s="10">
        <f>_xlfn.IFNA(VLOOKUP($A25,'I-EmEC'!$A:$DD,MATCH(AA$1,'I-EmEC'!$A$1:$DD$1,0),FALSE),"")</f>
        <v>6.31</v>
      </c>
      <c r="AB25" s="10">
        <f>_xlfn.IFNA(VLOOKUP($A25,'I-EmEC'!$A:$DD,MATCH(AB$1,'I-EmEC'!$A$1:$DD$1,0),FALSE),"")</f>
        <v>6.44</v>
      </c>
      <c r="AC25" s="10">
        <f>_xlfn.IFNA(VLOOKUP($A25,'I-EmEC'!$A:$DD,MATCH(AC$1,'I-EmEC'!$A$1:$DD$1,0),FALSE),"")</f>
        <v>6.37</v>
      </c>
      <c r="AD25" s="9">
        <f t="shared" si="19"/>
        <v>7.3928575939064256</v>
      </c>
      <c r="AE25" s="10">
        <f t="shared" si="20"/>
        <v>7.0363894527366249</v>
      </c>
      <c r="AF25" s="10">
        <f t="shared" si="21"/>
        <v>9.9735097980269565</v>
      </c>
      <c r="AG25" s="10">
        <f t="shared" si="22"/>
        <v>9.9735097980269565</v>
      </c>
      <c r="AH25" s="10">
        <f t="shared" si="23"/>
        <v>10.316802263152898</v>
      </c>
      <c r="AI25" s="10">
        <f t="shared" si="24"/>
        <v>9.6382296266443568</v>
      </c>
      <c r="AJ25" s="10">
        <f t="shared" si="25"/>
        <v>9.6382296266443568</v>
      </c>
      <c r="AK25" s="10">
        <f t="shared" si="26"/>
        <v>10.426073893912633</v>
      </c>
      <c r="AL25" s="10">
        <f t="shared" si="27"/>
        <v>7.9043543997642409</v>
      </c>
      <c r="AM25" s="10">
        <f t="shared" si="28"/>
        <v>7.9043543997642409</v>
      </c>
      <c r="AN25" s="10">
        <f t="shared" si="29"/>
        <v>8.0010324767783008</v>
      </c>
      <c r="AO25" s="10">
        <f t="shared" si="30"/>
        <v>8.2198892566997994</v>
      </c>
      <c r="AP25" s="10">
        <f t="shared" si="31"/>
        <v>8.324066749678515</v>
      </c>
      <c r="AQ25" s="10">
        <f t="shared" si="32"/>
        <v>8.2513102126687023</v>
      </c>
      <c r="AR25" s="21">
        <f t="shared" si="33"/>
        <v>7.3928575939064256</v>
      </c>
      <c r="AS25" s="11">
        <f t="shared" si="34"/>
        <v>10.426073893912633</v>
      </c>
      <c r="AT25" s="11">
        <f t="shared" si="35"/>
        <v>8.2198892566997994</v>
      </c>
      <c r="AU25" s="11">
        <f t="shared" si="36"/>
        <v>8.324066749678515</v>
      </c>
      <c r="AV25" s="12">
        <f t="shared" si="37"/>
        <v>7.3928575939064256</v>
      </c>
      <c r="AW25" s="11">
        <f t="shared" si="38"/>
        <v>9.9943925010680257</v>
      </c>
      <c r="AX25" s="11">
        <f t="shared" si="39"/>
        <v>8.0074076332516455</v>
      </c>
      <c r="AY25" s="11">
        <f t="shared" si="40"/>
        <v>8.2876884811736087</v>
      </c>
      <c r="AZ25" s="27">
        <f t="shared" si="41"/>
        <v>0.10516263308750021</v>
      </c>
      <c r="BA25" s="10">
        <f t="shared" si="42"/>
        <v>0</v>
      </c>
      <c r="BB25" s="10">
        <f t="shared" si="43"/>
        <v>0.86648783869431056</v>
      </c>
      <c r="BC25" s="10">
        <f t="shared" si="44"/>
        <v>0.86648783869431056</v>
      </c>
      <c r="BD25" s="10">
        <f t="shared" si="45"/>
        <v>0.96776347985896138</v>
      </c>
      <c r="BE25" s="10">
        <f t="shared" si="46"/>
        <v>0.76757592603665969</v>
      </c>
      <c r="BF25" s="10">
        <f t="shared" si="47"/>
        <v>0.76757592603665969</v>
      </c>
      <c r="BG25" s="10">
        <f t="shared" si="48"/>
        <v>1</v>
      </c>
      <c r="BH25" s="10">
        <f t="shared" si="49"/>
        <v>0.25606069299078665</v>
      </c>
      <c r="BI25" s="10">
        <f t="shared" si="50"/>
        <v>0.25606069299078665</v>
      </c>
      <c r="BJ25" s="10">
        <f t="shared" si="51"/>
        <v>0.28458195468691033</v>
      </c>
      <c r="BK25" s="10">
        <f t="shared" si="52"/>
        <v>0.34914748688304864</v>
      </c>
      <c r="BL25" s="10">
        <f t="shared" si="53"/>
        <v>0.37988117162172969</v>
      </c>
      <c r="BM25" s="10">
        <f t="shared" si="54"/>
        <v>0.35841706831877718</v>
      </c>
      <c r="BN25" s="21">
        <f t="shared" si="55"/>
        <v>0.10516263308750021</v>
      </c>
      <c r="BO25" s="11">
        <f t="shared" si="56"/>
        <v>1</v>
      </c>
      <c r="BP25" s="11">
        <f t="shared" si="57"/>
        <v>0.34914748688304864</v>
      </c>
      <c r="BQ25" s="11">
        <f t="shared" si="58"/>
        <v>0.37988117162172969</v>
      </c>
      <c r="BR25" s="12">
        <f t="shared" si="59"/>
        <v>0.10516263308750021</v>
      </c>
      <c r="BS25" s="11">
        <f t="shared" si="60"/>
        <v>0.87264850155348361</v>
      </c>
      <c r="BT25" s="11">
        <f t="shared" si="61"/>
        <v>0.28646270688788306</v>
      </c>
      <c r="BU25" s="11">
        <f t="shared" si="62"/>
        <v>0.36914911997025346</v>
      </c>
    </row>
    <row r="26" spans="1:73" x14ac:dyDescent="0.2">
      <c r="A26" s="84" t="s">
        <v>57</v>
      </c>
      <c r="B26" s="12">
        <f>_xlfn.IFNA(VLOOKUP($A26,'I-EmEC'!$A:$DD,MATCH(B$1,'I-EmEC'!$A$1:$DD$1,0),FALSE),"")</f>
        <v>50.919117647058826</v>
      </c>
      <c r="C26" s="11">
        <f>_xlfn.IFNA(VLOOKUP($A26,'I-EmEC'!$A:$DD,MATCH(C$1,'I-EmEC'!$A$1:$DD$1,0),FALSE),"")</f>
        <v>36.802973977695167</v>
      </c>
      <c r="D26" s="11">
        <f>_xlfn.IFNA(VLOOKUP($A26,'I-EmEC'!$A:$DD,MATCH(D$1,'I-EmEC'!$A$1:$DD$1,0),FALSE),"")</f>
        <v>73.11411992263055</v>
      </c>
      <c r="E26" s="11">
        <f>_xlfn.IFNA(VLOOKUP($A26,'I-EmEC'!$A:$DD,MATCH(E$1,'I-EmEC'!$A$1:$DD$1,0),FALSE),"")</f>
        <v>73.11411992263055</v>
      </c>
      <c r="F26" s="11">
        <f>_xlfn.IFNA(VLOOKUP($A26,'I-EmEC'!$A:$DD,MATCH(F$1,'I-EmEC'!$A$1:$DD$1,0),FALSE),"")</f>
        <v>66.324435318275135</v>
      </c>
      <c r="G26" s="11">
        <f>_xlfn.IFNA(VLOOKUP($A26,'I-EmEC'!$A:$DD,MATCH(G$1,'I-EmEC'!$A$1:$DD$1,0),FALSE),"")</f>
        <v>75.98343685300209</v>
      </c>
      <c r="H26" s="11">
        <f>_xlfn.IFNA(VLOOKUP($A26,'I-EmEC'!$A:$DD,MATCH(H$1,'I-EmEC'!$A$1:$DD$1,0),FALSE),"")</f>
        <v>75.98343685300209</v>
      </c>
      <c r="I26" s="11">
        <f>_xlfn.IFNA(VLOOKUP($A26,'I-EmEC'!$A:$DD,MATCH(I$1,'I-EmEC'!$A$1:$DD$1,0),FALSE),"")</f>
        <v>70.14492753623189</v>
      </c>
      <c r="J26" s="11">
        <f>_xlfn.IFNA(VLOOKUP($A26,'I-EmEC'!$A:$DD,MATCH(J$1,'I-EmEC'!$A$1:$DD$1,0),FALSE),"")</f>
        <v>54.004106776180699</v>
      </c>
      <c r="K26" s="11">
        <f>_xlfn.IFNA(VLOOKUP($A26,'I-EmEC'!$A:$DD,MATCH(K$1,'I-EmEC'!$A$1:$DD$1,0),FALSE),"")</f>
        <v>54.004106776180699</v>
      </c>
      <c r="L26" s="11">
        <f>_xlfn.IFNA(VLOOKUP($A26,'I-EmEC'!$A:$DD,MATCH(L$1,'I-EmEC'!$A$1:$DD$1,0),FALSE),"")</f>
        <v>64.269662921348313</v>
      </c>
      <c r="M26" s="11">
        <f>_xlfn.IFNA(VLOOKUP($A26,'I-EmEC'!$A:$DD,MATCH(M$1,'I-EmEC'!$A$1:$DD$1,0),FALSE),"")</f>
        <v>48.126232741617358</v>
      </c>
      <c r="N26" s="11">
        <f>_xlfn.IFNA(VLOOKUP($A26,'I-EmEC'!$A:$DD,MATCH(N$1,'I-EmEC'!$A$1:$DD$1,0),FALSE),"")</f>
        <v>72.19047619047619</v>
      </c>
      <c r="O26" s="11">
        <f>_xlfn.IFNA(VLOOKUP($A26,'I-EmEC'!$A:$DD,MATCH(O$1,'I-EmEC'!$A$1:$DD$1,0),FALSE),"")</f>
        <v>66.600790513833999</v>
      </c>
      <c r="P26" s="9">
        <f>_xlfn.IFNA(VLOOKUP($A26,'I-EmEC'!$A:$DD,MATCH(P$1,'I-EmEC'!$A$1:$DD$1,0),FALSE),"")</f>
        <v>6.61</v>
      </c>
      <c r="Q26" s="10">
        <f>_xlfn.IFNA(VLOOKUP($A26,'I-EmEC'!$A:$DD,MATCH(Q$1,'I-EmEC'!$A$1:$DD$1,0),FALSE),"")</f>
        <v>6.41</v>
      </c>
      <c r="R26" s="10">
        <f>_xlfn.IFNA(VLOOKUP($A26,'I-EmEC'!$A:$DD,MATCH(R$1,'I-EmEC'!$A$1:$DD$1,0),FALSE),"")</f>
        <v>8.14</v>
      </c>
      <c r="S26" s="10">
        <f>_xlfn.IFNA(VLOOKUP($A26,'I-EmEC'!$A:$DD,MATCH(S$1,'I-EmEC'!$A$1:$DD$1,0),FALSE),"")</f>
        <v>8.14</v>
      </c>
      <c r="T26" s="10">
        <f>_xlfn.IFNA(VLOOKUP($A26,'I-EmEC'!$A:$DD,MATCH(T$1,'I-EmEC'!$A$1:$DD$1,0),FALSE),"")</f>
        <v>8.4</v>
      </c>
      <c r="U26" s="10">
        <f>_xlfn.IFNA(VLOOKUP($A26,'I-EmEC'!$A:$DD,MATCH(U$1,'I-EmEC'!$A$1:$DD$1,0),FALSE),"")</f>
        <v>8.1</v>
      </c>
      <c r="V26" s="10">
        <f>_xlfn.IFNA(VLOOKUP($A26,'I-EmEC'!$A:$DD,MATCH(V$1,'I-EmEC'!$A$1:$DD$1,0),FALSE),"")</f>
        <v>8.1</v>
      </c>
      <c r="W26" s="10">
        <f>_xlfn.IFNA(VLOOKUP($A26,'I-EmEC'!$A:$DD,MATCH(W$1,'I-EmEC'!$A$1:$DD$1,0),FALSE),"")</f>
        <v>8.02</v>
      </c>
      <c r="X26" s="10">
        <f>_xlfn.IFNA(VLOOKUP($A26,'I-EmEC'!$A:$DD,MATCH(X$1,'I-EmEC'!$A$1:$DD$1,0),FALSE),"")</f>
        <v>6.86</v>
      </c>
      <c r="Y26" s="10">
        <f>_xlfn.IFNA(VLOOKUP($A26,'I-EmEC'!$A:$DD,MATCH(Y$1,'I-EmEC'!$A$1:$DD$1,0),FALSE),"")</f>
        <v>6.86</v>
      </c>
      <c r="Z26" s="10">
        <f>_xlfn.IFNA(VLOOKUP($A26,'I-EmEC'!$A:$DD,MATCH(Z$1,'I-EmEC'!$A$1:$DD$1,0),FALSE),"")</f>
        <v>7.24</v>
      </c>
      <c r="AA26" s="10">
        <f>_xlfn.IFNA(VLOOKUP($A26,'I-EmEC'!$A:$DD,MATCH(AA$1,'I-EmEC'!$A$1:$DD$1,0),FALSE),"")</f>
        <v>6.58</v>
      </c>
      <c r="AB26" s="10">
        <f>_xlfn.IFNA(VLOOKUP($A26,'I-EmEC'!$A:$DD,MATCH(AB$1,'I-EmEC'!$A$1:$DD$1,0),FALSE),"")</f>
        <v>7.65</v>
      </c>
      <c r="AC26" s="10">
        <f>_xlfn.IFNA(VLOOKUP($A26,'I-EmEC'!$A:$DD,MATCH(AC$1,'I-EmEC'!$A$1:$DD$1,0),FALSE),"")</f>
        <v>7.23</v>
      </c>
      <c r="AD26" s="9">
        <f t="shared" si="19"/>
        <v>8.316880869366269</v>
      </c>
      <c r="AE26" s="10">
        <f t="shared" si="20"/>
        <v>7.9758829145951422</v>
      </c>
      <c r="AF26" s="10">
        <f t="shared" si="21"/>
        <v>10.004001256743285</v>
      </c>
      <c r="AG26" s="10">
        <f t="shared" si="22"/>
        <v>10.004001256743285</v>
      </c>
      <c r="AH26" s="10">
        <f t="shared" si="23"/>
        <v>10.22167356111647</v>
      </c>
      <c r="AI26" s="10">
        <f t="shared" si="24"/>
        <v>9.9807189335005777</v>
      </c>
      <c r="AJ26" s="10">
        <f t="shared" si="25"/>
        <v>9.9807189335005777</v>
      </c>
      <c r="AK26" s="10">
        <f t="shared" si="26"/>
        <v>9.8659962709071571</v>
      </c>
      <c r="AL26" s="10">
        <f t="shared" si="27"/>
        <v>8.5924267872751248</v>
      </c>
      <c r="AM26" s="10">
        <f t="shared" si="28"/>
        <v>8.5924267872751248</v>
      </c>
      <c r="AN26" s="10">
        <f t="shared" si="29"/>
        <v>9.0480060221481118</v>
      </c>
      <c r="AO26" s="10">
        <f t="shared" si="30"/>
        <v>8.2623818670053932</v>
      </c>
      <c r="AP26" s="10">
        <f t="shared" si="31"/>
        <v>9.5084799065621155</v>
      </c>
      <c r="AQ26" s="10">
        <f t="shared" si="32"/>
        <v>9.0534793840315402</v>
      </c>
      <c r="AR26" s="21">
        <f t="shared" si="33"/>
        <v>8.316880869366269</v>
      </c>
      <c r="AS26" s="11">
        <f t="shared" si="34"/>
        <v>10.22167356111647</v>
      </c>
      <c r="AT26" s="11">
        <f t="shared" si="35"/>
        <v>9.0480060221481118</v>
      </c>
      <c r="AU26" s="11">
        <f t="shared" si="36"/>
        <v>9.5084799065621155</v>
      </c>
      <c r="AV26" s="12">
        <f t="shared" si="37"/>
        <v>8.316880869366269</v>
      </c>
      <c r="AW26" s="11">
        <f t="shared" si="38"/>
        <v>10.009518368751891</v>
      </c>
      <c r="AX26" s="11">
        <f t="shared" si="39"/>
        <v>8.6238103659259391</v>
      </c>
      <c r="AY26" s="11">
        <f t="shared" si="40"/>
        <v>9.2809796452968278</v>
      </c>
      <c r="AZ26" s="27">
        <f t="shared" si="41"/>
        <v>0.15183871003262212</v>
      </c>
      <c r="BA26" s="10">
        <f t="shared" si="42"/>
        <v>0</v>
      </c>
      <c r="BB26" s="10">
        <f t="shared" si="43"/>
        <v>0.90307542481292569</v>
      </c>
      <c r="BC26" s="10">
        <f t="shared" si="44"/>
        <v>0.90307542481292569</v>
      </c>
      <c r="BD26" s="10">
        <f t="shared" si="45"/>
        <v>1</v>
      </c>
      <c r="BE26" s="10">
        <f t="shared" si="46"/>
        <v>0.89270833058765975</v>
      </c>
      <c r="BF26" s="10">
        <f t="shared" si="47"/>
        <v>0.89270833058765975</v>
      </c>
      <c r="BG26" s="10">
        <f t="shared" si="48"/>
        <v>0.84162491247336535</v>
      </c>
      <c r="BH26" s="10">
        <f t="shared" si="49"/>
        <v>0.27453310202132747</v>
      </c>
      <c r="BI26" s="10">
        <f t="shared" si="50"/>
        <v>0.27453310202132747</v>
      </c>
      <c r="BJ26" s="10">
        <f t="shared" si="51"/>
        <v>0.47739227572866638</v>
      </c>
      <c r="BK26" s="10">
        <f t="shared" si="52"/>
        <v>0.12757153159134874</v>
      </c>
      <c r="BL26" s="10">
        <f t="shared" si="53"/>
        <v>0.68243092664978677</v>
      </c>
      <c r="BM26" s="10">
        <f t="shared" si="54"/>
        <v>0.47982944051600152</v>
      </c>
      <c r="BN26" s="21">
        <f t="shared" si="55"/>
        <v>0.15183871003262212</v>
      </c>
      <c r="BO26" s="11">
        <f t="shared" si="56"/>
        <v>1</v>
      </c>
      <c r="BP26" s="11">
        <f t="shared" si="57"/>
        <v>0.47739227572866638</v>
      </c>
      <c r="BQ26" s="11">
        <f t="shared" si="58"/>
        <v>0.68243092664978677</v>
      </c>
      <c r="BR26" s="12">
        <f t="shared" si="59"/>
        <v>0.15183871003262212</v>
      </c>
      <c r="BS26" s="11">
        <f t="shared" si="60"/>
        <v>0.90553207054575602</v>
      </c>
      <c r="BT26" s="11">
        <f t="shared" si="61"/>
        <v>0.28850750284066751</v>
      </c>
      <c r="BU26" s="11">
        <f t="shared" si="62"/>
        <v>0.58113018358289414</v>
      </c>
    </row>
    <row r="27" spans="1:73" x14ac:dyDescent="0.2">
      <c r="A27" s="84" t="s">
        <v>58</v>
      </c>
      <c r="B27" s="12" t="str">
        <f>_xlfn.IFNA(VLOOKUP($A27,'I-EmEC'!$A:$DD,MATCH(B$1,'I-EmEC'!$A$1:$DD$1,0),FALSE),"")</f>
        <v/>
      </c>
      <c r="C27" s="11" t="str">
        <f>_xlfn.IFNA(VLOOKUP($A27,'I-EmEC'!$A:$DD,MATCH(C$1,'I-EmEC'!$A$1:$DD$1,0),FALSE),"")</f>
        <v/>
      </c>
      <c r="D27" s="11">
        <f>_xlfn.IFNA(VLOOKUP($A27,'I-EmEC'!$A:$DD,MATCH(D$1,'I-EmEC'!$A$1:$DD$1,0),FALSE),"")</f>
        <v>55.125725338491293</v>
      </c>
      <c r="E27" s="11">
        <f>_xlfn.IFNA(VLOOKUP($A27,'I-EmEC'!$A:$DD,MATCH(E$1,'I-EmEC'!$A$1:$DD$1,0),FALSE),"")</f>
        <v>55.125725338491293</v>
      </c>
      <c r="F27" s="11">
        <f>_xlfn.IFNA(VLOOKUP($A27,'I-EmEC'!$A:$DD,MATCH(F$1,'I-EmEC'!$A$1:$DD$1,0),FALSE),"")</f>
        <v>59.548254620123203</v>
      </c>
      <c r="G27" s="11">
        <f>_xlfn.IFNA(VLOOKUP($A27,'I-EmEC'!$A:$DD,MATCH(G$1,'I-EmEC'!$A$1:$DD$1,0),FALSE),"")</f>
        <v>40.993788819875782</v>
      </c>
      <c r="H27" s="11">
        <f>_xlfn.IFNA(VLOOKUP($A27,'I-EmEC'!$A:$DD,MATCH(H$1,'I-EmEC'!$A$1:$DD$1,0),FALSE),"")</f>
        <v>40.993788819875782</v>
      </c>
      <c r="I27" s="11">
        <f>_xlfn.IFNA(VLOOKUP($A27,'I-EmEC'!$A:$DD,MATCH(I$1,'I-EmEC'!$A$1:$DD$1,0),FALSE),"")</f>
        <v>77.681159420289859</v>
      </c>
      <c r="J27" s="11" t="str">
        <f>_xlfn.IFNA(VLOOKUP($A27,'I-EmEC'!$A:$DD,MATCH(J$1,'I-EmEC'!$A$1:$DD$1,0),FALSE),"")</f>
        <v/>
      </c>
      <c r="K27" s="11" t="str">
        <f>_xlfn.IFNA(VLOOKUP($A27,'I-EmEC'!$A:$DD,MATCH(K$1,'I-EmEC'!$A$1:$DD$1,0),FALSE),"")</f>
        <v/>
      </c>
      <c r="L27" s="11">
        <f>_xlfn.IFNA(VLOOKUP($A27,'I-EmEC'!$A:$DD,MATCH(L$1,'I-EmEC'!$A$1:$DD$1,0),FALSE),"")</f>
        <v>24.269662921348313</v>
      </c>
      <c r="M27" s="11" t="str">
        <f>_xlfn.IFNA(VLOOKUP($A27,'I-EmEC'!$A:$DD,MATCH(M$1,'I-EmEC'!$A$1:$DD$1,0),FALSE),"")</f>
        <v/>
      </c>
      <c r="N27" s="11" t="str">
        <f>_xlfn.IFNA(VLOOKUP($A27,'I-EmEC'!$A:$DD,MATCH(N$1,'I-EmEC'!$A$1:$DD$1,0),FALSE),"")</f>
        <v/>
      </c>
      <c r="O27" s="11" t="str">
        <f>_xlfn.IFNA(VLOOKUP($A27,'I-EmEC'!$A:$DD,MATCH(O$1,'I-EmEC'!$A$1:$DD$1,0),FALSE),"")</f>
        <v/>
      </c>
      <c r="P27" s="9" t="str">
        <f>_xlfn.IFNA(VLOOKUP($A27,'I-EmEC'!$A:$DD,MATCH(P$1,'I-EmEC'!$A$1:$DD$1,0),FALSE),"")</f>
        <v/>
      </c>
      <c r="Q27" s="10" t="str">
        <f>_xlfn.IFNA(VLOOKUP($A27,'I-EmEC'!$A:$DD,MATCH(Q$1,'I-EmEC'!$A$1:$DD$1,0),FALSE),"")</f>
        <v/>
      </c>
      <c r="R27" s="10">
        <f>_xlfn.IFNA(VLOOKUP($A27,'I-EmEC'!$A:$DD,MATCH(R$1,'I-EmEC'!$A$1:$DD$1,0),FALSE),"")</f>
        <v>7.17</v>
      </c>
      <c r="S27" s="10">
        <f>_xlfn.IFNA(VLOOKUP($A27,'I-EmEC'!$A:$DD,MATCH(S$1,'I-EmEC'!$A$1:$DD$1,0),FALSE),"")</f>
        <v>7.17</v>
      </c>
      <c r="T27" s="10">
        <f>_xlfn.IFNA(VLOOKUP($A27,'I-EmEC'!$A:$DD,MATCH(T$1,'I-EmEC'!$A$1:$DD$1,0),FALSE),"")</f>
        <v>7.21</v>
      </c>
      <c r="U27" s="10">
        <f>_xlfn.IFNA(VLOOKUP($A27,'I-EmEC'!$A:$DD,MATCH(U$1,'I-EmEC'!$A$1:$DD$1,0),FALSE),"")</f>
        <v>6.86</v>
      </c>
      <c r="V27" s="10">
        <f>_xlfn.IFNA(VLOOKUP($A27,'I-EmEC'!$A:$DD,MATCH(V$1,'I-EmEC'!$A$1:$DD$1,0),FALSE),"")</f>
        <v>6.86</v>
      </c>
      <c r="W27" s="10">
        <f>_xlfn.IFNA(VLOOKUP($A27,'I-EmEC'!$A:$DD,MATCH(W$1,'I-EmEC'!$A$1:$DD$1,0),FALSE),"")</f>
        <v>7.44</v>
      </c>
      <c r="X27" s="10" t="str">
        <f>_xlfn.IFNA(VLOOKUP($A27,'I-EmEC'!$A:$DD,MATCH(X$1,'I-EmEC'!$A$1:$DD$1,0),FALSE),"")</f>
        <v/>
      </c>
      <c r="Y27" s="10" t="str">
        <f>_xlfn.IFNA(VLOOKUP($A27,'I-EmEC'!$A:$DD,MATCH(Y$1,'I-EmEC'!$A$1:$DD$1,0),FALSE),"")</f>
        <v/>
      </c>
      <c r="Z27" s="10">
        <f>_xlfn.IFNA(VLOOKUP($A27,'I-EmEC'!$A:$DD,MATCH(Z$1,'I-EmEC'!$A$1:$DD$1,0),FALSE),"")</f>
        <v>6.34</v>
      </c>
      <c r="AA27" s="10" t="str">
        <f>_xlfn.IFNA(VLOOKUP($A27,'I-EmEC'!$A:$DD,MATCH(AA$1,'I-EmEC'!$A$1:$DD$1,0),FALSE),"")</f>
        <v/>
      </c>
      <c r="AB27" s="10" t="str">
        <f>_xlfn.IFNA(VLOOKUP($A27,'I-EmEC'!$A:$DD,MATCH(AB$1,'I-EmEC'!$A$1:$DD$1,0),FALSE),"")</f>
        <v/>
      </c>
      <c r="AC27" s="10" t="str">
        <f>_xlfn.IFNA(VLOOKUP($A27,'I-EmEC'!$A:$DD,MATCH(AC$1,'I-EmEC'!$A$1:$DD$1,0),FALSE),"")</f>
        <v/>
      </c>
      <c r="AD27" s="9" t="str">
        <f t="shared" si="19"/>
        <v/>
      </c>
      <c r="AE27" s="10" t="str">
        <f t="shared" si="20"/>
        <v/>
      </c>
      <c r="AF27" s="10">
        <f t="shared" si="21"/>
        <v>8.9113543169145686</v>
      </c>
      <c r="AG27" s="10">
        <f t="shared" si="22"/>
        <v>8.9113543169145686</v>
      </c>
      <c r="AH27" s="10">
        <f t="shared" si="23"/>
        <v>8.9848690366843229</v>
      </c>
      <c r="AI27" s="10">
        <f t="shared" si="24"/>
        <v>8.4727180595100204</v>
      </c>
      <c r="AJ27" s="10">
        <f t="shared" si="25"/>
        <v>8.4727180595100204</v>
      </c>
      <c r="AK27" s="10">
        <f t="shared" si="26"/>
        <v>9.3303156989555163</v>
      </c>
      <c r="AL27" s="10" t="str">
        <f t="shared" si="27"/>
        <v/>
      </c>
      <c r="AM27" s="10" t="str">
        <f t="shared" si="28"/>
        <v/>
      </c>
      <c r="AN27" s="10">
        <f t="shared" si="29"/>
        <v>7.7250637445060191</v>
      </c>
      <c r="AO27" s="10" t="str">
        <f t="shared" si="30"/>
        <v/>
      </c>
      <c r="AP27" s="10" t="str">
        <f t="shared" si="31"/>
        <v/>
      </c>
      <c r="AQ27" s="10" t="str">
        <f t="shared" si="32"/>
        <v/>
      </c>
      <c r="AR27" s="21" t="str">
        <f t="shared" si="33"/>
        <v/>
      </c>
      <c r="AS27" s="11">
        <f t="shared" si="34"/>
        <v>9.3303156989555163</v>
      </c>
      <c r="AT27" s="11">
        <f t="shared" si="35"/>
        <v>7.7250637445060191</v>
      </c>
      <c r="AU27" s="11" t="str">
        <f t="shared" si="36"/>
        <v/>
      </c>
      <c r="AV27" s="12" t="str">
        <f t="shared" si="37"/>
        <v/>
      </c>
      <c r="AW27" s="11">
        <f t="shared" si="38"/>
        <v>8.8472215814148374</v>
      </c>
      <c r="AX27" s="11">
        <f t="shared" si="39"/>
        <v>7.7250637445060191</v>
      </c>
      <c r="AY27" s="11" t="str">
        <f t="shared" si="40"/>
        <v/>
      </c>
      <c r="AZ27" s="27" t="str">
        <f t="shared" si="41"/>
        <v/>
      </c>
      <c r="BA27" s="10" t="str">
        <f t="shared" si="42"/>
        <v/>
      </c>
      <c r="BB27" s="10">
        <f t="shared" si="43"/>
        <v>0.73900584211739784</v>
      </c>
      <c r="BC27" s="10">
        <f t="shared" si="44"/>
        <v>0.73900584211739784</v>
      </c>
      <c r="BD27" s="10">
        <f t="shared" si="45"/>
        <v>0.78480221667777983</v>
      </c>
      <c r="BE27" s="10">
        <f t="shared" si="46"/>
        <v>0.46575511895912991</v>
      </c>
      <c r="BF27" s="10">
        <f t="shared" si="47"/>
        <v>0.46575511895912991</v>
      </c>
      <c r="BG27" s="10">
        <f t="shared" si="48"/>
        <v>1</v>
      </c>
      <c r="BH27" s="10" t="str">
        <f t="shared" si="49"/>
        <v/>
      </c>
      <c r="BI27" s="10" t="str">
        <f t="shared" si="50"/>
        <v/>
      </c>
      <c r="BJ27" s="10">
        <f t="shared" si="51"/>
        <v>0</v>
      </c>
      <c r="BK27" s="10" t="str">
        <f t="shared" si="52"/>
        <v/>
      </c>
      <c r="BL27" s="10" t="str">
        <f t="shared" si="53"/>
        <v/>
      </c>
      <c r="BM27" s="10" t="str">
        <f t="shared" si="54"/>
        <v/>
      </c>
      <c r="BN27" s="21" t="str">
        <f t="shared" si="55"/>
        <v/>
      </c>
      <c r="BO27" s="11">
        <f t="shared" si="56"/>
        <v>1</v>
      </c>
      <c r="BP27" s="11">
        <f t="shared" si="57"/>
        <v>0</v>
      </c>
      <c r="BQ27" s="11" t="str">
        <f t="shared" si="58"/>
        <v/>
      </c>
      <c r="BR27" s="12" t="str">
        <f t="shared" si="59"/>
        <v/>
      </c>
      <c r="BS27" s="11">
        <f t="shared" si="60"/>
        <v>0.69905402313847242</v>
      </c>
      <c r="BT27" s="11">
        <f t="shared" si="61"/>
        <v>0</v>
      </c>
      <c r="BU27" s="11" t="str">
        <f t="shared" si="62"/>
        <v/>
      </c>
    </row>
    <row r="28" spans="1:73" x14ac:dyDescent="0.2">
      <c r="A28" s="84" t="s">
        <v>59</v>
      </c>
      <c r="B28" s="12">
        <f>_xlfn.IFNA(VLOOKUP($A28,'I-EmEC'!$A:$DD,MATCH(B$1,'I-EmEC'!$A$1:$DD$1,0),FALSE),"")</f>
        <v>69.301470588235304</v>
      </c>
      <c r="C28" s="11">
        <f>_xlfn.IFNA(VLOOKUP($A28,'I-EmEC'!$A:$DD,MATCH(C$1,'I-EmEC'!$A$1:$DD$1,0),FALSE),"")</f>
        <v>64.869888475836433</v>
      </c>
      <c r="D28" s="11">
        <f>_xlfn.IFNA(VLOOKUP($A28,'I-EmEC'!$A:$DD,MATCH(D$1,'I-EmEC'!$A$1:$DD$1,0),FALSE),"")</f>
        <v>27.466150870406189</v>
      </c>
      <c r="E28" s="11">
        <f>_xlfn.IFNA(VLOOKUP($A28,'I-EmEC'!$A:$DD,MATCH(E$1,'I-EmEC'!$A$1:$DD$1,0),FALSE),"")</f>
        <v>27.466150870406189</v>
      </c>
      <c r="F28" s="11">
        <f>_xlfn.IFNA(VLOOKUP($A28,'I-EmEC'!$A:$DD,MATCH(F$1,'I-EmEC'!$A$1:$DD$1,0),FALSE),"")</f>
        <v>28.336755646817245</v>
      </c>
      <c r="G28" s="11">
        <f>_xlfn.IFNA(VLOOKUP($A28,'I-EmEC'!$A:$DD,MATCH(G$1,'I-EmEC'!$A$1:$DD$1,0),FALSE),"")</f>
        <v>21.946169772256731</v>
      </c>
      <c r="H28" s="11">
        <f>_xlfn.IFNA(VLOOKUP($A28,'I-EmEC'!$A:$DD,MATCH(H$1,'I-EmEC'!$A$1:$DD$1,0),FALSE),"")</f>
        <v>21.946169772256731</v>
      </c>
      <c r="I28" s="11">
        <f>_xlfn.IFNA(VLOOKUP($A28,'I-EmEC'!$A:$DD,MATCH(I$1,'I-EmEC'!$A$1:$DD$1,0),FALSE),"")</f>
        <v>15.652173913043478</v>
      </c>
      <c r="J28" s="11">
        <f>_xlfn.IFNA(VLOOKUP($A28,'I-EmEC'!$A:$DD,MATCH(J$1,'I-EmEC'!$A$1:$DD$1,0),FALSE),"")</f>
        <v>51.950718685831617</v>
      </c>
      <c r="K28" s="11">
        <f>_xlfn.IFNA(VLOOKUP($A28,'I-EmEC'!$A:$DD,MATCH(K$1,'I-EmEC'!$A$1:$DD$1,0),FALSE),"")</f>
        <v>51.950718685831617</v>
      </c>
      <c r="L28" s="11">
        <f>_xlfn.IFNA(VLOOKUP($A28,'I-EmEC'!$A:$DD,MATCH(L$1,'I-EmEC'!$A$1:$DD$1,0),FALSE),"")</f>
        <v>71.011235955056179</v>
      </c>
      <c r="M28" s="11" t="str">
        <f>_xlfn.IFNA(VLOOKUP($A28,'I-EmEC'!$A:$DD,MATCH(M$1,'I-EmEC'!$A$1:$DD$1,0),FALSE),"")</f>
        <v/>
      </c>
      <c r="N28" s="11" t="str">
        <f>_xlfn.IFNA(VLOOKUP($A28,'I-EmEC'!$A:$DD,MATCH(N$1,'I-EmEC'!$A$1:$DD$1,0),FALSE),"")</f>
        <v/>
      </c>
      <c r="O28" s="11">
        <f>_xlfn.IFNA(VLOOKUP($A28,'I-EmEC'!$A:$DD,MATCH(O$1,'I-EmEC'!$A$1:$DD$1,0),FALSE),"")</f>
        <v>12.252964426877471</v>
      </c>
      <c r="P28" s="9">
        <f>_xlfn.IFNA(VLOOKUP($A28,'I-EmEC'!$A:$DD,MATCH(P$1,'I-EmEC'!$A$1:$DD$1,0),FALSE),"")</f>
        <v>8.08</v>
      </c>
      <c r="Q28" s="10">
        <f>_xlfn.IFNA(VLOOKUP($A28,'I-EmEC'!$A:$DD,MATCH(Q$1,'I-EmEC'!$A$1:$DD$1,0),FALSE),"")</f>
        <v>7.91</v>
      </c>
      <c r="R28" s="10">
        <f>_xlfn.IFNA(VLOOKUP($A28,'I-EmEC'!$A:$DD,MATCH(R$1,'I-EmEC'!$A$1:$DD$1,0),FALSE),"")</f>
        <v>7.2</v>
      </c>
      <c r="S28" s="10">
        <f>_xlfn.IFNA(VLOOKUP($A28,'I-EmEC'!$A:$DD,MATCH(S$1,'I-EmEC'!$A$1:$DD$1,0),FALSE),"")</f>
        <v>7.2</v>
      </c>
      <c r="T28" s="10">
        <f>_xlfn.IFNA(VLOOKUP($A28,'I-EmEC'!$A:$DD,MATCH(T$1,'I-EmEC'!$A$1:$DD$1,0),FALSE),"")</f>
        <v>7.2</v>
      </c>
      <c r="U28" s="10">
        <f>_xlfn.IFNA(VLOOKUP($A28,'I-EmEC'!$A:$DD,MATCH(U$1,'I-EmEC'!$A$1:$DD$1,0),FALSE),"")</f>
        <v>7.09</v>
      </c>
      <c r="V28" s="10">
        <f>_xlfn.IFNA(VLOOKUP($A28,'I-EmEC'!$A:$DD,MATCH(V$1,'I-EmEC'!$A$1:$DD$1,0),FALSE),"")</f>
        <v>7.09</v>
      </c>
      <c r="W28" s="10">
        <f>_xlfn.IFNA(VLOOKUP($A28,'I-EmEC'!$A:$DD,MATCH(W$1,'I-EmEC'!$A$1:$DD$1,0),FALSE),"")</f>
        <v>7.28</v>
      </c>
      <c r="X28" s="10">
        <f>_xlfn.IFNA(VLOOKUP($A28,'I-EmEC'!$A:$DD,MATCH(X$1,'I-EmEC'!$A$1:$DD$1,0),FALSE),"")</f>
        <v>7.39</v>
      </c>
      <c r="Y28" s="10">
        <f>_xlfn.IFNA(VLOOKUP($A28,'I-EmEC'!$A:$DD,MATCH(Y$1,'I-EmEC'!$A$1:$DD$1,0),FALSE),"")</f>
        <v>7.39</v>
      </c>
      <c r="Z28" s="10">
        <f>_xlfn.IFNA(VLOOKUP($A28,'I-EmEC'!$A:$DD,MATCH(Z$1,'I-EmEC'!$A$1:$DD$1,0),FALSE),"")</f>
        <v>8.31</v>
      </c>
      <c r="AA28" s="10" t="str">
        <f>_xlfn.IFNA(VLOOKUP($A28,'I-EmEC'!$A:$DD,MATCH(AA$1,'I-EmEC'!$A$1:$DD$1,0),FALSE),"")</f>
        <v/>
      </c>
      <c r="AB28" s="10" t="str">
        <f>_xlfn.IFNA(VLOOKUP($A28,'I-EmEC'!$A:$DD,MATCH(AB$1,'I-EmEC'!$A$1:$DD$1,0),FALSE),"")</f>
        <v/>
      </c>
      <c r="AC28" s="10">
        <f>_xlfn.IFNA(VLOOKUP($A28,'I-EmEC'!$A:$DD,MATCH(AC$1,'I-EmEC'!$A$1:$DD$1,0),FALSE),"")</f>
        <v>7.19</v>
      </c>
      <c r="AD28" s="9">
        <f t="shared" si="19"/>
        <v>9.9207424505076141</v>
      </c>
      <c r="AE28" s="10">
        <f t="shared" si="20"/>
        <v>9.7220431512927927</v>
      </c>
      <c r="AF28" s="10">
        <f t="shared" si="21"/>
        <v>8.6387978012891153</v>
      </c>
      <c r="AG28" s="10">
        <f t="shared" si="22"/>
        <v>8.6387978012891153</v>
      </c>
      <c r="AH28" s="10">
        <f t="shared" si="23"/>
        <v>8.6523501251866026</v>
      </c>
      <c r="AI28" s="10">
        <f t="shared" si="24"/>
        <v>8.4313587345132586</v>
      </c>
      <c r="AJ28" s="10">
        <f t="shared" si="25"/>
        <v>8.4313587345132586</v>
      </c>
      <c r="AK28" s="10">
        <f t="shared" si="26"/>
        <v>8.4745746647496958</v>
      </c>
      <c r="AL28" s="10">
        <f t="shared" si="27"/>
        <v>9.1055915599611836</v>
      </c>
      <c r="AM28" s="10">
        <f t="shared" si="28"/>
        <v>9.1055915599611836</v>
      </c>
      <c r="AN28" s="10">
        <f t="shared" si="29"/>
        <v>10.161327071637473</v>
      </c>
      <c r="AO28" s="10" t="str">
        <f t="shared" si="30"/>
        <v/>
      </c>
      <c r="AP28" s="10" t="str">
        <f t="shared" si="31"/>
        <v/>
      </c>
      <c r="AQ28" s="10">
        <f t="shared" si="32"/>
        <v>8.2782411726584559</v>
      </c>
      <c r="AR28" s="21">
        <f t="shared" si="33"/>
        <v>9.9207424505076141</v>
      </c>
      <c r="AS28" s="11">
        <f t="shared" si="34"/>
        <v>8.6523501251866026</v>
      </c>
      <c r="AT28" s="11">
        <f t="shared" si="35"/>
        <v>10.161327071637473</v>
      </c>
      <c r="AU28" s="11">
        <f t="shared" si="36"/>
        <v>8.2782411726584559</v>
      </c>
      <c r="AV28" s="12">
        <f t="shared" si="37"/>
        <v>9.9207424505076141</v>
      </c>
      <c r="AW28" s="11">
        <f t="shared" si="38"/>
        <v>8.5445396435901753</v>
      </c>
      <c r="AX28" s="11">
        <f t="shared" si="39"/>
        <v>9.4575033971866134</v>
      </c>
      <c r="AY28" s="11">
        <f t="shared" si="40"/>
        <v>8.2782411726584559</v>
      </c>
      <c r="AZ28" s="27">
        <f t="shared" si="41"/>
        <v>0.87223916802717261</v>
      </c>
      <c r="BA28" s="10">
        <f t="shared" si="42"/>
        <v>0.76672125228973687</v>
      </c>
      <c r="BB28" s="10">
        <f t="shared" si="43"/>
        <v>0.19147115318857638</v>
      </c>
      <c r="BC28" s="10">
        <f t="shared" si="44"/>
        <v>0.19147115318857638</v>
      </c>
      <c r="BD28" s="10">
        <f t="shared" si="45"/>
        <v>0.19866802291439992</v>
      </c>
      <c r="BE28" s="10">
        <f t="shared" si="46"/>
        <v>8.1312043140369147E-2</v>
      </c>
      <c r="BF28" s="10">
        <f t="shared" si="47"/>
        <v>8.1312043140369147E-2</v>
      </c>
      <c r="BG28" s="10">
        <f t="shared" si="48"/>
        <v>0.10426156990378885</v>
      </c>
      <c r="BH28" s="10">
        <f t="shared" si="49"/>
        <v>0.43935881403567711</v>
      </c>
      <c r="BI28" s="10">
        <f t="shared" si="50"/>
        <v>0.43935881403567711</v>
      </c>
      <c r="BJ28" s="10">
        <f t="shared" si="51"/>
        <v>1</v>
      </c>
      <c r="BK28" s="10" t="str">
        <f t="shared" si="52"/>
        <v/>
      </c>
      <c r="BL28" s="10" t="str">
        <f t="shared" si="53"/>
        <v/>
      </c>
      <c r="BM28" s="10">
        <f t="shared" si="54"/>
        <v>0</v>
      </c>
      <c r="BN28" s="21">
        <f t="shared" si="55"/>
        <v>0.87223916802717261</v>
      </c>
      <c r="BO28" s="11">
        <f t="shared" si="56"/>
        <v>0.19866802291439992</v>
      </c>
      <c r="BP28" s="11">
        <f t="shared" si="57"/>
        <v>1</v>
      </c>
      <c r="BQ28" s="11">
        <f t="shared" si="58"/>
        <v>0</v>
      </c>
      <c r="BR28" s="12">
        <f t="shared" si="59"/>
        <v>0.87223916802717261</v>
      </c>
      <c r="BS28" s="11">
        <f t="shared" si="60"/>
        <v>0.14141599757934661</v>
      </c>
      <c r="BT28" s="11">
        <f t="shared" si="61"/>
        <v>0.62623920935711808</v>
      </c>
      <c r="BU28" s="11">
        <f t="shared" si="62"/>
        <v>0</v>
      </c>
    </row>
    <row r="29" spans="1:73" x14ac:dyDescent="0.2">
      <c r="A29" s="84" t="s">
        <v>60</v>
      </c>
      <c r="B29" s="12">
        <f>_xlfn.IFNA(VLOOKUP($A29,'I-EmEC'!$A:$DD,MATCH(B$1,'I-EmEC'!$A$1:$DD$1,0),FALSE),"")</f>
        <v>33.639705882352942</v>
      </c>
      <c r="C29" s="11">
        <f>_xlfn.IFNA(VLOOKUP($A29,'I-EmEC'!$A:$DD,MATCH(C$1,'I-EmEC'!$A$1:$DD$1,0),FALSE),"")</f>
        <v>27.323420074349443</v>
      </c>
      <c r="D29" s="11" t="str">
        <f>_xlfn.IFNA(VLOOKUP($A29,'I-EmEC'!$A:$DD,MATCH(D$1,'I-EmEC'!$A$1:$DD$1,0),FALSE),"")</f>
        <v/>
      </c>
      <c r="E29" s="11" t="str">
        <f>_xlfn.IFNA(VLOOKUP($A29,'I-EmEC'!$A:$DD,MATCH(E$1,'I-EmEC'!$A$1:$DD$1,0),FALSE),"")</f>
        <v/>
      </c>
      <c r="F29" s="11" t="str">
        <f>_xlfn.IFNA(VLOOKUP($A29,'I-EmEC'!$A:$DD,MATCH(F$1,'I-EmEC'!$A$1:$DD$1,0),FALSE),"")</f>
        <v/>
      </c>
      <c r="G29" s="11" t="str">
        <f>_xlfn.IFNA(VLOOKUP($A29,'I-EmEC'!$A:$DD,MATCH(G$1,'I-EmEC'!$A$1:$DD$1,0),FALSE),"")</f>
        <v/>
      </c>
      <c r="H29" s="11" t="str">
        <f>_xlfn.IFNA(VLOOKUP($A29,'I-EmEC'!$A:$DD,MATCH(H$1,'I-EmEC'!$A$1:$DD$1,0),FALSE),"")</f>
        <v/>
      </c>
      <c r="I29" s="11" t="str">
        <f>_xlfn.IFNA(VLOOKUP($A29,'I-EmEC'!$A:$DD,MATCH(I$1,'I-EmEC'!$A$1:$DD$1,0),FALSE),"")</f>
        <v/>
      </c>
      <c r="J29" s="11" t="str">
        <f>_xlfn.IFNA(VLOOKUP($A29,'I-EmEC'!$A:$DD,MATCH(J$1,'I-EmEC'!$A$1:$DD$1,0),FALSE),"")</f>
        <v/>
      </c>
      <c r="K29" s="11" t="str">
        <f>_xlfn.IFNA(VLOOKUP($A29,'I-EmEC'!$A:$DD,MATCH(K$1,'I-EmEC'!$A$1:$DD$1,0),FALSE),"")</f>
        <v/>
      </c>
      <c r="L29" s="11">
        <f>_xlfn.IFNA(VLOOKUP($A29,'I-EmEC'!$A:$DD,MATCH(L$1,'I-EmEC'!$A$1:$DD$1,0),FALSE),"")</f>
        <v>33.707865168539328</v>
      </c>
      <c r="M29" s="11" t="str">
        <f>_xlfn.IFNA(VLOOKUP($A29,'I-EmEC'!$A:$DD,MATCH(M$1,'I-EmEC'!$A$1:$DD$1,0),FALSE),"")</f>
        <v/>
      </c>
      <c r="N29" s="11" t="str">
        <f>_xlfn.IFNA(VLOOKUP($A29,'I-EmEC'!$A:$DD,MATCH(N$1,'I-EmEC'!$A$1:$DD$1,0),FALSE),"")</f>
        <v/>
      </c>
      <c r="O29" s="11" t="str">
        <f>_xlfn.IFNA(VLOOKUP($A29,'I-EmEC'!$A:$DD,MATCH(O$1,'I-EmEC'!$A$1:$DD$1,0),FALSE),"")</f>
        <v/>
      </c>
      <c r="P29" s="9">
        <f>_xlfn.IFNA(VLOOKUP($A29,'I-EmEC'!$A:$DD,MATCH(P$1,'I-EmEC'!$A$1:$DD$1,0),FALSE),"")</f>
        <v>7.41</v>
      </c>
      <c r="Q29" s="10">
        <f>_xlfn.IFNA(VLOOKUP($A29,'I-EmEC'!$A:$DD,MATCH(Q$1,'I-EmEC'!$A$1:$DD$1,0),FALSE),"")</f>
        <v>7.3</v>
      </c>
      <c r="R29" s="10" t="str">
        <f>_xlfn.IFNA(VLOOKUP($A29,'I-EmEC'!$A:$DD,MATCH(R$1,'I-EmEC'!$A$1:$DD$1,0),FALSE),"")</f>
        <v/>
      </c>
      <c r="S29" s="10" t="str">
        <f>_xlfn.IFNA(VLOOKUP($A29,'I-EmEC'!$A:$DD,MATCH(S$1,'I-EmEC'!$A$1:$DD$1,0),FALSE),"")</f>
        <v/>
      </c>
      <c r="T29" s="10" t="str">
        <f>_xlfn.IFNA(VLOOKUP($A29,'I-EmEC'!$A:$DD,MATCH(T$1,'I-EmEC'!$A$1:$DD$1,0),FALSE),"")</f>
        <v/>
      </c>
      <c r="U29" s="10" t="str">
        <f>_xlfn.IFNA(VLOOKUP($A29,'I-EmEC'!$A:$DD,MATCH(U$1,'I-EmEC'!$A$1:$DD$1,0),FALSE),"")</f>
        <v/>
      </c>
      <c r="V29" s="10" t="str">
        <f>_xlfn.IFNA(VLOOKUP($A29,'I-EmEC'!$A:$DD,MATCH(V$1,'I-EmEC'!$A$1:$DD$1,0),FALSE),"")</f>
        <v/>
      </c>
      <c r="W29" s="10" t="str">
        <f>_xlfn.IFNA(VLOOKUP($A29,'I-EmEC'!$A:$DD,MATCH(W$1,'I-EmEC'!$A$1:$DD$1,0),FALSE),"")</f>
        <v/>
      </c>
      <c r="X29" s="10" t="str">
        <f>_xlfn.IFNA(VLOOKUP($A29,'I-EmEC'!$A:$DD,MATCH(X$1,'I-EmEC'!$A$1:$DD$1,0),FALSE),"")</f>
        <v/>
      </c>
      <c r="Y29" s="10" t="str">
        <f>_xlfn.IFNA(VLOOKUP($A29,'I-EmEC'!$A:$DD,MATCH(Y$1,'I-EmEC'!$A$1:$DD$1,0),FALSE),"")</f>
        <v/>
      </c>
      <c r="Z29" s="10">
        <f>_xlfn.IFNA(VLOOKUP($A29,'I-EmEC'!$A:$DD,MATCH(Z$1,'I-EmEC'!$A$1:$DD$1,0),FALSE),"")</f>
        <v>7.53</v>
      </c>
      <c r="AA29" s="10" t="str">
        <f>_xlfn.IFNA(VLOOKUP($A29,'I-EmEC'!$A:$DD,MATCH(AA$1,'I-EmEC'!$A$1:$DD$1,0),FALSE),"")</f>
        <v/>
      </c>
      <c r="AB29" s="10" t="str">
        <f>_xlfn.IFNA(VLOOKUP($A29,'I-EmEC'!$A:$DD,MATCH(AB$1,'I-EmEC'!$A$1:$DD$1,0),FALSE),"")</f>
        <v/>
      </c>
      <c r="AC29" s="10" t="str">
        <f>_xlfn.IFNA(VLOOKUP($A29,'I-EmEC'!$A:$DD,MATCH(AC$1,'I-EmEC'!$A$1:$DD$1,0),FALSE),"")</f>
        <v/>
      </c>
      <c r="AD29" s="9">
        <f t="shared" si="19"/>
        <v>8.9368521900322495</v>
      </c>
      <c r="AE29" s="10">
        <f t="shared" si="20"/>
        <v>8.7365350590817883</v>
      </c>
      <c r="AF29" s="10" t="str">
        <f t="shared" si="21"/>
        <v/>
      </c>
      <c r="AG29" s="10" t="str">
        <f t="shared" si="22"/>
        <v/>
      </c>
      <c r="AH29" s="10" t="str">
        <f t="shared" si="23"/>
        <v/>
      </c>
      <c r="AI29" s="10" t="str">
        <f t="shared" si="24"/>
        <v/>
      </c>
      <c r="AJ29" s="10" t="str">
        <f t="shared" si="25"/>
        <v/>
      </c>
      <c r="AK29" s="10" t="str">
        <f t="shared" si="26"/>
        <v/>
      </c>
      <c r="AL29" s="10" t="str">
        <f t="shared" si="27"/>
        <v/>
      </c>
      <c r="AM29" s="10" t="str">
        <f t="shared" si="28"/>
        <v/>
      </c>
      <c r="AN29" s="10">
        <f t="shared" si="29"/>
        <v>9.0577312480747505</v>
      </c>
      <c r="AO29" s="10" t="str">
        <f t="shared" si="30"/>
        <v/>
      </c>
      <c r="AP29" s="10" t="str">
        <f t="shared" si="31"/>
        <v/>
      </c>
      <c r="AQ29" s="10" t="str">
        <f t="shared" si="32"/>
        <v/>
      </c>
      <c r="AR29" s="21">
        <f t="shared" si="33"/>
        <v>8.9368521900322495</v>
      </c>
      <c r="AS29" s="11" t="str">
        <f t="shared" si="34"/>
        <v/>
      </c>
      <c r="AT29" s="11">
        <f t="shared" si="35"/>
        <v>9.0577312480747505</v>
      </c>
      <c r="AU29" s="11" t="str">
        <f t="shared" si="36"/>
        <v/>
      </c>
      <c r="AV29" s="12">
        <f t="shared" si="37"/>
        <v>8.9368521900322495</v>
      </c>
      <c r="AW29" s="11" t="str">
        <f t="shared" si="38"/>
        <v/>
      </c>
      <c r="AX29" s="11">
        <f t="shared" si="39"/>
        <v>9.0577312480747505</v>
      </c>
      <c r="AY29" s="11" t="str">
        <f t="shared" si="40"/>
        <v/>
      </c>
      <c r="AZ29" s="27">
        <f t="shared" si="41"/>
        <v>0.62365973761553695</v>
      </c>
      <c r="BA29" s="10">
        <f t="shared" si="42"/>
        <v>0</v>
      </c>
      <c r="BB29" s="10" t="str">
        <f t="shared" si="43"/>
        <v/>
      </c>
      <c r="BC29" s="10" t="str">
        <f t="shared" si="44"/>
        <v/>
      </c>
      <c r="BD29" s="10" t="str">
        <f t="shared" si="45"/>
        <v/>
      </c>
      <c r="BE29" s="10" t="str">
        <f t="shared" si="46"/>
        <v/>
      </c>
      <c r="BF29" s="10" t="str">
        <f t="shared" si="47"/>
        <v/>
      </c>
      <c r="BG29" s="10" t="str">
        <f t="shared" si="48"/>
        <v/>
      </c>
      <c r="BH29" s="10" t="str">
        <f t="shared" si="49"/>
        <v/>
      </c>
      <c r="BI29" s="10" t="str">
        <f t="shared" si="50"/>
        <v/>
      </c>
      <c r="BJ29" s="10">
        <f t="shared" si="51"/>
        <v>1</v>
      </c>
      <c r="BK29" s="10" t="str">
        <f t="shared" si="52"/>
        <v/>
      </c>
      <c r="BL29" s="10" t="str">
        <f t="shared" si="53"/>
        <v/>
      </c>
      <c r="BM29" s="10" t="str">
        <f t="shared" si="54"/>
        <v/>
      </c>
      <c r="BN29" s="21">
        <f t="shared" si="55"/>
        <v>0.62365973761553695</v>
      </c>
      <c r="BO29" s="11" t="str">
        <f t="shared" si="56"/>
        <v/>
      </c>
      <c r="BP29" s="11">
        <f t="shared" si="57"/>
        <v>1</v>
      </c>
      <c r="BQ29" s="11" t="str">
        <f t="shared" si="58"/>
        <v/>
      </c>
      <c r="BR29" s="12">
        <f t="shared" si="59"/>
        <v>0.62365973761553695</v>
      </c>
      <c r="BS29" s="11" t="str">
        <f t="shared" si="60"/>
        <v/>
      </c>
      <c r="BT29" s="11">
        <f t="shared" si="61"/>
        <v>1</v>
      </c>
      <c r="BU29" s="11" t="str">
        <f t="shared" si="62"/>
        <v/>
      </c>
    </row>
    <row r="30" spans="1:73" x14ac:dyDescent="0.2">
      <c r="A30" s="84" t="s">
        <v>61</v>
      </c>
      <c r="B30" s="12">
        <f>_xlfn.IFNA(VLOOKUP($A30,'I-EmEC'!$A:$DD,MATCH(B$1,'I-EmEC'!$A$1:$DD$1,0),FALSE),"")</f>
        <v>43.75</v>
      </c>
      <c r="C30" s="11">
        <f>_xlfn.IFNA(VLOOKUP($A30,'I-EmEC'!$A:$DD,MATCH(C$1,'I-EmEC'!$A$1:$DD$1,0),FALSE),"")</f>
        <v>43.680297397769522</v>
      </c>
      <c r="D30" s="11" t="str">
        <f>_xlfn.IFNA(VLOOKUP($A30,'I-EmEC'!$A:$DD,MATCH(D$1,'I-EmEC'!$A$1:$DD$1,0),FALSE),"")</f>
        <v/>
      </c>
      <c r="E30" s="11" t="str">
        <f>_xlfn.IFNA(VLOOKUP($A30,'I-EmEC'!$A:$DD,MATCH(E$1,'I-EmEC'!$A$1:$DD$1,0),FALSE),"")</f>
        <v/>
      </c>
      <c r="F30" s="11" t="str">
        <f>_xlfn.IFNA(VLOOKUP($A30,'I-EmEC'!$A:$DD,MATCH(F$1,'I-EmEC'!$A$1:$DD$1,0),FALSE),"")</f>
        <v/>
      </c>
      <c r="G30" s="11" t="str">
        <f>_xlfn.IFNA(VLOOKUP($A30,'I-EmEC'!$A:$DD,MATCH(G$1,'I-EmEC'!$A$1:$DD$1,0),FALSE),"")</f>
        <v/>
      </c>
      <c r="H30" s="11" t="str">
        <f>_xlfn.IFNA(VLOOKUP($A30,'I-EmEC'!$A:$DD,MATCH(H$1,'I-EmEC'!$A$1:$DD$1,0),FALSE),"")</f>
        <v/>
      </c>
      <c r="I30" s="11" t="str">
        <f>_xlfn.IFNA(VLOOKUP($A30,'I-EmEC'!$A:$DD,MATCH(I$1,'I-EmEC'!$A$1:$DD$1,0),FALSE),"")</f>
        <v/>
      </c>
      <c r="J30" s="11" t="str">
        <f>_xlfn.IFNA(VLOOKUP($A30,'I-EmEC'!$A:$DD,MATCH(J$1,'I-EmEC'!$A$1:$DD$1,0),FALSE),"")</f>
        <v/>
      </c>
      <c r="K30" s="11" t="str">
        <f>_xlfn.IFNA(VLOOKUP($A30,'I-EmEC'!$A:$DD,MATCH(K$1,'I-EmEC'!$A$1:$DD$1,0),FALSE),"")</f>
        <v/>
      </c>
      <c r="L30" s="11" t="str">
        <f>_xlfn.IFNA(VLOOKUP($A30,'I-EmEC'!$A:$DD,MATCH(L$1,'I-EmEC'!$A$1:$DD$1,0),FALSE),"")</f>
        <v/>
      </c>
      <c r="M30" s="11" t="str">
        <f>_xlfn.IFNA(VLOOKUP($A30,'I-EmEC'!$A:$DD,MATCH(M$1,'I-EmEC'!$A$1:$DD$1,0),FALSE),"")</f>
        <v/>
      </c>
      <c r="N30" s="11" t="str">
        <f>_xlfn.IFNA(VLOOKUP($A30,'I-EmEC'!$A:$DD,MATCH(N$1,'I-EmEC'!$A$1:$DD$1,0),FALSE),"")</f>
        <v/>
      </c>
      <c r="O30" s="11" t="str">
        <f>_xlfn.IFNA(VLOOKUP($A30,'I-EmEC'!$A:$DD,MATCH(O$1,'I-EmEC'!$A$1:$DD$1,0),FALSE),"")</f>
        <v/>
      </c>
      <c r="P30" s="9">
        <f>_xlfn.IFNA(VLOOKUP($A30,'I-EmEC'!$A:$DD,MATCH(P$1,'I-EmEC'!$A$1:$DD$1,0),FALSE),"")</f>
        <v>5.43</v>
      </c>
      <c r="Q30" s="10">
        <f>_xlfn.IFNA(VLOOKUP($A30,'I-EmEC'!$A:$DD,MATCH(Q$1,'I-EmEC'!$A$1:$DD$1,0),FALSE),"")</f>
        <v>5.16</v>
      </c>
      <c r="R30" s="10" t="str">
        <f>_xlfn.IFNA(VLOOKUP($A30,'I-EmEC'!$A:$DD,MATCH(R$1,'I-EmEC'!$A$1:$DD$1,0),FALSE),"")</f>
        <v/>
      </c>
      <c r="S30" s="10" t="str">
        <f>_xlfn.IFNA(VLOOKUP($A30,'I-EmEC'!$A:$DD,MATCH(S$1,'I-EmEC'!$A$1:$DD$1,0),FALSE),"")</f>
        <v/>
      </c>
      <c r="T30" s="10" t="str">
        <f>_xlfn.IFNA(VLOOKUP($A30,'I-EmEC'!$A:$DD,MATCH(T$1,'I-EmEC'!$A$1:$DD$1,0),FALSE),"")</f>
        <v/>
      </c>
      <c r="U30" s="10" t="str">
        <f>_xlfn.IFNA(VLOOKUP($A30,'I-EmEC'!$A:$DD,MATCH(U$1,'I-EmEC'!$A$1:$DD$1,0),FALSE),"")</f>
        <v/>
      </c>
      <c r="V30" s="10" t="str">
        <f>_xlfn.IFNA(VLOOKUP($A30,'I-EmEC'!$A:$DD,MATCH(V$1,'I-EmEC'!$A$1:$DD$1,0),FALSE),"")</f>
        <v/>
      </c>
      <c r="W30" s="10" t="str">
        <f>_xlfn.IFNA(VLOOKUP($A30,'I-EmEC'!$A:$DD,MATCH(W$1,'I-EmEC'!$A$1:$DD$1,0),FALSE),"")</f>
        <v/>
      </c>
      <c r="X30" s="10" t="str">
        <f>_xlfn.IFNA(VLOOKUP($A30,'I-EmEC'!$A:$DD,MATCH(X$1,'I-EmEC'!$A$1:$DD$1,0),FALSE),"")</f>
        <v/>
      </c>
      <c r="Y30" s="10" t="str">
        <f>_xlfn.IFNA(VLOOKUP($A30,'I-EmEC'!$A:$DD,MATCH(Y$1,'I-EmEC'!$A$1:$DD$1,0),FALSE),"")</f>
        <v/>
      </c>
      <c r="Z30" s="10" t="str">
        <f>_xlfn.IFNA(VLOOKUP($A30,'I-EmEC'!$A:$DD,MATCH(Z$1,'I-EmEC'!$A$1:$DD$1,0),FALSE),"")</f>
        <v/>
      </c>
      <c r="AA30" s="10" t="str">
        <f>_xlfn.IFNA(VLOOKUP($A30,'I-EmEC'!$A:$DD,MATCH(AA$1,'I-EmEC'!$A$1:$DD$1,0),FALSE),"")</f>
        <v/>
      </c>
      <c r="AB30" s="10" t="str">
        <f>_xlfn.IFNA(VLOOKUP($A30,'I-EmEC'!$A:$DD,MATCH(AB$1,'I-EmEC'!$A$1:$DD$1,0),FALSE),"")</f>
        <v/>
      </c>
      <c r="AC30" s="10" t="str">
        <f>_xlfn.IFNA(VLOOKUP($A30,'I-EmEC'!$A:$DD,MATCH(AC$1,'I-EmEC'!$A$1:$DD$1,0),FALSE),"")</f>
        <v/>
      </c>
      <c r="AD30" s="9">
        <f t="shared" si="19"/>
        <v>7.0709780573583316</v>
      </c>
      <c r="AE30" s="10">
        <f t="shared" si="20"/>
        <v>6.800285586605348</v>
      </c>
      <c r="AF30" s="10" t="str">
        <f t="shared" si="21"/>
        <v/>
      </c>
      <c r="AG30" s="10" t="str">
        <f t="shared" si="22"/>
        <v/>
      </c>
      <c r="AH30" s="10" t="str">
        <f t="shared" si="23"/>
        <v/>
      </c>
      <c r="AI30" s="10" t="str">
        <f t="shared" si="24"/>
        <v/>
      </c>
      <c r="AJ30" s="10" t="str">
        <f t="shared" si="25"/>
        <v/>
      </c>
      <c r="AK30" s="10" t="str">
        <f t="shared" si="26"/>
        <v/>
      </c>
      <c r="AL30" s="10" t="str">
        <f t="shared" si="27"/>
        <v/>
      </c>
      <c r="AM30" s="10" t="str">
        <f t="shared" si="28"/>
        <v/>
      </c>
      <c r="AN30" s="10" t="str">
        <f t="shared" si="29"/>
        <v/>
      </c>
      <c r="AO30" s="10" t="str">
        <f t="shared" si="30"/>
        <v/>
      </c>
      <c r="AP30" s="10" t="str">
        <f t="shared" si="31"/>
        <v/>
      </c>
      <c r="AQ30" s="10" t="str">
        <f t="shared" si="32"/>
        <v/>
      </c>
      <c r="AR30" s="21">
        <f t="shared" si="33"/>
        <v>7.0709780573583316</v>
      </c>
      <c r="AS30" s="11" t="str">
        <f t="shared" si="34"/>
        <v/>
      </c>
      <c r="AT30" s="11" t="str">
        <f t="shared" si="35"/>
        <v/>
      </c>
      <c r="AU30" s="11" t="str">
        <f t="shared" si="36"/>
        <v/>
      </c>
      <c r="AV30" s="12">
        <f t="shared" si="37"/>
        <v>7.0709780573583316</v>
      </c>
      <c r="AW30" s="11" t="str">
        <f t="shared" si="38"/>
        <v/>
      </c>
      <c r="AX30" s="11" t="str">
        <f t="shared" si="39"/>
        <v/>
      </c>
      <c r="AY30" s="11" t="str">
        <f t="shared" si="40"/>
        <v/>
      </c>
      <c r="AZ30" s="27">
        <f t="shared" si="41"/>
        <v>1</v>
      </c>
      <c r="BA30" s="10">
        <f t="shared" si="42"/>
        <v>0</v>
      </c>
      <c r="BB30" s="10" t="str">
        <f t="shared" si="43"/>
        <v/>
      </c>
      <c r="BC30" s="10" t="str">
        <f t="shared" si="44"/>
        <v/>
      </c>
      <c r="BD30" s="10" t="str">
        <f t="shared" si="45"/>
        <v/>
      </c>
      <c r="BE30" s="10" t="str">
        <f t="shared" si="46"/>
        <v/>
      </c>
      <c r="BF30" s="10" t="str">
        <f t="shared" si="47"/>
        <v/>
      </c>
      <c r="BG30" s="10" t="str">
        <f t="shared" si="48"/>
        <v/>
      </c>
      <c r="BH30" s="10" t="str">
        <f t="shared" si="49"/>
        <v/>
      </c>
      <c r="BI30" s="10" t="str">
        <f t="shared" si="50"/>
        <v/>
      </c>
      <c r="BJ30" s="10" t="str">
        <f t="shared" si="51"/>
        <v/>
      </c>
      <c r="BK30" s="10" t="str">
        <f t="shared" si="52"/>
        <v/>
      </c>
      <c r="BL30" s="10" t="str">
        <f t="shared" si="53"/>
        <v/>
      </c>
      <c r="BM30" s="10" t="str">
        <f t="shared" si="54"/>
        <v/>
      </c>
      <c r="BN30" s="21">
        <f t="shared" si="55"/>
        <v>1</v>
      </c>
      <c r="BO30" s="11" t="str">
        <f t="shared" si="56"/>
        <v/>
      </c>
      <c r="BP30" s="11" t="str">
        <f t="shared" si="57"/>
        <v/>
      </c>
      <c r="BQ30" s="11" t="str">
        <f t="shared" si="58"/>
        <v/>
      </c>
      <c r="BR30" s="12">
        <f t="shared" si="59"/>
        <v>1</v>
      </c>
      <c r="BS30" s="11" t="str">
        <f t="shared" si="60"/>
        <v/>
      </c>
      <c r="BT30" s="11" t="str">
        <f t="shared" si="61"/>
        <v/>
      </c>
      <c r="BU30" s="11" t="str">
        <f t="shared" si="62"/>
        <v/>
      </c>
    </row>
    <row r="31" spans="1:73" x14ac:dyDescent="0.2">
      <c r="A31" s="84" t="s">
        <v>62</v>
      </c>
      <c r="B31" s="12">
        <f>_xlfn.IFNA(VLOOKUP($A31,'I-EmEC'!$A:$DD,MATCH(B$1,'I-EmEC'!$A$1:$DD$1,0),FALSE),"")</f>
        <v>51.286764705882355</v>
      </c>
      <c r="C31" s="11">
        <f>_xlfn.IFNA(VLOOKUP($A31,'I-EmEC'!$A:$DD,MATCH(C$1,'I-EmEC'!$A$1:$DD$1,0),FALSE),"")</f>
        <v>49.628252788104092</v>
      </c>
      <c r="D31" s="11">
        <f>_xlfn.IFNA(VLOOKUP($A31,'I-EmEC'!$A:$DD,MATCH(D$1,'I-EmEC'!$A$1:$DD$1,0),FALSE),"")</f>
        <v>75.241779497098648</v>
      </c>
      <c r="E31" s="11">
        <f>_xlfn.IFNA(VLOOKUP($A31,'I-EmEC'!$A:$DD,MATCH(E$1,'I-EmEC'!$A$1:$DD$1,0),FALSE),"")</f>
        <v>75.241779497098648</v>
      </c>
      <c r="F31" s="11">
        <f>_xlfn.IFNA(VLOOKUP($A31,'I-EmEC'!$A:$DD,MATCH(F$1,'I-EmEC'!$A$1:$DD$1,0),FALSE),"")</f>
        <v>70.225872689938399</v>
      </c>
      <c r="G31" s="11">
        <f>_xlfn.IFNA(VLOOKUP($A31,'I-EmEC'!$A:$DD,MATCH(G$1,'I-EmEC'!$A$1:$DD$1,0),FALSE),"")</f>
        <v>50.103519668737064</v>
      </c>
      <c r="H31" s="11">
        <f>_xlfn.IFNA(VLOOKUP($A31,'I-EmEC'!$A:$DD,MATCH(H$1,'I-EmEC'!$A$1:$DD$1,0),FALSE),"")</f>
        <v>50.103519668737064</v>
      </c>
      <c r="I31" s="11">
        <f>_xlfn.IFNA(VLOOKUP($A31,'I-EmEC'!$A:$DD,MATCH(I$1,'I-EmEC'!$A$1:$DD$1,0),FALSE),"")</f>
        <v>24.927536231884059</v>
      </c>
      <c r="J31" s="11">
        <f>_xlfn.IFNA(VLOOKUP($A31,'I-EmEC'!$A:$DD,MATCH(J$1,'I-EmEC'!$A$1:$DD$1,0),FALSE),"")</f>
        <v>66.940451745379875</v>
      </c>
      <c r="K31" s="11">
        <f>_xlfn.IFNA(VLOOKUP($A31,'I-EmEC'!$A:$DD,MATCH(K$1,'I-EmEC'!$A$1:$DD$1,0),FALSE),"")</f>
        <v>66.940451745379875</v>
      </c>
      <c r="L31" s="11">
        <f>_xlfn.IFNA(VLOOKUP($A31,'I-EmEC'!$A:$DD,MATCH(L$1,'I-EmEC'!$A$1:$DD$1,0),FALSE),"")</f>
        <v>72.80898876404494</v>
      </c>
      <c r="M31" s="11">
        <f>_xlfn.IFNA(VLOOKUP($A31,'I-EmEC'!$A:$DD,MATCH(M$1,'I-EmEC'!$A$1:$DD$1,0),FALSE),"")</f>
        <v>77.712031558185402</v>
      </c>
      <c r="N31" s="11">
        <f>_xlfn.IFNA(VLOOKUP($A31,'I-EmEC'!$A:$DD,MATCH(N$1,'I-EmEC'!$A$1:$DD$1,0),FALSE),"")</f>
        <v>69.523809523809518</v>
      </c>
      <c r="O31" s="11">
        <f>_xlfn.IFNA(VLOOKUP($A31,'I-EmEC'!$A:$DD,MATCH(O$1,'I-EmEC'!$A$1:$DD$1,0),FALSE),"")</f>
        <v>59.090909090909086</v>
      </c>
      <c r="P31" s="9">
        <f>_xlfn.IFNA(VLOOKUP($A31,'I-EmEC'!$A:$DD,MATCH(P$1,'I-EmEC'!$A$1:$DD$1,0),FALSE),"")</f>
        <v>9.15</v>
      </c>
      <c r="Q31" s="10">
        <f>_xlfn.IFNA(VLOOKUP($A31,'I-EmEC'!$A:$DD,MATCH(Q$1,'I-EmEC'!$A$1:$DD$1,0),FALSE),"")</f>
        <v>9.1300000000000008</v>
      </c>
      <c r="R31" s="10">
        <f>_xlfn.IFNA(VLOOKUP($A31,'I-EmEC'!$A:$DD,MATCH(R$1,'I-EmEC'!$A$1:$DD$1,0),FALSE),"")</f>
        <v>10.01</v>
      </c>
      <c r="S31" s="10">
        <f>_xlfn.IFNA(VLOOKUP($A31,'I-EmEC'!$A:$DD,MATCH(S$1,'I-EmEC'!$A$1:$DD$1,0),FALSE),"")</f>
        <v>10.01</v>
      </c>
      <c r="T31" s="10">
        <f>_xlfn.IFNA(VLOOKUP($A31,'I-EmEC'!$A:$DD,MATCH(T$1,'I-EmEC'!$A$1:$DD$1,0),FALSE),"")</f>
        <v>10.51</v>
      </c>
      <c r="U31" s="10">
        <f>_xlfn.IFNA(VLOOKUP($A31,'I-EmEC'!$A:$DD,MATCH(U$1,'I-EmEC'!$A$1:$DD$1,0),FALSE),"")</f>
        <v>9</v>
      </c>
      <c r="V31" s="10">
        <f>_xlfn.IFNA(VLOOKUP($A31,'I-EmEC'!$A:$DD,MATCH(V$1,'I-EmEC'!$A$1:$DD$1,0),FALSE),"")</f>
        <v>9</v>
      </c>
      <c r="W31" s="10">
        <f>_xlfn.IFNA(VLOOKUP($A31,'I-EmEC'!$A:$DD,MATCH(W$1,'I-EmEC'!$A$1:$DD$1,0),FALSE),"")</f>
        <v>8.6999999999999993</v>
      </c>
      <c r="X31" s="10">
        <f>_xlfn.IFNA(VLOOKUP($A31,'I-EmEC'!$A:$DD,MATCH(X$1,'I-EmEC'!$A$1:$DD$1,0),FALSE),"")</f>
        <v>10.48</v>
      </c>
      <c r="Y31" s="10">
        <f>_xlfn.IFNA(VLOOKUP($A31,'I-EmEC'!$A:$DD,MATCH(Y$1,'I-EmEC'!$A$1:$DD$1,0),FALSE),"")</f>
        <v>10.48</v>
      </c>
      <c r="Z31" s="10">
        <f>_xlfn.IFNA(VLOOKUP($A31,'I-EmEC'!$A:$DD,MATCH(Z$1,'I-EmEC'!$A$1:$DD$1,0),FALSE),"")</f>
        <v>10.37</v>
      </c>
      <c r="AA31" s="10">
        <f>_xlfn.IFNA(VLOOKUP($A31,'I-EmEC'!$A:$DD,MATCH(AA$1,'I-EmEC'!$A$1:$DD$1,0),FALSE),"")</f>
        <v>10.44</v>
      </c>
      <c r="AB31" s="10">
        <f>_xlfn.IFNA(VLOOKUP($A31,'I-EmEC'!$A:$DD,MATCH(AB$1,'I-EmEC'!$A$1:$DD$1,0),FALSE),"")</f>
        <v>9.4499999999999993</v>
      </c>
      <c r="AC31" s="10">
        <f>_xlfn.IFNA(VLOOKUP($A31,'I-EmEC'!$A:$DD,MATCH(AC$1,'I-EmEC'!$A$1:$DD$1,0),FALSE),"")</f>
        <v>9.2799999999999994</v>
      </c>
      <c r="AD31" s="9">
        <f t="shared" si="19"/>
        <v>10.860005303575418</v>
      </c>
      <c r="AE31" s="10">
        <f t="shared" si="20"/>
        <v>10.825728985698188</v>
      </c>
      <c r="AF31" s="10">
        <f t="shared" si="21"/>
        <v>11.886459058231765</v>
      </c>
      <c r="AG31" s="10">
        <f t="shared" si="22"/>
        <v>11.886459058231765</v>
      </c>
      <c r="AH31" s="10">
        <f t="shared" si="23"/>
        <v>12.356497144841502</v>
      </c>
      <c r="AI31" s="10">
        <f t="shared" si="24"/>
        <v>10.699868235228919</v>
      </c>
      <c r="AJ31" s="10">
        <f t="shared" si="25"/>
        <v>10.699868235228919</v>
      </c>
      <c r="AK31" s="10">
        <f t="shared" si="26"/>
        <v>10.096679356170293</v>
      </c>
      <c r="AL31" s="10">
        <f t="shared" si="27"/>
        <v>12.305688638853306</v>
      </c>
      <c r="AM31" s="10">
        <f t="shared" si="28"/>
        <v>12.305688638853306</v>
      </c>
      <c r="AN31" s="10">
        <f t="shared" si="29"/>
        <v>12.23218499922568</v>
      </c>
      <c r="AO31" s="10">
        <f t="shared" si="30"/>
        <v>12.330488262492239</v>
      </c>
      <c r="AP31" s="10">
        <f t="shared" si="31"/>
        <v>11.29213356105052</v>
      </c>
      <c r="AQ31" s="10">
        <f t="shared" si="32"/>
        <v>11.05152067148463</v>
      </c>
      <c r="AR31" s="21">
        <f t="shared" si="33"/>
        <v>10.860005303575418</v>
      </c>
      <c r="AS31" s="11">
        <f t="shared" si="34"/>
        <v>12.356497144841502</v>
      </c>
      <c r="AT31" s="11">
        <f t="shared" si="35"/>
        <v>12.330488262492239</v>
      </c>
      <c r="AU31" s="11">
        <f t="shared" si="36"/>
        <v>11.29213356105052</v>
      </c>
      <c r="AV31" s="12">
        <f t="shared" si="37"/>
        <v>10.860005303575418</v>
      </c>
      <c r="AW31" s="11">
        <f t="shared" si="38"/>
        <v>11.270971847988861</v>
      </c>
      <c r="AX31" s="11">
        <f t="shared" si="39"/>
        <v>12.293512634856132</v>
      </c>
      <c r="AY31" s="11">
        <f t="shared" si="40"/>
        <v>11.171827116267576</v>
      </c>
      <c r="AZ31" s="27">
        <f t="shared" si="41"/>
        <v>0.33778207748951611</v>
      </c>
      <c r="BA31" s="10">
        <f t="shared" si="42"/>
        <v>0.3226143422636662</v>
      </c>
      <c r="BB31" s="10">
        <f t="shared" si="43"/>
        <v>0.79200177599888566</v>
      </c>
      <c r="BC31" s="10">
        <f t="shared" si="44"/>
        <v>0.79200177599888566</v>
      </c>
      <c r="BD31" s="10">
        <f t="shared" si="45"/>
        <v>1</v>
      </c>
      <c r="BE31" s="10">
        <f t="shared" si="46"/>
        <v>0.2669192543232905</v>
      </c>
      <c r="BF31" s="10">
        <f t="shared" si="47"/>
        <v>0.2669192543232905</v>
      </c>
      <c r="BG31" s="10">
        <f t="shared" si="48"/>
        <v>0</v>
      </c>
      <c r="BH31" s="10">
        <f t="shared" si="49"/>
        <v>0.97751654746550554</v>
      </c>
      <c r="BI31" s="10">
        <f t="shared" si="50"/>
        <v>0.97751654746550554</v>
      </c>
      <c r="BJ31" s="10">
        <f t="shared" si="51"/>
        <v>0.94499019069634016</v>
      </c>
      <c r="BK31" s="10">
        <f t="shared" si="52"/>
        <v>0.98849071704822866</v>
      </c>
      <c r="BL31" s="10">
        <f t="shared" si="53"/>
        <v>0.5290046882864673</v>
      </c>
      <c r="BM31" s="10">
        <f t="shared" si="54"/>
        <v>0.42253022349903313</v>
      </c>
      <c r="BN31" s="21">
        <f t="shared" si="55"/>
        <v>0.33778207748951611</v>
      </c>
      <c r="BO31" s="11">
        <f t="shared" si="56"/>
        <v>1</v>
      </c>
      <c r="BP31" s="11">
        <f t="shared" si="57"/>
        <v>0.98849071704822866</v>
      </c>
      <c r="BQ31" s="11">
        <f t="shared" si="58"/>
        <v>0.5290046882864673</v>
      </c>
      <c r="BR31" s="12">
        <f t="shared" si="59"/>
        <v>0.33778207748951611</v>
      </c>
      <c r="BS31" s="11">
        <f t="shared" si="60"/>
        <v>0.51964034344072541</v>
      </c>
      <c r="BT31" s="11">
        <f t="shared" si="61"/>
        <v>0.97212850066889489</v>
      </c>
      <c r="BU31" s="11">
        <f t="shared" si="62"/>
        <v>0.47576745589275021</v>
      </c>
    </row>
    <row r="32" spans="1:73" x14ac:dyDescent="0.2">
      <c r="A32" s="84" t="s">
        <v>1</v>
      </c>
      <c r="B32" s="12" t="str">
        <f>_xlfn.IFNA(VLOOKUP($A32,'I-EmEC'!$A:$DD,MATCH(B$1,'I-EmEC'!$A$1:$DD$1,0),FALSE),"")</f>
        <v/>
      </c>
      <c r="C32" s="11" t="str">
        <f>_xlfn.IFNA(VLOOKUP($A32,'I-EmEC'!$A:$DD,MATCH(C$1,'I-EmEC'!$A$1:$DD$1,0),FALSE),"")</f>
        <v/>
      </c>
      <c r="D32" s="11">
        <f>_xlfn.IFNA(VLOOKUP($A32,'I-EmEC'!$A:$DD,MATCH(D$1,'I-EmEC'!$A$1:$DD$1,0),FALSE),"")</f>
        <v>62.669245647969049</v>
      </c>
      <c r="E32" s="11">
        <f>_xlfn.IFNA(VLOOKUP($A32,'I-EmEC'!$A:$DD,MATCH(E$1,'I-EmEC'!$A$1:$DD$1,0),FALSE),"")</f>
        <v>62.669245647969049</v>
      </c>
      <c r="F32" s="11">
        <f>_xlfn.IFNA(VLOOKUP($A32,'I-EmEC'!$A:$DD,MATCH(F$1,'I-EmEC'!$A$1:$DD$1,0),FALSE),"")</f>
        <v>59.34291581108829</v>
      </c>
      <c r="G32" s="11">
        <f>_xlfn.IFNA(VLOOKUP($A32,'I-EmEC'!$A:$DD,MATCH(G$1,'I-EmEC'!$A$1:$DD$1,0),FALSE),"")</f>
        <v>31.677018633540374</v>
      </c>
      <c r="H32" s="11">
        <f>_xlfn.IFNA(VLOOKUP($A32,'I-EmEC'!$A:$DD,MATCH(H$1,'I-EmEC'!$A$1:$DD$1,0),FALSE),"")</f>
        <v>31.677018633540374</v>
      </c>
      <c r="I32" s="11">
        <f>_xlfn.IFNA(VLOOKUP($A32,'I-EmEC'!$A:$DD,MATCH(I$1,'I-EmEC'!$A$1:$DD$1,0),FALSE),"")</f>
        <v>19.710144927536231</v>
      </c>
      <c r="J32" s="11">
        <f>_xlfn.IFNA(VLOOKUP($A32,'I-EmEC'!$A:$DD,MATCH(J$1,'I-EmEC'!$A$1:$DD$1,0),FALSE),"")</f>
        <v>16.427104722792606</v>
      </c>
      <c r="K32" s="11">
        <f>_xlfn.IFNA(VLOOKUP($A32,'I-EmEC'!$A:$DD,MATCH(K$1,'I-EmEC'!$A$1:$DD$1,0),FALSE),"")</f>
        <v>16.427104722792606</v>
      </c>
      <c r="L32" s="11" t="str">
        <f>_xlfn.IFNA(VLOOKUP($A32,'I-EmEC'!$A:$DD,MATCH(L$1,'I-EmEC'!$A$1:$DD$1,0),FALSE),"")</f>
        <v/>
      </c>
      <c r="M32" s="11" t="str">
        <f>_xlfn.IFNA(VLOOKUP($A32,'I-EmEC'!$A:$DD,MATCH(M$1,'I-EmEC'!$A$1:$DD$1,0),FALSE),"")</f>
        <v/>
      </c>
      <c r="N32" s="11">
        <f>_xlfn.IFNA(VLOOKUP($A32,'I-EmEC'!$A:$DD,MATCH(N$1,'I-EmEC'!$A$1:$DD$1,0),FALSE),"")</f>
        <v>12.380952380952381</v>
      </c>
      <c r="O32" s="11" t="str">
        <f>_xlfn.IFNA(VLOOKUP($A32,'I-EmEC'!$A:$DD,MATCH(O$1,'I-EmEC'!$A$1:$DD$1,0),FALSE),"")</f>
        <v/>
      </c>
      <c r="P32" s="9" t="str">
        <f>_xlfn.IFNA(VLOOKUP($A32,'I-EmEC'!$A:$DD,MATCH(P$1,'I-EmEC'!$A$1:$DD$1,0),FALSE),"")</f>
        <v/>
      </c>
      <c r="Q32" s="10" t="str">
        <f>_xlfn.IFNA(VLOOKUP($A32,'I-EmEC'!$A:$DD,MATCH(Q$1,'I-EmEC'!$A$1:$DD$1,0),FALSE),"")</f>
        <v/>
      </c>
      <c r="R32" s="10">
        <f>_xlfn.IFNA(VLOOKUP($A32,'I-EmEC'!$A:$DD,MATCH(R$1,'I-EmEC'!$A$1:$DD$1,0),FALSE),"")</f>
        <v>7.8</v>
      </c>
      <c r="S32" s="10">
        <f>_xlfn.IFNA(VLOOKUP($A32,'I-EmEC'!$A:$DD,MATCH(S$1,'I-EmEC'!$A$1:$DD$1,0),FALSE),"")</f>
        <v>7.8</v>
      </c>
      <c r="T32" s="10">
        <f>_xlfn.IFNA(VLOOKUP($A32,'I-EmEC'!$A:$DD,MATCH(T$1,'I-EmEC'!$A$1:$DD$1,0),FALSE),"")</f>
        <v>7.8</v>
      </c>
      <c r="U32" s="10">
        <f>_xlfn.IFNA(VLOOKUP($A32,'I-EmEC'!$A:$DD,MATCH(U$1,'I-EmEC'!$A$1:$DD$1,0),FALSE),"")</f>
        <v>7</v>
      </c>
      <c r="V32" s="10">
        <f>_xlfn.IFNA(VLOOKUP($A32,'I-EmEC'!$A:$DD,MATCH(V$1,'I-EmEC'!$A$1:$DD$1,0),FALSE),"")</f>
        <v>7</v>
      </c>
      <c r="W32" s="10">
        <f>_xlfn.IFNA(VLOOKUP($A32,'I-EmEC'!$A:$DD,MATCH(W$1,'I-EmEC'!$A$1:$DD$1,0),FALSE),"")</f>
        <v>7.01</v>
      </c>
      <c r="X32" s="10">
        <f>_xlfn.IFNA(VLOOKUP($A32,'I-EmEC'!$A:$DD,MATCH(X$1,'I-EmEC'!$A$1:$DD$1,0),FALSE),"")</f>
        <v>7.31</v>
      </c>
      <c r="Y32" s="10">
        <f>_xlfn.IFNA(VLOOKUP($A32,'I-EmEC'!$A:$DD,MATCH(Y$1,'I-EmEC'!$A$1:$DD$1,0),FALSE),"")</f>
        <v>7.31</v>
      </c>
      <c r="Z32" s="10" t="str">
        <f>_xlfn.IFNA(VLOOKUP($A32,'I-EmEC'!$A:$DD,MATCH(Z$1,'I-EmEC'!$A$1:$DD$1,0),FALSE),"")</f>
        <v/>
      </c>
      <c r="AA32" s="10" t="str">
        <f>_xlfn.IFNA(VLOOKUP($A32,'I-EmEC'!$A:$DD,MATCH(AA$1,'I-EmEC'!$A$1:$DD$1,0),FALSE),"")</f>
        <v/>
      </c>
      <c r="AB32" s="10">
        <f>_xlfn.IFNA(VLOOKUP($A32,'I-EmEC'!$A:$DD,MATCH(AB$1,'I-EmEC'!$A$1:$DD$1,0),FALSE),"")</f>
        <v>6.58</v>
      </c>
      <c r="AC32" s="10" t="str">
        <f>_xlfn.IFNA(VLOOKUP($A32,'I-EmEC'!$A:$DD,MATCH(AC$1,'I-EmEC'!$A$1:$DD$1,0),FALSE),"")</f>
        <v/>
      </c>
      <c r="AD32" s="9" t="str">
        <f t="shared" si="19"/>
        <v/>
      </c>
      <c r="AE32" s="10" t="str">
        <f t="shared" si="20"/>
        <v/>
      </c>
      <c r="AF32" s="10">
        <f t="shared" si="21"/>
        <v>9.5970544671126703</v>
      </c>
      <c r="AG32" s="10">
        <f t="shared" si="22"/>
        <v>9.5970544671126703</v>
      </c>
      <c r="AH32" s="10">
        <f t="shared" si="23"/>
        <v>9.5733688815419136</v>
      </c>
      <c r="AI32" s="10">
        <f t="shared" si="24"/>
        <v>8.5007443000660867</v>
      </c>
      <c r="AJ32" s="10">
        <f t="shared" si="25"/>
        <v>8.5007443000660867</v>
      </c>
      <c r="AK32" s="10">
        <f t="shared" si="26"/>
        <v>8.304689817632962</v>
      </c>
      <c r="AL32" s="10">
        <f t="shared" si="27"/>
        <v>8.5255610257773089</v>
      </c>
      <c r="AM32" s="10">
        <f t="shared" si="28"/>
        <v>8.5255610257773089</v>
      </c>
      <c r="AN32" s="10" t="str">
        <f t="shared" si="29"/>
        <v/>
      </c>
      <c r="AO32" s="10" t="str">
        <f t="shared" si="30"/>
        <v/>
      </c>
      <c r="AP32" s="10">
        <f t="shared" si="31"/>
        <v>7.6727540532368996</v>
      </c>
      <c r="AQ32" s="10" t="str">
        <f t="shared" si="32"/>
        <v/>
      </c>
      <c r="AR32" s="21" t="str">
        <f t="shared" si="33"/>
        <v/>
      </c>
      <c r="AS32" s="11">
        <f t="shared" si="34"/>
        <v>9.5970544671126703</v>
      </c>
      <c r="AT32" s="11">
        <f t="shared" si="35"/>
        <v>8.5255610257773089</v>
      </c>
      <c r="AU32" s="11">
        <f t="shared" si="36"/>
        <v>7.6727540532368996</v>
      </c>
      <c r="AV32" s="12" t="str">
        <f t="shared" si="37"/>
        <v/>
      </c>
      <c r="AW32" s="11">
        <f t="shared" si="38"/>
        <v>9.0122760389220655</v>
      </c>
      <c r="AX32" s="11">
        <f t="shared" si="39"/>
        <v>8.5255610257773089</v>
      </c>
      <c r="AY32" s="11">
        <f t="shared" si="40"/>
        <v>7.6727540532368996</v>
      </c>
      <c r="AZ32" s="27" t="str">
        <f t="shared" si="41"/>
        <v/>
      </c>
      <c r="BA32" s="10" t="str">
        <f t="shared" si="42"/>
        <v/>
      </c>
      <c r="BB32" s="10">
        <f t="shared" si="43"/>
        <v>1</v>
      </c>
      <c r="BC32" s="10">
        <f t="shared" si="44"/>
        <v>1</v>
      </c>
      <c r="BD32" s="10">
        <f t="shared" si="45"/>
        <v>0.98769132646858859</v>
      </c>
      <c r="BE32" s="10">
        <f t="shared" si="46"/>
        <v>0.43028117691952056</v>
      </c>
      <c r="BF32" s="10">
        <f t="shared" si="47"/>
        <v>0.43028117691952056</v>
      </c>
      <c r="BG32" s="10">
        <f t="shared" si="48"/>
        <v>0.32839766589420843</v>
      </c>
      <c r="BH32" s="10">
        <f t="shared" si="49"/>
        <v>0.44317766934464992</v>
      </c>
      <c r="BI32" s="10">
        <f t="shared" si="50"/>
        <v>0.44317766934464992</v>
      </c>
      <c r="BJ32" s="10" t="str">
        <f t="shared" si="51"/>
        <v/>
      </c>
      <c r="BK32" s="10" t="str">
        <f t="shared" si="52"/>
        <v/>
      </c>
      <c r="BL32" s="10">
        <f t="shared" si="53"/>
        <v>0</v>
      </c>
      <c r="BM32" s="10" t="str">
        <f t="shared" si="54"/>
        <v/>
      </c>
      <c r="BN32" s="21" t="str">
        <f t="shared" si="55"/>
        <v/>
      </c>
      <c r="BO32" s="11">
        <f t="shared" si="56"/>
        <v>1</v>
      </c>
      <c r="BP32" s="11">
        <f t="shared" si="57"/>
        <v>0.44317766934464992</v>
      </c>
      <c r="BQ32" s="11">
        <f t="shared" si="58"/>
        <v>0</v>
      </c>
      <c r="BR32" s="12" t="str">
        <f t="shared" si="59"/>
        <v/>
      </c>
      <c r="BS32" s="11">
        <f t="shared" si="60"/>
        <v>0.69610855770030644</v>
      </c>
      <c r="BT32" s="11">
        <f t="shared" si="61"/>
        <v>0.44317766934464992</v>
      </c>
      <c r="BU32" s="11">
        <f t="shared" si="62"/>
        <v>0</v>
      </c>
    </row>
    <row r="33" spans="1:73" x14ac:dyDescent="0.2">
      <c r="A33" s="84" t="s">
        <v>67</v>
      </c>
      <c r="B33" s="12">
        <f>_xlfn.IFNA(VLOOKUP($A33,'I-EmEC'!$A:$DD,MATCH(B$1,'I-EmEC'!$A$1:$DD$1,0),FALSE),"")</f>
        <v>37.5</v>
      </c>
      <c r="C33" s="11">
        <f>_xlfn.IFNA(VLOOKUP($A33,'I-EmEC'!$A:$DD,MATCH(C$1,'I-EmEC'!$A$1:$DD$1,0),FALSE),"")</f>
        <v>37.732342007434944</v>
      </c>
      <c r="D33" s="11">
        <f>_xlfn.IFNA(VLOOKUP($A33,'I-EmEC'!$A:$DD,MATCH(D$1,'I-EmEC'!$A$1:$DD$1,0),FALSE),"")</f>
        <v>38.491295938104443</v>
      </c>
      <c r="E33" s="11">
        <f>_xlfn.IFNA(VLOOKUP($A33,'I-EmEC'!$A:$DD,MATCH(E$1,'I-EmEC'!$A$1:$DD$1,0),FALSE),"")</f>
        <v>38.491295938104443</v>
      </c>
      <c r="F33" s="11">
        <f>_xlfn.IFNA(VLOOKUP($A33,'I-EmEC'!$A:$DD,MATCH(F$1,'I-EmEC'!$A$1:$DD$1,0),FALSE),"")</f>
        <v>28.131416837782339</v>
      </c>
      <c r="G33" s="11">
        <f>_xlfn.IFNA(VLOOKUP($A33,'I-EmEC'!$A:$DD,MATCH(G$1,'I-EmEC'!$A$1:$DD$1,0),FALSE),"")</f>
        <v>48.033126293995863</v>
      </c>
      <c r="H33" s="11">
        <f>_xlfn.IFNA(VLOOKUP($A33,'I-EmEC'!$A:$DD,MATCH(H$1,'I-EmEC'!$A$1:$DD$1,0),FALSE),"")</f>
        <v>48.033126293995863</v>
      </c>
      <c r="I33" s="11">
        <f>_xlfn.IFNA(VLOOKUP($A33,'I-EmEC'!$A:$DD,MATCH(I$1,'I-EmEC'!$A$1:$DD$1,0),FALSE),"")</f>
        <v>31.304347826086957</v>
      </c>
      <c r="J33" s="11" t="str">
        <f>_xlfn.IFNA(VLOOKUP($A33,'I-EmEC'!$A:$DD,MATCH(J$1,'I-EmEC'!$A$1:$DD$1,0),FALSE),"")</f>
        <v/>
      </c>
      <c r="K33" s="11" t="str">
        <f>_xlfn.IFNA(VLOOKUP($A33,'I-EmEC'!$A:$DD,MATCH(K$1,'I-EmEC'!$A$1:$DD$1,0),FALSE),"")</f>
        <v/>
      </c>
      <c r="L33" s="11">
        <f>_xlfn.IFNA(VLOOKUP($A33,'I-EmEC'!$A:$DD,MATCH(L$1,'I-EmEC'!$A$1:$DD$1,0),FALSE),"")</f>
        <v>17.977528089887642</v>
      </c>
      <c r="M33" s="11">
        <f>_xlfn.IFNA(VLOOKUP($A33,'I-EmEC'!$A:$DD,MATCH(M$1,'I-EmEC'!$A$1:$DD$1,0),FALSE),"")</f>
        <v>39.053254437869818</v>
      </c>
      <c r="N33" s="11">
        <f>_xlfn.IFNA(VLOOKUP($A33,'I-EmEC'!$A:$DD,MATCH(N$1,'I-EmEC'!$A$1:$DD$1,0),FALSE),"")</f>
        <v>37.523809523809526</v>
      </c>
      <c r="O33" s="11">
        <f>_xlfn.IFNA(VLOOKUP($A33,'I-EmEC'!$A:$DD,MATCH(O$1,'I-EmEC'!$A$1:$DD$1,0),FALSE),"")</f>
        <v>42.885375494071148</v>
      </c>
      <c r="P33" s="9">
        <f>_xlfn.IFNA(VLOOKUP($A33,'I-EmEC'!$A:$DD,MATCH(P$1,'I-EmEC'!$A$1:$DD$1,0),FALSE),"")</f>
        <v>7.79</v>
      </c>
      <c r="Q33" s="10">
        <f>_xlfn.IFNA(VLOOKUP($A33,'I-EmEC'!$A:$DD,MATCH(Q$1,'I-EmEC'!$A$1:$DD$1,0),FALSE),"")</f>
        <v>7.68</v>
      </c>
      <c r="R33" s="10">
        <f>_xlfn.IFNA(VLOOKUP($A33,'I-EmEC'!$A:$DD,MATCH(R$1,'I-EmEC'!$A$1:$DD$1,0),FALSE),"")</f>
        <v>8.26</v>
      </c>
      <c r="S33" s="10">
        <f>_xlfn.IFNA(VLOOKUP($A33,'I-EmEC'!$A:$DD,MATCH(S$1,'I-EmEC'!$A$1:$DD$1,0),FALSE),"")</f>
        <v>8.26</v>
      </c>
      <c r="T33" s="10">
        <f>_xlfn.IFNA(VLOOKUP($A33,'I-EmEC'!$A:$DD,MATCH(T$1,'I-EmEC'!$A$1:$DD$1,0),FALSE),"")</f>
        <v>8.3800000000000008</v>
      </c>
      <c r="U33" s="10">
        <f>_xlfn.IFNA(VLOOKUP($A33,'I-EmEC'!$A:$DD,MATCH(U$1,'I-EmEC'!$A$1:$DD$1,0),FALSE),"")</f>
        <v>8.1199999999999992</v>
      </c>
      <c r="V33" s="10">
        <f>_xlfn.IFNA(VLOOKUP($A33,'I-EmEC'!$A:$DD,MATCH(V$1,'I-EmEC'!$A$1:$DD$1,0),FALSE),"")</f>
        <v>8.1199999999999992</v>
      </c>
      <c r="W33" s="10">
        <f>_xlfn.IFNA(VLOOKUP($A33,'I-EmEC'!$A:$DD,MATCH(W$1,'I-EmEC'!$A$1:$DD$1,0),FALSE),"")</f>
        <v>7.45</v>
      </c>
      <c r="X33" s="10" t="str">
        <f>_xlfn.IFNA(VLOOKUP($A33,'I-EmEC'!$A:$DD,MATCH(X$1,'I-EmEC'!$A$1:$DD$1,0),FALSE),"")</f>
        <v/>
      </c>
      <c r="Y33" s="10" t="str">
        <f>_xlfn.IFNA(VLOOKUP($A33,'I-EmEC'!$A:$DD,MATCH(Y$1,'I-EmEC'!$A$1:$DD$1,0),FALSE),"")</f>
        <v/>
      </c>
      <c r="Z33" s="10">
        <f>_xlfn.IFNA(VLOOKUP($A33,'I-EmEC'!$A:$DD,MATCH(Z$1,'I-EmEC'!$A$1:$DD$1,0),FALSE),"")</f>
        <v>8.52</v>
      </c>
      <c r="AA33" s="10">
        <f>_xlfn.IFNA(VLOOKUP($A33,'I-EmEC'!$A:$DD,MATCH(AA$1,'I-EmEC'!$A$1:$DD$1,0),FALSE),"")</f>
        <v>8.18</v>
      </c>
      <c r="AB33" s="10">
        <f>_xlfn.IFNA(VLOOKUP($A33,'I-EmEC'!$A:$DD,MATCH(AB$1,'I-EmEC'!$A$1:$DD$1,0),FALSE),"")</f>
        <v>7.73</v>
      </c>
      <c r="AC33" s="10">
        <f>_xlfn.IFNA(VLOOKUP($A33,'I-EmEC'!$A:$DD,MATCH(AC$1,'I-EmEC'!$A$1:$DD$1,0),FALSE),"")</f>
        <v>8</v>
      </c>
      <c r="AD33" s="9">
        <f t="shared" si="19"/>
        <v>9.3640312677277198</v>
      </c>
      <c r="AE33" s="10">
        <f t="shared" si="20"/>
        <v>9.2567137622468234</v>
      </c>
      <c r="AF33" s="10">
        <f t="shared" si="21"/>
        <v>9.8453625333157646</v>
      </c>
      <c r="AG33" s="10">
        <f t="shared" si="22"/>
        <v>9.8453625333157646</v>
      </c>
      <c r="AH33" s="10">
        <f t="shared" si="23"/>
        <v>9.8291916059417748</v>
      </c>
      <c r="AI33" s="10">
        <f t="shared" si="24"/>
        <v>9.8015408541393878</v>
      </c>
      <c r="AJ33" s="10">
        <f t="shared" si="25"/>
        <v>9.8015408541393878</v>
      </c>
      <c r="AK33" s="10">
        <f t="shared" si="26"/>
        <v>8.945604660413677</v>
      </c>
      <c r="AL33" s="10" t="str">
        <f t="shared" si="27"/>
        <v/>
      </c>
      <c r="AM33" s="10" t="str">
        <f t="shared" si="28"/>
        <v/>
      </c>
      <c r="AN33" s="10">
        <f t="shared" si="29"/>
        <v>9.7747299760110113</v>
      </c>
      <c r="AO33" s="10">
        <f t="shared" si="30"/>
        <v>9.771657230928195</v>
      </c>
      <c r="AP33" s="10">
        <f t="shared" si="31"/>
        <v>9.3043069227556376</v>
      </c>
      <c r="AQ33" s="10">
        <f t="shared" si="32"/>
        <v>9.6323092170087303</v>
      </c>
      <c r="AR33" s="21">
        <f t="shared" si="33"/>
        <v>9.3640312677277198</v>
      </c>
      <c r="AS33" s="11">
        <f t="shared" si="34"/>
        <v>9.8453625333157646</v>
      </c>
      <c r="AT33" s="11">
        <f t="shared" si="35"/>
        <v>9.7747299760110113</v>
      </c>
      <c r="AU33" s="11">
        <f t="shared" si="36"/>
        <v>9.6323092170087303</v>
      </c>
      <c r="AV33" s="12">
        <f t="shared" si="37"/>
        <v>9.3640312677277198</v>
      </c>
      <c r="AW33" s="11">
        <f t="shared" si="38"/>
        <v>9.6781005068776267</v>
      </c>
      <c r="AX33" s="11">
        <f t="shared" si="39"/>
        <v>9.7731936034696041</v>
      </c>
      <c r="AY33" s="11">
        <f t="shared" si="40"/>
        <v>9.468308069882184</v>
      </c>
      <c r="AZ33" s="27">
        <f t="shared" si="41"/>
        <v>0.46504356329158381</v>
      </c>
      <c r="BA33" s="10">
        <f t="shared" si="42"/>
        <v>0.34576980230213733</v>
      </c>
      <c r="BB33" s="10">
        <f t="shared" si="43"/>
        <v>1</v>
      </c>
      <c r="BC33" s="10">
        <f t="shared" si="44"/>
        <v>1</v>
      </c>
      <c r="BD33" s="10">
        <f t="shared" si="45"/>
        <v>0.98202746776548677</v>
      </c>
      <c r="BE33" s="10">
        <f t="shared" si="46"/>
        <v>0.95129614255551442</v>
      </c>
      <c r="BF33" s="10">
        <f t="shared" si="47"/>
        <v>0.95129614255551442</v>
      </c>
      <c r="BG33" s="10">
        <f t="shared" si="48"/>
        <v>0</v>
      </c>
      <c r="BH33" s="10" t="str">
        <f t="shared" si="49"/>
        <v/>
      </c>
      <c r="BI33" s="10" t="str">
        <f t="shared" si="50"/>
        <v/>
      </c>
      <c r="BJ33" s="10">
        <f t="shared" si="51"/>
        <v>0.92149826144123159</v>
      </c>
      <c r="BK33" s="10">
        <f t="shared" si="52"/>
        <v>0.91808318147876855</v>
      </c>
      <c r="BL33" s="10">
        <f t="shared" si="53"/>
        <v>0.39866532224385987</v>
      </c>
      <c r="BM33" s="10">
        <f t="shared" si="54"/>
        <v>0.76321038945749919</v>
      </c>
      <c r="BN33" s="21">
        <f t="shared" si="55"/>
        <v>0.46504356329158381</v>
      </c>
      <c r="BO33" s="11">
        <f t="shared" si="56"/>
        <v>1</v>
      </c>
      <c r="BP33" s="11">
        <f t="shared" si="57"/>
        <v>0.92149826144123159</v>
      </c>
      <c r="BQ33" s="11">
        <f t="shared" si="58"/>
        <v>0.76321038945749919</v>
      </c>
      <c r="BR33" s="12">
        <f t="shared" si="59"/>
        <v>0.46504356329158381</v>
      </c>
      <c r="BS33" s="11">
        <f t="shared" si="60"/>
        <v>0.8141032921460859</v>
      </c>
      <c r="BT33" s="11">
        <f t="shared" si="61"/>
        <v>0.91979072146000007</v>
      </c>
      <c r="BU33" s="11">
        <f t="shared" si="62"/>
        <v>0.58093785585067947</v>
      </c>
    </row>
    <row r="34" spans="1:73" x14ac:dyDescent="0.2">
      <c r="A34" s="84" t="s">
        <v>68</v>
      </c>
      <c r="B34" s="12">
        <f>_xlfn.IFNA(VLOOKUP($A34,'I-EmEC'!$A:$DD,MATCH(B$1,'I-EmEC'!$A$1:$DD$1,0),FALSE),"")</f>
        <v>56.801470588235297</v>
      </c>
      <c r="C34" s="11">
        <f>_xlfn.IFNA(VLOOKUP($A34,'I-EmEC'!$A:$DD,MATCH(C$1,'I-EmEC'!$A$1:$DD$1,0),FALSE),"")</f>
        <v>47.955390334572492</v>
      </c>
      <c r="D34" s="11">
        <f>_xlfn.IFNA(VLOOKUP($A34,'I-EmEC'!$A:$DD,MATCH(D$1,'I-EmEC'!$A$1:$DD$1,0),FALSE),"")</f>
        <v>77.756286266924576</v>
      </c>
      <c r="E34" s="11">
        <f>_xlfn.IFNA(VLOOKUP($A34,'I-EmEC'!$A:$DD,MATCH(E$1,'I-EmEC'!$A$1:$DD$1,0),FALSE),"")</f>
        <v>77.756286266924576</v>
      </c>
      <c r="F34" s="11">
        <f>_xlfn.IFNA(VLOOKUP($A34,'I-EmEC'!$A:$DD,MATCH(F$1,'I-EmEC'!$A$1:$DD$1,0),FALSE),"")</f>
        <v>61.396303901437371</v>
      </c>
      <c r="G34" s="11">
        <f>_xlfn.IFNA(VLOOKUP($A34,'I-EmEC'!$A:$DD,MATCH(G$1,'I-EmEC'!$A$1:$DD$1,0),FALSE),"")</f>
        <v>79.296066252587991</v>
      </c>
      <c r="H34" s="11">
        <f>_xlfn.IFNA(VLOOKUP($A34,'I-EmEC'!$A:$DD,MATCH(H$1,'I-EmEC'!$A$1:$DD$1,0),FALSE),"")</f>
        <v>79.296066252587991</v>
      </c>
      <c r="I34" s="11">
        <f>_xlfn.IFNA(VLOOKUP($A34,'I-EmEC'!$A:$DD,MATCH(I$1,'I-EmEC'!$A$1:$DD$1,0),FALSE),"")</f>
        <v>71.594202898550719</v>
      </c>
      <c r="J34" s="11">
        <f>_xlfn.IFNA(VLOOKUP($A34,'I-EmEC'!$A:$DD,MATCH(J$1,'I-EmEC'!$A$1:$DD$1,0),FALSE),"")</f>
        <v>63.244353182751539</v>
      </c>
      <c r="K34" s="11">
        <f>_xlfn.IFNA(VLOOKUP($A34,'I-EmEC'!$A:$DD,MATCH(K$1,'I-EmEC'!$A$1:$DD$1,0),FALSE),"")</f>
        <v>63.244353182751539</v>
      </c>
      <c r="L34" s="11">
        <f>_xlfn.IFNA(VLOOKUP($A34,'I-EmEC'!$A:$DD,MATCH(L$1,'I-EmEC'!$A$1:$DD$1,0),FALSE),"")</f>
        <v>66.067415730337075</v>
      </c>
      <c r="M34" s="11">
        <f>_xlfn.IFNA(VLOOKUP($A34,'I-EmEC'!$A:$DD,MATCH(M$1,'I-EmEC'!$A$1:$DD$1,0),FALSE),"")</f>
        <v>83.431952662721883</v>
      </c>
      <c r="N34" s="11">
        <f>_xlfn.IFNA(VLOOKUP($A34,'I-EmEC'!$A:$DD,MATCH(N$1,'I-EmEC'!$A$1:$DD$1,0),FALSE),"")</f>
        <v>77.333333333333329</v>
      </c>
      <c r="O34" s="11">
        <f>_xlfn.IFNA(VLOOKUP($A34,'I-EmEC'!$A:$DD,MATCH(O$1,'I-EmEC'!$A$1:$DD$1,0),FALSE),"")</f>
        <v>76.284584980237156</v>
      </c>
      <c r="P34" s="9">
        <f>_xlfn.IFNA(VLOOKUP($A34,'I-EmEC'!$A:$DD,MATCH(P$1,'I-EmEC'!$A$1:$DD$1,0),FALSE),"")</f>
        <v>8.48</v>
      </c>
      <c r="Q34" s="10">
        <f>_xlfn.IFNA(VLOOKUP($A34,'I-EmEC'!$A:$DD,MATCH(Q$1,'I-EmEC'!$A$1:$DD$1,0),FALSE),"")</f>
        <v>8.24</v>
      </c>
      <c r="R34" s="10">
        <f>_xlfn.IFNA(VLOOKUP($A34,'I-EmEC'!$A:$DD,MATCH(R$1,'I-EmEC'!$A$1:$DD$1,0),FALSE),"")</f>
        <v>9.93</v>
      </c>
      <c r="S34" s="10">
        <f>_xlfn.IFNA(VLOOKUP($A34,'I-EmEC'!$A:$DD,MATCH(S$1,'I-EmEC'!$A$1:$DD$1,0),FALSE),"")</f>
        <v>9.93</v>
      </c>
      <c r="T34" s="10">
        <f>_xlfn.IFNA(VLOOKUP($A34,'I-EmEC'!$A:$DD,MATCH(T$1,'I-EmEC'!$A$1:$DD$1,0),FALSE),"")</f>
        <v>10.36</v>
      </c>
      <c r="U34" s="10">
        <f>_xlfn.IFNA(VLOOKUP($A34,'I-EmEC'!$A:$DD,MATCH(U$1,'I-EmEC'!$A$1:$DD$1,0),FALSE),"")</f>
        <v>9.5</v>
      </c>
      <c r="V34" s="10">
        <f>_xlfn.IFNA(VLOOKUP($A34,'I-EmEC'!$A:$DD,MATCH(V$1,'I-EmEC'!$A$1:$DD$1,0),FALSE),"")</f>
        <v>9.5</v>
      </c>
      <c r="W34" s="10">
        <f>_xlfn.IFNA(VLOOKUP($A34,'I-EmEC'!$A:$DD,MATCH(W$1,'I-EmEC'!$A$1:$DD$1,0),FALSE),"")</f>
        <v>8.73</v>
      </c>
      <c r="X34" s="10">
        <f>_xlfn.IFNA(VLOOKUP($A34,'I-EmEC'!$A:$DD,MATCH(X$1,'I-EmEC'!$A$1:$DD$1,0),FALSE),"")</f>
        <v>10.32</v>
      </c>
      <c r="Y34" s="10">
        <f>_xlfn.IFNA(VLOOKUP($A34,'I-EmEC'!$A:$DD,MATCH(Y$1,'I-EmEC'!$A$1:$DD$1,0),FALSE),"")</f>
        <v>10.32</v>
      </c>
      <c r="Z34" s="10">
        <f>_xlfn.IFNA(VLOOKUP($A34,'I-EmEC'!$A:$DD,MATCH(Z$1,'I-EmEC'!$A$1:$DD$1,0),FALSE),"")</f>
        <v>10.3</v>
      </c>
      <c r="AA34" s="10">
        <f>_xlfn.IFNA(VLOOKUP($A34,'I-EmEC'!$A:$DD,MATCH(AA$1,'I-EmEC'!$A$1:$DD$1,0),FALSE),"")</f>
        <v>10.01</v>
      </c>
      <c r="AB34" s="10">
        <f>_xlfn.IFNA(VLOOKUP($A34,'I-EmEC'!$A:$DD,MATCH(AB$1,'I-EmEC'!$A$1:$DD$1,0),FALSE),"")</f>
        <v>9.33</v>
      </c>
      <c r="AC34" s="10">
        <f>_xlfn.IFNA(VLOOKUP($A34,'I-EmEC'!$A:$DD,MATCH(AC$1,'I-EmEC'!$A$1:$DD$1,0),FALSE),"")</f>
        <v>9.5500000000000007</v>
      </c>
      <c r="AD34" s="9">
        <f t="shared" si="19"/>
        <v>10.234359579726657</v>
      </c>
      <c r="AE34" s="10">
        <f t="shared" si="20"/>
        <v>9.9208374302968423</v>
      </c>
      <c r="AF34" s="10">
        <f t="shared" si="21"/>
        <v>11.820735509990529</v>
      </c>
      <c r="AG34" s="10">
        <f t="shared" si="22"/>
        <v>11.820735509990529</v>
      </c>
      <c r="AH34" s="10">
        <f t="shared" si="23"/>
        <v>12.148142227109796</v>
      </c>
      <c r="AI34" s="10">
        <f t="shared" si="24"/>
        <v>11.399251643217111</v>
      </c>
      <c r="AJ34" s="10">
        <f t="shared" si="25"/>
        <v>11.399251643217111</v>
      </c>
      <c r="AK34" s="10">
        <f t="shared" si="26"/>
        <v>10.584877858186392</v>
      </c>
      <c r="AL34" s="10">
        <f t="shared" si="27"/>
        <v>12.121021755285811</v>
      </c>
      <c r="AM34" s="10">
        <f t="shared" si="28"/>
        <v>12.121021755285811</v>
      </c>
      <c r="AN34" s="10">
        <f t="shared" si="29"/>
        <v>12.119987319431228</v>
      </c>
      <c r="AO34" s="10">
        <f t="shared" si="30"/>
        <v>11.931332408041706</v>
      </c>
      <c r="AP34" s="10">
        <f t="shared" si="31"/>
        <v>11.218366730171239</v>
      </c>
      <c r="AQ34" s="10">
        <f t="shared" si="32"/>
        <v>11.432436787831957</v>
      </c>
      <c r="AR34" s="21">
        <f t="shared" si="33"/>
        <v>10.234359579726657</v>
      </c>
      <c r="AS34" s="11">
        <f t="shared" si="34"/>
        <v>12.148142227109796</v>
      </c>
      <c r="AT34" s="11">
        <f t="shared" si="35"/>
        <v>12.121021755285811</v>
      </c>
      <c r="AU34" s="11">
        <f t="shared" si="36"/>
        <v>11.432436787831957</v>
      </c>
      <c r="AV34" s="12">
        <f t="shared" si="37"/>
        <v>10.234359579726657</v>
      </c>
      <c r="AW34" s="11">
        <f t="shared" si="38"/>
        <v>11.528832398618578</v>
      </c>
      <c r="AX34" s="11">
        <f t="shared" si="39"/>
        <v>12.073340809511139</v>
      </c>
      <c r="AY34" s="11">
        <f t="shared" si="40"/>
        <v>11.325401759001597</v>
      </c>
      <c r="AZ34" s="27">
        <f t="shared" si="41"/>
        <v>0.14076301989670803</v>
      </c>
      <c r="BA34" s="10">
        <f t="shared" si="42"/>
        <v>0</v>
      </c>
      <c r="BB34" s="10">
        <f t="shared" si="43"/>
        <v>0.85300318232702022</v>
      </c>
      <c r="BC34" s="10">
        <f t="shared" si="44"/>
        <v>0.85300318232702022</v>
      </c>
      <c r="BD34" s="10">
        <f t="shared" si="45"/>
        <v>1</v>
      </c>
      <c r="BE34" s="10">
        <f t="shared" si="46"/>
        <v>0.6637682525695312</v>
      </c>
      <c r="BF34" s="10">
        <f t="shared" si="47"/>
        <v>0.6637682525695312</v>
      </c>
      <c r="BG34" s="10">
        <f t="shared" si="48"/>
        <v>0.29813630754072085</v>
      </c>
      <c r="BH34" s="10">
        <f t="shared" si="49"/>
        <v>0.98782363695225239</v>
      </c>
      <c r="BI34" s="10">
        <f t="shared" si="50"/>
        <v>0.98782363695225239</v>
      </c>
      <c r="BJ34" s="10">
        <f t="shared" si="51"/>
        <v>0.9873592030516638</v>
      </c>
      <c r="BK34" s="10">
        <f t="shared" si="52"/>
        <v>0.90265821751099262</v>
      </c>
      <c r="BL34" s="10">
        <f t="shared" si="53"/>
        <v>0.58255578748406089</v>
      </c>
      <c r="BM34" s="10">
        <f t="shared" si="54"/>
        <v>0.67866749072603783</v>
      </c>
      <c r="BN34" s="21">
        <f t="shared" si="55"/>
        <v>0.14076301989670803</v>
      </c>
      <c r="BO34" s="11">
        <f t="shared" si="56"/>
        <v>1</v>
      </c>
      <c r="BP34" s="11">
        <f t="shared" si="57"/>
        <v>0.98782363695225239</v>
      </c>
      <c r="BQ34" s="11">
        <f t="shared" si="58"/>
        <v>0.67866749072603783</v>
      </c>
      <c r="BR34" s="12">
        <f t="shared" si="59"/>
        <v>0.14076301989670803</v>
      </c>
      <c r="BS34" s="11">
        <f t="shared" si="60"/>
        <v>0.72194652955563721</v>
      </c>
      <c r="BT34" s="11">
        <f t="shared" si="61"/>
        <v>0.96641617361679033</v>
      </c>
      <c r="BU34" s="11">
        <f t="shared" si="62"/>
        <v>0.63061163910504936</v>
      </c>
    </row>
    <row r="35" spans="1:73" x14ac:dyDescent="0.2">
      <c r="A35" s="84" t="s">
        <v>72</v>
      </c>
      <c r="B35" s="12">
        <f>_xlfn.IFNA(VLOOKUP($A35,'I-EmEC'!$A:$DD,MATCH(B$1,'I-EmEC'!$A$1:$DD$1,0),FALSE),"")</f>
        <v>100</v>
      </c>
      <c r="C35" s="11">
        <f>_xlfn.IFNA(VLOOKUP($A35,'I-EmEC'!$A:$DD,MATCH(C$1,'I-EmEC'!$A$1:$DD$1,0),FALSE),"")</f>
        <v>100</v>
      </c>
      <c r="D35" s="11">
        <f>_xlfn.IFNA(VLOOKUP($A35,'I-EmEC'!$A:$DD,MATCH(D$1,'I-EmEC'!$A$1:$DD$1,0),FALSE),"")</f>
        <v>100</v>
      </c>
      <c r="E35" s="11">
        <f>_xlfn.IFNA(VLOOKUP($A35,'I-EmEC'!$A:$DD,MATCH(E$1,'I-EmEC'!$A$1:$DD$1,0),FALSE),"")</f>
        <v>100</v>
      </c>
      <c r="F35" s="11">
        <f>_xlfn.IFNA(VLOOKUP($A35,'I-EmEC'!$A:$DD,MATCH(F$1,'I-EmEC'!$A$1:$DD$1,0),FALSE),"")</f>
        <v>96.303901437371664</v>
      </c>
      <c r="G35" s="11">
        <f>_xlfn.IFNA(VLOOKUP($A35,'I-EmEC'!$A:$DD,MATCH(G$1,'I-EmEC'!$A$1:$DD$1,0),FALSE),"")</f>
        <v>100</v>
      </c>
      <c r="H35" s="11">
        <f>_xlfn.IFNA(VLOOKUP($A35,'I-EmEC'!$A:$DD,MATCH(H$1,'I-EmEC'!$A$1:$DD$1,0),FALSE),"")</f>
        <v>100</v>
      </c>
      <c r="I35" s="11">
        <f>_xlfn.IFNA(VLOOKUP($A35,'I-EmEC'!$A:$DD,MATCH(I$1,'I-EmEC'!$A$1:$DD$1,0),FALSE),"")</f>
        <v>98.550724637681157</v>
      </c>
      <c r="J35" s="11">
        <f>_xlfn.IFNA(VLOOKUP($A35,'I-EmEC'!$A:$DD,MATCH(J$1,'I-EmEC'!$A$1:$DD$1,0),FALSE),"")</f>
        <v>96.919917864476375</v>
      </c>
      <c r="K35" s="11">
        <f>_xlfn.IFNA(VLOOKUP($A35,'I-EmEC'!$A:$DD,MATCH(K$1,'I-EmEC'!$A$1:$DD$1,0),FALSE),"")</f>
        <v>96.919917864476375</v>
      </c>
      <c r="L35" s="11">
        <f>_xlfn.IFNA(VLOOKUP($A35,'I-EmEC'!$A:$DD,MATCH(L$1,'I-EmEC'!$A$1:$DD$1,0),FALSE),"")</f>
        <v>100</v>
      </c>
      <c r="M35" s="11">
        <f>_xlfn.IFNA(VLOOKUP($A35,'I-EmEC'!$A:$DD,MATCH(M$1,'I-EmEC'!$A$1:$DD$1,0),FALSE),"")</f>
        <v>99.605522682445752</v>
      </c>
      <c r="N35" s="11">
        <f>_xlfn.IFNA(VLOOKUP($A35,'I-EmEC'!$A:$DD,MATCH(N$1,'I-EmEC'!$A$1:$DD$1,0),FALSE),"")</f>
        <v>100</v>
      </c>
      <c r="O35" s="11">
        <f>_xlfn.IFNA(VLOOKUP($A35,'I-EmEC'!$A:$DD,MATCH(O$1,'I-EmEC'!$A$1:$DD$1,0),FALSE),"")</f>
        <v>94.664031620553359</v>
      </c>
      <c r="P35" s="9">
        <f>_xlfn.IFNA(VLOOKUP($A35,'I-EmEC'!$A:$DD,MATCH(P$1,'I-EmEC'!$A$1:$DD$1,0),FALSE),"")</f>
        <v>10.44</v>
      </c>
      <c r="Q35" s="10">
        <f>_xlfn.IFNA(VLOOKUP($A35,'I-EmEC'!$A:$DD,MATCH(Q$1,'I-EmEC'!$A$1:$DD$1,0),FALSE),"")</f>
        <v>10.43</v>
      </c>
      <c r="R35" s="10">
        <f>_xlfn.IFNA(VLOOKUP($A35,'I-EmEC'!$A:$DD,MATCH(R$1,'I-EmEC'!$A$1:$DD$1,0),FALSE),"")</f>
        <v>10.85</v>
      </c>
      <c r="S35" s="10">
        <f>_xlfn.IFNA(VLOOKUP($A35,'I-EmEC'!$A:$DD,MATCH(S$1,'I-EmEC'!$A$1:$DD$1,0),FALSE),"")</f>
        <v>10.85</v>
      </c>
      <c r="T35" s="10">
        <f>_xlfn.IFNA(VLOOKUP($A35,'I-EmEC'!$A:$DD,MATCH(T$1,'I-EmEC'!$A$1:$DD$1,0),FALSE),"")</f>
        <v>10.99</v>
      </c>
      <c r="U35" s="10">
        <f>_xlfn.IFNA(VLOOKUP($A35,'I-EmEC'!$A:$DD,MATCH(U$1,'I-EmEC'!$A$1:$DD$1,0),FALSE),"")</f>
        <v>10.220000000000001</v>
      </c>
      <c r="V35" s="10">
        <f>_xlfn.IFNA(VLOOKUP($A35,'I-EmEC'!$A:$DD,MATCH(V$1,'I-EmEC'!$A$1:$DD$1,0),FALSE),"")</f>
        <v>10.220000000000001</v>
      </c>
      <c r="W35" s="10">
        <f>_xlfn.IFNA(VLOOKUP($A35,'I-EmEC'!$A:$DD,MATCH(W$1,'I-EmEC'!$A$1:$DD$1,0),FALSE),"")</f>
        <v>9.83</v>
      </c>
      <c r="X35" s="10">
        <f>_xlfn.IFNA(VLOOKUP($A35,'I-EmEC'!$A:$DD,MATCH(X$1,'I-EmEC'!$A$1:$DD$1,0),FALSE),"")</f>
        <v>10.83</v>
      </c>
      <c r="Y35" s="10">
        <f>_xlfn.IFNA(VLOOKUP($A35,'I-EmEC'!$A:$DD,MATCH(Y$1,'I-EmEC'!$A$1:$DD$1,0),FALSE),"")</f>
        <v>10.83</v>
      </c>
      <c r="Z35" s="10">
        <f>_xlfn.IFNA(VLOOKUP($A35,'I-EmEC'!$A:$DD,MATCH(Z$1,'I-EmEC'!$A$1:$DD$1,0),FALSE),"")</f>
        <v>11.12</v>
      </c>
      <c r="AA35" s="10">
        <f>_xlfn.IFNA(VLOOKUP($A35,'I-EmEC'!$A:$DD,MATCH(AA$1,'I-EmEC'!$A$1:$DD$1,0),FALSE),"")</f>
        <v>10.28</v>
      </c>
      <c r="AB35" s="10">
        <f>_xlfn.IFNA(VLOOKUP($A35,'I-EmEC'!$A:$DD,MATCH(AB$1,'I-EmEC'!$A$1:$DD$1,0),FALSE),"")</f>
        <v>10.39</v>
      </c>
      <c r="AC35" s="10">
        <f>_xlfn.IFNA(VLOOKUP($A35,'I-EmEC'!$A:$DD,MATCH(AC$1,'I-EmEC'!$A$1:$DD$1,0),FALSE),"")</f>
        <v>10.039999999999999</v>
      </c>
      <c r="AD35" s="9">
        <f t="shared" si="19"/>
        <v>12.44</v>
      </c>
      <c r="AE35" s="10">
        <f t="shared" si="20"/>
        <v>12.43</v>
      </c>
      <c r="AF35" s="10">
        <f t="shared" si="21"/>
        <v>12.850000000000001</v>
      </c>
      <c r="AG35" s="10">
        <f t="shared" si="22"/>
        <v>12.850000000000001</v>
      </c>
      <c r="AH35" s="10">
        <f t="shared" si="23"/>
        <v>12.97364388150045</v>
      </c>
      <c r="AI35" s="10">
        <f t="shared" si="24"/>
        <v>12.220000000000002</v>
      </c>
      <c r="AJ35" s="10">
        <f t="shared" si="25"/>
        <v>12.220000000000002</v>
      </c>
      <c r="AK35" s="10">
        <f t="shared" si="26"/>
        <v>11.823659821968981</v>
      </c>
      <c r="AL35" s="10">
        <f t="shared" si="27"/>
        <v>12.816413037419455</v>
      </c>
      <c r="AM35" s="10">
        <f t="shared" si="28"/>
        <v>12.816413037419455</v>
      </c>
      <c r="AN35" s="10">
        <f t="shared" si="29"/>
        <v>13.120000000000001</v>
      </c>
      <c r="AO35" s="10">
        <f t="shared" si="30"/>
        <v>12.278283418785326</v>
      </c>
      <c r="AP35" s="10">
        <f t="shared" si="31"/>
        <v>12.390000000000002</v>
      </c>
      <c r="AQ35" s="10">
        <f t="shared" si="32"/>
        <v>12.016184996574765</v>
      </c>
      <c r="AR35" s="21">
        <f t="shared" si="33"/>
        <v>12.44</v>
      </c>
      <c r="AS35" s="11">
        <f t="shared" si="34"/>
        <v>12.97364388150045</v>
      </c>
      <c r="AT35" s="11">
        <f t="shared" si="35"/>
        <v>13.120000000000001</v>
      </c>
      <c r="AU35" s="11">
        <f t="shared" si="36"/>
        <v>12.390000000000002</v>
      </c>
      <c r="AV35" s="12">
        <f t="shared" si="37"/>
        <v>12.44</v>
      </c>
      <c r="AW35" s="11">
        <f t="shared" si="38"/>
        <v>12.489550617244907</v>
      </c>
      <c r="AX35" s="11">
        <f t="shared" si="39"/>
        <v>12.757777373406059</v>
      </c>
      <c r="AY35" s="11">
        <f t="shared" si="40"/>
        <v>12.203092498287383</v>
      </c>
      <c r="AZ35" s="27">
        <f t="shared" si="41"/>
        <v>0.47544632842219148</v>
      </c>
      <c r="BA35" s="10">
        <f t="shared" si="42"/>
        <v>0.46773230384016506</v>
      </c>
      <c r="BB35" s="10">
        <f t="shared" si="43"/>
        <v>0.79172133628528274</v>
      </c>
      <c r="BC35" s="10">
        <f t="shared" si="44"/>
        <v>0.79172133628528274</v>
      </c>
      <c r="BD35" s="10">
        <f t="shared" si="45"/>
        <v>0.88710053041644721</v>
      </c>
      <c r="BE35" s="10">
        <f t="shared" si="46"/>
        <v>0.305737787617609</v>
      </c>
      <c r="BF35" s="10">
        <f t="shared" si="47"/>
        <v>0.305737787617609</v>
      </c>
      <c r="BG35" s="10">
        <f t="shared" si="48"/>
        <v>0</v>
      </c>
      <c r="BH35" s="10">
        <f t="shared" si="49"/>
        <v>0.76581227078708847</v>
      </c>
      <c r="BI35" s="10">
        <f t="shared" si="50"/>
        <v>0.76581227078708847</v>
      </c>
      <c r="BJ35" s="10">
        <f t="shared" si="51"/>
        <v>1</v>
      </c>
      <c r="BK35" s="10">
        <f t="shared" si="52"/>
        <v>0.35069776014106291</v>
      </c>
      <c r="BL35" s="10">
        <f t="shared" si="53"/>
        <v>0.43687620551206074</v>
      </c>
      <c r="BM35" s="10">
        <f t="shared" si="54"/>
        <v>0.14851439295679764</v>
      </c>
      <c r="BN35" s="21">
        <f t="shared" si="55"/>
        <v>0.47544632842219148</v>
      </c>
      <c r="BO35" s="11">
        <f t="shared" si="56"/>
        <v>0.88710053041644721</v>
      </c>
      <c r="BP35" s="11">
        <f t="shared" si="57"/>
        <v>1</v>
      </c>
      <c r="BQ35" s="11">
        <f t="shared" si="58"/>
        <v>0.43687620551206074</v>
      </c>
      <c r="BR35" s="12">
        <f t="shared" si="59"/>
        <v>0.47544632842219148</v>
      </c>
      <c r="BS35" s="11">
        <f t="shared" si="60"/>
        <v>0.5136697963703718</v>
      </c>
      <c r="BT35" s="11">
        <f t="shared" si="61"/>
        <v>0.72058057542880993</v>
      </c>
      <c r="BU35" s="11">
        <f t="shared" si="62"/>
        <v>0.29269529923442916</v>
      </c>
    </row>
    <row r="36" spans="1:73" x14ac:dyDescent="0.2">
      <c r="A36" s="84" t="s">
        <v>121</v>
      </c>
      <c r="B36" s="12">
        <f>_xlfn.IFNA(VLOOKUP($A36,'I-EmEC'!$A:$DD,MATCH(B$1,'I-EmEC'!$A$1:$DD$1,0),FALSE),"")</f>
        <v>38.970588235294116</v>
      </c>
      <c r="C36" s="11">
        <f>_xlfn.IFNA(VLOOKUP($A36,'I-EmEC'!$A:$DD,MATCH(C$1,'I-EmEC'!$A$1:$DD$1,0),FALSE),"")</f>
        <v>28.810408921933089</v>
      </c>
      <c r="D36" s="11">
        <f>_xlfn.IFNA(VLOOKUP($A36,'I-EmEC'!$A:$DD,MATCH(D$1,'I-EmEC'!$A$1:$DD$1,0),FALSE),"")</f>
        <v>53.771760154738878</v>
      </c>
      <c r="E36" s="11">
        <f>_xlfn.IFNA(VLOOKUP($A36,'I-EmEC'!$A:$DD,MATCH(E$1,'I-EmEC'!$A$1:$DD$1,0),FALSE),"")</f>
        <v>53.771760154738878</v>
      </c>
      <c r="F36" s="11">
        <f>_xlfn.IFNA(VLOOKUP($A36,'I-EmEC'!$A:$DD,MATCH(F$1,'I-EmEC'!$A$1:$DD$1,0),FALSE),"")</f>
        <v>63.449691991786445</v>
      </c>
      <c r="G36" s="11">
        <f>_xlfn.IFNA(VLOOKUP($A36,'I-EmEC'!$A:$DD,MATCH(G$1,'I-EmEC'!$A$1:$DD$1,0),FALSE),"")</f>
        <v>32.712215320910978</v>
      </c>
      <c r="H36" s="11">
        <f>_xlfn.IFNA(VLOOKUP($A36,'I-EmEC'!$A:$DD,MATCH(H$1,'I-EmEC'!$A$1:$DD$1,0),FALSE),"")</f>
        <v>32.712215320910978</v>
      </c>
      <c r="I36" s="11">
        <f>_xlfn.IFNA(VLOOKUP($A36,'I-EmEC'!$A:$DD,MATCH(I$1,'I-EmEC'!$A$1:$DD$1,0),FALSE),"")</f>
        <v>20.289855072463769</v>
      </c>
      <c r="J36" s="11">
        <f>_xlfn.IFNA(VLOOKUP($A36,'I-EmEC'!$A:$DD,MATCH(J$1,'I-EmEC'!$A$1:$DD$1,0),FALSE),"")</f>
        <v>72.895277207392198</v>
      </c>
      <c r="K36" s="11">
        <f>_xlfn.IFNA(VLOOKUP($A36,'I-EmEC'!$A:$DD,MATCH(K$1,'I-EmEC'!$A$1:$DD$1,0),FALSE),"")</f>
        <v>72.895277207392198</v>
      </c>
      <c r="L36" s="11">
        <f>_xlfn.IFNA(VLOOKUP($A36,'I-EmEC'!$A:$DD,MATCH(L$1,'I-EmEC'!$A$1:$DD$1,0),FALSE),"")</f>
        <v>62.696629213483149</v>
      </c>
      <c r="M36" s="11">
        <f>_xlfn.IFNA(VLOOKUP($A36,'I-EmEC'!$A:$DD,MATCH(M$1,'I-EmEC'!$A$1:$DD$1,0),FALSE),"")</f>
        <v>55.621301775147927</v>
      </c>
      <c r="N36" s="11">
        <f>_xlfn.IFNA(VLOOKUP($A36,'I-EmEC'!$A:$DD,MATCH(N$1,'I-EmEC'!$A$1:$DD$1,0),FALSE),"")</f>
        <v>9.5238095238095237</v>
      </c>
      <c r="O36" s="11" t="str">
        <f>_xlfn.IFNA(VLOOKUP($A36,'I-EmEC'!$A:$DD,MATCH(O$1,'I-EmEC'!$A$1:$DD$1,0),FALSE),"")</f>
        <v/>
      </c>
      <c r="P36" s="9">
        <f>_xlfn.IFNA(VLOOKUP($A36,'I-EmEC'!$A:$DD,MATCH(P$1,'I-EmEC'!$A$1:$DD$1,0),FALSE),"")</f>
        <v>8.34</v>
      </c>
      <c r="Q36" s="10">
        <f>_xlfn.IFNA(VLOOKUP($A36,'I-EmEC'!$A:$DD,MATCH(Q$1,'I-EmEC'!$A$1:$DD$1,0),FALSE),"")</f>
        <v>8.35</v>
      </c>
      <c r="R36" s="10">
        <f>_xlfn.IFNA(VLOOKUP($A36,'I-EmEC'!$A:$DD,MATCH(R$1,'I-EmEC'!$A$1:$DD$1,0),FALSE),"")</f>
        <v>8.58</v>
      </c>
      <c r="S36" s="10">
        <f>_xlfn.IFNA(VLOOKUP($A36,'I-EmEC'!$A:$DD,MATCH(S$1,'I-EmEC'!$A$1:$DD$1,0),FALSE),"")</f>
        <v>8.58</v>
      </c>
      <c r="T36" s="10">
        <f>_xlfn.IFNA(VLOOKUP($A36,'I-EmEC'!$A:$DD,MATCH(T$1,'I-EmEC'!$A$1:$DD$1,0),FALSE),"")</f>
        <v>8.93</v>
      </c>
      <c r="U36" s="10">
        <f>_xlfn.IFNA(VLOOKUP($A36,'I-EmEC'!$A:$DD,MATCH(U$1,'I-EmEC'!$A$1:$DD$1,0),FALSE),"")</f>
        <v>8.41</v>
      </c>
      <c r="V36" s="10">
        <f>_xlfn.IFNA(VLOOKUP($A36,'I-EmEC'!$A:$DD,MATCH(V$1,'I-EmEC'!$A$1:$DD$1,0),FALSE),"")</f>
        <v>8.41</v>
      </c>
      <c r="W36" s="10">
        <f>_xlfn.IFNA(VLOOKUP($A36,'I-EmEC'!$A:$DD,MATCH(W$1,'I-EmEC'!$A$1:$DD$1,0),FALSE),"")</f>
        <v>8.35</v>
      </c>
      <c r="X36" s="10">
        <f>_xlfn.IFNA(VLOOKUP($A36,'I-EmEC'!$A:$DD,MATCH(X$1,'I-EmEC'!$A$1:$DD$1,0),FALSE),"")</f>
        <v>9.41</v>
      </c>
      <c r="Y36" s="10">
        <f>_xlfn.IFNA(VLOOKUP($A36,'I-EmEC'!$A:$DD,MATCH(Y$1,'I-EmEC'!$A$1:$DD$1,0),FALSE),"")</f>
        <v>9.41</v>
      </c>
      <c r="Z36" s="10">
        <f>_xlfn.IFNA(VLOOKUP($A36,'I-EmEC'!$A:$DD,MATCH(Z$1,'I-EmEC'!$A$1:$DD$1,0),FALSE),"")</f>
        <v>9.32</v>
      </c>
      <c r="AA36" s="10">
        <f>_xlfn.IFNA(VLOOKUP($A36,'I-EmEC'!$A:$DD,MATCH(AA$1,'I-EmEC'!$A$1:$DD$1,0),FALSE),"")</f>
        <v>8.82</v>
      </c>
      <c r="AB36" s="10">
        <f>_xlfn.IFNA(VLOOKUP($A36,'I-EmEC'!$A:$DD,MATCH(AB$1,'I-EmEC'!$A$1:$DD$1,0),FALSE),"")</f>
        <v>8.2899999999999991</v>
      </c>
      <c r="AC36" s="10" t="str">
        <f>_xlfn.IFNA(VLOOKUP($A36,'I-EmEC'!$A:$DD,MATCH(AC$1,'I-EmEC'!$A$1:$DD$1,0),FALSE),"")</f>
        <v/>
      </c>
      <c r="AD36" s="9">
        <f t="shared" si="19"/>
        <v>9.930736961230572</v>
      </c>
      <c r="AE36" s="10">
        <f t="shared" si="20"/>
        <v>9.8095494225039026</v>
      </c>
      <c r="AF36" s="10">
        <f t="shared" si="21"/>
        <v>10.310554252824135</v>
      </c>
      <c r="AG36" s="10">
        <f t="shared" si="22"/>
        <v>10.310554252824135</v>
      </c>
      <c r="AH36" s="10">
        <f t="shared" si="23"/>
        <v>10.7324295182102</v>
      </c>
      <c r="AI36" s="10">
        <f t="shared" si="24"/>
        <v>9.9247099562029106</v>
      </c>
      <c r="AJ36" s="10">
        <f t="shared" si="25"/>
        <v>9.9247099562029106</v>
      </c>
      <c r="AK36" s="10">
        <f t="shared" si="26"/>
        <v>9.6572789449409839</v>
      </c>
      <c r="AL36" s="10">
        <f t="shared" si="27"/>
        <v>11.272699391840462</v>
      </c>
      <c r="AM36" s="10">
        <f t="shared" si="28"/>
        <v>11.272699391840462</v>
      </c>
      <c r="AN36" s="10">
        <f t="shared" si="29"/>
        <v>11.117244192292667</v>
      </c>
      <c r="AO36" s="10">
        <f t="shared" si="30"/>
        <v>10.565241148986026</v>
      </c>
      <c r="AP36" s="10">
        <f t="shared" si="31"/>
        <v>9.2688107009300609</v>
      </c>
      <c r="AQ36" s="10" t="str">
        <f t="shared" si="32"/>
        <v/>
      </c>
      <c r="AR36" s="21">
        <f t="shared" si="33"/>
        <v>9.930736961230572</v>
      </c>
      <c r="AS36" s="11">
        <f t="shared" si="34"/>
        <v>10.7324295182102</v>
      </c>
      <c r="AT36" s="11">
        <f t="shared" si="35"/>
        <v>11.272699391840462</v>
      </c>
      <c r="AU36" s="11">
        <f t="shared" si="36"/>
        <v>9.2688107009300609</v>
      </c>
      <c r="AV36" s="12">
        <f t="shared" si="37"/>
        <v>9.930736961230572</v>
      </c>
      <c r="AW36" s="11">
        <f t="shared" si="38"/>
        <v>10.143372813534212</v>
      </c>
      <c r="AX36" s="11">
        <f t="shared" si="39"/>
        <v>11.056971031239904</v>
      </c>
      <c r="AY36" s="11">
        <f t="shared" si="40"/>
        <v>9.2688107009300609</v>
      </c>
      <c r="AZ36" s="27">
        <f t="shared" si="41"/>
        <v>0.3303208722635122</v>
      </c>
      <c r="BA36" s="10">
        <f t="shared" si="42"/>
        <v>0.26984468949129847</v>
      </c>
      <c r="BB36" s="10">
        <f t="shared" si="43"/>
        <v>0.51986098660040447</v>
      </c>
      <c r="BC36" s="10">
        <f t="shared" si="44"/>
        <v>0.51986098660040447</v>
      </c>
      <c r="BD36" s="10">
        <f t="shared" si="45"/>
        <v>0.73038927956382249</v>
      </c>
      <c r="BE36" s="10">
        <f t="shared" si="46"/>
        <v>0.32731321766922272</v>
      </c>
      <c r="BF36" s="10">
        <f t="shared" si="47"/>
        <v>0.32731321766922272</v>
      </c>
      <c r="BG36" s="10">
        <f t="shared" si="48"/>
        <v>0.1938571966462046</v>
      </c>
      <c r="BH36" s="10">
        <f t="shared" si="49"/>
        <v>1</v>
      </c>
      <c r="BI36" s="10">
        <f t="shared" si="50"/>
        <v>1</v>
      </c>
      <c r="BJ36" s="10">
        <f t="shared" si="51"/>
        <v>0.92242323625412093</v>
      </c>
      <c r="BK36" s="10">
        <f t="shared" si="52"/>
        <v>0.6469573155118582</v>
      </c>
      <c r="BL36" s="10">
        <f t="shared" si="53"/>
        <v>0</v>
      </c>
      <c r="BM36" s="10" t="str">
        <f t="shared" si="54"/>
        <v/>
      </c>
      <c r="BN36" s="21">
        <f t="shared" si="55"/>
        <v>0.3303208722635122</v>
      </c>
      <c r="BO36" s="11">
        <f t="shared" si="56"/>
        <v>0.73038927956382249</v>
      </c>
      <c r="BP36" s="11">
        <f t="shared" si="57"/>
        <v>1</v>
      </c>
      <c r="BQ36" s="11">
        <f t="shared" si="58"/>
        <v>0</v>
      </c>
      <c r="BR36" s="12">
        <f t="shared" si="59"/>
        <v>0.3303208722635122</v>
      </c>
      <c r="BS36" s="11">
        <f t="shared" si="60"/>
        <v>0.43643248079154695</v>
      </c>
      <c r="BT36" s="11">
        <f t="shared" si="61"/>
        <v>0.89234513794149484</v>
      </c>
      <c r="BU36" s="11">
        <f t="shared" si="62"/>
        <v>0</v>
      </c>
    </row>
    <row r="37" spans="1:73" x14ac:dyDescent="0.2">
      <c r="A37" s="84" t="s">
        <v>122</v>
      </c>
      <c r="B37" s="12" t="str">
        <f>_xlfn.IFNA(VLOOKUP($A37,'I-EmEC'!$A:$DD,MATCH(B$1,'I-EmEC'!$A$1:$DD$1,0),FALSE),"")</f>
        <v/>
      </c>
      <c r="C37" s="11" t="str">
        <f>_xlfn.IFNA(VLOOKUP($A37,'I-EmEC'!$A:$DD,MATCH(C$1,'I-EmEC'!$A$1:$DD$1,0),FALSE),"")</f>
        <v/>
      </c>
      <c r="D37" s="11">
        <f>_xlfn.IFNA(VLOOKUP($A37,'I-EmEC'!$A:$DD,MATCH(D$1,'I-EmEC'!$A$1:$DD$1,0),FALSE),"")</f>
        <v>42.359767891682786</v>
      </c>
      <c r="E37" s="11">
        <f>_xlfn.IFNA(VLOOKUP($A37,'I-EmEC'!$A:$DD,MATCH(E$1,'I-EmEC'!$A$1:$DD$1,0),FALSE),"")</f>
        <v>42.359767891682786</v>
      </c>
      <c r="F37" s="11">
        <f>_xlfn.IFNA(VLOOKUP($A37,'I-EmEC'!$A:$DD,MATCH(F$1,'I-EmEC'!$A$1:$DD$1,0),FALSE),"")</f>
        <v>66.735112936344962</v>
      </c>
      <c r="G37" s="11">
        <f>_xlfn.IFNA(VLOOKUP($A37,'I-EmEC'!$A:$DD,MATCH(G$1,'I-EmEC'!$A$1:$DD$1,0),FALSE),"")</f>
        <v>40.165631469979296</v>
      </c>
      <c r="H37" s="11">
        <f>_xlfn.IFNA(VLOOKUP($A37,'I-EmEC'!$A:$DD,MATCH(H$1,'I-EmEC'!$A$1:$DD$1,0),FALSE),"")</f>
        <v>40.165631469979296</v>
      </c>
      <c r="I37" s="11">
        <f>_xlfn.IFNA(VLOOKUP($A37,'I-EmEC'!$A:$DD,MATCH(I$1,'I-EmEC'!$A$1:$DD$1,0),FALSE),"")</f>
        <v>52.463768115942038</v>
      </c>
      <c r="J37" s="11">
        <f>_xlfn.IFNA(VLOOKUP($A37,'I-EmEC'!$A:$DD,MATCH(J$1,'I-EmEC'!$A$1:$DD$1,0),FALSE),"")</f>
        <v>73.100616016427097</v>
      </c>
      <c r="K37" s="11">
        <f>_xlfn.IFNA(VLOOKUP($A37,'I-EmEC'!$A:$DD,MATCH(K$1,'I-EmEC'!$A$1:$DD$1,0),FALSE),"")</f>
        <v>73.100616016427097</v>
      </c>
      <c r="L37" s="11">
        <f>_xlfn.IFNA(VLOOKUP($A37,'I-EmEC'!$A:$DD,MATCH(L$1,'I-EmEC'!$A$1:$DD$1,0),FALSE),"")</f>
        <v>65.168539325842701</v>
      </c>
      <c r="M37" s="11">
        <f>_xlfn.IFNA(VLOOKUP($A37,'I-EmEC'!$A:$DD,MATCH(M$1,'I-EmEC'!$A$1:$DD$1,0),FALSE),"")</f>
        <v>39.250493096646935</v>
      </c>
      <c r="N37" s="11">
        <f>_xlfn.IFNA(VLOOKUP($A37,'I-EmEC'!$A:$DD,MATCH(N$1,'I-EmEC'!$A$1:$DD$1,0),FALSE),"")</f>
        <v>15.428571428571429</v>
      </c>
      <c r="O37" s="11">
        <f>_xlfn.IFNA(VLOOKUP($A37,'I-EmEC'!$A:$DD,MATCH(O$1,'I-EmEC'!$A$1:$DD$1,0),FALSE),"")</f>
        <v>31.225296442687746</v>
      </c>
      <c r="P37" s="9" t="str">
        <f>_xlfn.IFNA(VLOOKUP($A37,'I-EmEC'!$A:$DD,MATCH(P$1,'I-EmEC'!$A$1:$DD$1,0),FALSE),"")</f>
        <v/>
      </c>
      <c r="Q37" s="10" t="str">
        <f>_xlfn.IFNA(VLOOKUP($A37,'I-EmEC'!$A:$DD,MATCH(Q$1,'I-EmEC'!$A$1:$DD$1,0),FALSE),"")</f>
        <v/>
      </c>
      <c r="R37" s="10">
        <f>_xlfn.IFNA(VLOOKUP($A37,'I-EmEC'!$A:$DD,MATCH(R$1,'I-EmEC'!$A$1:$DD$1,0),FALSE),"")</f>
        <v>7.4</v>
      </c>
      <c r="S37" s="10">
        <f>_xlfn.IFNA(VLOOKUP($A37,'I-EmEC'!$A:$DD,MATCH(S$1,'I-EmEC'!$A$1:$DD$1,0),FALSE),"")</f>
        <v>7.4</v>
      </c>
      <c r="T37" s="10">
        <f>_xlfn.IFNA(VLOOKUP($A37,'I-EmEC'!$A:$DD,MATCH(T$1,'I-EmEC'!$A$1:$DD$1,0),FALSE),"")</f>
        <v>7.93</v>
      </c>
      <c r="U37" s="10">
        <f>_xlfn.IFNA(VLOOKUP($A37,'I-EmEC'!$A:$DD,MATCH(U$1,'I-EmEC'!$A$1:$DD$1,0),FALSE),"")</f>
        <v>7.28</v>
      </c>
      <c r="V37" s="10">
        <f>_xlfn.IFNA(VLOOKUP($A37,'I-EmEC'!$A:$DD,MATCH(V$1,'I-EmEC'!$A$1:$DD$1,0),FALSE),"")</f>
        <v>7.28</v>
      </c>
      <c r="W37" s="10">
        <f>_xlfn.IFNA(VLOOKUP($A37,'I-EmEC'!$A:$DD,MATCH(W$1,'I-EmEC'!$A$1:$DD$1,0),FALSE),"")</f>
        <v>8.31</v>
      </c>
      <c r="X37" s="10">
        <f>_xlfn.IFNA(VLOOKUP($A37,'I-EmEC'!$A:$DD,MATCH(X$1,'I-EmEC'!$A$1:$DD$1,0),FALSE),"")</f>
        <v>8.64</v>
      </c>
      <c r="Y37" s="10">
        <f>_xlfn.IFNA(VLOOKUP($A37,'I-EmEC'!$A:$DD,MATCH(Y$1,'I-EmEC'!$A$1:$DD$1,0),FALSE),"")</f>
        <v>8.64</v>
      </c>
      <c r="Z37" s="10">
        <f>_xlfn.IFNA(VLOOKUP($A37,'I-EmEC'!$A:$DD,MATCH(Z$1,'I-EmEC'!$A$1:$DD$1,0),FALSE),"")</f>
        <v>8.61</v>
      </c>
      <c r="AA37" s="10">
        <f>_xlfn.IFNA(VLOOKUP($A37,'I-EmEC'!$A:$DD,MATCH(AA$1,'I-EmEC'!$A$1:$DD$1,0),FALSE),"")</f>
        <v>7.09</v>
      </c>
      <c r="AB37" s="10">
        <f>_xlfn.IFNA(VLOOKUP($A37,'I-EmEC'!$A:$DD,MATCH(AB$1,'I-EmEC'!$A$1:$DD$1,0),FALSE),"")</f>
        <v>7.09</v>
      </c>
      <c r="AC37" s="10">
        <f>_xlfn.IFNA(VLOOKUP($A37,'I-EmEC'!$A:$DD,MATCH(AC$1,'I-EmEC'!$A$1:$DD$1,0),FALSE),"")</f>
        <v>6.58</v>
      </c>
      <c r="AD37" s="9" t="str">
        <f t="shared" si="19"/>
        <v/>
      </c>
      <c r="AE37" s="10" t="str">
        <f t="shared" si="20"/>
        <v/>
      </c>
      <c r="AF37" s="10">
        <f t="shared" si="21"/>
        <v>9.0269535717461782</v>
      </c>
      <c r="AG37" s="10">
        <f t="shared" si="22"/>
        <v>9.0269535717461782</v>
      </c>
      <c r="AH37" s="10">
        <f t="shared" si="23"/>
        <v>9.7543543997642406</v>
      </c>
      <c r="AI37" s="10">
        <f t="shared" si="24"/>
        <v>8.883854599178715</v>
      </c>
      <c r="AJ37" s="10">
        <f t="shared" si="25"/>
        <v>8.883854599178715</v>
      </c>
      <c r="AK37" s="10">
        <f t="shared" si="26"/>
        <v>10.029859479795912</v>
      </c>
      <c r="AL37" s="10">
        <f t="shared" si="27"/>
        <v>10.503921036758243</v>
      </c>
      <c r="AM37" s="10">
        <f t="shared" si="28"/>
        <v>10.503921036758243</v>
      </c>
      <c r="AN37" s="10">
        <f t="shared" si="29"/>
        <v>10.424037986918025</v>
      </c>
      <c r="AO37" s="10">
        <f t="shared" si="30"/>
        <v>8.6838451170763697</v>
      </c>
      <c r="AP37" s="10">
        <f t="shared" si="31"/>
        <v>8.2783257154726932</v>
      </c>
      <c r="AQ37" s="10">
        <f t="shared" si="32"/>
        <v>8.0745065701146235</v>
      </c>
      <c r="AR37" s="21" t="str">
        <f t="shared" si="33"/>
        <v/>
      </c>
      <c r="AS37" s="11">
        <f t="shared" si="34"/>
        <v>10.029859479795912</v>
      </c>
      <c r="AT37" s="11">
        <f t="shared" si="35"/>
        <v>10.503921036758243</v>
      </c>
      <c r="AU37" s="11">
        <f t="shared" si="36"/>
        <v>8.2783257154726932</v>
      </c>
      <c r="AV37" s="12" t="str">
        <f t="shared" si="37"/>
        <v/>
      </c>
      <c r="AW37" s="11">
        <f t="shared" si="38"/>
        <v>9.2676383702349892</v>
      </c>
      <c r="AX37" s="11">
        <f t="shared" si="39"/>
        <v>10.02893129437772</v>
      </c>
      <c r="AY37" s="11">
        <f t="shared" si="40"/>
        <v>8.1764161427936592</v>
      </c>
      <c r="AZ37" s="27" t="str">
        <f t="shared" si="41"/>
        <v/>
      </c>
      <c r="BA37" s="10" t="str">
        <f t="shared" si="42"/>
        <v/>
      </c>
      <c r="BB37" s="10">
        <f t="shared" si="43"/>
        <v>0.39204796658160063</v>
      </c>
      <c r="BC37" s="10">
        <f t="shared" si="44"/>
        <v>0.39204796658160063</v>
      </c>
      <c r="BD37" s="10">
        <f t="shared" si="45"/>
        <v>0.69146201799416585</v>
      </c>
      <c r="BE37" s="10">
        <f t="shared" si="46"/>
        <v>0.33314530730618974</v>
      </c>
      <c r="BF37" s="10">
        <f t="shared" si="47"/>
        <v>0.33314530730618974</v>
      </c>
      <c r="BG37" s="10">
        <f t="shared" si="48"/>
        <v>0.80486591996907164</v>
      </c>
      <c r="BH37" s="10">
        <f t="shared" si="49"/>
        <v>1</v>
      </c>
      <c r="BI37" s="10">
        <f t="shared" si="50"/>
        <v>1</v>
      </c>
      <c r="BJ37" s="10">
        <f t="shared" si="51"/>
        <v>0.96711839377881825</v>
      </c>
      <c r="BK37" s="10">
        <f t="shared" si="52"/>
        <v>0.250817040619497</v>
      </c>
      <c r="BL37" s="10">
        <f t="shared" si="53"/>
        <v>8.3896407202867312E-2</v>
      </c>
      <c r="BM37" s="10">
        <f t="shared" si="54"/>
        <v>0</v>
      </c>
      <c r="BN37" s="21" t="str">
        <f t="shared" si="55"/>
        <v/>
      </c>
      <c r="BO37" s="11">
        <f t="shared" si="56"/>
        <v>0.80486591996907164</v>
      </c>
      <c r="BP37" s="11">
        <f t="shared" si="57"/>
        <v>1</v>
      </c>
      <c r="BQ37" s="11">
        <f t="shared" si="58"/>
        <v>8.3896407202867312E-2</v>
      </c>
      <c r="BR37" s="12" t="str">
        <f t="shared" si="59"/>
        <v/>
      </c>
      <c r="BS37" s="11">
        <f t="shared" si="60"/>
        <v>0.49111908095646967</v>
      </c>
      <c r="BT37" s="11">
        <f t="shared" si="61"/>
        <v>0.80448385859957883</v>
      </c>
      <c r="BU37" s="11">
        <f t="shared" si="62"/>
        <v>4.1948203601433656E-2</v>
      </c>
    </row>
    <row r="38" spans="1:73" x14ac:dyDescent="0.2">
      <c r="A38" s="84" t="s">
        <v>70</v>
      </c>
      <c r="B38" s="12" t="str">
        <f>_xlfn.IFNA(VLOOKUP($A38,'I-EmEC'!$A:$DD,MATCH(B$1,'I-EmEC'!$A$1:$DD$1,0),FALSE),"")</f>
        <v/>
      </c>
      <c r="C38" s="11" t="str">
        <f>_xlfn.IFNA(VLOOKUP($A38,'I-EmEC'!$A:$DD,MATCH(C$1,'I-EmEC'!$A$1:$DD$1,0),FALSE),"")</f>
        <v/>
      </c>
      <c r="D38" s="11">
        <f>_xlfn.IFNA(VLOOKUP($A38,'I-EmEC'!$A:$DD,MATCH(D$1,'I-EmEC'!$A$1:$DD$1,0),FALSE),"")</f>
        <v>21.663442940038685</v>
      </c>
      <c r="E38" s="11">
        <f>_xlfn.IFNA(VLOOKUP($A38,'I-EmEC'!$A:$DD,MATCH(E$1,'I-EmEC'!$A$1:$DD$1,0),FALSE),"")</f>
        <v>21.663442940038685</v>
      </c>
      <c r="F38" s="11" t="str">
        <f>_xlfn.IFNA(VLOOKUP($A38,'I-EmEC'!$A:$DD,MATCH(F$1,'I-EmEC'!$A$1:$DD$1,0),FALSE),"")</f>
        <v/>
      </c>
      <c r="G38" s="11">
        <f>_xlfn.IFNA(VLOOKUP($A38,'I-EmEC'!$A:$DD,MATCH(G$1,'I-EmEC'!$A$1:$DD$1,0),FALSE),"")</f>
        <v>21.946169772256731</v>
      </c>
      <c r="H38" s="11">
        <f>_xlfn.IFNA(VLOOKUP($A38,'I-EmEC'!$A:$DD,MATCH(H$1,'I-EmEC'!$A$1:$DD$1,0),FALSE),"")</f>
        <v>21.946169772256731</v>
      </c>
      <c r="I38" s="11" t="str">
        <f>_xlfn.IFNA(VLOOKUP($A38,'I-EmEC'!$A:$DD,MATCH(I$1,'I-EmEC'!$A$1:$DD$1,0),FALSE),"")</f>
        <v/>
      </c>
      <c r="J38" s="11" t="str">
        <f>_xlfn.IFNA(VLOOKUP($A38,'I-EmEC'!$A:$DD,MATCH(J$1,'I-EmEC'!$A$1:$DD$1,0),FALSE),"")</f>
        <v/>
      </c>
      <c r="K38" s="11" t="str">
        <f>_xlfn.IFNA(VLOOKUP($A38,'I-EmEC'!$A:$DD,MATCH(K$1,'I-EmEC'!$A$1:$DD$1,0),FALSE),"")</f>
        <v/>
      </c>
      <c r="L38" s="11">
        <f>_xlfn.IFNA(VLOOKUP($A38,'I-EmEC'!$A:$DD,MATCH(L$1,'I-EmEC'!$A$1:$DD$1,0),FALSE),"")</f>
        <v>18.202247191011235</v>
      </c>
      <c r="M38" s="11" t="str">
        <f>_xlfn.IFNA(VLOOKUP($A38,'I-EmEC'!$A:$DD,MATCH(M$1,'I-EmEC'!$A$1:$DD$1,0),FALSE),"")</f>
        <v/>
      </c>
      <c r="N38" s="11">
        <f>_xlfn.IFNA(VLOOKUP($A38,'I-EmEC'!$A:$DD,MATCH(N$1,'I-EmEC'!$A$1:$DD$1,0),FALSE),"")</f>
        <v>21.904761904761905</v>
      </c>
      <c r="O38" s="11">
        <f>_xlfn.IFNA(VLOOKUP($A38,'I-EmEC'!$A:$DD,MATCH(O$1,'I-EmEC'!$A$1:$DD$1,0),FALSE),"")</f>
        <v>20.158102766798415</v>
      </c>
      <c r="P38" s="9" t="str">
        <f>_xlfn.IFNA(VLOOKUP($A38,'I-EmEC'!$A:$DD,MATCH(P$1,'I-EmEC'!$A$1:$DD$1,0),FALSE),"")</f>
        <v/>
      </c>
      <c r="Q38" s="10" t="str">
        <f>_xlfn.IFNA(VLOOKUP($A38,'I-EmEC'!$A:$DD,MATCH(Q$1,'I-EmEC'!$A$1:$DD$1,0),FALSE),"")</f>
        <v/>
      </c>
      <c r="R38" s="10">
        <f>_xlfn.IFNA(VLOOKUP($A38,'I-EmEC'!$A:$DD,MATCH(R$1,'I-EmEC'!$A$1:$DD$1,0),FALSE),"")</f>
        <v>7.88</v>
      </c>
      <c r="S38" s="10">
        <f>_xlfn.IFNA(VLOOKUP($A38,'I-EmEC'!$A:$DD,MATCH(S$1,'I-EmEC'!$A$1:$DD$1,0),FALSE),"")</f>
        <v>7.88</v>
      </c>
      <c r="T38" s="10" t="str">
        <f>_xlfn.IFNA(VLOOKUP($A38,'I-EmEC'!$A:$DD,MATCH(T$1,'I-EmEC'!$A$1:$DD$1,0),FALSE),"")</f>
        <v/>
      </c>
      <c r="U38" s="10">
        <f>_xlfn.IFNA(VLOOKUP($A38,'I-EmEC'!$A:$DD,MATCH(U$1,'I-EmEC'!$A$1:$DD$1,0),FALSE),"")</f>
        <v>7.94</v>
      </c>
      <c r="V38" s="10">
        <f>_xlfn.IFNA(VLOOKUP($A38,'I-EmEC'!$A:$DD,MATCH(V$1,'I-EmEC'!$A$1:$DD$1,0),FALSE),"")</f>
        <v>7.94</v>
      </c>
      <c r="W38" s="10" t="str">
        <f>_xlfn.IFNA(VLOOKUP($A38,'I-EmEC'!$A:$DD,MATCH(W$1,'I-EmEC'!$A$1:$DD$1,0),FALSE),"")</f>
        <v/>
      </c>
      <c r="X38" s="10" t="str">
        <f>_xlfn.IFNA(VLOOKUP($A38,'I-EmEC'!$A:$DD,MATCH(X$1,'I-EmEC'!$A$1:$DD$1,0),FALSE),"")</f>
        <v/>
      </c>
      <c r="Y38" s="10" t="str">
        <f>_xlfn.IFNA(VLOOKUP($A38,'I-EmEC'!$A:$DD,MATCH(Y$1,'I-EmEC'!$A$1:$DD$1,0),FALSE),"")</f>
        <v/>
      </c>
      <c r="Z38" s="10">
        <f>_xlfn.IFNA(VLOOKUP($A38,'I-EmEC'!$A:$DD,MATCH(Z$1,'I-EmEC'!$A$1:$DD$1,0),FALSE),"")</f>
        <v>7.31</v>
      </c>
      <c r="AA38" s="10" t="str">
        <f>_xlfn.IFNA(VLOOKUP($A38,'I-EmEC'!$A:$DD,MATCH(AA$1,'I-EmEC'!$A$1:$DD$1,0),FALSE),"")</f>
        <v/>
      </c>
      <c r="AB38" s="10">
        <f>_xlfn.IFNA(VLOOKUP($A38,'I-EmEC'!$A:$DD,MATCH(AB$1,'I-EmEC'!$A$1:$DD$1,0),FALSE),"")</f>
        <v>7.85</v>
      </c>
      <c r="AC38" s="10">
        <f>_xlfn.IFNA(VLOOKUP($A38,'I-EmEC'!$A:$DD,MATCH(AC$1,'I-EmEC'!$A$1:$DD$1,0),FALSE),"")</f>
        <v>7.72</v>
      </c>
      <c r="AD38" s="9" t="str">
        <f t="shared" si="19"/>
        <v/>
      </c>
      <c r="AE38" s="10" t="str">
        <f t="shared" si="20"/>
        <v/>
      </c>
      <c r="AF38" s="10">
        <f t="shared" si="21"/>
        <v>9.2157274795762412</v>
      </c>
      <c r="AG38" s="10">
        <f t="shared" si="22"/>
        <v>9.2157274795762412</v>
      </c>
      <c r="AH38" s="10" t="str">
        <f t="shared" si="23"/>
        <v/>
      </c>
      <c r="AI38" s="10">
        <f t="shared" si="24"/>
        <v>9.28135873451326</v>
      </c>
      <c r="AJ38" s="10">
        <f t="shared" si="25"/>
        <v>9.28135873451326</v>
      </c>
      <c r="AK38" s="10" t="str">
        <f t="shared" si="26"/>
        <v/>
      </c>
      <c r="AL38" s="10" t="str">
        <f t="shared" si="27"/>
        <v/>
      </c>
      <c r="AM38" s="10" t="str">
        <f t="shared" si="28"/>
        <v/>
      </c>
      <c r="AN38" s="10">
        <f t="shared" si="29"/>
        <v>8.5701250078977189</v>
      </c>
      <c r="AO38" s="10" t="str">
        <f t="shared" si="30"/>
        <v/>
      </c>
      <c r="AP38" s="10">
        <f t="shared" si="31"/>
        <v>9.1905385369476544</v>
      </c>
      <c r="AQ38" s="10">
        <f t="shared" si="32"/>
        <v>9.0244496549221189</v>
      </c>
      <c r="AR38" s="21" t="str">
        <f t="shared" si="33"/>
        <v/>
      </c>
      <c r="AS38" s="11">
        <f t="shared" si="34"/>
        <v>9.28135873451326</v>
      </c>
      <c r="AT38" s="11">
        <f t="shared" si="35"/>
        <v>8.5701250078977189</v>
      </c>
      <c r="AU38" s="11">
        <f t="shared" si="36"/>
        <v>9.1905385369476544</v>
      </c>
      <c r="AV38" s="12" t="str">
        <f t="shared" si="37"/>
        <v/>
      </c>
      <c r="AW38" s="11">
        <f t="shared" si="38"/>
        <v>9.2485431070447515</v>
      </c>
      <c r="AX38" s="11">
        <f t="shared" si="39"/>
        <v>8.5701250078977189</v>
      </c>
      <c r="AY38" s="11">
        <f t="shared" si="40"/>
        <v>9.1074940959348858</v>
      </c>
      <c r="AZ38" s="27" t="str">
        <f t="shared" si="41"/>
        <v/>
      </c>
      <c r="BA38" s="10" t="str">
        <f t="shared" si="42"/>
        <v/>
      </c>
      <c r="BB38" s="10">
        <f t="shared" si="43"/>
        <v>0.90772195906775954</v>
      </c>
      <c r="BC38" s="10">
        <f t="shared" si="44"/>
        <v>0.90772195906775954</v>
      </c>
      <c r="BD38" s="10" t="str">
        <f t="shared" si="45"/>
        <v/>
      </c>
      <c r="BE38" s="10">
        <f t="shared" si="46"/>
        <v>1</v>
      </c>
      <c r="BF38" s="10">
        <f t="shared" si="47"/>
        <v>1</v>
      </c>
      <c r="BG38" s="10" t="str">
        <f t="shared" si="48"/>
        <v/>
      </c>
      <c r="BH38" s="10" t="str">
        <f t="shared" si="49"/>
        <v/>
      </c>
      <c r="BI38" s="10" t="str">
        <f t="shared" si="50"/>
        <v/>
      </c>
      <c r="BJ38" s="10">
        <f t="shared" si="51"/>
        <v>0</v>
      </c>
      <c r="BK38" s="10" t="str">
        <f t="shared" si="52"/>
        <v/>
      </c>
      <c r="BL38" s="10">
        <f t="shared" si="53"/>
        <v>0.87230611518131984</v>
      </c>
      <c r="BM38" s="10">
        <f t="shared" si="54"/>
        <v>0.63878389061544905</v>
      </c>
      <c r="BN38" s="21" t="str">
        <f t="shared" si="55"/>
        <v/>
      </c>
      <c r="BO38" s="11">
        <f t="shared" si="56"/>
        <v>1</v>
      </c>
      <c r="BP38" s="11">
        <f t="shared" si="57"/>
        <v>0</v>
      </c>
      <c r="BQ38" s="11">
        <f t="shared" si="58"/>
        <v>0.87230611518131984</v>
      </c>
      <c r="BR38" s="12" t="str">
        <f t="shared" si="59"/>
        <v/>
      </c>
      <c r="BS38" s="11">
        <f t="shared" si="60"/>
        <v>0.95386097953387972</v>
      </c>
      <c r="BT38" s="11">
        <f t="shared" si="61"/>
        <v>0</v>
      </c>
      <c r="BU38" s="11">
        <f t="shared" si="62"/>
        <v>0.75554500289838444</v>
      </c>
    </row>
    <row r="39" spans="1:73" x14ac:dyDescent="0.2">
      <c r="A39" s="84" t="s">
        <v>71</v>
      </c>
      <c r="B39" s="12" t="str">
        <f>_xlfn.IFNA(VLOOKUP($A39,'I-EmEC'!$A:$DD,MATCH(B$1,'I-EmEC'!$A$1:$DD$1,0),FALSE),"")</f>
        <v/>
      </c>
      <c r="C39" s="11" t="str">
        <f>_xlfn.IFNA(VLOOKUP($A39,'I-EmEC'!$A:$DD,MATCH(C$1,'I-EmEC'!$A$1:$DD$1,0),FALSE),"")</f>
        <v/>
      </c>
      <c r="D39" s="11">
        <f>_xlfn.IFNA(VLOOKUP($A39,'I-EmEC'!$A:$DD,MATCH(D$1,'I-EmEC'!$A$1:$DD$1,0),FALSE),"")</f>
        <v>31.334622823984525</v>
      </c>
      <c r="E39" s="11">
        <f>_xlfn.IFNA(VLOOKUP($A39,'I-EmEC'!$A:$DD,MATCH(E$1,'I-EmEC'!$A$1:$DD$1,0),FALSE),"")</f>
        <v>31.334622823984525</v>
      </c>
      <c r="F39" s="11">
        <f>_xlfn.IFNA(VLOOKUP($A39,'I-EmEC'!$A:$DD,MATCH(F$1,'I-EmEC'!$A$1:$DD$1,0),FALSE),"")</f>
        <v>28.747433264887061</v>
      </c>
      <c r="G39" s="11">
        <f>_xlfn.IFNA(VLOOKUP($A39,'I-EmEC'!$A:$DD,MATCH(G$1,'I-EmEC'!$A$1:$DD$1,0),FALSE),"")</f>
        <v>30.020703933747413</v>
      </c>
      <c r="H39" s="11">
        <f>_xlfn.IFNA(VLOOKUP($A39,'I-EmEC'!$A:$DD,MATCH(H$1,'I-EmEC'!$A$1:$DD$1,0),FALSE),"")</f>
        <v>30.020703933747413</v>
      </c>
      <c r="I39" s="11">
        <f>_xlfn.IFNA(VLOOKUP($A39,'I-EmEC'!$A:$DD,MATCH(I$1,'I-EmEC'!$A$1:$DD$1,0),FALSE),"")</f>
        <v>21.739130434782609</v>
      </c>
      <c r="J39" s="11" t="str">
        <f>_xlfn.IFNA(VLOOKUP($A39,'I-EmEC'!$A:$DD,MATCH(J$1,'I-EmEC'!$A$1:$DD$1,0),FALSE),"")</f>
        <v/>
      </c>
      <c r="K39" s="11" t="str">
        <f>_xlfn.IFNA(VLOOKUP($A39,'I-EmEC'!$A:$DD,MATCH(K$1,'I-EmEC'!$A$1:$DD$1,0),FALSE),"")</f>
        <v/>
      </c>
      <c r="L39" s="11" t="str">
        <f>_xlfn.IFNA(VLOOKUP($A39,'I-EmEC'!$A:$DD,MATCH(L$1,'I-EmEC'!$A$1:$DD$1,0),FALSE),"")</f>
        <v/>
      </c>
      <c r="M39" s="11" t="str">
        <f>_xlfn.IFNA(VLOOKUP($A39,'I-EmEC'!$A:$DD,MATCH(M$1,'I-EmEC'!$A$1:$DD$1,0),FALSE),"")</f>
        <v/>
      </c>
      <c r="N39" s="11" t="str">
        <f>_xlfn.IFNA(VLOOKUP($A39,'I-EmEC'!$A:$DD,MATCH(N$1,'I-EmEC'!$A$1:$DD$1,0),FALSE),"")</f>
        <v/>
      </c>
      <c r="O39" s="11" t="str">
        <f>_xlfn.IFNA(VLOOKUP($A39,'I-EmEC'!$A:$DD,MATCH(O$1,'I-EmEC'!$A$1:$DD$1,0),FALSE),"")</f>
        <v/>
      </c>
      <c r="P39" s="9" t="str">
        <f>_xlfn.IFNA(VLOOKUP($A39,'I-EmEC'!$A:$DD,MATCH(P$1,'I-EmEC'!$A$1:$DD$1,0),FALSE),"")</f>
        <v/>
      </c>
      <c r="Q39" s="10" t="str">
        <f>_xlfn.IFNA(VLOOKUP($A39,'I-EmEC'!$A:$DD,MATCH(Q$1,'I-EmEC'!$A$1:$DD$1,0),FALSE),"")</f>
        <v/>
      </c>
      <c r="R39" s="10">
        <f>_xlfn.IFNA(VLOOKUP($A39,'I-EmEC'!$A:$DD,MATCH(R$1,'I-EmEC'!$A$1:$DD$1,0),FALSE),"")</f>
        <v>8.16</v>
      </c>
      <c r="S39" s="10">
        <f>_xlfn.IFNA(VLOOKUP($A39,'I-EmEC'!$A:$DD,MATCH(S$1,'I-EmEC'!$A$1:$DD$1,0),FALSE),"")</f>
        <v>8.16</v>
      </c>
      <c r="T39" s="10">
        <f>_xlfn.IFNA(VLOOKUP($A39,'I-EmEC'!$A:$DD,MATCH(T$1,'I-EmEC'!$A$1:$DD$1,0),FALSE),"")</f>
        <v>8.1999999999999993</v>
      </c>
      <c r="U39" s="10">
        <f>_xlfn.IFNA(VLOOKUP($A39,'I-EmEC'!$A:$DD,MATCH(U$1,'I-EmEC'!$A$1:$DD$1,0),FALSE),"")</f>
        <v>7.95</v>
      </c>
      <c r="V39" s="10">
        <f>_xlfn.IFNA(VLOOKUP($A39,'I-EmEC'!$A:$DD,MATCH(V$1,'I-EmEC'!$A$1:$DD$1,0),FALSE),"")</f>
        <v>7.95</v>
      </c>
      <c r="W39" s="10">
        <f>_xlfn.IFNA(VLOOKUP($A39,'I-EmEC'!$A:$DD,MATCH(W$1,'I-EmEC'!$A$1:$DD$1,0),FALSE),"")</f>
        <v>7.86</v>
      </c>
      <c r="X39" s="10" t="str">
        <f>_xlfn.IFNA(VLOOKUP($A39,'I-EmEC'!$A:$DD,MATCH(X$1,'I-EmEC'!$A$1:$DD$1,0),FALSE),"")</f>
        <v/>
      </c>
      <c r="Y39" s="10" t="str">
        <f>_xlfn.IFNA(VLOOKUP($A39,'I-EmEC'!$A:$DD,MATCH(Y$1,'I-EmEC'!$A$1:$DD$1,0),FALSE),"")</f>
        <v/>
      </c>
      <c r="Z39" s="10" t="str">
        <f>_xlfn.IFNA(VLOOKUP($A39,'I-EmEC'!$A:$DD,MATCH(Z$1,'I-EmEC'!$A$1:$DD$1,0),FALSE),"")</f>
        <v/>
      </c>
      <c r="AA39" s="10" t="str">
        <f>_xlfn.IFNA(VLOOKUP($A39,'I-EmEC'!$A:$DD,MATCH(AA$1,'I-EmEC'!$A$1:$DD$1,0),FALSE),"")</f>
        <v/>
      </c>
      <c r="AB39" s="10" t="str">
        <f>_xlfn.IFNA(VLOOKUP($A39,'I-EmEC'!$A:$DD,MATCH(AB$1,'I-EmEC'!$A$1:$DD$1,0),FALSE),"")</f>
        <v/>
      </c>
      <c r="AC39" s="10" t="str">
        <f>_xlfn.IFNA(VLOOKUP($A39,'I-EmEC'!$A:$DD,MATCH(AC$1,'I-EmEC'!$A$1:$DD$1,0),FALSE),"")</f>
        <v/>
      </c>
      <c r="AD39" s="9" t="str">
        <f t="shared" si="19"/>
        <v/>
      </c>
      <c r="AE39" s="10" t="str">
        <f t="shared" si="20"/>
        <v/>
      </c>
      <c r="AF39" s="10">
        <f t="shared" si="21"/>
        <v>9.6560244714486902</v>
      </c>
      <c r="AG39" s="10">
        <f t="shared" si="22"/>
        <v>9.6560244714486902</v>
      </c>
      <c r="AH39" s="10">
        <f t="shared" si="23"/>
        <v>9.6585990744636039</v>
      </c>
      <c r="AI39" s="10">
        <f t="shared" si="24"/>
        <v>9.4274208714834646</v>
      </c>
      <c r="AJ39" s="10">
        <f t="shared" si="25"/>
        <v>9.4274208714834646</v>
      </c>
      <c r="AK39" s="10">
        <f t="shared" si="26"/>
        <v>9.1972421683184269</v>
      </c>
      <c r="AL39" s="10" t="str">
        <f t="shared" si="27"/>
        <v/>
      </c>
      <c r="AM39" s="10" t="str">
        <f t="shared" si="28"/>
        <v/>
      </c>
      <c r="AN39" s="10" t="str">
        <f t="shared" si="29"/>
        <v/>
      </c>
      <c r="AO39" s="10" t="str">
        <f t="shared" si="30"/>
        <v/>
      </c>
      <c r="AP39" s="10" t="str">
        <f t="shared" si="31"/>
        <v/>
      </c>
      <c r="AQ39" s="10" t="str">
        <f t="shared" si="32"/>
        <v/>
      </c>
      <c r="AR39" s="21" t="str">
        <f t="shared" si="33"/>
        <v/>
      </c>
      <c r="AS39" s="11">
        <f t="shared" si="34"/>
        <v>9.6585990744636039</v>
      </c>
      <c r="AT39" s="11" t="str">
        <f t="shared" si="35"/>
        <v/>
      </c>
      <c r="AU39" s="11" t="str">
        <f t="shared" si="36"/>
        <v/>
      </c>
      <c r="AV39" s="12" t="str">
        <f t="shared" si="37"/>
        <v/>
      </c>
      <c r="AW39" s="11">
        <f t="shared" si="38"/>
        <v>9.5037886547743895</v>
      </c>
      <c r="AX39" s="11" t="str">
        <f t="shared" si="39"/>
        <v/>
      </c>
      <c r="AY39" s="11" t="str">
        <f t="shared" si="40"/>
        <v/>
      </c>
      <c r="AZ39" s="27" t="str">
        <f t="shared" si="41"/>
        <v/>
      </c>
      <c r="BA39" s="10" t="str">
        <f t="shared" si="42"/>
        <v/>
      </c>
      <c r="BB39" s="10">
        <f t="shared" si="43"/>
        <v>0.99441949826561504</v>
      </c>
      <c r="BC39" s="10">
        <f t="shared" si="44"/>
        <v>0.99441949826561504</v>
      </c>
      <c r="BD39" s="10">
        <f t="shared" si="45"/>
        <v>1</v>
      </c>
      <c r="BE39" s="10">
        <f t="shared" si="46"/>
        <v>0.49891678242832355</v>
      </c>
      <c r="BF39" s="10">
        <f t="shared" si="47"/>
        <v>0.49891678242832355</v>
      </c>
      <c r="BG39" s="10">
        <f t="shared" si="48"/>
        <v>0</v>
      </c>
      <c r="BH39" s="10" t="str">
        <f t="shared" si="49"/>
        <v/>
      </c>
      <c r="BI39" s="10" t="str">
        <f t="shared" si="50"/>
        <v/>
      </c>
      <c r="BJ39" s="10" t="str">
        <f t="shared" si="51"/>
        <v/>
      </c>
      <c r="BK39" s="10" t="str">
        <f t="shared" si="52"/>
        <v/>
      </c>
      <c r="BL39" s="10" t="str">
        <f t="shared" si="53"/>
        <v/>
      </c>
      <c r="BM39" s="10" t="str">
        <f t="shared" si="54"/>
        <v/>
      </c>
      <c r="BN39" s="21" t="str">
        <f t="shared" si="55"/>
        <v/>
      </c>
      <c r="BO39" s="11">
        <f t="shared" si="56"/>
        <v>1</v>
      </c>
      <c r="BP39" s="11" t="str">
        <f t="shared" si="57"/>
        <v/>
      </c>
      <c r="BQ39" s="11" t="str">
        <f t="shared" si="58"/>
        <v/>
      </c>
      <c r="BR39" s="12" t="str">
        <f t="shared" si="59"/>
        <v/>
      </c>
      <c r="BS39" s="11">
        <f t="shared" si="60"/>
        <v>0.66444542689797947</v>
      </c>
      <c r="BT39" s="11" t="str">
        <f t="shared" si="61"/>
        <v/>
      </c>
      <c r="BU39" s="11" t="str">
        <f t="shared" si="62"/>
        <v/>
      </c>
    </row>
    <row r="40" spans="1:73" x14ac:dyDescent="0.2">
      <c r="A40" s="84" t="s">
        <v>90</v>
      </c>
      <c r="B40" s="12">
        <f>_xlfn.IFNA(VLOOKUP($A40,'I-EmEC'!$A:$DD,MATCH(B$1,'I-EmEC'!$A$1:$DD$1,0),FALSE),"")</f>
        <v>48.345588235294116</v>
      </c>
      <c r="C40" s="11">
        <f>_xlfn.IFNA(VLOOKUP($A40,'I-EmEC'!$A:$DD,MATCH(C$1,'I-EmEC'!$A$1:$DD$1,0),FALSE),"")</f>
        <v>47.583643122676584</v>
      </c>
      <c r="D40" s="11" t="str">
        <f>_xlfn.IFNA(VLOOKUP($A40,'I-EmEC'!$A:$DD,MATCH(D$1,'I-EmEC'!$A$1:$DD$1,0),FALSE),"")</f>
        <v/>
      </c>
      <c r="E40" s="11" t="str">
        <f>_xlfn.IFNA(VLOOKUP($A40,'I-EmEC'!$A:$DD,MATCH(E$1,'I-EmEC'!$A$1:$DD$1,0),FALSE),"")</f>
        <v/>
      </c>
      <c r="F40" s="11">
        <f>_xlfn.IFNA(VLOOKUP($A40,'I-EmEC'!$A:$DD,MATCH(F$1,'I-EmEC'!$A$1:$DD$1,0),FALSE),"")</f>
        <v>26.488706365503077</v>
      </c>
      <c r="G40" s="11" t="str">
        <f>_xlfn.IFNA(VLOOKUP($A40,'I-EmEC'!$A:$DD,MATCH(G$1,'I-EmEC'!$A$1:$DD$1,0),FALSE),"")</f>
        <v/>
      </c>
      <c r="H40" s="11" t="str">
        <f>_xlfn.IFNA(VLOOKUP($A40,'I-EmEC'!$A:$DD,MATCH(H$1,'I-EmEC'!$A$1:$DD$1,0),FALSE),"")</f>
        <v/>
      </c>
      <c r="I40" s="11">
        <f>_xlfn.IFNA(VLOOKUP($A40,'I-EmEC'!$A:$DD,MATCH(I$1,'I-EmEC'!$A$1:$DD$1,0),FALSE),"")</f>
        <v>32.463768115942031</v>
      </c>
      <c r="J40" s="11">
        <f>_xlfn.IFNA(VLOOKUP($A40,'I-EmEC'!$A:$DD,MATCH(J$1,'I-EmEC'!$A$1:$DD$1,0),FALSE),"")</f>
        <v>44.353182751540039</v>
      </c>
      <c r="K40" s="11">
        <f>_xlfn.IFNA(VLOOKUP($A40,'I-EmEC'!$A:$DD,MATCH(K$1,'I-EmEC'!$A$1:$DD$1,0),FALSE),"")</f>
        <v>44.353182751540039</v>
      </c>
      <c r="L40" s="11">
        <f>_xlfn.IFNA(VLOOKUP($A40,'I-EmEC'!$A:$DD,MATCH(L$1,'I-EmEC'!$A$1:$DD$1,0),FALSE),"")</f>
        <v>42.471910112359545</v>
      </c>
      <c r="M40" s="11" t="str">
        <f>_xlfn.IFNA(VLOOKUP($A40,'I-EmEC'!$A:$DD,MATCH(M$1,'I-EmEC'!$A$1:$DD$1,0),FALSE),"")</f>
        <v/>
      </c>
      <c r="N40" s="11" t="str">
        <f>_xlfn.IFNA(VLOOKUP($A40,'I-EmEC'!$A:$DD,MATCH(N$1,'I-EmEC'!$A$1:$DD$1,0),FALSE),"")</f>
        <v/>
      </c>
      <c r="O40" s="11" t="str">
        <f>_xlfn.IFNA(VLOOKUP($A40,'I-EmEC'!$A:$DD,MATCH(O$1,'I-EmEC'!$A$1:$DD$1,0),FALSE),"")</f>
        <v/>
      </c>
      <c r="P40" s="9">
        <f>_xlfn.IFNA(VLOOKUP($A40,'I-EmEC'!$A:$DD,MATCH(P$1,'I-EmEC'!$A$1:$DD$1,0),FALSE),"")</f>
        <v>5.61</v>
      </c>
      <c r="Q40" s="10">
        <f>_xlfn.IFNA(VLOOKUP($A40,'I-EmEC'!$A:$DD,MATCH(Q$1,'I-EmEC'!$A$1:$DD$1,0),FALSE),"")</f>
        <v>5.47</v>
      </c>
      <c r="R40" s="10" t="str">
        <f>_xlfn.IFNA(VLOOKUP($A40,'I-EmEC'!$A:$DD,MATCH(R$1,'I-EmEC'!$A$1:$DD$1,0),FALSE),"")</f>
        <v/>
      </c>
      <c r="S40" s="10" t="str">
        <f>_xlfn.IFNA(VLOOKUP($A40,'I-EmEC'!$A:$DD,MATCH(S$1,'I-EmEC'!$A$1:$DD$1,0),FALSE),"")</f>
        <v/>
      </c>
      <c r="T40" s="10">
        <f>_xlfn.IFNA(VLOOKUP($A40,'I-EmEC'!$A:$DD,MATCH(T$1,'I-EmEC'!$A$1:$DD$1,0),FALSE),"")</f>
        <v>5.36</v>
      </c>
      <c r="U40" s="10" t="str">
        <f>_xlfn.IFNA(VLOOKUP($A40,'I-EmEC'!$A:$DD,MATCH(U$1,'I-EmEC'!$A$1:$DD$1,0),FALSE),"")</f>
        <v/>
      </c>
      <c r="V40" s="10" t="str">
        <f>_xlfn.IFNA(VLOOKUP($A40,'I-EmEC'!$A:$DD,MATCH(V$1,'I-EmEC'!$A$1:$DD$1,0),FALSE),"")</f>
        <v/>
      </c>
      <c r="W40" s="10">
        <f>_xlfn.IFNA(VLOOKUP($A40,'I-EmEC'!$A:$DD,MATCH(W$1,'I-EmEC'!$A$1:$DD$1,0),FALSE),"")</f>
        <v>5.7</v>
      </c>
      <c r="X40" s="10">
        <f>_xlfn.IFNA(VLOOKUP($A40,'I-EmEC'!$A:$DD,MATCH(X$1,'I-EmEC'!$A$1:$DD$1,0),FALSE),"")</f>
        <v>5.37</v>
      </c>
      <c r="Y40" s="10">
        <f>_xlfn.IFNA(VLOOKUP($A40,'I-EmEC'!$A:$DD,MATCH(Y$1,'I-EmEC'!$A$1:$DD$1,0),FALSE),"")</f>
        <v>5.37</v>
      </c>
      <c r="Z40" s="10">
        <f>_xlfn.IFNA(VLOOKUP($A40,'I-EmEC'!$A:$DD,MATCH(Z$1,'I-EmEC'!$A$1:$DD$1,0),FALSE),"")</f>
        <v>5.7</v>
      </c>
      <c r="AA40" s="10" t="str">
        <f>_xlfn.IFNA(VLOOKUP($A40,'I-EmEC'!$A:$DD,MATCH(AA$1,'I-EmEC'!$A$1:$DD$1,0),FALSE),"")</f>
        <v/>
      </c>
      <c r="AB40" s="10" t="str">
        <f>_xlfn.IFNA(VLOOKUP($A40,'I-EmEC'!$A:$DD,MATCH(AB$1,'I-EmEC'!$A$1:$DD$1,0),FALSE),"")</f>
        <v/>
      </c>
      <c r="AC40" s="10" t="str">
        <f>_xlfn.IFNA(VLOOKUP($A40,'I-EmEC'!$A:$DD,MATCH(AC$1,'I-EmEC'!$A$1:$DD$1,0),FALSE),"")</f>
        <v/>
      </c>
      <c r="AD40" s="9">
        <f t="shared" si="19"/>
        <v>7.2943568487915789</v>
      </c>
      <c r="AE40" s="10">
        <f t="shared" si="20"/>
        <v>7.1474576896454609</v>
      </c>
      <c r="AF40" s="10" t="str">
        <f t="shared" si="21"/>
        <v/>
      </c>
      <c r="AG40" s="10" t="str">
        <f t="shared" si="22"/>
        <v/>
      </c>
      <c r="AH40" s="10">
        <f t="shared" si="23"/>
        <v>6.7830607490846155</v>
      </c>
      <c r="AI40" s="10" t="str">
        <f t="shared" si="24"/>
        <v/>
      </c>
      <c r="AJ40" s="10" t="str">
        <f t="shared" si="25"/>
        <v/>
      </c>
      <c r="AK40" s="10">
        <f t="shared" si="26"/>
        <v>7.2113989275969086</v>
      </c>
      <c r="AL40" s="10">
        <f t="shared" si="27"/>
        <v>7.0169247899362972</v>
      </c>
      <c r="AM40" s="10">
        <f t="shared" si="28"/>
        <v>7.0169247899362972</v>
      </c>
      <c r="AN40" s="10">
        <f t="shared" si="29"/>
        <v>7.3281017931923138</v>
      </c>
      <c r="AO40" s="10" t="str">
        <f t="shared" si="30"/>
        <v/>
      </c>
      <c r="AP40" s="10" t="str">
        <f t="shared" si="31"/>
        <v/>
      </c>
      <c r="AQ40" s="10" t="str">
        <f t="shared" si="32"/>
        <v/>
      </c>
      <c r="AR40" s="21">
        <f t="shared" si="33"/>
        <v>7.2943568487915789</v>
      </c>
      <c r="AS40" s="11">
        <f t="shared" si="34"/>
        <v>7.2113989275969086</v>
      </c>
      <c r="AT40" s="11">
        <f t="shared" si="35"/>
        <v>7.3281017931923138</v>
      </c>
      <c r="AU40" s="11" t="str">
        <f t="shared" si="36"/>
        <v/>
      </c>
      <c r="AV40" s="12">
        <f t="shared" si="37"/>
        <v>7.2943568487915789</v>
      </c>
      <c r="AW40" s="11">
        <f t="shared" si="38"/>
        <v>6.9972298383407621</v>
      </c>
      <c r="AX40" s="11">
        <f t="shared" si="39"/>
        <v>7.1206504576883027</v>
      </c>
      <c r="AY40" s="11" t="str">
        <f t="shared" si="40"/>
        <v/>
      </c>
      <c r="AZ40" s="27">
        <f t="shared" si="41"/>
        <v>0.93808733348516948</v>
      </c>
      <c r="BA40" s="10">
        <f t="shared" si="42"/>
        <v>0.66856788951997126</v>
      </c>
      <c r="BB40" s="10" t="str">
        <f t="shared" si="43"/>
        <v/>
      </c>
      <c r="BC40" s="10" t="str">
        <f t="shared" si="44"/>
        <v/>
      </c>
      <c r="BD40" s="10">
        <f t="shared" si="45"/>
        <v>0</v>
      </c>
      <c r="BE40" s="10" t="str">
        <f t="shared" si="46"/>
        <v/>
      </c>
      <c r="BF40" s="10" t="str">
        <f t="shared" si="47"/>
        <v/>
      </c>
      <c r="BG40" s="10">
        <f t="shared" si="48"/>
        <v>0.78588242691619181</v>
      </c>
      <c r="BH40" s="10">
        <f t="shared" si="49"/>
        <v>0.4290760179988774</v>
      </c>
      <c r="BI40" s="10">
        <f t="shared" si="50"/>
        <v>0.4290760179988774</v>
      </c>
      <c r="BJ40" s="10">
        <f t="shared" si="51"/>
        <v>1</v>
      </c>
      <c r="BK40" s="10" t="str">
        <f t="shared" si="52"/>
        <v/>
      </c>
      <c r="BL40" s="10" t="str">
        <f t="shared" si="53"/>
        <v/>
      </c>
      <c r="BM40" s="10" t="str">
        <f t="shared" si="54"/>
        <v/>
      </c>
      <c r="BN40" s="21">
        <f t="shared" si="55"/>
        <v>0.93808733348516948</v>
      </c>
      <c r="BO40" s="11">
        <f t="shared" si="56"/>
        <v>0.78588242691619181</v>
      </c>
      <c r="BP40" s="11">
        <f t="shared" si="57"/>
        <v>1</v>
      </c>
      <c r="BQ40" s="11" t="str">
        <f t="shared" si="58"/>
        <v/>
      </c>
      <c r="BR40" s="12">
        <f t="shared" si="59"/>
        <v>0.93808733348516948</v>
      </c>
      <c r="BS40" s="11">
        <f t="shared" si="60"/>
        <v>0.39294121345809591</v>
      </c>
      <c r="BT40" s="11">
        <f t="shared" si="61"/>
        <v>0.61938401199925164</v>
      </c>
      <c r="BU40" s="11" t="str">
        <f t="shared" si="62"/>
        <v/>
      </c>
    </row>
    <row r="41" spans="1:73" x14ac:dyDescent="0.2">
      <c r="A41" s="84" t="s">
        <v>91</v>
      </c>
      <c r="B41" s="12" t="str">
        <f>_xlfn.IFNA(VLOOKUP($A41,'I-EmEC'!$A:$DD,MATCH(B$1,'I-EmEC'!$A$1:$DD$1,0),FALSE),"")</f>
        <v/>
      </c>
      <c r="C41" s="11" t="str">
        <f>_xlfn.IFNA(VLOOKUP($A41,'I-EmEC'!$A:$DD,MATCH(C$1,'I-EmEC'!$A$1:$DD$1,0),FALSE),"")</f>
        <v/>
      </c>
      <c r="D41" s="11">
        <f>_xlfn.IFNA(VLOOKUP($A41,'I-EmEC'!$A:$DD,MATCH(D$1,'I-EmEC'!$A$1:$DD$1,0),FALSE),"")</f>
        <v>64.410058027079288</v>
      </c>
      <c r="E41" s="11">
        <f>_xlfn.IFNA(VLOOKUP($A41,'I-EmEC'!$A:$DD,MATCH(E$1,'I-EmEC'!$A$1:$DD$1,0),FALSE),"")</f>
        <v>64.410058027079288</v>
      </c>
      <c r="F41" s="11">
        <f>_xlfn.IFNA(VLOOKUP($A41,'I-EmEC'!$A:$DD,MATCH(F$1,'I-EmEC'!$A$1:$DD$1,0),FALSE),"")</f>
        <v>62.012320328542089</v>
      </c>
      <c r="G41" s="11">
        <f>_xlfn.IFNA(VLOOKUP($A41,'I-EmEC'!$A:$DD,MATCH(G$1,'I-EmEC'!$A$1:$DD$1,0),FALSE),"")</f>
        <v>65.631469979296071</v>
      </c>
      <c r="H41" s="11">
        <f>_xlfn.IFNA(VLOOKUP($A41,'I-EmEC'!$A:$DD,MATCH(H$1,'I-EmEC'!$A$1:$DD$1,0),FALSE),"")</f>
        <v>65.631469979296071</v>
      </c>
      <c r="I41" s="11">
        <f>_xlfn.IFNA(VLOOKUP($A41,'I-EmEC'!$A:$DD,MATCH(I$1,'I-EmEC'!$A$1:$DD$1,0),FALSE),"")</f>
        <v>59.420289855072461</v>
      </c>
      <c r="J41" s="11" t="str">
        <f>_xlfn.IFNA(VLOOKUP($A41,'I-EmEC'!$A:$DD,MATCH(J$1,'I-EmEC'!$A$1:$DD$1,0),FALSE),"")</f>
        <v/>
      </c>
      <c r="K41" s="11" t="str">
        <f>_xlfn.IFNA(VLOOKUP($A41,'I-EmEC'!$A:$DD,MATCH(K$1,'I-EmEC'!$A$1:$DD$1,0),FALSE),"")</f>
        <v/>
      </c>
      <c r="L41" s="11" t="str">
        <f>_xlfn.IFNA(VLOOKUP($A41,'I-EmEC'!$A:$DD,MATCH(L$1,'I-EmEC'!$A$1:$DD$1,0),FALSE),"")</f>
        <v/>
      </c>
      <c r="M41" s="11" t="str">
        <f>_xlfn.IFNA(VLOOKUP($A41,'I-EmEC'!$A:$DD,MATCH(M$1,'I-EmEC'!$A$1:$DD$1,0),FALSE),"")</f>
        <v/>
      </c>
      <c r="N41" s="11" t="str">
        <f>_xlfn.IFNA(VLOOKUP($A41,'I-EmEC'!$A:$DD,MATCH(N$1,'I-EmEC'!$A$1:$DD$1,0),FALSE),"")</f>
        <v/>
      </c>
      <c r="O41" s="11" t="str">
        <f>_xlfn.IFNA(VLOOKUP($A41,'I-EmEC'!$A:$DD,MATCH(O$1,'I-EmEC'!$A$1:$DD$1,0),FALSE),"")</f>
        <v/>
      </c>
      <c r="P41" s="9" t="str">
        <f>_xlfn.IFNA(VLOOKUP($A41,'I-EmEC'!$A:$DD,MATCH(P$1,'I-EmEC'!$A$1:$DD$1,0),FALSE),"")</f>
        <v/>
      </c>
      <c r="Q41" s="10" t="str">
        <f>_xlfn.IFNA(VLOOKUP($A41,'I-EmEC'!$A:$DD,MATCH(Q$1,'I-EmEC'!$A$1:$DD$1,0),FALSE),"")</f>
        <v/>
      </c>
      <c r="R41" s="10">
        <f>_xlfn.IFNA(VLOOKUP($A41,'I-EmEC'!$A:$DD,MATCH(R$1,'I-EmEC'!$A$1:$DD$1,0),FALSE),"")</f>
        <v>7.96</v>
      </c>
      <c r="S41" s="10">
        <f>_xlfn.IFNA(VLOOKUP($A41,'I-EmEC'!$A:$DD,MATCH(S$1,'I-EmEC'!$A$1:$DD$1,0),FALSE),"")</f>
        <v>7.96</v>
      </c>
      <c r="T41" s="10">
        <f>_xlfn.IFNA(VLOOKUP($A41,'I-EmEC'!$A:$DD,MATCH(T$1,'I-EmEC'!$A$1:$DD$1,0),FALSE),"")</f>
        <v>8.1999999999999993</v>
      </c>
      <c r="U41" s="10">
        <f>_xlfn.IFNA(VLOOKUP($A41,'I-EmEC'!$A:$DD,MATCH(U$1,'I-EmEC'!$A$1:$DD$1,0),FALSE),"")</f>
        <v>7.75</v>
      </c>
      <c r="V41" s="10">
        <f>_xlfn.IFNA(VLOOKUP($A41,'I-EmEC'!$A:$DD,MATCH(V$1,'I-EmEC'!$A$1:$DD$1,0),FALSE),"")</f>
        <v>7.75</v>
      </c>
      <c r="W41" s="10">
        <f>_xlfn.IFNA(VLOOKUP($A41,'I-EmEC'!$A:$DD,MATCH(W$1,'I-EmEC'!$A$1:$DD$1,0),FALSE),"")</f>
        <v>7.78</v>
      </c>
      <c r="X41" s="10" t="str">
        <f>_xlfn.IFNA(VLOOKUP($A41,'I-EmEC'!$A:$DD,MATCH(X$1,'I-EmEC'!$A$1:$DD$1,0),FALSE),"")</f>
        <v/>
      </c>
      <c r="Y41" s="10" t="str">
        <f>_xlfn.IFNA(VLOOKUP($A41,'I-EmEC'!$A:$DD,MATCH(Y$1,'I-EmEC'!$A$1:$DD$1,0),FALSE),"")</f>
        <v/>
      </c>
      <c r="Z41" s="10" t="str">
        <f>_xlfn.IFNA(VLOOKUP($A41,'I-EmEC'!$A:$DD,MATCH(Z$1,'I-EmEC'!$A$1:$DD$1,0),FALSE),"")</f>
        <v/>
      </c>
      <c r="AA41" s="10" t="str">
        <f>_xlfn.IFNA(VLOOKUP($A41,'I-EmEC'!$A:$DD,MATCH(AA$1,'I-EmEC'!$A$1:$DD$1,0),FALSE),"")</f>
        <v/>
      </c>
      <c r="AB41" s="10" t="str">
        <f>_xlfn.IFNA(VLOOKUP($A41,'I-EmEC'!$A:$DD,MATCH(AB$1,'I-EmEC'!$A$1:$DD$1,0),FALSE),"")</f>
        <v/>
      </c>
      <c r="AC41" s="10" t="str">
        <f>_xlfn.IFNA(VLOOKUP($A41,'I-EmEC'!$A:$DD,MATCH(AC$1,'I-EmEC'!$A$1:$DD$1,0),FALSE),"")</f>
        <v/>
      </c>
      <c r="AD41" s="9" t="str">
        <f t="shared" si="19"/>
        <v/>
      </c>
      <c r="AE41" s="10" t="str">
        <f t="shared" si="20"/>
        <v/>
      </c>
      <c r="AF41" s="10">
        <f t="shared" si="21"/>
        <v>9.7689536904123777</v>
      </c>
      <c r="AG41" s="10">
        <f t="shared" si="22"/>
        <v>9.7689536904123777</v>
      </c>
      <c r="AH41" s="10">
        <f t="shared" si="23"/>
        <v>9.9924779817425158</v>
      </c>
      <c r="AI41" s="10">
        <f t="shared" si="24"/>
        <v>9.5671121314662404</v>
      </c>
      <c r="AJ41" s="10">
        <f t="shared" si="25"/>
        <v>9.5671121314662404</v>
      </c>
      <c r="AK41" s="10">
        <f t="shared" si="26"/>
        <v>9.5539347659824827</v>
      </c>
      <c r="AL41" s="10" t="str">
        <f t="shared" si="27"/>
        <v/>
      </c>
      <c r="AM41" s="10" t="str">
        <f t="shared" si="28"/>
        <v/>
      </c>
      <c r="AN41" s="10" t="str">
        <f t="shared" si="29"/>
        <v/>
      </c>
      <c r="AO41" s="10" t="str">
        <f t="shared" si="30"/>
        <v/>
      </c>
      <c r="AP41" s="10" t="str">
        <f t="shared" si="31"/>
        <v/>
      </c>
      <c r="AQ41" s="10" t="str">
        <f t="shared" si="32"/>
        <v/>
      </c>
      <c r="AR41" s="21" t="str">
        <f t="shared" si="33"/>
        <v/>
      </c>
      <c r="AS41" s="11">
        <f t="shared" si="34"/>
        <v>9.9924779817425158</v>
      </c>
      <c r="AT41" s="11" t="str">
        <f t="shared" si="35"/>
        <v/>
      </c>
      <c r="AU41" s="11" t="str">
        <f t="shared" si="36"/>
        <v/>
      </c>
      <c r="AV41" s="12" t="str">
        <f t="shared" si="37"/>
        <v/>
      </c>
      <c r="AW41" s="11">
        <f t="shared" si="38"/>
        <v>9.7030907319137061</v>
      </c>
      <c r="AX41" s="11" t="str">
        <f t="shared" si="39"/>
        <v/>
      </c>
      <c r="AY41" s="11" t="str">
        <f t="shared" si="40"/>
        <v/>
      </c>
      <c r="AZ41" s="27" t="str">
        <f t="shared" si="41"/>
        <v/>
      </c>
      <c r="BA41" s="10" t="str">
        <f t="shared" si="42"/>
        <v/>
      </c>
      <c r="BB41" s="10">
        <f t="shared" si="43"/>
        <v>0.49030270382189983</v>
      </c>
      <c r="BC41" s="10">
        <f t="shared" si="44"/>
        <v>0.49030270382189983</v>
      </c>
      <c r="BD41" s="10">
        <f t="shared" si="45"/>
        <v>1</v>
      </c>
      <c r="BE41" s="10">
        <f t="shared" si="46"/>
        <v>3.0048043180693585E-2</v>
      </c>
      <c r="BF41" s="10">
        <f t="shared" si="47"/>
        <v>3.0048043180693585E-2</v>
      </c>
      <c r="BG41" s="10">
        <f t="shared" si="48"/>
        <v>0</v>
      </c>
      <c r="BH41" s="10" t="str">
        <f t="shared" si="49"/>
        <v/>
      </c>
      <c r="BI41" s="10" t="str">
        <f t="shared" si="50"/>
        <v/>
      </c>
      <c r="BJ41" s="10" t="str">
        <f t="shared" si="51"/>
        <v/>
      </c>
      <c r="BK41" s="10" t="str">
        <f t="shared" si="52"/>
        <v/>
      </c>
      <c r="BL41" s="10" t="str">
        <f t="shared" si="53"/>
        <v/>
      </c>
      <c r="BM41" s="10" t="str">
        <f t="shared" si="54"/>
        <v/>
      </c>
      <c r="BN41" s="21" t="str">
        <f t="shared" si="55"/>
        <v/>
      </c>
      <c r="BO41" s="11">
        <f t="shared" si="56"/>
        <v>1</v>
      </c>
      <c r="BP41" s="11" t="str">
        <f t="shared" si="57"/>
        <v/>
      </c>
      <c r="BQ41" s="11" t="str">
        <f t="shared" si="58"/>
        <v/>
      </c>
      <c r="BR41" s="12" t="str">
        <f t="shared" si="59"/>
        <v/>
      </c>
      <c r="BS41" s="11">
        <f t="shared" si="60"/>
        <v>0.34011691566753116</v>
      </c>
      <c r="BT41" s="11" t="str">
        <f t="shared" si="61"/>
        <v/>
      </c>
      <c r="BU41" s="11" t="str">
        <f t="shared" si="62"/>
        <v/>
      </c>
    </row>
    <row r="42" spans="1:73" x14ac:dyDescent="0.2">
      <c r="A42" s="84" t="s">
        <v>92</v>
      </c>
      <c r="B42" s="12" t="str">
        <f>_xlfn.IFNA(VLOOKUP($A42,'I-EmEC'!$A:$DD,MATCH(B$1,'I-EmEC'!$A$1:$DD$1,0),FALSE),"")</f>
        <v/>
      </c>
      <c r="C42" s="11" t="str">
        <f>_xlfn.IFNA(VLOOKUP($A42,'I-EmEC'!$A:$DD,MATCH(C$1,'I-EmEC'!$A$1:$DD$1,0),FALSE),"")</f>
        <v/>
      </c>
      <c r="D42" s="11">
        <f>_xlfn.IFNA(VLOOKUP($A42,'I-EmEC'!$A:$DD,MATCH(D$1,'I-EmEC'!$A$1:$DD$1,0),FALSE),"")</f>
        <v>17.988394584139265</v>
      </c>
      <c r="E42" s="11">
        <f>_xlfn.IFNA(VLOOKUP($A42,'I-EmEC'!$A:$DD,MATCH(E$1,'I-EmEC'!$A$1:$DD$1,0),FALSE),"")</f>
        <v>17.988394584139265</v>
      </c>
      <c r="F42" s="11">
        <f>_xlfn.IFNA(VLOOKUP($A42,'I-EmEC'!$A:$DD,MATCH(F$1,'I-EmEC'!$A$1:$DD$1,0),FALSE),"")</f>
        <v>35.523613963039011</v>
      </c>
      <c r="G42" s="11">
        <f>_xlfn.IFNA(VLOOKUP($A42,'I-EmEC'!$A:$DD,MATCH(G$1,'I-EmEC'!$A$1:$DD$1,0),FALSE),"")</f>
        <v>20.496894409937891</v>
      </c>
      <c r="H42" s="11">
        <f>_xlfn.IFNA(VLOOKUP($A42,'I-EmEC'!$A:$DD,MATCH(H$1,'I-EmEC'!$A$1:$DD$1,0),FALSE),"")</f>
        <v>20.496894409937891</v>
      </c>
      <c r="I42" s="11">
        <f>_xlfn.IFNA(VLOOKUP($A42,'I-EmEC'!$A:$DD,MATCH(I$1,'I-EmEC'!$A$1:$DD$1,0),FALSE),"")</f>
        <v>35.94202898550725</v>
      </c>
      <c r="J42" s="11" t="str">
        <f>_xlfn.IFNA(VLOOKUP($A42,'I-EmEC'!$A:$DD,MATCH(J$1,'I-EmEC'!$A$1:$DD$1,0),FALSE),"")</f>
        <v/>
      </c>
      <c r="K42" s="11" t="str">
        <f>_xlfn.IFNA(VLOOKUP($A42,'I-EmEC'!$A:$DD,MATCH(K$1,'I-EmEC'!$A$1:$DD$1,0),FALSE),"")</f>
        <v/>
      </c>
      <c r="L42" s="11" t="str">
        <f>_xlfn.IFNA(VLOOKUP($A42,'I-EmEC'!$A:$DD,MATCH(L$1,'I-EmEC'!$A$1:$DD$1,0),FALSE),"")</f>
        <v/>
      </c>
      <c r="M42" s="11" t="str">
        <f>_xlfn.IFNA(VLOOKUP($A42,'I-EmEC'!$A:$DD,MATCH(M$1,'I-EmEC'!$A$1:$DD$1,0),FALSE),"")</f>
        <v/>
      </c>
      <c r="N42" s="11" t="str">
        <f>_xlfn.IFNA(VLOOKUP($A42,'I-EmEC'!$A:$DD,MATCH(N$1,'I-EmEC'!$A$1:$DD$1,0),FALSE),"")</f>
        <v/>
      </c>
      <c r="O42" s="11" t="str">
        <f>_xlfn.IFNA(VLOOKUP($A42,'I-EmEC'!$A:$DD,MATCH(O$1,'I-EmEC'!$A$1:$DD$1,0),FALSE),"")</f>
        <v/>
      </c>
      <c r="P42" s="9" t="str">
        <f>_xlfn.IFNA(VLOOKUP($A42,'I-EmEC'!$A:$DD,MATCH(P$1,'I-EmEC'!$A$1:$DD$1,0),FALSE),"")</f>
        <v/>
      </c>
      <c r="Q42" s="10" t="str">
        <f>_xlfn.IFNA(VLOOKUP($A42,'I-EmEC'!$A:$DD,MATCH(Q$1,'I-EmEC'!$A$1:$DD$1,0),FALSE),"")</f>
        <v/>
      </c>
      <c r="R42" s="10">
        <f>_xlfn.IFNA(VLOOKUP($A42,'I-EmEC'!$A:$DD,MATCH(R$1,'I-EmEC'!$A$1:$DD$1,0),FALSE),"")</f>
        <v>7.67</v>
      </c>
      <c r="S42" s="10">
        <f>_xlfn.IFNA(VLOOKUP($A42,'I-EmEC'!$A:$DD,MATCH(S$1,'I-EmEC'!$A$1:$DD$1,0),FALSE),"")</f>
        <v>7.67</v>
      </c>
      <c r="T42" s="10">
        <f>_xlfn.IFNA(VLOOKUP($A42,'I-EmEC'!$A:$DD,MATCH(T$1,'I-EmEC'!$A$1:$DD$1,0),FALSE),"")</f>
        <v>8.18</v>
      </c>
      <c r="U42" s="10">
        <f>_xlfn.IFNA(VLOOKUP($A42,'I-EmEC'!$A:$DD,MATCH(U$1,'I-EmEC'!$A$1:$DD$1,0),FALSE),"")</f>
        <v>7.71</v>
      </c>
      <c r="V42" s="10">
        <f>_xlfn.IFNA(VLOOKUP($A42,'I-EmEC'!$A:$DD,MATCH(V$1,'I-EmEC'!$A$1:$DD$1,0),FALSE),"")</f>
        <v>7.71</v>
      </c>
      <c r="W42" s="10">
        <f>_xlfn.IFNA(VLOOKUP($A42,'I-EmEC'!$A:$DD,MATCH(W$1,'I-EmEC'!$A$1:$DD$1,0),FALSE),"")</f>
        <v>8.07</v>
      </c>
      <c r="X42" s="10" t="str">
        <f>_xlfn.IFNA(VLOOKUP($A42,'I-EmEC'!$A:$DD,MATCH(X$1,'I-EmEC'!$A$1:$DD$1,0),FALSE),"")</f>
        <v/>
      </c>
      <c r="Y42" s="10" t="str">
        <f>_xlfn.IFNA(VLOOKUP($A42,'I-EmEC'!$A:$DD,MATCH(Y$1,'I-EmEC'!$A$1:$DD$1,0),FALSE),"")</f>
        <v/>
      </c>
      <c r="Z42" s="10" t="str">
        <f>_xlfn.IFNA(VLOOKUP($A42,'I-EmEC'!$A:$DD,MATCH(Z$1,'I-EmEC'!$A$1:$DD$1,0),FALSE),"")</f>
        <v/>
      </c>
      <c r="AA42" s="10" t="str">
        <f>_xlfn.IFNA(VLOOKUP($A42,'I-EmEC'!$A:$DD,MATCH(AA$1,'I-EmEC'!$A$1:$DD$1,0),FALSE),"")</f>
        <v/>
      </c>
      <c r="AB42" s="10" t="str">
        <f>_xlfn.IFNA(VLOOKUP($A42,'I-EmEC'!$A:$DD,MATCH(AB$1,'I-EmEC'!$A$1:$DD$1,0),FALSE),"")</f>
        <v/>
      </c>
      <c r="AC42" s="10" t="str">
        <f>_xlfn.IFNA(VLOOKUP($A42,'I-EmEC'!$A:$DD,MATCH(AC$1,'I-EmEC'!$A$1:$DD$1,0),FALSE),"")</f>
        <v/>
      </c>
      <c r="AD42" s="9" t="str">
        <f t="shared" si="19"/>
        <v/>
      </c>
      <c r="AE42" s="10" t="str">
        <f t="shared" si="20"/>
        <v/>
      </c>
      <c r="AF42" s="10">
        <f t="shared" si="21"/>
        <v>8.9249924054599941</v>
      </c>
      <c r="AG42" s="10">
        <f t="shared" si="22"/>
        <v>8.9249924054599941</v>
      </c>
      <c r="AH42" s="10">
        <f t="shared" si="23"/>
        <v>9.7305171419141612</v>
      </c>
      <c r="AI42" s="10">
        <f t="shared" si="24"/>
        <v>9.0216880638460388</v>
      </c>
      <c r="AJ42" s="10">
        <f t="shared" si="25"/>
        <v>9.0216880638460388</v>
      </c>
      <c r="AK42" s="10">
        <f t="shared" si="26"/>
        <v>9.6256025900889615</v>
      </c>
      <c r="AL42" s="10" t="str">
        <f t="shared" si="27"/>
        <v/>
      </c>
      <c r="AM42" s="10" t="str">
        <f t="shared" si="28"/>
        <v/>
      </c>
      <c r="AN42" s="10" t="str">
        <f t="shared" si="29"/>
        <v/>
      </c>
      <c r="AO42" s="10" t="str">
        <f t="shared" si="30"/>
        <v/>
      </c>
      <c r="AP42" s="10" t="str">
        <f t="shared" si="31"/>
        <v/>
      </c>
      <c r="AQ42" s="10" t="str">
        <f t="shared" si="32"/>
        <v/>
      </c>
      <c r="AR42" s="21" t="str">
        <f t="shared" si="33"/>
        <v/>
      </c>
      <c r="AS42" s="11">
        <f t="shared" si="34"/>
        <v>9.7305171419141612</v>
      </c>
      <c r="AT42" s="11" t="str">
        <f t="shared" si="35"/>
        <v/>
      </c>
      <c r="AU42" s="11" t="str">
        <f t="shared" si="36"/>
        <v/>
      </c>
      <c r="AV42" s="12" t="str">
        <f t="shared" si="37"/>
        <v/>
      </c>
      <c r="AW42" s="11">
        <f t="shared" si="38"/>
        <v>9.2082467784358641</v>
      </c>
      <c r="AX42" s="11" t="str">
        <f t="shared" si="39"/>
        <v/>
      </c>
      <c r="AY42" s="11" t="str">
        <f t="shared" si="40"/>
        <v/>
      </c>
      <c r="AZ42" s="27" t="str">
        <f t="shared" si="41"/>
        <v/>
      </c>
      <c r="BA42" s="10" t="str">
        <f t="shared" si="42"/>
        <v/>
      </c>
      <c r="BB42" s="10">
        <f t="shared" si="43"/>
        <v>0</v>
      </c>
      <c r="BC42" s="10">
        <f t="shared" si="44"/>
        <v>0</v>
      </c>
      <c r="BD42" s="10">
        <f t="shared" si="45"/>
        <v>1</v>
      </c>
      <c r="BE42" s="10">
        <f t="shared" si="46"/>
        <v>0.12004058225659042</v>
      </c>
      <c r="BF42" s="10">
        <f t="shared" si="47"/>
        <v>0.12004058225659042</v>
      </c>
      <c r="BG42" s="10">
        <f t="shared" si="48"/>
        <v>0.86975626311983634</v>
      </c>
      <c r="BH42" s="10" t="str">
        <f t="shared" si="49"/>
        <v/>
      </c>
      <c r="BI42" s="10" t="str">
        <f t="shared" si="50"/>
        <v/>
      </c>
      <c r="BJ42" s="10" t="str">
        <f t="shared" si="51"/>
        <v/>
      </c>
      <c r="BK42" s="10" t="str">
        <f t="shared" si="52"/>
        <v/>
      </c>
      <c r="BL42" s="10" t="str">
        <f t="shared" si="53"/>
        <v/>
      </c>
      <c r="BM42" s="10" t="str">
        <f t="shared" si="54"/>
        <v/>
      </c>
      <c r="BN42" s="21" t="str">
        <f t="shared" si="55"/>
        <v/>
      </c>
      <c r="BO42" s="11">
        <f t="shared" si="56"/>
        <v>1</v>
      </c>
      <c r="BP42" s="11" t="str">
        <f t="shared" si="57"/>
        <v/>
      </c>
      <c r="BQ42" s="11" t="str">
        <f t="shared" si="58"/>
        <v/>
      </c>
      <c r="BR42" s="12" t="str">
        <f t="shared" si="59"/>
        <v/>
      </c>
      <c r="BS42" s="11">
        <f t="shared" si="60"/>
        <v>0.35163957127216955</v>
      </c>
      <c r="BT42" s="11" t="str">
        <f t="shared" si="61"/>
        <v/>
      </c>
      <c r="BU42" s="11" t="str">
        <f t="shared" si="62"/>
        <v/>
      </c>
    </row>
    <row r="43" spans="1:73" x14ac:dyDescent="0.2">
      <c r="A43" s="84" t="s">
        <v>93</v>
      </c>
      <c r="B43" s="12" t="str">
        <f>_xlfn.IFNA(VLOOKUP($A43,'I-EmEC'!$A:$DD,MATCH(B$1,'I-EmEC'!$A$1:$DD$1,0),FALSE),"")</f>
        <v/>
      </c>
      <c r="C43" s="11" t="str">
        <f>_xlfn.IFNA(VLOOKUP($A43,'I-EmEC'!$A:$DD,MATCH(C$1,'I-EmEC'!$A$1:$DD$1,0),FALSE),"")</f>
        <v/>
      </c>
      <c r="D43" s="11">
        <f>_xlfn.IFNA(VLOOKUP($A43,'I-EmEC'!$A:$DD,MATCH(D$1,'I-EmEC'!$A$1:$DD$1,0),FALSE),"")</f>
        <v>67.504835589941976</v>
      </c>
      <c r="E43" s="11">
        <f>_xlfn.IFNA(VLOOKUP($A43,'I-EmEC'!$A:$DD,MATCH(E$1,'I-EmEC'!$A$1:$DD$1,0),FALSE),"")</f>
        <v>67.504835589941976</v>
      </c>
      <c r="F43" s="11">
        <f>_xlfn.IFNA(VLOOKUP($A43,'I-EmEC'!$A:$DD,MATCH(F$1,'I-EmEC'!$A$1:$DD$1,0),FALSE),"")</f>
        <v>65.0924024640657</v>
      </c>
      <c r="G43" s="11">
        <f>_xlfn.IFNA(VLOOKUP($A43,'I-EmEC'!$A:$DD,MATCH(G$1,'I-EmEC'!$A$1:$DD$1,0),FALSE),"")</f>
        <v>62.939958592132506</v>
      </c>
      <c r="H43" s="11">
        <f>_xlfn.IFNA(VLOOKUP($A43,'I-EmEC'!$A:$DD,MATCH(H$1,'I-EmEC'!$A$1:$DD$1,0),FALSE),"")</f>
        <v>62.939958592132506</v>
      </c>
      <c r="I43" s="11">
        <f>_xlfn.IFNA(VLOOKUP($A43,'I-EmEC'!$A:$DD,MATCH(I$1,'I-EmEC'!$A$1:$DD$1,0),FALSE),"")</f>
        <v>71.014492753623188</v>
      </c>
      <c r="J43" s="11" t="str">
        <f>_xlfn.IFNA(VLOOKUP($A43,'I-EmEC'!$A:$DD,MATCH(J$1,'I-EmEC'!$A$1:$DD$1,0),FALSE),"")</f>
        <v/>
      </c>
      <c r="K43" s="11" t="str">
        <f>_xlfn.IFNA(VLOOKUP($A43,'I-EmEC'!$A:$DD,MATCH(K$1,'I-EmEC'!$A$1:$DD$1,0),FALSE),"")</f>
        <v/>
      </c>
      <c r="L43" s="11" t="str">
        <f>_xlfn.IFNA(VLOOKUP($A43,'I-EmEC'!$A:$DD,MATCH(L$1,'I-EmEC'!$A$1:$DD$1,0),FALSE),"")</f>
        <v/>
      </c>
      <c r="M43" s="11" t="str">
        <f>_xlfn.IFNA(VLOOKUP($A43,'I-EmEC'!$A:$DD,MATCH(M$1,'I-EmEC'!$A$1:$DD$1,0),FALSE),"")</f>
        <v/>
      </c>
      <c r="N43" s="11" t="str">
        <f>_xlfn.IFNA(VLOOKUP($A43,'I-EmEC'!$A:$DD,MATCH(N$1,'I-EmEC'!$A$1:$DD$1,0),FALSE),"")</f>
        <v/>
      </c>
      <c r="O43" s="11" t="str">
        <f>_xlfn.IFNA(VLOOKUP($A43,'I-EmEC'!$A:$DD,MATCH(O$1,'I-EmEC'!$A$1:$DD$1,0),FALSE),"")</f>
        <v/>
      </c>
      <c r="P43" s="9" t="str">
        <f>_xlfn.IFNA(VLOOKUP($A43,'I-EmEC'!$A:$DD,MATCH(P$1,'I-EmEC'!$A$1:$DD$1,0),FALSE),"")</f>
        <v/>
      </c>
      <c r="Q43" s="10" t="str">
        <f>_xlfn.IFNA(VLOOKUP($A43,'I-EmEC'!$A:$DD,MATCH(Q$1,'I-EmEC'!$A$1:$DD$1,0),FALSE),"")</f>
        <v/>
      </c>
      <c r="R43" s="10">
        <f>_xlfn.IFNA(VLOOKUP($A43,'I-EmEC'!$A:$DD,MATCH(R$1,'I-EmEC'!$A$1:$DD$1,0),FALSE),"")</f>
        <v>7.4</v>
      </c>
      <c r="S43" s="10">
        <f>_xlfn.IFNA(VLOOKUP($A43,'I-EmEC'!$A:$DD,MATCH(S$1,'I-EmEC'!$A$1:$DD$1,0),FALSE),"")</f>
        <v>7.4</v>
      </c>
      <c r="T43" s="10">
        <f>_xlfn.IFNA(VLOOKUP($A43,'I-EmEC'!$A:$DD,MATCH(T$1,'I-EmEC'!$A$1:$DD$1,0),FALSE),"")</f>
        <v>7.88</v>
      </c>
      <c r="U43" s="10">
        <f>_xlfn.IFNA(VLOOKUP($A43,'I-EmEC'!$A:$DD,MATCH(U$1,'I-EmEC'!$A$1:$DD$1,0),FALSE),"")</f>
        <v>7.42</v>
      </c>
      <c r="V43" s="10">
        <f>_xlfn.IFNA(VLOOKUP($A43,'I-EmEC'!$A:$DD,MATCH(V$1,'I-EmEC'!$A$1:$DD$1,0),FALSE),"")</f>
        <v>7.42</v>
      </c>
      <c r="W43" s="10">
        <f>_xlfn.IFNA(VLOOKUP($A43,'I-EmEC'!$A:$DD,MATCH(W$1,'I-EmEC'!$A$1:$DD$1,0),FALSE),"")</f>
        <v>7.6</v>
      </c>
      <c r="X43" s="10" t="str">
        <f>_xlfn.IFNA(VLOOKUP($A43,'I-EmEC'!$A:$DD,MATCH(X$1,'I-EmEC'!$A$1:$DD$1,0),FALSE),"")</f>
        <v/>
      </c>
      <c r="Y43" s="10" t="str">
        <f>_xlfn.IFNA(VLOOKUP($A43,'I-EmEC'!$A:$DD,MATCH(Y$1,'I-EmEC'!$A$1:$DD$1,0),FALSE),"")</f>
        <v/>
      </c>
      <c r="Z43" s="10" t="str">
        <f>_xlfn.IFNA(VLOOKUP($A43,'I-EmEC'!$A:$DD,MATCH(Z$1,'I-EmEC'!$A$1:$DD$1,0),FALSE),"")</f>
        <v/>
      </c>
      <c r="AA43" s="10" t="str">
        <f>_xlfn.IFNA(VLOOKUP($A43,'I-EmEC'!$A:$DD,MATCH(AA$1,'I-EmEC'!$A$1:$DD$1,0),FALSE),"")</f>
        <v/>
      </c>
      <c r="AB43" s="10" t="str">
        <f>_xlfn.IFNA(VLOOKUP($A43,'I-EmEC'!$A:$DD,MATCH(AB$1,'I-EmEC'!$A$1:$DD$1,0),FALSE),"")</f>
        <v/>
      </c>
      <c r="AC43" s="10" t="str">
        <f>_xlfn.IFNA(VLOOKUP($A43,'I-EmEC'!$A:$DD,MATCH(AC$1,'I-EmEC'!$A$1:$DD$1,0),FALSE),"")</f>
        <v/>
      </c>
      <c r="AD43" s="9" t="str">
        <f t="shared" si="19"/>
        <v/>
      </c>
      <c r="AE43" s="10" t="str">
        <f t="shared" si="20"/>
        <v/>
      </c>
      <c r="AF43" s="10">
        <f t="shared" si="21"/>
        <v>9.2293348838652385</v>
      </c>
      <c r="AG43" s="10">
        <f t="shared" si="22"/>
        <v>9.2293348838652385</v>
      </c>
      <c r="AH43" s="10">
        <f t="shared" si="23"/>
        <v>9.6935303010031184</v>
      </c>
      <c r="AI43" s="10">
        <f t="shared" si="24"/>
        <v>9.2189264528572412</v>
      </c>
      <c r="AJ43" s="10">
        <f t="shared" si="25"/>
        <v>9.2189264528572412</v>
      </c>
      <c r="AK43" s="10">
        <f t="shared" si="26"/>
        <v>9.4513469892912596</v>
      </c>
      <c r="AL43" s="10" t="str">
        <f t="shared" si="27"/>
        <v/>
      </c>
      <c r="AM43" s="10" t="str">
        <f t="shared" si="28"/>
        <v/>
      </c>
      <c r="AN43" s="10" t="str">
        <f t="shared" si="29"/>
        <v/>
      </c>
      <c r="AO43" s="10" t="str">
        <f t="shared" si="30"/>
        <v/>
      </c>
      <c r="AP43" s="10" t="str">
        <f t="shared" si="31"/>
        <v/>
      </c>
      <c r="AQ43" s="10" t="str">
        <f t="shared" si="32"/>
        <v/>
      </c>
      <c r="AR43" s="21" t="str">
        <f t="shared" si="33"/>
        <v/>
      </c>
      <c r="AS43" s="11">
        <f t="shared" si="34"/>
        <v>9.6935303010031184</v>
      </c>
      <c r="AT43" s="11" t="str">
        <f t="shared" si="35"/>
        <v/>
      </c>
      <c r="AU43" s="11" t="str">
        <f t="shared" si="36"/>
        <v/>
      </c>
      <c r="AV43" s="12" t="str">
        <f t="shared" si="37"/>
        <v/>
      </c>
      <c r="AW43" s="11">
        <f t="shared" si="38"/>
        <v>9.340233327289889</v>
      </c>
      <c r="AX43" s="11" t="str">
        <f t="shared" si="39"/>
        <v/>
      </c>
      <c r="AY43" s="11" t="str">
        <f t="shared" si="40"/>
        <v/>
      </c>
      <c r="AZ43" s="27" t="str">
        <f t="shared" si="41"/>
        <v/>
      </c>
      <c r="BA43" s="10" t="str">
        <f t="shared" si="42"/>
        <v/>
      </c>
      <c r="BB43" s="10">
        <f t="shared" si="43"/>
        <v>2.1930776685986888E-2</v>
      </c>
      <c r="BC43" s="10">
        <f t="shared" si="44"/>
        <v>2.1930776685986888E-2</v>
      </c>
      <c r="BD43" s="10">
        <f t="shared" si="45"/>
        <v>1</v>
      </c>
      <c r="BE43" s="10">
        <f t="shared" si="46"/>
        <v>0</v>
      </c>
      <c r="BF43" s="10">
        <f t="shared" si="47"/>
        <v>0</v>
      </c>
      <c r="BG43" s="10">
        <f t="shared" si="48"/>
        <v>0.48971481656124322</v>
      </c>
      <c r="BH43" s="10" t="str">
        <f t="shared" si="49"/>
        <v/>
      </c>
      <c r="BI43" s="10" t="str">
        <f t="shared" si="50"/>
        <v/>
      </c>
      <c r="BJ43" s="10" t="str">
        <f t="shared" si="51"/>
        <v/>
      </c>
      <c r="BK43" s="10" t="str">
        <f t="shared" si="52"/>
        <v/>
      </c>
      <c r="BL43" s="10" t="str">
        <f t="shared" si="53"/>
        <v/>
      </c>
      <c r="BM43" s="10" t="str">
        <f t="shared" si="54"/>
        <v/>
      </c>
      <c r="BN43" s="21" t="str">
        <f t="shared" si="55"/>
        <v/>
      </c>
      <c r="BO43" s="11">
        <f t="shared" si="56"/>
        <v>1</v>
      </c>
      <c r="BP43" s="11" t="str">
        <f t="shared" si="57"/>
        <v/>
      </c>
      <c r="BQ43" s="11" t="str">
        <f t="shared" si="58"/>
        <v/>
      </c>
      <c r="BR43" s="12" t="str">
        <f t="shared" si="59"/>
        <v/>
      </c>
      <c r="BS43" s="11">
        <f t="shared" si="60"/>
        <v>0.25559606165553617</v>
      </c>
      <c r="BT43" s="11" t="str">
        <f t="shared" si="61"/>
        <v/>
      </c>
      <c r="BU43" s="11" t="str">
        <f t="shared" si="62"/>
        <v/>
      </c>
    </row>
    <row r="44" spans="1:73" x14ac:dyDescent="0.2">
      <c r="A44" s="84" t="s">
        <v>94</v>
      </c>
      <c r="B44" s="12">
        <f>_xlfn.IFNA(VLOOKUP($A44,'I-EmEC'!$A:$DD,MATCH(B$1,'I-EmEC'!$A$1:$DD$1,0),FALSE),"")</f>
        <v>32.536764705882355</v>
      </c>
      <c r="C44" s="11">
        <f>_xlfn.IFNA(VLOOKUP($A44,'I-EmEC'!$A:$DD,MATCH(C$1,'I-EmEC'!$A$1:$DD$1,0),FALSE),"")</f>
        <v>26.579925650557623</v>
      </c>
      <c r="D44" s="11">
        <f>_xlfn.IFNA(VLOOKUP($A44,'I-EmEC'!$A:$DD,MATCH(D$1,'I-EmEC'!$A$1:$DD$1,0),FALSE),"")</f>
        <v>17.021276595744681</v>
      </c>
      <c r="E44" s="11">
        <f>_xlfn.IFNA(VLOOKUP($A44,'I-EmEC'!$A:$DD,MATCH(E$1,'I-EmEC'!$A$1:$DD$1,0),FALSE),"")</f>
        <v>17.021276595744681</v>
      </c>
      <c r="F44" s="11">
        <f>_xlfn.IFNA(VLOOKUP($A44,'I-EmEC'!$A:$DD,MATCH(F$1,'I-EmEC'!$A$1:$DD$1,0),FALSE),"")</f>
        <v>23.408624229979466</v>
      </c>
      <c r="G44" s="11">
        <f>_xlfn.IFNA(VLOOKUP($A44,'I-EmEC'!$A:$DD,MATCH(G$1,'I-EmEC'!$A$1:$DD$1,0),FALSE),"")</f>
        <v>22.153209109730849</v>
      </c>
      <c r="H44" s="11">
        <f>_xlfn.IFNA(VLOOKUP($A44,'I-EmEC'!$A:$DD,MATCH(H$1,'I-EmEC'!$A$1:$DD$1,0),FALSE),"")</f>
        <v>22.153209109730849</v>
      </c>
      <c r="I44" s="11">
        <f>_xlfn.IFNA(VLOOKUP($A44,'I-EmEC'!$A:$DD,MATCH(I$1,'I-EmEC'!$A$1:$DD$1,0),FALSE),"")</f>
        <v>27.536231884057973</v>
      </c>
      <c r="J44" s="11">
        <f>_xlfn.IFNA(VLOOKUP($A44,'I-EmEC'!$A:$DD,MATCH(J$1,'I-EmEC'!$A$1:$DD$1,0),FALSE),"")</f>
        <v>24.435318275154003</v>
      </c>
      <c r="K44" s="11">
        <f>_xlfn.IFNA(VLOOKUP($A44,'I-EmEC'!$A:$DD,MATCH(K$1,'I-EmEC'!$A$1:$DD$1,0),FALSE),"")</f>
        <v>24.435318275154003</v>
      </c>
      <c r="L44" s="11">
        <f>_xlfn.IFNA(VLOOKUP($A44,'I-EmEC'!$A:$DD,MATCH(L$1,'I-EmEC'!$A$1:$DD$1,0),FALSE),"")</f>
        <v>33.033707865168537</v>
      </c>
      <c r="M44" s="11" t="str">
        <f>_xlfn.IFNA(VLOOKUP($A44,'I-EmEC'!$A:$DD,MATCH(M$1,'I-EmEC'!$A$1:$DD$1,0),FALSE),"")</f>
        <v/>
      </c>
      <c r="N44" s="11" t="str">
        <f>_xlfn.IFNA(VLOOKUP($A44,'I-EmEC'!$A:$DD,MATCH(N$1,'I-EmEC'!$A$1:$DD$1,0),FALSE),"")</f>
        <v/>
      </c>
      <c r="O44" s="11" t="str">
        <f>_xlfn.IFNA(VLOOKUP($A44,'I-EmEC'!$A:$DD,MATCH(O$1,'I-EmEC'!$A$1:$DD$1,0),FALSE),"")</f>
        <v/>
      </c>
      <c r="P44" s="9">
        <f>_xlfn.IFNA(VLOOKUP($A44,'I-EmEC'!$A:$DD,MATCH(P$1,'I-EmEC'!$A$1:$DD$1,0),FALSE),"")</f>
        <v>6.71</v>
      </c>
      <c r="Q44" s="10">
        <f>_xlfn.IFNA(VLOOKUP($A44,'I-EmEC'!$A:$DD,MATCH(Q$1,'I-EmEC'!$A$1:$DD$1,0),FALSE),"")</f>
        <v>6.74</v>
      </c>
      <c r="R44" s="10">
        <f>_xlfn.IFNA(VLOOKUP($A44,'I-EmEC'!$A:$DD,MATCH(R$1,'I-EmEC'!$A$1:$DD$1,0),FALSE),"")</f>
        <v>6.5</v>
      </c>
      <c r="S44" s="10">
        <f>_xlfn.IFNA(VLOOKUP($A44,'I-EmEC'!$A:$DD,MATCH(S$1,'I-EmEC'!$A$1:$DD$1,0),FALSE),"")</f>
        <v>6.5</v>
      </c>
      <c r="T44" s="10">
        <f>_xlfn.IFNA(VLOOKUP($A44,'I-EmEC'!$A:$DD,MATCH(T$1,'I-EmEC'!$A$1:$DD$1,0),FALSE),"")</f>
        <v>6.21</v>
      </c>
      <c r="U44" s="10">
        <f>_xlfn.IFNA(VLOOKUP($A44,'I-EmEC'!$A:$DD,MATCH(U$1,'I-EmEC'!$A$1:$DD$1,0),FALSE),"")</f>
        <v>6.45</v>
      </c>
      <c r="V44" s="10">
        <f>_xlfn.IFNA(VLOOKUP($A44,'I-EmEC'!$A:$DD,MATCH(V$1,'I-EmEC'!$A$1:$DD$1,0),FALSE),"")</f>
        <v>6.45</v>
      </c>
      <c r="W44" s="10">
        <f>_xlfn.IFNA(VLOOKUP($A44,'I-EmEC'!$A:$DD,MATCH(W$1,'I-EmEC'!$A$1:$DD$1,0),FALSE),"")</f>
        <v>6.06</v>
      </c>
      <c r="X44" s="10">
        <f>_xlfn.IFNA(VLOOKUP($A44,'I-EmEC'!$A:$DD,MATCH(X$1,'I-EmEC'!$A$1:$DD$1,0),FALSE),"")</f>
        <v>6.69</v>
      </c>
      <c r="Y44" s="10">
        <f>_xlfn.IFNA(VLOOKUP($A44,'I-EmEC'!$A:$DD,MATCH(Y$1,'I-EmEC'!$A$1:$DD$1,0),FALSE),"")</f>
        <v>6.69</v>
      </c>
      <c r="Z44" s="10">
        <f>_xlfn.IFNA(VLOOKUP($A44,'I-EmEC'!$A:$DD,MATCH(Z$1,'I-EmEC'!$A$1:$DD$1,0),FALSE),"")</f>
        <v>6.71</v>
      </c>
      <c r="AA44" s="10" t="str">
        <f>_xlfn.IFNA(VLOOKUP($A44,'I-EmEC'!$A:$DD,MATCH(AA$1,'I-EmEC'!$A$1:$DD$1,0),FALSE),"")</f>
        <v/>
      </c>
      <c r="AB44" s="10" t="str">
        <f>_xlfn.IFNA(VLOOKUP($A44,'I-EmEC'!$A:$DD,MATCH(AB$1,'I-EmEC'!$A$1:$DD$1,0),FALSE),"")</f>
        <v/>
      </c>
      <c r="AC44" s="10" t="str">
        <f>_xlfn.IFNA(VLOOKUP($A44,'I-EmEC'!$A:$DD,MATCH(AC$1,'I-EmEC'!$A$1:$DD$1,0),FALSE),"")</f>
        <v/>
      </c>
      <c r="AD44" s="9">
        <f t="shared" si="19"/>
        <v>8.2223743666636278</v>
      </c>
      <c r="AE44" s="10">
        <f t="shared" si="20"/>
        <v>8.1645537617986736</v>
      </c>
      <c r="AF44" s="10">
        <f t="shared" si="21"/>
        <v>7.7309921290562267</v>
      </c>
      <c r="AG44" s="10">
        <f t="shared" si="22"/>
        <v>7.7309921290562267</v>
      </c>
      <c r="AH44" s="10">
        <f t="shared" si="23"/>
        <v>7.5793758901218391</v>
      </c>
      <c r="AI44" s="10">
        <f t="shared" si="24"/>
        <v>7.7954366469336982</v>
      </c>
      <c r="AJ44" s="10">
        <f t="shared" si="25"/>
        <v>7.7954366469336982</v>
      </c>
      <c r="AK44" s="10">
        <f t="shared" si="26"/>
        <v>7.4999045102155737</v>
      </c>
      <c r="AL44" s="10">
        <f t="shared" si="27"/>
        <v>8.078018000177897</v>
      </c>
      <c r="AM44" s="10">
        <f t="shared" si="28"/>
        <v>8.078018000177897</v>
      </c>
      <c r="AN44" s="10">
        <f t="shared" si="29"/>
        <v>8.2289573237672453</v>
      </c>
      <c r="AO44" s="10" t="str">
        <f t="shared" si="30"/>
        <v/>
      </c>
      <c r="AP44" s="10" t="str">
        <f t="shared" si="31"/>
        <v/>
      </c>
      <c r="AQ44" s="10" t="str">
        <f t="shared" si="32"/>
        <v/>
      </c>
      <c r="AR44" s="21">
        <f t="shared" si="33"/>
        <v>8.2223743666636278</v>
      </c>
      <c r="AS44" s="11">
        <f t="shared" si="34"/>
        <v>7.7954366469336982</v>
      </c>
      <c r="AT44" s="11">
        <f t="shared" si="35"/>
        <v>8.2289573237672453</v>
      </c>
      <c r="AU44" s="11" t="str">
        <f t="shared" si="36"/>
        <v/>
      </c>
      <c r="AV44" s="12">
        <f t="shared" si="37"/>
        <v>8.2223743666636278</v>
      </c>
      <c r="AW44" s="11">
        <f t="shared" si="38"/>
        <v>7.6886896587195439</v>
      </c>
      <c r="AX44" s="11">
        <f t="shared" si="39"/>
        <v>8.1283311080410119</v>
      </c>
      <c r="AY44" s="11" t="str">
        <f t="shared" si="40"/>
        <v/>
      </c>
      <c r="AZ44" s="27">
        <f t="shared" si="41"/>
        <v>0.99097053467011831</v>
      </c>
      <c r="BA44" s="10">
        <f t="shared" si="42"/>
        <v>0.91166132168831271</v>
      </c>
      <c r="BB44" s="10">
        <f t="shared" si="43"/>
        <v>0.31696965507187452</v>
      </c>
      <c r="BC44" s="10">
        <f t="shared" si="44"/>
        <v>0.31696965507187452</v>
      </c>
      <c r="BD44" s="10">
        <f t="shared" si="45"/>
        <v>0.10900634141868361</v>
      </c>
      <c r="BE44" s="10">
        <f t="shared" si="46"/>
        <v>0.40536451025873266</v>
      </c>
      <c r="BF44" s="10">
        <f t="shared" si="47"/>
        <v>0.40536451025873266</v>
      </c>
      <c r="BG44" s="10">
        <f t="shared" si="48"/>
        <v>0</v>
      </c>
      <c r="BH44" s="10">
        <f t="shared" si="49"/>
        <v>0.79296517236655517</v>
      </c>
      <c r="BI44" s="10">
        <f t="shared" si="50"/>
        <v>0.79296517236655517</v>
      </c>
      <c r="BJ44" s="10">
        <f t="shared" si="51"/>
        <v>1</v>
      </c>
      <c r="BK44" s="10" t="str">
        <f t="shared" si="52"/>
        <v/>
      </c>
      <c r="BL44" s="10" t="str">
        <f t="shared" si="53"/>
        <v/>
      </c>
      <c r="BM44" s="10" t="str">
        <f t="shared" si="54"/>
        <v/>
      </c>
      <c r="BN44" s="21">
        <f t="shared" si="55"/>
        <v>0.99097053467011831</v>
      </c>
      <c r="BO44" s="11">
        <f t="shared" si="56"/>
        <v>0.40536451025873266</v>
      </c>
      <c r="BP44" s="11">
        <f t="shared" si="57"/>
        <v>1</v>
      </c>
      <c r="BQ44" s="11" t="str">
        <f t="shared" si="58"/>
        <v/>
      </c>
      <c r="BR44" s="12">
        <f t="shared" si="59"/>
        <v>0.99097053467011831</v>
      </c>
      <c r="BS44" s="11">
        <f t="shared" si="60"/>
        <v>0.25894577867998297</v>
      </c>
      <c r="BT44" s="11">
        <f t="shared" si="61"/>
        <v>0.86197678157770341</v>
      </c>
      <c r="BU44" s="11" t="str">
        <f t="shared" si="62"/>
        <v/>
      </c>
    </row>
    <row r="45" spans="1:73" x14ac:dyDescent="0.2">
      <c r="A45" s="84" t="s">
        <v>95</v>
      </c>
      <c r="B45" s="12">
        <f>_xlfn.IFNA(VLOOKUP($A45,'I-EmEC'!$A:$DD,MATCH(B$1,'I-EmEC'!$A$1:$DD$1,0),FALSE),"")</f>
        <v>88.235294117647058</v>
      </c>
      <c r="C45" s="11">
        <f>_xlfn.IFNA(VLOOKUP($A45,'I-EmEC'!$A:$DD,MATCH(C$1,'I-EmEC'!$A$1:$DD$1,0),FALSE),"")</f>
        <v>86.431226765799266</v>
      </c>
      <c r="D45" s="11">
        <f>_xlfn.IFNA(VLOOKUP($A45,'I-EmEC'!$A:$DD,MATCH(D$1,'I-EmEC'!$A$1:$DD$1,0),FALSE),"")</f>
        <v>92.069632495164399</v>
      </c>
      <c r="E45" s="11">
        <f>_xlfn.IFNA(VLOOKUP($A45,'I-EmEC'!$A:$DD,MATCH(E$1,'I-EmEC'!$A$1:$DD$1,0),FALSE),"")</f>
        <v>92.069632495164399</v>
      </c>
      <c r="F45" s="11">
        <f>_xlfn.IFNA(VLOOKUP($A45,'I-EmEC'!$A:$DD,MATCH(F$1,'I-EmEC'!$A$1:$DD$1,0),FALSE),"")</f>
        <v>93.01848049281314</v>
      </c>
      <c r="G45" s="11">
        <f>_xlfn.IFNA(VLOOKUP($A45,'I-EmEC'!$A:$DD,MATCH(G$1,'I-EmEC'!$A$1:$DD$1,0),FALSE),"")</f>
        <v>95.859213250517598</v>
      </c>
      <c r="H45" s="11">
        <f>_xlfn.IFNA(VLOOKUP($A45,'I-EmEC'!$A:$DD,MATCH(H$1,'I-EmEC'!$A$1:$DD$1,0),FALSE),"")</f>
        <v>95.859213250517598</v>
      </c>
      <c r="I45" s="11">
        <f>_xlfn.IFNA(VLOOKUP($A45,'I-EmEC'!$A:$DD,MATCH(I$1,'I-EmEC'!$A$1:$DD$1,0),FALSE),"")</f>
        <v>100</v>
      </c>
      <c r="J45" s="11">
        <f>_xlfn.IFNA(VLOOKUP($A45,'I-EmEC'!$A:$DD,MATCH(J$1,'I-EmEC'!$A$1:$DD$1,0),FALSE),"")</f>
        <v>85.010266940451743</v>
      </c>
      <c r="K45" s="11">
        <f>_xlfn.IFNA(VLOOKUP($A45,'I-EmEC'!$A:$DD,MATCH(K$1,'I-EmEC'!$A$1:$DD$1,0),FALSE),"")</f>
        <v>85.010266940451743</v>
      </c>
      <c r="L45" s="11">
        <f>_xlfn.IFNA(VLOOKUP($A45,'I-EmEC'!$A:$DD,MATCH(L$1,'I-EmEC'!$A$1:$DD$1,0),FALSE),"")</f>
        <v>95.730337078651687</v>
      </c>
      <c r="M45" s="11">
        <f>_xlfn.IFNA(VLOOKUP($A45,'I-EmEC'!$A:$DD,MATCH(M$1,'I-EmEC'!$A$1:$DD$1,0),FALSE),"")</f>
        <v>96.449704142011825</v>
      </c>
      <c r="N45" s="11">
        <f>_xlfn.IFNA(VLOOKUP($A45,'I-EmEC'!$A:$DD,MATCH(N$1,'I-EmEC'!$A$1:$DD$1,0),FALSE),"")</f>
        <v>95.428571428571431</v>
      </c>
      <c r="O45" s="11">
        <f>_xlfn.IFNA(VLOOKUP($A45,'I-EmEC'!$A:$DD,MATCH(O$1,'I-EmEC'!$A$1:$DD$1,0),FALSE),"")</f>
        <v>94.664031620553359</v>
      </c>
      <c r="P45" s="9">
        <f>_xlfn.IFNA(VLOOKUP($A45,'I-EmEC'!$A:$DD,MATCH(P$1,'I-EmEC'!$A$1:$DD$1,0),FALSE),"")</f>
        <v>9.84</v>
      </c>
      <c r="Q45" s="10">
        <f>_xlfn.IFNA(VLOOKUP($A45,'I-EmEC'!$A:$DD,MATCH(Q$1,'I-EmEC'!$A$1:$DD$1,0),FALSE),"")</f>
        <v>9.66</v>
      </c>
      <c r="R45" s="10">
        <f>_xlfn.IFNA(VLOOKUP($A45,'I-EmEC'!$A:$DD,MATCH(R$1,'I-EmEC'!$A$1:$DD$1,0),FALSE),"")</f>
        <v>10.43</v>
      </c>
      <c r="S45" s="10">
        <f>_xlfn.IFNA(VLOOKUP($A45,'I-EmEC'!$A:$DD,MATCH(S$1,'I-EmEC'!$A$1:$DD$1,0),FALSE),"")</f>
        <v>10.43</v>
      </c>
      <c r="T45" s="10">
        <f>_xlfn.IFNA(VLOOKUP($A45,'I-EmEC'!$A:$DD,MATCH(T$1,'I-EmEC'!$A$1:$DD$1,0),FALSE),"")</f>
        <v>10.35</v>
      </c>
      <c r="U45" s="10">
        <f>_xlfn.IFNA(VLOOKUP($A45,'I-EmEC'!$A:$DD,MATCH(U$1,'I-EmEC'!$A$1:$DD$1,0),FALSE),"")</f>
        <v>9.8699999999999992</v>
      </c>
      <c r="V45" s="10">
        <f>_xlfn.IFNA(VLOOKUP($A45,'I-EmEC'!$A:$DD,MATCH(V$1,'I-EmEC'!$A$1:$DD$1,0),FALSE),"")</f>
        <v>9.8699999999999992</v>
      </c>
      <c r="W45" s="10">
        <f>_xlfn.IFNA(VLOOKUP($A45,'I-EmEC'!$A:$DD,MATCH(W$1,'I-EmEC'!$A$1:$DD$1,0),FALSE),"")</f>
        <v>10.26</v>
      </c>
      <c r="X45" s="10">
        <f>_xlfn.IFNA(VLOOKUP($A45,'I-EmEC'!$A:$DD,MATCH(X$1,'I-EmEC'!$A$1:$DD$1,0),FALSE),"")</f>
        <v>10.39</v>
      </c>
      <c r="Y45" s="10">
        <f>_xlfn.IFNA(VLOOKUP($A45,'I-EmEC'!$A:$DD,MATCH(Y$1,'I-EmEC'!$A$1:$DD$1,0),FALSE),"")</f>
        <v>10.39</v>
      </c>
      <c r="Z45" s="10">
        <f>_xlfn.IFNA(VLOOKUP($A45,'I-EmEC'!$A:$DD,MATCH(Z$1,'I-EmEC'!$A$1:$DD$1,0),FALSE),"")</f>
        <v>10.5</v>
      </c>
      <c r="AA45" s="10">
        <f>_xlfn.IFNA(VLOOKUP($A45,'I-EmEC'!$A:$DD,MATCH(AA$1,'I-EmEC'!$A$1:$DD$1,0),FALSE),"")</f>
        <v>9.81</v>
      </c>
      <c r="AB45" s="10">
        <f>_xlfn.IFNA(VLOOKUP($A45,'I-EmEC'!$A:$DD,MATCH(AB$1,'I-EmEC'!$A$1:$DD$1,0),FALSE),"")</f>
        <v>10.4</v>
      </c>
      <c r="AC45" s="10">
        <f>_xlfn.IFNA(VLOOKUP($A45,'I-EmEC'!$A:$DD,MATCH(AC$1,'I-EmEC'!$A$1:$DD$1,0),FALSE),"")</f>
        <v>9.94</v>
      </c>
      <c r="AD45" s="9">
        <f t="shared" si="19"/>
        <v>11.785642337677409</v>
      </c>
      <c r="AE45" s="10">
        <f t="shared" si="20"/>
        <v>11.596670677223566</v>
      </c>
      <c r="AF45" s="10">
        <f t="shared" si="21"/>
        <v>12.39411640962655</v>
      </c>
      <c r="AG45" s="10">
        <f t="shared" si="22"/>
        <v>12.39411640962655</v>
      </c>
      <c r="AH45" s="10">
        <f t="shared" si="23"/>
        <v>12.318569240798197</v>
      </c>
      <c r="AI45" s="10">
        <f t="shared" si="24"/>
        <v>11.851633860266441</v>
      </c>
      <c r="AJ45" s="10">
        <f t="shared" si="25"/>
        <v>11.851633860266441</v>
      </c>
      <c r="AK45" s="10">
        <f t="shared" si="26"/>
        <v>12.26</v>
      </c>
      <c r="AL45" s="10">
        <f t="shared" si="27"/>
        <v>12.319471379906267</v>
      </c>
      <c r="AM45" s="10">
        <f t="shared" si="28"/>
        <v>12.319471379906267</v>
      </c>
      <c r="AN45" s="10">
        <f t="shared" si="29"/>
        <v>12.481049588121788</v>
      </c>
      <c r="AO45" s="10">
        <f t="shared" si="30"/>
        <v>11.794300899790285</v>
      </c>
      <c r="AP45" s="10">
        <f t="shared" si="31"/>
        <v>12.379678422461291</v>
      </c>
      <c r="AQ45" s="10">
        <f t="shared" si="32"/>
        <v>11.916184996574765</v>
      </c>
      <c r="AR45" s="21">
        <f t="shared" si="33"/>
        <v>11.785642337677409</v>
      </c>
      <c r="AS45" s="11">
        <f t="shared" si="34"/>
        <v>12.39411640962655</v>
      </c>
      <c r="AT45" s="11">
        <f t="shared" si="35"/>
        <v>12.481049588121788</v>
      </c>
      <c r="AU45" s="11">
        <f t="shared" si="36"/>
        <v>12.379678422461291</v>
      </c>
      <c r="AV45" s="12">
        <f t="shared" si="37"/>
        <v>11.785642337677409</v>
      </c>
      <c r="AW45" s="11">
        <f t="shared" si="38"/>
        <v>12.178344963430696</v>
      </c>
      <c r="AX45" s="11">
        <f t="shared" si="39"/>
        <v>12.228573311931152</v>
      </c>
      <c r="AY45" s="11">
        <f t="shared" si="40"/>
        <v>12.147931709518028</v>
      </c>
      <c r="AZ45" s="27">
        <f t="shared" si="41"/>
        <v>0.2136772577061041</v>
      </c>
      <c r="BA45" s="10">
        <f t="shared" si="42"/>
        <v>0</v>
      </c>
      <c r="BB45" s="10">
        <f t="shared" si="43"/>
        <v>0.90170143427895144</v>
      </c>
      <c r="BC45" s="10">
        <f t="shared" si="44"/>
        <v>0.90170143427895144</v>
      </c>
      <c r="BD45" s="10">
        <f t="shared" si="45"/>
        <v>0.81627745152972153</v>
      </c>
      <c r="BE45" s="10">
        <f t="shared" si="46"/>
        <v>0.2882963172243907</v>
      </c>
      <c r="BF45" s="10">
        <f t="shared" si="47"/>
        <v>0.2882963172243907</v>
      </c>
      <c r="BG45" s="10">
        <f t="shared" si="48"/>
        <v>0.75005104102123077</v>
      </c>
      <c r="BH45" s="10">
        <f t="shared" si="49"/>
        <v>0.817297533642662</v>
      </c>
      <c r="BI45" s="10">
        <f t="shared" si="50"/>
        <v>0.817297533642662</v>
      </c>
      <c r="BJ45" s="10">
        <f t="shared" si="51"/>
        <v>1</v>
      </c>
      <c r="BK45" s="10">
        <f t="shared" si="52"/>
        <v>0.22346781467911214</v>
      </c>
      <c r="BL45" s="10">
        <f t="shared" si="53"/>
        <v>0.8853758672766866</v>
      </c>
      <c r="BM45" s="10">
        <f t="shared" si="54"/>
        <v>0.36128667861005836</v>
      </c>
      <c r="BN45" s="21">
        <f t="shared" si="55"/>
        <v>0.2136772577061041</v>
      </c>
      <c r="BO45" s="11">
        <f t="shared" si="56"/>
        <v>0.90170143427895144</v>
      </c>
      <c r="BP45" s="11">
        <f t="shared" si="57"/>
        <v>1</v>
      </c>
      <c r="BQ45" s="11">
        <f t="shared" si="58"/>
        <v>0.8853758672766866</v>
      </c>
      <c r="BR45" s="12">
        <f t="shared" si="59"/>
        <v>0.2136772577061041</v>
      </c>
      <c r="BS45" s="11">
        <f t="shared" si="60"/>
        <v>0.65772066592627276</v>
      </c>
      <c r="BT45" s="11">
        <f t="shared" si="61"/>
        <v>0.71451572049110901</v>
      </c>
      <c r="BU45" s="11">
        <f t="shared" si="62"/>
        <v>0.62333127294337243</v>
      </c>
    </row>
    <row r="46" spans="1:73" x14ac:dyDescent="0.2">
      <c r="A46" s="84" t="s">
        <v>96</v>
      </c>
      <c r="B46" s="12">
        <f>_xlfn.IFNA(VLOOKUP($A46,'I-EmEC'!$A:$DD,MATCH(B$1,'I-EmEC'!$A$1:$DD$1,0),FALSE),"")</f>
        <v>67.647058823529406</v>
      </c>
      <c r="C46" s="11">
        <f>_xlfn.IFNA(VLOOKUP($A46,'I-EmEC'!$A:$DD,MATCH(C$1,'I-EmEC'!$A$1:$DD$1,0),FALSE),"")</f>
        <v>60.594795539033463</v>
      </c>
      <c r="D46" s="11">
        <f>_xlfn.IFNA(VLOOKUP($A46,'I-EmEC'!$A:$DD,MATCH(D$1,'I-EmEC'!$A$1:$DD$1,0),FALSE),"")</f>
        <v>82.011605415860728</v>
      </c>
      <c r="E46" s="11">
        <f>_xlfn.IFNA(VLOOKUP($A46,'I-EmEC'!$A:$DD,MATCH(E$1,'I-EmEC'!$A$1:$DD$1,0),FALSE),"")</f>
        <v>82.011605415860728</v>
      </c>
      <c r="F46" s="11">
        <f>_xlfn.IFNA(VLOOKUP($A46,'I-EmEC'!$A:$DD,MATCH(F$1,'I-EmEC'!$A$1:$DD$1,0),FALSE),"")</f>
        <v>78.028747433264883</v>
      </c>
      <c r="G46" s="11">
        <f>_xlfn.IFNA(VLOOKUP($A46,'I-EmEC'!$A:$DD,MATCH(G$1,'I-EmEC'!$A$1:$DD$1,0),FALSE),"")</f>
        <v>79.296066252587991</v>
      </c>
      <c r="H46" s="11">
        <f>_xlfn.IFNA(VLOOKUP($A46,'I-EmEC'!$A:$DD,MATCH(H$1,'I-EmEC'!$A$1:$DD$1,0),FALSE),"")</f>
        <v>79.296066252587991</v>
      </c>
      <c r="I46" s="11">
        <f>_xlfn.IFNA(VLOOKUP($A46,'I-EmEC'!$A:$DD,MATCH(I$1,'I-EmEC'!$A$1:$DD$1,0),FALSE),"")</f>
        <v>89.275362318840578</v>
      </c>
      <c r="J46" s="11">
        <f>_xlfn.IFNA(VLOOKUP($A46,'I-EmEC'!$A:$DD,MATCH(J$1,'I-EmEC'!$A$1:$DD$1,0),FALSE),"")</f>
        <v>60.985626283367552</v>
      </c>
      <c r="K46" s="11">
        <f>_xlfn.IFNA(VLOOKUP($A46,'I-EmEC'!$A:$DD,MATCH(K$1,'I-EmEC'!$A$1:$DD$1,0),FALSE),"")</f>
        <v>60.985626283367552</v>
      </c>
      <c r="L46" s="11">
        <f>_xlfn.IFNA(VLOOKUP($A46,'I-EmEC'!$A:$DD,MATCH(L$1,'I-EmEC'!$A$1:$DD$1,0),FALSE),"")</f>
        <v>67.19101123595506</v>
      </c>
      <c r="M46" s="11">
        <f>_xlfn.IFNA(VLOOKUP($A46,'I-EmEC'!$A:$DD,MATCH(M$1,'I-EmEC'!$A$1:$DD$1,0),FALSE),"")</f>
        <v>83.03747534516765</v>
      </c>
      <c r="N46" s="11">
        <f>_xlfn.IFNA(VLOOKUP($A46,'I-EmEC'!$A:$DD,MATCH(N$1,'I-EmEC'!$A$1:$DD$1,0),FALSE),"")</f>
        <v>83.238095238095241</v>
      </c>
      <c r="O46" s="11">
        <f>_xlfn.IFNA(VLOOKUP($A46,'I-EmEC'!$A:$DD,MATCH(O$1,'I-EmEC'!$A$1:$DD$1,0),FALSE),"")</f>
        <v>79.051383399209485</v>
      </c>
      <c r="P46" s="9">
        <f>_xlfn.IFNA(VLOOKUP($A46,'I-EmEC'!$A:$DD,MATCH(P$1,'I-EmEC'!$A$1:$DD$1,0),FALSE),"")</f>
        <v>9.73</v>
      </c>
      <c r="Q46" s="10">
        <f>_xlfn.IFNA(VLOOKUP($A46,'I-EmEC'!$A:$DD,MATCH(Q$1,'I-EmEC'!$A$1:$DD$1,0),FALSE),"")</f>
        <v>9.7100000000000009</v>
      </c>
      <c r="R46" s="10">
        <f>_xlfn.IFNA(VLOOKUP($A46,'I-EmEC'!$A:$DD,MATCH(R$1,'I-EmEC'!$A$1:$DD$1,0),FALSE),"")</f>
        <v>10.56</v>
      </c>
      <c r="S46" s="10">
        <f>_xlfn.IFNA(VLOOKUP($A46,'I-EmEC'!$A:$DD,MATCH(S$1,'I-EmEC'!$A$1:$DD$1,0),FALSE),"")</f>
        <v>10.56</v>
      </c>
      <c r="T46" s="10">
        <f>_xlfn.IFNA(VLOOKUP($A46,'I-EmEC'!$A:$DD,MATCH(T$1,'I-EmEC'!$A$1:$DD$1,0),FALSE),"")</f>
        <v>10.6</v>
      </c>
      <c r="U46" s="10">
        <f>_xlfn.IFNA(VLOOKUP($A46,'I-EmEC'!$A:$DD,MATCH(U$1,'I-EmEC'!$A$1:$DD$1,0),FALSE),"")</f>
        <v>10.029999999999999</v>
      </c>
      <c r="V46" s="10">
        <f>_xlfn.IFNA(VLOOKUP($A46,'I-EmEC'!$A:$DD,MATCH(V$1,'I-EmEC'!$A$1:$DD$1,0),FALSE),"")</f>
        <v>10.029999999999999</v>
      </c>
      <c r="W46" s="10">
        <f>_xlfn.IFNA(VLOOKUP($A46,'I-EmEC'!$A:$DD,MATCH(W$1,'I-EmEC'!$A$1:$DD$1,0),FALSE),"")</f>
        <v>10.11</v>
      </c>
      <c r="X46" s="10">
        <f>_xlfn.IFNA(VLOOKUP($A46,'I-EmEC'!$A:$DD,MATCH(X$1,'I-EmEC'!$A$1:$DD$1,0),FALSE),"")</f>
        <v>9.9</v>
      </c>
      <c r="Y46" s="10">
        <f>_xlfn.IFNA(VLOOKUP($A46,'I-EmEC'!$A:$DD,MATCH(Y$1,'I-EmEC'!$A$1:$DD$1,0),FALSE),"")</f>
        <v>9.9</v>
      </c>
      <c r="Z46" s="10">
        <f>_xlfn.IFNA(VLOOKUP($A46,'I-EmEC'!$A:$DD,MATCH(Z$1,'I-EmEC'!$A$1:$DD$1,0),FALSE),"")</f>
        <v>10.24</v>
      </c>
      <c r="AA46" s="10">
        <f>_xlfn.IFNA(VLOOKUP($A46,'I-EmEC'!$A:$DD,MATCH(AA$1,'I-EmEC'!$A$1:$DD$1,0),FALSE),"")</f>
        <v>10.16</v>
      </c>
      <c r="AB46" s="10">
        <f>_xlfn.IFNA(VLOOKUP($A46,'I-EmEC'!$A:$DD,MATCH(AB$1,'I-EmEC'!$A$1:$DD$1,0),FALSE),"")</f>
        <v>10.5</v>
      </c>
      <c r="AC46" s="10">
        <f>_xlfn.IFNA(VLOOKUP($A46,'I-EmEC'!$A:$DD,MATCH(AC$1,'I-EmEC'!$A$1:$DD$1,0),FALSE),"")</f>
        <v>10.11</v>
      </c>
      <c r="AD46" s="9">
        <f t="shared" si="19"/>
        <v>11.560248918975338</v>
      </c>
      <c r="AE46" s="10">
        <f t="shared" si="20"/>
        <v>11.492435324401551</v>
      </c>
      <c r="AF46" s="10">
        <f t="shared" si="21"/>
        <v>12.473875313498791</v>
      </c>
      <c r="AG46" s="10">
        <f t="shared" si="22"/>
        <v>12.473875313498791</v>
      </c>
      <c r="AH46" s="10">
        <f t="shared" si="23"/>
        <v>12.492254635402176</v>
      </c>
      <c r="AI46" s="10">
        <f t="shared" si="24"/>
        <v>11.929251643217111</v>
      </c>
      <c r="AJ46" s="10">
        <f t="shared" si="25"/>
        <v>11.929251643217111</v>
      </c>
      <c r="AK46" s="10">
        <f t="shared" si="26"/>
        <v>12.06073162142717</v>
      </c>
      <c r="AL46" s="10">
        <f t="shared" si="27"/>
        <v>11.685227488102578</v>
      </c>
      <c r="AM46" s="10">
        <f t="shared" si="28"/>
        <v>11.685227488102578</v>
      </c>
      <c r="AN46" s="10">
        <f t="shared" si="29"/>
        <v>12.067311177343498</v>
      </c>
      <c r="AO46" s="10">
        <f t="shared" si="30"/>
        <v>12.079274136502333</v>
      </c>
      <c r="AP46" s="10">
        <f t="shared" si="31"/>
        <v>12.420322133564467</v>
      </c>
      <c r="AQ46" s="10">
        <f t="shared" si="32"/>
        <v>12.007909474488162</v>
      </c>
      <c r="AR46" s="21">
        <f t="shared" si="33"/>
        <v>11.560248918975338</v>
      </c>
      <c r="AS46" s="11">
        <f t="shared" si="34"/>
        <v>12.492254635402176</v>
      </c>
      <c r="AT46" s="11">
        <f t="shared" si="35"/>
        <v>12.079274136502333</v>
      </c>
      <c r="AU46" s="11">
        <f t="shared" si="36"/>
        <v>12.420322133564467</v>
      </c>
      <c r="AV46" s="12">
        <f t="shared" si="37"/>
        <v>11.560248918975338</v>
      </c>
      <c r="AW46" s="11">
        <f t="shared" si="38"/>
        <v>12.226540028376858</v>
      </c>
      <c r="AX46" s="11">
        <f t="shared" si="39"/>
        <v>11.879260072512746</v>
      </c>
      <c r="AY46" s="11">
        <f t="shared" si="40"/>
        <v>12.214115804026314</v>
      </c>
      <c r="AZ46" s="27">
        <f t="shared" si="41"/>
        <v>6.7825849958747589E-2</v>
      </c>
      <c r="BA46" s="10">
        <f t="shared" si="42"/>
        <v>0</v>
      </c>
      <c r="BB46" s="10">
        <f t="shared" si="43"/>
        <v>0.98161735655516491</v>
      </c>
      <c r="BC46" s="10">
        <f t="shared" si="44"/>
        <v>0.98161735655516491</v>
      </c>
      <c r="BD46" s="10">
        <f t="shared" si="45"/>
        <v>1</v>
      </c>
      <c r="BE46" s="10">
        <f t="shared" si="46"/>
        <v>0.43689526098309794</v>
      </c>
      <c r="BF46" s="10">
        <f t="shared" si="47"/>
        <v>0.43689526098309794</v>
      </c>
      <c r="BG46" s="10">
        <f t="shared" si="48"/>
        <v>0.56839900047225966</v>
      </c>
      <c r="BH46" s="10">
        <f t="shared" si="49"/>
        <v>0.19282700541968861</v>
      </c>
      <c r="BI46" s="10">
        <f t="shared" si="50"/>
        <v>0.19282700541968861</v>
      </c>
      <c r="BJ46" s="10">
        <f t="shared" si="51"/>
        <v>0.57497974545681441</v>
      </c>
      <c r="BK46" s="10">
        <f t="shared" si="52"/>
        <v>0.58694486658141243</v>
      </c>
      <c r="BL46" s="10">
        <f t="shared" si="53"/>
        <v>0.92805449840159715</v>
      </c>
      <c r="BM46" s="10">
        <f t="shared" si="54"/>
        <v>0.51556730742750057</v>
      </c>
      <c r="BN46" s="21">
        <f t="shared" si="55"/>
        <v>6.7825849958747589E-2</v>
      </c>
      <c r="BO46" s="11">
        <f t="shared" si="56"/>
        <v>1</v>
      </c>
      <c r="BP46" s="11">
        <f t="shared" si="57"/>
        <v>0.58694486658141243</v>
      </c>
      <c r="BQ46" s="11">
        <f t="shared" si="58"/>
        <v>0.92805449840159715</v>
      </c>
      <c r="BR46" s="12">
        <f t="shared" si="59"/>
        <v>6.7825849958747589E-2</v>
      </c>
      <c r="BS46" s="11">
        <f t="shared" si="60"/>
        <v>0.73423737259146427</v>
      </c>
      <c r="BT46" s="11">
        <f t="shared" si="61"/>
        <v>0.38689465571940101</v>
      </c>
      <c r="BU46" s="11">
        <f t="shared" si="62"/>
        <v>0.72181090291454886</v>
      </c>
    </row>
    <row r="47" spans="1:73" x14ac:dyDescent="0.2">
      <c r="A47" s="84" t="s">
        <v>99</v>
      </c>
      <c r="B47" s="12">
        <f>_xlfn.IFNA(VLOOKUP($A47,'I-EmEC'!$A:$DD,MATCH(B$1,'I-EmEC'!$A$1:$DD$1,0),FALSE),"")</f>
        <v>49.264705882352942</v>
      </c>
      <c r="C47" s="11">
        <f>_xlfn.IFNA(VLOOKUP($A47,'I-EmEC'!$A:$DD,MATCH(C$1,'I-EmEC'!$A$1:$DD$1,0),FALSE),"")</f>
        <v>50.557620817843869</v>
      </c>
      <c r="D47" s="11" t="str">
        <f>_xlfn.IFNA(VLOOKUP($A47,'I-EmEC'!$A:$DD,MATCH(D$1,'I-EmEC'!$A$1:$DD$1,0),FALSE),"")</f>
        <v/>
      </c>
      <c r="E47" s="11" t="str">
        <f>_xlfn.IFNA(VLOOKUP($A47,'I-EmEC'!$A:$DD,MATCH(E$1,'I-EmEC'!$A$1:$DD$1,0),FALSE),"")</f>
        <v/>
      </c>
      <c r="F47" s="11" t="str">
        <f>_xlfn.IFNA(VLOOKUP($A47,'I-EmEC'!$A:$DD,MATCH(F$1,'I-EmEC'!$A$1:$DD$1,0),FALSE),"")</f>
        <v/>
      </c>
      <c r="G47" s="11">
        <f>_xlfn.IFNA(VLOOKUP($A47,'I-EmEC'!$A:$DD,MATCH(G$1,'I-EmEC'!$A$1:$DD$1,0),FALSE),"")</f>
        <v>33.540372670807457</v>
      </c>
      <c r="H47" s="11">
        <f>_xlfn.IFNA(VLOOKUP($A47,'I-EmEC'!$A:$DD,MATCH(H$1,'I-EmEC'!$A$1:$DD$1,0),FALSE),"")</f>
        <v>33.540372670807457</v>
      </c>
      <c r="I47" s="11">
        <f>_xlfn.IFNA(VLOOKUP($A47,'I-EmEC'!$A:$DD,MATCH(I$1,'I-EmEC'!$A$1:$DD$1,0),FALSE),"")</f>
        <v>26.376811594202898</v>
      </c>
      <c r="J47" s="11" t="str">
        <f>_xlfn.IFNA(VLOOKUP($A47,'I-EmEC'!$A:$DD,MATCH(J$1,'I-EmEC'!$A$1:$DD$1,0),FALSE),"")</f>
        <v/>
      </c>
      <c r="K47" s="11" t="str">
        <f>_xlfn.IFNA(VLOOKUP($A47,'I-EmEC'!$A:$DD,MATCH(K$1,'I-EmEC'!$A$1:$DD$1,0),FALSE),"")</f>
        <v/>
      </c>
      <c r="L47" s="11" t="str">
        <f>_xlfn.IFNA(VLOOKUP($A47,'I-EmEC'!$A:$DD,MATCH(L$1,'I-EmEC'!$A$1:$DD$1,0),FALSE),"")</f>
        <v/>
      </c>
      <c r="M47" s="11">
        <f>_xlfn.IFNA(VLOOKUP($A47,'I-EmEC'!$A:$DD,MATCH(M$1,'I-EmEC'!$A$1:$DD$1,0),FALSE),"")</f>
        <v>18.737672583826431</v>
      </c>
      <c r="N47" s="11">
        <f>_xlfn.IFNA(VLOOKUP($A47,'I-EmEC'!$A:$DD,MATCH(N$1,'I-EmEC'!$A$1:$DD$1,0),FALSE),"")</f>
        <v>24.19047619047619</v>
      </c>
      <c r="O47" s="11">
        <f>_xlfn.IFNA(VLOOKUP($A47,'I-EmEC'!$A:$DD,MATCH(O$1,'I-EmEC'!$A$1:$DD$1,0),FALSE),"")</f>
        <v>15.612648221343873</v>
      </c>
      <c r="P47" s="9">
        <f>_xlfn.IFNA(VLOOKUP($A47,'I-EmEC'!$A:$DD,MATCH(P$1,'I-EmEC'!$A$1:$DD$1,0),FALSE),"")</f>
        <v>4.87</v>
      </c>
      <c r="Q47" s="10">
        <f>_xlfn.IFNA(VLOOKUP($A47,'I-EmEC'!$A:$DD,MATCH(Q$1,'I-EmEC'!$A$1:$DD$1,0),FALSE),"")</f>
        <v>4.88</v>
      </c>
      <c r="R47" s="10" t="str">
        <f>_xlfn.IFNA(VLOOKUP($A47,'I-EmEC'!$A:$DD,MATCH(R$1,'I-EmEC'!$A$1:$DD$1,0),FALSE),"")</f>
        <v/>
      </c>
      <c r="S47" s="10" t="str">
        <f>_xlfn.IFNA(VLOOKUP($A47,'I-EmEC'!$A:$DD,MATCH(S$1,'I-EmEC'!$A$1:$DD$1,0),FALSE),"")</f>
        <v/>
      </c>
      <c r="T47" s="10" t="str">
        <f>_xlfn.IFNA(VLOOKUP($A47,'I-EmEC'!$A:$DD,MATCH(T$1,'I-EmEC'!$A$1:$DD$1,0),FALSE),"")</f>
        <v/>
      </c>
      <c r="U47" s="10">
        <f>_xlfn.IFNA(VLOOKUP($A47,'I-EmEC'!$A:$DD,MATCH(U$1,'I-EmEC'!$A$1:$DD$1,0),FALSE),"")</f>
        <v>5.09</v>
      </c>
      <c r="V47" s="10">
        <f>_xlfn.IFNA(VLOOKUP($A47,'I-EmEC'!$A:$DD,MATCH(V$1,'I-EmEC'!$A$1:$DD$1,0),FALSE),"")</f>
        <v>5.09</v>
      </c>
      <c r="W47" s="10">
        <f>_xlfn.IFNA(VLOOKUP($A47,'I-EmEC'!$A:$DD,MATCH(W$1,'I-EmEC'!$A$1:$DD$1,0),FALSE),"")</f>
        <v>4.66</v>
      </c>
      <c r="X47" s="10" t="str">
        <f>_xlfn.IFNA(VLOOKUP($A47,'I-EmEC'!$A:$DD,MATCH(X$1,'I-EmEC'!$A$1:$DD$1,0),FALSE),"")</f>
        <v/>
      </c>
      <c r="Y47" s="10" t="str">
        <f>_xlfn.IFNA(VLOOKUP($A47,'I-EmEC'!$A:$DD,MATCH(Y$1,'I-EmEC'!$A$1:$DD$1,0),FALSE),"")</f>
        <v/>
      </c>
      <c r="Z47" s="10" t="str">
        <f>_xlfn.IFNA(VLOOKUP($A47,'I-EmEC'!$A:$DD,MATCH(Z$1,'I-EmEC'!$A$1:$DD$1,0),FALSE),"")</f>
        <v/>
      </c>
      <c r="AA47" s="10">
        <f>_xlfn.IFNA(VLOOKUP($A47,'I-EmEC'!$A:$DD,MATCH(AA$1,'I-EmEC'!$A$1:$DD$1,0),FALSE),"")</f>
        <v>4.49</v>
      </c>
      <c r="AB47" s="10">
        <f>_xlfn.IFNA(VLOOKUP($A47,'I-EmEC'!$A:$DD,MATCH(AB$1,'I-EmEC'!$A$1:$DD$1,0),FALSE),"")</f>
        <v>4.66</v>
      </c>
      <c r="AC47" s="10">
        <f>_xlfn.IFNA(VLOOKUP($A47,'I-EmEC'!$A:$DD,MATCH(AC$1,'I-EmEC'!$A$1:$DD$1,0),FALSE),"")</f>
        <v>4.6500000000000004</v>
      </c>
      <c r="AD47" s="9">
        <f t="shared" si="19"/>
        <v>6.5625358943306091</v>
      </c>
      <c r="AE47" s="10">
        <f t="shared" si="20"/>
        <v>6.5837866283678101</v>
      </c>
      <c r="AF47" s="10" t="str">
        <f t="shared" si="21"/>
        <v/>
      </c>
      <c r="AG47" s="10" t="str">
        <f t="shared" si="22"/>
        <v/>
      </c>
      <c r="AH47" s="10" t="str">
        <f t="shared" si="23"/>
        <v/>
      </c>
      <c r="AI47" s="10">
        <f t="shared" si="24"/>
        <v>6.6155678837911189</v>
      </c>
      <c r="AJ47" s="10">
        <f t="shared" si="25"/>
        <v>6.6155678837911189</v>
      </c>
      <c r="AK47" s="10">
        <f t="shared" si="26"/>
        <v>6.0812222972478205</v>
      </c>
      <c r="AL47" s="10" t="str">
        <f t="shared" si="27"/>
        <v/>
      </c>
      <c r="AM47" s="10" t="str">
        <f t="shared" si="28"/>
        <v/>
      </c>
      <c r="AN47" s="10" t="str">
        <f t="shared" si="29"/>
        <v/>
      </c>
      <c r="AO47" s="10">
        <f t="shared" si="30"/>
        <v>5.7627156459555122</v>
      </c>
      <c r="AP47" s="10">
        <f t="shared" si="31"/>
        <v>6.0436444175500004</v>
      </c>
      <c r="AQ47" s="10">
        <f t="shared" si="32"/>
        <v>5.8434765744506434</v>
      </c>
      <c r="AR47" s="21">
        <f t="shared" si="33"/>
        <v>6.5625358943306091</v>
      </c>
      <c r="AS47" s="11">
        <f t="shared" si="34"/>
        <v>6.6155678837911189</v>
      </c>
      <c r="AT47" s="11">
        <f t="shared" si="35"/>
        <v>5.7627156459555122</v>
      </c>
      <c r="AU47" s="11">
        <f t="shared" si="36"/>
        <v>6.0436444175500004</v>
      </c>
      <c r="AV47" s="12">
        <f t="shared" si="37"/>
        <v>6.5625358943306091</v>
      </c>
      <c r="AW47" s="11">
        <f t="shared" si="38"/>
        <v>6.4374526882766858</v>
      </c>
      <c r="AX47" s="11">
        <f t="shared" si="39"/>
        <v>5.7627156459555122</v>
      </c>
      <c r="AY47" s="11">
        <f t="shared" si="40"/>
        <v>5.9435604960003214</v>
      </c>
      <c r="AZ47" s="27">
        <f t="shared" si="41"/>
        <v>0.93781808019277069</v>
      </c>
      <c r="BA47" s="10">
        <f t="shared" si="42"/>
        <v>0.9627353320852341</v>
      </c>
      <c r="BB47" s="10" t="str">
        <f t="shared" si="43"/>
        <v/>
      </c>
      <c r="BC47" s="10" t="str">
        <f t="shared" si="44"/>
        <v/>
      </c>
      <c r="BD47" s="10" t="str">
        <f t="shared" si="45"/>
        <v/>
      </c>
      <c r="BE47" s="10">
        <f t="shared" si="46"/>
        <v>1</v>
      </c>
      <c r="BF47" s="10">
        <f t="shared" si="47"/>
        <v>1</v>
      </c>
      <c r="BG47" s="10">
        <f t="shared" si="48"/>
        <v>0.37346053297652559</v>
      </c>
      <c r="BH47" s="10" t="str">
        <f t="shared" si="49"/>
        <v/>
      </c>
      <c r="BI47" s="10" t="str">
        <f t="shared" si="50"/>
        <v/>
      </c>
      <c r="BJ47" s="10" t="str">
        <f t="shared" si="51"/>
        <v/>
      </c>
      <c r="BK47" s="10">
        <f t="shared" si="52"/>
        <v>0</v>
      </c>
      <c r="BL47" s="10">
        <f t="shared" si="53"/>
        <v>0.3293991140920699</v>
      </c>
      <c r="BM47" s="10">
        <f t="shared" si="54"/>
        <v>9.4695100642625513E-2</v>
      </c>
      <c r="BN47" s="21">
        <f t="shared" si="55"/>
        <v>0.93781808019277069</v>
      </c>
      <c r="BO47" s="11">
        <f t="shared" si="56"/>
        <v>1</v>
      </c>
      <c r="BP47" s="11">
        <f t="shared" si="57"/>
        <v>0</v>
      </c>
      <c r="BQ47" s="11">
        <f t="shared" si="58"/>
        <v>0.3293991140920699</v>
      </c>
      <c r="BR47" s="12">
        <f t="shared" si="59"/>
        <v>0.93781808019277069</v>
      </c>
      <c r="BS47" s="11">
        <f t="shared" si="60"/>
        <v>0.79115351099217524</v>
      </c>
      <c r="BT47" s="11">
        <f t="shared" si="61"/>
        <v>0</v>
      </c>
      <c r="BU47" s="11">
        <f t="shared" si="62"/>
        <v>0.21204710736734772</v>
      </c>
    </row>
    <row r="48" spans="1:73" x14ac:dyDescent="0.2">
      <c r="A48" s="84" t="s">
        <v>100</v>
      </c>
      <c r="B48" s="12">
        <f>_xlfn.IFNA(VLOOKUP($A48,'I-EmEC'!$A:$DD,MATCH(B$1,'I-EmEC'!$A$1:$DD$1,0),FALSE),"")</f>
        <v>30.330882352941178</v>
      </c>
      <c r="C48" s="11">
        <f>_xlfn.IFNA(VLOOKUP($A48,'I-EmEC'!$A:$DD,MATCH(C$1,'I-EmEC'!$A$1:$DD$1,0),FALSE),"")</f>
        <v>30.8550185873606</v>
      </c>
      <c r="D48" s="11" t="str">
        <f>_xlfn.IFNA(VLOOKUP($A48,'I-EmEC'!$A:$DD,MATCH(D$1,'I-EmEC'!$A$1:$DD$1,0),FALSE),"")</f>
        <v/>
      </c>
      <c r="E48" s="11" t="str">
        <f>_xlfn.IFNA(VLOOKUP($A48,'I-EmEC'!$A:$DD,MATCH(E$1,'I-EmEC'!$A$1:$DD$1,0),FALSE),"")</f>
        <v/>
      </c>
      <c r="F48" s="11" t="str">
        <f>_xlfn.IFNA(VLOOKUP($A48,'I-EmEC'!$A:$DD,MATCH(F$1,'I-EmEC'!$A$1:$DD$1,0),FALSE),"")</f>
        <v/>
      </c>
      <c r="G48" s="11">
        <f>_xlfn.IFNA(VLOOKUP($A48,'I-EmEC'!$A:$DD,MATCH(G$1,'I-EmEC'!$A$1:$DD$1,0),FALSE),"")</f>
        <v>29.192546583850934</v>
      </c>
      <c r="H48" s="11">
        <f>_xlfn.IFNA(VLOOKUP($A48,'I-EmEC'!$A:$DD,MATCH(H$1,'I-EmEC'!$A$1:$DD$1,0),FALSE),"")</f>
        <v>29.192546583850934</v>
      </c>
      <c r="I48" s="11">
        <f>_xlfn.IFNA(VLOOKUP($A48,'I-EmEC'!$A:$DD,MATCH(I$1,'I-EmEC'!$A$1:$DD$1,0),FALSE),"")</f>
        <v>28.985507246376812</v>
      </c>
      <c r="J48" s="11">
        <f>_xlfn.IFNA(VLOOKUP($A48,'I-EmEC'!$A:$DD,MATCH(J$1,'I-EmEC'!$A$1:$DD$1,0),FALSE),"")</f>
        <v>16.427104722792606</v>
      </c>
      <c r="K48" s="11">
        <f>_xlfn.IFNA(VLOOKUP($A48,'I-EmEC'!$A:$DD,MATCH(K$1,'I-EmEC'!$A$1:$DD$1,0),FALSE),"")</f>
        <v>16.427104722792606</v>
      </c>
      <c r="L48" s="11" t="str">
        <f>_xlfn.IFNA(VLOOKUP($A48,'I-EmEC'!$A:$DD,MATCH(L$1,'I-EmEC'!$A$1:$DD$1,0),FALSE),"")</f>
        <v/>
      </c>
      <c r="M48" s="11">
        <f>_xlfn.IFNA(VLOOKUP($A48,'I-EmEC'!$A:$DD,MATCH(M$1,'I-EmEC'!$A$1:$DD$1,0),FALSE),"")</f>
        <v>28.994082840236686</v>
      </c>
      <c r="N48" s="11" t="str">
        <f>_xlfn.IFNA(VLOOKUP($A48,'I-EmEC'!$A:$DD,MATCH(N$1,'I-EmEC'!$A$1:$DD$1,0),FALSE),"")</f>
        <v/>
      </c>
      <c r="O48" s="11">
        <f>_xlfn.IFNA(VLOOKUP($A48,'I-EmEC'!$A:$DD,MATCH(O$1,'I-EmEC'!$A$1:$DD$1,0),FALSE),"")</f>
        <v>12.648221343873518</v>
      </c>
      <c r="P48" s="9">
        <f>_xlfn.IFNA(VLOOKUP($A48,'I-EmEC'!$A:$DD,MATCH(P$1,'I-EmEC'!$A$1:$DD$1,0),FALSE),"")</f>
        <v>4.2</v>
      </c>
      <c r="Q48" s="10">
        <f>_xlfn.IFNA(VLOOKUP($A48,'I-EmEC'!$A:$DD,MATCH(Q$1,'I-EmEC'!$A$1:$DD$1,0),FALSE),"")</f>
        <v>4.1399999999999997</v>
      </c>
      <c r="R48" s="10" t="str">
        <f>_xlfn.IFNA(VLOOKUP($A48,'I-EmEC'!$A:$DD,MATCH(R$1,'I-EmEC'!$A$1:$DD$1,0),FALSE),"")</f>
        <v/>
      </c>
      <c r="S48" s="10" t="str">
        <f>_xlfn.IFNA(VLOOKUP($A48,'I-EmEC'!$A:$DD,MATCH(S$1,'I-EmEC'!$A$1:$DD$1,0),FALSE),"")</f>
        <v/>
      </c>
      <c r="T48" s="10" t="str">
        <f>_xlfn.IFNA(VLOOKUP($A48,'I-EmEC'!$A:$DD,MATCH(T$1,'I-EmEC'!$A$1:$DD$1,0),FALSE),"")</f>
        <v/>
      </c>
      <c r="U48" s="10">
        <f>_xlfn.IFNA(VLOOKUP($A48,'I-EmEC'!$A:$DD,MATCH(U$1,'I-EmEC'!$A$1:$DD$1,0),FALSE),"")</f>
        <v>4.22</v>
      </c>
      <c r="V48" s="10">
        <f>_xlfn.IFNA(VLOOKUP($A48,'I-EmEC'!$A:$DD,MATCH(V$1,'I-EmEC'!$A$1:$DD$1,0),FALSE),"")</f>
        <v>4.22</v>
      </c>
      <c r="W48" s="10">
        <f>_xlfn.IFNA(VLOOKUP($A48,'I-EmEC'!$A:$DD,MATCH(W$1,'I-EmEC'!$A$1:$DD$1,0),FALSE),"")</f>
        <v>3.37</v>
      </c>
      <c r="X48" s="10">
        <f>_xlfn.IFNA(VLOOKUP($A48,'I-EmEC'!$A:$DD,MATCH(X$1,'I-EmEC'!$A$1:$DD$1,0),FALSE),"")</f>
        <v>4.97</v>
      </c>
      <c r="Y48" s="10">
        <f>_xlfn.IFNA(VLOOKUP($A48,'I-EmEC'!$A:$DD,MATCH(Y$1,'I-EmEC'!$A$1:$DD$1,0),FALSE),"")</f>
        <v>4.97</v>
      </c>
      <c r="Z48" s="10" t="str">
        <f>_xlfn.IFNA(VLOOKUP($A48,'I-EmEC'!$A:$DD,MATCH(Z$1,'I-EmEC'!$A$1:$DD$1,0),FALSE),"")</f>
        <v/>
      </c>
      <c r="AA48" s="10">
        <f>_xlfn.IFNA(VLOOKUP($A48,'I-EmEC'!$A:$DD,MATCH(AA$1,'I-EmEC'!$A$1:$DD$1,0),FALSE),"")</f>
        <v>4.6500000000000004</v>
      </c>
      <c r="AB48" s="10" t="str">
        <f>_xlfn.IFNA(VLOOKUP($A48,'I-EmEC'!$A:$DD,MATCH(AB$1,'I-EmEC'!$A$1:$DD$1,0),FALSE),"")</f>
        <v/>
      </c>
      <c r="AC48" s="10">
        <f>_xlfn.IFNA(VLOOKUP($A48,'I-EmEC'!$A:$DD,MATCH(AC$1,'I-EmEC'!$A$1:$DD$1,0),FALSE),"")</f>
        <v>5.1100000000000003</v>
      </c>
      <c r="AD48" s="9">
        <f t="shared" si="19"/>
        <v>5.6818850445157265</v>
      </c>
      <c r="AE48" s="10">
        <f t="shared" si="20"/>
        <v>5.6293258123736658</v>
      </c>
      <c r="AF48" s="10" t="str">
        <f t="shared" si="21"/>
        <v/>
      </c>
      <c r="AG48" s="10" t="str">
        <f t="shared" si="22"/>
        <v/>
      </c>
      <c r="AH48" s="10" t="str">
        <f t="shared" si="23"/>
        <v/>
      </c>
      <c r="AI48" s="10">
        <f t="shared" si="24"/>
        <v>5.6852719819038677</v>
      </c>
      <c r="AJ48" s="10">
        <f t="shared" si="25"/>
        <v>5.6852719819038677</v>
      </c>
      <c r="AK48" s="10">
        <f t="shared" si="26"/>
        <v>4.8321809049267266</v>
      </c>
      <c r="AL48" s="10">
        <f t="shared" si="27"/>
        <v>6.185561025777309</v>
      </c>
      <c r="AM48" s="10">
        <f t="shared" si="28"/>
        <v>6.185561025777309</v>
      </c>
      <c r="AN48" s="10" t="str">
        <f t="shared" si="29"/>
        <v/>
      </c>
      <c r="AO48" s="10">
        <f t="shared" si="30"/>
        <v>6.1123093754148412</v>
      </c>
      <c r="AP48" s="10" t="str">
        <f t="shared" si="31"/>
        <v/>
      </c>
      <c r="AQ48" s="10">
        <f t="shared" si="32"/>
        <v>6.2120294571440891</v>
      </c>
      <c r="AR48" s="21">
        <f t="shared" si="33"/>
        <v>5.6818850445157265</v>
      </c>
      <c r="AS48" s="11">
        <f t="shared" si="34"/>
        <v>5.6852719819038677</v>
      </c>
      <c r="AT48" s="11">
        <f t="shared" si="35"/>
        <v>6.185561025777309</v>
      </c>
      <c r="AU48" s="11">
        <f t="shared" si="36"/>
        <v>6.2120294571440891</v>
      </c>
      <c r="AV48" s="12">
        <f t="shared" si="37"/>
        <v>5.6818850445157265</v>
      </c>
      <c r="AW48" s="11">
        <f t="shared" si="38"/>
        <v>5.4009082895781546</v>
      </c>
      <c r="AX48" s="11">
        <f t="shared" si="39"/>
        <v>6.1611438089898201</v>
      </c>
      <c r="AY48" s="11">
        <f t="shared" si="40"/>
        <v>6.2120294571440891</v>
      </c>
      <c r="AZ48" s="27">
        <f t="shared" si="41"/>
        <v>0.61579521768788226</v>
      </c>
      <c r="BA48" s="10">
        <f t="shared" si="42"/>
        <v>0.57770463734295963</v>
      </c>
      <c r="BB48" s="10" t="str">
        <f t="shared" si="43"/>
        <v/>
      </c>
      <c r="BC48" s="10" t="str">
        <f t="shared" si="44"/>
        <v/>
      </c>
      <c r="BD48" s="10" t="str">
        <f t="shared" si="45"/>
        <v/>
      </c>
      <c r="BE48" s="10">
        <f t="shared" si="46"/>
        <v>0.61824978951947829</v>
      </c>
      <c r="BF48" s="10">
        <f t="shared" si="47"/>
        <v>0.61824978951947829</v>
      </c>
      <c r="BG48" s="10">
        <f t="shared" si="48"/>
        <v>0</v>
      </c>
      <c r="BH48" s="10">
        <f t="shared" si="49"/>
        <v>0.98081787213223781</v>
      </c>
      <c r="BI48" s="10">
        <f t="shared" si="50"/>
        <v>0.98081787213223781</v>
      </c>
      <c r="BJ48" s="10" t="str">
        <f t="shared" si="51"/>
        <v/>
      </c>
      <c r="BK48" s="10">
        <f t="shared" si="52"/>
        <v>0.92773114008127811</v>
      </c>
      <c r="BL48" s="10" t="str">
        <f t="shared" si="53"/>
        <v/>
      </c>
      <c r="BM48" s="10">
        <f t="shared" si="54"/>
        <v>1</v>
      </c>
      <c r="BN48" s="21">
        <f t="shared" si="55"/>
        <v>0.61579521768788226</v>
      </c>
      <c r="BO48" s="11">
        <f t="shared" si="56"/>
        <v>0.61824978951947829</v>
      </c>
      <c r="BP48" s="11">
        <f t="shared" si="57"/>
        <v>0.98081787213223781</v>
      </c>
      <c r="BQ48" s="11">
        <f t="shared" si="58"/>
        <v>1</v>
      </c>
      <c r="BR48" s="12">
        <f t="shared" si="59"/>
        <v>0.61579521768788226</v>
      </c>
      <c r="BS48" s="11">
        <f t="shared" si="60"/>
        <v>0.41216652634631884</v>
      </c>
      <c r="BT48" s="11">
        <f t="shared" si="61"/>
        <v>0.96312229478191791</v>
      </c>
      <c r="BU48" s="11">
        <f t="shared" si="62"/>
        <v>1</v>
      </c>
    </row>
    <row r="49" spans="1:73" x14ac:dyDescent="0.2">
      <c r="A49" s="84" t="s">
        <v>101</v>
      </c>
      <c r="B49" s="12" t="str">
        <f>_xlfn.IFNA(VLOOKUP($A49,'I-EmEC'!$A:$DD,MATCH(B$1,'I-EmEC'!$A$1:$DD$1,0),FALSE),"")</f>
        <v/>
      </c>
      <c r="C49" s="11" t="str">
        <f>_xlfn.IFNA(VLOOKUP($A49,'I-EmEC'!$A:$DD,MATCH(C$1,'I-EmEC'!$A$1:$DD$1,0),FALSE),"")</f>
        <v/>
      </c>
      <c r="D49" s="11">
        <f>_xlfn.IFNA(VLOOKUP($A49,'I-EmEC'!$A:$DD,MATCH(D$1,'I-EmEC'!$A$1:$DD$1,0),FALSE),"")</f>
        <v>48.936170212765951</v>
      </c>
      <c r="E49" s="11">
        <f>_xlfn.IFNA(VLOOKUP($A49,'I-EmEC'!$A:$DD,MATCH(E$1,'I-EmEC'!$A$1:$DD$1,0),FALSE),"")</f>
        <v>48.936170212765951</v>
      </c>
      <c r="F49" s="11">
        <f>_xlfn.IFNA(VLOOKUP($A49,'I-EmEC'!$A:$DD,MATCH(F$1,'I-EmEC'!$A$1:$DD$1,0),FALSE),"")</f>
        <v>50.308008213552355</v>
      </c>
      <c r="G49" s="11">
        <f>_xlfn.IFNA(VLOOKUP($A49,'I-EmEC'!$A:$DD,MATCH(G$1,'I-EmEC'!$A$1:$DD$1,0),FALSE),"")</f>
        <v>52.795031055900623</v>
      </c>
      <c r="H49" s="11">
        <f>_xlfn.IFNA(VLOOKUP($A49,'I-EmEC'!$A:$DD,MATCH(H$1,'I-EmEC'!$A$1:$DD$1,0),FALSE),"")</f>
        <v>52.795031055900623</v>
      </c>
      <c r="I49" s="11">
        <f>_xlfn.IFNA(VLOOKUP($A49,'I-EmEC'!$A:$DD,MATCH(I$1,'I-EmEC'!$A$1:$DD$1,0),FALSE),"")</f>
        <v>54.782608695652165</v>
      </c>
      <c r="J49" s="11" t="str">
        <f>_xlfn.IFNA(VLOOKUP($A49,'I-EmEC'!$A:$DD,MATCH(J$1,'I-EmEC'!$A$1:$DD$1,0),FALSE),"")</f>
        <v/>
      </c>
      <c r="K49" s="11" t="str">
        <f>_xlfn.IFNA(VLOOKUP($A49,'I-EmEC'!$A:$DD,MATCH(K$1,'I-EmEC'!$A$1:$DD$1,0),FALSE),"")</f>
        <v/>
      </c>
      <c r="L49" s="11">
        <f>_xlfn.IFNA(VLOOKUP($A49,'I-EmEC'!$A:$DD,MATCH(L$1,'I-EmEC'!$A$1:$DD$1,0),FALSE),"")</f>
        <v>20.674157303370784</v>
      </c>
      <c r="M49" s="11">
        <f>_xlfn.IFNA(VLOOKUP($A49,'I-EmEC'!$A:$DD,MATCH(M$1,'I-EmEC'!$A$1:$DD$1,0),FALSE),"")</f>
        <v>29.585798816568047</v>
      </c>
      <c r="N49" s="11">
        <f>_xlfn.IFNA(VLOOKUP($A49,'I-EmEC'!$A:$DD,MATCH(N$1,'I-EmEC'!$A$1:$DD$1,0),FALSE),"")</f>
        <v>57.904761904761905</v>
      </c>
      <c r="O49" s="11">
        <f>_xlfn.IFNA(VLOOKUP($A49,'I-EmEC'!$A:$DD,MATCH(O$1,'I-EmEC'!$A$1:$DD$1,0),FALSE),"")</f>
        <v>51.185770750988141</v>
      </c>
      <c r="P49" s="9" t="str">
        <f>_xlfn.IFNA(VLOOKUP($A49,'I-EmEC'!$A:$DD,MATCH(P$1,'I-EmEC'!$A$1:$DD$1,0),FALSE),"")</f>
        <v/>
      </c>
      <c r="Q49" s="10" t="str">
        <f>_xlfn.IFNA(VLOOKUP($A49,'I-EmEC'!$A:$DD,MATCH(Q$1,'I-EmEC'!$A$1:$DD$1,0),FALSE),"")</f>
        <v/>
      </c>
      <c r="R49" s="10">
        <f>_xlfn.IFNA(VLOOKUP($A49,'I-EmEC'!$A:$DD,MATCH(R$1,'I-EmEC'!$A$1:$DD$1,0),FALSE),"")</f>
        <v>4.5199999999999996</v>
      </c>
      <c r="S49" s="10">
        <f>_xlfn.IFNA(VLOOKUP($A49,'I-EmEC'!$A:$DD,MATCH(S$1,'I-EmEC'!$A$1:$DD$1,0),FALSE),"")</f>
        <v>4.5199999999999996</v>
      </c>
      <c r="T49" s="10">
        <f>_xlfn.IFNA(VLOOKUP($A49,'I-EmEC'!$A:$DD,MATCH(T$1,'I-EmEC'!$A$1:$DD$1,0),FALSE),"")</f>
        <v>4.37</v>
      </c>
      <c r="U49" s="10">
        <f>_xlfn.IFNA(VLOOKUP($A49,'I-EmEC'!$A:$DD,MATCH(U$1,'I-EmEC'!$A$1:$DD$1,0),FALSE),"")</f>
        <v>4.08</v>
      </c>
      <c r="V49" s="10">
        <f>_xlfn.IFNA(VLOOKUP($A49,'I-EmEC'!$A:$DD,MATCH(V$1,'I-EmEC'!$A$1:$DD$1,0),FALSE),"")</f>
        <v>4.08</v>
      </c>
      <c r="W49" s="10">
        <f>_xlfn.IFNA(VLOOKUP($A49,'I-EmEC'!$A:$DD,MATCH(W$1,'I-EmEC'!$A$1:$DD$1,0),FALSE),"")</f>
        <v>3.92</v>
      </c>
      <c r="X49" s="10" t="str">
        <f>_xlfn.IFNA(VLOOKUP($A49,'I-EmEC'!$A:$DD,MATCH(X$1,'I-EmEC'!$A$1:$DD$1,0),FALSE),"")</f>
        <v/>
      </c>
      <c r="Y49" s="10" t="str">
        <f>_xlfn.IFNA(VLOOKUP($A49,'I-EmEC'!$A:$DD,MATCH(Y$1,'I-EmEC'!$A$1:$DD$1,0),FALSE),"")</f>
        <v/>
      </c>
      <c r="Z49" s="10">
        <f>_xlfn.IFNA(VLOOKUP($A49,'I-EmEC'!$A:$DD,MATCH(Z$1,'I-EmEC'!$A$1:$DD$1,0),FALSE),"")</f>
        <v>3.91</v>
      </c>
      <c r="AA49" s="10">
        <f>_xlfn.IFNA(VLOOKUP($A49,'I-EmEC'!$A:$DD,MATCH(AA$1,'I-EmEC'!$A$1:$DD$1,0),FALSE),"")</f>
        <v>3.3</v>
      </c>
      <c r="AB49" s="10">
        <f>_xlfn.IFNA(VLOOKUP($A49,'I-EmEC'!$A:$DD,MATCH(AB$1,'I-EmEC'!$A$1:$DD$1,0),FALSE),"")</f>
        <v>3.88</v>
      </c>
      <c r="AC49" s="10">
        <f>_xlfn.IFNA(VLOOKUP($A49,'I-EmEC'!$A:$DD,MATCH(AC$1,'I-EmEC'!$A$1:$DD$1,0),FALSE),"")</f>
        <v>4.08</v>
      </c>
      <c r="AD49" s="9" t="str">
        <f t="shared" si="19"/>
        <v/>
      </c>
      <c r="AE49" s="10" t="str">
        <f t="shared" si="20"/>
        <v/>
      </c>
      <c r="AF49" s="10">
        <f t="shared" si="21"/>
        <v>6.2096299780818747</v>
      </c>
      <c r="AG49" s="10">
        <f t="shared" si="22"/>
        <v>6.2096299780818747</v>
      </c>
      <c r="AH49" s="10">
        <f t="shared" si="23"/>
        <v>6.0716371231498982</v>
      </c>
      <c r="AI49" s="10">
        <f t="shared" si="24"/>
        <v>5.8025930496824438</v>
      </c>
      <c r="AJ49" s="10">
        <f t="shared" si="25"/>
        <v>5.8025930496824438</v>
      </c>
      <c r="AK49" s="10">
        <f t="shared" si="26"/>
        <v>5.6586427090999702</v>
      </c>
      <c r="AL49" s="10" t="str">
        <f t="shared" si="27"/>
        <v/>
      </c>
      <c r="AM49" s="10" t="str">
        <f t="shared" si="28"/>
        <v/>
      </c>
      <c r="AN49" s="10">
        <f t="shared" si="29"/>
        <v>5.2254278163646246</v>
      </c>
      <c r="AO49" s="10">
        <f t="shared" si="30"/>
        <v>4.7710832997223456</v>
      </c>
      <c r="AP49" s="10">
        <f t="shared" si="31"/>
        <v>5.6427142802027968</v>
      </c>
      <c r="AQ49" s="10">
        <f t="shared" si="32"/>
        <v>5.7891492472414532</v>
      </c>
      <c r="AR49" s="21" t="str">
        <f t="shared" si="33"/>
        <v/>
      </c>
      <c r="AS49" s="11">
        <f t="shared" si="34"/>
        <v>6.2096299780818747</v>
      </c>
      <c r="AT49" s="11">
        <f t="shared" si="35"/>
        <v>5.2254278163646246</v>
      </c>
      <c r="AU49" s="11">
        <f t="shared" si="36"/>
        <v>5.7891492472414532</v>
      </c>
      <c r="AV49" s="12" t="str">
        <f t="shared" si="37"/>
        <v/>
      </c>
      <c r="AW49" s="11">
        <f t="shared" si="38"/>
        <v>5.9591209812964179</v>
      </c>
      <c r="AX49" s="11">
        <f t="shared" si="39"/>
        <v>4.9982555580434855</v>
      </c>
      <c r="AY49" s="11">
        <f t="shared" si="40"/>
        <v>5.715931763722125</v>
      </c>
      <c r="AZ49" s="27" t="str">
        <f t="shared" si="41"/>
        <v/>
      </c>
      <c r="BA49" s="10" t="str">
        <f t="shared" si="42"/>
        <v/>
      </c>
      <c r="BB49" s="10">
        <f t="shared" si="43"/>
        <v>1</v>
      </c>
      <c r="BC49" s="10">
        <f t="shared" si="44"/>
        <v>1</v>
      </c>
      <c r="BD49" s="10">
        <f t="shared" si="45"/>
        <v>0.90407481591814665</v>
      </c>
      <c r="BE49" s="10">
        <f t="shared" si="46"/>
        <v>0.71704989867718283</v>
      </c>
      <c r="BF49" s="10">
        <f t="shared" si="47"/>
        <v>0.71704989867718283</v>
      </c>
      <c r="BG49" s="10">
        <f t="shared" si="48"/>
        <v>0.61698339214808651</v>
      </c>
      <c r="BH49" s="10" t="str">
        <f t="shared" si="49"/>
        <v/>
      </c>
      <c r="BI49" s="10" t="str">
        <f t="shared" si="50"/>
        <v/>
      </c>
      <c r="BJ49" s="10">
        <f t="shared" si="51"/>
        <v>0.31583578306989557</v>
      </c>
      <c r="BK49" s="10">
        <f t="shared" si="52"/>
        <v>0</v>
      </c>
      <c r="BL49" s="10">
        <f t="shared" si="53"/>
        <v>0.60591080817372589</v>
      </c>
      <c r="BM49" s="10">
        <f t="shared" si="54"/>
        <v>0.70770449289839954</v>
      </c>
      <c r="BN49" s="21" t="str">
        <f t="shared" si="55"/>
        <v/>
      </c>
      <c r="BO49" s="11">
        <f t="shared" si="56"/>
        <v>1</v>
      </c>
      <c r="BP49" s="11">
        <f t="shared" si="57"/>
        <v>0.31583578306989557</v>
      </c>
      <c r="BQ49" s="11">
        <f t="shared" si="58"/>
        <v>0.70770449289839954</v>
      </c>
      <c r="BR49" s="12" t="str">
        <f t="shared" si="59"/>
        <v/>
      </c>
      <c r="BS49" s="11">
        <f t="shared" si="60"/>
        <v>0.82585966757009988</v>
      </c>
      <c r="BT49" s="11">
        <f t="shared" si="61"/>
        <v>0.15791789153494779</v>
      </c>
      <c r="BU49" s="11">
        <f t="shared" si="62"/>
        <v>0.65680765053606271</v>
      </c>
    </row>
    <row r="50" spans="1:73" x14ac:dyDescent="0.2">
      <c r="A50" s="84" t="s">
        <v>102</v>
      </c>
      <c r="B50" s="12">
        <f>_xlfn.IFNA(VLOOKUP($A50,'I-EmEC'!$A:$DD,MATCH(B$1,'I-EmEC'!$A$1:$DD$1,0),FALSE),"")</f>
        <v>38.235294117647058</v>
      </c>
      <c r="C50" s="11">
        <f>_xlfn.IFNA(VLOOKUP($A50,'I-EmEC'!$A:$DD,MATCH(C$1,'I-EmEC'!$A$1:$DD$1,0),FALSE),"")</f>
        <v>41.449814126394052</v>
      </c>
      <c r="D50" s="11">
        <f>_xlfn.IFNA(VLOOKUP($A50,'I-EmEC'!$A:$DD,MATCH(D$1,'I-EmEC'!$A$1:$DD$1,0),FALSE),"")</f>
        <v>29.400386847195357</v>
      </c>
      <c r="E50" s="11">
        <f>_xlfn.IFNA(VLOOKUP($A50,'I-EmEC'!$A:$DD,MATCH(E$1,'I-EmEC'!$A$1:$DD$1,0),FALSE),"")</f>
        <v>29.400386847195357</v>
      </c>
      <c r="F50" s="11">
        <f>_xlfn.IFNA(VLOOKUP($A50,'I-EmEC'!$A:$DD,MATCH(F$1,'I-EmEC'!$A$1:$DD$1,0),FALSE),"")</f>
        <v>20.94455852156057</v>
      </c>
      <c r="G50" s="11">
        <f>_xlfn.IFNA(VLOOKUP($A50,'I-EmEC'!$A:$DD,MATCH(G$1,'I-EmEC'!$A$1:$DD$1,0),FALSE),"")</f>
        <v>45.134575569358184</v>
      </c>
      <c r="H50" s="11">
        <f>_xlfn.IFNA(VLOOKUP($A50,'I-EmEC'!$A:$DD,MATCH(H$1,'I-EmEC'!$A$1:$DD$1,0),FALSE),"")</f>
        <v>45.134575569358184</v>
      </c>
      <c r="I50" s="11">
        <f>_xlfn.IFNA(VLOOKUP($A50,'I-EmEC'!$A:$DD,MATCH(I$1,'I-EmEC'!$A$1:$DD$1,0),FALSE),"")</f>
        <v>31.014492753623188</v>
      </c>
      <c r="J50" s="11">
        <f>_xlfn.IFNA(VLOOKUP($A50,'I-EmEC'!$A:$DD,MATCH(J$1,'I-EmEC'!$A$1:$DD$1,0),FALSE),"")</f>
        <v>42.299794661190965</v>
      </c>
      <c r="K50" s="11">
        <f>_xlfn.IFNA(VLOOKUP($A50,'I-EmEC'!$A:$DD,MATCH(K$1,'I-EmEC'!$A$1:$DD$1,0),FALSE),"")</f>
        <v>42.299794661190965</v>
      </c>
      <c r="L50" s="11">
        <f>_xlfn.IFNA(VLOOKUP($A50,'I-EmEC'!$A:$DD,MATCH(L$1,'I-EmEC'!$A$1:$DD$1,0),FALSE),"")</f>
        <v>24.269662921348313</v>
      </c>
      <c r="M50" s="11">
        <f>_xlfn.IFNA(VLOOKUP($A50,'I-EmEC'!$A:$DD,MATCH(M$1,'I-EmEC'!$A$1:$DD$1,0),FALSE),"")</f>
        <v>38.46153846153846</v>
      </c>
      <c r="N50" s="11">
        <f>_xlfn.IFNA(VLOOKUP($A50,'I-EmEC'!$A:$DD,MATCH(N$1,'I-EmEC'!$A$1:$DD$1,0),FALSE),"")</f>
        <v>46.095238095238095</v>
      </c>
      <c r="O50" s="11">
        <f>_xlfn.IFNA(VLOOKUP($A50,'I-EmEC'!$A:$DD,MATCH(O$1,'I-EmEC'!$A$1:$DD$1,0),FALSE),"")</f>
        <v>45.454545454545453</v>
      </c>
      <c r="P50" s="9">
        <f>_xlfn.IFNA(VLOOKUP($A50,'I-EmEC'!$A:$DD,MATCH(P$1,'I-EmEC'!$A$1:$DD$1,0),FALSE),"")</f>
        <v>7.49</v>
      </c>
      <c r="Q50" s="10">
        <f>_xlfn.IFNA(VLOOKUP($A50,'I-EmEC'!$A:$DD,MATCH(Q$1,'I-EmEC'!$A$1:$DD$1,0),FALSE),"")</f>
        <v>7.28</v>
      </c>
      <c r="R50" s="10">
        <f>_xlfn.IFNA(VLOOKUP($A50,'I-EmEC'!$A:$DD,MATCH(R$1,'I-EmEC'!$A$1:$DD$1,0),FALSE),"")</f>
        <v>8.1</v>
      </c>
      <c r="S50" s="10">
        <f>_xlfn.IFNA(VLOOKUP($A50,'I-EmEC'!$A:$DD,MATCH(S$1,'I-EmEC'!$A$1:$DD$1,0),FALSE),"")</f>
        <v>8.1</v>
      </c>
      <c r="T50" s="10">
        <f>_xlfn.IFNA(VLOOKUP($A50,'I-EmEC'!$A:$DD,MATCH(T$1,'I-EmEC'!$A$1:$DD$1,0),FALSE),"")</f>
        <v>8.19</v>
      </c>
      <c r="U50" s="10">
        <f>_xlfn.IFNA(VLOOKUP($A50,'I-EmEC'!$A:$DD,MATCH(U$1,'I-EmEC'!$A$1:$DD$1,0),FALSE),"")</f>
        <v>7.59</v>
      </c>
      <c r="V50" s="10">
        <f>_xlfn.IFNA(VLOOKUP($A50,'I-EmEC'!$A:$DD,MATCH(V$1,'I-EmEC'!$A$1:$DD$1,0),FALSE),"")</f>
        <v>7.59</v>
      </c>
      <c r="W50" s="10">
        <f>_xlfn.IFNA(VLOOKUP($A50,'I-EmEC'!$A:$DD,MATCH(W$1,'I-EmEC'!$A$1:$DD$1,0),FALSE),"")</f>
        <v>7.87</v>
      </c>
      <c r="X50" s="10">
        <f>_xlfn.IFNA(VLOOKUP($A50,'I-EmEC'!$A:$DD,MATCH(X$1,'I-EmEC'!$A$1:$DD$1,0),FALSE),"")</f>
        <v>7.43</v>
      </c>
      <c r="Y50" s="10">
        <f>_xlfn.IFNA(VLOOKUP($A50,'I-EmEC'!$A:$DD,MATCH(Y$1,'I-EmEC'!$A$1:$DD$1,0),FALSE),"")</f>
        <v>7.43</v>
      </c>
      <c r="Z50" s="10">
        <f>_xlfn.IFNA(VLOOKUP($A50,'I-EmEC'!$A:$DD,MATCH(Z$1,'I-EmEC'!$A$1:$DD$1,0),FALSE),"")</f>
        <v>7.85</v>
      </c>
      <c r="AA50" s="10">
        <f>_xlfn.IFNA(VLOOKUP($A50,'I-EmEC'!$A:$DD,MATCH(AA$1,'I-EmEC'!$A$1:$DD$1,0),FALSE),"")</f>
        <v>6.49</v>
      </c>
      <c r="AB50" s="10">
        <f>_xlfn.IFNA(VLOOKUP($A50,'I-EmEC'!$A:$DD,MATCH(AB$1,'I-EmEC'!$A$1:$DD$1,0),FALSE),"")</f>
        <v>7.23</v>
      </c>
      <c r="AC50" s="10">
        <f>_xlfn.IFNA(VLOOKUP($A50,'I-EmEC'!$A:$DD,MATCH(AC$1,'I-EmEC'!$A$1:$DD$1,0),FALSE),"")</f>
        <v>7.14</v>
      </c>
      <c r="AD50" s="9">
        <f t="shared" si="19"/>
        <v>9.0724644352645836</v>
      </c>
      <c r="AE50" s="10">
        <f t="shared" si="20"/>
        <v>8.897522587381772</v>
      </c>
      <c r="AF50" s="10">
        <f t="shared" si="21"/>
        <v>9.5683530448508307</v>
      </c>
      <c r="AG50" s="10">
        <f t="shared" si="22"/>
        <v>9.5683530448508307</v>
      </c>
      <c r="AH50" s="10">
        <f t="shared" si="23"/>
        <v>9.5110712105472839</v>
      </c>
      <c r="AI50" s="10">
        <f t="shared" si="24"/>
        <v>9.2445093628530941</v>
      </c>
      <c r="AJ50" s="10">
        <f t="shared" si="25"/>
        <v>9.2445093628530941</v>
      </c>
      <c r="AK50" s="10">
        <f t="shared" si="26"/>
        <v>9.3615646826119363</v>
      </c>
      <c r="AL50" s="10">
        <f t="shared" si="27"/>
        <v>9.0563382591545185</v>
      </c>
      <c r="AM50" s="10">
        <f t="shared" si="28"/>
        <v>9.0563382591545185</v>
      </c>
      <c r="AN50" s="10">
        <f t="shared" si="29"/>
        <v>9.235063744506018</v>
      </c>
      <c r="AO50" s="10">
        <f t="shared" si="30"/>
        <v>8.075026652029182</v>
      </c>
      <c r="AP50" s="10">
        <f t="shared" si="31"/>
        <v>8.8936560625744754</v>
      </c>
      <c r="AQ50" s="10">
        <f t="shared" si="32"/>
        <v>8.797577319177794</v>
      </c>
      <c r="AR50" s="21">
        <f t="shared" si="33"/>
        <v>9.0724644352645836</v>
      </c>
      <c r="AS50" s="11">
        <f t="shared" si="34"/>
        <v>9.5683530448508307</v>
      </c>
      <c r="AT50" s="11">
        <f t="shared" si="35"/>
        <v>9.235063744506018</v>
      </c>
      <c r="AU50" s="11">
        <f t="shared" si="36"/>
        <v>8.8936560625744754</v>
      </c>
      <c r="AV50" s="12">
        <f t="shared" si="37"/>
        <v>9.0724644352645836</v>
      </c>
      <c r="AW50" s="11">
        <f t="shared" si="38"/>
        <v>9.4163934514278456</v>
      </c>
      <c r="AX50" s="11">
        <f t="shared" si="39"/>
        <v>8.8556917287110597</v>
      </c>
      <c r="AY50" s="11">
        <f t="shared" si="40"/>
        <v>8.8456166908761347</v>
      </c>
      <c r="AZ50" s="27">
        <f t="shared" si="41"/>
        <v>0.66793019130314657</v>
      </c>
      <c r="BA50" s="10">
        <f t="shared" si="42"/>
        <v>0.55078108798337067</v>
      </c>
      <c r="BB50" s="10">
        <f t="shared" si="43"/>
        <v>1</v>
      </c>
      <c r="BC50" s="10">
        <f t="shared" si="44"/>
        <v>1</v>
      </c>
      <c r="BD50" s="10">
        <f t="shared" si="45"/>
        <v>0.96164145053693684</v>
      </c>
      <c r="BE50" s="10">
        <f t="shared" si="46"/>
        <v>0.78313938362407687</v>
      </c>
      <c r="BF50" s="10">
        <f t="shared" si="47"/>
        <v>0.78313938362407687</v>
      </c>
      <c r="BG50" s="10">
        <f t="shared" si="48"/>
        <v>0.86152500670120302</v>
      </c>
      <c r="BH50" s="10">
        <f t="shared" si="49"/>
        <v>0.65713136246868487</v>
      </c>
      <c r="BI50" s="10">
        <f t="shared" si="50"/>
        <v>0.65713136246868487</v>
      </c>
      <c r="BJ50" s="10">
        <f t="shared" si="51"/>
        <v>0.77681416336916087</v>
      </c>
      <c r="BK50" s="10">
        <f t="shared" si="52"/>
        <v>0</v>
      </c>
      <c r="BL50" s="10">
        <f t="shared" si="53"/>
        <v>0.54819188523045415</v>
      </c>
      <c r="BM50" s="10">
        <f t="shared" si="54"/>
        <v>0.48385314196673934</v>
      </c>
      <c r="BN50" s="21">
        <f t="shared" si="55"/>
        <v>0.66793019130314657</v>
      </c>
      <c r="BO50" s="11">
        <f t="shared" si="56"/>
        <v>1</v>
      </c>
      <c r="BP50" s="11">
        <f t="shared" si="57"/>
        <v>0.77681416336916087</v>
      </c>
      <c r="BQ50" s="11">
        <f t="shared" si="58"/>
        <v>0.54819188523045415</v>
      </c>
      <c r="BR50" s="12">
        <f t="shared" si="59"/>
        <v>0.66793019130314657</v>
      </c>
      <c r="BS50" s="11">
        <f t="shared" si="60"/>
        <v>0.89824087074771553</v>
      </c>
      <c r="BT50" s="11">
        <f t="shared" si="61"/>
        <v>0.52276922207663268</v>
      </c>
      <c r="BU50" s="11">
        <f t="shared" si="62"/>
        <v>0.51602251359859674</v>
      </c>
    </row>
    <row r="51" spans="1:73" x14ac:dyDescent="0.2">
      <c r="A51" s="84" t="s">
        <v>97</v>
      </c>
      <c r="B51" s="12" t="str">
        <f>_xlfn.IFNA(VLOOKUP($A51,'I-EmEC'!$A:$DD,MATCH(B$1,'I-EmEC'!$A$1:$DD$1,0),FALSE),"")</f>
        <v/>
      </c>
      <c r="C51" s="11" t="str">
        <f>_xlfn.IFNA(VLOOKUP($A51,'I-EmEC'!$A:$DD,MATCH(C$1,'I-EmEC'!$A$1:$DD$1,0),FALSE),"")</f>
        <v/>
      </c>
      <c r="D51" s="11">
        <f>_xlfn.IFNA(VLOOKUP($A51,'I-EmEC'!$A:$DD,MATCH(D$1,'I-EmEC'!$A$1:$DD$1,0),FALSE),"")</f>
        <v>13.926499032882012</v>
      </c>
      <c r="E51" s="11">
        <f>_xlfn.IFNA(VLOOKUP($A51,'I-EmEC'!$A:$DD,MATCH(E$1,'I-EmEC'!$A$1:$DD$1,0),FALSE),"")</f>
        <v>13.926499032882012</v>
      </c>
      <c r="F51" s="11">
        <f>_xlfn.IFNA(VLOOKUP($A51,'I-EmEC'!$A:$DD,MATCH(F$1,'I-EmEC'!$A$1:$DD$1,0),FALSE),"")</f>
        <v>32.4435318275154</v>
      </c>
      <c r="G51" s="11" t="str">
        <f>_xlfn.IFNA(VLOOKUP($A51,'I-EmEC'!$A:$DD,MATCH(G$1,'I-EmEC'!$A$1:$DD$1,0),FALSE),"")</f>
        <v/>
      </c>
      <c r="H51" s="11" t="str">
        <f>_xlfn.IFNA(VLOOKUP($A51,'I-EmEC'!$A:$DD,MATCH(H$1,'I-EmEC'!$A$1:$DD$1,0),FALSE),"")</f>
        <v/>
      </c>
      <c r="I51" s="11" t="str">
        <f>_xlfn.IFNA(VLOOKUP($A51,'I-EmEC'!$A:$DD,MATCH(I$1,'I-EmEC'!$A$1:$DD$1,0),FALSE),"")</f>
        <v/>
      </c>
      <c r="J51" s="11" t="str">
        <f>_xlfn.IFNA(VLOOKUP($A51,'I-EmEC'!$A:$DD,MATCH(J$1,'I-EmEC'!$A$1:$DD$1,0),FALSE),"")</f>
        <v/>
      </c>
      <c r="K51" s="11" t="str">
        <f>_xlfn.IFNA(VLOOKUP($A51,'I-EmEC'!$A:$DD,MATCH(K$1,'I-EmEC'!$A$1:$DD$1,0),FALSE),"")</f>
        <v/>
      </c>
      <c r="L51" s="11">
        <f>_xlfn.IFNA(VLOOKUP($A51,'I-EmEC'!$A:$DD,MATCH(L$1,'I-EmEC'!$A$1:$DD$1,0),FALSE),"")</f>
        <v>18.651685393258429</v>
      </c>
      <c r="M51" s="11" t="str">
        <f>_xlfn.IFNA(VLOOKUP($A51,'I-EmEC'!$A:$DD,MATCH(M$1,'I-EmEC'!$A$1:$DD$1,0),FALSE),"")</f>
        <v/>
      </c>
      <c r="N51" s="11" t="str">
        <f>_xlfn.IFNA(VLOOKUP($A51,'I-EmEC'!$A:$DD,MATCH(N$1,'I-EmEC'!$A$1:$DD$1,0),FALSE),"")</f>
        <v/>
      </c>
      <c r="O51" s="11" t="str">
        <f>_xlfn.IFNA(VLOOKUP($A51,'I-EmEC'!$A:$DD,MATCH(O$1,'I-EmEC'!$A$1:$DD$1,0),FALSE),"")</f>
        <v/>
      </c>
      <c r="P51" s="9" t="str">
        <f>_xlfn.IFNA(VLOOKUP($A51,'I-EmEC'!$A:$DD,MATCH(P$1,'I-EmEC'!$A$1:$DD$1,0),FALSE),"")</f>
        <v/>
      </c>
      <c r="Q51" s="10" t="str">
        <f>_xlfn.IFNA(VLOOKUP($A51,'I-EmEC'!$A:$DD,MATCH(Q$1,'I-EmEC'!$A$1:$DD$1,0),FALSE),"")</f>
        <v/>
      </c>
      <c r="R51" s="10">
        <f>_xlfn.IFNA(VLOOKUP($A51,'I-EmEC'!$A:$DD,MATCH(R$1,'I-EmEC'!$A$1:$DD$1,0),FALSE),"")</f>
        <v>7.15</v>
      </c>
      <c r="S51" s="10">
        <f>_xlfn.IFNA(VLOOKUP($A51,'I-EmEC'!$A:$DD,MATCH(S$1,'I-EmEC'!$A$1:$DD$1,0),FALSE),"")</f>
        <v>7.15</v>
      </c>
      <c r="T51" s="10">
        <f>_xlfn.IFNA(VLOOKUP($A51,'I-EmEC'!$A:$DD,MATCH(T$1,'I-EmEC'!$A$1:$DD$1,0),FALSE),"")</f>
        <v>7.72</v>
      </c>
      <c r="U51" s="10" t="str">
        <f>_xlfn.IFNA(VLOOKUP($A51,'I-EmEC'!$A:$DD,MATCH(U$1,'I-EmEC'!$A$1:$DD$1,0),FALSE),"")</f>
        <v/>
      </c>
      <c r="V51" s="10" t="str">
        <f>_xlfn.IFNA(VLOOKUP($A51,'I-EmEC'!$A:$DD,MATCH(V$1,'I-EmEC'!$A$1:$DD$1,0),FALSE),"")</f>
        <v/>
      </c>
      <c r="W51" s="10" t="str">
        <f>_xlfn.IFNA(VLOOKUP($A51,'I-EmEC'!$A:$DD,MATCH(W$1,'I-EmEC'!$A$1:$DD$1,0),FALSE),"")</f>
        <v/>
      </c>
      <c r="X51" s="10" t="str">
        <f>_xlfn.IFNA(VLOOKUP($A51,'I-EmEC'!$A:$DD,MATCH(X$1,'I-EmEC'!$A$1:$DD$1,0),FALSE),"")</f>
        <v/>
      </c>
      <c r="Y51" s="10" t="str">
        <f>_xlfn.IFNA(VLOOKUP($A51,'I-EmEC'!$A:$DD,MATCH(Y$1,'I-EmEC'!$A$1:$DD$1,0),FALSE),"")</f>
        <v/>
      </c>
      <c r="Z51" s="10">
        <f>_xlfn.IFNA(VLOOKUP($A51,'I-EmEC'!$A:$DD,MATCH(Z$1,'I-EmEC'!$A$1:$DD$1,0),FALSE),"")</f>
        <v>7.23</v>
      </c>
      <c r="AA51" s="10" t="str">
        <f>_xlfn.IFNA(VLOOKUP($A51,'I-EmEC'!$A:$DD,MATCH(AA$1,'I-EmEC'!$A$1:$DD$1,0),FALSE),"")</f>
        <v/>
      </c>
      <c r="AB51" s="10" t="str">
        <f>_xlfn.IFNA(VLOOKUP($A51,'I-EmEC'!$A:$DD,MATCH(AB$1,'I-EmEC'!$A$1:$DD$1,0),FALSE),"")</f>
        <v/>
      </c>
      <c r="AC51" s="10" t="str">
        <f>_xlfn.IFNA(VLOOKUP($A51,'I-EmEC'!$A:$DD,MATCH(AC$1,'I-EmEC'!$A$1:$DD$1,0),FALSE),"")</f>
        <v/>
      </c>
      <c r="AD51" s="9" t="str">
        <f t="shared" si="19"/>
        <v/>
      </c>
      <c r="AE51" s="10" t="str">
        <f t="shared" si="20"/>
        <v/>
      </c>
      <c r="AF51" s="10">
        <f t="shared" si="21"/>
        <v>8.2938419533373278</v>
      </c>
      <c r="AG51" s="10">
        <f t="shared" si="22"/>
        <v>8.2938419533373278</v>
      </c>
      <c r="AH51" s="10">
        <f t="shared" si="23"/>
        <v>9.2311281257397884</v>
      </c>
      <c r="AI51" s="10" t="str">
        <f t="shared" si="24"/>
        <v/>
      </c>
      <c r="AJ51" s="10" t="str">
        <f t="shared" si="25"/>
        <v/>
      </c>
      <c r="AK51" s="10" t="str">
        <f t="shared" si="26"/>
        <v/>
      </c>
      <c r="AL51" s="10" t="str">
        <f t="shared" si="27"/>
        <v/>
      </c>
      <c r="AM51" s="10" t="str">
        <f t="shared" si="28"/>
        <v/>
      </c>
      <c r="AN51" s="10">
        <f t="shared" si="29"/>
        <v>8.500718081395144</v>
      </c>
      <c r="AO51" s="10" t="str">
        <f t="shared" si="30"/>
        <v/>
      </c>
      <c r="AP51" s="10" t="str">
        <f t="shared" si="31"/>
        <v/>
      </c>
      <c r="AQ51" s="10" t="str">
        <f t="shared" si="32"/>
        <v/>
      </c>
      <c r="AR51" s="21" t="str">
        <f t="shared" si="33"/>
        <v/>
      </c>
      <c r="AS51" s="11">
        <f t="shared" si="34"/>
        <v>9.2311281257397884</v>
      </c>
      <c r="AT51" s="11">
        <f t="shared" si="35"/>
        <v>8.500718081395144</v>
      </c>
      <c r="AU51" s="11" t="str">
        <f t="shared" si="36"/>
        <v/>
      </c>
      <c r="AV51" s="12" t="str">
        <f t="shared" si="37"/>
        <v/>
      </c>
      <c r="AW51" s="11">
        <f t="shared" si="38"/>
        <v>8.6062706774714801</v>
      </c>
      <c r="AX51" s="11">
        <f t="shared" si="39"/>
        <v>8.500718081395144</v>
      </c>
      <c r="AY51" s="11" t="str">
        <f t="shared" si="40"/>
        <v/>
      </c>
      <c r="AZ51" s="27" t="str">
        <f t="shared" si="41"/>
        <v/>
      </c>
      <c r="BA51" s="10" t="str">
        <f t="shared" si="42"/>
        <v/>
      </c>
      <c r="BB51" s="10">
        <f t="shared" si="43"/>
        <v>0</v>
      </c>
      <c r="BC51" s="10">
        <f t="shared" si="44"/>
        <v>0</v>
      </c>
      <c r="BD51" s="10">
        <f t="shared" si="45"/>
        <v>1</v>
      </c>
      <c r="BE51" s="10" t="str">
        <f t="shared" si="46"/>
        <v/>
      </c>
      <c r="BF51" s="10" t="str">
        <f t="shared" si="47"/>
        <v/>
      </c>
      <c r="BG51" s="10" t="str">
        <f t="shared" si="48"/>
        <v/>
      </c>
      <c r="BH51" s="10" t="str">
        <f t="shared" si="49"/>
        <v/>
      </c>
      <c r="BI51" s="10" t="str">
        <f t="shared" si="50"/>
        <v/>
      </c>
      <c r="BJ51" s="10">
        <f t="shared" si="51"/>
        <v>0.22071821194966462</v>
      </c>
      <c r="BK51" s="10" t="str">
        <f t="shared" si="52"/>
        <v/>
      </c>
      <c r="BL51" s="10" t="str">
        <f t="shared" si="53"/>
        <v/>
      </c>
      <c r="BM51" s="10" t="str">
        <f t="shared" si="54"/>
        <v/>
      </c>
      <c r="BN51" s="21" t="str">
        <f t="shared" si="55"/>
        <v/>
      </c>
      <c r="BO51" s="11">
        <f t="shared" si="56"/>
        <v>1</v>
      </c>
      <c r="BP51" s="11">
        <f t="shared" si="57"/>
        <v>0.22071821194966462</v>
      </c>
      <c r="BQ51" s="11" t="str">
        <f t="shared" si="58"/>
        <v/>
      </c>
      <c r="BR51" s="12" t="str">
        <f t="shared" si="59"/>
        <v/>
      </c>
      <c r="BS51" s="11">
        <f t="shared" si="60"/>
        <v>0.33333333333333331</v>
      </c>
      <c r="BT51" s="11">
        <f t="shared" si="61"/>
        <v>0.22071821194966462</v>
      </c>
      <c r="BU51" s="11" t="str">
        <f t="shared" si="62"/>
        <v/>
      </c>
    </row>
    <row r="52" spans="1:73" x14ac:dyDescent="0.2">
      <c r="A52" s="84" t="s">
        <v>98</v>
      </c>
      <c r="B52" s="12" t="str">
        <f>_xlfn.IFNA(VLOOKUP($A52,'I-EmEC'!$A:$DD,MATCH(B$1,'I-EmEC'!$A$1:$DD$1,0),FALSE),"")</f>
        <v/>
      </c>
      <c r="C52" s="11" t="str">
        <f>_xlfn.IFNA(VLOOKUP($A52,'I-EmEC'!$A:$DD,MATCH(C$1,'I-EmEC'!$A$1:$DD$1,0),FALSE),"")</f>
        <v/>
      </c>
      <c r="D52" s="11">
        <f>_xlfn.IFNA(VLOOKUP($A52,'I-EmEC'!$A:$DD,MATCH(D$1,'I-EmEC'!$A$1:$DD$1,0),FALSE),"")</f>
        <v>45.067698259187615</v>
      </c>
      <c r="E52" s="11">
        <f>_xlfn.IFNA(VLOOKUP($A52,'I-EmEC'!$A:$DD,MATCH(E$1,'I-EmEC'!$A$1:$DD$1,0),FALSE),"")</f>
        <v>45.067698259187615</v>
      </c>
      <c r="F52" s="11">
        <f>_xlfn.IFNA(VLOOKUP($A52,'I-EmEC'!$A:$DD,MATCH(F$1,'I-EmEC'!$A$1:$DD$1,0),FALSE),"")</f>
        <v>75.359342915811098</v>
      </c>
      <c r="G52" s="11">
        <f>_xlfn.IFNA(VLOOKUP($A52,'I-EmEC'!$A:$DD,MATCH(G$1,'I-EmEC'!$A$1:$DD$1,0),FALSE),"")</f>
        <v>42.65010351966874</v>
      </c>
      <c r="H52" s="11">
        <f>_xlfn.IFNA(VLOOKUP($A52,'I-EmEC'!$A:$DD,MATCH(H$1,'I-EmEC'!$A$1:$DD$1,0),FALSE),"")</f>
        <v>42.65010351966874</v>
      </c>
      <c r="I52" s="11">
        <f>_xlfn.IFNA(VLOOKUP($A52,'I-EmEC'!$A:$DD,MATCH(I$1,'I-EmEC'!$A$1:$DD$1,0),FALSE),"")</f>
        <v>25.507246376811597</v>
      </c>
      <c r="J52" s="11">
        <f>_xlfn.IFNA(VLOOKUP($A52,'I-EmEC'!$A:$DD,MATCH(J$1,'I-EmEC'!$A$1:$DD$1,0),FALSE),"")</f>
        <v>22.17659137577002</v>
      </c>
      <c r="K52" s="11">
        <f>_xlfn.IFNA(VLOOKUP($A52,'I-EmEC'!$A:$DD,MATCH(K$1,'I-EmEC'!$A$1:$DD$1,0),FALSE),"")</f>
        <v>22.17659137577002</v>
      </c>
      <c r="L52" s="11">
        <f>_xlfn.IFNA(VLOOKUP($A52,'I-EmEC'!$A:$DD,MATCH(L$1,'I-EmEC'!$A$1:$DD$1,0),FALSE),"")</f>
        <v>78.876404494382029</v>
      </c>
      <c r="M52" s="11">
        <f>_xlfn.IFNA(VLOOKUP($A52,'I-EmEC'!$A:$DD,MATCH(M$1,'I-EmEC'!$A$1:$DD$1,0),FALSE),"")</f>
        <v>8.8757396449704142</v>
      </c>
      <c r="N52" s="11">
        <f>_xlfn.IFNA(VLOOKUP($A52,'I-EmEC'!$A:$DD,MATCH(N$1,'I-EmEC'!$A$1:$DD$1,0),FALSE),"")</f>
        <v>10.857142857142858</v>
      </c>
      <c r="O52" s="11">
        <f>_xlfn.IFNA(VLOOKUP($A52,'I-EmEC'!$A:$DD,MATCH(O$1,'I-EmEC'!$A$1:$DD$1,0),FALSE),"")</f>
        <v>13.83399209486166</v>
      </c>
      <c r="P52" s="9" t="str">
        <f>_xlfn.IFNA(VLOOKUP($A52,'I-EmEC'!$A:$DD,MATCH(P$1,'I-EmEC'!$A$1:$DD$1,0),FALSE),"")</f>
        <v/>
      </c>
      <c r="Q52" s="10" t="str">
        <f>_xlfn.IFNA(VLOOKUP($A52,'I-EmEC'!$A:$DD,MATCH(Q$1,'I-EmEC'!$A$1:$DD$1,0),FALSE),"")</f>
        <v/>
      </c>
      <c r="R52" s="10">
        <f>_xlfn.IFNA(VLOOKUP($A52,'I-EmEC'!$A:$DD,MATCH(R$1,'I-EmEC'!$A$1:$DD$1,0),FALSE),"")</f>
        <v>6.67</v>
      </c>
      <c r="S52" s="10">
        <f>_xlfn.IFNA(VLOOKUP($A52,'I-EmEC'!$A:$DD,MATCH(S$1,'I-EmEC'!$A$1:$DD$1,0),FALSE),"")</f>
        <v>6.67</v>
      </c>
      <c r="T52" s="10">
        <f>_xlfn.IFNA(VLOOKUP($A52,'I-EmEC'!$A:$DD,MATCH(T$1,'I-EmEC'!$A$1:$DD$1,0),FALSE),"")</f>
        <v>7.28</v>
      </c>
      <c r="U52" s="10">
        <f>_xlfn.IFNA(VLOOKUP($A52,'I-EmEC'!$A:$DD,MATCH(U$1,'I-EmEC'!$A$1:$DD$1,0),FALSE),"")</f>
        <v>6.45</v>
      </c>
      <c r="V52" s="10">
        <f>_xlfn.IFNA(VLOOKUP($A52,'I-EmEC'!$A:$DD,MATCH(V$1,'I-EmEC'!$A$1:$DD$1,0),FALSE),"")</f>
        <v>6.45</v>
      </c>
      <c r="W52" s="10">
        <f>_xlfn.IFNA(VLOOKUP($A52,'I-EmEC'!$A:$DD,MATCH(W$1,'I-EmEC'!$A$1:$DD$1,0),FALSE),"")</f>
        <v>6.73</v>
      </c>
      <c r="X52" s="10">
        <f>_xlfn.IFNA(VLOOKUP($A52,'I-EmEC'!$A:$DD,MATCH(X$1,'I-EmEC'!$A$1:$DD$1,0),FALSE),"")</f>
        <v>6.61</v>
      </c>
      <c r="Y52" s="10">
        <f>_xlfn.IFNA(VLOOKUP($A52,'I-EmEC'!$A:$DD,MATCH(Y$1,'I-EmEC'!$A$1:$DD$1,0),FALSE),"")</f>
        <v>6.61</v>
      </c>
      <c r="Z52" s="10">
        <f>_xlfn.IFNA(VLOOKUP($A52,'I-EmEC'!$A:$DD,MATCH(Z$1,'I-EmEC'!$A$1:$DD$1,0),FALSE),"")</f>
        <v>7.48</v>
      </c>
      <c r="AA52" s="10">
        <f>_xlfn.IFNA(VLOOKUP($A52,'I-EmEC'!$A:$DD,MATCH(AA$1,'I-EmEC'!$A$1:$DD$1,0),FALSE),"")</f>
        <v>6.14</v>
      </c>
      <c r="AB52" s="10">
        <f>_xlfn.IFNA(VLOOKUP($A52,'I-EmEC'!$A:$DD,MATCH(AB$1,'I-EmEC'!$A$1:$DD$1,0),FALSE),"")</f>
        <v>6.6</v>
      </c>
      <c r="AC52" s="10">
        <f>_xlfn.IFNA(VLOOKUP($A52,'I-EmEC'!$A:$DD,MATCH(AC$1,'I-EmEC'!$A$1:$DD$1,0),FALSE),"")</f>
        <v>6.64</v>
      </c>
      <c r="AD52" s="9" t="str">
        <f t="shared" si="19"/>
        <v/>
      </c>
      <c r="AE52" s="10" t="str">
        <f t="shared" si="20"/>
        <v/>
      </c>
      <c r="AF52" s="10">
        <f t="shared" si="21"/>
        <v>8.3238653779320764</v>
      </c>
      <c r="AG52" s="10">
        <f t="shared" si="22"/>
        <v>8.3238653779320764</v>
      </c>
      <c r="AH52" s="10">
        <f t="shared" si="23"/>
        <v>9.1571371030374564</v>
      </c>
      <c r="AI52" s="10">
        <f t="shared" si="24"/>
        <v>8.0799200896176426</v>
      </c>
      <c r="AJ52" s="10">
        <f t="shared" si="25"/>
        <v>8.0799200896176426</v>
      </c>
      <c r="AK52" s="10">
        <f t="shared" si="26"/>
        <v>8.1366635770768951</v>
      </c>
      <c r="AL52" s="10">
        <f t="shared" si="27"/>
        <v>7.9558947942723162</v>
      </c>
      <c r="AM52" s="10">
        <f t="shared" si="28"/>
        <v>7.9558947942723162</v>
      </c>
      <c r="AN52" s="10">
        <f t="shared" si="29"/>
        <v>9.3769471054848932</v>
      </c>
      <c r="AO52" s="10">
        <f t="shared" si="30"/>
        <v>7.088204554442008</v>
      </c>
      <c r="AP52" s="10">
        <f t="shared" si="31"/>
        <v>7.635715552266535</v>
      </c>
      <c r="AQ52" s="10">
        <f t="shared" si="32"/>
        <v>7.7809475231744578</v>
      </c>
      <c r="AR52" s="21" t="str">
        <f t="shared" si="33"/>
        <v/>
      </c>
      <c r="AS52" s="11">
        <f t="shared" si="34"/>
        <v>9.1571371030374564</v>
      </c>
      <c r="AT52" s="11">
        <f t="shared" si="35"/>
        <v>9.3769471054848932</v>
      </c>
      <c r="AU52" s="11">
        <f t="shared" si="36"/>
        <v>7.7809475231744578</v>
      </c>
      <c r="AV52" s="12" t="str">
        <f t="shared" si="37"/>
        <v/>
      </c>
      <c r="AW52" s="11">
        <f t="shared" si="38"/>
        <v>8.3502286025356316</v>
      </c>
      <c r="AX52" s="11">
        <f t="shared" si="39"/>
        <v>8.0942353121178829</v>
      </c>
      <c r="AY52" s="11">
        <f t="shared" si="40"/>
        <v>7.7083315377204968</v>
      </c>
      <c r="AZ52" s="27" t="str">
        <f t="shared" si="41"/>
        <v/>
      </c>
      <c r="BA52" s="10" t="str">
        <f t="shared" si="42"/>
        <v/>
      </c>
      <c r="BB52" s="10">
        <f t="shared" si="43"/>
        <v>0.53988633318632928</v>
      </c>
      <c r="BC52" s="10">
        <f t="shared" si="44"/>
        <v>0.53988633318632928</v>
      </c>
      <c r="BD52" s="10">
        <f t="shared" si="45"/>
        <v>0.90396036358598808</v>
      </c>
      <c r="BE52" s="10">
        <f t="shared" si="46"/>
        <v>0.43330148020525544</v>
      </c>
      <c r="BF52" s="10">
        <f t="shared" si="47"/>
        <v>0.43330148020525544</v>
      </c>
      <c r="BG52" s="10">
        <f t="shared" si="48"/>
        <v>0.45809390932027183</v>
      </c>
      <c r="BH52" s="10">
        <f t="shared" si="49"/>
        <v>0.3791122070216843</v>
      </c>
      <c r="BI52" s="10">
        <f t="shared" si="50"/>
        <v>0.3791122070216843</v>
      </c>
      <c r="BJ52" s="10">
        <f t="shared" si="51"/>
        <v>1</v>
      </c>
      <c r="BK52" s="10">
        <f t="shared" si="52"/>
        <v>0</v>
      </c>
      <c r="BL52" s="10">
        <f t="shared" si="53"/>
        <v>0.23921912823923724</v>
      </c>
      <c r="BM52" s="10">
        <f t="shared" si="54"/>
        <v>0.30267404624290117</v>
      </c>
      <c r="BN52" s="21" t="str">
        <f t="shared" si="55"/>
        <v/>
      </c>
      <c r="BO52" s="11">
        <f t="shared" si="56"/>
        <v>0.90396036358598808</v>
      </c>
      <c r="BP52" s="11">
        <f t="shared" si="57"/>
        <v>1</v>
      </c>
      <c r="BQ52" s="11">
        <f t="shared" si="58"/>
        <v>0.30267404624290117</v>
      </c>
      <c r="BR52" s="12" t="str">
        <f t="shared" si="59"/>
        <v/>
      </c>
      <c r="BS52" s="11">
        <f t="shared" si="60"/>
        <v>0.5514049832815715</v>
      </c>
      <c r="BT52" s="11">
        <f t="shared" si="61"/>
        <v>0.43955610351084218</v>
      </c>
      <c r="BU52" s="11">
        <f t="shared" si="62"/>
        <v>0.27094658724106924</v>
      </c>
    </row>
    <row r="53" spans="1:73" x14ac:dyDescent="0.2">
      <c r="A53" s="84" t="s">
        <v>103</v>
      </c>
      <c r="B53" s="12">
        <f>_xlfn.IFNA(VLOOKUP($A53,'I-EmEC'!$A:$DD,MATCH(B$1,'I-EmEC'!$A$1:$DD$1,0),FALSE),"")</f>
        <v>17.830882352941174</v>
      </c>
      <c r="C53" s="11">
        <f>_xlfn.IFNA(VLOOKUP($A53,'I-EmEC'!$A:$DD,MATCH(C$1,'I-EmEC'!$A$1:$DD$1,0),FALSE),"")</f>
        <v>12.453531598513012</v>
      </c>
      <c r="D53" s="11">
        <f>_xlfn.IFNA(VLOOKUP($A53,'I-EmEC'!$A:$DD,MATCH(D$1,'I-EmEC'!$A$1:$DD$1,0),FALSE),"")</f>
        <v>80.851063829787236</v>
      </c>
      <c r="E53" s="11">
        <f>_xlfn.IFNA(VLOOKUP($A53,'I-EmEC'!$A:$DD,MATCH(E$1,'I-EmEC'!$A$1:$DD$1,0),FALSE),"")</f>
        <v>80.851063829787236</v>
      </c>
      <c r="F53" s="11">
        <f>_xlfn.IFNA(VLOOKUP($A53,'I-EmEC'!$A:$DD,MATCH(F$1,'I-EmEC'!$A$1:$DD$1,0),FALSE),"")</f>
        <v>73.305954825462024</v>
      </c>
      <c r="G53" s="11">
        <f>_xlfn.IFNA(VLOOKUP($A53,'I-EmEC'!$A:$DD,MATCH(G$1,'I-EmEC'!$A$1:$DD$1,0),FALSE),"")</f>
        <v>51.759834368530022</v>
      </c>
      <c r="H53" s="11">
        <f>_xlfn.IFNA(VLOOKUP($A53,'I-EmEC'!$A:$DD,MATCH(H$1,'I-EmEC'!$A$1:$DD$1,0),FALSE),"")</f>
        <v>51.759834368530022</v>
      </c>
      <c r="I53" s="11">
        <f>_xlfn.IFNA(VLOOKUP($A53,'I-EmEC'!$A:$DD,MATCH(I$1,'I-EmEC'!$A$1:$DD$1,0),FALSE),"")</f>
        <v>36.811594202898547</v>
      </c>
      <c r="J53" s="11">
        <f>_xlfn.IFNA(VLOOKUP($A53,'I-EmEC'!$A:$DD,MATCH(J$1,'I-EmEC'!$A$1:$DD$1,0),FALSE),"")</f>
        <v>41.478439425051334</v>
      </c>
      <c r="K53" s="11">
        <f>_xlfn.IFNA(VLOOKUP($A53,'I-EmEC'!$A:$DD,MATCH(K$1,'I-EmEC'!$A$1:$DD$1,0),FALSE),"")</f>
        <v>41.478439425051334</v>
      </c>
      <c r="L53" s="11">
        <f>_xlfn.IFNA(VLOOKUP($A53,'I-EmEC'!$A:$DD,MATCH(L$1,'I-EmEC'!$A$1:$DD$1,0),FALSE),"")</f>
        <v>43.595505617977523</v>
      </c>
      <c r="M53" s="11">
        <f>_xlfn.IFNA(VLOOKUP($A53,'I-EmEC'!$A:$DD,MATCH(M$1,'I-EmEC'!$A$1:$DD$1,0),FALSE),"")</f>
        <v>19.92110453648915</v>
      </c>
      <c r="N53" s="11">
        <f>_xlfn.IFNA(VLOOKUP($A53,'I-EmEC'!$A:$DD,MATCH(N$1,'I-EmEC'!$A$1:$DD$1,0),FALSE),"")</f>
        <v>24.571428571428573</v>
      </c>
      <c r="O53" s="11">
        <f>_xlfn.IFNA(VLOOKUP($A53,'I-EmEC'!$A:$DD,MATCH(O$1,'I-EmEC'!$A$1:$DD$1,0),FALSE),"")</f>
        <v>20.948616600790512</v>
      </c>
      <c r="P53" s="9">
        <f>_xlfn.IFNA(VLOOKUP($A53,'I-EmEC'!$A:$DD,MATCH(P$1,'I-EmEC'!$A$1:$DD$1,0),FALSE),"")</f>
        <v>6.92</v>
      </c>
      <c r="Q53" s="10">
        <f>_xlfn.IFNA(VLOOKUP($A53,'I-EmEC'!$A:$DD,MATCH(Q$1,'I-EmEC'!$A$1:$DD$1,0),FALSE),"")</f>
        <v>7.04</v>
      </c>
      <c r="R53" s="10">
        <f>_xlfn.IFNA(VLOOKUP($A53,'I-EmEC'!$A:$DD,MATCH(R$1,'I-EmEC'!$A$1:$DD$1,0),FALSE),"")</f>
        <v>8.0399999999999991</v>
      </c>
      <c r="S53" s="10">
        <f>_xlfn.IFNA(VLOOKUP($A53,'I-EmEC'!$A:$DD,MATCH(S$1,'I-EmEC'!$A$1:$DD$1,0),FALSE),"")</f>
        <v>8.0399999999999991</v>
      </c>
      <c r="T53" s="10">
        <f>_xlfn.IFNA(VLOOKUP($A53,'I-EmEC'!$A:$DD,MATCH(T$1,'I-EmEC'!$A$1:$DD$1,0),FALSE),"")</f>
        <v>8.4700000000000006</v>
      </c>
      <c r="U53" s="10">
        <f>_xlfn.IFNA(VLOOKUP($A53,'I-EmEC'!$A:$DD,MATCH(U$1,'I-EmEC'!$A$1:$DD$1,0),FALSE),"")</f>
        <v>7.8</v>
      </c>
      <c r="V53" s="10">
        <f>_xlfn.IFNA(VLOOKUP($A53,'I-EmEC'!$A:$DD,MATCH(V$1,'I-EmEC'!$A$1:$DD$1,0),FALSE),"")</f>
        <v>7.8</v>
      </c>
      <c r="W53" s="10">
        <f>_xlfn.IFNA(VLOOKUP($A53,'I-EmEC'!$A:$DD,MATCH(W$1,'I-EmEC'!$A$1:$DD$1,0),FALSE),"")</f>
        <v>7.42</v>
      </c>
      <c r="X53" s="10">
        <f>_xlfn.IFNA(VLOOKUP($A53,'I-EmEC'!$A:$DD,MATCH(X$1,'I-EmEC'!$A$1:$DD$1,0),FALSE),"")</f>
        <v>7.27</v>
      </c>
      <c r="Y53" s="10">
        <f>_xlfn.IFNA(VLOOKUP($A53,'I-EmEC'!$A:$DD,MATCH(Y$1,'I-EmEC'!$A$1:$DD$1,0),FALSE),"")</f>
        <v>7.27</v>
      </c>
      <c r="Z53" s="10">
        <f>_xlfn.IFNA(VLOOKUP($A53,'I-EmEC'!$A:$DD,MATCH(Z$1,'I-EmEC'!$A$1:$DD$1,0),FALSE),"")</f>
        <v>7.26</v>
      </c>
      <c r="AA53" s="10">
        <f>_xlfn.IFNA(VLOOKUP($A53,'I-EmEC'!$A:$DD,MATCH(AA$1,'I-EmEC'!$A$1:$DD$1,0),FALSE),"")</f>
        <v>6.9</v>
      </c>
      <c r="AB53" s="10">
        <f>_xlfn.IFNA(VLOOKUP($A53,'I-EmEC'!$A:$DD,MATCH(AB$1,'I-EmEC'!$A$1:$DD$1,0),FALSE),"")</f>
        <v>7.27</v>
      </c>
      <c r="AC53" s="10">
        <f>_xlfn.IFNA(VLOOKUP($A53,'I-EmEC'!$A:$DD,MATCH(AC$1,'I-EmEC'!$A$1:$DD$1,0),FALSE),"")</f>
        <v>7.11</v>
      </c>
      <c r="AD53" s="9">
        <f t="shared" si="19"/>
        <v>8.1711728345680648</v>
      </c>
      <c r="AE53" s="10">
        <f t="shared" si="20"/>
        <v>8.1352925270344372</v>
      </c>
      <c r="AF53" s="10">
        <f t="shared" si="21"/>
        <v>9.9476857386810931</v>
      </c>
      <c r="AG53" s="10">
        <f t="shared" si="22"/>
        <v>9.9476857386810931</v>
      </c>
      <c r="AH53" s="10">
        <f t="shared" si="23"/>
        <v>10.335139254897561</v>
      </c>
      <c r="AI53" s="10">
        <f t="shared" si="24"/>
        <v>9.5139928779205256</v>
      </c>
      <c r="AJ53" s="10">
        <f t="shared" si="25"/>
        <v>9.5139928779205256</v>
      </c>
      <c r="AK53" s="10">
        <f t="shared" si="26"/>
        <v>8.9859846258826828</v>
      </c>
      <c r="AL53" s="10">
        <f t="shared" si="27"/>
        <v>8.8878224082319903</v>
      </c>
      <c r="AM53" s="10">
        <f t="shared" si="28"/>
        <v>8.8878224082319903</v>
      </c>
      <c r="AN53" s="10">
        <f t="shared" si="29"/>
        <v>8.899441718949296</v>
      </c>
      <c r="AO53" s="10">
        <f t="shared" si="30"/>
        <v>8.1993134144493069</v>
      </c>
      <c r="AP53" s="10">
        <f t="shared" si="31"/>
        <v>8.6604304068932922</v>
      </c>
      <c r="AQ53" s="10">
        <f t="shared" si="32"/>
        <v>8.4311553484249728</v>
      </c>
      <c r="AR53" s="21">
        <f t="shared" si="33"/>
        <v>8.1711728345680648</v>
      </c>
      <c r="AS53" s="11">
        <f t="shared" si="34"/>
        <v>10.335139254897561</v>
      </c>
      <c r="AT53" s="11">
        <f t="shared" si="35"/>
        <v>8.899441718949296</v>
      </c>
      <c r="AU53" s="11">
        <f t="shared" si="36"/>
        <v>8.6604304068932922</v>
      </c>
      <c r="AV53" s="12">
        <f t="shared" si="37"/>
        <v>8.1711728345680648</v>
      </c>
      <c r="AW53" s="11">
        <f t="shared" si="38"/>
        <v>9.7074135189972477</v>
      </c>
      <c r="AX53" s="11">
        <f t="shared" si="39"/>
        <v>8.7185999874656464</v>
      </c>
      <c r="AY53" s="11">
        <f t="shared" si="40"/>
        <v>8.5457928776591316</v>
      </c>
      <c r="AZ53" s="27">
        <f t="shared" si="41"/>
        <v>1.6310367026561357E-2</v>
      </c>
      <c r="BA53" s="10">
        <f t="shared" si="42"/>
        <v>0</v>
      </c>
      <c r="BB53" s="10">
        <f t="shared" si="43"/>
        <v>0.82387249470201485</v>
      </c>
      <c r="BC53" s="10">
        <f t="shared" si="44"/>
        <v>0.82387249470201485</v>
      </c>
      <c r="BD53" s="10">
        <f t="shared" si="45"/>
        <v>1</v>
      </c>
      <c r="BE53" s="10">
        <f t="shared" si="46"/>
        <v>0.62672564112015372</v>
      </c>
      <c r="BF53" s="10">
        <f t="shared" si="47"/>
        <v>0.62672564112015372</v>
      </c>
      <c r="BG53" s="10">
        <f t="shared" si="48"/>
        <v>0.38670516817077832</v>
      </c>
      <c r="BH53" s="10">
        <f t="shared" si="49"/>
        <v>0.34208286953179778</v>
      </c>
      <c r="BI53" s="10">
        <f t="shared" si="50"/>
        <v>0.34208286953179778</v>
      </c>
      <c r="BJ53" s="10">
        <f t="shared" si="51"/>
        <v>0.34736474238690912</v>
      </c>
      <c r="BK53" s="10">
        <f t="shared" si="52"/>
        <v>2.9102430912110899E-2</v>
      </c>
      <c r="BL53" s="10">
        <f t="shared" si="53"/>
        <v>0.2387156674178664</v>
      </c>
      <c r="BM53" s="10">
        <f t="shared" si="54"/>
        <v>0.13449247060859074</v>
      </c>
      <c r="BN53" s="21">
        <f t="shared" si="55"/>
        <v>1.6310367026561357E-2</v>
      </c>
      <c r="BO53" s="11">
        <f t="shared" si="56"/>
        <v>1</v>
      </c>
      <c r="BP53" s="11">
        <f t="shared" si="57"/>
        <v>0.34736474238690912</v>
      </c>
      <c r="BQ53" s="11">
        <f t="shared" si="58"/>
        <v>0.2387156674178664</v>
      </c>
      <c r="BR53" s="12">
        <f t="shared" si="59"/>
        <v>1.6310367026561357E-2</v>
      </c>
      <c r="BS53" s="11">
        <f t="shared" si="60"/>
        <v>0.71465023996918597</v>
      </c>
      <c r="BT53" s="11">
        <f t="shared" si="61"/>
        <v>0.26515822809065387</v>
      </c>
      <c r="BU53" s="11">
        <f t="shared" si="62"/>
        <v>0.18660406901322857</v>
      </c>
    </row>
    <row r="54" spans="1:73" x14ac:dyDescent="0.2">
      <c r="A54" s="84" t="s">
        <v>104</v>
      </c>
      <c r="B54" s="12" t="str">
        <f>_xlfn.IFNA(VLOOKUP($A54,'I-EmEC'!$A:$DD,MATCH(B$1,'I-EmEC'!$A$1:$DD$1,0),FALSE),"")</f>
        <v/>
      </c>
      <c r="C54" s="11" t="str">
        <f>_xlfn.IFNA(VLOOKUP($A54,'I-EmEC'!$A:$DD,MATCH(C$1,'I-EmEC'!$A$1:$DD$1,0),FALSE),"")</f>
        <v/>
      </c>
      <c r="D54" s="11">
        <f>_xlfn.IFNA(VLOOKUP($A54,'I-EmEC'!$A:$DD,MATCH(D$1,'I-EmEC'!$A$1:$DD$1,0),FALSE),"")</f>
        <v>41.972920696324948</v>
      </c>
      <c r="E54" s="11">
        <f>_xlfn.IFNA(VLOOKUP($A54,'I-EmEC'!$A:$DD,MATCH(E$1,'I-EmEC'!$A$1:$DD$1,0),FALSE),"")</f>
        <v>41.972920696324948</v>
      </c>
      <c r="F54" s="11">
        <f>_xlfn.IFNA(VLOOKUP($A54,'I-EmEC'!$A:$DD,MATCH(F$1,'I-EmEC'!$A$1:$DD$1,0),FALSE),"")</f>
        <v>50.92402464065708</v>
      </c>
      <c r="G54" s="11">
        <f>_xlfn.IFNA(VLOOKUP($A54,'I-EmEC'!$A:$DD,MATCH(G$1,'I-EmEC'!$A$1:$DD$1,0),FALSE),"")</f>
        <v>31.677018633540374</v>
      </c>
      <c r="H54" s="11">
        <f>_xlfn.IFNA(VLOOKUP($A54,'I-EmEC'!$A:$DD,MATCH(H$1,'I-EmEC'!$A$1:$DD$1,0),FALSE),"")</f>
        <v>31.677018633540374</v>
      </c>
      <c r="I54" s="11" t="str">
        <f>_xlfn.IFNA(VLOOKUP($A54,'I-EmEC'!$A:$DD,MATCH(I$1,'I-EmEC'!$A$1:$DD$1,0),FALSE),"")</f>
        <v/>
      </c>
      <c r="J54" s="11">
        <f>_xlfn.IFNA(VLOOKUP($A54,'I-EmEC'!$A:$DD,MATCH(J$1,'I-EmEC'!$A$1:$DD$1,0),FALSE),"")</f>
        <v>51.540041067761805</v>
      </c>
      <c r="K54" s="11">
        <f>_xlfn.IFNA(VLOOKUP($A54,'I-EmEC'!$A:$DD,MATCH(K$1,'I-EmEC'!$A$1:$DD$1,0),FALSE),"")</f>
        <v>51.540041067761805</v>
      </c>
      <c r="L54" s="11">
        <f>_xlfn.IFNA(VLOOKUP($A54,'I-EmEC'!$A:$DD,MATCH(L$1,'I-EmEC'!$A$1:$DD$1,0),FALSE),"")</f>
        <v>51.91011235955056</v>
      </c>
      <c r="M54" s="11">
        <f>_xlfn.IFNA(VLOOKUP($A54,'I-EmEC'!$A:$DD,MATCH(M$1,'I-EmEC'!$A$1:$DD$1,0),FALSE),"")</f>
        <v>38.856015779092701</v>
      </c>
      <c r="N54" s="11">
        <f>_xlfn.IFNA(VLOOKUP($A54,'I-EmEC'!$A:$DD,MATCH(N$1,'I-EmEC'!$A$1:$DD$1,0),FALSE),"")</f>
        <v>52.19047619047619</v>
      </c>
      <c r="O54" s="11">
        <f>_xlfn.IFNA(VLOOKUP($A54,'I-EmEC'!$A:$DD,MATCH(O$1,'I-EmEC'!$A$1:$DD$1,0),FALSE),"")</f>
        <v>36.956521739130437</v>
      </c>
      <c r="P54" s="9" t="str">
        <f>_xlfn.IFNA(VLOOKUP($A54,'I-EmEC'!$A:$DD,MATCH(P$1,'I-EmEC'!$A$1:$DD$1,0),FALSE),"")</f>
        <v/>
      </c>
      <c r="Q54" s="10" t="str">
        <f>_xlfn.IFNA(VLOOKUP($A54,'I-EmEC'!$A:$DD,MATCH(Q$1,'I-EmEC'!$A$1:$DD$1,0),FALSE),"")</f>
        <v/>
      </c>
      <c r="R54" s="10">
        <f>_xlfn.IFNA(VLOOKUP($A54,'I-EmEC'!$A:$DD,MATCH(R$1,'I-EmEC'!$A$1:$DD$1,0),FALSE),"")</f>
        <v>7.94</v>
      </c>
      <c r="S54" s="10">
        <f>_xlfn.IFNA(VLOOKUP($A54,'I-EmEC'!$A:$DD,MATCH(S$1,'I-EmEC'!$A$1:$DD$1,0),FALSE),"")</f>
        <v>7.94</v>
      </c>
      <c r="T54" s="10">
        <f>_xlfn.IFNA(VLOOKUP($A54,'I-EmEC'!$A:$DD,MATCH(T$1,'I-EmEC'!$A$1:$DD$1,0),FALSE),"")</f>
        <v>8.52</v>
      </c>
      <c r="U54" s="10">
        <f>_xlfn.IFNA(VLOOKUP($A54,'I-EmEC'!$A:$DD,MATCH(U$1,'I-EmEC'!$A$1:$DD$1,0),FALSE),"")</f>
        <v>7.9</v>
      </c>
      <c r="V54" s="10">
        <f>_xlfn.IFNA(VLOOKUP($A54,'I-EmEC'!$A:$DD,MATCH(V$1,'I-EmEC'!$A$1:$DD$1,0),FALSE),"")</f>
        <v>7.9</v>
      </c>
      <c r="W54" s="10" t="str">
        <f>_xlfn.IFNA(VLOOKUP($A54,'I-EmEC'!$A:$DD,MATCH(W$1,'I-EmEC'!$A$1:$DD$1,0),FALSE),"")</f>
        <v/>
      </c>
      <c r="X54" s="10">
        <f>_xlfn.IFNA(VLOOKUP($A54,'I-EmEC'!$A:$DD,MATCH(X$1,'I-EmEC'!$A$1:$DD$1,0),FALSE),"")</f>
        <v>8.74</v>
      </c>
      <c r="Y54" s="10">
        <f>_xlfn.IFNA(VLOOKUP($A54,'I-EmEC'!$A:$DD,MATCH(Y$1,'I-EmEC'!$A$1:$DD$1,0),FALSE),"")</f>
        <v>8.74</v>
      </c>
      <c r="Z54" s="10">
        <f>_xlfn.IFNA(VLOOKUP($A54,'I-EmEC'!$A:$DD,MATCH(Z$1,'I-EmEC'!$A$1:$DD$1,0),FALSE),"")</f>
        <v>8.43</v>
      </c>
      <c r="AA54" s="10">
        <f>_xlfn.IFNA(VLOOKUP($A54,'I-EmEC'!$A:$DD,MATCH(AA$1,'I-EmEC'!$A$1:$DD$1,0),FALSE),"")</f>
        <v>7.98</v>
      </c>
      <c r="AB54" s="10">
        <f>_xlfn.IFNA(VLOOKUP($A54,'I-EmEC'!$A:$DD,MATCH(AB$1,'I-EmEC'!$A$1:$DD$1,0),FALSE),"")</f>
        <v>8.3699999999999992</v>
      </c>
      <c r="AC54" s="10">
        <f>_xlfn.IFNA(VLOOKUP($A54,'I-EmEC'!$A:$DD,MATCH(AC$1,'I-EmEC'!$A$1:$DD$1,0),FALSE),"")</f>
        <v>8.06</v>
      </c>
      <c r="AD54" s="9" t="str">
        <f t="shared" si="19"/>
        <v/>
      </c>
      <c r="AE54" s="10" t="str">
        <f t="shared" si="20"/>
        <v/>
      </c>
      <c r="AF54" s="10">
        <f t="shared" si="21"/>
        <v>9.562969190754588</v>
      </c>
      <c r="AG54" s="10">
        <f t="shared" si="22"/>
        <v>9.562969190754588</v>
      </c>
      <c r="AH54" s="10">
        <f t="shared" si="23"/>
        <v>10.226922719611583</v>
      </c>
      <c r="AI54" s="10">
        <f t="shared" si="24"/>
        <v>9.4007443000660871</v>
      </c>
      <c r="AJ54" s="10">
        <f t="shared" si="25"/>
        <v>9.4007443000660871</v>
      </c>
      <c r="AK54" s="10" t="str">
        <f t="shared" si="26"/>
        <v/>
      </c>
      <c r="AL54" s="10">
        <f t="shared" si="27"/>
        <v>10.452144760266405</v>
      </c>
      <c r="AM54" s="10">
        <f t="shared" si="28"/>
        <v>10.452144760266405</v>
      </c>
      <c r="AN54" s="10">
        <f t="shared" si="29"/>
        <v>10.145251968911213</v>
      </c>
      <c r="AO54" s="10">
        <f t="shared" si="30"/>
        <v>9.5694582668282582</v>
      </c>
      <c r="AP54" s="10">
        <f t="shared" si="31"/>
        <v>10.087591259414431</v>
      </c>
      <c r="AQ54" s="10">
        <f t="shared" si="32"/>
        <v>9.6276910896967003</v>
      </c>
      <c r="AR54" s="21" t="str">
        <f t="shared" si="33"/>
        <v/>
      </c>
      <c r="AS54" s="11">
        <f t="shared" si="34"/>
        <v>10.226922719611583</v>
      </c>
      <c r="AT54" s="11">
        <f t="shared" si="35"/>
        <v>10.452144760266405</v>
      </c>
      <c r="AU54" s="11">
        <f t="shared" si="36"/>
        <v>10.087591259414431</v>
      </c>
      <c r="AV54" s="12" t="str">
        <f t="shared" si="37"/>
        <v/>
      </c>
      <c r="AW54" s="11">
        <f t="shared" si="38"/>
        <v>9.6308699402505873</v>
      </c>
      <c r="AX54" s="11">
        <f t="shared" si="39"/>
        <v>10.15474993906807</v>
      </c>
      <c r="AY54" s="11">
        <f t="shared" si="40"/>
        <v>9.8576411745555657</v>
      </c>
      <c r="AZ54" s="27" t="str">
        <f t="shared" si="41"/>
        <v/>
      </c>
      <c r="BA54" s="10" t="str">
        <f t="shared" si="42"/>
        <v/>
      </c>
      <c r="BB54" s="10">
        <f t="shared" si="43"/>
        <v>0.15429410279846462</v>
      </c>
      <c r="BC54" s="10">
        <f t="shared" si="44"/>
        <v>0.15429410279846462</v>
      </c>
      <c r="BD54" s="10">
        <f t="shared" si="45"/>
        <v>0.78578852760639673</v>
      </c>
      <c r="BE54" s="10">
        <f t="shared" si="46"/>
        <v>0</v>
      </c>
      <c r="BF54" s="10">
        <f t="shared" si="47"/>
        <v>0</v>
      </c>
      <c r="BG54" s="10" t="str">
        <f t="shared" si="48"/>
        <v/>
      </c>
      <c r="BH54" s="10">
        <f t="shared" si="49"/>
        <v>1</v>
      </c>
      <c r="BI54" s="10">
        <f t="shared" si="50"/>
        <v>1</v>
      </c>
      <c r="BJ54" s="10">
        <f t="shared" si="51"/>
        <v>0.70811046506797071</v>
      </c>
      <c r="BK54" s="10">
        <f t="shared" si="52"/>
        <v>0.16046594342371401</v>
      </c>
      <c r="BL54" s="10">
        <f t="shared" si="53"/>
        <v>0.65326865009882396</v>
      </c>
      <c r="BM54" s="10">
        <f t="shared" si="54"/>
        <v>0.21585190250665687</v>
      </c>
      <c r="BN54" s="21" t="str">
        <f t="shared" si="55"/>
        <v/>
      </c>
      <c r="BO54" s="11">
        <f t="shared" si="56"/>
        <v>0.78578852760639673</v>
      </c>
      <c r="BP54" s="11">
        <f t="shared" si="57"/>
        <v>1</v>
      </c>
      <c r="BQ54" s="11">
        <f t="shared" si="58"/>
        <v>0.65326865009882396</v>
      </c>
      <c r="BR54" s="12" t="str">
        <f t="shared" si="59"/>
        <v/>
      </c>
      <c r="BS54" s="11">
        <f t="shared" si="60"/>
        <v>0.21887534664066521</v>
      </c>
      <c r="BT54" s="11">
        <f t="shared" si="61"/>
        <v>0.71714410212292123</v>
      </c>
      <c r="BU54" s="11">
        <f t="shared" si="62"/>
        <v>0.43456027630274041</v>
      </c>
    </row>
    <row r="55" spans="1:73" x14ac:dyDescent="0.2">
      <c r="A55" s="84" t="s">
        <v>105</v>
      </c>
      <c r="B55" s="12" t="str">
        <f>_xlfn.IFNA(VLOOKUP($A55,'I-EmEC'!$A:$DD,MATCH(B$1,'I-EmEC'!$A$1:$DD$1,0),FALSE),"")</f>
        <v/>
      </c>
      <c r="C55" s="11" t="str">
        <f>_xlfn.IFNA(VLOOKUP($A55,'I-EmEC'!$A:$DD,MATCH(C$1,'I-EmEC'!$A$1:$DD$1,0),FALSE),"")</f>
        <v/>
      </c>
      <c r="D55" s="11">
        <f>_xlfn.IFNA(VLOOKUP($A55,'I-EmEC'!$A:$DD,MATCH(D$1,'I-EmEC'!$A$1:$DD$1,0),FALSE),"")</f>
        <v>14.506769825918761</v>
      </c>
      <c r="E55" s="11">
        <f>_xlfn.IFNA(VLOOKUP($A55,'I-EmEC'!$A:$DD,MATCH(E$1,'I-EmEC'!$A$1:$DD$1,0),FALSE),"")</f>
        <v>14.506769825918761</v>
      </c>
      <c r="F55" s="11">
        <f>_xlfn.IFNA(VLOOKUP($A55,'I-EmEC'!$A:$DD,MATCH(F$1,'I-EmEC'!$A$1:$DD$1,0),FALSE),"")</f>
        <v>30.184804928131417</v>
      </c>
      <c r="G55" s="11">
        <f>_xlfn.IFNA(VLOOKUP($A55,'I-EmEC'!$A:$DD,MATCH(G$1,'I-EmEC'!$A$1:$DD$1,0),FALSE),"")</f>
        <v>19.46169772256729</v>
      </c>
      <c r="H55" s="11">
        <f>_xlfn.IFNA(VLOOKUP($A55,'I-EmEC'!$A:$DD,MATCH(H$1,'I-EmEC'!$A$1:$DD$1,0),FALSE),"")</f>
        <v>19.46169772256729</v>
      </c>
      <c r="I55" s="11">
        <f>_xlfn.IFNA(VLOOKUP($A55,'I-EmEC'!$A:$DD,MATCH(I$1,'I-EmEC'!$A$1:$DD$1,0),FALSE),"")</f>
        <v>27.826086956521738</v>
      </c>
      <c r="J55" s="11" t="str">
        <f>_xlfn.IFNA(VLOOKUP($A55,'I-EmEC'!$A:$DD,MATCH(J$1,'I-EmEC'!$A$1:$DD$1,0),FALSE),"")</f>
        <v/>
      </c>
      <c r="K55" s="11" t="str">
        <f>_xlfn.IFNA(VLOOKUP($A55,'I-EmEC'!$A:$DD,MATCH(K$1,'I-EmEC'!$A$1:$DD$1,0),FALSE),"")</f>
        <v/>
      </c>
      <c r="L55" s="11" t="str">
        <f>_xlfn.IFNA(VLOOKUP($A55,'I-EmEC'!$A:$DD,MATCH(L$1,'I-EmEC'!$A$1:$DD$1,0),FALSE),"")</f>
        <v/>
      </c>
      <c r="M55" s="11" t="str">
        <f>_xlfn.IFNA(VLOOKUP($A55,'I-EmEC'!$A:$DD,MATCH(M$1,'I-EmEC'!$A$1:$DD$1,0),FALSE),"")</f>
        <v/>
      </c>
      <c r="N55" s="11" t="str">
        <f>_xlfn.IFNA(VLOOKUP($A55,'I-EmEC'!$A:$DD,MATCH(N$1,'I-EmEC'!$A$1:$DD$1,0),FALSE),"")</f>
        <v/>
      </c>
      <c r="O55" s="11" t="str">
        <f>_xlfn.IFNA(VLOOKUP($A55,'I-EmEC'!$A:$DD,MATCH(O$1,'I-EmEC'!$A$1:$DD$1,0),FALSE),"")</f>
        <v/>
      </c>
      <c r="P55" s="9" t="str">
        <f>_xlfn.IFNA(VLOOKUP($A55,'I-EmEC'!$A:$DD,MATCH(P$1,'I-EmEC'!$A$1:$DD$1,0),FALSE),"")</f>
        <v/>
      </c>
      <c r="Q55" s="10" t="str">
        <f>_xlfn.IFNA(VLOOKUP($A55,'I-EmEC'!$A:$DD,MATCH(Q$1,'I-EmEC'!$A$1:$DD$1,0),FALSE),"")</f>
        <v/>
      </c>
      <c r="R55" s="10">
        <f>_xlfn.IFNA(VLOOKUP($A55,'I-EmEC'!$A:$DD,MATCH(R$1,'I-EmEC'!$A$1:$DD$1,0),FALSE),"")</f>
        <v>6.32</v>
      </c>
      <c r="S55" s="10">
        <f>_xlfn.IFNA(VLOOKUP($A55,'I-EmEC'!$A:$DD,MATCH(S$1,'I-EmEC'!$A$1:$DD$1,0),FALSE),"")</f>
        <v>6.32</v>
      </c>
      <c r="T55" s="10">
        <f>_xlfn.IFNA(VLOOKUP($A55,'I-EmEC'!$A:$DD,MATCH(T$1,'I-EmEC'!$A$1:$DD$1,0),FALSE),"")</f>
        <v>6.34</v>
      </c>
      <c r="U55" s="10">
        <f>_xlfn.IFNA(VLOOKUP($A55,'I-EmEC'!$A:$DD,MATCH(U$1,'I-EmEC'!$A$1:$DD$1,0),FALSE),"")</f>
        <v>6.43</v>
      </c>
      <c r="V55" s="10">
        <f>_xlfn.IFNA(VLOOKUP($A55,'I-EmEC'!$A:$DD,MATCH(V$1,'I-EmEC'!$A$1:$DD$1,0),FALSE),"")</f>
        <v>6.43</v>
      </c>
      <c r="W55" s="10">
        <f>_xlfn.IFNA(VLOOKUP($A55,'I-EmEC'!$A:$DD,MATCH(W$1,'I-EmEC'!$A$1:$DD$1,0),FALSE),"")</f>
        <v>6.34</v>
      </c>
      <c r="X55" s="10" t="str">
        <f>_xlfn.IFNA(VLOOKUP($A55,'I-EmEC'!$A:$DD,MATCH(X$1,'I-EmEC'!$A$1:$DD$1,0),FALSE),"")</f>
        <v/>
      </c>
      <c r="Y55" s="10" t="str">
        <f>_xlfn.IFNA(VLOOKUP($A55,'I-EmEC'!$A:$DD,MATCH(Y$1,'I-EmEC'!$A$1:$DD$1,0),FALSE),"")</f>
        <v/>
      </c>
      <c r="Z55" s="10" t="str">
        <f>_xlfn.IFNA(VLOOKUP($A55,'I-EmEC'!$A:$DD,MATCH(Z$1,'I-EmEC'!$A$1:$DD$1,0),FALSE),"")</f>
        <v/>
      </c>
      <c r="AA55" s="10" t="str">
        <f>_xlfn.IFNA(VLOOKUP($A55,'I-EmEC'!$A:$DD,MATCH(AA$1,'I-EmEC'!$A$1:$DD$1,0),FALSE),"")</f>
        <v/>
      </c>
      <c r="AB55" s="10" t="str">
        <f>_xlfn.IFNA(VLOOKUP($A55,'I-EmEC'!$A:$DD,MATCH(AB$1,'I-EmEC'!$A$1:$DD$1,0),FALSE),"")</f>
        <v/>
      </c>
      <c r="AC55" s="10" t="str">
        <f>_xlfn.IFNA(VLOOKUP($A55,'I-EmEC'!$A:$DD,MATCH(AC$1,'I-EmEC'!$A$1:$DD$1,0),FALSE),"")</f>
        <v/>
      </c>
      <c r="AD55" s="9" t="str">
        <f t="shared" si="19"/>
        <v/>
      </c>
      <c r="AE55" s="10" t="str">
        <f t="shared" si="20"/>
        <v/>
      </c>
      <c r="AF55" s="10">
        <f t="shared" si="21"/>
        <v>7.4815707202977579</v>
      </c>
      <c r="AG55" s="10">
        <f t="shared" si="22"/>
        <v>7.4815707202977579</v>
      </c>
      <c r="AH55" s="10">
        <f t="shared" si="23"/>
        <v>7.8197883735335427</v>
      </c>
      <c r="AI55" s="10">
        <f t="shared" si="24"/>
        <v>7.7191807228481872</v>
      </c>
      <c r="AJ55" s="10">
        <f t="shared" si="25"/>
        <v>7.7191807228481872</v>
      </c>
      <c r="AK55" s="10">
        <f t="shared" si="26"/>
        <v>7.7844521379662952</v>
      </c>
      <c r="AL55" s="10" t="str">
        <f t="shared" si="27"/>
        <v/>
      </c>
      <c r="AM55" s="10" t="str">
        <f t="shared" si="28"/>
        <v/>
      </c>
      <c r="AN55" s="10" t="str">
        <f t="shared" si="29"/>
        <v/>
      </c>
      <c r="AO55" s="10" t="str">
        <f t="shared" si="30"/>
        <v/>
      </c>
      <c r="AP55" s="10" t="str">
        <f t="shared" si="31"/>
        <v/>
      </c>
      <c r="AQ55" s="10" t="str">
        <f t="shared" si="32"/>
        <v/>
      </c>
      <c r="AR55" s="21" t="str">
        <f t="shared" si="33"/>
        <v/>
      </c>
      <c r="AS55" s="11">
        <f t="shared" si="34"/>
        <v>7.8197883735335427</v>
      </c>
      <c r="AT55" s="11" t="str">
        <f t="shared" si="35"/>
        <v/>
      </c>
      <c r="AU55" s="11" t="str">
        <f t="shared" si="36"/>
        <v/>
      </c>
      <c r="AV55" s="12" t="str">
        <f t="shared" si="37"/>
        <v/>
      </c>
      <c r="AW55" s="11">
        <f t="shared" si="38"/>
        <v>7.6676238996319555</v>
      </c>
      <c r="AX55" s="11" t="str">
        <f t="shared" si="39"/>
        <v/>
      </c>
      <c r="AY55" s="11" t="str">
        <f t="shared" si="40"/>
        <v/>
      </c>
      <c r="AZ55" s="27" t="str">
        <f t="shared" si="41"/>
        <v/>
      </c>
      <c r="BA55" s="10" t="str">
        <f t="shared" si="42"/>
        <v/>
      </c>
      <c r="BB55" s="10">
        <f t="shared" si="43"/>
        <v>0</v>
      </c>
      <c r="BC55" s="10">
        <f t="shared" si="44"/>
        <v>0</v>
      </c>
      <c r="BD55" s="10">
        <f t="shared" si="45"/>
        <v>1</v>
      </c>
      <c r="BE55" s="10">
        <f t="shared" si="46"/>
        <v>0.70253577918590204</v>
      </c>
      <c r="BF55" s="10">
        <f t="shared" si="47"/>
        <v>0.70253577918590204</v>
      </c>
      <c r="BG55" s="10">
        <f t="shared" si="48"/>
        <v>0.89552220225887136</v>
      </c>
      <c r="BH55" s="10" t="str">
        <f t="shared" si="49"/>
        <v/>
      </c>
      <c r="BI55" s="10" t="str">
        <f t="shared" si="50"/>
        <v/>
      </c>
      <c r="BJ55" s="10" t="str">
        <f t="shared" si="51"/>
        <v/>
      </c>
      <c r="BK55" s="10" t="str">
        <f t="shared" si="52"/>
        <v/>
      </c>
      <c r="BL55" s="10" t="str">
        <f t="shared" si="53"/>
        <v/>
      </c>
      <c r="BM55" s="10" t="str">
        <f t="shared" si="54"/>
        <v/>
      </c>
      <c r="BN55" s="21" t="str">
        <f t="shared" si="55"/>
        <v/>
      </c>
      <c r="BO55" s="11">
        <f t="shared" si="56"/>
        <v>1</v>
      </c>
      <c r="BP55" s="11" t="str">
        <f t="shared" si="57"/>
        <v/>
      </c>
      <c r="BQ55" s="11" t="str">
        <f t="shared" si="58"/>
        <v/>
      </c>
      <c r="BR55" s="12" t="str">
        <f t="shared" si="59"/>
        <v/>
      </c>
      <c r="BS55" s="11">
        <f t="shared" si="60"/>
        <v>0.55009896010511261</v>
      </c>
      <c r="BT55" s="11" t="str">
        <f t="shared" si="61"/>
        <v/>
      </c>
      <c r="BU55" s="11" t="str">
        <f t="shared" si="62"/>
        <v/>
      </c>
    </row>
    <row r="56" spans="1:73" x14ac:dyDescent="0.2">
      <c r="A56" s="84" t="s">
        <v>73</v>
      </c>
      <c r="B56" s="12">
        <f>_xlfn.IFNA(VLOOKUP($A56,'I-EmEC'!$A:$DD,MATCH(B$1,'I-EmEC'!$A$1:$DD$1,0),FALSE),"")</f>
        <v>72.242647058823522</v>
      </c>
      <c r="C56" s="11">
        <f>_xlfn.IFNA(VLOOKUP($A56,'I-EmEC'!$A:$DD,MATCH(C$1,'I-EmEC'!$A$1:$DD$1,0),FALSE),"")</f>
        <v>73.048327137546465</v>
      </c>
      <c r="D56" s="11">
        <f>_xlfn.IFNA(VLOOKUP($A56,'I-EmEC'!$A:$DD,MATCH(D$1,'I-EmEC'!$A$1:$DD$1,0),FALSE),"")</f>
        <v>78.529980657640223</v>
      </c>
      <c r="E56" s="11">
        <f>_xlfn.IFNA(VLOOKUP($A56,'I-EmEC'!$A:$DD,MATCH(E$1,'I-EmEC'!$A$1:$DD$1,0),FALSE),"")</f>
        <v>78.529980657640223</v>
      </c>
      <c r="F56" s="11">
        <f>_xlfn.IFNA(VLOOKUP($A56,'I-EmEC'!$A:$DD,MATCH(F$1,'I-EmEC'!$A$1:$DD$1,0),FALSE),"")</f>
        <v>75.770020533880896</v>
      </c>
      <c r="G56" s="11">
        <f>_xlfn.IFNA(VLOOKUP($A56,'I-EmEC'!$A:$DD,MATCH(G$1,'I-EmEC'!$A$1:$DD$1,0),FALSE),"")</f>
        <v>65.838509316770185</v>
      </c>
      <c r="H56" s="11">
        <f>_xlfn.IFNA(VLOOKUP($A56,'I-EmEC'!$A:$DD,MATCH(H$1,'I-EmEC'!$A$1:$DD$1,0),FALSE),"")</f>
        <v>65.838509316770185</v>
      </c>
      <c r="I56" s="11">
        <f>_xlfn.IFNA(VLOOKUP($A56,'I-EmEC'!$A:$DD,MATCH(I$1,'I-EmEC'!$A$1:$DD$1,0),FALSE),"")</f>
        <v>52.753623188405797</v>
      </c>
      <c r="J56" s="11">
        <f>_xlfn.IFNA(VLOOKUP($A56,'I-EmEC'!$A:$DD,MATCH(J$1,'I-EmEC'!$A$1:$DD$1,0),FALSE),"")</f>
        <v>71.047227926078023</v>
      </c>
      <c r="K56" s="11">
        <f>_xlfn.IFNA(VLOOKUP($A56,'I-EmEC'!$A:$DD,MATCH(K$1,'I-EmEC'!$A$1:$DD$1,0),FALSE),"")</f>
        <v>71.047227926078023</v>
      </c>
      <c r="L56" s="11">
        <f>_xlfn.IFNA(VLOOKUP($A56,'I-EmEC'!$A:$DD,MATCH(L$1,'I-EmEC'!$A$1:$DD$1,0),FALSE),"")</f>
        <v>62.921348314606739</v>
      </c>
      <c r="M56" s="11">
        <f>_xlfn.IFNA(VLOOKUP($A56,'I-EmEC'!$A:$DD,MATCH(M$1,'I-EmEC'!$A$1:$DD$1,0),FALSE),"")</f>
        <v>63.905325443786978</v>
      </c>
      <c r="N56" s="11">
        <f>_xlfn.IFNA(VLOOKUP($A56,'I-EmEC'!$A:$DD,MATCH(N$1,'I-EmEC'!$A$1:$DD$1,0),FALSE),"")</f>
        <v>74.285714285714292</v>
      </c>
      <c r="O56" s="11">
        <f>_xlfn.IFNA(VLOOKUP($A56,'I-EmEC'!$A:$DD,MATCH(O$1,'I-EmEC'!$A$1:$DD$1,0),FALSE),"")</f>
        <v>69.76284584980236</v>
      </c>
      <c r="P56" s="9">
        <f>_xlfn.IFNA(VLOOKUP($A56,'I-EmEC'!$A:$DD,MATCH(P$1,'I-EmEC'!$A$1:$DD$1,0),FALSE),"")</f>
        <v>9.98</v>
      </c>
      <c r="Q56" s="10">
        <f>_xlfn.IFNA(VLOOKUP($A56,'I-EmEC'!$A:$DD,MATCH(Q$1,'I-EmEC'!$A$1:$DD$1,0),FALSE),"")</f>
        <v>9.94</v>
      </c>
      <c r="R56" s="10">
        <f>_xlfn.IFNA(VLOOKUP($A56,'I-EmEC'!$A:$DD,MATCH(R$1,'I-EmEC'!$A$1:$DD$1,0),FALSE),"")</f>
        <v>10.09</v>
      </c>
      <c r="S56" s="10">
        <f>_xlfn.IFNA(VLOOKUP($A56,'I-EmEC'!$A:$DD,MATCH(S$1,'I-EmEC'!$A$1:$DD$1,0),FALSE),"")</f>
        <v>10.09</v>
      </c>
      <c r="T56" s="10">
        <f>_xlfn.IFNA(VLOOKUP($A56,'I-EmEC'!$A:$DD,MATCH(T$1,'I-EmEC'!$A$1:$DD$1,0),FALSE),"")</f>
        <v>10.34</v>
      </c>
      <c r="U56" s="10">
        <f>_xlfn.IFNA(VLOOKUP($A56,'I-EmEC'!$A:$DD,MATCH(U$1,'I-EmEC'!$A$1:$DD$1,0),FALSE),"")</f>
        <v>9.58</v>
      </c>
      <c r="V56" s="10">
        <f>_xlfn.IFNA(VLOOKUP($A56,'I-EmEC'!$A:$DD,MATCH(V$1,'I-EmEC'!$A$1:$DD$1,0),FALSE),"")</f>
        <v>9.58</v>
      </c>
      <c r="W56" s="10">
        <f>_xlfn.IFNA(VLOOKUP($A56,'I-EmEC'!$A:$DD,MATCH(W$1,'I-EmEC'!$A$1:$DD$1,0),FALSE),"")</f>
        <v>9.4600000000000009</v>
      </c>
      <c r="X56" s="10">
        <f>_xlfn.IFNA(VLOOKUP($A56,'I-EmEC'!$A:$DD,MATCH(X$1,'I-EmEC'!$A$1:$DD$1,0),FALSE),"")</f>
        <v>10.48</v>
      </c>
      <c r="Y56" s="10">
        <f>_xlfn.IFNA(VLOOKUP($A56,'I-EmEC'!$A:$DD,MATCH(Y$1,'I-EmEC'!$A$1:$DD$1,0),FALSE),"")</f>
        <v>10.48</v>
      </c>
      <c r="Z56" s="10">
        <f>_xlfn.IFNA(VLOOKUP($A56,'I-EmEC'!$A:$DD,MATCH(Z$1,'I-EmEC'!$A$1:$DD$1,0),FALSE),"")</f>
        <v>10.63</v>
      </c>
      <c r="AA56" s="10">
        <f>_xlfn.IFNA(VLOOKUP($A56,'I-EmEC'!$A:$DD,MATCH(AA$1,'I-EmEC'!$A$1:$DD$1,0),FALSE),"")</f>
        <v>9.64</v>
      </c>
      <c r="AB56" s="10">
        <f>_xlfn.IFNA(VLOOKUP($A56,'I-EmEC'!$A:$DD,MATCH(AB$1,'I-EmEC'!$A$1:$DD$1,0),FALSE),"")</f>
        <v>9.74</v>
      </c>
      <c r="AC56" s="10">
        <f>_xlfn.IFNA(VLOOKUP($A56,'I-EmEC'!$A:$DD,MATCH(AC$1,'I-EmEC'!$A$1:$DD$1,0),FALSE),"")</f>
        <v>9.68</v>
      </c>
      <c r="AD56" s="9">
        <f t="shared" si="19"/>
        <v>11.838793650677248</v>
      </c>
      <c r="AE56" s="10">
        <f t="shared" si="20"/>
        <v>11.803610274709039</v>
      </c>
      <c r="AF56" s="10">
        <f t="shared" si="21"/>
        <v>11.985035490483252</v>
      </c>
      <c r="AG56" s="10">
        <f t="shared" si="22"/>
        <v>11.985035490483252</v>
      </c>
      <c r="AH56" s="10">
        <f t="shared" si="23"/>
        <v>12.219497404944427</v>
      </c>
      <c r="AI56" s="10">
        <f t="shared" si="24"/>
        <v>11.398479989232921</v>
      </c>
      <c r="AJ56" s="10">
        <f t="shared" si="25"/>
        <v>11.398479989232921</v>
      </c>
      <c r="AK56" s="10">
        <f t="shared" si="26"/>
        <v>11.182252292911803</v>
      </c>
      <c r="AL56" s="10">
        <f t="shared" si="27"/>
        <v>12.331547137578143</v>
      </c>
      <c r="AM56" s="10">
        <f t="shared" si="28"/>
        <v>12.331547137578143</v>
      </c>
      <c r="AN56" s="10">
        <f t="shared" si="29"/>
        <v>12.42879802036129</v>
      </c>
      <c r="AO56" s="10">
        <f t="shared" si="30"/>
        <v>11.445537050873277</v>
      </c>
      <c r="AP56" s="10">
        <f t="shared" si="31"/>
        <v>11.610905303620545</v>
      </c>
      <c r="AQ56" s="10">
        <f t="shared" si="32"/>
        <v>11.523624188548023</v>
      </c>
      <c r="AR56" s="21">
        <f t="shared" si="33"/>
        <v>11.838793650677248</v>
      </c>
      <c r="AS56" s="11">
        <f t="shared" si="34"/>
        <v>12.219497404944427</v>
      </c>
      <c r="AT56" s="11">
        <f t="shared" si="35"/>
        <v>12.42879802036129</v>
      </c>
      <c r="AU56" s="11">
        <f t="shared" si="36"/>
        <v>11.610905303620545</v>
      </c>
      <c r="AV56" s="12">
        <f t="shared" si="37"/>
        <v>11.838793650677248</v>
      </c>
      <c r="AW56" s="11">
        <f t="shared" si="38"/>
        <v>11.694796776214764</v>
      </c>
      <c r="AX56" s="11">
        <f t="shared" si="39"/>
        <v>12.134357336597713</v>
      </c>
      <c r="AY56" s="11">
        <f t="shared" si="40"/>
        <v>11.567264746084284</v>
      </c>
      <c r="AZ56" s="27">
        <f t="shared" si="41"/>
        <v>0.52668854684438315</v>
      </c>
      <c r="BA56" s="10">
        <f t="shared" si="42"/>
        <v>0.49846384943180055</v>
      </c>
      <c r="BB56" s="10">
        <f t="shared" si="43"/>
        <v>0.64400621645384415</v>
      </c>
      <c r="BC56" s="10">
        <f t="shared" si="44"/>
        <v>0.64400621645384415</v>
      </c>
      <c r="BD56" s="10">
        <f t="shared" si="45"/>
        <v>0.83209551739019982</v>
      </c>
      <c r="BE56" s="10">
        <f t="shared" si="46"/>
        <v>0.17346150370555111</v>
      </c>
      <c r="BF56" s="10">
        <f t="shared" si="47"/>
        <v>0.17346150370555111</v>
      </c>
      <c r="BG56" s="10">
        <f t="shared" si="48"/>
        <v>0</v>
      </c>
      <c r="BH56" s="10">
        <f t="shared" si="49"/>
        <v>0.92198370212849834</v>
      </c>
      <c r="BI56" s="10">
        <f t="shared" si="50"/>
        <v>0.92198370212849834</v>
      </c>
      <c r="BJ56" s="10">
        <f t="shared" si="51"/>
        <v>1</v>
      </c>
      <c r="BK56" s="10">
        <f t="shared" si="52"/>
        <v>0.21121147196113804</v>
      </c>
      <c r="BL56" s="10">
        <f t="shared" si="53"/>
        <v>0.34387267251382186</v>
      </c>
      <c r="BM56" s="10">
        <f t="shared" si="54"/>
        <v>0.27385429039549875</v>
      </c>
      <c r="BN56" s="21">
        <f t="shared" si="55"/>
        <v>0.52668854684438315</v>
      </c>
      <c r="BO56" s="11">
        <f t="shared" si="56"/>
        <v>0.83209551739019982</v>
      </c>
      <c r="BP56" s="11">
        <f t="shared" si="57"/>
        <v>1</v>
      </c>
      <c r="BQ56" s="11">
        <f t="shared" si="58"/>
        <v>0.34387267251382186</v>
      </c>
      <c r="BR56" s="12">
        <f t="shared" si="59"/>
        <v>0.52668854684438315</v>
      </c>
      <c r="BS56" s="11">
        <f t="shared" si="60"/>
        <v>0.41117182628483179</v>
      </c>
      <c r="BT56" s="11">
        <f t="shared" si="61"/>
        <v>0.76379471905453378</v>
      </c>
      <c r="BU56" s="11">
        <f t="shared" si="62"/>
        <v>0.3088634814546603</v>
      </c>
    </row>
    <row r="57" spans="1:73" x14ac:dyDescent="0.2">
      <c r="A57" s="84" t="s">
        <v>22</v>
      </c>
      <c r="B57" s="12">
        <f>_xlfn.IFNA(VLOOKUP($A57,'I-EmEC'!$A:$DD,MATCH(B$1,'I-EmEC'!$A$1:$DD$1,0),FALSE),"")</f>
        <v>44.117647058823529</v>
      </c>
      <c r="C57" s="11">
        <f>_xlfn.IFNA(VLOOKUP($A57,'I-EmEC'!$A:$DD,MATCH(C$1,'I-EmEC'!$A$1:$DD$1,0),FALSE),"")</f>
        <v>33.828996282527882</v>
      </c>
      <c r="D57" s="11">
        <f>_xlfn.IFNA(VLOOKUP($A57,'I-EmEC'!$A:$DD,MATCH(D$1,'I-EmEC'!$A$1:$DD$1,0),FALSE),"")</f>
        <v>18.568665377176014</v>
      </c>
      <c r="E57" s="11">
        <f>_xlfn.IFNA(VLOOKUP($A57,'I-EmEC'!$A:$DD,MATCH(E$1,'I-EmEC'!$A$1:$DD$1,0),FALSE),"")</f>
        <v>18.568665377176014</v>
      </c>
      <c r="F57" s="11">
        <f>_xlfn.IFNA(VLOOKUP($A57,'I-EmEC'!$A:$DD,MATCH(F$1,'I-EmEC'!$A$1:$DD$1,0),FALSE),"")</f>
        <v>21.97125256673511</v>
      </c>
      <c r="G57" s="11">
        <f>_xlfn.IFNA(VLOOKUP($A57,'I-EmEC'!$A:$DD,MATCH(G$1,'I-EmEC'!$A$1:$DD$1,0),FALSE),"")</f>
        <v>46.376811594202898</v>
      </c>
      <c r="H57" s="11">
        <f>_xlfn.IFNA(VLOOKUP($A57,'I-EmEC'!$A:$DD,MATCH(H$1,'I-EmEC'!$A$1:$DD$1,0),FALSE),"")</f>
        <v>46.376811594202898</v>
      </c>
      <c r="I57" s="11">
        <f>_xlfn.IFNA(VLOOKUP($A57,'I-EmEC'!$A:$DD,MATCH(I$1,'I-EmEC'!$A$1:$DD$1,0),FALSE),"")</f>
        <v>53.623188405797102</v>
      </c>
      <c r="J57" s="11">
        <f>_xlfn.IFNA(VLOOKUP($A57,'I-EmEC'!$A:$DD,MATCH(J$1,'I-EmEC'!$A$1:$DD$1,0),FALSE),"")</f>
        <v>11.08829568788501</v>
      </c>
      <c r="K57" s="11">
        <f>_xlfn.IFNA(VLOOKUP($A57,'I-EmEC'!$A:$DD,MATCH(K$1,'I-EmEC'!$A$1:$DD$1,0),FALSE),"")</f>
        <v>11.08829568788501</v>
      </c>
      <c r="L57" s="11">
        <f>_xlfn.IFNA(VLOOKUP($A57,'I-EmEC'!$A:$DD,MATCH(L$1,'I-EmEC'!$A$1:$DD$1,0),FALSE),"")</f>
        <v>45.617977528089888</v>
      </c>
      <c r="M57" s="11">
        <f>_xlfn.IFNA(VLOOKUP($A57,'I-EmEC'!$A:$DD,MATCH(M$1,'I-EmEC'!$A$1:$DD$1,0),FALSE),"")</f>
        <v>58.382642998027613</v>
      </c>
      <c r="N57" s="11">
        <f>_xlfn.IFNA(VLOOKUP($A57,'I-EmEC'!$A:$DD,MATCH(N$1,'I-EmEC'!$A$1:$DD$1,0),FALSE),"")</f>
        <v>45.904761904761905</v>
      </c>
      <c r="O57" s="11">
        <f>_xlfn.IFNA(VLOOKUP($A57,'I-EmEC'!$A:$DD,MATCH(O$1,'I-EmEC'!$A$1:$DD$1,0),FALSE),"")</f>
        <v>41.699604743083</v>
      </c>
      <c r="P57" s="9">
        <f>_xlfn.IFNA(VLOOKUP($A57,'I-EmEC'!$A:$DD,MATCH(P$1,'I-EmEC'!$A$1:$DD$1,0),FALSE),"")</f>
        <v>9.85</v>
      </c>
      <c r="Q57" s="10">
        <f>_xlfn.IFNA(VLOOKUP($A57,'I-EmEC'!$A:$DD,MATCH(Q$1,'I-EmEC'!$A$1:$DD$1,0),FALSE),"")</f>
        <v>9.82</v>
      </c>
      <c r="R57" s="10">
        <f>_xlfn.IFNA(VLOOKUP($A57,'I-EmEC'!$A:$DD,MATCH(R$1,'I-EmEC'!$A$1:$DD$1,0),FALSE),"")</f>
        <v>9.94</v>
      </c>
      <c r="S57" s="10">
        <f>_xlfn.IFNA(VLOOKUP($A57,'I-EmEC'!$A:$DD,MATCH(S$1,'I-EmEC'!$A$1:$DD$1,0),FALSE),"")</f>
        <v>9.94</v>
      </c>
      <c r="T57" s="10">
        <f>_xlfn.IFNA(VLOOKUP($A57,'I-EmEC'!$A:$DD,MATCH(T$1,'I-EmEC'!$A$1:$DD$1,0),FALSE),"")</f>
        <v>10.24</v>
      </c>
      <c r="U57" s="10">
        <f>_xlfn.IFNA(VLOOKUP($A57,'I-EmEC'!$A:$DD,MATCH(U$1,'I-EmEC'!$A$1:$DD$1,0),FALSE),"")</f>
        <v>10.039999999999999</v>
      </c>
      <c r="V57" s="10">
        <f>_xlfn.IFNA(VLOOKUP($A57,'I-EmEC'!$A:$DD,MATCH(V$1,'I-EmEC'!$A$1:$DD$1,0),FALSE),"")</f>
        <v>10.039999999999999</v>
      </c>
      <c r="W57" s="10">
        <f>_xlfn.IFNA(VLOOKUP($A57,'I-EmEC'!$A:$DD,MATCH(W$1,'I-EmEC'!$A$1:$DD$1,0),FALSE),"")</f>
        <v>9.8699999999999992</v>
      </c>
      <c r="X57" s="10">
        <f>_xlfn.IFNA(VLOOKUP($A57,'I-EmEC'!$A:$DD,MATCH(X$1,'I-EmEC'!$A$1:$DD$1,0),FALSE),"")</f>
        <v>10.44</v>
      </c>
      <c r="Y57" s="10">
        <f>_xlfn.IFNA(VLOOKUP($A57,'I-EmEC'!$A:$DD,MATCH(Y$1,'I-EmEC'!$A$1:$DD$1,0),FALSE),"")</f>
        <v>10.44</v>
      </c>
      <c r="Z57" s="10">
        <f>_xlfn.IFNA(VLOOKUP($A57,'I-EmEC'!$A:$DD,MATCH(Z$1,'I-EmEC'!$A$1:$DD$1,0),FALSE),"")</f>
        <v>10.3</v>
      </c>
      <c r="AA57" s="10">
        <f>_xlfn.IFNA(VLOOKUP($A57,'I-EmEC'!$A:$DD,MATCH(AA$1,'I-EmEC'!$A$1:$DD$1,0),FALSE),"")</f>
        <v>10.02</v>
      </c>
      <c r="AB57" s="10">
        <f>_xlfn.IFNA(VLOOKUP($A57,'I-EmEC'!$A:$DD,MATCH(AB$1,'I-EmEC'!$A$1:$DD$1,0),FALSE),"")</f>
        <v>10.06</v>
      </c>
      <c r="AC57" s="10">
        <f>_xlfn.IFNA(VLOOKUP($A57,'I-EmEC'!$A:$DD,MATCH(AC$1,'I-EmEC'!$A$1:$DD$1,0),FALSE),"")</f>
        <v>10.08</v>
      </c>
      <c r="AD57" s="9">
        <f t="shared" si="19"/>
        <v>11.494612342013427</v>
      </c>
      <c r="AE57" s="10">
        <f t="shared" si="20"/>
        <v>11.349289112318687</v>
      </c>
      <c r="AF57" s="10">
        <f t="shared" si="21"/>
        <v>11.208780689945627</v>
      </c>
      <c r="AG57" s="10">
        <f t="shared" si="22"/>
        <v>11.208780689945627</v>
      </c>
      <c r="AH57" s="10">
        <f t="shared" si="23"/>
        <v>11.581854816470576</v>
      </c>
      <c r="AI57" s="10">
        <f t="shared" si="24"/>
        <v>11.706300887582652</v>
      </c>
      <c r="AJ57" s="10">
        <f t="shared" si="25"/>
        <v>11.706300887582652</v>
      </c>
      <c r="AK57" s="10">
        <f t="shared" si="26"/>
        <v>11.59935263332974</v>
      </c>
      <c r="AL57" s="10">
        <f t="shared" si="27"/>
        <v>11.484864798608333</v>
      </c>
      <c r="AM57" s="10">
        <f t="shared" si="28"/>
        <v>11.484864798608333</v>
      </c>
      <c r="AN57" s="10">
        <f t="shared" si="29"/>
        <v>11.959136026932283</v>
      </c>
      <c r="AO57" s="10">
        <f t="shared" si="30"/>
        <v>11.786283751725602</v>
      </c>
      <c r="AP57" s="10">
        <f t="shared" si="31"/>
        <v>11.721857739168913</v>
      </c>
      <c r="AQ57" s="10">
        <f t="shared" si="32"/>
        <v>11.700131938457895</v>
      </c>
      <c r="AR57" s="21">
        <f t="shared" si="33"/>
        <v>11.494612342013427</v>
      </c>
      <c r="AS57" s="11">
        <f t="shared" si="34"/>
        <v>11.706300887582652</v>
      </c>
      <c r="AT57" s="11">
        <f t="shared" si="35"/>
        <v>11.959136026932283</v>
      </c>
      <c r="AU57" s="11">
        <f t="shared" si="36"/>
        <v>11.721857739168913</v>
      </c>
      <c r="AV57" s="12">
        <f t="shared" si="37"/>
        <v>11.494612342013427</v>
      </c>
      <c r="AW57" s="11">
        <f t="shared" si="38"/>
        <v>11.501895100809477</v>
      </c>
      <c r="AX57" s="11">
        <f t="shared" si="39"/>
        <v>11.678787343968636</v>
      </c>
      <c r="AY57" s="11">
        <f t="shared" si="40"/>
        <v>11.710994838813404</v>
      </c>
      <c r="AZ57" s="27">
        <f t="shared" si="41"/>
        <v>0.38092839216106439</v>
      </c>
      <c r="BA57" s="10">
        <f t="shared" si="42"/>
        <v>0.18725584459401054</v>
      </c>
      <c r="BB57" s="10">
        <f t="shared" si="43"/>
        <v>0</v>
      </c>
      <c r="BC57" s="10">
        <f t="shared" si="44"/>
        <v>0</v>
      </c>
      <c r="BD57" s="10">
        <f t="shared" si="45"/>
        <v>0.49719660557513168</v>
      </c>
      <c r="BE57" s="10">
        <f t="shared" si="46"/>
        <v>0.66304612376718819</v>
      </c>
      <c r="BF57" s="10">
        <f t="shared" si="47"/>
        <v>0.66304612376718819</v>
      </c>
      <c r="BG57" s="10">
        <f t="shared" si="48"/>
        <v>0.52051597973915542</v>
      </c>
      <c r="BH57" s="10">
        <f t="shared" si="49"/>
        <v>0.36793782232752487</v>
      </c>
      <c r="BI57" s="10">
        <f t="shared" si="50"/>
        <v>0.36793782232752487</v>
      </c>
      <c r="BJ57" s="10">
        <f t="shared" si="51"/>
        <v>1</v>
      </c>
      <c r="BK57" s="10">
        <f t="shared" si="52"/>
        <v>0.76963944056047262</v>
      </c>
      <c r="BL57" s="10">
        <f t="shared" si="53"/>
        <v>0.68377876978092322</v>
      </c>
      <c r="BM57" s="10">
        <f t="shared" si="54"/>
        <v>0.65482475341013835</v>
      </c>
      <c r="BN57" s="21">
        <f t="shared" si="55"/>
        <v>0.38092839216106439</v>
      </c>
      <c r="BO57" s="11">
        <f t="shared" si="56"/>
        <v>0.66304612376718819</v>
      </c>
      <c r="BP57" s="11">
        <f t="shared" si="57"/>
        <v>1</v>
      </c>
      <c r="BQ57" s="11">
        <f t="shared" si="58"/>
        <v>0.68377876978092322</v>
      </c>
      <c r="BR57" s="12">
        <f t="shared" si="59"/>
        <v>0.38092839216106439</v>
      </c>
      <c r="BS57" s="11">
        <f t="shared" si="60"/>
        <v>0.39063413880811054</v>
      </c>
      <c r="BT57" s="11">
        <f t="shared" si="61"/>
        <v>0.62637877130388064</v>
      </c>
      <c r="BU57" s="11">
        <f t="shared" si="62"/>
        <v>0.66930176159553079</v>
      </c>
    </row>
    <row r="58" spans="1:73" x14ac:dyDescent="0.2">
      <c r="A58" s="84" t="s">
        <v>106</v>
      </c>
      <c r="B58" s="12">
        <f>_xlfn.IFNA(VLOOKUP($A58,'I-EmEC'!$A:$DD,MATCH(B$1,'I-EmEC'!$A$1:$DD$1,0),FALSE),"")</f>
        <v>57.904411764705884</v>
      </c>
      <c r="C58" s="11">
        <f>_xlfn.IFNA(VLOOKUP($A58,'I-EmEC'!$A:$DD,MATCH(C$1,'I-EmEC'!$A$1:$DD$1,0),FALSE),"")</f>
        <v>57.249070631970262</v>
      </c>
      <c r="D58" s="11" t="str">
        <f>_xlfn.IFNA(VLOOKUP($A58,'I-EmEC'!$A:$DD,MATCH(D$1,'I-EmEC'!$A$1:$DD$1,0),FALSE),"")</f>
        <v/>
      </c>
      <c r="E58" s="11" t="str">
        <f>_xlfn.IFNA(VLOOKUP($A58,'I-EmEC'!$A:$DD,MATCH(E$1,'I-EmEC'!$A$1:$DD$1,0),FALSE),"")</f>
        <v/>
      </c>
      <c r="F58" s="11" t="str">
        <f>_xlfn.IFNA(VLOOKUP($A58,'I-EmEC'!$A:$DD,MATCH(F$1,'I-EmEC'!$A$1:$DD$1,0),FALSE),"")</f>
        <v/>
      </c>
      <c r="G58" s="11" t="str">
        <f>_xlfn.IFNA(VLOOKUP($A58,'I-EmEC'!$A:$DD,MATCH(G$1,'I-EmEC'!$A$1:$DD$1,0),FALSE),"")</f>
        <v/>
      </c>
      <c r="H58" s="11" t="str">
        <f>_xlfn.IFNA(VLOOKUP($A58,'I-EmEC'!$A:$DD,MATCH(H$1,'I-EmEC'!$A$1:$DD$1,0),FALSE),"")</f>
        <v/>
      </c>
      <c r="I58" s="11" t="str">
        <f>_xlfn.IFNA(VLOOKUP($A58,'I-EmEC'!$A:$DD,MATCH(I$1,'I-EmEC'!$A$1:$DD$1,0),FALSE),"")</f>
        <v/>
      </c>
      <c r="J58" s="11" t="str">
        <f>_xlfn.IFNA(VLOOKUP($A58,'I-EmEC'!$A:$DD,MATCH(J$1,'I-EmEC'!$A$1:$DD$1,0),FALSE),"")</f>
        <v/>
      </c>
      <c r="K58" s="11" t="str">
        <f>_xlfn.IFNA(VLOOKUP($A58,'I-EmEC'!$A:$DD,MATCH(K$1,'I-EmEC'!$A$1:$DD$1,0),FALSE),"")</f>
        <v/>
      </c>
      <c r="L58" s="11" t="str">
        <f>_xlfn.IFNA(VLOOKUP($A58,'I-EmEC'!$A:$DD,MATCH(L$1,'I-EmEC'!$A$1:$DD$1,0),FALSE),"")</f>
        <v/>
      </c>
      <c r="M58" s="11" t="str">
        <f>_xlfn.IFNA(VLOOKUP($A58,'I-EmEC'!$A:$DD,MATCH(M$1,'I-EmEC'!$A$1:$DD$1,0),FALSE),"")</f>
        <v/>
      </c>
      <c r="N58" s="11" t="str">
        <f>_xlfn.IFNA(VLOOKUP($A58,'I-EmEC'!$A:$DD,MATCH(N$1,'I-EmEC'!$A$1:$DD$1,0),FALSE),"")</f>
        <v/>
      </c>
      <c r="O58" s="11" t="str">
        <f>_xlfn.IFNA(VLOOKUP($A58,'I-EmEC'!$A:$DD,MATCH(O$1,'I-EmEC'!$A$1:$DD$1,0),FALSE),"")</f>
        <v/>
      </c>
      <c r="P58" s="9">
        <f>_xlfn.IFNA(VLOOKUP($A58,'I-EmEC'!$A:$DD,MATCH(P$1,'I-EmEC'!$A$1:$DD$1,0),FALSE),"")</f>
        <v>8.48</v>
      </c>
      <c r="Q58" s="10">
        <f>_xlfn.IFNA(VLOOKUP($A58,'I-EmEC'!$A:$DD,MATCH(Q$1,'I-EmEC'!$A$1:$DD$1,0),FALSE),"")</f>
        <v>8.3800000000000008</v>
      </c>
      <c r="R58" s="10" t="str">
        <f>_xlfn.IFNA(VLOOKUP($A58,'I-EmEC'!$A:$DD,MATCH(R$1,'I-EmEC'!$A$1:$DD$1,0),FALSE),"")</f>
        <v/>
      </c>
      <c r="S58" s="10" t="str">
        <f>_xlfn.IFNA(VLOOKUP($A58,'I-EmEC'!$A:$DD,MATCH(S$1,'I-EmEC'!$A$1:$DD$1,0),FALSE),"")</f>
        <v/>
      </c>
      <c r="T58" s="10" t="str">
        <f>_xlfn.IFNA(VLOOKUP($A58,'I-EmEC'!$A:$DD,MATCH(T$1,'I-EmEC'!$A$1:$DD$1,0),FALSE),"")</f>
        <v/>
      </c>
      <c r="U58" s="10" t="str">
        <f>_xlfn.IFNA(VLOOKUP($A58,'I-EmEC'!$A:$DD,MATCH(U$1,'I-EmEC'!$A$1:$DD$1,0),FALSE),"")</f>
        <v/>
      </c>
      <c r="V58" s="10" t="str">
        <f>_xlfn.IFNA(VLOOKUP($A58,'I-EmEC'!$A:$DD,MATCH(V$1,'I-EmEC'!$A$1:$DD$1,0),FALSE),"")</f>
        <v/>
      </c>
      <c r="W58" s="10" t="str">
        <f>_xlfn.IFNA(VLOOKUP($A58,'I-EmEC'!$A:$DD,MATCH(W$1,'I-EmEC'!$A$1:$DD$1,0),FALSE),"")</f>
        <v/>
      </c>
      <c r="X58" s="10" t="str">
        <f>_xlfn.IFNA(VLOOKUP($A58,'I-EmEC'!$A:$DD,MATCH(X$1,'I-EmEC'!$A$1:$DD$1,0),FALSE),"")</f>
        <v/>
      </c>
      <c r="Y58" s="10" t="str">
        <f>_xlfn.IFNA(VLOOKUP($A58,'I-EmEC'!$A:$DD,MATCH(Y$1,'I-EmEC'!$A$1:$DD$1,0),FALSE),"")</f>
        <v/>
      </c>
      <c r="Z58" s="10" t="str">
        <f>_xlfn.IFNA(VLOOKUP($A58,'I-EmEC'!$A:$DD,MATCH(Z$1,'I-EmEC'!$A$1:$DD$1,0),FALSE),"")</f>
        <v/>
      </c>
      <c r="AA58" s="10" t="str">
        <f>_xlfn.IFNA(VLOOKUP($A58,'I-EmEC'!$A:$DD,MATCH(AA$1,'I-EmEC'!$A$1:$DD$1,0),FALSE),"")</f>
        <v/>
      </c>
      <c r="AB58" s="10" t="str">
        <f>_xlfn.IFNA(VLOOKUP($A58,'I-EmEC'!$A:$DD,MATCH(AB$1,'I-EmEC'!$A$1:$DD$1,0),FALSE),"")</f>
        <v/>
      </c>
      <c r="AC58" s="10" t="str">
        <f>_xlfn.IFNA(VLOOKUP($A58,'I-EmEC'!$A:$DD,MATCH(AC$1,'I-EmEC'!$A$1:$DD$1,0),FALSE),"")</f>
        <v/>
      </c>
      <c r="AD58" s="9">
        <f t="shared" si="19"/>
        <v>10.242711654091423</v>
      </c>
      <c r="AE58" s="10">
        <f t="shared" si="20"/>
        <v>10.137768440834057</v>
      </c>
      <c r="AF58" s="10" t="str">
        <f t="shared" si="21"/>
        <v/>
      </c>
      <c r="AG58" s="10" t="str">
        <f t="shared" si="22"/>
        <v/>
      </c>
      <c r="AH58" s="10" t="str">
        <f t="shared" si="23"/>
        <v/>
      </c>
      <c r="AI58" s="10" t="str">
        <f t="shared" si="24"/>
        <v/>
      </c>
      <c r="AJ58" s="10" t="str">
        <f t="shared" si="25"/>
        <v/>
      </c>
      <c r="AK58" s="10" t="str">
        <f t="shared" si="26"/>
        <v/>
      </c>
      <c r="AL58" s="10" t="str">
        <f t="shared" si="27"/>
        <v/>
      </c>
      <c r="AM58" s="10" t="str">
        <f t="shared" si="28"/>
        <v/>
      </c>
      <c r="AN58" s="10" t="str">
        <f t="shared" si="29"/>
        <v/>
      </c>
      <c r="AO58" s="10" t="str">
        <f t="shared" si="30"/>
        <v/>
      </c>
      <c r="AP58" s="10" t="str">
        <f t="shared" si="31"/>
        <v/>
      </c>
      <c r="AQ58" s="10" t="str">
        <f t="shared" si="32"/>
        <v/>
      </c>
      <c r="AR58" s="21">
        <f t="shared" si="33"/>
        <v>10.242711654091423</v>
      </c>
      <c r="AS58" s="11" t="str">
        <f t="shared" si="34"/>
        <v/>
      </c>
      <c r="AT58" s="11" t="str">
        <f t="shared" si="35"/>
        <v/>
      </c>
      <c r="AU58" s="11" t="str">
        <f t="shared" si="36"/>
        <v/>
      </c>
      <c r="AV58" s="12">
        <f t="shared" si="37"/>
        <v>10.242711654091423</v>
      </c>
      <c r="AW58" s="11" t="str">
        <f t="shared" si="38"/>
        <v/>
      </c>
      <c r="AX58" s="11" t="str">
        <f t="shared" si="39"/>
        <v/>
      </c>
      <c r="AY58" s="11" t="str">
        <f t="shared" si="40"/>
        <v/>
      </c>
      <c r="AZ58" s="27">
        <f t="shared" si="41"/>
        <v>1</v>
      </c>
      <c r="BA58" s="10">
        <f t="shared" si="42"/>
        <v>0</v>
      </c>
      <c r="BB58" s="10" t="str">
        <f t="shared" si="43"/>
        <v/>
      </c>
      <c r="BC58" s="10" t="str">
        <f t="shared" si="44"/>
        <v/>
      </c>
      <c r="BD58" s="10" t="str">
        <f t="shared" si="45"/>
        <v/>
      </c>
      <c r="BE58" s="10" t="str">
        <f t="shared" si="46"/>
        <v/>
      </c>
      <c r="BF58" s="10" t="str">
        <f t="shared" si="47"/>
        <v/>
      </c>
      <c r="BG58" s="10" t="str">
        <f t="shared" si="48"/>
        <v/>
      </c>
      <c r="BH58" s="10" t="str">
        <f t="shared" si="49"/>
        <v/>
      </c>
      <c r="BI58" s="10" t="str">
        <f t="shared" si="50"/>
        <v/>
      </c>
      <c r="BJ58" s="10" t="str">
        <f t="shared" si="51"/>
        <v/>
      </c>
      <c r="BK58" s="10" t="str">
        <f t="shared" si="52"/>
        <v/>
      </c>
      <c r="BL58" s="10" t="str">
        <f t="shared" si="53"/>
        <v/>
      </c>
      <c r="BM58" s="10" t="str">
        <f t="shared" si="54"/>
        <v/>
      </c>
      <c r="BN58" s="21">
        <f t="shared" si="55"/>
        <v>1</v>
      </c>
      <c r="BO58" s="11" t="str">
        <f t="shared" si="56"/>
        <v/>
      </c>
      <c r="BP58" s="11" t="str">
        <f t="shared" si="57"/>
        <v/>
      </c>
      <c r="BQ58" s="11" t="str">
        <f t="shared" si="58"/>
        <v/>
      </c>
      <c r="BR58" s="12">
        <f t="shared" si="59"/>
        <v>1</v>
      </c>
      <c r="BS58" s="11" t="str">
        <f t="shared" si="60"/>
        <v/>
      </c>
      <c r="BT58" s="11" t="str">
        <f t="shared" si="61"/>
        <v/>
      </c>
      <c r="BU58" s="11" t="str">
        <f t="shared" si="62"/>
        <v/>
      </c>
    </row>
    <row r="59" spans="1:73" x14ac:dyDescent="0.2">
      <c r="A59" s="84" t="s">
        <v>110</v>
      </c>
      <c r="B59" s="12">
        <f>_xlfn.IFNA(VLOOKUP($A59,'I-EmEC'!$A:$DD,MATCH(B$1,'I-EmEC'!$A$1:$DD$1,0),FALSE),"")</f>
        <v>55.882352941176471</v>
      </c>
      <c r="C59" s="11">
        <f>_xlfn.IFNA(VLOOKUP($A59,'I-EmEC'!$A:$DD,MATCH(C$1,'I-EmEC'!$A$1:$DD$1,0),FALSE),"")</f>
        <v>54.646840148698885</v>
      </c>
      <c r="D59" s="11">
        <f>_xlfn.IFNA(VLOOKUP($A59,'I-EmEC'!$A:$DD,MATCH(D$1,'I-EmEC'!$A$1:$DD$1,0),FALSE),"")</f>
        <v>36.36363636363636</v>
      </c>
      <c r="E59" s="11">
        <f>_xlfn.IFNA(VLOOKUP($A59,'I-EmEC'!$A:$DD,MATCH(E$1,'I-EmEC'!$A$1:$DD$1,0),FALSE),"")</f>
        <v>36.36363636363636</v>
      </c>
      <c r="F59" s="11">
        <f>_xlfn.IFNA(VLOOKUP($A59,'I-EmEC'!$A:$DD,MATCH(F$1,'I-EmEC'!$A$1:$DD$1,0),FALSE),"")</f>
        <v>52.156057494866523</v>
      </c>
      <c r="G59" s="11">
        <f>_xlfn.IFNA(VLOOKUP($A59,'I-EmEC'!$A:$DD,MATCH(G$1,'I-EmEC'!$A$1:$DD$1,0),FALSE),"")</f>
        <v>21.946169772256731</v>
      </c>
      <c r="H59" s="11">
        <f>_xlfn.IFNA(VLOOKUP($A59,'I-EmEC'!$A:$DD,MATCH(H$1,'I-EmEC'!$A$1:$DD$1,0),FALSE),"")</f>
        <v>21.946169772256731</v>
      </c>
      <c r="I59" s="11">
        <f>_xlfn.IFNA(VLOOKUP($A59,'I-EmEC'!$A:$DD,MATCH(I$1,'I-EmEC'!$A$1:$DD$1,0),FALSE),"")</f>
        <v>36.521739130434781</v>
      </c>
      <c r="J59" s="11">
        <f>_xlfn.IFNA(VLOOKUP($A59,'I-EmEC'!$A:$DD,MATCH(J$1,'I-EmEC'!$A$1:$DD$1,0),FALSE),"")</f>
        <v>57.905544147843941</v>
      </c>
      <c r="K59" s="11">
        <f>_xlfn.IFNA(VLOOKUP($A59,'I-EmEC'!$A:$DD,MATCH(K$1,'I-EmEC'!$A$1:$DD$1,0),FALSE),"")</f>
        <v>57.905544147843941</v>
      </c>
      <c r="L59" s="11">
        <f>_xlfn.IFNA(VLOOKUP($A59,'I-EmEC'!$A:$DD,MATCH(L$1,'I-EmEC'!$A$1:$DD$1,0),FALSE),"")</f>
        <v>59.101123595505619</v>
      </c>
      <c r="M59" s="11" t="str">
        <f>_xlfn.IFNA(VLOOKUP($A59,'I-EmEC'!$A:$DD,MATCH(M$1,'I-EmEC'!$A$1:$DD$1,0),FALSE),"")</f>
        <v/>
      </c>
      <c r="N59" s="11" t="str">
        <f>_xlfn.IFNA(VLOOKUP($A59,'I-EmEC'!$A:$DD,MATCH(N$1,'I-EmEC'!$A$1:$DD$1,0),FALSE),"")</f>
        <v/>
      </c>
      <c r="O59" s="11" t="str">
        <f>_xlfn.IFNA(VLOOKUP($A59,'I-EmEC'!$A:$DD,MATCH(O$1,'I-EmEC'!$A$1:$DD$1,0),FALSE),"")</f>
        <v/>
      </c>
      <c r="P59" s="9">
        <f>_xlfn.IFNA(VLOOKUP($A59,'I-EmEC'!$A:$DD,MATCH(P$1,'I-EmEC'!$A$1:$DD$1,0),FALSE),"")</f>
        <v>9.5299999999999994</v>
      </c>
      <c r="Q59" s="10">
        <f>_xlfn.IFNA(VLOOKUP($A59,'I-EmEC'!$A:$DD,MATCH(Q$1,'I-EmEC'!$A$1:$DD$1,0),FALSE),"")</f>
        <v>9.4600000000000009</v>
      </c>
      <c r="R59" s="10">
        <f>_xlfn.IFNA(VLOOKUP($A59,'I-EmEC'!$A:$DD,MATCH(R$1,'I-EmEC'!$A$1:$DD$1,0),FALSE),"")</f>
        <v>8.9</v>
      </c>
      <c r="S59" s="10">
        <f>_xlfn.IFNA(VLOOKUP($A59,'I-EmEC'!$A:$DD,MATCH(S$1,'I-EmEC'!$A$1:$DD$1,0),FALSE),"")</f>
        <v>8.9</v>
      </c>
      <c r="T59" s="10">
        <f>_xlfn.IFNA(VLOOKUP($A59,'I-EmEC'!$A:$DD,MATCH(T$1,'I-EmEC'!$A$1:$DD$1,0),FALSE),"")</f>
        <v>9.2200000000000006</v>
      </c>
      <c r="U59" s="10">
        <f>_xlfn.IFNA(VLOOKUP($A59,'I-EmEC'!$A:$DD,MATCH(U$1,'I-EmEC'!$A$1:$DD$1,0),FALSE),"")</f>
        <v>8.7100000000000009</v>
      </c>
      <c r="V59" s="10">
        <f>_xlfn.IFNA(VLOOKUP($A59,'I-EmEC'!$A:$DD,MATCH(V$1,'I-EmEC'!$A$1:$DD$1,0),FALSE),"")</f>
        <v>8.7100000000000009</v>
      </c>
      <c r="W59" s="10">
        <f>_xlfn.IFNA(VLOOKUP($A59,'I-EmEC'!$A:$DD,MATCH(W$1,'I-EmEC'!$A$1:$DD$1,0),FALSE),"")</f>
        <v>8.93</v>
      </c>
      <c r="X59" s="10">
        <f>_xlfn.IFNA(VLOOKUP($A59,'I-EmEC'!$A:$DD,MATCH(X$1,'I-EmEC'!$A$1:$DD$1,0),FALSE),"")</f>
        <v>9.67</v>
      </c>
      <c r="Y59" s="10">
        <f>_xlfn.IFNA(VLOOKUP($A59,'I-EmEC'!$A:$DD,MATCH(Y$1,'I-EmEC'!$A$1:$DD$1,0),FALSE),"")</f>
        <v>9.67</v>
      </c>
      <c r="Z59" s="10">
        <f>_xlfn.IFNA(VLOOKUP($A59,'I-EmEC'!$A:$DD,MATCH(Z$1,'I-EmEC'!$A$1:$DD$1,0),FALSE),"")</f>
        <v>9.49</v>
      </c>
      <c r="AA59" s="10" t="str">
        <f>_xlfn.IFNA(VLOOKUP($A59,'I-EmEC'!$A:$DD,MATCH(AA$1,'I-EmEC'!$A$1:$DD$1,0),FALSE),"")</f>
        <v/>
      </c>
      <c r="AB59" s="10" t="str">
        <f>_xlfn.IFNA(VLOOKUP($A59,'I-EmEC'!$A:$DD,MATCH(AB$1,'I-EmEC'!$A$1:$DD$1,0),FALSE),"")</f>
        <v/>
      </c>
      <c r="AC59" s="10" t="str">
        <f>_xlfn.IFNA(VLOOKUP($A59,'I-EmEC'!$A:$DD,MATCH(AC$1,'I-EmEC'!$A$1:$DD$1,0),FALSE),"")</f>
        <v/>
      </c>
      <c r="AD59" s="9">
        <f t="shared" si="19"/>
        <v>11.277274683910575</v>
      </c>
      <c r="AE59" s="10">
        <f t="shared" si="20"/>
        <v>11.19756505474577</v>
      </c>
      <c r="AF59" s="10">
        <f t="shared" si="21"/>
        <v>10.460667306169739</v>
      </c>
      <c r="AG59" s="10">
        <f t="shared" si="22"/>
        <v>10.460667306169739</v>
      </c>
      <c r="AH59" s="10">
        <f t="shared" si="23"/>
        <v>10.937304755405306</v>
      </c>
      <c r="AI59" s="10">
        <f t="shared" si="24"/>
        <v>10.051358734513261</v>
      </c>
      <c r="AJ59" s="10">
        <f t="shared" si="25"/>
        <v>10.051358734513261</v>
      </c>
      <c r="AK59" s="10">
        <f t="shared" si="26"/>
        <v>10.492551450044289</v>
      </c>
      <c r="AL59" s="10">
        <f t="shared" si="27"/>
        <v>11.432720147104728</v>
      </c>
      <c r="AM59" s="10">
        <f t="shared" si="28"/>
        <v>11.432720147104728</v>
      </c>
      <c r="AN59" s="10">
        <f t="shared" si="29"/>
        <v>11.261595737508827</v>
      </c>
      <c r="AO59" s="10" t="str">
        <f t="shared" si="30"/>
        <v/>
      </c>
      <c r="AP59" s="10" t="str">
        <f t="shared" si="31"/>
        <v/>
      </c>
      <c r="AQ59" s="10" t="str">
        <f t="shared" si="32"/>
        <v/>
      </c>
      <c r="AR59" s="21">
        <f t="shared" si="33"/>
        <v>11.277274683910575</v>
      </c>
      <c r="AS59" s="11">
        <f t="shared" si="34"/>
        <v>10.937304755405306</v>
      </c>
      <c r="AT59" s="11">
        <f t="shared" si="35"/>
        <v>11.432720147104728</v>
      </c>
      <c r="AU59" s="11" t="str">
        <f t="shared" si="36"/>
        <v/>
      </c>
      <c r="AV59" s="12">
        <f t="shared" si="37"/>
        <v>11.277274683910575</v>
      </c>
      <c r="AW59" s="11">
        <f t="shared" si="38"/>
        <v>10.408984714469264</v>
      </c>
      <c r="AX59" s="11">
        <f t="shared" si="39"/>
        <v>11.375678677239428</v>
      </c>
      <c r="AY59" s="11" t="str">
        <f t="shared" si="40"/>
        <v/>
      </c>
      <c r="AZ59" s="27">
        <f t="shared" si="41"/>
        <v>0.88746937493893496</v>
      </c>
      <c r="BA59" s="10">
        <f t="shared" si="42"/>
        <v>0.82976570055058807</v>
      </c>
      <c r="BB59" s="10">
        <f t="shared" si="43"/>
        <v>0.29630809716090545</v>
      </c>
      <c r="BC59" s="10">
        <f t="shared" si="44"/>
        <v>0.29630809716090545</v>
      </c>
      <c r="BD59" s="10">
        <f t="shared" si="45"/>
        <v>0.64135715158713491</v>
      </c>
      <c r="BE59" s="10">
        <f t="shared" si="46"/>
        <v>0</v>
      </c>
      <c r="BF59" s="10">
        <f t="shared" si="47"/>
        <v>0</v>
      </c>
      <c r="BG59" s="10">
        <f t="shared" si="48"/>
        <v>0.31938977845293892</v>
      </c>
      <c r="BH59" s="10">
        <f t="shared" si="49"/>
        <v>1</v>
      </c>
      <c r="BI59" s="10">
        <f t="shared" si="50"/>
        <v>1</v>
      </c>
      <c r="BJ59" s="10">
        <f t="shared" si="51"/>
        <v>0.87611901705371398</v>
      </c>
      <c r="BK59" s="10" t="str">
        <f t="shared" si="52"/>
        <v/>
      </c>
      <c r="BL59" s="10" t="str">
        <f t="shared" si="53"/>
        <v/>
      </c>
      <c r="BM59" s="10" t="str">
        <f t="shared" si="54"/>
        <v/>
      </c>
      <c r="BN59" s="21">
        <f t="shared" si="55"/>
        <v>0.88746937493893496</v>
      </c>
      <c r="BO59" s="11">
        <f t="shared" si="56"/>
        <v>0.64135715158713491</v>
      </c>
      <c r="BP59" s="11">
        <f t="shared" si="57"/>
        <v>1</v>
      </c>
      <c r="BQ59" s="11" t="str">
        <f t="shared" si="58"/>
        <v/>
      </c>
      <c r="BR59" s="12">
        <f t="shared" si="59"/>
        <v>0.88746937493893496</v>
      </c>
      <c r="BS59" s="11">
        <f t="shared" si="60"/>
        <v>0.25889385406031412</v>
      </c>
      <c r="BT59" s="11">
        <f t="shared" si="61"/>
        <v>0.9587063390179047</v>
      </c>
      <c r="BU59" s="11" t="str">
        <f t="shared" si="62"/>
        <v/>
      </c>
    </row>
    <row r="60" spans="1:73" x14ac:dyDescent="0.2">
      <c r="A60" s="84" t="s">
        <v>111</v>
      </c>
      <c r="B60" s="12">
        <f>_xlfn.IFNA(VLOOKUP($A60,'I-EmEC'!$A:$DD,MATCH(B$1,'I-EmEC'!$A$1:$DD$1,0),FALSE),"")</f>
        <v>36.397058823529413</v>
      </c>
      <c r="C60" s="11">
        <f>_xlfn.IFNA(VLOOKUP($A60,'I-EmEC'!$A:$DD,MATCH(C$1,'I-EmEC'!$A$1:$DD$1,0),FALSE),"")</f>
        <v>36.245353159851305</v>
      </c>
      <c r="D60" s="11">
        <f>_xlfn.IFNA(VLOOKUP($A60,'I-EmEC'!$A:$DD,MATCH(D$1,'I-EmEC'!$A$1:$DD$1,0),FALSE),"")</f>
        <v>17.021276595744681</v>
      </c>
      <c r="E60" s="11">
        <f>_xlfn.IFNA(VLOOKUP($A60,'I-EmEC'!$A:$DD,MATCH(E$1,'I-EmEC'!$A$1:$DD$1,0),FALSE),"")</f>
        <v>17.021276595744681</v>
      </c>
      <c r="F60" s="11">
        <f>_xlfn.IFNA(VLOOKUP($A60,'I-EmEC'!$A:$DD,MATCH(F$1,'I-EmEC'!$A$1:$DD$1,0),FALSE),"")</f>
        <v>22.381930184804926</v>
      </c>
      <c r="G60" s="11">
        <f>_xlfn.IFNA(VLOOKUP($A60,'I-EmEC'!$A:$DD,MATCH(G$1,'I-EmEC'!$A$1:$DD$1,0),FALSE),"")</f>
        <v>29.192546583850934</v>
      </c>
      <c r="H60" s="11">
        <f>_xlfn.IFNA(VLOOKUP($A60,'I-EmEC'!$A:$DD,MATCH(H$1,'I-EmEC'!$A$1:$DD$1,0),FALSE),"")</f>
        <v>29.192546583850934</v>
      </c>
      <c r="I60" s="11">
        <f>_xlfn.IFNA(VLOOKUP($A60,'I-EmEC'!$A:$DD,MATCH(I$1,'I-EmEC'!$A$1:$DD$1,0),FALSE),"")</f>
        <v>38.260869565217391</v>
      </c>
      <c r="J60" s="11">
        <f>_xlfn.IFNA(VLOOKUP($A60,'I-EmEC'!$A:$DD,MATCH(J$1,'I-EmEC'!$A$1:$DD$1,0),FALSE),"")</f>
        <v>33.264887063655031</v>
      </c>
      <c r="K60" s="11">
        <f>_xlfn.IFNA(VLOOKUP($A60,'I-EmEC'!$A:$DD,MATCH(K$1,'I-EmEC'!$A$1:$DD$1,0),FALSE),"")</f>
        <v>33.264887063655031</v>
      </c>
      <c r="L60" s="11">
        <f>_xlfn.IFNA(VLOOKUP($A60,'I-EmEC'!$A:$DD,MATCH(L$1,'I-EmEC'!$A$1:$DD$1,0),FALSE),"")</f>
        <v>33.258426966292134</v>
      </c>
      <c r="M60" s="11">
        <f>_xlfn.IFNA(VLOOKUP($A60,'I-EmEC'!$A:$DD,MATCH(M$1,'I-EmEC'!$A$1:$DD$1,0),FALSE),"")</f>
        <v>14.792899408284024</v>
      </c>
      <c r="N60" s="11">
        <f>_xlfn.IFNA(VLOOKUP($A60,'I-EmEC'!$A:$DD,MATCH(N$1,'I-EmEC'!$A$1:$DD$1,0),FALSE),"")</f>
        <v>13.142857142857142</v>
      </c>
      <c r="O60" s="11">
        <f>_xlfn.IFNA(VLOOKUP($A60,'I-EmEC'!$A:$DD,MATCH(O$1,'I-EmEC'!$A$1:$DD$1,0),FALSE),"")</f>
        <v>12.055335968379445</v>
      </c>
      <c r="P60" s="9">
        <f>_xlfn.IFNA(VLOOKUP($A60,'I-EmEC'!$A:$DD,MATCH(P$1,'I-EmEC'!$A$1:$DD$1,0),FALSE),"")</f>
        <v>8.23</v>
      </c>
      <c r="Q60" s="10">
        <f>_xlfn.IFNA(VLOOKUP($A60,'I-EmEC'!$A:$DD,MATCH(Q$1,'I-EmEC'!$A$1:$DD$1,0),FALSE),"")</f>
        <v>8.0500000000000007</v>
      </c>
      <c r="R60" s="10">
        <f>_xlfn.IFNA(VLOOKUP($A60,'I-EmEC'!$A:$DD,MATCH(R$1,'I-EmEC'!$A$1:$DD$1,0),FALSE),"")</f>
        <v>7.58</v>
      </c>
      <c r="S60" s="10">
        <f>_xlfn.IFNA(VLOOKUP($A60,'I-EmEC'!$A:$DD,MATCH(S$1,'I-EmEC'!$A$1:$DD$1,0),FALSE),"")</f>
        <v>7.58</v>
      </c>
      <c r="T60" s="10">
        <f>_xlfn.IFNA(VLOOKUP($A60,'I-EmEC'!$A:$DD,MATCH(T$1,'I-EmEC'!$A$1:$DD$1,0),FALSE),"")</f>
        <v>7.74</v>
      </c>
      <c r="U60" s="10">
        <f>_xlfn.IFNA(VLOOKUP($A60,'I-EmEC'!$A:$DD,MATCH(U$1,'I-EmEC'!$A$1:$DD$1,0),FALSE),"")</f>
        <v>7.87</v>
      </c>
      <c r="V60" s="10">
        <f>_xlfn.IFNA(VLOOKUP($A60,'I-EmEC'!$A:$DD,MATCH(V$1,'I-EmEC'!$A$1:$DD$1,0),FALSE),"")</f>
        <v>7.87</v>
      </c>
      <c r="W60" s="10">
        <f>_xlfn.IFNA(VLOOKUP($A60,'I-EmEC'!$A:$DD,MATCH(W$1,'I-EmEC'!$A$1:$DD$1,0),FALSE),"")</f>
        <v>8.35</v>
      </c>
      <c r="X60" s="10">
        <f>_xlfn.IFNA(VLOOKUP($A60,'I-EmEC'!$A:$DD,MATCH(X$1,'I-EmEC'!$A$1:$DD$1,0),FALSE),"")</f>
        <v>8.11</v>
      </c>
      <c r="Y60" s="10">
        <f>_xlfn.IFNA(VLOOKUP($A60,'I-EmEC'!$A:$DD,MATCH(Y$1,'I-EmEC'!$A$1:$DD$1,0),FALSE),"")</f>
        <v>8.11</v>
      </c>
      <c r="Z60" s="10">
        <f>_xlfn.IFNA(VLOOKUP($A60,'I-EmEC'!$A:$DD,MATCH(Z$1,'I-EmEC'!$A$1:$DD$1,0),FALSE),"")</f>
        <v>8.2799999999999994</v>
      </c>
      <c r="AA60" s="10">
        <f>_xlfn.IFNA(VLOOKUP($A60,'I-EmEC'!$A:$DD,MATCH(AA$1,'I-EmEC'!$A$1:$DD$1,0),FALSE),"")</f>
        <v>6.55</v>
      </c>
      <c r="AB60" s="10">
        <f>_xlfn.IFNA(VLOOKUP($A60,'I-EmEC'!$A:$DD,MATCH(AB$1,'I-EmEC'!$A$1:$DD$1,0),FALSE),"")</f>
        <v>6.73</v>
      </c>
      <c r="AC60" s="10">
        <f>_xlfn.IFNA(VLOOKUP($A60,'I-EmEC'!$A:$DD,MATCH(AC$1,'I-EmEC'!$A$1:$DD$1,0),FALSE),"")</f>
        <v>7.35</v>
      </c>
      <c r="AD60" s="9">
        <f t="shared" si="19"/>
        <v>9.7910662905633519</v>
      </c>
      <c r="AE60" s="10">
        <f t="shared" si="20"/>
        <v>9.6092523356961301</v>
      </c>
      <c r="AF60" s="10">
        <f t="shared" si="21"/>
        <v>8.8109921290562276</v>
      </c>
      <c r="AG60" s="10">
        <f t="shared" si="22"/>
        <v>8.8109921290562276</v>
      </c>
      <c r="AH60" s="10">
        <f t="shared" si="23"/>
        <v>9.0898975367259887</v>
      </c>
      <c r="AI60" s="10">
        <f t="shared" si="24"/>
        <v>9.335271981903869</v>
      </c>
      <c r="AJ60" s="10">
        <f t="shared" si="25"/>
        <v>9.335271981903869</v>
      </c>
      <c r="AK60" s="10">
        <f t="shared" si="26"/>
        <v>9.9327548361325775</v>
      </c>
      <c r="AL60" s="10">
        <f t="shared" si="27"/>
        <v>9.6319860533279975</v>
      </c>
      <c r="AM60" s="10">
        <f t="shared" si="28"/>
        <v>9.6319860533279975</v>
      </c>
      <c r="AN60" s="10">
        <f t="shared" si="29"/>
        <v>9.8019017044140249</v>
      </c>
      <c r="AO60" s="10">
        <f t="shared" si="30"/>
        <v>7.7200533040583643</v>
      </c>
      <c r="AP60" s="10">
        <f t="shared" si="31"/>
        <v>7.8486897873313</v>
      </c>
      <c r="AQ60" s="10">
        <f t="shared" si="32"/>
        <v>8.4311793181709689</v>
      </c>
      <c r="AR60" s="21">
        <f t="shared" si="33"/>
        <v>9.7910662905633519</v>
      </c>
      <c r="AS60" s="11">
        <f t="shared" si="34"/>
        <v>9.9327548361325775</v>
      </c>
      <c r="AT60" s="11">
        <f t="shared" si="35"/>
        <v>9.8019017044140249</v>
      </c>
      <c r="AU60" s="11">
        <f t="shared" si="36"/>
        <v>8.4311793181709689</v>
      </c>
      <c r="AV60" s="12">
        <f t="shared" si="37"/>
        <v>9.7910662905633519</v>
      </c>
      <c r="AW60" s="11">
        <f t="shared" si="38"/>
        <v>9.2191967657964593</v>
      </c>
      <c r="AX60" s="11">
        <f t="shared" si="39"/>
        <v>9.1964817787820969</v>
      </c>
      <c r="AY60" s="11">
        <f t="shared" si="40"/>
        <v>8.139934552751134</v>
      </c>
      <c r="AZ60" s="27">
        <f t="shared" si="41"/>
        <v>0.93596581214620256</v>
      </c>
      <c r="BA60" s="10">
        <f t="shared" si="42"/>
        <v>0.85379749787889725</v>
      </c>
      <c r="BB60" s="10">
        <f t="shared" si="43"/>
        <v>0.49303478538978734</v>
      </c>
      <c r="BC60" s="10">
        <f t="shared" si="44"/>
        <v>0.49303478538978734</v>
      </c>
      <c r="BD60" s="10">
        <f t="shared" si="45"/>
        <v>0.61908224530559064</v>
      </c>
      <c r="BE60" s="10">
        <f t="shared" si="46"/>
        <v>0.72997584827058859</v>
      </c>
      <c r="BF60" s="10">
        <f t="shared" si="47"/>
        <v>0.72997584827058859</v>
      </c>
      <c r="BG60" s="10">
        <f t="shared" si="48"/>
        <v>1</v>
      </c>
      <c r="BH60" s="10">
        <f t="shared" si="49"/>
        <v>0.86407168863726702</v>
      </c>
      <c r="BI60" s="10">
        <f t="shared" si="50"/>
        <v>0.86407168863726702</v>
      </c>
      <c r="BJ60" s="10">
        <f t="shared" si="51"/>
        <v>0.94086272828857798</v>
      </c>
      <c r="BK60" s="10">
        <f t="shared" si="52"/>
        <v>0</v>
      </c>
      <c r="BL60" s="10">
        <f t="shared" si="53"/>
        <v>5.8135487958174935E-2</v>
      </c>
      <c r="BM60" s="10">
        <f t="shared" si="54"/>
        <v>0.32138361356218997</v>
      </c>
      <c r="BN60" s="21">
        <f t="shared" si="55"/>
        <v>0.93596581214620256</v>
      </c>
      <c r="BO60" s="11">
        <f t="shared" si="56"/>
        <v>1</v>
      </c>
      <c r="BP60" s="11">
        <f t="shared" si="57"/>
        <v>0.94086272828857798</v>
      </c>
      <c r="BQ60" s="11">
        <f t="shared" si="58"/>
        <v>0.32138361356218997</v>
      </c>
      <c r="BR60" s="12">
        <f t="shared" si="59"/>
        <v>0.93596581214620256</v>
      </c>
      <c r="BS60" s="11">
        <f t="shared" si="60"/>
        <v>0.67751725210439029</v>
      </c>
      <c r="BT60" s="11">
        <f t="shared" si="61"/>
        <v>0.667251526390778</v>
      </c>
      <c r="BU60" s="11">
        <f t="shared" si="62"/>
        <v>0.18975955076018244</v>
      </c>
    </row>
    <row r="61" spans="1:73" x14ac:dyDescent="0.2">
      <c r="A61" s="84" t="s">
        <v>74</v>
      </c>
      <c r="B61" s="12">
        <f>_xlfn.IFNA(VLOOKUP($A61,'I-EmEC'!$A:$DD,MATCH(B$1,'I-EmEC'!$A$1:$DD$1,0),FALSE),"")</f>
        <v>46.139705882352942</v>
      </c>
      <c r="C61" s="11">
        <f>_xlfn.IFNA(VLOOKUP($A61,'I-EmEC'!$A:$DD,MATCH(C$1,'I-EmEC'!$A$1:$DD$1,0),FALSE),"")</f>
        <v>65.985130111524171</v>
      </c>
      <c r="D61" s="11" t="str">
        <f>_xlfn.IFNA(VLOOKUP($A61,'I-EmEC'!$A:$DD,MATCH(D$1,'I-EmEC'!$A$1:$DD$1,0),FALSE),"")</f>
        <v/>
      </c>
      <c r="E61" s="11" t="str">
        <f>_xlfn.IFNA(VLOOKUP($A61,'I-EmEC'!$A:$DD,MATCH(E$1,'I-EmEC'!$A$1:$DD$1,0),FALSE),"")</f>
        <v/>
      </c>
      <c r="F61" s="11" t="str">
        <f>_xlfn.IFNA(VLOOKUP($A61,'I-EmEC'!$A:$DD,MATCH(F$1,'I-EmEC'!$A$1:$DD$1,0),FALSE),"")</f>
        <v/>
      </c>
      <c r="G61" s="11" t="str">
        <f>_xlfn.IFNA(VLOOKUP($A61,'I-EmEC'!$A:$DD,MATCH(G$1,'I-EmEC'!$A$1:$DD$1,0),FALSE),"")</f>
        <v/>
      </c>
      <c r="H61" s="11" t="str">
        <f>_xlfn.IFNA(VLOOKUP($A61,'I-EmEC'!$A:$DD,MATCH(H$1,'I-EmEC'!$A$1:$DD$1,0),FALSE),"")</f>
        <v/>
      </c>
      <c r="I61" s="11" t="str">
        <f>_xlfn.IFNA(VLOOKUP($A61,'I-EmEC'!$A:$DD,MATCH(I$1,'I-EmEC'!$A$1:$DD$1,0),FALSE),"")</f>
        <v/>
      </c>
      <c r="J61" s="11">
        <f>_xlfn.IFNA(VLOOKUP($A61,'I-EmEC'!$A:$DD,MATCH(J$1,'I-EmEC'!$A$1:$DD$1,0),FALSE),"")</f>
        <v>36.344969199178642</v>
      </c>
      <c r="K61" s="11">
        <f>_xlfn.IFNA(VLOOKUP($A61,'I-EmEC'!$A:$DD,MATCH(K$1,'I-EmEC'!$A$1:$DD$1,0),FALSE),"")</f>
        <v>36.344969199178642</v>
      </c>
      <c r="L61" s="11" t="str">
        <f>_xlfn.IFNA(VLOOKUP($A61,'I-EmEC'!$A:$DD,MATCH(L$1,'I-EmEC'!$A$1:$DD$1,0),FALSE),"")</f>
        <v/>
      </c>
      <c r="M61" s="11" t="str">
        <f>_xlfn.IFNA(VLOOKUP($A61,'I-EmEC'!$A:$DD,MATCH(M$1,'I-EmEC'!$A$1:$DD$1,0),FALSE),"")</f>
        <v/>
      </c>
      <c r="N61" s="11" t="str">
        <f>_xlfn.IFNA(VLOOKUP($A61,'I-EmEC'!$A:$DD,MATCH(N$1,'I-EmEC'!$A$1:$DD$1,0),FALSE),"")</f>
        <v/>
      </c>
      <c r="O61" s="11" t="str">
        <f>_xlfn.IFNA(VLOOKUP($A61,'I-EmEC'!$A:$DD,MATCH(O$1,'I-EmEC'!$A$1:$DD$1,0),FALSE),"")</f>
        <v/>
      </c>
      <c r="P61" s="9">
        <f>_xlfn.IFNA(VLOOKUP($A61,'I-EmEC'!$A:$DD,MATCH(P$1,'I-EmEC'!$A$1:$DD$1,0),FALSE),"")</f>
        <v>5.49</v>
      </c>
      <c r="Q61" s="10">
        <f>_xlfn.IFNA(VLOOKUP($A61,'I-EmEC'!$A:$DD,MATCH(Q$1,'I-EmEC'!$A$1:$DD$1,0),FALSE),"")</f>
        <v>5.13</v>
      </c>
      <c r="R61" s="10" t="str">
        <f>_xlfn.IFNA(VLOOKUP($A61,'I-EmEC'!$A:$DD,MATCH(R$1,'I-EmEC'!$A$1:$DD$1,0),FALSE),"")</f>
        <v/>
      </c>
      <c r="S61" s="10" t="str">
        <f>_xlfn.IFNA(VLOOKUP($A61,'I-EmEC'!$A:$DD,MATCH(S$1,'I-EmEC'!$A$1:$DD$1,0),FALSE),"")</f>
        <v/>
      </c>
      <c r="T61" s="10" t="str">
        <f>_xlfn.IFNA(VLOOKUP($A61,'I-EmEC'!$A:$DD,MATCH(T$1,'I-EmEC'!$A$1:$DD$1,0),FALSE),"")</f>
        <v/>
      </c>
      <c r="U61" s="10" t="str">
        <f>_xlfn.IFNA(VLOOKUP($A61,'I-EmEC'!$A:$DD,MATCH(U$1,'I-EmEC'!$A$1:$DD$1,0),FALSE),"")</f>
        <v/>
      </c>
      <c r="V61" s="10" t="str">
        <f>_xlfn.IFNA(VLOOKUP($A61,'I-EmEC'!$A:$DD,MATCH(V$1,'I-EmEC'!$A$1:$DD$1,0),FALSE),"")</f>
        <v/>
      </c>
      <c r="W61" s="10" t="str">
        <f>_xlfn.IFNA(VLOOKUP($A61,'I-EmEC'!$A:$DD,MATCH(W$1,'I-EmEC'!$A$1:$DD$1,0),FALSE),"")</f>
        <v/>
      </c>
      <c r="X61" s="10">
        <f>_xlfn.IFNA(VLOOKUP($A61,'I-EmEC'!$A:$DD,MATCH(X$1,'I-EmEC'!$A$1:$DD$1,0),FALSE),"")</f>
        <v>5.64</v>
      </c>
      <c r="Y61" s="10">
        <f>_xlfn.IFNA(VLOOKUP($A61,'I-EmEC'!$A:$DD,MATCH(Y$1,'I-EmEC'!$A$1:$DD$1,0),FALSE),"")</f>
        <v>5.64</v>
      </c>
      <c r="Z61" s="10" t="str">
        <f>_xlfn.IFNA(VLOOKUP($A61,'I-EmEC'!$A:$DD,MATCH(Z$1,'I-EmEC'!$A$1:$DD$1,0),FALSE),"")</f>
        <v/>
      </c>
      <c r="AA61" s="10" t="str">
        <f>_xlfn.IFNA(VLOOKUP($A61,'I-EmEC'!$A:$DD,MATCH(AA$1,'I-EmEC'!$A$1:$DD$1,0),FALSE),"")</f>
        <v/>
      </c>
      <c r="AB61" s="10" t="str">
        <f>_xlfn.IFNA(VLOOKUP($A61,'I-EmEC'!$A:$DD,MATCH(AB$1,'I-EmEC'!$A$1:$DD$1,0),FALSE),"")</f>
        <v/>
      </c>
      <c r="AC61" s="10" t="str">
        <f>_xlfn.IFNA(VLOOKUP($A61,'I-EmEC'!$A:$DD,MATCH(AC$1,'I-EmEC'!$A$1:$DD$1,0),FALSE),"")</f>
        <v/>
      </c>
      <c r="AD61" s="9">
        <f t="shared" si="19"/>
        <v>7.1540748217828583</v>
      </c>
      <c r="AE61" s="10">
        <f t="shared" si="20"/>
        <v>6.9494460773887052</v>
      </c>
      <c r="AF61" s="10" t="str">
        <f t="shared" si="21"/>
        <v/>
      </c>
      <c r="AG61" s="10" t="str">
        <f t="shared" si="22"/>
        <v/>
      </c>
      <c r="AH61" s="10" t="str">
        <f t="shared" si="23"/>
        <v/>
      </c>
      <c r="AI61" s="10" t="str">
        <f t="shared" si="24"/>
        <v/>
      </c>
      <c r="AJ61" s="10" t="str">
        <f t="shared" si="25"/>
        <v/>
      </c>
      <c r="AK61" s="10" t="str">
        <f t="shared" si="26"/>
        <v/>
      </c>
      <c r="AL61" s="10">
        <f t="shared" si="27"/>
        <v>7.2004443051471725</v>
      </c>
      <c r="AM61" s="10">
        <f t="shared" si="28"/>
        <v>7.2004443051471725</v>
      </c>
      <c r="AN61" s="10" t="str">
        <f t="shared" si="29"/>
        <v/>
      </c>
      <c r="AO61" s="10" t="str">
        <f t="shared" si="30"/>
        <v/>
      </c>
      <c r="AP61" s="10" t="str">
        <f t="shared" si="31"/>
        <v/>
      </c>
      <c r="AQ61" s="10" t="str">
        <f t="shared" si="32"/>
        <v/>
      </c>
      <c r="AR61" s="21">
        <f t="shared" si="33"/>
        <v>7.1540748217828583</v>
      </c>
      <c r="AS61" s="11" t="str">
        <f t="shared" si="34"/>
        <v/>
      </c>
      <c r="AT61" s="11">
        <f t="shared" si="35"/>
        <v>7.2004443051471725</v>
      </c>
      <c r="AU61" s="11" t="str">
        <f t="shared" si="36"/>
        <v/>
      </c>
      <c r="AV61" s="12">
        <f t="shared" si="37"/>
        <v>7.1540748217828583</v>
      </c>
      <c r="AW61" s="11" t="str">
        <f t="shared" si="38"/>
        <v/>
      </c>
      <c r="AX61" s="11">
        <f t="shared" si="39"/>
        <v>7.2004443051471725</v>
      </c>
      <c r="AY61" s="11" t="str">
        <f t="shared" si="40"/>
        <v/>
      </c>
      <c r="AZ61" s="27">
        <f t="shared" si="41"/>
        <v>0.81525971805292963</v>
      </c>
      <c r="BA61" s="10">
        <f t="shared" si="42"/>
        <v>0</v>
      </c>
      <c r="BB61" s="10" t="str">
        <f t="shared" si="43"/>
        <v/>
      </c>
      <c r="BC61" s="10" t="str">
        <f t="shared" si="44"/>
        <v/>
      </c>
      <c r="BD61" s="10" t="str">
        <f t="shared" si="45"/>
        <v/>
      </c>
      <c r="BE61" s="10" t="str">
        <f t="shared" si="46"/>
        <v/>
      </c>
      <c r="BF61" s="10" t="str">
        <f t="shared" si="47"/>
        <v/>
      </c>
      <c r="BG61" s="10" t="str">
        <f t="shared" si="48"/>
        <v/>
      </c>
      <c r="BH61" s="10">
        <f t="shared" si="49"/>
        <v>1</v>
      </c>
      <c r="BI61" s="10">
        <f t="shared" si="50"/>
        <v>1</v>
      </c>
      <c r="BJ61" s="10" t="str">
        <f t="shared" si="51"/>
        <v/>
      </c>
      <c r="BK61" s="10" t="str">
        <f t="shared" si="52"/>
        <v/>
      </c>
      <c r="BL61" s="10" t="str">
        <f t="shared" si="53"/>
        <v/>
      </c>
      <c r="BM61" s="10" t="str">
        <f t="shared" si="54"/>
        <v/>
      </c>
      <c r="BN61" s="21">
        <f t="shared" si="55"/>
        <v>0.81525971805292963</v>
      </c>
      <c r="BO61" s="11" t="str">
        <f t="shared" si="56"/>
        <v/>
      </c>
      <c r="BP61" s="11">
        <f t="shared" si="57"/>
        <v>1</v>
      </c>
      <c r="BQ61" s="11" t="str">
        <f t="shared" si="58"/>
        <v/>
      </c>
      <c r="BR61" s="12">
        <f t="shared" si="59"/>
        <v>0.81525971805292963</v>
      </c>
      <c r="BS61" s="11" t="str">
        <f t="shared" si="60"/>
        <v/>
      </c>
      <c r="BT61" s="11">
        <f t="shared" si="61"/>
        <v>1</v>
      </c>
      <c r="BU61" s="11" t="str">
        <f t="shared" si="62"/>
        <v/>
      </c>
    </row>
    <row r="62" spans="1:73" x14ac:dyDescent="0.2">
      <c r="A62" s="84" t="s">
        <v>76</v>
      </c>
      <c r="B62" s="12">
        <f>_xlfn.IFNA(VLOOKUP($A62,'I-EmEC'!$A:$DD,MATCH(B$1,'I-EmEC'!$A$1:$DD$1,0),FALSE),"")</f>
        <v>20.036764705882355</v>
      </c>
      <c r="C62" s="11">
        <f>_xlfn.IFNA(VLOOKUP($A62,'I-EmEC'!$A:$DD,MATCH(C$1,'I-EmEC'!$A$1:$DD$1,0),FALSE),"")</f>
        <v>17.657992565055764</v>
      </c>
      <c r="D62" s="11" t="str">
        <f>_xlfn.IFNA(VLOOKUP($A62,'I-EmEC'!$A:$DD,MATCH(D$1,'I-EmEC'!$A$1:$DD$1,0),FALSE),"")</f>
        <v/>
      </c>
      <c r="E62" s="11" t="str">
        <f>_xlfn.IFNA(VLOOKUP($A62,'I-EmEC'!$A:$DD,MATCH(E$1,'I-EmEC'!$A$1:$DD$1,0),FALSE),"")</f>
        <v/>
      </c>
      <c r="F62" s="11" t="str">
        <f>_xlfn.IFNA(VLOOKUP($A62,'I-EmEC'!$A:$DD,MATCH(F$1,'I-EmEC'!$A$1:$DD$1,0),FALSE),"")</f>
        <v/>
      </c>
      <c r="G62" s="11" t="str">
        <f>_xlfn.IFNA(VLOOKUP($A62,'I-EmEC'!$A:$DD,MATCH(G$1,'I-EmEC'!$A$1:$DD$1,0),FALSE),"")</f>
        <v/>
      </c>
      <c r="H62" s="11" t="str">
        <f>_xlfn.IFNA(VLOOKUP($A62,'I-EmEC'!$A:$DD,MATCH(H$1,'I-EmEC'!$A$1:$DD$1,0),FALSE),"")</f>
        <v/>
      </c>
      <c r="I62" s="11" t="str">
        <f>_xlfn.IFNA(VLOOKUP($A62,'I-EmEC'!$A:$DD,MATCH(I$1,'I-EmEC'!$A$1:$DD$1,0),FALSE),"")</f>
        <v/>
      </c>
      <c r="J62" s="11" t="str">
        <f>_xlfn.IFNA(VLOOKUP($A62,'I-EmEC'!$A:$DD,MATCH(J$1,'I-EmEC'!$A$1:$DD$1,0),FALSE),"")</f>
        <v/>
      </c>
      <c r="K62" s="11" t="str">
        <f>_xlfn.IFNA(VLOOKUP($A62,'I-EmEC'!$A:$DD,MATCH(K$1,'I-EmEC'!$A$1:$DD$1,0),FALSE),"")</f>
        <v/>
      </c>
      <c r="L62" s="11" t="str">
        <f>_xlfn.IFNA(VLOOKUP($A62,'I-EmEC'!$A:$DD,MATCH(L$1,'I-EmEC'!$A$1:$DD$1,0),FALSE),"")</f>
        <v/>
      </c>
      <c r="M62" s="11" t="str">
        <f>_xlfn.IFNA(VLOOKUP($A62,'I-EmEC'!$A:$DD,MATCH(M$1,'I-EmEC'!$A$1:$DD$1,0),FALSE),"")</f>
        <v/>
      </c>
      <c r="N62" s="11" t="str">
        <f>_xlfn.IFNA(VLOOKUP($A62,'I-EmEC'!$A:$DD,MATCH(N$1,'I-EmEC'!$A$1:$DD$1,0),FALSE),"")</f>
        <v/>
      </c>
      <c r="O62" s="11">
        <f>_xlfn.IFNA(VLOOKUP($A62,'I-EmEC'!$A:$DD,MATCH(O$1,'I-EmEC'!$A$1:$DD$1,0),FALSE),"")</f>
        <v>27.66798418972332</v>
      </c>
      <c r="P62" s="9">
        <f>_xlfn.IFNA(VLOOKUP($A62,'I-EmEC'!$A:$DD,MATCH(P$1,'I-EmEC'!$A$1:$DD$1,0),FALSE),"")</f>
        <v>7.96</v>
      </c>
      <c r="Q62" s="10">
        <f>_xlfn.IFNA(VLOOKUP($A62,'I-EmEC'!$A:$DD,MATCH(Q$1,'I-EmEC'!$A$1:$DD$1,0),FALSE),"")</f>
        <v>7.62</v>
      </c>
      <c r="R62" s="10" t="str">
        <f>_xlfn.IFNA(VLOOKUP($A62,'I-EmEC'!$A:$DD,MATCH(R$1,'I-EmEC'!$A$1:$DD$1,0),FALSE),"")</f>
        <v/>
      </c>
      <c r="S62" s="10" t="str">
        <f>_xlfn.IFNA(VLOOKUP($A62,'I-EmEC'!$A:$DD,MATCH(S$1,'I-EmEC'!$A$1:$DD$1,0),FALSE),"")</f>
        <v/>
      </c>
      <c r="T62" s="10" t="str">
        <f>_xlfn.IFNA(VLOOKUP($A62,'I-EmEC'!$A:$DD,MATCH(T$1,'I-EmEC'!$A$1:$DD$1,0),FALSE),"")</f>
        <v/>
      </c>
      <c r="U62" s="10" t="str">
        <f>_xlfn.IFNA(VLOOKUP($A62,'I-EmEC'!$A:$DD,MATCH(U$1,'I-EmEC'!$A$1:$DD$1,0),FALSE),"")</f>
        <v/>
      </c>
      <c r="V62" s="10" t="str">
        <f>_xlfn.IFNA(VLOOKUP($A62,'I-EmEC'!$A:$DD,MATCH(V$1,'I-EmEC'!$A$1:$DD$1,0),FALSE),"")</f>
        <v/>
      </c>
      <c r="W62" s="10" t="str">
        <f>_xlfn.IFNA(VLOOKUP($A62,'I-EmEC'!$A:$DD,MATCH(W$1,'I-EmEC'!$A$1:$DD$1,0),FALSE),"")</f>
        <v/>
      </c>
      <c r="X62" s="10" t="str">
        <f>_xlfn.IFNA(VLOOKUP($A62,'I-EmEC'!$A:$DD,MATCH(X$1,'I-EmEC'!$A$1:$DD$1,0),FALSE),"")</f>
        <v/>
      </c>
      <c r="Y62" s="10" t="str">
        <f>_xlfn.IFNA(VLOOKUP($A62,'I-EmEC'!$A:$DD,MATCH(Y$1,'I-EmEC'!$A$1:$DD$1,0),FALSE),"")</f>
        <v/>
      </c>
      <c r="Z62" s="10" t="str">
        <f>_xlfn.IFNA(VLOOKUP($A62,'I-EmEC'!$A:$DD,MATCH(Z$1,'I-EmEC'!$A$1:$DD$1,0),FALSE),"")</f>
        <v/>
      </c>
      <c r="AA62" s="10" t="str">
        <f>_xlfn.IFNA(VLOOKUP($A62,'I-EmEC'!$A:$DD,MATCH(AA$1,'I-EmEC'!$A$1:$DD$1,0),FALSE),"")</f>
        <v/>
      </c>
      <c r="AB62" s="10" t="str">
        <f>_xlfn.IFNA(VLOOKUP($A62,'I-EmEC'!$A:$DD,MATCH(AB$1,'I-EmEC'!$A$1:$DD$1,0),FALSE),"")</f>
        <v/>
      </c>
      <c r="AC62" s="10">
        <f>_xlfn.IFNA(VLOOKUP($A62,'I-EmEC'!$A:$DD,MATCH(AC$1,'I-EmEC'!$A$1:$DD$1,0),FALSE),"")</f>
        <v>7.25</v>
      </c>
      <c r="AD62" s="9">
        <f t="shared" si="19"/>
        <v>9.2618275982424443</v>
      </c>
      <c r="AE62" s="10">
        <f t="shared" si="20"/>
        <v>8.8669413296224597</v>
      </c>
      <c r="AF62" s="10" t="str">
        <f t="shared" si="21"/>
        <v/>
      </c>
      <c r="AG62" s="10" t="str">
        <f t="shared" si="22"/>
        <v/>
      </c>
      <c r="AH62" s="10" t="str">
        <f t="shared" si="23"/>
        <v/>
      </c>
      <c r="AI62" s="10" t="str">
        <f t="shared" si="24"/>
        <v/>
      </c>
      <c r="AJ62" s="10" t="str">
        <f t="shared" si="25"/>
        <v/>
      </c>
      <c r="AK62" s="10" t="str">
        <f t="shared" si="26"/>
        <v/>
      </c>
      <c r="AL62" s="10" t="str">
        <f t="shared" si="27"/>
        <v/>
      </c>
      <c r="AM62" s="10" t="str">
        <f t="shared" si="28"/>
        <v/>
      </c>
      <c r="AN62" s="10" t="str">
        <f t="shared" si="29"/>
        <v/>
      </c>
      <c r="AO62" s="10" t="str">
        <f t="shared" si="30"/>
        <v/>
      </c>
      <c r="AP62" s="10" t="str">
        <f t="shared" si="31"/>
        <v/>
      </c>
      <c r="AQ62" s="10">
        <f t="shared" si="32"/>
        <v>8.6919775188384403</v>
      </c>
      <c r="AR62" s="21">
        <f t="shared" si="33"/>
        <v>9.2618275982424443</v>
      </c>
      <c r="AS62" s="11" t="str">
        <f t="shared" si="34"/>
        <v/>
      </c>
      <c r="AT62" s="11" t="str">
        <f t="shared" si="35"/>
        <v/>
      </c>
      <c r="AU62" s="11">
        <f t="shared" si="36"/>
        <v>8.6919775188384403</v>
      </c>
      <c r="AV62" s="12">
        <f t="shared" si="37"/>
        <v>9.2618275982424443</v>
      </c>
      <c r="AW62" s="11" t="str">
        <f t="shared" si="38"/>
        <v/>
      </c>
      <c r="AX62" s="11" t="str">
        <f t="shared" si="39"/>
        <v/>
      </c>
      <c r="AY62" s="11">
        <f t="shared" si="40"/>
        <v>8.6919775188384403</v>
      </c>
      <c r="AZ62" s="27">
        <f t="shared" si="41"/>
        <v>1</v>
      </c>
      <c r="BA62" s="10">
        <f t="shared" si="42"/>
        <v>0.30703480986966075</v>
      </c>
      <c r="BB62" s="10" t="str">
        <f t="shared" si="43"/>
        <v/>
      </c>
      <c r="BC62" s="10" t="str">
        <f t="shared" si="44"/>
        <v/>
      </c>
      <c r="BD62" s="10" t="str">
        <f t="shared" si="45"/>
        <v/>
      </c>
      <c r="BE62" s="10" t="str">
        <f t="shared" si="46"/>
        <v/>
      </c>
      <c r="BF62" s="10" t="str">
        <f t="shared" si="47"/>
        <v/>
      </c>
      <c r="BG62" s="10" t="str">
        <f t="shared" si="48"/>
        <v/>
      </c>
      <c r="BH62" s="10" t="str">
        <f t="shared" si="49"/>
        <v/>
      </c>
      <c r="BI62" s="10" t="str">
        <f t="shared" si="50"/>
        <v/>
      </c>
      <c r="BJ62" s="10" t="str">
        <f t="shared" si="51"/>
        <v/>
      </c>
      <c r="BK62" s="10" t="str">
        <f t="shared" si="52"/>
        <v/>
      </c>
      <c r="BL62" s="10" t="str">
        <f t="shared" si="53"/>
        <v/>
      </c>
      <c r="BM62" s="10">
        <f t="shared" si="54"/>
        <v>0</v>
      </c>
      <c r="BN62" s="21">
        <f t="shared" si="55"/>
        <v>1</v>
      </c>
      <c r="BO62" s="11" t="str">
        <f t="shared" si="56"/>
        <v/>
      </c>
      <c r="BP62" s="11" t="str">
        <f t="shared" si="57"/>
        <v/>
      </c>
      <c r="BQ62" s="11">
        <f t="shared" si="58"/>
        <v>0</v>
      </c>
      <c r="BR62" s="12">
        <f t="shared" si="59"/>
        <v>1</v>
      </c>
      <c r="BS62" s="11" t="str">
        <f t="shared" si="60"/>
        <v/>
      </c>
      <c r="BT62" s="11" t="str">
        <f t="shared" si="61"/>
        <v/>
      </c>
      <c r="BU62" s="11">
        <f t="shared" si="62"/>
        <v>0</v>
      </c>
    </row>
    <row r="63" spans="1:73" x14ac:dyDescent="0.2">
      <c r="A63" s="84" t="s">
        <v>78</v>
      </c>
      <c r="B63" s="12" t="str">
        <f>_xlfn.IFNA(VLOOKUP($A63,'I-EmEC'!$A:$DD,MATCH(B$1,'I-EmEC'!$A$1:$DD$1,0),FALSE),"")</f>
        <v/>
      </c>
      <c r="C63" s="11" t="str">
        <f>_xlfn.IFNA(VLOOKUP($A63,'I-EmEC'!$A:$DD,MATCH(C$1,'I-EmEC'!$A$1:$DD$1,0),FALSE),"")</f>
        <v/>
      </c>
      <c r="D63" s="11">
        <f>_xlfn.IFNA(VLOOKUP($A63,'I-EmEC'!$A:$DD,MATCH(D$1,'I-EmEC'!$A$1:$DD$1,0),FALSE),"")</f>
        <v>34.429400386847192</v>
      </c>
      <c r="E63" s="11">
        <f>_xlfn.IFNA(VLOOKUP($A63,'I-EmEC'!$A:$DD,MATCH(E$1,'I-EmEC'!$A$1:$DD$1,0),FALSE),"")</f>
        <v>34.429400386847192</v>
      </c>
      <c r="F63" s="11">
        <f>_xlfn.IFNA(VLOOKUP($A63,'I-EmEC'!$A:$DD,MATCH(F$1,'I-EmEC'!$A$1:$DD$1,0),FALSE),"")</f>
        <v>20.739219712525667</v>
      </c>
      <c r="G63" s="11">
        <f>_xlfn.IFNA(VLOOKUP($A63,'I-EmEC'!$A:$DD,MATCH(G$1,'I-EmEC'!$A$1:$DD$1,0),FALSE),"")</f>
        <v>34.161490683229815</v>
      </c>
      <c r="H63" s="11">
        <f>_xlfn.IFNA(VLOOKUP($A63,'I-EmEC'!$A:$DD,MATCH(H$1,'I-EmEC'!$A$1:$DD$1,0),FALSE),"")</f>
        <v>34.161490683229815</v>
      </c>
      <c r="I63" s="11">
        <f>_xlfn.IFNA(VLOOKUP($A63,'I-EmEC'!$A:$DD,MATCH(I$1,'I-EmEC'!$A$1:$DD$1,0),FALSE),"")</f>
        <v>19.710144927536231</v>
      </c>
      <c r="J63" s="11" t="str">
        <f>_xlfn.IFNA(VLOOKUP($A63,'I-EmEC'!$A:$DD,MATCH(J$1,'I-EmEC'!$A$1:$DD$1,0),FALSE),"")</f>
        <v/>
      </c>
      <c r="K63" s="11" t="str">
        <f>_xlfn.IFNA(VLOOKUP($A63,'I-EmEC'!$A:$DD,MATCH(K$1,'I-EmEC'!$A$1:$DD$1,0),FALSE),"")</f>
        <v/>
      </c>
      <c r="L63" s="11" t="str">
        <f>_xlfn.IFNA(VLOOKUP($A63,'I-EmEC'!$A:$DD,MATCH(L$1,'I-EmEC'!$A$1:$DD$1,0),FALSE),"")</f>
        <v/>
      </c>
      <c r="M63" s="11" t="str">
        <f>_xlfn.IFNA(VLOOKUP($A63,'I-EmEC'!$A:$DD,MATCH(M$1,'I-EmEC'!$A$1:$DD$1,0),FALSE),"")</f>
        <v/>
      </c>
      <c r="N63" s="11">
        <f>_xlfn.IFNA(VLOOKUP($A63,'I-EmEC'!$A:$DD,MATCH(N$1,'I-EmEC'!$A$1:$DD$1,0),FALSE),"")</f>
        <v>16.38095238095238</v>
      </c>
      <c r="O63" s="11" t="str">
        <f>_xlfn.IFNA(VLOOKUP($A63,'I-EmEC'!$A:$DD,MATCH(O$1,'I-EmEC'!$A$1:$DD$1,0),FALSE),"")</f>
        <v/>
      </c>
      <c r="P63" s="9" t="str">
        <f>_xlfn.IFNA(VLOOKUP($A63,'I-EmEC'!$A:$DD,MATCH(P$1,'I-EmEC'!$A$1:$DD$1,0),FALSE),"")</f>
        <v/>
      </c>
      <c r="Q63" s="10" t="str">
        <f>_xlfn.IFNA(VLOOKUP($A63,'I-EmEC'!$A:$DD,MATCH(Q$1,'I-EmEC'!$A$1:$DD$1,0),FALSE),"")</f>
        <v/>
      </c>
      <c r="R63" s="10">
        <f>_xlfn.IFNA(VLOOKUP($A63,'I-EmEC'!$A:$DD,MATCH(R$1,'I-EmEC'!$A$1:$DD$1,0),FALSE),"")</f>
        <v>8.44</v>
      </c>
      <c r="S63" s="10">
        <f>_xlfn.IFNA(VLOOKUP($A63,'I-EmEC'!$A:$DD,MATCH(S$1,'I-EmEC'!$A$1:$DD$1,0),FALSE),"")</f>
        <v>8.44</v>
      </c>
      <c r="T63" s="10">
        <f>_xlfn.IFNA(VLOOKUP($A63,'I-EmEC'!$A:$DD,MATCH(T$1,'I-EmEC'!$A$1:$DD$1,0),FALSE),"")</f>
        <v>8.83</v>
      </c>
      <c r="U63" s="10">
        <f>_xlfn.IFNA(VLOOKUP($A63,'I-EmEC'!$A:$DD,MATCH(U$1,'I-EmEC'!$A$1:$DD$1,0),FALSE),"")</f>
        <v>8.4600000000000009</v>
      </c>
      <c r="V63" s="10">
        <f>_xlfn.IFNA(VLOOKUP($A63,'I-EmEC'!$A:$DD,MATCH(V$1,'I-EmEC'!$A$1:$DD$1,0),FALSE),"")</f>
        <v>8.4600000000000009</v>
      </c>
      <c r="W63" s="10">
        <f>_xlfn.IFNA(VLOOKUP($A63,'I-EmEC'!$A:$DD,MATCH(W$1,'I-EmEC'!$A$1:$DD$1,0),FALSE),"")</f>
        <v>8.1300000000000008</v>
      </c>
      <c r="X63" s="10" t="str">
        <f>_xlfn.IFNA(VLOOKUP($A63,'I-EmEC'!$A:$DD,MATCH(X$1,'I-EmEC'!$A$1:$DD$1,0),FALSE),"")</f>
        <v/>
      </c>
      <c r="Y63" s="10" t="str">
        <f>_xlfn.IFNA(VLOOKUP($A63,'I-EmEC'!$A:$DD,MATCH(Y$1,'I-EmEC'!$A$1:$DD$1,0),FALSE),"")</f>
        <v/>
      </c>
      <c r="Z63" s="10" t="str">
        <f>_xlfn.IFNA(VLOOKUP($A63,'I-EmEC'!$A:$DD,MATCH(Z$1,'I-EmEC'!$A$1:$DD$1,0),FALSE),"")</f>
        <v/>
      </c>
      <c r="AA63" s="10" t="str">
        <f>_xlfn.IFNA(VLOOKUP($A63,'I-EmEC'!$A:$DD,MATCH(AA$1,'I-EmEC'!$A$1:$DD$1,0),FALSE),"")</f>
        <v/>
      </c>
      <c r="AB63" s="10">
        <f>_xlfn.IFNA(VLOOKUP($A63,'I-EmEC'!$A:$DD,MATCH(AB$1,'I-EmEC'!$A$1:$DD$1,0),FALSE),"")</f>
        <v>8</v>
      </c>
      <c r="AC63" s="10" t="str">
        <f>_xlfn.IFNA(VLOOKUP($A63,'I-EmEC'!$A:$DD,MATCH(AC$1,'I-EmEC'!$A$1:$DD$1,0),FALSE),"")</f>
        <v/>
      </c>
      <c r="AD63" s="9" t="str">
        <f t="shared" si="19"/>
        <v/>
      </c>
      <c r="AE63" s="10" t="str">
        <f t="shared" si="20"/>
        <v/>
      </c>
      <c r="AF63" s="10">
        <f t="shared" si="21"/>
        <v>9.9769294592149524</v>
      </c>
      <c r="AG63" s="10">
        <f t="shared" si="22"/>
        <v>9.9769294592149524</v>
      </c>
      <c r="AH63" s="10">
        <f t="shared" si="23"/>
        <v>10.14679241256801</v>
      </c>
      <c r="AI63" s="10">
        <f t="shared" si="24"/>
        <v>9.9935368134623968</v>
      </c>
      <c r="AJ63" s="10">
        <f t="shared" si="25"/>
        <v>9.9935368134623968</v>
      </c>
      <c r="AK63" s="10">
        <f t="shared" si="26"/>
        <v>9.4246898176329648</v>
      </c>
      <c r="AL63" s="10" t="str">
        <f t="shared" si="27"/>
        <v/>
      </c>
      <c r="AM63" s="10" t="str">
        <f t="shared" si="28"/>
        <v/>
      </c>
      <c r="AN63" s="10" t="str">
        <f t="shared" si="29"/>
        <v/>
      </c>
      <c r="AO63" s="10" t="str">
        <f t="shared" si="30"/>
        <v/>
      </c>
      <c r="AP63" s="10">
        <f t="shared" si="31"/>
        <v>9.2143391478376113</v>
      </c>
      <c r="AQ63" s="10" t="str">
        <f t="shared" si="32"/>
        <v/>
      </c>
      <c r="AR63" s="21" t="str">
        <f t="shared" si="33"/>
        <v/>
      </c>
      <c r="AS63" s="11">
        <f t="shared" si="34"/>
        <v>10.14679241256801</v>
      </c>
      <c r="AT63" s="11" t="str">
        <f t="shared" si="35"/>
        <v/>
      </c>
      <c r="AU63" s="11">
        <f t="shared" si="36"/>
        <v>9.2143391478376113</v>
      </c>
      <c r="AV63" s="12" t="str">
        <f t="shared" si="37"/>
        <v/>
      </c>
      <c r="AW63" s="11">
        <f t="shared" si="38"/>
        <v>9.9187357959259455</v>
      </c>
      <c r="AX63" s="11" t="str">
        <f t="shared" si="39"/>
        <v/>
      </c>
      <c r="AY63" s="11">
        <f t="shared" si="40"/>
        <v>9.2143391478376113</v>
      </c>
      <c r="AZ63" s="27" t="str">
        <f t="shared" si="41"/>
        <v/>
      </c>
      <c r="BA63" s="10" t="str">
        <f t="shared" si="42"/>
        <v/>
      </c>
      <c r="BB63" s="10">
        <f t="shared" si="43"/>
        <v>0.81783220695551972</v>
      </c>
      <c r="BC63" s="10">
        <f t="shared" si="44"/>
        <v>0.81783220695551972</v>
      </c>
      <c r="BD63" s="10">
        <f t="shared" si="45"/>
        <v>1</v>
      </c>
      <c r="BE63" s="10">
        <f t="shared" si="46"/>
        <v>0.83564259475253821</v>
      </c>
      <c r="BF63" s="10">
        <f t="shared" si="47"/>
        <v>0.83564259475253821</v>
      </c>
      <c r="BG63" s="10">
        <f t="shared" si="48"/>
        <v>0.22558843188368533</v>
      </c>
      <c r="BH63" s="10" t="str">
        <f t="shared" si="49"/>
        <v/>
      </c>
      <c r="BI63" s="10" t="str">
        <f t="shared" si="50"/>
        <v/>
      </c>
      <c r="BJ63" s="10" t="str">
        <f t="shared" si="51"/>
        <v/>
      </c>
      <c r="BK63" s="10" t="str">
        <f t="shared" si="52"/>
        <v/>
      </c>
      <c r="BL63" s="10">
        <f t="shared" si="53"/>
        <v>0</v>
      </c>
      <c r="BM63" s="10" t="str">
        <f t="shared" si="54"/>
        <v/>
      </c>
      <c r="BN63" s="21" t="str">
        <f t="shared" si="55"/>
        <v/>
      </c>
      <c r="BO63" s="11">
        <f t="shared" si="56"/>
        <v>1</v>
      </c>
      <c r="BP63" s="11" t="str">
        <f t="shared" si="57"/>
        <v/>
      </c>
      <c r="BQ63" s="11">
        <f t="shared" si="58"/>
        <v>0</v>
      </c>
      <c r="BR63" s="12" t="str">
        <f t="shared" si="59"/>
        <v/>
      </c>
      <c r="BS63" s="11">
        <f t="shared" si="60"/>
        <v>0.75542300588330014</v>
      </c>
      <c r="BT63" s="11" t="str">
        <f t="shared" si="61"/>
        <v/>
      </c>
      <c r="BU63" s="11">
        <f t="shared" si="62"/>
        <v>0</v>
      </c>
    </row>
    <row r="64" spans="1:73" x14ac:dyDescent="0.2">
      <c r="A64" s="84" t="s">
        <v>79</v>
      </c>
      <c r="B64" s="12" t="str">
        <f>_xlfn.IFNA(VLOOKUP($A64,'I-EmEC'!$A:$DD,MATCH(B$1,'I-EmEC'!$A$1:$DD$1,0),FALSE),"")</f>
        <v/>
      </c>
      <c r="C64" s="11" t="str">
        <f>_xlfn.IFNA(VLOOKUP($A64,'I-EmEC'!$A:$DD,MATCH(C$1,'I-EmEC'!$A$1:$DD$1,0),FALSE),"")</f>
        <v/>
      </c>
      <c r="D64" s="11">
        <f>_xlfn.IFNA(VLOOKUP($A64,'I-EmEC'!$A:$DD,MATCH(D$1,'I-EmEC'!$A$1:$DD$1,0),FALSE),"")</f>
        <v>60.348162475822051</v>
      </c>
      <c r="E64" s="11">
        <f>_xlfn.IFNA(VLOOKUP($A64,'I-EmEC'!$A:$DD,MATCH(E$1,'I-EmEC'!$A$1:$DD$1,0),FALSE),"")</f>
        <v>60.348162475822051</v>
      </c>
      <c r="F64" s="11">
        <f>_xlfn.IFNA(VLOOKUP($A64,'I-EmEC'!$A:$DD,MATCH(F$1,'I-EmEC'!$A$1:$DD$1,0),FALSE),"")</f>
        <v>42.915811088295683</v>
      </c>
      <c r="G64" s="11">
        <f>_xlfn.IFNA(VLOOKUP($A64,'I-EmEC'!$A:$DD,MATCH(G$1,'I-EmEC'!$A$1:$DD$1,0),FALSE),"")</f>
        <v>76.811594202898561</v>
      </c>
      <c r="H64" s="11">
        <f>_xlfn.IFNA(VLOOKUP($A64,'I-EmEC'!$A:$DD,MATCH(H$1,'I-EmEC'!$A$1:$DD$1,0),FALSE),"")</f>
        <v>76.811594202898561</v>
      </c>
      <c r="I64" s="11">
        <f>_xlfn.IFNA(VLOOKUP($A64,'I-EmEC'!$A:$DD,MATCH(I$1,'I-EmEC'!$A$1:$DD$1,0),FALSE),"")</f>
        <v>50.724637681159422</v>
      </c>
      <c r="J64" s="11">
        <f>_xlfn.IFNA(VLOOKUP($A64,'I-EmEC'!$A:$DD,MATCH(J$1,'I-EmEC'!$A$1:$DD$1,0),FALSE),"")</f>
        <v>63.860369609856257</v>
      </c>
      <c r="K64" s="11">
        <f>_xlfn.IFNA(VLOOKUP($A64,'I-EmEC'!$A:$DD,MATCH(K$1,'I-EmEC'!$A$1:$DD$1,0),FALSE),"")</f>
        <v>63.860369609856257</v>
      </c>
      <c r="L64" s="11">
        <f>_xlfn.IFNA(VLOOKUP($A64,'I-EmEC'!$A:$DD,MATCH(L$1,'I-EmEC'!$A$1:$DD$1,0),FALSE),"")</f>
        <v>46.516853932584269</v>
      </c>
      <c r="M64" s="11" t="str">
        <f>_xlfn.IFNA(VLOOKUP($A64,'I-EmEC'!$A:$DD,MATCH(M$1,'I-EmEC'!$A$1:$DD$1,0),FALSE),"")</f>
        <v/>
      </c>
      <c r="N64" s="11">
        <f>_xlfn.IFNA(VLOOKUP($A64,'I-EmEC'!$A:$DD,MATCH(N$1,'I-EmEC'!$A$1:$DD$1,0),FALSE),"")</f>
        <v>71.809523809523824</v>
      </c>
      <c r="O64" s="11">
        <f>_xlfn.IFNA(VLOOKUP($A64,'I-EmEC'!$A:$DD,MATCH(O$1,'I-EmEC'!$A$1:$DD$1,0),FALSE),"")</f>
        <v>59.881422924901187</v>
      </c>
      <c r="P64" s="9" t="str">
        <f>_xlfn.IFNA(VLOOKUP($A64,'I-EmEC'!$A:$DD,MATCH(P$1,'I-EmEC'!$A$1:$DD$1,0),FALSE),"")</f>
        <v/>
      </c>
      <c r="Q64" s="10" t="str">
        <f>_xlfn.IFNA(VLOOKUP($A64,'I-EmEC'!$A:$DD,MATCH(Q$1,'I-EmEC'!$A$1:$DD$1,0),FALSE),"")</f>
        <v/>
      </c>
      <c r="R64" s="10">
        <f>_xlfn.IFNA(VLOOKUP($A64,'I-EmEC'!$A:$DD,MATCH(R$1,'I-EmEC'!$A$1:$DD$1,0),FALSE),"")</f>
        <v>7.31</v>
      </c>
      <c r="S64" s="10">
        <f>_xlfn.IFNA(VLOOKUP($A64,'I-EmEC'!$A:$DD,MATCH(S$1,'I-EmEC'!$A$1:$DD$1,0),FALSE),"")</f>
        <v>7.31</v>
      </c>
      <c r="T64" s="10">
        <f>_xlfn.IFNA(VLOOKUP($A64,'I-EmEC'!$A:$DD,MATCH(T$1,'I-EmEC'!$A$1:$DD$1,0),FALSE),"")</f>
        <v>7.4</v>
      </c>
      <c r="U64" s="10">
        <f>_xlfn.IFNA(VLOOKUP($A64,'I-EmEC'!$A:$DD,MATCH(U$1,'I-EmEC'!$A$1:$DD$1,0),FALSE),"")</f>
        <v>6.42</v>
      </c>
      <c r="V64" s="10">
        <f>_xlfn.IFNA(VLOOKUP($A64,'I-EmEC'!$A:$DD,MATCH(V$1,'I-EmEC'!$A$1:$DD$1,0),FALSE),"")</f>
        <v>6.42</v>
      </c>
      <c r="W64" s="10">
        <f>_xlfn.IFNA(VLOOKUP($A64,'I-EmEC'!$A:$DD,MATCH(W$1,'I-EmEC'!$A$1:$DD$1,0),FALSE),"")</f>
        <v>5.45</v>
      </c>
      <c r="X64" s="10">
        <f>_xlfn.IFNA(VLOOKUP($A64,'I-EmEC'!$A:$DD,MATCH(X$1,'I-EmEC'!$A$1:$DD$1,0),FALSE),"")</f>
        <v>7.09</v>
      </c>
      <c r="Y64" s="10">
        <f>_xlfn.IFNA(VLOOKUP($A64,'I-EmEC'!$A:$DD,MATCH(Y$1,'I-EmEC'!$A$1:$DD$1,0),FALSE),"")</f>
        <v>7.09</v>
      </c>
      <c r="Z64" s="10">
        <f>_xlfn.IFNA(VLOOKUP($A64,'I-EmEC'!$A:$DD,MATCH(Z$1,'I-EmEC'!$A$1:$DD$1,0),FALSE),"")</f>
        <v>6.12</v>
      </c>
      <c r="AA64" s="10" t="str">
        <f>_xlfn.IFNA(VLOOKUP($A64,'I-EmEC'!$A:$DD,MATCH(AA$1,'I-EmEC'!$A$1:$DD$1,0),FALSE),"")</f>
        <v/>
      </c>
      <c r="AB64" s="10">
        <f>_xlfn.IFNA(VLOOKUP($A64,'I-EmEC'!$A:$DD,MATCH(AB$1,'I-EmEC'!$A$1:$DD$1,0),FALSE),"")</f>
        <v>5.62</v>
      </c>
      <c r="AC64" s="10">
        <f>_xlfn.IFNA(VLOOKUP($A64,'I-EmEC'!$A:$DD,MATCH(AC$1,'I-EmEC'!$A$1:$DD$1,0),FALSE),"")</f>
        <v>5.39</v>
      </c>
      <c r="AD64" s="9" t="str">
        <f t="shared" si="19"/>
        <v/>
      </c>
      <c r="AE64" s="10" t="str">
        <f t="shared" si="20"/>
        <v/>
      </c>
      <c r="AF64" s="10">
        <f t="shared" si="21"/>
        <v>9.0906640509245005</v>
      </c>
      <c r="AG64" s="10">
        <f t="shared" si="22"/>
        <v>9.0906640509245005</v>
      </c>
      <c r="AH64" s="10">
        <f t="shared" si="23"/>
        <v>9.032617324896421</v>
      </c>
      <c r="AI64" s="10">
        <f t="shared" si="24"/>
        <v>8.3054267788635343</v>
      </c>
      <c r="AJ64" s="10">
        <f t="shared" si="25"/>
        <v>8.3054267788635343</v>
      </c>
      <c r="AK64" s="10">
        <f t="shared" si="26"/>
        <v>7.1552189536130211</v>
      </c>
      <c r="AL64" s="10">
        <f t="shared" si="27"/>
        <v>8.8952314278122024</v>
      </c>
      <c r="AM64" s="10">
        <f t="shared" si="28"/>
        <v>8.8952314278122024</v>
      </c>
      <c r="AN64" s="10">
        <f t="shared" si="29"/>
        <v>7.7876103344759873</v>
      </c>
      <c r="AO64" s="10" t="str">
        <f t="shared" si="30"/>
        <v/>
      </c>
      <c r="AP64" s="10">
        <f t="shared" si="31"/>
        <v>7.4761820467998366</v>
      </c>
      <c r="AQ64" s="10">
        <f t="shared" si="32"/>
        <v>7.1672921116625057</v>
      </c>
      <c r="AR64" s="21" t="str">
        <f t="shared" si="33"/>
        <v/>
      </c>
      <c r="AS64" s="11">
        <f t="shared" si="34"/>
        <v>9.0906640509245005</v>
      </c>
      <c r="AT64" s="11">
        <f t="shared" si="35"/>
        <v>8.8952314278122024</v>
      </c>
      <c r="AU64" s="11">
        <f t="shared" si="36"/>
        <v>7.4761820467998366</v>
      </c>
      <c r="AV64" s="12" t="str">
        <f t="shared" si="37"/>
        <v/>
      </c>
      <c r="AW64" s="11">
        <f t="shared" si="38"/>
        <v>8.4966696563475868</v>
      </c>
      <c r="AX64" s="11">
        <f t="shared" si="39"/>
        <v>8.5260243967001301</v>
      </c>
      <c r="AY64" s="11">
        <f t="shared" si="40"/>
        <v>7.3217370792311716</v>
      </c>
      <c r="AZ64" s="27" t="str">
        <f t="shared" si="41"/>
        <v/>
      </c>
      <c r="BA64" s="10" t="str">
        <f t="shared" si="42"/>
        <v/>
      </c>
      <c r="BB64" s="10">
        <f t="shared" si="43"/>
        <v>1</v>
      </c>
      <c r="BC64" s="10">
        <f t="shared" si="44"/>
        <v>1</v>
      </c>
      <c r="BD64" s="10">
        <f t="shared" si="45"/>
        <v>0.9700085907325855</v>
      </c>
      <c r="BE64" s="10">
        <f t="shared" si="46"/>
        <v>0.5942859484096259</v>
      </c>
      <c r="BF64" s="10">
        <f t="shared" si="47"/>
        <v>0.5942859484096259</v>
      </c>
      <c r="BG64" s="10">
        <f t="shared" si="48"/>
        <v>0</v>
      </c>
      <c r="BH64" s="10">
        <f t="shared" si="49"/>
        <v>0.89902445520992935</v>
      </c>
      <c r="BI64" s="10">
        <f t="shared" si="50"/>
        <v>0.89902445520992935</v>
      </c>
      <c r="BJ64" s="10">
        <f t="shared" si="51"/>
        <v>0.32674209242174784</v>
      </c>
      <c r="BK64" s="10" t="str">
        <f t="shared" si="52"/>
        <v/>
      </c>
      <c r="BL64" s="10">
        <f t="shared" si="53"/>
        <v>0.16583425364670085</v>
      </c>
      <c r="BM64" s="10">
        <f t="shared" si="54"/>
        <v>6.2379232902319967E-3</v>
      </c>
      <c r="BN64" s="21" t="str">
        <f t="shared" si="55"/>
        <v/>
      </c>
      <c r="BO64" s="11">
        <f t="shared" si="56"/>
        <v>1</v>
      </c>
      <c r="BP64" s="11">
        <f t="shared" si="57"/>
        <v>0.89902445520992935</v>
      </c>
      <c r="BQ64" s="11">
        <f t="shared" si="58"/>
        <v>0.16583425364670085</v>
      </c>
      <c r="BR64" s="12" t="str">
        <f t="shared" si="59"/>
        <v/>
      </c>
      <c r="BS64" s="11">
        <f t="shared" si="60"/>
        <v>0.69309674792530618</v>
      </c>
      <c r="BT64" s="11">
        <f t="shared" si="61"/>
        <v>0.70826366761386883</v>
      </c>
      <c r="BU64" s="11">
        <f t="shared" si="62"/>
        <v>8.6036088468466415E-2</v>
      </c>
    </row>
    <row r="65" spans="1:73" x14ac:dyDescent="0.2">
      <c r="A65" s="84" t="s">
        <v>80</v>
      </c>
      <c r="B65" s="12" t="str">
        <f>_xlfn.IFNA(VLOOKUP($A65,'I-EmEC'!$A:$DD,MATCH(B$1,'I-EmEC'!$A$1:$DD$1,0),FALSE),"")</f>
        <v/>
      </c>
      <c r="C65" s="11" t="str">
        <f>_xlfn.IFNA(VLOOKUP($A65,'I-EmEC'!$A:$DD,MATCH(C$1,'I-EmEC'!$A$1:$DD$1,0),FALSE),"")</f>
        <v/>
      </c>
      <c r="D65" s="11">
        <f>_xlfn.IFNA(VLOOKUP($A65,'I-EmEC'!$A:$DD,MATCH(D$1,'I-EmEC'!$A$1:$DD$1,0),FALSE),"")</f>
        <v>29.980657640232106</v>
      </c>
      <c r="E65" s="11">
        <f>_xlfn.IFNA(VLOOKUP($A65,'I-EmEC'!$A:$DD,MATCH(E$1,'I-EmEC'!$A$1:$DD$1,0),FALSE),"")</f>
        <v>29.980657640232106</v>
      </c>
      <c r="F65" s="11">
        <f>_xlfn.IFNA(VLOOKUP($A65,'I-EmEC'!$A:$DD,MATCH(F$1,'I-EmEC'!$A$1:$DD$1,0),FALSE),"")</f>
        <v>33.880903490759749</v>
      </c>
      <c r="G65" s="11">
        <f>_xlfn.IFNA(VLOOKUP($A65,'I-EmEC'!$A:$DD,MATCH(G$1,'I-EmEC'!$A$1:$DD$1,0),FALSE),"")</f>
        <v>40.165631469979296</v>
      </c>
      <c r="H65" s="11">
        <f>_xlfn.IFNA(VLOOKUP($A65,'I-EmEC'!$A:$DD,MATCH(H$1,'I-EmEC'!$A$1:$DD$1,0),FALSE),"")</f>
        <v>40.165631469979296</v>
      </c>
      <c r="I65" s="11" t="str">
        <f>_xlfn.IFNA(VLOOKUP($A65,'I-EmEC'!$A:$DD,MATCH(I$1,'I-EmEC'!$A$1:$DD$1,0),FALSE),"")</f>
        <v/>
      </c>
      <c r="J65" s="11" t="str">
        <f>_xlfn.IFNA(VLOOKUP($A65,'I-EmEC'!$A:$DD,MATCH(J$1,'I-EmEC'!$A$1:$DD$1,0),FALSE),"")</f>
        <v/>
      </c>
      <c r="K65" s="11" t="str">
        <f>_xlfn.IFNA(VLOOKUP($A65,'I-EmEC'!$A:$DD,MATCH(K$1,'I-EmEC'!$A$1:$DD$1,0),FALSE),"")</f>
        <v/>
      </c>
      <c r="L65" s="11" t="str">
        <f>_xlfn.IFNA(VLOOKUP($A65,'I-EmEC'!$A:$DD,MATCH(L$1,'I-EmEC'!$A$1:$DD$1,0),FALSE),"")</f>
        <v/>
      </c>
      <c r="M65" s="11" t="str">
        <f>_xlfn.IFNA(VLOOKUP($A65,'I-EmEC'!$A:$DD,MATCH(M$1,'I-EmEC'!$A$1:$DD$1,0),FALSE),"")</f>
        <v/>
      </c>
      <c r="N65" s="11" t="str">
        <f>_xlfn.IFNA(VLOOKUP($A65,'I-EmEC'!$A:$DD,MATCH(N$1,'I-EmEC'!$A$1:$DD$1,0),FALSE),"")</f>
        <v/>
      </c>
      <c r="O65" s="11" t="str">
        <f>_xlfn.IFNA(VLOOKUP($A65,'I-EmEC'!$A:$DD,MATCH(O$1,'I-EmEC'!$A$1:$DD$1,0),FALSE),"")</f>
        <v/>
      </c>
      <c r="P65" s="9" t="str">
        <f>_xlfn.IFNA(VLOOKUP($A65,'I-EmEC'!$A:$DD,MATCH(P$1,'I-EmEC'!$A$1:$DD$1,0),FALSE),"")</f>
        <v/>
      </c>
      <c r="Q65" s="10" t="str">
        <f>_xlfn.IFNA(VLOOKUP($A65,'I-EmEC'!$A:$DD,MATCH(Q$1,'I-EmEC'!$A$1:$DD$1,0),FALSE),"")</f>
        <v/>
      </c>
      <c r="R65" s="10">
        <f>_xlfn.IFNA(VLOOKUP($A65,'I-EmEC'!$A:$DD,MATCH(R$1,'I-EmEC'!$A$1:$DD$1,0),FALSE),"")</f>
        <v>6.77</v>
      </c>
      <c r="S65" s="10">
        <f>_xlfn.IFNA(VLOOKUP($A65,'I-EmEC'!$A:$DD,MATCH(S$1,'I-EmEC'!$A$1:$DD$1,0),FALSE),"")</f>
        <v>6.77</v>
      </c>
      <c r="T65" s="10">
        <f>_xlfn.IFNA(VLOOKUP($A65,'I-EmEC'!$A:$DD,MATCH(T$1,'I-EmEC'!$A$1:$DD$1,0),FALSE),"")</f>
        <v>6.25</v>
      </c>
      <c r="U65" s="10">
        <f>_xlfn.IFNA(VLOOKUP($A65,'I-EmEC'!$A:$DD,MATCH(U$1,'I-EmEC'!$A$1:$DD$1,0),FALSE),"")</f>
        <v>6.41</v>
      </c>
      <c r="V65" s="10">
        <f>_xlfn.IFNA(VLOOKUP($A65,'I-EmEC'!$A:$DD,MATCH(V$1,'I-EmEC'!$A$1:$DD$1,0),FALSE),"")</f>
        <v>6.41</v>
      </c>
      <c r="W65" s="10" t="str">
        <f>_xlfn.IFNA(VLOOKUP($A65,'I-EmEC'!$A:$DD,MATCH(W$1,'I-EmEC'!$A$1:$DD$1,0),FALSE),"")</f>
        <v/>
      </c>
      <c r="X65" s="10" t="str">
        <f>_xlfn.IFNA(VLOOKUP($A65,'I-EmEC'!$A:$DD,MATCH(X$1,'I-EmEC'!$A$1:$DD$1,0),FALSE),"")</f>
        <v/>
      </c>
      <c r="Y65" s="10" t="str">
        <f>_xlfn.IFNA(VLOOKUP($A65,'I-EmEC'!$A:$DD,MATCH(Y$1,'I-EmEC'!$A$1:$DD$1,0),FALSE),"")</f>
        <v/>
      </c>
      <c r="Z65" s="10" t="str">
        <f>_xlfn.IFNA(VLOOKUP($A65,'I-EmEC'!$A:$DD,MATCH(Z$1,'I-EmEC'!$A$1:$DD$1,0),FALSE),"")</f>
        <v/>
      </c>
      <c r="AA65" s="10" t="str">
        <f>_xlfn.IFNA(VLOOKUP($A65,'I-EmEC'!$A:$DD,MATCH(AA$1,'I-EmEC'!$A$1:$DD$1,0),FALSE),"")</f>
        <v/>
      </c>
      <c r="AB65" s="10" t="str">
        <f>_xlfn.IFNA(VLOOKUP($A65,'I-EmEC'!$A:$DD,MATCH(AB$1,'I-EmEC'!$A$1:$DD$1,0),FALSE),"")</f>
        <v/>
      </c>
      <c r="AC65" s="10" t="str">
        <f>_xlfn.IFNA(VLOOKUP($A65,'I-EmEC'!$A:$DD,MATCH(AC$1,'I-EmEC'!$A$1:$DD$1,0),FALSE),"")</f>
        <v/>
      </c>
      <c r="AD65" s="9" t="str">
        <f t="shared" si="19"/>
        <v/>
      </c>
      <c r="AE65" s="10" t="str">
        <f t="shared" si="20"/>
        <v/>
      </c>
      <c r="AF65" s="10">
        <f t="shared" si="21"/>
        <v>8.2468411550763498</v>
      </c>
      <c r="AG65" s="10">
        <f t="shared" si="22"/>
        <v>8.2468411550763498</v>
      </c>
      <c r="AH65" s="10">
        <f t="shared" si="23"/>
        <v>7.7799549829992722</v>
      </c>
      <c r="AI65" s="10">
        <f t="shared" si="24"/>
        <v>8.013854599178714</v>
      </c>
      <c r="AJ65" s="10">
        <f t="shared" si="25"/>
        <v>8.013854599178714</v>
      </c>
      <c r="AK65" s="10" t="str">
        <f t="shared" si="26"/>
        <v/>
      </c>
      <c r="AL65" s="10" t="str">
        <f t="shared" si="27"/>
        <v/>
      </c>
      <c r="AM65" s="10" t="str">
        <f t="shared" si="28"/>
        <v/>
      </c>
      <c r="AN65" s="10" t="str">
        <f t="shared" si="29"/>
        <v/>
      </c>
      <c r="AO65" s="10" t="str">
        <f t="shared" si="30"/>
        <v/>
      </c>
      <c r="AP65" s="10" t="str">
        <f t="shared" si="31"/>
        <v/>
      </c>
      <c r="AQ65" s="10" t="str">
        <f t="shared" si="32"/>
        <v/>
      </c>
      <c r="AR65" s="21" t="str">
        <f t="shared" si="33"/>
        <v/>
      </c>
      <c r="AS65" s="11">
        <f t="shared" si="34"/>
        <v>8.2468411550763498</v>
      </c>
      <c r="AT65" s="11" t="str">
        <f t="shared" si="35"/>
        <v/>
      </c>
      <c r="AU65" s="11" t="str">
        <f t="shared" si="36"/>
        <v/>
      </c>
      <c r="AV65" s="12" t="str">
        <f t="shared" si="37"/>
        <v/>
      </c>
      <c r="AW65" s="11">
        <f t="shared" si="38"/>
        <v>8.0602692983018791</v>
      </c>
      <c r="AX65" s="11" t="str">
        <f t="shared" si="39"/>
        <v/>
      </c>
      <c r="AY65" s="11" t="str">
        <f t="shared" si="40"/>
        <v/>
      </c>
      <c r="AZ65" s="27" t="str">
        <f t="shared" si="41"/>
        <v/>
      </c>
      <c r="BA65" s="10" t="str">
        <f t="shared" si="42"/>
        <v/>
      </c>
      <c r="BB65" s="10">
        <f t="shared" si="43"/>
        <v>1</v>
      </c>
      <c r="BC65" s="10">
        <f t="shared" si="44"/>
        <v>1</v>
      </c>
      <c r="BD65" s="10">
        <f t="shared" si="45"/>
        <v>0</v>
      </c>
      <c r="BE65" s="10">
        <f t="shared" si="46"/>
        <v>0.50097781893790505</v>
      </c>
      <c r="BF65" s="10">
        <f t="shared" si="47"/>
        <v>0.50097781893790505</v>
      </c>
      <c r="BG65" s="10" t="str">
        <f t="shared" si="48"/>
        <v/>
      </c>
      <c r="BH65" s="10" t="str">
        <f t="shared" si="49"/>
        <v/>
      </c>
      <c r="BI65" s="10" t="str">
        <f t="shared" si="50"/>
        <v/>
      </c>
      <c r="BJ65" s="10" t="str">
        <f t="shared" si="51"/>
        <v/>
      </c>
      <c r="BK65" s="10" t="str">
        <f t="shared" si="52"/>
        <v/>
      </c>
      <c r="BL65" s="10" t="str">
        <f t="shared" si="53"/>
        <v/>
      </c>
      <c r="BM65" s="10" t="str">
        <f t="shared" si="54"/>
        <v/>
      </c>
      <c r="BN65" s="21" t="str">
        <f t="shared" si="55"/>
        <v/>
      </c>
      <c r="BO65" s="11">
        <f t="shared" si="56"/>
        <v>1</v>
      </c>
      <c r="BP65" s="11" t="str">
        <f t="shared" si="57"/>
        <v/>
      </c>
      <c r="BQ65" s="11" t="str">
        <f t="shared" si="58"/>
        <v/>
      </c>
      <c r="BR65" s="12" t="str">
        <f t="shared" si="59"/>
        <v/>
      </c>
      <c r="BS65" s="11">
        <f t="shared" si="60"/>
        <v>0.60039112757516189</v>
      </c>
      <c r="BT65" s="11" t="str">
        <f t="shared" si="61"/>
        <v/>
      </c>
      <c r="BU65" s="11" t="str">
        <f t="shared" si="62"/>
        <v/>
      </c>
    </row>
    <row r="66" spans="1:73" x14ac:dyDescent="0.2">
      <c r="A66" s="84" t="s">
        <v>81</v>
      </c>
      <c r="B66" s="12" t="str">
        <f>_xlfn.IFNA(VLOOKUP($A66,'I-EmEC'!$A:$DD,MATCH(B$1,'I-EmEC'!$A$1:$DD$1,0),FALSE),"")</f>
        <v/>
      </c>
      <c r="C66" s="11" t="str">
        <f>_xlfn.IFNA(VLOOKUP($A66,'I-EmEC'!$A:$DD,MATCH(C$1,'I-EmEC'!$A$1:$DD$1,0),FALSE),"")</f>
        <v/>
      </c>
      <c r="D66" s="11">
        <f>_xlfn.IFNA(VLOOKUP($A66,'I-EmEC'!$A:$DD,MATCH(D$1,'I-EmEC'!$A$1:$DD$1,0),FALSE),"")</f>
        <v>46.615087040618953</v>
      </c>
      <c r="E66" s="11">
        <f>_xlfn.IFNA(VLOOKUP($A66,'I-EmEC'!$A:$DD,MATCH(E$1,'I-EmEC'!$A$1:$DD$1,0),FALSE),"")</f>
        <v>46.615087040618953</v>
      </c>
      <c r="F66" s="11">
        <f>_xlfn.IFNA(VLOOKUP($A66,'I-EmEC'!$A:$DD,MATCH(F$1,'I-EmEC'!$A$1:$DD$1,0),FALSE),"")</f>
        <v>35.523613963039011</v>
      </c>
      <c r="G66" s="11">
        <f>_xlfn.IFNA(VLOOKUP($A66,'I-EmEC'!$A:$DD,MATCH(G$1,'I-EmEC'!$A$1:$DD$1,0),FALSE),"")</f>
        <v>47.826086956521742</v>
      </c>
      <c r="H66" s="11">
        <f>_xlfn.IFNA(VLOOKUP($A66,'I-EmEC'!$A:$DD,MATCH(H$1,'I-EmEC'!$A$1:$DD$1,0),FALSE),"")</f>
        <v>47.826086956521742</v>
      </c>
      <c r="I66" s="11">
        <f>_xlfn.IFNA(VLOOKUP($A66,'I-EmEC'!$A:$DD,MATCH(I$1,'I-EmEC'!$A$1:$DD$1,0),FALSE),"")</f>
        <v>37.681159420289852</v>
      </c>
      <c r="J66" s="11" t="str">
        <f>_xlfn.IFNA(VLOOKUP($A66,'I-EmEC'!$A:$DD,MATCH(J$1,'I-EmEC'!$A$1:$DD$1,0),FALSE),"")</f>
        <v/>
      </c>
      <c r="K66" s="11" t="str">
        <f>_xlfn.IFNA(VLOOKUP($A66,'I-EmEC'!$A:$DD,MATCH(K$1,'I-EmEC'!$A$1:$DD$1,0),FALSE),"")</f>
        <v/>
      </c>
      <c r="L66" s="11" t="str">
        <f>_xlfn.IFNA(VLOOKUP($A66,'I-EmEC'!$A:$DD,MATCH(L$1,'I-EmEC'!$A$1:$DD$1,0),FALSE),"")</f>
        <v/>
      </c>
      <c r="M66" s="11" t="str">
        <f>_xlfn.IFNA(VLOOKUP($A66,'I-EmEC'!$A:$DD,MATCH(M$1,'I-EmEC'!$A$1:$DD$1,0),FALSE),"")</f>
        <v/>
      </c>
      <c r="N66" s="11">
        <f>_xlfn.IFNA(VLOOKUP($A66,'I-EmEC'!$A:$DD,MATCH(N$1,'I-EmEC'!$A$1:$DD$1,0),FALSE),"")</f>
        <v>29.904761904761905</v>
      </c>
      <c r="O66" s="11">
        <f>_xlfn.IFNA(VLOOKUP($A66,'I-EmEC'!$A:$DD,MATCH(O$1,'I-EmEC'!$A$1:$DD$1,0),FALSE),"")</f>
        <v>21.936758893280633</v>
      </c>
      <c r="P66" s="9" t="str">
        <f>_xlfn.IFNA(VLOOKUP($A66,'I-EmEC'!$A:$DD,MATCH(P$1,'I-EmEC'!$A$1:$DD$1,0),FALSE),"")</f>
        <v/>
      </c>
      <c r="Q66" s="10" t="str">
        <f>_xlfn.IFNA(VLOOKUP($A66,'I-EmEC'!$A:$DD,MATCH(Q$1,'I-EmEC'!$A$1:$DD$1,0),FALSE),"")</f>
        <v/>
      </c>
      <c r="R66" s="10">
        <f>_xlfn.IFNA(VLOOKUP($A66,'I-EmEC'!$A:$DD,MATCH(R$1,'I-EmEC'!$A$1:$DD$1,0),FALSE),"")</f>
        <v>5.45</v>
      </c>
      <c r="S66" s="10">
        <f>_xlfn.IFNA(VLOOKUP($A66,'I-EmEC'!$A:$DD,MATCH(S$1,'I-EmEC'!$A$1:$DD$1,0),FALSE),"")</f>
        <v>5.45</v>
      </c>
      <c r="T66" s="10">
        <f>_xlfn.IFNA(VLOOKUP($A66,'I-EmEC'!$A:$DD,MATCH(T$1,'I-EmEC'!$A$1:$DD$1,0),FALSE),"")</f>
        <v>5.65</v>
      </c>
      <c r="U66" s="10">
        <f>_xlfn.IFNA(VLOOKUP($A66,'I-EmEC'!$A:$DD,MATCH(U$1,'I-EmEC'!$A$1:$DD$1,0),FALSE),"")</f>
        <v>5.68</v>
      </c>
      <c r="V66" s="10">
        <f>_xlfn.IFNA(VLOOKUP($A66,'I-EmEC'!$A:$DD,MATCH(V$1,'I-EmEC'!$A$1:$DD$1,0),FALSE),"")</f>
        <v>5.68</v>
      </c>
      <c r="W66" s="10">
        <f>_xlfn.IFNA(VLOOKUP($A66,'I-EmEC'!$A:$DD,MATCH(W$1,'I-EmEC'!$A$1:$DD$1,0),FALSE),"")</f>
        <v>5.0999999999999996</v>
      </c>
      <c r="X66" s="10" t="str">
        <f>_xlfn.IFNA(VLOOKUP($A66,'I-EmEC'!$A:$DD,MATCH(X$1,'I-EmEC'!$A$1:$DD$1,0),FALSE),"")</f>
        <v/>
      </c>
      <c r="Y66" s="10" t="str">
        <f>_xlfn.IFNA(VLOOKUP($A66,'I-EmEC'!$A:$DD,MATCH(Y$1,'I-EmEC'!$A$1:$DD$1,0),FALSE),"")</f>
        <v/>
      </c>
      <c r="Z66" s="10" t="str">
        <f>_xlfn.IFNA(VLOOKUP($A66,'I-EmEC'!$A:$DD,MATCH(Z$1,'I-EmEC'!$A$1:$DD$1,0),FALSE),"")</f>
        <v/>
      </c>
      <c r="AA66" s="10" t="str">
        <f>_xlfn.IFNA(VLOOKUP($A66,'I-EmEC'!$A:$DD,MATCH(AA$1,'I-EmEC'!$A$1:$DD$1,0),FALSE),"")</f>
        <v/>
      </c>
      <c r="AB66" s="10">
        <f>_xlfn.IFNA(VLOOKUP($A66,'I-EmEC'!$A:$DD,MATCH(AB$1,'I-EmEC'!$A$1:$DD$1,0),FALSE),"")</f>
        <v>5.74</v>
      </c>
      <c r="AC66" s="10">
        <f>_xlfn.IFNA(VLOOKUP($A66,'I-EmEC'!$A:$DD,MATCH(AC$1,'I-EmEC'!$A$1:$DD$1,0),FALSE),"")</f>
        <v>5.68</v>
      </c>
      <c r="AD66" s="9" t="str">
        <f t="shared" si="19"/>
        <v/>
      </c>
      <c r="AE66" s="10" t="str">
        <f t="shared" si="20"/>
        <v/>
      </c>
      <c r="AF66" s="10">
        <f t="shared" si="21"/>
        <v>7.1185264994809261</v>
      </c>
      <c r="AG66" s="10">
        <f t="shared" si="22"/>
        <v>7.1185264994809261</v>
      </c>
      <c r="AH66" s="10">
        <f t="shared" si="23"/>
        <v>7.2005171419141627</v>
      </c>
      <c r="AI66" s="10">
        <f t="shared" si="24"/>
        <v>7.3596648491406329</v>
      </c>
      <c r="AJ66" s="10">
        <f t="shared" si="25"/>
        <v>7.3596648491406329</v>
      </c>
      <c r="AK66" s="10">
        <f t="shared" si="26"/>
        <v>6.6761242572335631</v>
      </c>
      <c r="AL66" s="10" t="str">
        <f t="shared" si="27"/>
        <v/>
      </c>
      <c r="AM66" s="10" t="str">
        <f t="shared" si="28"/>
        <v/>
      </c>
      <c r="AN66" s="10" t="str">
        <f t="shared" si="29"/>
        <v/>
      </c>
      <c r="AO66" s="10" t="str">
        <f t="shared" si="30"/>
        <v/>
      </c>
      <c r="AP66" s="10">
        <f t="shared" si="31"/>
        <v>7.2157403490032781</v>
      </c>
      <c r="AQ66" s="10">
        <f t="shared" si="32"/>
        <v>7.0211724619468585</v>
      </c>
      <c r="AR66" s="21" t="str">
        <f t="shared" si="33"/>
        <v/>
      </c>
      <c r="AS66" s="11">
        <f t="shared" si="34"/>
        <v>7.3596648491406329</v>
      </c>
      <c r="AT66" s="11" t="str">
        <f t="shared" si="35"/>
        <v/>
      </c>
      <c r="AU66" s="11">
        <f t="shared" si="36"/>
        <v>7.2157403490032781</v>
      </c>
      <c r="AV66" s="12" t="str">
        <f t="shared" si="37"/>
        <v/>
      </c>
      <c r="AW66" s="11">
        <f t="shared" si="38"/>
        <v>7.1388373493984743</v>
      </c>
      <c r="AX66" s="11" t="str">
        <f t="shared" si="39"/>
        <v/>
      </c>
      <c r="AY66" s="11">
        <f t="shared" si="40"/>
        <v>7.1184564054750687</v>
      </c>
      <c r="AZ66" s="27" t="str">
        <f t="shared" si="41"/>
        <v/>
      </c>
      <c r="BA66" s="10" t="str">
        <f t="shared" si="42"/>
        <v/>
      </c>
      <c r="BB66" s="10">
        <f t="shared" si="43"/>
        <v>0.64722160978482079</v>
      </c>
      <c r="BC66" s="10">
        <f t="shared" si="44"/>
        <v>0.64722160978482079</v>
      </c>
      <c r="BD66" s="10">
        <f t="shared" si="45"/>
        <v>0.76717153434523899</v>
      </c>
      <c r="BE66" s="10">
        <f t="shared" si="46"/>
        <v>1</v>
      </c>
      <c r="BF66" s="10">
        <f t="shared" si="47"/>
        <v>1</v>
      </c>
      <c r="BG66" s="10">
        <f t="shared" si="48"/>
        <v>0</v>
      </c>
      <c r="BH66" s="10" t="str">
        <f t="shared" si="49"/>
        <v/>
      </c>
      <c r="BI66" s="10" t="str">
        <f t="shared" si="50"/>
        <v/>
      </c>
      <c r="BJ66" s="10" t="str">
        <f t="shared" si="51"/>
        <v/>
      </c>
      <c r="BK66" s="10" t="str">
        <f t="shared" si="52"/>
        <v/>
      </c>
      <c r="BL66" s="10">
        <f t="shared" si="53"/>
        <v>0.78944264343422943</v>
      </c>
      <c r="BM66" s="10">
        <f t="shared" si="54"/>
        <v>0.50479548515270356</v>
      </c>
      <c r="BN66" s="21" t="str">
        <f t="shared" si="55"/>
        <v/>
      </c>
      <c r="BO66" s="11">
        <f t="shared" si="56"/>
        <v>1</v>
      </c>
      <c r="BP66" s="11" t="str">
        <f t="shared" si="57"/>
        <v/>
      </c>
      <c r="BQ66" s="11">
        <f t="shared" si="58"/>
        <v>0.78944264343422943</v>
      </c>
      <c r="BR66" s="12" t="str">
        <f t="shared" si="59"/>
        <v/>
      </c>
      <c r="BS66" s="11">
        <f t="shared" si="60"/>
        <v>0.67693579231914669</v>
      </c>
      <c r="BT66" s="11" t="str">
        <f t="shared" si="61"/>
        <v/>
      </c>
      <c r="BU66" s="11">
        <f t="shared" si="62"/>
        <v>0.64711906429346655</v>
      </c>
    </row>
    <row r="67" spans="1:73" x14ac:dyDescent="0.2">
      <c r="A67" s="84" t="s">
        <v>113</v>
      </c>
      <c r="B67" s="12" t="str">
        <f>_xlfn.IFNA(VLOOKUP($A67,'I-EmEC'!$A:$DD,MATCH(B$1,'I-EmEC'!$A$1:$DD$1,0),FALSE),"")</f>
        <v/>
      </c>
      <c r="C67" s="11" t="str">
        <f>_xlfn.IFNA(VLOOKUP($A67,'I-EmEC'!$A:$DD,MATCH(C$1,'I-EmEC'!$A$1:$DD$1,0),FALSE),"")</f>
        <v/>
      </c>
      <c r="D67" s="11" t="str">
        <f>_xlfn.IFNA(VLOOKUP($A67,'I-EmEC'!$A:$DD,MATCH(D$1,'I-EmEC'!$A$1:$DD$1,0),FALSE),"")</f>
        <v/>
      </c>
      <c r="E67" s="11" t="str">
        <f>_xlfn.IFNA(VLOOKUP($A67,'I-EmEC'!$A:$DD,MATCH(E$1,'I-EmEC'!$A$1:$DD$1,0),FALSE),"")</f>
        <v/>
      </c>
      <c r="F67" s="11" t="str">
        <f>_xlfn.IFNA(VLOOKUP($A67,'I-EmEC'!$A:$DD,MATCH(F$1,'I-EmEC'!$A$1:$DD$1,0),FALSE),"")</f>
        <v/>
      </c>
      <c r="G67" s="11" t="str">
        <f>_xlfn.IFNA(VLOOKUP($A67,'I-EmEC'!$A:$DD,MATCH(G$1,'I-EmEC'!$A$1:$DD$1,0),FALSE),"")</f>
        <v/>
      </c>
      <c r="H67" s="11" t="str">
        <f>_xlfn.IFNA(VLOOKUP($A67,'I-EmEC'!$A:$DD,MATCH(H$1,'I-EmEC'!$A$1:$DD$1,0),FALSE),"")</f>
        <v/>
      </c>
      <c r="I67" s="11" t="str">
        <f>_xlfn.IFNA(VLOOKUP($A67,'I-EmEC'!$A:$DD,MATCH(I$1,'I-EmEC'!$A$1:$DD$1,0),FALSE),"")</f>
        <v/>
      </c>
      <c r="J67" s="11" t="str">
        <f>_xlfn.IFNA(VLOOKUP($A67,'I-EmEC'!$A:$DD,MATCH(J$1,'I-EmEC'!$A$1:$DD$1,0),FALSE),"")</f>
        <v/>
      </c>
      <c r="K67" s="11" t="str">
        <f>_xlfn.IFNA(VLOOKUP($A67,'I-EmEC'!$A:$DD,MATCH(K$1,'I-EmEC'!$A$1:$DD$1,0),FALSE),"")</f>
        <v/>
      </c>
      <c r="L67" s="11" t="str">
        <f>_xlfn.IFNA(VLOOKUP($A67,'I-EmEC'!$A:$DD,MATCH(L$1,'I-EmEC'!$A$1:$DD$1,0),FALSE),"")</f>
        <v/>
      </c>
      <c r="M67" s="11" t="str">
        <f>_xlfn.IFNA(VLOOKUP($A67,'I-EmEC'!$A:$DD,MATCH(M$1,'I-EmEC'!$A$1:$DD$1,0),FALSE),"")</f>
        <v/>
      </c>
      <c r="N67" s="11" t="str">
        <f>_xlfn.IFNA(VLOOKUP($A67,'I-EmEC'!$A:$DD,MATCH(N$1,'I-EmEC'!$A$1:$DD$1,0),FALSE),"")</f>
        <v/>
      </c>
      <c r="O67" s="11">
        <f>_xlfn.IFNA(VLOOKUP($A67,'I-EmEC'!$A:$DD,MATCH(O$1,'I-EmEC'!$A$1:$DD$1,0),FALSE),"")</f>
        <v>69.960474308300391</v>
      </c>
      <c r="P67" s="9" t="str">
        <f>_xlfn.IFNA(VLOOKUP($A67,'I-EmEC'!$A:$DD,MATCH(P$1,'I-EmEC'!$A$1:$DD$1,0),FALSE),"")</f>
        <v/>
      </c>
      <c r="Q67" s="10" t="str">
        <f>_xlfn.IFNA(VLOOKUP($A67,'I-EmEC'!$A:$DD,MATCH(Q$1,'I-EmEC'!$A$1:$DD$1,0),FALSE),"")</f>
        <v/>
      </c>
      <c r="R67" s="10" t="str">
        <f>_xlfn.IFNA(VLOOKUP($A67,'I-EmEC'!$A:$DD,MATCH(R$1,'I-EmEC'!$A$1:$DD$1,0),FALSE),"")</f>
        <v/>
      </c>
      <c r="S67" s="10" t="str">
        <f>_xlfn.IFNA(VLOOKUP($A67,'I-EmEC'!$A:$DD,MATCH(S$1,'I-EmEC'!$A$1:$DD$1,0),FALSE),"")</f>
        <v/>
      </c>
      <c r="T67" s="10" t="str">
        <f>_xlfn.IFNA(VLOOKUP($A67,'I-EmEC'!$A:$DD,MATCH(T$1,'I-EmEC'!$A$1:$DD$1,0),FALSE),"")</f>
        <v/>
      </c>
      <c r="U67" s="10" t="str">
        <f>_xlfn.IFNA(VLOOKUP($A67,'I-EmEC'!$A:$DD,MATCH(U$1,'I-EmEC'!$A$1:$DD$1,0),FALSE),"")</f>
        <v/>
      </c>
      <c r="V67" s="10" t="str">
        <f>_xlfn.IFNA(VLOOKUP($A67,'I-EmEC'!$A:$DD,MATCH(V$1,'I-EmEC'!$A$1:$DD$1,0),FALSE),"")</f>
        <v/>
      </c>
      <c r="W67" s="10" t="str">
        <f>_xlfn.IFNA(VLOOKUP($A67,'I-EmEC'!$A:$DD,MATCH(W$1,'I-EmEC'!$A$1:$DD$1,0),FALSE),"")</f>
        <v/>
      </c>
      <c r="X67" s="10" t="str">
        <f>_xlfn.IFNA(VLOOKUP($A67,'I-EmEC'!$A:$DD,MATCH(X$1,'I-EmEC'!$A$1:$DD$1,0),FALSE),"")</f>
        <v/>
      </c>
      <c r="Y67" s="10" t="str">
        <f>_xlfn.IFNA(VLOOKUP($A67,'I-EmEC'!$A:$DD,MATCH(Y$1,'I-EmEC'!$A$1:$DD$1,0),FALSE),"")</f>
        <v/>
      </c>
      <c r="Z67" s="10" t="str">
        <f>_xlfn.IFNA(VLOOKUP($A67,'I-EmEC'!$A:$DD,MATCH(Z$1,'I-EmEC'!$A$1:$DD$1,0),FALSE),"")</f>
        <v/>
      </c>
      <c r="AA67" s="10" t="str">
        <f>_xlfn.IFNA(VLOOKUP($A67,'I-EmEC'!$A:$DD,MATCH(AA$1,'I-EmEC'!$A$1:$DD$1,0),FALSE),"")</f>
        <v/>
      </c>
      <c r="AB67" s="10" t="str">
        <f>_xlfn.IFNA(VLOOKUP($A67,'I-EmEC'!$A:$DD,MATCH(AB$1,'I-EmEC'!$A$1:$DD$1,0),FALSE),"")</f>
        <v/>
      </c>
      <c r="AC67" s="10">
        <f>_xlfn.IFNA(VLOOKUP($A67,'I-EmEC'!$A:$DD,MATCH(AC$1,'I-EmEC'!$A$1:$DD$1,0),FALSE),"")</f>
        <v>6.77</v>
      </c>
      <c r="AD67" s="9" t="str">
        <f t="shared" ref="AD67:AD130" si="63">IFERROR(LOG(B67/10^-P67),"")</f>
        <v/>
      </c>
      <c r="AE67" s="10" t="str">
        <f t="shared" ref="AE67:AE130" si="64">IFERROR(LOG(C67/10^-Q67),"")</f>
        <v/>
      </c>
      <c r="AF67" s="10" t="str">
        <f t="shared" ref="AF67:AF130" si="65">IFERROR(LOG(D67/10^-R67),"")</f>
        <v/>
      </c>
      <c r="AG67" s="10" t="str">
        <f t="shared" ref="AG67:AG130" si="66">IFERROR(LOG(E67/10^-S67),"")</f>
        <v/>
      </c>
      <c r="AH67" s="10" t="str">
        <f t="shared" ref="AH67:AH130" si="67">IFERROR(LOG(F67/10^-T67),"")</f>
        <v/>
      </c>
      <c r="AI67" s="10" t="str">
        <f t="shared" ref="AI67:AI130" si="68">IFERROR(LOG(G67/10^-U67),"")</f>
        <v/>
      </c>
      <c r="AJ67" s="10" t="str">
        <f t="shared" ref="AJ67:AJ130" si="69">IFERROR(LOG(H67/10^-V67),"")</f>
        <v/>
      </c>
      <c r="AK67" s="10" t="str">
        <f t="shared" ref="AK67:AK130" si="70">IFERROR(LOG(I67/10^-W67),"")</f>
        <v/>
      </c>
      <c r="AL67" s="10" t="str">
        <f t="shared" ref="AL67:AL130" si="71">IFERROR(LOG(J67/10^-X67),"")</f>
        <v/>
      </c>
      <c r="AM67" s="10" t="str">
        <f t="shared" ref="AM67:AM130" si="72">IFERROR(LOG(K67/10^-Y67),"")</f>
        <v/>
      </c>
      <c r="AN67" s="10" t="str">
        <f t="shared" ref="AN67:AN130" si="73">IFERROR(LOG(L67/10^-Z67),"")</f>
        <v/>
      </c>
      <c r="AO67" s="10" t="str">
        <f t="shared" ref="AO67:AO130" si="74">IFERROR(LOG(M67/10^-AA67),"")</f>
        <v/>
      </c>
      <c r="AP67" s="10" t="str">
        <f t="shared" ref="AP67:AP130" si="75">IFERROR(LOG(N67/10^-AB67),"")</f>
        <v/>
      </c>
      <c r="AQ67" s="10">
        <f t="shared" ref="AQ67:AQ130" si="76">IFERROR(LOG(O67/10^-AC67),"")</f>
        <v>8.6148527451859884</v>
      </c>
      <c r="AR67" s="21" t="str">
        <f t="shared" ref="AR67:AR130" si="77">IF(COUNT(AD67:AD67)=0,"",MAX(AD67:AD67))</f>
        <v/>
      </c>
      <c r="AS67" s="11" t="str">
        <f t="shared" ref="AS67:AS130" si="78">IF(COUNT(AF67:AK67)=0,"",MAX(AF67:AK67))</f>
        <v/>
      </c>
      <c r="AT67" s="11" t="str">
        <f t="shared" ref="AT67:AT130" si="79">IF(COUNT(AL67:AO67)=0,"",MAX(AL67:AO67))</f>
        <v/>
      </c>
      <c r="AU67" s="11">
        <f t="shared" ref="AU67:AU130" si="80">IF(COUNT(AP67:AQ67)=0,"",MAX(AP67:AQ67))</f>
        <v>8.6148527451859884</v>
      </c>
      <c r="AV67" s="12" t="str">
        <f t="shared" ref="AV67:AV130" si="81">IF(COUNT(AD67:AD67)=0,"",AVERAGE(AD67:AD67))</f>
        <v/>
      </c>
      <c r="AW67" s="11" t="str">
        <f t="shared" ref="AW67:AW130" si="82">IF(COUNT(AF67:AK67)=0,"",AVERAGE(AF67:AK67))</f>
        <v/>
      </c>
      <c r="AX67" s="11" t="str">
        <f t="shared" ref="AX67:AX130" si="83">IF(COUNT(AL67:AO67)=0,"",AVERAGE(AL67:AO67))</f>
        <v/>
      </c>
      <c r="AY67" s="11">
        <f t="shared" ref="AY67:AY130" si="84">IF(COUNT(AP67:AQ67)=0,"",AVERAGE(AP67:AQ67))</f>
        <v>8.6148527451859884</v>
      </c>
      <c r="AZ67" s="27" t="str">
        <f t="shared" ref="AZ67:AZ130" si="85">IFERROR((AD67-MIN($AD67:$AQ67))/(MAX($AD67:$AQ67)-MIN($AD67:$AQ67)),"")</f>
        <v/>
      </c>
      <c r="BA67" s="10" t="str">
        <f t="shared" ref="BA67:BA130" si="86">IFERROR((AE67-MIN($AD67:$AQ67))/(MAX($AD67:$AQ67)-MIN($AD67:$AQ67)),"")</f>
        <v/>
      </c>
      <c r="BB67" s="10" t="str">
        <f t="shared" ref="BB67:BB130" si="87">IFERROR((AF67-MIN($AD67:$AQ67))/(MAX($AD67:$AQ67)-MIN($AD67:$AQ67)),"")</f>
        <v/>
      </c>
      <c r="BC67" s="10" t="str">
        <f t="shared" ref="BC67:BC130" si="88">IFERROR((AG67-MIN($AD67:$AQ67))/(MAX($AD67:$AQ67)-MIN($AD67:$AQ67)),"")</f>
        <v/>
      </c>
      <c r="BD67" s="10" t="str">
        <f t="shared" ref="BD67:BD130" si="89">IFERROR((AH67-MIN($AD67:$AQ67))/(MAX($AD67:$AQ67)-MIN($AD67:$AQ67)),"")</f>
        <v/>
      </c>
      <c r="BE67" s="10" t="str">
        <f t="shared" ref="BE67:BE130" si="90">IFERROR((AI67-MIN($AD67:$AQ67))/(MAX($AD67:$AQ67)-MIN($AD67:$AQ67)),"")</f>
        <v/>
      </c>
      <c r="BF67" s="10" t="str">
        <f t="shared" ref="BF67:BF130" si="91">IFERROR((AJ67-MIN($AD67:$AQ67))/(MAX($AD67:$AQ67)-MIN($AD67:$AQ67)),"")</f>
        <v/>
      </c>
      <c r="BG67" s="10" t="str">
        <f t="shared" ref="BG67:BG130" si="92">IFERROR((AK67-MIN($AD67:$AQ67))/(MAX($AD67:$AQ67)-MIN($AD67:$AQ67)),"")</f>
        <v/>
      </c>
      <c r="BH67" s="10" t="str">
        <f t="shared" ref="BH67:BH130" si="93">IFERROR((AL67-MIN($AD67:$AQ67))/(MAX($AD67:$AQ67)-MIN($AD67:$AQ67)),"")</f>
        <v/>
      </c>
      <c r="BI67" s="10" t="str">
        <f t="shared" ref="BI67:BI130" si="94">IFERROR((AM67-MIN($AD67:$AQ67))/(MAX($AD67:$AQ67)-MIN($AD67:$AQ67)),"")</f>
        <v/>
      </c>
      <c r="BJ67" s="10" t="str">
        <f t="shared" ref="BJ67:BJ130" si="95">IFERROR((AN67-MIN($AD67:$AQ67))/(MAX($AD67:$AQ67)-MIN($AD67:$AQ67)),"")</f>
        <v/>
      </c>
      <c r="BK67" s="10" t="str">
        <f t="shared" ref="BK67:BK130" si="96">IFERROR((AO67-MIN($AD67:$AQ67))/(MAX($AD67:$AQ67)-MIN($AD67:$AQ67)),"")</f>
        <v/>
      </c>
      <c r="BL67" s="10" t="str">
        <f t="shared" ref="BL67:BL130" si="97">IFERROR((AP67-MIN($AD67:$AQ67))/(MAX($AD67:$AQ67)-MIN($AD67:$AQ67)),"")</f>
        <v/>
      </c>
      <c r="BM67" s="10" t="str">
        <f t="shared" ref="BM67:BM130" si="98">IFERROR((AQ67-MIN($AD67:$AQ67))/(MAX($AD67:$AQ67)-MIN($AD67:$AQ67)),"")</f>
        <v/>
      </c>
      <c r="BN67" s="21" t="str">
        <f t="shared" ref="BN67:BN130" si="99">IF(COUNT(AZ67:AZ67)=0,"",MAX(AZ67:AZ67))</f>
        <v/>
      </c>
      <c r="BO67" s="11" t="str">
        <f t="shared" ref="BO67:BO130" si="100">IF(COUNT(BB67:BG67)=0,"",MAX(BB67:BG67))</f>
        <v/>
      </c>
      <c r="BP67" s="11" t="str">
        <f t="shared" ref="BP67:BP130" si="101">IF(COUNT(BH67:BK67)=0,"",MAX(BH67:BK67))</f>
        <v/>
      </c>
      <c r="BQ67" s="11" t="str">
        <f t="shared" ref="BQ67:BQ130" si="102">IF(COUNT(BL67:BM67)=0,"",MAX(BL67:BM67))</f>
        <v/>
      </c>
      <c r="BR67" s="12" t="str">
        <f t="shared" ref="BR67:BR130" si="103">IF(COUNT(AZ67:AZ67)=0,"",AVERAGE(AZ67:AZ67))</f>
        <v/>
      </c>
      <c r="BS67" s="11" t="str">
        <f t="shared" ref="BS67:BS130" si="104">IF(COUNT(BB67:BG67)=0,"",AVERAGE(BB67:BG67))</f>
        <v/>
      </c>
      <c r="BT67" s="11" t="str">
        <f t="shared" ref="BT67:BT130" si="105">IF(COUNT(BH67:BK67)=0,"",AVERAGE(BH67:BK67))</f>
        <v/>
      </c>
      <c r="BU67" s="11" t="str">
        <f t="shared" ref="BU67:BU130" si="106">IF(COUNT(BL67:BM67)=0,"",AVERAGE(BL67:BM67))</f>
        <v/>
      </c>
    </row>
    <row r="68" spans="1:73" x14ac:dyDescent="0.2">
      <c r="A68" s="84" t="s">
        <v>11</v>
      </c>
      <c r="B68" s="12" t="str">
        <f>_xlfn.IFNA(VLOOKUP($A68,'I-EmEC'!$A:$DD,MATCH(B$1,'I-EmEC'!$A$1:$DD$1,0),FALSE),"")</f>
        <v/>
      </c>
      <c r="C68" s="11" t="str">
        <f>_xlfn.IFNA(VLOOKUP($A68,'I-EmEC'!$A:$DD,MATCH(C$1,'I-EmEC'!$A$1:$DD$1,0),FALSE),"")</f>
        <v/>
      </c>
      <c r="D68" s="11">
        <f>_xlfn.IFNA(VLOOKUP($A68,'I-EmEC'!$A:$DD,MATCH(D$1,'I-EmEC'!$A$1:$DD$1,0),FALSE),"")</f>
        <v>48.742746615087036</v>
      </c>
      <c r="E68" s="11">
        <f>_xlfn.IFNA(VLOOKUP($A68,'I-EmEC'!$A:$DD,MATCH(E$1,'I-EmEC'!$A$1:$DD$1,0),FALSE),"")</f>
        <v>48.742746615087036</v>
      </c>
      <c r="F68" s="11">
        <f>_xlfn.IFNA(VLOOKUP($A68,'I-EmEC'!$A:$DD,MATCH(F$1,'I-EmEC'!$A$1:$DD$1,0),FALSE),"")</f>
        <v>69.199178644763862</v>
      </c>
      <c r="G68" s="11">
        <f>_xlfn.IFNA(VLOOKUP($A68,'I-EmEC'!$A:$DD,MATCH(G$1,'I-EmEC'!$A$1:$DD$1,0),FALSE),"")</f>
        <v>55.693581780538302</v>
      </c>
      <c r="H68" s="11">
        <f>_xlfn.IFNA(VLOOKUP($A68,'I-EmEC'!$A:$DD,MATCH(H$1,'I-EmEC'!$A$1:$DD$1,0),FALSE),"")</f>
        <v>55.693581780538302</v>
      </c>
      <c r="I68" s="11">
        <f>_xlfn.IFNA(VLOOKUP($A68,'I-EmEC'!$A:$DD,MATCH(I$1,'I-EmEC'!$A$1:$DD$1,0),FALSE),"")</f>
        <v>50.724637681159422</v>
      </c>
      <c r="J68" s="11" t="str">
        <f>_xlfn.IFNA(VLOOKUP($A68,'I-EmEC'!$A:$DD,MATCH(J$1,'I-EmEC'!$A$1:$DD$1,0),FALSE),"")</f>
        <v/>
      </c>
      <c r="K68" s="11" t="str">
        <f>_xlfn.IFNA(VLOOKUP($A68,'I-EmEC'!$A:$DD,MATCH(K$1,'I-EmEC'!$A$1:$DD$1,0),FALSE),"")</f>
        <v/>
      </c>
      <c r="L68" s="11" t="str">
        <f>_xlfn.IFNA(VLOOKUP($A68,'I-EmEC'!$A:$DD,MATCH(L$1,'I-EmEC'!$A$1:$DD$1,0),FALSE),"")</f>
        <v/>
      </c>
      <c r="M68" s="11" t="str">
        <f>_xlfn.IFNA(VLOOKUP($A68,'I-EmEC'!$A:$DD,MATCH(M$1,'I-EmEC'!$A$1:$DD$1,0),FALSE),"")</f>
        <v/>
      </c>
      <c r="N68" s="11" t="str">
        <f>_xlfn.IFNA(VLOOKUP($A68,'I-EmEC'!$A:$DD,MATCH(N$1,'I-EmEC'!$A$1:$DD$1,0),FALSE),"")</f>
        <v/>
      </c>
      <c r="O68" s="11" t="str">
        <f>_xlfn.IFNA(VLOOKUP($A68,'I-EmEC'!$A:$DD,MATCH(O$1,'I-EmEC'!$A$1:$DD$1,0),FALSE),"")</f>
        <v/>
      </c>
      <c r="P68" s="9" t="str">
        <f>_xlfn.IFNA(VLOOKUP($A68,'I-EmEC'!$A:$DD,MATCH(P$1,'I-EmEC'!$A$1:$DD$1,0),FALSE),"")</f>
        <v/>
      </c>
      <c r="Q68" s="10" t="str">
        <f>_xlfn.IFNA(VLOOKUP($A68,'I-EmEC'!$A:$DD,MATCH(Q$1,'I-EmEC'!$A$1:$DD$1,0),FALSE),"")</f>
        <v/>
      </c>
      <c r="R68" s="10">
        <f>_xlfn.IFNA(VLOOKUP($A68,'I-EmEC'!$A:$DD,MATCH(R$1,'I-EmEC'!$A$1:$DD$1,0),FALSE),"")</f>
        <v>3.55</v>
      </c>
      <c r="S68" s="10">
        <f>_xlfn.IFNA(VLOOKUP($A68,'I-EmEC'!$A:$DD,MATCH(S$1,'I-EmEC'!$A$1:$DD$1,0),FALSE),"")</f>
        <v>3.55</v>
      </c>
      <c r="T68" s="10">
        <f>_xlfn.IFNA(VLOOKUP($A68,'I-EmEC'!$A:$DD,MATCH(T$1,'I-EmEC'!$A$1:$DD$1,0),FALSE),"")</f>
        <v>3.94</v>
      </c>
      <c r="U68" s="10">
        <f>_xlfn.IFNA(VLOOKUP($A68,'I-EmEC'!$A:$DD,MATCH(U$1,'I-EmEC'!$A$1:$DD$1,0),FALSE),"")</f>
        <v>3.73</v>
      </c>
      <c r="V68" s="10">
        <f>_xlfn.IFNA(VLOOKUP($A68,'I-EmEC'!$A:$DD,MATCH(V$1,'I-EmEC'!$A$1:$DD$1,0),FALSE),"")</f>
        <v>3.73</v>
      </c>
      <c r="W68" s="10">
        <f>_xlfn.IFNA(VLOOKUP($A68,'I-EmEC'!$A:$DD,MATCH(W$1,'I-EmEC'!$A$1:$DD$1,0),FALSE),"")</f>
        <v>3.37</v>
      </c>
      <c r="X68" s="10" t="str">
        <f>_xlfn.IFNA(VLOOKUP($A68,'I-EmEC'!$A:$DD,MATCH(X$1,'I-EmEC'!$A$1:$DD$1,0),FALSE),"")</f>
        <v/>
      </c>
      <c r="Y68" s="10" t="str">
        <f>_xlfn.IFNA(VLOOKUP($A68,'I-EmEC'!$A:$DD,MATCH(Y$1,'I-EmEC'!$A$1:$DD$1,0),FALSE),"")</f>
        <v/>
      </c>
      <c r="Z68" s="10" t="str">
        <f>_xlfn.IFNA(VLOOKUP($A68,'I-EmEC'!$A:$DD,MATCH(Z$1,'I-EmEC'!$A$1:$DD$1,0),FALSE),"")</f>
        <v/>
      </c>
      <c r="AA68" s="10" t="str">
        <f>_xlfn.IFNA(VLOOKUP($A68,'I-EmEC'!$A:$DD,MATCH(AA$1,'I-EmEC'!$A$1:$DD$1,0),FALSE),"")</f>
        <v/>
      </c>
      <c r="AB68" s="10" t="str">
        <f>_xlfn.IFNA(VLOOKUP($A68,'I-EmEC'!$A:$DD,MATCH(AB$1,'I-EmEC'!$A$1:$DD$1,0),FALSE),"")</f>
        <v/>
      </c>
      <c r="AC68" s="10" t="str">
        <f>_xlfn.IFNA(VLOOKUP($A68,'I-EmEC'!$A:$DD,MATCH(AC$1,'I-EmEC'!$A$1:$DD$1,0),FALSE),"")</f>
        <v/>
      </c>
      <c r="AD68" s="9" t="str">
        <f t="shared" si="63"/>
        <v/>
      </c>
      <c r="AE68" s="10" t="str">
        <f t="shared" si="64"/>
        <v/>
      </c>
      <c r="AF68" s="10">
        <f t="shared" si="65"/>
        <v>5.2379099976876011</v>
      </c>
      <c r="AG68" s="10">
        <f t="shared" si="66"/>
        <v>5.2379099976876011</v>
      </c>
      <c r="AH68" s="10">
        <f t="shared" si="67"/>
        <v>5.7801009396567053</v>
      </c>
      <c r="AI68" s="10">
        <f t="shared" si="68"/>
        <v>5.4758051492508955</v>
      </c>
      <c r="AJ68" s="10">
        <f t="shared" si="69"/>
        <v>5.4758051492508955</v>
      </c>
      <c r="AK68" s="10">
        <f t="shared" si="70"/>
        <v>5.075218953613021</v>
      </c>
      <c r="AL68" s="10" t="str">
        <f t="shared" si="71"/>
        <v/>
      </c>
      <c r="AM68" s="10" t="str">
        <f t="shared" si="72"/>
        <v/>
      </c>
      <c r="AN68" s="10" t="str">
        <f t="shared" si="73"/>
        <v/>
      </c>
      <c r="AO68" s="10" t="str">
        <f t="shared" si="74"/>
        <v/>
      </c>
      <c r="AP68" s="10" t="str">
        <f t="shared" si="75"/>
        <v/>
      </c>
      <c r="AQ68" s="10" t="str">
        <f t="shared" si="76"/>
        <v/>
      </c>
      <c r="AR68" s="21" t="str">
        <f t="shared" si="77"/>
        <v/>
      </c>
      <c r="AS68" s="11">
        <f t="shared" si="78"/>
        <v>5.7801009396567053</v>
      </c>
      <c r="AT68" s="11" t="str">
        <f t="shared" si="79"/>
        <v/>
      </c>
      <c r="AU68" s="11" t="str">
        <f t="shared" si="80"/>
        <v/>
      </c>
      <c r="AV68" s="12" t="str">
        <f t="shared" si="81"/>
        <v/>
      </c>
      <c r="AW68" s="11">
        <f t="shared" si="82"/>
        <v>5.3804583645244533</v>
      </c>
      <c r="AX68" s="11" t="str">
        <f t="shared" si="83"/>
        <v/>
      </c>
      <c r="AY68" s="11" t="str">
        <f t="shared" si="84"/>
        <v/>
      </c>
      <c r="AZ68" s="27" t="str">
        <f t="shared" si="85"/>
        <v/>
      </c>
      <c r="BA68" s="10" t="str">
        <f t="shared" si="86"/>
        <v/>
      </c>
      <c r="BB68" s="10">
        <f t="shared" si="87"/>
        <v>0.23080607434404987</v>
      </c>
      <c r="BC68" s="10">
        <f t="shared" si="88"/>
        <v>0.23080607434404987</v>
      </c>
      <c r="BD68" s="10">
        <f t="shared" si="89"/>
        <v>1</v>
      </c>
      <c r="BE68" s="10">
        <f t="shared" si="90"/>
        <v>0.56830250108427161</v>
      </c>
      <c r="BF68" s="10">
        <f t="shared" si="91"/>
        <v>0.56830250108427161</v>
      </c>
      <c r="BG68" s="10">
        <f t="shared" si="92"/>
        <v>0</v>
      </c>
      <c r="BH68" s="10" t="str">
        <f t="shared" si="93"/>
        <v/>
      </c>
      <c r="BI68" s="10" t="str">
        <f t="shared" si="94"/>
        <v/>
      </c>
      <c r="BJ68" s="10" t="str">
        <f t="shared" si="95"/>
        <v/>
      </c>
      <c r="BK68" s="10" t="str">
        <f t="shared" si="96"/>
        <v/>
      </c>
      <c r="BL68" s="10" t="str">
        <f t="shared" si="97"/>
        <v/>
      </c>
      <c r="BM68" s="10" t="str">
        <f t="shared" si="98"/>
        <v/>
      </c>
      <c r="BN68" s="21" t="str">
        <f t="shared" si="99"/>
        <v/>
      </c>
      <c r="BO68" s="11">
        <f t="shared" si="100"/>
        <v>1</v>
      </c>
      <c r="BP68" s="11" t="str">
        <f t="shared" si="101"/>
        <v/>
      </c>
      <c r="BQ68" s="11" t="str">
        <f t="shared" si="102"/>
        <v/>
      </c>
      <c r="BR68" s="12" t="str">
        <f t="shared" si="103"/>
        <v/>
      </c>
      <c r="BS68" s="11">
        <f t="shared" si="104"/>
        <v>0.43303619180944047</v>
      </c>
      <c r="BT68" s="11" t="str">
        <f t="shared" si="105"/>
        <v/>
      </c>
      <c r="BU68" s="11" t="str">
        <f t="shared" si="106"/>
        <v/>
      </c>
    </row>
    <row r="69" spans="1:73" x14ac:dyDescent="0.2">
      <c r="A69" s="84" t="s">
        <v>65</v>
      </c>
      <c r="B69" s="12">
        <f>_xlfn.IFNA(VLOOKUP($A69,'I-EmEC'!$A:$DD,MATCH(B$1,'I-EmEC'!$A$1:$DD$1,0),FALSE),"")</f>
        <v>77.941176470588232</v>
      </c>
      <c r="C69" s="11">
        <f>_xlfn.IFNA(VLOOKUP($A69,'I-EmEC'!$A:$DD,MATCH(C$1,'I-EmEC'!$A$1:$DD$1,0),FALSE),"")</f>
        <v>77.509293680297404</v>
      </c>
      <c r="D69" s="11">
        <f>_xlfn.IFNA(VLOOKUP($A69,'I-EmEC'!$A:$DD,MATCH(D$1,'I-EmEC'!$A$1:$DD$1,0),FALSE),"")</f>
        <v>68.665377176015468</v>
      </c>
      <c r="E69" s="11">
        <f>_xlfn.IFNA(VLOOKUP($A69,'I-EmEC'!$A:$DD,MATCH(E$1,'I-EmEC'!$A$1:$DD$1,0),FALSE),"")</f>
        <v>68.665377176015468</v>
      </c>
      <c r="F69" s="11">
        <f>_xlfn.IFNA(VLOOKUP($A69,'I-EmEC'!$A:$DD,MATCH(F$1,'I-EmEC'!$A$1:$DD$1,0),FALSE),"")</f>
        <v>77.207392197125259</v>
      </c>
      <c r="G69" s="11">
        <f>_xlfn.IFNA(VLOOKUP($A69,'I-EmEC'!$A:$DD,MATCH(G$1,'I-EmEC'!$A$1:$DD$1,0),FALSE),"")</f>
        <v>75.776397515527961</v>
      </c>
      <c r="H69" s="11">
        <f>_xlfn.IFNA(VLOOKUP($A69,'I-EmEC'!$A:$DD,MATCH(H$1,'I-EmEC'!$A$1:$DD$1,0),FALSE),"")</f>
        <v>75.776397515527961</v>
      </c>
      <c r="I69" s="11">
        <f>_xlfn.IFNA(VLOOKUP($A69,'I-EmEC'!$A:$DD,MATCH(I$1,'I-EmEC'!$A$1:$DD$1,0),FALSE),"")</f>
        <v>74.492753623188406</v>
      </c>
      <c r="J69" s="11">
        <f>_xlfn.IFNA(VLOOKUP($A69,'I-EmEC'!$A:$DD,MATCH(J$1,'I-EmEC'!$A$1:$DD$1,0),FALSE),"")</f>
        <v>78.439425051334709</v>
      </c>
      <c r="K69" s="11">
        <f>_xlfn.IFNA(VLOOKUP($A69,'I-EmEC'!$A:$DD,MATCH(K$1,'I-EmEC'!$A$1:$DD$1,0),FALSE),"")</f>
        <v>78.439425051334709</v>
      </c>
      <c r="L69" s="11">
        <f>_xlfn.IFNA(VLOOKUP($A69,'I-EmEC'!$A:$DD,MATCH(L$1,'I-EmEC'!$A$1:$DD$1,0),FALSE),"")</f>
        <v>81.348314606741582</v>
      </c>
      <c r="M69" s="11">
        <f>_xlfn.IFNA(VLOOKUP($A69,'I-EmEC'!$A:$DD,MATCH(M$1,'I-EmEC'!$A$1:$DD$1,0),FALSE),"")</f>
        <v>40.039447731755423</v>
      </c>
      <c r="N69" s="11">
        <f>_xlfn.IFNA(VLOOKUP($A69,'I-EmEC'!$A:$DD,MATCH(N$1,'I-EmEC'!$A$1:$DD$1,0),FALSE),"")</f>
        <v>81.904761904761898</v>
      </c>
      <c r="O69" s="11">
        <f>_xlfn.IFNA(VLOOKUP($A69,'I-EmEC'!$A:$DD,MATCH(O$1,'I-EmEC'!$A$1:$DD$1,0),FALSE),"")</f>
        <v>83.201581027667984</v>
      </c>
      <c r="P69" s="9">
        <f>_xlfn.IFNA(VLOOKUP($A69,'I-EmEC'!$A:$DD,MATCH(P$1,'I-EmEC'!$A$1:$DD$1,0),FALSE),"")</f>
        <v>9.73</v>
      </c>
      <c r="Q69" s="10">
        <f>_xlfn.IFNA(VLOOKUP($A69,'I-EmEC'!$A:$DD,MATCH(Q$1,'I-EmEC'!$A$1:$DD$1,0),FALSE),"")</f>
        <v>9.66</v>
      </c>
      <c r="R69" s="10">
        <f>_xlfn.IFNA(VLOOKUP($A69,'I-EmEC'!$A:$DD,MATCH(R$1,'I-EmEC'!$A$1:$DD$1,0),FALSE),"")</f>
        <v>9.66</v>
      </c>
      <c r="S69" s="10">
        <f>_xlfn.IFNA(VLOOKUP($A69,'I-EmEC'!$A:$DD,MATCH(S$1,'I-EmEC'!$A$1:$DD$1,0),FALSE),"")</f>
        <v>9.66</v>
      </c>
      <c r="T69" s="10">
        <f>_xlfn.IFNA(VLOOKUP($A69,'I-EmEC'!$A:$DD,MATCH(T$1,'I-EmEC'!$A$1:$DD$1,0),FALSE),"")</f>
        <v>9.82</v>
      </c>
      <c r="U69" s="10">
        <f>_xlfn.IFNA(VLOOKUP($A69,'I-EmEC'!$A:$DD,MATCH(U$1,'I-EmEC'!$A$1:$DD$1,0),FALSE),"")</f>
        <v>9.58</v>
      </c>
      <c r="V69" s="10">
        <f>_xlfn.IFNA(VLOOKUP($A69,'I-EmEC'!$A:$DD,MATCH(V$1,'I-EmEC'!$A$1:$DD$1,0),FALSE),"")</f>
        <v>9.58</v>
      </c>
      <c r="W69" s="10">
        <f>_xlfn.IFNA(VLOOKUP($A69,'I-EmEC'!$A:$DD,MATCH(W$1,'I-EmEC'!$A$1:$DD$1,0),FALSE),"")</f>
        <v>9.7899999999999991</v>
      </c>
      <c r="X69" s="10">
        <f>_xlfn.IFNA(VLOOKUP($A69,'I-EmEC'!$A:$DD,MATCH(X$1,'I-EmEC'!$A$1:$DD$1,0),FALSE),"")</f>
        <v>10.36</v>
      </c>
      <c r="Y69" s="10">
        <f>_xlfn.IFNA(VLOOKUP($A69,'I-EmEC'!$A:$DD,MATCH(Y$1,'I-EmEC'!$A$1:$DD$1,0),FALSE),"")</f>
        <v>10.36</v>
      </c>
      <c r="Z69" s="10">
        <f>_xlfn.IFNA(VLOOKUP($A69,'I-EmEC'!$A:$DD,MATCH(Z$1,'I-EmEC'!$A$1:$DD$1,0),FALSE),"")</f>
        <v>10.19</v>
      </c>
      <c r="AA69" s="10">
        <f>_xlfn.IFNA(VLOOKUP($A69,'I-EmEC'!$A:$DD,MATCH(AA$1,'I-EmEC'!$A$1:$DD$1,0),FALSE),"")</f>
        <v>9.07</v>
      </c>
      <c r="AB69" s="10">
        <f>_xlfn.IFNA(VLOOKUP($A69,'I-EmEC'!$A:$DD,MATCH(AB$1,'I-EmEC'!$A$1:$DD$1,0),FALSE),"")</f>
        <v>9.9600000000000009</v>
      </c>
      <c r="AC69" s="10">
        <f>_xlfn.IFNA(VLOOKUP($A69,'I-EmEC'!$A:$DD,MATCH(AC$1,'I-EmEC'!$A$1:$DD$1,0),FALSE),"")</f>
        <v>10.119999999999999</v>
      </c>
      <c r="AD69" s="9">
        <f t="shared" si="63"/>
        <v>11.621766956894554</v>
      </c>
      <c r="AE69" s="10">
        <f t="shared" si="64"/>
        <v>11.549353779307371</v>
      </c>
      <c r="AF69" s="10">
        <f t="shared" si="65"/>
        <v>11.496737809961154</v>
      </c>
      <c r="AG69" s="10">
        <f t="shared" si="66"/>
        <v>11.496737809961154</v>
      </c>
      <c r="AH69" s="10">
        <f t="shared" si="67"/>
        <v>11.707658883713028</v>
      </c>
      <c r="AI69" s="10">
        <f t="shared" si="68"/>
        <v>11.459533954642898</v>
      </c>
      <c r="AJ69" s="10">
        <f t="shared" si="69"/>
        <v>11.459533954642898</v>
      </c>
      <c r="AK69" s="10">
        <f t="shared" si="70"/>
        <v>11.662114028258021</v>
      </c>
      <c r="AL69" s="10">
        <f t="shared" si="71"/>
        <v>12.254534401697075</v>
      </c>
      <c r="AM69" s="10">
        <f t="shared" si="72"/>
        <v>12.254534401697075</v>
      </c>
      <c r="AN69" s="10">
        <f t="shared" si="73"/>
        <v>12.100348559552234</v>
      </c>
      <c r="AO69" s="10">
        <f t="shared" si="74"/>
        <v>10.672488078579878</v>
      </c>
      <c r="AP69" s="10">
        <f t="shared" si="75"/>
        <v>11.873309152173631</v>
      </c>
      <c r="AQ69" s="10">
        <f t="shared" si="76"/>
        <v>12.040131578995869</v>
      </c>
      <c r="AR69" s="21">
        <f t="shared" si="77"/>
        <v>11.621766956894554</v>
      </c>
      <c r="AS69" s="11">
        <f t="shared" si="78"/>
        <v>11.707658883713028</v>
      </c>
      <c r="AT69" s="11">
        <f t="shared" si="79"/>
        <v>12.254534401697075</v>
      </c>
      <c r="AU69" s="11">
        <f t="shared" si="80"/>
        <v>12.040131578995869</v>
      </c>
      <c r="AV69" s="12">
        <f t="shared" si="81"/>
        <v>11.621766956894554</v>
      </c>
      <c r="AW69" s="11">
        <f t="shared" si="82"/>
        <v>11.547052740196527</v>
      </c>
      <c r="AX69" s="11">
        <f t="shared" si="83"/>
        <v>11.820476360381566</v>
      </c>
      <c r="AY69" s="11">
        <f t="shared" si="84"/>
        <v>11.956720365584751</v>
      </c>
      <c r="AZ69" s="27">
        <f t="shared" si="85"/>
        <v>0.60003229010656078</v>
      </c>
      <c r="BA69" s="10">
        <f t="shared" si="86"/>
        <v>0.55426044605302927</v>
      </c>
      <c r="BB69" s="10">
        <f t="shared" si="87"/>
        <v>0.52100227366112062</v>
      </c>
      <c r="BC69" s="10">
        <f t="shared" si="88"/>
        <v>0.52100227366112062</v>
      </c>
      <c r="BD69" s="10">
        <f t="shared" si="89"/>
        <v>0.65432395373448582</v>
      </c>
      <c r="BE69" s="10">
        <f t="shared" si="90"/>
        <v>0.49748598670123545</v>
      </c>
      <c r="BF69" s="10">
        <f t="shared" si="91"/>
        <v>0.49748598670123545</v>
      </c>
      <c r="BG69" s="10">
        <f t="shared" si="92"/>
        <v>0.62553538111843998</v>
      </c>
      <c r="BH69" s="10">
        <f t="shared" si="93"/>
        <v>1</v>
      </c>
      <c r="BI69" s="10">
        <f t="shared" si="94"/>
        <v>1</v>
      </c>
      <c r="BJ69" s="10">
        <f t="shared" si="95"/>
        <v>0.90254024810029598</v>
      </c>
      <c r="BK69" s="10">
        <f t="shared" si="96"/>
        <v>0</v>
      </c>
      <c r="BL69" s="10">
        <f t="shared" si="97"/>
        <v>0.75903028631153213</v>
      </c>
      <c r="BM69" s="10">
        <f t="shared" si="98"/>
        <v>0.86447753168266517</v>
      </c>
      <c r="BN69" s="21">
        <f t="shared" si="99"/>
        <v>0.60003229010656078</v>
      </c>
      <c r="BO69" s="11">
        <f t="shared" si="100"/>
        <v>0.65432395373448582</v>
      </c>
      <c r="BP69" s="11">
        <f t="shared" si="101"/>
        <v>1</v>
      </c>
      <c r="BQ69" s="11">
        <f t="shared" si="102"/>
        <v>0.86447753168266517</v>
      </c>
      <c r="BR69" s="12">
        <f t="shared" si="103"/>
        <v>0.60003229010656078</v>
      </c>
      <c r="BS69" s="11">
        <f t="shared" si="104"/>
        <v>0.55280597592960634</v>
      </c>
      <c r="BT69" s="11">
        <f t="shared" si="105"/>
        <v>0.725635062025074</v>
      </c>
      <c r="BU69" s="11">
        <f t="shared" si="106"/>
        <v>0.81175390899709865</v>
      </c>
    </row>
    <row r="70" spans="1:73" x14ac:dyDescent="0.2">
      <c r="A70" s="84" t="s">
        <v>114</v>
      </c>
      <c r="B70" s="12">
        <f>_xlfn.IFNA(VLOOKUP($A70,'I-EmEC'!$A:$DD,MATCH(B$1,'I-EmEC'!$A$1:$DD$1,0),FALSE),"")</f>
        <v>65.257352941176478</v>
      </c>
      <c r="C70" s="11">
        <f>_xlfn.IFNA(VLOOKUP($A70,'I-EmEC'!$A:$DD,MATCH(C$1,'I-EmEC'!$A$1:$DD$1,0),FALSE),"")</f>
        <v>67.472118959107803</v>
      </c>
      <c r="D70" s="11">
        <f>_xlfn.IFNA(VLOOKUP($A70,'I-EmEC'!$A:$DD,MATCH(D$1,'I-EmEC'!$A$1:$DD$1,0),FALSE),"")</f>
        <v>41.586073500967117</v>
      </c>
      <c r="E70" s="11">
        <f>_xlfn.IFNA(VLOOKUP($A70,'I-EmEC'!$A:$DD,MATCH(E$1,'I-EmEC'!$A$1:$DD$1,0),FALSE),"")</f>
        <v>41.586073500967117</v>
      </c>
      <c r="F70" s="11">
        <f>_xlfn.IFNA(VLOOKUP($A70,'I-EmEC'!$A:$DD,MATCH(F$1,'I-EmEC'!$A$1:$DD$1,0),FALSE),"")</f>
        <v>29.158110882956876</v>
      </c>
      <c r="G70" s="11">
        <f>_xlfn.IFNA(VLOOKUP($A70,'I-EmEC'!$A:$DD,MATCH(G$1,'I-EmEC'!$A$1:$DD$1,0),FALSE),"")</f>
        <v>64.182194616977227</v>
      </c>
      <c r="H70" s="11">
        <f>_xlfn.IFNA(VLOOKUP($A70,'I-EmEC'!$A:$DD,MATCH(H$1,'I-EmEC'!$A$1:$DD$1,0),FALSE),"")</f>
        <v>64.182194616977227</v>
      </c>
      <c r="I70" s="11">
        <f>_xlfn.IFNA(VLOOKUP($A70,'I-EmEC'!$A:$DD,MATCH(I$1,'I-EmEC'!$A$1:$DD$1,0),FALSE),"")</f>
        <v>70.724637681159422</v>
      </c>
      <c r="J70" s="11">
        <f>_xlfn.IFNA(VLOOKUP($A70,'I-EmEC'!$A:$DD,MATCH(J$1,'I-EmEC'!$A$1:$DD$1,0),FALSE),"")</f>
        <v>29.158110882956876</v>
      </c>
      <c r="K70" s="11">
        <f>_xlfn.IFNA(VLOOKUP($A70,'I-EmEC'!$A:$DD,MATCH(K$1,'I-EmEC'!$A$1:$DD$1,0),FALSE),"")</f>
        <v>29.158110882956876</v>
      </c>
      <c r="L70" s="11">
        <f>_xlfn.IFNA(VLOOKUP($A70,'I-EmEC'!$A:$DD,MATCH(L$1,'I-EmEC'!$A$1:$DD$1,0),FALSE),"")</f>
        <v>19.325842696629213</v>
      </c>
      <c r="M70" s="11">
        <f>_xlfn.IFNA(VLOOKUP($A70,'I-EmEC'!$A:$DD,MATCH(M$1,'I-EmEC'!$A$1:$DD$1,0),FALSE),"")</f>
        <v>72.189349112426029</v>
      </c>
      <c r="N70" s="11">
        <f>_xlfn.IFNA(VLOOKUP($A70,'I-EmEC'!$A:$DD,MATCH(N$1,'I-EmEC'!$A$1:$DD$1,0),FALSE),"")</f>
        <v>57.333333333333336</v>
      </c>
      <c r="O70" s="11">
        <f>_xlfn.IFNA(VLOOKUP($A70,'I-EmEC'!$A:$DD,MATCH(O$1,'I-EmEC'!$A$1:$DD$1,0),FALSE),"")</f>
        <v>37.944664031620555</v>
      </c>
      <c r="P70" s="9">
        <f>_xlfn.IFNA(VLOOKUP($A70,'I-EmEC'!$A:$DD,MATCH(P$1,'I-EmEC'!$A$1:$DD$1,0),FALSE),"")</f>
        <v>7.27</v>
      </c>
      <c r="Q70" s="10">
        <f>_xlfn.IFNA(VLOOKUP($A70,'I-EmEC'!$A:$DD,MATCH(Q$1,'I-EmEC'!$A$1:$DD$1,0),FALSE),"")</f>
        <v>7.28</v>
      </c>
      <c r="R70" s="10">
        <f>_xlfn.IFNA(VLOOKUP($A70,'I-EmEC'!$A:$DD,MATCH(R$1,'I-EmEC'!$A$1:$DD$1,0),FALSE),"")</f>
        <v>8.0299999999999994</v>
      </c>
      <c r="S70" s="10">
        <f>_xlfn.IFNA(VLOOKUP($A70,'I-EmEC'!$A:$DD,MATCH(S$1,'I-EmEC'!$A$1:$DD$1,0),FALSE),"")</f>
        <v>8.0299999999999994</v>
      </c>
      <c r="T70" s="10">
        <f>_xlfn.IFNA(VLOOKUP($A70,'I-EmEC'!$A:$DD,MATCH(T$1,'I-EmEC'!$A$1:$DD$1,0),FALSE),"")</f>
        <v>8.02</v>
      </c>
      <c r="U70" s="10">
        <f>_xlfn.IFNA(VLOOKUP($A70,'I-EmEC'!$A:$DD,MATCH(U$1,'I-EmEC'!$A$1:$DD$1,0),FALSE),"")</f>
        <v>7.32</v>
      </c>
      <c r="V70" s="10">
        <f>_xlfn.IFNA(VLOOKUP($A70,'I-EmEC'!$A:$DD,MATCH(V$1,'I-EmEC'!$A$1:$DD$1,0),FALSE),"")</f>
        <v>7.32</v>
      </c>
      <c r="W70" s="10">
        <f>_xlfn.IFNA(VLOOKUP($A70,'I-EmEC'!$A:$DD,MATCH(W$1,'I-EmEC'!$A$1:$DD$1,0),FALSE),"")</f>
        <v>7.57</v>
      </c>
      <c r="X70" s="10">
        <f>_xlfn.IFNA(VLOOKUP($A70,'I-EmEC'!$A:$DD,MATCH(X$1,'I-EmEC'!$A$1:$DD$1,0),FALSE),"")</f>
        <v>8.0299999999999994</v>
      </c>
      <c r="Y70" s="10">
        <f>_xlfn.IFNA(VLOOKUP($A70,'I-EmEC'!$A:$DD,MATCH(Y$1,'I-EmEC'!$A$1:$DD$1,0),FALSE),"")</f>
        <v>8.0299999999999994</v>
      </c>
      <c r="Z70" s="10">
        <f>_xlfn.IFNA(VLOOKUP($A70,'I-EmEC'!$A:$DD,MATCH(Z$1,'I-EmEC'!$A$1:$DD$1,0),FALSE),"")</f>
        <v>7.98</v>
      </c>
      <c r="AA70" s="10">
        <f>_xlfn.IFNA(VLOOKUP($A70,'I-EmEC'!$A:$DD,MATCH(AA$1,'I-EmEC'!$A$1:$DD$1,0),FALSE),"")</f>
        <v>7.24</v>
      </c>
      <c r="AB70" s="10">
        <f>_xlfn.IFNA(VLOOKUP($A70,'I-EmEC'!$A:$DD,MATCH(AB$1,'I-EmEC'!$A$1:$DD$1,0),FALSE),"")</f>
        <v>6.48</v>
      </c>
      <c r="AC70" s="10">
        <f>_xlfn.IFNA(VLOOKUP($A70,'I-EmEC'!$A:$DD,MATCH(AC$1,'I-EmEC'!$A$1:$DD$1,0),FALSE),"")</f>
        <v>5.99</v>
      </c>
      <c r="AD70" s="9">
        <f t="shared" si="63"/>
        <v>9.0846294533569143</v>
      </c>
      <c r="AE70" s="10">
        <f t="shared" si="64"/>
        <v>9.1091243493697238</v>
      </c>
      <c r="AF70" s="10">
        <f t="shared" si="65"/>
        <v>9.6489479168216636</v>
      </c>
      <c r="AG70" s="10">
        <f t="shared" si="66"/>
        <v>9.6489479168216636</v>
      </c>
      <c r="AH70" s="10">
        <f t="shared" si="67"/>
        <v>9.4847593831684236</v>
      </c>
      <c r="AI70" s="10">
        <f t="shared" si="68"/>
        <v>9.1274145630827608</v>
      </c>
      <c r="AJ70" s="10">
        <f t="shared" si="69"/>
        <v>9.1274145630827608</v>
      </c>
      <c r="AK70" s="10">
        <f t="shared" si="70"/>
        <v>9.4195707312654555</v>
      </c>
      <c r="AL70" s="10">
        <f t="shared" si="71"/>
        <v>9.4947593831684234</v>
      </c>
      <c r="AM70" s="10">
        <f t="shared" si="72"/>
        <v>9.4947593831684234</v>
      </c>
      <c r="AN70" s="10">
        <f t="shared" si="73"/>
        <v>9.2661384402626368</v>
      </c>
      <c r="AO70" s="10">
        <f t="shared" si="74"/>
        <v>9.0984731260610747</v>
      </c>
      <c r="AP70" s="10">
        <f t="shared" si="75"/>
        <v>8.2384071921878874</v>
      </c>
      <c r="AQ70" s="10">
        <f t="shared" si="76"/>
        <v>7.5691507118637515</v>
      </c>
      <c r="AR70" s="21">
        <f t="shared" si="77"/>
        <v>9.0846294533569143</v>
      </c>
      <c r="AS70" s="11">
        <f t="shared" si="78"/>
        <v>9.6489479168216636</v>
      </c>
      <c r="AT70" s="11">
        <f t="shared" si="79"/>
        <v>9.4947593831684234</v>
      </c>
      <c r="AU70" s="11">
        <f t="shared" si="80"/>
        <v>8.2384071921878874</v>
      </c>
      <c r="AV70" s="12">
        <f t="shared" si="81"/>
        <v>9.0846294533569143</v>
      </c>
      <c r="AW70" s="11">
        <f t="shared" si="82"/>
        <v>9.4095091790404553</v>
      </c>
      <c r="AX70" s="11">
        <f t="shared" si="83"/>
        <v>9.33853258316514</v>
      </c>
      <c r="AY70" s="11">
        <f t="shared" si="84"/>
        <v>7.903778952025819</v>
      </c>
      <c r="AZ70" s="27">
        <f t="shared" si="85"/>
        <v>0.72866659205065665</v>
      </c>
      <c r="BA70" s="10">
        <f t="shared" si="86"/>
        <v>0.74044413264664233</v>
      </c>
      <c r="BB70" s="10">
        <f t="shared" si="87"/>
        <v>1</v>
      </c>
      <c r="BC70" s="10">
        <f t="shared" si="88"/>
        <v>1</v>
      </c>
      <c r="BD70" s="10">
        <f t="shared" si="89"/>
        <v>0.92105550807461412</v>
      </c>
      <c r="BE70" s="10">
        <f t="shared" si="90"/>
        <v>0.74923836204046779</v>
      </c>
      <c r="BF70" s="10">
        <f t="shared" si="91"/>
        <v>0.74923836204046779</v>
      </c>
      <c r="BG70" s="10">
        <f t="shared" si="92"/>
        <v>0.88971175410304015</v>
      </c>
      <c r="BH70" s="10">
        <f t="shared" si="93"/>
        <v>0.92586366916655194</v>
      </c>
      <c r="BI70" s="10">
        <f t="shared" si="94"/>
        <v>0.92586366916655194</v>
      </c>
      <c r="BJ70" s="10">
        <f t="shared" si="95"/>
        <v>0.81593903691837422</v>
      </c>
      <c r="BK70" s="10">
        <f t="shared" si="96"/>
        <v>0.73532285289722343</v>
      </c>
      <c r="BL70" s="10">
        <f t="shared" si="97"/>
        <v>0.32178929692218683</v>
      </c>
      <c r="BM70" s="10">
        <f t="shared" si="98"/>
        <v>0</v>
      </c>
      <c r="BN70" s="21">
        <f t="shared" si="99"/>
        <v>0.72866659205065665</v>
      </c>
      <c r="BO70" s="11">
        <f t="shared" si="100"/>
        <v>1</v>
      </c>
      <c r="BP70" s="11">
        <f t="shared" si="101"/>
        <v>0.92586366916655194</v>
      </c>
      <c r="BQ70" s="11">
        <f t="shared" si="102"/>
        <v>0.32178929692218683</v>
      </c>
      <c r="BR70" s="12">
        <f t="shared" si="103"/>
        <v>0.72866659205065665</v>
      </c>
      <c r="BS70" s="11">
        <f t="shared" si="104"/>
        <v>0.88487399770976494</v>
      </c>
      <c r="BT70" s="11">
        <f t="shared" si="105"/>
        <v>0.85074730703717538</v>
      </c>
      <c r="BU70" s="11">
        <f t="shared" si="106"/>
        <v>0.16089464846109341</v>
      </c>
    </row>
    <row r="71" spans="1:73" x14ac:dyDescent="0.2">
      <c r="A71" s="84" t="s">
        <v>115</v>
      </c>
      <c r="B71" s="12">
        <f>_xlfn.IFNA(VLOOKUP($A71,'I-EmEC'!$A:$DD,MATCH(B$1,'I-EmEC'!$A$1:$DD$1,0),FALSE),"")</f>
        <v>47.242647058823529</v>
      </c>
      <c r="C71" s="11">
        <f>_xlfn.IFNA(VLOOKUP($A71,'I-EmEC'!$A:$DD,MATCH(C$1,'I-EmEC'!$A$1:$DD$1,0),FALSE),"")</f>
        <v>40.148698884758367</v>
      </c>
      <c r="D71" s="11" t="str">
        <f>_xlfn.IFNA(VLOOKUP($A71,'I-EmEC'!$A:$DD,MATCH(D$1,'I-EmEC'!$A$1:$DD$1,0),FALSE),"")</f>
        <v/>
      </c>
      <c r="E71" s="11" t="str">
        <f>_xlfn.IFNA(VLOOKUP($A71,'I-EmEC'!$A:$DD,MATCH(E$1,'I-EmEC'!$A$1:$DD$1,0),FALSE),"")</f>
        <v/>
      </c>
      <c r="F71" s="11">
        <f>_xlfn.IFNA(VLOOKUP($A71,'I-EmEC'!$A:$DD,MATCH(F$1,'I-EmEC'!$A$1:$DD$1,0),FALSE),"")</f>
        <v>32.032854209445581</v>
      </c>
      <c r="G71" s="11">
        <f>_xlfn.IFNA(VLOOKUP($A71,'I-EmEC'!$A:$DD,MATCH(G$1,'I-EmEC'!$A$1:$DD$1,0),FALSE),"")</f>
        <v>33.954451345755693</v>
      </c>
      <c r="H71" s="11">
        <f>_xlfn.IFNA(VLOOKUP($A71,'I-EmEC'!$A:$DD,MATCH(H$1,'I-EmEC'!$A$1:$DD$1,0),FALSE),"")</f>
        <v>33.954451345755693</v>
      </c>
      <c r="I71" s="11">
        <f>_xlfn.IFNA(VLOOKUP($A71,'I-EmEC'!$A:$DD,MATCH(I$1,'I-EmEC'!$A$1:$DD$1,0),FALSE),"")</f>
        <v>31.594202898550726</v>
      </c>
      <c r="J71" s="11" t="str">
        <f>_xlfn.IFNA(VLOOKUP($A71,'I-EmEC'!$A:$DD,MATCH(J$1,'I-EmEC'!$A$1:$DD$1,0),FALSE),"")</f>
        <v/>
      </c>
      <c r="K71" s="11" t="str">
        <f>_xlfn.IFNA(VLOOKUP($A71,'I-EmEC'!$A:$DD,MATCH(K$1,'I-EmEC'!$A$1:$DD$1,0),FALSE),"")</f>
        <v/>
      </c>
      <c r="L71" s="11" t="str">
        <f>_xlfn.IFNA(VLOOKUP($A71,'I-EmEC'!$A:$DD,MATCH(L$1,'I-EmEC'!$A$1:$DD$1,0),FALSE),"")</f>
        <v/>
      </c>
      <c r="M71" s="11" t="str">
        <f>_xlfn.IFNA(VLOOKUP($A71,'I-EmEC'!$A:$DD,MATCH(M$1,'I-EmEC'!$A$1:$DD$1,0),FALSE),"")</f>
        <v/>
      </c>
      <c r="N71" s="11" t="str">
        <f>_xlfn.IFNA(VLOOKUP($A71,'I-EmEC'!$A:$DD,MATCH(N$1,'I-EmEC'!$A$1:$DD$1,0),FALSE),"")</f>
        <v/>
      </c>
      <c r="O71" s="11" t="str">
        <f>_xlfn.IFNA(VLOOKUP($A71,'I-EmEC'!$A:$DD,MATCH(O$1,'I-EmEC'!$A$1:$DD$1,0),FALSE),"")</f>
        <v/>
      </c>
      <c r="P71" s="9">
        <f>_xlfn.IFNA(VLOOKUP($A71,'I-EmEC'!$A:$DD,MATCH(P$1,'I-EmEC'!$A$1:$DD$1,0),FALSE),"")</f>
        <v>6.04</v>
      </c>
      <c r="Q71" s="10">
        <f>_xlfn.IFNA(VLOOKUP($A71,'I-EmEC'!$A:$DD,MATCH(Q$1,'I-EmEC'!$A$1:$DD$1,0),FALSE),"")</f>
        <v>5.96</v>
      </c>
      <c r="R71" s="10" t="str">
        <f>_xlfn.IFNA(VLOOKUP($A71,'I-EmEC'!$A:$DD,MATCH(R$1,'I-EmEC'!$A$1:$DD$1,0),FALSE),"")</f>
        <v/>
      </c>
      <c r="S71" s="10" t="str">
        <f>_xlfn.IFNA(VLOOKUP($A71,'I-EmEC'!$A:$DD,MATCH(S$1,'I-EmEC'!$A$1:$DD$1,0),FALSE),"")</f>
        <v/>
      </c>
      <c r="T71" s="10">
        <f>_xlfn.IFNA(VLOOKUP($A71,'I-EmEC'!$A:$DD,MATCH(T$1,'I-EmEC'!$A$1:$DD$1,0),FALSE),"")</f>
        <v>5.65</v>
      </c>
      <c r="U71" s="10">
        <f>_xlfn.IFNA(VLOOKUP($A71,'I-EmEC'!$A:$DD,MATCH(U$1,'I-EmEC'!$A$1:$DD$1,0),FALSE),"")</f>
        <v>5.67</v>
      </c>
      <c r="V71" s="10">
        <f>_xlfn.IFNA(VLOOKUP($A71,'I-EmEC'!$A:$DD,MATCH(V$1,'I-EmEC'!$A$1:$DD$1,0),FALSE),"")</f>
        <v>5.67</v>
      </c>
      <c r="W71" s="10">
        <f>_xlfn.IFNA(VLOOKUP($A71,'I-EmEC'!$A:$DD,MATCH(W$1,'I-EmEC'!$A$1:$DD$1,0),FALSE),"")</f>
        <v>5.56</v>
      </c>
      <c r="X71" s="10" t="str">
        <f>_xlfn.IFNA(VLOOKUP($A71,'I-EmEC'!$A:$DD,MATCH(X$1,'I-EmEC'!$A$1:$DD$1,0),FALSE),"")</f>
        <v/>
      </c>
      <c r="Y71" s="10" t="str">
        <f>_xlfn.IFNA(VLOOKUP($A71,'I-EmEC'!$A:$DD,MATCH(Y$1,'I-EmEC'!$A$1:$DD$1,0),FALSE),"")</f>
        <v/>
      </c>
      <c r="Z71" s="10" t="str">
        <f>_xlfn.IFNA(VLOOKUP($A71,'I-EmEC'!$A:$DD,MATCH(Z$1,'I-EmEC'!$A$1:$DD$1,0),FALSE),"")</f>
        <v/>
      </c>
      <c r="AA71" s="10" t="str">
        <f>_xlfn.IFNA(VLOOKUP($A71,'I-EmEC'!$A:$DD,MATCH(AA$1,'I-EmEC'!$A$1:$DD$1,0),FALSE),"")</f>
        <v/>
      </c>
      <c r="AB71" s="10" t="str">
        <f>_xlfn.IFNA(VLOOKUP($A71,'I-EmEC'!$A:$DD,MATCH(AB$1,'I-EmEC'!$A$1:$DD$1,0),FALSE),"")</f>
        <v/>
      </c>
      <c r="AC71" s="10" t="str">
        <f>_xlfn.IFNA(VLOOKUP($A71,'I-EmEC'!$A:$DD,MATCH(AC$1,'I-EmEC'!$A$1:$DD$1,0),FALSE),"")</f>
        <v/>
      </c>
      <c r="AD71" s="9">
        <f t="shared" si="63"/>
        <v>7.7143342236331147</v>
      </c>
      <c r="AE71" s="10">
        <f t="shared" si="64"/>
        <v>7.5636714754845427</v>
      </c>
      <c r="AF71" s="10" t="str">
        <f t="shared" si="65"/>
        <v/>
      </c>
      <c r="AG71" s="10" t="str">
        <f t="shared" si="66"/>
        <v/>
      </c>
      <c r="AH71" s="10">
        <f t="shared" si="67"/>
        <v>7.1555956371398288</v>
      </c>
      <c r="AI71" s="10">
        <f t="shared" si="68"/>
        <v>7.2008967172961862</v>
      </c>
      <c r="AJ71" s="10">
        <f t="shared" si="69"/>
        <v>7.2008967172961862</v>
      </c>
      <c r="AK71" s="10">
        <f t="shared" si="70"/>
        <v>7.0596074028673499</v>
      </c>
      <c r="AL71" s="10" t="str">
        <f t="shared" si="71"/>
        <v/>
      </c>
      <c r="AM71" s="10" t="str">
        <f t="shared" si="72"/>
        <v/>
      </c>
      <c r="AN71" s="10" t="str">
        <f t="shared" si="73"/>
        <v/>
      </c>
      <c r="AO71" s="10" t="str">
        <f t="shared" si="74"/>
        <v/>
      </c>
      <c r="AP71" s="10" t="str">
        <f t="shared" si="75"/>
        <v/>
      </c>
      <c r="AQ71" s="10" t="str">
        <f t="shared" si="76"/>
        <v/>
      </c>
      <c r="AR71" s="21">
        <f t="shared" si="77"/>
        <v>7.7143342236331147</v>
      </c>
      <c r="AS71" s="11">
        <f t="shared" si="78"/>
        <v>7.2008967172961862</v>
      </c>
      <c r="AT71" s="11" t="str">
        <f t="shared" si="79"/>
        <v/>
      </c>
      <c r="AU71" s="11" t="str">
        <f t="shared" si="80"/>
        <v/>
      </c>
      <c r="AV71" s="12">
        <f t="shared" si="81"/>
        <v>7.7143342236331147</v>
      </c>
      <c r="AW71" s="11">
        <f t="shared" si="82"/>
        <v>7.1542491186498873</v>
      </c>
      <c r="AX71" s="11" t="str">
        <f t="shared" si="83"/>
        <v/>
      </c>
      <c r="AY71" s="11" t="str">
        <f t="shared" si="84"/>
        <v/>
      </c>
      <c r="AZ71" s="27">
        <f t="shared" si="85"/>
        <v>1</v>
      </c>
      <c r="BA71" s="10">
        <f t="shared" si="86"/>
        <v>0.76988456350030421</v>
      </c>
      <c r="BB71" s="10" t="str">
        <f t="shared" si="87"/>
        <v/>
      </c>
      <c r="BC71" s="10" t="str">
        <f t="shared" si="88"/>
        <v/>
      </c>
      <c r="BD71" s="10">
        <f t="shared" si="89"/>
        <v>0.14660806801867629</v>
      </c>
      <c r="BE71" s="10">
        <f t="shared" si="90"/>
        <v>0.21579887969700876</v>
      </c>
      <c r="BF71" s="10">
        <f t="shared" si="91"/>
        <v>0.21579887969700876</v>
      </c>
      <c r="BG71" s="10">
        <f t="shared" si="92"/>
        <v>0</v>
      </c>
      <c r="BH71" s="10" t="str">
        <f t="shared" si="93"/>
        <v/>
      </c>
      <c r="BI71" s="10" t="str">
        <f t="shared" si="94"/>
        <v/>
      </c>
      <c r="BJ71" s="10" t="str">
        <f t="shared" si="95"/>
        <v/>
      </c>
      <c r="BK71" s="10" t="str">
        <f t="shared" si="96"/>
        <v/>
      </c>
      <c r="BL71" s="10" t="str">
        <f t="shared" si="97"/>
        <v/>
      </c>
      <c r="BM71" s="10" t="str">
        <f t="shared" si="98"/>
        <v/>
      </c>
      <c r="BN71" s="21">
        <f t="shared" si="99"/>
        <v>1</v>
      </c>
      <c r="BO71" s="11">
        <f t="shared" si="100"/>
        <v>0.21579887969700876</v>
      </c>
      <c r="BP71" s="11" t="str">
        <f t="shared" si="101"/>
        <v/>
      </c>
      <c r="BQ71" s="11" t="str">
        <f t="shared" si="102"/>
        <v/>
      </c>
      <c r="BR71" s="12">
        <f t="shared" si="103"/>
        <v>1</v>
      </c>
      <c r="BS71" s="11">
        <f t="shared" si="104"/>
        <v>0.14455145685317344</v>
      </c>
      <c r="BT71" s="11" t="str">
        <f t="shared" si="105"/>
        <v/>
      </c>
      <c r="BU71" s="11" t="str">
        <f t="shared" si="106"/>
        <v/>
      </c>
    </row>
    <row r="72" spans="1:73" x14ac:dyDescent="0.2">
      <c r="A72" s="84" t="s">
        <v>116</v>
      </c>
      <c r="B72" s="12" t="str">
        <f>_xlfn.IFNA(VLOOKUP($A72,'I-EmEC'!$A:$DD,MATCH(B$1,'I-EmEC'!$A$1:$DD$1,0),FALSE),"")</f>
        <v/>
      </c>
      <c r="C72" s="11" t="str">
        <f>_xlfn.IFNA(VLOOKUP($A72,'I-EmEC'!$A:$DD,MATCH(C$1,'I-EmEC'!$A$1:$DD$1,0),FALSE),"")</f>
        <v/>
      </c>
      <c r="D72" s="11">
        <f>_xlfn.IFNA(VLOOKUP($A72,'I-EmEC'!$A:$DD,MATCH(D$1,'I-EmEC'!$A$1:$DD$1,0),FALSE),"")</f>
        <v>78.529980657640223</v>
      </c>
      <c r="E72" s="11">
        <f>_xlfn.IFNA(VLOOKUP($A72,'I-EmEC'!$A:$DD,MATCH(E$1,'I-EmEC'!$A$1:$DD$1,0),FALSE),"")</f>
        <v>78.529980657640223</v>
      </c>
      <c r="F72" s="11">
        <f>_xlfn.IFNA(VLOOKUP($A72,'I-EmEC'!$A:$DD,MATCH(F$1,'I-EmEC'!$A$1:$DD$1,0),FALSE),"")</f>
        <v>75.359342915811098</v>
      </c>
      <c r="G72" s="11">
        <f>_xlfn.IFNA(VLOOKUP($A72,'I-EmEC'!$A:$DD,MATCH(G$1,'I-EmEC'!$A$1:$DD$1,0),FALSE),"")</f>
        <v>59.834368530020704</v>
      </c>
      <c r="H72" s="11">
        <f>_xlfn.IFNA(VLOOKUP($A72,'I-EmEC'!$A:$DD,MATCH(H$1,'I-EmEC'!$A$1:$DD$1,0),FALSE),"")</f>
        <v>59.834368530020704</v>
      </c>
      <c r="I72" s="11">
        <f>_xlfn.IFNA(VLOOKUP($A72,'I-EmEC'!$A:$DD,MATCH(I$1,'I-EmEC'!$A$1:$DD$1,0),FALSE),"")</f>
        <v>21.739130434782609</v>
      </c>
      <c r="J72" s="11" t="str">
        <f>_xlfn.IFNA(VLOOKUP($A72,'I-EmEC'!$A:$DD,MATCH(J$1,'I-EmEC'!$A$1:$DD$1,0),FALSE),"")</f>
        <v/>
      </c>
      <c r="K72" s="11" t="str">
        <f>_xlfn.IFNA(VLOOKUP($A72,'I-EmEC'!$A:$DD,MATCH(K$1,'I-EmEC'!$A$1:$DD$1,0),FALSE),"")</f>
        <v/>
      </c>
      <c r="L72" s="11">
        <f>_xlfn.IFNA(VLOOKUP($A72,'I-EmEC'!$A:$DD,MATCH(L$1,'I-EmEC'!$A$1:$DD$1,0),FALSE),"")</f>
        <v>30.337078651685392</v>
      </c>
      <c r="M72" s="11" t="str">
        <f>_xlfn.IFNA(VLOOKUP($A72,'I-EmEC'!$A:$DD,MATCH(M$1,'I-EmEC'!$A$1:$DD$1,0),FALSE),"")</f>
        <v/>
      </c>
      <c r="N72" s="11">
        <f>_xlfn.IFNA(VLOOKUP($A72,'I-EmEC'!$A:$DD,MATCH(N$1,'I-EmEC'!$A$1:$DD$1,0),FALSE),"")</f>
        <v>12.952380952380953</v>
      </c>
      <c r="O72" s="11" t="str">
        <f>_xlfn.IFNA(VLOOKUP($A72,'I-EmEC'!$A:$DD,MATCH(O$1,'I-EmEC'!$A$1:$DD$1,0),FALSE),"")</f>
        <v/>
      </c>
      <c r="P72" s="9" t="str">
        <f>_xlfn.IFNA(VLOOKUP($A72,'I-EmEC'!$A:$DD,MATCH(P$1,'I-EmEC'!$A$1:$DD$1,0),FALSE),"")</f>
        <v/>
      </c>
      <c r="Q72" s="10" t="str">
        <f>_xlfn.IFNA(VLOOKUP($A72,'I-EmEC'!$A:$DD,MATCH(Q$1,'I-EmEC'!$A$1:$DD$1,0),FALSE),"")</f>
        <v/>
      </c>
      <c r="R72" s="10">
        <f>_xlfn.IFNA(VLOOKUP($A72,'I-EmEC'!$A:$DD,MATCH(R$1,'I-EmEC'!$A$1:$DD$1,0),FALSE),"")</f>
        <v>6.88</v>
      </c>
      <c r="S72" s="10">
        <f>_xlfn.IFNA(VLOOKUP($A72,'I-EmEC'!$A:$DD,MATCH(S$1,'I-EmEC'!$A$1:$DD$1,0),FALSE),"")</f>
        <v>6.88</v>
      </c>
      <c r="T72" s="10">
        <f>_xlfn.IFNA(VLOOKUP($A72,'I-EmEC'!$A:$DD,MATCH(T$1,'I-EmEC'!$A$1:$DD$1,0),FALSE),"")</f>
        <v>6.76</v>
      </c>
      <c r="U72" s="10">
        <f>_xlfn.IFNA(VLOOKUP($A72,'I-EmEC'!$A:$DD,MATCH(U$1,'I-EmEC'!$A$1:$DD$1,0),FALSE),"")</f>
        <v>6.33</v>
      </c>
      <c r="V72" s="10">
        <f>_xlfn.IFNA(VLOOKUP($A72,'I-EmEC'!$A:$DD,MATCH(V$1,'I-EmEC'!$A$1:$DD$1,0),FALSE),"")</f>
        <v>6.33</v>
      </c>
      <c r="W72" s="10">
        <f>_xlfn.IFNA(VLOOKUP($A72,'I-EmEC'!$A:$DD,MATCH(W$1,'I-EmEC'!$A$1:$DD$1,0),FALSE),"")</f>
        <v>6.17</v>
      </c>
      <c r="X72" s="10" t="str">
        <f>_xlfn.IFNA(VLOOKUP($A72,'I-EmEC'!$A:$DD,MATCH(X$1,'I-EmEC'!$A$1:$DD$1,0),FALSE),"")</f>
        <v/>
      </c>
      <c r="Y72" s="10" t="str">
        <f>_xlfn.IFNA(VLOOKUP($A72,'I-EmEC'!$A:$DD,MATCH(Y$1,'I-EmEC'!$A$1:$DD$1,0),FALSE),"")</f>
        <v/>
      </c>
      <c r="Z72" s="10">
        <f>_xlfn.IFNA(VLOOKUP($A72,'I-EmEC'!$A:$DD,MATCH(Z$1,'I-EmEC'!$A$1:$DD$1,0),FALSE),"")</f>
        <v>6.12</v>
      </c>
      <c r="AA72" s="10" t="str">
        <f>_xlfn.IFNA(VLOOKUP($A72,'I-EmEC'!$A:$DD,MATCH(AA$1,'I-EmEC'!$A$1:$DD$1,0),FALSE),"")</f>
        <v/>
      </c>
      <c r="AB72" s="10">
        <f>_xlfn.IFNA(VLOOKUP($A72,'I-EmEC'!$A:$DD,MATCH(AB$1,'I-EmEC'!$A$1:$DD$1,0),FALSE),"")</f>
        <v>5.75</v>
      </c>
      <c r="AC72" s="10" t="str">
        <f>_xlfn.IFNA(VLOOKUP($A72,'I-EmEC'!$A:$DD,MATCH(AC$1,'I-EmEC'!$A$1:$DD$1,0),FALSE),"")</f>
        <v/>
      </c>
      <c r="AD72" s="9" t="str">
        <f t="shared" si="63"/>
        <v/>
      </c>
      <c r="AE72" s="10" t="str">
        <f t="shared" si="64"/>
        <v/>
      </c>
      <c r="AF72" s="10">
        <f t="shared" si="65"/>
        <v>8.775035490483253</v>
      </c>
      <c r="AG72" s="10">
        <f t="shared" si="66"/>
        <v>8.775035490483253</v>
      </c>
      <c r="AH72" s="10">
        <f t="shared" si="67"/>
        <v>8.6371371030374551</v>
      </c>
      <c r="AI72" s="10">
        <f t="shared" si="68"/>
        <v>8.1069507120050357</v>
      </c>
      <c r="AJ72" s="10">
        <f t="shared" si="69"/>
        <v>8.1069507120050357</v>
      </c>
      <c r="AK72" s="10">
        <f t="shared" si="70"/>
        <v>7.5072421683184265</v>
      </c>
      <c r="AL72" s="10" t="str">
        <f t="shared" si="71"/>
        <v/>
      </c>
      <c r="AM72" s="10" t="str">
        <f t="shared" si="72"/>
        <v/>
      </c>
      <c r="AN72" s="10">
        <f t="shared" si="73"/>
        <v>7.6019737575140756</v>
      </c>
      <c r="AO72" s="10" t="str">
        <f t="shared" si="74"/>
        <v/>
      </c>
      <c r="AP72" s="10">
        <f t="shared" si="75"/>
        <v>6.8623496093002805</v>
      </c>
      <c r="AQ72" s="10" t="str">
        <f t="shared" si="76"/>
        <v/>
      </c>
      <c r="AR72" s="21" t="str">
        <f t="shared" si="77"/>
        <v/>
      </c>
      <c r="AS72" s="11">
        <f t="shared" si="78"/>
        <v>8.775035490483253</v>
      </c>
      <c r="AT72" s="11">
        <f t="shared" si="79"/>
        <v>7.6019737575140756</v>
      </c>
      <c r="AU72" s="11">
        <f t="shared" si="80"/>
        <v>6.8623496093002805</v>
      </c>
      <c r="AV72" s="12" t="str">
        <f t="shared" si="81"/>
        <v/>
      </c>
      <c r="AW72" s="11">
        <f t="shared" si="82"/>
        <v>8.3180586127220781</v>
      </c>
      <c r="AX72" s="11">
        <f t="shared" si="83"/>
        <v>7.6019737575140756</v>
      </c>
      <c r="AY72" s="11">
        <f t="shared" si="84"/>
        <v>6.8623496093002805</v>
      </c>
      <c r="AZ72" s="27" t="str">
        <f t="shared" si="85"/>
        <v/>
      </c>
      <c r="BA72" s="10" t="str">
        <f t="shared" si="86"/>
        <v/>
      </c>
      <c r="BB72" s="10">
        <f t="shared" si="87"/>
        <v>1</v>
      </c>
      <c r="BC72" s="10">
        <f t="shared" si="88"/>
        <v>1</v>
      </c>
      <c r="BD72" s="10">
        <f t="shared" si="89"/>
        <v>0.92790327528297034</v>
      </c>
      <c r="BE72" s="10">
        <f t="shared" si="90"/>
        <v>0.65070857423540185</v>
      </c>
      <c r="BF72" s="10">
        <f t="shared" si="91"/>
        <v>0.65070857423540185</v>
      </c>
      <c r="BG72" s="10">
        <f t="shared" si="92"/>
        <v>0.33716595357481699</v>
      </c>
      <c r="BH72" s="10" t="str">
        <f t="shared" si="93"/>
        <v/>
      </c>
      <c r="BI72" s="10" t="str">
        <f t="shared" si="94"/>
        <v/>
      </c>
      <c r="BJ72" s="10">
        <f t="shared" si="95"/>
        <v>0.38669399690258949</v>
      </c>
      <c r="BK72" s="10" t="str">
        <f t="shared" si="96"/>
        <v/>
      </c>
      <c r="BL72" s="10">
        <f t="shared" si="97"/>
        <v>0</v>
      </c>
      <c r="BM72" s="10" t="str">
        <f t="shared" si="98"/>
        <v/>
      </c>
      <c r="BN72" s="21" t="str">
        <f t="shared" si="99"/>
        <v/>
      </c>
      <c r="BO72" s="11">
        <f t="shared" si="100"/>
        <v>1</v>
      </c>
      <c r="BP72" s="11">
        <f t="shared" si="101"/>
        <v>0.38669399690258949</v>
      </c>
      <c r="BQ72" s="11">
        <f t="shared" si="102"/>
        <v>0</v>
      </c>
      <c r="BR72" s="12" t="str">
        <f t="shared" si="103"/>
        <v/>
      </c>
      <c r="BS72" s="11">
        <f t="shared" si="104"/>
        <v>0.76108106288809851</v>
      </c>
      <c r="BT72" s="11">
        <f t="shared" si="105"/>
        <v>0.38669399690258949</v>
      </c>
      <c r="BU72" s="11">
        <f t="shared" si="106"/>
        <v>0</v>
      </c>
    </row>
    <row r="73" spans="1:73" x14ac:dyDescent="0.2">
      <c r="A73" s="84" t="s">
        <v>117</v>
      </c>
      <c r="B73" s="12" t="str">
        <f>_xlfn.IFNA(VLOOKUP($A73,'I-EmEC'!$A:$DD,MATCH(B$1,'I-EmEC'!$A$1:$DD$1,0),FALSE),"")</f>
        <v/>
      </c>
      <c r="C73" s="11" t="str">
        <f>_xlfn.IFNA(VLOOKUP($A73,'I-EmEC'!$A:$DD,MATCH(C$1,'I-EmEC'!$A$1:$DD$1,0),FALSE),"")</f>
        <v/>
      </c>
      <c r="D73" s="11">
        <f>_xlfn.IFNA(VLOOKUP($A73,'I-EmEC'!$A:$DD,MATCH(D$1,'I-EmEC'!$A$1:$DD$1,0),FALSE),"")</f>
        <v>40.812379110251449</v>
      </c>
      <c r="E73" s="11">
        <f>_xlfn.IFNA(VLOOKUP($A73,'I-EmEC'!$A:$DD,MATCH(E$1,'I-EmEC'!$A$1:$DD$1,0),FALSE),"")</f>
        <v>40.812379110251449</v>
      </c>
      <c r="F73" s="11">
        <f>_xlfn.IFNA(VLOOKUP($A73,'I-EmEC'!$A:$DD,MATCH(F$1,'I-EmEC'!$A$1:$DD$1,0),FALSE),"")</f>
        <v>33.059548254620125</v>
      </c>
      <c r="G73" s="11">
        <f>_xlfn.IFNA(VLOOKUP($A73,'I-EmEC'!$A:$DD,MATCH(G$1,'I-EmEC'!$A$1:$DD$1,0),FALSE),"")</f>
        <v>15.734989648033126</v>
      </c>
      <c r="H73" s="11">
        <f>_xlfn.IFNA(VLOOKUP($A73,'I-EmEC'!$A:$DD,MATCH(H$1,'I-EmEC'!$A$1:$DD$1,0),FALSE),"")</f>
        <v>15.734989648033126</v>
      </c>
      <c r="I73" s="11" t="str">
        <f>_xlfn.IFNA(VLOOKUP($A73,'I-EmEC'!$A:$DD,MATCH(I$1,'I-EmEC'!$A$1:$DD$1,0),FALSE),"")</f>
        <v/>
      </c>
      <c r="J73" s="11" t="str">
        <f>_xlfn.IFNA(VLOOKUP($A73,'I-EmEC'!$A:$DD,MATCH(J$1,'I-EmEC'!$A$1:$DD$1,0),FALSE),"")</f>
        <v/>
      </c>
      <c r="K73" s="11" t="str">
        <f>_xlfn.IFNA(VLOOKUP($A73,'I-EmEC'!$A:$DD,MATCH(K$1,'I-EmEC'!$A$1:$DD$1,0),FALSE),"")</f>
        <v/>
      </c>
      <c r="L73" s="11" t="str">
        <f>_xlfn.IFNA(VLOOKUP($A73,'I-EmEC'!$A:$DD,MATCH(L$1,'I-EmEC'!$A$1:$DD$1,0),FALSE),"")</f>
        <v/>
      </c>
      <c r="M73" s="11">
        <f>_xlfn.IFNA(VLOOKUP($A73,'I-EmEC'!$A:$DD,MATCH(M$1,'I-EmEC'!$A$1:$DD$1,0),FALSE),"")</f>
        <v>15.581854043392504</v>
      </c>
      <c r="N73" s="11" t="str">
        <f>_xlfn.IFNA(VLOOKUP($A73,'I-EmEC'!$A:$DD,MATCH(N$1,'I-EmEC'!$A$1:$DD$1,0),FALSE),"")</f>
        <v/>
      </c>
      <c r="O73" s="11" t="str">
        <f>_xlfn.IFNA(VLOOKUP($A73,'I-EmEC'!$A:$DD,MATCH(O$1,'I-EmEC'!$A$1:$DD$1,0),FALSE),"")</f>
        <v/>
      </c>
      <c r="P73" s="9" t="str">
        <f>_xlfn.IFNA(VLOOKUP($A73,'I-EmEC'!$A:$DD,MATCH(P$1,'I-EmEC'!$A$1:$DD$1,0),FALSE),"")</f>
        <v/>
      </c>
      <c r="Q73" s="10" t="str">
        <f>_xlfn.IFNA(VLOOKUP($A73,'I-EmEC'!$A:$DD,MATCH(Q$1,'I-EmEC'!$A$1:$DD$1,0),FALSE),"")</f>
        <v/>
      </c>
      <c r="R73" s="10">
        <f>_xlfn.IFNA(VLOOKUP($A73,'I-EmEC'!$A:$DD,MATCH(R$1,'I-EmEC'!$A$1:$DD$1,0),FALSE),"")</f>
        <v>7.44</v>
      </c>
      <c r="S73" s="10">
        <f>_xlfn.IFNA(VLOOKUP($A73,'I-EmEC'!$A:$DD,MATCH(S$1,'I-EmEC'!$A$1:$DD$1,0),FALSE),"")</f>
        <v>7.44</v>
      </c>
      <c r="T73" s="10">
        <f>_xlfn.IFNA(VLOOKUP($A73,'I-EmEC'!$A:$DD,MATCH(T$1,'I-EmEC'!$A$1:$DD$1,0),FALSE),"")</f>
        <v>7.41</v>
      </c>
      <c r="U73" s="10">
        <f>_xlfn.IFNA(VLOOKUP($A73,'I-EmEC'!$A:$DD,MATCH(U$1,'I-EmEC'!$A$1:$DD$1,0),FALSE),"")</f>
        <v>6.71</v>
      </c>
      <c r="V73" s="10">
        <f>_xlfn.IFNA(VLOOKUP($A73,'I-EmEC'!$A:$DD,MATCH(V$1,'I-EmEC'!$A$1:$DD$1,0),FALSE),"")</f>
        <v>6.71</v>
      </c>
      <c r="W73" s="10" t="str">
        <f>_xlfn.IFNA(VLOOKUP($A73,'I-EmEC'!$A:$DD,MATCH(W$1,'I-EmEC'!$A$1:$DD$1,0),FALSE),"")</f>
        <v/>
      </c>
      <c r="X73" s="10" t="str">
        <f>_xlfn.IFNA(VLOOKUP($A73,'I-EmEC'!$A:$DD,MATCH(X$1,'I-EmEC'!$A$1:$DD$1,0),FALSE),"")</f>
        <v/>
      </c>
      <c r="Y73" s="10" t="str">
        <f>_xlfn.IFNA(VLOOKUP($A73,'I-EmEC'!$A:$DD,MATCH(Y$1,'I-EmEC'!$A$1:$DD$1,0),FALSE),"")</f>
        <v/>
      </c>
      <c r="Z73" s="10" t="str">
        <f>_xlfn.IFNA(VLOOKUP($A73,'I-EmEC'!$A:$DD,MATCH(Z$1,'I-EmEC'!$A$1:$DD$1,0),FALSE),"")</f>
        <v/>
      </c>
      <c r="AA73" s="10">
        <f>_xlfn.IFNA(VLOOKUP($A73,'I-EmEC'!$A:$DD,MATCH(AA$1,'I-EmEC'!$A$1:$DD$1,0),FALSE),"")</f>
        <v>6.9</v>
      </c>
      <c r="AB73" s="10" t="str">
        <f>_xlfn.IFNA(VLOOKUP($A73,'I-EmEC'!$A:$DD,MATCH(AB$1,'I-EmEC'!$A$1:$DD$1,0),FALSE),"")</f>
        <v/>
      </c>
      <c r="AC73" s="10" t="str">
        <f>_xlfn.IFNA(VLOOKUP($A73,'I-EmEC'!$A:$DD,MATCH(AC$1,'I-EmEC'!$A$1:$DD$1,0),FALSE),"")</f>
        <v/>
      </c>
      <c r="AD73" s="9" t="str">
        <f t="shared" si="63"/>
        <v/>
      </c>
      <c r="AE73" s="10" t="str">
        <f t="shared" si="64"/>
        <v/>
      </c>
      <c r="AF73" s="10">
        <f t="shared" si="65"/>
        <v>9.050791912203751</v>
      </c>
      <c r="AG73" s="10">
        <f t="shared" si="66"/>
        <v>9.050791912203751</v>
      </c>
      <c r="AH73" s="10">
        <f t="shared" si="67"/>
        <v>8.9292969148172148</v>
      </c>
      <c r="AI73" s="10">
        <f t="shared" si="68"/>
        <v>7.9068664615292796</v>
      </c>
      <c r="AJ73" s="10">
        <f t="shared" si="69"/>
        <v>7.9068664615292796</v>
      </c>
      <c r="AK73" s="10" t="str">
        <f t="shared" si="70"/>
        <v/>
      </c>
      <c r="AL73" s="10" t="str">
        <f t="shared" si="71"/>
        <v/>
      </c>
      <c r="AM73" s="10" t="str">
        <f t="shared" si="72"/>
        <v/>
      </c>
      <c r="AN73" s="10" t="str">
        <f t="shared" si="73"/>
        <v/>
      </c>
      <c r="AO73" s="10">
        <f t="shared" si="74"/>
        <v>8.0926191319571057</v>
      </c>
      <c r="AP73" s="10" t="str">
        <f t="shared" si="75"/>
        <v/>
      </c>
      <c r="AQ73" s="10" t="str">
        <f t="shared" si="76"/>
        <v/>
      </c>
      <c r="AR73" s="21" t="str">
        <f t="shared" si="77"/>
        <v/>
      </c>
      <c r="AS73" s="11">
        <f t="shared" si="78"/>
        <v>9.050791912203751</v>
      </c>
      <c r="AT73" s="11">
        <f t="shared" si="79"/>
        <v>8.0926191319571057</v>
      </c>
      <c r="AU73" s="11" t="str">
        <f t="shared" si="80"/>
        <v/>
      </c>
      <c r="AV73" s="12" t="str">
        <f t="shared" si="81"/>
        <v/>
      </c>
      <c r="AW73" s="11">
        <f t="shared" si="82"/>
        <v>8.5689227324566559</v>
      </c>
      <c r="AX73" s="11">
        <f t="shared" si="83"/>
        <v>8.0926191319571057</v>
      </c>
      <c r="AY73" s="11" t="str">
        <f t="shared" si="84"/>
        <v/>
      </c>
      <c r="AZ73" s="27" t="str">
        <f t="shared" si="85"/>
        <v/>
      </c>
      <c r="BA73" s="10" t="str">
        <f t="shared" si="86"/>
        <v/>
      </c>
      <c r="BB73" s="10">
        <f t="shared" si="87"/>
        <v>1</v>
      </c>
      <c r="BC73" s="10">
        <f t="shared" si="88"/>
        <v>1</v>
      </c>
      <c r="BD73" s="10">
        <f t="shared" si="89"/>
        <v>0.89379115805588427</v>
      </c>
      <c r="BE73" s="10">
        <f t="shared" si="90"/>
        <v>0</v>
      </c>
      <c r="BF73" s="10">
        <f t="shared" si="91"/>
        <v>0</v>
      </c>
      <c r="BG73" s="10" t="str">
        <f t="shared" si="92"/>
        <v/>
      </c>
      <c r="BH73" s="10" t="str">
        <f t="shared" si="93"/>
        <v/>
      </c>
      <c r="BI73" s="10" t="str">
        <f t="shared" si="94"/>
        <v/>
      </c>
      <c r="BJ73" s="10" t="str">
        <f t="shared" si="95"/>
        <v/>
      </c>
      <c r="BK73" s="10">
        <f t="shared" si="96"/>
        <v>0.16238179709901915</v>
      </c>
      <c r="BL73" s="10" t="str">
        <f t="shared" si="97"/>
        <v/>
      </c>
      <c r="BM73" s="10" t="str">
        <f t="shared" si="98"/>
        <v/>
      </c>
      <c r="BN73" s="21" t="str">
        <f t="shared" si="99"/>
        <v/>
      </c>
      <c r="BO73" s="11">
        <f t="shared" si="100"/>
        <v>1</v>
      </c>
      <c r="BP73" s="11">
        <f t="shared" si="101"/>
        <v>0.16238179709901915</v>
      </c>
      <c r="BQ73" s="11" t="str">
        <f t="shared" si="102"/>
        <v/>
      </c>
      <c r="BR73" s="12" t="str">
        <f t="shared" si="103"/>
        <v/>
      </c>
      <c r="BS73" s="11">
        <f t="shared" si="104"/>
        <v>0.57875823161117679</v>
      </c>
      <c r="BT73" s="11">
        <f t="shared" si="105"/>
        <v>0.16238179709901915</v>
      </c>
      <c r="BU73" s="11" t="str">
        <f t="shared" si="106"/>
        <v/>
      </c>
    </row>
    <row r="74" spans="1:73" x14ac:dyDescent="0.2">
      <c r="A74" s="84" t="s">
        <v>119</v>
      </c>
      <c r="B74" s="12">
        <f>_xlfn.IFNA(VLOOKUP($A74,'I-EmEC'!$A:$DD,MATCH(B$1,'I-EmEC'!$A$1:$DD$1,0),FALSE),"")</f>
        <v>71.507352941176478</v>
      </c>
      <c r="C74" s="11">
        <f>_xlfn.IFNA(VLOOKUP($A74,'I-EmEC'!$A:$DD,MATCH(C$1,'I-EmEC'!$A$1:$DD$1,0),FALSE),"")</f>
        <v>68.40148698884758</v>
      </c>
      <c r="D74" s="11">
        <f>_xlfn.IFNA(VLOOKUP($A74,'I-EmEC'!$A:$DD,MATCH(D$1,'I-EmEC'!$A$1:$DD$1,0),FALSE),"")</f>
        <v>69.245647969052214</v>
      </c>
      <c r="E74" s="11">
        <f>_xlfn.IFNA(VLOOKUP($A74,'I-EmEC'!$A:$DD,MATCH(E$1,'I-EmEC'!$A$1:$DD$1,0),FALSE),"")</f>
        <v>69.245647969052214</v>
      </c>
      <c r="F74" s="11">
        <f>_xlfn.IFNA(VLOOKUP($A74,'I-EmEC'!$A:$DD,MATCH(F$1,'I-EmEC'!$A$1:$DD$1,0),FALSE),"")</f>
        <v>69.199178644763862</v>
      </c>
      <c r="G74" s="11">
        <f>_xlfn.IFNA(VLOOKUP($A74,'I-EmEC'!$A:$DD,MATCH(G$1,'I-EmEC'!$A$1:$DD$1,0),FALSE),"")</f>
        <v>66.666666666666686</v>
      </c>
      <c r="H74" s="11">
        <f>_xlfn.IFNA(VLOOKUP($A74,'I-EmEC'!$A:$DD,MATCH(H$1,'I-EmEC'!$A$1:$DD$1,0),FALSE),"")</f>
        <v>66.666666666666686</v>
      </c>
      <c r="I74" s="11">
        <f>_xlfn.IFNA(VLOOKUP($A74,'I-EmEC'!$A:$DD,MATCH(I$1,'I-EmEC'!$A$1:$DD$1,0),FALSE),"")</f>
        <v>56.811594202898554</v>
      </c>
      <c r="J74" s="11">
        <f>_xlfn.IFNA(VLOOKUP($A74,'I-EmEC'!$A:$DD,MATCH(J$1,'I-EmEC'!$A$1:$DD$1,0),FALSE),"")</f>
        <v>64.271047227926076</v>
      </c>
      <c r="K74" s="11">
        <f>_xlfn.IFNA(VLOOKUP($A74,'I-EmEC'!$A:$DD,MATCH(K$1,'I-EmEC'!$A$1:$DD$1,0),FALSE),"")</f>
        <v>64.271047227926076</v>
      </c>
      <c r="L74" s="11">
        <f>_xlfn.IFNA(VLOOKUP($A74,'I-EmEC'!$A:$DD,MATCH(L$1,'I-EmEC'!$A$1:$DD$1,0),FALSE),"")</f>
        <v>69.213483146067418</v>
      </c>
      <c r="M74" s="11">
        <f>_xlfn.IFNA(VLOOKUP($A74,'I-EmEC'!$A:$DD,MATCH(M$1,'I-EmEC'!$A$1:$DD$1,0),FALSE),"")</f>
        <v>47.534516765285993</v>
      </c>
      <c r="N74" s="11">
        <f>_xlfn.IFNA(VLOOKUP($A74,'I-EmEC'!$A:$DD,MATCH(N$1,'I-EmEC'!$A$1:$DD$1,0),FALSE),"")</f>
        <v>67.238095238095227</v>
      </c>
      <c r="O74" s="11">
        <f>_xlfn.IFNA(VLOOKUP($A74,'I-EmEC'!$A:$DD,MATCH(O$1,'I-EmEC'!$A$1:$DD$1,0),FALSE),"")</f>
        <v>59.28853754940711</v>
      </c>
      <c r="P74" s="9">
        <f>_xlfn.IFNA(VLOOKUP($A74,'I-EmEC'!$A:$DD,MATCH(P$1,'I-EmEC'!$A$1:$DD$1,0),FALSE),"")</f>
        <v>7.61</v>
      </c>
      <c r="Q74" s="10">
        <f>_xlfn.IFNA(VLOOKUP($A74,'I-EmEC'!$A:$DD,MATCH(Q$1,'I-EmEC'!$A$1:$DD$1,0),FALSE),"")</f>
        <v>7.55</v>
      </c>
      <c r="R74" s="10">
        <f>_xlfn.IFNA(VLOOKUP($A74,'I-EmEC'!$A:$DD,MATCH(R$1,'I-EmEC'!$A$1:$DD$1,0),FALSE),"")</f>
        <v>7.88</v>
      </c>
      <c r="S74" s="10">
        <f>_xlfn.IFNA(VLOOKUP($A74,'I-EmEC'!$A:$DD,MATCH(S$1,'I-EmEC'!$A$1:$DD$1,0),FALSE),"")</f>
        <v>7.88</v>
      </c>
      <c r="T74" s="10">
        <f>_xlfn.IFNA(VLOOKUP($A74,'I-EmEC'!$A:$DD,MATCH(T$1,'I-EmEC'!$A$1:$DD$1,0),FALSE),"")</f>
        <v>8.33</v>
      </c>
      <c r="U74" s="10">
        <f>_xlfn.IFNA(VLOOKUP($A74,'I-EmEC'!$A:$DD,MATCH(U$1,'I-EmEC'!$A$1:$DD$1,0),FALSE),"")</f>
        <v>7.44</v>
      </c>
      <c r="V74" s="10">
        <f>_xlfn.IFNA(VLOOKUP($A74,'I-EmEC'!$A:$DD,MATCH(V$1,'I-EmEC'!$A$1:$DD$1,0),FALSE),"")</f>
        <v>7.44</v>
      </c>
      <c r="W74" s="10">
        <f>_xlfn.IFNA(VLOOKUP($A74,'I-EmEC'!$A:$DD,MATCH(W$1,'I-EmEC'!$A$1:$DD$1,0),FALSE),"")</f>
        <v>7.15</v>
      </c>
      <c r="X74" s="10">
        <f>_xlfn.IFNA(VLOOKUP($A74,'I-EmEC'!$A:$DD,MATCH(X$1,'I-EmEC'!$A$1:$DD$1,0),FALSE),"")</f>
        <v>9.39</v>
      </c>
      <c r="Y74" s="10">
        <f>_xlfn.IFNA(VLOOKUP($A74,'I-EmEC'!$A:$DD,MATCH(Y$1,'I-EmEC'!$A$1:$DD$1,0),FALSE),"")</f>
        <v>9.39</v>
      </c>
      <c r="Z74" s="10">
        <f>_xlfn.IFNA(VLOOKUP($A74,'I-EmEC'!$A:$DD,MATCH(Z$1,'I-EmEC'!$A$1:$DD$1,0),FALSE),"")</f>
        <v>9.31</v>
      </c>
      <c r="AA74" s="10">
        <f>_xlfn.IFNA(VLOOKUP($A74,'I-EmEC'!$A:$DD,MATCH(AA$1,'I-EmEC'!$A$1:$DD$1,0),FALSE),"")</f>
        <v>6.82</v>
      </c>
      <c r="AB74" s="10">
        <f>_xlfn.IFNA(VLOOKUP($A74,'I-EmEC'!$A:$DD,MATCH(AB$1,'I-EmEC'!$A$1:$DD$1,0),FALSE),"")</f>
        <v>7.46</v>
      </c>
      <c r="AC74" s="10">
        <f>_xlfn.IFNA(VLOOKUP($A74,'I-EmEC'!$A:$DD,MATCH(AC$1,'I-EmEC'!$A$1:$DD$1,0),FALSE),"")</f>
        <v>7.15</v>
      </c>
      <c r="AD74" s="9">
        <f t="shared" si="63"/>
        <v>9.464350701627529</v>
      </c>
      <c r="AE74" s="10">
        <f t="shared" si="64"/>
        <v>9.3850655430071299</v>
      </c>
      <c r="AF74" s="10">
        <f t="shared" si="65"/>
        <v>9.7203924835499329</v>
      </c>
      <c r="AG74" s="10">
        <f t="shared" si="66"/>
        <v>9.7203924835499329</v>
      </c>
      <c r="AH74" s="10">
        <f t="shared" si="67"/>
        <v>10.170100939656706</v>
      </c>
      <c r="AI74" s="10">
        <f t="shared" si="68"/>
        <v>9.2639087409443199</v>
      </c>
      <c r="AJ74" s="10">
        <f t="shared" si="69"/>
        <v>9.2639087409443199</v>
      </c>
      <c r="AK74" s="10">
        <f t="shared" si="70"/>
        <v>8.9044369762832023</v>
      </c>
      <c r="AL74" s="10">
        <f t="shared" si="71"/>
        <v>11.198015376331815</v>
      </c>
      <c r="AM74" s="10">
        <f t="shared" si="72"/>
        <v>11.198015376331815</v>
      </c>
      <c r="AN74" s="10">
        <f t="shared" si="73"/>
        <v>11.150190705519513</v>
      </c>
      <c r="AO74" s="10">
        <f t="shared" si="74"/>
        <v>8.497009083241533</v>
      </c>
      <c r="AP74" s="10">
        <f t="shared" si="75"/>
        <v>9.2876154019818653</v>
      </c>
      <c r="AQ74" s="10">
        <f t="shared" si="76"/>
        <v>8.9229707378798651</v>
      </c>
      <c r="AR74" s="21">
        <f t="shared" si="77"/>
        <v>9.464350701627529</v>
      </c>
      <c r="AS74" s="11">
        <f t="shared" si="78"/>
        <v>10.170100939656706</v>
      </c>
      <c r="AT74" s="11">
        <f t="shared" si="79"/>
        <v>11.198015376331815</v>
      </c>
      <c r="AU74" s="11">
        <f t="shared" si="80"/>
        <v>9.2876154019818653</v>
      </c>
      <c r="AV74" s="12">
        <f t="shared" si="81"/>
        <v>9.464350701627529</v>
      </c>
      <c r="AW74" s="11">
        <f t="shared" si="82"/>
        <v>9.5071900608214026</v>
      </c>
      <c r="AX74" s="11">
        <f t="shared" si="83"/>
        <v>10.510807635356169</v>
      </c>
      <c r="AY74" s="11">
        <f t="shared" si="84"/>
        <v>9.1052930699308661</v>
      </c>
      <c r="AZ74" s="27">
        <f t="shared" si="85"/>
        <v>0.35814119384343923</v>
      </c>
      <c r="BA74" s="10">
        <f t="shared" si="86"/>
        <v>0.32878726052487328</v>
      </c>
      <c r="BB74" s="10">
        <f t="shared" si="87"/>
        <v>0.45293615325445957</v>
      </c>
      <c r="BC74" s="10">
        <f t="shared" si="88"/>
        <v>0.45293615325445957</v>
      </c>
      <c r="BD74" s="10">
        <f t="shared" si="89"/>
        <v>0.61943278721537176</v>
      </c>
      <c r="BE74" s="10">
        <f t="shared" si="90"/>
        <v>0.28393108881851575</v>
      </c>
      <c r="BF74" s="10">
        <f t="shared" si="91"/>
        <v>0.28393108881851575</v>
      </c>
      <c r="BG74" s="10">
        <f t="shared" si="92"/>
        <v>0.15084300028620881</v>
      </c>
      <c r="BH74" s="10">
        <f t="shared" si="93"/>
        <v>1</v>
      </c>
      <c r="BI74" s="10">
        <f t="shared" si="94"/>
        <v>1</v>
      </c>
      <c r="BJ74" s="10">
        <f t="shared" si="95"/>
        <v>0.98229375809503028</v>
      </c>
      <c r="BK74" s="10">
        <f t="shared" si="96"/>
        <v>0</v>
      </c>
      <c r="BL74" s="10">
        <f t="shared" si="97"/>
        <v>0.29270806245911474</v>
      </c>
      <c r="BM74" s="10">
        <f t="shared" si="98"/>
        <v>0.1577047990328744</v>
      </c>
      <c r="BN74" s="21">
        <f t="shared" si="99"/>
        <v>0.35814119384343923</v>
      </c>
      <c r="BO74" s="11">
        <f t="shared" si="100"/>
        <v>0.61943278721537176</v>
      </c>
      <c r="BP74" s="11">
        <f t="shared" si="101"/>
        <v>1</v>
      </c>
      <c r="BQ74" s="11">
        <f t="shared" si="102"/>
        <v>0.29270806245911474</v>
      </c>
      <c r="BR74" s="12">
        <f t="shared" si="103"/>
        <v>0.35814119384343923</v>
      </c>
      <c r="BS74" s="11">
        <f t="shared" si="104"/>
        <v>0.37400171194125525</v>
      </c>
      <c r="BT74" s="11">
        <f t="shared" si="105"/>
        <v>0.74557343952375754</v>
      </c>
      <c r="BU74" s="11">
        <f t="shared" si="106"/>
        <v>0.22520643074599456</v>
      </c>
    </row>
    <row r="75" spans="1:73" x14ac:dyDescent="0.2">
      <c r="A75" s="84" t="s">
        <v>14</v>
      </c>
      <c r="B75" s="12" t="str">
        <f>_xlfn.IFNA(VLOOKUP($A75,'I-EmEC'!$A:$DD,MATCH(B$1,'I-EmEC'!$A$1:$DD$1,0),FALSE),"")</f>
        <v/>
      </c>
      <c r="C75" s="11" t="str">
        <f>_xlfn.IFNA(VLOOKUP($A75,'I-EmEC'!$A:$DD,MATCH(C$1,'I-EmEC'!$A$1:$DD$1,0),FALSE),"")</f>
        <v/>
      </c>
      <c r="D75" s="11">
        <f>_xlfn.IFNA(VLOOKUP($A75,'I-EmEC'!$A:$DD,MATCH(D$1,'I-EmEC'!$A$1:$DD$1,0),FALSE),"")</f>
        <v>40.232108317214696</v>
      </c>
      <c r="E75" s="11">
        <f>_xlfn.IFNA(VLOOKUP($A75,'I-EmEC'!$A:$DD,MATCH(E$1,'I-EmEC'!$A$1:$DD$1,0),FALSE),"")</f>
        <v>40.232108317214696</v>
      </c>
      <c r="F75" s="11">
        <f>_xlfn.IFNA(VLOOKUP($A75,'I-EmEC'!$A:$DD,MATCH(F$1,'I-EmEC'!$A$1:$DD$1,0),FALSE),"")</f>
        <v>24.229979466119094</v>
      </c>
      <c r="G75" s="11">
        <f>_xlfn.IFNA(VLOOKUP($A75,'I-EmEC'!$A:$DD,MATCH(G$1,'I-EmEC'!$A$1:$DD$1,0),FALSE),"")</f>
        <v>15.113871635610767</v>
      </c>
      <c r="H75" s="11">
        <f>_xlfn.IFNA(VLOOKUP($A75,'I-EmEC'!$A:$DD,MATCH(H$1,'I-EmEC'!$A$1:$DD$1,0),FALSE),"")</f>
        <v>15.113871635610767</v>
      </c>
      <c r="I75" s="11" t="str">
        <f>_xlfn.IFNA(VLOOKUP($A75,'I-EmEC'!$A:$DD,MATCH(I$1,'I-EmEC'!$A$1:$DD$1,0),FALSE),"")</f>
        <v/>
      </c>
      <c r="J75" s="11">
        <f>_xlfn.IFNA(VLOOKUP($A75,'I-EmEC'!$A:$DD,MATCH(J$1,'I-EmEC'!$A$1:$DD$1,0),FALSE),"")</f>
        <v>48.254620123203281</v>
      </c>
      <c r="K75" s="11">
        <f>_xlfn.IFNA(VLOOKUP($A75,'I-EmEC'!$A:$DD,MATCH(K$1,'I-EmEC'!$A$1:$DD$1,0),FALSE),"")</f>
        <v>48.254620123203281</v>
      </c>
      <c r="L75" s="11">
        <f>_xlfn.IFNA(VLOOKUP($A75,'I-EmEC'!$A:$DD,MATCH(L$1,'I-EmEC'!$A$1:$DD$1,0),FALSE),"")</f>
        <v>40.449438202247194</v>
      </c>
      <c r="M75" s="11">
        <f>_xlfn.IFNA(VLOOKUP($A75,'I-EmEC'!$A:$DD,MATCH(M$1,'I-EmEC'!$A$1:$DD$1,0),FALSE),"")</f>
        <v>42.011834319526628</v>
      </c>
      <c r="N75" s="11">
        <f>_xlfn.IFNA(VLOOKUP($A75,'I-EmEC'!$A:$DD,MATCH(N$1,'I-EmEC'!$A$1:$DD$1,0),FALSE),"")</f>
        <v>47.61904761904762</v>
      </c>
      <c r="O75" s="11">
        <f>_xlfn.IFNA(VLOOKUP($A75,'I-EmEC'!$A:$DD,MATCH(O$1,'I-EmEC'!$A$1:$DD$1,0),FALSE),"")</f>
        <v>23.51778656126482</v>
      </c>
      <c r="P75" s="9" t="str">
        <f>_xlfn.IFNA(VLOOKUP($A75,'I-EmEC'!$A:$DD,MATCH(P$1,'I-EmEC'!$A$1:$DD$1,0),FALSE),"")</f>
        <v/>
      </c>
      <c r="Q75" s="10" t="str">
        <f>_xlfn.IFNA(VLOOKUP($A75,'I-EmEC'!$A:$DD,MATCH(Q$1,'I-EmEC'!$A$1:$DD$1,0),FALSE),"")</f>
        <v/>
      </c>
      <c r="R75" s="10">
        <f>_xlfn.IFNA(VLOOKUP($A75,'I-EmEC'!$A:$DD,MATCH(R$1,'I-EmEC'!$A$1:$DD$1,0),FALSE),"")</f>
        <v>7.89</v>
      </c>
      <c r="S75" s="10">
        <f>_xlfn.IFNA(VLOOKUP($A75,'I-EmEC'!$A:$DD,MATCH(S$1,'I-EmEC'!$A$1:$DD$1,0),FALSE),"")</f>
        <v>7.89</v>
      </c>
      <c r="T75" s="10">
        <f>_xlfn.IFNA(VLOOKUP($A75,'I-EmEC'!$A:$DD,MATCH(T$1,'I-EmEC'!$A$1:$DD$1,0),FALSE),"")</f>
        <v>8.1999999999999993</v>
      </c>
      <c r="U75" s="10">
        <f>_xlfn.IFNA(VLOOKUP($A75,'I-EmEC'!$A:$DD,MATCH(U$1,'I-EmEC'!$A$1:$DD$1,0),FALSE),"")</f>
        <v>8.06</v>
      </c>
      <c r="V75" s="10">
        <f>_xlfn.IFNA(VLOOKUP($A75,'I-EmEC'!$A:$DD,MATCH(V$1,'I-EmEC'!$A$1:$DD$1,0),FALSE),"")</f>
        <v>8.06</v>
      </c>
      <c r="W75" s="10" t="str">
        <f>_xlfn.IFNA(VLOOKUP($A75,'I-EmEC'!$A:$DD,MATCH(W$1,'I-EmEC'!$A$1:$DD$1,0),FALSE),"")</f>
        <v/>
      </c>
      <c r="X75" s="10">
        <f>_xlfn.IFNA(VLOOKUP($A75,'I-EmEC'!$A:$DD,MATCH(X$1,'I-EmEC'!$A$1:$DD$1,0),FALSE),"")</f>
        <v>7.66</v>
      </c>
      <c r="Y75" s="10">
        <f>_xlfn.IFNA(VLOOKUP($A75,'I-EmEC'!$A:$DD,MATCH(Y$1,'I-EmEC'!$A$1:$DD$1,0),FALSE),"")</f>
        <v>7.66</v>
      </c>
      <c r="Z75" s="10">
        <f>_xlfn.IFNA(VLOOKUP($A75,'I-EmEC'!$A:$DD,MATCH(Z$1,'I-EmEC'!$A$1:$DD$1,0),FALSE),"")</f>
        <v>8.11</v>
      </c>
      <c r="AA75" s="10">
        <f>_xlfn.IFNA(VLOOKUP($A75,'I-EmEC'!$A:$DD,MATCH(AA$1,'I-EmEC'!$A$1:$DD$1,0),FALSE),"")</f>
        <v>8.0500000000000007</v>
      </c>
      <c r="AB75" s="10">
        <f>_xlfn.IFNA(VLOOKUP($A75,'I-EmEC'!$A:$DD,MATCH(AB$1,'I-EmEC'!$A$1:$DD$1,0),FALSE),"")</f>
        <v>7.71</v>
      </c>
      <c r="AC75" s="10">
        <f>_xlfn.IFNA(VLOOKUP($A75,'I-EmEC'!$A:$DD,MATCH(AC$1,'I-EmEC'!$A$1:$DD$1,0),FALSE),"")</f>
        <v>8.26</v>
      </c>
      <c r="AD75" s="9" t="str">
        <f t="shared" si="63"/>
        <v/>
      </c>
      <c r="AE75" s="10" t="str">
        <f t="shared" si="64"/>
        <v/>
      </c>
      <c r="AF75" s="10">
        <f t="shared" si="65"/>
        <v>9.4945727918688192</v>
      </c>
      <c r="AG75" s="10">
        <f t="shared" si="66"/>
        <v>9.4945727918688192</v>
      </c>
      <c r="AH75" s="10">
        <f t="shared" si="67"/>
        <v>9.5843530460914916</v>
      </c>
      <c r="AI75" s="10">
        <f t="shared" si="68"/>
        <v>9.2393757293689447</v>
      </c>
      <c r="AJ75" s="10">
        <f t="shared" si="69"/>
        <v>9.2393757293689447</v>
      </c>
      <c r="AK75" s="10" t="str">
        <f t="shared" si="70"/>
        <v/>
      </c>
      <c r="AL75" s="10">
        <f t="shared" si="71"/>
        <v>9.3435389010571033</v>
      </c>
      <c r="AM75" s="10">
        <f t="shared" si="72"/>
        <v>9.3435389010571033</v>
      </c>
      <c r="AN75" s="10">
        <f t="shared" si="73"/>
        <v>9.7169124941223757</v>
      </c>
      <c r="AO75" s="10">
        <f t="shared" si="74"/>
        <v>9.6733716441054032</v>
      </c>
      <c r="AP75" s="10">
        <f t="shared" si="75"/>
        <v>9.3877807052660813</v>
      </c>
      <c r="AQ75" s="10">
        <f t="shared" si="76"/>
        <v>9.6313964445527329</v>
      </c>
      <c r="AR75" s="21" t="str">
        <f t="shared" si="77"/>
        <v/>
      </c>
      <c r="AS75" s="11">
        <f t="shared" si="78"/>
        <v>9.5843530460914916</v>
      </c>
      <c r="AT75" s="11">
        <f t="shared" si="79"/>
        <v>9.7169124941223757</v>
      </c>
      <c r="AU75" s="11">
        <f t="shared" si="80"/>
        <v>9.6313964445527329</v>
      </c>
      <c r="AV75" s="12" t="str">
        <f t="shared" si="81"/>
        <v/>
      </c>
      <c r="AW75" s="11">
        <f t="shared" si="82"/>
        <v>9.4104500177134049</v>
      </c>
      <c r="AX75" s="11">
        <f t="shared" si="83"/>
        <v>9.5193404850854968</v>
      </c>
      <c r="AY75" s="11">
        <f t="shared" si="84"/>
        <v>9.509588574909408</v>
      </c>
      <c r="AZ75" s="27" t="str">
        <f t="shared" si="85"/>
        <v/>
      </c>
      <c r="BA75" s="10" t="str">
        <f t="shared" si="86"/>
        <v/>
      </c>
      <c r="BB75" s="10">
        <f t="shared" si="87"/>
        <v>0.53440296399302722</v>
      </c>
      <c r="BC75" s="10">
        <f t="shared" si="88"/>
        <v>0.53440296399302722</v>
      </c>
      <c r="BD75" s="10">
        <f t="shared" si="89"/>
        <v>0.7224099633473684</v>
      </c>
      <c r="BE75" s="10">
        <f t="shared" si="90"/>
        <v>0</v>
      </c>
      <c r="BF75" s="10">
        <f t="shared" si="91"/>
        <v>0</v>
      </c>
      <c r="BG75" s="10" t="str">
        <f t="shared" si="92"/>
        <v/>
      </c>
      <c r="BH75" s="10">
        <f t="shared" si="93"/>
        <v>0.21812597348801341</v>
      </c>
      <c r="BI75" s="10">
        <f t="shared" si="94"/>
        <v>0.21812597348801341</v>
      </c>
      <c r="BJ75" s="10">
        <f t="shared" si="95"/>
        <v>1</v>
      </c>
      <c r="BK75" s="10">
        <f t="shared" si="96"/>
        <v>0.90882199396845564</v>
      </c>
      <c r="BL75" s="10">
        <f t="shared" si="97"/>
        <v>0.31077183339750469</v>
      </c>
      <c r="BM75" s="10">
        <f t="shared" si="98"/>
        <v>0.82092258464372325</v>
      </c>
      <c r="BN75" s="21" t="str">
        <f t="shared" si="99"/>
        <v/>
      </c>
      <c r="BO75" s="11">
        <f t="shared" si="100"/>
        <v>0.7224099633473684</v>
      </c>
      <c r="BP75" s="11">
        <f t="shared" si="101"/>
        <v>1</v>
      </c>
      <c r="BQ75" s="11">
        <f t="shared" si="102"/>
        <v>0.82092258464372325</v>
      </c>
      <c r="BR75" s="12" t="str">
        <f t="shared" si="103"/>
        <v/>
      </c>
      <c r="BS75" s="11">
        <f t="shared" si="104"/>
        <v>0.35824317826668456</v>
      </c>
      <c r="BT75" s="11">
        <f t="shared" si="105"/>
        <v>0.58626848523612063</v>
      </c>
      <c r="BU75" s="11">
        <f t="shared" si="106"/>
        <v>0.56584720902061392</v>
      </c>
    </row>
    <row r="76" spans="1:73" x14ac:dyDescent="0.2">
      <c r="A76" s="84" t="s">
        <v>15</v>
      </c>
      <c r="B76" s="12">
        <f>_xlfn.IFNA(VLOOKUP($A76,'I-EmEC'!$A:$DD,MATCH(B$1,'I-EmEC'!$A$1:$DD$1,0),FALSE),"")</f>
        <v>51.470588235294116</v>
      </c>
      <c r="C76" s="11">
        <f>_xlfn.IFNA(VLOOKUP($A76,'I-EmEC'!$A:$DD,MATCH(C$1,'I-EmEC'!$A$1:$DD$1,0),FALSE),"")</f>
        <v>47.583643122676584</v>
      </c>
      <c r="D76" s="11">
        <f>_xlfn.IFNA(VLOOKUP($A76,'I-EmEC'!$A:$DD,MATCH(D$1,'I-EmEC'!$A$1:$DD$1,0),FALSE),"")</f>
        <v>15.473887814313345</v>
      </c>
      <c r="E76" s="11">
        <f>_xlfn.IFNA(VLOOKUP($A76,'I-EmEC'!$A:$DD,MATCH(E$1,'I-EmEC'!$A$1:$DD$1,0),FALSE),"")</f>
        <v>15.473887814313345</v>
      </c>
      <c r="F76" s="11">
        <f>_xlfn.IFNA(VLOOKUP($A76,'I-EmEC'!$A:$DD,MATCH(F$1,'I-EmEC'!$A$1:$DD$1,0),FALSE),"")</f>
        <v>9.8562628336755633</v>
      </c>
      <c r="G76" s="11">
        <f>_xlfn.IFNA(VLOOKUP($A76,'I-EmEC'!$A:$DD,MATCH(G$1,'I-EmEC'!$A$1:$DD$1,0),FALSE),"")</f>
        <v>12.215320910973086</v>
      </c>
      <c r="H76" s="11">
        <f>_xlfn.IFNA(VLOOKUP($A76,'I-EmEC'!$A:$DD,MATCH(H$1,'I-EmEC'!$A$1:$DD$1,0),FALSE),"")</f>
        <v>12.215320910973086</v>
      </c>
      <c r="I76" s="11" t="str">
        <f>_xlfn.IFNA(VLOOKUP($A76,'I-EmEC'!$A:$DD,MATCH(I$1,'I-EmEC'!$A$1:$DD$1,0),FALSE),"")</f>
        <v/>
      </c>
      <c r="J76" s="11">
        <f>_xlfn.IFNA(VLOOKUP($A76,'I-EmEC'!$A:$DD,MATCH(J$1,'I-EmEC'!$A$1:$DD$1,0),FALSE),"")</f>
        <v>28.131416837782339</v>
      </c>
      <c r="K76" s="11">
        <f>_xlfn.IFNA(VLOOKUP($A76,'I-EmEC'!$A:$DD,MATCH(K$1,'I-EmEC'!$A$1:$DD$1,0),FALSE),"")</f>
        <v>28.131416837782339</v>
      </c>
      <c r="L76" s="11">
        <f>_xlfn.IFNA(VLOOKUP($A76,'I-EmEC'!$A:$DD,MATCH(L$1,'I-EmEC'!$A$1:$DD$1,0),FALSE),"")</f>
        <v>15.955056179775282</v>
      </c>
      <c r="M76" s="11">
        <f>_xlfn.IFNA(VLOOKUP($A76,'I-EmEC'!$A:$DD,MATCH(M$1,'I-EmEC'!$A$1:$DD$1,0),FALSE),"")</f>
        <v>25.641025641025639</v>
      </c>
      <c r="N76" s="11">
        <f>_xlfn.IFNA(VLOOKUP($A76,'I-EmEC'!$A:$DD,MATCH(N$1,'I-EmEC'!$A$1:$DD$1,0),FALSE),"")</f>
        <v>23.047619047619047</v>
      </c>
      <c r="O76" s="11">
        <f>_xlfn.IFNA(VLOOKUP($A76,'I-EmEC'!$A:$DD,MATCH(O$1,'I-EmEC'!$A$1:$DD$1,0),FALSE),"")</f>
        <v>16.600790513833992</v>
      </c>
      <c r="P76" s="9">
        <f>_xlfn.IFNA(VLOOKUP($A76,'I-EmEC'!$A:$DD,MATCH(P$1,'I-EmEC'!$A$1:$DD$1,0),FALSE),"")</f>
        <v>7.69</v>
      </c>
      <c r="Q76" s="10">
        <f>_xlfn.IFNA(VLOOKUP($A76,'I-EmEC'!$A:$DD,MATCH(Q$1,'I-EmEC'!$A$1:$DD$1,0),FALSE),"")</f>
        <v>7.66</v>
      </c>
      <c r="R76" s="10">
        <f>_xlfn.IFNA(VLOOKUP($A76,'I-EmEC'!$A:$DD,MATCH(R$1,'I-EmEC'!$A$1:$DD$1,0),FALSE),"")</f>
        <v>8.33</v>
      </c>
      <c r="S76" s="10">
        <f>_xlfn.IFNA(VLOOKUP($A76,'I-EmEC'!$A:$DD,MATCH(S$1,'I-EmEC'!$A$1:$DD$1,0),FALSE),"")</f>
        <v>8.33</v>
      </c>
      <c r="T76" s="10">
        <f>_xlfn.IFNA(VLOOKUP($A76,'I-EmEC'!$A:$DD,MATCH(T$1,'I-EmEC'!$A$1:$DD$1,0),FALSE),"")</f>
        <v>8.5500000000000007</v>
      </c>
      <c r="U76" s="10">
        <f>_xlfn.IFNA(VLOOKUP($A76,'I-EmEC'!$A:$DD,MATCH(U$1,'I-EmEC'!$A$1:$DD$1,0),FALSE),"")</f>
        <v>8.49</v>
      </c>
      <c r="V76" s="10">
        <f>_xlfn.IFNA(VLOOKUP($A76,'I-EmEC'!$A:$DD,MATCH(V$1,'I-EmEC'!$A$1:$DD$1,0),FALSE),"")</f>
        <v>8.49</v>
      </c>
      <c r="W76" s="10" t="str">
        <f>_xlfn.IFNA(VLOOKUP($A76,'I-EmEC'!$A:$DD,MATCH(W$1,'I-EmEC'!$A$1:$DD$1,0),FALSE),"")</f>
        <v/>
      </c>
      <c r="X76" s="10">
        <f>_xlfn.IFNA(VLOOKUP($A76,'I-EmEC'!$A:$DD,MATCH(X$1,'I-EmEC'!$A$1:$DD$1,0),FALSE),"")</f>
        <v>8.43</v>
      </c>
      <c r="Y76" s="10">
        <f>_xlfn.IFNA(VLOOKUP($A76,'I-EmEC'!$A:$DD,MATCH(Y$1,'I-EmEC'!$A$1:$DD$1,0),FALSE),"")</f>
        <v>8.43</v>
      </c>
      <c r="Z76" s="10">
        <f>_xlfn.IFNA(VLOOKUP($A76,'I-EmEC'!$A:$DD,MATCH(Z$1,'I-EmEC'!$A$1:$DD$1,0),FALSE),"")</f>
        <v>8.32</v>
      </c>
      <c r="AA76" s="10">
        <f>_xlfn.IFNA(VLOOKUP($A76,'I-EmEC'!$A:$DD,MATCH(AA$1,'I-EmEC'!$A$1:$DD$1,0),FALSE),"")</f>
        <v>8.3699999999999992</v>
      </c>
      <c r="AB76" s="10">
        <f>_xlfn.IFNA(VLOOKUP($A76,'I-EmEC'!$A:$DD,MATCH(AB$1,'I-EmEC'!$A$1:$DD$1,0),FALSE),"")</f>
        <v>8.5</v>
      </c>
      <c r="AC76" s="10">
        <f>_xlfn.IFNA(VLOOKUP($A76,'I-EmEC'!$A:$DD,MATCH(AC$1,'I-EmEC'!$A$1:$DD$1,0),FALSE),"")</f>
        <v>8.44</v>
      </c>
      <c r="AD76" s="9">
        <f t="shared" si="63"/>
        <v>9.4015591316440403</v>
      </c>
      <c r="AE76" s="10">
        <f t="shared" si="64"/>
        <v>9.3374576896454613</v>
      </c>
      <c r="AF76" s="10">
        <f t="shared" si="65"/>
        <v>9.5195994438980023</v>
      </c>
      <c r="AG76" s="10">
        <f t="shared" si="66"/>
        <v>9.5195994438980023</v>
      </c>
      <c r="AH76" s="10">
        <f t="shared" si="67"/>
        <v>9.5437122761609547</v>
      </c>
      <c r="AI76" s="10">
        <f t="shared" si="68"/>
        <v>9.5769048808906323</v>
      </c>
      <c r="AJ76" s="10">
        <f t="shared" si="69"/>
        <v>9.5769048808906323</v>
      </c>
      <c r="AK76" s="10" t="str">
        <f t="shared" si="70"/>
        <v/>
      </c>
      <c r="AL76" s="10">
        <f t="shared" si="71"/>
        <v>9.8791916059417737</v>
      </c>
      <c r="AM76" s="10">
        <f t="shared" si="72"/>
        <v>9.8791916059417737</v>
      </c>
      <c r="AN76" s="10">
        <f t="shared" si="73"/>
        <v>9.5228983377381446</v>
      </c>
      <c r="AO76" s="10">
        <f t="shared" si="74"/>
        <v>9.7789353929735015</v>
      </c>
      <c r="AP76" s="10">
        <f t="shared" si="75"/>
        <v>9.8626260669104937</v>
      </c>
      <c r="AQ76" s="10">
        <f t="shared" si="76"/>
        <v>9.6601287692220836</v>
      </c>
      <c r="AR76" s="21">
        <f t="shared" si="77"/>
        <v>9.4015591316440403</v>
      </c>
      <c r="AS76" s="11">
        <f t="shared" si="78"/>
        <v>9.5769048808906323</v>
      </c>
      <c r="AT76" s="11">
        <f t="shared" si="79"/>
        <v>9.8791916059417737</v>
      </c>
      <c r="AU76" s="11">
        <f t="shared" si="80"/>
        <v>9.8626260669104937</v>
      </c>
      <c r="AV76" s="12">
        <f t="shared" si="81"/>
        <v>9.4015591316440403</v>
      </c>
      <c r="AW76" s="11">
        <f t="shared" si="82"/>
        <v>9.5473441851476437</v>
      </c>
      <c r="AX76" s="11">
        <f t="shared" si="83"/>
        <v>9.7650542356487975</v>
      </c>
      <c r="AY76" s="11">
        <f t="shared" si="84"/>
        <v>9.7613774180662887</v>
      </c>
      <c r="AZ76" s="27">
        <f t="shared" si="85"/>
        <v>0.11832643308881817</v>
      </c>
      <c r="BA76" s="10">
        <f t="shared" si="86"/>
        <v>0</v>
      </c>
      <c r="BB76" s="10">
        <f t="shared" si="87"/>
        <v>0.33621995738755783</v>
      </c>
      <c r="BC76" s="10">
        <f t="shared" si="88"/>
        <v>0.33621995738755783</v>
      </c>
      <c r="BD76" s="10">
        <f t="shared" si="89"/>
        <v>0.38073042929562173</v>
      </c>
      <c r="BE76" s="10">
        <f t="shared" si="90"/>
        <v>0.44200147718681965</v>
      </c>
      <c r="BF76" s="10">
        <f t="shared" si="91"/>
        <v>0.44200147718681965</v>
      </c>
      <c r="BG76" s="10" t="str">
        <f t="shared" si="92"/>
        <v/>
      </c>
      <c r="BH76" s="10">
        <f t="shared" si="93"/>
        <v>1</v>
      </c>
      <c r="BI76" s="10">
        <f t="shared" si="94"/>
        <v>1</v>
      </c>
      <c r="BJ76" s="10">
        <f t="shared" si="95"/>
        <v>0.34230946690672548</v>
      </c>
      <c r="BK76" s="10">
        <f t="shared" si="96"/>
        <v>0.81493458328454538</v>
      </c>
      <c r="BL76" s="10">
        <f t="shared" si="97"/>
        <v>0.96942126285071073</v>
      </c>
      <c r="BM76" s="10">
        <f t="shared" si="98"/>
        <v>0.59562650568869091</v>
      </c>
      <c r="BN76" s="21">
        <f t="shared" si="99"/>
        <v>0.11832643308881817</v>
      </c>
      <c r="BO76" s="11">
        <f t="shared" si="100"/>
        <v>0.44200147718681965</v>
      </c>
      <c r="BP76" s="11">
        <f t="shared" si="101"/>
        <v>1</v>
      </c>
      <c r="BQ76" s="11">
        <f t="shared" si="102"/>
        <v>0.96942126285071073</v>
      </c>
      <c r="BR76" s="12">
        <f t="shared" si="103"/>
        <v>0.11832643308881817</v>
      </c>
      <c r="BS76" s="11">
        <f t="shared" si="104"/>
        <v>0.38743465968887536</v>
      </c>
      <c r="BT76" s="11">
        <f t="shared" si="105"/>
        <v>0.78931101254781777</v>
      </c>
      <c r="BU76" s="11">
        <f t="shared" si="106"/>
        <v>0.78252388426970088</v>
      </c>
    </row>
    <row r="77" spans="1:73" x14ac:dyDescent="0.2">
      <c r="A77" s="84" t="s">
        <v>125</v>
      </c>
      <c r="B77" s="12">
        <f>_xlfn.IFNA(VLOOKUP($A77,'I-EmEC'!$A:$DD,MATCH(B$1,'I-EmEC'!$A$1:$DD$1,0),FALSE),"")</f>
        <v>74.816176470588246</v>
      </c>
      <c r="C77" s="11">
        <f>_xlfn.IFNA(VLOOKUP($A77,'I-EmEC'!$A:$DD,MATCH(C$1,'I-EmEC'!$A$1:$DD$1,0),FALSE),"")</f>
        <v>62.081784386617102</v>
      </c>
      <c r="D77" s="11">
        <f>_xlfn.IFNA(VLOOKUP($A77,'I-EmEC'!$A:$DD,MATCH(D$1,'I-EmEC'!$A$1:$DD$1,0),FALSE),"")</f>
        <v>60.928433268858797</v>
      </c>
      <c r="E77" s="11">
        <f>_xlfn.IFNA(VLOOKUP($A77,'I-EmEC'!$A:$DD,MATCH(E$1,'I-EmEC'!$A$1:$DD$1,0),FALSE),"")</f>
        <v>60.928433268858797</v>
      </c>
      <c r="F77" s="11">
        <f>_xlfn.IFNA(VLOOKUP($A77,'I-EmEC'!$A:$DD,MATCH(F$1,'I-EmEC'!$A$1:$DD$1,0),FALSE),"")</f>
        <v>51.129363449691986</v>
      </c>
      <c r="G77" s="11">
        <f>_xlfn.IFNA(VLOOKUP($A77,'I-EmEC'!$A:$DD,MATCH(G$1,'I-EmEC'!$A$1:$DD$1,0),FALSE),"")</f>
        <v>55.900621118012424</v>
      </c>
      <c r="H77" s="11">
        <f>_xlfn.IFNA(VLOOKUP($A77,'I-EmEC'!$A:$DD,MATCH(H$1,'I-EmEC'!$A$1:$DD$1,0),FALSE),"")</f>
        <v>55.900621118012424</v>
      </c>
      <c r="I77" s="11">
        <f>_xlfn.IFNA(VLOOKUP($A77,'I-EmEC'!$A:$DD,MATCH(I$1,'I-EmEC'!$A$1:$DD$1,0),FALSE),"")</f>
        <v>54.20289855072464</v>
      </c>
      <c r="J77" s="11">
        <f>_xlfn.IFNA(VLOOKUP($A77,'I-EmEC'!$A:$DD,MATCH(J$1,'I-EmEC'!$A$1:$DD$1,0),FALSE),"")</f>
        <v>48.049281314168375</v>
      </c>
      <c r="K77" s="11">
        <f>_xlfn.IFNA(VLOOKUP($A77,'I-EmEC'!$A:$DD,MATCH(K$1,'I-EmEC'!$A$1:$DD$1,0),FALSE),"")</f>
        <v>48.049281314168375</v>
      </c>
      <c r="L77" s="11">
        <f>_xlfn.IFNA(VLOOKUP($A77,'I-EmEC'!$A:$DD,MATCH(L$1,'I-EmEC'!$A$1:$DD$1,0),FALSE),"")</f>
        <v>43.370786516853933</v>
      </c>
      <c r="M77" s="11">
        <f>_xlfn.IFNA(VLOOKUP($A77,'I-EmEC'!$A:$DD,MATCH(M$1,'I-EmEC'!$A$1:$DD$1,0),FALSE),"")</f>
        <v>61.932938856015774</v>
      </c>
      <c r="N77" s="11">
        <f>_xlfn.IFNA(VLOOKUP($A77,'I-EmEC'!$A:$DD,MATCH(N$1,'I-EmEC'!$A$1:$DD$1,0),FALSE),"")</f>
        <v>48.38095238095238</v>
      </c>
      <c r="O77" s="11">
        <f>_xlfn.IFNA(VLOOKUP($A77,'I-EmEC'!$A:$DD,MATCH(O$1,'I-EmEC'!$A$1:$DD$1,0),FALSE),"")</f>
        <v>57.509881422924899</v>
      </c>
      <c r="P77" s="9">
        <f>_xlfn.IFNA(VLOOKUP($A77,'I-EmEC'!$A:$DD,MATCH(P$1,'I-EmEC'!$A$1:$DD$1,0),FALSE),"")</f>
        <v>5.81</v>
      </c>
      <c r="Q77" s="10">
        <f>_xlfn.IFNA(VLOOKUP($A77,'I-EmEC'!$A:$DD,MATCH(Q$1,'I-EmEC'!$A$1:$DD$1,0),FALSE),"")</f>
        <v>6.03</v>
      </c>
      <c r="R77" s="10">
        <f>_xlfn.IFNA(VLOOKUP($A77,'I-EmEC'!$A:$DD,MATCH(R$1,'I-EmEC'!$A$1:$DD$1,0),FALSE),"")</f>
        <v>6.72</v>
      </c>
      <c r="S77" s="10">
        <f>_xlfn.IFNA(VLOOKUP($A77,'I-EmEC'!$A:$DD,MATCH(S$1,'I-EmEC'!$A$1:$DD$1,0),FALSE),"")</f>
        <v>6.72</v>
      </c>
      <c r="T77" s="10">
        <f>_xlfn.IFNA(VLOOKUP($A77,'I-EmEC'!$A:$DD,MATCH(T$1,'I-EmEC'!$A$1:$DD$1,0),FALSE),"")</f>
        <v>6.99</v>
      </c>
      <c r="U77" s="10">
        <f>_xlfn.IFNA(VLOOKUP($A77,'I-EmEC'!$A:$DD,MATCH(U$1,'I-EmEC'!$A$1:$DD$1,0),FALSE),"")</f>
        <v>6.94</v>
      </c>
      <c r="V77" s="10">
        <f>_xlfn.IFNA(VLOOKUP($A77,'I-EmEC'!$A:$DD,MATCH(V$1,'I-EmEC'!$A$1:$DD$1,0),FALSE),"")</f>
        <v>6.94</v>
      </c>
      <c r="W77" s="10">
        <f>_xlfn.IFNA(VLOOKUP($A77,'I-EmEC'!$A:$DD,MATCH(W$1,'I-EmEC'!$A$1:$DD$1,0),FALSE),"")</f>
        <v>7.19</v>
      </c>
      <c r="X77" s="10">
        <f>_xlfn.IFNA(VLOOKUP($A77,'I-EmEC'!$A:$DD,MATCH(X$1,'I-EmEC'!$A$1:$DD$1,0),FALSE),"")</f>
        <v>6.63</v>
      </c>
      <c r="Y77" s="10">
        <f>_xlfn.IFNA(VLOOKUP($A77,'I-EmEC'!$A:$DD,MATCH(Y$1,'I-EmEC'!$A$1:$DD$1,0),FALSE),"")</f>
        <v>6.63</v>
      </c>
      <c r="Z77" s="10">
        <f>_xlfn.IFNA(VLOOKUP($A77,'I-EmEC'!$A:$DD,MATCH(Z$1,'I-EmEC'!$A$1:$DD$1,0),FALSE),"")</f>
        <v>6.81</v>
      </c>
      <c r="AA77" s="10">
        <f>_xlfn.IFNA(VLOOKUP($A77,'I-EmEC'!$A:$DD,MATCH(AA$1,'I-EmEC'!$A$1:$DD$1,0),FALSE),"")</f>
        <v>6.38</v>
      </c>
      <c r="AB77" s="10">
        <f>_xlfn.IFNA(VLOOKUP($A77,'I-EmEC'!$A:$DD,MATCH(AB$1,'I-EmEC'!$A$1:$DD$1,0),FALSE),"")</f>
        <v>6.32</v>
      </c>
      <c r="AC77" s="10">
        <f>_xlfn.IFNA(VLOOKUP($A77,'I-EmEC'!$A:$DD,MATCH(AC$1,'I-EmEC'!$A$1:$DD$1,0),FALSE),"")</f>
        <v>6.54</v>
      </c>
      <c r="AD77" s="9">
        <f t="shared" si="63"/>
        <v>7.6839955095270396</v>
      </c>
      <c r="AE77" s="10">
        <f t="shared" si="64"/>
        <v>7.8229641911451759</v>
      </c>
      <c r="AF77" s="10">
        <f t="shared" si="65"/>
        <v>8.5048200106956582</v>
      </c>
      <c r="AG77" s="10">
        <f t="shared" si="66"/>
        <v>8.5048200106956582</v>
      </c>
      <c r="AH77" s="10">
        <f t="shared" si="67"/>
        <v>8.698670385881103</v>
      </c>
      <c r="AI77" s="10">
        <f t="shared" si="68"/>
        <v>8.6874166334074765</v>
      </c>
      <c r="AJ77" s="10">
        <f t="shared" si="69"/>
        <v>8.6874166334074765</v>
      </c>
      <c r="AK77" s="10">
        <f t="shared" si="70"/>
        <v>8.9240225114632263</v>
      </c>
      <c r="AL77" s="10">
        <f t="shared" si="71"/>
        <v>8.3116868961955088</v>
      </c>
      <c r="AM77" s="10">
        <f t="shared" si="72"/>
        <v>8.3116868961955088</v>
      </c>
      <c r="AN77" s="10">
        <f t="shared" si="73"/>
        <v>8.4471972980268433</v>
      </c>
      <c r="AO77" s="10">
        <f t="shared" si="74"/>
        <v>8.1719216887398787</v>
      </c>
      <c r="AP77" s="10">
        <f t="shared" si="75"/>
        <v>8.0046744132139818</v>
      </c>
      <c r="AQ77" s="10">
        <f t="shared" si="76"/>
        <v>8.2997424721461091</v>
      </c>
      <c r="AR77" s="21">
        <f t="shared" si="77"/>
        <v>7.6839955095270396</v>
      </c>
      <c r="AS77" s="11">
        <f t="shared" si="78"/>
        <v>8.9240225114632263</v>
      </c>
      <c r="AT77" s="11">
        <f t="shared" si="79"/>
        <v>8.4471972980268433</v>
      </c>
      <c r="AU77" s="11">
        <f t="shared" si="80"/>
        <v>8.2997424721461091</v>
      </c>
      <c r="AV77" s="12">
        <f t="shared" si="81"/>
        <v>7.6839955095270396</v>
      </c>
      <c r="AW77" s="11">
        <f t="shared" si="82"/>
        <v>8.667861030925101</v>
      </c>
      <c r="AX77" s="11">
        <f t="shared" si="83"/>
        <v>8.3106231947894358</v>
      </c>
      <c r="AY77" s="11">
        <f t="shared" si="84"/>
        <v>8.1522084426800454</v>
      </c>
      <c r="AZ77" s="27">
        <f t="shared" si="85"/>
        <v>0</v>
      </c>
      <c r="BA77" s="10">
        <f t="shared" si="86"/>
        <v>0.11206907704521732</v>
      </c>
      <c r="BB77" s="10">
        <f t="shared" si="87"/>
        <v>0.66194082861661685</v>
      </c>
      <c r="BC77" s="10">
        <f t="shared" si="88"/>
        <v>0.66194082861661685</v>
      </c>
      <c r="BD77" s="10">
        <f t="shared" si="89"/>
        <v>0.81826837219652715</v>
      </c>
      <c r="BE77" s="10">
        <f t="shared" si="90"/>
        <v>0.80919296298684484</v>
      </c>
      <c r="BF77" s="10">
        <f t="shared" si="91"/>
        <v>0.80919296298684484</v>
      </c>
      <c r="BG77" s="10">
        <f t="shared" si="92"/>
        <v>1</v>
      </c>
      <c r="BH77" s="10">
        <f t="shared" si="93"/>
        <v>0.50619170847762796</v>
      </c>
      <c r="BI77" s="10">
        <f t="shared" si="94"/>
        <v>0.50619170847762796</v>
      </c>
      <c r="BJ77" s="10">
        <f t="shared" si="95"/>
        <v>0.61547191094075782</v>
      </c>
      <c r="BK77" s="10">
        <f t="shared" si="96"/>
        <v>0.39348028587360417</v>
      </c>
      <c r="BL77" s="10">
        <f t="shared" si="97"/>
        <v>0.25860638775303435</v>
      </c>
      <c r="BM77" s="10">
        <f t="shared" si="98"/>
        <v>0.49655931819036031</v>
      </c>
      <c r="BN77" s="21">
        <f t="shared" si="99"/>
        <v>0</v>
      </c>
      <c r="BO77" s="11">
        <f t="shared" si="100"/>
        <v>1</v>
      </c>
      <c r="BP77" s="11">
        <f t="shared" si="101"/>
        <v>0.61547191094075782</v>
      </c>
      <c r="BQ77" s="11">
        <f t="shared" si="102"/>
        <v>0.49655931819036031</v>
      </c>
      <c r="BR77" s="12">
        <f t="shared" si="103"/>
        <v>0</v>
      </c>
      <c r="BS77" s="11">
        <f t="shared" si="104"/>
        <v>0.79342265923390842</v>
      </c>
      <c r="BT77" s="11">
        <f t="shared" si="105"/>
        <v>0.50533390344240448</v>
      </c>
      <c r="BU77" s="11">
        <f t="shared" si="106"/>
        <v>0.37758285297169736</v>
      </c>
    </row>
    <row r="78" spans="1:73" x14ac:dyDescent="0.2">
      <c r="A78" s="84" t="s">
        <v>126</v>
      </c>
      <c r="B78" s="12">
        <f>_xlfn.IFNA(VLOOKUP($A78,'I-EmEC'!$A:$DD,MATCH(B$1,'I-EmEC'!$A$1:$DD$1,0),FALSE),"")</f>
        <v>26.102941176470591</v>
      </c>
      <c r="C78" s="11">
        <f>_xlfn.IFNA(VLOOKUP($A78,'I-EmEC'!$A:$DD,MATCH(C$1,'I-EmEC'!$A$1:$DD$1,0),FALSE),"")</f>
        <v>25.464684014869889</v>
      </c>
      <c r="D78" s="11">
        <f>_xlfn.IFNA(VLOOKUP($A78,'I-EmEC'!$A:$DD,MATCH(D$1,'I-EmEC'!$A$1:$DD$1,0),FALSE),"")</f>
        <v>23.984526112185684</v>
      </c>
      <c r="E78" s="11">
        <f>_xlfn.IFNA(VLOOKUP($A78,'I-EmEC'!$A:$DD,MATCH(E$1,'I-EmEC'!$A$1:$DD$1,0),FALSE),"")</f>
        <v>23.984526112185684</v>
      </c>
      <c r="F78" s="11">
        <f>_xlfn.IFNA(VLOOKUP($A78,'I-EmEC'!$A:$DD,MATCH(F$1,'I-EmEC'!$A$1:$DD$1,0),FALSE),"")</f>
        <v>19.301848049281315</v>
      </c>
      <c r="G78" s="11">
        <f>_xlfn.IFNA(VLOOKUP($A78,'I-EmEC'!$A:$DD,MATCH(G$1,'I-EmEC'!$A$1:$DD$1,0),FALSE),"")</f>
        <v>31.055900621118013</v>
      </c>
      <c r="H78" s="11">
        <f>_xlfn.IFNA(VLOOKUP($A78,'I-EmEC'!$A:$DD,MATCH(H$1,'I-EmEC'!$A$1:$DD$1,0),FALSE),"")</f>
        <v>31.055900621118013</v>
      </c>
      <c r="I78" s="11">
        <f>_xlfn.IFNA(VLOOKUP($A78,'I-EmEC'!$A:$DD,MATCH(I$1,'I-EmEC'!$A$1:$DD$1,0),FALSE),"")</f>
        <v>46.376811594202898</v>
      </c>
      <c r="J78" s="11">
        <f>_xlfn.IFNA(VLOOKUP($A78,'I-EmEC'!$A:$DD,MATCH(J$1,'I-EmEC'!$A$1:$DD$1,0),FALSE),"")</f>
        <v>36.960985626283367</v>
      </c>
      <c r="K78" s="11">
        <f>_xlfn.IFNA(VLOOKUP($A78,'I-EmEC'!$A:$DD,MATCH(K$1,'I-EmEC'!$A$1:$DD$1,0),FALSE),"")</f>
        <v>36.960985626283367</v>
      </c>
      <c r="L78" s="11">
        <f>_xlfn.IFNA(VLOOKUP($A78,'I-EmEC'!$A:$DD,MATCH(L$1,'I-EmEC'!$A$1:$DD$1,0),FALSE),"")</f>
        <v>31.685393258426966</v>
      </c>
      <c r="M78" s="11">
        <f>_xlfn.IFNA(VLOOKUP($A78,'I-EmEC'!$A:$DD,MATCH(M$1,'I-EmEC'!$A$1:$DD$1,0),FALSE),"")</f>
        <v>34.319526627218927</v>
      </c>
      <c r="N78" s="11" t="str">
        <f>_xlfn.IFNA(VLOOKUP($A78,'I-EmEC'!$A:$DD,MATCH(N$1,'I-EmEC'!$A$1:$DD$1,0),FALSE),"")</f>
        <v/>
      </c>
      <c r="O78" s="11">
        <f>_xlfn.IFNA(VLOOKUP($A78,'I-EmEC'!$A:$DD,MATCH(O$1,'I-EmEC'!$A$1:$DD$1,0),FALSE),"")</f>
        <v>23.913043478260867</v>
      </c>
      <c r="P78" s="9">
        <f>_xlfn.IFNA(VLOOKUP($A78,'I-EmEC'!$A:$DD,MATCH(P$1,'I-EmEC'!$A$1:$DD$1,0),FALSE),"")</f>
        <v>7.31</v>
      </c>
      <c r="Q78" s="10">
        <f>_xlfn.IFNA(VLOOKUP($A78,'I-EmEC'!$A:$DD,MATCH(Q$1,'I-EmEC'!$A$1:$DD$1,0),FALSE),"")</f>
        <v>7.25</v>
      </c>
      <c r="R78" s="10">
        <f>_xlfn.IFNA(VLOOKUP($A78,'I-EmEC'!$A:$DD,MATCH(R$1,'I-EmEC'!$A$1:$DD$1,0),FALSE),"")</f>
        <v>7.16</v>
      </c>
      <c r="S78" s="10">
        <f>_xlfn.IFNA(VLOOKUP($A78,'I-EmEC'!$A:$DD,MATCH(S$1,'I-EmEC'!$A$1:$DD$1,0),FALSE),"")</f>
        <v>7.16</v>
      </c>
      <c r="T78" s="10">
        <f>_xlfn.IFNA(VLOOKUP($A78,'I-EmEC'!$A:$DD,MATCH(T$1,'I-EmEC'!$A$1:$DD$1,0),FALSE),"")</f>
        <v>7.19</v>
      </c>
      <c r="U78" s="10">
        <f>_xlfn.IFNA(VLOOKUP($A78,'I-EmEC'!$A:$DD,MATCH(U$1,'I-EmEC'!$A$1:$DD$1,0),FALSE),"")</f>
        <v>7.12</v>
      </c>
      <c r="V78" s="10">
        <f>_xlfn.IFNA(VLOOKUP($A78,'I-EmEC'!$A:$DD,MATCH(V$1,'I-EmEC'!$A$1:$DD$1,0),FALSE),"")</f>
        <v>7.12</v>
      </c>
      <c r="W78" s="10">
        <f>_xlfn.IFNA(VLOOKUP($A78,'I-EmEC'!$A:$DD,MATCH(W$1,'I-EmEC'!$A$1:$DD$1,0),FALSE),"")</f>
        <v>6.93</v>
      </c>
      <c r="X78" s="10">
        <f>_xlfn.IFNA(VLOOKUP($A78,'I-EmEC'!$A:$DD,MATCH(X$1,'I-EmEC'!$A$1:$DD$1,0),FALSE),"")</f>
        <v>6.53</v>
      </c>
      <c r="Y78" s="10">
        <f>_xlfn.IFNA(VLOOKUP($A78,'I-EmEC'!$A:$DD,MATCH(Y$1,'I-EmEC'!$A$1:$DD$1,0),FALSE),"")</f>
        <v>6.53</v>
      </c>
      <c r="Z78" s="10">
        <f>_xlfn.IFNA(VLOOKUP($A78,'I-EmEC'!$A:$DD,MATCH(Z$1,'I-EmEC'!$A$1:$DD$1,0),FALSE),"")</f>
        <v>6.85</v>
      </c>
      <c r="AA78" s="10">
        <f>_xlfn.IFNA(VLOOKUP($A78,'I-EmEC'!$A:$DD,MATCH(AA$1,'I-EmEC'!$A$1:$DD$1,0),FALSE),"")</f>
        <v>6.82</v>
      </c>
      <c r="AB78" s="10" t="str">
        <f>_xlfn.IFNA(VLOOKUP($A78,'I-EmEC'!$A:$DD,MATCH(AB$1,'I-EmEC'!$A$1:$DD$1,0),FALSE),"")</f>
        <v/>
      </c>
      <c r="AC78" s="10">
        <f>_xlfn.IFNA(VLOOKUP($A78,'I-EmEC'!$A:$DD,MATCH(AC$1,'I-EmEC'!$A$1:$DD$1,0),FALSE),"")</f>
        <v>7.21</v>
      </c>
      <c r="AD78" s="9">
        <f t="shared" si="63"/>
        <v>8.7266894446848777</v>
      </c>
      <c r="AE78" s="10">
        <f t="shared" si="64"/>
        <v>8.6559382914900187</v>
      </c>
      <c r="AF78" s="10">
        <f t="shared" si="65"/>
        <v>8.5399311420682942</v>
      </c>
      <c r="AG78" s="10">
        <f t="shared" si="66"/>
        <v>8.5399311420682942</v>
      </c>
      <c r="AH78" s="10">
        <f t="shared" si="67"/>
        <v>8.4755988923850651</v>
      </c>
      <c r="AI78" s="10">
        <f t="shared" si="68"/>
        <v>8.6121441283041698</v>
      </c>
      <c r="AJ78" s="10">
        <f t="shared" si="69"/>
        <v>8.6121441283041698</v>
      </c>
      <c r="AK78" s="10">
        <f t="shared" si="70"/>
        <v>8.5963008875826521</v>
      </c>
      <c r="AL78" s="10">
        <f t="shared" si="71"/>
        <v>8.0977435438886722</v>
      </c>
      <c r="AM78" s="10">
        <f t="shared" si="72"/>
        <v>8.0977435438886722</v>
      </c>
      <c r="AN78" s="10">
        <f t="shared" si="73"/>
        <v>8.3508591016744482</v>
      </c>
      <c r="AO78" s="10">
        <f t="shared" si="74"/>
        <v>8.3555412889492651</v>
      </c>
      <c r="AP78" s="10" t="str">
        <f t="shared" si="75"/>
        <v/>
      </c>
      <c r="AQ78" s="10">
        <f t="shared" si="76"/>
        <v>8.5886348534766519</v>
      </c>
      <c r="AR78" s="21">
        <f t="shared" si="77"/>
        <v>8.7266894446848777</v>
      </c>
      <c r="AS78" s="11">
        <f t="shared" si="78"/>
        <v>8.6121441283041698</v>
      </c>
      <c r="AT78" s="11">
        <f t="shared" si="79"/>
        <v>8.3555412889492651</v>
      </c>
      <c r="AU78" s="11">
        <f t="shared" si="80"/>
        <v>8.5886348534766519</v>
      </c>
      <c r="AV78" s="12">
        <f t="shared" si="81"/>
        <v>8.7266894446848777</v>
      </c>
      <c r="AW78" s="11">
        <f t="shared" si="82"/>
        <v>8.5626750534521072</v>
      </c>
      <c r="AX78" s="11">
        <f t="shared" si="83"/>
        <v>8.2254718696002644</v>
      </c>
      <c r="AY78" s="11">
        <f t="shared" si="84"/>
        <v>8.5886348534766519</v>
      </c>
      <c r="AZ78" s="27">
        <f t="shared" si="85"/>
        <v>1</v>
      </c>
      <c r="BA78" s="10">
        <f t="shared" si="86"/>
        <v>0.8875083642245023</v>
      </c>
      <c r="BB78" s="10">
        <f t="shared" si="87"/>
        <v>0.70306142009963113</v>
      </c>
      <c r="BC78" s="10">
        <f t="shared" si="88"/>
        <v>0.70306142009963113</v>
      </c>
      <c r="BD78" s="10">
        <f t="shared" si="89"/>
        <v>0.60077559614913156</v>
      </c>
      <c r="BE78" s="10">
        <f t="shared" si="90"/>
        <v>0.81787731466935254</v>
      </c>
      <c r="BF78" s="10">
        <f t="shared" si="91"/>
        <v>0.81787731466935254</v>
      </c>
      <c r="BG78" s="10">
        <f t="shared" si="92"/>
        <v>0.79268716603898359</v>
      </c>
      <c r="BH78" s="10">
        <f t="shared" si="93"/>
        <v>0</v>
      </c>
      <c r="BI78" s="10">
        <f t="shared" si="94"/>
        <v>0</v>
      </c>
      <c r="BJ78" s="10">
        <f t="shared" si="95"/>
        <v>0.40244408535829201</v>
      </c>
      <c r="BK78" s="10">
        <f t="shared" si="96"/>
        <v>0.40988858458929023</v>
      </c>
      <c r="BL78" s="10" t="str">
        <f t="shared" si="97"/>
        <v/>
      </c>
      <c r="BM78" s="10">
        <f t="shared" si="98"/>
        <v>0.78049846412313439</v>
      </c>
      <c r="BN78" s="21">
        <f t="shared" si="99"/>
        <v>1</v>
      </c>
      <c r="BO78" s="11">
        <f t="shared" si="100"/>
        <v>0.81787731466935254</v>
      </c>
      <c r="BP78" s="11">
        <f t="shared" si="101"/>
        <v>0.40988858458929023</v>
      </c>
      <c r="BQ78" s="11">
        <f t="shared" si="102"/>
        <v>0.78049846412313439</v>
      </c>
      <c r="BR78" s="12">
        <f t="shared" si="103"/>
        <v>1</v>
      </c>
      <c r="BS78" s="11">
        <f t="shared" si="104"/>
        <v>0.73922337195434717</v>
      </c>
      <c r="BT78" s="11">
        <f t="shared" si="105"/>
        <v>0.20308316748689556</v>
      </c>
      <c r="BU78" s="11">
        <f t="shared" si="106"/>
        <v>0.78049846412313439</v>
      </c>
    </row>
    <row r="79" spans="1:73" x14ac:dyDescent="0.2">
      <c r="A79" s="84" t="s">
        <v>127</v>
      </c>
      <c r="B79" s="12" t="str">
        <f>_xlfn.IFNA(VLOOKUP($A79,'I-EmEC'!$A:$DD,MATCH(B$1,'I-EmEC'!$A$1:$DD$1,0),FALSE),"")</f>
        <v/>
      </c>
      <c r="C79" s="11" t="str">
        <f>_xlfn.IFNA(VLOOKUP($A79,'I-EmEC'!$A:$DD,MATCH(C$1,'I-EmEC'!$A$1:$DD$1,0),FALSE),"")</f>
        <v/>
      </c>
      <c r="D79" s="11">
        <f>_xlfn.IFNA(VLOOKUP($A79,'I-EmEC'!$A:$DD,MATCH(D$1,'I-EmEC'!$A$1:$DD$1,0),FALSE),"")</f>
        <v>46.421663442940037</v>
      </c>
      <c r="E79" s="11">
        <f>_xlfn.IFNA(VLOOKUP($A79,'I-EmEC'!$A:$DD,MATCH(E$1,'I-EmEC'!$A$1:$DD$1,0),FALSE),"")</f>
        <v>46.421663442940037</v>
      </c>
      <c r="F79" s="11">
        <f>_xlfn.IFNA(VLOOKUP($A79,'I-EmEC'!$A:$DD,MATCH(F$1,'I-EmEC'!$A$1:$DD$1,0),FALSE),"")</f>
        <v>25.66735112936345</v>
      </c>
      <c r="G79" s="11">
        <f>_xlfn.IFNA(VLOOKUP($A79,'I-EmEC'!$A:$DD,MATCH(G$1,'I-EmEC'!$A$1:$DD$1,0),FALSE),"")</f>
        <v>57.763975155279503</v>
      </c>
      <c r="H79" s="11">
        <f>_xlfn.IFNA(VLOOKUP($A79,'I-EmEC'!$A:$DD,MATCH(H$1,'I-EmEC'!$A$1:$DD$1,0),FALSE),"")</f>
        <v>57.763975155279503</v>
      </c>
      <c r="I79" s="11">
        <f>_xlfn.IFNA(VLOOKUP($A79,'I-EmEC'!$A:$DD,MATCH(I$1,'I-EmEC'!$A$1:$DD$1,0),FALSE),"")</f>
        <v>71.884057971014499</v>
      </c>
      <c r="J79" s="11" t="str">
        <f>_xlfn.IFNA(VLOOKUP($A79,'I-EmEC'!$A:$DD,MATCH(J$1,'I-EmEC'!$A$1:$DD$1,0),FALSE),"")</f>
        <v/>
      </c>
      <c r="K79" s="11" t="str">
        <f>_xlfn.IFNA(VLOOKUP($A79,'I-EmEC'!$A:$DD,MATCH(K$1,'I-EmEC'!$A$1:$DD$1,0),FALSE),"")</f>
        <v/>
      </c>
      <c r="L79" s="11" t="str">
        <f>_xlfn.IFNA(VLOOKUP($A79,'I-EmEC'!$A:$DD,MATCH(L$1,'I-EmEC'!$A$1:$DD$1,0),FALSE),"")</f>
        <v/>
      </c>
      <c r="M79" s="11" t="str">
        <f>_xlfn.IFNA(VLOOKUP($A79,'I-EmEC'!$A:$DD,MATCH(M$1,'I-EmEC'!$A$1:$DD$1,0),FALSE),"")</f>
        <v/>
      </c>
      <c r="N79" s="11" t="str">
        <f>_xlfn.IFNA(VLOOKUP($A79,'I-EmEC'!$A:$DD,MATCH(N$1,'I-EmEC'!$A$1:$DD$1,0),FALSE),"")</f>
        <v/>
      </c>
      <c r="O79" s="11" t="str">
        <f>_xlfn.IFNA(VLOOKUP($A79,'I-EmEC'!$A:$DD,MATCH(O$1,'I-EmEC'!$A$1:$DD$1,0),FALSE),"")</f>
        <v/>
      </c>
      <c r="P79" s="9" t="str">
        <f>_xlfn.IFNA(VLOOKUP($A79,'I-EmEC'!$A:$DD,MATCH(P$1,'I-EmEC'!$A$1:$DD$1,0),FALSE),"")</f>
        <v/>
      </c>
      <c r="Q79" s="10" t="str">
        <f>_xlfn.IFNA(VLOOKUP($A79,'I-EmEC'!$A:$DD,MATCH(Q$1,'I-EmEC'!$A$1:$DD$1,0),FALSE),"")</f>
        <v/>
      </c>
      <c r="R79" s="10">
        <f>_xlfn.IFNA(VLOOKUP($A79,'I-EmEC'!$A:$DD,MATCH(R$1,'I-EmEC'!$A$1:$DD$1,0),FALSE),"")</f>
        <v>6.67</v>
      </c>
      <c r="S79" s="10">
        <f>_xlfn.IFNA(VLOOKUP($A79,'I-EmEC'!$A:$DD,MATCH(S$1,'I-EmEC'!$A$1:$DD$1,0),FALSE),"")</f>
        <v>6.67</v>
      </c>
      <c r="T79" s="10">
        <f>_xlfn.IFNA(VLOOKUP($A79,'I-EmEC'!$A:$DD,MATCH(T$1,'I-EmEC'!$A$1:$DD$1,0),FALSE),"")</f>
        <v>6.86</v>
      </c>
      <c r="U79" s="10">
        <f>_xlfn.IFNA(VLOOKUP($A79,'I-EmEC'!$A:$DD,MATCH(U$1,'I-EmEC'!$A$1:$DD$1,0),FALSE),"")</f>
        <v>6.66</v>
      </c>
      <c r="V79" s="10">
        <f>_xlfn.IFNA(VLOOKUP($A79,'I-EmEC'!$A:$DD,MATCH(V$1,'I-EmEC'!$A$1:$DD$1,0),FALSE),"")</f>
        <v>6.66</v>
      </c>
      <c r="W79" s="10">
        <f>_xlfn.IFNA(VLOOKUP($A79,'I-EmEC'!$A:$DD,MATCH(W$1,'I-EmEC'!$A$1:$DD$1,0),FALSE),"")</f>
        <v>6.61</v>
      </c>
      <c r="X79" s="10" t="str">
        <f>_xlfn.IFNA(VLOOKUP($A79,'I-EmEC'!$A:$DD,MATCH(X$1,'I-EmEC'!$A$1:$DD$1,0),FALSE),"")</f>
        <v/>
      </c>
      <c r="Y79" s="10" t="str">
        <f>_xlfn.IFNA(VLOOKUP($A79,'I-EmEC'!$A:$DD,MATCH(Y$1,'I-EmEC'!$A$1:$DD$1,0),FALSE),"")</f>
        <v/>
      </c>
      <c r="Z79" s="10" t="str">
        <f>_xlfn.IFNA(VLOOKUP($A79,'I-EmEC'!$A:$DD,MATCH(Z$1,'I-EmEC'!$A$1:$DD$1,0),FALSE),"")</f>
        <v/>
      </c>
      <c r="AA79" s="10" t="str">
        <f>_xlfn.IFNA(VLOOKUP($A79,'I-EmEC'!$A:$DD,MATCH(AA$1,'I-EmEC'!$A$1:$DD$1,0),FALSE),"")</f>
        <v/>
      </c>
      <c r="AB79" s="10" t="str">
        <f>_xlfn.IFNA(VLOOKUP($A79,'I-EmEC'!$A:$DD,MATCH(AB$1,'I-EmEC'!$A$1:$DD$1,0),FALSE),"")</f>
        <v/>
      </c>
      <c r="AC79" s="10" t="str">
        <f>_xlfn.IFNA(VLOOKUP($A79,'I-EmEC'!$A:$DD,MATCH(AC$1,'I-EmEC'!$A$1:$DD$1,0),FALSE),"")</f>
        <v/>
      </c>
      <c r="AD79" s="9" t="str">
        <f t="shared" si="63"/>
        <v/>
      </c>
      <c r="AE79" s="10" t="str">
        <f t="shared" si="64"/>
        <v/>
      </c>
      <c r="AF79" s="10">
        <f t="shared" si="65"/>
        <v>8.3367206986176647</v>
      </c>
      <c r="AG79" s="10">
        <f t="shared" si="66"/>
        <v>8.3367206986176647</v>
      </c>
      <c r="AH79" s="10">
        <f t="shared" si="67"/>
        <v>8.2693810517934221</v>
      </c>
      <c r="AI79" s="10">
        <f t="shared" si="68"/>
        <v>8.4216570725220858</v>
      </c>
      <c r="AJ79" s="10">
        <f t="shared" si="69"/>
        <v>8.4216570725220858</v>
      </c>
      <c r="AK79" s="10">
        <f t="shared" si="70"/>
        <v>8.4666325857529436</v>
      </c>
      <c r="AL79" s="10" t="str">
        <f t="shared" si="71"/>
        <v/>
      </c>
      <c r="AM79" s="10" t="str">
        <f t="shared" si="72"/>
        <v/>
      </c>
      <c r="AN79" s="10" t="str">
        <f t="shared" si="73"/>
        <v/>
      </c>
      <c r="AO79" s="10" t="str">
        <f t="shared" si="74"/>
        <v/>
      </c>
      <c r="AP79" s="10" t="str">
        <f t="shared" si="75"/>
        <v/>
      </c>
      <c r="AQ79" s="10" t="str">
        <f t="shared" si="76"/>
        <v/>
      </c>
      <c r="AR79" s="21" t="str">
        <f t="shared" si="77"/>
        <v/>
      </c>
      <c r="AS79" s="11">
        <f t="shared" si="78"/>
        <v>8.4666325857529436</v>
      </c>
      <c r="AT79" s="11" t="str">
        <f t="shared" si="79"/>
        <v/>
      </c>
      <c r="AU79" s="11" t="str">
        <f t="shared" si="80"/>
        <v/>
      </c>
      <c r="AV79" s="12" t="str">
        <f t="shared" si="81"/>
        <v/>
      </c>
      <c r="AW79" s="11">
        <f t="shared" si="82"/>
        <v>8.3754615299709787</v>
      </c>
      <c r="AX79" s="11" t="str">
        <f t="shared" si="83"/>
        <v/>
      </c>
      <c r="AY79" s="11" t="str">
        <f t="shared" si="84"/>
        <v/>
      </c>
      <c r="AZ79" s="27" t="str">
        <f t="shared" si="85"/>
        <v/>
      </c>
      <c r="BA79" s="10" t="str">
        <f t="shared" si="86"/>
        <v/>
      </c>
      <c r="BB79" s="10">
        <f t="shared" si="87"/>
        <v>0.34138972444220167</v>
      </c>
      <c r="BC79" s="10">
        <f t="shared" si="88"/>
        <v>0.34138972444220167</v>
      </c>
      <c r="BD79" s="10">
        <f t="shared" si="89"/>
        <v>0</v>
      </c>
      <c r="BE79" s="10">
        <f t="shared" si="90"/>
        <v>0.77198903183137058</v>
      </c>
      <c r="BF79" s="10">
        <f t="shared" si="91"/>
        <v>0.77198903183137058</v>
      </c>
      <c r="BG79" s="10">
        <f t="shared" si="92"/>
        <v>1</v>
      </c>
      <c r="BH79" s="10" t="str">
        <f t="shared" si="93"/>
        <v/>
      </c>
      <c r="BI79" s="10" t="str">
        <f t="shared" si="94"/>
        <v/>
      </c>
      <c r="BJ79" s="10" t="str">
        <f t="shared" si="95"/>
        <v/>
      </c>
      <c r="BK79" s="10" t="str">
        <f t="shared" si="96"/>
        <v/>
      </c>
      <c r="BL79" s="10" t="str">
        <f t="shared" si="97"/>
        <v/>
      </c>
      <c r="BM79" s="10" t="str">
        <f t="shared" si="98"/>
        <v/>
      </c>
      <c r="BN79" s="21" t="str">
        <f t="shared" si="99"/>
        <v/>
      </c>
      <c r="BO79" s="11">
        <f t="shared" si="100"/>
        <v>1</v>
      </c>
      <c r="BP79" s="11" t="str">
        <f t="shared" si="101"/>
        <v/>
      </c>
      <c r="BQ79" s="11" t="str">
        <f t="shared" si="102"/>
        <v/>
      </c>
      <c r="BR79" s="12" t="str">
        <f t="shared" si="103"/>
        <v/>
      </c>
      <c r="BS79" s="11">
        <f t="shared" si="104"/>
        <v>0.5377929187578574</v>
      </c>
      <c r="BT79" s="11" t="str">
        <f t="shared" si="105"/>
        <v/>
      </c>
      <c r="BU79" s="11" t="str">
        <f t="shared" si="106"/>
        <v/>
      </c>
    </row>
    <row r="80" spans="1:73" x14ac:dyDescent="0.2">
      <c r="A80" s="84" t="s">
        <v>128</v>
      </c>
      <c r="B80" s="12">
        <f>_xlfn.IFNA(VLOOKUP($A80,'I-EmEC'!$A:$DD,MATCH(B$1,'I-EmEC'!$A$1:$DD$1,0),FALSE),"")</f>
        <v>44.117647058823529</v>
      </c>
      <c r="C80" s="11">
        <f>_xlfn.IFNA(VLOOKUP($A80,'I-EmEC'!$A:$DD,MATCH(C$1,'I-EmEC'!$A$1:$DD$1,0),FALSE),"")</f>
        <v>45.910780669144984</v>
      </c>
      <c r="D80" s="11">
        <f>_xlfn.IFNA(VLOOKUP($A80,'I-EmEC'!$A:$DD,MATCH(D$1,'I-EmEC'!$A$1:$DD$1,0),FALSE),"")</f>
        <v>69.439071566731144</v>
      </c>
      <c r="E80" s="11">
        <f>_xlfn.IFNA(VLOOKUP($A80,'I-EmEC'!$A:$DD,MATCH(E$1,'I-EmEC'!$A$1:$DD$1,0),FALSE),"")</f>
        <v>69.439071566731144</v>
      </c>
      <c r="F80" s="11">
        <f>_xlfn.IFNA(VLOOKUP($A80,'I-EmEC'!$A:$DD,MATCH(F$1,'I-EmEC'!$A$1:$DD$1,0),FALSE),"")</f>
        <v>65.297741273100613</v>
      </c>
      <c r="G80" s="11">
        <f>_xlfn.IFNA(VLOOKUP($A80,'I-EmEC'!$A:$DD,MATCH(G$1,'I-EmEC'!$A$1:$DD$1,0),FALSE),"")</f>
        <v>73.084886128364388</v>
      </c>
      <c r="H80" s="11">
        <f>_xlfn.IFNA(VLOOKUP($A80,'I-EmEC'!$A:$DD,MATCH(H$1,'I-EmEC'!$A$1:$DD$1,0),FALSE),"")</f>
        <v>73.084886128364388</v>
      </c>
      <c r="I80" s="11">
        <f>_xlfn.IFNA(VLOOKUP($A80,'I-EmEC'!$A:$DD,MATCH(I$1,'I-EmEC'!$A$1:$DD$1,0),FALSE),"")</f>
        <v>81.159420289855078</v>
      </c>
      <c r="J80" s="11">
        <f>_xlfn.IFNA(VLOOKUP($A80,'I-EmEC'!$A:$DD,MATCH(J$1,'I-EmEC'!$A$1:$DD$1,0),FALSE),"")</f>
        <v>48.254620123203281</v>
      </c>
      <c r="K80" s="11">
        <f>_xlfn.IFNA(VLOOKUP($A80,'I-EmEC'!$A:$DD,MATCH(K$1,'I-EmEC'!$A$1:$DD$1,0),FALSE),"")</f>
        <v>48.254620123203281</v>
      </c>
      <c r="L80" s="11">
        <f>_xlfn.IFNA(VLOOKUP($A80,'I-EmEC'!$A:$DD,MATCH(L$1,'I-EmEC'!$A$1:$DD$1,0),FALSE),"")</f>
        <v>63.146067415730336</v>
      </c>
      <c r="M80" s="11">
        <f>_xlfn.IFNA(VLOOKUP($A80,'I-EmEC'!$A:$DD,MATCH(M$1,'I-EmEC'!$A$1:$DD$1,0),FALSE),"")</f>
        <v>49.309664694280073</v>
      </c>
      <c r="N80" s="11">
        <f>_xlfn.IFNA(VLOOKUP($A80,'I-EmEC'!$A:$DD,MATCH(N$1,'I-EmEC'!$A$1:$DD$1,0),FALSE),"")</f>
        <v>57.333333333333336</v>
      </c>
      <c r="O80" s="11">
        <f>_xlfn.IFNA(VLOOKUP($A80,'I-EmEC'!$A:$DD,MATCH(O$1,'I-EmEC'!$A$1:$DD$1,0),FALSE),"")</f>
        <v>44.268774703557312</v>
      </c>
      <c r="P80" s="9">
        <f>_xlfn.IFNA(VLOOKUP($A80,'I-EmEC'!$A:$DD,MATCH(P$1,'I-EmEC'!$A$1:$DD$1,0),FALSE),"")</f>
        <v>5.86</v>
      </c>
      <c r="Q80" s="10">
        <f>_xlfn.IFNA(VLOOKUP($A80,'I-EmEC'!$A:$DD,MATCH(Q$1,'I-EmEC'!$A$1:$DD$1,0),FALSE),"")</f>
        <v>5.51</v>
      </c>
      <c r="R80" s="10">
        <f>_xlfn.IFNA(VLOOKUP($A80,'I-EmEC'!$A:$DD,MATCH(R$1,'I-EmEC'!$A$1:$DD$1,0),FALSE),"")</f>
        <v>6.54</v>
      </c>
      <c r="S80" s="10">
        <f>_xlfn.IFNA(VLOOKUP($A80,'I-EmEC'!$A:$DD,MATCH(S$1,'I-EmEC'!$A$1:$DD$1,0),FALSE),"")</f>
        <v>6.54</v>
      </c>
      <c r="T80" s="10">
        <f>_xlfn.IFNA(VLOOKUP($A80,'I-EmEC'!$A:$DD,MATCH(T$1,'I-EmEC'!$A$1:$DD$1,0),FALSE),"")</f>
        <v>6.79</v>
      </c>
      <c r="U80" s="10">
        <f>_xlfn.IFNA(VLOOKUP($A80,'I-EmEC'!$A:$DD,MATCH(U$1,'I-EmEC'!$A$1:$DD$1,0),FALSE),"")</f>
        <v>6.65</v>
      </c>
      <c r="V80" s="10">
        <f>_xlfn.IFNA(VLOOKUP($A80,'I-EmEC'!$A:$DD,MATCH(V$1,'I-EmEC'!$A$1:$DD$1,0),FALSE),"")</f>
        <v>6.65</v>
      </c>
      <c r="W80" s="10">
        <f>_xlfn.IFNA(VLOOKUP($A80,'I-EmEC'!$A:$DD,MATCH(W$1,'I-EmEC'!$A$1:$DD$1,0),FALSE),"")</f>
        <v>6.28</v>
      </c>
      <c r="X80" s="10">
        <f>_xlfn.IFNA(VLOOKUP($A80,'I-EmEC'!$A:$DD,MATCH(X$1,'I-EmEC'!$A$1:$DD$1,0),FALSE),"")</f>
        <v>5.9</v>
      </c>
      <c r="Y80" s="10">
        <f>_xlfn.IFNA(VLOOKUP($A80,'I-EmEC'!$A:$DD,MATCH(Y$1,'I-EmEC'!$A$1:$DD$1,0),FALSE),"")</f>
        <v>5.9</v>
      </c>
      <c r="Z80" s="10">
        <f>_xlfn.IFNA(VLOOKUP($A80,'I-EmEC'!$A:$DD,MATCH(Z$1,'I-EmEC'!$A$1:$DD$1,0),FALSE),"")</f>
        <v>6.25</v>
      </c>
      <c r="AA80" s="10">
        <f>_xlfn.IFNA(VLOOKUP($A80,'I-EmEC'!$A:$DD,MATCH(AA$1,'I-EmEC'!$A$1:$DD$1,0),FALSE),"")</f>
        <v>5.87</v>
      </c>
      <c r="AB80" s="10">
        <f>_xlfn.IFNA(VLOOKUP($A80,'I-EmEC'!$A:$DD,MATCH(AB$1,'I-EmEC'!$A$1:$DD$1,0),FALSE),"")</f>
        <v>6.94</v>
      </c>
      <c r="AC80" s="10">
        <f>_xlfn.IFNA(VLOOKUP($A80,'I-EmEC'!$A:$DD,MATCH(AC$1,'I-EmEC'!$A$1:$DD$1,0),FALSE),"")</f>
        <v>7.07</v>
      </c>
      <c r="AD80" s="9">
        <f t="shared" si="63"/>
        <v>7.5046123420134272</v>
      </c>
      <c r="AE80" s="10">
        <f t="shared" si="64"/>
        <v>7.1719146775932767</v>
      </c>
      <c r="AF80" s="10">
        <f t="shared" si="65"/>
        <v>8.3816039054843774</v>
      </c>
      <c r="AG80" s="10">
        <f t="shared" si="66"/>
        <v>8.3816039054843774</v>
      </c>
      <c r="AH80" s="10">
        <f t="shared" si="67"/>
        <v>8.6048981587697995</v>
      </c>
      <c r="AI80" s="10">
        <f t="shared" si="68"/>
        <v>8.513827574636311</v>
      </c>
      <c r="AJ80" s="10">
        <f t="shared" si="69"/>
        <v>8.513827574636311</v>
      </c>
      <c r="AK80" s="10">
        <f t="shared" si="70"/>
        <v>8.1893389362689462</v>
      </c>
      <c r="AL80" s="10">
        <f t="shared" si="71"/>
        <v>7.5835389010571026</v>
      </c>
      <c r="AM80" s="10">
        <f t="shared" si="72"/>
        <v>7.5835389010571026</v>
      </c>
      <c r="AN80" s="10">
        <f t="shared" si="73"/>
        <v>8.0503463089241478</v>
      </c>
      <c r="AO80" s="10">
        <f t="shared" si="74"/>
        <v>7.562932049338702</v>
      </c>
      <c r="AP80" s="10">
        <f t="shared" si="75"/>
        <v>8.6984071921878883</v>
      </c>
      <c r="AQ80" s="10">
        <f t="shared" si="76"/>
        <v>8.7160975014943656</v>
      </c>
      <c r="AR80" s="21">
        <f t="shared" si="77"/>
        <v>7.5046123420134272</v>
      </c>
      <c r="AS80" s="11">
        <f t="shared" si="78"/>
        <v>8.6048981587697995</v>
      </c>
      <c r="AT80" s="11">
        <f t="shared" si="79"/>
        <v>8.0503463089241478</v>
      </c>
      <c r="AU80" s="11">
        <f t="shared" si="80"/>
        <v>8.7160975014943656</v>
      </c>
      <c r="AV80" s="12">
        <f t="shared" si="81"/>
        <v>7.5046123420134272</v>
      </c>
      <c r="AW80" s="11">
        <f t="shared" si="82"/>
        <v>8.4308500092133531</v>
      </c>
      <c r="AX80" s="11">
        <f t="shared" si="83"/>
        <v>7.6950890400942642</v>
      </c>
      <c r="AY80" s="11">
        <f t="shared" si="84"/>
        <v>8.7072523468411269</v>
      </c>
      <c r="AZ80" s="27">
        <f t="shared" si="85"/>
        <v>0.21545225038810631</v>
      </c>
      <c r="BA80" s="10">
        <f t="shared" si="86"/>
        <v>0</v>
      </c>
      <c r="BB80" s="10">
        <f t="shared" si="87"/>
        <v>0.78338471919733399</v>
      </c>
      <c r="BC80" s="10">
        <f t="shared" si="88"/>
        <v>0.78338471919733399</v>
      </c>
      <c r="BD80" s="10">
        <f t="shared" si="89"/>
        <v>0.9279882271688259</v>
      </c>
      <c r="BE80" s="10">
        <f t="shared" si="90"/>
        <v>0.86901167159270853</v>
      </c>
      <c r="BF80" s="10">
        <f t="shared" si="91"/>
        <v>0.86901167159270853</v>
      </c>
      <c r="BG80" s="10">
        <f t="shared" si="92"/>
        <v>0.65887551844757442</v>
      </c>
      <c r="BH80" s="10">
        <f t="shared" si="93"/>
        <v>0.2665644359545033</v>
      </c>
      <c r="BI80" s="10">
        <f t="shared" si="94"/>
        <v>0.2665644359545033</v>
      </c>
      <c r="BJ80" s="10">
        <f t="shared" si="95"/>
        <v>0.56886504482136258</v>
      </c>
      <c r="BK80" s="10">
        <f t="shared" si="96"/>
        <v>0.2532196095521857</v>
      </c>
      <c r="BL80" s="10">
        <f t="shared" si="97"/>
        <v>0.98854390229403921</v>
      </c>
      <c r="BM80" s="10">
        <f t="shared" si="98"/>
        <v>1</v>
      </c>
      <c r="BN80" s="21">
        <f t="shared" si="99"/>
        <v>0.21545225038810631</v>
      </c>
      <c r="BO80" s="11">
        <f t="shared" si="100"/>
        <v>0.9279882271688259</v>
      </c>
      <c r="BP80" s="11">
        <f t="shared" si="101"/>
        <v>0.56886504482136258</v>
      </c>
      <c r="BQ80" s="11">
        <f t="shared" si="102"/>
        <v>1</v>
      </c>
      <c r="BR80" s="12">
        <f t="shared" si="103"/>
        <v>0.21545225038810631</v>
      </c>
      <c r="BS80" s="11">
        <f t="shared" si="104"/>
        <v>0.81527608786608097</v>
      </c>
      <c r="BT80" s="11">
        <f t="shared" si="105"/>
        <v>0.33880338157063872</v>
      </c>
      <c r="BU80" s="11">
        <f t="shared" si="106"/>
        <v>0.99427195114701961</v>
      </c>
    </row>
    <row r="81" spans="1:73" x14ac:dyDescent="0.2">
      <c r="A81" s="84" t="s">
        <v>123</v>
      </c>
      <c r="B81" s="12">
        <f>_xlfn.IFNA(VLOOKUP($A81,'I-EmEC'!$A:$DD,MATCH(B$1,'I-EmEC'!$A$1:$DD$1,0),FALSE),"")</f>
        <v>13.051470588235295</v>
      </c>
      <c r="C81" s="11">
        <f>_xlfn.IFNA(VLOOKUP($A81,'I-EmEC'!$A:$DD,MATCH(C$1,'I-EmEC'!$A$1:$DD$1,0),FALSE),"")</f>
        <v>13.197026022304833</v>
      </c>
      <c r="D81" s="11">
        <f>_xlfn.IFNA(VLOOKUP($A81,'I-EmEC'!$A:$DD,MATCH(D$1,'I-EmEC'!$A$1:$DD$1,0),FALSE),"")</f>
        <v>42.553191489361701</v>
      </c>
      <c r="E81" s="11">
        <f>_xlfn.IFNA(VLOOKUP($A81,'I-EmEC'!$A:$DD,MATCH(E$1,'I-EmEC'!$A$1:$DD$1,0),FALSE),"")</f>
        <v>42.553191489361701</v>
      </c>
      <c r="F81" s="11">
        <f>_xlfn.IFNA(VLOOKUP($A81,'I-EmEC'!$A:$DD,MATCH(F$1,'I-EmEC'!$A$1:$DD$1,0),FALSE),"")</f>
        <v>55.646817248459953</v>
      </c>
      <c r="G81" s="11">
        <f>_xlfn.IFNA(VLOOKUP($A81,'I-EmEC'!$A:$DD,MATCH(G$1,'I-EmEC'!$A$1:$DD$1,0),FALSE),"")</f>
        <v>18.633540372670808</v>
      </c>
      <c r="H81" s="11">
        <f>_xlfn.IFNA(VLOOKUP($A81,'I-EmEC'!$A:$DD,MATCH(H$1,'I-EmEC'!$A$1:$DD$1,0),FALSE),"")</f>
        <v>18.633540372670808</v>
      </c>
      <c r="I81" s="11">
        <f>_xlfn.IFNA(VLOOKUP($A81,'I-EmEC'!$A:$DD,MATCH(I$1,'I-EmEC'!$A$1:$DD$1,0),FALSE),"")</f>
        <v>17.391304347826086</v>
      </c>
      <c r="J81" s="11">
        <f>_xlfn.IFNA(VLOOKUP($A81,'I-EmEC'!$A:$DD,MATCH(J$1,'I-EmEC'!$A$1:$DD$1,0),FALSE),"")</f>
        <v>14.37371663244353</v>
      </c>
      <c r="K81" s="11">
        <f>_xlfn.IFNA(VLOOKUP($A81,'I-EmEC'!$A:$DD,MATCH(K$1,'I-EmEC'!$A$1:$DD$1,0),FALSE),"")</f>
        <v>14.37371663244353</v>
      </c>
      <c r="L81" s="11">
        <f>_xlfn.IFNA(VLOOKUP($A81,'I-EmEC'!$A:$DD,MATCH(L$1,'I-EmEC'!$A$1:$DD$1,0),FALSE),"")</f>
        <v>45.393258426966291</v>
      </c>
      <c r="M81" s="11">
        <f>_xlfn.IFNA(VLOOKUP($A81,'I-EmEC'!$A:$DD,MATCH(M$1,'I-EmEC'!$A$1:$DD$1,0),FALSE),"")</f>
        <v>11.242603550295858</v>
      </c>
      <c r="N81" s="11">
        <f>_xlfn.IFNA(VLOOKUP($A81,'I-EmEC'!$A:$DD,MATCH(N$1,'I-EmEC'!$A$1:$DD$1,0),FALSE),"")</f>
        <v>15.238095238095237</v>
      </c>
      <c r="O81" s="11">
        <f>_xlfn.IFNA(VLOOKUP($A81,'I-EmEC'!$A:$DD,MATCH(O$1,'I-EmEC'!$A$1:$DD$1,0),FALSE),"")</f>
        <v>11.660079051383399</v>
      </c>
      <c r="P81" s="9">
        <f>_xlfn.IFNA(VLOOKUP($A81,'I-EmEC'!$A:$DD,MATCH(P$1,'I-EmEC'!$A$1:$DD$1,0),FALSE),"")</f>
        <v>8.5500000000000007</v>
      </c>
      <c r="Q81" s="10">
        <f>_xlfn.IFNA(VLOOKUP($A81,'I-EmEC'!$A:$DD,MATCH(Q$1,'I-EmEC'!$A$1:$DD$1,0),FALSE),"")</f>
        <v>8.4700000000000006</v>
      </c>
      <c r="R81" s="10">
        <f>_xlfn.IFNA(VLOOKUP($A81,'I-EmEC'!$A:$DD,MATCH(R$1,'I-EmEC'!$A$1:$DD$1,0),FALSE),"")</f>
        <v>8.67</v>
      </c>
      <c r="S81" s="10">
        <f>_xlfn.IFNA(VLOOKUP($A81,'I-EmEC'!$A:$DD,MATCH(S$1,'I-EmEC'!$A$1:$DD$1,0),FALSE),"")</f>
        <v>8.67</v>
      </c>
      <c r="T81" s="10">
        <f>_xlfn.IFNA(VLOOKUP($A81,'I-EmEC'!$A:$DD,MATCH(T$1,'I-EmEC'!$A$1:$DD$1,0),FALSE),"")</f>
        <v>9.01</v>
      </c>
      <c r="U81" s="10">
        <f>_xlfn.IFNA(VLOOKUP($A81,'I-EmEC'!$A:$DD,MATCH(U$1,'I-EmEC'!$A$1:$DD$1,0),FALSE),"")</f>
        <v>8.58</v>
      </c>
      <c r="V81" s="10">
        <f>_xlfn.IFNA(VLOOKUP($A81,'I-EmEC'!$A:$DD,MATCH(V$1,'I-EmEC'!$A$1:$DD$1,0),FALSE),"")</f>
        <v>8.58</v>
      </c>
      <c r="W81" s="10">
        <f>_xlfn.IFNA(VLOOKUP($A81,'I-EmEC'!$A:$DD,MATCH(W$1,'I-EmEC'!$A$1:$DD$1,0),FALSE),"")</f>
        <v>8.4499999999999993</v>
      </c>
      <c r="X81" s="10">
        <f>_xlfn.IFNA(VLOOKUP($A81,'I-EmEC'!$A:$DD,MATCH(X$1,'I-EmEC'!$A$1:$DD$1,0),FALSE),"")</f>
        <v>8.4499999999999993</v>
      </c>
      <c r="Y81" s="10">
        <f>_xlfn.IFNA(VLOOKUP($A81,'I-EmEC'!$A:$DD,MATCH(Y$1,'I-EmEC'!$A$1:$DD$1,0),FALSE),"")</f>
        <v>8.4499999999999993</v>
      </c>
      <c r="Z81" s="10">
        <f>_xlfn.IFNA(VLOOKUP($A81,'I-EmEC'!$A:$DD,MATCH(Z$1,'I-EmEC'!$A$1:$DD$1,0),FALSE),"")</f>
        <v>8.41</v>
      </c>
      <c r="AA81" s="10">
        <f>_xlfn.IFNA(VLOOKUP($A81,'I-EmEC'!$A:$DD,MATCH(AA$1,'I-EmEC'!$A$1:$DD$1,0),FALSE),"")</f>
        <v>8.48</v>
      </c>
      <c r="AB81" s="10">
        <f>_xlfn.IFNA(VLOOKUP($A81,'I-EmEC'!$A:$DD,MATCH(AB$1,'I-EmEC'!$A$1:$DD$1,0),FALSE),"")</f>
        <v>8.59</v>
      </c>
      <c r="AC81" s="10">
        <f>_xlfn.IFNA(VLOOKUP($A81,'I-EmEC'!$A:$DD,MATCH(AC$1,'I-EmEC'!$A$1:$DD$1,0),FALSE),"")</f>
        <v>8.57</v>
      </c>
      <c r="AD81" s="9">
        <f t="shared" si="63"/>
        <v>9.6656594490208967</v>
      </c>
      <c r="AE81" s="10">
        <f t="shared" si="64"/>
        <v>9.5904760730526881</v>
      </c>
      <c r="AF81" s="10">
        <f t="shared" si="65"/>
        <v>10.298932137728265</v>
      </c>
      <c r="AG81" s="10">
        <f t="shared" si="66"/>
        <v>10.298932137728265</v>
      </c>
      <c r="AH81" s="10">
        <f t="shared" si="67"/>
        <v>10.755440329659773</v>
      </c>
      <c r="AI81" s="10">
        <f t="shared" si="68"/>
        <v>9.8502953786878145</v>
      </c>
      <c r="AJ81" s="10">
        <f t="shared" si="69"/>
        <v>9.8502953786878145</v>
      </c>
      <c r="AK81" s="10">
        <f t="shared" si="70"/>
        <v>9.6903321553103705</v>
      </c>
      <c r="AL81" s="10">
        <f t="shared" si="71"/>
        <v>9.6075690787996226</v>
      </c>
      <c r="AM81" s="10">
        <f t="shared" si="72"/>
        <v>9.6075690787996226</v>
      </c>
      <c r="AN81" s="10">
        <f t="shared" si="73"/>
        <v>10.066991358465692</v>
      </c>
      <c r="AO81" s="10">
        <f t="shared" si="74"/>
        <v>9.5308668963391572</v>
      </c>
      <c r="AP81" s="10">
        <f t="shared" si="75"/>
        <v>9.7729306835859884</v>
      </c>
      <c r="AQ81" s="10">
        <f t="shared" si="76"/>
        <v>9.6367014948023471</v>
      </c>
      <c r="AR81" s="21">
        <f t="shared" si="77"/>
        <v>9.6656594490208967</v>
      </c>
      <c r="AS81" s="11">
        <f t="shared" si="78"/>
        <v>10.755440329659773</v>
      </c>
      <c r="AT81" s="11">
        <f t="shared" si="79"/>
        <v>10.066991358465692</v>
      </c>
      <c r="AU81" s="11">
        <f t="shared" si="80"/>
        <v>9.7729306835859884</v>
      </c>
      <c r="AV81" s="12">
        <f t="shared" si="81"/>
        <v>9.6656594490208967</v>
      </c>
      <c r="AW81" s="11">
        <f t="shared" si="82"/>
        <v>10.124037919633716</v>
      </c>
      <c r="AX81" s="11">
        <f t="shared" si="83"/>
        <v>9.7032491031010242</v>
      </c>
      <c r="AY81" s="11">
        <f t="shared" si="84"/>
        <v>9.7048160891941677</v>
      </c>
      <c r="AZ81" s="27">
        <f t="shared" si="85"/>
        <v>0.11007306627274209</v>
      </c>
      <c r="BA81" s="10">
        <f t="shared" si="86"/>
        <v>4.8677502787147386E-2</v>
      </c>
      <c r="BB81" s="10">
        <f t="shared" si="87"/>
        <v>0.62721043956211153</v>
      </c>
      <c r="BC81" s="10">
        <f t="shared" si="88"/>
        <v>0.62721043956211153</v>
      </c>
      <c r="BD81" s="10">
        <f t="shared" si="89"/>
        <v>1</v>
      </c>
      <c r="BE81" s="10">
        <f t="shared" si="90"/>
        <v>0.26084877693490266</v>
      </c>
      <c r="BF81" s="10">
        <f t="shared" si="91"/>
        <v>0.26084877693490266</v>
      </c>
      <c r="BG81" s="10">
        <f t="shared" si="92"/>
        <v>0.13022106688922619</v>
      </c>
      <c r="BH81" s="10">
        <f t="shared" si="93"/>
        <v>6.2635837405418698E-2</v>
      </c>
      <c r="BI81" s="10">
        <f t="shared" si="94"/>
        <v>6.2635837405418698E-2</v>
      </c>
      <c r="BJ81" s="10">
        <f t="shared" si="95"/>
        <v>0.43780507361878063</v>
      </c>
      <c r="BK81" s="10">
        <f t="shared" si="96"/>
        <v>0</v>
      </c>
      <c r="BL81" s="10">
        <f t="shared" si="97"/>
        <v>0.19767192449246479</v>
      </c>
      <c r="BM81" s="10">
        <f t="shared" si="98"/>
        <v>8.6425685535414035E-2</v>
      </c>
      <c r="BN81" s="21">
        <f t="shared" si="99"/>
        <v>0.11007306627274209</v>
      </c>
      <c r="BO81" s="11">
        <f t="shared" si="100"/>
        <v>1</v>
      </c>
      <c r="BP81" s="11">
        <f t="shared" si="101"/>
        <v>0.43780507361878063</v>
      </c>
      <c r="BQ81" s="11">
        <f t="shared" si="102"/>
        <v>0.19767192449246479</v>
      </c>
      <c r="BR81" s="12">
        <f t="shared" si="103"/>
        <v>0.11007306627274209</v>
      </c>
      <c r="BS81" s="11">
        <f t="shared" si="104"/>
        <v>0.48438991664720915</v>
      </c>
      <c r="BT81" s="11">
        <f t="shared" si="105"/>
        <v>0.14076918710740449</v>
      </c>
      <c r="BU81" s="11">
        <f t="shared" si="106"/>
        <v>0.14204880501393941</v>
      </c>
    </row>
    <row r="82" spans="1:73" x14ac:dyDescent="0.2">
      <c r="A82" s="84" t="s">
        <v>124</v>
      </c>
      <c r="B82" s="12" t="str">
        <f>_xlfn.IFNA(VLOOKUP($A82,'I-EmEC'!$A:$DD,MATCH(B$1,'I-EmEC'!$A$1:$DD$1,0),FALSE),"")</f>
        <v/>
      </c>
      <c r="C82" s="11" t="str">
        <f>_xlfn.IFNA(VLOOKUP($A82,'I-EmEC'!$A:$DD,MATCH(C$1,'I-EmEC'!$A$1:$DD$1,0),FALSE),"")</f>
        <v/>
      </c>
      <c r="D82" s="11">
        <f>_xlfn.IFNA(VLOOKUP($A82,'I-EmEC'!$A:$DD,MATCH(D$1,'I-EmEC'!$A$1:$DD$1,0),FALSE),"")</f>
        <v>36.36363636363636</v>
      </c>
      <c r="E82" s="11">
        <f>_xlfn.IFNA(VLOOKUP($A82,'I-EmEC'!$A:$DD,MATCH(E$1,'I-EmEC'!$A$1:$DD$1,0),FALSE),"")</f>
        <v>36.36363636363636</v>
      </c>
      <c r="F82" s="11">
        <f>_xlfn.IFNA(VLOOKUP($A82,'I-EmEC'!$A:$DD,MATCH(F$1,'I-EmEC'!$A$1:$DD$1,0),FALSE),"")</f>
        <v>58.110882956878847</v>
      </c>
      <c r="G82" s="11">
        <f>_xlfn.IFNA(VLOOKUP($A82,'I-EmEC'!$A:$DD,MATCH(G$1,'I-EmEC'!$A$1:$DD$1,0),FALSE),"")</f>
        <v>42.236024844720497</v>
      </c>
      <c r="H82" s="11">
        <f>_xlfn.IFNA(VLOOKUP($A82,'I-EmEC'!$A:$DD,MATCH(H$1,'I-EmEC'!$A$1:$DD$1,0),FALSE),"")</f>
        <v>42.236024844720497</v>
      </c>
      <c r="I82" s="11" t="str">
        <f>_xlfn.IFNA(VLOOKUP($A82,'I-EmEC'!$A:$DD,MATCH(I$1,'I-EmEC'!$A$1:$DD$1,0),FALSE),"")</f>
        <v/>
      </c>
      <c r="J82" s="11">
        <f>_xlfn.IFNA(VLOOKUP($A82,'I-EmEC'!$A:$DD,MATCH(J$1,'I-EmEC'!$A$1:$DD$1,0),FALSE),"")</f>
        <v>9.6509240246406574</v>
      </c>
      <c r="K82" s="11">
        <f>_xlfn.IFNA(VLOOKUP($A82,'I-EmEC'!$A:$DD,MATCH(K$1,'I-EmEC'!$A$1:$DD$1,0),FALSE),"")</f>
        <v>9.6509240246406574</v>
      </c>
      <c r="L82" s="11">
        <f>_xlfn.IFNA(VLOOKUP($A82,'I-EmEC'!$A:$DD,MATCH(L$1,'I-EmEC'!$A$1:$DD$1,0),FALSE),"")</f>
        <v>25.393258426966291</v>
      </c>
      <c r="M82" s="11" t="str">
        <f>_xlfn.IFNA(VLOOKUP($A82,'I-EmEC'!$A:$DD,MATCH(M$1,'I-EmEC'!$A$1:$DD$1,0),FALSE),"")</f>
        <v/>
      </c>
      <c r="N82" s="11">
        <f>_xlfn.IFNA(VLOOKUP($A82,'I-EmEC'!$A:$DD,MATCH(N$1,'I-EmEC'!$A$1:$DD$1,0),FALSE),"")</f>
        <v>14.857142857142858</v>
      </c>
      <c r="O82" s="11" t="str">
        <f>_xlfn.IFNA(VLOOKUP($A82,'I-EmEC'!$A:$DD,MATCH(O$1,'I-EmEC'!$A$1:$DD$1,0),FALSE),"")</f>
        <v/>
      </c>
      <c r="P82" s="9" t="str">
        <f>_xlfn.IFNA(VLOOKUP($A82,'I-EmEC'!$A:$DD,MATCH(P$1,'I-EmEC'!$A$1:$DD$1,0),FALSE),"")</f>
        <v/>
      </c>
      <c r="Q82" s="10" t="str">
        <f>_xlfn.IFNA(VLOOKUP($A82,'I-EmEC'!$A:$DD,MATCH(Q$1,'I-EmEC'!$A$1:$DD$1,0),FALSE),"")</f>
        <v/>
      </c>
      <c r="R82" s="10">
        <f>_xlfn.IFNA(VLOOKUP($A82,'I-EmEC'!$A:$DD,MATCH(R$1,'I-EmEC'!$A$1:$DD$1,0),FALSE),"")</f>
        <v>7.44</v>
      </c>
      <c r="S82" s="10">
        <f>_xlfn.IFNA(VLOOKUP($A82,'I-EmEC'!$A:$DD,MATCH(S$1,'I-EmEC'!$A$1:$DD$1,0),FALSE),"")</f>
        <v>7.44</v>
      </c>
      <c r="T82" s="10">
        <f>_xlfn.IFNA(VLOOKUP($A82,'I-EmEC'!$A:$DD,MATCH(T$1,'I-EmEC'!$A$1:$DD$1,0),FALSE),"")</f>
        <v>7.75</v>
      </c>
      <c r="U82" s="10">
        <f>_xlfn.IFNA(VLOOKUP($A82,'I-EmEC'!$A:$DD,MATCH(U$1,'I-EmEC'!$A$1:$DD$1,0),FALSE),"")</f>
        <v>4.95</v>
      </c>
      <c r="V82" s="10">
        <f>_xlfn.IFNA(VLOOKUP($A82,'I-EmEC'!$A:$DD,MATCH(V$1,'I-EmEC'!$A$1:$DD$1,0),FALSE),"")</f>
        <v>4.95</v>
      </c>
      <c r="W82" s="10" t="str">
        <f>_xlfn.IFNA(VLOOKUP($A82,'I-EmEC'!$A:$DD,MATCH(W$1,'I-EmEC'!$A$1:$DD$1,0),FALSE),"")</f>
        <v/>
      </c>
      <c r="X82" s="10">
        <f>_xlfn.IFNA(VLOOKUP($A82,'I-EmEC'!$A:$DD,MATCH(X$1,'I-EmEC'!$A$1:$DD$1,0),FALSE),"")</f>
        <v>6.98</v>
      </c>
      <c r="Y82" s="10">
        <f>_xlfn.IFNA(VLOOKUP($A82,'I-EmEC'!$A:$DD,MATCH(Y$1,'I-EmEC'!$A$1:$DD$1,0),FALSE),"")</f>
        <v>6.98</v>
      </c>
      <c r="Z82" s="10">
        <f>_xlfn.IFNA(VLOOKUP($A82,'I-EmEC'!$A:$DD,MATCH(Z$1,'I-EmEC'!$A$1:$DD$1,0),FALSE),"")</f>
        <v>6.2</v>
      </c>
      <c r="AA82" s="10" t="str">
        <f>_xlfn.IFNA(VLOOKUP($A82,'I-EmEC'!$A:$DD,MATCH(AA$1,'I-EmEC'!$A$1:$DD$1,0),FALSE),"")</f>
        <v/>
      </c>
      <c r="AB82" s="10">
        <f>_xlfn.IFNA(VLOOKUP($A82,'I-EmEC'!$A:$DD,MATCH(AB$1,'I-EmEC'!$A$1:$DD$1,0),FALSE),"")</f>
        <v>6.69</v>
      </c>
      <c r="AC82" s="10" t="str">
        <f>_xlfn.IFNA(VLOOKUP($A82,'I-EmEC'!$A:$DD,MATCH(AC$1,'I-EmEC'!$A$1:$DD$1,0),FALSE),"")</f>
        <v/>
      </c>
      <c r="AD82" s="9" t="str">
        <f t="shared" si="63"/>
        <v/>
      </c>
      <c r="AE82" s="10" t="str">
        <f t="shared" si="64"/>
        <v/>
      </c>
      <c r="AF82" s="10">
        <f t="shared" si="65"/>
        <v>9.0006673061697384</v>
      </c>
      <c r="AG82" s="10">
        <f t="shared" si="66"/>
        <v>9.0006673061697384</v>
      </c>
      <c r="AH82" s="10">
        <f t="shared" si="67"/>
        <v>9.5142574743096553</v>
      </c>
      <c r="AI82" s="10">
        <f t="shared" si="68"/>
        <v>6.5756830366743868</v>
      </c>
      <c r="AJ82" s="10">
        <f t="shared" si="69"/>
        <v>6.5756830366743868</v>
      </c>
      <c r="AK82" s="10" t="str">
        <f t="shared" si="70"/>
        <v/>
      </c>
      <c r="AL82" s="10">
        <f t="shared" si="71"/>
        <v>7.9645688967210839</v>
      </c>
      <c r="AM82" s="10">
        <f t="shared" si="72"/>
        <v>7.9645688967210839</v>
      </c>
      <c r="AN82" s="10">
        <f t="shared" si="73"/>
        <v>7.6047184325024881</v>
      </c>
      <c r="AO82" s="10" t="str">
        <f t="shared" si="74"/>
        <v/>
      </c>
      <c r="AP82" s="10">
        <f t="shared" si="75"/>
        <v>7.8619352992845242</v>
      </c>
      <c r="AQ82" s="10" t="str">
        <f t="shared" si="76"/>
        <v/>
      </c>
      <c r="AR82" s="21" t="str">
        <f t="shared" si="77"/>
        <v/>
      </c>
      <c r="AS82" s="11">
        <f t="shared" si="78"/>
        <v>9.5142574743096553</v>
      </c>
      <c r="AT82" s="11">
        <f t="shared" si="79"/>
        <v>7.9645688967210839</v>
      </c>
      <c r="AU82" s="11">
        <f t="shared" si="80"/>
        <v>7.8619352992845242</v>
      </c>
      <c r="AV82" s="12" t="str">
        <f t="shared" si="81"/>
        <v/>
      </c>
      <c r="AW82" s="11">
        <f t="shared" si="82"/>
        <v>8.1333916319995812</v>
      </c>
      <c r="AX82" s="11">
        <f t="shared" si="83"/>
        <v>7.8446187419815523</v>
      </c>
      <c r="AY82" s="11">
        <f t="shared" si="84"/>
        <v>7.8619352992845242</v>
      </c>
      <c r="AZ82" s="27" t="str">
        <f t="shared" si="85"/>
        <v/>
      </c>
      <c r="BA82" s="10" t="str">
        <f t="shared" si="86"/>
        <v/>
      </c>
      <c r="BB82" s="10">
        <f t="shared" si="87"/>
        <v>0.82522472068013586</v>
      </c>
      <c r="BC82" s="10">
        <f t="shared" si="88"/>
        <v>0.82522472068013586</v>
      </c>
      <c r="BD82" s="10">
        <f t="shared" si="89"/>
        <v>1</v>
      </c>
      <c r="BE82" s="10">
        <f t="shared" si="90"/>
        <v>0</v>
      </c>
      <c r="BF82" s="10">
        <f t="shared" si="91"/>
        <v>0</v>
      </c>
      <c r="BG82" s="10" t="str">
        <f t="shared" si="92"/>
        <v/>
      </c>
      <c r="BH82" s="10">
        <f t="shared" si="93"/>
        <v>0.47263933227580995</v>
      </c>
      <c r="BI82" s="10">
        <f t="shared" si="94"/>
        <v>0.47263933227580995</v>
      </c>
      <c r="BJ82" s="10">
        <f t="shared" si="95"/>
        <v>0.35018183737288183</v>
      </c>
      <c r="BK82" s="10" t="str">
        <f t="shared" si="96"/>
        <v/>
      </c>
      <c r="BL82" s="10">
        <f t="shared" si="97"/>
        <v>0.43771301013739544</v>
      </c>
      <c r="BM82" s="10" t="str">
        <f t="shared" si="98"/>
        <v/>
      </c>
      <c r="BN82" s="21" t="str">
        <f t="shared" si="99"/>
        <v/>
      </c>
      <c r="BO82" s="11">
        <f t="shared" si="100"/>
        <v>1</v>
      </c>
      <c r="BP82" s="11">
        <f t="shared" si="101"/>
        <v>0.47263933227580995</v>
      </c>
      <c r="BQ82" s="11">
        <f t="shared" si="102"/>
        <v>0.43771301013739544</v>
      </c>
      <c r="BR82" s="12" t="str">
        <f t="shared" si="103"/>
        <v/>
      </c>
      <c r="BS82" s="11">
        <f t="shared" si="104"/>
        <v>0.53008988827205439</v>
      </c>
      <c r="BT82" s="11">
        <f t="shared" si="105"/>
        <v>0.43182016730816725</v>
      </c>
      <c r="BU82" s="11">
        <f t="shared" si="106"/>
        <v>0.43771301013739544</v>
      </c>
    </row>
    <row r="83" spans="1:73" x14ac:dyDescent="0.2">
      <c r="A83" s="84" t="s">
        <v>16</v>
      </c>
      <c r="B83" s="12">
        <f>_xlfn.IFNA(VLOOKUP($A83,'I-EmEC'!$A:$DD,MATCH(B$1,'I-EmEC'!$A$1:$DD$1,0),FALSE),"")</f>
        <v>6.6176470588235299</v>
      </c>
      <c r="C83" s="11" t="str">
        <f>_xlfn.IFNA(VLOOKUP($A83,'I-EmEC'!$A:$DD,MATCH(C$1,'I-EmEC'!$A$1:$DD$1,0),FALSE),"")</f>
        <v/>
      </c>
      <c r="D83" s="11" t="str">
        <f>_xlfn.IFNA(VLOOKUP($A83,'I-EmEC'!$A:$DD,MATCH(D$1,'I-EmEC'!$A$1:$DD$1,0),FALSE),"")</f>
        <v/>
      </c>
      <c r="E83" s="11" t="str">
        <f>_xlfn.IFNA(VLOOKUP($A83,'I-EmEC'!$A:$DD,MATCH(E$1,'I-EmEC'!$A$1:$DD$1,0),FALSE),"")</f>
        <v/>
      </c>
      <c r="F83" s="11">
        <f>_xlfn.IFNA(VLOOKUP($A83,'I-EmEC'!$A:$DD,MATCH(F$1,'I-EmEC'!$A$1:$DD$1,0),FALSE),"")</f>
        <v>11.08829568788501</v>
      </c>
      <c r="G83" s="11" t="str">
        <f>_xlfn.IFNA(VLOOKUP($A83,'I-EmEC'!$A:$DD,MATCH(G$1,'I-EmEC'!$A$1:$DD$1,0),FALSE),"")</f>
        <v/>
      </c>
      <c r="H83" s="11" t="str">
        <f>_xlfn.IFNA(VLOOKUP($A83,'I-EmEC'!$A:$DD,MATCH(H$1,'I-EmEC'!$A$1:$DD$1,0),FALSE),"")</f>
        <v/>
      </c>
      <c r="I83" s="11">
        <f>_xlfn.IFNA(VLOOKUP($A83,'I-EmEC'!$A:$DD,MATCH(I$1,'I-EmEC'!$A$1:$DD$1,0),FALSE),"")</f>
        <v>16.811594202898551</v>
      </c>
      <c r="J83" s="11" t="str">
        <f>_xlfn.IFNA(VLOOKUP($A83,'I-EmEC'!$A:$DD,MATCH(J$1,'I-EmEC'!$A$1:$DD$1,0),FALSE),"")</f>
        <v/>
      </c>
      <c r="K83" s="11" t="str">
        <f>_xlfn.IFNA(VLOOKUP($A83,'I-EmEC'!$A:$DD,MATCH(K$1,'I-EmEC'!$A$1:$DD$1,0),FALSE),"")</f>
        <v/>
      </c>
      <c r="L83" s="11">
        <f>_xlfn.IFNA(VLOOKUP($A83,'I-EmEC'!$A:$DD,MATCH(L$1,'I-EmEC'!$A$1:$DD$1,0),FALSE),"")</f>
        <v>20.674157303370784</v>
      </c>
      <c r="M83" s="11" t="str">
        <f>_xlfn.IFNA(VLOOKUP($A83,'I-EmEC'!$A:$DD,MATCH(M$1,'I-EmEC'!$A$1:$DD$1,0),FALSE),"")</f>
        <v/>
      </c>
      <c r="N83" s="11" t="str">
        <f>_xlfn.IFNA(VLOOKUP($A83,'I-EmEC'!$A:$DD,MATCH(N$1,'I-EmEC'!$A$1:$DD$1,0),FALSE),"")</f>
        <v/>
      </c>
      <c r="O83" s="11" t="str">
        <f>_xlfn.IFNA(VLOOKUP($A83,'I-EmEC'!$A:$DD,MATCH(O$1,'I-EmEC'!$A$1:$DD$1,0),FALSE),"")</f>
        <v/>
      </c>
      <c r="P83" s="9">
        <f>_xlfn.IFNA(VLOOKUP($A83,'I-EmEC'!$A:$DD,MATCH(P$1,'I-EmEC'!$A$1:$DD$1,0),FALSE),"")</f>
        <v>8.2899999999999991</v>
      </c>
      <c r="Q83" s="10" t="str">
        <f>_xlfn.IFNA(VLOOKUP($A83,'I-EmEC'!$A:$DD,MATCH(Q$1,'I-EmEC'!$A$1:$DD$1,0),FALSE),"")</f>
        <v/>
      </c>
      <c r="R83" s="10" t="str">
        <f>_xlfn.IFNA(VLOOKUP($A83,'I-EmEC'!$A:$DD,MATCH(R$1,'I-EmEC'!$A$1:$DD$1,0),FALSE),"")</f>
        <v/>
      </c>
      <c r="S83" s="10" t="str">
        <f>_xlfn.IFNA(VLOOKUP($A83,'I-EmEC'!$A:$DD,MATCH(S$1,'I-EmEC'!$A$1:$DD$1,0),FALSE),"")</f>
        <v/>
      </c>
      <c r="T83" s="10">
        <f>_xlfn.IFNA(VLOOKUP($A83,'I-EmEC'!$A:$DD,MATCH(T$1,'I-EmEC'!$A$1:$DD$1,0),FALSE),"")</f>
        <v>8.8000000000000007</v>
      </c>
      <c r="U83" s="10" t="str">
        <f>_xlfn.IFNA(VLOOKUP($A83,'I-EmEC'!$A:$DD,MATCH(U$1,'I-EmEC'!$A$1:$DD$1,0),FALSE),"")</f>
        <v/>
      </c>
      <c r="V83" s="10" t="str">
        <f>_xlfn.IFNA(VLOOKUP($A83,'I-EmEC'!$A:$DD,MATCH(V$1,'I-EmEC'!$A$1:$DD$1,0),FALSE),"")</f>
        <v/>
      </c>
      <c r="W83" s="10">
        <f>_xlfn.IFNA(VLOOKUP($A83,'I-EmEC'!$A:$DD,MATCH(W$1,'I-EmEC'!$A$1:$DD$1,0),FALSE),"")</f>
        <v>8.89</v>
      </c>
      <c r="X83" s="10" t="str">
        <f>_xlfn.IFNA(VLOOKUP($A83,'I-EmEC'!$A:$DD,MATCH(X$1,'I-EmEC'!$A$1:$DD$1,0),FALSE),"")</f>
        <v/>
      </c>
      <c r="Y83" s="10" t="str">
        <f>_xlfn.IFNA(VLOOKUP($A83,'I-EmEC'!$A:$DD,MATCH(Y$1,'I-EmEC'!$A$1:$DD$1,0),FALSE),"")</f>
        <v/>
      </c>
      <c r="Z83" s="10">
        <f>_xlfn.IFNA(VLOOKUP($A83,'I-EmEC'!$A:$DD,MATCH(Z$1,'I-EmEC'!$A$1:$DD$1,0),FALSE),"")</f>
        <v>8.86</v>
      </c>
      <c r="AA83" s="10" t="str">
        <f>_xlfn.IFNA(VLOOKUP($A83,'I-EmEC'!$A:$DD,MATCH(AA$1,'I-EmEC'!$A$1:$DD$1,0),FALSE),"")</f>
        <v/>
      </c>
      <c r="AB83" s="10" t="str">
        <f>_xlfn.IFNA(VLOOKUP($A83,'I-EmEC'!$A:$DD,MATCH(AB$1,'I-EmEC'!$A$1:$DD$1,0),FALSE),"")</f>
        <v/>
      </c>
      <c r="AC83" s="10" t="str">
        <f>_xlfn.IFNA(VLOOKUP($A83,'I-EmEC'!$A:$DD,MATCH(AC$1,'I-EmEC'!$A$1:$DD$1,0),FALSE),"")</f>
        <v/>
      </c>
      <c r="AD83" s="9">
        <f t="shared" si="63"/>
        <v>9.1107036010691065</v>
      </c>
      <c r="AE83" s="10" t="str">
        <f t="shared" si="64"/>
        <v/>
      </c>
      <c r="AF83" s="10" t="str">
        <f t="shared" si="65"/>
        <v/>
      </c>
      <c r="AG83" s="10" t="str">
        <f t="shared" si="66"/>
        <v/>
      </c>
      <c r="AH83" s="10">
        <f t="shared" si="67"/>
        <v>9.8448647986083362</v>
      </c>
      <c r="AI83" s="10" t="str">
        <f t="shared" si="68"/>
        <v/>
      </c>
      <c r="AJ83" s="10" t="str">
        <f t="shared" si="69"/>
        <v/>
      </c>
      <c r="AK83" s="10">
        <f t="shared" si="70"/>
        <v>10.115608898489665</v>
      </c>
      <c r="AL83" s="10" t="str">
        <f t="shared" si="71"/>
        <v/>
      </c>
      <c r="AM83" s="10" t="str">
        <f t="shared" si="72"/>
        <v/>
      </c>
      <c r="AN83" s="10">
        <f t="shared" si="73"/>
        <v>10.175427816364623</v>
      </c>
      <c r="AO83" s="10" t="str">
        <f t="shared" si="74"/>
        <v/>
      </c>
      <c r="AP83" s="10" t="str">
        <f t="shared" si="75"/>
        <v/>
      </c>
      <c r="AQ83" s="10" t="str">
        <f t="shared" si="76"/>
        <v/>
      </c>
      <c r="AR83" s="21">
        <f t="shared" si="77"/>
        <v>9.1107036010691065</v>
      </c>
      <c r="AS83" s="11">
        <f t="shared" si="78"/>
        <v>10.115608898489665</v>
      </c>
      <c r="AT83" s="11">
        <f t="shared" si="79"/>
        <v>10.175427816364623</v>
      </c>
      <c r="AU83" s="11" t="str">
        <f t="shared" si="80"/>
        <v/>
      </c>
      <c r="AV83" s="12">
        <f t="shared" si="81"/>
        <v>9.1107036010691065</v>
      </c>
      <c r="AW83" s="11">
        <f t="shared" si="82"/>
        <v>9.9802368485490014</v>
      </c>
      <c r="AX83" s="11">
        <f t="shared" si="83"/>
        <v>10.175427816364623</v>
      </c>
      <c r="AY83" s="11" t="str">
        <f t="shared" si="84"/>
        <v/>
      </c>
      <c r="AZ83" s="27">
        <f t="shared" si="85"/>
        <v>0</v>
      </c>
      <c r="BA83" s="10" t="str">
        <f t="shared" si="86"/>
        <v/>
      </c>
      <c r="BB83" s="10" t="str">
        <f t="shared" si="87"/>
        <v/>
      </c>
      <c r="BC83" s="10" t="str">
        <f t="shared" si="88"/>
        <v/>
      </c>
      <c r="BD83" s="10">
        <f t="shared" si="89"/>
        <v>0.68953179329678504</v>
      </c>
      <c r="BE83" s="10" t="str">
        <f t="shared" si="90"/>
        <v/>
      </c>
      <c r="BF83" s="10" t="str">
        <f t="shared" si="91"/>
        <v/>
      </c>
      <c r="BG83" s="10">
        <f t="shared" si="92"/>
        <v>0.94381745336903478</v>
      </c>
      <c r="BH83" s="10" t="str">
        <f t="shared" si="93"/>
        <v/>
      </c>
      <c r="BI83" s="10" t="str">
        <f t="shared" si="94"/>
        <v/>
      </c>
      <c r="BJ83" s="10">
        <f t="shared" si="95"/>
        <v>1</v>
      </c>
      <c r="BK83" s="10" t="str">
        <f t="shared" si="96"/>
        <v/>
      </c>
      <c r="BL83" s="10" t="str">
        <f t="shared" si="97"/>
        <v/>
      </c>
      <c r="BM83" s="10" t="str">
        <f t="shared" si="98"/>
        <v/>
      </c>
      <c r="BN83" s="21">
        <f t="shared" si="99"/>
        <v>0</v>
      </c>
      <c r="BO83" s="11">
        <f t="shared" si="100"/>
        <v>0.94381745336903478</v>
      </c>
      <c r="BP83" s="11">
        <f t="shared" si="101"/>
        <v>1</v>
      </c>
      <c r="BQ83" s="11" t="str">
        <f t="shared" si="102"/>
        <v/>
      </c>
      <c r="BR83" s="12">
        <f t="shared" si="103"/>
        <v>0</v>
      </c>
      <c r="BS83" s="11">
        <f t="shared" si="104"/>
        <v>0.81667462333290985</v>
      </c>
      <c r="BT83" s="11">
        <f t="shared" si="105"/>
        <v>1</v>
      </c>
      <c r="BU83" s="11" t="str">
        <f t="shared" si="106"/>
        <v/>
      </c>
    </row>
    <row r="84" spans="1:73" x14ac:dyDescent="0.2">
      <c r="A84" s="84" t="s">
        <v>24</v>
      </c>
      <c r="B84" s="12">
        <f>_xlfn.IFNA(VLOOKUP($A84,'I-EmEC'!$A:$DD,MATCH(B$1,'I-EmEC'!$A$1:$DD$1,0),FALSE),"")</f>
        <v>33.823529411764703</v>
      </c>
      <c r="C84" s="11">
        <f>_xlfn.IFNA(VLOOKUP($A84,'I-EmEC'!$A:$DD,MATCH(C$1,'I-EmEC'!$A$1:$DD$1,0),FALSE),"")</f>
        <v>32.899628252788105</v>
      </c>
      <c r="D84" s="11">
        <f>_xlfn.IFNA(VLOOKUP($A84,'I-EmEC'!$A:$DD,MATCH(D$1,'I-EmEC'!$A$1:$DD$1,0),FALSE),"")</f>
        <v>22.43713733075435</v>
      </c>
      <c r="E84" s="11">
        <f>_xlfn.IFNA(VLOOKUP($A84,'I-EmEC'!$A:$DD,MATCH(E$1,'I-EmEC'!$A$1:$DD$1,0),FALSE),"")</f>
        <v>22.43713733075435</v>
      </c>
      <c r="F84" s="11">
        <f>_xlfn.IFNA(VLOOKUP($A84,'I-EmEC'!$A:$DD,MATCH(F$1,'I-EmEC'!$A$1:$DD$1,0),FALSE),"")</f>
        <v>34.496919917864474</v>
      </c>
      <c r="G84" s="11">
        <f>_xlfn.IFNA(VLOOKUP($A84,'I-EmEC'!$A:$DD,MATCH(G$1,'I-EmEC'!$A$1:$DD$1,0),FALSE),"")</f>
        <v>20.082815734989648</v>
      </c>
      <c r="H84" s="11">
        <f>_xlfn.IFNA(VLOOKUP($A84,'I-EmEC'!$A:$DD,MATCH(H$1,'I-EmEC'!$A$1:$DD$1,0),FALSE),"")</f>
        <v>20.082815734989648</v>
      </c>
      <c r="I84" s="11">
        <f>_xlfn.IFNA(VLOOKUP($A84,'I-EmEC'!$A:$DD,MATCH(I$1,'I-EmEC'!$A$1:$DD$1,0),FALSE),"")</f>
        <v>39.130434782608695</v>
      </c>
      <c r="J84" s="11">
        <f>_xlfn.IFNA(VLOOKUP($A84,'I-EmEC'!$A:$DD,MATCH(J$1,'I-EmEC'!$A$1:$DD$1,0),FALSE),"")</f>
        <v>26.283367556468171</v>
      </c>
      <c r="K84" s="11">
        <f>_xlfn.IFNA(VLOOKUP($A84,'I-EmEC'!$A:$DD,MATCH(K$1,'I-EmEC'!$A$1:$DD$1,0),FALSE),"")</f>
        <v>26.283367556468171</v>
      </c>
      <c r="L84" s="11">
        <f>_xlfn.IFNA(VLOOKUP($A84,'I-EmEC'!$A:$DD,MATCH(L$1,'I-EmEC'!$A$1:$DD$1,0),FALSE),"")</f>
        <v>41.573033707865171</v>
      </c>
      <c r="M84" s="11" t="str">
        <f>_xlfn.IFNA(VLOOKUP($A84,'I-EmEC'!$A:$DD,MATCH(M$1,'I-EmEC'!$A$1:$DD$1,0),FALSE),"")</f>
        <v/>
      </c>
      <c r="N84" s="11" t="str">
        <f>_xlfn.IFNA(VLOOKUP($A84,'I-EmEC'!$A:$DD,MATCH(N$1,'I-EmEC'!$A$1:$DD$1,0),FALSE),"")</f>
        <v/>
      </c>
      <c r="O84" s="11" t="str">
        <f>_xlfn.IFNA(VLOOKUP($A84,'I-EmEC'!$A:$DD,MATCH(O$1,'I-EmEC'!$A$1:$DD$1,0),FALSE),"")</f>
        <v/>
      </c>
      <c r="P84" s="9">
        <f>_xlfn.IFNA(VLOOKUP($A84,'I-EmEC'!$A:$DD,MATCH(P$1,'I-EmEC'!$A$1:$DD$1,0),FALSE),"")</f>
        <v>7.17</v>
      </c>
      <c r="Q84" s="10">
        <f>_xlfn.IFNA(VLOOKUP($A84,'I-EmEC'!$A:$DD,MATCH(Q$1,'I-EmEC'!$A$1:$DD$1,0),FALSE),"")</f>
        <v>7.46</v>
      </c>
      <c r="R84" s="10">
        <f>_xlfn.IFNA(VLOOKUP($A84,'I-EmEC'!$A:$DD,MATCH(R$1,'I-EmEC'!$A$1:$DD$1,0),FALSE),"")</f>
        <v>7.22</v>
      </c>
      <c r="S84" s="10">
        <f>_xlfn.IFNA(VLOOKUP($A84,'I-EmEC'!$A:$DD,MATCH(S$1,'I-EmEC'!$A$1:$DD$1,0),FALSE),"")</f>
        <v>7.22</v>
      </c>
      <c r="T84" s="10">
        <f>_xlfn.IFNA(VLOOKUP($A84,'I-EmEC'!$A:$DD,MATCH(T$1,'I-EmEC'!$A$1:$DD$1,0),FALSE),"")</f>
        <v>7.44</v>
      </c>
      <c r="U84" s="10">
        <f>_xlfn.IFNA(VLOOKUP($A84,'I-EmEC'!$A:$DD,MATCH(U$1,'I-EmEC'!$A$1:$DD$1,0),FALSE),"")</f>
        <v>6.59</v>
      </c>
      <c r="V84" s="10">
        <f>_xlfn.IFNA(VLOOKUP($A84,'I-EmEC'!$A:$DD,MATCH(V$1,'I-EmEC'!$A$1:$DD$1,0),FALSE),"")</f>
        <v>6.59</v>
      </c>
      <c r="W84" s="10">
        <f>_xlfn.IFNA(VLOOKUP($A84,'I-EmEC'!$A:$DD,MATCH(W$1,'I-EmEC'!$A$1:$DD$1,0),FALSE),"")</f>
        <v>7.49</v>
      </c>
      <c r="X84" s="10">
        <f>_xlfn.IFNA(VLOOKUP($A84,'I-EmEC'!$A:$DD,MATCH(X$1,'I-EmEC'!$A$1:$DD$1,0),FALSE),"")</f>
        <v>7.58</v>
      </c>
      <c r="Y84" s="10">
        <f>_xlfn.IFNA(VLOOKUP($A84,'I-EmEC'!$A:$DD,MATCH(Y$1,'I-EmEC'!$A$1:$DD$1,0),FALSE),"")</f>
        <v>7.58</v>
      </c>
      <c r="Z84" s="10">
        <f>_xlfn.IFNA(VLOOKUP($A84,'I-EmEC'!$A:$DD,MATCH(Z$1,'I-EmEC'!$A$1:$DD$1,0),FALSE),"")</f>
        <v>7.72</v>
      </c>
      <c r="AA84" s="10" t="str">
        <f>_xlfn.IFNA(VLOOKUP($A84,'I-EmEC'!$A:$DD,MATCH(AA$1,'I-EmEC'!$A$1:$DD$1,0),FALSE),"")</f>
        <v/>
      </c>
      <c r="AB84" s="10" t="str">
        <f>_xlfn.IFNA(VLOOKUP($A84,'I-EmEC'!$A:$DD,MATCH(AB$1,'I-EmEC'!$A$1:$DD$1,0),FALSE),"")</f>
        <v/>
      </c>
      <c r="AC84" s="10" t="str">
        <f>_xlfn.IFNA(VLOOKUP($A84,'I-EmEC'!$A:$DD,MATCH(AC$1,'I-EmEC'!$A$1:$DD$1,0),FALSE),"")</f>
        <v/>
      </c>
      <c r="AD84" s="9">
        <f t="shared" si="63"/>
        <v>8.6992189233113582</v>
      </c>
      <c r="AE84" s="10">
        <f t="shared" si="64"/>
        <v>8.9771909906954175</v>
      </c>
      <c r="AF84" s="10">
        <f t="shared" si="65"/>
        <v>8.5709674461329772</v>
      </c>
      <c r="AG84" s="10">
        <f t="shared" si="66"/>
        <v>8.5709674461329772</v>
      </c>
      <c r="AH84" s="10">
        <f t="shared" si="67"/>
        <v>8.9777803205112292</v>
      </c>
      <c r="AI84" s="10">
        <f t="shared" si="68"/>
        <v>7.8928246035147334</v>
      </c>
      <c r="AJ84" s="10">
        <f t="shared" si="69"/>
        <v>7.8928246035147334</v>
      </c>
      <c r="AK84" s="10">
        <f t="shared" si="70"/>
        <v>9.0825146734217341</v>
      </c>
      <c r="AL84" s="10">
        <f t="shared" si="71"/>
        <v>8.9996810084332353</v>
      </c>
      <c r="AM84" s="10">
        <f t="shared" si="72"/>
        <v>8.9996810084332353</v>
      </c>
      <c r="AN84" s="10">
        <f t="shared" si="73"/>
        <v>9.3388117174220824</v>
      </c>
      <c r="AO84" s="10" t="str">
        <f t="shared" si="74"/>
        <v/>
      </c>
      <c r="AP84" s="10" t="str">
        <f t="shared" si="75"/>
        <v/>
      </c>
      <c r="AQ84" s="10" t="str">
        <f t="shared" si="76"/>
        <v/>
      </c>
      <c r="AR84" s="21">
        <f t="shared" si="77"/>
        <v>8.6992189233113582</v>
      </c>
      <c r="AS84" s="11">
        <f t="shared" si="78"/>
        <v>9.0825146734217341</v>
      </c>
      <c r="AT84" s="11">
        <f t="shared" si="79"/>
        <v>9.3388117174220824</v>
      </c>
      <c r="AU84" s="11" t="str">
        <f t="shared" si="80"/>
        <v/>
      </c>
      <c r="AV84" s="12">
        <f t="shared" si="81"/>
        <v>8.6992189233113582</v>
      </c>
      <c r="AW84" s="11">
        <f t="shared" si="82"/>
        <v>8.4979798488713971</v>
      </c>
      <c r="AX84" s="11">
        <f t="shared" si="83"/>
        <v>9.1127245780961843</v>
      </c>
      <c r="AY84" s="11" t="str">
        <f t="shared" si="84"/>
        <v/>
      </c>
      <c r="AZ84" s="27">
        <f t="shared" si="85"/>
        <v>0.55767739009622608</v>
      </c>
      <c r="BA84" s="10">
        <f t="shared" si="86"/>
        <v>0.74991428122101811</v>
      </c>
      <c r="BB84" s="10">
        <f t="shared" si="87"/>
        <v>0.46898263206908186</v>
      </c>
      <c r="BC84" s="10">
        <f t="shared" si="88"/>
        <v>0.46898263206908186</v>
      </c>
      <c r="BD84" s="10">
        <f t="shared" si="89"/>
        <v>0.75032184350849884</v>
      </c>
      <c r="BE84" s="10">
        <f t="shared" si="90"/>
        <v>0</v>
      </c>
      <c r="BF84" s="10">
        <f t="shared" si="91"/>
        <v>0</v>
      </c>
      <c r="BG84" s="10">
        <f t="shared" si="92"/>
        <v>0.82275288518458378</v>
      </c>
      <c r="BH84" s="10">
        <f t="shared" si="93"/>
        <v>0.76546768243843644</v>
      </c>
      <c r="BI84" s="10">
        <f t="shared" si="94"/>
        <v>0.76546768243843644</v>
      </c>
      <c r="BJ84" s="10">
        <f t="shared" si="95"/>
        <v>1</v>
      </c>
      <c r="BK84" s="10" t="str">
        <f t="shared" si="96"/>
        <v/>
      </c>
      <c r="BL84" s="10" t="str">
        <f t="shared" si="97"/>
        <v/>
      </c>
      <c r="BM84" s="10" t="str">
        <f t="shared" si="98"/>
        <v/>
      </c>
      <c r="BN84" s="21">
        <f t="shared" si="99"/>
        <v>0.55767739009622608</v>
      </c>
      <c r="BO84" s="11">
        <f t="shared" si="100"/>
        <v>0.82275288518458378</v>
      </c>
      <c r="BP84" s="11">
        <f t="shared" si="101"/>
        <v>1</v>
      </c>
      <c r="BQ84" s="11" t="str">
        <f t="shared" si="102"/>
        <v/>
      </c>
      <c r="BR84" s="12">
        <f t="shared" si="103"/>
        <v>0.55767739009622608</v>
      </c>
      <c r="BS84" s="11">
        <f t="shared" si="104"/>
        <v>0.41850666547187437</v>
      </c>
      <c r="BT84" s="11">
        <f t="shared" si="105"/>
        <v>0.84364512162562433</v>
      </c>
      <c r="BU84" s="11" t="str">
        <f t="shared" si="106"/>
        <v/>
      </c>
    </row>
    <row r="85" spans="1:73" x14ac:dyDescent="0.2">
      <c r="A85" s="84" t="s">
        <v>134</v>
      </c>
      <c r="B85" s="12" t="str">
        <f>_xlfn.IFNA(VLOOKUP($A85,'I-EmEC'!$A:$DD,MATCH(B$1,'I-EmEC'!$A$1:$DD$1,0),FALSE),"")</f>
        <v/>
      </c>
      <c r="C85" s="11">
        <f>_xlfn.IFNA(VLOOKUP($A85,'I-EmEC'!$A:$DD,MATCH(C$1,'I-EmEC'!$A$1:$DD$1,0),FALSE),"")</f>
        <v>12.267657992565056</v>
      </c>
      <c r="D85" s="11">
        <f>_xlfn.IFNA(VLOOKUP($A85,'I-EmEC'!$A:$DD,MATCH(D$1,'I-EmEC'!$A$1:$DD$1,0),FALSE),"")</f>
        <v>43.520309477756285</v>
      </c>
      <c r="E85" s="11">
        <f>_xlfn.IFNA(VLOOKUP($A85,'I-EmEC'!$A:$DD,MATCH(E$1,'I-EmEC'!$A$1:$DD$1,0),FALSE),"")</f>
        <v>43.520309477756285</v>
      </c>
      <c r="F85" s="11">
        <f>_xlfn.IFNA(VLOOKUP($A85,'I-EmEC'!$A:$DD,MATCH(F$1,'I-EmEC'!$A$1:$DD$1,0),FALSE),"")</f>
        <v>36.344969199178642</v>
      </c>
      <c r="G85" s="11">
        <f>_xlfn.IFNA(VLOOKUP($A85,'I-EmEC'!$A:$DD,MATCH(G$1,'I-EmEC'!$A$1:$DD$1,0),FALSE),"")</f>
        <v>37.267080745341616</v>
      </c>
      <c r="H85" s="11">
        <f>_xlfn.IFNA(VLOOKUP($A85,'I-EmEC'!$A:$DD,MATCH(H$1,'I-EmEC'!$A$1:$DD$1,0),FALSE),"")</f>
        <v>37.267080745341616</v>
      </c>
      <c r="I85" s="11">
        <f>_xlfn.IFNA(VLOOKUP($A85,'I-EmEC'!$A:$DD,MATCH(I$1,'I-EmEC'!$A$1:$DD$1,0),FALSE),"")</f>
        <v>53.333333333333329</v>
      </c>
      <c r="J85" s="11">
        <f>_xlfn.IFNA(VLOOKUP($A85,'I-EmEC'!$A:$DD,MATCH(J$1,'I-EmEC'!$A$1:$DD$1,0),FALSE),"")</f>
        <v>45.17453798767967</v>
      </c>
      <c r="K85" s="11">
        <f>_xlfn.IFNA(VLOOKUP($A85,'I-EmEC'!$A:$DD,MATCH(K$1,'I-EmEC'!$A$1:$DD$1,0),FALSE),"")</f>
        <v>45.17453798767967</v>
      </c>
      <c r="L85" s="11">
        <f>_xlfn.IFNA(VLOOKUP($A85,'I-EmEC'!$A:$DD,MATCH(L$1,'I-EmEC'!$A$1:$DD$1,0),FALSE),"")</f>
        <v>48.539325842696627</v>
      </c>
      <c r="M85" s="11">
        <f>_xlfn.IFNA(VLOOKUP($A85,'I-EmEC'!$A:$DD,MATCH(M$1,'I-EmEC'!$A$1:$DD$1,0),FALSE),"")</f>
        <v>24.457593688362916</v>
      </c>
      <c r="N85" s="11" t="str">
        <f>_xlfn.IFNA(VLOOKUP($A85,'I-EmEC'!$A:$DD,MATCH(N$1,'I-EmEC'!$A$1:$DD$1,0),FALSE),"")</f>
        <v/>
      </c>
      <c r="O85" s="11" t="str">
        <f>_xlfn.IFNA(VLOOKUP($A85,'I-EmEC'!$A:$DD,MATCH(O$1,'I-EmEC'!$A$1:$DD$1,0),FALSE),"")</f>
        <v/>
      </c>
      <c r="P85" s="9" t="str">
        <f>_xlfn.IFNA(VLOOKUP($A85,'I-EmEC'!$A:$DD,MATCH(P$1,'I-EmEC'!$A$1:$DD$1,0),FALSE),"")</f>
        <v/>
      </c>
      <c r="Q85" s="10">
        <f>_xlfn.IFNA(VLOOKUP($A85,'I-EmEC'!$A:$DD,MATCH(Q$1,'I-EmEC'!$A$1:$DD$1,0),FALSE),"")</f>
        <v>5.98</v>
      </c>
      <c r="R85" s="10">
        <f>_xlfn.IFNA(VLOOKUP($A85,'I-EmEC'!$A:$DD,MATCH(R$1,'I-EmEC'!$A$1:$DD$1,0),FALSE),"")</f>
        <v>5.55</v>
      </c>
      <c r="S85" s="10">
        <f>_xlfn.IFNA(VLOOKUP($A85,'I-EmEC'!$A:$DD,MATCH(S$1,'I-EmEC'!$A$1:$DD$1,0),FALSE),"")</f>
        <v>5.55</v>
      </c>
      <c r="T85" s="10">
        <f>_xlfn.IFNA(VLOOKUP($A85,'I-EmEC'!$A:$DD,MATCH(T$1,'I-EmEC'!$A$1:$DD$1,0),FALSE),"")</f>
        <v>5.93</v>
      </c>
      <c r="U85" s="10">
        <f>_xlfn.IFNA(VLOOKUP($A85,'I-EmEC'!$A:$DD,MATCH(U$1,'I-EmEC'!$A$1:$DD$1,0),FALSE),"")</f>
        <v>5.1100000000000003</v>
      </c>
      <c r="V85" s="10">
        <f>_xlfn.IFNA(VLOOKUP($A85,'I-EmEC'!$A:$DD,MATCH(V$1,'I-EmEC'!$A$1:$DD$1,0),FALSE),"")</f>
        <v>5.1100000000000003</v>
      </c>
      <c r="W85" s="10">
        <f>_xlfn.IFNA(VLOOKUP($A85,'I-EmEC'!$A:$DD,MATCH(W$1,'I-EmEC'!$A$1:$DD$1,0),FALSE),"")</f>
        <v>5.7</v>
      </c>
      <c r="X85" s="10">
        <f>_xlfn.IFNA(VLOOKUP($A85,'I-EmEC'!$A:$DD,MATCH(X$1,'I-EmEC'!$A$1:$DD$1,0),FALSE),"")</f>
        <v>5.72</v>
      </c>
      <c r="Y85" s="10">
        <f>_xlfn.IFNA(VLOOKUP($A85,'I-EmEC'!$A:$DD,MATCH(Y$1,'I-EmEC'!$A$1:$DD$1,0),FALSE),"")</f>
        <v>5.72</v>
      </c>
      <c r="Z85" s="10">
        <f>_xlfn.IFNA(VLOOKUP($A85,'I-EmEC'!$A:$DD,MATCH(Z$1,'I-EmEC'!$A$1:$DD$1,0),FALSE),"")</f>
        <v>6.34</v>
      </c>
      <c r="AA85" s="10">
        <f>_xlfn.IFNA(VLOOKUP($A85,'I-EmEC'!$A:$DD,MATCH(AA$1,'I-EmEC'!$A$1:$DD$1,0),FALSE),"")</f>
        <v>5.47</v>
      </c>
      <c r="AB85" s="10" t="str">
        <f>_xlfn.IFNA(VLOOKUP($A85,'I-EmEC'!$A:$DD,MATCH(AB$1,'I-EmEC'!$A$1:$DD$1,0),FALSE),"")</f>
        <v/>
      </c>
      <c r="AC85" s="10" t="str">
        <f>_xlfn.IFNA(VLOOKUP($A85,'I-EmEC'!$A:$DD,MATCH(AC$1,'I-EmEC'!$A$1:$DD$1,0),FALSE),"")</f>
        <v/>
      </c>
      <c r="AD85" s="9" t="str">
        <f t="shared" si="63"/>
        <v/>
      </c>
      <c r="AE85" s="10">
        <f t="shared" si="64"/>
        <v>7.0687616598754799</v>
      </c>
      <c r="AF85" s="10">
        <f t="shared" si="65"/>
        <v>7.1886919750174201</v>
      </c>
      <c r="AG85" s="10">
        <f t="shared" si="66"/>
        <v>7.1886919750174201</v>
      </c>
      <c r="AH85" s="10">
        <f t="shared" si="67"/>
        <v>7.4904443051471725</v>
      </c>
      <c r="AI85" s="10">
        <f t="shared" si="68"/>
        <v>6.6813253743517951</v>
      </c>
      <c r="AJ85" s="10">
        <f t="shared" si="69"/>
        <v>6.6813253743517951</v>
      </c>
      <c r="AK85" s="10">
        <f t="shared" si="70"/>
        <v>7.4269987279362635</v>
      </c>
      <c r="AL85" s="10">
        <f t="shared" si="71"/>
        <v>7.3748937196075719</v>
      </c>
      <c r="AM85" s="10">
        <f t="shared" si="72"/>
        <v>7.3748937196075719</v>
      </c>
      <c r="AN85" s="10">
        <f t="shared" si="73"/>
        <v>8.0260937401699994</v>
      </c>
      <c r="AO85" s="10">
        <f t="shared" si="74"/>
        <v>6.8584137258288997</v>
      </c>
      <c r="AP85" s="10" t="str">
        <f t="shared" si="75"/>
        <v/>
      </c>
      <c r="AQ85" s="10" t="str">
        <f t="shared" si="76"/>
        <v/>
      </c>
      <c r="AR85" s="21" t="str">
        <f t="shared" si="77"/>
        <v/>
      </c>
      <c r="AS85" s="11">
        <f t="shared" si="78"/>
        <v>7.4904443051471725</v>
      </c>
      <c r="AT85" s="11">
        <f t="shared" si="79"/>
        <v>8.0260937401699994</v>
      </c>
      <c r="AU85" s="11" t="str">
        <f t="shared" si="80"/>
        <v/>
      </c>
      <c r="AV85" s="12" t="str">
        <f t="shared" si="81"/>
        <v/>
      </c>
      <c r="AW85" s="11">
        <f t="shared" si="82"/>
        <v>7.1095796219703109</v>
      </c>
      <c r="AX85" s="11">
        <f t="shared" si="83"/>
        <v>7.4085737263035112</v>
      </c>
      <c r="AY85" s="11" t="str">
        <f t="shared" si="84"/>
        <v/>
      </c>
      <c r="AZ85" s="27" t="str">
        <f t="shared" si="85"/>
        <v/>
      </c>
      <c r="BA85" s="10">
        <f t="shared" si="86"/>
        <v>0.28810633516646933</v>
      </c>
      <c r="BB85" s="10">
        <f t="shared" si="87"/>
        <v>0.37728921467967858</v>
      </c>
      <c r="BC85" s="10">
        <f t="shared" si="88"/>
        <v>0.37728921467967858</v>
      </c>
      <c r="BD85" s="10">
        <f t="shared" si="89"/>
        <v>0.60167903362530473</v>
      </c>
      <c r="BE85" s="10">
        <f t="shared" si="90"/>
        <v>0</v>
      </c>
      <c r="BF85" s="10">
        <f t="shared" si="91"/>
        <v>0</v>
      </c>
      <c r="BG85" s="10">
        <f t="shared" si="92"/>
        <v>0.55449947555151957</v>
      </c>
      <c r="BH85" s="10">
        <f t="shared" si="93"/>
        <v>0.51575301954235475</v>
      </c>
      <c r="BI85" s="10">
        <f t="shared" si="94"/>
        <v>0.51575301954235475</v>
      </c>
      <c r="BJ85" s="10">
        <f t="shared" si="95"/>
        <v>1</v>
      </c>
      <c r="BK85" s="10">
        <f t="shared" si="96"/>
        <v>0.13168688078809609</v>
      </c>
      <c r="BL85" s="10" t="str">
        <f t="shared" si="97"/>
        <v/>
      </c>
      <c r="BM85" s="10" t="str">
        <f t="shared" si="98"/>
        <v/>
      </c>
      <c r="BN85" s="21" t="str">
        <f t="shared" si="99"/>
        <v/>
      </c>
      <c r="BO85" s="11">
        <f t="shared" si="100"/>
        <v>0.60167903362530473</v>
      </c>
      <c r="BP85" s="11">
        <f t="shared" si="101"/>
        <v>1</v>
      </c>
      <c r="BQ85" s="11" t="str">
        <f t="shared" si="102"/>
        <v/>
      </c>
      <c r="BR85" s="12" t="str">
        <f t="shared" si="103"/>
        <v/>
      </c>
      <c r="BS85" s="11">
        <f t="shared" si="104"/>
        <v>0.31845948975603028</v>
      </c>
      <c r="BT85" s="11">
        <f t="shared" si="105"/>
        <v>0.54079822996820137</v>
      </c>
      <c r="BU85" s="11" t="str">
        <f t="shared" si="106"/>
        <v/>
      </c>
    </row>
    <row r="86" spans="1:73" x14ac:dyDescent="0.2">
      <c r="A86" s="84" t="s">
        <v>132</v>
      </c>
      <c r="B86" s="12">
        <f>_xlfn.IFNA(VLOOKUP($A86,'I-EmEC'!$A:$DD,MATCH(B$1,'I-EmEC'!$A$1:$DD$1,0),FALSE),"")</f>
        <v>83.27205882352942</v>
      </c>
      <c r="C86" s="11">
        <f>_xlfn.IFNA(VLOOKUP($A86,'I-EmEC'!$A:$DD,MATCH(C$1,'I-EmEC'!$A$1:$DD$1,0),FALSE),"")</f>
        <v>82.156133828996289</v>
      </c>
      <c r="D86" s="11">
        <f>_xlfn.IFNA(VLOOKUP($A86,'I-EmEC'!$A:$DD,MATCH(D$1,'I-EmEC'!$A$1:$DD$1,0),FALSE),"")</f>
        <v>87.040618955512571</v>
      </c>
      <c r="E86" s="11">
        <f>_xlfn.IFNA(VLOOKUP($A86,'I-EmEC'!$A:$DD,MATCH(E$1,'I-EmEC'!$A$1:$DD$1,0),FALSE),"")</f>
        <v>87.040618955512571</v>
      </c>
      <c r="F86" s="11">
        <f>_xlfn.IFNA(VLOOKUP($A86,'I-EmEC'!$A:$DD,MATCH(F$1,'I-EmEC'!$A$1:$DD$1,0),FALSE),"")</f>
        <v>100</v>
      </c>
      <c r="G86" s="11">
        <f>_xlfn.IFNA(VLOOKUP($A86,'I-EmEC'!$A:$DD,MATCH(G$1,'I-EmEC'!$A$1:$DD$1,0),FALSE),"")</f>
        <v>88.198757763975166</v>
      </c>
      <c r="H86" s="11">
        <f>_xlfn.IFNA(VLOOKUP($A86,'I-EmEC'!$A:$DD,MATCH(H$1,'I-EmEC'!$A$1:$DD$1,0),FALSE),"")</f>
        <v>88.198757763975166</v>
      </c>
      <c r="I86" s="11">
        <f>_xlfn.IFNA(VLOOKUP($A86,'I-EmEC'!$A:$DD,MATCH(I$1,'I-EmEC'!$A$1:$DD$1,0),FALSE),"")</f>
        <v>53.623188405797102</v>
      </c>
      <c r="J86" s="11">
        <f>_xlfn.IFNA(VLOOKUP($A86,'I-EmEC'!$A:$DD,MATCH(J$1,'I-EmEC'!$A$1:$DD$1,0),FALSE),"")</f>
        <v>100</v>
      </c>
      <c r="K86" s="11">
        <f>_xlfn.IFNA(VLOOKUP($A86,'I-EmEC'!$A:$DD,MATCH(K$1,'I-EmEC'!$A$1:$DD$1,0),FALSE),"")</f>
        <v>100</v>
      </c>
      <c r="L86" s="11">
        <f>_xlfn.IFNA(VLOOKUP($A86,'I-EmEC'!$A:$DD,MATCH(L$1,'I-EmEC'!$A$1:$DD$1,0),FALSE),"")</f>
        <v>67.640449438202253</v>
      </c>
      <c r="M86" s="11">
        <f>_xlfn.IFNA(VLOOKUP($A86,'I-EmEC'!$A:$DD,MATCH(M$1,'I-EmEC'!$A$1:$DD$1,0),FALSE),"")</f>
        <v>25.443786982248518</v>
      </c>
      <c r="N86" s="11">
        <f>_xlfn.IFNA(VLOOKUP($A86,'I-EmEC'!$A:$DD,MATCH(N$1,'I-EmEC'!$A$1:$DD$1,0),FALSE),"")</f>
        <v>57.714285714285715</v>
      </c>
      <c r="O86" s="11">
        <f>_xlfn.IFNA(VLOOKUP($A86,'I-EmEC'!$A:$DD,MATCH(O$1,'I-EmEC'!$A$1:$DD$1,0),FALSE),"")</f>
        <v>63.43873517786561</v>
      </c>
      <c r="P86" s="9">
        <f>_xlfn.IFNA(VLOOKUP($A86,'I-EmEC'!$A:$DD,MATCH(P$1,'I-EmEC'!$A$1:$DD$1,0),FALSE),"")</f>
        <v>7.68</v>
      </c>
      <c r="Q86" s="10">
        <f>_xlfn.IFNA(VLOOKUP($A86,'I-EmEC'!$A:$DD,MATCH(Q$1,'I-EmEC'!$A$1:$DD$1,0),FALSE),"")</f>
        <v>7.7</v>
      </c>
      <c r="R86" s="10">
        <f>_xlfn.IFNA(VLOOKUP($A86,'I-EmEC'!$A:$DD,MATCH(R$1,'I-EmEC'!$A$1:$DD$1,0),FALSE),"")</f>
        <v>8.14</v>
      </c>
      <c r="S86" s="10">
        <f>_xlfn.IFNA(VLOOKUP($A86,'I-EmEC'!$A:$DD,MATCH(S$1,'I-EmEC'!$A$1:$DD$1,0),FALSE),"")</f>
        <v>8.14</v>
      </c>
      <c r="T86" s="10">
        <f>_xlfn.IFNA(VLOOKUP($A86,'I-EmEC'!$A:$DD,MATCH(T$1,'I-EmEC'!$A$1:$DD$1,0),FALSE),"")</f>
        <v>8.6</v>
      </c>
      <c r="U86" s="10">
        <f>_xlfn.IFNA(VLOOKUP($A86,'I-EmEC'!$A:$DD,MATCH(U$1,'I-EmEC'!$A$1:$DD$1,0),FALSE),"")</f>
        <v>7.85</v>
      </c>
      <c r="V86" s="10">
        <f>_xlfn.IFNA(VLOOKUP($A86,'I-EmEC'!$A:$DD,MATCH(V$1,'I-EmEC'!$A$1:$DD$1,0),FALSE),"")</f>
        <v>7.85</v>
      </c>
      <c r="W86" s="10">
        <f>_xlfn.IFNA(VLOOKUP($A86,'I-EmEC'!$A:$DD,MATCH(W$1,'I-EmEC'!$A$1:$DD$1,0),FALSE),"")</f>
        <v>7.13</v>
      </c>
      <c r="X86" s="10">
        <f>_xlfn.IFNA(VLOOKUP($A86,'I-EmEC'!$A:$DD,MATCH(X$1,'I-EmEC'!$A$1:$DD$1,0),FALSE),"")</f>
        <v>8.51</v>
      </c>
      <c r="Y86" s="10">
        <f>_xlfn.IFNA(VLOOKUP($A86,'I-EmEC'!$A:$DD,MATCH(Y$1,'I-EmEC'!$A$1:$DD$1,0),FALSE),"")</f>
        <v>8.51</v>
      </c>
      <c r="Z86" s="10">
        <f>_xlfn.IFNA(VLOOKUP($A86,'I-EmEC'!$A:$DD,MATCH(Z$1,'I-EmEC'!$A$1:$DD$1,0),FALSE),"")</f>
        <v>7.27</v>
      </c>
      <c r="AA86" s="10">
        <f>_xlfn.IFNA(VLOOKUP($A86,'I-EmEC'!$A:$DD,MATCH(AA$1,'I-EmEC'!$A$1:$DD$1,0),FALSE),"")</f>
        <v>6.57</v>
      </c>
      <c r="AB86" s="10">
        <f>_xlfn.IFNA(VLOOKUP($A86,'I-EmEC'!$A:$DD,MATCH(AB$1,'I-EmEC'!$A$1:$DD$1,0),FALSE),"")</f>
        <v>7.26</v>
      </c>
      <c r="AC86" s="10">
        <f>_xlfn.IFNA(VLOOKUP($A86,'I-EmEC'!$A:$DD,MATCH(AC$1,'I-EmEC'!$A$1:$DD$1,0),FALSE),"")</f>
        <v>7.39</v>
      </c>
      <c r="AD86" s="9">
        <f t="shared" si="63"/>
        <v>9.6004993023146525</v>
      </c>
      <c r="AE86" s="10">
        <f t="shared" si="64"/>
        <v>9.6146399936827027</v>
      </c>
      <c r="AF86" s="10">
        <f t="shared" si="65"/>
        <v>10.079721970681403</v>
      </c>
      <c r="AG86" s="10">
        <f t="shared" si="66"/>
        <v>10.079721970681403</v>
      </c>
      <c r="AH86" s="10">
        <f t="shared" si="67"/>
        <v>10.6</v>
      </c>
      <c r="AI86" s="10">
        <f t="shared" si="68"/>
        <v>9.7954624683512073</v>
      </c>
      <c r="AJ86" s="10">
        <f t="shared" si="69"/>
        <v>9.7954624683512073</v>
      </c>
      <c r="AK86" s="10">
        <f t="shared" si="70"/>
        <v>8.8593526333297401</v>
      </c>
      <c r="AL86" s="10">
        <f t="shared" si="71"/>
        <v>10.51</v>
      </c>
      <c r="AM86" s="10">
        <f t="shared" si="72"/>
        <v>10.51</v>
      </c>
      <c r="AN86" s="10">
        <f t="shared" si="73"/>
        <v>9.1002064846129116</v>
      </c>
      <c r="AO86" s="10">
        <f t="shared" si="74"/>
        <v>7.9755817509659144</v>
      </c>
      <c r="AP86" s="10">
        <f t="shared" si="75"/>
        <v>9.0212833250963484</v>
      </c>
      <c r="AQ86" s="10">
        <f t="shared" si="76"/>
        <v>9.1923545155650732</v>
      </c>
      <c r="AR86" s="21">
        <f t="shared" si="77"/>
        <v>9.6004993023146525</v>
      </c>
      <c r="AS86" s="11">
        <f t="shared" si="78"/>
        <v>10.6</v>
      </c>
      <c r="AT86" s="11">
        <f t="shared" si="79"/>
        <v>10.51</v>
      </c>
      <c r="AU86" s="11">
        <f t="shared" si="80"/>
        <v>9.1923545155650732</v>
      </c>
      <c r="AV86" s="12">
        <f t="shared" si="81"/>
        <v>9.6004993023146525</v>
      </c>
      <c r="AW86" s="11">
        <f t="shared" si="82"/>
        <v>9.8682869185658255</v>
      </c>
      <c r="AX86" s="11">
        <f t="shared" si="83"/>
        <v>9.5239470588947057</v>
      </c>
      <c r="AY86" s="11">
        <f t="shared" si="84"/>
        <v>9.1068189203307099</v>
      </c>
      <c r="AZ86" s="27">
        <f t="shared" si="85"/>
        <v>0.61915342645814464</v>
      </c>
      <c r="BA86" s="10">
        <f t="shared" si="86"/>
        <v>0.62454155061604311</v>
      </c>
      <c r="BB86" s="10">
        <f t="shared" si="87"/>
        <v>0.8017549110131037</v>
      </c>
      <c r="BC86" s="10">
        <f t="shared" si="88"/>
        <v>0.8017549110131037</v>
      </c>
      <c r="BD86" s="10">
        <f t="shared" si="89"/>
        <v>1</v>
      </c>
      <c r="BE86" s="10">
        <f t="shared" si="90"/>
        <v>0.69344157245328497</v>
      </c>
      <c r="BF86" s="10">
        <f t="shared" si="91"/>
        <v>0.69344157245328497</v>
      </c>
      <c r="BG86" s="10">
        <f t="shared" si="92"/>
        <v>0.33674925202531908</v>
      </c>
      <c r="BH86" s="10">
        <f t="shared" si="93"/>
        <v>0.96570668565000095</v>
      </c>
      <c r="BI86" s="10">
        <f t="shared" si="94"/>
        <v>0.96570668565000095</v>
      </c>
      <c r="BJ86" s="10">
        <f t="shared" si="95"/>
        <v>0.42852343907489376</v>
      </c>
      <c r="BK86" s="10">
        <f t="shared" si="96"/>
        <v>0</v>
      </c>
      <c r="BL86" s="10">
        <f t="shared" si="97"/>
        <v>0.39845080886604245</v>
      </c>
      <c r="BM86" s="10">
        <f t="shared" si="98"/>
        <v>0.46363523232129289</v>
      </c>
      <c r="BN86" s="21">
        <f t="shared" si="99"/>
        <v>0.61915342645814464</v>
      </c>
      <c r="BO86" s="11">
        <f t="shared" si="100"/>
        <v>1</v>
      </c>
      <c r="BP86" s="11">
        <f t="shared" si="101"/>
        <v>0.96570668565000095</v>
      </c>
      <c r="BQ86" s="11">
        <f t="shared" si="102"/>
        <v>0.46363523232129289</v>
      </c>
      <c r="BR86" s="12">
        <f t="shared" si="103"/>
        <v>0.61915342645814464</v>
      </c>
      <c r="BS86" s="11">
        <f t="shared" si="104"/>
        <v>0.72119036982634943</v>
      </c>
      <c r="BT86" s="11">
        <f t="shared" si="105"/>
        <v>0.58998420259372386</v>
      </c>
      <c r="BU86" s="11">
        <f t="shared" si="106"/>
        <v>0.43104302059366767</v>
      </c>
    </row>
    <row r="87" spans="1:73" x14ac:dyDescent="0.2">
      <c r="A87" s="84" t="s">
        <v>133</v>
      </c>
      <c r="B87" s="12">
        <f>_xlfn.IFNA(VLOOKUP($A87,'I-EmEC'!$A:$DD,MATCH(B$1,'I-EmEC'!$A$1:$DD$1,0),FALSE),"")</f>
        <v>75.183823529411768</v>
      </c>
      <c r="C87" s="11">
        <f>_xlfn.IFNA(VLOOKUP($A87,'I-EmEC'!$A:$DD,MATCH(C$1,'I-EmEC'!$A$1:$DD$1,0),FALSE),"")</f>
        <v>73.234200743494426</v>
      </c>
      <c r="D87" s="11">
        <f>_xlfn.IFNA(VLOOKUP($A87,'I-EmEC'!$A:$DD,MATCH(D$1,'I-EmEC'!$A$1:$DD$1,0),FALSE),"")</f>
        <v>76.595744680851055</v>
      </c>
      <c r="E87" s="11">
        <f>_xlfn.IFNA(VLOOKUP($A87,'I-EmEC'!$A:$DD,MATCH(E$1,'I-EmEC'!$A$1:$DD$1,0),FALSE),"")</f>
        <v>76.595744680851055</v>
      </c>
      <c r="F87" s="11">
        <f>_xlfn.IFNA(VLOOKUP($A87,'I-EmEC'!$A:$DD,MATCH(F$1,'I-EmEC'!$A$1:$DD$1,0),FALSE),"")</f>
        <v>84.80492813141683</v>
      </c>
      <c r="G87" s="11">
        <f>_xlfn.IFNA(VLOOKUP($A87,'I-EmEC'!$A:$DD,MATCH(G$1,'I-EmEC'!$A$1:$DD$1,0),FALSE),"")</f>
        <v>61.697722567287791</v>
      </c>
      <c r="H87" s="11">
        <f>_xlfn.IFNA(VLOOKUP($A87,'I-EmEC'!$A:$DD,MATCH(H$1,'I-EmEC'!$A$1:$DD$1,0),FALSE),"")</f>
        <v>61.697722567287791</v>
      </c>
      <c r="I87" s="11">
        <f>_xlfn.IFNA(VLOOKUP($A87,'I-EmEC'!$A:$DD,MATCH(I$1,'I-EmEC'!$A$1:$DD$1,0),FALSE),"")</f>
        <v>59.420289855072461</v>
      </c>
      <c r="J87" s="11">
        <f>_xlfn.IFNA(VLOOKUP($A87,'I-EmEC'!$A:$DD,MATCH(J$1,'I-EmEC'!$A$1:$DD$1,0),FALSE),"")</f>
        <v>73.921971252566735</v>
      </c>
      <c r="K87" s="11">
        <f>_xlfn.IFNA(VLOOKUP($A87,'I-EmEC'!$A:$DD,MATCH(K$1,'I-EmEC'!$A$1:$DD$1,0),FALSE),"")</f>
        <v>73.921971252566735</v>
      </c>
      <c r="L87" s="11">
        <f>_xlfn.IFNA(VLOOKUP($A87,'I-EmEC'!$A:$DD,MATCH(L$1,'I-EmEC'!$A$1:$DD$1,0),FALSE),"")</f>
        <v>66.966292134831463</v>
      </c>
      <c r="M87" s="11">
        <f>_xlfn.IFNA(VLOOKUP($A87,'I-EmEC'!$A:$DD,MATCH(M$1,'I-EmEC'!$A$1:$DD$1,0),FALSE),"")</f>
        <v>73.570019723865869</v>
      </c>
      <c r="N87" s="11">
        <f>_xlfn.IFNA(VLOOKUP($A87,'I-EmEC'!$A:$DD,MATCH(N$1,'I-EmEC'!$A$1:$DD$1,0),FALSE),"")</f>
        <v>72.19047619047619</v>
      </c>
      <c r="O87" s="11">
        <f>_xlfn.IFNA(VLOOKUP($A87,'I-EmEC'!$A:$DD,MATCH(O$1,'I-EmEC'!$A$1:$DD$1,0),FALSE),"")</f>
        <v>67.984189723320156</v>
      </c>
      <c r="P87" s="9">
        <f>_xlfn.IFNA(VLOOKUP($A87,'I-EmEC'!$A:$DD,MATCH(P$1,'I-EmEC'!$A$1:$DD$1,0),FALSE),"")</f>
        <v>7.95</v>
      </c>
      <c r="Q87" s="10">
        <f>_xlfn.IFNA(VLOOKUP($A87,'I-EmEC'!$A:$DD,MATCH(Q$1,'I-EmEC'!$A$1:$DD$1,0),FALSE),"")</f>
        <v>8</v>
      </c>
      <c r="R87" s="10">
        <f>_xlfn.IFNA(VLOOKUP($A87,'I-EmEC'!$A:$DD,MATCH(R$1,'I-EmEC'!$A$1:$DD$1,0),FALSE),"")</f>
        <v>8.1300000000000008</v>
      </c>
      <c r="S87" s="10">
        <f>_xlfn.IFNA(VLOOKUP($A87,'I-EmEC'!$A:$DD,MATCH(S$1,'I-EmEC'!$A$1:$DD$1,0),FALSE),"")</f>
        <v>8.1300000000000008</v>
      </c>
      <c r="T87" s="10">
        <f>_xlfn.IFNA(VLOOKUP($A87,'I-EmEC'!$A:$DD,MATCH(T$1,'I-EmEC'!$A$1:$DD$1,0),FALSE),"")</f>
        <v>8.67</v>
      </c>
      <c r="U87" s="10">
        <f>_xlfn.IFNA(VLOOKUP($A87,'I-EmEC'!$A:$DD,MATCH(U$1,'I-EmEC'!$A$1:$DD$1,0),FALSE),"")</f>
        <v>7.52</v>
      </c>
      <c r="V87" s="10">
        <f>_xlfn.IFNA(VLOOKUP($A87,'I-EmEC'!$A:$DD,MATCH(V$1,'I-EmEC'!$A$1:$DD$1,0),FALSE),"")</f>
        <v>7.52</v>
      </c>
      <c r="W87" s="10">
        <f>_xlfn.IFNA(VLOOKUP($A87,'I-EmEC'!$A:$DD,MATCH(W$1,'I-EmEC'!$A$1:$DD$1,0),FALSE),"")</f>
        <v>7.61</v>
      </c>
      <c r="X87" s="10">
        <f>_xlfn.IFNA(VLOOKUP($A87,'I-EmEC'!$A:$DD,MATCH(X$1,'I-EmEC'!$A$1:$DD$1,0),FALSE),"")</f>
        <v>8.83</v>
      </c>
      <c r="Y87" s="10">
        <f>_xlfn.IFNA(VLOOKUP($A87,'I-EmEC'!$A:$DD,MATCH(Y$1,'I-EmEC'!$A$1:$DD$1,0),FALSE),"")</f>
        <v>8.83</v>
      </c>
      <c r="Z87" s="10">
        <f>_xlfn.IFNA(VLOOKUP($A87,'I-EmEC'!$A:$DD,MATCH(Z$1,'I-EmEC'!$A$1:$DD$1,0),FALSE),"")</f>
        <v>8.17</v>
      </c>
      <c r="AA87" s="10">
        <f>_xlfn.IFNA(VLOOKUP($A87,'I-EmEC'!$A:$DD,MATCH(AA$1,'I-EmEC'!$A$1:$DD$1,0),FALSE),"")</f>
        <v>7.95</v>
      </c>
      <c r="AB87" s="10">
        <f>_xlfn.IFNA(VLOOKUP($A87,'I-EmEC'!$A:$DD,MATCH(AB$1,'I-EmEC'!$A$1:$DD$1,0),FALSE),"")</f>
        <v>7.9</v>
      </c>
      <c r="AC87" s="10">
        <f>_xlfn.IFNA(VLOOKUP($A87,'I-EmEC'!$A:$DD,MATCH(AC$1,'I-EmEC'!$A$1:$DD$1,0),FALSE),"")</f>
        <v>7.78</v>
      </c>
      <c r="AD87" s="9">
        <f t="shared" si="63"/>
        <v>9.8261244083091626</v>
      </c>
      <c r="AE87" s="10">
        <f t="shared" si="64"/>
        <v>9.8647139461591848</v>
      </c>
      <c r="AF87" s="10">
        <f t="shared" si="65"/>
        <v>10.014204642831572</v>
      </c>
      <c r="AG87" s="10">
        <f t="shared" si="66"/>
        <v>10.014204642831572</v>
      </c>
      <c r="AH87" s="10">
        <f t="shared" si="67"/>
        <v>10.598421090441768</v>
      </c>
      <c r="AI87" s="10">
        <f t="shared" si="68"/>
        <v>9.3102691333247432</v>
      </c>
      <c r="AJ87" s="10">
        <f t="shared" si="69"/>
        <v>9.3102691333247432</v>
      </c>
      <c r="AK87" s="10">
        <f t="shared" si="70"/>
        <v>9.383934765982481</v>
      </c>
      <c r="AL87" s="10">
        <f t="shared" si="71"/>
        <v>10.698773539552654</v>
      </c>
      <c r="AM87" s="10">
        <f t="shared" si="72"/>
        <v>10.698773539552654</v>
      </c>
      <c r="AN87" s="10">
        <f t="shared" si="73"/>
        <v>9.9958562530953241</v>
      </c>
      <c r="AO87" s="10">
        <f t="shared" si="74"/>
        <v>9.8167008724753533</v>
      </c>
      <c r="AP87" s="10">
        <f t="shared" si="75"/>
        <v>9.7584799065621173</v>
      </c>
      <c r="AQ87" s="10">
        <f t="shared" si="76"/>
        <v>9.6124079257317323</v>
      </c>
      <c r="AR87" s="21">
        <f t="shared" si="77"/>
        <v>9.8261244083091626</v>
      </c>
      <c r="AS87" s="11">
        <f t="shared" si="78"/>
        <v>10.598421090441768</v>
      </c>
      <c r="AT87" s="11">
        <f t="shared" si="79"/>
        <v>10.698773539552654</v>
      </c>
      <c r="AU87" s="11">
        <f t="shared" si="80"/>
        <v>9.7584799065621173</v>
      </c>
      <c r="AV87" s="12">
        <f t="shared" si="81"/>
        <v>9.8261244083091626</v>
      </c>
      <c r="AW87" s="11">
        <f t="shared" si="82"/>
        <v>9.7718839014561478</v>
      </c>
      <c r="AX87" s="11">
        <f t="shared" si="83"/>
        <v>10.302526051168996</v>
      </c>
      <c r="AY87" s="11">
        <f t="shared" si="84"/>
        <v>9.6854439161469248</v>
      </c>
      <c r="AZ87" s="27">
        <f t="shared" si="85"/>
        <v>0.37151864457227096</v>
      </c>
      <c r="BA87" s="10">
        <f t="shared" si="86"/>
        <v>0.39931080545914693</v>
      </c>
      <c r="BB87" s="10">
        <f t="shared" si="87"/>
        <v>0.50697391117337531</v>
      </c>
      <c r="BC87" s="10">
        <f t="shared" si="88"/>
        <v>0.50697391117337531</v>
      </c>
      <c r="BD87" s="10">
        <f t="shared" si="89"/>
        <v>0.92772622927174619</v>
      </c>
      <c r="BE87" s="10">
        <f t="shared" si="90"/>
        <v>0</v>
      </c>
      <c r="BF87" s="10">
        <f t="shared" si="91"/>
        <v>0</v>
      </c>
      <c r="BG87" s="10">
        <f t="shared" si="92"/>
        <v>5.3053942304628357E-2</v>
      </c>
      <c r="BH87" s="10">
        <f t="shared" si="93"/>
        <v>1</v>
      </c>
      <c r="BI87" s="10">
        <f t="shared" si="94"/>
        <v>1</v>
      </c>
      <c r="BJ87" s="10">
        <f t="shared" si="95"/>
        <v>0.49375941242641452</v>
      </c>
      <c r="BK87" s="10">
        <f t="shared" si="96"/>
        <v>0.36473181999213888</v>
      </c>
      <c r="BL87" s="10">
        <f t="shared" si="97"/>
        <v>0.32280111696224906</v>
      </c>
      <c r="BM87" s="10">
        <f t="shared" si="98"/>
        <v>0.21760016824706832</v>
      </c>
      <c r="BN87" s="21">
        <f t="shared" si="99"/>
        <v>0.37151864457227096</v>
      </c>
      <c r="BO87" s="11">
        <f t="shared" si="100"/>
        <v>0.92772622927174619</v>
      </c>
      <c r="BP87" s="11">
        <f t="shared" si="101"/>
        <v>1</v>
      </c>
      <c r="BQ87" s="11">
        <f t="shared" si="102"/>
        <v>0.32280111696224906</v>
      </c>
      <c r="BR87" s="12">
        <f t="shared" si="103"/>
        <v>0.37151864457227096</v>
      </c>
      <c r="BS87" s="11">
        <f t="shared" si="104"/>
        <v>0.33245466565385423</v>
      </c>
      <c r="BT87" s="11">
        <f t="shared" si="105"/>
        <v>0.71462280810463841</v>
      </c>
      <c r="BU87" s="11">
        <f t="shared" si="106"/>
        <v>0.2702006426046587</v>
      </c>
    </row>
    <row r="88" spans="1:73" x14ac:dyDescent="0.2">
      <c r="A88" s="84" t="s">
        <v>82</v>
      </c>
      <c r="B88" s="12">
        <f>_xlfn.IFNA(VLOOKUP($A88,'I-EmEC'!$A:$DD,MATCH(B$1,'I-EmEC'!$A$1:$DD$1,0),FALSE),"")</f>
        <v>52.022058823529413</v>
      </c>
      <c r="C88" s="11">
        <f>_xlfn.IFNA(VLOOKUP($A88,'I-EmEC'!$A:$DD,MATCH(C$1,'I-EmEC'!$A$1:$DD$1,0),FALSE),"")</f>
        <v>56.319702602230485</v>
      </c>
      <c r="D88" s="11">
        <f>_xlfn.IFNA(VLOOKUP($A88,'I-EmEC'!$A:$DD,MATCH(D$1,'I-EmEC'!$A$1:$DD$1,0),FALSE),"")</f>
        <v>27.27272727272727</v>
      </c>
      <c r="E88" s="11">
        <f>_xlfn.IFNA(VLOOKUP($A88,'I-EmEC'!$A:$DD,MATCH(E$1,'I-EmEC'!$A$1:$DD$1,0),FALSE),"")</f>
        <v>27.27272727272727</v>
      </c>
      <c r="F88" s="11">
        <f>_xlfn.IFNA(VLOOKUP($A88,'I-EmEC'!$A:$DD,MATCH(F$1,'I-EmEC'!$A$1:$DD$1,0),FALSE),"")</f>
        <v>20.328542094455852</v>
      </c>
      <c r="G88" s="11">
        <f>_xlfn.IFNA(VLOOKUP($A88,'I-EmEC'!$A:$DD,MATCH(G$1,'I-EmEC'!$A$1:$DD$1,0),FALSE),"")</f>
        <v>39.337474120082817</v>
      </c>
      <c r="H88" s="11">
        <f>_xlfn.IFNA(VLOOKUP($A88,'I-EmEC'!$A:$DD,MATCH(H$1,'I-EmEC'!$A$1:$DD$1,0),FALSE),"")</f>
        <v>39.337474120082817</v>
      </c>
      <c r="I88" s="11">
        <f>_xlfn.IFNA(VLOOKUP($A88,'I-EmEC'!$A:$DD,MATCH(I$1,'I-EmEC'!$A$1:$DD$1,0),FALSE),"")</f>
        <v>44.927536231884055</v>
      </c>
      <c r="J88" s="11">
        <f>_xlfn.IFNA(VLOOKUP($A88,'I-EmEC'!$A:$DD,MATCH(J$1,'I-EmEC'!$A$1:$DD$1,0),FALSE),"")</f>
        <v>34.291581108829568</v>
      </c>
      <c r="K88" s="11">
        <f>_xlfn.IFNA(VLOOKUP($A88,'I-EmEC'!$A:$DD,MATCH(K$1,'I-EmEC'!$A$1:$DD$1,0),FALSE),"")</f>
        <v>34.291581108829568</v>
      </c>
      <c r="L88" s="11">
        <f>_xlfn.IFNA(VLOOKUP($A88,'I-EmEC'!$A:$DD,MATCH(L$1,'I-EmEC'!$A$1:$DD$1,0),FALSE),"")</f>
        <v>28.089887640449437</v>
      </c>
      <c r="M88" s="11">
        <f>_xlfn.IFNA(VLOOKUP($A88,'I-EmEC'!$A:$DD,MATCH(M$1,'I-EmEC'!$A$1:$DD$1,0),FALSE),"")</f>
        <v>66.272189349112423</v>
      </c>
      <c r="N88" s="11">
        <f>_xlfn.IFNA(VLOOKUP($A88,'I-EmEC'!$A:$DD,MATCH(N$1,'I-EmEC'!$A$1:$DD$1,0),FALSE),"")</f>
        <v>42.666666666666664</v>
      </c>
      <c r="O88" s="11">
        <f>_xlfn.IFNA(VLOOKUP($A88,'I-EmEC'!$A:$DD,MATCH(O$1,'I-EmEC'!$A$1:$DD$1,0),FALSE),"")</f>
        <v>58.893280632411063</v>
      </c>
      <c r="P88" s="9">
        <f>_xlfn.IFNA(VLOOKUP($A88,'I-EmEC'!$A:$DD,MATCH(P$1,'I-EmEC'!$A$1:$DD$1,0),FALSE),"")</f>
        <v>6.97</v>
      </c>
      <c r="Q88" s="10">
        <f>_xlfn.IFNA(VLOOKUP($A88,'I-EmEC'!$A:$DD,MATCH(Q$1,'I-EmEC'!$A$1:$DD$1,0),FALSE),"")</f>
        <v>6.95</v>
      </c>
      <c r="R88" s="10">
        <f>_xlfn.IFNA(VLOOKUP($A88,'I-EmEC'!$A:$DD,MATCH(R$1,'I-EmEC'!$A$1:$DD$1,0),FALSE),"")</f>
        <v>6.83</v>
      </c>
      <c r="S88" s="10">
        <f>_xlfn.IFNA(VLOOKUP($A88,'I-EmEC'!$A:$DD,MATCH(S$1,'I-EmEC'!$A$1:$DD$1,0),FALSE),"")</f>
        <v>6.83</v>
      </c>
      <c r="T88" s="10">
        <f>_xlfn.IFNA(VLOOKUP($A88,'I-EmEC'!$A:$DD,MATCH(T$1,'I-EmEC'!$A$1:$DD$1,0),FALSE),"")</f>
        <v>7.07</v>
      </c>
      <c r="U88" s="10">
        <f>_xlfn.IFNA(VLOOKUP($A88,'I-EmEC'!$A:$DD,MATCH(U$1,'I-EmEC'!$A$1:$DD$1,0),FALSE),"")</f>
        <v>6.99</v>
      </c>
      <c r="V88" s="10">
        <f>_xlfn.IFNA(VLOOKUP($A88,'I-EmEC'!$A:$DD,MATCH(V$1,'I-EmEC'!$A$1:$DD$1,0),FALSE),"")</f>
        <v>6.99</v>
      </c>
      <c r="W88" s="10">
        <f>_xlfn.IFNA(VLOOKUP($A88,'I-EmEC'!$A:$DD,MATCH(W$1,'I-EmEC'!$A$1:$DD$1,0),FALSE),"")</f>
        <v>6.91</v>
      </c>
      <c r="X88" s="10">
        <f>_xlfn.IFNA(VLOOKUP($A88,'I-EmEC'!$A:$DD,MATCH(X$1,'I-EmEC'!$A$1:$DD$1,0),FALSE),"")</f>
        <v>7.08</v>
      </c>
      <c r="Y88" s="10">
        <f>_xlfn.IFNA(VLOOKUP($A88,'I-EmEC'!$A:$DD,MATCH(Y$1,'I-EmEC'!$A$1:$DD$1,0),FALSE),"")</f>
        <v>7.08</v>
      </c>
      <c r="Z88" s="10">
        <f>_xlfn.IFNA(VLOOKUP($A88,'I-EmEC'!$A:$DD,MATCH(Z$1,'I-EmEC'!$A$1:$DD$1,0),FALSE),"")</f>
        <v>6.92</v>
      </c>
      <c r="AA88" s="10">
        <f>_xlfn.IFNA(VLOOKUP($A88,'I-EmEC'!$A:$DD,MATCH(AA$1,'I-EmEC'!$A$1:$DD$1,0),FALSE),"")</f>
        <v>6.71</v>
      </c>
      <c r="AB88" s="10">
        <f>_xlfn.IFNA(VLOOKUP($A88,'I-EmEC'!$A:$DD,MATCH(AB$1,'I-EmEC'!$A$1:$DD$1,0),FALSE),"")</f>
        <v>7.03</v>
      </c>
      <c r="AC88" s="10">
        <f>_xlfn.IFNA(VLOOKUP($A88,'I-EmEC'!$A:$DD,MATCH(AC$1,'I-EmEC'!$A$1:$DD$1,0),FALSE),"")</f>
        <v>6.78</v>
      </c>
      <c r="AD88" s="9">
        <f t="shared" si="63"/>
        <v>8.6861875358261109</v>
      </c>
      <c r="AE88" s="10">
        <f t="shared" si="64"/>
        <v>8.7006603528359161</v>
      </c>
      <c r="AF88" s="10">
        <f t="shared" si="65"/>
        <v>8.2657285695614391</v>
      </c>
      <c r="AG88" s="10">
        <f t="shared" si="66"/>
        <v>8.2657285695614391</v>
      </c>
      <c r="AH88" s="10">
        <f t="shared" si="67"/>
        <v>8.3781062333829173</v>
      </c>
      <c r="AI88" s="10">
        <f t="shared" si="68"/>
        <v>8.5848064702013165</v>
      </c>
      <c r="AJ88" s="10">
        <f t="shared" si="69"/>
        <v>8.5848064702013165</v>
      </c>
      <c r="AK88" s="10">
        <f t="shared" si="70"/>
        <v>8.5625126030970176</v>
      </c>
      <c r="AL88" s="10">
        <f t="shared" si="71"/>
        <v>8.6151875099329498</v>
      </c>
      <c r="AM88" s="10">
        <f t="shared" si="72"/>
        <v>8.6151875099329498</v>
      </c>
      <c r="AN88" s="10">
        <f t="shared" si="73"/>
        <v>8.368550002027126</v>
      </c>
      <c r="AO88" s="10">
        <f t="shared" si="74"/>
        <v>8.5313313180565089</v>
      </c>
      <c r="AP88" s="10">
        <f t="shared" si="75"/>
        <v>8.6600887149282055</v>
      </c>
      <c r="AQ88" s="10">
        <f t="shared" si="76"/>
        <v>8.5500657472364576</v>
      </c>
      <c r="AR88" s="21">
        <f t="shared" si="77"/>
        <v>8.6861875358261109</v>
      </c>
      <c r="AS88" s="11">
        <f t="shared" si="78"/>
        <v>8.5848064702013165</v>
      </c>
      <c r="AT88" s="11">
        <f t="shared" si="79"/>
        <v>8.6151875099329498</v>
      </c>
      <c r="AU88" s="11">
        <f t="shared" si="80"/>
        <v>8.6600887149282055</v>
      </c>
      <c r="AV88" s="12">
        <f t="shared" si="81"/>
        <v>8.6861875358261109</v>
      </c>
      <c r="AW88" s="11">
        <f t="shared" si="82"/>
        <v>8.4402814860009077</v>
      </c>
      <c r="AX88" s="11">
        <f t="shared" si="83"/>
        <v>8.5325640849873832</v>
      </c>
      <c r="AY88" s="11">
        <f t="shared" si="84"/>
        <v>8.6050772310823316</v>
      </c>
      <c r="AZ88" s="27">
        <f t="shared" si="85"/>
        <v>0.96672393794529454</v>
      </c>
      <c r="BA88" s="10">
        <f t="shared" si="86"/>
        <v>1</v>
      </c>
      <c r="BB88" s="10">
        <f t="shared" si="87"/>
        <v>0</v>
      </c>
      <c r="BC88" s="10">
        <f t="shared" si="88"/>
        <v>0</v>
      </c>
      <c r="BD88" s="10">
        <f t="shared" si="89"/>
        <v>0.25837997622390085</v>
      </c>
      <c r="BE88" s="10">
        <f t="shared" si="90"/>
        <v>0.73362746276584145</v>
      </c>
      <c r="BF88" s="10">
        <f t="shared" si="91"/>
        <v>0.73362746276584145</v>
      </c>
      <c r="BG88" s="10">
        <f t="shared" si="92"/>
        <v>0.68236915522976127</v>
      </c>
      <c r="BH88" s="10">
        <f t="shared" si="93"/>
        <v>0.80347988767464695</v>
      </c>
      <c r="BI88" s="10">
        <f t="shared" si="94"/>
        <v>0.80347988767464695</v>
      </c>
      <c r="BJ88" s="10">
        <f t="shared" si="95"/>
        <v>0.23640818266159744</v>
      </c>
      <c r="BK88" s="10">
        <f t="shared" si="96"/>
        <v>0.61067679739434699</v>
      </c>
      <c r="BL88" s="10">
        <f t="shared" si="97"/>
        <v>0.90671723827065864</v>
      </c>
      <c r="BM88" s="10">
        <f t="shared" si="98"/>
        <v>0.65375120561280953</v>
      </c>
      <c r="BN88" s="21">
        <f t="shared" si="99"/>
        <v>0.96672393794529454</v>
      </c>
      <c r="BO88" s="11">
        <f t="shared" si="100"/>
        <v>0.73362746276584145</v>
      </c>
      <c r="BP88" s="11">
        <f t="shared" si="101"/>
        <v>0.80347988767464695</v>
      </c>
      <c r="BQ88" s="11">
        <f t="shared" si="102"/>
        <v>0.90671723827065864</v>
      </c>
      <c r="BR88" s="12">
        <f t="shared" si="103"/>
        <v>0.96672393794529454</v>
      </c>
      <c r="BS88" s="11">
        <f t="shared" si="104"/>
        <v>0.40133400949755754</v>
      </c>
      <c r="BT88" s="11">
        <f t="shared" si="105"/>
        <v>0.61351118885130962</v>
      </c>
      <c r="BU88" s="11">
        <f t="shared" si="106"/>
        <v>0.78023422194173409</v>
      </c>
    </row>
    <row r="89" spans="1:73" x14ac:dyDescent="0.2">
      <c r="A89" s="84" t="s">
        <v>84</v>
      </c>
      <c r="B89" s="12">
        <f>_xlfn.IFNA(VLOOKUP($A89,'I-EmEC'!$A:$DD,MATCH(B$1,'I-EmEC'!$A$1:$DD$1,0),FALSE),"")</f>
        <v>53.860294117647058</v>
      </c>
      <c r="C89" s="11">
        <f>_xlfn.IFNA(VLOOKUP($A89,'I-EmEC'!$A:$DD,MATCH(C$1,'I-EmEC'!$A$1:$DD$1,0),FALSE),"")</f>
        <v>52.416356877323423</v>
      </c>
      <c r="D89" s="11">
        <f>_xlfn.IFNA(VLOOKUP($A89,'I-EmEC'!$A:$DD,MATCH(D$1,'I-EmEC'!$A$1:$DD$1,0),FALSE),"")</f>
        <v>42.166344294003864</v>
      </c>
      <c r="E89" s="11">
        <f>_xlfn.IFNA(VLOOKUP($A89,'I-EmEC'!$A:$DD,MATCH(E$1,'I-EmEC'!$A$1:$DD$1,0),FALSE),"")</f>
        <v>42.166344294003864</v>
      </c>
      <c r="F89" s="11">
        <f>_xlfn.IFNA(VLOOKUP($A89,'I-EmEC'!$A:$DD,MATCH(F$1,'I-EmEC'!$A$1:$DD$1,0),FALSE),"")</f>
        <v>40.041067761806978</v>
      </c>
      <c r="G89" s="11">
        <f>_xlfn.IFNA(VLOOKUP($A89,'I-EmEC'!$A:$DD,MATCH(G$1,'I-EmEC'!$A$1:$DD$1,0),FALSE),"")</f>
        <v>56.314699792960667</v>
      </c>
      <c r="H89" s="11">
        <f>_xlfn.IFNA(VLOOKUP($A89,'I-EmEC'!$A:$DD,MATCH(H$1,'I-EmEC'!$A$1:$DD$1,0),FALSE),"")</f>
        <v>56.314699792960667</v>
      </c>
      <c r="I89" s="11">
        <f>_xlfn.IFNA(VLOOKUP($A89,'I-EmEC'!$A:$DD,MATCH(I$1,'I-EmEC'!$A$1:$DD$1,0),FALSE),"")</f>
        <v>48.695652173913047</v>
      </c>
      <c r="J89" s="11">
        <f>_xlfn.IFNA(VLOOKUP($A89,'I-EmEC'!$A:$DD,MATCH(J$1,'I-EmEC'!$A$1:$DD$1,0),FALSE),"")</f>
        <v>54.209445585215605</v>
      </c>
      <c r="K89" s="11">
        <f>_xlfn.IFNA(VLOOKUP($A89,'I-EmEC'!$A:$DD,MATCH(K$1,'I-EmEC'!$A$1:$DD$1,0),FALSE),"")</f>
        <v>54.209445585215605</v>
      </c>
      <c r="L89" s="11">
        <f>_xlfn.IFNA(VLOOKUP($A89,'I-EmEC'!$A:$DD,MATCH(L$1,'I-EmEC'!$A$1:$DD$1,0),FALSE),"")</f>
        <v>45.168539325842701</v>
      </c>
      <c r="M89" s="11">
        <f>_xlfn.IFNA(VLOOKUP($A89,'I-EmEC'!$A:$DD,MATCH(M$1,'I-EmEC'!$A$1:$DD$1,0),FALSE),"")</f>
        <v>43.786982248520708</v>
      </c>
      <c r="N89" s="11">
        <f>_xlfn.IFNA(VLOOKUP($A89,'I-EmEC'!$A:$DD,MATCH(N$1,'I-EmEC'!$A$1:$DD$1,0),FALSE),"")</f>
        <v>45.904761904761905</v>
      </c>
      <c r="O89" s="11">
        <f>_xlfn.IFNA(VLOOKUP($A89,'I-EmEC'!$A:$DD,MATCH(O$1,'I-EmEC'!$A$1:$DD$1,0),FALSE),"")</f>
        <v>33.201581027667984</v>
      </c>
      <c r="P89" s="9">
        <f>_xlfn.IFNA(VLOOKUP($A89,'I-EmEC'!$A:$DD,MATCH(P$1,'I-EmEC'!$A$1:$DD$1,0),FALSE),"")</f>
        <v>6.95</v>
      </c>
      <c r="Q89" s="10">
        <f>_xlfn.IFNA(VLOOKUP($A89,'I-EmEC'!$A:$DD,MATCH(Q$1,'I-EmEC'!$A$1:$DD$1,0),FALSE),"")</f>
        <v>6.98</v>
      </c>
      <c r="R89" s="10">
        <f>_xlfn.IFNA(VLOOKUP($A89,'I-EmEC'!$A:$DD,MATCH(R$1,'I-EmEC'!$A$1:$DD$1,0),FALSE),"")</f>
        <v>7.31</v>
      </c>
      <c r="S89" s="10">
        <f>_xlfn.IFNA(VLOOKUP($A89,'I-EmEC'!$A:$DD,MATCH(S$1,'I-EmEC'!$A$1:$DD$1,0),FALSE),"")</f>
        <v>7.31</v>
      </c>
      <c r="T89" s="10">
        <f>_xlfn.IFNA(VLOOKUP($A89,'I-EmEC'!$A:$DD,MATCH(T$1,'I-EmEC'!$A$1:$DD$1,0),FALSE),"")</f>
        <v>7.3</v>
      </c>
      <c r="U89" s="10">
        <f>_xlfn.IFNA(VLOOKUP($A89,'I-EmEC'!$A:$DD,MATCH(U$1,'I-EmEC'!$A$1:$DD$1,0),FALSE),"")</f>
        <v>7.09</v>
      </c>
      <c r="V89" s="10">
        <f>_xlfn.IFNA(VLOOKUP($A89,'I-EmEC'!$A:$DD,MATCH(V$1,'I-EmEC'!$A$1:$DD$1,0),FALSE),"")</f>
        <v>7.09</v>
      </c>
      <c r="W89" s="10">
        <f>_xlfn.IFNA(VLOOKUP($A89,'I-EmEC'!$A:$DD,MATCH(W$1,'I-EmEC'!$A$1:$DD$1,0),FALSE),"")</f>
        <v>6.96</v>
      </c>
      <c r="X89" s="10">
        <f>_xlfn.IFNA(VLOOKUP($A89,'I-EmEC'!$A:$DD,MATCH(X$1,'I-EmEC'!$A$1:$DD$1,0),FALSE),"")</f>
        <v>7.13</v>
      </c>
      <c r="Y89" s="10">
        <f>_xlfn.IFNA(VLOOKUP($A89,'I-EmEC'!$A:$DD,MATCH(Y$1,'I-EmEC'!$A$1:$DD$1,0),FALSE),"")</f>
        <v>7.13</v>
      </c>
      <c r="Z89" s="10">
        <f>_xlfn.IFNA(VLOOKUP($A89,'I-EmEC'!$A:$DD,MATCH(Z$1,'I-EmEC'!$A$1:$DD$1,0),FALSE),"")</f>
        <v>7.28</v>
      </c>
      <c r="AA89" s="10">
        <f>_xlfn.IFNA(VLOOKUP($A89,'I-EmEC'!$A:$DD,MATCH(AA$1,'I-EmEC'!$A$1:$DD$1,0),FALSE),"")</f>
        <v>6.72</v>
      </c>
      <c r="AB89" s="10">
        <f>_xlfn.IFNA(VLOOKUP($A89,'I-EmEC'!$A:$DD,MATCH(AB$1,'I-EmEC'!$A$1:$DD$1,0),FALSE),"")</f>
        <v>6.92</v>
      </c>
      <c r="AC89" s="10">
        <f>_xlfn.IFNA(VLOOKUP($A89,'I-EmEC'!$A:$DD,MATCH(AC$1,'I-EmEC'!$A$1:$DD$1,0),FALSE),"")</f>
        <v>6.78</v>
      </c>
      <c r="AD89" s="9">
        <f t="shared" si="63"/>
        <v>8.6812687206559307</v>
      </c>
      <c r="AE89" s="10">
        <f t="shared" si="64"/>
        <v>8.6994668326529716</v>
      </c>
      <c r="AF89" s="10">
        <f t="shared" si="65"/>
        <v>8.9349659505106622</v>
      </c>
      <c r="AG89" s="10">
        <f t="shared" si="66"/>
        <v>8.9349659505106622</v>
      </c>
      <c r="AH89" s="10">
        <f t="shared" si="67"/>
        <v>8.9025056501478836</v>
      </c>
      <c r="AI89" s="10">
        <f t="shared" si="68"/>
        <v>8.8406217732826864</v>
      </c>
      <c r="AJ89" s="10">
        <f t="shared" si="69"/>
        <v>8.8406217732826864</v>
      </c>
      <c r="AK89" s="10">
        <f t="shared" si="70"/>
        <v>8.6474901866525897</v>
      </c>
      <c r="AL89" s="10">
        <f t="shared" si="71"/>
        <v>8.8640749656551971</v>
      </c>
      <c r="AM89" s="10">
        <f t="shared" si="72"/>
        <v>8.8640749656551971</v>
      </c>
      <c r="AN89" s="10">
        <f t="shared" si="73"/>
        <v>8.9348360464395586</v>
      </c>
      <c r="AO89" s="10">
        <f t="shared" si="74"/>
        <v>8.361345015117303</v>
      </c>
      <c r="AP89" s="10">
        <f t="shared" si="75"/>
        <v>8.5818577391689121</v>
      </c>
      <c r="AQ89" s="10">
        <f t="shared" si="76"/>
        <v>8.3011587648860647</v>
      </c>
      <c r="AR89" s="21">
        <f t="shared" si="77"/>
        <v>8.6812687206559307</v>
      </c>
      <c r="AS89" s="11">
        <f t="shared" si="78"/>
        <v>8.9349659505106622</v>
      </c>
      <c r="AT89" s="11">
        <f t="shared" si="79"/>
        <v>8.9348360464395586</v>
      </c>
      <c r="AU89" s="11">
        <f t="shared" si="80"/>
        <v>8.5818577391689121</v>
      </c>
      <c r="AV89" s="12">
        <f t="shared" si="81"/>
        <v>8.6812687206559307</v>
      </c>
      <c r="AW89" s="11">
        <f t="shared" si="82"/>
        <v>8.850195214064529</v>
      </c>
      <c r="AX89" s="11">
        <f t="shared" si="83"/>
        <v>8.756082748216814</v>
      </c>
      <c r="AY89" s="11">
        <f t="shared" si="84"/>
        <v>8.4415082520274893</v>
      </c>
      <c r="AZ89" s="27">
        <f t="shared" si="85"/>
        <v>0.59972490749734764</v>
      </c>
      <c r="BA89" s="10">
        <f t="shared" si="86"/>
        <v>0.62843728629297013</v>
      </c>
      <c r="BB89" s="10">
        <f t="shared" si="87"/>
        <v>1</v>
      </c>
      <c r="BC89" s="10">
        <f t="shared" si="88"/>
        <v>1</v>
      </c>
      <c r="BD89" s="10">
        <f t="shared" si="89"/>
        <v>0.94878521244471226</v>
      </c>
      <c r="BE89" s="10">
        <f t="shared" si="90"/>
        <v>0.85114687973282832</v>
      </c>
      <c r="BF89" s="10">
        <f t="shared" si="91"/>
        <v>0.85114687973282832</v>
      </c>
      <c r="BG89" s="10">
        <f t="shared" si="92"/>
        <v>0.54643025453431238</v>
      </c>
      <c r="BH89" s="10">
        <f t="shared" si="93"/>
        <v>0.88815055041447</v>
      </c>
      <c r="BI89" s="10">
        <f t="shared" si="94"/>
        <v>0.88815055041447</v>
      </c>
      <c r="BJ89" s="10">
        <f t="shared" si="95"/>
        <v>0.99979504165612199</v>
      </c>
      <c r="BK89" s="10">
        <f t="shared" si="96"/>
        <v>9.4959873596141942E-2</v>
      </c>
      <c r="BL89" s="10">
        <f t="shared" si="97"/>
        <v>0.44287755116917332</v>
      </c>
      <c r="BM89" s="10">
        <f t="shared" si="98"/>
        <v>0</v>
      </c>
      <c r="BN89" s="21">
        <f t="shared" si="99"/>
        <v>0.59972490749734764</v>
      </c>
      <c r="BO89" s="11">
        <f t="shared" si="100"/>
        <v>1</v>
      </c>
      <c r="BP89" s="11">
        <f t="shared" si="101"/>
        <v>0.99979504165612199</v>
      </c>
      <c r="BQ89" s="11">
        <f t="shared" si="102"/>
        <v>0.44287755116917332</v>
      </c>
      <c r="BR89" s="12">
        <f t="shared" si="103"/>
        <v>0.59972490749734764</v>
      </c>
      <c r="BS89" s="11">
        <f t="shared" si="104"/>
        <v>0.86625153774078034</v>
      </c>
      <c r="BT89" s="11">
        <f t="shared" si="105"/>
        <v>0.71776400402030094</v>
      </c>
      <c r="BU89" s="11">
        <f t="shared" si="106"/>
        <v>0.22143877558458666</v>
      </c>
    </row>
    <row r="90" spans="1:73" x14ac:dyDescent="0.2">
      <c r="A90" s="84" t="s">
        <v>135</v>
      </c>
      <c r="B90" s="12" t="str">
        <f>_xlfn.IFNA(VLOOKUP($A90,'I-EmEC'!$A:$DD,MATCH(B$1,'I-EmEC'!$A$1:$DD$1,0),FALSE),"")</f>
        <v/>
      </c>
      <c r="C90" s="11" t="str">
        <f>_xlfn.IFNA(VLOOKUP($A90,'I-EmEC'!$A:$DD,MATCH(C$1,'I-EmEC'!$A$1:$DD$1,0),FALSE),"")</f>
        <v/>
      </c>
      <c r="D90" s="11" t="str">
        <f>_xlfn.IFNA(VLOOKUP($A90,'I-EmEC'!$A:$DD,MATCH(D$1,'I-EmEC'!$A$1:$DD$1,0),FALSE),"")</f>
        <v/>
      </c>
      <c r="E90" s="11" t="str">
        <f>_xlfn.IFNA(VLOOKUP($A90,'I-EmEC'!$A:$DD,MATCH(E$1,'I-EmEC'!$A$1:$DD$1,0),FALSE),"")</f>
        <v/>
      </c>
      <c r="F90" s="11" t="str">
        <f>_xlfn.IFNA(VLOOKUP($A90,'I-EmEC'!$A:$DD,MATCH(F$1,'I-EmEC'!$A$1:$DD$1,0),FALSE),"")</f>
        <v/>
      </c>
      <c r="G90" s="11" t="str">
        <f>_xlfn.IFNA(VLOOKUP($A90,'I-EmEC'!$A:$DD,MATCH(G$1,'I-EmEC'!$A$1:$DD$1,0),FALSE),"")</f>
        <v/>
      </c>
      <c r="H90" s="11" t="str">
        <f>_xlfn.IFNA(VLOOKUP($A90,'I-EmEC'!$A:$DD,MATCH(H$1,'I-EmEC'!$A$1:$DD$1,0),FALSE),"")</f>
        <v/>
      </c>
      <c r="I90" s="11" t="str">
        <f>_xlfn.IFNA(VLOOKUP($A90,'I-EmEC'!$A:$DD,MATCH(I$1,'I-EmEC'!$A$1:$DD$1,0),FALSE),"")</f>
        <v/>
      </c>
      <c r="J90" s="11" t="str">
        <f>_xlfn.IFNA(VLOOKUP($A90,'I-EmEC'!$A:$DD,MATCH(J$1,'I-EmEC'!$A$1:$DD$1,0),FALSE),"")</f>
        <v/>
      </c>
      <c r="K90" s="11" t="str">
        <f>_xlfn.IFNA(VLOOKUP($A90,'I-EmEC'!$A:$DD,MATCH(K$1,'I-EmEC'!$A$1:$DD$1,0),FALSE),"")</f>
        <v/>
      </c>
      <c r="L90" s="11">
        <f>_xlfn.IFNA(VLOOKUP($A90,'I-EmEC'!$A:$DD,MATCH(L$1,'I-EmEC'!$A$1:$DD$1,0),FALSE),"")</f>
        <v>21.797752808988761</v>
      </c>
      <c r="M90" s="11" t="str">
        <f>_xlfn.IFNA(VLOOKUP($A90,'I-EmEC'!$A:$DD,MATCH(M$1,'I-EmEC'!$A$1:$DD$1,0),FALSE),"")</f>
        <v/>
      </c>
      <c r="N90" s="11" t="str">
        <f>_xlfn.IFNA(VLOOKUP($A90,'I-EmEC'!$A:$DD,MATCH(N$1,'I-EmEC'!$A$1:$DD$1,0),FALSE),"")</f>
        <v/>
      </c>
      <c r="O90" s="11" t="str">
        <f>_xlfn.IFNA(VLOOKUP($A90,'I-EmEC'!$A:$DD,MATCH(O$1,'I-EmEC'!$A$1:$DD$1,0),FALSE),"")</f>
        <v/>
      </c>
      <c r="P90" s="9" t="str">
        <f>_xlfn.IFNA(VLOOKUP($A90,'I-EmEC'!$A:$DD,MATCH(P$1,'I-EmEC'!$A$1:$DD$1,0),FALSE),"")</f>
        <v/>
      </c>
      <c r="Q90" s="10" t="str">
        <f>_xlfn.IFNA(VLOOKUP($A90,'I-EmEC'!$A:$DD,MATCH(Q$1,'I-EmEC'!$A$1:$DD$1,0),FALSE),"")</f>
        <v/>
      </c>
      <c r="R90" s="10" t="str">
        <f>_xlfn.IFNA(VLOOKUP($A90,'I-EmEC'!$A:$DD,MATCH(R$1,'I-EmEC'!$A$1:$DD$1,0),FALSE),"")</f>
        <v/>
      </c>
      <c r="S90" s="10" t="str">
        <f>_xlfn.IFNA(VLOOKUP($A90,'I-EmEC'!$A:$DD,MATCH(S$1,'I-EmEC'!$A$1:$DD$1,0),FALSE),"")</f>
        <v/>
      </c>
      <c r="T90" s="10" t="str">
        <f>_xlfn.IFNA(VLOOKUP($A90,'I-EmEC'!$A:$DD,MATCH(T$1,'I-EmEC'!$A$1:$DD$1,0),FALSE),"")</f>
        <v/>
      </c>
      <c r="U90" s="10" t="str">
        <f>_xlfn.IFNA(VLOOKUP($A90,'I-EmEC'!$A:$DD,MATCH(U$1,'I-EmEC'!$A$1:$DD$1,0),FALSE),"")</f>
        <v/>
      </c>
      <c r="V90" s="10" t="str">
        <f>_xlfn.IFNA(VLOOKUP($A90,'I-EmEC'!$A:$DD,MATCH(V$1,'I-EmEC'!$A$1:$DD$1,0),FALSE),"")</f>
        <v/>
      </c>
      <c r="W90" s="10" t="str">
        <f>_xlfn.IFNA(VLOOKUP($A90,'I-EmEC'!$A:$DD,MATCH(W$1,'I-EmEC'!$A$1:$DD$1,0),FALSE),"")</f>
        <v/>
      </c>
      <c r="X90" s="10" t="str">
        <f>_xlfn.IFNA(VLOOKUP($A90,'I-EmEC'!$A:$DD,MATCH(X$1,'I-EmEC'!$A$1:$DD$1,0),FALSE),"")</f>
        <v/>
      </c>
      <c r="Y90" s="10" t="str">
        <f>_xlfn.IFNA(VLOOKUP($A90,'I-EmEC'!$A:$DD,MATCH(Y$1,'I-EmEC'!$A$1:$DD$1,0),FALSE),"")</f>
        <v/>
      </c>
      <c r="Z90" s="10">
        <f>_xlfn.IFNA(VLOOKUP($A90,'I-EmEC'!$A:$DD,MATCH(Z$1,'I-EmEC'!$A$1:$DD$1,0),FALSE),"")</f>
        <v>8.2799999999999994</v>
      </c>
      <c r="AA90" s="10" t="str">
        <f>_xlfn.IFNA(VLOOKUP($A90,'I-EmEC'!$A:$DD,MATCH(AA$1,'I-EmEC'!$A$1:$DD$1,0),FALSE),"")</f>
        <v/>
      </c>
      <c r="AB90" s="10" t="str">
        <f>_xlfn.IFNA(VLOOKUP($A90,'I-EmEC'!$A:$DD,MATCH(AB$1,'I-EmEC'!$A$1:$DD$1,0),FALSE),"")</f>
        <v/>
      </c>
      <c r="AC90" s="10" t="str">
        <f>_xlfn.IFNA(VLOOKUP($A90,'I-EmEC'!$A:$DD,MATCH(AC$1,'I-EmEC'!$A$1:$DD$1,0),FALSE),"")</f>
        <v/>
      </c>
      <c r="AD90" s="9" t="str">
        <f t="shared" si="63"/>
        <v/>
      </c>
      <c r="AE90" s="10" t="str">
        <f t="shared" si="64"/>
        <v/>
      </c>
      <c r="AF90" s="10" t="str">
        <f t="shared" si="65"/>
        <v/>
      </c>
      <c r="AG90" s="10" t="str">
        <f t="shared" si="66"/>
        <v/>
      </c>
      <c r="AH90" s="10" t="str">
        <f t="shared" si="67"/>
        <v/>
      </c>
      <c r="AI90" s="10" t="str">
        <f t="shared" si="68"/>
        <v/>
      </c>
      <c r="AJ90" s="10" t="str">
        <f t="shared" si="69"/>
        <v/>
      </c>
      <c r="AK90" s="10" t="str">
        <f t="shared" si="70"/>
        <v/>
      </c>
      <c r="AL90" s="10" t="str">
        <f t="shared" si="71"/>
        <v/>
      </c>
      <c r="AM90" s="10" t="str">
        <f t="shared" si="72"/>
        <v/>
      </c>
      <c r="AN90" s="10">
        <f t="shared" si="73"/>
        <v>9.6184117232853126</v>
      </c>
      <c r="AO90" s="10" t="str">
        <f t="shared" si="74"/>
        <v/>
      </c>
      <c r="AP90" s="10" t="str">
        <f t="shared" si="75"/>
        <v/>
      </c>
      <c r="AQ90" s="10" t="str">
        <f t="shared" si="76"/>
        <v/>
      </c>
      <c r="AR90" s="21" t="str">
        <f t="shared" si="77"/>
        <v/>
      </c>
      <c r="AS90" s="11" t="str">
        <f t="shared" si="78"/>
        <v/>
      </c>
      <c r="AT90" s="11">
        <f t="shared" si="79"/>
        <v>9.6184117232853126</v>
      </c>
      <c r="AU90" s="11" t="str">
        <f t="shared" si="80"/>
        <v/>
      </c>
      <c r="AV90" s="12" t="str">
        <f t="shared" si="81"/>
        <v/>
      </c>
      <c r="AW90" s="11" t="str">
        <f t="shared" si="82"/>
        <v/>
      </c>
      <c r="AX90" s="11">
        <f t="shared" si="83"/>
        <v>9.6184117232853126</v>
      </c>
      <c r="AY90" s="11" t="str">
        <f t="shared" si="84"/>
        <v/>
      </c>
      <c r="AZ90" s="27" t="str">
        <f t="shared" si="85"/>
        <v/>
      </c>
      <c r="BA90" s="10" t="str">
        <f t="shared" si="86"/>
        <v/>
      </c>
      <c r="BB90" s="10" t="str">
        <f t="shared" si="87"/>
        <v/>
      </c>
      <c r="BC90" s="10" t="str">
        <f t="shared" si="88"/>
        <v/>
      </c>
      <c r="BD90" s="10" t="str">
        <f t="shared" si="89"/>
        <v/>
      </c>
      <c r="BE90" s="10" t="str">
        <f t="shared" si="90"/>
        <v/>
      </c>
      <c r="BF90" s="10" t="str">
        <f t="shared" si="91"/>
        <v/>
      </c>
      <c r="BG90" s="10" t="str">
        <f t="shared" si="92"/>
        <v/>
      </c>
      <c r="BH90" s="10" t="str">
        <f t="shared" si="93"/>
        <v/>
      </c>
      <c r="BI90" s="10" t="str">
        <f t="shared" si="94"/>
        <v/>
      </c>
      <c r="BJ90" s="10" t="str">
        <f t="shared" si="95"/>
        <v/>
      </c>
      <c r="BK90" s="10" t="str">
        <f t="shared" si="96"/>
        <v/>
      </c>
      <c r="BL90" s="10" t="str">
        <f t="shared" si="97"/>
        <v/>
      </c>
      <c r="BM90" s="10" t="str">
        <f t="shared" si="98"/>
        <v/>
      </c>
      <c r="BN90" s="21" t="str">
        <f t="shared" si="99"/>
        <v/>
      </c>
      <c r="BO90" s="11" t="str">
        <f t="shared" si="100"/>
        <v/>
      </c>
      <c r="BP90" s="11" t="str">
        <f t="shared" si="101"/>
        <v/>
      </c>
      <c r="BQ90" s="11" t="str">
        <f t="shared" si="102"/>
        <v/>
      </c>
      <c r="BR90" s="12" t="str">
        <f t="shared" si="103"/>
        <v/>
      </c>
      <c r="BS90" s="11" t="str">
        <f t="shared" si="104"/>
        <v/>
      </c>
      <c r="BT90" s="11" t="str">
        <f t="shared" si="105"/>
        <v/>
      </c>
      <c r="BU90" s="11" t="str">
        <f t="shared" si="106"/>
        <v/>
      </c>
    </row>
    <row r="91" spans="1:73" x14ac:dyDescent="0.2">
      <c r="A91" s="84" t="s">
        <v>143</v>
      </c>
      <c r="B91" s="12">
        <f>_xlfn.IFNA(VLOOKUP($A91,'I-EmEC'!$A:$DD,MATCH(B$1,'I-EmEC'!$A$1:$DD$1,0),FALSE),"")</f>
        <v>61.397058823529413</v>
      </c>
      <c r="C91" s="11">
        <f>_xlfn.IFNA(VLOOKUP($A91,'I-EmEC'!$A:$DD,MATCH(C$1,'I-EmEC'!$A$1:$DD$1,0),FALSE),"")</f>
        <v>56.877323420074354</v>
      </c>
      <c r="D91" s="11">
        <f>_xlfn.IFNA(VLOOKUP($A91,'I-EmEC'!$A:$DD,MATCH(D$1,'I-EmEC'!$A$1:$DD$1,0),FALSE),"")</f>
        <v>70.986460348162481</v>
      </c>
      <c r="E91" s="11">
        <f>_xlfn.IFNA(VLOOKUP($A91,'I-EmEC'!$A:$DD,MATCH(E$1,'I-EmEC'!$A$1:$DD$1,0),FALSE),"")</f>
        <v>70.986460348162481</v>
      </c>
      <c r="F91" s="11">
        <f>_xlfn.IFNA(VLOOKUP($A91,'I-EmEC'!$A:$DD,MATCH(F$1,'I-EmEC'!$A$1:$DD$1,0),FALSE),"")</f>
        <v>77.412731006160172</v>
      </c>
      <c r="G91" s="11">
        <f>_xlfn.IFNA(VLOOKUP($A91,'I-EmEC'!$A:$DD,MATCH(G$1,'I-EmEC'!$A$1:$DD$1,0),FALSE),"")</f>
        <v>47.61904761904762</v>
      </c>
      <c r="H91" s="11">
        <f>_xlfn.IFNA(VLOOKUP($A91,'I-EmEC'!$A:$DD,MATCH(H$1,'I-EmEC'!$A$1:$DD$1,0),FALSE),"")</f>
        <v>47.61904761904762</v>
      </c>
      <c r="I91" s="11">
        <f>_xlfn.IFNA(VLOOKUP($A91,'I-EmEC'!$A:$DD,MATCH(I$1,'I-EmEC'!$A$1:$DD$1,0),FALSE),"")</f>
        <v>57.391304347826086</v>
      </c>
      <c r="J91" s="11">
        <f>_xlfn.IFNA(VLOOKUP($A91,'I-EmEC'!$A:$DD,MATCH(J$1,'I-EmEC'!$A$1:$DD$1,0),FALSE),"")</f>
        <v>93.01848049281314</v>
      </c>
      <c r="K91" s="11">
        <f>_xlfn.IFNA(VLOOKUP($A91,'I-EmEC'!$A:$DD,MATCH(K$1,'I-EmEC'!$A$1:$DD$1,0),FALSE),"")</f>
        <v>93.01848049281314</v>
      </c>
      <c r="L91" s="11">
        <f>_xlfn.IFNA(VLOOKUP($A91,'I-EmEC'!$A:$DD,MATCH(L$1,'I-EmEC'!$A$1:$DD$1,0),FALSE),"")</f>
        <v>90.337078651685403</v>
      </c>
      <c r="M91" s="11">
        <f>_xlfn.IFNA(VLOOKUP($A91,'I-EmEC'!$A:$DD,MATCH(M$1,'I-EmEC'!$A$1:$DD$1,0),FALSE),"")</f>
        <v>44.773175542406307</v>
      </c>
      <c r="N91" s="11">
        <f>_xlfn.IFNA(VLOOKUP($A91,'I-EmEC'!$A:$DD,MATCH(N$1,'I-EmEC'!$A$1:$DD$1,0),FALSE),"")</f>
        <v>63.428571428571416</v>
      </c>
      <c r="O91" s="11">
        <f>_xlfn.IFNA(VLOOKUP($A91,'I-EmEC'!$A:$DD,MATCH(O$1,'I-EmEC'!$A$1:$DD$1,0),FALSE),"")</f>
        <v>48.814229249011859</v>
      </c>
      <c r="P91" s="9">
        <f>_xlfn.IFNA(VLOOKUP($A91,'I-EmEC'!$A:$DD,MATCH(P$1,'I-EmEC'!$A$1:$DD$1,0),FALSE),"")</f>
        <v>8.98</v>
      </c>
      <c r="Q91" s="10">
        <f>_xlfn.IFNA(VLOOKUP($A91,'I-EmEC'!$A:$DD,MATCH(Q$1,'I-EmEC'!$A$1:$DD$1,0),FALSE),"")</f>
        <v>8.9499999999999993</v>
      </c>
      <c r="R91" s="10">
        <f>_xlfn.IFNA(VLOOKUP($A91,'I-EmEC'!$A:$DD,MATCH(R$1,'I-EmEC'!$A$1:$DD$1,0),FALSE),"")</f>
        <v>9.31</v>
      </c>
      <c r="S91" s="10">
        <f>_xlfn.IFNA(VLOOKUP($A91,'I-EmEC'!$A:$DD,MATCH(S$1,'I-EmEC'!$A$1:$DD$1,0),FALSE),"")</f>
        <v>9.31</v>
      </c>
      <c r="T91" s="10">
        <f>_xlfn.IFNA(VLOOKUP($A91,'I-EmEC'!$A:$DD,MATCH(T$1,'I-EmEC'!$A$1:$DD$1,0),FALSE),"")</f>
        <v>9.7100000000000009</v>
      </c>
      <c r="U91" s="10">
        <f>_xlfn.IFNA(VLOOKUP($A91,'I-EmEC'!$A:$DD,MATCH(U$1,'I-EmEC'!$A$1:$DD$1,0),FALSE),"")</f>
        <v>9.09</v>
      </c>
      <c r="V91" s="10">
        <f>_xlfn.IFNA(VLOOKUP($A91,'I-EmEC'!$A:$DD,MATCH(V$1,'I-EmEC'!$A$1:$DD$1,0),FALSE),"")</f>
        <v>9.09</v>
      </c>
      <c r="W91" s="10">
        <f>_xlfn.IFNA(VLOOKUP($A91,'I-EmEC'!$A:$DD,MATCH(W$1,'I-EmEC'!$A$1:$DD$1,0),FALSE),"")</f>
        <v>9.09</v>
      </c>
      <c r="X91" s="10">
        <f>_xlfn.IFNA(VLOOKUP($A91,'I-EmEC'!$A:$DD,MATCH(X$1,'I-EmEC'!$A$1:$DD$1,0),FALSE),"")</f>
        <v>10.029999999999999</v>
      </c>
      <c r="Y91" s="10">
        <f>_xlfn.IFNA(VLOOKUP($A91,'I-EmEC'!$A:$DD,MATCH(Y$1,'I-EmEC'!$A$1:$DD$1,0),FALSE),"")</f>
        <v>10.029999999999999</v>
      </c>
      <c r="Z91" s="10">
        <f>_xlfn.IFNA(VLOOKUP($A91,'I-EmEC'!$A:$DD,MATCH(Z$1,'I-EmEC'!$A$1:$DD$1,0),FALSE),"")</f>
        <v>9.52</v>
      </c>
      <c r="AA91" s="10">
        <f>_xlfn.IFNA(VLOOKUP($A91,'I-EmEC'!$A:$DD,MATCH(AA$1,'I-EmEC'!$A$1:$DD$1,0),FALSE),"")</f>
        <v>8.68</v>
      </c>
      <c r="AB91" s="10">
        <f>_xlfn.IFNA(VLOOKUP($A91,'I-EmEC'!$A:$DD,MATCH(AB$1,'I-EmEC'!$A$1:$DD$1,0),FALSE),"")</f>
        <v>9.2899999999999991</v>
      </c>
      <c r="AC91" s="10">
        <f>_xlfn.IFNA(VLOOKUP($A91,'I-EmEC'!$A:$DD,MATCH(AC$1,'I-EmEC'!$A$1:$DD$1,0),FALSE),"")</f>
        <v>9.14</v>
      </c>
      <c r="AD91" s="9">
        <f t="shared" si="63"/>
        <v>10.768147567113386</v>
      </c>
      <c r="AE91" s="10">
        <f t="shared" si="64"/>
        <v>10.704939150815191</v>
      </c>
      <c r="AF91" s="10">
        <f t="shared" si="65"/>
        <v>11.161175521158148</v>
      </c>
      <c r="AG91" s="10">
        <f t="shared" si="66"/>
        <v>11.161175521158148</v>
      </c>
      <c r="AH91" s="10">
        <f t="shared" si="67"/>
        <v>11.59881238899116</v>
      </c>
      <c r="AI91" s="10">
        <f t="shared" si="68"/>
        <v>10.767780705266082</v>
      </c>
      <c r="AJ91" s="10">
        <f t="shared" si="69"/>
        <v>10.767780705266082</v>
      </c>
      <c r="AK91" s="10">
        <f t="shared" si="70"/>
        <v>10.848846095188257</v>
      </c>
      <c r="AL91" s="10">
        <f t="shared" si="71"/>
        <v>11.998569240798197</v>
      </c>
      <c r="AM91" s="10">
        <f t="shared" si="72"/>
        <v>11.998569240798197</v>
      </c>
      <c r="AN91" s="10">
        <f t="shared" si="73"/>
        <v>11.475866042103538</v>
      </c>
      <c r="AO91" s="10">
        <f t="shared" si="74"/>
        <v>10.331017897859788</v>
      </c>
      <c r="AP91" s="10">
        <f t="shared" si="75"/>
        <v>11.092284930100362</v>
      </c>
      <c r="AQ91" s="10">
        <f t="shared" si="76"/>
        <v>10.828546436419868</v>
      </c>
      <c r="AR91" s="21">
        <f t="shared" si="77"/>
        <v>10.768147567113386</v>
      </c>
      <c r="AS91" s="11">
        <f t="shared" si="78"/>
        <v>11.59881238899116</v>
      </c>
      <c r="AT91" s="11">
        <f t="shared" si="79"/>
        <v>11.998569240798197</v>
      </c>
      <c r="AU91" s="11">
        <f t="shared" si="80"/>
        <v>11.092284930100362</v>
      </c>
      <c r="AV91" s="12">
        <f t="shared" si="81"/>
        <v>10.768147567113386</v>
      </c>
      <c r="AW91" s="11">
        <f t="shared" si="82"/>
        <v>11.050928489504647</v>
      </c>
      <c r="AX91" s="11">
        <f t="shared" si="83"/>
        <v>11.451005605389931</v>
      </c>
      <c r="AY91" s="11">
        <f t="shared" si="84"/>
        <v>10.960415683260116</v>
      </c>
      <c r="AZ91" s="27">
        <f t="shared" si="85"/>
        <v>0.26213865684239029</v>
      </c>
      <c r="BA91" s="10">
        <f t="shared" si="86"/>
        <v>0.22423372721856522</v>
      </c>
      <c r="BB91" s="10">
        <f t="shared" si="87"/>
        <v>0.49783032277466843</v>
      </c>
      <c r="BC91" s="10">
        <f t="shared" si="88"/>
        <v>0.49783032277466843</v>
      </c>
      <c r="BD91" s="10">
        <f t="shared" si="89"/>
        <v>0.76027313731604718</v>
      </c>
      <c r="BE91" s="10">
        <f t="shared" si="90"/>
        <v>0.26191865651145124</v>
      </c>
      <c r="BF91" s="10">
        <f t="shared" si="91"/>
        <v>0.26191865651145124</v>
      </c>
      <c r="BG91" s="10">
        <f t="shared" si="92"/>
        <v>0.31053208617612893</v>
      </c>
      <c r="BH91" s="10">
        <f t="shared" si="93"/>
        <v>1</v>
      </c>
      <c r="BI91" s="10">
        <f t="shared" si="94"/>
        <v>1</v>
      </c>
      <c r="BJ91" s="10">
        <f t="shared" si="95"/>
        <v>0.68654446478775399</v>
      </c>
      <c r="BK91" s="10">
        <f t="shared" si="96"/>
        <v>0</v>
      </c>
      <c r="BL91" s="10">
        <f t="shared" si="97"/>
        <v>0.45651789701367645</v>
      </c>
      <c r="BM91" s="10">
        <f t="shared" si="98"/>
        <v>0.29835875259071826</v>
      </c>
      <c r="BN91" s="21">
        <f t="shared" si="99"/>
        <v>0.26213865684239029</v>
      </c>
      <c r="BO91" s="11">
        <f t="shared" si="100"/>
        <v>0.76027313731604718</v>
      </c>
      <c r="BP91" s="11">
        <f t="shared" si="101"/>
        <v>1</v>
      </c>
      <c r="BQ91" s="11">
        <f t="shared" si="102"/>
        <v>0.45651789701367645</v>
      </c>
      <c r="BR91" s="12">
        <f t="shared" si="103"/>
        <v>0.26213865684239029</v>
      </c>
      <c r="BS91" s="11">
        <f t="shared" si="104"/>
        <v>0.43171719701073591</v>
      </c>
      <c r="BT91" s="11">
        <f t="shared" si="105"/>
        <v>0.67163611619693853</v>
      </c>
      <c r="BU91" s="11">
        <f t="shared" si="106"/>
        <v>0.37743832480219736</v>
      </c>
    </row>
    <row r="92" spans="1:73" x14ac:dyDescent="0.2">
      <c r="A92" s="84" t="s">
        <v>136</v>
      </c>
      <c r="B92" s="12" t="str">
        <f>_xlfn.IFNA(VLOOKUP($A92,'I-EmEC'!$A:$DD,MATCH(B$1,'I-EmEC'!$A$1:$DD$1,0),FALSE),"")</f>
        <v/>
      </c>
      <c r="C92" s="11" t="str">
        <f>_xlfn.IFNA(VLOOKUP($A92,'I-EmEC'!$A:$DD,MATCH(C$1,'I-EmEC'!$A$1:$DD$1,0),FALSE),"")</f>
        <v/>
      </c>
      <c r="D92" s="11">
        <f>_xlfn.IFNA(VLOOKUP($A92,'I-EmEC'!$A:$DD,MATCH(D$1,'I-EmEC'!$A$1:$DD$1,0),FALSE),"")</f>
        <v>56.286266924564792</v>
      </c>
      <c r="E92" s="11">
        <f>_xlfn.IFNA(VLOOKUP($A92,'I-EmEC'!$A:$DD,MATCH(E$1,'I-EmEC'!$A$1:$DD$1,0),FALSE),"")</f>
        <v>56.286266924564792</v>
      </c>
      <c r="F92" s="11">
        <f>_xlfn.IFNA(VLOOKUP($A92,'I-EmEC'!$A:$DD,MATCH(F$1,'I-EmEC'!$A$1:$DD$1,0),FALSE),"")</f>
        <v>55.852156057494867</v>
      </c>
      <c r="G92" s="11">
        <f>_xlfn.IFNA(VLOOKUP($A92,'I-EmEC'!$A:$DD,MATCH(G$1,'I-EmEC'!$A$1:$DD$1,0),FALSE),"")</f>
        <v>54.037267080745345</v>
      </c>
      <c r="H92" s="11">
        <f>_xlfn.IFNA(VLOOKUP($A92,'I-EmEC'!$A:$DD,MATCH(H$1,'I-EmEC'!$A$1:$DD$1,0),FALSE),"")</f>
        <v>54.037267080745345</v>
      </c>
      <c r="I92" s="11">
        <f>_xlfn.IFNA(VLOOKUP($A92,'I-EmEC'!$A:$DD,MATCH(I$1,'I-EmEC'!$A$1:$DD$1,0),FALSE),"")</f>
        <v>56.811594202898554</v>
      </c>
      <c r="J92" s="11" t="str">
        <f>_xlfn.IFNA(VLOOKUP($A92,'I-EmEC'!$A:$DD,MATCH(J$1,'I-EmEC'!$A$1:$DD$1,0),FALSE),"")</f>
        <v/>
      </c>
      <c r="K92" s="11" t="str">
        <f>_xlfn.IFNA(VLOOKUP($A92,'I-EmEC'!$A:$DD,MATCH(K$1,'I-EmEC'!$A$1:$DD$1,0),FALSE),"")</f>
        <v/>
      </c>
      <c r="L92" s="11" t="str">
        <f>_xlfn.IFNA(VLOOKUP($A92,'I-EmEC'!$A:$DD,MATCH(L$1,'I-EmEC'!$A$1:$DD$1,0),FALSE),"")</f>
        <v/>
      </c>
      <c r="M92" s="11" t="str">
        <f>_xlfn.IFNA(VLOOKUP($A92,'I-EmEC'!$A:$DD,MATCH(M$1,'I-EmEC'!$A$1:$DD$1,0),FALSE),"")</f>
        <v/>
      </c>
      <c r="N92" s="11" t="str">
        <f>_xlfn.IFNA(VLOOKUP($A92,'I-EmEC'!$A:$DD,MATCH(N$1,'I-EmEC'!$A$1:$DD$1,0),FALSE),"")</f>
        <v/>
      </c>
      <c r="O92" s="11" t="str">
        <f>_xlfn.IFNA(VLOOKUP($A92,'I-EmEC'!$A:$DD,MATCH(O$1,'I-EmEC'!$A$1:$DD$1,0),FALSE),"")</f>
        <v/>
      </c>
      <c r="P92" s="9" t="str">
        <f>_xlfn.IFNA(VLOOKUP($A92,'I-EmEC'!$A:$DD,MATCH(P$1,'I-EmEC'!$A$1:$DD$1,0),FALSE),"")</f>
        <v/>
      </c>
      <c r="Q92" s="10" t="str">
        <f>_xlfn.IFNA(VLOOKUP($A92,'I-EmEC'!$A:$DD,MATCH(Q$1,'I-EmEC'!$A$1:$DD$1,0),FALSE),"")</f>
        <v/>
      </c>
      <c r="R92" s="10">
        <f>_xlfn.IFNA(VLOOKUP($A92,'I-EmEC'!$A:$DD,MATCH(R$1,'I-EmEC'!$A$1:$DD$1,0),FALSE),"")</f>
        <v>10.33</v>
      </c>
      <c r="S92" s="10">
        <f>_xlfn.IFNA(VLOOKUP($A92,'I-EmEC'!$A:$DD,MATCH(S$1,'I-EmEC'!$A$1:$DD$1,0),FALSE),"")</f>
        <v>10.33</v>
      </c>
      <c r="T92" s="10">
        <f>_xlfn.IFNA(VLOOKUP($A92,'I-EmEC'!$A:$DD,MATCH(T$1,'I-EmEC'!$A$1:$DD$1,0),FALSE),"")</f>
        <v>10.48</v>
      </c>
      <c r="U92" s="10">
        <f>_xlfn.IFNA(VLOOKUP($A92,'I-EmEC'!$A:$DD,MATCH(U$1,'I-EmEC'!$A$1:$DD$1,0),FALSE),"")</f>
        <v>10.08</v>
      </c>
      <c r="V92" s="10">
        <f>_xlfn.IFNA(VLOOKUP($A92,'I-EmEC'!$A:$DD,MATCH(V$1,'I-EmEC'!$A$1:$DD$1,0),FALSE),"")</f>
        <v>10.08</v>
      </c>
      <c r="W92" s="10">
        <f>_xlfn.IFNA(VLOOKUP($A92,'I-EmEC'!$A:$DD,MATCH(W$1,'I-EmEC'!$A$1:$DD$1,0),FALSE),"")</f>
        <v>10.58</v>
      </c>
      <c r="X92" s="10" t="str">
        <f>_xlfn.IFNA(VLOOKUP($A92,'I-EmEC'!$A:$DD,MATCH(X$1,'I-EmEC'!$A$1:$DD$1,0),FALSE),"")</f>
        <v/>
      </c>
      <c r="Y92" s="10" t="str">
        <f>_xlfn.IFNA(VLOOKUP($A92,'I-EmEC'!$A:$DD,MATCH(Y$1,'I-EmEC'!$A$1:$DD$1,0),FALSE),"")</f>
        <v/>
      </c>
      <c r="Z92" s="10" t="str">
        <f>_xlfn.IFNA(VLOOKUP($A92,'I-EmEC'!$A:$DD,MATCH(Z$1,'I-EmEC'!$A$1:$DD$1,0),FALSE),"")</f>
        <v/>
      </c>
      <c r="AA92" s="10" t="str">
        <f>_xlfn.IFNA(VLOOKUP($A92,'I-EmEC'!$A:$DD,MATCH(AA$1,'I-EmEC'!$A$1:$DD$1,0),FALSE),"")</f>
        <v/>
      </c>
      <c r="AB92" s="10" t="str">
        <f>_xlfn.IFNA(VLOOKUP($A92,'I-EmEC'!$A:$DD,MATCH(AB$1,'I-EmEC'!$A$1:$DD$1,0),FALSE),"")</f>
        <v/>
      </c>
      <c r="AC92" s="10" t="str">
        <f>_xlfn.IFNA(VLOOKUP($A92,'I-EmEC'!$A:$DD,MATCH(AC$1,'I-EmEC'!$A$1:$DD$1,0),FALSE),"")</f>
        <v/>
      </c>
      <c r="AD92" s="9" t="str">
        <f t="shared" si="63"/>
        <v/>
      </c>
      <c r="AE92" s="10" t="str">
        <f t="shared" si="64"/>
        <v/>
      </c>
      <c r="AF92" s="10">
        <f t="shared" si="65"/>
        <v>12.080402445891965</v>
      </c>
      <c r="AG92" s="10">
        <f t="shared" si="66"/>
        <v>12.080402445891965</v>
      </c>
      <c r="AH92" s="10">
        <f t="shared" si="67"/>
        <v>12.227039942819566</v>
      </c>
      <c r="AI92" s="10">
        <f t="shared" si="68"/>
        <v>11.81269337658677</v>
      </c>
      <c r="AJ92" s="10">
        <f t="shared" si="69"/>
        <v>11.81269337658677</v>
      </c>
      <c r="AK92" s="10">
        <f t="shared" si="70"/>
        <v>12.334436976283202</v>
      </c>
      <c r="AL92" s="10" t="str">
        <f t="shared" si="71"/>
        <v/>
      </c>
      <c r="AM92" s="10" t="str">
        <f t="shared" si="72"/>
        <v/>
      </c>
      <c r="AN92" s="10" t="str">
        <f t="shared" si="73"/>
        <v/>
      </c>
      <c r="AO92" s="10" t="str">
        <f t="shared" si="74"/>
        <v/>
      </c>
      <c r="AP92" s="10" t="str">
        <f t="shared" si="75"/>
        <v/>
      </c>
      <c r="AQ92" s="10" t="str">
        <f t="shared" si="76"/>
        <v/>
      </c>
      <c r="AR92" s="21" t="str">
        <f t="shared" si="77"/>
        <v/>
      </c>
      <c r="AS92" s="11">
        <f t="shared" si="78"/>
        <v>12.334436976283202</v>
      </c>
      <c r="AT92" s="11" t="str">
        <f t="shared" si="79"/>
        <v/>
      </c>
      <c r="AU92" s="11" t="str">
        <f t="shared" si="80"/>
        <v/>
      </c>
      <c r="AV92" s="12" t="str">
        <f t="shared" si="81"/>
        <v/>
      </c>
      <c r="AW92" s="11">
        <f t="shared" si="82"/>
        <v>12.057944760676707</v>
      </c>
      <c r="AX92" s="11" t="str">
        <f t="shared" si="83"/>
        <v/>
      </c>
      <c r="AY92" s="11" t="str">
        <f t="shared" si="84"/>
        <v/>
      </c>
      <c r="AZ92" s="27" t="str">
        <f t="shared" si="85"/>
        <v/>
      </c>
      <c r="BA92" s="10" t="str">
        <f t="shared" si="86"/>
        <v/>
      </c>
      <c r="BB92" s="10">
        <f t="shared" si="87"/>
        <v>0.51310465420362927</v>
      </c>
      <c r="BC92" s="10">
        <f t="shared" si="88"/>
        <v>0.51310465420362927</v>
      </c>
      <c r="BD92" s="10">
        <f t="shared" si="89"/>
        <v>0.79415744912611619</v>
      </c>
      <c r="BE92" s="10">
        <f t="shared" si="90"/>
        <v>0</v>
      </c>
      <c r="BF92" s="10">
        <f t="shared" si="91"/>
        <v>0</v>
      </c>
      <c r="BG92" s="10">
        <f t="shared" si="92"/>
        <v>1</v>
      </c>
      <c r="BH92" s="10" t="str">
        <f t="shared" si="93"/>
        <v/>
      </c>
      <c r="BI92" s="10" t="str">
        <f t="shared" si="94"/>
        <v/>
      </c>
      <c r="BJ92" s="10" t="str">
        <f t="shared" si="95"/>
        <v/>
      </c>
      <c r="BK92" s="10" t="str">
        <f t="shared" si="96"/>
        <v/>
      </c>
      <c r="BL92" s="10" t="str">
        <f t="shared" si="97"/>
        <v/>
      </c>
      <c r="BM92" s="10" t="str">
        <f t="shared" si="98"/>
        <v/>
      </c>
      <c r="BN92" s="21" t="str">
        <f t="shared" si="99"/>
        <v/>
      </c>
      <c r="BO92" s="11">
        <f t="shared" si="100"/>
        <v>1</v>
      </c>
      <c r="BP92" s="11" t="str">
        <f t="shared" si="101"/>
        <v/>
      </c>
      <c r="BQ92" s="11" t="str">
        <f t="shared" si="102"/>
        <v/>
      </c>
      <c r="BR92" s="12" t="str">
        <f t="shared" si="103"/>
        <v/>
      </c>
      <c r="BS92" s="11">
        <f t="shared" si="104"/>
        <v>0.47006112625556246</v>
      </c>
      <c r="BT92" s="11" t="str">
        <f t="shared" si="105"/>
        <v/>
      </c>
      <c r="BU92" s="11" t="str">
        <f t="shared" si="106"/>
        <v/>
      </c>
    </row>
    <row r="93" spans="1:73" x14ac:dyDescent="0.2">
      <c r="A93" s="84" t="s">
        <v>137</v>
      </c>
      <c r="B93" s="12" t="str">
        <f>_xlfn.IFNA(VLOOKUP($A93,'I-EmEC'!$A:$DD,MATCH(B$1,'I-EmEC'!$A$1:$DD$1,0),FALSE),"")</f>
        <v/>
      </c>
      <c r="C93" s="11" t="str">
        <f>_xlfn.IFNA(VLOOKUP($A93,'I-EmEC'!$A:$DD,MATCH(C$1,'I-EmEC'!$A$1:$DD$1,0),FALSE),"")</f>
        <v/>
      </c>
      <c r="D93" s="11">
        <f>_xlfn.IFNA(VLOOKUP($A93,'I-EmEC'!$A:$DD,MATCH(D$1,'I-EmEC'!$A$1:$DD$1,0),FALSE),"")</f>
        <v>61.315280464216634</v>
      </c>
      <c r="E93" s="11">
        <f>_xlfn.IFNA(VLOOKUP($A93,'I-EmEC'!$A:$DD,MATCH(E$1,'I-EmEC'!$A$1:$DD$1,0),FALSE),"")</f>
        <v>61.315280464216634</v>
      </c>
      <c r="F93" s="11">
        <f>_xlfn.IFNA(VLOOKUP($A93,'I-EmEC'!$A:$DD,MATCH(F$1,'I-EmEC'!$A$1:$DD$1,0),FALSE),"")</f>
        <v>55.646817248459953</v>
      </c>
      <c r="G93" s="11">
        <f>_xlfn.IFNA(VLOOKUP($A93,'I-EmEC'!$A:$DD,MATCH(G$1,'I-EmEC'!$A$1:$DD$1,0),FALSE),"")</f>
        <v>26.915113871635612</v>
      </c>
      <c r="H93" s="11">
        <f>_xlfn.IFNA(VLOOKUP($A93,'I-EmEC'!$A:$DD,MATCH(H$1,'I-EmEC'!$A$1:$DD$1,0),FALSE),"")</f>
        <v>26.915113871635612</v>
      </c>
      <c r="I93" s="11">
        <f>_xlfn.IFNA(VLOOKUP($A93,'I-EmEC'!$A:$DD,MATCH(I$1,'I-EmEC'!$A$1:$DD$1,0),FALSE),"")</f>
        <v>52.463768115942038</v>
      </c>
      <c r="J93" s="11" t="str">
        <f>_xlfn.IFNA(VLOOKUP($A93,'I-EmEC'!$A:$DD,MATCH(J$1,'I-EmEC'!$A$1:$DD$1,0),FALSE),"")</f>
        <v/>
      </c>
      <c r="K93" s="11" t="str">
        <f>_xlfn.IFNA(VLOOKUP($A93,'I-EmEC'!$A:$DD,MATCH(K$1,'I-EmEC'!$A$1:$DD$1,0),FALSE),"")</f>
        <v/>
      </c>
      <c r="L93" s="11" t="str">
        <f>_xlfn.IFNA(VLOOKUP($A93,'I-EmEC'!$A:$DD,MATCH(L$1,'I-EmEC'!$A$1:$DD$1,0),FALSE),"")</f>
        <v/>
      </c>
      <c r="M93" s="11" t="str">
        <f>_xlfn.IFNA(VLOOKUP($A93,'I-EmEC'!$A:$DD,MATCH(M$1,'I-EmEC'!$A$1:$DD$1,0),FALSE),"")</f>
        <v/>
      </c>
      <c r="N93" s="11" t="str">
        <f>_xlfn.IFNA(VLOOKUP($A93,'I-EmEC'!$A:$DD,MATCH(N$1,'I-EmEC'!$A$1:$DD$1,0),FALSE),"")</f>
        <v/>
      </c>
      <c r="O93" s="11" t="str">
        <f>_xlfn.IFNA(VLOOKUP($A93,'I-EmEC'!$A:$DD,MATCH(O$1,'I-EmEC'!$A$1:$DD$1,0),FALSE),"")</f>
        <v/>
      </c>
      <c r="P93" s="9" t="str">
        <f>_xlfn.IFNA(VLOOKUP($A93,'I-EmEC'!$A:$DD,MATCH(P$1,'I-EmEC'!$A$1:$DD$1,0),FALSE),"")</f>
        <v/>
      </c>
      <c r="Q93" s="10" t="str">
        <f>_xlfn.IFNA(VLOOKUP($A93,'I-EmEC'!$A:$DD,MATCH(Q$1,'I-EmEC'!$A$1:$DD$1,0),FALSE),"")</f>
        <v/>
      </c>
      <c r="R93" s="10">
        <f>_xlfn.IFNA(VLOOKUP($A93,'I-EmEC'!$A:$DD,MATCH(R$1,'I-EmEC'!$A$1:$DD$1,0),FALSE),"")</f>
        <v>10.1</v>
      </c>
      <c r="S93" s="10">
        <f>_xlfn.IFNA(VLOOKUP($A93,'I-EmEC'!$A:$DD,MATCH(S$1,'I-EmEC'!$A$1:$DD$1,0),FALSE),"")</f>
        <v>10.1</v>
      </c>
      <c r="T93" s="10">
        <f>_xlfn.IFNA(VLOOKUP($A93,'I-EmEC'!$A:$DD,MATCH(T$1,'I-EmEC'!$A$1:$DD$1,0),FALSE),"")</f>
        <v>10.16</v>
      </c>
      <c r="U93" s="10">
        <f>_xlfn.IFNA(VLOOKUP($A93,'I-EmEC'!$A:$DD,MATCH(U$1,'I-EmEC'!$A$1:$DD$1,0),FALSE),"")</f>
        <v>9.6</v>
      </c>
      <c r="V93" s="10">
        <f>_xlfn.IFNA(VLOOKUP($A93,'I-EmEC'!$A:$DD,MATCH(V$1,'I-EmEC'!$A$1:$DD$1,0),FALSE),"")</f>
        <v>9.6</v>
      </c>
      <c r="W93" s="10">
        <f>_xlfn.IFNA(VLOOKUP($A93,'I-EmEC'!$A:$DD,MATCH(W$1,'I-EmEC'!$A$1:$DD$1,0),FALSE),"")</f>
        <v>10.06</v>
      </c>
      <c r="X93" s="10" t="str">
        <f>_xlfn.IFNA(VLOOKUP($A93,'I-EmEC'!$A:$DD,MATCH(X$1,'I-EmEC'!$A$1:$DD$1,0),FALSE),"")</f>
        <v/>
      </c>
      <c r="Y93" s="10" t="str">
        <f>_xlfn.IFNA(VLOOKUP($A93,'I-EmEC'!$A:$DD,MATCH(Y$1,'I-EmEC'!$A$1:$DD$1,0),FALSE),"")</f>
        <v/>
      </c>
      <c r="Z93" s="10" t="str">
        <f>_xlfn.IFNA(VLOOKUP($A93,'I-EmEC'!$A:$DD,MATCH(Z$1,'I-EmEC'!$A$1:$DD$1,0),FALSE),"")</f>
        <v/>
      </c>
      <c r="AA93" s="10" t="str">
        <f>_xlfn.IFNA(VLOOKUP($A93,'I-EmEC'!$A:$DD,MATCH(AA$1,'I-EmEC'!$A$1:$DD$1,0),FALSE),"")</f>
        <v/>
      </c>
      <c r="AB93" s="10" t="str">
        <f>_xlfn.IFNA(VLOOKUP($A93,'I-EmEC'!$A:$DD,MATCH(AB$1,'I-EmEC'!$A$1:$DD$1,0),FALSE),"")</f>
        <v/>
      </c>
      <c r="AC93" s="10" t="str">
        <f>_xlfn.IFNA(VLOOKUP($A93,'I-EmEC'!$A:$DD,MATCH(AC$1,'I-EmEC'!$A$1:$DD$1,0),FALSE),"")</f>
        <v/>
      </c>
      <c r="AD93" s="9" t="str">
        <f t="shared" si="63"/>
        <v/>
      </c>
      <c r="AE93" s="10" t="str">
        <f t="shared" si="64"/>
        <v/>
      </c>
      <c r="AF93" s="10">
        <f t="shared" si="65"/>
        <v>11.887568719123811</v>
      </c>
      <c r="AG93" s="10">
        <f t="shared" si="66"/>
        <v>11.887568719123811</v>
      </c>
      <c r="AH93" s="10">
        <f t="shared" si="67"/>
        <v>11.905440329659772</v>
      </c>
      <c r="AI93" s="10">
        <f t="shared" si="68"/>
        <v>11.029996221555326</v>
      </c>
      <c r="AJ93" s="10">
        <f t="shared" si="69"/>
        <v>11.029996221555326</v>
      </c>
      <c r="AK93" s="10">
        <f t="shared" si="70"/>
        <v>11.779859479795912</v>
      </c>
      <c r="AL93" s="10" t="str">
        <f t="shared" si="71"/>
        <v/>
      </c>
      <c r="AM93" s="10" t="str">
        <f t="shared" si="72"/>
        <v/>
      </c>
      <c r="AN93" s="10" t="str">
        <f t="shared" si="73"/>
        <v/>
      </c>
      <c r="AO93" s="10" t="str">
        <f t="shared" si="74"/>
        <v/>
      </c>
      <c r="AP93" s="10" t="str">
        <f t="shared" si="75"/>
        <v/>
      </c>
      <c r="AQ93" s="10" t="str">
        <f t="shared" si="76"/>
        <v/>
      </c>
      <c r="AR93" s="21" t="str">
        <f t="shared" si="77"/>
        <v/>
      </c>
      <c r="AS93" s="11">
        <f t="shared" si="78"/>
        <v>11.905440329659772</v>
      </c>
      <c r="AT93" s="11" t="str">
        <f t="shared" si="79"/>
        <v/>
      </c>
      <c r="AU93" s="11" t="str">
        <f t="shared" si="80"/>
        <v/>
      </c>
      <c r="AV93" s="12" t="str">
        <f t="shared" si="81"/>
        <v/>
      </c>
      <c r="AW93" s="11">
        <f t="shared" si="82"/>
        <v>11.586738281802326</v>
      </c>
      <c r="AX93" s="11" t="str">
        <f t="shared" si="83"/>
        <v/>
      </c>
      <c r="AY93" s="11" t="str">
        <f t="shared" si="84"/>
        <v/>
      </c>
      <c r="AZ93" s="27" t="str">
        <f t="shared" si="85"/>
        <v/>
      </c>
      <c r="BA93" s="10" t="str">
        <f t="shared" si="86"/>
        <v/>
      </c>
      <c r="BB93" s="10">
        <f t="shared" si="87"/>
        <v>0.97958566358432941</v>
      </c>
      <c r="BC93" s="10">
        <f t="shared" si="88"/>
        <v>0.97958566358432941</v>
      </c>
      <c r="BD93" s="10">
        <f t="shared" si="89"/>
        <v>1</v>
      </c>
      <c r="BE93" s="10">
        <f t="shared" si="90"/>
        <v>0</v>
      </c>
      <c r="BF93" s="10">
        <f t="shared" si="91"/>
        <v>0</v>
      </c>
      <c r="BG93" s="10">
        <f t="shared" si="92"/>
        <v>0.8565518361465998</v>
      </c>
      <c r="BH93" s="10" t="str">
        <f t="shared" si="93"/>
        <v/>
      </c>
      <c r="BI93" s="10" t="str">
        <f t="shared" si="94"/>
        <v/>
      </c>
      <c r="BJ93" s="10" t="str">
        <f t="shared" si="95"/>
        <v/>
      </c>
      <c r="BK93" s="10" t="str">
        <f t="shared" si="96"/>
        <v/>
      </c>
      <c r="BL93" s="10" t="str">
        <f t="shared" si="97"/>
        <v/>
      </c>
      <c r="BM93" s="10" t="str">
        <f t="shared" si="98"/>
        <v/>
      </c>
      <c r="BN93" s="21" t="str">
        <f t="shared" si="99"/>
        <v/>
      </c>
      <c r="BO93" s="11">
        <f t="shared" si="100"/>
        <v>1</v>
      </c>
      <c r="BP93" s="11" t="str">
        <f t="shared" si="101"/>
        <v/>
      </c>
      <c r="BQ93" s="11" t="str">
        <f t="shared" si="102"/>
        <v/>
      </c>
      <c r="BR93" s="12" t="str">
        <f t="shared" si="103"/>
        <v/>
      </c>
      <c r="BS93" s="11">
        <f t="shared" si="104"/>
        <v>0.6359538605525431</v>
      </c>
      <c r="BT93" s="11" t="str">
        <f t="shared" si="105"/>
        <v/>
      </c>
      <c r="BU93" s="11" t="str">
        <f t="shared" si="106"/>
        <v/>
      </c>
    </row>
    <row r="94" spans="1:73" x14ac:dyDescent="0.2">
      <c r="A94" s="84" t="s">
        <v>186</v>
      </c>
      <c r="B94" s="12">
        <f>_xlfn.IFNA(VLOOKUP($A94,'I-EmEC'!$A:$DD,MATCH(B$1,'I-EmEC'!$A$1:$DD$1,0),FALSE),"")</f>
        <v>85.110294117647058</v>
      </c>
      <c r="C94" s="11">
        <f>_xlfn.IFNA(VLOOKUP($A94,'I-EmEC'!$A:$DD,MATCH(C$1,'I-EmEC'!$A$1:$DD$1,0),FALSE),"")</f>
        <v>83.271375464684013</v>
      </c>
      <c r="D94" s="11">
        <f>_xlfn.IFNA(VLOOKUP($A94,'I-EmEC'!$A:$DD,MATCH(D$1,'I-EmEC'!$A$1:$DD$1,0),FALSE),"")</f>
        <v>87.234042553191486</v>
      </c>
      <c r="E94" s="11">
        <f>_xlfn.IFNA(VLOOKUP($A94,'I-EmEC'!$A:$DD,MATCH(E$1,'I-EmEC'!$A$1:$DD$1,0),FALSE),"")</f>
        <v>87.234042553191486</v>
      </c>
      <c r="F94" s="11">
        <f>_xlfn.IFNA(VLOOKUP($A94,'I-EmEC'!$A:$DD,MATCH(F$1,'I-EmEC'!$A$1:$DD$1,0),FALSE),"")</f>
        <v>88.706365503080079</v>
      </c>
      <c r="G94" s="11">
        <f>_xlfn.IFNA(VLOOKUP($A94,'I-EmEC'!$A:$DD,MATCH(G$1,'I-EmEC'!$A$1:$DD$1,0),FALSE),"")</f>
        <v>91.718426501035196</v>
      </c>
      <c r="H94" s="11">
        <f>_xlfn.IFNA(VLOOKUP($A94,'I-EmEC'!$A:$DD,MATCH(H$1,'I-EmEC'!$A$1:$DD$1,0),FALSE),"")</f>
        <v>91.718426501035196</v>
      </c>
      <c r="I94" s="11">
        <f>_xlfn.IFNA(VLOOKUP($A94,'I-EmEC'!$A:$DD,MATCH(I$1,'I-EmEC'!$A$1:$DD$1,0),FALSE),"")</f>
        <v>97.391304347826093</v>
      </c>
      <c r="J94" s="11">
        <f>_xlfn.IFNA(VLOOKUP($A94,'I-EmEC'!$A:$DD,MATCH(J$1,'I-EmEC'!$A$1:$DD$1,0),FALSE),"")</f>
        <v>81.930184804928132</v>
      </c>
      <c r="K94" s="11">
        <f>_xlfn.IFNA(VLOOKUP($A94,'I-EmEC'!$A:$DD,MATCH(K$1,'I-EmEC'!$A$1:$DD$1,0),FALSE),"")</f>
        <v>81.930184804928132</v>
      </c>
      <c r="L94" s="11">
        <f>_xlfn.IFNA(VLOOKUP($A94,'I-EmEC'!$A:$DD,MATCH(L$1,'I-EmEC'!$A$1:$DD$1,0),FALSE),"")</f>
        <v>91.235955056179776</v>
      </c>
      <c r="M94" s="11">
        <f>_xlfn.IFNA(VLOOKUP($A94,'I-EmEC'!$A:$DD,MATCH(M$1,'I-EmEC'!$A$1:$DD$1,0),FALSE),"")</f>
        <v>81.065088757396438</v>
      </c>
      <c r="N94" s="11">
        <f>_xlfn.IFNA(VLOOKUP($A94,'I-EmEC'!$A:$DD,MATCH(N$1,'I-EmEC'!$A$1:$DD$1,0),FALSE),"")</f>
        <v>90.095238095238102</v>
      </c>
      <c r="O94" s="11">
        <f>_xlfn.IFNA(VLOOKUP($A94,'I-EmEC'!$A:$DD,MATCH(O$1,'I-EmEC'!$A$1:$DD$1,0),FALSE),"")</f>
        <v>89.525691699604735</v>
      </c>
      <c r="P94" s="9">
        <f>_xlfn.IFNA(VLOOKUP($A94,'I-EmEC'!$A:$DD,MATCH(P$1,'I-EmEC'!$A$1:$DD$1,0),FALSE),"")</f>
        <v>9.32</v>
      </c>
      <c r="Q94" s="10">
        <f>_xlfn.IFNA(VLOOKUP($A94,'I-EmEC'!$A:$DD,MATCH(Q$1,'I-EmEC'!$A$1:$DD$1,0),FALSE),"")</f>
        <v>9.3000000000000007</v>
      </c>
      <c r="R94" s="10">
        <f>_xlfn.IFNA(VLOOKUP($A94,'I-EmEC'!$A:$DD,MATCH(R$1,'I-EmEC'!$A$1:$DD$1,0),FALSE),"")</f>
        <v>9.52</v>
      </c>
      <c r="S94" s="10">
        <f>_xlfn.IFNA(VLOOKUP($A94,'I-EmEC'!$A:$DD,MATCH(S$1,'I-EmEC'!$A$1:$DD$1,0),FALSE),"")</f>
        <v>9.52</v>
      </c>
      <c r="T94" s="10">
        <f>_xlfn.IFNA(VLOOKUP($A94,'I-EmEC'!$A:$DD,MATCH(T$1,'I-EmEC'!$A$1:$DD$1,0),FALSE),"")</f>
        <v>9.41</v>
      </c>
      <c r="U94" s="10">
        <f>_xlfn.IFNA(VLOOKUP($A94,'I-EmEC'!$A:$DD,MATCH(U$1,'I-EmEC'!$A$1:$DD$1,0),FALSE),"")</f>
        <v>9.23</v>
      </c>
      <c r="V94" s="10">
        <f>_xlfn.IFNA(VLOOKUP($A94,'I-EmEC'!$A:$DD,MATCH(V$1,'I-EmEC'!$A$1:$DD$1,0),FALSE),"")</f>
        <v>9.23</v>
      </c>
      <c r="W94" s="10">
        <f>_xlfn.IFNA(VLOOKUP($A94,'I-EmEC'!$A:$DD,MATCH(W$1,'I-EmEC'!$A$1:$DD$1,0),FALSE),"")</f>
        <v>9.27</v>
      </c>
      <c r="X94" s="10">
        <f>_xlfn.IFNA(VLOOKUP($A94,'I-EmEC'!$A:$DD,MATCH(X$1,'I-EmEC'!$A$1:$DD$1,0),FALSE),"")</f>
        <v>9.89</v>
      </c>
      <c r="Y94" s="10">
        <f>_xlfn.IFNA(VLOOKUP($A94,'I-EmEC'!$A:$DD,MATCH(Y$1,'I-EmEC'!$A$1:$DD$1,0),FALSE),"")</f>
        <v>9.89</v>
      </c>
      <c r="Z94" s="10">
        <f>_xlfn.IFNA(VLOOKUP($A94,'I-EmEC'!$A:$DD,MATCH(Z$1,'I-EmEC'!$A$1:$DD$1,0),FALSE),"")</f>
        <v>9.94</v>
      </c>
      <c r="AA94" s="10">
        <f>_xlfn.IFNA(VLOOKUP($A94,'I-EmEC'!$A:$DD,MATCH(AA$1,'I-EmEC'!$A$1:$DD$1,0),FALSE),"")</f>
        <v>8.83</v>
      </c>
      <c r="AB94" s="10">
        <f>_xlfn.IFNA(VLOOKUP($A94,'I-EmEC'!$A:$DD,MATCH(AB$1,'I-EmEC'!$A$1:$DD$1,0),FALSE),"")</f>
        <v>9.25</v>
      </c>
      <c r="AC94" s="10">
        <f>_xlfn.IFNA(VLOOKUP($A94,'I-EmEC'!$A:$DD,MATCH(AC$1,'I-EmEC'!$A$1:$DD$1,0),FALSE),"")</f>
        <v>9.58</v>
      </c>
      <c r="AD94" s="9">
        <f t="shared" si="63"/>
        <v>11.249982091319774</v>
      </c>
      <c r="AE94" s="10">
        <f t="shared" si="64"/>
        <v>11.220495738331756</v>
      </c>
      <c r="AF94" s="10">
        <f t="shared" si="65"/>
        <v>11.460685998784019</v>
      </c>
      <c r="AG94" s="10">
        <f t="shared" si="66"/>
        <v>11.460685998784019</v>
      </c>
      <c r="AH94" s="10">
        <f t="shared" si="67"/>
        <v>11.357954785600279</v>
      </c>
      <c r="AI94" s="10">
        <f t="shared" si="68"/>
        <v>11.19245659547156</v>
      </c>
      <c r="AJ94" s="10">
        <f t="shared" si="69"/>
        <v>11.19245659547156</v>
      </c>
      <c r="AK94" s="10">
        <f t="shared" si="70"/>
        <v>11.25852018231657</v>
      </c>
      <c r="AL94" s="10">
        <f t="shared" si="71"/>
        <v>11.803443934472115</v>
      </c>
      <c r="AM94" s="10">
        <f t="shared" si="72"/>
        <v>11.803443934472115</v>
      </c>
      <c r="AN94" s="10">
        <f t="shared" si="73"/>
        <v>11.900166022596263</v>
      </c>
      <c r="AO94" s="10">
        <f t="shared" si="74"/>
        <v>10.738833862542734</v>
      </c>
      <c r="AP94" s="10">
        <f t="shared" si="75"/>
        <v>11.204701837331855</v>
      </c>
      <c r="AQ94" s="10">
        <f t="shared" si="76"/>
        <v>11.531947685173034</v>
      </c>
      <c r="AR94" s="21">
        <f t="shared" si="77"/>
        <v>11.249982091319774</v>
      </c>
      <c r="AS94" s="11">
        <f t="shared" si="78"/>
        <v>11.460685998784019</v>
      </c>
      <c r="AT94" s="11">
        <f t="shared" si="79"/>
        <v>11.900166022596263</v>
      </c>
      <c r="AU94" s="11">
        <f t="shared" si="80"/>
        <v>11.531947685173034</v>
      </c>
      <c r="AV94" s="12">
        <f t="shared" si="81"/>
        <v>11.249982091319774</v>
      </c>
      <c r="AW94" s="11">
        <f t="shared" si="82"/>
        <v>11.320460026071336</v>
      </c>
      <c r="AX94" s="11">
        <f t="shared" si="83"/>
        <v>11.561471938520807</v>
      </c>
      <c r="AY94" s="11">
        <f t="shared" si="84"/>
        <v>11.368324761252445</v>
      </c>
      <c r="AZ94" s="27">
        <f t="shared" si="85"/>
        <v>0.44013956244308261</v>
      </c>
      <c r="BA94" s="10">
        <f t="shared" si="86"/>
        <v>0.41474945098120874</v>
      </c>
      <c r="BB94" s="10">
        <f t="shared" si="87"/>
        <v>0.62157250188267643</v>
      </c>
      <c r="BC94" s="10">
        <f t="shared" si="88"/>
        <v>0.62157250188267643</v>
      </c>
      <c r="BD94" s="10">
        <f t="shared" si="89"/>
        <v>0.53311269966811947</v>
      </c>
      <c r="BE94" s="10">
        <f t="shared" si="90"/>
        <v>0.39060550334532834</v>
      </c>
      <c r="BF94" s="10">
        <f t="shared" si="91"/>
        <v>0.39060550334532834</v>
      </c>
      <c r="BG94" s="10">
        <f t="shared" si="92"/>
        <v>0.44749154260042368</v>
      </c>
      <c r="BH94" s="10">
        <f t="shared" si="93"/>
        <v>0.91671453572792683</v>
      </c>
      <c r="BI94" s="10">
        <f t="shared" si="94"/>
        <v>0.91671453572792683</v>
      </c>
      <c r="BJ94" s="10">
        <f t="shared" si="95"/>
        <v>1</v>
      </c>
      <c r="BK94" s="10">
        <f t="shared" si="96"/>
        <v>0</v>
      </c>
      <c r="BL94" s="10">
        <f t="shared" si="97"/>
        <v>0.40114963729898634</v>
      </c>
      <c r="BM94" s="10">
        <f t="shared" si="98"/>
        <v>0.68293452115692965</v>
      </c>
      <c r="BN94" s="21">
        <f t="shared" si="99"/>
        <v>0.44013956244308261</v>
      </c>
      <c r="BO94" s="11">
        <f t="shared" si="100"/>
        <v>0.62157250188267643</v>
      </c>
      <c r="BP94" s="11">
        <f t="shared" si="101"/>
        <v>1</v>
      </c>
      <c r="BQ94" s="11">
        <f t="shared" si="102"/>
        <v>0.68293452115692965</v>
      </c>
      <c r="BR94" s="12">
        <f t="shared" si="103"/>
        <v>0.44013956244308261</v>
      </c>
      <c r="BS94" s="11">
        <f t="shared" si="104"/>
        <v>0.50082670878742541</v>
      </c>
      <c r="BT94" s="11">
        <f t="shared" si="105"/>
        <v>0.70835726786396336</v>
      </c>
      <c r="BU94" s="11">
        <f t="shared" si="106"/>
        <v>0.542042079227958</v>
      </c>
    </row>
    <row r="95" spans="1:73" x14ac:dyDescent="0.2">
      <c r="A95" s="84" t="s">
        <v>187</v>
      </c>
      <c r="B95" s="12">
        <f>_xlfn.IFNA(VLOOKUP($A95,'I-EmEC'!$A:$DD,MATCH(B$1,'I-EmEC'!$A$1:$DD$1,0),FALSE),"")</f>
        <v>51.286764705882355</v>
      </c>
      <c r="C95" s="11">
        <f>_xlfn.IFNA(VLOOKUP($A95,'I-EmEC'!$A:$DD,MATCH(C$1,'I-EmEC'!$A$1:$DD$1,0),FALSE),"")</f>
        <v>48.327137546468407</v>
      </c>
      <c r="D95" s="11">
        <f>_xlfn.IFNA(VLOOKUP($A95,'I-EmEC'!$A:$DD,MATCH(D$1,'I-EmEC'!$A$1:$DD$1,0),FALSE),"")</f>
        <v>64.603481624758217</v>
      </c>
      <c r="E95" s="11">
        <f>_xlfn.IFNA(VLOOKUP($A95,'I-EmEC'!$A:$DD,MATCH(E$1,'I-EmEC'!$A$1:$DD$1,0),FALSE),"")</f>
        <v>64.603481624758217</v>
      </c>
      <c r="F95" s="11">
        <f>_xlfn.IFNA(VLOOKUP($A95,'I-EmEC'!$A:$DD,MATCH(F$1,'I-EmEC'!$A$1:$DD$1,0),FALSE),"")</f>
        <v>54.825462012320322</v>
      </c>
      <c r="G95" s="11">
        <f>_xlfn.IFNA(VLOOKUP($A95,'I-EmEC'!$A:$DD,MATCH(G$1,'I-EmEC'!$A$1:$DD$1,0),FALSE),"")</f>
        <v>55.693581780538302</v>
      </c>
      <c r="H95" s="11">
        <f>_xlfn.IFNA(VLOOKUP($A95,'I-EmEC'!$A:$DD,MATCH(H$1,'I-EmEC'!$A$1:$DD$1,0),FALSE),"")</f>
        <v>55.693581780538302</v>
      </c>
      <c r="I95" s="11">
        <f>_xlfn.IFNA(VLOOKUP($A95,'I-EmEC'!$A:$DD,MATCH(I$1,'I-EmEC'!$A$1:$DD$1,0),FALSE),"")</f>
        <v>57.971014492753625</v>
      </c>
      <c r="J95" s="11">
        <f>_xlfn.IFNA(VLOOKUP($A95,'I-EmEC'!$A:$DD,MATCH(J$1,'I-EmEC'!$A$1:$DD$1,0),FALSE),"")</f>
        <v>66.324435318275135</v>
      </c>
      <c r="K95" s="11">
        <f>_xlfn.IFNA(VLOOKUP($A95,'I-EmEC'!$A:$DD,MATCH(K$1,'I-EmEC'!$A$1:$DD$1,0),FALSE),"")</f>
        <v>66.324435318275135</v>
      </c>
      <c r="L95" s="11">
        <f>_xlfn.IFNA(VLOOKUP($A95,'I-EmEC'!$A:$DD,MATCH(L$1,'I-EmEC'!$A$1:$DD$1,0),FALSE),"")</f>
        <v>68.988764044943821</v>
      </c>
      <c r="M95" s="11">
        <f>_xlfn.IFNA(VLOOKUP($A95,'I-EmEC'!$A:$DD,MATCH(M$1,'I-EmEC'!$A$1:$DD$1,0),FALSE),"")</f>
        <v>45.759368836291912</v>
      </c>
      <c r="N95" s="11">
        <f>_xlfn.IFNA(VLOOKUP($A95,'I-EmEC'!$A:$DD,MATCH(N$1,'I-EmEC'!$A$1:$DD$1,0),FALSE),"")</f>
        <v>58.285714285714285</v>
      </c>
      <c r="O95" s="11">
        <f>_xlfn.IFNA(VLOOKUP($A95,'I-EmEC'!$A:$DD,MATCH(O$1,'I-EmEC'!$A$1:$DD$1,0),FALSE),"")</f>
        <v>51.185770750988141</v>
      </c>
      <c r="P95" s="9">
        <f>_xlfn.IFNA(VLOOKUP($A95,'I-EmEC'!$A:$DD,MATCH(P$1,'I-EmEC'!$A$1:$DD$1,0),FALSE),"")</f>
        <v>8.64</v>
      </c>
      <c r="Q95" s="10">
        <f>_xlfn.IFNA(VLOOKUP($A95,'I-EmEC'!$A:$DD,MATCH(Q$1,'I-EmEC'!$A$1:$DD$1,0),FALSE),"")</f>
        <v>8.69</v>
      </c>
      <c r="R95" s="10">
        <f>_xlfn.IFNA(VLOOKUP($A95,'I-EmEC'!$A:$DD,MATCH(R$1,'I-EmEC'!$A$1:$DD$1,0),FALSE),"")</f>
        <v>9.3699999999999992</v>
      </c>
      <c r="S95" s="10">
        <f>_xlfn.IFNA(VLOOKUP($A95,'I-EmEC'!$A:$DD,MATCH(S$1,'I-EmEC'!$A$1:$DD$1,0),FALSE),"")</f>
        <v>9.3699999999999992</v>
      </c>
      <c r="T95" s="10">
        <f>_xlfn.IFNA(VLOOKUP($A95,'I-EmEC'!$A:$DD,MATCH(T$1,'I-EmEC'!$A$1:$DD$1,0),FALSE),"")</f>
        <v>9.5399999999999991</v>
      </c>
      <c r="U95" s="10">
        <f>_xlfn.IFNA(VLOOKUP($A95,'I-EmEC'!$A:$DD,MATCH(U$1,'I-EmEC'!$A$1:$DD$1,0),FALSE),"")</f>
        <v>8.84</v>
      </c>
      <c r="V95" s="10">
        <f>_xlfn.IFNA(VLOOKUP($A95,'I-EmEC'!$A:$DD,MATCH(V$1,'I-EmEC'!$A$1:$DD$1,0),FALSE),"")</f>
        <v>8.84</v>
      </c>
      <c r="W95" s="10">
        <f>_xlfn.IFNA(VLOOKUP($A95,'I-EmEC'!$A:$DD,MATCH(W$1,'I-EmEC'!$A$1:$DD$1,0),FALSE),"")</f>
        <v>8.94</v>
      </c>
      <c r="X95" s="10">
        <f>_xlfn.IFNA(VLOOKUP($A95,'I-EmEC'!$A:$DD,MATCH(X$1,'I-EmEC'!$A$1:$DD$1,0),FALSE),"")</f>
        <v>10</v>
      </c>
      <c r="Y95" s="10">
        <f>_xlfn.IFNA(VLOOKUP($A95,'I-EmEC'!$A:$DD,MATCH(Y$1,'I-EmEC'!$A$1:$DD$1,0),FALSE),"")</f>
        <v>10</v>
      </c>
      <c r="Z95" s="10">
        <f>_xlfn.IFNA(VLOOKUP($A95,'I-EmEC'!$A:$DD,MATCH(Z$1,'I-EmEC'!$A$1:$DD$1,0),FALSE),"")</f>
        <v>10.01</v>
      </c>
      <c r="AA95" s="10">
        <f>_xlfn.IFNA(VLOOKUP($A95,'I-EmEC'!$A:$DD,MATCH(AA$1,'I-EmEC'!$A$1:$DD$1,0),FALSE),"")</f>
        <v>8.58</v>
      </c>
      <c r="AB95" s="10">
        <f>_xlfn.IFNA(VLOOKUP($A95,'I-EmEC'!$A:$DD,MATCH(AB$1,'I-EmEC'!$A$1:$DD$1,0),FALSE),"")</f>
        <v>8.9</v>
      </c>
      <c r="AC95" s="10">
        <f>_xlfn.IFNA(VLOOKUP($A95,'I-EmEC'!$A:$DD,MATCH(AC$1,'I-EmEC'!$A$1:$DD$1,0),FALSE),"")</f>
        <v>8.86</v>
      </c>
      <c r="AD95" s="9">
        <f t="shared" si="63"/>
        <v>10.350005303575418</v>
      </c>
      <c r="AE95" s="10">
        <f t="shared" si="64"/>
        <v>10.374191072304431</v>
      </c>
      <c r="AF95" s="10">
        <f t="shared" si="65"/>
        <v>11.180255923717622</v>
      </c>
      <c r="AG95" s="10">
        <f t="shared" si="66"/>
        <v>11.180255923717622</v>
      </c>
      <c r="AH95" s="10">
        <f t="shared" si="67"/>
        <v>11.278982300149941</v>
      </c>
      <c r="AI95" s="10">
        <f t="shared" si="68"/>
        <v>10.585805149250897</v>
      </c>
      <c r="AJ95" s="10">
        <f t="shared" si="69"/>
        <v>10.585805149250897</v>
      </c>
      <c r="AK95" s="10">
        <f t="shared" si="70"/>
        <v>10.703210900590706</v>
      </c>
      <c r="AL95" s="10">
        <f t="shared" si="71"/>
        <v>11.821673561116468</v>
      </c>
      <c r="AM95" s="10">
        <f t="shared" si="72"/>
        <v>11.821673561116468</v>
      </c>
      <c r="AN95" s="10">
        <f t="shared" si="73"/>
        <v>11.848778364496255</v>
      </c>
      <c r="AO95" s="10">
        <f t="shared" si="74"/>
        <v>10.240480025557565</v>
      </c>
      <c r="AP95" s="10">
        <f t="shared" si="75"/>
        <v>10.665562123075626</v>
      </c>
      <c r="AQ95" s="10">
        <f t="shared" si="76"/>
        <v>10.569149247241453</v>
      </c>
      <c r="AR95" s="21">
        <f t="shared" si="77"/>
        <v>10.350005303575418</v>
      </c>
      <c r="AS95" s="11">
        <f t="shared" si="78"/>
        <v>11.278982300149941</v>
      </c>
      <c r="AT95" s="11">
        <f t="shared" si="79"/>
        <v>11.848778364496255</v>
      </c>
      <c r="AU95" s="11">
        <f t="shared" si="80"/>
        <v>10.665562123075626</v>
      </c>
      <c r="AV95" s="12">
        <f t="shared" si="81"/>
        <v>10.350005303575418</v>
      </c>
      <c r="AW95" s="11">
        <f t="shared" si="82"/>
        <v>10.919052557779613</v>
      </c>
      <c r="AX95" s="11">
        <f t="shared" si="83"/>
        <v>11.43315137807169</v>
      </c>
      <c r="AY95" s="11">
        <f t="shared" si="84"/>
        <v>10.61735568515854</v>
      </c>
      <c r="AZ95" s="27">
        <f t="shared" si="85"/>
        <v>6.8100100190446655E-2</v>
      </c>
      <c r="BA95" s="10">
        <f t="shared" si="86"/>
        <v>8.313821105796905E-2</v>
      </c>
      <c r="BB95" s="10">
        <f t="shared" si="87"/>
        <v>0.58432933455630631</v>
      </c>
      <c r="BC95" s="10">
        <f t="shared" si="88"/>
        <v>0.58432933455630631</v>
      </c>
      <c r="BD95" s="10">
        <f t="shared" si="89"/>
        <v>0.64571494569700316</v>
      </c>
      <c r="BE95" s="10">
        <f t="shared" si="90"/>
        <v>0.21471459326458711</v>
      </c>
      <c r="BF95" s="10">
        <f t="shared" si="91"/>
        <v>0.21471459326458711</v>
      </c>
      <c r="BG95" s="10">
        <f t="shared" si="92"/>
        <v>0.28771457622625907</v>
      </c>
      <c r="BH95" s="10">
        <f t="shared" si="93"/>
        <v>0.98314690581744091</v>
      </c>
      <c r="BI95" s="10">
        <f t="shared" si="94"/>
        <v>0.98314690581744091</v>
      </c>
      <c r="BJ95" s="10">
        <f t="shared" si="95"/>
        <v>1</v>
      </c>
      <c r="BK95" s="10">
        <f t="shared" si="96"/>
        <v>0</v>
      </c>
      <c r="BL95" s="10">
        <f t="shared" si="97"/>
        <v>0.26430550055692464</v>
      </c>
      <c r="BM95" s="10">
        <f t="shared" si="98"/>
        <v>0.20435836668262447</v>
      </c>
      <c r="BN95" s="21">
        <f t="shared" si="99"/>
        <v>6.8100100190446655E-2</v>
      </c>
      <c r="BO95" s="11">
        <f t="shared" si="100"/>
        <v>0.64571494569700316</v>
      </c>
      <c r="BP95" s="11">
        <f t="shared" si="101"/>
        <v>1</v>
      </c>
      <c r="BQ95" s="11">
        <f t="shared" si="102"/>
        <v>0.26430550055692464</v>
      </c>
      <c r="BR95" s="12">
        <f t="shared" si="103"/>
        <v>6.8100100190446655E-2</v>
      </c>
      <c r="BS95" s="11">
        <f t="shared" si="104"/>
        <v>0.42191956292750815</v>
      </c>
      <c r="BT95" s="11">
        <f t="shared" si="105"/>
        <v>0.74157345290872045</v>
      </c>
      <c r="BU95" s="11">
        <f t="shared" si="106"/>
        <v>0.23433193361977456</v>
      </c>
    </row>
    <row r="96" spans="1:73" x14ac:dyDescent="0.2">
      <c r="A96" s="84" t="s">
        <v>188</v>
      </c>
      <c r="B96" s="12">
        <f>_xlfn.IFNA(VLOOKUP($A96,'I-EmEC'!$A:$DD,MATCH(B$1,'I-EmEC'!$A$1:$DD$1,0),FALSE),"")</f>
        <v>69.852941176470594</v>
      </c>
      <c r="C96" s="11">
        <f>_xlfn.IFNA(VLOOKUP($A96,'I-EmEC'!$A:$DD,MATCH(C$1,'I-EmEC'!$A$1:$DD$1,0),FALSE),"")</f>
        <v>64.684014869888472</v>
      </c>
      <c r="D96" s="11">
        <f>_xlfn.IFNA(VLOOKUP($A96,'I-EmEC'!$A:$DD,MATCH(D$1,'I-EmEC'!$A$1:$DD$1,0),FALSE),"")</f>
        <v>69.825918762088975</v>
      </c>
      <c r="E96" s="11">
        <f>_xlfn.IFNA(VLOOKUP($A96,'I-EmEC'!$A:$DD,MATCH(E$1,'I-EmEC'!$A$1:$DD$1,0),FALSE),"")</f>
        <v>69.825918762088975</v>
      </c>
      <c r="F96" s="11">
        <f>_xlfn.IFNA(VLOOKUP($A96,'I-EmEC'!$A:$DD,MATCH(F$1,'I-EmEC'!$A$1:$DD$1,0),FALSE),"")</f>
        <v>68.377823408624224</v>
      </c>
      <c r="G96" s="11">
        <f>_xlfn.IFNA(VLOOKUP($A96,'I-EmEC'!$A:$DD,MATCH(G$1,'I-EmEC'!$A$1:$DD$1,0),FALSE),"")</f>
        <v>50.931677018633543</v>
      </c>
      <c r="H96" s="11">
        <f>_xlfn.IFNA(VLOOKUP($A96,'I-EmEC'!$A:$DD,MATCH(H$1,'I-EmEC'!$A$1:$DD$1,0),FALSE),"")</f>
        <v>50.931677018633543</v>
      </c>
      <c r="I96" s="11">
        <f>_xlfn.IFNA(VLOOKUP($A96,'I-EmEC'!$A:$DD,MATCH(I$1,'I-EmEC'!$A$1:$DD$1,0),FALSE),"")</f>
        <v>49.275362318840578</v>
      </c>
      <c r="J96" s="11">
        <f>_xlfn.IFNA(VLOOKUP($A96,'I-EmEC'!$A:$DD,MATCH(J$1,'I-EmEC'!$A$1:$DD$1,0),FALSE),"")</f>
        <v>73.305954825462024</v>
      </c>
      <c r="K96" s="11">
        <f>_xlfn.IFNA(VLOOKUP($A96,'I-EmEC'!$A:$DD,MATCH(K$1,'I-EmEC'!$A$1:$DD$1,0),FALSE),"")</f>
        <v>73.305954825462024</v>
      </c>
      <c r="L96" s="11">
        <f>_xlfn.IFNA(VLOOKUP($A96,'I-EmEC'!$A:$DD,MATCH(L$1,'I-EmEC'!$A$1:$DD$1,0),FALSE),"")</f>
        <v>80.224719101123611</v>
      </c>
      <c r="M96" s="11">
        <f>_xlfn.IFNA(VLOOKUP($A96,'I-EmEC'!$A:$DD,MATCH(M$1,'I-EmEC'!$A$1:$DD$1,0),FALSE),"")</f>
        <v>45.167652859960548</v>
      </c>
      <c r="N96" s="11">
        <f>_xlfn.IFNA(VLOOKUP($A96,'I-EmEC'!$A:$DD,MATCH(N$1,'I-EmEC'!$A$1:$DD$1,0),FALSE),"")</f>
        <v>59.047619047619051</v>
      </c>
      <c r="O96" s="11">
        <f>_xlfn.IFNA(VLOOKUP($A96,'I-EmEC'!$A:$DD,MATCH(O$1,'I-EmEC'!$A$1:$DD$1,0),FALSE),"")</f>
        <v>72.332015810276673</v>
      </c>
      <c r="P96" s="9">
        <f>_xlfn.IFNA(VLOOKUP($A96,'I-EmEC'!$A:$DD,MATCH(P$1,'I-EmEC'!$A$1:$DD$1,0),FALSE),"")</f>
        <v>7.94</v>
      </c>
      <c r="Q96" s="10">
        <f>_xlfn.IFNA(VLOOKUP($A96,'I-EmEC'!$A:$DD,MATCH(Q$1,'I-EmEC'!$A$1:$DD$1,0),FALSE),"")</f>
        <v>7.88</v>
      </c>
      <c r="R96" s="10">
        <f>_xlfn.IFNA(VLOOKUP($A96,'I-EmEC'!$A:$DD,MATCH(R$1,'I-EmEC'!$A$1:$DD$1,0),FALSE),"")</f>
        <v>8.08</v>
      </c>
      <c r="S96" s="10">
        <f>_xlfn.IFNA(VLOOKUP($A96,'I-EmEC'!$A:$DD,MATCH(S$1,'I-EmEC'!$A$1:$DD$1,0),FALSE),"")</f>
        <v>8.08</v>
      </c>
      <c r="T96" s="10">
        <f>_xlfn.IFNA(VLOOKUP($A96,'I-EmEC'!$A:$DD,MATCH(T$1,'I-EmEC'!$A$1:$DD$1,0),FALSE),"")</f>
        <v>8.02</v>
      </c>
      <c r="U96" s="10">
        <f>_xlfn.IFNA(VLOOKUP($A96,'I-EmEC'!$A:$DD,MATCH(U$1,'I-EmEC'!$A$1:$DD$1,0),FALSE),"")</f>
        <v>7.51</v>
      </c>
      <c r="V96" s="10">
        <f>_xlfn.IFNA(VLOOKUP($A96,'I-EmEC'!$A:$DD,MATCH(V$1,'I-EmEC'!$A$1:$DD$1,0),FALSE),"")</f>
        <v>7.51</v>
      </c>
      <c r="W96" s="10">
        <f>_xlfn.IFNA(VLOOKUP($A96,'I-EmEC'!$A:$DD,MATCH(W$1,'I-EmEC'!$A$1:$DD$1,0),FALSE),"")</f>
        <v>7.69</v>
      </c>
      <c r="X96" s="10">
        <f>_xlfn.IFNA(VLOOKUP($A96,'I-EmEC'!$A:$DD,MATCH(X$1,'I-EmEC'!$A$1:$DD$1,0),FALSE),"")</f>
        <v>8.6</v>
      </c>
      <c r="Y96" s="10">
        <f>_xlfn.IFNA(VLOOKUP($A96,'I-EmEC'!$A:$DD,MATCH(Y$1,'I-EmEC'!$A$1:$DD$1,0),FALSE),"")</f>
        <v>8.6</v>
      </c>
      <c r="Z96" s="10">
        <f>_xlfn.IFNA(VLOOKUP($A96,'I-EmEC'!$A:$DD,MATCH(Z$1,'I-EmEC'!$A$1:$DD$1,0),FALSE),"")</f>
        <v>8.6300000000000008</v>
      </c>
      <c r="AA96" s="10">
        <f>_xlfn.IFNA(VLOOKUP($A96,'I-EmEC'!$A:$DD,MATCH(AA$1,'I-EmEC'!$A$1:$DD$1,0),FALSE),"")</f>
        <v>7.53</v>
      </c>
      <c r="AB96" s="10">
        <f>_xlfn.IFNA(VLOOKUP($A96,'I-EmEC'!$A:$DD,MATCH(AB$1,'I-EmEC'!$A$1:$DD$1,0),FALSE),"")</f>
        <v>7.84</v>
      </c>
      <c r="AC96" s="10">
        <f>_xlfn.IFNA(VLOOKUP($A96,'I-EmEC'!$A:$DD,MATCH(AC$1,'I-EmEC'!$A$1:$DD$1,0),FALSE),"")</f>
        <v>8.1199999999999992</v>
      </c>
      <c r="AD96" s="9">
        <f t="shared" si="63"/>
        <v>9.784184696918631</v>
      </c>
      <c r="AE96" s="10">
        <f t="shared" si="64"/>
        <v>9.6907969682801927</v>
      </c>
      <c r="AF96" s="10">
        <f t="shared" si="65"/>
        <v>9.9240166588117162</v>
      </c>
      <c r="AG96" s="10">
        <f t="shared" si="66"/>
        <v>9.9240166588117162</v>
      </c>
      <c r="AH96" s="10">
        <f t="shared" si="67"/>
        <v>9.8549152722916862</v>
      </c>
      <c r="AI96" s="10">
        <f t="shared" si="68"/>
        <v>9.2169879763518683</v>
      </c>
      <c r="AJ96" s="10">
        <f t="shared" si="69"/>
        <v>9.2169879763518683</v>
      </c>
      <c r="AK96" s="10">
        <f t="shared" si="70"/>
        <v>9.382629826305001</v>
      </c>
      <c r="AL96" s="10">
        <f t="shared" si="71"/>
        <v>10.465139254897558</v>
      </c>
      <c r="AM96" s="10">
        <f t="shared" si="72"/>
        <v>10.465139254897558</v>
      </c>
      <c r="AN96" s="10">
        <f t="shared" si="73"/>
        <v>10.534308205131262</v>
      </c>
      <c r="AO96" s="10">
        <f t="shared" si="74"/>
        <v>9.1848275230065539</v>
      </c>
      <c r="AP96" s="10">
        <f t="shared" si="75"/>
        <v>9.6112023904283159</v>
      </c>
      <c r="AQ96" s="10">
        <f t="shared" si="76"/>
        <v>9.9793305685546123</v>
      </c>
      <c r="AR96" s="21">
        <f t="shared" si="77"/>
        <v>9.784184696918631</v>
      </c>
      <c r="AS96" s="11">
        <f t="shared" si="78"/>
        <v>9.9240166588117162</v>
      </c>
      <c r="AT96" s="11">
        <f t="shared" si="79"/>
        <v>10.534308205131262</v>
      </c>
      <c r="AU96" s="11">
        <f t="shared" si="80"/>
        <v>9.9793305685546123</v>
      </c>
      <c r="AV96" s="12">
        <f t="shared" si="81"/>
        <v>9.784184696918631</v>
      </c>
      <c r="AW96" s="11">
        <f t="shared" si="82"/>
        <v>9.5865923948206415</v>
      </c>
      <c r="AX96" s="11">
        <f t="shared" si="83"/>
        <v>10.162353559483233</v>
      </c>
      <c r="AY96" s="11">
        <f t="shared" si="84"/>
        <v>9.7952664794914632</v>
      </c>
      <c r="AZ96" s="27">
        <f t="shared" si="85"/>
        <v>0.44413912837078257</v>
      </c>
      <c r="BA96" s="10">
        <f t="shared" si="86"/>
        <v>0.37493641218858215</v>
      </c>
      <c r="BB96" s="10">
        <f t="shared" si="87"/>
        <v>0.54775821958513382</v>
      </c>
      <c r="BC96" s="10">
        <f t="shared" si="88"/>
        <v>0.54775821958513382</v>
      </c>
      <c r="BD96" s="10">
        <f t="shared" si="89"/>
        <v>0.49655230946329915</v>
      </c>
      <c r="BE96" s="10">
        <f t="shared" si="90"/>
        <v>2.3831725619576041E-2</v>
      </c>
      <c r="BF96" s="10">
        <f t="shared" si="91"/>
        <v>2.3831725619576041E-2</v>
      </c>
      <c r="BG96" s="10">
        <f t="shared" si="92"/>
        <v>0.14657660974221171</v>
      </c>
      <c r="BH96" s="10">
        <f t="shared" si="93"/>
        <v>0.94874402342329167</v>
      </c>
      <c r="BI96" s="10">
        <f t="shared" si="94"/>
        <v>0.94874402342329167</v>
      </c>
      <c r="BJ96" s="10">
        <f t="shared" si="95"/>
        <v>1</v>
      </c>
      <c r="BK96" s="10">
        <f t="shared" si="96"/>
        <v>0</v>
      </c>
      <c r="BL96" s="10">
        <f t="shared" si="97"/>
        <v>0.31595477658149962</v>
      </c>
      <c r="BM96" s="10">
        <f t="shared" si="98"/>
        <v>0.58874725371921743</v>
      </c>
      <c r="BN96" s="21">
        <f t="shared" si="99"/>
        <v>0.44413912837078257</v>
      </c>
      <c r="BO96" s="11">
        <f t="shared" si="100"/>
        <v>0.54775821958513382</v>
      </c>
      <c r="BP96" s="11">
        <f t="shared" si="101"/>
        <v>1</v>
      </c>
      <c r="BQ96" s="11">
        <f t="shared" si="102"/>
        <v>0.58874725371921743</v>
      </c>
      <c r="BR96" s="12">
        <f t="shared" si="103"/>
        <v>0.44413912837078257</v>
      </c>
      <c r="BS96" s="11">
        <f t="shared" si="104"/>
        <v>0.29771813493582178</v>
      </c>
      <c r="BT96" s="11">
        <f t="shared" si="105"/>
        <v>0.72437201171164589</v>
      </c>
      <c r="BU96" s="11">
        <f t="shared" si="106"/>
        <v>0.45235101515035853</v>
      </c>
    </row>
    <row r="97" spans="1:73" x14ac:dyDescent="0.2">
      <c r="A97" s="84" t="s">
        <v>66</v>
      </c>
      <c r="B97" s="12">
        <f>_xlfn.IFNA(VLOOKUP($A97,'I-EmEC'!$A:$DD,MATCH(B$1,'I-EmEC'!$A$1:$DD$1,0),FALSE),"")</f>
        <v>63.05147058823529</v>
      </c>
      <c r="C97" s="11">
        <f>_xlfn.IFNA(VLOOKUP($A97,'I-EmEC'!$A:$DD,MATCH(C$1,'I-EmEC'!$A$1:$DD$1,0),FALSE),"")</f>
        <v>63.197026022304833</v>
      </c>
      <c r="D97" s="11">
        <f>_xlfn.IFNA(VLOOKUP($A97,'I-EmEC'!$A:$DD,MATCH(D$1,'I-EmEC'!$A$1:$DD$1,0),FALSE),"")</f>
        <v>67.504835589941976</v>
      </c>
      <c r="E97" s="11">
        <f>_xlfn.IFNA(VLOOKUP($A97,'I-EmEC'!$A:$DD,MATCH(E$1,'I-EmEC'!$A$1:$DD$1,0),FALSE),"")</f>
        <v>67.504835589941976</v>
      </c>
      <c r="F97" s="11">
        <f>_xlfn.IFNA(VLOOKUP($A97,'I-EmEC'!$A:$DD,MATCH(F$1,'I-EmEC'!$A$1:$DD$1,0),FALSE),"")</f>
        <v>71.868583162217661</v>
      </c>
      <c r="G97" s="11">
        <f>_xlfn.IFNA(VLOOKUP($A97,'I-EmEC'!$A:$DD,MATCH(G$1,'I-EmEC'!$A$1:$DD$1,0),FALSE),"")</f>
        <v>60.66252587991719</v>
      </c>
      <c r="H97" s="11">
        <f>_xlfn.IFNA(VLOOKUP($A97,'I-EmEC'!$A:$DD,MATCH(H$1,'I-EmEC'!$A$1:$DD$1,0),FALSE),"")</f>
        <v>60.66252587991719</v>
      </c>
      <c r="I97" s="11">
        <f>_xlfn.IFNA(VLOOKUP($A97,'I-EmEC'!$A:$DD,MATCH(I$1,'I-EmEC'!$A$1:$DD$1,0),FALSE),"")</f>
        <v>64.637681159420296</v>
      </c>
      <c r="J97" s="11">
        <f>_xlfn.IFNA(VLOOKUP($A97,'I-EmEC'!$A:$DD,MATCH(J$1,'I-EmEC'!$A$1:$DD$1,0),FALSE),"")</f>
        <v>78.644763860369594</v>
      </c>
      <c r="K97" s="11">
        <f>_xlfn.IFNA(VLOOKUP($A97,'I-EmEC'!$A:$DD,MATCH(K$1,'I-EmEC'!$A$1:$DD$1,0),FALSE),"")</f>
        <v>78.644763860369594</v>
      </c>
      <c r="L97" s="11">
        <f>_xlfn.IFNA(VLOOKUP($A97,'I-EmEC'!$A:$DD,MATCH(L$1,'I-EmEC'!$A$1:$DD$1,0),FALSE),"")</f>
        <v>73.483146067415746</v>
      </c>
      <c r="M97" s="11">
        <f>_xlfn.IFNA(VLOOKUP($A97,'I-EmEC'!$A:$DD,MATCH(M$1,'I-EmEC'!$A$1:$DD$1,0),FALSE),"")</f>
        <v>18.934911242603548</v>
      </c>
      <c r="N97" s="11">
        <f>_xlfn.IFNA(VLOOKUP($A97,'I-EmEC'!$A:$DD,MATCH(N$1,'I-EmEC'!$A$1:$DD$1,0),FALSE),"")</f>
        <v>58.666666666666664</v>
      </c>
      <c r="O97" s="11">
        <f>_xlfn.IFNA(VLOOKUP($A97,'I-EmEC'!$A:$DD,MATCH(O$1,'I-EmEC'!$A$1:$DD$1,0),FALSE),"")</f>
        <v>65.810276679841891</v>
      </c>
      <c r="P97" s="9">
        <f>_xlfn.IFNA(VLOOKUP($A97,'I-EmEC'!$A:$DD,MATCH(P$1,'I-EmEC'!$A$1:$DD$1,0),FALSE),"")</f>
        <v>9.9600000000000009</v>
      </c>
      <c r="Q97" s="10">
        <f>_xlfn.IFNA(VLOOKUP($A97,'I-EmEC'!$A:$DD,MATCH(Q$1,'I-EmEC'!$A$1:$DD$1,0),FALSE),"")</f>
        <v>10.029999999999999</v>
      </c>
      <c r="R97" s="10">
        <f>_xlfn.IFNA(VLOOKUP($A97,'I-EmEC'!$A:$DD,MATCH(R$1,'I-EmEC'!$A$1:$DD$1,0),FALSE),"")</f>
        <v>10.17</v>
      </c>
      <c r="S97" s="10">
        <f>_xlfn.IFNA(VLOOKUP($A97,'I-EmEC'!$A:$DD,MATCH(S$1,'I-EmEC'!$A$1:$DD$1,0),FALSE),"")</f>
        <v>10.17</v>
      </c>
      <c r="T97" s="10">
        <f>_xlfn.IFNA(VLOOKUP($A97,'I-EmEC'!$A:$DD,MATCH(T$1,'I-EmEC'!$A$1:$DD$1,0),FALSE),"")</f>
        <v>10.43</v>
      </c>
      <c r="U97" s="10">
        <f>_xlfn.IFNA(VLOOKUP($A97,'I-EmEC'!$A:$DD,MATCH(U$1,'I-EmEC'!$A$1:$DD$1,0),FALSE),"")</f>
        <v>10.08</v>
      </c>
      <c r="V97" s="10">
        <f>_xlfn.IFNA(VLOOKUP($A97,'I-EmEC'!$A:$DD,MATCH(V$1,'I-EmEC'!$A$1:$DD$1,0),FALSE),"")</f>
        <v>10.08</v>
      </c>
      <c r="W97" s="10">
        <f>_xlfn.IFNA(VLOOKUP($A97,'I-EmEC'!$A:$DD,MATCH(W$1,'I-EmEC'!$A$1:$DD$1,0),FALSE),"")</f>
        <v>10.4</v>
      </c>
      <c r="X97" s="10">
        <f>_xlfn.IFNA(VLOOKUP($A97,'I-EmEC'!$A:$DD,MATCH(X$1,'I-EmEC'!$A$1:$DD$1,0),FALSE),"")</f>
        <v>10.84</v>
      </c>
      <c r="Y97" s="10">
        <f>_xlfn.IFNA(VLOOKUP($A97,'I-EmEC'!$A:$DD,MATCH(Y$1,'I-EmEC'!$A$1:$DD$1,0),FALSE),"")</f>
        <v>10.84</v>
      </c>
      <c r="Z97" s="10">
        <f>_xlfn.IFNA(VLOOKUP($A97,'I-EmEC'!$A:$DD,MATCH(Z$1,'I-EmEC'!$A$1:$DD$1,0),FALSE),"")</f>
        <v>10.72</v>
      </c>
      <c r="AA97" s="10">
        <f>_xlfn.IFNA(VLOOKUP($A97,'I-EmEC'!$A:$DD,MATCH(AA$1,'I-EmEC'!$A$1:$DD$1,0),FALSE),"")</f>
        <v>8.85</v>
      </c>
      <c r="AB97" s="10">
        <f>_xlfn.IFNA(VLOOKUP($A97,'I-EmEC'!$A:$DD,MATCH(AB$1,'I-EmEC'!$A$1:$DD$1,0),FALSE),"")</f>
        <v>10.039999999999999</v>
      </c>
      <c r="AC97" s="10">
        <f>_xlfn.IFNA(VLOOKUP($A97,'I-EmEC'!$A:$DD,MATCH(AC$1,'I-EmEC'!$A$1:$DD$1,0),FALSE),"")</f>
        <v>10.47</v>
      </c>
      <c r="AD97" s="9">
        <f t="shared" si="63"/>
        <v>11.759695220344593</v>
      </c>
      <c r="AE97" s="10">
        <f t="shared" si="64"/>
        <v>11.830696641375866</v>
      </c>
      <c r="AF97" s="10">
        <f t="shared" si="65"/>
        <v>11.999334883865238</v>
      </c>
      <c r="AG97" s="10">
        <f t="shared" si="66"/>
        <v>11.999334883865238</v>
      </c>
      <c r="AH97" s="10">
        <f t="shared" si="67"/>
        <v>12.286539083135642</v>
      </c>
      <c r="AI97" s="10">
        <f t="shared" si="68"/>
        <v>11.862920489602599</v>
      </c>
      <c r="AJ97" s="10">
        <f t="shared" si="69"/>
        <v>11.862920489602599</v>
      </c>
      <c r="AK97" s="10">
        <f t="shared" si="70"/>
        <v>12.210485767974887</v>
      </c>
      <c r="AL97" s="10">
        <f t="shared" si="71"/>
        <v>12.73566981275399</v>
      </c>
      <c r="AM97" s="10">
        <f t="shared" si="72"/>
        <v>12.73566981275399</v>
      </c>
      <c r="AN97" s="10">
        <f t="shared" si="73"/>
        <v>12.586187741679357</v>
      </c>
      <c r="AO97" s="10">
        <f t="shared" si="74"/>
        <v>10.127263273706232</v>
      </c>
      <c r="AP97" s="10">
        <f t="shared" si="75"/>
        <v>11.808391413094487</v>
      </c>
      <c r="AQ97" s="10">
        <f t="shared" si="76"/>
        <v>12.288293716666521</v>
      </c>
      <c r="AR97" s="21">
        <f t="shared" si="77"/>
        <v>11.759695220344593</v>
      </c>
      <c r="AS97" s="11">
        <f t="shared" si="78"/>
        <v>12.286539083135642</v>
      </c>
      <c r="AT97" s="11">
        <f t="shared" si="79"/>
        <v>12.73566981275399</v>
      </c>
      <c r="AU97" s="11">
        <f t="shared" si="80"/>
        <v>12.288293716666521</v>
      </c>
      <c r="AV97" s="12">
        <f t="shared" si="81"/>
        <v>11.759695220344593</v>
      </c>
      <c r="AW97" s="11">
        <f t="shared" si="82"/>
        <v>12.036922599674369</v>
      </c>
      <c r="AX97" s="11">
        <f t="shared" si="83"/>
        <v>12.046197660223392</v>
      </c>
      <c r="AY97" s="11">
        <f t="shared" si="84"/>
        <v>12.048342564880503</v>
      </c>
      <c r="AZ97" s="27">
        <f t="shared" si="85"/>
        <v>0.62583493876468632</v>
      </c>
      <c r="BA97" s="10">
        <f t="shared" si="86"/>
        <v>0.65305516688801912</v>
      </c>
      <c r="BB97" s="10">
        <f t="shared" si="87"/>
        <v>0.71770699165722718</v>
      </c>
      <c r="BC97" s="10">
        <f t="shared" si="88"/>
        <v>0.71770699165722718</v>
      </c>
      <c r="BD97" s="10">
        <f t="shared" si="89"/>
        <v>0.82781413752232391</v>
      </c>
      <c r="BE97" s="10">
        <f t="shared" si="90"/>
        <v>0.66540901117737483</v>
      </c>
      <c r="BF97" s="10">
        <f t="shared" si="91"/>
        <v>0.66540901117737483</v>
      </c>
      <c r="BG97" s="10">
        <f t="shared" si="92"/>
        <v>0.79865713533641514</v>
      </c>
      <c r="BH97" s="10">
        <f t="shared" si="93"/>
        <v>1</v>
      </c>
      <c r="BI97" s="10">
        <f t="shared" si="94"/>
        <v>1</v>
      </c>
      <c r="BJ97" s="10">
        <f t="shared" si="95"/>
        <v>0.94269218818581701</v>
      </c>
      <c r="BK97" s="10">
        <f t="shared" si="96"/>
        <v>0</v>
      </c>
      <c r="BL97" s="10">
        <f t="shared" si="97"/>
        <v>0.64450388166944961</v>
      </c>
      <c r="BM97" s="10">
        <f t="shared" si="98"/>
        <v>0.82848682159384901</v>
      </c>
      <c r="BN97" s="21">
        <f t="shared" si="99"/>
        <v>0.62583493876468632</v>
      </c>
      <c r="BO97" s="11">
        <f t="shared" si="100"/>
        <v>0.82781413752232391</v>
      </c>
      <c r="BP97" s="11">
        <f t="shared" si="101"/>
        <v>1</v>
      </c>
      <c r="BQ97" s="11">
        <f t="shared" si="102"/>
        <v>0.82848682159384901</v>
      </c>
      <c r="BR97" s="12">
        <f t="shared" si="103"/>
        <v>0.62583493876468632</v>
      </c>
      <c r="BS97" s="11">
        <f t="shared" si="104"/>
        <v>0.73211721308799049</v>
      </c>
      <c r="BT97" s="11">
        <f t="shared" si="105"/>
        <v>0.73567304704645431</v>
      </c>
      <c r="BU97" s="11">
        <f t="shared" si="106"/>
        <v>0.73649535163164925</v>
      </c>
    </row>
    <row r="98" spans="1:73" x14ac:dyDescent="0.2">
      <c r="A98" s="84" t="s">
        <v>144</v>
      </c>
      <c r="B98" s="12">
        <f>_xlfn.IFNA(VLOOKUP($A98,'I-EmEC'!$A:$DD,MATCH(B$1,'I-EmEC'!$A$1:$DD$1,0),FALSE),"")</f>
        <v>41.911764705882355</v>
      </c>
      <c r="C98" s="11">
        <f>_xlfn.IFNA(VLOOKUP($A98,'I-EmEC'!$A:$DD,MATCH(C$1,'I-EmEC'!$A$1:$DD$1,0),FALSE),"")</f>
        <v>46.282527881040892</v>
      </c>
      <c r="D98" s="11">
        <f>_xlfn.IFNA(VLOOKUP($A98,'I-EmEC'!$A:$DD,MATCH(D$1,'I-EmEC'!$A$1:$DD$1,0),FALSE),"")</f>
        <v>41.972920696324948</v>
      </c>
      <c r="E98" s="11">
        <f>_xlfn.IFNA(VLOOKUP($A98,'I-EmEC'!$A:$DD,MATCH(E$1,'I-EmEC'!$A$1:$DD$1,0),FALSE),"")</f>
        <v>41.972920696324948</v>
      </c>
      <c r="F98" s="11">
        <f>_xlfn.IFNA(VLOOKUP($A98,'I-EmEC'!$A:$DD,MATCH(F$1,'I-EmEC'!$A$1:$DD$1,0),FALSE),"")</f>
        <v>59.34291581108829</v>
      </c>
      <c r="G98" s="11">
        <f>_xlfn.IFNA(VLOOKUP($A98,'I-EmEC'!$A:$DD,MATCH(G$1,'I-EmEC'!$A$1:$DD$1,0),FALSE),"")</f>
        <v>15.113871635610767</v>
      </c>
      <c r="H98" s="11">
        <f>_xlfn.IFNA(VLOOKUP($A98,'I-EmEC'!$A:$DD,MATCH(H$1,'I-EmEC'!$A$1:$DD$1,0),FALSE),"")</f>
        <v>15.113871635610767</v>
      </c>
      <c r="I98" s="11" t="str">
        <f>_xlfn.IFNA(VLOOKUP($A98,'I-EmEC'!$A:$DD,MATCH(I$1,'I-EmEC'!$A$1:$DD$1,0),FALSE),"")</f>
        <v/>
      </c>
      <c r="J98" s="11">
        <f>_xlfn.IFNA(VLOOKUP($A98,'I-EmEC'!$A:$DD,MATCH(J$1,'I-EmEC'!$A$1:$DD$1,0),FALSE),"")</f>
        <v>77.618069815195057</v>
      </c>
      <c r="K98" s="11">
        <f>_xlfn.IFNA(VLOOKUP($A98,'I-EmEC'!$A:$DD,MATCH(K$1,'I-EmEC'!$A$1:$DD$1,0),FALSE),"")</f>
        <v>77.618069815195057</v>
      </c>
      <c r="L98" s="11">
        <f>_xlfn.IFNA(VLOOKUP($A98,'I-EmEC'!$A:$DD,MATCH(L$1,'I-EmEC'!$A$1:$DD$1,0),FALSE),"")</f>
        <v>80.898876404494388</v>
      </c>
      <c r="M98" s="11">
        <f>_xlfn.IFNA(VLOOKUP($A98,'I-EmEC'!$A:$DD,MATCH(M$1,'I-EmEC'!$A$1:$DD$1,0),FALSE),"")</f>
        <v>13.609467455621301</v>
      </c>
      <c r="N98" s="11">
        <f>_xlfn.IFNA(VLOOKUP($A98,'I-EmEC'!$A:$DD,MATCH(N$1,'I-EmEC'!$A$1:$DD$1,0),FALSE),"")</f>
        <v>24.761904761904763</v>
      </c>
      <c r="O98" s="11">
        <f>_xlfn.IFNA(VLOOKUP($A98,'I-EmEC'!$A:$DD,MATCH(O$1,'I-EmEC'!$A$1:$DD$1,0),FALSE),"")</f>
        <v>25.494071146245059</v>
      </c>
      <c r="P98" s="9">
        <f>_xlfn.IFNA(VLOOKUP($A98,'I-EmEC'!$A:$DD,MATCH(P$1,'I-EmEC'!$A$1:$DD$1,0),FALSE),"")</f>
        <v>7.8</v>
      </c>
      <c r="Q98" s="10">
        <f>_xlfn.IFNA(VLOOKUP($A98,'I-EmEC'!$A:$DD,MATCH(Q$1,'I-EmEC'!$A$1:$DD$1,0),FALSE),"")</f>
        <v>7.83</v>
      </c>
      <c r="R98" s="10">
        <f>_xlfn.IFNA(VLOOKUP($A98,'I-EmEC'!$A:$DD,MATCH(R$1,'I-EmEC'!$A$1:$DD$1,0),FALSE),"")</f>
        <v>7.82</v>
      </c>
      <c r="S98" s="10">
        <f>_xlfn.IFNA(VLOOKUP($A98,'I-EmEC'!$A:$DD,MATCH(S$1,'I-EmEC'!$A$1:$DD$1,0),FALSE),"")</f>
        <v>7.82</v>
      </c>
      <c r="T98" s="10">
        <f>_xlfn.IFNA(VLOOKUP($A98,'I-EmEC'!$A:$DD,MATCH(T$1,'I-EmEC'!$A$1:$DD$1,0),FALSE),"")</f>
        <v>8.1</v>
      </c>
      <c r="U98" s="10">
        <f>_xlfn.IFNA(VLOOKUP($A98,'I-EmEC'!$A:$DD,MATCH(U$1,'I-EmEC'!$A$1:$DD$1,0),FALSE),"")</f>
        <v>7.47</v>
      </c>
      <c r="V98" s="10">
        <f>_xlfn.IFNA(VLOOKUP($A98,'I-EmEC'!$A:$DD,MATCH(V$1,'I-EmEC'!$A$1:$DD$1,0),FALSE),"")</f>
        <v>7.47</v>
      </c>
      <c r="W98" s="10" t="str">
        <f>_xlfn.IFNA(VLOOKUP($A98,'I-EmEC'!$A:$DD,MATCH(W$1,'I-EmEC'!$A$1:$DD$1,0),FALSE),"")</f>
        <v/>
      </c>
      <c r="X98" s="10">
        <f>_xlfn.IFNA(VLOOKUP($A98,'I-EmEC'!$A:$DD,MATCH(X$1,'I-EmEC'!$A$1:$DD$1,0),FALSE),"")</f>
        <v>9.0399999999999991</v>
      </c>
      <c r="Y98" s="10">
        <f>_xlfn.IFNA(VLOOKUP($A98,'I-EmEC'!$A:$DD,MATCH(Y$1,'I-EmEC'!$A$1:$DD$1,0),FALSE),"")</f>
        <v>9.0399999999999991</v>
      </c>
      <c r="Z98" s="10">
        <f>_xlfn.IFNA(VLOOKUP($A98,'I-EmEC'!$A:$DD,MATCH(Z$1,'I-EmEC'!$A$1:$DD$1,0),FALSE),"")</f>
        <v>8.9</v>
      </c>
      <c r="AA98" s="10">
        <f>_xlfn.IFNA(VLOOKUP($A98,'I-EmEC'!$A:$DD,MATCH(AA$1,'I-EmEC'!$A$1:$DD$1,0),FALSE),"")</f>
        <v>7.33</v>
      </c>
      <c r="AB98" s="10">
        <f>_xlfn.IFNA(VLOOKUP($A98,'I-EmEC'!$A:$DD,MATCH(AB$1,'I-EmEC'!$A$1:$DD$1,0),FALSE),"")</f>
        <v>7.61</v>
      </c>
      <c r="AC98" s="10">
        <f>_xlfn.IFNA(VLOOKUP($A98,'I-EmEC'!$A:$DD,MATCH(AC$1,'I-EmEC'!$A$1:$DD$1,0),FALSE),"")</f>
        <v>7.65</v>
      </c>
      <c r="AD98" s="9">
        <f t="shared" si="63"/>
        <v>9.4223359473022743</v>
      </c>
      <c r="AE98" s="10">
        <f t="shared" si="64"/>
        <v>9.4954170714293493</v>
      </c>
      <c r="AF98" s="10">
        <f t="shared" si="65"/>
        <v>9.4429691907545887</v>
      </c>
      <c r="AG98" s="10">
        <f t="shared" si="66"/>
        <v>9.4429691907545887</v>
      </c>
      <c r="AH98" s="10">
        <f t="shared" si="67"/>
        <v>9.8733688815419143</v>
      </c>
      <c r="AI98" s="10">
        <f t="shared" si="68"/>
        <v>8.6493757293689431</v>
      </c>
      <c r="AJ98" s="10">
        <f t="shared" si="69"/>
        <v>8.6493757293689431</v>
      </c>
      <c r="AK98" s="10" t="str">
        <f t="shared" si="70"/>
        <v/>
      </c>
      <c r="AL98" s="10">
        <f t="shared" si="71"/>
        <v>10.92996283862259</v>
      </c>
      <c r="AM98" s="10">
        <f t="shared" si="72"/>
        <v>10.92996283862259</v>
      </c>
      <c r="AN98" s="10">
        <f t="shared" si="73"/>
        <v>10.807942489786358</v>
      </c>
      <c r="AO98" s="10">
        <f t="shared" si="74"/>
        <v>8.4638411314039192</v>
      </c>
      <c r="AP98" s="10">
        <f t="shared" si="75"/>
        <v>9.0037840489008811</v>
      </c>
      <c r="AQ98" s="10">
        <f t="shared" si="76"/>
        <v>9.0564391934594504</v>
      </c>
      <c r="AR98" s="21">
        <f t="shared" si="77"/>
        <v>9.4223359473022743</v>
      </c>
      <c r="AS98" s="11">
        <f t="shared" si="78"/>
        <v>9.8733688815419143</v>
      </c>
      <c r="AT98" s="11">
        <f t="shared" si="79"/>
        <v>10.92996283862259</v>
      </c>
      <c r="AU98" s="11">
        <f t="shared" si="80"/>
        <v>9.0564391934594504</v>
      </c>
      <c r="AV98" s="12">
        <f t="shared" si="81"/>
        <v>9.4223359473022743</v>
      </c>
      <c r="AW98" s="11">
        <f t="shared" si="82"/>
        <v>9.2116117443577945</v>
      </c>
      <c r="AX98" s="11">
        <f t="shared" si="83"/>
        <v>10.282927324608863</v>
      </c>
      <c r="AY98" s="11">
        <f t="shared" si="84"/>
        <v>9.0301116211801649</v>
      </c>
      <c r="AZ98" s="27">
        <f t="shared" si="85"/>
        <v>0.38866484695086684</v>
      </c>
      <c r="BA98" s="10">
        <f t="shared" si="86"/>
        <v>0.41829887673664617</v>
      </c>
      <c r="BB98" s="10">
        <f t="shared" si="87"/>
        <v>0.39703152382326862</v>
      </c>
      <c r="BC98" s="10">
        <f t="shared" si="88"/>
        <v>0.39703152382326862</v>
      </c>
      <c r="BD98" s="10">
        <f t="shared" si="89"/>
        <v>0.5715564426573585</v>
      </c>
      <c r="BE98" s="10">
        <f t="shared" si="90"/>
        <v>7.5233350171623345E-2</v>
      </c>
      <c r="BF98" s="10">
        <f t="shared" si="91"/>
        <v>7.5233350171623345E-2</v>
      </c>
      <c r="BG98" s="10" t="str">
        <f t="shared" si="92"/>
        <v/>
      </c>
      <c r="BH98" s="10">
        <f t="shared" si="93"/>
        <v>1</v>
      </c>
      <c r="BI98" s="10">
        <f t="shared" si="94"/>
        <v>1</v>
      </c>
      <c r="BJ98" s="10">
        <f t="shared" si="95"/>
        <v>0.95052135972078677</v>
      </c>
      <c r="BK98" s="10">
        <f t="shared" si="96"/>
        <v>0</v>
      </c>
      <c r="BL98" s="10">
        <f t="shared" si="97"/>
        <v>0.21894414858620975</v>
      </c>
      <c r="BM98" s="10">
        <f t="shared" si="98"/>
        <v>0.24029554596633115</v>
      </c>
      <c r="BN98" s="21">
        <f t="shared" si="99"/>
        <v>0.38866484695086684</v>
      </c>
      <c r="BO98" s="11">
        <f t="shared" si="100"/>
        <v>0.5715564426573585</v>
      </c>
      <c r="BP98" s="11">
        <f t="shared" si="101"/>
        <v>1</v>
      </c>
      <c r="BQ98" s="11">
        <f t="shared" si="102"/>
        <v>0.24029554596633115</v>
      </c>
      <c r="BR98" s="12">
        <f t="shared" si="103"/>
        <v>0.38866484695086684</v>
      </c>
      <c r="BS98" s="11">
        <f t="shared" si="104"/>
        <v>0.30321723812942852</v>
      </c>
      <c r="BT98" s="11">
        <f t="shared" si="105"/>
        <v>0.73763033993019667</v>
      </c>
      <c r="BU98" s="11">
        <f t="shared" si="106"/>
        <v>0.22961984727627044</v>
      </c>
    </row>
    <row r="99" spans="1:73" x14ac:dyDescent="0.2">
      <c r="A99" s="84" t="s">
        <v>145</v>
      </c>
      <c r="B99" s="12">
        <f>_xlfn.IFNA(VLOOKUP($A99,'I-EmEC'!$A:$DD,MATCH(B$1,'I-EmEC'!$A$1:$DD$1,0),FALSE),"")</f>
        <v>38.970588235294116</v>
      </c>
      <c r="C99" s="11">
        <f>_xlfn.IFNA(VLOOKUP($A99,'I-EmEC'!$A:$DD,MATCH(C$1,'I-EmEC'!$A$1:$DD$1,0),FALSE),"")</f>
        <v>36.617100371747213</v>
      </c>
      <c r="D99" s="11">
        <f>_xlfn.IFNA(VLOOKUP($A99,'I-EmEC'!$A:$DD,MATCH(D$1,'I-EmEC'!$A$1:$DD$1,0),FALSE),"")</f>
        <v>72.147001934235959</v>
      </c>
      <c r="E99" s="11">
        <f>_xlfn.IFNA(VLOOKUP($A99,'I-EmEC'!$A:$DD,MATCH(E$1,'I-EmEC'!$A$1:$DD$1,0),FALSE),"")</f>
        <v>72.147001934235959</v>
      </c>
      <c r="F99" s="11">
        <f>_xlfn.IFNA(VLOOKUP($A99,'I-EmEC'!$A:$DD,MATCH(F$1,'I-EmEC'!$A$1:$DD$1,0),FALSE),"")</f>
        <v>67.5564681724846</v>
      </c>
      <c r="G99" s="11">
        <f>_xlfn.IFNA(VLOOKUP($A99,'I-EmEC'!$A:$DD,MATCH(G$1,'I-EmEC'!$A$1:$DD$1,0),FALSE),"")</f>
        <v>67.701863354037286</v>
      </c>
      <c r="H99" s="11">
        <f>_xlfn.IFNA(VLOOKUP($A99,'I-EmEC'!$A:$DD,MATCH(H$1,'I-EmEC'!$A$1:$DD$1,0),FALSE),"")</f>
        <v>67.701863354037286</v>
      </c>
      <c r="I99" s="11">
        <f>_xlfn.IFNA(VLOOKUP($A99,'I-EmEC'!$A:$DD,MATCH(I$1,'I-EmEC'!$A$1:$DD$1,0),FALSE),"")</f>
        <v>71.014492753623188</v>
      </c>
      <c r="J99" s="11">
        <f>_xlfn.IFNA(VLOOKUP($A99,'I-EmEC'!$A:$DD,MATCH(J$1,'I-EmEC'!$A$1:$DD$1,0),FALSE),"")</f>
        <v>63.655030800821351</v>
      </c>
      <c r="K99" s="11">
        <f>_xlfn.IFNA(VLOOKUP($A99,'I-EmEC'!$A:$DD,MATCH(K$1,'I-EmEC'!$A$1:$DD$1,0),FALSE),"")</f>
        <v>63.655030800821351</v>
      </c>
      <c r="L99" s="11">
        <f>_xlfn.IFNA(VLOOKUP($A99,'I-EmEC'!$A:$DD,MATCH(L$1,'I-EmEC'!$A$1:$DD$1,0),FALSE),"")</f>
        <v>65.168539325842701</v>
      </c>
      <c r="M99" s="11">
        <f>_xlfn.IFNA(VLOOKUP($A99,'I-EmEC'!$A:$DD,MATCH(M$1,'I-EmEC'!$A$1:$DD$1,0),FALSE),"")</f>
        <v>73.964497041420117</v>
      </c>
      <c r="N99" s="11">
        <f>_xlfn.IFNA(VLOOKUP($A99,'I-EmEC'!$A:$DD,MATCH(N$1,'I-EmEC'!$A$1:$DD$1,0),FALSE),"")</f>
        <v>71.999999999999986</v>
      </c>
      <c r="O99" s="11">
        <f>_xlfn.IFNA(VLOOKUP($A99,'I-EmEC'!$A:$DD,MATCH(O$1,'I-EmEC'!$A$1:$DD$1,0),FALSE),"")</f>
        <v>47.430830039525688</v>
      </c>
      <c r="P99" s="9">
        <f>_xlfn.IFNA(VLOOKUP($A99,'I-EmEC'!$A:$DD,MATCH(P$1,'I-EmEC'!$A$1:$DD$1,0),FALSE),"")</f>
        <v>7.86</v>
      </c>
      <c r="Q99" s="10">
        <f>_xlfn.IFNA(VLOOKUP($A99,'I-EmEC'!$A:$DD,MATCH(Q$1,'I-EmEC'!$A$1:$DD$1,0),FALSE),"")</f>
        <v>7.86</v>
      </c>
      <c r="R99" s="10">
        <f>_xlfn.IFNA(VLOOKUP($A99,'I-EmEC'!$A:$DD,MATCH(R$1,'I-EmEC'!$A$1:$DD$1,0),FALSE),"")</f>
        <v>8.91</v>
      </c>
      <c r="S99" s="10">
        <f>_xlfn.IFNA(VLOOKUP($A99,'I-EmEC'!$A:$DD,MATCH(S$1,'I-EmEC'!$A$1:$DD$1,0),FALSE),"")</f>
        <v>8.91</v>
      </c>
      <c r="T99" s="10">
        <f>_xlfn.IFNA(VLOOKUP($A99,'I-EmEC'!$A:$DD,MATCH(T$1,'I-EmEC'!$A$1:$DD$1,0),FALSE),"")</f>
        <v>9.39</v>
      </c>
      <c r="U99" s="10">
        <f>_xlfn.IFNA(VLOOKUP($A99,'I-EmEC'!$A:$DD,MATCH(U$1,'I-EmEC'!$A$1:$DD$1,0),FALSE),"")</f>
        <v>8.41</v>
      </c>
      <c r="V99" s="10">
        <f>_xlfn.IFNA(VLOOKUP($A99,'I-EmEC'!$A:$DD,MATCH(V$1,'I-EmEC'!$A$1:$DD$1,0),FALSE),"")</f>
        <v>8.41</v>
      </c>
      <c r="W99" s="10">
        <f>_xlfn.IFNA(VLOOKUP($A99,'I-EmEC'!$A:$DD,MATCH(W$1,'I-EmEC'!$A$1:$DD$1,0),FALSE),"")</f>
        <v>8.57</v>
      </c>
      <c r="X99" s="10">
        <f>_xlfn.IFNA(VLOOKUP($A99,'I-EmEC'!$A:$DD,MATCH(X$1,'I-EmEC'!$A$1:$DD$1,0),FALSE),"")</f>
        <v>9.3699999999999992</v>
      </c>
      <c r="Y99" s="10">
        <f>_xlfn.IFNA(VLOOKUP($A99,'I-EmEC'!$A:$DD,MATCH(Y$1,'I-EmEC'!$A$1:$DD$1,0),FALSE),"")</f>
        <v>9.3699999999999992</v>
      </c>
      <c r="Z99" s="10">
        <f>_xlfn.IFNA(VLOOKUP($A99,'I-EmEC'!$A:$DD,MATCH(Z$1,'I-EmEC'!$A$1:$DD$1,0),FALSE),"")</f>
        <v>9.32</v>
      </c>
      <c r="AA99" s="10">
        <f>_xlfn.IFNA(VLOOKUP($A99,'I-EmEC'!$A:$DD,MATCH(AA$1,'I-EmEC'!$A$1:$DD$1,0),FALSE),"")</f>
        <v>9.08</v>
      </c>
      <c r="AB99" s="10">
        <f>_xlfn.IFNA(VLOOKUP($A99,'I-EmEC'!$A:$DD,MATCH(AB$1,'I-EmEC'!$A$1:$DD$1,0),FALSE),"")</f>
        <v>8.68</v>
      </c>
      <c r="AC99" s="10">
        <f>_xlfn.IFNA(VLOOKUP($A99,'I-EmEC'!$A:$DD,MATCH(AC$1,'I-EmEC'!$A$1:$DD$1,0),FALSE),"")</f>
        <v>7.92</v>
      </c>
      <c r="AD99" s="9">
        <f t="shared" si="63"/>
        <v>9.4507369612305734</v>
      </c>
      <c r="AE99" s="10">
        <f t="shared" si="64"/>
        <v>9.4236839504952048</v>
      </c>
      <c r="AF99" s="10">
        <f t="shared" si="65"/>
        <v>10.768218288714747</v>
      </c>
      <c r="AG99" s="10">
        <f t="shared" si="66"/>
        <v>10.768218288714747</v>
      </c>
      <c r="AH99" s="10">
        <f t="shared" si="67"/>
        <v>11.219666936735342</v>
      </c>
      <c r="AI99" s="10">
        <f t="shared" si="68"/>
        <v>10.240600621908774</v>
      </c>
      <c r="AJ99" s="10">
        <f t="shared" si="69"/>
        <v>10.240600621908774</v>
      </c>
      <c r="AK99" s="10">
        <f t="shared" si="70"/>
        <v>10.42134698929126</v>
      </c>
      <c r="AL99" s="10">
        <f t="shared" si="71"/>
        <v>11.173832732619639</v>
      </c>
      <c r="AM99" s="10">
        <f t="shared" si="72"/>
        <v>11.173832732619639</v>
      </c>
      <c r="AN99" s="10">
        <f t="shared" si="73"/>
        <v>11.134037986918026</v>
      </c>
      <c r="AO99" s="10">
        <f t="shared" si="74"/>
        <v>10.949023308394384</v>
      </c>
      <c r="AP99" s="10">
        <f t="shared" si="75"/>
        <v>10.537332496431269</v>
      </c>
      <c r="AQ99" s="10">
        <f t="shared" si="76"/>
        <v>9.5960607248718084</v>
      </c>
      <c r="AR99" s="21">
        <f t="shared" si="77"/>
        <v>9.4507369612305734</v>
      </c>
      <c r="AS99" s="11">
        <f t="shared" si="78"/>
        <v>11.219666936735342</v>
      </c>
      <c r="AT99" s="11">
        <f t="shared" si="79"/>
        <v>11.173832732619639</v>
      </c>
      <c r="AU99" s="11">
        <f t="shared" si="80"/>
        <v>10.537332496431269</v>
      </c>
      <c r="AV99" s="12">
        <f t="shared" si="81"/>
        <v>9.4507369612305734</v>
      </c>
      <c r="AW99" s="11">
        <f t="shared" si="82"/>
        <v>10.609775291212275</v>
      </c>
      <c r="AX99" s="11">
        <f t="shared" si="83"/>
        <v>11.107681690137923</v>
      </c>
      <c r="AY99" s="11">
        <f t="shared" si="84"/>
        <v>10.066696610651539</v>
      </c>
      <c r="AZ99" s="27">
        <f t="shared" si="85"/>
        <v>1.5063066266570627E-2</v>
      </c>
      <c r="BA99" s="10">
        <f t="shared" si="86"/>
        <v>0</v>
      </c>
      <c r="BB99" s="10">
        <f t="shared" si="87"/>
        <v>0.74863422901032295</v>
      </c>
      <c r="BC99" s="10">
        <f t="shared" si="88"/>
        <v>0.74863422901032295</v>
      </c>
      <c r="BD99" s="10">
        <f t="shared" si="89"/>
        <v>1</v>
      </c>
      <c r="BE99" s="10">
        <f t="shared" si="90"/>
        <v>0.45485768945048399</v>
      </c>
      <c r="BF99" s="10">
        <f t="shared" si="91"/>
        <v>0.45485768945048399</v>
      </c>
      <c r="BG99" s="10">
        <f t="shared" si="92"/>
        <v>0.55549693200860872</v>
      </c>
      <c r="BH99" s="10">
        <f t="shared" si="93"/>
        <v>0.97447960004807377</v>
      </c>
      <c r="BI99" s="10">
        <f t="shared" si="94"/>
        <v>0.97447960004807377</v>
      </c>
      <c r="BJ99" s="10">
        <f t="shared" si="95"/>
        <v>0.95232195935409214</v>
      </c>
      <c r="BK99" s="10">
        <f t="shared" si="96"/>
        <v>0.84930612905885816</v>
      </c>
      <c r="BL99" s="10">
        <f t="shared" si="97"/>
        <v>0.62007744754167748</v>
      </c>
      <c r="BM99" s="10">
        <f t="shared" si="98"/>
        <v>9.5979068675629123E-2</v>
      </c>
      <c r="BN99" s="21">
        <f t="shared" si="99"/>
        <v>1.5063066266570627E-2</v>
      </c>
      <c r="BO99" s="11">
        <f t="shared" si="100"/>
        <v>1</v>
      </c>
      <c r="BP99" s="11">
        <f t="shared" si="101"/>
        <v>0.97447960004807377</v>
      </c>
      <c r="BQ99" s="11">
        <f t="shared" si="102"/>
        <v>0.62007744754167748</v>
      </c>
      <c r="BR99" s="12">
        <f t="shared" si="103"/>
        <v>1.5063066266570627E-2</v>
      </c>
      <c r="BS99" s="11">
        <f t="shared" si="104"/>
        <v>0.66041346148837043</v>
      </c>
      <c r="BT99" s="11">
        <f t="shared" si="105"/>
        <v>0.93764682212727446</v>
      </c>
      <c r="BU99" s="11">
        <f t="shared" si="106"/>
        <v>0.3580282581086533</v>
      </c>
    </row>
    <row r="100" spans="1:73" x14ac:dyDescent="0.2">
      <c r="A100" s="84" t="s">
        <v>148</v>
      </c>
      <c r="B100" s="12" t="str">
        <f>_xlfn.IFNA(VLOOKUP($A100,'I-EmEC'!$A:$DD,MATCH(B$1,'I-EmEC'!$A$1:$DD$1,0),FALSE),"")</f>
        <v/>
      </c>
      <c r="C100" s="11" t="str">
        <f>_xlfn.IFNA(VLOOKUP($A100,'I-EmEC'!$A:$DD,MATCH(C$1,'I-EmEC'!$A$1:$DD$1,0),FALSE),"")</f>
        <v/>
      </c>
      <c r="D100" s="11">
        <f>_xlfn.IFNA(VLOOKUP($A100,'I-EmEC'!$A:$DD,MATCH(D$1,'I-EmEC'!$A$1:$DD$1,0),FALSE),"")</f>
        <v>48.16247582205029</v>
      </c>
      <c r="E100" s="11">
        <f>_xlfn.IFNA(VLOOKUP($A100,'I-EmEC'!$A:$DD,MATCH(E$1,'I-EmEC'!$A$1:$DD$1,0),FALSE),"")</f>
        <v>48.16247582205029</v>
      </c>
      <c r="F100" s="11">
        <f>_xlfn.IFNA(VLOOKUP($A100,'I-EmEC'!$A:$DD,MATCH(F$1,'I-EmEC'!$A$1:$DD$1,0),FALSE),"")</f>
        <v>48.6652977412731</v>
      </c>
      <c r="G100" s="11">
        <f>_xlfn.IFNA(VLOOKUP($A100,'I-EmEC'!$A:$DD,MATCH(G$1,'I-EmEC'!$A$1:$DD$1,0),FALSE),"")</f>
        <v>22.77432712215321</v>
      </c>
      <c r="H100" s="11">
        <f>_xlfn.IFNA(VLOOKUP($A100,'I-EmEC'!$A:$DD,MATCH(H$1,'I-EmEC'!$A$1:$DD$1,0),FALSE),"")</f>
        <v>22.77432712215321</v>
      </c>
      <c r="I100" s="11" t="str">
        <f>_xlfn.IFNA(VLOOKUP($A100,'I-EmEC'!$A:$DD,MATCH(I$1,'I-EmEC'!$A$1:$DD$1,0),FALSE),"")</f>
        <v/>
      </c>
      <c r="J100" s="11" t="str">
        <f>_xlfn.IFNA(VLOOKUP($A100,'I-EmEC'!$A:$DD,MATCH(J$1,'I-EmEC'!$A$1:$DD$1,0),FALSE),"")</f>
        <v/>
      </c>
      <c r="K100" s="11" t="str">
        <f>_xlfn.IFNA(VLOOKUP($A100,'I-EmEC'!$A:$DD,MATCH(K$1,'I-EmEC'!$A$1:$DD$1,0),FALSE),"")</f>
        <v/>
      </c>
      <c r="L100" s="11" t="str">
        <f>_xlfn.IFNA(VLOOKUP($A100,'I-EmEC'!$A:$DD,MATCH(L$1,'I-EmEC'!$A$1:$DD$1,0),FALSE),"")</f>
        <v/>
      </c>
      <c r="M100" s="11" t="str">
        <f>_xlfn.IFNA(VLOOKUP($A100,'I-EmEC'!$A:$DD,MATCH(M$1,'I-EmEC'!$A$1:$DD$1,0),FALSE),"")</f>
        <v/>
      </c>
      <c r="N100" s="11" t="str">
        <f>_xlfn.IFNA(VLOOKUP($A100,'I-EmEC'!$A:$DD,MATCH(N$1,'I-EmEC'!$A$1:$DD$1,0),FALSE),"")</f>
        <v/>
      </c>
      <c r="O100" s="11" t="str">
        <f>_xlfn.IFNA(VLOOKUP($A100,'I-EmEC'!$A:$DD,MATCH(O$1,'I-EmEC'!$A$1:$DD$1,0),FALSE),"")</f>
        <v/>
      </c>
      <c r="P100" s="9" t="str">
        <f>_xlfn.IFNA(VLOOKUP($A100,'I-EmEC'!$A:$DD,MATCH(P$1,'I-EmEC'!$A$1:$DD$1,0),FALSE),"")</f>
        <v/>
      </c>
      <c r="Q100" s="10" t="str">
        <f>_xlfn.IFNA(VLOOKUP($A100,'I-EmEC'!$A:$DD,MATCH(Q$1,'I-EmEC'!$A$1:$DD$1,0),FALSE),"")</f>
        <v/>
      </c>
      <c r="R100" s="10">
        <f>_xlfn.IFNA(VLOOKUP($A100,'I-EmEC'!$A:$DD,MATCH(R$1,'I-EmEC'!$A$1:$DD$1,0),FALSE),"")</f>
        <v>6.95</v>
      </c>
      <c r="S100" s="10">
        <f>_xlfn.IFNA(VLOOKUP($A100,'I-EmEC'!$A:$DD,MATCH(S$1,'I-EmEC'!$A$1:$DD$1,0),FALSE),"")</f>
        <v>6.95</v>
      </c>
      <c r="T100" s="10">
        <f>_xlfn.IFNA(VLOOKUP($A100,'I-EmEC'!$A:$DD,MATCH(T$1,'I-EmEC'!$A$1:$DD$1,0),FALSE),"")</f>
        <v>7.07</v>
      </c>
      <c r="U100" s="10">
        <f>_xlfn.IFNA(VLOOKUP($A100,'I-EmEC'!$A:$DD,MATCH(U$1,'I-EmEC'!$A$1:$DD$1,0),FALSE),"")</f>
        <v>6.02</v>
      </c>
      <c r="V100" s="10">
        <f>_xlfn.IFNA(VLOOKUP($A100,'I-EmEC'!$A:$DD,MATCH(V$1,'I-EmEC'!$A$1:$DD$1,0),FALSE),"")</f>
        <v>6.02</v>
      </c>
      <c r="W100" s="10" t="str">
        <f>_xlfn.IFNA(VLOOKUP($A100,'I-EmEC'!$A:$DD,MATCH(W$1,'I-EmEC'!$A$1:$DD$1,0),FALSE),"")</f>
        <v/>
      </c>
      <c r="X100" s="10" t="str">
        <f>_xlfn.IFNA(VLOOKUP($A100,'I-EmEC'!$A:$DD,MATCH(X$1,'I-EmEC'!$A$1:$DD$1,0),FALSE),"")</f>
        <v/>
      </c>
      <c r="Y100" s="10" t="str">
        <f>_xlfn.IFNA(VLOOKUP($A100,'I-EmEC'!$A:$DD,MATCH(Y$1,'I-EmEC'!$A$1:$DD$1,0),FALSE),"")</f>
        <v/>
      </c>
      <c r="Z100" s="10" t="str">
        <f>_xlfn.IFNA(VLOOKUP($A100,'I-EmEC'!$A:$DD,MATCH(Z$1,'I-EmEC'!$A$1:$DD$1,0),FALSE),"")</f>
        <v/>
      </c>
      <c r="AA100" s="10" t="str">
        <f>_xlfn.IFNA(VLOOKUP($A100,'I-EmEC'!$A:$DD,MATCH(AA$1,'I-EmEC'!$A$1:$DD$1,0),FALSE),"")</f>
        <v/>
      </c>
      <c r="AB100" s="10" t="str">
        <f>_xlfn.IFNA(VLOOKUP($A100,'I-EmEC'!$A:$DD,MATCH(AB$1,'I-EmEC'!$A$1:$DD$1,0),FALSE),"")</f>
        <v/>
      </c>
      <c r="AC100" s="10" t="str">
        <f>_xlfn.IFNA(VLOOKUP($A100,'I-EmEC'!$A:$DD,MATCH(AC$1,'I-EmEC'!$A$1:$DD$1,0),FALSE),"")</f>
        <v/>
      </c>
      <c r="AD100" s="9" t="str">
        <f t="shared" si="63"/>
        <v/>
      </c>
      <c r="AE100" s="10" t="str">
        <f t="shared" si="64"/>
        <v/>
      </c>
      <c r="AF100" s="10">
        <f t="shared" si="65"/>
        <v>8.6327088040017941</v>
      </c>
      <c r="AG100" s="10">
        <f t="shared" si="66"/>
        <v>8.6327088040017941</v>
      </c>
      <c r="AH100" s="10">
        <f t="shared" si="67"/>
        <v>8.7572193847954711</v>
      </c>
      <c r="AI100" s="10">
        <f t="shared" si="68"/>
        <v>7.3774455544067132</v>
      </c>
      <c r="AJ100" s="10">
        <f t="shared" si="69"/>
        <v>7.3774455544067132</v>
      </c>
      <c r="AK100" s="10" t="str">
        <f t="shared" si="70"/>
        <v/>
      </c>
      <c r="AL100" s="10" t="str">
        <f t="shared" si="71"/>
        <v/>
      </c>
      <c r="AM100" s="10" t="str">
        <f t="shared" si="72"/>
        <v/>
      </c>
      <c r="AN100" s="10" t="str">
        <f t="shared" si="73"/>
        <v/>
      </c>
      <c r="AO100" s="10" t="str">
        <f t="shared" si="74"/>
        <v/>
      </c>
      <c r="AP100" s="10" t="str">
        <f t="shared" si="75"/>
        <v/>
      </c>
      <c r="AQ100" s="10" t="str">
        <f t="shared" si="76"/>
        <v/>
      </c>
      <c r="AR100" s="21" t="str">
        <f t="shared" si="77"/>
        <v/>
      </c>
      <c r="AS100" s="11">
        <f t="shared" si="78"/>
        <v>8.7572193847954711</v>
      </c>
      <c r="AT100" s="11" t="str">
        <f t="shared" si="79"/>
        <v/>
      </c>
      <c r="AU100" s="11" t="str">
        <f t="shared" si="80"/>
        <v/>
      </c>
      <c r="AV100" s="12" t="str">
        <f t="shared" si="81"/>
        <v/>
      </c>
      <c r="AW100" s="11">
        <f t="shared" si="82"/>
        <v>8.1555056203224972</v>
      </c>
      <c r="AX100" s="11" t="str">
        <f t="shared" si="83"/>
        <v/>
      </c>
      <c r="AY100" s="11" t="str">
        <f t="shared" si="84"/>
        <v/>
      </c>
      <c r="AZ100" s="27" t="str">
        <f t="shared" si="85"/>
        <v/>
      </c>
      <c r="BA100" s="10" t="str">
        <f t="shared" si="86"/>
        <v/>
      </c>
      <c r="BB100" s="10">
        <f t="shared" si="87"/>
        <v>0.90976015195287796</v>
      </c>
      <c r="BC100" s="10">
        <f t="shared" si="88"/>
        <v>0.90976015195287796</v>
      </c>
      <c r="BD100" s="10">
        <f t="shared" si="89"/>
        <v>1</v>
      </c>
      <c r="BE100" s="10">
        <f t="shared" si="90"/>
        <v>0</v>
      </c>
      <c r="BF100" s="10">
        <f t="shared" si="91"/>
        <v>0</v>
      </c>
      <c r="BG100" s="10" t="str">
        <f t="shared" si="92"/>
        <v/>
      </c>
      <c r="BH100" s="10" t="str">
        <f t="shared" si="93"/>
        <v/>
      </c>
      <c r="BI100" s="10" t="str">
        <f t="shared" si="94"/>
        <v/>
      </c>
      <c r="BJ100" s="10" t="str">
        <f t="shared" si="95"/>
        <v/>
      </c>
      <c r="BK100" s="10" t="str">
        <f t="shared" si="96"/>
        <v/>
      </c>
      <c r="BL100" s="10" t="str">
        <f t="shared" si="97"/>
        <v/>
      </c>
      <c r="BM100" s="10" t="str">
        <f t="shared" si="98"/>
        <v/>
      </c>
      <c r="BN100" s="21" t="str">
        <f t="shared" si="99"/>
        <v/>
      </c>
      <c r="BO100" s="11">
        <f t="shared" si="100"/>
        <v>1</v>
      </c>
      <c r="BP100" s="11" t="str">
        <f t="shared" si="101"/>
        <v/>
      </c>
      <c r="BQ100" s="11" t="str">
        <f t="shared" si="102"/>
        <v/>
      </c>
      <c r="BR100" s="12" t="str">
        <f t="shared" si="103"/>
        <v/>
      </c>
      <c r="BS100" s="11">
        <f t="shared" si="104"/>
        <v>0.56390406078115118</v>
      </c>
      <c r="BT100" s="11" t="str">
        <f t="shared" si="105"/>
        <v/>
      </c>
      <c r="BU100" s="11" t="str">
        <f t="shared" si="106"/>
        <v/>
      </c>
    </row>
    <row r="101" spans="1:73" x14ac:dyDescent="0.2">
      <c r="A101" s="84" t="s">
        <v>146</v>
      </c>
      <c r="B101" s="12" t="str">
        <f>_xlfn.IFNA(VLOOKUP($A101,'I-EmEC'!$A:$DD,MATCH(B$1,'I-EmEC'!$A$1:$DD$1,0),FALSE),"")</f>
        <v/>
      </c>
      <c r="C101" s="11" t="str">
        <f>_xlfn.IFNA(VLOOKUP($A101,'I-EmEC'!$A:$DD,MATCH(C$1,'I-EmEC'!$A$1:$DD$1,0),FALSE),"")</f>
        <v/>
      </c>
      <c r="D101" s="11">
        <f>_xlfn.IFNA(VLOOKUP($A101,'I-EmEC'!$A:$DD,MATCH(D$1,'I-EmEC'!$A$1:$DD$1,0),FALSE),"")</f>
        <v>76.789168278529985</v>
      </c>
      <c r="E101" s="11">
        <f>_xlfn.IFNA(VLOOKUP($A101,'I-EmEC'!$A:$DD,MATCH(E$1,'I-EmEC'!$A$1:$DD$1,0),FALSE),"")</f>
        <v>76.789168278529985</v>
      </c>
      <c r="F101" s="11">
        <f>_xlfn.IFNA(VLOOKUP($A101,'I-EmEC'!$A:$DD,MATCH(F$1,'I-EmEC'!$A$1:$DD$1,0),FALSE),"")</f>
        <v>79.466119096509246</v>
      </c>
      <c r="G101" s="11">
        <f>_xlfn.IFNA(VLOOKUP($A101,'I-EmEC'!$A:$DD,MATCH(G$1,'I-EmEC'!$A$1:$DD$1,0),FALSE),"")</f>
        <v>69.772256728778487</v>
      </c>
      <c r="H101" s="11">
        <f>_xlfn.IFNA(VLOOKUP($A101,'I-EmEC'!$A:$DD,MATCH(H$1,'I-EmEC'!$A$1:$DD$1,0),FALSE),"")</f>
        <v>69.772256728778487</v>
      </c>
      <c r="I101" s="11">
        <f>_xlfn.IFNA(VLOOKUP($A101,'I-EmEC'!$A:$DD,MATCH(I$1,'I-EmEC'!$A$1:$DD$1,0),FALSE),"")</f>
        <v>68.115942028985501</v>
      </c>
      <c r="J101" s="11" t="str">
        <f>_xlfn.IFNA(VLOOKUP($A101,'I-EmEC'!$A:$DD,MATCH(J$1,'I-EmEC'!$A$1:$DD$1,0),FALSE),"")</f>
        <v/>
      </c>
      <c r="K101" s="11" t="str">
        <f>_xlfn.IFNA(VLOOKUP($A101,'I-EmEC'!$A:$DD,MATCH(K$1,'I-EmEC'!$A$1:$DD$1,0),FALSE),"")</f>
        <v/>
      </c>
      <c r="L101" s="11" t="str">
        <f>_xlfn.IFNA(VLOOKUP($A101,'I-EmEC'!$A:$DD,MATCH(L$1,'I-EmEC'!$A$1:$DD$1,0),FALSE),"")</f>
        <v/>
      </c>
      <c r="M101" s="11" t="str">
        <f>_xlfn.IFNA(VLOOKUP($A101,'I-EmEC'!$A:$DD,MATCH(M$1,'I-EmEC'!$A$1:$DD$1,0),FALSE),"")</f>
        <v/>
      </c>
      <c r="N101" s="11" t="str">
        <f>_xlfn.IFNA(VLOOKUP($A101,'I-EmEC'!$A:$DD,MATCH(N$1,'I-EmEC'!$A$1:$DD$1,0),FALSE),"")</f>
        <v/>
      </c>
      <c r="O101" s="11" t="str">
        <f>_xlfn.IFNA(VLOOKUP($A101,'I-EmEC'!$A:$DD,MATCH(O$1,'I-EmEC'!$A$1:$DD$1,0),FALSE),"")</f>
        <v/>
      </c>
      <c r="P101" s="9" t="str">
        <f>_xlfn.IFNA(VLOOKUP($A101,'I-EmEC'!$A:$DD,MATCH(P$1,'I-EmEC'!$A$1:$DD$1,0),FALSE),"")</f>
        <v/>
      </c>
      <c r="Q101" s="10" t="str">
        <f>_xlfn.IFNA(VLOOKUP($A101,'I-EmEC'!$A:$DD,MATCH(Q$1,'I-EmEC'!$A$1:$DD$1,0),FALSE),"")</f>
        <v/>
      </c>
      <c r="R101" s="10">
        <f>_xlfn.IFNA(VLOOKUP($A101,'I-EmEC'!$A:$DD,MATCH(R$1,'I-EmEC'!$A$1:$DD$1,0),FALSE),"")</f>
        <v>6.8</v>
      </c>
      <c r="S101" s="10">
        <f>_xlfn.IFNA(VLOOKUP($A101,'I-EmEC'!$A:$DD,MATCH(S$1,'I-EmEC'!$A$1:$DD$1,0),FALSE),"")</f>
        <v>6.8</v>
      </c>
      <c r="T101" s="10">
        <f>_xlfn.IFNA(VLOOKUP($A101,'I-EmEC'!$A:$DD,MATCH(T$1,'I-EmEC'!$A$1:$DD$1,0),FALSE),"")</f>
        <v>7.47</v>
      </c>
      <c r="U101" s="10">
        <f>_xlfn.IFNA(VLOOKUP($A101,'I-EmEC'!$A:$DD,MATCH(U$1,'I-EmEC'!$A$1:$DD$1,0),FALSE),"")</f>
        <v>6.64</v>
      </c>
      <c r="V101" s="10">
        <f>_xlfn.IFNA(VLOOKUP($A101,'I-EmEC'!$A:$DD,MATCH(V$1,'I-EmEC'!$A$1:$DD$1,0),FALSE),"")</f>
        <v>6.64</v>
      </c>
      <c r="W101" s="10">
        <f>_xlfn.IFNA(VLOOKUP($A101,'I-EmEC'!$A:$DD,MATCH(W$1,'I-EmEC'!$A$1:$DD$1,0),FALSE),"")</f>
        <v>6.92</v>
      </c>
      <c r="X101" s="10" t="str">
        <f>_xlfn.IFNA(VLOOKUP($A101,'I-EmEC'!$A:$DD,MATCH(X$1,'I-EmEC'!$A$1:$DD$1,0),FALSE),"")</f>
        <v/>
      </c>
      <c r="Y101" s="10" t="str">
        <f>_xlfn.IFNA(VLOOKUP($A101,'I-EmEC'!$A:$DD,MATCH(Y$1,'I-EmEC'!$A$1:$DD$1,0),FALSE),"")</f>
        <v/>
      </c>
      <c r="Z101" s="10" t="str">
        <f>_xlfn.IFNA(VLOOKUP($A101,'I-EmEC'!$A:$DD,MATCH(Z$1,'I-EmEC'!$A$1:$DD$1,0),FALSE),"")</f>
        <v/>
      </c>
      <c r="AA101" s="10" t="str">
        <f>_xlfn.IFNA(VLOOKUP($A101,'I-EmEC'!$A:$DD,MATCH(AA$1,'I-EmEC'!$A$1:$DD$1,0),FALSE),"")</f>
        <v/>
      </c>
      <c r="AB101" s="10" t="str">
        <f>_xlfn.IFNA(VLOOKUP($A101,'I-EmEC'!$A:$DD,MATCH(AB$1,'I-EmEC'!$A$1:$DD$1,0),FALSE),"")</f>
        <v/>
      </c>
      <c r="AC101" s="10" t="str">
        <f>_xlfn.IFNA(VLOOKUP($A101,'I-EmEC'!$A:$DD,MATCH(AC$1,'I-EmEC'!$A$1:$DD$1,0),FALSE),"")</f>
        <v/>
      </c>
      <c r="AD101" s="9" t="str">
        <f t="shared" si="63"/>
        <v/>
      </c>
      <c r="AE101" s="10" t="str">
        <f t="shared" si="64"/>
        <v/>
      </c>
      <c r="AF101" s="10">
        <f t="shared" si="65"/>
        <v>8.6852999636691735</v>
      </c>
      <c r="AG101" s="10">
        <f t="shared" si="66"/>
        <v>8.6852999636691735</v>
      </c>
      <c r="AH101" s="10">
        <f t="shared" si="67"/>
        <v>9.3701820038042776</v>
      </c>
      <c r="AI101" s="10">
        <f t="shared" si="68"/>
        <v>8.4836827701198274</v>
      </c>
      <c r="AJ101" s="10">
        <f t="shared" si="69"/>
        <v>8.4836827701198274</v>
      </c>
      <c r="AK101" s="10">
        <f t="shared" si="70"/>
        <v>8.7532487671984622</v>
      </c>
      <c r="AL101" s="10" t="str">
        <f t="shared" si="71"/>
        <v/>
      </c>
      <c r="AM101" s="10" t="str">
        <f t="shared" si="72"/>
        <v/>
      </c>
      <c r="AN101" s="10" t="str">
        <f t="shared" si="73"/>
        <v/>
      </c>
      <c r="AO101" s="10" t="str">
        <f t="shared" si="74"/>
        <v/>
      </c>
      <c r="AP101" s="10" t="str">
        <f t="shared" si="75"/>
        <v/>
      </c>
      <c r="AQ101" s="10" t="str">
        <f t="shared" si="76"/>
        <v/>
      </c>
      <c r="AR101" s="21" t="str">
        <f t="shared" si="77"/>
        <v/>
      </c>
      <c r="AS101" s="11">
        <f t="shared" si="78"/>
        <v>9.3701820038042776</v>
      </c>
      <c r="AT101" s="11" t="str">
        <f t="shared" si="79"/>
        <v/>
      </c>
      <c r="AU101" s="11" t="str">
        <f t="shared" si="80"/>
        <v/>
      </c>
      <c r="AV101" s="12" t="str">
        <f t="shared" si="81"/>
        <v/>
      </c>
      <c r="AW101" s="11">
        <f t="shared" si="82"/>
        <v>8.743566039763456</v>
      </c>
      <c r="AX101" s="11" t="str">
        <f t="shared" si="83"/>
        <v/>
      </c>
      <c r="AY101" s="11" t="str">
        <f t="shared" si="84"/>
        <v/>
      </c>
      <c r="AZ101" s="27" t="str">
        <f t="shared" si="85"/>
        <v/>
      </c>
      <c r="BA101" s="10" t="str">
        <f t="shared" si="86"/>
        <v/>
      </c>
      <c r="BB101" s="10">
        <f t="shared" si="87"/>
        <v>0.22743075897695789</v>
      </c>
      <c r="BC101" s="10">
        <f t="shared" si="88"/>
        <v>0.22743075897695789</v>
      </c>
      <c r="BD101" s="10">
        <f t="shared" si="89"/>
        <v>1</v>
      </c>
      <c r="BE101" s="10">
        <f t="shared" si="90"/>
        <v>0</v>
      </c>
      <c r="BF101" s="10">
        <f t="shared" si="91"/>
        <v>0</v>
      </c>
      <c r="BG101" s="10">
        <f t="shared" si="92"/>
        <v>0.30407922177018709</v>
      </c>
      <c r="BH101" s="10" t="str">
        <f t="shared" si="93"/>
        <v/>
      </c>
      <c r="BI101" s="10" t="str">
        <f t="shared" si="94"/>
        <v/>
      </c>
      <c r="BJ101" s="10" t="str">
        <f t="shared" si="95"/>
        <v/>
      </c>
      <c r="BK101" s="10" t="str">
        <f t="shared" si="96"/>
        <v/>
      </c>
      <c r="BL101" s="10" t="str">
        <f t="shared" si="97"/>
        <v/>
      </c>
      <c r="BM101" s="10" t="str">
        <f t="shared" si="98"/>
        <v/>
      </c>
      <c r="BN101" s="21" t="str">
        <f t="shared" si="99"/>
        <v/>
      </c>
      <c r="BO101" s="11">
        <f t="shared" si="100"/>
        <v>1</v>
      </c>
      <c r="BP101" s="11" t="str">
        <f t="shared" si="101"/>
        <v/>
      </c>
      <c r="BQ101" s="11" t="str">
        <f t="shared" si="102"/>
        <v/>
      </c>
      <c r="BR101" s="12" t="str">
        <f t="shared" si="103"/>
        <v/>
      </c>
      <c r="BS101" s="11">
        <f t="shared" si="104"/>
        <v>0.29315678995401712</v>
      </c>
      <c r="BT101" s="11" t="str">
        <f t="shared" si="105"/>
        <v/>
      </c>
      <c r="BU101" s="11" t="str">
        <f t="shared" si="106"/>
        <v/>
      </c>
    </row>
    <row r="102" spans="1:73" x14ac:dyDescent="0.2">
      <c r="A102" s="84" t="s">
        <v>147</v>
      </c>
      <c r="B102" s="12" t="str">
        <f>_xlfn.IFNA(VLOOKUP($A102,'I-EmEC'!$A:$DD,MATCH(B$1,'I-EmEC'!$A$1:$DD$1,0),FALSE),"")</f>
        <v/>
      </c>
      <c r="C102" s="11" t="str">
        <f>_xlfn.IFNA(VLOOKUP($A102,'I-EmEC'!$A:$DD,MATCH(C$1,'I-EmEC'!$A$1:$DD$1,0),FALSE),"")</f>
        <v/>
      </c>
      <c r="D102" s="11">
        <f>_xlfn.IFNA(VLOOKUP($A102,'I-EmEC'!$A:$DD,MATCH(D$1,'I-EmEC'!$A$1:$DD$1,0),FALSE),"")</f>
        <v>71.566731141199227</v>
      </c>
      <c r="E102" s="11">
        <f>_xlfn.IFNA(VLOOKUP($A102,'I-EmEC'!$A:$DD,MATCH(E$1,'I-EmEC'!$A$1:$DD$1,0),FALSE),"")</f>
        <v>71.566731141199227</v>
      </c>
      <c r="F102" s="11">
        <f>_xlfn.IFNA(VLOOKUP($A102,'I-EmEC'!$A:$DD,MATCH(F$1,'I-EmEC'!$A$1:$DD$1,0),FALSE),"")</f>
        <v>71.252566735112936</v>
      </c>
      <c r="G102" s="11">
        <f>_xlfn.IFNA(VLOOKUP($A102,'I-EmEC'!$A:$DD,MATCH(G$1,'I-EmEC'!$A$1:$DD$1,0),FALSE),"")</f>
        <v>65.838509316770185</v>
      </c>
      <c r="H102" s="11">
        <f>_xlfn.IFNA(VLOOKUP($A102,'I-EmEC'!$A:$DD,MATCH(H$1,'I-EmEC'!$A$1:$DD$1,0),FALSE),"")</f>
        <v>65.838509316770185</v>
      </c>
      <c r="I102" s="11">
        <f>_xlfn.IFNA(VLOOKUP($A102,'I-EmEC'!$A:$DD,MATCH(I$1,'I-EmEC'!$A$1:$DD$1,0),FALSE),"")</f>
        <v>69.275362318840578</v>
      </c>
      <c r="J102" s="11" t="str">
        <f>_xlfn.IFNA(VLOOKUP($A102,'I-EmEC'!$A:$DD,MATCH(J$1,'I-EmEC'!$A$1:$DD$1,0),FALSE),"")</f>
        <v/>
      </c>
      <c r="K102" s="11" t="str">
        <f>_xlfn.IFNA(VLOOKUP($A102,'I-EmEC'!$A:$DD,MATCH(K$1,'I-EmEC'!$A$1:$DD$1,0),FALSE),"")</f>
        <v/>
      </c>
      <c r="L102" s="11" t="str">
        <f>_xlfn.IFNA(VLOOKUP($A102,'I-EmEC'!$A:$DD,MATCH(L$1,'I-EmEC'!$A$1:$DD$1,0),FALSE),"")</f>
        <v/>
      </c>
      <c r="M102" s="11" t="str">
        <f>_xlfn.IFNA(VLOOKUP($A102,'I-EmEC'!$A:$DD,MATCH(M$1,'I-EmEC'!$A$1:$DD$1,0),FALSE),"")</f>
        <v/>
      </c>
      <c r="N102" s="11" t="str">
        <f>_xlfn.IFNA(VLOOKUP($A102,'I-EmEC'!$A:$DD,MATCH(N$1,'I-EmEC'!$A$1:$DD$1,0),FALSE),"")</f>
        <v/>
      </c>
      <c r="O102" s="11" t="str">
        <f>_xlfn.IFNA(VLOOKUP($A102,'I-EmEC'!$A:$DD,MATCH(O$1,'I-EmEC'!$A$1:$DD$1,0),FALSE),"")</f>
        <v/>
      </c>
      <c r="P102" s="9" t="str">
        <f>_xlfn.IFNA(VLOOKUP($A102,'I-EmEC'!$A:$DD,MATCH(P$1,'I-EmEC'!$A$1:$DD$1,0),FALSE),"")</f>
        <v/>
      </c>
      <c r="Q102" s="10" t="str">
        <f>_xlfn.IFNA(VLOOKUP($A102,'I-EmEC'!$A:$DD,MATCH(Q$1,'I-EmEC'!$A$1:$DD$1,0),FALSE),"")</f>
        <v/>
      </c>
      <c r="R102" s="10">
        <f>_xlfn.IFNA(VLOOKUP($A102,'I-EmEC'!$A:$DD,MATCH(R$1,'I-EmEC'!$A$1:$DD$1,0),FALSE),"")</f>
        <v>7.85</v>
      </c>
      <c r="S102" s="10">
        <f>_xlfn.IFNA(VLOOKUP($A102,'I-EmEC'!$A:$DD,MATCH(S$1,'I-EmEC'!$A$1:$DD$1,0),FALSE),"")</f>
        <v>7.85</v>
      </c>
      <c r="T102" s="10">
        <f>_xlfn.IFNA(VLOOKUP($A102,'I-EmEC'!$A:$DD,MATCH(T$1,'I-EmEC'!$A$1:$DD$1,0),FALSE),"")</f>
        <v>8.0299999999999994</v>
      </c>
      <c r="U102" s="10">
        <f>_xlfn.IFNA(VLOOKUP($A102,'I-EmEC'!$A:$DD,MATCH(U$1,'I-EmEC'!$A$1:$DD$1,0),FALSE),"")</f>
        <v>7.8</v>
      </c>
      <c r="V102" s="10">
        <f>_xlfn.IFNA(VLOOKUP($A102,'I-EmEC'!$A:$DD,MATCH(V$1,'I-EmEC'!$A$1:$DD$1,0),FALSE),"")</f>
        <v>7.8</v>
      </c>
      <c r="W102" s="10">
        <f>_xlfn.IFNA(VLOOKUP($A102,'I-EmEC'!$A:$DD,MATCH(W$1,'I-EmEC'!$A$1:$DD$1,0),FALSE),"")</f>
        <v>7.94</v>
      </c>
      <c r="X102" s="10" t="str">
        <f>_xlfn.IFNA(VLOOKUP($A102,'I-EmEC'!$A:$DD,MATCH(X$1,'I-EmEC'!$A$1:$DD$1,0),FALSE),"")</f>
        <v/>
      </c>
      <c r="Y102" s="10" t="str">
        <f>_xlfn.IFNA(VLOOKUP($A102,'I-EmEC'!$A:$DD,MATCH(Y$1,'I-EmEC'!$A$1:$DD$1,0),FALSE),"")</f>
        <v/>
      </c>
      <c r="Z102" s="10" t="str">
        <f>_xlfn.IFNA(VLOOKUP($A102,'I-EmEC'!$A:$DD,MATCH(Z$1,'I-EmEC'!$A$1:$DD$1,0),FALSE),"")</f>
        <v/>
      </c>
      <c r="AA102" s="10" t="str">
        <f>_xlfn.IFNA(VLOOKUP($A102,'I-EmEC'!$A:$DD,MATCH(AA$1,'I-EmEC'!$A$1:$DD$1,0),FALSE),"")</f>
        <v/>
      </c>
      <c r="AB102" s="10" t="str">
        <f>_xlfn.IFNA(VLOOKUP($A102,'I-EmEC'!$A:$DD,MATCH(AB$1,'I-EmEC'!$A$1:$DD$1,0),FALSE),"")</f>
        <v/>
      </c>
      <c r="AC102" s="10" t="str">
        <f>_xlfn.IFNA(VLOOKUP($A102,'I-EmEC'!$A:$DD,MATCH(AC$1,'I-EmEC'!$A$1:$DD$1,0),FALSE),"")</f>
        <v/>
      </c>
      <c r="AD102" s="9" t="str">
        <f t="shared" si="63"/>
        <v/>
      </c>
      <c r="AE102" s="10" t="str">
        <f t="shared" si="64"/>
        <v/>
      </c>
      <c r="AF102" s="10">
        <f t="shared" si="65"/>
        <v>9.7047111809730531</v>
      </c>
      <c r="AG102" s="10">
        <f t="shared" si="66"/>
        <v>9.7047111809730531</v>
      </c>
      <c r="AH102" s="10">
        <f t="shared" si="67"/>
        <v>9.8828005135762407</v>
      </c>
      <c r="AI102" s="10">
        <f t="shared" si="68"/>
        <v>9.6184799892329202</v>
      </c>
      <c r="AJ102" s="10">
        <f t="shared" si="69"/>
        <v>9.6184799892329202</v>
      </c>
      <c r="AK102" s="10">
        <f t="shared" si="70"/>
        <v>9.7805788058748639</v>
      </c>
      <c r="AL102" s="10" t="str">
        <f t="shared" si="71"/>
        <v/>
      </c>
      <c r="AM102" s="10" t="str">
        <f t="shared" si="72"/>
        <v/>
      </c>
      <c r="AN102" s="10" t="str">
        <f t="shared" si="73"/>
        <v/>
      </c>
      <c r="AO102" s="10" t="str">
        <f t="shared" si="74"/>
        <v/>
      </c>
      <c r="AP102" s="10" t="str">
        <f t="shared" si="75"/>
        <v/>
      </c>
      <c r="AQ102" s="10" t="str">
        <f t="shared" si="76"/>
        <v/>
      </c>
      <c r="AR102" s="21" t="str">
        <f t="shared" si="77"/>
        <v/>
      </c>
      <c r="AS102" s="11">
        <f t="shared" si="78"/>
        <v>9.8828005135762407</v>
      </c>
      <c r="AT102" s="11" t="str">
        <f t="shared" si="79"/>
        <v/>
      </c>
      <c r="AU102" s="11" t="str">
        <f t="shared" si="80"/>
        <v/>
      </c>
      <c r="AV102" s="12" t="str">
        <f t="shared" si="81"/>
        <v/>
      </c>
      <c r="AW102" s="11">
        <f t="shared" si="82"/>
        <v>9.7182936099771755</v>
      </c>
      <c r="AX102" s="11" t="str">
        <f t="shared" si="83"/>
        <v/>
      </c>
      <c r="AY102" s="11" t="str">
        <f t="shared" si="84"/>
        <v/>
      </c>
      <c r="AZ102" s="27" t="str">
        <f t="shared" si="85"/>
        <v/>
      </c>
      <c r="BA102" s="10" t="str">
        <f t="shared" si="86"/>
        <v/>
      </c>
      <c r="BB102" s="10">
        <f t="shared" si="87"/>
        <v>0.32623721504172309</v>
      </c>
      <c r="BC102" s="10">
        <f t="shared" si="88"/>
        <v>0.32623721504172309</v>
      </c>
      <c r="BD102" s="10">
        <f t="shared" si="89"/>
        <v>1</v>
      </c>
      <c r="BE102" s="10">
        <f t="shared" si="90"/>
        <v>0</v>
      </c>
      <c r="BF102" s="10">
        <f t="shared" si="91"/>
        <v>0</v>
      </c>
      <c r="BG102" s="10">
        <f t="shared" si="92"/>
        <v>0.61326609821413991</v>
      </c>
      <c r="BH102" s="10" t="str">
        <f t="shared" si="93"/>
        <v/>
      </c>
      <c r="BI102" s="10" t="str">
        <f t="shared" si="94"/>
        <v/>
      </c>
      <c r="BJ102" s="10" t="str">
        <f t="shared" si="95"/>
        <v/>
      </c>
      <c r="BK102" s="10" t="str">
        <f t="shared" si="96"/>
        <v/>
      </c>
      <c r="BL102" s="10" t="str">
        <f t="shared" si="97"/>
        <v/>
      </c>
      <c r="BM102" s="10" t="str">
        <f t="shared" si="98"/>
        <v/>
      </c>
      <c r="BN102" s="21" t="str">
        <f t="shared" si="99"/>
        <v/>
      </c>
      <c r="BO102" s="11">
        <f t="shared" si="100"/>
        <v>1</v>
      </c>
      <c r="BP102" s="11" t="str">
        <f t="shared" si="101"/>
        <v/>
      </c>
      <c r="BQ102" s="11" t="str">
        <f t="shared" si="102"/>
        <v/>
      </c>
      <c r="BR102" s="12" t="str">
        <f t="shared" si="103"/>
        <v/>
      </c>
      <c r="BS102" s="11">
        <f t="shared" si="104"/>
        <v>0.37762342138293103</v>
      </c>
      <c r="BT102" s="11" t="str">
        <f t="shared" si="105"/>
        <v/>
      </c>
      <c r="BU102" s="11" t="str">
        <f t="shared" si="106"/>
        <v/>
      </c>
    </row>
    <row r="103" spans="1:73" x14ac:dyDescent="0.2">
      <c r="A103" s="84" t="s">
        <v>149</v>
      </c>
      <c r="B103" s="12">
        <f>_xlfn.IFNA(VLOOKUP($A103,'I-EmEC'!$A:$DD,MATCH(B$1,'I-EmEC'!$A$1:$DD$1,0),FALSE),"")</f>
        <v>22.242647058823529</v>
      </c>
      <c r="C103" s="11">
        <f>_xlfn.IFNA(VLOOKUP($A103,'I-EmEC'!$A:$DD,MATCH(C$1,'I-EmEC'!$A$1:$DD$1,0),FALSE),"")</f>
        <v>18.959107806691449</v>
      </c>
      <c r="D103" s="11">
        <f>_xlfn.IFNA(VLOOKUP($A103,'I-EmEC'!$A:$DD,MATCH(D$1,'I-EmEC'!$A$1:$DD$1,0),FALSE),"")</f>
        <v>50.096711798839458</v>
      </c>
      <c r="E103" s="11">
        <f>_xlfn.IFNA(VLOOKUP($A103,'I-EmEC'!$A:$DD,MATCH(E$1,'I-EmEC'!$A$1:$DD$1,0),FALSE),"")</f>
        <v>50.096711798839458</v>
      </c>
      <c r="F103" s="11">
        <f>_xlfn.IFNA(VLOOKUP($A103,'I-EmEC'!$A:$DD,MATCH(F$1,'I-EmEC'!$A$1:$DD$1,0),FALSE),"")</f>
        <v>55.441478439425047</v>
      </c>
      <c r="G103" s="11">
        <f>_xlfn.IFNA(VLOOKUP($A103,'I-EmEC'!$A:$DD,MATCH(G$1,'I-EmEC'!$A$1:$DD$1,0),FALSE),"")</f>
        <v>37.267080745341616</v>
      </c>
      <c r="H103" s="11">
        <f>_xlfn.IFNA(VLOOKUP($A103,'I-EmEC'!$A:$DD,MATCH(H$1,'I-EmEC'!$A$1:$DD$1,0),FALSE),"")</f>
        <v>37.267080745341616</v>
      </c>
      <c r="I103" s="11">
        <f>_xlfn.IFNA(VLOOKUP($A103,'I-EmEC'!$A:$DD,MATCH(I$1,'I-EmEC'!$A$1:$DD$1,0),FALSE),"")</f>
        <v>35.362318840579711</v>
      </c>
      <c r="J103" s="11">
        <f>_xlfn.IFNA(VLOOKUP($A103,'I-EmEC'!$A:$DD,MATCH(J$1,'I-EmEC'!$A$1:$DD$1,0),FALSE),"")</f>
        <v>76.796714579055433</v>
      </c>
      <c r="K103" s="11">
        <f>_xlfn.IFNA(VLOOKUP($A103,'I-EmEC'!$A:$DD,MATCH(K$1,'I-EmEC'!$A$1:$DD$1,0),FALSE),"")</f>
        <v>76.796714579055433</v>
      </c>
      <c r="L103" s="11">
        <f>_xlfn.IFNA(VLOOKUP($A103,'I-EmEC'!$A:$DD,MATCH(L$1,'I-EmEC'!$A$1:$DD$1,0),FALSE),"")</f>
        <v>83.82022471910112</v>
      </c>
      <c r="M103" s="11">
        <f>_xlfn.IFNA(VLOOKUP($A103,'I-EmEC'!$A:$DD,MATCH(M$1,'I-EmEC'!$A$1:$DD$1,0),FALSE),"")</f>
        <v>17.159763313609464</v>
      </c>
      <c r="N103" s="11">
        <f>_xlfn.IFNA(VLOOKUP($A103,'I-EmEC'!$A:$DD,MATCH(N$1,'I-EmEC'!$A$1:$DD$1,0),FALSE),"")</f>
        <v>35.428571428571431</v>
      </c>
      <c r="O103" s="11">
        <f>_xlfn.IFNA(VLOOKUP($A103,'I-EmEC'!$A:$DD,MATCH(O$1,'I-EmEC'!$A$1:$DD$1,0),FALSE),"")</f>
        <v>26.877470355731223</v>
      </c>
      <c r="P103" s="9">
        <f>_xlfn.IFNA(VLOOKUP($A103,'I-EmEC'!$A:$DD,MATCH(P$1,'I-EmEC'!$A$1:$DD$1,0),FALSE),"")</f>
        <v>8.14</v>
      </c>
      <c r="Q103" s="10">
        <f>_xlfn.IFNA(VLOOKUP($A103,'I-EmEC'!$A:$DD,MATCH(Q$1,'I-EmEC'!$A$1:$DD$1,0),FALSE),"")</f>
        <v>8.0399999999999991</v>
      </c>
      <c r="R103" s="10">
        <f>_xlfn.IFNA(VLOOKUP($A103,'I-EmEC'!$A:$DD,MATCH(R$1,'I-EmEC'!$A$1:$DD$1,0),FALSE),"")</f>
        <v>9.0299999999999994</v>
      </c>
      <c r="S103" s="10">
        <f>_xlfn.IFNA(VLOOKUP($A103,'I-EmEC'!$A:$DD,MATCH(S$1,'I-EmEC'!$A$1:$DD$1,0),FALSE),"")</f>
        <v>9.0299999999999994</v>
      </c>
      <c r="T103" s="10">
        <f>_xlfn.IFNA(VLOOKUP($A103,'I-EmEC'!$A:$DD,MATCH(T$1,'I-EmEC'!$A$1:$DD$1,0),FALSE),"")</f>
        <v>9.16</v>
      </c>
      <c r="U103" s="10">
        <f>_xlfn.IFNA(VLOOKUP($A103,'I-EmEC'!$A:$DD,MATCH(U$1,'I-EmEC'!$A$1:$DD$1,0),FALSE),"")</f>
        <v>8.65</v>
      </c>
      <c r="V103" s="10">
        <f>_xlfn.IFNA(VLOOKUP($A103,'I-EmEC'!$A:$DD,MATCH(V$1,'I-EmEC'!$A$1:$DD$1,0),FALSE),"")</f>
        <v>8.65</v>
      </c>
      <c r="W103" s="10">
        <f>_xlfn.IFNA(VLOOKUP($A103,'I-EmEC'!$A:$DD,MATCH(W$1,'I-EmEC'!$A$1:$DD$1,0),FALSE),"")</f>
        <v>8.94</v>
      </c>
      <c r="X103" s="10">
        <f>_xlfn.IFNA(VLOOKUP($A103,'I-EmEC'!$A:$DD,MATCH(X$1,'I-EmEC'!$A$1:$DD$1,0),FALSE),"")</f>
        <v>9.7200000000000006</v>
      </c>
      <c r="Y103" s="10">
        <f>_xlfn.IFNA(VLOOKUP($A103,'I-EmEC'!$A:$DD,MATCH(Y$1,'I-EmEC'!$A$1:$DD$1,0),FALSE),"")</f>
        <v>9.7200000000000006</v>
      </c>
      <c r="Z103" s="10">
        <f>_xlfn.IFNA(VLOOKUP($A103,'I-EmEC'!$A:$DD,MATCH(Z$1,'I-EmEC'!$A$1:$DD$1,0),FALSE),"")</f>
        <v>9.61</v>
      </c>
      <c r="AA103" s="10">
        <f>_xlfn.IFNA(VLOOKUP($A103,'I-EmEC'!$A:$DD,MATCH(AA$1,'I-EmEC'!$A$1:$DD$1,0),FALSE),"")</f>
        <v>7.9</v>
      </c>
      <c r="AB103" s="10">
        <f>_xlfn.IFNA(VLOOKUP($A103,'I-EmEC'!$A:$DD,MATCH(AB$1,'I-EmEC'!$A$1:$DD$1,0),FALSE),"")</f>
        <v>8.65</v>
      </c>
      <c r="AC103" s="10">
        <f>_xlfn.IFNA(VLOOKUP($A103,'I-EmEC'!$A:$DD,MATCH(AC$1,'I-EmEC'!$A$1:$DD$1,0),FALSE),"")</f>
        <v>8.6</v>
      </c>
      <c r="AD103" s="9">
        <f t="shared" si="63"/>
        <v>9.4871864706182727</v>
      </c>
      <c r="AE103" s="10">
        <f t="shared" si="64"/>
        <v>9.3178178960955282</v>
      </c>
      <c r="AF103" s="10">
        <f t="shared" si="65"/>
        <v>10.72980922098731</v>
      </c>
      <c r="AG103" s="10">
        <f t="shared" si="66"/>
        <v>10.72980922098731</v>
      </c>
      <c r="AH103" s="10">
        <f t="shared" si="67"/>
        <v>10.903834802944354</v>
      </c>
      <c r="AI103" s="10">
        <f t="shared" si="68"/>
        <v>10.221325374351794</v>
      </c>
      <c r="AJ103" s="10">
        <f t="shared" si="69"/>
        <v>10.221325374351794</v>
      </c>
      <c r="AK103" s="10">
        <f t="shared" si="70"/>
        <v>10.488540735601473</v>
      </c>
      <c r="AL103" s="10">
        <f t="shared" si="71"/>
        <v>11.605342640985848</v>
      </c>
      <c r="AM103" s="10">
        <f t="shared" si="72"/>
        <v>11.605342640985848</v>
      </c>
      <c r="AN103" s="10">
        <f t="shared" si="73"/>
        <v>11.533348820827756</v>
      </c>
      <c r="AO103" s="10">
        <f t="shared" si="74"/>
        <v>9.1345112932852839</v>
      </c>
      <c r="AP103" s="10">
        <f t="shared" si="75"/>
        <v>10.19935364081196</v>
      </c>
      <c r="AQ103" s="10">
        <f t="shared" si="76"/>
        <v>10.029388391530418</v>
      </c>
      <c r="AR103" s="21">
        <f t="shared" si="77"/>
        <v>9.4871864706182727</v>
      </c>
      <c r="AS103" s="11">
        <f t="shared" si="78"/>
        <v>10.903834802944354</v>
      </c>
      <c r="AT103" s="11">
        <f t="shared" si="79"/>
        <v>11.605342640985848</v>
      </c>
      <c r="AU103" s="11">
        <f t="shared" si="80"/>
        <v>10.19935364081196</v>
      </c>
      <c r="AV103" s="12">
        <f t="shared" si="81"/>
        <v>9.4871864706182727</v>
      </c>
      <c r="AW103" s="11">
        <f t="shared" si="82"/>
        <v>10.549107454870672</v>
      </c>
      <c r="AX103" s="11">
        <f t="shared" si="83"/>
        <v>10.969636349021185</v>
      </c>
      <c r="AY103" s="11">
        <f t="shared" si="84"/>
        <v>10.114371016171189</v>
      </c>
      <c r="AZ103" s="27">
        <f t="shared" si="85"/>
        <v>0.14273543099621097</v>
      </c>
      <c r="BA103" s="10">
        <f t="shared" si="86"/>
        <v>7.4188229391227142E-2</v>
      </c>
      <c r="BB103" s="10">
        <f t="shared" si="87"/>
        <v>0.64565229398868607</v>
      </c>
      <c r="BC103" s="10">
        <f t="shared" si="88"/>
        <v>0.64565229398868607</v>
      </c>
      <c r="BD103" s="10">
        <f t="shared" si="89"/>
        <v>0.71608428932458723</v>
      </c>
      <c r="BE103" s="10">
        <f t="shared" si="90"/>
        <v>0.43985765441981095</v>
      </c>
      <c r="BF103" s="10">
        <f t="shared" si="91"/>
        <v>0.43985765441981095</v>
      </c>
      <c r="BG103" s="10">
        <f t="shared" si="92"/>
        <v>0.54800561097635958</v>
      </c>
      <c r="BH103" s="10">
        <f t="shared" si="93"/>
        <v>1</v>
      </c>
      <c r="BI103" s="10">
        <f t="shared" si="94"/>
        <v>1</v>
      </c>
      <c r="BJ103" s="10">
        <f t="shared" si="95"/>
        <v>0.97086251142754387</v>
      </c>
      <c r="BK103" s="10">
        <f t="shared" si="96"/>
        <v>0</v>
      </c>
      <c r="BL103" s="10">
        <f t="shared" si="97"/>
        <v>0.43096520874144378</v>
      </c>
      <c r="BM103" s="10">
        <f t="shared" si="98"/>
        <v>0.3621765196875682</v>
      </c>
      <c r="BN103" s="21">
        <f t="shared" si="99"/>
        <v>0.14273543099621097</v>
      </c>
      <c r="BO103" s="11">
        <f t="shared" si="100"/>
        <v>0.71608428932458723</v>
      </c>
      <c r="BP103" s="11">
        <f t="shared" si="101"/>
        <v>1</v>
      </c>
      <c r="BQ103" s="11">
        <f t="shared" si="102"/>
        <v>0.43096520874144378</v>
      </c>
      <c r="BR103" s="12">
        <f t="shared" si="103"/>
        <v>0.14273543099621097</v>
      </c>
      <c r="BS103" s="11">
        <f t="shared" si="104"/>
        <v>0.57251829951965683</v>
      </c>
      <c r="BT103" s="11">
        <f t="shared" si="105"/>
        <v>0.74271562785688594</v>
      </c>
      <c r="BU103" s="11">
        <f t="shared" si="106"/>
        <v>0.39657086421450599</v>
      </c>
    </row>
    <row r="104" spans="1:73" x14ac:dyDescent="0.2">
      <c r="A104" s="84" t="s">
        <v>150</v>
      </c>
      <c r="B104" s="12" t="str">
        <f>_xlfn.IFNA(VLOOKUP($A104,'I-EmEC'!$A:$DD,MATCH(B$1,'I-EmEC'!$A$1:$DD$1,0),FALSE),"")</f>
        <v/>
      </c>
      <c r="C104" s="11" t="str">
        <f>_xlfn.IFNA(VLOOKUP($A104,'I-EmEC'!$A:$DD,MATCH(C$1,'I-EmEC'!$A$1:$DD$1,0),FALSE),"")</f>
        <v/>
      </c>
      <c r="D104" s="11">
        <f>_xlfn.IFNA(VLOOKUP($A104,'I-EmEC'!$A:$DD,MATCH(D$1,'I-EmEC'!$A$1:$DD$1,0),FALSE),"")</f>
        <v>37.911025145067704</v>
      </c>
      <c r="E104" s="11">
        <f>_xlfn.IFNA(VLOOKUP($A104,'I-EmEC'!$A:$DD,MATCH(E$1,'I-EmEC'!$A$1:$DD$1,0),FALSE),"")</f>
        <v>37.911025145067704</v>
      </c>
      <c r="F104" s="11">
        <f>_xlfn.IFNA(VLOOKUP($A104,'I-EmEC'!$A:$DD,MATCH(F$1,'I-EmEC'!$A$1:$DD$1,0),FALSE),"")</f>
        <v>38.809034907597528</v>
      </c>
      <c r="G104" s="11">
        <f>_xlfn.IFNA(VLOOKUP($A104,'I-EmEC'!$A:$DD,MATCH(G$1,'I-EmEC'!$A$1:$DD$1,0),FALSE),"")</f>
        <v>23.188405797101449</v>
      </c>
      <c r="H104" s="11">
        <f>_xlfn.IFNA(VLOOKUP($A104,'I-EmEC'!$A:$DD,MATCH(H$1,'I-EmEC'!$A$1:$DD$1,0),FALSE),"")</f>
        <v>23.188405797101449</v>
      </c>
      <c r="I104" s="11" t="str">
        <f>_xlfn.IFNA(VLOOKUP($A104,'I-EmEC'!$A:$DD,MATCH(I$1,'I-EmEC'!$A$1:$DD$1,0),FALSE),"")</f>
        <v/>
      </c>
      <c r="J104" s="11" t="str">
        <f>_xlfn.IFNA(VLOOKUP($A104,'I-EmEC'!$A:$DD,MATCH(J$1,'I-EmEC'!$A$1:$DD$1,0),FALSE),"")</f>
        <v/>
      </c>
      <c r="K104" s="11" t="str">
        <f>_xlfn.IFNA(VLOOKUP($A104,'I-EmEC'!$A:$DD,MATCH(K$1,'I-EmEC'!$A$1:$DD$1,0),FALSE),"")</f>
        <v/>
      </c>
      <c r="L104" s="11">
        <f>_xlfn.IFNA(VLOOKUP($A104,'I-EmEC'!$A:$DD,MATCH(L$1,'I-EmEC'!$A$1:$DD$1,0),FALSE),"")</f>
        <v>37.528089887640448</v>
      </c>
      <c r="M104" s="11">
        <f>_xlfn.IFNA(VLOOKUP($A104,'I-EmEC'!$A:$DD,MATCH(M$1,'I-EmEC'!$A$1:$DD$1,0),FALSE),"")</f>
        <v>12.426035502958579</v>
      </c>
      <c r="N104" s="11">
        <f>_xlfn.IFNA(VLOOKUP($A104,'I-EmEC'!$A:$DD,MATCH(N$1,'I-EmEC'!$A$1:$DD$1,0),FALSE),"")</f>
        <v>17.333333333333332</v>
      </c>
      <c r="O104" s="11" t="str">
        <f>_xlfn.IFNA(VLOOKUP($A104,'I-EmEC'!$A:$DD,MATCH(O$1,'I-EmEC'!$A$1:$DD$1,0),FALSE),"")</f>
        <v/>
      </c>
      <c r="P104" s="9" t="str">
        <f>_xlfn.IFNA(VLOOKUP($A104,'I-EmEC'!$A:$DD,MATCH(P$1,'I-EmEC'!$A$1:$DD$1,0),FALSE),"")</f>
        <v/>
      </c>
      <c r="Q104" s="10" t="str">
        <f>_xlfn.IFNA(VLOOKUP($A104,'I-EmEC'!$A:$DD,MATCH(Q$1,'I-EmEC'!$A$1:$DD$1,0),FALSE),"")</f>
        <v/>
      </c>
      <c r="R104" s="10">
        <f>_xlfn.IFNA(VLOOKUP($A104,'I-EmEC'!$A:$DD,MATCH(R$1,'I-EmEC'!$A$1:$DD$1,0),FALSE),"")</f>
        <v>8.42</v>
      </c>
      <c r="S104" s="10">
        <f>_xlfn.IFNA(VLOOKUP($A104,'I-EmEC'!$A:$DD,MATCH(S$1,'I-EmEC'!$A$1:$DD$1,0),FALSE),"")</f>
        <v>8.42</v>
      </c>
      <c r="T104" s="10">
        <f>_xlfn.IFNA(VLOOKUP($A104,'I-EmEC'!$A:$DD,MATCH(T$1,'I-EmEC'!$A$1:$DD$1,0),FALSE),"")</f>
        <v>8.8000000000000007</v>
      </c>
      <c r="U104" s="10">
        <f>_xlfn.IFNA(VLOOKUP($A104,'I-EmEC'!$A:$DD,MATCH(U$1,'I-EmEC'!$A$1:$DD$1,0),FALSE),"")</f>
        <v>7.79</v>
      </c>
      <c r="V104" s="10">
        <f>_xlfn.IFNA(VLOOKUP($A104,'I-EmEC'!$A:$DD,MATCH(V$1,'I-EmEC'!$A$1:$DD$1,0),FALSE),"")</f>
        <v>7.79</v>
      </c>
      <c r="W104" s="10" t="str">
        <f>_xlfn.IFNA(VLOOKUP($A104,'I-EmEC'!$A:$DD,MATCH(W$1,'I-EmEC'!$A$1:$DD$1,0),FALSE),"")</f>
        <v/>
      </c>
      <c r="X104" s="10" t="str">
        <f>_xlfn.IFNA(VLOOKUP($A104,'I-EmEC'!$A:$DD,MATCH(X$1,'I-EmEC'!$A$1:$DD$1,0),FALSE),"")</f>
        <v/>
      </c>
      <c r="Y104" s="10" t="str">
        <f>_xlfn.IFNA(VLOOKUP($A104,'I-EmEC'!$A:$DD,MATCH(Y$1,'I-EmEC'!$A$1:$DD$1,0),FALSE),"")</f>
        <v/>
      </c>
      <c r="Z104" s="10">
        <f>_xlfn.IFNA(VLOOKUP($A104,'I-EmEC'!$A:$DD,MATCH(Z$1,'I-EmEC'!$A$1:$DD$1,0),FALSE),"")</f>
        <v>8.3800000000000008</v>
      </c>
      <c r="AA104" s="10">
        <f>_xlfn.IFNA(VLOOKUP($A104,'I-EmEC'!$A:$DD,MATCH(AA$1,'I-EmEC'!$A$1:$DD$1,0),FALSE),"")</f>
        <v>7.31</v>
      </c>
      <c r="AB104" s="10">
        <f>_xlfn.IFNA(VLOOKUP($A104,'I-EmEC'!$A:$DD,MATCH(AB$1,'I-EmEC'!$A$1:$DD$1,0),FALSE),"")</f>
        <v>7.19</v>
      </c>
      <c r="AC104" s="10" t="str">
        <f>_xlfn.IFNA(VLOOKUP($A104,'I-EmEC'!$A:$DD,MATCH(AC$1,'I-EmEC'!$A$1:$DD$1,0),FALSE),"")</f>
        <v/>
      </c>
      <c r="AD104" s="9" t="str">
        <f t="shared" si="63"/>
        <v/>
      </c>
      <c r="AE104" s="10" t="str">
        <f t="shared" si="64"/>
        <v/>
      </c>
      <c r="AF104" s="10">
        <f t="shared" si="65"/>
        <v>9.9987655282625347</v>
      </c>
      <c r="AG104" s="10">
        <f t="shared" si="66"/>
        <v>9.9987655282625347</v>
      </c>
      <c r="AH104" s="10">
        <f t="shared" si="67"/>
        <v>10.388932842958612</v>
      </c>
      <c r="AI104" s="10">
        <f t="shared" si="68"/>
        <v>9.1552708919186703</v>
      </c>
      <c r="AJ104" s="10">
        <f t="shared" si="69"/>
        <v>9.1552708919186703</v>
      </c>
      <c r="AK104" s="10" t="str">
        <f t="shared" si="70"/>
        <v/>
      </c>
      <c r="AL104" s="10" t="str">
        <f t="shared" si="71"/>
        <v/>
      </c>
      <c r="AM104" s="10" t="str">
        <f t="shared" si="72"/>
        <v/>
      </c>
      <c r="AN104" s="10">
        <f t="shared" si="73"/>
        <v>9.9543564601666539</v>
      </c>
      <c r="AO104" s="10">
        <f t="shared" si="74"/>
        <v>8.4043325901202461</v>
      </c>
      <c r="AP104" s="10">
        <f t="shared" si="75"/>
        <v>8.4288820889151381</v>
      </c>
      <c r="AQ104" s="10" t="str">
        <f t="shared" si="76"/>
        <v/>
      </c>
      <c r="AR104" s="21" t="str">
        <f t="shared" si="77"/>
        <v/>
      </c>
      <c r="AS104" s="11">
        <f t="shared" si="78"/>
        <v>10.388932842958612</v>
      </c>
      <c r="AT104" s="11">
        <f t="shared" si="79"/>
        <v>9.9543564601666539</v>
      </c>
      <c r="AU104" s="11">
        <f t="shared" si="80"/>
        <v>8.4288820889151381</v>
      </c>
      <c r="AV104" s="12" t="str">
        <f t="shared" si="81"/>
        <v/>
      </c>
      <c r="AW104" s="11">
        <f t="shared" si="82"/>
        <v>9.7394011366642026</v>
      </c>
      <c r="AX104" s="11">
        <f t="shared" si="83"/>
        <v>9.1793445251434491</v>
      </c>
      <c r="AY104" s="11">
        <f t="shared" si="84"/>
        <v>8.4288820889151381</v>
      </c>
      <c r="AZ104" s="27" t="str">
        <f t="shared" si="85"/>
        <v/>
      </c>
      <c r="BA104" s="10" t="str">
        <f t="shared" si="86"/>
        <v/>
      </c>
      <c r="BB104" s="10">
        <f t="shared" si="87"/>
        <v>0.80340256727365533</v>
      </c>
      <c r="BC104" s="10">
        <f t="shared" si="88"/>
        <v>0.80340256727365533</v>
      </c>
      <c r="BD104" s="10">
        <f t="shared" si="89"/>
        <v>1</v>
      </c>
      <c r="BE104" s="10">
        <f t="shared" si="90"/>
        <v>0.37838264946526928</v>
      </c>
      <c r="BF104" s="10">
        <f t="shared" si="91"/>
        <v>0.37838264946526928</v>
      </c>
      <c r="BG104" s="10" t="str">
        <f t="shared" si="92"/>
        <v/>
      </c>
      <c r="BH104" s="10" t="str">
        <f t="shared" si="93"/>
        <v/>
      </c>
      <c r="BI104" s="10" t="str">
        <f t="shared" si="94"/>
        <v/>
      </c>
      <c r="BJ104" s="10">
        <f t="shared" si="95"/>
        <v>0.78102573444177037</v>
      </c>
      <c r="BK104" s="10">
        <f t="shared" si="96"/>
        <v>0</v>
      </c>
      <c r="BL104" s="10">
        <f t="shared" si="97"/>
        <v>1.2369996809070952E-2</v>
      </c>
      <c r="BM104" s="10" t="str">
        <f t="shared" si="98"/>
        <v/>
      </c>
      <c r="BN104" s="21" t="str">
        <f t="shared" si="99"/>
        <v/>
      </c>
      <c r="BO104" s="11">
        <f t="shared" si="100"/>
        <v>1</v>
      </c>
      <c r="BP104" s="11">
        <f t="shared" si="101"/>
        <v>0.78102573444177037</v>
      </c>
      <c r="BQ104" s="11">
        <f t="shared" si="102"/>
        <v>1.2369996809070952E-2</v>
      </c>
      <c r="BR104" s="12" t="str">
        <f t="shared" si="103"/>
        <v/>
      </c>
      <c r="BS104" s="11">
        <f t="shared" si="104"/>
        <v>0.67271408669556987</v>
      </c>
      <c r="BT104" s="11">
        <f t="shared" si="105"/>
        <v>0.39051286722088518</v>
      </c>
      <c r="BU104" s="11">
        <f t="shared" si="106"/>
        <v>1.2369996809070952E-2</v>
      </c>
    </row>
    <row r="105" spans="1:73" x14ac:dyDescent="0.2">
      <c r="A105" s="84" t="s">
        <v>151</v>
      </c>
      <c r="B105" s="12" t="str">
        <f>_xlfn.IFNA(VLOOKUP($A105,'I-EmEC'!$A:$DD,MATCH(B$1,'I-EmEC'!$A$1:$DD$1,0),FALSE),"")</f>
        <v/>
      </c>
      <c r="C105" s="11" t="str">
        <f>_xlfn.IFNA(VLOOKUP($A105,'I-EmEC'!$A:$DD,MATCH(C$1,'I-EmEC'!$A$1:$DD$1,0),FALSE),"")</f>
        <v/>
      </c>
      <c r="D105" s="11">
        <f>_xlfn.IFNA(VLOOKUP($A105,'I-EmEC'!$A:$DD,MATCH(D$1,'I-EmEC'!$A$1:$DD$1,0),FALSE),"")</f>
        <v>73.694390715667311</v>
      </c>
      <c r="E105" s="11">
        <f>_xlfn.IFNA(VLOOKUP($A105,'I-EmEC'!$A:$DD,MATCH(E$1,'I-EmEC'!$A$1:$DD$1,0),FALSE),"")</f>
        <v>73.694390715667311</v>
      </c>
      <c r="F105" s="11">
        <f>_xlfn.IFNA(VLOOKUP($A105,'I-EmEC'!$A:$DD,MATCH(F$1,'I-EmEC'!$A$1:$DD$1,0),FALSE),"")</f>
        <v>74.743326488706359</v>
      </c>
      <c r="G105" s="11">
        <f>_xlfn.IFNA(VLOOKUP($A105,'I-EmEC'!$A:$DD,MATCH(G$1,'I-EmEC'!$A$1:$DD$1,0),FALSE),"")</f>
        <v>47.412008281573499</v>
      </c>
      <c r="H105" s="11">
        <f>_xlfn.IFNA(VLOOKUP($A105,'I-EmEC'!$A:$DD,MATCH(H$1,'I-EmEC'!$A$1:$DD$1,0),FALSE),"")</f>
        <v>47.412008281573499</v>
      </c>
      <c r="I105" s="11">
        <f>_xlfn.IFNA(VLOOKUP($A105,'I-EmEC'!$A:$DD,MATCH(I$1,'I-EmEC'!$A$1:$DD$1,0),FALSE),"")</f>
        <v>60</v>
      </c>
      <c r="J105" s="11" t="str">
        <f>_xlfn.IFNA(VLOOKUP($A105,'I-EmEC'!$A:$DD,MATCH(J$1,'I-EmEC'!$A$1:$DD$1,0),FALSE),"")</f>
        <v/>
      </c>
      <c r="K105" s="11" t="str">
        <f>_xlfn.IFNA(VLOOKUP($A105,'I-EmEC'!$A:$DD,MATCH(K$1,'I-EmEC'!$A$1:$DD$1,0),FALSE),"")</f>
        <v/>
      </c>
      <c r="L105" s="11">
        <f>_xlfn.IFNA(VLOOKUP($A105,'I-EmEC'!$A:$DD,MATCH(L$1,'I-EmEC'!$A$1:$DD$1,0),FALSE),"")</f>
        <v>32.134831460674157</v>
      </c>
      <c r="M105" s="11" t="str">
        <f>_xlfn.IFNA(VLOOKUP($A105,'I-EmEC'!$A:$DD,MATCH(M$1,'I-EmEC'!$A$1:$DD$1,0),FALSE),"")</f>
        <v/>
      </c>
      <c r="N105" s="11">
        <f>_xlfn.IFNA(VLOOKUP($A105,'I-EmEC'!$A:$DD,MATCH(N$1,'I-EmEC'!$A$1:$DD$1,0),FALSE),"")</f>
        <v>12.571428571428571</v>
      </c>
      <c r="O105" s="11" t="str">
        <f>_xlfn.IFNA(VLOOKUP($A105,'I-EmEC'!$A:$DD,MATCH(O$1,'I-EmEC'!$A$1:$DD$1,0),FALSE),"")</f>
        <v/>
      </c>
      <c r="P105" s="9" t="str">
        <f>_xlfn.IFNA(VLOOKUP($A105,'I-EmEC'!$A:$DD,MATCH(P$1,'I-EmEC'!$A$1:$DD$1,0),FALSE),"")</f>
        <v/>
      </c>
      <c r="Q105" s="10" t="str">
        <f>_xlfn.IFNA(VLOOKUP($A105,'I-EmEC'!$A:$DD,MATCH(Q$1,'I-EmEC'!$A$1:$DD$1,0),FALSE),"")</f>
        <v/>
      </c>
      <c r="R105" s="10">
        <f>_xlfn.IFNA(VLOOKUP($A105,'I-EmEC'!$A:$DD,MATCH(R$1,'I-EmEC'!$A$1:$DD$1,0),FALSE),"")</f>
        <v>7.84</v>
      </c>
      <c r="S105" s="10">
        <f>_xlfn.IFNA(VLOOKUP($A105,'I-EmEC'!$A:$DD,MATCH(S$1,'I-EmEC'!$A$1:$DD$1,0),FALSE),"")</f>
        <v>7.84</v>
      </c>
      <c r="T105" s="10">
        <f>_xlfn.IFNA(VLOOKUP($A105,'I-EmEC'!$A:$DD,MATCH(T$1,'I-EmEC'!$A$1:$DD$1,0),FALSE),"")</f>
        <v>8.14</v>
      </c>
      <c r="U105" s="10">
        <f>_xlfn.IFNA(VLOOKUP($A105,'I-EmEC'!$A:$DD,MATCH(U$1,'I-EmEC'!$A$1:$DD$1,0),FALSE),"")</f>
        <v>7.52</v>
      </c>
      <c r="V105" s="10">
        <f>_xlfn.IFNA(VLOOKUP($A105,'I-EmEC'!$A:$DD,MATCH(V$1,'I-EmEC'!$A$1:$DD$1,0),FALSE),"")</f>
        <v>7.52</v>
      </c>
      <c r="W105" s="10">
        <f>_xlfn.IFNA(VLOOKUP($A105,'I-EmEC'!$A:$DD,MATCH(W$1,'I-EmEC'!$A$1:$DD$1,0),FALSE),"")</f>
        <v>7.68</v>
      </c>
      <c r="X105" s="10" t="str">
        <f>_xlfn.IFNA(VLOOKUP($A105,'I-EmEC'!$A:$DD,MATCH(X$1,'I-EmEC'!$A$1:$DD$1,0),FALSE),"")</f>
        <v/>
      </c>
      <c r="Y105" s="10" t="str">
        <f>_xlfn.IFNA(VLOOKUP($A105,'I-EmEC'!$A:$DD,MATCH(Y$1,'I-EmEC'!$A$1:$DD$1,0),FALSE),"")</f>
        <v/>
      </c>
      <c r="Z105" s="10">
        <f>_xlfn.IFNA(VLOOKUP($A105,'I-EmEC'!$A:$DD,MATCH(Z$1,'I-EmEC'!$A$1:$DD$1,0),FALSE),"")</f>
        <v>7.27</v>
      </c>
      <c r="AA105" s="10" t="str">
        <f>_xlfn.IFNA(VLOOKUP($A105,'I-EmEC'!$A:$DD,MATCH(AA$1,'I-EmEC'!$A$1:$DD$1,0),FALSE),"")</f>
        <v/>
      </c>
      <c r="AB105" s="10">
        <f>_xlfn.IFNA(VLOOKUP($A105,'I-EmEC'!$A:$DD,MATCH(AB$1,'I-EmEC'!$A$1:$DD$1,0),FALSE),"")</f>
        <v>7.21</v>
      </c>
      <c r="AC105" s="10" t="str">
        <f>_xlfn.IFNA(VLOOKUP($A105,'I-EmEC'!$A:$DD,MATCH(AC$1,'I-EmEC'!$A$1:$DD$1,0),FALSE),"")</f>
        <v/>
      </c>
      <c r="AD105" s="9" t="str">
        <f t="shared" si="63"/>
        <v/>
      </c>
      <c r="AE105" s="10" t="str">
        <f t="shared" si="64"/>
        <v/>
      </c>
      <c r="AF105" s="10">
        <f t="shared" si="65"/>
        <v>9.7074344325816764</v>
      </c>
      <c r="AG105" s="10">
        <f t="shared" si="66"/>
        <v>9.7074344325816764</v>
      </c>
      <c r="AH105" s="10">
        <f t="shared" si="67"/>
        <v>10.013572422434423</v>
      </c>
      <c r="AI105" s="10">
        <f t="shared" si="68"/>
        <v>9.1958883515883763</v>
      </c>
      <c r="AJ105" s="10">
        <f t="shared" si="69"/>
        <v>9.1958883515883763</v>
      </c>
      <c r="AK105" s="10">
        <f t="shared" si="70"/>
        <v>9.4581512503836436</v>
      </c>
      <c r="AL105" s="10" t="str">
        <f t="shared" si="71"/>
        <v/>
      </c>
      <c r="AM105" s="10" t="str">
        <f t="shared" si="72"/>
        <v/>
      </c>
      <c r="AN105" s="10">
        <f t="shared" si="73"/>
        <v>8.7769760264841317</v>
      </c>
      <c r="AO105" s="10" t="str">
        <f t="shared" si="74"/>
        <v/>
      </c>
      <c r="AP105" s="10">
        <f t="shared" si="75"/>
        <v>8.3093846321359131</v>
      </c>
      <c r="AQ105" s="10" t="str">
        <f t="shared" si="76"/>
        <v/>
      </c>
      <c r="AR105" s="21" t="str">
        <f t="shared" si="77"/>
        <v/>
      </c>
      <c r="AS105" s="11">
        <f t="shared" si="78"/>
        <v>10.013572422434423</v>
      </c>
      <c r="AT105" s="11">
        <f t="shared" si="79"/>
        <v>8.7769760264841317</v>
      </c>
      <c r="AU105" s="11">
        <f t="shared" si="80"/>
        <v>8.3093846321359131</v>
      </c>
      <c r="AV105" s="12" t="str">
        <f t="shared" si="81"/>
        <v/>
      </c>
      <c r="AW105" s="11">
        <f t="shared" si="82"/>
        <v>9.5463948735263635</v>
      </c>
      <c r="AX105" s="11">
        <f t="shared" si="83"/>
        <v>8.7769760264841317</v>
      </c>
      <c r="AY105" s="11">
        <f t="shared" si="84"/>
        <v>8.3093846321359131</v>
      </c>
      <c r="AZ105" s="27" t="str">
        <f t="shared" si="85"/>
        <v/>
      </c>
      <c r="BA105" s="10" t="str">
        <f t="shared" si="86"/>
        <v/>
      </c>
      <c r="BB105" s="10">
        <f t="shared" si="87"/>
        <v>0.82036135243104691</v>
      </c>
      <c r="BC105" s="10">
        <f t="shared" si="88"/>
        <v>0.82036135243104691</v>
      </c>
      <c r="BD105" s="10">
        <f t="shared" si="89"/>
        <v>1</v>
      </c>
      <c r="BE105" s="10">
        <f t="shared" si="90"/>
        <v>0.52019133366586368</v>
      </c>
      <c r="BF105" s="10">
        <f t="shared" si="91"/>
        <v>0.52019133366586368</v>
      </c>
      <c r="BG105" s="10">
        <f t="shared" si="92"/>
        <v>0.67408452565342536</v>
      </c>
      <c r="BH105" s="10" t="str">
        <f t="shared" si="93"/>
        <v/>
      </c>
      <c r="BI105" s="10" t="str">
        <f t="shared" si="94"/>
        <v/>
      </c>
      <c r="BJ105" s="10">
        <f t="shared" si="95"/>
        <v>0.27437785730545222</v>
      </c>
      <c r="BK105" s="10" t="str">
        <f t="shared" si="96"/>
        <v/>
      </c>
      <c r="BL105" s="10">
        <f t="shared" si="97"/>
        <v>0</v>
      </c>
      <c r="BM105" s="10" t="str">
        <f t="shared" si="98"/>
        <v/>
      </c>
      <c r="BN105" s="21" t="str">
        <f t="shared" si="99"/>
        <v/>
      </c>
      <c r="BO105" s="11">
        <f t="shared" si="100"/>
        <v>1</v>
      </c>
      <c r="BP105" s="11">
        <f t="shared" si="101"/>
        <v>0.27437785730545222</v>
      </c>
      <c r="BQ105" s="11">
        <f t="shared" si="102"/>
        <v>0</v>
      </c>
      <c r="BR105" s="12" t="str">
        <f t="shared" si="103"/>
        <v/>
      </c>
      <c r="BS105" s="11">
        <f t="shared" si="104"/>
        <v>0.72586498297454105</v>
      </c>
      <c r="BT105" s="11">
        <f t="shared" si="105"/>
        <v>0.27437785730545222</v>
      </c>
      <c r="BU105" s="11">
        <f t="shared" si="106"/>
        <v>0</v>
      </c>
    </row>
    <row r="106" spans="1:73" x14ac:dyDescent="0.2">
      <c r="A106" s="84" t="s">
        <v>152</v>
      </c>
      <c r="B106" s="12" t="str">
        <f>_xlfn.IFNA(VLOOKUP($A106,'I-EmEC'!$A:$DD,MATCH(B$1,'I-EmEC'!$A$1:$DD$1,0),FALSE),"")</f>
        <v/>
      </c>
      <c r="C106" s="11" t="str">
        <f>_xlfn.IFNA(VLOOKUP($A106,'I-EmEC'!$A:$DD,MATCH(C$1,'I-EmEC'!$A$1:$DD$1,0),FALSE),"")</f>
        <v/>
      </c>
      <c r="D106" s="11">
        <f>_xlfn.IFNA(VLOOKUP($A106,'I-EmEC'!$A:$DD,MATCH(D$1,'I-EmEC'!$A$1:$DD$1,0),FALSE),"")</f>
        <v>51.83752417794971</v>
      </c>
      <c r="E106" s="11">
        <f>_xlfn.IFNA(VLOOKUP($A106,'I-EmEC'!$A:$DD,MATCH(E$1,'I-EmEC'!$A$1:$DD$1,0),FALSE),"")</f>
        <v>51.83752417794971</v>
      </c>
      <c r="F106" s="11">
        <f>_xlfn.IFNA(VLOOKUP($A106,'I-EmEC'!$A:$DD,MATCH(F$1,'I-EmEC'!$A$1:$DD$1,0),FALSE),"")</f>
        <v>52.566735112936342</v>
      </c>
      <c r="G106" s="11">
        <f>_xlfn.IFNA(VLOOKUP($A106,'I-EmEC'!$A:$DD,MATCH(G$1,'I-EmEC'!$A$1:$DD$1,0),FALSE),"")</f>
        <v>32.091097308488614</v>
      </c>
      <c r="H106" s="11">
        <f>_xlfn.IFNA(VLOOKUP($A106,'I-EmEC'!$A:$DD,MATCH(H$1,'I-EmEC'!$A$1:$DD$1,0),FALSE),"")</f>
        <v>32.091097308488614</v>
      </c>
      <c r="I106" s="11">
        <f>_xlfn.IFNA(VLOOKUP($A106,'I-EmEC'!$A:$DD,MATCH(I$1,'I-EmEC'!$A$1:$DD$1,0),FALSE),"")</f>
        <v>34.492753623188406</v>
      </c>
      <c r="J106" s="11" t="str">
        <f>_xlfn.IFNA(VLOOKUP($A106,'I-EmEC'!$A:$DD,MATCH(J$1,'I-EmEC'!$A$1:$DD$1,0),FALSE),"")</f>
        <v/>
      </c>
      <c r="K106" s="11" t="str">
        <f>_xlfn.IFNA(VLOOKUP($A106,'I-EmEC'!$A:$DD,MATCH(K$1,'I-EmEC'!$A$1:$DD$1,0),FALSE),"")</f>
        <v/>
      </c>
      <c r="L106" s="11" t="str">
        <f>_xlfn.IFNA(VLOOKUP($A106,'I-EmEC'!$A:$DD,MATCH(L$1,'I-EmEC'!$A$1:$DD$1,0),FALSE),"")</f>
        <v/>
      </c>
      <c r="M106" s="11" t="str">
        <f>_xlfn.IFNA(VLOOKUP($A106,'I-EmEC'!$A:$DD,MATCH(M$1,'I-EmEC'!$A$1:$DD$1,0),FALSE),"")</f>
        <v/>
      </c>
      <c r="N106" s="11" t="str">
        <f>_xlfn.IFNA(VLOOKUP($A106,'I-EmEC'!$A:$DD,MATCH(N$1,'I-EmEC'!$A$1:$DD$1,0),FALSE),"")</f>
        <v/>
      </c>
      <c r="O106" s="11" t="str">
        <f>_xlfn.IFNA(VLOOKUP($A106,'I-EmEC'!$A:$DD,MATCH(O$1,'I-EmEC'!$A$1:$DD$1,0),FALSE),"")</f>
        <v/>
      </c>
      <c r="P106" s="9" t="str">
        <f>_xlfn.IFNA(VLOOKUP($A106,'I-EmEC'!$A:$DD,MATCH(P$1,'I-EmEC'!$A$1:$DD$1,0),FALSE),"")</f>
        <v/>
      </c>
      <c r="Q106" s="10" t="str">
        <f>_xlfn.IFNA(VLOOKUP($A106,'I-EmEC'!$A:$DD,MATCH(Q$1,'I-EmEC'!$A$1:$DD$1,0),FALSE),"")</f>
        <v/>
      </c>
      <c r="R106" s="10">
        <f>_xlfn.IFNA(VLOOKUP($A106,'I-EmEC'!$A:$DD,MATCH(R$1,'I-EmEC'!$A$1:$DD$1,0),FALSE),"")</f>
        <v>7.22</v>
      </c>
      <c r="S106" s="10">
        <f>_xlfn.IFNA(VLOOKUP($A106,'I-EmEC'!$A:$DD,MATCH(S$1,'I-EmEC'!$A$1:$DD$1,0),FALSE),"")</f>
        <v>7.22</v>
      </c>
      <c r="T106" s="10">
        <f>_xlfn.IFNA(VLOOKUP($A106,'I-EmEC'!$A:$DD,MATCH(T$1,'I-EmEC'!$A$1:$DD$1,0),FALSE),"")</f>
        <v>7.45</v>
      </c>
      <c r="U106" s="10">
        <f>_xlfn.IFNA(VLOOKUP($A106,'I-EmEC'!$A:$DD,MATCH(U$1,'I-EmEC'!$A$1:$DD$1,0),FALSE),"")</f>
        <v>6.77</v>
      </c>
      <c r="V106" s="10">
        <f>_xlfn.IFNA(VLOOKUP($A106,'I-EmEC'!$A:$DD,MATCH(V$1,'I-EmEC'!$A$1:$DD$1,0),FALSE),"")</f>
        <v>6.77</v>
      </c>
      <c r="W106" s="10">
        <f>_xlfn.IFNA(VLOOKUP($A106,'I-EmEC'!$A:$DD,MATCH(W$1,'I-EmEC'!$A$1:$DD$1,0),FALSE),"")</f>
        <v>7.04</v>
      </c>
      <c r="X106" s="10" t="str">
        <f>_xlfn.IFNA(VLOOKUP($A106,'I-EmEC'!$A:$DD,MATCH(X$1,'I-EmEC'!$A$1:$DD$1,0),FALSE),"")</f>
        <v/>
      </c>
      <c r="Y106" s="10" t="str">
        <f>_xlfn.IFNA(VLOOKUP($A106,'I-EmEC'!$A:$DD,MATCH(Y$1,'I-EmEC'!$A$1:$DD$1,0),FALSE),"")</f>
        <v/>
      </c>
      <c r="Z106" s="10" t="str">
        <f>_xlfn.IFNA(VLOOKUP($A106,'I-EmEC'!$A:$DD,MATCH(Z$1,'I-EmEC'!$A$1:$DD$1,0),FALSE),"")</f>
        <v/>
      </c>
      <c r="AA106" s="10" t="str">
        <f>_xlfn.IFNA(VLOOKUP($A106,'I-EmEC'!$A:$DD,MATCH(AA$1,'I-EmEC'!$A$1:$DD$1,0),FALSE),"")</f>
        <v/>
      </c>
      <c r="AB106" s="10" t="str">
        <f>_xlfn.IFNA(VLOOKUP($A106,'I-EmEC'!$A:$DD,MATCH(AB$1,'I-EmEC'!$A$1:$DD$1,0),FALSE),"")</f>
        <v/>
      </c>
      <c r="AC106" s="10" t="str">
        <f>_xlfn.IFNA(VLOOKUP($A106,'I-EmEC'!$A:$DD,MATCH(AC$1,'I-EmEC'!$A$1:$DD$1,0),FALSE),"")</f>
        <v/>
      </c>
      <c r="AD106" s="9" t="str">
        <f t="shared" si="63"/>
        <v/>
      </c>
      <c r="AE106" s="10" t="str">
        <f t="shared" si="64"/>
        <v/>
      </c>
      <c r="AF106" s="10">
        <f t="shared" si="65"/>
        <v>8.9346442509348467</v>
      </c>
      <c r="AG106" s="10">
        <f t="shared" si="66"/>
        <v>8.9346442509348467</v>
      </c>
      <c r="AH106" s="10">
        <f t="shared" si="67"/>
        <v>9.1707110040972175</v>
      </c>
      <c r="AI106" s="10">
        <f t="shared" si="68"/>
        <v>8.2763845674187806</v>
      </c>
      <c r="AJ106" s="10">
        <f t="shared" si="69"/>
        <v>8.2763845674187806</v>
      </c>
      <c r="AK106" s="10">
        <f t="shared" si="70"/>
        <v>8.5777278663192575</v>
      </c>
      <c r="AL106" s="10" t="str">
        <f t="shared" si="71"/>
        <v/>
      </c>
      <c r="AM106" s="10" t="str">
        <f t="shared" si="72"/>
        <v/>
      </c>
      <c r="AN106" s="10" t="str">
        <f t="shared" si="73"/>
        <v/>
      </c>
      <c r="AO106" s="10" t="str">
        <f t="shared" si="74"/>
        <v/>
      </c>
      <c r="AP106" s="10" t="str">
        <f t="shared" si="75"/>
        <v/>
      </c>
      <c r="AQ106" s="10" t="str">
        <f t="shared" si="76"/>
        <v/>
      </c>
      <c r="AR106" s="21" t="str">
        <f t="shared" si="77"/>
        <v/>
      </c>
      <c r="AS106" s="11">
        <f t="shared" si="78"/>
        <v>9.1707110040972175</v>
      </c>
      <c r="AT106" s="11" t="str">
        <f t="shared" si="79"/>
        <v/>
      </c>
      <c r="AU106" s="11" t="str">
        <f t="shared" si="80"/>
        <v/>
      </c>
      <c r="AV106" s="12" t="str">
        <f t="shared" si="81"/>
        <v/>
      </c>
      <c r="AW106" s="11">
        <f t="shared" si="82"/>
        <v>8.6950827511872877</v>
      </c>
      <c r="AX106" s="11" t="str">
        <f t="shared" si="83"/>
        <v/>
      </c>
      <c r="AY106" s="11" t="str">
        <f t="shared" si="84"/>
        <v/>
      </c>
      <c r="AZ106" s="27" t="str">
        <f t="shared" si="85"/>
        <v/>
      </c>
      <c r="BA106" s="10" t="str">
        <f t="shared" si="86"/>
        <v/>
      </c>
      <c r="BB106" s="10">
        <f t="shared" si="87"/>
        <v>0.73603961206924406</v>
      </c>
      <c r="BC106" s="10">
        <f t="shared" si="88"/>
        <v>0.73603961206924406</v>
      </c>
      <c r="BD106" s="10">
        <f t="shared" si="89"/>
        <v>1</v>
      </c>
      <c r="BE106" s="10">
        <f t="shared" si="90"/>
        <v>0</v>
      </c>
      <c r="BF106" s="10">
        <f t="shared" si="91"/>
        <v>0</v>
      </c>
      <c r="BG106" s="10">
        <f t="shared" si="92"/>
        <v>0.33695000677792514</v>
      </c>
      <c r="BH106" s="10" t="str">
        <f t="shared" si="93"/>
        <v/>
      </c>
      <c r="BI106" s="10" t="str">
        <f t="shared" si="94"/>
        <v/>
      </c>
      <c r="BJ106" s="10" t="str">
        <f t="shared" si="95"/>
        <v/>
      </c>
      <c r="BK106" s="10" t="str">
        <f t="shared" si="96"/>
        <v/>
      </c>
      <c r="BL106" s="10" t="str">
        <f t="shared" si="97"/>
        <v/>
      </c>
      <c r="BM106" s="10" t="str">
        <f t="shared" si="98"/>
        <v/>
      </c>
      <c r="BN106" s="21" t="str">
        <f t="shared" si="99"/>
        <v/>
      </c>
      <c r="BO106" s="11">
        <f t="shared" si="100"/>
        <v>1</v>
      </c>
      <c r="BP106" s="11" t="str">
        <f t="shared" si="101"/>
        <v/>
      </c>
      <c r="BQ106" s="11" t="str">
        <f t="shared" si="102"/>
        <v/>
      </c>
      <c r="BR106" s="12" t="str">
        <f t="shared" si="103"/>
        <v/>
      </c>
      <c r="BS106" s="11">
        <f t="shared" si="104"/>
        <v>0.46817153848606891</v>
      </c>
      <c r="BT106" s="11" t="str">
        <f t="shared" si="105"/>
        <v/>
      </c>
      <c r="BU106" s="11" t="str">
        <f t="shared" si="106"/>
        <v/>
      </c>
    </row>
    <row r="107" spans="1:73" x14ac:dyDescent="0.2">
      <c r="A107" s="84" t="s">
        <v>153</v>
      </c>
      <c r="B107" s="12" t="str">
        <f>_xlfn.IFNA(VLOOKUP($A107,'I-EmEC'!$A:$DD,MATCH(B$1,'I-EmEC'!$A$1:$DD$1,0),FALSE),"")</f>
        <v/>
      </c>
      <c r="C107" s="11" t="str">
        <f>_xlfn.IFNA(VLOOKUP($A107,'I-EmEC'!$A:$DD,MATCH(C$1,'I-EmEC'!$A$1:$DD$1,0),FALSE),"")</f>
        <v/>
      </c>
      <c r="D107" s="11">
        <f>_xlfn.IFNA(VLOOKUP($A107,'I-EmEC'!$A:$DD,MATCH(D$1,'I-EmEC'!$A$1:$DD$1,0),FALSE),"")</f>
        <v>94.970986460348158</v>
      </c>
      <c r="E107" s="11">
        <f>_xlfn.IFNA(VLOOKUP($A107,'I-EmEC'!$A:$DD,MATCH(E$1,'I-EmEC'!$A$1:$DD$1,0),FALSE),"")</f>
        <v>94.970986460348158</v>
      </c>
      <c r="F107" s="11">
        <f>_xlfn.IFNA(VLOOKUP($A107,'I-EmEC'!$A:$DD,MATCH(F$1,'I-EmEC'!$A$1:$DD$1,0),FALSE),"")</f>
        <v>94.250513347022576</v>
      </c>
      <c r="G107" s="11">
        <f>_xlfn.IFNA(VLOOKUP($A107,'I-EmEC'!$A:$DD,MATCH(G$1,'I-EmEC'!$A$1:$DD$1,0),FALSE),"")</f>
        <v>92.960662525879926</v>
      </c>
      <c r="H107" s="11">
        <f>_xlfn.IFNA(VLOOKUP($A107,'I-EmEC'!$A:$DD,MATCH(H$1,'I-EmEC'!$A$1:$DD$1,0),FALSE),"")</f>
        <v>92.960662525879926</v>
      </c>
      <c r="I107" s="11">
        <f>_xlfn.IFNA(VLOOKUP($A107,'I-EmEC'!$A:$DD,MATCH(I$1,'I-EmEC'!$A$1:$DD$1,0),FALSE),"")</f>
        <v>98.260869565217391</v>
      </c>
      <c r="J107" s="11">
        <f>_xlfn.IFNA(VLOOKUP($A107,'I-EmEC'!$A:$DD,MATCH(J$1,'I-EmEC'!$A$1:$DD$1,0),FALSE),"")</f>
        <v>33.059548254620125</v>
      </c>
      <c r="K107" s="11">
        <f>_xlfn.IFNA(VLOOKUP($A107,'I-EmEC'!$A:$DD,MATCH(K$1,'I-EmEC'!$A$1:$DD$1,0),FALSE),"")</f>
        <v>33.059548254620125</v>
      </c>
      <c r="L107" s="11">
        <f>_xlfn.IFNA(VLOOKUP($A107,'I-EmEC'!$A:$DD,MATCH(L$1,'I-EmEC'!$A$1:$DD$1,0),FALSE),"")</f>
        <v>86.067415730337075</v>
      </c>
      <c r="M107" s="11">
        <f>_xlfn.IFNA(VLOOKUP($A107,'I-EmEC'!$A:$DD,MATCH(M$1,'I-EmEC'!$A$1:$DD$1,0),FALSE),"")</f>
        <v>33.530571992110453</v>
      </c>
      <c r="N107" s="11">
        <f>_xlfn.IFNA(VLOOKUP($A107,'I-EmEC'!$A:$DD,MATCH(N$1,'I-EmEC'!$A$1:$DD$1,0),FALSE),"")</f>
        <v>60</v>
      </c>
      <c r="O107" s="11">
        <f>_xlfn.IFNA(VLOOKUP($A107,'I-EmEC'!$A:$DD,MATCH(O$1,'I-EmEC'!$A$1:$DD$1,0),FALSE),"")</f>
        <v>34.980237154150196</v>
      </c>
      <c r="P107" s="9" t="str">
        <f>_xlfn.IFNA(VLOOKUP($A107,'I-EmEC'!$A:$DD,MATCH(P$1,'I-EmEC'!$A$1:$DD$1,0),FALSE),"")</f>
        <v/>
      </c>
      <c r="Q107" s="10" t="str">
        <f>_xlfn.IFNA(VLOOKUP($A107,'I-EmEC'!$A:$DD,MATCH(Q$1,'I-EmEC'!$A$1:$DD$1,0),FALSE),"")</f>
        <v/>
      </c>
      <c r="R107" s="10">
        <f>_xlfn.IFNA(VLOOKUP($A107,'I-EmEC'!$A:$DD,MATCH(R$1,'I-EmEC'!$A$1:$DD$1,0),FALSE),"")</f>
        <v>9</v>
      </c>
      <c r="S107" s="10">
        <f>_xlfn.IFNA(VLOOKUP($A107,'I-EmEC'!$A:$DD,MATCH(S$1,'I-EmEC'!$A$1:$DD$1,0),FALSE),"")</f>
        <v>9</v>
      </c>
      <c r="T107" s="10">
        <f>_xlfn.IFNA(VLOOKUP($A107,'I-EmEC'!$A:$DD,MATCH(T$1,'I-EmEC'!$A$1:$DD$1,0),FALSE),"")</f>
        <v>9.59</v>
      </c>
      <c r="U107" s="10">
        <f>_xlfn.IFNA(VLOOKUP($A107,'I-EmEC'!$A:$DD,MATCH(U$1,'I-EmEC'!$A$1:$DD$1,0),FALSE),"")</f>
        <v>8.74</v>
      </c>
      <c r="V107" s="10">
        <f>_xlfn.IFNA(VLOOKUP($A107,'I-EmEC'!$A:$DD,MATCH(V$1,'I-EmEC'!$A$1:$DD$1,0),FALSE),"")</f>
        <v>8.74</v>
      </c>
      <c r="W107" s="10">
        <f>_xlfn.IFNA(VLOOKUP($A107,'I-EmEC'!$A:$DD,MATCH(W$1,'I-EmEC'!$A$1:$DD$1,0),FALSE),"")</f>
        <v>9.09</v>
      </c>
      <c r="X107" s="10">
        <f>_xlfn.IFNA(VLOOKUP($A107,'I-EmEC'!$A:$DD,MATCH(X$1,'I-EmEC'!$A$1:$DD$1,0),FALSE),"")</f>
        <v>7.66</v>
      </c>
      <c r="Y107" s="10">
        <f>_xlfn.IFNA(VLOOKUP($A107,'I-EmEC'!$A:$DD,MATCH(Y$1,'I-EmEC'!$A$1:$DD$1,0),FALSE),"")</f>
        <v>7.66</v>
      </c>
      <c r="Z107" s="10">
        <f>_xlfn.IFNA(VLOOKUP($A107,'I-EmEC'!$A:$DD,MATCH(Z$1,'I-EmEC'!$A$1:$DD$1,0),FALSE),"")</f>
        <v>8.94</v>
      </c>
      <c r="AA107" s="10">
        <f>_xlfn.IFNA(VLOOKUP($A107,'I-EmEC'!$A:$DD,MATCH(AA$1,'I-EmEC'!$A$1:$DD$1,0),FALSE),"")</f>
        <v>7.43</v>
      </c>
      <c r="AB107" s="10">
        <f>_xlfn.IFNA(VLOOKUP($A107,'I-EmEC'!$A:$DD,MATCH(AB$1,'I-EmEC'!$A$1:$DD$1,0),FALSE),"")</f>
        <v>7.87</v>
      </c>
      <c r="AC107" s="10">
        <f>_xlfn.IFNA(VLOOKUP($A107,'I-EmEC'!$A:$DD,MATCH(AC$1,'I-EmEC'!$A$1:$DD$1,0),FALSE),"")</f>
        <v>7.71</v>
      </c>
      <c r="AD107" s="9" t="str">
        <f t="shared" si="63"/>
        <v/>
      </c>
      <c r="AE107" s="10" t="str">
        <f t="shared" si="64"/>
        <v/>
      </c>
      <c r="AF107" s="10">
        <f t="shared" si="65"/>
        <v>10.977590949029025</v>
      </c>
      <c r="AG107" s="10">
        <f t="shared" si="66"/>
        <v>10.977590949029025</v>
      </c>
      <c r="AH107" s="10">
        <f t="shared" si="67"/>
        <v>11.564283724322626</v>
      </c>
      <c r="AI107" s="10">
        <f t="shared" si="68"/>
        <v>10.708299210251813</v>
      </c>
      <c r="AJ107" s="10">
        <f t="shared" si="69"/>
        <v>10.708299210251813</v>
      </c>
      <c r="AK107" s="10">
        <f t="shared" si="70"/>
        <v>11.082380603129808</v>
      </c>
      <c r="AL107" s="10">
        <f t="shared" si="71"/>
        <v>9.1792969148172165</v>
      </c>
      <c r="AM107" s="10">
        <f t="shared" si="72"/>
        <v>9.1792969148172165</v>
      </c>
      <c r="AN107" s="10">
        <f t="shared" si="73"/>
        <v>10.874838762987691</v>
      </c>
      <c r="AO107" s="10">
        <f t="shared" si="74"/>
        <v>8.9554409620449373</v>
      </c>
      <c r="AP107" s="10">
        <f t="shared" si="75"/>
        <v>9.6481512503836449</v>
      </c>
      <c r="AQ107" s="10">
        <f t="shared" si="76"/>
        <v>9.2538227495220085</v>
      </c>
      <c r="AR107" s="21" t="str">
        <f t="shared" si="77"/>
        <v/>
      </c>
      <c r="AS107" s="11">
        <f t="shared" si="78"/>
        <v>11.564283724322626</v>
      </c>
      <c r="AT107" s="11">
        <f t="shared" si="79"/>
        <v>10.874838762987691</v>
      </c>
      <c r="AU107" s="11">
        <f t="shared" si="80"/>
        <v>9.6481512503836449</v>
      </c>
      <c r="AV107" s="12" t="str">
        <f t="shared" si="81"/>
        <v/>
      </c>
      <c r="AW107" s="11">
        <f t="shared" si="82"/>
        <v>11.003074107669017</v>
      </c>
      <c r="AX107" s="11">
        <f t="shared" si="83"/>
        <v>9.5472183886667654</v>
      </c>
      <c r="AY107" s="11">
        <f t="shared" si="84"/>
        <v>9.4509869999528267</v>
      </c>
      <c r="AZ107" s="27" t="str">
        <f t="shared" si="85"/>
        <v/>
      </c>
      <c r="BA107" s="10" t="str">
        <f t="shared" si="86"/>
        <v/>
      </c>
      <c r="BB107" s="10">
        <f t="shared" si="87"/>
        <v>0.77511378463400371</v>
      </c>
      <c r="BC107" s="10">
        <f t="shared" si="88"/>
        <v>0.77511378463400371</v>
      </c>
      <c r="BD107" s="10">
        <f t="shared" si="89"/>
        <v>1</v>
      </c>
      <c r="BE107" s="10">
        <f t="shared" si="90"/>
        <v>0.67189110572402466</v>
      </c>
      <c r="BF107" s="10">
        <f t="shared" si="91"/>
        <v>0.67189110572402466</v>
      </c>
      <c r="BG107" s="10">
        <f t="shared" si="92"/>
        <v>0.81528088692777878</v>
      </c>
      <c r="BH107" s="10">
        <f t="shared" si="93"/>
        <v>8.5806609738656087E-2</v>
      </c>
      <c r="BI107" s="10">
        <f t="shared" si="94"/>
        <v>8.5806609738656087E-2</v>
      </c>
      <c r="BJ107" s="10">
        <f t="shared" si="95"/>
        <v>0.73572766772152842</v>
      </c>
      <c r="BK107" s="10">
        <f t="shared" si="96"/>
        <v>0</v>
      </c>
      <c r="BL107" s="10">
        <f t="shared" si="97"/>
        <v>0.26552397038061676</v>
      </c>
      <c r="BM107" s="10">
        <f t="shared" si="98"/>
        <v>0.1143732354404389</v>
      </c>
      <c r="BN107" s="21" t="str">
        <f t="shared" si="99"/>
        <v/>
      </c>
      <c r="BO107" s="11">
        <f t="shared" si="100"/>
        <v>1</v>
      </c>
      <c r="BP107" s="11">
        <f t="shared" si="101"/>
        <v>0.73572766772152842</v>
      </c>
      <c r="BQ107" s="11">
        <f t="shared" si="102"/>
        <v>0.26552397038061676</v>
      </c>
      <c r="BR107" s="12" t="str">
        <f t="shared" si="103"/>
        <v/>
      </c>
      <c r="BS107" s="11">
        <f t="shared" si="104"/>
        <v>0.78488177794063929</v>
      </c>
      <c r="BT107" s="11">
        <f t="shared" si="105"/>
        <v>0.22683522179971016</v>
      </c>
      <c r="BU107" s="11">
        <f t="shared" si="106"/>
        <v>0.18994860291052784</v>
      </c>
    </row>
    <row r="108" spans="1:73" x14ac:dyDescent="0.2">
      <c r="A108" s="84" t="s">
        <v>154</v>
      </c>
      <c r="B108" s="12">
        <f>_xlfn.IFNA(VLOOKUP($A108,'I-EmEC'!$A:$DD,MATCH(B$1,'I-EmEC'!$A$1:$DD$1,0),FALSE),"")</f>
        <v>78.67647058823529</v>
      </c>
      <c r="C108" s="11">
        <f>_xlfn.IFNA(VLOOKUP($A108,'I-EmEC'!$A:$DD,MATCH(C$1,'I-EmEC'!$A$1:$DD$1,0),FALSE),"")</f>
        <v>76.022304832713758</v>
      </c>
      <c r="D108" s="11">
        <f>_xlfn.IFNA(VLOOKUP($A108,'I-EmEC'!$A:$DD,MATCH(D$1,'I-EmEC'!$A$1:$DD$1,0),FALSE),"")</f>
        <v>67.117988394584145</v>
      </c>
      <c r="E108" s="11">
        <f>_xlfn.IFNA(VLOOKUP($A108,'I-EmEC'!$A:$DD,MATCH(E$1,'I-EmEC'!$A$1:$DD$1,0),FALSE),"")</f>
        <v>67.117988394584145</v>
      </c>
      <c r="F108" s="11">
        <f>_xlfn.IFNA(VLOOKUP($A108,'I-EmEC'!$A:$DD,MATCH(F$1,'I-EmEC'!$A$1:$DD$1,0),FALSE),"")</f>
        <v>38.193018480492817</v>
      </c>
      <c r="G108" s="11">
        <f>_xlfn.IFNA(VLOOKUP($A108,'I-EmEC'!$A:$DD,MATCH(G$1,'I-EmEC'!$A$1:$DD$1,0),FALSE),"")</f>
        <v>81.159420289855092</v>
      </c>
      <c r="H108" s="11">
        <f>_xlfn.IFNA(VLOOKUP($A108,'I-EmEC'!$A:$DD,MATCH(H$1,'I-EmEC'!$A$1:$DD$1,0),FALSE),"")</f>
        <v>81.159420289855092</v>
      </c>
      <c r="I108" s="11">
        <f>_xlfn.IFNA(VLOOKUP($A108,'I-EmEC'!$A:$DD,MATCH(I$1,'I-EmEC'!$A$1:$DD$1,0),FALSE),"")</f>
        <v>63.768115942028984</v>
      </c>
      <c r="J108" s="11">
        <f>_xlfn.IFNA(VLOOKUP($A108,'I-EmEC'!$A:$DD,MATCH(J$1,'I-EmEC'!$A$1:$DD$1,0),FALSE),"")</f>
        <v>72.484599589322372</v>
      </c>
      <c r="K108" s="11">
        <f>_xlfn.IFNA(VLOOKUP($A108,'I-EmEC'!$A:$DD,MATCH(K$1,'I-EmEC'!$A$1:$DD$1,0),FALSE),"")</f>
        <v>72.484599589322372</v>
      </c>
      <c r="L108" s="11">
        <f>_xlfn.IFNA(VLOOKUP($A108,'I-EmEC'!$A:$DD,MATCH(L$1,'I-EmEC'!$A$1:$DD$1,0),FALSE),"")</f>
        <v>70.561797752808985</v>
      </c>
      <c r="M108" s="11">
        <f>_xlfn.IFNA(VLOOKUP($A108,'I-EmEC'!$A:$DD,MATCH(M$1,'I-EmEC'!$A$1:$DD$1,0),FALSE),"")</f>
        <v>38.264299802761336</v>
      </c>
      <c r="N108" s="11">
        <f>_xlfn.IFNA(VLOOKUP($A108,'I-EmEC'!$A:$DD,MATCH(N$1,'I-EmEC'!$A$1:$DD$1,0),FALSE),"")</f>
        <v>64.952380952380949</v>
      </c>
      <c r="O108" s="11">
        <f>_xlfn.IFNA(VLOOKUP($A108,'I-EmEC'!$A:$DD,MATCH(O$1,'I-EmEC'!$A$1:$DD$1,0),FALSE),"")</f>
        <v>64.822134387351767</v>
      </c>
      <c r="P108" s="9">
        <f>_xlfn.IFNA(VLOOKUP($A108,'I-EmEC'!$A:$DD,MATCH(P$1,'I-EmEC'!$A$1:$DD$1,0),FALSE),"")</f>
        <v>8.16</v>
      </c>
      <c r="Q108" s="10">
        <f>_xlfn.IFNA(VLOOKUP($A108,'I-EmEC'!$A:$DD,MATCH(Q$1,'I-EmEC'!$A$1:$DD$1,0),FALSE),"")</f>
        <v>8.1999999999999993</v>
      </c>
      <c r="R108" s="10">
        <f>_xlfn.IFNA(VLOOKUP($A108,'I-EmEC'!$A:$DD,MATCH(R$1,'I-EmEC'!$A$1:$DD$1,0),FALSE),"")</f>
        <v>9.32</v>
      </c>
      <c r="S108" s="10">
        <f>_xlfn.IFNA(VLOOKUP($A108,'I-EmEC'!$A:$DD,MATCH(S$1,'I-EmEC'!$A$1:$DD$1,0),FALSE),"")</f>
        <v>9.32</v>
      </c>
      <c r="T108" s="10">
        <f>_xlfn.IFNA(VLOOKUP($A108,'I-EmEC'!$A:$DD,MATCH(T$1,'I-EmEC'!$A$1:$DD$1,0),FALSE),"")</f>
        <v>9.52</v>
      </c>
      <c r="U108" s="10">
        <f>_xlfn.IFNA(VLOOKUP($A108,'I-EmEC'!$A:$DD,MATCH(U$1,'I-EmEC'!$A$1:$DD$1,0),FALSE),"")</f>
        <v>8.69</v>
      </c>
      <c r="V108" s="10">
        <f>_xlfn.IFNA(VLOOKUP($A108,'I-EmEC'!$A:$DD,MATCH(V$1,'I-EmEC'!$A$1:$DD$1,0),FALSE),"")</f>
        <v>8.69</v>
      </c>
      <c r="W108" s="10">
        <f>_xlfn.IFNA(VLOOKUP($A108,'I-EmEC'!$A:$DD,MATCH(W$1,'I-EmEC'!$A$1:$DD$1,0),FALSE),"")</f>
        <v>9.3800000000000008</v>
      </c>
      <c r="X108" s="10">
        <f>_xlfn.IFNA(VLOOKUP($A108,'I-EmEC'!$A:$DD,MATCH(X$1,'I-EmEC'!$A$1:$DD$1,0),FALSE),"")</f>
        <v>9.33</v>
      </c>
      <c r="Y108" s="10">
        <f>_xlfn.IFNA(VLOOKUP($A108,'I-EmEC'!$A:$DD,MATCH(Y$1,'I-EmEC'!$A$1:$DD$1,0),FALSE),"")</f>
        <v>9.33</v>
      </c>
      <c r="Z108" s="10">
        <f>_xlfn.IFNA(VLOOKUP($A108,'I-EmEC'!$A:$DD,MATCH(Z$1,'I-EmEC'!$A$1:$DD$1,0),FALSE),"")</f>
        <v>9.6199999999999992</v>
      </c>
      <c r="AA108" s="10">
        <f>_xlfn.IFNA(VLOOKUP($A108,'I-EmEC'!$A:$DD,MATCH(AA$1,'I-EmEC'!$A$1:$DD$1,0),FALSE),"")</f>
        <v>9.76</v>
      </c>
      <c r="AB108" s="10">
        <f>_xlfn.IFNA(VLOOKUP($A108,'I-EmEC'!$A:$DD,MATCH(AB$1,'I-EmEC'!$A$1:$DD$1,0),FALSE),"")</f>
        <v>9.5299999999999994</v>
      </c>
      <c r="AC108" s="10">
        <f>_xlfn.IFNA(VLOOKUP($A108,'I-EmEC'!$A:$DD,MATCH(AC$1,'I-EmEC'!$A$1:$DD$1,0),FALSE),"")</f>
        <v>9.44</v>
      </c>
      <c r="AD108" s="9">
        <f t="shared" si="63"/>
        <v>10.055844869314994</v>
      </c>
      <c r="AE108" s="10">
        <f t="shared" si="64"/>
        <v>10.080941032340952</v>
      </c>
      <c r="AF108" s="10">
        <f t="shared" si="65"/>
        <v>11.146838931696932</v>
      </c>
      <c r="AG108" s="10">
        <f t="shared" si="66"/>
        <v>11.146838931696932</v>
      </c>
      <c r="AH108" s="10">
        <f t="shared" si="67"/>
        <v>11.101983983003283</v>
      </c>
      <c r="AI108" s="10">
        <f t="shared" si="68"/>
        <v>10.599338936268946</v>
      </c>
      <c r="AJ108" s="10">
        <f t="shared" si="69"/>
        <v>10.599338936268946</v>
      </c>
      <c r="AK108" s="10">
        <f t="shared" si="70"/>
        <v>11.184603585748933</v>
      </c>
      <c r="AL108" s="10">
        <f t="shared" si="71"/>
        <v>11.19024574417319</v>
      </c>
      <c r="AM108" s="10">
        <f t="shared" si="72"/>
        <v>11.19024574417319</v>
      </c>
      <c r="AN108" s="10">
        <f t="shared" si="73"/>
        <v>11.468569637092283</v>
      </c>
      <c r="AO108" s="10">
        <f t="shared" si="74"/>
        <v>11.342793770596892</v>
      </c>
      <c r="AP108" s="10">
        <f t="shared" si="75"/>
        <v>11.342595075586541</v>
      </c>
      <c r="AQ108" s="10">
        <f t="shared" si="76"/>
        <v>11.251723326871881</v>
      </c>
      <c r="AR108" s="21">
        <f t="shared" si="77"/>
        <v>10.055844869314994</v>
      </c>
      <c r="AS108" s="11">
        <f t="shared" si="78"/>
        <v>11.184603585748933</v>
      </c>
      <c r="AT108" s="11">
        <f t="shared" si="79"/>
        <v>11.468569637092283</v>
      </c>
      <c r="AU108" s="11">
        <f t="shared" si="80"/>
        <v>11.342595075586541</v>
      </c>
      <c r="AV108" s="12">
        <f t="shared" si="81"/>
        <v>10.055844869314994</v>
      </c>
      <c r="AW108" s="11">
        <f t="shared" si="82"/>
        <v>10.96315721744733</v>
      </c>
      <c r="AX108" s="11">
        <f t="shared" si="83"/>
        <v>11.297963724008889</v>
      </c>
      <c r="AY108" s="11">
        <f t="shared" si="84"/>
        <v>11.29715920122921</v>
      </c>
      <c r="AZ108" s="27">
        <f t="shared" si="85"/>
        <v>0</v>
      </c>
      <c r="BA108" s="10">
        <f t="shared" si="86"/>
        <v>1.7764368260806785E-2</v>
      </c>
      <c r="BB108" s="10">
        <f t="shared" si="87"/>
        <v>0.77226228863988378</v>
      </c>
      <c r="BC108" s="10">
        <f t="shared" si="88"/>
        <v>0.77226228863988378</v>
      </c>
      <c r="BD108" s="10">
        <f t="shared" si="89"/>
        <v>0.74051162515840363</v>
      </c>
      <c r="BE108" s="10">
        <f t="shared" si="90"/>
        <v>0.38471334215302166</v>
      </c>
      <c r="BF108" s="10">
        <f t="shared" si="91"/>
        <v>0.38471334215302166</v>
      </c>
      <c r="BG108" s="10">
        <f t="shared" si="92"/>
        <v>0.79899407314127557</v>
      </c>
      <c r="BH108" s="10">
        <f t="shared" si="93"/>
        <v>0.80298788605724347</v>
      </c>
      <c r="BI108" s="10">
        <f t="shared" si="94"/>
        <v>0.80298788605724347</v>
      </c>
      <c r="BJ108" s="10">
        <f t="shared" si="95"/>
        <v>1</v>
      </c>
      <c r="BK108" s="10">
        <f t="shared" si="96"/>
        <v>0.91096930600765125</v>
      </c>
      <c r="BL108" s="10">
        <f t="shared" si="97"/>
        <v>0.91082865935454316</v>
      </c>
      <c r="BM108" s="10">
        <f t="shared" si="98"/>
        <v>0.8465049136488364</v>
      </c>
      <c r="BN108" s="21">
        <f t="shared" si="99"/>
        <v>0</v>
      </c>
      <c r="BO108" s="11">
        <f t="shared" si="100"/>
        <v>0.79899407314127557</v>
      </c>
      <c r="BP108" s="11">
        <f t="shared" si="101"/>
        <v>1</v>
      </c>
      <c r="BQ108" s="11">
        <f t="shared" si="102"/>
        <v>0.91082865935454316</v>
      </c>
      <c r="BR108" s="12">
        <f t="shared" si="103"/>
        <v>0</v>
      </c>
      <c r="BS108" s="11">
        <f t="shared" si="104"/>
        <v>0.64224282664758159</v>
      </c>
      <c r="BT108" s="11">
        <f t="shared" si="105"/>
        <v>0.87923626953053458</v>
      </c>
      <c r="BU108" s="11">
        <f t="shared" si="106"/>
        <v>0.87866678650168972</v>
      </c>
    </row>
    <row r="109" spans="1:73" x14ac:dyDescent="0.2">
      <c r="A109" s="84" t="s">
        <v>155</v>
      </c>
      <c r="B109" s="12">
        <f>_xlfn.IFNA(VLOOKUP($A109,'I-EmEC'!$A:$DD,MATCH(B$1,'I-EmEC'!$A$1:$DD$1,0),FALSE),"")</f>
        <v>55.514705882352942</v>
      </c>
      <c r="C109" s="11">
        <f>_xlfn.IFNA(VLOOKUP($A109,'I-EmEC'!$A:$DD,MATCH(C$1,'I-EmEC'!$A$1:$DD$1,0),FALSE),"")</f>
        <v>50.929368029739777</v>
      </c>
      <c r="D109" s="11">
        <f>_xlfn.IFNA(VLOOKUP($A109,'I-EmEC'!$A:$DD,MATCH(D$1,'I-EmEC'!$A$1:$DD$1,0),FALSE),"")</f>
        <v>70.406189555125721</v>
      </c>
      <c r="E109" s="11">
        <f>_xlfn.IFNA(VLOOKUP($A109,'I-EmEC'!$A:$DD,MATCH(E$1,'I-EmEC'!$A$1:$DD$1,0),FALSE),"")</f>
        <v>70.406189555125721</v>
      </c>
      <c r="F109" s="11">
        <f>_xlfn.IFNA(VLOOKUP($A109,'I-EmEC'!$A:$DD,MATCH(F$1,'I-EmEC'!$A$1:$DD$1,0),FALSE),"")</f>
        <v>72.895277207392198</v>
      </c>
      <c r="G109" s="11">
        <f>_xlfn.IFNA(VLOOKUP($A109,'I-EmEC'!$A:$DD,MATCH(G$1,'I-EmEC'!$A$1:$DD$1,0),FALSE),"")</f>
        <v>63.56107660455487</v>
      </c>
      <c r="H109" s="11">
        <f>_xlfn.IFNA(VLOOKUP($A109,'I-EmEC'!$A:$DD,MATCH(H$1,'I-EmEC'!$A$1:$DD$1,0),FALSE),"")</f>
        <v>63.56107660455487</v>
      </c>
      <c r="I109" s="11">
        <f>_xlfn.IFNA(VLOOKUP($A109,'I-EmEC'!$A:$DD,MATCH(I$1,'I-EmEC'!$A$1:$DD$1,0),FALSE),"")</f>
        <v>60.289855072463766</v>
      </c>
      <c r="J109" s="11">
        <f>_xlfn.IFNA(VLOOKUP($A109,'I-EmEC'!$A:$DD,MATCH(J$1,'I-EmEC'!$A$1:$DD$1,0),FALSE),"")</f>
        <v>86.858316221765904</v>
      </c>
      <c r="K109" s="11">
        <f>_xlfn.IFNA(VLOOKUP($A109,'I-EmEC'!$A:$DD,MATCH(K$1,'I-EmEC'!$A$1:$DD$1,0),FALSE),"")</f>
        <v>86.858316221765904</v>
      </c>
      <c r="L109" s="11">
        <f>_xlfn.IFNA(VLOOKUP($A109,'I-EmEC'!$A:$DD,MATCH(L$1,'I-EmEC'!$A$1:$DD$1,0),FALSE),"")</f>
        <v>88.764044943820224</v>
      </c>
      <c r="M109" s="11">
        <f>_xlfn.IFNA(VLOOKUP($A109,'I-EmEC'!$A:$DD,MATCH(M$1,'I-EmEC'!$A$1:$DD$1,0),FALSE),"")</f>
        <v>51.676528599605518</v>
      </c>
      <c r="N109" s="11">
        <f>_xlfn.IFNA(VLOOKUP($A109,'I-EmEC'!$A:$DD,MATCH(N$1,'I-EmEC'!$A$1:$DD$1,0),FALSE),"")</f>
        <v>59.80952380952381</v>
      </c>
      <c r="O109" s="11">
        <f>_xlfn.IFNA(VLOOKUP($A109,'I-EmEC'!$A:$DD,MATCH(O$1,'I-EmEC'!$A$1:$DD$1,0),FALSE),"")</f>
        <v>79.644268774703548</v>
      </c>
      <c r="P109" s="9">
        <f>_xlfn.IFNA(VLOOKUP($A109,'I-EmEC'!$A:$DD,MATCH(P$1,'I-EmEC'!$A$1:$DD$1,0),FALSE),"")</f>
        <v>7.11</v>
      </c>
      <c r="Q109" s="10">
        <f>_xlfn.IFNA(VLOOKUP($A109,'I-EmEC'!$A:$DD,MATCH(Q$1,'I-EmEC'!$A$1:$DD$1,0),FALSE),"")</f>
        <v>7.18</v>
      </c>
      <c r="R109" s="10">
        <f>_xlfn.IFNA(VLOOKUP($A109,'I-EmEC'!$A:$DD,MATCH(R$1,'I-EmEC'!$A$1:$DD$1,0),FALSE),"")</f>
        <v>7.53</v>
      </c>
      <c r="S109" s="10">
        <f>_xlfn.IFNA(VLOOKUP($A109,'I-EmEC'!$A:$DD,MATCH(S$1,'I-EmEC'!$A$1:$DD$1,0),FALSE),"")</f>
        <v>7.53</v>
      </c>
      <c r="T109" s="10">
        <f>_xlfn.IFNA(VLOOKUP($A109,'I-EmEC'!$A:$DD,MATCH(T$1,'I-EmEC'!$A$1:$DD$1,0),FALSE),"")</f>
        <v>7.82</v>
      </c>
      <c r="U109" s="10">
        <f>_xlfn.IFNA(VLOOKUP($A109,'I-EmEC'!$A:$DD,MATCH(U$1,'I-EmEC'!$A$1:$DD$1,0),FALSE),"")</f>
        <v>7.4</v>
      </c>
      <c r="V109" s="10">
        <f>_xlfn.IFNA(VLOOKUP($A109,'I-EmEC'!$A:$DD,MATCH(V$1,'I-EmEC'!$A$1:$DD$1,0),FALSE),"")</f>
        <v>7.4</v>
      </c>
      <c r="W109" s="10">
        <f>_xlfn.IFNA(VLOOKUP($A109,'I-EmEC'!$A:$DD,MATCH(W$1,'I-EmEC'!$A$1:$DD$1,0),FALSE),"")</f>
        <v>7.79</v>
      </c>
      <c r="X109" s="10">
        <f>_xlfn.IFNA(VLOOKUP($A109,'I-EmEC'!$A:$DD,MATCH(X$1,'I-EmEC'!$A$1:$DD$1,0),FALSE),"")</f>
        <v>8.2200000000000006</v>
      </c>
      <c r="Y109" s="10">
        <f>_xlfn.IFNA(VLOOKUP($A109,'I-EmEC'!$A:$DD,MATCH(Y$1,'I-EmEC'!$A$1:$DD$1,0),FALSE),"")</f>
        <v>8.2200000000000006</v>
      </c>
      <c r="Z109" s="10">
        <f>_xlfn.IFNA(VLOOKUP($A109,'I-EmEC'!$A:$DD,MATCH(Z$1,'I-EmEC'!$A$1:$DD$1,0),FALSE),"")</f>
        <v>8.25</v>
      </c>
      <c r="AA109" s="10">
        <f>_xlfn.IFNA(VLOOKUP($A109,'I-EmEC'!$A:$DD,MATCH(AA$1,'I-EmEC'!$A$1:$DD$1,0),FALSE),"")</f>
        <v>7.06</v>
      </c>
      <c r="AB109" s="10">
        <f>_xlfn.IFNA(VLOOKUP($A109,'I-EmEC'!$A:$DD,MATCH(AB$1,'I-EmEC'!$A$1:$DD$1,0),FALSE),"")</f>
        <v>7.23</v>
      </c>
      <c r="AC109" s="10">
        <f>_xlfn.IFNA(VLOOKUP($A109,'I-EmEC'!$A:$DD,MATCH(AC$1,'I-EmEC'!$A$1:$DD$1,0),FALSE),"")</f>
        <v>7.76</v>
      </c>
      <c r="AD109" s="9">
        <f t="shared" si="63"/>
        <v>8.8544080432589727</v>
      </c>
      <c r="AE109" s="10">
        <f t="shared" si="64"/>
        <v>8.8869682871539997</v>
      </c>
      <c r="AF109" s="10">
        <f t="shared" si="65"/>
        <v>9.3776108405551142</v>
      </c>
      <c r="AG109" s="10">
        <f t="shared" si="66"/>
        <v>9.3776108405551142</v>
      </c>
      <c r="AH109" s="10">
        <f t="shared" si="67"/>
        <v>9.6826993918404618</v>
      </c>
      <c r="AI109" s="10">
        <f t="shared" si="68"/>
        <v>9.2031912447256765</v>
      </c>
      <c r="AJ109" s="10">
        <f t="shared" si="69"/>
        <v>9.2031912447256765</v>
      </c>
      <c r="AK109" s="10">
        <f t="shared" si="70"/>
        <v>9.5702442398894867</v>
      </c>
      <c r="AL109" s="10">
        <f t="shared" si="71"/>
        <v>10.158811406160408</v>
      </c>
      <c r="AM109" s="10">
        <f t="shared" si="72"/>
        <v>10.158811406160408</v>
      </c>
      <c r="AN109" s="10">
        <f t="shared" si="73"/>
        <v>10.19823708464553</v>
      </c>
      <c r="AO109" s="10">
        <f t="shared" si="74"/>
        <v>8.7732933319864088</v>
      </c>
      <c r="AP109" s="10">
        <f t="shared" si="75"/>
        <v>9.0067703446672596</v>
      </c>
      <c r="AQ109" s="10">
        <f t="shared" si="76"/>
        <v>9.6611545293013101</v>
      </c>
      <c r="AR109" s="21">
        <f t="shared" si="77"/>
        <v>8.8544080432589727</v>
      </c>
      <c r="AS109" s="11">
        <f t="shared" si="78"/>
        <v>9.6826993918404618</v>
      </c>
      <c r="AT109" s="11">
        <f t="shared" si="79"/>
        <v>10.19823708464553</v>
      </c>
      <c r="AU109" s="11">
        <f t="shared" si="80"/>
        <v>9.6611545293013101</v>
      </c>
      <c r="AV109" s="12">
        <f t="shared" si="81"/>
        <v>8.8544080432589727</v>
      </c>
      <c r="AW109" s="11">
        <f t="shared" si="82"/>
        <v>9.4024246337152562</v>
      </c>
      <c r="AX109" s="11">
        <f t="shared" si="83"/>
        <v>9.822288307238189</v>
      </c>
      <c r="AY109" s="11">
        <f t="shared" si="84"/>
        <v>9.3339624369842848</v>
      </c>
      <c r="AZ109" s="27">
        <f t="shared" si="85"/>
        <v>5.6924851329179675E-2</v>
      </c>
      <c r="BA109" s="10">
        <f t="shared" si="86"/>
        <v>7.9775047229379614E-2</v>
      </c>
      <c r="BB109" s="10">
        <f t="shared" si="87"/>
        <v>0.42409920212006547</v>
      </c>
      <c r="BC109" s="10">
        <f t="shared" si="88"/>
        <v>0.42409920212006547</v>
      </c>
      <c r="BD109" s="10">
        <f t="shared" si="89"/>
        <v>0.63820488223271177</v>
      </c>
      <c r="BE109" s="10">
        <f t="shared" si="90"/>
        <v>0.30169465421847347</v>
      </c>
      <c r="BF109" s="10">
        <f t="shared" si="91"/>
        <v>0.30169465421847347</v>
      </c>
      <c r="BG109" s="10">
        <f t="shared" si="92"/>
        <v>0.55928587104990546</v>
      </c>
      <c r="BH109" s="10">
        <f t="shared" si="93"/>
        <v>0.97233176508788599</v>
      </c>
      <c r="BI109" s="10">
        <f t="shared" si="94"/>
        <v>0.97233176508788599</v>
      </c>
      <c r="BJ109" s="10">
        <f t="shared" si="95"/>
        <v>1</v>
      </c>
      <c r="BK109" s="10">
        <f t="shared" si="96"/>
        <v>0</v>
      </c>
      <c r="BL109" s="10">
        <f t="shared" si="97"/>
        <v>0.16384998512759097</v>
      </c>
      <c r="BM109" s="10">
        <f t="shared" si="98"/>
        <v>0.62308508364491044</v>
      </c>
      <c r="BN109" s="21">
        <f t="shared" si="99"/>
        <v>5.6924851329179675E-2</v>
      </c>
      <c r="BO109" s="11">
        <f t="shared" si="100"/>
        <v>0.63820488223271177</v>
      </c>
      <c r="BP109" s="11">
        <f t="shared" si="101"/>
        <v>1</v>
      </c>
      <c r="BQ109" s="11">
        <f t="shared" si="102"/>
        <v>0.62308508364491044</v>
      </c>
      <c r="BR109" s="12">
        <f t="shared" si="103"/>
        <v>5.6924851329179675E-2</v>
      </c>
      <c r="BS109" s="11">
        <f t="shared" si="104"/>
        <v>0.44151307765994918</v>
      </c>
      <c r="BT109" s="11">
        <f t="shared" si="105"/>
        <v>0.736165882543943</v>
      </c>
      <c r="BU109" s="11">
        <f t="shared" si="106"/>
        <v>0.39346753438625071</v>
      </c>
    </row>
    <row r="110" spans="1:73" x14ac:dyDescent="0.2">
      <c r="A110" s="84" t="s">
        <v>156</v>
      </c>
      <c r="B110" s="12">
        <f>_xlfn.IFNA(VLOOKUP($A110,'I-EmEC'!$A:$DD,MATCH(B$1,'I-EmEC'!$A$1:$DD$1,0),FALSE),"")</f>
        <v>31.25</v>
      </c>
      <c r="C110" s="11">
        <f>_xlfn.IFNA(VLOOKUP($A110,'I-EmEC'!$A:$DD,MATCH(C$1,'I-EmEC'!$A$1:$DD$1,0),FALSE),"")</f>
        <v>30.297397769516731</v>
      </c>
      <c r="D110" s="11">
        <f>_xlfn.IFNA(VLOOKUP($A110,'I-EmEC'!$A:$DD,MATCH(D$1,'I-EmEC'!$A$1:$DD$1,0),FALSE),"")</f>
        <v>39.651837524177949</v>
      </c>
      <c r="E110" s="11">
        <f>_xlfn.IFNA(VLOOKUP($A110,'I-EmEC'!$A:$DD,MATCH(E$1,'I-EmEC'!$A$1:$DD$1,0),FALSE),"")</f>
        <v>39.651837524177949</v>
      </c>
      <c r="F110" s="11">
        <f>_xlfn.IFNA(VLOOKUP($A110,'I-EmEC'!$A:$DD,MATCH(F$1,'I-EmEC'!$A$1:$DD$1,0),FALSE),"")</f>
        <v>23.819301848049278</v>
      </c>
      <c r="G110" s="11">
        <f>_xlfn.IFNA(VLOOKUP($A110,'I-EmEC'!$A:$DD,MATCH(G$1,'I-EmEC'!$A$1:$DD$1,0),FALSE),"")</f>
        <v>44.513457556935819</v>
      </c>
      <c r="H110" s="11">
        <f>_xlfn.IFNA(VLOOKUP($A110,'I-EmEC'!$A:$DD,MATCH(H$1,'I-EmEC'!$A$1:$DD$1,0),FALSE),"")</f>
        <v>44.513457556935819</v>
      </c>
      <c r="I110" s="11">
        <f>_xlfn.IFNA(VLOOKUP($A110,'I-EmEC'!$A:$DD,MATCH(I$1,'I-EmEC'!$A$1:$DD$1,0),FALSE),"")</f>
        <v>31.304347826086957</v>
      </c>
      <c r="J110" s="11">
        <f>_xlfn.IFNA(VLOOKUP($A110,'I-EmEC'!$A:$DD,MATCH(J$1,'I-EmEC'!$A$1:$DD$1,0),FALSE),"")</f>
        <v>15.195071868583161</v>
      </c>
      <c r="K110" s="11">
        <f>_xlfn.IFNA(VLOOKUP($A110,'I-EmEC'!$A:$DD,MATCH(K$1,'I-EmEC'!$A$1:$DD$1,0),FALSE),"")</f>
        <v>15.195071868583161</v>
      </c>
      <c r="L110" s="11" t="str">
        <f>_xlfn.IFNA(VLOOKUP($A110,'I-EmEC'!$A:$DD,MATCH(L$1,'I-EmEC'!$A$1:$DD$1,0),FALSE),"")</f>
        <v/>
      </c>
      <c r="M110" s="11" t="str">
        <f>_xlfn.IFNA(VLOOKUP($A110,'I-EmEC'!$A:$DD,MATCH(M$1,'I-EmEC'!$A$1:$DD$1,0),FALSE),"")</f>
        <v/>
      </c>
      <c r="N110" s="11" t="str">
        <f>_xlfn.IFNA(VLOOKUP($A110,'I-EmEC'!$A:$DD,MATCH(N$1,'I-EmEC'!$A$1:$DD$1,0),FALSE),"")</f>
        <v/>
      </c>
      <c r="O110" s="11" t="str">
        <f>_xlfn.IFNA(VLOOKUP($A110,'I-EmEC'!$A:$DD,MATCH(O$1,'I-EmEC'!$A$1:$DD$1,0),FALSE),"")</f>
        <v/>
      </c>
      <c r="P110" s="9">
        <f>_xlfn.IFNA(VLOOKUP($A110,'I-EmEC'!$A:$DD,MATCH(P$1,'I-EmEC'!$A$1:$DD$1,0),FALSE),"")</f>
        <v>4.1399999999999997</v>
      </c>
      <c r="Q110" s="10">
        <f>_xlfn.IFNA(VLOOKUP($A110,'I-EmEC'!$A:$DD,MATCH(Q$1,'I-EmEC'!$A$1:$DD$1,0),FALSE),"")</f>
        <v>3.99</v>
      </c>
      <c r="R110" s="10">
        <f>_xlfn.IFNA(VLOOKUP($A110,'I-EmEC'!$A:$DD,MATCH(R$1,'I-EmEC'!$A$1:$DD$1,0),FALSE),"")</f>
        <v>4.21</v>
      </c>
      <c r="S110" s="10">
        <f>_xlfn.IFNA(VLOOKUP($A110,'I-EmEC'!$A:$DD,MATCH(S$1,'I-EmEC'!$A$1:$DD$1,0),FALSE),"")</f>
        <v>4.21</v>
      </c>
      <c r="T110" s="10">
        <f>_xlfn.IFNA(VLOOKUP($A110,'I-EmEC'!$A:$DD,MATCH(T$1,'I-EmEC'!$A$1:$DD$1,0),FALSE),"")</f>
        <v>4.57</v>
      </c>
      <c r="U110" s="10">
        <f>_xlfn.IFNA(VLOOKUP($A110,'I-EmEC'!$A:$DD,MATCH(U$1,'I-EmEC'!$A$1:$DD$1,0),FALSE),"")</f>
        <v>4.1399999999999997</v>
      </c>
      <c r="V110" s="10">
        <f>_xlfn.IFNA(VLOOKUP($A110,'I-EmEC'!$A:$DD,MATCH(V$1,'I-EmEC'!$A$1:$DD$1,0),FALSE),"")</f>
        <v>4.1399999999999997</v>
      </c>
      <c r="W110" s="10">
        <f>_xlfn.IFNA(VLOOKUP($A110,'I-EmEC'!$A:$DD,MATCH(W$1,'I-EmEC'!$A$1:$DD$1,0),FALSE),"")</f>
        <v>4.47</v>
      </c>
      <c r="X110" s="10">
        <f>_xlfn.IFNA(VLOOKUP($A110,'I-EmEC'!$A:$DD,MATCH(X$1,'I-EmEC'!$A$1:$DD$1,0),FALSE),"")</f>
        <v>5.1100000000000003</v>
      </c>
      <c r="Y110" s="10">
        <f>_xlfn.IFNA(VLOOKUP($A110,'I-EmEC'!$A:$DD,MATCH(Y$1,'I-EmEC'!$A$1:$DD$1,0),FALSE),"")</f>
        <v>5.1100000000000003</v>
      </c>
      <c r="Z110" s="10" t="str">
        <f>_xlfn.IFNA(VLOOKUP($A110,'I-EmEC'!$A:$DD,MATCH(Z$1,'I-EmEC'!$A$1:$DD$1,0),FALSE),"")</f>
        <v/>
      </c>
      <c r="AA110" s="10" t="str">
        <f>_xlfn.IFNA(VLOOKUP($A110,'I-EmEC'!$A:$DD,MATCH(AA$1,'I-EmEC'!$A$1:$DD$1,0),FALSE),"")</f>
        <v/>
      </c>
      <c r="AB110" s="10" t="str">
        <f>_xlfn.IFNA(VLOOKUP($A110,'I-EmEC'!$A:$DD,MATCH(AB$1,'I-EmEC'!$A$1:$DD$1,0),FALSE),"")</f>
        <v/>
      </c>
      <c r="AC110" s="10" t="str">
        <f>_xlfn.IFNA(VLOOKUP($A110,'I-EmEC'!$A:$DD,MATCH(AC$1,'I-EmEC'!$A$1:$DD$1,0),FALSE),"")</f>
        <v/>
      </c>
      <c r="AD110" s="9">
        <f t="shared" si="63"/>
        <v>5.6348500216800934</v>
      </c>
      <c r="AE110" s="10">
        <f t="shared" si="64"/>
        <v>5.4714053287375695</v>
      </c>
      <c r="AF110" s="10">
        <f t="shared" si="65"/>
        <v>5.8082633179618117</v>
      </c>
      <c r="AG110" s="10">
        <f t="shared" si="66"/>
        <v>5.8082633179618117</v>
      </c>
      <c r="AH110" s="10">
        <f t="shared" si="67"/>
        <v>5.9469290280122848</v>
      </c>
      <c r="AI110" s="10">
        <f t="shared" si="68"/>
        <v>5.7884913291640929</v>
      </c>
      <c r="AJ110" s="10">
        <f t="shared" si="69"/>
        <v>5.7884913291640929</v>
      </c>
      <c r="AK110" s="10">
        <f t="shared" si="70"/>
        <v>5.9656046604136757</v>
      </c>
      <c r="AL110" s="10">
        <f t="shared" si="71"/>
        <v>6.291702758516343</v>
      </c>
      <c r="AM110" s="10">
        <f t="shared" si="72"/>
        <v>6.291702758516343</v>
      </c>
      <c r="AN110" s="10" t="str">
        <f t="shared" si="73"/>
        <v/>
      </c>
      <c r="AO110" s="10" t="str">
        <f t="shared" si="74"/>
        <v/>
      </c>
      <c r="AP110" s="10" t="str">
        <f t="shared" si="75"/>
        <v/>
      </c>
      <c r="AQ110" s="10" t="str">
        <f t="shared" si="76"/>
        <v/>
      </c>
      <c r="AR110" s="21">
        <f t="shared" si="77"/>
        <v>5.6348500216800934</v>
      </c>
      <c r="AS110" s="11">
        <f t="shared" si="78"/>
        <v>5.9656046604136757</v>
      </c>
      <c r="AT110" s="11">
        <f t="shared" si="79"/>
        <v>6.291702758516343</v>
      </c>
      <c r="AU110" s="11" t="str">
        <f t="shared" si="80"/>
        <v/>
      </c>
      <c r="AV110" s="12">
        <f t="shared" si="81"/>
        <v>5.6348500216800934</v>
      </c>
      <c r="AW110" s="11">
        <f t="shared" si="82"/>
        <v>5.8510071637796282</v>
      </c>
      <c r="AX110" s="11">
        <f t="shared" si="83"/>
        <v>6.291702758516343</v>
      </c>
      <c r="AY110" s="11" t="str">
        <f t="shared" si="84"/>
        <v/>
      </c>
      <c r="AZ110" s="27">
        <f t="shared" si="85"/>
        <v>0.19925052427215753</v>
      </c>
      <c r="BA110" s="10">
        <f t="shared" si="86"/>
        <v>0</v>
      </c>
      <c r="BB110" s="10">
        <f t="shared" si="87"/>
        <v>0.41065347396625351</v>
      </c>
      <c r="BC110" s="10">
        <f t="shared" si="88"/>
        <v>0.41065347396625351</v>
      </c>
      <c r="BD110" s="10">
        <f t="shared" si="89"/>
        <v>0.57969668319326517</v>
      </c>
      <c r="BE110" s="10">
        <f t="shared" si="90"/>
        <v>0.38655003528663812</v>
      </c>
      <c r="BF110" s="10">
        <f t="shared" si="91"/>
        <v>0.38655003528663812</v>
      </c>
      <c r="BG110" s="10">
        <f t="shared" si="92"/>
        <v>0.60246358666439692</v>
      </c>
      <c r="BH110" s="10">
        <f t="shared" si="93"/>
        <v>1</v>
      </c>
      <c r="BI110" s="10">
        <f t="shared" si="94"/>
        <v>1</v>
      </c>
      <c r="BJ110" s="10" t="str">
        <f t="shared" si="95"/>
        <v/>
      </c>
      <c r="BK110" s="10" t="str">
        <f t="shared" si="96"/>
        <v/>
      </c>
      <c r="BL110" s="10" t="str">
        <f t="shared" si="97"/>
        <v/>
      </c>
      <c r="BM110" s="10" t="str">
        <f t="shared" si="98"/>
        <v/>
      </c>
      <c r="BN110" s="21">
        <f t="shared" si="99"/>
        <v>0.19925052427215753</v>
      </c>
      <c r="BO110" s="11">
        <f t="shared" si="100"/>
        <v>0.60246358666439692</v>
      </c>
      <c r="BP110" s="11">
        <f t="shared" si="101"/>
        <v>1</v>
      </c>
      <c r="BQ110" s="11" t="str">
        <f t="shared" si="102"/>
        <v/>
      </c>
      <c r="BR110" s="12">
        <f t="shared" si="103"/>
        <v>0.19925052427215753</v>
      </c>
      <c r="BS110" s="11">
        <f t="shared" si="104"/>
        <v>0.46276121472724091</v>
      </c>
      <c r="BT110" s="11">
        <f t="shared" si="105"/>
        <v>1</v>
      </c>
      <c r="BU110" s="11" t="str">
        <f t="shared" si="106"/>
        <v/>
      </c>
    </row>
    <row r="111" spans="1:73" x14ac:dyDescent="0.2">
      <c r="A111" s="84" t="s">
        <v>191</v>
      </c>
      <c r="B111" s="12">
        <f>_xlfn.IFNA(VLOOKUP($A111,'I-EmEC'!$A:$DD,MATCH(B$1,'I-EmEC'!$A$1:$DD$1,0),FALSE),"")</f>
        <v>40.625</v>
      </c>
      <c r="C111" s="11">
        <f>_xlfn.IFNA(VLOOKUP($A111,'I-EmEC'!$A:$DD,MATCH(C$1,'I-EmEC'!$A$1:$DD$1,0),FALSE),"")</f>
        <v>37.360594795539036</v>
      </c>
      <c r="D111" s="11">
        <f>_xlfn.IFNA(VLOOKUP($A111,'I-EmEC'!$A:$DD,MATCH(D$1,'I-EmEC'!$A$1:$DD$1,0),FALSE),"")</f>
        <v>35.976789168278529</v>
      </c>
      <c r="E111" s="11">
        <f>_xlfn.IFNA(VLOOKUP($A111,'I-EmEC'!$A:$DD,MATCH(E$1,'I-EmEC'!$A$1:$DD$1,0),FALSE),"")</f>
        <v>35.976789168278529</v>
      </c>
      <c r="F111" s="11" t="str">
        <f>_xlfn.IFNA(VLOOKUP($A111,'I-EmEC'!$A:$DD,MATCH(F$1,'I-EmEC'!$A$1:$DD$1,0),FALSE),"")</f>
        <v/>
      </c>
      <c r="G111" s="11" t="str">
        <f>_xlfn.IFNA(VLOOKUP($A111,'I-EmEC'!$A:$DD,MATCH(G$1,'I-EmEC'!$A$1:$DD$1,0),FALSE),"")</f>
        <v/>
      </c>
      <c r="H111" s="11" t="str">
        <f>_xlfn.IFNA(VLOOKUP($A111,'I-EmEC'!$A:$DD,MATCH(H$1,'I-EmEC'!$A$1:$DD$1,0),FALSE),"")</f>
        <v/>
      </c>
      <c r="I111" s="11" t="str">
        <f>_xlfn.IFNA(VLOOKUP($A111,'I-EmEC'!$A:$DD,MATCH(I$1,'I-EmEC'!$A$1:$DD$1,0),FALSE),"")</f>
        <v/>
      </c>
      <c r="J111" s="11">
        <f>_xlfn.IFNA(VLOOKUP($A111,'I-EmEC'!$A:$DD,MATCH(J$1,'I-EmEC'!$A$1:$DD$1,0),FALSE),"")</f>
        <v>56.67351129363449</v>
      </c>
      <c r="K111" s="11">
        <f>_xlfn.IFNA(VLOOKUP($A111,'I-EmEC'!$A:$DD,MATCH(K$1,'I-EmEC'!$A$1:$DD$1,0),FALSE),"")</f>
        <v>56.67351129363449</v>
      </c>
      <c r="L111" s="11">
        <f>_xlfn.IFNA(VLOOKUP($A111,'I-EmEC'!$A:$DD,MATCH(L$1,'I-EmEC'!$A$1:$DD$1,0),FALSE),"")</f>
        <v>34.606741573033709</v>
      </c>
      <c r="M111" s="11" t="str">
        <f>_xlfn.IFNA(VLOOKUP($A111,'I-EmEC'!$A:$DD,MATCH(M$1,'I-EmEC'!$A$1:$DD$1,0),FALSE),"")</f>
        <v/>
      </c>
      <c r="N111" s="11" t="str">
        <f>_xlfn.IFNA(VLOOKUP($A111,'I-EmEC'!$A:$DD,MATCH(N$1,'I-EmEC'!$A$1:$DD$1,0),FALSE),"")</f>
        <v/>
      </c>
      <c r="O111" s="11" t="str">
        <f>_xlfn.IFNA(VLOOKUP($A111,'I-EmEC'!$A:$DD,MATCH(O$1,'I-EmEC'!$A$1:$DD$1,0),FALSE),"")</f>
        <v/>
      </c>
      <c r="P111" s="9">
        <f>_xlfn.IFNA(VLOOKUP($A111,'I-EmEC'!$A:$DD,MATCH(P$1,'I-EmEC'!$A$1:$DD$1,0),FALSE),"")</f>
        <v>8.02</v>
      </c>
      <c r="Q111" s="10">
        <f>_xlfn.IFNA(VLOOKUP($A111,'I-EmEC'!$A:$DD,MATCH(Q$1,'I-EmEC'!$A$1:$DD$1,0),FALSE),"")</f>
        <v>8.01</v>
      </c>
      <c r="R111" s="10">
        <f>_xlfn.IFNA(VLOOKUP($A111,'I-EmEC'!$A:$DD,MATCH(R$1,'I-EmEC'!$A$1:$DD$1,0),FALSE),"")</f>
        <v>7.65</v>
      </c>
      <c r="S111" s="10">
        <f>_xlfn.IFNA(VLOOKUP($A111,'I-EmEC'!$A:$DD,MATCH(S$1,'I-EmEC'!$A$1:$DD$1,0),FALSE),"")</f>
        <v>7.65</v>
      </c>
      <c r="T111" s="10" t="str">
        <f>_xlfn.IFNA(VLOOKUP($A111,'I-EmEC'!$A:$DD,MATCH(T$1,'I-EmEC'!$A$1:$DD$1,0),FALSE),"")</f>
        <v/>
      </c>
      <c r="U111" s="10" t="str">
        <f>_xlfn.IFNA(VLOOKUP($A111,'I-EmEC'!$A:$DD,MATCH(U$1,'I-EmEC'!$A$1:$DD$1,0),FALSE),"")</f>
        <v/>
      </c>
      <c r="V111" s="10" t="str">
        <f>_xlfn.IFNA(VLOOKUP($A111,'I-EmEC'!$A:$DD,MATCH(V$1,'I-EmEC'!$A$1:$DD$1,0),FALSE),"")</f>
        <v/>
      </c>
      <c r="W111" s="10" t="str">
        <f>_xlfn.IFNA(VLOOKUP($A111,'I-EmEC'!$A:$DD,MATCH(W$1,'I-EmEC'!$A$1:$DD$1,0),FALSE),"")</f>
        <v/>
      </c>
      <c r="X111" s="10">
        <f>_xlfn.IFNA(VLOOKUP($A111,'I-EmEC'!$A:$DD,MATCH(X$1,'I-EmEC'!$A$1:$DD$1,0),FALSE),"")</f>
        <v>8.57</v>
      </c>
      <c r="Y111" s="10">
        <f>_xlfn.IFNA(VLOOKUP($A111,'I-EmEC'!$A:$DD,MATCH(Y$1,'I-EmEC'!$A$1:$DD$1,0),FALSE),"")</f>
        <v>8.57</v>
      </c>
      <c r="Z111" s="10">
        <f>_xlfn.IFNA(VLOOKUP($A111,'I-EmEC'!$A:$DD,MATCH(Z$1,'I-EmEC'!$A$1:$DD$1,0),FALSE),"")</f>
        <v>7.95</v>
      </c>
      <c r="AA111" s="10" t="str">
        <f>_xlfn.IFNA(VLOOKUP($A111,'I-EmEC'!$A:$DD,MATCH(AA$1,'I-EmEC'!$A$1:$DD$1,0),FALSE),"")</f>
        <v/>
      </c>
      <c r="AB111" s="10" t="str">
        <f>_xlfn.IFNA(VLOOKUP($A111,'I-EmEC'!$A:$DD,MATCH(AB$1,'I-EmEC'!$A$1:$DD$1,0),FALSE),"")</f>
        <v/>
      </c>
      <c r="AC111" s="10" t="str">
        <f>_xlfn.IFNA(VLOOKUP($A111,'I-EmEC'!$A:$DD,MATCH(AC$1,'I-EmEC'!$A$1:$DD$1,0),FALSE),"")</f>
        <v/>
      </c>
      <c r="AD111" s="9">
        <f t="shared" si="63"/>
        <v>9.628793373986932</v>
      </c>
      <c r="AE111" s="10">
        <f t="shared" si="64"/>
        <v>9.5824137817541004</v>
      </c>
      <c r="AF111" s="10">
        <f t="shared" si="65"/>
        <v>9.206022401123974</v>
      </c>
      <c r="AG111" s="10">
        <f t="shared" si="66"/>
        <v>9.206022401123974</v>
      </c>
      <c r="AH111" s="10" t="str">
        <f t="shared" si="67"/>
        <v/>
      </c>
      <c r="AI111" s="10" t="str">
        <f t="shared" si="68"/>
        <v/>
      </c>
      <c r="AJ111" s="10" t="str">
        <f t="shared" si="69"/>
        <v/>
      </c>
      <c r="AK111" s="10" t="str">
        <f t="shared" si="70"/>
        <v/>
      </c>
      <c r="AL111" s="10">
        <f t="shared" si="71"/>
        <v>10.323380120850585</v>
      </c>
      <c r="AM111" s="10">
        <f t="shared" si="72"/>
        <v>10.323380120850585</v>
      </c>
      <c r="AN111" s="10">
        <f t="shared" si="73"/>
        <v>9.4891607098555326</v>
      </c>
      <c r="AO111" s="10" t="str">
        <f t="shared" si="74"/>
        <v/>
      </c>
      <c r="AP111" s="10" t="str">
        <f t="shared" si="75"/>
        <v/>
      </c>
      <c r="AQ111" s="10" t="str">
        <f t="shared" si="76"/>
        <v/>
      </c>
      <c r="AR111" s="21">
        <f t="shared" si="77"/>
        <v>9.628793373986932</v>
      </c>
      <c r="AS111" s="11">
        <f t="shared" si="78"/>
        <v>9.206022401123974</v>
      </c>
      <c r="AT111" s="11">
        <f t="shared" si="79"/>
        <v>10.323380120850585</v>
      </c>
      <c r="AU111" s="11" t="str">
        <f t="shared" si="80"/>
        <v/>
      </c>
      <c r="AV111" s="12">
        <f t="shared" si="81"/>
        <v>9.628793373986932</v>
      </c>
      <c r="AW111" s="11">
        <f t="shared" si="82"/>
        <v>9.206022401123974</v>
      </c>
      <c r="AX111" s="11">
        <f t="shared" si="83"/>
        <v>10.045306983852234</v>
      </c>
      <c r="AY111" s="11" t="str">
        <f t="shared" si="84"/>
        <v/>
      </c>
      <c r="AZ111" s="27">
        <f t="shared" si="85"/>
        <v>0.37836671765815461</v>
      </c>
      <c r="BA111" s="10">
        <f t="shared" si="86"/>
        <v>0.33685844200568094</v>
      </c>
      <c r="BB111" s="10">
        <f t="shared" si="87"/>
        <v>0</v>
      </c>
      <c r="BC111" s="10">
        <f t="shared" si="88"/>
        <v>0</v>
      </c>
      <c r="BD111" s="10" t="str">
        <f t="shared" si="89"/>
        <v/>
      </c>
      <c r="BE111" s="10" t="str">
        <f t="shared" si="90"/>
        <v/>
      </c>
      <c r="BF111" s="10" t="str">
        <f t="shared" si="91"/>
        <v/>
      </c>
      <c r="BG111" s="10" t="str">
        <f t="shared" si="92"/>
        <v/>
      </c>
      <c r="BH111" s="10">
        <f t="shared" si="93"/>
        <v>1</v>
      </c>
      <c r="BI111" s="10">
        <f t="shared" si="94"/>
        <v>1</v>
      </c>
      <c r="BJ111" s="10">
        <f t="shared" si="95"/>
        <v>0.2533998769891127</v>
      </c>
      <c r="BK111" s="10" t="str">
        <f t="shared" si="96"/>
        <v/>
      </c>
      <c r="BL111" s="10" t="str">
        <f t="shared" si="97"/>
        <v/>
      </c>
      <c r="BM111" s="10" t="str">
        <f t="shared" si="98"/>
        <v/>
      </c>
      <c r="BN111" s="21">
        <f t="shared" si="99"/>
        <v>0.37836671765815461</v>
      </c>
      <c r="BO111" s="11">
        <f t="shared" si="100"/>
        <v>0</v>
      </c>
      <c r="BP111" s="11">
        <f t="shared" si="101"/>
        <v>1</v>
      </c>
      <c r="BQ111" s="11" t="str">
        <f t="shared" si="102"/>
        <v/>
      </c>
      <c r="BR111" s="12">
        <f t="shared" si="103"/>
        <v>0.37836671765815461</v>
      </c>
      <c r="BS111" s="11">
        <f t="shared" si="104"/>
        <v>0</v>
      </c>
      <c r="BT111" s="11">
        <f t="shared" si="105"/>
        <v>0.75113329232970427</v>
      </c>
      <c r="BU111" s="11" t="str">
        <f t="shared" si="106"/>
        <v/>
      </c>
    </row>
    <row r="112" spans="1:73" x14ac:dyDescent="0.2">
      <c r="A112" s="84" t="s">
        <v>158</v>
      </c>
      <c r="B112" s="12" t="str">
        <f>_xlfn.IFNA(VLOOKUP($A112,'I-EmEC'!$A:$DD,MATCH(B$1,'I-EmEC'!$A$1:$DD$1,0),FALSE),"")</f>
        <v/>
      </c>
      <c r="C112" s="11" t="str">
        <f>_xlfn.IFNA(VLOOKUP($A112,'I-EmEC'!$A:$DD,MATCH(C$1,'I-EmEC'!$A$1:$DD$1,0),FALSE),"")</f>
        <v/>
      </c>
      <c r="D112" s="11" t="str">
        <f>_xlfn.IFNA(VLOOKUP($A112,'I-EmEC'!$A:$DD,MATCH(D$1,'I-EmEC'!$A$1:$DD$1,0),FALSE),"")</f>
        <v/>
      </c>
      <c r="E112" s="11" t="str">
        <f>_xlfn.IFNA(VLOOKUP($A112,'I-EmEC'!$A:$DD,MATCH(E$1,'I-EmEC'!$A$1:$DD$1,0),FALSE),"")</f>
        <v/>
      </c>
      <c r="F112" s="11" t="str">
        <f>_xlfn.IFNA(VLOOKUP($A112,'I-EmEC'!$A:$DD,MATCH(F$1,'I-EmEC'!$A$1:$DD$1,0),FALSE),"")</f>
        <v/>
      </c>
      <c r="G112" s="11" t="str">
        <f>_xlfn.IFNA(VLOOKUP($A112,'I-EmEC'!$A:$DD,MATCH(G$1,'I-EmEC'!$A$1:$DD$1,0),FALSE),"")</f>
        <v/>
      </c>
      <c r="H112" s="11" t="str">
        <f>_xlfn.IFNA(VLOOKUP($A112,'I-EmEC'!$A:$DD,MATCH(H$1,'I-EmEC'!$A$1:$DD$1,0),FALSE),"")</f>
        <v/>
      </c>
      <c r="I112" s="11" t="str">
        <f>_xlfn.IFNA(VLOOKUP($A112,'I-EmEC'!$A:$DD,MATCH(I$1,'I-EmEC'!$A$1:$DD$1,0),FALSE),"")</f>
        <v/>
      </c>
      <c r="J112" s="11" t="str">
        <f>_xlfn.IFNA(VLOOKUP($A112,'I-EmEC'!$A:$DD,MATCH(J$1,'I-EmEC'!$A$1:$DD$1,0),FALSE),"")</f>
        <v/>
      </c>
      <c r="K112" s="11" t="str">
        <f>_xlfn.IFNA(VLOOKUP($A112,'I-EmEC'!$A:$DD,MATCH(K$1,'I-EmEC'!$A$1:$DD$1,0),FALSE),"")</f>
        <v/>
      </c>
      <c r="L112" s="11" t="str">
        <f>_xlfn.IFNA(VLOOKUP($A112,'I-EmEC'!$A:$DD,MATCH(L$1,'I-EmEC'!$A$1:$DD$1,0),FALSE),"")</f>
        <v/>
      </c>
      <c r="M112" s="11">
        <f>_xlfn.IFNA(VLOOKUP($A112,'I-EmEC'!$A:$DD,MATCH(M$1,'I-EmEC'!$A$1:$DD$1,0),FALSE),"")</f>
        <v>33.925049309664693</v>
      </c>
      <c r="N112" s="11" t="str">
        <f>_xlfn.IFNA(VLOOKUP($A112,'I-EmEC'!$A:$DD,MATCH(N$1,'I-EmEC'!$A$1:$DD$1,0),FALSE),"")</f>
        <v/>
      </c>
      <c r="O112" s="11" t="str">
        <f>_xlfn.IFNA(VLOOKUP($A112,'I-EmEC'!$A:$DD,MATCH(O$1,'I-EmEC'!$A$1:$DD$1,0),FALSE),"")</f>
        <v/>
      </c>
      <c r="P112" s="9" t="str">
        <f>_xlfn.IFNA(VLOOKUP($A112,'I-EmEC'!$A:$DD,MATCH(P$1,'I-EmEC'!$A$1:$DD$1,0),FALSE),"")</f>
        <v/>
      </c>
      <c r="Q112" s="10" t="str">
        <f>_xlfn.IFNA(VLOOKUP($A112,'I-EmEC'!$A:$DD,MATCH(Q$1,'I-EmEC'!$A$1:$DD$1,0),FALSE),"")</f>
        <v/>
      </c>
      <c r="R112" s="10" t="str">
        <f>_xlfn.IFNA(VLOOKUP($A112,'I-EmEC'!$A:$DD,MATCH(R$1,'I-EmEC'!$A$1:$DD$1,0),FALSE),"")</f>
        <v/>
      </c>
      <c r="S112" s="10" t="str">
        <f>_xlfn.IFNA(VLOOKUP($A112,'I-EmEC'!$A:$DD,MATCH(S$1,'I-EmEC'!$A$1:$DD$1,0),FALSE),"")</f>
        <v/>
      </c>
      <c r="T112" s="10" t="str">
        <f>_xlfn.IFNA(VLOOKUP($A112,'I-EmEC'!$A:$DD,MATCH(T$1,'I-EmEC'!$A$1:$DD$1,0),FALSE),"")</f>
        <v/>
      </c>
      <c r="U112" s="10" t="str">
        <f>_xlfn.IFNA(VLOOKUP($A112,'I-EmEC'!$A:$DD,MATCH(U$1,'I-EmEC'!$A$1:$DD$1,0),FALSE),"")</f>
        <v/>
      </c>
      <c r="V112" s="10" t="str">
        <f>_xlfn.IFNA(VLOOKUP($A112,'I-EmEC'!$A:$DD,MATCH(V$1,'I-EmEC'!$A$1:$DD$1,0),FALSE),"")</f>
        <v/>
      </c>
      <c r="W112" s="10" t="str">
        <f>_xlfn.IFNA(VLOOKUP($A112,'I-EmEC'!$A:$DD,MATCH(W$1,'I-EmEC'!$A$1:$DD$1,0),FALSE),"")</f>
        <v/>
      </c>
      <c r="X112" s="10" t="str">
        <f>_xlfn.IFNA(VLOOKUP($A112,'I-EmEC'!$A:$DD,MATCH(X$1,'I-EmEC'!$A$1:$DD$1,0),FALSE),"")</f>
        <v/>
      </c>
      <c r="Y112" s="10" t="str">
        <f>_xlfn.IFNA(VLOOKUP($A112,'I-EmEC'!$A:$DD,MATCH(Y$1,'I-EmEC'!$A$1:$DD$1,0),FALSE),"")</f>
        <v/>
      </c>
      <c r="Z112" s="10" t="str">
        <f>_xlfn.IFNA(VLOOKUP($A112,'I-EmEC'!$A:$DD,MATCH(Z$1,'I-EmEC'!$A$1:$DD$1,0),FALSE),"")</f>
        <v/>
      </c>
      <c r="AA112" s="10">
        <f>_xlfn.IFNA(VLOOKUP($A112,'I-EmEC'!$A:$DD,MATCH(AA$1,'I-EmEC'!$A$1:$DD$1,0),FALSE),"")</f>
        <v>6.68</v>
      </c>
      <c r="AB112" s="10" t="str">
        <f>_xlfn.IFNA(VLOOKUP($A112,'I-EmEC'!$A:$DD,MATCH(AB$1,'I-EmEC'!$A$1:$DD$1,0),FALSE),"")</f>
        <v/>
      </c>
      <c r="AC112" s="10" t="str">
        <f>_xlfn.IFNA(VLOOKUP($A112,'I-EmEC'!$A:$DD,MATCH(AC$1,'I-EmEC'!$A$1:$DD$1,0),FALSE),"")</f>
        <v/>
      </c>
      <c r="AD112" s="9" t="str">
        <f t="shared" si="63"/>
        <v/>
      </c>
      <c r="AE112" s="10" t="str">
        <f t="shared" si="64"/>
        <v/>
      </c>
      <c r="AF112" s="10" t="str">
        <f t="shared" si="65"/>
        <v/>
      </c>
      <c r="AG112" s="10" t="str">
        <f t="shared" si="66"/>
        <v/>
      </c>
      <c r="AH112" s="10" t="str">
        <f t="shared" si="67"/>
        <v/>
      </c>
      <c r="AI112" s="10" t="str">
        <f t="shared" si="68"/>
        <v/>
      </c>
      <c r="AJ112" s="10" t="str">
        <f t="shared" si="69"/>
        <v/>
      </c>
      <c r="AK112" s="10" t="str">
        <f t="shared" si="70"/>
        <v/>
      </c>
      <c r="AL112" s="10" t="str">
        <f t="shared" si="71"/>
        <v/>
      </c>
      <c r="AM112" s="10" t="str">
        <f t="shared" si="72"/>
        <v/>
      </c>
      <c r="AN112" s="10" t="str">
        <f t="shared" si="73"/>
        <v/>
      </c>
      <c r="AO112" s="10">
        <f t="shared" si="74"/>
        <v>8.2105204875742128</v>
      </c>
      <c r="AP112" s="10" t="str">
        <f t="shared" si="75"/>
        <v/>
      </c>
      <c r="AQ112" s="10" t="str">
        <f t="shared" si="76"/>
        <v/>
      </c>
      <c r="AR112" s="21" t="str">
        <f t="shared" si="77"/>
        <v/>
      </c>
      <c r="AS112" s="11" t="str">
        <f t="shared" si="78"/>
        <v/>
      </c>
      <c r="AT112" s="11">
        <f t="shared" si="79"/>
        <v>8.2105204875742128</v>
      </c>
      <c r="AU112" s="11" t="str">
        <f t="shared" si="80"/>
        <v/>
      </c>
      <c r="AV112" s="12" t="str">
        <f t="shared" si="81"/>
        <v/>
      </c>
      <c r="AW112" s="11" t="str">
        <f t="shared" si="82"/>
        <v/>
      </c>
      <c r="AX112" s="11">
        <f t="shared" si="83"/>
        <v>8.2105204875742128</v>
      </c>
      <c r="AY112" s="11" t="str">
        <f t="shared" si="84"/>
        <v/>
      </c>
      <c r="AZ112" s="27" t="str">
        <f t="shared" si="85"/>
        <v/>
      </c>
      <c r="BA112" s="10" t="str">
        <f t="shared" si="86"/>
        <v/>
      </c>
      <c r="BB112" s="10" t="str">
        <f t="shared" si="87"/>
        <v/>
      </c>
      <c r="BC112" s="10" t="str">
        <f t="shared" si="88"/>
        <v/>
      </c>
      <c r="BD112" s="10" t="str">
        <f t="shared" si="89"/>
        <v/>
      </c>
      <c r="BE112" s="10" t="str">
        <f t="shared" si="90"/>
        <v/>
      </c>
      <c r="BF112" s="10" t="str">
        <f t="shared" si="91"/>
        <v/>
      </c>
      <c r="BG112" s="10" t="str">
        <f t="shared" si="92"/>
        <v/>
      </c>
      <c r="BH112" s="10" t="str">
        <f t="shared" si="93"/>
        <v/>
      </c>
      <c r="BI112" s="10" t="str">
        <f t="shared" si="94"/>
        <v/>
      </c>
      <c r="BJ112" s="10" t="str">
        <f t="shared" si="95"/>
        <v/>
      </c>
      <c r="BK112" s="10" t="str">
        <f t="shared" si="96"/>
        <v/>
      </c>
      <c r="BL112" s="10" t="str">
        <f t="shared" si="97"/>
        <v/>
      </c>
      <c r="BM112" s="10" t="str">
        <f t="shared" si="98"/>
        <v/>
      </c>
      <c r="BN112" s="21" t="str">
        <f t="shared" si="99"/>
        <v/>
      </c>
      <c r="BO112" s="11" t="str">
        <f t="shared" si="100"/>
        <v/>
      </c>
      <c r="BP112" s="11" t="str">
        <f t="shared" si="101"/>
        <v/>
      </c>
      <c r="BQ112" s="11" t="str">
        <f t="shared" si="102"/>
        <v/>
      </c>
      <c r="BR112" s="12" t="str">
        <f t="shared" si="103"/>
        <v/>
      </c>
      <c r="BS112" s="11" t="str">
        <f t="shared" si="104"/>
        <v/>
      </c>
      <c r="BT112" s="11" t="str">
        <f t="shared" si="105"/>
        <v/>
      </c>
      <c r="BU112" s="11" t="str">
        <f t="shared" si="106"/>
        <v/>
      </c>
    </row>
    <row r="113" spans="1:73" x14ac:dyDescent="0.2">
      <c r="A113" s="84" t="s">
        <v>159</v>
      </c>
      <c r="B113" s="12" t="str">
        <f>_xlfn.IFNA(VLOOKUP($A113,'I-EmEC'!$A:$DD,MATCH(B$1,'I-EmEC'!$A$1:$DD$1,0),FALSE),"")</f>
        <v/>
      </c>
      <c r="C113" s="11" t="str">
        <f>_xlfn.IFNA(VLOOKUP($A113,'I-EmEC'!$A:$DD,MATCH(C$1,'I-EmEC'!$A$1:$DD$1,0),FALSE),"")</f>
        <v/>
      </c>
      <c r="D113" s="11" t="str">
        <f>_xlfn.IFNA(VLOOKUP($A113,'I-EmEC'!$A:$DD,MATCH(D$1,'I-EmEC'!$A$1:$DD$1,0),FALSE),"")</f>
        <v/>
      </c>
      <c r="E113" s="11" t="str">
        <f>_xlfn.IFNA(VLOOKUP($A113,'I-EmEC'!$A:$DD,MATCH(E$1,'I-EmEC'!$A$1:$DD$1,0),FALSE),"")</f>
        <v/>
      </c>
      <c r="F113" s="11" t="str">
        <f>_xlfn.IFNA(VLOOKUP($A113,'I-EmEC'!$A:$DD,MATCH(F$1,'I-EmEC'!$A$1:$DD$1,0),FALSE),"")</f>
        <v/>
      </c>
      <c r="G113" s="11" t="str">
        <f>_xlfn.IFNA(VLOOKUP($A113,'I-EmEC'!$A:$DD,MATCH(G$1,'I-EmEC'!$A$1:$DD$1,0),FALSE),"")</f>
        <v/>
      </c>
      <c r="H113" s="11" t="str">
        <f>_xlfn.IFNA(VLOOKUP($A113,'I-EmEC'!$A:$DD,MATCH(H$1,'I-EmEC'!$A$1:$DD$1,0),FALSE),"")</f>
        <v/>
      </c>
      <c r="I113" s="11" t="str">
        <f>_xlfn.IFNA(VLOOKUP($A113,'I-EmEC'!$A:$DD,MATCH(I$1,'I-EmEC'!$A$1:$DD$1,0),FALSE),"")</f>
        <v/>
      </c>
      <c r="J113" s="11" t="str">
        <f>_xlfn.IFNA(VLOOKUP($A113,'I-EmEC'!$A:$DD,MATCH(J$1,'I-EmEC'!$A$1:$DD$1,0),FALSE),"")</f>
        <v/>
      </c>
      <c r="K113" s="11" t="str">
        <f>_xlfn.IFNA(VLOOKUP($A113,'I-EmEC'!$A:$DD,MATCH(K$1,'I-EmEC'!$A$1:$DD$1,0),FALSE),"")</f>
        <v/>
      </c>
      <c r="L113" s="11" t="str">
        <f>_xlfn.IFNA(VLOOKUP($A113,'I-EmEC'!$A:$DD,MATCH(L$1,'I-EmEC'!$A$1:$DD$1,0),FALSE),"")</f>
        <v/>
      </c>
      <c r="M113" s="11" t="str">
        <f>_xlfn.IFNA(VLOOKUP($A113,'I-EmEC'!$A:$DD,MATCH(M$1,'I-EmEC'!$A$1:$DD$1,0),FALSE),"")</f>
        <v/>
      </c>
      <c r="N113" s="11" t="str">
        <f>_xlfn.IFNA(VLOOKUP($A113,'I-EmEC'!$A:$DD,MATCH(N$1,'I-EmEC'!$A$1:$DD$1,0),FALSE),"")</f>
        <v/>
      </c>
      <c r="O113" s="11" t="str">
        <f>_xlfn.IFNA(VLOOKUP($A113,'I-EmEC'!$A:$DD,MATCH(O$1,'I-EmEC'!$A$1:$DD$1,0),FALSE),"")</f>
        <v/>
      </c>
      <c r="P113" s="9" t="str">
        <f>_xlfn.IFNA(VLOOKUP($A113,'I-EmEC'!$A:$DD,MATCH(P$1,'I-EmEC'!$A$1:$DD$1,0),FALSE),"")</f>
        <v/>
      </c>
      <c r="Q113" s="10" t="str">
        <f>_xlfn.IFNA(VLOOKUP($A113,'I-EmEC'!$A:$DD,MATCH(Q$1,'I-EmEC'!$A$1:$DD$1,0),FALSE),"")</f>
        <v/>
      </c>
      <c r="R113" s="10" t="str">
        <f>_xlfn.IFNA(VLOOKUP($A113,'I-EmEC'!$A:$DD,MATCH(R$1,'I-EmEC'!$A$1:$DD$1,0),FALSE),"")</f>
        <v/>
      </c>
      <c r="S113" s="10" t="str">
        <f>_xlfn.IFNA(VLOOKUP($A113,'I-EmEC'!$A:$DD,MATCH(S$1,'I-EmEC'!$A$1:$DD$1,0),FALSE),"")</f>
        <v/>
      </c>
      <c r="T113" s="10" t="str">
        <f>_xlfn.IFNA(VLOOKUP($A113,'I-EmEC'!$A:$DD,MATCH(T$1,'I-EmEC'!$A$1:$DD$1,0),FALSE),"")</f>
        <v/>
      </c>
      <c r="U113" s="10" t="str">
        <f>_xlfn.IFNA(VLOOKUP($A113,'I-EmEC'!$A:$DD,MATCH(U$1,'I-EmEC'!$A$1:$DD$1,0),FALSE),"")</f>
        <v/>
      </c>
      <c r="V113" s="10" t="str">
        <f>_xlfn.IFNA(VLOOKUP($A113,'I-EmEC'!$A:$DD,MATCH(V$1,'I-EmEC'!$A$1:$DD$1,0),FALSE),"")</f>
        <v/>
      </c>
      <c r="W113" s="10" t="str">
        <f>_xlfn.IFNA(VLOOKUP($A113,'I-EmEC'!$A:$DD,MATCH(W$1,'I-EmEC'!$A$1:$DD$1,0),FALSE),"")</f>
        <v/>
      </c>
      <c r="X113" s="10" t="str">
        <f>_xlfn.IFNA(VLOOKUP($A113,'I-EmEC'!$A:$DD,MATCH(X$1,'I-EmEC'!$A$1:$DD$1,0),FALSE),"")</f>
        <v/>
      </c>
      <c r="Y113" s="10" t="str">
        <f>_xlfn.IFNA(VLOOKUP($A113,'I-EmEC'!$A:$DD,MATCH(Y$1,'I-EmEC'!$A$1:$DD$1,0),FALSE),"")</f>
        <v/>
      </c>
      <c r="Z113" s="10" t="str">
        <f>_xlfn.IFNA(VLOOKUP($A113,'I-EmEC'!$A:$DD,MATCH(Z$1,'I-EmEC'!$A$1:$DD$1,0),FALSE),"")</f>
        <v/>
      </c>
      <c r="AA113" s="10" t="str">
        <f>_xlfn.IFNA(VLOOKUP($A113,'I-EmEC'!$A:$DD,MATCH(AA$1,'I-EmEC'!$A$1:$DD$1,0),FALSE),"")</f>
        <v/>
      </c>
      <c r="AB113" s="10" t="str">
        <f>_xlfn.IFNA(VLOOKUP($A113,'I-EmEC'!$A:$DD,MATCH(AB$1,'I-EmEC'!$A$1:$DD$1,0),FALSE),"")</f>
        <v/>
      </c>
      <c r="AC113" s="10" t="str">
        <f>_xlfn.IFNA(VLOOKUP($A113,'I-EmEC'!$A:$DD,MATCH(AC$1,'I-EmEC'!$A$1:$DD$1,0),FALSE),"")</f>
        <v/>
      </c>
      <c r="AD113" s="9" t="str">
        <f t="shared" si="63"/>
        <v/>
      </c>
      <c r="AE113" s="10" t="str">
        <f t="shared" si="64"/>
        <v/>
      </c>
      <c r="AF113" s="10" t="str">
        <f t="shared" si="65"/>
        <v/>
      </c>
      <c r="AG113" s="10" t="str">
        <f t="shared" si="66"/>
        <v/>
      </c>
      <c r="AH113" s="10" t="str">
        <f t="shared" si="67"/>
        <v/>
      </c>
      <c r="AI113" s="10" t="str">
        <f t="shared" si="68"/>
        <v/>
      </c>
      <c r="AJ113" s="10" t="str">
        <f t="shared" si="69"/>
        <v/>
      </c>
      <c r="AK113" s="10" t="str">
        <f t="shared" si="70"/>
        <v/>
      </c>
      <c r="AL113" s="10" t="str">
        <f t="shared" si="71"/>
        <v/>
      </c>
      <c r="AM113" s="10" t="str">
        <f t="shared" si="72"/>
        <v/>
      </c>
      <c r="AN113" s="10" t="str">
        <f t="shared" si="73"/>
        <v/>
      </c>
      <c r="AO113" s="10" t="str">
        <f t="shared" si="74"/>
        <v/>
      </c>
      <c r="AP113" s="10" t="str">
        <f t="shared" si="75"/>
        <v/>
      </c>
      <c r="AQ113" s="10" t="str">
        <f t="shared" si="76"/>
        <v/>
      </c>
      <c r="AR113" s="21" t="str">
        <f t="shared" si="77"/>
        <v/>
      </c>
      <c r="AS113" s="11" t="str">
        <f t="shared" si="78"/>
        <v/>
      </c>
      <c r="AT113" s="11" t="str">
        <f t="shared" si="79"/>
        <v/>
      </c>
      <c r="AU113" s="11" t="str">
        <f t="shared" si="80"/>
        <v/>
      </c>
      <c r="AV113" s="12" t="str">
        <f t="shared" si="81"/>
        <v/>
      </c>
      <c r="AW113" s="11" t="str">
        <f t="shared" si="82"/>
        <v/>
      </c>
      <c r="AX113" s="11" t="str">
        <f t="shared" si="83"/>
        <v/>
      </c>
      <c r="AY113" s="11" t="str">
        <f t="shared" si="84"/>
        <v/>
      </c>
      <c r="AZ113" s="27" t="str">
        <f t="shared" si="85"/>
        <v/>
      </c>
      <c r="BA113" s="10" t="str">
        <f t="shared" si="86"/>
        <v/>
      </c>
      <c r="BB113" s="10" t="str">
        <f t="shared" si="87"/>
        <v/>
      </c>
      <c r="BC113" s="10" t="str">
        <f t="shared" si="88"/>
        <v/>
      </c>
      <c r="BD113" s="10" t="str">
        <f t="shared" si="89"/>
        <v/>
      </c>
      <c r="BE113" s="10" t="str">
        <f t="shared" si="90"/>
        <v/>
      </c>
      <c r="BF113" s="10" t="str">
        <f t="shared" si="91"/>
        <v/>
      </c>
      <c r="BG113" s="10" t="str">
        <f t="shared" si="92"/>
        <v/>
      </c>
      <c r="BH113" s="10" t="str">
        <f t="shared" si="93"/>
        <v/>
      </c>
      <c r="BI113" s="10" t="str">
        <f t="shared" si="94"/>
        <v/>
      </c>
      <c r="BJ113" s="10" t="str">
        <f t="shared" si="95"/>
        <v/>
      </c>
      <c r="BK113" s="10" t="str">
        <f t="shared" si="96"/>
        <v/>
      </c>
      <c r="BL113" s="10" t="str">
        <f t="shared" si="97"/>
        <v/>
      </c>
      <c r="BM113" s="10" t="str">
        <f t="shared" si="98"/>
        <v/>
      </c>
      <c r="BN113" s="21" t="str">
        <f t="shared" si="99"/>
        <v/>
      </c>
      <c r="BO113" s="11" t="str">
        <f t="shared" si="100"/>
        <v/>
      </c>
      <c r="BP113" s="11" t="str">
        <f t="shared" si="101"/>
        <v/>
      </c>
      <c r="BQ113" s="11" t="str">
        <f t="shared" si="102"/>
        <v/>
      </c>
      <c r="BR113" s="12" t="str">
        <f t="shared" si="103"/>
        <v/>
      </c>
      <c r="BS113" s="11" t="str">
        <f t="shared" si="104"/>
        <v/>
      </c>
      <c r="BT113" s="11" t="str">
        <f t="shared" si="105"/>
        <v/>
      </c>
      <c r="BU113" s="11" t="str">
        <f t="shared" si="106"/>
        <v/>
      </c>
    </row>
    <row r="114" spans="1:73" x14ac:dyDescent="0.2">
      <c r="A114" s="84" t="s">
        <v>160</v>
      </c>
      <c r="B114" s="12">
        <f>_xlfn.IFNA(VLOOKUP($A114,'I-EmEC'!$A:$DD,MATCH(B$1,'I-EmEC'!$A$1:$DD$1,0),FALSE),"")</f>
        <v>9.742647058823529</v>
      </c>
      <c r="C114" s="11">
        <f>_xlfn.IFNA(VLOOKUP($A114,'I-EmEC'!$A:$DD,MATCH(C$1,'I-EmEC'!$A$1:$DD$1,0),FALSE),"")</f>
        <v>15.799256505576208</v>
      </c>
      <c r="D114" s="11">
        <f>_xlfn.IFNA(VLOOKUP($A114,'I-EmEC'!$A:$DD,MATCH(D$1,'I-EmEC'!$A$1:$DD$1,0),FALSE),"")</f>
        <v>19.535783365570598</v>
      </c>
      <c r="E114" s="11">
        <f>_xlfn.IFNA(VLOOKUP($A114,'I-EmEC'!$A:$DD,MATCH(E$1,'I-EmEC'!$A$1:$DD$1,0),FALSE),"")</f>
        <v>19.535783365570598</v>
      </c>
      <c r="F114" s="11" t="str">
        <f>_xlfn.IFNA(VLOOKUP($A114,'I-EmEC'!$A:$DD,MATCH(F$1,'I-EmEC'!$A$1:$DD$1,0),FALSE),"")</f>
        <v/>
      </c>
      <c r="G114" s="11">
        <f>_xlfn.IFNA(VLOOKUP($A114,'I-EmEC'!$A:$DD,MATCH(G$1,'I-EmEC'!$A$1:$DD$1,0),FALSE),"")</f>
        <v>18.42650103519669</v>
      </c>
      <c r="H114" s="11">
        <f>_xlfn.IFNA(VLOOKUP($A114,'I-EmEC'!$A:$DD,MATCH(H$1,'I-EmEC'!$A$1:$DD$1,0),FALSE),"")</f>
        <v>18.42650103519669</v>
      </c>
      <c r="I114" s="11">
        <f>_xlfn.IFNA(VLOOKUP($A114,'I-EmEC'!$A:$DD,MATCH(I$1,'I-EmEC'!$A$1:$DD$1,0),FALSE),"")</f>
        <v>23.478260869565219</v>
      </c>
      <c r="J114" s="11" t="str">
        <f>_xlfn.IFNA(VLOOKUP($A114,'I-EmEC'!$A:$DD,MATCH(J$1,'I-EmEC'!$A$1:$DD$1,0),FALSE),"")</f>
        <v/>
      </c>
      <c r="K114" s="11" t="str">
        <f>_xlfn.IFNA(VLOOKUP($A114,'I-EmEC'!$A:$DD,MATCH(K$1,'I-EmEC'!$A$1:$DD$1,0),FALSE),"")</f>
        <v/>
      </c>
      <c r="L114" s="11" t="str">
        <f>_xlfn.IFNA(VLOOKUP($A114,'I-EmEC'!$A:$DD,MATCH(L$1,'I-EmEC'!$A$1:$DD$1,0),FALSE),"")</f>
        <v/>
      </c>
      <c r="M114" s="11">
        <f>_xlfn.IFNA(VLOOKUP($A114,'I-EmEC'!$A:$DD,MATCH(M$1,'I-EmEC'!$A$1:$DD$1,0),FALSE),"")</f>
        <v>16.568047337278106</v>
      </c>
      <c r="N114" s="11">
        <f>_xlfn.IFNA(VLOOKUP($A114,'I-EmEC'!$A:$DD,MATCH(N$1,'I-EmEC'!$A$1:$DD$1,0),FALSE),"")</f>
        <v>8.761904761904761</v>
      </c>
      <c r="O114" s="11">
        <f>_xlfn.IFNA(VLOOKUP($A114,'I-EmEC'!$A:$DD,MATCH(O$1,'I-EmEC'!$A$1:$DD$1,0),FALSE),"")</f>
        <v>21.739130434782609</v>
      </c>
      <c r="P114" s="9">
        <f>_xlfn.IFNA(VLOOKUP($A114,'I-EmEC'!$A:$DD,MATCH(P$1,'I-EmEC'!$A$1:$DD$1,0),FALSE),"")</f>
        <v>6.58</v>
      </c>
      <c r="Q114" s="10">
        <f>_xlfn.IFNA(VLOOKUP($A114,'I-EmEC'!$A:$DD,MATCH(Q$1,'I-EmEC'!$A$1:$DD$1,0),FALSE),"")</f>
        <v>6</v>
      </c>
      <c r="R114" s="10">
        <f>_xlfn.IFNA(VLOOKUP($A114,'I-EmEC'!$A:$DD,MATCH(R$1,'I-EmEC'!$A$1:$DD$1,0),FALSE),"")</f>
        <v>7.65</v>
      </c>
      <c r="S114" s="10">
        <f>_xlfn.IFNA(VLOOKUP($A114,'I-EmEC'!$A:$DD,MATCH(S$1,'I-EmEC'!$A$1:$DD$1,0),FALSE),"")</f>
        <v>7.65</v>
      </c>
      <c r="T114" s="10" t="str">
        <f>_xlfn.IFNA(VLOOKUP($A114,'I-EmEC'!$A:$DD,MATCH(T$1,'I-EmEC'!$A$1:$DD$1,0),FALSE),"")</f>
        <v/>
      </c>
      <c r="U114" s="10">
        <f>_xlfn.IFNA(VLOOKUP($A114,'I-EmEC'!$A:$DD,MATCH(U$1,'I-EmEC'!$A$1:$DD$1,0),FALSE),"")</f>
        <v>7.58</v>
      </c>
      <c r="V114" s="10">
        <f>_xlfn.IFNA(VLOOKUP($A114,'I-EmEC'!$A:$DD,MATCH(V$1,'I-EmEC'!$A$1:$DD$1,0),FALSE),"")</f>
        <v>7.58</v>
      </c>
      <c r="W114" s="10">
        <f>_xlfn.IFNA(VLOOKUP($A114,'I-EmEC'!$A:$DD,MATCH(W$1,'I-EmEC'!$A$1:$DD$1,0),FALSE),"")</f>
        <v>7.04</v>
      </c>
      <c r="X114" s="10" t="str">
        <f>_xlfn.IFNA(VLOOKUP($A114,'I-EmEC'!$A:$DD,MATCH(X$1,'I-EmEC'!$A$1:$DD$1,0),FALSE),"")</f>
        <v/>
      </c>
      <c r="Y114" s="10" t="str">
        <f>_xlfn.IFNA(VLOOKUP($A114,'I-EmEC'!$A:$DD,MATCH(Y$1,'I-EmEC'!$A$1:$DD$1,0),FALSE),"")</f>
        <v/>
      </c>
      <c r="Z114" s="10" t="str">
        <f>_xlfn.IFNA(VLOOKUP($A114,'I-EmEC'!$A:$DD,MATCH(Z$1,'I-EmEC'!$A$1:$DD$1,0),FALSE),"")</f>
        <v/>
      </c>
      <c r="AA114" s="10">
        <f>_xlfn.IFNA(VLOOKUP($A114,'I-EmEC'!$A:$DD,MATCH(AA$1,'I-EmEC'!$A$1:$DD$1,0),FALSE),"")</f>
        <v>6.82</v>
      </c>
      <c r="AB114" s="10">
        <f>_xlfn.IFNA(VLOOKUP($A114,'I-EmEC'!$A:$DD,MATCH(AB$1,'I-EmEC'!$A$1:$DD$1,0),FALSE),"")</f>
        <v>6.31</v>
      </c>
      <c r="AC114" s="10">
        <f>_xlfn.IFNA(VLOOKUP($A114,'I-EmEC'!$A:$DD,MATCH(AC$1,'I-EmEC'!$A$1:$DD$1,0),FALSE),"")</f>
        <v>7.15</v>
      </c>
      <c r="AD114" s="9">
        <f t="shared" si="63"/>
        <v>7.5686769699026097</v>
      </c>
      <c r="AE114" s="10">
        <f t="shared" si="64"/>
        <v>7.198636650047904</v>
      </c>
      <c r="AF114" s="10">
        <f t="shared" si="65"/>
        <v>8.9408308306887001</v>
      </c>
      <c r="AG114" s="10">
        <f t="shared" si="66"/>
        <v>8.9408308306887001</v>
      </c>
      <c r="AH114" s="10" t="str">
        <f t="shared" si="67"/>
        <v/>
      </c>
      <c r="AI114" s="10">
        <f t="shared" si="68"/>
        <v>8.8454428758934025</v>
      </c>
      <c r="AJ114" s="10">
        <f t="shared" si="69"/>
        <v>8.8454428758934025</v>
      </c>
      <c r="AK114" s="10">
        <f t="shared" si="70"/>
        <v>8.4106659238053751</v>
      </c>
      <c r="AL114" s="10" t="str">
        <f t="shared" si="71"/>
        <v/>
      </c>
      <c r="AM114" s="10" t="str">
        <f t="shared" si="72"/>
        <v/>
      </c>
      <c r="AN114" s="10" t="str">
        <f t="shared" si="73"/>
        <v/>
      </c>
      <c r="AO114" s="10">
        <f t="shared" si="74"/>
        <v>8.0392713267285458</v>
      </c>
      <c r="AP114" s="10">
        <f t="shared" si="75"/>
        <v>7.2525985282756169</v>
      </c>
      <c r="AQ114" s="10">
        <f t="shared" si="76"/>
        <v>8.4872421683184278</v>
      </c>
      <c r="AR114" s="21">
        <f t="shared" si="77"/>
        <v>7.5686769699026097</v>
      </c>
      <c r="AS114" s="11">
        <f t="shared" si="78"/>
        <v>8.9408308306887001</v>
      </c>
      <c r="AT114" s="11">
        <f t="shared" si="79"/>
        <v>8.0392713267285458</v>
      </c>
      <c r="AU114" s="11">
        <f t="shared" si="80"/>
        <v>8.4872421683184278</v>
      </c>
      <c r="AV114" s="12">
        <f t="shared" si="81"/>
        <v>7.5686769699026097</v>
      </c>
      <c r="AW114" s="11">
        <f t="shared" si="82"/>
        <v>8.7966426673939164</v>
      </c>
      <c r="AX114" s="11">
        <f t="shared" si="83"/>
        <v>8.0392713267285458</v>
      </c>
      <c r="AY114" s="11">
        <f t="shared" si="84"/>
        <v>7.8699203482970219</v>
      </c>
      <c r="AZ114" s="27">
        <f t="shared" si="85"/>
        <v>0.21239901037816653</v>
      </c>
      <c r="BA114" s="10">
        <f t="shared" si="86"/>
        <v>0</v>
      </c>
      <c r="BB114" s="10">
        <f t="shared" si="87"/>
        <v>1</v>
      </c>
      <c r="BC114" s="10">
        <f t="shared" si="88"/>
        <v>1</v>
      </c>
      <c r="BD114" s="10" t="str">
        <f t="shared" si="89"/>
        <v/>
      </c>
      <c r="BE114" s="10">
        <f t="shared" si="90"/>
        <v>0.94524837939694362</v>
      </c>
      <c r="BF114" s="10">
        <f t="shared" si="91"/>
        <v>0.94524837939694362</v>
      </c>
      <c r="BG114" s="10">
        <f t="shared" si="92"/>
        <v>0.69569126520195057</v>
      </c>
      <c r="BH114" s="10" t="str">
        <f t="shared" si="93"/>
        <v/>
      </c>
      <c r="BI114" s="10" t="str">
        <f t="shared" si="94"/>
        <v/>
      </c>
      <c r="BJ114" s="10" t="str">
        <f t="shared" si="95"/>
        <v/>
      </c>
      <c r="BK114" s="10">
        <f t="shared" si="96"/>
        <v>0.48251491482507891</v>
      </c>
      <c r="BL114" s="10">
        <f t="shared" si="97"/>
        <v>3.0973515367767566E-2</v>
      </c>
      <c r="BM114" s="10">
        <f t="shared" si="98"/>
        <v>0.73964517422309495</v>
      </c>
      <c r="BN114" s="21">
        <f t="shared" si="99"/>
        <v>0.21239901037816653</v>
      </c>
      <c r="BO114" s="11">
        <f t="shared" si="100"/>
        <v>1</v>
      </c>
      <c r="BP114" s="11">
        <f t="shared" si="101"/>
        <v>0.48251491482507891</v>
      </c>
      <c r="BQ114" s="11">
        <f t="shared" si="102"/>
        <v>0.73964517422309495</v>
      </c>
      <c r="BR114" s="12">
        <f t="shared" si="103"/>
        <v>0.21239901037816653</v>
      </c>
      <c r="BS114" s="11">
        <f t="shared" si="104"/>
        <v>0.91723760479916749</v>
      </c>
      <c r="BT114" s="11">
        <f t="shared" si="105"/>
        <v>0.48251491482507891</v>
      </c>
      <c r="BU114" s="11">
        <f t="shared" si="106"/>
        <v>0.38530934479543127</v>
      </c>
    </row>
    <row r="115" spans="1:73" x14ac:dyDescent="0.2">
      <c r="A115" s="84" t="s">
        <v>161</v>
      </c>
      <c r="B115" s="12" t="str">
        <f>_xlfn.IFNA(VLOOKUP($A115,'I-EmEC'!$A:$DD,MATCH(B$1,'I-EmEC'!$A$1:$DD$1,0),FALSE),"")</f>
        <v/>
      </c>
      <c r="C115" s="11" t="str">
        <f>_xlfn.IFNA(VLOOKUP($A115,'I-EmEC'!$A:$DD,MATCH(C$1,'I-EmEC'!$A$1:$DD$1,0),FALSE),"")</f>
        <v/>
      </c>
      <c r="D115" s="11" t="str">
        <f>_xlfn.IFNA(VLOOKUP($A115,'I-EmEC'!$A:$DD,MATCH(D$1,'I-EmEC'!$A$1:$DD$1,0),FALSE),"")</f>
        <v/>
      </c>
      <c r="E115" s="11" t="str">
        <f>_xlfn.IFNA(VLOOKUP($A115,'I-EmEC'!$A:$DD,MATCH(E$1,'I-EmEC'!$A$1:$DD$1,0),FALSE),"")</f>
        <v/>
      </c>
      <c r="F115" s="11" t="str">
        <f>_xlfn.IFNA(VLOOKUP($A115,'I-EmEC'!$A:$DD,MATCH(F$1,'I-EmEC'!$A$1:$DD$1,0),FALSE),"")</f>
        <v/>
      </c>
      <c r="G115" s="11" t="str">
        <f>_xlfn.IFNA(VLOOKUP($A115,'I-EmEC'!$A:$DD,MATCH(G$1,'I-EmEC'!$A$1:$DD$1,0),FALSE),"")</f>
        <v/>
      </c>
      <c r="H115" s="11" t="str">
        <f>_xlfn.IFNA(VLOOKUP($A115,'I-EmEC'!$A:$DD,MATCH(H$1,'I-EmEC'!$A$1:$DD$1,0),FALSE),"")</f>
        <v/>
      </c>
      <c r="I115" s="11" t="str">
        <f>_xlfn.IFNA(VLOOKUP($A115,'I-EmEC'!$A:$DD,MATCH(I$1,'I-EmEC'!$A$1:$DD$1,0),FALSE),"")</f>
        <v/>
      </c>
      <c r="J115" s="11" t="str">
        <f>_xlfn.IFNA(VLOOKUP($A115,'I-EmEC'!$A:$DD,MATCH(J$1,'I-EmEC'!$A$1:$DD$1,0),FALSE),"")</f>
        <v/>
      </c>
      <c r="K115" s="11" t="str">
        <f>_xlfn.IFNA(VLOOKUP($A115,'I-EmEC'!$A:$DD,MATCH(K$1,'I-EmEC'!$A$1:$DD$1,0),FALSE),"")</f>
        <v/>
      </c>
      <c r="L115" s="11" t="str">
        <f>_xlfn.IFNA(VLOOKUP($A115,'I-EmEC'!$A:$DD,MATCH(L$1,'I-EmEC'!$A$1:$DD$1,0),FALSE),"")</f>
        <v/>
      </c>
      <c r="M115" s="11" t="str">
        <f>_xlfn.IFNA(VLOOKUP($A115,'I-EmEC'!$A:$DD,MATCH(M$1,'I-EmEC'!$A$1:$DD$1,0),FALSE),"")</f>
        <v/>
      </c>
      <c r="N115" s="11" t="str">
        <f>_xlfn.IFNA(VLOOKUP($A115,'I-EmEC'!$A:$DD,MATCH(N$1,'I-EmEC'!$A$1:$DD$1,0),FALSE),"")</f>
        <v/>
      </c>
      <c r="O115" s="11" t="str">
        <f>_xlfn.IFNA(VLOOKUP($A115,'I-EmEC'!$A:$DD,MATCH(O$1,'I-EmEC'!$A$1:$DD$1,0),FALSE),"")</f>
        <v/>
      </c>
      <c r="P115" s="9" t="str">
        <f>_xlfn.IFNA(VLOOKUP($A115,'I-EmEC'!$A:$DD,MATCH(P$1,'I-EmEC'!$A$1:$DD$1,0),FALSE),"")</f>
        <v/>
      </c>
      <c r="Q115" s="10" t="str">
        <f>_xlfn.IFNA(VLOOKUP($A115,'I-EmEC'!$A:$DD,MATCH(Q$1,'I-EmEC'!$A$1:$DD$1,0),FALSE),"")</f>
        <v/>
      </c>
      <c r="R115" s="10" t="str">
        <f>_xlfn.IFNA(VLOOKUP($A115,'I-EmEC'!$A:$DD,MATCH(R$1,'I-EmEC'!$A$1:$DD$1,0),FALSE),"")</f>
        <v/>
      </c>
      <c r="S115" s="10" t="str">
        <f>_xlfn.IFNA(VLOOKUP($A115,'I-EmEC'!$A:$DD,MATCH(S$1,'I-EmEC'!$A$1:$DD$1,0),FALSE),"")</f>
        <v/>
      </c>
      <c r="T115" s="10" t="str">
        <f>_xlfn.IFNA(VLOOKUP($A115,'I-EmEC'!$A:$DD,MATCH(T$1,'I-EmEC'!$A$1:$DD$1,0),FALSE),"")</f>
        <v/>
      </c>
      <c r="U115" s="10" t="str">
        <f>_xlfn.IFNA(VLOOKUP($A115,'I-EmEC'!$A:$DD,MATCH(U$1,'I-EmEC'!$A$1:$DD$1,0),FALSE),"")</f>
        <v/>
      </c>
      <c r="V115" s="10" t="str">
        <f>_xlfn.IFNA(VLOOKUP($A115,'I-EmEC'!$A:$DD,MATCH(V$1,'I-EmEC'!$A$1:$DD$1,0),FALSE),"")</f>
        <v/>
      </c>
      <c r="W115" s="10" t="str">
        <f>_xlfn.IFNA(VLOOKUP($A115,'I-EmEC'!$A:$DD,MATCH(W$1,'I-EmEC'!$A$1:$DD$1,0),FALSE),"")</f>
        <v/>
      </c>
      <c r="X115" s="10" t="str">
        <f>_xlfn.IFNA(VLOOKUP($A115,'I-EmEC'!$A:$DD,MATCH(X$1,'I-EmEC'!$A$1:$DD$1,0),FALSE),"")</f>
        <v/>
      </c>
      <c r="Y115" s="10" t="str">
        <f>_xlfn.IFNA(VLOOKUP($A115,'I-EmEC'!$A:$DD,MATCH(Y$1,'I-EmEC'!$A$1:$DD$1,0),FALSE),"")</f>
        <v/>
      </c>
      <c r="Z115" s="10" t="str">
        <f>_xlfn.IFNA(VLOOKUP($A115,'I-EmEC'!$A:$DD,MATCH(Z$1,'I-EmEC'!$A$1:$DD$1,0),FALSE),"")</f>
        <v/>
      </c>
      <c r="AA115" s="10" t="str">
        <f>_xlfn.IFNA(VLOOKUP($A115,'I-EmEC'!$A:$DD,MATCH(AA$1,'I-EmEC'!$A$1:$DD$1,0),FALSE),"")</f>
        <v/>
      </c>
      <c r="AB115" s="10" t="str">
        <f>_xlfn.IFNA(VLOOKUP($A115,'I-EmEC'!$A:$DD,MATCH(AB$1,'I-EmEC'!$A$1:$DD$1,0),FALSE),"")</f>
        <v/>
      </c>
      <c r="AC115" s="10" t="str">
        <f>_xlfn.IFNA(VLOOKUP($A115,'I-EmEC'!$A:$DD,MATCH(AC$1,'I-EmEC'!$A$1:$DD$1,0),FALSE),"")</f>
        <v/>
      </c>
      <c r="AD115" s="9" t="str">
        <f t="shared" si="63"/>
        <v/>
      </c>
      <c r="AE115" s="10" t="str">
        <f t="shared" si="64"/>
        <v/>
      </c>
      <c r="AF115" s="10" t="str">
        <f t="shared" si="65"/>
        <v/>
      </c>
      <c r="AG115" s="10" t="str">
        <f t="shared" si="66"/>
        <v/>
      </c>
      <c r="AH115" s="10" t="str">
        <f t="shared" si="67"/>
        <v/>
      </c>
      <c r="AI115" s="10" t="str">
        <f t="shared" si="68"/>
        <v/>
      </c>
      <c r="AJ115" s="10" t="str">
        <f t="shared" si="69"/>
        <v/>
      </c>
      <c r="AK115" s="10" t="str">
        <f t="shared" si="70"/>
        <v/>
      </c>
      <c r="AL115" s="10" t="str">
        <f t="shared" si="71"/>
        <v/>
      </c>
      <c r="AM115" s="10" t="str">
        <f t="shared" si="72"/>
        <v/>
      </c>
      <c r="AN115" s="10" t="str">
        <f t="shared" si="73"/>
        <v/>
      </c>
      <c r="AO115" s="10" t="str">
        <f t="shared" si="74"/>
        <v/>
      </c>
      <c r="AP115" s="10" t="str">
        <f t="shared" si="75"/>
        <v/>
      </c>
      <c r="AQ115" s="10" t="str">
        <f t="shared" si="76"/>
        <v/>
      </c>
      <c r="AR115" s="21" t="str">
        <f t="shared" si="77"/>
        <v/>
      </c>
      <c r="AS115" s="11" t="str">
        <f t="shared" si="78"/>
        <v/>
      </c>
      <c r="AT115" s="11" t="str">
        <f t="shared" si="79"/>
        <v/>
      </c>
      <c r="AU115" s="11" t="str">
        <f t="shared" si="80"/>
        <v/>
      </c>
      <c r="AV115" s="12" t="str">
        <f t="shared" si="81"/>
        <v/>
      </c>
      <c r="AW115" s="11" t="str">
        <f t="shared" si="82"/>
        <v/>
      </c>
      <c r="AX115" s="11" t="str">
        <f t="shared" si="83"/>
        <v/>
      </c>
      <c r="AY115" s="11" t="str">
        <f t="shared" si="84"/>
        <v/>
      </c>
      <c r="AZ115" s="27" t="str">
        <f t="shared" si="85"/>
        <v/>
      </c>
      <c r="BA115" s="10" t="str">
        <f t="shared" si="86"/>
        <v/>
      </c>
      <c r="BB115" s="10" t="str">
        <f t="shared" si="87"/>
        <v/>
      </c>
      <c r="BC115" s="10" t="str">
        <f t="shared" si="88"/>
        <v/>
      </c>
      <c r="BD115" s="10" t="str">
        <f t="shared" si="89"/>
        <v/>
      </c>
      <c r="BE115" s="10" t="str">
        <f t="shared" si="90"/>
        <v/>
      </c>
      <c r="BF115" s="10" t="str">
        <f t="shared" si="91"/>
        <v/>
      </c>
      <c r="BG115" s="10" t="str">
        <f t="shared" si="92"/>
        <v/>
      </c>
      <c r="BH115" s="10" t="str">
        <f t="shared" si="93"/>
        <v/>
      </c>
      <c r="BI115" s="10" t="str">
        <f t="shared" si="94"/>
        <v/>
      </c>
      <c r="BJ115" s="10" t="str">
        <f t="shared" si="95"/>
        <v/>
      </c>
      <c r="BK115" s="10" t="str">
        <f t="shared" si="96"/>
        <v/>
      </c>
      <c r="BL115" s="10" t="str">
        <f t="shared" si="97"/>
        <v/>
      </c>
      <c r="BM115" s="10" t="str">
        <f t="shared" si="98"/>
        <v/>
      </c>
      <c r="BN115" s="21" t="str">
        <f t="shared" si="99"/>
        <v/>
      </c>
      <c r="BO115" s="11" t="str">
        <f t="shared" si="100"/>
        <v/>
      </c>
      <c r="BP115" s="11" t="str">
        <f t="shared" si="101"/>
        <v/>
      </c>
      <c r="BQ115" s="11" t="str">
        <f t="shared" si="102"/>
        <v/>
      </c>
      <c r="BR115" s="12" t="str">
        <f t="shared" si="103"/>
        <v/>
      </c>
      <c r="BS115" s="11" t="str">
        <f t="shared" si="104"/>
        <v/>
      </c>
      <c r="BT115" s="11" t="str">
        <f t="shared" si="105"/>
        <v/>
      </c>
      <c r="BU115" s="11" t="str">
        <f t="shared" si="106"/>
        <v/>
      </c>
    </row>
    <row r="116" spans="1:73" x14ac:dyDescent="0.2">
      <c r="A116" s="84" t="s">
        <v>87</v>
      </c>
      <c r="B116" s="12" t="str">
        <f>_xlfn.IFNA(VLOOKUP($A116,'I-EmEC'!$A:$DD,MATCH(B$1,'I-EmEC'!$A$1:$DD$1,0),FALSE),"")</f>
        <v/>
      </c>
      <c r="C116" s="11" t="str">
        <f>_xlfn.IFNA(VLOOKUP($A116,'I-EmEC'!$A:$DD,MATCH(C$1,'I-EmEC'!$A$1:$DD$1,0),FALSE),"")</f>
        <v/>
      </c>
      <c r="D116" s="11">
        <f>_xlfn.IFNA(VLOOKUP($A116,'I-EmEC'!$A:$DD,MATCH(D$1,'I-EmEC'!$A$1:$DD$1,0),FALSE),"")</f>
        <v>18.568665377176014</v>
      </c>
      <c r="E116" s="11">
        <f>_xlfn.IFNA(VLOOKUP($A116,'I-EmEC'!$A:$DD,MATCH(E$1,'I-EmEC'!$A$1:$DD$1,0),FALSE),"")</f>
        <v>18.568665377176014</v>
      </c>
      <c r="F116" s="11">
        <f>_xlfn.IFNA(VLOOKUP($A116,'I-EmEC'!$A:$DD,MATCH(F$1,'I-EmEC'!$A$1:$DD$1,0),FALSE),"")</f>
        <v>26.078028747433262</v>
      </c>
      <c r="G116" s="11">
        <f>_xlfn.IFNA(VLOOKUP($A116,'I-EmEC'!$A:$DD,MATCH(G$1,'I-EmEC'!$A$1:$DD$1,0),FALSE),"")</f>
        <v>26.708074534161494</v>
      </c>
      <c r="H116" s="11">
        <f>_xlfn.IFNA(VLOOKUP($A116,'I-EmEC'!$A:$DD,MATCH(H$1,'I-EmEC'!$A$1:$DD$1,0),FALSE),"")</f>
        <v>26.708074534161494</v>
      </c>
      <c r="I116" s="11">
        <f>_xlfn.IFNA(VLOOKUP($A116,'I-EmEC'!$A:$DD,MATCH(I$1,'I-EmEC'!$A$1:$DD$1,0),FALSE),"")</f>
        <v>49.855072463768117</v>
      </c>
      <c r="J116" s="11" t="str">
        <f>_xlfn.IFNA(VLOOKUP($A116,'I-EmEC'!$A:$DD,MATCH(J$1,'I-EmEC'!$A$1:$DD$1,0),FALSE),"")</f>
        <v/>
      </c>
      <c r="K116" s="11" t="str">
        <f>_xlfn.IFNA(VLOOKUP($A116,'I-EmEC'!$A:$DD,MATCH(K$1,'I-EmEC'!$A$1:$DD$1,0),FALSE),"")</f>
        <v/>
      </c>
      <c r="L116" s="11">
        <f>_xlfn.IFNA(VLOOKUP($A116,'I-EmEC'!$A:$DD,MATCH(L$1,'I-EmEC'!$A$1:$DD$1,0),FALSE),"")</f>
        <v>21.123595505617978</v>
      </c>
      <c r="M116" s="11" t="str">
        <f>_xlfn.IFNA(VLOOKUP($A116,'I-EmEC'!$A:$DD,MATCH(M$1,'I-EmEC'!$A$1:$DD$1,0),FALSE),"")</f>
        <v/>
      </c>
      <c r="N116" s="11">
        <f>_xlfn.IFNA(VLOOKUP($A116,'I-EmEC'!$A:$DD,MATCH(N$1,'I-EmEC'!$A$1:$DD$1,0),FALSE),"")</f>
        <v>25.904761904761905</v>
      </c>
      <c r="O116" s="11">
        <f>_xlfn.IFNA(VLOOKUP($A116,'I-EmEC'!$A:$DD,MATCH(O$1,'I-EmEC'!$A$1:$DD$1,0),FALSE),"")</f>
        <v>23.913043478260867</v>
      </c>
      <c r="P116" s="9" t="str">
        <f>_xlfn.IFNA(VLOOKUP($A116,'I-EmEC'!$A:$DD,MATCH(P$1,'I-EmEC'!$A$1:$DD$1,0),FALSE),"")</f>
        <v/>
      </c>
      <c r="Q116" s="10" t="str">
        <f>_xlfn.IFNA(VLOOKUP($A116,'I-EmEC'!$A:$DD,MATCH(Q$1,'I-EmEC'!$A$1:$DD$1,0),FALSE),"")</f>
        <v/>
      </c>
      <c r="R116" s="10">
        <f>_xlfn.IFNA(VLOOKUP($A116,'I-EmEC'!$A:$DD,MATCH(R$1,'I-EmEC'!$A$1:$DD$1,0),FALSE),"")</f>
        <v>7.38</v>
      </c>
      <c r="S116" s="10">
        <f>_xlfn.IFNA(VLOOKUP($A116,'I-EmEC'!$A:$DD,MATCH(S$1,'I-EmEC'!$A$1:$DD$1,0),FALSE),"")</f>
        <v>7.38</v>
      </c>
      <c r="T116" s="10">
        <f>_xlfn.IFNA(VLOOKUP($A116,'I-EmEC'!$A:$DD,MATCH(T$1,'I-EmEC'!$A$1:$DD$1,0),FALSE),"")</f>
        <v>7.42</v>
      </c>
      <c r="U116" s="10">
        <f>_xlfn.IFNA(VLOOKUP($A116,'I-EmEC'!$A:$DD,MATCH(U$1,'I-EmEC'!$A$1:$DD$1,0),FALSE),"")</f>
        <v>7.02</v>
      </c>
      <c r="V116" s="10">
        <f>_xlfn.IFNA(VLOOKUP($A116,'I-EmEC'!$A:$DD,MATCH(V$1,'I-EmEC'!$A$1:$DD$1,0),FALSE),"")</f>
        <v>7.02</v>
      </c>
      <c r="W116" s="10">
        <f>_xlfn.IFNA(VLOOKUP($A116,'I-EmEC'!$A:$DD,MATCH(W$1,'I-EmEC'!$A$1:$DD$1,0),FALSE),"")</f>
        <v>7.05</v>
      </c>
      <c r="X116" s="10" t="str">
        <f>_xlfn.IFNA(VLOOKUP($A116,'I-EmEC'!$A:$DD,MATCH(X$1,'I-EmEC'!$A$1:$DD$1,0),FALSE),"")</f>
        <v/>
      </c>
      <c r="Y116" s="10" t="str">
        <f>_xlfn.IFNA(VLOOKUP($A116,'I-EmEC'!$A:$DD,MATCH(Y$1,'I-EmEC'!$A$1:$DD$1,0),FALSE),"")</f>
        <v/>
      </c>
      <c r="Z116" s="10">
        <f>_xlfn.IFNA(VLOOKUP($A116,'I-EmEC'!$A:$DD,MATCH(Z$1,'I-EmEC'!$A$1:$DD$1,0),FALSE),"")</f>
        <v>7.42</v>
      </c>
      <c r="AA116" s="10" t="str">
        <f>_xlfn.IFNA(VLOOKUP($A116,'I-EmEC'!$A:$DD,MATCH(AA$1,'I-EmEC'!$A$1:$DD$1,0),FALSE),"")</f>
        <v/>
      </c>
      <c r="AB116" s="10">
        <f>_xlfn.IFNA(VLOOKUP($A116,'I-EmEC'!$A:$DD,MATCH(AB$1,'I-EmEC'!$A$1:$DD$1,0),FALSE),"")</f>
        <v>7.46</v>
      </c>
      <c r="AC116" s="10">
        <f>_xlfn.IFNA(VLOOKUP($A116,'I-EmEC'!$A:$DD,MATCH(AC$1,'I-EmEC'!$A$1:$DD$1,0),FALSE),"")</f>
        <v>7.77</v>
      </c>
      <c r="AD116" s="9" t="str">
        <f t="shared" si="63"/>
        <v/>
      </c>
      <c r="AE116" s="10" t="str">
        <f t="shared" si="64"/>
        <v/>
      </c>
      <c r="AF116" s="10">
        <f t="shared" si="65"/>
        <v>8.6487806899456263</v>
      </c>
      <c r="AG116" s="10">
        <f t="shared" si="66"/>
        <v>8.6487806899456263</v>
      </c>
      <c r="AH116" s="10">
        <f t="shared" si="67"/>
        <v>8.8362747597413218</v>
      </c>
      <c r="AI116" s="10">
        <f t="shared" si="68"/>
        <v>8.4466425795477367</v>
      </c>
      <c r="AJ116" s="10">
        <f t="shared" si="69"/>
        <v>8.4466425795477367</v>
      </c>
      <c r="AK116" s="10">
        <f t="shared" si="70"/>
        <v>8.7477093518342741</v>
      </c>
      <c r="AL116" s="10" t="str">
        <f t="shared" si="71"/>
        <v/>
      </c>
      <c r="AM116" s="10" t="str">
        <f t="shared" si="72"/>
        <v/>
      </c>
      <c r="AN116" s="10">
        <f t="shared" si="73"/>
        <v>8.7447678426187672</v>
      </c>
      <c r="AO116" s="10" t="str">
        <f t="shared" si="74"/>
        <v/>
      </c>
      <c r="AP116" s="10">
        <f t="shared" si="75"/>
        <v>8.8733796049642599</v>
      </c>
      <c r="AQ116" s="10">
        <f t="shared" si="76"/>
        <v>9.1486348534766506</v>
      </c>
      <c r="AR116" s="21" t="str">
        <f t="shared" si="77"/>
        <v/>
      </c>
      <c r="AS116" s="11">
        <f t="shared" si="78"/>
        <v>8.8362747597413218</v>
      </c>
      <c r="AT116" s="11">
        <f t="shared" si="79"/>
        <v>8.7447678426187672</v>
      </c>
      <c r="AU116" s="11">
        <f t="shared" si="80"/>
        <v>9.1486348534766506</v>
      </c>
      <c r="AV116" s="12" t="str">
        <f t="shared" si="81"/>
        <v/>
      </c>
      <c r="AW116" s="11">
        <f t="shared" si="82"/>
        <v>8.6291384417603876</v>
      </c>
      <c r="AX116" s="11">
        <f t="shared" si="83"/>
        <v>8.7447678426187672</v>
      </c>
      <c r="AY116" s="11">
        <f t="shared" si="84"/>
        <v>9.0110072292204553</v>
      </c>
      <c r="AZ116" s="27" t="str">
        <f t="shared" si="85"/>
        <v/>
      </c>
      <c r="BA116" s="10" t="str">
        <f t="shared" si="86"/>
        <v/>
      </c>
      <c r="BB116" s="10">
        <f t="shared" si="87"/>
        <v>0.28794919531886304</v>
      </c>
      <c r="BC116" s="10">
        <f t="shared" si="88"/>
        <v>0.28794919531886304</v>
      </c>
      <c r="BD116" s="10">
        <f t="shared" si="89"/>
        <v>0.55503770435091793</v>
      </c>
      <c r="BE116" s="10">
        <f t="shared" si="90"/>
        <v>0</v>
      </c>
      <c r="BF116" s="10">
        <f t="shared" si="91"/>
        <v>0</v>
      </c>
      <c r="BG116" s="10">
        <f t="shared" si="92"/>
        <v>0.42887476610180536</v>
      </c>
      <c r="BH116" s="10" t="str">
        <f t="shared" si="93"/>
        <v/>
      </c>
      <c r="BI116" s="10" t="str">
        <f t="shared" si="94"/>
        <v/>
      </c>
      <c r="BJ116" s="10">
        <f t="shared" si="95"/>
        <v>0.42468453591729932</v>
      </c>
      <c r="BK116" s="10" t="str">
        <f t="shared" si="96"/>
        <v/>
      </c>
      <c r="BL116" s="10">
        <f t="shared" si="97"/>
        <v>0.6078941909547797</v>
      </c>
      <c r="BM116" s="10">
        <f t="shared" si="98"/>
        <v>1</v>
      </c>
      <c r="BN116" s="21" t="str">
        <f t="shared" si="99"/>
        <v/>
      </c>
      <c r="BO116" s="11">
        <f t="shared" si="100"/>
        <v>0.55503770435091793</v>
      </c>
      <c r="BP116" s="11">
        <f t="shared" si="101"/>
        <v>0.42468453591729932</v>
      </c>
      <c r="BQ116" s="11">
        <f t="shared" si="102"/>
        <v>1</v>
      </c>
      <c r="BR116" s="12" t="str">
        <f t="shared" si="103"/>
        <v/>
      </c>
      <c r="BS116" s="11">
        <f t="shared" si="104"/>
        <v>0.25996847684840824</v>
      </c>
      <c r="BT116" s="11">
        <f t="shared" si="105"/>
        <v>0.42468453591729932</v>
      </c>
      <c r="BU116" s="11">
        <f t="shared" si="106"/>
        <v>0.80394709547738985</v>
      </c>
    </row>
    <row r="117" spans="1:73" x14ac:dyDescent="0.2">
      <c r="A117" s="84" t="s">
        <v>162</v>
      </c>
      <c r="B117" s="12" t="str">
        <f>_xlfn.IFNA(VLOOKUP($A117,'I-EmEC'!$A:$DD,MATCH(B$1,'I-EmEC'!$A$1:$DD$1,0),FALSE),"")</f>
        <v/>
      </c>
      <c r="C117" s="11">
        <f>_xlfn.IFNA(VLOOKUP($A117,'I-EmEC'!$A:$DD,MATCH(C$1,'I-EmEC'!$A$1:$DD$1,0),FALSE),"")</f>
        <v>21.375464684014872</v>
      </c>
      <c r="D117" s="11">
        <f>_xlfn.IFNA(VLOOKUP($A117,'I-EmEC'!$A:$DD,MATCH(D$1,'I-EmEC'!$A$1:$DD$1,0),FALSE),"")</f>
        <v>31.721470019342355</v>
      </c>
      <c r="E117" s="11">
        <f>_xlfn.IFNA(VLOOKUP($A117,'I-EmEC'!$A:$DD,MATCH(E$1,'I-EmEC'!$A$1:$DD$1,0),FALSE),"")</f>
        <v>31.721470019342355</v>
      </c>
      <c r="F117" s="11">
        <f>_xlfn.IFNA(VLOOKUP($A117,'I-EmEC'!$A:$DD,MATCH(F$1,'I-EmEC'!$A$1:$DD$1,0),FALSE),"")</f>
        <v>29.979466119096507</v>
      </c>
      <c r="G117" s="11">
        <f>_xlfn.IFNA(VLOOKUP($A117,'I-EmEC'!$A:$DD,MATCH(G$1,'I-EmEC'!$A$1:$DD$1,0),FALSE),"")</f>
        <v>62.52587991718427</v>
      </c>
      <c r="H117" s="11">
        <f>_xlfn.IFNA(VLOOKUP($A117,'I-EmEC'!$A:$DD,MATCH(H$1,'I-EmEC'!$A$1:$DD$1,0),FALSE),"")</f>
        <v>62.52587991718427</v>
      </c>
      <c r="I117" s="11">
        <f>_xlfn.IFNA(VLOOKUP($A117,'I-EmEC'!$A:$DD,MATCH(I$1,'I-EmEC'!$A$1:$DD$1,0),FALSE),"")</f>
        <v>64.347826086956516</v>
      </c>
      <c r="J117" s="11">
        <f>_xlfn.IFNA(VLOOKUP($A117,'I-EmEC'!$A:$DD,MATCH(J$1,'I-EmEC'!$A$1:$DD$1,0),FALSE),"")</f>
        <v>22.792607802874741</v>
      </c>
      <c r="K117" s="11">
        <f>_xlfn.IFNA(VLOOKUP($A117,'I-EmEC'!$A:$DD,MATCH(K$1,'I-EmEC'!$A$1:$DD$1,0),FALSE),"")</f>
        <v>22.792607802874741</v>
      </c>
      <c r="L117" s="11">
        <f>_xlfn.IFNA(VLOOKUP($A117,'I-EmEC'!$A:$DD,MATCH(L$1,'I-EmEC'!$A$1:$DD$1,0),FALSE),"")</f>
        <v>19.101123595505619</v>
      </c>
      <c r="M117" s="11">
        <f>_xlfn.IFNA(VLOOKUP($A117,'I-EmEC'!$A:$DD,MATCH(M$1,'I-EmEC'!$A$1:$DD$1,0),FALSE),"")</f>
        <v>72.978303747534511</v>
      </c>
      <c r="N117" s="11">
        <f>_xlfn.IFNA(VLOOKUP($A117,'I-EmEC'!$A:$DD,MATCH(N$1,'I-EmEC'!$A$1:$DD$1,0),FALSE),"")</f>
        <v>34.857142857142854</v>
      </c>
      <c r="O117" s="11">
        <f>_xlfn.IFNA(VLOOKUP($A117,'I-EmEC'!$A:$DD,MATCH(O$1,'I-EmEC'!$A$1:$DD$1,0),FALSE),"")</f>
        <v>24.308300395256918</v>
      </c>
      <c r="P117" s="9" t="str">
        <f>_xlfn.IFNA(VLOOKUP($A117,'I-EmEC'!$A:$DD,MATCH(P$1,'I-EmEC'!$A$1:$DD$1,0),FALSE),"")</f>
        <v/>
      </c>
      <c r="Q117" s="10">
        <f>_xlfn.IFNA(VLOOKUP($A117,'I-EmEC'!$A:$DD,MATCH(Q$1,'I-EmEC'!$A$1:$DD$1,0),FALSE),"")</f>
        <v>6.71</v>
      </c>
      <c r="R117" s="10">
        <f>_xlfn.IFNA(VLOOKUP($A117,'I-EmEC'!$A:$DD,MATCH(R$1,'I-EmEC'!$A$1:$DD$1,0),FALSE),"")</f>
        <v>6.78</v>
      </c>
      <c r="S117" s="10">
        <f>_xlfn.IFNA(VLOOKUP($A117,'I-EmEC'!$A:$DD,MATCH(S$1,'I-EmEC'!$A$1:$DD$1,0),FALSE),"")</f>
        <v>6.78</v>
      </c>
      <c r="T117" s="10">
        <f>_xlfn.IFNA(VLOOKUP($A117,'I-EmEC'!$A:$DD,MATCH(T$1,'I-EmEC'!$A$1:$DD$1,0),FALSE),"")</f>
        <v>6.9</v>
      </c>
      <c r="U117" s="10">
        <f>_xlfn.IFNA(VLOOKUP($A117,'I-EmEC'!$A:$DD,MATCH(U$1,'I-EmEC'!$A$1:$DD$1,0),FALSE),"")</f>
        <v>6.35</v>
      </c>
      <c r="V117" s="10">
        <f>_xlfn.IFNA(VLOOKUP($A117,'I-EmEC'!$A:$DD,MATCH(V$1,'I-EmEC'!$A$1:$DD$1,0),FALSE),"")</f>
        <v>6.35</v>
      </c>
      <c r="W117" s="10">
        <f>_xlfn.IFNA(VLOOKUP($A117,'I-EmEC'!$A:$DD,MATCH(W$1,'I-EmEC'!$A$1:$DD$1,0),FALSE),"")</f>
        <v>6.14</v>
      </c>
      <c r="X117" s="10">
        <f>_xlfn.IFNA(VLOOKUP($A117,'I-EmEC'!$A:$DD,MATCH(X$1,'I-EmEC'!$A$1:$DD$1,0),FALSE),"")</f>
        <v>6.88</v>
      </c>
      <c r="Y117" s="10">
        <f>_xlfn.IFNA(VLOOKUP($A117,'I-EmEC'!$A:$DD,MATCH(Y$1,'I-EmEC'!$A$1:$DD$1,0),FALSE),"")</f>
        <v>6.88</v>
      </c>
      <c r="Z117" s="10">
        <f>_xlfn.IFNA(VLOOKUP($A117,'I-EmEC'!$A:$DD,MATCH(Z$1,'I-EmEC'!$A$1:$DD$1,0),FALSE),"")</f>
        <v>6.8</v>
      </c>
      <c r="AA117" s="10">
        <f>_xlfn.IFNA(VLOOKUP($A117,'I-EmEC'!$A:$DD,MATCH(AA$1,'I-EmEC'!$A$1:$DD$1,0),FALSE),"")</f>
        <v>5.65</v>
      </c>
      <c r="AB117" s="10">
        <f>_xlfn.IFNA(VLOOKUP($A117,'I-EmEC'!$A:$DD,MATCH(AB$1,'I-EmEC'!$A$1:$DD$1,0),FALSE),"")</f>
        <v>6.68</v>
      </c>
      <c r="AC117" s="10">
        <f>_xlfn.IFNA(VLOOKUP($A117,'I-EmEC'!$A:$DD,MATCH(AC$1,'I-EmEC'!$A$1:$DD$1,0),FALSE),"")</f>
        <v>6.91</v>
      </c>
      <c r="AD117" s="9" t="str">
        <f t="shared" si="63"/>
        <v/>
      </c>
      <c r="AE117" s="10">
        <f t="shared" si="64"/>
        <v>8.0399155646872238</v>
      </c>
      <c r="AF117" s="10">
        <f t="shared" si="65"/>
        <v>8.2813533049537558</v>
      </c>
      <c r="AG117" s="10">
        <f t="shared" si="66"/>
        <v>8.2813533049537558</v>
      </c>
      <c r="AH117" s="10">
        <f t="shared" si="67"/>
        <v>8.376823894569803</v>
      </c>
      <c r="AI117" s="10">
        <f t="shared" si="68"/>
        <v>8.1460598122056389</v>
      </c>
      <c r="AJ117" s="10">
        <f t="shared" si="69"/>
        <v>8.1460598122056389</v>
      </c>
      <c r="AK117" s="10">
        <f t="shared" si="70"/>
        <v>7.9485338793773641</v>
      </c>
      <c r="AL117" s="10">
        <f t="shared" si="71"/>
        <v>8.237794017572023</v>
      </c>
      <c r="AM117" s="10">
        <f t="shared" si="72"/>
        <v>8.237794017572023</v>
      </c>
      <c r="AN117" s="10">
        <f t="shared" si="73"/>
        <v>8.0810589147333616</v>
      </c>
      <c r="AO117" s="10">
        <f t="shared" si="74"/>
        <v>7.5131937647336606</v>
      </c>
      <c r="AP117" s="10">
        <f t="shared" si="75"/>
        <v>8.2222917863244724</v>
      </c>
      <c r="AQ117" s="10">
        <f t="shared" si="76"/>
        <v>8.2957545945996003</v>
      </c>
      <c r="AR117" s="21" t="str">
        <f t="shared" si="77"/>
        <v/>
      </c>
      <c r="AS117" s="11">
        <f t="shared" si="78"/>
        <v>8.376823894569803</v>
      </c>
      <c r="AT117" s="11">
        <f t="shared" si="79"/>
        <v>8.237794017572023</v>
      </c>
      <c r="AU117" s="11">
        <f t="shared" si="80"/>
        <v>8.2957545945996003</v>
      </c>
      <c r="AV117" s="12" t="str">
        <f t="shared" si="81"/>
        <v/>
      </c>
      <c r="AW117" s="11">
        <f t="shared" si="82"/>
        <v>8.1966973347109917</v>
      </c>
      <c r="AX117" s="11">
        <f t="shared" si="83"/>
        <v>8.0174601786527671</v>
      </c>
      <c r="AY117" s="11">
        <f t="shared" si="84"/>
        <v>8.2590231904620364</v>
      </c>
      <c r="AZ117" s="27" t="str">
        <f t="shared" si="85"/>
        <v/>
      </c>
      <c r="BA117" s="10">
        <f t="shared" si="86"/>
        <v>0.609892802203993</v>
      </c>
      <c r="BB117" s="10">
        <f t="shared" si="87"/>
        <v>0.88945430883223009</v>
      </c>
      <c r="BC117" s="10">
        <f t="shared" si="88"/>
        <v>0.88945430883223009</v>
      </c>
      <c r="BD117" s="10">
        <f t="shared" si="89"/>
        <v>1</v>
      </c>
      <c r="BE117" s="10">
        <f t="shared" si="90"/>
        <v>0.73279755488851772</v>
      </c>
      <c r="BF117" s="10">
        <f t="shared" si="91"/>
        <v>0.73279755488851772</v>
      </c>
      <c r="BG117" s="10">
        <f t="shared" si="92"/>
        <v>0.50408166598622617</v>
      </c>
      <c r="BH117" s="10">
        <f t="shared" si="93"/>
        <v>0.83901687517067247</v>
      </c>
      <c r="BI117" s="10">
        <f t="shared" si="94"/>
        <v>0.83901687517067247</v>
      </c>
      <c r="BJ117" s="10">
        <f t="shared" si="95"/>
        <v>0.65753281454810142</v>
      </c>
      <c r="BK117" s="10">
        <f t="shared" si="96"/>
        <v>0</v>
      </c>
      <c r="BL117" s="10">
        <f t="shared" si="97"/>
        <v>0.82106679363461976</v>
      </c>
      <c r="BM117" s="10">
        <f t="shared" si="98"/>
        <v>0.9061296066806005</v>
      </c>
      <c r="BN117" s="21" t="str">
        <f t="shared" si="99"/>
        <v/>
      </c>
      <c r="BO117" s="11">
        <f t="shared" si="100"/>
        <v>1</v>
      </c>
      <c r="BP117" s="11">
        <f t="shared" si="101"/>
        <v>0.83901687517067247</v>
      </c>
      <c r="BQ117" s="11">
        <f t="shared" si="102"/>
        <v>0.9061296066806005</v>
      </c>
      <c r="BR117" s="12" t="str">
        <f t="shared" si="103"/>
        <v/>
      </c>
      <c r="BS117" s="11">
        <f t="shared" si="104"/>
        <v>0.79143089890462048</v>
      </c>
      <c r="BT117" s="11">
        <f t="shared" si="105"/>
        <v>0.58389164122236159</v>
      </c>
      <c r="BU117" s="11">
        <f t="shared" si="106"/>
        <v>0.86359820015761013</v>
      </c>
    </row>
    <row r="118" spans="1:73" x14ac:dyDescent="0.2">
      <c r="A118" s="84" t="s">
        <v>163</v>
      </c>
      <c r="B118" s="12" t="str">
        <f>_xlfn.IFNA(VLOOKUP($A118,'I-EmEC'!$A:$DD,MATCH(B$1,'I-EmEC'!$A$1:$DD$1,0),FALSE),"")</f>
        <v/>
      </c>
      <c r="C118" s="11" t="str">
        <f>_xlfn.IFNA(VLOOKUP($A118,'I-EmEC'!$A:$DD,MATCH(C$1,'I-EmEC'!$A$1:$DD$1,0),FALSE),"")</f>
        <v/>
      </c>
      <c r="D118" s="11" t="str">
        <f>_xlfn.IFNA(VLOOKUP($A118,'I-EmEC'!$A:$DD,MATCH(D$1,'I-EmEC'!$A$1:$DD$1,0),FALSE),"")</f>
        <v/>
      </c>
      <c r="E118" s="11" t="str">
        <f>_xlfn.IFNA(VLOOKUP($A118,'I-EmEC'!$A:$DD,MATCH(E$1,'I-EmEC'!$A$1:$DD$1,0),FALSE),"")</f>
        <v/>
      </c>
      <c r="F118" s="11" t="str">
        <f>_xlfn.IFNA(VLOOKUP($A118,'I-EmEC'!$A:$DD,MATCH(F$1,'I-EmEC'!$A$1:$DD$1,0),FALSE),"")</f>
        <v/>
      </c>
      <c r="G118" s="11">
        <f>_xlfn.IFNA(VLOOKUP($A118,'I-EmEC'!$A:$DD,MATCH(G$1,'I-EmEC'!$A$1:$DD$1,0),FALSE),"")</f>
        <v>42.028985507246382</v>
      </c>
      <c r="H118" s="11">
        <f>_xlfn.IFNA(VLOOKUP($A118,'I-EmEC'!$A:$DD,MATCH(H$1,'I-EmEC'!$A$1:$DD$1,0),FALSE),"")</f>
        <v>42.028985507246382</v>
      </c>
      <c r="I118" s="11">
        <f>_xlfn.IFNA(VLOOKUP($A118,'I-EmEC'!$A:$DD,MATCH(I$1,'I-EmEC'!$A$1:$DD$1,0),FALSE),"")</f>
        <v>53.333333333333329</v>
      </c>
      <c r="J118" s="11">
        <f>_xlfn.IFNA(VLOOKUP($A118,'I-EmEC'!$A:$DD,MATCH(J$1,'I-EmEC'!$A$1:$DD$1,0),FALSE),"")</f>
        <v>27.926078028747433</v>
      </c>
      <c r="K118" s="11">
        <f>_xlfn.IFNA(VLOOKUP($A118,'I-EmEC'!$A:$DD,MATCH(K$1,'I-EmEC'!$A$1:$DD$1,0),FALSE),"")</f>
        <v>27.926078028747433</v>
      </c>
      <c r="L118" s="11">
        <f>_xlfn.IFNA(VLOOKUP($A118,'I-EmEC'!$A:$DD,MATCH(L$1,'I-EmEC'!$A$1:$DD$1,0),FALSE),"")</f>
        <v>46.966292134831463</v>
      </c>
      <c r="M118" s="11" t="str">
        <f>_xlfn.IFNA(VLOOKUP($A118,'I-EmEC'!$A:$DD,MATCH(M$1,'I-EmEC'!$A$1:$DD$1,0),FALSE),"")</f>
        <v/>
      </c>
      <c r="N118" s="11">
        <f>_xlfn.IFNA(VLOOKUP($A118,'I-EmEC'!$A:$DD,MATCH(N$1,'I-EmEC'!$A$1:$DD$1,0),FALSE),"")</f>
        <v>55.047619047619051</v>
      </c>
      <c r="O118" s="11">
        <f>_xlfn.IFNA(VLOOKUP($A118,'I-EmEC'!$A:$DD,MATCH(O$1,'I-EmEC'!$A$1:$DD$1,0),FALSE),"")</f>
        <v>48.221343873517782</v>
      </c>
      <c r="P118" s="9" t="str">
        <f>_xlfn.IFNA(VLOOKUP($A118,'I-EmEC'!$A:$DD,MATCH(P$1,'I-EmEC'!$A$1:$DD$1,0),FALSE),"")</f>
        <v/>
      </c>
      <c r="Q118" s="10" t="str">
        <f>_xlfn.IFNA(VLOOKUP($A118,'I-EmEC'!$A:$DD,MATCH(Q$1,'I-EmEC'!$A$1:$DD$1,0),FALSE),"")</f>
        <v/>
      </c>
      <c r="R118" s="10" t="str">
        <f>_xlfn.IFNA(VLOOKUP($A118,'I-EmEC'!$A:$DD,MATCH(R$1,'I-EmEC'!$A$1:$DD$1,0),FALSE),"")</f>
        <v/>
      </c>
      <c r="S118" s="10" t="str">
        <f>_xlfn.IFNA(VLOOKUP($A118,'I-EmEC'!$A:$DD,MATCH(S$1,'I-EmEC'!$A$1:$DD$1,0),FALSE),"")</f>
        <v/>
      </c>
      <c r="T118" s="10" t="str">
        <f>_xlfn.IFNA(VLOOKUP($A118,'I-EmEC'!$A:$DD,MATCH(T$1,'I-EmEC'!$A$1:$DD$1,0),FALSE),"")</f>
        <v/>
      </c>
      <c r="U118" s="10">
        <f>_xlfn.IFNA(VLOOKUP($A118,'I-EmEC'!$A:$DD,MATCH(U$1,'I-EmEC'!$A$1:$DD$1,0),FALSE),"")</f>
        <v>6.75</v>
      </c>
      <c r="V118" s="10">
        <f>_xlfn.IFNA(VLOOKUP($A118,'I-EmEC'!$A:$DD,MATCH(V$1,'I-EmEC'!$A$1:$DD$1,0),FALSE),"")</f>
        <v>6.75</v>
      </c>
      <c r="W118" s="10">
        <f>_xlfn.IFNA(VLOOKUP($A118,'I-EmEC'!$A:$DD,MATCH(W$1,'I-EmEC'!$A$1:$DD$1,0),FALSE),"")</f>
        <v>6.14</v>
      </c>
      <c r="X118" s="10">
        <f>_xlfn.IFNA(VLOOKUP($A118,'I-EmEC'!$A:$DD,MATCH(X$1,'I-EmEC'!$A$1:$DD$1,0),FALSE),"")</f>
        <v>5.58</v>
      </c>
      <c r="Y118" s="10">
        <f>_xlfn.IFNA(VLOOKUP($A118,'I-EmEC'!$A:$DD,MATCH(Y$1,'I-EmEC'!$A$1:$DD$1,0),FALSE),"")</f>
        <v>5.58</v>
      </c>
      <c r="Z118" s="10">
        <f>_xlfn.IFNA(VLOOKUP($A118,'I-EmEC'!$A:$DD,MATCH(Z$1,'I-EmEC'!$A$1:$DD$1,0),FALSE),"")</f>
        <v>5.74</v>
      </c>
      <c r="AA118" s="10" t="str">
        <f>_xlfn.IFNA(VLOOKUP($A118,'I-EmEC'!$A:$DD,MATCH(AA$1,'I-EmEC'!$A$1:$DD$1,0),FALSE),"")</f>
        <v/>
      </c>
      <c r="AB118" s="10">
        <f>_xlfn.IFNA(VLOOKUP($A118,'I-EmEC'!$A:$DD,MATCH(AB$1,'I-EmEC'!$A$1:$DD$1,0),FALSE),"")</f>
        <v>5.6</v>
      </c>
      <c r="AC118" s="10">
        <f>_xlfn.IFNA(VLOOKUP($A118,'I-EmEC'!$A:$DD,MATCH(AC$1,'I-EmEC'!$A$1:$DD$1,0),FALSE),"")</f>
        <v>5.53</v>
      </c>
      <c r="AD118" s="9" t="str">
        <f t="shared" si="63"/>
        <v/>
      </c>
      <c r="AE118" s="10" t="str">
        <f t="shared" si="64"/>
        <v/>
      </c>
      <c r="AF118" s="10" t="str">
        <f t="shared" si="65"/>
        <v/>
      </c>
      <c r="AG118" s="10" t="str">
        <f t="shared" si="66"/>
        <v/>
      </c>
      <c r="AH118" s="10" t="str">
        <f t="shared" si="67"/>
        <v/>
      </c>
      <c r="AI118" s="10">
        <f t="shared" si="68"/>
        <v>8.3735489071617017</v>
      </c>
      <c r="AJ118" s="10">
        <f t="shared" si="69"/>
        <v>8.3735489071617017</v>
      </c>
      <c r="AK118" s="10">
        <f t="shared" si="70"/>
        <v>7.8669987279362621</v>
      </c>
      <c r="AL118" s="10">
        <f t="shared" si="71"/>
        <v>7.0260099471555844</v>
      </c>
      <c r="AM118" s="10">
        <f t="shared" si="72"/>
        <v>7.0260099471555844</v>
      </c>
      <c r="AN118" s="10">
        <f t="shared" si="73"/>
        <v>7.4117862751301233</v>
      </c>
      <c r="AO118" s="10" t="str">
        <f t="shared" si="74"/>
        <v/>
      </c>
      <c r="AP118" s="10">
        <f t="shared" si="75"/>
        <v>7.3407385393505908</v>
      </c>
      <c r="AQ118" s="10">
        <f t="shared" si="76"/>
        <v>7.2132393094989311</v>
      </c>
      <c r="AR118" s="21" t="str">
        <f t="shared" si="77"/>
        <v/>
      </c>
      <c r="AS118" s="11">
        <f t="shared" si="78"/>
        <v>8.3735489071617017</v>
      </c>
      <c r="AT118" s="11">
        <f t="shared" si="79"/>
        <v>7.4117862751301233</v>
      </c>
      <c r="AU118" s="11">
        <f t="shared" si="80"/>
        <v>7.3407385393505908</v>
      </c>
      <c r="AV118" s="12" t="str">
        <f t="shared" si="81"/>
        <v/>
      </c>
      <c r="AW118" s="11">
        <f t="shared" si="82"/>
        <v>8.2046988474198894</v>
      </c>
      <c r="AX118" s="11">
        <f t="shared" si="83"/>
        <v>7.1546020564804307</v>
      </c>
      <c r="AY118" s="11">
        <f t="shared" si="84"/>
        <v>7.276988924424761</v>
      </c>
      <c r="AZ118" s="27" t="str">
        <f t="shared" si="85"/>
        <v/>
      </c>
      <c r="BA118" s="10" t="str">
        <f t="shared" si="86"/>
        <v/>
      </c>
      <c r="BB118" s="10" t="str">
        <f t="shared" si="87"/>
        <v/>
      </c>
      <c r="BC118" s="10" t="str">
        <f t="shared" si="88"/>
        <v/>
      </c>
      <c r="BD118" s="10" t="str">
        <f t="shared" si="89"/>
        <v/>
      </c>
      <c r="BE118" s="10">
        <f t="shared" si="90"/>
        <v>1</v>
      </c>
      <c r="BF118" s="10">
        <f t="shared" si="91"/>
        <v>1</v>
      </c>
      <c r="BG118" s="10">
        <f t="shared" si="92"/>
        <v>0.62409236819161051</v>
      </c>
      <c r="BH118" s="10">
        <f t="shared" si="93"/>
        <v>0</v>
      </c>
      <c r="BI118" s="10">
        <f t="shared" si="94"/>
        <v>0</v>
      </c>
      <c r="BJ118" s="10">
        <f t="shared" si="95"/>
        <v>0.28628213315093143</v>
      </c>
      <c r="BK118" s="10" t="str">
        <f t="shared" si="96"/>
        <v/>
      </c>
      <c r="BL118" s="10">
        <f t="shared" si="97"/>
        <v>0.23355806513644528</v>
      </c>
      <c r="BM118" s="10">
        <f t="shared" si="98"/>
        <v>0.1389417062512959</v>
      </c>
      <c r="BN118" s="21" t="str">
        <f t="shared" si="99"/>
        <v/>
      </c>
      <c r="BO118" s="11">
        <f t="shared" si="100"/>
        <v>1</v>
      </c>
      <c r="BP118" s="11">
        <f t="shared" si="101"/>
        <v>0.28628213315093143</v>
      </c>
      <c r="BQ118" s="11">
        <f t="shared" si="102"/>
        <v>0.23355806513644528</v>
      </c>
      <c r="BR118" s="12" t="str">
        <f t="shared" si="103"/>
        <v/>
      </c>
      <c r="BS118" s="11">
        <f t="shared" si="104"/>
        <v>0.87469745606387017</v>
      </c>
      <c r="BT118" s="11">
        <f t="shared" si="105"/>
        <v>9.5427377716977138E-2</v>
      </c>
      <c r="BU118" s="11">
        <f t="shared" si="106"/>
        <v>0.18624988569387058</v>
      </c>
    </row>
    <row r="119" spans="1:73" x14ac:dyDescent="0.2">
      <c r="A119" s="84" t="s">
        <v>164</v>
      </c>
      <c r="B119" s="12" t="str">
        <f>_xlfn.IFNA(VLOOKUP($A119,'I-EmEC'!$A:$DD,MATCH(B$1,'I-EmEC'!$A$1:$DD$1,0),FALSE),"")</f>
        <v/>
      </c>
      <c r="C119" s="11" t="str">
        <f>_xlfn.IFNA(VLOOKUP($A119,'I-EmEC'!$A:$DD,MATCH(C$1,'I-EmEC'!$A$1:$DD$1,0),FALSE),"")</f>
        <v/>
      </c>
      <c r="D119" s="11">
        <f>_xlfn.IFNA(VLOOKUP($A119,'I-EmEC'!$A:$DD,MATCH(D$1,'I-EmEC'!$A$1:$DD$1,0),FALSE),"")</f>
        <v>18.568665377176014</v>
      </c>
      <c r="E119" s="11">
        <f>_xlfn.IFNA(VLOOKUP($A119,'I-EmEC'!$A:$DD,MATCH(E$1,'I-EmEC'!$A$1:$DD$1,0),FALSE),"")</f>
        <v>18.568665377176014</v>
      </c>
      <c r="F119" s="11">
        <f>_xlfn.IFNA(VLOOKUP($A119,'I-EmEC'!$A:$DD,MATCH(F$1,'I-EmEC'!$A$1:$DD$1,0),FALSE),"")</f>
        <v>11.909650924024639</v>
      </c>
      <c r="G119" s="11">
        <f>_xlfn.IFNA(VLOOKUP($A119,'I-EmEC'!$A:$DD,MATCH(G$1,'I-EmEC'!$A$1:$DD$1,0),FALSE),"")</f>
        <v>18.219461697722572</v>
      </c>
      <c r="H119" s="11">
        <f>_xlfn.IFNA(VLOOKUP($A119,'I-EmEC'!$A:$DD,MATCH(H$1,'I-EmEC'!$A$1:$DD$1,0),FALSE),"")</f>
        <v>18.219461697722572</v>
      </c>
      <c r="I119" s="11" t="str">
        <f>_xlfn.IFNA(VLOOKUP($A119,'I-EmEC'!$A:$DD,MATCH(I$1,'I-EmEC'!$A$1:$DD$1,0),FALSE),"")</f>
        <v/>
      </c>
      <c r="J119" s="11">
        <f>_xlfn.IFNA(VLOOKUP($A119,'I-EmEC'!$A:$DD,MATCH(J$1,'I-EmEC'!$A$1:$DD$1,0),FALSE),"")</f>
        <v>35.728952772073917</v>
      </c>
      <c r="K119" s="11">
        <f>_xlfn.IFNA(VLOOKUP($A119,'I-EmEC'!$A:$DD,MATCH(K$1,'I-EmEC'!$A$1:$DD$1,0),FALSE),"")</f>
        <v>35.728952772073917</v>
      </c>
      <c r="L119" s="11">
        <f>_xlfn.IFNA(VLOOKUP($A119,'I-EmEC'!$A:$DD,MATCH(L$1,'I-EmEC'!$A$1:$DD$1,0),FALSE),"")</f>
        <v>41.348314606741567</v>
      </c>
      <c r="M119" s="11">
        <f>_xlfn.IFNA(VLOOKUP($A119,'I-EmEC'!$A:$DD,MATCH(M$1,'I-EmEC'!$A$1:$DD$1,0),FALSE),"")</f>
        <v>7.8895463510848121</v>
      </c>
      <c r="N119" s="11" t="str">
        <f>_xlfn.IFNA(VLOOKUP($A119,'I-EmEC'!$A:$DD,MATCH(N$1,'I-EmEC'!$A$1:$DD$1,0),FALSE),"")</f>
        <v/>
      </c>
      <c r="O119" s="11">
        <f>_xlfn.IFNA(VLOOKUP($A119,'I-EmEC'!$A:$DD,MATCH(O$1,'I-EmEC'!$A$1:$DD$1,0),FALSE),"")</f>
        <v>12.450592885375494</v>
      </c>
      <c r="P119" s="9" t="str">
        <f>_xlfn.IFNA(VLOOKUP($A119,'I-EmEC'!$A:$DD,MATCH(P$1,'I-EmEC'!$A$1:$DD$1,0),FALSE),"")</f>
        <v/>
      </c>
      <c r="Q119" s="10" t="str">
        <f>_xlfn.IFNA(VLOOKUP($A119,'I-EmEC'!$A:$DD,MATCH(Q$1,'I-EmEC'!$A$1:$DD$1,0),FALSE),"")</f>
        <v/>
      </c>
      <c r="R119" s="10">
        <f>_xlfn.IFNA(VLOOKUP($A119,'I-EmEC'!$A:$DD,MATCH(R$1,'I-EmEC'!$A$1:$DD$1,0),FALSE),"")</f>
        <v>5.52</v>
      </c>
      <c r="S119" s="10">
        <f>_xlfn.IFNA(VLOOKUP($A119,'I-EmEC'!$A:$DD,MATCH(S$1,'I-EmEC'!$A$1:$DD$1,0),FALSE),"")</f>
        <v>5.52</v>
      </c>
      <c r="T119" s="10">
        <f>_xlfn.IFNA(VLOOKUP($A119,'I-EmEC'!$A:$DD,MATCH(T$1,'I-EmEC'!$A$1:$DD$1,0),FALSE),"")</f>
        <v>5.62</v>
      </c>
      <c r="U119" s="10">
        <f>_xlfn.IFNA(VLOOKUP($A119,'I-EmEC'!$A:$DD,MATCH(U$1,'I-EmEC'!$A$1:$DD$1,0),FALSE),"")</f>
        <v>6.04</v>
      </c>
      <c r="V119" s="10">
        <f>_xlfn.IFNA(VLOOKUP($A119,'I-EmEC'!$A:$DD,MATCH(V$1,'I-EmEC'!$A$1:$DD$1,0),FALSE),"")</f>
        <v>6.04</v>
      </c>
      <c r="W119" s="10" t="str">
        <f>_xlfn.IFNA(VLOOKUP($A119,'I-EmEC'!$A:$DD,MATCH(W$1,'I-EmEC'!$A$1:$DD$1,0),FALSE),"")</f>
        <v/>
      </c>
      <c r="X119" s="10">
        <f>_xlfn.IFNA(VLOOKUP($A119,'I-EmEC'!$A:$DD,MATCH(X$1,'I-EmEC'!$A$1:$DD$1,0),FALSE),"")</f>
        <v>6.49</v>
      </c>
      <c r="Y119" s="10">
        <f>_xlfn.IFNA(VLOOKUP($A119,'I-EmEC'!$A:$DD,MATCH(Y$1,'I-EmEC'!$A$1:$DD$1,0),FALSE),"")</f>
        <v>6.49</v>
      </c>
      <c r="Z119" s="10">
        <f>_xlfn.IFNA(VLOOKUP($A119,'I-EmEC'!$A:$DD,MATCH(Z$1,'I-EmEC'!$A$1:$DD$1,0),FALSE),"")</f>
        <v>6.51</v>
      </c>
      <c r="AA119" s="10">
        <f>_xlfn.IFNA(VLOOKUP($A119,'I-EmEC'!$A:$DD,MATCH(AA$1,'I-EmEC'!$A$1:$DD$1,0),FALSE),"")</f>
        <v>6.46</v>
      </c>
      <c r="AB119" s="10" t="str">
        <f>_xlfn.IFNA(VLOOKUP($A119,'I-EmEC'!$A:$DD,MATCH(AB$1,'I-EmEC'!$A$1:$DD$1,0),FALSE),"")</f>
        <v/>
      </c>
      <c r="AC119" s="10">
        <f>_xlfn.IFNA(VLOOKUP($A119,'I-EmEC'!$A:$DD,MATCH(AC$1,'I-EmEC'!$A$1:$DD$1,0),FALSE),"")</f>
        <v>6.26</v>
      </c>
      <c r="AD119" s="9" t="str">
        <f t="shared" si="63"/>
        <v/>
      </c>
      <c r="AE119" s="10" t="str">
        <f t="shared" si="64"/>
        <v/>
      </c>
      <c r="AF119" s="10">
        <f t="shared" si="65"/>
        <v>6.788780689945626</v>
      </c>
      <c r="AG119" s="10">
        <f t="shared" si="66"/>
        <v>6.788780689945626</v>
      </c>
      <c r="AH119" s="10">
        <f t="shared" si="67"/>
        <v>6.6958990323483034</v>
      </c>
      <c r="AI119" s="10">
        <f t="shared" si="68"/>
        <v>7.3005355413986566</v>
      </c>
      <c r="AJ119" s="10">
        <f t="shared" si="69"/>
        <v>7.3005355413986566</v>
      </c>
      <c r="AK119" s="10" t="str">
        <f t="shared" si="70"/>
        <v/>
      </c>
      <c r="AL119" s="10">
        <f t="shared" si="71"/>
        <v>8.0430202870679661</v>
      </c>
      <c r="AM119" s="10">
        <f t="shared" si="72"/>
        <v>8.0430202870679661</v>
      </c>
      <c r="AN119" s="10">
        <f t="shared" si="73"/>
        <v>8.1264578120286064</v>
      </c>
      <c r="AO119" s="10">
        <f t="shared" si="74"/>
        <v>7.3570520319946269</v>
      </c>
      <c r="AP119" s="10" t="str">
        <f t="shared" si="75"/>
        <v/>
      </c>
      <c r="AQ119" s="10">
        <f t="shared" si="76"/>
        <v>7.3551900326137831</v>
      </c>
      <c r="AR119" s="21" t="str">
        <f t="shared" si="77"/>
        <v/>
      </c>
      <c r="AS119" s="11">
        <f t="shared" si="78"/>
        <v>7.3005355413986566</v>
      </c>
      <c r="AT119" s="11">
        <f t="shared" si="79"/>
        <v>8.1264578120286064</v>
      </c>
      <c r="AU119" s="11">
        <f t="shared" si="80"/>
        <v>7.3551900326137831</v>
      </c>
      <c r="AV119" s="12" t="str">
        <f t="shared" si="81"/>
        <v/>
      </c>
      <c r="AW119" s="11">
        <f t="shared" si="82"/>
        <v>6.9749062990073742</v>
      </c>
      <c r="AX119" s="11">
        <f t="shared" si="83"/>
        <v>7.8923876045397918</v>
      </c>
      <c r="AY119" s="11">
        <f t="shared" si="84"/>
        <v>7.3551900326137831</v>
      </c>
      <c r="AZ119" s="27" t="str">
        <f t="shared" si="85"/>
        <v/>
      </c>
      <c r="BA119" s="10" t="str">
        <f t="shared" si="86"/>
        <v/>
      </c>
      <c r="BB119" s="10">
        <f t="shared" si="87"/>
        <v>6.4926837622204872E-2</v>
      </c>
      <c r="BC119" s="10">
        <f t="shared" si="88"/>
        <v>6.4926837622204872E-2</v>
      </c>
      <c r="BD119" s="10">
        <f t="shared" si="89"/>
        <v>0</v>
      </c>
      <c r="BE119" s="10">
        <f t="shared" si="90"/>
        <v>0.42265757803078563</v>
      </c>
      <c r="BF119" s="10">
        <f t="shared" si="91"/>
        <v>0.42265757803078563</v>
      </c>
      <c r="BG119" s="10" t="str">
        <f t="shared" si="92"/>
        <v/>
      </c>
      <c r="BH119" s="10">
        <f t="shared" si="93"/>
        <v>0.94167487128401206</v>
      </c>
      <c r="BI119" s="10">
        <f t="shared" si="94"/>
        <v>0.94167487128401206</v>
      </c>
      <c r="BJ119" s="10">
        <f t="shared" si="95"/>
        <v>1</v>
      </c>
      <c r="BK119" s="10">
        <f t="shared" si="96"/>
        <v>0.46216416203050109</v>
      </c>
      <c r="BL119" s="10" t="str">
        <f t="shared" si="97"/>
        <v/>
      </c>
      <c r="BM119" s="10">
        <f t="shared" si="98"/>
        <v>0.46086257316376478</v>
      </c>
      <c r="BN119" s="21" t="str">
        <f t="shared" si="99"/>
        <v/>
      </c>
      <c r="BO119" s="11">
        <f t="shared" si="100"/>
        <v>0.42265757803078563</v>
      </c>
      <c r="BP119" s="11">
        <f t="shared" si="101"/>
        <v>1</v>
      </c>
      <c r="BQ119" s="11">
        <f t="shared" si="102"/>
        <v>0.46086257316376478</v>
      </c>
      <c r="BR119" s="12" t="str">
        <f t="shared" si="103"/>
        <v/>
      </c>
      <c r="BS119" s="11">
        <f t="shared" si="104"/>
        <v>0.1950337662611962</v>
      </c>
      <c r="BT119" s="11">
        <f t="shared" si="105"/>
        <v>0.83637847614963123</v>
      </c>
      <c r="BU119" s="11">
        <f t="shared" si="106"/>
        <v>0.46086257316376478</v>
      </c>
    </row>
    <row r="120" spans="1:73" x14ac:dyDescent="0.2">
      <c r="A120" s="84" t="s">
        <v>165</v>
      </c>
      <c r="B120" s="12" t="str">
        <f>_xlfn.IFNA(VLOOKUP($A120,'I-EmEC'!$A:$DD,MATCH(B$1,'I-EmEC'!$A$1:$DD$1,0),FALSE),"")</f>
        <v/>
      </c>
      <c r="C120" s="11" t="str">
        <f>_xlfn.IFNA(VLOOKUP($A120,'I-EmEC'!$A:$DD,MATCH(C$1,'I-EmEC'!$A$1:$DD$1,0),FALSE),"")</f>
        <v/>
      </c>
      <c r="D120" s="11" t="str">
        <f>_xlfn.IFNA(VLOOKUP($A120,'I-EmEC'!$A:$DD,MATCH(D$1,'I-EmEC'!$A$1:$DD$1,0),FALSE),"")</f>
        <v/>
      </c>
      <c r="E120" s="11" t="str">
        <f>_xlfn.IFNA(VLOOKUP($A120,'I-EmEC'!$A:$DD,MATCH(E$1,'I-EmEC'!$A$1:$DD$1,0),FALSE),"")</f>
        <v/>
      </c>
      <c r="F120" s="11" t="str">
        <f>_xlfn.IFNA(VLOOKUP($A120,'I-EmEC'!$A:$DD,MATCH(F$1,'I-EmEC'!$A$1:$DD$1,0),FALSE),"")</f>
        <v/>
      </c>
      <c r="G120" s="11" t="str">
        <f>_xlfn.IFNA(VLOOKUP($A120,'I-EmEC'!$A:$DD,MATCH(G$1,'I-EmEC'!$A$1:$DD$1,0),FALSE),"")</f>
        <v/>
      </c>
      <c r="H120" s="11" t="str">
        <f>_xlfn.IFNA(VLOOKUP($A120,'I-EmEC'!$A:$DD,MATCH(H$1,'I-EmEC'!$A$1:$DD$1,0),FALSE),"")</f>
        <v/>
      </c>
      <c r="I120" s="11">
        <f>_xlfn.IFNA(VLOOKUP($A120,'I-EmEC'!$A:$DD,MATCH(I$1,'I-EmEC'!$A$1:$DD$1,0),FALSE),"")</f>
        <v>13.333333333333332</v>
      </c>
      <c r="J120" s="11">
        <f>_xlfn.IFNA(VLOOKUP($A120,'I-EmEC'!$A:$DD,MATCH(J$1,'I-EmEC'!$A$1:$DD$1,0),FALSE),"")</f>
        <v>8.2135523613963031</v>
      </c>
      <c r="K120" s="11">
        <f>_xlfn.IFNA(VLOOKUP($A120,'I-EmEC'!$A:$DD,MATCH(K$1,'I-EmEC'!$A$1:$DD$1,0),FALSE),"")</f>
        <v>8.2135523613963031</v>
      </c>
      <c r="L120" s="11">
        <f>_xlfn.IFNA(VLOOKUP($A120,'I-EmEC'!$A:$DD,MATCH(L$1,'I-EmEC'!$A$1:$DD$1,0),FALSE),"")</f>
        <v>17.078651685393258</v>
      </c>
      <c r="M120" s="11" t="str">
        <f>_xlfn.IFNA(VLOOKUP($A120,'I-EmEC'!$A:$DD,MATCH(M$1,'I-EmEC'!$A$1:$DD$1,0),FALSE),"")</f>
        <v/>
      </c>
      <c r="N120" s="11" t="str">
        <f>_xlfn.IFNA(VLOOKUP($A120,'I-EmEC'!$A:$DD,MATCH(N$1,'I-EmEC'!$A$1:$DD$1,0),FALSE),"")</f>
        <v/>
      </c>
      <c r="O120" s="11" t="str">
        <f>_xlfn.IFNA(VLOOKUP($A120,'I-EmEC'!$A:$DD,MATCH(O$1,'I-EmEC'!$A$1:$DD$1,0),FALSE),"")</f>
        <v/>
      </c>
      <c r="P120" s="9" t="str">
        <f>_xlfn.IFNA(VLOOKUP($A120,'I-EmEC'!$A:$DD,MATCH(P$1,'I-EmEC'!$A$1:$DD$1,0),FALSE),"")</f>
        <v/>
      </c>
      <c r="Q120" s="10" t="str">
        <f>_xlfn.IFNA(VLOOKUP($A120,'I-EmEC'!$A:$DD,MATCH(Q$1,'I-EmEC'!$A$1:$DD$1,0),FALSE),"")</f>
        <v/>
      </c>
      <c r="R120" s="10" t="str">
        <f>_xlfn.IFNA(VLOOKUP($A120,'I-EmEC'!$A:$DD,MATCH(R$1,'I-EmEC'!$A$1:$DD$1,0),FALSE),"")</f>
        <v/>
      </c>
      <c r="S120" s="10" t="str">
        <f>_xlfn.IFNA(VLOOKUP($A120,'I-EmEC'!$A:$DD,MATCH(S$1,'I-EmEC'!$A$1:$DD$1,0),FALSE),"")</f>
        <v/>
      </c>
      <c r="T120" s="10" t="str">
        <f>_xlfn.IFNA(VLOOKUP($A120,'I-EmEC'!$A:$DD,MATCH(T$1,'I-EmEC'!$A$1:$DD$1,0),FALSE),"")</f>
        <v/>
      </c>
      <c r="U120" s="10" t="str">
        <f>_xlfn.IFNA(VLOOKUP($A120,'I-EmEC'!$A:$DD,MATCH(U$1,'I-EmEC'!$A$1:$DD$1,0),FALSE),"")</f>
        <v/>
      </c>
      <c r="V120" s="10" t="str">
        <f>_xlfn.IFNA(VLOOKUP($A120,'I-EmEC'!$A:$DD,MATCH(V$1,'I-EmEC'!$A$1:$DD$1,0),FALSE),"")</f>
        <v/>
      </c>
      <c r="W120" s="10">
        <f>_xlfn.IFNA(VLOOKUP($A120,'I-EmEC'!$A:$DD,MATCH(W$1,'I-EmEC'!$A$1:$DD$1,0),FALSE),"")</f>
        <v>6.91</v>
      </c>
      <c r="X120" s="10">
        <f>_xlfn.IFNA(VLOOKUP($A120,'I-EmEC'!$A:$DD,MATCH(X$1,'I-EmEC'!$A$1:$DD$1,0),FALSE),"")</f>
        <v>5.28</v>
      </c>
      <c r="Y120" s="10">
        <f>_xlfn.IFNA(VLOOKUP($A120,'I-EmEC'!$A:$DD,MATCH(Y$1,'I-EmEC'!$A$1:$DD$1,0),FALSE),"")</f>
        <v>5.28</v>
      </c>
      <c r="Z120" s="10">
        <f>_xlfn.IFNA(VLOOKUP($A120,'I-EmEC'!$A:$DD,MATCH(Z$1,'I-EmEC'!$A$1:$DD$1,0),FALSE),"")</f>
        <v>6.02</v>
      </c>
      <c r="AA120" s="10" t="str">
        <f>_xlfn.IFNA(VLOOKUP($A120,'I-EmEC'!$A:$DD,MATCH(AA$1,'I-EmEC'!$A$1:$DD$1,0),FALSE),"")</f>
        <v/>
      </c>
      <c r="AB120" s="10" t="str">
        <f>_xlfn.IFNA(VLOOKUP($A120,'I-EmEC'!$A:$DD,MATCH(AB$1,'I-EmEC'!$A$1:$DD$1,0),FALSE),"")</f>
        <v/>
      </c>
      <c r="AC120" s="10" t="str">
        <f>_xlfn.IFNA(VLOOKUP($A120,'I-EmEC'!$A:$DD,MATCH(AC$1,'I-EmEC'!$A$1:$DD$1,0),FALSE),"")</f>
        <v/>
      </c>
      <c r="AD120" s="9" t="str">
        <f t="shared" si="63"/>
        <v/>
      </c>
      <c r="AE120" s="10" t="str">
        <f t="shared" si="64"/>
        <v/>
      </c>
      <c r="AF120" s="10" t="str">
        <f t="shared" si="65"/>
        <v/>
      </c>
      <c r="AG120" s="10" t="str">
        <f t="shared" si="66"/>
        <v/>
      </c>
      <c r="AH120" s="10" t="str">
        <f t="shared" si="67"/>
        <v/>
      </c>
      <c r="AI120" s="10" t="str">
        <f t="shared" si="68"/>
        <v/>
      </c>
      <c r="AJ120" s="10" t="str">
        <f t="shared" si="69"/>
        <v/>
      </c>
      <c r="AK120" s="10">
        <f t="shared" si="70"/>
        <v>8.0349387366083</v>
      </c>
      <c r="AL120" s="10">
        <f t="shared" si="71"/>
        <v>6.1945310301133283</v>
      </c>
      <c r="AM120" s="10">
        <f t="shared" si="72"/>
        <v>6.1945310301133283</v>
      </c>
      <c r="AN120" s="10">
        <f t="shared" si="73"/>
        <v>7.2524535812998598</v>
      </c>
      <c r="AO120" s="10" t="str">
        <f t="shared" si="74"/>
        <v/>
      </c>
      <c r="AP120" s="10" t="str">
        <f t="shared" si="75"/>
        <v/>
      </c>
      <c r="AQ120" s="10" t="str">
        <f t="shared" si="76"/>
        <v/>
      </c>
      <c r="AR120" s="21" t="str">
        <f t="shared" si="77"/>
        <v/>
      </c>
      <c r="AS120" s="11">
        <f t="shared" si="78"/>
        <v>8.0349387366083</v>
      </c>
      <c r="AT120" s="11">
        <f t="shared" si="79"/>
        <v>7.2524535812998598</v>
      </c>
      <c r="AU120" s="11" t="str">
        <f t="shared" si="80"/>
        <v/>
      </c>
      <c r="AV120" s="12" t="str">
        <f t="shared" si="81"/>
        <v/>
      </c>
      <c r="AW120" s="11">
        <f t="shared" si="82"/>
        <v>8.0349387366083</v>
      </c>
      <c r="AX120" s="11">
        <f t="shared" si="83"/>
        <v>6.5471718805088388</v>
      </c>
      <c r="AY120" s="11" t="str">
        <f t="shared" si="84"/>
        <v/>
      </c>
      <c r="AZ120" s="27" t="str">
        <f t="shared" si="85"/>
        <v/>
      </c>
      <c r="BA120" s="10" t="str">
        <f t="shared" si="86"/>
        <v/>
      </c>
      <c r="BB120" s="10" t="str">
        <f t="shared" si="87"/>
        <v/>
      </c>
      <c r="BC120" s="10" t="str">
        <f t="shared" si="88"/>
        <v/>
      </c>
      <c r="BD120" s="10" t="str">
        <f t="shared" si="89"/>
        <v/>
      </c>
      <c r="BE120" s="10" t="str">
        <f t="shared" si="90"/>
        <v/>
      </c>
      <c r="BF120" s="10" t="str">
        <f t="shared" si="91"/>
        <v/>
      </c>
      <c r="BG120" s="10">
        <f t="shared" si="92"/>
        <v>1</v>
      </c>
      <c r="BH120" s="10">
        <f t="shared" si="93"/>
        <v>0</v>
      </c>
      <c r="BI120" s="10">
        <f t="shared" si="94"/>
        <v>0</v>
      </c>
      <c r="BJ120" s="10">
        <f t="shared" si="95"/>
        <v>0.57483053752330171</v>
      </c>
      <c r="BK120" s="10" t="str">
        <f t="shared" si="96"/>
        <v/>
      </c>
      <c r="BL120" s="10" t="str">
        <f t="shared" si="97"/>
        <v/>
      </c>
      <c r="BM120" s="10" t="str">
        <f t="shared" si="98"/>
        <v/>
      </c>
      <c r="BN120" s="21" t="str">
        <f t="shared" si="99"/>
        <v/>
      </c>
      <c r="BO120" s="11">
        <f t="shared" si="100"/>
        <v>1</v>
      </c>
      <c r="BP120" s="11">
        <f t="shared" si="101"/>
        <v>0.57483053752330171</v>
      </c>
      <c r="BQ120" s="11" t="str">
        <f t="shared" si="102"/>
        <v/>
      </c>
      <c r="BR120" s="12" t="str">
        <f t="shared" si="103"/>
        <v/>
      </c>
      <c r="BS120" s="11">
        <f t="shared" si="104"/>
        <v>1</v>
      </c>
      <c r="BT120" s="11">
        <f t="shared" si="105"/>
        <v>0.1916101791744339</v>
      </c>
      <c r="BU120" s="11" t="str">
        <f t="shared" si="106"/>
        <v/>
      </c>
    </row>
    <row r="121" spans="1:73" x14ac:dyDescent="0.2">
      <c r="A121" s="84" t="s">
        <v>193</v>
      </c>
      <c r="B121" s="12">
        <f>_xlfn.IFNA(VLOOKUP($A121,'I-EmEC'!$A:$DD,MATCH(B$1,'I-EmEC'!$A$1:$DD$1,0),FALSE),"")</f>
        <v>87.316176470588232</v>
      </c>
      <c r="C121" s="11">
        <f>_xlfn.IFNA(VLOOKUP($A121,'I-EmEC'!$A:$DD,MATCH(C$1,'I-EmEC'!$A$1:$DD$1,0),FALSE),"")</f>
        <v>85.501858736059489</v>
      </c>
      <c r="D121" s="11">
        <f>_xlfn.IFNA(VLOOKUP($A121,'I-EmEC'!$A:$DD,MATCH(D$1,'I-EmEC'!$A$1:$DD$1,0),FALSE),"")</f>
        <v>66.150870406189554</v>
      </c>
      <c r="E121" s="11">
        <f>_xlfn.IFNA(VLOOKUP($A121,'I-EmEC'!$A:$DD,MATCH(E$1,'I-EmEC'!$A$1:$DD$1,0),FALSE),"")</f>
        <v>66.150870406189554</v>
      </c>
      <c r="F121" s="11">
        <f>_xlfn.IFNA(VLOOKUP($A121,'I-EmEC'!$A:$DD,MATCH(F$1,'I-EmEC'!$A$1:$DD$1,0),FALSE),"")</f>
        <v>74.127310061601634</v>
      </c>
      <c r="G121" s="11">
        <f>_xlfn.IFNA(VLOOKUP($A121,'I-EmEC'!$A:$DD,MATCH(G$1,'I-EmEC'!$A$1:$DD$1,0),FALSE),"")</f>
        <v>74.327122153209118</v>
      </c>
      <c r="H121" s="11">
        <f>_xlfn.IFNA(VLOOKUP($A121,'I-EmEC'!$A:$DD,MATCH(H$1,'I-EmEC'!$A$1:$DD$1,0),FALSE),"")</f>
        <v>74.327122153209118</v>
      </c>
      <c r="I121" s="11">
        <f>_xlfn.IFNA(VLOOKUP($A121,'I-EmEC'!$A:$DD,MATCH(I$1,'I-EmEC'!$A$1:$DD$1,0),FALSE),"")</f>
        <v>75.652173913043484</v>
      </c>
      <c r="J121" s="11">
        <f>_xlfn.IFNA(VLOOKUP($A121,'I-EmEC'!$A:$DD,MATCH(J$1,'I-EmEC'!$A$1:$DD$1,0),FALSE),"")</f>
        <v>89.938398357289529</v>
      </c>
      <c r="K121" s="11">
        <f>_xlfn.IFNA(VLOOKUP($A121,'I-EmEC'!$A:$DD,MATCH(K$1,'I-EmEC'!$A$1:$DD$1,0),FALSE),"")</f>
        <v>89.938398357289529</v>
      </c>
      <c r="L121" s="11">
        <f>_xlfn.IFNA(VLOOKUP($A121,'I-EmEC'!$A:$DD,MATCH(L$1,'I-EmEC'!$A$1:$DD$1,0),FALSE),"")</f>
        <v>94.606741573033702</v>
      </c>
      <c r="M121" s="11" t="str">
        <f>_xlfn.IFNA(VLOOKUP($A121,'I-EmEC'!$A:$DD,MATCH(M$1,'I-EmEC'!$A$1:$DD$1,0),FALSE),"")</f>
        <v/>
      </c>
      <c r="N121" s="11" t="str">
        <f>_xlfn.IFNA(VLOOKUP($A121,'I-EmEC'!$A:$DD,MATCH(N$1,'I-EmEC'!$A$1:$DD$1,0),FALSE),"")</f>
        <v/>
      </c>
      <c r="O121" s="11">
        <f>_xlfn.IFNA(VLOOKUP($A121,'I-EmEC'!$A:$DD,MATCH(O$1,'I-EmEC'!$A$1:$DD$1,0),FALSE),"")</f>
        <v>50.988142292490117</v>
      </c>
      <c r="P121" s="9">
        <f>_xlfn.IFNA(VLOOKUP($A121,'I-EmEC'!$A:$DD,MATCH(P$1,'I-EmEC'!$A$1:$DD$1,0),FALSE),"")</f>
        <v>8.3800000000000008</v>
      </c>
      <c r="Q121" s="10">
        <f>_xlfn.IFNA(VLOOKUP($A121,'I-EmEC'!$A:$DD,MATCH(Q$1,'I-EmEC'!$A$1:$DD$1,0),FALSE),"")</f>
        <v>8.3699999999999992</v>
      </c>
      <c r="R121" s="10">
        <f>_xlfn.IFNA(VLOOKUP($A121,'I-EmEC'!$A:$DD,MATCH(R$1,'I-EmEC'!$A$1:$DD$1,0),FALSE),"")</f>
        <v>7.14</v>
      </c>
      <c r="S121" s="10">
        <f>_xlfn.IFNA(VLOOKUP($A121,'I-EmEC'!$A:$DD,MATCH(S$1,'I-EmEC'!$A$1:$DD$1,0),FALSE),"")</f>
        <v>7.14</v>
      </c>
      <c r="T121" s="10">
        <f>_xlfn.IFNA(VLOOKUP($A121,'I-EmEC'!$A:$DD,MATCH(T$1,'I-EmEC'!$A$1:$DD$1,0),FALSE),"")</f>
        <v>7.15</v>
      </c>
      <c r="U121" s="10">
        <f>_xlfn.IFNA(VLOOKUP($A121,'I-EmEC'!$A:$DD,MATCH(U$1,'I-EmEC'!$A$1:$DD$1,0),FALSE),"")</f>
        <v>7.11</v>
      </c>
      <c r="V121" s="10">
        <f>_xlfn.IFNA(VLOOKUP($A121,'I-EmEC'!$A:$DD,MATCH(V$1,'I-EmEC'!$A$1:$DD$1,0),FALSE),"")</f>
        <v>7.11</v>
      </c>
      <c r="W121" s="10">
        <f>_xlfn.IFNA(VLOOKUP($A121,'I-EmEC'!$A:$DD,MATCH(W$1,'I-EmEC'!$A$1:$DD$1,0),FALSE),"")</f>
        <v>6.99</v>
      </c>
      <c r="X121" s="10">
        <f>_xlfn.IFNA(VLOOKUP($A121,'I-EmEC'!$A:$DD,MATCH(X$1,'I-EmEC'!$A$1:$DD$1,0),FALSE),"")</f>
        <v>8.4600000000000009</v>
      </c>
      <c r="Y121" s="10">
        <f>_xlfn.IFNA(VLOOKUP($A121,'I-EmEC'!$A:$DD,MATCH(Y$1,'I-EmEC'!$A$1:$DD$1,0),FALSE),"")</f>
        <v>8.4600000000000009</v>
      </c>
      <c r="Z121" s="10">
        <f>_xlfn.IFNA(VLOOKUP($A121,'I-EmEC'!$A:$DD,MATCH(Z$1,'I-EmEC'!$A$1:$DD$1,0),FALSE),"")</f>
        <v>7.94</v>
      </c>
      <c r="AA121" s="10" t="str">
        <f>_xlfn.IFNA(VLOOKUP($A121,'I-EmEC'!$A:$DD,MATCH(AA$1,'I-EmEC'!$A$1:$DD$1,0),FALSE),"")</f>
        <v/>
      </c>
      <c r="AB121" s="10" t="str">
        <f>_xlfn.IFNA(VLOOKUP($A121,'I-EmEC'!$A:$DD,MATCH(AB$1,'I-EmEC'!$A$1:$DD$1,0),FALSE),"")</f>
        <v/>
      </c>
      <c r="AC121" s="10">
        <f>_xlfn.IFNA(VLOOKUP($A121,'I-EmEC'!$A:$DD,MATCH(AC$1,'I-EmEC'!$A$1:$DD$1,0),FALSE),"")</f>
        <v>6.85</v>
      </c>
      <c r="AD121" s="9">
        <f t="shared" si="63"/>
        <v>10.321094709926689</v>
      </c>
      <c r="AE121" s="10">
        <f t="shared" si="64"/>
        <v>10.301975556015186</v>
      </c>
      <c r="AF121" s="10">
        <f t="shared" si="65"/>
        <v>8.9605355629621926</v>
      </c>
      <c r="AG121" s="10">
        <f t="shared" si="66"/>
        <v>8.9605355629621926</v>
      </c>
      <c r="AH121" s="10">
        <f t="shared" si="67"/>
        <v>9.0199782406910245</v>
      </c>
      <c r="AI121" s="10">
        <f t="shared" si="68"/>
        <v>8.9811473178268084</v>
      </c>
      <c r="AJ121" s="10">
        <f t="shared" si="69"/>
        <v>8.9811473178268084</v>
      </c>
      <c r="AK121" s="10">
        <f t="shared" si="70"/>
        <v>8.8688214122650066</v>
      </c>
      <c r="AL121" s="10">
        <f t="shared" si="71"/>
        <v>10.413945149289468</v>
      </c>
      <c r="AM121" s="10">
        <f t="shared" si="72"/>
        <v>10.413945149289468</v>
      </c>
      <c r="AN121" s="10">
        <f t="shared" si="73"/>
        <v>9.9159220848547385</v>
      </c>
      <c r="AO121" s="10" t="str">
        <f t="shared" si="74"/>
        <v/>
      </c>
      <c r="AP121" s="10" t="str">
        <f t="shared" si="75"/>
        <v/>
      </c>
      <c r="AQ121" s="10">
        <f t="shared" si="76"/>
        <v>8.5574691891234309</v>
      </c>
      <c r="AR121" s="21">
        <f t="shared" si="77"/>
        <v>10.321094709926689</v>
      </c>
      <c r="AS121" s="11">
        <f t="shared" si="78"/>
        <v>9.0199782406910245</v>
      </c>
      <c r="AT121" s="11">
        <f t="shared" si="79"/>
        <v>10.413945149289468</v>
      </c>
      <c r="AU121" s="11">
        <f t="shared" si="80"/>
        <v>8.5574691891234309</v>
      </c>
      <c r="AV121" s="12">
        <f t="shared" si="81"/>
        <v>10.321094709926689</v>
      </c>
      <c r="AW121" s="11">
        <f t="shared" si="82"/>
        <v>8.9620275690890061</v>
      </c>
      <c r="AX121" s="11">
        <f t="shared" si="83"/>
        <v>10.247937461144558</v>
      </c>
      <c r="AY121" s="11">
        <f t="shared" si="84"/>
        <v>8.5574691891234309</v>
      </c>
      <c r="AZ121" s="27">
        <f t="shared" si="85"/>
        <v>0.9499856495020409</v>
      </c>
      <c r="BA121" s="10">
        <f t="shared" si="86"/>
        <v>0.93968702225249001</v>
      </c>
      <c r="BB121" s="10">
        <f t="shared" si="87"/>
        <v>0.21711370493734417</v>
      </c>
      <c r="BC121" s="10">
        <f t="shared" si="88"/>
        <v>0.21711370493734417</v>
      </c>
      <c r="BD121" s="10">
        <f t="shared" si="89"/>
        <v>0.24913279864191096</v>
      </c>
      <c r="BE121" s="10">
        <f t="shared" si="90"/>
        <v>0.22821632910640285</v>
      </c>
      <c r="BF121" s="10">
        <f t="shared" si="91"/>
        <v>0.22821632910640285</v>
      </c>
      <c r="BG121" s="10">
        <f t="shared" si="92"/>
        <v>0.16771142197485253</v>
      </c>
      <c r="BH121" s="10">
        <f t="shared" si="93"/>
        <v>1</v>
      </c>
      <c r="BI121" s="10">
        <f t="shared" si="94"/>
        <v>1</v>
      </c>
      <c r="BJ121" s="10">
        <f t="shared" si="95"/>
        <v>0.73173740187285385</v>
      </c>
      <c r="BK121" s="10" t="str">
        <f t="shared" si="96"/>
        <v/>
      </c>
      <c r="BL121" s="10" t="str">
        <f t="shared" si="97"/>
        <v/>
      </c>
      <c r="BM121" s="10">
        <f t="shared" si="98"/>
        <v>0</v>
      </c>
      <c r="BN121" s="21">
        <f t="shared" si="99"/>
        <v>0.9499856495020409</v>
      </c>
      <c r="BO121" s="11">
        <f t="shared" si="100"/>
        <v>0.24913279864191096</v>
      </c>
      <c r="BP121" s="11">
        <f t="shared" si="101"/>
        <v>1</v>
      </c>
      <c r="BQ121" s="11">
        <f t="shared" si="102"/>
        <v>0</v>
      </c>
      <c r="BR121" s="12">
        <f t="shared" si="103"/>
        <v>0.9499856495020409</v>
      </c>
      <c r="BS121" s="11">
        <f t="shared" si="104"/>
        <v>0.2179173814507096</v>
      </c>
      <c r="BT121" s="11">
        <f t="shared" si="105"/>
        <v>0.91057913395761803</v>
      </c>
      <c r="BU121" s="11">
        <f t="shared" si="106"/>
        <v>0</v>
      </c>
    </row>
    <row r="122" spans="1:73" x14ac:dyDescent="0.2">
      <c r="A122" s="84" t="s">
        <v>177</v>
      </c>
      <c r="B122" s="12" t="str">
        <f>_xlfn.IFNA(VLOOKUP($A122,'I-EmEC'!$A:$DD,MATCH(B$1,'I-EmEC'!$A$1:$DD$1,0),FALSE),"")</f>
        <v/>
      </c>
      <c r="C122" s="11" t="str">
        <f>_xlfn.IFNA(VLOOKUP($A122,'I-EmEC'!$A:$DD,MATCH(C$1,'I-EmEC'!$A$1:$DD$1,0),FALSE),"")</f>
        <v/>
      </c>
      <c r="D122" s="11">
        <f>_xlfn.IFNA(VLOOKUP($A122,'I-EmEC'!$A:$DD,MATCH(D$1,'I-EmEC'!$A$1:$DD$1,0),FALSE),"")</f>
        <v>50.290135396518373</v>
      </c>
      <c r="E122" s="11">
        <f>_xlfn.IFNA(VLOOKUP($A122,'I-EmEC'!$A:$DD,MATCH(E$1,'I-EmEC'!$A$1:$DD$1,0),FALSE),"")</f>
        <v>50.290135396518373</v>
      </c>
      <c r="F122" s="11">
        <f>_xlfn.IFNA(VLOOKUP($A122,'I-EmEC'!$A:$DD,MATCH(F$1,'I-EmEC'!$A$1:$DD$1,0),FALSE),"")</f>
        <v>40.862422997946602</v>
      </c>
      <c r="G122" s="11">
        <f>_xlfn.IFNA(VLOOKUP($A122,'I-EmEC'!$A:$DD,MATCH(G$1,'I-EmEC'!$A$1:$DD$1,0),FALSE),"")</f>
        <v>65.424430641821957</v>
      </c>
      <c r="H122" s="11">
        <f>_xlfn.IFNA(VLOOKUP($A122,'I-EmEC'!$A:$DD,MATCH(H$1,'I-EmEC'!$A$1:$DD$1,0),FALSE),"")</f>
        <v>65.424430641821957</v>
      </c>
      <c r="I122" s="11">
        <f>_xlfn.IFNA(VLOOKUP($A122,'I-EmEC'!$A:$DD,MATCH(I$1,'I-EmEC'!$A$1:$DD$1,0),FALSE),"")</f>
        <v>56.521739130434781</v>
      </c>
      <c r="J122" s="11">
        <f>_xlfn.IFNA(VLOOKUP($A122,'I-EmEC'!$A:$DD,MATCH(J$1,'I-EmEC'!$A$1:$DD$1,0),FALSE),"")</f>
        <v>54.825462012320322</v>
      </c>
      <c r="K122" s="11">
        <f>_xlfn.IFNA(VLOOKUP($A122,'I-EmEC'!$A:$DD,MATCH(K$1,'I-EmEC'!$A$1:$DD$1,0),FALSE),"")</f>
        <v>54.825462012320322</v>
      </c>
      <c r="L122" s="11">
        <f>_xlfn.IFNA(VLOOKUP($A122,'I-EmEC'!$A:$DD,MATCH(L$1,'I-EmEC'!$A$1:$DD$1,0),FALSE),"")</f>
        <v>58.876404494382022</v>
      </c>
      <c r="M122" s="11">
        <f>_xlfn.IFNA(VLOOKUP($A122,'I-EmEC'!$A:$DD,MATCH(M$1,'I-EmEC'!$A$1:$DD$1,0),FALSE),"")</f>
        <v>59.763313609467453</v>
      </c>
      <c r="N122" s="11">
        <f>_xlfn.IFNA(VLOOKUP($A122,'I-EmEC'!$A:$DD,MATCH(N$1,'I-EmEC'!$A$1:$DD$1,0),FALSE),"")</f>
        <v>48.761904761904759</v>
      </c>
      <c r="O122" s="11">
        <f>_xlfn.IFNA(VLOOKUP($A122,'I-EmEC'!$A:$DD,MATCH(O$1,'I-EmEC'!$A$1:$DD$1,0),FALSE),"")</f>
        <v>58.695652173913039</v>
      </c>
      <c r="P122" s="9" t="str">
        <f>_xlfn.IFNA(VLOOKUP($A122,'I-EmEC'!$A:$DD,MATCH(P$1,'I-EmEC'!$A$1:$DD$1,0),FALSE),"")</f>
        <v/>
      </c>
      <c r="Q122" s="10" t="str">
        <f>_xlfn.IFNA(VLOOKUP($A122,'I-EmEC'!$A:$DD,MATCH(Q$1,'I-EmEC'!$A$1:$DD$1,0),FALSE),"")</f>
        <v/>
      </c>
      <c r="R122" s="10">
        <f>_xlfn.IFNA(VLOOKUP($A122,'I-EmEC'!$A:$DD,MATCH(R$1,'I-EmEC'!$A$1:$DD$1,0),FALSE),"")</f>
        <v>7.85</v>
      </c>
      <c r="S122" s="10">
        <f>_xlfn.IFNA(VLOOKUP($A122,'I-EmEC'!$A:$DD,MATCH(S$1,'I-EmEC'!$A$1:$DD$1,0),FALSE),"")</f>
        <v>7.85</v>
      </c>
      <c r="T122" s="10">
        <f>_xlfn.IFNA(VLOOKUP($A122,'I-EmEC'!$A:$DD,MATCH(T$1,'I-EmEC'!$A$1:$DD$1,0),FALSE),"")</f>
        <v>7.89</v>
      </c>
      <c r="U122" s="10">
        <f>_xlfn.IFNA(VLOOKUP($A122,'I-EmEC'!$A:$DD,MATCH(U$1,'I-EmEC'!$A$1:$DD$1,0),FALSE),"")</f>
        <v>7.43</v>
      </c>
      <c r="V122" s="10">
        <f>_xlfn.IFNA(VLOOKUP($A122,'I-EmEC'!$A:$DD,MATCH(V$1,'I-EmEC'!$A$1:$DD$1,0),FALSE),"")</f>
        <v>7.43</v>
      </c>
      <c r="W122" s="10">
        <f>_xlfn.IFNA(VLOOKUP($A122,'I-EmEC'!$A:$DD,MATCH(W$1,'I-EmEC'!$A$1:$DD$1,0),FALSE),"")</f>
        <v>7.32</v>
      </c>
      <c r="X122" s="10">
        <f>_xlfn.IFNA(VLOOKUP($A122,'I-EmEC'!$A:$DD,MATCH(X$1,'I-EmEC'!$A$1:$DD$1,0),FALSE),"")</f>
        <v>7.65</v>
      </c>
      <c r="Y122" s="10">
        <f>_xlfn.IFNA(VLOOKUP($A122,'I-EmEC'!$A:$DD,MATCH(Y$1,'I-EmEC'!$A$1:$DD$1,0),FALSE),"")</f>
        <v>7.65</v>
      </c>
      <c r="Z122" s="10">
        <f>_xlfn.IFNA(VLOOKUP($A122,'I-EmEC'!$A:$DD,MATCH(Z$1,'I-EmEC'!$A$1:$DD$1,0),FALSE),"")</f>
        <v>7.39</v>
      </c>
      <c r="AA122" s="10">
        <f>_xlfn.IFNA(VLOOKUP($A122,'I-EmEC'!$A:$DD,MATCH(AA$1,'I-EmEC'!$A$1:$DD$1,0),FALSE),"")</f>
        <v>7.79</v>
      </c>
      <c r="AB122" s="10">
        <f>_xlfn.IFNA(VLOOKUP($A122,'I-EmEC'!$A:$DD,MATCH(AB$1,'I-EmEC'!$A$1:$DD$1,0),FALSE),"")</f>
        <v>7.85</v>
      </c>
      <c r="AC122" s="10">
        <f>_xlfn.IFNA(VLOOKUP($A122,'I-EmEC'!$A:$DD,MATCH(AC$1,'I-EmEC'!$A$1:$DD$1,0),FALSE),"")</f>
        <v>7.59</v>
      </c>
      <c r="AD122" s="9" t="str">
        <f t="shared" si="63"/>
        <v/>
      </c>
      <c r="AE122" s="10" t="str">
        <f t="shared" si="64"/>
        <v/>
      </c>
      <c r="AF122" s="10">
        <f t="shared" si="65"/>
        <v>9.5514828048768745</v>
      </c>
      <c r="AG122" s="10">
        <f t="shared" si="66"/>
        <v>9.5514828048768745</v>
      </c>
      <c r="AH122" s="10">
        <f t="shared" si="67"/>
        <v>9.5013241151950716</v>
      </c>
      <c r="AI122" s="10">
        <f t="shared" si="68"/>
        <v>9.2457399518668915</v>
      </c>
      <c r="AJ122" s="10">
        <f t="shared" si="69"/>
        <v>9.2457399518668915</v>
      </c>
      <c r="AK122" s="10">
        <f t="shared" si="70"/>
        <v>9.0722155162892442</v>
      </c>
      <c r="AL122" s="10">
        <f t="shared" si="71"/>
        <v>9.3889823001499408</v>
      </c>
      <c r="AM122" s="10">
        <f t="shared" si="72"/>
        <v>9.3889823001499408</v>
      </c>
      <c r="AN122" s="10">
        <f t="shared" si="73"/>
        <v>9.1599412803388134</v>
      </c>
      <c r="AO122" s="10">
        <f t="shared" si="74"/>
        <v>9.5664346691689683</v>
      </c>
      <c r="AP122" s="10">
        <f t="shared" si="75"/>
        <v>9.5380806619058927</v>
      </c>
      <c r="AQ122" s="10">
        <f t="shared" si="76"/>
        <v>9.3586059324774133</v>
      </c>
      <c r="AR122" s="21" t="str">
        <f t="shared" si="77"/>
        <v/>
      </c>
      <c r="AS122" s="11">
        <f t="shared" si="78"/>
        <v>9.5514828048768745</v>
      </c>
      <c r="AT122" s="11">
        <f t="shared" si="79"/>
        <v>9.5664346691689683</v>
      </c>
      <c r="AU122" s="11">
        <f t="shared" si="80"/>
        <v>9.5380806619058927</v>
      </c>
      <c r="AV122" s="12" t="str">
        <f t="shared" si="81"/>
        <v/>
      </c>
      <c r="AW122" s="11">
        <f t="shared" si="82"/>
        <v>9.3613308574953091</v>
      </c>
      <c r="AX122" s="11">
        <f t="shared" si="83"/>
        <v>9.3760851374519163</v>
      </c>
      <c r="AY122" s="11">
        <f t="shared" si="84"/>
        <v>9.4483432971916521</v>
      </c>
      <c r="AZ122" s="27" t="str">
        <f t="shared" si="85"/>
        <v/>
      </c>
      <c r="BA122" s="10" t="str">
        <f t="shared" si="86"/>
        <v/>
      </c>
      <c r="BB122" s="10">
        <f t="shared" si="87"/>
        <v>0.96974648957861698</v>
      </c>
      <c r="BC122" s="10">
        <f t="shared" si="88"/>
        <v>0.96974648957861698</v>
      </c>
      <c r="BD122" s="10">
        <f t="shared" si="89"/>
        <v>0.86825570479308722</v>
      </c>
      <c r="BE122" s="10">
        <f t="shared" si="90"/>
        <v>0.3511082777074751</v>
      </c>
      <c r="BF122" s="10">
        <f t="shared" si="91"/>
        <v>0.3511082777074751</v>
      </c>
      <c r="BG122" s="10">
        <f t="shared" si="92"/>
        <v>0</v>
      </c>
      <c r="BH122" s="10">
        <f t="shared" si="93"/>
        <v>0.64094396588022706</v>
      </c>
      <c r="BI122" s="10">
        <f t="shared" si="94"/>
        <v>0.64094396588022706</v>
      </c>
      <c r="BJ122" s="10">
        <f t="shared" si="95"/>
        <v>0.17750377244266499</v>
      </c>
      <c r="BK122" s="10">
        <f t="shared" si="96"/>
        <v>1</v>
      </c>
      <c r="BL122" s="10">
        <f t="shared" si="97"/>
        <v>0.94262867576486642</v>
      </c>
      <c r="BM122" s="10">
        <f t="shared" si="98"/>
        <v>0.57948061000757434</v>
      </c>
      <c r="BN122" s="21" t="str">
        <f t="shared" si="99"/>
        <v/>
      </c>
      <c r="BO122" s="11">
        <f t="shared" si="100"/>
        <v>0.96974648957861698</v>
      </c>
      <c r="BP122" s="11">
        <f t="shared" si="101"/>
        <v>1</v>
      </c>
      <c r="BQ122" s="11">
        <f t="shared" si="102"/>
        <v>0.94262867576486642</v>
      </c>
      <c r="BR122" s="12" t="str">
        <f t="shared" si="103"/>
        <v/>
      </c>
      <c r="BS122" s="11">
        <f t="shared" si="104"/>
        <v>0.58499420656087864</v>
      </c>
      <c r="BT122" s="11">
        <f t="shared" si="105"/>
        <v>0.61484792605077976</v>
      </c>
      <c r="BU122" s="11">
        <f t="shared" si="106"/>
        <v>0.76105464288622038</v>
      </c>
    </row>
    <row r="123" spans="1:73" x14ac:dyDescent="0.2">
      <c r="A123" s="84" t="s">
        <v>178</v>
      </c>
      <c r="B123" s="12">
        <f>_xlfn.IFNA(VLOOKUP($A123,'I-EmEC'!$A:$DD,MATCH(B$1,'I-EmEC'!$A$1:$DD$1,0),FALSE),"")</f>
        <v>41.360294117647058</v>
      </c>
      <c r="C123" s="11">
        <f>_xlfn.IFNA(VLOOKUP($A123,'I-EmEC'!$A:$DD,MATCH(C$1,'I-EmEC'!$A$1:$DD$1,0),FALSE),"")</f>
        <v>40.148698884758367</v>
      </c>
      <c r="D123" s="11">
        <f>_xlfn.IFNA(VLOOKUP($A123,'I-EmEC'!$A:$DD,MATCH(D$1,'I-EmEC'!$A$1:$DD$1,0),FALSE),"")</f>
        <v>58.994197292069629</v>
      </c>
      <c r="E123" s="11">
        <f>_xlfn.IFNA(VLOOKUP($A123,'I-EmEC'!$A:$DD,MATCH(E$1,'I-EmEC'!$A$1:$DD$1,0),FALSE),"")</f>
        <v>58.994197292069629</v>
      </c>
      <c r="F123" s="11">
        <f>_xlfn.IFNA(VLOOKUP($A123,'I-EmEC'!$A:$DD,MATCH(F$1,'I-EmEC'!$A$1:$DD$1,0),FALSE),"")</f>
        <v>58.932238193018478</v>
      </c>
      <c r="G123" s="11">
        <f>_xlfn.IFNA(VLOOKUP($A123,'I-EmEC'!$A:$DD,MATCH(G$1,'I-EmEC'!$A$1:$DD$1,0),FALSE),"")</f>
        <v>71.221532091097316</v>
      </c>
      <c r="H123" s="11">
        <f>_xlfn.IFNA(VLOOKUP($A123,'I-EmEC'!$A:$DD,MATCH(H$1,'I-EmEC'!$A$1:$DD$1,0),FALSE),"")</f>
        <v>71.221532091097316</v>
      </c>
      <c r="I123" s="11">
        <f>_xlfn.IFNA(VLOOKUP($A123,'I-EmEC'!$A:$DD,MATCH(I$1,'I-EmEC'!$A$1:$DD$1,0),FALSE),"")</f>
        <v>62.89855072463768</v>
      </c>
      <c r="J123" s="11">
        <f>_xlfn.IFNA(VLOOKUP($A123,'I-EmEC'!$A:$DD,MATCH(J$1,'I-EmEC'!$A$1:$DD$1,0),FALSE),"")</f>
        <v>53.798767967145785</v>
      </c>
      <c r="K123" s="11">
        <f>_xlfn.IFNA(VLOOKUP($A123,'I-EmEC'!$A:$DD,MATCH(K$1,'I-EmEC'!$A$1:$DD$1,0),FALSE),"")</f>
        <v>53.798767967145785</v>
      </c>
      <c r="L123" s="11">
        <f>_xlfn.IFNA(VLOOKUP($A123,'I-EmEC'!$A:$DD,MATCH(L$1,'I-EmEC'!$A$1:$DD$1,0),FALSE),"")</f>
        <v>63.820224719101127</v>
      </c>
      <c r="M123" s="11">
        <f>_xlfn.IFNA(VLOOKUP($A123,'I-EmEC'!$A:$DD,MATCH(M$1,'I-EmEC'!$A$1:$DD$1,0),FALSE),"")</f>
        <v>68.441814595660759</v>
      </c>
      <c r="N123" s="11">
        <f>_xlfn.IFNA(VLOOKUP($A123,'I-EmEC'!$A:$DD,MATCH(N$1,'I-EmEC'!$A$1:$DD$1,0),FALSE),"")</f>
        <v>60.38095238095238</v>
      </c>
      <c r="O123" s="11">
        <f>_xlfn.IFNA(VLOOKUP($A123,'I-EmEC'!$A:$DD,MATCH(O$1,'I-EmEC'!$A$1:$DD$1,0),FALSE),"")</f>
        <v>64.426877470355734</v>
      </c>
      <c r="P123" s="9">
        <f>_xlfn.IFNA(VLOOKUP($A123,'I-EmEC'!$A:$DD,MATCH(P$1,'I-EmEC'!$A$1:$DD$1,0),FALSE),"")</f>
        <v>5.57</v>
      </c>
      <c r="Q123" s="10">
        <f>_xlfn.IFNA(VLOOKUP($A123,'I-EmEC'!$A:$DD,MATCH(Q$1,'I-EmEC'!$A$1:$DD$1,0),FALSE),"")</f>
        <v>5.5</v>
      </c>
      <c r="R123" s="10">
        <f>_xlfn.IFNA(VLOOKUP($A123,'I-EmEC'!$A:$DD,MATCH(R$1,'I-EmEC'!$A$1:$DD$1,0),FALSE),"")</f>
        <v>6.48</v>
      </c>
      <c r="S123" s="10">
        <f>_xlfn.IFNA(VLOOKUP($A123,'I-EmEC'!$A:$DD,MATCH(S$1,'I-EmEC'!$A$1:$DD$1,0),FALSE),"")</f>
        <v>6.48</v>
      </c>
      <c r="T123" s="10">
        <f>_xlfn.IFNA(VLOOKUP($A123,'I-EmEC'!$A:$DD,MATCH(T$1,'I-EmEC'!$A$1:$DD$1,0),FALSE),"")</f>
        <v>6.46</v>
      </c>
      <c r="U123" s="10">
        <f>_xlfn.IFNA(VLOOKUP($A123,'I-EmEC'!$A:$DD,MATCH(U$1,'I-EmEC'!$A$1:$DD$1,0),FALSE),"")</f>
        <v>6.1</v>
      </c>
      <c r="V123" s="10">
        <f>_xlfn.IFNA(VLOOKUP($A123,'I-EmEC'!$A:$DD,MATCH(V$1,'I-EmEC'!$A$1:$DD$1,0),FALSE),"")</f>
        <v>6.1</v>
      </c>
      <c r="W123" s="10">
        <f>_xlfn.IFNA(VLOOKUP($A123,'I-EmEC'!$A:$DD,MATCH(W$1,'I-EmEC'!$A$1:$DD$1,0),FALSE),"")</f>
        <v>6.13</v>
      </c>
      <c r="X123" s="10">
        <f>_xlfn.IFNA(VLOOKUP($A123,'I-EmEC'!$A:$DD,MATCH(X$1,'I-EmEC'!$A$1:$DD$1,0),FALSE),"")</f>
        <v>6.37</v>
      </c>
      <c r="Y123" s="10">
        <f>_xlfn.IFNA(VLOOKUP($A123,'I-EmEC'!$A:$DD,MATCH(Y$1,'I-EmEC'!$A$1:$DD$1,0),FALSE),"")</f>
        <v>6.37</v>
      </c>
      <c r="Z123" s="10">
        <f>_xlfn.IFNA(VLOOKUP($A123,'I-EmEC'!$A:$DD,MATCH(Z$1,'I-EmEC'!$A$1:$DD$1,0),FALSE),"")</f>
        <v>6.28</v>
      </c>
      <c r="AA123" s="10">
        <f>_xlfn.IFNA(VLOOKUP($A123,'I-EmEC'!$A:$DD,MATCH(AA$1,'I-EmEC'!$A$1:$DD$1,0),FALSE),"")</f>
        <v>6.16</v>
      </c>
      <c r="AB123" s="10">
        <f>_xlfn.IFNA(VLOOKUP($A123,'I-EmEC'!$A:$DD,MATCH(AB$1,'I-EmEC'!$A$1:$DD$1,0),FALSE),"")</f>
        <v>6.41</v>
      </c>
      <c r="AC123" s="10">
        <f>_xlfn.IFNA(VLOOKUP($A123,'I-EmEC'!$A:$DD,MATCH(AC$1,'I-EmEC'!$A$1:$DD$1,0),FALSE),"")</f>
        <v>6.28</v>
      </c>
      <c r="AD123" s="9">
        <f t="shared" si="63"/>
        <v>7.1865836184131835</v>
      </c>
      <c r="AE123" s="10">
        <f t="shared" si="64"/>
        <v>7.1036714754845418</v>
      </c>
      <c r="AF123" s="10">
        <f t="shared" si="65"/>
        <v>8.2508092962528448</v>
      </c>
      <c r="AG123" s="10">
        <f t="shared" si="66"/>
        <v>8.2508092962528448</v>
      </c>
      <c r="AH123" s="10">
        <f t="shared" si="67"/>
        <v>8.2303529355193579</v>
      </c>
      <c r="AI123" s="10">
        <f t="shared" si="68"/>
        <v>7.9526113118200179</v>
      </c>
      <c r="AJ123" s="10">
        <f t="shared" si="69"/>
        <v>7.9526113118200179</v>
      </c>
      <c r="AK123" s="10">
        <f t="shared" si="70"/>
        <v>7.9286406387752564</v>
      </c>
      <c r="AL123" s="10">
        <f t="shared" si="71"/>
        <v>8.1007723301051122</v>
      </c>
      <c r="AM123" s="10">
        <f t="shared" si="72"/>
        <v>8.1007723301051122</v>
      </c>
      <c r="AN123" s="10">
        <f t="shared" si="73"/>
        <v>8.0849583290661062</v>
      </c>
      <c r="AO123" s="10">
        <f t="shared" si="74"/>
        <v>7.9953215154575386</v>
      </c>
      <c r="AP123" s="10">
        <f t="shared" si="75"/>
        <v>8.1908999588117943</v>
      </c>
      <c r="AQ123" s="10">
        <f t="shared" si="76"/>
        <v>8.0890670832281408</v>
      </c>
      <c r="AR123" s="21">
        <f t="shared" si="77"/>
        <v>7.1865836184131835</v>
      </c>
      <c r="AS123" s="11">
        <f t="shared" si="78"/>
        <v>8.2508092962528448</v>
      </c>
      <c r="AT123" s="11">
        <f t="shared" si="79"/>
        <v>8.1007723301051122</v>
      </c>
      <c r="AU123" s="11">
        <f t="shared" si="80"/>
        <v>8.1908999588117943</v>
      </c>
      <c r="AV123" s="12">
        <f t="shared" si="81"/>
        <v>7.1865836184131835</v>
      </c>
      <c r="AW123" s="11">
        <f t="shared" si="82"/>
        <v>8.0943057984067242</v>
      </c>
      <c r="AX123" s="11">
        <f t="shared" si="83"/>
        <v>8.0704561261834673</v>
      </c>
      <c r="AY123" s="11">
        <f t="shared" si="84"/>
        <v>8.1399835210199676</v>
      </c>
      <c r="AZ123" s="27">
        <f t="shared" si="85"/>
        <v>7.2277403314198768E-2</v>
      </c>
      <c r="BA123" s="10">
        <f t="shared" si="86"/>
        <v>0</v>
      </c>
      <c r="BB123" s="10">
        <f t="shared" si="87"/>
        <v>1</v>
      </c>
      <c r="BC123" s="10">
        <f t="shared" si="88"/>
        <v>1</v>
      </c>
      <c r="BD123" s="10">
        <f t="shared" si="89"/>
        <v>0.98216747773185087</v>
      </c>
      <c r="BE123" s="10">
        <f t="shared" si="90"/>
        <v>0.7400504289596983</v>
      </c>
      <c r="BF123" s="10">
        <f t="shared" si="91"/>
        <v>0.7400504289596983</v>
      </c>
      <c r="BG123" s="10">
        <f t="shared" si="92"/>
        <v>0.71915435822540152</v>
      </c>
      <c r="BH123" s="10">
        <f t="shared" si="93"/>
        <v>0.86920754992870486</v>
      </c>
      <c r="BI123" s="10">
        <f t="shared" si="94"/>
        <v>0.86920754992870486</v>
      </c>
      <c r="BJ123" s="10">
        <f t="shared" si="95"/>
        <v>0.85542193432724689</v>
      </c>
      <c r="BK123" s="10">
        <f t="shared" si="96"/>
        <v>0.77728240132106219</v>
      </c>
      <c r="BL123" s="10">
        <f t="shared" si="97"/>
        <v>0.94777494355392644</v>
      </c>
      <c r="BM123" s="10">
        <f t="shared" si="98"/>
        <v>0.85900367846264891</v>
      </c>
      <c r="BN123" s="21">
        <f t="shared" si="99"/>
        <v>7.2277403314198768E-2</v>
      </c>
      <c r="BO123" s="11">
        <f t="shared" si="100"/>
        <v>1</v>
      </c>
      <c r="BP123" s="11">
        <f t="shared" si="101"/>
        <v>0.86920754992870486</v>
      </c>
      <c r="BQ123" s="11">
        <f t="shared" si="102"/>
        <v>0.94777494355392644</v>
      </c>
      <c r="BR123" s="12">
        <f t="shared" si="103"/>
        <v>7.2277403314198768E-2</v>
      </c>
      <c r="BS123" s="11">
        <f t="shared" si="104"/>
        <v>0.86357044897944146</v>
      </c>
      <c r="BT123" s="11">
        <f t="shared" si="105"/>
        <v>0.8427798588764297</v>
      </c>
      <c r="BU123" s="11">
        <f t="shared" si="106"/>
        <v>0.90338931100828768</v>
      </c>
    </row>
    <row r="124" spans="1:73" x14ac:dyDescent="0.2">
      <c r="A124" s="84" t="s">
        <v>179</v>
      </c>
      <c r="B124" s="12">
        <f>_xlfn.IFNA(VLOOKUP($A124,'I-EmEC'!$A:$DD,MATCH(B$1,'I-EmEC'!$A$1:$DD$1,0),FALSE),"")</f>
        <v>65.992647058823536</v>
      </c>
      <c r="C124" s="11">
        <f>_xlfn.IFNA(VLOOKUP($A124,'I-EmEC'!$A:$DD,MATCH(C$1,'I-EmEC'!$A$1:$DD$1,0),FALSE),"")</f>
        <v>67.28624535315987</v>
      </c>
      <c r="D124" s="11">
        <f>_xlfn.IFNA(VLOOKUP($A124,'I-EmEC'!$A:$DD,MATCH(D$1,'I-EmEC'!$A$1:$DD$1,0),FALSE),"")</f>
        <v>76.789168278529985</v>
      </c>
      <c r="E124" s="11">
        <f>_xlfn.IFNA(VLOOKUP($A124,'I-EmEC'!$A:$DD,MATCH(E$1,'I-EmEC'!$A$1:$DD$1,0),FALSE),"")</f>
        <v>76.789168278529985</v>
      </c>
      <c r="F124" s="11">
        <f>_xlfn.IFNA(VLOOKUP($A124,'I-EmEC'!$A:$DD,MATCH(F$1,'I-EmEC'!$A$1:$DD$1,0),FALSE),"")</f>
        <v>69.404517453798761</v>
      </c>
      <c r="G124" s="11">
        <f>_xlfn.IFNA(VLOOKUP($A124,'I-EmEC'!$A:$DD,MATCH(G$1,'I-EmEC'!$A$1:$DD$1,0),FALSE),"")</f>
        <v>65.838509316770185</v>
      </c>
      <c r="H124" s="11">
        <f>_xlfn.IFNA(VLOOKUP($A124,'I-EmEC'!$A:$DD,MATCH(H$1,'I-EmEC'!$A$1:$DD$1,0),FALSE),"")</f>
        <v>65.838509316770185</v>
      </c>
      <c r="I124" s="11">
        <f>_xlfn.IFNA(VLOOKUP($A124,'I-EmEC'!$A:$DD,MATCH(I$1,'I-EmEC'!$A$1:$DD$1,0),FALSE),"")</f>
        <v>62.608695652173914</v>
      </c>
      <c r="J124" s="11">
        <f>_xlfn.IFNA(VLOOKUP($A124,'I-EmEC'!$A:$DD,MATCH(J$1,'I-EmEC'!$A$1:$DD$1,0),FALSE),"")</f>
        <v>55.852156057494867</v>
      </c>
      <c r="K124" s="11">
        <f>_xlfn.IFNA(VLOOKUP($A124,'I-EmEC'!$A:$DD,MATCH(K$1,'I-EmEC'!$A$1:$DD$1,0),FALSE),"")</f>
        <v>55.852156057494867</v>
      </c>
      <c r="L124" s="11">
        <f>_xlfn.IFNA(VLOOKUP($A124,'I-EmEC'!$A:$DD,MATCH(L$1,'I-EmEC'!$A$1:$DD$1,0),FALSE),"")</f>
        <v>62.022471910112358</v>
      </c>
      <c r="M124" s="11">
        <f>_xlfn.IFNA(VLOOKUP($A124,'I-EmEC'!$A:$DD,MATCH(M$1,'I-EmEC'!$A$1:$DD$1,0),FALSE),"")</f>
        <v>72.386587771203168</v>
      </c>
      <c r="N124" s="11">
        <f>_xlfn.IFNA(VLOOKUP($A124,'I-EmEC'!$A:$DD,MATCH(N$1,'I-EmEC'!$A$1:$DD$1,0),FALSE),"")</f>
        <v>70.857142857142861</v>
      </c>
      <c r="O124" s="11">
        <f>_xlfn.IFNA(VLOOKUP($A124,'I-EmEC'!$A:$DD,MATCH(O$1,'I-EmEC'!$A$1:$DD$1,0),FALSE),"")</f>
        <v>67.786561264822126</v>
      </c>
      <c r="P124" s="9">
        <f>_xlfn.IFNA(VLOOKUP($A124,'I-EmEC'!$A:$DD,MATCH(P$1,'I-EmEC'!$A$1:$DD$1,0),FALSE),"")</f>
        <v>8.370000000000001</v>
      </c>
      <c r="Q124" s="10">
        <f>_xlfn.IFNA(VLOOKUP($A124,'I-EmEC'!$A:$DD,MATCH(Q$1,'I-EmEC'!$A$1:$DD$1,0),FALSE),"")</f>
        <v>8.16</v>
      </c>
      <c r="R124" s="10">
        <f>_xlfn.IFNA(VLOOKUP($A124,'I-EmEC'!$A:$DD,MATCH(R$1,'I-EmEC'!$A$1:$DD$1,0),FALSE),"")</f>
        <v>8.379999999999999</v>
      </c>
      <c r="S124" s="10">
        <f>_xlfn.IFNA(VLOOKUP($A124,'I-EmEC'!$A:$DD,MATCH(S$1,'I-EmEC'!$A$1:$DD$1,0),FALSE),"")</f>
        <v>8.379999999999999</v>
      </c>
      <c r="T124" s="10">
        <f>_xlfn.IFNA(VLOOKUP($A124,'I-EmEC'!$A:$DD,MATCH(T$1,'I-EmEC'!$A$1:$DD$1,0),FALSE),"")</f>
        <v>8.8000000000000007</v>
      </c>
      <c r="U124" s="10">
        <f>_xlfn.IFNA(VLOOKUP($A124,'I-EmEC'!$A:$DD,MATCH(U$1,'I-EmEC'!$A$1:$DD$1,0),FALSE),"")</f>
        <v>8.24</v>
      </c>
      <c r="V124" s="10">
        <f>_xlfn.IFNA(VLOOKUP($A124,'I-EmEC'!$A:$DD,MATCH(V$1,'I-EmEC'!$A$1:$DD$1,0),FALSE),"")</f>
        <v>8.24</v>
      </c>
      <c r="W124" s="10">
        <f>_xlfn.IFNA(VLOOKUP($A124,'I-EmEC'!$A:$DD,MATCH(W$1,'I-EmEC'!$A$1:$DD$1,0),FALSE),"")</f>
        <v>7.9399999999999995</v>
      </c>
      <c r="X124" s="10">
        <f>_xlfn.IFNA(VLOOKUP($A124,'I-EmEC'!$A:$DD,MATCH(X$1,'I-EmEC'!$A$1:$DD$1,0),FALSE),"")</f>
        <v>7.77</v>
      </c>
      <c r="Y124" s="10">
        <f>_xlfn.IFNA(VLOOKUP($A124,'I-EmEC'!$A:$DD,MATCH(Y$1,'I-EmEC'!$A$1:$DD$1,0),FALSE),"")</f>
        <v>7.77</v>
      </c>
      <c r="Z124" s="10">
        <f>_xlfn.IFNA(VLOOKUP($A124,'I-EmEC'!$A:$DD,MATCH(Z$1,'I-EmEC'!$A$1:$DD$1,0),FALSE),"")</f>
        <v>8.35</v>
      </c>
      <c r="AA124" s="10">
        <f>_xlfn.IFNA(VLOOKUP($A124,'I-EmEC'!$A:$DD,MATCH(AA$1,'I-EmEC'!$A$1:$DD$1,0),FALSE),"")</f>
        <v>8.69</v>
      </c>
      <c r="AB124" s="10">
        <f>_xlfn.IFNA(VLOOKUP($A124,'I-EmEC'!$A:$DD,MATCH(AB$1,'I-EmEC'!$A$1:$DD$1,0),FALSE),"")</f>
        <v>8.9</v>
      </c>
      <c r="AC124" s="10">
        <f>_xlfn.IFNA(VLOOKUP($A124,'I-EmEC'!$A:$DD,MATCH(AC$1,'I-EmEC'!$A$1:$DD$1,0),FALSE),"")</f>
        <v>8.32</v>
      </c>
      <c r="AD124" s="9">
        <f t="shared" si="63"/>
        <v>10.189495548880142</v>
      </c>
      <c r="AE124" s="10">
        <f t="shared" si="64"/>
        <v>9.987926294866778</v>
      </c>
      <c r="AF124" s="10">
        <f t="shared" si="65"/>
        <v>10.265299963669172</v>
      </c>
      <c r="AG124" s="10">
        <f t="shared" si="66"/>
        <v>10.265299963669172</v>
      </c>
      <c r="AH124" s="10">
        <f t="shared" si="67"/>
        <v>10.641387739063022</v>
      </c>
      <c r="AI124" s="10">
        <f t="shared" si="68"/>
        <v>10.058479989232922</v>
      </c>
      <c r="AJ124" s="10">
        <f t="shared" si="69"/>
        <v>10.058479989232922</v>
      </c>
      <c r="AK124" s="10">
        <f t="shared" si="70"/>
        <v>9.7366346560776584</v>
      </c>
      <c r="AL124" s="10">
        <f t="shared" si="71"/>
        <v>9.5170399428195651</v>
      </c>
      <c r="AM124" s="10">
        <f t="shared" si="72"/>
        <v>9.5170399428195651</v>
      </c>
      <c r="AN124" s="10">
        <f t="shared" si="73"/>
        <v>10.142549071084288</v>
      </c>
      <c r="AO124" s="10">
        <f t="shared" si="74"/>
        <v>10.549658104918754</v>
      </c>
      <c r="AP124" s="10">
        <f t="shared" si="75"/>
        <v>10.750383636475942</v>
      </c>
      <c r="AQ124" s="10">
        <f t="shared" si="76"/>
        <v>10.151143603202973</v>
      </c>
      <c r="AR124" s="21">
        <f t="shared" si="77"/>
        <v>10.189495548880142</v>
      </c>
      <c r="AS124" s="11">
        <f t="shared" si="78"/>
        <v>10.641387739063022</v>
      </c>
      <c r="AT124" s="11">
        <f t="shared" si="79"/>
        <v>10.549658104918754</v>
      </c>
      <c r="AU124" s="11">
        <f t="shared" si="80"/>
        <v>10.750383636475942</v>
      </c>
      <c r="AV124" s="12">
        <f t="shared" si="81"/>
        <v>10.189495548880142</v>
      </c>
      <c r="AW124" s="11">
        <f t="shared" si="82"/>
        <v>10.170930383490811</v>
      </c>
      <c r="AX124" s="11">
        <f t="shared" si="83"/>
        <v>9.9315717654105438</v>
      </c>
      <c r="AY124" s="11">
        <f t="shared" si="84"/>
        <v>10.450763619839456</v>
      </c>
      <c r="AZ124" s="27">
        <f t="shared" si="85"/>
        <v>0.54522969511200248</v>
      </c>
      <c r="BA124" s="10">
        <f t="shared" si="86"/>
        <v>0.38179653771222599</v>
      </c>
      <c r="BB124" s="10">
        <f t="shared" si="87"/>
        <v>0.60669221782884508</v>
      </c>
      <c r="BC124" s="10">
        <f t="shared" si="88"/>
        <v>0.60669221782884508</v>
      </c>
      <c r="BD124" s="10">
        <f t="shared" si="89"/>
        <v>0.91162569041092711</v>
      </c>
      <c r="BE124" s="10">
        <f t="shared" si="90"/>
        <v>0.43900175530812563</v>
      </c>
      <c r="BF124" s="10">
        <f t="shared" si="91"/>
        <v>0.43900175530812563</v>
      </c>
      <c r="BG124" s="10">
        <f t="shared" si="92"/>
        <v>0.17804827185444297</v>
      </c>
      <c r="BH124" s="10">
        <f t="shared" si="93"/>
        <v>0</v>
      </c>
      <c r="BI124" s="10">
        <f t="shared" si="94"/>
        <v>0</v>
      </c>
      <c r="BJ124" s="10">
        <f t="shared" si="95"/>
        <v>0.50716530313649655</v>
      </c>
      <c r="BK124" s="10">
        <f t="shared" si="96"/>
        <v>0.83725093614245027</v>
      </c>
      <c r="BL124" s="10">
        <f t="shared" si="97"/>
        <v>1</v>
      </c>
      <c r="BM124" s="10">
        <f t="shared" si="98"/>
        <v>0.51413378415512179</v>
      </c>
      <c r="BN124" s="21">
        <f t="shared" si="99"/>
        <v>0.54522969511200248</v>
      </c>
      <c r="BO124" s="11">
        <f t="shared" si="100"/>
        <v>0.91162569041092711</v>
      </c>
      <c r="BP124" s="11">
        <f t="shared" si="101"/>
        <v>0.83725093614245027</v>
      </c>
      <c r="BQ124" s="11">
        <f t="shared" si="102"/>
        <v>1</v>
      </c>
      <c r="BR124" s="12">
        <f t="shared" si="103"/>
        <v>0.54522969511200248</v>
      </c>
      <c r="BS124" s="11">
        <f t="shared" si="104"/>
        <v>0.53017698475655195</v>
      </c>
      <c r="BT124" s="11">
        <f t="shared" si="105"/>
        <v>0.33610405981973668</v>
      </c>
      <c r="BU124" s="11">
        <f t="shared" si="106"/>
        <v>0.75706689207756095</v>
      </c>
    </row>
    <row r="125" spans="1:73" x14ac:dyDescent="0.2">
      <c r="A125" s="84" t="s">
        <v>180</v>
      </c>
      <c r="B125" s="12">
        <f>_xlfn.IFNA(VLOOKUP($A125,'I-EmEC'!$A:$DD,MATCH(B$1,'I-EmEC'!$A$1:$DD$1,0),FALSE),"")</f>
        <v>69.485294117647058</v>
      </c>
      <c r="C125" s="11">
        <f>_xlfn.IFNA(VLOOKUP($A125,'I-EmEC'!$A:$DD,MATCH(C$1,'I-EmEC'!$A$1:$DD$1,0),FALSE),"")</f>
        <v>67.28624535315987</v>
      </c>
      <c r="D125" s="11">
        <f>_xlfn.IFNA(VLOOKUP($A125,'I-EmEC'!$A:$DD,MATCH(D$1,'I-EmEC'!$A$1:$DD$1,0),FALSE),"")</f>
        <v>66.7311411992263</v>
      </c>
      <c r="E125" s="11">
        <f>_xlfn.IFNA(VLOOKUP($A125,'I-EmEC'!$A:$DD,MATCH(E$1,'I-EmEC'!$A$1:$DD$1,0),FALSE),"")</f>
        <v>66.7311411992263</v>
      </c>
      <c r="F125" s="11">
        <f>_xlfn.IFNA(VLOOKUP($A125,'I-EmEC'!$A:$DD,MATCH(F$1,'I-EmEC'!$A$1:$DD$1,0),FALSE),"")</f>
        <v>36.550308008213548</v>
      </c>
      <c r="G125" s="11">
        <f>_xlfn.IFNA(VLOOKUP($A125,'I-EmEC'!$A:$DD,MATCH(G$1,'I-EmEC'!$A$1:$DD$1,0),FALSE),"")</f>
        <v>68.944099378881987</v>
      </c>
      <c r="H125" s="11">
        <f>_xlfn.IFNA(VLOOKUP($A125,'I-EmEC'!$A:$DD,MATCH(H$1,'I-EmEC'!$A$1:$DD$1,0),FALSE),"")</f>
        <v>68.944099378881987</v>
      </c>
      <c r="I125" s="11">
        <f>_xlfn.IFNA(VLOOKUP($A125,'I-EmEC'!$A:$DD,MATCH(I$1,'I-EmEC'!$A$1:$DD$1,0),FALSE),"")</f>
        <v>79.420289855072468</v>
      </c>
      <c r="J125" s="11">
        <f>_xlfn.IFNA(VLOOKUP($A125,'I-EmEC'!$A:$DD,MATCH(J$1,'I-EmEC'!$A$1:$DD$1,0),FALSE),"")</f>
        <v>44.558521560574945</v>
      </c>
      <c r="K125" s="11">
        <f>_xlfn.IFNA(VLOOKUP($A125,'I-EmEC'!$A:$DD,MATCH(K$1,'I-EmEC'!$A$1:$DD$1,0),FALSE),"")</f>
        <v>44.558521560574945</v>
      </c>
      <c r="L125" s="11">
        <f>_xlfn.IFNA(VLOOKUP($A125,'I-EmEC'!$A:$DD,MATCH(L$1,'I-EmEC'!$A$1:$DD$1,0),FALSE),"")</f>
        <v>35.50561797752809</v>
      </c>
      <c r="M125" s="11">
        <f>_xlfn.IFNA(VLOOKUP($A125,'I-EmEC'!$A:$DD,MATCH(M$1,'I-EmEC'!$A$1:$DD$1,0),FALSE),"")</f>
        <v>100</v>
      </c>
      <c r="N125" s="11">
        <f>_xlfn.IFNA(VLOOKUP($A125,'I-EmEC'!$A:$DD,MATCH(N$1,'I-EmEC'!$A$1:$DD$1,0),FALSE),"")</f>
        <v>64.761904761904759</v>
      </c>
      <c r="O125" s="11">
        <f>_xlfn.IFNA(VLOOKUP($A125,'I-EmEC'!$A:$DD,MATCH(O$1,'I-EmEC'!$A$1:$DD$1,0),FALSE),"")</f>
        <v>50.59288537549407</v>
      </c>
      <c r="P125" s="9">
        <f>_xlfn.IFNA(VLOOKUP($A125,'I-EmEC'!$A:$DD,MATCH(P$1,'I-EmEC'!$A$1:$DD$1,0),FALSE),"")</f>
        <v>7.3100000000000005</v>
      </c>
      <c r="Q125" s="10">
        <f>_xlfn.IFNA(VLOOKUP($A125,'I-EmEC'!$A:$DD,MATCH(Q$1,'I-EmEC'!$A$1:$DD$1,0),FALSE),"")</f>
        <v>7.3</v>
      </c>
      <c r="R125" s="10">
        <f>_xlfn.IFNA(VLOOKUP($A125,'I-EmEC'!$A:$DD,MATCH(R$1,'I-EmEC'!$A$1:$DD$1,0),FALSE),"")</f>
        <v>7.88</v>
      </c>
      <c r="S125" s="10">
        <f>_xlfn.IFNA(VLOOKUP($A125,'I-EmEC'!$A:$DD,MATCH(S$1,'I-EmEC'!$A$1:$DD$1,0),FALSE),"")</f>
        <v>7.88</v>
      </c>
      <c r="T125" s="10">
        <f>_xlfn.IFNA(VLOOKUP($A125,'I-EmEC'!$A:$DD,MATCH(T$1,'I-EmEC'!$A$1:$DD$1,0),FALSE),"")</f>
        <v>8.26</v>
      </c>
      <c r="U125" s="10">
        <f>_xlfn.IFNA(VLOOKUP($A125,'I-EmEC'!$A:$DD,MATCH(U$1,'I-EmEC'!$A$1:$DD$1,0),FALSE),"")</f>
        <v>7.55</v>
      </c>
      <c r="V125" s="10">
        <f>_xlfn.IFNA(VLOOKUP($A125,'I-EmEC'!$A:$DD,MATCH(V$1,'I-EmEC'!$A$1:$DD$1,0),FALSE),"")</f>
        <v>7.55</v>
      </c>
      <c r="W125" s="10">
        <f>_xlfn.IFNA(VLOOKUP($A125,'I-EmEC'!$A:$DD,MATCH(W$1,'I-EmEC'!$A$1:$DD$1,0),FALSE),"")</f>
        <v>7.1</v>
      </c>
      <c r="X125" s="10">
        <f>_xlfn.IFNA(VLOOKUP($A125,'I-EmEC'!$A:$DD,MATCH(X$1,'I-EmEC'!$A$1:$DD$1,0),FALSE),"")</f>
        <v>8.06</v>
      </c>
      <c r="Y125" s="10">
        <f>_xlfn.IFNA(VLOOKUP($A125,'I-EmEC'!$A:$DD,MATCH(Y$1,'I-EmEC'!$A$1:$DD$1,0),FALSE),"")</f>
        <v>8.06</v>
      </c>
      <c r="Z125" s="10">
        <f>_xlfn.IFNA(VLOOKUP($A125,'I-EmEC'!$A:$DD,MATCH(Z$1,'I-EmEC'!$A$1:$DD$1,0),FALSE),"")</f>
        <v>7.9700000000000006</v>
      </c>
      <c r="AA125" s="10">
        <f>_xlfn.IFNA(VLOOKUP($A125,'I-EmEC'!$A:$DD,MATCH(AA$1,'I-EmEC'!$A$1:$DD$1,0),FALSE),"")</f>
        <v>6.68</v>
      </c>
      <c r="AB125" s="10">
        <f>_xlfn.IFNA(VLOOKUP($A125,'I-EmEC'!$A:$DD,MATCH(AB$1,'I-EmEC'!$A$1:$DD$1,0),FALSE),"")</f>
        <v>7.8100000000000005</v>
      </c>
      <c r="AC125" s="10">
        <f>_xlfn.IFNA(VLOOKUP($A125,'I-EmEC'!$A:$DD,MATCH(AC$1,'I-EmEC'!$A$1:$DD$1,0),FALSE),"")</f>
        <v>8.09</v>
      </c>
      <c r="AD125" s="9">
        <f t="shared" si="63"/>
        <v>9.1518929001390461</v>
      </c>
      <c r="AE125" s="10">
        <f t="shared" si="64"/>
        <v>9.1279262948667768</v>
      </c>
      <c r="AF125" s="10">
        <f t="shared" si="65"/>
        <v>9.7043285519793336</v>
      </c>
      <c r="AG125" s="10">
        <f t="shared" si="66"/>
        <v>9.7043285519793336</v>
      </c>
      <c r="AH125" s="10">
        <f t="shared" si="67"/>
        <v>9.8228910410942607</v>
      </c>
      <c r="AI125" s="10">
        <f t="shared" si="68"/>
        <v>9.3884971027548083</v>
      </c>
      <c r="AJ125" s="10">
        <f t="shared" si="69"/>
        <v>9.3884971027548083</v>
      </c>
      <c r="AK125" s="10">
        <f t="shared" si="70"/>
        <v>8.9999314677471141</v>
      </c>
      <c r="AL125" s="10">
        <f t="shared" si="71"/>
        <v>9.7089307726338951</v>
      </c>
      <c r="AM125" s="10">
        <f t="shared" si="72"/>
        <v>9.7089307726338951</v>
      </c>
      <c r="AN125" s="10">
        <f t="shared" si="73"/>
        <v>9.5202970759734917</v>
      </c>
      <c r="AO125" s="10">
        <f t="shared" si="74"/>
        <v>8.68</v>
      </c>
      <c r="AP125" s="10">
        <f t="shared" si="75"/>
        <v>9.6213196136363006</v>
      </c>
      <c r="AQ125" s="10">
        <f t="shared" si="76"/>
        <v>9.7940894484720502</v>
      </c>
      <c r="AR125" s="21">
        <f t="shared" si="77"/>
        <v>9.1518929001390461</v>
      </c>
      <c r="AS125" s="11">
        <f t="shared" si="78"/>
        <v>9.8228910410942607</v>
      </c>
      <c r="AT125" s="11">
        <f t="shared" si="79"/>
        <v>9.7089307726338951</v>
      </c>
      <c r="AU125" s="11">
        <f t="shared" si="80"/>
        <v>9.7940894484720502</v>
      </c>
      <c r="AV125" s="12">
        <f t="shared" si="81"/>
        <v>9.1518929001390461</v>
      </c>
      <c r="AW125" s="11">
        <f t="shared" si="82"/>
        <v>9.5014123030516107</v>
      </c>
      <c r="AX125" s="11">
        <f t="shared" si="83"/>
        <v>9.4045396553103195</v>
      </c>
      <c r="AY125" s="11">
        <f t="shared" si="84"/>
        <v>9.7077045310541763</v>
      </c>
      <c r="AZ125" s="27">
        <f t="shared" si="85"/>
        <v>0.41289404078907865</v>
      </c>
      <c r="BA125" s="10">
        <f t="shared" si="86"/>
        <v>0.39192388317079641</v>
      </c>
      <c r="BB125" s="10">
        <f t="shared" si="87"/>
        <v>0.89626089902550166</v>
      </c>
      <c r="BC125" s="10">
        <f t="shared" si="88"/>
        <v>0.89626089902550166</v>
      </c>
      <c r="BD125" s="10">
        <f t="shared" si="89"/>
        <v>1</v>
      </c>
      <c r="BE125" s="10">
        <f t="shared" si="90"/>
        <v>0.61991657759120944</v>
      </c>
      <c r="BF125" s="10">
        <f t="shared" si="91"/>
        <v>0.61991657759120944</v>
      </c>
      <c r="BG125" s="10">
        <f t="shared" si="92"/>
        <v>0.27993173123554804</v>
      </c>
      <c r="BH125" s="10">
        <f t="shared" si="93"/>
        <v>0.90028772265879842</v>
      </c>
      <c r="BI125" s="10">
        <f t="shared" si="94"/>
        <v>0.90028772265879842</v>
      </c>
      <c r="BJ125" s="10">
        <f t="shared" si="95"/>
        <v>0.73523813360978807</v>
      </c>
      <c r="BK125" s="10">
        <f t="shared" si="96"/>
        <v>0</v>
      </c>
      <c r="BL125" s="10">
        <f t="shared" si="97"/>
        <v>0.82363023227046606</v>
      </c>
      <c r="BM125" s="10">
        <f t="shared" si="98"/>
        <v>0.97479935393085726</v>
      </c>
      <c r="BN125" s="21">
        <f t="shared" si="99"/>
        <v>0.41289404078907865</v>
      </c>
      <c r="BO125" s="11">
        <f t="shared" si="100"/>
        <v>1</v>
      </c>
      <c r="BP125" s="11">
        <f t="shared" si="101"/>
        <v>0.90028772265879842</v>
      </c>
      <c r="BQ125" s="11">
        <f t="shared" si="102"/>
        <v>0.97479935393085726</v>
      </c>
      <c r="BR125" s="12">
        <f t="shared" si="103"/>
        <v>0.41289404078907865</v>
      </c>
      <c r="BS125" s="11">
        <f t="shared" si="104"/>
        <v>0.71871444741149515</v>
      </c>
      <c r="BT125" s="11">
        <f t="shared" si="105"/>
        <v>0.6339533947318462</v>
      </c>
      <c r="BU125" s="11">
        <f t="shared" si="106"/>
        <v>0.89921479310066166</v>
      </c>
    </row>
    <row r="126" spans="1:73" x14ac:dyDescent="0.2">
      <c r="A126" s="84" t="s">
        <v>169</v>
      </c>
      <c r="B126" s="12">
        <f>_xlfn.IFNA(VLOOKUP($A126,'I-EmEC'!$A:$DD,MATCH(B$1,'I-EmEC'!$A$1:$DD$1,0),FALSE),"")</f>
        <v>70.22058823529413</v>
      </c>
      <c r="C126" s="11">
        <f>_xlfn.IFNA(VLOOKUP($A126,'I-EmEC'!$A:$DD,MATCH(C$1,'I-EmEC'!$A$1:$DD$1,0),FALSE),"")</f>
        <v>70.260223048327134</v>
      </c>
      <c r="D126" s="11" t="str">
        <f>_xlfn.IFNA(VLOOKUP($A126,'I-EmEC'!$A:$DD,MATCH(D$1,'I-EmEC'!$A$1:$DD$1,0),FALSE),"")</f>
        <v/>
      </c>
      <c r="E126" s="11" t="str">
        <f>_xlfn.IFNA(VLOOKUP($A126,'I-EmEC'!$A:$DD,MATCH(E$1,'I-EmEC'!$A$1:$DD$1,0),FALSE),"")</f>
        <v/>
      </c>
      <c r="F126" s="11" t="str">
        <f>_xlfn.IFNA(VLOOKUP($A126,'I-EmEC'!$A:$DD,MATCH(F$1,'I-EmEC'!$A$1:$DD$1,0),FALSE),"")</f>
        <v/>
      </c>
      <c r="G126" s="11" t="str">
        <f>_xlfn.IFNA(VLOOKUP($A126,'I-EmEC'!$A:$DD,MATCH(G$1,'I-EmEC'!$A$1:$DD$1,0),FALSE),"")</f>
        <v/>
      </c>
      <c r="H126" s="11" t="str">
        <f>_xlfn.IFNA(VLOOKUP($A126,'I-EmEC'!$A:$DD,MATCH(H$1,'I-EmEC'!$A$1:$DD$1,0),FALSE),"")</f>
        <v/>
      </c>
      <c r="I126" s="11" t="str">
        <f>_xlfn.IFNA(VLOOKUP($A126,'I-EmEC'!$A:$DD,MATCH(I$1,'I-EmEC'!$A$1:$DD$1,0),FALSE),"")</f>
        <v/>
      </c>
      <c r="J126" s="11">
        <f>_xlfn.IFNA(VLOOKUP($A126,'I-EmEC'!$A:$DD,MATCH(J$1,'I-EmEC'!$A$1:$DD$1,0),FALSE),"")</f>
        <v>53.182751540041068</v>
      </c>
      <c r="K126" s="11">
        <f>_xlfn.IFNA(VLOOKUP($A126,'I-EmEC'!$A:$DD,MATCH(K$1,'I-EmEC'!$A$1:$DD$1,0),FALSE),"")</f>
        <v>53.182751540041068</v>
      </c>
      <c r="L126" s="11">
        <f>_xlfn.IFNA(VLOOKUP($A126,'I-EmEC'!$A:$DD,MATCH(L$1,'I-EmEC'!$A$1:$DD$1,0),FALSE),"")</f>
        <v>45.617977528089888</v>
      </c>
      <c r="M126" s="11" t="str">
        <f>_xlfn.IFNA(VLOOKUP($A126,'I-EmEC'!$A:$DD,MATCH(M$1,'I-EmEC'!$A$1:$DD$1,0),FALSE),"")</f>
        <v/>
      </c>
      <c r="N126" s="11">
        <f>_xlfn.IFNA(VLOOKUP($A126,'I-EmEC'!$A:$DD,MATCH(N$1,'I-EmEC'!$A$1:$DD$1,0),FALSE),"")</f>
        <v>6.4761904761904763</v>
      </c>
      <c r="O126" s="11">
        <f>_xlfn.IFNA(VLOOKUP($A126,'I-EmEC'!$A:$DD,MATCH(O$1,'I-EmEC'!$A$1:$DD$1,0),FALSE),"")</f>
        <v>37.154150197628461</v>
      </c>
      <c r="P126" s="9">
        <f>_xlfn.IFNA(VLOOKUP($A126,'I-EmEC'!$A:$DD,MATCH(P$1,'I-EmEC'!$A$1:$DD$1,0),FALSE),"")</f>
        <v>7.8</v>
      </c>
      <c r="Q126" s="10">
        <f>_xlfn.IFNA(VLOOKUP($A126,'I-EmEC'!$A:$DD,MATCH(Q$1,'I-EmEC'!$A$1:$DD$1,0),FALSE),"")</f>
        <v>7.65</v>
      </c>
      <c r="R126" s="10" t="str">
        <f>_xlfn.IFNA(VLOOKUP($A126,'I-EmEC'!$A:$DD,MATCH(R$1,'I-EmEC'!$A$1:$DD$1,0),FALSE),"")</f>
        <v/>
      </c>
      <c r="S126" s="10" t="str">
        <f>_xlfn.IFNA(VLOOKUP($A126,'I-EmEC'!$A:$DD,MATCH(S$1,'I-EmEC'!$A$1:$DD$1,0),FALSE),"")</f>
        <v/>
      </c>
      <c r="T126" s="10" t="str">
        <f>_xlfn.IFNA(VLOOKUP($A126,'I-EmEC'!$A:$DD,MATCH(T$1,'I-EmEC'!$A$1:$DD$1,0),FALSE),"")</f>
        <v/>
      </c>
      <c r="U126" s="10" t="str">
        <f>_xlfn.IFNA(VLOOKUP($A126,'I-EmEC'!$A:$DD,MATCH(U$1,'I-EmEC'!$A$1:$DD$1,0),FALSE),"")</f>
        <v/>
      </c>
      <c r="V126" s="10" t="str">
        <f>_xlfn.IFNA(VLOOKUP($A126,'I-EmEC'!$A:$DD,MATCH(V$1,'I-EmEC'!$A$1:$DD$1,0),FALSE),"")</f>
        <v/>
      </c>
      <c r="W126" s="10" t="str">
        <f>_xlfn.IFNA(VLOOKUP($A126,'I-EmEC'!$A:$DD,MATCH(W$1,'I-EmEC'!$A$1:$DD$1,0),FALSE),"")</f>
        <v/>
      </c>
      <c r="X126" s="10">
        <f>_xlfn.IFNA(VLOOKUP($A126,'I-EmEC'!$A:$DD,MATCH(X$1,'I-EmEC'!$A$1:$DD$1,0),FALSE),"")</f>
        <v>6.65</v>
      </c>
      <c r="Y126" s="10">
        <f>_xlfn.IFNA(VLOOKUP($A126,'I-EmEC'!$A:$DD,MATCH(Y$1,'I-EmEC'!$A$1:$DD$1,0),FALSE),"")</f>
        <v>6.65</v>
      </c>
      <c r="Z126" s="10">
        <f>_xlfn.IFNA(VLOOKUP($A126,'I-EmEC'!$A:$DD,MATCH(Z$1,'I-EmEC'!$A$1:$DD$1,0),FALSE),"")</f>
        <v>6.03</v>
      </c>
      <c r="AA126" s="10" t="str">
        <f>_xlfn.IFNA(VLOOKUP($A126,'I-EmEC'!$A:$DD,MATCH(AA$1,'I-EmEC'!$A$1:$DD$1,0),FALSE),"")</f>
        <v/>
      </c>
      <c r="AB126" s="10">
        <f>_xlfn.IFNA(VLOOKUP($A126,'I-EmEC'!$A:$DD,MATCH(AB$1,'I-EmEC'!$A$1:$DD$1,0),FALSE),"")</f>
        <v>6.17</v>
      </c>
      <c r="AC126" s="10">
        <f>_xlfn.IFNA(VLOOKUP($A126,'I-EmEC'!$A:$DD,MATCH(AC$1,'I-EmEC'!$A$1:$DD$1,0),FALSE),"")</f>
        <v>5.54</v>
      </c>
      <c r="AD126" s="9">
        <f t="shared" si="63"/>
        <v>9.6464644632135297</v>
      </c>
      <c r="AE126" s="10">
        <f t="shared" si="64"/>
        <v>9.4967095241708375</v>
      </c>
      <c r="AF126" s="10" t="str">
        <f t="shared" si="65"/>
        <v/>
      </c>
      <c r="AG126" s="10" t="str">
        <f t="shared" si="66"/>
        <v/>
      </c>
      <c r="AH126" s="10" t="str">
        <f t="shared" si="67"/>
        <v/>
      </c>
      <c r="AI126" s="10" t="str">
        <f t="shared" si="68"/>
        <v/>
      </c>
      <c r="AJ126" s="10" t="str">
        <f t="shared" si="69"/>
        <v/>
      </c>
      <c r="AK126" s="10" t="str">
        <f t="shared" si="70"/>
        <v/>
      </c>
      <c r="AL126" s="10">
        <f t="shared" si="71"/>
        <v>8.3757708028666187</v>
      </c>
      <c r="AM126" s="10">
        <f t="shared" si="72"/>
        <v>8.3757708028666187</v>
      </c>
      <c r="AN126" s="10">
        <f t="shared" si="73"/>
        <v>7.6891360269322817</v>
      </c>
      <c r="AO126" s="10" t="str">
        <f t="shared" si="74"/>
        <v/>
      </c>
      <c r="AP126" s="10">
        <f t="shared" si="75"/>
        <v>6.9813196136362992</v>
      </c>
      <c r="AQ126" s="10">
        <f t="shared" si="76"/>
        <v>7.1100073324238817</v>
      </c>
      <c r="AR126" s="21">
        <f t="shared" si="77"/>
        <v>9.6464644632135297</v>
      </c>
      <c r="AS126" s="11" t="str">
        <f t="shared" si="78"/>
        <v/>
      </c>
      <c r="AT126" s="11">
        <f t="shared" si="79"/>
        <v>8.3757708028666187</v>
      </c>
      <c r="AU126" s="11">
        <f t="shared" si="80"/>
        <v>7.1100073324238817</v>
      </c>
      <c r="AV126" s="12">
        <f t="shared" si="81"/>
        <v>9.6464644632135297</v>
      </c>
      <c r="AW126" s="11" t="str">
        <f t="shared" si="82"/>
        <v/>
      </c>
      <c r="AX126" s="11">
        <f t="shared" si="83"/>
        <v>8.1468925442218403</v>
      </c>
      <c r="AY126" s="11">
        <f t="shared" si="84"/>
        <v>7.0456634730300909</v>
      </c>
      <c r="AZ126" s="27">
        <f t="shared" si="85"/>
        <v>1</v>
      </c>
      <c r="BA126" s="10">
        <f t="shared" si="86"/>
        <v>0.94380983117429895</v>
      </c>
      <c r="BB126" s="10" t="str">
        <f t="shared" si="87"/>
        <v/>
      </c>
      <c r="BC126" s="10" t="str">
        <f t="shared" si="88"/>
        <v/>
      </c>
      <c r="BD126" s="10" t="str">
        <f t="shared" si="89"/>
        <v/>
      </c>
      <c r="BE126" s="10" t="str">
        <f t="shared" si="90"/>
        <v/>
      </c>
      <c r="BF126" s="10" t="str">
        <f t="shared" si="91"/>
        <v/>
      </c>
      <c r="BG126" s="10" t="str">
        <f t="shared" si="92"/>
        <v/>
      </c>
      <c r="BH126" s="10">
        <f t="shared" si="93"/>
        <v>0.52321778662481333</v>
      </c>
      <c r="BI126" s="10">
        <f t="shared" si="94"/>
        <v>0.52321778662481333</v>
      </c>
      <c r="BJ126" s="10">
        <f t="shared" si="95"/>
        <v>0.26558271810564549</v>
      </c>
      <c r="BK126" s="10" t="str">
        <f t="shared" si="96"/>
        <v/>
      </c>
      <c r="BL126" s="10">
        <f t="shared" si="97"/>
        <v>0</v>
      </c>
      <c r="BM126" s="10">
        <f t="shared" si="98"/>
        <v>4.8285450154049295E-2</v>
      </c>
      <c r="BN126" s="21">
        <f t="shared" si="99"/>
        <v>1</v>
      </c>
      <c r="BO126" s="11" t="str">
        <f t="shared" si="100"/>
        <v/>
      </c>
      <c r="BP126" s="11">
        <f t="shared" si="101"/>
        <v>0.52321778662481333</v>
      </c>
      <c r="BQ126" s="11">
        <f t="shared" si="102"/>
        <v>4.8285450154049295E-2</v>
      </c>
      <c r="BR126" s="12">
        <f t="shared" si="103"/>
        <v>1</v>
      </c>
      <c r="BS126" s="11" t="str">
        <f t="shared" si="104"/>
        <v/>
      </c>
      <c r="BT126" s="11">
        <f t="shared" si="105"/>
        <v>0.43733943045175733</v>
      </c>
      <c r="BU126" s="11">
        <f t="shared" si="106"/>
        <v>2.4142725077024647E-2</v>
      </c>
    </row>
    <row r="127" spans="1:73" x14ac:dyDescent="0.2">
      <c r="A127" s="84" t="s">
        <v>170</v>
      </c>
      <c r="B127" s="12">
        <f>_xlfn.IFNA(VLOOKUP($A127,'I-EmEC'!$A:$DD,MATCH(B$1,'I-EmEC'!$A$1:$DD$1,0),FALSE),"")</f>
        <v>63.970588235294109</v>
      </c>
      <c r="C127" s="11">
        <f>_xlfn.IFNA(VLOOKUP($A127,'I-EmEC'!$A:$DD,MATCH(C$1,'I-EmEC'!$A$1:$DD$1,0),FALSE),"")</f>
        <v>62.639405204460978</v>
      </c>
      <c r="D127" s="11">
        <f>_xlfn.IFNA(VLOOKUP($A127,'I-EmEC'!$A:$DD,MATCH(D$1,'I-EmEC'!$A$1:$DD$1,0),FALSE),"")</f>
        <v>46.808510638297868</v>
      </c>
      <c r="E127" s="11">
        <f>_xlfn.IFNA(VLOOKUP($A127,'I-EmEC'!$A:$DD,MATCH(E$1,'I-EmEC'!$A$1:$DD$1,0),FALSE),"")</f>
        <v>46.808510638297868</v>
      </c>
      <c r="F127" s="11">
        <f>_xlfn.IFNA(VLOOKUP($A127,'I-EmEC'!$A:$DD,MATCH(F$1,'I-EmEC'!$A$1:$DD$1,0),FALSE),"")</f>
        <v>24.640657084188909</v>
      </c>
      <c r="G127" s="11">
        <f>_xlfn.IFNA(VLOOKUP($A127,'I-EmEC'!$A:$DD,MATCH(G$1,'I-EmEC'!$A$1:$DD$1,0),FALSE),"")</f>
        <v>23.80952380952381</v>
      </c>
      <c r="H127" s="11">
        <f>_xlfn.IFNA(VLOOKUP($A127,'I-EmEC'!$A:$DD,MATCH(H$1,'I-EmEC'!$A$1:$DD$1,0),FALSE),"")</f>
        <v>23.80952380952381</v>
      </c>
      <c r="I127" s="11" t="str">
        <f>_xlfn.IFNA(VLOOKUP($A127,'I-EmEC'!$A:$DD,MATCH(I$1,'I-EmEC'!$A$1:$DD$1,0),FALSE),"")</f>
        <v/>
      </c>
      <c r="J127" s="11">
        <f>_xlfn.IFNA(VLOOKUP($A127,'I-EmEC'!$A:$DD,MATCH(J$1,'I-EmEC'!$A$1:$DD$1,0),FALSE),"")</f>
        <v>80.082135523613957</v>
      </c>
      <c r="K127" s="11">
        <f>_xlfn.IFNA(VLOOKUP($A127,'I-EmEC'!$A:$DD,MATCH(K$1,'I-EmEC'!$A$1:$DD$1,0),FALSE),"")</f>
        <v>80.082135523613957</v>
      </c>
      <c r="L127" s="11">
        <f>_xlfn.IFNA(VLOOKUP($A127,'I-EmEC'!$A:$DD,MATCH(L$1,'I-EmEC'!$A$1:$DD$1,0),FALSE),"")</f>
        <v>75.50561797752809</v>
      </c>
      <c r="M127" s="11">
        <f>_xlfn.IFNA(VLOOKUP($A127,'I-EmEC'!$A:$DD,MATCH(M$1,'I-EmEC'!$A$1:$DD$1,0),FALSE),"")</f>
        <v>20.11834319526627</v>
      </c>
      <c r="N127" s="11">
        <f>_xlfn.IFNA(VLOOKUP($A127,'I-EmEC'!$A:$DD,MATCH(N$1,'I-EmEC'!$A$1:$DD$1,0),FALSE),"")</f>
        <v>69.142857142857139</v>
      </c>
      <c r="O127" s="11">
        <f>_xlfn.IFNA(VLOOKUP($A127,'I-EmEC'!$A:$DD,MATCH(O$1,'I-EmEC'!$A$1:$DD$1,0),FALSE),"")</f>
        <v>54.1501976284585</v>
      </c>
      <c r="P127" s="9">
        <f>_xlfn.IFNA(VLOOKUP($A127,'I-EmEC'!$A:$DD,MATCH(P$1,'I-EmEC'!$A$1:$DD$1,0),FALSE),"")</f>
        <v>8.42</v>
      </c>
      <c r="Q127" s="10">
        <f>_xlfn.IFNA(VLOOKUP($A127,'I-EmEC'!$A:$DD,MATCH(Q$1,'I-EmEC'!$A$1:$DD$1,0),FALSE),"")</f>
        <v>8.32</v>
      </c>
      <c r="R127" s="10">
        <f>_xlfn.IFNA(VLOOKUP($A127,'I-EmEC'!$A:$DD,MATCH(R$1,'I-EmEC'!$A$1:$DD$1,0),FALSE),"")</f>
        <v>8.0399999999999991</v>
      </c>
      <c r="S127" s="10">
        <f>_xlfn.IFNA(VLOOKUP($A127,'I-EmEC'!$A:$DD,MATCH(S$1,'I-EmEC'!$A$1:$DD$1,0),FALSE),"")</f>
        <v>8.0399999999999991</v>
      </c>
      <c r="T127" s="10">
        <f>_xlfn.IFNA(VLOOKUP($A127,'I-EmEC'!$A:$DD,MATCH(T$1,'I-EmEC'!$A$1:$DD$1,0),FALSE),"")</f>
        <v>7.8</v>
      </c>
      <c r="U127" s="10">
        <f>_xlfn.IFNA(VLOOKUP($A127,'I-EmEC'!$A:$DD,MATCH(U$1,'I-EmEC'!$A$1:$DD$1,0),FALSE),"")</f>
        <v>7.78</v>
      </c>
      <c r="V127" s="10">
        <f>_xlfn.IFNA(VLOOKUP($A127,'I-EmEC'!$A:$DD,MATCH(V$1,'I-EmEC'!$A$1:$DD$1,0),FALSE),"")</f>
        <v>7.78</v>
      </c>
      <c r="W127" s="10" t="str">
        <f>_xlfn.IFNA(VLOOKUP($A127,'I-EmEC'!$A:$DD,MATCH(W$1,'I-EmEC'!$A$1:$DD$1,0),FALSE),"")</f>
        <v/>
      </c>
      <c r="X127" s="10">
        <f>_xlfn.IFNA(VLOOKUP($A127,'I-EmEC'!$A:$DD,MATCH(X$1,'I-EmEC'!$A$1:$DD$1,0),FALSE),"")</f>
        <v>8.93</v>
      </c>
      <c r="Y127" s="10">
        <f>_xlfn.IFNA(VLOOKUP($A127,'I-EmEC'!$A:$DD,MATCH(Y$1,'I-EmEC'!$A$1:$DD$1,0),FALSE),"")</f>
        <v>8.93</v>
      </c>
      <c r="Z127" s="10">
        <f>_xlfn.IFNA(VLOOKUP($A127,'I-EmEC'!$A:$DD,MATCH(Z$1,'I-EmEC'!$A$1:$DD$1,0),FALSE),"")</f>
        <v>8.59</v>
      </c>
      <c r="AA127" s="10">
        <f>_xlfn.IFNA(VLOOKUP($A127,'I-EmEC'!$A:$DD,MATCH(AA$1,'I-EmEC'!$A$1:$DD$1,0),FALSE),"")</f>
        <v>7.83</v>
      </c>
      <c r="AB127" s="10">
        <f>_xlfn.IFNA(VLOOKUP($A127,'I-EmEC'!$A:$DD,MATCH(AB$1,'I-EmEC'!$A$1:$DD$1,0),FALSE),"")</f>
        <v>8.41</v>
      </c>
      <c r="AC127" s="10">
        <f>_xlfn.IFNA(VLOOKUP($A127,'I-EmEC'!$A:$DD,MATCH(AC$1,'I-EmEC'!$A$1:$DD$1,0),FALSE),"")</f>
        <v>8.0399999999999991</v>
      </c>
      <c r="AD127" s="9">
        <f t="shared" si="63"/>
        <v>10.225980344248402</v>
      </c>
      <c r="AE127" s="10">
        <f t="shared" si="64"/>
        <v>10.116847625204951</v>
      </c>
      <c r="AF127" s="10">
        <f t="shared" si="65"/>
        <v>9.7103248228864896</v>
      </c>
      <c r="AG127" s="10">
        <f t="shared" si="66"/>
        <v>9.7103248228864896</v>
      </c>
      <c r="AH127" s="10">
        <f t="shared" si="67"/>
        <v>9.1916522848329905</v>
      </c>
      <c r="AI127" s="10">
        <f t="shared" si="68"/>
        <v>9.1567507096021021</v>
      </c>
      <c r="AJ127" s="10">
        <f t="shared" si="69"/>
        <v>9.1567507096021021</v>
      </c>
      <c r="AK127" s="10" t="str">
        <f t="shared" si="70"/>
        <v/>
      </c>
      <c r="AL127" s="10">
        <f t="shared" si="71"/>
        <v>10.833535645811866</v>
      </c>
      <c r="AM127" s="10">
        <f t="shared" si="72"/>
        <v>10.833535645811866</v>
      </c>
      <c r="AN127" s="10">
        <f t="shared" si="73"/>
        <v>10.467979266408914</v>
      </c>
      <c r="AO127" s="10">
        <f t="shared" si="74"/>
        <v>9.1335922124285833</v>
      </c>
      <c r="AP127" s="10">
        <f t="shared" si="75"/>
        <v>10.249747321630156</v>
      </c>
      <c r="AQ127" s="10">
        <f t="shared" si="76"/>
        <v>9.7736000459805901</v>
      </c>
      <c r="AR127" s="21">
        <f t="shared" si="77"/>
        <v>10.225980344248402</v>
      </c>
      <c r="AS127" s="11">
        <f t="shared" si="78"/>
        <v>9.7103248228864896</v>
      </c>
      <c r="AT127" s="11">
        <f t="shared" si="79"/>
        <v>10.833535645811866</v>
      </c>
      <c r="AU127" s="11">
        <f t="shared" si="80"/>
        <v>10.249747321630156</v>
      </c>
      <c r="AV127" s="12">
        <f t="shared" si="81"/>
        <v>10.225980344248402</v>
      </c>
      <c r="AW127" s="11">
        <f t="shared" si="82"/>
        <v>9.3851606699620351</v>
      </c>
      <c r="AX127" s="11">
        <f t="shared" si="83"/>
        <v>10.317160692615307</v>
      </c>
      <c r="AY127" s="11">
        <f t="shared" si="84"/>
        <v>10.011673683805373</v>
      </c>
      <c r="AZ127" s="27">
        <f t="shared" si="85"/>
        <v>0.64260263628049819</v>
      </c>
      <c r="BA127" s="10">
        <f t="shared" si="86"/>
        <v>0.57840478304590459</v>
      </c>
      <c r="BB127" s="10">
        <f t="shared" si="87"/>
        <v>0.33926576563202127</v>
      </c>
      <c r="BC127" s="10">
        <f t="shared" si="88"/>
        <v>0.33926576563202127</v>
      </c>
      <c r="BD127" s="10">
        <f t="shared" si="89"/>
        <v>3.4154120227903172E-2</v>
      </c>
      <c r="BE127" s="10">
        <f t="shared" si="90"/>
        <v>1.3623098697718442E-2</v>
      </c>
      <c r="BF127" s="10">
        <f t="shared" si="91"/>
        <v>1.3623098697718442E-2</v>
      </c>
      <c r="BG127" s="10" t="str">
        <f t="shared" si="92"/>
        <v/>
      </c>
      <c r="BH127" s="10">
        <f t="shared" si="93"/>
        <v>1</v>
      </c>
      <c r="BI127" s="10">
        <f t="shared" si="94"/>
        <v>1</v>
      </c>
      <c r="BJ127" s="10">
        <f t="shared" si="95"/>
        <v>0.78495968029041452</v>
      </c>
      <c r="BK127" s="10">
        <f t="shared" si="96"/>
        <v>0</v>
      </c>
      <c r="BL127" s="10">
        <f t="shared" si="97"/>
        <v>0.65658367642278848</v>
      </c>
      <c r="BM127" s="10">
        <f t="shared" si="98"/>
        <v>0.37648772364045224</v>
      </c>
      <c r="BN127" s="21">
        <f t="shared" si="99"/>
        <v>0.64260263628049819</v>
      </c>
      <c r="BO127" s="11">
        <f t="shared" si="100"/>
        <v>0.33926576563202127</v>
      </c>
      <c r="BP127" s="11">
        <f t="shared" si="101"/>
        <v>1</v>
      </c>
      <c r="BQ127" s="11">
        <f t="shared" si="102"/>
        <v>0.65658367642278848</v>
      </c>
      <c r="BR127" s="12">
        <f t="shared" si="103"/>
        <v>0.64260263628049819</v>
      </c>
      <c r="BS127" s="11">
        <f t="shared" si="104"/>
        <v>0.14798636977747653</v>
      </c>
      <c r="BT127" s="11">
        <f t="shared" si="105"/>
        <v>0.6962399200726036</v>
      </c>
      <c r="BU127" s="11">
        <f t="shared" si="106"/>
        <v>0.51653570003162042</v>
      </c>
    </row>
    <row r="128" spans="1:73" x14ac:dyDescent="0.2">
      <c r="A128" s="84" t="s">
        <v>171</v>
      </c>
      <c r="B128" s="12">
        <f>_xlfn.IFNA(VLOOKUP($A128,'I-EmEC'!$A:$DD,MATCH(B$1,'I-EmEC'!$A$1:$DD$1,0),FALSE),"")</f>
        <v>77.02205882352942</v>
      </c>
      <c r="C128" s="11">
        <f>_xlfn.IFNA(VLOOKUP($A128,'I-EmEC'!$A:$DD,MATCH(C$1,'I-EmEC'!$A$1:$DD$1,0),FALSE),"")</f>
        <v>67.657992565055764</v>
      </c>
      <c r="D128" s="11" t="str">
        <f>_xlfn.IFNA(VLOOKUP($A128,'I-EmEC'!$A:$DD,MATCH(D$1,'I-EmEC'!$A$1:$DD$1,0),FALSE),"")</f>
        <v/>
      </c>
      <c r="E128" s="11" t="str">
        <f>_xlfn.IFNA(VLOOKUP($A128,'I-EmEC'!$A:$DD,MATCH(E$1,'I-EmEC'!$A$1:$DD$1,0),FALSE),"")</f>
        <v/>
      </c>
      <c r="F128" s="11" t="str">
        <f>_xlfn.IFNA(VLOOKUP($A128,'I-EmEC'!$A:$DD,MATCH(F$1,'I-EmEC'!$A$1:$DD$1,0),FALSE),"")</f>
        <v/>
      </c>
      <c r="G128" s="11" t="str">
        <f>_xlfn.IFNA(VLOOKUP($A128,'I-EmEC'!$A:$DD,MATCH(G$1,'I-EmEC'!$A$1:$DD$1,0),FALSE),"")</f>
        <v/>
      </c>
      <c r="H128" s="11" t="str">
        <f>_xlfn.IFNA(VLOOKUP($A128,'I-EmEC'!$A:$DD,MATCH(H$1,'I-EmEC'!$A$1:$DD$1,0),FALSE),"")</f>
        <v/>
      </c>
      <c r="I128" s="11" t="str">
        <f>_xlfn.IFNA(VLOOKUP($A128,'I-EmEC'!$A:$DD,MATCH(I$1,'I-EmEC'!$A$1:$DD$1,0),FALSE),"")</f>
        <v/>
      </c>
      <c r="J128" s="11" t="str">
        <f>_xlfn.IFNA(VLOOKUP($A128,'I-EmEC'!$A:$DD,MATCH(J$1,'I-EmEC'!$A$1:$DD$1,0),FALSE),"")</f>
        <v/>
      </c>
      <c r="K128" s="11" t="str">
        <f>_xlfn.IFNA(VLOOKUP($A128,'I-EmEC'!$A:$DD,MATCH(K$1,'I-EmEC'!$A$1:$DD$1,0),FALSE),"")</f>
        <v/>
      </c>
      <c r="L128" s="11" t="str">
        <f>_xlfn.IFNA(VLOOKUP($A128,'I-EmEC'!$A:$DD,MATCH(L$1,'I-EmEC'!$A$1:$DD$1,0),FALSE),"")</f>
        <v/>
      </c>
      <c r="M128" s="11" t="str">
        <f>_xlfn.IFNA(VLOOKUP($A128,'I-EmEC'!$A:$DD,MATCH(M$1,'I-EmEC'!$A$1:$DD$1,0),FALSE),"")</f>
        <v/>
      </c>
      <c r="N128" s="11" t="str">
        <f>_xlfn.IFNA(VLOOKUP($A128,'I-EmEC'!$A:$DD,MATCH(N$1,'I-EmEC'!$A$1:$DD$1,0),FALSE),"")</f>
        <v/>
      </c>
      <c r="O128" s="11" t="str">
        <f>_xlfn.IFNA(VLOOKUP($A128,'I-EmEC'!$A:$DD,MATCH(O$1,'I-EmEC'!$A$1:$DD$1,0),FALSE),"")</f>
        <v/>
      </c>
      <c r="P128" s="9">
        <f>_xlfn.IFNA(VLOOKUP($A128,'I-EmEC'!$A:$DD,MATCH(P$1,'I-EmEC'!$A$1:$DD$1,0),FALSE),"")</f>
        <v>7.91</v>
      </c>
      <c r="Q128" s="10">
        <f>_xlfn.IFNA(VLOOKUP($A128,'I-EmEC'!$A:$DD,MATCH(Q$1,'I-EmEC'!$A$1:$DD$1,0),FALSE),"")</f>
        <v>7.44</v>
      </c>
      <c r="R128" s="10" t="str">
        <f>_xlfn.IFNA(VLOOKUP($A128,'I-EmEC'!$A:$DD,MATCH(R$1,'I-EmEC'!$A$1:$DD$1,0),FALSE),"")</f>
        <v/>
      </c>
      <c r="S128" s="10" t="str">
        <f>_xlfn.IFNA(VLOOKUP($A128,'I-EmEC'!$A:$DD,MATCH(S$1,'I-EmEC'!$A$1:$DD$1,0),FALSE),"")</f>
        <v/>
      </c>
      <c r="T128" s="10" t="str">
        <f>_xlfn.IFNA(VLOOKUP($A128,'I-EmEC'!$A:$DD,MATCH(T$1,'I-EmEC'!$A$1:$DD$1,0),FALSE),"")</f>
        <v/>
      </c>
      <c r="U128" s="10" t="str">
        <f>_xlfn.IFNA(VLOOKUP($A128,'I-EmEC'!$A:$DD,MATCH(U$1,'I-EmEC'!$A$1:$DD$1,0),FALSE),"")</f>
        <v/>
      </c>
      <c r="V128" s="10" t="str">
        <f>_xlfn.IFNA(VLOOKUP($A128,'I-EmEC'!$A:$DD,MATCH(V$1,'I-EmEC'!$A$1:$DD$1,0),FALSE),"")</f>
        <v/>
      </c>
      <c r="W128" s="10" t="str">
        <f>_xlfn.IFNA(VLOOKUP($A128,'I-EmEC'!$A:$DD,MATCH(W$1,'I-EmEC'!$A$1:$DD$1,0),FALSE),"")</f>
        <v/>
      </c>
      <c r="X128" s="10" t="str">
        <f>_xlfn.IFNA(VLOOKUP($A128,'I-EmEC'!$A:$DD,MATCH(X$1,'I-EmEC'!$A$1:$DD$1,0),FALSE),"")</f>
        <v/>
      </c>
      <c r="Y128" s="10" t="str">
        <f>_xlfn.IFNA(VLOOKUP($A128,'I-EmEC'!$A:$DD,MATCH(Y$1,'I-EmEC'!$A$1:$DD$1,0),FALSE),"")</f>
        <v/>
      </c>
      <c r="Z128" s="10" t="str">
        <f>_xlfn.IFNA(VLOOKUP($A128,'I-EmEC'!$A:$DD,MATCH(Z$1,'I-EmEC'!$A$1:$DD$1,0),FALSE),"")</f>
        <v/>
      </c>
      <c r="AA128" s="10" t="str">
        <f>_xlfn.IFNA(VLOOKUP($A128,'I-EmEC'!$A:$DD,MATCH(AA$1,'I-EmEC'!$A$1:$DD$1,0),FALSE),"")</f>
        <v/>
      </c>
      <c r="AB128" s="10" t="str">
        <f>_xlfn.IFNA(VLOOKUP($A128,'I-EmEC'!$A:$DD,MATCH(AB$1,'I-EmEC'!$A$1:$DD$1,0),FALSE),"")</f>
        <v/>
      </c>
      <c r="AC128" s="10" t="str">
        <f>_xlfn.IFNA(VLOOKUP($A128,'I-EmEC'!$A:$DD,MATCH(AC$1,'I-EmEC'!$A$1:$DD$1,0),FALSE),"")</f>
        <v/>
      </c>
      <c r="AD128" s="9">
        <f t="shared" si="63"/>
        <v>9.7966151232681167</v>
      </c>
      <c r="AE128" s="10">
        <f t="shared" si="64"/>
        <v>9.2703191079826688</v>
      </c>
      <c r="AF128" s="10" t="str">
        <f t="shared" si="65"/>
        <v/>
      </c>
      <c r="AG128" s="10" t="str">
        <f t="shared" si="66"/>
        <v/>
      </c>
      <c r="AH128" s="10" t="str">
        <f t="shared" si="67"/>
        <v/>
      </c>
      <c r="AI128" s="10" t="str">
        <f t="shared" si="68"/>
        <v/>
      </c>
      <c r="AJ128" s="10" t="str">
        <f t="shared" si="69"/>
        <v/>
      </c>
      <c r="AK128" s="10" t="str">
        <f t="shared" si="70"/>
        <v/>
      </c>
      <c r="AL128" s="10" t="str">
        <f t="shared" si="71"/>
        <v/>
      </c>
      <c r="AM128" s="10" t="str">
        <f t="shared" si="72"/>
        <v/>
      </c>
      <c r="AN128" s="10" t="str">
        <f t="shared" si="73"/>
        <v/>
      </c>
      <c r="AO128" s="10" t="str">
        <f t="shared" si="74"/>
        <v/>
      </c>
      <c r="AP128" s="10" t="str">
        <f t="shared" si="75"/>
        <v/>
      </c>
      <c r="AQ128" s="10" t="str">
        <f t="shared" si="76"/>
        <v/>
      </c>
      <c r="AR128" s="21">
        <f t="shared" si="77"/>
        <v>9.7966151232681167</v>
      </c>
      <c r="AS128" s="11" t="str">
        <f t="shared" si="78"/>
        <v/>
      </c>
      <c r="AT128" s="11" t="str">
        <f t="shared" si="79"/>
        <v/>
      </c>
      <c r="AU128" s="11" t="str">
        <f t="shared" si="80"/>
        <v/>
      </c>
      <c r="AV128" s="12">
        <f t="shared" si="81"/>
        <v>9.7966151232681167</v>
      </c>
      <c r="AW128" s="11" t="str">
        <f t="shared" si="82"/>
        <v/>
      </c>
      <c r="AX128" s="11" t="str">
        <f t="shared" si="83"/>
        <v/>
      </c>
      <c r="AY128" s="11" t="str">
        <f t="shared" si="84"/>
        <v/>
      </c>
      <c r="AZ128" s="27">
        <f t="shared" si="85"/>
        <v>1</v>
      </c>
      <c r="BA128" s="10">
        <f t="shared" si="86"/>
        <v>0</v>
      </c>
      <c r="BB128" s="10" t="str">
        <f t="shared" si="87"/>
        <v/>
      </c>
      <c r="BC128" s="10" t="str">
        <f t="shared" si="88"/>
        <v/>
      </c>
      <c r="BD128" s="10" t="str">
        <f t="shared" si="89"/>
        <v/>
      </c>
      <c r="BE128" s="10" t="str">
        <f t="shared" si="90"/>
        <v/>
      </c>
      <c r="BF128" s="10" t="str">
        <f t="shared" si="91"/>
        <v/>
      </c>
      <c r="BG128" s="10" t="str">
        <f t="shared" si="92"/>
        <v/>
      </c>
      <c r="BH128" s="10" t="str">
        <f t="shared" si="93"/>
        <v/>
      </c>
      <c r="BI128" s="10" t="str">
        <f t="shared" si="94"/>
        <v/>
      </c>
      <c r="BJ128" s="10" t="str">
        <f t="shared" si="95"/>
        <v/>
      </c>
      <c r="BK128" s="10" t="str">
        <f t="shared" si="96"/>
        <v/>
      </c>
      <c r="BL128" s="10" t="str">
        <f t="shared" si="97"/>
        <v/>
      </c>
      <c r="BM128" s="10" t="str">
        <f t="shared" si="98"/>
        <v/>
      </c>
      <c r="BN128" s="21">
        <f t="shared" si="99"/>
        <v>1</v>
      </c>
      <c r="BO128" s="11" t="str">
        <f t="shared" si="100"/>
        <v/>
      </c>
      <c r="BP128" s="11" t="str">
        <f t="shared" si="101"/>
        <v/>
      </c>
      <c r="BQ128" s="11" t="str">
        <f t="shared" si="102"/>
        <v/>
      </c>
      <c r="BR128" s="12">
        <f t="shared" si="103"/>
        <v>1</v>
      </c>
      <c r="BS128" s="11" t="str">
        <f t="shared" si="104"/>
        <v/>
      </c>
      <c r="BT128" s="11" t="str">
        <f t="shared" si="105"/>
        <v/>
      </c>
      <c r="BU128" s="11" t="str">
        <f t="shared" si="106"/>
        <v/>
      </c>
    </row>
    <row r="129" spans="1:73" x14ac:dyDescent="0.2">
      <c r="A129" s="84" t="s">
        <v>172</v>
      </c>
      <c r="B129" s="12">
        <f>_xlfn.IFNA(VLOOKUP($A129,'I-EmEC'!$A:$DD,MATCH(B$1,'I-EmEC'!$A$1:$DD$1,0),FALSE),"")</f>
        <v>68.566176470588232</v>
      </c>
      <c r="C129" s="11">
        <f>_xlfn.IFNA(VLOOKUP($A129,'I-EmEC'!$A:$DD,MATCH(C$1,'I-EmEC'!$A$1:$DD$1,0),FALSE),"")</f>
        <v>62.081784386617102</v>
      </c>
      <c r="D129" s="11">
        <f>_xlfn.IFNA(VLOOKUP($A129,'I-EmEC'!$A:$DD,MATCH(D$1,'I-EmEC'!$A$1:$DD$1,0),FALSE),"")</f>
        <v>87.234042553191486</v>
      </c>
      <c r="E129" s="11">
        <f>_xlfn.IFNA(VLOOKUP($A129,'I-EmEC'!$A:$DD,MATCH(E$1,'I-EmEC'!$A$1:$DD$1,0),FALSE),"")</f>
        <v>87.234042553191486</v>
      </c>
      <c r="F129" s="11">
        <f>_xlfn.IFNA(VLOOKUP($A129,'I-EmEC'!$A:$DD,MATCH(F$1,'I-EmEC'!$A$1:$DD$1,0),FALSE),"")</f>
        <v>84.599589322381931</v>
      </c>
      <c r="G129" s="11">
        <f>_xlfn.IFNA(VLOOKUP($A129,'I-EmEC'!$A:$DD,MATCH(G$1,'I-EmEC'!$A$1:$DD$1,0),FALSE),"")</f>
        <v>87.163561076604566</v>
      </c>
      <c r="H129" s="11">
        <f>_xlfn.IFNA(VLOOKUP($A129,'I-EmEC'!$A:$DD,MATCH(H$1,'I-EmEC'!$A$1:$DD$1,0),FALSE),"")</f>
        <v>87.163561076604566</v>
      </c>
      <c r="I129" s="11">
        <f>_xlfn.IFNA(VLOOKUP($A129,'I-EmEC'!$A:$DD,MATCH(I$1,'I-EmEC'!$A$1:$DD$1,0),FALSE),"")</f>
        <v>89.565217391304344</v>
      </c>
      <c r="J129" s="11">
        <f>_xlfn.IFNA(VLOOKUP($A129,'I-EmEC'!$A:$DD,MATCH(J$1,'I-EmEC'!$A$1:$DD$1,0),FALSE),"")</f>
        <v>49.691991786447637</v>
      </c>
      <c r="K129" s="11">
        <f>_xlfn.IFNA(VLOOKUP($A129,'I-EmEC'!$A:$DD,MATCH(K$1,'I-EmEC'!$A$1:$DD$1,0),FALSE),"")</f>
        <v>49.691991786447637</v>
      </c>
      <c r="L129" s="11">
        <f>_xlfn.IFNA(VLOOKUP($A129,'I-EmEC'!$A:$DD,MATCH(L$1,'I-EmEC'!$A$1:$DD$1,0),FALSE),"")</f>
        <v>75.730337078651701</v>
      </c>
      <c r="M129" s="11">
        <f>_xlfn.IFNA(VLOOKUP($A129,'I-EmEC'!$A:$DD,MATCH(M$1,'I-EmEC'!$A$1:$DD$1,0),FALSE),"")</f>
        <v>33.727810650887577</v>
      </c>
      <c r="N129" s="11">
        <f>_xlfn.IFNA(VLOOKUP($A129,'I-EmEC'!$A:$DD,MATCH(N$1,'I-EmEC'!$A$1:$DD$1,0),FALSE),"")</f>
        <v>81.523809523809518</v>
      </c>
      <c r="O129" s="11">
        <f>_xlfn.IFNA(VLOOKUP($A129,'I-EmEC'!$A:$DD,MATCH(O$1,'I-EmEC'!$A$1:$DD$1,0),FALSE),"")</f>
        <v>83.399209486166001</v>
      </c>
      <c r="P129" s="9">
        <f>_xlfn.IFNA(VLOOKUP($A129,'I-EmEC'!$A:$DD,MATCH(P$1,'I-EmEC'!$A$1:$DD$1,0),FALSE),"")</f>
        <v>8.33</v>
      </c>
      <c r="Q129" s="10">
        <f>_xlfn.IFNA(VLOOKUP($A129,'I-EmEC'!$A:$DD,MATCH(Q$1,'I-EmEC'!$A$1:$DD$1,0),FALSE),"")</f>
        <v>8.25</v>
      </c>
      <c r="R129" s="10">
        <f>_xlfn.IFNA(VLOOKUP($A129,'I-EmEC'!$A:$DD,MATCH(R$1,'I-EmEC'!$A$1:$DD$1,0),FALSE),"")</f>
        <v>9.57</v>
      </c>
      <c r="S129" s="10">
        <f>_xlfn.IFNA(VLOOKUP($A129,'I-EmEC'!$A:$DD,MATCH(S$1,'I-EmEC'!$A$1:$DD$1,0),FALSE),"")</f>
        <v>9.57</v>
      </c>
      <c r="T129" s="10">
        <f>_xlfn.IFNA(VLOOKUP($A129,'I-EmEC'!$A:$DD,MATCH(T$1,'I-EmEC'!$A$1:$DD$1,0),FALSE),"")</f>
        <v>9.34</v>
      </c>
      <c r="U129" s="10">
        <f>_xlfn.IFNA(VLOOKUP($A129,'I-EmEC'!$A:$DD,MATCH(U$1,'I-EmEC'!$A$1:$DD$1,0),FALSE),"")</f>
        <v>9.52</v>
      </c>
      <c r="V129" s="10">
        <f>_xlfn.IFNA(VLOOKUP($A129,'I-EmEC'!$A:$DD,MATCH(V$1,'I-EmEC'!$A$1:$DD$1,0),FALSE),"")</f>
        <v>9.52</v>
      </c>
      <c r="W129" s="10">
        <f>_xlfn.IFNA(VLOOKUP($A129,'I-EmEC'!$A:$DD,MATCH(W$1,'I-EmEC'!$A$1:$DD$1,0),FALSE),"")</f>
        <v>9.3699999999999992</v>
      </c>
      <c r="X129" s="10">
        <f>_xlfn.IFNA(VLOOKUP($A129,'I-EmEC'!$A:$DD,MATCH(X$1,'I-EmEC'!$A$1:$DD$1,0),FALSE),"")</f>
        <v>8.1</v>
      </c>
      <c r="Y129" s="10">
        <f>_xlfn.IFNA(VLOOKUP($A129,'I-EmEC'!$A:$DD,MATCH(Y$1,'I-EmEC'!$A$1:$DD$1,0),FALSE),"")</f>
        <v>8.1</v>
      </c>
      <c r="Z129" s="10">
        <f>_xlfn.IFNA(VLOOKUP($A129,'I-EmEC'!$A:$DD,MATCH(Z$1,'I-EmEC'!$A$1:$DD$1,0),FALSE),"")</f>
        <v>8.83</v>
      </c>
      <c r="AA129" s="10">
        <f>_xlfn.IFNA(VLOOKUP($A129,'I-EmEC'!$A:$DD,MATCH(AA$1,'I-EmEC'!$A$1:$DD$1,0),FALSE),"")</f>
        <v>7.97</v>
      </c>
      <c r="AB129" s="10">
        <f>_xlfn.IFNA(VLOOKUP($A129,'I-EmEC'!$A:$DD,MATCH(AB$1,'I-EmEC'!$A$1:$DD$1,0),FALSE),"")</f>
        <v>10.09</v>
      </c>
      <c r="AC129" s="10">
        <f>_xlfn.IFNA(VLOOKUP($A129,'I-EmEC'!$A:$DD,MATCH(AC$1,'I-EmEC'!$A$1:$DD$1,0),FALSE),"")</f>
        <v>8.8699999999999992</v>
      </c>
      <c r="AD129" s="9">
        <f t="shared" si="63"/>
        <v>10.166109932110508</v>
      </c>
      <c r="AE129" s="10">
        <f t="shared" si="64"/>
        <v>10.042964191145176</v>
      </c>
      <c r="AF129" s="10">
        <f t="shared" si="65"/>
        <v>11.51068599878402</v>
      </c>
      <c r="AG129" s="10">
        <f t="shared" si="66"/>
        <v>11.51068599878402</v>
      </c>
      <c r="AH129" s="10">
        <f t="shared" si="67"/>
        <v>11.267368254818502</v>
      </c>
      <c r="AI129" s="10">
        <f t="shared" si="68"/>
        <v>11.460334965084156</v>
      </c>
      <c r="AJ129" s="10">
        <f t="shared" si="69"/>
        <v>11.460334965084156</v>
      </c>
      <c r="AK129" s="10">
        <f t="shared" si="70"/>
        <v>11.32213938435156</v>
      </c>
      <c r="AL129" s="10">
        <f t="shared" si="71"/>
        <v>9.796286404765798</v>
      </c>
      <c r="AM129" s="10">
        <f t="shared" si="72"/>
        <v>9.796286404765798</v>
      </c>
      <c r="AN129" s="10">
        <f t="shared" si="73"/>
        <v>10.709269889890408</v>
      </c>
      <c r="AO129" s="10">
        <f t="shared" si="74"/>
        <v>9.4979881510588182</v>
      </c>
      <c r="AP129" s="10">
        <f t="shared" si="75"/>
        <v>12.001284465607217</v>
      </c>
      <c r="AQ129" s="10">
        <f t="shared" si="76"/>
        <v>10.791161934121876</v>
      </c>
      <c r="AR129" s="21">
        <f t="shared" si="77"/>
        <v>10.166109932110508</v>
      </c>
      <c r="AS129" s="11">
        <f t="shared" si="78"/>
        <v>11.51068599878402</v>
      </c>
      <c r="AT129" s="11">
        <f t="shared" si="79"/>
        <v>10.709269889890408</v>
      </c>
      <c r="AU129" s="11">
        <f t="shared" si="80"/>
        <v>12.001284465607217</v>
      </c>
      <c r="AV129" s="12">
        <f t="shared" si="81"/>
        <v>10.166109932110508</v>
      </c>
      <c r="AW129" s="11">
        <f t="shared" si="82"/>
        <v>11.421924927817736</v>
      </c>
      <c r="AX129" s="11">
        <f t="shared" si="83"/>
        <v>9.9499577126202059</v>
      </c>
      <c r="AY129" s="11">
        <f t="shared" si="84"/>
        <v>11.396223199864547</v>
      </c>
      <c r="AZ129" s="27">
        <f t="shared" si="85"/>
        <v>0.26689680209600802</v>
      </c>
      <c r="BA129" s="10">
        <f t="shared" si="86"/>
        <v>0.21770336852218497</v>
      </c>
      <c r="BB129" s="10">
        <f t="shared" si="87"/>
        <v>0.80401901925393815</v>
      </c>
      <c r="BC129" s="10">
        <f t="shared" si="88"/>
        <v>0.80401901925393815</v>
      </c>
      <c r="BD129" s="10">
        <f t="shared" si="89"/>
        <v>0.70682008097746285</v>
      </c>
      <c r="BE129" s="10">
        <f t="shared" si="90"/>
        <v>0.7839051264609681</v>
      </c>
      <c r="BF129" s="10">
        <f t="shared" si="91"/>
        <v>0.7839051264609681</v>
      </c>
      <c r="BG129" s="10">
        <f t="shared" si="92"/>
        <v>0.72869968396922435</v>
      </c>
      <c r="BH129" s="10">
        <f t="shared" si="93"/>
        <v>0.1191621830677259</v>
      </c>
      <c r="BI129" s="10">
        <f t="shared" si="94"/>
        <v>0.1191621830677259</v>
      </c>
      <c r="BJ129" s="10">
        <f t="shared" si="95"/>
        <v>0.48387469425492596</v>
      </c>
      <c r="BK129" s="10">
        <f t="shared" si="96"/>
        <v>0</v>
      </c>
      <c r="BL129" s="10">
        <f t="shared" si="97"/>
        <v>1</v>
      </c>
      <c r="BM129" s="10">
        <f t="shared" si="98"/>
        <v>0.51658837811070302</v>
      </c>
      <c r="BN129" s="21">
        <f t="shared" si="99"/>
        <v>0.26689680209600802</v>
      </c>
      <c r="BO129" s="11">
        <f t="shared" si="100"/>
        <v>0.80401901925393815</v>
      </c>
      <c r="BP129" s="11">
        <f t="shared" si="101"/>
        <v>0.48387469425492596</v>
      </c>
      <c r="BQ129" s="11">
        <f t="shared" si="102"/>
        <v>1</v>
      </c>
      <c r="BR129" s="12">
        <f t="shared" si="103"/>
        <v>0.26689680209600802</v>
      </c>
      <c r="BS129" s="11">
        <f t="shared" si="104"/>
        <v>0.76856134272941656</v>
      </c>
      <c r="BT129" s="11">
        <f t="shared" si="105"/>
        <v>0.18054976509759443</v>
      </c>
      <c r="BU129" s="11">
        <f t="shared" si="106"/>
        <v>0.75829418905535151</v>
      </c>
    </row>
    <row r="130" spans="1:73" x14ac:dyDescent="0.2">
      <c r="A130" s="84" t="s">
        <v>173</v>
      </c>
      <c r="B130" s="12">
        <f>_xlfn.IFNA(VLOOKUP($A130,'I-EmEC'!$A:$DD,MATCH(B$1,'I-EmEC'!$A$1:$DD$1,0),FALSE),"")</f>
        <v>56.985294117647058</v>
      </c>
      <c r="C130" s="11">
        <f>_xlfn.IFNA(VLOOKUP($A130,'I-EmEC'!$A:$DD,MATCH(C$1,'I-EmEC'!$A$1:$DD$1,0),FALSE),"")</f>
        <v>54.460966542750931</v>
      </c>
      <c r="D130" s="11">
        <f>_xlfn.IFNA(VLOOKUP($A130,'I-EmEC'!$A:$DD,MATCH(D$1,'I-EmEC'!$A$1:$DD$1,0),FALSE),"")</f>
        <v>56.479690522243708</v>
      </c>
      <c r="E130" s="11">
        <f>_xlfn.IFNA(VLOOKUP($A130,'I-EmEC'!$A:$DD,MATCH(E$1,'I-EmEC'!$A$1:$DD$1,0),FALSE),"")</f>
        <v>56.479690522243708</v>
      </c>
      <c r="F130" s="11" t="str">
        <f>_xlfn.IFNA(VLOOKUP($A130,'I-EmEC'!$A:$DD,MATCH(F$1,'I-EmEC'!$A$1:$DD$1,0),FALSE),"")</f>
        <v/>
      </c>
      <c r="G130" s="11" t="str">
        <f>_xlfn.IFNA(VLOOKUP($A130,'I-EmEC'!$A:$DD,MATCH(G$1,'I-EmEC'!$A$1:$DD$1,0),FALSE),"")</f>
        <v/>
      </c>
      <c r="H130" s="11" t="str">
        <f>_xlfn.IFNA(VLOOKUP($A130,'I-EmEC'!$A:$DD,MATCH(H$1,'I-EmEC'!$A$1:$DD$1,0),FALSE),"")</f>
        <v/>
      </c>
      <c r="I130" s="11" t="str">
        <f>_xlfn.IFNA(VLOOKUP($A130,'I-EmEC'!$A:$DD,MATCH(I$1,'I-EmEC'!$A$1:$DD$1,0),FALSE),"")</f>
        <v/>
      </c>
      <c r="J130" s="11" t="str">
        <f>_xlfn.IFNA(VLOOKUP($A130,'I-EmEC'!$A:$DD,MATCH(J$1,'I-EmEC'!$A$1:$DD$1,0),FALSE),"")</f>
        <v/>
      </c>
      <c r="K130" s="11" t="str">
        <f>_xlfn.IFNA(VLOOKUP($A130,'I-EmEC'!$A:$DD,MATCH(K$1,'I-EmEC'!$A$1:$DD$1,0),FALSE),"")</f>
        <v/>
      </c>
      <c r="L130" s="11" t="str">
        <f>_xlfn.IFNA(VLOOKUP($A130,'I-EmEC'!$A:$DD,MATCH(L$1,'I-EmEC'!$A$1:$DD$1,0),FALSE),"")</f>
        <v/>
      </c>
      <c r="M130" s="11" t="str">
        <f>_xlfn.IFNA(VLOOKUP($A130,'I-EmEC'!$A:$DD,MATCH(M$1,'I-EmEC'!$A$1:$DD$1,0),FALSE),"")</f>
        <v/>
      </c>
      <c r="N130" s="11" t="str">
        <f>_xlfn.IFNA(VLOOKUP($A130,'I-EmEC'!$A:$DD,MATCH(N$1,'I-EmEC'!$A$1:$DD$1,0),FALSE),"")</f>
        <v/>
      </c>
      <c r="O130" s="11" t="str">
        <f>_xlfn.IFNA(VLOOKUP($A130,'I-EmEC'!$A:$DD,MATCH(O$1,'I-EmEC'!$A$1:$DD$1,0),FALSE),"")</f>
        <v/>
      </c>
      <c r="P130" s="9">
        <f>_xlfn.IFNA(VLOOKUP($A130,'I-EmEC'!$A:$DD,MATCH(P$1,'I-EmEC'!$A$1:$DD$1,0),FALSE),"")</f>
        <v>9.18</v>
      </c>
      <c r="Q130" s="10">
        <f>_xlfn.IFNA(VLOOKUP($A130,'I-EmEC'!$A:$DD,MATCH(Q$1,'I-EmEC'!$A$1:$DD$1,0),FALSE),"")</f>
        <v>9.1</v>
      </c>
      <c r="R130" s="10">
        <f>_xlfn.IFNA(VLOOKUP($A130,'I-EmEC'!$A:$DD,MATCH(R$1,'I-EmEC'!$A$1:$DD$1,0),FALSE),"")</f>
        <v>8.89</v>
      </c>
      <c r="S130" s="10">
        <f>_xlfn.IFNA(VLOOKUP($A130,'I-EmEC'!$A:$DD,MATCH(S$1,'I-EmEC'!$A$1:$DD$1,0),FALSE),"")</f>
        <v>8.89</v>
      </c>
      <c r="T130" s="10" t="str">
        <f>_xlfn.IFNA(VLOOKUP($A130,'I-EmEC'!$A:$DD,MATCH(T$1,'I-EmEC'!$A$1:$DD$1,0),FALSE),"")</f>
        <v/>
      </c>
      <c r="U130" s="10" t="str">
        <f>_xlfn.IFNA(VLOOKUP($A130,'I-EmEC'!$A:$DD,MATCH(U$1,'I-EmEC'!$A$1:$DD$1,0),FALSE),"")</f>
        <v/>
      </c>
      <c r="V130" s="10" t="str">
        <f>_xlfn.IFNA(VLOOKUP($A130,'I-EmEC'!$A:$DD,MATCH(V$1,'I-EmEC'!$A$1:$DD$1,0),FALSE),"")</f>
        <v/>
      </c>
      <c r="W130" s="10" t="str">
        <f>_xlfn.IFNA(VLOOKUP($A130,'I-EmEC'!$A:$DD,MATCH(W$1,'I-EmEC'!$A$1:$DD$1,0),FALSE),"")</f>
        <v/>
      </c>
      <c r="X130" s="10" t="str">
        <f>_xlfn.IFNA(VLOOKUP($A130,'I-EmEC'!$A:$DD,MATCH(X$1,'I-EmEC'!$A$1:$DD$1,0),FALSE),"")</f>
        <v/>
      </c>
      <c r="Y130" s="10" t="str">
        <f>_xlfn.IFNA(VLOOKUP($A130,'I-EmEC'!$A:$DD,MATCH(Y$1,'I-EmEC'!$A$1:$DD$1,0),FALSE),"")</f>
        <v/>
      </c>
      <c r="Z130" s="10" t="str">
        <f>_xlfn.IFNA(VLOOKUP($A130,'I-EmEC'!$A:$DD,MATCH(Z$1,'I-EmEC'!$A$1:$DD$1,0),FALSE),"")</f>
        <v/>
      </c>
      <c r="AA130" s="10" t="str">
        <f>_xlfn.IFNA(VLOOKUP($A130,'I-EmEC'!$A:$DD,MATCH(AA$1,'I-EmEC'!$A$1:$DD$1,0),FALSE),"")</f>
        <v/>
      </c>
      <c r="AB130" s="10" t="str">
        <f>_xlfn.IFNA(VLOOKUP($A130,'I-EmEC'!$A:$DD,MATCH(AB$1,'I-EmEC'!$A$1:$DD$1,0),FALSE),"")</f>
        <v/>
      </c>
      <c r="AC130" s="10" t="str">
        <f>_xlfn.IFNA(VLOOKUP($A130,'I-EmEC'!$A:$DD,MATCH(AC$1,'I-EmEC'!$A$1:$DD$1,0),FALSE),"")</f>
        <v/>
      </c>
      <c r="AD130" s="9">
        <f t="shared" si="63"/>
        <v>10.935762794136092</v>
      </c>
      <c r="AE130" s="10">
        <f t="shared" si="64"/>
        <v>10.836085344687721</v>
      </c>
      <c r="AF130" s="10">
        <f t="shared" si="65"/>
        <v>10.641892308354477</v>
      </c>
      <c r="AG130" s="10">
        <f t="shared" si="66"/>
        <v>10.641892308354477</v>
      </c>
      <c r="AH130" s="10" t="str">
        <f t="shared" si="67"/>
        <v/>
      </c>
      <c r="AI130" s="10" t="str">
        <f t="shared" si="68"/>
        <v/>
      </c>
      <c r="AJ130" s="10" t="str">
        <f t="shared" si="69"/>
        <v/>
      </c>
      <c r="AK130" s="10" t="str">
        <f t="shared" si="70"/>
        <v/>
      </c>
      <c r="AL130" s="10" t="str">
        <f t="shared" si="71"/>
        <v/>
      </c>
      <c r="AM130" s="10" t="str">
        <f t="shared" si="72"/>
        <v/>
      </c>
      <c r="AN130" s="10" t="str">
        <f t="shared" si="73"/>
        <v/>
      </c>
      <c r="AO130" s="10" t="str">
        <f t="shared" si="74"/>
        <v/>
      </c>
      <c r="AP130" s="10" t="str">
        <f t="shared" si="75"/>
        <v/>
      </c>
      <c r="AQ130" s="10" t="str">
        <f t="shared" si="76"/>
        <v/>
      </c>
      <c r="AR130" s="21">
        <f t="shared" si="77"/>
        <v>10.935762794136092</v>
      </c>
      <c r="AS130" s="11">
        <f t="shared" si="78"/>
        <v>10.641892308354477</v>
      </c>
      <c r="AT130" s="11" t="str">
        <f t="shared" si="79"/>
        <v/>
      </c>
      <c r="AU130" s="11" t="str">
        <f t="shared" si="80"/>
        <v/>
      </c>
      <c r="AV130" s="12">
        <f t="shared" si="81"/>
        <v>10.935762794136092</v>
      </c>
      <c r="AW130" s="11">
        <f t="shared" si="82"/>
        <v>10.641892308354477</v>
      </c>
      <c r="AX130" s="11" t="str">
        <f t="shared" si="83"/>
        <v/>
      </c>
      <c r="AY130" s="11" t="str">
        <f t="shared" si="84"/>
        <v/>
      </c>
      <c r="AZ130" s="27">
        <f t="shared" si="85"/>
        <v>1</v>
      </c>
      <c r="BA130" s="10">
        <f t="shared" si="86"/>
        <v>0.66081163549562782</v>
      </c>
      <c r="BB130" s="10">
        <f t="shared" si="87"/>
        <v>0</v>
      </c>
      <c r="BC130" s="10">
        <f t="shared" si="88"/>
        <v>0</v>
      </c>
      <c r="BD130" s="10" t="str">
        <f t="shared" si="89"/>
        <v/>
      </c>
      <c r="BE130" s="10" t="str">
        <f t="shared" si="90"/>
        <v/>
      </c>
      <c r="BF130" s="10" t="str">
        <f t="shared" si="91"/>
        <v/>
      </c>
      <c r="BG130" s="10" t="str">
        <f t="shared" si="92"/>
        <v/>
      </c>
      <c r="BH130" s="10" t="str">
        <f t="shared" si="93"/>
        <v/>
      </c>
      <c r="BI130" s="10" t="str">
        <f t="shared" si="94"/>
        <v/>
      </c>
      <c r="BJ130" s="10" t="str">
        <f t="shared" si="95"/>
        <v/>
      </c>
      <c r="BK130" s="10" t="str">
        <f t="shared" si="96"/>
        <v/>
      </c>
      <c r="BL130" s="10" t="str">
        <f t="shared" si="97"/>
        <v/>
      </c>
      <c r="BM130" s="10" t="str">
        <f t="shared" si="98"/>
        <v/>
      </c>
      <c r="BN130" s="21">
        <f t="shared" si="99"/>
        <v>1</v>
      </c>
      <c r="BO130" s="11">
        <f t="shared" si="100"/>
        <v>0</v>
      </c>
      <c r="BP130" s="11" t="str">
        <f t="shared" si="101"/>
        <v/>
      </c>
      <c r="BQ130" s="11" t="str">
        <f t="shared" si="102"/>
        <v/>
      </c>
      <c r="BR130" s="12">
        <f t="shared" si="103"/>
        <v>1</v>
      </c>
      <c r="BS130" s="11">
        <f t="shared" si="104"/>
        <v>0</v>
      </c>
      <c r="BT130" s="11" t="str">
        <f t="shared" si="105"/>
        <v/>
      </c>
      <c r="BU130" s="11" t="str">
        <f t="shared" si="106"/>
        <v/>
      </c>
    </row>
    <row r="131" spans="1:73" x14ac:dyDescent="0.2">
      <c r="A131" s="84" t="s">
        <v>174</v>
      </c>
      <c r="B131" s="12">
        <f>_xlfn.IFNA(VLOOKUP($A131,'I-EmEC'!$A:$DD,MATCH(B$1,'I-EmEC'!$A$1:$DD$1,0),FALSE),"")</f>
        <v>56.985294117647058</v>
      </c>
      <c r="C131" s="11">
        <f>_xlfn.IFNA(VLOOKUP($A131,'I-EmEC'!$A:$DD,MATCH(C$1,'I-EmEC'!$A$1:$DD$1,0),FALSE),"")</f>
        <v>57.434944237918216</v>
      </c>
      <c r="D131" s="11">
        <f>_xlfn.IFNA(VLOOKUP($A131,'I-EmEC'!$A:$DD,MATCH(D$1,'I-EmEC'!$A$1:$DD$1,0),FALSE),"")</f>
        <v>22.823984526112184</v>
      </c>
      <c r="E131" s="11">
        <f>_xlfn.IFNA(VLOOKUP($A131,'I-EmEC'!$A:$DD,MATCH(E$1,'I-EmEC'!$A$1:$DD$1,0),FALSE),"")</f>
        <v>22.823984526112184</v>
      </c>
      <c r="F131" s="11">
        <f>_xlfn.IFNA(VLOOKUP($A131,'I-EmEC'!$A:$DD,MATCH(F$1,'I-EmEC'!$A$1:$DD$1,0),FALSE),"")</f>
        <v>30.184804928131417</v>
      </c>
      <c r="G131" s="11">
        <f>_xlfn.IFNA(VLOOKUP($A131,'I-EmEC'!$A:$DD,MATCH(G$1,'I-EmEC'!$A$1:$DD$1,0),FALSE),"")</f>
        <v>19.047619047619047</v>
      </c>
      <c r="H131" s="11">
        <f>_xlfn.IFNA(VLOOKUP($A131,'I-EmEC'!$A:$DD,MATCH(H$1,'I-EmEC'!$A$1:$DD$1,0),FALSE),"")</f>
        <v>19.047619047619047</v>
      </c>
      <c r="I131" s="11">
        <f>_xlfn.IFNA(VLOOKUP($A131,'I-EmEC'!$A:$DD,MATCH(I$1,'I-EmEC'!$A$1:$DD$1,0),FALSE),"")</f>
        <v>24.927536231884059</v>
      </c>
      <c r="J131" s="11">
        <f>_xlfn.IFNA(VLOOKUP($A131,'I-EmEC'!$A:$DD,MATCH(J$1,'I-EmEC'!$A$1:$DD$1,0),FALSE),"")</f>
        <v>61.806981519507183</v>
      </c>
      <c r="K131" s="11">
        <f>_xlfn.IFNA(VLOOKUP($A131,'I-EmEC'!$A:$DD,MATCH(K$1,'I-EmEC'!$A$1:$DD$1,0),FALSE),"")</f>
        <v>61.806981519507183</v>
      </c>
      <c r="L131" s="11">
        <f>_xlfn.IFNA(VLOOKUP($A131,'I-EmEC'!$A:$DD,MATCH(L$1,'I-EmEC'!$A$1:$DD$1,0),FALSE),"")</f>
        <v>57.977528089887642</v>
      </c>
      <c r="M131" s="11">
        <f>_xlfn.IFNA(VLOOKUP($A131,'I-EmEC'!$A:$DD,MATCH(M$1,'I-EmEC'!$A$1:$DD$1,0),FALSE),"")</f>
        <v>35.305719921104533</v>
      </c>
      <c r="N131" s="11">
        <f>_xlfn.IFNA(VLOOKUP($A131,'I-EmEC'!$A:$DD,MATCH(N$1,'I-EmEC'!$A$1:$DD$1,0),FALSE),"")</f>
        <v>28.761904761904763</v>
      </c>
      <c r="O131" s="11">
        <f>_xlfn.IFNA(VLOOKUP($A131,'I-EmEC'!$A:$DD,MATCH(O$1,'I-EmEC'!$A$1:$DD$1,0),FALSE),"")</f>
        <v>44.861660079051383</v>
      </c>
      <c r="P131" s="9">
        <f>_xlfn.IFNA(VLOOKUP($A131,'I-EmEC'!$A:$DD,MATCH(P$1,'I-EmEC'!$A$1:$DD$1,0),FALSE),"")</f>
        <v>9.0399999999999991</v>
      </c>
      <c r="Q131" s="10">
        <f>_xlfn.IFNA(VLOOKUP($A131,'I-EmEC'!$A:$DD,MATCH(Q$1,'I-EmEC'!$A$1:$DD$1,0),FALSE),"")</f>
        <v>8.92</v>
      </c>
      <c r="R131" s="10">
        <f>_xlfn.IFNA(VLOOKUP($A131,'I-EmEC'!$A:$DD,MATCH(R$1,'I-EmEC'!$A$1:$DD$1,0),FALSE),"")</f>
        <v>7.59</v>
      </c>
      <c r="S131" s="10">
        <f>_xlfn.IFNA(VLOOKUP($A131,'I-EmEC'!$A:$DD,MATCH(S$1,'I-EmEC'!$A$1:$DD$1,0),FALSE),"")</f>
        <v>7.59</v>
      </c>
      <c r="T131" s="10">
        <f>_xlfn.IFNA(VLOOKUP($A131,'I-EmEC'!$A:$DD,MATCH(T$1,'I-EmEC'!$A$1:$DD$1,0),FALSE),"")</f>
        <v>7.95</v>
      </c>
      <c r="U131" s="10">
        <f>_xlfn.IFNA(VLOOKUP($A131,'I-EmEC'!$A:$DD,MATCH(U$1,'I-EmEC'!$A$1:$DD$1,0),FALSE),"")</f>
        <v>7.59</v>
      </c>
      <c r="V131" s="10">
        <f>_xlfn.IFNA(VLOOKUP($A131,'I-EmEC'!$A:$DD,MATCH(V$1,'I-EmEC'!$A$1:$DD$1,0),FALSE),"")</f>
        <v>7.59</v>
      </c>
      <c r="W131" s="10">
        <f>_xlfn.IFNA(VLOOKUP($A131,'I-EmEC'!$A:$DD,MATCH(W$1,'I-EmEC'!$A$1:$DD$1,0),FALSE),"")</f>
        <v>7.34</v>
      </c>
      <c r="X131" s="10">
        <f>_xlfn.IFNA(VLOOKUP($A131,'I-EmEC'!$A:$DD,MATCH(X$1,'I-EmEC'!$A$1:$DD$1,0),FALSE),"")</f>
        <v>9.09</v>
      </c>
      <c r="Y131" s="10">
        <f>_xlfn.IFNA(VLOOKUP($A131,'I-EmEC'!$A:$DD,MATCH(Y$1,'I-EmEC'!$A$1:$DD$1,0),FALSE),"")</f>
        <v>9.09</v>
      </c>
      <c r="Z131" s="10">
        <f>_xlfn.IFNA(VLOOKUP($A131,'I-EmEC'!$A:$DD,MATCH(Z$1,'I-EmEC'!$A$1:$DD$1,0),FALSE),"")</f>
        <v>8.84</v>
      </c>
      <c r="AA131" s="10">
        <f>_xlfn.IFNA(VLOOKUP($A131,'I-EmEC'!$A:$DD,MATCH(AA$1,'I-EmEC'!$A$1:$DD$1,0),FALSE),"")</f>
        <v>7.86</v>
      </c>
      <c r="AB131" s="10">
        <f>_xlfn.IFNA(VLOOKUP($A131,'I-EmEC'!$A:$DD,MATCH(AB$1,'I-EmEC'!$A$1:$DD$1,0),FALSE),"")</f>
        <v>7.71</v>
      </c>
      <c r="AC131" s="10">
        <f>_xlfn.IFNA(VLOOKUP($A131,'I-EmEC'!$A:$DD,MATCH(AC$1,'I-EmEC'!$A$1:$DD$1,0),FALSE),"")</f>
        <v>8.23</v>
      </c>
      <c r="AD131" s="9">
        <f t="shared" ref="AD131:AD151" si="107">IFERROR(LOG(B131/10^-P131),"")</f>
        <v>10.795762794136092</v>
      </c>
      <c r="AE131" s="10">
        <f t="shared" ref="AE131:AE151" si="108">IFERROR(LOG(C131/10^-Q131),"")</f>
        <v>10.679176203758445</v>
      </c>
      <c r="AF131" s="10">
        <f t="shared" ref="AF131:AF151" si="109">IFERROR(LOG(D131/10^-R131),"")</f>
        <v>8.9483914642121842</v>
      </c>
      <c r="AG131" s="10">
        <f t="shared" ref="AG131:AG151" si="110">IFERROR(LOG(E131/10^-S131),"")</f>
        <v>8.9483914642121842</v>
      </c>
      <c r="AH131" s="10">
        <f t="shared" ref="AH131:AH151" si="111">IFERROR(LOG(F131/10^-T131),"")</f>
        <v>9.4297883735335422</v>
      </c>
      <c r="AI131" s="10">
        <f t="shared" ref="AI131:AI151" si="112">IFERROR(LOG(G131/10^-U131),"")</f>
        <v>8.8698406965940446</v>
      </c>
      <c r="AJ131" s="10">
        <f t="shared" ref="AJ131:AJ151" si="113">IFERROR(LOG(H131/10^-V131),"")</f>
        <v>8.8698406965940446</v>
      </c>
      <c r="AK131" s="10">
        <f t="shared" ref="AK131:AK151" si="114">IFERROR(LOG(I131/10^-W131),"")</f>
        <v>8.7366793561702938</v>
      </c>
      <c r="AL131" s="10">
        <f t="shared" ref="AL131:AL151" si="115">IFERROR(LOG(J131/10^-X131),"")</f>
        <v>10.88103753437921</v>
      </c>
      <c r="AM131" s="10">
        <f t="shared" ref="AM131:AM151" si="116">IFERROR(LOG(K131/10^-Y131),"")</f>
        <v>10.88103753437921</v>
      </c>
      <c r="AN131" s="10">
        <f t="shared" ref="AN131:AN151" si="117">IFERROR(LOG(L131/10^-Z131),"")</f>
        <v>10.603259694982299</v>
      </c>
      <c r="AO131" s="10">
        <f t="shared" ref="AO131:AO151" si="118">IFERROR(LOG(M131/10^-AA131),"")</f>
        <v>9.4078450716465589</v>
      </c>
      <c r="AP131" s="10">
        <f t="shared" ref="AP131:AP151" si="119">IFERROR(LOG(N131/10^-AB131),"")</f>
        <v>9.1688176438872127</v>
      </c>
      <c r="AQ131" s="10">
        <f t="shared" ref="AQ131:AQ151" si="120">IFERROR(LOG(O131/10^-AC131),"")</f>
        <v>9.881875340353325</v>
      </c>
      <c r="AR131" s="21">
        <f t="shared" ref="AR131:AR151" si="121">IF(COUNT(AD131:AD131)=0,"",MAX(AD131:AD131))</f>
        <v>10.795762794136092</v>
      </c>
      <c r="AS131" s="11">
        <f t="shared" ref="AS131:AS151" si="122">IF(COUNT(AF131:AK131)=0,"",MAX(AF131:AK131))</f>
        <v>9.4297883735335422</v>
      </c>
      <c r="AT131" s="11">
        <f t="shared" ref="AT131:AT151" si="123">IF(COUNT(AL131:AO131)=0,"",MAX(AL131:AO131))</f>
        <v>10.88103753437921</v>
      </c>
      <c r="AU131" s="11">
        <f t="shared" ref="AU131:AU151" si="124">IF(COUNT(AP131:AQ131)=0,"",MAX(AP131:AQ131))</f>
        <v>9.881875340353325</v>
      </c>
      <c r="AV131" s="12">
        <f t="shared" ref="AV131:AV151" si="125">IF(COUNT(AD131:AD131)=0,"",AVERAGE(AD131:AD131))</f>
        <v>10.795762794136092</v>
      </c>
      <c r="AW131" s="11">
        <f t="shared" ref="AW131:AW151" si="126">IF(COUNT(AF131:AK131)=0,"",AVERAGE(AF131:AK131))</f>
        <v>8.9671553418860501</v>
      </c>
      <c r="AX131" s="11">
        <f t="shared" ref="AX131:AX151" si="127">IF(COUNT(AL131:AO131)=0,"",AVERAGE(AL131:AO131))</f>
        <v>10.44329495884682</v>
      </c>
      <c r="AY131" s="11">
        <f t="shared" ref="AY131:AY151" si="128">IF(COUNT(AP131:AQ131)=0,"",AVERAGE(AP131:AQ131))</f>
        <v>9.5253464921202688</v>
      </c>
      <c r="AZ131" s="27">
        <f t="shared" ref="AZ131:AZ151" si="129">IFERROR((AD131-MIN($AD131:$AQ131))/(MAX($AD131:$AQ131)-MIN($AD131:$AQ131)),"")</f>
        <v>0.96023297734973334</v>
      </c>
      <c r="BA131" s="10">
        <f t="shared" ref="BA131:BA151" si="130">IFERROR((AE131-MIN($AD131:$AQ131))/(MAX($AD131:$AQ131)-MIN($AD131:$AQ131)),"")</f>
        <v>0.90586398640297539</v>
      </c>
      <c r="BB131" s="10">
        <f t="shared" ref="BB131:BB151" si="131">IFERROR((AF131-MIN($AD131:$AQ131))/(MAX($AD131:$AQ131)-MIN($AD131:$AQ131)),"")</f>
        <v>9.8729825172548275E-2</v>
      </c>
      <c r="BC131" s="10">
        <f t="shared" ref="BC131:BC151" si="132">IFERROR((AG131-MIN($AD131:$AQ131))/(MAX($AD131:$AQ131)-MIN($AD131:$AQ131)),"")</f>
        <v>9.8729825172548275E-2</v>
      </c>
      <c r="BD131" s="10">
        <f t="shared" ref="BD131:BD151" si="133">IFERROR((AH131-MIN($AD131:$AQ131))/(MAX($AD131:$AQ131)-MIN($AD131:$AQ131)),"")</f>
        <v>0.32322446147600692</v>
      </c>
      <c r="BE131" s="10">
        <f t="shared" ref="BE131:BE151" si="134">IFERROR((AI131-MIN($AD131:$AQ131))/(MAX($AD131:$AQ131)-MIN($AD131:$AQ131)),"")</f>
        <v>6.209845993870966E-2</v>
      </c>
      <c r="BF131" s="10">
        <f t="shared" ref="BF131:BF151" si="135">IFERROR((AJ131-MIN($AD131:$AQ131))/(MAX($AD131:$AQ131)-MIN($AD131:$AQ131)),"")</f>
        <v>6.209845993870966E-2</v>
      </c>
      <c r="BG131" s="10">
        <f t="shared" ref="BG131:BG151" si="136">IFERROR((AK131-MIN($AD131:$AQ131))/(MAX($AD131:$AQ131)-MIN($AD131:$AQ131)),"")</f>
        <v>0</v>
      </c>
      <c r="BH131" s="10">
        <f t="shared" ref="BH131:BH151" si="137">IFERROR((AL131-MIN($AD131:$AQ131))/(MAX($AD131:$AQ131)-MIN($AD131:$AQ131)),"")</f>
        <v>1</v>
      </c>
      <c r="BI131" s="10">
        <f t="shared" ref="BI131:BI151" si="138">IFERROR((AM131-MIN($AD131:$AQ131))/(MAX($AD131:$AQ131)-MIN($AD131:$AQ131)),"")</f>
        <v>1</v>
      </c>
      <c r="BJ131" s="10">
        <f t="shared" ref="BJ131:BJ151" si="139">IFERROR((AN131-MIN($AD131:$AQ131))/(MAX($AD131:$AQ131)-MIN($AD131:$AQ131)),"")</f>
        <v>0.87046108144632517</v>
      </c>
      <c r="BK131" s="10">
        <f t="shared" ref="BK131:BK151" si="140">IFERROR((AO131-MIN($AD131:$AQ131))/(MAX($AD131:$AQ131)-MIN($AD131:$AQ131)),"")</f>
        <v>0.3129914220006188</v>
      </c>
      <c r="BL131" s="10">
        <f t="shared" ref="BL131:BL151" si="141">IFERROR((AP131-MIN($AD131:$AQ131))/(MAX($AD131:$AQ131)-MIN($AD131:$AQ131)),"")</f>
        <v>0.20152337053964747</v>
      </c>
      <c r="BM131" s="10">
        <f t="shared" ref="BM131:BM151" si="142">IFERROR((AQ131-MIN($AD131:$AQ131))/(MAX($AD131:$AQ131)-MIN($AD131:$AQ131)),"")</f>
        <v>0.53405069909522329</v>
      </c>
      <c r="BN131" s="21">
        <f t="shared" ref="BN131:BN151" si="143">IF(COUNT(AZ131:AZ131)=0,"",MAX(AZ131:AZ131))</f>
        <v>0.96023297734973334</v>
      </c>
      <c r="BO131" s="11">
        <f t="shared" ref="BO131:BO151" si="144">IF(COUNT(BB131:BG131)=0,"",MAX(BB131:BG131))</f>
        <v>0.32322446147600692</v>
      </c>
      <c r="BP131" s="11">
        <f t="shared" ref="BP131:BP151" si="145">IF(COUNT(BH131:BK131)=0,"",MAX(BH131:BK131))</f>
        <v>1</v>
      </c>
      <c r="BQ131" s="11">
        <f t="shared" ref="BQ131:BQ151" si="146">IF(COUNT(BL131:BM131)=0,"",MAX(BL131:BM131))</f>
        <v>0.53405069909522329</v>
      </c>
      <c r="BR131" s="12">
        <f t="shared" ref="BR131:BR151" si="147">IF(COUNT(AZ131:AZ131)=0,"",AVERAGE(AZ131:AZ131))</f>
        <v>0.96023297734973334</v>
      </c>
      <c r="BS131" s="11">
        <f t="shared" ref="BS131:BS151" si="148">IF(COUNT(BB131:BG131)=0,"",AVERAGE(BB131:BG131))</f>
        <v>0.10748017194975379</v>
      </c>
      <c r="BT131" s="11">
        <f t="shared" ref="BT131:BT151" si="149">IF(COUNT(BH131:BK131)=0,"",AVERAGE(BH131:BK131))</f>
        <v>0.79586312586173591</v>
      </c>
      <c r="BU131" s="11">
        <f t="shared" ref="BU131:BU151" si="150">IF(COUNT(BL131:BM131)=0,"",AVERAGE(BL131:BM131))</f>
        <v>0.36778703481743535</v>
      </c>
    </row>
    <row r="132" spans="1:73" x14ac:dyDescent="0.2">
      <c r="A132" s="84" t="s">
        <v>175</v>
      </c>
      <c r="B132" s="12">
        <f>_xlfn.IFNA(VLOOKUP($A132,'I-EmEC'!$A:$DD,MATCH(B$1,'I-EmEC'!$A$1:$DD$1,0),FALSE),"")</f>
        <v>81.80147058823529</v>
      </c>
      <c r="C132" s="11">
        <f>_xlfn.IFNA(VLOOKUP($A132,'I-EmEC'!$A:$DD,MATCH(C$1,'I-EmEC'!$A$1:$DD$1,0),FALSE),"")</f>
        <v>82.899628252788105</v>
      </c>
      <c r="D132" s="11" t="str">
        <f>_xlfn.IFNA(VLOOKUP($A132,'I-EmEC'!$A:$DD,MATCH(D$1,'I-EmEC'!$A$1:$DD$1,0),FALSE),"")</f>
        <v/>
      </c>
      <c r="E132" s="11" t="str">
        <f>_xlfn.IFNA(VLOOKUP($A132,'I-EmEC'!$A:$DD,MATCH(E$1,'I-EmEC'!$A$1:$DD$1,0),FALSE),"")</f>
        <v/>
      </c>
      <c r="F132" s="11" t="str">
        <f>_xlfn.IFNA(VLOOKUP($A132,'I-EmEC'!$A:$DD,MATCH(F$1,'I-EmEC'!$A$1:$DD$1,0),FALSE),"")</f>
        <v/>
      </c>
      <c r="G132" s="11" t="str">
        <f>_xlfn.IFNA(VLOOKUP($A132,'I-EmEC'!$A:$DD,MATCH(G$1,'I-EmEC'!$A$1:$DD$1,0),FALSE),"")</f>
        <v/>
      </c>
      <c r="H132" s="11" t="str">
        <f>_xlfn.IFNA(VLOOKUP($A132,'I-EmEC'!$A:$DD,MATCH(H$1,'I-EmEC'!$A$1:$DD$1,0),FALSE),"")</f>
        <v/>
      </c>
      <c r="I132" s="11" t="str">
        <f>_xlfn.IFNA(VLOOKUP($A132,'I-EmEC'!$A:$DD,MATCH(I$1,'I-EmEC'!$A$1:$DD$1,0),FALSE),"")</f>
        <v/>
      </c>
      <c r="J132" s="11">
        <f>_xlfn.IFNA(VLOOKUP($A132,'I-EmEC'!$A:$DD,MATCH(J$1,'I-EmEC'!$A$1:$DD$1,0),FALSE),"")</f>
        <v>74.948665297741272</v>
      </c>
      <c r="K132" s="11">
        <f>_xlfn.IFNA(VLOOKUP($A132,'I-EmEC'!$A:$DD,MATCH(K$1,'I-EmEC'!$A$1:$DD$1,0),FALSE),"")</f>
        <v>74.948665297741272</v>
      </c>
      <c r="L132" s="11" t="str">
        <f>_xlfn.IFNA(VLOOKUP($A132,'I-EmEC'!$A:$DD,MATCH(L$1,'I-EmEC'!$A$1:$DD$1,0),FALSE),"")</f>
        <v/>
      </c>
      <c r="M132" s="11" t="str">
        <f>_xlfn.IFNA(VLOOKUP($A132,'I-EmEC'!$A:$DD,MATCH(M$1,'I-EmEC'!$A$1:$DD$1,0),FALSE),"")</f>
        <v/>
      </c>
      <c r="N132" s="11">
        <f>_xlfn.IFNA(VLOOKUP($A132,'I-EmEC'!$A:$DD,MATCH(N$1,'I-EmEC'!$A$1:$DD$1,0),FALSE),"")</f>
        <v>16.571428571428569</v>
      </c>
      <c r="O132" s="11" t="str">
        <f>_xlfn.IFNA(VLOOKUP($A132,'I-EmEC'!$A:$DD,MATCH(O$1,'I-EmEC'!$A$1:$DD$1,0),FALSE),"")</f>
        <v/>
      </c>
      <c r="P132" s="9">
        <f>_xlfn.IFNA(VLOOKUP($A132,'I-EmEC'!$A:$DD,MATCH(P$1,'I-EmEC'!$A$1:$DD$1,0),FALSE),"")</f>
        <v>9.2100000000000009</v>
      </c>
      <c r="Q132" s="10">
        <f>_xlfn.IFNA(VLOOKUP($A132,'I-EmEC'!$A:$DD,MATCH(Q$1,'I-EmEC'!$A$1:$DD$1,0),FALSE),"")</f>
        <v>8.9600000000000009</v>
      </c>
      <c r="R132" s="10" t="str">
        <f>_xlfn.IFNA(VLOOKUP($A132,'I-EmEC'!$A:$DD,MATCH(R$1,'I-EmEC'!$A$1:$DD$1,0),FALSE),"")</f>
        <v/>
      </c>
      <c r="S132" s="10" t="str">
        <f>_xlfn.IFNA(VLOOKUP($A132,'I-EmEC'!$A:$DD,MATCH(S$1,'I-EmEC'!$A$1:$DD$1,0),FALSE),"")</f>
        <v/>
      </c>
      <c r="T132" s="10" t="str">
        <f>_xlfn.IFNA(VLOOKUP($A132,'I-EmEC'!$A:$DD,MATCH(T$1,'I-EmEC'!$A$1:$DD$1,0),FALSE),"")</f>
        <v/>
      </c>
      <c r="U132" s="10" t="str">
        <f>_xlfn.IFNA(VLOOKUP($A132,'I-EmEC'!$A:$DD,MATCH(U$1,'I-EmEC'!$A$1:$DD$1,0),FALSE),"")</f>
        <v/>
      </c>
      <c r="V132" s="10" t="str">
        <f>_xlfn.IFNA(VLOOKUP($A132,'I-EmEC'!$A:$DD,MATCH(V$1,'I-EmEC'!$A$1:$DD$1,0),FALSE),"")</f>
        <v/>
      </c>
      <c r="W132" s="10" t="str">
        <f>_xlfn.IFNA(VLOOKUP($A132,'I-EmEC'!$A:$DD,MATCH(W$1,'I-EmEC'!$A$1:$DD$1,0),FALSE),"")</f>
        <v/>
      </c>
      <c r="X132" s="10">
        <f>_xlfn.IFNA(VLOOKUP($A132,'I-EmEC'!$A:$DD,MATCH(X$1,'I-EmEC'!$A$1:$DD$1,0),FALSE),"")</f>
        <v>8.4600000000000009</v>
      </c>
      <c r="Y132" s="10">
        <f>_xlfn.IFNA(VLOOKUP($A132,'I-EmEC'!$A:$DD,MATCH(Y$1,'I-EmEC'!$A$1:$DD$1,0),FALSE),"")</f>
        <v>8.4600000000000009</v>
      </c>
      <c r="Z132" s="10" t="str">
        <f>_xlfn.IFNA(VLOOKUP($A132,'I-EmEC'!$A:$DD,MATCH(Z$1,'I-EmEC'!$A$1:$DD$1,0),FALSE),"")</f>
        <v/>
      </c>
      <c r="AA132" s="10" t="str">
        <f>_xlfn.IFNA(VLOOKUP($A132,'I-EmEC'!$A:$DD,MATCH(AA$1,'I-EmEC'!$A$1:$DD$1,0),FALSE),"")</f>
        <v/>
      </c>
      <c r="AB132" s="10">
        <f>_xlfn.IFNA(VLOOKUP($A132,'I-EmEC'!$A:$DD,MATCH(AB$1,'I-EmEC'!$A$1:$DD$1,0),FALSE),"")</f>
        <v>7.73</v>
      </c>
      <c r="AC132" s="10" t="str">
        <f>_xlfn.IFNA(VLOOKUP($A132,'I-EmEC'!$A:$DD,MATCH(AC$1,'I-EmEC'!$A$1:$DD$1,0),FALSE),"")</f>
        <v/>
      </c>
      <c r="AD132" s="9">
        <f t="shared" si="107"/>
        <v>11.122761111282754</v>
      </c>
      <c r="AE132" s="10">
        <f t="shared" si="108"/>
        <v>10.878552583045755</v>
      </c>
      <c r="AF132" s="10" t="str">
        <f t="shared" si="109"/>
        <v/>
      </c>
      <c r="AG132" s="10" t="str">
        <f t="shared" si="110"/>
        <v/>
      </c>
      <c r="AH132" s="10" t="str">
        <f t="shared" si="111"/>
        <v/>
      </c>
      <c r="AI132" s="10" t="str">
        <f t="shared" si="112"/>
        <v/>
      </c>
      <c r="AJ132" s="10" t="str">
        <f t="shared" si="113"/>
        <v/>
      </c>
      <c r="AK132" s="10" t="str">
        <f t="shared" si="114"/>
        <v/>
      </c>
      <c r="AL132" s="10">
        <f t="shared" si="115"/>
        <v>10.334763903241843</v>
      </c>
      <c r="AM132" s="10">
        <f t="shared" si="116"/>
        <v>10.334763903241843</v>
      </c>
      <c r="AN132" s="10" t="str">
        <f t="shared" si="117"/>
        <v/>
      </c>
      <c r="AO132" s="10" t="str">
        <f t="shared" si="118"/>
        <v/>
      </c>
      <c r="AP132" s="10">
        <f t="shared" si="119"/>
        <v>8.9493599492126634</v>
      </c>
      <c r="AQ132" s="10" t="str">
        <f t="shared" si="120"/>
        <v/>
      </c>
      <c r="AR132" s="21">
        <f t="shared" si="121"/>
        <v>11.122761111282754</v>
      </c>
      <c r="AS132" s="11" t="str">
        <f t="shared" si="122"/>
        <v/>
      </c>
      <c r="AT132" s="11">
        <f t="shared" si="123"/>
        <v>10.334763903241843</v>
      </c>
      <c r="AU132" s="11">
        <f t="shared" si="124"/>
        <v>8.9493599492126634</v>
      </c>
      <c r="AV132" s="12">
        <f t="shared" si="125"/>
        <v>11.122761111282754</v>
      </c>
      <c r="AW132" s="11" t="str">
        <f t="shared" si="126"/>
        <v/>
      </c>
      <c r="AX132" s="11">
        <f t="shared" si="127"/>
        <v>10.334763903241843</v>
      </c>
      <c r="AY132" s="11">
        <f t="shared" si="128"/>
        <v>8.9493599492126634</v>
      </c>
      <c r="AZ132" s="27">
        <f t="shared" si="129"/>
        <v>1</v>
      </c>
      <c r="BA132" s="10">
        <f t="shared" si="130"/>
        <v>0.88763761955275711</v>
      </c>
      <c r="BB132" s="10" t="str">
        <f t="shared" si="131"/>
        <v/>
      </c>
      <c r="BC132" s="10" t="str">
        <f t="shared" si="132"/>
        <v/>
      </c>
      <c r="BD132" s="10" t="str">
        <f t="shared" si="133"/>
        <v/>
      </c>
      <c r="BE132" s="10" t="str">
        <f t="shared" si="134"/>
        <v/>
      </c>
      <c r="BF132" s="10" t="str">
        <f t="shared" si="135"/>
        <v/>
      </c>
      <c r="BG132" s="10" t="str">
        <f t="shared" si="136"/>
        <v/>
      </c>
      <c r="BH132" s="10">
        <f t="shared" si="137"/>
        <v>0.63743591298609092</v>
      </c>
      <c r="BI132" s="10">
        <f t="shared" si="138"/>
        <v>0.63743591298609092</v>
      </c>
      <c r="BJ132" s="10" t="str">
        <f t="shared" si="139"/>
        <v/>
      </c>
      <c r="BK132" s="10" t="str">
        <f t="shared" si="140"/>
        <v/>
      </c>
      <c r="BL132" s="10">
        <f t="shared" si="141"/>
        <v>0</v>
      </c>
      <c r="BM132" s="10" t="str">
        <f t="shared" si="142"/>
        <v/>
      </c>
      <c r="BN132" s="21">
        <f t="shared" si="143"/>
        <v>1</v>
      </c>
      <c r="BO132" s="11" t="str">
        <f t="shared" si="144"/>
        <v/>
      </c>
      <c r="BP132" s="11">
        <f t="shared" si="145"/>
        <v>0.63743591298609092</v>
      </c>
      <c r="BQ132" s="11">
        <f t="shared" si="146"/>
        <v>0</v>
      </c>
      <c r="BR132" s="12">
        <f t="shared" si="147"/>
        <v>1</v>
      </c>
      <c r="BS132" s="11" t="str">
        <f t="shared" si="148"/>
        <v/>
      </c>
      <c r="BT132" s="11">
        <f t="shared" si="149"/>
        <v>0.63743591298609092</v>
      </c>
      <c r="BU132" s="11">
        <f t="shared" si="150"/>
        <v>0</v>
      </c>
    </row>
    <row r="133" spans="1:73" x14ac:dyDescent="0.2">
      <c r="A133" s="84" t="s">
        <v>168</v>
      </c>
      <c r="B133" s="12" t="str">
        <f>_xlfn.IFNA(VLOOKUP($A133,'I-EmEC'!$A:$DD,MATCH(B$1,'I-EmEC'!$A$1:$DD$1,0),FALSE),"")</f>
        <v/>
      </c>
      <c r="C133" s="11" t="str">
        <f>_xlfn.IFNA(VLOOKUP($A133,'I-EmEC'!$A:$DD,MATCH(C$1,'I-EmEC'!$A$1:$DD$1,0),FALSE),"")</f>
        <v/>
      </c>
      <c r="D133" s="11">
        <f>_xlfn.IFNA(VLOOKUP($A133,'I-EmEC'!$A:$DD,MATCH(D$1,'I-EmEC'!$A$1:$DD$1,0),FALSE),"")</f>
        <v>33.849129593810446</v>
      </c>
      <c r="E133" s="11">
        <f>_xlfn.IFNA(VLOOKUP($A133,'I-EmEC'!$A:$DD,MATCH(E$1,'I-EmEC'!$A$1:$DD$1,0),FALSE),"")</f>
        <v>33.849129593810446</v>
      </c>
      <c r="F133" s="11">
        <f>_xlfn.IFNA(VLOOKUP($A133,'I-EmEC'!$A:$DD,MATCH(F$1,'I-EmEC'!$A$1:$DD$1,0),FALSE),"")</f>
        <v>51.3347022587269</v>
      </c>
      <c r="G133" s="11">
        <f>_xlfn.IFNA(VLOOKUP($A133,'I-EmEC'!$A:$DD,MATCH(G$1,'I-EmEC'!$A$1:$DD$1,0),FALSE),"")</f>
        <v>36.231884057971016</v>
      </c>
      <c r="H133" s="11">
        <f>_xlfn.IFNA(VLOOKUP($A133,'I-EmEC'!$A:$DD,MATCH(H$1,'I-EmEC'!$A$1:$DD$1,0),FALSE),"")</f>
        <v>36.231884057971016</v>
      </c>
      <c r="I133" s="11" t="str">
        <f>_xlfn.IFNA(VLOOKUP($A133,'I-EmEC'!$A:$DD,MATCH(I$1,'I-EmEC'!$A$1:$DD$1,0),FALSE),"")</f>
        <v/>
      </c>
      <c r="J133" s="11">
        <f>_xlfn.IFNA(VLOOKUP($A133,'I-EmEC'!$A:$DD,MATCH(J$1,'I-EmEC'!$A$1:$DD$1,0),FALSE),"")</f>
        <v>67.967145790554412</v>
      </c>
      <c r="K133" s="11">
        <f>_xlfn.IFNA(VLOOKUP($A133,'I-EmEC'!$A:$DD,MATCH(K$1,'I-EmEC'!$A$1:$DD$1,0),FALSE),"")</f>
        <v>67.967145790554412</v>
      </c>
      <c r="L133" s="11">
        <f>_xlfn.IFNA(VLOOKUP($A133,'I-EmEC'!$A:$DD,MATCH(L$1,'I-EmEC'!$A$1:$DD$1,0),FALSE),"")</f>
        <v>70.786516853932582</v>
      </c>
      <c r="M133" s="11" t="str">
        <f>_xlfn.IFNA(VLOOKUP($A133,'I-EmEC'!$A:$DD,MATCH(M$1,'I-EmEC'!$A$1:$DD$1,0),FALSE),"")</f>
        <v/>
      </c>
      <c r="N133" s="11" t="str">
        <f>_xlfn.IFNA(VLOOKUP($A133,'I-EmEC'!$A:$DD,MATCH(N$1,'I-EmEC'!$A$1:$DD$1,0),FALSE),"")</f>
        <v/>
      </c>
      <c r="O133" s="11">
        <f>_xlfn.IFNA(VLOOKUP($A133,'I-EmEC'!$A:$DD,MATCH(O$1,'I-EmEC'!$A$1:$DD$1,0),FALSE),"")</f>
        <v>30.434782608695652</v>
      </c>
      <c r="P133" s="9" t="str">
        <f>_xlfn.IFNA(VLOOKUP($A133,'I-EmEC'!$A:$DD,MATCH(P$1,'I-EmEC'!$A$1:$DD$1,0),FALSE),"")</f>
        <v/>
      </c>
      <c r="Q133" s="10" t="str">
        <f>_xlfn.IFNA(VLOOKUP($A133,'I-EmEC'!$A:$DD,MATCH(Q$1,'I-EmEC'!$A$1:$DD$1,0),FALSE),"")</f>
        <v/>
      </c>
      <c r="R133" s="10">
        <f>_xlfn.IFNA(VLOOKUP($A133,'I-EmEC'!$A:$DD,MATCH(R$1,'I-EmEC'!$A$1:$DD$1,0),FALSE),"")</f>
        <v>7.75</v>
      </c>
      <c r="S133" s="10">
        <f>_xlfn.IFNA(VLOOKUP($A133,'I-EmEC'!$A:$DD,MATCH(S$1,'I-EmEC'!$A$1:$DD$1,0),FALSE),"")</f>
        <v>7.75</v>
      </c>
      <c r="T133" s="10">
        <f>_xlfn.IFNA(VLOOKUP($A133,'I-EmEC'!$A:$DD,MATCH(T$1,'I-EmEC'!$A$1:$DD$1,0),FALSE),"")</f>
        <v>7.98</v>
      </c>
      <c r="U133" s="10">
        <f>_xlfn.IFNA(VLOOKUP($A133,'I-EmEC'!$A:$DD,MATCH(U$1,'I-EmEC'!$A$1:$DD$1,0),FALSE),"")</f>
        <v>7.86</v>
      </c>
      <c r="V133" s="10">
        <f>_xlfn.IFNA(VLOOKUP($A133,'I-EmEC'!$A:$DD,MATCH(V$1,'I-EmEC'!$A$1:$DD$1,0),FALSE),"")</f>
        <v>7.86</v>
      </c>
      <c r="W133" s="10" t="str">
        <f>_xlfn.IFNA(VLOOKUP($A133,'I-EmEC'!$A:$DD,MATCH(W$1,'I-EmEC'!$A$1:$DD$1,0),FALSE),"")</f>
        <v/>
      </c>
      <c r="X133" s="10">
        <f>_xlfn.IFNA(VLOOKUP($A133,'I-EmEC'!$A:$DD,MATCH(X$1,'I-EmEC'!$A$1:$DD$1,0),FALSE),"")</f>
        <v>8.2899999999999991</v>
      </c>
      <c r="Y133" s="10">
        <f>_xlfn.IFNA(VLOOKUP($A133,'I-EmEC'!$A:$DD,MATCH(Y$1,'I-EmEC'!$A$1:$DD$1,0),FALSE),"")</f>
        <v>8.2899999999999991</v>
      </c>
      <c r="Z133" s="10">
        <f>_xlfn.IFNA(VLOOKUP($A133,'I-EmEC'!$A:$DD,MATCH(Z$1,'I-EmEC'!$A$1:$DD$1,0),FALSE),"")</f>
        <v>8.23</v>
      </c>
      <c r="AA133" s="10" t="str">
        <f>_xlfn.IFNA(VLOOKUP($A133,'I-EmEC'!$A:$DD,MATCH(AA$1,'I-EmEC'!$A$1:$DD$1,0),FALSE),"")</f>
        <v/>
      </c>
      <c r="AB133" s="10" t="str">
        <f>_xlfn.IFNA(VLOOKUP($A133,'I-EmEC'!$A:$DD,MATCH(AB$1,'I-EmEC'!$A$1:$DD$1,0),FALSE),"")</f>
        <v/>
      </c>
      <c r="AC133" s="10">
        <f>_xlfn.IFNA(VLOOKUP($A133,'I-EmEC'!$A:$DD,MATCH(AC$1,'I-EmEC'!$A$1:$DD$1,0),FALSE),"")</f>
        <v>7.79</v>
      </c>
      <c r="AD133" s="9" t="str">
        <f t="shared" si="107"/>
        <v/>
      </c>
      <c r="AE133" s="10" t="str">
        <f t="shared" si="108"/>
        <v/>
      </c>
      <c r="AF133" s="10">
        <f t="shared" si="109"/>
        <v>9.2795475055923529</v>
      </c>
      <c r="AG133" s="10">
        <f t="shared" si="110"/>
        <v>9.2795475055923529</v>
      </c>
      <c r="AH133" s="10">
        <f t="shared" si="111"/>
        <v>9.6904110474574043</v>
      </c>
      <c r="AI133" s="10">
        <f t="shared" si="112"/>
        <v>9.419090917934783</v>
      </c>
      <c r="AJ133" s="10">
        <f t="shared" si="113"/>
        <v>9.419090917934783</v>
      </c>
      <c r="AK133" s="10" t="str">
        <f t="shared" si="114"/>
        <v/>
      </c>
      <c r="AL133" s="10">
        <f t="shared" si="115"/>
        <v>10.122299032561084</v>
      </c>
      <c r="AM133" s="10">
        <f t="shared" si="116"/>
        <v>10.122299032561084</v>
      </c>
      <c r="AN133" s="10">
        <f t="shared" si="117"/>
        <v>10.079950542808671</v>
      </c>
      <c r="AO133" s="10" t="str">
        <f t="shared" si="118"/>
        <v/>
      </c>
      <c r="AP133" s="10" t="str">
        <f t="shared" si="119"/>
        <v/>
      </c>
      <c r="AQ133" s="10">
        <f t="shared" si="120"/>
        <v>9.2733702039966648</v>
      </c>
      <c r="AR133" s="21" t="str">
        <f t="shared" si="121"/>
        <v/>
      </c>
      <c r="AS133" s="11">
        <f t="shared" si="122"/>
        <v>9.6904110474574043</v>
      </c>
      <c r="AT133" s="11">
        <f t="shared" si="123"/>
        <v>10.122299032561084</v>
      </c>
      <c r="AU133" s="11">
        <f t="shared" si="124"/>
        <v>9.2733702039966648</v>
      </c>
      <c r="AV133" s="12" t="str">
        <f t="shared" si="125"/>
        <v/>
      </c>
      <c r="AW133" s="11">
        <f t="shared" si="126"/>
        <v>9.4175375789023352</v>
      </c>
      <c r="AX133" s="11">
        <f t="shared" si="127"/>
        <v>10.10818286931028</v>
      </c>
      <c r="AY133" s="11">
        <f t="shared" si="128"/>
        <v>9.2733702039966648</v>
      </c>
      <c r="AZ133" s="27" t="str">
        <f t="shared" si="129"/>
        <v/>
      </c>
      <c r="BA133" s="10" t="str">
        <f t="shared" si="130"/>
        <v/>
      </c>
      <c r="BB133" s="10">
        <f t="shared" si="131"/>
        <v>7.2765836049344668E-3</v>
      </c>
      <c r="BC133" s="10">
        <f t="shared" si="132"/>
        <v>7.2765836049344668E-3</v>
      </c>
      <c r="BD133" s="10">
        <f t="shared" si="133"/>
        <v>0.49125536726792057</v>
      </c>
      <c r="BE133" s="10">
        <f t="shared" si="134"/>
        <v>0.1716524507531911</v>
      </c>
      <c r="BF133" s="10">
        <f t="shared" si="135"/>
        <v>0.1716524507531911</v>
      </c>
      <c r="BG133" s="10" t="str">
        <f t="shared" si="136"/>
        <v/>
      </c>
      <c r="BH133" s="10">
        <f t="shared" si="137"/>
        <v>1</v>
      </c>
      <c r="BI133" s="10">
        <f t="shared" si="138"/>
        <v>1</v>
      </c>
      <c r="BJ133" s="10">
        <f t="shared" si="139"/>
        <v>0.95011538267109308</v>
      </c>
      <c r="BK133" s="10" t="str">
        <f t="shared" si="140"/>
        <v/>
      </c>
      <c r="BL133" s="10" t="str">
        <f t="shared" si="141"/>
        <v/>
      </c>
      <c r="BM133" s="10">
        <f t="shared" si="142"/>
        <v>0</v>
      </c>
      <c r="BN133" s="21" t="str">
        <f t="shared" si="143"/>
        <v/>
      </c>
      <c r="BO133" s="11">
        <f t="shared" si="144"/>
        <v>0.49125536726792057</v>
      </c>
      <c r="BP133" s="11">
        <f t="shared" si="145"/>
        <v>1</v>
      </c>
      <c r="BQ133" s="11">
        <f t="shared" si="146"/>
        <v>0</v>
      </c>
      <c r="BR133" s="12" t="str">
        <f t="shared" si="147"/>
        <v/>
      </c>
      <c r="BS133" s="11">
        <f t="shared" si="148"/>
        <v>0.16982268719683435</v>
      </c>
      <c r="BT133" s="11">
        <f t="shared" si="149"/>
        <v>0.9833717942236978</v>
      </c>
      <c r="BU133" s="11">
        <f t="shared" si="150"/>
        <v>0</v>
      </c>
    </row>
    <row r="134" spans="1:73" x14ac:dyDescent="0.2">
      <c r="A134" s="84" t="s">
        <v>167</v>
      </c>
      <c r="B134" s="12">
        <f>_xlfn.IFNA(VLOOKUP($A134,'I-EmEC'!$A:$DD,MATCH(B$1,'I-EmEC'!$A$1:$DD$1,0),FALSE),"")</f>
        <v>40.808823529411768</v>
      </c>
      <c r="C134" s="11">
        <f>_xlfn.IFNA(VLOOKUP($A134,'I-EmEC'!$A:$DD,MATCH(C$1,'I-EmEC'!$A$1:$DD$1,0),FALSE),"")</f>
        <v>44.237918215613384</v>
      </c>
      <c r="D134" s="11" t="str">
        <f>_xlfn.IFNA(VLOOKUP($A134,'I-EmEC'!$A:$DD,MATCH(D$1,'I-EmEC'!$A$1:$DD$1,0),FALSE),"")</f>
        <v/>
      </c>
      <c r="E134" s="11" t="str">
        <f>_xlfn.IFNA(VLOOKUP($A134,'I-EmEC'!$A:$DD,MATCH(E$1,'I-EmEC'!$A$1:$DD$1,0),FALSE),"")</f>
        <v/>
      </c>
      <c r="F134" s="11" t="str">
        <f>_xlfn.IFNA(VLOOKUP($A134,'I-EmEC'!$A:$DD,MATCH(F$1,'I-EmEC'!$A$1:$DD$1,0),FALSE),"")</f>
        <v/>
      </c>
      <c r="G134" s="11">
        <f>_xlfn.IFNA(VLOOKUP($A134,'I-EmEC'!$A:$DD,MATCH(G$1,'I-EmEC'!$A$1:$DD$1,0),FALSE),"")</f>
        <v>27.122153209109733</v>
      </c>
      <c r="H134" s="11">
        <f>_xlfn.IFNA(VLOOKUP($A134,'I-EmEC'!$A:$DD,MATCH(H$1,'I-EmEC'!$A$1:$DD$1,0),FALSE),"")</f>
        <v>27.122153209109733</v>
      </c>
      <c r="I134" s="11">
        <f>_xlfn.IFNA(VLOOKUP($A134,'I-EmEC'!$A:$DD,MATCH(I$1,'I-EmEC'!$A$1:$DD$1,0),FALSE),"")</f>
        <v>32.463768115942031</v>
      </c>
      <c r="J134" s="11" t="str">
        <f>_xlfn.IFNA(VLOOKUP($A134,'I-EmEC'!$A:$DD,MATCH(J$1,'I-EmEC'!$A$1:$DD$1,0),FALSE),"")</f>
        <v/>
      </c>
      <c r="K134" s="11" t="str">
        <f>_xlfn.IFNA(VLOOKUP($A134,'I-EmEC'!$A:$DD,MATCH(K$1,'I-EmEC'!$A$1:$DD$1,0),FALSE),"")</f>
        <v/>
      </c>
      <c r="L134" s="11" t="str">
        <f>_xlfn.IFNA(VLOOKUP($A134,'I-EmEC'!$A:$DD,MATCH(L$1,'I-EmEC'!$A$1:$DD$1,0),FALSE),"")</f>
        <v/>
      </c>
      <c r="M134" s="11">
        <f>_xlfn.IFNA(VLOOKUP($A134,'I-EmEC'!$A:$DD,MATCH(M$1,'I-EmEC'!$A$1:$DD$1,0),FALSE),"")</f>
        <v>26.03550295857988</v>
      </c>
      <c r="N134" s="11" t="str">
        <f>_xlfn.IFNA(VLOOKUP($A134,'I-EmEC'!$A:$DD,MATCH(N$1,'I-EmEC'!$A$1:$DD$1,0),FALSE),"")</f>
        <v/>
      </c>
      <c r="O134" s="11">
        <f>_xlfn.IFNA(VLOOKUP($A134,'I-EmEC'!$A:$DD,MATCH(O$1,'I-EmEC'!$A$1:$DD$1,0),FALSE),"")</f>
        <v>58.102766798418969</v>
      </c>
      <c r="P134" s="9">
        <f>_xlfn.IFNA(VLOOKUP($A134,'I-EmEC'!$A:$DD,MATCH(P$1,'I-EmEC'!$A$1:$DD$1,0),FALSE),"")</f>
        <v>9.2899999999999991</v>
      </c>
      <c r="Q134" s="10">
        <f>_xlfn.IFNA(VLOOKUP($A134,'I-EmEC'!$A:$DD,MATCH(Q$1,'I-EmEC'!$A$1:$DD$1,0),FALSE),"")</f>
        <v>9.24</v>
      </c>
      <c r="R134" s="10" t="str">
        <f>_xlfn.IFNA(VLOOKUP($A134,'I-EmEC'!$A:$DD,MATCH(R$1,'I-EmEC'!$A$1:$DD$1,0),FALSE),"")</f>
        <v/>
      </c>
      <c r="S134" s="10" t="str">
        <f>_xlfn.IFNA(VLOOKUP($A134,'I-EmEC'!$A:$DD,MATCH(S$1,'I-EmEC'!$A$1:$DD$1,0),FALSE),"")</f>
        <v/>
      </c>
      <c r="T134" s="10" t="str">
        <f>_xlfn.IFNA(VLOOKUP($A134,'I-EmEC'!$A:$DD,MATCH(T$1,'I-EmEC'!$A$1:$DD$1,0),FALSE),"")</f>
        <v/>
      </c>
      <c r="U134" s="10">
        <f>_xlfn.IFNA(VLOOKUP($A134,'I-EmEC'!$A:$DD,MATCH(U$1,'I-EmEC'!$A$1:$DD$1,0),FALSE),"")</f>
        <v>9.58</v>
      </c>
      <c r="V134" s="10">
        <f>_xlfn.IFNA(VLOOKUP($A134,'I-EmEC'!$A:$DD,MATCH(V$1,'I-EmEC'!$A$1:$DD$1,0),FALSE),"")</f>
        <v>9.58</v>
      </c>
      <c r="W134" s="10">
        <f>_xlfn.IFNA(VLOOKUP($A134,'I-EmEC'!$A:$DD,MATCH(W$1,'I-EmEC'!$A$1:$DD$1,0),FALSE),"")</f>
        <v>9.5500000000000007</v>
      </c>
      <c r="X134" s="10" t="str">
        <f>_xlfn.IFNA(VLOOKUP($A134,'I-EmEC'!$A:$DD,MATCH(X$1,'I-EmEC'!$A$1:$DD$1,0),FALSE),"")</f>
        <v/>
      </c>
      <c r="Y134" s="10" t="str">
        <f>_xlfn.IFNA(VLOOKUP($A134,'I-EmEC'!$A:$DD,MATCH(Y$1,'I-EmEC'!$A$1:$DD$1,0),FALSE),"")</f>
        <v/>
      </c>
      <c r="Z134" s="10" t="str">
        <f>_xlfn.IFNA(VLOOKUP($A134,'I-EmEC'!$A:$DD,MATCH(Z$1,'I-EmEC'!$A$1:$DD$1,0),FALSE),"")</f>
        <v/>
      </c>
      <c r="AA134" s="10">
        <f>_xlfn.IFNA(VLOOKUP($A134,'I-EmEC'!$A:$DD,MATCH(AA$1,'I-EmEC'!$A$1:$DD$1,0),FALSE),"")</f>
        <v>9.5299999999999994</v>
      </c>
      <c r="AB134" s="10" t="str">
        <f>_xlfn.IFNA(VLOOKUP($A134,'I-EmEC'!$A:$DD,MATCH(AB$1,'I-EmEC'!$A$1:$DD$1,0),FALSE),"")</f>
        <v/>
      </c>
      <c r="AC134" s="10">
        <f>_xlfn.IFNA(VLOOKUP($A134,'I-EmEC'!$A:$DD,MATCH(AC$1,'I-EmEC'!$A$1:$DD$1,0),FALSE),"")</f>
        <v>9.02</v>
      </c>
      <c r="AD134" s="9">
        <f t="shared" si="107"/>
        <v>10.900754074752459</v>
      </c>
      <c r="AE134" s="10">
        <f t="shared" si="108"/>
        <v>10.885794681390125</v>
      </c>
      <c r="AF134" s="10" t="str">
        <f t="shared" si="109"/>
        <v/>
      </c>
      <c r="AG134" s="10" t="str">
        <f t="shared" si="110"/>
        <v/>
      </c>
      <c r="AH134" s="10" t="str">
        <f t="shared" si="111"/>
        <v/>
      </c>
      <c r="AI134" s="10">
        <f t="shared" si="112"/>
        <v>11.013324164904253</v>
      </c>
      <c r="AJ134" s="10">
        <f t="shared" si="113"/>
        <v>11.013324164904253</v>
      </c>
      <c r="AK134" s="10">
        <f t="shared" si="114"/>
        <v>11.06139892759691</v>
      </c>
      <c r="AL134" s="10" t="str">
        <f t="shared" si="115"/>
        <v/>
      </c>
      <c r="AM134" s="10" t="str">
        <f t="shared" si="116"/>
        <v/>
      </c>
      <c r="AN134" s="10" t="str">
        <f t="shared" si="117"/>
        <v/>
      </c>
      <c r="AO134" s="10">
        <f t="shared" si="118"/>
        <v>10.945565971872515</v>
      </c>
      <c r="AP134" s="10" t="str">
        <f t="shared" si="119"/>
        <v/>
      </c>
      <c r="AQ134" s="10">
        <f t="shared" si="120"/>
        <v>10.784196813572359</v>
      </c>
      <c r="AR134" s="21">
        <f t="shared" si="121"/>
        <v>10.900754074752459</v>
      </c>
      <c r="AS134" s="11">
        <f t="shared" si="122"/>
        <v>11.06139892759691</v>
      </c>
      <c r="AT134" s="11">
        <f t="shared" si="123"/>
        <v>10.945565971872515</v>
      </c>
      <c r="AU134" s="11">
        <f t="shared" si="124"/>
        <v>10.784196813572359</v>
      </c>
      <c r="AV134" s="12">
        <f t="shared" si="125"/>
        <v>10.900754074752459</v>
      </c>
      <c r="AW134" s="11">
        <f t="shared" si="126"/>
        <v>11.029349085801805</v>
      </c>
      <c r="AX134" s="11">
        <f t="shared" si="127"/>
        <v>10.945565971872515</v>
      </c>
      <c r="AY134" s="11">
        <f t="shared" si="128"/>
        <v>10.784196813572359</v>
      </c>
      <c r="AZ134" s="27">
        <f t="shared" si="129"/>
        <v>0.420477533478612</v>
      </c>
      <c r="BA134" s="10">
        <f t="shared" si="130"/>
        <v>0.36651187951895609</v>
      </c>
      <c r="BB134" s="10" t="str">
        <f t="shared" si="131"/>
        <v/>
      </c>
      <c r="BC134" s="10" t="str">
        <f t="shared" si="132"/>
        <v/>
      </c>
      <c r="BD134" s="10" t="str">
        <f t="shared" si="133"/>
        <v/>
      </c>
      <c r="BE134" s="10">
        <f t="shared" si="134"/>
        <v>0.82657144278344352</v>
      </c>
      <c r="BF134" s="10">
        <f t="shared" si="135"/>
        <v>0.82657144278344352</v>
      </c>
      <c r="BG134" s="10">
        <f t="shared" si="136"/>
        <v>1</v>
      </c>
      <c r="BH134" s="10" t="str">
        <f t="shared" si="137"/>
        <v/>
      </c>
      <c r="BI134" s="10" t="str">
        <f t="shared" si="138"/>
        <v/>
      </c>
      <c r="BJ134" s="10" t="str">
        <f t="shared" si="139"/>
        <v/>
      </c>
      <c r="BK134" s="10">
        <f t="shared" si="140"/>
        <v>0.58213538113877428</v>
      </c>
      <c r="BL134" s="10" t="str">
        <f t="shared" si="141"/>
        <v/>
      </c>
      <c r="BM134" s="10">
        <f t="shared" si="142"/>
        <v>0</v>
      </c>
      <c r="BN134" s="21">
        <f t="shared" si="143"/>
        <v>0.420477533478612</v>
      </c>
      <c r="BO134" s="11">
        <f t="shared" si="144"/>
        <v>1</v>
      </c>
      <c r="BP134" s="11">
        <f t="shared" si="145"/>
        <v>0.58213538113877428</v>
      </c>
      <c r="BQ134" s="11">
        <f t="shared" si="146"/>
        <v>0</v>
      </c>
      <c r="BR134" s="12">
        <f t="shared" si="147"/>
        <v>0.420477533478612</v>
      </c>
      <c r="BS134" s="11">
        <f t="shared" si="148"/>
        <v>0.88438096185562909</v>
      </c>
      <c r="BT134" s="11">
        <f t="shared" si="149"/>
        <v>0.58213538113877428</v>
      </c>
      <c r="BU134" s="11">
        <f t="shared" si="150"/>
        <v>0</v>
      </c>
    </row>
    <row r="135" spans="1:73" x14ac:dyDescent="0.2">
      <c r="A135" s="84" t="s">
        <v>29</v>
      </c>
      <c r="B135" s="12">
        <f>_xlfn.IFNA(VLOOKUP($A135,'I-EmEC'!$A:$DD,MATCH(B$1,'I-EmEC'!$A$1:$DD$1,0),FALSE),"")</f>
        <v>63.05147058823529</v>
      </c>
      <c r="C135" s="11">
        <f>_xlfn.IFNA(VLOOKUP($A135,'I-EmEC'!$A:$DD,MATCH(C$1,'I-EmEC'!$A$1:$DD$1,0),FALSE),"")</f>
        <v>60.594795539033463</v>
      </c>
      <c r="D135" s="11" t="str">
        <f>_xlfn.IFNA(VLOOKUP($A135,'I-EmEC'!$A:$DD,MATCH(D$1,'I-EmEC'!$A$1:$DD$1,0),FALSE),"")</f>
        <v/>
      </c>
      <c r="E135" s="11" t="str">
        <f>_xlfn.IFNA(VLOOKUP($A135,'I-EmEC'!$A:$DD,MATCH(E$1,'I-EmEC'!$A$1:$DD$1,0),FALSE),"")</f>
        <v/>
      </c>
      <c r="F135" s="11" t="str">
        <f>_xlfn.IFNA(VLOOKUP($A135,'I-EmEC'!$A:$DD,MATCH(F$1,'I-EmEC'!$A$1:$DD$1,0),FALSE),"")</f>
        <v/>
      </c>
      <c r="G135" s="11" t="str">
        <f>_xlfn.IFNA(VLOOKUP($A135,'I-EmEC'!$A:$DD,MATCH(G$1,'I-EmEC'!$A$1:$DD$1,0),FALSE),"")</f>
        <v/>
      </c>
      <c r="H135" s="11" t="str">
        <f>_xlfn.IFNA(VLOOKUP($A135,'I-EmEC'!$A:$DD,MATCH(H$1,'I-EmEC'!$A$1:$DD$1,0),FALSE),"")</f>
        <v/>
      </c>
      <c r="I135" s="11" t="str">
        <f>_xlfn.IFNA(VLOOKUP($A135,'I-EmEC'!$A:$DD,MATCH(I$1,'I-EmEC'!$A$1:$DD$1,0),FALSE),"")</f>
        <v/>
      </c>
      <c r="J135" s="11">
        <f>_xlfn.IFNA(VLOOKUP($A135,'I-EmEC'!$A:$DD,MATCH(J$1,'I-EmEC'!$A$1:$DD$1,0),FALSE),"")</f>
        <v>30.184804928131417</v>
      </c>
      <c r="K135" s="11">
        <f>_xlfn.IFNA(VLOOKUP($A135,'I-EmEC'!$A:$DD,MATCH(K$1,'I-EmEC'!$A$1:$DD$1,0),FALSE),"")</f>
        <v>30.184804928131417</v>
      </c>
      <c r="L135" s="11">
        <f>_xlfn.IFNA(VLOOKUP($A135,'I-EmEC'!$A:$DD,MATCH(L$1,'I-EmEC'!$A$1:$DD$1,0),FALSE),"")</f>
        <v>25.393258426966291</v>
      </c>
      <c r="M135" s="11" t="str">
        <f>_xlfn.IFNA(VLOOKUP($A135,'I-EmEC'!$A:$DD,MATCH(M$1,'I-EmEC'!$A$1:$DD$1,0),FALSE),"")</f>
        <v/>
      </c>
      <c r="N135" s="11" t="str">
        <f>_xlfn.IFNA(VLOOKUP($A135,'I-EmEC'!$A:$DD,MATCH(N$1,'I-EmEC'!$A$1:$DD$1,0),FALSE),"")</f>
        <v/>
      </c>
      <c r="O135" s="11" t="str">
        <f>_xlfn.IFNA(VLOOKUP($A135,'I-EmEC'!$A:$DD,MATCH(O$1,'I-EmEC'!$A$1:$DD$1,0),FALSE),"")</f>
        <v/>
      </c>
      <c r="P135" s="9">
        <f>_xlfn.IFNA(VLOOKUP($A135,'I-EmEC'!$A:$DD,MATCH(P$1,'I-EmEC'!$A$1:$DD$1,0),FALSE),"")</f>
        <v>8.43</v>
      </c>
      <c r="Q135" s="10">
        <f>_xlfn.IFNA(VLOOKUP($A135,'I-EmEC'!$A:$DD,MATCH(Q$1,'I-EmEC'!$A$1:$DD$1,0),FALSE),"")</f>
        <v>8.25</v>
      </c>
      <c r="R135" s="10" t="str">
        <f>_xlfn.IFNA(VLOOKUP($A135,'I-EmEC'!$A:$DD,MATCH(R$1,'I-EmEC'!$A$1:$DD$1,0),FALSE),"")</f>
        <v/>
      </c>
      <c r="S135" s="10" t="str">
        <f>_xlfn.IFNA(VLOOKUP($A135,'I-EmEC'!$A:$DD,MATCH(S$1,'I-EmEC'!$A$1:$DD$1,0),FALSE),"")</f>
        <v/>
      </c>
      <c r="T135" s="10" t="str">
        <f>_xlfn.IFNA(VLOOKUP($A135,'I-EmEC'!$A:$DD,MATCH(T$1,'I-EmEC'!$A$1:$DD$1,0),FALSE),"")</f>
        <v/>
      </c>
      <c r="U135" s="10" t="str">
        <f>_xlfn.IFNA(VLOOKUP($A135,'I-EmEC'!$A:$DD,MATCH(U$1,'I-EmEC'!$A$1:$DD$1,0),FALSE),"")</f>
        <v/>
      </c>
      <c r="V135" s="10" t="str">
        <f>_xlfn.IFNA(VLOOKUP($A135,'I-EmEC'!$A:$DD,MATCH(V$1,'I-EmEC'!$A$1:$DD$1,0),FALSE),"")</f>
        <v/>
      </c>
      <c r="W135" s="10" t="str">
        <f>_xlfn.IFNA(VLOOKUP($A135,'I-EmEC'!$A:$DD,MATCH(W$1,'I-EmEC'!$A$1:$DD$1,0),FALSE),"")</f>
        <v/>
      </c>
      <c r="X135" s="10">
        <f>_xlfn.IFNA(VLOOKUP($A135,'I-EmEC'!$A:$DD,MATCH(X$1,'I-EmEC'!$A$1:$DD$1,0),FALSE),"")</f>
        <v>7.9</v>
      </c>
      <c r="Y135" s="10">
        <f>_xlfn.IFNA(VLOOKUP($A135,'I-EmEC'!$A:$DD,MATCH(Y$1,'I-EmEC'!$A$1:$DD$1,0),FALSE),"")</f>
        <v>7.9</v>
      </c>
      <c r="Z135" s="10">
        <f>_xlfn.IFNA(VLOOKUP($A135,'I-EmEC'!$A:$DD,MATCH(Z$1,'I-EmEC'!$A$1:$DD$1,0),FALSE),"")</f>
        <v>7.92</v>
      </c>
      <c r="AA135" s="10" t="str">
        <f>_xlfn.IFNA(VLOOKUP($A135,'I-EmEC'!$A:$DD,MATCH(AA$1,'I-EmEC'!$A$1:$DD$1,0),FALSE),"")</f>
        <v/>
      </c>
      <c r="AB135" s="10" t="str">
        <f>_xlfn.IFNA(VLOOKUP($A135,'I-EmEC'!$A:$DD,MATCH(AB$1,'I-EmEC'!$A$1:$DD$1,0),FALSE),"")</f>
        <v/>
      </c>
      <c r="AC135" s="10" t="str">
        <f>_xlfn.IFNA(VLOOKUP($A135,'I-EmEC'!$A:$DD,MATCH(AC$1,'I-EmEC'!$A$1:$DD$1,0),FALSE),"")</f>
        <v/>
      </c>
      <c r="AD135" s="9">
        <f t="shared" si="107"/>
        <v>10.229695220344592</v>
      </c>
      <c r="AE135" s="10">
        <f t="shared" si="108"/>
        <v>10.032435324401551</v>
      </c>
      <c r="AF135" s="10" t="str">
        <f t="shared" si="109"/>
        <v/>
      </c>
      <c r="AG135" s="10" t="str">
        <f t="shared" si="110"/>
        <v/>
      </c>
      <c r="AH135" s="10" t="str">
        <f t="shared" si="111"/>
        <v/>
      </c>
      <c r="AI135" s="10" t="str">
        <f t="shared" si="112"/>
        <v/>
      </c>
      <c r="AJ135" s="10" t="str">
        <f t="shared" si="113"/>
        <v/>
      </c>
      <c r="AK135" s="10" t="str">
        <f t="shared" si="114"/>
        <v/>
      </c>
      <c r="AL135" s="10">
        <f t="shared" si="115"/>
        <v>9.3797883735335432</v>
      </c>
      <c r="AM135" s="10">
        <f t="shared" si="116"/>
        <v>9.3797883735335432</v>
      </c>
      <c r="AN135" s="10">
        <f t="shared" si="117"/>
        <v>9.3247184325024897</v>
      </c>
      <c r="AO135" s="10" t="str">
        <f t="shared" si="118"/>
        <v/>
      </c>
      <c r="AP135" s="10" t="str">
        <f t="shared" si="119"/>
        <v/>
      </c>
      <c r="AQ135" s="10" t="str">
        <f t="shared" si="120"/>
        <v/>
      </c>
      <c r="AR135" s="21">
        <f t="shared" si="121"/>
        <v>10.229695220344592</v>
      </c>
      <c r="AS135" s="11" t="str">
        <f t="shared" si="122"/>
        <v/>
      </c>
      <c r="AT135" s="11">
        <f t="shared" si="123"/>
        <v>9.3797883735335432</v>
      </c>
      <c r="AU135" s="11" t="str">
        <f t="shared" si="124"/>
        <v/>
      </c>
      <c r="AV135" s="12">
        <f t="shared" si="125"/>
        <v>10.229695220344592</v>
      </c>
      <c r="AW135" s="11" t="str">
        <f t="shared" si="126"/>
        <v/>
      </c>
      <c r="AX135" s="11">
        <f t="shared" si="127"/>
        <v>9.3614317265231914</v>
      </c>
      <c r="AY135" s="11" t="str">
        <f t="shared" si="128"/>
        <v/>
      </c>
      <c r="AZ135" s="27">
        <f t="shared" si="129"/>
        <v>1</v>
      </c>
      <c r="BA135" s="10">
        <f t="shared" si="130"/>
        <v>0.78202767342419532</v>
      </c>
      <c r="BB135" s="10" t="str">
        <f t="shared" si="131"/>
        <v/>
      </c>
      <c r="BC135" s="10" t="str">
        <f t="shared" si="132"/>
        <v/>
      </c>
      <c r="BD135" s="10" t="str">
        <f t="shared" si="133"/>
        <v/>
      </c>
      <c r="BE135" s="10" t="str">
        <f t="shared" si="134"/>
        <v/>
      </c>
      <c r="BF135" s="10" t="str">
        <f t="shared" si="135"/>
        <v/>
      </c>
      <c r="BG135" s="10" t="str">
        <f t="shared" si="136"/>
        <v/>
      </c>
      <c r="BH135" s="10">
        <f t="shared" si="137"/>
        <v>6.0852324358911629E-2</v>
      </c>
      <c r="BI135" s="10">
        <f t="shared" si="138"/>
        <v>6.0852324358911629E-2</v>
      </c>
      <c r="BJ135" s="10">
        <f t="shared" si="139"/>
        <v>0</v>
      </c>
      <c r="BK135" s="10" t="str">
        <f t="shared" si="140"/>
        <v/>
      </c>
      <c r="BL135" s="10" t="str">
        <f t="shared" si="141"/>
        <v/>
      </c>
      <c r="BM135" s="10" t="str">
        <f t="shared" si="142"/>
        <v/>
      </c>
      <c r="BN135" s="21">
        <f t="shared" si="143"/>
        <v>1</v>
      </c>
      <c r="BO135" s="11" t="str">
        <f t="shared" si="144"/>
        <v/>
      </c>
      <c r="BP135" s="11">
        <f t="shared" si="145"/>
        <v>6.0852324358911629E-2</v>
      </c>
      <c r="BQ135" s="11" t="str">
        <f t="shared" si="146"/>
        <v/>
      </c>
      <c r="BR135" s="12">
        <f t="shared" si="147"/>
        <v>1</v>
      </c>
      <c r="BS135" s="11" t="str">
        <f t="shared" si="148"/>
        <v/>
      </c>
      <c r="BT135" s="11">
        <f t="shared" si="149"/>
        <v>4.0568216239274417E-2</v>
      </c>
      <c r="BU135" s="11" t="str">
        <f t="shared" si="150"/>
        <v/>
      </c>
    </row>
    <row r="136" spans="1:73" x14ac:dyDescent="0.2">
      <c r="A136" s="84" t="s">
        <v>166</v>
      </c>
      <c r="B136" s="12">
        <f>_xlfn.IFNA(VLOOKUP($A136,'I-EmEC'!$A:$DD,MATCH(B$1,'I-EmEC'!$A$1:$DD$1,0),FALSE),"")</f>
        <v>50.551470588235297</v>
      </c>
      <c r="C136" s="11">
        <f>_xlfn.IFNA(VLOOKUP($A136,'I-EmEC'!$A:$DD,MATCH(C$1,'I-EmEC'!$A$1:$DD$1,0),FALSE),"")</f>
        <v>41.263940520446099</v>
      </c>
      <c r="D136" s="11">
        <f>_xlfn.IFNA(VLOOKUP($A136,'I-EmEC'!$A:$DD,MATCH(D$1,'I-EmEC'!$A$1:$DD$1,0),FALSE),"")</f>
        <v>15.280464216634428</v>
      </c>
      <c r="E136" s="11">
        <f>_xlfn.IFNA(VLOOKUP($A136,'I-EmEC'!$A:$DD,MATCH(E$1,'I-EmEC'!$A$1:$DD$1,0),FALSE),"")</f>
        <v>15.280464216634428</v>
      </c>
      <c r="F136" s="11" t="str">
        <f>_xlfn.IFNA(VLOOKUP($A136,'I-EmEC'!$A:$DD,MATCH(F$1,'I-EmEC'!$A$1:$DD$1,0),FALSE),"")</f>
        <v/>
      </c>
      <c r="G136" s="11">
        <f>_xlfn.IFNA(VLOOKUP($A136,'I-EmEC'!$A:$DD,MATCH(G$1,'I-EmEC'!$A$1:$DD$1,0),FALSE),"")</f>
        <v>15.113871635610767</v>
      </c>
      <c r="H136" s="11">
        <f>_xlfn.IFNA(VLOOKUP($A136,'I-EmEC'!$A:$DD,MATCH(H$1,'I-EmEC'!$A$1:$DD$1,0),FALSE),"")</f>
        <v>15.113871635610767</v>
      </c>
      <c r="I136" s="11">
        <f>_xlfn.IFNA(VLOOKUP($A136,'I-EmEC'!$A:$DD,MATCH(I$1,'I-EmEC'!$A$1:$DD$1,0),FALSE),"")</f>
        <v>24.057971014492757</v>
      </c>
      <c r="J136" s="11">
        <f>_xlfn.IFNA(VLOOKUP($A136,'I-EmEC'!$A:$DD,MATCH(J$1,'I-EmEC'!$A$1:$DD$1,0),FALSE),"")</f>
        <v>37.782340862422991</v>
      </c>
      <c r="K136" s="11">
        <f>_xlfn.IFNA(VLOOKUP($A136,'I-EmEC'!$A:$DD,MATCH(K$1,'I-EmEC'!$A$1:$DD$1,0),FALSE),"")</f>
        <v>37.782340862422991</v>
      </c>
      <c r="L136" s="11">
        <f>_xlfn.IFNA(VLOOKUP($A136,'I-EmEC'!$A:$DD,MATCH(L$1,'I-EmEC'!$A$1:$DD$1,0),FALSE),"")</f>
        <v>35.955056179775283</v>
      </c>
      <c r="M136" s="11">
        <f>_xlfn.IFNA(VLOOKUP($A136,'I-EmEC'!$A:$DD,MATCH(M$1,'I-EmEC'!$A$1:$DD$1,0),FALSE),"")</f>
        <v>10.453648915187376</v>
      </c>
      <c r="N136" s="11" t="str">
        <f>_xlfn.IFNA(VLOOKUP($A136,'I-EmEC'!$A:$DD,MATCH(N$1,'I-EmEC'!$A$1:$DD$1,0),FALSE),"")</f>
        <v/>
      </c>
      <c r="O136" s="11">
        <f>_xlfn.IFNA(VLOOKUP($A136,'I-EmEC'!$A:$DD,MATCH(O$1,'I-EmEC'!$A$1:$DD$1,0),FALSE),"")</f>
        <v>15.217391304347826</v>
      </c>
      <c r="P136" s="9">
        <f>_xlfn.IFNA(VLOOKUP($A136,'I-EmEC'!$A:$DD,MATCH(P$1,'I-EmEC'!$A$1:$DD$1,0),FALSE),"")</f>
        <v>8.81</v>
      </c>
      <c r="Q136" s="10">
        <f>_xlfn.IFNA(VLOOKUP($A136,'I-EmEC'!$A:$DD,MATCH(Q$1,'I-EmEC'!$A$1:$DD$1,0),FALSE),"")</f>
        <v>8.75</v>
      </c>
      <c r="R136" s="10">
        <f>_xlfn.IFNA(VLOOKUP($A136,'I-EmEC'!$A:$DD,MATCH(R$1,'I-EmEC'!$A$1:$DD$1,0),FALSE),"")</f>
        <v>8.4499999999999993</v>
      </c>
      <c r="S136" s="10">
        <f>_xlfn.IFNA(VLOOKUP($A136,'I-EmEC'!$A:$DD,MATCH(S$1,'I-EmEC'!$A$1:$DD$1,0),FALSE),"")</f>
        <v>8.4499999999999993</v>
      </c>
      <c r="T136" s="10" t="str">
        <f>_xlfn.IFNA(VLOOKUP($A136,'I-EmEC'!$A:$DD,MATCH(T$1,'I-EmEC'!$A$1:$DD$1,0),FALSE),"")</f>
        <v/>
      </c>
      <c r="U136" s="10">
        <f>_xlfn.IFNA(VLOOKUP($A136,'I-EmEC'!$A:$DD,MATCH(U$1,'I-EmEC'!$A$1:$DD$1,0),FALSE),"")</f>
        <v>8.5399999999999991</v>
      </c>
      <c r="V136" s="10">
        <f>_xlfn.IFNA(VLOOKUP($A136,'I-EmEC'!$A:$DD,MATCH(V$1,'I-EmEC'!$A$1:$DD$1,0),FALSE),"")</f>
        <v>8.5399999999999991</v>
      </c>
      <c r="W136" s="10">
        <f>_xlfn.IFNA(VLOOKUP($A136,'I-EmEC'!$A:$DD,MATCH(W$1,'I-EmEC'!$A$1:$DD$1,0),FALSE),"")</f>
        <v>8.73</v>
      </c>
      <c r="X136" s="10">
        <f>_xlfn.IFNA(VLOOKUP($A136,'I-EmEC'!$A:$DD,MATCH(X$1,'I-EmEC'!$A$1:$DD$1,0),FALSE),"")</f>
        <v>8.81</v>
      </c>
      <c r="Y136" s="10">
        <f>_xlfn.IFNA(VLOOKUP($A136,'I-EmEC'!$A:$DD,MATCH(Y$1,'I-EmEC'!$A$1:$DD$1,0),FALSE),"")</f>
        <v>8.81</v>
      </c>
      <c r="Z136" s="10">
        <f>_xlfn.IFNA(VLOOKUP($A136,'I-EmEC'!$A:$DD,MATCH(Z$1,'I-EmEC'!$A$1:$DD$1,0),FALSE),"")</f>
        <v>8.7899999999999991</v>
      </c>
      <c r="AA136" s="10">
        <f>_xlfn.IFNA(VLOOKUP($A136,'I-EmEC'!$A:$DD,MATCH(AA$1,'I-EmEC'!$A$1:$DD$1,0),FALSE),"")</f>
        <v>9.1300000000000008</v>
      </c>
      <c r="AB136" s="10" t="str">
        <f>_xlfn.IFNA(VLOOKUP($A136,'I-EmEC'!$A:$DD,MATCH(AB$1,'I-EmEC'!$A$1:$DD$1,0),FALSE),"")</f>
        <v/>
      </c>
      <c r="AC136" s="10">
        <f>_xlfn.IFNA(VLOOKUP($A136,'I-EmEC'!$A:$DD,MATCH(AC$1,'I-EmEC'!$A$1:$DD$1,0),FALSE),"")</f>
        <v>8.39</v>
      </c>
      <c r="AD136" s="9">
        <f t="shared" si="107"/>
        <v>10.513733794132085</v>
      </c>
      <c r="AE136" s="10">
        <f t="shared" si="108"/>
        <v>10.36557069878425</v>
      </c>
      <c r="AF136" s="10">
        <f t="shared" si="109"/>
        <v>9.6341365481964996</v>
      </c>
      <c r="AG136" s="10">
        <f t="shared" si="110"/>
        <v>9.6341365481964996</v>
      </c>
      <c r="AH136" s="10" t="str">
        <f t="shared" si="111"/>
        <v/>
      </c>
      <c r="AI136" s="10">
        <f t="shared" si="112"/>
        <v>9.7193757293689433</v>
      </c>
      <c r="AJ136" s="10">
        <f t="shared" si="113"/>
        <v>9.7193757293689433</v>
      </c>
      <c r="AK136" s="10">
        <f t="shared" si="114"/>
        <v>10.111258997302802</v>
      </c>
      <c r="AL136" s="10">
        <f t="shared" si="115"/>
        <v>10.387288861794904</v>
      </c>
      <c r="AM136" s="10">
        <f t="shared" si="116"/>
        <v>10.387288861794904</v>
      </c>
      <c r="AN136" s="10">
        <f t="shared" si="117"/>
        <v>10.345759971674994</v>
      </c>
      <c r="AO136" s="10">
        <f t="shared" si="118"/>
        <v>10.149267910267456</v>
      </c>
      <c r="AP136" s="10" t="str">
        <f t="shared" si="119"/>
        <v/>
      </c>
      <c r="AQ136" s="10">
        <f t="shared" si="120"/>
        <v>9.5723402083326832</v>
      </c>
      <c r="AR136" s="21">
        <f t="shared" si="121"/>
        <v>10.513733794132085</v>
      </c>
      <c r="AS136" s="11">
        <f t="shared" si="122"/>
        <v>10.111258997302802</v>
      </c>
      <c r="AT136" s="11">
        <f t="shared" si="123"/>
        <v>10.387288861794904</v>
      </c>
      <c r="AU136" s="11">
        <f t="shared" si="124"/>
        <v>9.5723402083326832</v>
      </c>
      <c r="AV136" s="12">
        <f t="shared" si="125"/>
        <v>10.513733794132085</v>
      </c>
      <c r="AW136" s="11">
        <f t="shared" si="126"/>
        <v>9.7636567104867371</v>
      </c>
      <c r="AX136" s="11">
        <f t="shared" si="127"/>
        <v>10.317401401383064</v>
      </c>
      <c r="AY136" s="11">
        <f t="shared" si="128"/>
        <v>9.5723402083326832</v>
      </c>
      <c r="AZ136" s="27">
        <f t="shared" si="129"/>
        <v>1</v>
      </c>
      <c r="BA136" s="10">
        <f t="shared" si="130"/>
        <v>0.84261301799499788</v>
      </c>
      <c r="BB136" s="10">
        <f t="shared" si="131"/>
        <v>6.5643468147640813E-2</v>
      </c>
      <c r="BC136" s="10">
        <f t="shared" si="132"/>
        <v>6.5643468147640813E-2</v>
      </c>
      <c r="BD136" s="10" t="str">
        <f t="shared" si="133"/>
        <v/>
      </c>
      <c r="BE136" s="10">
        <f t="shared" si="134"/>
        <v>0.15618921060674348</v>
      </c>
      <c r="BF136" s="10">
        <f t="shared" si="135"/>
        <v>0.15618921060674348</v>
      </c>
      <c r="BG136" s="10">
        <f t="shared" si="136"/>
        <v>0.57246915328458037</v>
      </c>
      <c r="BH136" s="10">
        <f t="shared" si="137"/>
        <v>0.86568324424070942</v>
      </c>
      <c r="BI136" s="10">
        <f t="shared" si="138"/>
        <v>0.86568324424070942</v>
      </c>
      <c r="BJ136" s="10">
        <f t="shared" si="139"/>
        <v>0.82156897498462056</v>
      </c>
      <c r="BK136" s="10">
        <f t="shared" si="140"/>
        <v>0.61284430937020273</v>
      </c>
      <c r="BL136" s="10" t="str">
        <f t="shared" si="141"/>
        <v/>
      </c>
      <c r="BM136" s="10">
        <f t="shared" si="142"/>
        <v>0</v>
      </c>
      <c r="BN136" s="21">
        <f t="shared" si="143"/>
        <v>1</v>
      </c>
      <c r="BO136" s="11">
        <f t="shared" si="144"/>
        <v>0.57246915328458037</v>
      </c>
      <c r="BP136" s="11">
        <f t="shared" si="145"/>
        <v>0.86568324424070942</v>
      </c>
      <c r="BQ136" s="11">
        <f t="shared" si="146"/>
        <v>0</v>
      </c>
      <c r="BR136" s="12">
        <f t="shared" si="147"/>
        <v>1</v>
      </c>
      <c r="BS136" s="11">
        <f t="shared" si="148"/>
        <v>0.20322690215866981</v>
      </c>
      <c r="BT136" s="11">
        <f t="shared" si="149"/>
        <v>0.79144494320906056</v>
      </c>
      <c r="BU136" s="11">
        <f t="shared" si="150"/>
        <v>0</v>
      </c>
    </row>
    <row r="137" spans="1:73" x14ac:dyDescent="0.2">
      <c r="A137" s="84" t="s">
        <v>19</v>
      </c>
      <c r="B137" s="12" t="str">
        <f>_xlfn.IFNA(VLOOKUP($A137,'I-EmEC'!$A:$DD,MATCH(B$1,'I-EmEC'!$A$1:$DD$1,0),FALSE),"")</f>
        <v/>
      </c>
      <c r="C137" s="11" t="str">
        <f>_xlfn.IFNA(VLOOKUP($A137,'I-EmEC'!$A:$DD,MATCH(C$1,'I-EmEC'!$A$1:$DD$1,0),FALSE),"")</f>
        <v/>
      </c>
      <c r="D137" s="11">
        <f>_xlfn.IFNA(VLOOKUP($A137,'I-EmEC'!$A:$DD,MATCH(D$1,'I-EmEC'!$A$1:$DD$1,0),FALSE),"")</f>
        <v>49.903288201160542</v>
      </c>
      <c r="E137" s="11">
        <f>_xlfn.IFNA(VLOOKUP($A137,'I-EmEC'!$A:$DD,MATCH(E$1,'I-EmEC'!$A$1:$DD$1,0),FALSE),"")</f>
        <v>49.903288201160542</v>
      </c>
      <c r="F137" s="11">
        <f>_xlfn.IFNA(VLOOKUP($A137,'I-EmEC'!$A:$DD,MATCH(F$1,'I-EmEC'!$A$1:$DD$1,0),FALSE),"")</f>
        <v>35.728952772073917</v>
      </c>
      <c r="G137" s="11">
        <f>_xlfn.IFNA(VLOOKUP($A137,'I-EmEC'!$A:$DD,MATCH(G$1,'I-EmEC'!$A$1:$DD$1,0),FALSE),"")</f>
        <v>45.134575569358184</v>
      </c>
      <c r="H137" s="11">
        <f>_xlfn.IFNA(VLOOKUP($A137,'I-EmEC'!$A:$DD,MATCH(H$1,'I-EmEC'!$A$1:$DD$1,0),FALSE),"")</f>
        <v>45.134575569358184</v>
      </c>
      <c r="I137" s="11">
        <f>_xlfn.IFNA(VLOOKUP($A137,'I-EmEC'!$A:$DD,MATCH(I$1,'I-EmEC'!$A$1:$DD$1,0),FALSE),"")</f>
        <v>48.695652173913047</v>
      </c>
      <c r="J137" s="11" t="str">
        <f>_xlfn.IFNA(VLOOKUP($A137,'I-EmEC'!$A:$DD,MATCH(J$1,'I-EmEC'!$A$1:$DD$1,0),FALSE),"")</f>
        <v/>
      </c>
      <c r="K137" s="11" t="str">
        <f>_xlfn.IFNA(VLOOKUP($A137,'I-EmEC'!$A:$DD,MATCH(K$1,'I-EmEC'!$A$1:$DD$1,0),FALSE),"")</f>
        <v/>
      </c>
      <c r="L137" s="11" t="str">
        <f>_xlfn.IFNA(VLOOKUP($A137,'I-EmEC'!$A:$DD,MATCH(L$1,'I-EmEC'!$A$1:$DD$1,0),FALSE),"")</f>
        <v/>
      </c>
      <c r="M137" s="11" t="str">
        <f>_xlfn.IFNA(VLOOKUP($A137,'I-EmEC'!$A:$DD,MATCH(M$1,'I-EmEC'!$A$1:$DD$1,0),FALSE),"")</f>
        <v/>
      </c>
      <c r="N137" s="11">
        <f>_xlfn.IFNA(VLOOKUP($A137,'I-EmEC'!$A:$DD,MATCH(N$1,'I-EmEC'!$A$1:$DD$1,0),FALSE),"")</f>
        <v>40.19047619047619</v>
      </c>
      <c r="O137" s="11">
        <f>_xlfn.IFNA(VLOOKUP($A137,'I-EmEC'!$A:$DD,MATCH(O$1,'I-EmEC'!$A$1:$DD$1,0),FALSE),"")</f>
        <v>48.418972332015812</v>
      </c>
      <c r="P137" s="9" t="str">
        <f>_xlfn.IFNA(VLOOKUP($A137,'I-EmEC'!$A:$DD,MATCH(P$1,'I-EmEC'!$A$1:$DD$1,0),FALSE),"")</f>
        <v/>
      </c>
      <c r="Q137" s="10" t="str">
        <f>_xlfn.IFNA(VLOOKUP($A137,'I-EmEC'!$A:$DD,MATCH(Q$1,'I-EmEC'!$A$1:$DD$1,0),FALSE),"")</f>
        <v/>
      </c>
      <c r="R137" s="10">
        <f>_xlfn.IFNA(VLOOKUP($A137,'I-EmEC'!$A:$DD,MATCH(R$1,'I-EmEC'!$A$1:$DD$1,0),FALSE),"")</f>
        <v>7.1</v>
      </c>
      <c r="S137" s="10">
        <f>_xlfn.IFNA(VLOOKUP($A137,'I-EmEC'!$A:$DD,MATCH(S$1,'I-EmEC'!$A$1:$DD$1,0),FALSE),"")</f>
        <v>7.1</v>
      </c>
      <c r="T137" s="10">
        <f>_xlfn.IFNA(VLOOKUP($A137,'I-EmEC'!$A:$DD,MATCH(T$1,'I-EmEC'!$A$1:$DD$1,0),FALSE),"")</f>
        <v>7.75</v>
      </c>
      <c r="U137" s="10">
        <f>_xlfn.IFNA(VLOOKUP($A137,'I-EmEC'!$A:$DD,MATCH(U$1,'I-EmEC'!$A$1:$DD$1,0),FALSE),"")</f>
        <v>6.76</v>
      </c>
      <c r="V137" s="10">
        <f>_xlfn.IFNA(VLOOKUP($A137,'I-EmEC'!$A:$DD,MATCH(V$1,'I-EmEC'!$A$1:$DD$1,0),FALSE),"")</f>
        <v>6.76</v>
      </c>
      <c r="W137" s="10">
        <f>_xlfn.IFNA(VLOOKUP($A137,'I-EmEC'!$A:$DD,MATCH(W$1,'I-EmEC'!$A$1:$DD$1,0),FALSE),"")</f>
        <v>7.28</v>
      </c>
      <c r="X137" s="10" t="str">
        <f>_xlfn.IFNA(VLOOKUP($A137,'I-EmEC'!$A:$DD,MATCH(X$1,'I-EmEC'!$A$1:$DD$1,0),FALSE),"")</f>
        <v/>
      </c>
      <c r="Y137" s="10" t="str">
        <f>_xlfn.IFNA(VLOOKUP($A137,'I-EmEC'!$A:$DD,MATCH(Y$1,'I-EmEC'!$A$1:$DD$1,0),FALSE),"")</f>
        <v/>
      </c>
      <c r="Z137" s="10" t="str">
        <f>_xlfn.IFNA(VLOOKUP($A137,'I-EmEC'!$A:$DD,MATCH(Z$1,'I-EmEC'!$A$1:$DD$1,0),FALSE),"")</f>
        <v/>
      </c>
      <c r="AA137" s="10" t="str">
        <f>_xlfn.IFNA(VLOOKUP($A137,'I-EmEC'!$A:$DD,MATCH(AA$1,'I-EmEC'!$A$1:$DD$1,0),FALSE),"")</f>
        <v/>
      </c>
      <c r="AB137" s="10">
        <f>_xlfn.IFNA(VLOOKUP($A137,'I-EmEC'!$A:$DD,MATCH(AB$1,'I-EmEC'!$A$1:$DD$1,0),FALSE),"")</f>
        <v>6.5</v>
      </c>
      <c r="AC137" s="10">
        <f>_xlfn.IFNA(VLOOKUP($A137,'I-EmEC'!$A:$DD,MATCH(AC$1,'I-EmEC'!$A$1:$DD$1,0),FALSE),"")</f>
        <v>6.01</v>
      </c>
      <c r="AD137" s="9" t="str">
        <f t="shared" si="107"/>
        <v/>
      </c>
      <c r="AE137" s="10" t="str">
        <f t="shared" si="108"/>
        <v/>
      </c>
      <c r="AF137" s="10">
        <f t="shared" si="109"/>
        <v>8.7981291628692873</v>
      </c>
      <c r="AG137" s="10">
        <f t="shared" si="110"/>
        <v>8.7981291628692873</v>
      </c>
      <c r="AH137" s="10">
        <f t="shared" si="111"/>
        <v>9.3030202870679659</v>
      </c>
      <c r="AI137" s="10">
        <f t="shared" si="112"/>
        <v>8.414509362853094</v>
      </c>
      <c r="AJ137" s="10">
        <f t="shared" si="113"/>
        <v>8.414509362853094</v>
      </c>
      <c r="AK137" s="10">
        <f t="shared" si="114"/>
        <v>8.96749018665259</v>
      </c>
      <c r="AL137" s="10" t="str">
        <f t="shared" si="115"/>
        <v/>
      </c>
      <c r="AM137" s="10" t="str">
        <f t="shared" si="116"/>
        <v/>
      </c>
      <c r="AN137" s="10" t="str">
        <f t="shared" si="117"/>
        <v/>
      </c>
      <c r="AO137" s="10" t="str">
        <f t="shared" si="118"/>
        <v/>
      </c>
      <c r="AP137" s="10">
        <f t="shared" si="119"/>
        <v>8.104123151891736</v>
      </c>
      <c r="AQ137" s="10">
        <f t="shared" si="120"/>
        <v>7.6950155675247336</v>
      </c>
      <c r="AR137" s="21" t="str">
        <f t="shared" si="121"/>
        <v/>
      </c>
      <c r="AS137" s="11">
        <f t="shared" si="122"/>
        <v>9.3030202870679659</v>
      </c>
      <c r="AT137" s="11" t="str">
        <f t="shared" si="123"/>
        <v/>
      </c>
      <c r="AU137" s="11">
        <f t="shared" si="124"/>
        <v>8.104123151891736</v>
      </c>
      <c r="AV137" s="12" t="str">
        <f t="shared" si="125"/>
        <v/>
      </c>
      <c r="AW137" s="11">
        <f t="shared" si="126"/>
        <v>8.7826312541942197</v>
      </c>
      <c r="AX137" s="11" t="str">
        <f t="shared" si="127"/>
        <v/>
      </c>
      <c r="AY137" s="11">
        <f t="shared" si="128"/>
        <v>7.8995693597082344</v>
      </c>
      <c r="AZ137" s="27" t="str">
        <f t="shared" si="129"/>
        <v/>
      </c>
      <c r="BA137" s="10" t="str">
        <f t="shared" si="130"/>
        <v/>
      </c>
      <c r="BB137" s="10">
        <f t="shared" si="131"/>
        <v>0.68601390402504703</v>
      </c>
      <c r="BC137" s="10">
        <f t="shared" si="132"/>
        <v>0.68601390402504703</v>
      </c>
      <c r="BD137" s="10">
        <f t="shared" si="133"/>
        <v>1</v>
      </c>
      <c r="BE137" s="10">
        <f t="shared" si="134"/>
        <v>0.44744507686068163</v>
      </c>
      <c r="BF137" s="10">
        <f t="shared" si="135"/>
        <v>0.44744507686068163</v>
      </c>
      <c r="BG137" s="10">
        <f t="shared" si="136"/>
        <v>0.79133761466155017</v>
      </c>
      <c r="BH137" s="10" t="str">
        <f t="shared" si="137"/>
        <v/>
      </c>
      <c r="BI137" s="10" t="str">
        <f t="shared" si="138"/>
        <v/>
      </c>
      <c r="BJ137" s="10" t="str">
        <f t="shared" si="139"/>
        <v/>
      </c>
      <c r="BK137" s="10" t="str">
        <f t="shared" si="140"/>
        <v/>
      </c>
      <c r="BL137" s="10">
        <f t="shared" si="141"/>
        <v>0.2544193928007954</v>
      </c>
      <c r="BM137" s="10">
        <f t="shared" si="142"/>
        <v>0</v>
      </c>
      <c r="BN137" s="21" t="str">
        <f t="shared" si="143"/>
        <v/>
      </c>
      <c r="BO137" s="11">
        <f t="shared" si="144"/>
        <v>1</v>
      </c>
      <c r="BP137" s="11" t="str">
        <f t="shared" si="145"/>
        <v/>
      </c>
      <c r="BQ137" s="11">
        <f t="shared" si="146"/>
        <v>0.2544193928007954</v>
      </c>
      <c r="BR137" s="12" t="str">
        <f t="shared" si="147"/>
        <v/>
      </c>
      <c r="BS137" s="11">
        <f t="shared" si="148"/>
        <v>0.67637592940550118</v>
      </c>
      <c r="BT137" s="11" t="str">
        <f t="shared" si="149"/>
        <v/>
      </c>
      <c r="BU137" s="11">
        <f t="shared" si="150"/>
        <v>0.1272096964003977</v>
      </c>
    </row>
    <row r="138" spans="1:73" x14ac:dyDescent="0.2">
      <c r="A138" s="84" t="s">
        <v>129</v>
      </c>
      <c r="B138" s="12">
        <f>_xlfn.IFNA(VLOOKUP($A138,'I-EmEC'!$A:$DD,MATCH(B$1,'I-EmEC'!$A$1:$DD$1,0),FALSE),"")</f>
        <v>28.308823529411764</v>
      </c>
      <c r="C138" s="11">
        <f>_xlfn.IFNA(VLOOKUP($A138,'I-EmEC'!$A:$DD,MATCH(C$1,'I-EmEC'!$A$1:$DD$1,0),FALSE),"")</f>
        <v>26.951672862453535</v>
      </c>
      <c r="D138" s="11">
        <f>_xlfn.IFNA(VLOOKUP($A138,'I-EmEC'!$A:$DD,MATCH(D$1,'I-EmEC'!$A$1:$DD$1,0),FALSE),"")</f>
        <v>51.063829787234042</v>
      </c>
      <c r="E138" s="11">
        <f>_xlfn.IFNA(VLOOKUP($A138,'I-EmEC'!$A:$DD,MATCH(E$1,'I-EmEC'!$A$1:$DD$1,0),FALSE),"")</f>
        <v>51.063829787234042</v>
      </c>
      <c r="F138" s="11">
        <f>_xlfn.IFNA(VLOOKUP($A138,'I-EmEC'!$A:$DD,MATCH(F$1,'I-EmEC'!$A$1:$DD$1,0),FALSE),"")</f>
        <v>41.889117043121139</v>
      </c>
      <c r="G138" s="11">
        <f>_xlfn.IFNA(VLOOKUP($A138,'I-EmEC'!$A:$DD,MATCH(G$1,'I-EmEC'!$A$1:$DD$1,0),FALSE),"")</f>
        <v>53.623188405797102</v>
      </c>
      <c r="H138" s="11">
        <f>_xlfn.IFNA(VLOOKUP($A138,'I-EmEC'!$A:$DD,MATCH(H$1,'I-EmEC'!$A$1:$DD$1,0),FALSE),"")</f>
        <v>53.623188405797102</v>
      </c>
      <c r="I138" s="11">
        <f>_xlfn.IFNA(VLOOKUP($A138,'I-EmEC'!$A:$DD,MATCH(I$1,'I-EmEC'!$A$1:$DD$1,0),FALSE),"")</f>
        <v>39.710144927536234</v>
      </c>
      <c r="J138" s="11">
        <f>_xlfn.IFNA(VLOOKUP($A138,'I-EmEC'!$A:$DD,MATCH(J$1,'I-EmEC'!$A$1:$DD$1,0),FALSE),"")</f>
        <v>53.182751540041068</v>
      </c>
      <c r="K138" s="11">
        <f>_xlfn.IFNA(VLOOKUP($A138,'I-EmEC'!$A:$DD,MATCH(K$1,'I-EmEC'!$A$1:$DD$1,0),FALSE),"")</f>
        <v>53.182751540041068</v>
      </c>
      <c r="L138" s="11">
        <f>_xlfn.IFNA(VLOOKUP($A138,'I-EmEC'!$A:$DD,MATCH(L$1,'I-EmEC'!$A$1:$DD$1,0),FALSE),"")</f>
        <v>54.157303370786515</v>
      </c>
      <c r="M138" s="11">
        <f>_xlfn.IFNA(VLOOKUP($A138,'I-EmEC'!$A:$DD,MATCH(M$1,'I-EmEC'!$A$1:$DD$1,0),FALSE),"")</f>
        <v>51.873767258382642</v>
      </c>
      <c r="N138" s="11">
        <f>_xlfn.IFNA(VLOOKUP($A138,'I-EmEC'!$A:$DD,MATCH(N$1,'I-EmEC'!$A$1:$DD$1,0),FALSE),"")</f>
        <v>43.428571428571431</v>
      </c>
      <c r="O138" s="11" t="str">
        <f>_xlfn.IFNA(VLOOKUP($A138,'I-EmEC'!$A:$DD,MATCH(O$1,'I-EmEC'!$A$1:$DD$1,0),FALSE),"")</f>
        <v/>
      </c>
      <c r="P138" s="9">
        <f>_xlfn.IFNA(VLOOKUP($A138,'I-EmEC'!$A:$DD,MATCH(P$1,'I-EmEC'!$A$1:$DD$1,0),FALSE),"")</f>
        <v>6.95</v>
      </c>
      <c r="Q138" s="10">
        <f>_xlfn.IFNA(VLOOKUP($A138,'I-EmEC'!$A:$DD,MATCH(Q$1,'I-EmEC'!$A$1:$DD$1,0),FALSE),"")</f>
        <v>6.86</v>
      </c>
      <c r="R138" s="10">
        <f>_xlfn.IFNA(VLOOKUP($A138,'I-EmEC'!$A:$DD,MATCH(R$1,'I-EmEC'!$A$1:$DD$1,0),FALSE),"")</f>
        <v>7.91</v>
      </c>
      <c r="S138" s="10">
        <f>_xlfn.IFNA(VLOOKUP($A138,'I-EmEC'!$A:$DD,MATCH(S$1,'I-EmEC'!$A$1:$DD$1,0),FALSE),"")</f>
        <v>7.91</v>
      </c>
      <c r="T138" s="10">
        <f>_xlfn.IFNA(VLOOKUP($A138,'I-EmEC'!$A:$DD,MATCH(T$1,'I-EmEC'!$A$1:$DD$1,0),FALSE),"")</f>
        <v>8.48</v>
      </c>
      <c r="U138" s="10">
        <f>_xlfn.IFNA(VLOOKUP($A138,'I-EmEC'!$A:$DD,MATCH(U$1,'I-EmEC'!$A$1:$DD$1,0),FALSE),"")</f>
        <v>8.14</v>
      </c>
      <c r="V138" s="10">
        <f>_xlfn.IFNA(VLOOKUP($A138,'I-EmEC'!$A:$DD,MATCH(V$1,'I-EmEC'!$A$1:$DD$1,0),FALSE),"")</f>
        <v>8.14</v>
      </c>
      <c r="W138" s="10">
        <f>_xlfn.IFNA(VLOOKUP($A138,'I-EmEC'!$A:$DD,MATCH(W$1,'I-EmEC'!$A$1:$DD$1,0),FALSE),"")</f>
        <v>8.69</v>
      </c>
      <c r="X138" s="10">
        <f>_xlfn.IFNA(VLOOKUP($A138,'I-EmEC'!$A:$DD,MATCH(X$1,'I-EmEC'!$A$1:$DD$1,0),FALSE),"")</f>
        <v>7.75</v>
      </c>
      <c r="Y138" s="10">
        <f>_xlfn.IFNA(VLOOKUP($A138,'I-EmEC'!$A:$DD,MATCH(Y$1,'I-EmEC'!$A$1:$DD$1,0),FALSE),"")</f>
        <v>7.75</v>
      </c>
      <c r="Z138" s="10">
        <f>_xlfn.IFNA(VLOOKUP($A138,'I-EmEC'!$A:$DD,MATCH(Z$1,'I-EmEC'!$A$1:$DD$1,0),FALSE),"")</f>
        <v>8.18</v>
      </c>
      <c r="AA138" s="10">
        <f>_xlfn.IFNA(VLOOKUP($A138,'I-EmEC'!$A:$DD,MATCH(AA$1,'I-EmEC'!$A$1:$DD$1,0),FALSE),"")</f>
        <v>7.46</v>
      </c>
      <c r="AB138" s="10">
        <f>_xlfn.IFNA(VLOOKUP($A138,'I-EmEC'!$A:$DD,MATCH(AB$1,'I-EmEC'!$A$1:$DD$1,0),FALSE),"")</f>
        <v>8.6199999999999992</v>
      </c>
      <c r="AC138" s="10" t="str">
        <f>_xlfn.IFNA(VLOOKUP($A138,'I-EmEC'!$A:$DD,MATCH(AC$1,'I-EmEC'!$A$1:$DD$1,0),FALSE),"")</f>
        <v/>
      </c>
      <c r="AD138" s="9">
        <f t="shared" si="107"/>
        <v>8.4019218211382842</v>
      </c>
      <c r="AE138" s="10">
        <f t="shared" si="108"/>
        <v>8.2905857265685867</v>
      </c>
      <c r="AF138" s="10">
        <f t="shared" si="109"/>
        <v>9.6181133837758903</v>
      </c>
      <c r="AG138" s="10">
        <f t="shared" si="110"/>
        <v>9.6181133837758903</v>
      </c>
      <c r="AH138" s="10">
        <f t="shared" si="111"/>
        <v>10.102101206211266</v>
      </c>
      <c r="AI138" s="10">
        <f t="shared" si="112"/>
        <v>9.8693526333297417</v>
      </c>
      <c r="AJ138" s="10">
        <f t="shared" si="113"/>
        <v>9.8693526333297417</v>
      </c>
      <c r="AK138" s="10">
        <f t="shared" si="114"/>
        <v>10.288901472083134</v>
      </c>
      <c r="AL138" s="10">
        <f t="shared" si="115"/>
        <v>9.4757708028666183</v>
      </c>
      <c r="AM138" s="10">
        <f t="shared" si="116"/>
        <v>9.4757708028666183</v>
      </c>
      <c r="AN138" s="10">
        <f t="shared" si="117"/>
        <v>9.913657031593937</v>
      </c>
      <c r="AO138" s="10">
        <f t="shared" si="118"/>
        <v>9.1749477891564215</v>
      </c>
      <c r="AP138" s="10">
        <f t="shared" si="119"/>
        <v>10.257775543594496</v>
      </c>
      <c r="AQ138" s="10" t="str">
        <f t="shared" si="120"/>
        <v/>
      </c>
      <c r="AR138" s="21">
        <f t="shared" si="121"/>
        <v>8.4019218211382842</v>
      </c>
      <c r="AS138" s="11">
        <f t="shared" si="122"/>
        <v>10.288901472083134</v>
      </c>
      <c r="AT138" s="11">
        <f t="shared" si="123"/>
        <v>9.913657031593937</v>
      </c>
      <c r="AU138" s="11">
        <f t="shared" si="124"/>
        <v>10.257775543594496</v>
      </c>
      <c r="AV138" s="12">
        <f t="shared" si="125"/>
        <v>8.4019218211382842</v>
      </c>
      <c r="AW138" s="11">
        <f t="shared" si="126"/>
        <v>9.8943224520842765</v>
      </c>
      <c r="AX138" s="11">
        <f t="shared" si="127"/>
        <v>9.5100366066208988</v>
      </c>
      <c r="AY138" s="11">
        <f t="shared" si="128"/>
        <v>10.257775543594496</v>
      </c>
      <c r="AZ138" s="27">
        <f t="shared" si="129"/>
        <v>5.5714966375861437E-2</v>
      </c>
      <c r="BA138" s="10">
        <f t="shared" si="130"/>
        <v>0</v>
      </c>
      <c r="BB138" s="10">
        <f t="shared" si="131"/>
        <v>0.66432327333010011</v>
      </c>
      <c r="BC138" s="10">
        <f t="shared" si="132"/>
        <v>0.66432327333010011</v>
      </c>
      <c r="BD138" s="10">
        <f t="shared" si="133"/>
        <v>0.90652114597447209</v>
      </c>
      <c r="BE138" s="10">
        <f t="shared" si="134"/>
        <v>0.79004877497706805</v>
      </c>
      <c r="BF138" s="10">
        <f t="shared" si="135"/>
        <v>0.79004877497706805</v>
      </c>
      <c r="BG138" s="10">
        <f t="shared" si="136"/>
        <v>1</v>
      </c>
      <c r="BH138" s="10">
        <f t="shared" si="137"/>
        <v>0.5930919970771974</v>
      </c>
      <c r="BI138" s="10">
        <f t="shared" si="138"/>
        <v>0.5930919970771974</v>
      </c>
      <c r="BJ138" s="10">
        <f t="shared" si="139"/>
        <v>0.81221964480264075</v>
      </c>
      <c r="BK138" s="10">
        <f t="shared" si="140"/>
        <v>0.44255371783607689</v>
      </c>
      <c r="BL138" s="10">
        <f t="shared" si="141"/>
        <v>0.98442391871329438</v>
      </c>
      <c r="BM138" s="10" t="str">
        <f t="shared" si="142"/>
        <v/>
      </c>
      <c r="BN138" s="21">
        <f t="shared" si="143"/>
        <v>5.5714966375861437E-2</v>
      </c>
      <c r="BO138" s="11">
        <f t="shared" si="144"/>
        <v>1</v>
      </c>
      <c r="BP138" s="11">
        <f t="shared" si="145"/>
        <v>0.81221964480264075</v>
      </c>
      <c r="BQ138" s="11">
        <f t="shared" si="146"/>
        <v>0.98442391871329438</v>
      </c>
      <c r="BR138" s="12">
        <f t="shared" si="147"/>
        <v>5.5714966375861437E-2</v>
      </c>
      <c r="BS138" s="11">
        <f t="shared" si="148"/>
        <v>0.80254420709813468</v>
      </c>
      <c r="BT138" s="11">
        <f t="shared" si="149"/>
        <v>0.61023933919827811</v>
      </c>
      <c r="BU138" s="11">
        <f t="shared" si="150"/>
        <v>0.98442391871329438</v>
      </c>
    </row>
    <row r="139" spans="1:73" x14ac:dyDescent="0.2">
      <c r="A139" s="84" t="s">
        <v>130</v>
      </c>
      <c r="B139" s="12">
        <f>_xlfn.IFNA(VLOOKUP($A139,'I-EmEC'!$A:$DD,MATCH(B$1,'I-EmEC'!$A$1:$DD$1,0),FALSE),"")</f>
        <v>64.154411764705884</v>
      </c>
      <c r="C139" s="11">
        <f>_xlfn.IFNA(VLOOKUP($A139,'I-EmEC'!$A:$DD,MATCH(C$1,'I-EmEC'!$A$1:$DD$1,0),FALSE),"")</f>
        <v>63.754646840148695</v>
      </c>
      <c r="D139" s="11">
        <f>_xlfn.IFNA(VLOOKUP($A139,'I-EmEC'!$A:$DD,MATCH(D$1,'I-EmEC'!$A$1:$DD$1,0),FALSE),"")</f>
        <v>43.713733075435201</v>
      </c>
      <c r="E139" s="11">
        <f>_xlfn.IFNA(VLOOKUP($A139,'I-EmEC'!$A:$DD,MATCH(E$1,'I-EmEC'!$A$1:$DD$1,0),FALSE),"")</f>
        <v>43.713733075435201</v>
      </c>
      <c r="F139" s="11">
        <f>_xlfn.IFNA(VLOOKUP($A139,'I-EmEC'!$A:$DD,MATCH(F$1,'I-EmEC'!$A$1:$DD$1,0),FALSE),"")</f>
        <v>28.131416837782339</v>
      </c>
      <c r="G139" s="11">
        <f>_xlfn.IFNA(VLOOKUP($A139,'I-EmEC'!$A:$DD,MATCH(G$1,'I-EmEC'!$A$1:$DD$1,0),FALSE),"")</f>
        <v>32.712215320910978</v>
      </c>
      <c r="H139" s="11">
        <f>_xlfn.IFNA(VLOOKUP($A139,'I-EmEC'!$A:$DD,MATCH(H$1,'I-EmEC'!$A$1:$DD$1,0),FALSE),"")</f>
        <v>32.712215320910978</v>
      </c>
      <c r="I139" s="11">
        <f>_xlfn.IFNA(VLOOKUP($A139,'I-EmEC'!$A:$DD,MATCH(I$1,'I-EmEC'!$A$1:$DD$1,0),FALSE),"")</f>
        <v>26.956521739130437</v>
      </c>
      <c r="J139" s="11">
        <f>_xlfn.IFNA(VLOOKUP($A139,'I-EmEC'!$A:$DD,MATCH(J$1,'I-EmEC'!$A$1:$DD$1,0),FALSE),"")</f>
        <v>50.92402464065708</v>
      </c>
      <c r="K139" s="11">
        <f>_xlfn.IFNA(VLOOKUP($A139,'I-EmEC'!$A:$DD,MATCH(K$1,'I-EmEC'!$A$1:$DD$1,0),FALSE),"")</f>
        <v>50.92402464065708</v>
      </c>
      <c r="L139" s="11">
        <f>_xlfn.IFNA(VLOOKUP($A139,'I-EmEC'!$A:$DD,MATCH(L$1,'I-EmEC'!$A$1:$DD$1,0),FALSE),"")</f>
        <v>67.19101123595506</v>
      </c>
      <c r="M139" s="11">
        <f>_xlfn.IFNA(VLOOKUP($A139,'I-EmEC'!$A:$DD,MATCH(M$1,'I-EmEC'!$A$1:$DD$1,0),FALSE),"")</f>
        <v>55.818540433925044</v>
      </c>
      <c r="N139" s="11">
        <f>_xlfn.IFNA(VLOOKUP($A139,'I-EmEC'!$A:$DD,MATCH(N$1,'I-EmEC'!$A$1:$DD$1,0),FALSE),"")</f>
        <v>27.428571428571427</v>
      </c>
      <c r="O139" s="11">
        <f>_xlfn.IFNA(VLOOKUP($A139,'I-EmEC'!$A:$DD,MATCH(O$1,'I-EmEC'!$A$1:$DD$1,0),FALSE),"")</f>
        <v>28.063241106719367</v>
      </c>
      <c r="P139" s="9">
        <f>_xlfn.IFNA(VLOOKUP($A139,'I-EmEC'!$A:$DD,MATCH(P$1,'I-EmEC'!$A$1:$DD$1,0),FALSE),"")</f>
        <v>6.59</v>
      </c>
      <c r="Q139" s="10">
        <f>_xlfn.IFNA(VLOOKUP($A139,'I-EmEC'!$A:$DD,MATCH(Q$1,'I-EmEC'!$A$1:$DD$1,0),FALSE),"")</f>
        <v>6.56</v>
      </c>
      <c r="R139" s="10">
        <f>_xlfn.IFNA(VLOOKUP($A139,'I-EmEC'!$A:$DD,MATCH(R$1,'I-EmEC'!$A$1:$DD$1,0),FALSE),"")</f>
        <v>7.64</v>
      </c>
      <c r="S139" s="10">
        <f>_xlfn.IFNA(VLOOKUP($A139,'I-EmEC'!$A:$DD,MATCH(S$1,'I-EmEC'!$A$1:$DD$1,0),FALSE),"")</f>
        <v>7.64</v>
      </c>
      <c r="T139" s="10">
        <f>_xlfn.IFNA(VLOOKUP($A139,'I-EmEC'!$A:$DD,MATCH(T$1,'I-EmEC'!$A$1:$DD$1,0),FALSE),"")</f>
        <v>7.97</v>
      </c>
      <c r="U139" s="10">
        <f>_xlfn.IFNA(VLOOKUP($A139,'I-EmEC'!$A:$DD,MATCH(U$1,'I-EmEC'!$A$1:$DD$1,0),FALSE),"")</f>
        <v>7.86</v>
      </c>
      <c r="V139" s="10">
        <f>_xlfn.IFNA(VLOOKUP($A139,'I-EmEC'!$A:$DD,MATCH(V$1,'I-EmEC'!$A$1:$DD$1,0),FALSE),"")</f>
        <v>7.86</v>
      </c>
      <c r="W139" s="10">
        <f>_xlfn.IFNA(VLOOKUP($A139,'I-EmEC'!$A:$DD,MATCH(W$1,'I-EmEC'!$A$1:$DD$1,0),FALSE),"")</f>
        <v>7.89</v>
      </c>
      <c r="X139" s="10">
        <f>_xlfn.IFNA(VLOOKUP($A139,'I-EmEC'!$A:$DD,MATCH(X$1,'I-EmEC'!$A$1:$DD$1,0),FALSE),"")</f>
        <v>7.36</v>
      </c>
      <c r="Y139" s="10">
        <f>_xlfn.IFNA(VLOOKUP($A139,'I-EmEC'!$A:$DD,MATCH(Y$1,'I-EmEC'!$A$1:$DD$1,0),FALSE),"")</f>
        <v>7.36</v>
      </c>
      <c r="Z139" s="10">
        <f>_xlfn.IFNA(VLOOKUP($A139,'I-EmEC'!$A:$DD,MATCH(Z$1,'I-EmEC'!$A$1:$DD$1,0),FALSE),"")</f>
        <v>7.36</v>
      </c>
      <c r="AA139" s="10">
        <f>_xlfn.IFNA(VLOOKUP($A139,'I-EmEC'!$A:$DD,MATCH(AA$1,'I-EmEC'!$A$1:$DD$1,0),FALSE),"")</f>
        <v>7.56</v>
      </c>
      <c r="AB139" s="10">
        <f>_xlfn.IFNA(VLOOKUP($A139,'I-EmEC'!$A:$DD,MATCH(AB$1,'I-EmEC'!$A$1:$DD$1,0),FALSE),"")</f>
        <v>7.93</v>
      </c>
      <c r="AC139" s="10">
        <f>_xlfn.IFNA(VLOOKUP($A139,'I-EmEC'!$A:$DD,MATCH(AC$1,'I-EmEC'!$A$1:$DD$1,0),FALSE),"")</f>
        <v>7.76</v>
      </c>
      <c r="AD139" s="9">
        <f t="shared" si="107"/>
        <v>8.3972265272610009</v>
      </c>
      <c r="AE139" s="10">
        <f t="shared" si="108"/>
        <v>8.3645118443763824</v>
      </c>
      <c r="AF139" s="10">
        <f t="shared" si="109"/>
        <v>9.2806178960534584</v>
      </c>
      <c r="AG139" s="10">
        <f t="shared" si="110"/>
        <v>9.2806178960534584</v>
      </c>
      <c r="AH139" s="10">
        <f t="shared" si="111"/>
        <v>9.4191916059417728</v>
      </c>
      <c r="AI139" s="10">
        <f t="shared" si="112"/>
        <v>9.3747099562029117</v>
      </c>
      <c r="AJ139" s="10">
        <f t="shared" si="113"/>
        <v>9.3747099562029117</v>
      </c>
      <c r="AK139" s="10">
        <f t="shared" si="114"/>
        <v>9.3206638534806601</v>
      </c>
      <c r="AL139" s="10">
        <f t="shared" si="115"/>
        <v>9.0669227196115827</v>
      </c>
      <c r="AM139" s="10">
        <f t="shared" si="116"/>
        <v>9.0669227196115827</v>
      </c>
      <c r="AN139" s="10">
        <f t="shared" si="117"/>
        <v>9.1873111773434992</v>
      </c>
      <c r="AO139" s="10">
        <f t="shared" si="118"/>
        <v>9.3067784761909547</v>
      </c>
      <c r="AP139" s="10">
        <f t="shared" si="119"/>
        <v>9.3682031886892929</v>
      </c>
      <c r="AQ139" s="10">
        <f t="shared" si="120"/>
        <v>9.2081378275432577</v>
      </c>
      <c r="AR139" s="21">
        <f t="shared" si="121"/>
        <v>8.3972265272610009</v>
      </c>
      <c r="AS139" s="11">
        <f t="shared" si="122"/>
        <v>9.4191916059417728</v>
      </c>
      <c r="AT139" s="11">
        <f t="shared" si="123"/>
        <v>9.3067784761909547</v>
      </c>
      <c r="AU139" s="11">
        <f t="shared" si="124"/>
        <v>9.3682031886892929</v>
      </c>
      <c r="AV139" s="12">
        <f t="shared" si="125"/>
        <v>8.3972265272610009</v>
      </c>
      <c r="AW139" s="11">
        <f t="shared" si="126"/>
        <v>9.3417518606558634</v>
      </c>
      <c r="AX139" s="11">
        <f t="shared" si="127"/>
        <v>9.1569837731894044</v>
      </c>
      <c r="AY139" s="11">
        <f t="shared" si="128"/>
        <v>9.2881705081162753</v>
      </c>
      <c r="AZ139" s="27">
        <f t="shared" si="129"/>
        <v>3.1018593583385282E-2</v>
      </c>
      <c r="BA139" s="10">
        <f t="shared" si="130"/>
        <v>0</v>
      </c>
      <c r="BB139" s="10">
        <f t="shared" si="131"/>
        <v>0.86861062955959378</v>
      </c>
      <c r="BC139" s="10">
        <f t="shared" si="132"/>
        <v>0.86861062955959378</v>
      </c>
      <c r="BD139" s="10">
        <f t="shared" si="133"/>
        <v>1</v>
      </c>
      <c r="BE139" s="10">
        <f t="shared" si="134"/>
        <v>0.95782449672416203</v>
      </c>
      <c r="BF139" s="10">
        <f t="shared" si="135"/>
        <v>0.95782449672416203</v>
      </c>
      <c r="BG139" s="10">
        <f t="shared" si="136"/>
        <v>0.90658040852621025</v>
      </c>
      <c r="BH139" s="10">
        <f t="shared" si="137"/>
        <v>0.66599445711621408</v>
      </c>
      <c r="BI139" s="10">
        <f t="shared" si="138"/>
        <v>0.66599445711621408</v>
      </c>
      <c r="BJ139" s="10">
        <f t="shared" si="139"/>
        <v>0.78014138788999887</v>
      </c>
      <c r="BK139" s="10">
        <f t="shared" si="140"/>
        <v>0.89341491716502563</v>
      </c>
      <c r="BL139" s="10">
        <f t="shared" si="141"/>
        <v>0.95165507188949827</v>
      </c>
      <c r="BM139" s="10">
        <f t="shared" si="142"/>
        <v>0.7998882825955983</v>
      </c>
      <c r="BN139" s="21">
        <f t="shared" si="143"/>
        <v>3.1018593583385282E-2</v>
      </c>
      <c r="BO139" s="11">
        <f t="shared" si="144"/>
        <v>1</v>
      </c>
      <c r="BP139" s="11">
        <f t="shared" si="145"/>
        <v>0.89341491716502563</v>
      </c>
      <c r="BQ139" s="11">
        <f t="shared" si="146"/>
        <v>0.95165507188949827</v>
      </c>
      <c r="BR139" s="12">
        <f t="shared" si="147"/>
        <v>3.1018593583385282E-2</v>
      </c>
      <c r="BS139" s="11">
        <f t="shared" si="148"/>
        <v>0.92657511018228689</v>
      </c>
      <c r="BT139" s="11">
        <f t="shared" si="149"/>
        <v>0.75138630482186319</v>
      </c>
      <c r="BU139" s="11">
        <f t="shared" si="150"/>
        <v>0.87577167724254834</v>
      </c>
    </row>
    <row r="140" spans="1:73" x14ac:dyDescent="0.2">
      <c r="A140" s="84" t="s">
        <v>131</v>
      </c>
      <c r="B140" s="12" t="str">
        <f>_xlfn.IFNA(VLOOKUP($A140,'I-EmEC'!$A:$DD,MATCH(B$1,'I-EmEC'!$A$1:$DD$1,0),FALSE),"")</f>
        <v/>
      </c>
      <c r="C140" s="11" t="str">
        <f>_xlfn.IFNA(VLOOKUP($A140,'I-EmEC'!$A:$DD,MATCH(C$1,'I-EmEC'!$A$1:$DD$1,0),FALSE),"")</f>
        <v/>
      </c>
      <c r="D140" s="11">
        <f>_xlfn.IFNA(VLOOKUP($A140,'I-EmEC'!$A:$DD,MATCH(D$1,'I-EmEC'!$A$1:$DD$1,0),FALSE),"")</f>
        <v>22.43713733075435</v>
      </c>
      <c r="E140" s="11">
        <f>_xlfn.IFNA(VLOOKUP($A140,'I-EmEC'!$A:$DD,MATCH(E$1,'I-EmEC'!$A$1:$DD$1,0),FALSE),"")</f>
        <v>22.43713733075435</v>
      </c>
      <c r="F140" s="11">
        <f>_xlfn.IFNA(VLOOKUP($A140,'I-EmEC'!$A:$DD,MATCH(F$1,'I-EmEC'!$A$1:$DD$1,0),FALSE),"")</f>
        <v>40.246406570841891</v>
      </c>
      <c r="G140" s="11" t="str">
        <f>_xlfn.IFNA(VLOOKUP($A140,'I-EmEC'!$A:$DD,MATCH(G$1,'I-EmEC'!$A$1:$DD$1,0),FALSE),"")</f>
        <v/>
      </c>
      <c r="H140" s="11" t="str">
        <f>_xlfn.IFNA(VLOOKUP($A140,'I-EmEC'!$A:$DD,MATCH(H$1,'I-EmEC'!$A$1:$DD$1,0),FALSE),"")</f>
        <v/>
      </c>
      <c r="I140" s="11" t="str">
        <f>_xlfn.IFNA(VLOOKUP($A140,'I-EmEC'!$A:$DD,MATCH(I$1,'I-EmEC'!$A$1:$DD$1,0),FALSE),"")</f>
        <v/>
      </c>
      <c r="J140" s="11" t="str">
        <f>_xlfn.IFNA(VLOOKUP($A140,'I-EmEC'!$A:$DD,MATCH(J$1,'I-EmEC'!$A$1:$DD$1,0),FALSE),"")</f>
        <v/>
      </c>
      <c r="K140" s="11" t="str">
        <f>_xlfn.IFNA(VLOOKUP($A140,'I-EmEC'!$A:$DD,MATCH(K$1,'I-EmEC'!$A$1:$DD$1,0),FALSE),"")</f>
        <v/>
      </c>
      <c r="L140" s="11" t="str">
        <f>_xlfn.IFNA(VLOOKUP($A140,'I-EmEC'!$A:$DD,MATCH(L$1,'I-EmEC'!$A$1:$DD$1,0),FALSE),"")</f>
        <v/>
      </c>
      <c r="M140" s="11" t="str">
        <f>_xlfn.IFNA(VLOOKUP($A140,'I-EmEC'!$A:$DD,MATCH(M$1,'I-EmEC'!$A$1:$DD$1,0),FALSE),"")</f>
        <v/>
      </c>
      <c r="N140" s="11" t="str">
        <f>_xlfn.IFNA(VLOOKUP($A140,'I-EmEC'!$A:$DD,MATCH(N$1,'I-EmEC'!$A$1:$DD$1,0),FALSE),"")</f>
        <v/>
      </c>
      <c r="O140" s="11">
        <f>_xlfn.IFNA(VLOOKUP($A140,'I-EmEC'!$A:$DD,MATCH(O$1,'I-EmEC'!$A$1:$DD$1,0),FALSE),"")</f>
        <v>30.039525691699605</v>
      </c>
      <c r="P140" s="9" t="str">
        <f>_xlfn.IFNA(VLOOKUP($A140,'I-EmEC'!$A:$DD,MATCH(P$1,'I-EmEC'!$A$1:$DD$1,0),FALSE),"")</f>
        <v/>
      </c>
      <c r="Q140" s="10" t="str">
        <f>_xlfn.IFNA(VLOOKUP($A140,'I-EmEC'!$A:$DD,MATCH(Q$1,'I-EmEC'!$A$1:$DD$1,0),FALSE),"")</f>
        <v/>
      </c>
      <c r="R140" s="10">
        <f>_xlfn.IFNA(VLOOKUP($A140,'I-EmEC'!$A:$DD,MATCH(R$1,'I-EmEC'!$A$1:$DD$1,0),FALSE),"")</f>
        <v>6.7</v>
      </c>
      <c r="S140" s="10">
        <f>_xlfn.IFNA(VLOOKUP($A140,'I-EmEC'!$A:$DD,MATCH(S$1,'I-EmEC'!$A$1:$DD$1,0),FALSE),"")</f>
        <v>6.7</v>
      </c>
      <c r="T140" s="10">
        <f>_xlfn.IFNA(VLOOKUP($A140,'I-EmEC'!$A:$DD,MATCH(T$1,'I-EmEC'!$A$1:$DD$1,0),FALSE),"")</f>
        <v>6.88</v>
      </c>
      <c r="U140" s="10" t="str">
        <f>_xlfn.IFNA(VLOOKUP($A140,'I-EmEC'!$A:$DD,MATCH(U$1,'I-EmEC'!$A$1:$DD$1,0),FALSE),"")</f>
        <v/>
      </c>
      <c r="V140" s="10" t="str">
        <f>_xlfn.IFNA(VLOOKUP($A140,'I-EmEC'!$A:$DD,MATCH(V$1,'I-EmEC'!$A$1:$DD$1,0),FALSE),"")</f>
        <v/>
      </c>
      <c r="W140" s="10" t="str">
        <f>_xlfn.IFNA(VLOOKUP($A140,'I-EmEC'!$A:$DD,MATCH(W$1,'I-EmEC'!$A$1:$DD$1,0),FALSE),"")</f>
        <v/>
      </c>
      <c r="X140" s="10" t="str">
        <f>_xlfn.IFNA(VLOOKUP($A140,'I-EmEC'!$A:$DD,MATCH(X$1,'I-EmEC'!$A$1:$DD$1,0),FALSE),"")</f>
        <v/>
      </c>
      <c r="Y140" s="10" t="str">
        <f>_xlfn.IFNA(VLOOKUP($A140,'I-EmEC'!$A:$DD,MATCH(Y$1,'I-EmEC'!$A$1:$DD$1,0),FALSE),"")</f>
        <v/>
      </c>
      <c r="Z140" s="10" t="str">
        <f>_xlfn.IFNA(VLOOKUP($A140,'I-EmEC'!$A:$DD,MATCH(Z$1,'I-EmEC'!$A$1:$DD$1,0),FALSE),"")</f>
        <v/>
      </c>
      <c r="AA140" s="10" t="str">
        <f>_xlfn.IFNA(VLOOKUP($A140,'I-EmEC'!$A:$DD,MATCH(AA$1,'I-EmEC'!$A$1:$DD$1,0),FALSE),"")</f>
        <v/>
      </c>
      <c r="AB140" s="10" t="str">
        <f>_xlfn.IFNA(VLOOKUP($A140,'I-EmEC'!$A:$DD,MATCH(AB$1,'I-EmEC'!$A$1:$DD$1,0),FALSE),"")</f>
        <v/>
      </c>
      <c r="AC140" s="10">
        <f>_xlfn.IFNA(VLOOKUP($A140,'I-EmEC'!$A:$DD,MATCH(AC$1,'I-EmEC'!$A$1:$DD$1,0),FALSE),"")</f>
        <v>5.55</v>
      </c>
      <c r="AD140" s="9" t="str">
        <f t="shared" si="107"/>
        <v/>
      </c>
      <c r="AE140" s="10" t="str">
        <f t="shared" si="108"/>
        <v/>
      </c>
      <c r="AF140" s="10">
        <f t="shared" si="109"/>
        <v>8.0509674461329759</v>
      </c>
      <c r="AG140" s="10">
        <f t="shared" si="110"/>
        <v>8.0509674461329759</v>
      </c>
      <c r="AH140" s="10">
        <f t="shared" si="111"/>
        <v>8.4847271101418418</v>
      </c>
      <c r="AI140" s="10" t="str">
        <f t="shared" si="112"/>
        <v/>
      </c>
      <c r="AJ140" s="10" t="str">
        <f t="shared" si="113"/>
        <v/>
      </c>
      <c r="AK140" s="10" t="str">
        <f t="shared" si="114"/>
        <v/>
      </c>
      <c r="AL140" s="10" t="str">
        <f t="shared" si="115"/>
        <v/>
      </c>
      <c r="AM140" s="10" t="str">
        <f t="shared" si="116"/>
        <v/>
      </c>
      <c r="AN140" s="10" t="str">
        <f t="shared" si="117"/>
        <v/>
      </c>
      <c r="AO140" s="10" t="str">
        <f t="shared" si="118"/>
        <v/>
      </c>
      <c r="AP140" s="10" t="str">
        <f t="shared" si="119"/>
        <v/>
      </c>
      <c r="AQ140" s="10">
        <f t="shared" si="120"/>
        <v>7.0276930711049737</v>
      </c>
      <c r="AR140" s="21" t="str">
        <f t="shared" si="121"/>
        <v/>
      </c>
      <c r="AS140" s="11">
        <f t="shared" si="122"/>
        <v>8.4847271101418418</v>
      </c>
      <c r="AT140" s="11" t="str">
        <f t="shared" si="123"/>
        <v/>
      </c>
      <c r="AU140" s="11">
        <f t="shared" si="124"/>
        <v>7.0276930711049737</v>
      </c>
      <c r="AV140" s="12" t="str">
        <f t="shared" si="125"/>
        <v/>
      </c>
      <c r="AW140" s="11">
        <f t="shared" si="126"/>
        <v>8.1955540008025967</v>
      </c>
      <c r="AX140" s="11" t="str">
        <f t="shared" si="127"/>
        <v/>
      </c>
      <c r="AY140" s="11">
        <f t="shared" si="128"/>
        <v>7.0276930711049737</v>
      </c>
      <c r="AZ140" s="27" t="str">
        <f t="shared" si="129"/>
        <v/>
      </c>
      <c r="BA140" s="10" t="str">
        <f t="shared" si="130"/>
        <v/>
      </c>
      <c r="BB140" s="10">
        <f t="shared" si="131"/>
        <v>0.70229956721149034</v>
      </c>
      <c r="BC140" s="10">
        <f t="shared" si="132"/>
        <v>0.70229956721149034</v>
      </c>
      <c r="BD140" s="10">
        <f t="shared" si="133"/>
        <v>1</v>
      </c>
      <c r="BE140" s="10" t="str">
        <f t="shared" si="134"/>
        <v/>
      </c>
      <c r="BF140" s="10" t="str">
        <f t="shared" si="135"/>
        <v/>
      </c>
      <c r="BG140" s="10" t="str">
        <f t="shared" si="136"/>
        <v/>
      </c>
      <c r="BH140" s="10" t="str">
        <f t="shared" si="137"/>
        <v/>
      </c>
      <c r="BI140" s="10" t="str">
        <f t="shared" si="138"/>
        <v/>
      </c>
      <c r="BJ140" s="10" t="str">
        <f t="shared" si="139"/>
        <v/>
      </c>
      <c r="BK140" s="10" t="str">
        <f t="shared" si="140"/>
        <v/>
      </c>
      <c r="BL140" s="10" t="str">
        <f t="shared" si="141"/>
        <v/>
      </c>
      <c r="BM140" s="10">
        <f t="shared" si="142"/>
        <v>0</v>
      </c>
      <c r="BN140" s="21" t="str">
        <f t="shared" si="143"/>
        <v/>
      </c>
      <c r="BO140" s="11">
        <f t="shared" si="144"/>
        <v>1</v>
      </c>
      <c r="BP140" s="11" t="str">
        <f t="shared" si="145"/>
        <v/>
      </c>
      <c r="BQ140" s="11">
        <f t="shared" si="146"/>
        <v>0</v>
      </c>
      <c r="BR140" s="12" t="str">
        <f t="shared" si="147"/>
        <v/>
      </c>
      <c r="BS140" s="11">
        <f t="shared" si="148"/>
        <v>0.80153304480766019</v>
      </c>
      <c r="BT140" s="11" t="str">
        <f t="shared" si="149"/>
        <v/>
      </c>
      <c r="BU140" s="11">
        <f t="shared" si="150"/>
        <v>0</v>
      </c>
    </row>
    <row r="141" spans="1:73" x14ac:dyDescent="0.2">
      <c r="A141" s="84" t="s">
        <v>181</v>
      </c>
      <c r="B141" s="12" t="str">
        <f>_xlfn.IFNA(VLOOKUP($A141,'I-EmEC'!$A:$DD,MATCH(B$1,'I-EmEC'!$A$1:$DD$1,0),FALSE),"")</f>
        <v/>
      </c>
      <c r="C141" s="11" t="str">
        <f>_xlfn.IFNA(VLOOKUP($A141,'I-EmEC'!$A:$DD,MATCH(C$1,'I-EmEC'!$A$1:$DD$1,0),FALSE),"")</f>
        <v/>
      </c>
      <c r="D141" s="11">
        <f>_xlfn.IFNA(VLOOKUP($A141,'I-EmEC'!$A:$DD,MATCH(D$1,'I-EmEC'!$A$1:$DD$1,0),FALSE),"")</f>
        <v>66.7311411992263</v>
      </c>
      <c r="E141" s="11">
        <f>_xlfn.IFNA(VLOOKUP($A141,'I-EmEC'!$A:$DD,MATCH(E$1,'I-EmEC'!$A$1:$DD$1,0),FALSE),"")</f>
        <v>66.7311411992263</v>
      </c>
      <c r="F141" s="11">
        <f>_xlfn.IFNA(VLOOKUP($A141,'I-EmEC'!$A:$DD,MATCH(F$1,'I-EmEC'!$A$1:$DD$1,0),FALSE),"")</f>
        <v>55.236139630390142</v>
      </c>
      <c r="G141" s="11">
        <f>_xlfn.IFNA(VLOOKUP($A141,'I-EmEC'!$A:$DD,MATCH(G$1,'I-EmEC'!$A$1:$DD$1,0),FALSE),"")</f>
        <v>53.209109730848866</v>
      </c>
      <c r="H141" s="11">
        <f>_xlfn.IFNA(VLOOKUP($A141,'I-EmEC'!$A:$DD,MATCH(H$1,'I-EmEC'!$A$1:$DD$1,0),FALSE),"")</f>
        <v>53.209109730848866</v>
      </c>
      <c r="I141" s="11">
        <f>_xlfn.IFNA(VLOOKUP($A141,'I-EmEC'!$A:$DD,MATCH(I$1,'I-EmEC'!$A$1:$DD$1,0),FALSE),"")</f>
        <v>36.231884057971016</v>
      </c>
      <c r="J141" s="11" t="str">
        <f>_xlfn.IFNA(VLOOKUP($A141,'I-EmEC'!$A:$DD,MATCH(J$1,'I-EmEC'!$A$1:$DD$1,0),FALSE),"")</f>
        <v/>
      </c>
      <c r="K141" s="11" t="str">
        <f>_xlfn.IFNA(VLOOKUP($A141,'I-EmEC'!$A:$DD,MATCH(K$1,'I-EmEC'!$A$1:$DD$1,0),FALSE),"")</f>
        <v/>
      </c>
      <c r="L141" s="11">
        <f>_xlfn.IFNA(VLOOKUP($A141,'I-EmEC'!$A:$DD,MATCH(L$1,'I-EmEC'!$A$1:$DD$1,0),FALSE),"")</f>
        <v>34.831460674157306</v>
      </c>
      <c r="M141" s="11">
        <f>_xlfn.IFNA(VLOOKUP($A141,'I-EmEC'!$A:$DD,MATCH(M$1,'I-EmEC'!$A$1:$DD$1,0),FALSE),"")</f>
        <v>27.810650887573964</v>
      </c>
      <c r="N141" s="11">
        <f>_xlfn.IFNA(VLOOKUP($A141,'I-EmEC'!$A:$DD,MATCH(N$1,'I-EmEC'!$A$1:$DD$1,0),FALSE),"")</f>
        <v>64.571428571428569</v>
      </c>
      <c r="O141" s="11">
        <f>_xlfn.IFNA(VLOOKUP($A141,'I-EmEC'!$A:$DD,MATCH(O$1,'I-EmEC'!$A$1:$DD$1,0),FALSE),"")</f>
        <v>19.565217391304348</v>
      </c>
      <c r="P141" s="9" t="str">
        <f>_xlfn.IFNA(VLOOKUP($A141,'I-EmEC'!$A:$DD,MATCH(P$1,'I-EmEC'!$A$1:$DD$1,0),FALSE),"")</f>
        <v/>
      </c>
      <c r="Q141" s="10" t="str">
        <f>_xlfn.IFNA(VLOOKUP($A141,'I-EmEC'!$A:$DD,MATCH(Q$1,'I-EmEC'!$A$1:$DD$1,0),FALSE),"")</f>
        <v/>
      </c>
      <c r="R141" s="10">
        <f>_xlfn.IFNA(VLOOKUP($A141,'I-EmEC'!$A:$DD,MATCH(R$1,'I-EmEC'!$A$1:$DD$1,0),FALSE),"")</f>
        <v>9.08</v>
      </c>
      <c r="S141" s="10">
        <f>_xlfn.IFNA(VLOOKUP($A141,'I-EmEC'!$A:$DD,MATCH(S$1,'I-EmEC'!$A$1:$DD$1,0),FALSE),"")</f>
        <v>9.08</v>
      </c>
      <c r="T141" s="10">
        <f>_xlfn.IFNA(VLOOKUP($A141,'I-EmEC'!$A:$DD,MATCH(T$1,'I-EmEC'!$A$1:$DD$1,0),FALSE),"")</f>
        <v>9.5</v>
      </c>
      <c r="U141" s="10">
        <f>_xlfn.IFNA(VLOOKUP($A141,'I-EmEC'!$A:$DD,MATCH(U$1,'I-EmEC'!$A$1:$DD$1,0),FALSE),"")</f>
        <v>8.44</v>
      </c>
      <c r="V141" s="10">
        <f>_xlfn.IFNA(VLOOKUP($A141,'I-EmEC'!$A:$DD,MATCH(V$1,'I-EmEC'!$A$1:$DD$1,0),FALSE),"")</f>
        <v>8.44</v>
      </c>
      <c r="W141" s="10">
        <f>_xlfn.IFNA(VLOOKUP($A141,'I-EmEC'!$A:$DD,MATCH(W$1,'I-EmEC'!$A$1:$DD$1,0),FALSE),"")</f>
        <v>8.0399999999999991</v>
      </c>
      <c r="X141" s="10" t="str">
        <f>_xlfn.IFNA(VLOOKUP($A141,'I-EmEC'!$A:$DD,MATCH(X$1,'I-EmEC'!$A$1:$DD$1,0),FALSE),"")</f>
        <v/>
      </c>
      <c r="Y141" s="10" t="str">
        <f>_xlfn.IFNA(VLOOKUP($A141,'I-EmEC'!$A:$DD,MATCH(Y$1,'I-EmEC'!$A$1:$DD$1,0),FALSE),"")</f>
        <v/>
      </c>
      <c r="Z141" s="10">
        <f>_xlfn.IFNA(VLOOKUP($A141,'I-EmEC'!$A:$DD,MATCH(Z$1,'I-EmEC'!$A$1:$DD$1,0),FALSE),"")</f>
        <v>8.27</v>
      </c>
      <c r="AA141" s="10">
        <f>_xlfn.IFNA(VLOOKUP($A141,'I-EmEC'!$A:$DD,MATCH(AA$1,'I-EmEC'!$A$1:$DD$1,0),FALSE),"")</f>
        <v>8.07</v>
      </c>
      <c r="AB141" s="10">
        <f>_xlfn.IFNA(VLOOKUP($A141,'I-EmEC'!$A:$DD,MATCH(AB$1,'I-EmEC'!$A$1:$DD$1,0),FALSE),"")</f>
        <v>8.65</v>
      </c>
      <c r="AC141" s="10">
        <f>_xlfn.IFNA(VLOOKUP($A141,'I-EmEC'!$A:$DD,MATCH(AC$1,'I-EmEC'!$A$1:$DD$1,0),FALSE),"")</f>
        <v>7.74</v>
      </c>
      <c r="AD141" s="9" t="str">
        <f t="shared" si="107"/>
        <v/>
      </c>
      <c r="AE141" s="10" t="str">
        <f t="shared" si="108"/>
        <v/>
      </c>
      <c r="AF141" s="10">
        <f t="shared" si="109"/>
        <v>10.904328551979333</v>
      </c>
      <c r="AG141" s="10">
        <f t="shared" si="110"/>
        <v>10.904328551979333</v>
      </c>
      <c r="AH141" s="10">
        <f t="shared" si="111"/>
        <v>11.242223318787774</v>
      </c>
      <c r="AI141" s="10">
        <f t="shared" si="112"/>
        <v>10.165985992579783</v>
      </c>
      <c r="AJ141" s="10">
        <f t="shared" si="113"/>
        <v>10.165985992579783</v>
      </c>
      <c r="AK141" s="10">
        <f t="shared" si="114"/>
        <v>9.5990909179347828</v>
      </c>
      <c r="AL141" s="10" t="str">
        <f t="shared" si="115"/>
        <v/>
      </c>
      <c r="AM141" s="10" t="str">
        <f t="shared" si="116"/>
        <v/>
      </c>
      <c r="AN141" s="10">
        <f t="shared" si="117"/>
        <v>9.8119716871893594</v>
      </c>
      <c r="AO141" s="10">
        <f t="shared" si="118"/>
        <v>9.5142111533220444</v>
      </c>
      <c r="AP141" s="10">
        <f t="shared" si="119"/>
        <v>10.460040394797126</v>
      </c>
      <c r="AQ141" s="10">
        <f t="shared" si="120"/>
        <v>9.0314846777577511</v>
      </c>
      <c r="AR141" s="21" t="str">
        <f t="shared" si="121"/>
        <v/>
      </c>
      <c r="AS141" s="11">
        <f t="shared" si="122"/>
        <v>11.242223318787774</v>
      </c>
      <c r="AT141" s="11">
        <f t="shared" si="123"/>
        <v>9.8119716871893594</v>
      </c>
      <c r="AU141" s="11">
        <f t="shared" si="124"/>
        <v>10.460040394797126</v>
      </c>
      <c r="AV141" s="12" t="str">
        <f t="shared" si="125"/>
        <v/>
      </c>
      <c r="AW141" s="11">
        <f t="shared" si="126"/>
        <v>10.496990554306798</v>
      </c>
      <c r="AX141" s="11">
        <f t="shared" si="127"/>
        <v>9.6630914202557019</v>
      </c>
      <c r="AY141" s="11">
        <f t="shared" si="128"/>
        <v>9.7457625362774394</v>
      </c>
      <c r="AZ141" s="27" t="str">
        <f t="shared" si="129"/>
        <v/>
      </c>
      <c r="BA141" s="10" t="str">
        <f t="shared" si="130"/>
        <v/>
      </c>
      <c r="BB141" s="10">
        <f t="shared" si="131"/>
        <v>0.84715752439600467</v>
      </c>
      <c r="BC141" s="10">
        <f t="shared" si="132"/>
        <v>0.84715752439600467</v>
      </c>
      <c r="BD141" s="10">
        <f t="shared" si="133"/>
        <v>1</v>
      </c>
      <c r="BE141" s="10">
        <f t="shared" si="134"/>
        <v>0.51317749360614029</v>
      </c>
      <c r="BF141" s="10">
        <f t="shared" si="135"/>
        <v>0.51317749360614029</v>
      </c>
      <c r="BG141" s="10">
        <f t="shared" si="136"/>
        <v>0.25674959022409527</v>
      </c>
      <c r="BH141" s="10" t="str">
        <f t="shared" si="137"/>
        <v/>
      </c>
      <c r="BI141" s="10" t="str">
        <f t="shared" si="138"/>
        <v/>
      </c>
      <c r="BJ141" s="10">
        <f t="shared" si="139"/>
        <v>0.35304354614617195</v>
      </c>
      <c r="BK141" s="10">
        <f t="shared" si="140"/>
        <v>0.21835528931605516</v>
      </c>
      <c r="BL141" s="10">
        <f t="shared" si="141"/>
        <v>0.64618932809433549</v>
      </c>
      <c r="BM141" s="10">
        <f t="shared" si="142"/>
        <v>0</v>
      </c>
      <c r="BN141" s="21" t="str">
        <f t="shared" si="143"/>
        <v/>
      </c>
      <c r="BO141" s="11">
        <f t="shared" si="144"/>
        <v>1</v>
      </c>
      <c r="BP141" s="11">
        <f t="shared" si="145"/>
        <v>0.35304354614617195</v>
      </c>
      <c r="BQ141" s="11">
        <f t="shared" si="146"/>
        <v>0.64618932809433549</v>
      </c>
      <c r="BR141" s="12" t="str">
        <f t="shared" si="147"/>
        <v/>
      </c>
      <c r="BS141" s="11">
        <f t="shared" si="148"/>
        <v>0.66290327103806412</v>
      </c>
      <c r="BT141" s="11">
        <f t="shared" si="149"/>
        <v>0.28569941773111357</v>
      </c>
      <c r="BU141" s="11">
        <f t="shared" si="150"/>
        <v>0.32309466404716775</v>
      </c>
    </row>
    <row r="142" spans="1:73" x14ac:dyDescent="0.2">
      <c r="A142" s="84" t="s">
        <v>182</v>
      </c>
      <c r="B142" s="12" t="str">
        <f>_xlfn.IFNA(VLOOKUP($A142,'I-EmEC'!$A:$DD,MATCH(B$1,'I-EmEC'!$A$1:$DD$1,0),FALSE),"")</f>
        <v/>
      </c>
      <c r="C142" s="11" t="str">
        <f>_xlfn.IFNA(VLOOKUP($A142,'I-EmEC'!$A:$DD,MATCH(C$1,'I-EmEC'!$A$1:$DD$1,0),FALSE),"")</f>
        <v/>
      </c>
      <c r="D142" s="11">
        <f>_xlfn.IFNA(VLOOKUP($A142,'I-EmEC'!$A:$DD,MATCH(D$1,'I-EmEC'!$A$1:$DD$1,0),FALSE),"")</f>
        <v>55.512572533849124</v>
      </c>
      <c r="E142" s="11">
        <f>_xlfn.IFNA(VLOOKUP($A142,'I-EmEC'!$A:$DD,MATCH(E$1,'I-EmEC'!$A$1:$DD$1,0),FALSE),"")</f>
        <v>55.512572533849124</v>
      </c>
      <c r="F142" s="11">
        <f>_xlfn.IFNA(VLOOKUP($A142,'I-EmEC'!$A:$DD,MATCH(F$1,'I-EmEC'!$A$1:$DD$1,0),FALSE),"")</f>
        <v>73.511293634496909</v>
      </c>
      <c r="G142" s="11">
        <f>_xlfn.IFNA(VLOOKUP($A142,'I-EmEC'!$A:$DD,MATCH(G$1,'I-EmEC'!$A$1:$DD$1,0),FALSE),"")</f>
        <v>39.958592132505181</v>
      </c>
      <c r="H142" s="11">
        <f>_xlfn.IFNA(VLOOKUP($A142,'I-EmEC'!$A:$DD,MATCH(H$1,'I-EmEC'!$A$1:$DD$1,0),FALSE),"")</f>
        <v>39.958592132505181</v>
      </c>
      <c r="I142" s="11">
        <f>_xlfn.IFNA(VLOOKUP($A142,'I-EmEC'!$A:$DD,MATCH(I$1,'I-EmEC'!$A$1:$DD$1,0),FALSE),"")</f>
        <v>29.275362318840578</v>
      </c>
      <c r="J142" s="11" t="str">
        <f>_xlfn.IFNA(VLOOKUP($A142,'I-EmEC'!$A:$DD,MATCH(J$1,'I-EmEC'!$A$1:$DD$1,0),FALSE),"")</f>
        <v/>
      </c>
      <c r="K142" s="11" t="str">
        <f>_xlfn.IFNA(VLOOKUP($A142,'I-EmEC'!$A:$DD,MATCH(K$1,'I-EmEC'!$A$1:$DD$1,0),FALSE),"")</f>
        <v/>
      </c>
      <c r="L142" s="11">
        <f>_xlfn.IFNA(VLOOKUP($A142,'I-EmEC'!$A:$DD,MATCH(L$1,'I-EmEC'!$A$1:$DD$1,0),FALSE),"")</f>
        <v>51.235955056179776</v>
      </c>
      <c r="M142" s="11">
        <f>_xlfn.IFNA(VLOOKUP($A142,'I-EmEC'!$A:$DD,MATCH(M$1,'I-EmEC'!$A$1:$DD$1,0),FALSE),"")</f>
        <v>18.737672583826431</v>
      </c>
      <c r="N142" s="11" t="str">
        <f>_xlfn.IFNA(VLOOKUP($A142,'I-EmEC'!$A:$DD,MATCH(N$1,'I-EmEC'!$A$1:$DD$1,0),FALSE),"")</f>
        <v/>
      </c>
      <c r="O142" s="11" t="str">
        <f>_xlfn.IFNA(VLOOKUP($A142,'I-EmEC'!$A:$DD,MATCH(O$1,'I-EmEC'!$A$1:$DD$1,0),FALSE),"")</f>
        <v/>
      </c>
      <c r="P142" s="9" t="str">
        <f>_xlfn.IFNA(VLOOKUP($A142,'I-EmEC'!$A:$DD,MATCH(P$1,'I-EmEC'!$A$1:$DD$1,0),FALSE),"")</f>
        <v/>
      </c>
      <c r="Q142" s="10" t="str">
        <f>_xlfn.IFNA(VLOOKUP($A142,'I-EmEC'!$A:$DD,MATCH(Q$1,'I-EmEC'!$A$1:$DD$1,0),FALSE),"")</f>
        <v/>
      </c>
      <c r="R142" s="10">
        <f>_xlfn.IFNA(VLOOKUP($A142,'I-EmEC'!$A:$DD,MATCH(R$1,'I-EmEC'!$A$1:$DD$1,0),FALSE),"")</f>
        <v>8.59</v>
      </c>
      <c r="S142" s="10">
        <f>_xlfn.IFNA(VLOOKUP($A142,'I-EmEC'!$A:$DD,MATCH(S$1,'I-EmEC'!$A$1:$DD$1,0),FALSE),"")</f>
        <v>8.59</v>
      </c>
      <c r="T142" s="10">
        <f>_xlfn.IFNA(VLOOKUP($A142,'I-EmEC'!$A:$DD,MATCH(T$1,'I-EmEC'!$A$1:$DD$1,0),FALSE),"")</f>
        <v>9.24</v>
      </c>
      <c r="U142" s="10">
        <f>_xlfn.IFNA(VLOOKUP($A142,'I-EmEC'!$A:$DD,MATCH(U$1,'I-EmEC'!$A$1:$DD$1,0),FALSE),"")</f>
        <v>8.42</v>
      </c>
      <c r="V142" s="10">
        <f>_xlfn.IFNA(VLOOKUP($A142,'I-EmEC'!$A:$DD,MATCH(V$1,'I-EmEC'!$A$1:$DD$1,0),FALSE),"")</f>
        <v>8.42</v>
      </c>
      <c r="W142" s="10">
        <f>_xlfn.IFNA(VLOOKUP($A142,'I-EmEC'!$A:$DD,MATCH(W$1,'I-EmEC'!$A$1:$DD$1,0),FALSE),"")</f>
        <v>8.2799999999999994</v>
      </c>
      <c r="X142" s="10" t="str">
        <f>_xlfn.IFNA(VLOOKUP($A142,'I-EmEC'!$A:$DD,MATCH(X$1,'I-EmEC'!$A$1:$DD$1,0),FALSE),"")</f>
        <v/>
      </c>
      <c r="Y142" s="10" t="str">
        <f>_xlfn.IFNA(VLOOKUP($A142,'I-EmEC'!$A:$DD,MATCH(Y$1,'I-EmEC'!$A$1:$DD$1,0),FALSE),"")</f>
        <v/>
      </c>
      <c r="Z142" s="10">
        <f>_xlfn.IFNA(VLOOKUP($A142,'I-EmEC'!$A:$DD,MATCH(Z$1,'I-EmEC'!$A$1:$DD$1,0),FALSE),"")</f>
        <v>8.65</v>
      </c>
      <c r="AA142" s="10">
        <f>_xlfn.IFNA(VLOOKUP($A142,'I-EmEC'!$A:$DD,MATCH(AA$1,'I-EmEC'!$A$1:$DD$1,0),FALSE),"")</f>
        <v>8.02</v>
      </c>
      <c r="AB142" s="10" t="str">
        <f>_xlfn.IFNA(VLOOKUP($A142,'I-EmEC'!$A:$DD,MATCH(AB$1,'I-EmEC'!$A$1:$DD$1,0),FALSE),"")</f>
        <v/>
      </c>
      <c r="AC142" s="10" t="str">
        <f>_xlfn.IFNA(VLOOKUP($A142,'I-EmEC'!$A:$DD,MATCH(AC$1,'I-EmEC'!$A$1:$DD$1,0),FALSE),"")</f>
        <v/>
      </c>
      <c r="AD142" s="9" t="str">
        <f t="shared" si="107"/>
        <v/>
      </c>
      <c r="AE142" s="10" t="str">
        <f t="shared" si="108"/>
        <v/>
      </c>
      <c r="AF142" s="10">
        <f t="shared" si="109"/>
        <v>10.334391353640051</v>
      </c>
      <c r="AG142" s="10">
        <f t="shared" si="110"/>
        <v>10.334391353640051</v>
      </c>
      <c r="AH142" s="10">
        <f t="shared" si="111"/>
        <v>11.106354065429242</v>
      </c>
      <c r="AI142" s="10">
        <f t="shared" si="112"/>
        <v>10.021610178256262</v>
      </c>
      <c r="AJ142" s="10">
        <f t="shared" si="113"/>
        <v>10.021610178256262</v>
      </c>
      <c r="AK142" s="10">
        <f t="shared" si="114"/>
        <v>9.746502278709368</v>
      </c>
      <c r="AL142" s="10" t="str">
        <f t="shared" si="115"/>
        <v/>
      </c>
      <c r="AM142" s="10" t="str">
        <f t="shared" si="116"/>
        <v/>
      </c>
      <c r="AN142" s="10">
        <f t="shared" si="117"/>
        <v>10.359574836019524</v>
      </c>
      <c r="AO142" s="10">
        <f t="shared" si="118"/>
        <v>9.2927156459555125</v>
      </c>
      <c r="AP142" s="10" t="str">
        <f t="shared" si="119"/>
        <v/>
      </c>
      <c r="AQ142" s="10" t="str">
        <f t="shared" si="120"/>
        <v/>
      </c>
      <c r="AR142" s="21" t="str">
        <f t="shared" si="121"/>
        <v/>
      </c>
      <c r="AS142" s="11">
        <f t="shared" si="122"/>
        <v>11.106354065429242</v>
      </c>
      <c r="AT142" s="11">
        <f t="shared" si="123"/>
        <v>10.359574836019524</v>
      </c>
      <c r="AU142" s="11" t="str">
        <f t="shared" si="124"/>
        <v/>
      </c>
      <c r="AV142" s="12" t="str">
        <f t="shared" si="125"/>
        <v/>
      </c>
      <c r="AW142" s="11">
        <f t="shared" si="126"/>
        <v>10.260809901321872</v>
      </c>
      <c r="AX142" s="11">
        <f t="shared" si="127"/>
        <v>9.8261452409875183</v>
      </c>
      <c r="AY142" s="11" t="str">
        <f t="shared" si="128"/>
        <v/>
      </c>
      <c r="AZ142" s="27" t="str">
        <f t="shared" si="129"/>
        <v/>
      </c>
      <c r="BA142" s="10" t="str">
        <f t="shared" si="130"/>
        <v/>
      </c>
      <c r="BB142" s="10">
        <f t="shared" si="131"/>
        <v>0.57435688200010959</v>
      </c>
      <c r="BC142" s="10">
        <f t="shared" si="132"/>
        <v>0.57435688200010959</v>
      </c>
      <c r="BD142" s="10">
        <f t="shared" si="133"/>
        <v>1</v>
      </c>
      <c r="BE142" s="10">
        <f t="shared" si="134"/>
        <v>0.40189627903463565</v>
      </c>
      <c r="BF142" s="10">
        <f t="shared" si="135"/>
        <v>0.40189627903463565</v>
      </c>
      <c r="BG142" s="10">
        <f t="shared" si="136"/>
        <v>0.25020788481396006</v>
      </c>
      <c r="BH142" s="10" t="str">
        <f t="shared" si="137"/>
        <v/>
      </c>
      <c r="BI142" s="10" t="str">
        <f t="shared" si="138"/>
        <v/>
      </c>
      <c r="BJ142" s="10">
        <f t="shared" si="139"/>
        <v>0.58824249564231568</v>
      </c>
      <c r="BK142" s="10">
        <f t="shared" si="140"/>
        <v>0</v>
      </c>
      <c r="BL142" s="10" t="str">
        <f t="shared" si="141"/>
        <v/>
      </c>
      <c r="BM142" s="10" t="str">
        <f t="shared" si="142"/>
        <v/>
      </c>
      <c r="BN142" s="21" t="str">
        <f t="shared" si="143"/>
        <v/>
      </c>
      <c r="BO142" s="11">
        <f t="shared" si="144"/>
        <v>1</v>
      </c>
      <c r="BP142" s="11">
        <f t="shared" si="145"/>
        <v>0.58824249564231568</v>
      </c>
      <c r="BQ142" s="11" t="str">
        <f t="shared" si="146"/>
        <v/>
      </c>
      <c r="BR142" s="12" t="str">
        <f t="shared" si="147"/>
        <v/>
      </c>
      <c r="BS142" s="11">
        <f t="shared" si="148"/>
        <v>0.53378570114724178</v>
      </c>
      <c r="BT142" s="11">
        <f t="shared" si="149"/>
        <v>0.29412124782115784</v>
      </c>
      <c r="BU142" s="11" t="str">
        <f t="shared" si="150"/>
        <v/>
      </c>
    </row>
    <row r="143" spans="1:73" x14ac:dyDescent="0.2">
      <c r="A143" s="84" t="s">
        <v>183</v>
      </c>
      <c r="B143" s="12" t="str">
        <f>_xlfn.IFNA(VLOOKUP($A143,'I-EmEC'!$A:$DD,MATCH(B$1,'I-EmEC'!$A$1:$DD$1,0),FALSE),"")</f>
        <v/>
      </c>
      <c r="C143" s="11" t="str">
        <f>_xlfn.IFNA(VLOOKUP($A143,'I-EmEC'!$A:$DD,MATCH(C$1,'I-EmEC'!$A$1:$DD$1,0),FALSE),"")</f>
        <v/>
      </c>
      <c r="D143" s="11">
        <f>_xlfn.IFNA(VLOOKUP($A143,'I-EmEC'!$A:$DD,MATCH(D$1,'I-EmEC'!$A$1:$DD$1,0),FALSE),"")</f>
        <v>64.410058027079288</v>
      </c>
      <c r="E143" s="11">
        <f>_xlfn.IFNA(VLOOKUP($A143,'I-EmEC'!$A:$DD,MATCH(E$1,'I-EmEC'!$A$1:$DD$1,0),FALSE),"")</f>
        <v>64.410058027079288</v>
      </c>
      <c r="F143" s="11">
        <f>_xlfn.IFNA(VLOOKUP($A143,'I-EmEC'!$A:$DD,MATCH(F$1,'I-EmEC'!$A$1:$DD$1,0),FALSE),"")</f>
        <v>70.841889117043124</v>
      </c>
      <c r="G143" s="11">
        <f>_xlfn.IFNA(VLOOKUP($A143,'I-EmEC'!$A:$DD,MATCH(G$1,'I-EmEC'!$A$1:$DD$1,0),FALSE),"")</f>
        <v>37.267080745341616</v>
      </c>
      <c r="H143" s="11">
        <f>_xlfn.IFNA(VLOOKUP($A143,'I-EmEC'!$A:$DD,MATCH(H$1,'I-EmEC'!$A$1:$DD$1,0),FALSE),"")</f>
        <v>37.267080745341616</v>
      </c>
      <c r="I143" s="11">
        <f>_xlfn.IFNA(VLOOKUP($A143,'I-EmEC'!$A:$DD,MATCH(I$1,'I-EmEC'!$A$1:$DD$1,0),FALSE),"")</f>
        <v>35.652173913043477</v>
      </c>
      <c r="J143" s="11" t="str">
        <f>_xlfn.IFNA(VLOOKUP($A143,'I-EmEC'!$A:$DD,MATCH(J$1,'I-EmEC'!$A$1:$DD$1,0),FALSE),"")</f>
        <v/>
      </c>
      <c r="K143" s="11" t="str">
        <f>_xlfn.IFNA(VLOOKUP($A143,'I-EmEC'!$A:$DD,MATCH(K$1,'I-EmEC'!$A$1:$DD$1,0),FALSE),"")</f>
        <v/>
      </c>
      <c r="L143" s="11">
        <f>_xlfn.IFNA(VLOOKUP($A143,'I-EmEC'!$A:$DD,MATCH(L$1,'I-EmEC'!$A$1:$DD$1,0),FALSE),"")</f>
        <v>33.932584269662918</v>
      </c>
      <c r="M143" s="11">
        <f>_xlfn.IFNA(VLOOKUP($A143,'I-EmEC'!$A:$DD,MATCH(M$1,'I-EmEC'!$A$1:$DD$1,0),FALSE),"")</f>
        <v>17.751479289940828</v>
      </c>
      <c r="N143" s="11">
        <f>_xlfn.IFNA(VLOOKUP($A143,'I-EmEC'!$A:$DD,MATCH(N$1,'I-EmEC'!$A$1:$DD$1,0),FALSE),"")</f>
        <v>13.714285714285714</v>
      </c>
      <c r="O143" s="11" t="str">
        <f>_xlfn.IFNA(VLOOKUP($A143,'I-EmEC'!$A:$DD,MATCH(O$1,'I-EmEC'!$A$1:$DD$1,0),FALSE),"")</f>
        <v/>
      </c>
      <c r="P143" s="9" t="str">
        <f>_xlfn.IFNA(VLOOKUP($A143,'I-EmEC'!$A:$DD,MATCH(P$1,'I-EmEC'!$A$1:$DD$1,0),FALSE),"")</f>
        <v/>
      </c>
      <c r="Q143" s="10" t="str">
        <f>_xlfn.IFNA(VLOOKUP($A143,'I-EmEC'!$A:$DD,MATCH(Q$1,'I-EmEC'!$A$1:$DD$1,0),FALSE),"")</f>
        <v/>
      </c>
      <c r="R143" s="10">
        <f>_xlfn.IFNA(VLOOKUP($A143,'I-EmEC'!$A:$DD,MATCH(R$1,'I-EmEC'!$A$1:$DD$1,0),FALSE),"")</f>
        <v>8.36</v>
      </c>
      <c r="S143" s="10">
        <f>_xlfn.IFNA(VLOOKUP($A143,'I-EmEC'!$A:$DD,MATCH(S$1,'I-EmEC'!$A$1:$DD$1,0),FALSE),"")</f>
        <v>8.36</v>
      </c>
      <c r="T143" s="10">
        <f>_xlfn.IFNA(VLOOKUP($A143,'I-EmEC'!$A:$DD,MATCH(T$1,'I-EmEC'!$A$1:$DD$1,0),FALSE),"")</f>
        <v>8.57</v>
      </c>
      <c r="U143" s="10">
        <f>_xlfn.IFNA(VLOOKUP($A143,'I-EmEC'!$A:$DD,MATCH(U$1,'I-EmEC'!$A$1:$DD$1,0),FALSE),"")</f>
        <v>7.64</v>
      </c>
      <c r="V143" s="10">
        <f>_xlfn.IFNA(VLOOKUP($A143,'I-EmEC'!$A:$DD,MATCH(V$1,'I-EmEC'!$A$1:$DD$1,0),FALSE),"")</f>
        <v>7.64</v>
      </c>
      <c r="W143" s="10">
        <f>_xlfn.IFNA(VLOOKUP($A143,'I-EmEC'!$A:$DD,MATCH(W$1,'I-EmEC'!$A$1:$DD$1,0),FALSE),"")</f>
        <v>7.37</v>
      </c>
      <c r="X143" s="10" t="str">
        <f>_xlfn.IFNA(VLOOKUP($A143,'I-EmEC'!$A:$DD,MATCH(X$1,'I-EmEC'!$A$1:$DD$1,0),FALSE),"")</f>
        <v/>
      </c>
      <c r="Y143" s="10" t="str">
        <f>_xlfn.IFNA(VLOOKUP($A143,'I-EmEC'!$A:$DD,MATCH(Y$1,'I-EmEC'!$A$1:$DD$1,0),FALSE),"")</f>
        <v/>
      </c>
      <c r="Z143" s="10">
        <f>_xlfn.IFNA(VLOOKUP($A143,'I-EmEC'!$A:$DD,MATCH(Z$1,'I-EmEC'!$A$1:$DD$1,0),FALSE),"")</f>
        <v>7.57</v>
      </c>
      <c r="AA143" s="10">
        <f>_xlfn.IFNA(VLOOKUP($A143,'I-EmEC'!$A:$DD,MATCH(AA$1,'I-EmEC'!$A$1:$DD$1,0),FALSE),"")</f>
        <v>7.01</v>
      </c>
      <c r="AB143" s="10">
        <f>_xlfn.IFNA(VLOOKUP($A143,'I-EmEC'!$A:$DD,MATCH(AB$1,'I-EmEC'!$A$1:$DD$1,0),FALSE),"")</f>
        <v>7.32</v>
      </c>
      <c r="AC143" s="10" t="str">
        <f>_xlfn.IFNA(VLOOKUP($A143,'I-EmEC'!$A:$DD,MATCH(AC$1,'I-EmEC'!$A$1:$DD$1,0),FALSE),"")</f>
        <v/>
      </c>
      <c r="AD143" s="9" t="str">
        <f t="shared" si="107"/>
        <v/>
      </c>
      <c r="AE143" s="10" t="str">
        <f t="shared" si="108"/>
        <v/>
      </c>
      <c r="AF143" s="10">
        <f t="shared" si="109"/>
        <v>10.168953690412378</v>
      </c>
      <c r="AG143" s="10">
        <f t="shared" si="110"/>
        <v>10.168953690412378</v>
      </c>
      <c r="AH143" s="10">
        <f t="shared" si="111"/>
        <v>10.420290133858641</v>
      </c>
      <c r="AI143" s="10">
        <f t="shared" si="112"/>
        <v>9.2113253743517944</v>
      </c>
      <c r="AJ143" s="10">
        <f t="shared" si="113"/>
        <v>9.2113253743517944</v>
      </c>
      <c r="AK143" s="10">
        <f t="shared" si="114"/>
        <v>8.9220860163661246</v>
      </c>
      <c r="AL143" s="10" t="str">
        <f t="shared" si="115"/>
        <v/>
      </c>
      <c r="AM143" s="10" t="str">
        <f t="shared" si="116"/>
        <v/>
      </c>
      <c r="AN143" s="10">
        <f t="shared" si="117"/>
        <v>9.1006169363122389</v>
      </c>
      <c r="AO143" s="10">
        <f t="shared" si="118"/>
        <v>8.2592345501059885</v>
      </c>
      <c r="AP143" s="10">
        <f t="shared" si="119"/>
        <v>8.4571731930253122</v>
      </c>
      <c r="AQ143" s="10" t="str">
        <f t="shared" si="120"/>
        <v/>
      </c>
      <c r="AR143" s="21" t="str">
        <f t="shared" si="121"/>
        <v/>
      </c>
      <c r="AS143" s="11">
        <f t="shared" si="122"/>
        <v>10.420290133858641</v>
      </c>
      <c r="AT143" s="11">
        <f t="shared" si="123"/>
        <v>9.1006169363122389</v>
      </c>
      <c r="AU143" s="11">
        <f t="shared" si="124"/>
        <v>8.4571731930253122</v>
      </c>
      <c r="AV143" s="12" t="str">
        <f t="shared" si="125"/>
        <v/>
      </c>
      <c r="AW143" s="11">
        <f t="shared" si="126"/>
        <v>9.6838223799588512</v>
      </c>
      <c r="AX143" s="11">
        <f t="shared" si="127"/>
        <v>8.6799257432091146</v>
      </c>
      <c r="AY143" s="11">
        <f t="shared" si="128"/>
        <v>8.4571731930253122</v>
      </c>
      <c r="AZ143" s="27" t="str">
        <f t="shared" si="129"/>
        <v/>
      </c>
      <c r="BA143" s="10" t="str">
        <f t="shared" si="130"/>
        <v/>
      </c>
      <c r="BB143" s="10">
        <f t="shared" si="131"/>
        <v>0.88369737209173504</v>
      </c>
      <c r="BC143" s="10">
        <f t="shared" si="132"/>
        <v>0.88369737209173504</v>
      </c>
      <c r="BD143" s="10">
        <f t="shared" si="133"/>
        <v>1</v>
      </c>
      <c r="BE143" s="10">
        <f t="shared" si="134"/>
        <v>0.44056748535477702</v>
      </c>
      <c r="BF143" s="10">
        <f t="shared" si="135"/>
        <v>0.44056748535477702</v>
      </c>
      <c r="BG143" s="10">
        <f t="shared" si="136"/>
        <v>0.30672578310507903</v>
      </c>
      <c r="BH143" s="10" t="str">
        <f t="shared" si="137"/>
        <v/>
      </c>
      <c r="BI143" s="10" t="str">
        <f t="shared" si="138"/>
        <v/>
      </c>
      <c r="BJ143" s="10">
        <f t="shared" si="139"/>
        <v>0.38933861420870897</v>
      </c>
      <c r="BK143" s="10">
        <f t="shared" si="140"/>
        <v>0</v>
      </c>
      <c r="BL143" s="10">
        <f t="shared" si="141"/>
        <v>9.1593499217454258E-2</v>
      </c>
      <c r="BM143" s="10" t="str">
        <f t="shared" si="142"/>
        <v/>
      </c>
      <c r="BN143" s="21" t="str">
        <f t="shared" si="143"/>
        <v/>
      </c>
      <c r="BO143" s="11">
        <f t="shared" si="144"/>
        <v>1</v>
      </c>
      <c r="BP143" s="11">
        <f t="shared" si="145"/>
        <v>0.38933861420870897</v>
      </c>
      <c r="BQ143" s="11">
        <f t="shared" si="146"/>
        <v>9.1593499217454258E-2</v>
      </c>
      <c r="BR143" s="12" t="str">
        <f t="shared" si="147"/>
        <v/>
      </c>
      <c r="BS143" s="11">
        <f t="shared" si="148"/>
        <v>0.65920924966635053</v>
      </c>
      <c r="BT143" s="11">
        <f t="shared" si="149"/>
        <v>0.19466930710435448</v>
      </c>
      <c r="BU143" s="11">
        <f t="shared" si="150"/>
        <v>9.1593499217454258E-2</v>
      </c>
    </row>
    <row r="144" spans="1:73" x14ac:dyDescent="0.2">
      <c r="A144" s="84" t="s">
        <v>184</v>
      </c>
      <c r="B144" s="12" t="str">
        <f>_xlfn.IFNA(VLOOKUP($A144,'I-EmEC'!$A:$DD,MATCH(B$1,'I-EmEC'!$A$1:$DD$1,0),FALSE),"")</f>
        <v/>
      </c>
      <c r="C144" s="11" t="str">
        <f>_xlfn.IFNA(VLOOKUP($A144,'I-EmEC'!$A:$DD,MATCH(C$1,'I-EmEC'!$A$1:$DD$1,0),FALSE),"")</f>
        <v/>
      </c>
      <c r="D144" s="11">
        <f>_xlfn.IFNA(VLOOKUP($A144,'I-EmEC'!$A:$DD,MATCH(D$1,'I-EmEC'!$A$1:$DD$1,0),FALSE),"")</f>
        <v>68.665377176015468</v>
      </c>
      <c r="E144" s="11">
        <f>_xlfn.IFNA(VLOOKUP($A144,'I-EmEC'!$A:$DD,MATCH(E$1,'I-EmEC'!$A$1:$DD$1,0),FALSE),"")</f>
        <v>68.665377176015468</v>
      </c>
      <c r="F144" s="11">
        <f>_xlfn.IFNA(VLOOKUP($A144,'I-EmEC'!$A:$DD,MATCH(F$1,'I-EmEC'!$A$1:$DD$1,0),FALSE),"")</f>
        <v>67.351129363449672</v>
      </c>
      <c r="G144" s="11">
        <f>_xlfn.IFNA(VLOOKUP($A144,'I-EmEC'!$A:$DD,MATCH(G$1,'I-EmEC'!$A$1:$DD$1,0),FALSE),"")</f>
        <v>39.337474120082817</v>
      </c>
      <c r="H144" s="11">
        <f>_xlfn.IFNA(VLOOKUP($A144,'I-EmEC'!$A:$DD,MATCH(H$1,'I-EmEC'!$A$1:$DD$1,0),FALSE),"")</f>
        <v>39.337474120082817</v>
      </c>
      <c r="I144" s="11">
        <f>_xlfn.IFNA(VLOOKUP($A144,'I-EmEC'!$A:$DD,MATCH(I$1,'I-EmEC'!$A$1:$DD$1,0),FALSE),"")</f>
        <v>27.246376811594203</v>
      </c>
      <c r="J144" s="11" t="str">
        <f>_xlfn.IFNA(VLOOKUP($A144,'I-EmEC'!$A:$DD,MATCH(J$1,'I-EmEC'!$A$1:$DD$1,0),FALSE),"")</f>
        <v/>
      </c>
      <c r="K144" s="11" t="str">
        <f>_xlfn.IFNA(VLOOKUP($A144,'I-EmEC'!$A:$DD,MATCH(K$1,'I-EmEC'!$A$1:$DD$1,0),FALSE),"")</f>
        <v/>
      </c>
      <c r="L144" s="11">
        <f>_xlfn.IFNA(VLOOKUP($A144,'I-EmEC'!$A:$DD,MATCH(L$1,'I-EmEC'!$A$1:$DD$1,0),FALSE),"")</f>
        <v>26.516853932584269</v>
      </c>
      <c r="M144" s="11">
        <f>_xlfn.IFNA(VLOOKUP($A144,'I-EmEC'!$A:$DD,MATCH(M$1,'I-EmEC'!$A$1:$DD$1,0),FALSE),"")</f>
        <v>17.554240631163708</v>
      </c>
      <c r="N144" s="11">
        <f>_xlfn.IFNA(VLOOKUP($A144,'I-EmEC'!$A:$DD,MATCH(N$1,'I-EmEC'!$A$1:$DD$1,0),FALSE),"")</f>
        <v>55.238095238095241</v>
      </c>
      <c r="O144" s="11" t="str">
        <f>_xlfn.IFNA(VLOOKUP($A144,'I-EmEC'!$A:$DD,MATCH(O$1,'I-EmEC'!$A$1:$DD$1,0),FALSE),"")</f>
        <v/>
      </c>
      <c r="P144" s="9" t="str">
        <f>_xlfn.IFNA(VLOOKUP($A144,'I-EmEC'!$A:$DD,MATCH(P$1,'I-EmEC'!$A$1:$DD$1,0),FALSE),"")</f>
        <v/>
      </c>
      <c r="Q144" s="10" t="str">
        <f>_xlfn.IFNA(VLOOKUP($A144,'I-EmEC'!$A:$DD,MATCH(Q$1,'I-EmEC'!$A$1:$DD$1,0),FALSE),"")</f>
        <v/>
      </c>
      <c r="R144" s="10">
        <f>_xlfn.IFNA(VLOOKUP($A144,'I-EmEC'!$A:$DD,MATCH(R$1,'I-EmEC'!$A$1:$DD$1,0),FALSE),"")</f>
        <v>8.98</v>
      </c>
      <c r="S144" s="10">
        <f>_xlfn.IFNA(VLOOKUP($A144,'I-EmEC'!$A:$DD,MATCH(S$1,'I-EmEC'!$A$1:$DD$1,0),FALSE),"")</f>
        <v>8.98</v>
      </c>
      <c r="T144" s="10">
        <f>_xlfn.IFNA(VLOOKUP($A144,'I-EmEC'!$A:$DD,MATCH(T$1,'I-EmEC'!$A$1:$DD$1,0),FALSE),"")</f>
        <v>9.49</v>
      </c>
      <c r="U144" s="10">
        <f>_xlfn.IFNA(VLOOKUP($A144,'I-EmEC'!$A:$DD,MATCH(U$1,'I-EmEC'!$A$1:$DD$1,0),FALSE),"")</f>
        <v>8.4700000000000006</v>
      </c>
      <c r="V144" s="10">
        <f>_xlfn.IFNA(VLOOKUP($A144,'I-EmEC'!$A:$DD,MATCH(V$1,'I-EmEC'!$A$1:$DD$1,0),FALSE),"")</f>
        <v>8.4700000000000006</v>
      </c>
      <c r="W144" s="10">
        <f>_xlfn.IFNA(VLOOKUP($A144,'I-EmEC'!$A:$DD,MATCH(W$1,'I-EmEC'!$A$1:$DD$1,0),FALSE),"")</f>
        <v>8.27</v>
      </c>
      <c r="X144" s="10" t="str">
        <f>_xlfn.IFNA(VLOOKUP($A144,'I-EmEC'!$A:$DD,MATCH(X$1,'I-EmEC'!$A$1:$DD$1,0),FALSE),"")</f>
        <v/>
      </c>
      <c r="Y144" s="10" t="str">
        <f>_xlfn.IFNA(VLOOKUP($A144,'I-EmEC'!$A:$DD,MATCH(Y$1,'I-EmEC'!$A$1:$DD$1,0),FALSE),"")</f>
        <v/>
      </c>
      <c r="Z144" s="10">
        <f>_xlfn.IFNA(VLOOKUP($A144,'I-EmEC'!$A:$DD,MATCH(Z$1,'I-EmEC'!$A$1:$DD$1,0),FALSE),"")</f>
        <v>8.5399999999999991</v>
      </c>
      <c r="AA144" s="10">
        <f>_xlfn.IFNA(VLOOKUP($A144,'I-EmEC'!$A:$DD,MATCH(AA$1,'I-EmEC'!$A$1:$DD$1,0),FALSE),"")</f>
        <v>8.43</v>
      </c>
      <c r="AB144" s="10">
        <f>_xlfn.IFNA(VLOOKUP($A144,'I-EmEC'!$A:$DD,MATCH(AB$1,'I-EmEC'!$A$1:$DD$1,0),FALSE),"")</f>
        <v>8.65</v>
      </c>
      <c r="AC144" s="10" t="str">
        <f>_xlfn.IFNA(VLOOKUP($A144,'I-EmEC'!$A:$DD,MATCH(AC$1,'I-EmEC'!$A$1:$DD$1,0),FALSE),"")</f>
        <v/>
      </c>
      <c r="AD144" s="9" t="str">
        <f t="shared" si="107"/>
        <v/>
      </c>
      <c r="AE144" s="10" t="str">
        <f t="shared" si="108"/>
        <v/>
      </c>
      <c r="AF144" s="10">
        <f t="shared" si="109"/>
        <v>10.816737809961152</v>
      </c>
      <c r="AG144" s="10">
        <f t="shared" si="110"/>
        <v>10.816737809961152</v>
      </c>
      <c r="AH144" s="10">
        <f t="shared" si="111"/>
        <v>11.318344882497046</v>
      </c>
      <c r="AI144" s="10">
        <f t="shared" si="112"/>
        <v>10.064806470201319</v>
      </c>
      <c r="AJ144" s="10">
        <f t="shared" si="113"/>
        <v>10.064806470201319</v>
      </c>
      <c r="AK144" s="10">
        <f t="shared" si="114"/>
        <v>9.7053087585264244</v>
      </c>
      <c r="AL144" s="10" t="str">
        <f t="shared" si="115"/>
        <v/>
      </c>
      <c r="AM144" s="10" t="str">
        <f t="shared" si="116"/>
        <v/>
      </c>
      <c r="AN144" s="10">
        <f t="shared" si="117"/>
        <v>9.9635219963251931</v>
      </c>
      <c r="AO144" s="10">
        <f t="shared" si="118"/>
        <v>9.6743820473115765</v>
      </c>
      <c r="AP144" s="10">
        <f t="shared" si="119"/>
        <v>10.392238694493001</v>
      </c>
      <c r="AQ144" s="10" t="str">
        <f t="shared" si="120"/>
        <v/>
      </c>
      <c r="AR144" s="21" t="str">
        <f t="shared" si="121"/>
        <v/>
      </c>
      <c r="AS144" s="11">
        <f t="shared" si="122"/>
        <v>11.318344882497046</v>
      </c>
      <c r="AT144" s="11">
        <f t="shared" si="123"/>
        <v>9.9635219963251931</v>
      </c>
      <c r="AU144" s="11">
        <f t="shared" si="124"/>
        <v>10.392238694493001</v>
      </c>
      <c r="AV144" s="12" t="str">
        <f t="shared" si="125"/>
        <v/>
      </c>
      <c r="AW144" s="11">
        <f t="shared" si="126"/>
        <v>10.46445703355807</v>
      </c>
      <c r="AX144" s="11">
        <f t="shared" si="127"/>
        <v>9.8189520218183848</v>
      </c>
      <c r="AY144" s="11">
        <f t="shared" si="128"/>
        <v>10.392238694493001</v>
      </c>
      <c r="AZ144" s="27" t="str">
        <f t="shared" si="129"/>
        <v/>
      </c>
      <c r="BA144" s="10" t="str">
        <f t="shared" si="130"/>
        <v/>
      </c>
      <c r="BB144" s="10">
        <f t="shared" si="131"/>
        <v>0.69487931125930646</v>
      </c>
      <c r="BC144" s="10">
        <f t="shared" si="132"/>
        <v>0.69487931125930646</v>
      </c>
      <c r="BD144" s="10">
        <f t="shared" si="133"/>
        <v>1</v>
      </c>
      <c r="BE144" s="10">
        <f t="shared" si="134"/>
        <v>0.23748981092123966</v>
      </c>
      <c r="BF144" s="10">
        <f t="shared" si="135"/>
        <v>0.23748981092123966</v>
      </c>
      <c r="BG144" s="10">
        <f t="shared" si="136"/>
        <v>1.8812293412556864E-2</v>
      </c>
      <c r="BH144" s="10" t="str">
        <f t="shared" si="137"/>
        <v/>
      </c>
      <c r="BI144" s="10" t="str">
        <f t="shared" si="138"/>
        <v/>
      </c>
      <c r="BJ144" s="10">
        <f t="shared" si="139"/>
        <v>0.17587985739409753</v>
      </c>
      <c r="BK144" s="10">
        <f t="shared" si="140"/>
        <v>0</v>
      </c>
      <c r="BL144" s="10">
        <f t="shared" si="141"/>
        <v>0.4366623331241164</v>
      </c>
      <c r="BM144" s="10" t="str">
        <f t="shared" si="142"/>
        <v/>
      </c>
      <c r="BN144" s="21" t="str">
        <f t="shared" si="143"/>
        <v/>
      </c>
      <c r="BO144" s="11">
        <f t="shared" si="144"/>
        <v>1</v>
      </c>
      <c r="BP144" s="11">
        <f t="shared" si="145"/>
        <v>0.17587985739409753</v>
      </c>
      <c r="BQ144" s="11">
        <f t="shared" si="146"/>
        <v>0.4366623331241164</v>
      </c>
      <c r="BR144" s="12" t="str">
        <f t="shared" si="147"/>
        <v/>
      </c>
      <c r="BS144" s="11">
        <f t="shared" si="148"/>
        <v>0.48059175629560819</v>
      </c>
      <c r="BT144" s="11">
        <f t="shared" si="149"/>
        <v>8.7939928697048766E-2</v>
      </c>
      <c r="BU144" s="11">
        <f t="shared" si="150"/>
        <v>0.4366623331241164</v>
      </c>
    </row>
    <row r="145" spans="1:73" x14ac:dyDescent="0.2">
      <c r="A145" s="84" t="s">
        <v>185</v>
      </c>
      <c r="B145" s="12">
        <f>_xlfn.IFNA(VLOOKUP($A145,'I-EmEC'!$A:$DD,MATCH(B$1,'I-EmEC'!$A$1:$DD$1,0),FALSE),"")</f>
        <v>32.536764705882355</v>
      </c>
      <c r="C145" s="11">
        <f>_xlfn.IFNA(VLOOKUP($A145,'I-EmEC'!$A:$DD,MATCH(C$1,'I-EmEC'!$A$1:$DD$1,0),FALSE),"")</f>
        <v>25.092936802973981</v>
      </c>
      <c r="D145" s="11">
        <f>_xlfn.IFNA(VLOOKUP($A145,'I-EmEC'!$A:$DD,MATCH(D$1,'I-EmEC'!$A$1:$DD$1,0),FALSE),"")</f>
        <v>91.682785299806568</v>
      </c>
      <c r="E145" s="11">
        <f>_xlfn.IFNA(VLOOKUP($A145,'I-EmEC'!$A:$DD,MATCH(E$1,'I-EmEC'!$A$1:$DD$1,0),FALSE),"")</f>
        <v>91.682785299806568</v>
      </c>
      <c r="F145" s="11">
        <f>_xlfn.IFNA(VLOOKUP($A145,'I-EmEC'!$A:$DD,MATCH(F$1,'I-EmEC'!$A$1:$DD$1,0),FALSE),"")</f>
        <v>80.082135523613957</v>
      </c>
      <c r="G145" s="11">
        <f>_xlfn.IFNA(VLOOKUP($A145,'I-EmEC'!$A:$DD,MATCH(G$1,'I-EmEC'!$A$1:$DD$1,0),FALSE),"")</f>
        <v>90.269151138716367</v>
      </c>
      <c r="H145" s="11">
        <f>_xlfn.IFNA(VLOOKUP($A145,'I-EmEC'!$A:$DD,MATCH(H$1,'I-EmEC'!$A$1:$DD$1,0),FALSE),"")</f>
        <v>90.269151138716367</v>
      </c>
      <c r="I145" s="11">
        <f>_xlfn.IFNA(VLOOKUP($A145,'I-EmEC'!$A:$DD,MATCH(I$1,'I-EmEC'!$A$1:$DD$1,0),FALSE),"")</f>
        <v>91.304347826086953</v>
      </c>
      <c r="J145" s="11">
        <f>_xlfn.IFNA(VLOOKUP($A145,'I-EmEC'!$A:$DD,MATCH(J$1,'I-EmEC'!$A$1:$DD$1,0),FALSE),"")</f>
        <v>75.359342915811098</v>
      </c>
      <c r="K145" s="11">
        <f>_xlfn.IFNA(VLOOKUP($A145,'I-EmEC'!$A:$DD,MATCH(K$1,'I-EmEC'!$A$1:$DD$1,0),FALSE),"")</f>
        <v>75.359342915811098</v>
      </c>
      <c r="L145" s="11">
        <f>_xlfn.IFNA(VLOOKUP($A145,'I-EmEC'!$A:$DD,MATCH(L$1,'I-EmEC'!$A$1:$DD$1,0),FALSE),"")</f>
        <v>80</v>
      </c>
      <c r="M145" s="11">
        <f>_xlfn.IFNA(VLOOKUP($A145,'I-EmEC'!$A:$DD,MATCH(M$1,'I-EmEC'!$A$1:$DD$1,0),FALSE),"")</f>
        <v>85.996055226824453</v>
      </c>
      <c r="N145" s="11">
        <f>_xlfn.IFNA(VLOOKUP($A145,'I-EmEC'!$A:$DD,MATCH(N$1,'I-EmEC'!$A$1:$DD$1,0),FALSE),"")</f>
        <v>88.19047619047619</v>
      </c>
      <c r="O145" s="11">
        <f>_xlfn.IFNA(VLOOKUP($A145,'I-EmEC'!$A:$DD,MATCH(O$1,'I-EmEC'!$A$1:$DD$1,0),FALSE),"")</f>
        <v>65.612648221343875</v>
      </c>
      <c r="P145" s="9">
        <f>_xlfn.IFNA(VLOOKUP($A145,'I-EmEC'!$A:$DD,MATCH(P$1,'I-EmEC'!$A$1:$DD$1,0),FALSE),"")</f>
        <v>7.17</v>
      </c>
      <c r="Q145" s="10">
        <f>_xlfn.IFNA(VLOOKUP($A145,'I-EmEC'!$A:$DD,MATCH(Q$1,'I-EmEC'!$A$1:$DD$1,0),FALSE),"")</f>
        <v>7.12</v>
      </c>
      <c r="R145" s="10">
        <f>_xlfn.IFNA(VLOOKUP($A145,'I-EmEC'!$A:$DD,MATCH(R$1,'I-EmEC'!$A$1:$DD$1,0),FALSE),"")</f>
        <v>9.4499999999999993</v>
      </c>
      <c r="S145" s="10">
        <f>_xlfn.IFNA(VLOOKUP($A145,'I-EmEC'!$A:$DD,MATCH(S$1,'I-EmEC'!$A$1:$DD$1,0),FALSE),"")</f>
        <v>9.4499999999999993</v>
      </c>
      <c r="T145" s="10">
        <f>_xlfn.IFNA(VLOOKUP($A145,'I-EmEC'!$A:$DD,MATCH(T$1,'I-EmEC'!$A$1:$DD$1,0),FALSE),"")</f>
        <v>10</v>
      </c>
      <c r="U145" s="10">
        <f>_xlfn.IFNA(VLOOKUP($A145,'I-EmEC'!$A:$DD,MATCH(U$1,'I-EmEC'!$A$1:$DD$1,0),FALSE),"")</f>
        <v>9.18</v>
      </c>
      <c r="V145" s="10">
        <f>_xlfn.IFNA(VLOOKUP($A145,'I-EmEC'!$A:$DD,MATCH(V$1,'I-EmEC'!$A$1:$DD$1,0),FALSE),"")</f>
        <v>9.18</v>
      </c>
      <c r="W145" s="10">
        <f>_xlfn.IFNA(VLOOKUP($A145,'I-EmEC'!$A:$DD,MATCH(W$1,'I-EmEC'!$A$1:$DD$1,0),FALSE),"")</f>
        <v>9.07</v>
      </c>
      <c r="X145" s="10">
        <f>_xlfn.IFNA(VLOOKUP($A145,'I-EmEC'!$A:$DD,MATCH(X$1,'I-EmEC'!$A$1:$DD$1,0),FALSE),"")</f>
        <v>7.7</v>
      </c>
      <c r="Y145" s="10">
        <f>_xlfn.IFNA(VLOOKUP($A145,'I-EmEC'!$A:$DD,MATCH(Y$1,'I-EmEC'!$A$1:$DD$1,0),FALSE),"")</f>
        <v>7.7</v>
      </c>
      <c r="Z145" s="10">
        <f>_xlfn.IFNA(VLOOKUP($A145,'I-EmEC'!$A:$DD,MATCH(Z$1,'I-EmEC'!$A$1:$DD$1,0),FALSE),"")</f>
        <v>8.83</v>
      </c>
      <c r="AA145" s="10">
        <f>_xlfn.IFNA(VLOOKUP($A145,'I-EmEC'!$A:$DD,MATCH(AA$1,'I-EmEC'!$A$1:$DD$1,0),FALSE),"")</f>
        <v>8.0500000000000007</v>
      </c>
      <c r="AB145" s="10">
        <f>_xlfn.IFNA(VLOOKUP($A145,'I-EmEC'!$A:$DD,MATCH(AB$1,'I-EmEC'!$A$1:$DD$1,0),FALSE),"")</f>
        <v>8.2200000000000006</v>
      </c>
      <c r="AC145" s="10">
        <f>_xlfn.IFNA(VLOOKUP($A145,'I-EmEC'!$A:$DD,MATCH(AC$1,'I-EmEC'!$A$1:$DD$1,0),FALSE),"")</f>
        <v>7.38</v>
      </c>
      <c r="AD145" s="9">
        <f t="shared" si="107"/>
        <v>8.6823743666636286</v>
      </c>
      <c r="AE145" s="10">
        <f t="shared" si="108"/>
        <v>8.5195514928286187</v>
      </c>
      <c r="AF145" s="10">
        <f t="shared" si="109"/>
        <v>11.412287798580143</v>
      </c>
      <c r="AG145" s="10">
        <f t="shared" si="110"/>
        <v>11.412287798580143</v>
      </c>
      <c r="AH145" s="10">
        <f t="shared" si="111"/>
        <v>11.903535645811864</v>
      </c>
      <c r="AI145" s="10">
        <f t="shared" si="112"/>
        <v>11.135539358517075</v>
      </c>
      <c r="AJ145" s="10">
        <f t="shared" si="113"/>
        <v>11.135539358517075</v>
      </c>
      <c r="AK145" s="10">
        <f t="shared" si="114"/>
        <v>11.030491458716327</v>
      </c>
      <c r="AL145" s="10">
        <f t="shared" si="115"/>
        <v>9.5771371030374564</v>
      </c>
      <c r="AM145" s="10">
        <f t="shared" si="116"/>
        <v>9.5771371030374564</v>
      </c>
      <c r="AN145" s="10">
        <f t="shared" si="117"/>
        <v>10.733089986991944</v>
      </c>
      <c r="AO145" s="10">
        <f t="shared" si="118"/>
        <v>9.9844785299352523</v>
      </c>
      <c r="AP145" s="10">
        <f t="shared" si="119"/>
        <v>10.165421687611998</v>
      </c>
      <c r="AQ145" s="10">
        <f t="shared" si="120"/>
        <v>9.1969875668642374</v>
      </c>
      <c r="AR145" s="21">
        <f t="shared" si="121"/>
        <v>8.6823743666636286</v>
      </c>
      <c r="AS145" s="11">
        <f t="shared" si="122"/>
        <v>11.903535645811864</v>
      </c>
      <c r="AT145" s="11">
        <f t="shared" si="123"/>
        <v>10.733089986991944</v>
      </c>
      <c r="AU145" s="11">
        <f t="shared" si="124"/>
        <v>10.165421687611998</v>
      </c>
      <c r="AV145" s="12">
        <f t="shared" si="125"/>
        <v>8.6823743666636286</v>
      </c>
      <c r="AW145" s="11">
        <f t="shared" si="126"/>
        <v>11.338280236453771</v>
      </c>
      <c r="AX145" s="11">
        <f t="shared" si="127"/>
        <v>9.9679606807505277</v>
      </c>
      <c r="AY145" s="11">
        <f t="shared" si="128"/>
        <v>9.6812046272381167</v>
      </c>
      <c r="AZ145" s="27">
        <f t="shared" si="129"/>
        <v>4.8115731774768772E-2</v>
      </c>
      <c r="BA145" s="10">
        <f t="shared" si="130"/>
        <v>0</v>
      </c>
      <c r="BB145" s="10">
        <f t="shared" si="131"/>
        <v>0.85483151663146895</v>
      </c>
      <c r="BC145" s="10">
        <f t="shared" si="132"/>
        <v>0.85483151663146895</v>
      </c>
      <c r="BD145" s="10">
        <f t="shared" si="133"/>
        <v>1</v>
      </c>
      <c r="BE145" s="10">
        <f t="shared" si="134"/>
        <v>0.773049679733949</v>
      </c>
      <c r="BF145" s="10">
        <f t="shared" si="135"/>
        <v>0.773049679733949</v>
      </c>
      <c r="BG145" s="10">
        <f t="shared" si="136"/>
        <v>0.74200701078169029</v>
      </c>
      <c r="BH145" s="10">
        <f t="shared" si="137"/>
        <v>0.312526762064324</v>
      </c>
      <c r="BI145" s="10">
        <f t="shared" si="138"/>
        <v>0.312526762064324</v>
      </c>
      <c r="BJ145" s="10">
        <f t="shared" si="139"/>
        <v>0.6541220035595966</v>
      </c>
      <c r="BK145" s="10">
        <f t="shared" si="140"/>
        <v>0.43290008784916634</v>
      </c>
      <c r="BL145" s="10">
        <f t="shared" si="141"/>
        <v>0.48637053850633916</v>
      </c>
      <c r="BM145" s="10">
        <f t="shared" si="142"/>
        <v>0.20018890261008049</v>
      </c>
      <c r="BN145" s="21">
        <f t="shared" si="143"/>
        <v>4.8115731774768772E-2</v>
      </c>
      <c r="BO145" s="11">
        <f t="shared" si="144"/>
        <v>1</v>
      </c>
      <c r="BP145" s="11">
        <f t="shared" si="145"/>
        <v>0.6541220035595966</v>
      </c>
      <c r="BQ145" s="11">
        <f t="shared" si="146"/>
        <v>0.48637053850633916</v>
      </c>
      <c r="BR145" s="12">
        <f t="shared" si="147"/>
        <v>4.8115731774768772E-2</v>
      </c>
      <c r="BS145" s="11">
        <f t="shared" si="148"/>
        <v>0.8329615672520877</v>
      </c>
      <c r="BT145" s="11">
        <f t="shared" si="149"/>
        <v>0.42801890388435271</v>
      </c>
      <c r="BU145" s="11">
        <f t="shared" si="150"/>
        <v>0.34327972055820982</v>
      </c>
    </row>
    <row r="146" spans="1:73" x14ac:dyDescent="0.2">
      <c r="A146" s="84" t="s">
        <v>176</v>
      </c>
      <c r="B146" s="12">
        <f>_xlfn.IFNA(VLOOKUP($A146,'I-EmEC'!$A:$DD,MATCH(B$1,'I-EmEC'!$A$1:$DD$1,0),FALSE),"")</f>
        <v>88.419117647058826</v>
      </c>
      <c r="C146" s="11">
        <f>_xlfn.IFNA(VLOOKUP($A146,'I-EmEC'!$A:$DD,MATCH(C$1,'I-EmEC'!$A$1:$DD$1,0),FALSE),"")</f>
        <v>87.918215613382898</v>
      </c>
      <c r="D146" s="11">
        <f>_xlfn.IFNA(VLOOKUP($A146,'I-EmEC'!$A:$DD,MATCH(D$1,'I-EmEC'!$A$1:$DD$1,0),FALSE),"")</f>
        <v>93.810444874274651</v>
      </c>
      <c r="E146" s="11">
        <f>_xlfn.IFNA(VLOOKUP($A146,'I-EmEC'!$A:$DD,MATCH(E$1,'I-EmEC'!$A$1:$DD$1,0),FALSE),"")</f>
        <v>93.810444874274651</v>
      </c>
      <c r="F146" s="11">
        <f>_xlfn.IFNA(VLOOKUP($A146,'I-EmEC'!$A:$DD,MATCH(F$1,'I-EmEC'!$A$1:$DD$1,0),FALSE),"")</f>
        <v>76.59137577002052</v>
      </c>
      <c r="G146" s="11">
        <f>_xlfn.IFNA(VLOOKUP($A146,'I-EmEC'!$A:$DD,MATCH(G$1,'I-EmEC'!$A$1:$DD$1,0),FALSE),"")</f>
        <v>50.310559006211186</v>
      </c>
      <c r="H146" s="11">
        <f>_xlfn.IFNA(VLOOKUP($A146,'I-EmEC'!$A:$DD,MATCH(H$1,'I-EmEC'!$A$1:$DD$1,0),FALSE),"")</f>
        <v>50.310559006211186</v>
      </c>
      <c r="I146" s="11">
        <f>_xlfn.IFNA(VLOOKUP($A146,'I-EmEC'!$A:$DD,MATCH(I$1,'I-EmEC'!$A$1:$DD$1,0),FALSE),"")</f>
        <v>33.333333333333336</v>
      </c>
      <c r="J146" s="11">
        <f>_xlfn.IFNA(VLOOKUP($A146,'I-EmEC'!$A:$DD,MATCH(J$1,'I-EmEC'!$A$1:$DD$1,0),FALSE),"")</f>
        <v>89.322381930184804</v>
      </c>
      <c r="K146" s="11">
        <f>_xlfn.IFNA(VLOOKUP($A146,'I-EmEC'!$A:$DD,MATCH(K$1,'I-EmEC'!$A$1:$DD$1,0),FALSE),"")</f>
        <v>89.322381930184804</v>
      </c>
      <c r="L146" s="11">
        <f>_xlfn.IFNA(VLOOKUP($A146,'I-EmEC'!$A:$DD,MATCH(L$1,'I-EmEC'!$A$1:$DD$1,0),FALSE),"")</f>
        <v>94.606741573033702</v>
      </c>
      <c r="M146" s="11">
        <f>_xlfn.IFNA(VLOOKUP($A146,'I-EmEC'!$A:$DD,MATCH(M$1,'I-EmEC'!$A$1:$DD$1,0),FALSE),"")</f>
        <v>32.544378698224847</v>
      </c>
      <c r="N146" s="11">
        <f>_xlfn.IFNA(VLOOKUP($A146,'I-EmEC'!$A:$DD,MATCH(N$1,'I-EmEC'!$A$1:$DD$1,0),FALSE),"")</f>
        <v>89.714285714285708</v>
      </c>
      <c r="O146" s="11">
        <f>_xlfn.IFNA(VLOOKUP($A146,'I-EmEC'!$A:$DD,MATCH(O$1,'I-EmEC'!$A$1:$DD$1,0),FALSE),"")</f>
        <v>100</v>
      </c>
      <c r="P146" s="9">
        <f>_xlfn.IFNA(VLOOKUP($A146,'I-EmEC'!$A:$DD,MATCH(P$1,'I-EmEC'!$A$1:$DD$1,0),FALSE),"")</f>
        <v>8</v>
      </c>
      <c r="Q146" s="10">
        <f>_xlfn.IFNA(VLOOKUP($A146,'I-EmEC'!$A:$DD,MATCH(Q$1,'I-EmEC'!$A$1:$DD$1,0),FALSE),"")</f>
        <v>7.84</v>
      </c>
      <c r="R146" s="10">
        <f>_xlfn.IFNA(VLOOKUP($A146,'I-EmEC'!$A:$DD,MATCH(R$1,'I-EmEC'!$A$1:$DD$1,0),FALSE),"")</f>
        <v>8.16</v>
      </c>
      <c r="S146" s="10">
        <f>_xlfn.IFNA(VLOOKUP($A146,'I-EmEC'!$A:$DD,MATCH(S$1,'I-EmEC'!$A$1:$DD$1,0),FALSE),"")</f>
        <v>8.16</v>
      </c>
      <c r="T146" s="10">
        <f>_xlfn.IFNA(VLOOKUP($A146,'I-EmEC'!$A:$DD,MATCH(T$1,'I-EmEC'!$A$1:$DD$1,0),FALSE),"")</f>
        <v>7.48</v>
      </c>
      <c r="U146" s="10">
        <f>_xlfn.IFNA(VLOOKUP($A146,'I-EmEC'!$A:$DD,MATCH(U$1,'I-EmEC'!$A$1:$DD$1,0),FALSE),"")</f>
        <v>7.11</v>
      </c>
      <c r="V146" s="10">
        <f>_xlfn.IFNA(VLOOKUP($A146,'I-EmEC'!$A:$DD,MATCH(V$1,'I-EmEC'!$A$1:$DD$1,0),FALSE),"")</f>
        <v>7.11</v>
      </c>
      <c r="W146" s="10">
        <f>_xlfn.IFNA(VLOOKUP($A146,'I-EmEC'!$A:$DD,MATCH(W$1,'I-EmEC'!$A$1:$DD$1,0),FALSE),"")</f>
        <v>6.96</v>
      </c>
      <c r="X146" s="10">
        <f>_xlfn.IFNA(VLOOKUP($A146,'I-EmEC'!$A:$DD,MATCH(X$1,'I-EmEC'!$A$1:$DD$1,0),FALSE),"")</f>
        <v>9.1300000000000008</v>
      </c>
      <c r="Y146" s="10">
        <f>_xlfn.IFNA(VLOOKUP($A146,'I-EmEC'!$A:$DD,MATCH(Y$1,'I-EmEC'!$A$1:$DD$1,0),FALSE),"")</f>
        <v>9.1300000000000008</v>
      </c>
      <c r="Z146" s="10">
        <f>_xlfn.IFNA(VLOOKUP($A146,'I-EmEC'!$A:$DD,MATCH(Z$1,'I-EmEC'!$A$1:$DD$1,0),FALSE),"")</f>
        <v>9.08</v>
      </c>
      <c r="AA146" s="10">
        <f>_xlfn.IFNA(VLOOKUP($A146,'I-EmEC'!$A:$DD,MATCH(AA$1,'I-EmEC'!$A$1:$DD$1,0),FALSE),"")</f>
        <v>6.85</v>
      </c>
      <c r="AB146" s="10">
        <f>_xlfn.IFNA(VLOOKUP($A146,'I-EmEC'!$A:$DD,MATCH(AB$1,'I-EmEC'!$A$1:$DD$1,0),FALSE),"")</f>
        <v>8.01</v>
      </c>
      <c r="AC146" s="10">
        <f>_xlfn.IFNA(VLOOKUP($A146,'I-EmEC'!$A:$DD,MATCH(AC$1,'I-EmEC'!$A$1:$DD$1,0),FALSE),"")</f>
        <v>8.6300000000000008</v>
      </c>
      <c r="AD146" s="9">
        <f t="shared" si="107"/>
        <v>9.9465461766756516</v>
      </c>
      <c r="AE146" s="10">
        <f t="shared" si="108"/>
        <v>9.7840788650714217</v>
      </c>
      <c r="AF146" s="10">
        <f t="shared" si="109"/>
        <v>10.132251195508323</v>
      </c>
      <c r="AG146" s="10">
        <f t="shared" si="110"/>
        <v>10.132251195508323</v>
      </c>
      <c r="AH146" s="10">
        <f t="shared" si="111"/>
        <v>9.3641798705940538</v>
      </c>
      <c r="AI146" s="10">
        <f t="shared" si="112"/>
        <v>8.8116591428468016</v>
      </c>
      <c r="AJ146" s="10">
        <f t="shared" si="113"/>
        <v>8.8116591428468016</v>
      </c>
      <c r="AK146" s="10">
        <f t="shared" si="114"/>
        <v>8.4828787452803383</v>
      </c>
      <c r="AL146" s="10">
        <f t="shared" si="115"/>
        <v>11.080960295740006</v>
      </c>
      <c r="AM146" s="10">
        <f t="shared" si="116"/>
        <v>11.080960295740006</v>
      </c>
      <c r="AN146" s="10">
        <f t="shared" si="117"/>
        <v>11.055922084854737</v>
      </c>
      <c r="AO146" s="10">
        <f t="shared" si="118"/>
        <v>8.3624759848805699</v>
      </c>
      <c r="AP146" s="10">
        <f t="shared" si="119"/>
        <v>9.9628616037229403</v>
      </c>
      <c r="AQ146" s="10">
        <f t="shared" si="120"/>
        <v>10.63</v>
      </c>
      <c r="AR146" s="21">
        <f t="shared" si="121"/>
        <v>9.9465461766756516</v>
      </c>
      <c r="AS146" s="11">
        <f t="shared" si="122"/>
        <v>10.132251195508323</v>
      </c>
      <c r="AT146" s="11">
        <f t="shared" si="123"/>
        <v>11.080960295740006</v>
      </c>
      <c r="AU146" s="11">
        <f t="shared" si="124"/>
        <v>10.63</v>
      </c>
      <c r="AV146" s="12">
        <f t="shared" si="125"/>
        <v>9.9465461766756516</v>
      </c>
      <c r="AW146" s="11">
        <f t="shared" si="126"/>
        <v>9.2891465487641067</v>
      </c>
      <c r="AX146" s="11">
        <f t="shared" si="127"/>
        <v>10.395079665303829</v>
      </c>
      <c r="AY146" s="11">
        <f t="shared" si="128"/>
        <v>10.296430801861471</v>
      </c>
      <c r="AZ146" s="27">
        <f t="shared" si="129"/>
        <v>0.58270345187104844</v>
      </c>
      <c r="BA146" s="10">
        <f t="shared" si="130"/>
        <v>0.52293951983170306</v>
      </c>
      <c r="BB146" s="10">
        <f t="shared" si="131"/>
        <v>0.65101542192393469</v>
      </c>
      <c r="BC146" s="10">
        <f t="shared" si="132"/>
        <v>0.65101542192393469</v>
      </c>
      <c r="BD146" s="10">
        <f t="shared" si="133"/>
        <v>0.36847881803548094</v>
      </c>
      <c r="BE146" s="10">
        <f t="shared" si="134"/>
        <v>0.16523294108113673</v>
      </c>
      <c r="BF146" s="10">
        <f t="shared" si="135"/>
        <v>0.16523294108113673</v>
      </c>
      <c r="BG146" s="10">
        <f t="shared" si="136"/>
        <v>4.4290401058707456E-2</v>
      </c>
      <c r="BH146" s="10">
        <f t="shared" si="137"/>
        <v>1</v>
      </c>
      <c r="BI146" s="10">
        <f t="shared" si="138"/>
        <v>1</v>
      </c>
      <c r="BJ146" s="10">
        <f t="shared" si="139"/>
        <v>0.9907896430429084</v>
      </c>
      <c r="BK146" s="10">
        <f t="shared" si="140"/>
        <v>0</v>
      </c>
      <c r="BL146" s="10">
        <f t="shared" si="141"/>
        <v>0.58870511499711986</v>
      </c>
      <c r="BM146" s="10">
        <f t="shared" si="142"/>
        <v>0.83411333516306507</v>
      </c>
      <c r="BN146" s="21">
        <f t="shared" si="143"/>
        <v>0.58270345187104844</v>
      </c>
      <c r="BO146" s="11">
        <f t="shared" si="144"/>
        <v>0.65101542192393469</v>
      </c>
      <c r="BP146" s="11">
        <f t="shared" si="145"/>
        <v>1</v>
      </c>
      <c r="BQ146" s="11">
        <f t="shared" si="146"/>
        <v>0.83411333516306507</v>
      </c>
      <c r="BR146" s="12">
        <f t="shared" si="147"/>
        <v>0.58270345187104844</v>
      </c>
      <c r="BS146" s="11">
        <f t="shared" si="148"/>
        <v>0.34087765751738847</v>
      </c>
      <c r="BT146" s="11">
        <f t="shared" si="149"/>
        <v>0.74769741076072704</v>
      </c>
      <c r="BU146" s="11">
        <f t="shared" si="150"/>
        <v>0.71140922508009252</v>
      </c>
    </row>
    <row r="147" spans="1:73" x14ac:dyDescent="0.2">
      <c r="A147" s="84" t="s">
        <v>189</v>
      </c>
      <c r="B147" s="12">
        <f>_xlfn.IFNA(VLOOKUP($A147,'I-EmEC'!$A:$DD,MATCH(B$1,'I-EmEC'!$A$1:$DD$1,0),FALSE),"")</f>
        <v>78.860294117647058</v>
      </c>
      <c r="C147" s="11">
        <f>_xlfn.IFNA(VLOOKUP($A147,'I-EmEC'!$A:$DD,MATCH(C$1,'I-EmEC'!$A$1:$DD$1,0),FALSE),"")</f>
        <v>70.631970260223056</v>
      </c>
      <c r="D147" s="11">
        <f>_xlfn.IFNA(VLOOKUP($A147,'I-EmEC'!$A:$DD,MATCH(D$1,'I-EmEC'!$A$1:$DD$1,0),FALSE),"")</f>
        <v>66.537717601547385</v>
      </c>
      <c r="E147" s="11">
        <f>_xlfn.IFNA(VLOOKUP($A147,'I-EmEC'!$A:$DD,MATCH(E$1,'I-EmEC'!$A$1:$DD$1,0),FALSE),"")</f>
        <v>66.537717601547385</v>
      </c>
      <c r="F147" s="11">
        <f>_xlfn.IFNA(VLOOKUP($A147,'I-EmEC'!$A:$DD,MATCH(F$1,'I-EmEC'!$A$1:$DD$1,0),FALSE),"")</f>
        <v>77.412731006160172</v>
      </c>
      <c r="G147" s="11">
        <f>_xlfn.IFNA(VLOOKUP($A147,'I-EmEC'!$A:$DD,MATCH(G$1,'I-EmEC'!$A$1:$DD$1,0),FALSE),"")</f>
        <v>65.424430641821957</v>
      </c>
      <c r="H147" s="11">
        <f>_xlfn.IFNA(VLOOKUP($A147,'I-EmEC'!$A:$DD,MATCH(H$1,'I-EmEC'!$A$1:$DD$1,0),FALSE),"")</f>
        <v>65.424430641821957</v>
      </c>
      <c r="I147" s="11">
        <f>_xlfn.IFNA(VLOOKUP($A147,'I-EmEC'!$A:$DD,MATCH(I$1,'I-EmEC'!$A$1:$DD$1,0),FALSE),"")</f>
        <v>53.333333333333329</v>
      </c>
      <c r="J147" s="11">
        <f>_xlfn.IFNA(VLOOKUP($A147,'I-EmEC'!$A:$DD,MATCH(J$1,'I-EmEC'!$A$1:$DD$1,0),FALSE),"")</f>
        <v>95.277207392197113</v>
      </c>
      <c r="K147" s="11">
        <f>_xlfn.IFNA(VLOOKUP($A147,'I-EmEC'!$A:$DD,MATCH(K$1,'I-EmEC'!$A$1:$DD$1,0),FALSE),"")</f>
        <v>95.277207392197113</v>
      </c>
      <c r="L147" s="11">
        <f>_xlfn.IFNA(VLOOKUP($A147,'I-EmEC'!$A:$DD,MATCH(L$1,'I-EmEC'!$A$1:$DD$1,0),FALSE),"")</f>
        <v>94.157303370786522</v>
      </c>
      <c r="M147" s="11">
        <f>_xlfn.IFNA(VLOOKUP($A147,'I-EmEC'!$A:$DD,MATCH(M$1,'I-EmEC'!$A$1:$DD$1,0),FALSE),"")</f>
        <v>52.465483234714</v>
      </c>
      <c r="N147" s="11">
        <f>_xlfn.IFNA(VLOOKUP($A147,'I-EmEC'!$A:$DD,MATCH(N$1,'I-EmEC'!$A$1:$DD$1,0),FALSE),"")</f>
        <v>48</v>
      </c>
      <c r="O147" s="11">
        <f>_xlfn.IFNA(VLOOKUP($A147,'I-EmEC'!$A:$DD,MATCH(O$1,'I-EmEC'!$A$1:$DD$1,0),FALSE),"")</f>
        <v>55.138339920948617</v>
      </c>
      <c r="P147" s="9">
        <f>_xlfn.IFNA(VLOOKUP($A147,'I-EmEC'!$A:$DD,MATCH(P$1,'I-EmEC'!$A$1:$DD$1,0),FALSE),"")</f>
        <v>8.36</v>
      </c>
      <c r="Q147" s="10">
        <f>_xlfn.IFNA(VLOOKUP($A147,'I-EmEC'!$A:$DD,MATCH(Q$1,'I-EmEC'!$A$1:$DD$1,0),FALSE),"")</f>
        <v>8.36</v>
      </c>
      <c r="R147" s="10">
        <f>_xlfn.IFNA(VLOOKUP($A147,'I-EmEC'!$A:$DD,MATCH(R$1,'I-EmEC'!$A$1:$DD$1,0),FALSE),"")</f>
        <v>8.4600000000000009</v>
      </c>
      <c r="S147" s="10">
        <f>_xlfn.IFNA(VLOOKUP($A147,'I-EmEC'!$A:$DD,MATCH(S$1,'I-EmEC'!$A$1:$DD$1,0),FALSE),"")</f>
        <v>8.4600000000000009</v>
      </c>
      <c r="T147" s="10">
        <f>_xlfn.IFNA(VLOOKUP($A147,'I-EmEC'!$A:$DD,MATCH(T$1,'I-EmEC'!$A$1:$DD$1,0),FALSE),"")</f>
        <v>8.8800000000000008</v>
      </c>
      <c r="U147" s="10">
        <f>_xlfn.IFNA(VLOOKUP($A147,'I-EmEC'!$A:$DD,MATCH(U$1,'I-EmEC'!$A$1:$DD$1,0),FALSE),"")</f>
        <v>7.95</v>
      </c>
      <c r="V147" s="10">
        <f>_xlfn.IFNA(VLOOKUP($A147,'I-EmEC'!$A:$DD,MATCH(V$1,'I-EmEC'!$A$1:$DD$1,0),FALSE),"")</f>
        <v>7.95</v>
      </c>
      <c r="W147" s="10">
        <f>_xlfn.IFNA(VLOOKUP($A147,'I-EmEC'!$A:$DD,MATCH(W$1,'I-EmEC'!$A$1:$DD$1,0),FALSE),"")</f>
        <v>7.51</v>
      </c>
      <c r="X147" s="10">
        <f>_xlfn.IFNA(VLOOKUP($A147,'I-EmEC'!$A:$DD,MATCH(X$1,'I-EmEC'!$A$1:$DD$1,0),FALSE),"")</f>
        <v>9.91</v>
      </c>
      <c r="Y147" s="10">
        <f>_xlfn.IFNA(VLOOKUP($A147,'I-EmEC'!$A:$DD,MATCH(Y$1,'I-EmEC'!$A$1:$DD$1,0),FALSE),"")</f>
        <v>9.91</v>
      </c>
      <c r="Z147" s="10">
        <f>_xlfn.IFNA(VLOOKUP($A147,'I-EmEC'!$A:$DD,MATCH(Z$1,'I-EmEC'!$A$1:$DD$1,0),FALSE),"")</f>
        <v>10.130000000000001</v>
      </c>
      <c r="AA147" s="10">
        <f>_xlfn.IFNA(VLOOKUP($A147,'I-EmEC'!$A:$DD,MATCH(AA$1,'I-EmEC'!$A$1:$DD$1,0),FALSE),"")</f>
        <v>7.78</v>
      </c>
      <c r="AB147" s="10">
        <f>_xlfn.IFNA(VLOOKUP($A147,'I-EmEC'!$A:$DD,MATCH(AB$1,'I-EmEC'!$A$1:$DD$1,0),FALSE),"")</f>
        <v>7.38</v>
      </c>
      <c r="AC147" s="10">
        <f>_xlfn.IFNA(VLOOKUP($A147,'I-EmEC'!$A:$DD,MATCH(AC$1,'I-EmEC'!$A$1:$DD$1,0),FALSE),"")</f>
        <v>7.73</v>
      </c>
      <c r="AD147" s="9">
        <f t="shared" si="107"/>
        <v>10.256858392486546</v>
      </c>
      <c r="AE147" s="10">
        <f t="shared" si="108"/>
        <v>10.209001320950422</v>
      </c>
      <c r="AF147" s="10">
        <f t="shared" si="109"/>
        <v>10.28306789947759</v>
      </c>
      <c r="AG147" s="10">
        <f t="shared" si="110"/>
        <v>10.28306789947759</v>
      </c>
      <c r="AH147" s="10">
        <f t="shared" si="111"/>
        <v>10.76881238899116</v>
      </c>
      <c r="AI147" s="10">
        <f t="shared" si="112"/>
        <v>9.7657399518668928</v>
      </c>
      <c r="AJ147" s="10">
        <f t="shared" si="113"/>
        <v>9.7657399518668928</v>
      </c>
      <c r="AK147" s="10">
        <f t="shared" si="114"/>
        <v>9.236998727936264</v>
      </c>
      <c r="AL147" s="10">
        <f t="shared" si="115"/>
        <v>11.888989019340247</v>
      </c>
      <c r="AM147" s="10">
        <f t="shared" si="116"/>
        <v>11.888989019340247</v>
      </c>
      <c r="AN147" s="10">
        <f t="shared" si="117"/>
        <v>12.103854011985366</v>
      </c>
      <c r="AO147" s="10">
        <f t="shared" si="118"/>
        <v>9.4998736772977335</v>
      </c>
      <c r="AP147" s="10">
        <f t="shared" si="119"/>
        <v>9.0612412373755866</v>
      </c>
      <c r="AQ147" s="10">
        <f t="shared" si="120"/>
        <v>9.4714536864338008</v>
      </c>
      <c r="AR147" s="21">
        <f t="shared" si="121"/>
        <v>10.256858392486546</v>
      </c>
      <c r="AS147" s="11">
        <f t="shared" si="122"/>
        <v>10.76881238899116</v>
      </c>
      <c r="AT147" s="11">
        <f t="shared" si="123"/>
        <v>12.103854011985366</v>
      </c>
      <c r="AU147" s="11">
        <f t="shared" si="124"/>
        <v>9.4714536864338008</v>
      </c>
      <c r="AV147" s="12">
        <f t="shared" si="125"/>
        <v>10.256858392486546</v>
      </c>
      <c r="AW147" s="11">
        <f t="shared" si="126"/>
        <v>10.017237803269397</v>
      </c>
      <c r="AX147" s="11">
        <f t="shared" si="127"/>
        <v>11.3454264319909</v>
      </c>
      <c r="AY147" s="11">
        <f t="shared" si="128"/>
        <v>9.2663474619046937</v>
      </c>
      <c r="AZ147" s="27">
        <f t="shared" si="129"/>
        <v>0.39295738356462379</v>
      </c>
      <c r="BA147" s="10">
        <f t="shared" si="130"/>
        <v>0.37722844430048719</v>
      </c>
      <c r="BB147" s="10">
        <f t="shared" si="131"/>
        <v>0.40157152835812476</v>
      </c>
      <c r="BC147" s="10">
        <f t="shared" si="132"/>
        <v>0.40157152835812476</v>
      </c>
      <c r="BD147" s="10">
        <f t="shared" si="133"/>
        <v>0.56121868870894109</v>
      </c>
      <c r="BE147" s="10">
        <f t="shared" si="134"/>
        <v>0.23154399415208513</v>
      </c>
      <c r="BF147" s="10">
        <f t="shared" si="135"/>
        <v>0.23154399415208513</v>
      </c>
      <c r="BG147" s="10">
        <f t="shared" si="136"/>
        <v>5.7765316713106418E-2</v>
      </c>
      <c r="BH147" s="10">
        <f t="shared" si="137"/>
        <v>0.92938142032461712</v>
      </c>
      <c r="BI147" s="10">
        <f t="shared" si="138"/>
        <v>0.92938142032461712</v>
      </c>
      <c r="BJ147" s="10">
        <f t="shared" si="139"/>
        <v>1</v>
      </c>
      <c r="BK147" s="10">
        <f t="shared" si="140"/>
        <v>0.14416308364392583</v>
      </c>
      <c r="BL147" s="10">
        <f t="shared" si="141"/>
        <v>0</v>
      </c>
      <c r="BM147" s="10">
        <f t="shared" si="142"/>
        <v>0.13482243040632233</v>
      </c>
      <c r="BN147" s="21">
        <f t="shared" si="143"/>
        <v>0.39295738356462379</v>
      </c>
      <c r="BO147" s="11">
        <f t="shared" si="144"/>
        <v>0.56121868870894109</v>
      </c>
      <c r="BP147" s="11">
        <f t="shared" si="145"/>
        <v>1</v>
      </c>
      <c r="BQ147" s="11">
        <f t="shared" si="146"/>
        <v>0.13482243040632233</v>
      </c>
      <c r="BR147" s="12">
        <f t="shared" si="147"/>
        <v>0.39295738356462379</v>
      </c>
      <c r="BS147" s="11">
        <f t="shared" si="148"/>
        <v>0.31420250840707792</v>
      </c>
      <c r="BT147" s="11">
        <f t="shared" si="149"/>
        <v>0.75073148107329002</v>
      </c>
      <c r="BU147" s="11">
        <f t="shared" si="150"/>
        <v>6.7411215203161165E-2</v>
      </c>
    </row>
    <row r="148" spans="1:73" x14ac:dyDescent="0.2">
      <c r="A148" s="84" t="s">
        <v>190</v>
      </c>
      <c r="B148" s="12">
        <f>_xlfn.IFNA(VLOOKUP($A148,'I-EmEC'!$A:$DD,MATCH(B$1,'I-EmEC'!$A$1:$DD$1,0),FALSE),"")</f>
        <v>54.411764705882355</v>
      </c>
      <c r="C148" s="11">
        <f>_xlfn.IFNA(VLOOKUP($A148,'I-EmEC'!$A:$DD,MATCH(C$1,'I-EmEC'!$A$1:$DD$1,0),FALSE),"")</f>
        <v>56.877323420074354</v>
      </c>
      <c r="D148" s="11">
        <f>_xlfn.IFNA(VLOOKUP($A148,'I-EmEC'!$A:$DD,MATCH(D$1,'I-EmEC'!$A$1:$DD$1,0),FALSE),"")</f>
        <v>33.268858800773693</v>
      </c>
      <c r="E148" s="11">
        <f>_xlfn.IFNA(VLOOKUP($A148,'I-EmEC'!$A:$DD,MATCH(E$1,'I-EmEC'!$A$1:$DD$1,0),FALSE),"")</f>
        <v>33.268858800773693</v>
      </c>
      <c r="F148" s="11">
        <f>_xlfn.IFNA(VLOOKUP($A148,'I-EmEC'!$A:$DD,MATCH(F$1,'I-EmEC'!$A$1:$DD$1,0),FALSE),"")</f>
        <v>21.97125256673511</v>
      </c>
      <c r="G148" s="11">
        <f>_xlfn.IFNA(VLOOKUP($A148,'I-EmEC'!$A:$DD,MATCH(G$1,'I-EmEC'!$A$1:$DD$1,0),FALSE),"")</f>
        <v>29.192546583850934</v>
      </c>
      <c r="H148" s="11">
        <f>_xlfn.IFNA(VLOOKUP($A148,'I-EmEC'!$A:$DD,MATCH(H$1,'I-EmEC'!$A$1:$DD$1,0),FALSE),"")</f>
        <v>29.192546583850934</v>
      </c>
      <c r="I148" s="11">
        <f>_xlfn.IFNA(VLOOKUP($A148,'I-EmEC'!$A:$DD,MATCH(I$1,'I-EmEC'!$A$1:$DD$1,0),FALSE),"")</f>
        <v>54.20289855072464</v>
      </c>
      <c r="J148" s="11">
        <f>_xlfn.IFNA(VLOOKUP($A148,'I-EmEC'!$A:$DD,MATCH(J$1,'I-EmEC'!$A$1:$DD$1,0),FALSE),"")</f>
        <v>22.792607802874741</v>
      </c>
      <c r="K148" s="11">
        <f>_xlfn.IFNA(VLOOKUP($A148,'I-EmEC'!$A:$DD,MATCH(K$1,'I-EmEC'!$A$1:$DD$1,0),FALSE),"")</f>
        <v>22.792607802874741</v>
      </c>
      <c r="L148" s="11">
        <f>_xlfn.IFNA(VLOOKUP($A148,'I-EmEC'!$A:$DD,MATCH(L$1,'I-EmEC'!$A$1:$DD$1,0),FALSE),"")</f>
        <v>33.258426966292134</v>
      </c>
      <c r="M148" s="11">
        <f>_xlfn.IFNA(VLOOKUP($A148,'I-EmEC'!$A:$DD,MATCH(M$1,'I-EmEC'!$A$1:$DD$1,0),FALSE),"")</f>
        <v>40.433925049309664</v>
      </c>
      <c r="N148" s="11">
        <f>_xlfn.IFNA(VLOOKUP($A148,'I-EmEC'!$A:$DD,MATCH(N$1,'I-EmEC'!$A$1:$DD$1,0),FALSE),"")</f>
        <v>60</v>
      </c>
      <c r="O148" s="11">
        <f>_xlfn.IFNA(VLOOKUP($A148,'I-EmEC'!$A:$DD,MATCH(O$1,'I-EmEC'!$A$1:$DD$1,0),FALSE),"")</f>
        <v>33.399209486166001</v>
      </c>
      <c r="P148" s="9">
        <f>_xlfn.IFNA(VLOOKUP($A148,'I-EmEC'!$A:$DD,MATCH(P$1,'I-EmEC'!$A$1:$DD$1,0),FALSE),"")</f>
        <v>9.66</v>
      </c>
      <c r="Q148" s="10">
        <f>_xlfn.IFNA(VLOOKUP($A148,'I-EmEC'!$A:$DD,MATCH(Q$1,'I-EmEC'!$A$1:$DD$1,0),FALSE),"")</f>
        <v>9.61</v>
      </c>
      <c r="R148" s="10">
        <f>_xlfn.IFNA(VLOOKUP($A148,'I-EmEC'!$A:$DD,MATCH(R$1,'I-EmEC'!$A$1:$DD$1,0),FALSE),"")</f>
        <v>10.25</v>
      </c>
      <c r="S148" s="10">
        <f>_xlfn.IFNA(VLOOKUP($A148,'I-EmEC'!$A:$DD,MATCH(S$1,'I-EmEC'!$A$1:$DD$1,0),FALSE),"")</f>
        <v>10.25</v>
      </c>
      <c r="T148" s="10">
        <f>_xlfn.IFNA(VLOOKUP($A148,'I-EmEC'!$A:$DD,MATCH(T$1,'I-EmEC'!$A$1:$DD$1,0),FALSE),"")</f>
        <v>10.210000000000001</v>
      </c>
      <c r="U148" s="10">
        <f>_xlfn.IFNA(VLOOKUP($A148,'I-EmEC'!$A:$DD,MATCH(U$1,'I-EmEC'!$A$1:$DD$1,0),FALSE),"")</f>
        <v>10.07</v>
      </c>
      <c r="V148" s="10">
        <f>_xlfn.IFNA(VLOOKUP($A148,'I-EmEC'!$A:$DD,MATCH(V$1,'I-EmEC'!$A$1:$DD$1,0),FALSE),"")</f>
        <v>10.07</v>
      </c>
      <c r="W148" s="10">
        <f>_xlfn.IFNA(VLOOKUP($A148,'I-EmEC'!$A:$DD,MATCH(W$1,'I-EmEC'!$A$1:$DD$1,0),FALSE),"")</f>
        <v>10.039999999999999</v>
      </c>
      <c r="X148" s="10">
        <f>_xlfn.IFNA(VLOOKUP($A148,'I-EmEC'!$A:$DD,MATCH(X$1,'I-EmEC'!$A$1:$DD$1,0),FALSE),"")</f>
        <v>10.130000000000001</v>
      </c>
      <c r="Y148" s="10">
        <f>_xlfn.IFNA(VLOOKUP($A148,'I-EmEC'!$A:$DD,MATCH(Y$1,'I-EmEC'!$A$1:$DD$1,0),FALSE),"")</f>
        <v>10.130000000000001</v>
      </c>
      <c r="Z148" s="10">
        <f>_xlfn.IFNA(VLOOKUP($A148,'I-EmEC'!$A:$DD,MATCH(Z$1,'I-EmEC'!$A$1:$DD$1,0),FALSE),"")</f>
        <v>10.050000000000001</v>
      </c>
      <c r="AA148" s="10">
        <f>_xlfn.IFNA(VLOOKUP($A148,'I-EmEC'!$A:$DD,MATCH(AA$1,'I-EmEC'!$A$1:$DD$1,0),FALSE),"")</f>
        <v>9.2899999999999991</v>
      </c>
      <c r="AB148" s="10">
        <f>_xlfn.IFNA(VLOOKUP($A148,'I-EmEC'!$A:$DD,MATCH(AB$1,'I-EmEC'!$A$1:$DD$1,0),FALSE),"")</f>
        <v>9.68</v>
      </c>
      <c r="AC148" s="10">
        <f>_xlfn.IFNA(VLOOKUP($A148,'I-EmEC'!$A:$DD,MATCH(AC$1,'I-EmEC'!$A$1:$DD$1,0),FALSE),"")</f>
        <v>9.24</v>
      </c>
      <c r="AD148" s="9">
        <f t="shared" si="107"/>
        <v>11.39569281136076</v>
      </c>
      <c r="AE148" s="10">
        <f t="shared" si="108"/>
        <v>11.364939150815191</v>
      </c>
      <c r="AF148" s="10">
        <f t="shared" si="109"/>
        <v>11.772037903813606</v>
      </c>
      <c r="AG148" s="10">
        <f t="shared" si="110"/>
        <v>11.772037903813606</v>
      </c>
      <c r="AH148" s="10">
        <f t="shared" si="111"/>
        <v>11.551854816470577</v>
      </c>
      <c r="AI148" s="10">
        <f t="shared" si="112"/>
        <v>11.53527198190387</v>
      </c>
      <c r="AJ148" s="10">
        <f t="shared" si="113"/>
        <v>11.53527198190387</v>
      </c>
      <c r="AK148" s="10">
        <f t="shared" si="114"/>
        <v>11.774022511463224</v>
      </c>
      <c r="AL148" s="10">
        <f t="shared" si="115"/>
        <v>11.487794017572025</v>
      </c>
      <c r="AM148" s="10">
        <f t="shared" si="116"/>
        <v>11.487794017572025</v>
      </c>
      <c r="AN148" s="10">
        <f t="shared" si="117"/>
        <v>11.571901704414028</v>
      </c>
      <c r="AO148" s="10">
        <f t="shared" si="118"/>
        <v>10.896745901722419</v>
      </c>
      <c r="AP148" s="10">
        <f t="shared" si="119"/>
        <v>11.458151250383644</v>
      </c>
      <c r="AQ148" s="10">
        <f t="shared" si="120"/>
        <v>10.763736187773876</v>
      </c>
      <c r="AR148" s="21">
        <f t="shared" si="121"/>
        <v>11.39569281136076</v>
      </c>
      <c r="AS148" s="11">
        <f t="shared" si="122"/>
        <v>11.774022511463224</v>
      </c>
      <c r="AT148" s="11">
        <f t="shared" si="123"/>
        <v>11.571901704414028</v>
      </c>
      <c r="AU148" s="11">
        <f t="shared" si="124"/>
        <v>11.458151250383644</v>
      </c>
      <c r="AV148" s="12">
        <f t="shared" si="125"/>
        <v>11.39569281136076</v>
      </c>
      <c r="AW148" s="11">
        <f t="shared" si="126"/>
        <v>11.65674951656146</v>
      </c>
      <c r="AX148" s="11">
        <f t="shared" si="127"/>
        <v>11.361058910320123</v>
      </c>
      <c r="AY148" s="11">
        <f t="shared" si="128"/>
        <v>11.11094371907876</v>
      </c>
      <c r="AZ148" s="27">
        <f t="shared" si="129"/>
        <v>0.62552229874706666</v>
      </c>
      <c r="BA148" s="10">
        <f t="shared" si="130"/>
        <v>0.59508175944206709</v>
      </c>
      <c r="BB148" s="10">
        <f t="shared" si="131"/>
        <v>0.99803559881680814</v>
      </c>
      <c r="BC148" s="10">
        <f t="shared" si="132"/>
        <v>0.99803559881680814</v>
      </c>
      <c r="BD148" s="10">
        <f t="shared" si="133"/>
        <v>0.78009432595173744</v>
      </c>
      <c r="BE148" s="10">
        <f t="shared" si="134"/>
        <v>0.76368033104962896</v>
      </c>
      <c r="BF148" s="10">
        <f t="shared" si="135"/>
        <v>0.76368033104962896</v>
      </c>
      <c r="BG148" s="10">
        <f t="shared" si="136"/>
        <v>1</v>
      </c>
      <c r="BH148" s="10">
        <f t="shared" si="137"/>
        <v>0.71668576800490125</v>
      </c>
      <c r="BI148" s="10">
        <f t="shared" si="138"/>
        <v>0.71668576800490125</v>
      </c>
      <c r="BJ148" s="10">
        <f t="shared" si="139"/>
        <v>0.79993710465059586</v>
      </c>
      <c r="BK148" s="10">
        <f t="shared" si="140"/>
        <v>0.13165546323820324</v>
      </c>
      <c r="BL148" s="10">
        <f t="shared" si="141"/>
        <v>0.68734481139357917</v>
      </c>
      <c r="BM148" s="10">
        <f t="shared" si="142"/>
        <v>0</v>
      </c>
      <c r="BN148" s="21">
        <f t="shared" si="143"/>
        <v>0.62552229874706666</v>
      </c>
      <c r="BO148" s="11">
        <f t="shared" si="144"/>
        <v>1</v>
      </c>
      <c r="BP148" s="11">
        <f t="shared" si="145"/>
        <v>0.79993710465059586</v>
      </c>
      <c r="BQ148" s="11">
        <f t="shared" si="146"/>
        <v>0.68734481139357917</v>
      </c>
      <c r="BR148" s="12">
        <f t="shared" si="147"/>
        <v>0.62552229874706666</v>
      </c>
      <c r="BS148" s="11">
        <f t="shared" si="148"/>
        <v>0.88392103094743524</v>
      </c>
      <c r="BT148" s="11">
        <f t="shared" si="149"/>
        <v>0.59124102597465045</v>
      </c>
      <c r="BU148" s="11">
        <f t="shared" si="150"/>
        <v>0.34367240569678958</v>
      </c>
    </row>
    <row r="149" spans="1:73" x14ac:dyDescent="0.2">
      <c r="A149" s="84" t="s">
        <v>30</v>
      </c>
      <c r="B149" s="12">
        <f>_xlfn.IFNA(VLOOKUP($A149,'I-EmEC'!$A:$DD,MATCH(B$1,'I-EmEC'!$A$1:$DD$1,0),FALSE),"")</f>
        <v>74.080882352941174</v>
      </c>
      <c r="C149" s="11">
        <f>_xlfn.IFNA(VLOOKUP($A149,'I-EmEC'!$A:$DD,MATCH(C$1,'I-EmEC'!$A$1:$DD$1,0),FALSE),"")</f>
        <v>70.817843866171003</v>
      </c>
      <c r="D149" s="11">
        <f>_xlfn.IFNA(VLOOKUP($A149,'I-EmEC'!$A:$DD,MATCH(D$1,'I-EmEC'!$A$1:$DD$1,0),FALSE),"")</f>
        <v>56.67311411992263</v>
      </c>
      <c r="E149" s="11">
        <f>_xlfn.IFNA(VLOOKUP($A149,'I-EmEC'!$A:$DD,MATCH(E$1,'I-EmEC'!$A$1:$DD$1,0),FALSE),"")</f>
        <v>56.67311411992263</v>
      </c>
      <c r="F149" s="11">
        <f>_xlfn.IFNA(VLOOKUP($A149,'I-EmEC'!$A:$DD,MATCH(F$1,'I-EmEC'!$A$1:$DD$1,0),FALSE),"")</f>
        <v>59.137577002053384</v>
      </c>
      <c r="G149" s="11">
        <f>_xlfn.IFNA(VLOOKUP($A149,'I-EmEC'!$A:$DD,MATCH(G$1,'I-EmEC'!$A$1:$DD$1,0),FALSE),"")</f>
        <v>19.047619047619047</v>
      </c>
      <c r="H149" s="11">
        <f>_xlfn.IFNA(VLOOKUP($A149,'I-EmEC'!$A:$DD,MATCH(H$1,'I-EmEC'!$A$1:$DD$1,0),FALSE),"")</f>
        <v>19.047619047619047</v>
      </c>
      <c r="I149" s="11">
        <f>_xlfn.IFNA(VLOOKUP($A149,'I-EmEC'!$A:$DD,MATCH(I$1,'I-EmEC'!$A$1:$DD$1,0),FALSE),"")</f>
        <v>35.94202898550725</v>
      </c>
      <c r="J149" s="11">
        <f>_xlfn.IFNA(VLOOKUP($A149,'I-EmEC'!$A:$DD,MATCH(J$1,'I-EmEC'!$A$1:$DD$1,0),FALSE),"")</f>
        <v>70.225872689938399</v>
      </c>
      <c r="K149" s="11">
        <f>_xlfn.IFNA(VLOOKUP($A149,'I-EmEC'!$A:$DD,MATCH(K$1,'I-EmEC'!$A$1:$DD$1,0),FALSE),"")</f>
        <v>70.225872689938399</v>
      </c>
      <c r="L149" s="11">
        <f>_xlfn.IFNA(VLOOKUP($A149,'I-EmEC'!$A:$DD,MATCH(L$1,'I-EmEC'!$A$1:$DD$1,0),FALSE),"")</f>
        <v>63.146067415730336</v>
      </c>
      <c r="M149" s="11">
        <f>_xlfn.IFNA(VLOOKUP($A149,'I-EmEC'!$A:$DD,MATCH(M$1,'I-EmEC'!$A$1:$DD$1,0),FALSE),"")</f>
        <v>14.990138067061142</v>
      </c>
      <c r="N149" s="11">
        <f>_xlfn.IFNA(VLOOKUP($A149,'I-EmEC'!$A:$DD,MATCH(N$1,'I-EmEC'!$A$1:$DD$1,0),FALSE),"")</f>
        <v>21.714285714285715</v>
      </c>
      <c r="O149" s="11" t="str">
        <f>_xlfn.IFNA(VLOOKUP($A149,'I-EmEC'!$A:$DD,MATCH(O$1,'I-EmEC'!$A$1:$DD$1,0),FALSE),"")</f>
        <v/>
      </c>
      <c r="P149" s="9">
        <f>_xlfn.IFNA(VLOOKUP($A149,'I-EmEC'!$A:$DD,MATCH(P$1,'I-EmEC'!$A$1:$DD$1,0),FALSE),"")</f>
        <v>9.94</v>
      </c>
      <c r="Q149" s="10">
        <f>_xlfn.IFNA(VLOOKUP($A149,'I-EmEC'!$A:$DD,MATCH(Q$1,'I-EmEC'!$A$1:$DD$1,0),FALSE),"")</f>
        <v>9.8800000000000008</v>
      </c>
      <c r="R149" s="10">
        <f>_xlfn.IFNA(VLOOKUP($A149,'I-EmEC'!$A:$DD,MATCH(R$1,'I-EmEC'!$A$1:$DD$1,0),FALSE),"")</f>
        <v>9.3000000000000007</v>
      </c>
      <c r="S149" s="10">
        <f>_xlfn.IFNA(VLOOKUP($A149,'I-EmEC'!$A:$DD,MATCH(S$1,'I-EmEC'!$A$1:$DD$1,0),FALSE),"")</f>
        <v>9.3000000000000007</v>
      </c>
      <c r="T149" s="10">
        <f>_xlfn.IFNA(VLOOKUP($A149,'I-EmEC'!$A:$DD,MATCH(T$1,'I-EmEC'!$A$1:$DD$1,0),FALSE),"")</f>
        <v>9.25</v>
      </c>
      <c r="U149" s="10">
        <f>_xlfn.IFNA(VLOOKUP($A149,'I-EmEC'!$A:$DD,MATCH(U$1,'I-EmEC'!$A$1:$DD$1,0),FALSE),"")</f>
        <v>8.68</v>
      </c>
      <c r="V149" s="10">
        <f>_xlfn.IFNA(VLOOKUP($A149,'I-EmEC'!$A:$DD,MATCH(V$1,'I-EmEC'!$A$1:$DD$1,0),FALSE),"")</f>
        <v>8.68</v>
      </c>
      <c r="W149" s="10">
        <f>_xlfn.IFNA(VLOOKUP($A149,'I-EmEC'!$A:$DD,MATCH(W$1,'I-EmEC'!$A$1:$DD$1,0),FALSE),"")</f>
        <v>8.64</v>
      </c>
      <c r="X149" s="10">
        <f>_xlfn.IFNA(VLOOKUP($A149,'I-EmEC'!$A:$DD,MATCH(X$1,'I-EmEC'!$A$1:$DD$1,0),FALSE),"")</f>
        <v>10.59</v>
      </c>
      <c r="Y149" s="10">
        <f>_xlfn.IFNA(VLOOKUP($A149,'I-EmEC'!$A:$DD,MATCH(Y$1,'I-EmEC'!$A$1:$DD$1,0),FALSE),"")</f>
        <v>10.59</v>
      </c>
      <c r="Z149" s="10">
        <f>_xlfn.IFNA(VLOOKUP($A149,'I-EmEC'!$A:$DD,MATCH(Z$1,'I-EmEC'!$A$1:$DD$1,0),FALSE),"")</f>
        <v>9.42</v>
      </c>
      <c r="AA149" s="10">
        <f>_xlfn.IFNA(VLOOKUP($A149,'I-EmEC'!$A:$DD,MATCH(AA$1,'I-EmEC'!$A$1:$DD$1,0),FALSE),"")</f>
        <v>8.51</v>
      </c>
      <c r="AB149" s="10">
        <f>_xlfn.IFNA(VLOOKUP($A149,'I-EmEC'!$A:$DD,MATCH(AB$1,'I-EmEC'!$A$1:$DD$1,0),FALSE),"")</f>
        <v>8.51</v>
      </c>
      <c r="AC149" s="10" t="str">
        <f>_xlfn.IFNA(VLOOKUP($A149,'I-EmEC'!$A:$DD,MATCH(AC$1,'I-EmEC'!$A$1:$DD$1,0),FALSE),"")</f>
        <v/>
      </c>
      <c r="AD149" s="9">
        <f t="shared" si="107"/>
        <v>11.809706146442929</v>
      </c>
      <c r="AE149" s="10">
        <f t="shared" si="108"/>
        <v>11.730142700009232</v>
      </c>
      <c r="AF149" s="10">
        <f t="shared" si="109"/>
        <v>11.053377077260169</v>
      </c>
      <c r="AG149" s="10">
        <f t="shared" si="110"/>
        <v>11.053377077260169</v>
      </c>
      <c r="AH149" s="10">
        <f t="shared" si="111"/>
        <v>11.021863526544596</v>
      </c>
      <c r="AI149" s="10">
        <f t="shared" si="112"/>
        <v>9.9598406965940445</v>
      </c>
      <c r="AJ149" s="10">
        <f t="shared" si="113"/>
        <v>9.9598406965940445</v>
      </c>
      <c r="AK149" s="10">
        <f t="shared" si="114"/>
        <v>10.195602590088962</v>
      </c>
      <c r="AL149" s="10">
        <f t="shared" si="115"/>
        <v>12.436497144841502</v>
      </c>
      <c r="AM149" s="10">
        <f t="shared" si="116"/>
        <v>12.436497144841502</v>
      </c>
      <c r="AN149" s="10">
        <f t="shared" si="117"/>
        <v>11.22034630892415</v>
      </c>
      <c r="AO149" s="10">
        <f t="shared" si="118"/>
        <v>9.6858056329474547</v>
      </c>
      <c r="AP149" s="10">
        <f t="shared" si="119"/>
        <v>9.8467455479305155</v>
      </c>
      <c r="AQ149" s="10" t="str">
        <f t="shared" si="120"/>
        <v/>
      </c>
      <c r="AR149" s="21">
        <f t="shared" si="121"/>
        <v>11.809706146442929</v>
      </c>
      <c r="AS149" s="11">
        <f t="shared" si="122"/>
        <v>11.053377077260169</v>
      </c>
      <c r="AT149" s="11">
        <f t="shared" si="123"/>
        <v>12.436497144841502</v>
      </c>
      <c r="AU149" s="11">
        <f t="shared" si="124"/>
        <v>9.8467455479305155</v>
      </c>
      <c r="AV149" s="12">
        <f t="shared" si="125"/>
        <v>11.809706146442929</v>
      </c>
      <c r="AW149" s="11">
        <f t="shared" si="126"/>
        <v>10.540650277390331</v>
      </c>
      <c r="AX149" s="11">
        <f t="shared" si="127"/>
        <v>11.444786557888653</v>
      </c>
      <c r="AY149" s="11">
        <f t="shared" si="128"/>
        <v>9.8467455479305155</v>
      </c>
      <c r="AZ149" s="27">
        <f t="shared" si="129"/>
        <v>0.7721332996854372</v>
      </c>
      <c r="BA149" s="10">
        <f t="shared" si="130"/>
        <v>0.74320841076580979</v>
      </c>
      <c r="BB149" s="10">
        <f t="shared" si="131"/>
        <v>0.49717368828867481</v>
      </c>
      <c r="BC149" s="10">
        <f t="shared" si="132"/>
        <v>0.49717368828867481</v>
      </c>
      <c r="BD149" s="10">
        <f t="shared" si="133"/>
        <v>0.48571709616291014</v>
      </c>
      <c r="BE149" s="10">
        <f t="shared" si="134"/>
        <v>9.9624062699018245E-2</v>
      </c>
      <c r="BF149" s="10">
        <f t="shared" si="135"/>
        <v>9.9624062699018245E-2</v>
      </c>
      <c r="BG149" s="10">
        <f t="shared" si="136"/>
        <v>0.18533410778240109</v>
      </c>
      <c r="BH149" s="10">
        <f t="shared" si="137"/>
        <v>1</v>
      </c>
      <c r="BI149" s="10">
        <f t="shared" si="138"/>
        <v>1</v>
      </c>
      <c r="BJ149" s="10">
        <f t="shared" si="139"/>
        <v>0.55787450877036171</v>
      </c>
      <c r="BK149" s="10">
        <f t="shared" si="140"/>
        <v>0</v>
      </c>
      <c r="BL149" s="10">
        <f t="shared" si="141"/>
        <v>5.8508892868267236E-2</v>
      </c>
      <c r="BM149" s="10" t="str">
        <f t="shared" si="142"/>
        <v/>
      </c>
      <c r="BN149" s="21">
        <f t="shared" si="143"/>
        <v>0.7721332996854372</v>
      </c>
      <c r="BO149" s="11">
        <f t="shared" si="144"/>
        <v>0.49717368828867481</v>
      </c>
      <c r="BP149" s="11">
        <f t="shared" si="145"/>
        <v>1</v>
      </c>
      <c r="BQ149" s="11">
        <f t="shared" si="146"/>
        <v>5.8508892868267236E-2</v>
      </c>
      <c r="BR149" s="12">
        <f t="shared" si="147"/>
        <v>0.7721332996854372</v>
      </c>
      <c r="BS149" s="11">
        <f t="shared" si="148"/>
        <v>0.31077445098678297</v>
      </c>
      <c r="BT149" s="11">
        <f t="shared" si="149"/>
        <v>0.63946862719259046</v>
      </c>
      <c r="BU149" s="11">
        <f t="shared" si="150"/>
        <v>5.8508892868267236E-2</v>
      </c>
    </row>
    <row r="150" spans="1:73" x14ac:dyDescent="0.2">
      <c r="A150" s="84" t="s">
        <v>192</v>
      </c>
      <c r="B150" s="12">
        <f>_xlfn.IFNA(VLOOKUP($A150,'I-EmEC'!$A:$DD,MATCH(B$1,'I-EmEC'!$A$1:$DD$1,0),FALSE),"")</f>
        <v>82.904411764705884</v>
      </c>
      <c r="C150" s="11">
        <f>_xlfn.IFNA(VLOOKUP($A150,'I-EmEC'!$A:$DD,MATCH(C$1,'I-EmEC'!$A$1:$DD$1,0),FALSE),"")</f>
        <v>81.040892193308551</v>
      </c>
      <c r="D150" s="11">
        <f>_xlfn.IFNA(VLOOKUP($A150,'I-EmEC'!$A:$DD,MATCH(D$1,'I-EmEC'!$A$1:$DD$1,0),FALSE),"")</f>
        <v>65.570599613152794</v>
      </c>
      <c r="E150" s="11">
        <f>_xlfn.IFNA(VLOOKUP($A150,'I-EmEC'!$A:$DD,MATCH(E$1,'I-EmEC'!$A$1:$DD$1,0),FALSE),"")</f>
        <v>65.570599613152794</v>
      </c>
      <c r="F150" s="11">
        <f>_xlfn.IFNA(VLOOKUP($A150,'I-EmEC'!$A:$DD,MATCH(F$1,'I-EmEC'!$A$1:$DD$1,0),FALSE),"")</f>
        <v>69.199178644763862</v>
      </c>
      <c r="G150" s="11">
        <f>_xlfn.IFNA(VLOOKUP($A150,'I-EmEC'!$A:$DD,MATCH(G$1,'I-EmEC'!$A$1:$DD$1,0),FALSE),"")</f>
        <v>30.848861283643895</v>
      </c>
      <c r="H150" s="11">
        <f>_xlfn.IFNA(VLOOKUP($A150,'I-EmEC'!$A:$DD,MATCH(H$1,'I-EmEC'!$A$1:$DD$1,0),FALSE),"")</f>
        <v>30.848861283643895</v>
      </c>
      <c r="I150" s="11">
        <f>_xlfn.IFNA(VLOOKUP($A150,'I-EmEC'!$A:$DD,MATCH(I$1,'I-EmEC'!$A$1:$DD$1,0),FALSE),"")</f>
        <v>46.086956521739133</v>
      </c>
      <c r="J150" s="11">
        <f>_xlfn.IFNA(VLOOKUP($A150,'I-EmEC'!$A:$DD,MATCH(J$1,'I-EmEC'!$A$1:$DD$1,0),FALSE),"")</f>
        <v>84.394250513347018</v>
      </c>
      <c r="K150" s="11">
        <f>_xlfn.IFNA(VLOOKUP($A150,'I-EmEC'!$A:$DD,MATCH(K$1,'I-EmEC'!$A$1:$DD$1,0),FALSE),"")</f>
        <v>84.394250513347018</v>
      </c>
      <c r="L150" s="11">
        <f>_xlfn.IFNA(VLOOKUP($A150,'I-EmEC'!$A:$DD,MATCH(L$1,'I-EmEC'!$A$1:$DD$1,0),FALSE),"")</f>
        <v>54.157303370786515</v>
      </c>
      <c r="M150" s="11" t="str">
        <f>_xlfn.IFNA(VLOOKUP($A150,'I-EmEC'!$A:$DD,MATCH(M$1,'I-EmEC'!$A$1:$DD$1,0),FALSE),"")</f>
        <v/>
      </c>
      <c r="N150" s="11">
        <f>_xlfn.IFNA(VLOOKUP($A150,'I-EmEC'!$A:$DD,MATCH(N$1,'I-EmEC'!$A$1:$DD$1,0),FALSE),"")</f>
        <v>13.904761904761905</v>
      </c>
      <c r="O150" s="11" t="str">
        <f>_xlfn.IFNA(VLOOKUP($A150,'I-EmEC'!$A:$DD,MATCH(O$1,'I-EmEC'!$A$1:$DD$1,0),FALSE),"")</f>
        <v/>
      </c>
      <c r="P150" s="9">
        <f>_xlfn.IFNA(VLOOKUP($A150,'I-EmEC'!$A:$DD,MATCH(P$1,'I-EmEC'!$A$1:$DD$1,0),FALSE),"")</f>
        <v>9.52</v>
      </c>
      <c r="Q150" s="10">
        <f>_xlfn.IFNA(VLOOKUP($A150,'I-EmEC'!$A:$DD,MATCH(Q$1,'I-EmEC'!$A$1:$DD$1,0),FALSE),"")</f>
        <v>9.4600000000000009</v>
      </c>
      <c r="R150" s="10">
        <f>_xlfn.IFNA(VLOOKUP($A150,'I-EmEC'!$A:$DD,MATCH(R$1,'I-EmEC'!$A$1:$DD$1,0),FALSE),"")</f>
        <v>9.0299999999999994</v>
      </c>
      <c r="S150" s="10">
        <f>_xlfn.IFNA(VLOOKUP($A150,'I-EmEC'!$A:$DD,MATCH(S$1,'I-EmEC'!$A$1:$DD$1,0),FALSE),"")</f>
        <v>9.0299999999999994</v>
      </c>
      <c r="T150" s="10">
        <f>_xlfn.IFNA(VLOOKUP($A150,'I-EmEC'!$A:$DD,MATCH(T$1,'I-EmEC'!$A$1:$DD$1,0),FALSE),"")</f>
        <v>9.1199999999999992</v>
      </c>
      <c r="U150" s="10">
        <f>_xlfn.IFNA(VLOOKUP($A150,'I-EmEC'!$A:$DD,MATCH(U$1,'I-EmEC'!$A$1:$DD$1,0),FALSE),"")</f>
        <v>8.84</v>
      </c>
      <c r="V150" s="10">
        <f>_xlfn.IFNA(VLOOKUP($A150,'I-EmEC'!$A:$DD,MATCH(V$1,'I-EmEC'!$A$1:$DD$1,0),FALSE),"")</f>
        <v>8.84</v>
      </c>
      <c r="W150" s="10">
        <f>_xlfn.IFNA(VLOOKUP($A150,'I-EmEC'!$A:$DD,MATCH(W$1,'I-EmEC'!$A$1:$DD$1,0),FALSE),"")</f>
        <v>8.7799999999999994</v>
      </c>
      <c r="X150" s="10">
        <f>_xlfn.IFNA(VLOOKUP($A150,'I-EmEC'!$A:$DD,MATCH(X$1,'I-EmEC'!$A$1:$DD$1,0),FALSE),"")</f>
        <v>9.8800000000000008</v>
      </c>
      <c r="Y150" s="10">
        <f>_xlfn.IFNA(VLOOKUP($A150,'I-EmEC'!$A:$DD,MATCH(Y$1,'I-EmEC'!$A$1:$DD$1,0),FALSE),"")</f>
        <v>9.8800000000000008</v>
      </c>
      <c r="Z150" s="10">
        <f>_xlfn.IFNA(VLOOKUP($A150,'I-EmEC'!$A:$DD,MATCH(Z$1,'I-EmEC'!$A$1:$DD$1,0),FALSE),"")</f>
        <v>8.98</v>
      </c>
      <c r="AA150" s="10" t="str">
        <f>_xlfn.IFNA(VLOOKUP($A150,'I-EmEC'!$A:$DD,MATCH(AA$1,'I-EmEC'!$A$1:$DD$1,0),FALSE),"")</f>
        <v/>
      </c>
      <c r="AB150" s="10">
        <f>_xlfn.IFNA(VLOOKUP($A150,'I-EmEC'!$A:$DD,MATCH(AB$1,'I-EmEC'!$A$1:$DD$1,0),FALSE),"")</f>
        <v>8.7899999999999991</v>
      </c>
      <c r="AC150" s="10" t="str">
        <f>_xlfn.IFNA(VLOOKUP($A150,'I-EmEC'!$A:$DD,MATCH(AC$1,'I-EmEC'!$A$1:$DD$1,0),FALSE),"")</f>
        <v/>
      </c>
      <c r="AD150" s="9">
        <f t="shared" si="107"/>
        <v>11.438577642179782</v>
      </c>
      <c r="AE150" s="10">
        <f t="shared" si="108"/>
        <v>11.3687042136022</v>
      </c>
      <c r="AF150" s="10">
        <f t="shared" si="109"/>
        <v>10.846709155109139</v>
      </c>
      <c r="AG150" s="10">
        <f t="shared" si="110"/>
        <v>10.846709155109139</v>
      </c>
      <c r="AH150" s="10">
        <f t="shared" si="111"/>
        <v>10.960100939656705</v>
      </c>
      <c r="AI150" s="10">
        <f t="shared" si="112"/>
        <v>10.329239137660762</v>
      </c>
      <c r="AJ150" s="10">
        <f t="shared" si="113"/>
        <v>10.329239137660762</v>
      </c>
      <c r="AK150" s="10">
        <f t="shared" si="114"/>
        <v>10.443578029247178</v>
      </c>
      <c r="AL150" s="10">
        <f t="shared" si="115"/>
        <v>11.806312860661437</v>
      </c>
      <c r="AM150" s="10">
        <f t="shared" si="116"/>
        <v>11.806312860661437</v>
      </c>
      <c r="AN150" s="10">
        <f t="shared" si="117"/>
        <v>10.713657031593938</v>
      </c>
      <c r="AO150" s="10" t="str">
        <f t="shared" si="118"/>
        <v/>
      </c>
      <c r="AP150" s="10">
        <f t="shared" si="119"/>
        <v>9.9331635567144989</v>
      </c>
      <c r="AQ150" s="10" t="str">
        <f t="shared" si="120"/>
        <v/>
      </c>
      <c r="AR150" s="21">
        <f t="shared" si="121"/>
        <v>11.438577642179782</v>
      </c>
      <c r="AS150" s="11">
        <f t="shared" si="122"/>
        <v>10.960100939656705</v>
      </c>
      <c r="AT150" s="11">
        <f t="shared" si="123"/>
        <v>11.806312860661437</v>
      </c>
      <c r="AU150" s="11">
        <f t="shared" si="124"/>
        <v>9.9331635567144989</v>
      </c>
      <c r="AV150" s="12">
        <f t="shared" si="125"/>
        <v>11.438577642179782</v>
      </c>
      <c r="AW150" s="11">
        <f t="shared" si="126"/>
        <v>10.625929259073947</v>
      </c>
      <c r="AX150" s="11">
        <f t="shared" si="127"/>
        <v>11.44209425097227</v>
      </c>
      <c r="AY150" s="11">
        <f t="shared" si="128"/>
        <v>9.9331635567144989</v>
      </c>
      <c r="AZ150" s="27">
        <f t="shared" si="129"/>
        <v>0.80368077562915263</v>
      </c>
      <c r="BA150" s="10">
        <f t="shared" si="130"/>
        <v>0.76637812792757831</v>
      </c>
      <c r="BB150" s="10">
        <f t="shared" si="131"/>
        <v>0.48770570315441236</v>
      </c>
      <c r="BC150" s="10">
        <f t="shared" si="132"/>
        <v>0.48770570315441236</v>
      </c>
      <c r="BD150" s="10">
        <f t="shared" si="133"/>
        <v>0.54824107228309693</v>
      </c>
      <c r="BE150" s="10">
        <f t="shared" si="134"/>
        <v>0.21144901803165769</v>
      </c>
      <c r="BF150" s="10">
        <f t="shared" si="135"/>
        <v>0.21144901803165769</v>
      </c>
      <c r="BG150" s="10">
        <f t="shared" si="136"/>
        <v>0.27249000998328182</v>
      </c>
      <c r="BH150" s="10">
        <f t="shared" si="137"/>
        <v>1</v>
      </c>
      <c r="BI150" s="10">
        <f t="shared" si="138"/>
        <v>1</v>
      </c>
      <c r="BJ150" s="10">
        <f t="shared" si="139"/>
        <v>0.41667446008433512</v>
      </c>
      <c r="BK150" s="10" t="str">
        <f t="shared" si="140"/>
        <v/>
      </c>
      <c r="BL150" s="10">
        <f t="shared" si="141"/>
        <v>0</v>
      </c>
      <c r="BM150" s="10" t="str">
        <f t="shared" si="142"/>
        <v/>
      </c>
      <c r="BN150" s="21">
        <f t="shared" si="143"/>
        <v>0.80368077562915263</v>
      </c>
      <c r="BO150" s="11">
        <f t="shared" si="144"/>
        <v>0.54824107228309693</v>
      </c>
      <c r="BP150" s="11">
        <f t="shared" si="145"/>
        <v>1</v>
      </c>
      <c r="BQ150" s="11">
        <f t="shared" si="146"/>
        <v>0</v>
      </c>
      <c r="BR150" s="12">
        <f t="shared" si="147"/>
        <v>0.80368077562915263</v>
      </c>
      <c r="BS150" s="11">
        <f t="shared" si="148"/>
        <v>0.36984008743975316</v>
      </c>
      <c r="BT150" s="11">
        <f t="shared" si="149"/>
        <v>0.80555815336144498</v>
      </c>
      <c r="BU150" s="11">
        <f t="shared" si="150"/>
        <v>0</v>
      </c>
    </row>
    <row r="151" spans="1:73" x14ac:dyDescent="0.2">
      <c r="A151" s="84" t="s">
        <v>20</v>
      </c>
      <c r="B151" s="12">
        <f>_xlfn.IFNA(VLOOKUP($A151,'I-EmEC'!$A:$DD,MATCH(B$1,'I-EmEC'!$A$1:$DD$1,0),FALSE),"")</f>
        <v>91.17647058823529</v>
      </c>
      <c r="C151" s="11">
        <f>_xlfn.IFNA(VLOOKUP($A151,'I-EmEC'!$A:$DD,MATCH(C$1,'I-EmEC'!$A$1:$DD$1,0),FALSE),"")</f>
        <v>89.405204460966544</v>
      </c>
      <c r="D151" s="11" t="str">
        <f>_xlfn.IFNA(VLOOKUP($A151,'I-EmEC'!$A:$DD,MATCH(D$1,'I-EmEC'!$A$1:$DD$1,0),FALSE),"")</f>
        <v/>
      </c>
      <c r="E151" s="11" t="str">
        <f>_xlfn.IFNA(VLOOKUP($A151,'I-EmEC'!$A:$DD,MATCH(E$1,'I-EmEC'!$A$1:$DD$1,0),FALSE),"")</f>
        <v/>
      </c>
      <c r="F151" s="11" t="str">
        <f>_xlfn.IFNA(VLOOKUP($A151,'I-EmEC'!$A:$DD,MATCH(F$1,'I-EmEC'!$A$1:$DD$1,0),FALSE),"")</f>
        <v/>
      </c>
      <c r="G151" s="11" t="str">
        <f>_xlfn.IFNA(VLOOKUP($A151,'I-EmEC'!$A:$DD,MATCH(G$1,'I-EmEC'!$A$1:$DD$1,0),FALSE),"")</f>
        <v/>
      </c>
      <c r="H151" s="11" t="str">
        <f>_xlfn.IFNA(VLOOKUP($A151,'I-EmEC'!$A:$DD,MATCH(H$1,'I-EmEC'!$A$1:$DD$1,0),FALSE),"")</f>
        <v/>
      </c>
      <c r="I151" s="11" t="str">
        <f>_xlfn.IFNA(VLOOKUP($A151,'I-EmEC'!$A:$DD,MATCH(I$1,'I-EmEC'!$A$1:$DD$1,0),FALSE),"")</f>
        <v/>
      </c>
      <c r="J151" s="11">
        <f>_xlfn.IFNA(VLOOKUP($A151,'I-EmEC'!$A:$DD,MATCH(J$1,'I-EmEC'!$A$1:$DD$1,0),FALSE),"")</f>
        <v>52.156057494866523</v>
      </c>
      <c r="K151" s="11">
        <f>_xlfn.IFNA(VLOOKUP($A151,'I-EmEC'!$A:$DD,MATCH(K$1,'I-EmEC'!$A$1:$DD$1,0),FALSE),"")</f>
        <v>52.156057494866523</v>
      </c>
      <c r="L151" s="11" t="str">
        <f>_xlfn.IFNA(VLOOKUP($A151,'I-EmEC'!$A:$DD,MATCH(L$1,'I-EmEC'!$A$1:$DD$1,0),FALSE),"")</f>
        <v/>
      </c>
      <c r="M151" s="11" t="str">
        <f>_xlfn.IFNA(VLOOKUP($A151,'I-EmEC'!$A:$DD,MATCH(M$1,'I-EmEC'!$A$1:$DD$1,0),FALSE),"")</f>
        <v/>
      </c>
      <c r="N151" s="11" t="str">
        <f>_xlfn.IFNA(VLOOKUP($A151,'I-EmEC'!$A:$DD,MATCH(N$1,'I-EmEC'!$A$1:$DD$1,0),FALSE),"")</f>
        <v/>
      </c>
      <c r="O151" s="11" t="str">
        <f>_xlfn.IFNA(VLOOKUP($A151,'I-EmEC'!$A:$DD,MATCH(O$1,'I-EmEC'!$A$1:$DD$1,0),FALSE),"")</f>
        <v/>
      </c>
      <c r="P151" s="9">
        <f>_xlfn.IFNA(VLOOKUP($A151,'I-EmEC'!$A:$DD,MATCH(P$1,'I-EmEC'!$A$1:$DD$1,0),FALSE),"")</f>
        <v>11.03</v>
      </c>
      <c r="Q151" s="10">
        <f>_xlfn.IFNA(VLOOKUP($A151,'I-EmEC'!$A:$DD,MATCH(Q$1,'I-EmEC'!$A$1:$DD$1,0),FALSE),"")</f>
        <v>10.97</v>
      </c>
      <c r="R151" s="10" t="str">
        <f>_xlfn.IFNA(VLOOKUP($A151,'I-EmEC'!$A:$DD,MATCH(R$1,'I-EmEC'!$A$1:$DD$1,0),FALSE),"")</f>
        <v/>
      </c>
      <c r="S151" s="10" t="str">
        <f>_xlfn.IFNA(VLOOKUP($A151,'I-EmEC'!$A:$DD,MATCH(S$1,'I-EmEC'!$A$1:$DD$1,0),FALSE),"")</f>
        <v/>
      </c>
      <c r="T151" s="10" t="str">
        <f>_xlfn.IFNA(VLOOKUP($A151,'I-EmEC'!$A:$DD,MATCH(T$1,'I-EmEC'!$A$1:$DD$1,0),FALSE),"")</f>
        <v/>
      </c>
      <c r="U151" s="10" t="str">
        <f>_xlfn.IFNA(VLOOKUP($A151,'I-EmEC'!$A:$DD,MATCH(U$1,'I-EmEC'!$A$1:$DD$1,0),FALSE),"")</f>
        <v/>
      </c>
      <c r="V151" s="10" t="str">
        <f>_xlfn.IFNA(VLOOKUP($A151,'I-EmEC'!$A:$DD,MATCH(V$1,'I-EmEC'!$A$1:$DD$1,0),FALSE),"")</f>
        <v/>
      </c>
      <c r="W151" s="10" t="str">
        <f>_xlfn.IFNA(VLOOKUP($A151,'I-EmEC'!$A:$DD,MATCH(W$1,'I-EmEC'!$A$1:$DD$1,0),FALSE),"")</f>
        <v/>
      </c>
      <c r="X151" s="10">
        <f>_xlfn.IFNA(VLOOKUP($A151,'I-EmEC'!$A:$DD,MATCH(X$1,'I-EmEC'!$A$1:$DD$1,0),FALSE),"")</f>
        <v>9.09</v>
      </c>
      <c r="Y151" s="10">
        <f>_xlfn.IFNA(VLOOKUP($A151,'I-EmEC'!$A:$DD,MATCH(Y$1,'I-EmEC'!$A$1:$DD$1,0),FALSE),"")</f>
        <v>9.09</v>
      </c>
      <c r="Z151" s="10" t="str">
        <f>_xlfn.IFNA(VLOOKUP($A151,'I-EmEC'!$A:$DD,MATCH(Z$1,'I-EmEC'!$A$1:$DD$1,0),FALSE),"")</f>
        <v/>
      </c>
      <c r="AA151" s="10" t="str">
        <f>_xlfn.IFNA(VLOOKUP($A151,'I-EmEC'!$A:$DD,MATCH(AA$1,'I-EmEC'!$A$1:$DD$1,0),FALSE),"")</f>
        <v/>
      </c>
      <c r="AB151" s="10" t="str">
        <f>_xlfn.IFNA(VLOOKUP($A151,'I-EmEC'!$A:$DD,MATCH(AB$1,'I-EmEC'!$A$1:$DD$1,0),FALSE),"")</f>
        <v/>
      </c>
      <c r="AC151" s="10" t="str">
        <f>_xlfn.IFNA(VLOOKUP($A151,'I-EmEC'!$A:$DD,MATCH(AC$1,'I-EmEC'!$A$1:$DD$1,0),FALSE),"")</f>
        <v/>
      </c>
      <c r="AD151" s="9">
        <f t="shared" si="107"/>
        <v>12.989882776792019</v>
      </c>
      <c r="AE151" s="10">
        <f t="shared" si="108"/>
        <v>12.921362800707445</v>
      </c>
      <c r="AF151" s="10" t="str">
        <f t="shared" si="109"/>
        <v/>
      </c>
      <c r="AG151" s="10" t="str">
        <f t="shared" si="110"/>
        <v/>
      </c>
      <c r="AH151" s="10" t="str">
        <f t="shared" si="111"/>
        <v/>
      </c>
      <c r="AI151" s="10" t="str">
        <f t="shared" si="112"/>
        <v/>
      </c>
      <c r="AJ151" s="10" t="str">
        <f t="shared" si="113"/>
        <v/>
      </c>
      <c r="AK151" s="10" t="str">
        <f t="shared" si="114"/>
        <v/>
      </c>
      <c r="AL151" s="10">
        <f t="shared" si="115"/>
        <v>10.807304755405305</v>
      </c>
      <c r="AM151" s="10">
        <f t="shared" si="116"/>
        <v>10.807304755405305</v>
      </c>
      <c r="AN151" s="10" t="str">
        <f t="shared" si="117"/>
        <v/>
      </c>
      <c r="AO151" s="10" t="str">
        <f t="shared" si="118"/>
        <v/>
      </c>
      <c r="AP151" s="10" t="str">
        <f t="shared" si="119"/>
        <v/>
      </c>
      <c r="AQ151" s="10" t="str">
        <f t="shared" si="120"/>
        <v/>
      </c>
      <c r="AR151" s="21">
        <f t="shared" si="121"/>
        <v>12.989882776792019</v>
      </c>
      <c r="AS151" s="11" t="str">
        <f t="shared" si="122"/>
        <v/>
      </c>
      <c r="AT151" s="11">
        <f t="shared" si="123"/>
        <v>10.807304755405305</v>
      </c>
      <c r="AU151" s="11" t="str">
        <f t="shared" si="124"/>
        <v/>
      </c>
      <c r="AV151" s="12">
        <f t="shared" si="125"/>
        <v>12.989882776792019</v>
      </c>
      <c r="AW151" s="11" t="str">
        <f t="shared" si="126"/>
        <v/>
      </c>
      <c r="AX151" s="11">
        <f t="shared" si="127"/>
        <v>10.807304755405305</v>
      </c>
      <c r="AY151" s="11" t="str">
        <f t="shared" si="128"/>
        <v/>
      </c>
      <c r="AZ151" s="27">
        <f t="shared" si="129"/>
        <v>1</v>
      </c>
      <c r="BA151" s="10">
        <f t="shared" si="130"/>
        <v>0.96860594424888469</v>
      </c>
      <c r="BB151" s="10" t="str">
        <f t="shared" si="131"/>
        <v/>
      </c>
      <c r="BC151" s="10" t="str">
        <f t="shared" si="132"/>
        <v/>
      </c>
      <c r="BD151" s="10" t="str">
        <f t="shared" si="133"/>
        <v/>
      </c>
      <c r="BE151" s="10" t="str">
        <f t="shared" si="134"/>
        <v/>
      </c>
      <c r="BF151" s="10" t="str">
        <f t="shared" si="135"/>
        <v/>
      </c>
      <c r="BG151" s="10" t="str">
        <f t="shared" si="136"/>
        <v/>
      </c>
      <c r="BH151" s="10">
        <f t="shared" si="137"/>
        <v>0</v>
      </c>
      <c r="BI151" s="10">
        <f t="shared" si="138"/>
        <v>0</v>
      </c>
      <c r="BJ151" s="10" t="str">
        <f t="shared" si="139"/>
        <v/>
      </c>
      <c r="BK151" s="10" t="str">
        <f t="shared" si="140"/>
        <v/>
      </c>
      <c r="BL151" s="10" t="str">
        <f t="shared" si="141"/>
        <v/>
      </c>
      <c r="BM151" s="10" t="str">
        <f t="shared" si="142"/>
        <v/>
      </c>
      <c r="BN151" s="21">
        <f t="shared" si="143"/>
        <v>1</v>
      </c>
      <c r="BO151" s="11" t="str">
        <f t="shared" si="144"/>
        <v/>
      </c>
      <c r="BP151" s="11">
        <f t="shared" si="145"/>
        <v>0</v>
      </c>
      <c r="BQ151" s="11" t="str">
        <f t="shared" si="146"/>
        <v/>
      </c>
      <c r="BR151" s="12">
        <f t="shared" si="147"/>
        <v>1</v>
      </c>
      <c r="BS151" s="11" t="str">
        <f t="shared" si="148"/>
        <v/>
      </c>
      <c r="BT151" s="11">
        <f t="shared" si="149"/>
        <v>0</v>
      </c>
      <c r="BU151" s="11" t="str">
        <f t="shared" si="150"/>
        <v/>
      </c>
    </row>
    <row r="153" spans="1:73" s="23" customFormat="1" x14ac:dyDescent="0.2">
      <c r="A153" s="85"/>
      <c r="B153" s="24" t="s">
        <v>621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86" t="s">
        <v>196</v>
      </c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6" t="s">
        <v>240</v>
      </c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26" t="s">
        <v>242</v>
      </c>
      <c r="AS153" s="22"/>
      <c r="AT153" s="22"/>
      <c r="AU153" s="22"/>
      <c r="AV153" s="24" t="s">
        <v>242</v>
      </c>
      <c r="AW153" s="22"/>
      <c r="AX153" s="22"/>
      <c r="AY153" s="22"/>
      <c r="AZ153" s="88" t="s">
        <v>241</v>
      </c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26" t="s">
        <v>243</v>
      </c>
      <c r="BO153" s="22"/>
      <c r="BP153" s="22"/>
      <c r="BQ153" s="22"/>
    </row>
  </sheetData>
  <sortState xmlns:xlrd2="http://schemas.microsoft.com/office/spreadsheetml/2017/richdata2" ref="A2:BQ52">
    <sortCondition ref="BN2:BN52"/>
  </sortState>
  <conditionalFormatting sqref="AZ1:BM1">
    <cfRule type="colorScale" priority="46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:AQ1">
    <cfRule type="colorScale" priority="46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53:C153">
    <cfRule type="cellIs" dxfId="21" priority="1" operator="equal">
      <formula>"F"</formula>
    </cfRule>
    <cfRule type="cellIs" dxfId="20" priority="2" operator="equal">
      <formula>"B2"</formula>
    </cfRule>
    <cfRule type="cellIs" dxfId="19" priority="3" operator="equal">
      <formula>"C"</formula>
    </cfRule>
    <cfRule type="cellIs" dxfId="18" priority="4" operator="equal">
      <formula>"B1"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CI400"/>
  <sheetViews>
    <sheetView zoomScale="120" zoomScaleNormal="120" workbookViewId="0">
      <pane ySplit="1" topLeftCell="A189" activePane="bottomLeft" state="frozen"/>
      <selection pane="bottomLeft" activeCell="C2" sqref="C2:C217"/>
    </sheetView>
  </sheetViews>
  <sheetFormatPr baseColWidth="10" defaultColWidth="11.5" defaultRowHeight="15" x14ac:dyDescent="0.2"/>
  <cols>
    <col min="1" max="1" width="4.83203125" style="311" bestFit="1" customWidth="1"/>
    <col min="2" max="2" width="7.1640625" style="311" bestFit="1" customWidth="1"/>
    <col min="3" max="3" width="3.1640625" style="311" bestFit="1" customWidth="1"/>
    <col min="4" max="4" width="10.83203125" style="311" bestFit="1" customWidth="1"/>
    <col min="5" max="5" width="10.83203125" style="311" customWidth="1"/>
    <col min="6" max="6" width="4.6640625" style="312" bestFit="1" customWidth="1"/>
    <col min="7" max="7" width="4.6640625" style="313" bestFit="1" customWidth="1"/>
    <col min="8" max="8" width="4.6640625" style="312" bestFit="1" customWidth="1"/>
    <col min="9" max="12" width="4.6640625" style="313" bestFit="1" customWidth="1"/>
    <col min="13" max="13" width="4.6640625" style="312" bestFit="1" customWidth="1"/>
    <col min="14" max="16" width="4.6640625" style="313" bestFit="1" customWidth="1"/>
    <col min="17" max="17" width="4.6640625" style="312" bestFit="1" customWidth="1"/>
    <col min="18" max="18" width="4.5" style="313" bestFit="1" customWidth="1"/>
    <col min="19" max="19" width="4.5" style="328" customWidth="1"/>
    <col min="20" max="20" width="3.1640625" style="315" bestFit="1" customWidth="1"/>
    <col min="21" max="21" width="10.83203125" style="311" bestFit="1" customWidth="1"/>
    <col min="22" max="22" width="4.5" style="316" customWidth="1"/>
    <col min="23" max="25" width="4.5" style="317" customWidth="1"/>
    <col min="26" max="26" width="4.5" style="318" customWidth="1"/>
    <col min="27" max="30" width="4.5" style="317" customWidth="1"/>
    <col min="31" max="31" width="3" style="315" bestFit="1" customWidth="1"/>
    <col min="32" max="32" width="4.6640625" style="311" bestFit="1" customWidth="1"/>
    <col min="33" max="33" width="4" style="311" bestFit="1" customWidth="1"/>
    <col min="34" max="34" width="4.33203125" style="311" bestFit="1" customWidth="1"/>
    <col min="35" max="35" width="5.33203125" style="316" bestFit="1" customWidth="1"/>
    <col min="36" max="36" width="5.33203125" style="317" customWidth="1"/>
    <col min="37" max="42" width="5.33203125" style="317" bestFit="1" customWidth="1"/>
    <col min="43" max="44" width="5.5" style="317" bestFit="1" customWidth="1"/>
    <col min="45" max="45" width="5.83203125" style="317" bestFit="1" customWidth="1"/>
    <col min="46" max="47" width="5.5" style="317" bestFit="1" customWidth="1"/>
    <col min="48" max="48" width="4.6640625" style="319" bestFit="1" customWidth="1"/>
    <col min="49" max="49" width="4.1640625" style="320" customWidth="1"/>
    <col min="50" max="55" width="4.6640625" style="17" bestFit="1" customWidth="1"/>
    <col min="56" max="57" width="3.6640625" style="17" bestFit="1" customWidth="1"/>
    <col min="58" max="60" width="4.6640625" style="17" bestFit="1" customWidth="1"/>
    <col min="61" max="61" width="4.6640625" style="322" bestFit="1" customWidth="1"/>
    <col min="62" max="62" width="4.6640625" style="320" customWidth="1"/>
    <col min="63" max="73" width="4.6640625" style="320" bestFit="1" customWidth="1"/>
    <col min="74" max="74" width="4" style="326" bestFit="1" customWidth="1"/>
    <col min="75" max="75" width="4.5" style="325" bestFit="1" customWidth="1"/>
    <col min="76" max="76" width="4" style="325" bestFit="1" customWidth="1"/>
    <col min="77" max="77" width="4.5" style="325" bestFit="1" customWidth="1"/>
    <col min="78" max="82" width="4.6640625" style="325" bestFit="1" customWidth="1"/>
    <col min="83" max="83" width="4" style="325" bestFit="1" customWidth="1"/>
    <col min="84" max="84" width="4.33203125" style="325" bestFit="1" customWidth="1"/>
    <col min="85" max="85" width="4.6640625" style="325" bestFit="1" customWidth="1"/>
    <col min="86" max="86" width="4.83203125" style="325" bestFit="1" customWidth="1"/>
    <col min="87" max="87" width="6.1640625" style="325" bestFit="1" customWidth="1"/>
    <col min="88" max="16384" width="11.5" style="325"/>
  </cols>
  <sheetData>
    <row r="1" spans="1:87" s="298" customFormat="1" ht="59" customHeight="1" x14ac:dyDescent="0.2">
      <c r="A1" s="298" t="s">
        <v>2369</v>
      </c>
      <c r="B1" s="299" t="s">
        <v>2368</v>
      </c>
      <c r="C1" s="298" t="s">
        <v>2062</v>
      </c>
      <c r="D1" s="299" t="s">
        <v>2355</v>
      </c>
      <c r="E1" s="299"/>
      <c r="F1" s="300" t="s">
        <v>0</v>
      </c>
      <c r="G1" s="301" t="s">
        <v>2367</v>
      </c>
      <c r="H1" s="300" t="s">
        <v>2366</v>
      </c>
      <c r="I1" s="301" t="s">
        <v>2365</v>
      </c>
      <c r="J1" s="301" t="s">
        <v>2364</v>
      </c>
      <c r="K1" s="301" t="s">
        <v>2363</v>
      </c>
      <c r="L1" s="301" t="s">
        <v>2362</v>
      </c>
      <c r="M1" s="300" t="s">
        <v>2361</v>
      </c>
      <c r="N1" s="301" t="s">
        <v>2360</v>
      </c>
      <c r="O1" s="301" t="s">
        <v>2359</v>
      </c>
      <c r="P1" s="301" t="s">
        <v>2358</v>
      </c>
      <c r="Q1" s="300" t="s">
        <v>2357</v>
      </c>
      <c r="R1" s="301" t="s">
        <v>2356</v>
      </c>
      <c r="S1" s="302" t="s">
        <v>2620</v>
      </c>
      <c r="T1" s="303" t="s">
        <v>2062</v>
      </c>
      <c r="U1" s="299" t="s">
        <v>2355</v>
      </c>
      <c r="V1" s="306" t="s">
        <v>2637</v>
      </c>
      <c r="W1" s="304" t="s">
        <v>2638</v>
      </c>
      <c r="X1" s="304" t="s">
        <v>2639</v>
      </c>
      <c r="Y1" s="304" t="s">
        <v>2640</v>
      </c>
      <c r="Z1" s="305" t="s">
        <v>2354</v>
      </c>
      <c r="AA1" s="306" t="s">
        <v>0</v>
      </c>
      <c r="AB1" s="304" t="s">
        <v>195</v>
      </c>
      <c r="AC1" s="304" t="s">
        <v>197</v>
      </c>
      <c r="AD1" s="304" t="s">
        <v>198</v>
      </c>
      <c r="AE1" s="306" t="s">
        <v>2353</v>
      </c>
      <c r="AF1" s="304" t="s">
        <v>2352</v>
      </c>
      <c r="AG1" s="304" t="s">
        <v>2351</v>
      </c>
      <c r="AH1" s="304" t="s">
        <v>2350</v>
      </c>
      <c r="AI1" s="307" t="s">
        <v>2349</v>
      </c>
      <c r="AJ1" s="308" t="s">
        <v>2348</v>
      </c>
      <c r="AK1" s="309" t="s">
        <v>2347</v>
      </c>
      <c r="AL1" s="308" t="s">
        <v>2346</v>
      </c>
      <c r="AM1" s="308" t="s">
        <v>2345</v>
      </c>
      <c r="AN1" s="308" t="s">
        <v>2344</v>
      </c>
      <c r="AO1" s="308" t="s">
        <v>2343</v>
      </c>
      <c r="AP1" s="309" t="s">
        <v>2342</v>
      </c>
      <c r="AQ1" s="308" t="s">
        <v>2341</v>
      </c>
      <c r="AR1" s="308" t="s">
        <v>2340</v>
      </c>
      <c r="AS1" s="308" t="s">
        <v>2339</v>
      </c>
      <c r="AT1" s="309" t="s">
        <v>2338</v>
      </c>
      <c r="AU1" s="308" t="s">
        <v>2337</v>
      </c>
      <c r="AV1" s="310" t="s">
        <v>206</v>
      </c>
      <c r="AW1" s="80" t="s">
        <v>2516</v>
      </c>
      <c r="AX1" s="80" t="s">
        <v>207</v>
      </c>
      <c r="AY1" s="80" t="s">
        <v>208</v>
      </c>
      <c r="AZ1" s="80" t="s">
        <v>612</v>
      </c>
      <c r="BA1" s="80" t="s">
        <v>613</v>
      </c>
      <c r="BB1" s="80" t="s">
        <v>209</v>
      </c>
      <c r="BC1" s="80" t="s">
        <v>210</v>
      </c>
      <c r="BD1" s="80" t="s">
        <v>212</v>
      </c>
      <c r="BE1" s="80" t="s">
        <v>213</v>
      </c>
      <c r="BF1" s="80" t="s">
        <v>211</v>
      </c>
      <c r="BG1" s="80" t="s">
        <v>214</v>
      </c>
      <c r="BH1" s="80" t="s">
        <v>215</v>
      </c>
      <c r="BI1" s="310" t="s">
        <v>200</v>
      </c>
      <c r="BJ1" s="80" t="s">
        <v>2517</v>
      </c>
      <c r="BK1" s="80" t="s">
        <v>201</v>
      </c>
      <c r="BL1" s="80" t="s">
        <v>202</v>
      </c>
      <c r="BM1" s="80" t="s">
        <v>616</v>
      </c>
      <c r="BN1" s="80" t="s">
        <v>617</v>
      </c>
      <c r="BO1" s="80" t="s">
        <v>203</v>
      </c>
      <c r="BP1" s="80" t="s">
        <v>204</v>
      </c>
      <c r="BQ1" s="80" t="s">
        <v>219</v>
      </c>
      <c r="BR1" s="80" t="s">
        <v>218</v>
      </c>
      <c r="BS1" s="80" t="s">
        <v>205</v>
      </c>
      <c r="BT1" s="80" t="s">
        <v>217</v>
      </c>
      <c r="BU1" s="80" t="s">
        <v>216</v>
      </c>
      <c r="BV1" s="345" t="s">
        <v>2336</v>
      </c>
      <c r="BW1" s="127" t="s">
        <v>2335</v>
      </c>
      <c r="BX1" s="127" t="s">
        <v>2334</v>
      </c>
      <c r="BY1" s="127" t="s">
        <v>2333</v>
      </c>
      <c r="BZ1" s="343" t="s">
        <v>0</v>
      </c>
      <c r="CA1" s="344" t="s">
        <v>195</v>
      </c>
      <c r="CB1" s="127" t="s">
        <v>197</v>
      </c>
      <c r="CC1" s="127" t="s">
        <v>198</v>
      </c>
      <c r="CD1" s="126" t="s">
        <v>2631</v>
      </c>
      <c r="CE1" s="125" t="s">
        <v>2632</v>
      </c>
      <c r="CF1" s="125" t="s">
        <v>2633</v>
      </c>
      <c r="CG1" s="125" t="s">
        <v>2634</v>
      </c>
      <c r="CH1" s="125" t="s">
        <v>2635</v>
      </c>
      <c r="CI1" s="125" t="s">
        <v>2636</v>
      </c>
    </row>
    <row r="2" spans="1:87" s="326" customFormat="1" x14ac:dyDescent="0.2">
      <c r="A2" s="311" t="e" cm="1">
        <f t="array" ref="A2">_xlfn.IFS(SUM(F2:R2)&gt;0,1,Z2&gt;0,2,TRUE,3)</f>
        <v>#N/A</v>
      </c>
      <c r="B2" s="311" t="s">
        <v>8</v>
      </c>
      <c r="C2" s="311" t="str">
        <f>_xlfn.XLOOKUP(B2,RecNamesAll!A:A,RecNamesAll!E:E)</f>
        <v>A</v>
      </c>
      <c r="D2" s="311" t="str">
        <f>_xlfn.XLOOKUP(B2,RecNamesAll!A:A,RecNamesAll!C:C)</f>
        <v>GPR4</v>
      </c>
      <c r="E2" s="311"/>
      <c r="F2" s="312" t="e">
        <f t="shared" ref="F2:F65" si="0">IF(OR(AI2="BI-",AI2="BIG",AI2="B-G",AI2="-IG"),AVERAGE(AV2,BI2),"")</f>
        <v>#N/A</v>
      </c>
      <c r="G2" s="313" t="e">
        <f t="shared" ref="G2:G65" si="1">IF(OR(AJ2="BI-",AJ2="BIG",AJ2="B-G",AJ2="-IG",AND(AJ2="-I-",LEFT(AI2,1)="B")),AVERAGE(AW2,BJ2),"")</f>
        <v>#N/A</v>
      </c>
      <c r="H2" s="312" t="e">
        <f t="shared" ref="H2:H65" si="2">IF(OR(AK2="BI-",AK2="BIG",AK2="B-G",AK2="-IG"),AVERAGE(AX2,BK2),"")</f>
        <v>#N/A</v>
      </c>
      <c r="I2" s="313" t="e">
        <f t="shared" ref="I2:I65" si="3">IF(OR(AL2="BI-",AL2="BIG",AL2="B-G",AL2="-IG"),AVERAGE(AY2,BL2),"")</f>
        <v>#N/A</v>
      </c>
      <c r="J2" s="313" t="e">
        <f t="shared" ref="J2:J65" si="4">IF(OR(AM2="BI-",AM2="BIG",AM2="B-G",AM2="-IG"),AVERAGE(AZ2,BM2),"")</f>
        <v>#N/A</v>
      </c>
      <c r="K2" s="313" t="e">
        <f t="shared" ref="K2:K65" si="5">IF(OR(AN2="BI-",AN2="BIG",AN2="B-G",AN2="-IG"),AVERAGE(BA2,BN2),"")</f>
        <v>#N/A</v>
      </c>
      <c r="L2" s="313" t="e">
        <f t="shared" ref="L2:L65" si="6">IF(OR(AO2="BI-",AO2="BIG",AO2="B-G",AO2="-IG"),AVERAGE(BB2,BO2),"")</f>
        <v>#N/A</v>
      </c>
      <c r="M2" s="312" t="e">
        <f t="shared" ref="M2:M65" si="7">IF(OR(AP2="BI-",AP2="BIG",AP2="B-G",AP2="-IG"),AVERAGE(BC2,BP2),"")</f>
        <v>#N/A</v>
      </c>
      <c r="N2" s="313" t="e">
        <f t="shared" ref="N2:N65" si="8">IF(OR(AQ2="BI-",AQ2="BIG",AQ2="B-G",AQ2="-IG"),AVERAGE(BD2,BQ2),"")</f>
        <v>#N/A</v>
      </c>
      <c r="O2" s="313" t="e">
        <f t="shared" ref="O2:O65" si="9">IF(OR(AR2="BI-",AR2="BIG",AR2="B-G",AR2="-IG"),AVERAGE(BE2,BR2),"")</f>
        <v>#N/A</v>
      </c>
      <c r="P2" s="313" t="e">
        <f t="shared" ref="P2:P65" si="10">IF(OR(AS2="BI-",AS2="BIG",AS2="B-G",AS2="-IG"),AVERAGE(BF2,BS2),"")</f>
        <v>#N/A</v>
      </c>
      <c r="Q2" s="312" t="e">
        <f t="shared" ref="Q2:Q65" si="11">IF(OR(AT2="BI-",AT2="BIG",AT2="B-G",AT2="-IG"),AVERAGE(BG2,BT2),"")</f>
        <v>#N/A</v>
      </c>
      <c r="R2" s="313" t="e">
        <f t="shared" ref="R2:R65" si="12">IF(OR(AU2="BI-",AU2="BIG",AU2="B-G",AU2="-IG"),AVERAGE(BH2,BU2),"")</f>
        <v>#N/A</v>
      </c>
      <c r="S2" s="314" t="str">
        <f t="shared" ref="S2:S65" si="13">IF(COUNTIF(F2:R2,"&gt;0")=0,"",COUNTIF(F2:R2,"&gt;0"))</f>
        <v/>
      </c>
      <c r="T2" s="315" t="str">
        <f t="shared" ref="T2:T65" si="14">C2</f>
        <v>A</v>
      </c>
      <c r="U2" s="311" t="str">
        <f t="shared" ref="U2:U65" si="15">D2</f>
        <v>GPR4</v>
      </c>
      <c r="V2" s="316" t="e">
        <f>IF(VLOOKUP($B2,GtP!$A:$AA,MATCH("Gs_0-2",GtP!$A$1:$AA$1,0),FALSE)=0,"",VLOOKUP($B2,GtP!$A:$AA,MATCH("Gs_0-2",GtP!$A$1:$AA$1,0),FALSE))</f>
        <v>#N/A</v>
      </c>
      <c r="W2" s="317" t="e">
        <f>IF(VLOOKUP($B2,GtP!$A:$AA,MATCH("Gi/o_0-2",GtP!$A$1:$AA$1,0),FALSE)=0,"",VLOOKUP($B2,GtP!$A:$AA,MATCH("Gi/o_0-2",GtP!$A$1:$AA$1,0),FALSE))</f>
        <v>#N/A</v>
      </c>
      <c r="X2" s="317" t="e">
        <f>IF(VLOOKUP($B2,GtP!$A:$AA,MATCH("Gq/11_0-2",GtP!$A$1:$AA$1,0),FALSE)=0,"",VLOOKUP($B2,GtP!$A:$AA,MATCH("Gq/11_0-2",GtP!$A$1:$AA$1,0),FALSE))</f>
        <v>#N/A</v>
      </c>
      <c r="Y2" s="317" t="e">
        <f>IF(VLOOKUP($B2,GtP!$A:$AA,MATCH("G12/13_0-2",GtP!$A$1:$AA$1,0),FALSE)=0,"",VLOOKUP($B2,GtP!$A:$AA,MATCH("G12/13_0-2",GtP!$A$1:$AA$1,0),FALSE))</f>
        <v>#N/A</v>
      </c>
      <c r="Z2" s="318" t="e">
        <f t="shared" ref="Z2:Z65" si="16">IF(SUM(F2:G2,V2)&gt;0,1,0)+IF(SUM(H2:L2,W2)&gt;0,1,0)+IF(SUM(M2:P2,X2)&gt;0,1,0)+IF(SUM(Q2:R2,Y2)&gt;0,1,0)</f>
        <v>#N/A</v>
      </c>
      <c r="AA2" s="317" t="e">
        <f t="shared" ref="AA2:AA65" si="17">IF(OR(V2&lt;&gt;"",SUM(F2:G2)&gt;1),1,"")</f>
        <v>#N/A</v>
      </c>
      <c r="AB2" s="317" t="e">
        <f t="shared" ref="AB2:AB65" si="18">IF(OR(W2&lt;&gt;"",SUM(H2:L2)&gt;1),1,"")</f>
        <v>#N/A</v>
      </c>
      <c r="AC2" s="317" t="e">
        <f t="shared" ref="AC2:AC65" si="19">IF(OR(X2&lt;&gt;"",SUM(M2:P2)&gt;1),1,"")</f>
        <v>#N/A</v>
      </c>
      <c r="AD2" s="317" t="e">
        <f t="shared" ref="AD2:AD65" si="20">IF(OR(Y2&lt;&gt;"",SUM(Q2:R2)&gt;1),1,"")</f>
        <v>#N/A</v>
      </c>
      <c r="AE2" s="315" t="str">
        <f t="shared" ref="AE2:AE65" si="21">IF(COUNT(F2:G2)=0,"",COUNT(F2:G2))</f>
        <v/>
      </c>
      <c r="AF2" s="311" t="str">
        <f t="shared" ref="AF2:AF65" si="22">IF(COUNT(H2:L2)=0,"",COUNT(H2:L2))</f>
        <v/>
      </c>
      <c r="AG2" s="311" t="str">
        <f t="shared" ref="AG2:AG65" si="23">IF(COUNT(M2:P2)=0,"",COUNT(M2:P2))</f>
        <v/>
      </c>
      <c r="AH2" s="311" t="str">
        <f t="shared" ref="AH2:AH65" si="24">IF(COUNT(Q2:R2)=0,"",COUNT(Q2:R2))</f>
        <v/>
      </c>
      <c r="AI2" s="316" t="e">
        <f>_xlfn.CONCAT(IF(AV2="","-","B"),IF(BI2="","-","I"),VLOOKUP($B2,GtP!$A:$BB,MATCH("Gs_0-1",GtP!$A$1:$BB$1,0),FALSE))</f>
        <v>#N/A</v>
      </c>
      <c r="AJ2" s="317" t="e">
        <f>_xlfn.CONCAT(IF(AW2="","-","B"),IF(BJ2="","-","I"),VLOOKUP($B2,GtP!$A:$BB,MATCH("Gs_0-1",GtP!$A$1:$BB$1,0),FALSE))</f>
        <v>#N/A</v>
      </c>
      <c r="AK2" s="317" t="e">
        <f>_xlfn.CONCAT(IF(AX2="","-","B"),IF(BK2="","-","I"),VLOOKUP($B2,GtP!$A:$BB,MATCH("Gi/o_0-1",GtP!$A$1:$BB$1,0),FALSE))</f>
        <v>#N/A</v>
      </c>
      <c r="AL2" s="317" t="e">
        <f>_xlfn.CONCAT(IF(AY2="","-","B"),IF(BL2="","-","I"),VLOOKUP($B2,GtP!$A:$BB,MATCH("Gi/o_0-1",GtP!$A$1:$BB$1,0),FALSE))</f>
        <v>#N/A</v>
      </c>
      <c r="AM2" s="317" t="e">
        <f>_xlfn.CONCAT(IF(AZ2="","-","B"),IF(BM2="","-","I"),VLOOKUP($B2,GtP!$A:$BB,MATCH("Gi/o_0-1",GtP!$A$1:$BB$1,0),FALSE))</f>
        <v>#N/A</v>
      </c>
      <c r="AN2" s="317" t="e">
        <f>_xlfn.CONCAT(IF(BA2="","-","B"),IF(BN2="","-","I"),VLOOKUP($B2,GtP!$A:$BB,MATCH("Gi/o_0-1",GtP!$A$1:$BB$1,0),FALSE))</f>
        <v>#N/A</v>
      </c>
      <c r="AO2" s="317" t="e">
        <f>_xlfn.CONCAT(IF(BB2="","-","B"),IF(BO2="","-","I"),VLOOKUP($B2,GtP!$A:$BB,MATCH("Gi/o_0-1",GtP!$A$1:$BB$1,0),FALSE))</f>
        <v>#N/A</v>
      </c>
      <c r="AP2" s="317" t="e">
        <f>_xlfn.CONCAT(IF(BC2="","-","B"),IF(BP2="","-","I"),VLOOKUP($B2,GtP!$A:$BB,MATCH("Gq/11_0-1",GtP!$A$1:$BB$1,0),FALSE))</f>
        <v>#N/A</v>
      </c>
      <c r="AQ2" s="317" t="e">
        <f>_xlfn.CONCAT(IF(BD2="","-","B"),IF(BQ2="","-","I"),VLOOKUP($B2,GtP!$A:$BB,MATCH("Gq/11_0-1",GtP!$A$1:$BB$1,0),FALSE))</f>
        <v>#N/A</v>
      </c>
      <c r="AR2" s="317" t="e">
        <f>_xlfn.CONCAT(IF(BE2="","-","B"),IF(BR2="","-","I"),VLOOKUP($B2,GtP!$A:$BB,MATCH("Gq/11_0-1",GtP!$A$1:$BB$1,0),FALSE))</f>
        <v>#N/A</v>
      </c>
      <c r="AS2" s="317" t="e">
        <f>_xlfn.CONCAT(IF(BF2="","-","B"),IF(BS2="","-","I"),VLOOKUP($B2,GtP!$A:$BB,MATCH("Gq/11_0-1",GtP!$A$1:$BB$1,0),FALSE))</f>
        <v>#N/A</v>
      </c>
      <c r="AT2" s="317" t="e">
        <f>_xlfn.CONCAT(IF(BG2="","-","B"),IF(BT2="","-","I"),VLOOKUP($B2,GtP!$A:$BB,MATCH("G12/13_0-1",GtP!$A$1:$BB$1,0),FALSE))</f>
        <v>#N/A</v>
      </c>
      <c r="AU2" s="317" t="e">
        <f>_xlfn.CONCAT(IF(BH2="","-","B"),IF(BU2="","-","I"),VLOOKUP($B2,GtP!$A:$BB,MATCH("G12/13_0-1",GtP!$A$1:$BB$1,0),FALSE))</f>
        <v>#N/A</v>
      </c>
      <c r="AV2" s="319">
        <f>_xlfn.IFNA(VLOOKUP($B2,'B-LogEmaxOverpEC50'!$A:$AL,MATCH(AV$1,'B-LogEmaxOverpEC50'!$A$1:$AL$1,0),FALSE),"")</f>
        <v>9.7437689422320126</v>
      </c>
      <c r="AW2" s="320"/>
      <c r="AX2" s="321">
        <f>_xlfn.IFNA(VLOOKUP($B2,'B-LogEmaxOverpEC50'!$A:$AL,MATCH(AX$1,'B-LogEmaxOverpEC50'!$A$1:$AL$1,0),FALSE),"")</f>
        <v>6.2553551940464516</v>
      </c>
      <c r="AY2" s="321">
        <f>_xlfn.IFNA(VLOOKUP($B2,'B-LogEmaxOverpEC50'!$A:$AL,MATCH(AY$1,'B-LogEmaxOverpEC50'!$A$1:$AL$1,0),FALSE),"")</f>
        <v>6.3110696923132981</v>
      </c>
      <c r="AZ2" s="321" t="str">
        <f>_xlfn.IFNA(VLOOKUP($B2,'B-LogEmaxOverpEC50'!$A:$AL,MATCH(AZ$1,'B-LogEmaxOverpEC50'!$A$1:$AL$1,0),FALSE),"")</f>
        <v/>
      </c>
      <c r="BA2" s="321" t="str">
        <f>_xlfn.IFNA(VLOOKUP($B2,'B-LogEmaxOverpEC50'!$A:$AL,MATCH(BA$1,'B-LogEmaxOverpEC50'!$A$1:$AL$1,0),FALSE),"")</f>
        <v/>
      </c>
      <c r="BB2" s="321" t="str">
        <f>_xlfn.IFNA(VLOOKUP($B2,'B-LogEmaxOverpEC50'!$A:$AL,MATCH(BB$1,'B-LogEmaxOverpEC50'!$A$1:$AL$1,0),FALSE),"")</f>
        <v/>
      </c>
      <c r="BC2" s="321">
        <f>_xlfn.IFNA(VLOOKUP($B2,'B-LogEmaxOverpEC50'!$A:$AL,MATCH(BC$1,'B-LogEmaxOverpEC50'!$A$1:$AL$1,0),FALSE),"")</f>
        <v>8.035705383466496</v>
      </c>
      <c r="BD2" s="321">
        <f>_xlfn.IFNA(VLOOKUP($B2,'B-LogEmaxOverpEC50'!$A:$AL,MATCH(BD$1,'B-LogEmaxOverpEC50'!$A$1:$AL$1,0),FALSE),"")</f>
        <v>7.929053645631333</v>
      </c>
      <c r="BE2" s="321">
        <f>_xlfn.IFNA(VLOOKUP($B2,'B-LogEmaxOverpEC50'!$A:$AL,MATCH(BE$1,'B-LogEmaxOverpEC50'!$A$1:$AL$1,0),FALSE),"")</f>
        <v>7.0805997863803274</v>
      </c>
      <c r="BF2" s="321">
        <f>_xlfn.IFNA(VLOOKUP($B2,'B-LogEmaxOverpEC50'!$A:$AL,MATCH(BF$1,'B-LogEmaxOverpEC50'!$A$1:$AL$1,0),FALSE),"")</f>
        <v>7.6069832014542538</v>
      </c>
      <c r="BG2" s="321" t="str">
        <f>_xlfn.IFNA(VLOOKUP($B2,'B-LogEmaxOverpEC50'!$A:$AL,MATCH(BG$1,'B-LogEmaxOverpEC50'!$A$1:$AL$1,0),FALSE),"")</f>
        <v/>
      </c>
      <c r="BH2" s="321" t="str">
        <f>_xlfn.IFNA(VLOOKUP($B2,'B-LogEmaxOverpEC50'!$A:$AL,MATCH(BH$1,'B-LogEmaxOverpEC50'!$A$1:$AL$1,0),FALSE),"")</f>
        <v/>
      </c>
      <c r="BI2" s="322" t="str">
        <f>_xlfn.IFNA(VLOOKUP($B2,'I-LogEmaxOverpEC50'!$A:$AR,MATCH(BI$1,'I-LogEmaxOverpEC50'!$A$1:$AR$1,0),FALSE),"")</f>
        <v/>
      </c>
      <c r="BJ2" s="320" t="str">
        <f>_xlfn.IFNA(VLOOKUP($B2,'I-LogEmaxOverpEC50'!$A:$AR,MATCH(BJ$1,'I-LogEmaxOverpEC50'!$A$1:$AR$1,0),FALSE),"")</f>
        <v/>
      </c>
      <c r="BK2" s="320" t="str">
        <f>_xlfn.IFNA(VLOOKUP($B2,'I-LogEmaxOverpEC50'!$A:$AR,MATCH(BK$1,'I-LogEmaxOverpEC50'!$A$1:$AR$1,0),FALSE),"")</f>
        <v/>
      </c>
      <c r="BL2" s="320" t="str">
        <f>_xlfn.IFNA(VLOOKUP($B2,'I-LogEmaxOverpEC50'!$A:$AR,MATCH(BL$1,'I-LogEmaxOverpEC50'!$A$1:$AR$1,0),FALSE),"")</f>
        <v/>
      </c>
      <c r="BM2" s="320" t="str">
        <f>_xlfn.IFNA(VLOOKUP($B2,'I-LogEmaxOverpEC50'!$A:$AR,MATCH(BM$1,'I-LogEmaxOverpEC50'!$A$1:$AR$1,0),FALSE),"")</f>
        <v/>
      </c>
      <c r="BN2" s="320" t="str">
        <f>_xlfn.IFNA(VLOOKUP($B2,'I-LogEmaxOverpEC50'!$A:$AR,MATCH(BN$1,'I-LogEmaxOverpEC50'!$A$1:$AR$1,0),FALSE),"")</f>
        <v/>
      </c>
      <c r="BO2" s="320" t="str">
        <f>_xlfn.IFNA(VLOOKUP($B2,'I-LogEmaxOverpEC50'!$A:$AR,MATCH(BO$1,'I-LogEmaxOverpEC50'!$A$1:$AR$1,0),FALSE),"")</f>
        <v/>
      </c>
      <c r="BP2" s="320" t="str">
        <f>_xlfn.IFNA(VLOOKUP($B2,'I-LogEmaxOverpEC50'!$A:$AR,MATCH(BP$1,'I-LogEmaxOverpEC50'!$A$1:$AR$1,0),FALSE),"")</f>
        <v/>
      </c>
      <c r="BQ2" s="320" t="str">
        <f>_xlfn.IFNA(VLOOKUP($B2,'I-LogEmaxOverpEC50'!$A:$AR,MATCH(BQ$1,'I-LogEmaxOverpEC50'!$A$1:$AR$1,0),FALSE),"")</f>
        <v/>
      </c>
      <c r="BR2" s="320" t="str">
        <f>_xlfn.IFNA(VLOOKUP($B2,'I-LogEmaxOverpEC50'!$A:$AR,MATCH(BR$1,'I-LogEmaxOverpEC50'!$A$1:$AR$1,0),FALSE),"")</f>
        <v/>
      </c>
      <c r="BS2" s="320" t="str">
        <f>_xlfn.IFNA(VLOOKUP($B2,'I-LogEmaxOverpEC50'!$A:$AR,MATCH(BS$1,'I-LogEmaxOverpEC50'!$A$1:$AR$1,0),FALSE),"")</f>
        <v/>
      </c>
      <c r="BT2" s="320" t="str">
        <f>_xlfn.IFNA(VLOOKUP($B2,'I-LogEmaxOverpEC50'!$A:$AR,MATCH(BT$1,'I-LogEmaxOverpEC50'!$A$1:$AR$1,0),FALSE),"")</f>
        <v/>
      </c>
      <c r="BU2" s="320" t="str">
        <f>_xlfn.IFNA(VLOOKUP($B2,'I-LogEmaxOverpEC50'!$A:$AR,MATCH(BU$1,'I-LogEmaxOverpEC50'!$A$1:$AR$1,0),FALSE),"")</f>
        <v/>
      </c>
      <c r="BV2" s="114" t="e" cm="1">
        <f t="array" ref="BV2">_xlfn.IFS(AND($C2="A",_xlfn.CONCAT(F2:G2)&lt;&gt;"",$A2=1),"x",AND($C2="A",_xlfn.CONCAT(F2:G2)="",$A2=1),"-",$A$1&lt;&gt;"","")</f>
        <v>#N/A</v>
      </c>
      <c r="BW2" s="113" t="e" cm="1">
        <f t="array" ref="BW2">_xlfn.IFS(AND($C2="A",_xlfn.CONCAT(H2:L2)&lt;&gt;"",$A2=1),"x",AND($C2="A",_xlfn.CONCAT(H2:L2)="",$A2=1),"-",$A$1&lt;&gt;"","")</f>
        <v>#N/A</v>
      </c>
      <c r="BX2" s="113" t="e" cm="1">
        <f t="array" ref="BX2">_xlfn.IFS(AND($C2="A",_xlfn.CONCAT(M2:P2)&lt;&gt;"",$A2=1),"x",AND($C2="A",_xlfn.CONCAT(M2:P2)="",$A2=1),"-",$A$1&lt;&gt;"","")</f>
        <v>#N/A</v>
      </c>
      <c r="BY2" s="113" t="e" cm="1">
        <f t="array" ref="BY2">_xlfn.IFS(AND($C2="A",_xlfn.CONCAT(Q2:R2)&lt;&gt;"",$A2=1),"x",AND($C2="A",_xlfn.CONCAT(Q2:R2)="",$A2=1),"-",$A$1&lt;&gt;"","")</f>
        <v>#N/A</v>
      </c>
      <c r="BZ2" s="121" t="e">
        <f t="shared" ref="BZ2:BZ65" si="25">IF(AND($C2="A",MAX(F2:G2)&gt;0),MAX(F2:G2),"")</f>
        <v>#N/A</v>
      </c>
      <c r="CA2" s="120" t="e">
        <f t="shared" ref="CA2:CA65" si="26">IF(AND($C2="A",MAX(H2:L2)&gt;0),MAX(H2:L2),"")</f>
        <v>#N/A</v>
      </c>
      <c r="CB2" s="120" t="e">
        <f t="shared" ref="CB2:CB65" si="27">IF(AND($C2="A",MAX(M2:P2)&gt;0),MAX(M2:P2),"")</f>
        <v>#N/A</v>
      </c>
      <c r="CC2" s="120" t="e">
        <f t="shared" ref="CC2:CC65" si="28">IF(AND($C2="A",MAX(Q2:R2)&gt;0),MAX(Q2:R2),"")</f>
        <v>#N/A</v>
      </c>
      <c r="CD2" s="121" t="str">
        <f t="shared" ref="CD2:CD65" si="29">IF(COUNTIF(BZ2:CA2,"&gt;0")=2,MAX(BZ2:CA2)-MIN(BZ2:CA2),"")</f>
        <v/>
      </c>
      <c r="CE2" s="120" t="e">
        <f t="shared" ref="CE2:CE65" si="30">IF(AND(BZ2&lt;&gt;"",CB2&lt;&gt;""),MAX(BZ2,CB2)-MIN(BZ2,CB2),"")</f>
        <v>#N/A</v>
      </c>
      <c r="CF2" s="120" t="e">
        <f t="shared" ref="CF2:CF65" si="31">IF(AND(BZ2&lt;&gt;"",CC2&lt;&gt;""),MAX(BZ2,CC2)-MIN(BZ2,CC2),"")</f>
        <v>#N/A</v>
      </c>
      <c r="CG2" s="120" t="e">
        <f t="shared" ref="CG2:CG65" si="32">IF(AND(CA2&lt;&gt;"",CB2&lt;&gt;""),MAX(CA2,CB2)-MIN(CA2,CB2),"")</f>
        <v>#N/A</v>
      </c>
      <c r="CH2" s="120" t="e">
        <f t="shared" ref="CH2:CH65" si="33">IF(AND(CA2&lt;&gt;"",CC2&lt;&gt;""),MAX(CA2,CC2)-MIN(CA2,CC2),"")</f>
        <v>#N/A</v>
      </c>
      <c r="CI2" s="120" t="e">
        <f t="shared" ref="CI2:CI65" si="34">IF(AND(CB2&lt;&gt;"",CC2&lt;&gt;""),MAX(CB2,CC2)-MIN(CB2,CC2),"")</f>
        <v>#N/A</v>
      </c>
    </row>
    <row r="3" spans="1:87" s="326" customFormat="1" x14ac:dyDescent="0.2">
      <c r="A3" s="311" t="e" cm="1">
        <f t="array" ref="A3">_xlfn.IFS(SUM(F3:R3)&gt;0,1,Z3&gt;0,2,TRUE,3)</f>
        <v>#N/A</v>
      </c>
      <c r="B3" s="311" t="s">
        <v>70</v>
      </c>
      <c r="C3" s="311" t="str">
        <f>_xlfn.XLOOKUP(B3,RecNamesAll!A:A,RecNamesAll!E:E)</f>
        <v>A</v>
      </c>
      <c r="D3" s="311" t="str">
        <f>_xlfn.XLOOKUP(B3,RecNamesAll!A:A,RecNamesAll!C:C)</f>
        <v>CB1</v>
      </c>
      <c r="E3" s="311"/>
      <c r="F3" s="312" t="e">
        <f t="shared" si="0"/>
        <v>#N/A</v>
      </c>
      <c r="G3" s="313" t="e">
        <f t="shared" si="1"/>
        <v>#N/A</v>
      </c>
      <c r="H3" s="312" t="e">
        <f t="shared" si="2"/>
        <v>#N/A</v>
      </c>
      <c r="I3" s="313" t="e">
        <f t="shared" si="3"/>
        <v>#N/A</v>
      </c>
      <c r="J3" s="313" t="e">
        <f t="shared" si="4"/>
        <v>#N/A</v>
      </c>
      <c r="K3" s="313" t="e">
        <f t="shared" si="5"/>
        <v>#N/A</v>
      </c>
      <c r="L3" s="313" t="e">
        <f t="shared" si="6"/>
        <v>#N/A</v>
      </c>
      <c r="M3" s="312" t="e">
        <f t="shared" si="7"/>
        <v>#N/A</v>
      </c>
      <c r="N3" s="313" t="e">
        <f t="shared" si="8"/>
        <v>#N/A</v>
      </c>
      <c r="O3" s="313" t="e">
        <f t="shared" si="9"/>
        <v>#N/A</v>
      </c>
      <c r="P3" s="313" t="e">
        <f t="shared" si="10"/>
        <v>#N/A</v>
      </c>
      <c r="Q3" s="312" t="e">
        <f t="shared" si="11"/>
        <v>#N/A</v>
      </c>
      <c r="R3" s="313" t="e">
        <f t="shared" si="12"/>
        <v>#N/A</v>
      </c>
      <c r="S3" s="314" t="str">
        <f t="shared" si="13"/>
        <v/>
      </c>
      <c r="T3" s="315" t="str">
        <f t="shared" si="14"/>
        <v>A</v>
      </c>
      <c r="U3" s="311" t="str">
        <f t="shared" si="15"/>
        <v>CB1</v>
      </c>
      <c r="V3" s="316" t="e">
        <f>IF(VLOOKUP($B3,GtP!$A:$AA,MATCH("Gs_0-2",GtP!$A$1:$AA$1,0),FALSE)=0,"",VLOOKUP($B3,GtP!$A:$AA,MATCH("Gs_0-2",GtP!$A$1:$AA$1,0),FALSE))</f>
        <v>#N/A</v>
      </c>
      <c r="W3" s="317" t="e">
        <f>IF(VLOOKUP($B3,GtP!$A:$AA,MATCH("Gi/o_0-2",GtP!$A$1:$AA$1,0),FALSE)=0,"",VLOOKUP($B3,GtP!$A:$AA,MATCH("Gi/o_0-2",GtP!$A$1:$AA$1,0),FALSE))</f>
        <v>#N/A</v>
      </c>
      <c r="X3" s="317" t="e">
        <f>IF(VLOOKUP($B3,GtP!$A:$AA,MATCH("Gq/11_0-2",GtP!$A$1:$AA$1,0),FALSE)=0,"",VLOOKUP($B3,GtP!$A:$AA,MATCH("Gq/11_0-2",GtP!$A$1:$AA$1,0),FALSE))</f>
        <v>#N/A</v>
      </c>
      <c r="Y3" s="317" t="e">
        <f>IF(VLOOKUP($B3,GtP!$A:$AA,MATCH("G12/13_0-2",GtP!$A$1:$AA$1,0),FALSE)=0,"",VLOOKUP($B3,GtP!$A:$AA,MATCH("G12/13_0-2",GtP!$A$1:$AA$1,0),FALSE))</f>
        <v>#N/A</v>
      </c>
      <c r="Z3" s="318" t="e">
        <f t="shared" si="16"/>
        <v>#N/A</v>
      </c>
      <c r="AA3" s="317" t="e">
        <f t="shared" si="17"/>
        <v>#N/A</v>
      </c>
      <c r="AB3" s="317" t="e">
        <f t="shared" si="18"/>
        <v>#N/A</v>
      </c>
      <c r="AC3" s="317" t="e">
        <f t="shared" si="19"/>
        <v>#N/A</v>
      </c>
      <c r="AD3" s="317" t="e">
        <f t="shared" si="20"/>
        <v>#N/A</v>
      </c>
      <c r="AE3" s="315" t="str">
        <f t="shared" si="21"/>
        <v/>
      </c>
      <c r="AF3" s="311" t="str">
        <f t="shared" si="22"/>
        <v/>
      </c>
      <c r="AG3" s="311" t="str">
        <f t="shared" si="23"/>
        <v/>
      </c>
      <c r="AH3" s="311" t="str">
        <f t="shared" si="24"/>
        <v/>
      </c>
      <c r="AI3" s="316" t="e">
        <f>_xlfn.CONCAT(IF(AV3="","-","B"),IF(BI3="","-","I"),VLOOKUP($B3,GtP!$A:$BB,MATCH("Gs_0-1",GtP!$A$1:$BB$1,0),FALSE))</f>
        <v>#N/A</v>
      </c>
      <c r="AJ3" s="317" t="e">
        <f>_xlfn.CONCAT(IF(AW3="","-","B"),IF(BJ3="","-","I"),VLOOKUP($B3,GtP!$A:$BB,MATCH("Gs_0-1",GtP!$A$1:$BB$1,0),FALSE))</f>
        <v>#N/A</v>
      </c>
      <c r="AK3" s="317" t="e">
        <f>_xlfn.CONCAT(IF(AX3="","-","B"),IF(BK3="","-","I"),VLOOKUP($B3,GtP!$A:$BB,MATCH("Gi/o_0-1",GtP!$A$1:$BB$1,0),FALSE))</f>
        <v>#N/A</v>
      </c>
      <c r="AL3" s="317" t="e">
        <f>_xlfn.CONCAT(IF(AY3="","-","B"),IF(BL3="","-","I"),VLOOKUP($B3,GtP!$A:$BB,MATCH("Gi/o_0-1",GtP!$A$1:$BB$1,0),FALSE))</f>
        <v>#N/A</v>
      </c>
      <c r="AM3" s="317" t="e">
        <f>_xlfn.CONCAT(IF(AZ3="","-","B"),IF(BM3="","-","I"),VLOOKUP($B3,GtP!$A:$BB,MATCH("Gi/o_0-1",GtP!$A$1:$BB$1,0),FALSE))</f>
        <v>#N/A</v>
      </c>
      <c r="AN3" s="317" t="e">
        <f>_xlfn.CONCAT(IF(BA3="","-","B"),IF(BN3="","-","I"),VLOOKUP($B3,GtP!$A:$BB,MATCH("Gi/o_0-1",GtP!$A$1:$BB$1,0),FALSE))</f>
        <v>#N/A</v>
      </c>
      <c r="AO3" s="317" t="e">
        <f>_xlfn.CONCAT(IF(BB3="","-","B"),IF(BO3="","-","I"),VLOOKUP($B3,GtP!$A:$BB,MATCH("Gi/o_0-1",GtP!$A$1:$BB$1,0),FALSE))</f>
        <v>#N/A</v>
      </c>
      <c r="AP3" s="317" t="e">
        <f>_xlfn.CONCAT(IF(BC3="","-","B"),IF(BP3="","-","I"),VLOOKUP($B3,GtP!$A:$BB,MATCH("Gq/11_0-1",GtP!$A$1:$BB$1,0),FALSE))</f>
        <v>#N/A</v>
      </c>
      <c r="AQ3" s="317" t="e">
        <f>_xlfn.CONCAT(IF(BD3="","-","B"),IF(BQ3="","-","I"),VLOOKUP($B3,GtP!$A:$BB,MATCH("Gq/11_0-1",GtP!$A$1:$BB$1,0),FALSE))</f>
        <v>#N/A</v>
      </c>
      <c r="AR3" s="317" t="e">
        <f>_xlfn.CONCAT(IF(BE3="","-","B"),IF(BR3="","-","I"),VLOOKUP($B3,GtP!$A:$BB,MATCH("Gq/11_0-1",GtP!$A$1:$BB$1,0),FALSE))</f>
        <v>#N/A</v>
      </c>
      <c r="AS3" s="317" t="e">
        <f>_xlfn.CONCAT(IF(BF3="","-","B"),IF(BS3="","-","I"),VLOOKUP($B3,GtP!$A:$BB,MATCH("Gq/11_0-1",GtP!$A$1:$BB$1,0),FALSE))</f>
        <v>#N/A</v>
      </c>
      <c r="AT3" s="317" t="e">
        <f>_xlfn.CONCAT(IF(BG3="","-","B"),IF(BT3="","-","I"),VLOOKUP($B3,GtP!$A:$BB,MATCH("G12/13_0-1",GtP!$A$1:$BB$1,0),FALSE))</f>
        <v>#N/A</v>
      </c>
      <c r="AU3" s="317" t="e">
        <f>_xlfn.CONCAT(IF(BH3="","-","B"),IF(BU3="","-","I"),VLOOKUP($B3,GtP!$A:$BB,MATCH("G12/13_0-1",GtP!$A$1:$BB$1,0),FALSE))</f>
        <v>#N/A</v>
      </c>
      <c r="AV3" s="319" t="str">
        <f>_xlfn.IFNA(VLOOKUP($B3,'B-LogEmaxOverpEC50'!$A:$AL,MATCH(AV$1,'B-LogEmaxOverpEC50'!$A$1:$AL$1,0),FALSE),"")</f>
        <v/>
      </c>
      <c r="AW3" s="320"/>
      <c r="AX3" s="321">
        <f>_xlfn.IFNA(VLOOKUP($B3,'B-LogEmaxOverpEC50'!$A:$AL,MATCH(AX$1,'B-LogEmaxOverpEC50'!$A$1:$AL$1,0),FALSE),"")</f>
        <v>9.5689863259802888</v>
      </c>
      <c r="AY3" s="321">
        <f>_xlfn.IFNA(VLOOKUP($B3,'B-LogEmaxOverpEC50'!$A:$AL,MATCH(AY$1,'B-LogEmaxOverpEC50'!$A$1:$AL$1,0),FALSE),"")</f>
        <v>9.1879391592105435</v>
      </c>
      <c r="AZ3" s="321">
        <f>_xlfn.IFNA(VLOOKUP($B3,'B-LogEmaxOverpEC50'!$A:$AL,MATCH(AZ$1,'B-LogEmaxOverpEC50'!$A$1:$AL$1,0),FALSE),"")</f>
        <v>9.7612891045543506</v>
      </c>
      <c r="BA3" s="321">
        <f>_xlfn.IFNA(VLOOKUP($B3,'B-LogEmaxOverpEC50'!$A:$AL,MATCH(BA$1,'B-LogEmaxOverpEC50'!$A$1:$AL$1,0),FALSE),"")</f>
        <v>9.8053641664215476</v>
      </c>
      <c r="BB3" s="321">
        <f>_xlfn.IFNA(VLOOKUP($B3,'B-LogEmaxOverpEC50'!$A:$AL,MATCH(BB$1,'B-LogEmaxOverpEC50'!$A$1:$AL$1,0),FALSE),"")</f>
        <v>9.419350304464011</v>
      </c>
      <c r="BC3" s="321" t="str">
        <f>_xlfn.IFNA(VLOOKUP($B3,'B-LogEmaxOverpEC50'!$A:$AL,MATCH(BC$1,'B-LogEmaxOverpEC50'!$A$1:$AL$1,0),FALSE),"")</f>
        <v/>
      </c>
      <c r="BD3" s="321" t="str">
        <f>_xlfn.IFNA(VLOOKUP($B3,'B-LogEmaxOverpEC50'!$A:$AL,MATCH(BD$1,'B-LogEmaxOverpEC50'!$A$1:$AL$1,0),FALSE),"")</f>
        <v/>
      </c>
      <c r="BE3" s="321">
        <f>_xlfn.IFNA(VLOOKUP($B3,'B-LogEmaxOverpEC50'!$A:$AL,MATCH(BE$1,'B-LogEmaxOverpEC50'!$A$1:$AL$1,0),FALSE),"")</f>
        <v>5.6837551978650156</v>
      </c>
      <c r="BF3" s="321">
        <f>_xlfn.IFNA(VLOOKUP($B3,'B-LogEmaxOverpEC50'!$A:$AL,MATCH(BF$1,'B-LogEmaxOverpEC50'!$A$1:$AL$1,0),FALSE),"")</f>
        <v>9.5742014371682629</v>
      </c>
      <c r="BG3" s="321">
        <f>_xlfn.IFNA(VLOOKUP($B3,'B-LogEmaxOverpEC50'!$A:$AL,MATCH(BG$1,'B-LogEmaxOverpEC50'!$A$1:$AL$1,0),FALSE),"")</f>
        <v>9.6673051621877892</v>
      </c>
      <c r="BH3" s="321">
        <f>_xlfn.IFNA(VLOOKUP($B3,'B-LogEmaxOverpEC50'!$A:$AL,MATCH(BH$1,'B-LogEmaxOverpEC50'!$A$1:$AL$1,0),FALSE),"")</f>
        <v>8.6725238068994397</v>
      </c>
      <c r="BI3" s="322" t="str">
        <f>_xlfn.IFNA(VLOOKUP($B3,'I-LogEmaxOverpEC50'!$A:$AR,MATCH(BI$1,'I-LogEmaxOverpEC50'!$A$1:$AR$1,0),FALSE),"")</f>
        <v/>
      </c>
      <c r="BJ3" s="320" t="str">
        <f>_xlfn.IFNA(VLOOKUP($B3,'I-LogEmaxOverpEC50'!$A:$AR,MATCH(BJ$1,'I-LogEmaxOverpEC50'!$A$1:$AR$1,0),FALSE),"")</f>
        <v/>
      </c>
      <c r="BK3" s="320">
        <f>_xlfn.IFNA(VLOOKUP($B3,'I-LogEmaxOverpEC50'!$A:$AR,MATCH(BK$1,'I-LogEmaxOverpEC50'!$A$1:$AR$1,0),FALSE),"")</f>
        <v>9.2157274795762412</v>
      </c>
      <c r="BL3" s="320">
        <f>_xlfn.IFNA(VLOOKUP($B3,'I-LogEmaxOverpEC50'!$A:$AR,MATCH(BL$1,'I-LogEmaxOverpEC50'!$A$1:$AR$1,0),FALSE),"")</f>
        <v>9.2157274795762412</v>
      </c>
      <c r="BM3" s="320">
        <f>_xlfn.IFNA(VLOOKUP($B3,'I-LogEmaxOverpEC50'!$A:$AR,MATCH(BM$1,'I-LogEmaxOverpEC50'!$A$1:$AR$1,0),FALSE),"")</f>
        <v>9.28135873451326</v>
      </c>
      <c r="BN3" s="320">
        <f>_xlfn.IFNA(VLOOKUP($B3,'I-LogEmaxOverpEC50'!$A:$AR,MATCH(BN$1,'I-LogEmaxOverpEC50'!$A$1:$AR$1,0),FALSE),"")</f>
        <v>9.28135873451326</v>
      </c>
      <c r="BO3" s="320" t="str">
        <f>_xlfn.IFNA(VLOOKUP($B3,'I-LogEmaxOverpEC50'!$A:$AR,MATCH(BO$1,'I-LogEmaxOverpEC50'!$A$1:$AR$1,0),FALSE),"")</f>
        <v/>
      </c>
      <c r="BP3" s="320" t="str">
        <f>_xlfn.IFNA(VLOOKUP($B3,'I-LogEmaxOverpEC50'!$A:$AR,MATCH(BP$1,'I-LogEmaxOverpEC50'!$A$1:$AR$1,0),FALSE),"")</f>
        <v/>
      </c>
      <c r="BQ3" s="320" t="str">
        <f>_xlfn.IFNA(VLOOKUP($B3,'I-LogEmaxOverpEC50'!$A:$AR,MATCH(BQ$1,'I-LogEmaxOverpEC50'!$A$1:$AR$1,0),FALSE),"")</f>
        <v/>
      </c>
      <c r="BR3" s="320">
        <f>_xlfn.IFNA(VLOOKUP($B3,'I-LogEmaxOverpEC50'!$A:$AR,MATCH(BR$1,'I-LogEmaxOverpEC50'!$A$1:$AR$1,0),FALSE),"")</f>
        <v>8.5701250078977189</v>
      </c>
      <c r="BS3" s="320" t="str">
        <f>_xlfn.IFNA(VLOOKUP($B3,'I-LogEmaxOverpEC50'!$A:$AR,MATCH(BS$1,'I-LogEmaxOverpEC50'!$A$1:$AR$1,0),FALSE),"")</f>
        <v/>
      </c>
      <c r="BT3" s="320">
        <f>_xlfn.IFNA(VLOOKUP($B3,'I-LogEmaxOverpEC50'!$A:$AR,MATCH(BT$1,'I-LogEmaxOverpEC50'!$A$1:$AR$1,0),FALSE),"")</f>
        <v>9.1905385369476544</v>
      </c>
      <c r="BU3" s="320">
        <f>_xlfn.IFNA(VLOOKUP($B3,'I-LogEmaxOverpEC50'!$A:$AR,MATCH(BU$1,'I-LogEmaxOverpEC50'!$A$1:$AR$1,0),FALSE),"")</f>
        <v>9.0244496549221189</v>
      </c>
      <c r="BV3" s="114" t="e" cm="1">
        <f t="array" ref="BV3">_xlfn.IFS(AND($C3="A",_xlfn.CONCAT(F3:G3)&lt;&gt;"",$A3=1),"x",AND($C3="A",_xlfn.CONCAT(F3:G3)="",$A3=1),"-",$A$1&lt;&gt;"","")</f>
        <v>#N/A</v>
      </c>
      <c r="BW3" s="113" t="e" cm="1">
        <f t="array" ref="BW3">_xlfn.IFS(AND($C3="A",_xlfn.CONCAT(H3:L3)&lt;&gt;"",$A3=1),"x",AND($C3="A",_xlfn.CONCAT(H3:L3)="",$A3=1),"-",$A$1&lt;&gt;"","")</f>
        <v>#N/A</v>
      </c>
      <c r="BX3" s="113" t="e" cm="1">
        <f t="array" ref="BX3">_xlfn.IFS(AND($C3="A",_xlfn.CONCAT(M3:P3)&lt;&gt;"",$A3=1),"x",AND($C3="A",_xlfn.CONCAT(M3:P3)="",$A3=1),"-",$A$1&lt;&gt;"","")</f>
        <v>#N/A</v>
      </c>
      <c r="BY3" s="113" t="e" cm="1">
        <f t="array" ref="BY3">_xlfn.IFS(AND($C3="A",_xlfn.CONCAT(Q3:R3)&lt;&gt;"",$A3=1),"x",AND($C3="A",_xlfn.CONCAT(Q3:R3)="",$A3=1),"-",$A$1&lt;&gt;"","")</f>
        <v>#N/A</v>
      </c>
      <c r="BZ3" s="121" t="e">
        <f t="shared" si="25"/>
        <v>#N/A</v>
      </c>
      <c r="CA3" s="120" t="e">
        <f t="shared" si="26"/>
        <v>#N/A</v>
      </c>
      <c r="CB3" s="120" t="e">
        <f t="shared" si="27"/>
        <v>#N/A</v>
      </c>
      <c r="CC3" s="120" t="e">
        <f t="shared" si="28"/>
        <v>#N/A</v>
      </c>
      <c r="CD3" s="121" t="str">
        <f t="shared" si="29"/>
        <v/>
      </c>
      <c r="CE3" s="120" t="e">
        <f t="shared" si="30"/>
        <v>#N/A</v>
      </c>
      <c r="CF3" s="120" t="e">
        <f t="shared" si="31"/>
        <v>#N/A</v>
      </c>
      <c r="CG3" s="120" t="e">
        <f t="shared" si="32"/>
        <v>#N/A</v>
      </c>
      <c r="CH3" s="120" t="e">
        <f t="shared" si="33"/>
        <v>#N/A</v>
      </c>
      <c r="CI3" s="120" t="e">
        <f t="shared" si="34"/>
        <v>#N/A</v>
      </c>
    </row>
    <row r="4" spans="1:87" s="326" customFormat="1" x14ac:dyDescent="0.2">
      <c r="A4" s="311" t="e" cm="1">
        <f t="array" ref="A4">_xlfn.IFS(SUM(F4:R4)&gt;0,1,Z4&gt;0,2,TRUE,3)</f>
        <v>#N/A</v>
      </c>
      <c r="B4" s="311" t="s">
        <v>49</v>
      </c>
      <c r="C4" s="311" t="str">
        <f>_xlfn.XLOOKUP(B4,RecNamesAll!A:A,RecNamesAll!E:E)</f>
        <v>A</v>
      </c>
      <c r="D4" s="311" t="str">
        <f>_xlfn.XLOOKUP(B4,RecNamesAll!A:A,RecNamesAll!C:C)</f>
        <v>A1</v>
      </c>
      <c r="E4" s="311"/>
      <c r="F4" s="312" t="e">
        <f t="shared" si="0"/>
        <v>#N/A</v>
      </c>
      <c r="G4" s="313" t="e">
        <f t="shared" si="1"/>
        <v>#N/A</v>
      </c>
      <c r="H4" s="312" t="e">
        <f t="shared" si="2"/>
        <v>#N/A</v>
      </c>
      <c r="I4" s="313" t="e">
        <f t="shared" si="3"/>
        <v>#N/A</v>
      </c>
      <c r="J4" s="313" t="e">
        <f t="shared" si="4"/>
        <v>#N/A</v>
      </c>
      <c r="K4" s="313" t="e">
        <f t="shared" si="5"/>
        <v>#N/A</v>
      </c>
      <c r="L4" s="313" t="e">
        <f t="shared" si="6"/>
        <v>#N/A</v>
      </c>
      <c r="M4" s="312" t="e">
        <f t="shared" si="7"/>
        <v>#N/A</v>
      </c>
      <c r="N4" s="313" t="e">
        <f t="shared" si="8"/>
        <v>#N/A</v>
      </c>
      <c r="O4" s="313" t="e">
        <f t="shared" si="9"/>
        <v>#N/A</v>
      </c>
      <c r="P4" s="313" t="e">
        <f t="shared" si="10"/>
        <v>#N/A</v>
      </c>
      <c r="Q4" s="312" t="e">
        <f t="shared" si="11"/>
        <v>#N/A</v>
      </c>
      <c r="R4" s="313" t="e">
        <f t="shared" si="12"/>
        <v>#N/A</v>
      </c>
      <c r="S4" s="314" t="str">
        <f t="shared" si="13"/>
        <v/>
      </c>
      <c r="T4" s="315" t="str">
        <f t="shared" si="14"/>
        <v>A</v>
      </c>
      <c r="U4" s="311" t="str">
        <f t="shared" si="15"/>
        <v>A1</v>
      </c>
      <c r="V4" s="316" t="e">
        <f>IF(VLOOKUP($B4,GtP!$A:$AA,MATCH("Gs_0-2",GtP!$A$1:$AA$1,0),FALSE)=0,"",VLOOKUP($B4,GtP!$A:$AA,MATCH("Gs_0-2",GtP!$A$1:$AA$1,0),FALSE))</f>
        <v>#N/A</v>
      </c>
      <c r="W4" s="317" t="e">
        <f>IF(VLOOKUP($B4,GtP!$A:$AA,MATCH("Gi/o_0-2",GtP!$A$1:$AA$1,0),FALSE)=0,"",VLOOKUP($B4,GtP!$A:$AA,MATCH("Gi/o_0-2",GtP!$A$1:$AA$1,0),FALSE))</f>
        <v>#N/A</v>
      </c>
      <c r="X4" s="317" t="e">
        <f>IF(VLOOKUP($B4,GtP!$A:$AA,MATCH("Gq/11_0-2",GtP!$A$1:$AA$1,0),FALSE)=0,"",VLOOKUP($B4,GtP!$A:$AA,MATCH("Gq/11_0-2",GtP!$A$1:$AA$1,0),FALSE))</f>
        <v>#N/A</v>
      </c>
      <c r="Y4" s="317" t="e">
        <f>IF(VLOOKUP($B4,GtP!$A:$AA,MATCH("G12/13_0-2",GtP!$A$1:$AA$1,0),FALSE)=0,"",VLOOKUP($B4,GtP!$A:$AA,MATCH("G12/13_0-2",GtP!$A$1:$AA$1,0),FALSE))</f>
        <v>#N/A</v>
      </c>
      <c r="Z4" s="318" t="e">
        <f t="shared" si="16"/>
        <v>#N/A</v>
      </c>
      <c r="AA4" s="317" t="e">
        <f t="shared" si="17"/>
        <v>#N/A</v>
      </c>
      <c r="AB4" s="317" t="e">
        <f t="shared" si="18"/>
        <v>#N/A</v>
      </c>
      <c r="AC4" s="317" t="e">
        <f t="shared" si="19"/>
        <v>#N/A</v>
      </c>
      <c r="AD4" s="317" t="e">
        <f t="shared" si="20"/>
        <v>#N/A</v>
      </c>
      <c r="AE4" s="315" t="str">
        <f t="shared" si="21"/>
        <v/>
      </c>
      <c r="AF4" s="311" t="str">
        <f t="shared" si="22"/>
        <v/>
      </c>
      <c r="AG4" s="311" t="str">
        <f t="shared" si="23"/>
        <v/>
      </c>
      <c r="AH4" s="311" t="str">
        <f t="shared" si="24"/>
        <v/>
      </c>
      <c r="AI4" s="316" t="e">
        <f>_xlfn.CONCAT(IF(AV4="","-","B"),IF(BI4="","-","I"),VLOOKUP($B4,GtP!$A:$BB,MATCH("Gs_0-1",GtP!$A$1:$BB$1,0),FALSE))</f>
        <v>#N/A</v>
      </c>
      <c r="AJ4" s="317" t="e">
        <f>_xlfn.CONCAT(IF(AW4="","-","B"),IF(BJ4="","-","I"),VLOOKUP($B4,GtP!$A:$BB,MATCH("Gs_0-1",GtP!$A$1:$BB$1,0),FALSE))</f>
        <v>#N/A</v>
      </c>
      <c r="AK4" s="317" t="e">
        <f>_xlfn.CONCAT(IF(AX4="","-","B"),IF(BK4="","-","I"),VLOOKUP($B4,GtP!$A:$BB,MATCH("Gi/o_0-1",GtP!$A$1:$BB$1,0),FALSE))</f>
        <v>#N/A</v>
      </c>
      <c r="AL4" s="317" t="e">
        <f>_xlfn.CONCAT(IF(AY4="","-","B"),IF(BL4="","-","I"),VLOOKUP($B4,GtP!$A:$BB,MATCH("Gi/o_0-1",GtP!$A$1:$BB$1,0),FALSE))</f>
        <v>#N/A</v>
      </c>
      <c r="AM4" s="317" t="e">
        <f>_xlfn.CONCAT(IF(AZ4="","-","B"),IF(BM4="","-","I"),VLOOKUP($B4,GtP!$A:$BB,MATCH("Gi/o_0-1",GtP!$A$1:$BB$1,0),FALSE))</f>
        <v>#N/A</v>
      </c>
      <c r="AN4" s="317" t="e">
        <f>_xlfn.CONCAT(IF(BA4="","-","B"),IF(BN4="","-","I"),VLOOKUP($B4,GtP!$A:$BB,MATCH("Gi/o_0-1",GtP!$A$1:$BB$1,0),FALSE))</f>
        <v>#N/A</v>
      </c>
      <c r="AO4" s="317" t="e">
        <f>_xlfn.CONCAT(IF(BB4="","-","B"),IF(BO4="","-","I"),VLOOKUP($B4,GtP!$A:$BB,MATCH("Gi/o_0-1",GtP!$A$1:$BB$1,0),FALSE))</f>
        <v>#N/A</v>
      </c>
      <c r="AP4" s="317" t="e">
        <f>_xlfn.CONCAT(IF(BC4="","-","B"),IF(BP4="","-","I"),VLOOKUP($B4,GtP!$A:$BB,MATCH("Gq/11_0-1",GtP!$A$1:$BB$1,0),FALSE))</f>
        <v>#N/A</v>
      </c>
      <c r="AQ4" s="317" t="e">
        <f>_xlfn.CONCAT(IF(BD4="","-","B"),IF(BQ4="","-","I"),VLOOKUP($B4,GtP!$A:$BB,MATCH("Gq/11_0-1",GtP!$A$1:$BB$1,0),FALSE))</f>
        <v>#N/A</v>
      </c>
      <c r="AR4" s="317" t="e">
        <f>_xlfn.CONCAT(IF(BE4="","-","B"),IF(BR4="","-","I"),VLOOKUP($B4,GtP!$A:$BB,MATCH("Gq/11_0-1",GtP!$A$1:$BB$1,0),FALSE))</f>
        <v>#N/A</v>
      </c>
      <c r="AS4" s="317" t="e">
        <f>_xlfn.CONCAT(IF(BF4="","-","B"),IF(BS4="","-","I"),VLOOKUP($B4,GtP!$A:$BB,MATCH("Gq/11_0-1",GtP!$A$1:$BB$1,0),FALSE))</f>
        <v>#N/A</v>
      </c>
      <c r="AT4" s="317" t="e">
        <f>_xlfn.CONCAT(IF(BG4="","-","B"),IF(BT4="","-","I"),VLOOKUP($B4,GtP!$A:$BB,MATCH("G12/13_0-1",GtP!$A$1:$BB$1,0),FALSE))</f>
        <v>#N/A</v>
      </c>
      <c r="AU4" s="317" t="e">
        <f>_xlfn.CONCAT(IF(BH4="","-","B"),IF(BU4="","-","I"),VLOOKUP($B4,GtP!$A:$BB,MATCH("G12/13_0-1",GtP!$A$1:$BB$1,0),FALSE))</f>
        <v>#N/A</v>
      </c>
      <c r="AV4" s="319" t="str">
        <f>_xlfn.IFNA(VLOOKUP($B4,'B-LogEmaxOverpEC50'!$A:$AL,MATCH(AV$1,'B-LogEmaxOverpEC50'!$A$1:$AL$1,0),FALSE),"")</f>
        <v/>
      </c>
      <c r="AW4" s="320"/>
      <c r="AX4" s="321" t="str">
        <f>_xlfn.IFNA(VLOOKUP($B4,'B-LogEmaxOverpEC50'!$A:$AL,MATCH(AX$1,'B-LogEmaxOverpEC50'!$A$1:$AL$1,0),FALSE),"")</f>
        <v/>
      </c>
      <c r="AY4" s="321" t="str">
        <f>_xlfn.IFNA(VLOOKUP($B4,'B-LogEmaxOverpEC50'!$A:$AL,MATCH(AY$1,'B-LogEmaxOverpEC50'!$A$1:$AL$1,0),FALSE),"")</f>
        <v/>
      </c>
      <c r="AZ4" s="321">
        <f>_xlfn.IFNA(VLOOKUP($B4,'B-LogEmaxOverpEC50'!$A:$AL,MATCH(AZ$1,'B-LogEmaxOverpEC50'!$A$1:$AL$1,0),FALSE),"")</f>
        <v>8.5977983133730778</v>
      </c>
      <c r="BA4" s="321">
        <f>_xlfn.IFNA(VLOOKUP($B4,'B-LogEmaxOverpEC50'!$A:$AL,MATCH(BA$1,'B-LogEmaxOverpEC50'!$A$1:$AL$1,0),FALSE),"")</f>
        <v>8.4459467896306126</v>
      </c>
      <c r="BB4" s="321">
        <f>_xlfn.IFNA(VLOOKUP($B4,'B-LogEmaxOverpEC50'!$A:$AL,MATCH(BB$1,'B-LogEmaxOverpEC50'!$A$1:$AL$1,0),FALSE),"")</f>
        <v>8.1143889807777274</v>
      </c>
      <c r="BC4" s="321" t="str">
        <f>_xlfn.IFNA(VLOOKUP($B4,'B-LogEmaxOverpEC50'!$A:$AL,MATCH(BC$1,'B-LogEmaxOverpEC50'!$A$1:$AL$1,0),FALSE),"")</f>
        <v/>
      </c>
      <c r="BD4" s="321" t="str">
        <f>_xlfn.IFNA(VLOOKUP($B4,'B-LogEmaxOverpEC50'!$A:$AL,MATCH(BD$1,'B-LogEmaxOverpEC50'!$A$1:$AL$1,0),FALSE),"")</f>
        <v/>
      </c>
      <c r="BE4" s="321" t="str">
        <f>_xlfn.IFNA(VLOOKUP($B4,'B-LogEmaxOverpEC50'!$A:$AL,MATCH(BE$1,'B-LogEmaxOverpEC50'!$A$1:$AL$1,0),FALSE),"")</f>
        <v/>
      </c>
      <c r="BF4" s="321">
        <f>_xlfn.IFNA(VLOOKUP($B4,'B-LogEmaxOverpEC50'!$A:$AL,MATCH(BF$1,'B-LogEmaxOverpEC50'!$A$1:$AL$1,0),FALSE),"")</f>
        <v>8.6114516629129376</v>
      </c>
      <c r="BG4" s="321">
        <f>_xlfn.IFNA(VLOOKUP($B4,'B-LogEmaxOverpEC50'!$A:$AL,MATCH(BG$1,'B-LogEmaxOverpEC50'!$A$1:$AL$1,0),FALSE),"")</f>
        <v>7.6839106732546103</v>
      </c>
      <c r="BH4" s="321" t="str">
        <f>_xlfn.IFNA(VLOOKUP($B4,'B-LogEmaxOverpEC50'!$A:$AL,MATCH(BH$1,'B-LogEmaxOverpEC50'!$A$1:$AL$1,0),FALSE),"")</f>
        <v/>
      </c>
      <c r="BI4" s="322">
        <f>_xlfn.IFNA(VLOOKUP($B4,'I-LogEmaxOverpEC50'!$A:$AR,MATCH(BI$1,'I-LogEmaxOverpEC50'!$A$1:$AR$1,0),FALSE),"")</f>
        <v>6.7279400086720376</v>
      </c>
      <c r="BJ4" s="320">
        <f>_xlfn.IFNA(VLOOKUP($B4,'I-LogEmaxOverpEC50'!$A:$AR,MATCH(BJ$1,'I-LogEmaxOverpEC50'!$A$1:$AR$1,0),FALSE),"")</f>
        <v>6.5486077309785236</v>
      </c>
      <c r="BK4" s="320" t="str">
        <f>_xlfn.IFNA(VLOOKUP($B4,'I-LogEmaxOverpEC50'!$A:$AR,MATCH(BK$1,'I-LogEmaxOverpEC50'!$A$1:$AR$1,0),FALSE),"")</f>
        <v/>
      </c>
      <c r="BL4" s="320" t="str">
        <f>_xlfn.IFNA(VLOOKUP($B4,'I-LogEmaxOverpEC50'!$A:$AR,MATCH(BL$1,'I-LogEmaxOverpEC50'!$A$1:$AR$1,0),FALSE),"")</f>
        <v/>
      </c>
      <c r="BM4" s="320">
        <f>_xlfn.IFNA(VLOOKUP($B4,'I-LogEmaxOverpEC50'!$A:$AR,MATCH(BM$1,'I-LogEmaxOverpEC50'!$A$1:$AR$1,0),FALSE),"")</f>
        <v>9.0839395738621622</v>
      </c>
      <c r="BN4" s="320">
        <f>_xlfn.IFNA(VLOOKUP($B4,'I-LogEmaxOverpEC50'!$A:$AR,MATCH(BN$1,'I-LogEmaxOverpEC50'!$A$1:$AR$1,0),FALSE),"")</f>
        <v>9.0839395738621622</v>
      </c>
      <c r="BO4" s="320">
        <f>_xlfn.IFNA(VLOOKUP($B4,'I-LogEmaxOverpEC50'!$A:$AR,MATCH(BO$1,'I-LogEmaxOverpEC50'!$A$1:$AR$1,0),FALSE),"")</f>
        <v>9.1170247529744248</v>
      </c>
      <c r="BP4" s="320">
        <f>_xlfn.IFNA(VLOOKUP($B4,'I-LogEmaxOverpEC50'!$A:$AR,MATCH(BP$1,'I-LogEmaxOverpEC50'!$A$1:$AR$1,0),FALSE),"")</f>
        <v>7.3243126453218652</v>
      </c>
      <c r="BQ4" s="320">
        <f>_xlfn.IFNA(VLOOKUP($B4,'I-LogEmaxOverpEC50'!$A:$AR,MATCH(BQ$1,'I-LogEmaxOverpEC50'!$A$1:$AR$1,0),FALSE),"")</f>
        <v>7.3243126453218652</v>
      </c>
      <c r="BR4" s="320">
        <f>_xlfn.IFNA(VLOOKUP($B4,'I-LogEmaxOverpEC50'!$A:$AR,MATCH(BR$1,'I-LogEmaxOverpEC50'!$A$1:$AR$1,0),FALSE),"")</f>
        <v>7.7638225071304312</v>
      </c>
      <c r="BS4" s="320">
        <f>_xlfn.IFNA(VLOOKUP($B4,'I-LogEmaxOverpEC50'!$A:$AR,MATCH(BS$1,'I-LogEmaxOverpEC50'!$A$1:$AR$1,0),FALSE),"")</f>
        <v>7.92796133154107</v>
      </c>
      <c r="BT4" s="320">
        <f>_xlfn.IFNA(VLOOKUP($B4,'I-LogEmaxOverpEC50'!$A:$AR,MATCH(BT$1,'I-LogEmaxOverpEC50'!$A$1:$AR$1,0),FALSE),"")</f>
        <v>7.343452676486188</v>
      </c>
      <c r="BU4" s="320" t="str">
        <f>_xlfn.IFNA(VLOOKUP($B4,'I-LogEmaxOverpEC50'!$A:$AR,MATCH(BU$1,'I-LogEmaxOverpEC50'!$A$1:$AR$1,0),FALSE),"")</f>
        <v/>
      </c>
      <c r="BV4" s="114" t="e" cm="1">
        <f t="array" ref="BV4">_xlfn.IFS(AND($C4="A",_xlfn.CONCAT(F4:G4)&lt;&gt;"",$A4=1),"x",AND($C4="A",_xlfn.CONCAT(F4:G4)="",$A4=1),"-",$A$1&lt;&gt;"","")</f>
        <v>#N/A</v>
      </c>
      <c r="BW4" s="113" t="e" cm="1">
        <f t="array" ref="BW4">_xlfn.IFS(AND($C4="A",_xlfn.CONCAT(H4:L4)&lt;&gt;"",$A4=1),"x",AND($C4="A",_xlfn.CONCAT(H4:L4)="",$A4=1),"-",$A$1&lt;&gt;"","")</f>
        <v>#N/A</v>
      </c>
      <c r="BX4" s="113" t="e" cm="1">
        <f t="array" ref="BX4">_xlfn.IFS(AND($C4="A",_xlfn.CONCAT(M4:P4)&lt;&gt;"",$A4=1),"x",AND($C4="A",_xlfn.CONCAT(M4:P4)="",$A4=1),"-",$A$1&lt;&gt;"","")</f>
        <v>#N/A</v>
      </c>
      <c r="BY4" s="113" t="e" cm="1">
        <f t="array" ref="BY4">_xlfn.IFS(AND($C4="A",_xlfn.CONCAT(Q4:R4)&lt;&gt;"",$A4=1),"x",AND($C4="A",_xlfn.CONCAT(Q4:R4)="",$A4=1),"-",$A$1&lt;&gt;"","")</f>
        <v>#N/A</v>
      </c>
      <c r="BZ4" s="121" t="e">
        <f t="shared" si="25"/>
        <v>#N/A</v>
      </c>
      <c r="CA4" s="120" t="e">
        <f t="shared" si="26"/>
        <v>#N/A</v>
      </c>
      <c r="CB4" s="120" t="e">
        <f t="shared" si="27"/>
        <v>#N/A</v>
      </c>
      <c r="CC4" s="120" t="e">
        <f t="shared" si="28"/>
        <v>#N/A</v>
      </c>
      <c r="CD4" s="121" t="str">
        <f t="shared" si="29"/>
        <v/>
      </c>
      <c r="CE4" s="120" t="e">
        <f t="shared" si="30"/>
        <v>#N/A</v>
      </c>
      <c r="CF4" s="120" t="e">
        <f t="shared" si="31"/>
        <v>#N/A</v>
      </c>
      <c r="CG4" s="120" t="e">
        <f t="shared" si="32"/>
        <v>#N/A</v>
      </c>
      <c r="CH4" s="120" t="e">
        <f t="shared" si="33"/>
        <v>#N/A</v>
      </c>
      <c r="CI4" s="120" t="e">
        <f t="shared" si="34"/>
        <v>#N/A</v>
      </c>
    </row>
    <row r="5" spans="1:87" s="326" customFormat="1" x14ac:dyDescent="0.2">
      <c r="A5" s="311" t="e" cm="1">
        <f t="array" ref="A5">_xlfn.IFS(SUM(F5:R5)&gt;0,1,Z5&gt;0,2,TRUE,3)</f>
        <v>#N/A</v>
      </c>
      <c r="B5" s="311" t="s">
        <v>59</v>
      </c>
      <c r="C5" s="311" t="str">
        <f>_xlfn.XLOOKUP(B5,RecNamesAll!A:A,RecNamesAll!E:E)</f>
        <v>A</v>
      </c>
      <c r="D5" s="311" t="str">
        <f>_xlfn.XLOOKUP(B5,RecNamesAll!A:A,RecNamesAll!C:C)</f>
        <v>β1</v>
      </c>
      <c r="E5" s="311"/>
      <c r="F5" s="312" t="e">
        <f t="shared" si="0"/>
        <v>#N/A</v>
      </c>
      <c r="G5" s="313" t="e">
        <f t="shared" si="1"/>
        <v>#N/A</v>
      </c>
      <c r="H5" s="312" t="e">
        <f t="shared" si="2"/>
        <v>#N/A</v>
      </c>
      <c r="I5" s="313" t="e">
        <f t="shared" si="3"/>
        <v>#N/A</v>
      </c>
      <c r="J5" s="313" t="e">
        <f t="shared" si="4"/>
        <v>#N/A</v>
      </c>
      <c r="K5" s="313" t="e">
        <f t="shared" si="5"/>
        <v>#N/A</v>
      </c>
      <c r="L5" s="313" t="e">
        <f t="shared" si="6"/>
        <v>#N/A</v>
      </c>
      <c r="M5" s="312" t="e">
        <f t="shared" si="7"/>
        <v>#N/A</v>
      </c>
      <c r="N5" s="313" t="e">
        <f t="shared" si="8"/>
        <v>#N/A</v>
      </c>
      <c r="O5" s="313" t="e">
        <f t="shared" si="9"/>
        <v>#N/A</v>
      </c>
      <c r="P5" s="313" t="e">
        <f t="shared" si="10"/>
        <v>#N/A</v>
      </c>
      <c r="Q5" s="312" t="e">
        <f t="shared" si="11"/>
        <v>#N/A</v>
      </c>
      <c r="R5" s="313" t="e">
        <f t="shared" si="12"/>
        <v>#N/A</v>
      </c>
      <c r="S5" s="314" t="str">
        <f t="shared" si="13"/>
        <v/>
      </c>
      <c r="T5" s="315" t="str">
        <f t="shared" si="14"/>
        <v>A</v>
      </c>
      <c r="U5" s="311" t="str">
        <f t="shared" si="15"/>
        <v>β1</v>
      </c>
      <c r="V5" s="316" t="e">
        <f>IF(VLOOKUP($B5,GtP!$A:$AA,MATCH("Gs_0-2",GtP!$A$1:$AA$1,0),FALSE)=0,"",VLOOKUP($B5,GtP!$A:$AA,MATCH("Gs_0-2",GtP!$A$1:$AA$1,0),FALSE))</f>
        <v>#N/A</v>
      </c>
      <c r="W5" s="317" t="e">
        <f>IF(VLOOKUP($B5,GtP!$A:$AA,MATCH("Gi/o_0-2",GtP!$A$1:$AA$1,0),FALSE)=0,"",VLOOKUP($B5,GtP!$A:$AA,MATCH("Gi/o_0-2",GtP!$A$1:$AA$1,0),FALSE))</f>
        <v>#N/A</v>
      </c>
      <c r="X5" s="317" t="e">
        <f>IF(VLOOKUP($B5,GtP!$A:$AA,MATCH("Gq/11_0-2",GtP!$A$1:$AA$1,0),FALSE)=0,"",VLOOKUP($B5,GtP!$A:$AA,MATCH("Gq/11_0-2",GtP!$A$1:$AA$1,0),FALSE))</f>
        <v>#N/A</v>
      </c>
      <c r="Y5" s="317" t="e">
        <f>IF(VLOOKUP($B5,GtP!$A:$AA,MATCH("G12/13_0-2",GtP!$A$1:$AA$1,0),FALSE)=0,"",VLOOKUP($B5,GtP!$A:$AA,MATCH("G12/13_0-2",GtP!$A$1:$AA$1,0),FALSE))</f>
        <v>#N/A</v>
      </c>
      <c r="Z5" s="318" t="e">
        <f t="shared" si="16"/>
        <v>#N/A</v>
      </c>
      <c r="AA5" s="317" t="e">
        <f t="shared" si="17"/>
        <v>#N/A</v>
      </c>
      <c r="AB5" s="317" t="e">
        <f t="shared" si="18"/>
        <v>#N/A</v>
      </c>
      <c r="AC5" s="317" t="e">
        <f t="shared" si="19"/>
        <v>#N/A</v>
      </c>
      <c r="AD5" s="317" t="e">
        <f t="shared" si="20"/>
        <v>#N/A</v>
      </c>
      <c r="AE5" s="315" t="str">
        <f t="shared" si="21"/>
        <v/>
      </c>
      <c r="AF5" s="311" t="str">
        <f t="shared" si="22"/>
        <v/>
      </c>
      <c r="AG5" s="311" t="str">
        <f t="shared" si="23"/>
        <v/>
      </c>
      <c r="AH5" s="311" t="str">
        <f t="shared" si="24"/>
        <v/>
      </c>
      <c r="AI5" s="316" t="e">
        <f>_xlfn.CONCAT(IF(AV5="","-","B"),IF(BI5="","-","I"),VLOOKUP($B5,GtP!$A:$BB,MATCH("Gs_0-1",GtP!$A$1:$BB$1,0),FALSE))</f>
        <v>#N/A</v>
      </c>
      <c r="AJ5" s="317" t="e">
        <f>_xlfn.CONCAT(IF(AW5="","-","B"),IF(BJ5="","-","I"),VLOOKUP($B5,GtP!$A:$BB,MATCH("Gs_0-1",GtP!$A$1:$BB$1,0),FALSE))</f>
        <v>#N/A</v>
      </c>
      <c r="AK5" s="317" t="e">
        <f>_xlfn.CONCAT(IF(AX5="","-","B"),IF(BK5="","-","I"),VLOOKUP($B5,GtP!$A:$BB,MATCH("Gi/o_0-1",GtP!$A$1:$BB$1,0),FALSE))</f>
        <v>#N/A</v>
      </c>
      <c r="AL5" s="317" t="e">
        <f>_xlfn.CONCAT(IF(AY5="","-","B"),IF(BL5="","-","I"),VLOOKUP($B5,GtP!$A:$BB,MATCH("Gi/o_0-1",GtP!$A$1:$BB$1,0),FALSE))</f>
        <v>#N/A</v>
      </c>
      <c r="AM5" s="317" t="e">
        <f>_xlfn.CONCAT(IF(AZ5="","-","B"),IF(BM5="","-","I"),VLOOKUP($B5,GtP!$A:$BB,MATCH("Gi/o_0-1",GtP!$A$1:$BB$1,0),FALSE))</f>
        <v>#N/A</v>
      </c>
      <c r="AN5" s="317" t="e">
        <f>_xlfn.CONCAT(IF(BA5="","-","B"),IF(BN5="","-","I"),VLOOKUP($B5,GtP!$A:$BB,MATCH("Gi/o_0-1",GtP!$A$1:$BB$1,0),FALSE))</f>
        <v>#N/A</v>
      </c>
      <c r="AO5" s="317" t="e">
        <f>_xlfn.CONCAT(IF(BB5="","-","B"),IF(BO5="","-","I"),VLOOKUP($B5,GtP!$A:$BB,MATCH("Gi/o_0-1",GtP!$A$1:$BB$1,0),FALSE))</f>
        <v>#N/A</v>
      </c>
      <c r="AP5" s="317" t="e">
        <f>_xlfn.CONCAT(IF(BC5="","-","B"),IF(BP5="","-","I"),VLOOKUP($B5,GtP!$A:$BB,MATCH("Gq/11_0-1",GtP!$A$1:$BB$1,0),FALSE))</f>
        <v>#N/A</v>
      </c>
      <c r="AQ5" s="317" t="e">
        <f>_xlfn.CONCAT(IF(BD5="","-","B"),IF(BQ5="","-","I"),VLOOKUP($B5,GtP!$A:$BB,MATCH("Gq/11_0-1",GtP!$A$1:$BB$1,0),FALSE))</f>
        <v>#N/A</v>
      </c>
      <c r="AR5" s="317" t="e">
        <f>_xlfn.CONCAT(IF(BE5="","-","B"),IF(BR5="","-","I"),VLOOKUP($B5,GtP!$A:$BB,MATCH("Gq/11_0-1",GtP!$A$1:$BB$1,0),FALSE))</f>
        <v>#N/A</v>
      </c>
      <c r="AS5" s="317" t="e">
        <f>_xlfn.CONCAT(IF(BF5="","-","B"),IF(BS5="","-","I"),VLOOKUP($B5,GtP!$A:$BB,MATCH("Gq/11_0-1",GtP!$A$1:$BB$1,0),FALSE))</f>
        <v>#N/A</v>
      </c>
      <c r="AT5" s="317" t="e">
        <f>_xlfn.CONCAT(IF(BG5="","-","B"),IF(BT5="","-","I"),VLOOKUP($B5,GtP!$A:$BB,MATCH("G12/13_0-1",GtP!$A$1:$BB$1,0),FALSE))</f>
        <v>#N/A</v>
      </c>
      <c r="AU5" s="317" t="e">
        <f>_xlfn.CONCAT(IF(BH5="","-","B"),IF(BU5="","-","I"),VLOOKUP($B5,GtP!$A:$BB,MATCH("G12/13_0-1",GtP!$A$1:$BB$1,0),FALSE))</f>
        <v>#N/A</v>
      </c>
      <c r="AV5" s="319">
        <f>_xlfn.IFNA(VLOOKUP($B5,'B-LogEmaxOverpEC50'!$A:$AL,MATCH(AV$1,'B-LogEmaxOverpEC50'!$A$1:$AL$1,0),FALSE),"")</f>
        <v>11.629814218000634</v>
      </c>
      <c r="AW5" s="320"/>
      <c r="AX5" s="321" t="str">
        <f>_xlfn.IFNA(VLOOKUP($B5,'B-LogEmaxOverpEC50'!$A:$AL,MATCH(AX$1,'B-LogEmaxOverpEC50'!$A$1:$AL$1,0),FALSE),"")</f>
        <v/>
      </c>
      <c r="AY5" s="321" t="str">
        <f>_xlfn.IFNA(VLOOKUP($B5,'B-LogEmaxOverpEC50'!$A:$AL,MATCH(AY$1,'B-LogEmaxOverpEC50'!$A$1:$AL$1,0),FALSE),"")</f>
        <v/>
      </c>
      <c r="AZ5" s="321">
        <f>_xlfn.IFNA(VLOOKUP($B5,'B-LogEmaxOverpEC50'!$A:$AL,MATCH(AZ$1,'B-LogEmaxOverpEC50'!$A$1:$AL$1,0),FALSE),"")</f>
        <v>7.7527339752720961</v>
      </c>
      <c r="BA5" s="321">
        <f>_xlfn.IFNA(VLOOKUP($B5,'B-LogEmaxOverpEC50'!$A:$AL,MATCH(BA$1,'B-LogEmaxOverpEC50'!$A$1:$AL$1,0),FALSE),"")</f>
        <v>8.0537468975322035</v>
      </c>
      <c r="BB5" s="321">
        <f>_xlfn.IFNA(VLOOKUP($B5,'B-LogEmaxOverpEC50'!$A:$AL,MATCH(BB$1,'B-LogEmaxOverpEC50'!$A$1:$AL$1,0),FALSE),"")</f>
        <v>8.5488666437903333</v>
      </c>
      <c r="BC5" s="321">
        <f>_xlfn.IFNA(VLOOKUP($B5,'B-LogEmaxOverpEC50'!$A:$AL,MATCH(BC$1,'B-LogEmaxOverpEC50'!$A$1:$AL$1,0),FALSE),"")</f>
        <v>6.7691558859179528</v>
      </c>
      <c r="BD5" s="321" t="str">
        <f>_xlfn.IFNA(VLOOKUP($B5,'B-LogEmaxOverpEC50'!$A:$AL,MATCH(BD$1,'B-LogEmaxOverpEC50'!$A$1:$AL$1,0),FALSE),"")</f>
        <v/>
      </c>
      <c r="BE5" s="321">
        <f>_xlfn.IFNA(VLOOKUP($B5,'B-LogEmaxOverpEC50'!$A:$AL,MATCH(BE$1,'B-LogEmaxOverpEC50'!$A$1:$AL$1,0),FALSE),"")</f>
        <v>7.413613257399664</v>
      </c>
      <c r="BF5" s="321">
        <f>_xlfn.IFNA(VLOOKUP($B5,'B-LogEmaxOverpEC50'!$A:$AL,MATCH(BF$1,'B-LogEmaxOverpEC50'!$A$1:$AL$1,0),FALSE),"")</f>
        <v>10.199654927870771</v>
      </c>
      <c r="BG5" s="321">
        <f>_xlfn.IFNA(VLOOKUP($B5,'B-LogEmaxOverpEC50'!$A:$AL,MATCH(BG$1,'B-LogEmaxOverpEC50'!$A$1:$AL$1,0),FALSE),"")</f>
        <v>8.2879566390173185</v>
      </c>
      <c r="BH5" s="321">
        <f>_xlfn.IFNA(VLOOKUP($B5,'B-LogEmaxOverpEC50'!$A:$AL,MATCH(BH$1,'B-LogEmaxOverpEC50'!$A$1:$AL$1,0),FALSE),"")</f>
        <v>7.1782469627931089</v>
      </c>
      <c r="BI5" s="322">
        <f>_xlfn.IFNA(VLOOKUP($B5,'I-LogEmaxOverpEC50'!$A:$AR,MATCH(BI$1,'I-LogEmaxOverpEC50'!$A$1:$AR$1,0),FALSE),"")</f>
        <v>9.9207424505076141</v>
      </c>
      <c r="BJ5" s="320">
        <f>_xlfn.IFNA(VLOOKUP($B5,'I-LogEmaxOverpEC50'!$A:$AR,MATCH(BJ$1,'I-LogEmaxOverpEC50'!$A$1:$AR$1,0),FALSE),"")</f>
        <v>9.7220431512927927</v>
      </c>
      <c r="BK5" s="320">
        <f>_xlfn.IFNA(VLOOKUP($B5,'I-LogEmaxOverpEC50'!$A:$AR,MATCH(BK$1,'I-LogEmaxOverpEC50'!$A$1:$AR$1,0),FALSE),"")</f>
        <v>8.6387978012891153</v>
      </c>
      <c r="BL5" s="320">
        <f>_xlfn.IFNA(VLOOKUP($B5,'I-LogEmaxOverpEC50'!$A:$AR,MATCH(BL$1,'I-LogEmaxOverpEC50'!$A$1:$AR$1,0),FALSE),"")</f>
        <v>8.6387978012891153</v>
      </c>
      <c r="BM5" s="320">
        <f>_xlfn.IFNA(VLOOKUP($B5,'I-LogEmaxOverpEC50'!$A:$AR,MATCH(BM$1,'I-LogEmaxOverpEC50'!$A$1:$AR$1,0),FALSE),"")</f>
        <v>8.4313587345132586</v>
      </c>
      <c r="BN5" s="320">
        <f>_xlfn.IFNA(VLOOKUP($B5,'I-LogEmaxOverpEC50'!$A:$AR,MATCH(BN$1,'I-LogEmaxOverpEC50'!$A$1:$AR$1,0),FALSE),"")</f>
        <v>8.4313587345132586</v>
      </c>
      <c r="BO5" s="320">
        <f>_xlfn.IFNA(VLOOKUP($B5,'I-LogEmaxOverpEC50'!$A:$AR,MATCH(BO$1,'I-LogEmaxOverpEC50'!$A$1:$AR$1,0),FALSE),"")</f>
        <v>8.4745746647496958</v>
      </c>
      <c r="BP5" s="320">
        <f>_xlfn.IFNA(VLOOKUP($B5,'I-LogEmaxOverpEC50'!$A:$AR,MATCH(BP$1,'I-LogEmaxOverpEC50'!$A$1:$AR$1,0),FALSE),"")</f>
        <v>9.1055915599611836</v>
      </c>
      <c r="BQ5" s="320">
        <f>_xlfn.IFNA(VLOOKUP($B5,'I-LogEmaxOverpEC50'!$A:$AR,MATCH(BQ$1,'I-LogEmaxOverpEC50'!$A$1:$AR$1,0),FALSE),"")</f>
        <v>9.1055915599611836</v>
      </c>
      <c r="BR5" s="320">
        <f>_xlfn.IFNA(VLOOKUP($B5,'I-LogEmaxOverpEC50'!$A:$AR,MATCH(BR$1,'I-LogEmaxOverpEC50'!$A$1:$AR$1,0),FALSE),"")</f>
        <v>10.161327071637473</v>
      </c>
      <c r="BS5" s="320" t="str">
        <f>_xlfn.IFNA(VLOOKUP($B5,'I-LogEmaxOverpEC50'!$A:$AR,MATCH(BS$1,'I-LogEmaxOverpEC50'!$A$1:$AR$1,0),FALSE),"")</f>
        <v/>
      </c>
      <c r="BT5" s="320" t="str">
        <f>_xlfn.IFNA(VLOOKUP($B5,'I-LogEmaxOverpEC50'!$A:$AR,MATCH(BT$1,'I-LogEmaxOverpEC50'!$A$1:$AR$1,0),FALSE),"")</f>
        <v/>
      </c>
      <c r="BU5" s="320">
        <f>_xlfn.IFNA(VLOOKUP($B5,'I-LogEmaxOverpEC50'!$A:$AR,MATCH(BU$1,'I-LogEmaxOverpEC50'!$A$1:$AR$1,0),FALSE),"")</f>
        <v>8.2782411726584559</v>
      </c>
      <c r="BV5" s="114" t="e" cm="1">
        <f t="array" ref="BV5">_xlfn.IFS(AND($C5="A",_xlfn.CONCAT(F5:G5)&lt;&gt;"",$A5=1),"x",AND($C5="A",_xlfn.CONCAT(F5:G5)="",$A5=1),"-",$A$1&lt;&gt;"","")</f>
        <v>#N/A</v>
      </c>
      <c r="BW5" s="113" t="e" cm="1">
        <f t="array" ref="BW5">_xlfn.IFS(AND($C5="A",_xlfn.CONCAT(H5:L5)&lt;&gt;"",$A5=1),"x",AND($C5="A",_xlfn.CONCAT(H5:L5)="",$A5=1),"-",$A$1&lt;&gt;"","")</f>
        <v>#N/A</v>
      </c>
      <c r="BX5" s="113" t="e" cm="1">
        <f t="array" ref="BX5">_xlfn.IFS(AND($C5="A",_xlfn.CONCAT(M5:P5)&lt;&gt;"",$A5=1),"x",AND($C5="A",_xlfn.CONCAT(M5:P5)="",$A5=1),"-",$A$1&lt;&gt;"","")</f>
        <v>#N/A</v>
      </c>
      <c r="BY5" s="113" t="e" cm="1">
        <f t="array" ref="BY5">_xlfn.IFS(AND($C5="A",_xlfn.CONCAT(Q5:R5)&lt;&gt;"",$A5=1),"x",AND($C5="A",_xlfn.CONCAT(Q5:R5)="",$A5=1),"-",$A$1&lt;&gt;"","")</f>
        <v>#N/A</v>
      </c>
      <c r="BZ5" s="121" t="e">
        <f t="shared" si="25"/>
        <v>#N/A</v>
      </c>
      <c r="CA5" s="120" t="e">
        <f t="shared" si="26"/>
        <v>#N/A</v>
      </c>
      <c r="CB5" s="120" t="e">
        <f t="shared" si="27"/>
        <v>#N/A</v>
      </c>
      <c r="CC5" s="120" t="e">
        <f t="shared" si="28"/>
        <v>#N/A</v>
      </c>
      <c r="CD5" s="121" t="str">
        <f t="shared" si="29"/>
        <v/>
      </c>
      <c r="CE5" s="120" t="e">
        <f t="shared" si="30"/>
        <v>#N/A</v>
      </c>
      <c r="CF5" s="120" t="e">
        <f t="shared" si="31"/>
        <v>#N/A</v>
      </c>
      <c r="CG5" s="120" t="e">
        <f t="shared" si="32"/>
        <v>#N/A</v>
      </c>
      <c r="CH5" s="120" t="e">
        <f t="shared" si="33"/>
        <v>#N/A</v>
      </c>
      <c r="CI5" s="120" t="e">
        <f t="shared" si="34"/>
        <v>#N/A</v>
      </c>
    </row>
    <row r="6" spans="1:87" s="326" customFormat="1" x14ac:dyDescent="0.2">
      <c r="A6" s="311" t="e" cm="1">
        <f t="array" ref="A6">_xlfn.IFS(SUM(F6:R6)&gt;0,1,Z6&gt;0,2,TRUE,3)</f>
        <v>#N/A</v>
      </c>
      <c r="B6" s="311" t="s">
        <v>53</v>
      </c>
      <c r="C6" s="311" t="str">
        <f>_xlfn.XLOOKUP(B6,RecNamesAll!A:A,RecNamesAll!E:E)</f>
        <v>A</v>
      </c>
      <c r="D6" s="311" t="str">
        <f>_xlfn.XLOOKUP(B6,RecNamesAll!A:A,RecNamesAll!C:C)</f>
        <v>α1A</v>
      </c>
      <c r="E6" s="311"/>
      <c r="F6" s="312" t="e">
        <f t="shared" si="0"/>
        <v>#N/A</v>
      </c>
      <c r="G6" s="313" t="e">
        <f t="shared" si="1"/>
        <v>#N/A</v>
      </c>
      <c r="H6" s="312" t="e">
        <f t="shared" si="2"/>
        <v>#N/A</v>
      </c>
      <c r="I6" s="313" t="e">
        <f t="shared" si="3"/>
        <v>#N/A</v>
      </c>
      <c r="J6" s="313" t="e">
        <f t="shared" si="4"/>
        <v>#N/A</v>
      </c>
      <c r="K6" s="313" t="e">
        <f t="shared" si="5"/>
        <v>#N/A</v>
      </c>
      <c r="L6" s="313" t="e">
        <f t="shared" si="6"/>
        <v>#N/A</v>
      </c>
      <c r="M6" s="312" t="e">
        <f t="shared" si="7"/>
        <v>#N/A</v>
      </c>
      <c r="N6" s="313" t="e">
        <f t="shared" si="8"/>
        <v>#N/A</v>
      </c>
      <c r="O6" s="313" t="e">
        <f t="shared" si="9"/>
        <v>#N/A</v>
      </c>
      <c r="P6" s="313" t="e">
        <f t="shared" si="10"/>
        <v>#N/A</v>
      </c>
      <c r="Q6" s="312" t="e">
        <f t="shared" si="11"/>
        <v>#N/A</v>
      </c>
      <c r="R6" s="313" t="e">
        <f t="shared" si="12"/>
        <v>#N/A</v>
      </c>
      <c r="S6" s="314" t="str">
        <f t="shared" si="13"/>
        <v/>
      </c>
      <c r="T6" s="315" t="str">
        <f t="shared" si="14"/>
        <v>A</v>
      </c>
      <c r="U6" s="311" t="str">
        <f t="shared" si="15"/>
        <v>α1A</v>
      </c>
      <c r="V6" s="316" t="e">
        <f>IF(VLOOKUP($B6,GtP!$A:$AA,MATCH("Gs_0-2",GtP!$A$1:$AA$1,0),FALSE)=0,"",VLOOKUP($B6,GtP!$A:$AA,MATCH("Gs_0-2",GtP!$A$1:$AA$1,0),FALSE))</f>
        <v>#N/A</v>
      </c>
      <c r="W6" s="317" t="e">
        <f>IF(VLOOKUP($B6,GtP!$A:$AA,MATCH("Gi/o_0-2",GtP!$A$1:$AA$1,0),FALSE)=0,"",VLOOKUP($B6,GtP!$A:$AA,MATCH("Gi/o_0-2",GtP!$A$1:$AA$1,0),FALSE))</f>
        <v>#N/A</v>
      </c>
      <c r="X6" s="317" t="e">
        <f>IF(VLOOKUP($B6,GtP!$A:$AA,MATCH("Gq/11_0-2",GtP!$A$1:$AA$1,0),FALSE)=0,"",VLOOKUP($B6,GtP!$A:$AA,MATCH("Gq/11_0-2",GtP!$A$1:$AA$1,0),FALSE))</f>
        <v>#N/A</v>
      </c>
      <c r="Y6" s="317" t="e">
        <f>IF(VLOOKUP($B6,GtP!$A:$AA,MATCH("G12/13_0-2",GtP!$A$1:$AA$1,0),FALSE)=0,"",VLOOKUP($B6,GtP!$A:$AA,MATCH("G12/13_0-2",GtP!$A$1:$AA$1,0),FALSE))</f>
        <v>#N/A</v>
      </c>
      <c r="Z6" s="318" t="e">
        <f t="shared" si="16"/>
        <v>#N/A</v>
      </c>
      <c r="AA6" s="317" t="e">
        <f t="shared" si="17"/>
        <v>#N/A</v>
      </c>
      <c r="AB6" s="317" t="e">
        <f t="shared" si="18"/>
        <v>#N/A</v>
      </c>
      <c r="AC6" s="317" t="e">
        <f t="shared" si="19"/>
        <v>#N/A</v>
      </c>
      <c r="AD6" s="317" t="e">
        <f t="shared" si="20"/>
        <v>#N/A</v>
      </c>
      <c r="AE6" s="315" t="str">
        <f t="shared" si="21"/>
        <v/>
      </c>
      <c r="AF6" s="311" t="str">
        <f t="shared" si="22"/>
        <v/>
      </c>
      <c r="AG6" s="311" t="str">
        <f t="shared" si="23"/>
        <v/>
      </c>
      <c r="AH6" s="311" t="str">
        <f t="shared" si="24"/>
        <v/>
      </c>
      <c r="AI6" s="316" t="e">
        <f>_xlfn.CONCAT(IF(AV6="","-","B"),IF(BI6="","-","I"),VLOOKUP($B6,GtP!$A:$BB,MATCH("Gs_0-1",GtP!$A$1:$BB$1,0),FALSE))</f>
        <v>#N/A</v>
      </c>
      <c r="AJ6" s="317" t="e">
        <f>_xlfn.CONCAT(IF(AW6="","-","B"),IF(BJ6="","-","I"),VLOOKUP($B6,GtP!$A:$BB,MATCH("Gs_0-1",GtP!$A$1:$BB$1,0),FALSE))</f>
        <v>#N/A</v>
      </c>
      <c r="AK6" s="317" t="e">
        <f>_xlfn.CONCAT(IF(AX6="","-","B"),IF(BK6="","-","I"),VLOOKUP($B6,GtP!$A:$BB,MATCH("Gi/o_0-1",GtP!$A$1:$BB$1,0),FALSE))</f>
        <v>#N/A</v>
      </c>
      <c r="AL6" s="317" t="e">
        <f>_xlfn.CONCAT(IF(AY6="","-","B"),IF(BL6="","-","I"),VLOOKUP($B6,GtP!$A:$BB,MATCH("Gi/o_0-1",GtP!$A$1:$BB$1,0),FALSE))</f>
        <v>#N/A</v>
      </c>
      <c r="AM6" s="317" t="e">
        <f>_xlfn.CONCAT(IF(AZ6="","-","B"),IF(BM6="","-","I"),VLOOKUP($B6,GtP!$A:$BB,MATCH("Gi/o_0-1",GtP!$A$1:$BB$1,0),FALSE))</f>
        <v>#N/A</v>
      </c>
      <c r="AN6" s="317" t="e">
        <f>_xlfn.CONCAT(IF(BA6="","-","B"),IF(BN6="","-","I"),VLOOKUP($B6,GtP!$A:$BB,MATCH("Gi/o_0-1",GtP!$A$1:$BB$1,0),FALSE))</f>
        <v>#N/A</v>
      </c>
      <c r="AO6" s="317" t="e">
        <f>_xlfn.CONCAT(IF(BB6="","-","B"),IF(BO6="","-","I"),VLOOKUP($B6,GtP!$A:$BB,MATCH("Gi/o_0-1",GtP!$A$1:$BB$1,0),FALSE))</f>
        <v>#N/A</v>
      </c>
      <c r="AP6" s="317" t="e">
        <f>_xlfn.CONCAT(IF(BC6="","-","B"),IF(BP6="","-","I"),VLOOKUP($B6,GtP!$A:$BB,MATCH("Gq/11_0-1",GtP!$A$1:$BB$1,0),FALSE))</f>
        <v>#N/A</v>
      </c>
      <c r="AQ6" s="317" t="e">
        <f>_xlfn.CONCAT(IF(BD6="","-","B"),IF(BQ6="","-","I"),VLOOKUP($B6,GtP!$A:$BB,MATCH("Gq/11_0-1",GtP!$A$1:$BB$1,0),FALSE))</f>
        <v>#N/A</v>
      </c>
      <c r="AR6" s="317" t="e">
        <f>_xlfn.CONCAT(IF(BE6="","-","B"),IF(BR6="","-","I"),VLOOKUP($B6,GtP!$A:$BB,MATCH("Gq/11_0-1",GtP!$A$1:$BB$1,0),FALSE))</f>
        <v>#N/A</v>
      </c>
      <c r="AS6" s="317" t="e">
        <f>_xlfn.CONCAT(IF(BF6="","-","B"),IF(BS6="","-","I"),VLOOKUP($B6,GtP!$A:$BB,MATCH("Gq/11_0-1",GtP!$A$1:$BB$1,0),FALSE))</f>
        <v>#N/A</v>
      </c>
      <c r="AT6" s="317" t="e">
        <f>_xlfn.CONCAT(IF(BG6="","-","B"),IF(BT6="","-","I"),VLOOKUP($B6,GtP!$A:$BB,MATCH("G12/13_0-1",GtP!$A$1:$BB$1,0),FALSE))</f>
        <v>#N/A</v>
      </c>
      <c r="AU6" s="317" t="e">
        <f>_xlfn.CONCAT(IF(BH6="","-","B"),IF(BU6="","-","I"),VLOOKUP($B6,GtP!$A:$BB,MATCH("G12/13_0-1",GtP!$A$1:$BB$1,0),FALSE))</f>
        <v>#N/A</v>
      </c>
      <c r="AV6" s="319">
        <f>_xlfn.IFNA(VLOOKUP($B6,'B-LogEmaxOverpEC50'!$A:$AL,MATCH(AV$1,'B-LogEmaxOverpEC50'!$A$1:$AL$1,0),FALSE),"")</f>
        <v>8.5774967638172672</v>
      </c>
      <c r="AW6" s="320"/>
      <c r="AX6" s="321">
        <f>_xlfn.IFNA(VLOOKUP($B6,'B-LogEmaxOverpEC50'!$A:$AL,MATCH(AX$1,'B-LogEmaxOverpEC50'!$A$1:$AL$1,0),FALSE),"")</f>
        <v>7.8987872193390221</v>
      </c>
      <c r="AY6" s="321" t="str">
        <f>_xlfn.IFNA(VLOOKUP($B6,'B-LogEmaxOverpEC50'!$A:$AL,MATCH(AY$1,'B-LogEmaxOverpEC50'!$A$1:$AL$1,0),FALSE),"")</f>
        <v/>
      </c>
      <c r="AZ6" s="321">
        <f>_xlfn.IFNA(VLOOKUP($B6,'B-LogEmaxOverpEC50'!$A:$AL,MATCH(AZ$1,'B-LogEmaxOverpEC50'!$A$1:$AL$1,0),FALSE),"")</f>
        <v>8.4463820357937216</v>
      </c>
      <c r="BA6" s="321" t="str">
        <f>_xlfn.IFNA(VLOOKUP($B6,'B-LogEmaxOverpEC50'!$A:$AL,MATCH(BA$1,'B-LogEmaxOverpEC50'!$A$1:$AL$1,0),FALSE),"")</f>
        <v/>
      </c>
      <c r="BB6" s="321" t="str">
        <f>_xlfn.IFNA(VLOOKUP($B6,'B-LogEmaxOverpEC50'!$A:$AL,MATCH(BB$1,'B-LogEmaxOverpEC50'!$A$1:$AL$1,0),FALSE),"")</f>
        <v/>
      </c>
      <c r="BC6" s="321">
        <f>_xlfn.IFNA(VLOOKUP($B6,'B-LogEmaxOverpEC50'!$A:$AL,MATCH(BC$1,'B-LogEmaxOverpEC50'!$A$1:$AL$1,0),FALSE),"")</f>
        <v>9.7066822638702561</v>
      </c>
      <c r="BD6" s="321">
        <f>_xlfn.IFNA(VLOOKUP($B6,'B-LogEmaxOverpEC50'!$A:$AL,MATCH(BD$1,'B-LogEmaxOverpEC50'!$A$1:$AL$1,0),FALSE),"")</f>
        <v>9.6201502027840675</v>
      </c>
      <c r="BE6" s="321">
        <f>_xlfn.IFNA(VLOOKUP($B6,'B-LogEmaxOverpEC50'!$A:$AL,MATCH(BE$1,'B-LogEmaxOverpEC50'!$A$1:$AL$1,0),FALSE),"")</f>
        <v>8.6650490322035356</v>
      </c>
      <c r="BF6" s="321">
        <f>_xlfn.IFNA(VLOOKUP($B6,'B-LogEmaxOverpEC50'!$A:$AL,MATCH(BF$1,'B-LogEmaxOverpEC50'!$A$1:$AL$1,0),FALSE),"")</f>
        <v>9.7708689198743119</v>
      </c>
      <c r="BG6" s="321" t="str">
        <f>_xlfn.IFNA(VLOOKUP($B6,'B-LogEmaxOverpEC50'!$A:$AL,MATCH(BG$1,'B-LogEmaxOverpEC50'!$A$1:$AL$1,0),FALSE),"")</f>
        <v/>
      </c>
      <c r="BH6" s="321" t="str">
        <f>_xlfn.IFNA(VLOOKUP($B6,'B-LogEmaxOverpEC50'!$A:$AL,MATCH(BH$1,'B-LogEmaxOverpEC50'!$A$1:$AL$1,0),FALSE),"")</f>
        <v/>
      </c>
      <c r="BI6" s="322">
        <f>_xlfn.IFNA(VLOOKUP($B6,'I-LogEmaxOverpEC50'!$A:$AR,MATCH(BI$1,'I-LogEmaxOverpEC50'!$A$1:$AR$1,0),FALSE),"")</f>
        <v>10.402602824368817</v>
      </c>
      <c r="BJ6" s="320">
        <f>_xlfn.IFNA(VLOOKUP($B6,'I-LogEmaxOverpEC50'!$A:$AR,MATCH(BJ$1,'I-LogEmaxOverpEC50'!$A$1:$AR$1,0),FALSE),"")</f>
        <v>10.286709524170837</v>
      </c>
      <c r="BK6" s="320">
        <f>_xlfn.IFNA(VLOOKUP($B6,'I-LogEmaxOverpEC50'!$A:$AR,MATCH(BK$1,'I-LogEmaxOverpEC50'!$A$1:$AR$1,0),FALSE),"")</f>
        <v>9.0107915527417255</v>
      </c>
      <c r="BL6" s="320">
        <f>_xlfn.IFNA(VLOOKUP($B6,'I-LogEmaxOverpEC50'!$A:$AR,MATCH(BL$1,'I-LogEmaxOverpEC50'!$A$1:$AR$1,0),FALSE),"")</f>
        <v>9.0107915527417255</v>
      </c>
      <c r="BM6" s="320">
        <f>_xlfn.IFNA(VLOOKUP($B6,'I-LogEmaxOverpEC50'!$A:$AR,MATCH(BM$1,'I-LogEmaxOverpEC50'!$A$1:$AR$1,0),FALSE),"")</f>
        <v>8.6126401739202443</v>
      </c>
      <c r="BN6" s="320">
        <f>_xlfn.IFNA(VLOOKUP($B6,'I-LogEmaxOverpEC50'!$A:$AR,MATCH(BN$1,'I-LogEmaxOverpEC50'!$A$1:$AR$1,0),FALSE),"")</f>
        <v>8.6126401739202443</v>
      </c>
      <c r="BO6" s="320">
        <f>_xlfn.IFNA(VLOOKUP($B6,'I-LogEmaxOverpEC50'!$A:$AR,MATCH(BO$1,'I-LogEmaxOverpEC50'!$A$1:$AR$1,0),FALSE),"")</f>
        <v>8.765150195801132</v>
      </c>
      <c r="BP6" s="320">
        <f>_xlfn.IFNA(VLOOKUP($B6,'I-LogEmaxOverpEC50'!$A:$AR,MATCH(BP$1,'I-LogEmaxOverpEC50'!$A$1:$AR$1,0),FALSE),"")</f>
        <v>10.305296465744545</v>
      </c>
      <c r="BQ6" s="320">
        <f>_xlfn.IFNA(VLOOKUP($B6,'I-LogEmaxOverpEC50'!$A:$AR,MATCH(BQ$1,'I-LogEmaxOverpEC50'!$A$1:$AR$1,0),FALSE),"")</f>
        <v>10.305296465744545</v>
      </c>
      <c r="BR6" s="320">
        <f>_xlfn.IFNA(VLOOKUP($B6,'I-LogEmaxOverpEC50'!$A:$AR,MATCH(BR$1,'I-LogEmaxOverpEC50'!$A$1:$AR$1,0),FALSE),"")</f>
        <v>10.513082617521375</v>
      </c>
      <c r="BS6" s="320">
        <f>_xlfn.IFNA(VLOOKUP($B6,'I-LogEmaxOverpEC50'!$A:$AR,MATCH(BS$1,'I-LogEmaxOverpEC50'!$A$1:$AR$1,0),FALSE),"")</f>
        <v>8.6309420923230658</v>
      </c>
      <c r="BT6" s="320">
        <f>_xlfn.IFNA(VLOOKUP($B6,'I-LogEmaxOverpEC50'!$A:$AR,MATCH(BT$1,'I-LogEmaxOverpEC50'!$A$1:$AR$1,0),FALSE),"")</f>
        <v>8.4886312033571585</v>
      </c>
      <c r="BU6" s="320">
        <f>_xlfn.IFNA(VLOOKUP($B6,'I-LogEmaxOverpEC50'!$A:$AR,MATCH(BU$1,'I-LogEmaxOverpEC50'!$A$1:$AR$1,0),FALSE),"")</f>
        <v>9.4996913050362704</v>
      </c>
      <c r="BV6" s="114" t="e" cm="1">
        <f t="array" ref="BV6">_xlfn.IFS(AND($C6="A",_xlfn.CONCAT(F6:G6)&lt;&gt;"",$A6=1),"x",AND($C6="A",_xlfn.CONCAT(F6:G6)="",$A6=1),"-",$A$1&lt;&gt;"","")</f>
        <v>#N/A</v>
      </c>
      <c r="BW6" s="113" t="e" cm="1">
        <f t="array" ref="BW6">_xlfn.IFS(AND($C6="A",_xlfn.CONCAT(H6:L6)&lt;&gt;"",$A6=1),"x",AND($C6="A",_xlfn.CONCAT(H6:L6)="",$A6=1),"-",$A$1&lt;&gt;"","")</f>
        <v>#N/A</v>
      </c>
      <c r="BX6" s="113" t="e" cm="1">
        <f t="array" ref="BX6">_xlfn.IFS(AND($C6="A",_xlfn.CONCAT(M6:P6)&lt;&gt;"",$A6=1),"x",AND($C6="A",_xlfn.CONCAT(M6:P6)="",$A6=1),"-",$A$1&lt;&gt;"","")</f>
        <v>#N/A</v>
      </c>
      <c r="BY6" s="113" t="e" cm="1">
        <f t="array" ref="BY6">_xlfn.IFS(AND($C6="A",_xlfn.CONCAT(Q6:R6)&lt;&gt;"",$A6=1),"x",AND($C6="A",_xlfn.CONCAT(Q6:R6)="",$A6=1),"-",$A$1&lt;&gt;"","")</f>
        <v>#N/A</v>
      </c>
      <c r="BZ6" s="121" t="e">
        <f t="shared" si="25"/>
        <v>#N/A</v>
      </c>
      <c r="CA6" s="120" t="e">
        <f t="shared" si="26"/>
        <v>#N/A</v>
      </c>
      <c r="CB6" s="120" t="e">
        <f t="shared" si="27"/>
        <v>#N/A</v>
      </c>
      <c r="CC6" s="120" t="e">
        <f t="shared" si="28"/>
        <v>#N/A</v>
      </c>
      <c r="CD6" s="121" t="str">
        <f t="shared" si="29"/>
        <v/>
      </c>
      <c r="CE6" s="120" t="e">
        <f t="shared" si="30"/>
        <v>#N/A</v>
      </c>
      <c r="CF6" s="120" t="e">
        <f t="shared" si="31"/>
        <v>#N/A</v>
      </c>
      <c r="CG6" s="120" t="e">
        <f t="shared" si="32"/>
        <v>#N/A</v>
      </c>
      <c r="CH6" s="120" t="e">
        <f t="shared" si="33"/>
        <v>#N/A</v>
      </c>
      <c r="CI6" s="120" t="e">
        <f t="shared" si="34"/>
        <v>#N/A</v>
      </c>
    </row>
    <row r="7" spans="1:87" s="326" customFormat="1" x14ac:dyDescent="0.2">
      <c r="A7" s="311" t="e" cm="1">
        <f t="array" ref="A7">_xlfn.IFS(SUM(F7:R7)&gt;0,1,Z7&gt;0,2,TRUE,3)</f>
        <v>#N/A</v>
      </c>
      <c r="B7" s="311" t="s">
        <v>174</v>
      </c>
      <c r="C7" s="311" t="str">
        <f>_xlfn.XLOOKUP(B7,RecNamesAll!A:A,RecNamesAll!E:E)</f>
        <v>A</v>
      </c>
      <c r="D7" s="311" t="str">
        <f>_xlfn.XLOOKUP(B7,RecNamesAll!A:A,RecNamesAll!C:C)</f>
        <v>FP</v>
      </c>
      <c r="E7" s="311"/>
      <c r="F7" s="312" t="e">
        <f t="shared" si="0"/>
        <v>#N/A</v>
      </c>
      <c r="G7" s="313" t="e">
        <f t="shared" si="1"/>
        <v>#N/A</v>
      </c>
      <c r="H7" s="312" t="e">
        <f t="shared" si="2"/>
        <v>#N/A</v>
      </c>
      <c r="I7" s="313" t="e">
        <f t="shared" si="3"/>
        <v>#N/A</v>
      </c>
      <c r="J7" s="313" t="e">
        <f t="shared" si="4"/>
        <v>#N/A</v>
      </c>
      <c r="K7" s="313" t="e">
        <f t="shared" si="5"/>
        <v>#N/A</v>
      </c>
      <c r="L7" s="313" t="e">
        <f t="shared" si="6"/>
        <v>#N/A</v>
      </c>
      <c r="M7" s="312" t="e">
        <f t="shared" si="7"/>
        <v>#N/A</v>
      </c>
      <c r="N7" s="313" t="e">
        <f t="shared" si="8"/>
        <v>#N/A</v>
      </c>
      <c r="O7" s="313" t="e">
        <f t="shared" si="9"/>
        <v>#N/A</v>
      </c>
      <c r="P7" s="313" t="e">
        <f t="shared" si="10"/>
        <v>#N/A</v>
      </c>
      <c r="Q7" s="312" t="e">
        <f t="shared" si="11"/>
        <v>#N/A</v>
      </c>
      <c r="R7" s="313" t="e">
        <f t="shared" si="12"/>
        <v>#N/A</v>
      </c>
      <c r="S7" s="314" t="str">
        <f t="shared" si="13"/>
        <v/>
      </c>
      <c r="T7" s="315" t="str">
        <f t="shared" si="14"/>
        <v>A</v>
      </c>
      <c r="U7" s="311" t="str">
        <f t="shared" si="15"/>
        <v>FP</v>
      </c>
      <c r="V7" s="316" t="e">
        <f>IF(VLOOKUP($B7,GtP!$A:$AA,MATCH("Gs_0-2",GtP!$A$1:$AA$1,0),FALSE)=0,"",VLOOKUP($B7,GtP!$A:$AA,MATCH("Gs_0-2",GtP!$A$1:$AA$1,0),FALSE))</f>
        <v>#N/A</v>
      </c>
      <c r="W7" s="317" t="e">
        <f>IF(VLOOKUP($B7,GtP!$A:$AA,MATCH("Gi/o_0-2",GtP!$A$1:$AA$1,0),FALSE)=0,"",VLOOKUP($B7,GtP!$A:$AA,MATCH("Gi/o_0-2",GtP!$A$1:$AA$1,0),FALSE))</f>
        <v>#N/A</v>
      </c>
      <c r="X7" s="317" t="e">
        <f>IF(VLOOKUP($B7,GtP!$A:$AA,MATCH("Gq/11_0-2",GtP!$A$1:$AA$1,0),FALSE)=0,"",VLOOKUP($B7,GtP!$A:$AA,MATCH("Gq/11_0-2",GtP!$A$1:$AA$1,0),FALSE))</f>
        <v>#N/A</v>
      </c>
      <c r="Y7" s="317" t="e">
        <f>IF(VLOOKUP($B7,GtP!$A:$AA,MATCH("G12/13_0-2",GtP!$A$1:$AA$1,0),FALSE)=0,"",VLOOKUP($B7,GtP!$A:$AA,MATCH("G12/13_0-2",GtP!$A$1:$AA$1,0),FALSE))</f>
        <v>#N/A</v>
      </c>
      <c r="Z7" s="318" t="e">
        <f t="shared" si="16"/>
        <v>#N/A</v>
      </c>
      <c r="AA7" s="317" t="e">
        <f t="shared" si="17"/>
        <v>#N/A</v>
      </c>
      <c r="AB7" s="317" t="e">
        <f t="shared" si="18"/>
        <v>#N/A</v>
      </c>
      <c r="AC7" s="317" t="e">
        <f t="shared" si="19"/>
        <v>#N/A</v>
      </c>
      <c r="AD7" s="317" t="e">
        <f t="shared" si="20"/>
        <v>#N/A</v>
      </c>
      <c r="AE7" s="315" t="str">
        <f t="shared" si="21"/>
        <v/>
      </c>
      <c r="AF7" s="311" t="str">
        <f t="shared" si="22"/>
        <v/>
      </c>
      <c r="AG7" s="311" t="str">
        <f t="shared" si="23"/>
        <v/>
      </c>
      <c r="AH7" s="311" t="str">
        <f t="shared" si="24"/>
        <v/>
      </c>
      <c r="AI7" s="316" t="e">
        <f>_xlfn.CONCAT(IF(AV7="","-","B"),IF(BI7="","-","I"),VLOOKUP($B7,GtP!$A:$BB,MATCH("Gs_0-1",GtP!$A$1:$BB$1,0),FALSE))</f>
        <v>#N/A</v>
      </c>
      <c r="AJ7" s="317" t="e">
        <f>_xlfn.CONCAT(IF(AW7="","-","B"),IF(BJ7="","-","I"),VLOOKUP($B7,GtP!$A:$BB,MATCH("Gs_0-1",GtP!$A$1:$BB$1,0),FALSE))</f>
        <v>#N/A</v>
      </c>
      <c r="AK7" s="317" t="e">
        <f>_xlfn.CONCAT(IF(AX7="","-","B"),IF(BK7="","-","I"),VLOOKUP($B7,GtP!$A:$BB,MATCH("Gi/o_0-1",GtP!$A$1:$BB$1,0),FALSE))</f>
        <v>#N/A</v>
      </c>
      <c r="AL7" s="317" t="e">
        <f>_xlfn.CONCAT(IF(AY7="","-","B"),IF(BL7="","-","I"),VLOOKUP($B7,GtP!$A:$BB,MATCH("Gi/o_0-1",GtP!$A$1:$BB$1,0),FALSE))</f>
        <v>#N/A</v>
      </c>
      <c r="AM7" s="317" t="e">
        <f>_xlfn.CONCAT(IF(AZ7="","-","B"),IF(BM7="","-","I"),VLOOKUP($B7,GtP!$A:$BB,MATCH("Gi/o_0-1",GtP!$A$1:$BB$1,0),FALSE))</f>
        <v>#N/A</v>
      </c>
      <c r="AN7" s="317" t="e">
        <f>_xlfn.CONCAT(IF(BA7="","-","B"),IF(BN7="","-","I"),VLOOKUP($B7,GtP!$A:$BB,MATCH("Gi/o_0-1",GtP!$A$1:$BB$1,0),FALSE))</f>
        <v>#N/A</v>
      </c>
      <c r="AO7" s="317" t="e">
        <f>_xlfn.CONCAT(IF(BB7="","-","B"),IF(BO7="","-","I"),VLOOKUP($B7,GtP!$A:$BB,MATCH("Gi/o_0-1",GtP!$A$1:$BB$1,0),FALSE))</f>
        <v>#N/A</v>
      </c>
      <c r="AP7" s="317" t="e">
        <f>_xlfn.CONCAT(IF(BC7="","-","B"),IF(BP7="","-","I"),VLOOKUP($B7,GtP!$A:$BB,MATCH("Gq/11_0-1",GtP!$A$1:$BB$1,0),FALSE))</f>
        <v>#N/A</v>
      </c>
      <c r="AQ7" s="317" t="e">
        <f>_xlfn.CONCAT(IF(BD7="","-","B"),IF(BQ7="","-","I"),VLOOKUP($B7,GtP!$A:$BB,MATCH("Gq/11_0-1",GtP!$A$1:$BB$1,0),FALSE))</f>
        <v>#N/A</v>
      </c>
      <c r="AR7" s="317" t="e">
        <f>_xlfn.CONCAT(IF(BE7="","-","B"),IF(BR7="","-","I"),VLOOKUP($B7,GtP!$A:$BB,MATCH("Gq/11_0-1",GtP!$A$1:$BB$1,0),FALSE))</f>
        <v>#N/A</v>
      </c>
      <c r="AS7" s="317" t="e">
        <f>_xlfn.CONCAT(IF(BF7="","-","B"),IF(BS7="","-","I"),VLOOKUP($B7,GtP!$A:$BB,MATCH("Gq/11_0-1",GtP!$A$1:$BB$1,0),FALSE))</f>
        <v>#N/A</v>
      </c>
      <c r="AT7" s="317" t="e">
        <f>_xlfn.CONCAT(IF(BG7="","-","B"),IF(BT7="","-","I"),VLOOKUP($B7,GtP!$A:$BB,MATCH("G12/13_0-1",GtP!$A$1:$BB$1,0),FALSE))</f>
        <v>#N/A</v>
      </c>
      <c r="AU7" s="317" t="e">
        <f>_xlfn.CONCAT(IF(BH7="","-","B"),IF(BU7="","-","I"),VLOOKUP($B7,GtP!$A:$BB,MATCH("G12/13_0-1",GtP!$A$1:$BB$1,0),FALSE))</f>
        <v>#N/A</v>
      </c>
      <c r="AV7" s="319" t="str">
        <f>_xlfn.IFNA(VLOOKUP($B7,'B-LogEmaxOverpEC50'!$A:$AL,MATCH(AV$1,'B-LogEmaxOverpEC50'!$A$1:$AL$1,0),FALSE),"")</f>
        <v/>
      </c>
      <c r="AW7" s="320"/>
      <c r="AX7" s="321" t="str">
        <f>_xlfn.IFNA(VLOOKUP($B7,'B-LogEmaxOverpEC50'!$A:$AL,MATCH(AX$1,'B-LogEmaxOverpEC50'!$A$1:$AL$1,0),FALSE),"")</f>
        <v/>
      </c>
      <c r="AY7" s="321" t="str">
        <f>_xlfn.IFNA(VLOOKUP($B7,'B-LogEmaxOverpEC50'!$A:$AL,MATCH(AY$1,'B-LogEmaxOverpEC50'!$A$1:$AL$1,0),FALSE),"")</f>
        <v/>
      </c>
      <c r="AZ7" s="321">
        <f>_xlfn.IFNA(VLOOKUP($B7,'B-LogEmaxOverpEC50'!$A:$AL,MATCH(AZ$1,'B-LogEmaxOverpEC50'!$A$1:$AL$1,0),FALSE),"")</f>
        <v>8.2779553282417933</v>
      </c>
      <c r="BA7" s="321">
        <f>_xlfn.IFNA(VLOOKUP($B7,'B-LogEmaxOverpEC50'!$A:$AL,MATCH(BA$1,'B-LogEmaxOverpEC50'!$A$1:$AL$1,0),FALSE),"")</f>
        <v>8.3557270245951472</v>
      </c>
      <c r="BB7" s="321">
        <f>_xlfn.IFNA(VLOOKUP($B7,'B-LogEmaxOverpEC50'!$A:$AL,MATCH(BB$1,'B-LogEmaxOverpEC50'!$A$1:$AL$1,0),FALSE),"")</f>
        <v>9.0145688315478765</v>
      </c>
      <c r="BC7" s="321">
        <f>_xlfn.IFNA(VLOOKUP($B7,'B-LogEmaxOverpEC50'!$A:$AL,MATCH(BC$1,'B-LogEmaxOverpEC50'!$A$1:$AL$1,0),FALSE),"")</f>
        <v>10.345439499010833</v>
      </c>
      <c r="BD7" s="321">
        <f>_xlfn.IFNA(VLOOKUP($B7,'B-LogEmaxOverpEC50'!$A:$AL,MATCH(BD$1,'B-LogEmaxOverpEC50'!$A$1:$AL$1,0),FALSE),"")</f>
        <v>10.39679503611136</v>
      </c>
      <c r="BE7" s="321">
        <f>_xlfn.IFNA(VLOOKUP($B7,'B-LogEmaxOverpEC50'!$A:$AL,MATCH(BE$1,'B-LogEmaxOverpEC50'!$A$1:$AL$1,0),FALSE),"")</f>
        <v>9.9698330183199602</v>
      </c>
      <c r="BF7" s="321">
        <f>_xlfn.IFNA(VLOOKUP($B7,'B-LogEmaxOverpEC50'!$A:$AL,MATCH(BF$1,'B-LogEmaxOverpEC50'!$A$1:$AL$1,0),FALSE),"")</f>
        <v>10.489317017545952</v>
      </c>
      <c r="BG7" s="321">
        <f>_xlfn.IFNA(VLOOKUP($B7,'B-LogEmaxOverpEC50'!$A:$AL,MATCH(BG$1,'B-LogEmaxOverpEC50'!$A$1:$AL$1,0),FALSE),"")</f>
        <v>10.309255716882429</v>
      </c>
      <c r="BH7" s="321">
        <f>_xlfn.IFNA(VLOOKUP($B7,'B-LogEmaxOverpEC50'!$A:$AL,MATCH(BH$1,'B-LogEmaxOverpEC50'!$A$1:$AL$1,0),FALSE),"")</f>
        <v>10.191234751735138</v>
      </c>
      <c r="BI7" s="322">
        <f>_xlfn.IFNA(VLOOKUP($B7,'I-LogEmaxOverpEC50'!$A:$AR,MATCH(BI$1,'I-LogEmaxOverpEC50'!$A$1:$AR$1,0),FALSE),"")</f>
        <v>10.795762794136092</v>
      </c>
      <c r="BJ7" s="320">
        <f>_xlfn.IFNA(VLOOKUP($B7,'I-LogEmaxOverpEC50'!$A:$AR,MATCH(BJ$1,'I-LogEmaxOverpEC50'!$A$1:$AR$1,0),FALSE),"")</f>
        <v>10.679176203758445</v>
      </c>
      <c r="BK7" s="320">
        <f>_xlfn.IFNA(VLOOKUP($B7,'I-LogEmaxOverpEC50'!$A:$AR,MATCH(BK$1,'I-LogEmaxOverpEC50'!$A$1:$AR$1,0),FALSE),"")</f>
        <v>8.9483914642121842</v>
      </c>
      <c r="BL7" s="320">
        <f>_xlfn.IFNA(VLOOKUP($B7,'I-LogEmaxOverpEC50'!$A:$AR,MATCH(BL$1,'I-LogEmaxOverpEC50'!$A$1:$AR$1,0),FALSE),"")</f>
        <v>8.9483914642121842</v>
      </c>
      <c r="BM7" s="320">
        <f>_xlfn.IFNA(VLOOKUP($B7,'I-LogEmaxOverpEC50'!$A:$AR,MATCH(BM$1,'I-LogEmaxOverpEC50'!$A$1:$AR$1,0),FALSE),"")</f>
        <v>8.8698406965940446</v>
      </c>
      <c r="BN7" s="320">
        <f>_xlfn.IFNA(VLOOKUP($B7,'I-LogEmaxOverpEC50'!$A:$AR,MATCH(BN$1,'I-LogEmaxOverpEC50'!$A$1:$AR$1,0),FALSE),"")</f>
        <v>8.8698406965940446</v>
      </c>
      <c r="BO7" s="320">
        <f>_xlfn.IFNA(VLOOKUP($B7,'I-LogEmaxOverpEC50'!$A:$AR,MATCH(BO$1,'I-LogEmaxOverpEC50'!$A$1:$AR$1,0),FALSE),"")</f>
        <v>8.7366793561702938</v>
      </c>
      <c r="BP7" s="320">
        <f>_xlfn.IFNA(VLOOKUP($B7,'I-LogEmaxOverpEC50'!$A:$AR,MATCH(BP$1,'I-LogEmaxOverpEC50'!$A$1:$AR$1,0),FALSE),"")</f>
        <v>10.88103753437921</v>
      </c>
      <c r="BQ7" s="320">
        <f>_xlfn.IFNA(VLOOKUP($B7,'I-LogEmaxOverpEC50'!$A:$AR,MATCH(BQ$1,'I-LogEmaxOverpEC50'!$A$1:$AR$1,0),FALSE),"")</f>
        <v>10.88103753437921</v>
      </c>
      <c r="BR7" s="320">
        <f>_xlfn.IFNA(VLOOKUP($B7,'I-LogEmaxOverpEC50'!$A:$AR,MATCH(BR$1,'I-LogEmaxOverpEC50'!$A$1:$AR$1,0),FALSE),"")</f>
        <v>10.603259694982299</v>
      </c>
      <c r="BS7" s="320">
        <f>_xlfn.IFNA(VLOOKUP($B7,'I-LogEmaxOverpEC50'!$A:$AR,MATCH(BS$1,'I-LogEmaxOverpEC50'!$A$1:$AR$1,0),FALSE),"")</f>
        <v>9.4078450716465589</v>
      </c>
      <c r="BT7" s="320">
        <f>_xlfn.IFNA(VLOOKUP($B7,'I-LogEmaxOverpEC50'!$A:$AR,MATCH(BT$1,'I-LogEmaxOverpEC50'!$A$1:$AR$1,0),FALSE),"")</f>
        <v>9.1688176438872127</v>
      </c>
      <c r="BU7" s="320">
        <f>_xlfn.IFNA(VLOOKUP($B7,'I-LogEmaxOverpEC50'!$A:$AR,MATCH(BU$1,'I-LogEmaxOverpEC50'!$A$1:$AR$1,0),FALSE),"")</f>
        <v>9.881875340353325</v>
      </c>
      <c r="BV7" s="114" t="e" cm="1">
        <f t="array" ref="BV7">_xlfn.IFS(AND($C7="A",_xlfn.CONCAT(F7:G7)&lt;&gt;"",$A7=1),"x",AND($C7="A",_xlfn.CONCAT(F7:G7)="",$A7=1),"-",$A$1&lt;&gt;"","")</f>
        <v>#N/A</v>
      </c>
      <c r="BW7" s="113" t="e" cm="1">
        <f t="array" ref="BW7">_xlfn.IFS(AND($C7="A",_xlfn.CONCAT(H7:L7)&lt;&gt;"",$A7=1),"x",AND($C7="A",_xlfn.CONCAT(H7:L7)="",$A7=1),"-",$A$1&lt;&gt;"","")</f>
        <v>#N/A</v>
      </c>
      <c r="BX7" s="113" t="e" cm="1">
        <f t="array" ref="BX7">_xlfn.IFS(AND($C7="A",_xlfn.CONCAT(M7:P7)&lt;&gt;"",$A7=1),"x",AND($C7="A",_xlfn.CONCAT(M7:P7)="",$A7=1),"-",$A$1&lt;&gt;"","")</f>
        <v>#N/A</v>
      </c>
      <c r="BY7" s="113" t="e" cm="1">
        <f t="array" ref="BY7">_xlfn.IFS(AND($C7="A",_xlfn.CONCAT(Q7:R7)&lt;&gt;"",$A7=1),"x",AND($C7="A",_xlfn.CONCAT(Q7:R7)="",$A7=1),"-",$A$1&lt;&gt;"","")</f>
        <v>#N/A</v>
      </c>
      <c r="BZ7" s="121" t="e">
        <f t="shared" si="25"/>
        <v>#N/A</v>
      </c>
      <c r="CA7" s="120" t="e">
        <f t="shared" si="26"/>
        <v>#N/A</v>
      </c>
      <c r="CB7" s="120" t="e">
        <f t="shared" si="27"/>
        <v>#N/A</v>
      </c>
      <c r="CC7" s="120" t="e">
        <f t="shared" si="28"/>
        <v>#N/A</v>
      </c>
      <c r="CD7" s="121" t="str">
        <f t="shared" si="29"/>
        <v/>
      </c>
      <c r="CE7" s="120" t="e">
        <f t="shared" si="30"/>
        <v>#N/A</v>
      </c>
      <c r="CF7" s="120" t="e">
        <f t="shared" si="31"/>
        <v>#N/A</v>
      </c>
      <c r="CG7" s="120" t="e">
        <f t="shared" si="32"/>
        <v>#N/A</v>
      </c>
      <c r="CH7" s="120" t="e">
        <f t="shared" si="33"/>
        <v>#N/A</v>
      </c>
      <c r="CI7" s="120" t="e">
        <f t="shared" si="34"/>
        <v>#N/A</v>
      </c>
    </row>
    <row r="8" spans="1:87" s="326" customFormat="1" x14ac:dyDescent="0.2">
      <c r="A8" s="311" t="e" cm="1">
        <f t="array" ref="A8">_xlfn.IFS(SUM(F8:R8)&gt;0,1,Z8&gt;0,2,TRUE,3)</f>
        <v>#N/A</v>
      </c>
      <c r="B8" s="311" t="s">
        <v>126</v>
      </c>
      <c r="C8" s="311" t="str">
        <f>_xlfn.XLOOKUP(B8,RecNamesAll!A:A,RecNamesAll!E:E)</f>
        <v>A</v>
      </c>
      <c r="D8" s="311" t="str">
        <f>_xlfn.XLOOKUP(B8,RecNamesAll!A:A,RecNamesAll!C:C)</f>
        <v>LPA4</v>
      </c>
      <c r="E8" s="311"/>
      <c r="F8" s="312" t="e">
        <f t="shared" si="0"/>
        <v>#N/A</v>
      </c>
      <c r="G8" s="313" t="e">
        <f t="shared" si="1"/>
        <v>#N/A</v>
      </c>
      <c r="H8" s="312" t="e">
        <f t="shared" si="2"/>
        <v>#N/A</v>
      </c>
      <c r="I8" s="313" t="e">
        <f t="shared" si="3"/>
        <v>#N/A</v>
      </c>
      <c r="J8" s="313" t="e">
        <f t="shared" si="4"/>
        <v>#N/A</v>
      </c>
      <c r="K8" s="313" t="e">
        <f t="shared" si="5"/>
        <v>#N/A</v>
      </c>
      <c r="L8" s="313" t="e">
        <f t="shared" si="6"/>
        <v>#N/A</v>
      </c>
      <c r="M8" s="312" t="e">
        <f t="shared" si="7"/>
        <v>#N/A</v>
      </c>
      <c r="N8" s="313" t="e">
        <f t="shared" si="8"/>
        <v>#N/A</v>
      </c>
      <c r="O8" s="313" t="e">
        <f t="shared" si="9"/>
        <v>#N/A</v>
      </c>
      <c r="P8" s="313" t="e">
        <f t="shared" si="10"/>
        <v>#N/A</v>
      </c>
      <c r="Q8" s="312" t="e">
        <f t="shared" si="11"/>
        <v>#N/A</v>
      </c>
      <c r="R8" s="313" t="e">
        <f t="shared" si="12"/>
        <v>#N/A</v>
      </c>
      <c r="S8" s="314" t="str">
        <f t="shared" si="13"/>
        <v/>
      </c>
      <c r="T8" s="315" t="str">
        <f t="shared" si="14"/>
        <v>A</v>
      </c>
      <c r="U8" s="311" t="str">
        <f t="shared" si="15"/>
        <v>LPA4</v>
      </c>
      <c r="V8" s="316" t="e">
        <f>IF(VLOOKUP($B8,GtP!$A:$AA,MATCH("Gs_0-2",GtP!$A$1:$AA$1,0),FALSE)=0,"",VLOOKUP($B8,GtP!$A:$AA,MATCH("Gs_0-2",GtP!$A$1:$AA$1,0),FALSE))</f>
        <v>#N/A</v>
      </c>
      <c r="W8" s="317" t="e">
        <f>IF(VLOOKUP($B8,GtP!$A:$AA,MATCH("Gi/o_0-2",GtP!$A$1:$AA$1,0),FALSE)=0,"",VLOOKUP($B8,GtP!$A:$AA,MATCH("Gi/o_0-2",GtP!$A$1:$AA$1,0),FALSE))</f>
        <v>#N/A</v>
      </c>
      <c r="X8" s="317" t="e">
        <f>IF(VLOOKUP($B8,GtP!$A:$AA,MATCH("Gq/11_0-2",GtP!$A$1:$AA$1,0),FALSE)=0,"",VLOOKUP($B8,GtP!$A:$AA,MATCH("Gq/11_0-2",GtP!$A$1:$AA$1,0),FALSE))</f>
        <v>#N/A</v>
      </c>
      <c r="Y8" s="317" t="e">
        <f>IF(VLOOKUP($B8,GtP!$A:$AA,MATCH("G12/13_0-2",GtP!$A$1:$AA$1,0),FALSE)=0,"",VLOOKUP($B8,GtP!$A:$AA,MATCH("G12/13_0-2",GtP!$A$1:$AA$1,0),FALSE))</f>
        <v>#N/A</v>
      </c>
      <c r="Z8" s="318" t="e">
        <f t="shared" si="16"/>
        <v>#N/A</v>
      </c>
      <c r="AA8" s="317" t="e">
        <f t="shared" si="17"/>
        <v>#N/A</v>
      </c>
      <c r="AB8" s="317" t="e">
        <f t="shared" si="18"/>
        <v>#N/A</v>
      </c>
      <c r="AC8" s="317" t="e">
        <f t="shared" si="19"/>
        <v>#N/A</v>
      </c>
      <c r="AD8" s="317" t="e">
        <f t="shared" si="20"/>
        <v>#N/A</v>
      </c>
      <c r="AE8" s="315" t="str">
        <f t="shared" si="21"/>
        <v/>
      </c>
      <c r="AF8" s="311" t="str">
        <f t="shared" si="22"/>
        <v/>
      </c>
      <c r="AG8" s="311" t="str">
        <f t="shared" si="23"/>
        <v/>
      </c>
      <c r="AH8" s="311" t="str">
        <f t="shared" si="24"/>
        <v/>
      </c>
      <c r="AI8" s="316" t="e">
        <f>_xlfn.CONCAT(IF(AV8="","-","B"),IF(BI8="","-","I"),VLOOKUP($B8,GtP!$A:$BB,MATCH("Gs_0-1",GtP!$A$1:$BB$1,0),FALSE))</f>
        <v>#N/A</v>
      </c>
      <c r="AJ8" s="317" t="e">
        <f>_xlfn.CONCAT(IF(AW8="","-","B"),IF(BJ8="","-","I"),VLOOKUP($B8,GtP!$A:$BB,MATCH("Gs_0-1",GtP!$A$1:$BB$1,0),FALSE))</f>
        <v>#N/A</v>
      </c>
      <c r="AK8" s="317" t="e">
        <f>_xlfn.CONCAT(IF(AX8="","-","B"),IF(BK8="","-","I"),VLOOKUP($B8,GtP!$A:$BB,MATCH("Gi/o_0-1",GtP!$A$1:$BB$1,0),FALSE))</f>
        <v>#N/A</v>
      </c>
      <c r="AL8" s="317" t="e">
        <f>_xlfn.CONCAT(IF(AY8="","-","B"),IF(BL8="","-","I"),VLOOKUP($B8,GtP!$A:$BB,MATCH("Gi/o_0-1",GtP!$A$1:$BB$1,0),FALSE))</f>
        <v>#N/A</v>
      </c>
      <c r="AM8" s="317" t="e">
        <f>_xlfn.CONCAT(IF(AZ8="","-","B"),IF(BM8="","-","I"),VLOOKUP($B8,GtP!$A:$BB,MATCH("Gi/o_0-1",GtP!$A$1:$BB$1,0),FALSE))</f>
        <v>#N/A</v>
      </c>
      <c r="AN8" s="317" t="e">
        <f>_xlfn.CONCAT(IF(BA8="","-","B"),IF(BN8="","-","I"),VLOOKUP($B8,GtP!$A:$BB,MATCH("Gi/o_0-1",GtP!$A$1:$BB$1,0),FALSE))</f>
        <v>#N/A</v>
      </c>
      <c r="AO8" s="317" t="e">
        <f>_xlfn.CONCAT(IF(BB8="","-","B"),IF(BO8="","-","I"),VLOOKUP($B8,GtP!$A:$BB,MATCH("Gi/o_0-1",GtP!$A$1:$BB$1,0),FALSE))</f>
        <v>#N/A</v>
      </c>
      <c r="AP8" s="317" t="e">
        <f>_xlfn.CONCAT(IF(BC8="","-","B"),IF(BP8="","-","I"),VLOOKUP($B8,GtP!$A:$BB,MATCH("Gq/11_0-1",GtP!$A$1:$BB$1,0),FALSE))</f>
        <v>#N/A</v>
      </c>
      <c r="AQ8" s="317" t="e">
        <f>_xlfn.CONCAT(IF(BD8="","-","B"),IF(BQ8="","-","I"),VLOOKUP($B8,GtP!$A:$BB,MATCH("Gq/11_0-1",GtP!$A$1:$BB$1,0),FALSE))</f>
        <v>#N/A</v>
      </c>
      <c r="AR8" s="317" t="e">
        <f>_xlfn.CONCAT(IF(BE8="","-","B"),IF(BR8="","-","I"),VLOOKUP($B8,GtP!$A:$BB,MATCH("Gq/11_0-1",GtP!$A$1:$BB$1,0),FALSE))</f>
        <v>#N/A</v>
      </c>
      <c r="AS8" s="317" t="e">
        <f>_xlfn.CONCAT(IF(BF8="","-","B"),IF(BS8="","-","I"),VLOOKUP($B8,GtP!$A:$BB,MATCH("Gq/11_0-1",GtP!$A$1:$BB$1,0),FALSE))</f>
        <v>#N/A</v>
      </c>
      <c r="AT8" s="317" t="e">
        <f>_xlfn.CONCAT(IF(BG8="","-","B"),IF(BT8="","-","I"),VLOOKUP($B8,GtP!$A:$BB,MATCH("G12/13_0-1",GtP!$A$1:$BB$1,0),FALSE))</f>
        <v>#N/A</v>
      </c>
      <c r="AU8" s="317" t="e">
        <f>_xlfn.CONCAT(IF(BH8="","-","B"),IF(BU8="","-","I"),VLOOKUP($B8,GtP!$A:$BB,MATCH("G12/13_0-1",GtP!$A$1:$BB$1,0),FALSE))</f>
        <v>#N/A</v>
      </c>
      <c r="AV8" s="319" t="str">
        <f>_xlfn.IFNA(VLOOKUP($B8,'B-LogEmaxOverpEC50'!$A:$AL,MATCH(AV$1,'B-LogEmaxOverpEC50'!$A$1:$AL$1,0),FALSE),"")</f>
        <v/>
      </c>
      <c r="AW8" s="320"/>
      <c r="AX8" s="321" t="str">
        <f>_xlfn.IFNA(VLOOKUP($B8,'B-LogEmaxOverpEC50'!$A:$AL,MATCH(AX$1,'B-LogEmaxOverpEC50'!$A$1:$AL$1,0),FALSE),"")</f>
        <v/>
      </c>
      <c r="AY8" s="321" t="str">
        <f>_xlfn.IFNA(VLOOKUP($B8,'B-LogEmaxOverpEC50'!$A:$AL,MATCH(AY$1,'B-LogEmaxOverpEC50'!$A$1:$AL$1,0),FALSE),"")</f>
        <v/>
      </c>
      <c r="AZ8" s="321" t="str">
        <f>_xlfn.IFNA(VLOOKUP($B8,'B-LogEmaxOverpEC50'!$A:$AL,MATCH(AZ$1,'B-LogEmaxOverpEC50'!$A$1:$AL$1,0),FALSE),"")</f>
        <v/>
      </c>
      <c r="BA8" s="321" t="str">
        <f>_xlfn.IFNA(VLOOKUP($B8,'B-LogEmaxOverpEC50'!$A:$AL,MATCH(BA$1,'B-LogEmaxOverpEC50'!$A$1:$AL$1,0),FALSE),"")</f>
        <v/>
      </c>
      <c r="BB8" s="321" t="str">
        <f>_xlfn.IFNA(VLOOKUP($B8,'B-LogEmaxOverpEC50'!$A:$AL,MATCH(BB$1,'B-LogEmaxOverpEC50'!$A$1:$AL$1,0),FALSE),"")</f>
        <v/>
      </c>
      <c r="BC8" s="321" t="str">
        <f>_xlfn.IFNA(VLOOKUP($B8,'B-LogEmaxOverpEC50'!$A:$AL,MATCH(BC$1,'B-LogEmaxOverpEC50'!$A$1:$AL$1,0),FALSE),"")</f>
        <v/>
      </c>
      <c r="BD8" s="321" t="str">
        <f>_xlfn.IFNA(VLOOKUP($B8,'B-LogEmaxOverpEC50'!$A:$AL,MATCH(BD$1,'B-LogEmaxOverpEC50'!$A$1:$AL$1,0),FALSE),"")</f>
        <v/>
      </c>
      <c r="BE8" s="321" t="str">
        <f>_xlfn.IFNA(VLOOKUP($B8,'B-LogEmaxOverpEC50'!$A:$AL,MATCH(BE$1,'B-LogEmaxOverpEC50'!$A$1:$AL$1,0),FALSE),"")</f>
        <v/>
      </c>
      <c r="BF8" s="321" t="str">
        <f>_xlfn.IFNA(VLOOKUP($B8,'B-LogEmaxOverpEC50'!$A:$AL,MATCH(BF$1,'B-LogEmaxOverpEC50'!$A$1:$AL$1,0),FALSE),"")</f>
        <v/>
      </c>
      <c r="BG8" s="321" t="str">
        <f>_xlfn.IFNA(VLOOKUP($B8,'B-LogEmaxOverpEC50'!$A:$AL,MATCH(BG$1,'B-LogEmaxOverpEC50'!$A$1:$AL$1,0),FALSE),"")</f>
        <v/>
      </c>
      <c r="BH8" s="321" t="str">
        <f>_xlfn.IFNA(VLOOKUP($B8,'B-LogEmaxOverpEC50'!$A:$AL,MATCH(BH$1,'B-LogEmaxOverpEC50'!$A$1:$AL$1,0),FALSE),"")</f>
        <v/>
      </c>
      <c r="BI8" s="322">
        <f>_xlfn.IFNA(VLOOKUP($B8,'I-LogEmaxOverpEC50'!$A:$AR,MATCH(BI$1,'I-LogEmaxOverpEC50'!$A$1:$AR$1,0),FALSE),"")</f>
        <v>8.7266894446848777</v>
      </c>
      <c r="BJ8" s="320">
        <f>_xlfn.IFNA(VLOOKUP($B8,'I-LogEmaxOverpEC50'!$A:$AR,MATCH(BJ$1,'I-LogEmaxOverpEC50'!$A$1:$AR$1,0),FALSE),"")</f>
        <v>8.6559382914900187</v>
      </c>
      <c r="BK8" s="320">
        <f>_xlfn.IFNA(VLOOKUP($B8,'I-LogEmaxOverpEC50'!$A:$AR,MATCH(BK$1,'I-LogEmaxOverpEC50'!$A$1:$AR$1,0),FALSE),"")</f>
        <v>8.5399311420682942</v>
      </c>
      <c r="BL8" s="320">
        <f>_xlfn.IFNA(VLOOKUP($B8,'I-LogEmaxOverpEC50'!$A:$AR,MATCH(BL$1,'I-LogEmaxOverpEC50'!$A$1:$AR$1,0),FALSE),"")</f>
        <v>8.5399311420682942</v>
      </c>
      <c r="BM8" s="320">
        <f>_xlfn.IFNA(VLOOKUP($B8,'I-LogEmaxOverpEC50'!$A:$AR,MATCH(BM$1,'I-LogEmaxOverpEC50'!$A$1:$AR$1,0),FALSE),"")</f>
        <v>8.6121441283041698</v>
      </c>
      <c r="BN8" s="320">
        <f>_xlfn.IFNA(VLOOKUP($B8,'I-LogEmaxOverpEC50'!$A:$AR,MATCH(BN$1,'I-LogEmaxOverpEC50'!$A$1:$AR$1,0),FALSE),"")</f>
        <v>8.6121441283041698</v>
      </c>
      <c r="BO8" s="320">
        <f>_xlfn.IFNA(VLOOKUP($B8,'I-LogEmaxOverpEC50'!$A:$AR,MATCH(BO$1,'I-LogEmaxOverpEC50'!$A$1:$AR$1,0),FALSE),"")</f>
        <v>8.5963008875826521</v>
      </c>
      <c r="BP8" s="320">
        <f>_xlfn.IFNA(VLOOKUP($B8,'I-LogEmaxOverpEC50'!$A:$AR,MATCH(BP$1,'I-LogEmaxOverpEC50'!$A$1:$AR$1,0),FALSE),"")</f>
        <v>8.0977435438886722</v>
      </c>
      <c r="BQ8" s="320">
        <f>_xlfn.IFNA(VLOOKUP($B8,'I-LogEmaxOverpEC50'!$A:$AR,MATCH(BQ$1,'I-LogEmaxOverpEC50'!$A$1:$AR$1,0),FALSE),"")</f>
        <v>8.0977435438886722</v>
      </c>
      <c r="BR8" s="320">
        <f>_xlfn.IFNA(VLOOKUP($B8,'I-LogEmaxOverpEC50'!$A:$AR,MATCH(BR$1,'I-LogEmaxOverpEC50'!$A$1:$AR$1,0),FALSE),"")</f>
        <v>8.3508591016744482</v>
      </c>
      <c r="BS8" s="320">
        <f>_xlfn.IFNA(VLOOKUP($B8,'I-LogEmaxOverpEC50'!$A:$AR,MATCH(BS$1,'I-LogEmaxOverpEC50'!$A$1:$AR$1,0),FALSE),"")</f>
        <v>8.3555412889492651</v>
      </c>
      <c r="BT8" s="320" t="str">
        <f>_xlfn.IFNA(VLOOKUP($B8,'I-LogEmaxOverpEC50'!$A:$AR,MATCH(BT$1,'I-LogEmaxOverpEC50'!$A$1:$AR$1,0),FALSE),"")</f>
        <v/>
      </c>
      <c r="BU8" s="320">
        <f>_xlfn.IFNA(VLOOKUP($B8,'I-LogEmaxOverpEC50'!$A:$AR,MATCH(BU$1,'I-LogEmaxOverpEC50'!$A$1:$AR$1,0),FALSE),"")</f>
        <v>8.5886348534766519</v>
      </c>
      <c r="BV8" s="114" t="e" cm="1">
        <f t="array" ref="BV8">_xlfn.IFS(AND($C8="A",_xlfn.CONCAT(F8:G8)&lt;&gt;"",$A8=1),"x",AND($C8="A",_xlfn.CONCAT(F8:G8)="",$A8=1),"-",$A$1&lt;&gt;"","")</f>
        <v>#N/A</v>
      </c>
      <c r="BW8" s="113" t="e" cm="1">
        <f t="array" ref="BW8">_xlfn.IFS(AND($C8="A",_xlfn.CONCAT(H8:L8)&lt;&gt;"",$A8=1),"x",AND($C8="A",_xlfn.CONCAT(H8:L8)="",$A8=1),"-",$A$1&lt;&gt;"","")</f>
        <v>#N/A</v>
      </c>
      <c r="BX8" s="113" t="e" cm="1">
        <f t="array" ref="BX8">_xlfn.IFS(AND($C8="A",_xlfn.CONCAT(M8:P8)&lt;&gt;"",$A8=1),"x",AND($C8="A",_xlfn.CONCAT(M8:P8)="",$A8=1),"-",$A$1&lt;&gt;"","")</f>
        <v>#N/A</v>
      </c>
      <c r="BY8" s="113" t="e" cm="1">
        <f t="array" ref="BY8">_xlfn.IFS(AND($C8="A",_xlfn.CONCAT(Q8:R8)&lt;&gt;"",$A8=1),"x",AND($C8="A",_xlfn.CONCAT(Q8:R8)="",$A8=1),"-",$A$1&lt;&gt;"","")</f>
        <v>#N/A</v>
      </c>
      <c r="BZ8" s="121" t="e">
        <f t="shared" si="25"/>
        <v>#N/A</v>
      </c>
      <c r="CA8" s="120" t="e">
        <f t="shared" si="26"/>
        <v>#N/A</v>
      </c>
      <c r="CB8" s="120" t="e">
        <f t="shared" si="27"/>
        <v>#N/A</v>
      </c>
      <c r="CC8" s="120" t="e">
        <f t="shared" si="28"/>
        <v>#N/A</v>
      </c>
      <c r="CD8" s="121" t="str">
        <f t="shared" si="29"/>
        <v/>
      </c>
      <c r="CE8" s="120" t="e">
        <f t="shared" si="30"/>
        <v>#N/A</v>
      </c>
      <c r="CF8" s="120" t="e">
        <f t="shared" si="31"/>
        <v>#N/A</v>
      </c>
      <c r="CG8" s="120" t="e">
        <f t="shared" si="32"/>
        <v>#N/A</v>
      </c>
      <c r="CH8" s="120" t="e">
        <f t="shared" si="33"/>
        <v>#N/A</v>
      </c>
      <c r="CI8" s="120" t="e">
        <f t="shared" si="34"/>
        <v>#N/A</v>
      </c>
    </row>
    <row r="9" spans="1:87" s="326" customFormat="1" x14ac:dyDescent="0.2">
      <c r="A9" s="311" t="e" cm="1">
        <f t="array" ref="A9">_xlfn.IFS(SUM(F9:R9)&gt;0,1,Z9&gt;0,2,TRUE,3)</f>
        <v>#N/A</v>
      </c>
      <c r="B9" s="311" t="s">
        <v>56</v>
      </c>
      <c r="C9" s="311" t="str">
        <f>_xlfn.XLOOKUP(B9,RecNamesAll!A:A,RecNamesAll!E:E)</f>
        <v>A</v>
      </c>
      <c r="D9" s="311" t="str">
        <f>_xlfn.XLOOKUP(B9,RecNamesAll!A:A,RecNamesAll!C:C)</f>
        <v>α2A</v>
      </c>
      <c r="E9" s="311"/>
      <c r="F9" s="312" t="e">
        <f t="shared" si="0"/>
        <v>#N/A</v>
      </c>
      <c r="G9" s="313" t="e">
        <f t="shared" si="1"/>
        <v>#N/A</v>
      </c>
      <c r="H9" s="312" t="e">
        <f t="shared" si="2"/>
        <v>#N/A</v>
      </c>
      <c r="I9" s="313" t="e">
        <f t="shared" si="3"/>
        <v>#N/A</v>
      </c>
      <c r="J9" s="313" t="e">
        <f t="shared" si="4"/>
        <v>#N/A</v>
      </c>
      <c r="K9" s="313" t="e">
        <f t="shared" si="5"/>
        <v>#N/A</v>
      </c>
      <c r="L9" s="313" t="e">
        <f t="shared" si="6"/>
        <v>#N/A</v>
      </c>
      <c r="M9" s="312" t="e">
        <f t="shared" si="7"/>
        <v>#N/A</v>
      </c>
      <c r="N9" s="313" t="e">
        <f t="shared" si="8"/>
        <v>#N/A</v>
      </c>
      <c r="O9" s="313" t="e">
        <f t="shared" si="9"/>
        <v>#N/A</v>
      </c>
      <c r="P9" s="313" t="e">
        <f t="shared" si="10"/>
        <v>#N/A</v>
      </c>
      <c r="Q9" s="312" t="e">
        <f t="shared" si="11"/>
        <v>#N/A</v>
      </c>
      <c r="R9" s="313" t="e">
        <f t="shared" si="12"/>
        <v>#N/A</v>
      </c>
      <c r="S9" s="314" t="str">
        <f t="shared" si="13"/>
        <v/>
      </c>
      <c r="T9" s="315" t="str">
        <f t="shared" si="14"/>
        <v>A</v>
      </c>
      <c r="U9" s="311" t="str">
        <f t="shared" si="15"/>
        <v>α2A</v>
      </c>
      <c r="V9" s="316" t="e">
        <f>IF(VLOOKUP($B9,GtP!$A:$AA,MATCH("Gs_0-2",GtP!$A$1:$AA$1,0),FALSE)=0,"",VLOOKUP($B9,GtP!$A:$AA,MATCH("Gs_0-2",GtP!$A$1:$AA$1,0),FALSE))</f>
        <v>#N/A</v>
      </c>
      <c r="W9" s="317" t="e">
        <f>IF(VLOOKUP($B9,GtP!$A:$AA,MATCH("Gi/o_0-2",GtP!$A$1:$AA$1,0),FALSE)=0,"",VLOOKUP($B9,GtP!$A:$AA,MATCH("Gi/o_0-2",GtP!$A$1:$AA$1,0),FALSE))</f>
        <v>#N/A</v>
      </c>
      <c r="X9" s="317" t="e">
        <f>IF(VLOOKUP($B9,GtP!$A:$AA,MATCH("Gq/11_0-2",GtP!$A$1:$AA$1,0),FALSE)=0,"",VLOOKUP($B9,GtP!$A:$AA,MATCH("Gq/11_0-2",GtP!$A$1:$AA$1,0),FALSE))</f>
        <v>#N/A</v>
      </c>
      <c r="Y9" s="317" t="e">
        <f>IF(VLOOKUP($B9,GtP!$A:$AA,MATCH("G12/13_0-2",GtP!$A$1:$AA$1,0),FALSE)=0,"",VLOOKUP($B9,GtP!$A:$AA,MATCH("G12/13_0-2",GtP!$A$1:$AA$1,0),FALSE))</f>
        <v>#N/A</v>
      </c>
      <c r="Z9" s="318" t="e">
        <f t="shared" si="16"/>
        <v>#N/A</v>
      </c>
      <c r="AA9" s="317" t="e">
        <f t="shared" si="17"/>
        <v>#N/A</v>
      </c>
      <c r="AB9" s="317" t="e">
        <f t="shared" si="18"/>
        <v>#N/A</v>
      </c>
      <c r="AC9" s="317" t="e">
        <f t="shared" si="19"/>
        <v>#N/A</v>
      </c>
      <c r="AD9" s="317" t="e">
        <f t="shared" si="20"/>
        <v>#N/A</v>
      </c>
      <c r="AE9" s="315" t="str">
        <f t="shared" si="21"/>
        <v/>
      </c>
      <c r="AF9" s="311" t="str">
        <f t="shared" si="22"/>
        <v/>
      </c>
      <c r="AG9" s="311" t="str">
        <f t="shared" si="23"/>
        <v/>
      </c>
      <c r="AH9" s="311" t="str">
        <f t="shared" si="24"/>
        <v/>
      </c>
      <c r="AI9" s="316" t="e">
        <f>_xlfn.CONCAT(IF(AV9="","-","B"),IF(BI9="","-","I"),VLOOKUP($B9,GtP!$A:$BB,MATCH("Gs_0-1",GtP!$A$1:$BB$1,0),FALSE))</f>
        <v>#N/A</v>
      </c>
      <c r="AJ9" s="317" t="e">
        <f>_xlfn.CONCAT(IF(AW9="","-","B"),IF(BJ9="","-","I"),VLOOKUP($B9,GtP!$A:$BB,MATCH("Gs_0-1",GtP!$A$1:$BB$1,0),FALSE))</f>
        <v>#N/A</v>
      </c>
      <c r="AK9" s="317" t="e">
        <f>_xlfn.CONCAT(IF(AX9="","-","B"),IF(BK9="","-","I"),VLOOKUP($B9,GtP!$A:$BB,MATCH("Gi/o_0-1",GtP!$A$1:$BB$1,0),FALSE))</f>
        <v>#N/A</v>
      </c>
      <c r="AL9" s="317" t="e">
        <f>_xlfn.CONCAT(IF(AY9="","-","B"),IF(BL9="","-","I"),VLOOKUP($B9,GtP!$A:$BB,MATCH("Gi/o_0-1",GtP!$A$1:$BB$1,0),FALSE))</f>
        <v>#N/A</v>
      </c>
      <c r="AM9" s="317" t="e">
        <f>_xlfn.CONCAT(IF(AZ9="","-","B"),IF(BM9="","-","I"),VLOOKUP($B9,GtP!$A:$BB,MATCH("Gi/o_0-1",GtP!$A$1:$BB$1,0),FALSE))</f>
        <v>#N/A</v>
      </c>
      <c r="AN9" s="317" t="e">
        <f>_xlfn.CONCAT(IF(BA9="","-","B"),IF(BN9="","-","I"),VLOOKUP($B9,GtP!$A:$BB,MATCH("Gi/o_0-1",GtP!$A$1:$BB$1,0),FALSE))</f>
        <v>#N/A</v>
      </c>
      <c r="AO9" s="317" t="e">
        <f>_xlfn.CONCAT(IF(BB9="","-","B"),IF(BO9="","-","I"),VLOOKUP($B9,GtP!$A:$BB,MATCH("Gi/o_0-1",GtP!$A$1:$BB$1,0),FALSE))</f>
        <v>#N/A</v>
      </c>
      <c r="AP9" s="317" t="e">
        <f>_xlfn.CONCAT(IF(BC9="","-","B"),IF(BP9="","-","I"),VLOOKUP($B9,GtP!$A:$BB,MATCH("Gq/11_0-1",GtP!$A$1:$BB$1,0),FALSE))</f>
        <v>#N/A</v>
      </c>
      <c r="AQ9" s="317" t="e">
        <f>_xlfn.CONCAT(IF(BD9="","-","B"),IF(BQ9="","-","I"),VLOOKUP($B9,GtP!$A:$BB,MATCH("Gq/11_0-1",GtP!$A$1:$BB$1,0),FALSE))</f>
        <v>#N/A</v>
      </c>
      <c r="AR9" s="317" t="e">
        <f>_xlfn.CONCAT(IF(BE9="","-","B"),IF(BR9="","-","I"),VLOOKUP($B9,GtP!$A:$BB,MATCH("Gq/11_0-1",GtP!$A$1:$BB$1,0),FALSE))</f>
        <v>#N/A</v>
      </c>
      <c r="AS9" s="317" t="e">
        <f>_xlfn.CONCAT(IF(BF9="","-","B"),IF(BS9="","-","I"),VLOOKUP($B9,GtP!$A:$BB,MATCH("Gq/11_0-1",GtP!$A$1:$BB$1,0),FALSE))</f>
        <v>#N/A</v>
      </c>
      <c r="AT9" s="317" t="e">
        <f>_xlfn.CONCAT(IF(BG9="","-","B"),IF(BT9="","-","I"),VLOOKUP($B9,GtP!$A:$BB,MATCH("G12/13_0-1",GtP!$A$1:$BB$1,0),FALSE))</f>
        <v>#N/A</v>
      </c>
      <c r="AU9" s="317" t="e">
        <f>_xlfn.CONCAT(IF(BH9="","-","B"),IF(BU9="","-","I"),VLOOKUP($B9,GtP!$A:$BB,MATCH("G12/13_0-1",GtP!$A$1:$BB$1,0),FALSE))</f>
        <v>#N/A</v>
      </c>
      <c r="AV9" s="319">
        <f>_xlfn.IFNA(VLOOKUP($B9,'B-LogEmaxOverpEC50'!$A:$AL,MATCH(AV$1,'B-LogEmaxOverpEC50'!$A$1:$AL$1,0),FALSE),"")</f>
        <v>7.3027086105784145</v>
      </c>
      <c r="AW9" s="320"/>
      <c r="AX9" s="321">
        <f>_xlfn.IFNA(VLOOKUP($B9,'B-LogEmaxOverpEC50'!$A:$AL,MATCH(AX$1,'B-LogEmaxOverpEC50'!$A$1:$AL$1,0),FALSE),"")</f>
        <v>10.486902320125537</v>
      </c>
      <c r="AY9" s="321">
        <f>_xlfn.IFNA(VLOOKUP($B9,'B-LogEmaxOverpEC50'!$A:$AL,MATCH(AY$1,'B-LogEmaxOverpEC50'!$A$1:$AL$1,0),FALSE),"")</f>
        <v>10.424288726272685</v>
      </c>
      <c r="AZ9" s="321">
        <f>_xlfn.IFNA(VLOOKUP($B9,'B-LogEmaxOverpEC50'!$A:$AL,MATCH(AZ$1,'B-LogEmaxOverpEC50'!$A$1:$AL$1,0),FALSE),"")</f>
        <v>10.66485150215537</v>
      </c>
      <c r="BA9" s="321">
        <f>_xlfn.IFNA(VLOOKUP($B9,'B-LogEmaxOverpEC50'!$A:$AL,MATCH(BA$1,'B-LogEmaxOverpEC50'!$A$1:$AL$1,0),FALSE),"")</f>
        <v>11.041312561056175</v>
      </c>
      <c r="BB9" s="321">
        <f>_xlfn.IFNA(VLOOKUP($B9,'B-LogEmaxOverpEC50'!$A:$AL,MATCH(BB$1,'B-LogEmaxOverpEC50'!$A$1:$AL$1,0),FALSE),"")</f>
        <v>11.540485915962934</v>
      </c>
      <c r="BC9" s="321">
        <f>_xlfn.IFNA(VLOOKUP($B9,'B-LogEmaxOverpEC50'!$A:$AL,MATCH(BC$1,'B-LogEmaxOverpEC50'!$A$1:$AL$1,0),FALSE),"")</f>
        <v>6.7227782640018523</v>
      </c>
      <c r="BD9" s="321">
        <f>_xlfn.IFNA(VLOOKUP($B9,'B-LogEmaxOverpEC50'!$A:$AL,MATCH(BD$1,'B-LogEmaxOverpEC50'!$A$1:$AL$1,0),FALSE),"")</f>
        <v>6.5252705947937581</v>
      </c>
      <c r="BE9" s="321">
        <f>_xlfn.IFNA(VLOOKUP($B9,'B-LogEmaxOverpEC50'!$A:$AL,MATCH(BE$1,'B-LogEmaxOverpEC50'!$A$1:$AL$1,0),FALSE),"")</f>
        <v>6.4999199746542411</v>
      </c>
      <c r="BF9" s="321">
        <f>_xlfn.IFNA(VLOOKUP($B9,'B-LogEmaxOverpEC50'!$A:$AL,MATCH(BF$1,'B-LogEmaxOverpEC50'!$A$1:$AL$1,0),FALSE),"")</f>
        <v>8.2315045640978575</v>
      </c>
      <c r="BG9" s="321">
        <f>_xlfn.IFNA(VLOOKUP($B9,'B-LogEmaxOverpEC50'!$A:$AL,MATCH(BG$1,'B-LogEmaxOverpEC50'!$A$1:$AL$1,0),FALSE),"")</f>
        <v>7.9382288380103967</v>
      </c>
      <c r="BH9" s="321">
        <f>_xlfn.IFNA(VLOOKUP($B9,'B-LogEmaxOverpEC50'!$A:$AL,MATCH(BH$1,'B-LogEmaxOverpEC50'!$A$1:$AL$1,0),FALSE),"")</f>
        <v>7.4612107215843038</v>
      </c>
      <c r="BI9" s="322">
        <f>_xlfn.IFNA(VLOOKUP($B9,'I-LogEmaxOverpEC50'!$A:$AR,MATCH(BI$1,'I-LogEmaxOverpEC50'!$A$1:$AR$1,0),FALSE),"")</f>
        <v>7.3928575939064256</v>
      </c>
      <c r="BJ9" s="320">
        <f>_xlfn.IFNA(VLOOKUP($B9,'I-LogEmaxOverpEC50'!$A:$AR,MATCH(BJ$1,'I-LogEmaxOverpEC50'!$A$1:$AR$1,0),FALSE),"")</f>
        <v>7.0363894527366249</v>
      </c>
      <c r="BK9" s="320">
        <f>_xlfn.IFNA(VLOOKUP($B9,'I-LogEmaxOverpEC50'!$A:$AR,MATCH(BK$1,'I-LogEmaxOverpEC50'!$A$1:$AR$1,0),FALSE),"")</f>
        <v>9.9735097980269565</v>
      </c>
      <c r="BL9" s="320">
        <f>_xlfn.IFNA(VLOOKUP($B9,'I-LogEmaxOverpEC50'!$A:$AR,MATCH(BL$1,'I-LogEmaxOverpEC50'!$A$1:$AR$1,0),FALSE),"")</f>
        <v>9.9735097980269565</v>
      </c>
      <c r="BM9" s="320">
        <f>_xlfn.IFNA(VLOOKUP($B9,'I-LogEmaxOverpEC50'!$A:$AR,MATCH(BM$1,'I-LogEmaxOverpEC50'!$A$1:$AR$1,0),FALSE),"")</f>
        <v>9.6382296266443568</v>
      </c>
      <c r="BN9" s="320">
        <f>_xlfn.IFNA(VLOOKUP($B9,'I-LogEmaxOverpEC50'!$A:$AR,MATCH(BN$1,'I-LogEmaxOverpEC50'!$A$1:$AR$1,0),FALSE),"")</f>
        <v>9.6382296266443568</v>
      </c>
      <c r="BO9" s="320">
        <f>_xlfn.IFNA(VLOOKUP($B9,'I-LogEmaxOverpEC50'!$A:$AR,MATCH(BO$1,'I-LogEmaxOverpEC50'!$A$1:$AR$1,0),FALSE),"")</f>
        <v>10.426073893912633</v>
      </c>
      <c r="BP9" s="320">
        <f>_xlfn.IFNA(VLOOKUP($B9,'I-LogEmaxOverpEC50'!$A:$AR,MATCH(BP$1,'I-LogEmaxOverpEC50'!$A$1:$AR$1,0),FALSE),"")</f>
        <v>7.9043543997642409</v>
      </c>
      <c r="BQ9" s="320">
        <f>_xlfn.IFNA(VLOOKUP($B9,'I-LogEmaxOverpEC50'!$A:$AR,MATCH(BQ$1,'I-LogEmaxOverpEC50'!$A$1:$AR$1,0),FALSE),"")</f>
        <v>7.9043543997642409</v>
      </c>
      <c r="BR9" s="320">
        <f>_xlfn.IFNA(VLOOKUP($B9,'I-LogEmaxOverpEC50'!$A:$AR,MATCH(BR$1,'I-LogEmaxOverpEC50'!$A$1:$AR$1,0),FALSE),"")</f>
        <v>8.0010324767783008</v>
      </c>
      <c r="BS9" s="320">
        <f>_xlfn.IFNA(VLOOKUP($B9,'I-LogEmaxOverpEC50'!$A:$AR,MATCH(BS$1,'I-LogEmaxOverpEC50'!$A$1:$AR$1,0),FALSE),"")</f>
        <v>8.2198892566997994</v>
      </c>
      <c r="BT9" s="320">
        <f>_xlfn.IFNA(VLOOKUP($B9,'I-LogEmaxOverpEC50'!$A:$AR,MATCH(BT$1,'I-LogEmaxOverpEC50'!$A$1:$AR$1,0),FALSE),"")</f>
        <v>8.324066749678515</v>
      </c>
      <c r="BU9" s="320">
        <f>_xlfn.IFNA(VLOOKUP($B9,'I-LogEmaxOverpEC50'!$A:$AR,MATCH(BU$1,'I-LogEmaxOverpEC50'!$A$1:$AR$1,0),FALSE),"")</f>
        <v>8.2513102126687023</v>
      </c>
      <c r="BV9" s="114" t="e" cm="1">
        <f t="array" ref="BV9">_xlfn.IFS(AND($C9="A",_xlfn.CONCAT(F9:G9)&lt;&gt;"",$A9=1),"x",AND($C9="A",_xlfn.CONCAT(F9:G9)="",$A9=1),"-",$A$1&lt;&gt;"","")</f>
        <v>#N/A</v>
      </c>
      <c r="BW9" s="113" t="e" cm="1">
        <f t="array" ref="BW9">_xlfn.IFS(AND($C9="A",_xlfn.CONCAT(H9:L9)&lt;&gt;"",$A9=1),"x",AND($C9="A",_xlfn.CONCAT(H9:L9)="",$A9=1),"-",$A$1&lt;&gt;"","")</f>
        <v>#N/A</v>
      </c>
      <c r="BX9" s="113" t="e" cm="1">
        <f t="array" ref="BX9">_xlfn.IFS(AND($C9="A",_xlfn.CONCAT(M9:P9)&lt;&gt;"",$A9=1),"x",AND($C9="A",_xlfn.CONCAT(M9:P9)="",$A9=1),"-",$A$1&lt;&gt;"","")</f>
        <v>#N/A</v>
      </c>
      <c r="BY9" s="113" t="e" cm="1">
        <f t="array" ref="BY9">_xlfn.IFS(AND($C9="A",_xlfn.CONCAT(Q9:R9)&lt;&gt;"",$A9=1),"x",AND($C9="A",_xlfn.CONCAT(Q9:R9)="",$A9=1),"-",$A$1&lt;&gt;"","")</f>
        <v>#N/A</v>
      </c>
      <c r="BZ9" s="121" t="e">
        <f t="shared" si="25"/>
        <v>#N/A</v>
      </c>
      <c r="CA9" s="120" t="e">
        <f t="shared" si="26"/>
        <v>#N/A</v>
      </c>
      <c r="CB9" s="120" t="e">
        <f t="shared" si="27"/>
        <v>#N/A</v>
      </c>
      <c r="CC9" s="120" t="e">
        <f t="shared" si="28"/>
        <v>#N/A</v>
      </c>
      <c r="CD9" s="121" t="str">
        <f t="shared" si="29"/>
        <v/>
      </c>
      <c r="CE9" s="120" t="e">
        <f t="shared" si="30"/>
        <v>#N/A</v>
      </c>
      <c r="CF9" s="120" t="e">
        <f t="shared" si="31"/>
        <v>#N/A</v>
      </c>
      <c r="CG9" s="120" t="e">
        <f t="shared" si="32"/>
        <v>#N/A</v>
      </c>
      <c r="CH9" s="120" t="e">
        <f t="shared" si="33"/>
        <v>#N/A</v>
      </c>
      <c r="CI9" s="120" t="e">
        <f t="shared" si="34"/>
        <v>#N/A</v>
      </c>
    </row>
    <row r="10" spans="1:87" s="326" customFormat="1" x14ac:dyDescent="0.2">
      <c r="A10" s="311" t="e" cm="1">
        <f t="array" ref="A10">_xlfn.IFS(SUM(F10:R10)&gt;0,1,Z10&gt;0,2,TRUE,3)</f>
        <v>#N/A</v>
      </c>
      <c r="B10" s="311" t="s">
        <v>155</v>
      </c>
      <c r="C10" s="311" t="str">
        <f>_xlfn.XLOOKUP(B10,RecNamesAll!A:A,RecNamesAll!E:E)</f>
        <v>A</v>
      </c>
      <c r="D10" s="311" t="str">
        <f>_xlfn.XLOOKUP(B10,RecNamesAll!A:A,RecNamesAll!C:C)</f>
        <v>OX2</v>
      </c>
      <c r="E10" s="311"/>
      <c r="F10" s="312" t="e">
        <f t="shared" si="0"/>
        <v>#N/A</v>
      </c>
      <c r="G10" s="313" t="e">
        <f t="shared" si="1"/>
        <v>#N/A</v>
      </c>
      <c r="H10" s="312" t="e">
        <f t="shared" si="2"/>
        <v>#N/A</v>
      </c>
      <c r="I10" s="313" t="e">
        <f t="shared" si="3"/>
        <v>#N/A</v>
      </c>
      <c r="J10" s="313" t="e">
        <f t="shared" si="4"/>
        <v>#N/A</v>
      </c>
      <c r="K10" s="313" t="e">
        <f t="shared" si="5"/>
        <v>#N/A</v>
      </c>
      <c r="L10" s="313" t="e">
        <f t="shared" si="6"/>
        <v>#N/A</v>
      </c>
      <c r="M10" s="312" t="e">
        <f t="shared" si="7"/>
        <v>#N/A</v>
      </c>
      <c r="N10" s="313" t="e">
        <f t="shared" si="8"/>
        <v>#N/A</v>
      </c>
      <c r="O10" s="313" t="e">
        <f t="shared" si="9"/>
        <v>#N/A</v>
      </c>
      <c r="P10" s="313" t="e">
        <f t="shared" si="10"/>
        <v>#N/A</v>
      </c>
      <c r="Q10" s="312" t="e">
        <f t="shared" si="11"/>
        <v>#N/A</v>
      </c>
      <c r="R10" s="313" t="e">
        <f t="shared" si="12"/>
        <v>#N/A</v>
      </c>
      <c r="S10" s="314" t="str">
        <f t="shared" si="13"/>
        <v/>
      </c>
      <c r="T10" s="315" t="str">
        <f t="shared" si="14"/>
        <v>A</v>
      </c>
      <c r="U10" s="311" t="str">
        <f t="shared" si="15"/>
        <v>OX2</v>
      </c>
      <c r="V10" s="316" t="e">
        <f>IF(VLOOKUP($B10,GtP!$A:$AA,MATCH("Gs_0-2",GtP!$A$1:$AA$1,0),FALSE)=0,"",VLOOKUP($B10,GtP!$A:$AA,MATCH("Gs_0-2",GtP!$A$1:$AA$1,0),FALSE))</f>
        <v>#N/A</v>
      </c>
      <c r="W10" s="317" t="e">
        <f>IF(VLOOKUP($B10,GtP!$A:$AA,MATCH("Gi/o_0-2",GtP!$A$1:$AA$1,0),FALSE)=0,"",VLOOKUP($B10,GtP!$A:$AA,MATCH("Gi/o_0-2",GtP!$A$1:$AA$1,0),FALSE))</f>
        <v>#N/A</v>
      </c>
      <c r="X10" s="317" t="e">
        <f>IF(VLOOKUP($B10,GtP!$A:$AA,MATCH("Gq/11_0-2",GtP!$A$1:$AA$1,0),FALSE)=0,"",VLOOKUP($B10,GtP!$A:$AA,MATCH("Gq/11_0-2",GtP!$A$1:$AA$1,0),FALSE))</f>
        <v>#N/A</v>
      </c>
      <c r="Y10" s="317" t="e">
        <f>IF(VLOOKUP($B10,GtP!$A:$AA,MATCH("G12/13_0-2",GtP!$A$1:$AA$1,0),FALSE)=0,"",VLOOKUP($B10,GtP!$A:$AA,MATCH("G12/13_0-2",GtP!$A$1:$AA$1,0),FALSE))</f>
        <v>#N/A</v>
      </c>
      <c r="Z10" s="318" t="e">
        <f t="shared" si="16"/>
        <v>#N/A</v>
      </c>
      <c r="AA10" s="317" t="e">
        <f t="shared" si="17"/>
        <v>#N/A</v>
      </c>
      <c r="AB10" s="317" t="e">
        <f t="shared" si="18"/>
        <v>#N/A</v>
      </c>
      <c r="AC10" s="317" t="e">
        <f t="shared" si="19"/>
        <v>#N/A</v>
      </c>
      <c r="AD10" s="317" t="e">
        <f t="shared" si="20"/>
        <v>#N/A</v>
      </c>
      <c r="AE10" s="315" t="str">
        <f t="shared" si="21"/>
        <v/>
      </c>
      <c r="AF10" s="311" t="str">
        <f t="shared" si="22"/>
        <v/>
      </c>
      <c r="AG10" s="311" t="str">
        <f t="shared" si="23"/>
        <v/>
      </c>
      <c r="AH10" s="311" t="str">
        <f t="shared" si="24"/>
        <v/>
      </c>
      <c r="AI10" s="316" t="e">
        <f>_xlfn.CONCAT(IF(AV10="","-","B"),IF(BI10="","-","I"),VLOOKUP($B10,GtP!$A:$BB,MATCH("Gs_0-1",GtP!$A$1:$BB$1,0),FALSE))</f>
        <v>#N/A</v>
      </c>
      <c r="AJ10" s="317" t="e">
        <f>_xlfn.CONCAT(IF(AW10="","-","B"),IF(BJ10="","-","I"),VLOOKUP($B10,GtP!$A:$BB,MATCH("Gs_0-1",GtP!$A$1:$BB$1,0),FALSE))</f>
        <v>#N/A</v>
      </c>
      <c r="AK10" s="317" t="e">
        <f>_xlfn.CONCAT(IF(AX10="","-","B"),IF(BK10="","-","I"),VLOOKUP($B10,GtP!$A:$BB,MATCH("Gi/o_0-1",GtP!$A$1:$BB$1,0),FALSE))</f>
        <v>#N/A</v>
      </c>
      <c r="AL10" s="317" t="e">
        <f>_xlfn.CONCAT(IF(AY10="","-","B"),IF(BL10="","-","I"),VLOOKUP($B10,GtP!$A:$BB,MATCH("Gi/o_0-1",GtP!$A$1:$BB$1,0),FALSE))</f>
        <v>#N/A</v>
      </c>
      <c r="AM10" s="317" t="e">
        <f>_xlfn.CONCAT(IF(AZ10="","-","B"),IF(BM10="","-","I"),VLOOKUP($B10,GtP!$A:$BB,MATCH("Gi/o_0-1",GtP!$A$1:$BB$1,0),FALSE))</f>
        <v>#N/A</v>
      </c>
      <c r="AN10" s="317" t="e">
        <f>_xlfn.CONCAT(IF(BA10="","-","B"),IF(BN10="","-","I"),VLOOKUP($B10,GtP!$A:$BB,MATCH("Gi/o_0-1",GtP!$A$1:$BB$1,0),FALSE))</f>
        <v>#N/A</v>
      </c>
      <c r="AO10" s="317" t="e">
        <f>_xlfn.CONCAT(IF(BB10="","-","B"),IF(BO10="","-","I"),VLOOKUP($B10,GtP!$A:$BB,MATCH("Gi/o_0-1",GtP!$A$1:$BB$1,0),FALSE))</f>
        <v>#N/A</v>
      </c>
      <c r="AP10" s="317" t="e">
        <f>_xlfn.CONCAT(IF(BC10="","-","B"),IF(BP10="","-","I"),VLOOKUP($B10,GtP!$A:$BB,MATCH("Gq/11_0-1",GtP!$A$1:$BB$1,0),FALSE))</f>
        <v>#N/A</v>
      </c>
      <c r="AQ10" s="317" t="e">
        <f>_xlfn.CONCAT(IF(BD10="","-","B"),IF(BQ10="","-","I"),VLOOKUP($B10,GtP!$A:$BB,MATCH("Gq/11_0-1",GtP!$A$1:$BB$1,0),FALSE))</f>
        <v>#N/A</v>
      </c>
      <c r="AR10" s="317" t="e">
        <f>_xlfn.CONCAT(IF(BE10="","-","B"),IF(BR10="","-","I"),VLOOKUP($B10,GtP!$A:$BB,MATCH("Gq/11_0-1",GtP!$A$1:$BB$1,0),FALSE))</f>
        <v>#N/A</v>
      </c>
      <c r="AS10" s="317" t="e">
        <f>_xlfn.CONCAT(IF(BF10="","-","B"),IF(BS10="","-","I"),VLOOKUP($B10,GtP!$A:$BB,MATCH("Gq/11_0-1",GtP!$A$1:$BB$1,0),FALSE))</f>
        <v>#N/A</v>
      </c>
      <c r="AT10" s="317" t="e">
        <f>_xlfn.CONCAT(IF(BG10="","-","B"),IF(BT10="","-","I"),VLOOKUP($B10,GtP!$A:$BB,MATCH("G12/13_0-1",GtP!$A$1:$BB$1,0),FALSE))</f>
        <v>#N/A</v>
      </c>
      <c r="AU10" s="317" t="e">
        <f>_xlfn.CONCAT(IF(BH10="","-","B"),IF(BU10="","-","I"),VLOOKUP($B10,GtP!$A:$BB,MATCH("G12/13_0-1",GtP!$A$1:$BB$1,0),FALSE))</f>
        <v>#N/A</v>
      </c>
      <c r="AV10" s="319" t="str">
        <f>_xlfn.IFNA(VLOOKUP($B10,'B-LogEmaxOverpEC50'!$A:$AL,MATCH(AV$1,'B-LogEmaxOverpEC50'!$A$1:$AL$1,0),FALSE),"")</f>
        <v/>
      </c>
      <c r="AW10" s="320"/>
      <c r="AX10" s="321">
        <f>_xlfn.IFNA(VLOOKUP($B10,'B-LogEmaxOverpEC50'!$A:$AL,MATCH(AX$1,'B-LogEmaxOverpEC50'!$A$1:$AL$1,0),FALSE),"")</f>
        <v>8.7284169633232143</v>
      </c>
      <c r="AY10" s="321">
        <f>_xlfn.IFNA(VLOOKUP($B10,'B-LogEmaxOverpEC50'!$A:$AL,MATCH(AY$1,'B-LogEmaxOverpEC50'!$A$1:$AL$1,0),FALSE),"")</f>
        <v>8.4473468716660243</v>
      </c>
      <c r="AZ10" s="321">
        <f>_xlfn.IFNA(VLOOKUP($B10,'B-LogEmaxOverpEC50'!$A:$AL,MATCH(AZ$1,'B-LogEmaxOverpEC50'!$A$1:$AL$1,0),FALSE),"")</f>
        <v>9.5076383061657275</v>
      </c>
      <c r="BA10" s="321">
        <f>_xlfn.IFNA(VLOOKUP($B10,'B-LogEmaxOverpEC50'!$A:$AL,MATCH(BA$1,'B-LogEmaxOverpEC50'!$A$1:$AL$1,0),FALSE),"")</f>
        <v>9.8740366205083649</v>
      </c>
      <c r="BB10" s="321">
        <f>_xlfn.IFNA(VLOOKUP($B10,'B-LogEmaxOverpEC50'!$A:$AL,MATCH(BB$1,'B-LogEmaxOverpEC50'!$A$1:$AL$1,0),FALSE),"")</f>
        <v>10.861601035805839</v>
      </c>
      <c r="BC10" s="321">
        <f>_xlfn.IFNA(VLOOKUP($B10,'B-LogEmaxOverpEC50'!$A:$AL,MATCH(BC$1,'B-LogEmaxOverpEC50'!$A$1:$AL$1,0),FALSE),"")</f>
        <v>11.301475733834106</v>
      </c>
      <c r="BD10" s="321">
        <f>_xlfn.IFNA(VLOOKUP($B10,'B-LogEmaxOverpEC50'!$A:$AL,MATCH(BD$1,'B-LogEmaxOverpEC50'!$A$1:$AL$1,0),FALSE),"")</f>
        <v>11.216820837182624</v>
      </c>
      <c r="BE10" s="321">
        <f>_xlfn.IFNA(VLOOKUP($B10,'B-LogEmaxOverpEC50'!$A:$AL,MATCH(BE$1,'B-LogEmaxOverpEC50'!$A$1:$AL$1,0),FALSE),"")</f>
        <v>10.669269504844594</v>
      </c>
      <c r="BF10" s="321">
        <f>_xlfn.IFNA(VLOOKUP($B10,'B-LogEmaxOverpEC50'!$A:$AL,MATCH(BF$1,'B-LogEmaxOverpEC50'!$A$1:$AL$1,0),FALSE),"")</f>
        <v>9.2299820684092264</v>
      </c>
      <c r="BG10" s="321">
        <f>_xlfn.IFNA(VLOOKUP($B10,'B-LogEmaxOverpEC50'!$A:$AL,MATCH(BG$1,'B-LogEmaxOverpEC50'!$A$1:$AL$1,0),FALSE),"")</f>
        <v>9.4209586344223677</v>
      </c>
      <c r="BH10" s="321">
        <f>_xlfn.IFNA(VLOOKUP($B10,'B-LogEmaxOverpEC50'!$A:$AL,MATCH(BH$1,'B-LogEmaxOverpEC50'!$A$1:$AL$1,0),FALSE),"")</f>
        <v>8.0412230120462027</v>
      </c>
      <c r="BI10" s="322">
        <f>_xlfn.IFNA(VLOOKUP($B10,'I-LogEmaxOverpEC50'!$A:$AR,MATCH(BI$1,'I-LogEmaxOverpEC50'!$A$1:$AR$1,0),FALSE),"")</f>
        <v>8.8544080432589727</v>
      </c>
      <c r="BJ10" s="320">
        <f>_xlfn.IFNA(VLOOKUP($B10,'I-LogEmaxOverpEC50'!$A:$AR,MATCH(BJ$1,'I-LogEmaxOverpEC50'!$A$1:$AR$1,0),FALSE),"")</f>
        <v>8.8869682871539997</v>
      </c>
      <c r="BK10" s="320">
        <f>_xlfn.IFNA(VLOOKUP($B10,'I-LogEmaxOverpEC50'!$A:$AR,MATCH(BK$1,'I-LogEmaxOverpEC50'!$A$1:$AR$1,0),FALSE),"")</f>
        <v>9.3776108405551142</v>
      </c>
      <c r="BL10" s="320">
        <f>_xlfn.IFNA(VLOOKUP($B10,'I-LogEmaxOverpEC50'!$A:$AR,MATCH(BL$1,'I-LogEmaxOverpEC50'!$A$1:$AR$1,0),FALSE),"")</f>
        <v>9.3776108405551142</v>
      </c>
      <c r="BM10" s="320">
        <f>_xlfn.IFNA(VLOOKUP($B10,'I-LogEmaxOverpEC50'!$A:$AR,MATCH(BM$1,'I-LogEmaxOverpEC50'!$A$1:$AR$1,0),FALSE),"")</f>
        <v>9.2031912447256765</v>
      </c>
      <c r="BN10" s="320">
        <f>_xlfn.IFNA(VLOOKUP($B10,'I-LogEmaxOverpEC50'!$A:$AR,MATCH(BN$1,'I-LogEmaxOverpEC50'!$A$1:$AR$1,0),FALSE),"")</f>
        <v>9.2031912447256765</v>
      </c>
      <c r="BO10" s="320">
        <f>_xlfn.IFNA(VLOOKUP($B10,'I-LogEmaxOverpEC50'!$A:$AR,MATCH(BO$1,'I-LogEmaxOverpEC50'!$A$1:$AR$1,0),FALSE),"")</f>
        <v>9.5702442398894867</v>
      </c>
      <c r="BP10" s="320">
        <f>_xlfn.IFNA(VLOOKUP($B10,'I-LogEmaxOverpEC50'!$A:$AR,MATCH(BP$1,'I-LogEmaxOverpEC50'!$A$1:$AR$1,0),FALSE),"")</f>
        <v>10.158811406160408</v>
      </c>
      <c r="BQ10" s="320">
        <f>_xlfn.IFNA(VLOOKUP($B10,'I-LogEmaxOverpEC50'!$A:$AR,MATCH(BQ$1,'I-LogEmaxOverpEC50'!$A$1:$AR$1,0),FALSE),"")</f>
        <v>10.158811406160408</v>
      </c>
      <c r="BR10" s="320">
        <f>_xlfn.IFNA(VLOOKUP($B10,'I-LogEmaxOverpEC50'!$A:$AR,MATCH(BR$1,'I-LogEmaxOverpEC50'!$A$1:$AR$1,0),FALSE),"")</f>
        <v>10.19823708464553</v>
      </c>
      <c r="BS10" s="320">
        <f>_xlfn.IFNA(VLOOKUP($B10,'I-LogEmaxOverpEC50'!$A:$AR,MATCH(BS$1,'I-LogEmaxOverpEC50'!$A$1:$AR$1,0),FALSE),"")</f>
        <v>8.7732933319864088</v>
      </c>
      <c r="BT10" s="320">
        <f>_xlfn.IFNA(VLOOKUP($B10,'I-LogEmaxOverpEC50'!$A:$AR,MATCH(BT$1,'I-LogEmaxOverpEC50'!$A$1:$AR$1,0),FALSE),"")</f>
        <v>9.0067703446672596</v>
      </c>
      <c r="BU10" s="320">
        <f>_xlfn.IFNA(VLOOKUP($B10,'I-LogEmaxOverpEC50'!$A:$AR,MATCH(BU$1,'I-LogEmaxOverpEC50'!$A$1:$AR$1,0),FALSE),"")</f>
        <v>9.6611545293013101</v>
      </c>
      <c r="BV10" s="114" t="e" cm="1">
        <f t="array" ref="BV10">_xlfn.IFS(AND($C10="A",_xlfn.CONCAT(F10:G10)&lt;&gt;"",$A10=1),"x",AND($C10="A",_xlfn.CONCAT(F10:G10)="",$A10=1),"-",$A$1&lt;&gt;"","")</f>
        <v>#N/A</v>
      </c>
      <c r="BW10" s="113" t="e" cm="1">
        <f t="array" ref="BW10">_xlfn.IFS(AND($C10="A",_xlfn.CONCAT(H10:L10)&lt;&gt;"",$A10=1),"x",AND($C10="A",_xlfn.CONCAT(H10:L10)="",$A10=1),"-",$A$1&lt;&gt;"","")</f>
        <v>#N/A</v>
      </c>
      <c r="BX10" s="113" t="e" cm="1">
        <f t="array" ref="BX10">_xlfn.IFS(AND($C10="A",_xlfn.CONCAT(M10:P10)&lt;&gt;"",$A10=1),"x",AND($C10="A",_xlfn.CONCAT(M10:P10)="",$A10=1),"-",$A$1&lt;&gt;"","")</f>
        <v>#N/A</v>
      </c>
      <c r="BY10" s="113" t="e" cm="1">
        <f t="array" ref="BY10">_xlfn.IFS(AND($C10="A",_xlfn.CONCAT(Q10:R10)&lt;&gt;"",$A10=1),"x",AND($C10="A",_xlfn.CONCAT(Q10:R10)="",$A10=1),"-",$A$1&lt;&gt;"","")</f>
        <v>#N/A</v>
      </c>
      <c r="BZ10" s="121" t="e">
        <f t="shared" si="25"/>
        <v>#N/A</v>
      </c>
      <c r="CA10" s="120" t="e">
        <f t="shared" si="26"/>
        <v>#N/A</v>
      </c>
      <c r="CB10" s="120" t="e">
        <f t="shared" si="27"/>
        <v>#N/A</v>
      </c>
      <c r="CC10" s="120" t="e">
        <f t="shared" si="28"/>
        <v>#N/A</v>
      </c>
      <c r="CD10" s="121" t="str">
        <f t="shared" si="29"/>
        <v/>
      </c>
      <c r="CE10" s="120" t="e">
        <f t="shared" si="30"/>
        <v>#N/A</v>
      </c>
      <c r="CF10" s="120" t="e">
        <f t="shared" si="31"/>
        <v>#N/A</v>
      </c>
      <c r="CG10" s="120" t="e">
        <f t="shared" si="32"/>
        <v>#N/A</v>
      </c>
      <c r="CH10" s="120" t="e">
        <f t="shared" si="33"/>
        <v>#N/A</v>
      </c>
      <c r="CI10" s="120" t="e">
        <f t="shared" si="34"/>
        <v>#N/A</v>
      </c>
    </row>
    <row r="11" spans="1:87" s="326" customFormat="1" x14ac:dyDescent="0.2">
      <c r="A11" s="311" t="e" cm="1">
        <f t="array" ref="A11">_xlfn.IFS(SUM(F11:R11)&gt;0,1,Z11&gt;0,2,TRUE,3)</f>
        <v>#N/A</v>
      </c>
      <c r="B11" s="311" t="s">
        <v>114</v>
      </c>
      <c r="C11" s="311" t="str">
        <f>_xlfn.XLOOKUP(B11,RecNamesAll!A:A,RecNamesAll!E:E)</f>
        <v>A</v>
      </c>
      <c r="D11" s="311" t="str">
        <f>_xlfn.XLOOKUP(B11,RecNamesAll!A:A,RecNamesAll!C:C)</f>
        <v>H1</v>
      </c>
      <c r="E11" s="311"/>
      <c r="F11" s="312" t="e">
        <f t="shared" si="0"/>
        <v>#N/A</v>
      </c>
      <c r="G11" s="313" t="e">
        <f t="shared" si="1"/>
        <v>#N/A</v>
      </c>
      <c r="H11" s="312" t="e">
        <f t="shared" si="2"/>
        <v>#N/A</v>
      </c>
      <c r="I11" s="313" t="e">
        <f t="shared" si="3"/>
        <v>#N/A</v>
      </c>
      <c r="J11" s="313" t="e">
        <f t="shared" si="4"/>
        <v>#N/A</v>
      </c>
      <c r="K11" s="313" t="e">
        <f t="shared" si="5"/>
        <v>#N/A</v>
      </c>
      <c r="L11" s="313" t="e">
        <f t="shared" si="6"/>
        <v>#N/A</v>
      </c>
      <c r="M11" s="312" t="e">
        <f t="shared" si="7"/>
        <v>#N/A</v>
      </c>
      <c r="N11" s="313" t="e">
        <f t="shared" si="8"/>
        <v>#N/A</v>
      </c>
      <c r="O11" s="313" t="e">
        <f t="shared" si="9"/>
        <v>#N/A</v>
      </c>
      <c r="P11" s="313" t="e">
        <f t="shared" si="10"/>
        <v>#N/A</v>
      </c>
      <c r="Q11" s="312" t="e">
        <f t="shared" si="11"/>
        <v>#N/A</v>
      </c>
      <c r="R11" s="313" t="e">
        <f t="shared" si="12"/>
        <v>#N/A</v>
      </c>
      <c r="S11" s="314" t="str">
        <f t="shared" si="13"/>
        <v/>
      </c>
      <c r="T11" s="315" t="str">
        <f t="shared" si="14"/>
        <v>A</v>
      </c>
      <c r="U11" s="311" t="str">
        <f t="shared" si="15"/>
        <v>H1</v>
      </c>
      <c r="V11" s="316" t="e">
        <f>IF(VLOOKUP($B11,GtP!$A:$AA,MATCH("Gs_0-2",GtP!$A$1:$AA$1,0),FALSE)=0,"",VLOOKUP($B11,GtP!$A:$AA,MATCH("Gs_0-2",GtP!$A$1:$AA$1,0),FALSE))</f>
        <v>#N/A</v>
      </c>
      <c r="W11" s="317" t="e">
        <f>IF(VLOOKUP($B11,GtP!$A:$AA,MATCH("Gi/o_0-2",GtP!$A$1:$AA$1,0),FALSE)=0,"",VLOOKUP($B11,GtP!$A:$AA,MATCH("Gi/o_0-2",GtP!$A$1:$AA$1,0),FALSE))</f>
        <v>#N/A</v>
      </c>
      <c r="X11" s="317" t="e">
        <f>IF(VLOOKUP($B11,GtP!$A:$AA,MATCH("Gq/11_0-2",GtP!$A$1:$AA$1,0),FALSE)=0,"",VLOOKUP($B11,GtP!$A:$AA,MATCH("Gq/11_0-2",GtP!$A$1:$AA$1,0),FALSE))</f>
        <v>#N/A</v>
      </c>
      <c r="Y11" s="317" t="e">
        <f>IF(VLOOKUP($B11,GtP!$A:$AA,MATCH("G12/13_0-2",GtP!$A$1:$AA$1,0),FALSE)=0,"",VLOOKUP($B11,GtP!$A:$AA,MATCH("G12/13_0-2",GtP!$A$1:$AA$1,0),FALSE))</f>
        <v>#N/A</v>
      </c>
      <c r="Z11" s="318" t="e">
        <f t="shared" si="16"/>
        <v>#N/A</v>
      </c>
      <c r="AA11" s="317" t="e">
        <f t="shared" si="17"/>
        <v>#N/A</v>
      </c>
      <c r="AB11" s="317" t="e">
        <f t="shared" si="18"/>
        <v>#N/A</v>
      </c>
      <c r="AC11" s="317" t="e">
        <f t="shared" si="19"/>
        <v>#N/A</v>
      </c>
      <c r="AD11" s="317" t="e">
        <f t="shared" si="20"/>
        <v>#N/A</v>
      </c>
      <c r="AE11" s="315" t="str">
        <f t="shared" si="21"/>
        <v/>
      </c>
      <c r="AF11" s="311" t="str">
        <f t="shared" si="22"/>
        <v/>
      </c>
      <c r="AG11" s="311" t="str">
        <f t="shared" si="23"/>
        <v/>
      </c>
      <c r="AH11" s="311" t="str">
        <f t="shared" si="24"/>
        <v/>
      </c>
      <c r="AI11" s="316" t="e">
        <f>_xlfn.CONCAT(IF(AV11="","-","B"),IF(BI11="","-","I"),VLOOKUP($B11,GtP!$A:$BB,MATCH("Gs_0-1",GtP!$A$1:$BB$1,0),FALSE))</f>
        <v>#N/A</v>
      </c>
      <c r="AJ11" s="317" t="e">
        <f>_xlfn.CONCAT(IF(AW11="","-","B"),IF(BJ11="","-","I"),VLOOKUP($B11,GtP!$A:$BB,MATCH("Gs_0-1",GtP!$A$1:$BB$1,0),FALSE))</f>
        <v>#N/A</v>
      </c>
      <c r="AK11" s="317" t="e">
        <f>_xlfn.CONCAT(IF(AX11="","-","B"),IF(BK11="","-","I"),VLOOKUP($B11,GtP!$A:$BB,MATCH("Gi/o_0-1",GtP!$A$1:$BB$1,0),FALSE))</f>
        <v>#N/A</v>
      </c>
      <c r="AL11" s="317" t="e">
        <f>_xlfn.CONCAT(IF(AY11="","-","B"),IF(BL11="","-","I"),VLOOKUP($B11,GtP!$A:$BB,MATCH("Gi/o_0-1",GtP!$A$1:$BB$1,0),FALSE))</f>
        <v>#N/A</v>
      </c>
      <c r="AM11" s="317" t="e">
        <f>_xlfn.CONCAT(IF(AZ11="","-","B"),IF(BM11="","-","I"),VLOOKUP($B11,GtP!$A:$BB,MATCH("Gi/o_0-1",GtP!$A$1:$BB$1,0),FALSE))</f>
        <v>#N/A</v>
      </c>
      <c r="AN11" s="317" t="e">
        <f>_xlfn.CONCAT(IF(BA11="","-","B"),IF(BN11="","-","I"),VLOOKUP($B11,GtP!$A:$BB,MATCH("Gi/o_0-1",GtP!$A$1:$BB$1,0),FALSE))</f>
        <v>#N/A</v>
      </c>
      <c r="AO11" s="317" t="e">
        <f>_xlfn.CONCAT(IF(BB11="","-","B"),IF(BO11="","-","I"),VLOOKUP($B11,GtP!$A:$BB,MATCH("Gi/o_0-1",GtP!$A$1:$BB$1,0),FALSE))</f>
        <v>#N/A</v>
      </c>
      <c r="AP11" s="317" t="e">
        <f>_xlfn.CONCAT(IF(BC11="","-","B"),IF(BP11="","-","I"),VLOOKUP($B11,GtP!$A:$BB,MATCH("Gq/11_0-1",GtP!$A$1:$BB$1,0),FALSE))</f>
        <v>#N/A</v>
      </c>
      <c r="AQ11" s="317" t="e">
        <f>_xlfn.CONCAT(IF(BD11="","-","B"),IF(BQ11="","-","I"),VLOOKUP($B11,GtP!$A:$BB,MATCH("Gq/11_0-1",GtP!$A$1:$BB$1,0),FALSE))</f>
        <v>#N/A</v>
      </c>
      <c r="AR11" s="317" t="e">
        <f>_xlfn.CONCAT(IF(BE11="","-","B"),IF(BR11="","-","I"),VLOOKUP($B11,GtP!$A:$BB,MATCH("Gq/11_0-1",GtP!$A$1:$BB$1,0),FALSE))</f>
        <v>#N/A</v>
      </c>
      <c r="AS11" s="317" t="e">
        <f>_xlfn.CONCAT(IF(BF11="","-","B"),IF(BS11="","-","I"),VLOOKUP($B11,GtP!$A:$BB,MATCH("Gq/11_0-1",GtP!$A$1:$BB$1,0),FALSE))</f>
        <v>#N/A</v>
      </c>
      <c r="AT11" s="317" t="e">
        <f>_xlfn.CONCAT(IF(BG11="","-","B"),IF(BT11="","-","I"),VLOOKUP($B11,GtP!$A:$BB,MATCH("G12/13_0-1",GtP!$A$1:$BB$1,0),FALSE))</f>
        <v>#N/A</v>
      </c>
      <c r="AU11" s="317" t="e">
        <f>_xlfn.CONCAT(IF(BH11="","-","B"),IF(BU11="","-","I"),VLOOKUP($B11,GtP!$A:$BB,MATCH("G12/13_0-1",GtP!$A$1:$BB$1,0),FALSE))</f>
        <v>#N/A</v>
      </c>
      <c r="AV11" s="319">
        <f>_xlfn.IFNA(VLOOKUP($B11,'B-LogEmaxOverpEC50'!$A:$AL,MATCH(AV$1,'B-LogEmaxOverpEC50'!$A$1:$AL$1,0),FALSE),"")</f>
        <v>7.5098873499854024</v>
      </c>
      <c r="AW11" s="320"/>
      <c r="AX11" s="321">
        <f>_xlfn.IFNA(VLOOKUP($B11,'B-LogEmaxOverpEC50'!$A:$AL,MATCH(AX$1,'B-LogEmaxOverpEC50'!$A$1:$AL$1,0),FALSE),"")</f>
        <v>8.407</v>
      </c>
      <c r="AY11" s="321">
        <f>_xlfn.IFNA(VLOOKUP($B11,'B-LogEmaxOverpEC50'!$A:$AL,MATCH(AY$1,'B-LogEmaxOverpEC50'!$A$1:$AL$1,0),FALSE),"")</f>
        <v>8.2093337487258395</v>
      </c>
      <c r="AZ11" s="321">
        <f>_xlfn.IFNA(VLOOKUP($B11,'B-LogEmaxOverpEC50'!$A:$AL,MATCH(AZ$1,'B-LogEmaxOverpEC50'!$A$1:$AL$1,0),FALSE),"")</f>
        <v>8.3550627647296594</v>
      </c>
      <c r="BA11" s="321">
        <f>_xlfn.IFNA(VLOOKUP($B11,'B-LogEmaxOverpEC50'!$A:$AL,MATCH(BA$1,'B-LogEmaxOverpEC50'!$A$1:$AL$1,0),FALSE),"")</f>
        <v>8.3597179493005349</v>
      </c>
      <c r="BB11" s="321">
        <f>_xlfn.IFNA(VLOOKUP($B11,'B-LogEmaxOverpEC50'!$A:$AL,MATCH(BB$1,'B-LogEmaxOverpEC50'!$A$1:$AL$1,0),FALSE),"")</f>
        <v>9.1929999999999996</v>
      </c>
      <c r="BC11" s="321">
        <f>_xlfn.IFNA(VLOOKUP($B11,'B-LogEmaxOverpEC50'!$A:$AL,MATCH(BC$1,'B-LogEmaxOverpEC50'!$A$1:$AL$1,0),FALSE),"")</f>
        <v>9.6718860583549748</v>
      </c>
      <c r="BD11" s="321">
        <f>_xlfn.IFNA(VLOOKUP($B11,'B-LogEmaxOverpEC50'!$A:$AL,MATCH(BD$1,'B-LogEmaxOverpEC50'!$A$1:$AL$1,0),FALSE),"")</f>
        <v>9.821940754699197</v>
      </c>
      <c r="BE11" s="321">
        <f>_xlfn.IFNA(VLOOKUP($B11,'B-LogEmaxOverpEC50'!$A:$AL,MATCH(BE$1,'B-LogEmaxOverpEC50'!$A$1:$AL$1,0),FALSE),"")</f>
        <v>9.8198944751339639</v>
      </c>
      <c r="BF11" s="321">
        <f>_xlfn.IFNA(VLOOKUP($B11,'B-LogEmaxOverpEC50'!$A:$AL,MATCH(BF$1,'B-LogEmaxOverpEC50'!$A$1:$AL$1,0),FALSE),"")</f>
        <v>10.143097272929404</v>
      </c>
      <c r="BG11" s="321">
        <f>_xlfn.IFNA(VLOOKUP($B11,'B-LogEmaxOverpEC50'!$A:$AL,MATCH(BG$1,'B-LogEmaxOverpEC50'!$A$1:$AL$1,0),FALSE),"")</f>
        <v>8.5554986898062459</v>
      </c>
      <c r="BH11" s="321">
        <f>_xlfn.IFNA(VLOOKUP($B11,'B-LogEmaxOverpEC50'!$A:$AL,MATCH(BH$1,'B-LogEmaxOverpEC50'!$A$1:$AL$1,0),FALSE),"")</f>
        <v>7.452362969491916</v>
      </c>
      <c r="BI11" s="322">
        <f>_xlfn.IFNA(VLOOKUP($B11,'I-LogEmaxOverpEC50'!$A:$AR,MATCH(BI$1,'I-LogEmaxOverpEC50'!$A$1:$AR$1,0),FALSE),"")</f>
        <v>9.0846294533569143</v>
      </c>
      <c r="BJ11" s="320">
        <f>_xlfn.IFNA(VLOOKUP($B11,'I-LogEmaxOverpEC50'!$A:$AR,MATCH(BJ$1,'I-LogEmaxOverpEC50'!$A$1:$AR$1,0),FALSE),"")</f>
        <v>9.1091243493697238</v>
      </c>
      <c r="BK11" s="320">
        <f>_xlfn.IFNA(VLOOKUP($B11,'I-LogEmaxOverpEC50'!$A:$AR,MATCH(BK$1,'I-LogEmaxOverpEC50'!$A$1:$AR$1,0),FALSE),"")</f>
        <v>9.6489479168216636</v>
      </c>
      <c r="BL11" s="320">
        <f>_xlfn.IFNA(VLOOKUP($B11,'I-LogEmaxOverpEC50'!$A:$AR,MATCH(BL$1,'I-LogEmaxOverpEC50'!$A$1:$AR$1,0),FALSE),"")</f>
        <v>9.6489479168216636</v>
      </c>
      <c r="BM11" s="320">
        <f>_xlfn.IFNA(VLOOKUP($B11,'I-LogEmaxOverpEC50'!$A:$AR,MATCH(BM$1,'I-LogEmaxOverpEC50'!$A$1:$AR$1,0),FALSE),"")</f>
        <v>9.1274145630827608</v>
      </c>
      <c r="BN11" s="320">
        <f>_xlfn.IFNA(VLOOKUP($B11,'I-LogEmaxOverpEC50'!$A:$AR,MATCH(BN$1,'I-LogEmaxOverpEC50'!$A$1:$AR$1,0),FALSE),"")</f>
        <v>9.1274145630827608</v>
      </c>
      <c r="BO11" s="320">
        <f>_xlfn.IFNA(VLOOKUP($B11,'I-LogEmaxOverpEC50'!$A:$AR,MATCH(BO$1,'I-LogEmaxOverpEC50'!$A$1:$AR$1,0),FALSE),"")</f>
        <v>9.4195707312654555</v>
      </c>
      <c r="BP11" s="320">
        <f>_xlfn.IFNA(VLOOKUP($B11,'I-LogEmaxOverpEC50'!$A:$AR,MATCH(BP$1,'I-LogEmaxOverpEC50'!$A$1:$AR$1,0),FALSE),"")</f>
        <v>9.4947593831684234</v>
      </c>
      <c r="BQ11" s="320">
        <f>_xlfn.IFNA(VLOOKUP($B11,'I-LogEmaxOverpEC50'!$A:$AR,MATCH(BQ$1,'I-LogEmaxOverpEC50'!$A$1:$AR$1,0),FALSE),"")</f>
        <v>9.4947593831684234</v>
      </c>
      <c r="BR11" s="320">
        <f>_xlfn.IFNA(VLOOKUP($B11,'I-LogEmaxOverpEC50'!$A:$AR,MATCH(BR$1,'I-LogEmaxOverpEC50'!$A$1:$AR$1,0),FALSE),"")</f>
        <v>9.2661384402626368</v>
      </c>
      <c r="BS11" s="320">
        <f>_xlfn.IFNA(VLOOKUP($B11,'I-LogEmaxOverpEC50'!$A:$AR,MATCH(BS$1,'I-LogEmaxOverpEC50'!$A$1:$AR$1,0),FALSE),"")</f>
        <v>9.0984731260610747</v>
      </c>
      <c r="BT11" s="320">
        <f>_xlfn.IFNA(VLOOKUP($B11,'I-LogEmaxOverpEC50'!$A:$AR,MATCH(BT$1,'I-LogEmaxOverpEC50'!$A$1:$AR$1,0),FALSE),"")</f>
        <v>8.2384071921878874</v>
      </c>
      <c r="BU11" s="320">
        <f>_xlfn.IFNA(VLOOKUP($B11,'I-LogEmaxOverpEC50'!$A:$AR,MATCH(BU$1,'I-LogEmaxOverpEC50'!$A$1:$AR$1,0),FALSE),"")</f>
        <v>7.5691507118637515</v>
      </c>
      <c r="BV11" s="114" t="e" cm="1">
        <f t="array" ref="BV11">_xlfn.IFS(AND($C11="A",_xlfn.CONCAT(F11:G11)&lt;&gt;"",$A11=1),"x",AND($C11="A",_xlfn.CONCAT(F11:G11)="",$A11=1),"-",$A$1&lt;&gt;"","")</f>
        <v>#N/A</v>
      </c>
      <c r="BW11" s="113" t="e" cm="1">
        <f t="array" ref="BW11">_xlfn.IFS(AND($C11="A",_xlfn.CONCAT(H11:L11)&lt;&gt;"",$A11=1),"x",AND($C11="A",_xlfn.CONCAT(H11:L11)="",$A11=1),"-",$A$1&lt;&gt;"","")</f>
        <v>#N/A</v>
      </c>
      <c r="BX11" s="113" t="e" cm="1">
        <f t="array" ref="BX11">_xlfn.IFS(AND($C11="A",_xlfn.CONCAT(M11:P11)&lt;&gt;"",$A11=1),"x",AND($C11="A",_xlfn.CONCAT(M11:P11)="",$A11=1),"-",$A$1&lt;&gt;"","")</f>
        <v>#N/A</v>
      </c>
      <c r="BY11" s="113" t="e" cm="1">
        <f t="array" ref="BY11">_xlfn.IFS(AND($C11="A",_xlfn.CONCAT(Q11:R11)&lt;&gt;"",$A11=1),"x",AND($C11="A",_xlfn.CONCAT(Q11:R11)="",$A11=1),"-",$A$1&lt;&gt;"","")</f>
        <v>#N/A</v>
      </c>
      <c r="BZ11" s="121" t="e">
        <f t="shared" si="25"/>
        <v>#N/A</v>
      </c>
      <c r="CA11" s="120" t="e">
        <f t="shared" si="26"/>
        <v>#N/A</v>
      </c>
      <c r="CB11" s="120" t="e">
        <f t="shared" si="27"/>
        <v>#N/A</v>
      </c>
      <c r="CC11" s="120" t="e">
        <f t="shared" si="28"/>
        <v>#N/A</v>
      </c>
      <c r="CD11" s="121" t="str">
        <f t="shared" si="29"/>
        <v/>
      </c>
      <c r="CE11" s="120" t="e">
        <f t="shared" si="30"/>
        <v>#N/A</v>
      </c>
      <c r="CF11" s="120" t="e">
        <f t="shared" si="31"/>
        <v>#N/A</v>
      </c>
      <c r="CG11" s="120" t="e">
        <f t="shared" si="32"/>
        <v>#N/A</v>
      </c>
      <c r="CH11" s="120" t="e">
        <f t="shared" si="33"/>
        <v>#N/A</v>
      </c>
      <c r="CI11" s="120" t="e">
        <f t="shared" si="34"/>
        <v>#N/A</v>
      </c>
    </row>
    <row r="12" spans="1:87" s="326" customFormat="1" x14ac:dyDescent="0.2">
      <c r="A12" s="311" t="e" cm="1">
        <f t="array" ref="A12">_xlfn.IFS(SUM(F12:R12)&gt;0,1,Z12&gt;0,2,TRUE,3)</f>
        <v>#N/A</v>
      </c>
      <c r="B12" s="311" t="s">
        <v>68</v>
      </c>
      <c r="C12" s="311" t="str">
        <f>_xlfn.XLOOKUP(B12,RecNamesAll!A:A,RecNamesAll!E:E)</f>
        <v>A</v>
      </c>
      <c r="D12" s="311" t="str">
        <f>_xlfn.XLOOKUP(B12,RecNamesAll!A:A,RecNamesAll!C:C)</f>
        <v>B2</v>
      </c>
      <c r="E12" s="311"/>
      <c r="F12" s="312" t="e">
        <f t="shared" si="0"/>
        <v>#N/A</v>
      </c>
      <c r="G12" s="313" t="e">
        <f t="shared" si="1"/>
        <v>#N/A</v>
      </c>
      <c r="H12" s="312" t="e">
        <f t="shared" si="2"/>
        <v>#N/A</v>
      </c>
      <c r="I12" s="313" t="e">
        <f t="shared" si="3"/>
        <v>#N/A</v>
      </c>
      <c r="J12" s="313" t="e">
        <f t="shared" si="4"/>
        <v>#N/A</v>
      </c>
      <c r="K12" s="313" t="e">
        <f t="shared" si="5"/>
        <v>#N/A</v>
      </c>
      <c r="L12" s="313" t="e">
        <f t="shared" si="6"/>
        <v>#N/A</v>
      </c>
      <c r="M12" s="312" t="e">
        <f t="shared" si="7"/>
        <v>#N/A</v>
      </c>
      <c r="N12" s="313" t="e">
        <f t="shared" si="8"/>
        <v>#N/A</v>
      </c>
      <c r="O12" s="313" t="e">
        <f t="shared" si="9"/>
        <v>#N/A</v>
      </c>
      <c r="P12" s="313" t="e">
        <f t="shared" si="10"/>
        <v>#N/A</v>
      </c>
      <c r="Q12" s="312" t="e">
        <f t="shared" si="11"/>
        <v>#N/A</v>
      </c>
      <c r="R12" s="313" t="e">
        <f t="shared" si="12"/>
        <v>#N/A</v>
      </c>
      <c r="S12" s="314" t="str">
        <f t="shared" si="13"/>
        <v/>
      </c>
      <c r="T12" s="315" t="str">
        <f t="shared" si="14"/>
        <v>A</v>
      </c>
      <c r="U12" s="311" t="str">
        <f t="shared" si="15"/>
        <v>B2</v>
      </c>
      <c r="V12" s="316" t="e">
        <f>IF(VLOOKUP($B12,GtP!$A:$AA,MATCH("Gs_0-2",GtP!$A$1:$AA$1,0),FALSE)=0,"",VLOOKUP($B12,GtP!$A:$AA,MATCH("Gs_0-2",GtP!$A$1:$AA$1,0),FALSE))</f>
        <v>#N/A</v>
      </c>
      <c r="W12" s="317" t="e">
        <f>IF(VLOOKUP($B12,GtP!$A:$AA,MATCH("Gi/o_0-2",GtP!$A$1:$AA$1,0),FALSE)=0,"",VLOOKUP($B12,GtP!$A:$AA,MATCH("Gi/o_0-2",GtP!$A$1:$AA$1,0),FALSE))</f>
        <v>#N/A</v>
      </c>
      <c r="X12" s="317" t="e">
        <f>IF(VLOOKUP($B12,GtP!$A:$AA,MATCH("Gq/11_0-2",GtP!$A$1:$AA$1,0),FALSE)=0,"",VLOOKUP($B12,GtP!$A:$AA,MATCH("Gq/11_0-2",GtP!$A$1:$AA$1,0),FALSE))</f>
        <v>#N/A</v>
      </c>
      <c r="Y12" s="317" t="e">
        <f>IF(VLOOKUP($B12,GtP!$A:$AA,MATCH("G12/13_0-2",GtP!$A$1:$AA$1,0),FALSE)=0,"",VLOOKUP($B12,GtP!$A:$AA,MATCH("G12/13_0-2",GtP!$A$1:$AA$1,0),FALSE))</f>
        <v>#N/A</v>
      </c>
      <c r="Z12" s="318" t="e">
        <f t="shared" si="16"/>
        <v>#N/A</v>
      </c>
      <c r="AA12" s="317" t="e">
        <f t="shared" si="17"/>
        <v>#N/A</v>
      </c>
      <c r="AB12" s="317" t="e">
        <f t="shared" si="18"/>
        <v>#N/A</v>
      </c>
      <c r="AC12" s="317" t="e">
        <f t="shared" si="19"/>
        <v>#N/A</v>
      </c>
      <c r="AD12" s="317" t="e">
        <f t="shared" si="20"/>
        <v>#N/A</v>
      </c>
      <c r="AE12" s="315" t="str">
        <f t="shared" si="21"/>
        <v/>
      </c>
      <c r="AF12" s="311" t="str">
        <f t="shared" si="22"/>
        <v/>
      </c>
      <c r="AG12" s="311" t="str">
        <f t="shared" si="23"/>
        <v/>
      </c>
      <c r="AH12" s="311" t="str">
        <f t="shared" si="24"/>
        <v/>
      </c>
      <c r="AI12" s="316" t="e">
        <f>_xlfn.CONCAT(IF(AV12="","-","B"),IF(BI12="","-","I"),VLOOKUP($B12,GtP!$A:$BB,MATCH("Gs_0-1",GtP!$A$1:$BB$1,0),FALSE))</f>
        <v>#N/A</v>
      </c>
      <c r="AJ12" s="317" t="e">
        <f>_xlfn.CONCAT(IF(AW12="","-","B"),IF(BJ12="","-","I"),VLOOKUP($B12,GtP!$A:$BB,MATCH("Gs_0-1",GtP!$A$1:$BB$1,0),FALSE))</f>
        <v>#N/A</v>
      </c>
      <c r="AK12" s="317" t="e">
        <f>_xlfn.CONCAT(IF(AX12="","-","B"),IF(BK12="","-","I"),VLOOKUP($B12,GtP!$A:$BB,MATCH("Gi/o_0-1",GtP!$A$1:$BB$1,0),FALSE))</f>
        <v>#N/A</v>
      </c>
      <c r="AL12" s="317" t="e">
        <f>_xlfn.CONCAT(IF(AY12="","-","B"),IF(BL12="","-","I"),VLOOKUP($B12,GtP!$A:$BB,MATCH("Gi/o_0-1",GtP!$A$1:$BB$1,0),FALSE))</f>
        <v>#N/A</v>
      </c>
      <c r="AM12" s="317" t="e">
        <f>_xlfn.CONCAT(IF(AZ12="","-","B"),IF(BM12="","-","I"),VLOOKUP($B12,GtP!$A:$BB,MATCH("Gi/o_0-1",GtP!$A$1:$BB$1,0),FALSE))</f>
        <v>#N/A</v>
      </c>
      <c r="AN12" s="317" t="e">
        <f>_xlfn.CONCAT(IF(BA12="","-","B"),IF(BN12="","-","I"),VLOOKUP($B12,GtP!$A:$BB,MATCH("Gi/o_0-1",GtP!$A$1:$BB$1,0),FALSE))</f>
        <v>#N/A</v>
      </c>
      <c r="AO12" s="317" t="e">
        <f>_xlfn.CONCAT(IF(BB12="","-","B"),IF(BO12="","-","I"),VLOOKUP($B12,GtP!$A:$BB,MATCH("Gi/o_0-1",GtP!$A$1:$BB$1,0),FALSE))</f>
        <v>#N/A</v>
      </c>
      <c r="AP12" s="317" t="e">
        <f>_xlfn.CONCAT(IF(BC12="","-","B"),IF(BP12="","-","I"),VLOOKUP($B12,GtP!$A:$BB,MATCH("Gq/11_0-1",GtP!$A$1:$BB$1,0),FALSE))</f>
        <v>#N/A</v>
      </c>
      <c r="AQ12" s="317" t="e">
        <f>_xlfn.CONCAT(IF(BD12="","-","B"),IF(BQ12="","-","I"),VLOOKUP($B12,GtP!$A:$BB,MATCH("Gq/11_0-1",GtP!$A$1:$BB$1,0),FALSE))</f>
        <v>#N/A</v>
      </c>
      <c r="AR12" s="317" t="e">
        <f>_xlfn.CONCAT(IF(BE12="","-","B"),IF(BR12="","-","I"),VLOOKUP($B12,GtP!$A:$BB,MATCH("Gq/11_0-1",GtP!$A$1:$BB$1,0),FALSE))</f>
        <v>#N/A</v>
      </c>
      <c r="AS12" s="317" t="e">
        <f>_xlfn.CONCAT(IF(BF12="","-","B"),IF(BS12="","-","I"),VLOOKUP($B12,GtP!$A:$BB,MATCH("Gq/11_0-1",GtP!$A$1:$BB$1,0),FALSE))</f>
        <v>#N/A</v>
      </c>
      <c r="AT12" s="317" t="e">
        <f>_xlfn.CONCAT(IF(BG12="","-","B"),IF(BT12="","-","I"),VLOOKUP($B12,GtP!$A:$BB,MATCH("G12/13_0-1",GtP!$A$1:$BB$1,0),FALSE))</f>
        <v>#N/A</v>
      </c>
      <c r="AU12" s="317" t="e">
        <f>_xlfn.CONCAT(IF(BH12="","-","B"),IF(BU12="","-","I"),VLOOKUP($B12,GtP!$A:$BB,MATCH("G12/13_0-1",GtP!$A$1:$BB$1,0),FALSE))</f>
        <v>#N/A</v>
      </c>
      <c r="AV12" s="319" t="str">
        <f>_xlfn.IFNA(VLOOKUP($B12,'B-LogEmaxOverpEC50'!$A:$AL,MATCH(AV$1,'B-LogEmaxOverpEC50'!$A$1:$AL$1,0),FALSE),"")</f>
        <v/>
      </c>
      <c r="AW12" s="320"/>
      <c r="AX12" s="321">
        <f>_xlfn.IFNA(VLOOKUP($B12,'B-LogEmaxOverpEC50'!$A:$AL,MATCH(AX$1,'B-LogEmaxOverpEC50'!$A$1:$AL$1,0),FALSE),"")</f>
        <v>9.8572261955862075</v>
      </c>
      <c r="AY12" s="321">
        <f>_xlfn.IFNA(VLOOKUP($B12,'B-LogEmaxOverpEC50'!$A:$AL,MATCH(AY$1,'B-LogEmaxOverpEC50'!$A$1:$AL$1,0),FALSE),"")</f>
        <v>9.4458340694503278</v>
      </c>
      <c r="AZ12" s="321">
        <f>_xlfn.IFNA(VLOOKUP($B12,'B-LogEmaxOverpEC50'!$A:$AL,MATCH(AZ$1,'B-LogEmaxOverpEC50'!$A$1:$AL$1,0),FALSE),"")</f>
        <v>9.4353517578702792</v>
      </c>
      <c r="BA12" s="321">
        <f>_xlfn.IFNA(VLOOKUP($B12,'B-LogEmaxOverpEC50'!$A:$AL,MATCH(BA$1,'B-LogEmaxOverpEC50'!$A$1:$AL$1,0),FALSE),"")</f>
        <v>9.9985858000418091</v>
      </c>
      <c r="BB12" s="321">
        <f>_xlfn.IFNA(VLOOKUP($B12,'B-LogEmaxOverpEC50'!$A:$AL,MATCH(BB$1,'B-LogEmaxOverpEC50'!$A$1:$AL$1,0),FALSE),"")</f>
        <v>10.420849968625465</v>
      </c>
      <c r="BC12" s="321">
        <f>_xlfn.IFNA(VLOOKUP($B12,'B-LogEmaxOverpEC50'!$A:$AL,MATCH(BC$1,'B-LogEmaxOverpEC50'!$A$1:$AL$1,0),FALSE),"")</f>
        <v>11.600074044640026</v>
      </c>
      <c r="BD12" s="321">
        <f>_xlfn.IFNA(VLOOKUP($B12,'B-LogEmaxOverpEC50'!$A:$AL,MATCH(BD$1,'B-LogEmaxOverpEC50'!$A$1:$AL$1,0),FALSE),"")</f>
        <v>11.516791270035505</v>
      </c>
      <c r="BE12" s="321">
        <f>_xlfn.IFNA(VLOOKUP($B12,'B-LogEmaxOverpEC50'!$A:$AL,MATCH(BE$1,'B-LogEmaxOverpEC50'!$A$1:$AL$1,0),FALSE),"")</f>
        <v>11.509398896503498</v>
      </c>
      <c r="BF12" s="321">
        <f>_xlfn.IFNA(VLOOKUP($B12,'B-LogEmaxOverpEC50'!$A:$AL,MATCH(BF$1,'B-LogEmaxOverpEC50'!$A$1:$AL$1,0),FALSE),"")</f>
        <v>10.746611068769088</v>
      </c>
      <c r="BG12" s="321">
        <f>_xlfn.IFNA(VLOOKUP($B12,'B-LogEmaxOverpEC50'!$A:$AL,MATCH(BG$1,'B-LogEmaxOverpEC50'!$A$1:$AL$1,0),FALSE),"")</f>
        <v>11.993659085354167</v>
      </c>
      <c r="BH12" s="321">
        <f>_xlfn.IFNA(VLOOKUP($B12,'B-LogEmaxOverpEC50'!$A:$AL,MATCH(BH$1,'B-LogEmaxOverpEC50'!$A$1:$AL$1,0),FALSE),"")</f>
        <v>10.993917648417334</v>
      </c>
      <c r="BI12" s="322">
        <f>_xlfn.IFNA(VLOOKUP($B12,'I-LogEmaxOverpEC50'!$A:$AR,MATCH(BI$1,'I-LogEmaxOverpEC50'!$A$1:$AR$1,0),FALSE),"")</f>
        <v>10.234359579726657</v>
      </c>
      <c r="BJ12" s="320">
        <f>_xlfn.IFNA(VLOOKUP($B12,'I-LogEmaxOverpEC50'!$A:$AR,MATCH(BJ$1,'I-LogEmaxOverpEC50'!$A$1:$AR$1,0),FALSE),"")</f>
        <v>9.9208374302968423</v>
      </c>
      <c r="BK12" s="320">
        <f>_xlfn.IFNA(VLOOKUP($B12,'I-LogEmaxOverpEC50'!$A:$AR,MATCH(BK$1,'I-LogEmaxOverpEC50'!$A$1:$AR$1,0),FALSE),"")</f>
        <v>11.820735509990529</v>
      </c>
      <c r="BL12" s="320">
        <f>_xlfn.IFNA(VLOOKUP($B12,'I-LogEmaxOverpEC50'!$A:$AR,MATCH(BL$1,'I-LogEmaxOverpEC50'!$A$1:$AR$1,0),FALSE),"")</f>
        <v>11.820735509990529</v>
      </c>
      <c r="BM12" s="320">
        <f>_xlfn.IFNA(VLOOKUP($B12,'I-LogEmaxOverpEC50'!$A:$AR,MATCH(BM$1,'I-LogEmaxOverpEC50'!$A$1:$AR$1,0),FALSE),"")</f>
        <v>11.399251643217111</v>
      </c>
      <c r="BN12" s="320">
        <f>_xlfn.IFNA(VLOOKUP($B12,'I-LogEmaxOverpEC50'!$A:$AR,MATCH(BN$1,'I-LogEmaxOverpEC50'!$A$1:$AR$1,0),FALSE),"")</f>
        <v>11.399251643217111</v>
      </c>
      <c r="BO12" s="320">
        <f>_xlfn.IFNA(VLOOKUP($B12,'I-LogEmaxOverpEC50'!$A:$AR,MATCH(BO$1,'I-LogEmaxOverpEC50'!$A$1:$AR$1,0),FALSE),"")</f>
        <v>10.584877858186392</v>
      </c>
      <c r="BP12" s="320">
        <f>_xlfn.IFNA(VLOOKUP($B12,'I-LogEmaxOverpEC50'!$A:$AR,MATCH(BP$1,'I-LogEmaxOverpEC50'!$A$1:$AR$1,0),FALSE),"")</f>
        <v>12.121021755285811</v>
      </c>
      <c r="BQ12" s="320">
        <f>_xlfn.IFNA(VLOOKUP($B12,'I-LogEmaxOverpEC50'!$A:$AR,MATCH(BQ$1,'I-LogEmaxOverpEC50'!$A$1:$AR$1,0),FALSE),"")</f>
        <v>12.121021755285811</v>
      </c>
      <c r="BR12" s="320">
        <f>_xlfn.IFNA(VLOOKUP($B12,'I-LogEmaxOverpEC50'!$A:$AR,MATCH(BR$1,'I-LogEmaxOverpEC50'!$A$1:$AR$1,0),FALSE),"")</f>
        <v>12.119987319431228</v>
      </c>
      <c r="BS12" s="320">
        <f>_xlfn.IFNA(VLOOKUP($B12,'I-LogEmaxOverpEC50'!$A:$AR,MATCH(BS$1,'I-LogEmaxOverpEC50'!$A$1:$AR$1,0),FALSE),"")</f>
        <v>11.931332408041706</v>
      </c>
      <c r="BT12" s="320">
        <f>_xlfn.IFNA(VLOOKUP($B12,'I-LogEmaxOverpEC50'!$A:$AR,MATCH(BT$1,'I-LogEmaxOverpEC50'!$A$1:$AR$1,0),FALSE),"")</f>
        <v>11.218366730171239</v>
      </c>
      <c r="BU12" s="320">
        <f>_xlfn.IFNA(VLOOKUP($B12,'I-LogEmaxOverpEC50'!$A:$AR,MATCH(BU$1,'I-LogEmaxOverpEC50'!$A$1:$AR$1,0),FALSE),"")</f>
        <v>11.432436787831957</v>
      </c>
      <c r="BV12" s="114" t="e" cm="1">
        <f t="array" ref="BV12">_xlfn.IFS(AND($C12="A",_xlfn.CONCAT(F12:G12)&lt;&gt;"",$A12=1),"x",AND($C12="A",_xlfn.CONCAT(F12:G12)="",$A12=1),"-",$A$1&lt;&gt;"","")</f>
        <v>#N/A</v>
      </c>
      <c r="BW12" s="113" t="e" cm="1">
        <f t="array" ref="BW12">_xlfn.IFS(AND($C12="A",_xlfn.CONCAT(H12:L12)&lt;&gt;"",$A12=1),"x",AND($C12="A",_xlfn.CONCAT(H12:L12)="",$A12=1),"-",$A$1&lt;&gt;"","")</f>
        <v>#N/A</v>
      </c>
      <c r="BX12" s="113" t="e" cm="1">
        <f t="array" ref="BX12">_xlfn.IFS(AND($C12="A",_xlfn.CONCAT(M12:P12)&lt;&gt;"",$A12=1),"x",AND($C12="A",_xlfn.CONCAT(M12:P12)="",$A12=1),"-",$A$1&lt;&gt;"","")</f>
        <v>#N/A</v>
      </c>
      <c r="BY12" s="113" t="e" cm="1">
        <f t="array" ref="BY12">_xlfn.IFS(AND($C12="A",_xlfn.CONCAT(Q12:R12)&lt;&gt;"",$A12=1),"x",AND($C12="A",_xlfn.CONCAT(Q12:R12)="",$A12=1),"-",$A$1&lt;&gt;"","")</f>
        <v>#N/A</v>
      </c>
      <c r="BZ12" s="121" t="e">
        <f t="shared" si="25"/>
        <v>#N/A</v>
      </c>
      <c r="CA12" s="120" t="e">
        <f t="shared" si="26"/>
        <v>#N/A</v>
      </c>
      <c r="CB12" s="120" t="e">
        <f t="shared" si="27"/>
        <v>#N/A</v>
      </c>
      <c r="CC12" s="120" t="e">
        <f t="shared" si="28"/>
        <v>#N/A</v>
      </c>
      <c r="CD12" s="121" t="str">
        <f t="shared" si="29"/>
        <v/>
      </c>
      <c r="CE12" s="120" t="e">
        <f t="shared" si="30"/>
        <v>#N/A</v>
      </c>
      <c r="CF12" s="120" t="e">
        <f t="shared" si="31"/>
        <v>#N/A</v>
      </c>
      <c r="CG12" s="120" t="e">
        <f t="shared" si="32"/>
        <v>#N/A</v>
      </c>
      <c r="CH12" s="120" t="e">
        <f t="shared" si="33"/>
        <v>#N/A</v>
      </c>
      <c r="CI12" s="120" t="e">
        <f t="shared" si="34"/>
        <v>#N/A</v>
      </c>
    </row>
    <row r="13" spans="1:87" s="326" customFormat="1" x14ac:dyDescent="0.2">
      <c r="A13" s="311" t="e" cm="1">
        <f t="array" ref="A13">_xlfn.IFS(SUM(F13:R13)&gt;0,1,Z13&gt;0,2,TRUE,3)</f>
        <v>#N/A</v>
      </c>
      <c r="B13" s="311" t="s">
        <v>95</v>
      </c>
      <c r="C13" s="311" t="str">
        <f>_xlfn.XLOOKUP(B13,RecNamesAll!A:A,RecNamesAll!E:E)</f>
        <v>A</v>
      </c>
      <c r="D13" s="311" t="str">
        <f>_xlfn.XLOOKUP(B13,RecNamesAll!A:A,RecNamesAll!C:C)</f>
        <v>ETA</v>
      </c>
      <c r="E13" s="311"/>
      <c r="F13" s="312" t="e">
        <f t="shared" si="0"/>
        <v>#N/A</v>
      </c>
      <c r="G13" s="313" t="e">
        <f t="shared" si="1"/>
        <v>#N/A</v>
      </c>
      <c r="H13" s="312" t="e">
        <f t="shared" si="2"/>
        <v>#N/A</v>
      </c>
      <c r="I13" s="313" t="e">
        <f t="shared" si="3"/>
        <v>#N/A</v>
      </c>
      <c r="J13" s="313" t="e">
        <f t="shared" si="4"/>
        <v>#N/A</v>
      </c>
      <c r="K13" s="313" t="e">
        <f t="shared" si="5"/>
        <v>#N/A</v>
      </c>
      <c r="L13" s="313" t="e">
        <f t="shared" si="6"/>
        <v>#N/A</v>
      </c>
      <c r="M13" s="312" t="e">
        <f t="shared" si="7"/>
        <v>#N/A</v>
      </c>
      <c r="N13" s="313" t="e">
        <f t="shared" si="8"/>
        <v>#N/A</v>
      </c>
      <c r="O13" s="313" t="e">
        <f t="shared" si="9"/>
        <v>#N/A</v>
      </c>
      <c r="P13" s="313" t="e">
        <f t="shared" si="10"/>
        <v>#N/A</v>
      </c>
      <c r="Q13" s="312" t="e">
        <f t="shared" si="11"/>
        <v>#N/A</v>
      </c>
      <c r="R13" s="313" t="e">
        <f t="shared" si="12"/>
        <v>#N/A</v>
      </c>
      <c r="S13" s="314" t="str">
        <f t="shared" si="13"/>
        <v/>
      </c>
      <c r="T13" s="315" t="str">
        <f t="shared" si="14"/>
        <v>A</v>
      </c>
      <c r="U13" s="311" t="str">
        <f t="shared" si="15"/>
        <v>ETA</v>
      </c>
      <c r="V13" s="316" t="e">
        <f>IF(VLOOKUP($B13,GtP!$A:$AA,MATCH("Gs_0-2",GtP!$A$1:$AA$1,0),FALSE)=0,"",VLOOKUP($B13,GtP!$A:$AA,MATCH("Gs_0-2",GtP!$A$1:$AA$1,0),FALSE))</f>
        <v>#N/A</v>
      </c>
      <c r="W13" s="317" t="e">
        <f>IF(VLOOKUP($B13,GtP!$A:$AA,MATCH("Gi/o_0-2",GtP!$A$1:$AA$1,0),FALSE)=0,"",VLOOKUP($B13,GtP!$A:$AA,MATCH("Gi/o_0-2",GtP!$A$1:$AA$1,0),FALSE))</f>
        <v>#N/A</v>
      </c>
      <c r="X13" s="317" t="e">
        <f>IF(VLOOKUP($B13,GtP!$A:$AA,MATCH("Gq/11_0-2",GtP!$A$1:$AA$1,0),FALSE)=0,"",VLOOKUP($B13,GtP!$A:$AA,MATCH("Gq/11_0-2",GtP!$A$1:$AA$1,0),FALSE))</f>
        <v>#N/A</v>
      </c>
      <c r="Y13" s="317" t="e">
        <f>IF(VLOOKUP($B13,GtP!$A:$AA,MATCH("G12/13_0-2",GtP!$A$1:$AA$1,0),FALSE)=0,"",VLOOKUP($B13,GtP!$A:$AA,MATCH("G12/13_0-2",GtP!$A$1:$AA$1,0),FALSE))</f>
        <v>#N/A</v>
      </c>
      <c r="Z13" s="318" t="e">
        <f t="shared" si="16"/>
        <v>#N/A</v>
      </c>
      <c r="AA13" s="317" t="e">
        <f t="shared" si="17"/>
        <v>#N/A</v>
      </c>
      <c r="AB13" s="317" t="e">
        <f t="shared" si="18"/>
        <v>#N/A</v>
      </c>
      <c r="AC13" s="317" t="e">
        <f t="shared" si="19"/>
        <v>#N/A</v>
      </c>
      <c r="AD13" s="317" t="e">
        <f t="shared" si="20"/>
        <v>#N/A</v>
      </c>
      <c r="AE13" s="315" t="str">
        <f t="shared" si="21"/>
        <v/>
      </c>
      <c r="AF13" s="311" t="str">
        <f t="shared" si="22"/>
        <v/>
      </c>
      <c r="AG13" s="311" t="str">
        <f t="shared" si="23"/>
        <v/>
      </c>
      <c r="AH13" s="311" t="str">
        <f t="shared" si="24"/>
        <v/>
      </c>
      <c r="AI13" s="316" t="e">
        <f>_xlfn.CONCAT(IF(AV13="","-","B"),IF(BI13="","-","I"),VLOOKUP($B13,GtP!$A:$BB,MATCH("Gs_0-1",GtP!$A$1:$BB$1,0),FALSE))</f>
        <v>#N/A</v>
      </c>
      <c r="AJ13" s="317" t="e">
        <f>_xlfn.CONCAT(IF(AW13="","-","B"),IF(BJ13="","-","I"),VLOOKUP($B13,GtP!$A:$BB,MATCH("Gs_0-1",GtP!$A$1:$BB$1,0),FALSE))</f>
        <v>#N/A</v>
      </c>
      <c r="AK13" s="317" t="e">
        <f>_xlfn.CONCAT(IF(AX13="","-","B"),IF(BK13="","-","I"),VLOOKUP($B13,GtP!$A:$BB,MATCH("Gi/o_0-1",GtP!$A$1:$BB$1,0),FALSE))</f>
        <v>#N/A</v>
      </c>
      <c r="AL13" s="317" t="e">
        <f>_xlfn.CONCAT(IF(AY13="","-","B"),IF(BL13="","-","I"),VLOOKUP($B13,GtP!$A:$BB,MATCH("Gi/o_0-1",GtP!$A$1:$BB$1,0),FALSE))</f>
        <v>#N/A</v>
      </c>
      <c r="AM13" s="317" t="e">
        <f>_xlfn.CONCAT(IF(AZ13="","-","B"),IF(BM13="","-","I"),VLOOKUP($B13,GtP!$A:$BB,MATCH("Gi/o_0-1",GtP!$A$1:$BB$1,0),FALSE))</f>
        <v>#N/A</v>
      </c>
      <c r="AN13" s="317" t="e">
        <f>_xlfn.CONCAT(IF(BA13="","-","B"),IF(BN13="","-","I"),VLOOKUP($B13,GtP!$A:$BB,MATCH("Gi/o_0-1",GtP!$A$1:$BB$1,0),FALSE))</f>
        <v>#N/A</v>
      </c>
      <c r="AO13" s="317" t="e">
        <f>_xlfn.CONCAT(IF(BB13="","-","B"),IF(BO13="","-","I"),VLOOKUP($B13,GtP!$A:$BB,MATCH("Gi/o_0-1",GtP!$A$1:$BB$1,0),FALSE))</f>
        <v>#N/A</v>
      </c>
      <c r="AP13" s="317" t="e">
        <f>_xlfn.CONCAT(IF(BC13="","-","B"),IF(BP13="","-","I"),VLOOKUP($B13,GtP!$A:$BB,MATCH("Gq/11_0-1",GtP!$A$1:$BB$1,0),FALSE))</f>
        <v>#N/A</v>
      </c>
      <c r="AQ13" s="317" t="e">
        <f>_xlfn.CONCAT(IF(BD13="","-","B"),IF(BQ13="","-","I"),VLOOKUP($B13,GtP!$A:$BB,MATCH("Gq/11_0-1",GtP!$A$1:$BB$1,0),FALSE))</f>
        <v>#N/A</v>
      </c>
      <c r="AR13" s="317" t="e">
        <f>_xlfn.CONCAT(IF(BE13="","-","B"),IF(BR13="","-","I"),VLOOKUP($B13,GtP!$A:$BB,MATCH("Gq/11_0-1",GtP!$A$1:$BB$1,0),FALSE))</f>
        <v>#N/A</v>
      </c>
      <c r="AS13" s="317" t="e">
        <f>_xlfn.CONCAT(IF(BF13="","-","B"),IF(BS13="","-","I"),VLOOKUP($B13,GtP!$A:$BB,MATCH("Gq/11_0-1",GtP!$A$1:$BB$1,0),FALSE))</f>
        <v>#N/A</v>
      </c>
      <c r="AT13" s="317" t="e">
        <f>_xlfn.CONCAT(IF(BG13="","-","B"),IF(BT13="","-","I"),VLOOKUP($B13,GtP!$A:$BB,MATCH("G12/13_0-1",GtP!$A$1:$BB$1,0),FALSE))</f>
        <v>#N/A</v>
      </c>
      <c r="AU13" s="317" t="e">
        <f>_xlfn.CONCAT(IF(BH13="","-","B"),IF(BU13="","-","I"),VLOOKUP($B13,GtP!$A:$BB,MATCH("G12/13_0-1",GtP!$A$1:$BB$1,0),FALSE))</f>
        <v>#N/A</v>
      </c>
      <c r="AV13" s="319">
        <f>_xlfn.IFNA(VLOOKUP($B13,'B-LogEmaxOverpEC50'!$A:$AL,MATCH(AV$1,'B-LogEmaxOverpEC50'!$A$1:$AL$1,0),FALSE),"")</f>
        <v>10.121001418456464</v>
      </c>
      <c r="AW13" s="320"/>
      <c r="AX13" s="321">
        <f>_xlfn.IFNA(VLOOKUP($B13,'B-LogEmaxOverpEC50'!$A:$AL,MATCH(AX$1,'B-LogEmaxOverpEC50'!$A$1:$AL$1,0),FALSE),"")</f>
        <v>11.330212323119722</v>
      </c>
      <c r="AY13" s="321">
        <f>_xlfn.IFNA(VLOOKUP($B13,'B-LogEmaxOverpEC50'!$A:$AL,MATCH(AY$1,'B-LogEmaxOverpEC50'!$A$1:$AL$1,0),FALSE),"")</f>
        <v>11.402386276517099</v>
      </c>
      <c r="AZ13" s="321">
        <f>_xlfn.IFNA(VLOOKUP($B13,'B-LogEmaxOverpEC50'!$A:$AL,MATCH(AZ$1,'B-LogEmaxOverpEC50'!$A$1:$AL$1,0),FALSE),"")</f>
        <v>11.760000000000002</v>
      </c>
      <c r="BA13" s="321">
        <f>_xlfn.IFNA(VLOOKUP($B13,'B-LogEmaxOverpEC50'!$A:$AL,MATCH(BA$1,'B-LogEmaxOverpEC50'!$A$1:$AL$1,0),FALSE),"")</f>
        <v>11.916064965210801</v>
      </c>
      <c r="BB13" s="321">
        <f>_xlfn.IFNA(VLOOKUP($B13,'B-LogEmaxOverpEC50'!$A:$AL,MATCH(BB$1,'B-LogEmaxOverpEC50'!$A$1:$AL$1,0),FALSE),"")</f>
        <v>12.368036946120924</v>
      </c>
      <c r="BC13" s="321">
        <f>_xlfn.IFNA(VLOOKUP($B13,'B-LogEmaxOverpEC50'!$A:$AL,MATCH(BC$1,'B-LogEmaxOverpEC50'!$A$1:$AL$1,0),FALSE),"")</f>
        <v>11.634742465346697</v>
      </c>
      <c r="BD13" s="321">
        <f>_xlfn.IFNA(VLOOKUP($B13,'B-LogEmaxOverpEC50'!$A:$AL,MATCH(BD$1,'B-LogEmaxOverpEC50'!$A$1:$AL$1,0),FALSE),"")</f>
        <v>11.551071631880681</v>
      </c>
      <c r="BE13" s="321">
        <f>_xlfn.IFNA(VLOOKUP($B13,'B-LogEmaxOverpEC50'!$A:$AL,MATCH(BE$1,'B-LogEmaxOverpEC50'!$A$1:$AL$1,0),FALSE),"")</f>
        <v>11.675246374056119</v>
      </c>
      <c r="BF13" s="321">
        <f>_xlfn.IFNA(VLOOKUP($B13,'B-LogEmaxOverpEC50'!$A:$AL,MATCH(BF$1,'B-LogEmaxOverpEC50'!$A$1:$AL$1,0),FALSE),"")</f>
        <v>10.203338376839294</v>
      </c>
      <c r="BG13" s="321">
        <f>_xlfn.IFNA(VLOOKUP($B13,'B-LogEmaxOverpEC50'!$A:$AL,MATCH(BG$1,'B-LogEmaxOverpEC50'!$A$1:$AL$1,0),FALSE),"")</f>
        <v>13.109986592074854</v>
      </c>
      <c r="BH13" s="321">
        <f>_xlfn.IFNA(VLOOKUP($B13,'B-LogEmaxOverpEC50'!$A:$AL,MATCH(BH$1,'B-LogEmaxOverpEC50'!$A$1:$AL$1,0),FALSE),"")</f>
        <v>11.553906642356241</v>
      </c>
      <c r="BI13" s="322">
        <f>_xlfn.IFNA(VLOOKUP($B13,'I-LogEmaxOverpEC50'!$A:$AR,MATCH(BI$1,'I-LogEmaxOverpEC50'!$A$1:$AR$1,0),FALSE),"")</f>
        <v>11.785642337677409</v>
      </c>
      <c r="BJ13" s="320">
        <f>_xlfn.IFNA(VLOOKUP($B13,'I-LogEmaxOverpEC50'!$A:$AR,MATCH(BJ$1,'I-LogEmaxOverpEC50'!$A$1:$AR$1,0),FALSE),"")</f>
        <v>11.596670677223566</v>
      </c>
      <c r="BK13" s="320">
        <f>_xlfn.IFNA(VLOOKUP($B13,'I-LogEmaxOverpEC50'!$A:$AR,MATCH(BK$1,'I-LogEmaxOverpEC50'!$A$1:$AR$1,0),FALSE),"")</f>
        <v>12.39411640962655</v>
      </c>
      <c r="BL13" s="320">
        <f>_xlfn.IFNA(VLOOKUP($B13,'I-LogEmaxOverpEC50'!$A:$AR,MATCH(BL$1,'I-LogEmaxOverpEC50'!$A$1:$AR$1,0),FALSE),"")</f>
        <v>12.39411640962655</v>
      </c>
      <c r="BM13" s="320">
        <f>_xlfn.IFNA(VLOOKUP($B13,'I-LogEmaxOverpEC50'!$A:$AR,MATCH(BM$1,'I-LogEmaxOverpEC50'!$A$1:$AR$1,0),FALSE),"")</f>
        <v>11.851633860266441</v>
      </c>
      <c r="BN13" s="320">
        <f>_xlfn.IFNA(VLOOKUP($B13,'I-LogEmaxOverpEC50'!$A:$AR,MATCH(BN$1,'I-LogEmaxOverpEC50'!$A$1:$AR$1,0),FALSE),"")</f>
        <v>11.851633860266441</v>
      </c>
      <c r="BO13" s="320">
        <f>_xlfn.IFNA(VLOOKUP($B13,'I-LogEmaxOverpEC50'!$A:$AR,MATCH(BO$1,'I-LogEmaxOverpEC50'!$A$1:$AR$1,0),FALSE),"")</f>
        <v>12.26</v>
      </c>
      <c r="BP13" s="320">
        <f>_xlfn.IFNA(VLOOKUP($B13,'I-LogEmaxOverpEC50'!$A:$AR,MATCH(BP$1,'I-LogEmaxOverpEC50'!$A$1:$AR$1,0),FALSE),"")</f>
        <v>12.319471379906267</v>
      </c>
      <c r="BQ13" s="320">
        <f>_xlfn.IFNA(VLOOKUP($B13,'I-LogEmaxOverpEC50'!$A:$AR,MATCH(BQ$1,'I-LogEmaxOverpEC50'!$A$1:$AR$1,0),FALSE),"")</f>
        <v>12.319471379906267</v>
      </c>
      <c r="BR13" s="320">
        <f>_xlfn.IFNA(VLOOKUP($B13,'I-LogEmaxOverpEC50'!$A:$AR,MATCH(BR$1,'I-LogEmaxOverpEC50'!$A$1:$AR$1,0),FALSE),"")</f>
        <v>12.481049588121788</v>
      </c>
      <c r="BS13" s="320">
        <f>_xlfn.IFNA(VLOOKUP($B13,'I-LogEmaxOverpEC50'!$A:$AR,MATCH(BS$1,'I-LogEmaxOverpEC50'!$A$1:$AR$1,0),FALSE),"")</f>
        <v>11.794300899790285</v>
      </c>
      <c r="BT13" s="320">
        <f>_xlfn.IFNA(VLOOKUP($B13,'I-LogEmaxOverpEC50'!$A:$AR,MATCH(BT$1,'I-LogEmaxOverpEC50'!$A$1:$AR$1,0),FALSE),"")</f>
        <v>12.379678422461291</v>
      </c>
      <c r="BU13" s="320">
        <f>_xlfn.IFNA(VLOOKUP($B13,'I-LogEmaxOverpEC50'!$A:$AR,MATCH(BU$1,'I-LogEmaxOverpEC50'!$A$1:$AR$1,0),FALSE),"")</f>
        <v>11.916184996574765</v>
      </c>
      <c r="BV13" s="114" t="e" cm="1">
        <f t="array" ref="BV13">_xlfn.IFS(AND($C13="A",_xlfn.CONCAT(F13:G13)&lt;&gt;"",$A13=1),"x",AND($C13="A",_xlfn.CONCAT(F13:G13)="",$A13=1),"-",$A$1&lt;&gt;"","")</f>
        <v>#N/A</v>
      </c>
      <c r="BW13" s="113" t="e" cm="1">
        <f t="array" ref="BW13">_xlfn.IFS(AND($C13="A",_xlfn.CONCAT(H13:L13)&lt;&gt;"",$A13=1),"x",AND($C13="A",_xlfn.CONCAT(H13:L13)="",$A13=1),"-",$A$1&lt;&gt;"","")</f>
        <v>#N/A</v>
      </c>
      <c r="BX13" s="113" t="e" cm="1">
        <f t="array" ref="BX13">_xlfn.IFS(AND($C13="A",_xlfn.CONCAT(M13:P13)&lt;&gt;"",$A13=1),"x",AND($C13="A",_xlfn.CONCAT(M13:P13)="",$A13=1),"-",$A$1&lt;&gt;"","")</f>
        <v>#N/A</v>
      </c>
      <c r="BY13" s="113" t="e" cm="1">
        <f t="array" ref="BY13">_xlfn.IFS(AND($C13="A",_xlfn.CONCAT(Q13:R13)&lt;&gt;"",$A13=1),"x",AND($C13="A",_xlfn.CONCAT(Q13:R13)="",$A13=1),"-",$A$1&lt;&gt;"","")</f>
        <v>#N/A</v>
      </c>
      <c r="BZ13" s="121" t="e">
        <f t="shared" si="25"/>
        <v>#N/A</v>
      </c>
      <c r="CA13" s="120" t="e">
        <f t="shared" si="26"/>
        <v>#N/A</v>
      </c>
      <c r="CB13" s="120" t="e">
        <f t="shared" si="27"/>
        <v>#N/A</v>
      </c>
      <c r="CC13" s="120" t="e">
        <f t="shared" si="28"/>
        <v>#N/A</v>
      </c>
      <c r="CD13" s="121" t="str">
        <f t="shared" si="29"/>
        <v/>
      </c>
      <c r="CE13" s="120" t="e">
        <f t="shared" si="30"/>
        <v>#N/A</v>
      </c>
      <c r="CF13" s="120" t="e">
        <f t="shared" si="31"/>
        <v>#N/A</v>
      </c>
      <c r="CG13" s="120" t="e">
        <f t="shared" si="32"/>
        <v>#N/A</v>
      </c>
      <c r="CH13" s="120" t="e">
        <f t="shared" si="33"/>
        <v>#N/A</v>
      </c>
      <c r="CI13" s="120" t="e">
        <f t="shared" si="34"/>
        <v>#N/A</v>
      </c>
    </row>
    <row r="14" spans="1:87" s="326" customFormat="1" x14ac:dyDescent="0.2">
      <c r="A14" s="311" t="e" cm="1">
        <f t="array" ref="A14">_xlfn.IFS(SUM(F14:R14)&gt;0,1,Z14&gt;0,2,TRUE,3)</f>
        <v>#N/A</v>
      </c>
      <c r="B14" s="311" t="s">
        <v>72</v>
      </c>
      <c r="C14" s="311" t="str">
        <f>_xlfn.XLOOKUP(B14,RecNamesAll!A:A,RecNamesAll!E:E)</f>
        <v>A</v>
      </c>
      <c r="D14" s="311" t="str">
        <f>_xlfn.XLOOKUP(B14,RecNamesAll!A:A,RecNamesAll!C:C)</f>
        <v>CCK1</v>
      </c>
      <c r="E14" s="311"/>
      <c r="F14" s="312" t="e">
        <f t="shared" si="0"/>
        <v>#N/A</v>
      </c>
      <c r="G14" s="313" t="e">
        <f t="shared" si="1"/>
        <v>#N/A</v>
      </c>
      <c r="H14" s="312" t="e">
        <f t="shared" si="2"/>
        <v>#N/A</v>
      </c>
      <c r="I14" s="313" t="e">
        <f t="shared" si="3"/>
        <v>#N/A</v>
      </c>
      <c r="J14" s="313" t="e">
        <f t="shared" si="4"/>
        <v>#N/A</v>
      </c>
      <c r="K14" s="313" t="e">
        <f t="shared" si="5"/>
        <v>#N/A</v>
      </c>
      <c r="L14" s="313" t="e">
        <f t="shared" si="6"/>
        <v>#N/A</v>
      </c>
      <c r="M14" s="312" t="e">
        <f t="shared" si="7"/>
        <v>#N/A</v>
      </c>
      <c r="N14" s="313" t="e">
        <f t="shared" si="8"/>
        <v>#N/A</v>
      </c>
      <c r="O14" s="313" t="e">
        <f t="shared" si="9"/>
        <v>#N/A</v>
      </c>
      <c r="P14" s="313" t="e">
        <f t="shared" si="10"/>
        <v>#N/A</v>
      </c>
      <c r="Q14" s="312" t="e">
        <f t="shared" si="11"/>
        <v>#N/A</v>
      </c>
      <c r="R14" s="313" t="e">
        <f t="shared" si="12"/>
        <v>#N/A</v>
      </c>
      <c r="S14" s="314" t="str">
        <f t="shared" si="13"/>
        <v/>
      </c>
      <c r="T14" s="315" t="str">
        <f t="shared" si="14"/>
        <v>A</v>
      </c>
      <c r="U14" s="311" t="str">
        <f t="shared" si="15"/>
        <v>CCK1</v>
      </c>
      <c r="V14" s="316" t="e">
        <f>IF(VLOOKUP($B14,GtP!$A:$AA,MATCH("Gs_0-2",GtP!$A$1:$AA$1,0),FALSE)=0,"",VLOOKUP($B14,GtP!$A:$AA,MATCH("Gs_0-2",GtP!$A$1:$AA$1,0),FALSE))</f>
        <v>#N/A</v>
      </c>
      <c r="W14" s="317" t="e">
        <f>IF(VLOOKUP($B14,GtP!$A:$AA,MATCH("Gi/o_0-2",GtP!$A$1:$AA$1,0),FALSE)=0,"",VLOOKUP($B14,GtP!$A:$AA,MATCH("Gi/o_0-2",GtP!$A$1:$AA$1,0),FALSE))</f>
        <v>#N/A</v>
      </c>
      <c r="X14" s="317" t="e">
        <f>IF(VLOOKUP($B14,GtP!$A:$AA,MATCH("Gq/11_0-2",GtP!$A$1:$AA$1,0),FALSE)=0,"",VLOOKUP($B14,GtP!$A:$AA,MATCH("Gq/11_0-2",GtP!$A$1:$AA$1,0),FALSE))</f>
        <v>#N/A</v>
      </c>
      <c r="Y14" s="317" t="e">
        <f>IF(VLOOKUP($B14,GtP!$A:$AA,MATCH("G12/13_0-2",GtP!$A$1:$AA$1,0),FALSE)=0,"",VLOOKUP($B14,GtP!$A:$AA,MATCH("G12/13_0-2",GtP!$A$1:$AA$1,0),FALSE))</f>
        <v>#N/A</v>
      </c>
      <c r="Z14" s="318" t="e">
        <f t="shared" si="16"/>
        <v>#N/A</v>
      </c>
      <c r="AA14" s="317" t="e">
        <f t="shared" si="17"/>
        <v>#N/A</v>
      </c>
      <c r="AB14" s="317" t="e">
        <f t="shared" si="18"/>
        <v>#N/A</v>
      </c>
      <c r="AC14" s="317" t="e">
        <f t="shared" si="19"/>
        <v>#N/A</v>
      </c>
      <c r="AD14" s="317" t="e">
        <f t="shared" si="20"/>
        <v>#N/A</v>
      </c>
      <c r="AE14" s="315" t="str">
        <f t="shared" si="21"/>
        <v/>
      </c>
      <c r="AF14" s="311" t="str">
        <f t="shared" si="22"/>
        <v/>
      </c>
      <c r="AG14" s="311" t="str">
        <f t="shared" si="23"/>
        <v/>
      </c>
      <c r="AH14" s="311" t="str">
        <f t="shared" si="24"/>
        <v/>
      </c>
      <c r="AI14" s="316" t="e">
        <f>_xlfn.CONCAT(IF(AV14="","-","B"),IF(BI14="","-","I"),VLOOKUP($B14,GtP!$A:$BB,MATCH("Gs_0-1",GtP!$A$1:$BB$1,0),FALSE))</f>
        <v>#N/A</v>
      </c>
      <c r="AJ14" s="317" t="e">
        <f>_xlfn.CONCAT(IF(AW14="","-","B"),IF(BJ14="","-","I"),VLOOKUP($B14,GtP!$A:$BB,MATCH("Gs_0-1",GtP!$A$1:$BB$1,0),FALSE))</f>
        <v>#N/A</v>
      </c>
      <c r="AK14" s="317" t="e">
        <f>_xlfn.CONCAT(IF(AX14="","-","B"),IF(BK14="","-","I"),VLOOKUP($B14,GtP!$A:$BB,MATCH("Gi/o_0-1",GtP!$A$1:$BB$1,0),FALSE))</f>
        <v>#N/A</v>
      </c>
      <c r="AL14" s="317" t="e">
        <f>_xlfn.CONCAT(IF(AY14="","-","B"),IF(BL14="","-","I"),VLOOKUP($B14,GtP!$A:$BB,MATCH("Gi/o_0-1",GtP!$A$1:$BB$1,0),FALSE))</f>
        <v>#N/A</v>
      </c>
      <c r="AM14" s="317" t="e">
        <f>_xlfn.CONCAT(IF(AZ14="","-","B"),IF(BM14="","-","I"),VLOOKUP($B14,GtP!$A:$BB,MATCH("Gi/o_0-1",GtP!$A$1:$BB$1,0),FALSE))</f>
        <v>#N/A</v>
      </c>
      <c r="AN14" s="317" t="e">
        <f>_xlfn.CONCAT(IF(BA14="","-","B"),IF(BN14="","-","I"),VLOOKUP($B14,GtP!$A:$BB,MATCH("Gi/o_0-1",GtP!$A$1:$BB$1,0),FALSE))</f>
        <v>#N/A</v>
      </c>
      <c r="AO14" s="317" t="e">
        <f>_xlfn.CONCAT(IF(BB14="","-","B"),IF(BO14="","-","I"),VLOOKUP($B14,GtP!$A:$BB,MATCH("Gi/o_0-1",GtP!$A$1:$BB$1,0),FALSE))</f>
        <v>#N/A</v>
      </c>
      <c r="AP14" s="317" t="e">
        <f>_xlfn.CONCAT(IF(BC14="","-","B"),IF(BP14="","-","I"),VLOOKUP($B14,GtP!$A:$BB,MATCH("Gq/11_0-1",GtP!$A$1:$BB$1,0),FALSE))</f>
        <v>#N/A</v>
      </c>
      <c r="AQ14" s="317" t="e">
        <f>_xlfn.CONCAT(IF(BD14="","-","B"),IF(BQ14="","-","I"),VLOOKUP($B14,GtP!$A:$BB,MATCH("Gq/11_0-1",GtP!$A$1:$BB$1,0),FALSE))</f>
        <v>#N/A</v>
      </c>
      <c r="AR14" s="317" t="e">
        <f>_xlfn.CONCAT(IF(BE14="","-","B"),IF(BR14="","-","I"),VLOOKUP($B14,GtP!$A:$BB,MATCH("Gq/11_0-1",GtP!$A$1:$BB$1,0),FALSE))</f>
        <v>#N/A</v>
      </c>
      <c r="AS14" s="317" t="e">
        <f>_xlfn.CONCAT(IF(BF14="","-","B"),IF(BS14="","-","I"),VLOOKUP($B14,GtP!$A:$BB,MATCH("Gq/11_0-1",GtP!$A$1:$BB$1,0),FALSE))</f>
        <v>#N/A</v>
      </c>
      <c r="AT14" s="317" t="e">
        <f>_xlfn.CONCAT(IF(BG14="","-","B"),IF(BT14="","-","I"),VLOOKUP($B14,GtP!$A:$BB,MATCH("G12/13_0-1",GtP!$A$1:$BB$1,0),FALSE))</f>
        <v>#N/A</v>
      </c>
      <c r="AU14" s="317" t="e">
        <f>_xlfn.CONCAT(IF(BH14="","-","B"),IF(BU14="","-","I"),VLOOKUP($B14,GtP!$A:$BB,MATCH("G12/13_0-1",GtP!$A$1:$BB$1,0),FALSE))</f>
        <v>#N/A</v>
      </c>
      <c r="AV14" s="319">
        <f>_xlfn.IFNA(VLOOKUP($B14,'B-LogEmaxOverpEC50'!$A:$AL,MATCH(AV$1,'B-LogEmaxOverpEC50'!$A$1:$AL$1,0),FALSE),"")</f>
        <v>10.078427903035591</v>
      </c>
      <c r="AW14" s="320"/>
      <c r="AX14" s="321">
        <f>_xlfn.IFNA(VLOOKUP($B14,'B-LogEmaxOverpEC50'!$A:$AL,MATCH(AX$1,'B-LogEmaxOverpEC50'!$A$1:$AL$1,0),FALSE),"")</f>
        <v>10.430502016119108</v>
      </c>
      <c r="AY14" s="321">
        <f>_xlfn.IFNA(VLOOKUP($B14,'B-LogEmaxOverpEC50'!$A:$AL,MATCH(AY$1,'B-LogEmaxOverpEC50'!$A$1:$AL$1,0),FALSE),"")</f>
        <v>10.362132861254535</v>
      </c>
      <c r="AZ14" s="321">
        <f>_xlfn.IFNA(VLOOKUP($B14,'B-LogEmaxOverpEC50'!$A:$AL,MATCH(AZ$1,'B-LogEmaxOverpEC50'!$A$1:$AL$1,0),FALSE),"")</f>
        <v>10.930263518625519</v>
      </c>
      <c r="BA14" s="321">
        <f>_xlfn.IFNA(VLOOKUP($B14,'B-LogEmaxOverpEC50'!$A:$AL,MATCH(BA$1,'B-LogEmaxOverpEC50'!$A$1:$AL$1,0),FALSE),"")</f>
        <v>10.725036618629092</v>
      </c>
      <c r="BB14" s="321">
        <f>_xlfn.IFNA(VLOOKUP($B14,'B-LogEmaxOverpEC50'!$A:$AL,MATCH(BB$1,'B-LogEmaxOverpEC50'!$A$1:$AL$1,0),FALSE),"")</f>
        <v>10.221774830010956</v>
      </c>
      <c r="BC14" s="321">
        <f>_xlfn.IFNA(VLOOKUP($B14,'B-LogEmaxOverpEC50'!$A:$AL,MATCH(BC$1,'B-LogEmaxOverpEC50'!$A$1:$AL$1,0),FALSE),"")</f>
        <v>11.514587390702829</v>
      </c>
      <c r="BD14" s="321">
        <f>_xlfn.IFNA(VLOOKUP($B14,'B-LogEmaxOverpEC50'!$A:$AL,MATCH(BD$1,'B-LogEmaxOverpEC50'!$A$1:$AL$1,0),FALSE),"")</f>
        <v>11.695589043780048</v>
      </c>
      <c r="BE14" s="321">
        <f>_xlfn.IFNA(VLOOKUP($B14,'B-LogEmaxOverpEC50'!$A:$AL,MATCH(BE$1,'B-LogEmaxOverpEC50'!$A$1:$AL$1,0),FALSE),"")</f>
        <v>11.738516661431644</v>
      </c>
      <c r="BF14" s="321">
        <f>_xlfn.IFNA(VLOOKUP($B14,'B-LogEmaxOverpEC50'!$A:$AL,MATCH(BF$1,'B-LogEmaxOverpEC50'!$A$1:$AL$1,0),FALSE),"")</f>
        <v>10.811436240420054</v>
      </c>
      <c r="BG14" s="321">
        <f>_xlfn.IFNA(VLOOKUP($B14,'B-LogEmaxOverpEC50'!$A:$AL,MATCH(BG$1,'B-LogEmaxOverpEC50'!$A$1:$AL$1,0),FALSE),"")</f>
        <v>12.507598855431956</v>
      </c>
      <c r="BH14" s="321">
        <f>_xlfn.IFNA(VLOOKUP($B14,'B-LogEmaxOverpEC50'!$A:$AL,MATCH(BH$1,'B-LogEmaxOverpEC50'!$A$1:$AL$1,0),FALSE),"")</f>
        <v>11.188000000000001</v>
      </c>
      <c r="BI14" s="322">
        <f>_xlfn.IFNA(VLOOKUP($B14,'I-LogEmaxOverpEC50'!$A:$AR,MATCH(BI$1,'I-LogEmaxOverpEC50'!$A$1:$AR$1,0),FALSE),"")</f>
        <v>12.44</v>
      </c>
      <c r="BJ14" s="320">
        <f>_xlfn.IFNA(VLOOKUP($B14,'I-LogEmaxOverpEC50'!$A:$AR,MATCH(BJ$1,'I-LogEmaxOverpEC50'!$A$1:$AR$1,0),FALSE),"")</f>
        <v>12.43</v>
      </c>
      <c r="BK14" s="320">
        <f>_xlfn.IFNA(VLOOKUP($B14,'I-LogEmaxOverpEC50'!$A:$AR,MATCH(BK$1,'I-LogEmaxOverpEC50'!$A$1:$AR$1,0),FALSE),"")</f>
        <v>12.850000000000001</v>
      </c>
      <c r="BL14" s="320">
        <f>_xlfn.IFNA(VLOOKUP($B14,'I-LogEmaxOverpEC50'!$A:$AR,MATCH(BL$1,'I-LogEmaxOverpEC50'!$A$1:$AR$1,0),FALSE),"")</f>
        <v>12.850000000000001</v>
      </c>
      <c r="BM14" s="320">
        <f>_xlfn.IFNA(VLOOKUP($B14,'I-LogEmaxOverpEC50'!$A:$AR,MATCH(BM$1,'I-LogEmaxOverpEC50'!$A$1:$AR$1,0),FALSE),"")</f>
        <v>12.220000000000002</v>
      </c>
      <c r="BN14" s="320">
        <f>_xlfn.IFNA(VLOOKUP($B14,'I-LogEmaxOverpEC50'!$A:$AR,MATCH(BN$1,'I-LogEmaxOverpEC50'!$A$1:$AR$1,0),FALSE),"")</f>
        <v>12.220000000000002</v>
      </c>
      <c r="BO14" s="320">
        <f>_xlfn.IFNA(VLOOKUP($B14,'I-LogEmaxOverpEC50'!$A:$AR,MATCH(BO$1,'I-LogEmaxOverpEC50'!$A$1:$AR$1,0),FALSE),"")</f>
        <v>11.823659821968981</v>
      </c>
      <c r="BP14" s="320">
        <f>_xlfn.IFNA(VLOOKUP($B14,'I-LogEmaxOverpEC50'!$A:$AR,MATCH(BP$1,'I-LogEmaxOverpEC50'!$A$1:$AR$1,0),FALSE),"")</f>
        <v>12.816413037419455</v>
      </c>
      <c r="BQ14" s="320">
        <f>_xlfn.IFNA(VLOOKUP($B14,'I-LogEmaxOverpEC50'!$A:$AR,MATCH(BQ$1,'I-LogEmaxOverpEC50'!$A$1:$AR$1,0),FALSE),"")</f>
        <v>12.816413037419455</v>
      </c>
      <c r="BR14" s="320">
        <f>_xlfn.IFNA(VLOOKUP($B14,'I-LogEmaxOverpEC50'!$A:$AR,MATCH(BR$1,'I-LogEmaxOverpEC50'!$A$1:$AR$1,0),FALSE),"")</f>
        <v>13.120000000000001</v>
      </c>
      <c r="BS14" s="320">
        <f>_xlfn.IFNA(VLOOKUP($B14,'I-LogEmaxOverpEC50'!$A:$AR,MATCH(BS$1,'I-LogEmaxOverpEC50'!$A$1:$AR$1,0),FALSE),"")</f>
        <v>12.278283418785326</v>
      </c>
      <c r="BT14" s="320">
        <f>_xlfn.IFNA(VLOOKUP($B14,'I-LogEmaxOverpEC50'!$A:$AR,MATCH(BT$1,'I-LogEmaxOverpEC50'!$A$1:$AR$1,0),FALSE),"")</f>
        <v>12.390000000000002</v>
      </c>
      <c r="BU14" s="320">
        <f>_xlfn.IFNA(VLOOKUP($B14,'I-LogEmaxOverpEC50'!$A:$AR,MATCH(BU$1,'I-LogEmaxOverpEC50'!$A$1:$AR$1,0),FALSE),"")</f>
        <v>12.016184996574765</v>
      </c>
      <c r="BV14" s="114" t="e" cm="1">
        <f t="array" ref="BV14">_xlfn.IFS(AND($C14="A",_xlfn.CONCAT(F14:G14)&lt;&gt;"",$A14=1),"x",AND($C14="A",_xlfn.CONCAT(F14:G14)="",$A14=1),"-",$A$1&lt;&gt;"","")</f>
        <v>#N/A</v>
      </c>
      <c r="BW14" s="113" t="e" cm="1">
        <f t="array" ref="BW14">_xlfn.IFS(AND($C14="A",_xlfn.CONCAT(H14:L14)&lt;&gt;"",$A14=1),"x",AND($C14="A",_xlfn.CONCAT(H14:L14)="",$A14=1),"-",$A$1&lt;&gt;"","")</f>
        <v>#N/A</v>
      </c>
      <c r="BX14" s="113" t="e" cm="1">
        <f t="array" ref="BX14">_xlfn.IFS(AND($C14="A",_xlfn.CONCAT(M14:P14)&lt;&gt;"",$A14=1),"x",AND($C14="A",_xlfn.CONCAT(M14:P14)="",$A14=1),"-",$A$1&lt;&gt;"","")</f>
        <v>#N/A</v>
      </c>
      <c r="BY14" s="113" t="e" cm="1">
        <f t="array" ref="BY14">_xlfn.IFS(AND($C14="A",_xlfn.CONCAT(Q14:R14)&lt;&gt;"",$A14=1),"x",AND($C14="A",_xlfn.CONCAT(Q14:R14)="",$A14=1),"-",$A$1&lt;&gt;"","")</f>
        <v>#N/A</v>
      </c>
      <c r="BZ14" s="121" t="e">
        <f t="shared" si="25"/>
        <v>#N/A</v>
      </c>
      <c r="CA14" s="120" t="e">
        <f t="shared" si="26"/>
        <v>#N/A</v>
      </c>
      <c r="CB14" s="120" t="e">
        <f t="shared" si="27"/>
        <v>#N/A</v>
      </c>
      <c r="CC14" s="120" t="e">
        <f t="shared" si="28"/>
        <v>#N/A</v>
      </c>
      <c r="CD14" s="121" t="str">
        <f t="shared" si="29"/>
        <v/>
      </c>
      <c r="CE14" s="120" t="e">
        <f t="shared" si="30"/>
        <v>#N/A</v>
      </c>
      <c r="CF14" s="120" t="e">
        <f t="shared" si="31"/>
        <v>#N/A</v>
      </c>
      <c r="CG14" s="120" t="e">
        <f t="shared" si="32"/>
        <v>#N/A</v>
      </c>
      <c r="CH14" s="120" t="e">
        <f t="shared" si="33"/>
        <v>#N/A</v>
      </c>
      <c r="CI14" s="120" t="e">
        <f t="shared" si="34"/>
        <v>#N/A</v>
      </c>
    </row>
    <row r="15" spans="1:87" s="326" customFormat="1" x14ac:dyDescent="0.2">
      <c r="A15" s="311" t="e" cm="1">
        <f t="array" ref="A15">_xlfn.IFS(SUM(F15:R15)&gt;0,1,Z15&gt;0,2,TRUE,3)</f>
        <v>#N/A</v>
      </c>
      <c r="B15" s="311" t="s">
        <v>23</v>
      </c>
      <c r="C15" s="311" t="str">
        <f>_xlfn.XLOOKUP(B15,RecNamesAll!A:A,RecNamesAll!E:E)</f>
        <v>A</v>
      </c>
      <c r="D15" s="311" t="str">
        <f>_xlfn.XLOOKUP(B15,RecNamesAll!A:A,RecNamesAll!C:C)</f>
        <v>GPR39</v>
      </c>
      <c r="E15" s="311"/>
      <c r="F15" s="312" t="e">
        <f t="shared" si="0"/>
        <v>#N/A</v>
      </c>
      <c r="G15" s="313" t="e">
        <f t="shared" si="1"/>
        <v>#N/A</v>
      </c>
      <c r="H15" s="312" t="e">
        <f t="shared" si="2"/>
        <v>#N/A</v>
      </c>
      <c r="I15" s="313" t="e">
        <f t="shared" si="3"/>
        <v>#N/A</v>
      </c>
      <c r="J15" s="313" t="e">
        <f t="shared" si="4"/>
        <v>#N/A</v>
      </c>
      <c r="K15" s="313" t="e">
        <f t="shared" si="5"/>
        <v>#N/A</v>
      </c>
      <c r="L15" s="313" t="e">
        <f t="shared" si="6"/>
        <v>#N/A</v>
      </c>
      <c r="M15" s="312" t="e">
        <f t="shared" si="7"/>
        <v>#N/A</v>
      </c>
      <c r="N15" s="313" t="e">
        <f t="shared" si="8"/>
        <v>#N/A</v>
      </c>
      <c r="O15" s="313" t="e">
        <f t="shared" si="9"/>
        <v>#N/A</v>
      </c>
      <c r="P15" s="313" t="e">
        <f t="shared" si="10"/>
        <v>#N/A</v>
      </c>
      <c r="Q15" s="312" t="e">
        <f t="shared" si="11"/>
        <v>#N/A</v>
      </c>
      <c r="R15" s="313" t="e">
        <f t="shared" si="12"/>
        <v>#N/A</v>
      </c>
      <c r="S15" s="314" t="str">
        <f t="shared" si="13"/>
        <v/>
      </c>
      <c r="T15" s="315" t="str">
        <f t="shared" si="14"/>
        <v>A</v>
      </c>
      <c r="U15" s="311" t="str">
        <f t="shared" si="15"/>
        <v>GPR39</v>
      </c>
      <c r="V15" s="316" t="e">
        <f>IF(VLOOKUP($B15,GtP!$A:$AA,MATCH("Gs_0-2",GtP!$A$1:$AA$1,0),FALSE)=0,"",VLOOKUP($B15,GtP!$A:$AA,MATCH("Gs_0-2",GtP!$A$1:$AA$1,0),FALSE))</f>
        <v>#N/A</v>
      </c>
      <c r="W15" s="317" t="e">
        <f>IF(VLOOKUP($B15,GtP!$A:$AA,MATCH("Gi/o_0-2",GtP!$A$1:$AA$1,0),FALSE)=0,"",VLOOKUP($B15,GtP!$A:$AA,MATCH("Gi/o_0-2",GtP!$A$1:$AA$1,0),FALSE))</f>
        <v>#N/A</v>
      </c>
      <c r="X15" s="317" t="e">
        <f>IF(VLOOKUP($B15,GtP!$A:$AA,MATCH("Gq/11_0-2",GtP!$A$1:$AA$1,0),FALSE)=0,"",VLOOKUP($B15,GtP!$A:$AA,MATCH("Gq/11_0-2",GtP!$A$1:$AA$1,0),FALSE))</f>
        <v>#N/A</v>
      </c>
      <c r="Y15" s="317" t="e">
        <f>IF(VLOOKUP($B15,GtP!$A:$AA,MATCH("G12/13_0-2",GtP!$A$1:$AA$1,0),FALSE)=0,"",VLOOKUP($B15,GtP!$A:$AA,MATCH("G12/13_0-2",GtP!$A$1:$AA$1,0),FALSE))</f>
        <v>#N/A</v>
      </c>
      <c r="Z15" s="318" t="e">
        <f t="shared" si="16"/>
        <v>#N/A</v>
      </c>
      <c r="AA15" s="317" t="e">
        <f t="shared" si="17"/>
        <v>#N/A</v>
      </c>
      <c r="AB15" s="317" t="e">
        <f t="shared" si="18"/>
        <v>#N/A</v>
      </c>
      <c r="AC15" s="317" t="e">
        <f t="shared" si="19"/>
        <v>#N/A</v>
      </c>
      <c r="AD15" s="317" t="e">
        <f t="shared" si="20"/>
        <v>#N/A</v>
      </c>
      <c r="AE15" s="315" t="str">
        <f t="shared" si="21"/>
        <v/>
      </c>
      <c r="AF15" s="311" t="str">
        <f t="shared" si="22"/>
        <v/>
      </c>
      <c r="AG15" s="311" t="str">
        <f t="shared" si="23"/>
        <v/>
      </c>
      <c r="AH15" s="311" t="str">
        <f t="shared" si="24"/>
        <v/>
      </c>
      <c r="AI15" s="316" t="e">
        <f>_xlfn.CONCAT(IF(AV15="","-","B"),IF(BI15="","-","I"),VLOOKUP($B15,GtP!$A:$BB,MATCH("Gs_0-1",GtP!$A$1:$BB$1,0),FALSE))</f>
        <v>#N/A</v>
      </c>
      <c r="AJ15" s="317" t="e">
        <f>_xlfn.CONCAT(IF(AW15="","-","B"),IF(BJ15="","-","I"),VLOOKUP($B15,GtP!$A:$BB,MATCH("Gs_0-1",GtP!$A$1:$BB$1,0),FALSE))</f>
        <v>#N/A</v>
      </c>
      <c r="AK15" s="317" t="e">
        <f>_xlfn.CONCAT(IF(AX15="","-","B"),IF(BK15="","-","I"),VLOOKUP($B15,GtP!$A:$BB,MATCH("Gi/o_0-1",GtP!$A$1:$BB$1,0),FALSE))</f>
        <v>#N/A</v>
      </c>
      <c r="AL15" s="317" t="e">
        <f>_xlfn.CONCAT(IF(AY15="","-","B"),IF(BL15="","-","I"),VLOOKUP($B15,GtP!$A:$BB,MATCH("Gi/o_0-1",GtP!$A$1:$BB$1,0),FALSE))</f>
        <v>#N/A</v>
      </c>
      <c r="AM15" s="317" t="e">
        <f>_xlfn.CONCAT(IF(AZ15="","-","B"),IF(BM15="","-","I"),VLOOKUP($B15,GtP!$A:$BB,MATCH("Gi/o_0-1",GtP!$A$1:$BB$1,0),FALSE))</f>
        <v>#N/A</v>
      </c>
      <c r="AN15" s="317" t="e">
        <f>_xlfn.CONCAT(IF(BA15="","-","B"),IF(BN15="","-","I"),VLOOKUP($B15,GtP!$A:$BB,MATCH("Gi/o_0-1",GtP!$A$1:$BB$1,0),FALSE))</f>
        <v>#N/A</v>
      </c>
      <c r="AO15" s="317" t="e">
        <f>_xlfn.CONCAT(IF(BB15="","-","B"),IF(BO15="","-","I"),VLOOKUP($B15,GtP!$A:$BB,MATCH("Gi/o_0-1",GtP!$A$1:$BB$1,0),FALSE))</f>
        <v>#N/A</v>
      </c>
      <c r="AP15" s="317" t="e">
        <f>_xlfn.CONCAT(IF(BC15="","-","B"),IF(BP15="","-","I"),VLOOKUP($B15,GtP!$A:$BB,MATCH("Gq/11_0-1",GtP!$A$1:$BB$1,0),FALSE))</f>
        <v>#N/A</v>
      </c>
      <c r="AQ15" s="317" t="e">
        <f>_xlfn.CONCAT(IF(BD15="","-","B"),IF(BQ15="","-","I"),VLOOKUP($B15,GtP!$A:$BB,MATCH("Gq/11_0-1",GtP!$A$1:$BB$1,0),FALSE))</f>
        <v>#N/A</v>
      </c>
      <c r="AR15" s="317" t="e">
        <f>_xlfn.CONCAT(IF(BE15="","-","B"),IF(BR15="","-","I"),VLOOKUP($B15,GtP!$A:$BB,MATCH("Gq/11_0-1",GtP!$A$1:$BB$1,0),FALSE))</f>
        <v>#N/A</v>
      </c>
      <c r="AS15" s="317" t="e">
        <f>_xlfn.CONCAT(IF(BF15="","-","B"),IF(BS15="","-","I"),VLOOKUP($B15,GtP!$A:$BB,MATCH("Gq/11_0-1",GtP!$A$1:$BB$1,0),FALSE))</f>
        <v>#N/A</v>
      </c>
      <c r="AT15" s="317" t="e">
        <f>_xlfn.CONCAT(IF(BG15="","-","B"),IF(BT15="","-","I"),VLOOKUP($B15,GtP!$A:$BB,MATCH("G12/13_0-1",GtP!$A$1:$BB$1,0),FALSE))</f>
        <v>#N/A</v>
      </c>
      <c r="AU15" s="317" t="e">
        <f>_xlfn.CONCAT(IF(BH15="","-","B"),IF(BU15="","-","I"),VLOOKUP($B15,GtP!$A:$BB,MATCH("G12/13_0-1",GtP!$A$1:$BB$1,0),FALSE))</f>
        <v>#N/A</v>
      </c>
      <c r="AV15" s="319" t="str">
        <f>_xlfn.IFNA(VLOOKUP($B15,'B-LogEmaxOverpEC50'!$A:$AL,MATCH(AV$1,'B-LogEmaxOverpEC50'!$A$1:$AL$1,0),FALSE),"")</f>
        <v/>
      </c>
      <c r="AW15" s="320"/>
      <c r="AX15" s="321">
        <f>_xlfn.IFNA(VLOOKUP($B15,'B-LogEmaxOverpEC50'!$A:$AL,MATCH(AX$1,'B-LogEmaxOverpEC50'!$A$1:$AL$1,0),FALSE),"")</f>
        <v>5.5364609998478107</v>
      </c>
      <c r="AY15" s="321">
        <f>_xlfn.IFNA(VLOOKUP($B15,'B-LogEmaxOverpEC50'!$A:$AL,MATCH(AY$1,'B-LogEmaxOverpEC50'!$A$1:$AL$1,0),FALSE),"")</f>
        <v>5.2663505483087576</v>
      </c>
      <c r="AZ15" s="321">
        <f>_xlfn.IFNA(VLOOKUP($B15,'B-LogEmaxOverpEC50'!$A:$AL,MATCH(AZ$1,'B-LogEmaxOverpEC50'!$A$1:$AL$1,0),FALSE),"")</f>
        <v>5.7232255746859257</v>
      </c>
      <c r="BA15" s="321">
        <f>_xlfn.IFNA(VLOOKUP($B15,'B-LogEmaxOverpEC50'!$A:$AL,MATCH(BA$1,'B-LogEmaxOverpEC50'!$A$1:$AL$1,0),FALSE),"")</f>
        <v>5.8469466320145633</v>
      </c>
      <c r="BB15" s="321" t="str">
        <f>_xlfn.IFNA(VLOOKUP($B15,'B-LogEmaxOverpEC50'!$A:$AL,MATCH(BB$1,'B-LogEmaxOverpEC50'!$A$1:$AL$1,0),FALSE),"")</f>
        <v/>
      </c>
      <c r="BC15" s="321">
        <f>_xlfn.IFNA(VLOOKUP($B15,'B-LogEmaxOverpEC50'!$A:$AL,MATCH(BC$1,'B-LogEmaxOverpEC50'!$A$1:$AL$1,0),FALSE),"")</f>
        <v>5.6550387743389541</v>
      </c>
      <c r="BD15" s="321">
        <f>_xlfn.IFNA(VLOOKUP($B15,'B-LogEmaxOverpEC50'!$A:$AL,MATCH(BD$1,'B-LogEmaxOverpEC50'!$A$1:$AL$1,0),FALSE),"")</f>
        <v>5.4181474328763839</v>
      </c>
      <c r="BE15" s="321">
        <f>_xlfn.IFNA(VLOOKUP($B15,'B-LogEmaxOverpEC50'!$A:$AL,MATCH(BE$1,'B-LogEmaxOverpEC50'!$A$1:$AL$1,0),FALSE),"")</f>
        <v>5.6115003244896986</v>
      </c>
      <c r="BF15" s="321">
        <f>_xlfn.IFNA(VLOOKUP($B15,'B-LogEmaxOverpEC50'!$A:$AL,MATCH(BF$1,'B-LogEmaxOverpEC50'!$A$1:$AL$1,0),FALSE),"")</f>
        <v>4.92760056111225</v>
      </c>
      <c r="BG15" s="321" t="str">
        <f>_xlfn.IFNA(VLOOKUP($B15,'B-LogEmaxOverpEC50'!$A:$AL,MATCH(BG$1,'B-LogEmaxOverpEC50'!$A$1:$AL$1,0),FALSE),"")</f>
        <v/>
      </c>
      <c r="BH15" s="321">
        <f>_xlfn.IFNA(VLOOKUP($B15,'B-LogEmaxOverpEC50'!$A:$AL,MATCH(BH$1,'B-LogEmaxOverpEC50'!$A$1:$AL$1,0),FALSE),"")</f>
        <v>6.6205291048262147</v>
      </c>
      <c r="BI15" s="322" t="str">
        <f>_xlfn.IFNA(VLOOKUP($B15,'I-LogEmaxOverpEC50'!$A:$AR,MATCH(BI$1,'I-LogEmaxOverpEC50'!$A$1:$AR$1,0),FALSE),"")</f>
        <v/>
      </c>
      <c r="BJ15" s="320" t="str">
        <f>_xlfn.IFNA(VLOOKUP($B15,'I-LogEmaxOverpEC50'!$A:$AR,MATCH(BJ$1,'I-LogEmaxOverpEC50'!$A$1:$AR$1,0),FALSE),"")</f>
        <v/>
      </c>
      <c r="BK15" s="320" t="str">
        <f>_xlfn.IFNA(VLOOKUP($B15,'I-LogEmaxOverpEC50'!$A:$AR,MATCH(BK$1,'I-LogEmaxOverpEC50'!$A$1:$AR$1,0),FALSE),"")</f>
        <v/>
      </c>
      <c r="BL15" s="320" t="str">
        <f>_xlfn.IFNA(VLOOKUP($B15,'I-LogEmaxOverpEC50'!$A:$AR,MATCH(BL$1,'I-LogEmaxOverpEC50'!$A$1:$AR$1,0),FALSE),"")</f>
        <v/>
      </c>
      <c r="BM15" s="320" t="str">
        <f>_xlfn.IFNA(VLOOKUP($B15,'I-LogEmaxOverpEC50'!$A:$AR,MATCH(BM$1,'I-LogEmaxOverpEC50'!$A$1:$AR$1,0),FALSE),"")</f>
        <v/>
      </c>
      <c r="BN15" s="320" t="str">
        <f>_xlfn.IFNA(VLOOKUP($B15,'I-LogEmaxOverpEC50'!$A:$AR,MATCH(BN$1,'I-LogEmaxOverpEC50'!$A$1:$AR$1,0),FALSE),"")</f>
        <v/>
      </c>
      <c r="BO15" s="320" t="str">
        <f>_xlfn.IFNA(VLOOKUP($B15,'I-LogEmaxOverpEC50'!$A:$AR,MATCH(BO$1,'I-LogEmaxOverpEC50'!$A$1:$AR$1,0),FALSE),"")</f>
        <v/>
      </c>
      <c r="BP15" s="320" t="str">
        <f>_xlfn.IFNA(VLOOKUP($B15,'I-LogEmaxOverpEC50'!$A:$AR,MATCH(BP$1,'I-LogEmaxOverpEC50'!$A$1:$AR$1,0),FALSE),"")</f>
        <v/>
      </c>
      <c r="BQ15" s="320" t="str">
        <f>_xlfn.IFNA(VLOOKUP($B15,'I-LogEmaxOverpEC50'!$A:$AR,MATCH(BQ$1,'I-LogEmaxOverpEC50'!$A$1:$AR$1,0),FALSE),"")</f>
        <v/>
      </c>
      <c r="BR15" s="320" t="str">
        <f>_xlfn.IFNA(VLOOKUP($B15,'I-LogEmaxOverpEC50'!$A:$AR,MATCH(BR$1,'I-LogEmaxOverpEC50'!$A$1:$AR$1,0),FALSE),"")</f>
        <v/>
      </c>
      <c r="BS15" s="320" t="str">
        <f>_xlfn.IFNA(VLOOKUP($B15,'I-LogEmaxOverpEC50'!$A:$AR,MATCH(BS$1,'I-LogEmaxOverpEC50'!$A$1:$AR$1,0),FALSE),"")</f>
        <v/>
      </c>
      <c r="BT15" s="320" t="str">
        <f>_xlfn.IFNA(VLOOKUP($B15,'I-LogEmaxOverpEC50'!$A:$AR,MATCH(BT$1,'I-LogEmaxOverpEC50'!$A$1:$AR$1,0),FALSE),"")</f>
        <v/>
      </c>
      <c r="BU15" s="320" t="str">
        <f>_xlfn.IFNA(VLOOKUP($B15,'I-LogEmaxOverpEC50'!$A:$AR,MATCH(BU$1,'I-LogEmaxOverpEC50'!$A$1:$AR$1,0),FALSE),"")</f>
        <v/>
      </c>
      <c r="BV15" s="114" t="e" cm="1">
        <f t="array" ref="BV15">_xlfn.IFS(AND($C15="A",_xlfn.CONCAT(F15:G15)&lt;&gt;"",$A15=1),"x",AND($C15="A",_xlfn.CONCAT(F15:G15)="",$A15=1),"-",$A$1&lt;&gt;"","")</f>
        <v>#N/A</v>
      </c>
      <c r="BW15" s="113" t="e" cm="1">
        <f t="array" ref="BW15">_xlfn.IFS(AND($C15="A",_xlfn.CONCAT(H15:L15)&lt;&gt;"",$A15=1),"x",AND($C15="A",_xlfn.CONCAT(H15:L15)="",$A15=1),"-",$A$1&lt;&gt;"","")</f>
        <v>#N/A</v>
      </c>
      <c r="BX15" s="113" t="e" cm="1">
        <f t="array" ref="BX15">_xlfn.IFS(AND($C15="A",_xlfn.CONCAT(M15:P15)&lt;&gt;"",$A15=1),"x",AND($C15="A",_xlfn.CONCAT(M15:P15)="",$A15=1),"-",$A$1&lt;&gt;"","")</f>
        <v>#N/A</v>
      </c>
      <c r="BY15" s="113" t="e" cm="1">
        <f t="array" ref="BY15">_xlfn.IFS(AND($C15="A",_xlfn.CONCAT(Q15:R15)&lt;&gt;"",$A15=1),"x",AND($C15="A",_xlfn.CONCAT(Q15:R15)="",$A15=1),"-",$A$1&lt;&gt;"","")</f>
        <v>#N/A</v>
      </c>
      <c r="BZ15" s="121" t="e">
        <f t="shared" si="25"/>
        <v>#N/A</v>
      </c>
      <c r="CA15" s="120" t="e">
        <f t="shared" si="26"/>
        <v>#N/A</v>
      </c>
      <c r="CB15" s="120" t="e">
        <f t="shared" si="27"/>
        <v>#N/A</v>
      </c>
      <c r="CC15" s="120" t="e">
        <f t="shared" si="28"/>
        <v>#N/A</v>
      </c>
      <c r="CD15" s="121" t="str">
        <f t="shared" si="29"/>
        <v/>
      </c>
      <c r="CE15" s="120" t="e">
        <f t="shared" si="30"/>
        <v>#N/A</v>
      </c>
      <c r="CF15" s="120" t="e">
        <f t="shared" si="31"/>
        <v>#N/A</v>
      </c>
      <c r="CG15" s="120" t="e">
        <f t="shared" si="32"/>
        <v>#N/A</v>
      </c>
      <c r="CH15" s="120" t="e">
        <f t="shared" si="33"/>
        <v>#N/A</v>
      </c>
      <c r="CI15" s="120" t="e">
        <f t="shared" si="34"/>
        <v>#N/A</v>
      </c>
    </row>
    <row r="16" spans="1:87" s="326" customFormat="1" x14ac:dyDescent="0.2">
      <c r="A16" s="311" t="e" cm="1">
        <f t="array" ref="A16">_xlfn.IFS(SUM(F16:R16)&gt;0,1,Z16&gt;0,2,TRUE,3)</f>
        <v>#N/A</v>
      </c>
      <c r="B16" s="311" t="s">
        <v>129</v>
      </c>
      <c r="C16" s="311" t="str">
        <f>_xlfn.XLOOKUP(B16,RecNamesAll!A:A,RecNamesAll!E:E)</f>
        <v>A</v>
      </c>
      <c r="D16" s="311" t="str">
        <f>_xlfn.XLOOKUP(B16,RecNamesAll!A:A,RecNamesAll!C:C)</f>
        <v>S1P2</v>
      </c>
      <c r="E16" s="311"/>
      <c r="F16" s="312" t="e">
        <f t="shared" si="0"/>
        <v>#N/A</v>
      </c>
      <c r="G16" s="313" t="e">
        <f t="shared" si="1"/>
        <v>#N/A</v>
      </c>
      <c r="H16" s="312" t="e">
        <f t="shared" si="2"/>
        <v>#N/A</v>
      </c>
      <c r="I16" s="313" t="e">
        <f t="shared" si="3"/>
        <v>#N/A</v>
      </c>
      <c r="J16" s="313" t="e">
        <f t="shared" si="4"/>
        <v>#N/A</v>
      </c>
      <c r="K16" s="313" t="e">
        <f t="shared" si="5"/>
        <v>#N/A</v>
      </c>
      <c r="L16" s="313" t="e">
        <f t="shared" si="6"/>
        <v>#N/A</v>
      </c>
      <c r="M16" s="312" t="e">
        <f t="shared" si="7"/>
        <v>#N/A</v>
      </c>
      <c r="N16" s="313" t="e">
        <f t="shared" si="8"/>
        <v>#N/A</v>
      </c>
      <c r="O16" s="313" t="e">
        <f t="shared" si="9"/>
        <v>#N/A</v>
      </c>
      <c r="P16" s="313" t="e">
        <f t="shared" si="10"/>
        <v>#N/A</v>
      </c>
      <c r="Q16" s="312" t="e">
        <f t="shared" si="11"/>
        <v>#N/A</v>
      </c>
      <c r="R16" s="313" t="e">
        <f t="shared" si="12"/>
        <v>#N/A</v>
      </c>
      <c r="S16" s="314" t="str">
        <f t="shared" si="13"/>
        <v/>
      </c>
      <c r="T16" s="315" t="str">
        <f t="shared" si="14"/>
        <v>A</v>
      </c>
      <c r="U16" s="311" t="str">
        <f t="shared" si="15"/>
        <v>S1P2</v>
      </c>
      <c r="V16" s="316" t="e">
        <f>IF(VLOOKUP($B16,GtP!$A:$AA,MATCH("Gs_0-2",GtP!$A$1:$AA$1,0),FALSE)=0,"",VLOOKUP($B16,GtP!$A:$AA,MATCH("Gs_0-2",GtP!$A$1:$AA$1,0),FALSE))</f>
        <v>#N/A</v>
      </c>
      <c r="W16" s="317" t="e">
        <f>IF(VLOOKUP($B16,GtP!$A:$AA,MATCH("Gi/o_0-2",GtP!$A$1:$AA$1,0),FALSE)=0,"",VLOOKUP($B16,GtP!$A:$AA,MATCH("Gi/o_0-2",GtP!$A$1:$AA$1,0),FALSE))</f>
        <v>#N/A</v>
      </c>
      <c r="X16" s="317" t="e">
        <f>IF(VLOOKUP($B16,GtP!$A:$AA,MATCH("Gq/11_0-2",GtP!$A$1:$AA$1,0),FALSE)=0,"",VLOOKUP($B16,GtP!$A:$AA,MATCH("Gq/11_0-2",GtP!$A$1:$AA$1,0),FALSE))</f>
        <v>#N/A</v>
      </c>
      <c r="Y16" s="317" t="e">
        <f>IF(VLOOKUP($B16,GtP!$A:$AA,MATCH("G12/13_0-2",GtP!$A$1:$AA$1,0),FALSE)=0,"",VLOOKUP($B16,GtP!$A:$AA,MATCH("G12/13_0-2",GtP!$A$1:$AA$1,0),FALSE))</f>
        <v>#N/A</v>
      </c>
      <c r="Z16" s="318" t="e">
        <f t="shared" si="16"/>
        <v>#N/A</v>
      </c>
      <c r="AA16" s="317" t="e">
        <f t="shared" si="17"/>
        <v>#N/A</v>
      </c>
      <c r="AB16" s="317" t="e">
        <f t="shared" si="18"/>
        <v>#N/A</v>
      </c>
      <c r="AC16" s="317" t="e">
        <f t="shared" si="19"/>
        <v>#N/A</v>
      </c>
      <c r="AD16" s="317" t="e">
        <f t="shared" si="20"/>
        <v>#N/A</v>
      </c>
      <c r="AE16" s="315" t="str">
        <f t="shared" si="21"/>
        <v/>
      </c>
      <c r="AF16" s="311" t="str">
        <f t="shared" si="22"/>
        <v/>
      </c>
      <c r="AG16" s="311" t="str">
        <f t="shared" si="23"/>
        <v/>
      </c>
      <c r="AH16" s="311" t="str">
        <f t="shared" si="24"/>
        <v/>
      </c>
      <c r="AI16" s="316" t="e">
        <f>_xlfn.CONCAT(IF(AV16="","-","B"),IF(BI16="","-","I"),VLOOKUP($B16,GtP!$A:$BB,MATCH("Gs_0-1",GtP!$A$1:$BB$1,0),FALSE))</f>
        <v>#N/A</v>
      </c>
      <c r="AJ16" s="317" t="e">
        <f>_xlfn.CONCAT(IF(AW16="","-","B"),IF(BJ16="","-","I"),VLOOKUP($B16,GtP!$A:$BB,MATCH("Gs_0-1",GtP!$A$1:$BB$1,0),FALSE))</f>
        <v>#N/A</v>
      </c>
      <c r="AK16" s="317" t="e">
        <f>_xlfn.CONCAT(IF(AX16="","-","B"),IF(BK16="","-","I"),VLOOKUP($B16,GtP!$A:$BB,MATCH("Gi/o_0-1",GtP!$A$1:$BB$1,0),FALSE))</f>
        <v>#N/A</v>
      </c>
      <c r="AL16" s="317" t="e">
        <f>_xlfn.CONCAT(IF(AY16="","-","B"),IF(BL16="","-","I"),VLOOKUP($B16,GtP!$A:$BB,MATCH("Gi/o_0-1",GtP!$A$1:$BB$1,0),FALSE))</f>
        <v>#N/A</v>
      </c>
      <c r="AM16" s="317" t="e">
        <f>_xlfn.CONCAT(IF(AZ16="","-","B"),IF(BM16="","-","I"),VLOOKUP($B16,GtP!$A:$BB,MATCH("Gi/o_0-1",GtP!$A$1:$BB$1,0),FALSE))</f>
        <v>#N/A</v>
      </c>
      <c r="AN16" s="317" t="e">
        <f>_xlfn.CONCAT(IF(BA16="","-","B"),IF(BN16="","-","I"),VLOOKUP($B16,GtP!$A:$BB,MATCH("Gi/o_0-1",GtP!$A$1:$BB$1,0),FALSE))</f>
        <v>#N/A</v>
      </c>
      <c r="AO16" s="317" t="e">
        <f>_xlfn.CONCAT(IF(BB16="","-","B"),IF(BO16="","-","I"),VLOOKUP($B16,GtP!$A:$BB,MATCH("Gi/o_0-1",GtP!$A$1:$BB$1,0),FALSE))</f>
        <v>#N/A</v>
      </c>
      <c r="AP16" s="317" t="e">
        <f>_xlfn.CONCAT(IF(BC16="","-","B"),IF(BP16="","-","I"),VLOOKUP($B16,GtP!$A:$BB,MATCH("Gq/11_0-1",GtP!$A$1:$BB$1,0),FALSE))</f>
        <v>#N/A</v>
      </c>
      <c r="AQ16" s="317" t="e">
        <f>_xlfn.CONCAT(IF(BD16="","-","B"),IF(BQ16="","-","I"),VLOOKUP($B16,GtP!$A:$BB,MATCH("Gq/11_0-1",GtP!$A$1:$BB$1,0),FALSE))</f>
        <v>#N/A</v>
      </c>
      <c r="AR16" s="317" t="e">
        <f>_xlfn.CONCAT(IF(BE16="","-","B"),IF(BR16="","-","I"),VLOOKUP($B16,GtP!$A:$BB,MATCH("Gq/11_0-1",GtP!$A$1:$BB$1,0),FALSE))</f>
        <v>#N/A</v>
      </c>
      <c r="AS16" s="317" t="e">
        <f>_xlfn.CONCAT(IF(BF16="","-","B"),IF(BS16="","-","I"),VLOOKUP($B16,GtP!$A:$BB,MATCH("Gq/11_0-1",GtP!$A$1:$BB$1,0),FALSE))</f>
        <v>#N/A</v>
      </c>
      <c r="AT16" s="317" t="e">
        <f>_xlfn.CONCAT(IF(BG16="","-","B"),IF(BT16="","-","I"),VLOOKUP($B16,GtP!$A:$BB,MATCH("G12/13_0-1",GtP!$A$1:$BB$1,0),FALSE))</f>
        <v>#N/A</v>
      </c>
      <c r="AU16" s="317" t="e">
        <f>_xlfn.CONCAT(IF(BH16="","-","B"),IF(BU16="","-","I"),VLOOKUP($B16,GtP!$A:$BB,MATCH("G12/13_0-1",GtP!$A$1:$BB$1,0),FALSE))</f>
        <v>#N/A</v>
      </c>
      <c r="AV16" s="319" t="str">
        <f>_xlfn.IFNA(VLOOKUP($B16,'B-LogEmaxOverpEC50'!$A:$AL,MATCH(AV$1,'B-LogEmaxOverpEC50'!$A$1:$AL$1,0),FALSE),"")</f>
        <v/>
      </c>
      <c r="AW16" s="320"/>
      <c r="AX16" s="321" t="str">
        <f>_xlfn.IFNA(VLOOKUP($B16,'B-LogEmaxOverpEC50'!$A:$AL,MATCH(AX$1,'B-LogEmaxOverpEC50'!$A$1:$AL$1,0),FALSE),"")</f>
        <v/>
      </c>
      <c r="AY16" s="321" t="str">
        <f>_xlfn.IFNA(VLOOKUP($B16,'B-LogEmaxOverpEC50'!$A:$AL,MATCH(AY$1,'B-LogEmaxOverpEC50'!$A$1:$AL$1,0),FALSE),"")</f>
        <v/>
      </c>
      <c r="AZ16" s="321" t="str">
        <f>_xlfn.IFNA(VLOOKUP($B16,'B-LogEmaxOverpEC50'!$A:$AL,MATCH(AZ$1,'B-LogEmaxOverpEC50'!$A$1:$AL$1,0),FALSE),"")</f>
        <v/>
      </c>
      <c r="BA16" s="321" t="str">
        <f>_xlfn.IFNA(VLOOKUP($B16,'B-LogEmaxOverpEC50'!$A:$AL,MATCH(BA$1,'B-LogEmaxOverpEC50'!$A$1:$AL$1,0),FALSE),"")</f>
        <v/>
      </c>
      <c r="BB16" s="321" t="str">
        <f>_xlfn.IFNA(VLOOKUP($B16,'B-LogEmaxOverpEC50'!$A:$AL,MATCH(BB$1,'B-LogEmaxOverpEC50'!$A$1:$AL$1,0),FALSE),"")</f>
        <v/>
      </c>
      <c r="BC16" s="321" t="str">
        <f>_xlfn.IFNA(VLOOKUP($B16,'B-LogEmaxOverpEC50'!$A:$AL,MATCH(BC$1,'B-LogEmaxOverpEC50'!$A$1:$AL$1,0),FALSE),"")</f>
        <v/>
      </c>
      <c r="BD16" s="321" t="str">
        <f>_xlfn.IFNA(VLOOKUP($B16,'B-LogEmaxOverpEC50'!$A:$AL,MATCH(BD$1,'B-LogEmaxOverpEC50'!$A$1:$AL$1,0),FALSE),"")</f>
        <v/>
      </c>
      <c r="BE16" s="321" t="str">
        <f>_xlfn.IFNA(VLOOKUP($B16,'B-LogEmaxOverpEC50'!$A:$AL,MATCH(BE$1,'B-LogEmaxOverpEC50'!$A$1:$AL$1,0),FALSE),"")</f>
        <v/>
      </c>
      <c r="BF16" s="321" t="str">
        <f>_xlfn.IFNA(VLOOKUP($B16,'B-LogEmaxOverpEC50'!$A:$AL,MATCH(BF$1,'B-LogEmaxOverpEC50'!$A$1:$AL$1,0),FALSE),"")</f>
        <v/>
      </c>
      <c r="BG16" s="321" t="str">
        <f>_xlfn.IFNA(VLOOKUP($B16,'B-LogEmaxOverpEC50'!$A:$AL,MATCH(BG$1,'B-LogEmaxOverpEC50'!$A$1:$AL$1,0),FALSE),"")</f>
        <v/>
      </c>
      <c r="BH16" s="321" t="str">
        <f>_xlfn.IFNA(VLOOKUP($B16,'B-LogEmaxOverpEC50'!$A:$AL,MATCH(BH$1,'B-LogEmaxOverpEC50'!$A$1:$AL$1,0),FALSE),"")</f>
        <v/>
      </c>
      <c r="BI16" s="322">
        <f>_xlfn.IFNA(VLOOKUP($B16,'I-LogEmaxOverpEC50'!$A:$AR,MATCH(BI$1,'I-LogEmaxOverpEC50'!$A$1:$AR$1,0),FALSE),"")</f>
        <v>8.4019218211382842</v>
      </c>
      <c r="BJ16" s="320">
        <f>_xlfn.IFNA(VLOOKUP($B16,'I-LogEmaxOverpEC50'!$A:$AR,MATCH(BJ$1,'I-LogEmaxOverpEC50'!$A$1:$AR$1,0),FALSE),"")</f>
        <v>8.2905857265685867</v>
      </c>
      <c r="BK16" s="320">
        <f>_xlfn.IFNA(VLOOKUP($B16,'I-LogEmaxOverpEC50'!$A:$AR,MATCH(BK$1,'I-LogEmaxOverpEC50'!$A$1:$AR$1,0),FALSE),"")</f>
        <v>9.6181133837758903</v>
      </c>
      <c r="BL16" s="320">
        <f>_xlfn.IFNA(VLOOKUP($B16,'I-LogEmaxOverpEC50'!$A:$AR,MATCH(BL$1,'I-LogEmaxOverpEC50'!$A$1:$AR$1,0),FALSE),"")</f>
        <v>9.6181133837758903</v>
      </c>
      <c r="BM16" s="320">
        <f>_xlfn.IFNA(VLOOKUP($B16,'I-LogEmaxOverpEC50'!$A:$AR,MATCH(BM$1,'I-LogEmaxOverpEC50'!$A$1:$AR$1,0),FALSE),"")</f>
        <v>9.8693526333297417</v>
      </c>
      <c r="BN16" s="320">
        <f>_xlfn.IFNA(VLOOKUP($B16,'I-LogEmaxOverpEC50'!$A:$AR,MATCH(BN$1,'I-LogEmaxOverpEC50'!$A$1:$AR$1,0),FALSE),"")</f>
        <v>9.8693526333297417</v>
      </c>
      <c r="BO16" s="320">
        <f>_xlfn.IFNA(VLOOKUP($B16,'I-LogEmaxOverpEC50'!$A:$AR,MATCH(BO$1,'I-LogEmaxOverpEC50'!$A$1:$AR$1,0),FALSE),"")</f>
        <v>10.288901472083134</v>
      </c>
      <c r="BP16" s="320">
        <f>_xlfn.IFNA(VLOOKUP($B16,'I-LogEmaxOverpEC50'!$A:$AR,MATCH(BP$1,'I-LogEmaxOverpEC50'!$A$1:$AR$1,0),FALSE),"")</f>
        <v>9.4757708028666183</v>
      </c>
      <c r="BQ16" s="320">
        <f>_xlfn.IFNA(VLOOKUP($B16,'I-LogEmaxOverpEC50'!$A:$AR,MATCH(BQ$1,'I-LogEmaxOverpEC50'!$A$1:$AR$1,0),FALSE),"")</f>
        <v>9.4757708028666183</v>
      </c>
      <c r="BR16" s="320">
        <f>_xlfn.IFNA(VLOOKUP($B16,'I-LogEmaxOverpEC50'!$A:$AR,MATCH(BR$1,'I-LogEmaxOverpEC50'!$A$1:$AR$1,0),FALSE),"")</f>
        <v>9.913657031593937</v>
      </c>
      <c r="BS16" s="320">
        <f>_xlfn.IFNA(VLOOKUP($B16,'I-LogEmaxOverpEC50'!$A:$AR,MATCH(BS$1,'I-LogEmaxOverpEC50'!$A$1:$AR$1,0),FALSE),"")</f>
        <v>9.1749477891564215</v>
      </c>
      <c r="BT16" s="320">
        <f>_xlfn.IFNA(VLOOKUP($B16,'I-LogEmaxOverpEC50'!$A:$AR,MATCH(BT$1,'I-LogEmaxOverpEC50'!$A$1:$AR$1,0),FALSE),"")</f>
        <v>10.257775543594496</v>
      </c>
      <c r="BU16" s="320" t="str">
        <f>_xlfn.IFNA(VLOOKUP($B16,'I-LogEmaxOverpEC50'!$A:$AR,MATCH(BU$1,'I-LogEmaxOverpEC50'!$A$1:$AR$1,0),FALSE),"")</f>
        <v/>
      </c>
      <c r="BV16" s="114" t="e" cm="1">
        <f t="array" ref="BV16">_xlfn.IFS(AND($C16="A",_xlfn.CONCAT(F16:G16)&lt;&gt;"",$A16=1),"x",AND($C16="A",_xlfn.CONCAT(F16:G16)="",$A16=1),"-",$A$1&lt;&gt;"","")</f>
        <v>#N/A</v>
      </c>
      <c r="BW16" s="113" t="e" cm="1">
        <f t="array" ref="BW16">_xlfn.IFS(AND($C16="A",_xlfn.CONCAT(H16:L16)&lt;&gt;"",$A16=1),"x",AND($C16="A",_xlfn.CONCAT(H16:L16)="",$A16=1),"-",$A$1&lt;&gt;"","")</f>
        <v>#N/A</v>
      </c>
      <c r="BX16" s="113" t="e" cm="1">
        <f t="array" ref="BX16">_xlfn.IFS(AND($C16="A",_xlfn.CONCAT(M16:P16)&lt;&gt;"",$A16=1),"x",AND($C16="A",_xlfn.CONCAT(M16:P16)="",$A16=1),"-",$A$1&lt;&gt;"","")</f>
        <v>#N/A</v>
      </c>
      <c r="BY16" s="113" t="e" cm="1">
        <f t="array" ref="BY16">_xlfn.IFS(AND($C16="A",_xlfn.CONCAT(Q16:R16)&lt;&gt;"",$A16=1),"x",AND($C16="A",_xlfn.CONCAT(Q16:R16)="",$A16=1),"-",$A$1&lt;&gt;"","")</f>
        <v>#N/A</v>
      </c>
      <c r="BZ16" s="121" t="e">
        <f t="shared" si="25"/>
        <v>#N/A</v>
      </c>
      <c r="CA16" s="120" t="e">
        <f t="shared" si="26"/>
        <v>#N/A</v>
      </c>
      <c r="CB16" s="120" t="e">
        <f t="shared" si="27"/>
        <v>#N/A</v>
      </c>
      <c r="CC16" s="120" t="e">
        <f t="shared" si="28"/>
        <v>#N/A</v>
      </c>
      <c r="CD16" s="121" t="str">
        <f t="shared" si="29"/>
        <v/>
      </c>
      <c r="CE16" s="120" t="e">
        <f t="shared" si="30"/>
        <v>#N/A</v>
      </c>
      <c r="CF16" s="120" t="e">
        <f t="shared" si="31"/>
        <v>#N/A</v>
      </c>
      <c r="CG16" s="120" t="e">
        <f t="shared" si="32"/>
        <v>#N/A</v>
      </c>
      <c r="CH16" s="120" t="e">
        <f t="shared" si="33"/>
        <v>#N/A</v>
      </c>
      <c r="CI16" s="120" t="e">
        <f t="shared" si="34"/>
        <v>#N/A</v>
      </c>
    </row>
    <row r="17" spans="1:87" s="326" customFormat="1" x14ac:dyDescent="0.2">
      <c r="A17" s="311" t="e" cm="1">
        <f t="array" ref="A17">_xlfn.IFS(SUM(F17:R17)&gt;0,1,Z17&gt;0,2,TRUE,3)</f>
        <v>#N/A</v>
      </c>
      <c r="B17" s="311" t="s">
        <v>102</v>
      </c>
      <c r="C17" s="311" t="str">
        <f>_xlfn.XLOOKUP(B17,RecNamesAll!A:A,RecNamesAll!E:E)</f>
        <v>A</v>
      </c>
      <c r="D17" s="311" t="str">
        <f>_xlfn.XLOOKUP(B17,RecNamesAll!A:A,RecNamesAll!C:C)</f>
        <v>FFA4</v>
      </c>
      <c r="E17" s="311"/>
      <c r="F17" s="312" t="e">
        <f t="shared" si="0"/>
        <v>#N/A</v>
      </c>
      <c r="G17" s="313" t="e">
        <f t="shared" si="1"/>
        <v>#N/A</v>
      </c>
      <c r="H17" s="312" t="e">
        <f t="shared" si="2"/>
        <v>#N/A</v>
      </c>
      <c r="I17" s="313" t="e">
        <f t="shared" si="3"/>
        <v>#N/A</v>
      </c>
      <c r="J17" s="313" t="e">
        <f t="shared" si="4"/>
        <v>#N/A</v>
      </c>
      <c r="K17" s="313" t="e">
        <f t="shared" si="5"/>
        <v>#N/A</v>
      </c>
      <c r="L17" s="313" t="e">
        <f t="shared" si="6"/>
        <v>#N/A</v>
      </c>
      <c r="M17" s="312" t="e">
        <f t="shared" si="7"/>
        <v>#N/A</v>
      </c>
      <c r="N17" s="313" t="e">
        <f t="shared" si="8"/>
        <v>#N/A</v>
      </c>
      <c r="O17" s="313" t="e">
        <f t="shared" si="9"/>
        <v>#N/A</v>
      </c>
      <c r="P17" s="313" t="e">
        <f t="shared" si="10"/>
        <v>#N/A</v>
      </c>
      <c r="Q17" s="312" t="e">
        <f t="shared" si="11"/>
        <v>#N/A</v>
      </c>
      <c r="R17" s="313" t="e">
        <f t="shared" si="12"/>
        <v>#N/A</v>
      </c>
      <c r="S17" s="314" t="str">
        <f t="shared" si="13"/>
        <v/>
      </c>
      <c r="T17" s="315" t="str">
        <f t="shared" si="14"/>
        <v>A</v>
      </c>
      <c r="U17" s="311" t="str">
        <f t="shared" si="15"/>
        <v>FFA4</v>
      </c>
      <c r="V17" s="316" t="e">
        <f>IF(VLOOKUP($B17,GtP!$A:$AA,MATCH("Gs_0-2",GtP!$A$1:$AA$1,0),FALSE)=0,"",VLOOKUP($B17,GtP!$A:$AA,MATCH("Gs_0-2",GtP!$A$1:$AA$1,0),FALSE))</f>
        <v>#N/A</v>
      </c>
      <c r="W17" s="317" t="e">
        <f>IF(VLOOKUP($B17,GtP!$A:$AA,MATCH("Gi/o_0-2",GtP!$A$1:$AA$1,0),FALSE)=0,"",VLOOKUP($B17,GtP!$A:$AA,MATCH("Gi/o_0-2",GtP!$A$1:$AA$1,0),FALSE))</f>
        <v>#N/A</v>
      </c>
      <c r="X17" s="317" t="e">
        <f>IF(VLOOKUP($B17,GtP!$A:$AA,MATCH("Gq/11_0-2",GtP!$A$1:$AA$1,0),FALSE)=0,"",VLOOKUP($B17,GtP!$A:$AA,MATCH("Gq/11_0-2",GtP!$A$1:$AA$1,0),FALSE))</f>
        <v>#N/A</v>
      </c>
      <c r="Y17" s="317" t="e">
        <f>IF(VLOOKUP($B17,GtP!$A:$AA,MATCH("G12/13_0-2",GtP!$A$1:$AA$1,0),FALSE)=0,"",VLOOKUP($B17,GtP!$A:$AA,MATCH("G12/13_0-2",GtP!$A$1:$AA$1,0),FALSE))</f>
        <v>#N/A</v>
      </c>
      <c r="Z17" s="318" t="e">
        <f t="shared" si="16"/>
        <v>#N/A</v>
      </c>
      <c r="AA17" s="317" t="e">
        <f t="shared" si="17"/>
        <v>#N/A</v>
      </c>
      <c r="AB17" s="317" t="e">
        <f t="shared" si="18"/>
        <v>#N/A</v>
      </c>
      <c r="AC17" s="317" t="e">
        <f t="shared" si="19"/>
        <v>#N/A</v>
      </c>
      <c r="AD17" s="317" t="e">
        <f t="shared" si="20"/>
        <v>#N/A</v>
      </c>
      <c r="AE17" s="315" t="str">
        <f t="shared" si="21"/>
        <v/>
      </c>
      <c r="AF17" s="311" t="str">
        <f t="shared" si="22"/>
        <v/>
      </c>
      <c r="AG17" s="311" t="str">
        <f t="shared" si="23"/>
        <v/>
      </c>
      <c r="AH17" s="311" t="str">
        <f t="shared" si="24"/>
        <v/>
      </c>
      <c r="AI17" s="316" t="e">
        <f>_xlfn.CONCAT(IF(AV17="","-","B"),IF(BI17="","-","I"),VLOOKUP($B17,GtP!$A:$BB,MATCH("Gs_0-1",GtP!$A$1:$BB$1,0),FALSE))</f>
        <v>#N/A</v>
      </c>
      <c r="AJ17" s="317" t="e">
        <f>_xlfn.CONCAT(IF(AW17="","-","B"),IF(BJ17="","-","I"),VLOOKUP($B17,GtP!$A:$BB,MATCH("Gs_0-1",GtP!$A$1:$BB$1,0),FALSE))</f>
        <v>#N/A</v>
      </c>
      <c r="AK17" s="317" t="e">
        <f>_xlfn.CONCAT(IF(AX17="","-","B"),IF(BK17="","-","I"),VLOOKUP($B17,GtP!$A:$BB,MATCH("Gi/o_0-1",GtP!$A$1:$BB$1,0),FALSE))</f>
        <v>#N/A</v>
      </c>
      <c r="AL17" s="317" t="e">
        <f>_xlfn.CONCAT(IF(AY17="","-","B"),IF(BL17="","-","I"),VLOOKUP($B17,GtP!$A:$BB,MATCH("Gi/o_0-1",GtP!$A$1:$BB$1,0),FALSE))</f>
        <v>#N/A</v>
      </c>
      <c r="AM17" s="317" t="e">
        <f>_xlfn.CONCAT(IF(AZ17="","-","B"),IF(BM17="","-","I"),VLOOKUP($B17,GtP!$A:$BB,MATCH("Gi/o_0-1",GtP!$A$1:$BB$1,0),FALSE))</f>
        <v>#N/A</v>
      </c>
      <c r="AN17" s="317" t="e">
        <f>_xlfn.CONCAT(IF(BA17="","-","B"),IF(BN17="","-","I"),VLOOKUP($B17,GtP!$A:$BB,MATCH("Gi/o_0-1",GtP!$A$1:$BB$1,0),FALSE))</f>
        <v>#N/A</v>
      </c>
      <c r="AO17" s="317" t="e">
        <f>_xlfn.CONCAT(IF(BB17="","-","B"),IF(BO17="","-","I"),VLOOKUP($B17,GtP!$A:$BB,MATCH("Gi/o_0-1",GtP!$A$1:$BB$1,0),FALSE))</f>
        <v>#N/A</v>
      </c>
      <c r="AP17" s="317" t="e">
        <f>_xlfn.CONCAT(IF(BC17="","-","B"),IF(BP17="","-","I"),VLOOKUP($B17,GtP!$A:$BB,MATCH("Gq/11_0-1",GtP!$A$1:$BB$1,0),FALSE))</f>
        <v>#N/A</v>
      </c>
      <c r="AQ17" s="317" t="e">
        <f>_xlfn.CONCAT(IF(BD17="","-","B"),IF(BQ17="","-","I"),VLOOKUP($B17,GtP!$A:$BB,MATCH("Gq/11_0-1",GtP!$A$1:$BB$1,0),FALSE))</f>
        <v>#N/A</v>
      </c>
      <c r="AR17" s="317" t="e">
        <f>_xlfn.CONCAT(IF(BE17="","-","B"),IF(BR17="","-","I"),VLOOKUP($B17,GtP!$A:$BB,MATCH("Gq/11_0-1",GtP!$A$1:$BB$1,0),FALSE))</f>
        <v>#N/A</v>
      </c>
      <c r="AS17" s="317" t="e">
        <f>_xlfn.CONCAT(IF(BF17="","-","B"),IF(BS17="","-","I"),VLOOKUP($B17,GtP!$A:$BB,MATCH("Gq/11_0-1",GtP!$A$1:$BB$1,0),FALSE))</f>
        <v>#N/A</v>
      </c>
      <c r="AT17" s="317" t="e">
        <f>_xlfn.CONCAT(IF(BG17="","-","B"),IF(BT17="","-","I"),VLOOKUP($B17,GtP!$A:$BB,MATCH("G12/13_0-1",GtP!$A$1:$BB$1,0),FALSE))</f>
        <v>#N/A</v>
      </c>
      <c r="AU17" s="317" t="e">
        <f>_xlfn.CONCAT(IF(BH17="","-","B"),IF(BU17="","-","I"),VLOOKUP($B17,GtP!$A:$BB,MATCH("G12/13_0-1",GtP!$A$1:$BB$1,0),FALSE))</f>
        <v>#N/A</v>
      </c>
      <c r="AV17" s="319" t="str">
        <f>_xlfn.IFNA(VLOOKUP($B17,'B-LogEmaxOverpEC50'!$A:$AL,MATCH(AV$1,'B-LogEmaxOverpEC50'!$A$1:$AL$1,0),FALSE),"")</f>
        <v/>
      </c>
      <c r="AW17" s="320"/>
      <c r="AX17" s="321">
        <f>_xlfn.IFNA(VLOOKUP($B17,'B-LogEmaxOverpEC50'!$A:$AL,MATCH(AX$1,'B-LogEmaxOverpEC50'!$A$1:$AL$1,0),FALSE),"")</f>
        <v>6.7004939312833329</v>
      </c>
      <c r="AY17" s="321">
        <f>_xlfn.IFNA(VLOOKUP($B17,'B-LogEmaxOverpEC50'!$A:$AL,MATCH(AY$1,'B-LogEmaxOverpEC50'!$A$1:$AL$1,0),FALSE),"")</f>
        <v>6.843105378718719</v>
      </c>
      <c r="AZ17" s="321">
        <f>_xlfn.IFNA(VLOOKUP($B17,'B-LogEmaxOverpEC50'!$A:$AL,MATCH(AZ$1,'B-LogEmaxOverpEC50'!$A$1:$AL$1,0),FALSE),"")</f>
        <v>6.8337727299262161</v>
      </c>
      <c r="BA17" s="321">
        <f>_xlfn.IFNA(VLOOKUP($B17,'B-LogEmaxOverpEC50'!$A:$AL,MATCH(BA$1,'B-LogEmaxOverpEC50'!$A$1:$AL$1,0),FALSE),"")</f>
        <v>7.0526469169077286</v>
      </c>
      <c r="BB17" s="321" t="str">
        <f>_xlfn.IFNA(VLOOKUP($B17,'B-LogEmaxOverpEC50'!$A:$AL,MATCH(BB$1,'B-LogEmaxOverpEC50'!$A$1:$AL$1,0),FALSE),"")</f>
        <v/>
      </c>
      <c r="BC17" s="321">
        <f>_xlfn.IFNA(VLOOKUP($B17,'B-LogEmaxOverpEC50'!$A:$AL,MATCH(BC$1,'B-LogEmaxOverpEC50'!$A$1:$AL$1,0),FALSE),"")</f>
        <v>6.5190219636198954</v>
      </c>
      <c r="BD17" s="321">
        <f>_xlfn.IFNA(VLOOKUP($B17,'B-LogEmaxOverpEC50'!$A:$AL,MATCH(BD$1,'B-LogEmaxOverpEC50'!$A$1:$AL$1,0),FALSE),"")</f>
        <v>6.6049785329459265</v>
      </c>
      <c r="BE17" s="321">
        <f>_xlfn.IFNA(VLOOKUP($B17,'B-LogEmaxOverpEC50'!$A:$AL,MATCH(BE$1,'B-LogEmaxOverpEC50'!$A$1:$AL$1,0),FALSE),"")</f>
        <v>7.0123298348443175</v>
      </c>
      <c r="BF17" s="321">
        <f>_xlfn.IFNA(VLOOKUP($B17,'B-LogEmaxOverpEC50'!$A:$AL,MATCH(BF$1,'B-LogEmaxOverpEC50'!$A$1:$AL$1,0),FALSE),"")</f>
        <v>7.1819861018489641</v>
      </c>
      <c r="BG17" s="321" t="str">
        <f>_xlfn.IFNA(VLOOKUP($B17,'B-LogEmaxOverpEC50'!$A:$AL,MATCH(BG$1,'B-LogEmaxOverpEC50'!$A$1:$AL$1,0),FALSE),"")</f>
        <v/>
      </c>
      <c r="BH17" s="321">
        <f>_xlfn.IFNA(VLOOKUP($B17,'B-LogEmaxOverpEC50'!$A:$AL,MATCH(BH$1,'B-LogEmaxOverpEC50'!$A$1:$AL$1,0),FALSE),"")</f>
        <v>6.0308914698717704</v>
      </c>
      <c r="BI17" s="322">
        <f>_xlfn.IFNA(VLOOKUP($B17,'I-LogEmaxOverpEC50'!$A:$AR,MATCH(BI$1,'I-LogEmaxOverpEC50'!$A$1:$AR$1,0),FALSE),"")</f>
        <v>9.0724644352645836</v>
      </c>
      <c r="BJ17" s="320">
        <f>_xlfn.IFNA(VLOOKUP($B17,'I-LogEmaxOverpEC50'!$A:$AR,MATCH(BJ$1,'I-LogEmaxOverpEC50'!$A$1:$AR$1,0),FALSE),"")</f>
        <v>8.897522587381772</v>
      </c>
      <c r="BK17" s="320">
        <f>_xlfn.IFNA(VLOOKUP($B17,'I-LogEmaxOverpEC50'!$A:$AR,MATCH(BK$1,'I-LogEmaxOverpEC50'!$A$1:$AR$1,0),FALSE),"")</f>
        <v>9.5683530448508307</v>
      </c>
      <c r="BL17" s="320">
        <f>_xlfn.IFNA(VLOOKUP($B17,'I-LogEmaxOverpEC50'!$A:$AR,MATCH(BL$1,'I-LogEmaxOverpEC50'!$A$1:$AR$1,0),FALSE),"")</f>
        <v>9.5683530448508307</v>
      </c>
      <c r="BM17" s="320">
        <f>_xlfn.IFNA(VLOOKUP($B17,'I-LogEmaxOverpEC50'!$A:$AR,MATCH(BM$1,'I-LogEmaxOverpEC50'!$A$1:$AR$1,0),FALSE),"")</f>
        <v>9.2445093628530941</v>
      </c>
      <c r="BN17" s="320">
        <f>_xlfn.IFNA(VLOOKUP($B17,'I-LogEmaxOverpEC50'!$A:$AR,MATCH(BN$1,'I-LogEmaxOverpEC50'!$A$1:$AR$1,0),FALSE),"")</f>
        <v>9.2445093628530941</v>
      </c>
      <c r="BO17" s="320">
        <f>_xlfn.IFNA(VLOOKUP($B17,'I-LogEmaxOverpEC50'!$A:$AR,MATCH(BO$1,'I-LogEmaxOverpEC50'!$A$1:$AR$1,0),FALSE),"")</f>
        <v>9.3615646826119363</v>
      </c>
      <c r="BP17" s="320">
        <f>_xlfn.IFNA(VLOOKUP($B17,'I-LogEmaxOverpEC50'!$A:$AR,MATCH(BP$1,'I-LogEmaxOverpEC50'!$A$1:$AR$1,0),FALSE),"")</f>
        <v>9.0563382591545185</v>
      </c>
      <c r="BQ17" s="320">
        <f>_xlfn.IFNA(VLOOKUP($B17,'I-LogEmaxOverpEC50'!$A:$AR,MATCH(BQ$1,'I-LogEmaxOverpEC50'!$A$1:$AR$1,0),FALSE),"")</f>
        <v>9.0563382591545185</v>
      </c>
      <c r="BR17" s="320">
        <f>_xlfn.IFNA(VLOOKUP($B17,'I-LogEmaxOverpEC50'!$A:$AR,MATCH(BR$1,'I-LogEmaxOverpEC50'!$A$1:$AR$1,0),FALSE),"")</f>
        <v>9.235063744506018</v>
      </c>
      <c r="BS17" s="320">
        <f>_xlfn.IFNA(VLOOKUP($B17,'I-LogEmaxOverpEC50'!$A:$AR,MATCH(BS$1,'I-LogEmaxOverpEC50'!$A$1:$AR$1,0),FALSE),"")</f>
        <v>8.075026652029182</v>
      </c>
      <c r="BT17" s="320">
        <f>_xlfn.IFNA(VLOOKUP($B17,'I-LogEmaxOverpEC50'!$A:$AR,MATCH(BT$1,'I-LogEmaxOverpEC50'!$A$1:$AR$1,0),FALSE),"")</f>
        <v>8.8936560625744754</v>
      </c>
      <c r="BU17" s="320">
        <f>_xlfn.IFNA(VLOOKUP($B17,'I-LogEmaxOverpEC50'!$A:$AR,MATCH(BU$1,'I-LogEmaxOverpEC50'!$A$1:$AR$1,0),FALSE),"")</f>
        <v>8.797577319177794</v>
      </c>
      <c r="BV17" s="114" t="e" cm="1">
        <f t="array" ref="BV17">_xlfn.IFS(AND($C17="A",_xlfn.CONCAT(F17:G17)&lt;&gt;"",$A17=1),"x",AND($C17="A",_xlfn.CONCAT(F17:G17)="",$A17=1),"-",$A$1&lt;&gt;"","")</f>
        <v>#N/A</v>
      </c>
      <c r="BW17" s="113" t="e" cm="1">
        <f t="array" ref="BW17">_xlfn.IFS(AND($C17="A",_xlfn.CONCAT(H17:L17)&lt;&gt;"",$A17=1),"x",AND($C17="A",_xlfn.CONCAT(H17:L17)="",$A17=1),"-",$A$1&lt;&gt;"","")</f>
        <v>#N/A</v>
      </c>
      <c r="BX17" s="113" t="e" cm="1">
        <f t="array" ref="BX17">_xlfn.IFS(AND($C17="A",_xlfn.CONCAT(M17:P17)&lt;&gt;"",$A17=1),"x",AND($C17="A",_xlfn.CONCAT(M17:P17)="",$A17=1),"-",$A$1&lt;&gt;"","")</f>
        <v>#N/A</v>
      </c>
      <c r="BY17" s="113" t="e" cm="1">
        <f t="array" ref="BY17">_xlfn.IFS(AND($C17="A",_xlfn.CONCAT(Q17:R17)&lt;&gt;"",$A17=1),"x",AND($C17="A",_xlfn.CONCAT(Q17:R17)="",$A17=1),"-",$A$1&lt;&gt;"","")</f>
        <v>#N/A</v>
      </c>
      <c r="BZ17" s="121" t="e">
        <f t="shared" si="25"/>
        <v>#N/A</v>
      </c>
      <c r="CA17" s="120" t="e">
        <f t="shared" si="26"/>
        <v>#N/A</v>
      </c>
      <c r="CB17" s="120" t="e">
        <f t="shared" si="27"/>
        <v>#N/A</v>
      </c>
      <c r="CC17" s="120" t="e">
        <f t="shared" si="28"/>
        <v>#N/A</v>
      </c>
      <c r="CD17" s="121" t="str">
        <f t="shared" si="29"/>
        <v/>
      </c>
      <c r="CE17" s="120" t="e">
        <f t="shared" si="30"/>
        <v>#N/A</v>
      </c>
      <c r="CF17" s="120" t="e">
        <f t="shared" si="31"/>
        <v>#N/A</v>
      </c>
      <c r="CG17" s="120" t="e">
        <f t="shared" si="32"/>
        <v>#N/A</v>
      </c>
      <c r="CH17" s="120" t="e">
        <f t="shared" si="33"/>
        <v>#N/A</v>
      </c>
      <c r="CI17" s="120" t="e">
        <f t="shared" si="34"/>
        <v>#N/A</v>
      </c>
    </row>
    <row r="18" spans="1:87" s="326" customFormat="1" x14ac:dyDescent="0.2">
      <c r="A18" s="311" t="e" cm="1">
        <f t="array" ref="A18">_xlfn.IFS(SUM(F18:R18)&gt;0,1,Z18&gt;0,2,TRUE,3)</f>
        <v>#N/A</v>
      </c>
      <c r="B18" s="311" t="s">
        <v>159</v>
      </c>
      <c r="C18" s="311" t="str">
        <f>_xlfn.XLOOKUP(B18,RecNamesAll!A:A,RecNamesAll!E:E)</f>
        <v>A</v>
      </c>
      <c r="D18" s="311" t="str">
        <f>_xlfn.XLOOKUP(B18,RecNamesAll!A:A,RecNamesAll!C:C)</f>
        <v>P2Y2</v>
      </c>
      <c r="E18" s="311"/>
      <c r="F18" s="312" t="e">
        <f t="shared" si="0"/>
        <v>#N/A</v>
      </c>
      <c r="G18" s="313" t="e">
        <f t="shared" si="1"/>
        <v>#N/A</v>
      </c>
      <c r="H18" s="312" t="e">
        <f t="shared" si="2"/>
        <v>#N/A</v>
      </c>
      <c r="I18" s="313" t="e">
        <f t="shared" si="3"/>
        <v>#N/A</v>
      </c>
      <c r="J18" s="313" t="e">
        <f t="shared" si="4"/>
        <v>#N/A</v>
      </c>
      <c r="K18" s="313" t="e">
        <f t="shared" si="5"/>
        <v>#N/A</v>
      </c>
      <c r="L18" s="313" t="e">
        <f t="shared" si="6"/>
        <v>#N/A</v>
      </c>
      <c r="M18" s="312" t="e">
        <f t="shared" si="7"/>
        <v>#N/A</v>
      </c>
      <c r="N18" s="313" t="e">
        <f t="shared" si="8"/>
        <v>#N/A</v>
      </c>
      <c r="O18" s="313" t="e">
        <f t="shared" si="9"/>
        <v>#N/A</v>
      </c>
      <c r="P18" s="313" t="e">
        <f t="shared" si="10"/>
        <v>#N/A</v>
      </c>
      <c r="Q18" s="312" t="e">
        <f t="shared" si="11"/>
        <v>#N/A</v>
      </c>
      <c r="R18" s="313" t="e">
        <f t="shared" si="12"/>
        <v>#N/A</v>
      </c>
      <c r="S18" s="314" t="str">
        <f t="shared" si="13"/>
        <v/>
      </c>
      <c r="T18" s="315" t="str">
        <f t="shared" si="14"/>
        <v>A</v>
      </c>
      <c r="U18" s="311" t="str">
        <f t="shared" si="15"/>
        <v>P2Y2</v>
      </c>
      <c r="V18" s="316" t="e">
        <f>IF(VLOOKUP($B18,GtP!$A:$AA,MATCH("Gs_0-2",GtP!$A$1:$AA$1,0),FALSE)=0,"",VLOOKUP($B18,GtP!$A:$AA,MATCH("Gs_0-2",GtP!$A$1:$AA$1,0),FALSE))</f>
        <v>#N/A</v>
      </c>
      <c r="W18" s="317" t="e">
        <f>IF(VLOOKUP($B18,GtP!$A:$AA,MATCH("Gi/o_0-2",GtP!$A$1:$AA$1,0),FALSE)=0,"",VLOOKUP($B18,GtP!$A:$AA,MATCH("Gi/o_0-2",GtP!$A$1:$AA$1,0),FALSE))</f>
        <v>#N/A</v>
      </c>
      <c r="X18" s="317" t="e">
        <f>IF(VLOOKUP($B18,GtP!$A:$AA,MATCH("Gq/11_0-2",GtP!$A$1:$AA$1,0),FALSE)=0,"",VLOOKUP($B18,GtP!$A:$AA,MATCH("Gq/11_0-2",GtP!$A$1:$AA$1,0),FALSE))</f>
        <v>#N/A</v>
      </c>
      <c r="Y18" s="317" t="e">
        <f>IF(VLOOKUP($B18,GtP!$A:$AA,MATCH("G12/13_0-2",GtP!$A$1:$AA$1,0),FALSE)=0,"",VLOOKUP($B18,GtP!$A:$AA,MATCH("G12/13_0-2",GtP!$A$1:$AA$1,0),FALSE))</f>
        <v>#N/A</v>
      </c>
      <c r="Z18" s="318" t="e">
        <f t="shared" si="16"/>
        <v>#N/A</v>
      </c>
      <c r="AA18" s="317" t="e">
        <f t="shared" si="17"/>
        <v>#N/A</v>
      </c>
      <c r="AB18" s="317" t="e">
        <f t="shared" si="18"/>
        <v>#N/A</v>
      </c>
      <c r="AC18" s="317" t="e">
        <f t="shared" si="19"/>
        <v>#N/A</v>
      </c>
      <c r="AD18" s="317" t="e">
        <f t="shared" si="20"/>
        <v>#N/A</v>
      </c>
      <c r="AE18" s="315" t="str">
        <f t="shared" si="21"/>
        <v/>
      </c>
      <c r="AF18" s="311" t="str">
        <f t="shared" si="22"/>
        <v/>
      </c>
      <c r="AG18" s="311" t="str">
        <f t="shared" si="23"/>
        <v/>
      </c>
      <c r="AH18" s="311" t="str">
        <f t="shared" si="24"/>
        <v/>
      </c>
      <c r="AI18" s="316" t="e">
        <f>_xlfn.CONCAT(IF(AV18="","-","B"),IF(BI18="","-","I"),VLOOKUP($B18,GtP!$A:$BB,MATCH("Gs_0-1",GtP!$A$1:$BB$1,0),FALSE))</f>
        <v>#N/A</v>
      </c>
      <c r="AJ18" s="317" t="e">
        <f>_xlfn.CONCAT(IF(AW18="","-","B"),IF(BJ18="","-","I"),VLOOKUP($B18,GtP!$A:$BB,MATCH("Gs_0-1",GtP!$A$1:$BB$1,0),FALSE))</f>
        <v>#N/A</v>
      </c>
      <c r="AK18" s="317" t="e">
        <f>_xlfn.CONCAT(IF(AX18="","-","B"),IF(BK18="","-","I"),VLOOKUP($B18,GtP!$A:$BB,MATCH("Gi/o_0-1",GtP!$A$1:$BB$1,0),FALSE))</f>
        <v>#N/A</v>
      </c>
      <c r="AL18" s="317" t="e">
        <f>_xlfn.CONCAT(IF(AY18="","-","B"),IF(BL18="","-","I"),VLOOKUP($B18,GtP!$A:$BB,MATCH("Gi/o_0-1",GtP!$A$1:$BB$1,0),FALSE))</f>
        <v>#N/A</v>
      </c>
      <c r="AM18" s="317" t="e">
        <f>_xlfn.CONCAT(IF(AZ18="","-","B"),IF(BM18="","-","I"),VLOOKUP($B18,GtP!$A:$BB,MATCH("Gi/o_0-1",GtP!$A$1:$BB$1,0),FALSE))</f>
        <v>#N/A</v>
      </c>
      <c r="AN18" s="317" t="e">
        <f>_xlfn.CONCAT(IF(BA18="","-","B"),IF(BN18="","-","I"),VLOOKUP($B18,GtP!$A:$BB,MATCH("Gi/o_0-1",GtP!$A$1:$BB$1,0),FALSE))</f>
        <v>#N/A</v>
      </c>
      <c r="AO18" s="317" t="e">
        <f>_xlfn.CONCAT(IF(BB18="","-","B"),IF(BO18="","-","I"),VLOOKUP($B18,GtP!$A:$BB,MATCH("Gi/o_0-1",GtP!$A$1:$BB$1,0),FALSE))</f>
        <v>#N/A</v>
      </c>
      <c r="AP18" s="317" t="e">
        <f>_xlfn.CONCAT(IF(BC18="","-","B"),IF(BP18="","-","I"),VLOOKUP($B18,GtP!$A:$BB,MATCH("Gq/11_0-1",GtP!$A$1:$BB$1,0),FALSE))</f>
        <v>#N/A</v>
      </c>
      <c r="AQ18" s="317" t="e">
        <f>_xlfn.CONCAT(IF(BD18="","-","B"),IF(BQ18="","-","I"),VLOOKUP($B18,GtP!$A:$BB,MATCH("Gq/11_0-1",GtP!$A$1:$BB$1,0),FALSE))</f>
        <v>#N/A</v>
      </c>
      <c r="AR18" s="317" t="e">
        <f>_xlfn.CONCAT(IF(BE18="","-","B"),IF(BR18="","-","I"),VLOOKUP($B18,GtP!$A:$BB,MATCH("Gq/11_0-1",GtP!$A$1:$BB$1,0),FALSE))</f>
        <v>#N/A</v>
      </c>
      <c r="AS18" s="317" t="e">
        <f>_xlfn.CONCAT(IF(BF18="","-","B"),IF(BS18="","-","I"),VLOOKUP($B18,GtP!$A:$BB,MATCH("Gq/11_0-1",GtP!$A$1:$BB$1,0),FALSE))</f>
        <v>#N/A</v>
      </c>
      <c r="AT18" s="317" t="e">
        <f>_xlfn.CONCAT(IF(BG18="","-","B"),IF(BT18="","-","I"),VLOOKUP($B18,GtP!$A:$BB,MATCH("G12/13_0-1",GtP!$A$1:$BB$1,0),FALSE))</f>
        <v>#N/A</v>
      </c>
      <c r="AU18" s="317" t="e">
        <f>_xlfn.CONCAT(IF(BH18="","-","B"),IF(BU18="","-","I"),VLOOKUP($B18,GtP!$A:$BB,MATCH("G12/13_0-1",GtP!$A$1:$BB$1,0),FALSE))</f>
        <v>#N/A</v>
      </c>
      <c r="AV18" s="319" t="str">
        <f>_xlfn.IFNA(VLOOKUP($B18,'B-LogEmaxOverpEC50'!$A:$AL,MATCH(AV$1,'B-LogEmaxOverpEC50'!$A$1:$AL$1,0),FALSE),"")</f>
        <v/>
      </c>
      <c r="AW18" s="320"/>
      <c r="AX18" s="321">
        <f>_xlfn.IFNA(VLOOKUP($B18,'B-LogEmaxOverpEC50'!$A:$AL,MATCH(AX$1,'B-LogEmaxOverpEC50'!$A$1:$AL$1,0),FALSE),"")</f>
        <v>7.0921200056970086</v>
      </c>
      <c r="AY18" s="321">
        <f>_xlfn.IFNA(VLOOKUP($B18,'B-LogEmaxOverpEC50'!$A:$AL,MATCH(AY$1,'B-LogEmaxOverpEC50'!$A$1:$AL$1,0),FALSE),"")</f>
        <v>7.1160305181839671</v>
      </c>
      <c r="AZ18" s="321">
        <f>_xlfn.IFNA(VLOOKUP($B18,'B-LogEmaxOverpEC50'!$A:$AL,MATCH(AZ$1,'B-LogEmaxOverpEC50'!$A$1:$AL$1,0),FALSE),"")</f>
        <v>7.3054885552205082</v>
      </c>
      <c r="BA18" s="321">
        <f>_xlfn.IFNA(VLOOKUP($B18,'B-LogEmaxOverpEC50'!$A:$AL,MATCH(BA$1,'B-LogEmaxOverpEC50'!$A$1:$AL$1,0),FALSE),"")</f>
        <v>7.4104773850818768</v>
      </c>
      <c r="BB18" s="321">
        <f>_xlfn.IFNA(VLOOKUP($B18,'B-LogEmaxOverpEC50'!$A:$AL,MATCH(BB$1,'B-LogEmaxOverpEC50'!$A$1:$AL$1,0),FALSE),"")</f>
        <v>7.4601807962059654</v>
      </c>
      <c r="BC18" s="321">
        <f>_xlfn.IFNA(VLOOKUP($B18,'B-LogEmaxOverpEC50'!$A:$AL,MATCH(BC$1,'B-LogEmaxOverpEC50'!$A$1:$AL$1,0),FALSE),"")</f>
        <v>6.9928102644015135</v>
      </c>
      <c r="BD18" s="321">
        <f>_xlfn.IFNA(VLOOKUP($B18,'B-LogEmaxOverpEC50'!$A:$AL,MATCH(BD$1,'B-LogEmaxOverpEC50'!$A$1:$AL$1,0),FALSE),"")</f>
        <v>6.9221933265898654</v>
      </c>
      <c r="BE18" s="321">
        <f>_xlfn.IFNA(VLOOKUP($B18,'B-LogEmaxOverpEC50'!$A:$AL,MATCH(BE$1,'B-LogEmaxOverpEC50'!$A$1:$AL$1,0),FALSE),"")</f>
        <v>6.7472799885123171</v>
      </c>
      <c r="BF18" s="321">
        <f>_xlfn.IFNA(VLOOKUP($B18,'B-LogEmaxOverpEC50'!$A:$AL,MATCH(BF$1,'B-LogEmaxOverpEC50'!$A$1:$AL$1,0),FALSE),"")</f>
        <v>7.3438422498892031</v>
      </c>
      <c r="BG18" s="321" t="str">
        <f>_xlfn.IFNA(VLOOKUP($B18,'B-LogEmaxOverpEC50'!$A:$AL,MATCH(BG$1,'B-LogEmaxOverpEC50'!$A$1:$AL$1,0),FALSE),"")</f>
        <v/>
      </c>
      <c r="BH18" s="321" t="str">
        <f>_xlfn.IFNA(VLOOKUP($B18,'B-LogEmaxOverpEC50'!$A:$AL,MATCH(BH$1,'B-LogEmaxOverpEC50'!$A$1:$AL$1,0),FALSE),"")</f>
        <v/>
      </c>
      <c r="BI18" s="322" t="str">
        <f>_xlfn.IFNA(VLOOKUP($B18,'I-LogEmaxOverpEC50'!$A:$AR,MATCH(BI$1,'I-LogEmaxOverpEC50'!$A$1:$AR$1,0),FALSE),"")</f>
        <v/>
      </c>
      <c r="BJ18" s="320" t="str">
        <f>_xlfn.IFNA(VLOOKUP($B18,'I-LogEmaxOverpEC50'!$A:$AR,MATCH(BJ$1,'I-LogEmaxOverpEC50'!$A$1:$AR$1,0),FALSE),"")</f>
        <v/>
      </c>
      <c r="BK18" s="320" t="str">
        <f>_xlfn.IFNA(VLOOKUP($B18,'I-LogEmaxOverpEC50'!$A:$AR,MATCH(BK$1,'I-LogEmaxOverpEC50'!$A$1:$AR$1,0),FALSE),"")</f>
        <v/>
      </c>
      <c r="BL18" s="320" t="str">
        <f>_xlfn.IFNA(VLOOKUP($B18,'I-LogEmaxOverpEC50'!$A:$AR,MATCH(BL$1,'I-LogEmaxOverpEC50'!$A$1:$AR$1,0),FALSE),"")</f>
        <v/>
      </c>
      <c r="BM18" s="320" t="str">
        <f>_xlfn.IFNA(VLOOKUP($B18,'I-LogEmaxOverpEC50'!$A:$AR,MATCH(BM$1,'I-LogEmaxOverpEC50'!$A$1:$AR$1,0),FALSE),"")</f>
        <v/>
      </c>
      <c r="BN18" s="320" t="str">
        <f>_xlfn.IFNA(VLOOKUP($B18,'I-LogEmaxOverpEC50'!$A:$AR,MATCH(BN$1,'I-LogEmaxOverpEC50'!$A$1:$AR$1,0),FALSE),"")</f>
        <v/>
      </c>
      <c r="BO18" s="320" t="str">
        <f>_xlfn.IFNA(VLOOKUP($B18,'I-LogEmaxOverpEC50'!$A:$AR,MATCH(BO$1,'I-LogEmaxOverpEC50'!$A$1:$AR$1,0),FALSE),"")</f>
        <v/>
      </c>
      <c r="BP18" s="320" t="str">
        <f>_xlfn.IFNA(VLOOKUP($B18,'I-LogEmaxOverpEC50'!$A:$AR,MATCH(BP$1,'I-LogEmaxOverpEC50'!$A$1:$AR$1,0),FALSE),"")</f>
        <v/>
      </c>
      <c r="BQ18" s="320" t="str">
        <f>_xlfn.IFNA(VLOOKUP($B18,'I-LogEmaxOverpEC50'!$A:$AR,MATCH(BQ$1,'I-LogEmaxOverpEC50'!$A$1:$AR$1,0),FALSE),"")</f>
        <v/>
      </c>
      <c r="BR18" s="320" t="str">
        <f>_xlfn.IFNA(VLOOKUP($B18,'I-LogEmaxOverpEC50'!$A:$AR,MATCH(BR$1,'I-LogEmaxOverpEC50'!$A$1:$AR$1,0),FALSE),"")</f>
        <v/>
      </c>
      <c r="BS18" s="320" t="str">
        <f>_xlfn.IFNA(VLOOKUP($B18,'I-LogEmaxOverpEC50'!$A:$AR,MATCH(BS$1,'I-LogEmaxOverpEC50'!$A$1:$AR$1,0),FALSE),"")</f>
        <v/>
      </c>
      <c r="BT18" s="320" t="str">
        <f>_xlfn.IFNA(VLOOKUP($B18,'I-LogEmaxOverpEC50'!$A:$AR,MATCH(BT$1,'I-LogEmaxOverpEC50'!$A$1:$AR$1,0),FALSE),"")</f>
        <v/>
      </c>
      <c r="BU18" s="320" t="str">
        <f>_xlfn.IFNA(VLOOKUP($B18,'I-LogEmaxOverpEC50'!$A:$AR,MATCH(BU$1,'I-LogEmaxOverpEC50'!$A$1:$AR$1,0),FALSE),"")</f>
        <v/>
      </c>
      <c r="BV18" s="114" t="e" cm="1">
        <f t="array" ref="BV18">_xlfn.IFS(AND($C18="A",_xlfn.CONCAT(F18:G18)&lt;&gt;"",$A18=1),"x",AND($C18="A",_xlfn.CONCAT(F18:G18)="",$A18=1),"-",$A$1&lt;&gt;"","")</f>
        <v>#N/A</v>
      </c>
      <c r="BW18" s="113" t="e" cm="1">
        <f t="array" ref="BW18">_xlfn.IFS(AND($C18="A",_xlfn.CONCAT(H18:L18)&lt;&gt;"",$A18=1),"x",AND($C18="A",_xlfn.CONCAT(H18:L18)="",$A18=1),"-",$A$1&lt;&gt;"","")</f>
        <v>#N/A</v>
      </c>
      <c r="BX18" s="113" t="e" cm="1">
        <f t="array" ref="BX18">_xlfn.IFS(AND($C18="A",_xlfn.CONCAT(M18:P18)&lt;&gt;"",$A18=1),"x",AND($C18="A",_xlfn.CONCAT(M18:P18)="",$A18=1),"-",$A$1&lt;&gt;"","")</f>
        <v>#N/A</v>
      </c>
      <c r="BY18" s="113" t="e" cm="1">
        <f t="array" ref="BY18">_xlfn.IFS(AND($C18="A",_xlfn.CONCAT(Q18:R18)&lt;&gt;"",$A18=1),"x",AND($C18="A",_xlfn.CONCAT(Q18:R18)="",$A18=1),"-",$A$1&lt;&gt;"","")</f>
        <v>#N/A</v>
      </c>
      <c r="BZ18" s="121" t="e">
        <f t="shared" si="25"/>
        <v>#N/A</v>
      </c>
      <c r="CA18" s="120" t="e">
        <f t="shared" si="26"/>
        <v>#N/A</v>
      </c>
      <c r="CB18" s="120" t="e">
        <f t="shared" si="27"/>
        <v>#N/A</v>
      </c>
      <c r="CC18" s="120" t="e">
        <f t="shared" si="28"/>
        <v>#N/A</v>
      </c>
      <c r="CD18" s="121" t="str">
        <f t="shared" si="29"/>
        <v/>
      </c>
      <c r="CE18" s="120" t="e">
        <f t="shared" si="30"/>
        <v>#N/A</v>
      </c>
      <c r="CF18" s="120" t="e">
        <f t="shared" si="31"/>
        <v>#N/A</v>
      </c>
      <c r="CG18" s="120" t="e">
        <f t="shared" si="32"/>
        <v>#N/A</v>
      </c>
      <c r="CH18" s="120" t="e">
        <f t="shared" si="33"/>
        <v>#N/A</v>
      </c>
      <c r="CI18" s="120" t="e">
        <f t="shared" si="34"/>
        <v>#N/A</v>
      </c>
    </row>
    <row r="19" spans="1:87" s="326" customFormat="1" x14ac:dyDescent="0.2">
      <c r="A19" s="311" t="e" cm="1">
        <f t="array" ref="A19">_xlfn.IFS(SUM(F19:R19)&gt;0,1,Z19&gt;0,2,TRUE,3)</f>
        <v>#N/A</v>
      </c>
      <c r="B19" s="311" t="s">
        <v>177</v>
      </c>
      <c r="C19" s="311" t="str">
        <f>_xlfn.XLOOKUP(B19,RecNamesAll!A:A,RecNamesAll!E:E)</f>
        <v>A</v>
      </c>
      <c r="D19" s="311" t="str">
        <f>_xlfn.XLOOKUP(B19,RecNamesAll!A:A,RecNamesAll!C:C)</f>
        <v>PAR1</v>
      </c>
      <c r="E19" s="311"/>
      <c r="F19" s="312" t="e">
        <f t="shared" si="0"/>
        <v>#N/A</v>
      </c>
      <c r="G19" s="313" t="e">
        <f t="shared" si="1"/>
        <v>#N/A</v>
      </c>
      <c r="H19" s="312" t="e">
        <f t="shared" si="2"/>
        <v>#N/A</v>
      </c>
      <c r="I19" s="313" t="e">
        <f t="shared" si="3"/>
        <v>#N/A</v>
      </c>
      <c r="J19" s="313" t="e">
        <f t="shared" si="4"/>
        <v>#N/A</v>
      </c>
      <c r="K19" s="313" t="e">
        <f t="shared" si="5"/>
        <v>#N/A</v>
      </c>
      <c r="L19" s="313" t="e">
        <f t="shared" si="6"/>
        <v>#N/A</v>
      </c>
      <c r="M19" s="312" t="e">
        <f t="shared" si="7"/>
        <v>#N/A</v>
      </c>
      <c r="N19" s="313" t="e">
        <f t="shared" si="8"/>
        <v>#N/A</v>
      </c>
      <c r="O19" s="313" t="e">
        <f t="shared" si="9"/>
        <v>#N/A</v>
      </c>
      <c r="P19" s="313" t="e">
        <f t="shared" si="10"/>
        <v>#N/A</v>
      </c>
      <c r="Q19" s="312" t="e">
        <f t="shared" si="11"/>
        <v>#N/A</v>
      </c>
      <c r="R19" s="313" t="e">
        <f t="shared" si="12"/>
        <v>#N/A</v>
      </c>
      <c r="S19" s="314" t="str">
        <f t="shared" si="13"/>
        <v/>
      </c>
      <c r="T19" s="315" t="str">
        <f t="shared" si="14"/>
        <v>A</v>
      </c>
      <c r="U19" s="311" t="str">
        <f t="shared" si="15"/>
        <v>PAR1</v>
      </c>
      <c r="V19" s="316" t="e">
        <f>IF(VLOOKUP($B19,GtP!$A:$AA,MATCH("Gs_0-2",GtP!$A$1:$AA$1,0),FALSE)=0,"",VLOOKUP($B19,GtP!$A:$AA,MATCH("Gs_0-2",GtP!$A$1:$AA$1,0),FALSE))</f>
        <v>#N/A</v>
      </c>
      <c r="W19" s="317" t="e">
        <f>IF(VLOOKUP($B19,GtP!$A:$AA,MATCH("Gi/o_0-2",GtP!$A$1:$AA$1,0),FALSE)=0,"",VLOOKUP($B19,GtP!$A:$AA,MATCH("Gi/o_0-2",GtP!$A$1:$AA$1,0),FALSE))</f>
        <v>#N/A</v>
      </c>
      <c r="X19" s="317" t="e">
        <f>IF(VLOOKUP($B19,GtP!$A:$AA,MATCH("Gq/11_0-2",GtP!$A$1:$AA$1,0),FALSE)=0,"",VLOOKUP($B19,GtP!$A:$AA,MATCH("Gq/11_0-2",GtP!$A$1:$AA$1,0),FALSE))</f>
        <v>#N/A</v>
      </c>
      <c r="Y19" s="317" t="e">
        <f>IF(VLOOKUP($B19,GtP!$A:$AA,MATCH("G12/13_0-2",GtP!$A$1:$AA$1,0),FALSE)=0,"",VLOOKUP($B19,GtP!$A:$AA,MATCH("G12/13_0-2",GtP!$A$1:$AA$1,0),FALSE))</f>
        <v>#N/A</v>
      </c>
      <c r="Z19" s="318" t="e">
        <f t="shared" si="16"/>
        <v>#N/A</v>
      </c>
      <c r="AA19" s="317" t="e">
        <f t="shared" si="17"/>
        <v>#N/A</v>
      </c>
      <c r="AB19" s="317" t="e">
        <f t="shared" si="18"/>
        <v>#N/A</v>
      </c>
      <c r="AC19" s="317" t="e">
        <f t="shared" si="19"/>
        <v>#N/A</v>
      </c>
      <c r="AD19" s="317" t="e">
        <f t="shared" si="20"/>
        <v>#N/A</v>
      </c>
      <c r="AE19" s="315" t="str">
        <f t="shared" si="21"/>
        <v/>
      </c>
      <c r="AF19" s="311" t="str">
        <f t="shared" si="22"/>
        <v/>
      </c>
      <c r="AG19" s="311" t="str">
        <f t="shared" si="23"/>
        <v/>
      </c>
      <c r="AH19" s="311" t="str">
        <f t="shared" si="24"/>
        <v/>
      </c>
      <c r="AI19" s="316" t="e">
        <f>_xlfn.CONCAT(IF(AV19="","-","B"),IF(BI19="","-","I"),VLOOKUP($B19,GtP!$A:$BB,MATCH("Gs_0-1",GtP!$A$1:$BB$1,0),FALSE))</f>
        <v>#N/A</v>
      </c>
      <c r="AJ19" s="317" t="e">
        <f>_xlfn.CONCAT(IF(AW19="","-","B"),IF(BJ19="","-","I"),VLOOKUP($B19,GtP!$A:$BB,MATCH("Gs_0-1",GtP!$A$1:$BB$1,0),FALSE))</f>
        <v>#N/A</v>
      </c>
      <c r="AK19" s="317" t="e">
        <f>_xlfn.CONCAT(IF(AX19="","-","B"),IF(BK19="","-","I"),VLOOKUP($B19,GtP!$A:$BB,MATCH("Gi/o_0-1",GtP!$A$1:$BB$1,0),FALSE))</f>
        <v>#N/A</v>
      </c>
      <c r="AL19" s="317" t="e">
        <f>_xlfn.CONCAT(IF(AY19="","-","B"),IF(BL19="","-","I"),VLOOKUP($B19,GtP!$A:$BB,MATCH("Gi/o_0-1",GtP!$A$1:$BB$1,0),FALSE))</f>
        <v>#N/A</v>
      </c>
      <c r="AM19" s="317" t="e">
        <f>_xlfn.CONCAT(IF(AZ19="","-","B"),IF(BM19="","-","I"),VLOOKUP($B19,GtP!$A:$BB,MATCH("Gi/o_0-1",GtP!$A$1:$BB$1,0),FALSE))</f>
        <v>#N/A</v>
      </c>
      <c r="AN19" s="317" t="e">
        <f>_xlfn.CONCAT(IF(BA19="","-","B"),IF(BN19="","-","I"),VLOOKUP($B19,GtP!$A:$BB,MATCH("Gi/o_0-1",GtP!$A$1:$BB$1,0),FALSE))</f>
        <v>#N/A</v>
      </c>
      <c r="AO19" s="317" t="e">
        <f>_xlfn.CONCAT(IF(BB19="","-","B"),IF(BO19="","-","I"),VLOOKUP($B19,GtP!$A:$BB,MATCH("Gi/o_0-1",GtP!$A$1:$BB$1,0),FALSE))</f>
        <v>#N/A</v>
      </c>
      <c r="AP19" s="317" t="e">
        <f>_xlfn.CONCAT(IF(BC19="","-","B"),IF(BP19="","-","I"),VLOOKUP($B19,GtP!$A:$BB,MATCH("Gq/11_0-1",GtP!$A$1:$BB$1,0),FALSE))</f>
        <v>#N/A</v>
      </c>
      <c r="AQ19" s="317" t="e">
        <f>_xlfn.CONCAT(IF(BD19="","-","B"),IF(BQ19="","-","I"),VLOOKUP($B19,GtP!$A:$BB,MATCH("Gq/11_0-1",GtP!$A$1:$BB$1,0),FALSE))</f>
        <v>#N/A</v>
      </c>
      <c r="AR19" s="317" t="e">
        <f>_xlfn.CONCAT(IF(BE19="","-","B"),IF(BR19="","-","I"),VLOOKUP($B19,GtP!$A:$BB,MATCH("Gq/11_0-1",GtP!$A$1:$BB$1,0),FALSE))</f>
        <v>#N/A</v>
      </c>
      <c r="AS19" s="317" t="e">
        <f>_xlfn.CONCAT(IF(BF19="","-","B"),IF(BS19="","-","I"),VLOOKUP($B19,GtP!$A:$BB,MATCH("Gq/11_0-1",GtP!$A$1:$BB$1,0),FALSE))</f>
        <v>#N/A</v>
      </c>
      <c r="AT19" s="317" t="e">
        <f>_xlfn.CONCAT(IF(BG19="","-","B"),IF(BT19="","-","I"),VLOOKUP($B19,GtP!$A:$BB,MATCH("G12/13_0-1",GtP!$A$1:$BB$1,0),FALSE))</f>
        <v>#N/A</v>
      </c>
      <c r="AU19" s="317" t="e">
        <f>_xlfn.CONCAT(IF(BH19="","-","B"),IF(BU19="","-","I"),VLOOKUP($B19,GtP!$A:$BB,MATCH("G12/13_0-1",GtP!$A$1:$BB$1,0),FALSE))</f>
        <v>#N/A</v>
      </c>
      <c r="AV19" s="319" t="str">
        <f>_xlfn.IFNA(VLOOKUP($B19,'B-LogEmaxOverpEC50'!$A:$AL,MATCH(AV$1,'B-LogEmaxOverpEC50'!$A$1:$AL$1,0),FALSE),"")</f>
        <v/>
      </c>
      <c r="AW19" s="320"/>
      <c r="AX19" s="321">
        <f>_xlfn.IFNA(VLOOKUP($B19,'B-LogEmaxOverpEC50'!$A:$AL,MATCH(AX$1,'B-LogEmaxOverpEC50'!$A$1:$AL$1,0),FALSE),"")</f>
        <v>5.7924831488565296</v>
      </c>
      <c r="AY19" s="321">
        <f>_xlfn.IFNA(VLOOKUP($B19,'B-LogEmaxOverpEC50'!$A:$AL,MATCH(AY$1,'B-LogEmaxOverpEC50'!$A$1:$AL$1,0),FALSE),"")</f>
        <v>6.4517996547049066</v>
      </c>
      <c r="AZ19" s="321">
        <f>_xlfn.IFNA(VLOOKUP($B19,'B-LogEmaxOverpEC50'!$A:$AL,MATCH(AZ$1,'B-LogEmaxOverpEC50'!$A$1:$AL$1,0),FALSE),"")</f>
        <v>7.1789583607595535</v>
      </c>
      <c r="BA19" s="321">
        <f>_xlfn.IFNA(VLOOKUP($B19,'B-LogEmaxOverpEC50'!$A:$AL,MATCH(BA$1,'B-LogEmaxOverpEC50'!$A$1:$AL$1,0),FALSE),"")</f>
        <v>7.6537066605519017</v>
      </c>
      <c r="BB19" s="321">
        <f>_xlfn.IFNA(VLOOKUP($B19,'B-LogEmaxOverpEC50'!$A:$AL,MATCH(BB$1,'B-LogEmaxOverpEC50'!$A$1:$AL$1,0),FALSE),"")</f>
        <v>8.032795234942574</v>
      </c>
      <c r="BC19" s="321">
        <f>_xlfn.IFNA(VLOOKUP($B19,'B-LogEmaxOverpEC50'!$A:$AL,MATCH(BC$1,'B-LogEmaxOverpEC50'!$A$1:$AL$1,0),FALSE),"")</f>
        <v>8.2224226057226559</v>
      </c>
      <c r="BD19" s="321">
        <f>_xlfn.IFNA(VLOOKUP($B19,'B-LogEmaxOverpEC50'!$A:$AL,MATCH(BD$1,'B-LogEmaxOverpEC50'!$A$1:$AL$1,0),FALSE),"")</f>
        <v>8.1994961093773977</v>
      </c>
      <c r="BE19" s="321">
        <f>_xlfn.IFNA(VLOOKUP($B19,'B-LogEmaxOverpEC50'!$A:$AL,MATCH(BE$1,'B-LogEmaxOverpEC50'!$A$1:$AL$1,0),FALSE),"")</f>
        <v>7.3860576334974724</v>
      </c>
      <c r="BF19" s="321">
        <f>_xlfn.IFNA(VLOOKUP($B19,'B-LogEmaxOverpEC50'!$A:$AL,MATCH(BF$1,'B-LogEmaxOverpEC50'!$A$1:$AL$1,0),FALSE),"")</f>
        <v>7.7146272302146546</v>
      </c>
      <c r="BG19" s="321" t="str">
        <f>_xlfn.IFNA(VLOOKUP($B19,'B-LogEmaxOverpEC50'!$A:$AL,MATCH(BG$1,'B-LogEmaxOverpEC50'!$A$1:$AL$1,0),FALSE),"")</f>
        <v/>
      </c>
      <c r="BH19" s="321">
        <f>_xlfn.IFNA(VLOOKUP($B19,'B-LogEmaxOverpEC50'!$A:$AL,MATCH(BH$1,'B-LogEmaxOverpEC50'!$A$1:$AL$1,0),FALSE),"")</f>
        <v>8.5445287565199042</v>
      </c>
      <c r="BI19" s="322" t="str">
        <f>_xlfn.IFNA(VLOOKUP($B19,'I-LogEmaxOverpEC50'!$A:$AR,MATCH(BI$1,'I-LogEmaxOverpEC50'!$A$1:$AR$1,0),FALSE),"")</f>
        <v/>
      </c>
      <c r="BJ19" s="320" t="str">
        <f>_xlfn.IFNA(VLOOKUP($B19,'I-LogEmaxOverpEC50'!$A:$AR,MATCH(BJ$1,'I-LogEmaxOverpEC50'!$A$1:$AR$1,0),FALSE),"")</f>
        <v/>
      </c>
      <c r="BK19" s="320">
        <f>_xlfn.IFNA(VLOOKUP($B19,'I-LogEmaxOverpEC50'!$A:$AR,MATCH(BK$1,'I-LogEmaxOverpEC50'!$A$1:$AR$1,0),FALSE),"")</f>
        <v>9.5514828048768745</v>
      </c>
      <c r="BL19" s="320">
        <f>_xlfn.IFNA(VLOOKUP($B19,'I-LogEmaxOverpEC50'!$A:$AR,MATCH(BL$1,'I-LogEmaxOverpEC50'!$A$1:$AR$1,0),FALSE),"")</f>
        <v>9.5514828048768745</v>
      </c>
      <c r="BM19" s="320">
        <f>_xlfn.IFNA(VLOOKUP($B19,'I-LogEmaxOverpEC50'!$A:$AR,MATCH(BM$1,'I-LogEmaxOverpEC50'!$A$1:$AR$1,0),FALSE),"")</f>
        <v>9.2457399518668915</v>
      </c>
      <c r="BN19" s="320">
        <f>_xlfn.IFNA(VLOOKUP($B19,'I-LogEmaxOverpEC50'!$A:$AR,MATCH(BN$1,'I-LogEmaxOverpEC50'!$A$1:$AR$1,0),FALSE),"")</f>
        <v>9.2457399518668915</v>
      </c>
      <c r="BO19" s="320">
        <f>_xlfn.IFNA(VLOOKUP($B19,'I-LogEmaxOverpEC50'!$A:$AR,MATCH(BO$1,'I-LogEmaxOverpEC50'!$A$1:$AR$1,0),FALSE),"")</f>
        <v>9.0722155162892442</v>
      </c>
      <c r="BP19" s="320">
        <f>_xlfn.IFNA(VLOOKUP($B19,'I-LogEmaxOverpEC50'!$A:$AR,MATCH(BP$1,'I-LogEmaxOverpEC50'!$A$1:$AR$1,0),FALSE),"")</f>
        <v>9.3889823001499408</v>
      </c>
      <c r="BQ19" s="320">
        <f>_xlfn.IFNA(VLOOKUP($B19,'I-LogEmaxOverpEC50'!$A:$AR,MATCH(BQ$1,'I-LogEmaxOverpEC50'!$A$1:$AR$1,0),FALSE),"")</f>
        <v>9.3889823001499408</v>
      </c>
      <c r="BR19" s="320">
        <f>_xlfn.IFNA(VLOOKUP($B19,'I-LogEmaxOverpEC50'!$A:$AR,MATCH(BR$1,'I-LogEmaxOverpEC50'!$A$1:$AR$1,0),FALSE),"")</f>
        <v>9.1599412803388134</v>
      </c>
      <c r="BS19" s="320">
        <f>_xlfn.IFNA(VLOOKUP($B19,'I-LogEmaxOverpEC50'!$A:$AR,MATCH(BS$1,'I-LogEmaxOverpEC50'!$A$1:$AR$1,0),FALSE),"")</f>
        <v>9.5664346691689683</v>
      </c>
      <c r="BT19" s="320">
        <f>_xlfn.IFNA(VLOOKUP($B19,'I-LogEmaxOverpEC50'!$A:$AR,MATCH(BT$1,'I-LogEmaxOverpEC50'!$A$1:$AR$1,0),FALSE),"")</f>
        <v>9.5380806619058927</v>
      </c>
      <c r="BU19" s="320">
        <f>_xlfn.IFNA(VLOOKUP($B19,'I-LogEmaxOverpEC50'!$A:$AR,MATCH(BU$1,'I-LogEmaxOverpEC50'!$A$1:$AR$1,0),FALSE),"")</f>
        <v>9.3586059324774133</v>
      </c>
      <c r="BV19" s="114" t="e" cm="1">
        <f t="array" ref="BV19">_xlfn.IFS(AND($C19="A",_xlfn.CONCAT(F19:G19)&lt;&gt;"",$A19=1),"x",AND($C19="A",_xlfn.CONCAT(F19:G19)="",$A19=1),"-",$A$1&lt;&gt;"","")</f>
        <v>#N/A</v>
      </c>
      <c r="BW19" s="113" t="e" cm="1">
        <f t="array" ref="BW19">_xlfn.IFS(AND($C19="A",_xlfn.CONCAT(H19:L19)&lt;&gt;"",$A19=1),"x",AND($C19="A",_xlfn.CONCAT(H19:L19)="",$A19=1),"-",$A$1&lt;&gt;"","")</f>
        <v>#N/A</v>
      </c>
      <c r="BX19" s="113" t="e" cm="1">
        <f t="array" ref="BX19">_xlfn.IFS(AND($C19="A",_xlfn.CONCAT(M19:P19)&lt;&gt;"",$A19=1),"x",AND($C19="A",_xlfn.CONCAT(M19:P19)="",$A19=1),"-",$A$1&lt;&gt;"","")</f>
        <v>#N/A</v>
      </c>
      <c r="BY19" s="113" t="e" cm="1">
        <f t="array" ref="BY19">_xlfn.IFS(AND($C19="A",_xlfn.CONCAT(Q19:R19)&lt;&gt;"",$A19=1),"x",AND($C19="A",_xlfn.CONCAT(Q19:R19)="",$A19=1),"-",$A$1&lt;&gt;"","")</f>
        <v>#N/A</v>
      </c>
      <c r="BZ19" s="121" t="e">
        <f t="shared" si="25"/>
        <v>#N/A</v>
      </c>
      <c r="CA19" s="120" t="e">
        <f t="shared" si="26"/>
        <v>#N/A</v>
      </c>
      <c r="CB19" s="120" t="e">
        <f t="shared" si="27"/>
        <v>#N/A</v>
      </c>
      <c r="CC19" s="120" t="e">
        <f t="shared" si="28"/>
        <v>#N/A</v>
      </c>
      <c r="CD19" s="121" t="str">
        <f t="shared" si="29"/>
        <v/>
      </c>
      <c r="CE19" s="120" t="e">
        <f t="shared" si="30"/>
        <v>#N/A</v>
      </c>
      <c r="CF19" s="120" t="e">
        <f t="shared" si="31"/>
        <v>#N/A</v>
      </c>
      <c r="CG19" s="120" t="e">
        <f t="shared" si="32"/>
        <v>#N/A</v>
      </c>
      <c r="CH19" s="120" t="e">
        <f t="shared" si="33"/>
        <v>#N/A</v>
      </c>
      <c r="CI19" s="120" t="e">
        <f t="shared" si="34"/>
        <v>#N/A</v>
      </c>
    </row>
    <row r="20" spans="1:87" s="326" customFormat="1" x14ac:dyDescent="0.2">
      <c r="A20" s="311" t="e" cm="1">
        <f t="array" ref="A20">_xlfn.IFS(SUM(F20:R20)&gt;0,1,Z20&gt;0,2,TRUE,3)</f>
        <v>#N/A</v>
      </c>
      <c r="B20" s="311" t="s">
        <v>172</v>
      </c>
      <c r="C20" s="311" t="str">
        <f>_xlfn.XLOOKUP(B20,RecNamesAll!A:A,RecNamesAll!E:E)</f>
        <v>A</v>
      </c>
      <c r="D20" s="311" t="str">
        <f>_xlfn.XLOOKUP(B20,RecNamesAll!A:A,RecNamesAll!C:C)</f>
        <v>EP3</v>
      </c>
      <c r="E20" s="311"/>
      <c r="F20" s="312" t="e">
        <f t="shared" si="0"/>
        <v>#N/A</v>
      </c>
      <c r="G20" s="313" t="e">
        <f t="shared" si="1"/>
        <v>#N/A</v>
      </c>
      <c r="H20" s="312" t="e">
        <f t="shared" si="2"/>
        <v>#N/A</v>
      </c>
      <c r="I20" s="313" t="e">
        <f t="shared" si="3"/>
        <v>#N/A</v>
      </c>
      <c r="J20" s="313" t="e">
        <f t="shared" si="4"/>
        <v>#N/A</v>
      </c>
      <c r="K20" s="313" t="e">
        <f t="shared" si="5"/>
        <v>#N/A</v>
      </c>
      <c r="L20" s="313" t="e">
        <f t="shared" si="6"/>
        <v>#N/A</v>
      </c>
      <c r="M20" s="312" t="e">
        <f t="shared" si="7"/>
        <v>#N/A</v>
      </c>
      <c r="N20" s="313" t="e">
        <f t="shared" si="8"/>
        <v>#N/A</v>
      </c>
      <c r="O20" s="313" t="e">
        <f t="shared" si="9"/>
        <v>#N/A</v>
      </c>
      <c r="P20" s="313" t="e">
        <f t="shared" si="10"/>
        <v>#N/A</v>
      </c>
      <c r="Q20" s="312" t="e">
        <f t="shared" si="11"/>
        <v>#N/A</v>
      </c>
      <c r="R20" s="313" t="e">
        <f t="shared" si="12"/>
        <v>#N/A</v>
      </c>
      <c r="S20" s="314" t="str">
        <f t="shared" si="13"/>
        <v/>
      </c>
      <c r="T20" s="315" t="str">
        <f t="shared" si="14"/>
        <v>A</v>
      </c>
      <c r="U20" s="311" t="str">
        <f t="shared" si="15"/>
        <v>EP3</v>
      </c>
      <c r="V20" s="316" t="e">
        <f>IF(VLOOKUP($B20,GtP!$A:$AA,MATCH("Gs_0-2",GtP!$A$1:$AA$1,0),FALSE)=0,"",VLOOKUP($B20,GtP!$A:$AA,MATCH("Gs_0-2",GtP!$A$1:$AA$1,0),FALSE))</f>
        <v>#N/A</v>
      </c>
      <c r="W20" s="317" t="e">
        <f>IF(VLOOKUP($B20,GtP!$A:$AA,MATCH("Gi/o_0-2",GtP!$A$1:$AA$1,0),FALSE)=0,"",VLOOKUP($B20,GtP!$A:$AA,MATCH("Gi/o_0-2",GtP!$A$1:$AA$1,0),FALSE))</f>
        <v>#N/A</v>
      </c>
      <c r="X20" s="317" t="e">
        <f>IF(VLOOKUP($B20,GtP!$A:$AA,MATCH("Gq/11_0-2",GtP!$A$1:$AA$1,0),FALSE)=0,"",VLOOKUP($B20,GtP!$A:$AA,MATCH("Gq/11_0-2",GtP!$A$1:$AA$1,0),FALSE))</f>
        <v>#N/A</v>
      </c>
      <c r="Y20" s="317" t="e">
        <f>IF(VLOOKUP($B20,GtP!$A:$AA,MATCH("G12/13_0-2",GtP!$A$1:$AA$1,0),FALSE)=0,"",VLOOKUP($B20,GtP!$A:$AA,MATCH("G12/13_0-2",GtP!$A$1:$AA$1,0),FALSE))</f>
        <v>#N/A</v>
      </c>
      <c r="Z20" s="318" t="e">
        <f t="shared" si="16"/>
        <v>#N/A</v>
      </c>
      <c r="AA20" s="317" t="e">
        <f t="shared" si="17"/>
        <v>#N/A</v>
      </c>
      <c r="AB20" s="317" t="e">
        <f t="shared" si="18"/>
        <v>#N/A</v>
      </c>
      <c r="AC20" s="317" t="e">
        <f t="shared" si="19"/>
        <v>#N/A</v>
      </c>
      <c r="AD20" s="317" t="e">
        <f t="shared" si="20"/>
        <v>#N/A</v>
      </c>
      <c r="AE20" s="315" t="str">
        <f t="shared" si="21"/>
        <v/>
      </c>
      <c r="AF20" s="311" t="str">
        <f t="shared" si="22"/>
        <v/>
      </c>
      <c r="AG20" s="311" t="str">
        <f t="shared" si="23"/>
        <v/>
      </c>
      <c r="AH20" s="311" t="str">
        <f t="shared" si="24"/>
        <v/>
      </c>
      <c r="AI20" s="316" t="e">
        <f>_xlfn.CONCAT(IF(AV20="","-","B"),IF(BI20="","-","I"),VLOOKUP($B20,GtP!$A:$BB,MATCH("Gs_0-1",GtP!$A$1:$BB$1,0),FALSE))</f>
        <v>#N/A</v>
      </c>
      <c r="AJ20" s="317" t="e">
        <f>_xlfn.CONCAT(IF(AW20="","-","B"),IF(BJ20="","-","I"),VLOOKUP($B20,GtP!$A:$BB,MATCH("Gs_0-1",GtP!$A$1:$BB$1,0),FALSE))</f>
        <v>#N/A</v>
      </c>
      <c r="AK20" s="317" t="e">
        <f>_xlfn.CONCAT(IF(AX20="","-","B"),IF(BK20="","-","I"),VLOOKUP($B20,GtP!$A:$BB,MATCH("Gi/o_0-1",GtP!$A$1:$BB$1,0),FALSE))</f>
        <v>#N/A</v>
      </c>
      <c r="AL20" s="317" t="e">
        <f>_xlfn.CONCAT(IF(AY20="","-","B"),IF(BL20="","-","I"),VLOOKUP($B20,GtP!$A:$BB,MATCH("Gi/o_0-1",GtP!$A$1:$BB$1,0),FALSE))</f>
        <v>#N/A</v>
      </c>
      <c r="AM20" s="317" t="e">
        <f>_xlfn.CONCAT(IF(AZ20="","-","B"),IF(BM20="","-","I"),VLOOKUP($B20,GtP!$A:$BB,MATCH("Gi/o_0-1",GtP!$A$1:$BB$1,0),FALSE))</f>
        <v>#N/A</v>
      </c>
      <c r="AN20" s="317" t="e">
        <f>_xlfn.CONCAT(IF(BA20="","-","B"),IF(BN20="","-","I"),VLOOKUP($B20,GtP!$A:$BB,MATCH("Gi/o_0-1",GtP!$A$1:$BB$1,0),FALSE))</f>
        <v>#N/A</v>
      </c>
      <c r="AO20" s="317" t="e">
        <f>_xlfn.CONCAT(IF(BB20="","-","B"),IF(BO20="","-","I"),VLOOKUP($B20,GtP!$A:$BB,MATCH("Gi/o_0-1",GtP!$A$1:$BB$1,0),FALSE))</f>
        <v>#N/A</v>
      </c>
      <c r="AP20" s="317" t="e">
        <f>_xlfn.CONCAT(IF(BC20="","-","B"),IF(BP20="","-","I"),VLOOKUP($B20,GtP!$A:$BB,MATCH("Gq/11_0-1",GtP!$A$1:$BB$1,0),FALSE))</f>
        <v>#N/A</v>
      </c>
      <c r="AQ20" s="317" t="e">
        <f>_xlfn.CONCAT(IF(BD20="","-","B"),IF(BQ20="","-","I"),VLOOKUP($B20,GtP!$A:$BB,MATCH("Gq/11_0-1",GtP!$A$1:$BB$1,0),FALSE))</f>
        <v>#N/A</v>
      </c>
      <c r="AR20" s="317" t="e">
        <f>_xlfn.CONCAT(IF(BE20="","-","B"),IF(BR20="","-","I"),VLOOKUP($B20,GtP!$A:$BB,MATCH("Gq/11_0-1",GtP!$A$1:$BB$1,0),FALSE))</f>
        <v>#N/A</v>
      </c>
      <c r="AS20" s="317" t="e">
        <f>_xlfn.CONCAT(IF(BF20="","-","B"),IF(BS20="","-","I"),VLOOKUP($B20,GtP!$A:$BB,MATCH("Gq/11_0-1",GtP!$A$1:$BB$1,0),FALSE))</f>
        <v>#N/A</v>
      </c>
      <c r="AT20" s="317" t="e">
        <f>_xlfn.CONCAT(IF(BG20="","-","B"),IF(BT20="","-","I"),VLOOKUP($B20,GtP!$A:$BB,MATCH("G12/13_0-1",GtP!$A$1:$BB$1,0),FALSE))</f>
        <v>#N/A</v>
      </c>
      <c r="AU20" s="317" t="e">
        <f>_xlfn.CONCAT(IF(BH20="","-","B"),IF(BU20="","-","I"),VLOOKUP($B20,GtP!$A:$BB,MATCH("G12/13_0-1",GtP!$A$1:$BB$1,0),FALSE))</f>
        <v>#N/A</v>
      </c>
      <c r="AV20" s="319" t="str">
        <f>_xlfn.IFNA(VLOOKUP($B20,'B-LogEmaxOverpEC50'!$A:$AL,MATCH(AV$1,'B-LogEmaxOverpEC50'!$A$1:$AL$1,0),FALSE),"")</f>
        <v/>
      </c>
      <c r="AW20" s="320"/>
      <c r="AX20" s="321">
        <f>_xlfn.IFNA(VLOOKUP($B20,'B-LogEmaxOverpEC50'!$A:$AL,MATCH(AX$1,'B-LogEmaxOverpEC50'!$A$1:$AL$1,0),FALSE),"")</f>
        <v>11.436349384570002</v>
      </c>
      <c r="AY20" s="321">
        <f>_xlfn.IFNA(VLOOKUP($B20,'B-LogEmaxOverpEC50'!$A:$AL,MATCH(AY$1,'B-LogEmaxOverpEC50'!$A$1:$AL$1,0),FALSE),"")</f>
        <v>11.251157367037974</v>
      </c>
      <c r="AZ20" s="321">
        <f>_xlfn.IFNA(VLOOKUP($B20,'B-LogEmaxOverpEC50'!$A:$AL,MATCH(AZ$1,'B-LogEmaxOverpEC50'!$A$1:$AL$1,0),FALSE),"")</f>
        <v>11.543736953395598</v>
      </c>
      <c r="BA20" s="321">
        <f>_xlfn.IFNA(VLOOKUP($B20,'B-LogEmaxOverpEC50'!$A:$AL,MATCH(BA$1,'B-LogEmaxOverpEC50'!$A$1:$AL$1,0),FALSE),"")</f>
        <v>11.389501014903921</v>
      </c>
      <c r="BB20" s="321">
        <f>_xlfn.IFNA(VLOOKUP($B20,'B-LogEmaxOverpEC50'!$A:$AL,MATCH(BB$1,'B-LogEmaxOverpEC50'!$A$1:$AL$1,0),FALSE),"")</f>
        <v>11.880932812158784</v>
      </c>
      <c r="BC20" s="321" t="str">
        <f>_xlfn.IFNA(VLOOKUP($B20,'B-LogEmaxOverpEC50'!$A:$AL,MATCH(BC$1,'B-LogEmaxOverpEC50'!$A$1:$AL$1,0),FALSE),"")</f>
        <v/>
      </c>
      <c r="BD20" s="321" t="str">
        <f>_xlfn.IFNA(VLOOKUP($B20,'B-LogEmaxOverpEC50'!$A:$AL,MATCH(BD$1,'B-LogEmaxOverpEC50'!$A$1:$AL$1,0),FALSE),"")</f>
        <v/>
      </c>
      <c r="BE20" s="321">
        <f>_xlfn.IFNA(VLOOKUP($B20,'B-LogEmaxOverpEC50'!$A:$AL,MATCH(BE$1,'B-LogEmaxOverpEC50'!$A$1:$AL$1,0),FALSE),"")</f>
        <v>7.3293324701026714</v>
      </c>
      <c r="BF20" s="321">
        <f>_xlfn.IFNA(VLOOKUP($B20,'B-LogEmaxOverpEC50'!$A:$AL,MATCH(BF$1,'B-LogEmaxOverpEC50'!$A$1:$AL$1,0),FALSE),"")</f>
        <v>9.4510996712275261</v>
      </c>
      <c r="BG20" s="321" t="str">
        <f>_xlfn.IFNA(VLOOKUP($B20,'B-LogEmaxOverpEC50'!$A:$AL,MATCH(BG$1,'B-LogEmaxOverpEC50'!$A$1:$AL$1,0),FALSE),"")</f>
        <v/>
      </c>
      <c r="BH20" s="321">
        <f>_xlfn.IFNA(VLOOKUP($B20,'B-LogEmaxOverpEC50'!$A:$AL,MATCH(BH$1,'B-LogEmaxOverpEC50'!$A$1:$AL$1,0),FALSE),"")</f>
        <v>10.023741580327643</v>
      </c>
      <c r="BI20" s="322">
        <f>_xlfn.IFNA(VLOOKUP($B20,'I-LogEmaxOverpEC50'!$A:$AR,MATCH(BI$1,'I-LogEmaxOverpEC50'!$A$1:$AR$1,0),FALSE),"")</f>
        <v>10.166109932110508</v>
      </c>
      <c r="BJ20" s="320">
        <f>_xlfn.IFNA(VLOOKUP($B20,'I-LogEmaxOverpEC50'!$A:$AR,MATCH(BJ$1,'I-LogEmaxOverpEC50'!$A$1:$AR$1,0),FALSE),"")</f>
        <v>10.042964191145176</v>
      </c>
      <c r="BK20" s="320">
        <f>_xlfn.IFNA(VLOOKUP($B20,'I-LogEmaxOverpEC50'!$A:$AR,MATCH(BK$1,'I-LogEmaxOverpEC50'!$A$1:$AR$1,0),FALSE),"")</f>
        <v>11.51068599878402</v>
      </c>
      <c r="BL20" s="320">
        <f>_xlfn.IFNA(VLOOKUP($B20,'I-LogEmaxOverpEC50'!$A:$AR,MATCH(BL$1,'I-LogEmaxOverpEC50'!$A$1:$AR$1,0),FALSE),"")</f>
        <v>11.51068599878402</v>
      </c>
      <c r="BM20" s="320">
        <f>_xlfn.IFNA(VLOOKUP($B20,'I-LogEmaxOverpEC50'!$A:$AR,MATCH(BM$1,'I-LogEmaxOverpEC50'!$A$1:$AR$1,0),FALSE),"")</f>
        <v>11.460334965084156</v>
      </c>
      <c r="BN20" s="320">
        <f>_xlfn.IFNA(VLOOKUP($B20,'I-LogEmaxOverpEC50'!$A:$AR,MATCH(BN$1,'I-LogEmaxOverpEC50'!$A$1:$AR$1,0),FALSE),"")</f>
        <v>11.460334965084156</v>
      </c>
      <c r="BO20" s="320">
        <f>_xlfn.IFNA(VLOOKUP($B20,'I-LogEmaxOverpEC50'!$A:$AR,MATCH(BO$1,'I-LogEmaxOverpEC50'!$A$1:$AR$1,0),FALSE),"")</f>
        <v>11.32213938435156</v>
      </c>
      <c r="BP20" s="320">
        <f>_xlfn.IFNA(VLOOKUP($B20,'I-LogEmaxOverpEC50'!$A:$AR,MATCH(BP$1,'I-LogEmaxOverpEC50'!$A$1:$AR$1,0),FALSE),"")</f>
        <v>9.796286404765798</v>
      </c>
      <c r="BQ20" s="320">
        <f>_xlfn.IFNA(VLOOKUP($B20,'I-LogEmaxOverpEC50'!$A:$AR,MATCH(BQ$1,'I-LogEmaxOverpEC50'!$A$1:$AR$1,0),FALSE),"")</f>
        <v>9.796286404765798</v>
      </c>
      <c r="BR20" s="320">
        <f>_xlfn.IFNA(VLOOKUP($B20,'I-LogEmaxOverpEC50'!$A:$AR,MATCH(BR$1,'I-LogEmaxOverpEC50'!$A$1:$AR$1,0),FALSE),"")</f>
        <v>10.709269889890408</v>
      </c>
      <c r="BS20" s="320">
        <f>_xlfn.IFNA(VLOOKUP($B20,'I-LogEmaxOverpEC50'!$A:$AR,MATCH(BS$1,'I-LogEmaxOverpEC50'!$A$1:$AR$1,0),FALSE),"")</f>
        <v>9.4979881510588182</v>
      </c>
      <c r="BT20" s="320">
        <f>_xlfn.IFNA(VLOOKUP($B20,'I-LogEmaxOverpEC50'!$A:$AR,MATCH(BT$1,'I-LogEmaxOverpEC50'!$A$1:$AR$1,0),FALSE),"")</f>
        <v>12.001284465607217</v>
      </c>
      <c r="BU20" s="320">
        <f>_xlfn.IFNA(VLOOKUP($B20,'I-LogEmaxOverpEC50'!$A:$AR,MATCH(BU$1,'I-LogEmaxOverpEC50'!$A$1:$AR$1,0),FALSE),"")</f>
        <v>10.791161934121876</v>
      </c>
      <c r="BV20" s="114" t="e" cm="1">
        <f t="array" ref="BV20">_xlfn.IFS(AND($C20="A",_xlfn.CONCAT(F20:G20)&lt;&gt;"",$A20=1),"x",AND($C20="A",_xlfn.CONCAT(F20:G20)="",$A20=1),"-",$A$1&lt;&gt;"","")</f>
        <v>#N/A</v>
      </c>
      <c r="BW20" s="113" t="e" cm="1">
        <f t="array" ref="BW20">_xlfn.IFS(AND($C20="A",_xlfn.CONCAT(H20:L20)&lt;&gt;"",$A20=1),"x",AND($C20="A",_xlfn.CONCAT(H20:L20)="",$A20=1),"-",$A$1&lt;&gt;"","")</f>
        <v>#N/A</v>
      </c>
      <c r="BX20" s="113" t="e" cm="1">
        <f t="array" ref="BX20">_xlfn.IFS(AND($C20="A",_xlfn.CONCAT(M20:P20)&lt;&gt;"",$A20=1),"x",AND($C20="A",_xlfn.CONCAT(M20:P20)="",$A20=1),"-",$A$1&lt;&gt;"","")</f>
        <v>#N/A</v>
      </c>
      <c r="BY20" s="113" t="e" cm="1">
        <f t="array" ref="BY20">_xlfn.IFS(AND($C20="A",_xlfn.CONCAT(Q20:R20)&lt;&gt;"",$A20=1),"x",AND($C20="A",_xlfn.CONCAT(Q20:R20)="",$A20=1),"-",$A$1&lt;&gt;"","")</f>
        <v>#N/A</v>
      </c>
      <c r="BZ20" s="121" t="e">
        <f t="shared" si="25"/>
        <v>#N/A</v>
      </c>
      <c r="CA20" s="120" t="e">
        <f t="shared" si="26"/>
        <v>#N/A</v>
      </c>
      <c r="CB20" s="120" t="e">
        <f t="shared" si="27"/>
        <v>#N/A</v>
      </c>
      <c r="CC20" s="120" t="e">
        <f t="shared" si="28"/>
        <v>#N/A</v>
      </c>
      <c r="CD20" s="121" t="str">
        <f t="shared" si="29"/>
        <v/>
      </c>
      <c r="CE20" s="120" t="e">
        <f t="shared" si="30"/>
        <v>#N/A</v>
      </c>
      <c r="CF20" s="120" t="e">
        <f t="shared" si="31"/>
        <v>#N/A</v>
      </c>
      <c r="CG20" s="120" t="e">
        <f t="shared" si="32"/>
        <v>#N/A</v>
      </c>
      <c r="CH20" s="120" t="e">
        <f t="shared" si="33"/>
        <v>#N/A</v>
      </c>
      <c r="CI20" s="120" t="e">
        <f t="shared" si="34"/>
        <v>#N/A</v>
      </c>
    </row>
    <row r="21" spans="1:87" s="326" customFormat="1" x14ac:dyDescent="0.2">
      <c r="A21" s="311" t="e" cm="1">
        <f t="array" ref="A21">_xlfn.IFS(SUM(F21:R21)&gt;0,1,Z21&gt;0,2,TRUE,3)</f>
        <v>#N/A</v>
      </c>
      <c r="B21" s="311" t="s">
        <v>170</v>
      </c>
      <c r="C21" s="311" t="str">
        <f>_xlfn.XLOOKUP(B21,RecNamesAll!A:A,RecNamesAll!E:E)</f>
        <v>A</v>
      </c>
      <c r="D21" s="311" t="str">
        <f>_xlfn.XLOOKUP(B21,RecNamesAll!A:A,RecNamesAll!C:C)</f>
        <v>EP1</v>
      </c>
      <c r="E21" s="311"/>
      <c r="F21" s="312" t="e">
        <f t="shared" si="0"/>
        <v>#N/A</v>
      </c>
      <c r="G21" s="313" t="e">
        <f t="shared" si="1"/>
        <v>#N/A</v>
      </c>
      <c r="H21" s="312" t="e">
        <f t="shared" si="2"/>
        <v>#N/A</v>
      </c>
      <c r="I21" s="313" t="e">
        <f t="shared" si="3"/>
        <v>#N/A</v>
      </c>
      <c r="J21" s="313" t="e">
        <f t="shared" si="4"/>
        <v>#N/A</v>
      </c>
      <c r="K21" s="313" t="e">
        <f t="shared" si="5"/>
        <v>#N/A</v>
      </c>
      <c r="L21" s="313" t="e">
        <f t="shared" si="6"/>
        <v>#N/A</v>
      </c>
      <c r="M21" s="312" t="e">
        <f t="shared" si="7"/>
        <v>#N/A</v>
      </c>
      <c r="N21" s="313" t="e">
        <f t="shared" si="8"/>
        <v>#N/A</v>
      </c>
      <c r="O21" s="313" t="e">
        <f t="shared" si="9"/>
        <v>#N/A</v>
      </c>
      <c r="P21" s="313" t="e">
        <f t="shared" si="10"/>
        <v>#N/A</v>
      </c>
      <c r="Q21" s="312" t="e">
        <f t="shared" si="11"/>
        <v>#N/A</v>
      </c>
      <c r="R21" s="313" t="e">
        <f t="shared" si="12"/>
        <v>#N/A</v>
      </c>
      <c r="S21" s="314" t="str">
        <f t="shared" si="13"/>
        <v/>
      </c>
      <c r="T21" s="315" t="str">
        <f t="shared" si="14"/>
        <v>A</v>
      </c>
      <c r="U21" s="311" t="str">
        <f t="shared" si="15"/>
        <v>EP1</v>
      </c>
      <c r="V21" s="316" t="e">
        <f>IF(VLOOKUP($B21,GtP!$A:$AA,MATCH("Gs_0-2",GtP!$A$1:$AA$1,0),FALSE)=0,"",VLOOKUP($B21,GtP!$A:$AA,MATCH("Gs_0-2",GtP!$A$1:$AA$1,0),FALSE))</f>
        <v>#N/A</v>
      </c>
      <c r="W21" s="317" t="e">
        <f>IF(VLOOKUP($B21,GtP!$A:$AA,MATCH("Gi/o_0-2",GtP!$A$1:$AA$1,0),FALSE)=0,"",VLOOKUP($B21,GtP!$A:$AA,MATCH("Gi/o_0-2",GtP!$A$1:$AA$1,0),FALSE))</f>
        <v>#N/A</v>
      </c>
      <c r="X21" s="317" t="e">
        <f>IF(VLOOKUP($B21,GtP!$A:$AA,MATCH("Gq/11_0-2",GtP!$A$1:$AA$1,0),FALSE)=0,"",VLOOKUP($B21,GtP!$A:$AA,MATCH("Gq/11_0-2",GtP!$A$1:$AA$1,0),FALSE))</f>
        <v>#N/A</v>
      </c>
      <c r="Y21" s="317" t="e">
        <f>IF(VLOOKUP($B21,GtP!$A:$AA,MATCH("G12/13_0-2",GtP!$A$1:$AA$1,0),FALSE)=0,"",VLOOKUP($B21,GtP!$A:$AA,MATCH("G12/13_0-2",GtP!$A$1:$AA$1,0),FALSE))</f>
        <v>#N/A</v>
      </c>
      <c r="Z21" s="318" t="e">
        <f t="shared" si="16"/>
        <v>#N/A</v>
      </c>
      <c r="AA21" s="317" t="e">
        <f t="shared" si="17"/>
        <v>#N/A</v>
      </c>
      <c r="AB21" s="317" t="e">
        <f t="shared" si="18"/>
        <v>#N/A</v>
      </c>
      <c r="AC21" s="317" t="e">
        <f t="shared" si="19"/>
        <v>#N/A</v>
      </c>
      <c r="AD21" s="317" t="e">
        <f t="shared" si="20"/>
        <v>#N/A</v>
      </c>
      <c r="AE21" s="315" t="str">
        <f t="shared" si="21"/>
        <v/>
      </c>
      <c r="AF21" s="311" t="str">
        <f t="shared" si="22"/>
        <v/>
      </c>
      <c r="AG21" s="311" t="str">
        <f t="shared" si="23"/>
        <v/>
      </c>
      <c r="AH21" s="311" t="str">
        <f t="shared" si="24"/>
        <v/>
      </c>
      <c r="AI21" s="316" t="e">
        <f>_xlfn.CONCAT(IF(AV21="","-","B"),IF(BI21="","-","I"),VLOOKUP($B21,GtP!$A:$BB,MATCH("Gs_0-1",GtP!$A$1:$BB$1,0),FALSE))</f>
        <v>#N/A</v>
      </c>
      <c r="AJ21" s="317" t="e">
        <f>_xlfn.CONCAT(IF(AW21="","-","B"),IF(BJ21="","-","I"),VLOOKUP($B21,GtP!$A:$BB,MATCH("Gs_0-1",GtP!$A$1:$BB$1,0),FALSE))</f>
        <v>#N/A</v>
      </c>
      <c r="AK21" s="317" t="e">
        <f>_xlfn.CONCAT(IF(AX21="","-","B"),IF(BK21="","-","I"),VLOOKUP($B21,GtP!$A:$BB,MATCH("Gi/o_0-1",GtP!$A$1:$BB$1,0),FALSE))</f>
        <v>#N/A</v>
      </c>
      <c r="AL21" s="317" t="e">
        <f>_xlfn.CONCAT(IF(AY21="","-","B"),IF(BL21="","-","I"),VLOOKUP($B21,GtP!$A:$BB,MATCH("Gi/o_0-1",GtP!$A$1:$BB$1,0),FALSE))</f>
        <v>#N/A</v>
      </c>
      <c r="AM21" s="317" t="e">
        <f>_xlfn.CONCAT(IF(AZ21="","-","B"),IF(BM21="","-","I"),VLOOKUP($B21,GtP!$A:$BB,MATCH("Gi/o_0-1",GtP!$A$1:$BB$1,0),FALSE))</f>
        <v>#N/A</v>
      </c>
      <c r="AN21" s="317" t="e">
        <f>_xlfn.CONCAT(IF(BA21="","-","B"),IF(BN21="","-","I"),VLOOKUP($B21,GtP!$A:$BB,MATCH("Gi/o_0-1",GtP!$A$1:$BB$1,0),FALSE))</f>
        <v>#N/A</v>
      </c>
      <c r="AO21" s="317" t="e">
        <f>_xlfn.CONCAT(IF(BB21="","-","B"),IF(BO21="","-","I"),VLOOKUP($B21,GtP!$A:$BB,MATCH("Gi/o_0-1",GtP!$A$1:$BB$1,0),FALSE))</f>
        <v>#N/A</v>
      </c>
      <c r="AP21" s="317" t="e">
        <f>_xlfn.CONCAT(IF(BC21="","-","B"),IF(BP21="","-","I"),VLOOKUP($B21,GtP!$A:$BB,MATCH("Gq/11_0-1",GtP!$A$1:$BB$1,0),FALSE))</f>
        <v>#N/A</v>
      </c>
      <c r="AQ21" s="317" t="e">
        <f>_xlfn.CONCAT(IF(BD21="","-","B"),IF(BQ21="","-","I"),VLOOKUP($B21,GtP!$A:$BB,MATCH("Gq/11_0-1",GtP!$A$1:$BB$1,0),FALSE))</f>
        <v>#N/A</v>
      </c>
      <c r="AR21" s="317" t="e">
        <f>_xlfn.CONCAT(IF(BE21="","-","B"),IF(BR21="","-","I"),VLOOKUP($B21,GtP!$A:$BB,MATCH("Gq/11_0-1",GtP!$A$1:$BB$1,0),FALSE))</f>
        <v>#N/A</v>
      </c>
      <c r="AS21" s="317" t="e">
        <f>_xlfn.CONCAT(IF(BF21="","-","B"),IF(BS21="","-","I"),VLOOKUP($B21,GtP!$A:$BB,MATCH("Gq/11_0-1",GtP!$A$1:$BB$1,0),FALSE))</f>
        <v>#N/A</v>
      </c>
      <c r="AT21" s="317" t="e">
        <f>_xlfn.CONCAT(IF(BG21="","-","B"),IF(BT21="","-","I"),VLOOKUP($B21,GtP!$A:$BB,MATCH("G12/13_0-1",GtP!$A$1:$BB$1,0),FALSE))</f>
        <v>#N/A</v>
      </c>
      <c r="AU21" s="317" t="e">
        <f>_xlfn.CONCAT(IF(BH21="","-","B"),IF(BU21="","-","I"),VLOOKUP($B21,GtP!$A:$BB,MATCH("G12/13_0-1",GtP!$A$1:$BB$1,0),FALSE))</f>
        <v>#N/A</v>
      </c>
      <c r="AV21" s="319" t="str">
        <f>_xlfn.IFNA(VLOOKUP($B21,'B-LogEmaxOverpEC50'!$A:$AL,MATCH(AV$1,'B-LogEmaxOverpEC50'!$A$1:$AL$1,0),FALSE),"")</f>
        <v/>
      </c>
      <c r="AW21" s="320"/>
      <c r="AX21" s="321">
        <f>_xlfn.IFNA(VLOOKUP($B21,'B-LogEmaxOverpEC50'!$A:$AL,MATCH(AX$1,'B-LogEmaxOverpEC50'!$A$1:$AL$1,0),FALSE),"")</f>
        <v>7.2118992303390748</v>
      </c>
      <c r="AY21" s="321">
        <f>_xlfn.IFNA(VLOOKUP($B21,'B-LogEmaxOverpEC50'!$A:$AL,MATCH(AY$1,'B-LogEmaxOverpEC50'!$A$1:$AL$1,0),FALSE),"")</f>
        <v>8.0118623785309975</v>
      </c>
      <c r="AZ21" s="321">
        <f>_xlfn.IFNA(VLOOKUP($B21,'B-LogEmaxOverpEC50'!$A:$AL,MATCH(AZ$1,'B-LogEmaxOverpEC50'!$A$1:$AL$1,0),FALSE),"")</f>
        <v>9.0647396981163144</v>
      </c>
      <c r="BA21" s="321">
        <f>_xlfn.IFNA(VLOOKUP($B21,'B-LogEmaxOverpEC50'!$A:$AL,MATCH(BA$1,'B-LogEmaxOverpEC50'!$A$1:$AL$1,0),FALSE),"")</f>
        <v>8.4572683020540627</v>
      </c>
      <c r="BB21" s="321" t="str">
        <f>_xlfn.IFNA(VLOOKUP($B21,'B-LogEmaxOverpEC50'!$A:$AL,MATCH(BB$1,'B-LogEmaxOverpEC50'!$A$1:$AL$1,0),FALSE),"")</f>
        <v/>
      </c>
      <c r="BC21" s="321">
        <f>_xlfn.IFNA(VLOOKUP($B21,'B-LogEmaxOverpEC50'!$A:$AL,MATCH(BC$1,'B-LogEmaxOverpEC50'!$A$1:$AL$1,0),FALSE),"")</f>
        <v>9.8262442034471533</v>
      </c>
      <c r="BD21" s="321">
        <f>_xlfn.IFNA(VLOOKUP($B21,'B-LogEmaxOverpEC50'!$A:$AL,MATCH(BD$1,'B-LogEmaxOverpEC50'!$A$1:$AL$1,0),FALSE),"")</f>
        <v>9.8557007538578354</v>
      </c>
      <c r="BE21" s="321">
        <f>_xlfn.IFNA(VLOOKUP($B21,'B-LogEmaxOverpEC50'!$A:$AL,MATCH(BE$1,'B-LogEmaxOverpEC50'!$A$1:$AL$1,0),FALSE),"")</f>
        <v>9.177285757778824</v>
      </c>
      <c r="BF21" s="321">
        <f>_xlfn.IFNA(VLOOKUP($B21,'B-LogEmaxOverpEC50'!$A:$AL,MATCH(BF$1,'B-LogEmaxOverpEC50'!$A$1:$AL$1,0),FALSE),"")</f>
        <v>11.170793279667956</v>
      </c>
      <c r="BG21" s="321">
        <f>_xlfn.IFNA(VLOOKUP($B21,'B-LogEmaxOverpEC50'!$A:$AL,MATCH(BG$1,'B-LogEmaxOverpEC50'!$A$1:$AL$1,0),FALSE),"")</f>
        <v>11.337142710730667</v>
      </c>
      <c r="BH21" s="321">
        <f>_xlfn.IFNA(VLOOKUP($B21,'B-LogEmaxOverpEC50'!$A:$AL,MATCH(BH$1,'B-LogEmaxOverpEC50'!$A$1:$AL$1,0),FALSE),"")</f>
        <v>8.9789904819875019</v>
      </c>
      <c r="BI21" s="322">
        <f>_xlfn.IFNA(VLOOKUP($B21,'I-LogEmaxOverpEC50'!$A:$AR,MATCH(BI$1,'I-LogEmaxOverpEC50'!$A$1:$AR$1,0),FALSE),"")</f>
        <v>10.225980344248402</v>
      </c>
      <c r="BJ21" s="320">
        <f>_xlfn.IFNA(VLOOKUP($B21,'I-LogEmaxOverpEC50'!$A:$AR,MATCH(BJ$1,'I-LogEmaxOverpEC50'!$A$1:$AR$1,0),FALSE),"")</f>
        <v>10.116847625204951</v>
      </c>
      <c r="BK21" s="320">
        <f>_xlfn.IFNA(VLOOKUP($B21,'I-LogEmaxOverpEC50'!$A:$AR,MATCH(BK$1,'I-LogEmaxOverpEC50'!$A$1:$AR$1,0),FALSE),"")</f>
        <v>9.7103248228864896</v>
      </c>
      <c r="BL21" s="320">
        <f>_xlfn.IFNA(VLOOKUP($B21,'I-LogEmaxOverpEC50'!$A:$AR,MATCH(BL$1,'I-LogEmaxOverpEC50'!$A$1:$AR$1,0),FALSE),"")</f>
        <v>9.7103248228864896</v>
      </c>
      <c r="BM21" s="320">
        <f>_xlfn.IFNA(VLOOKUP($B21,'I-LogEmaxOverpEC50'!$A:$AR,MATCH(BM$1,'I-LogEmaxOverpEC50'!$A$1:$AR$1,0),FALSE),"")</f>
        <v>9.1567507096021021</v>
      </c>
      <c r="BN21" s="320">
        <f>_xlfn.IFNA(VLOOKUP($B21,'I-LogEmaxOverpEC50'!$A:$AR,MATCH(BN$1,'I-LogEmaxOverpEC50'!$A$1:$AR$1,0),FALSE),"")</f>
        <v>9.1567507096021021</v>
      </c>
      <c r="BO21" s="320" t="str">
        <f>_xlfn.IFNA(VLOOKUP($B21,'I-LogEmaxOverpEC50'!$A:$AR,MATCH(BO$1,'I-LogEmaxOverpEC50'!$A$1:$AR$1,0),FALSE),"")</f>
        <v/>
      </c>
      <c r="BP21" s="320">
        <f>_xlfn.IFNA(VLOOKUP($B21,'I-LogEmaxOverpEC50'!$A:$AR,MATCH(BP$1,'I-LogEmaxOverpEC50'!$A$1:$AR$1,0),FALSE),"")</f>
        <v>10.833535645811866</v>
      </c>
      <c r="BQ21" s="320">
        <f>_xlfn.IFNA(VLOOKUP($B21,'I-LogEmaxOverpEC50'!$A:$AR,MATCH(BQ$1,'I-LogEmaxOverpEC50'!$A$1:$AR$1,0),FALSE),"")</f>
        <v>10.833535645811866</v>
      </c>
      <c r="BR21" s="320">
        <f>_xlfn.IFNA(VLOOKUP($B21,'I-LogEmaxOverpEC50'!$A:$AR,MATCH(BR$1,'I-LogEmaxOverpEC50'!$A$1:$AR$1,0),FALSE),"")</f>
        <v>10.467979266408914</v>
      </c>
      <c r="BS21" s="320">
        <f>_xlfn.IFNA(VLOOKUP($B21,'I-LogEmaxOverpEC50'!$A:$AR,MATCH(BS$1,'I-LogEmaxOverpEC50'!$A$1:$AR$1,0),FALSE),"")</f>
        <v>9.1335922124285833</v>
      </c>
      <c r="BT21" s="320">
        <f>_xlfn.IFNA(VLOOKUP($B21,'I-LogEmaxOverpEC50'!$A:$AR,MATCH(BT$1,'I-LogEmaxOverpEC50'!$A$1:$AR$1,0),FALSE),"")</f>
        <v>10.249747321630156</v>
      </c>
      <c r="BU21" s="320">
        <f>_xlfn.IFNA(VLOOKUP($B21,'I-LogEmaxOverpEC50'!$A:$AR,MATCH(BU$1,'I-LogEmaxOverpEC50'!$A$1:$AR$1,0),FALSE),"")</f>
        <v>9.7736000459805901</v>
      </c>
      <c r="BV21" s="114" t="e" cm="1">
        <f t="array" ref="BV21">_xlfn.IFS(AND($C21="A",_xlfn.CONCAT(F21:G21)&lt;&gt;"",$A21=1),"x",AND($C21="A",_xlfn.CONCAT(F21:G21)="",$A21=1),"-",$A$1&lt;&gt;"","")</f>
        <v>#N/A</v>
      </c>
      <c r="BW21" s="113" t="e" cm="1">
        <f t="array" ref="BW21">_xlfn.IFS(AND($C21="A",_xlfn.CONCAT(H21:L21)&lt;&gt;"",$A21=1),"x",AND($C21="A",_xlfn.CONCAT(H21:L21)="",$A21=1),"-",$A$1&lt;&gt;"","")</f>
        <v>#N/A</v>
      </c>
      <c r="BX21" s="113" t="e" cm="1">
        <f t="array" ref="BX21">_xlfn.IFS(AND($C21="A",_xlfn.CONCAT(M21:P21)&lt;&gt;"",$A21=1),"x",AND($C21="A",_xlfn.CONCAT(M21:P21)="",$A21=1),"-",$A$1&lt;&gt;"","")</f>
        <v>#N/A</v>
      </c>
      <c r="BY21" s="113" t="e" cm="1">
        <f t="array" ref="BY21">_xlfn.IFS(AND($C21="A",_xlfn.CONCAT(Q21:R21)&lt;&gt;"",$A21=1),"x",AND($C21="A",_xlfn.CONCAT(Q21:R21)="",$A21=1),"-",$A$1&lt;&gt;"","")</f>
        <v>#N/A</v>
      </c>
      <c r="BZ21" s="121" t="e">
        <f t="shared" si="25"/>
        <v>#N/A</v>
      </c>
      <c r="CA21" s="120" t="e">
        <f t="shared" si="26"/>
        <v>#N/A</v>
      </c>
      <c r="CB21" s="120" t="e">
        <f t="shared" si="27"/>
        <v>#N/A</v>
      </c>
      <c r="CC21" s="120" t="e">
        <f t="shared" si="28"/>
        <v>#N/A</v>
      </c>
      <c r="CD21" s="121" t="str">
        <f t="shared" si="29"/>
        <v/>
      </c>
      <c r="CE21" s="120" t="e">
        <f t="shared" si="30"/>
        <v>#N/A</v>
      </c>
      <c r="CF21" s="120" t="e">
        <f t="shared" si="31"/>
        <v>#N/A</v>
      </c>
      <c r="CG21" s="120" t="e">
        <f t="shared" si="32"/>
        <v>#N/A</v>
      </c>
      <c r="CH21" s="120" t="e">
        <f t="shared" si="33"/>
        <v>#N/A</v>
      </c>
      <c r="CI21" s="120" t="e">
        <f t="shared" si="34"/>
        <v>#N/A</v>
      </c>
    </row>
    <row r="22" spans="1:87" s="326" customFormat="1" x14ac:dyDescent="0.2">
      <c r="A22" s="311" t="e" cm="1">
        <f t="array" ref="A22">_xlfn.IFS(SUM(F22:R22)&gt;0,1,Z22&gt;0,2,TRUE,3)</f>
        <v>#N/A</v>
      </c>
      <c r="B22" s="311" t="s">
        <v>14</v>
      </c>
      <c r="C22" s="311" t="str">
        <f>_xlfn.XLOOKUP(B22,RecNamesAll!A:A,RecNamesAll!E:E)</f>
        <v>A</v>
      </c>
      <c r="D22" s="311" t="str">
        <f>_xlfn.XLOOKUP(B22,RecNamesAll!A:A,RecNamesAll!C:C)</f>
        <v>LPA1</v>
      </c>
      <c r="E22" s="311"/>
      <c r="F22" s="312" t="e">
        <f t="shared" si="0"/>
        <v>#N/A</v>
      </c>
      <c r="G22" s="313" t="e">
        <f t="shared" si="1"/>
        <v>#N/A</v>
      </c>
      <c r="H22" s="312" t="e">
        <f t="shared" si="2"/>
        <v>#N/A</v>
      </c>
      <c r="I22" s="313" t="e">
        <f t="shared" si="3"/>
        <v>#N/A</v>
      </c>
      <c r="J22" s="313" t="e">
        <f t="shared" si="4"/>
        <v>#N/A</v>
      </c>
      <c r="K22" s="313" t="e">
        <f t="shared" si="5"/>
        <v>#N/A</v>
      </c>
      <c r="L22" s="313" t="e">
        <f t="shared" si="6"/>
        <v>#N/A</v>
      </c>
      <c r="M22" s="312" t="e">
        <f t="shared" si="7"/>
        <v>#N/A</v>
      </c>
      <c r="N22" s="313" t="e">
        <f t="shared" si="8"/>
        <v>#N/A</v>
      </c>
      <c r="O22" s="313" t="e">
        <f t="shared" si="9"/>
        <v>#N/A</v>
      </c>
      <c r="P22" s="313" t="e">
        <f t="shared" si="10"/>
        <v>#N/A</v>
      </c>
      <c r="Q22" s="312" t="e">
        <f t="shared" si="11"/>
        <v>#N/A</v>
      </c>
      <c r="R22" s="313" t="e">
        <f t="shared" si="12"/>
        <v>#N/A</v>
      </c>
      <c r="S22" s="314" t="str">
        <f t="shared" si="13"/>
        <v/>
      </c>
      <c r="T22" s="315" t="str">
        <f t="shared" si="14"/>
        <v>A</v>
      </c>
      <c r="U22" s="311" t="str">
        <f t="shared" si="15"/>
        <v>LPA1</v>
      </c>
      <c r="V22" s="316" t="e">
        <f>IF(VLOOKUP($B22,GtP!$A:$AA,MATCH("Gs_0-2",GtP!$A$1:$AA$1,0),FALSE)=0,"",VLOOKUP($B22,GtP!$A:$AA,MATCH("Gs_0-2",GtP!$A$1:$AA$1,0),FALSE))</f>
        <v>#N/A</v>
      </c>
      <c r="W22" s="317" t="e">
        <f>IF(VLOOKUP($B22,GtP!$A:$AA,MATCH("Gi/o_0-2",GtP!$A$1:$AA$1,0),FALSE)=0,"",VLOOKUP($B22,GtP!$A:$AA,MATCH("Gi/o_0-2",GtP!$A$1:$AA$1,0),FALSE))</f>
        <v>#N/A</v>
      </c>
      <c r="X22" s="317" t="e">
        <f>IF(VLOOKUP($B22,GtP!$A:$AA,MATCH("Gq/11_0-2",GtP!$A$1:$AA$1,0),FALSE)=0,"",VLOOKUP($B22,GtP!$A:$AA,MATCH("Gq/11_0-2",GtP!$A$1:$AA$1,0),FALSE))</f>
        <v>#N/A</v>
      </c>
      <c r="Y22" s="317" t="e">
        <f>IF(VLOOKUP($B22,GtP!$A:$AA,MATCH("G12/13_0-2",GtP!$A$1:$AA$1,0),FALSE)=0,"",VLOOKUP($B22,GtP!$A:$AA,MATCH("G12/13_0-2",GtP!$A$1:$AA$1,0),FALSE))</f>
        <v>#N/A</v>
      </c>
      <c r="Z22" s="318" t="e">
        <f t="shared" si="16"/>
        <v>#N/A</v>
      </c>
      <c r="AA22" s="317" t="e">
        <f t="shared" si="17"/>
        <v>#N/A</v>
      </c>
      <c r="AB22" s="317" t="e">
        <f t="shared" si="18"/>
        <v>#N/A</v>
      </c>
      <c r="AC22" s="317" t="e">
        <f t="shared" si="19"/>
        <v>#N/A</v>
      </c>
      <c r="AD22" s="317" t="e">
        <f t="shared" si="20"/>
        <v>#N/A</v>
      </c>
      <c r="AE22" s="315" t="str">
        <f t="shared" si="21"/>
        <v/>
      </c>
      <c r="AF22" s="311" t="str">
        <f t="shared" si="22"/>
        <v/>
      </c>
      <c r="AG22" s="311" t="str">
        <f t="shared" si="23"/>
        <v/>
      </c>
      <c r="AH22" s="311" t="str">
        <f t="shared" si="24"/>
        <v/>
      </c>
      <c r="AI22" s="316" t="e">
        <f>_xlfn.CONCAT(IF(AV22="","-","B"),IF(BI22="","-","I"),VLOOKUP($B22,GtP!$A:$BB,MATCH("Gs_0-1",GtP!$A$1:$BB$1,0),FALSE))</f>
        <v>#N/A</v>
      </c>
      <c r="AJ22" s="317" t="e">
        <f>_xlfn.CONCAT(IF(AW22="","-","B"),IF(BJ22="","-","I"),VLOOKUP($B22,GtP!$A:$BB,MATCH("Gs_0-1",GtP!$A$1:$BB$1,0),FALSE))</f>
        <v>#N/A</v>
      </c>
      <c r="AK22" s="317" t="e">
        <f>_xlfn.CONCAT(IF(AX22="","-","B"),IF(BK22="","-","I"),VLOOKUP($B22,GtP!$A:$BB,MATCH("Gi/o_0-1",GtP!$A$1:$BB$1,0),FALSE))</f>
        <v>#N/A</v>
      </c>
      <c r="AL22" s="317" t="e">
        <f>_xlfn.CONCAT(IF(AY22="","-","B"),IF(BL22="","-","I"),VLOOKUP($B22,GtP!$A:$BB,MATCH("Gi/o_0-1",GtP!$A$1:$BB$1,0),FALSE))</f>
        <v>#N/A</v>
      </c>
      <c r="AM22" s="317" t="e">
        <f>_xlfn.CONCAT(IF(AZ22="","-","B"),IF(BM22="","-","I"),VLOOKUP($B22,GtP!$A:$BB,MATCH("Gi/o_0-1",GtP!$A$1:$BB$1,0),FALSE))</f>
        <v>#N/A</v>
      </c>
      <c r="AN22" s="317" t="e">
        <f>_xlfn.CONCAT(IF(BA22="","-","B"),IF(BN22="","-","I"),VLOOKUP($B22,GtP!$A:$BB,MATCH("Gi/o_0-1",GtP!$A$1:$BB$1,0),FALSE))</f>
        <v>#N/A</v>
      </c>
      <c r="AO22" s="317" t="e">
        <f>_xlfn.CONCAT(IF(BB22="","-","B"),IF(BO22="","-","I"),VLOOKUP($B22,GtP!$A:$BB,MATCH("Gi/o_0-1",GtP!$A$1:$BB$1,0),FALSE))</f>
        <v>#N/A</v>
      </c>
      <c r="AP22" s="317" t="e">
        <f>_xlfn.CONCAT(IF(BC22="","-","B"),IF(BP22="","-","I"),VLOOKUP($B22,GtP!$A:$BB,MATCH("Gq/11_0-1",GtP!$A$1:$BB$1,0),FALSE))</f>
        <v>#N/A</v>
      </c>
      <c r="AQ22" s="317" t="e">
        <f>_xlfn.CONCAT(IF(BD22="","-","B"),IF(BQ22="","-","I"),VLOOKUP($B22,GtP!$A:$BB,MATCH("Gq/11_0-1",GtP!$A$1:$BB$1,0),FALSE))</f>
        <v>#N/A</v>
      </c>
      <c r="AR22" s="317" t="e">
        <f>_xlfn.CONCAT(IF(BE22="","-","B"),IF(BR22="","-","I"),VLOOKUP($B22,GtP!$A:$BB,MATCH("Gq/11_0-1",GtP!$A$1:$BB$1,0),FALSE))</f>
        <v>#N/A</v>
      </c>
      <c r="AS22" s="317" t="e">
        <f>_xlfn.CONCAT(IF(BF22="","-","B"),IF(BS22="","-","I"),VLOOKUP($B22,GtP!$A:$BB,MATCH("Gq/11_0-1",GtP!$A$1:$BB$1,0),FALSE))</f>
        <v>#N/A</v>
      </c>
      <c r="AT22" s="317" t="e">
        <f>_xlfn.CONCAT(IF(BG22="","-","B"),IF(BT22="","-","I"),VLOOKUP($B22,GtP!$A:$BB,MATCH("G12/13_0-1",GtP!$A$1:$BB$1,0),FALSE))</f>
        <v>#N/A</v>
      </c>
      <c r="AU22" s="317" t="e">
        <f>_xlfn.CONCAT(IF(BH22="","-","B"),IF(BU22="","-","I"),VLOOKUP($B22,GtP!$A:$BB,MATCH("G12/13_0-1",GtP!$A$1:$BB$1,0),FALSE))</f>
        <v>#N/A</v>
      </c>
      <c r="AV22" s="319" t="str">
        <f>_xlfn.IFNA(VLOOKUP($B22,'B-LogEmaxOverpEC50'!$A:$AL,MATCH(AV$1,'B-LogEmaxOverpEC50'!$A$1:$AL$1,0),FALSE),"")</f>
        <v/>
      </c>
      <c r="AW22" s="320"/>
      <c r="AX22" s="321">
        <f>_xlfn.IFNA(VLOOKUP($B22,'B-LogEmaxOverpEC50'!$A:$AL,MATCH(AX$1,'B-LogEmaxOverpEC50'!$A$1:$AL$1,0),FALSE),"")</f>
        <v>10.345741651280925</v>
      </c>
      <c r="AY22" s="321" t="str">
        <f>_xlfn.IFNA(VLOOKUP($B22,'B-LogEmaxOverpEC50'!$A:$AL,MATCH(AY$1,'B-LogEmaxOverpEC50'!$A$1:$AL$1,0),FALSE),"")</f>
        <v/>
      </c>
      <c r="AZ22" s="321">
        <f>_xlfn.IFNA(VLOOKUP($B22,'B-LogEmaxOverpEC50'!$A:$AL,MATCH(AZ$1,'B-LogEmaxOverpEC50'!$A$1:$AL$1,0),FALSE),"")</f>
        <v>10.341353020225588</v>
      </c>
      <c r="BA22" s="321" t="str">
        <f>_xlfn.IFNA(VLOOKUP($B22,'B-LogEmaxOverpEC50'!$A:$AL,MATCH(BA$1,'B-LogEmaxOverpEC50'!$A$1:$AL$1,0),FALSE),"")</f>
        <v/>
      </c>
      <c r="BB22" s="321" t="str">
        <f>_xlfn.IFNA(VLOOKUP($B22,'B-LogEmaxOverpEC50'!$A:$AL,MATCH(BB$1,'B-LogEmaxOverpEC50'!$A$1:$AL$1,0),FALSE),"")</f>
        <v/>
      </c>
      <c r="BC22" s="321">
        <f>_xlfn.IFNA(VLOOKUP($B22,'B-LogEmaxOverpEC50'!$A:$AL,MATCH(BC$1,'B-LogEmaxOverpEC50'!$A$1:$AL$1,0),FALSE),"")</f>
        <v>8.2395854092368417</v>
      </c>
      <c r="BD22" s="321">
        <f>_xlfn.IFNA(VLOOKUP($B22,'B-LogEmaxOverpEC50'!$A:$AL,MATCH(BD$1,'B-LogEmaxOverpEC50'!$A$1:$AL$1,0),FALSE),"")</f>
        <v>7.635833656093407</v>
      </c>
      <c r="BE22" s="321">
        <f>_xlfn.IFNA(VLOOKUP($B22,'B-LogEmaxOverpEC50'!$A:$AL,MATCH(BE$1,'B-LogEmaxOverpEC50'!$A$1:$AL$1,0),FALSE),"")</f>
        <v>6.6718812015176967</v>
      </c>
      <c r="BF22" s="321">
        <f>_xlfn.IFNA(VLOOKUP($B22,'B-LogEmaxOverpEC50'!$A:$AL,MATCH(BF$1,'B-LogEmaxOverpEC50'!$A$1:$AL$1,0),FALSE),"")</f>
        <v>7.7693722100576261</v>
      </c>
      <c r="BG22" s="321" t="str">
        <f>_xlfn.IFNA(VLOOKUP($B22,'B-LogEmaxOverpEC50'!$A:$AL,MATCH(BG$1,'B-LogEmaxOverpEC50'!$A$1:$AL$1,0),FALSE),"")</f>
        <v/>
      </c>
      <c r="BH22" s="321">
        <f>_xlfn.IFNA(VLOOKUP($B22,'B-LogEmaxOverpEC50'!$A:$AL,MATCH(BH$1,'B-LogEmaxOverpEC50'!$A$1:$AL$1,0),FALSE),"")</f>
        <v>9.7819934188386952</v>
      </c>
      <c r="BI22" s="322" t="str">
        <f>_xlfn.IFNA(VLOOKUP($B22,'I-LogEmaxOverpEC50'!$A:$AR,MATCH(BI$1,'I-LogEmaxOverpEC50'!$A$1:$AR$1,0),FALSE),"")</f>
        <v/>
      </c>
      <c r="BJ22" s="320" t="str">
        <f>_xlfn.IFNA(VLOOKUP($B22,'I-LogEmaxOverpEC50'!$A:$AR,MATCH(BJ$1,'I-LogEmaxOverpEC50'!$A$1:$AR$1,0),FALSE),"")</f>
        <v/>
      </c>
      <c r="BK22" s="320">
        <f>_xlfn.IFNA(VLOOKUP($B22,'I-LogEmaxOverpEC50'!$A:$AR,MATCH(BK$1,'I-LogEmaxOverpEC50'!$A$1:$AR$1,0),FALSE),"")</f>
        <v>9.4945727918688192</v>
      </c>
      <c r="BL22" s="320">
        <f>_xlfn.IFNA(VLOOKUP($B22,'I-LogEmaxOverpEC50'!$A:$AR,MATCH(BL$1,'I-LogEmaxOverpEC50'!$A$1:$AR$1,0),FALSE),"")</f>
        <v>9.4945727918688192</v>
      </c>
      <c r="BM22" s="320">
        <f>_xlfn.IFNA(VLOOKUP($B22,'I-LogEmaxOverpEC50'!$A:$AR,MATCH(BM$1,'I-LogEmaxOverpEC50'!$A$1:$AR$1,0),FALSE),"")</f>
        <v>9.2393757293689447</v>
      </c>
      <c r="BN22" s="320">
        <f>_xlfn.IFNA(VLOOKUP($B22,'I-LogEmaxOverpEC50'!$A:$AR,MATCH(BN$1,'I-LogEmaxOverpEC50'!$A$1:$AR$1,0),FALSE),"")</f>
        <v>9.2393757293689447</v>
      </c>
      <c r="BO22" s="320" t="str">
        <f>_xlfn.IFNA(VLOOKUP($B22,'I-LogEmaxOverpEC50'!$A:$AR,MATCH(BO$1,'I-LogEmaxOverpEC50'!$A$1:$AR$1,0),FALSE),"")</f>
        <v/>
      </c>
      <c r="BP22" s="320">
        <f>_xlfn.IFNA(VLOOKUP($B22,'I-LogEmaxOverpEC50'!$A:$AR,MATCH(BP$1,'I-LogEmaxOverpEC50'!$A$1:$AR$1,0),FALSE),"")</f>
        <v>9.3435389010571033</v>
      </c>
      <c r="BQ22" s="320">
        <f>_xlfn.IFNA(VLOOKUP($B22,'I-LogEmaxOverpEC50'!$A:$AR,MATCH(BQ$1,'I-LogEmaxOverpEC50'!$A$1:$AR$1,0),FALSE),"")</f>
        <v>9.3435389010571033</v>
      </c>
      <c r="BR22" s="320">
        <f>_xlfn.IFNA(VLOOKUP($B22,'I-LogEmaxOverpEC50'!$A:$AR,MATCH(BR$1,'I-LogEmaxOverpEC50'!$A$1:$AR$1,0),FALSE),"")</f>
        <v>9.7169124941223757</v>
      </c>
      <c r="BS22" s="320">
        <f>_xlfn.IFNA(VLOOKUP($B22,'I-LogEmaxOverpEC50'!$A:$AR,MATCH(BS$1,'I-LogEmaxOverpEC50'!$A$1:$AR$1,0),FALSE),"")</f>
        <v>9.6733716441054032</v>
      </c>
      <c r="BT22" s="320">
        <f>_xlfn.IFNA(VLOOKUP($B22,'I-LogEmaxOverpEC50'!$A:$AR,MATCH(BT$1,'I-LogEmaxOverpEC50'!$A$1:$AR$1,0),FALSE),"")</f>
        <v>9.3877807052660813</v>
      </c>
      <c r="BU22" s="320">
        <f>_xlfn.IFNA(VLOOKUP($B22,'I-LogEmaxOverpEC50'!$A:$AR,MATCH(BU$1,'I-LogEmaxOverpEC50'!$A$1:$AR$1,0),FALSE),"")</f>
        <v>9.6313964445527329</v>
      </c>
      <c r="BV22" s="114" t="e" cm="1">
        <f t="array" ref="BV22">_xlfn.IFS(AND($C22="A",_xlfn.CONCAT(F22:G22)&lt;&gt;"",$A22=1),"x",AND($C22="A",_xlfn.CONCAT(F22:G22)="",$A22=1),"-",$A$1&lt;&gt;"","")</f>
        <v>#N/A</v>
      </c>
      <c r="BW22" s="113" t="e" cm="1">
        <f t="array" ref="BW22">_xlfn.IFS(AND($C22="A",_xlfn.CONCAT(H22:L22)&lt;&gt;"",$A22=1),"x",AND($C22="A",_xlfn.CONCAT(H22:L22)="",$A22=1),"-",$A$1&lt;&gt;"","")</f>
        <v>#N/A</v>
      </c>
      <c r="BX22" s="113" t="e" cm="1">
        <f t="array" ref="BX22">_xlfn.IFS(AND($C22="A",_xlfn.CONCAT(M22:P22)&lt;&gt;"",$A22=1),"x",AND($C22="A",_xlfn.CONCAT(M22:P22)="",$A22=1),"-",$A$1&lt;&gt;"","")</f>
        <v>#N/A</v>
      </c>
      <c r="BY22" s="113" t="e" cm="1">
        <f t="array" ref="BY22">_xlfn.IFS(AND($C22="A",_xlfn.CONCAT(Q22:R22)&lt;&gt;"",$A22=1),"x",AND($C22="A",_xlfn.CONCAT(Q22:R22)="",$A22=1),"-",$A$1&lt;&gt;"","")</f>
        <v>#N/A</v>
      </c>
      <c r="BZ22" s="121" t="e">
        <f t="shared" si="25"/>
        <v>#N/A</v>
      </c>
      <c r="CA22" s="120" t="e">
        <f t="shared" si="26"/>
        <v>#N/A</v>
      </c>
      <c r="CB22" s="120" t="e">
        <f t="shared" si="27"/>
        <v>#N/A</v>
      </c>
      <c r="CC22" s="120" t="e">
        <f t="shared" si="28"/>
        <v>#N/A</v>
      </c>
      <c r="CD22" s="121" t="str">
        <f t="shared" si="29"/>
        <v/>
      </c>
      <c r="CE22" s="120" t="e">
        <f t="shared" si="30"/>
        <v>#N/A</v>
      </c>
      <c r="CF22" s="120" t="e">
        <f t="shared" si="31"/>
        <v>#N/A</v>
      </c>
      <c r="CG22" s="120" t="e">
        <f t="shared" si="32"/>
        <v>#N/A</v>
      </c>
      <c r="CH22" s="120" t="e">
        <f t="shared" si="33"/>
        <v>#N/A</v>
      </c>
      <c r="CI22" s="120" t="e">
        <f t="shared" si="34"/>
        <v>#N/A</v>
      </c>
    </row>
    <row r="23" spans="1:87" s="326" customFormat="1" x14ac:dyDescent="0.2">
      <c r="A23" s="311" cm="1">
        <f t="array" ref="A23">_xlfn.IFS(SUM(F23:R23)&gt;0,1,Z23&gt;0,2,TRUE,3)</f>
        <v>1</v>
      </c>
      <c r="B23" s="311" t="s">
        <v>104</v>
      </c>
      <c r="C23" s="311" t="str">
        <f>_xlfn.XLOOKUP(B23,RecNamesAll!A:A,RecNamesAll!E:E)</f>
        <v>A</v>
      </c>
      <c r="D23" s="311" t="str">
        <f>_xlfn.XLOOKUP(B23,RecNamesAll!A:A,RecNamesAll!C:C)</f>
        <v>GAL2</v>
      </c>
      <c r="E23" s="311"/>
      <c r="F23" s="312" t="str">
        <f t="shared" si="0"/>
        <v/>
      </c>
      <c r="G23" s="313" t="str">
        <f t="shared" si="1"/>
        <v/>
      </c>
      <c r="H23" s="312">
        <f t="shared" si="2"/>
        <v>9.562969190754588</v>
      </c>
      <c r="I23" s="313">
        <f t="shared" si="3"/>
        <v>9.562969190754588</v>
      </c>
      <c r="J23" s="313">
        <f t="shared" si="4"/>
        <v>9.4007443000660871</v>
      </c>
      <c r="K23" s="313">
        <f t="shared" si="5"/>
        <v>9.4007443000660871</v>
      </c>
      <c r="L23" s="313" t="str">
        <f t="shared" si="6"/>
        <v/>
      </c>
      <c r="M23" s="312">
        <f t="shared" si="7"/>
        <v>10.452144760266405</v>
      </c>
      <c r="N23" s="313">
        <f t="shared" si="8"/>
        <v>10.452144760266405</v>
      </c>
      <c r="O23" s="313">
        <f t="shared" si="9"/>
        <v>10.145251968911213</v>
      </c>
      <c r="P23" s="313">
        <f t="shared" si="10"/>
        <v>9.5694582668282582</v>
      </c>
      <c r="Q23" s="312">
        <f t="shared" si="11"/>
        <v>10.087591259414431</v>
      </c>
      <c r="R23" s="313">
        <f t="shared" si="12"/>
        <v>9.6276910896967003</v>
      </c>
      <c r="S23" s="314">
        <f t="shared" si="13"/>
        <v>10</v>
      </c>
      <c r="T23" s="315" t="str">
        <f t="shared" si="14"/>
        <v>A</v>
      </c>
      <c r="U23" s="311" t="str">
        <f t="shared" si="15"/>
        <v>GAL2</v>
      </c>
      <c r="V23" s="316" t="str">
        <f>IF(VLOOKUP($B23,GtP!$A:$AA,MATCH("Gs_0-2",GtP!$A$1:$AA$1,0),FALSE)=0,"",VLOOKUP($B23,GtP!$A:$AA,MATCH("Gs_0-2",GtP!$A$1:$AA$1,0),FALSE))</f>
        <v/>
      </c>
      <c r="W23" s="317">
        <f>IF(VLOOKUP($B23,GtP!$A:$AA,MATCH("Gi/o_0-2",GtP!$A$1:$AA$1,0),FALSE)=0,"",VLOOKUP($B23,GtP!$A:$AA,MATCH("Gi/o_0-2",GtP!$A$1:$AA$1,0),FALSE))</f>
        <v>2</v>
      </c>
      <c r="X23" s="317">
        <f>IF(VLOOKUP($B23,GtP!$A:$AA,MATCH("Gq/11_0-2",GtP!$A$1:$AA$1,0),FALSE)=0,"",VLOOKUP($B23,GtP!$A:$AA,MATCH("Gq/11_0-2",GtP!$A$1:$AA$1,0),FALSE))</f>
        <v>1</v>
      </c>
      <c r="Y23" s="317">
        <f>IF(VLOOKUP($B23,GtP!$A:$AA,MATCH("G12/13_0-2",GtP!$A$1:$AA$1,0),FALSE)=0,"",VLOOKUP($B23,GtP!$A:$AA,MATCH("G12/13_0-2",GtP!$A$1:$AA$1,0),FALSE))</f>
        <v>2</v>
      </c>
      <c r="Z23" s="318">
        <f t="shared" si="16"/>
        <v>3</v>
      </c>
      <c r="AA23" s="317" t="str">
        <f t="shared" si="17"/>
        <v/>
      </c>
      <c r="AB23" s="317">
        <f t="shared" si="18"/>
        <v>1</v>
      </c>
      <c r="AC23" s="317">
        <f t="shared" si="19"/>
        <v>1</v>
      </c>
      <c r="AD23" s="317">
        <f t="shared" si="20"/>
        <v>1</v>
      </c>
      <c r="AE23" s="315" t="str">
        <f t="shared" si="21"/>
        <v/>
      </c>
      <c r="AF23" s="311">
        <f t="shared" si="22"/>
        <v>4</v>
      </c>
      <c r="AG23" s="311">
        <f t="shared" si="23"/>
        <v>4</v>
      </c>
      <c r="AH23" s="311">
        <f t="shared" si="24"/>
        <v>2</v>
      </c>
      <c r="AI23" s="316" t="str">
        <f>_xlfn.CONCAT(IF(AV23="","-","B"),IF(BI23="","-","I"),VLOOKUP($B23,GtP!$A:$BB,MATCH("Gs_0-1",GtP!$A$1:$BB$1,0),FALSE))</f>
        <v>---</v>
      </c>
      <c r="AJ23" s="317" t="str">
        <f>_xlfn.CONCAT(IF(AW23="","-","B"),IF(BJ23="","-","I"),VLOOKUP($B23,GtP!$A:$BB,MATCH("Gs_0-1",GtP!$A$1:$BB$1,0),FALSE))</f>
        <v>---</v>
      </c>
      <c r="AK23" s="317" t="str">
        <f>_xlfn.CONCAT(IF(AX23="","-","B"),IF(BK23="","-","I"),VLOOKUP($B23,GtP!$A:$BB,MATCH("Gi/o_0-1",GtP!$A$1:$BB$1,0),FALSE))</f>
        <v>-IG</v>
      </c>
      <c r="AL23" s="317" t="str">
        <f>_xlfn.CONCAT(IF(AY23="","-","B"),IF(BL23="","-","I"),VLOOKUP($B23,GtP!$A:$BB,MATCH("Gi/o_0-1",GtP!$A$1:$BB$1,0),FALSE))</f>
        <v>-IG</v>
      </c>
      <c r="AM23" s="317" t="str">
        <f>_xlfn.CONCAT(IF(AZ23="","-","B"),IF(BM23="","-","I"),VLOOKUP($B23,GtP!$A:$BB,MATCH("Gi/o_0-1",GtP!$A$1:$BB$1,0),FALSE))</f>
        <v>-IG</v>
      </c>
      <c r="AN23" s="317" t="str">
        <f>_xlfn.CONCAT(IF(BA23="","-","B"),IF(BN23="","-","I"),VLOOKUP($B23,GtP!$A:$BB,MATCH("Gi/o_0-1",GtP!$A$1:$BB$1,0),FALSE))</f>
        <v>-IG</v>
      </c>
      <c r="AO23" s="317" t="str">
        <f>_xlfn.CONCAT(IF(BB23="","-","B"),IF(BO23="","-","I"),VLOOKUP($B23,GtP!$A:$BB,MATCH("Gi/o_0-1",GtP!$A$1:$BB$1,0),FALSE))</f>
        <v>--G</v>
      </c>
      <c r="AP23" s="317" t="str">
        <f>_xlfn.CONCAT(IF(BC23="","-","B"),IF(BP23="","-","I"),VLOOKUP($B23,GtP!$A:$BB,MATCH("Gq/11_0-1",GtP!$A$1:$BB$1,0),FALSE))</f>
        <v>-IG</v>
      </c>
      <c r="AQ23" s="317" t="str">
        <f>_xlfn.CONCAT(IF(BD23="","-","B"),IF(BQ23="","-","I"),VLOOKUP($B23,GtP!$A:$BB,MATCH("Gq/11_0-1",GtP!$A$1:$BB$1,0),FALSE))</f>
        <v>-IG</v>
      </c>
      <c r="AR23" s="317" t="str">
        <f>_xlfn.CONCAT(IF(BE23="","-","B"),IF(BR23="","-","I"),VLOOKUP($B23,GtP!$A:$BB,MATCH("Gq/11_0-1",GtP!$A$1:$BB$1,0),FALSE))</f>
        <v>-IG</v>
      </c>
      <c r="AS23" s="317" t="str">
        <f>_xlfn.CONCAT(IF(BF23="","-","B"),IF(BS23="","-","I"),VLOOKUP($B23,GtP!$A:$BB,MATCH("Gq/11_0-1",GtP!$A$1:$BB$1,0),FALSE))</f>
        <v>-IG</v>
      </c>
      <c r="AT23" s="317" t="str">
        <f>_xlfn.CONCAT(IF(BG23="","-","B"),IF(BT23="","-","I"),VLOOKUP($B23,GtP!$A:$BB,MATCH("G12/13_0-1",GtP!$A$1:$BB$1,0),FALSE))</f>
        <v>-IG</v>
      </c>
      <c r="AU23" s="317" t="str">
        <f>_xlfn.CONCAT(IF(BH23="","-","B"),IF(BU23="","-","I"),VLOOKUP($B23,GtP!$A:$BB,MATCH("G12/13_0-1",GtP!$A$1:$BB$1,0),FALSE))</f>
        <v>-IG</v>
      </c>
      <c r="AV23" s="319" t="str">
        <f>_xlfn.IFNA(VLOOKUP($B23,'B-LogEmaxOverpEC50'!$A:$AL,MATCH(AV$1,'B-LogEmaxOverpEC50'!$A$1:$AL$1,0),FALSE),"")</f>
        <v/>
      </c>
      <c r="AW23" s="320"/>
      <c r="AX23" s="321" t="str">
        <f>_xlfn.IFNA(VLOOKUP($B23,'B-LogEmaxOverpEC50'!$A:$AL,MATCH(AX$1,'B-LogEmaxOverpEC50'!$A$1:$AL$1,0),FALSE),"")</f>
        <v/>
      </c>
      <c r="AY23" s="321" t="str">
        <f>_xlfn.IFNA(VLOOKUP($B23,'B-LogEmaxOverpEC50'!$A:$AL,MATCH(AY$1,'B-LogEmaxOverpEC50'!$A$1:$AL$1,0),FALSE),"")</f>
        <v/>
      </c>
      <c r="AZ23" s="321" t="str">
        <f>_xlfn.IFNA(VLOOKUP($B23,'B-LogEmaxOverpEC50'!$A:$AL,MATCH(AZ$1,'B-LogEmaxOverpEC50'!$A$1:$AL$1,0),FALSE),"")</f>
        <v/>
      </c>
      <c r="BA23" s="321" t="str">
        <f>_xlfn.IFNA(VLOOKUP($B23,'B-LogEmaxOverpEC50'!$A:$AL,MATCH(BA$1,'B-LogEmaxOverpEC50'!$A$1:$AL$1,0),FALSE),"")</f>
        <v/>
      </c>
      <c r="BB23" s="321" t="str">
        <f>_xlfn.IFNA(VLOOKUP($B23,'B-LogEmaxOverpEC50'!$A:$AL,MATCH(BB$1,'B-LogEmaxOverpEC50'!$A$1:$AL$1,0),FALSE),"")</f>
        <v/>
      </c>
      <c r="BC23" s="321" t="str">
        <f>_xlfn.IFNA(VLOOKUP($B23,'B-LogEmaxOverpEC50'!$A:$AL,MATCH(BC$1,'B-LogEmaxOverpEC50'!$A$1:$AL$1,0),FALSE),"")</f>
        <v/>
      </c>
      <c r="BD23" s="321" t="str">
        <f>_xlfn.IFNA(VLOOKUP($B23,'B-LogEmaxOverpEC50'!$A:$AL,MATCH(BD$1,'B-LogEmaxOverpEC50'!$A$1:$AL$1,0),FALSE),"")</f>
        <v/>
      </c>
      <c r="BE23" s="321" t="str">
        <f>_xlfn.IFNA(VLOOKUP($B23,'B-LogEmaxOverpEC50'!$A:$AL,MATCH(BE$1,'B-LogEmaxOverpEC50'!$A$1:$AL$1,0),FALSE),"")</f>
        <v/>
      </c>
      <c r="BF23" s="321" t="str">
        <f>_xlfn.IFNA(VLOOKUP($B23,'B-LogEmaxOverpEC50'!$A:$AL,MATCH(BF$1,'B-LogEmaxOverpEC50'!$A$1:$AL$1,0),FALSE),"")</f>
        <v/>
      </c>
      <c r="BG23" s="321" t="str">
        <f>_xlfn.IFNA(VLOOKUP($B23,'B-LogEmaxOverpEC50'!$A:$AL,MATCH(BG$1,'B-LogEmaxOverpEC50'!$A$1:$AL$1,0),FALSE),"")</f>
        <v/>
      </c>
      <c r="BH23" s="321" t="str">
        <f>_xlfn.IFNA(VLOOKUP($B23,'B-LogEmaxOverpEC50'!$A:$AL,MATCH(BH$1,'B-LogEmaxOverpEC50'!$A$1:$AL$1,0),FALSE),"")</f>
        <v/>
      </c>
      <c r="BI23" s="322" t="str">
        <f>_xlfn.IFNA(VLOOKUP($B23,'I-LogEmaxOverpEC50'!$A:$AR,MATCH(BI$1,'I-LogEmaxOverpEC50'!$A$1:$AR$1,0),FALSE),"")</f>
        <v/>
      </c>
      <c r="BJ23" s="320" t="str">
        <f>_xlfn.IFNA(VLOOKUP($B23,'I-LogEmaxOverpEC50'!$A:$AR,MATCH(BJ$1,'I-LogEmaxOverpEC50'!$A$1:$AR$1,0),FALSE),"")</f>
        <v/>
      </c>
      <c r="BK23" s="320">
        <f>_xlfn.IFNA(VLOOKUP($B23,'I-LogEmaxOverpEC50'!$A:$AR,MATCH(BK$1,'I-LogEmaxOverpEC50'!$A$1:$AR$1,0),FALSE),"")</f>
        <v>9.562969190754588</v>
      </c>
      <c r="BL23" s="320">
        <f>_xlfn.IFNA(VLOOKUP($B23,'I-LogEmaxOverpEC50'!$A:$AR,MATCH(BL$1,'I-LogEmaxOverpEC50'!$A$1:$AR$1,0),FALSE),"")</f>
        <v>9.562969190754588</v>
      </c>
      <c r="BM23" s="320">
        <f>_xlfn.IFNA(VLOOKUP($B23,'I-LogEmaxOverpEC50'!$A:$AR,MATCH(BM$1,'I-LogEmaxOverpEC50'!$A$1:$AR$1,0),FALSE),"")</f>
        <v>9.4007443000660871</v>
      </c>
      <c r="BN23" s="320">
        <f>_xlfn.IFNA(VLOOKUP($B23,'I-LogEmaxOverpEC50'!$A:$AR,MATCH(BN$1,'I-LogEmaxOverpEC50'!$A$1:$AR$1,0),FALSE),"")</f>
        <v>9.4007443000660871</v>
      </c>
      <c r="BO23" s="320" t="str">
        <f>_xlfn.IFNA(VLOOKUP($B23,'I-LogEmaxOverpEC50'!$A:$AR,MATCH(BO$1,'I-LogEmaxOverpEC50'!$A$1:$AR$1,0),FALSE),"")</f>
        <v/>
      </c>
      <c r="BP23" s="320">
        <f>_xlfn.IFNA(VLOOKUP($B23,'I-LogEmaxOverpEC50'!$A:$AR,MATCH(BP$1,'I-LogEmaxOverpEC50'!$A$1:$AR$1,0),FALSE),"")</f>
        <v>10.452144760266405</v>
      </c>
      <c r="BQ23" s="320">
        <f>_xlfn.IFNA(VLOOKUP($B23,'I-LogEmaxOverpEC50'!$A:$AR,MATCH(BQ$1,'I-LogEmaxOverpEC50'!$A$1:$AR$1,0),FALSE),"")</f>
        <v>10.452144760266405</v>
      </c>
      <c r="BR23" s="320">
        <f>_xlfn.IFNA(VLOOKUP($B23,'I-LogEmaxOverpEC50'!$A:$AR,MATCH(BR$1,'I-LogEmaxOverpEC50'!$A$1:$AR$1,0),FALSE),"")</f>
        <v>10.145251968911213</v>
      </c>
      <c r="BS23" s="320">
        <f>_xlfn.IFNA(VLOOKUP($B23,'I-LogEmaxOverpEC50'!$A:$AR,MATCH(BS$1,'I-LogEmaxOverpEC50'!$A$1:$AR$1,0),FALSE),"")</f>
        <v>9.5694582668282582</v>
      </c>
      <c r="BT23" s="320">
        <f>_xlfn.IFNA(VLOOKUP($B23,'I-LogEmaxOverpEC50'!$A:$AR,MATCH(BT$1,'I-LogEmaxOverpEC50'!$A$1:$AR$1,0),FALSE),"")</f>
        <v>10.087591259414431</v>
      </c>
      <c r="BU23" s="320">
        <f>_xlfn.IFNA(VLOOKUP($B23,'I-LogEmaxOverpEC50'!$A:$AR,MATCH(BU$1,'I-LogEmaxOverpEC50'!$A$1:$AR$1,0),FALSE),"")</f>
        <v>9.6276910896967003</v>
      </c>
      <c r="BV23" s="114" t="str" cm="1">
        <f t="array" ref="BV23">_xlfn.IFS(AND($C23="A",_xlfn.CONCAT(F23:G23)&lt;&gt;"",$A23=1),"x",AND($C23="A",_xlfn.CONCAT(F23:G23)="",$A23=1),"-",$A$1&lt;&gt;"","")</f>
        <v>-</v>
      </c>
      <c r="BW23" s="113" t="str" cm="1">
        <f t="array" ref="BW23">_xlfn.IFS(AND($C23="A",_xlfn.CONCAT(H23:L23)&lt;&gt;"",$A23=1),"x",AND($C23="A",_xlfn.CONCAT(H23:L23)="",$A23=1),"-",$A$1&lt;&gt;"","")</f>
        <v>x</v>
      </c>
      <c r="BX23" s="113" t="str" cm="1">
        <f t="array" ref="BX23">_xlfn.IFS(AND($C23="A",_xlfn.CONCAT(M23:P23)&lt;&gt;"",$A23=1),"x",AND($C23="A",_xlfn.CONCAT(M23:P23)="",$A23=1),"-",$A$1&lt;&gt;"","")</f>
        <v>x</v>
      </c>
      <c r="BY23" s="113" t="str" cm="1">
        <f t="array" ref="BY23">_xlfn.IFS(AND($C23="A",_xlfn.CONCAT(Q23:R23)&lt;&gt;"",$A23=1),"x",AND($C23="A",_xlfn.CONCAT(Q23:R23)="",$A23=1),"-",$A$1&lt;&gt;"","")</f>
        <v>x</v>
      </c>
      <c r="BZ23" s="121" t="str">
        <f t="shared" si="25"/>
        <v/>
      </c>
      <c r="CA23" s="120">
        <f t="shared" si="26"/>
        <v>9.562969190754588</v>
      </c>
      <c r="CB23" s="120">
        <f t="shared" si="27"/>
        <v>10.452144760266405</v>
      </c>
      <c r="CC23" s="120">
        <f t="shared" si="28"/>
        <v>10.087591259414431</v>
      </c>
      <c r="CD23" s="121" t="str">
        <f t="shared" si="29"/>
        <v/>
      </c>
      <c r="CE23" s="120" t="str">
        <f t="shared" si="30"/>
        <v/>
      </c>
      <c r="CF23" s="120" t="str">
        <f t="shared" si="31"/>
        <v/>
      </c>
      <c r="CG23" s="120">
        <f t="shared" si="32"/>
        <v>0.88917556951181709</v>
      </c>
      <c r="CH23" s="120">
        <f t="shared" si="33"/>
        <v>0.52462206865984307</v>
      </c>
      <c r="CI23" s="120">
        <f t="shared" si="34"/>
        <v>0.36455350085197402</v>
      </c>
    </row>
    <row r="24" spans="1:87" s="326" customFormat="1" x14ac:dyDescent="0.2">
      <c r="A24" s="311" t="e" cm="1">
        <f t="array" ref="A24">_xlfn.IFS(SUM(F24:R24)&gt;0,1,Z24&gt;0,2,TRUE,3)</f>
        <v>#N/A</v>
      </c>
      <c r="B24" s="311" t="s">
        <v>40</v>
      </c>
      <c r="C24" s="311" t="str">
        <f>_xlfn.XLOOKUP(B24,RecNamesAll!A:A,RecNamesAll!E:E)</f>
        <v>A</v>
      </c>
      <c r="D24" s="311" t="str">
        <f>_xlfn.XLOOKUP(B24,RecNamesAll!A:A,RecNamesAll!C:C)</f>
        <v>5-HT2C</v>
      </c>
      <c r="E24" s="311"/>
      <c r="F24" s="312" t="e">
        <f t="shared" si="0"/>
        <v>#N/A</v>
      </c>
      <c r="G24" s="313" t="e">
        <f t="shared" si="1"/>
        <v>#N/A</v>
      </c>
      <c r="H24" s="312" t="e">
        <f t="shared" si="2"/>
        <v>#N/A</v>
      </c>
      <c r="I24" s="313" t="e">
        <f t="shared" si="3"/>
        <v>#N/A</v>
      </c>
      <c r="J24" s="313" t="e">
        <f t="shared" si="4"/>
        <v>#N/A</v>
      </c>
      <c r="K24" s="313" t="e">
        <f t="shared" si="5"/>
        <v>#N/A</v>
      </c>
      <c r="L24" s="313" t="e">
        <f t="shared" si="6"/>
        <v>#N/A</v>
      </c>
      <c r="M24" s="312" t="e">
        <f t="shared" si="7"/>
        <v>#N/A</v>
      </c>
      <c r="N24" s="313" t="e">
        <f t="shared" si="8"/>
        <v>#N/A</v>
      </c>
      <c r="O24" s="313" t="e">
        <f t="shared" si="9"/>
        <v>#N/A</v>
      </c>
      <c r="P24" s="313" t="e">
        <f t="shared" si="10"/>
        <v>#N/A</v>
      </c>
      <c r="Q24" s="312" t="e">
        <f t="shared" si="11"/>
        <v>#N/A</v>
      </c>
      <c r="R24" s="313" t="e">
        <f t="shared" si="12"/>
        <v>#N/A</v>
      </c>
      <c r="S24" s="314" t="str">
        <f t="shared" si="13"/>
        <v/>
      </c>
      <c r="T24" s="315" t="str">
        <f t="shared" si="14"/>
        <v>A</v>
      </c>
      <c r="U24" s="311" t="str">
        <f t="shared" si="15"/>
        <v>5-HT2C</v>
      </c>
      <c r="V24" s="316" t="e">
        <f>IF(VLOOKUP($B24,GtP!$A:$AA,MATCH("Gs_0-2",GtP!$A$1:$AA$1,0),FALSE)=0,"",VLOOKUP($B24,GtP!$A:$AA,MATCH("Gs_0-2",GtP!$A$1:$AA$1,0),FALSE))</f>
        <v>#N/A</v>
      </c>
      <c r="W24" s="317" t="e">
        <f>IF(VLOOKUP($B24,GtP!$A:$AA,MATCH("Gi/o_0-2",GtP!$A$1:$AA$1,0),FALSE)=0,"",VLOOKUP($B24,GtP!$A:$AA,MATCH("Gi/o_0-2",GtP!$A$1:$AA$1,0),FALSE))</f>
        <v>#N/A</v>
      </c>
      <c r="X24" s="317" t="e">
        <f>IF(VLOOKUP($B24,GtP!$A:$AA,MATCH("Gq/11_0-2",GtP!$A$1:$AA$1,0),FALSE)=0,"",VLOOKUP($B24,GtP!$A:$AA,MATCH("Gq/11_0-2",GtP!$A$1:$AA$1,0),FALSE))</f>
        <v>#N/A</v>
      </c>
      <c r="Y24" s="317" t="e">
        <f>IF(VLOOKUP($B24,GtP!$A:$AA,MATCH("G12/13_0-2",GtP!$A$1:$AA$1,0),FALSE)=0,"",VLOOKUP($B24,GtP!$A:$AA,MATCH("G12/13_0-2",GtP!$A$1:$AA$1,0),FALSE))</f>
        <v>#N/A</v>
      </c>
      <c r="Z24" s="318" t="e">
        <f t="shared" si="16"/>
        <v>#N/A</v>
      </c>
      <c r="AA24" s="317" t="e">
        <f t="shared" si="17"/>
        <v>#N/A</v>
      </c>
      <c r="AB24" s="317" t="e">
        <f t="shared" si="18"/>
        <v>#N/A</v>
      </c>
      <c r="AC24" s="317" t="e">
        <f t="shared" si="19"/>
        <v>#N/A</v>
      </c>
      <c r="AD24" s="317" t="e">
        <f t="shared" si="20"/>
        <v>#N/A</v>
      </c>
      <c r="AE24" s="315" t="str">
        <f t="shared" si="21"/>
        <v/>
      </c>
      <c r="AF24" s="311" t="str">
        <f t="shared" si="22"/>
        <v/>
      </c>
      <c r="AG24" s="311" t="str">
        <f t="shared" si="23"/>
        <v/>
      </c>
      <c r="AH24" s="311" t="str">
        <f t="shared" si="24"/>
        <v/>
      </c>
      <c r="AI24" s="316" t="e">
        <f>_xlfn.CONCAT(IF(AV24="","-","B"),IF(BI24="","-","I"),VLOOKUP($B24,GtP!$A:$BB,MATCH("Gs_0-1",GtP!$A$1:$BB$1,0),FALSE))</f>
        <v>#N/A</v>
      </c>
      <c r="AJ24" s="317" t="e">
        <f>_xlfn.CONCAT(IF(AW24="","-","B"),IF(BJ24="","-","I"),VLOOKUP($B24,GtP!$A:$BB,MATCH("Gs_0-1",GtP!$A$1:$BB$1,0),FALSE))</f>
        <v>#N/A</v>
      </c>
      <c r="AK24" s="317" t="e">
        <f>_xlfn.CONCAT(IF(AX24="","-","B"),IF(BK24="","-","I"),VLOOKUP($B24,GtP!$A:$BB,MATCH("Gi/o_0-1",GtP!$A$1:$BB$1,0),FALSE))</f>
        <v>#N/A</v>
      </c>
      <c r="AL24" s="317" t="e">
        <f>_xlfn.CONCAT(IF(AY24="","-","B"),IF(BL24="","-","I"),VLOOKUP($B24,GtP!$A:$BB,MATCH("Gi/o_0-1",GtP!$A$1:$BB$1,0),FALSE))</f>
        <v>#N/A</v>
      </c>
      <c r="AM24" s="317" t="e">
        <f>_xlfn.CONCAT(IF(AZ24="","-","B"),IF(BM24="","-","I"),VLOOKUP($B24,GtP!$A:$BB,MATCH("Gi/o_0-1",GtP!$A$1:$BB$1,0),FALSE))</f>
        <v>#N/A</v>
      </c>
      <c r="AN24" s="317" t="e">
        <f>_xlfn.CONCAT(IF(BA24="","-","B"),IF(BN24="","-","I"),VLOOKUP($B24,GtP!$A:$BB,MATCH("Gi/o_0-1",GtP!$A$1:$BB$1,0),FALSE))</f>
        <v>#N/A</v>
      </c>
      <c r="AO24" s="317" t="e">
        <f>_xlfn.CONCAT(IF(BB24="","-","B"),IF(BO24="","-","I"),VLOOKUP($B24,GtP!$A:$BB,MATCH("Gi/o_0-1",GtP!$A$1:$BB$1,0),FALSE))</f>
        <v>#N/A</v>
      </c>
      <c r="AP24" s="317" t="e">
        <f>_xlfn.CONCAT(IF(BC24="","-","B"),IF(BP24="","-","I"),VLOOKUP($B24,GtP!$A:$BB,MATCH("Gq/11_0-1",GtP!$A$1:$BB$1,0),FALSE))</f>
        <v>#N/A</v>
      </c>
      <c r="AQ24" s="317" t="e">
        <f>_xlfn.CONCAT(IF(BD24="","-","B"),IF(BQ24="","-","I"),VLOOKUP($B24,GtP!$A:$BB,MATCH("Gq/11_0-1",GtP!$A$1:$BB$1,0),FALSE))</f>
        <v>#N/A</v>
      </c>
      <c r="AR24" s="317" t="e">
        <f>_xlfn.CONCAT(IF(BE24="","-","B"),IF(BR24="","-","I"),VLOOKUP($B24,GtP!$A:$BB,MATCH("Gq/11_0-1",GtP!$A$1:$BB$1,0),FALSE))</f>
        <v>#N/A</v>
      </c>
      <c r="AS24" s="317" t="e">
        <f>_xlfn.CONCAT(IF(BF24="","-","B"),IF(BS24="","-","I"),VLOOKUP($B24,GtP!$A:$BB,MATCH("Gq/11_0-1",GtP!$A$1:$BB$1,0),FALSE))</f>
        <v>#N/A</v>
      </c>
      <c r="AT24" s="317" t="e">
        <f>_xlfn.CONCAT(IF(BG24="","-","B"),IF(BT24="","-","I"),VLOOKUP($B24,GtP!$A:$BB,MATCH("G12/13_0-1",GtP!$A$1:$BB$1,0),FALSE))</f>
        <v>#N/A</v>
      </c>
      <c r="AU24" s="317" t="e">
        <f>_xlfn.CONCAT(IF(BH24="","-","B"),IF(BU24="","-","I"),VLOOKUP($B24,GtP!$A:$BB,MATCH("G12/13_0-1",GtP!$A$1:$BB$1,0),FALSE))</f>
        <v>#N/A</v>
      </c>
      <c r="AV24" s="319" t="str">
        <f>_xlfn.IFNA(VLOOKUP($B24,'B-LogEmaxOverpEC50'!$A:$AL,MATCH(AV$1,'B-LogEmaxOverpEC50'!$A$1:$AL$1,0),FALSE),"")</f>
        <v/>
      </c>
      <c r="AW24" s="320"/>
      <c r="AX24" s="321">
        <f>_xlfn.IFNA(VLOOKUP($B24,'B-LogEmaxOverpEC50'!$A:$AL,MATCH(AX$1,'B-LogEmaxOverpEC50'!$A$1:$AL$1,0),FALSE),"")</f>
        <v>8.8840243520585584</v>
      </c>
      <c r="AY24" s="321">
        <f>_xlfn.IFNA(VLOOKUP($B24,'B-LogEmaxOverpEC50'!$A:$AL,MATCH(AY$1,'B-LogEmaxOverpEC50'!$A$1:$AL$1,0),FALSE),"")</f>
        <v>8.8487004673826188</v>
      </c>
      <c r="AZ24" s="321">
        <f>_xlfn.IFNA(VLOOKUP($B24,'B-LogEmaxOverpEC50'!$A:$AL,MATCH(AZ$1,'B-LogEmaxOverpEC50'!$A$1:$AL$1,0),FALSE),"")</f>
        <v>9.1543334826343372</v>
      </c>
      <c r="BA24" s="321">
        <f>_xlfn.IFNA(VLOOKUP($B24,'B-LogEmaxOverpEC50'!$A:$AL,MATCH(BA$1,'B-LogEmaxOverpEC50'!$A$1:$AL$1,0),FALSE),"")</f>
        <v>9.5392523560315077</v>
      </c>
      <c r="BB24" s="321">
        <f>_xlfn.IFNA(VLOOKUP($B24,'B-LogEmaxOverpEC50'!$A:$AL,MATCH(BB$1,'B-LogEmaxOverpEC50'!$A$1:$AL$1,0),FALSE),"")</f>
        <v>11.113730481064664</v>
      </c>
      <c r="BC24" s="321" t="str">
        <f>_xlfn.IFNA(VLOOKUP($B24,'B-LogEmaxOverpEC50'!$A:$AL,MATCH(BC$1,'B-LogEmaxOverpEC50'!$A$1:$AL$1,0),FALSE),"")</f>
        <v/>
      </c>
      <c r="BD24" s="321" t="str">
        <f>_xlfn.IFNA(VLOOKUP($B24,'B-LogEmaxOverpEC50'!$A:$AL,MATCH(BD$1,'B-LogEmaxOverpEC50'!$A$1:$AL$1,0),FALSE),"")</f>
        <v/>
      </c>
      <c r="BE24" s="321" t="str">
        <f>_xlfn.IFNA(VLOOKUP($B24,'B-LogEmaxOverpEC50'!$A:$AL,MATCH(BE$1,'B-LogEmaxOverpEC50'!$A$1:$AL$1,0),FALSE),"")</f>
        <v/>
      </c>
      <c r="BF24" s="321">
        <f>_xlfn.IFNA(VLOOKUP($B24,'B-LogEmaxOverpEC50'!$A:$AL,MATCH(BF$1,'B-LogEmaxOverpEC50'!$A$1:$AL$1,0),FALSE),"")</f>
        <v>10.418218080322831</v>
      </c>
      <c r="BG24" s="321">
        <f>_xlfn.IFNA(VLOOKUP($B24,'B-LogEmaxOverpEC50'!$A:$AL,MATCH(BG$1,'B-LogEmaxOverpEC50'!$A$1:$AL$1,0),FALSE),"")</f>
        <v>10.067387947325994</v>
      </c>
      <c r="BH24" s="321">
        <f>_xlfn.IFNA(VLOOKUP($B24,'B-LogEmaxOverpEC50'!$A:$AL,MATCH(BH$1,'B-LogEmaxOverpEC50'!$A$1:$AL$1,0),FALSE),"")</f>
        <v>9.2949945259632223</v>
      </c>
      <c r="BI24" s="322">
        <f>_xlfn.IFNA(VLOOKUP($B24,'I-LogEmaxOverpEC50'!$A:$AR,MATCH(BI$1,'I-LogEmaxOverpEC50'!$A$1:$AR$1,0),FALSE),"")</f>
        <v>8.3523743666636268</v>
      </c>
      <c r="BJ24" s="320">
        <f>_xlfn.IFNA(VLOOKUP($B24,'I-LogEmaxOverpEC50'!$A:$AR,MATCH(BJ$1,'I-LogEmaxOverpEC50'!$A$1:$AR$1,0),FALSE),"")</f>
        <v>8.2078748112880344</v>
      </c>
      <c r="BK24" s="320">
        <f>_xlfn.IFNA(VLOOKUP($B24,'I-LogEmaxOverpEC50'!$A:$AR,MATCH(BK$1,'I-LogEmaxOverpEC50'!$A$1:$AR$1,0),FALSE),"")</f>
        <v>9.8998323170265135</v>
      </c>
      <c r="BL24" s="320">
        <f>_xlfn.IFNA(VLOOKUP($B24,'I-LogEmaxOverpEC50'!$A:$AR,MATCH(BL$1,'I-LogEmaxOverpEC50'!$A$1:$AR$1,0),FALSE),"")</f>
        <v>9.8998323170265135</v>
      </c>
      <c r="BM24" s="320">
        <f>_xlfn.IFNA(VLOOKUP($B24,'I-LogEmaxOverpEC50'!$A:$AR,MATCH(BM$1,'I-LogEmaxOverpEC50'!$A$1:$AR$1,0),FALSE),"")</f>
        <v>9.9467507096021013</v>
      </c>
      <c r="BN24" s="320">
        <f>_xlfn.IFNA(VLOOKUP($B24,'I-LogEmaxOverpEC50'!$A:$AR,MATCH(BN$1,'I-LogEmaxOverpEC50'!$A$1:$AR$1,0),FALSE),"")</f>
        <v>9.9467507096021013</v>
      </c>
      <c r="BO24" s="320">
        <f>_xlfn.IFNA(VLOOKUP($B24,'I-LogEmaxOverpEC50'!$A:$AR,MATCH(BO$1,'I-LogEmaxOverpEC50'!$A$1:$AR$1,0),FALSE),"")</f>
        <v>10.17254359442097</v>
      </c>
      <c r="BP24" s="320">
        <f>_xlfn.IFNA(VLOOKUP($B24,'I-LogEmaxOverpEC50'!$A:$AR,MATCH(BP$1,'I-LogEmaxOverpEC50'!$A$1:$AR$1,0),FALSE),"")</f>
        <v>9.6767469083861553</v>
      </c>
      <c r="BQ24" s="320">
        <f>_xlfn.IFNA(VLOOKUP($B24,'I-LogEmaxOverpEC50'!$A:$AR,MATCH(BQ$1,'I-LogEmaxOverpEC50'!$A$1:$AR$1,0),FALSE),"")</f>
        <v>9.6767469083861553</v>
      </c>
      <c r="BR24" s="320">
        <f>_xlfn.IFNA(VLOOKUP($B24,'I-LogEmaxOverpEC50'!$A:$AR,MATCH(BR$1,'I-LogEmaxOverpEC50'!$A$1:$AR$1,0),FALSE),"")</f>
        <v>9.8548525027944116</v>
      </c>
      <c r="BS24" s="320">
        <f>_xlfn.IFNA(VLOOKUP($B24,'I-LogEmaxOverpEC50'!$A:$AR,MATCH(BS$1,'I-LogEmaxOverpEC50'!$A$1:$AR$1,0),FALSE),"")</f>
        <v>9.8745049848845809</v>
      </c>
      <c r="BT24" s="320">
        <f>_xlfn.IFNA(VLOOKUP($B24,'I-LogEmaxOverpEC50'!$A:$AR,MATCH(BT$1,'I-LogEmaxOverpEC50'!$A$1:$AR$1,0),FALSE),"")</f>
        <v>9.3899120845791177</v>
      </c>
      <c r="BU24" s="320">
        <f>_xlfn.IFNA(VLOOKUP($B24,'I-LogEmaxOverpEC50'!$A:$AR,MATCH(BU$1,'I-LogEmaxOverpEC50'!$A$1:$AR$1,0),FALSE),"")</f>
        <v>9.3846030841130297</v>
      </c>
      <c r="BV24" s="114" t="e" cm="1">
        <f t="array" ref="BV24">_xlfn.IFS(AND($C24="A",_xlfn.CONCAT(F24:G24)&lt;&gt;"",$A24=1),"x",AND($C24="A",_xlfn.CONCAT(F24:G24)="",$A24=1),"-",$A$1&lt;&gt;"","")</f>
        <v>#N/A</v>
      </c>
      <c r="BW24" s="113" t="e" cm="1">
        <f t="array" ref="BW24">_xlfn.IFS(AND($C24="A",_xlfn.CONCAT(H24:L24)&lt;&gt;"",$A24=1),"x",AND($C24="A",_xlfn.CONCAT(H24:L24)="",$A24=1),"-",$A$1&lt;&gt;"","")</f>
        <v>#N/A</v>
      </c>
      <c r="BX24" s="113" t="e" cm="1">
        <f t="array" ref="BX24">_xlfn.IFS(AND($C24="A",_xlfn.CONCAT(M24:P24)&lt;&gt;"",$A24=1),"x",AND($C24="A",_xlfn.CONCAT(M24:P24)="",$A24=1),"-",$A$1&lt;&gt;"","")</f>
        <v>#N/A</v>
      </c>
      <c r="BY24" s="113" t="e" cm="1">
        <f t="array" ref="BY24">_xlfn.IFS(AND($C24="A",_xlfn.CONCAT(Q24:R24)&lt;&gt;"",$A24=1),"x",AND($C24="A",_xlfn.CONCAT(Q24:R24)="",$A24=1),"-",$A$1&lt;&gt;"","")</f>
        <v>#N/A</v>
      </c>
      <c r="BZ24" s="121" t="e">
        <f t="shared" si="25"/>
        <v>#N/A</v>
      </c>
      <c r="CA24" s="120" t="e">
        <f t="shared" si="26"/>
        <v>#N/A</v>
      </c>
      <c r="CB24" s="120" t="e">
        <f t="shared" si="27"/>
        <v>#N/A</v>
      </c>
      <c r="CC24" s="120" t="e">
        <f t="shared" si="28"/>
        <v>#N/A</v>
      </c>
      <c r="CD24" s="121" t="str">
        <f t="shared" si="29"/>
        <v/>
      </c>
      <c r="CE24" s="120" t="e">
        <f t="shared" si="30"/>
        <v>#N/A</v>
      </c>
      <c r="CF24" s="120" t="e">
        <f t="shared" si="31"/>
        <v>#N/A</v>
      </c>
      <c r="CG24" s="120" t="e">
        <f t="shared" si="32"/>
        <v>#N/A</v>
      </c>
      <c r="CH24" s="120" t="e">
        <f t="shared" si="33"/>
        <v>#N/A</v>
      </c>
      <c r="CI24" s="120" t="e">
        <f t="shared" si="34"/>
        <v>#N/A</v>
      </c>
    </row>
    <row r="25" spans="1:87" s="326" customFormat="1" x14ac:dyDescent="0.2">
      <c r="A25" s="311" t="e" cm="1">
        <f t="array" ref="A25">_xlfn.IFS(SUM(F25:R25)&gt;0,1,Z25&gt;0,2,TRUE,3)</f>
        <v>#N/A</v>
      </c>
      <c r="B25" s="311" t="s">
        <v>62</v>
      </c>
      <c r="C25" s="311" t="str">
        <f>_xlfn.XLOOKUP(B25,RecNamesAll!A:A,RecNamesAll!E:E)</f>
        <v>A</v>
      </c>
      <c r="D25" s="311" t="str">
        <f>_xlfn.XLOOKUP(B25,RecNamesAll!A:A,RecNamesAll!C:C)</f>
        <v>AT1</v>
      </c>
      <c r="E25" s="311"/>
      <c r="F25" s="312" t="e">
        <f t="shared" si="0"/>
        <v>#N/A</v>
      </c>
      <c r="G25" s="313" t="e">
        <f t="shared" si="1"/>
        <v>#N/A</v>
      </c>
      <c r="H25" s="312" t="e">
        <f t="shared" si="2"/>
        <v>#N/A</v>
      </c>
      <c r="I25" s="313" t="e">
        <f t="shared" si="3"/>
        <v>#N/A</v>
      </c>
      <c r="J25" s="313" t="e">
        <f t="shared" si="4"/>
        <v>#N/A</v>
      </c>
      <c r="K25" s="313" t="e">
        <f t="shared" si="5"/>
        <v>#N/A</v>
      </c>
      <c r="L25" s="313" t="e">
        <f t="shared" si="6"/>
        <v>#N/A</v>
      </c>
      <c r="M25" s="312" t="e">
        <f t="shared" si="7"/>
        <v>#N/A</v>
      </c>
      <c r="N25" s="313" t="e">
        <f t="shared" si="8"/>
        <v>#N/A</v>
      </c>
      <c r="O25" s="313" t="e">
        <f t="shared" si="9"/>
        <v>#N/A</v>
      </c>
      <c r="P25" s="313" t="e">
        <f t="shared" si="10"/>
        <v>#N/A</v>
      </c>
      <c r="Q25" s="312" t="e">
        <f t="shared" si="11"/>
        <v>#N/A</v>
      </c>
      <c r="R25" s="313" t="e">
        <f t="shared" si="12"/>
        <v>#N/A</v>
      </c>
      <c r="S25" s="314" t="str">
        <f t="shared" si="13"/>
        <v/>
      </c>
      <c r="T25" s="315" t="str">
        <f t="shared" si="14"/>
        <v>A</v>
      </c>
      <c r="U25" s="311" t="str">
        <f t="shared" si="15"/>
        <v>AT1</v>
      </c>
      <c r="V25" s="316" t="e">
        <f>IF(VLOOKUP($B25,GtP!$A:$AA,MATCH("Gs_0-2",GtP!$A$1:$AA$1,0),FALSE)=0,"",VLOOKUP($B25,GtP!$A:$AA,MATCH("Gs_0-2",GtP!$A$1:$AA$1,0),FALSE))</f>
        <v>#N/A</v>
      </c>
      <c r="W25" s="317" t="e">
        <f>IF(VLOOKUP($B25,GtP!$A:$AA,MATCH("Gi/o_0-2",GtP!$A$1:$AA$1,0),FALSE)=0,"",VLOOKUP($B25,GtP!$A:$AA,MATCH("Gi/o_0-2",GtP!$A$1:$AA$1,0),FALSE))</f>
        <v>#N/A</v>
      </c>
      <c r="X25" s="317" t="e">
        <f>IF(VLOOKUP($B25,GtP!$A:$AA,MATCH("Gq/11_0-2",GtP!$A$1:$AA$1,0),FALSE)=0,"",VLOOKUP($B25,GtP!$A:$AA,MATCH("Gq/11_0-2",GtP!$A$1:$AA$1,0),FALSE))</f>
        <v>#N/A</v>
      </c>
      <c r="Y25" s="317" t="e">
        <f>IF(VLOOKUP($B25,GtP!$A:$AA,MATCH("G12/13_0-2",GtP!$A$1:$AA$1,0),FALSE)=0,"",VLOOKUP($B25,GtP!$A:$AA,MATCH("G12/13_0-2",GtP!$A$1:$AA$1,0),FALSE))</f>
        <v>#N/A</v>
      </c>
      <c r="Z25" s="318" t="e">
        <f t="shared" si="16"/>
        <v>#N/A</v>
      </c>
      <c r="AA25" s="317" t="e">
        <f t="shared" si="17"/>
        <v>#N/A</v>
      </c>
      <c r="AB25" s="317" t="e">
        <f t="shared" si="18"/>
        <v>#N/A</v>
      </c>
      <c r="AC25" s="317" t="e">
        <f t="shared" si="19"/>
        <v>#N/A</v>
      </c>
      <c r="AD25" s="317" t="e">
        <f t="shared" si="20"/>
        <v>#N/A</v>
      </c>
      <c r="AE25" s="315" t="str">
        <f t="shared" si="21"/>
        <v/>
      </c>
      <c r="AF25" s="311" t="str">
        <f t="shared" si="22"/>
        <v/>
      </c>
      <c r="AG25" s="311" t="str">
        <f t="shared" si="23"/>
        <v/>
      </c>
      <c r="AH25" s="311" t="str">
        <f t="shared" si="24"/>
        <v/>
      </c>
      <c r="AI25" s="316" t="e">
        <f>_xlfn.CONCAT(IF(AV25="","-","B"),IF(BI25="","-","I"),VLOOKUP($B25,GtP!$A:$BB,MATCH("Gs_0-1",GtP!$A$1:$BB$1,0),FALSE))</f>
        <v>#N/A</v>
      </c>
      <c r="AJ25" s="317" t="e">
        <f>_xlfn.CONCAT(IF(AW25="","-","B"),IF(BJ25="","-","I"),VLOOKUP($B25,GtP!$A:$BB,MATCH("Gs_0-1",GtP!$A$1:$BB$1,0),FALSE))</f>
        <v>#N/A</v>
      </c>
      <c r="AK25" s="317" t="e">
        <f>_xlfn.CONCAT(IF(AX25="","-","B"),IF(BK25="","-","I"),VLOOKUP($B25,GtP!$A:$BB,MATCH("Gi/o_0-1",GtP!$A$1:$BB$1,0),FALSE))</f>
        <v>#N/A</v>
      </c>
      <c r="AL25" s="317" t="e">
        <f>_xlfn.CONCAT(IF(AY25="","-","B"),IF(BL25="","-","I"),VLOOKUP($B25,GtP!$A:$BB,MATCH("Gi/o_0-1",GtP!$A$1:$BB$1,0),FALSE))</f>
        <v>#N/A</v>
      </c>
      <c r="AM25" s="317" t="e">
        <f>_xlfn.CONCAT(IF(AZ25="","-","B"),IF(BM25="","-","I"),VLOOKUP($B25,GtP!$A:$BB,MATCH("Gi/o_0-1",GtP!$A$1:$BB$1,0),FALSE))</f>
        <v>#N/A</v>
      </c>
      <c r="AN25" s="317" t="e">
        <f>_xlfn.CONCAT(IF(BA25="","-","B"),IF(BN25="","-","I"),VLOOKUP($B25,GtP!$A:$BB,MATCH("Gi/o_0-1",GtP!$A$1:$BB$1,0),FALSE))</f>
        <v>#N/A</v>
      </c>
      <c r="AO25" s="317" t="e">
        <f>_xlfn.CONCAT(IF(BB25="","-","B"),IF(BO25="","-","I"),VLOOKUP($B25,GtP!$A:$BB,MATCH("Gi/o_0-1",GtP!$A$1:$BB$1,0),FALSE))</f>
        <v>#N/A</v>
      </c>
      <c r="AP25" s="317" t="e">
        <f>_xlfn.CONCAT(IF(BC25="","-","B"),IF(BP25="","-","I"),VLOOKUP($B25,GtP!$A:$BB,MATCH("Gq/11_0-1",GtP!$A$1:$BB$1,0),FALSE))</f>
        <v>#N/A</v>
      </c>
      <c r="AQ25" s="317" t="e">
        <f>_xlfn.CONCAT(IF(BD25="","-","B"),IF(BQ25="","-","I"),VLOOKUP($B25,GtP!$A:$BB,MATCH("Gq/11_0-1",GtP!$A$1:$BB$1,0),FALSE))</f>
        <v>#N/A</v>
      </c>
      <c r="AR25" s="317" t="e">
        <f>_xlfn.CONCAT(IF(BE25="","-","B"),IF(BR25="","-","I"),VLOOKUP($B25,GtP!$A:$BB,MATCH("Gq/11_0-1",GtP!$A$1:$BB$1,0),FALSE))</f>
        <v>#N/A</v>
      </c>
      <c r="AS25" s="317" t="e">
        <f>_xlfn.CONCAT(IF(BF25="","-","B"),IF(BS25="","-","I"),VLOOKUP($B25,GtP!$A:$BB,MATCH("Gq/11_0-1",GtP!$A$1:$BB$1,0),FALSE))</f>
        <v>#N/A</v>
      </c>
      <c r="AT25" s="317" t="e">
        <f>_xlfn.CONCAT(IF(BG25="","-","B"),IF(BT25="","-","I"),VLOOKUP($B25,GtP!$A:$BB,MATCH("G12/13_0-1",GtP!$A$1:$BB$1,0),FALSE))</f>
        <v>#N/A</v>
      </c>
      <c r="AU25" s="317" t="e">
        <f>_xlfn.CONCAT(IF(BH25="","-","B"),IF(BU25="","-","I"),VLOOKUP($B25,GtP!$A:$BB,MATCH("G12/13_0-1",GtP!$A$1:$BB$1,0),FALSE))</f>
        <v>#N/A</v>
      </c>
      <c r="AV25" s="319" t="str">
        <f>_xlfn.IFNA(VLOOKUP($B25,'B-LogEmaxOverpEC50'!$A:$AL,MATCH(AV$1,'B-LogEmaxOverpEC50'!$A$1:$AL$1,0),FALSE),"")</f>
        <v/>
      </c>
      <c r="AW25" s="320"/>
      <c r="AX25" s="321">
        <f>_xlfn.IFNA(VLOOKUP($B25,'B-LogEmaxOverpEC50'!$A:$AL,MATCH(AX$1,'B-LogEmaxOverpEC50'!$A$1:$AL$1,0),FALSE),"")</f>
        <v>8.866160708460697</v>
      </c>
      <c r="AY25" s="321">
        <f>_xlfn.IFNA(VLOOKUP($B25,'B-LogEmaxOverpEC50'!$A:$AL,MATCH(AY$1,'B-LogEmaxOverpEC50'!$A$1:$AL$1,0),FALSE),"")</f>
        <v>8.9535667062130049</v>
      </c>
      <c r="AZ25" s="321">
        <f>_xlfn.IFNA(VLOOKUP($B25,'B-LogEmaxOverpEC50'!$A:$AL,MATCH(AZ$1,'B-LogEmaxOverpEC50'!$A$1:$AL$1,0),FALSE),"")</f>
        <v>9.5038625507826051</v>
      </c>
      <c r="BA25" s="321">
        <f>_xlfn.IFNA(VLOOKUP($B25,'B-LogEmaxOverpEC50'!$A:$AL,MATCH(BA$1,'B-LogEmaxOverpEC50'!$A$1:$AL$1,0),FALSE),"")</f>
        <v>9.155504414733608</v>
      </c>
      <c r="BB25" s="321">
        <f>_xlfn.IFNA(VLOOKUP($B25,'B-LogEmaxOverpEC50'!$A:$AL,MATCH(BB$1,'B-LogEmaxOverpEC50'!$A$1:$AL$1,0),FALSE),"")</f>
        <v>8.7937244539062647</v>
      </c>
      <c r="BC25" s="321">
        <f>_xlfn.IFNA(VLOOKUP($B25,'B-LogEmaxOverpEC50'!$A:$AL,MATCH(BC$1,'B-LogEmaxOverpEC50'!$A$1:$AL$1,0),FALSE),"")</f>
        <v>10.872949896950006</v>
      </c>
      <c r="BD25" s="321">
        <f>_xlfn.IFNA(VLOOKUP($B25,'B-LogEmaxOverpEC50'!$A:$AL,MATCH(BD$1,'B-LogEmaxOverpEC50'!$A$1:$AL$1,0),FALSE),"")</f>
        <v>11.061160570443052</v>
      </c>
      <c r="BE25" s="321">
        <f>_xlfn.IFNA(VLOOKUP($B25,'B-LogEmaxOverpEC50'!$A:$AL,MATCH(BE$1,'B-LogEmaxOverpEC50'!$A$1:$AL$1,0),FALSE),"")</f>
        <v>10.255560923033276</v>
      </c>
      <c r="BF25" s="321">
        <f>_xlfn.IFNA(VLOOKUP($B25,'B-LogEmaxOverpEC50'!$A:$AL,MATCH(BF$1,'B-LogEmaxOverpEC50'!$A$1:$AL$1,0),FALSE),"")</f>
        <v>10.244174675886836</v>
      </c>
      <c r="BG25" s="321">
        <f>_xlfn.IFNA(VLOOKUP($B25,'B-LogEmaxOverpEC50'!$A:$AL,MATCH(BG$1,'B-LogEmaxOverpEC50'!$A$1:$AL$1,0),FALSE),"")</f>
        <v>11.07</v>
      </c>
      <c r="BH25" s="321">
        <f>_xlfn.IFNA(VLOOKUP($B25,'B-LogEmaxOverpEC50'!$A:$AL,MATCH(BH$1,'B-LogEmaxOverpEC50'!$A$1:$AL$1,0),FALSE),"")</f>
        <v>10.643500280335859</v>
      </c>
      <c r="BI25" s="322">
        <f>_xlfn.IFNA(VLOOKUP($B25,'I-LogEmaxOverpEC50'!$A:$AR,MATCH(BI$1,'I-LogEmaxOverpEC50'!$A$1:$AR$1,0),FALSE),"")</f>
        <v>10.860005303575418</v>
      </c>
      <c r="BJ25" s="320">
        <f>_xlfn.IFNA(VLOOKUP($B25,'I-LogEmaxOverpEC50'!$A:$AR,MATCH(BJ$1,'I-LogEmaxOverpEC50'!$A$1:$AR$1,0),FALSE),"")</f>
        <v>10.825728985698188</v>
      </c>
      <c r="BK25" s="320">
        <f>_xlfn.IFNA(VLOOKUP($B25,'I-LogEmaxOverpEC50'!$A:$AR,MATCH(BK$1,'I-LogEmaxOverpEC50'!$A$1:$AR$1,0),FALSE),"")</f>
        <v>11.886459058231765</v>
      </c>
      <c r="BL25" s="320">
        <f>_xlfn.IFNA(VLOOKUP($B25,'I-LogEmaxOverpEC50'!$A:$AR,MATCH(BL$1,'I-LogEmaxOverpEC50'!$A$1:$AR$1,0),FALSE),"")</f>
        <v>11.886459058231765</v>
      </c>
      <c r="BM25" s="320">
        <f>_xlfn.IFNA(VLOOKUP($B25,'I-LogEmaxOverpEC50'!$A:$AR,MATCH(BM$1,'I-LogEmaxOverpEC50'!$A$1:$AR$1,0),FALSE),"")</f>
        <v>10.699868235228919</v>
      </c>
      <c r="BN25" s="320">
        <f>_xlfn.IFNA(VLOOKUP($B25,'I-LogEmaxOverpEC50'!$A:$AR,MATCH(BN$1,'I-LogEmaxOverpEC50'!$A$1:$AR$1,0),FALSE),"")</f>
        <v>10.699868235228919</v>
      </c>
      <c r="BO25" s="320">
        <f>_xlfn.IFNA(VLOOKUP($B25,'I-LogEmaxOverpEC50'!$A:$AR,MATCH(BO$1,'I-LogEmaxOverpEC50'!$A$1:$AR$1,0),FALSE),"")</f>
        <v>10.096679356170293</v>
      </c>
      <c r="BP25" s="320">
        <f>_xlfn.IFNA(VLOOKUP($B25,'I-LogEmaxOverpEC50'!$A:$AR,MATCH(BP$1,'I-LogEmaxOverpEC50'!$A$1:$AR$1,0),FALSE),"")</f>
        <v>12.305688638853306</v>
      </c>
      <c r="BQ25" s="320">
        <f>_xlfn.IFNA(VLOOKUP($B25,'I-LogEmaxOverpEC50'!$A:$AR,MATCH(BQ$1,'I-LogEmaxOverpEC50'!$A$1:$AR$1,0),FALSE),"")</f>
        <v>12.305688638853306</v>
      </c>
      <c r="BR25" s="320">
        <f>_xlfn.IFNA(VLOOKUP($B25,'I-LogEmaxOverpEC50'!$A:$AR,MATCH(BR$1,'I-LogEmaxOverpEC50'!$A$1:$AR$1,0),FALSE),"")</f>
        <v>12.23218499922568</v>
      </c>
      <c r="BS25" s="320">
        <f>_xlfn.IFNA(VLOOKUP($B25,'I-LogEmaxOverpEC50'!$A:$AR,MATCH(BS$1,'I-LogEmaxOverpEC50'!$A$1:$AR$1,0),FALSE),"")</f>
        <v>12.330488262492239</v>
      </c>
      <c r="BT25" s="320">
        <f>_xlfn.IFNA(VLOOKUP($B25,'I-LogEmaxOverpEC50'!$A:$AR,MATCH(BT$1,'I-LogEmaxOverpEC50'!$A$1:$AR$1,0),FALSE),"")</f>
        <v>11.29213356105052</v>
      </c>
      <c r="BU25" s="320">
        <f>_xlfn.IFNA(VLOOKUP($B25,'I-LogEmaxOverpEC50'!$A:$AR,MATCH(BU$1,'I-LogEmaxOverpEC50'!$A$1:$AR$1,0),FALSE),"")</f>
        <v>11.05152067148463</v>
      </c>
      <c r="BV25" s="114" t="e" cm="1">
        <f t="array" ref="BV25">_xlfn.IFS(AND($C25="A",_xlfn.CONCAT(F25:G25)&lt;&gt;"",$A25=1),"x",AND($C25="A",_xlfn.CONCAT(F25:G25)="",$A25=1),"-",$A$1&lt;&gt;"","")</f>
        <v>#N/A</v>
      </c>
      <c r="BW25" s="113" t="e" cm="1">
        <f t="array" ref="BW25">_xlfn.IFS(AND($C25="A",_xlfn.CONCAT(H25:L25)&lt;&gt;"",$A25=1),"x",AND($C25="A",_xlfn.CONCAT(H25:L25)="",$A25=1),"-",$A$1&lt;&gt;"","")</f>
        <v>#N/A</v>
      </c>
      <c r="BX25" s="113" t="e" cm="1">
        <f t="array" ref="BX25">_xlfn.IFS(AND($C25="A",_xlfn.CONCAT(M25:P25)&lt;&gt;"",$A25=1),"x",AND($C25="A",_xlfn.CONCAT(M25:P25)="",$A25=1),"-",$A$1&lt;&gt;"","")</f>
        <v>#N/A</v>
      </c>
      <c r="BY25" s="113" t="e" cm="1">
        <f t="array" ref="BY25">_xlfn.IFS(AND($C25="A",_xlfn.CONCAT(Q25:R25)&lt;&gt;"",$A25=1),"x",AND($C25="A",_xlfn.CONCAT(Q25:R25)="",$A25=1),"-",$A$1&lt;&gt;"","")</f>
        <v>#N/A</v>
      </c>
      <c r="BZ25" s="121" t="e">
        <f t="shared" si="25"/>
        <v>#N/A</v>
      </c>
      <c r="CA25" s="120" t="e">
        <f t="shared" si="26"/>
        <v>#N/A</v>
      </c>
      <c r="CB25" s="120" t="e">
        <f t="shared" si="27"/>
        <v>#N/A</v>
      </c>
      <c r="CC25" s="120" t="e">
        <f t="shared" si="28"/>
        <v>#N/A</v>
      </c>
      <c r="CD25" s="121" t="str">
        <f t="shared" si="29"/>
        <v/>
      </c>
      <c r="CE25" s="120" t="e">
        <f t="shared" si="30"/>
        <v>#N/A</v>
      </c>
      <c r="CF25" s="120" t="e">
        <f t="shared" si="31"/>
        <v>#N/A</v>
      </c>
      <c r="CG25" s="120" t="e">
        <f t="shared" si="32"/>
        <v>#N/A</v>
      </c>
      <c r="CH25" s="120" t="e">
        <f t="shared" si="33"/>
        <v>#N/A</v>
      </c>
      <c r="CI25" s="120" t="e">
        <f t="shared" si="34"/>
        <v>#N/A</v>
      </c>
    </row>
    <row r="26" spans="1:87" s="326" customFormat="1" x14ac:dyDescent="0.2">
      <c r="A26" s="311" t="e" cm="1">
        <f t="array" ref="A26">_xlfn.IFS(SUM(F26:R26)&gt;0,1,Z26&gt;0,2,TRUE,3)</f>
        <v>#N/A</v>
      </c>
      <c r="B26" s="311" t="s">
        <v>122</v>
      </c>
      <c r="C26" s="311" t="str">
        <f>_xlfn.XLOOKUP(B26,RecNamesAll!A:A,RecNamesAll!E:E)</f>
        <v>A</v>
      </c>
      <c r="D26" s="311" t="str">
        <f>_xlfn.XLOOKUP(B26,RecNamesAll!A:A,RecNamesAll!C:C)</f>
        <v>CysLT2</v>
      </c>
      <c r="E26" s="311"/>
      <c r="F26" s="312" t="e">
        <f t="shared" si="0"/>
        <v>#N/A</v>
      </c>
      <c r="G26" s="313" t="e">
        <f t="shared" si="1"/>
        <v>#N/A</v>
      </c>
      <c r="H26" s="312" t="e">
        <f t="shared" si="2"/>
        <v>#N/A</v>
      </c>
      <c r="I26" s="313" t="e">
        <f t="shared" si="3"/>
        <v>#N/A</v>
      </c>
      <c r="J26" s="313" t="e">
        <f t="shared" si="4"/>
        <v>#N/A</v>
      </c>
      <c r="K26" s="313" t="e">
        <f t="shared" si="5"/>
        <v>#N/A</v>
      </c>
      <c r="L26" s="313" t="e">
        <f t="shared" si="6"/>
        <v>#N/A</v>
      </c>
      <c r="M26" s="312" t="e">
        <f t="shared" si="7"/>
        <v>#N/A</v>
      </c>
      <c r="N26" s="313" t="e">
        <f t="shared" si="8"/>
        <v>#N/A</v>
      </c>
      <c r="O26" s="313" t="e">
        <f t="shared" si="9"/>
        <v>#N/A</v>
      </c>
      <c r="P26" s="313" t="e">
        <f t="shared" si="10"/>
        <v>#N/A</v>
      </c>
      <c r="Q26" s="312" t="e">
        <f t="shared" si="11"/>
        <v>#N/A</v>
      </c>
      <c r="R26" s="313" t="e">
        <f t="shared" si="12"/>
        <v>#N/A</v>
      </c>
      <c r="S26" s="314" t="str">
        <f t="shared" si="13"/>
        <v/>
      </c>
      <c r="T26" s="315" t="str">
        <f t="shared" si="14"/>
        <v>A</v>
      </c>
      <c r="U26" s="311" t="str">
        <f t="shared" si="15"/>
        <v>CysLT2</v>
      </c>
      <c r="V26" s="316" t="e">
        <f>IF(VLOOKUP($B26,GtP!$A:$AA,MATCH("Gs_0-2",GtP!$A$1:$AA$1,0),FALSE)=0,"",VLOOKUP($B26,GtP!$A:$AA,MATCH("Gs_0-2",GtP!$A$1:$AA$1,0),FALSE))</f>
        <v>#N/A</v>
      </c>
      <c r="W26" s="317" t="e">
        <f>IF(VLOOKUP($B26,GtP!$A:$AA,MATCH("Gi/o_0-2",GtP!$A$1:$AA$1,0),FALSE)=0,"",VLOOKUP($B26,GtP!$A:$AA,MATCH("Gi/o_0-2",GtP!$A$1:$AA$1,0),FALSE))</f>
        <v>#N/A</v>
      </c>
      <c r="X26" s="317" t="e">
        <f>IF(VLOOKUP($B26,GtP!$A:$AA,MATCH("Gq/11_0-2",GtP!$A$1:$AA$1,0),FALSE)=0,"",VLOOKUP($B26,GtP!$A:$AA,MATCH("Gq/11_0-2",GtP!$A$1:$AA$1,0),FALSE))</f>
        <v>#N/A</v>
      </c>
      <c r="Y26" s="317" t="e">
        <f>IF(VLOOKUP($B26,GtP!$A:$AA,MATCH("G12/13_0-2",GtP!$A$1:$AA$1,0),FALSE)=0,"",VLOOKUP($B26,GtP!$A:$AA,MATCH("G12/13_0-2",GtP!$A$1:$AA$1,0),FALSE))</f>
        <v>#N/A</v>
      </c>
      <c r="Z26" s="318" t="e">
        <f t="shared" si="16"/>
        <v>#N/A</v>
      </c>
      <c r="AA26" s="317" t="e">
        <f t="shared" si="17"/>
        <v>#N/A</v>
      </c>
      <c r="AB26" s="317" t="e">
        <f t="shared" si="18"/>
        <v>#N/A</v>
      </c>
      <c r="AC26" s="317" t="e">
        <f t="shared" si="19"/>
        <v>#N/A</v>
      </c>
      <c r="AD26" s="317" t="e">
        <f t="shared" si="20"/>
        <v>#N/A</v>
      </c>
      <c r="AE26" s="315" t="str">
        <f t="shared" si="21"/>
        <v/>
      </c>
      <c r="AF26" s="311" t="str">
        <f t="shared" si="22"/>
        <v/>
      </c>
      <c r="AG26" s="311" t="str">
        <f t="shared" si="23"/>
        <v/>
      </c>
      <c r="AH26" s="311" t="str">
        <f t="shared" si="24"/>
        <v/>
      </c>
      <c r="AI26" s="316" t="e">
        <f>_xlfn.CONCAT(IF(AV26="","-","B"),IF(BI26="","-","I"),VLOOKUP($B26,GtP!$A:$BB,MATCH("Gs_0-1",GtP!$A$1:$BB$1,0),FALSE))</f>
        <v>#N/A</v>
      </c>
      <c r="AJ26" s="317" t="e">
        <f>_xlfn.CONCAT(IF(AW26="","-","B"),IF(BJ26="","-","I"),VLOOKUP($B26,GtP!$A:$BB,MATCH("Gs_0-1",GtP!$A$1:$BB$1,0),FALSE))</f>
        <v>#N/A</v>
      </c>
      <c r="AK26" s="317" t="e">
        <f>_xlfn.CONCAT(IF(AX26="","-","B"),IF(BK26="","-","I"),VLOOKUP($B26,GtP!$A:$BB,MATCH("Gi/o_0-1",GtP!$A$1:$BB$1,0),FALSE))</f>
        <v>#N/A</v>
      </c>
      <c r="AL26" s="317" t="e">
        <f>_xlfn.CONCAT(IF(AY26="","-","B"),IF(BL26="","-","I"),VLOOKUP($B26,GtP!$A:$BB,MATCH("Gi/o_0-1",GtP!$A$1:$BB$1,0),FALSE))</f>
        <v>#N/A</v>
      </c>
      <c r="AM26" s="317" t="e">
        <f>_xlfn.CONCAT(IF(AZ26="","-","B"),IF(BM26="","-","I"),VLOOKUP($B26,GtP!$A:$BB,MATCH("Gi/o_0-1",GtP!$A$1:$BB$1,0),FALSE))</f>
        <v>#N/A</v>
      </c>
      <c r="AN26" s="317" t="e">
        <f>_xlfn.CONCAT(IF(BA26="","-","B"),IF(BN26="","-","I"),VLOOKUP($B26,GtP!$A:$BB,MATCH("Gi/o_0-1",GtP!$A$1:$BB$1,0),FALSE))</f>
        <v>#N/A</v>
      </c>
      <c r="AO26" s="317" t="e">
        <f>_xlfn.CONCAT(IF(BB26="","-","B"),IF(BO26="","-","I"),VLOOKUP($B26,GtP!$A:$BB,MATCH("Gi/o_0-1",GtP!$A$1:$BB$1,0),FALSE))</f>
        <v>#N/A</v>
      </c>
      <c r="AP26" s="317" t="e">
        <f>_xlfn.CONCAT(IF(BC26="","-","B"),IF(BP26="","-","I"),VLOOKUP($B26,GtP!$A:$BB,MATCH("Gq/11_0-1",GtP!$A$1:$BB$1,0),FALSE))</f>
        <v>#N/A</v>
      </c>
      <c r="AQ26" s="317" t="e">
        <f>_xlfn.CONCAT(IF(BD26="","-","B"),IF(BQ26="","-","I"),VLOOKUP($B26,GtP!$A:$BB,MATCH("Gq/11_0-1",GtP!$A$1:$BB$1,0),FALSE))</f>
        <v>#N/A</v>
      </c>
      <c r="AR26" s="317" t="e">
        <f>_xlfn.CONCAT(IF(BE26="","-","B"),IF(BR26="","-","I"),VLOOKUP($B26,GtP!$A:$BB,MATCH("Gq/11_0-1",GtP!$A$1:$BB$1,0),FALSE))</f>
        <v>#N/A</v>
      </c>
      <c r="AS26" s="317" t="e">
        <f>_xlfn.CONCAT(IF(BF26="","-","B"),IF(BS26="","-","I"),VLOOKUP($B26,GtP!$A:$BB,MATCH("Gq/11_0-1",GtP!$A$1:$BB$1,0),FALSE))</f>
        <v>#N/A</v>
      </c>
      <c r="AT26" s="317" t="e">
        <f>_xlfn.CONCAT(IF(BG26="","-","B"),IF(BT26="","-","I"),VLOOKUP($B26,GtP!$A:$BB,MATCH("G12/13_0-1",GtP!$A$1:$BB$1,0),FALSE))</f>
        <v>#N/A</v>
      </c>
      <c r="AU26" s="317" t="e">
        <f>_xlfn.CONCAT(IF(BH26="","-","B"),IF(BU26="","-","I"),VLOOKUP($B26,GtP!$A:$BB,MATCH("G12/13_0-1",GtP!$A$1:$BB$1,0),FALSE))</f>
        <v>#N/A</v>
      </c>
      <c r="AV26" s="319" t="str">
        <f>_xlfn.IFNA(VLOOKUP($B26,'B-LogEmaxOverpEC50'!$A:$AL,MATCH(AV$1,'B-LogEmaxOverpEC50'!$A$1:$AL$1,0),FALSE),"")</f>
        <v/>
      </c>
      <c r="AW26" s="320"/>
      <c r="AX26" s="321">
        <f>_xlfn.IFNA(VLOOKUP($B26,'B-LogEmaxOverpEC50'!$A:$AL,MATCH(AX$1,'B-LogEmaxOverpEC50'!$A$1:$AL$1,0),FALSE),"")</f>
        <v>8.8906682542930451</v>
      </c>
      <c r="AY26" s="321">
        <f>_xlfn.IFNA(VLOOKUP($B26,'B-LogEmaxOverpEC50'!$A:$AL,MATCH(AY$1,'B-LogEmaxOverpEC50'!$A$1:$AL$1,0),FALSE),"")</f>
        <v>8.7468088213362609</v>
      </c>
      <c r="AZ26" s="321">
        <f>_xlfn.IFNA(VLOOKUP($B26,'B-LogEmaxOverpEC50'!$A:$AL,MATCH(AZ$1,'B-LogEmaxOverpEC50'!$A$1:$AL$1,0),FALSE),"")</f>
        <v>9.1988800173440755</v>
      </c>
      <c r="BA26" s="321">
        <f>_xlfn.IFNA(VLOOKUP($B26,'B-LogEmaxOverpEC50'!$A:$AL,MATCH(BA$1,'B-LogEmaxOverpEC50'!$A$1:$AL$1,0),FALSE),"")</f>
        <v>9.7227450383765195</v>
      </c>
      <c r="BB26" s="321">
        <f>_xlfn.IFNA(VLOOKUP($B26,'B-LogEmaxOverpEC50'!$A:$AL,MATCH(BB$1,'B-LogEmaxOverpEC50'!$A$1:$AL$1,0),FALSE),"")</f>
        <v>10.798631100238438</v>
      </c>
      <c r="BC26" s="321">
        <f>_xlfn.IFNA(VLOOKUP($B26,'B-LogEmaxOverpEC50'!$A:$AL,MATCH(BC$1,'B-LogEmaxOverpEC50'!$A$1:$AL$1,0),FALSE),"")</f>
        <v>10.629534987510091</v>
      </c>
      <c r="BD26" s="321">
        <f>_xlfn.IFNA(VLOOKUP($B26,'B-LogEmaxOverpEC50'!$A:$AL,MATCH(BD$1,'B-LogEmaxOverpEC50'!$A$1:$AL$1,0),FALSE),"")</f>
        <v>10.461982170668039</v>
      </c>
      <c r="BE26" s="321">
        <f>_xlfn.IFNA(VLOOKUP($B26,'B-LogEmaxOverpEC50'!$A:$AL,MATCH(BE$1,'B-LogEmaxOverpEC50'!$A$1:$AL$1,0),FALSE),"")</f>
        <v>10.798392438842948</v>
      </c>
      <c r="BF26" s="321">
        <f>_xlfn.IFNA(VLOOKUP($B26,'B-LogEmaxOverpEC50'!$A:$AL,MATCH(BF$1,'B-LogEmaxOverpEC50'!$A$1:$AL$1,0),FALSE),"")</f>
        <v>11.286279343714531</v>
      </c>
      <c r="BG26" s="321">
        <f>_xlfn.IFNA(VLOOKUP($B26,'B-LogEmaxOverpEC50'!$A:$AL,MATCH(BG$1,'B-LogEmaxOverpEC50'!$A$1:$AL$1,0),FALSE),"")</f>
        <v>11.53348511949655</v>
      </c>
      <c r="BH26" s="321">
        <f>_xlfn.IFNA(VLOOKUP($B26,'B-LogEmaxOverpEC50'!$A:$AL,MATCH(BH$1,'B-LogEmaxOverpEC50'!$A$1:$AL$1,0),FALSE),"")</f>
        <v>10.099188481794842</v>
      </c>
      <c r="BI26" s="322" t="str">
        <f>_xlfn.IFNA(VLOOKUP($B26,'I-LogEmaxOverpEC50'!$A:$AR,MATCH(BI$1,'I-LogEmaxOverpEC50'!$A$1:$AR$1,0),FALSE),"")</f>
        <v/>
      </c>
      <c r="BJ26" s="320" t="str">
        <f>_xlfn.IFNA(VLOOKUP($B26,'I-LogEmaxOverpEC50'!$A:$AR,MATCH(BJ$1,'I-LogEmaxOverpEC50'!$A$1:$AR$1,0),FALSE),"")</f>
        <v/>
      </c>
      <c r="BK26" s="320">
        <f>_xlfn.IFNA(VLOOKUP($B26,'I-LogEmaxOverpEC50'!$A:$AR,MATCH(BK$1,'I-LogEmaxOverpEC50'!$A$1:$AR$1,0),FALSE),"")</f>
        <v>9.0269535717461782</v>
      </c>
      <c r="BL26" s="320">
        <f>_xlfn.IFNA(VLOOKUP($B26,'I-LogEmaxOverpEC50'!$A:$AR,MATCH(BL$1,'I-LogEmaxOverpEC50'!$A$1:$AR$1,0),FALSE),"")</f>
        <v>9.0269535717461782</v>
      </c>
      <c r="BM26" s="320">
        <f>_xlfn.IFNA(VLOOKUP($B26,'I-LogEmaxOverpEC50'!$A:$AR,MATCH(BM$1,'I-LogEmaxOverpEC50'!$A$1:$AR$1,0),FALSE),"")</f>
        <v>8.883854599178715</v>
      </c>
      <c r="BN26" s="320">
        <f>_xlfn.IFNA(VLOOKUP($B26,'I-LogEmaxOverpEC50'!$A:$AR,MATCH(BN$1,'I-LogEmaxOverpEC50'!$A$1:$AR$1,0),FALSE),"")</f>
        <v>8.883854599178715</v>
      </c>
      <c r="BO26" s="320">
        <f>_xlfn.IFNA(VLOOKUP($B26,'I-LogEmaxOverpEC50'!$A:$AR,MATCH(BO$1,'I-LogEmaxOverpEC50'!$A$1:$AR$1,0),FALSE),"")</f>
        <v>10.029859479795912</v>
      </c>
      <c r="BP26" s="320">
        <f>_xlfn.IFNA(VLOOKUP($B26,'I-LogEmaxOverpEC50'!$A:$AR,MATCH(BP$1,'I-LogEmaxOverpEC50'!$A$1:$AR$1,0),FALSE),"")</f>
        <v>10.503921036758243</v>
      </c>
      <c r="BQ26" s="320">
        <f>_xlfn.IFNA(VLOOKUP($B26,'I-LogEmaxOverpEC50'!$A:$AR,MATCH(BQ$1,'I-LogEmaxOverpEC50'!$A$1:$AR$1,0),FALSE),"")</f>
        <v>10.503921036758243</v>
      </c>
      <c r="BR26" s="320">
        <f>_xlfn.IFNA(VLOOKUP($B26,'I-LogEmaxOverpEC50'!$A:$AR,MATCH(BR$1,'I-LogEmaxOverpEC50'!$A$1:$AR$1,0),FALSE),"")</f>
        <v>10.424037986918025</v>
      </c>
      <c r="BS26" s="320">
        <f>_xlfn.IFNA(VLOOKUP($B26,'I-LogEmaxOverpEC50'!$A:$AR,MATCH(BS$1,'I-LogEmaxOverpEC50'!$A$1:$AR$1,0),FALSE),"")</f>
        <v>8.6838451170763697</v>
      </c>
      <c r="BT26" s="320">
        <f>_xlfn.IFNA(VLOOKUP($B26,'I-LogEmaxOverpEC50'!$A:$AR,MATCH(BT$1,'I-LogEmaxOverpEC50'!$A$1:$AR$1,0),FALSE),"")</f>
        <v>8.2783257154726932</v>
      </c>
      <c r="BU26" s="320">
        <f>_xlfn.IFNA(VLOOKUP($B26,'I-LogEmaxOverpEC50'!$A:$AR,MATCH(BU$1,'I-LogEmaxOverpEC50'!$A$1:$AR$1,0),FALSE),"")</f>
        <v>8.0745065701146235</v>
      </c>
      <c r="BV26" s="114" t="e" cm="1">
        <f t="array" ref="BV26">_xlfn.IFS(AND($C26="A",_xlfn.CONCAT(F26:G26)&lt;&gt;"",$A26=1),"x",AND($C26="A",_xlfn.CONCAT(F26:G26)="",$A26=1),"-",$A$1&lt;&gt;"","")</f>
        <v>#N/A</v>
      </c>
      <c r="BW26" s="113" t="e" cm="1">
        <f t="array" ref="BW26">_xlfn.IFS(AND($C26="A",_xlfn.CONCAT(H26:L26)&lt;&gt;"",$A26=1),"x",AND($C26="A",_xlfn.CONCAT(H26:L26)="",$A26=1),"-",$A$1&lt;&gt;"","")</f>
        <v>#N/A</v>
      </c>
      <c r="BX26" s="113" t="e" cm="1">
        <f t="array" ref="BX26">_xlfn.IFS(AND($C26="A",_xlfn.CONCAT(M26:P26)&lt;&gt;"",$A26=1),"x",AND($C26="A",_xlfn.CONCAT(M26:P26)="",$A26=1),"-",$A$1&lt;&gt;"","")</f>
        <v>#N/A</v>
      </c>
      <c r="BY26" s="113" t="e" cm="1">
        <f t="array" ref="BY26">_xlfn.IFS(AND($C26="A",_xlfn.CONCAT(Q26:R26)&lt;&gt;"",$A26=1),"x",AND($C26="A",_xlfn.CONCAT(Q26:R26)="",$A26=1),"-",$A$1&lt;&gt;"","")</f>
        <v>#N/A</v>
      </c>
      <c r="BZ26" s="121" t="e">
        <f t="shared" si="25"/>
        <v>#N/A</v>
      </c>
      <c r="CA26" s="120" t="e">
        <f t="shared" si="26"/>
        <v>#N/A</v>
      </c>
      <c r="CB26" s="120" t="e">
        <f t="shared" si="27"/>
        <v>#N/A</v>
      </c>
      <c r="CC26" s="120" t="e">
        <f t="shared" si="28"/>
        <v>#N/A</v>
      </c>
      <c r="CD26" s="121" t="str">
        <f t="shared" si="29"/>
        <v/>
      </c>
      <c r="CE26" s="120" t="e">
        <f t="shared" si="30"/>
        <v>#N/A</v>
      </c>
      <c r="CF26" s="120" t="e">
        <f t="shared" si="31"/>
        <v>#N/A</v>
      </c>
      <c r="CG26" s="120" t="e">
        <f t="shared" si="32"/>
        <v>#N/A</v>
      </c>
      <c r="CH26" s="120" t="e">
        <f t="shared" si="33"/>
        <v>#N/A</v>
      </c>
      <c r="CI26" s="120" t="e">
        <f t="shared" si="34"/>
        <v>#N/A</v>
      </c>
    </row>
    <row r="27" spans="1:87" s="326" customFormat="1" x14ac:dyDescent="0.2">
      <c r="A27" s="311" t="e" cm="1">
        <f t="array" ref="A27">_xlfn.IFS(SUM(F27:R27)&gt;0,1,Z27&gt;0,2,TRUE,3)</f>
        <v>#N/A</v>
      </c>
      <c r="B27" s="311" t="s">
        <v>123</v>
      </c>
      <c r="C27" s="311" t="str">
        <f>_xlfn.XLOOKUP(B27,RecNamesAll!A:A,RecNamesAll!E:E)</f>
        <v>A</v>
      </c>
      <c r="D27" s="311" t="str">
        <f>_xlfn.XLOOKUP(B27,RecNamesAll!A:A,RecNamesAll!C:C)</f>
        <v>BLT1</v>
      </c>
      <c r="E27" s="311"/>
      <c r="F27" s="312" t="e">
        <f t="shared" si="0"/>
        <v>#N/A</v>
      </c>
      <c r="G27" s="313" t="e">
        <f t="shared" si="1"/>
        <v>#N/A</v>
      </c>
      <c r="H27" s="312" t="e">
        <f t="shared" si="2"/>
        <v>#N/A</v>
      </c>
      <c r="I27" s="313" t="e">
        <f t="shared" si="3"/>
        <v>#N/A</v>
      </c>
      <c r="J27" s="313" t="e">
        <f t="shared" si="4"/>
        <v>#N/A</v>
      </c>
      <c r="K27" s="313" t="e">
        <f t="shared" si="5"/>
        <v>#N/A</v>
      </c>
      <c r="L27" s="313" t="e">
        <f t="shared" si="6"/>
        <v>#N/A</v>
      </c>
      <c r="M27" s="312" t="e">
        <f t="shared" si="7"/>
        <v>#N/A</v>
      </c>
      <c r="N27" s="313" t="e">
        <f t="shared" si="8"/>
        <v>#N/A</v>
      </c>
      <c r="O27" s="313" t="e">
        <f t="shared" si="9"/>
        <v>#N/A</v>
      </c>
      <c r="P27" s="313" t="e">
        <f t="shared" si="10"/>
        <v>#N/A</v>
      </c>
      <c r="Q27" s="312" t="e">
        <f t="shared" si="11"/>
        <v>#N/A</v>
      </c>
      <c r="R27" s="313" t="e">
        <f t="shared" si="12"/>
        <v>#N/A</v>
      </c>
      <c r="S27" s="314" t="str">
        <f t="shared" si="13"/>
        <v/>
      </c>
      <c r="T27" s="315" t="str">
        <f t="shared" si="14"/>
        <v>A</v>
      </c>
      <c r="U27" s="311" t="str">
        <f t="shared" si="15"/>
        <v>BLT1</v>
      </c>
      <c r="V27" s="316" t="e">
        <f>IF(VLOOKUP($B27,GtP!$A:$AA,MATCH("Gs_0-2",GtP!$A$1:$AA$1,0),FALSE)=0,"",VLOOKUP($B27,GtP!$A:$AA,MATCH("Gs_0-2",GtP!$A$1:$AA$1,0),FALSE))</f>
        <v>#N/A</v>
      </c>
      <c r="W27" s="317" t="e">
        <f>IF(VLOOKUP($B27,GtP!$A:$AA,MATCH("Gi/o_0-2",GtP!$A$1:$AA$1,0),FALSE)=0,"",VLOOKUP($B27,GtP!$A:$AA,MATCH("Gi/o_0-2",GtP!$A$1:$AA$1,0),FALSE))</f>
        <v>#N/A</v>
      </c>
      <c r="X27" s="317" t="e">
        <f>IF(VLOOKUP($B27,GtP!$A:$AA,MATCH("Gq/11_0-2",GtP!$A$1:$AA$1,0),FALSE)=0,"",VLOOKUP($B27,GtP!$A:$AA,MATCH("Gq/11_0-2",GtP!$A$1:$AA$1,0),FALSE))</f>
        <v>#N/A</v>
      </c>
      <c r="Y27" s="317" t="e">
        <f>IF(VLOOKUP($B27,GtP!$A:$AA,MATCH("G12/13_0-2",GtP!$A$1:$AA$1,0),FALSE)=0,"",VLOOKUP($B27,GtP!$A:$AA,MATCH("G12/13_0-2",GtP!$A$1:$AA$1,0),FALSE))</f>
        <v>#N/A</v>
      </c>
      <c r="Z27" s="318" t="e">
        <f t="shared" si="16"/>
        <v>#N/A</v>
      </c>
      <c r="AA27" s="317" t="e">
        <f t="shared" si="17"/>
        <v>#N/A</v>
      </c>
      <c r="AB27" s="317" t="e">
        <f t="shared" si="18"/>
        <v>#N/A</v>
      </c>
      <c r="AC27" s="317" t="e">
        <f t="shared" si="19"/>
        <v>#N/A</v>
      </c>
      <c r="AD27" s="317" t="e">
        <f t="shared" si="20"/>
        <v>#N/A</v>
      </c>
      <c r="AE27" s="315" t="str">
        <f t="shared" si="21"/>
        <v/>
      </c>
      <c r="AF27" s="311" t="str">
        <f t="shared" si="22"/>
        <v/>
      </c>
      <c r="AG27" s="311" t="str">
        <f t="shared" si="23"/>
        <v/>
      </c>
      <c r="AH27" s="311" t="str">
        <f t="shared" si="24"/>
        <v/>
      </c>
      <c r="AI27" s="316" t="e">
        <f>_xlfn.CONCAT(IF(AV27="","-","B"),IF(BI27="","-","I"),VLOOKUP($B27,GtP!$A:$BB,MATCH("Gs_0-1",GtP!$A$1:$BB$1,0),FALSE))</f>
        <v>#N/A</v>
      </c>
      <c r="AJ27" s="317" t="e">
        <f>_xlfn.CONCAT(IF(AW27="","-","B"),IF(BJ27="","-","I"),VLOOKUP($B27,GtP!$A:$BB,MATCH("Gs_0-1",GtP!$A$1:$BB$1,0),FALSE))</f>
        <v>#N/A</v>
      </c>
      <c r="AK27" s="317" t="e">
        <f>_xlfn.CONCAT(IF(AX27="","-","B"),IF(BK27="","-","I"),VLOOKUP($B27,GtP!$A:$BB,MATCH("Gi/o_0-1",GtP!$A$1:$BB$1,0),FALSE))</f>
        <v>#N/A</v>
      </c>
      <c r="AL27" s="317" t="e">
        <f>_xlfn.CONCAT(IF(AY27="","-","B"),IF(BL27="","-","I"),VLOOKUP($B27,GtP!$A:$BB,MATCH("Gi/o_0-1",GtP!$A$1:$BB$1,0),FALSE))</f>
        <v>#N/A</v>
      </c>
      <c r="AM27" s="317" t="e">
        <f>_xlfn.CONCAT(IF(AZ27="","-","B"),IF(BM27="","-","I"),VLOOKUP($B27,GtP!$A:$BB,MATCH("Gi/o_0-1",GtP!$A$1:$BB$1,0),FALSE))</f>
        <v>#N/A</v>
      </c>
      <c r="AN27" s="317" t="e">
        <f>_xlfn.CONCAT(IF(BA27="","-","B"),IF(BN27="","-","I"),VLOOKUP($B27,GtP!$A:$BB,MATCH("Gi/o_0-1",GtP!$A$1:$BB$1,0),FALSE))</f>
        <v>#N/A</v>
      </c>
      <c r="AO27" s="317" t="e">
        <f>_xlfn.CONCAT(IF(BB27="","-","B"),IF(BO27="","-","I"),VLOOKUP($B27,GtP!$A:$BB,MATCH("Gi/o_0-1",GtP!$A$1:$BB$1,0),FALSE))</f>
        <v>#N/A</v>
      </c>
      <c r="AP27" s="317" t="e">
        <f>_xlfn.CONCAT(IF(BC27="","-","B"),IF(BP27="","-","I"),VLOOKUP($B27,GtP!$A:$BB,MATCH("Gq/11_0-1",GtP!$A$1:$BB$1,0),FALSE))</f>
        <v>#N/A</v>
      </c>
      <c r="AQ27" s="317" t="e">
        <f>_xlfn.CONCAT(IF(BD27="","-","B"),IF(BQ27="","-","I"),VLOOKUP($B27,GtP!$A:$BB,MATCH("Gq/11_0-1",GtP!$A$1:$BB$1,0),FALSE))</f>
        <v>#N/A</v>
      </c>
      <c r="AR27" s="317" t="e">
        <f>_xlfn.CONCAT(IF(BE27="","-","B"),IF(BR27="","-","I"),VLOOKUP($B27,GtP!$A:$BB,MATCH("Gq/11_0-1",GtP!$A$1:$BB$1,0),FALSE))</f>
        <v>#N/A</v>
      </c>
      <c r="AS27" s="317" t="e">
        <f>_xlfn.CONCAT(IF(BF27="","-","B"),IF(BS27="","-","I"),VLOOKUP($B27,GtP!$A:$BB,MATCH("Gq/11_0-1",GtP!$A$1:$BB$1,0),FALSE))</f>
        <v>#N/A</v>
      </c>
      <c r="AT27" s="317" t="e">
        <f>_xlfn.CONCAT(IF(BG27="","-","B"),IF(BT27="","-","I"),VLOOKUP($B27,GtP!$A:$BB,MATCH("G12/13_0-1",GtP!$A$1:$BB$1,0),FALSE))</f>
        <v>#N/A</v>
      </c>
      <c r="AU27" s="317" t="e">
        <f>_xlfn.CONCAT(IF(BH27="","-","B"),IF(BU27="","-","I"),VLOOKUP($B27,GtP!$A:$BB,MATCH("G12/13_0-1",GtP!$A$1:$BB$1,0),FALSE))</f>
        <v>#N/A</v>
      </c>
      <c r="AV27" s="319" t="str">
        <f>_xlfn.IFNA(VLOOKUP($B27,'B-LogEmaxOverpEC50'!$A:$AL,MATCH(AV$1,'B-LogEmaxOverpEC50'!$A$1:$AL$1,0),FALSE),"")</f>
        <v/>
      </c>
      <c r="AW27" s="320"/>
      <c r="AX27" s="321">
        <f>_xlfn.IFNA(VLOOKUP($B27,'B-LogEmaxOverpEC50'!$A:$AL,MATCH(AX$1,'B-LogEmaxOverpEC50'!$A$1:$AL$1,0),FALSE),"")</f>
        <v>11.969048121752493</v>
      </c>
      <c r="AY27" s="321">
        <f>_xlfn.IFNA(VLOOKUP($B27,'B-LogEmaxOverpEC50'!$A:$AL,MATCH(AY$1,'B-LogEmaxOverpEC50'!$A$1:$AL$1,0),FALSE),"")</f>
        <v>12.121668335700519</v>
      </c>
      <c r="AZ27" s="321">
        <f>_xlfn.IFNA(VLOOKUP($B27,'B-LogEmaxOverpEC50'!$A:$AL,MATCH(AZ$1,'B-LogEmaxOverpEC50'!$A$1:$AL$1,0),FALSE),"")</f>
        <v>11.92856311942788</v>
      </c>
      <c r="BA27" s="321">
        <f>_xlfn.IFNA(VLOOKUP($B27,'B-LogEmaxOverpEC50'!$A:$AL,MATCH(BA$1,'B-LogEmaxOverpEC50'!$A$1:$AL$1,0),FALSE),"")</f>
        <v>12.340587602171331</v>
      </c>
      <c r="BB27" s="321">
        <f>_xlfn.IFNA(VLOOKUP($B27,'B-LogEmaxOverpEC50'!$A:$AL,MATCH(BB$1,'B-LogEmaxOverpEC50'!$A$1:$AL$1,0),FALSE),"")</f>
        <v>11.603898969008917</v>
      </c>
      <c r="BC27" s="321">
        <f>_xlfn.IFNA(VLOOKUP($B27,'B-LogEmaxOverpEC50'!$A:$AL,MATCH(BC$1,'B-LogEmaxOverpEC50'!$A$1:$AL$1,0),FALSE),"")</f>
        <v>8.090832302527085</v>
      </c>
      <c r="BD27" s="321">
        <f>_xlfn.IFNA(VLOOKUP($B27,'B-LogEmaxOverpEC50'!$A:$AL,MATCH(BD$1,'B-LogEmaxOverpEC50'!$A$1:$AL$1,0),FALSE),"")</f>
        <v>7.461705930784218</v>
      </c>
      <c r="BE27" s="321">
        <f>_xlfn.IFNA(VLOOKUP($B27,'B-LogEmaxOverpEC50'!$A:$AL,MATCH(BE$1,'B-LogEmaxOverpEC50'!$A$1:$AL$1,0),FALSE),"")</f>
        <v>8.606015178015884</v>
      </c>
      <c r="BF27" s="321">
        <f>_xlfn.IFNA(VLOOKUP($B27,'B-LogEmaxOverpEC50'!$A:$AL,MATCH(BF$1,'B-LogEmaxOverpEC50'!$A$1:$AL$1,0),FALSE),"")</f>
        <v>11.721920405895892</v>
      </c>
      <c r="BG27" s="321">
        <f>_xlfn.IFNA(VLOOKUP($B27,'B-LogEmaxOverpEC50'!$A:$AL,MATCH(BG$1,'B-LogEmaxOverpEC50'!$A$1:$AL$1,0),FALSE),"")</f>
        <v>11.315619823362551</v>
      </c>
      <c r="BH27" s="321">
        <f>_xlfn.IFNA(VLOOKUP($B27,'B-LogEmaxOverpEC50'!$A:$AL,MATCH(BH$1,'B-LogEmaxOverpEC50'!$A$1:$AL$1,0),FALSE),"")</f>
        <v>10.560269497150376</v>
      </c>
      <c r="BI27" s="322">
        <f>_xlfn.IFNA(VLOOKUP($B27,'I-LogEmaxOverpEC50'!$A:$AR,MATCH(BI$1,'I-LogEmaxOverpEC50'!$A$1:$AR$1,0),FALSE),"")</f>
        <v>9.6656594490208967</v>
      </c>
      <c r="BJ27" s="320">
        <f>_xlfn.IFNA(VLOOKUP($B27,'I-LogEmaxOverpEC50'!$A:$AR,MATCH(BJ$1,'I-LogEmaxOverpEC50'!$A$1:$AR$1,0),FALSE),"")</f>
        <v>9.5904760730526881</v>
      </c>
      <c r="BK27" s="320">
        <f>_xlfn.IFNA(VLOOKUP($B27,'I-LogEmaxOverpEC50'!$A:$AR,MATCH(BK$1,'I-LogEmaxOverpEC50'!$A$1:$AR$1,0),FALSE),"")</f>
        <v>10.298932137728265</v>
      </c>
      <c r="BL27" s="320">
        <f>_xlfn.IFNA(VLOOKUP($B27,'I-LogEmaxOverpEC50'!$A:$AR,MATCH(BL$1,'I-LogEmaxOverpEC50'!$A$1:$AR$1,0),FALSE),"")</f>
        <v>10.298932137728265</v>
      </c>
      <c r="BM27" s="320">
        <f>_xlfn.IFNA(VLOOKUP($B27,'I-LogEmaxOverpEC50'!$A:$AR,MATCH(BM$1,'I-LogEmaxOverpEC50'!$A$1:$AR$1,0),FALSE),"")</f>
        <v>9.8502953786878145</v>
      </c>
      <c r="BN27" s="320">
        <f>_xlfn.IFNA(VLOOKUP($B27,'I-LogEmaxOverpEC50'!$A:$AR,MATCH(BN$1,'I-LogEmaxOverpEC50'!$A$1:$AR$1,0),FALSE),"")</f>
        <v>9.8502953786878145</v>
      </c>
      <c r="BO27" s="320">
        <f>_xlfn.IFNA(VLOOKUP($B27,'I-LogEmaxOverpEC50'!$A:$AR,MATCH(BO$1,'I-LogEmaxOverpEC50'!$A$1:$AR$1,0),FALSE),"")</f>
        <v>9.6903321553103705</v>
      </c>
      <c r="BP27" s="320">
        <f>_xlfn.IFNA(VLOOKUP($B27,'I-LogEmaxOverpEC50'!$A:$AR,MATCH(BP$1,'I-LogEmaxOverpEC50'!$A$1:$AR$1,0),FALSE),"")</f>
        <v>9.6075690787996226</v>
      </c>
      <c r="BQ27" s="320">
        <f>_xlfn.IFNA(VLOOKUP($B27,'I-LogEmaxOverpEC50'!$A:$AR,MATCH(BQ$1,'I-LogEmaxOverpEC50'!$A$1:$AR$1,0),FALSE),"")</f>
        <v>9.6075690787996226</v>
      </c>
      <c r="BR27" s="320">
        <f>_xlfn.IFNA(VLOOKUP($B27,'I-LogEmaxOverpEC50'!$A:$AR,MATCH(BR$1,'I-LogEmaxOverpEC50'!$A$1:$AR$1,0),FALSE),"")</f>
        <v>10.066991358465692</v>
      </c>
      <c r="BS27" s="320">
        <f>_xlfn.IFNA(VLOOKUP($B27,'I-LogEmaxOverpEC50'!$A:$AR,MATCH(BS$1,'I-LogEmaxOverpEC50'!$A$1:$AR$1,0),FALSE),"")</f>
        <v>9.5308668963391572</v>
      </c>
      <c r="BT27" s="320">
        <f>_xlfn.IFNA(VLOOKUP($B27,'I-LogEmaxOverpEC50'!$A:$AR,MATCH(BT$1,'I-LogEmaxOverpEC50'!$A$1:$AR$1,0),FALSE),"")</f>
        <v>9.7729306835859884</v>
      </c>
      <c r="BU27" s="320">
        <f>_xlfn.IFNA(VLOOKUP($B27,'I-LogEmaxOverpEC50'!$A:$AR,MATCH(BU$1,'I-LogEmaxOverpEC50'!$A$1:$AR$1,0),FALSE),"")</f>
        <v>9.6367014948023471</v>
      </c>
      <c r="BV27" s="114" t="e" cm="1">
        <f t="array" ref="BV27">_xlfn.IFS(AND($C27="A",_xlfn.CONCAT(F27:G27)&lt;&gt;"",$A27=1),"x",AND($C27="A",_xlfn.CONCAT(F27:G27)="",$A27=1),"-",$A$1&lt;&gt;"","")</f>
        <v>#N/A</v>
      </c>
      <c r="BW27" s="113" t="e" cm="1">
        <f t="array" ref="BW27">_xlfn.IFS(AND($C27="A",_xlfn.CONCAT(H27:L27)&lt;&gt;"",$A27=1),"x",AND($C27="A",_xlfn.CONCAT(H27:L27)="",$A27=1),"-",$A$1&lt;&gt;"","")</f>
        <v>#N/A</v>
      </c>
      <c r="BX27" s="113" t="e" cm="1">
        <f t="array" ref="BX27">_xlfn.IFS(AND($C27="A",_xlfn.CONCAT(M27:P27)&lt;&gt;"",$A27=1),"x",AND($C27="A",_xlfn.CONCAT(M27:P27)="",$A27=1),"-",$A$1&lt;&gt;"","")</f>
        <v>#N/A</v>
      </c>
      <c r="BY27" s="113" t="e" cm="1">
        <f t="array" ref="BY27">_xlfn.IFS(AND($C27="A",_xlfn.CONCAT(Q27:R27)&lt;&gt;"",$A27=1),"x",AND($C27="A",_xlfn.CONCAT(Q27:R27)="",$A27=1),"-",$A$1&lt;&gt;"","")</f>
        <v>#N/A</v>
      </c>
      <c r="BZ27" s="121" t="e">
        <f t="shared" si="25"/>
        <v>#N/A</v>
      </c>
      <c r="CA27" s="120" t="e">
        <f t="shared" si="26"/>
        <v>#N/A</v>
      </c>
      <c r="CB27" s="120" t="e">
        <f t="shared" si="27"/>
        <v>#N/A</v>
      </c>
      <c r="CC27" s="120" t="e">
        <f t="shared" si="28"/>
        <v>#N/A</v>
      </c>
      <c r="CD27" s="121" t="str">
        <f t="shared" si="29"/>
        <v/>
      </c>
      <c r="CE27" s="120" t="e">
        <f t="shared" si="30"/>
        <v>#N/A</v>
      </c>
      <c r="CF27" s="120" t="e">
        <f t="shared" si="31"/>
        <v>#N/A</v>
      </c>
      <c r="CG27" s="120" t="e">
        <f t="shared" si="32"/>
        <v>#N/A</v>
      </c>
      <c r="CH27" s="120" t="e">
        <f t="shared" si="33"/>
        <v>#N/A</v>
      </c>
      <c r="CI27" s="120" t="e">
        <f t="shared" si="34"/>
        <v>#N/A</v>
      </c>
    </row>
    <row r="28" spans="1:87" s="326" customFormat="1" x14ac:dyDescent="0.2">
      <c r="A28" s="311" t="e" cm="1">
        <f t="array" ref="A28">_xlfn.IFS(SUM(F28:R28)&gt;0,1,Z28&gt;0,2,TRUE,3)</f>
        <v>#N/A</v>
      </c>
      <c r="B28" s="311" t="s">
        <v>178</v>
      </c>
      <c r="C28" s="311" t="str">
        <f>_xlfn.XLOOKUP(B28,RecNamesAll!A:A,RecNamesAll!E:E)</f>
        <v>A</v>
      </c>
      <c r="D28" s="311" t="str">
        <f>_xlfn.XLOOKUP(B28,RecNamesAll!A:A,RecNamesAll!C:C)</f>
        <v>PAR2</v>
      </c>
      <c r="E28" s="311"/>
      <c r="F28" s="312" t="e">
        <f t="shared" si="0"/>
        <v>#N/A</v>
      </c>
      <c r="G28" s="313" t="e">
        <f t="shared" si="1"/>
        <v>#N/A</v>
      </c>
      <c r="H28" s="312" t="e">
        <f t="shared" si="2"/>
        <v>#N/A</v>
      </c>
      <c r="I28" s="313" t="e">
        <f t="shared" si="3"/>
        <v>#N/A</v>
      </c>
      <c r="J28" s="313" t="e">
        <f t="shared" si="4"/>
        <v>#N/A</v>
      </c>
      <c r="K28" s="313" t="e">
        <f t="shared" si="5"/>
        <v>#N/A</v>
      </c>
      <c r="L28" s="313" t="e">
        <f t="shared" si="6"/>
        <v>#N/A</v>
      </c>
      <c r="M28" s="312" t="e">
        <f t="shared" si="7"/>
        <v>#N/A</v>
      </c>
      <c r="N28" s="313" t="e">
        <f t="shared" si="8"/>
        <v>#N/A</v>
      </c>
      <c r="O28" s="313" t="e">
        <f t="shared" si="9"/>
        <v>#N/A</v>
      </c>
      <c r="P28" s="313" t="e">
        <f t="shared" si="10"/>
        <v>#N/A</v>
      </c>
      <c r="Q28" s="312" t="e">
        <f t="shared" si="11"/>
        <v>#N/A</v>
      </c>
      <c r="R28" s="313" t="e">
        <f t="shared" si="12"/>
        <v>#N/A</v>
      </c>
      <c r="S28" s="314" t="str">
        <f t="shared" si="13"/>
        <v/>
      </c>
      <c r="T28" s="315" t="str">
        <f t="shared" si="14"/>
        <v>A</v>
      </c>
      <c r="U28" s="311" t="str">
        <f t="shared" si="15"/>
        <v>PAR2</v>
      </c>
      <c r="V28" s="316" t="e">
        <f>IF(VLOOKUP($B28,GtP!$A:$AA,MATCH("Gs_0-2",GtP!$A$1:$AA$1,0),FALSE)=0,"",VLOOKUP($B28,GtP!$A:$AA,MATCH("Gs_0-2",GtP!$A$1:$AA$1,0),FALSE))</f>
        <v>#N/A</v>
      </c>
      <c r="W28" s="317" t="e">
        <f>IF(VLOOKUP($B28,GtP!$A:$AA,MATCH("Gi/o_0-2",GtP!$A$1:$AA$1,0),FALSE)=0,"",VLOOKUP($B28,GtP!$A:$AA,MATCH("Gi/o_0-2",GtP!$A$1:$AA$1,0),FALSE))</f>
        <v>#N/A</v>
      </c>
      <c r="X28" s="317" t="e">
        <f>IF(VLOOKUP($B28,GtP!$A:$AA,MATCH("Gq/11_0-2",GtP!$A$1:$AA$1,0),FALSE)=0,"",VLOOKUP($B28,GtP!$A:$AA,MATCH("Gq/11_0-2",GtP!$A$1:$AA$1,0),FALSE))</f>
        <v>#N/A</v>
      </c>
      <c r="Y28" s="317" t="e">
        <f>IF(VLOOKUP($B28,GtP!$A:$AA,MATCH("G12/13_0-2",GtP!$A$1:$AA$1,0),FALSE)=0,"",VLOOKUP($B28,GtP!$A:$AA,MATCH("G12/13_0-2",GtP!$A$1:$AA$1,0),FALSE))</f>
        <v>#N/A</v>
      </c>
      <c r="Z28" s="318" t="e">
        <f t="shared" si="16"/>
        <v>#N/A</v>
      </c>
      <c r="AA28" s="317" t="e">
        <f t="shared" si="17"/>
        <v>#N/A</v>
      </c>
      <c r="AB28" s="317" t="e">
        <f t="shared" si="18"/>
        <v>#N/A</v>
      </c>
      <c r="AC28" s="317" t="e">
        <f t="shared" si="19"/>
        <v>#N/A</v>
      </c>
      <c r="AD28" s="317" t="e">
        <f t="shared" si="20"/>
        <v>#N/A</v>
      </c>
      <c r="AE28" s="315" t="str">
        <f t="shared" si="21"/>
        <v/>
      </c>
      <c r="AF28" s="311" t="str">
        <f t="shared" si="22"/>
        <v/>
      </c>
      <c r="AG28" s="311" t="str">
        <f t="shared" si="23"/>
        <v/>
      </c>
      <c r="AH28" s="311" t="str">
        <f t="shared" si="24"/>
        <v/>
      </c>
      <c r="AI28" s="316" t="e">
        <f>_xlfn.CONCAT(IF(AV28="","-","B"),IF(BI28="","-","I"),VLOOKUP($B28,GtP!$A:$BB,MATCH("Gs_0-1",GtP!$A$1:$BB$1,0),FALSE))</f>
        <v>#N/A</v>
      </c>
      <c r="AJ28" s="317" t="e">
        <f>_xlfn.CONCAT(IF(AW28="","-","B"),IF(BJ28="","-","I"),VLOOKUP($B28,GtP!$A:$BB,MATCH("Gs_0-1",GtP!$A$1:$BB$1,0),FALSE))</f>
        <v>#N/A</v>
      </c>
      <c r="AK28" s="317" t="e">
        <f>_xlfn.CONCAT(IF(AX28="","-","B"),IF(BK28="","-","I"),VLOOKUP($B28,GtP!$A:$BB,MATCH("Gi/o_0-1",GtP!$A$1:$BB$1,0),FALSE))</f>
        <v>#N/A</v>
      </c>
      <c r="AL28" s="317" t="e">
        <f>_xlfn.CONCAT(IF(AY28="","-","B"),IF(BL28="","-","I"),VLOOKUP($B28,GtP!$A:$BB,MATCH("Gi/o_0-1",GtP!$A$1:$BB$1,0),FALSE))</f>
        <v>#N/A</v>
      </c>
      <c r="AM28" s="317" t="e">
        <f>_xlfn.CONCAT(IF(AZ28="","-","B"),IF(BM28="","-","I"),VLOOKUP($B28,GtP!$A:$BB,MATCH("Gi/o_0-1",GtP!$A$1:$BB$1,0),FALSE))</f>
        <v>#N/A</v>
      </c>
      <c r="AN28" s="317" t="e">
        <f>_xlfn.CONCAT(IF(BA28="","-","B"),IF(BN28="","-","I"),VLOOKUP($B28,GtP!$A:$BB,MATCH("Gi/o_0-1",GtP!$A$1:$BB$1,0),FALSE))</f>
        <v>#N/A</v>
      </c>
      <c r="AO28" s="317" t="e">
        <f>_xlfn.CONCAT(IF(BB28="","-","B"),IF(BO28="","-","I"),VLOOKUP($B28,GtP!$A:$BB,MATCH("Gi/o_0-1",GtP!$A$1:$BB$1,0),FALSE))</f>
        <v>#N/A</v>
      </c>
      <c r="AP28" s="317" t="e">
        <f>_xlfn.CONCAT(IF(BC28="","-","B"),IF(BP28="","-","I"),VLOOKUP($B28,GtP!$A:$BB,MATCH("Gq/11_0-1",GtP!$A$1:$BB$1,0),FALSE))</f>
        <v>#N/A</v>
      </c>
      <c r="AQ28" s="317" t="e">
        <f>_xlfn.CONCAT(IF(BD28="","-","B"),IF(BQ28="","-","I"),VLOOKUP($B28,GtP!$A:$BB,MATCH("Gq/11_0-1",GtP!$A$1:$BB$1,0),FALSE))</f>
        <v>#N/A</v>
      </c>
      <c r="AR28" s="317" t="e">
        <f>_xlfn.CONCAT(IF(BE28="","-","B"),IF(BR28="","-","I"),VLOOKUP($B28,GtP!$A:$BB,MATCH("Gq/11_0-1",GtP!$A$1:$BB$1,0),FALSE))</f>
        <v>#N/A</v>
      </c>
      <c r="AS28" s="317" t="e">
        <f>_xlfn.CONCAT(IF(BF28="","-","B"),IF(BS28="","-","I"),VLOOKUP($B28,GtP!$A:$BB,MATCH("Gq/11_0-1",GtP!$A$1:$BB$1,0),FALSE))</f>
        <v>#N/A</v>
      </c>
      <c r="AT28" s="317" t="e">
        <f>_xlfn.CONCAT(IF(BG28="","-","B"),IF(BT28="","-","I"),VLOOKUP($B28,GtP!$A:$BB,MATCH("G12/13_0-1",GtP!$A$1:$BB$1,0),FALSE))</f>
        <v>#N/A</v>
      </c>
      <c r="AU28" s="317" t="e">
        <f>_xlfn.CONCAT(IF(BH28="","-","B"),IF(BU28="","-","I"),VLOOKUP($B28,GtP!$A:$BB,MATCH("G12/13_0-1",GtP!$A$1:$BB$1,0),FALSE))</f>
        <v>#N/A</v>
      </c>
      <c r="AV28" s="319" t="str">
        <f>_xlfn.IFNA(VLOOKUP($B28,'B-LogEmaxOverpEC50'!$A:$AL,MATCH(AV$1,'B-LogEmaxOverpEC50'!$A$1:$AL$1,0),FALSE),"")</f>
        <v/>
      </c>
      <c r="AW28" s="320"/>
      <c r="AX28" s="321">
        <f>_xlfn.IFNA(VLOOKUP($B28,'B-LogEmaxOverpEC50'!$A:$AL,MATCH(AX$1,'B-LogEmaxOverpEC50'!$A$1:$AL$1,0),FALSE),"")</f>
        <v>7.1436100702222358</v>
      </c>
      <c r="AY28" s="321">
        <f>_xlfn.IFNA(VLOOKUP($B28,'B-LogEmaxOverpEC50'!$A:$AL,MATCH(AY$1,'B-LogEmaxOverpEC50'!$A$1:$AL$1,0),FALSE),"")</f>
        <v>7.3240470619023998</v>
      </c>
      <c r="AZ28" s="321">
        <f>_xlfn.IFNA(VLOOKUP($B28,'B-LogEmaxOverpEC50'!$A:$AL,MATCH(AZ$1,'B-LogEmaxOverpEC50'!$A$1:$AL$1,0),FALSE),"")</f>
        <v>7.6171168835725229</v>
      </c>
      <c r="BA28" s="321">
        <f>_xlfn.IFNA(VLOOKUP($B28,'B-LogEmaxOverpEC50'!$A:$AL,MATCH(BA$1,'B-LogEmaxOverpEC50'!$A$1:$AL$1,0),FALSE),"")</f>
        <v>8.131664174190929</v>
      </c>
      <c r="BB28" s="321">
        <f>_xlfn.IFNA(VLOOKUP($B28,'B-LogEmaxOverpEC50'!$A:$AL,MATCH(BB$1,'B-LogEmaxOverpEC50'!$A$1:$AL$1,0),FALSE),"")</f>
        <v>7.961665576890371</v>
      </c>
      <c r="BC28" s="321">
        <f>_xlfn.IFNA(VLOOKUP($B28,'B-LogEmaxOverpEC50'!$A:$AL,MATCH(BC$1,'B-LogEmaxOverpEC50'!$A$1:$AL$1,0),FALSE),"")</f>
        <v>6.7867348648247754</v>
      </c>
      <c r="BD28" s="321">
        <f>_xlfn.IFNA(VLOOKUP($B28,'B-LogEmaxOverpEC50'!$A:$AL,MATCH(BD$1,'B-LogEmaxOverpEC50'!$A$1:$AL$1,0),FALSE),"")</f>
        <v>7.7121045384842208</v>
      </c>
      <c r="BE28" s="321">
        <f>_xlfn.IFNA(VLOOKUP($B28,'B-LogEmaxOverpEC50'!$A:$AL,MATCH(BE$1,'B-LogEmaxOverpEC50'!$A$1:$AL$1,0),FALSE),"")</f>
        <v>7.1201839906470106</v>
      </c>
      <c r="BF28" s="321">
        <f>_xlfn.IFNA(VLOOKUP($B28,'B-LogEmaxOverpEC50'!$A:$AL,MATCH(BF$1,'B-LogEmaxOverpEC50'!$A$1:$AL$1,0),FALSE),"")</f>
        <v>7.4758904728481061</v>
      </c>
      <c r="BG28" s="321">
        <f>_xlfn.IFNA(VLOOKUP($B28,'B-LogEmaxOverpEC50'!$A:$AL,MATCH(BG$1,'B-LogEmaxOverpEC50'!$A$1:$AL$1,0),FALSE),"")</f>
        <v>9.319583604154225</v>
      </c>
      <c r="BH28" s="321">
        <f>_xlfn.IFNA(VLOOKUP($B28,'B-LogEmaxOverpEC50'!$A:$AL,MATCH(BH$1,'B-LogEmaxOverpEC50'!$A$1:$AL$1,0),FALSE),"")</f>
        <v>8.3893249158978609</v>
      </c>
      <c r="BI28" s="322">
        <f>_xlfn.IFNA(VLOOKUP($B28,'I-LogEmaxOverpEC50'!$A:$AR,MATCH(BI$1,'I-LogEmaxOverpEC50'!$A$1:$AR$1,0),FALSE),"")</f>
        <v>7.1865836184131835</v>
      </c>
      <c r="BJ28" s="320">
        <f>_xlfn.IFNA(VLOOKUP($B28,'I-LogEmaxOverpEC50'!$A:$AR,MATCH(BJ$1,'I-LogEmaxOverpEC50'!$A$1:$AR$1,0),FALSE),"")</f>
        <v>7.1036714754845418</v>
      </c>
      <c r="BK28" s="320">
        <f>_xlfn.IFNA(VLOOKUP($B28,'I-LogEmaxOverpEC50'!$A:$AR,MATCH(BK$1,'I-LogEmaxOverpEC50'!$A$1:$AR$1,0),FALSE),"")</f>
        <v>8.2508092962528448</v>
      </c>
      <c r="BL28" s="320">
        <f>_xlfn.IFNA(VLOOKUP($B28,'I-LogEmaxOverpEC50'!$A:$AR,MATCH(BL$1,'I-LogEmaxOverpEC50'!$A$1:$AR$1,0),FALSE),"")</f>
        <v>8.2508092962528448</v>
      </c>
      <c r="BM28" s="320">
        <f>_xlfn.IFNA(VLOOKUP($B28,'I-LogEmaxOverpEC50'!$A:$AR,MATCH(BM$1,'I-LogEmaxOverpEC50'!$A$1:$AR$1,0),FALSE),"")</f>
        <v>7.9526113118200179</v>
      </c>
      <c r="BN28" s="320">
        <f>_xlfn.IFNA(VLOOKUP($B28,'I-LogEmaxOverpEC50'!$A:$AR,MATCH(BN$1,'I-LogEmaxOverpEC50'!$A$1:$AR$1,0),FALSE),"")</f>
        <v>7.9526113118200179</v>
      </c>
      <c r="BO28" s="320">
        <f>_xlfn.IFNA(VLOOKUP($B28,'I-LogEmaxOverpEC50'!$A:$AR,MATCH(BO$1,'I-LogEmaxOverpEC50'!$A$1:$AR$1,0),FALSE),"")</f>
        <v>7.9286406387752564</v>
      </c>
      <c r="BP28" s="320">
        <f>_xlfn.IFNA(VLOOKUP($B28,'I-LogEmaxOverpEC50'!$A:$AR,MATCH(BP$1,'I-LogEmaxOverpEC50'!$A$1:$AR$1,0),FALSE),"")</f>
        <v>8.1007723301051122</v>
      </c>
      <c r="BQ28" s="320">
        <f>_xlfn.IFNA(VLOOKUP($B28,'I-LogEmaxOverpEC50'!$A:$AR,MATCH(BQ$1,'I-LogEmaxOverpEC50'!$A$1:$AR$1,0),FALSE),"")</f>
        <v>8.1007723301051122</v>
      </c>
      <c r="BR28" s="320">
        <f>_xlfn.IFNA(VLOOKUP($B28,'I-LogEmaxOverpEC50'!$A:$AR,MATCH(BR$1,'I-LogEmaxOverpEC50'!$A$1:$AR$1,0),FALSE),"")</f>
        <v>8.0849583290661062</v>
      </c>
      <c r="BS28" s="320">
        <f>_xlfn.IFNA(VLOOKUP($B28,'I-LogEmaxOverpEC50'!$A:$AR,MATCH(BS$1,'I-LogEmaxOverpEC50'!$A$1:$AR$1,0),FALSE),"")</f>
        <v>7.9953215154575386</v>
      </c>
      <c r="BT28" s="320">
        <f>_xlfn.IFNA(VLOOKUP($B28,'I-LogEmaxOverpEC50'!$A:$AR,MATCH(BT$1,'I-LogEmaxOverpEC50'!$A$1:$AR$1,0),FALSE),"")</f>
        <v>8.1908999588117943</v>
      </c>
      <c r="BU28" s="320">
        <f>_xlfn.IFNA(VLOOKUP($B28,'I-LogEmaxOverpEC50'!$A:$AR,MATCH(BU$1,'I-LogEmaxOverpEC50'!$A$1:$AR$1,0),FALSE),"")</f>
        <v>8.0890670832281408</v>
      </c>
      <c r="BV28" s="114" t="e" cm="1">
        <f t="array" ref="BV28">_xlfn.IFS(AND($C28="A",_xlfn.CONCAT(F28:G28)&lt;&gt;"",$A28=1),"x",AND($C28="A",_xlfn.CONCAT(F28:G28)="",$A28=1),"-",$A$1&lt;&gt;"","")</f>
        <v>#N/A</v>
      </c>
      <c r="BW28" s="113" t="e" cm="1">
        <f t="array" ref="BW28">_xlfn.IFS(AND($C28="A",_xlfn.CONCAT(H28:L28)&lt;&gt;"",$A28=1),"x",AND($C28="A",_xlfn.CONCAT(H28:L28)="",$A28=1),"-",$A$1&lt;&gt;"","")</f>
        <v>#N/A</v>
      </c>
      <c r="BX28" s="113" t="e" cm="1">
        <f t="array" ref="BX28">_xlfn.IFS(AND($C28="A",_xlfn.CONCAT(M28:P28)&lt;&gt;"",$A28=1),"x",AND($C28="A",_xlfn.CONCAT(M28:P28)="",$A28=1),"-",$A$1&lt;&gt;"","")</f>
        <v>#N/A</v>
      </c>
      <c r="BY28" s="113" t="e" cm="1">
        <f t="array" ref="BY28">_xlfn.IFS(AND($C28="A",_xlfn.CONCAT(Q28:R28)&lt;&gt;"",$A28=1),"x",AND($C28="A",_xlfn.CONCAT(Q28:R28)="",$A28=1),"-",$A$1&lt;&gt;"","")</f>
        <v>#N/A</v>
      </c>
      <c r="BZ28" s="121" t="e">
        <f t="shared" si="25"/>
        <v>#N/A</v>
      </c>
      <c r="CA28" s="120" t="e">
        <f t="shared" si="26"/>
        <v>#N/A</v>
      </c>
      <c r="CB28" s="120" t="e">
        <f t="shared" si="27"/>
        <v>#N/A</v>
      </c>
      <c r="CC28" s="120" t="e">
        <f t="shared" si="28"/>
        <v>#N/A</v>
      </c>
      <c r="CD28" s="121" t="str">
        <f t="shared" si="29"/>
        <v/>
      </c>
      <c r="CE28" s="120" t="e">
        <f t="shared" si="30"/>
        <v>#N/A</v>
      </c>
      <c r="CF28" s="120" t="e">
        <f t="shared" si="31"/>
        <v>#N/A</v>
      </c>
      <c r="CG28" s="120" t="e">
        <f t="shared" si="32"/>
        <v>#N/A</v>
      </c>
      <c r="CH28" s="120" t="e">
        <f t="shared" si="33"/>
        <v>#N/A</v>
      </c>
      <c r="CI28" s="120" t="e">
        <f t="shared" si="34"/>
        <v>#N/A</v>
      </c>
    </row>
    <row r="29" spans="1:87" s="326" customFormat="1" x14ac:dyDescent="0.2">
      <c r="A29" s="311" t="e" cm="1">
        <f t="array" ref="A29">_xlfn.IFS(SUM(F29:R29)&gt;0,1,Z29&gt;0,2,TRUE,3)</f>
        <v>#N/A</v>
      </c>
      <c r="B29" s="311" t="s">
        <v>15</v>
      </c>
      <c r="C29" s="311" t="str">
        <f>_xlfn.XLOOKUP(B29,RecNamesAll!A:A,RecNamesAll!E:E)</f>
        <v>A</v>
      </c>
      <c r="D29" s="311" t="str">
        <f>_xlfn.XLOOKUP(B29,RecNamesAll!A:A,RecNamesAll!C:C)</f>
        <v>LPA2</v>
      </c>
      <c r="E29" s="311"/>
      <c r="F29" s="312" t="e">
        <f t="shared" si="0"/>
        <v>#N/A</v>
      </c>
      <c r="G29" s="313" t="e">
        <f t="shared" si="1"/>
        <v>#N/A</v>
      </c>
      <c r="H29" s="312" t="e">
        <f t="shared" si="2"/>
        <v>#N/A</v>
      </c>
      <c r="I29" s="313" t="e">
        <f t="shared" si="3"/>
        <v>#N/A</v>
      </c>
      <c r="J29" s="313" t="e">
        <f t="shared" si="4"/>
        <v>#N/A</v>
      </c>
      <c r="K29" s="313" t="e">
        <f t="shared" si="5"/>
        <v>#N/A</v>
      </c>
      <c r="L29" s="313" t="e">
        <f t="shared" si="6"/>
        <v>#N/A</v>
      </c>
      <c r="M29" s="312" t="e">
        <f t="shared" si="7"/>
        <v>#N/A</v>
      </c>
      <c r="N29" s="313" t="e">
        <f t="shared" si="8"/>
        <v>#N/A</v>
      </c>
      <c r="O29" s="313" t="e">
        <f t="shared" si="9"/>
        <v>#N/A</v>
      </c>
      <c r="P29" s="313" t="e">
        <f t="shared" si="10"/>
        <v>#N/A</v>
      </c>
      <c r="Q29" s="312" t="e">
        <f t="shared" si="11"/>
        <v>#N/A</v>
      </c>
      <c r="R29" s="313" t="e">
        <f t="shared" si="12"/>
        <v>#N/A</v>
      </c>
      <c r="S29" s="314" t="str">
        <f t="shared" si="13"/>
        <v/>
      </c>
      <c r="T29" s="315" t="str">
        <f t="shared" si="14"/>
        <v>A</v>
      </c>
      <c r="U29" s="311" t="str">
        <f t="shared" si="15"/>
        <v>LPA2</v>
      </c>
      <c r="V29" s="316" t="e">
        <f>IF(VLOOKUP($B29,GtP!$A:$AA,MATCH("Gs_0-2",GtP!$A$1:$AA$1,0),FALSE)=0,"",VLOOKUP($B29,GtP!$A:$AA,MATCH("Gs_0-2",GtP!$A$1:$AA$1,0),FALSE))</f>
        <v>#N/A</v>
      </c>
      <c r="W29" s="317" t="e">
        <f>IF(VLOOKUP($B29,GtP!$A:$AA,MATCH("Gi/o_0-2",GtP!$A$1:$AA$1,0),FALSE)=0,"",VLOOKUP($B29,GtP!$A:$AA,MATCH("Gi/o_0-2",GtP!$A$1:$AA$1,0),FALSE))</f>
        <v>#N/A</v>
      </c>
      <c r="X29" s="317" t="e">
        <f>IF(VLOOKUP($B29,GtP!$A:$AA,MATCH("Gq/11_0-2",GtP!$A$1:$AA$1,0),FALSE)=0,"",VLOOKUP($B29,GtP!$A:$AA,MATCH("Gq/11_0-2",GtP!$A$1:$AA$1,0),FALSE))</f>
        <v>#N/A</v>
      </c>
      <c r="Y29" s="317" t="e">
        <f>IF(VLOOKUP($B29,GtP!$A:$AA,MATCH("G12/13_0-2",GtP!$A$1:$AA$1,0),FALSE)=0,"",VLOOKUP($B29,GtP!$A:$AA,MATCH("G12/13_0-2",GtP!$A$1:$AA$1,0),FALSE))</f>
        <v>#N/A</v>
      </c>
      <c r="Z29" s="318" t="e">
        <f t="shared" si="16"/>
        <v>#N/A</v>
      </c>
      <c r="AA29" s="317" t="e">
        <f t="shared" si="17"/>
        <v>#N/A</v>
      </c>
      <c r="AB29" s="317" t="e">
        <f t="shared" si="18"/>
        <v>#N/A</v>
      </c>
      <c r="AC29" s="317" t="e">
        <f t="shared" si="19"/>
        <v>#N/A</v>
      </c>
      <c r="AD29" s="317" t="e">
        <f t="shared" si="20"/>
        <v>#N/A</v>
      </c>
      <c r="AE29" s="315" t="str">
        <f t="shared" si="21"/>
        <v/>
      </c>
      <c r="AF29" s="311" t="str">
        <f t="shared" si="22"/>
        <v/>
      </c>
      <c r="AG29" s="311" t="str">
        <f t="shared" si="23"/>
        <v/>
      </c>
      <c r="AH29" s="311" t="str">
        <f t="shared" si="24"/>
        <v/>
      </c>
      <c r="AI29" s="316" t="e">
        <f>_xlfn.CONCAT(IF(AV29="","-","B"),IF(BI29="","-","I"),VLOOKUP($B29,GtP!$A:$BB,MATCH("Gs_0-1",GtP!$A$1:$BB$1,0),FALSE))</f>
        <v>#N/A</v>
      </c>
      <c r="AJ29" s="317" t="e">
        <f>_xlfn.CONCAT(IF(AW29="","-","B"),IF(BJ29="","-","I"),VLOOKUP($B29,GtP!$A:$BB,MATCH("Gs_0-1",GtP!$A$1:$BB$1,0),FALSE))</f>
        <v>#N/A</v>
      </c>
      <c r="AK29" s="317" t="e">
        <f>_xlfn.CONCAT(IF(AX29="","-","B"),IF(BK29="","-","I"),VLOOKUP($B29,GtP!$A:$BB,MATCH("Gi/o_0-1",GtP!$A$1:$BB$1,0),FALSE))</f>
        <v>#N/A</v>
      </c>
      <c r="AL29" s="317" t="e">
        <f>_xlfn.CONCAT(IF(AY29="","-","B"),IF(BL29="","-","I"),VLOOKUP($B29,GtP!$A:$BB,MATCH("Gi/o_0-1",GtP!$A$1:$BB$1,0),FALSE))</f>
        <v>#N/A</v>
      </c>
      <c r="AM29" s="317" t="e">
        <f>_xlfn.CONCAT(IF(AZ29="","-","B"),IF(BM29="","-","I"),VLOOKUP($B29,GtP!$A:$BB,MATCH("Gi/o_0-1",GtP!$A$1:$BB$1,0),FALSE))</f>
        <v>#N/A</v>
      </c>
      <c r="AN29" s="317" t="e">
        <f>_xlfn.CONCAT(IF(BA29="","-","B"),IF(BN29="","-","I"),VLOOKUP($B29,GtP!$A:$BB,MATCH("Gi/o_0-1",GtP!$A$1:$BB$1,0),FALSE))</f>
        <v>#N/A</v>
      </c>
      <c r="AO29" s="317" t="e">
        <f>_xlfn.CONCAT(IF(BB29="","-","B"),IF(BO29="","-","I"),VLOOKUP($B29,GtP!$A:$BB,MATCH("Gi/o_0-1",GtP!$A$1:$BB$1,0),FALSE))</f>
        <v>#N/A</v>
      </c>
      <c r="AP29" s="317" t="e">
        <f>_xlfn.CONCAT(IF(BC29="","-","B"),IF(BP29="","-","I"),VLOOKUP($B29,GtP!$A:$BB,MATCH("Gq/11_0-1",GtP!$A$1:$BB$1,0),FALSE))</f>
        <v>#N/A</v>
      </c>
      <c r="AQ29" s="317" t="e">
        <f>_xlfn.CONCAT(IF(BD29="","-","B"),IF(BQ29="","-","I"),VLOOKUP($B29,GtP!$A:$BB,MATCH("Gq/11_0-1",GtP!$A$1:$BB$1,0),FALSE))</f>
        <v>#N/A</v>
      </c>
      <c r="AR29" s="317" t="e">
        <f>_xlfn.CONCAT(IF(BE29="","-","B"),IF(BR29="","-","I"),VLOOKUP($B29,GtP!$A:$BB,MATCH("Gq/11_0-1",GtP!$A$1:$BB$1,0),FALSE))</f>
        <v>#N/A</v>
      </c>
      <c r="AS29" s="317" t="e">
        <f>_xlfn.CONCAT(IF(BF29="","-","B"),IF(BS29="","-","I"),VLOOKUP($B29,GtP!$A:$BB,MATCH("Gq/11_0-1",GtP!$A$1:$BB$1,0),FALSE))</f>
        <v>#N/A</v>
      </c>
      <c r="AT29" s="317" t="e">
        <f>_xlfn.CONCAT(IF(BG29="","-","B"),IF(BT29="","-","I"),VLOOKUP($B29,GtP!$A:$BB,MATCH("G12/13_0-1",GtP!$A$1:$BB$1,0),FALSE))</f>
        <v>#N/A</v>
      </c>
      <c r="AU29" s="317" t="e">
        <f>_xlfn.CONCAT(IF(BH29="","-","B"),IF(BU29="","-","I"),VLOOKUP($B29,GtP!$A:$BB,MATCH("G12/13_0-1",GtP!$A$1:$BB$1,0),FALSE))</f>
        <v>#N/A</v>
      </c>
      <c r="AV29" s="319" t="str">
        <f>_xlfn.IFNA(VLOOKUP($B29,'B-LogEmaxOverpEC50'!$A:$AL,MATCH(AV$1,'B-LogEmaxOverpEC50'!$A$1:$AL$1,0),FALSE),"")</f>
        <v/>
      </c>
      <c r="AW29" s="320"/>
      <c r="AX29" s="321">
        <f>_xlfn.IFNA(VLOOKUP($B29,'B-LogEmaxOverpEC50'!$A:$AL,MATCH(AX$1,'B-LogEmaxOverpEC50'!$A$1:$AL$1,0),FALSE),"")</f>
        <v>9.962481366591005</v>
      </c>
      <c r="AY29" s="321">
        <f>_xlfn.IFNA(VLOOKUP($B29,'B-LogEmaxOverpEC50'!$A:$AL,MATCH(AY$1,'B-LogEmaxOverpEC50'!$A$1:$AL$1,0),FALSE),"")</f>
        <v>10.177878378310153</v>
      </c>
      <c r="AZ29" s="321">
        <f>_xlfn.IFNA(VLOOKUP($B29,'B-LogEmaxOverpEC50'!$A:$AL,MATCH(AZ$1,'B-LogEmaxOverpEC50'!$A$1:$AL$1,0),FALSE),"")</f>
        <v>10.080234833782825</v>
      </c>
      <c r="BA29" s="321">
        <f>_xlfn.IFNA(VLOOKUP($B29,'B-LogEmaxOverpEC50'!$A:$AL,MATCH(BA$1,'B-LogEmaxOverpEC50'!$A$1:$AL$1,0),FALSE),"")</f>
        <v>10.72585664502262</v>
      </c>
      <c r="BB29" s="321">
        <f>_xlfn.IFNA(VLOOKUP($B29,'B-LogEmaxOverpEC50'!$A:$AL,MATCH(BB$1,'B-LogEmaxOverpEC50'!$A$1:$AL$1,0),FALSE),"")</f>
        <v>9.6182531988630213</v>
      </c>
      <c r="BC29" s="321">
        <f>_xlfn.IFNA(VLOOKUP($B29,'B-LogEmaxOverpEC50'!$A:$AL,MATCH(BC$1,'B-LogEmaxOverpEC50'!$A$1:$AL$1,0),FALSE),"")</f>
        <v>8.8792629123591436</v>
      </c>
      <c r="BD29" s="321">
        <f>_xlfn.IFNA(VLOOKUP($B29,'B-LogEmaxOverpEC50'!$A:$AL,MATCH(BD$1,'B-LogEmaxOverpEC50'!$A$1:$AL$1,0),FALSE),"")</f>
        <v>8.7313427665600081</v>
      </c>
      <c r="BE29" s="321">
        <f>_xlfn.IFNA(VLOOKUP($B29,'B-LogEmaxOverpEC50'!$A:$AL,MATCH(BE$1,'B-LogEmaxOverpEC50'!$A$1:$AL$1,0),FALSE),"")</f>
        <v>8.9129367421135566</v>
      </c>
      <c r="BF29" s="321">
        <f>_xlfn.IFNA(VLOOKUP($B29,'B-LogEmaxOverpEC50'!$A:$AL,MATCH(BF$1,'B-LogEmaxOverpEC50'!$A$1:$AL$1,0),FALSE),"")</f>
        <v>8.1416516385564464</v>
      </c>
      <c r="BG29" s="321" t="str">
        <f>_xlfn.IFNA(VLOOKUP($B29,'B-LogEmaxOverpEC50'!$A:$AL,MATCH(BG$1,'B-LogEmaxOverpEC50'!$A$1:$AL$1,0),FALSE),"")</f>
        <v/>
      </c>
      <c r="BH29" s="321">
        <f>_xlfn.IFNA(VLOOKUP($B29,'B-LogEmaxOverpEC50'!$A:$AL,MATCH(BH$1,'B-LogEmaxOverpEC50'!$A$1:$AL$1,0),FALSE),"")</f>
        <v>10.182263827379771</v>
      </c>
      <c r="BI29" s="322">
        <f>_xlfn.IFNA(VLOOKUP($B29,'I-LogEmaxOverpEC50'!$A:$AR,MATCH(BI$1,'I-LogEmaxOverpEC50'!$A$1:$AR$1,0),FALSE),"")</f>
        <v>9.4015591316440403</v>
      </c>
      <c r="BJ29" s="320">
        <f>_xlfn.IFNA(VLOOKUP($B29,'I-LogEmaxOverpEC50'!$A:$AR,MATCH(BJ$1,'I-LogEmaxOverpEC50'!$A$1:$AR$1,0),FALSE),"")</f>
        <v>9.3374576896454613</v>
      </c>
      <c r="BK29" s="320">
        <f>_xlfn.IFNA(VLOOKUP($B29,'I-LogEmaxOverpEC50'!$A:$AR,MATCH(BK$1,'I-LogEmaxOverpEC50'!$A$1:$AR$1,0),FALSE),"")</f>
        <v>9.5195994438980023</v>
      </c>
      <c r="BL29" s="320">
        <f>_xlfn.IFNA(VLOOKUP($B29,'I-LogEmaxOverpEC50'!$A:$AR,MATCH(BL$1,'I-LogEmaxOverpEC50'!$A$1:$AR$1,0),FALSE),"")</f>
        <v>9.5195994438980023</v>
      </c>
      <c r="BM29" s="320">
        <f>_xlfn.IFNA(VLOOKUP($B29,'I-LogEmaxOverpEC50'!$A:$AR,MATCH(BM$1,'I-LogEmaxOverpEC50'!$A$1:$AR$1,0),FALSE),"")</f>
        <v>9.5769048808906323</v>
      </c>
      <c r="BN29" s="320">
        <f>_xlfn.IFNA(VLOOKUP($B29,'I-LogEmaxOverpEC50'!$A:$AR,MATCH(BN$1,'I-LogEmaxOverpEC50'!$A$1:$AR$1,0),FALSE),"")</f>
        <v>9.5769048808906323</v>
      </c>
      <c r="BO29" s="320" t="str">
        <f>_xlfn.IFNA(VLOOKUP($B29,'I-LogEmaxOverpEC50'!$A:$AR,MATCH(BO$1,'I-LogEmaxOverpEC50'!$A$1:$AR$1,0),FALSE),"")</f>
        <v/>
      </c>
      <c r="BP29" s="320">
        <f>_xlfn.IFNA(VLOOKUP($B29,'I-LogEmaxOverpEC50'!$A:$AR,MATCH(BP$1,'I-LogEmaxOverpEC50'!$A$1:$AR$1,0),FALSE),"")</f>
        <v>9.8791916059417737</v>
      </c>
      <c r="BQ29" s="320">
        <f>_xlfn.IFNA(VLOOKUP($B29,'I-LogEmaxOverpEC50'!$A:$AR,MATCH(BQ$1,'I-LogEmaxOverpEC50'!$A$1:$AR$1,0),FALSE),"")</f>
        <v>9.8791916059417737</v>
      </c>
      <c r="BR29" s="320">
        <f>_xlfn.IFNA(VLOOKUP($B29,'I-LogEmaxOverpEC50'!$A:$AR,MATCH(BR$1,'I-LogEmaxOverpEC50'!$A$1:$AR$1,0),FALSE),"")</f>
        <v>9.5228983377381446</v>
      </c>
      <c r="BS29" s="320">
        <f>_xlfn.IFNA(VLOOKUP($B29,'I-LogEmaxOverpEC50'!$A:$AR,MATCH(BS$1,'I-LogEmaxOverpEC50'!$A$1:$AR$1,0),FALSE),"")</f>
        <v>9.7789353929735015</v>
      </c>
      <c r="BT29" s="320">
        <f>_xlfn.IFNA(VLOOKUP($B29,'I-LogEmaxOverpEC50'!$A:$AR,MATCH(BT$1,'I-LogEmaxOverpEC50'!$A$1:$AR$1,0),FALSE),"")</f>
        <v>9.8626260669104937</v>
      </c>
      <c r="BU29" s="320">
        <f>_xlfn.IFNA(VLOOKUP($B29,'I-LogEmaxOverpEC50'!$A:$AR,MATCH(BU$1,'I-LogEmaxOverpEC50'!$A$1:$AR$1,0),FALSE),"")</f>
        <v>9.6601287692220836</v>
      </c>
      <c r="BV29" s="114" t="e" cm="1">
        <f t="array" ref="BV29">_xlfn.IFS(AND($C29="A",_xlfn.CONCAT(F29:G29)&lt;&gt;"",$A29=1),"x",AND($C29="A",_xlfn.CONCAT(F29:G29)="",$A29=1),"-",$A$1&lt;&gt;"","")</f>
        <v>#N/A</v>
      </c>
      <c r="BW29" s="113" t="e" cm="1">
        <f t="array" ref="BW29">_xlfn.IFS(AND($C29="A",_xlfn.CONCAT(H29:L29)&lt;&gt;"",$A29=1),"x",AND($C29="A",_xlfn.CONCAT(H29:L29)="",$A29=1),"-",$A$1&lt;&gt;"","")</f>
        <v>#N/A</v>
      </c>
      <c r="BX29" s="113" t="e" cm="1">
        <f t="array" ref="BX29">_xlfn.IFS(AND($C29="A",_xlfn.CONCAT(M29:P29)&lt;&gt;"",$A29=1),"x",AND($C29="A",_xlfn.CONCAT(M29:P29)="",$A29=1),"-",$A$1&lt;&gt;"","")</f>
        <v>#N/A</v>
      </c>
      <c r="BY29" s="113" t="e" cm="1">
        <f t="array" ref="BY29">_xlfn.IFS(AND($C29="A",_xlfn.CONCAT(Q29:R29)&lt;&gt;"",$A29=1),"x",AND($C29="A",_xlfn.CONCAT(Q29:R29)="",$A29=1),"-",$A$1&lt;&gt;"","")</f>
        <v>#N/A</v>
      </c>
      <c r="BZ29" s="121" t="e">
        <f t="shared" si="25"/>
        <v>#N/A</v>
      </c>
      <c r="CA29" s="120" t="e">
        <f t="shared" si="26"/>
        <v>#N/A</v>
      </c>
      <c r="CB29" s="120" t="e">
        <f t="shared" si="27"/>
        <v>#N/A</v>
      </c>
      <c r="CC29" s="120" t="e">
        <f t="shared" si="28"/>
        <v>#N/A</v>
      </c>
      <c r="CD29" s="121" t="str">
        <f t="shared" si="29"/>
        <v/>
      </c>
      <c r="CE29" s="120" t="e">
        <f t="shared" si="30"/>
        <v>#N/A</v>
      </c>
      <c r="CF29" s="120" t="e">
        <f t="shared" si="31"/>
        <v>#N/A</v>
      </c>
      <c r="CG29" s="120" t="e">
        <f t="shared" si="32"/>
        <v>#N/A</v>
      </c>
      <c r="CH29" s="120" t="e">
        <f t="shared" si="33"/>
        <v>#N/A</v>
      </c>
      <c r="CI29" s="120" t="e">
        <f t="shared" si="34"/>
        <v>#N/A</v>
      </c>
    </row>
    <row r="30" spans="1:87" s="326" customFormat="1" x14ac:dyDescent="0.2">
      <c r="A30" s="311" t="e" cm="1">
        <f t="array" ref="A30">_xlfn.IFS(SUM(F30:R30)&gt;0,1,Z30&gt;0,2,TRUE,3)</f>
        <v>#N/A</v>
      </c>
      <c r="B30" s="311" t="s">
        <v>130</v>
      </c>
      <c r="C30" s="311" t="str">
        <f>_xlfn.XLOOKUP(B30,RecNamesAll!A:A,RecNamesAll!E:E)</f>
        <v>A</v>
      </c>
      <c r="D30" s="311" t="str">
        <f>_xlfn.XLOOKUP(B30,RecNamesAll!A:A,RecNamesAll!C:C)</f>
        <v>S1P3</v>
      </c>
      <c r="E30" s="311"/>
      <c r="F30" s="312" t="e">
        <f t="shared" si="0"/>
        <v>#N/A</v>
      </c>
      <c r="G30" s="313" t="e">
        <f t="shared" si="1"/>
        <v>#N/A</v>
      </c>
      <c r="H30" s="312" t="e">
        <f t="shared" si="2"/>
        <v>#N/A</v>
      </c>
      <c r="I30" s="313" t="e">
        <f t="shared" si="3"/>
        <v>#N/A</v>
      </c>
      <c r="J30" s="313" t="e">
        <f t="shared" si="4"/>
        <v>#N/A</v>
      </c>
      <c r="K30" s="313" t="e">
        <f t="shared" si="5"/>
        <v>#N/A</v>
      </c>
      <c r="L30" s="313" t="e">
        <f t="shared" si="6"/>
        <v>#N/A</v>
      </c>
      <c r="M30" s="312" t="e">
        <f t="shared" si="7"/>
        <v>#N/A</v>
      </c>
      <c r="N30" s="313" t="e">
        <f t="shared" si="8"/>
        <v>#N/A</v>
      </c>
      <c r="O30" s="313" t="e">
        <f t="shared" si="9"/>
        <v>#N/A</v>
      </c>
      <c r="P30" s="313" t="e">
        <f t="shared" si="10"/>
        <v>#N/A</v>
      </c>
      <c r="Q30" s="312" t="e">
        <f t="shared" si="11"/>
        <v>#N/A</v>
      </c>
      <c r="R30" s="313" t="e">
        <f t="shared" si="12"/>
        <v>#N/A</v>
      </c>
      <c r="S30" s="314" t="str">
        <f t="shared" si="13"/>
        <v/>
      </c>
      <c r="T30" s="315" t="str">
        <f t="shared" si="14"/>
        <v>A</v>
      </c>
      <c r="U30" s="311" t="str">
        <f t="shared" si="15"/>
        <v>S1P3</v>
      </c>
      <c r="V30" s="316" t="e">
        <f>IF(VLOOKUP($B30,GtP!$A:$AA,MATCH("Gs_0-2",GtP!$A$1:$AA$1,0),FALSE)=0,"",VLOOKUP($B30,GtP!$A:$AA,MATCH("Gs_0-2",GtP!$A$1:$AA$1,0),FALSE))</f>
        <v>#N/A</v>
      </c>
      <c r="W30" s="317" t="e">
        <f>IF(VLOOKUP($B30,GtP!$A:$AA,MATCH("Gi/o_0-2",GtP!$A$1:$AA$1,0),FALSE)=0,"",VLOOKUP($B30,GtP!$A:$AA,MATCH("Gi/o_0-2",GtP!$A$1:$AA$1,0),FALSE))</f>
        <v>#N/A</v>
      </c>
      <c r="X30" s="317" t="e">
        <f>IF(VLOOKUP($B30,GtP!$A:$AA,MATCH("Gq/11_0-2",GtP!$A$1:$AA$1,0),FALSE)=0,"",VLOOKUP($B30,GtP!$A:$AA,MATCH("Gq/11_0-2",GtP!$A$1:$AA$1,0),FALSE))</f>
        <v>#N/A</v>
      </c>
      <c r="Y30" s="317" t="e">
        <f>IF(VLOOKUP($B30,GtP!$A:$AA,MATCH("G12/13_0-2",GtP!$A$1:$AA$1,0),FALSE)=0,"",VLOOKUP($B30,GtP!$A:$AA,MATCH("G12/13_0-2",GtP!$A$1:$AA$1,0),FALSE))</f>
        <v>#N/A</v>
      </c>
      <c r="Z30" s="318" t="e">
        <f t="shared" si="16"/>
        <v>#N/A</v>
      </c>
      <c r="AA30" s="317" t="e">
        <f t="shared" si="17"/>
        <v>#N/A</v>
      </c>
      <c r="AB30" s="317" t="e">
        <f t="shared" si="18"/>
        <v>#N/A</v>
      </c>
      <c r="AC30" s="317" t="e">
        <f t="shared" si="19"/>
        <v>#N/A</v>
      </c>
      <c r="AD30" s="317" t="e">
        <f t="shared" si="20"/>
        <v>#N/A</v>
      </c>
      <c r="AE30" s="315" t="str">
        <f t="shared" si="21"/>
        <v/>
      </c>
      <c r="AF30" s="311" t="str">
        <f t="shared" si="22"/>
        <v/>
      </c>
      <c r="AG30" s="311" t="str">
        <f t="shared" si="23"/>
        <v/>
      </c>
      <c r="AH30" s="311" t="str">
        <f t="shared" si="24"/>
        <v/>
      </c>
      <c r="AI30" s="316" t="e">
        <f>_xlfn.CONCAT(IF(AV30="","-","B"),IF(BI30="","-","I"),VLOOKUP($B30,GtP!$A:$BB,MATCH("Gs_0-1",GtP!$A$1:$BB$1,0),FALSE))</f>
        <v>#N/A</v>
      </c>
      <c r="AJ30" s="317" t="e">
        <f>_xlfn.CONCAT(IF(AW30="","-","B"),IF(BJ30="","-","I"),VLOOKUP($B30,GtP!$A:$BB,MATCH("Gs_0-1",GtP!$A$1:$BB$1,0),FALSE))</f>
        <v>#N/A</v>
      </c>
      <c r="AK30" s="317" t="e">
        <f>_xlfn.CONCAT(IF(AX30="","-","B"),IF(BK30="","-","I"),VLOOKUP($B30,GtP!$A:$BB,MATCH("Gi/o_0-1",GtP!$A$1:$BB$1,0),FALSE))</f>
        <v>#N/A</v>
      </c>
      <c r="AL30" s="317" t="e">
        <f>_xlfn.CONCAT(IF(AY30="","-","B"),IF(BL30="","-","I"),VLOOKUP($B30,GtP!$A:$BB,MATCH("Gi/o_0-1",GtP!$A$1:$BB$1,0),FALSE))</f>
        <v>#N/A</v>
      </c>
      <c r="AM30" s="317" t="e">
        <f>_xlfn.CONCAT(IF(AZ30="","-","B"),IF(BM30="","-","I"),VLOOKUP($B30,GtP!$A:$BB,MATCH("Gi/o_0-1",GtP!$A$1:$BB$1,0),FALSE))</f>
        <v>#N/A</v>
      </c>
      <c r="AN30" s="317" t="e">
        <f>_xlfn.CONCAT(IF(BA30="","-","B"),IF(BN30="","-","I"),VLOOKUP($B30,GtP!$A:$BB,MATCH("Gi/o_0-1",GtP!$A$1:$BB$1,0),FALSE))</f>
        <v>#N/A</v>
      </c>
      <c r="AO30" s="317" t="e">
        <f>_xlfn.CONCAT(IF(BB30="","-","B"),IF(BO30="","-","I"),VLOOKUP($B30,GtP!$A:$BB,MATCH("Gi/o_0-1",GtP!$A$1:$BB$1,0),FALSE))</f>
        <v>#N/A</v>
      </c>
      <c r="AP30" s="317" t="e">
        <f>_xlfn.CONCAT(IF(BC30="","-","B"),IF(BP30="","-","I"),VLOOKUP($B30,GtP!$A:$BB,MATCH("Gq/11_0-1",GtP!$A$1:$BB$1,0),FALSE))</f>
        <v>#N/A</v>
      </c>
      <c r="AQ30" s="317" t="e">
        <f>_xlfn.CONCAT(IF(BD30="","-","B"),IF(BQ30="","-","I"),VLOOKUP($B30,GtP!$A:$BB,MATCH("Gq/11_0-1",GtP!$A$1:$BB$1,0),FALSE))</f>
        <v>#N/A</v>
      </c>
      <c r="AR30" s="317" t="e">
        <f>_xlfn.CONCAT(IF(BE30="","-","B"),IF(BR30="","-","I"),VLOOKUP($B30,GtP!$A:$BB,MATCH("Gq/11_0-1",GtP!$A$1:$BB$1,0),FALSE))</f>
        <v>#N/A</v>
      </c>
      <c r="AS30" s="317" t="e">
        <f>_xlfn.CONCAT(IF(BF30="","-","B"),IF(BS30="","-","I"),VLOOKUP($B30,GtP!$A:$BB,MATCH("Gq/11_0-1",GtP!$A$1:$BB$1,0),FALSE))</f>
        <v>#N/A</v>
      </c>
      <c r="AT30" s="317" t="e">
        <f>_xlfn.CONCAT(IF(BG30="","-","B"),IF(BT30="","-","I"),VLOOKUP($B30,GtP!$A:$BB,MATCH("G12/13_0-1",GtP!$A$1:$BB$1,0),FALSE))</f>
        <v>#N/A</v>
      </c>
      <c r="AU30" s="317" t="e">
        <f>_xlfn.CONCAT(IF(BH30="","-","B"),IF(BU30="","-","I"),VLOOKUP($B30,GtP!$A:$BB,MATCH("G12/13_0-1",GtP!$A$1:$BB$1,0),FALSE))</f>
        <v>#N/A</v>
      </c>
      <c r="AV30" s="319" t="str">
        <f>_xlfn.IFNA(VLOOKUP($B30,'B-LogEmaxOverpEC50'!$A:$AL,MATCH(AV$1,'B-LogEmaxOverpEC50'!$A$1:$AL$1,0),FALSE),"")</f>
        <v/>
      </c>
      <c r="AW30" s="320"/>
      <c r="AX30" s="321" t="str">
        <f>_xlfn.IFNA(VLOOKUP($B30,'B-LogEmaxOverpEC50'!$A:$AL,MATCH(AX$1,'B-LogEmaxOverpEC50'!$A$1:$AL$1,0),FALSE),"")</f>
        <v/>
      </c>
      <c r="AY30" s="321" t="str">
        <f>_xlfn.IFNA(VLOOKUP($B30,'B-LogEmaxOverpEC50'!$A:$AL,MATCH(AY$1,'B-LogEmaxOverpEC50'!$A$1:$AL$1,0),FALSE),"")</f>
        <v/>
      </c>
      <c r="AZ30" s="321" t="str">
        <f>_xlfn.IFNA(VLOOKUP($B30,'B-LogEmaxOverpEC50'!$A:$AL,MATCH(AZ$1,'B-LogEmaxOverpEC50'!$A$1:$AL$1,0),FALSE),"")</f>
        <v/>
      </c>
      <c r="BA30" s="321" t="str">
        <f>_xlfn.IFNA(VLOOKUP($B30,'B-LogEmaxOverpEC50'!$A:$AL,MATCH(BA$1,'B-LogEmaxOverpEC50'!$A$1:$AL$1,0),FALSE),"")</f>
        <v/>
      </c>
      <c r="BB30" s="321" t="str">
        <f>_xlfn.IFNA(VLOOKUP($B30,'B-LogEmaxOverpEC50'!$A:$AL,MATCH(BB$1,'B-LogEmaxOverpEC50'!$A$1:$AL$1,0),FALSE),"")</f>
        <v/>
      </c>
      <c r="BC30" s="321" t="str">
        <f>_xlfn.IFNA(VLOOKUP($B30,'B-LogEmaxOverpEC50'!$A:$AL,MATCH(BC$1,'B-LogEmaxOverpEC50'!$A$1:$AL$1,0),FALSE),"")</f>
        <v/>
      </c>
      <c r="BD30" s="321" t="str">
        <f>_xlfn.IFNA(VLOOKUP($B30,'B-LogEmaxOverpEC50'!$A:$AL,MATCH(BD$1,'B-LogEmaxOverpEC50'!$A$1:$AL$1,0),FALSE),"")</f>
        <v/>
      </c>
      <c r="BE30" s="321" t="str">
        <f>_xlfn.IFNA(VLOOKUP($B30,'B-LogEmaxOverpEC50'!$A:$AL,MATCH(BE$1,'B-LogEmaxOverpEC50'!$A$1:$AL$1,0),FALSE),"")</f>
        <v/>
      </c>
      <c r="BF30" s="321" t="str">
        <f>_xlfn.IFNA(VLOOKUP($B30,'B-LogEmaxOverpEC50'!$A:$AL,MATCH(BF$1,'B-LogEmaxOverpEC50'!$A$1:$AL$1,0),FALSE),"")</f>
        <v/>
      </c>
      <c r="BG30" s="321" t="str">
        <f>_xlfn.IFNA(VLOOKUP($B30,'B-LogEmaxOverpEC50'!$A:$AL,MATCH(BG$1,'B-LogEmaxOverpEC50'!$A$1:$AL$1,0),FALSE),"")</f>
        <v/>
      </c>
      <c r="BH30" s="321" t="str">
        <f>_xlfn.IFNA(VLOOKUP($B30,'B-LogEmaxOverpEC50'!$A:$AL,MATCH(BH$1,'B-LogEmaxOverpEC50'!$A$1:$AL$1,0),FALSE),"")</f>
        <v/>
      </c>
      <c r="BI30" s="322">
        <f>_xlfn.IFNA(VLOOKUP($B30,'I-LogEmaxOverpEC50'!$A:$AR,MATCH(BI$1,'I-LogEmaxOverpEC50'!$A$1:$AR$1,0),FALSE),"")</f>
        <v>8.3972265272610009</v>
      </c>
      <c r="BJ30" s="320">
        <f>_xlfn.IFNA(VLOOKUP($B30,'I-LogEmaxOverpEC50'!$A:$AR,MATCH(BJ$1,'I-LogEmaxOverpEC50'!$A$1:$AR$1,0),FALSE),"")</f>
        <v>8.3645118443763824</v>
      </c>
      <c r="BK30" s="320">
        <f>_xlfn.IFNA(VLOOKUP($B30,'I-LogEmaxOverpEC50'!$A:$AR,MATCH(BK$1,'I-LogEmaxOverpEC50'!$A$1:$AR$1,0),FALSE),"")</f>
        <v>9.2806178960534584</v>
      </c>
      <c r="BL30" s="320">
        <f>_xlfn.IFNA(VLOOKUP($B30,'I-LogEmaxOverpEC50'!$A:$AR,MATCH(BL$1,'I-LogEmaxOverpEC50'!$A$1:$AR$1,0),FALSE),"")</f>
        <v>9.2806178960534584</v>
      </c>
      <c r="BM30" s="320">
        <f>_xlfn.IFNA(VLOOKUP($B30,'I-LogEmaxOverpEC50'!$A:$AR,MATCH(BM$1,'I-LogEmaxOverpEC50'!$A$1:$AR$1,0),FALSE),"")</f>
        <v>9.3747099562029117</v>
      </c>
      <c r="BN30" s="320">
        <f>_xlfn.IFNA(VLOOKUP($B30,'I-LogEmaxOverpEC50'!$A:$AR,MATCH(BN$1,'I-LogEmaxOverpEC50'!$A$1:$AR$1,0),FALSE),"")</f>
        <v>9.3747099562029117</v>
      </c>
      <c r="BO30" s="320">
        <f>_xlfn.IFNA(VLOOKUP($B30,'I-LogEmaxOverpEC50'!$A:$AR,MATCH(BO$1,'I-LogEmaxOverpEC50'!$A$1:$AR$1,0),FALSE),"")</f>
        <v>9.3206638534806601</v>
      </c>
      <c r="BP30" s="320">
        <f>_xlfn.IFNA(VLOOKUP($B30,'I-LogEmaxOverpEC50'!$A:$AR,MATCH(BP$1,'I-LogEmaxOverpEC50'!$A$1:$AR$1,0),FALSE),"")</f>
        <v>9.0669227196115827</v>
      </c>
      <c r="BQ30" s="320">
        <f>_xlfn.IFNA(VLOOKUP($B30,'I-LogEmaxOverpEC50'!$A:$AR,MATCH(BQ$1,'I-LogEmaxOverpEC50'!$A$1:$AR$1,0),FALSE),"")</f>
        <v>9.0669227196115827</v>
      </c>
      <c r="BR30" s="320">
        <f>_xlfn.IFNA(VLOOKUP($B30,'I-LogEmaxOverpEC50'!$A:$AR,MATCH(BR$1,'I-LogEmaxOverpEC50'!$A$1:$AR$1,0),FALSE),"")</f>
        <v>9.1873111773434992</v>
      </c>
      <c r="BS30" s="320">
        <f>_xlfn.IFNA(VLOOKUP($B30,'I-LogEmaxOverpEC50'!$A:$AR,MATCH(BS$1,'I-LogEmaxOverpEC50'!$A$1:$AR$1,0),FALSE),"")</f>
        <v>9.3067784761909547</v>
      </c>
      <c r="BT30" s="320">
        <f>_xlfn.IFNA(VLOOKUP($B30,'I-LogEmaxOverpEC50'!$A:$AR,MATCH(BT$1,'I-LogEmaxOverpEC50'!$A$1:$AR$1,0),FALSE),"")</f>
        <v>9.3682031886892929</v>
      </c>
      <c r="BU30" s="320">
        <f>_xlfn.IFNA(VLOOKUP($B30,'I-LogEmaxOverpEC50'!$A:$AR,MATCH(BU$1,'I-LogEmaxOverpEC50'!$A$1:$AR$1,0),FALSE),"")</f>
        <v>9.2081378275432577</v>
      </c>
      <c r="BV30" s="114" t="e" cm="1">
        <f t="array" ref="BV30">_xlfn.IFS(AND($C30="A",_xlfn.CONCAT(F30:G30)&lt;&gt;"",$A30=1),"x",AND($C30="A",_xlfn.CONCAT(F30:G30)="",$A30=1),"-",$A$1&lt;&gt;"","")</f>
        <v>#N/A</v>
      </c>
      <c r="BW30" s="113" t="e" cm="1">
        <f t="array" ref="BW30">_xlfn.IFS(AND($C30="A",_xlfn.CONCAT(H30:L30)&lt;&gt;"",$A30=1),"x",AND($C30="A",_xlfn.CONCAT(H30:L30)="",$A30=1),"-",$A$1&lt;&gt;"","")</f>
        <v>#N/A</v>
      </c>
      <c r="BX30" s="113" t="e" cm="1">
        <f t="array" ref="BX30">_xlfn.IFS(AND($C30="A",_xlfn.CONCAT(M30:P30)&lt;&gt;"",$A30=1),"x",AND($C30="A",_xlfn.CONCAT(M30:P30)="",$A30=1),"-",$A$1&lt;&gt;"","")</f>
        <v>#N/A</v>
      </c>
      <c r="BY30" s="113" t="e" cm="1">
        <f t="array" ref="BY30">_xlfn.IFS(AND($C30="A",_xlfn.CONCAT(Q30:R30)&lt;&gt;"",$A30=1),"x",AND($C30="A",_xlfn.CONCAT(Q30:R30)="",$A30=1),"-",$A$1&lt;&gt;"","")</f>
        <v>#N/A</v>
      </c>
      <c r="BZ30" s="121" t="e">
        <f t="shared" si="25"/>
        <v>#N/A</v>
      </c>
      <c r="CA30" s="120" t="e">
        <f t="shared" si="26"/>
        <v>#N/A</v>
      </c>
      <c r="CB30" s="120" t="e">
        <f t="shared" si="27"/>
        <v>#N/A</v>
      </c>
      <c r="CC30" s="120" t="e">
        <f t="shared" si="28"/>
        <v>#N/A</v>
      </c>
      <c r="CD30" s="121" t="str">
        <f t="shared" si="29"/>
        <v/>
      </c>
      <c r="CE30" s="120" t="e">
        <f t="shared" si="30"/>
        <v>#N/A</v>
      </c>
      <c r="CF30" s="120" t="e">
        <f t="shared" si="31"/>
        <v>#N/A</v>
      </c>
      <c r="CG30" s="120" t="e">
        <f t="shared" si="32"/>
        <v>#N/A</v>
      </c>
      <c r="CH30" s="120" t="e">
        <f t="shared" si="33"/>
        <v>#N/A</v>
      </c>
      <c r="CI30" s="120" t="e">
        <f t="shared" si="34"/>
        <v>#N/A</v>
      </c>
    </row>
    <row r="31" spans="1:87" s="326" customFormat="1" x14ac:dyDescent="0.2">
      <c r="A31" s="311" t="e" cm="1">
        <f t="array" ref="A31">_xlfn.IFS(SUM(F31:R31)&gt;0,1,Z31&gt;0,2,TRUE,3)</f>
        <v>#N/A</v>
      </c>
      <c r="B31" s="311" t="s">
        <v>22</v>
      </c>
      <c r="C31" s="311" t="str">
        <f>_xlfn.XLOOKUP(B31,RecNamesAll!A:A,RecNamesAll!E:E)</f>
        <v>A</v>
      </c>
      <c r="D31" s="311" t="str">
        <f>_xlfn.XLOOKUP(B31,RecNamesAll!A:A,RecNamesAll!C:C)</f>
        <v>Ghrelin</v>
      </c>
      <c r="E31" s="311"/>
      <c r="F31" s="312" t="e">
        <f t="shared" si="0"/>
        <v>#N/A</v>
      </c>
      <c r="G31" s="313" t="e">
        <f t="shared" si="1"/>
        <v>#N/A</v>
      </c>
      <c r="H31" s="312" t="e">
        <f t="shared" si="2"/>
        <v>#N/A</v>
      </c>
      <c r="I31" s="313" t="e">
        <f t="shared" si="3"/>
        <v>#N/A</v>
      </c>
      <c r="J31" s="313" t="e">
        <f t="shared" si="4"/>
        <v>#N/A</v>
      </c>
      <c r="K31" s="313" t="e">
        <f t="shared" si="5"/>
        <v>#N/A</v>
      </c>
      <c r="L31" s="313" t="e">
        <f t="shared" si="6"/>
        <v>#N/A</v>
      </c>
      <c r="M31" s="312" t="e">
        <f t="shared" si="7"/>
        <v>#N/A</v>
      </c>
      <c r="N31" s="313" t="e">
        <f t="shared" si="8"/>
        <v>#N/A</v>
      </c>
      <c r="O31" s="313" t="e">
        <f t="shared" si="9"/>
        <v>#N/A</v>
      </c>
      <c r="P31" s="313" t="e">
        <f t="shared" si="10"/>
        <v>#N/A</v>
      </c>
      <c r="Q31" s="312" t="e">
        <f t="shared" si="11"/>
        <v>#N/A</v>
      </c>
      <c r="R31" s="313" t="e">
        <f t="shared" si="12"/>
        <v>#N/A</v>
      </c>
      <c r="S31" s="314" t="str">
        <f t="shared" si="13"/>
        <v/>
      </c>
      <c r="T31" s="315" t="str">
        <f t="shared" si="14"/>
        <v>A</v>
      </c>
      <c r="U31" s="311" t="str">
        <f t="shared" si="15"/>
        <v>Ghrelin</v>
      </c>
      <c r="V31" s="316" t="e">
        <f>IF(VLOOKUP($B31,GtP!$A:$AA,MATCH("Gs_0-2",GtP!$A$1:$AA$1,0),FALSE)=0,"",VLOOKUP($B31,GtP!$A:$AA,MATCH("Gs_0-2",GtP!$A$1:$AA$1,0),FALSE))</f>
        <v>#N/A</v>
      </c>
      <c r="W31" s="317" t="e">
        <f>IF(VLOOKUP($B31,GtP!$A:$AA,MATCH("Gi/o_0-2",GtP!$A$1:$AA$1,0),FALSE)=0,"",VLOOKUP($B31,GtP!$A:$AA,MATCH("Gi/o_0-2",GtP!$A$1:$AA$1,0),FALSE))</f>
        <v>#N/A</v>
      </c>
      <c r="X31" s="317" t="e">
        <f>IF(VLOOKUP($B31,GtP!$A:$AA,MATCH("Gq/11_0-2",GtP!$A$1:$AA$1,0),FALSE)=0,"",VLOOKUP($B31,GtP!$A:$AA,MATCH("Gq/11_0-2",GtP!$A$1:$AA$1,0),FALSE))</f>
        <v>#N/A</v>
      </c>
      <c r="Y31" s="317" t="e">
        <f>IF(VLOOKUP($B31,GtP!$A:$AA,MATCH("G12/13_0-2",GtP!$A$1:$AA$1,0),FALSE)=0,"",VLOOKUP($B31,GtP!$A:$AA,MATCH("G12/13_0-2",GtP!$A$1:$AA$1,0),FALSE))</f>
        <v>#N/A</v>
      </c>
      <c r="Z31" s="318" t="e">
        <f t="shared" si="16"/>
        <v>#N/A</v>
      </c>
      <c r="AA31" s="317" t="e">
        <f t="shared" si="17"/>
        <v>#N/A</v>
      </c>
      <c r="AB31" s="317" t="e">
        <f t="shared" si="18"/>
        <v>#N/A</v>
      </c>
      <c r="AC31" s="317" t="e">
        <f t="shared" si="19"/>
        <v>#N/A</v>
      </c>
      <c r="AD31" s="317" t="e">
        <f t="shared" si="20"/>
        <v>#N/A</v>
      </c>
      <c r="AE31" s="315" t="str">
        <f t="shared" si="21"/>
        <v/>
      </c>
      <c r="AF31" s="311" t="str">
        <f t="shared" si="22"/>
        <v/>
      </c>
      <c r="AG31" s="311" t="str">
        <f t="shared" si="23"/>
        <v/>
      </c>
      <c r="AH31" s="311" t="str">
        <f t="shared" si="24"/>
        <v/>
      </c>
      <c r="AI31" s="316" t="e">
        <f>_xlfn.CONCAT(IF(AV31="","-","B"),IF(BI31="","-","I"),VLOOKUP($B31,GtP!$A:$BB,MATCH("Gs_0-1",GtP!$A$1:$BB$1,0),FALSE))</f>
        <v>#N/A</v>
      </c>
      <c r="AJ31" s="317" t="e">
        <f>_xlfn.CONCAT(IF(AW31="","-","B"),IF(BJ31="","-","I"),VLOOKUP($B31,GtP!$A:$BB,MATCH("Gs_0-1",GtP!$A$1:$BB$1,0),FALSE))</f>
        <v>#N/A</v>
      </c>
      <c r="AK31" s="317" t="e">
        <f>_xlfn.CONCAT(IF(AX31="","-","B"),IF(BK31="","-","I"),VLOOKUP($B31,GtP!$A:$BB,MATCH("Gi/o_0-1",GtP!$A$1:$BB$1,0),FALSE))</f>
        <v>#N/A</v>
      </c>
      <c r="AL31" s="317" t="e">
        <f>_xlfn.CONCAT(IF(AY31="","-","B"),IF(BL31="","-","I"),VLOOKUP($B31,GtP!$A:$BB,MATCH("Gi/o_0-1",GtP!$A$1:$BB$1,0),FALSE))</f>
        <v>#N/A</v>
      </c>
      <c r="AM31" s="317" t="e">
        <f>_xlfn.CONCAT(IF(AZ31="","-","B"),IF(BM31="","-","I"),VLOOKUP($B31,GtP!$A:$BB,MATCH("Gi/o_0-1",GtP!$A$1:$BB$1,0),FALSE))</f>
        <v>#N/A</v>
      </c>
      <c r="AN31" s="317" t="e">
        <f>_xlfn.CONCAT(IF(BA31="","-","B"),IF(BN31="","-","I"),VLOOKUP($B31,GtP!$A:$BB,MATCH("Gi/o_0-1",GtP!$A$1:$BB$1,0),FALSE))</f>
        <v>#N/A</v>
      </c>
      <c r="AO31" s="317" t="e">
        <f>_xlfn.CONCAT(IF(BB31="","-","B"),IF(BO31="","-","I"),VLOOKUP($B31,GtP!$A:$BB,MATCH("Gi/o_0-1",GtP!$A$1:$BB$1,0),FALSE))</f>
        <v>#N/A</v>
      </c>
      <c r="AP31" s="317" t="e">
        <f>_xlfn.CONCAT(IF(BC31="","-","B"),IF(BP31="","-","I"),VLOOKUP($B31,GtP!$A:$BB,MATCH("Gq/11_0-1",GtP!$A$1:$BB$1,0),FALSE))</f>
        <v>#N/A</v>
      </c>
      <c r="AQ31" s="317" t="e">
        <f>_xlfn.CONCAT(IF(BD31="","-","B"),IF(BQ31="","-","I"),VLOOKUP($B31,GtP!$A:$BB,MATCH("Gq/11_0-1",GtP!$A$1:$BB$1,0),FALSE))</f>
        <v>#N/A</v>
      </c>
      <c r="AR31" s="317" t="e">
        <f>_xlfn.CONCAT(IF(BE31="","-","B"),IF(BR31="","-","I"),VLOOKUP($B31,GtP!$A:$BB,MATCH("Gq/11_0-1",GtP!$A$1:$BB$1,0),FALSE))</f>
        <v>#N/A</v>
      </c>
      <c r="AS31" s="317" t="e">
        <f>_xlfn.CONCAT(IF(BF31="","-","B"),IF(BS31="","-","I"),VLOOKUP($B31,GtP!$A:$BB,MATCH("Gq/11_0-1",GtP!$A$1:$BB$1,0),FALSE))</f>
        <v>#N/A</v>
      </c>
      <c r="AT31" s="317" t="e">
        <f>_xlfn.CONCAT(IF(BG31="","-","B"),IF(BT31="","-","I"),VLOOKUP($B31,GtP!$A:$BB,MATCH("G12/13_0-1",GtP!$A$1:$BB$1,0),FALSE))</f>
        <v>#N/A</v>
      </c>
      <c r="AU31" s="317" t="e">
        <f>_xlfn.CONCAT(IF(BH31="","-","B"),IF(BU31="","-","I"),VLOOKUP($B31,GtP!$A:$BB,MATCH("G12/13_0-1",GtP!$A$1:$BB$1,0),FALSE))</f>
        <v>#N/A</v>
      </c>
      <c r="AV31" s="319" t="str">
        <f>_xlfn.IFNA(VLOOKUP($B31,'B-LogEmaxOverpEC50'!$A:$AL,MATCH(AV$1,'B-LogEmaxOverpEC50'!$A$1:$AL$1,0),FALSE),"")</f>
        <v/>
      </c>
      <c r="AW31" s="320"/>
      <c r="AX31" s="321">
        <f>_xlfn.IFNA(VLOOKUP($B31,'B-LogEmaxOverpEC50'!$A:$AL,MATCH(AX$1,'B-LogEmaxOverpEC50'!$A$1:$AL$1,0),FALSE),"")</f>
        <v>9.9182623721173897</v>
      </c>
      <c r="AY31" s="321">
        <f>_xlfn.IFNA(VLOOKUP($B31,'B-LogEmaxOverpEC50'!$A:$AL,MATCH(AY$1,'B-LogEmaxOverpEC50'!$A$1:$AL$1,0),FALSE),"")</f>
        <v>9.7935034549910789</v>
      </c>
      <c r="AZ31" s="321">
        <f>_xlfn.IFNA(VLOOKUP($B31,'B-LogEmaxOverpEC50'!$A:$AL,MATCH(AZ$1,'B-LogEmaxOverpEC50'!$A$1:$AL$1,0),FALSE),"")</f>
        <v>10.296706957731617</v>
      </c>
      <c r="BA31" s="321">
        <f>_xlfn.IFNA(VLOOKUP($B31,'B-LogEmaxOverpEC50'!$A:$AL,MATCH(BA$1,'B-LogEmaxOverpEC50'!$A$1:$AL$1,0),FALSE),"")</f>
        <v>10.432177609275717</v>
      </c>
      <c r="BB31" s="321">
        <f>_xlfn.IFNA(VLOOKUP($B31,'B-LogEmaxOverpEC50'!$A:$AL,MATCH(BB$1,'B-LogEmaxOverpEC50'!$A$1:$AL$1,0),FALSE),"")</f>
        <v>10.673936967681607</v>
      </c>
      <c r="BC31" s="321">
        <f>_xlfn.IFNA(VLOOKUP($B31,'B-LogEmaxOverpEC50'!$A:$AL,MATCH(BC$1,'B-LogEmaxOverpEC50'!$A$1:$AL$1,0),FALSE),"")</f>
        <v>10.500997854575735</v>
      </c>
      <c r="BD31" s="321">
        <f>_xlfn.IFNA(VLOOKUP($B31,'B-LogEmaxOverpEC50'!$A:$AL,MATCH(BD$1,'B-LogEmaxOverpEC50'!$A$1:$AL$1,0),FALSE),"")</f>
        <v>10.342985601281057</v>
      </c>
      <c r="BE31" s="321">
        <f>_xlfn.IFNA(VLOOKUP($B31,'B-LogEmaxOverpEC50'!$A:$AL,MATCH(BE$1,'B-LogEmaxOverpEC50'!$A$1:$AL$1,0),FALSE),"")</f>
        <v>10.366009571535537</v>
      </c>
      <c r="BF31" s="321">
        <f>_xlfn.IFNA(VLOOKUP($B31,'B-LogEmaxOverpEC50'!$A:$AL,MATCH(BF$1,'B-LogEmaxOverpEC50'!$A$1:$AL$1,0),FALSE),"")</f>
        <v>10.27874069201493</v>
      </c>
      <c r="BG31" s="321">
        <f>_xlfn.IFNA(VLOOKUP($B31,'B-LogEmaxOverpEC50'!$A:$AL,MATCH(BG$1,'B-LogEmaxOverpEC50'!$A$1:$AL$1,0),FALSE),"")</f>
        <v>12.085330818345371</v>
      </c>
      <c r="BH31" s="321">
        <f>_xlfn.IFNA(VLOOKUP($B31,'B-LogEmaxOverpEC50'!$A:$AL,MATCH(BH$1,'B-LogEmaxOverpEC50'!$A$1:$AL$1,0),FALSE),"")</f>
        <v>10.383377202911406</v>
      </c>
      <c r="BI31" s="322">
        <f>_xlfn.IFNA(VLOOKUP($B31,'I-LogEmaxOverpEC50'!$A:$AR,MATCH(BI$1,'I-LogEmaxOverpEC50'!$A$1:$AR$1,0),FALSE),"")</f>
        <v>11.494612342013427</v>
      </c>
      <c r="BJ31" s="320">
        <f>_xlfn.IFNA(VLOOKUP($B31,'I-LogEmaxOverpEC50'!$A:$AR,MATCH(BJ$1,'I-LogEmaxOverpEC50'!$A$1:$AR$1,0),FALSE),"")</f>
        <v>11.349289112318687</v>
      </c>
      <c r="BK31" s="320">
        <f>_xlfn.IFNA(VLOOKUP($B31,'I-LogEmaxOverpEC50'!$A:$AR,MATCH(BK$1,'I-LogEmaxOverpEC50'!$A$1:$AR$1,0),FALSE),"")</f>
        <v>11.208780689945627</v>
      </c>
      <c r="BL31" s="320">
        <f>_xlfn.IFNA(VLOOKUP($B31,'I-LogEmaxOverpEC50'!$A:$AR,MATCH(BL$1,'I-LogEmaxOverpEC50'!$A$1:$AR$1,0),FALSE),"")</f>
        <v>11.208780689945627</v>
      </c>
      <c r="BM31" s="320">
        <f>_xlfn.IFNA(VLOOKUP($B31,'I-LogEmaxOverpEC50'!$A:$AR,MATCH(BM$1,'I-LogEmaxOverpEC50'!$A$1:$AR$1,0),FALSE),"")</f>
        <v>11.706300887582652</v>
      </c>
      <c r="BN31" s="320">
        <f>_xlfn.IFNA(VLOOKUP($B31,'I-LogEmaxOverpEC50'!$A:$AR,MATCH(BN$1,'I-LogEmaxOverpEC50'!$A$1:$AR$1,0),FALSE),"")</f>
        <v>11.706300887582652</v>
      </c>
      <c r="BO31" s="320">
        <f>_xlfn.IFNA(VLOOKUP($B31,'I-LogEmaxOverpEC50'!$A:$AR,MATCH(BO$1,'I-LogEmaxOverpEC50'!$A$1:$AR$1,0),FALSE),"")</f>
        <v>11.59935263332974</v>
      </c>
      <c r="BP31" s="320">
        <f>_xlfn.IFNA(VLOOKUP($B31,'I-LogEmaxOverpEC50'!$A:$AR,MATCH(BP$1,'I-LogEmaxOverpEC50'!$A$1:$AR$1,0),FALSE),"")</f>
        <v>11.484864798608333</v>
      </c>
      <c r="BQ31" s="320">
        <f>_xlfn.IFNA(VLOOKUP($B31,'I-LogEmaxOverpEC50'!$A:$AR,MATCH(BQ$1,'I-LogEmaxOverpEC50'!$A$1:$AR$1,0),FALSE),"")</f>
        <v>11.484864798608333</v>
      </c>
      <c r="BR31" s="320">
        <f>_xlfn.IFNA(VLOOKUP($B31,'I-LogEmaxOverpEC50'!$A:$AR,MATCH(BR$1,'I-LogEmaxOverpEC50'!$A$1:$AR$1,0),FALSE),"")</f>
        <v>11.959136026932283</v>
      </c>
      <c r="BS31" s="320">
        <f>_xlfn.IFNA(VLOOKUP($B31,'I-LogEmaxOverpEC50'!$A:$AR,MATCH(BS$1,'I-LogEmaxOverpEC50'!$A$1:$AR$1,0),FALSE),"")</f>
        <v>11.786283751725602</v>
      </c>
      <c r="BT31" s="320">
        <f>_xlfn.IFNA(VLOOKUP($B31,'I-LogEmaxOverpEC50'!$A:$AR,MATCH(BT$1,'I-LogEmaxOverpEC50'!$A$1:$AR$1,0),FALSE),"")</f>
        <v>11.721857739168913</v>
      </c>
      <c r="BU31" s="320">
        <f>_xlfn.IFNA(VLOOKUP($B31,'I-LogEmaxOverpEC50'!$A:$AR,MATCH(BU$1,'I-LogEmaxOverpEC50'!$A$1:$AR$1,0),FALSE),"")</f>
        <v>11.700131938457895</v>
      </c>
      <c r="BV31" s="114" t="e" cm="1">
        <f t="array" ref="BV31">_xlfn.IFS(AND($C31="A",_xlfn.CONCAT(F31:G31)&lt;&gt;"",$A31=1),"x",AND($C31="A",_xlfn.CONCAT(F31:G31)="",$A31=1),"-",$A$1&lt;&gt;"","")</f>
        <v>#N/A</v>
      </c>
      <c r="BW31" s="113" t="e" cm="1">
        <f t="array" ref="BW31">_xlfn.IFS(AND($C31="A",_xlfn.CONCAT(H31:L31)&lt;&gt;"",$A31=1),"x",AND($C31="A",_xlfn.CONCAT(H31:L31)="",$A31=1),"-",$A$1&lt;&gt;"","")</f>
        <v>#N/A</v>
      </c>
      <c r="BX31" s="113" t="e" cm="1">
        <f t="array" ref="BX31">_xlfn.IFS(AND($C31="A",_xlfn.CONCAT(M31:P31)&lt;&gt;"",$A31=1),"x",AND($C31="A",_xlfn.CONCAT(M31:P31)="",$A31=1),"-",$A$1&lt;&gt;"","")</f>
        <v>#N/A</v>
      </c>
      <c r="BY31" s="113" t="e" cm="1">
        <f t="array" ref="BY31">_xlfn.IFS(AND($C31="A",_xlfn.CONCAT(Q31:R31)&lt;&gt;"",$A31=1),"x",AND($C31="A",_xlfn.CONCAT(Q31:R31)="",$A31=1),"-",$A$1&lt;&gt;"","")</f>
        <v>#N/A</v>
      </c>
      <c r="BZ31" s="121" t="e">
        <f t="shared" si="25"/>
        <v>#N/A</v>
      </c>
      <c r="CA31" s="120" t="e">
        <f t="shared" si="26"/>
        <v>#N/A</v>
      </c>
      <c r="CB31" s="120" t="e">
        <f t="shared" si="27"/>
        <v>#N/A</v>
      </c>
      <c r="CC31" s="120" t="e">
        <f t="shared" si="28"/>
        <v>#N/A</v>
      </c>
      <c r="CD31" s="121" t="str">
        <f t="shared" si="29"/>
        <v/>
      </c>
      <c r="CE31" s="120" t="e">
        <f t="shared" si="30"/>
        <v>#N/A</v>
      </c>
      <c r="CF31" s="120" t="e">
        <f t="shared" si="31"/>
        <v>#N/A</v>
      </c>
      <c r="CG31" s="120" t="e">
        <f t="shared" si="32"/>
        <v>#N/A</v>
      </c>
      <c r="CH31" s="120" t="e">
        <f t="shared" si="33"/>
        <v>#N/A</v>
      </c>
      <c r="CI31" s="120" t="e">
        <f t="shared" si="34"/>
        <v>#N/A</v>
      </c>
    </row>
    <row r="32" spans="1:87" s="326" customFormat="1" x14ac:dyDescent="0.2">
      <c r="A32" s="311" t="e" cm="1">
        <f t="array" ref="A32">_xlfn.IFS(SUM(F32:R32)&gt;0,1,Z32&gt;0,2,TRUE,3)</f>
        <v>#N/A</v>
      </c>
      <c r="B32" s="311" t="s">
        <v>113</v>
      </c>
      <c r="C32" s="311" t="str">
        <f>_xlfn.XLOOKUP(B32,RecNamesAll!A:A,RecNamesAll!E:E)</f>
        <v>A</v>
      </c>
      <c r="D32" s="311" t="str">
        <f>_xlfn.XLOOKUP(B32,RecNamesAll!A:A,RecNamesAll!C:C)</f>
        <v>GPR55</v>
      </c>
      <c r="E32" s="311"/>
      <c r="F32" s="312" t="e">
        <f t="shared" si="0"/>
        <v>#N/A</v>
      </c>
      <c r="G32" s="313" t="e">
        <f t="shared" si="1"/>
        <v>#N/A</v>
      </c>
      <c r="H32" s="312" t="e">
        <f t="shared" si="2"/>
        <v>#N/A</v>
      </c>
      <c r="I32" s="313" t="e">
        <f t="shared" si="3"/>
        <v>#N/A</v>
      </c>
      <c r="J32" s="313" t="e">
        <f t="shared" si="4"/>
        <v>#N/A</v>
      </c>
      <c r="K32" s="313" t="e">
        <f t="shared" si="5"/>
        <v>#N/A</v>
      </c>
      <c r="L32" s="313" t="e">
        <f t="shared" si="6"/>
        <v>#N/A</v>
      </c>
      <c r="M32" s="312" t="e">
        <f t="shared" si="7"/>
        <v>#N/A</v>
      </c>
      <c r="N32" s="313" t="e">
        <f t="shared" si="8"/>
        <v>#N/A</v>
      </c>
      <c r="O32" s="313" t="e">
        <f t="shared" si="9"/>
        <v>#N/A</v>
      </c>
      <c r="P32" s="313" t="e">
        <f t="shared" si="10"/>
        <v>#N/A</v>
      </c>
      <c r="Q32" s="312" t="e">
        <f t="shared" si="11"/>
        <v>#N/A</v>
      </c>
      <c r="R32" s="313" t="e">
        <f t="shared" si="12"/>
        <v>#N/A</v>
      </c>
      <c r="S32" s="314" t="str">
        <f t="shared" si="13"/>
        <v/>
      </c>
      <c r="T32" s="315" t="str">
        <f t="shared" si="14"/>
        <v>A</v>
      </c>
      <c r="U32" s="311" t="str">
        <f t="shared" si="15"/>
        <v>GPR55</v>
      </c>
      <c r="V32" s="316" t="e">
        <f>IF(VLOOKUP($B32,GtP!$A:$AA,MATCH("Gs_0-2",GtP!$A$1:$AA$1,0),FALSE)=0,"",VLOOKUP($B32,GtP!$A:$AA,MATCH("Gs_0-2",GtP!$A$1:$AA$1,0),FALSE))</f>
        <v>#N/A</v>
      </c>
      <c r="W32" s="317" t="e">
        <f>IF(VLOOKUP($B32,GtP!$A:$AA,MATCH("Gi/o_0-2",GtP!$A$1:$AA$1,0),FALSE)=0,"",VLOOKUP($B32,GtP!$A:$AA,MATCH("Gi/o_0-2",GtP!$A$1:$AA$1,0),FALSE))</f>
        <v>#N/A</v>
      </c>
      <c r="X32" s="317" t="e">
        <f>IF(VLOOKUP($B32,GtP!$A:$AA,MATCH("Gq/11_0-2",GtP!$A$1:$AA$1,0),FALSE)=0,"",VLOOKUP($B32,GtP!$A:$AA,MATCH("Gq/11_0-2",GtP!$A$1:$AA$1,0),FALSE))</f>
        <v>#N/A</v>
      </c>
      <c r="Y32" s="317" t="e">
        <f>IF(VLOOKUP($B32,GtP!$A:$AA,MATCH("G12/13_0-2",GtP!$A$1:$AA$1,0),FALSE)=0,"",VLOOKUP($B32,GtP!$A:$AA,MATCH("G12/13_0-2",GtP!$A$1:$AA$1,0),FALSE))</f>
        <v>#N/A</v>
      </c>
      <c r="Z32" s="318" t="e">
        <f t="shared" si="16"/>
        <v>#N/A</v>
      </c>
      <c r="AA32" s="317" t="e">
        <f t="shared" si="17"/>
        <v>#N/A</v>
      </c>
      <c r="AB32" s="317" t="e">
        <f t="shared" si="18"/>
        <v>#N/A</v>
      </c>
      <c r="AC32" s="317" t="e">
        <f t="shared" si="19"/>
        <v>#N/A</v>
      </c>
      <c r="AD32" s="317" t="e">
        <f t="shared" si="20"/>
        <v>#N/A</v>
      </c>
      <c r="AE32" s="315" t="str">
        <f t="shared" si="21"/>
        <v/>
      </c>
      <c r="AF32" s="311" t="str">
        <f t="shared" si="22"/>
        <v/>
      </c>
      <c r="AG32" s="311" t="str">
        <f t="shared" si="23"/>
        <v/>
      </c>
      <c r="AH32" s="311" t="str">
        <f t="shared" si="24"/>
        <v/>
      </c>
      <c r="AI32" s="316" t="e">
        <f>_xlfn.CONCAT(IF(AV32="","-","B"),IF(BI32="","-","I"),VLOOKUP($B32,GtP!$A:$BB,MATCH("Gs_0-1",GtP!$A$1:$BB$1,0),FALSE))</f>
        <v>#N/A</v>
      </c>
      <c r="AJ32" s="317" t="e">
        <f>_xlfn.CONCAT(IF(AW32="","-","B"),IF(BJ32="","-","I"),VLOOKUP($B32,GtP!$A:$BB,MATCH("Gs_0-1",GtP!$A$1:$BB$1,0),FALSE))</f>
        <v>#N/A</v>
      </c>
      <c r="AK32" s="317" t="e">
        <f>_xlfn.CONCAT(IF(AX32="","-","B"),IF(BK32="","-","I"),VLOOKUP($B32,GtP!$A:$BB,MATCH("Gi/o_0-1",GtP!$A$1:$BB$1,0),FALSE))</f>
        <v>#N/A</v>
      </c>
      <c r="AL32" s="317" t="e">
        <f>_xlfn.CONCAT(IF(AY32="","-","B"),IF(BL32="","-","I"),VLOOKUP($B32,GtP!$A:$BB,MATCH("Gi/o_0-1",GtP!$A$1:$BB$1,0),FALSE))</f>
        <v>#N/A</v>
      </c>
      <c r="AM32" s="317" t="e">
        <f>_xlfn.CONCAT(IF(AZ32="","-","B"),IF(BM32="","-","I"),VLOOKUP($B32,GtP!$A:$BB,MATCH("Gi/o_0-1",GtP!$A$1:$BB$1,0),FALSE))</f>
        <v>#N/A</v>
      </c>
      <c r="AN32" s="317" t="e">
        <f>_xlfn.CONCAT(IF(BA32="","-","B"),IF(BN32="","-","I"),VLOOKUP($B32,GtP!$A:$BB,MATCH("Gi/o_0-1",GtP!$A$1:$BB$1,0),FALSE))</f>
        <v>#N/A</v>
      </c>
      <c r="AO32" s="317" t="e">
        <f>_xlfn.CONCAT(IF(BB32="","-","B"),IF(BO32="","-","I"),VLOOKUP($B32,GtP!$A:$BB,MATCH("Gi/o_0-1",GtP!$A$1:$BB$1,0),FALSE))</f>
        <v>#N/A</v>
      </c>
      <c r="AP32" s="317" t="e">
        <f>_xlfn.CONCAT(IF(BC32="","-","B"),IF(BP32="","-","I"),VLOOKUP($B32,GtP!$A:$BB,MATCH("Gq/11_0-1",GtP!$A$1:$BB$1,0),FALSE))</f>
        <v>#N/A</v>
      </c>
      <c r="AQ32" s="317" t="e">
        <f>_xlfn.CONCAT(IF(BD32="","-","B"),IF(BQ32="","-","I"),VLOOKUP($B32,GtP!$A:$BB,MATCH("Gq/11_0-1",GtP!$A$1:$BB$1,0),FALSE))</f>
        <v>#N/A</v>
      </c>
      <c r="AR32" s="317" t="e">
        <f>_xlfn.CONCAT(IF(BE32="","-","B"),IF(BR32="","-","I"),VLOOKUP($B32,GtP!$A:$BB,MATCH("Gq/11_0-1",GtP!$A$1:$BB$1,0),FALSE))</f>
        <v>#N/A</v>
      </c>
      <c r="AS32" s="317" t="e">
        <f>_xlfn.CONCAT(IF(BF32="","-","B"),IF(BS32="","-","I"),VLOOKUP($B32,GtP!$A:$BB,MATCH("Gq/11_0-1",GtP!$A$1:$BB$1,0),FALSE))</f>
        <v>#N/A</v>
      </c>
      <c r="AT32" s="317" t="e">
        <f>_xlfn.CONCAT(IF(BG32="","-","B"),IF(BT32="","-","I"),VLOOKUP($B32,GtP!$A:$BB,MATCH("G12/13_0-1",GtP!$A$1:$BB$1,0),FALSE))</f>
        <v>#N/A</v>
      </c>
      <c r="AU32" s="317" t="e">
        <f>_xlfn.CONCAT(IF(BH32="","-","B"),IF(BU32="","-","I"),VLOOKUP($B32,GtP!$A:$BB,MATCH("G12/13_0-1",GtP!$A$1:$BB$1,0),FALSE))</f>
        <v>#N/A</v>
      </c>
      <c r="AV32" s="319" t="str">
        <f>_xlfn.IFNA(VLOOKUP($B32,'B-LogEmaxOverpEC50'!$A:$AL,MATCH(AV$1,'B-LogEmaxOverpEC50'!$A$1:$AL$1,0),FALSE),"")</f>
        <v/>
      </c>
      <c r="AW32" s="320"/>
      <c r="AX32" s="321" t="str">
        <f>_xlfn.IFNA(VLOOKUP($B32,'B-LogEmaxOverpEC50'!$A:$AL,MATCH(AX$1,'B-LogEmaxOverpEC50'!$A$1:$AL$1,0),FALSE),"")</f>
        <v/>
      </c>
      <c r="AY32" s="321" t="str">
        <f>_xlfn.IFNA(VLOOKUP($B32,'B-LogEmaxOverpEC50'!$A:$AL,MATCH(AY$1,'B-LogEmaxOverpEC50'!$A$1:$AL$1,0),FALSE),"")</f>
        <v/>
      </c>
      <c r="AZ32" s="321" t="str">
        <f>_xlfn.IFNA(VLOOKUP($B32,'B-LogEmaxOverpEC50'!$A:$AL,MATCH(AZ$1,'B-LogEmaxOverpEC50'!$A$1:$AL$1,0),FALSE),"")</f>
        <v/>
      </c>
      <c r="BA32" s="321" t="str">
        <f>_xlfn.IFNA(VLOOKUP($B32,'B-LogEmaxOverpEC50'!$A:$AL,MATCH(BA$1,'B-LogEmaxOverpEC50'!$A$1:$AL$1,0),FALSE),"")</f>
        <v/>
      </c>
      <c r="BB32" s="321" t="str">
        <f>_xlfn.IFNA(VLOOKUP($B32,'B-LogEmaxOverpEC50'!$A:$AL,MATCH(BB$1,'B-LogEmaxOverpEC50'!$A$1:$AL$1,0),FALSE),"")</f>
        <v/>
      </c>
      <c r="BC32" s="321" t="str">
        <f>_xlfn.IFNA(VLOOKUP($B32,'B-LogEmaxOverpEC50'!$A:$AL,MATCH(BC$1,'B-LogEmaxOverpEC50'!$A$1:$AL$1,0),FALSE),"")</f>
        <v/>
      </c>
      <c r="BD32" s="321" t="str">
        <f>_xlfn.IFNA(VLOOKUP($B32,'B-LogEmaxOverpEC50'!$A:$AL,MATCH(BD$1,'B-LogEmaxOverpEC50'!$A$1:$AL$1,0),FALSE),"")</f>
        <v/>
      </c>
      <c r="BE32" s="321" t="str">
        <f>_xlfn.IFNA(VLOOKUP($B32,'B-LogEmaxOverpEC50'!$A:$AL,MATCH(BE$1,'B-LogEmaxOverpEC50'!$A$1:$AL$1,0),FALSE),"")</f>
        <v/>
      </c>
      <c r="BF32" s="321" t="str">
        <f>_xlfn.IFNA(VLOOKUP($B32,'B-LogEmaxOverpEC50'!$A:$AL,MATCH(BF$1,'B-LogEmaxOverpEC50'!$A$1:$AL$1,0),FALSE),"")</f>
        <v/>
      </c>
      <c r="BG32" s="321" t="str">
        <f>_xlfn.IFNA(VLOOKUP($B32,'B-LogEmaxOverpEC50'!$A:$AL,MATCH(BG$1,'B-LogEmaxOverpEC50'!$A$1:$AL$1,0),FALSE),"")</f>
        <v/>
      </c>
      <c r="BH32" s="321" t="str">
        <f>_xlfn.IFNA(VLOOKUP($B32,'B-LogEmaxOverpEC50'!$A:$AL,MATCH(BH$1,'B-LogEmaxOverpEC50'!$A$1:$AL$1,0),FALSE),"")</f>
        <v/>
      </c>
      <c r="BI32" s="322" t="str">
        <f>_xlfn.IFNA(VLOOKUP($B32,'I-LogEmaxOverpEC50'!$A:$AR,MATCH(BI$1,'I-LogEmaxOverpEC50'!$A$1:$AR$1,0),FALSE),"")</f>
        <v/>
      </c>
      <c r="BJ32" s="320" t="str">
        <f>_xlfn.IFNA(VLOOKUP($B32,'I-LogEmaxOverpEC50'!$A:$AR,MATCH(BJ$1,'I-LogEmaxOverpEC50'!$A$1:$AR$1,0),FALSE),"")</f>
        <v/>
      </c>
      <c r="BK32" s="320" t="str">
        <f>_xlfn.IFNA(VLOOKUP($B32,'I-LogEmaxOverpEC50'!$A:$AR,MATCH(BK$1,'I-LogEmaxOverpEC50'!$A$1:$AR$1,0),FALSE),"")</f>
        <v/>
      </c>
      <c r="BL32" s="320" t="str">
        <f>_xlfn.IFNA(VLOOKUP($B32,'I-LogEmaxOverpEC50'!$A:$AR,MATCH(BL$1,'I-LogEmaxOverpEC50'!$A$1:$AR$1,0),FALSE),"")</f>
        <v/>
      </c>
      <c r="BM32" s="320" t="str">
        <f>_xlfn.IFNA(VLOOKUP($B32,'I-LogEmaxOverpEC50'!$A:$AR,MATCH(BM$1,'I-LogEmaxOverpEC50'!$A$1:$AR$1,0),FALSE),"")</f>
        <v/>
      </c>
      <c r="BN32" s="320" t="str">
        <f>_xlfn.IFNA(VLOOKUP($B32,'I-LogEmaxOverpEC50'!$A:$AR,MATCH(BN$1,'I-LogEmaxOverpEC50'!$A$1:$AR$1,0),FALSE),"")</f>
        <v/>
      </c>
      <c r="BO32" s="320" t="str">
        <f>_xlfn.IFNA(VLOOKUP($B32,'I-LogEmaxOverpEC50'!$A:$AR,MATCH(BO$1,'I-LogEmaxOverpEC50'!$A$1:$AR$1,0),FALSE),"")</f>
        <v/>
      </c>
      <c r="BP32" s="320" t="str">
        <f>_xlfn.IFNA(VLOOKUP($B32,'I-LogEmaxOverpEC50'!$A:$AR,MATCH(BP$1,'I-LogEmaxOverpEC50'!$A$1:$AR$1,0),FALSE),"")</f>
        <v/>
      </c>
      <c r="BQ32" s="320" t="str">
        <f>_xlfn.IFNA(VLOOKUP($B32,'I-LogEmaxOverpEC50'!$A:$AR,MATCH(BQ$1,'I-LogEmaxOverpEC50'!$A$1:$AR$1,0),FALSE),"")</f>
        <v/>
      </c>
      <c r="BR32" s="320" t="str">
        <f>_xlfn.IFNA(VLOOKUP($B32,'I-LogEmaxOverpEC50'!$A:$AR,MATCH(BR$1,'I-LogEmaxOverpEC50'!$A$1:$AR$1,0),FALSE),"")</f>
        <v/>
      </c>
      <c r="BS32" s="320" t="str">
        <f>_xlfn.IFNA(VLOOKUP($B32,'I-LogEmaxOverpEC50'!$A:$AR,MATCH(BS$1,'I-LogEmaxOverpEC50'!$A$1:$AR$1,0),FALSE),"")</f>
        <v/>
      </c>
      <c r="BT32" s="320" t="str">
        <f>_xlfn.IFNA(VLOOKUP($B32,'I-LogEmaxOverpEC50'!$A:$AR,MATCH(BT$1,'I-LogEmaxOverpEC50'!$A$1:$AR$1,0),FALSE),"")</f>
        <v/>
      </c>
      <c r="BU32" s="320">
        <f>_xlfn.IFNA(VLOOKUP($B32,'I-LogEmaxOverpEC50'!$A:$AR,MATCH(BU$1,'I-LogEmaxOverpEC50'!$A$1:$AR$1,0),FALSE),"")</f>
        <v>8.6148527451859884</v>
      </c>
      <c r="BV32" s="114" t="e" cm="1">
        <f t="array" ref="BV32">_xlfn.IFS(AND($C32="A",_xlfn.CONCAT(F32:G32)&lt;&gt;"",$A32=1),"x",AND($C32="A",_xlfn.CONCAT(F32:G32)="",$A32=1),"-",$A$1&lt;&gt;"","")</f>
        <v>#N/A</v>
      </c>
      <c r="BW32" s="113" t="e" cm="1">
        <f t="array" ref="BW32">_xlfn.IFS(AND($C32="A",_xlfn.CONCAT(H32:L32)&lt;&gt;"",$A32=1),"x",AND($C32="A",_xlfn.CONCAT(H32:L32)="",$A32=1),"-",$A$1&lt;&gt;"","")</f>
        <v>#N/A</v>
      </c>
      <c r="BX32" s="113" t="e" cm="1">
        <f t="array" ref="BX32">_xlfn.IFS(AND($C32="A",_xlfn.CONCAT(M32:P32)&lt;&gt;"",$A32=1),"x",AND($C32="A",_xlfn.CONCAT(M32:P32)="",$A32=1),"-",$A$1&lt;&gt;"","")</f>
        <v>#N/A</v>
      </c>
      <c r="BY32" s="113" t="e" cm="1">
        <f t="array" ref="BY32">_xlfn.IFS(AND($C32="A",_xlfn.CONCAT(Q32:R32)&lt;&gt;"",$A32=1),"x",AND($C32="A",_xlfn.CONCAT(Q32:R32)="",$A32=1),"-",$A$1&lt;&gt;"","")</f>
        <v>#N/A</v>
      </c>
      <c r="BZ32" s="121" t="e">
        <f t="shared" si="25"/>
        <v>#N/A</v>
      </c>
      <c r="CA32" s="120" t="e">
        <f t="shared" si="26"/>
        <v>#N/A</v>
      </c>
      <c r="CB32" s="120" t="e">
        <f t="shared" si="27"/>
        <v>#N/A</v>
      </c>
      <c r="CC32" s="120" t="e">
        <f t="shared" si="28"/>
        <v>#N/A</v>
      </c>
      <c r="CD32" s="121" t="str">
        <f t="shared" si="29"/>
        <v/>
      </c>
      <c r="CE32" s="120" t="e">
        <f t="shared" si="30"/>
        <v>#N/A</v>
      </c>
      <c r="CF32" s="120" t="e">
        <f t="shared" si="31"/>
        <v>#N/A</v>
      </c>
      <c r="CG32" s="120" t="e">
        <f t="shared" si="32"/>
        <v>#N/A</v>
      </c>
      <c r="CH32" s="120" t="e">
        <f t="shared" si="33"/>
        <v>#N/A</v>
      </c>
      <c r="CI32" s="120" t="e">
        <f t="shared" si="34"/>
        <v>#N/A</v>
      </c>
    </row>
    <row r="33" spans="1:87" s="326" customFormat="1" x14ac:dyDescent="0.2">
      <c r="A33" s="311" t="e" cm="1">
        <f t="array" ref="A33">_xlfn.IFS(SUM(F33:R33)&gt;0,1,Z33&gt;0,2,TRUE,3)</f>
        <v>#N/A</v>
      </c>
      <c r="B33" s="311" t="s">
        <v>143</v>
      </c>
      <c r="C33" s="311" t="str">
        <f>_xlfn.XLOOKUP(B33,RecNamesAll!A:A,RecNamesAll!E:E)</f>
        <v>A</v>
      </c>
      <c r="D33" s="311" t="str">
        <f>_xlfn.XLOOKUP(B33,RecNamesAll!A:A,RecNamesAll!C:C)</f>
        <v>motilin</v>
      </c>
      <c r="E33" s="311"/>
      <c r="F33" s="312" t="e">
        <f t="shared" si="0"/>
        <v>#N/A</v>
      </c>
      <c r="G33" s="313" t="e">
        <f t="shared" si="1"/>
        <v>#N/A</v>
      </c>
      <c r="H33" s="312" t="e">
        <f t="shared" si="2"/>
        <v>#N/A</v>
      </c>
      <c r="I33" s="313" t="e">
        <f t="shared" si="3"/>
        <v>#N/A</v>
      </c>
      <c r="J33" s="313" t="e">
        <f t="shared" si="4"/>
        <v>#N/A</v>
      </c>
      <c r="K33" s="313" t="e">
        <f t="shared" si="5"/>
        <v>#N/A</v>
      </c>
      <c r="L33" s="313" t="e">
        <f t="shared" si="6"/>
        <v>#N/A</v>
      </c>
      <c r="M33" s="312" t="e">
        <f t="shared" si="7"/>
        <v>#N/A</v>
      </c>
      <c r="N33" s="313" t="e">
        <f t="shared" si="8"/>
        <v>#N/A</v>
      </c>
      <c r="O33" s="313" t="e">
        <f t="shared" si="9"/>
        <v>#N/A</v>
      </c>
      <c r="P33" s="313" t="e">
        <f t="shared" si="10"/>
        <v>#N/A</v>
      </c>
      <c r="Q33" s="312" t="e">
        <f t="shared" si="11"/>
        <v>#N/A</v>
      </c>
      <c r="R33" s="313" t="e">
        <f t="shared" si="12"/>
        <v>#N/A</v>
      </c>
      <c r="S33" s="314" t="str">
        <f t="shared" si="13"/>
        <v/>
      </c>
      <c r="T33" s="315" t="str">
        <f t="shared" si="14"/>
        <v>A</v>
      </c>
      <c r="U33" s="311" t="str">
        <f t="shared" si="15"/>
        <v>motilin</v>
      </c>
      <c r="V33" s="316" t="e">
        <f>IF(VLOOKUP($B33,GtP!$A:$AA,MATCH("Gs_0-2",GtP!$A$1:$AA$1,0),FALSE)=0,"",VLOOKUP($B33,GtP!$A:$AA,MATCH("Gs_0-2",GtP!$A$1:$AA$1,0),FALSE))</f>
        <v>#N/A</v>
      </c>
      <c r="W33" s="317" t="e">
        <f>IF(VLOOKUP($B33,GtP!$A:$AA,MATCH("Gi/o_0-2",GtP!$A$1:$AA$1,0),FALSE)=0,"",VLOOKUP($B33,GtP!$A:$AA,MATCH("Gi/o_0-2",GtP!$A$1:$AA$1,0),FALSE))</f>
        <v>#N/A</v>
      </c>
      <c r="X33" s="317" t="e">
        <f>IF(VLOOKUP($B33,GtP!$A:$AA,MATCH("Gq/11_0-2",GtP!$A$1:$AA$1,0),FALSE)=0,"",VLOOKUP($B33,GtP!$A:$AA,MATCH("Gq/11_0-2",GtP!$A$1:$AA$1,0),FALSE))</f>
        <v>#N/A</v>
      </c>
      <c r="Y33" s="317" t="e">
        <f>IF(VLOOKUP($B33,GtP!$A:$AA,MATCH("G12/13_0-2",GtP!$A$1:$AA$1,0),FALSE)=0,"",VLOOKUP($B33,GtP!$A:$AA,MATCH("G12/13_0-2",GtP!$A$1:$AA$1,0),FALSE))</f>
        <v>#N/A</v>
      </c>
      <c r="Z33" s="318" t="e">
        <f t="shared" si="16"/>
        <v>#N/A</v>
      </c>
      <c r="AA33" s="317" t="e">
        <f t="shared" si="17"/>
        <v>#N/A</v>
      </c>
      <c r="AB33" s="317" t="e">
        <f t="shared" si="18"/>
        <v>#N/A</v>
      </c>
      <c r="AC33" s="317" t="e">
        <f t="shared" si="19"/>
        <v>#N/A</v>
      </c>
      <c r="AD33" s="317" t="e">
        <f t="shared" si="20"/>
        <v>#N/A</v>
      </c>
      <c r="AE33" s="315" t="str">
        <f t="shared" si="21"/>
        <v/>
      </c>
      <c r="AF33" s="311" t="str">
        <f t="shared" si="22"/>
        <v/>
      </c>
      <c r="AG33" s="311" t="str">
        <f t="shared" si="23"/>
        <v/>
      </c>
      <c r="AH33" s="311" t="str">
        <f t="shared" si="24"/>
        <v/>
      </c>
      <c r="AI33" s="316" t="e">
        <f>_xlfn.CONCAT(IF(AV33="","-","B"),IF(BI33="","-","I"),VLOOKUP($B33,GtP!$A:$BB,MATCH("Gs_0-1",GtP!$A$1:$BB$1,0),FALSE))</f>
        <v>#N/A</v>
      </c>
      <c r="AJ33" s="317" t="e">
        <f>_xlfn.CONCAT(IF(AW33="","-","B"),IF(BJ33="","-","I"),VLOOKUP($B33,GtP!$A:$BB,MATCH("Gs_0-1",GtP!$A$1:$BB$1,0),FALSE))</f>
        <v>#N/A</v>
      </c>
      <c r="AK33" s="317" t="e">
        <f>_xlfn.CONCAT(IF(AX33="","-","B"),IF(BK33="","-","I"),VLOOKUP($B33,GtP!$A:$BB,MATCH("Gi/o_0-1",GtP!$A$1:$BB$1,0),FALSE))</f>
        <v>#N/A</v>
      </c>
      <c r="AL33" s="317" t="e">
        <f>_xlfn.CONCAT(IF(AY33="","-","B"),IF(BL33="","-","I"),VLOOKUP($B33,GtP!$A:$BB,MATCH("Gi/o_0-1",GtP!$A$1:$BB$1,0),FALSE))</f>
        <v>#N/A</v>
      </c>
      <c r="AM33" s="317" t="e">
        <f>_xlfn.CONCAT(IF(AZ33="","-","B"),IF(BM33="","-","I"),VLOOKUP($B33,GtP!$A:$BB,MATCH("Gi/o_0-1",GtP!$A$1:$BB$1,0),FALSE))</f>
        <v>#N/A</v>
      </c>
      <c r="AN33" s="317" t="e">
        <f>_xlfn.CONCAT(IF(BA33="","-","B"),IF(BN33="","-","I"),VLOOKUP($B33,GtP!$A:$BB,MATCH("Gi/o_0-1",GtP!$A$1:$BB$1,0),FALSE))</f>
        <v>#N/A</v>
      </c>
      <c r="AO33" s="317" t="e">
        <f>_xlfn.CONCAT(IF(BB33="","-","B"),IF(BO33="","-","I"),VLOOKUP($B33,GtP!$A:$BB,MATCH("Gi/o_0-1",GtP!$A$1:$BB$1,0),FALSE))</f>
        <v>#N/A</v>
      </c>
      <c r="AP33" s="317" t="e">
        <f>_xlfn.CONCAT(IF(BC33="","-","B"),IF(BP33="","-","I"),VLOOKUP($B33,GtP!$A:$BB,MATCH("Gq/11_0-1",GtP!$A$1:$BB$1,0),FALSE))</f>
        <v>#N/A</v>
      </c>
      <c r="AQ33" s="317" t="e">
        <f>_xlfn.CONCAT(IF(BD33="","-","B"),IF(BQ33="","-","I"),VLOOKUP($B33,GtP!$A:$BB,MATCH("Gq/11_0-1",GtP!$A$1:$BB$1,0),FALSE))</f>
        <v>#N/A</v>
      </c>
      <c r="AR33" s="317" t="e">
        <f>_xlfn.CONCAT(IF(BE33="","-","B"),IF(BR33="","-","I"),VLOOKUP($B33,GtP!$A:$BB,MATCH("Gq/11_0-1",GtP!$A$1:$BB$1,0),FALSE))</f>
        <v>#N/A</v>
      </c>
      <c r="AS33" s="317" t="e">
        <f>_xlfn.CONCAT(IF(BF33="","-","B"),IF(BS33="","-","I"),VLOOKUP($B33,GtP!$A:$BB,MATCH("Gq/11_0-1",GtP!$A$1:$BB$1,0),FALSE))</f>
        <v>#N/A</v>
      </c>
      <c r="AT33" s="317" t="e">
        <f>_xlfn.CONCAT(IF(BG33="","-","B"),IF(BT33="","-","I"),VLOOKUP($B33,GtP!$A:$BB,MATCH("G12/13_0-1",GtP!$A$1:$BB$1,0),FALSE))</f>
        <v>#N/A</v>
      </c>
      <c r="AU33" s="317" t="e">
        <f>_xlfn.CONCAT(IF(BH33="","-","B"),IF(BU33="","-","I"),VLOOKUP($B33,GtP!$A:$BB,MATCH("G12/13_0-1",GtP!$A$1:$BB$1,0),FALSE))</f>
        <v>#N/A</v>
      </c>
      <c r="AV33" s="319" t="str">
        <f>_xlfn.IFNA(VLOOKUP($B33,'B-LogEmaxOverpEC50'!$A:$AL,MATCH(AV$1,'B-LogEmaxOverpEC50'!$A$1:$AL$1,0),FALSE),"")</f>
        <v/>
      </c>
      <c r="AW33" s="320"/>
      <c r="AX33" s="321" t="str">
        <f>_xlfn.IFNA(VLOOKUP($B33,'B-LogEmaxOverpEC50'!$A:$AL,MATCH(AX$1,'B-LogEmaxOverpEC50'!$A$1:$AL$1,0),FALSE),"")</f>
        <v/>
      </c>
      <c r="AY33" s="321" t="str">
        <f>_xlfn.IFNA(VLOOKUP($B33,'B-LogEmaxOverpEC50'!$A:$AL,MATCH(AY$1,'B-LogEmaxOverpEC50'!$A$1:$AL$1,0),FALSE),"")</f>
        <v/>
      </c>
      <c r="AZ33" s="321" t="str">
        <f>_xlfn.IFNA(VLOOKUP($B33,'B-LogEmaxOverpEC50'!$A:$AL,MATCH(AZ$1,'B-LogEmaxOverpEC50'!$A$1:$AL$1,0),FALSE),"")</f>
        <v/>
      </c>
      <c r="BA33" s="321" t="str">
        <f>_xlfn.IFNA(VLOOKUP($B33,'B-LogEmaxOverpEC50'!$A:$AL,MATCH(BA$1,'B-LogEmaxOverpEC50'!$A$1:$AL$1,0),FALSE),"")</f>
        <v/>
      </c>
      <c r="BB33" s="321" t="str">
        <f>_xlfn.IFNA(VLOOKUP($B33,'B-LogEmaxOverpEC50'!$A:$AL,MATCH(BB$1,'B-LogEmaxOverpEC50'!$A$1:$AL$1,0),FALSE),"")</f>
        <v/>
      </c>
      <c r="BC33" s="321" t="str">
        <f>_xlfn.IFNA(VLOOKUP($B33,'B-LogEmaxOverpEC50'!$A:$AL,MATCH(BC$1,'B-LogEmaxOverpEC50'!$A$1:$AL$1,0),FALSE),"")</f>
        <v/>
      </c>
      <c r="BD33" s="321" t="str">
        <f>_xlfn.IFNA(VLOOKUP($B33,'B-LogEmaxOverpEC50'!$A:$AL,MATCH(BD$1,'B-LogEmaxOverpEC50'!$A$1:$AL$1,0),FALSE),"")</f>
        <v/>
      </c>
      <c r="BE33" s="321" t="str">
        <f>_xlfn.IFNA(VLOOKUP($B33,'B-LogEmaxOverpEC50'!$A:$AL,MATCH(BE$1,'B-LogEmaxOverpEC50'!$A$1:$AL$1,0),FALSE),"")</f>
        <v/>
      </c>
      <c r="BF33" s="321" t="str">
        <f>_xlfn.IFNA(VLOOKUP($B33,'B-LogEmaxOverpEC50'!$A:$AL,MATCH(BF$1,'B-LogEmaxOverpEC50'!$A$1:$AL$1,0),FALSE),"")</f>
        <v/>
      </c>
      <c r="BG33" s="321" t="str">
        <f>_xlfn.IFNA(VLOOKUP($B33,'B-LogEmaxOverpEC50'!$A:$AL,MATCH(BG$1,'B-LogEmaxOverpEC50'!$A$1:$AL$1,0),FALSE),"")</f>
        <v/>
      </c>
      <c r="BH33" s="321" t="str">
        <f>_xlfn.IFNA(VLOOKUP($B33,'B-LogEmaxOverpEC50'!$A:$AL,MATCH(BH$1,'B-LogEmaxOverpEC50'!$A$1:$AL$1,0),FALSE),"")</f>
        <v/>
      </c>
      <c r="BI33" s="322">
        <f>_xlfn.IFNA(VLOOKUP($B33,'I-LogEmaxOverpEC50'!$A:$AR,MATCH(BI$1,'I-LogEmaxOverpEC50'!$A$1:$AR$1,0),FALSE),"")</f>
        <v>10.768147567113386</v>
      </c>
      <c r="BJ33" s="320">
        <f>_xlfn.IFNA(VLOOKUP($B33,'I-LogEmaxOverpEC50'!$A:$AR,MATCH(BJ$1,'I-LogEmaxOverpEC50'!$A$1:$AR$1,0),FALSE),"")</f>
        <v>10.704939150815191</v>
      </c>
      <c r="BK33" s="320">
        <f>_xlfn.IFNA(VLOOKUP($B33,'I-LogEmaxOverpEC50'!$A:$AR,MATCH(BK$1,'I-LogEmaxOverpEC50'!$A$1:$AR$1,0),FALSE),"")</f>
        <v>11.161175521158148</v>
      </c>
      <c r="BL33" s="320">
        <f>_xlfn.IFNA(VLOOKUP($B33,'I-LogEmaxOverpEC50'!$A:$AR,MATCH(BL$1,'I-LogEmaxOverpEC50'!$A$1:$AR$1,0),FALSE),"")</f>
        <v>11.161175521158148</v>
      </c>
      <c r="BM33" s="320">
        <f>_xlfn.IFNA(VLOOKUP($B33,'I-LogEmaxOverpEC50'!$A:$AR,MATCH(BM$1,'I-LogEmaxOverpEC50'!$A$1:$AR$1,0),FALSE),"")</f>
        <v>10.767780705266082</v>
      </c>
      <c r="BN33" s="320">
        <f>_xlfn.IFNA(VLOOKUP($B33,'I-LogEmaxOverpEC50'!$A:$AR,MATCH(BN$1,'I-LogEmaxOverpEC50'!$A$1:$AR$1,0),FALSE),"")</f>
        <v>10.767780705266082</v>
      </c>
      <c r="BO33" s="320">
        <f>_xlfn.IFNA(VLOOKUP($B33,'I-LogEmaxOverpEC50'!$A:$AR,MATCH(BO$1,'I-LogEmaxOverpEC50'!$A$1:$AR$1,0),FALSE),"")</f>
        <v>10.848846095188257</v>
      </c>
      <c r="BP33" s="320">
        <f>_xlfn.IFNA(VLOOKUP($B33,'I-LogEmaxOverpEC50'!$A:$AR,MATCH(BP$1,'I-LogEmaxOverpEC50'!$A$1:$AR$1,0),FALSE),"")</f>
        <v>11.998569240798197</v>
      </c>
      <c r="BQ33" s="320">
        <f>_xlfn.IFNA(VLOOKUP($B33,'I-LogEmaxOverpEC50'!$A:$AR,MATCH(BQ$1,'I-LogEmaxOverpEC50'!$A$1:$AR$1,0),FALSE),"")</f>
        <v>11.998569240798197</v>
      </c>
      <c r="BR33" s="320">
        <f>_xlfn.IFNA(VLOOKUP($B33,'I-LogEmaxOverpEC50'!$A:$AR,MATCH(BR$1,'I-LogEmaxOverpEC50'!$A$1:$AR$1,0),FALSE),"")</f>
        <v>11.475866042103538</v>
      </c>
      <c r="BS33" s="320">
        <f>_xlfn.IFNA(VLOOKUP($B33,'I-LogEmaxOverpEC50'!$A:$AR,MATCH(BS$1,'I-LogEmaxOverpEC50'!$A$1:$AR$1,0),FALSE),"")</f>
        <v>10.331017897859788</v>
      </c>
      <c r="BT33" s="320">
        <f>_xlfn.IFNA(VLOOKUP($B33,'I-LogEmaxOverpEC50'!$A:$AR,MATCH(BT$1,'I-LogEmaxOverpEC50'!$A$1:$AR$1,0),FALSE),"")</f>
        <v>11.092284930100362</v>
      </c>
      <c r="BU33" s="320">
        <f>_xlfn.IFNA(VLOOKUP($B33,'I-LogEmaxOverpEC50'!$A:$AR,MATCH(BU$1,'I-LogEmaxOverpEC50'!$A$1:$AR$1,0),FALSE),"")</f>
        <v>10.828546436419868</v>
      </c>
      <c r="BV33" s="114" t="e" cm="1">
        <f t="array" ref="BV33">_xlfn.IFS(AND($C33="A",_xlfn.CONCAT(F33:G33)&lt;&gt;"",$A33=1),"x",AND($C33="A",_xlfn.CONCAT(F33:G33)="",$A33=1),"-",$A$1&lt;&gt;"","")</f>
        <v>#N/A</v>
      </c>
      <c r="BW33" s="113" t="e" cm="1">
        <f t="array" ref="BW33">_xlfn.IFS(AND($C33="A",_xlfn.CONCAT(H33:L33)&lt;&gt;"",$A33=1),"x",AND($C33="A",_xlfn.CONCAT(H33:L33)="",$A33=1),"-",$A$1&lt;&gt;"","")</f>
        <v>#N/A</v>
      </c>
      <c r="BX33" s="113" t="e" cm="1">
        <f t="array" ref="BX33">_xlfn.IFS(AND($C33="A",_xlfn.CONCAT(M33:P33)&lt;&gt;"",$A33=1),"x",AND($C33="A",_xlfn.CONCAT(M33:P33)="",$A33=1),"-",$A$1&lt;&gt;"","")</f>
        <v>#N/A</v>
      </c>
      <c r="BY33" s="113" t="e" cm="1">
        <f t="array" ref="BY33">_xlfn.IFS(AND($C33="A",_xlfn.CONCAT(Q33:R33)&lt;&gt;"",$A33=1),"x",AND($C33="A",_xlfn.CONCAT(Q33:R33)="",$A33=1),"-",$A$1&lt;&gt;"","")</f>
        <v>#N/A</v>
      </c>
      <c r="BZ33" s="121" t="e">
        <f t="shared" si="25"/>
        <v>#N/A</v>
      </c>
      <c r="CA33" s="120" t="e">
        <f t="shared" si="26"/>
        <v>#N/A</v>
      </c>
      <c r="CB33" s="120" t="e">
        <f t="shared" si="27"/>
        <v>#N/A</v>
      </c>
      <c r="CC33" s="120" t="e">
        <f t="shared" si="28"/>
        <v>#N/A</v>
      </c>
      <c r="CD33" s="121" t="str">
        <f t="shared" si="29"/>
        <v/>
      </c>
      <c r="CE33" s="120" t="e">
        <f t="shared" si="30"/>
        <v>#N/A</v>
      </c>
      <c r="CF33" s="120" t="e">
        <f t="shared" si="31"/>
        <v>#N/A</v>
      </c>
      <c r="CG33" s="120" t="e">
        <f t="shared" si="32"/>
        <v>#N/A</v>
      </c>
      <c r="CH33" s="120" t="e">
        <f t="shared" si="33"/>
        <v>#N/A</v>
      </c>
      <c r="CI33" s="120" t="e">
        <f t="shared" si="34"/>
        <v>#N/A</v>
      </c>
    </row>
    <row r="34" spans="1:87" s="326" customFormat="1" x14ac:dyDescent="0.2">
      <c r="A34" s="311" t="e" cm="1">
        <f t="array" ref="A34">_xlfn.IFS(SUM(F34:R34)&gt;0,1,Z34&gt;0,2,TRUE,3)</f>
        <v>#N/A</v>
      </c>
      <c r="B34" s="311" t="s">
        <v>127</v>
      </c>
      <c r="C34" s="311" t="str">
        <f>_xlfn.XLOOKUP(B34,RecNamesAll!A:A,RecNamesAll!E:E)</f>
        <v>A</v>
      </c>
      <c r="D34" s="311" t="str">
        <f>_xlfn.XLOOKUP(B34,RecNamesAll!A:A,RecNamesAll!C:C)</f>
        <v>LPA5</v>
      </c>
      <c r="E34" s="311"/>
      <c r="F34" s="312" t="e">
        <f t="shared" si="0"/>
        <v>#N/A</v>
      </c>
      <c r="G34" s="313" t="e">
        <f t="shared" si="1"/>
        <v>#N/A</v>
      </c>
      <c r="H34" s="312" t="e">
        <f t="shared" si="2"/>
        <v>#N/A</v>
      </c>
      <c r="I34" s="313" t="e">
        <f t="shared" si="3"/>
        <v>#N/A</v>
      </c>
      <c r="J34" s="313" t="e">
        <f t="shared" si="4"/>
        <v>#N/A</v>
      </c>
      <c r="K34" s="313" t="e">
        <f t="shared" si="5"/>
        <v>#N/A</v>
      </c>
      <c r="L34" s="313" t="e">
        <f t="shared" si="6"/>
        <v>#N/A</v>
      </c>
      <c r="M34" s="312" t="e">
        <f t="shared" si="7"/>
        <v>#N/A</v>
      </c>
      <c r="N34" s="313" t="e">
        <f t="shared" si="8"/>
        <v>#N/A</v>
      </c>
      <c r="O34" s="313" t="e">
        <f t="shared" si="9"/>
        <v>#N/A</v>
      </c>
      <c r="P34" s="313" t="e">
        <f t="shared" si="10"/>
        <v>#N/A</v>
      </c>
      <c r="Q34" s="312" t="e">
        <f t="shared" si="11"/>
        <v>#N/A</v>
      </c>
      <c r="R34" s="313" t="e">
        <f t="shared" si="12"/>
        <v>#N/A</v>
      </c>
      <c r="S34" s="314" t="str">
        <f t="shared" si="13"/>
        <v/>
      </c>
      <c r="T34" s="315" t="str">
        <f t="shared" si="14"/>
        <v>A</v>
      </c>
      <c r="U34" s="311" t="str">
        <f t="shared" si="15"/>
        <v>LPA5</v>
      </c>
      <c r="V34" s="316" t="e">
        <f>IF(VLOOKUP($B34,GtP!$A:$AA,MATCH("Gs_0-2",GtP!$A$1:$AA$1,0),FALSE)=0,"",VLOOKUP($B34,GtP!$A:$AA,MATCH("Gs_0-2",GtP!$A$1:$AA$1,0),FALSE))</f>
        <v>#N/A</v>
      </c>
      <c r="W34" s="317" t="e">
        <f>IF(VLOOKUP($B34,GtP!$A:$AA,MATCH("Gi/o_0-2",GtP!$A$1:$AA$1,0),FALSE)=0,"",VLOOKUP($B34,GtP!$A:$AA,MATCH("Gi/o_0-2",GtP!$A$1:$AA$1,0),FALSE))</f>
        <v>#N/A</v>
      </c>
      <c r="X34" s="317" t="e">
        <f>IF(VLOOKUP($B34,GtP!$A:$AA,MATCH("Gq/11_0-2",GtP!$A$1:$AA$1,0),FALSE)=0,"",VLOOKUP($B34,GtP!$A:$AA,MATCH("Gq/11_0-2",GtP!$A$1:$AA$1,0),FALSE))</f>
        <v>#N/A</v>
      </c>
      <c r="Y34" s="317" t="e">
        <f>IF(VLOOKUP($B34,GtP!$A:$AA,MATCH("G12/13_0-2",GtP!$A$1:$AA$1,0),FALSE)=0,"",VLOOKUP($B34,GtP!$A:$AA,MATCH("G12/13_0-2",GtP!$A$1:$AA$1,0),FALSE))</f>
        <v>#N/A</v>
      </c>
      <c r="Z34" s="318" t="e">
        <f t="shared" si="16"/>
        <v>#N/A</v>
      </c>
      <c r="AA34" s="317" t="e">
        <f t="shared" si="17"/>
        <v>#N/A</v>
      </c>
      <c r="AB34" s="317" t="e">
        <f t="shared" si="18"/>
        <v>#N/A</v>
      </c>
      <c r="AC34" s="317" t="e">
        <f t="shared" si="19"/>
        <v>#N/A</v>
      </c>
      <c r="AD34" s="317" t="e">
        <f t="shared" si="20"/>
        <v>#N/A</v>
      </c>
      <c r="AE34" s="315" t="str">
        <f t="shared" si="21"/>
        <v/>
      </c>
      <c r="AF34" s="311" t="str">
        <f t="shared" si="22"/>
        <v/>
      </c>
      <c r="AG34" s="311" t="str">
        <f t="shared" si="23"/>
        <v/>
      </c>
      <c r="AH34" s="311" t="str">
        <f t="shared" si="24"/>
        <v/>
      </c>
      <c r="AI34" s="316" t="e">
        <f>_xlfn.CONCAT(IF(AV34="","-","B"),IF(BI34="","-","I"),VLOOKUP($B34,GtP!$A:$BB,MATCH("Gs_0-1",GtP!$A$1:$BB$1,0),FALSE))</f>
        <v>#N/A</v>
      </c>
      <c r="AJ34" s="317" t="e">
        <f>_xlfn.CONCAT(IF(AW34="","-","B"),IF(BJ34="","-","I"),VLOOKUP($B34,GtP!$A:$BB,MATCH("Gs_0-1",GtP!$A$1:$BB$1,0),FALSE))</f>
        <v>#N/A</v>
      </c>
      <c r="AK34" s="317" t="e">
        <f>_xlfn.CONCAT(IF(AX34="","-","B"),IF(BK34="","-","I"),VLOOKUP($B34,GtP!$A:$BB,MATCH("Gi/o_0-1",GtP!$A$1:$BB$1,0),FALSE))</f>
        <v>#N/A</v>
      </c>
      <c r="AL34" s="317" t="e">
        <f>_xlfn.CONCAT(IF(AY34="","-","B"),IF(BL34="","-","I"),VLOOKUP($B34,GtP!$A:$BB,MATCH("Gi/o_0-1",GtP!$A$1:$BB$1,0),FALSE))</f>
        <v>#N/A</v>
      </c>
      <c r="AM34" s="317" t="e">
        <f>_xlfn.CONCAT(IF(AZ34="","-","B"),IF(BM34="","-","I"),VLOOKUP($B34,GtP!$A:$BB,MATCH("Gi/o_0-1",GtP!$A$1:$BB$1,0),FALSE))</f>
        <v>#N/A</v>
      </c>
      <c r="AN34" s="317" t="e">
        <f>_xlfn.CONCAT(IF(BA34="","-","B"),IF(BN34="","-","I"),VLOOKUP($B34,GtP!$A:$BB,MATCH("Gi/o_0-1",GtP!$A$1:$BB$1,0),FALSE))</f>
        <v>#N/A</v>
      </c>
      <c r="AO34" s="317" t="e">
        <f>_xlfn.CONCAT(IF(BB34="","-","B"),IF(BO34="","-","I"),VLOOKUP($B34,GtP!$A:$BB,MATCH("Gi/o_0-1",GtP!$A$1:$BB$1,0),FALSE))</f>
        <v>#N/A</v>
      </c>
      <c r="AP34" s="317" t="e">
        <f>_xlfn.CONCAT(IF(BC34="","-","B"),IF(BP34="","-","I"),VLOOKUP($B34,GtP!$A:$BB,MATCH("Gq/11_0-1",GtP!$A$1:$BB$1,0),FALSE))</f>
        <v>#N/A</v>
      </c>
      <c r="AQ34" s="317" t="e">
        <f>_xlfn.CONCAT(IF(BD34="","-","B"),IF(BQ34="","-","I"),VLOOKUP($B34,GtP!$A:$BB,MATCH("Gq/11_0-1",GtP!$A$1:$BB$1,0),FALSE))</f>
        <v>#N/A</v>
      </c>
      <c r="AR34" s="317" t="e">
        <f>_xlfn.CONCAT(IF(BE34="","-","B"),IF(BR34="","-","I"),VLOOKUP($B34,GtP!$A:$BB,MATCH("Gq/11_0-1",GtP!$A$1:$BB$1,0),FALSE))</f>
        <v>#N/A</v>
      </c>
      <c r="AS34" s="317" t="e">
        <f>_xlfn.CONCAT(IF(BF34="","-","B"),IF(BS34="","-","I"),VLOOKUP($B34,GtP!$A:$BB,MATCH("Gq/11_0-1",GtP!$A$1:$BB$1,0),FALSE))</f>
        <v>#N/A</v>
      </c>
      <c r="AT34" s="317" t="e">
        <f>_xlfn.CONCAT(IF(BG34="","-","B"),IF(BT34="","-","I"),VLOOKUP($B34,GtP!$A:$BB,MATCH("G12/13_0-1",GtP!$A$1:$BB$1,0),FALSE))</f>
        <v>#N/A</v>
      </c>
      <c r="AU34" s="317" t="e">
        <f>_xlfn.CONCAT(IF(BH34="","-","B"),IF(BU34="","-","I"),VLOOKUP($B34,GtP!$A:$BB,MATCH("G12/13_0-1",GtP!$A$1:$BB$1,0),FALSE))</f>
        <v>#N/A</v>
      </c>
      <c r="AV34" s="319" t="str">
        <f>_xlfn.IFNA(VLOOKUP($B34,'B-LogEmaxOverpEC50'!$A:$AL,MATCH(AV$1,'B-LogEmaxOverpEC50'!$A$1:$AL$1,0),FALSE),"")</f>
        <v/>
      </c>
      <c r="AW34" s="320"/>
      <c r="AX34" s="321" t="str">
        <f>_xlfn.IFNA(VLOOKUP($B34,'B-LogEmaxOverpEC50'!$A:$AL,MATCH(AX$1,'B-LogEmaxOverpEC50'!$A$1:$AL$1,0),FALSE),"")</f>
        <v/>
      </c>
      <c r="AY34" s="321" t="str">
        <f>_xlfn.IFNA(VLOOKUP($B34,'B-LogEmaxOverpEC50'!$A:$AL,MATCH(AY$1,'B-LogEmaxOverpEC50'!$A$1:$AL$1,0),FALSE),"")</f>
        <v/>
      </c>
      <c r="AZ34" s="321" t="str">
        <f>_xlfn.IFNA(VLOOKUP($B34,'B-LogEmaxOverpEC50'!$A:$AL,MATCH(AZ$1,'B-LogEmaxOverpEC50'!$A$1:$AL$1,0),FALSE),"")</f>
        <v/>
      </c>
      <c r="BA34" s="321" t="str">
        <f>_xlfn.IFNA(VLOOKUP($B34,'B-LogEmaxOverpEC50'!$A:$AL,MATCH(BA$1,'B-LogEmaxOverpEC50'!$A$1:$AL$1,0),FALSE),"")</f>
        <v/>
      </c>
      <c r="BB34" s="321" t="str">
        <f>_xlfn.IFNA(VLOOKUP($B34,'B-LogEmaxOverpEC50'!$A:$AL,MATCH(BB$1,'B-LogEmaxOverpEC50'!$A$1:$AL$1,0),FALSE),"")</f>
        <v/>
      </c>
      <c r="BC34" s="321" t="str">
        <f>_xlfn.IFNA(VLOOKUP($B34,'B-LogEmaxOverpEC50'!$A:$AL,MATCH(BC$1,'B-LogEmaxOverpEC50'!$A$1:$AL$1,0),FALSE),"")</f>
        <v/>
      </c>
      <c r="BD34" s="321" t="str">
        <f>_xlfn.IFNA(VLOOKUP($B34,'B-LogEmaxOverpEC50'!$A:$AL,MATCH(BD$1,'B-LogEmaxOverpEC50'!$A$1:$AL$1,0),FALSE),"")</f>
        <v/>
      </c>
      <c r="BE34" s="321" t="str">
        <f>_xlfn.IFNA(VLOOKUP($B34,'B-LogEmaxOverpEC50'!$A:$AL,MATCH(BE$1,'B-LogEmaxOverpEC50'!$A$1:$AL$1,0),FALSE),"")</f>
        <v/>
      </c>
      <c r="BF34" s="321" t="str">
        <f>_xlfn.IFNA(VLOOKUP($B34,'B-LogEmaxOverpEC50'!$A:$AL,MATCH(BF$1,'B-LogEmaxOverpEC50'!$A$1:$AL$1,0),FALSE),"")</f>
        <v/>
      </c>
      <c r="BG34" s="321" t="str">
        <f>_xlfn.IFNA(VLOOKUP($B34,'B-LogEmaxOverpEC50'!$A:$AL,MATCH(BG$1,'B-LogEmaxOverpEC50'!$A$1:$AL$1,0),FALSE),"")</f>
        <v/>
      </c>
      <c r="BH34" s="321" t="str">
        <f>_xlfn.IFNA(VLOOKUP($B34,'B-LogEmaxOverpEC50'!$A:$AL,MATCH(BH$1,'B-LogEmaxOverpEC50'!$A$1:$AL$1,0),FALSE),"")</f>
        <v/>
      </c>
      <c r="BI34" s="322" t="str">
        <f>_xlfn.IFNA(VLOOKUP($B34,'I-LogEmaxOverpEC50'!$A:$AR,MATCH(BI$1,'I-LogEmaxOverpEC50'!$A$1:$AR$1,0),FALSE),"")</f>
        <v/>
      </c>
      <c r="BJ34" s="320" t="str">
        <f>_xlfn.IFNA(VLOOKUP($B34,'I-LogEmaxOverpEC50'!$A:$AR,MATCH(BJ$1,'I-LogEmaxOverpEC50'!$A$1:$AR$1,0),FALSE),"")</f>
        <v/>
      </c>
      <c r="BK34" s="320">
        <f>_xlfn.IFNA(VLOOKUP($B34,'I-LogEmaxOverpEC50'!$A:$AR,MATCH(BK$1,'I-LogEmaxOverpEC50'!$A$1:$AR$1,0),FALSE),"")</f>
        <v>8.3367206986176647</v>
      </c>
      <c r="BL34" s="320">
        <f>_xlfn.IFNA(VLOOKUP($B34,'I-LogEmaxOverpEC50'!$A:$AR,MATCH(BL$1,'I-LogEmaxOverpEC50'!$A$1:$AR$1,0),FALSE),"")</f>
        <v>8.3367206986176647</v>
      </c>
      <c r="BM34" s="320">
        <f>_xlfn.IFNA(VLOOKUP($B34,'I-LogEmaxOverpEC50'!$A:$AR,MATCH(BM$1,'I-LogEmaxOverpEC50'!$A$1:$AR$1,0),FALSE),"")</f>
        <v>8.4216570725220858</v>
      </c>
      <c r="BN34" s="320">
        <f>_xlfn.IFNA(VLOOKUP($B34,'I-LogEmaxOverpEC50'!$A:$AR,MATCH(BN$1,'I-LogEmaxOverpEC50'!$A$1:$AR$1,0),FALSE),"")</f>
        <v>8.4216570725220858</v>
      </c>
      <c r="BO34" s="320">
        <f>_xlfn.IFNA(VLOOKUP($B34,'I-LogEmaxOverpEC50'!$A:$AR,MATCH(BO$1,'I-LogEmaxOverpEC50'!$A$1:$AR$1,0),FALSE),"")</f>
        <v>8.4666325857529436</v>
      </c>
      <c r="BP34" s="320" t="str">
        <f>_xlfn.IFNA(VLOOKUP($B34,'I-LogEmaxOverpEC50'!$A:$AR,MATCH(BP$1,'I-LogEmaxOverpEC50'!$A$1:$AR$1,0),FALSE),"")</f>
        <v/>
      </c>
      <c r="BQ34" s="320" t="str">
        <f>_xlfn.IFNA(VLOOKUP($B34,'I-LogEmaxOverpEC50'!$A:$AR,MATCH(BQ$1,'I-LogEmaxOverpEC50'!$A$1:$AR$1,0),FALSE),"")</f>
        <v/>
      </c>
      <c r="BR34" s="320" t="str">
        <f>_xlfn.IFNA(VLOOKUP($B34,'I-LogEmaxOverpEC50'!$A:$AR,MATCH(BR$1,'I-LogEmaxOverpEC50'!$A$1:$AR$1,0),FALSE),"")</f>
        <v/>
      </c>
      <c r="BS34" s="320" t="str">
        <f>_xlfn.IFNA(VLOOKUP($B34,'I-LogEmaxOverpEC50'!$A:$AR,MATCH(BS$1,'I-LogEmaxOverpEC50'!$A$1:$AR$1,0),FALSE),"")</f>
        <v/>
      </c>
      <c r="BT34" s="320" t="str">
        <f>_xlfn.IFNA(VLOOKUP($B34,'I-LogEmaxOverpEC50'!$A:$AR,MATCH(BT$1,'I-LogEmaxOverpEC50'!$A$1:$AR$1,0),FALSE),"")</f>
        <v/>
      </c>
      <c r="BU34" s="320" t="str">
        <f>_xlfn.IFNA(VLOOKUP($B34,'I-LogEmaxOverpEC50'!$A:$AR,MATCH(BU$1,'I-LogEmaxOverpEC50'!$A$1:$AR$1,0),FALSE),"")</f>
        <v/>
      </c>
      <c r="BV34" s="114" t="e" cm="1">
        <f t="array" ref="BV34">_xlfn.IFS(AND($C34="A",_xlfn.CONCAT(F34:G34)&lt;&gt;"",$A34=1),"x",AND($C34="A",_xlfn.CONCAT(F34:G34)="",$A34=1),"-",$A$1&lt;&gt;"","")</f>
        <v>#N/A</v>
      </c>
      <c r="BW34" s="113" t="e" cm="1">
        <f t="array" ref="BW34">_xlfn.IFS(AND($C34="A",_xlfn.CONCAT(H34:L34)&lt;&gt;"",$A34=1),"x",AND($C34="A",_xlfn.CONCAT(H34:L34)="",$A34=1),"-",$A$1&lt;&gt;"","")</f>
        <v>#N/A</v>
      </c>
      <c r="BX34" s="113" t="e" cm="1">
        <f t="array" ref="BX34">_xlfn.IFS(AND($C34="A",_xlfn.CONCAT(M34:P34)&lt;&gt;"",$A34=1),"x",AND($C34="A",_xlfn.CONCAT(M34:P34)="",$A34=1),"-",$A$1&lt;&gt;"","")</f>
        <v>#N/A</v>
      </c>
      <c r="BY34" s="113" t="e" cm="1">
        <f t="array" ref="BY34">_xlfn.IFS(AND($C34="A",_xlfn.CONCAT(Q34:R34)&lt;&gt;"",$A34=1),"x",AND($C34="A",_xlfn.CONCAT(Q34:R34)="",$A34=1),"-",$A$1&lt;&gt;"","")</f>
        <v>#N/A</v>
      </c>
      <c r="BZ34" s="121" t="e">
        <f t="shared" si="25"/>
        <v>#N/A</v>
      </c>
      <c r="CA34" s="120" t="e">
        <f t="shared" si="26"/>
        <v>#N/A</v>
      </c>
      <c r="CB34" s="120" t="e">
        <f t="shared" si="27"/>
        <v>#N/A</v>
      </c>
      <c r="CC34" s="120" t="e">
        <f t="shared" si="28"/>
        <v>#N/A</v>
      </c>
      <c r="CD34" s="121" t="str">
        <f t="shared" si="29"/>
        <v/>
      </c>
      <c r="CE34" s="120" t="e">
        <f t="shared" si="30"/>
        <v>#N/A</v>
      </c>
      <c r="CF34" s="120" t="e">
        <f t="shared" si="31"/>
        <v>#N/A</v>
      </c>
      <c r="CG34" s="120" t="e">
        <f t="shared" si="32"/>
        <v>#N/A</v>
      </c>
      <c r="CH34" s="120" t="e">
        <f t="shared" si="33"/>
        <v>#N/A</v>
      </c>
      <c r="CI34" s="120" t="e">
        <f t="shared" si="34"/>
        <v>#N/A</v>
      </c>
    </row>
    <row r="35" spans="1:87" s="326" customFormat="1" x14ac:dyDescent="0.2">
      <c r="A35" s="311" cm="1">
        <f t="array" ref="A35">_xlfn.IFS(SUM(F35:R35)&gt;0,1,Z35&gt;0,2,TRUE,3)</f>
        <v>2</v>
      </c>
      <c r="B35" s="311" t="s">
        <v>161</v>
      </c>
      <c r="C35" s="311" t="str">
        <f>_xlfn.XLOOKUP(B35,RecNamesAll!A:A,RecNamesAll!E:E)</f>
        <v>A</v>
      </c>
      <c r="D35" s="311" t="str">
        <f>_xlfn.XLOOKUP(B35,RecNamesAll!A:A,RecNamesAll!C:C)</f>
        <v>P2Y6</v>
      </c>
      <c r="E35" s="311"/>
      <c r="F35" s="312" t="str">
        <f t="shared" si="0"/>
        <v/>
      </c>
      <c r="G35" s="313" t="str">
        <f t="shared" si="1"/>
        <v/>
      </c>
      <c r="H35" s="312" t="str">
        <f t="shared" si="2"/>
        <v/>
      </c>
      <c r="I35" s="313" t="str">
        <f t="shared" si="3"/>
        <v/>
      </c>
      <c r="J35" s="313" t="str">
        <f t="shared" si="4"/>
        <v/>
      </c>
      <c r="K35" s="313" t="str">
        <f t="shared" si="5"/>
        <v/>
      </c>
      <c r="L35" s="313" t="str">
        <f t="shared" si="6"/>
        <v/>
      </c>
      <c r="M35" s="312" t="str">
        <f t="shared" si="7"/>
        <v/>
      </c>
      <c r="N35" s="313" t="str">
        <f t="shared" si="8"/>
        <v/>
      </c>
      <c r="O35" s="313" t="str">
        <f t="shared" si="9"/>
        <v/>
      </c>
      <c r="P35" s="313" t="str">
        <f t="shared" si="10"/>
        <v/>
      </c>
      <c r="Q35" s="312" t="str">
        <f t="shared" si="11"/>
        <v/>
      </c>
      <c r="R35" s="313" t="str">
        <f t="shared" si="12"/>
        <v/>
      </c>
      <c r="S35" s="314" t="str">
        <f t="shared" si="13"/>
        <v/>
      </c>
      <c r="T35" s="315" t="str">
        <f t="shared" si="14"/>
        <v>A</v>
      </c>
      <c r="U35" s="311" t="str">
        <f t="shared" si="15"/>
        <v>P2Y6</v>
      </c>
      <c r="V35" s="316" t="str">
        <f>IF(VLOOKUP($B35,GtP!$A:$AA,MATCH("Gs_0-2",GtP!$A$1:$AA$1,0),FALSE)=0,"",VLOOKUP($B35,GtP!$A:$AA,MATCH("Gs_0-2",GtP!$A$1:$AA$1,0),FALSE))</f>
        <v/>
      </c>
      <c r="W35" s="317" t="str">
        <f>IF(VLOOKUP($B35,GtP!$A:$AA,MATCH("Gi/o_0-2",GtP!$A$1:$AA$1,0),FALSE)=0,"",VLOOKUP($B35,GtP!$A:$AA,MATCH("Gi/o_0-2",GtP!$A$1:$AA$1,0),FALSE))</f>
        <v/>
      </c>
      <c r="X35" s="317">
        <f>IF(VLOOKUP($B35,GtP!$A:$AA,MATCH("Gq/11_0-2",GtP!$A$1:$AA$1,0),FALSE)=0,"",VLOOKUP($B35,GtP!$A:$AA,MATCH("Gq/11_0-2",GtP!$A$1:$AA$1,0),FALSE))</f>
        <v>1</v>
      </c>
      <c r="Y35" s="317">
        <f>IF(VLOOKUP($B35,GtP!$A:$AA,MATCH("G12/13_0-2",GtP!$A$1:$AA$1,0),FALSE)=0,"",VLOOKUP($B35,GtP!$A:$AA,MATCH("G12/13_0-2",GtP!$A$1:$AA$1,0),FALSE))</f>
        <v>2</v>
      </c>
      <c r="Z35" s="318">
        <f t="shared" si="16"/>
        <v>2</v>
      </c>
      <c r="AA35" s="317" t="str">
        <f t="shared" si="17"/>
        <v/>
      </c>
      <c r="AB35" s="317" t="str">
        <f t="shared" si="18"/>
        <v/>
      </c>
      <c r="AC35" s="317">
        <f t="shared" si="19"/>
        <v>1</v>
      </c>
      <c r="AD35" s="317">
        <f t="shared" si="20"/>
        <v>1</v>
      </c>
      <c r="AE35" s="315" t="str">
        <f t="shared" si="21"/>
        <v/>
      </c>
      <c r="AF35" s="311" t="str">
        <f t="shared" si="22"/>
        <v/>
      </c>
      <c r="AG35" s="311" t="str">
        <f t="shared" si="23"/>
        <v/>
      </c>
      <c r="AH35" s="311" t="str">
        <f t="shared" si="24"/>
        <v/>
      </c>
      <c r="AI35" s="316" t="str">
        <f>_xlfn.CONCAT(IF(AV35="","-","B"),IF(BI35="","-","I"),VLOOKUP($B35,GtP!$A:$BB,MATCH("Gs_0-1",GtP!$A$1:$BB$1,0),FALSE))</f>
        <v>---</v>
      </c>
      <c r="AJ35" s="317" t="str">
        <f>_xlfn.CONCAT(IF(AW35="","-","B"),IF(BJ35="","-","I"),VLOOKUP($B35,GtP!$A:$BB,MATCH("Gs_0-1",GtP!$A$1:$BB$1,0),FALSE))</f>
        <v>---</v>
      </c>
      <c r="AK35" s="317" t="str">
        <f>_xlfn.CONCAT(IF(AX35="","-","B"),IF(BK35="","-","I"),VLOOKUP($B35,GtP!$A:$BB,MATCH("Gi/o_0-1",GtP!$A$1:$BB$1,0),FALSE))</f>
        <v>---</v>
      </c>
      <c r="AL35" s="317" t="str">
        <f>_xlfn.CONCAT(IF(AY35="","-","B"),IF(BL35="","-","I"),VLOOKUP($B35,GtP!$A:$BB,MATCH("Gi/o_0-1",GtP!$A$1:$BB$1,0),FALSE))</f>
        <v>---</v>
      </c>
      <c r="AM35" s="317" t="str">
        <f>_xlfn.CONCAT(IF(AZ35="","-","B"),IF(BM35="","-","I"),VLOOKUP($B35,GtP!$A:$BB,MATCH("Gi/o_0-1",GtP!$A$1:$BB$1,0),FALSE))</f>
        <v>---</v>
      </c>
      <c r="AN35" s="317" t="str">
        <f>_xlfn.CONCAT(IF(BA35="","-","B"),IF(BN35="","-","I"),VLOOKUP($B35,GtP!$A:$BB,MATCH("Gi/o_0-1",GtP!$A$1:$BB$1,0),FALSE))</f>
        <v>---</v>
      </c>
      <c r="AO35" s="317" t="str">
        <f>_xlfn.CONCAT(IF(BB35="","-","B"),IF(BO35="","-","I"),VLOOKUP($B35,GtP!$A:$BB,MATCH("Gi/o_0-1",GtP!$A$1:$BB$1,0),FALSE))</f>
        <v>---</v>
      </c>
      <c r="AP35" s="317" t="str">
        <f>_xlfn.CONCAT(IF(BC35="","-","B"),IF(BP35="","-","I"),VLOOKUP($B35,GtP!$A:$BB,MATCH("Gq/11_0-1",GtP!$A$1:$BB$1,0),FALSE))</f>
        <v>--G</v>
      </c>
      <c r="AQ35" s="317" t="str">
        <f>_xlfn.CONCAT(IF(BD35="","-","B"),IF(BQ35="","-","I"),VLOOKUP($B35,GtP!$A:$BB,MATCH("Gq/11_0-1",GtP!$A$1:$BB$1,0),FALSE))</f>
        <v>--G</v>
      </c>
      <c r="AR35" s="317" t="str">
        <f>_xlfn.CONCAT(IF(BE35="","-","B"),IF(BR35="","-","I"),VLOOKUP($B35,GtP!$A:$BB,MATCH("Gq/11_0-1",GtP!$A$1:$BB$1,0),FALSE))</f>
        <v>--G</v>
      </c>
      <c r="AS35" s="317" t="str">
        <f>_xlfn.CONCAT(IF(BF35="","-","B"),IF(BS35="","-","I"),VLOOKUP($B35,GtP!$A:$BB,MATCH("Gq/11_0-1",GtP!$A$1:$BB$1,0),FALSE))</f>
        <v>--G</v>
      </c>
      <c r="AT35" s="317" t="str">
        <f>_xlfn.CONCAT(IF(BG35="","-","B"),IF(BT35="","-","I"),VLOOKUP($B35,GtP!$A:$BB,MATCH("G12/13_0-1",GtP!$A$1:$BB$1,0),FALSE))</f>
        <v>--G</v>
      </c>
      <c r="AU35" s="317" t="str">
        <f>_xlfn.CONCAT(IF(BH35="","-","B"),IF(BU35="","-","I"),VLOOKUP($B35,GtP!$A:$BB,MATCH("G12/13_0-1",GtP!$A$1:$BB$1,0),FALSE))</f>
        <v>--G</v>
      </c>
      <c r="AV35" s="319" t="str">
        <f>_xlfn.IFNA(VLOOKUP($B35,'B-LogEmaxOverpEC50'!$A:$AL,MATCH(AV$1,'B-LogEmaxOverpEC50'!$A$1:$AL$1,0),FALSE),"")</f>
        <v/>
      </c>
      <c r="AW35" s="320"/>
      <c r="AX35" s="321" t="str">
        <f>_xlfn.IFNA(VLOOKUP($B35,'B-LogEmaxOverpEC50'!$A:$AL,MATCH(AX$1,'B-LogEmaxOverpEC50'!$A$1:$AL$1,0),FALSE),"")</f>
        <v/>
      </c>
      <c r="AY35" s="321" t="str">
        <f>_xlfn.IFNA(VLOOKUP($B35,'B-LogEmaxOverpEC50'!$A:$AL,MATCH(AY$1,'B-LogEmaxOverpEC50'!$A$1:$AL$1,0),FALSE),"")</f>
        <v/>
      </c>
      <c r="AZ35" s="321" t="str">
        <f>_xlfn.IFNA(VLOOKUP($B35,'B-LogEmaxOverpEC50'!$A:$AL,MATCH(AZ$1,'B-LogEmaxOverpEC50'!$A$1:$AL$1,0),FALSE),"")</f>
        <v/>
      </c>
      <c r="BA35" s="321" t="str">
        <f>_xlfn.IFNA(VLOOKUP($B35,'B-LogEmaxOverpEC50'!$A:$AL,MATCH(BA$1,'B-LogEmaxOverpEC50'!$A$1:$AL$1,0),FALSE),"")</f>
        <v/>
      </c>
      <c r="BB35" s="321" t="str">
        <f>_xlfn.IFNA(VLOOKUP($B35,'B-LogEmaxOverpEC50'!$A:$AL,MATCH(BB$1,'B-LogEmaxOverpEC50'!$A$1:$AL$1,0),FALSE),"")</f>
        <v/>
      </c>
      <c r="BC35" s="321" t="str">
        <f>_xlfn.IFNA(VLOOKUP($B35,'B-LogEmaxOverpEC50'!$A:$AL,MATCH(BC$1,'B-LogEmaxOverpEC50'!$A$1:$AL$1,0),FALSE),"")</f>
        <v/>
      </c>
      <c r="BD35" s="321" t="str">
        <f>_xlfn.IFNA(VLOOKUP($B35,'B-LogEmaxOverpEC50'!$A:$AL,MATCH(BD$1,'B-LogEmaxOverpEC50'!$A$1:$AL$1,0),FALSE),"")</f>
        <v/>
      </c>
      <c r="BE35" s="321" t="str">
        <f>_xlfn.IFNA(VLOOKUP($B35,'B-LogEmaxOverpEC50'!$A:$AL,MATCH(BE$1,'B-LogEmaxOverpEC50'!$A$1:$AL$1,0),FALSE),"")</f>
        <v/>
      </c>
      <c r="BF35" s="321" t="str">
        <f>_xlfn.IFNA(VLOOKUP($B35,'B-LogEmaxOverpEC50'!$A:$AL,MATCH(BF$1,'B-LogEmaxOverpEC50'!$A$1:$AL$1,0),FALSE),"")</f>
        <v/>
      </c>
      <c r="BG35" s="321" t="str">
        <f>_xlfn.IFNA(VLOOKUP($B35,'B-LogEmaxOverpEC50'!$A:$AL,MATCH(BG$1,'B-LogEmaxOverpEC50'!$A$1:$AL$1,0),FALSE),"")</f>
        <v/>
      </c>
      <c r="BH35" s="321" t="str">
        <f>_xlfn.IFNA(VLOOKUP($B35,'B-LogEmaxOverpEC50'!$A:$AL,MATCH(BH$1,'B-LogEmaxOverpEC50'!$A$1:$AL$1,0),FALSE),"")</f>
        <v/>
      </c>
      <c r="BI35" s="322" t="str">
        <f>_xlfn.IFNA(VLOOKUP($B35,'I-LogEmaxOverpEC50'!$A:$AR,MATCH(BI$1,'I-LogEmaxOverpEC50'!$A$1:$AR$1,0),FALSE),"")</f>
        <v/>
      </c>
      <c r="BJ35" s="320" t="str">
        <f>_xlfn.IFNA(VLOOKUP($B35,'I-LogEmaxOverpEC50'!$A:$AR,MATCH(BJ$1,'I-LogEmaxOverpEC50'!$A$1:$AR$1,0),FALSE),"")</f>
        <v/>
      </c>
      <c r="BK35" s="320" t="str">
        <f>_xlfn.IFNA(VLOOKUP($B35,'I-LogEmaxOverpEC50'!$A:$AR,MATCH(BK$1,'I-LogEmaxOverpEC50'!$A$1:$AR$1,0),FALSE),"")</f>
        <v/>
      </c>
      <c r="BL35" s="320" t="str">
        <f>_xlfn.IFNA(VLOOKUP($B35,'I-LogEmaxOverpEC50'!$A:$AR,MATCH(BL$1,'I-LogEmaxOverpEC50'!$A$1:$AR$1,0),FALSE),"")</f>
        <v/>
      </c>
      <c r="BM35" s="320" t="str">
        <f>_xlfn.IFNA(VLOOKUP($B35,'I-LogEmaxOverpEC50'!$A:$AR,MATCH(BM$1,'I-LogEmaxOverpEC50'!$A$1:$AR$1,0),FALSE),"")</f>
        <v/>
      </c>
      <c r="BN35" s="320" t="str">
        <f>_xlfn.IFNA(VLOOKUP($B35,'I-LogEmaxOverpEC50'!$A:$AR,MATCH(BN$1,'I-LogEmaxOverpEC50'!$A$1:$AR$1,0),FALSE),"")</f>
        <v/>
      </c>
      <c r="BO35" s="320" t="str">
        <f>_xlfn.IFNA(VLOOKUP($B35,'I-LogEmaxOverpEC50'!$A:$AR,MATCH(BO$1,'I-LogEmaxOverpEC50'!$A$1:$AR$1,0),FALSE),"")</f>
        <v/>
      </c>
      <c r="BP35" s="320" t="str">
        <f>_xlfn.IFNA(VLOOKUP($B35,'I-LogEmaxOverpEC50'!$A:$AR,MATCH(BP$1,'I-LogEmaxOverpEC50'!$A$1:$AR$1,0),FALSE),"")</f>
        <v/>
      </c>
      <c r="BQ35" s="320" t="str">
        <f>_xlfn.IFNA(VLOOKUP($B35,'I-LogEmaxOverpEC50'!$A:$AR,MATCH(BQ$1,'I-LogEmaxOverpEC50'!$A$1:$AR$1,0),FALSE),"")</f>
        <v/>
      </c>
      <c r="BR35" s="320" t="str">
        <f>_xlfn.IFNA(VLOOKUP($B35,'I-LogEmaxOverpEC50'!$A:$AR,MATCH(BR$1,'I-LogEmaxOverpEC50'!$A$1:$AR$1,0),FALSE),"")</f>
        <v/>
      </c>
      <c r="BS35" s="320" t="str">
        <f>_xlfn.IFNA(VLOOKUP($B35,'I-LogEmaxOverpEC50'!$A:$AR,MATCH(BS$1,'I-LogEmaxOverpEC50'!$A$1:$AR$1,0),FALSE),"")</f>
        <v/>
      </c>
      <c r="BT35" s="320" t="str">
        <f>_xlfn.IFNA(VLOOKUP($B35,'I-LogEmaxOverpEC50'!$A:$AR,MATCH(BT$1,'I-LogEmaxOverpEC50'!$A$1:$AR$1,0),FALSE),"")</f>
        <v/>
      </c>
      <c r="BU35" s="320" t="str">
        <f>_xlfn.IFNA(VLOOKUP($B35,'I-LogEmaxOverpEC50'!$A:$AR,MATCH(BU$1,'I-LogEmaxOverpEC50'!$A$1:$AR$1,0),FALSE),"")</f>
        <v/>
      </c>
      <c r="BV35" s="114" t="str" cm="1">
        <f t="array" ref="BV35">_xlfn.IFS(AND($C35="A",_xlfn.CONCAT(F35:G35)&lt;&gt;"",$A35=1),"x",AND($C35="A",_xlfn.CONCAT(F35:G35)="",$A35=1),"-",$A$1&lt;&gt;"","")</f>
        <v/>
      </c>
      <c r="BW35" s="113" t="str" cm="1">
        <f t="array" ref="BW35">_xlfn.IFS(AND($C35="A",_xlfn.CONCAT(H35:L35)&lt;&gt;"",$A35=1),"x",AND($C35="A",_xlfn.CONCAT(H35:L35)="",$A35=1),"-",$A$1&lt;&gt;"","")</f>
        <v/>
      </c>
      <c r="BX35" s="113" t="str" cm="1">
        <f t="array" ref="BX35">_xlfn.IFS(AND($C35="A",_xlfn.CONCAT(M35:P35)&lt;&gt;"",$A35=1),"x",AND($C35="A",_xlfn.CONCAT(M35:P35)="",$A35=1),"-",$A$1&lt;&gt;"","")</f>
        <v/>
      </c>
      <c r="BY35" s="113" t="str" cm="1">
        <f t="array" ref="BY35">_xlfn.IFS(AND($C35="A",_xlfn.CONCAT(Q35:R35)&lt;&gt;"",$A35=1),"x",AND($C35="A",_xlfn.CONCAT(Q35:R35)="",$A35=1),"-",$A$1&lt;&gt;"","")</f>
        <v/>
      </c>
      <c r="BZ35" s="121" t="str">
        <f t="shared" si="25"/>
        <v/>
      </c>
      <c r="CA35" s="120" t="str">
        <f t="shared" si="26"/>
        <v/>
      </c>
      <c r="CB35" s="120" t="str">
        <f t="shared" si="27"/>
        <v/>
      </c>
      <c r="CC35" s="120" t="str">
        <f t="shared" si="28"/>
        <v/>
      </c>
      <c r="CD35" s="121" t="str">
        <f t="shared" si="29"/>
        <v/>
      </c>
      <c r="CE35" s="120" t="str">
        <f t="shared" si="30"/>
        <v/>
      </c>
      <c r="CF35" s="120" t="str">
        <f t="shared" si="31"/>
        <v/>
      </c>
      <c r="CG35" s="120" t="str">
        <f t="shared" si="32"/>
        <v/>
      </c>
      <c r="CH35" s="120" t="str">
        <f t="shared" si="33"/>
        <v/>
      </c>
      <c r="CI35" s="120" t="str">
        <f t="shared" si="34"/>
        <v/>
      </c>
    </row>
    <row r="36" spans="1:87" s="326" customFormat="1" x14ac:dyDescent="0.2">
      <c r="A36" s="311" t="e" cm="1">
        <f t="array" ref="A36">_xlfn.IFS(SUM(F36:R36)&gt;0,1,Z36&gt;0,2,TRUE,3)</f>
        <v>#N/A</v>
      </c>
      <c r="B36" s="311" t="s">
        <v>128</v>
      </c>
      <c r="C36" s="311" t="str">
        <f>_xlfn.XLOOKUP(B36,RecNamesAll!A:A,RecNamesAll!E:E)</f>
        <v>A</v>
      </c>
      <c r="D36" s="311" t="str">
        <f>_xlfn.XLOOKUP(B36,RecNamesAll!A:A,RecNamesAll!C:C)</f>
        <v>LPA6</v>
      </c>
      <c r="E36" s="311"/>
      <c r="F36" s="312" t="e">
        <f t="shared" si="0"/>
        <v>#N/A</v>
      </c>
      <c r="G36" s="313" t="e">
        <f t="shared" si="1"/>
        <v>#N/A</v>
      </c>
      <c r="H36" s="312" t="e">
        <f t="shared" si="2"/>
        <v>#N/A</v>
      </c>
      <c r="I36" s="313" t="e">
        <f t="shared" si="3"/>
        <v>#N/A</v>
      </c>
      <c r="J36" s="313" t="e">
        <f t="shared" si="4"/>
        <v>#N/A</v>
      </c>
      <c r="K36" s="313" t="e">
        <f t="shared" si="5"/>
        <v>#N/A</v>
      </c>
      <c r="L36" s="313" t="e">
        <f t="shared" si="6"/>
        <v>#N/A</v>
      </c>
      <c r="M36" s="312" t="e">
        <f t="shared" si="7"/>
        <v>#N/A</v>
      </c>
      <c r="N36" s="313" t="e">
        <f t="shared" si="8"/>
        <v>#N/A</v>
      </c>
      <c r="O36" s="313" t="e">
        <f t="shared" si="9"/>
        <v>#N/A</v>
      </c>
      <c r="P36" s="313" t="e">
        <f t="shared" si="10"/>
        <v>#N/A</v>
      </c>
      <c r="Q36" s="312" t="e">
        <f t="shared" si="11"/>
        <v>#N/A</v>
      </c>
      <c r="R36" s="313" t="e">
        <f t="shared" si="12"/>
        <v>#N/A</v>
      </c>
      <c r="S36" s="314" t="str">
        <f t="shared" si="13"/>
        <v/>
      </c>
      <c r="T36" s="315" t="str">
        <f t="shared" si="14"/>
        <v>A</v>
      </c>
      <c r="U36" s="311" t="str">
        <f t="shared" si="15"/>
        <v>LPA6</v>
      </c>
      <c r="V36" s="316" t="e">
        <f>IF(VLOOKUP($B36,GtP!$A:$AA,MATCH("Gs_0-2",GtP!$A$1:$AA$1,0),FALSE)=0,"",VLOOKUP($B36,GtP!$A:$AA,MATCH("Gs_0-2",GtP!$A$1:$AA$1,0),FALSE))</f>
        <v>#N/A</v>
      </c>
      <c r="W36" s="317" t="e">
        <f>IF(VLOOKUP($B36,GtP!$A:$AA,MATCH("Gi/o_0-2",GtP!$A$1:$AA$1,0),FALSE)=0,"",VLOOKUP($B36,GtP!$A:$AA,MATCH("Gi/o_0-2",GtP!$A$1:$AA$1,0),FALSE))</f>
        <v>#N/A</v>
      </c>
      <c r="X36" s="317" t="e">
        <f>IF(VLOOKUP($B36,GtP!$A:$AA,MATCH("Gq/11_0-2",GtP!$A$1:$AA$1,0),FALSE)=0,"",VLOOKUP($B36,GtP!$A:$AA,MATCH("Gq/11_0-2",GtP!$A$1:$AA$1,0),FALSE))</f>
        <v>#N/A</v>
      </c>
      <c r="Y36" s="317" t="e">
        <f>IF(VLOOKUP($B36,GtP!$A:$AA,MATCH("G12/13_0-2",GtP!$A$1:$AA$1,0),FALSE)=0,"",VLOOKUP($B36,GtP!$A:$AA,MATCH("G12/13_0-2",GtP!$A$1:$AA$1,0),FALSE))</f>
        <v>#N/A</v>
      </c>
      <c r="Z36" s="318" t="e">
        <f t="shared" si="16"/>
        <v>#N/A</v>
      </c>
      <c r="AA36" s="317" t="e">
        <f t="shared" si="17"/>
        <v>#N/A</v>
      </c>
      <c r="AB36" s="317" t="e">
        <f t="shared" si="18"/>
        <v>#N/A</v>
      </c>
      <c r="AC36" s="317" t="e">
        <f t="shared" si="19"/>
        <v>#N/A</v>
      </c>
      <c r="AD36" s="317" t="e">
        <f t="shared" si="20"/>
        <v>#N/A</v>
      </c>
      <c r="AE36" s="315" t="str">
        <f t="shared" si="21"/>
        <v/>
      </c>
      <c r="AF36" s="311" t="str">
        <f t="shared" si="22"/>
        <v/>
      </c>
      <c r="AG36" s="311" t="str">
        <f t="shared" si="23"/>
        <v/>
      </c>
      <c r="AH36" s="311" t="str">
        <f t="shared" si="24"/>
        <v/>
      </c>
      <c r="AI36" s="316" t="e">
        <f>_xlfn.CONCAT(IF(AV36="","-","B"),IF(BI36="","-","I"),VLOOKUP($B36,GtP!$A:$BB,MATCH("Gs_0-1",GtP!$A$1:$BB$1,0),FALSE))</f>
        <v>#N/A</v>
      </c>
      <c r="AJ36" s="317" t="e">
        <f>_xlfn.CONCAT(IF(AW36="","-","B"),IF(BJ36="","-","I"),VLOOKUP($B36,GtP!$A:$BB,MATCH("Gs_0-1",GtP!$A$1:$BB$1,0),FALSE))</f>
        <v>#N/A</v>
      </c>
      <c r="AK36" s="317" t="e">
        <f>_xlfn.CONCAT(IF(AX36="","-","B"),IF(BK36="","-","I"),VLOOKUP($B36,GtP!$A:$BB,MATCH("Gi/o_0-1",GtP!$A$1:$BB$1,0),FALSE))</f>
        <v>#N/A</v>
      </c>
      <c r="AL36" s="317" t="e">
        <f>_xlfn.CONCAT(IF(AY36="","-","B"),IF(BL36="","-","I"),VLOOKUP($B36,GtP!$A:$BB,MATCH("Gi/o_0-1",GtP!$A$1:$BB$1,0),FALSE))</f>
        <v>#N/A</v>
      </c>
      <c r="AM36" s="317" t="e">
        <f>_xlfn.CONCAT(IF(AZ36="","-","B"),IF(BM36="","-","I"),VLOOKUP($B36,GtP!$A:$BB,MATCH("Gi/o_0-1",GtP!$A$1:$BB$1,0),FALSE))</f>
        <v>#N/A</v>
      </c>
      <c r="AN36" s="317" t="e">
        <f>_xlfn.CONCAT(IF(BA36="","-","B"),IF(BN36="","-","I"),VLOOKUP($B36,GtP!$A:$BB,MATCH("Gi/o_0-1",GtP!$A$1:$BB$1,0),FALSE))</f>
        <v>#N/A</v>
      </c>
      <c r="AO36" s="317" t="e">
        <f>_xlfn.CONCAT(IF(BB36="","-","B"),IF(BO36="","-","I"),VLOOKUP($B36,GtP!$A:$BB,MATCH("Gi/o_0-1",GtP!$A$1:$BB$1,0),FALSE))</f>
        <v>#N/A</v>
      </c>
      <c r="AP36" s="317" t="e">
        <f>_xlfn.CONCAT(IF(BC36="","-","B"),IF(BP36="","-","I"),VLOOKUP($B36,GtP!$A:$BB,MATCH("Gq/11_0-1",GtP!$A$1:$BB$1,0),FALSE))</f>
        <v>#N/A</v>
      </c>
      <c r="AQ36" s="317" t="e">
        <f>_xlfn.CONCAT(IF(BD36="","-","B"),IF(BQ36="","-","I"),VLOOKUP($B36,GtP!$A:$BB,MATCH("Gq/11_0-1",GtP!$A$1:$BB$1,0),FALSE))</f>
        <v>#N/A</v>
      </c>
      <c r="AR36" s="317" t="e">
        <f>_xlfn.CONCAT(IF(BE36="","-","B"),IF(BR36="","-","I"),VLOOKUP($B36,GtP!$A:$BB,MATCH("Gq/11_0-1",GtP!$A$1:$BB$1,0),FALSE))</f>
        <v>#N/A</v>
      </c>
      <c r="AS36" s="317" t="e">
        <f>_xlfn.CONCAT(IF(BF36="","-","B"),IF(BS36="","-","I"),VLOOKUP($B36,GtP!$A:$BB,MATCH("Gq/11_0-1",GtP!$A$1:$BB$1,0),FALSE))</f>
        <v>#N/A</v>
      </c>
      <c r="AT36" s="317" t="e">
        <f>_xlfn.CONCAT(IF(BG36="","-","B"),IF(BT36="","-","I"),VLOOKUP($B36,GtP!$A:$BB,MATCH("G12/13_0-1",GtP!$A$1:$BB$1,0),FALSE))</f>
        <v>#N/A</v>
      </c>
      <c r="AU36" s="317" t="e">
        <f>_xlfn.CONCAT(IF(BH36="","-","B"),IF(BU36="","-","I"),VLOOKUP($B36,GtP!$A:$BB,MATCH("G12/13_0-1",GtP!$A$1:$BB$1,0),FALSE))</f>
        <v>#N/A</v>
      </c>
      <c r="AV36" s="319" t="str">
        <f>_xlfn.IFNA(VLOOKUP($B36,'B-LogEmaxOverpEC50'!$A:$AL,MATCH(AV$1,'B-LogEmaxOverpEC50'!$A$1:$AL$1,0),FALSE),"")</f>
        <v/>
      </c>
      <c r="AW36" s="320"/>
      <c r="AX36" s="321" t="str">
        <f>_xlfn.IFNA(VLOOKUP($B36,'B-LogEmaxOverpEC50'!$A:$AL,MATCH(AX$1,'B-LogEmaxOverpEC50'!$A$1:$AL$1,0),FALSE),"")</f>
        <v/>
      </c>
      <c r="AY36" s="321" t="str">
        <f>_xlfn.IFNA(VLOOKUP($B36,'B-LogEmaxOverpEC50'!$A:$AL,MATCH(AY$1,'B-LogEmaxOverpEC50'!$A$1:$AL$1,0),FALSE),"")</f>
        <v/>
      </c>
      <c r="AZ36" s="321" t="str">
        <f>_xlfn.IFNA(VLOOKUP($B36,'B-LogEmaxOverpEC50'!$A:$AL,MATCH(AZ$1,'B-LogEmaxOverpEC50'!$A$1:$AL$1,0),FALSE),"")</f>
        <v/>
      </c>
      <c r="BA36" s="321" t="str">
        <f>_xlfn.IFNA(VLOOKUP($B36,'B-LogEmaxOverpEC50'!$A:$AL,MATCH(BA$1,'B-LogEmaxOverpEC50'!$A$1:$AL$1,0),FALSE),"")</f>
        <v/>
      </c>
      <c r="BB36" s="321" t="str">
        <f>_xlfn.IFNA(VLOOKUP($B36,'B-LogEmaxOverpEC50'!$A:$AL,MATCH(BB$1,'B-LogEmaxOverpEC50'!$A$1:$AL$1,0),FALSE),"")</f>
        <v/>
      </c>
      <c r="BC36" s="321" t="str">
        <f>_xlfn.IFNA(VLOOKUP($B36,'B-LogEmaxOverpEC50'!$A:$AL,MATCH(BC$1,'B-LogEmaxOverpEC50'!$A$1:$AL$1,0),FALSE),"")</f>
        <v/>
      </c>
      <c r="BD36" s="321" t="str">
        <f>_xlfn.IFNA(VLOOKUP($B36,'B-LogEmaxOverpEC50'!$A:$AL,MATCH(BD$1,'B-LogEmaxOverpEC50'!$A$1:$AL$1,0),FALSE),"")</f>
        <v/>
      </c>
      <c r="BE36" s="321" t="str">
        <f>_xlfn.IFNA(VLOOKUP($B36,'B-LogEmaxOverpEC50'!$A:$AL,MATCH(BE$1,'B-LogEmaxOverpEC50'!$A$1:$AL$1,0),FALSE),"")</f>
        <v/>
      </c>
      <c r="BF36" s="321" t="str">
        <f>_xlfn.IFNA(VLOOKUP($B36,'B-LogEmaxOverpEC50'!$A:$AL,MATCH(BF$1,'B-LogEmaxOverpEC50'!$A$1:$AL$1,0),FALSE),"")</f>
        <v/>
      </c>
      <c r="BG36" s="321" t="str">
        <f>_xlfn.IFNA(VLOOKUP($B36,'B-LogEmaxOverpEC50'!$A:$AL,MATCH(BG$1,'B-LogEmaxOverpEC50'!$A$1:$AL$1,0),FALSE),"")</f>
        <v/>
      </c>
      <c r="BH36" s="321" t="str">
        <f>_xlfn.IFNA(VLOOKUP($B36,'B-LogEmaxOverpEC50'!$A:$AL,MATCH(BH$1,'B-LogEmaxOverpEC50'!$A$1:$AL$1,0),FALSE),"")</f>
        <v/>
      </c>
      <c r="BI36" s="322">
        <f>_xlfn.IFNA(VLOOKUP($B36,'I-LogEmaxOverpEC50'!$A:$AR,MATCH(BI$1,'I-LogEmaxOverpEC50'!$A$1:$AR$1,0),FALSE),"")</f>
        <v>7.5046123420134272</v>
      </c>
      <c r="BJ36" s="320">
        <f>_xlfn.IFNA(VLOOKUP($B36,'I-LogEmaxOverpEC50'!$A:$AR,MATCH(BJ$1,'I-LogEmaxOverpEC50'!$A$1:$AR$1,0),FALSE),"")</f>
        <v>7.1719146775932767</v>
      </c>
      <c r="BK36" s="320">
        <f>_xlfn.IFNA(VLOOKUP($B36,'I-LogEmaxOverpEC50'!$A:$AR,MATCH(BK$1,'I-LogEmaxOverpEC50'!$A$1:$AR$1,0),FALSE),"")</f>
        <v>8.3816039054843774</v>
      </c>
      <c r="BL36" s="320">
        <f>_xlfn.IFNA(VLOOKUP($B36,'I-LogEmaxOverpEC50'!$A:$AR,MATCH(BL$1,'I-LogEmaxOverpEC50'!$A$1:$AR$1,0),FALSE),"")</f>
        <v>8.3816039054843774</v>
      </c>
      <c r="BM36" s="320">
        <f>_xlfn.IFNA(VLOOKUP($B36,'I-LogEmaxOverpEC50'!$A:$AR,MATCH(BM$1,'I-LogEmaxOverpEC50'!$A$1:$AR$1,0),FALSE),"")</f>
        <v>8.513827574636311</v>
      </c>
      <c r="BN36" s="320">
        <f>_xlfn.IFNA(VLOOKUP($B36,'I-LogEmaxOverpEC50'!$A:$AR,MATCH(BN$1,'I-LogEmaxOverpEC50'!$A$1:$AR$1,0),FALSE),"")</f>
        <v>8.513827574636311</v>
      </c>
      <c r="BO36" s="320">
        <f>_xlfn.IFNA(VLOOKUP($B36,'I-LogEmaxOverpEC50'!$A:$AR,MATCH(BO$1,'I-LogEmaxOverpEC50'!$A$1:$AR$1,0),FALSE),"")</f>
        <v>8.1893389362689462</v>
      </c>
      <c r="BP36" s="320">
        <f>_xlfn.IFNA(VLOOKUP($B36,'I-LogEmaxOverpEC50'!$A:$AR,MATCH(BP$1,'I-LogEmaxOverpEC50'!$A$1:$AR$1,0),FALSE),"")</f>
        <v>7.5835389010571026</v>
      </c>
      <c r="BQ36" s="320">
        <f>_xlfn.IFNA(VLOOKUP($B36,'I-LogEmaxOverpEC50'!$A:$AR,MATCH(BQ$1,'I-LogEmaxOverpEC50'!$A$1:$AR$1,0),FALSE),"")</f>
        <v>7.5835389010571026</v>
      </c>
      <c r="BR36" s="320">
        <f>_xlfn.IFNA(VLOOKUP($B36,'I-LogEmaxOverpEC50'!$A:$AR,MATCH(BR$1,'I-LogEmaxOverpEC50'!$A$1:$AR$1,0),FALSE),"")</f>
        <v>8.0503463089241478</v>
      </c>
      <c r="BS36" s="320">
        <f>_xlfn.IFNA(VLOOKUP($B36,'I-LogEmaxOverpEC50'!$A:$AR,MATCH(BS$1,'I-LogEmaxOverpEC50'!$A$1:$AR$1,0),FALSE),"")</f>
        <v>7.562932049338702</v>
      </c>
      <c r="BT36" s="320">
        <f>_xlfn.IFNA(VLOOKUP($B36,'I-LogEmaxOverpEC50'!$A:$AR,MATCH(BT$1,'I-LogEmaxOverpEC50'!$A$1:$AR$1,0),FALSE),"")</f>
        <v>8.6984071921878883</v>
      </c>
      <c r="BU36" s="320">
        <f>_xlfn.IFNA(VLOOKUP($B36,'I-LogEmaxOverpEC50'!$A:$AR,MATCH(BU$1,'I-LogEmaxOverpEC50'!$A$1:$AR$1,0),FALSE),"")</f>
        <v>8.7160975014943656</v>
      </c>
      <c r="BV36" s="114" t="e" cm="1">
        <f t="array" ref="BV36">_xlfn.IFS(AND($C36="A",_xlfn.CONCAT(F36:G36)&lt;&gt;"",$A36=1),"x",AND($C36="A",_xlfn.CONCAT(F36:G36)="",$A36=1),"-",$A$1&lt;&gt;"","")</f>
        <v>#N/A</v>
      </c>
      <c r="BW36" s="113" t="e" cm="1">
        <f t="array" ref="BW36">_xlfn.IFS(AND($C36="A",_xlfn.CONCAT(H36:L36)&lt;&gt;"",$A36=1),"x",AND($C36="A",_xlfn.CONCAT(H36:L36)="",$A36=1),"-",$A$1&lt;&gt;"","")</f>
        <v>#N/A</v>
      </c>
      <c r="BX36" s="113" t="e" cm="1">
        <f t="array" ref="BX36">_xlfn.IFS(AND($C36="A",_xlfn.CONCAT(M36:P36)&lt;&gt;"",$A36=1),"x",AND($C36="A",_xlfn.CONCAT(M36:P36)="",$A36=1),"-",$A$1&lt;&gt;"","")</f>
        <v>#N/A</v>
      </c>
      <c r="BY36" s="113" t="e" cm="1">
        <f t="array" ref="BY36">_xlfn.IFS(AND($C36="A",_xlfn.CONCAT(Q36:R36)&lt;&gt;"",$A36=1),"x",AND($C36="A",_xlfn.CONCAT(Q36:R36)="",$A36=1),"-",$A$1&lt;&gt;"","")</f>
        <v>#N/A</v>
      </c>
      <c r="BZ36" s="121" t="e">
        <f t="shared" si="25"/>
        <v>#N/A</v>
      </c>
      <c r="CA36" s="120" t="e">
        <f t="shared" si="26"/>
        <v>#N/A</v>
      </c>
      <c r="CB36" s="120" t="e">
        <f t="shared" si="27"/>
        <v>#N/A</v>
      </c>
      <c r="CC36" s="120" t="e">
        <f t="shared" si="28"/>
        <v>#N/A</v>
      </c>
      <c r="CD36" s="121" t="str">
        <f t="shared" si="29"/>
        <v/>
      </c>
      <c r="CE36" s="120" t="e">
        <f t="shared" si="30"/>
        <v>#N/A</v>
      </c>
      <c r="CF36" s="120" t="e">
        <f t="shared" si="31"/>
        <v>#N/A</v>
      </c>
      <c r="CG36" s="120" t="e">
        <f t="shared" si="32"/>
        <v>#N/A</v>
      </c>
      <c r="CH36" s="120" t="e">
        <f t="shared" si="33"/>
        <v>#N/A</v>
      </c>
      <c r="CI36" s="120" t="e">
        <f t="shared" si="34"/>
        <v>#N/A</v>
      </c>
    </row>
    <row r="37" spans="1:87" s="326" customFormat="1" x14ac:dyDescent="0.2">
      <c r="A37" s="311" t="e" cm="1">
        <f t="array" ref="A37">_xlfn.IFS(SUM(F37:R37)&gt;0,1,Z37&gt;0,2,TRUE,3)</f>
        <v>#N/A</v>
      </c>
      <c r="B37" s="311" t="s">
        <v>131</v>
      </c>
      <c r="C37" s="311" t="str">
        <f>_xlfn.XLOOKUP(B37,RecNamesAll!A:A,RecNamesAll!E:E)</f>
        <v>A</v>
      </c>
      <c r="D37" s="311" t="str">
        <f>_xlfn.XLOOKUP(B37,RecNamesAll!A:A,RecNamesAll!C:C)</f>
        <v>S1P5</v>
      </c>
      <c r="E37" s="311"/>
      <c r="F37" s="312" t="e">
        <f t="shared" si="0"/>
        <v>#N/A</v>
      </c>
      <c r="G37" s="313" t="e">
        <f t="shared" si="1"/>
        <v>#N/A</v>
      </c>
      <c r="H37" s="312" t="e">
        <f t="shared" si="2"/>
        <v>#N/A</v>
      </c>
      <c r="I37" s="313" t="e">
        <f t="shared" si="3"/>
        <v>#N/A</v>
      </c>
      <c r="J37" s="313" t="e">
        <f t="shared" si="4"/>
        <v>#N/A</v>
      </c>
      <c r="K37" s="313" t="e">
        <f t="shared" si="5"/>
        <v>#N/A</v>
      </c>
      <c r="L37" s="313" t="e">
        <f t="shared" si="6"/>
        <v>#N/A</v>
      </c>
      <c r="M37" s="312" t="e">
        <f t="shared" si="7"/>
        <v>#N/A</v>
      </c>
      <c r="N37" s="313" t="e">
        <f t="shared" si="8"/>
        <v>#N/A</v>
      </c>
      <c r="O37" s="313" t="e">
        <f t="shared" si="9"/>
        <v>#N/A</v>
      </c>
      <c r="P37" s="313" t="e">
        <f t="shared" si="10"/>
        <v>#N/A</v>
      </c>
      <c r="Q37" s="312" t="e">
        <f t="shared" si="11"/>
        <v>#N/A</v>
      </c>
      <c r="R37" s="313" t="e">
        <f t="shared" si="12"/>
        <v>#N/A</v>
      </c>
      <c r="S37" s="314" t="str">
        <f t="shared" si="13"/>
        <v/>
      </c>
      <c r="T37" s="315" t="str">
        <f t="shared" si="14"/>
        <v>A</v>
      </c>
      <c r="U37" s="311" t="str">
        <f t="shared" si="15"/>
        <v>S1P5</v>
      </c>
      <c r="V37" s="316" t="e">
        <f>IF(VLOOKUP($B37,GtP!$A:$AA,MATCH("Gs_0-2",GtP!$A$1:$AA$1,0),FALSE)=0,"",VLOOKUP($B37,GtP!$A:$AA,MATCH("Gs_0-2",GtP!$A$1:$AA$1,0),FALSE))</f>
        <v>#N/A</v>
      </c>
      <c r="W37" s="317" t="e">
        <f>IF(VLOOKUP($B37,GtP!$A:$AA,MATCH("Gi/o_0-2",GtP!$A$1:$AA$1,0),FALSE)=0,"",VLOOKUP($B37,GtP!$A:$AA,MATCH("Gi/o_0-2",GtP!$A$1:$AA$1,0),FALSE))</f>
        <v>#N/A</v>
      </c>
      <c r="X37" s="317" t="e">
        <f>IF(VLOOKUP($B37,GtP!$A:$AA,MATCH("Gq/11_0-2",GtP!$A$1:$AA$1,0),FALSE)=0,"",VLOOKUP($B37,GtP!$A:$AA,MATCH("Gq/11_0-2",GtP!$A$1:$AA$1,0),FALSE))</f>
        <v>#N/A</v>
      </c>
      <c r="Y37" s="317" t="e">
        <f>IF(VLOOKUP($B37,GtP!$A:$AA,MATCH("G12/13_0-2",GtP!$A$1:$AA$1,0),FALSE)=0,"",VLOOKUP($B37,GtP!$A:$AA,MATCH("G12/13_0-2",GtP!$A$1:$AA$1,0),FALSE))</f>
        <v>#N/A</v>
      </c>
      <c r="Z37" s="318" t="e">
        <f t="shared" si="16"/>
        <v>#N/A</v>
      </c>
      <c r="AA37" s="317" t="e">
        <f t="shared" si="17"/>
        <v>#N/A</v>
      </c>
      <c r="AB37" s="317" t="e">
        <f t="shared" si="18"/>
        <v>#N/A</v>
      </c>
      <c r="AC37" s="317" t="e">
        <f t="shared" si="19"/>
        <v>#N/A</v>
      </c>
      <c r="AD37" s="317" t="e">
        <f t="shared" si="20"/>
        <v>#N/A</v>
      </c>
      <c r="AE37" s="315" t="str">
        <f t="shared" si="21"/>
        <v/>
      </c>
      <c r="AF37" s="311" t="str">
        <f t="shared" si="22"/>
        <v/>
      </c>
      <c r="AG37" s="311" t="str">
        <f t="shared" si="23"/>
        <v/>
      </c>
      <c r="AH37" s="311" t="str">
        <f t="shared" si="24"/>
        <v/>
      </c>
      <c r="AI37" s="316" t="e">
        <f>_xlfn.CONCAT(IF(AV37="","-","B"),IF(BI37="","-","I"),VLOOKUP($B37,GtP!$A:$BB,MATCH("Gs_0-1",GtP!$A$1:$BB$1,0),FALSE))</f>
        <v>#N/A</v>
      </c>
      <c r="AJ37" s="317" t="e">
        <f>_xlfn.CONCAT(IF(AW37="","-","B"),IF(BJ37="","-","I"),VLOOKUP($B37,GtP!$A:$BB,MATCH("Gs_0-1",GtP!$A$1:$BB$1,0),FALSE))</f>
        <v>#N/A</v>
      </c>
      <c r="AK37" s="317" t="e">
        <f>_xlfn.CONCAT(IF(AX37="","-","B"),IF(BK37="","-","I"),VLOOKUP($B37,GtP!$A:$BB,MATCH("Gi/o_0-1",GtP!$A$1:$BB$1,0),FALSE))</f>
        <v>#N/A</v>
      </c>
      <c r="AL37" s="317" t="e">
        <f>_xlfn.CONCAT(IF(AY37="","-","B"),IF(BL37="","-","I"),VLOOKUP($B37,GtP!$A:$BB,MATCH("Gi/o_0-1",GtP!$A$1:$BB$1,0),FALSE))</f>
        <v>#N/A</v>
      </c>
      <c r="AM37" s="317" t="e">
        <f>_xlfn.CONCAT(IF(AZ37="","-","B"),IF(BM37="","-","I"),VLOOKUP($B37,GtP!$A:$BB,MATCH("Gi/o_0-1",GtP!$A$1:$BB$1,0),FALSE))</f>
        <v>#N/A</v>
      </c>
      <c r="AN37" s="317" t="e">
        <f>_xlfn.CONCAT(IF(BA37="","-","B"),IF(BN37="","-","I"),VLOOKUP($B37,GtP!$A:$BB,MATCH("Gi/o_0-1",GtP!$A$1:$BB$1,0),FALSE))</f>
        <v>#N/A</v>
      </c>
      <c r="AO37" s="317" t="e">
        <f>_xlfn.CONCAT(IF(BB37="","-","B"),IF(BO37="","-","I"),VLOOKUP($B37,GtP!$A:$BB,MATCH("Gi/o_0-1",GtP!$A$1:$BB$1,0),FALSE))</f>
        <v>#N/A</v>
      </c>
      <c r="AP37" s="317" t="e">
        <f>_xlfn.CONCAT(IF(BC37="","-","B"),IF(BP37="","-","I"),VLOOKUP($B37,GtP!$A:$BB,MATCH("Gq/11_0-1",GtP!$A$1:$BB$1,0),FALSE))</f>
        <v>#N/A</v>
      </c>
      <c r="AQ37" s="317" t="e">
        <f>_xlfn.CONCAT(IF(BD37="","-","B"),IF(BQ37="","-","I"),VLOOKUP($B37,GtP!$A:$BB,MATCH("Gq/11_0-1",GtP!$A$1:$BB$1,0),FALSE))</f>
        <v>#N/A</v>
      </c>
      <c r="AR37" s="317" t="e">
        <f>_xlfn.CONCAT(IF(BE37="","-","B"),IF(BR37="","-","I"),VLOOKUP($B37,GtP!$A:$BB,MATCH("Gq/11_0-1",GtP!$A$1:$BB$1,0),FALSE))</f>
        <v>#N/A</v>
      </c>
      <c r="AS37" s="317" t="e">
        <f>_xlfn.CONCAT(IF(BF37="","-","B"),IF(BS37="","-","I"),VLOOKUP($B37,GtP!$A:$BB,MATCH("Gq/11_0-1",GtP!$A$1:$BB$1,0),FALSE))</f>
        <v>#N/A</v>
      </c>
      <c r="AT37" s="317" t="e">
        <f>_xlfn.CONCAT(IF(BG37="","-","B"),IF(BT37="","-","I"),VLOOKUP($B37,GtP!$A:$BB,MATCH("G12/13_0-1",GtP!$A$1:$BB$1,0),FALSE))</f>
        <v>#N/A</v>
      </c>
      <c r="AU37" s="317" t="e">
        <f>_xlfn.CONCAT(IF(BH37="","-","B"),IF(BU37="","-","I"),VLOOKUP($B37,GtP!$A:$BB,MATCH("G12/13_0-1",GtP!$A$1:$BB$1,0),FALSE))</f>
        <v>#N/A</v>
      </c>
      <c r="AV37" s="319" t="str">
        <f>_xlfn.IFNA(VLOOKUP($B37,'B-LogEmaxOverpEC50'!$A:$AL,MATCH(AV$1,'B-LogEmaxOverpEC50'!$A$1:$AL$1,0),FALSE),"")</f>
        <v/>
      </c>
      <c r="AW37" s="320"/>
      <c r="AX37" s="321" t="str">
        <f>_xlfn.IFNA(VLOOKUP($B37,'B-LogEmaxOverpEC50'!$A:$AL,MATCH(AX$1,'B-LogEmaxOverpEC50'!$A$1:$AL$1,0),FALSE),"")</f>
        <v/>
      </c>
      <c r="AY37" s="321" t="str">
        <f>_xlfn.IFNA(VLOOKUP($B37,'B-LogEmaxOverpEC50'!$A:$AL,MATCH(AY$1,'B-LogEmaxOverpEC50'!$A$1:$AL$1,0),FALSE),"")</f>
        <v/>
      </c>
      <c r="AZ37" s="321" t="str">
        <f>_xlfn.IFNA(VLOOKUP($B37,'B-LogEmaxOverpEC50'!$A:$AL,MATCH(AZ$1,'B-LogEmaxOverpEC50'!$A$1:$AL$1,0),FALSE),"")</f>
        <v/>
      </c>
      <c r="BA37" s="321" t="str">
        <f>_xlfn.IFNA(VLOOKUP($B37,'B-LogEmaxOverpEC50'!$A:$AL,MATCH(BA$1,'B-LogEmaxOverpEC50'!$A$1:$AL$1,0),FALSE),"")</f>
        <v/>
      </c>
      <c r="BB37" s="321" t="str">
        <f>_xlfn.IFNA(VLOOKUP($B37,'B-LogEmaxOverpEC50'!$A:$AL,MATCH(BB$1,'B-LogEmaxOverpEC50'!$A$1:$AL$1,0),FALSE),"")</f>
        <v/>
      </c>
      <c r="BC37" s="321" t="str">
        <f>_xlfn.IFNA(VLOOKUP($B37,'B-LogEmaxOverpEC50'!$A:$AL,MATCH(BC$1,'B-LogEmaxOverpEC50'!$A$1:$AL$1,0),FALSE),"")</f>
        <v/>
      </c>
      <c r="BD37" s="321" t="str">
        <f>_xlfn.IFNA(VLOOKUP($B37,'B-LogEmaxOverpEC50'!$A:$AL,MATCH(BD$1,'B-LogEmaxOverpEC50'!$A$1:$AL$1,0),FALSE),"")</f>
        <v/>
      </c>
      <c r="BE37" s="321" t="str">
        <f>_xlfn.IFNA(VLOOKUP($B37,'B-LogEmaxOverpEC50'!$A:$AL,MATCH(BE$1,'B-LogEmaxOverpEC50'!$A$1:$AL$1,0),FALSE),"")</f>
        <v/>
      </c>
      <c r="BF37" s="321" t="str">
        <f>_xlfn.IFNA(VLOOKUP($B37,'B-LogEmaxOverpEC50'!$A:$AL,MATCH(BF$1,'B-LogEmaxOverpEC50'!$A$1:$AL$1,0),FALSE),"")</f>
        <v/>
      </c>
      <c r="BG37" s="321" t="str">
        <f>_xlfn.IFNA(VLOOKUP($B37,'B-LogEmaxOverpEC50'!$A:$AL,MATCH(BG$1,'B-LogEmaxOverpEC50'!$A$1:$AL$1,0),FALSE),"")</f>
        <v/>
      </c>
      <c r="BH37" s="321" t="str">
        <f>_xlfn.IFNA(VLOOKUP($B37,'B-LogEmaxOverpEC50'!$A:$AL,MATCH(BH$1,'B-LogEmaxOverpEC50'!$A$1:$AL$1,0),FALSE),"")</f>
        <v/>
      </c>
      <c r="BI37" s="322" t="str">
        <f>_xlfn.IFNA(VLOOKUP($B37,'I-LogEmaxOverpEC50'!$A:$AR,MATCH(BI$1,'I-LogEmaxOverpEC50'!$A$1:$AR$1,0),FALSE),"")</f>
        <v/>
      </c>
      <c r="BJ37" s="320" t="str">
        <f>_xlfn.IFNA(VLOOKUP($B37,'I-LogEmaxOverpEC50'!$A:$AR,MATCH(BJ$1,'I-LogEmaxOverpEC50'!$A$1:$AR$1,0),FALSE),"")</f>
        <v/>
      </c>
      <c r="BK37" s="320">
        <f>_xlfn.IFNA(VLOOKUP($B37,'I-LogEmaxOverpEC50'!$A:$AR,MATCH(BK$1,'I-LogEmaxOverpEC50'!$A$1:$AR$1,0),FALSE),"")</f>
        <v>8.0509674461329759</v>
      </c>
      <c r="BL37" s="320">
        <f>_xlfn.IFNA(VLOOKUP($B37,'I-LogEmaxOverpEC50'!$A:$AR,MATCH(BL$1,'I-LogEmaxOverpEC50'!$A$1:$AR$1,0),FALSE),"")</f>
        <v>8.0509674461329759</v>
      </c>
      <c r="BM37" s="320" t="str">
        <f>_xlfn.IFNA(VLOOKUP($B37,'I-LogEmaxOverpEC50'!$A:$AR,MATCH(BM$1,'I-LogEmaxOverpEC50'!$A$1:$AR$1,0),FALSE),"")</f>
        <v/>
      </c>
      <c r="BN37" s="320" t="str">
        <f>_xlfn.IFNA(VLOOKUP($B37,'I-LogEmaxOverpEC50'!$A:$AR,MATCH(BN$1,'I-LogEmaxOverpEC50'!$A$1:$AR$1,0),FALSE),"")</f>
        <v/>
      </c>
      <c r="BO37" s="320" t="str">
        <f>_xlfn.IFNA(VLOOKUP($B37,'I-LogEmaxOverpEC50'!$A:$AR,MATCH(BO$1,'I-LogEmaxOverpEC50'!$A$1:$AR$1,0),FALSE),"")</f>
        <v/>
      </c>
      <c r="BP37" s="320" t="str">
        <f>_xlfn.IFNA(VLOOKUP($B37,'I-LogEmaxOverpEC50'!$A:$AR,MATCH(BP$1,'I-LogEmaxOverpEC50'!$A$1:$AR$1,0),FALSE),"")</f>
        <v/>
      </c>
      <c r="BQ37" s="320" t="str">
        <f>_xlfn.IFNA(VLOOKUP($B37,'I-LogEmaxOverpEC50'!$A:$AR,MATCH(BQ$1,'I-LogEmaxOverpEC50'!$A$1:$AR$1,0),FALSE),"")</f>
        <v/>
      </c>
      <c r="BR37" s="320" t="str">
        <f>_xlfn.IFNA(VLOOKUP($B37,'I-LogEmaxOverpEC50'!$A:$AR,MATCH(BR$1,'I-LogEmaxOverpEC50'!$A$1:$AR$1,0),FALSE),"")</f>
        <v/>
      </c>
      <c r="BS37" s="320" t="str">
        <f>_xlfn.IFNA(VLOOKUP($B37,'I-LogEmaxOverpEC50'!$A:$AR,MATCH(BS$1,'I-LogEmaxOverpEC50'!$A$1:$AR$1,0),FALSE),"")</f>
        <v/>
      </c>
      <c r="BT37" s="320" t="str">
        <f>_xlfn.IFNA(VLOOKUP($B37,'I-LogEmaxOverpEC50'!$A:$AR,MATCH(BT$1,'I-LogEmaxOverpEC50'!$A$1:$AR$1,0),FALSE),"")</f>
        <v/>
      </c>
      <c r="BU37" s="320">
        <f>_xlfn.IFNA(VLOOKUP($B37,'I-LogEmaxOverpEC50'!$A:$AR,MATCH(BU$1,'I-LogEmaxOverpEC50'!$A$1:$AR$1,0),FALSE),"")</f>
        <v>7.0276930711049737</v>
      </c>
      <c r="BV37" s="114" t="e" cm="1">
        <f t="array" ref="BV37">_xlfn.IFS(AND($C37="A",_xlfn.CONCAT(F37:G37)&lt;&gt;"",$A37=1),"x",AND($C37="A",_xlfn.CONCAT(F37:G37)="",$A37=1),"-",$A$1&lt;&gt;"","")</f>
        <v>#N/A</v>
      </c>
      <c r="BW37" s="113" t="e" cm="1">
        <f t="array" ref="BW37">_xlfn.IFS(AND($C37="A",_xlfn.CONCAT(H37:L37)&lt;&gt;"",$A37=1),"x",AND($C37="A",_xlfn.CONCAT(H37:L37)="",$A37=1),"-",$A$1&lt;&gt;"","")</f>
        <v>#N/A</v>
      </c>
      <c r="BX37" s="113" t="e" cm="1">
        <f t="array" ref="BX37">_xlfn.IFS(AND($C37="A",_xlfn.CONCAT(M37:P37)&lt;&gt;"",$A37=1),"x",AND($C37="A",_xlfn.CONCAT(M37:P37)="",$A37=1),"-",$A$1&lt;&gt;"","")</f>
        <v>#N/A</v>
      </c>
      <c r="BY37" s="113" t="e" cm="1">
        <f t="array" ref="BY37">_xlfn.IFS(AND($C37="A",_xlfn.CONCAT(Q37:R37)&lt;&gt;"",$A37=1),"x",AND($C37="A",_xlfn.CONCAT(Q37:R37)="",$A37=1),"-",$A$1&lt;&gt;"","")</f>
        <v>#N/A</v>
      </c>
      <c r="BZ37" s="121" t="e">
        <f t="shared" si="25"/>
        <v>#N/A</v>
      </c>
      <c r="CA37" s="120" t="e">
        <f t="shared" si="26"/>
        <v>#N/A</v>
      </c>
      <c r="CB37" s="120" t="e">
        <f t="shared" si="27"/>
        <v>#N/A</v>
      </c>
      <c r="CC37" s="120" t="e">
        <f t="shared" si="28"/>
        <v>#N/A</v>
      </c>
      <c r="CD37" s="121" t="str">
        <f t="shared" si="29"/>
        <v/>
      </c>
      <c r="CE37" s="120" t="e">
        <f t="shared" si="30"/>
        <v>#N/A</v>
      </c>
      <c r="CF37" s="120" t="e">
        <f t="shared" si="31"/>
        <v>#N/A</v>
      </c>
      <c r="CG37" s="120" t="e">
        <f t="shared" si="32"/>
        <v>#N/A</v>
      </c>
      <c r="CH37" s="120" t="e">
        <f t="shared" si="33"/>
        <v>#N/A</v>
      </c>
      <c r="CI37" s="120" t="e">
        <f t="shared" si="34"/>
        <v>#N/A</v>
      </c>
    </row>
    <row r="38" spans="1:87" s="326" customFormat="1" x14ac:dyDescent="0.2">
      <c r="A38" s="311" cm="1">
        <f t="array" ref="A38">_xlfn.IFS(SUM(F38:R38)&gt;0,1,Z38&gt;0,2,TRUE,3)</f>
        <v>1</v>
      </c>
      <c r="B38" s="311" t="s">
        <v>41</v>
      </c>
      <c r="C38" s="311" t="str">
        <f>_xlfn.XLOOKUP(B38,RecNamesAll!A:A,RecNamesAll!E:E)</f>
        <v>A</v>
      </c>
      <c r="D38" s="311" t="str">
        <f>_xlfn.XLOOKUP(B38,RecNamesAll!A:A,RecNamesAll!C:C)</f>
        <v>5-HT4</v>
      </c>
      <c r="E38" s="311"/>
      <c r="F38" s="312">
        <f t="shared" si="0"/>
        <v>8.6300073739001331</v>
      </c>
      <c r="G38" s="313">
        <f t="shared" si="1"/>
        <v>8.5484335817437547</v>
      </c>
      <c r="H38" s="312" t="str">
        <f t="shared" si="2"/>
        <v/>
      </c>
      <c r="I38" s="313" t="str">
        <f t="shared" si="3"/>
        <v/>
      </c>
      <c r="J38" s="313" t="str">
        <f t="shared" si="4"/>
        <v/>
      </c>
      <c r="K38" s="313" t="str">
        <f t="shared" si="5"/>
        <v/>
      </c>
      <c r="L38" s="313" t="str">
        <f t="shared" si="6"/>
        <v/>
      </c>
      <c r="M38" s="312" t="str">
        <f t="shared" si="7"/>
        <v/>
      </c>
      <c r="N38" s="313" t="str">
        <f t="shared" si="8"/>
        <v/>
      </c>
      <c r="O38" s="313" t="str">
        <f t="shared" si="9"/>
        <v/>
      </c>
      <c r="P38" s="313" t="str">
        <f t="shared" si="10"/>
        <v/>
      </c>
      <c r="Q38" s="312">
        <f t="shared" si="11"/>
        <v>8.2576424265242707</v>
      </c>
      <c r="R38" s="313">
        <f t="shared" si="12"/>
        <v>8.2211587648860647</v>
      </c>
      <c r="S38" s="314">
        <f t="shared" si="13"/>
        <v>4</v>
      </c>
      <c r="T38" s="315" t="str">
        <f t="shared" si="14"/>
        <v>A</v>
      </c>
      <c r="U38" s="311" t="str">
        <f t="shared" si="15"/>
        <v>5-HT4</v>
      </c>
      <c r="V38" s="316">
        <f>IF(VLOOKUP($B38,GtP!$A:$AA,MATCH("Gs_0-2",GtP!$A$1:$AA$1,0),FALSE)=0,"",VLOOKUP($B38,GtP!$A:$AA,MATCH("Gs_0-2",GtP!$A$1:$AA$1,0),FALSE))</f>
        <v>1</v>
      </c>
      <c r="W38" s="317" t="str">
        <f>IF(VLOOKUP($B38,GtP!$A:$AA,MATCH("Gi/o_0-2",GtP!$A$1:$AA$1,0),FALSE)=0,"",VLOOKUP($B38,GtP!$A:$AA,MATCH("Gi/o_0-2",GtP!$A$1:$AA$1,0),FALSE))</f>
        <v/>
      </c>
      <c r="X38" s="317" t="str">
        <f>IF(VLOOKUP($B38,GtP!$A:$AA,MATCH("Gq/11_0-2",GtP!$A$1:$AA$1,0),FALSE)=0,"",VLOOKUP($B38,GtP!$A:$AA,MATCH("Gq/11_0-2",GtP!$A$1:$AA$1,0),FALSE))</f>
        <v/>
      </c>
      <c r="Y38" s="317">
        <f>IF(VLOOKUP($B38,GtP!$A:$AA,MATCH("G12/13_0-2",GtP!$A$1:$AA$1,0),FALSE)=0,"",VLOOKUP($B38,GtP!$A:$AA,MATCH("G12/13_0-2",GtP!$A$1:$AA$1,0),FALSE))</f>
        <v>2</v>
      </c>
      <c r="Z38" s="318">
        <f t="shared" si="16"/>
        <v>2</v>
      </c>
      <c r="AA38" s="317">
        <f t="shared" si="17"/>
        <v>1</v>
      </c>
      <c r="AB38" s="317" t="str">
        <f t="shared" si="18"/>
        <v/>
      </c>
      <c r="AC38" s="317" t="str">
        <f t="shared" si="19"/>
        <v/>
      </c>
      <c r="AD38" s="317">
        <f t="shared" si="20"/>
        <v>1</v>
      </c>
      <c r="AE38" s="315">
        <f t="shared" si="21"/>
        <v>2</v>
      </c>
      <c r="AF38" s="311" t="str">
        <f t="shared" si="22"/>
        <v/>
      </c>
      <c r="AG38" s="311" t="str">
        <f t="shared" si="23"/>
        <v/>
      </c>
      <c r="AH38" s="311">
        <f t="shared" si="24"/>
        <v>2</v>
      </c>
      <c r="AI38" s="316" t="str">
        <f>_xlfn.CONCAT(IF(AV38="","-","B"),IF(BI38="","-","I"),VLOOKUP($B38,GtP!$A:$BB,MATCH("Gs_0-1",GtP!$A$1:$BB$1,0),FALSE))</f>
        <v>-IG</v>
      </c>
      <c r="AJ38" s="317" t="str">
        <f>_xlfn.CONCAT(IF(AW38="","-","B"),IF(BJ38="","-","I"),VLOOKUP($B38,GtP!$A:$BB,MATCH("Gs_0-1",GtP!$A$1:$BB$1,0),FALSE))</f>
        <v>-IG</v>
      </c>
      <c r="AK38" s="317" t="str">
        <f>_xlfn.CONCAT(IF(AX38="","-","B"),IF(BK38="","-","I"),VLOOKUP($B38,GtP!$A:$BB,MATCH("Gi/o_0-1",GtP!$A$1:$BB$1,0),FALSE))</f>
        <v>-I-</v>
      </c>
      <c r="AL38" s="317" t="str">
        <f>_xlfn.CONCAT(IF(AY38="","-","B"),IF(BL38="","-","I"),VLOOKUP($B38,GtP!$A:$BB,MATCH("Gi/o_0-1",GtP!$A$1:$BB$1,0),FALSE))</f>
        <v>-I-</v>
      </c>
      <c r="AM38" s="317" t="str">
        <f>_xlfn.CONCAT(IF(AZ38="","-","B"),IF(BM38="","-","I"),VLOOKUP($B38,GtP!$A:$BB,MATCH("Gi/o_0-1",GtP!$A$1:$BB$1,0),FALSE))</f>
        <v>-I-</v>
      </c>
      <c r="AN38" s="317" t="str">
        <f>_xlfn.CONCAT(IF(BA38="","-","B"),IF(BN38="","-","I"),VLOOKUP($B38,GtP!$A:$BB,MATCH("Gi/o_0-1",GtP!$A$1:$BB$1,0),FALSE))</f>
        <v>-I-</v>
      </c>
      <c r="AO38" s="317" t="str">
        <f>_xlfn.CONCAT(IF(BB38="","-","B"),IF(BO38="","-","I"),VLOOKUP($B38,GtP!$A:$BB,MATCH("Gi/o_0-1",GtP!$A$1:$BB$1,0),FALSE))</f>
        <v>-I-</v>
      </c>
      <c r="AP38" s="317" t="str">
        <f>_xlfn.CONCAT(IF(BC38="","-","B"),IF(BP38="","-","I"),VLOOKUP($B38,GtP!$A:$BB,MATCH("Gq/11_0-1",GtP!$A$1:$BB$1,0),FALSE))</f>
        <v>-I-</v>
      </c>
      <c r="AQ38" s="317" t="str">
        <f>_xlfn.CONCAT(IF(BD38="","-","B"),IF(BQ38="","-","I"),VLOOKUP($B38,GtP!$A:$BB,MATCH("Gq/11_0-1",GtP!$A$1:$BB$1,0),FALSE))</f>
        <v>-I-</v>
      </c>
      <c r="AR38" s="317" t="str">
        <f>_xlfn.CONCAT(IF(BE38="","-","B"),IF(BR38="","-","I"),VLOOKUP($B38,GtP!$A:$BB,MATCH("Gq/11_0-1",GtP!$A$1:$BB$1,0),FALSE))</f>
        <v>-I-</v>
      </c>
      <c r="AS38" s="317" t="str">
        <f>_xlfn.CONCAT(IF(BF38="","-","B"),IF(BS38="","-","I"),VLOOKUP($B38,GtP!$A:$BB,MATCH("Gq/11_0-1",GtP!$A$1:$BB$1,0),FALSE))</f>
        <v>-I-</v>
      </c>
      <c r="AT38" s="317" t="str">
        <f>_xlfn.CONCAT(IF(BG38="","-","B"),IF(BT38="","-","I"),VLOOKUP($B38,GtP!$A:$BB,MATCH("G12/13_0-1",GtP!$A$1:$BB$1,0),FALSE))</f>
        <v>-IG</v>
      </c>
      <c r="AU38" s="317" t="str">
        <f>_xlfn.CONCAT(IF(BH38="","-","B"),IF(BU38="","-","I"),VLOOKUP($B38,GtP!$A:$BB,MATCH("G12/13_0-1",GtP!$A$1:$BB$1,0),FALSE))</f>
        <v>-IG</v>
      </c>
      <c r="AV38" s="319" t="str">
        <f>_xlfn.IFNA(VLOOKUP($B38,'B-LogEmaxOverpEC50'!$A:$AL,MATCH(AV$1,'B-LogEmaxOverpEC50'!$A$1:$AL$1,0),FALSE),"")</f>
        <v/>
      </c>
      <c r="AW38" s="320"/>
      <c r="AX38" s="321" t="str">
        <f>_xlfn.IFNA(VLOOKUP($B38,'B-LogEmaxOverpEC50'!$A:$AL,MATCH(AX$1,'B-LogEmaxOverpEC50'!$A$1:$AL$1,0),FALSE),"")</f>
        <v/>
      </c>
      <c r="AY38" s="321" t="str">
        <f>_xlfn.IFNA(VLOOKUP($B38,'B-LogEmaxOverpEC50'!$A:$AL,MATCH(AY$1,'B-LogEmaxOverpEC50'!$A$1:$AL$1,0),FALSE),"")</f>
        <v/>
      </c>
      <c r="AZ38" s="321" t="str">
        <f>_xlfn.IFNA(VLOOKUP($B38,'B-LogEmaxOverpEC50'!$A:$AL,MATCH(AZ$1,'B-LogEmaxOverpEC50'!$A$1:$AL$1,0),FALSE),"")</f>
        <v/>
      </c>
      <c r="BA38" s="321" t="str">
        <f>_xlfn.IFNA(VLOOKUP($B38,'B-LogEmaxOverpEC50'!$A:$AL,MATCH(BA$1,'B-LogEmaxOverpEC50'!$A$1:$AL$1,0),FALSE),"")</f>
        <v/>
      </c>
      <c r="BB38" s="321" t="str">
        <f>_xlfn.IFNA(VLOOKUP($B38,'B-LogEmaxOverpEC50'!$A:$AL,MATCH(BB$1,'B-LogEmaxOverpEC50'!$A$1:$AL$1,0),FALSE),"")</f>
        <v/>
      </c>
      <c r="BC38" s="321" t="str">
        <f>_xlfn.IFNA(VLOOKUP($B38,'B-LogEmaxOverpEC50'!$A:$AL,MATCH(BC$1,'B-LogEmaxOverpEC50'!$A$1:$AL$1,0),FALSE),"")</f>
        <v/>
      </c>
      <c r="BD38" s="321" t="str">
        <f>_xlfn.IFNA(VLOOKUP($B38,'B-LogEmaxOverpEC50'!$A:$AL,MATCH(BD$1,'B-LogEmaxOverpEC50'!$A$1:$AL$1,0),FALSE),"")</f>
        <v/>
      </c>
      <c r="BE38" s="321" t="str">
        <f>_xlfn.IFNA(VLOOKUP($B38,'B-LogEmaxOverpEC50'!$A:$AL,MATCH(BE$1,'B-LogEmaxOverpEC50'!$A$1:$AL$1,0),FALSE),"")</f>
        <v/>
      </c>
      <c r="BF38" s="321" t="str">
        <f>_xlfn.IFNA(VLOOKUP($B38,'B-LogEmaxOverpEC50'!$A:$AL,MATCH(BF$1,'B-LogEmaxOverpEC50'!$A$1:$AL$1,0),FALSE),"")</f>
        <v/>
      </c>
      <c r="BG38" s="321" t="str">
        <f>_xlfn.IFNA(VLOOKUP($B38,'B-LogEmaxOverpEC50'!$A:$AL,MATCH(BG$1,'B-LogEmaxOverpEC50'!$A$1:$AL$1,0),FALSE),"")</f>
        <v/>
      </c>
      <c r="BH38" s="321" t="str">
        <f>_xlfn.IFNA(VLOOKUP($B38,'B-LogEmaxOverpEC50'!$A:$AL,MATCH(BH$1,'B-LogEmaxOverpEC50'!$A$1:$AL$1,0),FALSE),"")</f>
        <v/>
      </c>
      <c r="BI38" s="322">
        <f>_xlfn.IFNA(VLOOKUP($B38,'I-LogEmaxOverpEC50'!$A:$AR,MATCH(BI$1,'I-LogEmaxOverpEC50'!$A$1:$AR$1,0),FALSE),"")</f>
        <v>8.6300073739001331</v>
      </c>
      <c r="BJ38" s="320">
        <f>_xlfn.IFNA(VLOOKUP($B38,'I-LogEmaxOverpEC50'!$A:$AR,MATCH(BJ$1,'I-LogEmaxOverpEC50'!$A$1:$AR$1,0),FALSE),"")</f>
        <v>8.5484335817437547</v>
      </c>
      <c r="BK38" s="320">
        <f>_xlfn.IFNA(VLOOKUP($B38,'I-LogEmaxOverpEC50'!$A:$AR,MATCH(BK$1,'I-LogEmaxOverpEC50'!$A$1:$AR$1,0),FALSE),"")</f>
        <v>9.250963208056989</v>
      </c>
      <c r="BL38" s="320">
        <f>_xlfn.IFNA(VLOOKUP($B38,'I-LogEmaxOverpEC50'!$A:$AR,MATCH(BL$1,'I-LogEmaxOverpEC50'!$A$1:$AR$1,0),FALSE),"")</f>
        <v>9.250963208056989</v>
      </c>
      <c r="BM38" s="320">
        <f>_xlfn.IFNA(VLOOKUP($B38,'I-LogEmaxOverpEC50'!$A:$AR,MATCH(BM$1,'I-LogEmaxOverpEC50'!$A$1:$AR$1,0),FALSE),"")</f>
        <v>8.952023214705406</v>
      </c>
      <c r="BN38" s="320">
        <f>_xlfn.IFNA(VLOOKUP($B38,'I-LogEmaxOverpEC50'!$A:$AR,MATCH(BN$1,'I-LogEmaxOverpEC50'!$A$1:$AR$1,0),FALSE),"")</f>
        <v>8.952023214705406</v>
      </c>
      <c r="BO38" s="320">
        <f>_xlfn.IFNA(VLOOKUP($B38,'I-LogEmaxOverpEC50'!$A:$AR,MATCH(BO$1,'I-LogEmaxOverpEC50'!$A$1:$AR$1,0),FALSE),"")</f>
        <v>9.2761242572335636</v>
      </c>
      <c r="BP38" s="320">
        <f>_xlfn.IFNA(VLOOKUP($B38,'I-LogEmaxOverpEC50'!$A:$AR,MATCH(BP$1,'I-LogEmaxOverpEC50'!$A$1:$AR$1,0),FALSE),"")</f>
        <v>8.8125056501478838</v>
      </c>
      <c r="BQ38" s="320">
        <f>_xlfn.IFNA(VLOOKUP($B38,'I-LogEmaxOverpEC50'!$A:$AR,MATCH(BQ$1,'I-LogEmaxOverpEC50'!$A$1:$AR$1,0),FALSE),"")</f>
        <v>8.8125056501478838</v>
      </c>
      <c r="BR38" s="320">
        <f>_xlfn.IFNA(VLOOKUP($B38,'I-LogEmaxOverpEC50'!$A:$AR,MATCH(BR$1,'I-LogEmaxOverpEC50'!$A$1:$AR$1,0),FALSE),"")</f>
        <v>9.0696860921478653</v>
      </c>
      <c r="BS38" s="320">
        <f>_xlfn.IFNA(VLOOKUP($B38,'I-LogEmaxOverpEC50'!$A:$AR,MATCH(BS$1,'I-LogEmaxOverpEC50'!$A$1:$AR$1,0),FALSE),"")</f>
        <v>8.1351001287067195</v>
      </c>
      <c r="BT38" s="320">
        <f>_xlfn.IFNA(VLOOKUP($B38,'I-LogEmaxOverpEC50'!$A:$AR,MATCH(BT$1,'I-LogEmaxOverpEC50'!$A$1:$AR$1,0),FALSE),"")</f>
        <v>8.2576424265242707</v>
      </c>
      <c r="BU38" s="320">
        <f>_xlfn.IFNA(VLOOKUP($B38,'I-LogEmaxOverpEC50'!$A:$AR,MATCH(BU$1,'I-LogEmaxOverpEC50'!$A$1:$AR$1,0),FALSE),"")</f>
        <v>8.2211587648860647</v>
      </c>
      <c r="BV38" s="114" t="str" cm="1">
        <f t="array" ref="BV38">_xlfn.IFS(AND($C38="A",_xlfn.CONCAT(F38:G38)&lt;&gt;"",$A38=1),"x",AND($C38="A",_xlfn.CONCAT(F38:G38)="",$A38=1),"-",$A$1&lt;&gt;"","")</f>
        <v>x</v>
      </c>
      <c r="BW38" s="113" t="str" cm="1">
        <f t="array" ref="BW38">_xlfn.IFS(AND($C38="A",_xlfn.CONCAT(H38:L38)&lt;&gt;"",$A38=1),"x",AND($C38="A",_xlfn.CONCAT(H38:L38)="",$A38=1),"-",$A$1&lt;&gt;"","")</f>
        <v>-</v>
      </c>
      <c r="BX38" s="113" t="str" cm="1">
        <f t="array" ref="BX38">_xlfn.IFS(AND($C38="A",_xlfn.CONCAT(M38:P38)&lt;&gt;"",$A38=1),"x",AND($C38="A",_xlfn.CONCAT(M38:P38)="",$A38=1),"-",$A$1&lt;&gt;"","")</f>
        <v>-</v>
      </c>
      <c r="BY38" s="113" t="str" cm="1">
        <f t="array" ref="BY38">_xlfn.IFS(AND($C38="A",_xlfn.CONCAT(Q38:R38)&lt;&gt;"",$A38=1),"x",AND($C38="A",_xlfn.CONCAT(Q38:R38)="",$A38=1),"-",$A$1&lt;&gt;"","")</f>
        <v>x</v>
      </c>
      <c r="BZ38" s="121">
        <f t="shared" si="25"/>
        <v>8.6300073739001331</v>
      </c>
      <c r="CA38" s="120" t="str">
        <f t="shared" si="26"/>
        <v/>
      </c>
      <c r="CB38" s="120" t="str">
        <f t="shared" si="27"/>
        <v/>
      </c>
      <c r="CC38" s="120">
        <f t="shared" si="28"/>
        <v>8.2576424265242707</v>
      </c>
      <c r="CD38" s="121" t="str">
        <f t="shared" si="29"/>
        <v/>
      </c>
      <c r="CE38" s="120" t="str">
        <f t="shared" si="30"/>
        <v/>
      </c>
      <c r="CF38" s="120">
        <f t="shared" si="31"/>
        <v>0.37236494737586234</v>
      </c>
      <c r="CG38" s="120" t="str">
        <f t="shared" si="32"/>
        <v/>
      </c>
      <c r="CH38" s="120" t="str">
        <f t="shared" si="33"/>
        <v/>
      </c>
      <c r="CI38" s="120" t="str">
        <f t="shared" si="34"/>
        <v/>
      </c>
    </row>
    <row r="39" spans="1:87" s="326" customFormat="1" x14ac:dyDescent="0.2">
      <c r="A39" s="311" t="e" cm="1">
        <f t="array" ref="A39">_xlfn.IFS(SUM(F39:R39)&gt;0,1,Z39&gt;0,2,TRUE,3)</f>
        <v>#N/A</v>
      </c>
      <c r="B39" s="311" t="s">
        <v>1</v>
      </c>
      <c r="C39" s="311" t="str">
        <f>_xlfn.XLOOKUP(B39,RecNamesAll!A:A,RecNamesAll!E:E)</f>
        <v>A</v>
      </c>
      <c r="D39" s="311" t="str">
        <f>_xlfn.XLOOKUP(B39,RecNamesAll!A:A,RecNamesAll!C:C)</f>
        <v>APLNR</v>
      </c>
      <c r="E39" s="311"/>
      <c r="F39" s="312" t="e">
        <f t="shared" si="0"/>
        <v>#N/A</v>
      </c>
      <c r="G39" s="313" t="e">
        <f t="shared" si="1"/>
        <v>#N/A</v>
      </c>
      <c r="H39" s="312" t="e">
        <f t="shared" si="2"/>
        <v>#N/A</v>
      </c>
      <c r="I39" s="313" t="e">
        <f t="shared" si="3"/>
        <v>#N/A</v>
      </c>
      <c r="J39" s="313" t="e">
        <f t="shared" si="4"/>
        <v>#N/A</v>
      </c>
      <c r="K39" s="313" t="e">
        <f t="shared" si="5"/>
        <v>#N/A</v>
      </c>
      <c r="L39" s="313" t="e">
        <f t="shared" si="6"/>
        <v>#N/A</v>
      </c>
      <c r="M39" s="312" t="e">
        <f t="shared" si="7"/>
        <v>#N/A</v>
      </c>
      <c r="N39" s="313" t="e">
        <f t="shared" si="8"/>
        <v>#N/A</v>
      </c>
      <c r="O39" s="313" t="e">
        <f t="shared" si="9"/>
        <v>#N/A</v>
      </c>
      <c r="P39" s="313" t="e">
        <f t="shared" si="10"/>
        <v>#N/A</v>
      </c>
      <c r="Q39" s="312" t="e">
        <f t="shared" si="11"/>
        <v>#N/A</v>
      </c>
      <c r="R39" s="313" t="e">
        <f t="shared" si="12"/>
        <v>#N/A</v>
      </c>
      <c r="S39" s="314" t="str">
        <f t="shared" si="13"/>
        <v/>
      </c>
      <c r="T39" s="315" t="str">
        <f t="shared" si="14"/>
        <v>A</v>
      </c>
      <c r="U39" s="311" t="str">
        <f t="shared" si="15"/>
        <v>APLNR</v>
      </c>
      <c r="V39" s="316" t="e">
        <f>IF(VLOOKUP($B39,GtP!$A:$AA,MATCH("Gs_0-2",GtP!$A$1:$AA$1,0),FALSE)=0,"",VLOOKUP($B39,GtP!$A:$AA,MATCH("Gs_0-2",GtP!$A$1:$AA$1,0),FALSE))</f>
        <v>#N/A</v>
      </c>
      <c r="W39" s="317" t="e">
        <f>IF(VLOOKUP($B39,GtP!$A:$AA,MATCH("Gi/o_0-2",GtP!$A$1:$AA$1,0),FALSE)=0,"",VLOOKUP($B39,GtP!$A:$AA,MATCH("Gi/o_0-2",GtP!$A$1:$AA$1,0),FALSE))</f>
        <v>#N/A</v>
      </c>
      <c r="X39" s="317" t="e">
        <f>IF(VLOOKUP($B39,GtP!$A:$AA,MATCH("Gq/11_0-2",GtP!$A$1:$AA$1,0),FALSE)=0,"",VLOOKUP($B39,GtP!$A:$AA,MATCH("Gq/11_0-2",GtP!$A$1:$AA$1,0),FALSE))</f>
        <v>#N/A</v>
      </c>
      <c r="Y39" s="317" t="e">
        <f>IF(VLOOKUP($B39,GtP!$A:$AA,MATCH("G12/13_0-2",GtP!$A$1:$AA$1,0),FALSE)=0,"",VLOOKUP($B39,GtP!$A:$AA,MATCH("G12/13_0-2",GtP!$A$1:$AA$1,0),FALSE))</f>
        <v>#N/A</v>
      </c>
      <c r="Z39" s="318" t="e">
        <f t="shared" si="16"/>
        <v>#N/A</v>
      </c>
      <c r="AA39" s="317" t="e">
        <f t="shared" si="17"/>
        <v>#N/A</v>
      </c>
      <c r="AB39" s="317" t="e">
        <f t="shared" si="18"/>
        <v>#N/A</v>
      </c>
      <c r="AC39" s="317" t="e">
        <f t="shared" si="19"/>
        <v>#N/A</v>
      </c>
      <c r="AD39" s="317" t="e">
        <f t="shared" si="20"/>
        <v>#N/A</v>
      </c>
      <c r="AE39" s="315" t="str">
        <f t="shared" si="21"/>
        <v/>
      </c>
      <c r="AF39" s="311" t="str">
        <f t="shared" si="22"/>
        <v/>
      </c>
      <c r="AG39" s="311" t="str">
        <f t="shared" si="23"/>
        <v/>
      </c>
      <c r="AH39" s="311" t="str">
        <f t="shared" si="24"/>
        <v/>
      </c>
      <c r="AI39" s="316" t="e">
        <f>_xlfn.CONCAT(IF(AV39="","-","B"),IF(BI39="","-","I"),VLOOKUP($B39,GtP!$A:$BB,MATCH("Gs_0-1",GtP!$A$1:$BB$1,0),FALSE))</f>
        <v>#N/A</v>
      </c>
      <c r="AJ39" s="317" t="e">
        <f>_xlfn.CONCAT(IF(AW39="","-","B"),IF(BJ39="","-","I"),VLOOKUP($B39,GtP!$A:$BB,MATCH("Gs_0-1",GtP!$A$1:$BB$1,0),FALSE))</f>
        <v>#N/A</v>
      </c>
      <c r="AK39" s="317" t="e">
        <f>_xlfn.CONCAT(IF(AX39="","-","B"),IF(BK39="","-","I"),VLOOKUP($B39,GtP!$A:$BB,MATCH("Gi/o_0-1",GtP!$A$1:$BB$1,0),FALSE))</f>
        <v>#N/A</v>
      </c>
      <c r="AL39" s="317" t="e">
        <f>_xlfn.CONCAT(IF(AY39="","-","B"),IF(BL39="","-","I"),VLOOKUP($B39,GtP!$A:$BB,MATCH("Gi/o_0-1",GtP!$A$1:$BB$1,0),FALSE))</f>
        <v>#N/A</v>
      </c>
      <c r="AM39" s="317" t="e">
        <f>_xlfn.CONCAT(IF(AZ39="","-","B"),IF(BM39="","-","I"),VLOOKUP($B39,GtP!$A:$BB,MATCH("Gi/o_0-1",GtP!$A$1:$BB$1,0),FALSE))</f>
        <v>#N/A</v>
      </c>
      <c r="AN39" s="317" t="e">
        <f>_xlfn.CONCAT(IF(BA39="","-","B"),IF(BN39="","-","I"),VLOOKUP($B39,GtP!$A:$BB,MATCH("Gi/o_0-1",GtP!$A$1:$BB$1,0),FALSE))</f>
        <v>#N/A</v>
      </c>
      <c r="AO39" s="317" t="e">
        <f>_xlfn.CONCAT(IF(BB39="","-","B"),IF(BO39="","-","I"),VLOOKUP($B39,GtP!$A:$BB,MATCH("Gi/o_0-1",GtP!$A$1:$BB$1,0),FALSE))</f>
        <v>#N/A</v>
      </c>
      <c r="AP39" s="317" t="e">
        <f>_xlfn.CONCAT(IF(BC39="","-","B"),IF(BP39="","-","I"),VLOOKUP($B39,GtP!$A:$BB,MATCH("Gq/11_0-1",GtP!$A$1:$BB$1,0),FALSE))</f>
        <v>#N/A</v>
      </c>
      <c r="AQ39" s="317" t="e">
        <f>_xlfn.CONCAT(IF(BD39="","-","B"),IF(BQ39="","-","I"),VLOOKUP($B39,GtP!$A:$BB,MATCH("Gq/11_0-1",GtP!$A$1:$BB$1,0),FALSE))</f>
        <v>#N/A</v>
      </c>
      <c r="AR39" s="317" t="e">
        <f>_xlfn.CONCAT(IF(BE39="","-","B"),IF(BR39="","-","I"),VLOOKUP($B39,GtP!$A:$BB,MATCH("Gq/11_0-1",GtP!$A$1:$BB$1,0),FALSE))</f>
        <v>#N/A</v>
      </c>
      <c r="AS39" s="317" t="e">
        <f>_xlfn.CONCAT(IF(BF39="","-","B"),IF(BS39="","-","I"),VLOOKUP($B39,GtP!$A:$BB,MATCH("Gq/11_0-1",GtP!$A$1:$BB$1,0),FALSE))</f>
        <v>#N/A</v>
      </c>
      <c r="AT39" s="317" t="e">
        <f>_xlfn.CONCAT(IF(BG39="","-","B"),IF(BT39="","-","I"),VLOOKUP($B39,GtP!$A:$BB,MATCH("G12/13_0-1",GtP!$A$1:$BB$1,0),FALSE))</f>
        <v>#N/A</v>
      </c>
      <c r="AU39" s="317" t="e">
        <f>_xlfn.CONCAT(IF(BH39="","-","B"),IF(BU39="","-","I"),VLOOKUP($B39,GtP!$A:$BB,MATCH("G12/13_0-1",GtP!$A$1:$BB$1,0),FALSE))</f>
        <v>#N/A</v>
      </c>
      <c r="AV39" s="319" t="str">
        <f>_xlfn.IFNA(VLOOKUP($B39,'B-LogEmaxOverpEC50'!$A:$AL,MATCH(AV$1,'B-LogEmaxOverpEC50'!$A$1:$AL$1,0),FALSE),"")</f>
        <v/>
      </c>
      <c r="AW39" s="320"/>
      <c r="AX39" s="321">
        <f>_xlfn.IFNA(VLOOKUP($B39,'B-LogEmaxOverpEC50'!$A:$AL,MATCH(AX$1,'B-LogEmaxOverpEC50'!$A$1:$AL$1,0),FALSE),"")</f>
        <v>11.28006464804958</v>
      </c>
      <c r="AY39" s="321">
        <f>_xlfn.IFNA(VLOOKUP($B39,'B-LogEmaxOverpEC50'!$A:$AL,MATCH(AY$1,'B-LogEmaxOverpEC50'!$A$1:$AL$1,0),FALSE),"")</f>
        <v>11.291446290809235</v>
      </c>
      <c r="AZ39" s="321">
        <f>_xlfn.IFNA(VLOOKUP($B39,'B-LogEmaxOverpEC50'!$A:$AL,MATCH(AZ$1,'B-LogEmaxOverpEC50'!$A$1:$AL$1,0),FALSE),"")</f>
        <v>11.075114147072526</v>
      </c>
      <c r="BA39" s="321">
        <f>_xlfn.IFNA(VLOOKUP($B39,'B-LogEmaxOverpEC50'!$A:$AL,MATCH(BA$1,'B-LogEmaxOverpEC50'!$A$1:$AL$1,0),FALSE),"")</f>
        <v>11.184673238398428</v>
      </c>
      <c r="BB39" s="321">
        <f>_xlfn.IFNA(VLOOKUP($B39,'B-LogEmaxOverpEC50'!$A:$AL,MATCH(BB$1,'B-LogEmaxOverpEC50'!$A$1:$AL$1,0),FALSE),"")</f>
        <v>10.359236463803281</v>
      </c>
      <c r="BC39" s="321" t="str">
        <f>_xlfn.IFNA(VLOOKUP($B39,'B-LogEmaxOverpEC50'!$A:$AL,MATCH(BC$1,'B-LogEmaxOverpEC50'!$A$1:$AL$1,0),FALSE),"")</f>
        <v/>
      </c>
      <c r="BD39" s="321" t="str">
        <f>_xlfn.IFNA(VLOOKUP($B39,'B-LogEmaxOverpEC50'!$A:$AL,MATCH(BD$1,'B-LogEmaxOverpEC50'!$A$1:$AL$1,0),FALSE),"")</f>
        <v/>
      </c>
      <c r="BE39" s="321" t="str">
        <f>_xlfn.IFNA(VLOOKUP($B39,'B-LogEmaxOverpEC50'!$A:$AL,MATCH(BE$1,'B-LogEmaxOverpEC50'!$A$1:$AL$1,0),FALSE),"")</f>
        <v/>
      </c>
      <c r="BF39" s="321">
        <f>_xlfn.IFNA(VLOOKUP($B39,'B-LogEmaxOverpEC50'!$A:$AL,MATCH(BF$1,'B-LogEmaxOverpEC50'!$A$1:$AL$1,0),FALSE),"")</f>
        <v>7.8497803172706151</v>
      </c>
      <c r="BG39" s="321">
        <f>_xlfn.IFNA(VLOOKUP($B39,'B-LogEmaxOverpEC50'!$A:$AL,MATCH(BG$1,'B-LogEmaxOverpEC50'!$A$1:$AL$1,0),FALSE),"")</f>
        <v>9.4784446914893206</v>
      </c>
      <c r="BH39" s="321">
        <f>_xlfn.IFNA(VLOOKUP($B39,'B-LogEmaxOverpEC50'!$A:$AL,MATCH(BH$1,'B-LogEmaxOverpEC50'!$A$1:$AL$1,0),FALSE),"")</f>
        <v>7.9082532640331635</v>
      </c>
      <c r="BI39" s="322" t="str">
        <f>_xlfn.IFNA(VLOOKUP($B39,'I-LogEmaxOverpEC50'!$A:$AR,MATCH(BI$1,'I-LogEmaxOverpEC50'!$A$1:$AR$1,0),FALSE),"")</f>
        <v/>
      </c>
      <c r="BJ39" s="320" t="str">
        <f>_xlfn.IFNA(VLOOKUP($B39,'I-LogEmaxOverpEC50'!$A:$AR,MATCH(BJ$1,'I-LogEmaxOverpEC50'!$A$1:$AR$1,0),FALSE),"")</f>
        <v/>
      </c>
      <c r="BK39" s="320">
        <f>_xlfn.IFNA(VLOOKUP($B39,'I-LogEmaxOverpEC50'!$A:$AR,MATCH(BK$1,'I-LogEmaxOverpEC50'!$A$1:$AR$1,0),FALSE),"")</f>
        <v>9.5970544671126703</v>
      </c>
      <c r="BL39" s="320">
        <f>_xlfn.IFNA(VLOOKUP($B39,'I-LogEmaxOverpEC50'!$A:$AR,MATCH(BL$1,'I-LogEmaxOverpEC50'!$A$1:$AR$1,0),FALSE),"")</f>
        <v>9.5970544671126703</v>
      </c>
      <c r="BM39" s="320">
        <f>_xlfn.IFNA(VLOOKUP($B39,'I-LogEmaxOverpEC50'!$A:$AR,MATCH(BM$1,'I-LogEmaxOverpEC50'!$A$1:$AR$1,0),FALSE),"")</f>
        <v>8.5007443000660867</v>
      </c>
      <c r="BN39" s="320">
        <f>_xlfn.IFNA(VLOOKUP($B39,'I-LogEmaxOverpEC50'!$A:$AR,MATCH(BN$1,'I-LogEmaxOverpEC50'!$A$1:$AR$1,0),FALSE),"")</f>
        <v>8.5007443000660867</v>
      </c>
      <c r="BO39" s="320">
        <f>_xlfn.IFNA(VLOOKUP($B39,'I-LogEmaxOverpEC50'!$A:$AR,MATCH(BO$1,'I-LogEmaxOverpEC50'!$A$1:$AR$1,0),FALSE),"")</f>
        <v>8.304689817632962</v>
      </c>
      <c r="BP39" s="320">
        <f>_xlfn.IFNA(VLOOKUP($B39,'I-LogEmaxOverpEC50'!$A:$AR,MATCH(BP$1,'I-LogEmaxOverpEC50'!$A$1:$AR$1,0),FALSE),"")</f>
        <v>8.5255610257773089</v>
      </c>
      <c r="BQ39" s="320">
        <f>_xlfn.IFNA(VLOOKUP($B39,'I-LogEmaxOverpEC50'!$A:$AR,MATCH(BQ$1,'I-LogEmaxOverpEC50'!$A$1:$AR$1,0),FALSE),"")</f>
        <v>8.5255610257773089</v>
      </c>
      <c r="BR39" s="320" t="str">
        <f>_xlfn.IFNA(VLOOKUP($B39,'I-LogEmaxOverpEC50'!$A:$AR,MATCH(BR$1,'I-LogEmaxOverpEC50'!$A$1:$AR$1,0),FALSE),"")</f>
        <v/>
      </c>
      <c r="BS39" s="320" t="str">
        <f>_xlfn.IFNA(VLOOKUP($B39,'I-LogEmaxOverpEC50'!$A:$AR,MATCH(BS$1,'I-LogEmaxOverpEC50'!$A$1:$AR$1,0),FALSE),"")</f>
        <v/>
      </c>
      <c r="BT39" s="320">
        <f>_xlfn.IFNA(VLOOKUP($B39,'I-LogEmaxOverpEC50'!$A:$AR,MATCH(BT$1,'I-LogEmaxOverpEC50'!$A$1:$AR$1,0),FALSE),"")</f>
        <v>7.6727540532368996</v>
      </c>
      <c r="BU39" s="320" t="str">
        <f>_xlfn.IFNA(VLOOKUP($B39,'I-LogEmaxOverpEC50'!$A:$AR,MATCH(BU$1,'I-LogEmaxOverpEC50'!$A$1:$AR$1,0),FALSE),"")</f>
        <v/>
      </c>
      <c r="BV39" s="114" t="e" cm="1">
        <f t="array" ref="BV39">_xlfn.IFS(AND($C39="A",_xlfn.CONCAT(F39:G39)&lt;&gt;"",$A39=1),"x",AND($C39="A",_xlfn.CONCAT(F39:G39)="",$A39=1),"-",$A$1&lt;&gt;"","")</f>
        <v>#N/A</v>
      </c>
      <c r="BW39" s="113" t="e" cm="1">
        <f t="array" ref="BW39">_xlfn.IFS(AND($C39="A",_xlfn.CONCAT(H39:L39)&lt;&gt;"",$A39=1),"x",AND($C39="A",_xlfn.CONCAT(H39:L39)="",$A39=1),"-",$A$1&lt;&gt;"","")</f>
        <v>#N/A</v>
      </c>
      <c r="BX39" s="113" t="e" cm="1">
        <f t="array" ref="BX39">_xlfn.IFS(AND($C39="A",_xlfn.CONCAT(M39:P39)&lt;&gt;"",$A39=1),"x",AND($C39="A",_xlfn.CONCAT(M39:P39)="",$A39=1),"-",$A$1&lt;&gt;"","")</f>
        <v>#N/A</v>
      </c>
      <c r="BY39" s="113" t="e" cm="1">
        <f t="array" ref="BY39">_xlfn.IFS(AND($C39="A",_xlfn.CONCAT(Q39:R39)&lt;&gt;"",$A39=1),"x",AND($C39="A",_xlfn.CONCAT(Q39:R39)="",$A39=1),"-",$A$1&lt;&gt;"","")</f>
        <v>#N/A</v>
      </c>
      <c r="BZ39" s="121" t="e">
        <f t="shared" si="25"/>
        <v>#N/A</v>
      </c>
      <c r="CA39" s="120" t="e">
        <f t="shared" si="26"/>
        <v>#N/A</v>
      </c>
      <c r="CB39" s="120" t="e">
        <f t="shared" si="27"/>
        <v>#N/A</v>
      </c>
      <c r="CC39" s="120" t="e">
        <f t="shared" si="28"/>
        <v>#N/A</v>
      </c>
      <c r="CD39" s="121" t="str">
        <f t="shared" si="29"/>
        <v/>
      </c>
      <c r="CE39" s="120" t="e">
        <f t="shared" si="30"/>
        <v>#N/A</v>
      </c>
      <c r="CF39" s="120" t="e">
        <f t="shared" si="31"/>
        <v>#N/A</v>
      </c>
      <c r="CG39" s="120" t="e">
        <f t="shared" si="32"/>
        <v>#N/A</v>
      </c>
      <c r="CH39" s="120" t="e">
        <f t="shared" si="33"/>
        <v>#N/A</v>
      </c>
      <c r="CI39" s="120" t="e">
        <f t="shared" si="34"/>
        <v>#N/A</v>
      </c>
    </row>
    <row r="40" spans="1:87" s="326" customFormat="1" x14ac:dyDescent="0.2">
      <c r="A40" s="311" t="e" cm="1">
        <f t="array" ref="A40">_xlfn.IFS(SUM(F40:R40)&gt;0,1,Z40&gt;0,2,TRUE,3)</f>
        <v>#N/A</v>
      </c>
      <c r="B40" s="311" t="s">
        <v>78</v>
      </c>
      <c r="C40" s="311" t="str">
        <f>_xlfn.XLOOKUP(B40,RecNamesAll!A:A,RecNamesAll!E:E)</f>
        <v>A</v>
      </c>
      <c r="D40" s="311" t="str">
        <f>_xlfn.XLOOKUP(B40,RecNamesAll!A:A,RecNamesAll!C:C)</f>
        <v>GPR183</v>
      </c>
      <c r="E40" s="311"/>
      <c r="F40" s="312" t="e">
        <f t="shared" si="0"/>
        <v>#N/A</v>
      </c>
      <c r="G40" s="313" t="e">
        <f t="shared" si="1"/>
        <v>#N/A</v>
      </c>
      <c r="H40" s="312" t="e">
        <f t="shared" si="2"/>
        <v>#N/A</v>
      </c>
      <c r="I40" s="313" t="e">
        <f t="shared" si="3"/>
        <v>#N/A</v>
      </c>
      <c r="J40" s="313" t="e">
        <f t="shared" si="4"/>
        <v>#N/A</v>
      </c>
      <c r="K40" s="313" t="e">
        <f t="shared" si="5"/>
        <v>#N/A</v>
      </c>
      <c r="L40" s="313" t="e">
        <f t="shared" si="6"/>
        <v>#N/A</v>
      </c>
      <c r="M40" s="312" t="e">
        <f t="shared" si="7"/>
        <v>#N/A</v>
      </c>
      <c r="N40" s="313" t="e">
        <f t="shared" si="8"/>
        <v>#N/A</v>
      </c>
      <c r="O40" s="313" t="e">
        <f t="shared" si="9"/>
        <v>#N/A</v>
      </c>
      <c r="P40" s="313" t="e">
        <f t="shared" si="10"/>
        <v>#N/A</v>
      </c>
      <c r="Q40" s="312" t="e">
        <f t="shared" si="11"/>
        <v>#N/A</v>
      </c>
      <c r="R40" s="313" t="e">
        <f t="shared" si="12"/>
        <v>#N/A</v>
      </c>
      <c r="S40" s="314" t="str">
        <f t="shared" si="13"/>
        <v/>
      </c>
      <c r="T40" s="315" t="str">
        <f t="shared" si="14"/>
        <v>A</v>
      </c>
      <c r="U40" s="311" t="str">
        <f t="shared" si="15"/>
        <v>GPR183</v>
      </c>
      <c r="V40" s="316" t="e">
        <f>IF(VLOOKUP($B40,GtP!$A:$AA,MATCH("Gs_0-2",GtP!$A$1:$AA$1,0),FALSE)=0,"",VLOOKUP($B40,GtP!$A:$AA,MATCH("Gs_0-2",GtP!$A$1:$AA$1,0),FALSE))</f>
        <v>#N/A</v>
      </c>
      <c r="W40" s="317" t="e">
        <f>IF(VLOOKUP($B40,GtP!$A:$AA,MATCH("Gi/o_0-2",GtP!$A$1:$AA$1,0),FALSE)=0,"",VLOOKUP($B40,GtP!$A:$AA,MATCH("Gi/o_0-2",GtP!$A$1:$AA$1,0),FALSE))</f>
        <v>#N/A</v>
      </c>
      <c r="X40" s="317" t="e">
        <f>IF(VLOOKUP($B40,GtP!$A:$AA,MATCH("Gq/11_0-2",GtP!$A$1:$AA$1,0),FALSE)=0,"",VLOOKUP($B40,GtP!$A:$AA,MATCH("Gq/11_0-2",GtP!$A$1:$AA$1,0),FALSE))</f>
        <v>#N/A</v>
      </c>
      <c r="Y40" s="317" t="e">
        <f>IF(VLOOKUP($B40,GtP!$A:$AA,MATCH("G12/13_0-2",GtP!$A$1:$AA$1,0),FALSE)=0,"",VLOOKUP($B40,GtP!$A:$AA,MATCH("G12/13_0-2",GtP!$A$1:$AA$1,0),FALSE))</f>
        <v>#N/A</v>
      </c>
      <c r="Z40" s="318" t="e">
        <f t="shared" si="16"/>
        <v>#N/A</v>
      </c>
      <c r="AA40" s="317" t="e">
        <f t="shared" si="17"/>
        <v>#N/A</v>
      </c>
      <c r="AB40" s="317" t="e">
        <f t="shared" si="18"/>
        <v>#N/A</v>
      </c>
      <c r="AC40" s="317" t="e">
        <f t="shared" si="19"/>
        <v>#N/A</v>
      </c>
      <c r="AD40" s="317" t="e">
        <f t="shared" si="20"/>
        <v>#N/A</v>
      </c>
      <c r="AE40" s="315" t="str">
        <f t="shared" si="21"/>
        <v/>
      </c>
      <c r="AF40" s="311" t="str">
        <f t="shared" si="22"/>
        <v/>
      </c>
      <c r="AG40" s="311" t="str">
        <f t="shared" si="23"/>
        <v/>
      </c>
      <c r="AH40" s="311" t="str">
        <f t="shared" si="24"/>
        <v/>
      </c>
      <c r="AI40" s="316" t="e">
        <f>_xlfn.CONCAT(IF(AV40="","-","B"),IF(BI40="","-","I"),VLOOKUP($B40,GtP!$A:$BB,MATCH("Gs_0-1",GtP!$A$1:$BB$1,0),FALSE))</f>
        <v>#N/A</v>
      </c>
      <c r="AJ40" s="317" t="e">
        <f>_xlfn.CONCAT(IF(AW40="","-","B"),IF(BJ40="","-","I"),VLOOKUP($B40,GtP!$A:$BB,MATCH("Gs_0-1",GtP!$A$1:$BB$1,0),FALSE))</f>
        <v>#N/A</v>
      </c>
      <c r="AK40" s="317" t="e">
        <f>_xlfn.CONCAT(IF(AX40="","-","B"),IF(BK40="","-","I"),VLOOKUP($B40,GtP!$A:$BB,MATCH("Gi/o_0-1",GtP!$A$1:$BB$1,0),FALSE))</f>
        <v>#N/A</v>
      </c>
      <c r="AL40" s="317" t="e">
        <f>_xlfn.CONCAT(IF(AY40="","-","B"),IF(BL40="","-","I"),VLOOKUP($B40,GtP!$A:$BB,MATCH("Gi/o_0-1",GtP!$A$1:$BB$1,0),FALSE))</f>
        <v>#N/A</v>
      </c>
      <c r="AM40" s="317" t="e">
        <f>_xlfn.CONCAT(IF(AZ40="","-","B"),IF(BM40="","-","I"),VLOOKUP($B40,GtP!$A:$BB,MATCH("Gi/o_0-1",GtP!$A$1:$BB$1,0),FALSE))</f>
        <v>#N/A</v>
      </c>
      <c r="AN40" s="317" t="e">
        <f>_xlfn.CONCAT(IF(BA40="","-","B"),IF(BN40="","-","I"),VLOOKUP($B40,GtP!$A:$BB,MATCH("Gi/o_0-1",GtP!$A$1:$BB$1,0),FALSE))</f>
        <v>#N/A</v>
      </c>
      <c r="AO40" s="317" t="e">
        <f>_xlfn.CONCAT(IF(BB40="","-","B"),IF(BO40="","-","I"),VLOOKUP($B40,GtP!$A:$BB,MATCH("Gi/o_0-1",GtP!$A$1:$BB$1,0),FALSE))</f>
        <v>#N/A</v>
      </c>
      <c r="AP40" s="317" t="e">
        <f>_xlfn.CONCAT(IF(BC40="","-","B"),IF(BP40="","-","I"),VLOOKUP($B40,GtP!$A:$BB,MATCH("Gq/11_0-1",GtP!$A$1:$BB$1,0),FALSE))</f>
        <v>#N/A</v>
      </c>
      <c r="AQ40" s="317" t="e">
        <f>_xlfn.CONCAT(IF(BD40="","-","B"),IF(BQ40="","-","I"),VLOOKUP($B40,GtP!$A:$BB,MATCH("Gq/11_0-1",GtP!$A$1:$BB$1,0),FALSE))</f>
        <v>#N/A</v>
      </c>
      <c r="AR40" s="317" t="e">
        <f>_xlfn.CONCAT(IF(BE40="","-","B"),IF(BR40="","-","I"),VLOOKUP($B40,GtP!$A:$BB,MATCH("Gq/11_0-1",GtP!$A$1:$BB$1,0),FALSE))</f>
        <v>#N/A</v>
      </c>
      <c r="AS40" s="317" t="e">
        <f>_xlfn.CONCAT(IF(BF40="","-","B"),IF(BS40="","-","I"),VLOOKUP($B40,GtP!$A:$BB,MATCH("Gq/11_0-1",GtP!$A$1:$BB$1,0),FALSE))</f>
        <v>#N/A</v>
      </c>
      <c r="AT40" s="317" t="e">
        <f>_xlfn.CONCAT(IF(BG40="","-","B"),IF(BT40="","-","I"),VLOOKUP($B40,GtP!$A:$BB,MATCH("G12/13_0-1",GtP!$A$1:$BB$1,0),FALSE))</f>
        <v>#N/A</v>
      </c>
      <c r="AU40" s="317" t="e">
        <f>_xlfn.CONCAT(IF(BH40="","-","B"),IF(BU40="","-","I"),VLOOKUP($B40,GtP!$A:$BB,MATCH("G12/13_0-1",GtP!$A$1:$BB$1,0),FALSE))</f>
        <v>#N/A</v>
      </c>
      <c r="AV40" s="319" t="str">
        <f>_xlfn.IFNA(VLOOKUP($B40,'B-LogEmaxOverpEC50'!$A:$AL,MATCH(AV$1,'B-LogEmaxOverpEC50'!$A$1:$AL$1,0),FALSE),"")</f>
        <v/>
      </c>
      <c r="AW40" s="320"/>
      <c r="AX40" s="321">
        <f>_xlfn.IFNA(VLOOKUP($B40,'B-LogEmaxOverpEC50'!$A:$AL,MATCH(AX$1,'B-LogEmaxOverpEC50'!$A$1:$AL$1,0),FALSE),"")</f>
        <v>10.905929706236073</v>
      </c>
      <c r="AY40" s="321">
        <f>_xlfn.IFNA(VLOOKUP($B40,'B-LogEmaxOverpEC50'!$A:$AL,MATCH(AY$1,'B-LogEmaxOverpEC50'!$A$1:$AL$1,0),FALSE),"")</f>
        <v>11.076321991245006</v>
      </c>
      <c r="AZ40" s="321">
        <f>_xlfn.IFNA(VLOOKUP($B40,'B-LogEmaxOverpEC50'!$A:$AL,MATCH(AZ$1,'B-LogEmaxOverpEC50'!$A$1:$AL$1,0),FALSE),"")</f>
        <v>10.80804158633236</v>
      </c>
      <c r="BA40" s="321">
        <f>_xlfn.IFNA(VLOOKUP($B40,'B-LogEmaxOverpEC50'!$A:$AL,MATCH(BA$1,'B-LogEmaxOverpEC50'!$A$1:$AL$1,0),FALSE),"")</f>
        <v>11.332360326206262</v>
      </c>
      <c r="BB40" s="321">
        <f>_xlfn.IFNA(VLOOKUP($B40,'B-LogEmaxOverpEC50'!$A:$AL,MATCH(BB$1,'B-LogEmaxOverpEC50'!$A$1:$AL$1,0),FALSE),"")</f>
        <v>10.707923213029723</v>
      </c>
      <c r="BC40" s="321" t="str">
        <f>_xlfn.IFNA(VLOOKUP($B40,'B-LogEmaxOverpEC50'!$A:$AL,MATCH(BC$1,'B-LogEmaxOverpEC50'!$A$1:$AL$1,0),FALSE),"")</f>
        <v/>
      </c>
      <c r="BD40" s="321" t="str">
        <f>_xlfn.IFNA(VLOOKUP($B40,'B-LogEmaxOverpEC50'!$A:$AL,MATCH(BD$1,'B-LogEmaxOverpEC50'!$A$1:$AL$1,0),FALSE),"")</f>
        <v/>
      </c>
      <c r="BE40" s="321" t="str">
        <f>_xlfn.IFNA(VLOOKUP($B40,'B-LogEmaxOverpEC50'!$A:$AL,MATCH(BE$1,'B-LogEmaxOverpEC50'!$A$1:$AL$1,0),FALSE),"")</f>
        <v/>
      </c>
      <c r="BF40" s="321">
        <f>_xlfn.IFNA(VLOOKUP($B40,'B-LogEmaxOverpEC50'!$A:$AL,MATCH(BF$1,'B-LogEmaxOverpEC50'!$A$1:$AL$1,0),FALSE),"")</f>
        <v>9.0605325202879659</v>
      </c>
      <c r="BG40" s="321">
        <f>_xlfn.IFNA(VLOOKUP($B40,'B-LogEmaxOverpEC50'!$A:$AL,MATCH(BG$1,'B-LogEmaxOverpEC50'!$A$1:$AL$1,0),FALSE),"")</f>
        <v>10.622425343508159</v>
      </c>
      <c r="BH40" s="321" t="str">
        <f>_xlfn.IFNA(VLOOKUP($B40,'B-LogEmaxOverpEC50'!$A:$AL,MATCH(BH$1,'B-LogEmaxOverpEC50'!$A$1:$AL$1,0),FALSE),"")</f>
        <v/>
      </c>
      <c r="BI40" s="322" t="str">
        <f>_xlfn.IFNA(VLOOKUP($B40,'I-LogEmaxOverpEC50'!$A:$AR,MATCH(BI$1,'I-LogEmaxOverpEC50'!$A$1:$AR$1,0),FALSE),"")</f>
        <v/>
      </c>
      <c r="BJ40" s="320" t="str">
        <f>_xlfn.IFNA(VLOOKUP($B40,'I-LogEmaxOverpEC50'!$A:$AR,MATCH(BJ$1,'I-LogEmaxOverpEC50'!$A$1:$AR$1,0),FALSE),"")</f>
        <v/>
      </c>
      <c r="BK40" s="320">
        <f>_xlfn.IFNA(VLOOKUP($B40,'I-LogEmaxOverpEC50'!$A:$AR,MATCH(BK$1,'I-LogEmaxOverpEC50'!$A$1:$AR$1,0),FALSE),"")</f>
        <v>9.9769294592149524</v>
      </c>
      <c r="BL40" s="320">
        <f>_xlfn.IFNA(VLOOKUP($B40,'I-LogEmaxOverpEC50'!$A:$AR,MATCH(BL$1,'I-LogEmaxOverpEC50'!$A$1:$AR$1,0),FALSE),"")</f>
        <v>9.9769294592149524</v>
      </c>
      <c r="BM40" s="320">
        <f>_xlfn.IFNA(VLOOKUP($B40,'I-LogEmaxOverpEC50'!$A:$AR,MATCH(BM$1,'I-LogEmaxOverpEC50'!$A$1:$AR$1,0),FALSE),"")</f>
        <v>9.9935368134623968</v>
      </c>
      <c r="BN40" s="320">
        <f>_xlfn.IFNA(VLOOKUP($B40,'I-LogEmaxOverpEC50'!$A:$AR,MATCH(BN$1,'I-LogEmaxOverpEC50'!$A$1:$AR$1,0),FALSE),"")</f>
        <v>9.9935368134623968</v>
      </c>
      <c r="BO40" s="320">
        <f>_xlfn.IFNA(VLOOKUP($B40,'I-LogEmaxOverpEC50'!$A:$AR,MATCH(BO$1,'I-LogEmaxOverpEC50'!$A$1:$AR$1,0),FALSE),"")</f>
        <v>9.4246898176329648</v>
      </c>
      <c r="BP40" s="320" t="str">
        <f>_xlfn.IFNA(VLOOKUP($B40,'I-LogEmaxOverpEC50'!$A:$AR,MATCH(BP$1,'I-LogEmaxOverpEC50'!$A$1:$AR$1,0),FALSE),"")</f>
        <v/>
      </c>
      <c r="BQ40" s="320" t="str">
        <f>_xlfn.IFNA(VLOOKUP($B40,'I-LogEmaxOverpEC50'!$A:$AR,MATCH(BQ$1,'I-LogEmaxOverpEC50'!$A$1:$AR$1,0),FALSE),"")</f>
        <v/>
      </c>
      <c r="BR40" s="320" t="str">
        <f>_xlfn.IFNA(VLOOKUP($B40,'I-LogEmaxOverpEC50'!$A:$AR,MATCH(BR$1,'I-LogEmaxOverpEC50'!$A$1:$AR$1,0),FALSE),"")</f>
        <v/>
      </c>
      <c r="BS40" s="320" t="str">
        <f>_xlfn.IFNA(VLOOKUP($B40,'I-LogEmaxOverpEC50'!$A:$AR,MATCH(BS$1,'I-LogEmaxOverpEC50'!$A$1:$AR$1,0),FALSE),"")</f>
        <v/>
      </c>
      <c r="BT40" s="320">
        <f>_xlfn.IFNA(VLOOKUP($B40,'I-LogEmaxOverpEC50'!$A:$AR,MATCH(BT$1,'I-LogEmaxOverpEC50'!$A$1:$AR$1,0),FALSE),"")</f>
        <v>9.2143391478376113</v>
      </c>
      <c r="BU40" s="320" t="str">
        <f>_xlfn.IFNA(VLOOKUP($B40,'I-LogEmaxOverpEC50'!$A:$AR,MATCH(BU$1,'I-LogEmaxOverpEC50'!$A$1:$AR$1,0),FALSE),"")</f>
        <v/>
      </c>
      <c r="BV40" s="114" t="e" cm="1">
        <f t="array" ref="BV40">_xlfn.IFS(AND($C40="A",_xlfn.CONCAT(F40:G40)&lt;&gt;"",$A40=1),"x",AND($C40="A",_xlfn.CONCAT(F40:G40)="",$A40=1),"-",$A$1&lt;&gt;"","")</f>
        <v>#N/A</v>
      </c>
      <c r="BW40" s="113" t="e" cm="1">
        <f t="array" ref="BW40">_xlfn.IFS(AND($C40="A",_xlfn.CONCAT(H40:L40)&lt;&gt;"",$A40=1),"x",AND($C40="A",_xlfn.CONCAT(H40:L40)="",$A40=1),"-",$A$1&lt;&gt;"","")</f>
        <v>#N/A</v>
      </c>
      <c r="BX40" s="113" t="e" cm="1">
        <f t="array" ref="BX40">_xlfn.IFS(AND($C40="A",_xlfn.CONCAT(M40:P40)&lt;&gt;"",$A40=1),"x",AND($C40="A",_xlfn.CONCAT(M40:P40)="",$A40=1),"-",$A$1&lt;&gt;"","")</f>
        <v>#N/A</v>
      </c>
      <c r="BY40" s="113" t="e" cm="1">
        <f t="array" ref="BY40">_xlfn.IFS(AND($C40="A",_xlfn.CONCAT(Q40:R40)&lt;&gt;"",$A40=1),"x",AND($C40="A",_xlfn.CONCAT(Q40:R40)="",$A40=1),"-",$A$1&lt;&gt;"","")</f>
        <v>#N/A</v>
      </c>
      <c r="BZ40" s="121" t="e">
        <f t="shared" si="25"/>
        <v>#N/A</v>
      </c>
      <c r="CA40" s="120" t="e">
        <f t="shared" si="26"/>
        <v>#N/A</v>
      </c>
      <c r="CB40" s="120" t="e">
        <f t="shared" si="27"/>
        <v>#N/A</v>
      </c>
      <c r="CC40" s="120" t="e">
        <f t="shared" si="28"/>
        <v>#N/A</v>
      </c>
      <c r="CD40" s="121" t="str">
        <f t="shared" si="29"/>
        <v/>
      </c>
      <c r="CE40" s="120" t="e">
        <f t="shared" si="30"/>
        <v>#N/A</v>
      </c>
      <c r="CF40" s="120" t="e">
        <f t="shared" si="31"/>
        <v>#N/A</v>
      </c>
      <c r="CG40" s="120" t="e">
        <f t="shared" si="32"/>
        <v>#N/A</v>
      </c>
      <c r="CH40" s="120" t="e">
        <f t="shared" si="33"/>
        <v>#N/A</v>
      </c>
      <c r="CI40" s="120" t="e">
        <f t="shared" si="34"/>
        <v>#N/A</v>
      </c>
    </row>
    <row r="41" spans="1:87" s="326" customFormat="1" x14ac:dyDescent="0.2">
      <c r="A41" s="311" t="e" cm="1">
        <f t="array" ref="A41">_xlfn.IFS(SUM(F41:R41)&gt;0,1,Z41&gt;0,2,TRUE,3)</f>
        <v>#N/A</v>
      </c>
      <c r="B41" s="311" t="s">
        <v>151</v>
      </c>
      <c r="C41" s="311" t="str">
        <f>_xlfn.XLOOKUP(B41,RecNamesAll!A:A,RecNamesAll!E:E)</f>
        <v>A</v>
      </c>
      <c r="D41" s="311" t="str">
        <f>_xlfn.XLOOKUP(B41,RecNamesAll!A:A,RecNamesAll!C:C)</f>
        <v>𝜅</v>
      </c>
      <c r="E41" s="311"/>
      <c r="F41" s="312" t="e">
        <f t="shared" si="0"/>
        <v>#N/A</v>
      </c>
      <c r="G41" s="313" t="e">
        <f t="shared" si="1"/>
        <v>#N/A</v>
      </c>
      <c r="H41" s="312" t="e">
        <f t="shared" si="2"/>
        <v>#N/A</v>
      </c>
      <c r="I41" s="313" t="e">
        <f t="shared" si="3"/>
        <v>#N/A</v>
      </c>
      <c r="J41" s="313" t="e">
        <f t="shared" si="4"/>
        <v>#N/A</v>
      </c>
      <c r="K41" s="313" t="e">
        <f t="shared" si="5"/>
        <v>#N/A</v>
      </c>
      <c r="L41" s="313" t="e">
        <f t="shared" si="6"/>
        <v>#N/A</v>
      </c>
      <c r="M41" s="312" t="e">
        <f t="shared" si="7"/>
        <v>#N/A</v>
      </c>
      <c r="N41" s="313" t="e">
        <f t="shared" si="8"/>
        <v>#N/A</v>
      </c>
      <c r="O41" s="313" t="e">
        <f t="shared" si="9"/>
        <v>#N/A</v>
      </c>
      <c r="P41" s="313" t="e">
        <f t="shared" si="10"/>
        <v>#N/A</v>
      </c>
      <c r="Q41" s="312" t="e">
        <f t="shared" si="11"/>
        <v>#N/A</v>
      </c>
      <c r="R41" s="313" t="e">
        <f t="shared" si="12"/>
        <v>#N/A</v>
      </c>
      <c r="S41" s="314" t="str">
        <f t="shared" si="13"/>
        <v/>
      </c>
      <c r="T41" s="315" t="str">
        <f t="shared" si="14"/>
        <v>A</v>
      </c>
      <c r="U41" s="311" t="str">
        <f t="shared" si="15"/>
        <v>𝜅</v>
      </c>
      <c r="V41" s="316" t="e">
        <f>IF(VLOOKUP($B41,GtP!$A:$AA,MATCH("Gs_0-2",GtP!$A$1:$AA$1,0),FALSE)=0,"",VLOOKUP($B41,GtP!$A:$AA,MATCH("Gs_0-2",GtP!$A$1:$AA$1,0),FALSE))</f>
        <v>#N/A</v>
      </c>
      <c r="W41" s="317" t="e">
        <f>IF(VLOOKUP($B41,GtP!$A:$AA,MATCH("Gi/o_0-2",GtP!$A$1:$AA$1,0),FALSE)=0,"",VLOOKUP($B41,GtP!$A:$AA,MATCH("Gi/o_0-2",GtP!$A$1:$AA$1,0),FALSE))</f>
        <v>#N/A</v>
      </c>
      <c r="X41" s="317" t="e">
        <f>IF(VLOOKUP($B41,GtP!$A:$AA,MATCH("Gq/11_0-2",GtP!$A$1:$AA$1,0),FALSE)=0,"",VLOOKUP($B41,GtP!$A:$AA,MATCH("Gq/11_0-2",GtP!$A$1:$AA$1,0),FALSE))</f>
        <v>#N/A</v>
      </c>
      <c r="Y41" s="317" t="e">
        <f>IF(VLOOKUP($B41,GtP!$A:$AA,MATCH("G12/13_0-2",GtP!$A$1:$AA$1,0),FALSE)=0,"",VLOOKUP($B41,GtP!$A:$AA,MATCH("G12/13_0-2",GtP!$A$1:$AA$1,0),FALSE))</f>
        <v>#N/A</v>
      </c>
      <c r="Z41" s="318" t="e">
        <f t="shared" si="16"/>
        <v>#N/A</v>
      </c>
      <c r="AA41" s="317" t="e">
        <f t="shared" si="17"/>
        <v>#N/A</v>
      </c>
      <c r="AB41" s="317" t="e">
        <f t="shared" si="18"/>
        <v>#N/A</v>
      </c>
      <c r="AC41" s="317" t="e">
        <f t="shared" si="19"/>
        <v>#N/A</v>
      </c>
      <c r="AD41" s="317" t="e">
        <f t="shared" si="20"/>
        <v>#N/A</v>
      </c>
      <c r="AE41" s="315" t="str">
        <f t="shared" si="21"/>
        <v/>
      </c>
      <c r="AF41" s="311" t="str">
        <f t="shared" si="22"/>
        <v/>
      </c>
      <c r="AG41" s="311" t="str">
        <f t="shared" si="23"/>
        <v/>
      </c>
      <c r="AH41" s="311" t="str">
        <f t="shared" si="24"/>
        <v/>
      </c>
      <c r="AI41" s="316" t="e">
        <f>_xlfn.CONCAT(IF(AV41="","-","B"),IF(BI41="","-","I"),VLOOKUP($B41,GtP!$A:$BB,MATCH("Gs_0-1",GtP!$A$1:$BB$1,0),FALSE))</f>
        <v>#N/A</v>
      </c>
      <c r="AJ41" s="317" t="e">
        <f>_xlfn.CONCAT(IF(AW41="","-","B"),IF(BJ41="","-","I"),VLOOKUP($B41,GtP!$A:$BB,MATCH("Gs_0-1",GtP!$A$1:$BB$1,0),FALSE))</f>
        <v>#N/A</v>
      </c>
      <c r="AK41" s="317" t="e">
        <f>_xlfn.CONCAT(IF(AX41="","-","B"),IF(BK41="","-","I"),VLOOKUP($B41,GtP!$A:$BB,MATCH("Gi/o_0-1",GtP!$A$1:$BB$1,0),FALSE))</f>
        <v>#N/A</v>
      </c>
      <c r="AL41" s="317" t="e">
        <f>_xlfn.CONCAT(IF(AY41="","-","B"),IF(BL41="","-","I"),VLOOKUP($B41,GtP!$A:$BB,MATCH("Gi/o_0-1",GtP!$A$1:$BB$1,0),FALSE))</f>
        <v>#N/A</v>
      </c>
      <c r="AM41" s="317" t="e">
        <f>_xlfn.CONCAT(IF(AZ41="","-","B"),IF(BM41="","-","I"),VLOOKUP($B41,GtP!$A:$BB,MATCH("Gi/o_0-1",GtP!$A$1:$BB$1,0),FALSE))</f>
        <v>#N/A</v>
      </c>
      <c r="AN41" s="317" t="e">
        <f>_xlfn.CONCAT(IF(BA41="","-","B"),IF(BN41="","-","I"),VLOOKUP($B41,GtP!$A:$BB,MATCH("Gi/o_0-1",GtP!$A$1:$BB$1,0),FALSE))</f>
        <v>#N/A</v>
      </c>
      <c r="AO41" s="317" t="e">
        <f>_xlfn.CONCAT(IF(BB41="","-","B"),IF(BO41="","-","I"),VLOOKUP($B41,GtP!$A:$BB,MATCH("Gi/o_0-1",GtP!$A$1:$BB$1,0),FALSE))</f>
        <v>#N/A</v>
      </c>
      <c r="AP41" s="317" t="e">
        <f>_xlfn.CONCAT(IF(BC41="","-","B"),IF(BP41="","-","I"),VLOOKUP($B41,GtP!$A:$BB,MATCH("Gq/11_0-1",GtP!$A$1:$BB$1,0),FALSE))</f>
        <v>#N/A</v>
      </c>
      <c r="AQ41" s="317" t="e">
        <f>_xlfn.CONCAT(IF(BD41="","-","B"),IF(BQ41="","-","I"),VLOOKUP($B41,GtP!$A:$BB,MATCH("Gq/11_0-1",GtP!$A$1:$BB$1,0),FALSE))</f>
        <v>#N/A</v>
      </c>
      <c r="AR41" s="317" t="e">
        <f>_xlfn.CONCAT(IF(BE41="","-","B"),IF(BR41="","-","I"),VLOOKUP($B41,GtP!$A:$BB,MATCH("Gq/11_0-1",GtP!$A$1:$BB$1,0),FALSE))</f>
        <v>#N/A</v>
      </c>
      <c r="AS41" s="317" t="e">
        <f>_xlfn.CONCAT(IF(BF41="","-","B"),IF(BS41="","-","I"),VLOOKUP($B41,GtP!$A:$BB,MATCH("Gq/11_0-1",GtP!$A$1:$BB$1,0),FALSE))</f>
        <v>#N/A</v>
      </c>
      <c r="AT41" s="317" t="e">
        <f>_xlfn.CONCAT(IF(BG41="","-","B"),IF(BT41="","-","I"),VLOOKUP($B41,GtP!$A:$BB,MATCH("G12/13_0-1",GtP!$A$1:$BB$1,0),FALSE))</f>
        <v>#N/A</v>
      </c>
      <c r="AU41" s="317" t="e">
        <f>_xlfn.CONCAT(IF(BH41="","-","B"),IF(BU41="","-","I"),VLOOKUP($B41,GtP!$A:$BB,MATCH("G12/13_0-1",GtP!$A$1:$BB$1,0),FALSE))</f>
        <v>#N/A</v>
      </c>
      <c r="AV41" s="319" t="str">
        <f>_xlfn.IFNA(VLOOKUP($B41,'B-LogEmaxOverpEC50'!$A:$AL,MATCH(AV$1,'B-LogEmaxOverpEC50'!$A$1:$AL$1,0),FALSE),"")</f>
        <v/>
      </c>
      <c r="AW41" s="320"/>
      <c r="AX41" s="321">
        <f>_xlfn.IFNA(VLOOKUP($B41,'B-LogEmaxOverpEC50'!$A:$AL,MATCH(AX$1,'B-LogEmaxOverpEC50'!$A$1:$AL$1,0),FALSE),"")</f>
        <v>12.037781769096306</v>
      </c>
      <c r="AY41" s="321">
        <f>_xlfn.IFNA(VLOOKUP($B41,'B-LogEmaxOverpEC50'!$A:$AL,MATCH(AY$1,'B-LogEmaxOverpEC50'!$A$1:$AL$1,0),FALSE),"")</f>
        <v>11.860959931923475</v>
      </c>
      <c r="AZ41" s="321">
        <f>_xlfn.IFNA(VLOOKUP($B41,'B-LogEmaxOverpEC50'!$A:$AL,MATCH(AZ$1,'B-LogEmaxOverpEC50'!$A$1:$AL$1,0),FALSE),"")</f>
        <v>12.139511153697132</v>
      </c>
      <c r="BA41" s="321">
        <f>_xlfn.IFNA(VLOOKUP($B41,'B-LogEmaxOverpEC50'!$A:$AL,MATCH(BA$1,'B-LogEmaxOverpEC50'!$A$1:$AL$1,0),FALSE),"")</f>
        <v>12.428677987236455</v>
      </c>
      <c r="BB41" s="321">
        <f>_xlfn.IFNA(VLOOKUP($B41,'B-LogEmaxOverpEC50'!$A:$AL,MATCH(BB$1,'B-LogEmaxOverpEC50'!$A$1:$AL$1,0),FALSE),"")</f>
        <v>12.227246037846612</v>
      </c>
      <c r="BC41" s="321" t="str">
        <f>_xlfn.IFNA(VLOOKUP($B41,'B-LogEmaxOverpEC50'!$A:$AL,MATCH(BC$1,'B-LogEmaxOverpEC50'!$A$1:$AL$1,0),FALSE),"")</f>
        <v/>
      </c>
      <c r="BD41" s="321" t="str">
        <f>_xlfn.IFNA(VLOOKUP($B41,'B-LogEmaxOverpEC50'!$A:$AL,MATCH(BD$1,'B-LogEmaxOverpEC50'!$A$1:$AL$1,0),FALSE),"")</f>
        <v/>
      </c>
      <c r="BE41" s="321" t="str">
        <f>_xlfn.IFNA(VLOOKUP($B41,'B-LogEmaxOverpEC50'!$A:$AL,MATCH(BE$1,'B-LogEmaxOverpEC50'!$A$1:$AL$1,0),FALSE),"")</f>
        <v/>
      </c>
      <c r="BF41" s="321">
        <f>_xlfn.IFNA(VLOOKUP($B41,'B-LogEmaxOverpEC50'!$A:$AL,MATCH(BF$1,'B-LogEmaxOverpEC50'!$A$1:$AL$1,0),FALSE),"")</f>
        <v>9.4803600921456148</v>
      </c>
      <c r="BG41" s="321" t="str">
        <f>_xlfn.IFNA(VLOOKUP($B41,'B-LogEmaxOverpEC50'!$A:$AL,MATCH(BG$1,'B-LogEmaxOverpEC50'!$A$1:$AL$1,0),FALSE),"")</f>
        <v/>
      </c>
      <c r="BH41" s="321" t="str">
        <f>_xlfn.IFNA(VLOOKUP($B41,'B-LogEmaxOverpEC50'!$A:$AL,MATCH(BH$1,'B-LogEmaxOverpEC50'!$A$1:$AL$1,0),FALSE),"")</f>
        <v/>
      </c>
      <c r="BI41" s="322" t="str">
        <f>_xlfn.IFNA(VLOOKUP($B41,'I-LogEmaxOverpEC50'!$A:$AR,MATCH(BI$1,'I-LogEmaxOverpEC50'!$A$1:$AR$1,0),FALSE),"")</f>
        <v/>
      </c>
      <c r="BJ41" s="320" t="str">
        <f>_xlfn.IFNA(VLOOKUP($B41,'I-LogEmaxOverpEC50'!$A:$AR,MATCH(BJ$1,'I-LogEmaxOverpEC50'!$A$1:$AR$1,0),FALSE),"")</f>
        <v/>
      </c>
      <c r="BK41" s="320">
        <f>_xlfn.IFNA(VLOOKUP($B41,'I-LogEmaxOverpEC50'!$A:$AR,MATCH(BK$1,'I-LogEmaxOverpEC50'!$A$1:$AR$1,0),FALSE),"")</f>
        <v>9.7074344325816764</v>
      </c>
      <c r="BL41" s="320">
        <f>_xlfn.IFNA(VLOOKUP($B41,'I-LogEmaxOverpEC50'!$A:$AR,MATCH(BL$1,'I-LogEmaxOverpEC50'!$A$1:$AR$1,0),FALSE),"")</f>
        <v>9.7074344325816764</v>
      </c>
      <c r="BM41" s="320">
        <f>_xlfn.IFNA(VLOOKUP($B41,'I-LogEmaxOverpEC50'!$A:$AR,MATCH(BM$1,'I-LogEmaxOverpEC50'!$A$1:$AR$1,0),FALSE),"")</f>
        <v>9.1958883515883763</v>
      </c>
      <c r="BN41" s="320">
        <f>_xlfn.IFNA(VLOOKUP($B41,'I-LogEmaxOverpEC50'!$A:$AR,MATCH(BN$1,'I-LogEmaxOverpEC50'!$A$1:$AR$1,0),FALSE),"")</f>
        <v>9.1958883515883763</v>
      </c>
      <c r="BO41" s="320">
        <f>_xlfn.IFNA(VLOOKUP($B41,'I-LogEmaxOverpEC50'!$A:$AR,MATCH(BO$1,'I-LogEmaxOverpEC50'!$A$1:$AR$1,0),FALSE),"")</f>
        <v>9.4581512503836436</v>
      </c>
      <c r="BP41" s="320" t="str">
        <f>_xlfn.IFNA(VLOOKUP($B41,'I-LogEmaxOverpEC50'!$A:$AR,MATCH(BP$1,'I-LogEmaxOverpEC50'!$A$1:$AR$1,0),FALSE),"")</f>
        <v/>
      </c>
      <c r="BQ41" s="320" t="str">
        <f>_xlfn.IFNA(VLOOKUP($B41,'I-LogEmaxOverpEC50'!$A:$AR,MATCH(BQ$1,'I-LogEmaxOverpEC50'!$A$1:$AR$1,0),FALSE),"")</f>
        <v/>
      </c>
      <c r="BR41" s="320">
        <f>_xlfn.IFNA(VLOOKUP($B41,'I-LogEmaxOverpEC50'!$A:$AR,MATCH(BR$1,'I-LogEmaxOverpEC50'!$A$1:$AR$1,0),FALSE),"")</f>
        <v>8.7769760264841317</v>
      </c>
      <c r="BS41" s="320" t="str">
        <f>_xlfn.IFNA(VLOOKUP($B41,'I-LogEmaxOverpEC50'!$A:$AR,MATCH(BS$1,'I-LogEmaxOverpEC50'!$A$1:$AR$1,0),FALSE),"")</f>
        <v/>
      </c>
      <c r="BT41" s="320">
        <f>_xlfn.IFNA(VLOOKUP($B41,'I-LogEmaxOverpEC50'!$A:$AR,MATCH(BT$1,'I-LogEmaxOverpEC50'!$A$1:$AR$1,0),FALSE),"")</f>
        <v>8.3093846321359131</v>
      </c>
      <c r="BU41" s="320" t="str">
        <f>_xlfn.IFNA(VLOOKUP($B41,'I-LogEmaxOverpEC50'!$A:$AR,MATCH(BU$1,'I-LogEmaxOverpEC50'!$A$1:$AR$1,0),FALSE),"")</f>
        <v/>
      </c>
      <c r="BV41" s="114" t="e" cm="1">
        <f t="array" ref="BV41">_xlfn.IFS(AND($C41="A",_xlfn.CONCAT(F41:G41)&lt;&gt;"",$A41=1),"x",AND($C41="A",_xlfn.CONCAT(F41:G41)="",$A41=1),"-",$A$1&lt;&gt;"","")</f>
        <v>#N/A</v>
      </c>
      <c r="BW41" s="113" t="e" cm="1">
        <f t="array" ref="BW41">_xlfn.IFS(AND($C41="A",_xlfn.CONCAT(H41:L41)&lt;&gt;"",$A41=1),"x",AND($C41="A",_xlfn.CONCAT(H41:L41)="",$A41=1),"-",$A$1&lt;&gt;"","")</f>
        <v>#N/A</v>
      </c>
      <c r="BX41" s="113" t="e" cm="1">
        <f t="array" ref="BX41">_xlfn.IFS(AND($C41="A",_xlfn.CONCAT(M41:P41)&lt;&gt;"",$A41=1),"x",AND($C41="A",_xlfn.CONCAT(M41:P41)="",$A41=1),"-",$A$1&lt;&gt;"","")</f>
        <v>#N/A</v>
      </c>
      <c r="BY41" s="113" t="e" cm="1">
        <f t="array" ref="BY41">_xlfn.IFS(AND($C41="A",_xlfn.CONCAT(Q41:R41)&lt;&gt;"",$A41=1),"x",AND($C41="A",_xlfn.CONCAT(Q41:R41)="",$A41=1),"-",$A$1&lt;&gt;"","")</f>
        <v>#N/A</v>
      </c>
      <c r="BZ41" s="121" t="e">
        <f t="shared" si="25"/>
        <v>#N/A</v>
      </c>
      <c r="CA41" s="120" t="e">
        <f t="shared" si="26"/>
        <v>#N/A</v>
      </c>
      <c r="CB41" s="120" t="e">
        <f t="shared" si="27"/>
        <v>#N/A</v>
      </c>
      <c r="CC41" s="120" t="e">
        <f t="shared" si="28"/>
        <v>#N/A</v>
      </c>
      <c r="CD41" s="121" t="str">
        <f t="shared" si="29"/>
        <v/>
      </c>
      <c r="CE41" s="120" t="e">
        <f t="shared" si="30"/>
        <v>#N/A</v>
      </c>
      <c r="CF41" s="120" t="e">
        <f t="shared" si="31"/>
        <v>#N/A</v>
      </c>
      <c r="CG41" s="120" t="e">
        <f t="shared" si="32"/>
        <v>#N/A</v>
      </c>
      <c r="CH41" s="120" t="e">
        <f t="shared" si="33"/>
        <v>#N/A</v>
      </c>
      <c r="CI41" s="120" t="e">
        <f t="shared" si="34"/>
        <v>#N/A</v>
      </c>
    </row>
    <row r="42" spans="1:87" s="326" customFormat="1" x14ac:dyDescent="0.2">
      <c r="A42" s="311" t="e" cm="1">
        <f t="array" ref="A42">_xlfn.IFS(SUM(F42:R42)&gt;0,1,Z42&gt;0,2,TRUE,3)</f>
        <v>#N/A</v>
      </c>
      <c r="B42" s="311" t="s">
        <v>101</v>
      </c>
      <c r="C42" s="311" t="str">
        <f>_xlfn.XLOOKUP(B42,RecNamesAll!A:A,RecNamesAll!E:E)</f>
        <v>A</v>
      </c>
      <c r="D42" s="311" t="str">
        <f>_xlfn.XLOOKUP(B42,RecNamesAll!A:A,RecNamesAll!C:C)</f>
        <v>FFA3</v>
      </c>
      <c r="E42" s="311"/>
      <c r="F42" s="312" t="e">
        <f t="shared" si="0"/>
        <v>#N/A</v>
      </c>
      <c r="G42" s="313" t="e">
        <f t="shared" si="1"/>
        <v>#N/A</v>
      </c>
      <c r="H42" s="312" t="e">
        <f t="shared" si="2"/>
        <v>#N/A</v>
      </c>
      <c r="I42" s="313" t="e">
        <f t="shared" si="3"/>
        <v>#N/A</v>
      </c>
      <c r="J42" s="313" t="e">
        <f t="shared" si="4"/>
        <v>#N/A</v>
      </c>
      <c r="K42" s="313" t="e">
        <f t="shared" si="5"/>
        <v>#N/A</v>
      </c>
      <c r="L42" s="313" t="e">
        <f t="shared" si="6"/>
        <v>#N/A</v>
      </c>
      <c r="M42" s="312" t="e">
        <f t="shared" si="7"/>
        <v>#N/A</v>
      </c>
      <c r="N42" s="313" t="e">
        <f t="shared" si="8"/>
        <v>#N/A</v>
      </c>
      <c r="O42" s="313" t="e">
        <f t="shared" si="9"/>
        <v>#N/A</v>
      </c>
      <c r="P42" s="313" t="e">
        <f t="shared" si="10"/>
        <v>#N/A</v>
      </c>
      <c r="Q42" s="312" t="e">
        <f t="shared" si="11"/>
        <v>#N/A</v>
      </c>
      <c r="R42" s="313" t="e">
        <f t="shared" si="12"/>
        <v>#N/A</v>
      </c>
      <c r="S42" s="314" t="str">
        <f t="shared" si="13"/>
        <v/>
      </c>
      <c r="T42" s="315" t="str">
        <f t="shared" si="14"/>
        <v>A</v>
      </c>
      <c r="U42" s="311" t="str">
        <f t="shared" si="15"/>
        <v>FFA3</v>
      </c>
      <c r="V42" s="316" t="e">
        <f>IF(VLOOKUP($B42,GtP!$A:$AA,MATCH("Gs_0-2",GtP!$A$1:$AA$1,0),FALSE)=0,"",VLOOKUP($B42,GtP!$A:$AA,MATCH("Gs_0-2",GtP!$A$1:$AA$1,0),FALSE))</f>
        <v>#N/A</v>
      </c>
      <c r="W42" s="317" t="e">
        <f>IF(VLOOKUP($B42,GtP!$A:$AA,MATCH("Gi/o_0-2",GtP!$A$1:$AA$1,0),FALSE)=0,"",VLOOKUP($B42,GtP!$A:$AA,MATCH("Gi/o_0-2",GtP!$A$1:$AA$1,0),FALSE))</f>
        <v>#N/A</v>
      </c>
      <c r="X42" s="317" t="e">
        <f>IF(VLOOKUP($B42,GtP!$A:$AA,MATCH("Gq/11_0-2",GtP!$A$1:$AA$1,0),FALSE)=0,"",VLOOKUP($B42,GtP!$A:$AA,MATCH("Gq/11_0-2",GtP!$A$1:$AA$1,0),FALSE))</f>
        <v>#N/A</v>
      </c>
      <c r="Y42" s="317" t="e">
        <f>IF(VLOOKUP($B42,GtP!$A:$AA,MATCH("G12/13_0-2",GtP!$A$1:$AA$1,0),FALSE)=0,"",VLOOKUP($B42,GtP!$A:$AA,MATCH("G12/13_0-2",GtP!$A$1:$AA$1,0),FALSE))</f>
        <v>#N/A</v>
      </c>
      <c r="Z42" s="318" t="e">
        <f t="shared" si="16"/>
        <v>#N/A</v>
      </c>
      <c r="AA42" s="317" t="e">
        <f t="shared" si="17"/>
        <v>#N/A</v>
      </c>
      <c r="AB42" s="317" t="e">
        <f t="shared" si="18"/>
        <v>#N/A</v>
      </c>
      <c r="AC42" s="317" t="e">
        <f t="shared" si="19"/>
        <v>#N/A</v>
      </c>
      <c r="AD42" s="317" t="e">
        <f t="shared" si="20"/>
        <v>#N/A</v>
      </c>
      <c r="AE42" s="315" t="str">
        <f t="shared" si="21"/>
        <v/>
      </c>
      <c r="AF42" s="311" t="str">
        <f t="shared" si="22"/>
        <v/>
      </c>
      <c r="AG42" s="311" t="str">
        <f t="shared" si="23"/>
        <v/>
      </c>
      <c r="AH42" s="311" t="str">
        <f t="shared" si="24"/>
        <v/>
      </c>
      <c r="AI42" s="316" t="e">
        <f>_xlfn.CONCAT(IF(AV42="","-","B"),IF(BI42="","-","I"),VLOOKUP($B42,GtP!$A:$BB,MATCH("Gs_0-1",GtP!$A$1:$BB$1,0),FALSE))</f>
        <v>#N/A</v>
      </c>
      <c r="AJ42" s="317" t="e">
        <f>_xlfn.CONCAT(IF(AW42="","-","B"),IF(BJ42="","-","I"),VLOOKUP($B42,GtP!$A:$BB,MATCH("Gs_0-1",GtP!$A$1:$BB$1,0),FALSE))</f>
        <v>#N/A</v>
      </c>
      <c r="AK42" s="317" t="e">
        <f>_xlfn.CONCAT(IF(AX42="","-","B"),IF(BK42="","-","I"),VLOOKUP($B42,GtP!$A:$BB,MATCH("Gi/o_0-1",GtP!$A$1:$BB$1,0),FALSE))</f>
        <v>#N/A</v>
      </c>
      <c r="AL42" s="317" t="e">
        <f>_xlfn.CONCAT(IF(AY42="","-","B"),IF(BL42="","-","I"),VLOOKUP($B42,GtP!$A:$BB,MATCH("Gi/o_0-1",GtP!$A$1:$BB$1,0),FALSE))</f>
        <v>#N/A</v>
      </c>
      <c r="AM42" s="317" t="e">
        <f>_xlfn.CONCAT(IF(AZ42="","-","B"),IF(BM42="","-","I"),VLOOKUP($B42,GtP!$A:$BB,MATCH("Gi/o_0-1",GtP!$A$1:$BB$1,0),FALSE))</f>
        <v>#N/A</v>
      </c>
      <c r="AN42" s="317" t="e">
        <f>_xlfn.CONCAT(IF(BA42="","-","B"),IF(BN42="","-","I"),VLOOKUP($B42,GtP!$A:$BB,MATCH("Gi/o_0-1",GtP!$A$1:$BB$1,0),FALSE))</f>
        <v>#N/A</v>
      </c>
      <c r="AO42" s="317" t="e">
        <f>_xlfn.CONCAT(IF(BB42="","-","B"),IF(BO42="","-","I"),VLOOKUP($B42,GtP!$A:$BB,MATCH("Gi/o_0-1",GtP!$A$1:$BB$1,0),FALSE))</f>
        <v>#N/A</v>
      </c>
      <c r="AP42" s="317" t="e">
        <f>_xlfn.CONCAT(IF(BC42="","-","B"),IF(BP42="","-","I"),VLOOKUP($B42,GtP!$A:$BB,MATCH("Gq/11_0-1",GtP!$A$1:$BB$1,0),FALSE))</f>
        <v>#N/A</v>
      </c>
      <c r="AQ42" s="317" t="e">
        <f>_xlfn.CONCAT(IF(BD42="","-","B"),IF(BQ42="","-","I"),VLOOKUP($B42,GtP!$A:$BB,MATCH("Gq/11_0-1",GtP!$A$1:$BB$1,0),FALSE))</f>
        <v>#N/A</v>
      </c>
      <c r="AR42" s="317" t="e">
        <f>_xlfn.CONCAT(IF(BE42="","-","B"),IF(BR42="","-","I"),VLOOKUP($B42,GtP!$A:$BB,MATCH("Gq/11_0-1",GtP!$A$1:$BB$1,0),FALSE))</f>
        <v>#N/A</v>
      </c>
      <c r="AS42" s="317" t="e">
        <f>_xlfn.CONCAT(IF(BF42="","-","B"),IF(BS42="","-","I"),VLOOKUP($B42,GtP!$A:$BB,MATCH("Gq/11_0-1",GtP!$A$1:$BB$1,0),FALSE))</f>
        <v>#N/A</v>
      </c>
      <c r="AT42" s="317" t="e">
        <f>_xlfn.CONCAT(IF(BG42="","-","B"),IF(BT42="","-","I"),VLOOKUP($B42,GtP!$A:$BB,MATCH("G12/13_0-1",GtP!$A$1:$BB$1,0),FALSE))</f>
        <v>#N/A</v>
      </c>
      <c r="AU42" s="317" t="e">
        <f>_xlfn.CONCAT(IF(BH42="","-","B"),IF(BU42="","-","I"),VLOOKUP($B42,GtP!$A:$BB,MATCH("G12/13_0-1",GtP!$A$1:$BB$1,0),FALSE))</f>
        <v>#N/A</v>
      </c>
      <c r="AV42" s="319" t="str">
        <f>_xlfn.IFNA(VLOOKUP($B42,'B-LogEmaxOverpEC50'!$A:$AL,MATCH(AV$1,'B-LogEmaxOverpEC50'!$A$1:$AL$1,0),FALSE),"")</f>
        <v/>
      </c>
      <c r="AW42" s="320"/>
      <c r="AX42" s="321">
        <f>_xlfn.IFNA(VLOOKUP($B42,'B-LogEmaxOverpEC50'!$A:$AL,MATCH(AX$1,'B-LogEmaxOverpEC50'!$A$1:$AL$1,0),FALSE),"")</f>
        <v>6.848753763969901</v>
      </c>
      <c r="AY42" s="321">
        <f>_xlfn.IFNA(VLOOKUP($B42,'B-LogEmaxOverpEC50'!$A:$AL,MATCH(AY$1,'B-LogEmaxOverpEC50'!$A$1:$AL$1,0),FALSE),"")</f>
        <v>7.0681361082650298</v>
      </c>
      <c r="AZ42" s="321">
        <f>_xlfn.IFNA(VLOOKUP($B42,'B-LogEmaxOverpEC50'!$A:$AL,MATCH(AZ$1,'B-LogEmaxOverpEC50'!$A$1:$AL$1,0),FALSE),"")</f>
        <v>7.240096693877879</v>
      </c>
      <c r="BA42" s="321">
        <f>_xlfn.IFNA(VLOOKUP($B42,'B-LogEmaxOverpEC50'!$A:$AL,MATCH(BA$1,'B-LogEmaxOverpEC50'!$A$1:$AL$1,0),FALSE),"")</f>
        <v>7.2426314613240477</v>
      </c>
      <c r="BB42" s="321">
        <f>_xlfn.IFNA(VLOOKUP($B42,'B-LogEmaxOverpEC50'!$A:$AL,MATCH(BB$1,'B-LogEmaxOverpEC50'!$A$1:$AL$1,0),FALSE),"")</f>
        <v>6.8305017393159151</v>
      </c>
      <c r="BC42" s="321" t="str">
        <f>_xlfn.IFNA(VLOOKUP($B42,'B-LogEmaxOverpEC50'!$A:$AL,MATCH(BC$1,'B-LogEmaxOverpEC50'!$A$1:$AL$1,0),FALSE),"")</f>
        <v/>
      </c>
      <c r="BD42" s="321" t="str">
        <f>_xlfn.IFNA(VLOOKUP($B42,'B-LogEmaxOverpEC50'!$A:$AL,MATCH(BD$1,'B-LogEmaxOverpEC50'!$A$1:$AL$1,0),FALSE),"")</f>
        <v/>
      </c>
      <c r="BE42" s="321" t="str">
        <f>_xlfn.IFNA(VLOOKUP($B42,'B-LogEmaxOverpEC50'!$A:$AL,MATCH(BE$1,'B-LogEmaxOverpEC50'!$A$1:$AL$1,0),FALSE),"")</f>
        <v/>
      </c>
      <c r="BF42" s="321" t="str">
        <f>_xlfn.IFNA(VLOOKUP($B42,'B-LogEmaxOverpEC50'!$A:$AL,MATCH(BF$1,'B-LogEmaxOverpEC50'!$A$1:$AL$1,0),FALSE),"")</f>
        <v/>
      </c>
      <c r="BG42" s="321">
        <f>_xlfn.IFNA(VLOOKUP($B42,'B-LogEmaxOverpEC50'!$A:$AL,MATCH(BG$1,'B-LogEmaxOverpEC50'!$A$1:$AL$1,0),FALSE),"")</f>
        <v>7.0454933290018928</v>
      </c>
      <c r="BH42" s="321">
        <f>_xlfn.IFNA(VLOOKUP($B42,'B-LogEmaxOverpEC50'!$A:$AL,MATCH(BH$1,'B-LogEmaxOverpEC50'!$A$1:$AL$1,0),FALSE),"")</f>
        <v>5.8582775685519666</v>
      </c>
      <c r="BI42" s="322" t="str">
        <f>_xlfn.IFNA(VLOOKUP($B42,'I-LogEmaxOverpEC50'!$A:$AR,MATCH(BI$1,'I-LogEmaxOverpEC50'!$A$1:$AR$1,0),FALSE),"")</f>
        <v/>
      </c>
      <c r="BJ42" s="320" t="str">
        <f>_xlfn.IFNA(VLOOKUP($B42,'I-LogEmaxOverpEC50'!$A:$AR,MATCH(BJ$1,'I-LogEmaxOverpEC50'!$A$1:$AR$1,0),FALSE),"")</f>
        <v/>
      </c>
      <c r="BK42" s="320">
        <f>_xlfn.IFNA(VLOOKUP($B42,'I-LogEmaxOverpEC50'!$A:$AR,MATCH(BK$1,'I-LogEmaxOverpEC50'!$A$1:$AR$1,0),FALSE),"")</f>
        <v>6.2096299780818747</v>
      </c>
      <c r="BL42" s="320">
        <f>_xlfn.IFNA(VLOOKUP($B42,'I-LogEmaxOverpEC50'!$A:$AR,MATCH(BL$1,'I-LogEmaxOverpEC50'!$A$1:$AR$1,0),FALSE),"")</f>
        <v>6.2096299780818747</v>
      </c>
      <c r="BM42" s="320">
        <f>_xlfn.IFNA(VLOOKUP($B42,'I-LogEmaxOverpEC50'!$A:$AR,MATCH(BM$1,'I-LogEmaxOverpEC50'!$A$1:$AR$1,0),FALSE),"")</f>
        <v>5.8025930496824438</v>
      </c>
      <c r="BN42" s="320">
        <f>_xlfn.IFNA(VLOOKUP($B42,'I-LogEmaxOverpEC50'!$A:$AR,MATCH(BN$1,'I-LogEmaxOverpEC50'!$A$1:$AR$1,0),FALSE),"")</f>
        <v>5.8025930496824438</v>
      </c>
      <c r="BO42" s="320">
        <f>_xlfn.IFNA(VLOOKUP($B42,'I-LogEmaxOverpEC50'!$A:$AR,MATCH(BO$1,'I-LogEmaxOverpEC50'!$A$1:$AR$1,0),FALSE),"")</f>
        <v>5.6586427090999702</v>
      </c>
      <c r="BP42" s="320" t="str">
        <f>_xlfn.IFNA(VLOOKUP($B42,'I-LogEmaxOverpEC50'!$A:$AR,MATCH(BP$1,'I-LogEmaxOverpEC50'!$A$1:$AR$1,0),FALSE),"")</f>
        <v/>
      </c>
      <c r="BQ42" s="320" t="str">
        <f>_xlfn.IFNA(VLOOKUP($B42,'I-LogEmaxOverpEC50'!$A:$AR,MATCH(BQ$1,'I-LogEmaxOverpEC50'!$A$1:$AR$1,0),FALSE),"")</f>
        <v/>
      </c>
      <c r="BR42" s="320">
        <f>_xlfn.IFNA(VLOOKUP($B42,'I-LogEmaxOverpEC50'!$A:$AR,MATCH(BR$1,'I-LogEmaxOverpEC50'!$A$1:$AR$1,0),FALSE),"")</f>
        <v>5.2254278163646246</v>
      </c>
      <c r="BS42" s="320">
        <f>_xlfn.IFNA(VLOOKUP($B42,'I-LogEmaxOverpEC50'!$A:$AR,MATCH(BS$1,'I-LogEmaxOverpEC50'!$A$1:$AR$1,0),FALSE),"")</f>
        <v>4.7710832997223456</v>
      </c>
      <c r="BT42" s="320">
        <f>_xlfn.IFNA(VLOOKUP($B42,'I-LogEmaxOverpEC50'!$A:$AR,MATCH(BT$1,'I-LogEmaxOverpEC50'!$A$1:$AR$1,0),FALSE),"")</f>
        <v>5.6427142802027968</v>
      </c>
      <c r="BU42" s="320">
        <f>_xlfn.IFNA(VLOOKUP($B42,'I-LogEmaxOverpEC50'!$A:$AR,MATCH(BU$1,'I-LogEmaxOverpEC50'!$A$1:$AR$1,0),FALSE),"")</f>
        <v>5.7891492472414532</v>
      </c>
      <c r="BV42" s="114" t="e" cm="1">
        <f t="array" ref="BV42">_xlfn.IFS(AND($C42="A",_xlfn.CONCAT(F42:G42)&lt;&gt;"",$A42=1),"x",AND($C42="A",_xlfn.CONCAT(F42:G42)="",$A42=1),"-",$A$1&lt;&gt;"","")</f>
        <v>#N/A</v>
      </c>
      <c r="BW42" s="113" t="e" cm="1">
        <f t="array" ref="BW42">_xlfn.IFS(AND($C42="A",_xlfn.CONCAT(H42:L42)&lt;&gt;"",$A42=1),"x",AND($C42="A",_xlfn.CONCAT(H42:L42)="",$A42=1),"-",$A$1&lt;&gt;"","")</f>
        <v>#N/A</v>
      </c>
      <c r="BX42" s="113" t="e" cm="1">
        <f t="array" ref="BX42">_xlfn.IFS(AND($C42="A",_xlfn.CONCAT(M42:P42)&lt;&gt;"",$A42=1),"x",AND($C42="A",_xlfn.CONCAT(M42:P42)="",$A42=1),"-",$A$1&lt;&gt;"","")</f>
        <v>#N/A</v>
      </c>
      <c r="BY42" s="113" t="e" cm="1">
        <f t="array" ref="BY42">_xlfn.IFS(AND($C42="A",_xlfn.CONCAT(Q42:R42)&lt;&gt;"",$A42=1),"x",AND($C42="A",_xlfn.CONCAT(Q42:R42)="",$A42=1),"-",$A$1&lt;&gt;"","")</f>
        <v>#N/A</v>
      </c>
      <c r="BZ42" s="121" t="e">
        <f t="shared" si="25"/>
        <v>#N/A</v>
      </c>
      <c r="CA42" s="120" t="e">
        <f t="shared" si="26"/>
        <v>#N/A</v>
      </c>
      <c r="CB42" s="120" t="e">
        <f t="shared" si="27"/>
        <v>#N/A</v>
      </c>
      <c r="CC42" s="120" t="e">
        <f t="shared" si="28"/>
        <v>#N/A</v>
      </c>
      <c r="CD42" s="121" t="str">
        <f t="shared" si="29"/>
        <v/>
      </c>
      <c r="CE42" s="120" t="e">
        <f t="shared" si="30"/>
        <v>#N/A</v>
      </c>
      <c r="CF42" s="120" t="e">
        <f t="shared" si="31"/>
        <v>#N/A</v>
      </c>
      <c r="CG42" s="120" t="e">
        <f t="shared" si="32"/>
        <v>#N/A</v>
      </c>
      <c r="CH42" s="120" t="e">
        <f t="shared" si="33"/>
        <v>#N/A</v>
      </c>
      <c r="CI42" s="120" t="e">
        <f t="shared" si="34"/>
        <v>#N/A</v>
      </c>
    </row>
    <row r="43" spans="1:87" s="326" customFormat="1" x14ac:dyDescent="0.2">
      <c r="A43" s="311" t="e" cm="1">
        <f t="array" ref="A43">_xlfn.IFS(SUM(F43:R43)&gt;0,1,Z43&gt;0,2,TRUE,3)</f>
        <v>#N/A</v>
      </c>
      <c r="B43" s="311" t="s">
        <v>19</v>
      </c>
      <c r="C43" s="311" t="str">
        <f>_xlfn.XLOOKUP(B43,RecNamesAll!A:A,RecNamesAll!E:E)</f>
        <v>A</v>
      </c>
      <c r="D43" s="311" t="str">
        <f>_xlfn.XLOOKUP(B43,RecNamesAll!A:A,RecNamesAll!C:C)</f>
        <v>S1P1</v>
      </c>
      <c r="E43" s="311"/>
      <c r="F43" s="312" t="e">
        <f t="shared" si="0"/>
        <v>#N/A</v>
      </c>
      <c r="G43" s="313" t="e">
        <f t="shared" si="1"/>
        <v>#N/A</v>
      </c>
      <c r="H43" s="312" t="e">
        <f t="shared" si="2"/>
        <v>#N/A</v>
      </c>
      <c r="I43" s="313" t="e">
        <f t="shared" si="3"/>
        <v>#N/A</v>
      </c>
      <c r="J43" s="313" t="e">
        <f t="shared" si="4"/>
        <v>#N/A</v>
      </c>
      <c r="K43" s="313" t="e">
        <f t="shared" si="5"/>
        <v>#N/A</v>
      </c>
      <c r="L43" s="313" t="e">
        <f t="shared" si="6"/>
        <v>#N/A</v>
      </c>
      <c r="M43" s="312" t="e">
        <f t="shared" si="7"/>
        <v>#N/A</v>
      </c>
      <c r="N43" s="313" t="e">
        <f t="shared" si="8"/>
        <v>#N/A</v>
      </c>
      <c r="O43" s="313" t="e">
        <f t="shared" si="9"/>
        <v>#N/A</v>
      </c>
      <c r="P43" s="313" t="e">
        <f t="shared" si="10"/>
        <v>#N/A</v>
      </c>
      <c r="Q43" s="312" t="e">
        <f t="shared" si="11"/>
        <v>#N/A</v>
      </c>
      <c r="R43" s="313" t="e">
        <f t="shared" si="12"/>
        <v>#N/A</v>
      </c>
      <c r="S43" s="314" t="str">
        <f t="shared" si="13"/>
        <v/>
      </c>
      <c r="T43" s="315" t="str">
        <f t="shared" si="14"/>
        <v>A</v>
      </c>
      <c r="U43" s="311" t="str">
        <f t="shared" si="15"/>
        <v>S1P1</v>
      </c>
      <c r="V43" s="316" t="e">
        <f>IF(VLOOKUP($B43,GtP!$A:$AA,MATCH("Gs_0-2",GtP!$A$1:$AA$1,0),FALSE)=0,"",VLOOKUP($B43,GtP!$A:$AA,MATCH("Gs_0-2",GtP!$A$1:$AA$1,0),FALSE))</f>
        <v>#N/A</v>
      </c>
      <c r="W43" s="317" t="e">
        <f>IF(VLOOKUP($B43,GtP!$A:$AA,MATCH("Gi/o_0-2",GtP!$A$1:$AA$1,0),FALSE)=0,"",VLOOKUP($B43,GtP!$A:$AA,MATCH("Gi/o_0-2",GtP!$A$1:$AA$1,0),FALSE))</f>
        <v>#N/A</v>
      </c>
      <c r="X43" s="317" t="e">
        <f>IF(VLOOKUP($B43,GtP!$A:$AA,MATCH("Gq/11_0-2",GtP!$A$1:$AA$1,0),FALSE)=0,"",VLOOKUP($B43,GtP!$A:$AA,MATCH("Gq/11_0-2",GtP!$A$1:$AA$1,0),FALSE))</f>
        <v>#N/A</v>
      </c>
      <c r="Y43" s="317" t="e">
        <f>IF(VLOOKUP($B43,GtP!$A:$AA,MATCH("G12/13_0-2",GtP!$A$1:$AA$1,0),FALSE)=0,"",VLOOKUP($B43,GtP!$A:$AA,MATCH("G12/13_0-2",GtP!$A$1:$AA$1,0),FALSE))</f>
        <v>#N/A</v>
      </c>
      <c r="Z43" s="318" t="e">
        <f t="shared" si="16"/>
        <v>#N/A</v>
      </c>
      <c r="AA43" s="317" t="e">
        <f t="shared" si="17"/>
        <v>#N/A</v>
      </c>
      <c r="AB43" s="317" t="e">
        <f t="shared" si="18"/>
        <v>#N/A</v>
      </c>
      <c r="AC43" s="317" t="e">
        <f t="shared" si="19"/>
        <v>#N/A</v>
      </c>
      <c r="AD43" s="317" t="e">
        <f t="shared" si="20"/>
        <v>#N/A</v>
      </c>
      <c r="AE43" s="315" t="str">
        <f t="shared" si="21"/>
        <v/>
      </c>
      <c r="AF43" s="311" t="str">
        <f t="shared" si="22"/>
        <v/>
      </c>
      <c r="AG43" s="311" t="str">
        <f t="shared" si="23"/>
        <v/>
      </c>
      <c r="AH43" s="311" t="str">
        <f t="shared" si="24"/>
        <v/>
      </c>
      <c r="AI43" s="316" t="e">
        <f>_xlfn.CONCAT(IF(AV43="","-","B"),IF(BI43="","-","I"),VLOOKUP($B43,GtP!$A:$BB,MATCH("Gs_0-1",GtP!$A$1:$BB$1,0),FALSE))</f>
        <v>#N/A</v>
      </c>
      <c r="AJ43" s="317" t="e">
        <f>_xlfn.CONCAT(IF(AW43="","-","B"),IF(BJ43="","-","I"),VLOOKUP($B43,GtP!$A:$BB,MATCH("Gs_0-1",GtP!$A$1:$BB$1,0),FALSE))</f>
        <v>#N/A</v>
      </c>
      <c r="AK43" s="317" t="e">
        <f>_xlfn.CONCAT(IF(AX43="","-","B"),IF(BK43="","-","I"),VLOOKUP($B43,GtP!$A:$BB,MATCH("Gi/o_0-1",GtP!$A$1:$BB$1,0),FALSE))</f>
        <v>#N/A</v>
      </c>
      <c r="AL43" s="317" t="e">
        <f>_xlfn.CONCAT(IF(AY43="","-","B"),IF(BL43="","-","I"),VLOOKUP($B43,GtP!$A:$BB,MATCH("Gi/o_0-1",GtP!$A$1:$BB$1,0),FALSE))</f>
        <v>#N/A</v>
      </c>
      <c r="AM43" s="317" t="e">
        <f>_xlfn.CONCAT(IF(AZ43="","-","B"),IF(BM43="","-","I"),VLOOKUP($B43,GtP!$A:$BB,MATCH("Gi/o_0-1",GtP!$A$1:$BB$1,0),FALSE))</f>
        <v>#N/A</v>
      </c>
      <c r="AN43" s="317" t="e">
        <f>_xlfn.CONCAT(IF(BA43="","-","B"),IF(BN43="","-","I"),VLOOKUP($B43,GtP!$A:$BB,MATCH("Gi/o_0-1",GtP!$A$1:$BB$1,0),FALSE))</f>
        <v>#N/A</v>
      </c>
      <c r="AO43" s="317" t="e">
        <f>_xlfn.CONCAT(IF(BB43="","-","B"),IF(BO43="","-","I"),VLOOKUP($B43,GtP!$A:$BB,MATCH("Gi/o_0-1",GtP!$A$1:$BB$1,0),FALSE))</f>
        <v>#N/A</v>
      </c>
      <c r="AP43" s="317" t="e">
        <f>_xlfn.CONCAT(IF(BC43="","-","B"),IF(BP43="","-","I"),VLOOKUP($B43,GtP!$A:$BB,MATCH("Gq/11_0-1",GtP!$A$1:$BB$1,0),FALSE))</f>
        <v>#N/A</v>
      </c>
      <c r="AQ43" s="317" t="e">
        <f>_xlfn.CONCAT(IF(BD43="","-","B"),IF(BQ43="","-","I"),VLOOKUP($B43,GtP!$A:$BB,MATCH("Gq/11_0-1",GtP!$A$1:$BB$1,0),FALSE))</f>
        <v>#N/A</v>
      </c>
      <c r="AR43" s="317" t="e">
        <f>_xlfn.CONCAT(IF(BE43="","-","B"),IF(BR43="","-","I"),VLOOKUP($B43,GtP!$A:$BB,MATCH("Gq/11_0-1",GtP!$A$1:$BB$1,0),FALSE))</f>
        <v>#N/A</v>
      </c>
      <c r="AS43" s="317" t="e">
        <f>_xlfn.CONCAT(IF(BF43="","-","B"),IF(BS43="","-","I"),VLOOKUP($B43,GtP!$A:$BB,MATCH("Gq/11_0-1",GtP!$A$1:$BB$1,0),FALSE))</f>
        <v>#N/A</v>
      </c>
      <c r="AT43" s="317" t="e">
        <f>_xlfn.CONCAT(IF(BG43="","-","B"),IF(BT43="","-","I"),VLOOKUP($B43,GtP!$A:$BB,MATCH("G12/13_0-1",GtP!$A$1:$BB$1,0),FALSE))</f>
        <v>#N/A</v>
      </c>
      <c r="AU43" s="317" t="e">
        <f>_xlfn.CONCAT(IF(BH43="","-","B"),IF(BU43="","-","I"),VLOOKUP($B43,GtP!$A:$BB,MATCH("G12/13_0-1",GtP!$A$1:$BB$1,0),FALSE))</f>
        <v>#N/A</v>
      </c>
      <c r="AV43" s="319" t="str">
        <f>_xlfn.IFNA(VLOOKUP($B43,'B-LogEmaxOverpEC50'!$A:$AL,MATCH(AV$1,'B-LogEmaxOverpEC50'!$A$1:$AL$1,0),FALSE),"")</f>
        <v/>
      </c>
      <c r="AW43" s="320"/>
      <c r="AX43" s="321">
        <f>_xlfn.IFNA(VLOOKUP($B43,'B-LogEmaxOverpEC50'!$A:$AL,MATCH(AX$1,'B-LogEmaxOverpEC50'!$A$1:$AL$1,0),FALSE),"")</f>
        <v>9.3053840739358726</v>
      </c>
      <c r="AY43" s="321">
        <f>_xlfn.IFNA(VLOOKUP($B43,'B-LogEmaxOverpEC50'!$A:$AL,MATCH(AY$1,'B-LogEmaxOverpEC50'!$A$1:$AL$1,0),FALSE),"")</f>
        <v>9.1127371607866277</v>
      </c>
      <c r="AZ43" s="321">
        <f>_xlfn.IFNA(VLOOKUP($B43,'B-LogEmaxOverpEC50'!$A:$AL,MATCH(AZ$1,'B-LogEmaxOverpEC50'!$A$1:$AL$1,0),FALSE),"")</f>
        <v>9.0128305125881116</v>
      </c>
      <c r="BA43" s="321">
        <f>_xlfn.IFNA(VLOOKUP($B43,'B-LogEmaxOverpEC50'!$A:$AL,MATCH(BA$1,'B-LogEmaxOverpEC50'!$A$1:$AL$1,0),FALSE),"")</f>
        <v>9.2425365877684111</v>
      </c>
      <c r="BB43" s="321" t="str">
        <f>_xlfn.IFNA(VLOOKUP($B43,'B-LogEmaxOverpEC50'!$A:$AL,MATCH(BB$1,'B-LogEmaxOverpEC50'!$A$1:$AL$1,0),FALSE),"")</f>
        <v/>
      </c>
      <c r="BC43" s="321" t="str">
        <f>_xlfn.IFNA(VLOOKUP($B43,'B-LogEmaxOverpEC50'!$A:$AL,MATCH(BC$1,'B-LogEmaxOverpEC50'!$A$1:$AL$1,0),FALSE),"")</f>
        <v/>
      </c>
      <c r="BD43" s="321" t="str">
        <f>_xlfn.IFNA(VLOOKUP($B43,'B-LogEmaxOverpEC50'!$A:$AL,MATCH(BD$1,'B-LogEmaxOverpEC50'!$A$1:$AL$1,0),FALSE),"")</f>
        <v/>
      </c>
      <c r="BE43" s="321" t="str">
        <f>_xlfn.IFNA(VLOOKUP($B43,'B-LogEmaxOverpEC50'!$A:$AL,MATCH(BE$1,'B-LogEmaxOverpEC50'!$A$1:$AL$1,0),FALSE),"")</f>
        <v/>
      </c>
      <c r="BF43" s="321">
        <f>_xlfn.IFNA(VLOOKUP($B43,'B-LogEmaxOverpEC50'!$A:$AL,MATCH(BF$1,'B-LogEmaxOverpEC50'!$A$1:$AL$1,0),FALSE),"")</f>
        <v>7.7539826447262534</v>
      </c>
      <c r="BG43" s="321">
        <f>_xlfn.IFNA(VLOOKUP($B43,'B-LogEmaxOverpEC50'!$A:$AL,MATCH(BG$1,'B-LogEmaxOverpEC50'!$A$1:$AL$1,0),FALSE),"")</f>
        <v>9.0593335745632722</v>
      </c>
      <c r="BH43" s="321">
        <f>_xlfn.IFNA(VLOOKUP($B43,'B-LogEmaxOverpEC50'!$A:$AL,MATCH(BH$1,'B-LogEmaxOverpEC50'!$A$1:$AL$1,0),FALSE),"")</f>
        <v>8.2556063886049831</v>
      </c>
      <c r="BI43" s="322" t="str">
        <f>_xlfn.IFNA(VLOOKUP($B43,'I-LogEmaxOverpEC50'!$A:$AR,MATCH(BI$1,'I-LogEmaxOverpEC50'!$A$1:$AR$1,0),FALSE),"")</f>
        <v/>
      </c>
      <c r="BJ43" s="320" t="str">
        <f>_xlfn.IFNA(VLOOKUP($B43,'I-LogEmaxOverpEC50'!$A:$AR,MATCH(BJ$1,'I-LogEmaxOverpEC50'!$A$1:$AR$1,0),FALSE),"")</f>
        <v/>
      </c>
      <c r="BK43" s="320">
        <f>_xlfn.IFNA(VLOOKUP($B43,'I-LogEmaxOverpEC50'!$A:$AR,MATCH(BK$1,'I-LogEmaxOverpEC50'!$A$1:$AR$1,0),FALSE),"")</f>
        <v>8.7981291628692873</v>
      </c>
      <c r="BL43" s="320">
        <f>_xlfn.IFNA(VLOOKUP($B43,'I-LogEmaxOverpEC50'!$A:$AR,MATCH(BL$1,'I-LogEmaxOverpEC50'!$A$1:$AR$1,0),FALSE),"")</f>
        <v>8.7981291628692873</v>
      </c>
      <c r="BM43" s="320">
        <f>_xlfn.IFNA(VLOOKUP($B43,'I-LogEmaxOverpEC50'!$A:$AR,MATCH(BM$1,'I-LogEmaxOverpEC50'!$A$1:$AR$1,0),FALSE),"")</f>
        <v>8.414509362853094</v>
      </c>
      <c r="BN43" s="320">
        <f>_xlfn.IFNA(VLOOKUP($B43,'I-LogEmaxOverpEC50'!$A:$AR,MATCH(BN$1,'I-LogEmaxOverpEC50'!$A$1:$AR$1,0),FALSE),"")</f>
        <v>8.414509362853094</v>
      </c>
      <c r="BO43" s="320">
        <f>_xlfn.IFNA(VLOOKUP($B43,'I-LogEmaxOverpEC50'!$A:$AR,MATCH(BO$1,'I-LogEmaxOverpEC50'!$A$1:$AR$1,0),FALSE),"")</f>
        <v>8.96749018665259</v>
      </c>
      <c r="BP43" s="320" t="str">
        <f>_xlfn.IFNA(VLOOKUP($B43,'I-LogEmaxOverpEC50'!$A:$AR,MATCH(BP$1,'I-LogEmaxOverpEC50'!$A$1:$AR$1,0),FALSE),"")</f>
        <v/>
      </c>
      <c r="BQ43" s="320" t="str">
        <f>_xlfn.IFNA(VLOOKUP($B43,'I-LogEmaxOverpEC50'!$A:$AR,MATCH(BQ$1,'I-LogEmaxOverpEC50'!$A$1:$AR$1,0),FALSE),"")</f>
        <v/>
      </c>
      <c r="BR43" s="320" t="str">
        <f>_xlfn.IFNA(VLOOKUP($B43,'I-LogEmaxOverpEC50'!$A:$AR,MATCH(BR$1,'I-LogEmaxOverpEC50'!$A$1:$AR$1,0),FALSE),"")</f>
        <v/>
      </c>
      <c r="BS43" s="320" t="str">
        <f>_xlfn.IFNA(VLOOKUP($B43,'I-LogEmaxOverpEC50'!$A:$AR,MATCH(BS$1,'I-LogEmaxOverpEC50'!$A$1:$AR$1,0),FALSE),"")</f>
        <v/>
      </c>
      <c r="BT43" s="320">
        <f>_xlfn.IFNA(VLOOKUP($B43,'I-LogEmaxOverpEC50'!$A:$AR,MATCH(BT$1,'I-LogEmaxOverpEC50'!$A$1:$AR$1,0),FALSE),"")</f>
        <v>8.104123151891736</v>
      </c>
      <c r="BU43" s="320">
        <f>_xlfn.IFNA(VLOOKUP($B43,'I-LogEmaxOverpEC50'!$A:$AR,MATCH(BU$1,'I-LogEmaxOverpEC50'!$A$1:$AR$1,0),FALSE),"")</f>
        <v>7.6950155675247336</v>
      </c>
      <c r="BV43" s="114" t="e" cm="1">
        <f t="array" ref="BV43">_xlfn.IFS(AND($C43="A",_xlfn.CONCAT(F43:G43)&lt;&gt;"",$A43=1),"x",AND($C43="A",_xlfn.CONCAT(F43:G43)="",$A43=1),"-",$A$1&lt;&gt;"","")</f>
        <v>#N/A</v>
      </c>
      <c r="BW43" s="113" t="e" cm="1">
        <f t="array" ref="BW43">_xlfn.IFS(AND($C43="A",_xlfn.CONCAT(H43:L43)&lt;&gt;"",$A43=1),"x",AND($C43="A",_xlfn.CONCAT(H43:L43)="",$A43=1),"-",$A$1&lt;&gt;"","")</f>
        <v>#N/A</v>
      </c>
      <c r="BX43" s="113" t="e" cm="1">
        <f t="array" ref="BX43">_xlfn.IFS(AND($C43="A",_xlfn.CONCAT(M43:P43)&lt;&gt;"",$A43=1),"x",AND($C43="A",_xlfn.CONCAT(M43:P43)="",$A43=1),"-",$A$1&lt;&gt;"","")</f>
        <v>#N/A</v>
      </c>
      <c r="BY43" s="113" t="e" cm="1">
        <f t="array" ref="BY43">_xlfn.IFS(AND($C43="A",_xlfn.CONCAT(Q43:R43)&lt;&gt;"",$A43=1),"x",AND($C43="A",_xlfn.CONCAT(Q43:R43)="",$A43=1),"-",$A$1&lt;&gt;"","")</f>
        <v>#N/A</v>
      </c>
      <c r="BZ43" s="121" t="e">
        <f t="shared" si="25"/>
        <v>#N/A</v>
      </c>
      <c r="CA43" s="120" t="e">
        <f t="shared" si="26"/>
        <v>#N/A</v>
      </c>
      <c r="CB43" s="120" t="e">
        <f t="shared" si="27"/>
        <v>#N/A</v>
      </c>
      <c r="CC43" s="120" t="e">
        <f t="shared" si="28"/>
        <v>#N/A</v>
      </c>
      <c r="CD43" s="121" t="str">
        <f t="shared" si="29"/>
        <v/>
      </c>
      <c r="CE43" s="120" t="e">
        <f t="shared" si="30"/>
        <v>#N/A</v>
      </c>
      <c r="CF43" s="120" t="e">
        <f t="shared" si="31"/>
        <v>#N/A</v>
      </c>
      <c r="CG43" s="120" t="e">
        <f t="shared" si="32"/>
        <v>#N/A</v>
      </c>
      <c r="CH43" s="120" t="e">
        <f t="shared" si="33"/>
        <v>#N/A</v>
      </c>
      <c r="CI43" s="120" t="e">
        <f t="shared" si="34"/>
        <v>#N/A</v>
      </c>
    </row>
    <row r="44" spans="1:87" s="326" customFormat="1" x14ac:dyDescent="0.2">
      <c r="A44" s="311" t="e" cm="1">
        <f t="array" ref="A44">_xlfn.IFS(SUM(F44:R44)&gt;0,1,Z44&gt;0,2,TRUE,3)</f>
        <v>#N/A</v>
      </c>
      <c r="B44" s="311" t="s">
        <v>736</v>
      </c>
      <c r="C44" s="311" t="str">
        <f>_xlfn.XLOOKUP(B44,RecNamesAll!A:A,RecNamesAll!E:E)</f>
        <v>A</v>
      </c>
      <c r="D44" s="311" t="str">
        <f>_xlfn.XLOOKUP(B44,RecNamesAll!A:A,RecNamesAll!C:C)</f>
        <v>S1P4</v>
      </c>
      <c r="E44" s="311"/>
      <c r="F44" s="312" t="e">
        <f t="shared" si="0"/>
        <v>#N/A</v>
      </c>
      <c r="G44" s="313" t="e">
        <f t="shared" si="1"/>
        <v>#N/A</v>
      </c>
      <c r="H44" s="312" t="e">
        <f t="shared" si="2"/>
        <v>#N/A</v>
      </c>
      <c r="I44" s="313" t="e">
        <f t="shared" si="3"/>
        <v>#N/A</v>
      </c>
      <c r="J44" s="313" t="e">
        <f t="shared" si="4"/>
        <v>#N/A</v>
      </c>
      <c r="K44" s="313" t="e">
        <f t="shared" si="5"/>
        <v>#N/A</v>
      </c>
      <c r="L44" s="313" t="e">
        <f t="shared" si="6"/>
        <v>#N/A</v>
      </c>
      <c r="M44" s="312" t="e">
        <f t="shared" si="7"/>
        <v>#N/A</v>
      </c>
      <c r="N44" s="313" t="e">
        <f t="shared" si="8"/>
        <v>#N/A</v>
      </c>
      <c r="O44" s="313" t="e">
        <f t="shared" si="9"/>
        <v>#N/A</v>
      </c>
      <c r="P44" s="313" t="e">
        <f t="shared" si="10"/>
        <v>#N/A</v>
      </c>
      <c r="Q44" s="312" t="e">
        <f t="shared" si="11"/>
        <v>#N/A</v>
      </c>
      <c r="R44" s="313" t="e">
        <f t="shared" si="12"/>
        <v>#N/A</v>
      </c>
      <c r="S44" s="314" t="str">
        <f t="shared" si="13"/>
        <v/>
      </c>
      <c r="T44" s="315" t="str">
        <f t="shared" si="14"/>
        <v>A</v>
      </c>
      <c r="U44" s="311" t="str">
        <f t="shared" si="15"/>
        <v>S1P4</v>
      </c>
      <c r="V44" s="316" t="e">
        <f>IF(VLOOKUP($B44,GtP!$A:$AA,MATCH("Gs_0-2",GtP!$A$1:$AA$1,0),FALSE)=0,"",VLOOKUP($B44,GtP!$A:$AA,MATCH("Gs_0-2",GtP!$A$1:$AA$1,0),FALSE))</f>
        <v>#N/A</v>
      </c>
      <c r="W44" s="317" t="e">
        <f>IF(VLOOKUP($B44,GtP!$A:$AA,MATCH("Gi/o_0-2",GtP!$A$1:$AA$1,0),FALSE)=0,"",VLOOKUP($B44,GtP!$A:$AA,MATCH("Gi/o_0-2",GtP!$A$1:$AA$1,0),FALSE))</f>
        <v>#N/A</v>
      </c>
      <c r="X44" s="317" t="e">
        <f>IF(VLOOKUP($B44,GtP!$A:$AA,MATCH("Gq/11_0-2",GtP!$A$1:$AA$1,0),FALSE)=0,"",VLOOKUP($B44,GtP!$A:$AA,MATCH("Gq/11_0-2",GtP!$A$1:$AA$1,0),FALSE))</f>
        <v>#N/A</v>
      </c>
      <c r="Y44" s="317" t="e">
        <f>IF(VLOOKUP($B44,GtP!$A:$AA,MATCH("G12/13_0-2",GtP!$A$1:$AA$1,0),FALSE)=0,"",VLOOKUP($B44,GtP!$A:$AA,MATCH("G12/13_0-2",GtP!$A$1:$AA$1,0),FALSE))</f>
        <v>#N/A</v>
      </c>
      <c r="Z44" s="318" t="e">
        <f t="shared" si="16"/>
        <v>#N/A</v>
      </c>
      <c r="AA44" s="317" t="e">
        <f t="shared" si="17"/>
        <v>#N/A</v>
      </c>
      <c r="AB44" s="317" t="e">
        <f t="shared" si="18"/>
        <v>#N/A</v>
      </c>
      <c r="AC44" s="317" t="e">
        <f t="shared" si="19"/>
        <v>#N/A</v>
      </c>
      <c r="AD44" s="317" t="e">
        <f t="shared" si="20"/>
        <v>#N/A</v>
      </c>
      <c r="AE44" s="315" t="str">
        <f t="shared" si="21"/>
        <v/>
      </c>
      <c r="AF44" s="311" t="str">
        <f t="shared" si="22"/>
        <v/>
      </c>
      <c r="AG44" s="311" t="str">
        <f t="shared" si="23"/>
        <v/>
      </c>
      <c r="AH44" s="311" t="str">
        <f t="shared" si="24"/>
        <v/>
      </c>
      <c r="AI44" s="316" t="e">
        <f>_xlfn.CONCAT(IF(AV44="","-","B"),IF(BI44="","-","I"),VLOOKUP($B44,GtP!$A:$BB,MATCH("Gs_0-1",GtP!$A$1:$BB$1,0),FALSE))</f>
        <v>#N/A</v>
      </c>
      <c r="AJ44" s="317" t="e">
        <f>_xlfn.CONCAT(IF(AW44="","-","B"),IF(BJ44="","-","I"),VLOOKUP($B44,GtP!$A:$BB,MATCH("Gs_0-1",GtP!$A$1:$BB$1,0),FALSE))</f>
        <v>#N/A</v>
      </c>
      <c r="AK44" s="317" t="e">
        <f>_xlfn.CONCAT(IF(AX44="","-","B"),IF(BK44="","-","I"),VLOOKUP($B44,GtP!$A:$BB,MATCH("Gi/o_0-1",GtP!$A$1:$BB$1,0),FALSE))</f>
        <v>#N/A</v>
      </c>
      <c r="AL44" s="317" t="e">
        <f>_xlfn.CONCAT(IF(AY44="","-","B"),IF(BL44="","-","I"),VLOOKUP($B44,GtP!$A:$BB,MATCH("Gi/o_0-1",GtP!$A$1:$BB$1,0),FALSE))</f>
        <v>#N/A</v>
      </c>
      <c r="AM44" s="317" t="e">
        <f>_xlfn.CONCAT(IF(AZ44="","-","B"),IF(BM44="","-","I"),VLOOKUP($B44,GtP!$A:$BB,MATCH("Gi/o_0-1",GtP!$A$1:$BB$1,0),FALSE))</f>
        <v>#N/A</v>
      </c>
      <c r="AN44" s="317" t="e">
        <f>_xlfn.CONCAT(IF(BA44="","-","B"),IF(BN44="","-","I"),VLOOKUP($B44,GtP!$A:$BB,MATCH("Gi/o_0-1",GtP!$A$1:$BB$1,0),FALSE))</f>
        <v>#N/A</v>
      </c>
      <c r="AO44" s="317" t="e">
        <f>_xlfn.CONCAT(IF(BB44="","-","B"),IF(BO44="","-","I"),VLOOKUP($B44,GtP!$A:$BB,MATCH("Gi/o_0-1",GtP!$A$1:$BB$1,0),FALSE))</f>
        <v>#N/A</v>
      </c>
      <c r="AP44" s="317" t="e">
        <f>_xlfn.CONCAT(IF(BC44="","-","B"),IF(BP44="","-","I"),VLOOKUP($B44,GtP!$A:$BB,MATCH("Gq/11_0-1",GtP!$A$1:$BB$1,0),FALSE))</f>
        <v>#N/A</v>
      </c>
      <c r="AQ44" s="317" t="e">
        <f>_xlfn.CONCAT(IF(BD44="","-","B"),IF(BQ44="","-","I"),VLOOKUP($B44,GtP!$A:$BB,MATCH("Gq/11_0-1",GtP!$A$1:$BB$1,0),FALSE))</f>
        <v>#N/A</v>
      </c>
      <c r="AR44" s="317" t="e">
        <f>_xlfn.CONCAT(IF(BE44="","-","B"),IF(BR44="","-","I"),VLOOKUP($B44,GtP!$A:$BB,MATCH("Gq/11_0-1",GtP!$A$1:$BB$1,0),FALSE))</f>
        <v>#N/A</v>
      </c>
      <c r="AS44" s="317" t="e">
        <f>_xlfn.CONCAT(IF(BF44="","-","B"),IF(BS44="","-","I"),VLOOKUP($B44,GtP!$A:$BB,MATCH("Gq/11_0-1",GtP!$A$1:$BB$1,0),FALSE))</f>
        <v>#N/A</v>
      </c>
      <c r="AT44" s="317" t="e">
        <f>_xlfn.CONCAT(IF(BG44="","-","B"),IF(BT44="","-","I"),VLOOKUP($B44,GtP!$A:$BB,MATCH("G12/13_0-1",GtP!$A$1:$BB$1,0),FALSE))</f>
        <v>#N/A</v>
      </c>
      <c r="AU44" s="317" t="e">
        <f>_xlfn.CONCAT(IF(BH44="","-","B"),IF(BU44="","-","I"),VLOOKUP($B44,GtP!$A:$BB,MATCH("G12/13_0-1",GtP!$A$1:$BB$1,0),FALSE))</f>
        <v>#N/A</v>
      </c>
      <c r="AV44" s="319" t="str">
        <f>_xlfn.IFNA(VLOOKUP($B44,'B-LogEmaxOverpEC50'!$A:$AL,MATCH(AV$1,'B-LogEmaxOverpEC50'!$A$1:$AL$1,0),FALSE),"")</f>
        <v/>
      </c>
      <c r="AW44" s="320"/>
      <c r="AX44" s="321" t="str">
        <f>_xlfn.IFNA(VLOOKUP($B44,'B-LogEmaxOverpEC50'!$A:$AL,MATCH(AX$1,'B-LogEmaxOverpEC50'!$A$1:$AL$1,0),FALSE),"")</f>
        <v/>
      </c>
      <c r="AY44" s="321" t="str">
        <f>_xlfn.IFNA(VLOOKUP($B44,'B-LogEmaxOverpEC50'!$A:$AL,MATCH(AY$1,'B-LogEmaxOverpEC50'!$A$1:$AL$1,0),FALSE),"")</f>
        <v/>
      </c>
      <c r="AZ44" s="321" t="str">
        <f>_xlfn.IFNA(VLOOKUP($B44,'B-LogEmaxOverpEC50'!$A:$AL,MATCH(AZ$1,'B-LogEmaxOverpEC50'!$A$1:$AL$1,0),FALSE),"")</f>
        <v/>
      </c>
      <c r="BA44" s="321" t="str">
        <f>_xlfn.IFNA(VLOOKUP($B44,'B-LogEmaxOverpEC50'!$A:$AL,MATCH(BA$1,'B-LogEmaxOverpEC50'!$A$1:$AL$1,0),FALSE),"")</f>
        <v/>
      </c>
      <c r="BB44" s="321" t="str">
        <f>_xlfn.IFNA(VLOOKUP($B44,'B-LogEmaxOverpEC50'!$A:$AL,MATCH(BB$1,'B-LogEmaxOverpEC50'!$A$1:$AL$1,0),FALSE),"")</f>
        <v/>
      </c>
      <c r="BC44" s="321" t="str">
        <f>_xlfn.IFNA(VLOOKUP($B44,'B-LogEmaxOverpEC50'!$A:$AL,MATCH(BC$1,'B-LogEmaxOverpEC50'!$A$1:$AL$1,0),FALSE),"")</f>
        <v/>
      </c>
      <c r="BD44" s="321" t="str">
        <f>_xlfn.IFNA(VLOOKUP($B44,'B-LogEmaxOverpEC50'!$A:$AL,MATCH(BD$1,'B-LogEmaxOverpEC50'!$A$1:$AL$1,0),FALSE),"")</f>
        <v/>
      </c>
      <c r="BE44" s="321" t="str">
        <f>_xlfn.IFNA(VLOOKUP($B44,'B-LogEmaxOverpEC50'!$A:$AL,MATCH(BE$1,'B-LogEmaxOverpEC50'!$A$1:$AL$1,0),FALSE),"")</f>
        <v/>
      </c>
      <c r="BF44" s="321" t="str">
        <f>_xlfn.IFNA(VLOOKUP($B44,'B-LogEmaxOverpEC50'!$A:$AL,MATCH(BF$1,'B-LogEmaxOverpEC50'!$A$1:$AL$1,0),FALSE),"")</f>
        <v/>
      </c>
      <c r="BG44" s="321" t="str">
        <f>_xlfn.IFNA(VLOOKUP($B44,'B-LogEmaxOverpEC50'!$A:$AL,MATCH(BG$1,'B-LogEmaxOverpEC50'!$A$1:$AL$1,0),FALSE),"")</f>
        <v/>
      </c>
      <c r="BH44" s="321" t="str">
        <f>_xlfn.IFNA(VLOOKUP($B44,'B-LogEmaxOverpEC50'!$A:$AL,MATCH(BH$1,'B-LogEmaxOverpEC50'!$A$1:$AL$1,0),FALSE),"")</f>
        <v/>
      </c>
      <c r="BI44" s="322" t="str">
        <f>_xlfn.IFNA(VLOOKUP($B44,'I-LogEmaxOverpEC50'!$A:$AR,MATCH(BI$1,'I-LogEmaxOverpEC50'!$A$1:$AR$1,0),FALSE),"")</f>
        <v/>
      </c>
      <c r="BJ44" s="320" t="str">
        <f>_xlfn.IFNA(VLOOKUP($B44,'I-LogEmaxOverpEC50'!$A:$AR,MATCH(BJ$1,'I-LogEmaxOverpEC50'!$A$1:$AR$1,0),FALSE),"")</f>
        <v/>
      </c>
      <c r="BK44" s="320" t="str">
        <f>_xlfn.IFNA(VLOOKUP($B44,'I-LogEmaxOverpEC50'!$A:$AR,MATCH(BK$1,'I-LogEmaxOverpEC50'!$A$1:$AR$1,0),FALSE),"")</f>
        <v/>
      </c>
      <c r="BL44" s="320" t="str">
        <f>_xlfn.IFNA(VLOOKUP($B44,'I-LogEmaxOverpEC50'!$A:$AR,MATCH(BL$1,'I-LogEmaxOverpEC50'!$A$1:$AR$1,0),FALSE),"")</f>
        <v/>
      </c>
      <c r="BM44" s="320" t="str">
        <f>_xlfn.IFNA(VLOOKUP($B44,'I-LogEmaxOverpEC50'!$A:$AR,MATCH(BM$1,'I-LogEmaxOverpEC50'!$A$1:$AR$1,0),FALSE),"")</f>
        <v/>
      </c>
      <c r="BN44" s="320" t="str">
        <f>_xlfn.IFNA(VLOOKUP($B44,'I-LogEmaxOverpEC50'!$A:$AR,MATCH(BN$1,'I-LogEmaxOverpEC50'!$A$1:$AR$1,0),FALSE),"")</f>
        <v/>
      </c>
      <c r="BO44" s="320" t="str">
        <f>_xlfn.IFNA(VLOOKUP($B44,'I-LogEmaxOverpEC50'!$A:$AR,MATCH(BO$1,'I-LogEmaxOverpEC50'!$A$1:$AR$1,0),FALSE),"")</f>
        <v/>
      </c>
      <c r="BP44" s="320" t="str">
        <f>_xlfn.IFNA(VLOOKUP($B44,'I-LogEmaxOverpEC50'!$A:$AR,MATCH(BP$1,'I-LogEmaxOverpEC50'!$A$1:$AR$1,0),FALSE),"")</f>
        <v/>
      </c>
      <c r="BQ44" s="320" t="str">
        <f>_xlfn.IFNA(VLOOKUP($B44,'I-LogEmaxOverpEC50'!$A:$AR,MATCH(BQ$1,'I-LogEmaxOverpEC50'!$A$1:$AR$1,0),FALSE),"")</f>
        <v/>
      </c>
      <c r="BR44" s="320" t="str">
        <f>_xlfn.IFNA(VLOOKUP($B44,'I-LogEmaxOverpEC50'!$A:$AR,MATCH(BR$1,'I-LogEmaxOverpEC50'!$A$1:$AR$1,0),FALSE),"")</f>
        <v/>
      </c>
      <c r="BS44" s="320" t="str">
        <f>_xlfn.IFNA(VLOOKUP($B44,'I-LogEmaxOverpEC50'!$A:$AR,MATCH(BS$1,'I-LogEmaxOverpEC50'!$A$1:$AR$1,0),FALSE),"")</f>
        <v/>
      </c>
      <c r="BT44" s="320" t="str">
        <f>_xlfn.IFNA(VLOOKUP($B44,'I-LogEmaxOverpEC50'!$A:$AR,MATCH(BT$1,'I-LogEmaxOverpEC50'!$A$1:$AR$1,0),FALSE),"")</f>
        <v/>
      </c>
      <c r="BU44" s="320" t="str">
        <f>_xlfn.IFNA(VLOOKUP($B44,'I-LogEmaxOverpEC50'!$A:$AR,MATCH(BU$1,'I-LogEmaxOverpEC50'!$A$1:$AR$1,0),FALSE),"")</f>
        <v/>
      </c>
      <c r="BV44" s="114" t="e" cm="1">
        <f t="array" ref="BV44">_xlfn.IFS(AND($C44="A",_xlfn.CONCAT(F44:G44)&lt;&gt;"",$A44=1),"x",AND($C44="A",_xlfn.CONCAT(F44:G44)="",$A44=1),"-",$A$1&lt;&gt;"","")</f>
        <v>#N/A</v>
      </c>
      <c r="BW44" s="113" t="e" cm="1">
        <f t="array" ref="BW44">_xlfn.IFS(AND($C44="A",_xlfn.CONCAT(H44:L44)&lt;&gt;"",$A44=1),"x",AND($C44="A",_xlfn.CONCAT(H44:L44)="",$A44=1),"-",$A$1&lt;&gt;"","")</f>
        <v>#N/A</v>
      </c>
      <c r="BX44" s="113" t="e" cm="1">
        <f t="array" ref="BX44">_xlfn.IFS(AND($C44="A",_xlfn.CONCAT(M44:P44)&lt;&gt;"",$A44=1),"x",AND($C44="A",_xlfn.CONCAT(M44:P44)="",$A44=1),"-",$A$1&lt;&gt;"","")</f>
        <v>#N/A</v>
      </c>
      <c r="BY44" s="113" t="e" cm="1">
        <f t="array" ref="BY44">_xlfn.IFS(AND($C44="A",_xlfn.CONCAT(Q44:R44)&lt;&gt;"",$A44=1),"x",AND($C44="A",_xlfn.CONCAT(Q44:R44)="",$A44=1),"-",$A$1&lt;&gt;"","")</f>
        <v>#N/A</v>
      </c>
      <c r="BZ44" s="121" t="e">
        <f t="shared" si="25"/>
        <v>#N/A</v>
      </c>
      <c r="CA44" s="120" t="e">
        <f t="shared" si="26"/>
        <v>#N/A</v>
      </c>
      <c r="CB44" s="120" t="e">
        <f t="shared" si="27"/>
        <v>#N/A</v>
      </c>
      <c r="CC44" s="120" t="e">
        <f t="shared" si="28"/>
        <v>#N/A</v>
      </c>
      <c r="CD44" s="121" t="str">
        <f t="shared" si="29"/>
        <v/>
      </c>
      <c r="CE44" s="120" t="e">
        <f t="shared" si="30"/>
        <v>#N/A</v>
      </c>
      <c r="CF44" s="120" t="e">
        <f t="shared" si="31"/>
        <v>#N/A</v>
      </c>
      <c r="CG44" s="120" t="e">
        <f t="shared" si="32"/>
        <v>#N/A</v>
      </c>
      <c r="CH44" s="120" t="e">
        <f t="shared" si="33"/>
        <v>#N/A</v>
      </c>
      <c r="CI44" s="120" t="e">
        <f t="shared" si="34"/>
        <v>#N/A</v>
      </c>
    </row>
    <row r="45" spans="1:87" s="326" customFormat="1" x14ac:dyDescent="0.2">
      <c r="A45" s="311" cm="1">
        <f t="array" ref="A45">_xlfn.IFS(SUM(F45:R45)&gt;0,1,Z45&gt;0,2,TRUE,3)</f>
        <v>1</v>
      </c>
      <c r="B45" s="311" t="s">
        <v>175</v>
      </c>
      <c r="C45" s="311" t="str">
        <f>_xlfn.XLOOKUP(B45,RecNamesAll!A:A,RecNamesAll!E:E)</f>
        <v>A</v>
      </c>
      <c r="D45" s="311" t="str">
        <f>_xlfn.XLOOKUP(B45,RecNamesAll!A:A,RecNamesAll!C:C)</f>
        <v>IP</v>
      </c>
      <c r="E45" s="311"/>
      <c r="F45" s="312">
        <f t="shared" si="0"/>
        <v>11.122761111282754</v>
      </c>
      <c r="G45" s="313">
        <f t="shared" si="1"/>
        <v>10.878552583045755</v>
      </c>
      <c r="H45" s="312" t="str">
        <f t="shared" si="2"/>
        <v/>
      </c>
      <c r="I45" s="313" t="str">
        <f t="shared" si="3"/>
        <v/>
      </c>
      <c r="J45" s="313" t="str">
        <f t="shared" si="4"/>
        <v/>
      </c>
      <c r="K45" s="313" t="str">
        <f t="shared" si="5"/>
        <v/>
      </c>
      <c r="L45" s="313" t="str">
        <f t="shared" si="6"/>
        <v/>
      </c>
      <c r="M45" s="312">
        <f t="shared" si="7"/>
        <v>10.334763903241843</v>
      </c>
      <c r="N45" s="313">
        <f t="shared" si="8"/>
        <v>10.334763903241843</v>
      </c>
      <c r="O45" s="313" t="str">
        <f t="shared" si="9"/>
        <v/>
      </c>
      <c r="P45" s="313" t="str">
        <f t="shared" si="10"/>
        <v/>
      </c>
      <c r="Q45" s="312" t="str">
        <f t="shared" si="11"/>
        <v/>
      </c>
      <c r="R45" s="313" t="str">
        <f t="shared" si="12"/>
        <v/>
      </c>
      <c r="S45" s="314">
        <f t="shared" si="13"/>
        <v>4</v>
      </c>
      <c r="T45" s="315" t="str">
        <f t="shared" si="14"/>
        <v>A</v>
      </c>
      <c r="U45" s="311" t="str">
        <f t="shared" si="15"/>
        <v>IP</v>
      </c>
      <c r="V45" s="316">
        <f>IF(VLOOKUP($B45,GtP!$A:$AA,MATCH("Gs_0-2",GtP!$A$1:$AA$1,0),FALSE)=0,"",VLOOKUP($B45,GtP!$A:$AA,MATCH("Gs_0-2",GtP!$A$1:$AA$1,0),FALSE))</f>
        <v>1</v>
      </c>
      <c r="W45" s="317">
        <f>IF(VLOOKUP($B45,GtP!$A:$AA,MATCH("Gi/o_0-2",GtP!$A$1:$AA$1,0),FALSE)=0,"",VLOOKUP($B45,GtP!$A:$AA,MATCH("Gi/o_0-2",GtP!$A$1:$AA$1,0),FALSE))</f>
        <v>2</v>
      </c>
      <c r="X45" s="317">
        <f>IF(VLOOKUP($B45,GtP!$A:$AA,MATCH("Gq/11_0-2",GtP!$A$1:$AA$1,0),FALSE)=0,"",VLOOKUP($B45,GtP!$A:$AA,MATCH("Gq/11_0-2",GtP!$A$1:$AA$1,0),FALSE))</f>
        <v>2</v>
      </c>
      <c r="Y45" s="317" t="str">
        <f>IF(VLOOKUP($B45,GtP!$A:$AA,MATCH("G12/13_0-2",GtP!$A$1:$AA$1,0),FALSE)=0,"",VLOOKUP($B45,GtP!$A:$AA,MATCH("G12/13_0-2",GtP!$A$1:$AA$1,0),FALSE))</f>
        <v/>
      </c>
      <c r="Z45" s="318">
        <f t="shared" si="16"/>
        <v>3</v>
      </c>
      <c r="AA45" s="317">
        <f t="shared" si="17"/>
        <v>1</v>
      </c>
      <c r="AB45" s="317">
        <f t="shared" si="18"/>
        <v>1</v>
      </c>
      <c r="AC45" s="317">
        <f t="shared" si="19"/>
        <v>1</v>
      </c>
      <c r="AD45" s="317" t="str">
        <f t="shared" si="20"/>
        <v/>
      </c>
      <c r="AE45" s="315">
        <f t="shared" si="21"/>
        <v>2</v>
      </c>
      <c r="AF45" s="311" t="str">
        <f t="shared" si="22"/>
        <v/>
      </c>
      <c r="AG45" s="311">
        <f t="shared" si="23"/>
        <v>2</v>
      </c>
      <c r="AH45" s="311" t="str">
        <f t="shared" si="24"/>
        <v/>
      </c>
      <c r="AI45" s="316" t="str">
        <f>_xlfn.CONCAT(IF(AV45="","-","B"),IF(BI45="","-","I"),VLOOKUP($B45,GtP!$A:$BB,MATCH("Gs_0-1",GtP!$A$1:$BB$1,0),FALSE))</f>
        <v>-IG</v>
      </c>
      <c r="AJ45" s="317" t="str">
        <f>_xlfn.CONCAT(IF(AW45="","-","B"),IF(BJ45="","-","I"),VLOOKUP($B45,GtP!$A:$BB,MATCH("Gs_0-1",GtP!$A$1:$BB$1,0),FALSE))</f>
        <v>-IG</v>
      </c>
      <c r="AK45" s="317" t="str">
        <f>_xlfn.CONCAT(IF(AX45="","-","B"),IF(BK45="","-","I"),VLOOKUP($B45,GtP!$A:$BB,MATCH("Gi/o_0-1",GtP!$A$1:$BB$1,0),FALSE))</f>
        <v>--G</v>
      </c>
      <c r="AL45" s="317" t="str">
        <f>_xlfn.CONCAT(IF(AY45="","-","B"),IF(BL45="","-","I"),VLOOKUP($B45,GtP!$A:$BB,MATCH("Gi/o_0-1",GtP!$A$1:$BB$1,0),FALSE))</f>
        <v>--G</v>
      </c>
      <c r="AM45" s="317" t="str">
        <f>_xlfn.CONCAT(IF(AZ45="","-","B"),IF(BM45="","-","I"),VLOOKUP($B45,GtP!$A:$BB,MATCH("Gi/o_0-1",GtP!$A$1:$BB$1,0),FALSE))</f>
        <v>--G</v>
      </c>
      <c r="AN45" s="317" t="str">
        <f>_xlfn.CONCAT(IF(BA45="","-","B"),IF(BN45="","-","I"),VLOOKUP($B45,GtP!$A:$BB,MATCH("Gi/o_0-1",GtP!$A$1:$BB$1,0),FALSE))</f>
        <v>--G</v>
      </c>
      <c r="AO45" s="317" t="str">
        <f>_xlfn.CONCAT(IF(BB45="","-","B"),IF(BO45="","-","I"),VLOOKUP($B45,GtP!$A:$BB,MATCH("Gi/o_0-1",GtP!$A$1:$BB$1,0),FALSE))</f>
        <v>--G</v>
      </c>
      <c r="AP45" s="317" t="str">
        <f>_xlfn.CONCAT(IF(BC45="","-","B"),IF(BP45="","-","I"),VLOOKUP($B45,GtP!$A:$BB,MATCH("Gq/11_0-1",GtP!$A$1:$BB$1,0),FALSE))</f>
        <v>-IG</v>
      </c>
      <c r="AQ45" s="317" t="str">
        <f>_xlfn.CONCAT(IF(BD45="","-","B"),IF(BQ45="","-","I"),VLOOKUP($B45,GtP!$A:$BB,MATCH("Gq/11_0-1",GtP!$A$1:$BB$1,0),FALSE))</f>
        <v>-IG</v>
      </c>
      <c r="AR45" s="317" t="str">
        <f>_xlfn.CONCAT(IF(BE45="","-","B"),IF(BR45="","-","I"),VLOOKUP($B45,GtP!$A:$BB,MATCH("Gq/11_0-1",GtP!$A$1:$BB$1,0),FALSE))</f>
        <v>--G</v>
      </c>
      <c r="AS45" s="317" t="str">
        <f>_xlfn.CONCAT(IF(BF45="","-","B"),IF(BS45="","-","I"),VLOOKUP($B45,GtP!$A:$BB,MATCH("Gq/11_0-1",GtP!$A$1:$BB$1,0),FALSE))</f>
        <v>--G</v>
      </c>
      <c r="AT45" s="317" t="str">
        <f>_xlfn.CONCAT(IF(BG45="","-","B"),IF(BT45="","-","I"),VLOOKUP($B45,GtP!$A:$BB,MATCH("G12/13_0-1",GtP!$A$1:$BB$1,0),FALSE))</f>
        <v>-I-</v>
      </c>
      <c r="AU45" s="317" t="str">
        <f>_xlfn.CONCAT(IF(BH45="","-","B"),IF(BU45="","-","I"),VLOOKUP($B45,GtP!$A:$BB,MATCH("G12/13_0-1",GtP!$A$1:$BB$1,0),FALSE))</f>
        <v>---</v>
      </c>
      <c r="AV45" s="319" t="str">
        <f>_xlfn.IFNA(VLOOKUP($B45,'B-LogEmaxOverpEC50'!$A:$AL,MATCH(AV$1,'B-LogEmaxOverpEC50'!$A$1:$AL$1,0),FALSE),"")</f>
        <v/>
      </c>
      <c r="AW45" s="320"/>
      <c r="AX45" s="321" t="str">
        <f>_xlfn.IFNA(VLOOKUP($B45,'B-LogEmaxOverpEC50'!$A:$AL,MATCH(AX$1,'B-LogEmaxOverpEC50'!$A$1:$AL$1,0),FALSE),"")</f>
        <v/>
      </c>
      <c r="AY45" s="321" t="str">
        <f>_xlfn.IFNA(VLOOKUP($B45,'B-LogEmaxOverpEC50'!$A:$AL,MATCH(AY$1,'B-LogEmaxOverpEC50'!$A$1:$AL$1,0),FALSE),"")</f>
        <v/>
      </c>
      <c r="AZ45" s="321" t="str">
        <f>_xlfn.IFNA(VLOOKUP($B45,'B-LogEmaxOverpEC50'!$A:$AL,MATCH(AZ$1,'B-LogEmaxOverpEC50'!$A$1:$AL$1,0),FALSE),"")</f>
        <v/>
      </c>
      <c r="BA45" s="321" t="str">
        <f>_xlfn.IFNA(VLOOKUP($B45,'B-LogEmaxOverpEC50'!$A:$AL,MATCH(BA$1,'B-LogEmaxOverpEC50'!$A$1:$AL$1,0),FALSE),"")</f>
        <v/>
      </c>
      <c r="BB45" s="321" t="str">
        <f>_xlfn.IFNA(VLOOKUP($B45,'B-LogEmaxOverpEC50'!$A:$AL,MATCH(BB$1,'B-LogEmaxOverpEC50'!$A$1:$AL$1,0),FALSE),"")</f>
        <v/>
      </c>
      <c r="BC45" s="321" t="str">
        <f>_xlfn.IFNA(VLOOKUP($B45,'B-LogEmaxOverpEC50'!$A:$AL,MATCH(BC$1,'B-LogEmaxOverpEC50'!$A$1:$AL$1,0),FALSE),"")</f>
        <v/>
      </c>
      <c r="BD45" s="321" t="str">
        <f>_xlfn.IFNA(VLOOKUP($B45,'B-LogEmaxOverpEC50'!$A:$AL,MATCH(BD$1,'B-LogEmaxOverpEC50'!$A$1:$AL$1,0),FALSE),"")</f>
        <v/>
      </c>
      <c r="BE45" s="321" t="str">
        <f>_xlfn.IFNA(VLOOKUP($B45,'B-LogEmaxOverpEC50'!$A:$AL,MATCH(BE$1,'B-LogEmaxOverpEC50'!$A$1:$AL$1,0),FALSE),"")</f>
        <v/>
      </c>
      <c r="BF45" s="321" t="str">
        <f>_xlfn.IFNA(VLOOKUP($B45,'B-LogEmaxOverpEC50'!$A:$AL,MATCH(BF$1,'B-LogEmaxOverpEC50'!$A$1:$AL$1,0),FALSE),"")</f>
        <v/>
      </c>
      <c r="BG45" s="321" t="str">
        <f>_xlfn.IFNA(VLOOKUP($B45,'B-LogEmaxOverpEC50'!$A:$AL,MATCH(BG$1,'B-LogEmaxOverpEC50'!$A$1:$AL$1,0),FALSE),"")</f>
        <v/>
      </c>
      <c r="BH45" s="321" t="str">
        <f>_xlfn.IFNA(VLOOKUP($B45,'B-LogEmaxOverpEC50'!$A:$AL,MATCH(BH$1,'B-LogEmaxOverpEC50'!$A$1:$AL$1,0),FALSE),"")</f>
        <v/>
      </c>
      <c r="BI45" s="322">
        <f>_xlfn.IFNA(VLOOKUP($B45,'I-LogEmaxOverpEC50'!$A:$AR,MATCH(BI$1,'I-LogEmaxOverpEC50'!$A$1:$AR$1,0),FALSE),"")</f>
        <v>11.122761111282754</v>
      </c>
      <c r="BJ45" s="320">
        <f>_xlfn.IFNA(VLOOKUP($B45,'I-LogEmaxOverpEC50'!$A:$AR,MATCH(BJ$1,'I-LogEmaxOverpEC50'!$A$1:$AR$1,0),FALSE),"")</f>
        <v>10.878552583045755</v>
      </c>
      <c r="BK45" s="320" t="str">
        <f>_xlfn.IFNA(VLOOKUP($B45,'I-LogEmaxOverpEC50'!$A:$AR,MATCH(BK$1,'I-LogEmaxOverpEC50'!$A$1:$AR$1,0),FALSE),"")</f>
        <v/>
      </c>
      <c r="BL45" s="320" t="str">
        <f>_xlfn.IFNA(VLOOKUP($B45,'I-LogEmaxOverpEC50'!$A:$AR,MATCH(BL$1,'I-LogEmaxOverpEC50'!$A$1:$AR$1,0),FALSE),"")</f>
        <v/>
      </c>
      <c r="BM45" s="320" t="str">
        <f>_xlfn.IFNA(VLOOKUP($B45,'I-LogEmaxOverpEC50'!$A:$AR,MATCH(BM$1,'I-LogEmaxOverpEC50'!$A$1:$AR$1,0),FALSE),"")</f>
        <v/>
      </c>
      <c r="BN45" s="320" t="str">
        <f>_xlfn.IFNA(VLOOKUP($B45,'I-LogEmaxOverpEC50'!$A:$AR,MATCH(BN$1,'I-LogEmaxOverpEC50'!$A$1:$AR$1,0),FALSE),"")</f>
        <v/>
      </c>
      <c r="BO45" s="320" t="str">
        <f>_xlfn.IFNA(VLOOKUP($B45,'I-LogEmaxOverpEC50'!$A:$AR,MATCH(BO$1,'I-LogEmaxOverpEC50'!$A$1:$AR$1,0),FALSE),"")</f>
        <v/>
      </c>
      <c r="BP45" s="320">
        <f>_xlfn.IFNA(VLOOKUP($B45,'I-LogEmaxOverpEC50'!$A:$AR,MATCH(BP$1,'I-LogEmaxOverpEC50'!$A$1:$AR$1,0),FALSE),"")</f>
        <v>10.334763903241843</v>
      </c>
      <c r="BQ45" s="320">
        <f>_xlfn.IFNA(VLOOKUP($B45,'I-LogEmaxOverpEC50'!$A:$AR,MATCH(BQ$1,'I-LogEmaxOverpEC50'!$A$1:$AR$1,0),FALSE),"")</f>
        <v>10.334763903241843</v>
      </c>
      <c r="BR45" s="320" t="str">
        <f>_xlfn.IFNA(VLOOKUP($B45,'I-LogEmaxOverpEC50'!$A:$AR,MATCH(BR$1,'I-LogEmaxOverpEC50'!$A$1:$AR$1,0),FALSE),"")</f>
        <v/>
      </c>
      <c r="BS45" s="320" t="str">
        <f>_xlfn.IFNA(VLOOKUP($B45,'I-LogEmaxOverpEC50'!$A:$AR,MATCH(BS$1,'I-LogEmaxOverpEC50'!$A$1:$AR$1,0),FALSE),"")</f>
        <v/>
      </c>
      <c r="BT45" s="320">
        <f>_xlfn.IFNA(VLOOKUP($B45,'I-LogEmaxOverpEC50'!$A:$AR,MATCH(BT$1,'I-LogEmaxOverpEC50'!$A$1:$AR$1,0),FALSE),"")</f>
        <v>8.9493599492126634</v>
      </c>
      <c r="BU45" s="320" t="str">
        <f>_xlfn.IFNA(VLOOKUP($B45,'I-LogEmaxOverpEC50'!$A:$AR,MATCH(BU$1,'I-LogEmaxOverpEC50'!$A$1:$AR$1,0),FALSE),"")</f>
        <v/>
      </c>
      <c r="BV45" s="114" t="str" cm="1">
        <f t="array" ref="BV45">_xlfn.IFS(AND($C45="A",_xlfn.CONCAT(F45:G45)&lt;&gt;"",$A45=1),"x",AND($C45="A",_xlfn.CONCAT(F45:G45)="",$A45=1),"-",$A$1&lt;&gt;"","")</f>
        <v>x</v>
      </c>
      <c r="BW45" s="113" t="str" cm="1">
        <f t="array" ref="BW45">_xlfn.IFS(AND($C45="A",_xlfn.CONCAT(H45:L45)&lt;&gt;"",$A45=1),"x",AND($C45="A",_xlfn.CONCAT(H45:L45)="",$A45=1),"-",$A$1&lt;&gt;"","")</f>
        <v>-</v>
      </c>
      <c r="BX45" s="113" t="str" cm="1">
        <f t="array" ref="BX45">_xlfn.IFS(AND($C45="A",_xlfn.CONCAT(M45:P45)&lt;&gt;"",$A45=1),"x",AND($C45="A",_xlfn.CONCAT(M45:P45)="",$A45=1),"-",$A$1&lt;&gt;"","")</f>
        <v>x</v>
      </c>
      <c r="BY45" s="113" t="str" cm="1">
        <f t="array" ref="BY45">_xlfn.IFS(AND($C45="A",_xlfn.CONCAT(Q45:R45)&lt;&gt;"",$A45=1),"x",AND($C45="A",_xlfn.CONCAT(Q45:R45)="",$A45=1),"-",$A$1&lt;&gt;"","")</f>
        <v>-</v>
      </c>
      <c r="BZ45" s="121">
        <f t="shared" si="25"/>
        <v>11.122761111282754</v>
      </c>
      <c r="CA45" s="120" t="str">
        <f t="shared" si="26"/>
        <v/>
      </c>
      <c r="CB45" s="120">
        <f t="shared" si="27"/>
        <v>10.334763903241843</v>
      </c>
      <c r="CC45" s="120" t="str">
        <f t="shared" si="28"/>
        <v/>
      </c>
      <c r="CD45" s="121" t="str">
        <f t="shared" si="29"/>
        <v/>
      </c>
      <c r="CE45" s="120">
        <f t="shared" si="30"/>
        <v>0.78799720804091145</v>
      </c>
      <c r="CF45" s="120" t="str">
        <f t="shared" si="31"/>
        <v/>
      </c>
      <c r="CG45" s="120" t="str">
        <f t="shared" si="32"/>
        <v/>
      </c>
      <c r="CH45" s="120" t="str">
        <f t="shared" si="33"/>
        <v/>
      </c>
      <c r="CI45" s="120" t="str">
        <f t="shared" si="34"/>
        <v/>
      </c>
    </row>
    <row r="46" spans="1:87" s="326" customFormat="1" x14ac:dyDescent="0.2">
      <c r="A46" s="311" cm="1">
        <f t="array" ref="A46">_xlfn.IFS(SUM(F46:R46)&gt;0,1,Z46&gt;0,2,TRUE,3)</f>
        <v>1</v>
      </c>
      <c r="B46" s="311" t="s">
        <v>99</v>
      </c>
      <c r="C46" s="311" t="str">
        <f>_xlfn.XLOOKUP(B46,RecNamesAll!A:A,RecNamesAll!E:E)</f>
        <v>A</v>
      </c>
      <c r="D46" s="311" t="str">
        <f>_xlfn.XLOOKUP(B46,RecNamesAll!A:A,RecNamesAll!C:C)</f>
        <v>FFA1</v>
      </c>
      <c r="E46" s="311"/>
      <c r="F46" s="312">
        <f t="shared" si="0"/>
        <v>6.5625358943306091</v>
      </c>
      <c r="G46" s="313">
        <f t="shared" si="1"/>
        <v>6.5837866283678101</v>
      </c>
      <c r="H46" s="312" t="str">
        <f t="shared" si="2"/>
        <v/>
      </c>
      <c r="I46" s="313" t="str">
        <f t="shared" si="3"/>
        <v/>
      </c>
      <c r="J46" s="313">
        <f t="shared" si="4"/>
        <v>6.6155678837911189</v>
      </c>
      <c r="K46" s="313">
        <f t="shared" si="5"/>
        <v>6.6155678837911189</v>
      </c>
      <c r="L46" s="313">
        <f t="shared" si="6"/>
        <v>6.0812222972478205</v>
      </c>
      <c r="M46" s="312" t="str">
        <f t="shared" si="7"/>
        <v/>
      </c>
      <c r="N46" s="313" t="str">
        <f t="shared" si="8"/>
        <v/>
      </c>
      <c r="O46" s="313" t="str">
        <f t="shared" si="9"/>
        <v/>
      </c>
      <c r="P46" s="313">
        <f t="shared" si="10"/>
        <v>5.7627156459555122</v>
      </c>
      <c r="Q46" s="312" t="str">
        <f t="shared" si="11"/>
        <v/>
      </c>
      <c r="R46" s="313" t="str">
        <f t="shared" si="12"/>
        <v/>
      </c>
      <c r="S46" s="314">
        <f t="shared" si="13"/>
        <v>6</v>
      </c>
      <c r="T46" s="315" t="str">
        <f t="shared" si="14"/>
        <v>A</v>
      </c>
      <c r="U46" s="311" t="str">
        <f t="shared" si="15"/>
        <v>FFA1</v>
      </c>
      <c r="V46" s="316">
        <f>IF(VLOOKUP($B46,GtP!$A:$AA,MATCH("Gs_0-2",GtP!$A$1:$AA$1,0),FALSE)=0,"",VLOOKUP($B46,GtP!$A:$AA,MATCH("Gs_0-2",GtP!$A$1:$AA$1,0),FALSE))</f>
        <v>2</v>
      </c>
      <c r="W46" s="317">
        <f>IF(VLOOKUP($B46,GtP!$A:$AA,MATCH("Gi/o_0-2",GtP!$A$1:$AA$1,0),FALSE)=0,"",VLOOKUP($B46,GtP!$A:$AA,MATCH("Gi/o_0-2",GtP!$A$1:$AA$1,0),FALSE))</f>
        <v>2</v>
      </c>
      <c r="X46" s="317">
        <f>IF(VLOOKUP($B46,GtP!$A:$AA,MATCH("Gq/11_0-2",GtP!$A$1:$AA$1,0),FALSE)=0,"",VLOOKUP($B46,GtP!$A:$AA,MATCH("Gq/11_0-2",GtP!$A$1:$AA$1,0),FALSE))</f>
        <v>1</v>
      </c>
      <c r="Y46" s="317" t="str">
        <f>IF(VLOOKUP($B46,GtP!$A:$AA,MATCH("G12/13_0-2",GtP!$A$1:$AA$1,0),FALSE)=0,"",VLOOKUP($B46,GtP!$A:$AA,MATCH("G12/13_0-2",GtP!$A$1:$AA$1,0),FALSE))</f>
        <v/>
      </c>
      <c r="Z46" s="318">
        <f t="shared" si="16"/>
        <v>3</v>
      </c>
      <c r="AA46" s="317">
        <f t="shared" si="17"/>
        <v>1</v>
      </c>
      <c r="AB46" s="317">
        <f t="shared" si="18"/>
        <v>1</v>
      </c>
      <c r="AC46" s="317">
        <f t="shared" si="19"/>
        <v>1</v>
      </c>
      <c r="AD46" s="317" t="str">
        <f t="shared" si="20"/>
        <v/>
      </c>
      <c r="AE46" s="315">
        <f t="shared" si="21"/>
        <v>2</v>
      </c>
      <c r="AF46" s="311">
        <f t="shared" si="22"/>
        <v>3</v>
      </c>
      <c r="AG46" s="311">
        <f t="shared" si="23"/>
        <v>1</v>
      </c>
      <c r="AH46" s="311" t="str">
        <f t="shared" si="24"/>
        <v/>
      </c>
      <c r="AI46" s="316" t="str">
        <f>_xlfn.CONCAT(IF(AV46="","-","B"),IF(BI46="","-","I"),VLOOKUP($B46,GtP!$A:$BB,MATCH("Gs_0-1",GtP!$A$1:$BB$1,0),FALSE))</f>
        <v>-IG</v>
      </c>
      <c r="AJ46" s="317" t="str">
        <f>_xlfn.CONCAT(IF(AW46="","-","B"),IF(BJ46="","-","I"),VLOOKUP($B46,GtP!$A:$BB,MATCH("Gs_0-1",GtP!$A$1:$BB$1,0),FALSE))</f>
        <v>-IG</v>
      </c>
      <c r="AK46" s="317" t="str">
        <f>_xlfn.CONCAT(IF(AX46="","-","B"),IF(BK46="","-","I"),VLOOKUP($B46,GtP!$A:$BB,MATCH("Gi/o_0-1",GtP!$A$1:$BB$1,0),FALSE))</f>
        <v>--G</v>
      </c>
      <c r="AL46" s="317" t="str">
        <f>_xlfn.CONCAT(IF(AY46="","-","B"),IF(BL46="","-","I"),VLOOKUP($B46,GtP!$A:$BB,MATCH("Gi/o_0-1",GtP!$A$1:$BB$1,0),FALSE))</f>
        <v>--G</v>
      </c>
      <c r="AM46" s="317" t="str">
        <f>_xlfn.CONCAT(IF(AZ46="","-","B"),IF(BM46="","-","I"),VLOOKUP($B46,GtP!$A:$BB,MATCH("Gi/o_0-1",GtP!$A$1:$BB$1,0),FALSE))</f>
        <v>-IG</v>
      </c>
      <c r="AN46" s="317" t="str">
        <f>_xlfn.CONCAT(IF(BA46="","-","B"),IF(BN46="","-","I"),VLOOKUP($B46,GtP!$A:$BB,MATCH("Gi/o_0-1",GtP!$A$1:$BB$1,0),FALSE))</f>
        <v>-IG</v>
      </c>
      <c r="AO46" s="317" t="str">
        <f>_xlfn.CONCAT(IF(BB46="","-","B"),IF(BO46="","-","I"),VLOOKUP($B46,GtP!$A:$BB,MATCH("Gi/o_0-1",GtP!$A$1:$BB$1,0),FALSE))</f>
        <v>-IG</v>
      </c>
      <c r="AP46" s="317" t="str">
        <f>_xlfn.CONCAT(IF(BC46="","-","B"),IF(BP46="","-","I"),VLOOKUP($B46,GtP!$A:$BB,MATCH("Gq/11_0-1",GtP!$A$1:$BB$1,0),FALSE))</f>
        <v>--G</v>
      </c>
      <c r="AQ46" s="317" t="str">
        <f>_xlfn.CONCAT(IF(BD46="","-","B"),IF(BQ46="","-","I"),VLOOKUP($B46,GtP!$A:$BB,MATCH("Gq/11_0-1",GtP!$A$1:$BB$1,0),FALSE))</f>
        <v>--G</v>
      </c>
      <c r="AR46" s="317" t="str">
        <f>_xlfn.CONCAT(IF(BE46="","-","B"),IF(BR46="","-","I"),VLOOKUP($B46,GtP!$A:$BB,MATCH("Gq/11_0-1",GtP!$A$1:$BB$1,0),FALSE))</f>
        <v>--G</v>
      </c>
      <c r="AS46" s="317" t="str">
        <f>_xlfn.CONCAT(IF(BF46="","-","B"),IF(BS46="","-","I"),VLOOKUP($B46,GtP!$A:$BB,MATCH("Gq/11_0-1",GtP!$A$1:$BB$1,0),FALSE))</f>
        <v>-IG</v>
      </c>
      <c r="AT46" s="317" t="str">
        <f>_xlfn.CONCAT(IF(BG46="","-","B"),IF(BT46="","-","I"),VLOOKUP($B46,GtP!$A:$BB,MATCH("G12/13_0-1",GtP!$A$1:$BB$1,0),FALSE))</f>
        <v>-I-</v>
      </c>
      <c r="AU46" s="317" t="str">
        <f>_xlfn.CONCAT(IF(BH46="","-","B"),IF(BU46="","-","I"),VLOOKUP($B46,GtP!$A:$BB,MATCH("G12/13_0-1",GtP!$A$1:$BB$1,0),FALSE))</f>
        <v>-I-</v>
      </c>
      <c r="AV46" s="319" t="str">
        <f>_xlfn.IFNA(VLOOKUP($B46,'B-LogEmaxOverpEC50'!$A:$AL,MATCH(AV$1,'B-LogEmaxOverpEC50'!$A$1:$AL$1,0),FALSE),"")</f>
        <v/>
      </c>
      <c r="AW46" s="320"/>
      <c r="AX46" s="321" t="str">
        <f>_xlfn.IFNA(VLOOKUP($B46,'B-LogEmaxOverpEC50'!$A:$AL,MATCH(AX$1,'B-LogEmaxOverpEC50'!$A$1:$AL$1,0),FALSE),"")</f>
        <v/>
      </c>
      <c r="AY46" s="321" t="str">
        <f>_xlfn.IFNA(VLOOKUP($B46,'B-LogEmaxOverpEC50'!$A:$AL,MATCH(AY$1,'B-LogEmaxOverpEC50'!$A$1:$AL$1,0),FALSE),"")</f>
        <v/>
      </c>
      <c r="AZ46" s="321" t="str">
        <f>_xlfn.IFNA(VLOOKUP($B46,'B-LogEmaxOverpEC50'!$A:$AL,MATCH(AZ$1,'B-LogEmaxOverpEC50'!$A$1:$AL$1,0),FALSE),"")</f>
        <v/>
      </c>
      <c r="BA46" s="321" t="str">
        <f>_xlfn.IFNA(VLOOKUP($B46,'B-LogEmaxOverpEC50'!$A:$AL,MATCH(BA$1,'B-LogEmaxOverpEC50'!$A$1:$AL$1,0),FALSE),"")</f>
        <v/>
      </c>
      <c r="BB46" s="321" t="str">
        <f>_xlfn.IFNA(VLOOKUP($B46,'B-LogEmaxOverpEC50'!$A:$AL,MATCH(BB$1,'B-LogEmaxOverpEC50'!$A$1:$AL$1,0),FALSE),"")</f>
        <v/>
      </c>
      <c r="BC46" s="321" t="str">
        <f>_xlfn.IFNA(VLOOKUP($B46,'B-LogEmaxOverpEC50'!$A:$AL,MATCH(BC$1,'B-LogEmaxOverpEC50'!$A$1:$AL$1,0),FALSE),"")</f>
        <v/>
      </c>
      <c r="BD46" s="321" t="str">
        <f>_xlfn.IFNA(VLOOKUP($B46,'B-LogEmaxOverpEC50'!$A:$AL,MATCH(BD$1,'B-LogEmaxOverpEC50'!$A$1:$AL$1,0),FALSE),"")</f>
        <v/>
      </c>
      <c r="BE46" s="321" t="str">
        <f>_xlfn.IFNA(VLOOKUP($B46,'B-LogEmaxOverpEC50'!$A:$AL,MATCH(BE$1,'B-LogEmaxOverpEC50'!$A$1:$AL$1,0),FALSE),"")</f>
        <v/>
      </c>
      <c r="BF46" s="321" t="str">
        <f>_xlfn.IFNA(VLOOKUP($B46,'B-LogEmaxOverpEC50'!$A:$AL,MATCH(BF$1,'B-LogEmaxOverpEC50'!$A$1:$AL$1,0),FALSE),"")</f>
        <v/>
      </c>
      <c r="BG46" s="321" t="str">
        <f>_xlfn.IFNA(VLOOKUP($B46,'B-LogEmaxOverpEC50'!$A:$AL,MATCH(BG$1,'B-LogEmaxOverpEC50'!$A$1:$AL$1,0),FALSE),"")</f>
        <v/>
      </c>
      <c r="BH46" s="321" t="str">
        <f>_xlfn.IFNA(VLOOKUP($B46,'B-LogEmaxOverpEC50'!$A:$AL,MATCH(BH$1,'B-LogEmaxOverpEC50'!$A$1:$AL$1,0),FALSE),"")</f>
        <v/>
      </c>
      <c r="BI46" s="322">
        <f>_xlfn.IFNA(VLOOKUP($B46,'I-LogEmaxOverpEC50'!$A:$AR,MATCH(BI$1,'I-LogEmaxOverpEC50'!$A$1:$AR$1,0),FALSE),"")</f>
        <v>6.5625358943306091</v>
      </c>
      <c r="BJ46" s="320">
        <f>_xlfn.IFNA(VLOOKUP($B46,'I-LogEmaxOverpEC50'!$A:$AR,MATCH(BJ$1,'I-LogEmaxOverpEC50'!$A$1:$AR$1,0),FALSE),"")</f>
        <v>6.5837866283678101</v>
      </c>
      <c r="BK46" s="320" t="str">
        <f>_xlfn.IFNA(VLOOKUP($B46,'I-LogEmaxOverpEC50'!$A:$AR,MATCH(BK$1,'I-LogEmaxOverpEC50'!$A$1:$AR$1,0),FALSE),"")</f>
        <v/>
      </c>
      <c r="BL46" s="320" t="str">
        <f>_xlfn.IFNA(VLOOKUP($B46,'I-LogEmaxOverpEC50'!$A:$AR,MATCH(BL$1,'I-LogEmaxOverpEC50'!$A$1:$AR$1,0),FALSE),"")</f>
        <v/>
      </c>
      <c r="BM46" s="320">
        <f>_xlfn.IFNA(VLOOKUP($B46,'I-LogEmaxOverpEC50'!$A:$AR,MATCH(BM$1,'I-LogEmaxOverpEC50'!$A$1:$AR$1,0),FALSE),"")</f>
        <v>6.6155678837911189</v>
      </c>
      <c r="BN46" s="320">
        <f>_xlfn.IFNA(VLOOKUP($B46,'I-LogEmaxOverpEC50'!$A:$AR,MATCH(BN$1,'I-LogEmaxOverpEC50'!$A$1:$AR$1,0),FALSE),"")</f>
        <v>6.6155678837911189</v>
      </c>
      <c r="BO46" s="320">
        <f>_xlfn.IFNA(VLOOKUP($B46,'I-LogEmaxOverpEC50'!$A:$AR,MATCH(BO$1,'I-LogEmaxOverpEC50'!$A$1:$AR$1,0),FALSE),"")</f>
        <v>6.0812222972478205</v>
      </c>
      <c r="BP46" s="320" t="str">
        <f>_xlfn.IFNA(VLOOKUP($B46,'I-LogEmaxOverpEC50'!$A:$AR,MATCH(BP$1,'I-LogEmaxOverpEC50'!$A$1:$AR$1,0),FALSE),"")</f>
        <v/>
      </c>
      <c r="BQ46" s="320" t="str">
        <f>_xlfn.IFNA(VLOOKUP($B46,'I-LogEmaxOverpEC50'!$A:$AR,MATCH(BQ$1,'I-LogEmaxOverpEC50'!$A$1:$AR$1,0),FALSE),"")</f>
        <v/>
      </c>
      <c r="BR46" s="320" t="str">
        <f>_xlfn.IFNA(VLOOKUP($B46,'I-LogEmaxOverpEC50'!$A:$AR,MATCH(BR$1,'I-LogEmaxOverpEC50'!$A$1:$AR$1,0),FALSE),"")</f>
        <v/>
      </c>
      <c r="BS46" s="320">
        <f>_xlfn.IFNA(VLOOKUP($B46,'I-LogEmaxOverpEC50'!$A:$AR,MATCH(BS$1,'I-LogEmaxOverpEC50'!$A$1:$AR$1,0),FALSE),"")</f>
        <v>5.7627156459555122</v>
      </c>
      <c r="BT46" s="320">
        <f>_xlfn.IFNA(VLOOKUP($B46,'I-LogEmaxOverpEC50'!$A:$AR,MATCH(BT$1,'I-LogEmaxOverpEC50'!$A$1:$AR$1,0),FALSE),"")</f>
        <v>6.0436444175500004</v>
      </c>
      <c r="BU46" s="320">
        <f>_xlfn.IFNA(VLOOKUP($B46,'I-LogEmaxOverpEC50'!$A:$AR,MATCH(BU$1,'I-LogEmaxOverpEC50'!$A$1:$AR$1,0),FALSE),"")</f>
        <v>5.8434765744506434</v>
      </c>
      <c r="BV46" s="114" t="str" cm="1">
        <f t="array" ref="BV46">_xlfn.IFS(AND($C46="A",_xlfn.CONCAT(F46:G46)&lt;&gt;"",$A46=1),"x",AND($C46="A",_xlfn.CONCAT(F46:G46)="",$A46=1),"-",$A$1&lt;&gt;"","")</f>
        <v>x</v>
      </c>
      <c r="BW46" s="113" t="str" cm="1">
        <f t="array" ref="BW46">_xlfn.IFS(AND($C46="A",_xlfn.CONCAT(H46:L46)&lt;&gt;"",$A46=1),"x",AND($C46="A",_xlfn.CONCAT(H46:L46)="",$A46=1),"-",$A$1&lt;&gt;"","")</f>
        <v>x</v>
      </c>
      <c r="BX46" s="113" t="str" cm="1">
        <f t="array" ref="BX46">_xlfn.IFS(AND($C46="A",_xlfn.CONCAT(M46:P46)&lt;&gt;"",$A46=1),"x",AND($C46="A",_xlfn.CONCAT(M46:P46)="",$A46=1),"-",$A$1&lt;&gt;"","")</f>
        <v>x</v>
      </c>
      <c r="BY46" s="113" t="str" cm="1">
        <f t="array" ref="BY46">_xlfn.IFS(AND($C46="A",_xlfn.CONCAT(Q46:R46)&lt;&gt;"",$A46=1),"x",AND($C46="A",_xlfn.CONCAT(Q46:R46)="",$A46=1),"-",$A$1&lt;&gt;"","")</f>
        <v>-</v>
      </c>
      <c r="BZ46" s="121">
        <f t="shared" si="25"/>
        <v>6.5837866283678101</v>
      </c>
      <c r="CA46" s="120">
        <f t="shared" si="26"/>
        <v>6.6155678837911189</v>
      </c>
      <c r="CB46" s="120">
        <f t="shared" si="27"/>
        <v>5.7627156459555122</v>
      </c>
      <c r="CC46" s="120" t="str">
        <f t="shared" si="28"/>
        <v/>
      </c>
      <c r="CD46" s="121">
        <f t="shared" si="29"/>
        <v>3.1781255423308785E-2</v>
      </c>
      <c r="CE46" s="120">
        <f t="shared" si="30"/>
        <v>0.82107098241229792</v>
      </c>
      <c r="CF46" s="120" t="str">
        <f t="shared" si="31"/>
        <v/>
      </c>
      <c r="CG46" s="120">
        <f t="shared" si="32"/>
        <v>0.85285223783560671</v>
      </c>
      <c r="CH46" s="120" t="str">
        <f t="shared" si="33"/>
        <v/>
      </c>
      <c r="CI46" s="120" t="str">
        <f t="shared" si="34"/>
        <v/>
      </c>
    </row>
    <row r="47" spans="1:87" s="326" customFormat="1" x14ac:dyDescent="0.2">
      <c r="A47" s="311" t="e" cm="1">
        <f t="array" ref="A47">_xlfn.IFS(SUM(F47:R47)&gt;0,1,Z47&gt;0,2,TRUE,3)</f>
        <v>#N/A</v>
      </c>
      <c r="B47" s="311" t="s">
        <v>115</v>
      </c>
      <c r="C47" s="311" t="str">
        <f>_xlfn.XLOOKUP(B47,RecNamesAll!A:A,RecNamesAll!E:E)</f>
        <v>A</v>
      </c>
      <c r="D47" s="311" t="str">
        <f>_xlfn.XLOOKUP(B47,RecNamesAll!A:A,RecNamesAll!C:C)</f>
        <v>H2</v>
      </c>
      <c r="E47" s="311"/>
      <c r="F47" s="312" t="e">
        <f t="shared" si="0"/>
        <v>#N/A</v>
      </c>
      <c r="G47" s="313" t="e">
        <f t="shared" si="1"/>
        <v>#N/A</v>
      </c>
      <c r="H47" s="312" t="e">
        <f t="shared" si="2"/>
        <v>#N/A</v>
      </c>
      <c r="I47" s="313" t="e">
        <f t="shared" si="3"/>
        <v>#N/A</v>
      </c>
      <c r="J47" s="313" t="e">
        <f t="shared" si="4"/>
        <v>#N/A</v>
      </c>
      <c r="K47" s="313" t="e">
        <f t="shared" si="5"/>
        <v>#N/A</v>
      </c>
      <c r="L47" s="313" t="e">
        <f t="shared" si="6"/>
        <v>#N/A</v>
      </c>
      <c r="M47" s="312" t="e">
        <f t="shared" si="7"/>
        <v>#N/A</v>
      </c>
      <c r="N47" s="313" t="e">
        <f t="shared" si="8"/>
        <v>#N/A</v>
      </c>
      <c r="O47" s="313" t="e">
        <f t="shared" si="9"/>
        <v>#N/A</v>
      </c>
      <c r="P47" s="313" t="e">
        <f t="shared" si="10"/>
        <v>#N/A</v>
      </c>
      <c r="Q47" s="312" t="e">
        <f t="shared" si="11"/>
        <v>#N/A</v>
      </c>
      <c r="R47" s="313" t="e">
        <f t="shared" si="12"/>
        <v>#N/A</v>
      </c>
      <c r="S47" s="314" t="str">
        <f t="shared" si="13"/>
        <v/>
      </c>
      <c r="T47" s="315" t="str">
        <f t="shared" si="14"/>
        <v>A</v>
      </c>
      <c r="U47" s="311" t="str">
        <f t="shared" si="15"/>
        <v>H2</v>
      </c>
      <c r="V47" s="316" t="e">
        <f>IF(VLOOKUP($B47,GtP!$A:$AA,MATCH("Gs_0-2",GtP!$A$1:$AA$1,0),FALSE)=0,"",VLOOKUP($B47,GtP!$A:$AA,MATCH("Gs_0-2",GtP!$A$1:$AA$1,0),FALSE))</f>
        <v>#N/A</v>
      </c>
      <c r="W47" s="317" t="e">
        <f>IF(VLOOKUP($B47,GtP!$A:$AA,MATCH("Gi/o_0-2",GtP!$A$1:$AA$1,0),FALSE)=0,"",VLOOKUP($B47,GtP!$A:$AA,MATCH("Gi/o_0-2",GtP!$A$1:$AA$1,0),FALSE))</f>
        <v>#N/A</v>
      </c>
      <c r="X47" s="317" t="e">
        <f>IF(VLOOKUP($B47,GtP!$A:$AA,MATCH("Gq/11_0-2",GtP!$A$1:$AA$1,0),FALSE)=0,"",VLOOKUP($B47,GtP!$A:$AA,MATCH("Gq/11_0-2",GtP!$A$1:$AA$1,0),FALSE))</f>
        <v>#N/A</v>
      </c>
      <c r="Y47" s="317" t="e">
        <f>IF(VLOOKUP($B47,GtP!$A:$AA,MATCH("G12/13_0-2",GtP!$A$1:$AA$1,0),FALSE)=0,"",VLOOKUP($B47,GtP!$A:$AA,MATCH("G12/13_0-2",GtP!$A$1:$AA$1,0),FALSE))</f>
        <v>#N/A</v>
      </c>
      <c r="Z47" s="318" t="e">
        <f t="shared" si="16"/>
        <v>#N/A</v>
      </c>
      <c r="AA47" s="317" t="e">
        <f t="shared" si="17"/>
        <v>#N/A</v>
      </c>
      <c r="AB47" s="317" t="e">
        <f t="shared" si="18"/>
        <v>#N/A</v>
      </c>
      <c r="AC47" s="317" t="e">
        <f t="shared" si="19"/>
        <v>#N/A</v>
      </c>
      <c r="AD47" s="317" t="e">
        <f t="shared" si="20"/>
        <v>#N/A</v>
      </c>
      <c r="AE47" s="315" t="str">
        <f t="shared" si="21"/>
        <v/>
      </c>
      <c r="AF47" s="311" t="str">
        <f t="shared" si="22"/>
        <v/>
      </c>
      <c r="AG47" s="311" t="str">
        <f t="shared" si="23"/>
        <v/>
      </c>
      <c r="AH47" s="311" t="str">
        <f t="shared" si="24"/>
        <v/>
      </c>
      <c r="AI47" s="316" t="e">
        <f>_xlfn.CONCAT(IF(AV47="","-","B"),IF(BI47="","-","I"),VLOOKUP($B47,GtP!$A:$BB,MATCH("Gs_0-1",GtP!$A$1:$BB$1,0),FALSE))</f>
        <v>#N/A</v>
      </c>
      <c r="AJ47" s="317" t="e">
        <f>_xlfn.CONCAT(IF(AW47="","-","B"),IF(BJ47="","-","I"),VLOOKUP($B47,GtP!$A:$BB,MATCH("Gs_0-1",GtP!$A$1:$BB$1,0),FALSE))</f>
        <v>#N/A</v>
      </c>
      <c r="AK47" s="317" t="e">
        <f>_xlfn.CONCAT(IF(AX47="","-","B"),IF(BK47="","-","I"),VLOOKUP($B47,GtP!$A:$BB,MATCH("Gi/o_0-1",GtP!$A$1:$BB$1,0),FALSE))</f>
        <v>#N/A</v>
      </c>
      <c r="AL47" s="317" t="e">
        <f>_xlfn.CONCAT(IF(AY47="","-","B"),IF(BL47="","-","I"),VLOOKUP($B47,GtP!$A:$BB,MATCH("Gi/o_0-1",GtP!$A$1:$BB$1,0),FALSE))</f>
        <v>#N/A</v>
      </c>
      <c r="AM47" s="317" t="e">
        <f>_xlfn.CONCAT(IF(AZ47="","-","B"),IF(BM47="","-","I"),VLOOKUP($B47,GtP!$A:$BB,MATCH("Gi/o_0-1",GtP!$A$1:$BB$1,0),FALSE))</f>
        <v>#N/A</v>
      </c>
      <c r="AN47" s="317" t="e">
        <f>_xlfn.CONCAT(IF(BA47="","-","B"),IF(BN47="","-","I"),VLOOKUP($B47,GtP!$A:$BB,MATCH("Gi/o_0-1",GtP!$A$1:$BB$1,0),FALSE))</f>
        <v>#N/A</v>
      </c>
      <c r="AO47" s="317" t="e">
        <f>_xlfn.CONCAT(IF(BB47="","-","B"),IF(BO47="","-","I"),VLOOKUP($B47,GtP!$A:$BB,MATCH("Gi/o_0-1",GtP!$A$1:$BB$1,0),FALSE))</f>
        <v>#N/A</v>
      </c>
      <c r="AP47" s="317" t="e">
        <f>_xlfn.CONCAT(IF(BC47="","-","B"),IF(BP47="","-","I"),VLOOKUP($B47,GtP!$A:$BB,MATCH("Gq/11_0-1",GtP!$A$1:$BB$1,0),FALSE))</f>
        <v>#N/A</v>
      </c>
      <c r="AQ47" s="317" t="e">
        <f>_xlfn.CONCAT(IF(BD47="","-","B"),IF(BQ47="","-","I"),VLOOKUP($B47,GtP!$A:$BB,MATCH("Gq/11_0-1",GtP!$A$1:$BB$1,0),FALSE))</f>
        <v>#N/A</v>
      </c>
      <c r="AR47" s="317" t="e">
        <f>_xlfn.CONCAT(IF(BE47="","-","B"),IF(BR47="","-","I"),VLOOKUP($B47,GtP!$A:$BB,MATCH("Gq/11_0-1",GtP!$A$1:$BB$1,0),FALSE))</f>
        <v>#N/A</v>
      </c>
      <c r="AS47" s="317" t="e">
        <f>_xlfn.CONCAT(IF(BF47="","-","B"),IF(BS47="","-","I"),VLOOKUP($B47,GtP!$A:$BB,MATCH("Gq/11_0-1",GtP!$A$1:$BB$1,0),FALSE))</f>
        <v>#N/A</v>
      </c>
      <c r="AT47" s="317" t="e">
        <f>_xlfn.CONCAT(IF(BG47="","-","B"),IF(BT47="","-","I"),VLOOKUP($B47,GtP!$A:$BB,MATCH("G12/13_0-1",GtP!$A$1:$BB$1,0),FALSE))</f>
        <v>#N/A</v>
      </c>
      <c r="AU47" s="317" t="e">
        <f>_xlfn.CONCAT(IF(BH47="","-","B"),IF(BU47="","-","I"),VLOOKUP($B47,GtP!$A:$BB,MATCH("G12/13_0-1",GtP!$A$1:$BB$1,0),FALSE))</f>
        <v>#N/A</v>
      </c>
      <c r="AV47" s="319">
        <f>_xlfn.IFNA(VLOOKUP($B47,'B-LogEmaxOverpEC50'!$A:$AL,MATCH(AV$1,'B-LogEmaxOverpEC50'!$A$1:$AL$1,0),FALSE),"")</f>
        <v>9.0081997349532639</v>
      </c>
      <c r="AW47" s="320"/>
      <c r="AX47" s="321" t="str">
        <f>_xlfn.IFNA(VLOOKUP($B47,'B-LogEmaxOverpEC50'!$A:$AL,MATCH(AX$1,'B-LogEmaxOverpEC50'!$A$1:$AL$1,0),FALSE),"")</f>
        <v/>
      </c>
      <c r="AY47" s="321" t="str">
        <f>_xlfn.IFNA(VLOOKUP($B47,'B-LogEmaxOverpEC50'!$A:$AL,MATCH(AY$1,'B-LogEmaxOverpEC50'!$A$1:$AL$1,0),FALSE),"")</f>
        <v/>
      </c>
      <c r="AZ47" s="321">
        <f>_xlfn.IFNA(VLOOKUP($B47,'B-LogEmaxOverpEC50'!$A:$AL,MATCH(AZ$1,'B-LogEmaxOverpEC50'!$A$1:$AL$1,0),FALSE),"")</f>
        <v>6.4263939712772764</v>
      </c>
      <c r="BA47" s="321">
        <f>_xlfn.IFNA(VLOOKUP($B47,'B-LogEmaxOverpEC50'!$A:$AL,MATCH(BA$1,'B-LogEmaxOverpEC50'!$A$1:$AL$1,0),FALSE),"")</f>
        <v>6.3290649652108</v>
      </c>
      <c r="BB47" s="321">
        <f>_xlfn.IFNA(VLOOKUP($B47,'B-LogEmaxOverpEC50'!$A:$AL,MATCH(BB$1,'B-LogEmaxOverpEC50'!$A$1:$AL$1,0),FALSE),"")</f>
        <v>5.6199568073185873</v>
      </c>
      <c r="BC47" s="321" t="str">
        <f>_xlfn.IFNA(VLOOKUP($B47,'B-LogEmaxOverpEC50'!$A:$AL,MATCH(BC$1,'B-LogEmaxOverpEC50'!$A$1:$AL$1,0),FALSE),"")</f>
        <v/>
      </c>
      <c r="BD47" s="321" t="str">
        <f>_xlfn.IFNA(VLOOKUP($B47,'B-LogEmaxOverpEC50'!$A:$AL,MATCH(BD$1,'B-LogEmaxOverpEC50'!$A$1:$AL$1,0),FALSE),"")</f>
        <v/>
      </c>
      <c r="BE47" s="321" t="str">
        <f>_xlfn.IFNA(VLOOKUP($B47,'B-LogEmaxOverpEC50'!$A:$AL,MATCH(BE$1,'B-LogEmaxOverpEC50'!$A$1:$AL$1,0),FALSE),"")</f>
        <v/>
      </c>
      <c r="BF47" s="321">
        <f>_xlfn.IFNA(VLOOKUP($B47,'B-LogEmaxOverpEC50'!$A:$AL,MATCH(BF$1,'B-LogEmaxOverpEC50'!$A$1:$AL$1,0),FALSE),"")</f>
        <v>8.5032438590697179</v>
      </c>
      <c r="BG47" s="321">
        <f>_xlfn.IFNA(VLOOKUP($B47,'B-LogEmaxOverpEC50'!$A:$AL,MATCH(BG$1,'B-LogEmaxOverpEC50'!$A$1:$AL$1,0),FALSE),"")</f>
        <v>6.7975286272137323</v>
      </c>
      <c r="BH47" s="321">
        <f>_xlfn.IFNA(VLOOKUP($B47,'B-LogEmaxOverpEC50'!$A:$AL,MATCH(BH$1,'B-LogEmaxOverpEC50'!$A$1:$AL$1,0),FALSE),"")</f>
        <v>6.4302137702238529</v>
      </c>
      <c r="BI47" s="322">
        <f>_xlfn.IFNA(VLOOKUP($B47,'I-LogEmaxOverpEC50'!$A:$AR,MATCH(BI$1,'I-LogEmaxOverpEC50'!$A$1:$AR$1,0),FALSE),"")</f>
        <v>7.7143342236331147</v>
      </c>
      <c r="BJ47" s="320">
        <f>_xlfn.IFNA(VLOOKUP($B47,'I-LogEmaxOverpEC50'!$A:$AR,MATCH(BJ$1,'I-LogEmaxOverpEC50'!$A$1:$AR$1,0),FALSE),"")</f>
        <v>7.5636714754845427</v>
      </c>
      <c r="BK47" s="320" t="str">
        <f>_xlfn.IFNA(VLOOKUP($B47,'I-LogEmaxOverpEC50'!$A:$AR,MATCH(BK$1,'I-LogEmaxOverpEC50'!$A$1:$AR$1,0),FALSE),"")</f>
        <v/>
      </c>
      <c r="BL47" s="320" t="str">
        <f>_xlfn.IFNA(VLOOKUP($B47,'I-LogEmaxOverpEC50'!$A:$AR,MATCH(BL$1,'I-LogEmaxOverpEC50'!$A$1:$AR$1,0),FALSE),"")</f>
        <v/>
      </c>
      <c r="BM47" s="320">
        <f>_xlfn.IFNA(VLOOKUP($B47,'I-LogEmaxOverpEC50'!$A:$AR,MATCH(BM$1,'I-LogEmaxOverpEC50'!$A$1:$AR$1,0),FALSE),"")</f>
        <v>7.2008967172961862</v>
      </c>
      <c r="BN47" s="320">
        <f>_xlfn.IFNA(VLOOKUP($B47,'I-LogEmaxOverpEC50'!$A:$AR,MATCH(BN$1,'I-LogEmaxOverpEC50'!$A$1:$AR$1,0),FALSE),"")</f>
        <v>7.2008967172961862</v>
      </c>
      <c r="BO47" s="320">
        <f>_xlfn.IFNA(VLOOKUP($B47,'I-LogEmaxOverpEC50'!$A:$AR,MATCH(BO$1,'I-LogEmaxOverpEC50'!$A$1:$AR$1,0),FALSE),"")</f>
        <v>7.0596074028673499</v>
      </c>
      <c r="BP47" s="320" t="str">
        <f>_xlfn.IFNA(VLOOKUP($B47,'I-LogEmaxOverpEC50'!$A:$AR,MATCH(BP$1,'I-LogEmaxOverpEC50'!$A$1:$AR$1,0),FALSE),"")</f>
        <v/>
      </c>
      <c r="BQ47" s="320" t="str">
        <f>_xlfn.IFNA(VLOOKUP($B47,'I-LogEmaxOverpEC50'!$A:$AR,MATCH(BQ$1,'I-LogEmaxOverpEC50'!$A$1:$AR$1,0),FALSE),"")</f>
        <v/>
      </c>
      <c r="BR47" s="320" t="str">
        <f>_xlfn.IFNA(VLOOKUP($B47,'I-LogEmaxOverpEC50'!$A:$AR,MATCH(BR$1,'I-LogEmaxOverpEC50'!$A$1:$AR$1,0),FALSE),"")</f>
        <v/>
      </c>
      <c r="BS47" s="320" t="str">
        <f>_xlfn.IFNA(VLOOKUP($B47,'I-LogEmaxOverpEC50'!$A:$AR,MATCH(BS$1,'I-LogEmaxOverpEC50'!$A$1:$AR$1,0),FALSE),"")</f>
        <v/>
      </c>
      <c r="BT47" s="320" t="str">
        <f>_xlfn.IFNA(VLOOKUP($B47,'I-LogEmaxOverpEC50'!$A:$AR,MATCH(BT$1,'I-LogEmaxOverpEC50'!$A$1:$AR$1,0),FALSE),"")</f>
        <v/>
      </c>
      <c r="BU47" s="320" t="str">
        <f>_xlfn.IFNA(VLOOKUP($B47,'I-LogEmaxOverpEC50'!$A:$AR,MATCH(BU$1,'I-LogEmaxOverpEC50'!$A$1:$AR$1,0),FALSE),"")</f>
        <v/>
      </c>
      <c r="BV47" s="114" t="e" cm="1">
        <f t="array" ref="BV47">_xlfn.IFS(AND($C47="A",_xlfn.CONCAT(F47:G47)&lt;&gt;"",$A47=1),"x",AND($C47="A",_xlfn.CONCAT(F47:G47)="",$A47=1),"-",$A$1&lt;&gt;"","")</f>
        <v>#N/A</v>
      </c>
      <c r="BW47" s="113" t="e" cm="1">
        <f t="array" ref="BW47">_xlfn.IFS(AND($C47="A",_xlfn.CONCAT(H47:L47)&lt;&gt;"",$A47=1),"x",AND($C47="A",_xlfn.CONCAT(H47:L47)="",$A47=1),"-",$A$1&lt;&gt;"","")</f>
        <v>#N/A</v>
      </c>
      <c r="BX47" s="113" t="e" cm="1">
        <f t="array" ref="BX47">_xlfn.IFS(AND($C47="A",_xlfn.CONCAT(M47:P47)&lt;&gt;"",$A47=1),"x",AND($C47="A",_xlfn.CONCAT(M47:P47)="",$A47=1),"-",$A$1&lt;&gt;"","")</f>
        <v>#N/A</v>
      </c>
      <c r="BY47" s="113" t="e" cm="1">
        <f t="array" ref="BY47">_xlfn.IFS(AND($C47="A",_xlfn.CONCAT(Q47:R47)&lt;&gt;"",$A47=1),"x",AND($C47="A",_xlfn.CONCAT(Q47:R47)="",$A47=1),"-",$A$1&lt;&gt;"","")</f>
        <v>#N/A</v>
      </c>
      <c r="BZ47" s="121" t="e">
        <f t="shared" si="25"/>
        <v>#N/A</v>
      </c>
      <c r="CA47" s="120" t="e">
        <f t="shared" si="26"/>
        <v>#N/A</v>
      </c>
      <c r="CB47" s="120" t="e">
        <f t="shared" si="27"/>
        <v>#N/A</v>
      </c>
      <c r="CC47" s="120" t="e">
        <f t="shared" si="28"/>
        <v>#N/A</v>
      </c>
      <c r="CD47" s="121" t="str">
        <f t="shared" si="29"/>
        <v/>
      </c>
      <c r="CE47" s="120" t="e">
        <f t="shared" si="30"/>
        <v>#N/A</v>
      </c>
      <c r="CF47" s="120" t="e">
        <f t="shared" si="31"/>
        <v>#N/A</v>
      </c>
      <c r="CG47" s="120" t="e">
        <f t="shared" si="32"/>
        <v>#N/A</v>
      </c>
      <c r="CH47" s="120" t="e">
        <f t="shared" si="33"/>
        <v>#N/A</v>
      </c>
      <c r="CI47" s="120" t="e">
        <f t="shared" si="34"/>
        <v>#N/A</v>
      </c>
    </row>
    <row r="48" spans="1:87" s="326" customFormat="1" x14ac:dyDescent="0.2">
      <c r="A48" s="311" t="e" cm="1">
        <f t="array" ref="A48">_xlfn.IFS(SUM(F48:R48)&gt;0,1,Z48&gt;0,2,TRUE,3)</f>
        <v>#N/A</v>
      </c>
      <c r="B48" s="311" t="s">
        <v>57</v>
      </c>
      <c r="C48" s="311" t="str">
        <f>_xlfn.XLOOKUP(B48,RecNamesAll!A:A,RecNamesAll!E:E)</f>
        <v>A</v>
      </c>
      <c r="D48" s="311" t="str">
        <f>_xlfn.XLOOKUP(B48,RecNamesAll!A:A,RecNamesAll!C:C)</f>
        <v>α2B</v>
      </c>
      <c r="E48" s="311"/>
      <c r="F48" s="312" t="e">
        <f t="shared" si="0"/>
        <v>#N/A</v>
      </c>
      <c r="G48" s="313" t="e">
        <f t="shared" si="1"/>
        <v>#N/A</v>
      </c>
      <c r="H48" s="312" t="e">
        <f t="shared" si="2"/>
        <v>#N/A</v>
      </c>
      <c r="I48" s="313" t="e">
        <f t="shared" si="3"/>
        <v>#N/A</v>
      </c>
      <c r="J48" s="313" t="e">
        <f t="shared" si="4"/>
        <v>#N/A</v>
      </c>
      <c r="K48" s="313" t="e">
        <f t="shared" si="5"/>
        <v>#N/A</v>
      </c>
      <c r="L48" s="313" t="e">
        <f t="shared" si="6"/>
        <v>#N/A</v>
      </c>
      <c r="M48" s="312" t="e">
        <f t="shared" si="7"/>
        <v>#N/A</v>
      </c>
      <c r="N48" s="313" t="e">
        <f t="shared" si="8"/>
        <v>#N/A</v>
      </c>
      <c r="O48" s="313" t="e">
        <f t="shared" si="9"/>
        <v>#N/A</v>
      </c>
      <c r="P48" s="313" t="e">
        <f t="shared" si="10"/>
        <v>#N/A</v>
      </c>
      <c r="Q48" s="312" t="e">
        <f t="shared" si="11"/>
        <v>#N/A</v>
      </c>
      <c r="R48" s="313" t="e">
        <f t="shared" si="12"/>
        <v>#N/A</v>
      </c>
      <c r="S48" s="314" t="str">
        <f t="shared" si="13"/>
        <v/>
      </c>
      <c r="T48" s="315" t="str">
        <f t="shared" si="14"/>
        <v>A</v>
      </c>
      <c r="U48" s="311" t="str">
        <f t="shared" si="15"/>
        <v>α2B</v>
      </c>
      <c r="V48" s="316" t="e">
        <f>IF(VLOOKUP($B48,GtP!$A:$AA,MATCH("Gs_0-2",GtP!$A$1:$AA$1,0),FALSE)=0,"",VLOOKUP($B48,GtP!$A:$AA,MATCH("Gs_0-2",GtP!$A$1:$AA$1,0),FALSE))</f>
        <v>#N/A</v>
      </c>
      <c r="W48" s="317" t="e">
        <f>IF(VLOOKUP($B48,GtP!$A:$AA,MATCH("Gi/o_0-2",GtP!$A$1:$AA$1,0),FALSE)=0,"",VLOOKUP($B48,GtP!$A:$AA,MATCH("Gi/o_0-2",GtP!$A$1:$AA$1,0),FALSE))</f>
        <v>#N/A</v>
      </c>
      <c r="X48" s="317" t="e">
        <f>IF(VLOOKUP($B48,GtP!$A:$AA,MATCH("Gq/11_0-2",GtP!$A$1:$AA$1,0),FALSE)=0,"",VLOOKUP($B48,GtP!$A:$AA,MATCH("Gq/11_0-2",GtP!$A$1:$AA$1,0),FALSE))</f>
        <v>#N/A</v>
      </c>
      <c r="Y48" s="317" t="e">
        <f>IF(VLOOKUP($B48,GtP!$A:$AA,MATCH("G12/13_0-2",GtP!$A$1:$AA$1,0),FALSE)=0,"",VLOOKUP($B48,GtP!$A:$AA,MATCH("G12/13_0-2",GtP!$A$1:$AA$1,0),FALSE))</f>
        <v>#N/A</v>
      </c>
      <c r="Z48" s="318" t="e">
        <f t="shared" si="16"/>
        <v>#N/A</v>
      </c>
      <c r="AA48" s="317" t="e">
        <f t="shared" si="17"/>
        <v>#N/A</v>
      </c>
      <c r="AB48" s="317" t="e">
        <f t="shared" si="18"/>
        <v>#N/A</v>
      </c>
      <c r="AC48" s="317" t="e">
        <f t="shared" si="19"/>
        <v>#N/A</v>
      </c>
      <c r="AD48" s="317" t="e">
        <f t="shared" si="20"/>
        <v>#N/A</v>
      </c>
      <c r="AE48" s="315" t="str">
        <f t="shared" si="21"/>
        <v/>
      </c>
      <c r="AF48" s="311" t="str">
        <f t="shared" si="22"/>
        <v/>
      </c>
      <c r="AG48" s="311" t="str">
        <f t="shared" si="23"/>
        <v/>
      </c>
      <c r="AH48" s="311" t="str">
        <f t="shared" si="24"/>
        <v/>
      </c>
      <c r="AI48" s="316" t="e">
        <f>_xlfn.CONCAT(IF(AV48="","-","B"),IF(BI48="","-","I"),VLOOKUP($B48,GtP!$A:$BB,MATCH("Gs_0-1",GtP!$A$1:$BB$1,0),FALSE))</f>
        <v>#N/A</v>
      </c>
      <c r="AJ48" s="317" t="e">
        <f>_xlfn.CONCAT(IF(AW48="","-","B"),IF(BJ48="","-","I"),VLOOKUP($B48,GtP!$A:$BB,MATCH("Gs_0-1",GtP!$A$1:$BB$1,0),FALSE))</f>
        <v>#N/A</v>
      </c>
      <c r="AK48" s="317" t="e">
        <f>_xlfn.CONCAT(IF(AX48="","-","B"),IF(BK48="","-","I"),VLOOKUP($B48,GtP!$A:$BB,MATCH("Gi/o_0-1",GtP!$A$1:$BB$1,0),FALSE))</f>
        <v>#N/A</v>
      </c>
      <c r="AL48" s="317" t="e">
        <f>_xlfn.CONCAT(IF(AY48="","-","B"),IF(BL48="","-","I"),VLOOKUP($B48,GtP!$A:$BB,MATCH("Gi/o_0-1",GtP!$A$1:$BB$1,0),FALSE))</f>
        <v>#N/A</v>
      </c>
      <c r="AM48" s="317" t="e">
        <f>_xlfn.CONCAT(IF(AZ48="","-","B"),IF(BM48="","-","I"),VLOOKUP($B48,GtP!$A:$BB,MATCH("Gi/o_0-1",GtP!$A$1:$BB$1,0),FALSE))</f>
        <v>#N/A</v>
      </c>
      <c r="AN48" s="317" t="e">
        <f>_xlfn.CONCAT(IF(BA48="","-","B"),IF(BN48="","-","I"),VLOOKUP($B48,GtP!$A:$BB,MATCH("Gi/o_0-1",GtP!$A$1:$BB$1,0),FALSE))</f>
        <v>#N/A</v>
      </c>
      <c r="AO48" s="317" t="e">
        <f>_xlfn.CONCAT(IF(BB48="","-","B"),IF(BO48="","-","I"),VLOOKUP($B48,GtP!$A:$BB,MATCH("Gi/o_0-1",GtP!$A$1:$BB$1,0),FALSE))</f>
        <v>#N/A</v>
      </c>
      <c r="AP48" s="317" t="e">
        <f>_xlfn.CONCAT(IF(BC48="","-","B"),IF(BP48="","-","I"),VLOOKUP($B48,GtP!$A:$BB,MATCH("Gq/11_0-1",GtP!$A$1:$BB$1,0),FALSE))</f>
        <v>#N/A</v>
      </c>
      <c r="AQ48" s="317" t="e">
        <f>_xlfn.CONCAT(IF(BD48="","-","B"),IF(BQ48="","-","I"),VLOOKUP($B48,GtP!$A:$BB,MATCH("Gq/11_0-1",GtP!$A$1:$BB$1,0),FALSE))</f>
        <v>#N/A</v>
      </c>
      <c r="AR48" s="317" t="e">
        <f>_xlfn.CONCAT(IF(BE48="","-","B"),IF(BR48="","-","I"),VLOOKUP($B48,GtP!$A:$BB,MATCH("Gq/11_0-1",GtP!$A$1:$BB$1,0),FALSE))</f>
        <v>#N/A</v>
      </c>
      <c r="AS48" s="317" t="e">
        <f>_xlfn.CONCAT(IF(BF48="","-","B"),IF(BS48="","-","I"),VLOOKUP($B48,GtP!$A:$BB,MATCH("Gq/11_0-1",GtP!$A$1:$BB$1,0),FALSE))</f>
        <v>#N/A</v>
      </c>
      <c r="AT48" s="317" t="e">
        <f>_xlfn.CONCAT(IF(BG48="","-","B"),IF(BT48="","-","I"),VLOOKUP($B48,GtP!$A:$BB,MATCH("G12/13_0-1",GtP!$A$1:$BB$1,0),FALSE))</f>
        <v>#N/A</v>
      </c>
      <c r="AU48" s="317" t="e">
        <f>_xlfn.CONCAT(IF(BH48="","-","B"),IF(BU48="","-","I"),VLOOKUP($B48,GtP!$A:$BB,MATCH("G12/13_0-1",GtP!$A$1:$BB$1,0),FALSE))</f>
        <v>#N/A</v>
      </c>
      <c r="AV48" s="319" t="str">
        <f>_xlfn.IFNA(VLOOKUP($B48,'B-LogEmaxOverpEC50'!$A:$AL,MATCH(AV$1,'B-LogEmaxOverpEC50'!$A$1:$AL$1,0),FALSE),"")</f>
        <v/>
      </c>
      <c r="AW48" s="320"/>
      <c r="AX48" s="321">
        <f>_xlfn.IFNA(VLOOKUP($B48,'B-LogEmaxOverpEC50'!$A:$AL,MATCH(AX$1,'B-LogEmaxOverpEC50'!$A$1:$AL$1,0),FALSE),"")</f>
        <v>9.4987500072242206</v>
      </c>
      <c r="AY48" s="321">
        <f>_xlfn.IFNA(VLOOKUP($B48,'B-LogEmaxOverpEC50'!$A:$AL,MATCH(AY$1,'B-LogEmaxOverpEC50'!$A$1:$AL$1,0),FALSE),"")</f>
        <v>9.2766725418695106</v>
      </c>
      <c r="AZ48" s="321">
        <f>_xlfn.IFNA(VLOOKUP($B48,'B-LogEmaxOverpEC50'!$A:$AL,MATCH(AZ$1,'B-LogEmaxOverpEC50'!$A$1:$AL$1,0),FALSE),"")</f>
        <v>9.9962104434506287</v>
      </c>
      <c r="BA48" s="321">
        <f>_xlfn.IFNA(VLOOKUP($B48,'B-LogEmaxOverpEC50'!$A:$AL,MATCH(BA$1,'B-LogEmaxOverpEC50'!$A$1:$AL$1,0),FALSE),"")</f>
        <v>10.413251012710115</v>
      </c>
      <c r="BB48" s="321">
        <f>_xlfn.IFNA(VLOOKUP($B48,'B-LogEmaxOverpEC50'!$A:$AL,MATCH(BB$1,'B-LogEmaxOverpEC50'!$A$1:$AL$1,0),FALSE),"")</f>
        <v>10.61892105990742</v>
      </c>
      <c r="BC48" s="321" t="str">
        <f>_xlfn.IFNA(VLOOKUP($B48,'B-LogEmaxOverpEC50'!$A:$AL,MATCH(BC$1,'B-LogEmaxOverpEC50'!$A$1:$AL$1,0),FALSE),"")</f>
        <v/>
      </c>
      <c r="BD48" s="321" t="str">
        <f>_xlfn.IFNA(VLOOKUP($B48,'B-LogEmaxOverpEC50'!$A:$AL,MATCH(BD$1,'B-LogEmaxOverpEC50'!$A$1:$AL$1,0),FALSE),"")</f>
        <v/>
      </c>
      <c r="BE48" s="321" t="str">
        <f>_xlfn.IFNA(VLOOKUP($B48,'B-LogEmaxOverpEC50'!$A:$AL,MATCH(BE$1,'B-LogEmaxOverpEC50'!$A$1:$AL$1,0),FALSE),"")</f>
        <v/>
      </c>
      <c r="BF48" s="321">
        <f>_xlfn.IFNA(VLOOKUP($B48,'B-LogEmaxOverpEC50'!$A:$AL,MATCH(BF$1,'B-LogEmaxOverpEC50'!$A$1:$AL$1,0),FALSE),"")</f>
        <v>7.9364395074453622</v>
      </c>
      <c r="BG48" s="321" t="str">
        <f>_xlfn.IFNA(VLOOKUP($B48,'B-LogEmaxOverpEC50'!$A:$AL,MATCH(BG$1,'B-LogEmaxOverpEC50'!$A$1:$AL$1,0),FALSE),"")</f>
        <v/>
      </c>
      <c r="BH48" s="321" t="str">
        <f>_xlfn.IFNA(VLOOKUP($B48,'B-LogEmaxOverpEC50'!$A:$AL,MATCH(BH$1,'B-LogEmaxOverpEC50'!$A$1:$AL$1,0),FALSE),"")</f>
        <v/>
      </c>
      <c r="BI48" s="322">
        <f>_xlfn.IFNA(VLOOKUP($B48,'I-LogEmaxOverpEC50'!$A:$AR,MATCH(BI$1,'I-LogEmaxOverpEC50'!$A$1:$AR$1,0),FALSE),"")</f>
        <v>8.316880869366269</v>
      </c>
      <c r="BJ48" s="320">
        <f>_xlfn.IFNA(VLOOKUP($B48,'I-LogEmaxOverpEC50'!$A:$AR,MATCH(BJ$1,'I-LogEmaxOverpEC50'!$A$1:$AR$1,0),FALSE),"")</f>
        <v>7.9758829145951422</v>
      </c>
      <c r="BK48" s="320">
        <f>_xlfn.IFNA(VLOOKUP($B48,'I-LogEmaxOverpEC50'!$A:$AR,MATCH(BK$1,'I-LogEmaxOverpEC50'!$A$1:$AR$1,0),FALSE),"")</f>
        <v>10.004001256743285</v>
      </c>
      <c r="BL48" s="320">
        <f>_xlfn.IFNA(VLOOKUP($B48,'I-LogEmaxOverpEC50'!$A:$AR,MATCH(BL$1,'I-LogEmaxOverpEC50'!$A$1:$AR$1,0),FALSE),"")</f>
        <v>10.004001256743285</v>
      </c>
      <c r="BM48" s="320">
        <f>_xlfn.IFNA(VLOOKUP($B48,'I-LogEmaxOverpEC50'!$A:$AR,MATCH(BM$1,'I-LogEmaxOverpEC50'!$A$1:$AR$1,0),FALSE),"")</f>
        <v>9.9807189335005777</v>
      </c>
      <c r="BN48" s="320">
        <f>_xlfn.IFNA(VLOOKUP($B48,'I-LogEmaxOverpEC50'!$A:$AR,MATCH(BN$1,'I-LogEmaxOverpEC50'!$A$1:$AR$1,0),FALSE),"")</f>
        <v>9.9807189335005777</v>
      </c>
      <c r="BO48" s="320">
        <f>_xlfn.IFNA(VLOOKUP($B48,'I-LogEmaxOverpEC50'!$A:$AR,MATCH(BO$1,'I-LogEmaxOverpEC50'!$A$1:$AR$1,0),FALSE),"")</f>
        <v>9.8659962709071571</v>
      </c>
      <c r="BP48" s="320">
        <f>_xlfn.IFNA(VLOOKUP($B48,'I-LogEmaxOverpEC50'!$A:$AR,MATCH(BP$1,'I-LogEmaxOverpEC50'!$A$1:$AR$1,0),FALSE),"")</f>
        <v>8.5924267872751248</v>
      </c>
      <c r="BQ48" s="320">
        <f>_xlfn.IFNA(VLOOKUP($B48,'I-LogEmaxOverpEC50'!$A:$AR,MATCH(BQ$1,'I-LogEmaxOverpEC50'!$A$1:$AR$1,0),FALSE),"")</f>
        <v>8.5924267872751248</v>
      </c>
      <c r="BR48" s="320">
        <f>_xlfn.IFNA(VLOOKUP($B48,'I-LogEmaxOverpEC50'!$A:$AR,MATCH(BR$1,'I-LogEmaxOverpEC50'!$A$1:$AR$1,0),FALSE),"")</f>
        <v>9.0480060221481118</v>
      </c>
      <c r="BS48" s="320">
        <f>_xlfn.IFNA(VLOOKUP($B48,'I-LogEmaxOverpEC50'!$A:$AR,MATCH(BS$1,'I-LogEmaxOverpEC50'!$A$1:$AR$1,0),FALSE),"")</f>
        <v>8.2623818670053932</v>
      </c>
      <c r="BT48" s="320">
        <f>_xlfn.IFNA(VLOOKUP($B48,'I-LogEmaxOverpEC50'!$A:$AR,MATCH(BT$1,'I-LogEmaxOverpEC50'!$A$1:$AR$1,0),FALSE),"")</f>
        <v>9.5084799065621155</v>
      </c>
      <c r="BU48" s="320">
        <f>_xlfn.IFNA(VLOOKUP($B48,'I-LogEmaxOverpEC50'!$A:$AR,MATCH(BU$1,'I-LogEmaxOverpEC50'!$A$1:$AR$1,0),FALSE),"")</f>
        <v>9.0534793840315402</v>
      </c>
      <c r="BV48" s="114" t="e" cm="1">
        <f t="array" ref="BV48">_xlfn.IFS(AND($C48="A",_xlfn.CONCAT(F48:G48)&lt;&gt;"",$A48=1),"x",AND($C48="A",_xlfn.CONCAT(F48:G48)="",$A48=1),"-",$A$1&lt;&gt;"","")</f>
        <v>#N/A</v>
      </c>
      <c r="BW48" s="113" t="e" cm="1">
        <f t="array" ref="BW48">_xlfn.IFS(AND($C48="A",_xlfn.CONCAT(H48:L48)&lt;&gt;"",$A48=1),"x",AND($C48="A",_xlfn.CONCAT(H48:L48)="",$A48=1),"-",$A$1&lt;&gt;"","")</f>
        <v>#N/A</v>
      </c>
      <c r="BX48" s="113" t="e" cm="1">
        <f t="array" ref="BX48">_xlfn.IFS(AND($C48="A",_xlfn.CONCAT(M48:P48)&lt;&gt;"",$A48=1),"x",AND($C48="A",_xlfn.CONCAT(M48:P48)="",$A48=1),"-",$A$1&lt;&gt;"","")</f>
        <v>#N/A</v>
      </c>
      <c r="BY48" s="113" t="e" cm="1">
        <f t="array" ref="BY48">_xlfn.IFS(AND($C48="A",_xlfn.CONCAT(Q48:R48)&lt;&gt;"",$A48=1),"x",AND($C48="A",_xlfn.CONCAT(Q48:R48)="",$A48=1),"-",$A$1&lt;&gt;"","")</f>
        <v>#N/A</v>
      </c>
      <c r="BZ48" s="121" t="e">
        <f t="shared" si="25"/>
        <v>#N/A</v>
      </c>
      <c r="CA48" s="120" t="e">
        <f t="shared" si="26"/>
        <v>#N/A</v>
      </c>
      <c r="CB48" s="120" t="e">
        <f t="shared" si="27"/>
        <v>#N/A</v>
      </c>
      <c r="CC48" s="120" t="e">
        <f t="shared" si="28"/>
        <v>#N/A</v>
      </c>
      <c r="CD48" s="121" t="str">
        <f t="shared" si="29"/>
        <v/>
      </c>
      <c r="CE48" s="120" t="e">
        <f t="shared" si="30"/>
        <v>#N/A</v>
      </c>
      <c r="CF48" s="120" t="e">
        <f t="shared" si="31"/>
        <v>#N/A</v>
      </c>
      <c r="CG48" s="120" t="e">
        <f t="shared" si="32"/>
        <v>#N/A</v>
      </c>
      <c r="CH48" s="120" t="e">
        <f t="shared" si="33"/>
        <v>#N/A</v>
      </c>
      <c r="CI48" s="120" t="e">
        <f t="shared" si="34"/>
        <v>#N/A</v>
      </c>
    </row>
    <row r="49" spans="1:87" s="326" customFormat="1" x14ac:dyDescent="0.2">
      <c r="A49" s="311" t="e" cm="1">
        <f t="array" ref="A49">_xlfn.IFS(SUM(F49:R49)&gt;0,1,Z49&gt;0,2,TRUE,3)</f>
        <v>#N/A</v>
      </c>
      <c r="B49" s="311" t="s">
        <v>45</v>
      </c>
      <c r="C49" s="311" t="str">
        <f>_xlfn.XLOOKUP(B49,RecNamesAll!A:A,RecNamesAll!E:E)</f>
        <v>A</v>
      </c>
      <c r="D49" s="311" t="str">
        <f>_xlfn.XLOOKUP(B49,RecNamesAll!A:A,RecNamesAll!C:C)</f>
        <v>M2</v>
      </c>
      <c r="E49" s="311"/>
      <c r="F49" s="312" t="e">
        <f t="shared" si="0"/>
        <v>#N/A</v>
      </c>
      <c r="G49" s="313" t="e">
        <f t="shared" si="1"/>
        <v>#N/A</v>
      </c>
      <c r="H49" s="312" t="e">
        <f t="shared" si="2"/>
        <v>#N/A</v>
      </c>
      <c r="I49" s="313" t="e">
        <f t="shared" si="3"/>
        <v>#N/A</v>
      </c>
      <c r="J49" s="313" t="e">
        <f t="shared" si="4"/>
        <v>#N/A</v>
      </c>
      <c r="K49" s="313" t="e">
        <f t="shared" si="5"/>
        <v>#N/A</v>
      </c>
      <c r="L49" s="313" t="e">
        <f t="shared" si="6"/>
        <v>#N/A</v>
      </c>
      <c r="M49" s="312" t="e">
        <f t="shared" si="7"/>
        <v>#N/A</v>
      </c>
      <c r="N49" s="313" t="e">
        <f t="shared" si="8"/>
        <v>#N/A</v>
      </c>
      <c r="O49" s="313" t="e">
        <f t="shared" si="9"/>
        <v>#N/A</v>
      </c>
      <c r="P49" s="313" t="e">
        <f t="shared" si="10"/>
        <v>#N/A</v>
      </c>
      <c r="Q49" s="312" t="e">
        <f t="shared" si="11"/>
        <v>#N/A</v>
      </c>
      <c r="R49" s="313" t="e">
        <f t="shared" si="12"/>
        <v>#N/A</v>
      </c>
      <c r="S49" s="314" t="str">
        <f t="shared" si="13"/>
        <v/>
      </c>
      <c r="T49" s="315" t="str">
        <f t="shared" si="14"/>
        <v>A</v>
      </c>
      <c r="U49" s="311" t="str">
        <f t="shared" si="15"/>
        <v>M2</v>
      </c>
      <c r="V49" s="316" t="e">
        <f>IF(VLOOKUP($B49,GtP!$A:$AA,MATCH("Gs_0-2",GtP!$A$1:$AA$1,0),FALSE)=0,"",VLOOKUP($B49,GtP!$A:$AA,MATCH("Gs_0-2",GtP!$A$1:$AA$1,0),FALSE))</f>
        <v>#N/A</v>
      </c>
      <c r="W49" s="317" t="e">
        <f>IF(VLOOKUP($B49,GtP!$A:$AA,MATCH("Gi/o_0-2",GtP!$A$1:$AA$1,0),FALSE)=0,"",VLOOKUP($B49,GtP!$A:$AA,MATCH("Gi/o_0-2",GtP!$A$1:$AA$1,0),FALSE))</f>
        <v>#N/A</v>
      </c>
      <c r="X49" s="317" t="e">
        <f>IF(VLOOKUP($B49,GtP!$A:$AA,MATCH("Gq/11_0-2",GtP!$A$1:$AA$1,0),FALSE)=0,"",VLOOKUP($B49,GtP!$A:$AA,MATCH("Gq/11_0-2",GtP!$A$1:$AA$1,0),FALSE))</f>
        <v>#N/A</v>
      </c>
      <c r="Y49" s="317" t="e">
        <f>IF(VLOOKUP($B49,GtP!$A:$AA,MATCH("G12/13_0-2",GtP!$A$1:$AA$1,0),FALSE)=0,"",VLOOKUP($B49,GtP!$A:$AA,MATCH("G12/13_0-2",GtP!$A$1:$AA$1,0),FALSE))</f>
        <v>#N/A</v>
      </c>
      <c r="Z49" s="318" t="e">
        <f t="shared" si="16"/>
        <v>#N/A</v>
      </c>
      <c r="AA49" s="317" t="e">
        <f t="shared" si="17"/>
        <v>#N/A</v>
      </c>
      <c r="AB49" s="317" t="e">
        <f t="shared" si="18"/>
        <v>#N/A</v>
      </c>
      <c r="AC49" s="317" t="e">
        <f t="shared" si="19"/>
        <v>#N/A</v>
      </c>
      <c r="AD49" s="317" t="e">
        <f t="shared" si="20"/>
        <v>#N/A</v>
      </c>
      <c r="AE49" s="315" t="str">
        <f t="shared" si="21"/>
        <v/>
      </c>
      <c r="AF49" s="311" t="str">
        <f t="shared" si="22"/>
        <v/>
      </c>
      <c r="AG49" s="311" t="str">
        <f t="shared" si="23"/>
        <v/>
      </c>
      <c r="AH49" s="311" t="str">
        <f t="shared" si="24"/>
        <v/>
      </c>
      <c r="AI49" s="316" t="e">
        <f>_xlfn.CONCAT(IF(AV49="","-","B"),IF(BI49="","-","I"),VLOOKUP($B49,GtP!$A:$BB,MATCH("Gs_0-1",GtP!$A$1:$BB$1,0),FALSE))</f>
        <v>#N/A</v>
      </c>
      <c r="AJ49" s="317" t="e">
        <f>_xlfn.CONCAT(IF(AW49="","-","B"),IF(BJ49="","-","I"),VLOOKUP($B49,GtP!$A:$BB,MATCH("Gs_0-1",GtP!$A$1:$BB$1,0),FALSE))</f>
        <v>#N/A</v>
      </c>
      <c r="AK49" s="317" t="e">
        <f>_xlfn.CONCAT(IF(AX49="","-","B"),IF(BK49="","-","I"),VLOOKUP($B49,GtP!$A:$BB,MATCH("Gi/o_0-1",GtP!$A$1:$BB$1,0),FALSE))</f>
        <v>#N/A</v>
      </c>
      <c r="AL49" s="317" t="e">
        <f>_xlfn.CONCAT(IF(AY49="","-","B"),IF(BL49="","-","I"),VLOOKUP($B49,GtP!$A:$BB,MATCH("Gi/o_0-1",GtP!$A$1:$BB$1,0),FALSE))</f>
        <v>#N/A</v>
      </c>
      <c r="AM49" s="317" t="e">
        <f>_xlfn.CONCAT(IF(AZ49="","-","B"),IF(BM49="","-","I"),VLOOKUP($B49,GtP!$A:$BB,MATCH("Gi/o_0-1",GtP!$A$1:$BB$1,0),FALSE))</f>
        <v>#N/A</v>
      </c>
      <c r="AN49" s="317" t="e">
        <f>_xlfn.CONCAT(IF(BA49="","-","B"),IF(BN49="","-","I"),VLOOKUP($B49,GtP!$A:$BB,MATCH("Gi/o_0-1",GtP!$A$1:$BB$1,0),FALSE))</f>
        <v>#N/A</v>
      </c>
      <c r="AO49" s="317" t="e">
        <f>_xlfn.CONCAT(IF(BB49="","-","B"),IF(BO49="","-","I"),VLOOKUP($B49,GtP!$A:$BB,MATCH("Gi/o_0-1",GtP!$A$1:$BB$1,0),FALSE))</f>
        <v>#N/A</v>
      </c>
      <c r="AP49" s="317" t="e">
        <f>_xlfn.CONCAT(IF(BC49="","-","B"),IF(BP49="","-","I"),VLOOKUP($B49,GtP!$A:$BB,MATCH("Gq/11_0-1",GtP!$A$1:$BB$1,0),FALSE))</f>
        <v>#N/A</v>
      </c>
      <c r="AQ49" s="317" t="e">
        <f>_xlfn.CONCAT(IF(BD49="","-","B"),IF(BQ49="","-","I"),VLOOKUP($B49,GtP!$A:$BB,MATCH("Gq/11_0-1",GtP!$A$1:$BB$1,0),FALSE))</f>
        <v>#N/A</v>
      </c>
      <c r="AR49" s="317" t="e">
        <f>_xlfn.CONCAT(IF(BE49="","-","B"),IF(BR49="","-","I"),VLOOKUP($B49,GtP!$A:$BB,MATCH("Gq/11_0-1",GtP!$A$1:$BB$1,0),FALSE))</f>
        <v>#N/A</v>
      </c>
      <c r="AS49" s="317" t="e">
        <f>_xlfn.CONCAT(IF(BF49="","-","B"),IF(BS49="","-","I"),VLOOKUP($B49,GtP!$A:$BB,MATCH("Gq/11_0-1",GtP!$A$1:$BB$1,0),FALSE))</f>
        <v>#N/A</v>
      </c>
      <c r="AT49" s="317" t="e">
        <f>_xlfn.CONCAT(IF(BG49="","-","B"),IF(BT49="","-","I"),VLOOKUP($B49,GtP!$A:$BB,MATCH("G12/13_0-1",GtP!$A$1:$BB$1,0),FALSE))</f>
        <v>#N/A</v>
      </c>
      <c r="AU49" s="317" t="e">
        <f>_xlfn.CONCAT(IF(BH49="","-","B"),IF(BU49="","-","I"),VLOOKUP($B49,GtP!$A:$BB,MATCH("G12/13_0-1",GtP!$A$1:$BB$1,0),FALSE))</f>
        <v>#N/A</v>
      </c>
      <c r="AV49" s="319">
        <f>_xlfn.IFNA(VLOOKUP($B49,'B-LogEmaxOverpEC50'!$A:$AL,MATCH(AV$1,'B-LogEmaxOverpEC50'!$A$1:$AL$1,0),FALSE),"")</f>
        <v>7.6068425470068091</v>
      </c>
      <c r="AW49" s="320"/>
      <c r="AX49" s="321">
        <f>_xlfn.IFNA(VLOOKUP($B49,'B-LogEmaxOverpEC50'!$A:$AL,MATCH(AX$1,'B-LogEmaxOverpEC50'!$A$1:$AL$1,0),FALSE),"")</f>
        <v>9.9287938901300556</v>
      </c>
      <c r="AY49" s="321">
        <f>_xlfn.IFNA(VLOOKUP($B49,'B-LogEmaxOverpEC50'!$A:$AL,MATCH(AY$1,'B-LogEmaxOverpEC50'!$A$1:$AL$1,0),FALSE),"")</f>
        <v>9.701072914192796</v>
      </c>
      <c r="AZ49" s="321">
        <f>_xlfn.IFNA(VLOOKUP($B49,'B-LogEmaxOverpEC50'!$A:$AL,MATCH(AZ$1,'B-LogEmaxOverpEC50'!$A$1:$AL$1,0),FALSE),"")</f>
        <v>10.450846886456834</v>
      </c>
      <c r="BA49" s="321">
        <f>_xlfn.IFNA(VLOOKUP($B49,'B-LogEmaxOverpEC50'!$A:$AL,MATCH(BA$1,'B-LogEmaxOverpEC50'!$A$1:$AL$1,0),FALSE),"")</f>
        <v>10.886355091348062</v>
      </c>
      <c r="BB49" s="321">
        <f>_xlfn.IFNA(VLOOKUP($B49,'B-LogEmaxOverpEC50'!$A:$AL,MATCH(BB$1,'B-LogEmaxOverpEC50'!$A$1:$AL$1,0),FALSE),"")</f>
        <v>10.395740329907207</v>
      </c>
      <c r="BC49" s="321" t="str">
        <f>_xlfn.IFNA(VLOOKUP($B49,'B-LogEmaxOverpEC50'!$A:$AL,MATCH(BC$1,'B-LogEmaxOverpEC50'!$A$1:$AL$1,0),FALSE),"")</f>
        <v/>
      </c>
      <c r="BD49" s="321" t="str">
        <f>_xlfn.IFNA(VLOOKUP($B49,'B-LogEmaxOverpEC50'!$A:$AL,MATCH(BD$1,'B-LogEmaxOverpEC50'!$A$1:$AL$1,0),FALSE),"")</f>
        <v/>
      </c>
      <c r="BE49" s="321">
        <f>_xlfn.IFNA(VLOOKUP($B49,'B-LogEmaxOverpEC50'!$A:$AL,MATCH(BE$1,'B-LogEmaxOverpEC50'!$A$1:$AL$1,0),FALSE),"")</f>
        <v>6.5554622758034045</v>
      </c>
      <c r="BF49" s="321">
        <f>_xlfn.IFNA(VLOOKUP($B49,'B-LogEmaxOverpEC50'!$A:$AL,MATCH(BF$1,'B-LogEmaxOverpEC50'!$A$1:$AL$1,0),FALSE),"")</f>
        <v>9.4368836394887037</v>
      </c>
      <c r="BG49" s="321" t="str">
        <f>_xlfn.IFNA(VLOOKUP($B49,'B-LogEmaxOverpEC50'!$A:$AL,MATCH(BG$1,'B-LogEmaxOverpEC50'!$A$1:$AL$1,0),FALSE),"")</f>
        <v/>
      </c>
      <c r="BH49" s="321" t="str">
        <f>_xlfn.IFNA(VLOOKUP($B49,'B-LogEmaxOverpEC50'!$A:$AL,MATCH(BH$1,'B-LogEmaxOverpEC50'!$A$1:$AL$1,0),FALSE),"")</f>
        <v/>
      </c>
      <c r="BI49" s="322">
        <f>_xlfn.IFNA(VLOOKUP($B49,'I-LogEmaxOverpEC50'!$A:$AR,MATCH(BI$1,'I-LogEmaxOverpEC50'!$A$1:$AR$1,0),FALSE),"")</f>
        <v>6.9258016410833649</v>
      </c>
      <c r="BJ49" s="320">
        <f>_xlfn.IFNA(VLOOKUP($B49,'I-LogEmaxOverpEC50'!$A:$AR,MATCH(BJ$1,'I-LogEmaxOverpEC50'!$A$1:$AR$1,0),FALSE),"")</f>
        <v>6.7975973277723494</v>
      </c>
      <c r="BK49" s="320">
        <f>_xlfn.IFNA(VLOOKUP($B49,'I-LogEmaxOverpEC50'!$A:$AR,MATCH(BK$1,'I-LogEmaxOverpEC50'!$A$1:$AR$1,0),FALSE),"")</f>
        <v>9.5879835674101574</v>
      </c>
      <c r="BL49" s="320">
        <f>_xlfn.IFNA(VLOOKUP($B49,'I-LogEmaxOverpEC50'!$A:$AR,MATCH(BL$1,'I-LogEmaxOverpEC50'!$A$1:$AR$1,0),FALSE),"")</f>
        <v>9.5879835674101574</v>
      </c>
      <c r="BM49" s="320">
        <f>_xlfn.IFNA(VLOOKUP($B49,'I-LogEmaxOverpEC50'!$A:$AR,MATCH(BM$1,'I-LogEmaxOverpEC50'!$A$1:$AR$1,0),FALSE),"")</f>
        <v>9.1704454196239151</v>
      </c>
      <c r="BN49" s="320">
        <f>_xlfn.IFNA(VLOOKUP($B49,'I-LogEmaxOverpEC50'!$A:$AR,MATCH(BN$1,'I-LogEmaxOverpEC50'!$A$1:$AR$1,0),FALSE),"")</f>
        <v>9.1704454196239151</v>
      </c>
      <c r="BO49" s="320">
        <f>_xlfn.IFNA(VLOOKUP($B49,'I-LogEmaxOverpEC50'!$A:$AR,MATCH(BO$1,'I-LogEmaxOverpEC50'!$A$1:$AR$1,0),FALSE),"")</f>
        <v>8.3721366534164847</v>
      </c>
      <c r="BP49" s="320">
        <f>_xlfn.IFNA(VLOOKUP($B49,'I-LogEmaxOverpEC50'!$A:$AR,MATCH(BP$1,'I-LogEmaxOverpEC50'!$A$1:$AR$1,0),FALSE),"")</f>
        <v>8.0594974049444268</v>
      </c>
      <c r="BQ49" s="320">
        <f>_xlfn.IFNA(VLOOKUP($B49,'I-LogEmaxOverpEC50'!$A:$AR,MATCH(BQ$1,'I-LogEmaxOverpEC50'!$A$1:$AR$1,0),FALSE),"")</f>
        <v>8.0594974049444268</v>
      </c>
      <c r="BR49" s="320">
        <f>_xlfn.IFNA(VLOOKUP($B49,'I-LogEmaxOverpEC50'!$A:$AR,MATCH(BR$1,'I-LogEmaxOverpEC50'!$A$1:$AR$1,0),FALSE),"")</f>
        <v>8.0053864558306334</v>
      </c>
      <c r="BS49" s="320">
        <f>_xlfn.IFNA(VLOOKUP($B49,'I-LogEmaxOverpEC50'!$A:$AR,MATCH(BS$1,'I-LogEmaxOverpEC50'!$A$1:$AR$1,0),FALSE),"")</f>
        <v>7.0965959675364951</v>
      </c>
      <c r="BT49" s="320">
        <f>_xlfn.IFNA(VLOOKUP($B49,'I-LogEmaxOverpEC50'!$A:$AR,MATCH(BT$1,'I-LogEmaxOverpEC50'!$A$1:$AR$1,0),FALSE),"")</f>
        <v>6.9102848114341615</v>
      </c>
      <c r="BU49" s="320">
        <f>_xlfn.IFNA(VLOOKUP($B49,'I-LogEmaxOverpEC50'!$A:$AR,MATCH(BU$1,'I-LogEmaxOverpEC50'!$A$1:$AR$1,0),FALSE),"")</f>
        <v>6.7345065701146245</v>
      </c>
      <c r="BV49" s="114" t="e" cm="1">
        <f t="array" ref="BV49">_xlfn.IFS(AND($C49="A",_xlfn.CONCAT(F49:G49)&lt;&gt;"",$A49=1),"x",AND($C49="A",_xlfn.CONCAT(F49:G49)="",$A49=1),"-",$A$1&lt;&gt;"","")</f>
        <v>#N/A</v>
      </c>
      <c r="BW49" s="113" t="e" cm="1">
        <f t="array" ref="BW49">_xlfn.IFS(AND($C49="A",_xlfn.CONCAT(H49:L49)&lt;&gt;"",$A49=1),"x",AND($C49="A",_xlfn.CONCAT(H49:L49)="",$A49=1),"-",$A$1&lt;&gt;"","")</f>
        <v>#N/A</v>
      </c>
      <c r="BX49" s="113" t="e" cm="1">
        <f t="array" ref="BX49">_xlfn.IFS(AND($C49="A",_xlfn.CONCAT(M49:P49)&lt;&gt;"",$A49=1),"x",AND($C49="A",_xlfn.CONCAT(M49:P49)="",$A49=1),"-",$A$1&lt;&gt;"","")</f>
        <v>#N/A</v>
      </c>
      <c r="BY49" s="113" t="e" cm="1">
        <f t="array" ref="BY49">_xlfn.IFS(AND($C49="A",_xlfn.CONCAT(Q49:R49)&lt;&gt;"",$A49=1),"x",AND($C49="A",_xlfn.CONCAT(Q49:R49)="",$A49=1),"-",$A$1&lt;&gt;"","")</f>
        <v>#N/A</v>
      </c>
      <c r="BZ49" s="121" t="e">
        <f t="shared" si="25"/>
        <v>#N/A</v>
      </c>
      <c r="CA49" s="120" t="e">
        <f t="shared" si="26"/>
        <v>#N/A</v>
      </c>
      <c r="CB49" s="120" t="e">
        <f t="shared" si="27"/>
        <v>#N/A</v>
      </c>
      <c r="CC49" s="120" t="e">
        <f t="shared" si="28"/>
        <v>#N/A</v>
      </c>
      <c r="CD49" s="121" t="str">
        <f t="shared" si="29"/>
        <v/>
      </c>
      <c r="CE49" s="120" t="e">
        <f t="shared" si="30"/>
        <v>#N/A</v>
      </c>
      <c r="CF49" s="120" t="e">
        <f t="shared" si="31"/>
        <v>#N/A</v>
      </c>
      <c r="CG49" s="120" t="e">
        <f t="shared" si="32"/>
        <v>#N/A</v>
      </c>
      <c r="CH49" s="120" t="e">
        <f t="shared" si="33"/>
        <v>#N/A</v>
      </c>
      <c r="CI49" s="120" t="e">
        <f t="shared" si="34"/>
        <v>#N/A</v>
      </c>
    </row>
    <row r="50" spans="1:87" s="326" customFormat="1" x14ac:dyDescent="0.2">
      <c r="A50" s="311" t="e" cm="1">
        <f t="array" ref="A50">_xlfn.IFS(SUM(F50:R50)&gt;0,1,Z50&gt;0,2,TRUE,3)</f>
        <v>#N/A</v>
      </c>
      <c r="B50" s="311" t="s">
        <v>44</v>
      </c>
      <c r="C50" s="311" t="str">
        <f>_xlfn.XLOOKUP(B50,RecNamesAll!A:A,RecNamesAll!E:E)</f>
        <v>A</v>
      </c>
      <c r="D50" s="311" t="str">
        <f>_xlfn.XLOOKUP(B50,RecNamesAll!A:A,RecNamesAll!C:C)</f>
        <v>M1</v>
      </c>
      <c r="E50" s="311"/>
      <c r="F50" s="312" t="e">
        <f t="shared" si="0"/>
        <v>#N/A</v>
      </c>
      <c r="G50" s="313" t="e">
        <f t="shared" si="1"/>
        <v>#N/A</v>
      </c>
      <c r="H50" s="312" t="e">
        <f t="shared" si="2"/>
        <v>#N/A</v>
      </c>
      <c r="I50" s="313" t="e">
        <f t="shared" si="3"/>
        <v>#N/A</v>
      </c>
      <c r="J50" s="313" t="e">
        <f t="shared" si="4"/>
        <v>#N/A</v>
      </c>
      <c r="K50" s="313" t="e">
        <f t="shared" si="5"/>
        <v>#N/A</v>
      </c>
      <c r="L50" s="313" t="e">
        <f t="shared" si="6"/>
        <v>#N/A</v>
      </c>
      <c r="M50" s="312" t="e">
        <f t="shared" si="7"/>
        <v>#N/A</v>
      </c>
      <c r="N50" s="313" t="e">
        <f t="shared" si="8"/>
        <v>#N/A</v>
      </c>
      <c r="O50" s="313" t="e">
        <f t="shared" si="9"/>
        <v>#N/A</v>
      </c>
      <c r="P50" s="313" t="e">
        <f t="shared" si="10"/>
        <v>#N/A</v>
      </c>
      <c r="Q50" s="312" t="e">
        <f t="shared" si="11"/>
        <v>#N/A</v>
      </c>
      <c r="R50" s="313" t="e">
        <f t="shared" si="12"/>
        <v>#N/A</v>
      </c>
      <c r="S50" s="314" t="str">
        <f t="shared" si="13"/>
        <v/>
      </c>
      <c r="T50" s="315" t="str">
        <f t="shared" si="14"/>
        <v>A</v>
      </c>
      <c r="U50" s="311" t="str">
        <f t="shared" si="15"/>
        <v>M1</v>
      </c>
      <c r="V50" s="316" t="e">
        <f>IF(VLOOKUP($B50,GtP!$A:$AA,MATCH("Gs_0-2",GtP!$A$1:$AA$1,0),FALSE)=0,"",VLOOKUP($B50,GtP!$A:$AA,MATCH("Gs_0-2",GtP!$A$1:$AA$1,0),FALSE))</f>
        <v>#N/A</v>
      </c>
      <c r="W50" s="317" t="e">
        <f>IF(VLOOKUP($B50,GtP!$A:$AA,MATCH("Gi/o_0-2",GtP!$A$1:$AA$1,0),FALSE)=0,"",VLOOKUP($B50,GtP!$A:$AA,MATCH("Gi/o_0-2",GtP!$A$1:$AA$1,0),FALSE))</f>
        <v>#N/A</v>
      </c>
      <c r="X50" s="317" t="e">
        <f>IF(VLOOKUP($B50,GtP!$A:$AA,MATCH("Gq/11_0-2",GtP!$A$1:$AA$1,0),FALSE)=0,"",VLOOKUP($B50,GtP!$A:$AA,MATCH("Gq/11_0-2",GtP!$A$1:$AA$1,0),FALSE))</f>
        <v>#N/A</v>
      </c>
      <c r="Y50" s="317" t="e">
        <f>IF(VLOOKUP($B50,GtP!$A:$AA,MATCH("G12/13_0-2",GtP!$A$1:$AA$1,0),FALSE)=0,"",VLOOKUP($B50,GtP!$A:$AA,MATCH("G12/13_0-2",GtP!$A$1:$AA$1,0),FALSE))</f>
        <v>#N/A</v>
      </c>
      <c r="Z50" s="318" t="e">
        <f t="shared" si="16"/>
        <v>#N/A</v>
      </c>
      <c r="AA50" s="317" t="e">
        <f t="shared" si="17"/>
        <v>#N/A</v>
      </c>
      <c r="AB50" s="317" t="e">
        <f t="shared" si="18"/>
        <v>#N/A</v>
      </c>
      <c r="AC50" s="317" t="e">
        <f t="shared" si="19"/>
        <v>#N/A</v>
      </c>
      <c r="AD50" s="317" t="e">
        <f t="shared" si="20"/>
        <v>#N/A</v>
      </c>
      <c r="AE50" s="315" t="str">
        <f t="shared" si="21"/>
        <v/>
      </c>
      <c r="AF50" s="311" t="str">
        <f t="shared" si="22"/>
        <v/>
      </c>
      <c r="AG50" s="311" t="str">
        <f t="shared" si="23"/>
        <v/>
      </c>
      <c r="AH50" s="311" t="str">
        <f t="shared" si="24"/>
        <v/>
      </c>
      <c r="AI50" s="316" t="e">
        <f>_xlfn.CONCAT(IF(AV50="","-","B"),IF(BI50="","-","I"),VLOOKUP($B50,GtP!$A:$BB,MATCH("Gs_0-1",GtP!$A$1:$BB$1,0),FALSE))</f>
        <v>#N/A</v>
      </c>
      <c r="AJ50" s="317" t="e">
        <f>_xlfn.CONCAT(IF(AW50="","-","B"),IF(BJ50="","-","I"),VLOOKUP($B50,GtP!$A:$BB,MATCH("Gs_0-1",GtP!$A$1:$BB$1,0),FALSE))</f>
        <v>#N/A</v>
      </c>
      <c r="AK50" s="317" t="e">
        <f>_xlfn.CONCAT(IF(AX50="","-","B"),IF(BK50="","-","I"),VLOOKUP($B50,GtP!$A:$BB,MATCH("Gi/o_0-1",GtP!$A$1:$BB$1,0),FALSE))</f>
        <v>#N/A</v>
      </c>
      <c r="AL50" s="317" t="e">
        <f>_xlfn.CONCAT(IF(AY50="","-","B"),IF(BL50="","-","I"),VLOOKUP($B50,GtP!$A:$BB,MATCH("Gi/o_0-1",GtP!$A$1:$BB$1,0),FALSE))</f>
        <v>#N/A</v>
      </c>
      <c r="AM50" s="317" t="e">
        <f>_xlfn.CONCAT(IF(AZ50="","-","B"),IF(BM50="","-","I"),VLOOKUP($B50,GtP!$A:$BB,MATCH("Gi/o_0-1",GtP!$A$1:$BB$1,0),FALSE))</f>
        <v>#N/A</v>
      </c>
      <c r="AN50" s="317" t="e">
        <f>_xlfn.CONCAT(IF(BA50="","-","B"),IF(BN50="","-","I"),VLOOKUP($B50,GtP!$A:$BB,MATCH("Gi/o_0-1",GtP!$A$1:$BB$1,0),FALSE))</f>
        <v>#N/A</v>
      </c>
      <c r="AO50" s="317" t="e">
        <f>_xlfn.CONCAT(IF(BB50="","-","B"),IF(BO50="","-","I"),VLOOKUP($B50,GtP!$A:$BB,MATCH("Gi/o_0-1",GtP!$A$1:$BB$1,0),FALSE))</f>
        <v>#N/A</v>
      </c>
      <c r="AP50" s="317" t="e">
        <f>_xlfn.CONCAT(IF(BC50="","-","B"),IF(BP50="","-","I"),VLOOKUP($B50,GtP!$A:$BB,MATCH("Gq/11_0-1",GtP!$A$1:$BB$1,0),FALSE))</f>
        <v>#N/A</v>
      </c>
      <c r="AQ50" s="317" t="e">
        <f>_xlfn.CONCAT(IF(BD50="","-","B"),IF(BQ50="","-","I"),VLOOKUP($B50,GtP!$A:$BB,MATCH("Gq/11_0-1",GtP!$A$1:$BB$1,0),FALSE))</f>
        <v>#N/A</v>
      </c>
      <c r="AR50" s="317" t="e">
        <f>_xlfn.CONCAT(IF(BE50="","-","B"),IF(BR50="","-","I"),VLOOKUP($B50,GtP!$A:$BB,MATCH("Gq/11_0-1",GtP!$A$1:$BB$1,0),FALSE))</f>
        <v>#N/A</v>
      </c>
      <c r="AS50" s="317" t="e">
        <f>_xlfn.CONCAT(IF(BF50="","-","B"),IF(BS50="","-","I"),VLOOKUP($B50,GtP!$A:$BB,MATCH("Gq/11_0-1",GtP!$A$1:$BB$1,0),FALSE))</f>
        <v>#N/A</v>
      </c>
      <c r="AT50" s="317" t="e">
        <f>_xlfn.CONCAT(IF(BG50="","-","B"),IF(BT50="","-","I"),VLOOKUP($B50,GtP!$A:$BB,MATCH("G12/13_0-1",GtP!$A$1:$BB$1,0),FALSE))</f>
        <v>#N/A</v>
      </c>
      <c r="AU50" s="317" t="e">
        <f>_xlfn.CONCAT(IF(BH50="","-","B"),IF(BU50="","-","I"),VLOOKUP($B50,GtP!$A:$BB,MATCH("G12/13_0-1",GtP!$A$1:$BB$1,0),FALSE))</f>
        <v>#N/A</v>
      </c>
      <c r="AV50" s="319">
        <f>_xlfn.IFNA(VLOOKUP($B50,'B-LogEmaxOverpEC50'!$A:$AL,MATCH(AV$1,'B-LogEmaxOverpEC50'!$A$1:$AL$1,0),FALSE),"")</f>
        <v>7.8309946371865307</v>
      </c>
      <c r="AW50" s="320"/>
      <c r="AX50" s="321">
        <f>_xlfn.IFNA(VLOOKUP($B50,'B-LogEmaxOverpEC50'!$A:$AL,MATCH(AX$1,'B-LogEmaxOverpEC50'!$A$1:$AL$1,0),FALSE),"")</f>
        <v>6.9293325194723527</v>
      </c>
      <c r="AY50" s="321">
        <f>_xlfn.IFNA(VLOOKUP($B50,'B-LogEmaxOverpEC50'!$A:$AL,MATCH(AY$1,'B-LogEmaxOverpEC50'!$A$1:$AL$1,0),FALSE),"")</f>
        <v>6.7127356318652636</v>
      </c>
      <c r="AZ50" s="321">
        <f>_xlfn.IFNA(VLOOKUP($B50,'B-LogEmaxOverpEC50'!$A:$AL,MATCH(AZ$1,'B-LogEmaxOverpEC50'!$A$1:$AL$1,0),FALSE),"")</f>
        <v>6.7896554269232512</v>
      </c>
      <c r="BA50" s="321">
        <f>_xlfn.IFNA(VLOOKUP($B50,'B-LogEmaxOverpEC50'!$A:$AL,MATCH(BA$1,'B-LogEmaxOverpEC50'!$A$1:$AL$1,0),FALSE),"")</f>
        <v>7.0433729792256816</v>
      </c>
      <c r="BB50" s="321">
        <f>_xlfn.IFNA(VLOOKUP($B50,'B-LogEmaxOverpEC50'!$A:$AL,MATCH(BB$1,'B-LogEmaxOverpEC50'!$A$1:$AL$1,0),FALSE),"")</f>
        <v>7.6944960778100873</v>
      </c>
      <c r="BC50" s="321">
        <f>_xlfn.IFNA(VLOOKUP($B50,'B-LogEmaxOverpEC50'!$A:$AL,MATCH(BC$1,'B-LogEmaxOverpEC50'!$A$1:$AL$1,0),FALSE),"")</f>
        <v>9.6818157738489532</v>
      </c>
      <c r="BD50" s="321">
        <f>_xlfn.IFNA(VLOOKUP($B50,'B-LogEmaxOverpEC50'!$A:$AL,MATCH(BD$1,'B-LogEmaxOverpEC50'!$A$1:$AL$1,0),FALSE),"")</f>
        <v>9.8589327016768831</v>
      </c>
      <c r="BE50" s="321">
        <f>_xlfn.IFNA(VLOOKUP($B50,'B-LogEmaxOverpEC50'!$A:$AL,MATCH(BE$1,'B-LogEmaxOverpEC50'!$A$1:$AL$1,0),FALSE),"")</f>
        <v>9.6881469494774084</v>
      </c>
      <c r="BF50" s="321">
        <f>_xlfn.IFNA(VLOOKUP($B50,'B-LogEmaxOverpEC50'!$A:$AL,MATCH(BF$1,'B-LogEmaxOverpEC50'!$A$1:$AL$1,0),FALSE),"")</f>
        <v>9.6437620242434434</v>
      </c>
      <c r="BG50" s="321" t="str">
        <f>_xlfn.IFNA(VLOOKUP($B50,'B-LogEmaxOverpEC50'!$A:$AL,MATCH(BG$1,'B-LogEmaxOverpEC50'!$A$1:$AL$1,0),FALSE),"")</f>
        <v/>
      </c>
      <c r="BH50" s="321" t="str">
        <f>_xlfn.IFNA(VLOOKUP($B50,'B-LogEmaxOverpEC50'!$A:$AL,MATCH(BH$1,'B-LogEmaxOverpEC50'!$A$1:$AL$1,0),FALSE),"")</f>
        <v/>
      </c>
      <c r="BI50" s="322">
        <f>_xlfn.IFNA(VLOOKUP($B50,'I-LogEmaxOverpEC50'!$A:$AR,MATCH(BI$1,'I-LogEmaxOverpEC50'!$A$1:$AR$1,0),FALSE),"")</f>
        <v>8.4853868444555598</v>
      </c>
      <c r="BJ50" s="320">
        <f>_xlfn.IFNA(VLOOKUP($B50,'I-LogEmaxOverpEC50'!$A:$AR,MATCH(BJ$1,'I-LogEmaxOverpEC50'!$A$1:$AR$1,0),FALSE),"")</f>
        <v>8.361182827100972</v>
      </c>
      <c r="BK50" s="320">
        <f>_xlfn.IFNA(VLOOKUP($B50,'I-LogEmaxOverpEC50'!$A:$AR,MATCH(BK$1,'I-LogEmaxOverpEC50'!$A$1:$AR$1,0),FALSE),"")</f>
        <v>9.2011514324621846</v>
      </c>
      <c r="BL50" s="320">
        <f>_xlfn.IFNA(VLOOKUP($B50,'I-LogEmaxOverpEC50'!$A:$AR,MATCH(BL$1,'I-LogEmaxOverpEC50'!$A$1:$AR$1,0),FALSE),"")</f>
        <v>9.2011514324621846</v>
      </c>
      <c r="BM50" s="320">
        <f>_xlfn.IFNA(VLOOKUP($B50,'I-LogEmaxOverpEC50'!$A:$AR,MATCH(BM$1,'I-LogEmaxOverpEC50'!$A$1:$AR$1,0),FALSE),"")</f>
        <v>8.6155393585170756</v>
      </c>
      <c r="BN50" s="320">
        <f>_xlfn.IFNA(VLOOKUP($B50,'I-LogEmaxOverpEC50'!$A:$AR,MATCH(BN$1,'I-LogEmaxOverpEC50'!$A$1:$AR$1,0),FALSE),"")</f>
        <v>8.6155393585170756</v>
      </c>
      <c r="BO50" s="320">
        <f>_xlfn.IFNA(VLOOKUP($B50,'I-LogEmaxOverpEC50'!$A:$AR,MATCH(BO$1,'I-LogEmaxOverpEC50'!$A$1:$AR$1,0),FALSE),"")</f>
        <v>8.9078520932511562</v>
      </c>
      <c r="BP50" s="320">
        <f>_xlfn.IFNA(VLOOKUP($B50,'I-LogEmaxOverpEC50'!$A:$AR,MATCH(BP$1,'I-LogEmaxOverpEC50'!$A$1:$AR$1,0),FALSE),"")</f>
        <v>9.8301820038042784</v>
      </c>
      <c r="BQ50" s="320">
        <f>_xlfn.IFNA(VLOOKUP($B50,'I-LogEmaxOverpEC50'!$A:$AR,MATCH(BQ$1,'I-LogEmaxOverpEC50'!$A$1:$AR$1,0),FALSE),"")</f>
        <v>9.8301820038042784</v>
      </c>
      <c r="BR50" s="320">
        <f>_xlfn.IFNA(VLOOKUP($B50,'I-LogEmaxOverpEC50'!$A:$AR,MATCH(BR$1,'I-LogEmaxOverpEC50'!$A$1:$AR$1,0),FALSE),"")</f>
        <v>9.690716087811845</v>
      </c>
      <c r="BS50" s="320">
        <f>_xlfn.IFNA(VLOOKUP($B50,'I-LogEmaxOverpEC50'!$A:$AR,MATCH(BS$1,'I-LogEmaxOverpEC50'!$A$1:$AR$1,0),FALSE),"")</f>
        <v>8.3898531814044759</v>
      </c>
      <c r="BT50" s="320">
        <f>_xlfn.IFNA(VLOOKUP($B50,'I-LogEmaxOverpEC50'!$A:$AR,MATCH(BT$1,'I-LogEmaxOverpEC50'!$A$1:$AR$1,0),FALSE),"")</f>
        <v>7.7823052168361659</v>
      </c>
      <c r="BU50" s="320">
        <f>_xlfn.IFNA(VLOOKUP($B50,'I-LogEmaxOverpEC50'!$A:$AR,MATCH(BU$1,'I-LogEmaxOverpEC50'!$A$1:$AR$1,0),FALSE),"")</f>
        <v>7.2474287271067821</v>
      </c>
      <c r="BV50" s="114" t="e" cm="1">
        <f t="array" ref="BV50">_xlfn.IFS(AND($C50="A",_xlfn.CONCAT(F50:G50)&lt;&gt;"",$A50=1),"x",AND($C50="A",_xlfn.CONCAT(F50:G50)="",$A50=1),"-",$A$1&lt;&gt;"","")</f>
        <v>#N/A</v>
      </c>
      <c r="BW50" s="113" t="e" cm="1">
        <f t="array" ref="BW50">_xlfn.IFS(AND($C50="A",_xlfn.CONCAT(H50:L50)&lt;&gt;"",$A50=1),"x",AND($C50="A",_xlfn.CONCAT(H50:L50)="",$A50=1),"-",$A$1&lt;&gt;"","")</f>
        <v>#N/A</v>
      </c>
      <c r="BX50" s="113" t="e" cm="1">
        <f t="array" ref="BX50">_xlfn.IFS(AND($C50="A",_xlfn.CONCAT(M50:P50)&lt;&gt;"",$A50=1),"x",AND($C50="A",_xlfn.CONCAT(M50:P50)="",$A50=1),"-",$A$1&lt;&gt;"","")</f>
        <v>#N/A</v>
      </c>
      <c r="BY50" s="113" t="e" cm="1">
        <f t="array" ref="BY50">_xlfn.IFS(AND($C50="A",_xlfn.CONCAT(Q50:R50)&lt;&gt;"",$A50=1),"x",AND($C50="A",_xlfn.CONCAT(Q50:R50)="",$A50=1),"-",$A$1&lt;&gt;"","")</f>
        <v>#N/A</v>
      </c>
      <c r="BZ50" s="121" t="e">
        <f t="shared" si="25"/>
        <v>#N/A</v>
      </c>
      <c r="CA50" s="120" t="e">
        <f t="shared" si="26"/>
        <v>#N/A</v>
      </c>
      <c r="CB50" s="120" t="e">
        <f t="shared" si="27"/>
        <v>#N/A</v>
      </c>
      <c r="CC50" s="120" t="e">
        <f t="shared" si="28"/>
        <v>#N/A</v>
      </c>
      <c r="CD50" s="121" t="str">
        <f t="shared" si="29"/>
        <v/>
      </c>
      <c r="CE50" s="120" t="e">
        <f t="shared" si="30"/>
        <v>#N/A</v>
      </c>
      <c r="CF50" s="120" t="e">
        <f t="shared" si="31"/>
        <v>#N/A</v>
      </c>
      <c r="CG50" s="120" t="e">
        <f t="shared" si="32"/>
        <v>#N/A</v>
      </c>
      <c r="CH50" s="120" t="e">
        <f t="shared" si="33"/>
        <v>#N/A</v>
      </c>
      <c r="CI50" s="120" t="e">
        <f t="shared" si="34"/>
        <v>#N/A</v>
      </c>
    </row>
    <row r="51" spans="1:87" s="326" customFormat="1" x14ac:dyDescent="0.2">
      <c r="A51" s="311" cm="1">
        <f t="array" ref="A51">_xlfn.IFS(SUM(F51:R51)&gt;0,1,Z51&gt;0,2,TRUE,3)</f>
        <v>1</v>
      </c>
      <c r="B51" s="311" t="s">
        <v>149</v>
      </c>
      <c r="C51" s="311" t="str">
        <f>_xlfn.XLOOKUP(B51,RecNamesAll!A:A,RecNamesAll!E:E)</f>
        <v>A</v>
      </c>
      <c r="D51" s="311" t="str">
        <f>_xlfn.XLOOKUP(B51,RecNamesAll!A:A,RecNamesAll!C:C)</f>
        <v>NTS1</v>
      </c>
      <c r="E51" s="311"/>
      <c r="F51" s="312">
        <f t="shared" si="0"/>
        <v>9.4871864706182727</v>
      </c>
      <c r="G51" s="313">
        <f t="shared" si="1"/>
        <v>9.3178178960955282</v>
      </c>
      <c r="H51" s="312">
        <f t="shared" si="2"/>
        <v>10.72980922098731</v>
      </c>
      <c r="I51" s="313">
        <f t="shared" si="3"/>
        <v>10.72980922098731</v>
      </c>
      <c r="J51" s="313">
        <f t="shared" si="4"/>
        <v>10.221325374351794</v>
      </c>
      <c r="K51" s="313">
        <f t="shared" si="5"/>
        <v>10.221325374351794</v>
      </c>
      <c r="L51" s="313">
        <f t="shared" si="6"/>
        <v>10.488540735601473</v>
      </c>
      <c r="M51" s="312">
        <f t="shared" si="7"/>
        <v>11.605342640985848</v>
      </c>
      <c r="N51" s="313">
        <f t="shared" si="8"/>
        <v>11.605342640985848</v>
      </c>
      <c r="O51" s="313">
        <f t="shared" si="9"/>
        <v>11.533348820827756</v>
      </c>
      <c r="P51" s="313">
        <f t="shared" si="10"/>
        <v>9.1345112932852839</v>
      </c>
      <c r="Q51" s="312" t="str">
        <f t="shared" si="11"/>
        <v/>
      </c>
      <c r="R51" s="313" t="str">
        <f t="shared" si="12"/>
        <v/>
      </c>
      <c r="S51" s="314">
        <f t="shared" si="13"/>
        <v>11</v>
      </c>
      <c r="T51" s="315" t="str">
        <f t="shared" si="14"/>
        <v>A</v>
      </c>
      <c r="U51" s="311" t="str">
        <f t="shared" si="15"/>
        <v>NTS1</v>
      </c>
      <c r="V51" s="316">
        <f>IF(VLOOKUP($B51,GtP!$A:$AA,MATCH("Gs_0-2",GtP!$A$1:$AA$1,0),FALSE)=0,"",VLOOKUP($B51,GtP!$A:$AA,MATCH("Gs_0-2",GtP!$A$1:$AA$1,0),FALSE))</f>
        <v>2</v>
      </c>
      <c r="W51" s="317">
        <f>IF(VLOOKUP($B51,GtP!$A:$AA,MATCH("Gi/o_0-2",GtP!$A$1:$AA$1,0),FALSE)=0,"",VLOOKUP($B51,GtP!$A:$AA,MATCH("Gi/o_0-2",GtP!$A$1:$AA$1,0),FALSE))</f>
        <v>2</v>
      </c>
      <c r="X51" s="317">
        <f>IF(VLOOKUP($B51,GtP!$A:$AA,MATCH("Gq/11_0-2",GtP!$A$1:$AA$1,0),FALSE)=0,"",VLOOKUP($B51,GtP!$A:$AA,MATCH("Gq/11_0-2",GtP!$A$1:$AA$1,0),FALSE))</f>
        <v>1</v>
      </c>
      <c r="Y51" s="317" t="str">
        <f>IF(VLOOKUP($B51,GtP!$A:$AA,MATCH("G12/13_0-2",GtP!$A$1:$AA$1,0),FALSE)=0,"",VLOOKUP($B51,GtP!$A:$AA,MATCH("G12/13_0-2",GtP!$A$1:$AA$1,0),FALSE))</f>
        <v/>
      </c>
      <c r="Z51" s="318">
        <f t="shared" si="16"/>
        <v>3</v>
      </c>
      <c r="AA51" s="317">
        <f t="shared" si="17"/>
        <v>1</v>
      </c>
      <c r="AB51" s="317">
        <f t="shared" si="18"/>
        <v>1</v>
      </c>
      <c r="AC51" s="317">
        <f t="shared" si="19"/>
        <v>1</v>
      </c>
      <c r="AD51" s="317" t="str">
        <f t="shared" si="20"/>
        <v/>
      </c>
      <c r="AE51" s="315">
        <f t="shared" si="21"/>
        <v>2</v>
      </c>
      <c r="AF51" s="311">
        <f t="shared" si="22"/>
        <v>5</v>
      </c>
      <c r="AG51" s="311">
        <f t="shared" si="23"/>
        <v>4</v>
      </c>
      <c r="AH51" s="311" t="str">
        <f t="shared" si="24"/>
        <v/>
      </c>
      <c r="AI51" s="316" t="str">
        <f>_xlfn.CONCAT(IF(AV51="","-","B"),IF(BI51="","-","I"),VLOOKUP($B51,GtP!$A:$BB,MATCH("Gs_0-1",GtP!$A$1:$BB$1,0),FALSE))</f>
        <v>-IG</v>
      </c>
      <c r="AJ51" s="317" t="str">
        <f>_xlfn.CONCAT(IF(AW51="","-","B"),IF(BJ51="","-","I"),VLOOKUP($B51,GtP!$A:$BB,MATCH("Gs_0-1",GtP!$A$1:$BB$1,0),FALSE))</f>
        <v>-IG</v>
      </c>
      <c r="AK51" s="317" t="str">
        <f>_xlfn.CONCAT(IF(AX51="","-","B"),IF(BK51="","-","I"),VLOOKUP($B51,GtP!$A:$BB,MATCH("Gi/o_0-1",GtP!$A$1:$BB$1,0),FALSE))</f>
        <v>-IG</v>
      </c>
      <c r="AL51" s="317" t="str">
        <f>_xlfn.CONCAT(IF(AY51="","-","B"),IF(BL51="","-","I"),VLOOKUP($B51,GtP!$A:$BB,MATCH("Gi/o_0-1",GtP!$A$1:$BB$1,0),FALSE))</f>
        <v>-IG</v>
      </c>
      <c r="AM51" s="317" t="str">
        <f>_xlfn.CONCAT(IF(AZ51="","-","B"),IF(BM51="","-","I"),VLOOKUP($B51,GtP!$A:$BB,MATCH("Gi/o_0-1",GtP!$A$1:$BB$1,0),FALSE))</f>
        <v>-IG</v>
      </c>
      <c r="AN51" s="317" t="str">
        <f>_xlfn.CONCAT(IF(BA51="","-","B"),IF(BN51="","-","I"),VLOOKUP($B51,GtP!$A:$BB,MATCH("Gi/o_0-1",GtP!$A$1:$BB$1,0),FALSE))</f>
        <v>-IG</v>
      </c>
      <c r="AO51" s="317" t="str">
        <f>_xlfn.CONCAT(IF(BB51="","-","B"),IF(BO51="","-","I"),VLOOKUP($B51,GtP!$A:$BB,MATCH("Gi/o_0-1",GtP!$A$1:$BB$1,0),FALSE))</f>
        <v>-IG</v>
      </c>
      <c r="AP51" s="317" t="str">
        <f>_xlfn.CONCAT(IF(BC51="","-","B"),IF(BP51="","-","I"),VLOOKUP($B51,GtP!$A:$BB,MATCH("Gq/11_0-1",GtP!$A$1:$BB$1,0),FALSE))</f>
        <v>-IG</v>
      </c>
      <c r="AQ51" s="317" t="str">
        <f>_xlfn.CONCAT(IF(BD51="","-","B"),IF(BQ51="","-","I"),VLOOKUP($B51,GtP!$A:$BB,MATCH("Gq/11_0-1",GtP!$A$1:$BB$1,0),FALSE))</f>
        <v>-IG</v>
      </c>
      <c r="AR51" s="317" t="str">
        <f>_xlfn.CONCAT(IF(BE51="","-","B"),IF(BR51="","-","I"),VLOOKUP($B51,GtP!$A:$BB,MATCH("Gq/11_0-1",GtP!$A$1:$BB$1,0),FALSE))</f>
        <v>-IG</v>
      </c>
      <c r="AS51" s="317" t="str">
        <f>_xlfn.CONCAT(IF(BF51="","-","B"),IF(BS51="","-","I"),VLOOKUP($B51,GtP!$A:$BB,MATCH("Gq/11_0-1",GtP!$A$1:$BB$1,0),FALSE))</f>
        <v>-IG</v>
      </c>
      <c r="AT51" s="317" t="str">
        <f>_xlfn.CONCAT(IF(BG51="","-","B"),IF(BT51="","-","I"),VLOOKUP($B51,GtP!$A:$BB,MATCH("G12/13_0-1",GtP!$A$1:$BB$1,0),FALSE))</f>
        <v>-I-</v>
      </c>
      <c r="AU51" s="317" t="str">
        <f>_xlfn.CONCAT(IF(BH51="","-","B"),IF(BU51="","-","I"),VLOOKUP($B51,GtP!$A:$BB,MATCH("G12/13_0-1",GtP!$A$1:$BB$1,0),FALSE))</f>
        <v>-I-</v>
      </c>
      <c r="AV51" s="319" t="str">
        <f>_xlfn.IFNA(VLOOKUP($B51,'B-LogEmaxOverpEC50'!$A:$AL,MATCH(AV$1,'B-LogEmaxOverpEC50'!$A$1:$AL$1,0),FALSE),"")</f>
        <v/>
      </c>
      <c r="AW51" s="320"/>
      <c r="AX51" s="321" t="str">
        <f>_xlfn.IFNA(VLOOKUP($B51,'B-LogEmaxOverpEC50'!$A:$AL,MATCH(AX$1,'B-LogEmaxOverpEC50'!$A$1:$AL$1,0),FALSE),"")</f>
        <v/>
      </c>
      <c r="AY51" s="321" t="str">
        <f>_xlfn.IFNA(VLOOKUP($B51,'B-LogEmaxOverpEC50'!$A:$AL,MATCH(AY$1,'B-LogEmaxOverpEC50'!$A$1:$AL$1,0),FALSE),"")</f>
        <v/>
      </c>
      <c r="AZ51" s="321" t="str">
        <f>_xlfn.IFNA(VLOOKUP($B51,'B-LogEmaxOverpEC50'!$A:$AL,MATCH(AZ$1,'B-LogEmaxOverpEC50'!$A$1:$AL$1,0),FALSE),"")</f>
        <v/>
      </c>
      <c r="BA51" s="321" t="str">
        <f>_xlfn.IFNA(VLOOKUP($B51,'B-LogEmaxOverpEC50'!$A:$AL,MATCH(BA$1,'B-LogEmaxOverpEC50'!$A$1:$AL$1,0),FALSE),"")</f>
        <v/>
      </c>
      <c r="BB51" s="321" t="str">
        <f>_xlfn.IFNA(VLOOKUP($B51,'B-LogEmaxOverpEC50'!$A:$AL,MATCH(BB$1,'B-LogEmaxOverpEC50'!$A$1:$AL$1,0),FALSE),"")</f>
        <v/>
      </c>
      <c r="BC51" s="321" t="str">
        <f>_xlfn.IFNA(VLOOKUP($B51,'B-LogEmaxOverpEC50'!$A:$AL,MATCH(BC$1,'B-LogEmaxOverpEC50'!$A$1:$AL$1,0),FALSE),"")</f>
        <v/>
      </c>
      <c r="BD51" s="321" t="str">
        <f>_xlfn.IFNA(VLOOKUP($B51,'B-LogEmaxOverpEC50'!$A:$AL,MATCH(BD$1,'B-LogEmaxOverpEC50'!$A$1:$AL$1,0),FALSE),"")</f>
        <v/>
      </c>
      <c r="BE51" s="321" t="str">
        <f>_xlfn.IFNA(VLOOKUP($B51,'B-LogEmaxOverpEC50'!$A:$AL,MATCH(BE$1,'B-LogEmaxOverpEC50'!$A$1:$AL$1,0),FALSE),"")</f>
        <v/>
      </c>
      <c r="BF51" s="321" t="str">
        <f>_xlfn.IFNA(VLOOKUP($B51,'B-LogEmaxOverpEC50'!$A:$AL,MATCH(BF$1,'B-LogEmaxOverpEC50'!$A$1:$AL$1,0),FALSE),"")</f>
        <v/>
      </c>
      <c r="BG51" s="321" t="str">
        <f>_xlfn.IFNA(VLOOKUP($B51,'B-LogEmaxOverpEC50'!$A:$AL,MATCH(BG$1,'B-LogEmaxOverpEC50'!$A$1:$AL$1,0),FALSE),"")</f>
        <v/>
      </c>
      <c r="BH51" s="321" t="str">
        <f>_xlfn.IFNA(VLOOKUP($B51,'B-LogEmaxOverpEC50'!$A:$AL,MATCH(BH$1,'B-LogEmaxOverpEC50'!$A$1:$AL$1,0),FALSE),"")</f>
        <v/>
      </c>
      <c r="BI51" s="322">
        <f>_xlfn.IFNA(VLOOKUP($B51,'I-LogEmaxOverpEC50'!$A:$AR,MATCH(BI$1,'I-LogEmaxOverpEC50'!$A$1:$AR$1,0),FALSE),"")</f>
        <v>9.4871864706182727</v>
      </c>
      <c r="BJ51" s="320">
        <f>_xlfn.IFNA(VLOOKUP($B51,'I-LogEmaxOverpEC50'!$A:$AR,MATCH(BJ$1,'I-LogEmaxOverpEC50'!$A$1:$AR$1,0),FALSE),"")</f>
        <v>9.3178178960955282</v>
      </c>
      <c r="BK51" s="320">
        <f>_xlfn.IFNA(VLOOKUP($B51,'I-LogEmaxOverpEC50'!$A:$AR,MATCH(BK$1,'I-LogEmaxOverpEC50'!$A$1:$AR$1,0),FALSE),"")</f>
        <v>10.72980922098731</v>
      </c>
      <c r="BL51" s="320">
        <f>_xlfn.IFNA(VLOOKUP($B51,'I-LogEmaxOverpEC50'!$A:$AR,MATCH(BL$1,'I-LogEmaxOverpEC50'!$A$1:$AR$1,0),FALSE),"")</f>
        <v>10.72980922098731</v>
      </c>
      <c r="BM51" s="320">
        <f>_xlfn.IFNA(VLOOKUP($B51,'I-LogEmaxOverpEC50'!$A:$AR,MATCH(BM$1,'I-LogEmaxOverpEC50'!$A$1:$AR$1,0),FALSE),"")</f>
        <v>10.221325374351794</v>
      </c>
      <c r="BN51" s="320">
        <f>_xlfn.IFNA(VLOOKUP($B51,'I-LogEmaxOverpEC50'!$A:$AR,MATCH(BN$1,'I-LogEmaxOverpEC50'!$A$1:$AR$1,0),FALSE),"")</f>
        <v>10.221325374351794</v>
      </c>
      <c r="BO51" s="320">
        <f>_xlfn.IFNA(VLOOKUP($B51,'I-LogEmaxOverpEC50'!$A:$AR,MATCH(BO$1,'I-LogEmaxOverpEC50'!$A$1:$AR$1,0),FALSE),"")</f>
        <v>10.488540735601473</v>
      </c>
      <c r="BP51" s="320">
        <f>_xlfn.IFNA(VLOOKUP($B51,'I-LogEmaxOverpEC50'!$A:$AR,MATCH(BP$1,'I-LogEmaxOverpEC50'!$A$1:$AR$1,0),FALSE),"")</f>
        <v>11.605342640985848</v>
      </c>
      <c r="BQ51" s="320">
        <f>_xlfn.IFNA(VLOOKUP($B51,'I-LogEmaxOverpEC50'!$A:$AR,MATCH(BQ$1,'I-LogEmaxOverpEC50'!$A$1:$AR$1,0),FALSE),"")</f>
        <v>11.605342640985848</v>
      </c>
      <c r="BR51" s="320">
        <f>_xlfn.IFNA(VLOOKUP($B51,'I-LogEmaxOverpEC50'!$A:$AR,MATCH(BR$1,'I-LogEmaxOverpEC50'!$A$1:$AR$1,0),FALSE),"")</f>
        <v>11.533348820827756</v>
      </c>
      <c r="BS51" s="320">
        <f>_xlfn.IFNA(VLOOKUP($B51,'I-LogEmaxOverpEC50'!$A:$AR,MATCH(BS$1,'I-LogEmaxOverpEC50'!$A$1:$AR$1,0),FALSE),"")</f>
        <v>9.1345112932852839</v>
      </c>
      <c r="BT51" s="320">
        <f>_xlfn.IFNA(VLOOKUP($B51,'I-LogEmaxOverpEC50'!$A:$AR,MATCH(BT$1,'I-LogEmaxOverpEC50'!$A$1:$AR$1,0),FALSE),"")</f>
        <v>10.19935364081196</v>
      </c>
      <c r="BU51" s="320">
        <f>_xlfn.IFNA(VLOOKUP($B51,'I-LogEmaxOverpEC50'!$A:$AR,MATCH(BU$1,'I-LogEmaxOverpEC50'!$A$1:$AR$1,0),FALSE),"")</f>
        <v>10.029388391530418</v>
      </c>
      <c r="BV51" s="114" t="str" cm="1">
        <f t="array" ref="BV51">_xlfn.IFS(AND($C51="A",_xlfn.CONCAT(F51:G51)&lt;&gt;"",$A51=1),"x",AND($C51="A",_xlfn.CONCAT(F51:G51)="",$A51=1),"-",$A$1&lt;&gt;"","")</f>
        <v>x</v>
      </c>
      <c r="BW51" s="113" t="str" cm="1">
        <f t="array" ref="BW51">_xlfn.IFS(AND($C51="A",_xlfn.CONCAT(H51:L51)&lt;&gt;"",$A51=1),"x",AND($C51="A",_xlfn.CONCAT(H51:L51)="",$A51=1),"-",$A$1&lt;&gt;"","")</f>
        <v>x</v>
      </c>
      <c r="BX51" s="113" t="str" cm="1">
        <f t="array" ref="BX51">_xlfn.IFS(AND($C51="A",_xlfn.CONCAT(M51:P51)&lt;&gt;"",$A51=1),"x",AND($C51="A",_xlfn.CONCAT(M51:P51)="",$A51=1),"-",$A$1&lt;&gt;"","")</f>
        <v>x</v>
      </c>
      <c r="BY51" s="113" t="str" cm="1">
        <f t="array" ref="BY51">_xlfn.IFS(AND($C51="A",_xlfn.CONCAT(Q51:R51)&lt;&gt;"",$A51=1),"x",AND($C51="A",_xlfn.CONCAT(Q51:R51)="",$A51=1),"-",$A$1&lt;&gt;"","")</f>
        <v>-</v>
      </c>
      <c r="BZ51" s="121">
        <f t="shared" si="25"/>
        <v>9.4871864706182727</v>
      </c>
      <c r="CA51" s="120">
        <f t="shared" si="26"/>
        <v>10.72980922098731</v>
      </c>
      <c r="CB51" s="120">
        <f t="shared" si="27"/>
        <v>11.605342640985848</v>
      </c>
      <c r="CC51" s="120" t="str">
        <f t="shared" si="28"/>
        <v/>
      </c>
      <c r="CD51" s="121">
        <f t="shared" si="29"/>
        <v>1.242622750369037</v>
      </c>
      <c r="CE51" s="120">
        <f t="shared" si="30"/>
        <v>2.1181561703675751</v>
      </c>
      <c r="CF51" s="120" t="str">
        <f t="shared" si="31"/>
        <v/>
      </c>
      <c r="CG51" s="120">
        <f t="shared" si="32"/>
        <v>0.87553341999853806</v>
      </c>
      <c r="CH51" s="120" t="str">
        <f t="shared" si="33"/>
        <v/>
      </c>
      <c r="CI51" s="120" t="str">
        <f t="shared" si="34"/>
        <v/>
      </c>
    </row>
    <row r="52" spans="1:87" s="326" customFormat="1" x14ac:dyDescent="0.2">
      <c r="A52" s="311" t="e" cm="1">
        <f t="array" ref="A52">_xlfn.IFS(SUM(F52:R52)&gt;0,1,Z52&gt;0,2,TRUE,3)</f>
        <v>#N/A</v>
      </c>
      <c r="B52" s="311" t="s">
        <v>132</v>
      </c>
      <c r="C52" s="311" t="str">
        <f>_xlfn.XLOOKUP(B52,RecNamesAll!A:A,RecNamesAll!E:E)</f>
        <v>A</v>
      </c>
      <c r="D52" s="311" t="str">
        <f>_xlfn.XLOOKUP(B52,RecNamesAll!A:A,RecNamesAll!C:C)</f>
        <v>MCH1</v>
      </c>
      <c r="E52" s="311"/>
      <c r="F52" s="312" t="e">
        <f t="shared" si="0"/>
        <v>#N/A</v>
      </c>
      <c r="G52" s="313" t="e">
        <f t="shared" si="1"/>
        <v>#N/A</v>
      </c>
      <c r="H52" s="312" t="e">
        <f t="shared" si="2"/>
        <v>#N/A</v>
      </c>
      <c r="I52" s="313" t="e">
        <f t="shared" si="3"/>
        <v>#N/A</v>
      </c>
      <c r="J52" s="313" t="e">
        <f t="shared" si="4"/>
        <v>#N/A</v>
      </c>
      <c r="K52" s="313" t="e">
        <f t="shared" si="5"/>
        <v>#N/A</v>
      </c>
      <c r="L52" s="313" t="e">
        <f t="shared" si="6"/>
        <v>#N/A</v>
      </c>
      <c r="M52" s="312" t="e">
        <f t="shared" si="7"/>
        <v>#N/A</v>
      </c>
      <c r="N52" s="313" t="e">
        <f t="shared" si="8"/>
        <v>#N/A</v>
      </c>
      <c r="O52" s="313" t="e">
        <f t="shared" si="9"/>
        <v>#N/A</v>
      </c>
      <c r="P52" s="313" t="e">
        <f t="shared" si="10"/>
        <v>#N/A</v>
      </c>
      <c r="Q52" s="312" t="e">
        <f t="shared" si="11"/>
        <v>#N/A</v>
      </c>
      <c r="R52" s="313" t="e">
        <f t="shared" si="12"/>
        <v>#N/A</v>
      </c>
      <c r="S52" s="314" t="str">
        <f t="shared" si="13"/>
        <v/>
      </c>
      <c r="T52" s="315" t="str">
        <f t="shared" si="14"/>
        <v>A</v>
      </c>
      <c r="U52" s="311" t="str">
        <f t="shared" si="15"/>
        <v>MCH1</v>
      </c>
      <c r="V52" s="316" t="e">
        <f>IF(VLOOKUP($B52,GtP!$A:$AA,MATCH("Gs_0-2",GtP!$A$1:$AA$1,0),FALSE)=0,"",VLOOKUP($B52,GtP!$A:$AA,MATCH("Gs_0-2",GtP!$A$1:$AA$1,0),FALSE))</f>
        <v>#N/A</v>
      </c>
      <c r="W52" s="317" t="e">
        <f>IF(VLOOKUP($B52,GtP!$A:$AA,MATCH("Gi/o_0-2",GtP!$A$1:$AA$1,0),FALSE)=0,"",VLOOKUP($B52,GtP!$A:$AA,MATCH("Gi/o_0-2",GtP!$A$1:$AA$1,0),FALSE))</f>
        <v>#N/A</v>
      </c>
      <c r="X52" s="317" t="e">
        <f>IF(VLOOKUP($B52,GtP!$A:$AA,MATCH("Gq/11_0-2",GtP!$A$1:$AA$1,0),FALSE)=0,"",VLOOKUP($B52,GtP!$A:$AA,MATCH("Gq/11_0-2",GtP!$A$1:$AA$1,0),FALSE))</f>
        <v>#N/A</v>
      </c>
      <c r="Y52" s="317" t="e">
        <f>IF(VLOOKUP($B52,GtP!$A:$AA,MATCH("G12/13_0-2",GtP!$A$1:$AA$1,0),FALSE)=0,"",VLOOKUP($B52,GtP!$A:$AA,MATCH("G12/13_0-2",GtP!$A$1:$AA$1,0),FALSE))</f>
        <v>#N/A</v>
      </c>
      <c r="Z52" s="318" t="e">
        <f t="shared" si="16"/>
        <v>#N/A</v>
      </c>
      <c r="AA52" s="317" t="e">
        <f t="shared" si="17"/>
        <v>#N/A</v>
      </c>
      <c r="AB52" s="317" t="e">
        <f t="shared" si="18"/>
        <v>#N/A</v>
      </c>
      <c r="AC52" s="317" t="e">
        <f t="shared" si="19"/>
        <v>#N/A</v>
      </c>
      <c r="AD52" s="317" t="e">
        <f t="shared" si="20"/>
        <v>#N/A</v>
      </c>
      <c r="AE52" s="315" t="str">
        <f t="shared" si="21"/>
        <v/>
      </c>
      <c r="AF52" s="311" t="str">
        <f t="shared" si="22"/>
        <v/>
      </c>
      <c r="AG52" s="311" t="str">
        <f t="shared" si="23"/>
        <v/>
      </c>
      <c r="AH52" s="311" t="str">
        <f t="shared" si="24"/>
        <v/>
      </c>
      <c r="AI52" s="316" t="e">
        <f>_xlfn.CONCAT(IF(AV52="","-","B"),IF(BI52="","-","I"),VLOOKUP($B52,GtP!$A:$BB,MATCH("Gs_0-1",GtP!$A$1:$BB$1,0),FALSE))</f>
        <v>#N/A</v>
      </c>
      <c r="AJ52" s="317" t="e">
        <f>_xlfn.CONCAT(IF(AW52="","-","B"),IF(BJ52="","-","I"),VLOOKUP($B52,GtP!$A:$BB,MATCH("Gs_0-1",GtP!$A$1:$BB$1,0),FALSE))</f>
        <v>#N/A</v>
      </c>
      <c r="AK52" s="317" t="e">
        <f>_xlfn.CONCAT(IF(AX52="","-","B"),IF(BK52="","-","I"),VLOOKUP($B52,GtP!$A:$BB,MATCH("Gi/o_0-1",GtP!$A$1:$BB$1,0),FALSE))</f>
        <v>#N/A</v>
      </c>
      <c r="AL52" s="317" t="e">
        <f>_xlfn.CONCAT(IF(AY52="","-","B"),IF(BL52="","-","I"),VLOOKUP($B52,GtP!$A:$BB,MATCH("Gi/o_0-1",GtP!$A$1:$BB$1,0),FALSE))</f>
        <v>#N/A</v>
      </c>
      <c r="AM52" s="317" t="e">
        <f>_xlfn.CONCAT(IF(AZ52="","-","B"),IF(BM52="","-","I"),VLOOKUP($B52,GtP!$A:$BB,MATCH("Gi/o_0-1",GtP!$A$1:$BB$1,0),FALSE))</f>
        <v>#N/A</v>
      </c>
      <c r="AN52" s="317" t="e">
        <f>_xlfn.CONCAT(IF(BA52="","-","B"),IF(BN52="","-","I"),VLOOKUP($B52,GtP!$A:$BB,MATCH("Gi/o_0-1",GtP!$A$1:$BB$1,0),FALSE))</f>
        <v>#N/A</v>
      </c>
      <c r="AO52" s="317" t="e">
        <f>_xlfn.CONCAT(IF(BB52="","-","B"),IF(BO52="","-","I"),VLOOKUP($B52,GtP!$A:$BB,MATCH("Gi/o_0-1",GtP!$A$1:$BB$1,0),FALSE))</f>
        <v>#N/A</v>
      </c>
      <c r="AP52" s="317" t="e">
        <f>_xlfn.CONCAT(IF(BC52="","-","B"),IF(BP52="","-","I"),VLOOKUP($B52,GtP!$A:$BB,MATCH("Gq/11_0-1",GtP!$A$1:$BB$1,0),FALSE))</f>
        <v>#N/A</v>
      </c>
      <c r="AQ52" s="317" t="e">
        <f>_xlfn.CONCAT(IF(BD52="","-","B"),IF(BQ52="","-","I"),VLOOKUP($B52,GtP!$A:$BB,MATCH("Gq/11_0-1",GtP!$A$1:$BB$1,0),FALSE))</f>
        <v>#N/A</v>
      </c>
      <c r="AR52" s="317" t="e">
        <f>_xlfn.CONCAT(IF(BE52="","-","B"),IF(BR52="","-","I"),VLOOKUP($B52,GtP!$A:$BB,MATCH("Gq/11_0-1",GtP!$A$1:$BB$1,0),FALSE))</f>
        <v>#N/A</v>
      </c>
      <c r="AS52" s="317" t="e">
        <f>_xlfn.CONCAT(IF(BF52="","-","B"),IF(BS52="","-","I"),VLOOKUP($B52,GtP!$A:$BB,MATCH("Gq/11_0-1",GtP!$A$1:$BB$1,0),FALSE))</f>
        <v>#N/A</v>
      </c>
      <c r="AT52" s="317" t="e">
        <f>_xlfn.CONCAT(IF(BG52="","-","B"),IF(BT52="","-","I"),VLOOKUP($B52,GtP!$A:$BB,MATCH("G12/13_0-1",GtP!$A$1:$BB$1,0),FALSE))</f>
        <v>#N/A</v>
      </c>
      <c r="AU52" s="317" t="e">
        <f>_xlfn.CONCAT(IF(BH52="","-","B"),IF(BU52="","-","I"),VLOOKUP($B52,GtP!$A:$BB,MATCH("G12/13_0-1",GtP!$A$1:$BB$1,0),FALSE))</f>
        <v>#N/A</v>
      </c>
      <c r="AV52" s="319" t="str">
        <f>_xlfn.IFNA(VLOOKUP($B52,'B-LogEmaxOverpEC50'!$A:$AL,MATCH(AV$1,'B-LogEmaxOverpEC50'!$A$1:$AL$1,0),FALSE),"")</f>
        <v/>
      </c>
      <c r="AW52" s="320"/>
      <c r="AX52" s="321" t="str">
        <f>_xlfn.IFNA(VLOOKUP($B52,'B-LogEmaxOverpEC50'!$A:$AL,MATCH(AX$1,'B-LogEmaxOverpEC50'!$A$1:$AL$1,0),FALSE),"")</f>
        <v/>
      </c>
      <c r="AY52" s="321" t="str">
        <f>_xlfn.IFNA(VLOOKUP($B52,'B-LogEmaxOverpEC50'!$A:$AL,MATCH(AY$1,'B-LogEmaxOverpEC50'!$A$1:$AL$1,0),FALSE),"")</f>
        <v/>
      </c>
      <c r="AZ52" s="321" t="str">
        <f>_xlfn.IFNA(VLOOKUP($B52,'B-LogEmaxOverpEC50'!$A:$AL,MATCH(AZ$1,'B-LogEmaxOverpEC50'!$A$1:$AL$1,0),FALSE),"")</f>
        <v/>
      </c>
      <c r="BA52" s="321" t="str">
        <f>_xlfn.IFNA(VLOOKUP($B52,'B-LogEmaxOverpEC50'!$A:$AL,MATCH(BA$1,'B-LogEmaxOverpEC50'!$A$1:$AL$1,0),FALSE),"")</f>
        <v/>
      </c>
      <c r="BB52" s="321" t="str">
        <f>_xlfn.IFNA(VLOOKUP($B52,'B-LogEmaxOverpEC50'!$A:$AL,MATCH(BB$1,'B-LogEmaxOverpEC50'!$A$1:$AL$1,0),FALSE),"")</f>
        <v/>
      </c>
      <c r="BC52" s="321" t="str">
        <f>_xlfn.IFNA(VLOOKUP($B52,'B-LogEmaxOverpEC50'!$A:$AL,MATCH(BC$1,'B-LogEmaxOverpEC50'!$A$1:$AL$1,0),FALSE),"")</f>
        <v/>
      </c>
      <c r="BD52" s="321" t="str">
        <f>_xlfn.IFNA(VLOOKUP($B52,'B-LogEmaxOverpEC50'!$A:$AL,MATCH(BD$1,'B-LogEmaxOverpEC50'!$A$1:$AL$1,0),FALSE),"")</f>
        <v/>
      </c>
      <c r="BE52" s="321" t="str">
        <f>_xlfn.IFNA(VLOOKUP($B52,'B-LogEmaxOverpEC50'!$A:$AL,MATCH(BE$1,'B-LogEmaxOverpEC50'!$A$1:$AL$1,0),FALSE),"")</f>
        <v/>
      </c>
      <c r="BF52" s="321" t="str">
        <f>_xlfn.IFNA(VLOOKUP($B52,'B-LogEmaxOverpEC50'!$A:$AL,MATCH(BF$1,'B-LogEmaxOverpEC50'!$A$1:$AL$1,0),FALSE),"")</f>
        <v/>
      </c>
      <c r="BG52" s="321" t="str">
        <f>_xlfn.IFNA(VLOOKUP($B52,'B-LogEmaxOverpEC50'!$A:$AL,MATCH(BG$1,'B-LogEmaxOverpEC50'!$A$1:$AL$1,0),FALSE),"")</f>
        <v/>
      </c>
      <c r="BH52" s="321" t="str">
        <f>_xlfn.IFNA(VLOOKUP($B52,'B-LogEmaxOverpEC50'!$A:$AL,MATCH(BH$1,'B-LogEmaxOverpEC50'!$A$1:$AL$1,0),FALSE),"")</f>
        <v/>
      </c>
      <c r="BI52" s="322">
        <f>_xlfn.IFNA(VLOOKUP($B52,'I-LogEmaxOverpEC50'!$A:$AR,MATCH(BI$1,'I-LogEmaxOverpEC50'!$A$1:$AR$1,0),FALSE),"")</f>
        <v>9.6004993023146525</v>
      </c>
      <c r="BJ52" s="320">
        <f>_xlfn.IFNA(VLOOKUP($B52,'I-LogEmaxOverpEC50'!$A:$AR,MATCH(BJ$1,'I-LogEmaxOverpEC50'!$A$1:$AR$1,0),FALSE),"")</f>
        <v>9.6146399936827027</v>
      </c>
      <c r="BK52" s="320">
        <f>_xlfn.IFNA(VLOOKUP($B52,'I-LogEmaxOverpEC50'!$A:$AR,MATCH(BK$1,'I-LogEmaxOverpEC50'!$A$1:$AR$1,0),FALSE),"")</f>
        <v>10.079721970681403</v>
      </c>
      <c r="BL52" s="320">
        <f>_xlfn.IFNA(VLOOKUP($B52,'I-LogEmaxOverpEC50'!$A:$AR,MATCH(BL$1,'I-LogEmaxOverpEC50'!$A$1:$AR$1,0),FALSE),"")</f>
        <v>10.079721970681403</v>
      </c>
      <c r="BM52" s="320">
        <f>_xlfn.IFNA(VLOOKUP($B52,'I-LogEmaxOverpEC50'!$A:$AR,MATCH(BM$1,'I-LogEmaxOverpEC50'!$A$1:$AR$1,0),FALSE),"")</f>
        <v>9.7954624683512073</v>
      </c>
      <c r="BN52" s="320">
        <f>_xlfn.IFNA(VLOOKUP($B52,'I-LogEmaxOverpEC50'!$A:$AR,MATCH(BN$1,'I-LogEmaxOverpEC50'!$A$1:$AR$1,0),FALSE),"")</f>
        <v>9.7954624683512073</v>
      </c>
      <c r="BO52" s="320">
        <f>_xlfn.IFNA(VLOOKUP($B52,'I-LogEmaxOverpEC50'!$A:$AR,MATCH(BO$1,'I-LogEmaxOverpEC50'!$A$1:$AR$1,0),FALSE),"")</f>
        <v>8.8593526333297401</v>
      </c>
      <c r="BP52" s="320">
        <f>_xlfn.IFNA(VLOOKUP($B52,'I-LogEmaxOverpEC50'!$A:$AR,MATCH(BP$1,'I-LogEmaxOverpEC50'!$A$1:$AR$1,0),FALSE),"")</f>
        <v>10.51</v>
      </c>
      <c r="BQ52" s="320">
        <f>_xlfn.IFNA(VLOOKUP($B52,'I-LogEmaxOverpEC50'!$A:$AR,MATCH(BQ$1,'I-LogEmaxOverpEC50'!$A$1:$AR$1,0),FALSE),"")</f>
        <v>10.51</v>
      </c>
      <c r="BR52" s="320">
        <f>_xlfn.IFNA(VLOOKUP($B52,'I-LogEmaxOverpEC50'!$A:$AR,MATCH(BR$1,'I-LogEmaxOverpEC50'!$A$1:$AR$1,0),FALSE),"")</f>
        <v>9.1002064846129116</v>
      </c>
      <c r="BS52" s="320">
        <f>_xlfn.IFNA(VLOOKUP($B52,'I-LogEmaxOverpEC50'!$A:$AR,MATCH(BS$1,'I-LogEmaxOverpEC50'!$A$1:$AR$1,0),FALSE),"")</f>
        <v>7.9755817509659144</v>
      </c>
      <c r="BT52" s="320">
        <f>_xlfn.IFNA(VLOOKUP($B52,'I-LogEmaxOverpEC50'!$A:$AR,MATCH(BT$1,'I-LogEmaxOverpEC50'!$A$1:$AR$1,0),FALSE),"")</f>
        <v>9.0212833250963484</v>
      </c>
      <c r="BU52" s="320">
        <f>_xlfn.IFNA(VLOOKUP($B52,'I-LogEmaxOverpEC50'!$A:$AR,MATCH(BU$1,'I-LogEmaxOverpEC50'!$A$1:$AR$1,0),FALSE),"")</f>
        <v>9.1923545155650732</v>
      </c>
      <c r="BV52" s="114" t="e" cm="1">
        <f t="array" ref="BV52">_xlfn.IFS(AND($C52="A",_xlfn.CONCAT(F52:G52)&lt;&gt;"",$A52=1),"x",AND($C52="A",_xlfn.CONCAT(F52:G52)="",$A52=1),"-",$A$1&lt;&gt;"","")</f>
        <v>#N/A</v>
      </c>
      <c r="BW52" s="113" t="e" cm="1">
        <f t="array" ref="BW52">_xlfn.IFS(AND($C52="A",_xlfn.CONCAT(H52:L52)&lt;&gt;"",$A52=1),"x",AND($C52="A",_xlfn.CONCAT(H52:L52)="",$A52=1),"-",$A$1&lt;&gt;"","")</f>
        <v>#N/A</v>
      </c>
      <c r="BX52" s="113" t="e" cm="1">
        <f t="array" ref="BX52">_xlfn.IFS(AND($C52="A",_xlfn.CONCAT(M52:P52)&lt;&gt;"",$A52=1),"x",AND($C52="A",_xlfn.CONCAT(M52:P52)="",$A52=1),"-",$A$1&lt;&gt;"","")</f>
        <v>#N/A</v>
      </c>
      <c r="BY52" s="113" t="e" cm="1">
        <f t="array" ref="BY52">_xlfn.IFS(AND($C52="A",_xlfn.CONCAT(Q52:R52)&lt;&gt;"",$A52=1),"x",AND($C52="A",_xlfn.CONCAT(Q52:R52)="",$A52=1),"-",$A$1&lt;&gt;"","")</f>
        <v>#N/A</v>
      </c>
      <c r="BZ52" s="121" t="e">
        <f t="shared" si="25"/>
        <v>#N/A</v>
      </c>
      <c r="CA52" s="120" t="e">
        <f t="shared" si="26"/>
        <v>#N/A</v>
      </c>
      <c r="CB52" s="120" t="e">
        <f t="shared" si="27"/>
        <v>#N/A</v>
      </c>
      <c r="CC52" s="120" t="e">
        <f t="shared" si="28"/>
        <v>#N/A</v>
      </c>
      <c r="CD52" s="121" t="str">
        <f t="shared" si="29"/>
        <v/>
      </c>
      <c r="CE52" s="120" t="e">
        <f t="shared" si="30"/>
        <v>#N/A</v>
      </c>
      <c r="CF52" s="120" t="e">
        <f t="shared" si="31"/>
        <v>#N/A</v>
      </c>
      <c r="CG52" s="120" t="e">
        <f t="shared" si="32"/>
        <v>#N/A</v>
      </c>
      <c r="CH52" s="120" t="e">
        <f t="shared" si="33"/>
        <v>#N/A</v>
      </c>
      <c r="CI52" s="120" t="e">
        <f t="shared" si="34"/>
        <v>#N/A</v>
      </c>
    </row>
    <row r="53" spans="1:87" s="326" customFormat="1" x14ac:dyDescent="0.2">
      <c r="A53" s="311" t="e" cm="1">
        <f t="array" ref="A53">_xlfn.IFS(SUM(F53:R53)&gt;0,1,Z53&gt;0,2,TRUE,3)</f>
        <v>#N/A</v>
      </c>
      <c r="B53" s="311" t="s">
        <v>154</v>
      </c>
      <c r="C53" s="311" t="str">
        <f>_xlfn.XLOOKUP(B53,RecNamesAll!A:A,RecNamesAll!E:E)</f>
        <v>A</v>
      </c>
      <c r="D53" s="311" t="str">
        <f>_xlfn.XLOOKUP(B53,RecNamesAll!A:A,RecNamesAll!C:C)</f>
        <v>OX1</v>
      </c>
      <c r="E53" s="311"/>
      <c r="F53" s="312" t="e">
        <f t="shared" si="0"/>
        <v>#N/A</v>
      </c>
      <c r="G53" s="313" t="e">
        <f t="shared" si="1"/>
        <v>#N/A</v>
      </c>
      <c r="H53" s="312" t="e">
        <f t="shared" si="2"/>
        <v>#N/A</v>
      </c>
      <c r="I53" s="313" t="e">
        <f t="shared" si="3"/>
        <v>#N/A</v>
      </c>
      <c r="J53" s="313" t="e">
        <f t="shared" si="4"/>
        <v>#N/A</v>
      </c>
      <c r="K53" s="313" t="e">
        <f t="shared" si="5"/>
        <v>#N/A</v>
      </c>
      <c r="L53" s="313" t="e">
        <f t="shared" si="6"/>
        <v>#N/A</v>
      </c>
      <c r="M53" s="312" t="e">
        <f t="shared" si="7"/>
        <v>#N/A</v>
      </c>
      <c r="N53" s="313" t="e">
        <f t="shared" si="8"/>
        <v>#N/A</v>
      </c>
      <c r="O53" s="313" t="e">
        <f t="shared" si="9"/>
        <v>#N/A</v>
      </c>
      <c r="P53" s="313" t="e">
        <f t="shared" si="10"/>
        <v>#N/A</v>
      </c>
      <c r="Q53" s="312" t="e">
        <f t="shared" si="11"/>
        <v>#N/A</v>
      </c>
      <c r="R53" s="313" t="e">
        <f t="shared" si="12"/>
        <v>#N/A</v>
      </c>
      <c r="S53" s="314" t="str">
        <f t="shared" si="13"/>
        <v/>
      </c>
      <c r="T53" s="315" t="str">
        <f t="shared" si="14"/>
        <v>A</v>
      </c>
      <c r="U53" s="311" t="str">
        <f t="shared" si="15"/>
        <v>OX1</v>
      </c>
      <c r="V53" s="316" t="e">
        <f>IF(VLOOKUP($B53,GtP!$A:$AA,MATCH("Gs_0-2",GtP!$A$1:$AA$1,0),FALSE)=0,"",VLOOKUP($B53,GtP!$A:$AA,MATCH("Gs_0-2",GtP!$A$1:$AA$1,0),FALSE))</f>
        <v>#N/A</v>
      </c>
      <c r="W53" s="317" t="e">
        <f>IF(VLOOKUP($B53,GtP!$A:$AA,MATCH("Gi/o_0-2",GtP!$A$1:$AA$1,0),FALSE)=0,"",VLOOKUP($B53,GtP!$A:$AA,MATCH("Gi/o_0-2",GtP!$A$1:$AA$1,0),FALSE))</f>
        <v>#N/A</v>
      </c>
      <c r="X53" s="317" t="e">
        <f>IF(VLOOKUP($B53,GtP!$A:$AA,MATCH("Gq/11_0-2",GtP!$A$1:$AA$1,0),FALSE)=0,"",VLOOKUP($B53,GtP!$A:$AA,MATCH("Gq/11_0-2",GtP!$A$1:$AA$1,0),FALSE))</f>
        <v>#N/A</v>
      </c>
      <c r="Y53" s="317" t="e">
        <f>IF(VLOOKUP($B53,GtP!$A:$AA,MATCH("G12/13_0-2",GtP!$A$1:$AA$1,0),FALSE)=0,"",VLOOKUP($B53,GtP!$A:$AA,MATCH("G12/13_0-2",GtP!$A$1:$AA$1,0),FALSE))</f>
        <v>#N/A</v>
      </c>
      <c r="Z53" s="318" t="e">
        <f t="shared" si="16"/>
        <v>#N/A</v>
      </c>
      <c r="AA53" s="317" t="e">
        <f t="shared" si="17"/>
        <v>#N/A</v>
      </c>
      <c r="AB53" s="317" t="e">
        <f t="shared" si="18"/>
        <v>#N/A</v>
      </c>
      <c r="AC53" s="317" t="e">
        <f t="shared" si="19"/>
        <v>#N/A</v>
      </c>
      <c r="AD53" s="317" t="e">
        <f t="shared" si="20"/>
        <v>#N/A</v>
      </c>
      <c r="AE53" s="315" t="str">
        <f t="shared" si="21"/>
        <v/>
      </c>
      <c r="AF53" s="311" t="str">
        <f t="shared" si="22"/>
        <v/>
      </c>
      <c r="AG53" s="311" t="str">
        <f t="shared" si="23"/>
        <v/>
      </c>
      <c r="AH53" s="311" t="str">
        <f t="shared" si="24"/>
        <v/>
      </c>
      <c r="AI53" s="316" t="e">
        <f>_xlfn.CONCAT(IF(AV53="","-","B"),IF(BI53="","-","I"),VLOOKUP($B53,GtP!$A:$BB,MATCH("Gs_0-1",GtP!$A$1:$BB$1,0),FALSE))</f>
        <v>#N/A</v>
      </c>
      <c r="AJ53" s="317" t="e">
        <f>_xlfn.CONCAT(IF(AW53="","-","B"),IF(BJ53="","-","I"),VLOOKUP($B53,GtP!$A:$BB,MATCH("Gs_0-1",GtP!$A$1:$BB$1,0),FALSE))</f>
        <v>#N/A</v>
      </c>
      <c r="AK53" s="317" t="e">
        <f>_xlfn.CONCAT(IF(AX53="","-","B"),IF(BK53="","-","I"),VLOOKUP($B53,GtP!$A:$BB,MATCH("Gi/o_0-1",GtP!$A$1:$BB$1,0),FALSE))</f>
        <v>#N/A</v>
      </c>
      <c r="AL53" s="317" t="e">
        <f>_xlfn.CONCAT(IF(AY53="","-","B"),IF(BL53="","-","I"),VLOOKUP($B53,GtP!$A:$BB,MATCH("Gi/o_0-1",GtP!$A$1:$BB$1,0),FALSE))</f>
        <v>#N/A</v>
      </c>
      <c r="AM53" s="317" t="e">
        <f>_xlfn.CONCAT(IF(AZ53="","-","B"),IF(BM53="","-","I"),VLOOKUP($B53,GtP!$A:$BB,MATCH("Gi/o_0-1",GtP!$A$1:$BB$1,0),FALSE))</f>
        <v>#N/A</v>
      </c>
      <c r="AN53" s="317" t="e">
        <f>_xlfn.CONCAT(IF(BA53="","-","B"),IF(BN53="","-","I"),VLOOKUP($B53,GtP!$A:$BB,MATCH("Gi/o_0-1",GtP!$A$1:$BB$1,0),FALSE))</f>
        <v>#N/A</v>
      </c>
      <c r="AO53" s="317" t="e">
        <f>_xlfn.CONCAT(IF(BB53="","-","B"),IF(BO53="","-","I"),VLOOKUP($B53,GtP!$A:$BB,MATCH("Gi/o_0-1",GtP!$A$1:$BB$1,0),FALSE))</f>
        <v>#N/A</v>
      </c>
      <c r="AP53" s="317" t="e">
        <f>_xlfn.CONCAT(IF(BC53="","-","B"),IF(BP53="","-","I"),VLOOKUP($B53,GtP!$A:$BB,MATCH("Gq/11_0-1",GtP!$A$1:$BB$1,0),FALSE))</f>
        <v>#N/A</v>
      </c>
      <c r="AQ53" s="317" t="e">
        <f>_xlfn.CONCAT(IF(BD53="","-","B"),IF(BQ53="","-","I"),VLOOKUP($B53,GtP!$A:$BB,MATCH("Gq/11_0-1",GtP!$A$1:$BB$1,0),FALSE))</f>
        <v>#N/A</v>
      </c>
      <c r="AR53" s="317" t="e">
        <f>_xlfn.CONCAT(IF(BE53="","-","B"),IF(BR53="","-","I"),VLOOKUP($B53,GtP!$A:$BB,MATCH("Gq/11_0-1",GtP!$A$1:$BB$1,0),FALSE))</f>
        <v>#N/A</v>
      </c>
      <c r="AS53" s="317" t="e">
        <f>_xlfn.CONCAT(IF(BF53="","-","B"),IF(BS53="","-","I"),VLOOKUP($B53,GtP!$A:$BB,MATCH("Gq/11_0-1",GtP!$A$1:$BB$1,0),FALSE))</f>
        <v>#N/A</v>
      </c>
      <c r="AT53" s="317" t="e">
        <f>_xlfn.CONCAT(IF(BG53="","-","B"),IF(BT53="","-","I"),VLOOKUP($B53,GtP!$A:$BB,MATCH("G12/13_0-1",GtP!$A$1:$BB$1,0),FALSE))</f>
        <v>#N/A</v>
      </c>
      <c r="AU53" s="317" t="e">
        <f>_xlfn.CONCAT(IF(BH53="","-","B"),IF(BU53="","-","I"),VLOOKUP($B53,GtP!$A:$BB,MATCH("G12/13_0-1",GtP!$A$1:$BB$1,0),FALSE))</f>
        <v>#N/A</v>
      </c>
      <c r="AV53" s="319" t="str">
        <f>_xlfn.IFNA(VLOOKUP($B53,'B-LogEmaxOverpEC50'!$A:$AL,MATCH(AV$1,'B-LogEmaxOverpEC50'!$A$1:$AL$1,0),FALSE),"")</f>
        <v/>
      </c>
      <c r="AW53" s="320"/>
      <c r="AX53" s="321" t="str">
        <f>_xlfn.IFNA(VLOOKUP($B53,'B-LogEmaxOverpEC50'!$A:$AL,MATCH(AX$1,'B-LogEmaxOverpEC50'!$A$1:$AL$1,0),FALSE),"")</f>
        <v/>
      </c>
      <c r="AY53" s="321" t="str">
        <f>_xlfn.IFNA(VLOOKUP($B53,'B-LogEmaxOverpEC50'!$A:$AL,MATCH(AY$1,'B-LogEmaxOverpEC50'!$A$1:$AL$1,0),FALSE),"")</f>
        <v/>
      </c>
      <c r="AZ53" s="321" t="str">
        <f>_xlfn.IFNA(VLOOKUP($B53,'B-LogEmaxOverpEC50'!$A:$AL,MATCH(AZ$1,'B-LogEmaxOverpEC50'!$A$1:$AL$1,0),FALSE),"")</f>
        <v/>
      </c>
      <c r="BA53" s="321" t="str">
        <f>_xlfn.IFNA(VLOOKUP($B53,'B-LogEmaxOverpEC50'!$A:$AL,MATCH(BA$1,'B-LogEmaxOverpEC50'!$A$1:$AL$1,0),FALSE),"")</f>
        <v/>
      </c>
      <c r="BB53" s="321" t="str">
        <f>_xlfn.IFNA(VLOOKUP($B53,'B-LogEmaxOverpEC50'!$A:$AL,MATCH(BB$1,'B-LogEmaxOverpEC50'!$A$1:$AL$1,0),FALSE),"")</f>
        <v/>
      </c>
      <c r="BC53" s="321" t="str">
        <f>_xlfn.IFNA(VLOOKUP($B53,'B-LogEmaxOverpEC50'!$A:$AL,MATCH(BC$1,'B-LogEmaxOverpEC50'!$A$1:$AL$1,0),FALSE),"")</f>
        <v/>
      </c>
      <c r="BD53" s="321" t="str">
        <f>_xlfn.IFNA(VLOOKUP($B53,'B-LogEmaxOverpEC50'!$A:$AL,MATCH(BD$1,'B-LogEmaxOverpEC50'!$A$1:$AL$1,0),FALSE),"")</f>
        <v/>
      </c>
      <c r="BE53" s="321" t="str">
        <f>_xlfn.IFNA(VLOOKUP($B53,'B-LogEmaxOverpEC50'!$A:$AL,MATCH(BE$1,'B-LogEmaxOverpEC50'!$A$1:$AL$1,0),FALSE),"")</f>
        <v/>
      </c>
      <c r="BF53" s="321" t="str">
        <f>_xlfn.IFNA(VLOOKUP($B53,'B-LogEmaxOverpEC50'!$A:$AL,MATCH(BF$1,'B-LogEmaxOverpEC50'!$A$1:$AL$1,0),FALSE),"")</f>
        <v/>
      </c>
      <c r="BG53" s="321" t="str">
        <f>_xlfn.IFNA(VLOOKUP($B53,'B-LogEmaxOverpEC50'!$A:$AL,MATCH(BG$1,'B-LogEmaxOverpEC50'!$A$1:$AL$1,0),FALSE),"")</f>
        <v/>
      </c>
      <c r="BH53" s="321" t="str">
        <f>_xlfn.IFNA(VLOOKUP($B53,'B-LogEmaxOverpEC50'!$A:$AL,MATCH(BH$1,'B-LogEmaxOverpEC50'!$A$1:$AL$1,0),FALSE),"")</f>
        <v/>
      </c>
      <c r="BI53" s="322">
        <f>_xlfn.IFNA(VLOOKUP($B53,'I-LogEmaxOverpEC50'!$A:$AR,MATCH(BI$1,'I-LogEmaxOverpEC50'!$A$1:$AR$1,0),FALSE),"")</f>
        <v>10.055844869314994</v>
      </c>
      <c r="BJ53" s="320">
        <f>_xlfn.IFNA(VLOOKUP($B53,'I-LogEmaxOverpEC50'!$A:$AR,MATCH(BJ$1,'I-LogEmaxOverpEC50'!$A$1:$AR$1,0),FALSE),"")</f>
        <v>10.080941032340952</v>
      </c>
      <c r="BK53" s="320">
        <f>_xlfn.IFNA(VLOOKUP($B53,'I-LogEmaxOverpEC50'!$A:$AR,MATCH(BK$1,'I-LogEmaxOverpEC50'!$A$1:$AR$1,0),FALSE),"")</f>
        <v>11.146838931696932</v>
      </c>
      <c r="BL53" s="320">
        <f>_xlfn.IFNA(VLOOKUP($B53,'I-LogEmaxOverpEC50'!$A:$AR,MATCH(BL$1,'I-LogEmaxOverpEC50'!$A$1:$AR$1,0),FALSE),"")</f>
        <v>11.146838931696932</v>
      </c>
      <c r="BM53" s="320">
        <f>_xlfn.IFNA(VLOOKUP($B53,'I-LogEmaxOverpEC50'!$A:$AR,MATCH(BM$1,'I-LogEmaxOverpEC50'!$A$1:$AR$1,0),FALSE),"")</f>
        <v>10.599338936268946</v>
      </c>
      <c r="BN53" s="320">
        <f>_xlfn.IFNA(VLOOKUP($B53,'I-LogEmaxOverpEC50'!$A:$AR,MATCH(BN$1,'I-LogEmaxOverpEC50'!$A$1:$AR$1,0),FALSE),"")</f>
        <v>10.599338936268946</v>
      </c>
      <c r="BO53" s="320">
        <f>_xlfn.IFNA(VLOOKUP($B53,'I-LogEmaxOverpEC50'!$A:$AR,MATCH(BO$1,'I-LogEmaxOverpEC50'!$A$1:$AR$1,0),FALSE),"")</f>
        <v>11.184603585748933</v>
      </c>
      <c r="BP53" s="320">
        <f>_xlfn.IFNA(VLOOKUP($B53,'I-LogEmaxOverpEC50'!$A:$AR,MATCH(BP$1,'I-LogEmaxOverpEC50'!$A$1:$AR$1,0),FALSE),"")</f>
        <v>11.19024574417319</v>
      </c>
      <c r="BQ53" s="320">
        <f>_xlfn.IFNA(VLOOKUP($B53,'I-LogEmaxOverpEC50'!$A:$AR,MATCH(BQ$1,'I-LogEmaxOverpEC50'!$A$1:$AR$1,0),FALSE),"")</f>
        <v>11.19024574417319</v>
      </c>
      <c r="BR53" s="320">
        <f>_xlfn.IFNA(VLOOKUP($B53,'I-LogEmaxOverpEC50'!$A:$AR,MATCH(BR$1,'I-LogEmaxOverpEC50'!$A$1:$AR$1,0),FALSE),"")</f>
        <v>11.468569637092283</v>
      </c>
      <c r="BS53" s="320">
        <f>_xlfn.IFNA(VLOOKUP($B53,'I-LogEmaxOverpEC50'!$A:$AR,MATCH(BS$1,'I-LogEmaxOverpEC50'!$A$1:$AR$1,0),FALSE),"")</f>
        <v>11.342793770596892</v>
      </c>
      <c r="BT53" s="320">
        <f>_xlfn.IFNA(VLOOKUP($B53,'I-LogEmaxOverpEC50'!$A:$AR,MATCH(BT$1,'I-LogEmaxOverpEC50'!$A$1:$AR$1,0),FALSE),"")</f>
        <v>11.342595075586541</v>
      </c>
      <c r="BU53" s="320">
        <f>_xlfn.IFNA(VLOOKUP($B53,'I-LogEmaxOverpEC50'!$A:$AR,MATCH(BU$1,'I-LogEmaxOverpEC50'!$A$1:$AR$1,0),FALSE),"")</f>
        <v>11.251723326871881</v>
      </c>
      <c r="BV53" s="114" t="e" cm="1">
        <f t="array" ref="BV53">_xlfn.IFS(AND($C53="A",_xlfn.CONCAT(F53:G53)&lt;&gt;"",$A53=1),"x",AND($C53="A",_xlfn.CONCAT(F53:G53)="",$A53=1),"-",$A$1&lt;&gt;"","")</f>
        <v>#N/A</v>
      </c>
      <c r="BW53" s="113" t="e" cm="1">
        <f t="array" ref="BW53">_xlfn.IFS(AND($C53="A",_xlfn.CONCAT(H53:L53)&lt;&gt;"",$A53=1),"x",AND($C53="A",_xlfn.CONCAT(H53:L53)="",$A53=1),"-",$A$1&lt;&gt;"","")</f>
        <v>#N/A</v>
      </c>
      <c r="BX53" s="113" t="e" cm="1">
        <f t="array" ref="BX53">_xlfn.IFS(AND($C53="A",_xlfn.CONCAT(M53:P53)&lt;&gt;"",$A53=1),"x",AND($C53="A",_xlfn.CONCAT(M53:P53)="",$A53=1),"-",$A$1&lt;&gt;"","")</f>
        <v>#N/A</v>
      </c>
      <c r="BY53" s="113" t="e" cm="1">
        <f t="array" ref="BY53">_xlfn.IFS(AND($C53="A",_xlfn.CONCAT(Q53:R53)&lt;&gt;"",$A53=1),"x",AND($C53="A",_xlfn.CONCAT(Q53:R53)="",$A53=1),"-",$A$1&lt;&gt;"","")</f>
        <v>#N/A</v>
      </c>
      <c r="BZ53" s="121" t="e">
        <f t="shared" si="25"/>
        <v>#N/A</v>
      </c>
      <c r="CA53" s="120" t="e">
        <f t="shared" si="26"/>
        <v>#N/A</v>
      </c>
      <c r="CB53" s="120" t="e">
        <f t="shared" si="27"/>
        <v>#N/A</v>
      </c>
      <c r="CC53" s="120" t="e">
        <f t="shared" si="28"/>
        <v>#N/A</v>
      </c>
      <c r="CD53" s="121" t="str">
        <f t="shared" si="29"/>
        <v/>
      </c>
      <c r="CE53" s="120" t="e">
        <f t="shared" si="30"/>
        <v>#N/A</v>
      </c>
      <c r="CF53" s="120" t="e">
        <f t="shared" si="31"/>
        <v>#N/A</v>
      </c>
      <c r="CG53" s="120" t="e">
        <f t="shared" si="32"/>
        <v>#N/A</v>
      </c>
      <c r="CH53" s="120" t="e">
        <f t="shared" si="33"/>
        <v>#N/A</v>
      </c>
      <c r="CI53" s="120" t="e">
        <f t="shared" si="34"/>
        <v>#N/A</v>
      </c>
    </row>
    <row r="54" spans="1:87" s="326" customFormat="1" x14ac:dyDescent="0.2">
      <c r="A54" s="311" t="e" cm="1">
        <f t="array" ref="A54">_xlfn.IFS(SUM(F54:R54)&gt;0,1,Z54&gt;0,2,TRUE,3)</f>
        <v>#N/A</v>
      </c>
      <c r="B54" s="311" t="s">
        <v>96</v>
      </c>
      <c r="C54" s="311" t="str">
        <f>_xlfn.XLOOKUP(B54,RecNamesAll!A:A,RecNamesAll!E:E)</f>
        <v>A</v>
      </c>
      <c r="D54" s="311" t="str">
        <f>_xlfn.XLOOKUP(B54,RecNamesAll!A:A,RecNamesAll!C:C)</f>
        <v>ETB</v>
      </c>
      <c r="E54" s="311"/>
      <c r="F54" s="312" t="e">
        <f t="shared" si="0"/>
        <v>#N/A</v>
      </c>
      <c r="G54" s="313" t="e">
        <f t="shared" si="1"/>
        <v>#N/A</v>
      </c>
      <c r="H54" s="312" t="e">
        <f t="shared" si="2"/>
        <v>#N/A</v>
      </c>
      <c r="I54" s="313" t="e">
        <f t="shared" si="3"/>
        <v>#N/A</v>
      </c>
      <c r="J54" s="313" t="e">
        <f t="shared" si="4"/>
        <v>#N/A</v>
      </c>
      <c r="K54" s="313" t="e">
        <f t="shared" si="5"/>
        <v>#N/A</v>
      </c>
      <c r="L54" s="313" t="e">
        <f t="shared" si="6"/>
        <v>#N/A</v>
      </c>
      <c r="M54" s="312" t="e">
        <f t="shared" si="7"/>
        <v>#N/A</v>
      </c>
      <c r="N54" s="313" t="e">
        <f t="shared" si="8"/>
        <v>#N/A</v>
      </c>
      <c r="O54" s="313" t="e">
        <f t="shared" si="9"/>
        <v>#N/A</v>
      </c>
      <c r="P54" s="313" t="e">
        <f t="shared" si="10"/>
        <v>#N/A</v>
      </c>
      <c r="Q54" s="312" t="e">
        <f t="shared" si="11"/>
        <v>#N/A</v>
      </c>
      <c r="R54" s="313" t="e">
        <f t="shared" si="12"/>
        <v>#N/A</v>
      </c>
      <c r="S54" s="314" t="str">
        <f t="shared" si="13"/>
        <v/>
      </c>
      <c r="T54" s="315" t="str">
        <f t="shared" si="14"/>
        <v>A</v>
      </c>
      <c r="U54" s="311" t="str">
        <f t="shared" si="15"/>
        <v>ETB</v>
      </c>
      <c r="V54" s="316" t="e">
        <f>IF(VLOOKUP($B54,GtP!$A:$AA,MATCH("Gs_0-2",GtP!$A$1:$AA$1,0),FALSE)=0,"",VLOOKUP($B54,GtP!$A:$AA,MATCH("Gs_0-2",GtP!$A$1:$AA$1,0),FALSE))</f>
        <v>#N/A</v>
      </c>
      <c r="W54" s="317" t="e">
        <f>IF(VLOOKUP($B54,GtP!$A:$AA,MATCH("Gi/o_0-2",GtP!$A$1:$AA$1,0),FALSE)=0,"",VLOOKUP($B54,GtP!$A:$AA,MATCH("Gi/o_0-2",GtP!$A$1:$AA$1,0),FALSE))</f>
        <v>#N/A</v>
      </c>
      <c r="X54" s="317" t="e">
        <f>IF(VLOOKUP($B54,GtP!$A:$AA,MATCH("Gq/11_0-2",GtP!$A$1:$AA$1,0),FALSE)=0,"",VLOOKUP($B54,GtP!$A:$AA,MATCH("Gq/11_0-2",GtP!$A$1:$AA$1,0),FALSE))</f>
        <v>#N/A</v>
      </c>
      <c r="Y54" s="317" t="e">
        <f>IF(VLOOKUP($B54,GtP!$A:$AA,MATCH("G12/13_0-2",GtP!$A$1:$AA$1,0),FALSE)=0,"",VLOOKUP($B54,GtP!$A:$AA,MATCH("G12/13_0-2",GtP!$A$1:$AA$1,0),FALSE))</f>
        <v>#N/A</v>
      </c>
      <c r="Z54" s="318" t="e">
        <f t="shared" si="16"/>
        <v>#N/A</v>
      </c>
      <c r="AA54" s="317" t="e">
        <f t="shared" si="17"/>
        <v>#N/A</v>
      </c>
      <c r="AB54" s="317" t="e">
        <f t="shared" si="18"/>
        <v>#N/A</v>
      </c>
      <c r="AC54" s="317" t="e">
        <f t="shared" si="19"/>
        <v>#N/A</v>
      </c>
      <c r="AD54" s="317" t="e">
        <f t="shared" si="20"/>
        <v>#N/A</v>
      </c>
      <c r="AE54" s="315" t="str">
        <f t="shared" si="21"/>
        <v/>
      </c>
      <c r="AF54" s="311" t="str">
        <f t="shared" si="22"/>
        <v/>
      </c>
      <c r="AG54" s="311" t="str">
        <f t="shared" si="23"/>
        <v/>
      </c>
      <c r="AH54" s="311" t="str">
        <f t="shared" si="24"/>
        <v/>
      </c>
      <c r="AI54" s="316" t="e">
        <f>_xlfn.CONCAT(IF(AV54="","-","B"),IF(BI54="","-","I"),VLOOKUP($B54,GtP!$A:$BB,MATCH("Gs_0-1",GtP!$A$1:$BB$1,0),FALSE))</f>
        <v>#N/A</v>
      </c>
      <c r="AJ54" s="317" t="e">
        <f>_xlfn.CONCAT(IF(AW54="","-","B"),IF(BJ54="","-","I"),VLOOKUP($B54,GtP!$A:$BB,MATCH("Gs_0-1",GtP!$A$1:$BB$1,0),FALSE))</f>
        <v>#N/A</v>
      </c>
      <c r="AK54" s="317" t="e">
        <f>_xlfn.CONCAT(IF(AX54="","-","B"),IF(BK54="","-","I"),VLOOKUP($B54,GtP!$A:$BB,MATCH("Gi/o_0-1",GtP!$A$1:$BB$1,0),FALSE))</f>
        <v>#N/A</v>
      </c>
      <c r="AL54" s="317" t="e">
        <f>_xlfn.CONCAT(IF(AY54="","-","B"),IF(BL54="","-","I"),VLOOKUP($B54,GtP!$A:$BB,MATCH("Gi/o_0-1",GtP!$A$1:$BB$1,0),FALSE))</f>
        <v>#N/A</v>
      </c>
      <c r="AM54" s="317" t="e">
        <f>_xlfn.CONCAT(IF(AZ54="","-","B"),IF(BM54="","-","I"),VLOOKUP($B54,GtP!$A:$BB,MATCH("Gi/o_0-1",GtP!$A$1:$BB$1,0),FALSE))</f>
        <v>#N/A</v>
      </c>
      <c r="AN54" s="317" t="e">
        <f>_xlfn.CONCAT(IF(BA54="","-","B"),IF(BN54="","-","I"),VLOOKUP($B54,GtP!$A:$BB,MATCH("Gi/o_0-1",GtP!$A$1:$BB$1,0),FALSE))</f>
        <v>#N/A</v>
      </c>
      <c r="AO54" s="317" t="e">
        <f>_xlfn.CONCAT(IF(BB54="","-","B"),IF(BO54="","-","I"),VLOOKUP($B54,GtP!$A:$BB,MATCH("Gi/o_0-1",GtP!$A$1:$BB$1,0),FALSE))</f>
        <v>#N/A</v>
      </c>
      <c r="AP54" s="317" t="e">
        <f>_xlfn.CONCAT(IF(BC54="","-","B"),IF(BP54="","-","I"),VLOOKUP($B54,GtP!$A:$BB,MATCH("Gq/11_0-1",GtP!$A$1:$BB$1,0),FALSE))</f>
        <v>#N/A</v>
      </c>
      <c r="AQ54" s="317" t="e">
        <f>_xlfn.CONCAT(IF(BD54="","-","B"),IF(BQ54="","-","I"),VLOOKUP($B54,GtP!$A:$BB,MATCH("Gq/11_0-1",GtP!$A$1:$BB$1,0),FALSE))</f>
        <v>#N/A</v>
      </c>
      <c r="AR54" s="317" t="e">
        <f>_xlfn.CONCAT(IF(BE54="","-","B"),IF(BR54="","-","I"),VLOOKUP($B54,GtP!$A:$BB,MATCH("Gq/11_0-1",GtP!$A$1:$BB$1,0),FALSE))</f>
        <v>#N/A</v>
      </c>
      <c r="AS54" s="317" t="e">
        <f>_xlfn.CONCAT(IF(BF54="","-","B"),IF(BS54="","-","I"),VLOOKUP($B54,GtP!$A:$BB,MATCH("Gq/11_0-1",GtP!$A$1:$BB$1,0),FALSE))</f>
        <v>#N/A</v>
      </c>
      <c r="AT54" s="317" t="e">
        <f>_xlfn.CONCAT(IF(BG54="","-","B"),IF(BT54="","-","I"),VLOOKUP($B54,GtP!$A:$BB,MATCH("G12/13_0-1",GtP!$A$1:$BB$1,0),FALSE))</f>
        <v>#N/A</v>
      </c>
      <c r="AU54" s="317" t="e">
        <f>_xlfn.CONCAT(IF(BH54="","-","B"),IF(BU54="","-","I"),VLOOKUP($B54,GtP!$A:$BB,MATCH("G12/13_0-1",GtP!$A$1:$BB$1,0),FALSE))</f>
        <v>#N/A</v>
      </c>
      <c r="AV54" s="319" t="str">
        <f>_xlfn.IFNA(VLOOKUP($B54,'B-LogEmaxOverpEC50'!$A:$AL,MATCH(AV$1,'B-LogEmaxOverpEC50'!$A$1:$AL$1,0),FALSE),"")</f>
        <v/>
      </c>
      <c r="AW54" s="320"/>
      <c r="AX54" s="321" t="str">
        <f>_xlfn.IFNA(VLOOKUP($B54,'B-LogEmaxOverpEC50'!$A:$AL,MATCH(AX$1,'B-LogEmaxOverpEC50'!$A$1:$AL$1,0),FALSE),"")</f>
        <v/>
      </c>
      <c r="AY54" s="321" t="str">
        <f>_xlfn.IFNA(VLOOKUP($B54,'B-LogEmaxOverpEC50'!$A:$AL,MATCH(AY$1,'B-LogEmaxOverpEC50'!$A$1:$AL$1,0),FALSE),"")</f>
        <v/>
      </c>
      <c r="AZ54" s="321" t="str">
        <f>_xlfn.IFNA(VLOOKUP($B54,'B-LogEmaxOverpEC50'!$A:$AL,MATCH(AZ$1,'B-LogEmaxOverpEC50'!$A$1:$AL$1,0),FALSE),"")</f>
        <v/>
      </c>
      <c r="BA54" s="321" t="str">
        <f>_xlfn.IFNA(VLOOKUP($B54,'B-LogEmaxOverpEC50'!$A:$AL,MATCH(BA$1,'B-LogEmaxOverpEC50'!$A$1:$AL$1,0),FALSE),"")</f>
        <v/>
      </c>
      <c r="BB54" s="321" t="str">
        <f>_xlfn.IFNA(VLOOKUP($B54,'B-LogEmaxOverpEC50'!$A:$AL,MATCH(BB$1,'B-LogEmaxOverpEC50'!$A$1:$AL$1,0),FALSE),"")</f>
        <v/>
      </c>
      <c r="BC54" s="321" t="str">
        <f>_xlfn.IFNA(VLOOKUP($B54,'B-LogEmaxOverpEC50'!$A:$AL,MATCH(BC$1,'B-LogEmaxOverpEC50'!$A$1:$AL$1,0),FALSE),"")</f>
        <v/>
      </c>
      <c r="BD54" s="321" t="str">
        <f>_xlfn.IFNA(VLOOKUP($B54,'B-LogEmaxOverpEC50'!$A:$AL,MATCH(BD$1,'B-LogEmaxOverpEC50'!$A$1:$AL$1,0),FALSE),"")</f>
        <v/>
      </c>
      <c r="BE54" s="321" t="str">
        <f>_xlfn.IFNA(VLOOKUP($B54,'B-LogEmaxOverpEC50'!$A:$AL,MATCH(BE$1,'B-LogEmaxOverpEC50'!$A$1:$AL$1,0),FALSE),"")</f>
        <v/>
      </c>
      <c r="BF54" s="321" t="str">
        <f>_xlfn.IFNA(VLOOKUP($B54,'B-LogEmaxOverpEC50'!$A:$AL,MATCH(BF$1,'B-LogEmaxOverpEC50'!$A$1:$AL$1,0),FALSE),"")</f>
        <v/>
      </c>
      <c r="BG54" s="321" t="str">
        <f>_xlfn.IFNA(VLOOKUP($B54,'B-LogEmaxOverpEC50'!$A:$AL,MATCH(BG$1,'B-LogEmaxOverpEC50'!$A$1:$AL$1,0),FALSE),"")</f>
        <v/>
      </c>
      <c r="BH54" s="321" t="str">
        <f>_xlfn.IFNA(VLOOKUP($B54,'B-LogEmaxOverpEC50'!$A:$AL,MATCH(BH$1,'B-LogEmaxOverpEC50'!$A$1:$AL$1,0),FALSE),"")</f>
        <v/>
      </c>
      <c r="BI54" s="322">
        <f>_xlfn.IFNA(VLOOKUP($B54,'I-LogEmaxOverpEC50'!$A:$AR,MATCH(BI$1,'I-LogEmaxOverpEC50'!$A$1:$AR$1,0),FALSE),"")</f>
        <v>11.560248918975338</v>
      </c>
      <c r="BJ54" s="320">
        <f>_xlfn.IFNA(VLOOKUP($B54,'I-LogEmaxOverpEC50'!$A:$AR,MATCH(BJ$1,'I-LogEmaxOverpEC50'!$A$1:$AR$1,0),FALSE),"")</f>
        <v>11.492435324401551</v>
      </c>
      <c r="BK54" s="320">
        <f>_xlfn.IFNA(VLOOKUP($B54,'I-LogEmaxOverpEC50'!$A:$AR,MATCH(BK$1,'I-LogEmaxOverpEC50'!$A$1:$AR$1,0),FALSE),"")</f>
        <v>12.473875313498791</v>
      </c>
      <c r="BL54" s="320">
        <f>_xlfn.IFNA(VLOOKUP($B54,'I-LogEmaxOverpEC50'!$A:$AR,MATCH(BL$1,'I-LogEmaxOverpEC50'!$A$1:$AR$1,0),FALSE),"")</f>
        <v>12.473875313498791</v>
      </c>
      <c r="BM54" s="320">
        <f>_xlfn.IFNA(VLOOKUP($B54,'I-LogEmaxOverpEC50'!$A:$AR,MATCH(BM$1,'I-LogEmaxOverpEC50'!$A$1:$AR$1,0),FALSE),"")</f>
        <v>11.929251643217111</v>
      </c>
      <c r="BN54" s="320">
        <f>_xlfn.IFNA(VLOOKUP($B54,'I-LogEmaxOverpEC50'!$A:$AR,MATCH(BN$1,'I-LogEmaxOverpEC50'!$A$1:$AR$1,0),FALSE),"")</f>
        <v>11.929251643217111</v>
      </c>
      <c r="BO54" s="320">
        <f>_xlfn.IFNA(VLOOKUP($B54,'I-LogEmaxOverpEC50'!$A:$AR,MATCH(BO$1,'I-LogEmaxOverpEC50'!$A$1:$AR$1,0),FALSE),"")</f>
        <v>12.06073162142717</v>
      </c>
      <c r="BP54" s="320">
        <f>_xlfn.IFNA(VLOOKUP($B54,'I-LogEmaxOverpEC50'!$A:$AR,MATCH(BP$1,'I-LogEmaxOverpEC50'!$A$1:$AR$1,0),FALSE),"")</f>
        <v>11.685227488102578</v>
      </c>
      <c r="BQ54" s="320">
        <f>_xlfn.IFNA(VLOOKUP($B54,'I-LogEmaxOverpEC50'!$A:$AR,MATCH(BQ$1,'I-LogEmaxOverpEC50'!$A$1:$AR$1,0),FALSE),"")</f>
        <v>11.685227488102578</v>
      </c>
      <c r="BR54" s="320">
        <f>_xlfn.IFNA(VLOOKUP($B54,'I-LogEmaxOverpEC50'!$A:$AR,MATCH(BR$1,'I-LogEmaxOverpEC50'!$A$1:$AR$1,0),FALSE),"")</f>
        <v>12.067311177343498</v>
      </c>
      <c r="BS54" s="320">
        <f>_xlfn.IFNA(VLOOKUP($B54,'I-LogEmaxOverpEC50'!$A:$AR,MATCH(BS$1,'I-LogEmaxOverpEC50'!$A$1:$AR$1,0),FALSE),"")</f>
        <v>12.079274136502333</v>
      </c>
      <c r="BT54" s="320">
        <f>_xlfn.IFNA(VLOOKUP($B54,'I-LogEmaxOverpEC50'!$A:$AR,MATCH(BT$1,'I-LogEmaxOverpEC50'!$A$1:$AR$1,0),FALSE),"")</f>
        <v>12.420322133564467</v>
      </c>
      <c r="BU54" s="320">
        <f>_xlfn.IFNA(VLOOKUP($B54,'I-LogEmaxOverpEC50'!$A:$AR,MATCH(BU$1,'I-LogEmaxOverpEC50'!$A$1:$AR$1,0),FALSE),"")</f>
        <v>12.007909474488162</v>
      </c>
      <c r="BV54" s="114" t="e" cm="1">
        <f t="array" ref="BV54">_xlfn.IFS(AND($C54="A",_xlfn.CONCAT(F54:G54)&lt;&gt;"",$A54=1),"x",AND($C54="A",_xlfn.CONCAT(F54:G54)="",$A54=1),"-",$A$1&lt;&gt;"","")</f>
        <v>#N/A</v>
      </c>
      <c r="BW54" s="113" t="e" cm="1">
        <f t="array" ref="BW54">_xlfn.IFS(AND($C54="A",_xlfn.CONCAT(H54:L54)&lt;&gt;"",$A54=1),"x",AND($C54="A",_xlfn.CONCAT(H54:L54)="",$A54=1),"-",$A$1&lt;&gt;"","")</f>
        <v>#N/A</v>
      </c>
      <c r="BX54" s="113" t="e" cm="1">
        <f t="array" ref="BX54">_xlfn.IFS(AND($C54="A",_xlfn.CONCAT(M54:P54)&lt;&gt;"",$A54=1),"x",AND($C54="A",_xlfn.CONCAT(M54:P54)="",$A54=1),"-",$A$1&lt;&gt;"","")</f>
        <v>#N/A</v>
      </c>
      <c r="BY54" s="113" t="e" cm="1">
        <f t="array" ref="BY54">_xlfn.IFS(AND($C54="A",_xlfn.CONCAT(Q54:R54)&lt;&gt;"",$A54=1),"x",AND($C54="A",_xlfn.CONCAT(Q54:R54)="",$A54=1),"-",$A$1&lt;&gt;"","")</f>
        <v>#N/A</v>
      </c>
      <c r="BZ54" s="121" t="e">
        <f t="shared" si="25"/>
        <v>#N/A</v>
      </c>
      <c r="CA54" s="120" t="e">
        <f t="shared" si="26"/>
        <v>#N/A</v>
      </c>
      <c r="CB54" s="120" t="e">
        <f t="shared" si="27"/>
        <v>#N/A</v>
      </c>
      <c r="CC54" s="120" t="e">
        <f t="shared" si="28"/>
        <v>#N/A</v>
      </c>
      <c r="CD54" s="121" t="str">
        <f t="shared" si="29"/>
        <v/>
      </c>
      <c r="CE54" s="120" t="e">
        <f t="shared" si="30"/>
        <v>#N/A</v>
      </c>
      <c r="CF54" s="120" t="e">
        <f t="shared" si="31"/>
        <v>#N/A</v>
      </c>
      <c r="CG54" s="120" t="e">
        <f t="shared" si="32"/>
        <v>#N/A</v>
      </c>
      <c r="CH54" s="120" t="e">
        <f t="shared" si="33"/>
        <v>#N/A</v>
      </c>
      <c r="CI54" s="120" t="e">
        <f t="shared" si="34"/>
        <v>#N/A</v>
      </c>
    </row>
    <row r="55" spans="1:87" s="326" customFormat="1" x14ac:dyDescent="0.2">
      <c r="A55" s="311" t="e" cm="1">
        <f t="array" ref="A55">_xlfn.IFS(SUM(F55:R55)&gt;0,1,Z55&gt;0,2,TRUE,3)</f>
        <v>#N/A</v>
      </c>
      <c r="B55" s="311" t="s">
        <v>1208</v>
      </c>
      <c r="C55" s="311" t="str">
        <f>_xlfn.XLOOKUP(B55,RecNamesAll!A:A,RecNamesAll!E:E)</f>
        <v>A</v>
      </c>
      <c r="D55" s="311" t="str">
        <f>_xlfn.XLOOKUP(B55,RecNamesAll!A:A,RecNamesAll!C:C)</f>
        <v>FSH</v>
      </c>
      <c r="E55" s="311"/>
      <c r="F55" s="312" t="e">
        <f t="shared" si="0"/>
        <v>#N/A</v>
      </c>
      <c r="G55" s="313" t="e">
        <f t="shared" si="1"/>
        <v>#N/A</v>
      </c>
      <c r="H55" s="312" t="e">
        <f t="shared" si="2"/>
        <v>#N/A</v>
      </c>
      <c r="I55" s="313" t="e">
        <f t="shared" si="3"/>
        <v>#N/A</v>
      </c>
      <c r="J55" s="313" t="e">
        <f t="shared" si="4"/>
        <v>#N/A</v>
      </c>
      <c r="K55" s="313" t="e">
        <f t="shared" si="5"/>
        <v>#N/A</v>
      </c>
      <c r="L55" s="313" t="e">
        <f t="shared" si="6"/>
        <v>#N/A</v>
      </c>
      <c r="M55" s="312" t="e">
        <f t="shared" si="7"/>
        <v>#N/A</v>
      </c>
      <c r="N55" s="313" t="e">
        <f t="shared" si="8"/>
        <v>#N/A</v>
      </c>
      <c r="O55" s="313" t="e">
        <f t="shared" si="9"/>
        <v>#N/A</v>
      </c>
      <c r="P55" s="313" t="e">
        <f t="shared" si="10"/>
        <v>#N/A</v>
      </c>
      <c r="Q55" s="312" t="e">
        <f t="shared" si="11"/>
        <v>#N/A</v>
      </c>
      <c r="R55" s="313" t="e">
        <f t="shared" si="12"/>
        <v>#N/A</v>
      </c>
      <c r="S55" s="314" t="str">
        <f t="shared" si="13"/>
        <v/>
      </c>
      <c r="T55" s="315" t="str">
        <f t="shared" si="14"/>
        <v>A</v>
      </c>
      <c r="U55" s="311" t="str">
        <f t="shared" si="15"/>
        <v>FSH</v>
      </c>
      <c r="V55" s="316" t="e">
        <f>IF(VLOOKUP($B55,GtP!$A:$AA,MATCH("Gs_0-2",GtP!$A$1:$AA$1,0),FALSE)=0,"",VLOOKUP($B55,GtP!$A:$AA,MATCH("Gs_0-2",GtP!$A$1:$AA$1,0),FALSE))</f>
        <v>#N/A</v>
      </c>
      <c r="W55" s="317" t="e">
        <f>IF(VLOOKUP($B55,GtP!$A:$AA,MATCH("Gi/o_0-2",GtP!$A$1:$AA$1,0),FALSE)=0,"",VLOOKUP($B55,GtP!$A:$AA,MATCH("Gi/o_0-2",GtP!$A$1:$AA$1,0),FALSE))</f>
        <v>#N/A</v>
      </c>
      <c r="X55" s="317" t="e">
        <f>IF(VLOOKUP($B55,GtP!$A:$AA,MATCH("Gq/11_0-2",GtP!$A$1:$AA$1,0),FALSE)=0,"",VLOOKUP($B55,GtP!$A:$AA,MATCH("Gq/11_0-2",GtP!$A$1:$AA$1,0),FALSE))</f>
        <v>#N/A</v>
      </c>
      <c r="Y55" s="317" t="e">
        <f>IF(VLOOKUP($B55,GtP!$A:$AA,MATCH("G12/13_0-2",GtP!$A$1:$AA$1,0),FALSE)=0,"",VLOOKUP($B55,GtP!$A:$AA,MATCH("G12/13_0-2",GtP!$A$1:$AA$1,0),FALSE))</f>
        <v>#N/A</v>
      </c>
      <c r="Z55" s="318" t="e">
        <f t="shared" si="16"/>
        <v>#N/A</v>
      </c>
      <c r="AA55" s="317" t="e">
        <f t="shared" si="17"/>
        <v>#N/A</v>
      </c>
      <c r="AB55" s="317" t="e">
        <f t="shared" si="18"/>
        <v>#N/A</v>
      </c>
      <c r="AC55" s="317" t="e">
        <f t="shared" si="19"/>
        <v>#N/A</v>
      </c>
      <c r="AD55" s="317" t="e">
        <f t="shared" si="20"/>
        <v>#N/A</v>
      </c>
      <c r="AE55" s="315" t="str">
        <f t="shared" si="21"/>
        <v/>
      </c>
      <c r="AF55" s="311" t="str">
        <f t="shared" si="22"/>
        <v/>
      </c>
      <c r="AG55" s="311" t="str">
        <f t="shared" si="23"/>
        <v/>
      </c>
      <c r="AH55" s="311" t="str">
        <f t="shared" si="24"/>
        <v/>
      </c>
      <c r="AI55" s="316" t="e">
        <f>_xlfn.CONCAT(IF(AV55="","-","B"),IF(BI55="","-","I"),VLOOKUP($B55,GtP!$A:$BB,MATCH("Gs_0-1",GtP!$A$1:$BB$1,0),FALSE))</f>
        <v>#N/A</v>
      </c>
      <c r="AJ55" s="317" t="e">
        <f>_xlfn.CONCAT(IF(AW55="","-","B"),IF(BJ55="","-","I"),VLOOKUP($B55,GtP!$A:$BB,MATCH("Gs_0-1",GtP!$A$1:$BB$1,0),FALSE))</f>
        <v>#N/A</v>
      </c>
      <c r="AK55" s="317" t="e">
        <f>_xlfn.CONCAT(IF(AX55="","-","B"),IF(BK55="","-","I"),VLOOKUP($B55,GtP!$A:$BB,MATCH("Gi/o_0-1",GtP!$A$1:$BB$1,0),FALSE))</f>
        <v>#N/A</v>
      </c>
      <c r="AL55" s="317" t="e">
        <f>_xlfn.CONCAT(IF(AY55="","-","B"),IF(BL55="","-","I"),VLOOKUP($B55,GtP!$A:$BB,MATCH("Gi/o_0-1",GtP!$A$1:$BB$1,0),FALSE))</f>
        <v>#N/A</v>
      </c>
      <c r="AM55" s="317" t="e">
        <f>_xlfn.CONCAT(IF(AZ55="","-","B"),IF(BM55="","-","I"),VLOOKUP($B55,GtP!$A:$BB,MATCH("Gi/o_0-1",GtP!$A$1:$BB$1,0),FALSE))</f>
        <v>#N/A</v>
      </c>
      <c r="AN55" s="317" t="e">
        <f>_xlfn.CONCAT(IF(BA55="","-","B"),IF(BN55="","-","I"),VLOOKUP($B55,GtP!$A:$BB,MATCH("Gi/o_0-1",GtP!$A$1:$BB$1,0),FALSE))</f>
        <v>#N/A</v>
      </c>
      <c r="AO55" s="317" t="e">
        <f>_xlfn.CONCAT(IF(BB55="","-","B"),IF(BO55="","-","I"),VLOOKUP($B55,GtP!$A:$BB,MATCH("Gi/o_0-1",GtP!$A$1:$BB$1,0),FALSE))</f>
        <v>#N/A</v>
      </c>
      <c r="AP55" s="317" t="e">
        <f>_xlfn.CONCAT(IF(BC55="","-","B"),IF(BP55="","-","I"),VLOOKUP($B55,GtP!$A:$BB,MATCH("Gq/11_0-1",GtP!$A$1:$BB$1,0),FALSE))</f>
        <v>#N/A</v>
      </c>
      <c r="AQ55" s="317" t="e">
        <f>_xlfn.CONCAT(IF(BD55="","-","B"),IF(BQ55="","-","I"),VLOOKUP($B55,GtP!$A:$BB,MATCH("Gq/11_0-1",GtP!$A$1:$BB$1,0),FALSE))</f>
        <v>#N/A</v>
      </c>
      <c r="AR55" s="317" t="e">
        <f>_xlfn.CONCAT(IF(BE55="","-","B"),IF(BR55="","-","I"),VLOOKUP($B55,GtP!$A:$BB,MATCH("Gq/11_0-1",GtP!$A$1:$BB$1,0),FALSE))</f>
        <v>#N/A</v>
      </c>
      <c r="AS55" s="317" t="e">
        <f>_xlfn.CONCAT(IF(BF55="","-","B"),IF(BS55="","-","I"),VLOOKUP($B55,GtP!$A:$BB,MATCH("Gq/11_0-1",GtP!$A$1:$BB$1,0),FALSE))</f>
        <v>#N/A</v>
      </c>
      <c r="AT55" s="317" t="e">
        <f>_xlfn.CONCAT(IF(BG55="","-","B"),IF(BT55="","-","I"),VLOOKUP($B55,GtP!$A:$BB,MATCH("G12/13_0-1",GtP!$A$1:$BB$1,0),FALSE))</f>
        <v>#N/A</v>
      </c>
      <c r="AU55" s="317" t="e">
        <f>_xlfn.CONCAT(IF(BH55="","-","B"),IF(BU55="","-","I"),VLOOKUP($B55,GtP!$A:$BB,MATCH("G12/13_0-1",GtP!$A$1:$BB$1,0),FALSE))</f>
        <v>#N/A</v>
      </c>
      <c r="AV55" s="319" t="str">
        <f>_xlfn.IFNA(VLOOKUP($B55,'B-LogEmaxOverpEC50'!$A:$AL,MATCH(AV$1,'B-LogEmaxOverpEC50'!$A$1:$AL$1,0),FALSE),"")</f>
        <v/>
      </c>
      <c r="AW55" s="320"/>
      <c r="AX55" s="321" t="str">
        <f>_xlfn.IFNA(VLOOKUP($B55,'B-LogEmaxOverpEC50'!$A:$AL,MATCH(AX$1,'B-LogEmaxOverpEC50'!$A$1:$AL$1,0),FALSE),"")</f>
        <v/>
      </c>
      <c r="AY55" s="321" t="str">
        <f>_xlfn.IFNA(VLOOKUP($B55,'B-LogEmaxOverpEC50'!$A:$AL,MATCH(AY$1,'B-LogEmaxOverpEC50'!$A$1:$AL$1,0),FALSE),"")</f>
        <v/>
      </c>
      <c r="AZ55" s="321" t="str">
        <f>_xlfn.IFNA(VLOOKUP($B55,'B-LogEmaxOverpEC50'!$A:$AL,MATCH(AZ$1,'B-LogEmaxOverpEC50'!$A$1:$AL$1,0),FALSE),"")</f>
        <v/>
      </c>
      <c r="BA55" s="321" t="str">
        <f>_xlfn.IFNA(VLOOKUP($B55,'B-LogEmaxOverpEC50'!$A:$AL,MATCH(BA$1,'B-LogEmaxOverpEC50'!$A$1:$AL$1,0),FALSE),"")</f>
        <v/>
      </c>
      <c r="BB55" s="321" t="str">
        <f>_xlfn.IFNA(VLOOKUP($B55,'B-LogEmaxOverpEC50'!$A:$AL,MATCH(BB$1,'B-LogEmaxOverpEC50'!$A$1:$AL$1,0),FALSE),"")</f>
        <v/>
      </c>
      <c r="BC55" s="321" t="str">
        <f>_xlfn.IFNA(VLOOKUP($B55,'B-LogEmaxOverpEC50'!$A:$AL,MATCH(BC$1,'B-LogEmaxOverpEC50'!$A$1:$AL$1,0),FALSE),"")</f>
        <v/>
      </c>
      <c r="BD55" s="321" t="str">
        <f>_xlfn.IFNA(VLOOKUP($B55,'B-LogEmaxOverpEC50'!$A:$AL,MATCH(BD$1,'B-LogEmaxOverpEC50'!$A$1:$AL$1,0),FALSE),"")</f>
        <v/>
      </c>
      <c r="BE55" s="321" t="str">
        <f>_xlfn.IFNA(VLOOKUP($B55,'B-LogEmaxOverpEC50'!$A:$AL,MATCH(BE$1,'B-LogEmaxOverpEC50'!$A$1:$AL$1,0),FALSE),"")</f>
        <v/>
      </c>
      <c r="BF55" s="321" t="str">
        <f>_xlfn.IFNA(VLOOKUP($B55,'B-LogEmaxOverpEC50'!$A:$AL,MATCH(BF$1,'B-LogEmaxOverpEC50'!$A$1:$AL$1,0),FALSE),"")</f>
        <v/>
      </c>
      <c r="BG55" s="321" t="str">
        <f>_xlfn.IFNA(VLOOKUP($B55,'B-LogEmaxOverpEC50'!$A:$AL,MATCH(BG$1,'B-LogEmaxOverpEC50'!$A$1:$AL$1,0),FALSE),"")</f>
        <v/>
      </c>
      <c r="BH55" s="321" t="str">
        <f>_xlfn.IFNA(VLOOKUP($B55,'B-LogEmaxOverpEC50'!$A:$AL,MATCH(BH$1,'B-LogEmaxOverpEC50'!$A$1:$AL$1,0),FALSE),"")</f>
        <v/>
      </c>
      <c r="BI55" s="322" t="str">
        <f>_xlfn.IFNA(VLOOKUP($B55,'I-LogEmaxOverpEC50'!$A:$AR,MATCH(BI$1,'I-LogEmaxOverpEC50'!$A$1:$AR$1,0),FALSE),"")</f>
        <v/>
      </c>
      <c r="BJ55" s="320" t="str">
        <f>_xlfn.IFNA(VLOOKUP($B55,'I-LogEmaxOverpEC50'!$A:$AR,MATCH(BJ$1,'I-LogEmaxOverpEC50'!$A$1:$AR$1,0),FALSE),"")</f>
        <v/>
      </c>
      <c r="BK55" s="320" t="str">
        <f>_xlfn.IFNA(VLOOKUP($B55,'I-LogEmaxOverpEC50'!$A:$AR,MATCH(BK$1,'I-LogEmaxOverpEC50'!$A$1:$AR$1,0),FALSE),"")</f>
        <v/>
      </c>
      <c r="BL55" s="320" t="str">
        <f>_xlfn.IFNA(VLOOKUP($B55,'I-LogEmaxOverpEC50'!$A:$AR,MATCH(BL$1,'I-LogEmaxOverpEC50'!$A$1:$AR$1,0),FALSE),"")</f>
        <v/>
      </c>
      <c r="BM55" s="320" t="str">
        <f>_xlfn.IFNA(VLOOKUP($B55,'I-LogEmaxOverpEC50'!$A:$AR,MATCH(BM$1,'I-LogEmaxOverpEC50'!$A$1:$AR$1,0),FALSE),"")</f>
        <v/>
      </c>
      <c r="BN55" s="320" t="str">
        <f>_xlfn.IFNA(VLOOKUP($B55,'I-LogEmaxOverpEC50'!$A:$AR,MATCH(BN$1,'I-LogEmaxOverpEC50'!$A$1:$AR$1,0),FALSE),"")</f>
        <v/>
      </c>
      <c r="BO55" s="320" t="str">
        <f>_xlfn.IFNA(VLOOKUP($B55,'I-LogEmaxOverpEC50'!$A:$AR,MATCH(BO$1,'I-LogEmaxOverpEC50'!$A$1:$AR$1,0),FALSE),"")</f>
        <v/>
      </c>
      <c r="BP55" s="320" t="str">
        <f>_xlfn.IFNA(VLOOKUP($B55,'I-LogEmaxOverpEC50'!$A:$AR,MATCH(BP$1,'I-LogEmaxOverpEC50'!$A$1:$AR$1,0),FALSE),"")</f>
        <v/>
      </c>
      <c r="BQ55" s="320" t="str">
        <f>_xlfn.IFNA(VLOOKUP($B55,'I-LogEmaxOverpEC50'!$A:$AR,MATCH(BQ$1,'I-LogEmaxOverpEC50'!$A$1:$AR$1,0),FALSE),"")</f>
        <v/>
      </c>
      <c r="BR55" s="320" t="str">
        <f>_xlfn.IFNA(VLOOKUP($B55,'I-LogEmaxOverpEC50'!$A:$AR,MATCH(BR$1,'I-LogEmaxOverpEC50'!$A$1:$AR$1,0),FALSE),"")</f>
        <v/>
      </c>
      <c r="BS55" s="320" t="str">
        <f>_xlfn.IFNA(VLOOKUP($B55,'I-LogEmaxOverpEC50'!$A:$AR,MATCH(BS$1,'I-LogEmaxOverpEC50'!$A$1:$AR$1,0),FALSE),"")</f>
        <v/>
      </c>
      <c r="BT55" s="320" t="str">
        <f>_xlfn.IFNA(VLOOKUP($B55,'I-LogEmaxOverpEC50'!$A:$AR,MATCH(BT$1,'I-LogEmaxOverpEC50'!$A$1:$AR$1,0),FALSE),"")</f>
        <v/>
      </c>
      <c r="BU55" s="320" t="str">
        <f>_xlfn.IFNA(VLOOKUP($B55,'I-LogEmaxOverpEC50'!$A:$AR,MATCH(BU$1,'I-LogEmaxOverpEC50'!$A$1:$AR$1,0),FALSE),"")</f>
        <v/>
      </c>
      <c r="BV55" s="114" t="e" cm="1">
        <f t="array" ref="BV55">_xlfn.IFS(AND($C55="A",_xlfn.CONCAT(F55:G55)&lt;&gt;"",$A55=1),"x",AND($C55="A",_xlfn.CONCAT(F55:G55)="",$A55=1),"-",$A$1&lt;&gt;"","")</f>
        <v>#N/A</v>
      </c>
      <c r="BW55" s="113" t="e" cm="1">
        <f t="array" ref="BW55">_xlfn.IFS(AND($C55="A",_xlfn.CONCAT(H55:L55)&lt;&gt;"",$A55=1),"x",AND($C55="A",_xlfn.CONCAT(H55:L55)="",$A55=1),"-",$A$1&lt;&gt;"","")</f>
        <v>#N/A</v>
      </c>
      <c r="BX55" s="113" t="e" cm="1">
        <f t="array" ref="BX55">_xlfn.IFS(AND($C55="A",_xlfn.CONCAT(M55:P55)&lt;&gt;"",$A55=1),"x",AND($C55="A",_xlfn.CONCAT(M55:P55)="",$A55=1),"-",$A$1&lt;&gt;"","")</f>
        <v>#N/A</v>
      </c>
      <c r="BY55" s="113" t="e" cm="1">
        <f t="array" ref="BY55">_xlfn.IFS(AND($C55="A",_xlfn.CONCAT(Q55:R55)&lt;&gt;"",$A55=1),"x",AND($C55="A",_xlfn.CONCAT(Q55:R55)="",$A55=1),"-",$A$1&lt;&gt;"","")</f>
        <v>#N/A</v>
      </c>
      <c r="BZ55" s="121" t="e">
        <f t="shared" si="25"/>
        <v>#N/A</v>
      </c>
      <c r="CA55" s="120" t="e">
        <f t="shared" si="26"/>
        <v>#N/A</v>
      </c>
      <c r="CB55" s="120" t="e">
        <f t="shared" si="27"/>
        <v>#N/A</v>
      </c>
      <c r="CC55" s="120" t="e">
        <f t="shared" si="28"/>
        <v>#N/A</v>
      </c>
      <c r="CD55" s="121" t="str">
        <f t="shared" si="29"/>
        <v/>
      </c>
      <c r="CE55" s="120" t="e">
        <f t="shared" si="30"/>
        <v>#N/A</v>
      </c>
      <c r="CF55" s="120" t="e">
        <f t="shared" si="31"/>
        <v>#N/A</v>
      </c>
      <c r="CG55" s="120" t="e">
        <f t="shared" si="32"/>
        <v>#N/A</v>
      </c>
      <c r="CH55" s="120" t="e">
        <f t="shared" si="33"/>
        <v>#N/A</v>
      </c>
      <c r="CI55" s="120" t="e">
        <f t="shared" si="34"/>
        <v>#N/A</v>
      </c>
    </row>
    <row r="56" spans="1:87" s="326" customFormat="1" x14ac:dyDescent="0.2">
      <c r="A56" s="311" cm="1">
        <f t="array" ref="A56">_xlfn.IFS(SUM(F56:R56)&gt;0,1,Z56&gt;0,2,TRUE,3)</f>
        <v>2</v>
      </c>
      <c r="B56" s="311" t="s">
        <v>778</v>
      </c>
      <c r="C56" s="311" t="str">
        <f>_xlfn.XLOOKUP(B56,RecNamesAll!A:A,RecNamesAll!E:E)</f>
        <v>A</v>
      </c>
      <c r="D56" s="311" t="str">
        <f>_xlfn.XLOOKUP(B56,RecNamesAll!A:A,RecNamesAll!C:C)</f>
        <v>PKR2</v>
      </c>
      <c r="E56" s="311"/>
      <c r="F56" s="312" t="str">
        <f t="shared" si="0"/>
        <v/>
      </c>
      <c r="G56" s="313" t="str">
        <f t="shared" si="1"/>
        <v/>
      </c>
      <c r="H56" s="312" t="str">
        <f t="shared" si="2"/>
        <v/>
      </c>
      <c r="I56" s="313" t="str">
        <f t="shared" si="3"/>
        <v/>
      </c>
      <c r="J56" s="313" t="str">
        <f t="shared" si="4"/>
        <v/>
      </c>
      <c r="K56" s="313" t="str">
        <f t="shared" si="5"/>
        <v/>
      </c>
      <c r="L56" s="313" t="str">
        <f t="shared" si="6"/>
        <v/>
      </c>
      <c r="M56" s="312" t="str">
        <f t="shared" si="7"/>
        <v/>
      </c>
      <c r="N56" s="313" t="str">
        <f t="shared" si="8"/>
        <v/>
      </c>
      <c r="O56" s="313" t="str">
        <f t="shared" si="9"/>
        <v/>
      </c>
      <c r="P56" s="313" t="str">
        <f t="shared" si="10"/>
        <v/>
      </c>
      <c r="Q56" s="312" t="str">
        <f t="shared" si="11"/>
        <v/>
      </c>
      <c r="R56" s="313" t="str">
        <f t="shared" si="12"/>
        <v/>
      </c>
      <c r="S56" s="314" t="str">
        <f t="shared" si="13"/>
        <v/>
      </c>
      <c r="T56" s="315" t="str">
        <f t="shared" si="14"/>
        <v>A</v>
      </c>
      <c r="U56" s="311" t="str">
        <f t="shared" si="15"/>
        <v>PKR2</v>
      </c>
      <c r="V56" s="316">
        <f>IF(VLOOKUP($B56,GtP!$A:$AA,MATCH("Gs_0-2",GtP!$A$1:$AA$1,0),FALSE)=0,"",VLOOKUP($B56,GtP!$A:$AA,MATCH("Gs_0-2",GtP!$A$1:$AA$1,0),FALSE))</f>
        <v>2</v>
      </c>
      <c r="W56" s="317">
        <f>IF(VLOOKUP($B56,GtP!$A:$AA,MATCH("Gi/o_0-2",GtP!$A$1:$AA$1,0),FALSE)=0,"",VLOOKUP($B56,GtP!$A:$AA,MATCH("Gi/o_0-2",GtP!$A$1:$AA$1,0),FALSE))</f>
        <v>2</v>
      </c>
      <c r="X56" s="317">
        <f>IF(VLOOKUP($B56,GtP!$A:$AA,MATCH("Gq/11_0-2",GtP!$A$1:$AA$1,0),FALSE)=0,"",VLOOKUP($B56,GtP!$A:$AA,MATCH("Gq/11_0-2",GtP!$A$1:$AA$1,0),FALSE))</f>
        <v>1</v>
      </c>
      <c r="Y56" s="317" t="str">
        <f>IF(VLOOKUP($B56,GtP!$A:$AA,MATCH("G12/13_0-2",GtP!$A$1:$AA$1,0),FALSE)=0,"",VLOOKUP($B56,GtP!$A:$AA,MATCH("G12/13_0-2",GtP!$A$1:$AA$1,0),FALSE))</f>
        <v/>
      </c>
      <c r="Z56" s="318">
        <f t="shared" si="16"/>
        <v>3</v>
      </c>
      <c r="AA56" s="317">
        <f t="shared" si="17"/>
        <v>1</v>
      </c>
      <c r="AB56" s="317">
        <f t="shared" si="18"/>
        <v>1</v>
      </c>
      <c r="AC56" s="317">
        <f t="shared" si="19"/>
        <v>1</v>
      </c>
      <c r="AD56" s="317" t="str">
        <f t="shared" si="20"/>
        <v/>
      </c>
      <c r="AE56" s="315" t="str">
        <f t="shared" si="21"/>
        <v/>
      </c>
      <c r="AF56" s="311" t="str">
        <f t="shared" si="22"/>
        <v/>
      </c>
      <c r="AG56" s="311" t="str">
        <f t="shared" si="23"/>
        <v/>
      </c>
      <c r="AH56" s="311" t="str">
        <f t="shared" si="24"/>
        <v/>
      </c>
      <c r="AI56" s="316" t="str">
        <f>_xlfn.CONCAT(IF(AV56="","-","B"),IF(BI56="","-","I"),VLOOKUP($B56,GtP!$A:$BB,MATCH("Gs_0-1",GtP!$A$1:$BB$1,0),FALSE))</f>
        <v>--G</v>
      </c>
      <c r="AJ56" s="317" t="str">
        <f>_xlfn.CONCAT(IF(AW56="","-","B"),IF(BJ56="","-","I"),VLOOKUP($B56,GtP!$A:$BB,MATCH("Gs_0-1",GtP!$A$1:$BB$1,0),FALSE))</f>
        <v>--G</v>
      </c>
      <c r="AK56" s="317" t="str">
        <f>_xlfn.CONCAT(IF(AX56="","-","B"),IF(BK56="","-","I"),VLOOKUP($B56,GtP!$A:$BB,MATCH("Gi/o_0-1",GtP!$A$1:$BB$1,0),FALSE))</f>
        <v>--G</v>
      </c>
      <c r="AL56" s="317" t="str">
        <f>_xlfn.CONCAT(IF(AY56="","-","B"),IF(BL56="","-","I"),VLOOKUP($B56,GtP!$A:$BB,MATCH("Gi/o_0-1",GtP!$A$1:$BB$1,0),FALSE))</f>
        <v>--G</v>
      </c>
      <c r="AM56" s="317" t="str">
        <f>_xlfn.CONCAT(IF(AZ56="","-","B"),IF(BM56="","-","I"),VLOOKUP($B56,GtP!$A:$BB,MATCH("Gi/o_0-1",GtP!$A$1:$BB$1,0),FALSE))</f>
        <v>--G</v>
      </c>
      <c r="AN56" s="317" t="str">
        <f>_xlfn.CONCAT(IF(BA56="","-","B"),IF(BN56="","-","I"),VLOOKUP($B56,GtP!$A:$BB,MATCH("Gi/o_0-1",GtP!$A$1:$BB$1,0),FALSE))</f>
        <v>--G</v>
      </c>
      <c r="AO56" s="317" t="str">
        <f>_xlfn.CONCAT(IF(BB56="","-","B"),IF(BO56="","-","I"),VLOOKUP($B56,GtP!$A:$BB,MATCH("Gi/o_0-1",GtP!$A$1:$BB$1,0),FALSE))</f>
        <v>--G</v>
      </c>
      <c r="AP56" s="317" t="str">
        <f>_xlfn.CONCAT(IF(BC56="","-","B"),IF(BP56="","-","I"),VLOOKUP($B56,GtP!$A:$BB,MATCH("Gq/11_0-1",GtP!$A$1:$BB$1,0),FALSE))</f>
        <v>--G</v>
      </c>
      <c r="AQ56" s="317" t="str">
        <f>_xlfn.CONCAT(IF(BD56="","-","B"),IF(BQ56="","-","I"),VLOOKUP($B56,GtP!$A:$BB,MATCH("Gq/11_0-1",GtP!$A$1:$BB$1,0),FALSE))</f>
        <v>--G</v>
      </c>
      <c r="AR56" s="317" t="str">
        <f>_xlfn.CONCAT(IF(BE56="","-","B"),IF(BR56="","-","I"),VLOOKUP($B56,GtP!$A:$BB,MATCH("Gq/11_0-1",GtP!$A$1:$BB$1,0),FALSE))</f>
        <v>--G</v>
      </c>
      <c r="AS56" s="317" t="str">
        <f>_xlfn.CONCAT(IF(BF56="","-","B"),IF(BS56="","-","I"),VLOOKUP($B56,GtP!$A:$BB,MATCH("Gq/11_0-1",GtP!$A$1:$BB$1,0),FALSE))</f>
        <v>--G</v>
      </c>
      <c r="AT56" s="317" t="str">
        <f>_xlfn.CONCAT(IF(BG56="","-","B"),IF(BT56="","-","I"),VLOOKUP($B56,GtP!$A:$BB,MATCH("G12/13_0-1",GtP!$A$1:$BB$1,0),FALSE))</f>
        <v>---</v>
      </c>
      <c r="AU56" s="317" t="str">
        <f>_xlfn.CONCAT(IF(BH56="","-","B"),IF(BU56="","-","I"),VLOOKUP($B56,GtP!$A:$BB,MATCH("G12/13_0-1",GtP!$A$1:$BB$1,0),FALSE))</f>
        <v>---</v>
      </c>
      <c r="AV56" s="319" t="str">
        <f>_xlfn.IFNA(VLOOKUP($B56,'B-LogEmaxOverpEC50'!$A:$AL,MATCH(AV$1,'B-LogEmaxOverpEC50'!$A$1:$AL$1,0),FALSE),"")</f>
        <v/>
      </c>
      <c r="AW56" s="320"/>
      <c r="AX56" s="321" t="str">
        <f>_xlfn.IFNA(VLOOKUP($B56,'B-LogEmaxOverpEC50'!$A:$AL,MATCH(AX$1,'B-LogEmaxOverpEC50'!$A$1:$AL$1,0),FALSE),"")</f>
        <v/>
      </c>
      <c r="AY56" s="321" t="str">
        <f>_xlfn.IFNA(VLOOKUP($B56,'B-LogEmaxOverpEC50'!$A:$AL,MATCH(AY$1,'B-LogEmaxOverpEC50'!$A$1:$AL$1,0),FALSE),"")</f>
        <v/>
      </c>
      <c r="AZ56" s="321" t="str">
        <f>_xlfn.IFNA(VLOOKUP($B56,'B-LogEmaxOverpEC50'!$A:$AL,MATCH(AZ$1,'B-LogEmaxOverpEC50'!$A$1:$AL$1,0),FALSE),"")</f>
        <v/>
      </c>
      <c r="BA56" s="321" t="str">
        <f>_xlfn.IFNA(VLOOKUP($B56,'B-LogEmaxOverpEC50'!$A:$AL,MATCH(BA$1,'B-LogEmaxOverpEC50'!$A$1:$AL$1,0),FALSE),"")</f>
        <v/>
      </c>
      <c r="BB56" s="321" t="str">
        <f>_xlfn.IFNA(VLOOKUP($B56,'B-LogEmaxOverpEC50'!$A:$AL,MATCH(BB$1,'B-LogEmaxOverpEC50'!$A$1:$AL$1,0),FALSE),"")</f>
        <v/>
      </c>
      <c r="BC56" s="321" t="str">
        <f>_xlfn.IFNA(VLOOKUP($B56,'B-LogEmaxOverpEC50'!$A:$AL,MATCH(BC$1,'B-LogEmaxOverpEC50'!$A$1:$AL$1,0),FALSE),"")</f>
        <v/>
      </c>
      <c r="BD56" s="321" t="str">
        <f>_xlfn.IFNA(VLOOKUP($B56,'B-LogEmaxOverpEC50'!$A:$AL,MATCH(BD$1,'B-LogEmaxOverpEC50'!$A$1:$AL$1,0),FALSE),"")</f>
        <v/>
      </c>
      <c r="BE56" s="321" t="str">
        <f>_xlfn.IFNA(VLOOKUP($B56,'B-LogEmaxOverpEC50'!$A:$AL,MATCH(BE$1,'B-LogEmaxOverpEC50'!$A$1:$AL$1,0),FALSE),"")</f>
        <v/>
      </c>
      <c r="BF56" s="321" t="str">
        <f>_xlfn.IFNA(VLOOKUP($B56,'B-LogEmaxOverpEC50'!$A:$AL,MATCH(BF$1,'B-LogEmaxOverpEC50'!$A$1:$AL$1,0),FALSE),"")</f>
        <v/>
      </c>
      <c r="BG56" s="321" t="str">
        <f>_xlfn.IFNA(VLOOKUP($B56,'B-LogEmaxOverpEC50'!$A:$AL,MATCH(BG$1,'B-LogEmaxOverpEC50'!$A$1:$AL$1,0),FALSE),"")</f>
        <v/>
      </c>
      <c r="BH56" s="321" t="str">
        <f>_xlfn.IFNA(VLOOKUP($B56,'B-LogEmaxOverpEC50'!$A:$AL,MATCH(BH$1,'B-LogEmaxOverpEC50'!$A$1:$AL$1,0),FALSE),"")</f>
        <v/>
      </c>
      <c r="BI56" s="322" t="str">
        <f>_xlfn.IFNA(VLOOKUP($B56,'I-LogEmaxOverpEC50'!$A:$AR,MATCH(BI$1,'I-LogEmaxOverpEC50'!$A$1:$AR$1,0),FALSE),"")</f>
        <v/>
      </c>
      <c r="BJ56" s="320" t="str">
        <f>_xlfn.IFNA(VLOOKUP($B56,'I-LogEmaxOverpEC50'!$A:$AR,MATCH(BJ$1,'I-LogEmaxOverpEC50'!$A$1:$AR$1,0),FALSE),"")</f>
        <v/>
      </c>
      <c r="BK56" s="320" t="str">
        <f>_xlfn.IFNA(VLOOKUP($B56,'I-LogEmaxOverpEC50'!$A:$AR,MATCH(BK$1,'I-LogEmaxOverpEC50'!$A$1:$AR$1,0),FALSE),"")</f>
        <v/>
      </c>
      <c r="BL56" s="320" t="str">
        <f>_xlfn.IFNA(VLOOKUP($B56,'I-LogEmaxOverpEC50'!$A:$AR,MATCH(BL$1,'I-LogEmaxOverpEC50'!$A$1:$AR$1,0),FALSE),"")</f>
        <v/>
      </c>
      <c r="BM56" s="320" t="str">
        <f>_xlfn.IFNA(VLOOKUP($B56,'I-LogEmaxOverpEC50'!$A:$AR,MATCH(BM$1,'I-LogEmaxOverpEC50'!$A$1:$AR$1,0),FALSE),"")</f>
        <v/>
      </c>
      <c r="BN56" s="320" t="str">
        <f>_xlfn.IFNA(VLOOKUP($B56,'I-LogEmaxOverpEC50'!$A:$AR,MATCH(BN$1,'I-LogEmaxOverpEC50'!$A$1:$AR$1,0),FALSE),"")</f>
        <v/>
      </c>
      <c r="BO56" s="320" t="str">
        <f>_xlfn.IFNA(VLOOKUP($B56,'I-LogEmaxOverpEC50'!$A:$AR,MATCH(BO$1,'I-LogEmaxOverpEC50'!$A$1:$AR$1,0),FALSE),"")</f>
        <v/>
      </c>
      <c r="BP56" s="320" t="str">
        <f>_xlfn.IFNA(VLOOKUP($B56,'I-LogEmaxOverpEC50'!$A:$AR,MATCH(BP$1,'I-LogEmaxOverpEC50'!$A$1:$AR$1,0),FALSE),"")</f>
        <v/>
      </c>
      <c r="BQ56" s="320" t="str">
        <f>_xlfn.IFNA(VLOOKUP($B56,'I-LogEmaxOverpEC50'!$A:$AR,MATCH(BQ$1,'I-LogEmaxOverpEC50'!$A$1:$AR$1,0),FALSE),"")</f>
        <v/>
      </c>
      <c r="BR56" s="320" t="str">
        <f>_xlfn.IFNA(VLOOKUP($B56,'I-LogEmaxOverpEC50'!$A:$AR,MATCH(BR$1,'I-LogEmaxOverpEC50'!$A$1:$AR$1,0),FALSE),"")</f>
        <v/>
      </c>
      <c r="BS56" s="320" t="str">
        <f>_xlfn.IFNA(VLOOKUP($B56,'I-LogEmaxOverpEC50'!$A:$AR,MATCH(BS$1,'I-LogEmaxOverpEC50'!$A$1:$AR$1,0),FALSE),"")</f>
        <v/>
      </c>
      <c r="BT56" s="320" t="str">
        <f>_xlfn.IFNA(VLOOKUP($B56,'I-LogEmaxOverpEC50'!$A:$AR,MATCH(BT$1,'I-LogEmaxOverpEC50'!$A$1:$AR$1,0),FALSE),"")</f>
        <v/>
      </c>
      <c r="BU56" s="320" t="str">
        <f>_xlfn.IFNA(VLOOKUP($B56,'I-LogEmaxOverpEC50'!$A:$AR,MATCH(BU$1,'I-LogEmaxOverpEC50'!$A$1:$AR$1,0),FALSE),"")</f>
        <v/>
      </c>
      <c r="BV56" s="114" t="str" cm="1">
        <f t="array" ref="BV56">_xlfn.IFS(AND($C56="A",_xlfn.CONCAT(F56:G56)&lt;&gt;"",$A56=1),"x",AND($C56="A",_xlfn.CONCAT(F56:G56)="",$A56=1),"-",$A$1&lt;&gt;"","")</f>
        <v/>
      </c>
      <c r="BW56" s="113" t="str" cm="1">
        <f t="array" ref="BW56">_xlfn.IFS(AND($C56="A",_xlfn.CONCAT(H56:L56)&lt;&gt;"",$A56=1),"x",AND($C56="A",_xlfn.CONCAT(H56:L56)="",$A56=1),"-",$A$1&lt;&gt;"","")</f>
        <v/>
      </c>
      <c r="BX56" s="113" t="str" cm="1">
        <f t="array" ref="BX56">_xlfn.IFS(AND($C56="A",_xlfn.CONCAT(M56:P56)&lt;&gt;"",$A56=1),"x",AND($C56="A",_xlfn.CONCAT(M56:P56)="",$A56=1),"-",$A$1&lt;&gt;"","")</f>
        <v/>
      </c>
      <c r="BY56" s="113" t="str" cm="1">
        <f t="array" ref="BY56">_xlfn.IFS(AND($C56="A",_xlfn.CONCAT(Q56:R56)&lt;&gt;"",$A56=1),"x",AND($C56="A",_xlfn.CONCAT(Q56:R56)="",$A56=1),"-",$A$1&lt;&gt;"","")</f>
        <v/>
      </c>
      <c r="BZ56" s="121" t="str">
        <f t="shared" si="25"/>
        <v/>
      </c>
      <c r="CA56" s="120" t="str">
        <f t="shared" si="26"/>
        <v/>
      </c>
      <c r="CB56" s="120" t="str">
        <f t="shared" si="27"/>
        <v/>
      </c>
      <c r="CC56" s="120" t="str">
        <f t="shared" si="28"/>
        <v/>
      </c>
      <c r="CD56" s="121" t="str">
        <f t="shared" si="29"/>
        <v/>
      </c>
      <c r="CE56" s="120" t="str">
        <f t="shared" si="30"/>
        <v/>
      </c>
      <c r="CF56" s="120" t="str">
        <f t="shared" si="31"/>
        <v/>
      </c>
      <c r="CG56" s="120" t="str">
        <f t="shared" si="32"/>
        <v/>
      </c>
      <c r="CH56" s="120" t="str">
        <f t="shared" si="33"/>
        <v/>
      </c>
      <c r="CI56" s="120" t="str">
        <f t="shared" si="34"/>
        <v/>
      </c>
    </row>
    <row r="57" spans="1:87" s="326" customFormat="1" x14ac:dyDescent="0.2">
      <c r="A57" s="311" cm="1">
        <f t="array" ref="A57">_xlfn.IFS(SUM(F57:R57)&gt;0,1,Z57&gt;0,2,TRUE,3)</f>
        <v>1</v>
      </c>
      <c r="B57" s="311" t="s">
        <v>158</v>
      </c>
      <c r="C57" s="311" t="str">
        <f>_xlfn.XLOOKUP(B57,RecNamesAll!A:A,RecNamesAll!E:E)</f>
        <v>A</v>
      </c>
      <c r="D57" s="311" t="str">
        <f>_xlfn.XLOOKUP(B57,RecNamesAll!A:A,RecNamesAll!C:C)</f>
        <v>P2Y1</v>
      </c>
      <c r="E57" s="311"/>
      <c r="F57" s="312" t="str">
        <f t="shared" si="0"/>
        <v/>
      </c>
      <c r="G57" s="313" t="str">
        <f t="shared" si="1"/>
        <v/>
      </c>
      <c r="H57" s="312" t="str">
        <f t="shared" si="2"/>
        <v/>
      </c>
      <c r="I57" s="313" t="str">
        <f t="shared" si="3"/>
        <v/>
      </c>
      <c r="J57" s="313" t="str">
        <f t="shared" si="4"/>
        <v/>
      </c>
      <c r="K57" s="313" t="str">
        <f t="shared" si="5"/>
        <v/>
      </c>
      <c r="L57" s="313" t="str">
        <f t="shared" si="6"/>
        <v/>
      </c>
      <c r="M57" s="312" t="str">
        <f t="shared" si="7"/>
        <v/>
      </c>
      <c r="N57" s="313" t="str">
        <f t="shared" si="8"/>
        <v/>
      </c>
      <c r="O57" s="313" t="str">
        <f t="shared" si="9"/>
        <v/>
      </c>
      <c r="P57" s="313">
        <f t="shared" si="10"/>
        <v>8.2105204875742128</v>
      </c>
      <c r="Q57" s="312" t="str">
        <f t="shared" si="11"/>
        <v/>
      </c>
      <c r="R57" s="313" t="str">
        <f t="shared" si="12"/>
        <v/>
      </c>
      <c r="S57" s="314">
        <f t="shared" si="13"/>
        <v>1</v>
      </c>
      <c r="T57" s="315" t="str">
        <f t="shared" si="14"/>
        <v>A</v>
      </c>
      <c r="U57" s="311" t="str">
        <f t="shared" si="15"/>
        <v>P2Y1</v>
      </c>
      <c r="V57" s="316" t="str">
        <f>IF(VLOOKUP($B57,GtP!$A:$AA,MATCH("Gs_0-2",GtP!$A$1:$AA$1,0),FALSE)=0,"",VLOOKUP($B57,GtP!$A:$AA,MATCH("Gs_0-2",GtP!$A$1:$AA$1,0),FALSE))</f>
        <v/>
      </c>
      <c r="W57" s="317">
        <f>IF(VLOOKUP($B57,GtP!$A:$AA,MATCH("Gi/o_0-2",GtP!$A$1:$AA$1,0),FALSE)=0,"",VLOOKUP($B57,GtP!$A:$AA,MATCH("Gi/o_0-2",GtP!$A$1:$AA$1,0),FALSE))</f>
        <v>2</v>
      </c>
      <c r="X57" s="317">
        <f>IF(VLOOKUP($B57,GtP!$A:$AA,MATCH("Gq/11_0-2",GtP!$A$1:$AA$1,0),FALSE)=0,"",VLOOKUP($B57,GtP!$A:$AA,MATCH("Gq/11_0-2",GtP!$A$1:$AA$1,0),FALSE))</f>
        <v>1</v>
      </c>
      <c r="Y57" s="317" t="str">
        <f>IF(VLOOKUP($B57,GtP!$A:$AA,MATCH("G12/13_0-2",GtP!$A$1:$AA$1,0),FALSE)=0,"",VLOOKUP($B57,GtP!$A:$AA,MATCH("G12/13_0-2",GtP!$A$1:$AA$1,0),FALSE))</f>
        <v/>
      </c>
      <c r="Z57" s="318">
        <f t="shared" si="16"/>
        <v>2</v>
      </c>
      <c r="AA57" s="317" t="str">
        <f t="shared" si="17"/>
        <v/>
      </c>
      <c r="AB57" s="317">
        <f t="shared" si="18"/>
        <v>1</v>
      </c>
      <c r="AC57" s="317">
        <f t="shared" si="19"/>
        <v>1</v>
      </c>
      <c r="AD57" s="317" t="str">
        <f t="shared" si="20"/>
        <v/>
      </c>
      <c r="AE57" s="315" t="str">
        <f t="shared" si="21"/>
        <v/>
      </c>
      <c r="AF57" s="311" t="str">
        <f t="shared" si="22"/>
        <v/>
      </c>
      <c r="AG57" s="311">
        <f t="shared" si="23"/>
        <v>1</v>
      </c>
      <c r="AH57" s="311" t="str">
        <f t="shared" si="24"/>
        <v/>
      </c>
      <c r="AI57" s="316" t="str">
        <f>_xlfn.CONCAT(IF(AV57="","-","B"),IF(BI57="","-","I"),VLOOKUP($B57,GtP!$A:$BB,MATCH("Gs_0-1",GtP!$A$1:$BB$1,0),FALSE))</f>
        <v>---</v>
      </c>
      <c r="AJ57" s="317" t="str">
        <f>_xlfn.CONCAT(IF(AW57="","-","B"),IF(BJ57="","-","I"),VLOOKUP($B57,GtP!$A:$BB,MATCH("Gs_0-1",GtP!$A$1:$BB$1,0),FALSE))</f>
        <v>---</v>
      </c>
      <c r="AK57" s="317" t="str">
        <f>_xlfn.CONCAT(IF(AX57="","-","B"),IF(BK57="","-","I"),VLOOKUP($B57,GtP!$A:$BB,MATCH("Gi/o_0-1",GtP!$A$1:$BB$1,0),FALSE))</f>
        <v>--G</v>
      </c>
      <c r="AL57" s="317" t="str">
        <f>_xlfn.CONCAT(IF(AY57="","-","B"),IF(BL57="","-","I"),VLOOKUP($B57,GtP!$A:$BB,MATCH("Gi/o_0-1",GtP!$A$1:$BB$1,0),FALSE))</f>
        <v>--G</v>
      </c>
      <c r="AM57" s="317" t="str">
        <f>_xlfn.CONCAT(IF(AZ57="","-","B"),IF(BM57="","-","I"),VLOOKUP($B57,GtP!$A:$BB,MATCH("Gi/o_0-1",GtP!$A$1:$BB$1,0),FALSE))</f>
        <v>--G</v>
      </c>
      <c r="AN57" s="317" t="str">
        <f>_xlfn.CONCAT(IF(BA57="","-","B"),IF(BN57="","-","I"),VLOOKUP($B57,GtP!$A:$BB,MATCH("Gi/o_0-1",GtP!$A$1:$BB$1,0),FALSE))</f>
        <v>--G</v>
      </c>
      <c r="AO57" s="317" t="str">
        <f>_xlfn.CONCAT(IF(BB57="","-","B"),IF(BO57="","-","I"),VLOOKUP($B57,GtP!$A:$BB,MATCH("Gi/o_0-1",GtP!$A$1:$BB$1,0),FALSE))</f>
        <v>--G</v>
      </c>
      <c r="AP57" s="317" t="str">
        <f>_xlfn.CONCAT(IF(BC57="","-","B"),IF(BP57="","-","I"),VLOOKUP($B57,GtP!$A:$BB,MATCH("Gq/11_0-1",GtP!$A$1:$BB$1,0),FALSE))</f>
        <v>--G</v>
      </c>
      <c r="AQ57" s="317" t="str">
        <f>_xlfn.CONCAT(IF(BD57="","-","B"),IF(BQ57="","-","I"),VLOOKUP($B57,GtP!$A:$BB,MATCH("Gq/11_0-1",GtP!$A$1:$BB$1,0),FALSE))</f>
        <v>--G</v>
      </c>
      <c r="AR57" s="317" t="str">
        <f>_xlfn.CONCAT(IF(BE57="","-","B"),IF(BR57="","-","I"),VLOOKUP($B57,GtP!$A:$BB,MATCH("Gq/11_0-1",GtP!$A$1:$BB$1,0),FALSE))</f>
        <v>--G</v>
      </c>
      <c r="AS57" s="317" t="str">
        <f>_xlfn.CONCAT(IF(BF57="","-","B"),IF(BS57="","-","I"),VLOOKUP($B57,GtP!$A:$BB,MATCH("Gq/11_0-1",GtP!$A$1:$BB$1,0),FALSE))</f>
        <v>-IG</v>
      </c>
      <c r="AT57" s="317" t="str">
        <f>_xlfn.CONCAT(IF(BG57="","-","B"),IF(BT57="","-","I"),VLOOKUP($B57,GtP!$A:$BB,MATCH("G12/13_0-1",GtP!$A$1:$BB$1,0),FALSE))</f>
        <v>---</v>
      </c>
      <c r="AU57" s="317" t="str">
        <f>_xlfn.CONCAT(IF(BH57="","-","B"),IF(BU57="","-","I"),VLOOKUP($B57,GtP!$A:$BB,MATCH("G12/13_0-1",GtP!$A$1:$BB$1,0),FALSE))</f>
        <v>---</v>
      </c>
      <c r="AV57" s="319" t="str">
        <f>_xlfn.IFNA(VLOOKUP($B57,'B-LogEmaxOverpEC50'!$A:$AL,MATCH(AV$1,'B-LogEmaxOverpEC50'!$A$1:$AL$1,0),FALSE),"")</f>
        <v/>
      </c>
      <c r="AW57" s="320"/>
      <c r="AX57" s="321" t="str">
        <f>_xlfn.IFNA(VLOOKUP($B57,'B-LogEmaxOverpEC50'!$A:$AL,MATCH(AX$1,'B-LogEmaxOverpEC50'!$A$1:$AL$1,0),FALSE),"")</f>
        <v/>
      </c>
      <c r="AY57" s="321" t="str">
        <f>_xlfn.IFNA(VLOOKUP($B57,'B-LogEmaxOverpEC50'!$A:$AL,MATCH(AY$1,'B-LogEmaxOverpEC50'!$A$1:$AL$1,0),FALSE),"")</f>
        <v/>
      </c>
      <c r="AZ57" s="321" t="str">
        <f>_xlfn.IFNA(VLOOKUP($B57,'B-LogEmaxOverpEC50'!$A:$AL,MATCH(AZ$1,'B-LogEmaxOverpEC50'!$A$1:$AL$1,0),FALSE),"")</f>
        <v/>
      </c>
      <c r="BA57" s="321" t="str">
        <f>_xlfn.IFNA(VLOOKUP($B57,'B-LogEmaxOverpEC50'!$A:$AL,MATCH(BA$1,'B-LogEmaxOverpEC50'!$A$1:$AL$1,0),FALSE),"")</f>
        <v/>
      </c>
      <c r="BB57" s="321" t="str">
        <f>_xlfn.IFNA(VLOOKUP($B57,'B-LogEmaxOverpEC50'!$A:$AL,MATCH(BB$1,'B-LogEmaxOverpEC50'!$A$1:$AL$1,0),FALSE),"")</f>
        <v/>
      </c>
      <c r="BC57" s="321" t="str">
        <f>_xlfn.IFNA(VLOOKUP($B57,'B-LogEmaxOverpEC50'!$A:$AL,MATCH(BC$1,'B-LogEmaxOverpEC50'!$A$1:$AL$1,0),FALSE),"")</f>
        <v/>
      </c>
      <c r="BD57" s="321" t="str">
        <f>_xlfn.IFNA(VLOOKUP($B57,'B-LogEmaxOverpEC50'!$A:$AL,MATCH(BD$1,'B-LogEmaxOverpEC50'!$A$1:$AL$1,0),FALSE),"")</f>
        <v/>
      </c>
      <c r="BE57" s="321" t="str">
        <f>_xlfn.IFNA(VLOOKUP($B57,'B-LogEmaxOverpEC50'!$A:$AL,MATCH(BE$1,'B-LogEmaxOverpEC50'!$A$1:$AL$1,0),FALSE),"")</f>
        <v/>
      </c>
      <c r="BF57" s="321" t="str">
        <f>_xlfn.IFNA(VLOOKUP($B57,'B-LogEmaxOverpEC50'!$A:$AL,MATCH(BF$1,'B-LogEmaxOverpEC50'!$A$1:$AL$1,0),FALSE),"")</f>
        <v/>
      </c>
      <c r="BG57" s="321" t="str">
        <f>_xlfn.IFNA(VLOOKUP($B57,'B-LogEmaxOverpEC50'!$A:$AL,MATCH(BG$1,'B-LogEmaxOverpEC50'!$A$1:$AL$1,0),FALSE),"")</f>
        <v/>
      </c>
      <c r="BH57" s="321" t="str">
        <f>_xlfn.IFNA(VLOOKUP($B57,'B-LogEmaxOverpEC50'!$A:$AL,MATCH(BH$1,'B-LogEmaxOverpEC50'!$A$1:$AL$1,0),FALSE),"")</f>
        <v/>
      </c>
      <c r="BI57" s="322" t="str">
        <f>_xlfn.IFNA(VLOOKUP($B57,'I-LogEmaxOverpEC50'!$A:$AR,MATCH(BI$1,'I-LogEmaxOverpEC50'!$A$1:$AR$1,0),FALSE),"")</f>
        <v/>
      </c>
      <c r="BJ57" s="320" t="str">
        <f>_xlfn.IFNA(VLOOKUP($B57,'I-LogEmaxOverpEC50'!$A:$AR,MATCH(BJ$1,'I-LogEmaxOverpEC50'!$A$1:$AR$1,0),FALSE),"")</f>
        <v/>
      </c>
      <c r="BK57" s="320" t="str">
        <f>_xlfn.IFNA(VLOOKUP($B57,'I-LogEmaxOverpEC50'!$A:$AR,MATCH(BK$1,'I-LogEmaxOverpEC50'!$A$1:$AR$1,0),FALSE),"")</f>
        <v/>
      </c>
      <c r="BL57" s="320" t="str">
        <f>_xlfn.IFNA(VLOOKUP($B57,'I-LogEmaxOverpEC50'!$A:$AR,MATCH(BL$1,'I-LogEmaxOverpEC50'!$A$1:$AR$1,0),FALSE),"")</f>
        <v/>
      </c>
      <c r="BM57" s="320" t="str">
        <f>_xlfn.IFNA(VLOOKUP($B57,'I-LogEmaxOverpEC50'!$A:$AR,MATCH(BM$1,'I-LogEmaxOverpEC50'!$A$1:$AR$1,0),FALSE),"")</f>
        <v/>
      </c>
      <c r="BN57" s="320" t="str">
        <f>_xlfn.IFNA(VLOOKUP($B57,'I-LogEmaxOverpEC50'!$A:$AR,MATCH(BN$1,'I-LogEmaxOverpEC50'!$A$1:$AR$1,0),FALSE),"")</f>
        <v/>
      </c>
      <c r="BO57" s="320" t="str">
        <f>_xlfn.IFNA(VLOOKUP($B57,'I-LogEmaxOverpEC50'!$A:$AR,MATCH(BO$1,'I-LogEmaxOverpEC50'!$A$1:$AR$1,0),FALSE),"")</f>
        <v/>
      </c>
      <c r="BP57" s="320" t="str">
        <f>_xlfn.IFNA(VLOOKUP($B57,'I-LogEmaxOverpEC50'!$A:$AR,MATCH(BP$1,'I-LogEmaxOverpEC50'!$A$1:$AR$1,0),FALSE),"")</f>
        <v/>
      </c>
      <c r="BQ57" s="320" t="str">
        <f>_xlfn.IFNA(VLOOKUP($B57,'I-LogEmaxOverpEC50'!$A:$AR,MATCH(BQ$1,'I-LogEmaxOverpEC50'!$A$1:$AR$1,0),FALSE),"")</f>
        <v/>
      </c>
      <c r="BR57" s="320" t="str">
        <f>_xlfn.IFNA(VLOOKUP($B57,'I-LogEmaxOverpEC50'!$A:$AR,MATCH(BR$1,'I-LogEmaxOverpEC50'!$A$1:$AR$1,0),FALSE),"")</f>
        <v/>
      </c>
      <c r="BS57" s="320">
        <f>_xlfn.IFNA(VLOOKUP($B57,'I-LogEmaxOverpEC50'!$A:$AR,MATCH(BS$1,'I-LogEmaxOverpEC50'!$A$1:$AR$1,0),FALSE),"")</f>
        <v>8.2105204875742128</v>
      </c>
      <c r="BT57" s="320" t="str">
        <f>_xlfn.IFNA(VLOOKUP($B57,'I-LogEmaxOverpEC50'!$A:$AR,MATCH(BT$1,'I-LogEmaxOverpEC50'!$A$1:$AR$1,0),FALSE),"")</f>
        <v/>
      </c>
      <c r="BU57" s="320" t="str">
        <f>_xlfn.IFNA(VLOOKUP($B57,'I-LogEmaxOverpEC50'!$A:$AR,MATCH(BU$1,'I-LogEmaxOverpEC50'!$A$1:$AR$1,0),FALSE),"")</f>
        <v/>
      </c>
      <c r="BV57" s="114" t="str" cm="1">
        <f t="array" ref="BV57">_xlfn.IFS(AND($C57="A",_xlfn.CONCAT(F57:G57)&lt;&gt;"",$A57=1),"x",AND($C57="A",_xlfn.CONCAT(F57:G57)="",$A57=1),"-",$A$1&lt;&gt;"","")</f>
        <v>-</v>
      </c>
      <c r="BW57" s="113" t="str" cm="1">
        <f t="array" ref="BW57">_xlfn.IFS(AND($C57="A",_xlfn.CONCAT(H57:L57)&lt;&gt;"",$A57=1),"x",AND($C57="A",_xlfn.CONCAT(H57:L57)="",$A57=1),"-",$A$1&lt;&gt;"","")</f>
        <v>-</v>
      </c>
      <c r="BX57" s="113" t="str" cm="1">
        <f t="array" ref="BX57">_xlfn.IFS(AND($C57="A",_xlfn.CONCAT(M57:P57)&lt;&gt;"",$A57=1),"x",AND($C57="A",_xlfn.CONCAT(M57:P57)="",$A57=1),"-",$A$1&lt;&gt;"","")</f>
        <v>x</v>
      </c>
      <c r="BY57" s="113" t="str" cm="1">
        <f t="array" ref="BY57">_xlfn.IFS(AND($C57="A",_xlfn.CONCAT(Q57:R57)&lt;&gt;"",$A57=1),"x",AND($C57="A",_xlfn.CONCAT(Q57:R57)="",$A57=1),"-",$A$1&lt;&gt;"","")</f>
        <v>-</v>
      </c>
      <c r="BZ57" s="121" t="str">
        <f t="shared" si="25"/>
        <v/>
      </c>
      <c r="CA57" s="120" t="str">
        <f t="shared" si="26"/>
        <v/>
      </c>
      <c r="CB57" s="120">
        <f t="shared" si="27"/>
        <v>8.2105204875742128</v>
      </c>
      <c r="CC57" s="120" t="str">
        <f t="shared" si="28"/>
        <v/>
      </c>
      <c r="CD57" s="121" t="str">
        <f t="shared" si="29"/>
        <v/>
      </c>
      <c r="CE57" s="120" t="str">
        <f t="shared" si="30"/>
        <v/>
      </c>
      <c r="CF57" s="120" t="str">
        <f t="shared" si="31"/>
        <v/>
      </c>
      <c r="CG57" s="120" t="str">
        <f t="shared" si="32"/>
        <v/>
      </c>
      <c r="CH57" s="120" t="str">
        <f t="shared" si="33"/>
        <v/>
      </c>
      <c r="CI57" s="120" t="str">
        <f t="shared" si="34"/>
        <v/>
      </c>
    </row>
    <row r="58" spans="1:87" s="326" customFormat="1" x14ac:dyDescent="0.2">
      <c r="A58" s="311" cm="1">
        <f t="array" ref="A58">_xlfn.IFS(SUM(F58:R58)&gt;0,1,Z58&gt;0,2,TRUE,3)</f>
        <v>1</v>
      </c>
      <c r="B58" s="311" t="s">
        <v>42</v>
      </c>
      <c r="C58" s="311" t="str">
        <f>_xlfn.XLOOKUP(B58,RecNamesAll!A:A,RecNamesAll!E:E)</f>
        <v>A</v>
      </c>
      <c r="D58" s="311" t="str">
        <f>_xlfn.XLOOKUP(B58,RecNamesAll!A:A,RecNamesAll!C:C)</f>
        <v>5-HT6</v>
      </c>
      <c r="E58" s="311"/>
      <c r="F58" s="312">
        <f t="shared" si="0"/>
        <v>8.4085095394492217</v>
      </c>
      <c r="G58" s="313">
        <f t="shared" si="1"/>
        <v>8.3639660703437162</v>
      </c>
      <c r="H58" s="312" t="str">
        <f t="shared" si="2"/>
        <v/>
      </c>
      <c r="I58" s="313" t="str">
        <f t="shared" si="3"/>
        <v/>
      </c>
      <c r="J58" s="313" t="str">
        <f t="shared" si="4"/>
        <v/>
      </c>
      <c r="K58" s="313" t="str">
        <f t="shared" si="5"/>
        <v/>
      </c>
      <c r="L58" s="313" t="str">
        <f t="shared" si="6"/>
        <v/>
      </c>
      <c r="M58" s="312" t="str">
        <f t="shared" si="7"/>
        <v/>
      </c>
      <c r="N58" s="313" t="str">
        <f t="shared" si="8"/>
        <v/>
      </c>
      <c r="O58" s="313" t="str">
        <f t="shared" si="9"/>
        <v/>
      </c>
      <c r="P58" s="313" t="str">
        <f t="shared" si="10"/>
        <v/>
      </c>
      <c r="Q58" s="312" t="str">
        <f t="shared" si="11"/>
        <v/>
      </c>
      <c r="R58" s="313" t="str">
        <f t="shared" si="12"/>
        <v/>
      </c>
      <c r="S58" s="314">
        <f t="shared" si="13"/>
        <v>2</v>
      </c>
      <c r="T58" s="315" t="str">
        <f t="shared" si="14"/>
        <v>A</v>
      </c>
      <c r="U58" s="311" t="str">
        <f t="shared" si="15"/>
        <v>5-HT6</v>
      </c>
      <c r="V58" s="316">
        <f>IF(VLOOKUP($B58,GtP!$A:$AA,MATCH("Gs_0-2",GtP!$A$1:$AA$1,0),FALSE)=0,"",VLOOKUP($B58,GtP!$A:$AA,MATCH("Gs_0-2",GtP!$A$1:$AA$1,0),FALSE))</f>
        <v>1</v>
      </c>
      <c r="W58" s="317" t="str">
        <f>IF(VLOOKUP($B58,GtP!$A:$AA,MATCH("Gi/o_0-2",GtP!$A$1:$AA$1,0),FALSE)=0,"",VLOOKUP($B58,GtP!$A:$AA,MATCH("Gi/o_0-2",GtP!$A$1:$AA$1,0),FALSE))</f>
        <v/>
      </c>
      <c r="X58" s="317">
        <f>IF(VLOOKUP($B58,GtP!$A:$AA,MATCH("Gq/11_0-2",GtP!$A$1:$AA$1,0),FALSE)=0,"",VLOOKUP($B58,GtP!$A:$AA,MATCH("Gq/11_0-2",GtP!$A$1:$AA$1,0),FALSE))</f>
        <v>2</v>
      </c>
      <c r="Y58" s="317" t="str">
        <f>IF(VLOOKUP($B58,GtP!$A:$AA,MATCH("G12/13_0-2",GtP!$A$1:$AA$1,0),FALSE)=0,"",VLOOKUP($B58,GtP!$A:$AA,MATCH("G12/13_0-2",GtP!$A$1:$AA$1,0),FALSE))</f>
        <v/>
      </c>
      <c r="Z58" s="318">
        <f t="shared" si="16"/>
        <v>2</v>
      </c>
      <c r="AA58" s="317">
        <f t="shared" si="17"/>
        <v>1</v>
      </c>
      <c r="AB58" s="317" t="str">
        <f t="shared" si="18"/>
        <v/>
      </c>
      <c r="AC58" s="317">
        <f t="shared" si="19"/>
        <v>1</v>
      </c>
      <c r="AD58" s="317" t="str">
        <f t="shared" si="20"/>
        <v/>
      </c>
      <c r="AE58" s="315">
        <f t="shared" si="21"/>
        <v>2</v>
      </c>
      <c r="AF58" s="311" t="str">
        <f t="shared" si="22"/>
        <v/>
      </c>
      <c r="AG58" s="311" t="str">
        <f t="shared" si="23"/>
        <v/>
      </c>
      <c r="AH58" s="311" t="str">
        <f t="shared" si="24"/>
        <v/>
      </c>
      <c r="AI58" s="316" t="str">
        <f>_xlfn.CONCAT(IF(AV58="","-","B"),IF(BI58="","-","I"),VLOOKUP($B58,GtP!$A:$BB,MATCH("Gs_0-1",GtP!$A$1:$BB$1,0),FALSE))</f>
        <v>-IG</v>
      </c>
      <c r="AJ58" s="317" t="str">
        <f>_xlfn.CONCAT(IF(AW58="","-","B"),IF(BJ58="","-","I"),VLOOKUP($B58,GtP!$A:$BB,MATCH("Gs_0-1",GtP!$A$1:$BB$1,0),FALSE))</f>
        <v>-IG</v>
      </c>
      <c r="AK58" s="317" t="str">
        <f>_xlfn.CONCAT(IF(AX58="","-","B"),IF(BK58="","-","I"),VLOOKUP($B58,GtP!$A:$BB,MATCH("Gi/o_0-1",GtP!$A$1:$BB$1,0),FALSE))</f>
        <v>---</v>
      </c>
      <c r="AL58" s="317" t="str">
        <f>_xlfn.CONCAT(IF(AY58="","-","B"),IF(BL58="","-","I"),VLOOKUP($B58,GtP!$A:$BB,MATCH("Gi/o_0-1",GtP!$A$1:$BB$1,0),FALSE))</f>
        <v>---</v>
      </c>
      <c r="AM58" s="317" t="str">
        <f>_xlfn.CONCAT(IF(AZ58="","-","B"),IF(BM58="","-","I"),VLOOKUP($B58,GtP!$A:$BB,MATCH("Gi/o_0-1",GtP!$A$1:$BB$1,0),FALSE))</f>
        <v>---</v>
      </c>
      <c r="AN58" s="317" t="str">
        <f>_xlfn.CONCAT(IF(BA58="","-","B"),IF(BN58="","-","I"),VLOOKUP($B58,GtP!$A:$BB,MATCH("Gi/o_0-1",GtP!$A$1:$BB$1,0),FALSE))</f>
        <v>---</v>
      </c>
      <c r="AO58" s="317" t="str">
        <f>_xlfn.CONCAT(IF(BB58="","-","B"),IF(BO58="","-","I"),VLOOKUP($B58,GtP!$A:$BB,MATCH("Gi/o_0-1",GtP!$A$1:$BB$1,0),FALSE))</f>
        <v>-I-</v>
      </c>
      <c r="AP58" s="317" t="str">
        <f>_xlfn.CONCAT(IF(BC58="","-","B"),IF(BP58="","-","I"),VLOOKUP($B58,GtP!$A:$BB,MATCH("Gq/11_0-1",GtP!$A$1:$BB$1,0),FALSE))</f>
        <v>--G</v>
      </c>
      <c r="AQ58" s="317" t="str">
        <f>_xlfn.CONCAT(IF(BD58="","-","B"),IF(BQ58="","-","I"),VLOOKUP($B58,GtP!$A:$BB,MATCH("Gq/11_0-1",GtP!$A$1:$BB$1,0),FALSE))</f>
        <v>--G</v>
      </c>
      <c r="AR58" s="317" t="str">
        <f>_xlfn.CONCAT(IF(BE58="","-","B"),IF(BR58="","-","I"),VLOOKUP($B58,GtP!$A:$BB,MATCH("Gq/11_0-1",GtP!$A$1:$BB$1,0),FALSE))</f>
        <v>--G</v>
      </c>
      <c r="AS58" s="317" t="str">
        <f>_xlfn.CONCAT(IF(BF58="","-","B"),IF(BS58="","-","I"),VLOOKUP($B58,GtP!$A:$BB,MATCH("Gq/11_0-1",GtP!$A$1:$BB$1,0),FALSE))</f>
        <v>--G</v>
      </c>
      <c r="AT58" s="317" t="str">
        <f>_xlfn.CONCAT(IF(BG58="","-","B"),IF(BT58="","-","I"),VLOOKUP($B58,GtP!$A:$BB,MATCH("G12/13_0-1",GtP!$A$1:$BB$1,0),FALSE))</f>
        <v>---</v>
      </c>
      <c r="AU58" s="317" t="str">
        <f>_xlfn.CONCAT(IF(BH58="","-","B"),IF(BU58="","-","I"),VLOOKUP($B58,GtP!$A:$BB,MATCH("G12/13_0-1",GtP!$A$1:$BB$1,0),FALSE))</f>
        <v>-I-</v>
      </c>
      <c r="AV58" s="319" t="str">
        <f>_xlfn.IFNA(VLOOKUP($B58,'B-LogEmaxOverpEC50'!$A:$AL,MATCH(AV$1,'B-LogEmaxOverpEC50'!$A$1:$AL$1,0),FALSE),"")</f>
        <v/>
      </c>
      <c r="AW58" s="320"/>
      <c r="AX58" s="321" t="str">
        <f>_xlfn.IFNA(VLOOKUP($B58,'B-LogEmaxOverpEC50'!$A:$AL,MATCH(AX$1,'B-LogEmaxOverpEC50'!$A$1:$AL$1,0),FALSE),"")</f>
        <v/>
      </c>
      <c r="AY58" s="321" t="str">
        <f>_xlfn.IFNA(VLOOKUP($B58,'B-LogEmaxOverpEC50'!$A:$AL,MATCH(AY$1,'B-LogEmaxOverpEC50'!$A$1:$AL$1,0),FALSE),"")</f>
        <v/>
      </c>
      <c r="AZ58" s="321" t="str">
        <f>_xlfn.IFNA(VLOOKUP($B58,'B-LogEmaxOverpEC50'!$A:$AL,MATCH(AZ$1,'B-LogEmaxOverpEC50'!$A$1:$AL$1,0),FALSE),"")</f>
        <v/>
      </c>
      <c r="BA58" s="321" t="str">
        <f>_xlfn.IFNA(VLOOKUP($B58,'B-LogEmaxOverpEC50'!$A:$AL,MATCH(BA$1,'B-LogEmaxOverpEC50'!$A$1:$AL$1,0),FALSE),"")</f>
        <v/>
      </c>
      <c r="BB58" s="321" t="str">
        <f>_xlfn.IFNA(VLOOKUP($B58,'B-LogEmaxOverpEC50'!$A:$AL,MATCH(BB$1,'B-LogEmaxOverpEC50'!$A$1:$AL$1,0),FALSE),"")</f>
        <v/>
      </c>
      <c r="BC58" s="321" t="str">
        <f>_xlfn.IFNA(VLOOKUP($B58,'B-LogEmaxOverpEC50'!$A:$AL,MATCH(BC$1,'B-LogEmaxOverpEC50'!$A$1:$AL$1,0),FALSE),"")</f>
        <v/>
      </c>
      <c r="BD58" s="321" t="str">
        <f>_xlfn.IFNA(VLOOKUP($B58,'B-LogEmaxOverpEC50'!$A:$AL,MATCH(BD$1,'B-LogEmaxOverpEC50'!$A$1:$AL$1,0),FALSE),"")</f>
        <v/>
      </c>
      <c r="BE58" s="321" t="str">
        <f>_xlfn.IFNA(VLOOKUP($B58,'B-LogEmaxOverpEC50'!$A:$AL,MATCH(BE$1,'B-LogEmaxOverpEC50'!$A$1:$AL$1,0),FALSE),"")</f>
        <v/>
      </c>
      <c r="BF58" s="321" t="str">
        <f>_xlfn.IFNA(VLOOKUP($B58,'B-LogEmaxOverpEC50'!$A:$AL,MATCH(BF$1,'B-LogEmaxOverpEC50'!$A$1:$AL$1,0),FALSE),"")</f>
        <v/>
      </c>
      <c r="BG58" s="321" t="str">
        <f>_xlfn.IFNA(VLOOKUP($B58,'B-LogEmaxOverpEC50'!$A:$AL,MATCH(BG$1,'B-LogEmaxOverpEC50'!$A$1:$AL$1,0),FALSE),"")</f>
        <v/>
      </c>
      <c r="BH58" s="321" t="str">
        <f>_xlfn.IFNA(VLOOKUP($B58,'B-LogEmaxOverpEC50'!$A:$AL,MATCH(BH$1,'B-LogEmaxOverpEC50'!$A$1:$AL$1,0),FALSE),"")</f>
        <v/>
      </c>
      <c r="BI58" s="322">
        <f>_xlfn.IFNA(VLOOKUP($B58,'I-LogEmaxOverpEC50'!$A:$AR,MATCH(BI$1,'I-LogEmaxOverpEC50'!$A$1:$AR$1,0),FALSE),"")</f>
        <v>8.4085095394492217</v>
      </c>
      <c r="BJ58" s="320">
        <f>_xlfn.IFNA(VLOOKUP($B58,'I-LogEmaxOverpEC50'!$A:$AR,MATCH(BJ$1,'I-LogEmaxOverpEC50'!$A$1:$AR$1,0),FALSE),"")</f>
        <v>8.3639660703437162</v>
      </c>
      <c r="BK58" s="320" t="str">
        <f>_xlfn.IFNA(VLOOKUP($B58,'I-LogEmaxOverpEC50'!$A:$AR,MATCH(BK$1,'I-LogEmaxOverpEC50'!$A$1:$AR$1,0),FALSE),"")</f>
        <v/>
      </c>
      <c r="BL58" s="320" t="str">
        <f>_xlfn.IFNA(VLOOKUP($B58,'I-LogEmaxOverpEC50'!$A:$AR,MATCH(BL$1,'I-LogEmaxOverpEC50'!$A$1:$AR$1,0),FALSE),"")</f>
        <v/>
      </c>
      <c r="BM58" s="320" t="str">
        <f>_xlfn.IFNA(VLOOKUP($B58,'I-LogEmaxOverpEC50'!$A:$AR,MATCH(BM$1,'I-LogEmaxOverpEC50'!$A$1:$AR$1,0),FALSE),"")</f>
        <v/>
      </c>
      <c r="BN58" s="320" t="str">
        <f>_xlfn.IFNA(VLOOKUP($B58,'I-LogEmaxOverpEC50'!$A:$AR,MATCH(BN$1,'I-LogEmaxOverpEC50'!$A$1:$AR$1,0),FALSE),"")</f>
        <v/>
      </c>
      <c r="BO58" s="320">
        <f>_xlfn.IFNA(VLOOKUP($B58,'I-LogEmaxOverpEC50'!$A:$AR,MATCH(BO$1,'I-LogEmaxOverpEC50'!$A$1:$AR$1,0),FALSE),"")</f>
        <v>8.2351957051808213</v>
      </c>
      <c r="BP58" s="320" t="str">
        <f>_xlfn.IFNA(VLOOKUP($B58,'I-LogEmaxOverpEC50'!$A:$AR,MATCH(BP$1,'I-LogEmaxOverpEC50'!$A$1:$AR$1,0),FALSE),"")</f>
        <v/>
      </c>
      <c r="BQ58" s="320" t="str">
        <f>_xlfn.IFNA(VLOOKUP($B58,'I-LogEmaxOverpEC50'!$A:$AR,MATCH(BQ$1,'I-LogEmaxOverpEC50'!$A$1:$AR$1,0),FALSE),"")</f>
        <v/>
      </c>
      <c r="BR58" s="320" t="str">
        <f>_xlfn.IFNA(VLOOKUP($B58,'I-LogEmaxOverpEC50'!$A:$AR,MATCH(BR$1,'I-LogEmaxOverpEC50'!$A$1:$AR$1,0),FALSE),"")</f>
        <v/>
      </c>
      <c r="BS58" s="320" t="str">
        <f>_xlfn.IFNA(VLOOKUP($B58,'I-LogEmaxOverpEC50'!$A:$AR,MATCH(BS$1,'I-LogEmaxOverpEC50'!$A$1:$AR$1,0),FALSE),"")</f>
        <v/>
      </c>
      <c r="BT58" s="320" t="str">
        <f>_xlfn.IFNA(VLOOKUP($B58,'I-LogEmaxOverpEC50'!$A:$AR,MATCH(BT$1,'I-LogEmaxOverpEC50'!$A$1:$AR$1,0),FALSE),"")</f>
        <v/>
      </c>
      <c r="BU58" s="320">
        <f>_xlfn.IFNA(VLOOKUP($B58,'I-LogEmaxOverpEC50'!$A:$AR,MATCH(BU$1,'I-LogEmaxOverpEC50'!$A$1:$AR$1,0),FALSE),"")</f>
        <v>8.0730212115632156</v>
      </c>
      <c r="BV58" s="114" t="str" cm="1">
        <f t="array" ref="BV58">_xlfn.IFS(AND($C58="A",_xlfn.CONCAT(F58:G58)&lt;&gt;"",$A58=1),"x",AND($C58="A",_xlfn.CONCAT(F58:G58)="",$A58=1),"-",$A$1&lt;&gt;"","")</f>
        <v>x</v>
      </c>
      <c r="BW58" s="113" t="str" cm="1">
        <f t="array" ref="BW58">_xlfn.IFS(AND($C58="A",_xlfn.CONCAT(H58:L58)&lt;&gt;"",$A58=1),"x",AND($C58="A",_xlfn.CONCAT(H58:L58)="",$A58=1),"-",$A$1&lt;&gt;"","")</f>
        <v>-</v>
      </c>
      <c r="BX58" s="113" t="str" cm="1">
        <f t="array" ref="BX58">_xlfn.IFS(AND($C58="A",_xlfn.CONCAT(M58:P58)&lt;&gt;"",$A58=1),"x",AND($C58="A",_xlfn.CONCAT(M58:P58)="",$A58=1),"-",$A$1&lt;&gt;"","")</f>
        <v>-</v>
      </c>
      <c r="BY58" s="113" t="str" cm="1">
        <f t="array" ref="BY58">_xlfn.IFS(AND($C58="A",_xlfn.CONCAT(Q58:R58)&lt;&gt;"",$A58=1),"x",AND($C58="A",_xlfn.CONCAT(Q58:R58)="",$A58=1),"-",$A$1&lt;&gt;"","")</f>
        <v>-</v>
      </c>
      <c r="BZ58" s="121">
        <f t="shared" si="25"/>
        <v>8.4085095394492217</v>
      </c>
      <c r="CA58" s="120" t="str">
        <f t="shared" si="26"/>
        <v/>
      </c>
      <c r="CB58" s="120" t="str">
        <f t="shared" si="27"/>
        <v/>
      </c>
      <c r="CC58" s="120" t="str">
        <f t="shared" si="28"/>
        <v/>
      </c>
      <c r="CD58" s="121" t="str">
        <f t="shared" si="29"/>
        <v/>
      </c>
      <c r="CE58" s="120" t="str">
        <f t="shared" si="30"/>
        <v/>
      </c>
      <c r="CF58" s="120" t="str">
        <f t="shared" si="31"/>
        <v/>
      </c>
      <c r="CG58" s="120" t="str">
        <f t="shared" si="32"/>
        <v/>
      </c>
      <c r="CH58" s="120" t="str">
        <f t="shared" si="33"/>
        <v/>
      </c>
      <c r="CI58" s="120" t="str">
        <f t="shared" si="34"/>
        <v/>
      </c>
    </row>
    <row r="59" spans="1:87" s="326" customFormat="1" x14ac:dyDescent="0.2">
      <c r="A59" s="311" t="e" cm="1">
        <f t="array" ref="A59">_xlfn.IFS(SUM(F59:R59)&gt;0,1,Z59&gt;0,2,TRUE,3)</f>
        <v>#N/A</v>
      </c>
      <c r="B59" s="311" t="s">
        <v>20</v>
      </c>
      <c r="C59" s="311" t="str">
        <f>_xlfn.XLOOKUP(B59,RecNamesAll!A:A,RecNamesAll!E:E)</f>
        <v>A</v>
      </c>
      <c r="D59" s="311" t="str">
        <f>_xlfn.XLOOKUP(B59,RecNamesAll!A:A,RecNamesAll!C:C)</f>
        <v>V2</v>
      </c>
      <c r="E59" s="311"/>
      <c r="F59" s="312" t="e">
        <f t="shared" si="0"/>
        <v>#N/A</v>
      </c>
      <c r="G59" s="313" t="e">
        <f t="shared" si="1"/>
        <v>#N/A</v>
      </c>
      <c r="H59" s="312" t="e">
        <f t="shared" si="2"/>
        <v>#N/A</v>
      </c>
      <c r="I59" s="313" t="e">
        <f t="shared" si="3"/>
        <v>#N/A</v>
      </c>
      <c r="J59" s="313" t="e">
        <f t="shared" si="4"/>
        <v>#N/A</v>
      </c>
      <c r="K59" s="313" t="e">
        <f t="shared" si="5"/>
        <v>#N/A</v>
      </c>
      <c r="L59" s="313" t="e">
        <f t="shared" si="6"/>
        <v>#N/A</v>
      </c>
      <c r="M59" s="312" t="e">
        <f t="shared" si="7"/>
        <v>#N/A</v>
      </c>
      <c r="N59" s="313" t="e">
        <f t="shared" si="8"/>
        <v>#N/A</v>
      </c>
      <c r="O59" s="313" t="e">
        <f t="shared" si="9"/>
        <v>#N/A</v>
      </c>
      <c r="P59" s="313" t="e">
        <f t="shared" si="10"/>
        <v>#N/A</v>
      </c>
      <c r="Q59" s="312" t="e">
        <f t="shared" si="11"/>
        <v>#N/A</v>
      </c>
      <c r="R59" s="313" t="e">
        <f t="shared" si="12"/>
        <v>#N/A</v>
      </c>
      <c r="S59" s="314" t="str">
        <f t="shared" si="13"/>
        <v/>
      </c>
      <c r="T59" s="315" t="str">
        <f t="shared" si="14"/>
        <v>A</v>
      </c>
      <c r="U59" s="311" t="str">
        <f t="shared" si="15"/>
        <v>V2</v>
      </c>
      <c r="V59" s="316" t="e">
        <f>IF(VLOOKUP($B59,GtP!$A:$AA,MATCH("Gs_0-2",GtP!$A$1:$AA$1,0),FALSE)=0,"",VLOOKUP($B59,GtP!$A:$AA,MATCH("Gs_0-2",GtP!$A$1:$AA$1,0),FALSE))</f>
        <v>#N/A</v>
      </c>
      <c r="W59" s="317" t="e">
        <f>IF(VLOOKUP($B59,GtP!$A:$AA,MATCH("Gi/o_0-2",GtP!$A$1:$AA$1,0),FALSE)=0,"",VLOOKUP($B59,GtP!$A:$AA,MATCH("Gi/o_0-2",GtP!$A$1:$AA$1,0),FALSE))</f>
        <v>#N/A</v>
      </c>
      <c r="X59" s="317" t="e">
        <f>IF(VLOOKUP($B59,GtP!$A:$AA,MATCH("Gq/11_0-2",GtP!$A$1:$AA$1,0),FALSE)=0,"",VLOOKUP($B59,GtP!$A:$AA,MATCH("Gq/11_0-2",GtP!$A$1:$AA$1,0),FALSE))</f>
        <v>#N/A</v>
      </c>
      <c r="Y59" s="317" t="e">
        <f>IF(VLOOKUP($B59,GtP!$A:$AA,MATCH("G12/13_0-2",GtP!$A$1:$AA$1,0),FALSE)=0,"",VLOOKUP($B59,GtP!$A:$AA,MATCH("G12/13_0-2",GtP!$A$1:$AA$1,0),FALSE))</f>
        <v>#N/A</v>
      </c>
      <c r="Z59" s="318" t="e">
        <f t="shared" si="16"/>
        <v>#N/A</v>
      </c>
      <c r="AA59" s="317" t="e">
        <f t="shared" si="17"/>
        <v>#N/A</v>
      </c>
      <c r="AB59" s="317" t="e">
        <f t="shared" si="18"/>
        <v>#N/A</v>
      </c>
      <c r="AC59" s="317" t="e">
        <f t="shared" si="19"/>
        <v>#N/A</v>
      </c>
      <c r="AD59" s="317" t="e">
        <f t="shared" si="20"/>
        <v>#N/A</v>
      </c>
      <c r="AE59" s="315" t="str">
        <f t="shared" si="21"/>
        <v/>
      </c>
      <c r="AF59" s="311" t="str">
        <f t="shared" si="22"/>
        <v/>
      </c>
      <c r="AG59" s="311" t="str">
        <f t="shared" si="23"/>
        <v/>
      </c>
      <c r="AH59" s="311" t="str">
        <f t="shared" si="24"/>
        <v/>
      </c>
      <c r="AI59" s="316" t="e">
        <f>_xlfn.CONCAT(IF(AV59="","-","B"),IF(BI59="","-","I"),VLOOKUP($B59,GtP!$A:$BB,MATCH("Gs_0-1",GtP!$A$1:$BB$1,0),FALSE))</f>
        <v>#N/A</v>
      </c>
      <c r="AJ59" s="317" t="e">
        <f>_xlfn.CONCAT(IF(AW59="","-","B"),IF(BJ59="","-","I"),VLOOKUP($B59,GtP!$A:$BB,MATCH("Gs_0-1",GtP!$A$1:$BB$1,0),FALSE))</f>
        <v>#N/A</v>
      </c>
      <c r="AK59" s="317" t="e">
        <f>_xlfn.CONCAT(IF(AX59="","-","B"),IF(BK59="","-","I"),VLOOKUP($B59,GtP!$A:$BB,MATCH("Gi/o_0-1",GtP!$A$1:$BB$1,0),FALSE))</f>
        <v>#N/A</v>
      </c>
      <c r="AL59" s="317" t="e">
        <f>_xlfn.CONCAT(IF(AY59="","-","B"),IF(BL59="","-","I"),VLOOKUP($B59,GtP!$A:$BB,MATCH("Gi/o_0-1",GtP!$A$1:$BB$1,0),FALSE))</f>
        <v>#N/A</v>
      </c>
      <c r="AM59" s="317" t="e">
        <f>_xlfn.CONCAT(IF(AZ59="","-","B"),IF(BM59="","-","I"),VLOOKUP($B59,GtP!$A:$BB,MATCH("Gi/o_0-1",GtP!$A$1:$BB$1,0),FALSE))</f>
        <v>#N/A</v>
      </c>
      <c r="AN59" s="317" t="e">
        <f>_xlfn.CONCAT(IF(BA59="","-","B"),IF(BN59="","-","I"),VLOOKUP($B59,GtP!$A:$BB,MATCH("Gi/o_0-1",GtP!$A$1:$BB$1,0),FALSE))</f>
        <v>#N/A</v>
      </c>
      <c r="AO59" s="317" t="e">
        <f>_xlfn.CONCAT(IF(BB59="","-","B"),IF(BO59="","-","I"),VLOOKUP($B59,GtP!$A:$BB,MATCH("Gi/o_0-1",GtP!$A$1:$BB$1,0),FALSE))</f>
        <v>#N/A</v>
      </c>
      <c r="AP59" s="317" t="e">
        <f>_xlfn.CONCAT(IF(BC59="","-","B"),IF(BP59="","-","I"),VLOOKUP($B59,GtP!$A:$BB,MATCH("Gq/11_0-1",GtP!$A$1:$BB$1,0),FALSE))</f>
        <v>#N/A</v>
      </c>
      <c r="AQ59" s="317" t="e">
        <f>_xlfn.CONCAT(IF(BD59="","-","B"),IF(BQ59="","-","I"),VLOOKUP($B59,GtP!$A:$BB,MATCH("Gq/11_0-1",GtP!$A$1:$BB$1,0),FALSE))</f>
        <v>#N/A</v>
      </c>
      <c r="AR59" s="317" t="e">
        <f>_xlfn.CONCAT(IF(BE59="","-","B"),IF(BR59="","-","I"),VLOOKUP($B59,GtP!$A:$BB,MATCH("Gq/11_0-1",GtP!$A$1:$BB$1,0),FALSE))</f>
        <v>#N/A</v>
      </c>
      <c r="AS59" s="317" t="e">
        <f>_xlfn.CONCAT(IF(BF59="","-","B"),IF(BS59="","-","I"),VLOOKUP($B59,GtP!$A:$BB,MATCH("Gq/11_0-1",GtP!$A$1:$BB$1,0),FALSE))</f>
        <v>#N/A</v>
      </c>
      <c r="AT59" s="317" t="e">
        <f>_xlfn.CONCAT(IF(BG59="","-","B"),IF(BT59="","-","I"),VLOOKUP($B59,GtP!$A:$BB,MATCH("G12/13_0-1",GtP!$A$1:$BB$1,0),FALSE))</f>
        <v>#N/A</v>
      </c>
      <c r="AU59" s="317" t="e">
        <f>_xlfn.CONCAT(IF(BH59="","-","B"),IF(BU59="","-","I"),VLOOKUP($B59,GtP!$A:$BB,MATCH("G12/13_0-1",GtP!$A$1:$BB$1,0),FALSE))</f>
        <v>#N/A</v>
      </c>
      <c r="AV59" s="319">
        <f>_xlfn.IFNA(VLOOKUP($B59,'B-LogEmaxOverpEC50'!$A:$AL,MATCH(AV$1,'B-LogEmaxOverpEC50'!$A$1:$AL$1,0),FALSE),"")</f>
        <v>12.05619460417088</v>
      </c>
      <c r="AW59" s="320"/>
      <c r="AX59" s="321">
        <f>_xlfn.IFNA(VLOOKUP($B59,'B-LogEmaxOverpEC50'!$A:$AL,MATCH(AX$1,'B-LogEmaxOverpEC50'!$A$1:$AL$1,0),FALSE),"")</f>
        <v>8.0711599928083615</v>
      </c>
      <c r="AY59" s="321">
        <f>_xlfn.IFNA(VLOOKUP($B59,'B-LogEmaxOverpEC50'!$A:$AL,MATCH(AY$1,'B-LogEmaxOverpEC50'!$A$1:$AL$1,0),FALSE),"")</f>
        <v>7.2535931008621235</v>
      </c>
      <c r="AZ59" s="321" t="str">
        <f>_xlfn.IFNA(VLOOKUP($B59,'B-LogEmaxOverpEC50'!$A:$AL,MATCH(AZ$1,'B-LogEmaxOverpEC50'!$A$1:$AL$1,0),FALSE),"")</f>
        <v/>
      </c>
      <c r="BA59" s="321" t="str">
        <f>_xlfn.IFNA(VLOOKUP($B59,'B-LogEmaxOverpEC50'!$A:$AL,MATCH(BA$1,'B-LogEmaxOverpEC50'!$A$1:$AL$1,0),FALSE),"")</f>
        <v/>
      </c>
      <c r="BB59" s="321" t="str">
        <f>_xlfn.IFNA(VLOOKUP($B59,'B-LogEmaxOverpEC50'!$A:$AL,MATCH(BB$1,'B-LogEmaxOverpEC50'!$A$1:$AL$1,0),FALSE),"")</f>
        <v/>
      </c>
      <c r="BC59" s="321">
        <f>_xlfn.IFNA(VLOOKUP($B59,'B-LogEmaxOverpEC50'!$A:$AL,MATCH(BC$1,'B-LogEmaxOverpEC50'!$A$1:$AL$1,0),FALSE),"")</f>
        <v>9.083002626449785</v>
      </c>
      <c r="BD59" s="321">
        <f>_xlfn.IFNA(VLOOKUP($B59,'B-LogEmaxOverpEC50'!$A:$AL,MATCH(BD$1,'B-LogEmaxOverpEC50'!$A$1:$AL$1,0),FALSE),"")</f>
        <v>9.1662020474358528</v>
      </c>
      <c r="BE59" s="321">
        <f>_xlfn.IFNA(VLOOKUP($B59,'B-LogEmaxOverpEC50'!$A:$AL,MATCH(BE$1,'B-LogEmaxOverpEC50'!$A$1:$AL$1,0),FALSE),"")</f>
        <v>8.5948046552886233</v>
      </c>
      <c r="BF59" s="321">
        <f>_xlfn.IFNA(VLOOKUP($B59,'B-LogEmaxOverpEC50'!$A:$AL,MATCH(BF$1,'B-LogEmaxOverpEC50'!$A$1:$AL$1,0),FALSE),"")</f>
        <v>10.884970546638966</v>
      </c>
      <c r="BG59" s="321" t="str">
        <f>_xlfn.IFNA(VLOOKUP($B59,'B-LogEmaxOverpEC50'!$A:$AL,MATCH(BG$1,'B-LogEmaxOverpEC50'!$A$1:$AL$1,0),FALSE),"")</f>
        <v/>
      </c>
      <c r="BH59" s="321">
        <f>_xlfn.IFNA(VLOOKUP($B59,'B-LogEmaxOverpEC50'!$A:$AL,MATCH(BH$1,'B-LogEmaxOverpEC50'!$A$1:$AL$1,0),FALSE),"")</f>
        <v>9.7671678271921412</v>
      </c>
      <c r="BI59" s="322">
        <f>_xlfn.IFNA(VLOOKUP($B59,'I-LogEmaxOverpEC50'!$A:$AR,MATCH(BI$1,'I-LogEmaxOverpEC50'!$A$1:$AR$1,0),FALSE),"")</f>
        <v>12.989882776792019</v>
      </c>
      <c r="BJ59" s="320">
        <f>_xlfn.IFNA(VLOOKUP($B59,'I-LogEmaxOverpEC50'!$A:$AR,MATCH(BJ$1,'I-LogEmaxOverpEC50'!$A$1:$AR$1,0),FALSE),"")</f>
        <v>12.921362800707445</v>
      </c>
      <c r="BK59" s="320" t="str">
        <f>_xlfn.IFNA(VLOOKUP($B59,'I-LogEmaxOverpEC50'!$A:$AR,MATCH(BK$1,'I-LogEmaxOverpEC50'!$A$1:$AR$1,0),FALSE),"")</f>
        <v/>
      </c>
      <c r="BL59" s="320" t="str">
        <f>_xlfn.IFNA(VLOOKUP($B59,'I-LogEmaxOverpEC50'!$A:$AR,MATCH(BL$1,'I-LogEmaxOverpEC50'!$A$1:$AR$1,0),FALSE),"")</f>
        <v/>
      </c>
      <c r="BM59" s="320" t="str">
        <f>_xlfn.IFNA(VLOOKUP($B59,'I-LogEmaxOverpEC50'!$A:$AR,MATCH(BM$1,'I-LogEmaxOverpEC50'!$A$1:$AR$1,0),FALSE),"")</f>
        <v/>
      </c>
      <c r="BN59" s="320" t="str">
        <f>_xlfn.IFNA(VLOOKUP($B59,'I-LogEmaxOverpEC50'!$A:$AR,MATCH(BN$1,'I-LogEmaxOverpEC50'!$A$1:$AR$1,0),FALSE),"")</f>
        <v/>
      </c>
      <c r="BO59" s="320" t="str">
        <f>_xlfn.IFNA(VLOOKUP($B59,'I-LogEmaxOverpEC50'!$A:$AR,MATCH(BO$1,'I-LogEmaxOverpEC50'!$A$1:$AR$1,0),FALSE),"")</f>
        <v/>
      </c>
      <c r="BP59" s="320">
        <f>_xlfn.IFNA(VLOOKUP($B59,'I-LogEmaxOverpEC50'!$A:$AR,MATCH(BP$1,'I-LogEmaxOverpEC50'!$A$1:$AR$1,0),FALSE),"")</f>
        <v>10.807304755405305</v>
      </c>
      <c r="BQ59" s="320">
        <f>_xlfn.IFNA(VLOOKUP($B59,'I-LogEmaxOverpEC50'!$A:$AR,MATCH(BQ$1,'I-LogEmaxOverpEC50'!$A$1:$AR$1,0),FALSE),"")</f>
        <v>10.807304755405305</v>
      </c>
      <c r="BR59" s="320" t="str">
        <f>_xlfn.IFNA(VLOOKUP($B59,'I-LogEmaxOverpEC50'!$A:$AR,MATCH(BR$1,'I-LogEmaxOverpEC50'!$A$1:$AR$1,0),FALSE),"")</f>
        <v/>
      </c>
      <c r="BS59" s="320" t="str">
        <f>_xlfn.IFNA(VLOOKUP($B59,'I-LogEmaxOverpEC50'!$A:$AR,MATCH(BS$1,'I-LogEmaxOverpEC50'!$A$1:$AR$1,0),FALSE),"")</f>
        <v/>
      </c>
      <c r="BT59" s="320" t="str">
        <f>_xlfn.IFNA(VLOOKUP($B59,'I-LogEmaxOverpEC50'!$A:$AR,MATCH(BT$1,'I-LogEmaxOverpEC50'!$A$1:$AR$1,0),FALSE),"")</f>
        <v/>
      </c>
      <c r="BU59" s="320" t="str">
        <f>_xlfn.IFNA(VLOOKUP($B59,'I-LogEmaxOverpEC50'!$A:$AR,MATCH(BU$1,'I-LogEmaxOverpEC50'!$A$1:$AR$1,0),FALSE),"")</f>
        <v/>
      </c>
      <c r="BV59" s="114" t="e" cm="1">
        <f t="array" ref="BV59">_xlfn.IFS(AND($C59="A",_xlfn.CONCAT(F59:G59)&lt;&gt;"",$A59=1),"x",AND($C59="A",_xlfn.CONCAT(F59:G59)="",$A59=1),"-",$A$1&lt;&gt;"","")</f>
        <v>#N/A</v>
      </c>
      <c r="BW59" s="113" t="e" cm="1">
        <f t="array" ref="BW59">_xlfn.IFS(AND($C59="A",_xlfn.CONCAT(H59:L59)&lt;&gt;"",$A59=1),"x",AND($C59="A",_xlfn.CONCAT(H59:L59)="",$A59=1),"-",$A$1&lt;&gt;"","")</f>
        <v>#N/A</v>
      </c>
      <c r="BX59" s="113" t="e" cm="1">
        <f t="array" ref="BX59">_xlfn.IFS(AND($C59="A",_xlfn.CONCAT(M59:P59)&lt;&gt;"",$A59=1),"x",AND($C59="A",_xlfn.CONCAT(M59:P59)="",$A59=1),"-",$A$1&lt;&gt;"","")</f>
        <v>#N/A</v>
      </c>
      <c r="BY59" s="113" t="e" cm="1">
        <f t="array" ref="BY59">_xlfn.IFS(AND($C59="A",_xlfn.CONCAT(Q59:R59)&lt;&gt;"",$A59=1),"x",AND($C59="A",_xlfn.CONCAT(Q59:R59)="",$A59=1),"-",$A$1&lt;&gt;"","")</f>
        <v>#N/A</v>
      </c>
      <c r="BZ59" s="121" t="e">
        <f t="shared" si="25"/>
        <v>#N/A</v>
      </c>
      <c r="CA59" s="120" t="e">
        <f t="shared" si="26"/>
        <v>#N/A</v>
      </c>
      <c r="CB59" s="120" t="e">
        <f t="shared" si="27"/>
        <v>#N/A</v>
      </c>
      <c r="CC59" s="120" t="e">
        <f t="shared" si="28"/>
        <v>#N/A</v>
      </c>
      <c r="CD59" s="121" t="str">
        <f t="shared" si="29"/>
        <v/>
      </c>
      <c r="CE59" s="120" t="e">
        <f t="shared" si="30"/>
        <v>#N/A</v>
      </c>
      <c r="CF59" s="120" t="e">
        <f t="shared" si="31"/>
        <v>#N/A</v>
      </c>
      <c r="CG59" s="120" t="e">
        <f t="shared" si="32"/>
        <v>#N/A</v>
      </c>
      <c r="CH59" s="120" t="e">
        <f t="shared" si="33"/>
        <v>#N/A</v>
      </c>
      <c r="CI59" s="120" t="e">
        <f t="shared" si="34"/>
        <v>#N/A</v>
      </c>
    </row>
    <row r="60" spans="1:87" s="326" customFormat="1" x14ac:dyDescent="0.2">
      <c r="A60" s="311" t="e" cm="1">
        <f t="array" ref="A60">_xlfn.IFS(SUM(F60:R60)&gt;0,1,Z60&gt;0,2,TRUE,3)</f>
        <v>#N/A</v>
      </c>
      <c r="B60" s="311" t="s">
        <v>167</v>
      </c>
      <c r="C60" s="311" t="str">
        <f>_xlfn.XLOOKUP(B60,RecNamesAll!A:A,RecNamesAll!E:E)</f>
        <v>A</v>
      </c>
      <c r="D60" s="311" t="str">
        <f>_xlfn.XLOOKUP(B60,RecNamesAll!A:A,RecNamesAll!C:C)</f>
        <v>PAF</v>
      </c>
      <c r="E60" s="311"/>
      <c r="F60" s="312" t="e">
        <f t="shared" si="0"/>
        <v>#N/A</v>
      </c>
      <c r="G60" s="313" t="e">
        <f t="shared" si="1"/>
        <v>#N/A</v>
      </c>
      <c r="H60" s="312" t="e">
        <f t="shared" si="2"/>
        <v>#N/A</v>
      </c>
      <c r="I60" s="313" t="e">
        <f t="shared" si="3"/>
        <v>#N/A</v>
      </c>
      <c r="J60" s="313" t="e">
        <f t="shared" si="4"/>
        <v>#N/A</v>
      </c>
      <c r="K60" s="313" t="e">
        <f t="shared" si="5"/>
        <v>#N/A</v>
      </c>
      <c r="L60" s="313" t="e">
        <f t="shared" si="6"/>
        <v>#N/A</v>
      </c>
      <c r="M60" s="312" t="e">
        <f t="shared" si="7"/>
        <v>#N/A</v>
      </c>
      <c r="N60" s="313" t="e">
        <f t="shared" si="8"/>
        <v>#N/A</v>
      </c>
      <c r="O60" s="313" t="e">
        <f t="shared" si="9"/>
        <v>#N/A</v>
      </c>
      <c r="P60" s="313" t="e">
        <f t="shared" si="10"/>
        <v>#N/A</v>
      </c>
      <c r="Q60" s="312" t="e">
        <f t="shared" si="11"/>
        <v>#N/A</v>
      </c>
      <c r="R60" s="313" t="e">
        <f t="shared" si="12"/>
        <v>#N/A</v>
      </c>
      <c r="S60" s="314" t="str">
        <f t="shared" si="13"/>
        <v/>
      </c>
      <c r="T60" s="315" t="str">
        <f t="shared" si="14"/>
        <v>A</v>
      </c>
      <c r="U60" s="311" t="str">
        <f t="shared" si="15"/>
        <v>PAF</v>
      </c>
      <c r="V60" s="316" t="e">
        <f>IF(VLOOKUP($B60,GtP!$A:$AA,MATCH("Gs_0-2",GtP!$A$1:$AA$1,0),FALSE)=0,"",VLOOKUP($B60,GtP!$A:$AA,MATCH("Gs_0-2",GtP!$A$1:$AA$1,0),FALSE))</f>
        <v>#N/A</v>
      </c>
      <c r="W60" s="317" t="e">
        <f>IF(VLOOKUP($B60,GtP!$A:$AA,MATCH("Gi/o_0-2",GtP!$A$1:$AA$1,0),FALSE)=0,"",VLOOKUP($B60,GtP!$A:$AA,MATCH("Gi/o_0-2",GtP!$A$1:$AA$1,0),FALSE))</f>
        <v>#N/A</v>
      </c>
      <c r="X60" s="317" t="e">
        <f>IF(VLOOKUP($B60,GtP!$A:$AA,MATCH("Gq/11_0-2",GtP!$A$1:$AA$1,0),FALSE)=0,"",VLOOKUP($B60,GtP!$A:$AA,MATCH("Gq/11_0-2",GtP!$A$1:$AA$1,0),FALSE))</f>
        <v>#N/A</v>
      </c>
      <c r="Y60" s="317" t="e">
        <f>IF(VLOOKUP($B60,GtP!$A:$AA,MATCH("G12/13_0-2",GtP!$A$1:$AA$1,0),FALSE)=0,"",VLOOKUP($B60,GtP!$A:$AA,MATCH("G12/13_0-2",GtP!$A$1:$AA$1,0),FALSE))</f>
        <v>#N/A</v>
      </c>
      <c r="Z60" s="318" t="e">
        <f t="shared" si="16"/>
        <v>#N/A</v>
      </c>
      <c r="AA60" s="317" t="e">
        <f t="shared" si="17"/>
        <v>#N/A</v>
      </c>
      <c r="AB60" s="317" t="e">
        <f t="shared" si="18"/>
        <v>#N/A</v>
      </c>
      <c r="AC60" s="317" t="e">
        <f t="shared" si="19"/>
        <v>#N/A</v>
      </c>
      <c r="AD60" s="317" t="e">
        <f t="shared" si="20"/>
        <v>#N/A</v>
      </c>
      <c r="AE60" s="315" t="str">
        <f t="shared" si="21"/>
        <v/>
      </c>
      <c r="AF60" s="311" t="str">
        <f t="shared" si="22"/>
        <v/>
      </c>
      <c r="AG60" s="311" t="str">
        <f t="shared" si="23"/>
        <v/>
      </c>
      <c r="AH60" s="311" t="str">
        <f t="shared" si="24"/>
        <v/>
      </c>
      <c r="AI60" s="316" t="e">
        <f>_xlfn.CONCAT(IF(AV60="","-","B"),IF(BI60="","-","I"),VLOOKUP($B60,GtP!$A:$BB,MATCH("Gs_0-1",GtP!$A$1:$BB$1,0),FALSE))</f>
        <v>#N/A</v>
      </c>
      <c r="AJ60" s="317" t="e">
        <f>_xlfn.CONCAT(IF(AW60="","-","B"),IF(BJ60="","-","I"),VLOOKUP($B60,GtP!$A:$BB,MATCH("Gs_0-1",GtP!$A$1:$BB$1,0),FALSE))</f>
        <v>#N/A</v>
      </c>
      <c r="AK60" s="317" t="e">
        <f>_xlfn.CONCAT(IF(AX60="","-","B"),IF(BK60="","-","I"),VLOOKUP($B60,GtP!$A:$BB,MATCH("Gi/o_0-1",GtP!$A$1:$BB$1,0),FALSE))</f>
        <v>#N/A</v>
      </c>
      <c r="AL60" s="317" t="e">
        <f>_xlfn.CONCAT(IF(AY60="","-","B"),IF(BL60="","-","I"),VLOOKUP($B60,GtP!$A:$BB,MATCH("Gi/o_0-1",GtP!$A$1:$BB$1,0),FALSE))</f>
        <v>#N/A</v>
      </c>
      <c r="AM60" s="317" t="e">
        <f>_xlfn.CONCAT(IF(AZ60="","-","B"),IF(BM60="","-","I"),VLOOKUP($B60,GtP!$A:$BB,MATCH("Gi/o_0-1",GtP!$A$1:$BB$1,0),FALSE))</f>
        <v>#N/A</v>
      </c>
      <c r="AN60" s="317" t="e">
        <f>_xlfn.CONCAT(IF(BA60="","-","B"),IF(BN60="","-","I"),VLOOKUP($B60,GtP!$A:$BB,MATCH("Gi/o_0-1",GtP!$A$1:$BB$1,0),FALSE))</f>
        <v>#N/A</v>
      </c>
      <c r="AO60" s="317" t="e">
        <f>_xlfn.CONCAT(IF(BB60="","-","B"),IF(BO60="","-","I"),VLOOKUP($B60,GtP!$A:$BB,MATCH("Gi/o_0-1",GtP!$A$1:$BB$1,0),FALSE))</f>
        <v>#N/A</v>
      </c>
      <c r="AP60" s="317" t="e">
        <f>_xlfn.CONCAT(IF(BC60="","-","B"),IF(BP60="","-","I"),VLOOKUP($B60,GtP!$A:$BB,MATCH("Gq/11_0-1",GtP!$A$1:$BB$1,0),FALSE))</f>
        <v>#N/A</v>
      </c>
      <c r="AQ60" s="317" t="e">
        <f>_xlfn.CONCAT(IF(BD60="","-","B"),IF(BQ60="","-","I"),VLOOKUP($B60,GtP!$A:$BB,MATCH("Gq/11_0-1",GtP!$A$1:$BB$1,0),FALSE))</f>
        <v>#N/A</v>
      </c>
      <c r="AR60" s="317" t="e">
        <f>_xlfn.CONCAT(IF(BE60="","-","B"),IF(BR60="","-","I"),VLOOKUP($B60,GtP!$A:$BB,MATCH("Gq/11_0-1",GtP!$A$1:$BB$1,0),FALSE))</f>
        <v>#N/A</v>
      </c>
      <c r="AS60" s="317" t="e">
        <f>_xlfn.CONCAT(IF(BF60="","-","B"),IF(BS60="","-","I"),VLOOKUP($B60,GtP!$A:$BB,MATCH("Gq/11_0-1",GtP!$A$1:$BB$1,0),FALSE))</f>
        <v>#N/A</v>
      </c>
      <c r="AT60" s="317" t="e">
        <f>_xlfn.CONCAT(IF(BG60="","-","B"),IF(BT60="","-","I"),VLOOKUP($B60,GtP!$A:$BB,MATCH("G12/13_0-1",GtP!$A$1:$BB$1,0),FALSE))</f>
        <v>#N/A</v>
      </c>
      <c r="AU60" s="317" t="e">
        <f>_xlfn.CONCAT(IF(BH60="","-","B"),IF(BU60="","-","I"),VLOOKUP($B60,GtP!$A:$BB,MATCH("G12/13_0-1",GtP!$A$1:$BB$1,0),FALSE))</f>
        <v>#N/A</v>
      </c>
      <c r="AV60" s="319" t="str">
        <f>_xlfn.IFNA(VLOOKUP($B60,'B-LogEmaxOverpEC50'!$A:$AL,MATCH(AV$1,'B-LogEmaxOverpEC50'!$A$1:$AL$1,0),FALSE),"")</f>
        <v/>
      </c>
      <c r="AW60" s="320"/>
      <c r="AX60" s="321" t="str">
        <f>_xlfn.IFNA(VLOOKUP($B60,'B-LogEmaxOverpEC50'!$A:$AL,MATCH(AX$1,'B-LogEmaxOverpEC50'!$A$1:$AL$1,0),FALSE),"")</f>
        <v/>
      </c>
      <c r="AY60" s="321" t="str">
        <f>_xlfn.IFNA(VLOOKUP($B60,'B-LogEmaxOverpEC50'!$A:$AL,MATCH(AY$1,'B-LogEmaxOverpEC50'!$A$1:$AL$1,0),FALSE),"")</f>
        <v/>
      </c>
      <c r="AZ60" s="321" t="str">
        <f>_xlfn.IFNA(VLOOKUP($B60,'B-LogEmaxOverpEC50'!$A:$AL,MATCH(AZ$1,'B-LogEmaxOverpEC50'!$A$1:$AL$1,0),FALSE),"")</f>
        <v/>
      </c>
      <c r="BA60" s="321" t="str">
        <f>_xlfn.IFNA(VLOOKUP($B60,'B-LogEmaxOverpEC50'!$A:$AL,MATCH(BA$1,'B-LogEmaxOverpEC50'!$A$1:$AL$1,0),FALSE),"")</f>
        <v/>
      </c>
      <c r="BB60" s="321" t="str">
        <f>_xlfn.IFNA(VLOOKUP($B60,'B-LogEmaxOverpEC50'!$A:$AL,MATCH(BB$1,'B-LogEmaxOverpEC50'!$A$1:$AL$1,0),FALSE),"")</f>
        <v/>
      </c>
      <c r="BC60" s="321" t="str">
        <f>_xlfn.IFNA(VLOOKUP($B60,'B-LogEmaxOverpEC50'!$A:$AL,MATCH(BC$1,'B-LogEmaxOverpEC50'!$A$1:$AL$1,0),FALSE),"")</f>
        <v/>
      </c>
      <c r="BD60" s="321" t="str">
        <f>_xlfn.IFNA(VLOOKUP($B60,'B-LogEmaxOverpEC50'!$A:$AL,MATCH(BD$1,'B-LogEmaxOverpEC50'!$A$1:$AL$1,0),FALSE),"")</f>
        <v/>
      </c>
      <c r="BE60" s="321" t="str">
        <f>_xlfn.IFNA(VLOOKUP($B60,'B-LogEmaxOverpEC50'!$A:$AL,MATCH(BE$1,'B-LogEmaxOverpEC50'!$A$1:$AL$1,0),FALSE),"")</f>
        <v/>
      </c>
      <c r="BF60" s="321" t="str">
        <f>_xlfn.IFNA(VLOOKUP($B60,'B-LogEmaxOverpEC50'!$A:$AL,MATCH(BF$1,'B-LogEmaxOverpEC50'!$A$1:$AL$1,0),FALSE),"")</f>
        <v/>
      </c>
      <c r="BG60" s="321" t="str">
        <f>_xlfn.IFNA(VLOOKUP($B60,'B-LogEmaxOverpEC50'!$A:$AL,MATCH(BG$1,'B-LogEmaxOverpEC50'!$A$1:$AL$1,0),FALSE),"")</f>
        <v/>
      </c>
      <c r="BH60" s="321" t="str">
        <f>_xlfn.IFNA(VLOOKUP($B60,'B-LogEmaxOverpEC50'!$A:$AL,MATCH(BH$1,'B-LogEmaxOverpEC50'!$A$1:$AL$1,0),FALSE),"")</f>
        <v/>
      </c>
      <c r="BI60" s="322">
        <f>_xlfn.IFNA(VLOOKUP($B60,'I-LogEmaxOverpEC50'!$A:$AR,MATCH(BI$1,'I-LogEmaxOverpEC50'!$A$1:$AR$1,0),FALSE),"")</f>
        <v>10.900754074752459</v>
      </c>
      <c r="BJ60" s="320">
        <f>_xlfn.IFNA(VLOOKUP($B60,'I-LogEmaxOverpEC50'!$A:$AR,MATCH(BJ$1,'I-LogEmaxOverpEC50'!$A$1:$AR$1,0),FALSE),"")</f>
        <v>10.885794681390125</v>
      </c>
      <c r="BK60" s="320" t="str">
        <f>_xlfn.IFNA(VLOOKUP($B60,'I-LogEmaxOverpEC50'!$A:$AR,MATCH(BK$1,'I-LogEmaxOverpEC50'!$A$1:$AR$1,0),FALSE),"")</f>
        <v/>
      </c>
      <c r="BL60" s="320" t="str">
        <f>_xlfn.IFNA(VLOOKUP($B60,'I-LogEmaxOverpEC50'!$A:$AR,MATCH(BL$1,'I-LogEmaxOverpEC50'!$A$1:$AR$1,0),FALSE),"")</f>
        <v/>
      </c>
      <c r="BM60" s="320">
        <f>_xlfn.IFNA(VLOOKUP($B60,'I-LogEmaxOverpEC50'!$A:$AR,MATCH(BM$1,'I-LogEmaxOverpEC50'!$A$1:$AR$1,0),FALSE),"")</f>
        <v>11.013324164904253</v>
      </c>
      <c r="BN60" s="320">
        <f>_xlfn.IFNA(VLOOKUP($B60,'I-LogEmaxOverpEC50'!$A:$AR,MATCH(BN$1,'I-LogEmaxOverpEC50'!$A$1:$AR$1,0),FALSE),"")</f>
        <v>11.013324164904253</v>
      </c>
      <c r="BO60" s="320">
        <f>_xlfn.IFNA(VLOOKUP($B60,'I-LogEmaxOverpEC50'!$A:$AR,MATCH(BO$1,'I-LogEmaxOverpEC50'!$A$1:$AR$1,0),FALSE),"")</f>
        <v>11.06139892759691</v>
      </c>
      <c r="BP60" s="320" t="str">
        <f>_xlfn.IFNA(VLOOKUP($B60,'I-LogEmaxOverpEC50'!$A:$AR,MATCH(BP$1,'I-LogEmaxOverpEC50'!$A$1:$AR$1,0),FALSE),"")</f>
        <v/>
      </c>
      <c r="BQ60" s="320" t="str">
        <f>_xlfn.IFNA(VLOOKUP($B60,'I-LogEmaxOverpEC50'!$A:$AR,MATCH(BQ$1,'I-LogEmaxOverpEC50'!$A$1:$AR$1,0),FALSE),"")</f>
        <v/>
      </c>
      <c r="BR60" s="320" t="str">
        <f>_xlfn.IFNA(VLOOKUP($B60,'I-LogEmaxOverpEC50'!$A:$AR,MATCH(BR$1,'I-LogEmaxOverpEC50'!$A$1:$AR$1,0),FALSE),"")</f>
        <v/>
      </c>
      <c r="BS60" s="320">
        <f>_xlfn.IFNA(VLOOKUP($B60,'I-LogEmaxOverpEC50'!$A:$AR,MATCH(BS$1,'I-LogEmaxOverpEC50'!$A$1:$AR$1,0),FALSE),"")</f>
        <v>10.945565971872515</v>
      </c>
      <c r="BT60" s="320" t="str">
        <f>_xlfn.IFNA(VLOOKUP($B60,'I-LogEmaxOverpEC50'!$A:$AR,MATCH(BT$1,'I-LogEmaxOverpEC50'!$A$1:$AR$1,0),FALSE),"")</f>
        <v/>
      </c>
      <c r="BU60" s="320">
        <f>_xlfn.IFNA(VLOOKUP($B60,'I-LogEmaxOverpEC50'!$A:$AR,MATCH(BU$1,'I-LogEmaxOverpEC50'!$A$1:$AR$1,0),FALSE),"")</f>
        <v>10.784196813572359</v>
      </c>
      <c r="BV60" s="114" t="e" cm="1">
        <f t="array" ref="BV60">_xlfn.IFS(AND($C60="A",_xlfn.CONCAT(F60:G60)&lt;&gt;"",$A60=1),"x",AND($C60="A",_xlfn.CONCAT(F60:G60)="",$A60=1),"-",$A$1&lt;&gt;"","")</f>
        <v>#N/A</v>
      </c>
      <c r="BW60" s="113" t="e" cm="1">
        <f t="array" ref="BW60">_xlfn.IFS(AND($C60="A",_xlfn.CONCAT(H60:L60)&lt;&gt;"",$A60=1),"x",AND($C60="A",_xlfn.CONCAT(H60:L60)="",$A60=1),"-",$A$1&lt;&gt;"","")</f>
        <v>#N/A</v>
      </c>
      <c r="BX60" s="113" t="e" cm="1">
        <f t="array" ref="BX60">_xlfn.IFS(AND($C60="A",_xlfn.CONCAT(M60:P60)&lt;&gt;"",$A60=1),"x",AND($C60="A",_xlfn.CONCAT(M60:P60)="",$A60=1),"-",$A$1&lt;&gt;"","")</f>
        <v>#N/A</v>
      </c>
      <c r="BY60" s="113" t="e" cm="1">
        <f t="array" ref="BY60">_xlfn.IFS(AND($C60="A",_xlfn.CONCAT(Q60:R60)&lt;&gt;"",$A60=1),"x",AND($C60="A",_xlfn.CONCAT(Q60:R60)="",$A60=1),"-",$A$1&lt;&gt;"","")</f>
        <v>#N/A</v>
      </c>
      <c r="BZ60" s="121" t="e">
        <f t="shared" si="25"/>
        <v>#N/A</v>
      </c>
      <c r="CA60" s="120" t="e">
        <f t="shared" si="26"/>
        <v>#N/A</v>
      </c>
      <c r="CB60" s="120" t="e">
        <f t="shared" si="27"/>
        <v>#N/A</v>
      </c>
      <c r="CC60" s="120" t="e">
        <f t="shared" si="28"/>
        <v>#N/A</v>
      </c>
      <c r="CD60" s="121" t="str">
        <f t="shared" si="29"/>
        <v/>
      </c>
      <c r="CE60" s="120" t="e">
        <f t="shared" si="30"/>
        <v>#N/A</v>
      </c>
      <c r="CF60" s="120" t="e">
        <f t="shared" si="31"/>
        <v>#N/A</v>
      </c>
      <c r="CG60" s="120" t="e">
        <f t="shared" si="32"/>
        <v>#N/A</v>
      </c>
      <c r="CH60" s="120" t="e">
        <f t="shared" si="33"/>
        <v>#N/A</v>
      </c>
      <c r="CI60" s="120" t="e">
        <f t="shared" si="34"/>
        <v>#N/A</v>
      </c>
    </row>
    <row r="61" spans="1:87" s="326" customFormat="1" x14ac:dyDescent="0.2">
      <c r="A61" s="311" cm="1">
        <f t="array" ref="A61">_xlfn.IFS(SUM(F61:R61)&gt;0,1,Z61&gt;0,2,TRUE,3)</f>
        <v>1</v>
      </c>
      <c r="B61" s="311" t="s">
        <v>162</v>
      </c>
      <c r="C61" s="311" t="str">
        <f>_xlfn.XLOOKUP(B61,RecNamesAll!A:A,RecNamesAll!E:E)</f>
        <v>A</v>
      </c>
      <c r="D61" s="311" t="str">
        <f>_xlfn.XLOOKUP(B61,RecNamesAll!A:A,RecNamesAll!C:C)</f>
        <v>P2Y11</v>
      </c>
      <c r="E61" s="311"/>
      <c r="F61" s="312" t="str">
        <f t="shared" si="0"/>
        <v/>
      </c>
      <c r="G61" s="313">
        <f t="shared" si="1"/>
        <v>8.0399155646872238</v>
      </c>
      <c r="H61" s="312" t="str">
        <f t="shared" si="2"/>
        <v/>
      </c>
      <c r="I61" s="313" t="str">
        <f t="shared" si="3"/>
        <v/>
      </c>
      <c r="J61" s="313" t="str">
        <f t="shared" si="4"/>
        <v/>
      </c>
      <c r="K61" s="313" t="str">
        <f t="shared" si="5"/>
        <v/>
      </c>
      <c r="L61" s="313" t="str">
        <f t="shared" si="6"/>
        <v/>
      </c>
      <c r="M61" s="312">
        <f t="shared" si="7"/>
        <v>8.237794017572023</v>
      </c>
      <c r="N61" s="313">
        <f t="shared" si="8"/>
        <v>8.237794017572023</v>
      </c>
      <c r="O61" s="313">
        <f t="shared" si="9"/>
        <v>8.0810589147333616</v>
      </c>
      <c r="P61" s="313">
        <f t="shared" si="10"/>
        <v>7.5131937647336606</v>
      </c>
      <c r="Q61" s="312" t="str">
        <f t="shared" si="11"/>
        <v/>
      </c>
      <c r="R61" s="313" t="str">
        <f t="shared" si="12"/>
        <v/>
      </c>
      <c r="S61" s="314">
        <f t="shared" si="13"/>
        <v>5</v>
      </c>
      <c r="T61" s="315" t="str">
        <f t="shared" si="14"/>
        <v>A</v>
      </c>
      <c r="U61" s="311" t="str">
        <f t="shared" si="15"/>
        <v>P2Y11</v>
      </c>
      <c r="V61" s="316">
        <f>IF(VLOOKUP($B61,GtP!$A:$AA,MATCH("Gs_0-2",GtP!$A$1:$AA$1,0),FALSE)=0,"",VLOOKUP($B61,GtP!$A:$AA,MATCH("Gs_0-2",GtP!$A$1:$AA$1,0),FALSE))</f>
        <v>2</v>
      </c>
      <c r="W61" s="317" t="str">
        <f>IF(VLOOKUP($B61,GtP!$A:$AA,MATCH("Gi/o_0-2",GtP!$A$1:$AA$1,0),FALSE)=0,"",VLOOKUP($B61,GtP!$A:$AA,MATCH("Gi/o_0-2",GtP!$A$1:$AA$1,0),FALSE))</f>
        <v/>
      </c>
      <c r="X61" s="317">
        <f>IF(VLOOKUP($B61,GtP!$A:$AA,MATCH("Gq/11_0-2",GtP!$A$1:$AA$1,0),FALSE)=0,"",VLOOKUP($B61,GtP!$A:$AA,MATCH("Gq/11_0-2",GtP!$A$1:$AA$1,0),FALSE))</f>
        <v>1</v>
      </c>
      <c r="Y61" s="317" t="str">
        <f>IF(VLOOKUP($B61,GtP!$A:$AA,MATCH("G12/13_0-2",GtP!$A$1:$AA$1,0),FALSE)=0,"",VLOOKUP($B61,GtP!$A:$AA,MATCH("G12/13_0-2",GtP!$A$1:$AA$1,0),FALSE))</f>
        <v/>
      </c>
      <c r="Z61" s="318">
        <f t="shared" si="16"/>
        <v>2</v>
      </c>
      <c r="AA61" s="317">
        <f t="shared" si="17"/>
        <v>1</v>
      </c>
      <c r="AB61" s="317" t="str">
        <f t="shared" si="18"/>
        <v/>
      </c>
      <c r="AC61" s="317">
        <f t="shared" si="19"/>
        <v>1</v>
      </c>
      <c r="AD61" s="317" t="str">
        <f t="shared" si="20"/>
        <v/>
      </c>
      <c r="AE61" s="315">
        <f t="shared" si="21"/>
        <v>1</v>
      </c>
      <c r="AF61" s="311" t="str">
        <f t="shared" si="22"/>
        <v/>
      </c>
      <c r="AG61" s="311">
        <f t="shared" si="23"/>
        <v>4</v>
      </c>
      <c r="AH61" s="311" t="str">
        <f t="shared" si="24"/>
        <v/>
      </c>
      <c r="AI61" s="316" t="str">
        <f>_xlfn.CONCAT(IF(AV61="","-","B"),IF(BI61="","-","I"),VLOOKUP($B61,GtP!$A:$BB,MATCH("Gs_0-1",GtP!$A$1:$BB$1,0),FALSE))</f>
        <v>--G</v>
      </c>
      <c r="AJ61" s="317" t="str">
        <f>_xlfn.CONCAT(IF(AW61="","-","B"),IF(BJ61="","-","I"),VLOOKUP($B61,GtP!$A:$BB,MATCH("Gs_0-1",GtP!$A$1:$BB$1,0),FALSE))</f>
        <v>-IG</v>
      </c>
      <c r="AK61" s="317" t="str">
        <f>_xlfn.CONCAT(IF(AX61="","-","B"),IF(BK61="","-","I"),VLOOKUP($B61,GtP!$A:$BB,MATCH("Gi/o_0-1",GtP!$A$1:$BB$1,0),FALSE))</f>
        <v>-I-</v>
      </c>
      <c r="AL61" s="317" t="str">
        <f>_xlfn.CONCAT(IF(AY61="","-","B"),IF(BL61="","-","I"),VLOOKUP($B61,GtP!$A:$BB,MATCH("Gi/o_0-1",GtP!$A$1:$BB$1,0),FALSE))</f>
        <v>-I-</v>
      </c>
      <c r="AM61" s="317" t="str">
        <f>_xlfn.CONCAT(IF(AZ61="","-","B"),IF(BM61="","-","I"),VLOOKUP($B61,GtP!$A:$BB,MATCH("Gi/o_0-1",GtP!$A$1:$BB$1,0),FALSE))</f>
        <v>-I-</v>
      </c>
      <c r="AN61" s="317" t="str">
        <f>_xlfn.CONCAT(IF(BA61="","-","B"),IF(BN61="","-","I"),VLOOKUP($B61,GtP!$A:$BB,MATCH("Gi/o_0-1",GtP!$A$1:$BB$1,0),FALSE))</f>
        <v>-I-</v>
      </c>
      <c r="AO61" s="317" t="str">
        <f>_xlfn.CONCAT(IF(BB61="","-","B"),IF(BO61="","-","I"),VLOOKUP($B61,GtP!$A:$BB,MATCH("Gi/o_0-1",GtP!$A$1:$BB$1,0),FALSE))</f>
        <v>-I-</v>
      </c>
      <c r="AP61" s="317" t="str">
        <f>_xlfn.CONCAT(IF(BC61="","-","B"),IF(BP61="","-","I"),VLOOKUP($B61,GtP!$A:$BB,MATCH("Gq/11_0-1",GtP!$A$1:$BB$1,0),FALSE))</f>
        <v>-IG</v>
      </c>
      <c r="AQ61" s="317" t="str">
        <f>_xlfn.CONCAT(IF(BD61="","-","B"),IF(BQ61="","-","I"),VLOOKUP($B61,GtP!$A:$BB,MATCH("Gq/11_0-1",GtP!$A$1:$BB$1,0),FALSE))</f>
        <v>-IG</v>
      </c>
      <c r="AR61" s="317" t="str">
        <f>_xlfn.CONCAT(IF(BE61="","-","B"),IF(BR61="","-","I"),VLOOKUP($B61,GtP!$A:$BB,MATCH("Gq/11_0-1",GtP!$A$1:$BB$1,0),FALSE))</f>
        <v>-IG</v>
      </c>
      <c r="AS61" s="317" t="str">
        <f>_xlfn.CONCAT(IF(BF61="","-","B"),IF(BS61="","-","I"),VLOOKUP($B61,GtP!$A:$BB,MATCH("Gq/11_0-1",GtP!$A$1:$BB$1,0),FALSE))</f>
        <v>-IG</v>
      </c>
      <c r="AT61" s="317" t="str">
        <f>_xlfn.CONCAT(IF(BG61="","-","B"),IF(BT61="","-","I"),VLOOKUP($B61,GtP!$A:$BB,MATCH("G12/13_0-1",GtP!$A$1:$BB$1,0),FALSE))</f>
        <v>-I-</v>
      </c>
      <c r="AU61" s="317" t="str">
        <f>_xlfn.CONCAT(IF(BH61="","-","B"),IF(BU61="","-","I"),VLOOKUP($B61,GtP!$A:$BB,MATCH("G12/13_0-1",GtP!$A$1:$BB$1,0),FALSE))</f>
        <v>-I-</v>
      </c>
      <c r="AV61" s="319" t="str">
        <f>_xlfn.IFNA(VLOOKUP($B61,'B-LogEmaxOverpEC50'!$A:$AL,MATCH(AV$1,'B-LogEmaxOverpEC50'!$A$1:$AL$1,0),FALSE),"")</f>
        <v/>
      </c>
      <c r="AW61" s="320"/>
      <c r="AX61" s="321" t="str">
        <f>_xlfn.IFNA(VLOOKUP($B61,'B-LogEmaxOverpEC50'!$A:$AL,MATCH(AX$1,'B-LogEmaxOverpEC50'!$A$1:$AL$1,0),FALSE),"")</f>
        <v/>
      </c>
      <c r="AY61" s="321" t="str">
        <f>_xlfn.IFNA(VLOOKUP($B61,'B-LogEmaxOverpEC50'!$A:$AL,MATCH(AY$1,'B-LogEmaxOverpEC50'!$A$1:$AL$1,0),FALSE),"")</f>
        <v/>
      </c>
      <c r="AZ61" s="321" t="str">
        <f>_xlfn.IFNA(VLOOKUP($B61,'B-LogEmaxOverpEC50'!$A:$AL,MATCH(AZ$1,'B-LogEmaxOverpEC50'!$A$1:$AL$1,0),FALSE),"")</f>
        <v/>
      </c>
      <c r="BA61" s="321" t="str">
        <f>_xlfn.IFNA(VLOOKUP($B61,'B-LogEmaxOverpEC50'!$A:$AL,MATCH(BA$1,'B-LogEmaxOverpEC50'!$A$1:$AL$1,0),FALSE),"")</f>
        <v/>
      </c>
      <c r="BB61" s="321" t="str">
        <f>_xlfn.IFNA(VLOOKUP($B61,'B-LogEmaxOverpEC50'!$A:$AL,MATCH(BB$1,'B-LogEmaxOverpEC50'!$A$1:$AL$1,0),FALSE),"")</f>
        <v/>
      </c>
      <c r="BC61" s="321" t="str">
        <f>_xlfn.IFNA(VLOOKUP($B61,'B-LogEmaxOverpEC50'!$A:$AL,MATCH(BC$1,'B-LogEmaxOverpEC50'!$A$1:$AL$1,0),FALSE),"")</f>
        <v/>
      </c>
      <c r="BD61" s="321" t="str">
        <f>_xlfn.IFNA(VLOOKUP($B61,'B-LogEmaxOverpEC50'!$A:$AL,MATCH(BD$1,'B-LogEmaxOverpEC50'!$A$1:$AL$1,0),FALSE),"")</f>
        <v/>
      </c>
      <c r="BE61" s="321" t="str">
        <f>_xlfn.IFNA(VLOOKUP($B61,'B-LogEmaxOverpEC50'!$A:$AL,MATCH(BE$1,'B-LogEmaxOverpEC50'!$A$1:$AL$1,0),FALSE),"")</f>
        <v/>
      </c>
      <c r="BF61" s="321" t="str">
        <f>_xlfn.IFNA(VLOOKUP($B61,'B-LogEmaxOverpEC50'!$A:$AL,MATCH(BF$1,'B-LogEmaxOverpEC50'!$A$1:$AL$1,0),FALSE),"")</f>
        <v/>
      </c>
      <c r="BG61" s="321" t="str">
        <f>_xlfn.IFNA(VLOOKUP($B61,'B-LogEmaxOverpEC50'!$A:$AL,MATCH(BG$1,'B-LogEmaxOverpEC50'!$A$1:$AL$1,0),FALSE),"")</f>
        <v/>
      </c>
      <c r="BH61" s="321" t="str">
        <f>_xlfn.IFNA(VLOOKUP($B61,'B-LogEmaxOverpEC50'!$A:$AL,MATCH(BH$1,'B-LogEmaxOverpEC50'!$A$1:$AL$1,0),FALSE),"")</f>
        <v/>
      </c>
      <c r="BI61" s="322" t="str">
        <f>_xlfn.IFNA(VLOOKUP($B61,'I-LogEmaxOverpEC50'!$A:$AR,MATCH(BI$1,'I-LogEmaxOverpEC50'!$A$1:$AR$1,0),FALSE),"")</f>
        <v/>
      </c>
      <c r="BJ61" s="320">
        <f>_xlfn.IFNA(VLOOKUP($B61,'I-LogEmaxOverpEC50'!$A:$AR,MATCH(BJ$1,'I-LogEmaxOverpEC50'!$A$1:$AR$1,0),FALSE),"")</f>
        <v>8.0399155646872238</v>
      </c>
      <c r="BK61" s="320">
        <f>_xlfn.IFNA(VLOOKUP($B61,'I-LogEmaxOverpEC50'!$A:$AR,MATCH(BK$1,'I-LogEmaxOverpEC50'!$A$1:$AR$1,0),FALSE),"")</f>
        <v>8.2813533049537558</v>
      </c>
      <c r="BL61" s="320">
        <f>_xlfn.IFNA(VLOOKUP($B61,'I-LogEmaxOverpEC50'!$A:$AR,MATCH(BL$1,'I-LogEmaxOverpEC50'!$A$1:$AR$1,0),FALSE),"")</f>
        <v>8.2813533049537558</v>
      </c>
      <c r="BM61" s="320">
        <f>_xlfn.IFNA(VLOOKUP($B61,'I-LogEmaxOverpEC50'!$A:$AR,MATCH(BM$1,'I-LogEmaxOverpEC50'!$A$1:$AR$1,0),FALSE),"")</f>
        <v>8.1460598122056389</v>
      </c>
      <c r="BN61" s="320">
        <f>_xlfn.IFNA(VLOOKUP($B61,'I-LogEmaxOverpEC50'!$A:$AR,MATCH(BN$1,'I-LogEmaxOverpEC50'!$A$1:$AR$1,0),FALSE),"")</f>
        <v>8.1460598122056389</v>
      </c>
      <c r="BO61" s="320">
        <f>_xlfn.IFNA(VLOOKUP($B61,'I-LogEmaxOverpEC50'!$A:$AR,MATCH(BO$1,'I-LogEmaxOverpEC50'!$A$1:$AR$1,0),FALSE),"")</f>
        <v>7.9485338793773641</v>
      </c>
      <c r="BP61" s="320">
        <f>_xlfn.IFNA(VLOOKUP($B61,'I-LogEmaxOverpEC50'!$A:$AR,MATCH(BP$1,'I-LogEmaxOverpEC50'!$A$1:$AR$1,0),FALSE),"")</f>
        <v>8.237794017572023</v>
      </c>
      <c r="BQ61" s="320">
        <f>_xlfn.IFNA(VLOOKUP($B61,'I-LogEmaxOverpEC50'!$A:$AR,MATCH(BQ$1,'I-LogEmaxOverpEC50'!$A$1:$AR$1,0),FALSE),"")</f>
        <v>8.237794017572023</v>
      </c>
      <c r="BR61" s="320">
        <f>_xlfn.IFNA(VLOOKUP($B61,'I-LogEmaxOverpEC50'!$A:$AR,MATCH(BR$1,'I-LogEmaxOverpEC50'!$A$1:$AR$1,0),FALSE),"")</f>
        <v>8.0810589147333616</v>
      </c>
      <c r="BS61" s="320">
        <f>_xlfn.IFNA(VLOOKUP($B61,'I-LogEmaxOverpEC50'!$A:$AR,MATCH(BS$1,'I-LogEmaxOverpEC50'!$A$1:$AR$1,0),FALSE),"")</f>
        <v>7.5131937647336606</v>
      </c>
      <c r="BT61" s="320">
        <f>_xlfn.IFNA(VLOOKUP($B61,'I-LogEmaxOverpEC50'!$A:$AR,MATCH(BT$1,'I-LogEmaxOverpEC50'!$A$1:$AR$1,0),FALSE),"")</f>
        <v>8.2222917863244724</v>
      </c>
      <c r="BU61" s="320">
        <f>_xlfn.IFNA(VLOOKUP($B61,'I-LogEmaxOverpEC50'!$A:$AR,MATCH(BU$1,'I-LogEmaxOverpEC50'!$A$1:$AR$1,0),FALSE),"")</f>
        <v>8.2957545945996003</v>
      </c>
      <c r="BV61" s="114" t="str" cm="1">
        <f t="array" ref="BV61">_xlfn.IFS(AND($C61="A",_xlfn.CONCAT(F61:G61)&lt;&gt;"",$A61=1),"x",AND($C61="A",_xlfn.CONCAT(F61:G61)="",$A61=1),"-",$A$1&lt;&gt;"","")</f>
        <v>x</v>
      </c>
      <c r="BW61" s="113" t="str" cm="1">
        <f t="array" ref="BW61">_xlfn.IFS(AND($C61="A",_xlfn.CONCAT(H61:L61)&lt;&gt;"",$A61=1),"x",AND($C61="A",_xlfn.CONCAT(H61:L61)="",$A61=1),"-",$A$1&lt;&gt;"","")</f>
        <v>-</v>
      </c>
      <c r="BX61" s="113" t="str" cm="1">
        <f t="array" ref="BX61">_xlfn.IFS(AND($C61="A",_xlfn.CONCAT(M61:P61)&lt;&gt;"",$A61=1),"x",AND($C61="A",_xlfn.CONCAT(M61:P61)="",$A61=1),"-",$A$1&lt;&gt;"","")</f>
        <v>x</v>
      </c>
      <c r="BY61" s="113" t="str" cm="1">
        <f t="array" ref="BY61">_xlfn.IFS(AND($C61="A",_xlfn.CONCAT(Q61:R61)&lt;&gt;"",$A61=1),"x",AND($C61="A",_xlfn.CONCAT(Q61:R61)="",$A61=1),"-",$A$1&lt;&gt;"","")</f>
        <v>-</v>
      </c>
      <c r="BZ61" s="121">
        <f t="shared" si="25"/>
        <v>8.0399155646872238</v>
      </c>
      <c r="CA61" s="120" t="str">
        <f t="shared" si="26"/>
        <v/>
      </c>
      <c r="CB61" s="120">
        <f t="shared" si="27"/>
        <v>8.237794017572023</v>
      </c>
      <c r="CC61" s="120" t="str">
        <f t="shared" si="28"/>
        <v/>
      </c>
      <c r="CD61" s="121" t="str">
        <f t="shared" si="29"/>
        <v/>
      </c>
      <c r="CE61" s="120">
        <f t="shared" si="30"/>
        <v>0.19787845288479922</v>
      </c>
      <c r="CF61" s="120" t="str">
        <f t="shared" si="31"/>
        <v/>
      </c>
      <c r="CG61" s="120" t="str">
        <f t="shared" si="32"/>
        <v/>
      </c>
      <c r="CH61" s="120" t="str">
        <f t="shared" si="33"/>
        <v/>
      </c>
      <c r="CI61" s="120" t="str">
        <f t="shared" si="34"/>
        <v/>
      </c>
    </row>
    <row r="62" spans="1:87" s="326" customFormat="1" x14ac:dyDescent="0.2">
      <c r="A62" s="311" t="e" cm="1">
        <f t="array" ref="A62">_xlfn.IFS(SUM(F62:R62)&gt;0,1,Z62&gt;0,2,TRUE,3)</f>
        <v>#N/A</v>
      </c>
      <c r="B62" s="311" t="s">
        <v>51</v>
      </c>
      <c r="C62" s="311" t="str">
        <f>_xlfn.XLOOKUP(B62,RecNamesAll!A:A,RecNamesAll!E:E)</f>
        <v>A</v>
      </c>
      <c r="D62" s="311" t="str">
        <f>_xlfn.XLOOKUP(B62,RecNamesAll!A:A,RecNamesAll!C:C)</f>
        <v>A2B</v>
      </c>
      <c r="E62" s="311"/>
      <c r="F62" s="312" t="e">
        <f t="shared" si="0"/>
        <v>#N/A</v>
      </c>
      <c r="G62" s="313" t="e">
        <f t="shared" si="1"/>
        <v>#N/A</v>
      </c>
      <c r="H62" s="312" t="e">
        <f t="shared" si="2"/>
        <v>#N/A</v>
      </c>
      <c r="I62" s="313" t="e">
        <f t="shared" si="3"/>
        <v>#N/A</v>
      </c>
      <c r="J62" s="313" t="e">
        <f t="shared" si="4"/>
        <v>#N/A</v>
      </c>
      <c r="K62" s="313" t="e">
        <f t="shared" si="5"/>
        <v>#N/A</v>
      </c>
      <c r="L62" s="313" t="e">
        <f t="shared" si="6"/>
        <v>#N/A</v>
      </c>
      <c r="M62" s="312" t="e">
        <f t="shared" si="7"/>
        <v>#N/A</v>
      </c>
      <c r="N62" s="313" t="e">
        <f t="shared" si="8"/>
        <v>#N/A</v>
      </c>
      <c r="O62" s="313" t="e">
        <f t="shared" si="9"/>
        <v>#N/A</v>
      </c>
      <c r="P62" s="313" t="e">
        <f t="shared" si="10"/>
        <v>#N/A</v>
      </c>
      <c r="Q62" s="312" t="e">
        <f t="shared" si="11"/>
        <v>#N/A</v>
      </c>
      <c r="R62" s="313" t="e">
        <f t="shared" si="12"/>
        <v>#N/A</v>
      </c>
      <c r="S62" s="314" t="str">
        <f t="shared" si="13"/>
        <v/>
      </c>
      <c r="T62" s="315" t="str">
        <f t="shared" si="14"/>
        <v>A</v>
      </c>
      <c r="U62" s="311" t="str">
        <f t="shared" si="15"/>
        <v>A2B</v>
      </c>
      <c r="V62" s="316" t="e">
        <f>IF(VLOOKUP($B62,GtP!$A:$AA,MATCH("Gs_0-2",GtP!$A$1:$AA$1,0),FALSE)=0,"",VLOOKUP($B62,GtP!$A:$AA,MATCH("Gs_0-2",GtP!$A$1:$AA$1,0),FALSE))</f>
        <v>#N/A</v>
      </c>
      <c r="W62" s="317" t="e">
        <f>IF(VLOOKUP($B62,GtP!$A:$AA,MATCH("Gi/o_0-2",GtP!$A$1:$AA$1,0),FALSE)=0,"",VLOOKUP($B62,GtP!$A:$AA,MATCH("Gi/o_0-2",GtP!$A$1:$AA$1,0),FALSE))</f>
        <v>#N/A</v>
      </c>
      <c r="X62" s="317" t="e">
        <f>IF(VLOOKUP($B62,GtP!$A:$AA,MATCH("Gq/11_0-2",GtP!$A$1:$AA$1,0),FALSE)=0,"",VLOOKUP($B62,GtP!$A:$AA,MATCH("Gq/11_0-2",GtP!$A$1:$AA$1,0),FALSE))</f>
        <v>#N/A</v>
      </c>
      <c r="Y62" s="317" t="e">
        <f>IF(VLOOKUP($B62,GtP!$A:$AA,MATCH("G12/13_0-2",GtP!$A$1:$AA$1,0),FALSE)=0,"",VLOOKUP($B62,GtP!$A:$AA,MATCH("G12/13_0-2",GtP!$A$1:$AA$1,0),FALSE))</f>
        <v>#N/A</v>
      </c>
      <c r="Z62" s="318" t="e">
        <f t="shared" si="16"/>
        <v>#N/A</v>
      </c>
      <c r="AA62" s="317" t="e">
        <f t="shared" si="17"/>
        <v>#N/A</v>
      </c>
      <c r="AB62" s="317" t="e">
        <f t="shared" si="18"/>
        <v>#N/A</v>
      </c>
      <c r="AC62" s="317" t="e">
        <f t="shared" si="19"/>
        <v>#N/A</v>
      </c>
      <c r="AD62" s="317" t="e">
        <f t="shared" si="20"/>
        <v>#N/A</v>
      </c>
      <c r="AE62" s="315" t="str">
        <f t="shared" si="21"/>
        <v/>
      </c>
      <c r="AF62" s="311" t="str">
        <f t="shared" si="22"/>
        <v/>
      </c>
      <c r="AG62" s="311" t="str">
        <f t="shared" si="23"/>
        <v/>
      </c>
      <c r="AH62" s="311" t="str">
        <f t="shared" si="24"/>
        <v/>
      </c>
      <c r="AI62" s="316" t="e">
        <f>_xlfn.CONCAT(IF(AV62="","-","B"),IF(BI62="","-","I"),VLOOKUP($B62,GtP!$A:$BB,MATCH("Gs_0-1",GtP!$A$1:$BB$1,0),FALSE))</f>
        <v>#N/A</v>
      </c>
      <c r="AJ62" s="317" t="e">
        <f>_xlfn.CONCAT(IF(AW62="","-","B"),IF(BJ62="","-","I"),VLOOKUP($B62,GtP!$A:$BB,MATCH("Gs_0-1",GtP!$A$1:$BB$1,0),FALSE))</f>
        <v>#N/A</v>
      </c>
      <c r="AK62" s="317" t="e">
        <f>_xlfn.CONCAT(IF(AX62="","-","B"),IF(BK62="","-","I"),VLOOKUP($B62,GtP!$A:$BB,MATCH("Gi/o_0-1",GtP!$A$1:$BB$1,0),FALSE))</f>
        <v>#N/A</v>
      </c>
      <c r="AL62" s="317" t="e">
        <f>_xlfn.CONCAT(IF(AY62="","-","B"),IF(BL62="","-","I"),VLOOKUP($B62,GtP!$A:$BB,MATCH("Gi/o_0-1",GtP!$A$1:$BB$1,0),FALSE))</f>
        <v>#N/A</v>
      </c>
      <c r="AM62" s="317" t="e">
        <f>_xlfn.CONCAT(IF(AZ62="","-","B"),IF(BM62="","-","I"),VLOOKUP($B62,GtP!$A:$BB,MATCH("Gi/o_0-1",GtP!$A$1:$BB$1,0),FALSE))</f>
        <v>#N/A</v>
      </c>
      <c r="AN62" s="317" t="e">
        <f>_xlfn.CONCAT(IF(BA62="","-","B"),IF(BN62="","-","I"),VLOOKUP($B62,GtP!$A:$BB,MATCH("Gi/o_0-1",GtP!$A$1:$BB$1,0),FALSE))</f>
        <v>#N/A</v>
      </c>
      <c r="AO62" s="317" t="e">
        <f>_xlfn.CONCAT(IF(BB62="","-","B"),IF(BO62="","-","I"),VLOOKUP($B62,GtP!$A:$BB,MATCH("Gi/o_0-1",GtP!$A$1:$BB$1,0),FALSE))</f>
        <v>#N/A</v>
      </c>
      <c r="AP62" s="317" t="e">
        <f>_xlfn.CONCAT(IF(BC62="","-","B"),IF(BP62="","-","I"),VLOOKUP($B62,GtP!$A:$BB,MATCH("Gq/11_0-1",GtP!$A$1:$BB$1,0),FALSE))</f>
        <v>#N/A</v>
      </c>
      <c r="AQ62" s="317" t="e">
        <f>_xlfn.CONCAT(IF(BD62="","-","B"),IF(BQ62="","-","I"),VLOOKUP($B62,GtP!$A:$BB,MATCH("Gq/11_0-1",GtP!$A$1:$BB$1,0),FALSE))</f>
        <v>#N/A</v>
      </c>
      <c r="AR62" s="317" t="e">
        <f>_xlfn.CONCAT(IF(BE62="","-","B"),IF(BR62="","-","I"),VLOOKUP($B62,GtP!$A:$BB,MATCH("Gq/11_0-1",GtP!$A$1:$BB$1,0),FALSE))</f>
        <v>#N/A</v>
      </c>
      <c r="AS62" s="317" t="e">
        <f>_xlfn.CONCAT(IF(BF62="","-","B"),IF(BS62="","-","I"),VLOOKUP($B62,GtP!$A:$BB,MATCH("Gq/11_0-1",GtP!$A$1:$BB$1,0),FALSE))</f>
        <v>#N/A</v>
      </c>
      <c r="AT62" s="317" t="e">
        <f>_xlfn.CONCAT(IF(BG62="","-","B"),IF(BT62="","-","I"),VLOOKUP($B62,GtP!$A:$BB,MATCH("G12/13_0-1",GtP!$A$1:$BB$1,0),FALSE))</f>
        <v>#N/A</v>
      </c>
      <c r="AU62" s="317" t="e">
        <f>_xlfn.CONCAT(IF(BH62="","-","B"),IF(BU62="","-","I"),VLOOKUP($B62,GtP!$A:$BB,MATCH("G12/13_0-1",GtP!$A$1:$BB$1,0),FALSE))</f>
        <v>#N/A</v>
      </c>
      <c r="AV62" s="319">
        <f>_xlfn.IFNA(VLOOKUP($B62,'B-LogEmaxOverpEC50'!$A:$AL,MATCH(AV$1,'B-LogEmaxOverpEC50'!$A$1:$AL$1,0),FALSE),"")</f>
        <v>8.0238700719289557</v>
      </c>
      <c r="AW62" s="320"/>
      <c r="AX62" s="321" t="str">
        <f>_xlfn.IFNA(VLOOKUP($B62,'B-LogEmaxOverpEC50'!$A:$AL,MATCH(AX$1,'B-LogEmaxOverpEC50'!$A$1:$AL$1,0),FALSE),"")</f>
        <v/>
      </c>
      <c r="AY62" s="321" t="str">
        <f>_xlfn.IFNA(VLOOKUP($B62,'B-LogEmaxOverpEC50'!$A:$AL,MATCH(AY$1,'B-LogEmaxOverpEC50'!$A$1:$AL$1,0),FALSE),"")</f>
        <v/>
      </c>
      <c r="AZ62" s="321" t="str">
        <f>_xlfn.IFNA(VLOOKUP($B62,'B-LogEmaxOverpEC50'!$A:$AL,MATCH(AZ$1,'B-LogEmaxOverpEC50'!$A$1:$AL$1,0),FALSE),"")</f>
        <v/>
      </c>
      <c r="BA62" s="321" t="str">
        <f>_xlfn.IFNA(VLOOKUP($B62,'B-LogEmaxOverpEC50'!$A:$AL,MATCH(BA$1,'B-LogEmaxOverpEC50'!$A$1:$AL$1,0),FALSE),"")</f>
        <v/>
      </c>
      <c r="BB62" s="321" t="str">
        <f>_xlfn.IFNA(VLOOKUP($B62,'B-LogEmaxOverpEC50'!$A:$AL,MATCH(BB$1,'B-LogEmaxOverpEC50'!$A$1:$AL$1,0),FALSE),"")</f>
        <v/>
      </c>
      <c r="BC62" s="321" t="str">
        <f>_xlfn.IFNA(VLOOKUP($B62,'B-LogEmaxOverpEC50'!$A:$AL,MATCH(BC$1,'B-LogEmaxOverpEC50'!$A$1:$AL$1,0),FALSE),"")</f>
        <v/>
      </c>
      <c r="BD62" s="321" t="str">
        <f>_xlfn.IFNA(VLOOKUP($B62,'B-LogEmaxOverpEC50'!$A:$AL,MATCH(BD$1,'B-LogEmaxOverpEC50'!$A$1:$AL$1,0),FALSE),"")</f>
        <v/>
      </c>
      <c r="BE62" s="321" t="str">
        <f>_xlfn.IFNA(VLOOKUP($B62,'B-LogEmaxOverpEC50'!$A:$AL,MATCH(BE$1,'B-LogEmaxOverpEC50'!$A$1:$AL$1,0),FALSE),"")</f>
        <v/>
      </c>
      <c r="BF62" s="321">
        <f>_xlfn.IFNA(VLOOKUP($B62,'B-LogEmaxOverpEC50'!$A:$AL,MATCH(BF$1,'B-LogEmaxOverpEC50'!$A$1:$AL$1,0),FALSE),"")</f>
        <v>8.013306859647459</v>
      </c>
      <c r="BG62" s="321" t="str">
        <f>_xlfn.IFNA(VLOOKUP($B62,'B-LogEmaxOverpEC50'!$A:$AL,MATCH(BG$1,'B-LogEmaxOverpEC50'!$A$1:$AL$1,0),FALSE),"")</f>
        <v/>
      </c>
      <c r="BH62" s="321" t="str">
        <f>_xlfn.IFNA(VLOOKUP($B62,'B-LogEmaxOverpEC50'!$A:$AL,MATCH(BH$1,'B-LogEmaxOverpEC50'!$A$1:$AL$1,0),FALSE),"")</f>
        <v/>
      </c>
      <c r="BI62" s="322">
        <f>_xlfn.IFNA(VLOOKUP($B62,'I-LogEmaxOverpEC50'!$A:$AR,MATCH(BI$1,'I-LogEmaxOverpEC50'!$A$1:$AR$1,0),FALSE),"")</f>
        <v>7.5722201953750945</v>
      </c>
      <c r="BJ62" s="320">
        <f>_xlfn.IFNA(VLOOKUP($B62,'I-LogEmaxOverpEC50'!$A:$AR,MATCH(BJ$1,'I-LogEmaxOverpEC50'!$A$1:$AR$1,0),FALSE),"")</f>
        <v>7.3077684408340549</v>
      </c>
      <c r="BK62" s="320">
        <f>_xlfn.IFNA(VLOOKUP($B62,'I-LogEmaxOverpEC50'!$A:$AR,MATCH(BK$1,'I-LogEmaxOverpEC50'!$A$1:$AR$1,0),FALSE),"")</f>
        <v>7.4850601734065023</v>
      </c>
      <c r="BL62" s="320">
        <f>_xlfn.IFNA(VLOOKUP($B62,'I-LogEmaxOverpEC50'!$A:$AR,MATCH(BL$1,'I-LogEmaxOverpEC50'!$A$1:$AR$1,0),FALSE),"")</f>
        <v>7.4850601734065023</v>
      </c>
      <c r="BM62" s="320">
        <f>_xlfn.IFNA(VLOOKUP($B62,'I-LogEmaxOverpEC50'!$A:$AR,MATCH(BM$1,'I-LogEmaxOverpEC50'!$A$1:$AR$1,0),FALSE),"")</f>
        <v>7.7571909529525245</v>
      </c>
      <c r="BN62" s="320">
        <f>_xlfn.IFNA(VLOOKUP($B62,'I-LogEmaxOverpEC50'!$A:$AR,MATCH(BN$1,'I-LogEmaxOverpEC50'!$A$1:$AR$1,0),FALSE),"")</f>
        <v>7.7571909529525245</v>
      </c>
      <c r="BO62" s="320">
        <f>_xlfn.IFNA(VLOOKUP($B62,'I-LogEmaxOverpEC50'!$A:$AR,MATCH(BO$1,'I-LogEmaxOverpEC50'!$A$1:$AR$1,0),FALSE),"")</f>
        <v>7.426048125295881</v>
      </c>
      <c r="BP62" s="320">
        <f>_xlfn.IFNA(VLOOKUP($B62,'I-LogEmaxOverpEC50'!$A:$AR,MATCH(BP$1,'I-LogEmaxOverpEC50'!$A$1:$AR$1,0),FALSE),"")</f>
        <v>7.0246535568967294</v>
      </c>
      <c r="BQ62" s="320">
        <f>_xlfn.IFNA(VLOOKUP($B62,'I-LogEmaxOverpEC50'!$A:$AR,MATCH(BQ$1,'I-LogEmaxOverpEC50'!$A$1:$AR$1,0),FALSE),"")</f>
        <v>7.0246535568967294</v>
      </c>
      <c r="BR62" s="320">
        <f>_xlfn.IFNA(VLOOKUP($B62,'I-LogEmaxOverpEC50'!$A:$AR,MATCH(BR$1,'I-LogEmaxOverpEC50'!$A$1:$AR$1,0),FALSE),"")</f>
        <v>7.6593905518394569</v>
      </c>
      <c r="BS62" s="320" t="str">
        <f>_xlfn.IFNA(VLOOKUP($B62,'I-LogEmaxOverpEC50'!$A:$AR,MATCH(BS$1,'I-LogEmaxOverpEC50'!$A$1:$AR$1,0),FALSE),"")</f>
        <v/>
      </c>
      <c r="BT62" s="320">
        <f>_xlfn.IFNA(VLOOKUP($B62,'I-LogEmaxOverpEC50'!$A:$AR,MATCH(BT$1,'I-LogEmaxOverpEC50'!$A$1:$AR$1,0),FALSE),"")</f>
        <v>6.3212378209144946</v>
      </c>
      <c r="BU62" s="320">
        <f>_xlfn.IFNA(VLOOKUP($B62,'I-LogEmaxOverpEC50'!$A:$AR,MATCH(BU$1,'I-LogEmaxOverpEC50'!$A$1:$AR$1,0),FALSE),"")</f>
        <v>6.6539128181229632</v>
      </c>
      <c r="BV62" s="114" t="e" cm="1">
        <f t="array" ref="BV62">_xlfn.IFS(AND($C62="A",_xlfn.CONCAT(F62:G62)&lt;&gt;"",$A62=1),"x",AND($C62="A",_xlfn.CONCAT(F62:G62)="",$A62=1),"-",$A$1&lt;&gt;"","")</f>
        <v>#N/A</v>
      </c>
      <c r="BW62" s="113" t="e" cm="1">
        <f t="array" ref="BW62">_xlfn.IFS(AND($C62="A",_xlfn.CONCAT(H62:L62)&lt;&gt;"",$A62=1),"x",AND($C62="A",_xlfn.CONCAT(H62:L62)="",$A62=1),"-",$A$1&lt;&gt;"","")</f>
        <v>#N/A</v>
      </c>
      <c r="BX62" s="113" t="e" cm="1">
        <f t="array" ref="BX62">_xlfn.IFS(AND($C62="A",_xlfn.CONCAT(M62:P62)&lt;&gt;"",$A62=1),"x",AND($C62="A",_xlfn.CONCAT(M62:P62)="",$A62=1),"-",$A$1&lt;&gt;"","")</f>
        <v>#N/A</v>
      </c>
      <c r="BY62" s="113" t="e" cm="1">
        <f t="array" ref="BY62">_xlfn.IFS(AND($C62="A",_xlfn.CONCAT(Q62:R62)&lt;&gt;"",$A62=1),"x",AND($C62="A",_xlfn.CONCAT(Q62:R62)="",$A62=1),"-",$A$1&lt;&gt;"","")</f>
        <v>#N/A</v>
      </c>
      <c r="BZ62" s="121" t="e">
        <f t="shared" si="25"/>
        <v>#N/A</v>
      </c>
      <c r="CA62" s="120" t="e">
        <f t="shared" si="26"/>
        <v>#N/A</v>
      </c>
      <c r="CB62" s="120" t="e">
        <f t="shared" si="27"/>
        <v>#N/A</v>
      </c>
      <c r="CC62" s="120" t="e">
        <f t="shared" si="28"/>
        <v>#N/A</v>
      </c>
      <c r="CD62" s="121" t="str">
        <f t="shared" si="29"/>
        <v/>
      </c>
      <c r="CE62" s="120" t="e">
        <f t="shared" si="30"/>
        <v>#N/A</v>
      </c>
      <c r="CF62" s="120" t="e">
        <f t="shared" si="31"/>
        <v>#N/A</v>
      </c>
      <c r="CG62" s="120" t="e">
        <f t="shared" si="32"/>
        <v>#N/A</v>
      </c>
      <c r="CH62" s="120" t="e">
        <f t="shared" si="33"/>
        <v>#N/A</v>
      </c>
      <c r="CI62" s="120" t="e">
        <f t="shared" si="34"/>
        <v>#N/A</v>
      </c>
    </row>
    <row r="63" spans="1:87" s="326" customFormat="1" x14ac:dyDescent="0.2">
      <c r="A63" s="311" t="e" cm="1">
        <f t="array" ref="A63">_xlfn.IFS(SUM(F63:R63)&gt;0,1,Z63&gt;0,2,TRUE,3)</f>
        <v>#N/A</v>
      </c>
      <c r="B63" s="311" t="s">
        <v>50</v>
      </c>
      <c r="C63" s="311" t="str">
        <f>_xlfn.XLOOKUP(B63,RecNamesAll!A:A,RecNamesAll!E:E)</f>
        <v>A</v>
      </c>
      <c r="D63" s="311" t="str">
        <f>_xlfn.XLOOKUP(B63,RecNamesAll!A:A,RecNamesAll!C:C)</f>
        <v>A2A</v>
      </c>
      <c r="E63" s="311"/>
      <c r="F63" s="312" t="e">
        <f t="shared" si="0"/>
        <v>#N/A</v>
      </c>
      <c r="G63" s="313" t="e">
        <f t="shared" si="1"/>
        <v>#N/A</v>
      </c>
      <c r="H63" s="312" t="e">
        <f t="shared" si="2"/>
        <v>#N/A</v>
      </c>
      <c r="I63" s="313" t="e">
        <f t="shared" si="3"/>
        <v>#N/A</v>
      </c>
      <c r="J63" s="313" t="e">
        <f t="shared" si="4"/>
        <v>#N/A</v>
      </c>
      <c r="K63" s="313" t="e">
        <f t="shared" si="5"/>
        <v>#N/A</v>
      </c>
      <c r="L63" s="313" t="e">
        <f t="shared" si="6"/>
        <v>#N/A</v>
      </c>
      <c r="M63" s="312" t="e">
        <f t="shared" si="7"/>
        <v>#N/A</v>
      </c>
      <c r="N63" s="313" t="e">
        <f t="shared" si="8"/>
        <v>#N/A</v>
      </c>
      <c r="O63" s="313" t="e">
        <f t="shared" si="9"/>
        <v>#N/A</v>
      </c>
      <c r="P63" s="313" t="e">
        <f t="shared" si="10"/>
        <v>#N/A</v>
      </c>
      <c r="Q63" s="312" t="e">
        <f t="shared" si="11"/>
        <v>#N/A</v>
      </c>
      <c r="R63" s="313" t="e">
        <f t="shared" si="12"/>
        <v>#N/A</v>
      </c>
      <c r="S63" s="314" t="str">
        <f t="shared" si="13"/>
        <v/>
      </c>
      <c r="T63" s="315" t="str">
        <f t="shared" si="14"/>
        <v>A</v>
      </c>
      <c r="U63" s="311" t="str">
        <f t="shared" si="15"/>
        <v>A2A</v>
      </c>
      <c r="V63" s="316" t="e">
        <f>IF(VLOOKUP($B63,GtP!$A:$AA,MATCH("Gs_0-2",GtP!$A$1:$AA$1,0),FALSE)=0,"",VLOOKUP($B63,GtP!$A:$AA,MATCH("Gs_0-2",GtP!$A$1:$AA$1,0),FALSE))</f>
        <v>#N/A</v>
      </c>
      <c r="W63" s="317" t="e">
        <f>IF(VLOOKUP($B63,GtP!$A:$AA,MATCH("Gi/o_0-2",GtP!$A$1:$AA$1,0),FALSE)=0,"",VLOOKUP($B63,GtP!$A:$AA,MATCH("Gi/o_0-2",GtP!$A$1:$AA$1,0),FALSE))</f>
        <v>#N/A</v>
      </c>
      <c r="X63" s="317" t="e">
        <f>IF(VLOOKUP($B63,GtP!$A:$AA,MATCH("Gq/11_0-2",GtP!$A$1:$AA$1,0),FALSE)=0,"",VLOOKUP($B63,GtP!$A:$AA,MATCH("Gq/11_0-2",GtP!$A$1:$AA$1,0),FALSE))</f>
        <v>#N/A</v>
      </c>
      <c r="Y63" s="317" t="e">
        <f>IF(VLOOKUP($B63,GtP!$A:$AA,MATCH("G12/13_0-2",GtP!$A$1:$AA$1,0),FALSE)=0,"",VLOOKUP($B63,GtP!$A:$AA,MATCH("G12/13_0-2",GtP!$A$1:$AA$1,0),FALSE))</f>
        <v>#N/A</v>
      </c>
      <c r="Z63" s="318" t="e">
        <f t="shared" si="16"/>
        <v>#N/A</v>
      </c>
      <c r="AA63" s="317" t="e">
        <f t="shared" si="17"/>
        <v>#N/A</v>
      </c>
      <c r="AB63" s="317" t="e">
        <f t="shared" si="18"/>
        <v>#N/A</v>
      </c>
      <c r="AC63" s="317" t="e">
        <f t="shared" si="19"/>
        <v>#N/A</v>
      </c>
      <c r="AD63" s="317" t="e">
        <f t="shared" si="20"/>
        <v>#N/A</v>
      </c>
      <c r="AE63" s="315" t="str">
        <f t="shared" si="21"/>
        <v/>
      </c>
      <c r="AF63" s="311" t="str">
        <f t="shared" si="22"/>
        <v/>
      </c>
      <c r="AG63" s="311" t="str">
        <f t="shared" si="23"/>
        <v/>
      </c>
      <c r="AH63" s="311" t="str">
        <f t="shared" si="24"/>
        <v/>
      </c>
      <c r="AI63" s="316" t="e">
        <f>_xlfn.CONCAT(IF(AV63="","-","B"),IF(BI63="","-","I"),VLOOKUP($B63,GtP!$A:$BB,MATCH("Gs_0-1",GtP!$A$1:$BB$1,0),FALSE))</f>
        <v>#N/A</v>
      </c>
      <c r="AJ63" s="317" t="e">
        <f>_xlfn.CONCAT(IF(AW63="","-","B"),IF(BJ63="","-","I"),VLOOKUP($B63,GtP!$A:$BB,MATCH("Gs_0-1",GtP!$A$1:$BB$1,0),FALSE))</f>
        <v>#N/A</v>
      </c>
      <c r="AK63" s="317" t="e">
        <f>_xlfn.CONCAT(IF(AX63="","-","B"),IF(BK63="","-","I"),VLOOKUP($B63,GtP!$A:$BB,MATCH("Gi/o_0-1",GtP!$A$1:$BB$1,0),FALSE))</f>
        <v>#N/A</v>
      </c>
      <c r="AL63" s="317" t="e">
        <f>_xlfn.CONCAT(IF(AY63="","-","B"),IF(BL63="","-","I"),VLOOKUP($B63,GtP!$A:$BB,MATCH("Gi/o_0-1",GtP!$A$1:$BB$1,0),FALSE))</f>
        <v>#N/A</v>
      </c>
      <c r="AM63" s="317" t="e">
        <f>_xlfn.CONCAT(IF(AZ63="","-","B"),IF(BM63="","-","I"),VLOOKUP($B63,GtP!$A:$BB,MATCH("Gi/o_0-1",GtP!$A$1:$BB$1,0),FALSE))</f>
        <v>#N/A</v>
      </c>
      <c r="AN63" s="317" t="e">
        <f>_xlfn.CONCAT(IF(BA63="","-","B"),IF(BN63="","-","I"),VLOOKUP($B63,GtP!$A:$BB,MATCH("Gi/o_0-1",GtP!$A$1:$BB$1,0),FALSE))</f>
        <v>#N/A</v>
      </c>
      <c r="AO63" s="317" t="e">
        <f>_xlfn.CONCAT(IF(BB63="","-","B"),IF(BO63="","-","I"),VLOOKUP($B63,GtP!$A:$BB,MATCH("Gi/o_0-1",GtP!$A$1:$BB$1,0),FALSE))</f>
        <v>#N/A</v>
      </c>
      <c r="AP63" s="317" t="e">
        <f>_xlfn.CONCAT(IF(BC63="","-","B"),IF(BP63="","-","I"),VLOOKUP($B63,GtP!$A:$BB,MATCH("Gq/11_0-1",GtP!$A$1:$BB$1,0),FALSE))</f>
        <v>#N/A</v>
      </c>
      <c r="AQ63" s="317" t="e">
        <f>_xlfn.CONCAT(IF(BD63="","-","B"),IF(BQ63="","-","I"),VLOOKUP($B63,GtP!$A:$BB,MATCH("Gq/11_0-1",GtP!$A$1:$BB$1,0),FALSE))</f>
        <v>#N/A</v>
      </c>
      <c r="AR63" s="317" t="e">
        <f>_xlfn.CONCAT(IF(BE63="","-","B"),IF(BR63="","-","I"),VLOOKUP($B63,GtP!$A:$BB,MATCH("Gq/11_0-1",GtP!$A$1:$BB$1,0),FALSE))</f>
        <v>#N/A</v>
      </c>
      <c r="AS63" s="317" t="e">
        <f>_xlfn.CONCAT(IF(BF63="","-","B"),IF(BS63="","-","I"),VLOOKUP($B63,GtP!$A:$BB,MATCH("Gq/11_0-1",GtP!$A$1:$BB$1,0),FALSE))</f>
        <v>#N/A</v>
      </c>
      <c r="AT63" s="317" t="e">
        <f>_xlfn.CONCAT(IF(BG63="","-","B"),IF(BT63="","-","I"),VLOOKUP($B63,GtP!$A:$BB,MATCH("G12/13_0-1",GtP!$A$1:$BB$1,0),FALSE))</f>
        <v>#N/A</v>
      </c>
      <c r="AU63" s="317" t="e">
        <f>_xlfn.CONCAT(IF(BH63="","-","B"),IF(BU63="","-","I"),VLOOKUP($B63,GtP!$A:$BB,MATCH("G12/13_0-1",GtP!$A$1:$BB$1,0),FALSE))</f>
        <v>#N/A</v>
      </c>
      <c r="AV63" s="319">
        <f>_xlfn.IFNA(VLOOKUP($B63,'B-LogEmaxOverpEC50'!$A:$AL,MATCH(AV$1,'B-LogEmaxOverpEC50'!$A$1:$AL$1,0),FALSE),"")</f>
        <v>7.8297195170498588</v>
      </c>
      <c r="AW63" s="320"/>
      <c r="AX63" s="321" t="str">
        <f>_xlfn.IFNA(VLOOKUP($B63,'B-LogEmaxOverpEC50'!$A:$AL,MATCH(AX$1,'B-LogEmaxOverpEC50'!$A$1:$AL$1,0),FALSE),"")</f>
        <v/>
      </c>
      <c r="AY63" s="321" t="str">
        <f>_xlfn.IFNA(VLOOKUP($B63,'B-LogEmaxOverpEC50'!$A:$AL,MATCH(AY$1,'B-LogEmaxOverpEC50'!$A$1:$AL$1,0),FALSE),"")</f>
        <v/>
      </c>
      <c r="AZ63" s="321" t="str">
        <f>_xlfn.IFNA(VLOOKUP($B63,'B-LogEmaxOverpEC50'!$A:$AL,MATCH(AZ$1,'B-LogEmaxOverpEC50'!$A$1:$AL$1,0),FALSE),"")</f>
        <v/>
      </c>
      <c r="BA63" s="321" t="str">
        <f>_xlfn.IFNA(VLOOKUP($B63,'B-LogEmaxOverpEC50'!$A:$AL,MATCH(BA$1,'B-LogEmaxOverpEC50'!$A$1:$AL$1,0),FALSE),"")</f>
        <v/>
      </c>
      <c r="BB63" s="321" t="str">
        <f>_xlfn.IFNA(VLOOKUP($B63,'B-LogEmaxOverpEC50'!$A:$AL,MATCH(BB$1,'B-LogEmaxOverpEC50'!$A$1:$AL$1,0),FALSE),"")</f>
        <v/>
      </c>
      <c r="BC63" s="321" t="str">
        <f>_xlfn.IFNA(VLOOKUP($B63,'B-LogEmaxOverpEC50'!$A:$AL,MATCH(BC$1,'B-LogEmaxOverpEC50'!$A$1:$AL$1,0),FALSE),"")</f>
        <v/>
      </c>
      <c r="BD63" s="321" t="str">
        <f>_xlfn.IFNA(VLOOKUP($B63,'B-LogEmaxOverpEC50'!$A:$AL,MATCH(BD$1,'B-LogEmaxOverpEC50'!$A$1:$AL$1,0),FALSE),"")</f>
        <v/>
      </c>
      <c r="BE63" s="321" t="str">
        <f>_xlfn.IFNA(VLOOKUP($B63,'B-LogEmaxOverpEC50'!$A:$AL,MATCH(BE$1,'B-LogEmaxOverpEC50'!$A$1:$AL$1,0),FALSE),"")</f>
        <v/>
      </c>
      <c r="BF63" s="321">
        <f>_xlfn.IFNA(VLOOKUP($B63,'B-LogEmaxOverpEC50'!$A:$AL,MATCH(BF$1,'B-LogEmaxOverpEC50'!$A$1:$AL$1,0),FALSE),"")</f>
        <v>7.6242193582607412</v>
      </c>
      <c r="BG63" s="321">
        <f>_xlfn.IFNA(VLOOKUP($B63,'B-LogEmaxOverpEC50'!$A:$AL,MATCH(BG$1,'B-LogEmaxOverpEC50'!$A$1:$AL$1,0),FALSE),"")</f>
        <v>8.5470950106933188</v>
      </c>
      <c r="BH63" s="321">
        <f>_xlfn.IFNA(VLOOKUP($B63,'B-LogEmaxOverpEC50'!$A:$AL,MATCH(BH$1,'B-LogEmaxOverpEC50'!$A$1:$AL$1,0),FALSE),"")</f>
        <v>7.4815408178919593</v>
      </c>
      <c r="BI63" s="322">
        <f>_xlfn.IFNA(VLOOKUP($B63,'I-LogEmaxOverpEC50'!$A:$AR,MATCH(BI$1,'I-LogEmaxOverpEC50'!$A$1:$AR$1,0),FALSE),"")</f>
        <v>7.7505291359800585</v>
      </c>
      <c r="BJ63" s="320">
        <f>_xlfn.IFNA(VLOOKUP($B63,'I-LogEmaxOverpEC50'!$A:$AR,MATCH(BJ$1,'I-LogEmaxOverpEC50'!$A$1:$AR$1,0),FALSE),"")</f>
        <v>7.7830055516791665</v>
      </c>
      <c r="BK63" s="320">
        <f>_xlfn.IFNA(VLOOKUP($B63,'I-LogEmaxOverpEC50'!$A:$AR,MATCH(BK$1,'I-LogEmaxOverpEC50'!$A$1:$AR$1,0),FALSE),"")</f>
        <v>7.5802972842516132</v>
      </c>
      <c r="BL63" s="320">
        <f>_xlfn.IFNA(VLOOKUP($B63,'I-LogEmaxOverpEC50'!$A:$AR,MATCH(BL$1,'I-LogEmaxOverpEC50'!$A$1:$AR$1,0),FALSE),"")</f>
        <v>7.5802972842516132</v>
      </c>
      <c r="BM63" s="320">
        <f>_xlfn.IFNA(VLOOKUP($B63,'I-LogEmaxOverpEC50'!$A:$AR,MATCH(BM$1,'I-LogEmaxOverpEC50'!$A$1:$AR$1,0),FALSE),"")</f>
        <v>7.8564234143660521</v>
      </c>
      <c r="BN63" s="320">
        <f>_xlfn.IFNA(VLOOKUP($B63,'I-LogEmaxOverpEC50'!$A:$AR,MATCH(BN$1,'I-LogEmaxOverpEC50'!$A$1:$AR$1,0),FALSE),"")</f>
        <v>7.8564234143660521</v>
      </c>
      <c r="BO63" s="320">
        <f>_xlfn.IFNA(VLOOKUP($B63,'I-LogEmaxOverpEC50'!$A:$AR,MATCH(BO$1,'I-LogEmaxOverpEC50'!$A$1:$AR$1,0),FALSE),"")</f>
        <v>7.8853087585264259</v>
      </c>
      <c r="BP63" s="320">
        <f>_xlfn.IFNA(VLOOKUP($B63,'I-LogEmaxOverpEC50'!$A:$AR,MATCH(BP$1,'I-LogEmaxOverpEC50'!$A$1:$AR$1,0),FALSE),"")</f>
        <v>7.6537293875044421</v>
      </c>
      <c r="BQ63" s="320">
        <f>_xlfn.IFNA(VLOOKUP($B63,'I-LogEmaxOverpEC50'!$A:$AR,MATCH(BQ$1,'I-LogEmaxOverpEC50'!$A$1:$AR$1,0),FALSE),"")</f>
        <v>7.6537293875044421</v>
      </c>
      <c r="BR63" s="320">
        <f>_xlfn.IFNA(VLOOKUP($B63,'I-LogEmaxOverpEC50'!$A:$AR,MATCH(BR$1,'I-LogEmaxOverpEC50'!$A$1:$AR$1,0),FALSE),"")</f>
        <v>7.7978199630029561</v>
      </c>
      <c r="BS63" s="320" t="str">
        <f>_xlfn.IFNA(VLOOKUP($B63,'I-LogEmaxOverpEC50'!$A:$AR,MATCH(BS$1,'I-LogEmaxOverpEC50'!$A$1:$AR$1,0),FALSE),"")</f>
        <v/>
      </c>
      <c r="BT63" s="320" t="str">
        <f>_xlfn.IFNA(VLOOKUP($B63,'I-LogEmaxOverpEC50'!$A:$AR,MATCH(BT$1,'I-LogEmaxOverpEC50'!$A$1:$AR$1,0),FALSE),"")</f>
        <v/>
      </c>
      <c r="BU63" s="320" t="str">
        <f>_xlfn.IFNA(VLOOKUP($B63,'I-LogEmaxOverpEC50'!$A:$AR,MATCH(BU$1,'I-LogEmaxOverpEC50'!$A$1:$AR$1,0),FALSE),"")</f>
        <v/>
      </c>
      <c r="BV63" s="114" t="e" cm="1">
        <f t="array" ref="BV63">_xlfn.IFS(AND($C63="A",_xlfn.CONCAT(F63:G63)&lt;&gt;"",$A63=1),"x",AND($C63="A",_xlfn.CONCAT(F63:G63)="",$A63=1),"-",$A$1&lt;&gt;"","")</f>
        <v>#N/A</v>
      </c>
      <c r="BW63" s="113" t="e" cm="1">
        <f t="array" ref="BW63">_xlfn.IFS(AND($C63="A",_xlfn.CONCAT(H63:L63)&lt;&gt;"",$A63=1),"x",AND($C63="A",_xlfn.CONCAT(H63:L63)="",$A63=1),"-",$A$1&lt;&gt;"","")</f>
        <v>#N/A</v>
      </c>
      <c r="BX63" s="113" t="e" cm="1">
        <f t="array" ref="BX63">_xlfn.IFS(AND($C63="A",_xlfn.CONCAT(M63:P63)&lt;&gt;"",$A63=1),"x",AND($C63="A",_xlfn.CONCAT(M63:P63)="",$A63=1),"-",$A$1&lt;&gt;"","")</f>
        <v>#N/A</v>
      </c>
      <c r="BY63" s="113" t="e" cm="1">
        <f t="array" ref="BY63">_xlfn.IFS(AND($C63="A",_xlfn.CONCAT(Q63:R63)&lt;&gt;"",$A63=1),"x",AND($C63="A",_xlfn.CONCAT(Q63:R63)="",$A63=1),"-",$A$1&lt;&gt;"","")</f>
        <v>#N/A</v>
      </c>
      <c r="BZ63" s="121" t="e">
        <f t="shared" si="25"/>
        <v>#N/A</v>
      </c>
      <c r="CA63" s="120" t="e">
        <f t="shared" si="26"/>
        <v>#N/A</v>
      </c>
      <c r="CB63" s="120" t="e">
        <f t="shared" si="27"/>
        <v>#N/A</v>
      </c>
      <c r="CC63" s="120" t="e">
        <f t="shared" si="28"/>
        <v>#N/A</v>
      </c>
      <c r="CD63" s="121" t="str">
        <f t="shared" si="29"/>
        <v/>
      </c>
      <c r="CE63" s="120" t="e">
        <f t="shared" si="30"/>
        <v>#N/A</v>
      </c>
      <c r="CF63" s="120" t="e">
        <f t="shared" si="31"/>
        <v>#N/A</v>
      </c>
      <c r="CG63" s="120" t="e">
        <f t="shared" si="32"/>
        <v>#N/A</v>
      </c>
      <c r="CH63" s="120" t="e">
        <f t="shared" si="33"/>
        <v>#N/A</v>
      </c>
      <c r="CI63" s="120" t="e">
        <f t="shared" si="34"/>
        <v>#N/A</v>
      </c>
    </row>
    <row r="64" spans="1:87" s="326" customFormat="1" x14ac:dyDescent="0.2">
      <c r="A64" s="311" t="e" cm="1">
        <f t="array" ref="A64">_xlfn.IFS(SUM(F64:R64)&gt;0,1,Z64&gt;0,2,TRUE,3)</f>
        <v>#N/A</v>
      </c>
      <c r="B64" s="311" t="s">
        <v>187</v>
      </c>
      <c r="C64" s="311" t="str">
        <f>_xlfn.XLOOKUP(B64,RecNamesAll!A:A,RecNamesAll!E:E)</f>
        <v>A</v>
      </c>
      <c r="D64" s="311" t="str">
        <f>_xlfn.XLOOKUP(B64,RecNamesAll!A:A,RecNamesAll!C:C)</f>
        <v>NK2</v>
      </c>
      <c r="E64" s="311"/>
      <c r="F64" s="312" t="e">
        <f t="shared" si="0"/>
        <v>#N/A</v>
      </c>
      <c r="G64" s="313" t="e">
        <f t="shared" si="1"/>
        <v>#N/A</v>
      </c>
      <c r="H64" s="312" t="e">
        <f t="shared" si="2"/>
        <v>#N/A</v>
      </c>
      <c r="I64" s="313" t="e">
        <f t="shared" si="3"/>
        <v>#N/A</v>
      </c>
      <c r="J64" s="313" t="e">
        <f t="shared" si="4"/>
        <v>#N/A</v>
      </c>
      <c r="K64" s="313" t="e">
        <f t="shared" si="5"/>
        <v>#N/A</v>
      </c>
      <c r="L64" s="313" t="e">
        <f t="shared" si="6"/>
        <v>#N/A</v>
      </c>
      <c r="M64" s="312" t="e">
        <f t="shared" si="7"/>
        <v>#N/A</v>
      </c>
      <c r="N64" s="313" t="e">
        <f t="shared" si="8"/>
        <v>#N/A</v>
      </c>
      <c r="O64" s="313" t="e">
        <f t="shared" si="9"/>
        <v>#N/A</v>
      </c>
      <c r="P64" s="313" t="e">
        <f t="shared" si="10"/>
        <v>#N/A</v>
      </c>
      <c r="Q64" s="312" t="e">
        <f t="shared" si="11"/>
        <v>#N/A</v>
      </c>
      <c r="R64" s="313" t="e">
        <f t="shared" si="12"/>
        <v>#N/A</v>
      </c>
      <c r="S64" s="314" t="str">
        <f t="shared" si="13"/>
        <v/>
      </c>
      <c r="T64" s="315" t="str">
        <f t="shared" si="14"/>
        <v>A</v>
      </c>
      <c r="U64" s="311" t="str">
        <f t="shared" si="15"/>
        <v>NK2</v>
      </c>
      <c r="V64" s="316" t="e">
        <f>IF(VLOOKUP($B64,GtP!$A:$AA,MATCH("Gs_0-2",GtP!$A$1:$AA$1,0),FALSE)=0,"",VLOOKUP($B64,GtP!$A:$AA,MATCH("Gs_0-2",GtP!$A$1:$AA$1,0),FALSE))</f>
        <v>#N/A</v>
      </c>
      <c r="W64" s="317" t="e">
        <f>IF(VLOOKUP($B64,GtP!$A:$AA,MATCH("Gi/o_0-2",GtP!$A$1:$AA$1,0),FALSE)=0,"",VLOOKUP($B64,GtP!$A:$AA,MATCH("Gi/o_0-2",GtP!$A$1:$AA$1,0),FALSE))</f>
        <v>#N/A</v>
      </c>
      <c r="X64" s="317" t="e">
        <f>IF(VLOOKUP($B64,GtP!$A:$AA,MATCH("Gq/11_0-2",GtP!$A$1:$AA$1,0),FALSE)=0,"",VLOOKUP($B64,GtP!$A:$AA,MATCH("Gq/11_0-2",GtP!$A$1:$AA$1,0),FALSE))</f>
        <v>#N/A</v>
      </c>
      <c r="Y64" s="317" t="e">
        <f>IF(VLOOKUP($B64,GtP!$A:$AA,MATCH("G12/13_0-2",GtP!$A$1:$AA$1,0),FALSE)=0,"",VLOOKUP($B64,GtP!$A:$AA,MATCH("G12/13_0-2",GtP!$A$1:$AA$1,0),FALSE))</f>
        <v>#N/A</v>
      </c>
      <c r="Z64" s="318" t="e">
        <f t="shared" si="16"/>
        <v>#N/A</v>
      </c>
      <c r="AA64" s="317" t="e">
        <f t="shared" si="17"/>
        <v>#N/A</v>
      </c>
      <c r="AB64" s="317" t="e">
        <f t="shared" si="18"/>
        <v>#N/A</v>
      </c>
      <c r="AC64" s="317" t="e">
        <f t="shared" si="19"/>
        <v>#N/A</v>
      </c>
      <c r="AD64" s="317" t="e">
        <f t="shared" si="20"/>
        <v>#N/A</v>
      </c>
      <c r="AE64" s="315" t="str">
        <f t="shared" si="21"/>
        <v/>
      </c>
      <c r="AF64" s="311" t="str">
        <f t="shared" si="22"/>
        <v/>
      </c>
      <c r="AG64" s="311" t="str">
        <f t="shared" si="23"/>
        <v/>
      </c>
      <c r="AH64" s="311" t="str">
        <f t="shared" si="24"/>
        <v/>
      </c>
      <c r="AI64" s="316" t="e">
        <f>_xlfn.CONCAT(IF(AV64="","-","B"),IF(BI64="","-","I"),VLOOKUP($B64,GtP!$A:$BB,MATCH("Gs_0-1",GtP!$A$1:$BB$1,0),FALSE))</f>
        <v>#N/A</v>
      </c>
      <c r="AJ64" s="317" t="e">
        <f>_xlfn.CONCAT(IF(AW64="","-","B"),IF(BJ64="","-","I"),VLOOKUP($B64,GtP!$A:$BB,MATCH("Gs_0-1",GtP!$A$1:$BB$1,0),FALSE))</f>
        <v>#N/A</v>
      </c>
      <c r="AK64" s="317" t="e">
        <f>_xlfn.CONCAT(IF(AX64="","-","B"),IF(BK64="","-","I"),VLOOKUP($B64,GtP!$A:$BB,MATCH("Gi/o_0-1",GtP!$A$1:$BB$1,0),FALSE))</f>
        <v>#N/A</v>
      </c>
      <c r="AL64" s="317" t="e">
        <f>_xlfn.CONCAT(IF(AY64="","-","B"),IF(BL64="","-","I"),VLOOKUP($B64,GtP!$A:$BB,MATCH("Gi/o_0-1",GtP!$A$1:$BB$1,0),FALSE))</f>
        <v>#N/A</v>
      </c>
      <c r="AM64" s="317" t="e">
        <f>_xlfn.CONCAT(IF(AZ64="","-","B"),IF(BM64="","-","I"),VLOOKUP($B64,GtP!$A:$BB,MATCH("Gi/o_0-1",GtP!$A$1:$BB$1,0),FALSE))</f>
        <v>#N/A</v>
      </c>
      <c r="AN64" s="317" t="e">
        <f>_xlfn.CONCAT(IF(BA64="","-","B"),IF(BN64="","-","I"),VLOOKUP($B64,GtP!$A:$BB,MATCH("Gi/o_0-1",GtP!$A$1:$BB$1,0),FALSE))</f>
        <v>#N/A</v>
      </c>
      <c r="AO64" s="317" t="e">
        <f>_xlfn.CONCAT(IF(BB64="","-","B"),IF(BO64="","-","I"),VLOOKUP($B64,GtP!$A:$BB,MATCH("Gi/o_0-1",GtP!$A$1:$BB$1,0),FALSE))</f>
        <v>#N/A</v>
      </c>
      <c r="AP64" s="317" t="e">
        <f>_xlfn.CONCAT(IF(BC64="","-","B"),IF(BP64="","-","I"),VLOOKUP($B64,GtP!$A:$BB,MATCH("Gq/11_0-1",GtP!$A$1:$BB$1,0),FALSE))</f>
        <v>#N/A</v>
      </c>
      <c r="AQ64" s="317" t="e">
        <f>_xlfn.CONCAT(IF(BD64="","-","B"),IF(BQ64="","-","I"),VLOOKUP($B64,GtP!$A:$BB,MATCH("Gq/11_0-1",GtP!$A$1:$BB$1,0),FALSE))</f>
        <v>#N/A</v>
      </c>
      <c r="AR64" s="317" t="e">
        <f>_xlfn.CONCAT(IF(BE64="","-","B"),IF(BR64="","-","I"),VLOOKUP($B64,GtP!$A:$BB,MATCH("Gq/11_0-1",GtP!$A$1:$BB$1,0),FALSE))</f>
        <v>#N/A</v>
      </c>
      <c r="AS64" s="317" t="e">
        <f>_xlfn.CONCAT(IF(BF64="","-","B"),IF(BS64="","-","I"),VLOOKUP($B64,GtP!$A:$BB,MATCH("Gq/11_0-1",GtP!$A$1:$BB$1,0),FALSE))</f>
        <v>#N/A</v>
      </c>
      <c r="AT64" s="317" t="e">
        <f>_xlfn.CONCAT(IF(BG64="","-","B"),IF(BT64="","-","I"),VLOOKUP($B64,GtP!$A:$BB,MATCH("G12/13_0-1",GtP!$A$1:$BB$1,0),FALSE))</f>
        <v>#N/A</v>
      </c>
      <c r="AU64" s="317" t="e">
        <f>_xlfn.CONCAT(IF(BH64="","-","B"),IF(BU64="","-","I"),VLOOKUP($B64,GtP!$A:$BB,MATCH("G12/13_0-1",GtP!$A$1:$BB$1,0),FALSE))</f>
        <v>#N/A</v>
      </c>
      <c r="AV64" s="319" t="str">
        <f>_xlfn.IFNA(VLOOKUP($B64,'B-LogEmaxOverpEC50'!$A:$AL,MATCH(AV$1,'B-LogEmaxOverpEC50'!$A$1:$AL$1,0),FALSE),"")</f>
        <v/>
      </c>
      <c r="AW64" s="320"/>
      <c r="AX64" s="321" t="str">
        <f>_xlfn.IFNA(VLOOKUP($B64,'B-LogEmaxOverpEC50'!$A:$AL,MATCH(AX$1,'B-LogEmaxOverpEC50'!$A$1:$AL$1,0),FALSE),"")</f>
        <v/>
      </c>
      <c r="AY64" s="321" t="str">
        <f>_xlfn.IFNA(VLOOKUP($B64,'B-LogEmaxOverpEC50'!$A:$AL,MATCH(AY$1,'B-LogEmaxOverpEC50'!$A$1:$AL$1,0),FALSE),"")</f>
        <v/>
      </c>
      <c r="AZ64" s="321" t="str">
        <f>_xlfn.IFNA(VLOOKUP($B64,'B-LogEmaxOverpEC50'!$A:$AL,MATCH(AZ$1,'B-LogEmaxOverpEC50'!$A$1:$AL$1,0),FALSE),"")</f>
        <v/>
      </c>
      <c r="BA64" s="321" t="str">
        <f>_xlfn.IFNA(VLOOKUP($B64,'B-LogEmaxOverpEC50'!$A:$AL,MATCH(BA$1,'B-LogEmaxOverpEC50'!$A$1:$AL$1,0),FALSE),"")</f>
        <v/>
      </c>
      <c r="BB64" s="321" t="str">
        <f>_xlfn.IFNA(VLOOKUP($B64,'B-LogEmaxOverpEC50'!$A:$AL,MATCH(BB$1,'B-LogEmaxOverpEC50'!$A$1:$AL$1,0),FALSE),"")</f>
        <v/>
      </c>
      <c r="BC64" s="321" t="str">
        <f>_xlfn.IFNA(VLOOKUP($B64,'B-LogEmaxOverpEC50'!$A:$AL,MATCH(BC$1,'B-LogEmaxOverpEC50'!$A$1:$AL$1,0),FALSE),"")</f>
        <v/>
      </c>
      <c r="BD64" s="321" t="str">
        <f>_xlfn.IFNA(VLOOKUP($B64,'B-LogEmaxOverpEC50'!$A:$AL,MATCH(BD$1,'B-LogEmaxOverpEC50'!$A$1:$AL$1,0),FALSE),"")</f>
        <v/>
      </c>
      <c r="BE64" s="321" t="str">
        <f>_xlfn.IFNA(VLOOKUP($B64,'B-LogEmaxOverpEC50'!$A:$AL,MATCH(BE$1,'B-LogEmaxOverpEC50'!$A$1:$AL$1,0),FALSE),"")</f>
        <v/>
      </c>
      <c r="BF64" s="321" t="str">
        <f>_xlfn.IFNA(VLOOKUP($B64,'B-LogEmaxOverpEC50'!$A:$AL,MATCH(BF$1,'B-LogEmaxOverpEC50'!$A$1:$AL$1,0),FALSE),"")</f>
        <v/>
      </c>
      <c r="BG64" s="321" t="str">
        <f>_xlfn.IFNA(VLOOKUP($B64,'B-LogEmaxOverpEC50'!$A:$AL,MATCH(BG$1,'B-LogEmaxOverpEC50'!$A$1:$AL$1,0),FALSE),"")</f>
        <v/>
      </c>
      <c r="BH64" s="321" t="str">
        <f>_xlfn.IFNA(VLOOKUP($B64,'B-LogEmaxOverpEC50'!$A:$AL,MATCH(BH$1,'B-LogEmaxOverpEC50'!$A$1:$AL$1,0),FALSE),"")</f>
        <v/>
      </c>
      <c r="BI64" s="322">
        <f>_xlfn.IFNA(VLOOKUP($B64,'I-LogEmaxOverpEC50'!$A:$AR,MATCH(BI$1,'I-LogEmaxOverpEC50'!$A$1:$AR$1,0),FALSE),"")</f>
        <v>10.350005303575418</v>
      </c>
      <c r="BJ64" s="320">
        <f>_xlfn.IFNA(VLOOKUP($B64,'I-LogEmaxOverpEC50'!$A:$AR,MATCH(BJ$1,'I-LogEmaxOverpEC50'!$A$1:$AR$1,0),FALSE),"")</f>
        <v>10.374191072304431</v>
      </c>
      <c r="BK64" s="320">
        <f>_xlfn.IFNA(VLOOKUP($B64,'I-LogEmaxOverpEC50'!$A:$AR,MATCH(BK$1,'I-LogEmaxOverpEC50'!$A$1:$AR$1,0),FALSE),"")</f>
        <v>11.180255923717622</v>
      </c>
      <c r="BL64" s="320">
        <f>_xlfn.IFNA(VLOOKUP($B64,'I-LogEmaxOverpEC50'!$A:$AR,MATCH(BL$1,'I-LogEmaxOverpEC50'!$A$1:$AR$1,0),FALSE),"")</f>
        <v>11.180255923717622</v>
      </c>
      <c r="BM64" s="320">
        <f>_xlfn.IFNA(VLOOKUP($B64,'I-LogEmaxOverpEC50'!$A:$AR,MATCH(BM$1,'I-LogEmaxOverpEC50'!$A$1:$AR$1,0),FALSE),"")</f>
        <v>10.585805149250897</v>
      </c>
      <c r="BN64" s="320">
        <f>_xlfn.IFNA(VLOOKUP($B64,'I-LogEmaxOverpEC50'!$A:$AR,MATCH(BN$1,'I-LogEmaxOverpEC50'!$A$1:$AR$1,0),FALSE),"")</f>
        <v>10.585805149250897</v>
      </c>
      <c r="BO64" s="320">
        <f>_xlfn.IFNA(VLOOKUP($B64,'I-LogEmaxOverpEC50'!$A:$AR,MATCH(BO$1,'I-LogEmaxOverpEC50'!$A$1:$AR$1,0),FALSE),"")</f>
        <v>10.703210900590706</v>
      </c>
      <c r="BP64" s="320">
        <f>_xlfn.IFNA(VLOOKUP($B64,'I-LogEmaxOverpEC50'!$A:$AR,MATCH(BP$1,'I-LogEmaxOverpEC50'!$A$1:$AR$1,0),FALSE),"")</f>
        <v>11.821673561116468</v>
      </c>
      <c r="BQ64" s="320">
        <f>_xlfn.IFNA(VLOOKUP($B64,'I-LogEmaxOverpEC50'!$A:$AR,MATCH(BQ$1,'I-LogEmaxOverpEC50'!$A$1:$AR$1,0),FALSE),"")</f>
        <v>11.821673561116468</v>
      </c>
      <c r="BR64" s="320">
        <f>_xlfn.IFNA(VLOOKUP($B64,'I-LogEmaxOverpEC50'!$A:$AR,MATCH(BR$1,'I-LogEmaxOverpEC50'!$A$1:$AR$1,0),FALSE),"")</f>
        <v>11.848778364496255</v>
      </c>
      <c r="BS64" s="320">
        <f>_xlfn.IFNA(VLOOKUP($B64,'I-LogEmaxOverpEC50'!$A:$AR,MATCH(BS$1,'I-LogEmaxOverpEC50'!$A$1:$AR$1,0),FALSE),"")</f>
        <v>10.240480025557565</v>
      </c>
      <c r="BT64" s="320">
        <f>_xlfn.IFNA(VLOOKUP($B64,'I-LogEmaxOverpEC50'!$A:$AR,MATCH(BT$1,'I-LogEmaxOverpEC50'!$A$1:$AR$1,0),FALSE),"")</f>
        <v>10.665562123075626</v>
      </c>
      <c r="BU64" s="320">
        <f>_xlfn.IFNA(VLOOKUP($B64,'I-LogEmaxOverpEC50'!$A:$AR,MATCH(BU$1,'I-LogEmaxOverpEC50'!$A$1:$AR$1,0),FALSE),"")</f>
        <v>10.569149247241453</v>
      </c>
      <c r="BV64" s="114" t="e" cm="1">
        <f t="array" ref="BV64">_xlfn.IFS(AND($C64="A",_xlfn.CONCAT(F64:G64)&lt;&gt;"",$A64=1),"x",AND($C64="A",_xlfn.CONCAT(F64:G64)="",$A64=1),"-",$A$1&lt;&gt;"","")</f>
        <v>#N/A</v>
      </c>
      <c r="BW64" s="113" t="e" cm="1">
        <f t="array" ref="BW64">_xlfn.IFS(AND($C64="A",_xlfn.CONCAT(H64:L64)&lt;&gt;"",$A64=1),"x",AND($C64="A",_xlfn.CONCAT(H64:L64)="",$A64=1),"-",$A$1&lt;&gt;"","")</f>
        <v>#N/A</v>
      </c>
      <c r="BX64" s="113" t="e" cm="1">
        <f t="array" ref="BX64">_xlfn.IFS(AND($C64="A",_xlfn.CONCAT(M64:P64)&lt;&gt;"",$A64=1),"x",AND($C64="A",_xlfn.CONCAT(M64:P64)="",$A64=1),"-",$A$1&lt;&gt;"","")</f>
        <v>#N/A</v>
      </c>
      <c r="BY64" s="113" t="e" cm="1">
        <f t="array" ref="BY64">_xlfn.IFS(AND($C64="A",_xlfn.CONCAT(Q64:R64)&lt;&gt;"",$A64=1),"x",AND($C64="A",_xlfn.CONCAT(Q64:R64)="",$A64=1),"-",$A$1&lt;&gt;"","")</f>
        <v>#N/A</v>
      </c>
      <c r="BZ64" s="121" t="e">
        <f t="shared" si="25"/>
        <v>#N/A</v>
      </c>
      <c r="CA64" s="120" t="e">
        <f t="shared" si="26"/>
        <v>#N/A</v>
      </c>
      <c r="CB64" s="120" t="e">
        <f t="shared" si="27"/>
        <v>#N/A</v>
      </c>
      <c r="CC64" s="120" t="e">
        <f t="shared" si="28"/>
        <v>#N/A</v>
      </c>
      <c r="CD64" s="121" t="str">
        <f t="shared" si="29"/>
        <v/>
      </c>
      <c r="CE64" s="120" t="e">
        <f t="shared" si="30"/>
        <v>#N/A</v>
      </c>
      <c r="CF64" s="120" t="e">
        <f t="shared" si="31"/>
        <v>#N/A</v>
      </c>
      <c r="CG64" s="120" t="e">
        <f t="shared" si="32"/>
        <v>#N/A</v>
      </c>
      <c r="CH64" s="120" t="e">
        <f t="shared" si="33"/>
        <v>#N/A</v>
      </c>
      <c r="CI64" s="120" t="e">
        <f t="shared" si="34"/>
        <v>#N/A</v>
      </c>
    </row>
    <row r="65" spans="1:87" s="326" customFormat="1" x14ac:dyDescent="0.2">
      <c r="A65" s="311" t="e" cm="1">
        <f t="array" ref="A65">_xlfn.IFS(SUM(F65:R65)&gt;0,1,Z65&gt;0,2,TRUE,3)</f>
        <v>#N/A</v>
      </c>
      <c r="B65" s="311" t="s">
        <v>186</v>
      </c>
      <c r="C65" s="311" t="str">
        <f>_xlfn.XLOOKUP(B65,RecNamesAll!A:A,RecNamesAll!E:E)</f>
        <v>A</v>
      </c>
      <c r="D65" s="311" t="str">
        <f>_xlfn.XLOOKUP(B65,RecNamesAll!A:A,RecNamesAll!C:C)</f>
        <v>NK1</v>
      </c>
      <c r="E65" s="311"/>
      <c r="F65" s="312" t="e">
        <f t="shared" si="0"/>
        <v>#N/A</v>
      </c>
      <c r="G65" s="313" t="e">
        <f t="shared" si="1"/>
        <v>#N/A</v>
      </c>
      <c r="H65" s="312" t="e">
        <f t="shared" si="2"/>
        <v>#N/A</v>
      </c>
      <c r="I65" s="313" t="e">
        <f t="shared" si="3"/>
        <v>#N/A</v>
      </c>
      <c r="J65" s="313" t="e">
        <f t="shared" si="4"/>
        <v>#N/A</v>
      </c>
      <c r="K65" s="313" t="e">
        <f t="shared" si="5"/>
        <v>#N/A</v>
      </c>
      <c r="L65" s="313" t="e">
        <f t="shared" si="6"/>
        <v>#N/A</v>
      </c>
      <c r="M65" s="312" t="e">
        <f t="shared" si="7"/>
        <v>#N/A</v>
      </c>
      <c r="N65" s="313" t="e">
        <f t="shared" si="8"/>
        <v>#N/A</v>
      </c>
      <c r="O65" s="313" t="e">
        <f t="shared" si="9"/>
        <v>#N/A</v>
      </c>
      <c r="P65" s="313" t="e">
        <f t="shared" si="10"/>
        <v>#N/A</v>
      </c>
      <c r="Q65" s="312" t="e">
        <f t="shared" si="11"/>
        <v>#N/A</v>
      </c>
      <c r="R65" s="313" t="e">
        <f t="shared" si="12"/>
        <v>#N/A</v>
      </c>
      <c r="S65" s="314" t="str">
        <f t="shared" si="13"/>
        <v/>
      </c>
      <c r="T65" s="315" t="str">
        <f t="shared" si="14"/>
        <v>A</v>
      </c>
      <c r="U65" s="311" t="str">
        <f t="shared" si="15"/>
        <v>NK1</v>
      </c>
      <c r="V65" s="316" t="e">
        <f>IF(VLOOKUP($B65,GtP!$A:$AA,MATCH("Gs_0-2",GtP!$A$1:$AA$1,0),FALSE)=0,"",VLOOKUP($B65,GtP!$A:$AA,MATCH("Gs_0-2",GtP!$A$1:$AA$1,0),FALSE))</f>
        <v>#N/A</v>
      </c>
      <c r="W65" s="317" t="e">
        <f>IF(VLOOKUP($B65,GtP!$A:$AA,MATCH("Gi/o_0-2",GtP!$A$1:$AA$1,0),FALSE)=0,"",VLOOKUP($B65,GtP!$A:$AA,MATCH("Gi/o_0-2",GtP!$A$1:$AA$1,0),FALSE))</f>
        <v>#N/A</v>
      </c>
      <c r="X65" s="317" t="e">
        <f>IF(VLOOKUP($B65,GtP!$A:$AA,MATCH("Gq/11_0-2",GtP!$A$1:$AA$1,0),FALSE)=0,"",VLOOKUP($B65,GtP!$A:$AA,MATCH("Gq/11_0-2",GtP!$A$1:$AA$1,0),FALSE))</f>
        <v>#N/A</v>
      </c>
      <c r="Y65" s="317" t="e">
        <f>IF(VLOOKUP($B65,GtP!$A:$AA,MATCH("G12/13_0-2",GtP!$A$1:$AA$1,0),FALSE)=0,"",VLOOKUP($B65,GtP!$A:$AA,MATCH("G12/13_0-2",GtP!$A$1:$AA$1,0),FALSE))</f>
        <v>#N/A</v>
      </c>
      <c r="Z65" s="318" t="e">
        <f t="shared" si="16"/>
        <v>#N/A</v>
      </c>
      <c r="AA65" s="317" t="e">
        <f t="shared" si="17"/>
        <v>#N/A</v>
      </c>
      <c r="AB65" s="317" t="e">
        <f t="shared" si="18"/>
        <v>#N/A</v>
      </c>
      <c r="AC65" s="317" t="e">
        <f t="shared" si="19"/>
        <v>#N/A</v>
      </c>
      <c r="AD65" s="317" t="e">
        <f t="shared" si="20"/>
        <v>#N/A</v>
      </c>
      <c r="AE65" s="315" t="str">
        <f t="shared" si="21"/>
        <v/>
      </c>
      <c r="AF65" s="311" t="str">
        <f t="shared" si="22"/>
        <v/>
      </c>
      <c r="AG65" s="311" t="str">
        <f t="shared" si="23"/>
        <v/>
      </c>
      <c r="AH65" s="311" t="str">
        <f t="shared" si="24"/>
        <v/>
      </c>
      <c r="AI65" s="316" t="e">
        <f>_xlfn.CONCAT(IF(AV65="","-","B"),IF(BI65="","-","I"),VLOOKUP($B65,GtP!$A:$BB,MATCH("Gs_0-1",GtP!$A$1:$BB$1,0),FALSE))</f>
        <v>#N/A</v>
      </c>
      <c r="AJ65" s="317" t="e">
        <f>_xlfn.CONCAT(IF(AW65="","-","B"),IF(BJ65="","-","I"),VLOOKUP($B65,GtP!$A:$BB,MATCH("Gs_0-1",GtP!$A$1:$BB$1,0),FALSE))</f>
        <v>#N/A</v>
      </c>
      <c r="AK65" s="317" t="e">
        <f>_xlfn.CONCAT(IF(AX65="","-","B"),IF(BK65="","-","I"),VLOOKUP($B65,GtP!$A:$BB,MATCH("Gi/o_0-1",GtP!$A$1:$BB$1,0),FALSE))</f>
        <v>#N/A</v>
      </c>
      <c r="AL65" s="317" t="e">
        <f>_xlfn.CONCAT(IF(AY65="","-","B"),IF(BL65="","-","I"),VLOOKUP($B65,GtP!$A:$BB,MATCH("Gi/o_0-1",GtP!$A$1:$BB$1,0),FALSE))</f>
        <v>#N/A</v>
      </c>
      <c r="AM65" s="317" t="e">
        <f>_xlfn.CONCAT(IF(AZ65="","-","B"),IF(BM65="","-","I"),VLOOKUP($B65,GtP!$A:$BB,MATCH("Gi/o_0-1",GtP!$A$1:$BB$1,0),FALSE))</f>
        <v>#N/A</v>
      </c>
      <c r="AN65" s="317" t="e">
        <f>_xlfn.CONCAT(IF(BA65="","-","B"),IF(BN65="","-","I"),VLOOKUP($B65,GtP!$A:$BB,MATCH("Gi/o_0-1",GtP!$A$1:$BB$1,0),FALSE))</f>
        <v>#N/A</v>
      </c>
      <c r="AO65" s="317" t="e">
        <f>_xlfn.CONCAT(IF(BB65="","-","B"),IF(BO65="","-","I"),VLOOKUP($B65,GtP!$A:$BB,MATCH("Gi/o_0-1",GtP!$A$1:$BB$1,0),FALSE))</f>
        <v>#N/A</v>
      </c>
      <c r="AP65" s="317" t="e">
        <f>_xlfn.CONCAT(IF(BC65="","-","B"),IF(BP65="","-","I"),VLOOKUP($B65,GtP!$A:$BB,MATCH("Gq/11_0-1",GtP!$A$1:$BB$1,0),FALSE))</f>
        <v>#N/A</v>
      </c>
      <c r="AQ65" s="317" t="e">
        <f>_xlfn.CONCAT(IF(BD65="","-","B"),IF(BQ65="","-","I"),VLOOKUP($B65,GtP!$A:$BB,MATCH("Gq/11_0-1",GtP!$A$1:$BB$1,0),FALSE))</f>
        <v>#N/A</v>
      </c>
      <c r="AR65" s="317" t="e">
        <f>_xlfn.CONCAT(IF(BE65="","-","B"),IF(BR65="","-","I"),VLOOKUP($B65,GtP!$A:$BB,MATCH("Gq/11_0-1",GtP!$A$1:$BB$1,0),FALSE))</f>
        <v>#N/A</v>
      </c>
      <c r="AS65" s="317" t="e">
        <f>_xlfn.CONCAT(IF(BF65="","-","B"),IF(BS65="","-","I"),VLOOKUP($B65,GtP!$A:$BB,MATCH("Gq/11_0-1",GtP!$A$1:$BB$1,0),FALSE))</f>
        <v>#N/A</v>
      </c>
      <c r="AT65" s="317" t="e">
        <f>_xlfn.CONCAT(IF(BG65="","-","B"),IF(BT65="","-","I"),VLOOKUP($B65,GtP!$A:$BB,MATCH("G12/13_0-1",GtP!$A$1:$BB$1,0),FALSE))</f>
        <v>#N/A</v>
      </c>
      <c r="AU65" s="317" t="e">
        <f>_xlfn.CONCAT(IF(BH65="","-","B"),IF(BU65="","-","I"),VLOOKUP($B65,GtP!$A:$BB,MATCH("G12/13_0-1",GtP!$A$1:$BB$1,0),FALSE))</f>
        <v>#N/A</v>
      </c>
      <c r="AV65" s="319" t="str">
        <f>_xlfn.IFNA(VLOOKUP($B65,'B-LogEmaxOverpEC50'!$A:$AL,MATCH(AV$1,'B-LogEmaxOverpEC50'!$A$1:$AL$1,0),FALSE),"")</f>
        <v/>
      </c>
      <c r="AW65" s="320"/>
      <c r="AX65" s="321" t="str">
        <f>_xlfn.IFNA(VLOOKUP($B65,'B-LogEmaxOverpEC50'!$A:$AL,MATCH(AX$1,'B-LogEmaxOverpEC50'!$A$1:$AL$1,0),FALSE),"")</f>
        <v/>
      </c>
      <c r="AY65" s="321" t="str">
        <f>_xlfn.IFNA(VLOOKUP($B65,'B-LogEmaxOverpEC50'!$A:$AL,MATCH(AY$1,'B-LogEmaxOverpEC50'!$A$1:$AL$1,0),FALSE),"")</f>
        <v/>
      </c>
      <c r="AZ65" s="321" t="str">
        <f>_xlfn.IFNA(VLOOKUP($B65,'B-LogEmaxOverpEC50'!$A:$AL,MATCH(AZ$1,'B-LogEmaxOverpEC50'!$A$1:$AL$1,0),FALSE),"")</f>
        <v/>
      </c>
      <c r="BA65" s="321" t="str">
        <f>_xlfn.IFNA(VLOOKUP($B65,'B-LogEmaxOverpEC50'!$A:$AL,MATCH(BA$1,'B-LogEmaxOverpEC50'!$A$1:$AL$1,0),FALSE),"")</f>
        <v/>
      </c>
      <c r="BB65" s="321" t="str">
        <f>_xlfn.IFNA(VLOOKUP($B65,'B-LogEmaxOverpEC50'!$A:$AL,MATCH(BB$1,'B-LogEmaxOverpEC50'!$A$1:$AL$1,0),FALSE),"")</f>
        <v/>
      </c>
      <c r="BC65" s="321" t="str">
        <f>_xlfn.IFNA(VLOOKUP($B65,'B-LogEmaxOverpEC50'!$A:$AL,MATCH(BC$1,'B-LogEmaxOverpEC50'!$A$1:$AL$1,0),FALSE),"")</f>
        <v/>
      </c>
      <c r="BD65" s="321" t="str">
        <f>_xlfn.IFNA(VLOOKUP($B65,'B-LogEmaxOverpEC50'!$A:$AL,MATCH(BD$1,'B-LogEmaxOverpEC50'!$A$1:$AL$1,0),FALSE),"")</f>
        <v/>
      </c>
      <c r="BE65" s="321" t="str">
        <f>_xlfn.IFNA(VLOOKUP($B65,'B-LogEmaxOverpEC50'!$A:$AL,MATCH(BE$1,'B-LogEmaxOverpEC50'!$A$1:$AL$1,0),FALSE),"")</f>
        <v/>
      </c>
      <c r="BF65" s="321" t="str">
        <f>_xlfn.IFNA(VLOOKUP($B65,'B-LogEmaxOverpEC50'!$A:$AL,MATCH(BF$1,'B-LogEmaxOverpEC50'!$A$1:$AL$1,0),FALSE),"")</f>
        <v/>
      </c>
      <c r="BG65" s="321" t="str">
        <f>_xlfn.IFNA(VLOOKUP($B65,'B-LogEmaxOverpEC50'!$A:$AL,MATCH(BG$1,'B-LogEmaxOverpEC50'!$A$1:$AL$1,0),FALSE),"")</f>
        <v/>
      </c>
      <c r="BH65" s="321" t="str">
        <f>_xlfn.IFNA(VLOOKUP($B65,'B-LogEmaxOverpEC50'!$A:$AL,MATCH(BH$1,'B-LogEmaxOverpEC50'!$A$1:$AL$1,0),FALSE),"")</f>
        <v/>
      </c>
      <c r="BI65" s="322">
        <f>_xlfn.IFNA(VLOOKUP($B65,'I-LogEmaxOverpEC50'!$A:$AR,MATCH(BI$1,'I-LogEmaxOverpEC50'!$A$1:$AR$1,0),FALSE),"")</f>
        <v>11.249982091319774</v>
      </c>
      <c r="BJ65" s="320">
        <f>_xlfn.IFNA(VLOOKUP($B65,'I-LogEmaxOverpEC50'!$A:$AR,MATCH(BJ$1,'I-LogEmaxOverpEC50'!$A$1:$AR$1,0),FALSE),"")</f>
        <v>11.220495738331756</v>
      </c>
      <c r="BK65" s="320">
        <f>_xlfn.IFNA(VLOOKUP($B65,'I-LogEmaxOverpEC50'!$A:$AR,MATCH(BK$1,'I-LogEmaxOverpEC50'!$A$1:$AR$1,0),FALSE),"")</f>
        <v>11.460685998784019</v>
      </c>
      <c r="BL65" s="320">
        <f>_xlfn.IFNA(VLOOKUP($B65,'I-LogEmaxOverpEC50'!$A:$AR,MATCH(BL$1,'I-LogEmaxOverpEC50'!$A$1:$AR$1,0),FALSE),"")</f>
        <v>11.460685998784019</v>
      </c>
      <c r="BM65" s="320">
        <f>_xlfn.IFNA(VLOOKUP($B65,'I-LogEmaxOverpEC50'!$A:$AR,MATCH(BM$1,'I-LogEmaxOverpEC50'!$A$1:$AR$1,0),FALSE),"")</f>
        <v>11.19245659547156</v>
      </c>
      <c r="BN65" s="320">
        <f>_xlfn.IFNA(VLOOKUP($B65,'I-LogEmaxOverpEC50'!$A:$AR,MATCH(BN$1,'I-LogEmaxOverpEC50'!$A$1:$AR$1,0),FALSE),"")</f>
        <v>11.19245659547156</v>
      </c>
      <c r="BO65" s="320">
        <f>_xlfn.IFNA(VLOOKUP($B65,'I-LogEmaxOverpEC50'!$A:$AR,MATCH(BO$1,'I-LogEmaxOverpEC50'!$A$1:$AR$1,0),FALSE),"")</f>
        <v>11.25852018231657</v>
      </c>
      <c r="BP65" s="320">
        <f>_xlfn.IFNA(VLOOKUP($B65,'I-LogEmaxOverpEC50'!$A:$AR,MATCH(BP$1,'I-LogEmaxOverpEC50'!$A$1:$AR$1,0),FALSE),"")</f>
        <v>11.803443934472115</v>
      </c>
      <c r="BQ65" s="320">
        <f>_xlfn.IFNA(VLOOKUP($B65,'I-LogEmaxOverpEC50'!$A:$AR,MATCH(BQ$1,'I-LogEmaxOverpEC50'!$A$1:$AR$1,0),FALSE),"")</f>
        <v>11.803443934472115</v>
      </c>
      <c r="BR65" s="320">
        <f>_xlfn.IFNA(VLOOKUP($B65,'I-LogEmaxOverpEC50'!$A:$AR,MATCH(BR$1,'I-LogEmaxOverpEC50'!$A$1:$AR$1,0),FALSE),"")</f>
        <v>11.900166022596263</v>
      </c>
      <c r="BS65" s="320">
        <f>_xlfn.IFNA(VLOOKUP($B65,'I-LogEmaxOverpEC50'!$A:$AR,MATCH(BS$1,'I-LogEmaxOverpEC50'!$A$1:$AR$1,0),FALSE),"")</f>
        <v>10.738833862542734</v>
      </c>
      <c r="BT65" s="320">
        <f>_xlfn.IFNA(VLOOKUP($B65,'I-LogEmaxOverpEC50'!$A:$AR,MATCH(BT$1,'I-LogEmaxOverpEC50'!$A$1:$AR$1,0),FALSE),"")</f>
        <v>11.204701837331855</v>
      </c>
      <c r="BU65" s="320">
        <f>_xlfn.IFNA(VLOOKUP($B65,'I-LogEmaxOverpEC50'!$A:$AR,MATCH(BU$1,'I-LogEmaxOverpEC50'!$A$1:$AR$1,0),FALSE),"")</f>
        <v>11.531947685173034</v>
      </c>
      <c r="BV65" s="114" t="e" cm="1">
        <f t="array" ref="BV65">_xlfn.IFS(AND($C65="A",_xlfn.CONCAT(F65:G65)&lt;&gt;"",$A65=1),"x",AND($C65="A",_xlfn.CONCAT(F65:G65)="",$A65=1),"-",$A$1&lt;&gt;"","")</f>
        <v>#N/A</v>
      </c>
      <c r="BW65" s="113" t="e" cm="1">
        <f t="array" ref="BW65">_xlfn.IFS(AND($C65="A",_xlfn.CONCAT(H65:L65)&lt;&gt;"",$A65=1),"x",AND($C65="A",_xlfn.CONCAT(H65:L65)="",$A65=1),"-",$A$1&lt;&gt;"","")</f>
        <v>#N/A</v>
      </c>
      <c r="BX65" s="113" t="e" cm="1">
        <f t="array" ref="BX65">_xlfn.IFS(AND($C65="A",_xlfn.CONCAT(M65:P65)&lt;&gt;"",$A65=1),"x",AND($C65="A",_xlfn.CONCAT(M65:P65)="",$A65=1),"-",$A$1&lt;&gt;"","")</f>
        <v>#N/A</v>
      </c>
      <c r="BY65" s="113" t="e" cm="1">
        <f t="array" ref="BY65">_xlfn.IFS(AND($C65="A",_xlfn.CONCAT(Q65:R65)&lt;&gt;"",$A65=1),"x",AND($C65="A",_xlfn.CONCAT(Q65:R65)="",$A65=1),"-",$A$1&lt;&gt;"","")</f>
        <v>#N/A</v>
      </c>
      <c r="BZ65" s="121" t="e">
        <f t="shared" si="25"/>
        <v>#N/A</v>
      </c>
      <c r="CA65" s="120" t="e">
        <f t="shared" si="26"/>
        <v>#N/A</v>
      </c>
      <c r="CB65" s="120" t="e">
        <f t="shared" si="27"/>
        <v>#N/A</v>
      </c>
      <c r="CC65" s="120" t="e">
        <f t="shared" si="28"/>
        <v>#N/A</v>
      </c>
      <c r="CD65" s="121" t="str">
        <f t="shared" si="29"/>
        <v/>
      </c>
      <c r="CE65" s="120" t="e">
        <f t="shared" si="30"/>
        <v>#N/A</v>
      </c>
      <c r="CF65" s="120" t="e">
        <f t="shared" si="31"/>
        <v>#N/A</v>
      </c>
      <c r="CG65" s="120" t="e">
        <f t="shared" si="32"/>
        <v>#N/A</v>
      </c>
      <c r="CH65" s="120" t="e">
        <f t="shared" si="33"/>
        <v>#N/A</v>
      </c>
      <c r="CI65" s="120" t="e">
        <f t="shared" si="34"/>
        <v>#N/A</v>
      </c>
    </row>
    <row r="66" spans="1:87" s="326" customFormat="1" x14ac:dyDescent="0.2">
      <c r="A66" s="311" t="e" cm="1">
        <f t="array" ref="A66">_xlfn.IFS(SUM(F66:R66)&gt;0,1,Z66&gt;0,2,TRUE,3)</f>
        <v>#N/A</v>
      </c>
      <c r="B66" s="311" t="s">
        <v>39</v>
      </c>
      <c r="C66" s="311" t="str">
        <f>_xlfn.XLOOKUP(B66,RecNamesAll!A:A,RecNamesAll!E:E)</f>
        <v>A</v>
      </c>
      <c r="D66" s="311" t="str">
        <f>_xlfn.XLOOKUP(B66,RecNamesAll!A:A,RecNamesAll!C:C)</f>
        <v>5-HT2B</v>
      </c>
      <c r="E66" s="311"/>
      <c r="F66" s="312" t="e">
        <f t="shared" ref="F66:F129" si="35">IF(OR(AI66="BI-",AI66="BIG",AI66="B-G",AI66="-IG"),AVERAGE(AV66,BI66),"")</f>
        <v>#N/A</v>
      </c>
      <c r="G66" s="313" t="e">
        <f t="shared" ref="G66:G129" si="36">IF(OR(AJ66="BI-",AJ66="BIG",AJ66="B-G",AJ66="-IG",AND(AJ66="-I-",LEFT(AI66,1)="B")),AVERAGE(AW66,BJ66),"")</f>
        <v>#N/A</v>
      </c>
      <c r="H66" s="312" t="e">
        <f t="shared" ref="H66:H129" si="37">IF(OR(AK66="BI-",AK66="BIG",AK66="B-G",AK66="-IG"),AVERAGE(AX66,BK66),"")</f>
        <v>#N/A</v>
      </c>
      <c r="I66" s="313" t="e">
        <f t="shared" ref="I66:I129" si="38">IF(OR(AL66="BI-",AL66="BIG",AL66="B-G",AL66="-IG"),AVERAGE(AY66,BL66),"")</f>
        <v>#N/A</v>
      </c>
      <c r="J66" s="313" t="e">
        <f t="shared" ref="J66:J129" si="39">IF(OR(AM66="BI-",AM66="BIG",AM66="B-G",AM66="-IG"),AVERAGE(AZ66,BM66),"")</f>
        <v>#N/A</v>
      </c>
      <c r="K66" s="313" t="e">
        <f t="shared" ref="K66:K129" si="40">IF(OR(AN66="BI-",AN66="BIG",AN66="B-G",AN66="-IG"),AVERAGE(BA66,BN66),"")</f>
        <v>#N/A</v>
      </c>
      <c r="L66" s="313" t="e">
        <f t="shared" ref="L66:L129" si="41">IF(OR(AO66="BI-",AO66="BIG",AO66="B-G",AO66="-IG"),AVERAGE(BB66,BO66),"")</f>
        <v>#N/A</v>
      </c>
      <c r="M66" s="312" t="e">
        <f t="shared" ref="M66:M129" si="42">IF(OR(AP66="BI-",AP66="BIG",AP66="B-G",AP66="-IG"),AVERAGE(BC66,BP66),"")</f>
        <v>#N/A</v>
      </c>
      <c r="N66" s="313" t="e">
        <f t="shared" ref="N66:N129" si="43">IF(OR(AQ66="BI-",AQ66="BIG",AQ66="B-G",AQ66="-IG"),AVERAGE(BD66,BQ66),"")</f>
        <v>#N/A</v>
      </c>
      <c r="O66" s="313" t="e">
        <f t="shared" ref="O66:O129" si="44">IF(OR(AR66="BI-",AR66="BIG",AR66="B-G",AR66="-IG"),AVERAGE(BE66,BR66),"")</f>
        <v>#N/A</v>
      </c>
      <c r="P66" s="313" t="e">
        <f t="shared" ref="P66:P129" si="45">IF(OR(AS66="BI-",AS66="BIG",AS66="B-G",AS66="-IG"),AVERAGE(BF66,BS66),"")</f>
        <v>#N/A</v>
      </c>
      <c r="Q66" s="312" t="e">
        <f t="shared" ref="Q66:Q129" si="46">IF(OR(AT66="BI-",AT66="BIG",AT66="B-G",AT66="-IG"),AVERAGE(BG66,BT66),"")</f>
        <v>#N/A</v>
      </c>
      <c r="R66" s="313" t="e">
        <f t="shared" ref="R66:R129" si="47">IF(OR(AU66="BI-",AU66="BIG",AU66="B-G",AU66="-IG"),AVERAGE(BH66,BU66),"")</f>
        <v>#N/A</v>
      </c>
      <c r="S66" s="314" t="str">
        <f t="shared" ref="S66:S129" si="48">IF(COUNTIF(F66:R66,"&gt;0")=0,"",COUNTIF(F66:R66,"&gt;0"))</f>
        <v/>
      </c>
      <c r="T66" s="315" t="str">
        <f t="shared" ref="T66:T129" si="49">C66</f>
        <v>A</v>
      </c>
      <c r="U66" s="311" t="str">
        <f t="shared" ref="U66:U129" si="50">D66</f>
        <v>5-HT2B</v>
      </c>
      <c r="V66" s="316" t="e">
        <f>IF(VLOOKUP($B66,GtP!$A:$AA,MATCH("Gs_0-2",GtP!$A$1:$AA$1,0),FALSE)=0,"",VLOOKUP($B66,GtP!$A:$AA,MATCH("Gs_0-2",GtP!$A$1:$AA$1,0),FALSE))</f>
        <v>#N/A</v>
      </c>
      <c r="W66" s="317" t="e">
        <f>IF(VLOOKUP($B66,GtP!$A:$AA,MATCH("Gi/o_0-2",GtP!$A$1:$AA$1,0),FALSE)=0,"",VLOOKUP($B66,GtP!$A:$AA,MATCH("Gi/o_0-2",GtP!$A$1:$AA$1,0),FALSE))</f>
        <v>#N/A</v>
      </c>
      <c r="X66" s="317" t="e">
        <f>IF(VLOOKUP($B66,GtP!$A:$AA,MATCH("Gq/11_0-2",GtP!$A$1:$AA$1,0),FALSE)=0,"",VLOOKUP($B66,GtP!$A:$AA,MATCH("Gq/11_0-2",GtP!$A$1:$AA$1,0),FALSE))</f>
        <v>#N/A</v>
      </c>
      <c r="Y66" s="317" t="e">
        <f>IF(VLOOKUP($B66,GtP!$A:$AA,MATCH("G12/13_0-2",GtP!$A$1:$AA$1,0),FALSE)=0,"",VLOOKUP($B66,GtP!$A:$AA,MATCH("G12/13_0-2",GtP!$A$1:$AA$1,0),FALSE))</f>
        <v>#N/A</v>
      </c>
      <c r="Z66" s="318" t="e">
        <f t="shared" ref="Z66:Z129" si="51">IF(SUM(F66:G66,V66)&gt;0,1,0)+IF(SUM(H66:L66,W66)&gt;0,1,0)+IF(SUM(M66:P66,X66)&gt;0,1,0)+IF(SUM(Q66:R66,Y66)&gt;0,1,0)</f>
        <v>#N/A</v>
      </c>
      <c r="AA66" s="317" t="e">
        <f t="shared" ref="AA66:AA129" si="52">IF(OR(V66&lt;&gt;"",SUM(F66:G66)&gt;1),1,"")</f>
        <v>#N/A</v>
      </c>
      <c r="AB66" s="317" t="e">
        <f t="shared" ref="AB66:AB129" si="53">IF(OR(W66&lt;&gt;"",SUM(H66:L66)&gt;1),1,"")</f>
        <v>#N/A</v>
      </c>
      <c r="AC66" s="317" t="e">
        <f t="shared" ref="AC66:AC129" si="54">IF(OR(X66&lt;&gt;"",SUM(M66:P66)&gt;1),1,"")</f>
        <v>#N/A</v>
      </c>
      <c r="AD66" s="317" t="e">
        <f t="shared" ref="AD66:AD129" si="55">IF(OR(Y66&lt;&gt;"",SUM(Q66:R66)&gt;1),1,"")</f>
        <v>#N/A</v>
      </c>
      <c r="AE66" s="315" t="str">
        <f t="shared" ref="AE66:AE129" si="56">IF(COUNT(F66:G66)=0,"",COUNT(F66:G66))</f>
        <v/>
      </c>
      <c r="AF66" s="311" t="str">
        <f t="shared" ref="AF66:AF129" si="57">IF(COUNT(H66:L66)=0,"",COUNT(H66:L66))</f>
        <v/>
      </c>
      <c r="AG66" s="311" t="str">
        <f t="shared" ref="AG66:AG129" si="58">IF(COUNT(M66:P66)=0,"",COUNT(M66:P66))</f>
        <v/>
      </c>
      <c r="AH66" s="311" t="str">
        <f t="shared" ref="AH66:AH129" si="59">IF(COUNT(Q66:R66)=0,"",COUNT(Q66:R66))</f>
        <v/>
      </c>
      <c r="AI66" s="316" t="e">
        <f>_xlfn.CONCAT(IF(AV66="","-","B"),IF(BI66="","-","I"),VLOOKUP($B66,GtP!$A:$BB,MATCH("Gs_0-1",GtP!$A$1:$BB$1,0),FALSE))</f>
        <v>#N/A</v>
      </c>
      <c r="AJ66" s="317" t="e">
        <f>_xlfn.CONCAT(IF(AW66="","-","B"),IF(BJ66="","-","I"),VLOOKUP($B66,GtP!$A:$BB,MATCH("Gs_0-1",GtP!$A$1:$BB$1,0),FALSE))</f>
        <v>#N/A</v>
      </c>
      <c r="AK66" s="317" t="e">
        <f>_xlfn.CONCAT(IF(AX66="","-","B"),IF(BK66="","-","I"),VLOOKUP($B66,GtP!$A:$BB,MATCH("Gi/o_0-1",GtP!$A$1:$BB$1,0),FALSE))</f>
        <v>#N/A</v>
      </c>
      <c r="AL66" s="317" t="e">
        <f>_xlfn.CONCAT(IF(AY66="","-","B"),IF(BL66="","-","I"),VLOOKUP($B66,GtP!$A:$BB,MATCH("Gi/o_0-1",GtP!$A$1:$BB$1,0),FALSE))</f>
        <v>#N/A</v>
      </c>
      <c r="AM66" s="317" t="e">
        <f>_xlfn.CONCAT(IF(AZ66="","-","B"),IF(BM66="","-","I"),VLOOKUP($B66,GtP!$A:$BB,MATCH("Gi/o_0-1",GtP!$A$1:$BB$1,0),FALSE))</f>
        <v>#N/A</v>
      </c>
      <c r="AN66" s="317" t="e">
        <f>_xlfn.CONCAT(IF(BA66="","-","B"),IF(BN66="","-","I"),VLOOKUP($B66,GtP!$A:$BB,MATCH("Gi/o_0-1",GtP!$A$1:$BB$1,0),FALSE))</f>
        <v>#N/A</v>
      </c>
      <c r="AO66" s="317" t="e">
        <f>_xlfn.CONCAT(IF(BB66="","-","B"),IF(BO66="","-","I"),VLOOKUP($B66,GtP!$A:$BB,MATCH("Gi/o_0-1",GtP!$A$1:$BB$1,0),FALSE))</f>
        <v>#N/A</v>
      </c>
      <c r="AP66" s="317" t="e">
        <f>_xlfn.CONCAT(IF(BC66="","-","B"),IF(BP66="","-","I"),VLOOKUP($B66,GtP!$A:$BB,MATCH("Gq/11_0-1",GtP!$A$1:$BB$1,0),FALSE))</f>
        <v>#N/A</v>
      </c>
      <c r="AQ66" s="317" t="e">
        <f>_xlfn.CONCAT(IF(BD66="","-","B"),IF(BQ66="","-","I"),VLOOKUP($B66,GtP!$A:$BB,MATCH("Gq/11_0-1",GtP!$A$1:$BB$1,0),FALSE))</f>
        <v>#N/A</v>
      </c>
      <c r="AR66" s="317" t="e">
        <f>_xlfn.CONCAT(IF(BE66="","-","B"),IF(BR66="","-","I"),VLOOKUP($B66,GtP!$A:$BB,MATCH("Gq/11_0-1",GtP!$A$1:$BB$1,0),FALSE))</f>
        <v>#N/A</v>
      </c>
      <c r="AS66" s="317" t="e">
        <f>_xlfn.CONCAT(IF(BF66="","-","B"),IF(BS66="","-","I"),VLOOKUP($B66,GtP!$A:$BB,MATCH("Gq/11_0-1",GtP!$A$1:$BB$1,0),FALSE))</f>
        <v>#N/A</v>
      </c>
      <c r="AT66" s="317" t="e">
        <f>_xlfn.CONCAT(IF(BG66="","-","B"),IF(BT66="","-","I"),VLOOKUP($B66,GtP!$A:$BB,MATCH("G12/13_0-1",GtP!$A$1:$BB$1,0),FALSE))</f>
        <v>#N/A</v>
      </c>
      <c r="AU66" s="317" t="e">
        <f>_xlfn.CONCAT(IF(BH66="","-","B"),IF(BU66="","-","I"),VLOOKUP($B66,GtP!$A:$BB,MATCH("G12/13_0-1",GtP!$A$1:$BB$1,0),FALSE))</f>
        <v>#N/A</v>
      </c>
      <c r="AV66" s="319" t="str">
        <f>_xlfn.IFNA(VLOOKUP($B66,'B-LogEmaxOverpEC50'!$A:$AL,MATCH(AV$1,'B-LogEmaxOverpEC50'!$A$1:$AL$1,0),FALSE),"")</f>
        <v/>
      </c>
      <c r="AW66" s="320"/>
      <c r="AX66" s="321" t="str">
        <f>_xlfn.IFNA(VLOOKUP($B66,'B-LogEmaxOverpEC50'!$A:$AL,MATCH(AX$1,'B-LogEmaxOverpEC50'!$A$1:$AL$1,0),FALSE),"")</f>
        <v/>
      </c>
      <c r="AY66" s="321" t="str">
        <f>_xlfn.IFNA(VLOOKUP($B66,'B-LogEmaxOverpEC50'!$A:$AL,MATCH(AY$1,'B-LogEmaxOverpEC50'!$A$1:$AL$1,0),FALSE),"")</f>
        <v/>
      </c>
      <c r="AZ66" s="321" t="str">
        <f>_xlfn.IFNA(VLOOKUP($B66,'B-LogEmaxOverpEC50'!$A:$AL,MATCH(AZ$1,'B-LogEmaxOverpEC50'!$A$1:$AL$1,0),FALSE),"")</f>
        <v/>
      </c>
      <c r="BA66" s="321">
        <f>_xlfn.IFNA(VLOOKUP($B66,'B-LogEmaxOverpEC50'!$A:$AL,MATCH(BA$1,'B-LogEmaxOverpEC50'!$A$1:$AL$1,0),FALSE),"")</f>
        <v>8.9065660554614592</v>
      </c>
      <c r="BB66" s="321">
        <f>_xlfn.IFNA(VLOOKUP($B66,'B-LogEmaxOverpEC50'!$A:$AL,MATCH(BB$1,'B-LogEmaxOverpEC50'!$A$1:$AL$1,0),FALSE),"")</f>
        <v>10.136661259187404</v>
      </c>
      <c r="BC66" s="321">
        <f>_xlfn.IFNA(VLOOKUP($B66,'B-LogEmaxOverpEC50'!$A:$AL,MATCH(BC$1,'B-LogEmaxOverpEC50'!$A$1:$AL$1,0),FALSE),"")</f>
        <v>9.9385725399085771</v>
      </c>
      <c r="BD66" s="321">
        <f>_xlfn.IFNA(VLOOKUP($B66,'B-LogEmaxOverpEC50'!$A:$AL,MATCH(BD$1,'B-LogEmaxOverpEC50'!$A$1:$AL$1,0),FALSE),"")</f>
        <v>9.8508676800935895</v>
      </c>
      <c r="BE66" s="321">
        <f>_xlfn.IFNA(VLOOKUP($B66,'B-LogEmaxOverpEC50'!$A:$AL,MATCH(BE$1,'B-LogEmaxOverpEC50'!$A$1:$AL$1,0),FALSE),"")</f>
        <v>9.6008579868122919</v>
      </c>
      <c r="BF66" s="321">
        <f>_xlfn.IFNA(VLOOKUP($B66,'B-LogEmaxOverpEC50'!$A:$AL,MATCH(BF$1,'B-LogEmaxOverpEC50'!$A$1:$AL$1,0),FALSE),"")</f>
        <v>8.9899797237185837</v>
      </c>
      <c r="BG66" s="321" t="str">
        <f>_xlfn.IFNA(VLOOKUP($B66,'B-LogEmaxOverpEC50'!$A:$AL,MATCH(BG$1,'B-LogEmaxOverpEC50'!$A$1:$AL$1,0),FALSE),"")</f>
        <v/>
      </c>
      <c r="BH66" s="321" t="str">
        <f>_xlfn.IFNA(VLOOKUP($B66,'B-LogEmaxOverpEC50'!$A:$AL,MATCH(BH$1,'B-LogEmaxOverpEC50'!$A$1:$AL$1,0),FALSE),"")</f>
        <v/>
      </c>
      <c r="BI66" s="322">
        <f>_xlfn.IFNA(VLOOKUP($B66,'I-LogEmaxOverpEC50'!$A:$AR,MATCH(BI$1,'I-LogEmaxOverpEC50'!$A$1:$AR$1,0),FALSE),"")</f>
        <v>8.1978290938647582</v>
      </c>
      <c r="BJ66" s="320" t="str">
        <f>_xlfn.IFNA(VLOOKUP($B66,'I-LogEmaxOverpEC50'!$A:$AR,MATCH(BJ$1,'I-LogEmaxOverpEC50'!$A$1:$AR$1,0),FALSE),"")</f>
        <v/>
      </c>
      <c r="BK66" s="320">
        <f>_xlfn.IFNA(VLOOKUP($B66,'I-LogEmaxOverpEC50'!$A:$AR,MATCH(BK$1,'I-LogEmaxOverpEC50'!$A$1:$AR$1,0),FALSE),"")</f>
        <v>9.0528692875808066</v>
      </c>
      <c r="BL66" s="320">
        <f>_xlfn.IFNA(VLOOKUP($B66,'I-LogEmaxOverpEC50'!$A:$AR,MATCH(BL$1,'I-LogEmaxOverpEC50'!$A$1:$AR$1,0),FALSE),"")</f>
        <v>9.0528692875808066</v>
      </c>
      <c r="BM66" s="320">
        <f>_xlfn.IFNA(VLOOKUP($B66,'I-LogEmaxOverpEC50'!$A:$AR,MATCH(BM$1,'I-LogEmaxOverpEC50'!$A$1:$AR$1,0),FALSE),"")</f>
        <v>8.8229577205849612</v>
      </c>
      <c r="BN66" s="320">
        <f>_xlfn.IFNA(VLOOKUP($B66,'I-LogEmaxOverpEC50'!$A:$AR,MATCH(BN$1,'I-LogEmaxOverpEC50'!$A$1:$AR$1,0),FALSE),"")</f>
        <v>8.8229577205849612</v>
      </c>
      <c r="BO66" s="320">
        <f>_xlfn.IFNA(VLOOKUP($B66,'I-LogEmaxOverpEC50'!$A:$AR,MATCH(BO$1,'I-LogEmaxOverpEC50'!$A$1:$AR$1,0),FALSE),"")</f>
        <v>9.9056025900889626</v>
      </c>
      <c r="BP66" s="320">
        <f>_xlfn.IFNA(VLOOKUP($B66,'I-LogEmaxOverpEC50'!$A:$AR,MATCH(BP$1,'I-LogEmaxOverpEC50'!$A$1:$AR$1,0),FALSE),"")</f>
        <v>9.9455494822687864</v>
      </c>
      <c r="BQ66" s="320">
        <f>_xlfn.IFNA(VLOOKUP($B66,'I-LogEmaxOverpEC50'!$A:$AR,MATCH(BQ$1,'I-LogEmaxOverpEC50'!$A$1:$AR$1,0),FALSE),"")</f>
        <v>9.9455494822687864</v>
      </c>
      <c r="BR66" s="320">
        <f>_xlfn.IFNA(VLOOKUP($B66,'I-LogEmaxOverpEC50'!$A:$AR,MATCH(BR$1,'I-LogEmaxOverpEC50'!$A$1:$AR$1,0),FALSE),"")</f>
        <v>9.9260979782459877</v>
      </c>
      <c r="BS66" s="320">
        <f>_xlfn.IFNA(VLOOKUP($B66,'I-LogEmaxOverpEC50'!$A:$AR,MATCH(BS$1,'I-LogEmaxOverpEC50'!$A$1:$AR$1,0),FALSE),"")</f>
        <v>8.4490600850169404</v>
      </c>
      <c r="BT66" s="320" t="str">
        <f>_xlfn.IFNA(VLOOKUP($B66,'I-LogEmaxOverpEC50'!$A:$AR,MATCH(BT$1,'I-LogEmaxOverpEC50'!$A$1:$AR$1,0),FALSE),"")</f>
        <v/>
      </c>
      <c r="BU66" s="320">
        <f>_xlfn.IFNA(VLOOKUP($B66,'I-LogEmaxOverpEC50'!$A:$AR,MATCH(BU$1,'I-LogEmaxOverpEC50'!$A$1:$AR$1,0),FALSE),"")</f>
        <v>8.259098773558101</v>
      </c>
      <c r="BV66" s="114" t="e" cm="1">
        <f t="array" ref="BV66">_xlfn.IFS(AND($C66="A",_xlfn.CONCAT(F66:G66)&lt;&gt;"",$A66=1),"x",AND($C66="A",_xlfn.CONCAT(F66:G66)="",$A66=1),"-",$A$1&lt;&gt;"","")</f>
        <v>#N/A</v>
      </c>
      <c r="BW66" s="113" t="e" cm="1">
        <f t="array" ref="BW66">_xlfn.IFS(AND($C66="A",_xlfn.CONCAT(H66:L66)&lt;&gt;"",$A66=1),"x",AND($C66="A",_xlfn.CONCAT(H66:L66)="",$A66=1),"-",$A$1&lt;&gt;"","")</f>
        <v>#N/A</v>
      </c>
      <c r="BX66" s="113" t="e" cm="1">
        <f t="array" ref="BX66">_xlfn.IFS(AND($C66="A",_xlfn.CONCAT(M66:P66)&lt;&gt;"",$A66=1),"x",AND($C66="A",_xlfn.CONCAT(M66:P66)="",$A66=1),"-",$A$1&lt;&gt;"","")</f>
        <v>#N/A</v>
      </c>
      <c r="BY66" s="113" t="e" cm="1">
        <f t="array" ref="BY66">_xlfn.IFS(AND($C66="A",_xlfn.CONCAT(Q66:R66)&lt;&gt;"",$A66=1),"x",AND($C66="A",_xlfn.CONCAT(Q66:R66)="",$A66=1),"-",$A$1&lt;&gt;"","")</f>
        <v>#N/A</v>
      </c>
      <c r="BZ66" s="121" t="e">
        <f t="shared" ref="BZ66:BZ129" si="60">IF(AND($C66="A",MAX(F66:G66)&gt;0),MAX(F66:G66),"")</f>
        <v>#N/A</v>
      </c>
      <c r="CA66" s="120" t="e">
        <f t="shared" ref="CA66:CA129" si="61">IF(AND($C66="A",MAX(H66:L66)&gt;0),MAX(H66:L66),"")</f>
        <v>#N/A</v>
      </c>
      <c r="CB66" s="120" t="e">
        <f t="shared" ref="CB66:CB129" si="62">IF(AND($C66="A",MAX(M66:P66)&gt;0),MAX(M66:P66),"")</f>
        <v>#N/A</v>
      </c>
      <c r="CC66" s="120" t="e">
        <f t="shared" ref="CC66:CC129" si="63">IF(AND($C66="A",MAX(Q66:R66)&gt;0),MAX(Q66:R66),"")</f>
        <v>#N/A</v>
      </c>
      <c r="CD66" s="121" t="str">
        <f t="shared" ref="CD66:CD129" si="64">IF(COUNTIF(BZ66:CA66,"&gt;0")=2,MAX(BZ66:CA66)-MIN(BZ66:CA66),"")</f>
        <v/>
      </c>
      <c r="CE66" s="120" t="e">
        <f t="shared" ref="CE66:CE129" si="65">IF(AND(BZ66&lt;&gt;"",CB66&lt;&gt;""),MAX(BZ66,CB66)-MIN(BZ66,CB66),"")</f>
        <v>#N/A</v>
      </c>
      <c r="CF66" s="120" t="e">
        <f t="shared" ref="CF66:CF129" si="66">IF(AND(BZ66&lt;&gt;"",CC66&lt;&gt;""),MAX(BZ66,CC66)-MIN(BZ66,CC66),"")</f>
        <v>#N/A</v>
      </c>
      <c r="CG66" s="120" t="e">
        <f t="shared" ref="CG66:CG129" si="67">IF(AND(CA66&lt;&gt;"",CB66&lt;&gt;""),MAX(CA66,CB66)-MIN(CA66,CB66),"")</f>
        <v>#N/A</v>
      </c>
      <c r="CH66" s="120" t="e">
        <f t="shared" ref="CH66:CH129" si="68">IF(AND(CA66&lt;&gt;"",CC66&lt;&gt;""),MAX(CA66,CC66)-MIN(CA66,CC66),"")</f>
        <v>#N/A</v>
      </c>
      <c r="CI66" s="120" t="e">
        <f t="shared" ref="CI66:CI129" si="69">IF(AND(CB66&lt;&gt;"",CC66&lt;&gt;""),MAX(CB66,CC66)-MIN(CB66,CC66),"")</f>
        <v>#N/A</v>
      </c>
    </row>
    <row r="67" spans="1:87" s="326" customFormat="1" x14ac:dyDescent="0.2">
      <c r="A67" s="311" t="e" cm="1">
        <f t="array" ref="A67">_xlfn.IFS(SUM(F67:R67)&gt;0,1,Z67&gt;0,2,TRUE,3)</f>
        <v>#N/A</v>
      </c>
      <c r="B67" s="311" t="s">
        <v>191</v>
      </c>
      <c r="C67" s="311" t="str">
        <f>_xlfn.XLOOKUP(B67,RecNamesAll!A:A,RecNamesAll!E:E)</f>
        <v>A</v>
      </c>
      <c r="D67" s="311" t="str">
        <f>_xlfn.XLOOKUP(B67,RecNamesAll!A:A,RecNamesAll!C:C)</f>
        <v>OT</v>
      </c>
      <c r="E67" s="311"/>
      <c r="F67" s="312" t="e">
        <f t="shared" si="35"/>
        <v>#N/A</v>
      </c>
      <c r="G67" s="313" t="e">
        <f t="shared" si="36"/>
        <v>#N/A</v>
      </c>
      <c r="H67" s="312" t="e">
        <f t="shared" si="37"/>
        <v>#N/A</v>
      </c>
      <c r="I67" s="313" t="e">
        <f t="shared" si="38"/>
        <v>#N/A</v>
      </c>
      <c r="J67" s="313" t="e">
        <f t="shared" si="39"/>
        <v>#N/A</v>
      </c>
      <c r="K67" s="313" t="e">
        <f t="shared" si="40"/>
        <v>#N/A</v>
      </c>
      <c r="L67" s="313" t="e">
        <f t="shared" si="41"/>
        <v>#N/A</v>
      </c>
      <c r="M67" s="312" t="e">
        <f t="shared" si="42"/>
        <v>#N/A</v>
      </c>
      <c r="N67" s="313" t="e">
        <f t="shared" si="43"/>
        <v>#N/A</v>
      </c>
      <c r="O67" s="313" t="e">
        <f t="shared" si="44"/>
        <v>#N/A</v>
      </c>
      <c r="P67" s="313" t="e">
        <f t="shared" si="45"/>
        <v>#N/A</v>
      </c>
      <c r="Q67" s="312" t="e">
        <f t="shared" si="46"/>
        <v>#N/A</v>
      </c>
      <c r="R67" s="313" t="e">
        <f t="shared" si="47"/>
        <v>#N/A</v>
      </c>
      <c r="S67" s="314" t="str">
        <f t="shared" si="48"/>
        <v/>
      </c>
      <c r="T67" s="315" t="str">
        <f t="shared" si="49"/>
        <v>A</v>
      </c>
      <c r="U67" s="311" t="str">
        <f t="shared" si="50"/>
        <v>OT</v>
      </c>
      <c r="V67" s="316" t="e">
        <f>IF(VLOOKUP($B67,GtP!$A:$AA,MATCH("Gs_0-2",GtP!$A$1:$AA$1,0),FALSE)=0,"",VLOOKUP($B67,GtP!$A:$AA,MATCH("Gs_0-2",GtP!$A$1:$AA$1,0),FALSE))</f>
        <v>#N/A</v>
      </c>
      <c r="W67" s="317" t="e">
        <f>IF(VLOOKUP($B67,GtP!$A:$AA,MATCH("Gi/o_0-2",GtP!$A$1:$AA$1,0),FALSE)=0,"",VLOOKUP($B67,GtP!$A:$AA,MATCH("Gi/o_0-2",GtP!$A$1:$AA$1,0),FALSE))</f>
        <v>#N/A</v>
      </c>
      <c r="X67" s="317" t="e">
        <f>IF(VLOOKUP($B67,GtP!$A:$AA,MATCH("Gq/11_0-2",GtP!$A$1:$AA$1,0),FALSE)=0,"",VLOOKUP($B67,GtP!$A:$AA,MATCH("Gq/11_0-2",GtP!$A$1:$AA$1,0),FALSE))</f>
        <v>#N/A</v>
      </c>
      <c r="Y67" s="317" t="e">
        <f>IF(VLOOKUP($B67,GtP!$A:$AA,MATCH("G12/13_0-2",GtP!$A$1:$AA$1,0),FALSE)=0,"",VLOOKUP($B67,GtP!$A:$AA,MATCH("G12/13_0-2",GtP!$A$1:$AA$1,0),FALSE))</f>
        <v>#N/A</v>
      </c>
      <c r="Z67" s="318" t="e">
        <f t="shared" si="51"/>
        <v>#N/A</v>
      </c>
      <c r="AA67" s="317" t="e">
        <f t="shared" si="52"/>
        <v>#N/A</v>
      </c>
      <c r="AB67" s="317" t="e">
        <f t="shared" si="53"/>
        <v>#N/A</v>
      </c>
      <c r="AC67" s="317" t="e">
        <f t="shared" si="54"/>
        <v>#N/A</v>
      </c>
      <c r="AD67" s="317" t="e">
        <f t="shared" si="55"/>
        <v>#N/A</v>
      </c>
      <c r="AE67" s="315" t="str">
        <f t="shared" si="56"/>
        <v/>
      </c>
      <c r="AF67" s="311" t="str">
        <f t="shared" si="57"/>
        <v/>
      </c>
      <c r="AG67" s="311" t="str">
        <f t="shared" si="58"/>
        <v/>
      </c>
      <c r="AH67" s="311" t="str">
        <f t="shared" si="59"/>
        <v/>
      </c>
      <c r="AI67" s="316" t="e">
        <f>_xlfn.CONCAT(IF(AV67="","-","B"),IF(BI67="","-","I"),VLOOKUP($B67,GtP!$A:$BB,MATCH("Gs_0-1",GtP!$A$1:$BB$1,0),FALSE))</f>
        <v>#N/A</v>
      </c>
      <c r="AJ67" s="317" t="e">
        <f>_xlfn.CONCAT(IF(AW67="","-","B"),IF(BJ67="","-","I"),VLOOKUP($B67,GtP!$A:$BB,MATCH("Gs_0-1",GtP!$A$1:$BB$1,0),FALSE))</f>
        <v>#N/A</v>
      </c>
      <c r="AK67" s="317" t="e">
        <f>_xlfn.CONCAT(IF(AX67="","-","B"),IF(BK67="","-","I"),VLOOKUP($B67,GtP!$A:$BB,MATCH("Gi/o_0-1",GtP!$A$1:$BB$1,0),FALSE))</f>
        <v>#N/A</v>
      </c>
      <c r="AL67" s="317" t="e">
        <f>_xlfn.CONCAT(IF(AY67="","-","B"),IF(BL67="","-","I"),VLOOKUP($B67,GtP!$A:$BB,MATCH("Gi/o_0-1",GtP!$A$1:$BB$1,0),FALSE))</f>
        <v>#N/A</v>
      </c>
      <c r="AM67" s="317" t="e">
        <f>_xlfn.CONCAT(IF(AZ67="","-","B"),IF(BM67="","-","I"),VLOOKUP($B67,GtP!$A:$BB,MATCH("Gi/o_0-1",GtP!$A$1:$BB$1,0),FALSE))</f>
        <v>#N/A</v>
      </c>
      <c r="AN67" s="317" t="e">
        <f>_xlfn.CONCAT(IF(BA67="","-","B"),IF(BN67="","-","I"),VLOOKUP($B67,GtP!$A:$BB,MATCH("Gi/o_0-1",GtP!$A$1:$BB$1,0),FALSE))</f>
        <v>#N/A</v>
      </c>
      <c r="AO67" s="317" t="e">
        <f>_xlfn.CONCAT(IF(BB67="","-","B"),IF(BO67="","-","I"),VLOOKUP($B67,GtP!$A:$BB,MATCH("Gi/o_0-1",GtP!$A$1:$BB$1,0),FALSE))</f>
        <v>#N/A</v>
      </c>
      <c r="AP67" s="317" t="e">
        <f>_xlfn.CONCAT(IF(BC67="","-","B"),IF(BP67="","-","I"),VLOOKUP($B67,GtP!$A:$BB,MATCH("Gq/11_0-1",GtP!$A$1:$BB$1,0),FALSE))</f>
        <v>#N/A</v>
      </c>
      <c r="AQ67" s="317" t="e">
        <f>_xlfn.CONCAT(IF(BD67="","-","B"),IF(BQ67="","-","I"),VLOOKUP($B67,GtP!$A:$BB,MATCH("Gq/11_0-1",GtP!$A$1:$BB$1,0),FALSE))</f>
        <v>#N/A</v>
      </c>
      <c r="AR67" s="317" t="e">
        <f>_xlfn.CONCAT(IF(BE67="","-","B"),IF(BR67="","-","I"),VLOOKUP($B67,GtP!$A:$BB,MATCH("Gq/11_0-1",GtP!$A$1:$BB$1,0),FALSE))</f>
        <v>#N/A</v>
      </c>
      <c r="AS67" s="317" t="e">
        <f>_xlfn.CONCAT(IF(BF67="","-","B"),IF(BS67="","-","I"),VLOOKUP($B67,GtP!$A:$BB,MATCH("Gq/11_0-1",GtP!$A$1:$BB$1,0),FALSE))</f>
        <v>#N/A</v>
      </c>
      <c r="AT67" s="317" t="e">
        <f>_xlfn.CONCAT(IF(BG67="","-","B"),IF(BT67="","-","I"),VLOOKUP($B67,GtP!$A:$BB,MATCH("G12/13_0-1",GtP!$A$1:$BB$1,0),FALSE))</f>
        <v>#N/A</v>
      </c>
      <c r="AU67" s="317" t="e">
        <f>_xlfn.CONCAT(IF(BH67="","-","B"),IF(BU67="","-","I"),VLOOKUP($B67,GtP!$A:$BB,MATCH("G12/13_0-1",GtP!$A$1:$BB$1,0),FALSE))</f>
        <v>#N/A</v>
      </c>
      <c r="AV67" s="319" t="str">
        <f>_xlfn.IFNA(VLOOKUP($B67,'B-LogEmaxOverpEC50'!$A:$AL,MATCH(AV$1,'B-LogEmaxOverpEC50'!$A$1:$AL$1,0),FALSE),"")</f>
        <v/>
      </c>
      <c r="AW67" s="320"/>
      <c r="AX67" s="321" t="str">
        <f>_xlfn.IFNA(VLOOKUP($B67,'B-LogEmaxOverpEC50'!$A:$AL,MATCH(AX$1,'B-LogEmaxOverpEC50'!$A$1:$AL$1,0),FALSE),"")</f>
        <v/>
      </c>
      <c r="AY67" s="321" t="str">
        <f>_xlfn.IFNA(VLOOKUP($B67,'B-LogEmaxOverpEC50'!$A:$AL,MATCH(AY$1,'B-LogEmaxOverpEC50'!$A$1:$AL$1,0),FALSE),"")</f>
        <v/>
      </c>
      <c r="AZ67" s="321" t="str">
        <f>_xlfn.IFNA(VLOOKUP($B67,'B-LogEmaxOverpEC50'!$A:$AL,MATCH(AZ$1,'B-LogEmaxOverpEC50'!$A$1:$AL$1,0),FALSE),"")</f>
        <v/>
      </c>
      <c r="BA67" s="321" t="str">
        <f>_xlfn.IFNA(VLOOKUP($B67,'B-LogEmaxOverpEC50'!$A:$AL,MATCH(BA$1,'B-LogEmaxOverpEC50'!$A$1:$AL$1,0),FALSE),"")</f>
        <v/>
      </c>
      <c r="BB67" s="321" t="str">
        <f>_xlfn.IFNA(VLOOKUP($B67,'B-LogEmaxOverpEC50'!$A:$AL,MATCH(BB$1,'B-LogEmaxOverpEC50'!$A$1:$AL$1,0),FALSE),"")</f>
        <v/>
      </c>
      <c r="BC67" s="321">
        <f>_xlfn.IFNA(VLOOKUP($B67,'B-LogEmaxOverpEC50'!$A:$AL,MATCH(BC$1,'B-LogEmaxOverpEC50'!$A$1:$AL$1,0),FALSE),"")</f>
        <v>9.7491258902539712</v>
      </c>
      <c r="BD67" s="321">
        <f>_xlfn.IFNA(VLOOKUP($B67,'B-LogEmaxOverpEC50'!$A:$AL,MATCH(BD$1,'B-LogEmaxOverpEC50'!$A$1:$AL$1,0),FALSE),"")</f>
        <v>9.6845035139711051</v>
      </c>
      <c r="BE67" s="321">
        <f>_xlfn.IFNA(VLOOKUP($B67,'B-LogEmaxOverpEC50'!$A:$AL,MATCH(BE$1,'B-LogEmaxOverpEC50'!$A$1:$AL$1,0),FALSE),"")</f>
        <v>8.8809506571124217</v>
      </c>
      <c r="BF67" s="321">
        <f>_xlfn.IFNA(VLOOKUP($B67,'B-LogEmaxOverpEC50'!$A:$AL,MATCH(BF$1,'B-LogEmaxOverpEC50'!$A$1:$AL$1,0),FALSE),"")</f>
        <v>9.2761368092790804</v>
      </c>
      <c r="BG67" s="321" t="str">
        <f>_xlfn.IFNA(VLOOKUP($B67,'B-LogEmaxOverpEC50'!$A:$AL,MATCH(BG$1,'B-LogEmaxOverpEC50'!$A$1:$AL$1,0),FALSE),"")</f>
        <v/>
      </c>
      <c r="BH67" s="321" t="str">
        <f>_xlfn.IFNA(VLOOKUP($B67,'B-LogEmaxOverpEC50'!$A:$AL,MATCH(BH$1,'B-LogEmaxOverpEC50'!$A$1:$AL$1,0),FALSE),"")</f>
        <v/>
      </c>
      <c r="BI67" s="322">
        <f>_xlfn.IFNA(VLOOKUP($B67,'I-LogEmaxOverpEC50'!$A:$AR,MATCH(BI$1,'I-LogEmaxOverpEC50'!$A$1:$AR$1,0),FALSE),"")</f>
        <v>9.628793373986932</v>
      </c>
      <c r="BJ67" s="320">
        <f>_xlfn.IFNA(VLOOKUP($B67,'I-LogEmaxOverpEC50'!$A:$AR,MATCH(BJ$1,'I-LogEmaxOverpEC50'!$A$1:$AR$1,0),FALSE),"")</f>
        <v>9.5824137817541004</v>
      </c>
      <c r="BK67" s="320">
        <f>_xlfn.IFNA(VLOOKUP($B67,'I-LogEmaxOverpEC50'!$A:$AR,MATCH(BK$1,'I-LogEmaxOverpEC50'!$A$1:$AR$1,0),FALSE),"")</f>
        <v>9.206022401123974</v>
      </c>
      <c r="BL67" s="320">
        <f>_xlfn.IFNA(VLOOKUP($B67,'I-LogEmaxOverpEC50'!$A:$AR,MATCH(BL$1,'I-LogEmaxOverpEC50'!$A$1:$AR$1,0),FALSE),"")</f>
        <v>9.206022401123974</v>
      </c>
      <c r="BM67" s="320" t="str">
        <f>_xlfn.IFNA(VLOOKUP($B67,'I-LogEmaxOverpEC50'!$A:$AR,MATCH(BM$1,'I-LogEmaxOverpEC50'!$A$1:$AR$1,0),FALSE),"")</f>
        <v/>
      </c>
      <c r="BN67" s="320" t="str">
        <f>_xlfn.IFNA(VLOOKUP($B67,'I-LogEmaxOverpEC50'!$A:$AR,MATCH(BN$1,'I-LogEmaxOverpEC50'!$A$1:$AR$1,0),FALSE),"")</f>
        <v/>
      </c>
      <c r="BO67" s="320" t="str">
        <f>_xlfn.IFNA(VLOOKUP($B67,'I-LogEmaxOverpEC50'!$A:$AR,MATCH(BO$1,'I-LogEmaxOverpEC50'!$A$1:$AR$1,0),FALSE),"")</f>
        <v/>
      </c>
      <c r="BP67" s="320">
        <f>_xlfn.IFNA(VLOOKUP($B67,'I-LogEmaxOverpEC50'!$A:$AR,MATCH(BP$1,'I-LogEmaxOverpEC50'!$A$1:$AR$1,0),FALSE),"")</f>
        <v>10.323380120850585</v>
      </c>
      <c r="BQ67" s="320">
        <f>_xlfn.IFNA(VLOOKUP($B67,'I-LogEmaxOverpEC50'!$A:$AR,MATCH(BQ$1,'I-LogEmaxOverpEC50'!$A$1:$AR$1,0),FALSE),"")</f>
        <v>10.323380120850585</v>
      </c>
      <c r="BR67" s="320">
        <f>_xlfn.IFNA(VLOOKUP($B67,'I-LogEmaxOverpEC50'!$A:$AR,MATCH(BR$1,'I-LogEmaxOverpEC50'!$A$1:$AR$1,0),FALSE),"")</f>
        <v>9.4891607098555326</v>
      </c>
      <c r="BS67" s="320" t="str">
        <f>_xlfn.IFNA(VLOOKUP($B67,'I-LogEmaxOverpEC50'!$A:$AR,MATCH(BS$1,'I-LogEmaxOverpEC50'!$A$1:$AR$1,0),FALSE),"")</f>
        <v/>
      </c>
      <c r="BT67" s="320" t="str">
        <f>_xlfn.IFNA(VLOOKUP($B67,'I-LogEmaxOverpEC50'!$A:$AR,MATCH(BT$1,'I-LogEmaxOverpEC50'!$A$1:$AR$1,0),FALSE),"")</f>
        <v/>
      </c>
      <c r="BU67" s="320" t="str">
        <f>_xlfn.IFNA(VLOOKUP($B67,'I-LogEmaxOverpEC50'!$A:$AR,MATCH(BU$1,'I-LogEmaxOverpEC50'!$A$1:$AR$1,0),FALSE),"")</f>
        <v/>
      </c>
      <c r="BV67" s="114" t="e" cm="1">
        <f t="array" ref="BV67">_xlfn.IFS(AND($C67="A",_xlfn.CONCAT(F67:G67)&lt;&gt;"",$A67=1),"x",AND($C67="A",_xlfn.CONCAT(F67:G67)="",$A67=1),"-",$A$1&lt;&gt;"","")</f>
        <v>#N/A</v>
      </c>
      <c r="BW67" s="113" t="e" cm="1">
        <f t="array" ref="BW67">_xlfn.IFS(AND($C67="A",_xlfn.CONCAT(H67:L67)&lt;&gt;"",$A67=1),"x",AND($C67="A",_xlfn.CONCAT(H67:L67)="",$A67=1),"-",$A$1&lt;&gt;"","")</f>
        <v>#N/A</v>
      </c>
      <c r="BX67" s="113" t="e" cm="1">
        <f t="array" ref="BX67">_xlfn.IFS(AND($C67="A",_xlfn.CONCAT(M67:P67)&lt;&gt;"",$A67=1),"x",AND($C67="A",_xlfn.CONCAT(M67:P67)="",$A67=1),"-",$A$1&lt;&gt;"","")</f>
        <v>#N/A</v>
      </c>
      <c r="BY67" s="113" t="e" cm="1">
        <f t="array" ref="BY67">_xlfn.IFS(AND($C67="A",_xlfn.CONCAT(Q67:R67)&lt;&gt;"",$A67=1),"x",AND($C67="A",_xlfn.CONCAT(Q67:R67)="",$A67=1),"-",$A$1&lt;&gt;"","")</f>
        <v>#N/A</v>
      </c>
      <c r="BZ67" s="121" t="e">
        <f t="shared" si="60"/>
        <v>#N/A</v>
      </c>
      <c r="CA67" s="120" t="e">
        <f t="shared" si="61"/>
        <v>#N/A</v>
      </c>
      <c r="CB67" s="120" t="e">
        <f t="shared" si="62"/>
        <v>#N/A</v>
      </c>
      <c r="CC67" s="120" t="e">
        <f t="shared" si="63"/>
        <v>#N/A</v>
      </c>
      <c r="CD67" s="121" t="str">
        <f t="shared" si="64"/>
        <v/>
      </c>
      <c r="CE67" s="120" t="e">
        <f t="shared" si="65"/>
        <v>#N/A</v>
      </c>
      <c r="CF67" s="120" t="e">
        <f t="shared" si="66"/>
        <v>#N/A</v>
      </c>
      <c r="CG67" s="120" t="e">
        <f t="shared" si="67"/>
        <v>#N/A</v>
      </c>
      <c r="CH67" s="120" t="e">
        <f t="shared" si="68"/>
        <v>#N/A</v>
      </c>
      <c r="CI67" s="120" t="e">
        <f t="shared" si="69"/>
        <v>#N/A</v>
      </c>
    </row>
    <row r="68" spans="1:87" s="326" customFormat="1" x14ac:dyDescent="0.2">
      <c r="A68" s="311" t="e" cm="1">
        <f t="array" ref="A68">_xlfn.IFS(SUM(F68:R68)&gt;0,1,Z68&gt;0,2,TRUE,3)</f>
        <v>#N/A</v>
      </c>
      <c r="B68" s="311" t="s">
        <v>89</v>
      </c>
      <c r="C68" s="311" t="str">
        <f>_xlfn.XLOOKUP(B68,RecNamesAll!A:A,RecNamesAll!E:E)</f>
        <v>A</v>
      </c>
      <c r="D68" s="311" t="str">
        <f>_xlfn.XLOOKUP(B68,RecNamesAll!A:A,RecNamesAll!C:C)</f>
        <v>C5a1</v>
      </c>
      <c r="E68" s="311"/>
      <c r="F68" s="312" t="e">
        <f t="shared" si="35"/>
        <v>#N/A</v>
      </c>
      <c r="G68" s="313" t="e">
        <f t="shared" si="36"/>
        <v>#N/A</v>
      </c>
      <c r="H68" s="312" t="e">
        <f t="shared" si="37"/>
        <v>#N/A</v>
      </c>
      <c r="I68" s="313" t="e">
        <f t="shared" si="38"/>
        <v>#N/A</v>
      </c>
      <c r="J68" s="313" t="e">
        <f t="shared" si="39"/>
        <v>#N/A</v>
      </c>
      <c r="K68" s="313" t="e">
        <f t="shared" si="40"/>
        <v>#N/A</v>
      </c>
      <c r="L68" s="313" t="e">
        <f t="shared" si="41"/>
        <v>#N/A</v>
      </c>
      <c r="M68" s="312" t="e">
        <f t="shared" si="42"/>
        <v>#N/A</v>
      </c>
      <c r="N68" s="313" t="e">
        <f t="shared" si="43"/>
        <v>#N/A</v>
      </c>
      <c r="O68" s="313" t="e">
        <f t="shared" si="44"/>
        <v>#N/A</v>
      </c>
      <c r="P68" s="313" t="e">
        <f t="shared" si="45"/>
        <v>#N/A</v>
      </c>
      <c r="Q68" s="312" t="e">
        <f t="shared" si="46"/>
        <v>#N/A</v>
      </c>
      <c r="R68" s="313" t="e">
        <f t="shared" si="47"/>
        <v>#N/A</v>
      </c>
      <c r="S68" s="314" t="str">
        <f t="shared" si="48"/>
        <v/>
      </c>
      <c r="T68" s="315" t="str">
        <f t="shared" si="49"/>
        <v>A</v>
      </c>
      <c r="U68" s="311" t="str">
        <f t="shared" si="50"/>
        <v>C5a1</v>
      </c>
      <c r="V68" s="316" t="e">
        <f>IF(VLOOKUP($B68,GtP!$A:$AA,MATCH("Gs_0-2",GtP!$A$1:$AA$1,0),FALSE)=0,"",VLOOKUP($B68,GtP!$A:$AA,MATCH("Gs_0-2",GtP!$A$1:$AA$1,0),FALSE))</f>
        <v>#N/A</v>
      </c>
      <c r="W68" s="317" t="e">
        <f>IF(VLOOKUP($B68,GtP!$A:$AA,MATCH("Gi/o_0-2",GtP!$A$1:$AA$1,0),FALSE)=0,"",VLOOKUP($B68,GtP!$A:$AA,MATCH("Gi/o_0-2",GtP!$A$1:$AA$1,0),FALSE))</f>
        <v>#N/A</v>
      </c>
      <c r="X68" s="317" t="e">
        <f>IF(VLOOKUP($B68,GtP!$A:$AA,MATCH("Gq/11_0-2",GtP!$A$1:$AA$1,0),FALSE)=0,"",VLOOKUP($B68,GtP!$A:$AA,MATCH("Gq/11_0-2",GtP!$A$1:$AA$1,0),FALSE))</f>
        <v>#N/A</v>
      </c>
      <c r="Y68" s="317" t="e">
        <f>IF(VLOOKUP($B68,GtP!$A:$AA,MATCH("G12/13_0-2",GtP!$A$1:$AA$1,0),FALSE)=0,"",VLOOKUP($B68,GtP!$A:$AA,MATCH("G12/13_0-2",GtP!$A$1:$AA$1,0),FALSE))</f>
        <v>#N/A</v>
      </c>
      <c r="Z68" s="318" t="e">
        <f t="shared" si="51"/>
        <v>#N/A</v>
      </c>
      <c r="AA68" s="317" t="e">
        <f t="shared" si="52"/>
        <v>#N/A</v>
      </c>
      <c r="AB68" s="317" t="e">
        <f t="shared" si="53"/>
        <v>#N/A</v>
      </c>
      <c r="AC68" s="317" t="e">
        <f t="shared" si="54"/>
        <v>#N/A</v>
      </c>
      <c r="AD68" s="317" t="e">
        <f t="shared" si="55"/>
        <v>#N/A</v>
      </c>
      <c r="AE68" s="315" t="str">
        <f t="shared" si="56"/>
        <v/>
      </c>
      <c r="AF68" s="311" t="str">
        <f t="shared" si="57"/>
        <v/>
      </c>
      <c r="AG68" s="311" t="str">
        <f t="shared" si="58"/>
        <v/>
      </c>
      <c r="AH68" s="311" t="str">
        <f t="shared" si="59"/>
        <v/>
      </c>
      <c r="AI68" s="316" t="e">
        <f>_xlfn.CONCAT(IF(AV68="","-","B"),IF(BI68="","-","I"),VLOOKUP($B68,GtP!$A:$BB,MATCH("Gs_0-1",GtP!$A$1:$BB$1,0),FALSE))</f>
        <v>#N/A</v>
      </c>
      <c r="AJ68" s="317" t="e">
        <f>_xlfn.CONCAT(IF(AW68="","-","B"),IF(BJ68="","-","I"),VLOOKUP($B68,GtP!$A:$BB,MATCH("Gs_0-1",GtP!$A$1:$BB$1,0),FALSE))</f>
        <v>#N/A</v>
      </c>
      <c r="AK68" s="317" t="e">
        <f>_xlfn.CONCAT(IF(AX68="","-","B"),IF(BK68="","-","I"),VLOOKUP($B68,GtP!$A:$BB,MATCH("Gi/o_0-1",GtP!$A$1:$BB$1,0),FALSE))</f>
        <v>#N/A</v>
      </c>
      <c r="AL68" s="317" t="e">
        <f>_xlfn.CONCAT(IF(AY68="","-","B"),IF(BL68="","-","I"),VLOOKUP($B68,GtP!$A:$BB,MATCH("Gi/o_0-1",GtP!$A$1:$BB$1,0),FALSE))</f>
        <v>#N/A</v>
      </c>
      <c r="AM68" s="317" t="e">
        <f>_xlfn.CONCAT(IF(AZ68="","-","B"),IF(BM68="","-","I"),VLOOKUP($B68,GtP!$A:$BB,MATCH("Gi/o_0-1",GtP!$A$1:$BB$1,0),FALSE))</f>
        <v>#N/A</v>
      </c>
      <c r="AN68" s="317" t="e">
        <f>_xlfn.CONCAT(IF(BA68="","-","B"),IF(BN68="","-","I"),VLOOKUP($B68,GtP!$A:$BB,MATCH("Gi/o_0-1",GtP!$A$1:$BB$1,0),FALSE))</f>
        <v>#N/A</v>
      </c>
      <c r="AO68" s="317" t="e">
        <f>_xlfn.CONCAT(IF(BB68="","-","B"),IF(BO68="","-","I"),VLOOKUP($B68,GtP!$A:$BB,MATCH("Gi/o_0-1",GtP!$A$1:$BB$1,0),FALSE))</f>
        <v>#N/A</v>
      </c>
      <c r="AP68" s="317" t="e">
        <f>_xlfn.CONCAT(IF(BC68="","-","B"),IF(BP68="","-","I"),VLOOKUP($B68,GtP!$A:$BB,MATCH("Gq/11_0-1",GtP!$A$1:$BB$1,0),FALSE))</f>
        <v>#N/A</v>
      </c>
      <c r="AQ68" s="317" t="e">
        <f>_xlfn.CONCAT(IF(BD68="","-","B"),IF(BQ68="","-","I"),VLOOKUP($B68,GtP!$A:$BB,MATCH("Gq/11_0-1",GtP!$A$1:$BB$1,0),FALSE))</f>
        <v>#N/A</v>
      </c>
      <c r="AR68" s="317" t="e">
        <f>_xlfn.CONCAT(IF(BE68="","-","B"),IF(BR68="","-","I"),VLOOKUP($B68,GtP!$A:$BB,MATCH("Gq/11_0-1",GtP!$A$1:$BB$1,0),FALSE))</f>
        <v>#N/A</v>
      </c>
      <c r="AS68" s="317" t="e">
        <f>_xlfn.CONCAT(IF(BF68="","-","B"),IF(BS68="","-","I"),VLOOKUP($B68,GtP!$A:$BB,MATCH("Gq/11_0-1",GtP!$A$1:$BB$1,0),FALSE))</f>
        <v>#N/A</v>
      </c>
      <c r="AT68" s="317" t="e">
        <f>_xlfn.CONCAT(IF(BG68="","-","B"),IF(BT68="","-","I"),VLOOKUP($B68,GtP!$A:$BB,MATCH("G12/13_0-1",GtP!$A$1:$BB$1,0),FALSE))</f>
        <v>#N/A</v>
      </c>
      <c r="AU68" s="317" t="e">
        <f>_xlfn.CONCAT(IF(BH68="","-","B"),IF(BU68="","-","I"),VLOOKUP($B68,GtP!$A:$BB,MATCH("G12/13_0-1",GtP!$A$1:$BB$1,0),FALSE))</f>
        <v>#N/A</v>
      </c>
      <c r="AV68" s="319" t="str">
        <f>_xlfn.IFNA(VLOOKUP($B68,'B-LogEmaxOverpEC50'!$A:$AL,MATCH(AV$1,'B-LogEmaxOverpEC50'!$A$1:$AL$1,0),FALSE),"")</f>
        <v/>
      </c>
      <c r="AW68" s="320"/>
      <c r="AX68" s="321">
        <f>_xlfn.IFNA(VLOOKUP($B68,'B-LogEmaxOverpEC50'!$A:$AL,MATCH(AX$1,'B-LogEmaxOverpEC50'!$A$1:$AL$1,0),FALSE),"")</f>
        <v>11.075264714840474</v>
      </c>
      <c r="AY68" s="321">
        <f>_xlfn.IFNA(VLOOKUP($B68,'B-LogEmaxOverpEC50'!$A:$AL,MATCH(AY$1,'B-LogEmaxOverpEC50'!$A$1:$AL$1,0),FALSE),"")</f>
        <v>11.296967742909736</v>
      </c>
      <c r="AZ68" s="321">
        <f>_xlfn.IFNA(VLOOKUP($B68,'B-LogEmaxOverpEC50'!$A:$AL,MATCH(AZ$1,'B-LogEmaxOverpEC50'!$A$1:$AL$1,0),FALSE),"")</f>
        <v>10.897487055782085</v>
      </c>
      <c r="BA68" s="321">
        <f>_xlfn.IFNA(VLOOKUP($B68,'B-LogEmaxOverpEC50'!$A:$AL,MATCH(BA$1,'B-LogEmaxOverpEC50'!$A$1:$AL$1,0),FALSE),"")</f>
        <v>11.34860708753394</v>
      </c>
      <c r="BB68" s="321">
        <f>_xlfn.IFNA(VLOOKUP($B68,'B-LogEmaxOverpEC50'!$A:$AL,MATCH(BB$1,'B-LogEmaxOverpEC50'!$A$1:$AL$1,0),FALSE),"")</f>
        <v>10.569219683098934</v>
      </c>
      <c r="BC68" s="321" t="str">
        <f>_xlfn.IFNA(VLOOKUP($B68,'B-LogEmaxOverpEC50'!$A:$AL,MATCH(BC$1,'B-LogEmaxOverpEC50'!$A$1:$AL$1,0),FALSE),"")</f>
        <v/>
      </c>
      <c r="BD68" s="321" t="str">
        <f>_xlfn.IFNA(VLOOKUP($B68,'B-LogEmaxOverpEC50'!$A:$AL,MATCH(BD$1,'B-LogEmaxOverpEC50'!$A$1:$AL$1,0),FALSE),"")</f>
        <v/>
      </c>
      <c r="BE68" s="321" t="str">
        <f>_xlfn.IFNA(VLOOKUP($B68,'B-LogEmaxOverpEC50'!$A:$AL,MATCH(BE$1,'B-LogEmaxOverpEC50'!$A$1:$AL$1,0),FALSE),"")</f>
        <v/>
      </c>
      <c r="BF68" s="321">
        <f>_xlfn.IFNA(VLOOKUP($B68,'B-LogEmaxOverpEC50'!$A:$AL,MATCH(BF$1,'B-LogEmaxOverpEC50'!$A$1:$AL$1,0),FALSE),"")</f>
        <v>11.260593268967863</v>
      </c>
      <c r="BG68" s="321" t="str">
        <f>_xlfn.IFNA(VLOOKUP($B68,'B-LogEmaxOverpEC50'!$A:$AL,MATCH(BG$1,'B-LogEmaxOverpEC50'!$A$1:$AL$1,0),FALSE),"")</f>
        <v/>
      </c>
      <c r="BH68" s="321" t="str">
        <f>_xlfn.IFNA(VLOOKUP($B68,'B-LogEmaxOverpEC50'!$A:$AL,MATCH(BH$1,'B-LogEmaxOverpEC50'!$A$1:$AL$1,0),FALSE),"")</f>
        <v/>
      </c>
      <c r="BI68" s="322" t="str">
        <f>_xlfn.IFNA(VLOOKUP($B68,'I-LogEmaxOverpEC50'!$A:$AR,MATCH(BI$1,'I-LogEmaxOverpEC50'!$A$1:$AR$1,0),FALSE),"")</f>
        <v/>
      </c>
      <c r="BJ68" s="320" t="str">
        <f>_xlfn.IFNA(VLOOKUP($B68,'I-LogEmaxOverpEC50'!$A:$AR,MATCH(BJ$1,'I-LogEmaxOverpEC50'!$A$1:$AR$1,0),FALSE),"")</f>
        <v/>
      </c>
      <c r="BK68" s="320" t="str">
        <f>_xlfn.IFNA(VLOOKUP($B68,'I-LogEmaxOverpEC50'!$A:$AR,MATCH(BK$1,'I-LogEmaxOverpEC50'!$A$1:$AR$1,0),FALSE),"")</f>
        <v/>
      </c>
      <c r="BL68" s="320" t="str">
        <f>_xlfn.IFNA(VLOOKUP($B68,'I-LogEmaxOverpEC50'!$A:$AR,MATCH(BL$1,'I-LogEmaxOverpEC50'!$A$1:$AR$1,0),FALSE),"")</f>
        <v/>
      </c>
      <c r="BM68" s="320" t="str">
        <f>_xlfn.IFNA(VLOOKUP($B68,'I-LogEmaxOverpEC50'!$A:$AR,MATCH(BM$1,'I-LogEmaxOverpEC50'!$A$1:$AR$1,0),FALSE),"")</f>
        <v/>
      </c>
      <c r="BN68" s="320" t="str">
        <f>_xlfn.IFNA(VLOOKUP($B68,'I-LogEmaxOverpEC50'!$A:$AR,MATCH(BN$1,'I-LogEmaxOverpEC50'!$A$1:$AR$1,0),FALSE),"")</f>
        <v/>
      </c>
      <c r="BO68" s="320" t="str">
        <f>_xlfn.IFNA(VLOOKUP($B68,'I-LogEmaxOverpEC50'!$A:$AR,MATCH(BO$1,'I-LogEmaxOverpEC50'!$A$1:$AR$1,0),FALSE),"")</f>
        <v/>
      </c>
      <c r="BP68" s="320" t="str">
        <f>_xlfn.IFNA(VLOOKUP($B68,'I-LogEmaxOverpEC50'!$A:$AR,MATCH(BP$1,'I-LogEmaxOverpEC50'!$A$1:$AR$1,0),FALSE),"")</f>
        <v/>
      </c>
      <c r="BQ68" s="320" t="str">
        <f>_xlfn.IFNA(VLOOKUP($B68,'I-LogEmaxOverpEC50'!$A:$AR,MATCH(BQ$1,'I-LogEmaxOverpEC50'!$A$1:$AR$1,0),FALSE),"")</f>
        <v/>
      </c>
      <c r="BR68" s="320" t="str">
        <f>_xlfn.IFNA(VLOOKUP($B68,'I-LogEmaxOverpEC50'!$A:$AR,MATCH(BR$1,'I-LogEmaxOverpEC50'!$A$1:$AR$1,0),FALSE),"")</f>
        <v/>
      </c>
      <c r="BS68" s="320" t="str">
        <f>_xlfn.IFNA(VLOOKUP($B68,'I-LogEmaxOverpEC50'!$A:$AR,MATCH(BS$1,'I-LogEmaxOverpEC50'!$A$1:$AR$1,0),FALSE),"")</f>
        <v/>
      </c>
      <c r="BT68" s="320" t="str">
        <f>_xlfn.IFNA(VLOOKUP($B68,'I-LogEmaxOverpEC50'!$A:$AR,MATCH(BT$1,'I-LogEmaxOverpEC50'!$A$1:$AR$1,0),FALSE),"")</f>
        <v/>
      </c>
      <c r="BU68" s="320" t="str">
        <f>_xlfn.IFNA(VLOOKUP($B68,'I-LogEmaxOverpEC50'!$A:$AR,MATCH(BU$1,'I-LogEmaxOverpEC50'!$A$1:$AR$1,0),FALSE),"")</f>
        <v/>
      </c>
      <c r="BV68" s="114" t="e" cm="1">
        <f t="array" ref="BV68">_xlfn.IFS(AND($C68="A",_xlfn.CONCAT(F68:G68)&lt;&gt;"",$A68=1),"x",AND($C68="A",_xlfn.CONCAT(F68:G68)="",$A68=1),"-",$A$1&lt;&gt;"","")</f>
        <v>#N/A</v>
      </c>
      <c r="BW68" s="113" t="e" cm="1">
        <f t="array" ref="BW68">_xlfn.IFS(AND($C68="A",_xlfn.CONCAT(H68:L68)&lt;&gt;"",$A68=1),"x",AND($C68="A",_xlfn.CONCAT(H68:L68)="",$A68=1),"-",$A$1&lt;&gt;"","")</f>
        <v>#N/A</v>
      </c>
      <c r="BX68" s="113" t="e" cm="1">
        <f t="array" ref="BX68">_xlfn.IFS(AND($C68="A",_xlfn.CONCAT(M68:P68)&lt;&gt;"",$A68=1),"x",AND($C68="A",_xlfn.CONCAT(M68:P68)="",$A68=1),"-",$A$1&lt;&gt;"","")</f>
        <v>#N/A</v>
      </c>
      <c r="BY68" s="113" t="e" cm="1">
        <f t="array" ref="BY68">_xlfn.IFS(AND($C68="A",_xlfn.CONCAT(Q68:R68)&lt;&gt;"",$A68=1),"x",AND($C68="A",_xlfn.CONCAT(Q68:R68)="",$A68=1),"-",$A$1&lt;&gt;"","")</f>
        <v>#N/A</v>
      </c>
      <c r="BZ68" s="121" t="e">
        <f t="shared" si="60"/>
        <v>#N/A</v>
      </c>
      <c r="CA68" s="120" t="e">
        <f t="shared" si="61"/>
        <v>#N/A</v>
      </c>
      <c r="CB68" s="120" t="e">
        <f t="shared" si="62"/>
        <v>#N/A</v>
      </c>
      <c r="CC68" s="120" t="e">
        <f t="shared" si="63"/>
        <v>#N/A</v>
      </c>
      <c r="CD68" s="121" t="str">
        <f t="shared" si="64"/>
        <v/>
      </c>
      <c r="CE68" s="120" t="e">
        <f t="shared" si="65"/>
        <v>#N/A</v>
      </c>
      <c r="CF68" s="120" t="e">
        <f t="shared" si="66"/>
        <v>#N/A</v>
      </c>
      <c r="CG68" s="120" t="e">
        <f t="shared" si="67"/>
        <v>#N/A</v>
      </c>
      <c r="CH68" s="120" t="e">
        <f t="shared" si="68"/>
        <v>#N/A</v>
      </c>
      <c r="CI68" s="120" t="e">
        <f t="shared" si="69"/>
        <v>#N/A</v>
      </c>
    </row>
    <row r="69" spans="1:87" s="326" customFormat="1" x14ac:dyDescent="0.2">
      <c r="A69" s="311" t="e" cm="1">
        <f t="array" ref="A69">_xlfn.IFS(SUM(F69:R69)&gt;0,1,Z69&gt;0,2,TRUE,3)</f>
        <v>#N/A</v>
      </c>
      <c r="B69" s="311" t="s">
        <v>136</v>
      </c>
      <c r="C69" s="311" t="str">
        <f>_xlfn.XLOOKUP(B69,RecNamesAll!A:A,RecNamesAll!E:E)</f>
        <v>A</v>
      </c>
      <c r="D69" s="311" t="str">
        <f>_xlfn.XLOOKUP(B69,RecNamesAll!A:A,RecNamesAll!C:C)</f>
        <v>MT1</v>
      </c>
      <c r="E69" s="311"/>
      <c r="F69" s="312" t="e">
        <f t="shared" si="35"/>
        <v>#N/A</v>
      </c>
      <c r="G69" s="313" t="e">
        <f t="shared" si="36"/>
        <v>#N/A</v>
      </c>
      <c r="H69" s="312" t="e">
        <f t="shared" si="37"/>
        <v>#N/A</v>
      </c>
      <c r="I69" s="313" t="e">
        <f t="shared" si="38"/>
        <v>#N/A</v>
      </c>
      <c r="J69" s="313" t="e">
        <f t="shared" si="39"/>
        <v>#N/A</v>
      </c>
      <c r="K69" s="313" t="e">
        <f t="shared" si="40"/>
        <v>#N/A</v>
      </c>
      <c r="L69" s="313" t="e">
        <f t="shared" si="41"/>
        <v>#N/A</v>
      </c>
      <c r="M69" s="312" t="e">
        <f t="shared" si="42"/>
        <v>#N/A</v>
      </c>
      <c r="N69" s="313" t="e">
        <f t="shared" si="43"/>
        <v>#N/A</v>
      </c>
      <c r="O69" s="313" t="e">
        <f t="shared" si="44"/>
        <v>#N/A</v>
      </c>
      <c r="P69" s="313" t="e">
        <f t="shared" si="45"/>
        <v>#N/A</v>
      </c>
      <c r="Q69" s="312" t="e">
        <f t="shared" si="46"/>
        <v>#N/A</v>
      </c>
      <c r="R69" s="313" t="e">
        <f t="shared" si="47"/>
        <v>#N/A</v>
      </c>
      <c r="S69" s="314" t="str">
        <f t="shared" si="48"/>
        <v/>
      </c>
      <c r="T69" s="315" t="str">
        <f t="shared" si="49"/>
        <v>A</v>
      </c>
      <c r="U69" s="311" t="str">
        <f t="shared" si="50"/>
        <v>MT1</v>
      </c>
      <c r="V69" s="316" t="e">
        <f>IF(VLOOKUP($B69,GtP!$A:$AA,MATCH("Gs_0-2",GtP!$A$1:$AA$1,0),FALSE)=0,"",VLOOKUP($B69,GtP!$A:$AA,MATCH("Gs_0-2",GtP!$A$1:$AA$1,0),FALSE))</f>
        <v>#N/A</v>
      </c>
      <c r="W69" s="317" t="e">
        <f>IF(VLOOKUP($B69,GtP!$A:$AA,MATCH("Gi/o_0-2",GtP!$A$1:$AA$1,0),FALSE)=0,"",VLOOKUP($B69,GtP!$A:$AA,MATCH("Gi/o_0-2",GtP!$A$1:$AA$1,0),FALSE))</f>
        <v>#N/A</v>
      </c>
      <c r="X69" s="317" t="e">
        <f>IF(VLOOKUP($B69,GtP!$A:$AA,MATCH("Gq/11_0-2",GtP!$A$1:$AA$1,0),FALSE)=0,"",VLOOKUP($B69,GtP!$A:$AA,MATCH("Gq/11_0-2",GtP!$A$1:$AA$1,0),FALSE))</f>
        <v>#N/A</v>
      </c>
      <c r="Y69" s="317" t="e">
        <f>IF(VLOOKUP($B69,GtP!$A:$AA,MATCH("G12/13_0-2",GtP!$A$1:$AA$1,0),FALSE)=0,"",VLOOKUP($B69,GtP!$A:$AA,MATCH("G12/13_0-2",GtP!$A$1:$AA$1,0),FALSE))</f>
        <v>#N/A</v>
      </c>
      <c r="Z69" s="318" t="e">
        <f t="shared" si="51"/>
        <v>#N/A</v>
      </c>
      <c r="AA69" s="317" t="e">
        <f t="shared" si="52"/>
        <v>#N/A</v>
      </c>
      <c r="AB69" s="317" t="e">
        <f t="shared" si="53"/>
        <v>#N/A</v>
      </c>
      <c r="AC69" s="317" t="e">
        <f t="shared" si="54"/>
        <v>#N/A</v>
      </c>
      <c r="AD69" s="317" t="e">
        <f t="shared" si="55"/>
        <v>#N/A</v>
      </c>
      <c r="AE69" s="315" t="str">
        <f t="shared" si="56"/>
        <v/>
      </c>
      <c r="AF69" s="311" t="str">
        <f t="shared" si="57"/>
        <v/>
      </c>
      <c r="AG69" s="311" t="str">
        <f t="shared" si="58"/>
        <v/>
      </c>
      <c r="AH69" s="311" t="str">
        <f t="shared" si="59"/>
        <v/>
      </c>
      <c r="AI69" s="316" t="e">
        <f>_xlfn.CONCAT(IF(AV69="","-","B"),IF(BI69="","-","I"),VLOOKUP($B69,GtP!$A:$BB,MATCH("Gs_0-1",GtP!$A$1:$BB$1,0),FALSE))</f>
        <v>#N/A</v>
      </c>
      <c r="AJ69" s="317" t="e">
        <f>_xlfn.CONCAT(IF(AW69="","-","B"),IF(BJ69="","-","I"),VLOOKUP($B69,GtP!$A:$BB,MATCH("Gs_0-1",GtP!$A$1:$BB$1,0),FALSE))</f>
        <v>#N/A</v>
      </c>
      <c r="AK69" s="317" t="e">
        <f>_xlfn.CONCAT(IF(AX69="","-","B"),IF(BK69="","-","I"),VLOOKUP($B69,GtP!$A:$BB,MATCH("Gi/o_0-1",GtP!$A$1:$BB$1,0),FALSE))</f>
        <v>#N/A</v>
      </c>
      <c r="AL69" s="317" t="e">
        <f>_xlfn.CONCAT(IF(AY69="","-","B"),IF(BL69="","-","I"),VLOOKUP($B69,GtP!$A:$BB,MATCH("Gi/o_0-1",GtP!$A$1:$BB$1,0),FALSE))</f>
        <v>#N/A</v>
      </c>
      <c r="AM69" s="317" t="e">
        <f>_xlfn.CONCAT(IF(AZ69="","-","B"),IF(BM69="","-","I"),VLOOKUP($B69,GtP!$A:$BB,MATCH("Gi/o_0-1",GtP!$A$1:$BB$1,0),FALSE))</f>
        <v>#N/A</v>
      </c>
      <c r="AN69" s="317" t="e">
        <f>_xlfn.CONCAT(IF(BA69="","-","B"),IF(BN69="","-","I"),VLOOKUP($B69,GtP!$A:$BB,MATCH("Gi/o_0-1",GtP!$A$1:$BB$1,0),FALSE))</f>
        <v>#N/A</v>
      </c>
      <c r="AO69" s="317" t="e">
        <f>_xlfn.CONCAT(IF(BB69="","-","B"),IF(BO69="","-","I"),VLOOKUP($B69,GtP!$A:$BB,MATCH("Gi/o_0-1",GtP!$A$1:$BB$1,0),FALSE))</f>
        <v>#N/A</v>
      </c>
      <c r="AP69" s="317" t="e">
        <f>_xlfn.CONCAT(IF(BC69="","-","B"),IF(BP69="","-","I"),VLOOKUP($B69,GtP!$A:$BB,MATCH("Gq/11_0-1",GtP!$A$1:$BB$1,0),FALSE))</f>
        <v>#N/A</v>
      </c>
      <c r="AQ69" s="317" t="e">
        <f>_xlfn.CONCAT(IF(BD69="","-","B"),IF(BQ69="","-","I"),VLOOKUP($B69,GtP!$A:$BB,MATCH("Gq/11_0-1",GtP!$A$1:$BB$1,0),FALSE))</f>
        <v>#N/A</v>
      </c>
      <c r="AR69" s="317" t="e">
        <f>_xlfn.CONCAT(IF(BE69="","-","B"),IF(BR69="","-","I"),VLOOKUP($B69,GtP!$A:$BB,MATCH("Gq/11_0-1",GtP!$A$1:$BB$1,0),FALSE))</f>
        <v>#N/A</v>
      </c>
      <c r="AS69" s="317" t="e">
        <f>_xlfn.CONCAT(IF(BF69="","-","B"),IF(BS69="","-","I"),VLOOKUP($B69,GtP!$A:$BB,MATCH("Gq/11_0-1",GtP!$A$1:$BB$1,0),FALSE))</f>
        <v>#N/A</v>
      </c>
      <c r="AT69" s="317" t="e">
        <f>_xlfn.CONCAT(IF(BG69="","-","B"),IF(BT69="","-","I"),VLOOKUP($B69,GtP!$A:$BB,MATCH("G12/13_0-1",GtP!$A$1:$BB$1,0),FALSE))</f>
        <v>#N/A</v>
      </c>
      <c r="AU69" s="317" t="e">
        <f>_xlfn.CONCAT(IF(BH69="","-","B"),IF(BU69="","-","I"),VLOOKUP($B69,GtP!$A:$BB,MATCH("G12/13_0-1",GtP!$A$1:$BB$1,0),FALSE))</f>
        <v>#N/A</v>
      </c>
      <c r="AV69" s="319" t="str">
        <f>_xlfn.IFNA(VLOOKUP($B69,'B-LogEmaxOverpEC50'!$A:$AL,MATCH(AV$1,'B-LogEmaxOverpEC50'!$A$1:$AL$1,0),FALSE),"")</f>
        <v/>
      </c>
      <c r="AW69" s="320"/>
      <c r="AX69" s="321">
        <f>_xlfn.IFNA(VLOOKUP($B69,'B-LogEmaxOverpEC50'!$A:$AL,MATCH(AX$1,'B-LogEmaxOverpEC50'!$A$1:$AL$1,0),FALSE),"")</f>
        <v>12.10890673812149</v>
      </c>
      <c r="AY69" s="321">
        <f>_xlfn.IFNA(VLOOKUP($B69,'B-LogEmaxOverpEC50'!$A:$AL,MATCH(AY$1,'B-LogEmaxOverpEC50'!$A$1:$AL$1,0),FALSE),"")</f>
        <v>12.153382288296992</v>
      </c>
      <c r="AZ69" s="321">
        <f>_xlfn.IFNA(VLOOKUP($B69,'B-LogEmaxOverpEC50'!$A:$AL,MATCH(AZ$1,'B-LogEmaxOverpEC50'!$A$1:$AL$1,0),FALSE),"")</f>
        <v>12.292961559532394</v>
      </c>
      <c r="BA69" s="321">
        <f>_xlfn.IFNA(VLOOKUP($B69,'B-LogEmaxOverpEC50'!$A:$AL,MATCH(BA$1,'B-LogEmaxOverpEC50'!$A$1:$AL$1,0),FALSE),"")</f>
        <v>12.310442076677164</v>
      </c>
      <c r="BB69" s="321" t="str">
        <f>_xlfn.IFNA(VLOOKUP($B69,'B-LogEmaxOverpEC50'!$A:$AL,MATCH(BB$1,'B-LogEmaxOverpEC50'!$A$1:$AL$1,0),FALSE),"")</f>
        <v/>
      </c>
      <c r="BC69" s="321" t="str">
        <f>_xlfn.IFNA(VLOOKUP($B69,'B-LogEmaxOverpEC50'!$A:$AL,MATCH(BC$1,'B-LogEmaxOverpEC50'!$A$1:$AL$1,0),FALSE),"")</f>
        <v/>
      </c>
      <c r="BD69" s="321" t="str">
        <f>_xlfn.IFNA(VLOOKUP($B69,'B-LogEmaxOverpEC50'!$A:$AL,MATCH(BD$1,'B-LogEmaxOverpEC50'!$A$1:$AL$1,0),FALSE),"")</f>
        <v/>
      </c>
      <c r="BE69" s="321" t="str">
        <f>_xlfn.IFNA(VLOOKUP($B69,'B-LogEmaxOverpEC50'!$A:$AL,MATCH(BE$1,'B-LogEmaxOverpEC50'!$A$1:$AL$1,0),FALSE),"")</f>
        <v/>
      </c>
      <c r="BF69" s="321">
        <f>_xlfn.IFNA(VLOOKUP($B69,'B-LogEmaxOverpEC50'!$A:$AL,MATCH(BF$1,'B-LogEmaxOverpEC50'!$A$1:$AL$1,0),FALSE),"")</f>
        <v>11.016578762471214</v>
      </c>
      <c r="BG69" s="321" t="str">
        <f>_xlfn.IFNA(VLOOKUP($B69,'B-LogEmaxOverpEC50'!$A:$AL,MATCH(BG$1,'B-LogEmaxOverpEC50'!$A$1:$AL$1,0),FALSE),"")</f>
        <v/>
      </c>
      <c r="BH69" s="321" t="str">
        <f>_xlfn.IFNA(VLOOKUP($B69,'B-LogEmaxOverpEC50'!$A:$AL,MATCH(BH$1,'B-LogEmaxOverpEC50'!$A$1:$AL$1,0),FALSE),"")</f>
        <v/>
      </c>
      <c r="BI69" s="322" t="str">
        <f>_xlfn.IFNA(VLOOKUP($B69,'I-LogEmaxOverpEC50'!$A:$AR,MATCH(BI$1,'I-LogEmaxOverpEC50'!$A$1:$AR$1,0),FALSE),"")</f>
        <v/>
      </c>
      <c r="BJ69" s="320" t="str">
        <f>_xlfn.IFNA(VLOOKUP($B69,'I-LogEmaxOverpEC50'!$A:$AR,MATCH(BJ$1,'I-LogEmaxOverpEC50'!$A$1:$AR$1,0),FALSE),"")</f>
        <v/>
      </c>
      <c r="BK69" s="320">
        <f>_xlfn.IFNA(VLOOKUP($B69,'I-LogEmaxOverpEC50'!$A:$AR,MATCH(BK$1,'I-LogEmaxOverpEC50'!$A$1:$AR$1,0),FALSE),"")</f>
        <v>12.080402445891965</v>
      </c>
      <c r="BL69" s="320">
        <f>_xlfn.IFNA(VLOOKUP($B69,'I-LogEmaxOverpEC50'!$A:$AR,MATCH(BL$1,'I-LogEmaxOverpEC50'!$A$1:$AR$1,0),FALSE),"")</f>
        <v>12.080402445891965</v>
      </c>
      <c r="BM69" s="320">
        <f>_xlfn.IFNA(VLOOKUP($B69,'I-LogEmaxOverpEC50'!$A:$AR,MATCH(BM$1,'I-LogEmaxOverpEC50'!$A$1:$AR$1,0),FALSE),"")</f>
        <v>11.81269337658677</v>
      </c>
      <c r="BN69" s="320">
        <f>_xlfn.IFNA(VLOOKUP($B69,'I-LogEmaxOverpEC50'!$A:$AR,MATCH(BN$1,'I-LogEmaxOverpEC50'!$A$1:$AR$1,0),FALSE),"")</f>
        <v>11.81269337658677</v>
      </c>
      <c r="BO69" s="320">
        <f>_xlfn.IFNA(VLOOKUP($B69,'I-LogEmaxOverpEC50'!$A:$AR,MATCH(BO$1,'I-LogEmaxOverpEC50'!$A$1:$AR$1,0),FALSE),"")</f>
        <v>12.334436976283202</v>
      </c>
      <c r="BP69" s="320" t="str">
        <f>_xlfn.IFNA(VLOOKUP($B69,'I-LogEmaxOverpEC50'!$A:$AR,MATCH(BP$1,'I-LogEmaxOverpEC50'!$A$1:$AR$1,0),FALSE),"")</f>
        <v/>
      </c>
      <c r="BQ69" s="320" t="str">
        <f>_xlfn.IFNA(VLOOKUP($B69,'I-LogEmaxOverpEC50'!$A:$AR,MATCH(BQ$1,'I-LogEmaxOverpEC50'!$A$1:$AR$1,0),FALSE),"")</f>
        <v/>
      </c>
      <c r="BR69" s="320" t="str">
        <f>_xlfn.IFNA(VLOOKUP($B69,'I-LogEmaxOverpEC50'!$A:$AR,MATCH(BR$1,'I-LogEmaxOverpEC50'!$A$1:$AR$1,0),FALSE),"")</f>
        <v/>
      </c>
      <c r="BS69" s="320" t="str">
        <f>_xlfn.IFNA(VLOOKUP($B69,'I-LogEmaxOverpEC50'!$A:$AR,MATCH(BS$1,'I-LogEmaxOverpEC50'!$A$1:$AR$1,0),FALSE),"")</f>
        <v/>
      </c>
      <c r="BT69" s="320" t="str">
        <f>_xlfn.IFNA(VLOOKUP($B69,'I-LogEmaxOverpEC50'!$A:$AR,MATCH(BT$1,'I-LogEmaxOverpEC50'!$A$1:$AR$1,0),FALSE),"")</f>
        <v/>
      </c>
      <c r="BU69" s="320" t="str">
        <f>_xlfn.IFNA(VLOOKUP($B69,'I-LogEmaxOverpEC50'!$A:$AR,MATCH(BU$1,'I-LogEmaxOverpEC50'!$A$1:$AR$1,0),FALSE),"")</f>
        <v/>
      </c>
      <c r="BV69" s="114" t="e" cm="1">
        <f t="array" ref="BV69">_xlfn.IFS(AND($C69="A",_xlfn.CONCAT(F69:G69)&lt;&gt;"",$A69=1),"x",AND($C69="A",_xlfn.CONCAT(F69:G69)="",$A69=1),"-",$A$1&lt;&gt;"","")</f>
        <v>#N/A</v>
      </c>
      <c r="BW69" s="113" t="e" cm="1">
        <f t="array" ref="BW69">_xlfn.IFS(AND($C69="A",_xlfn.CONCAT(H69:L69)&lt;&gt;"",$A69=1),"x",AND($C69="A",_xlfn.CONCAT(H69:L69)="",$A69=1),"-",$A$1&lt;&gt;"","")</f>
        <v>#N/A</v>
      </c>
      <c r="BX69" s="113" t="e" cm="1">
        <f t="array" ref="BX69">_xlfn.IFS(AND($C69="A",_xlfn.CONCAT(M69:P69)&lt;&gt;"",$A69=1),"x",AND($C69="A",_xlfn.CONCAT(M69:P69)="",$A69=1),"-",$A$1&lt;&gt;"","")</f>
        <v>#N/A</v>
      </c>
      <c r="BY69" s="113" t="e" cm="1">
        <f t="array" ref="BY69">_xlfn.IFS(AND($C69="A",_xlfn.CONCAT(Q69:R69)&lt;&gt;"",$A69=1),"x",AND($C69="A",_xlfn.CONCAT(Q69:R69)="",$A69=1),"-",$A$1&lt;&gt;"","")</f>
        <v>#N/A</v>
      </c>
      <c r="BZ69" s="121" t="e">
        <f t="shared" si="60"/>
        <v>#N/A</v>
      </c>
      <c r="CA69" s="120" t="e">
        <f t="shared" si="61"/>
        <v>#N/A</v>
      </c>
      <c r="CB69" s="120" t="e">
        <f t="shared" si="62"/>
        <v>#N/A</v>
      </c>
      <c r="CC69" s="120" t="e">
        <f t="shared" si="63"/>
        <v>#N/A</v>
      </c>
      <c r="CD69" s="121" t="str">
        <f t="shared" si="64"/>
        <v/>
      </c>
      <c r="CE69" s="120" t="e">
        <f t="shared" si="65"/>
        <v>#N/A</v>
      </c>
      <c r="CF69" s="120" t="e">
        <f t="shared" si="66"/>
        <v>#N/A</v>
      </c>
      <c r="CG69" s="120" t="e">
        <f t="shared" si="67"/>
        <v>#N/A</v>
      </c>
      <c r="CH69" s="120" t="e">
        <f t="shared" si="68"/>
        <v>#N/A</v>
      </c>
      <c r="CI69" s="120" t="e">
        <f t="shared" si="69"/>
        <v>#N/A</v>
      </c>
    </row>
    <row r="70" spans="1:87" s="326" customFormat="1" x14ac:dyDescent="0.2">
      <c r="A70" s="311" t="e" cm="1">
        <f t="array" ref="A70">_xlfn.IFS(SUM(F70:R70)&gt;0,1,Z70&gt;0,2,TRUE,3)</f>
        <v>#N/A</v>
      </c>
      <c r="B70" s="311" t="s">
        <v>152</v>
      </c>
      <c r="C70" s="311" t="str">
        <f>_xlfn.XLOOKUP(B70,RecNamesAll!A:A,RecNamesAll!E:E)</f>
        <v>A</v>
      </c>
      <c r="D70" s="311" t="str">
        <f>_xlfn.XLOOKUP(B70,RecNamesAll!A:A,RecNamesAll!C:C)</f>
        <v>μ</v>
      </c>
      <c r="E70" s="311"/>
      <c r="F70" s="312" t="e">
        <f t="shared" si="35"/>
        <v>#N/A</v>
      </c>
      <c r="G70" s="313" t="e">
        <f t="shared" si="36"/>
        <v>#N/A</v>
      </c>
      <c r="H70" s="312" t="e">
        <f t="shared" si="37"/>
        <v>#N/A</v>
      </c>
      <c r="I70" s="313" t="e">
        <f t="shared" si="38"/>
        <v>#N/A</v>
      </c>
      <c r="J70" s="313" t="e">
        <f t="shared" si="39"/>
        <v>#N/A</v>
      </c>
      <c r="K70" s="313" t="e">
        <f t="shared" si="40"/>
        <v>#N/A</v>
      </c>
      <c r="L70" s="313" t="e">
        <f t="shared" si="41"/>
        <v>#N/A</v>
      </c>
      <c r="M70" s="312" t="e">
        <f t="shared" si="42"/>
        <v>#N/A</v>
      </c>
      <c r="N70" s="313" t="e">
        <f t="shared" si="43"/>
        <v>#N/A</v>
      </c>
      <c r="O70" s="313" t="e">
        <f t="shared" si="44"/>
        <v>#N/A</v>
      </c>
      <c r="P70" s="313" t="e">
        <f t="shared" si="45"/>
        <v>#N/A</v>
      </c>
      <c r="Q70" s="312" t="e">
        <f t="shared" si="46"/>
        <v>#N/A</v>
      </c>
      <c r="R70" s="313" t="e">
        <f t="shared" si="47"/>
        <v>#N/A</v>
      </c>
      <c r="S70" s="314" t="str">
        <f t="shared" si="48"/>
        <v/>
      </c>
      <c r="T70" s="315" t="str">
        <f t="shared" si="49"/>
        <v>A</v>
      </c>
      <c r="U70" s="311" t="str">
        <f t="shared" si="50"/>
        <v>μ</v>
      </c>
      <c r="V70" s="316" t="e">
        <f>IF(VLOOKUP($B70,GtP!$A:$AA,MATCH("Gs_0-2",GtP!$A$1:$AA$1,0),FALSE)=0,"",VLOOKUP($B70,GtP!$A:$AA,MATCH("Gs_0-2",GtP!$A$1:$AA$1,0),FALSE))</f>
        <v>#N/A</v>
      </c>
      <c r="W70" s="317" t="e">
        <f>IF(VLOOKUP($B70,GtP!$A:$AA,MATCH("Gi/o_0-2",GtP!$A$1:$AA$1,0),FALSE)=0,"",VLOOKUP($B70,GtP!$A:$AA,MATCH("Gi/o_0-2",GtP!$A$1:$AA$1,0),FALSE))</f>
        <v>#N/A</v>
      </c>
      <c r="X70" s="317" t="e">
        <f>IF(VLOOKUP($B70,GtP!$A:$AA,MATCH("Gq/11_0-2",GtP!$A$1:$AA$1,0),FALSE)=0,"",VLOOKUP($B70,GtP!$A:$AA,MATCH("Gq/11_0-2",GtP!$A$1:$AA$1,0),FALSE))</f>
        <v>#N/A</v>
      </c>
      <c r="Y70" s="317" t="e">
        <f>IF(VLOOKUP($B70,GtP!$A:$AA,MATCH("G12/13_0-2",GtP!$A$1:$AA$1,0),FALSE)=0,"",VLOOKUP($B70,GtP!$A:$AA,MATCH("G12/13_0-2",GtP!$A$1:$AA$1,0),FALSE))</f>
        <v>#N/A</v>
      </c>
      <c r="Z70" s="318" t="e">
        <f t="shared" si="51"/>
        <v>#N/A</v>
      </c>
      <c r="AA70" s="317" t="e">
        <f t="shared" si="52"/>
        <v>#N/A</v>
      </c>
      <c r="AB70" s="317" t="e">
        <f t="shared" si="53"/>
        <v>#N/A</v>
      </c>
      <c r="AC70" s="317" t="e">
        <f t="shared" si="54"/>
        <v>#N/A</v>
      </c>
      <c r="AD70" s="317" t="e">
        <f t="shared" si="55"/>
        <v>#N/A</v>
      </c>
      <c r="AE70" s="315" t="str">
        <f t="shared" si="56"/>
        <v/>
      </c>
      <c r="AF70" s="311" t="str">
        <f t="shared" si="57"/>
        <v/>
      </c>
      <c r="AG70" s="311" t="str">
        <f t="shared" si="58"/>
        <v/>
      </c>
      <c r="AH70" s="311" t="str">
        <f t="shared" si="59"/>
        <v/>
      </c>
      <c r="AI70" s="316" t="e">
        <f>_xlfn.CONCAT(IF(AV70="","-","B"),IF(BI70="","-","I"),VLOOKUP($B70,GtP!$A:$BB,MATCH("Gs_0-1",GtP!$A$1:$BB$1,0),FALSE))</f>
        <v>#N/A</v>
      </c>
      <c r="AJ70" s="317" t="e">
        <f>_xlfn.CONCAT(IF(AW70="","-","B"),IF(BJ70="","-","I"),VLOOKUP($B70,GtP!$A:$BB,MATCH("Gs_0-1",GtP!$A$1:$BB$1,0),FALSE))</f>
        <v>#N/A</v>
      </c>
      <c r="AK70" s="317" t="e">
        <f>_xlfn.CONCAT(IF(AX70="","-","B"),IF(BK70="","-","I"),VLOOKUP($B70,GtP!$A:$BB,MATCH("Gi/o_0-1",GtP!$A$1:$BB$1,0),FALSE))</f>
        <v>#N/A</v>
      </c>
      <c r="AL70" s="317" t="e">
        <f>_xlfn.CONCAT(IF(AY70="","-","B"),IF(BL70="","-","I"),VLOOKUP($B70,GtP!$A:$BB,MATCH("Gi/o_0-1",GtP!$A$1:$BB$1,0),FALSE))</f>
        <v>#N/A</v>
      </c>
      <c r="AM70" s="317" t="e">
        <f>_xlfn.CONCAT(IF(AZ70="","-","B"),IF(BM70="","-","I"),VLOOKUP($B70,GtP!$A:$BB,MATCH("Gi/o_0-1",GtP!$A$1:$BB$1,0),FALSE))</f>
        <v>#N/A</v>
      </c>
      <c r="AN70" s="317" t="e">
        <f>_xlfn.CONCAT(IF(BA70="","-","B"),IF(BN70="","-","I"),VLOOKUP($B70,GtP!$A:$BB,MATCH("Gi/o_0-1",GtP!$A$1:$BB$1,0),FALSE))</f>
        <v>#N/A</v>
      </c>
      <c r="AO70" s="317" t="e">
        <f>_xlfn.CONCAT(IF(BB70="","-","B"),IF(BO70="","-","I"),VLOOKUP($B70,GtP!$A:$BB,MATCH("Gi/o_0-1",GtP!$A$1:$BB$1,0),FALSE))</f>
        <v>#N/A</v>
      </c>
      <c r="AP70" s="317" t="e">
        <f>_xlfn.CONCAT(IF(BC70="","-","B"),IF(BP70="","-","I"),VLOOKUP($B70,GtP!$A:$BB,MATCH("Gq/11_0-1",GtP!$A$1:$BB$1,0),FALSE))</f>
        <v>#N/A</v>
      </c>
      <c r="AQ70" s="317" t="e">
        <f>_xlfn.CONCAT(IF(BD70="","-","B"),IF(BQ70="","-","I"),VLOOKUP($B70,GtP!$A:$BB,MATCH("Gq/11_0-1",GtP!$A$1:$BB$1,0),FALSE))</f>
        <v>#N/A</v>
      </c>
      <c r="AR70" s="317" t="e">
        <f>_xlfn.CONCAT(IF(BE70="","-","B"),IF(BR70="","-","I"),VLOOKUP($B70,GtP!$A:$BB,MATCH("Gq/11_0-1",GtP!$A$1:$BB$1,0),FALSE))</f>
        <v>#N/A</v>
      </c>
      <c r="AS70" s="317" t="e">
        <f>_xlfn.CONCAT(IF(BF70="","-","B"),IF(BS70="","-","I"),VLOOKUP($B70,GtP!$A:$BB,MATCH("Gq/11_0-1",GtP!$A$1:$BB$1,0),FALSE))</f>
        <v>#N/A</v>
      </c>
      <c r="AT70" s="317" t="e">
        <f>_xlfn.CONCAT(IF(BG70="","-","B"),IF(BT70="","-","I"),VLOOKUP($B70,GtP!$A:$BB,MATCH("G12/13_0-1",GtP!$A$1:$BB$1,0),FALSE))</f>
        <v>#N/A</v>
      </c>
      <c r="AU70" s="317" t="e">
        <f>_xlfn.CONCAT(IF(BH70="","-","B"),IF(BU70="","-","I"),VLOOKUP($B70,GtP!$A:$BB,MATCH("G12/13_0-1",GtP!$A$1:$BB$1,0),FALSE))</f>
        <v>#N/A</v>
      </c>
      <c r="AV70" s="319" t="str">
        <f>_xlfn.IFNA(VLOOKUP($B70,'B-LogEmaxOverpEC50'!$A:$AL,MATCH(AV$1,'B-LogEmaxOverpEC50'!$A$1:$AL$1,0),FALSE),"")</f>
        <v/>
      </c>
      <c r="AW70" s="320"/>
      <c r="AX70" s="321">
        <f>_xlfn.IFNA(VLOOKUP($B70,'B-LogEmaxOverpEC50'!$A:$AL,MATCH(AX$1,'B-LogEmaxOverpEC50'!$A$1:$AL$1,0),FALSE),"")</f>
        <v>10.192426003741522</v>
      </c>
      <c r="AY70" s="321">
        <f>_xlfn.IFNA(VLOOKUP($B70,'B-LogEmaxOverpEC50'!$A:$AL,MATCH(AY$1,'B-LogEmaxOverpEC50'!$A$1:$AL$1,0),FALSE),"")</f>
        <v>10.186087710473135</v>
      </c>
      <c r="AZ70" s="321">
        <f>_xlfn.IFNA(VLOOKUP($B70,'B-LogEmaxOverpEC50'!$A:$AL,MATCH(AZ$1,'B-LogEmaxOverpEC50'!$A$1:$AL$1,0),FALSE),"")</f>
        <v>10.537180997707052</v>
      </c>
      <c r="BA70" s="321">
        <f>_xlfn.IFNA(VLOOKUP($B70,'B-LogEmaxOverpEC50'!$A:$AL,MATCH(BA$1,'B-LogEmaxOverpEC50'!$A$1:$AL$1,0),FALSE),"")</f>
        <v>10.829451879197954</v>
      </c>
      <c r="BB70" s="321">
        <f>_xlfn.IFNA(VLOOKUP($B70,'B-LogEmaxOverpEC50'!$A:$AL,MATCH(BB$1,'B-LogEmaxOverpEC50'!$A$1:$AL$1,0),FALSE),"")</f>
        <v>11.334624283454174</v>
      </c>
      <c r="BC70" s="321" t="str">
        <f>_xlfn.IFNA(VLOOKUP($B70,'B-LogEmaxOverpEC50'!$A:$AL,MATCH(BC$1,'B-LogEmaxOverpEC50'!$A$1:$AL$1,0),FALSE),"")</f>
        <v/>
      </c>
      <c r="BD70" s="321" t="str">
        <f>_xlfn.IFNA(VLOOKUP($B70,'B-LogEmaxOverpEC50'!$A:$AL,MATCH(BD$1,'B-LogEmaxOverpEC50'!$A$1:$AL$1,0),FALSE),"")</f>
        <v/>
      </c>
      <c r="BE70" s="321" t="str">
        <f>_xlfn.IFNA(VLOOKUP($B70,'B-LogEmaxOverpEC50'!$A:$AL,MATCH(BE$1,'B-LogEmaxOverpEC50'!$A$1:$AL$1,0),FALSE),"")</f>
        <v/>
      </c>
      <c r="BF70" s="321">
        <f>_xlfn.IFNA(VLOOKUP($B70,'B-LogEmaxOverpEC50'!$A:$AL,MATCH(BF$1,'B-LogEmaxOverpEC50'!$A$1:$AL$1,0),FALSE),"")</f>
        <v>7.7030882097004705</v>
      </c>
      <c r="BG70" s="321" t="str">
        <f>_xlfn.IFNA(VLOOKUP($B70,'B-LogEmaxOverpEC50'!$A:$AL,MATCH(BG$1,'B-LogEmaxOverpEC50'!$A$1:$AL$1,0),FALSE),"")</f>
        <v/>
      </c>
      <c r="BH70" s="321" t="str">
        <f>_xlfn.IFNA(VLOOKUP($B70,'B-LogEmaxOverpEC50'!$A:$AL,MATCH(BH$1,'B-LogEmaxOverpEC50'!$A$1:$AL$1,0),FALSE),"")</f>
        <v/>
      </c>
      <c r="BI70" s="322" t="str">
        <f>_xlfn.IFNA(VLOOKUP($B70,'I-LogEmaxOverpEC50'!$A:$AR,MATCH(BI$1,'I-LogEmaxOverpEC50'!$A$1:$AR$1,0),FALSE),"")</f>
        <v/>
      </c>
      <c r="BJ70" s="320" t="str">
        <f>_xlfn.IFNA(VLOOKUP($B70,'I-LogEmaxOverpEC50'!$A:$AR,MATCH(BJ$1,'I-LogEmaxOverpEC50'!$A$1:$AR$1,0),FALSE),"")</f>
        <v/>
      </c>
      <c r="BK70" s="320">
        <f>_xlfn.IFNA(VLOOKUP($B70,'I-LogEmaxOverpEC50'!$A:$AR,MATCH(BK$1,'I-LogEmaxOverpEC50'!$A$1:$AR$1,0),FALSE),"")</f>
        <v>8.9346442509348467</v>
      </c>
      <c r="BL70" s="320">
        <f>_xlfn.IFNA(VLOOKUP($B70,'I-LogEmaxOverpEC50'!$A:$AR,MATCH(BL$1,'I-LogEmaxOverpEC50'!$A$1:$AR$1,0),FALSE),"")</f>
        <v>8.9346442509348467</v>
      </c>
      <c r="BM70" s="320">
        <f>_xlfn.IFNA(VLOOKUP($B70,'I-LogEmaxOverpEC50'!$A:$AR,MATCH(BM$1,'I-LogEmaxOverpEC50'!$A$1:$AR$1,0),FALSE),"")</f>
        <v>8.2763845674187806</v>
      </c>
      <c r="BN70" s="320">
        <f>_xlfn.IFNA(VLOOKUP($B70,'I-LogEmaxOverpEC50'!$A:$AR,MATCH(BN$1,'I-LogEmaxOverpEC50'!$A$1:$AR$1,0),FALSE),"")</f>
        <v>8.2763845674187806</v>
      </c>
      <c r="BO70" s="320">
        <f>_xlfn.IFNA(VLOOKUP($B70,'I-LogEmaxOverpEC50'!$A:$AR,MATCH(BO$1,'I-LogEmaxOverpEC50'!$A$1:$AR$1,0),FALSE),"")</f>
        <v>8.5777278663192575</v>
      </c>
      <c r="BP70" s="320" t="str">
        <f>_xlfn.IFNA(VLOOKUP($B70,'I-LogEmaxOverpEC50'!$A:$AR,MATCH(BP$1,'I-LogEmaxOverpEC50'!$A$1:$AR$1,0),FALSE),"")</f>
        <v/>
      </c>
      <c r="BQ70" s="320" t="str">
        <f>_xlfn.IFNA(VLOOKUP($B70,'I-LogEmaxOverpEC50'!$A:$AR,MATCH(BQ$1,'I-LogEmaxOverpEC50'!$A$1:$AR$1,0),FALSE),"")</f>
        <v/>
      </c>
      <c r="BR70" s="320" t="str">
        <f>_xlfn.IFNA(VLOOKUP($B70,'I-LogEmaxOverpEC50'!$A:$AR,MATCH(BR$1,'I-LogEmaxOverpEC50'!$A$1:$AR$1,0),FALSE),"")</f>
        <v/>
      </c>
      <c r="BS70" s="320" t="str">
        <f>_xlfn.IFNA(VLOOKUP($B70,'I-LogEmaxOverpEC50'!$A:$AR,MATCH(BS$1,'I-LogEmaxOverpEC50'!$A$1:$AR$1,0),FALSE),"")</f>
        <v/>
      </c>
      <c r="BT70" s="320" t="str">
        <f>_xlfn.IFNA(VLOOKUP($B70,'I-LogEmaxOverpEC50'!$A:$AR,MATCH(BT$1,'I-LogEmaxOverpEC50'!$A$1:$AR$1,0),FALSE),"")</f>
        <v/>
      </c>
      <c r="BU70" s="320" t="str">
        <f>_xlfn.IFNA(VLOOKUP($B70,'I-LogEmaxOverpEC50'!$A:$AR,MATCH(BU$1,'I-LogEmaxOverpEC50'!$A$1:$AR$1,0),FALSE),"")</f>
        <v/>
      </c>
      <c r="BV70" s="114" t="e" cm="1">
        <f t="array" ref="BV70">_xlfn.IFS(AND($C70="A",_xlfn.CONCAT(F70:G70)&lt;&gt;"",$A70=1),"x",AND($C70="A",_xlfn.CONCAT(F70:G70)="",$A70=1),"-",$A$1&lt;&gt;"","")</f>
        <v>#N/A</v>
      </c>
      <c r="BW70" s="113" t="e" cm="1">
        <f t="array" ref="BW70">_xlfn.IFS(AND($C70="A",_xlfn.CONCAT(H70:L70)&lt;&gt;"",$A70=1),"x",AND($C70="A",_xlfn.CONCAT(H70:L70)="",$A70=1),"-",$A$1&lt;&gt;"","")</f>
        <v>#N/A</v>
      </c>
      <c r="BX70" s="113" t="e" cm="1">
        <f t="array" ref="BX70">_xlfn.IFS(AND($C70="A",_xlfn.CONCAT(M70:P70)&lt;&gt;"",$A70=1),"x",AND($C70="A",_xlfn.CONCAT(M70:P70)="",$A70=1),"-",$A$1&lt;&gt;"","")</f>
        <v>#N/A</v>
      </c>
      <c r="BY70" s="113" t="e" cm="1">
        <f t="array" ref="BY70">_xlfn.IFS(AND($C70="A",_xlfn.CONCAT(Q70:R70)&lt;&gt;"",$A70=1),"x",AND($C70="A",_xlfn.CONCAT(Q70:R70)="",$A70=1),"-",$A$1&lt;&gt;"","")</f>
        <v>#N/A</v>
      </c>
      <c r="BZ70" s="121" t="e">
        <f t="shared" si="60"/>
        <v>#N/A</v>
      </c>
      <c r="CA70" s="120" t="e">
        <f t="shared" si="61"/>
        <v>#N/A</v>
      </c>
      <c r="CB70" s="120" t="e">
        <f t="shared" si="62"/>
        <v>#N/A</v>
      </c>
      <c r="CC70" s="120" t="e">
        <f t="shared" si="63"/>
        <v>#N/A</v>
      </c>
      <c r="CD70" s="121" t="str">
        <f t="shared" si="64"/>
        <v/>
      </c>
      <c r="CE70" s="120" t="e">
        <f t="shared" si="65"/>
        <v>#N/A</v>
      </c>
      <c r="CF70" s="120" t="e">
        <f t="shared" si="66"/>
        <v>#N/A</v>
      </c>
      <c r="CG70" s="120" t="e">
        <f t="shared" si="67"/>
        <v>#N/A</v>
      </c>
      <c r="CH70" s="120" t="e">
        <f t="shared" si="68"/>
        <v>#N/A</v>
      </c>
      <c r="CI70" s="120" t="e">
        <f t="shared" si="69"/>
        <v>#N/A</v>
      </c>
    </row>
    <row r="71" spans="1:87" s="326" customFormat="1" x14ac:dyDescent="0.2">
      <c r="A71" s="311" t="e" cm="1">
        <f t="array" ref="A71">_xlfn.IFS(SUM(F71:R71)&gt;0,1,Z71&gt;0,2,TRUE,3)</f>
        <v>#N/A</v>
      </c>
      <c r="B71" s="311" t="s">
        <v>33</v>
      </c>
      <c r="C71" s="311" t="str">
        <f>_xlfn.XLOOKUP(B71,RecNamesAll!A:A,RecNamesAll!E:E)</f>
        <v>A</v>
      </c>
      <c r="D71" s="311" t="str">
        <f>_xlfn.XLOOKUP(B71,RecNamesAll!A:A,RecNamesAll!C:C)</f>
        <v>5-HT1A</v>
      </c>
      <c r="E71" s="311"/>
      <c r="F71" s="312" t="e">
        <f t="shared" si="35"/>
        <v>#N/A</v>
      </c>
      <c r="G71" s="313" t="e">
        <f t="shared" si="36"/>
        <v>#N/A</v>
      </c>
      <c r="H71" s="312" t="e">
        <f t="shared" si="37"/>
        <v>#N/A</v>
      </c>
      <c r="I71" s="313" t="e">
        <f t="shared" si="38"/>
        <v>#N/A</v>
      </c>
      <c r="J71" s="313" t="e">
        <f t="shared" si="39"/>
        <v>#N/A</v>
      </c>
      <c r="K71" s="313" t="e">
        <f t="shared" si="40"/>
        <v>#N/A</v>
      </c>
      <c r="L71" s="313" t="e">
        <f t="shared" si="41"/>
        <v>#N/A</v>
      </c>
      <c r="M71" s="312" t="e">
        <f t="shared" si="42"/>
        <v>#N/A</v>
      </c>
      <c r="N71" s="313" t="e">
        <f t="shared" si="43"/>
        <v>#N/A</v>
      </c>
      <c r="O71" s="313" t="e">
        <f t="shared" si="44"/>
        <v>#N/A</v>
      </c>
      <c r="P71" s="313" t="e">
        <f t="shared" si="45"/>
        <v>#N/A</v>
      </c>
      <c r="Q71" s="312" t="e">
        <f t="shared" si="46"/>
        <v>#N/A</v>
      </c>
      <c r="R71" s="313" t="e">
        <f t="shared" si="47"/>
        <v>#N/A</v>
      </c>
      <c r="S71" s="314" t="str">
        <f t="shared" si="48"/>
        <v/>
      </c>
      <c r="T71" s="315" t="str">
        <f t="shared" si="49"/>
        <v>A</v>
      </c>
      <c r="U71" s="311" t="str">
        <f t="shared" si="50"/>
        <v>5-HT1A</v>
      </c>
      <c r="V71" s="316" t="e">
        <f>IF(VLOOKUP($B71,GtP!$A:$AA,MATCH("Gs_0-2",GtP!$A$1:$AA$1,0),FALSE)=0,"",VLOOKUP($B71,GtP!$A:$AA,MATCH("Gs_0-2",GtP!$A$1:$AA$1,0),FALSE))</f>
        <v>#N/A</v>
      </c>
      <c r="W71" s="317" t="e">
        <f>IF(VLOOKUP($B71,GtP!$A:$AA,MATCH("Gi/o_0-2",GtP!$A$1:$AA$1,0),FALSE)=0,"",VLOOKUP($B71,GtP!$A:$AA,MATCH("Gi/o_0-2",GtP!$A$1:$AA$1,0),FALSE))</f>
        <v>#N/A</v>
      </c>
      <c r="X71" s="317" t="e">
        <f>IF(VLOOKUP($B71,GtP!$A:$AA,MATCH("Gq/11_0-2",GtP!$A$1:$AA$1,0),FALSE)=0,"",VLOOKUP($B71,GtP!$A:$AA,MATCH("Gq/11_0-2",GtP!$A$1:$AA$1,0),FALSE))</f>
        <v>#N/A</v>
      </c>
      <c r="Y71" s="317" t="e">
        <f>IF(VLOOKUP($B71,GtP!$A:$AA,MATCH("G12/13_0-2",GtP!$A$1:$AA$1,0),FALSE)=0,"",VLOOKUP($B71,GtP!$A:$AA,MATCH("G12/13_0-2",GtP!$A$1:$AA$1,0),FALSE))</f>
        <v>#N/A</v>
      </c>
      <c r="Z71" s="318" t="e">
        <f t="shared" si="51"/>
        <v>#N/A</v>
      </c>
      <c r="AA71" s="317" t="e">
        <f t="shared" si="52"/>
        <v>#N/A</v>
      </c>
      <c r="AB71" s="317" t="e">
        <f t="shared" si="53"/>
        <v>#N/A</v>
      </c>
      <c r="AC71" s="317" t="e">
        <f t="shared" si="54"/>
        <v>#N/A</v>
      </c>
      <c r="AD71" s="317" t="e">
        <f t="shared" si="55"/>
        <v>#N/A</v>
      </c>
      <c r="AE71" s="315" t="str">
        <f t="shared" si="56"/>
        <v/>
      </c>
      <c r="AF71" s="311" t="str">
        <f t="shared" si="57"/>
        <v/>
      </c>
      <c r="AG71" s="311" t="str">
        <f t="shared" si="58"/>
        <v/>
      </c>
      <c r="AH71" s="311" t="str">
        <f t="shared" si="59"/>
        <v/>
      </c>
      <c r="AI71" s="316" t="e">
        <f>_xlfn.CONCAT(IF(AV71="","-","B"),IF(BI71="","-","I"),VLOOKUP($B71,GtP!$A:$BB,MATCH("Gs_0-1",GtP!$A$1:$BB$1,0),FALSE))</f>
        <v>#N/A</v>
      </c>
      <c r="AJ71" s="317" t="e">
        <f>_xlfn.CONCAT(IF(AW71="","-","B"),IF(BJ71="","-","I"),VLOOKUP($B71,GtP!$A:$BB,MATCH("Gs_0-1",GtP!$A$1:$BB$1,0),FALSE))</f>
        <v>#N/A</v>
      </c>
      <c r="AK71" s="317" t="e">
        <f>_xlfn.CONCAT(IF(AX71="","-","B"),IF(BK71="","-","I"),VLOOKUP($B71,GtP!$A:$BB,MATCH("Gi/o_0-1",GtP!$A$1:$BB$1,0),FALSE))</f>
        <v>#N/A</v>
      </c>
      <c r="AL71" s="317" t="e">
        <f>_xlfn.CONCAT(IF(AY71="","-","B"),IF(BL71="","-","I"),VLOOKUP($B71,GtP!$A:$BB,MATCH("Gi/o_0-1",GtP!$A$1:$BB$1,0),FALSE))</f>
        <v>#N/A</v>
      </c>
      <c r="AM71" s="317" t="e">
        <f>_xlfn.CONCAT(IF(AZ71="","-","B"),IF(BM71="","-","I"),VLOOKUP($B71,GtP!$A:$BB,MATCH("Gi/o_0-1",GtP!$A$1:$BB$1,0),FALSE))</f>
        <v>#N/A</v>
      </c>
      <c r="AN71" s="317" t="e">
        <f>_xlfn.CONCAT(IF(BA71="","-","B"),IF(BN71="","-","I"),VLOOKUP($B71,GtP!$A:$BB,MATCH("Gi/o_0-1",GtP!$A$1:$BB$1,0),FALSE))</f>
        <v>#N/A</v>
      </c>
      <c r="AO71" s="317" t="e">
        <f>_xlfn.CONCAT(IF(BB71="","-","B"),IF(BO71="","-","I"),VLOOKUP($B71,GtP!$A:$BB,MATCH("Gi/o_0-1",GtP!$A$1:$BB$1,0),FALSE))</f>
        <v>#N/A</v>
      </c>
      <c r="AP71" s="317" t="e">
        <f>_xlfn.CONCAT(IF(BC71="","-","B"),IF(BP71="","-","I"),VLOOKUP($B71,GtP!$A:$BB,MATCH("Gq/11_0-1",GtP!$A$1:$BB$1,0),FALSE))</f>
        <v>#N/A</v>
      </c>
      <c r="AQ71" s="317" t="e">
        <f>_xlfn.CONCAT(IF(BD71="","-","B"),IF(BQ71="","-","I"),VLOOKUP($B71,GtP!$A:$BB,MATCH("Gq/11_0-1",GtP!$A$1:$BB$1,0),FALSE))</f>
        <v>#N/A</v>
      </c>
      <c r="AR71" s="317" t="e">
        <f>_xlfn.CONCAT(IF(BE71="","-","B"),IF(BR71="","-","I"),VLOOKUP($B71,GtP!$A:$BB,MATCH("Gq/11_0-1",GtP!$A$1:$BB$1,0),FALSE))</f>
        <v>#N/A</v>
      </c>
      <c r="AS71" s="317" t="e">
        <f>_xlfn.CONCAT(IF(BF71="","-","B"),IF(BS71="","-","I"),VLOOKUP($B71,GtP!$A:$BB,MATCH("Gq/11_0-1",GtP!$A$1:$BB$1,0),FALSE))</f>
        <v>#N/A</v>
      </c>
      <c r="AT71" s="317" t="e">
        <f>_xlfn.CONCAT(IF(BG71="","-","B"),IF(BT71="","-","I"),VLOOKUP($B71,GtP!$A:$BB,MATCH("G12/13_0-1",GtP!$A$1:$BB$1,0),FALSE))</f>
        <v>#N/A</v>
      </c>
      <c r="AU71" s="317" t="e">
        <f>_xlfn.CONCAT(IF(BH71="","-","B"),IF(BU71="","-","I"),VLOOKUP($B71,GtP!$A:$BB,MATCH("G12/13_0-1",GtP!$A$1:$BB$1,0),FALSE))</f>
        <v>#N/A</v>
      </c>
      <c r="AV71" s="319" t="str">
        <f>_xlfn.IFNA(VLOOKUP($B71,'B-LogEmaxOverpEC50'!$A:$AL,MATCH(AV$1,'B-LogEmaxOverpEC50'!$A$1:$AL$1,0),FALSE),"")</f>
        <v/>
      </c>
      <c r="AW71" s="320"/>
      <c r="AX71" s="321">
        <f>_xlfn.IFNA(VLOOKUP($B71,'B-LogEmaxOverpEC50'!$A:$AL,MATCH(AX$1,'B-LogEmaxOverpEC50'!$A$1:$AL$1,0),FALSE),"")</f>
        <v>9.6195522653859751</v>
      </c>
      <c r="AY71" s="321">
        <f>_xlfn.IFNA(VLOOKUP($B71,'B-LogEmaxOverpEC50'!$A:$AL,MATCH(AY$1,'B-LogEmaxOverpEC50'!$A$1:$AL$1,0),FALSE),"")</f>
        <v>9.1655459479009327</v>
      </c>
      <c r="AZ71" s="321">
        <f>_xlfn.IFNA(VLOOKUP($B71,'B-LogEmaxOverpEC50'!$A:$AL,MATCH(AZ$1,'B-LogEmaxOverpEC50'!$A$1:$AL$1,0),FALSE),"")</f>
        <v>10.382901174958221</v>
      </c>
      <c r="BA71" s="321">
        <f>_xlfn.IFNA(VLOOKUP($B71,'B-LogEmaxOverpEC50'!$A:$AL,MATCH(BA$1,'B-LogEmaxOverpEC50'!$A$1:$AL$1,0),FALSE),"")</f>
        <v>10.540277744574034</v>
      </c>
      <c r="BB71" s="321">
        <f>_xlfn.IFNA(VLOOKUP($B71,'B-LogEmaxOverpEC50'!$A:$AL,MATCH(BB$1,'B-LogEmaxOverpEC50'!$A$1:$AL$1,0),FALSE),"")</f>
        <v>10.338637810549121</v>
      </c>
      <c r="BC71" s="321" t="str">
        <f>_xlfn.IFNA(VLOOKUP($B71,'B-LogEmaxOverpEC50'!$A:$AL,MATCH(BC$1,'B-LogEmaxOverpEC50'!$A$1:$AL$1,0),FALSE),"")</f>
        <v/>
      </c>
      <c r="BD71" s="321" t="str">
        <f>_xlfn.IFNA(VLOOKUP($B71,'B-LogEmaxOverpEC50'!$A:$AL,MATCH(BD$1,'B-LogEmaxOverpEC50'!$A$1:$AL$1,0),FALSE),"")</f>
        <v/>
      </c>
      <c r="BE71" s="321">
        <f>_xlfn.IFNA(VLOOKUP($B71,'B-LogEmaxOverpEC50'!$A:$AL,MATCH(BE$1,'B-LogEmaxOverpEC50'!$A$1:$AL$1,0),FALSE),"")</f>
        <v>7.4198360882769876</v>
      </c>
      <c r="BF71" s="321">
        <f>_xlfn.IFNA(VLOOKUP($B71,'B-LogEmaxOverpEC50'!$A:$AL,MATCH(BF$1,'B-LogEmaxOverpEC50'!$A$1:$AL$1,0),FALSE),"")</f>
        <v>8.7140318908471333</v>
      </c>
      <c r="BG71" s="321" t="str">
        <f>_xlfn.IFNA(VLOOKUP($B71,'B-LogEmaxOverpEC50'!$A:$AL,MATCH(BG$1,'B-LogEmaxOverpEC50'!$A$1:$AL$1,0),FALSE),"")</f>
        <v/>
      </c>
      <c r="BH71" s="321" t="str">
        <f>_xlfn.IFNA(VLOOKUP($B71,'B-LogEmaxOverpEC50'!$A:$AL,MATCH(BH$1,'B-LogEmaxOverpEC50'!$A$1:$AL$1,0),FALSE),"")</f>
        <v/>
      </c>
      <c r="BI71" s="322">
        <f>_xlfn.IFNA(VLOOKUP($B71,'I-LogEmaxOverpEC50'!$A:$AR,MATCH(BI$1,'I-LogEmaxOverpEC50'!$A$1:$AR$1,0),FALSE),"")</f>
        <v>7.2549908106010692</v>
      </c>
      <c r="BJ71" s="320">
        <f>_xlfn.IFNA(VLOOKUP($B71,'I-LogEmaxOverpEC50'!$A:$AR,MATCH(BJ$1,'I-LogEmaxOverpEC50'!$A$1:$AR$1,0),FALSE),"")</f>
        <v>7.2026414798205618</v>
      </c>
      <c r="BK71" s="320">
        <f>_xlfn.IFNA(VLOOKUP($B71,'I-LogEmaxOverpEC50'!$A:$AR,MATCH(BK$1,'I-LogEmaxOverpEC50'!$A$1:$AR$1,0),FALSE),"")</f>
        <v>8.0203248228864883</v>
      </c>
      <c r="BL71" s="320">
        <f>_xlfn.IFNA(VLOOKUP($B71,'I-LogEmaxOverpEC50'!$A:$AR,MATCH(BL$1,'I-LogEmaxOverpEC50'!$A$1:$AR$1,0),FALSE),"")</f>
        <v>8.0203248228864883</v>
      </c>
      <c r="BM71" s="320">
        <f>_xlfn.IFNA(VLOOKUP($B71,'I-LogEmaxOverpEC50'!$A:$AR,MATCH(BM$1,'I-LogEmaxOverpEC50'!$A$1:$AR$1,0),FALSE),"")</f>
        <v>8.1998682352289194</v>
      </c>
      <c r="BN71" s="320">
        <f>_xlfn.IFNA(VLOOKUP($B71,'I-LogEmaxOverpEC50'!$A:$AR,MATCH(BN$1,'I-LogEmaxOverpEC50'!$A$1:$AR$1,0),FALSE),"")</f>
        <v>8.1998682352289194</v>
      </c>
      <c r="BO71" s="320">
        <f>_xlfn.IFNA(VLOOKUP($B71,'I-LogEmaxOverpEC50'!$A:$AR,MATCH(BO$1,'I-LogEmaxOverpEC50'!$A$1:$AR$1,0),FALSE),"")</f>
        <v>7.7661242572335638</v>
      </c>
      <c r="BP71" s="320">
        <f>_xlfn.IFNA(VLOOKUP($B71,'I-LogEmaxOverpEC50'!$A:$AR,MATCH(BP$1,'I-LogEmaxOverpEC50'!$A$1:$AR$1,0),FALSE),"")</f>
        <v>7.7188068997141182</v>
      </c>
      <c r="BQ71" s="320">
        <f>_xlfn.IFNA(VLOOKUP($B71,'I-LogEmaxOverpEC50'!$A:$AR,MATCH(BQ$1,'I-LogEmaxOverpEC50'!$A$1:$AR$1,0),FALSE),"")</f>
        <v>7.7188068997141182</v>
      </c>
      <c r="BR71" s="320">
        <f>_xlfn.IFNA(VLOOKUP($B71,'I-LogEmaxOverpEC50'!$A:$AR,MATCH(BR$1,'I-LogEmaxOverpEC50'!$A$1:$AR$1,0),FALSE),"")</f>
        <v>8.7138960603755464</v>
      </c>
      <c r="BS71" s="320">
        <f>_xlfn.IFNA(VLOOKUP($B71,'I-LogEmaxOverpEC50'!$A:$AR,MATCH(BS$1,'I-LogEmaxOverpEC50'!$A$1:$AR$1,0),FALSE),"")</f>
        <v>7.3881783090789384</v>
      </c>
      <c r="BT71" s="320">
        <f>_xlfn.IFNA(VLOOKUP($B71,'I-LogEmaxOverpEC50'!$A:$AR,MATCH(BT$1,'I-LogEmaxOverpEC50'!$A$1:$AR$1,0),FALSE),"")</f>
        <v>7.3212086988290181</v>
      </c>
      <c r="BU71" s="320">
        <f>_xlfn.IFNA(VLOOKUP($B71,'I-LogEmaxOverpEC50'!$A:$AR,MATCH(BU$1,'I-LogEmaxOverpEC50'!$A$1:$AR$1,0),FALSE),"")</f>
        <v>7.1903074723871194</v>
      </c>
      <c r="BV71" s="114" t="e" cm="1">
        <f t="array" ref="BV71">_xlfn.IFS(AND($C71="A",_xlfn.CONCAT(F71:G71)&lt;&gt;"",$A71=1),"x",AND($C71="A",_xlfn.CONCAT(F71:G71)="",$A71=1),"-",$A$1&lt;&gt;"","")</f>
        <v>#N/A</v>
      </c>
      <c r="BW71" s="113" t="e" cm="1">
        <f t="array" ref="BW71">_xlfn.IFS(AND($C71="A",_xlfn.CONCAT(H71:L71)&lt;&gt;"",$A71=1),"x",AND($C71="A",_xlfn.CONCAT(H71:L71)="",$A71=1),"-",$A$1&lt;&gt;"","")</f>
        <v>#N/A</v>
      </c>
      <c r="BX71" s="113" t="e" cm="1">
        <f t="array" ref="BX71">_xlfn.IFS(AND($C71="A",_xlfn.CONCAT(M71:P71)&lt;&gt;"",$A71=1),"x",AND($C71="A",_xlfn.CONCAT(M71:P71)="",$A71=1),"-",$A$1&lt;&gt;"","")</f>
        <v>#N/A</v>
      </c>
      <c r="BY71" s="113" t="e" cm="1">
        <f t="array" ref="BY71">_xlfn.IFS(AND($C71="A",_xlfn.CONCAT(Q71:R71)&lt;&gt;"",$A71=1),"x",AND($C71="A",_xlfn.CONCAT(Q71:R71)="",$A71=1),"-",$A$1&lt;&gt;"","")</f>
        <v>#N/A</v>
      </c>
      <c r="BZ71" s="121" t="e">
        <f t="shared" si="60"/>
        <v>#N/A</v>
      </c>
      <c r="CA71" s="120" t="e">
        <f t="shared" si="61"/>
        <v>#N/A</v>
      </c>
      <c r="CB71" s="120" t="e">
        <f t="shared" si="62"/>
        <v>#N/A</v>
      </c>
      <c r="CC71" s="120" t="e">
        <f t="shared" si="63"/>
        <v>#N/A</v>
      </c>
      <c r="CD71" s="121" t="str">
        <f t="shared" si="64"/>
        <v/>
      </c>
      <c r="CE71" s="120" t="e">
        <f t="shared" si="65"/>
        <v>#N/A</v>
      </c>
      <c r="CF71" s="120" t="e">
        <f t="shared" si="66"/>
        <v>#N/A</v>
      </c>
      <c r="CG71" s="120" t="e">
        <f t="shared" si="67"/>
        <v>#N/A</v>
      </c>
      <c r="CH71" s="120" t="e">
        <f t="shared" si="68"/>
        <v>#N/A</v>
      </c>
      <c r="CI71" s="120" t="e">
        <f t="shared" si="69"/>
        <v>#N/A</v>
      </c>
    </row>
    <row r="72" spans="1:87" s="326" customFormat="1" x14ac:dyDescent="0.2">
      <c r="A72" s="311" t="e" cm="1">
        <f t="array" ref="A72">_xlfn.IFS(SUM(F72:R72)&gt;0,1,Z72&gt;0,2,TRUE,3)</f>
        <v>#N/A</v>
      </c>
      <c r="B72" s="311" t="s">
        <v>150</v>
      </c>
      <c r="C72" s="311" t="str">
        <f>_xlfn.XLOOKUP(B72,RecNamesAll!A:A,RecNamesAll!E:E)</f>
        <v>A</v>
      </c>
      <c r="D72" s="311" t="str">
        <f>_xlfn.XLOOKUP(B72,RecNamesAll!A:A,RecNamesAll!C:C)</f>
        <v>𝛅</v>
      </c>
      <c r="E72" s="311"/>
      <c r="F72" s="312" t="e">
        <f t="shared" si="35"/>
        <v>#N/A</v>
      </c>
      <c r="G72" s="313" t="e">
        <f t="shared" si="36"/>
        <v>#N/A</v>
      </c>
      <c r="H72" s="312" t="e">
        <f t="shared" si="37"/>
        <v>#N/A</v>
      </c>
      <c r="I72" s="313" t="e">
        <f t="shared" si="38"/>
        <v>#N/A</v>
      </c>
      <c r="J72" s="313" t="e">
        <f t="shared" si="39"/>
        <v>#N/A</v>
      </c>
      <c r="K72" s="313" t="e">
        <f t="shared" si="40"/>
        <v>#N/A</v>
      </c>
      <c r="L72" s="313" t="e">
        <f t="shared" si="41"/>
        <v>#N/A</v>
      </c>
      <c r="M72" s="312" t="e">
        <f t="shared" si="42"/>
        <v>#N/A</v>
      </c>
      <c r="N72" s="313" t="e">
        <f t="shared" si="43"/>
        <v>#N/A</v>
      </c>
      <c r="O72" s="313" t="e">
        <f t="shared" si="44"/>
        <v>#N/A</v>
      </c>
      <c r="P72" s="313" t="e">
        <f t="shared" si="45"/>
        <v>#N/A</v>
      </c>
      <c r="Q72" s="312" t="e">
        <f t="shared" si="46"/>
        <v>#N/A</v>
      </c>
      <c r="R72" s="313" t="e">
        <f t="shared" si="47"/>
        <v>#N/A</v>
      </c>
      <c r="S72" s="314" t="str">
        <f t="shared" si="48"/>
        <v/>
      </c>
      <c r="T72" s="315" t="str">
        <f t="shared" si="49"/>
        <v>A</v>
      </c>
      <c r="U72" s="311" t="str">
        <f t="shared" si="50"/>
        <v>𝛅</v>
      </c>
      <c r="V72" s="316" t="e">
        <f>IF(VLOOKUP($B72,GtP!$A:$AA,MATCH("Gs_0-2",GtP!$A$1:$AA$1,0),FALSE)=0,"",VLOOKUP($B72,GtP!$A:$AA,MATCH("Gs_0-2",GtP!$A$1:$AA$1,0),FALSE))</f>
        <v>#N/A</v>
      </c>
      <c r="W72" s="317" t="e">
        <f>IF(VLOOKUP($B72,GtP!$A:$AA,MATCH("Gi/o_0-2",GtP!$A$1:$AA$1,0),FALSE)=0,"",VLOOKUP($B72,GtP!$A:$AA,MATCH("Gi/o_0-2",GtP!$A$1:$AA$1,0),FALSE))</f>
        <v>#N/A</v>
      </c>
      <c r="X72" s="317" t="e">
        <f>IF(VLOOKUP($B72,GtP!$A:$AA,MATCH("Gq/11_0-2",GtP!$A$1:$AA$1,0),FALSE)=0,"",VLOOKUP($B72,GtP!$A:$AA,MATCH("Gq/11_0-2",GtP!$A$1:$AA$1,0),FALSE))</f>
        <v>#N/A</v>
      </c>
      <c r="Y72" s="317" t="e">
        <f>IF(VLOOKUP($B72,GtP!$A:$AA,MATCH("G12/13_0-2",GtP!$A$1:$AA$1,0),FALSE)=0,"",VLOOKUP($B72,GtP!$A:$AA,MATCH("G12/13_0-2",GtP!$A$1:$AA$1,0),FALSE))</f>
        <v>#N/A</v>
      </c>
      <c r="Z72" s="318" t="e">
        <f t="shared" si="51"/>
        <v>#N/A</v>
      </c>
      <c r="AA72" s="317" t="e">
        <f t="shared" si="52"/>
        <v>#N/A</v>
      </c>
      <c r="AB72" s="317" t="e">
        <f t="shared" si="53"/>
        <v>#N/A</v>
      </c>
      <c r="AC72" s="317" t="e">
        <f t="shared" si="54"/>
        <v>#N/A</v>
      </c>
      <c r="AD72" s="317" t="e">
        <f t="shared" si="55"/>
        <v>#N/A</v>
      </c>
      <c r="AE72" s="315" t="str">
        <f t="shared" si="56"/>
        <v/>
      </c>
      <c r="AF72" s="311" t="str">
        <f t="shared" si="57"/>
        <v/>
      </c>
      <c r="AG72" s="311" t="str">
        <f t="shared" si="58"/>
        <v/>
      </c>
      <c r="AH72" s="311" t="str">
        <f t="shared" si="59"/>
        <v/>
      </c>
      <c r="AI72" s="316" t="e">
        <f>_xlfn.CONCAT(IF(AV72="","-","B"),IF(BI72="","-","I"),VLOOKUP($B72,GtP!$A:$BB,MATCH("Gs_0-1",GtP!$A$1:$BB$1,0),FALSE))</f>
        <v>#N/A</v>
      </c>
      <c r="AJ72" s="317" t="e">
        <f>_xlfn.CONCAT(IF(AW72="","-","B"),IF(BJ72="","-","I"),VLOOKUP($B72,GtP!$A:$BB,MATCH("Gs_0-1",GtP!$A$1:$BB$1,0),FALSE))</f>
        <v>#N/A</v>
      </c>
      <c r="AK72" s="317" t="e">
        <f>_xlfn.CONCAT(IF(AX72="","-","B"),IF(BK72="","-","I"),VLOOKUP($B72,GtP!$A:$BB,MATCH("Gi/o_0-1",GtP!$A$1:$BB$1,0),FALSE))</f>
        <v>#N/A</v>
      </c>
      <c r="AL72" s="317" t="e">
        <f>_xlfn.CONCAT(IF(AY72="","-","B"),IF(BL72="","-","I"),VLOOKUP($B72,GtP!$A:$BB,MATCH("Gi/o_0-1",GtP!$A$1:$BB$1,0),FALSE))</f>
        <v>#N/A</v>
      </c>
      <c r="AM72" s="317" t="e">
        <f>_xlfn.CONCAT(IF(AZ72="","-","B"),IF(BM72="","-","I"),VLOOKUP($B72,GtP!$A:$BB,MATCH("Gi/o_0-1",GtP!$A$1:$BB$1,0),FALSE))</f>
        <v>#N/A</v>
      </c>
      <c r="AN72" s="317" t="e">
        <f>_xlfn.CONCAT(IF(BA72="","-","B"),IF(BN72="","-","I"),VLOOKUP($B72,GtP!$A:$BB,MATCH("Gi/o_0-1",GtP!$A$1:$BB$1,0),FALSE))</f>
        <v>#N/A</v>
      </c>
      <c r="AO72" s="317" t="e">
        <f>_xlfn.CONCAT(IF(BB72="","-","B"),IF(BO72="","-","I"),VLOOKUP($B72,GtP!$A:$BB,MATCH("Gi/o_0-1",GtP!$A$1:$BB$1,0),FALSE))</f>
        <v>#N/A</v>
      </c>
      <c r="AP72" s="317" t="e">
        <f>_xlfn.CONCAT(IF(BC72="","-","B"),IF(BP72="","-","I"),VLOOKUP($B72,GtP!$A:$BB,MATCH("Gq/11_0-1",GtP!$A$1:$BB$1,0),FALSE))</f>
        <v>#N/A</v>
      </c>
      <c r="AQ72" s="317" t="e">
        <f>_xlfn.CONCAT(IF(BD72="","-","B"),IF(BQ72="","-","I"),VLOOKUP($B72,GtP!$A:$BB,MATCH("Gq/11_0-1",GtP!$A$1:$BB$1,0),FALSE))</f>
        <v>#N/A</v>
      </c>
      <c r="AR72" s="317" t="e">
        <f>_xlfn.CONCAT(IF(BE72="","-","B"),IF(BR72="","-","I"),VLOOKUP($B72,GtP!$A:$BB,MATCH("Gq/11_0-1",GtP!$A$1:$BB$1,0),FALSE))</f>
        <v>#N/A</v>
      </c>
      <c r="AS72" s="317" t="e">
        <f>_xlfn.CONCAT(IF(BF72="","-","B"),IF(BS72="","-","I"),VLOOKUP($B72,GtP!$A:$BB,MATCH("Gq/11_0-1",GtP!$A$1:$BB$1,0),FALSE))</f>
        <v>#N/A</v>
      </c>
      <c r="AT72" s="317" t="e">
        <f>_xlfn.CONCAT(IF(BG72="","-","B"),IF(BT72="","-","I"),VLOOKUP($B72,GtP!$A:$BB,MATCH("G12/13_0-1",GtP!$A$1:$BB$1,0),FALSE))</f>
        <v>#N/A</v>
      </c>
      <c r="AU72" s="317" t="e">
        <f>_xlfn.CONCAT(IF(BH72="","-","B"),IF(BU72="","-","I"),VLOOKUP($B72,GtP!$A:$BB,MATCH("G12/13_0-1",GtP!$A$1:$BB$1,0),FALSE))</f>
        <v>#N/A</v>
      </c>
      <c r="AV72" s="319" t="str">
        <f>_xlfn.IFNA(VLOOKUP($B72,'B-LogEmaxOverpEC50'!$A:$AL,MATCH(AV$1,'B-LogEmaxOverpEC50'!$A$1:$AL$1,0),FALSE),"")</f>
        <v/>
      </c>
      <c r="AW72" s="320"/>
      <c r="AX72" s="321">
        <f>_xlfn.IFNA(VLOOKUP($B72,'B-LogEmaxOverpEC50'!$A:$AL,MATCH(AX$1,'B-LogEmaxOverpEC50'!$A$1:$AL$1,0),FALSE),"")</f>
        <v>10.953908766469073</v>
      </c>
      <c r="AY72" s="321">
        <f>_xlfn.IFNA(VLOOKUP($B72,'B-LogEmaxOverpEC50'!$A:$AL,MATCH(AY$1,'B-LogEmaxOverpEC50'!$A$1:$AL$1,0),FALSE),"")</f>
        <v>10.719729190982862</v>
      </c>
      <c r="AZ72" s="321">
        <f>_xlfn.IFNA(VLOOKUP($B72,'B-LogEmaxOverpEC50'!$A:$AL,MATCH(AZ$1,'B-LogEmaxOverpEC50'!$A$1:$AL$1,0),FALSE),"")</f>
        <v>11.215066361496936</v>
      </c>
      <c r="BA72" s="321">
        <f>_xlfn.IFNA(VLOOKUP($B72,'B-LogEmaxOverpEC50'!$A:$AL,MATCH(BA$1,'B-LogEmaxOverpEC50'!$A$1:$AL$1,0),FALSE),"")</f>
        <v>11.545382387527464</v>
      </c>
      <c r="BB72" s="321">
        <f>_xlfn.IFNA(VLOOKUP($B72,'B-LogEmaxOverpEC50'!$A:$AL,MATCH(BB$1,'B-LogEmaxOverpEC50'!$A$1:$AL$1,0),FALSE),"")</f>
        <v>11.751481899285547</v>
      </c>
      <c r="BC72" s="321" t="str">
        <f>_xlfn.IFNA(VLOOKUP($B72,'B-LogEmaxOverpEC50'!$A:$AL,MATCH(BC$1,'B-LogEmaxOverpEC50'!$A$1:$AL$1,0),FALSE),"")</f>
        <v/>
      </c>
      <c r="BD72" s="321" t="str">
        <f>_xlfn.IFNA(VLOOKUP($B72,'B-LogEmaxOverpEC50'!$A:$AL,MATCH(BD$1,'B-LogEmaxOverpEC50'!$A$1:$AL$1,0),FALSE),"")</f>
        <v/>
      </c>
      <c r="BE72" s="321">
        <f>_xlfn.IFNA(VLOOKUP($B72,'B-LogEmaxOverpEC50'!$A:$AL,MATCH(BE$1,'B-LogEmaxOverpEC50'!$A$1:$AL$1,0),FALSE),"")</f>
        <v>7.4078974488101501</v>
      </c>
      <c r="BF72" s="321">
        <f>_xlfn.IFNA(VLOOKUP($B72,'B-LogEmaxOverpEC50'!$A:$AL,MATCH(BF$1,'B-LogEmaxOverpEC50'!$A$1:$AL$1,0),FALSE),"")</f>
        <v>8.6848843856640681</v>
      </c>
      <c r="BG72" s="321" t="str">
        <f>_xlfn.IFNA(VLOOKUP($B72,'B-LogEmaxOverpEC50'!$A:$AL,MATCH(BG$1,'B-LogEmaxOverpEC50'!$A$1:$AL$1,0),FALSE),"")</f>
        <v/>
      </c>
      <c r="BH72" s="321">
        <f>_xlfn.IFNA(VLOOKUP($B72,'B-LogEmaxOverpEC50'!$A:$AL,MATCH(BH$1,'B-LogEmaxOverpEC50'!$A$1:$AL$1,0),FALSE),"")</f>
        <v>6.6951403311231976</v>
      </c>
      <c r="BI72" s="322" t="str">
        <f>_xlfn.IFNA(VLOOKUP($B72,'I-LogEmaxOverpEC50'!$A:$AR,MATCH(BI$1,'I-LogEmaxOverpEC50'!$A$1:$AR$1,0),FALSE),"")</f>
        <v/>
      </c>
      <c r="BJ72" s="320" t="str">
        <f>_xlfn.IFNA(VLOOKUP($B72,'I-LogEmaxOverpEC50'!$A:$AR,MATCH(BJ$1,'I-LogEmaxOverpEC50'!$A$1:$AR$1,0),FALSE),"")</f>
        <v/>
      </c>
      <c r="BK72" s="320">
        <f>_xlfn.IFNA(VLOOKUP($B72,'I-LogEmaxOverpEC50'!$A:$AR,MATCH(BK$1,'I-LogEmaxOverpEC50'!$A$1:$AR$1,0),FALSE),"")</f>
        <v>9.9987655282625347</v>
      </c>
      <c r="BL72" s="320">
        <f>_xlfn.IFNA(VLOOKUP($B72,'I-LogEmaxOverpEC50'!$A:$AR,MATCH(BL$1,'I-LogEmaxOverpEC50'!$A$1:$AR$1,0),FALSE),"")</f>
        <v>9.9987655282625347</v>
      </c>
      <c r="BM72" s="320">
        <f>_xlfn.IFNA(VLOOKUP($B72,'I-LogEmaxOverpEC50'!$A:$AR,MATCH(BM$1,'I-LogEmaxOverpEC50'!$A$1:$AR$1,0),FALSE),"")</f>
        <v>9.1552708919186703</v>
      </c>
      <c r="BN72" s="320">
        <f>_xlfn.IFNA(VLOOKUP($B72,'I-LogEmaxOverpEC50'!$A:$AR,MATCH(BN$1,'I-LogEmaxOverpEC50'!$A$1:$AR$1,0),FALSE),"")</f>
        <v>9.1552708919186703</v>
      </c>
      <c r="BO72" s="320" t="str">
        <f>_xlfn.IFNA(VLOOKUP($B72,'I-LogEmaxOverpEC50'!$A:$AR,MATCH(BO$1,'I-LogEmaxOverpEC50'!$A$1:$AR$1,0),FALSE),"")</f>
        <v/>
      </c>
      <c r="BP72" s="320" t="str">
        <f>_xlfn.IFNA(VLOOKUP($B72,'I-LogEmaxOverpEC50'!$A:$AR,MATCH(BP$1,'I-LogEmaxOverpEC50'!$A$1:$AR$1,0),FALSE),"")</f>
        <v/>
      </c>
      <c r="BQ72" s="320" t="str">
        <f>_xlfn.IFNA(VLOOKUP($B72,'I-LogEmaxOverpEC50'!$A:$AR,MATCH(BQ$1,'I-LogEmaxOverpEC50'!$A$1:$AR$1,0),FALSE),"")</f>
        <v/>
      </c>
      <c r="BR72" s="320">
        <f>_xlfn.IFNA(VLOOKUP($B72,'I-LogEmaxOverpEC50'!$A:$AR,MATCH(BR$1,'I-LogEmaxOverpEC50'!$A$1:$AR$1,0),FALSE),"")</f>
        <v>9.9543564601666539</v>
      </c>
      <c r="BS72" s="320">
        <f>_xlfn.IFNA(VLOOKUP($B72,'I-LogEmaxOverpEC50'!$A:$AR,MATCH(BS$1,'I-LogEmaxOverpEC50'!$A$1:$AR$1,0),FALSE),"")</f>
        <v>8.4043325901202461</v>
      </c>
      <c r="BT72" s="320">
        <f>_xlfn.IFNA(VLOOKUP($B72,'I-LogEmaxOverpEC50'!$A:$AR,MATCH(BT$1,'I-LogEmaxOverpEC50'!$A$1:$AR$1,0),FALSE),"")</f>
        <v>8.4288820889151381</v>
      </c>
      <c r="BU72" s="320" t="str">
        <f>_xlfn.IFNA(VLOOKUP($B72,'I-LogEmaxOverpEC50'!$A:$AR,MATCH(BU$1,'I-LogEmaxOverpEC50'!$A$1:$AR$1,0),FALSE),"")</f>
        <v/>
      </c>
      <c r="BV72" s="114" t="e" cm="1">
        <f t="array" ref="BV72">_xlfn.IFS(AND($C72="A",_xlfn.CONCAT(F72:G72)&lt;&gt;"",$A72=1),"x",AND($C72="A",_xlfn.CONCAT(F72:G72)="",$A72=1),"-",$A$1&lt;&gt;"","")</f>
        <v>#N/A</v>
      </c>
      <c r="BW72" s="113" t="e" cm="1">
        <f t="array" ref="BW72">_xlfn.IFS(AND($C72="A",_xlfn.CONCAT(H72:L72)&lt;&gt;"",$A72=1),"x",AND($C72="A",_xlfn.CONCAT(H72:L72)="",$A72=1),"-",$A$1&lt;&gt;"","")</f>
        <v>#N/A</v>
      </c>
      <c r="BX72" s="113" t="e" cm="1">
        <f t="array" ref="BX72">_xlfn.IFS(AND($C72="A",_xlfn.CONCAT(M72:P72)&lt;&gt;"",$A72=1),"x",AND($C72="A",_xlfn.CONCAT(M72:P72)="",$A72=1),"-",$A$1&lt;&gt;"","")</f>
        <v>#N/A</v>
      </c>
      <c r="BY72" s="113" t="e" cm="1">
        <f t="array" ref="BY72">_xlfn.IFS(AND($C72="A",_xlfn.CONCAT(Q72:R72)&lt;&gt;"",$A72=1),"x",AND($C72="A",_xlfn.CONCAT(Q72:R72)="",$A72=1),"-",$A$1&lt;&gt;"","")</f>
        <v>#N/A</v>
      </c>
      <c r="BZ72" s="121" t="e">
        <f t="shared" si="60"/>
        <v>#N/A</v>
      </c>
      <c r="CA72" s="120" t="e">
        <f t="shared" si="61"/>
        <v>#N/A</v>
      </c>
      <c r="CB72" s="120" t="e">
        <f t="shared" si="62"/>
        <v>#N/A</v>
      </c>
      <c r="CC72" s="120" t="e">
        <f t="shared" si="63"/>
        <v>#N/A</v>
      </c>
      <c r="CD72" s="121" t="str">
        <f t="shared" si="64"/>
        <v/>
      </c>
      <c r="CE72" s="120" t="e">
        <f t="shared" si="65"/>
        <v>#N/A</v>
      </c>
      <c r="CF72" s="120" t="e">
        <f t="shared" si="66"/>
        <v>#N/A</v>
      </c>
      <c r="CG72" s="120" t="e">
        <f t="shared" si="67"/>
        <v>#N/A</v>
      </c>
      <c r="CH72" s="120" t="e">
        <f t="shared" si="68"/>
        <v>#N/A</v>
      </c>
      <c r="CI72" s="120" t="e">
        <f t="shared" si="69"/>
        <v>#N/A</v>
      </c>
    </row>
    <row r="73" spans="1:87" s="326" customFormat="1" x14ac:dyDescent="0.2">
      <c r="A73" s="311" t="e" cm="1">
        <f t="array" ref="A73">_xlfn.IFS(SUM(F73:R73)&gt;0,1,Z73&gt;0,2,TRUE,3)</f>
        <v>#N/A</v>
      </c>
      <c r="B73" s="311" t="s">
        <v>153</v>
      </c>
      <c r="C73" s="311" t="str">
        <f>_xlfn.XLOOKUP(B73,RecNamesAll!A:A,RecNamesAll!E:E)</f>
        <v>A</v>
      </c>
      <c r="D73" s="311" t="str">
        <f>_xlfn.XLOOKUP(B73,RecNamesAll!A:A,RecNamesAll!C:C)</f>
        <v>NOP</v>
      </c>
      <c r="E73" s="311"/>
      <c r="F73" s="312" t="e">
        <f t="shared" si="35"/>
        <v>#N/A</v>
      </c>
      <c r="G73" s="313" t="e">
        <f t="shared" si="36"/>
        <v>#N/A</v>
      </c>
      <c r="H73" s="312" t="e">
        <f t="shared" si="37"/>
        <v>#N/A</v>
      </c>
      <c r="I73" s="313" t="e">
        <f t="shared" si="38"/>
        <v>#N/A</v>
      </c>
      <c r="J73" s="313" t="e">
        <f t="shared" si="39"/>
        <v>#N/A</v>
      </c>
      <c r="K73" s="313" t="e">
        <f t="shared" si="40"/>
        <v>#N/A</v>
      </c>
      <c r="L73" s="313" t="e">
        <f t="shared" si="41"/>
        <v>#N/A</v>
      </c>
      <c r="M73" s="312" t="e">
        <f t="shared" si="42"/>
        <v>#N/A</v>
      </c>
      <c r="N73" s="313" t="e">
        <f t="shared" si="43"/>
        <v>#N/A</v>
      </c>
      <c r="O73" s="313" t="e">
        <f t="shared" si="44"/>
        <v>#N/A</v>
      </c>
      <c r="P73" s="313" t="e">
        <f t="shared" si="45"/>
        <v>#N/A</v>
      </c>
      <c r="Q73" s="312" t="e">
        <f t="shared" si="46"/>
        <v>#N/A</v>
      </c>
      <c r="R73" s="313" t="e">
        <f t="shared" si="47"/>
        <v>#N/A</v>
      </c>
      <c r="S73" s="314" t="str">
        <f t="shared" si="48"/>
        <v/>
      </c>
      <c r="T73" s="315" t="str">
        <f t="shared" si="49"/>
        <v>A</v>
      </c>
      <c r="U73" s="311" t="str">
        <f t="shared" si="50"/>
        <v>NOP</v>
      </c>
      <c r="V73" s="316" t="e">
        <f>IF(VLOOKUP($B73,GtP!$A:$AA,MATCH("Gs_0-2",GtP!$A$1:$AA$1,0),FALSE)=0,"",VLOOKUP($B73,GtP!$A:$AA,MATCH("Gs_0-2",GtP!$A$1:$AA$1,0),FALSE))</f>
        <v>#N/A</v>
      </c>
      <c r="W73" s="317" t="e">
        <f>IF(VLOOKUP($B73,GtP!$A:$AA,MATCH("Gi/o_0-2",GtP!$A$1:$AA$1,0),FALSE)=0,"",VLOOKUP($B73,GtP!$A:$AA,MATCH("Gi/o_0-2",GtP!$A$1:$AA$1,0),FALSE))</f>
        <v>#N/A</v>
      </c>
      <c r="X73" s="317" t="e">
        <f>IF(VLOOKUP($B73,GtP!$A:$AA,MATCH("Gq/11_0-2",GtP!$A$1:$AA$1,0),FALSE)=0,"",VLOOKUP($B73,GtP!$A:$AA,MATCH("Gq/11_0-2",GtP!$A$1:$AA$1,0),FALSE))</f>
        <v>#N/A</v>
      </c>
      <c r="Y73" s="317" t="e">
        <f>IF(VLOOKUP($B73,GtP!$A:$AA,MATCH("G12/13_0-2",GtP!$A$1:$AA$1,0),FALSE)=0,"",VLOOKUP($B73,GtP!$A:$AA,MATCH("G12/13_0-2",GtP!$A$1:$AA$1,0),FALSE))</f>
        <v>#N/A</v>
      </c>
      <c r="Z73" s="318" t="e">
        <f t="shared" si="51"/>
        <v>#N/A</v>
      </c>
      <c r="AA73" s="317" t="e">
        <f t="shared" si="52"/>
        <v>#N/A</v>
      </c>
      <c r="AB73" s="317" t="e">
        <f t="shared" si="53"/>
        <v>#N/A</v>
      </c>
      <c r="AC73" s="317" t="e">
        <f t="shared" si="54"/>
        <v>#N/A</v>
      </c>
      <c r="AD73" s="317" t="e">
        <f t="shared" si="55"/>
        <v>#N/A</v>
      </c>
      <c r="AE73" s="315" t="str">
        <f t="shared" si="56"/>
        <v/>
      </c>
      <c r="AF73" s="311" t="str">
        <f t="shared" si="57"/>
        <v/>
      </c>
      <c r="AG73" s="311" t="str">
        <f t="shared" si="58"/>
        <v/>
      </c>
      <c r="AH73" s="311" t="str">
        <f t="shared" si="59"/>
        <v/>
      </c>
      <c r="AI73" s="316" t="e">
        <f>_xlfn.CONCAT(IF(AV73="","-","B"),IF(BI73="","-","I"),VLOOKUP($B73,GtP!$A:$BB,MATCH("Gs_0-1",GtP!$A$1:$BB$1,0),FALSE))</f>
        <v>#N/A</v>
      </c>
      <c r="AJ73" s="317" t="e">
        <f>_xlfn.CONCAT(IF(AW73="","-","B"),IF(BJ73="","-","I"),VLOOKUP($B73,GtP!$A:$BB,MATCH("Gs_0-1",GtP!$A$1:$BB$1,0),FALSE))</f>
        <v>#N/A</v>
      </c>
      <c r="AK73" s="317" t="e">
        <f>_xlfn.CONCAT(IF(AX73="","-","B"),IF(BK73="","-","I"),VLOOKUP($B73,GtP!$A:$BB,MATCH("Gi/o_0-1",GtP!$A$1:$BB$1,0),FALSE))</f>
        <v>#N/A</v>
      </c>
      <c r="AL73" s="317" t="e">
        <f>_xlfn.CONCAT(IF(AY73="","-","B"),IF(BL73="","-","I"),VLOOKUP($B73,GtP!$A:$BB,MATCH("Gi/o_0-1",GtP!$A$1:$BB$1,0),FALSE))</f>
        <v>#N/A</v>
      </c>
      <c r="AM73" s="317" t="e">
        <f>_xlfn.CONCAT(IF(AZ73="","-","B"),IF(BM73="","-","I"),VLOOKUP($B73,GtP!$A:$BB,MATCH("Gi/o_0-1",GtP!$A$1:$BB$1,0),FALSE))</f>
        <v>#N/A</v>
      </c>
      <c r="AN73" s="317" t="e">
        <f>_xlfn.CONCAT(IF(BA73="","-","B"),IF(BN73="","-","I"),VLOOKUP($B73,GtP!$A:$BB,MATCH("Gi/o_0-1",GtP!$A$1:$BB$1,0),FALSE))</f>
        <v>#N/A</v>
      </c>
      <c r="AO73" s="317" t="e">
        <f>_xlfn.CONCAT(IF(BB73="","-","B"),IF(BO73="","-","I"),VLOOKUP($B73,GtP!$A:$BB,MATCH("Gi/o_0-1",GtP!$A$1:$BB$1,0),FALSE))</f>
        <v>#N/A</v>
      </c>
      <c r="AP73" s="317" t="e">
        <f>_xlfn.CONCAT(IF(BC73="","-","B"),IF(BP73="","-","I"),VLOOKUP($B73,GtP!$A:$BB,MATCH("Gq/11_0-1",GtP!$A$1:$BB$1,0),FALSE))</f>
        <v>#N/A</v>
      </c>
      <c r="AQ73" s="317" t="e">
        <f>_xlfn.CONCAT(IF(BD73="","-","B"),IF(BQ73="","-","I"),VLOOKUP($B73,GtP!$A:$BB,MATCH("Gq/11_0-1",GtP!$A$1:$BB$1,0),FALSE))</f>
        <v>#N/A</v>
      </c>
      <c r="AR73" s="317" t="e">
        <f>_xlfn.CONCAT(IF(BE73="","-","B"),IF(BR73="","-","I"),VLOOKUP($B73,GtP!$A:$BB,MATCH("Gq/11_0-1",GtP!$A$1:$BB$1,0),FALSE))</f>
        <v>#N/A</v>
      </c>
      <c r="AS73" s="317" t="e">
        <f>_xlfn.CONCAT(IF(BF73="","-","B"),IF(BS73="","-","I"),VLOOKUP($B73,GtP!$A:$BB,MATCH("Gq/11_0-1",GtP!$A$1:$BB$1,0),FALSE))</f>
        <v>#N/A</v>
      </c>
      <c r="AT73" s="317" t="e">
        <f>_xlfn.CONCAT(IF(BG73="","-","B"),IF(BT73="","-","I"),VLOOKUP($B73,GtP!$A:$BB,MATCH("G12/13_0-1",GtP!$A$1:$BB$1,0),FALSE))</f>
        <v>#N/A</v>
      </c>
      <c r="AU73" s="317" t="e">
        <f>_xlfn.CONCAT(IF(BH73="","-","B"),IF(BU73="","-","I"),VLOOKUP($B73,GtP!$A:$BB,MATCH("G12/13_0-1",GtP!$A$1:$BB$1,0),FALSE))</f>
        <v>#N/A</v>
      </c>
      <c r="AV73" s="319" t="str">
        <f>_xlfn.IFNA(VLOOKUP($B73,'B-LogEmaxOverpEC50'!$A:$AL,MATCH(AV$1,'B-LogEmaxOverpEC50'!$A$1:$AL$1,0),FALSE),"")</f>
        <v/>
      </c>
      <c r="AW73" s="320"/>
      <c r="AX73" s="321">
        <f>_xlfn.IFNA(VLOOKUP($B73,'B-LogEmaxOverpEC50'!$A:$AL,MATCH(AX$1,'B-LogEmaxOverpEC50'!$A$1:$AL$1,0),FALSE),"")</f>
        <v>12.080706754048286</v>
      </c>
      <c r="AY73" s="321">
        <f>_xlfn.IFNA(VLOOKUP($B73,'B-LogEmaxOverpEC50'!$A:$AL,MATCH(AY$1,'B-LogEmaxOverpEC50'!$A$1:$AL$1,0),FALSE),"")</f>
        <v>11.722211476385075</v>
      </c>
      <c r="AZ73" s="321">
        <f>_xlfn.IFNA(VLOOKUP($B73,'B-LogEmaxOverpEC50'!$A:$AL,MATCH(AZ$1,'B-LogEmaxOverpEC50'!$A$1:$AL$1,0),FALSE),"")</f>
        <v>12.168447915567533</v>
      </c>
      <c r="BA73" s="321">
        <f>_xlfn.IFNA(VLOOKUP($B73,'B-LogEmaxOverpEC50'!$A:$AL,MATCH(BA$1,'B-LogEmaxOverpEC50'!$A$1:$AL$1,0),FALSE),"")</f>
        <v>12.617843250505393</v>
      </c>
      <c r="BB73" s="321">
        <f>_xlfn.IFNA(VLOOKUP($B73,'B-LogEmaxOverpEC50'!$A:$AL,MATCH(BB$1,'B-LogEmaxOverpEC50'!$A$1:$AL$1,0),FALSE),"")</f>
        <v>13.212643984558932</v>
      </c>
      <c r="BC73" s="321" t="str">
        <f>_xlfn.IFNA(VLOOKUP($B73,'B-LogEmaxOverpEC50'!$A:$AL,MATCH(BC$1,'B-LogEmaxOverpEC50'!$A$1:$AL$1,0),FALSE),"")</f>
        <v/>
      </c>
      <c r="BD73" s="321" t="str">
        <f>_xlfn.IFNA(VLOOKUP($B73,'B-LogEmaxOverpEC50'!$A:$AL,MATCH(BD$1,'B-LogEmaxOverpEC50'!$A$1:$AL$1,0),FALSE),"")</f>
        <v/>
      </c>
      <c r="BE73" s="321">
        <f>_xlfn.IFNA(VLOOKUP($B73,'B-LogEmaxOverpEC50'!$A:$AL,MATCH(BE$1,'B-LogEmaxOverpEC50'!$A$1:$AL$1,0),FALSE),"")</f>
        <v>9.4689910496621827</v>
      </c>
      <c r="BF73" s="321">
        <f>_xlfn.IFNA(VLOOKUP($B73,'B-LogEmaxOverpEC50'!$A:$AL,MATCH(BF$1,'B-LogEmaxOverpEC50'!$A$1:$AL$1,0),FALSE),"")</f>
        <v>11.083472468275161</v>
      </c>
      <c r="BG73" s="321" t="str">
        <f>_xlfn.IFNA(VLOOKUP($B73,'B-LogEmaxOverpEC50'!$A:$AL,MATCH(BG$1,'B-LogEmaxOverpEC50'!$A$1:$AL$1,0),FALSE),"")</f>
        <v/>
      </c>
      <c r="BH73" s="321" t="str">
        <f>_xlfn.IFNA(VLOOKUP($B73,'B-LogEmaxOverpEC50'!$A:$AL,MATCH(BH$1,'B-LogEmaxOverpEC50'!$A$1:$AL$1,0),FALSE),"")</f>
        <v/>
      </c>
      <c r="BI73" s="322" t="str">
        <f>_xlfn.IFNA(VLOOKUP($B73,'I-LogEmaxOverpEC50'!$A:$AR,MATCH(BI$1,'I-LogEmaxOverpEC50'!$A$1:$AR$1,0),FALSE),"")</f>
        <v/>
      </c>
      <c r="BJ73" s="320" t="str">
        <f>_xlfn.IFNA(VLOOKUP($B73,'I-LogEmaxOverpEC50'!$A:$AR,MATCH(BJ$1,'I-LogEmaxOverpEC50'!$A$1:$AR$1,0),FALSE),"")</f>
        <v/>
      </c>
      <c r="BK73" s="320">
        <f>_xlfn.IFNA(VLOOKUP($B73,'I-LogEmaxOverpEC50'!$A:$AR,MATCH(BK$1,'I-LogEmaxOverpEC50'!$A$1:$AR$1,0),FALSE),"")</f>
        <v>10.977590949029025</v>
      </c>
      <c r="BL73" s="320">
        <f>_xlfn.IFNA(VLOOKUP($B73,'I-LogEmaxOverpEC50'!$A:$AR,MATCH(BL$1,'I-LogEmaxOverpEC50'!$A$1:$AR$1,0),FALSE),"")</f>
        <v>10.977590949029025</v>
      </c>
      <c r="BM73" s="320">
        <f>_xlfn.IFNA(VLOOKUP($B73,'I-LogEmaxOverpEC50'!$A:$AR,MATCH(BM$1,'I-LogEmaxOverpEC50'!$A$1:$AR$1,0),FALSE),"")</f>
        <v>10.708299210251813</v>
      </c>
      <c r="BN73" s="320">
        <f>_xlfn.IFNA(VLOOKUP($B73,'I-LogEmaxOverpEC50'!$A:$AR,MATCH(BN$1,'I-LogEmaxOverpEC50'!$A$1:$AR$1,0),FALSE),"")</f>
        <v>10.708299210251813</v>
      </c>
      <c r="BO73" s="320">
        <f>_xlfn.IFNA(VLOOKUP($B73,'I-LogEmaxOverpEC50'!$A:$AR,MATCH(BO$1,'I-LogEmaxOverpEC50'!$A$1:$AR$1,0),FALSE),"")</f>
        <v>11.082380603129808</v>
      </c>
      <c r="BP73" s="320">
        <f>_xlfn.IFNA(VLOOKUP($B73,'I-LogEmaxOverpEC50'!$A:$AR,MATCH(BP$1,'I-LogEmaxOverpEC50'!$A$1:$AR$1,0),FALSE),"")</f>
        <v>9.1792969148172165</v>
      </c>
      <c r="BQ73" s="320">
        <f>_xlfn.IFNA(VLOOKUP($B73,'I-LogEmaxOverpEC50'!$A:$AR,MATCH(BQ$1,'I-LogEmaxOverpEC50'!$A$1:$AR$1,0),FALSE),"")</f>
        <v>9.1792969148172165</v>
      </c>
      <c r="BR73" s="320">
        <f>_xlfn.IFNA(VLOOKUP($B73,'I-LogEmaxOverpEC50'!$A:$AR,MATCH(BR$1,'I-LogEmaxOverpEC50'!$A$1:$AR$1,0),FALSE),"")</f>
        <v>10.874838762987691</v>
      </c>
      <c r="BS73" s="320">
        <f>_xlfn.IFNA(VLOOKUP($B73,'I-LogEmaxOverpEC50'!$A:$AR,MATCH(BS$1,'I-LogEmaxOverpEC50'!$A$1:$AR$1,0),FALSE),"")</f>
        <v>8.9554409620449373</v>
      </c>
      <c r="BT73" s="320">
        <f>_xlfn.IFNA(VLOOKUP($B73,'I-LogEmaxOverpEC50'!$A:$AR,MATCH(BT$1,'I-LogEmaxOverpEC50'!$A$1:$AR$1,0),FALSE),"")</f>
        <v>9.6481512503836449</v>
      </c>
      <c r="BU73" s="320">
        <f>_xlfn.IFNA(VLOOKUP($B73,'I-LogEmaxOverpEC50'!$A:$AR,MATCH(BU$1,'I-LogEmaxOverpEC50'!$A$1:$AR$1,0),FALSE),"")</f>
        <v>9.2538227495220085</v>
      </c>
      <c r="BV73" s="114" t="e" cm="1">
        <f t="array" ref="BV73">_xlfn.IFS(AND($C73="A",_xlfn.CONCAT(F73:G73)&lt;&gt;"",$A73=1),"x",AND($C73="A",_xlfn.CONCAT(F73:G73)="",$A73=1),"-",$A$1&lt;&gt;"","")</f>
        <v>#N/A</v>
      </c>
      <c r="BW73" s="113" t="e" cm="1">
        <f t="array" ref="BW73">_xlfn.IFS(AND($C73="A",_xlfn.CONCAT(H73:L73)&lt;&gt;"",$A73=1),"x",AND($C73="A",_xlfn.CONCAT(H73:L73)="",$A73=1),"-",$A$1&lt;&gt;"","")</f>
        <v>#N/A</v>
      </c>
      <c r="BX73" s="113" t="e" cm="1">
        <f t="array" ref="BX73">_xlfn.IFS(AND($C73="A",_xlfn.CONCAT(M73:P73)&lt;&gt;"",$A73=1),"x",AND($C73="A",_xlfn.CONCAT(M73:P73)="",$A73=1),"-",$A$1&lt;&gt;"","")</f>
        <v>#N/A</v>
      </c>
      <c r="BY73" s="113" t="e" cm="1">
        <f t="array" ref="BY73">_xlfn.IFS(AND($C73="A",_xlfn.CONCAT(Q73:R73)&lt;&gt;"",$A73=1),"x",AND($C73="A",_xlfn.CONCAT(Q73:R73)="",$A73=1),"-",$A$1&lt;&gt;"","")</f>
        <v>#N/A</v>
      </c>
      <c r="BZ73" s="121" t="e">
        <f t="shared" si="60"/>
        <v>#N/A</v>
      </c>
      <c r="CA73" s="120" t="e">
        <f t="shared" si="61"/>
        <v>#N/A</v>
      </c>
      <c r="CB73" s="120" t="e">
        <f t="shared" si="62"/>
        <v>#N/A</v>
      </c>
      <c r="CC73" s="120" t="e">
        <f t="shared" si="63"/>
        <v>#N/A</v>
      </c>
      <c r="CD73" s="121" t="str">
        <f t="shared" si="64"/>
        <v/>
      </c>
      <c r="CE73" s="120" t="e">
        <f t="shared" si="65"/>
        <v>#N/A</v>
      </c>
      <c r="CF73" s="120" t="e">
        <f t="shared" si="66"/>
        <v>#N/A</v>
      </c>
      <c r="CG73" s="120" t="e">
        <f t="shared" si="67"/>
        <v>#N/A</v>
      </c>
      <c r="CH73" s="120" t="e">
        <f t="shared" si="68"/>
        <v>#N/A</v>
      </c>
      <c r="CI73" s="120" t="e">
        <f t="shared" si="69"/>
        <v>#N/A</v>
      </c>
    </row>
    <row r="74" spans="1:87" s="326" customFormat="1" x14ac:dyDescent="0.2">
      <c r="A74" s="311" t="e" cm="1">
        <f t="array" ref="A74">_xlfn.IFS(SUM(F74:R74)&gt;0,1,Z74&gt;0,2,TRUE,3)</f>
        <v>#N/A</v>
      </c>
      <c r="B74" s="311" t="s">
        <v>182</v>
      </c>
      <c r="C74" s="311" t="str">
        <f>_xlfn.XLOOKUP(B74,RecNamesAll!A:A,RecNamesAll!E:E)</f>
        <v>A</v>
      </c>
      <c r="D74" s="311" t="str">
        <f>_xlfn.XLOOKUP(B74,RecNamesAll!A:A,RecNamesAll!C:C)</f>
        <v>SST2</v>
      </c>
      <c r="E74" s="311"/>
      <c r="F74" s="312" t="e">
        <f t="shared" si="35"/>
        <v>#N/A</v>
      </c>
      <c r="G74" s="313" t="e">
        <f t="shared" si="36"/>
        <v>#N/A</v>
      </c>
      <c r="H74" s="312" t="e">
        <f t="shared" si="37"/>
        <v>#N/A</v>
      </c>
      <c r="I74" s="313" t="e">
        <f t="shared" si="38"/>
        <v>#N/A</v>
      </c>
      <c r="J74" s="313" t="e">
        <f t="shared" si="39"/>
        <v>#N/A</v>
      </c>
      <c r="K74" s="313" t="e">
        <f t="shared" si="40"/>
        <v>#N/A</v>
      </c>
      <c r="L74" s="313" t="e">
        <f t="shared" si="41"/>
        <v>#N/A</v>
      </c>
      <c r="M74" s="312" t="e">
        <f t="shared" si="42"/>
        <v>#N/A</v>
      </c>
      <c r="N74" s="313" t="e">
        <f t="shared" si="43"/>
        <v>#N/A</v>
      </c>
      <c r="O74" s="313" t="e">
        <f t="shared" si="44"/>
        <v>#N/A</v>
      </c>
      <c r="P74" s="313" t="e">
        <f t="shared" si="45"/>
        <v>#N/A</v>
      </c>
      <c r="Q74" s="312" t="e">
        <f t="shared" si="46"/>
        <v>#N/A</v>
      </c>
      <c r="R74" s="313" t="e">
        <f t="shared" si="47"/>
        <v>#N/A</v>
      </c>
      <c r="S74" s="314" t="str">
        <f t="shared" si="48"/>
        <v/>
      </c>
      <c r="T74" s="315" t="str">
        <f t="shared" si="49"/>
        <v>A</v>
      </c>
      <c r="U74" s="311" t="str">
        <f t="shared" si="50"/>
        <v>SST2</v>
      </c>
      <c r="V74" s="316" t="e">
        <f>IF(VLOOKUP($B74,GtP!$A:$AA,MATCH("Gs_0-2",GtP!$A$1:$AA$1,0),FALSE)=0,"",VLOOKUP($B74,GtP!$A:$AA,MATCH("Gs_0-2",GtP!$A$1:$AA$1,0),FALSE))</f>
        <v>#N/A</v>
      </c>
      <c r="W74" s="317" t="e">
        <f>IF(VLOOKUP($B74,GtP!$A:$AA,MATCH("Gi/o_0-2",GtP!$A$1:$AA$1,0),FALSE)=0,"",VLOOKUP($B74,GtP!$A:$AA,MATCH("Gi/o_0-2",GtP!$A$1:$AA$1,0),FALSE))</f>
        <v>#N/A</v>
      </c>
      <c r="X74" s="317" t="e">
        <f>IF(VLOOKUP($B74,GtP!$A:$AA,MATCH("Gq/11_0-2",GtP!$A$1:$AA$1,0),FALSE)=0,"",VLOOKUP($B74,GtP!$A:$AA,MATCH("Gq/11_0-2",GtP!$A$1:$AA$1,0),FALSE))</f>
        <v>#N/A</v>
      </c>
      <c r="Y74" s="317" t="e">
        <f>IF(VLOOKUP($B74,GtP!$A:$AA,MATCH("G12/13_0-2",GtP!$A$1:$AA$1,0),FALSE)=0,"",VLOOKUP($B74,GtP!$A:$AA,MATCH("G12/13_0-2",GtP!$A$1:$AA$1,0),FALSE))</f>
        <v>#N/A</v>
      </c>
      <c r="Z74" s="318" t="e">
        <f t="shared" si="51"/>
        <v>#N/A</v>
      </c>
      <c r="AA74" s="317" t="e">
        <f t="shared" si="52"/>
        <v>#N/A</v>
      </c>
      <c r="AB74" s="317" t="e">
        <f t="shared" si="53"/>
        <v>#N/A</v>
      </c>
      <c r="AC74" s="317" t="e">
        <f t="shared" si="54"/>
        <v>#N/A</v>
      </c>
      <c r="AD74" s="317" t="e">
        <f t="shared" si="55"/>
        <v>#N/A</v>
      </c>
      <c r="AE74" s="315" t="str">
        <f t="shared" si="56"/>
        <v/>
      </c>
      <c r="AF74" s="311" t="str">
        <f t="shared" si="57"/>
        <v/>
      </c>
      <c r="AG74" s="311" t="str">
        <f t="shared" si="58"/>
        <v/>
      </c>
      <c r="AH74" s="311" t="str">
        <f t="shared" si="59"/>
        <v/>
      </c>
      <c r="AI74" s="316" t="e">
        <f>_xlfn.CONCAT(IF(AV74="","-","B"),IF(BI74="","-","I"),VLOOKUP($B74,GtP!$A:$BB,MATCH("Gs_0-1",GtP!$A$1:$BB$1,0),FALSE))</f>
        <v>#N/A</v>
      </c>
      <c r="AJ74" s="317" t="e">
        <f>_xlfn.CONCAT(IF(AW74="","-","B"),IF(BJ74="","-","I"),VLOOKUP($B74,GtP!$A:$BB,MATCH("Gs_0-1",GtP!$A$1:$BB$1,0),FALSE))</f>
        <v>#N/A</v>
      </c>
      <c r="AK74" s="317" t="e">
        <f>_xlfn.CONCAT(IF(AX74="","-","B"),IF(BK74="","-","I"),VLOOKUP($B74,GtP!$A:$BB,MATCH("Gi/o_0-1",GtP!$A$1:$BB$1,0),FALSE))</f>
        <v>#N/A</v>
      </c>
      <c r="AL74" s="317" t="e">
        <f>_xlfn.CONCAT(IF(AY74="","-","B"),IF(BL74="","-","I"),VLOOKUP($B74,GtP!$A:$BB,MATCH("Gi/o_0-1",GtP!$A$1:$BB$1,0),FALSE))</f>
        <v>#N/A</v>
      </c>
      <c r="AM74" s="317" t="e">
        <f>_xlfn.CONCAT(IF(AZ74="","-","B"),IF(BM74="","-","I"),VLOOKUP($B74,GtP!$A:$BB,MATCH("Gi/o_0-1",GtP!$A$1:$BB$1,0),FALSE))</f>
        <v>#N/A</v>
      </c>
      <c r="AN74" s="317" t="e">
        <f>_xlfn.CONCAT(IF(BA74="","-","B"),IF(BN74="","-","I"),VLOOKUP($B74,GtP!$A:$BB,MATCH("Gi/o_0-1",GtP!$A$1:$BB$1,0),FALSE))</f>
        <v>#N/A</v>
      </c>
      <c r="AO74" s="317" t="e">
        <f>_xlfn.CONCAT(IF(BB74="","-","B"),IF(BO74="","-","I"),VLOOKUP($B74,GtP!$A:$BB,MATCH("Gi/o_0-1",GtP!$A$1:$BB$1,0),FALSE))</f>
        <v>#N/A</v>
      </c>
      <c r="AP74" s="317" t="e">
        <f>_xlfn.CONCAT(IF(BC74="","-","B"),IF(BP74="","-","I"),VLOOKUP($B74,GtP!$A:$BB,MATCH("Gq/11_0-1",GtP!$A$1:$BB$1,0),FALSE))</f>
        <v>#N/A</v>
      </c>
      <c r="AQ74" s="317" t="e">
        <f>_xlfn.CONCAT(IF(BD74="","-","B"),IF(BQ74="","-","I"),VLOOKUP($B74,GtP!$A:$BB,MATCH("Gq/11_0-1",GtP!$A$1:$BB$1,0),FALSE))</f>
        <v>#N/A</v>
      </c>
      <c r="AR74" s="317" t="e">
        <f>_xlfn.CONCAT(IF(BE74="","-","B"),IF(BR74="","-","I"),VLOOKUP($B74,GtP!$A:$BB,MATCH("Gq/11_0-1",GtP!$A$1:$BB$1,0),FALSE))</f>
        <v>#N/A</v>
      </c>
      <c r="AS74" s="317" t="e">
        <f>_xlfn.CONCAT(IF(BF74="","-","B"),IF(BS74="","-","I"),VLOOKUP($B74,GtP!$A:$BB,MATCH("Gq/11_0-1",GtP!$A$1:$BB$1,0),FALSE))</f>
        <v>#N/A</v>
      </c>
      <c r="AT74" s="317" t="e">
        <f>_xlfn.CONCAT(IF(BG74="","-","B"),IF(BT74="","-","I"),VLOOKUP($B74,GtP!$A:$BB,MATCH("G12/13_0-1",GtP!$A$1:$BB$1,0),FALSE))</f>
        <v>#N/A</v>
      </c>
      <c r="AU74" s="317" t="e">
        <f>_xlfn.CONCAT(IF(BH74="","-","B"),IF(BU74="","-","I"),VLOOKUP($B74,GtP!$A:$BB,MATCH("G12/13_0-1",GtP!$A$1:$BB$1,0),FALSE))</f>
        <v>#N/A</v>
      </c>
      <c r="AV74" s="319" t="str">
        <f>_xlfn.IFNA(VLOOKUP($B74,'B-LogEmaxOverpEC50'!$A:$AL,MATCH(AV$1,'B-LogEmaxOverpEC50'!$A$1:$AL$1,0),FALSE),"")</f>
        <v/>
      </c>
      <c r="AW74" s="320"/>
      <c r="AX74" s="321">
        <f>_xlfn.IFNA(VLOOKUP($B74,'B-LogEmaxOverpEC50'!$A:$AL,MATCH(AX$1,'B-LogEmaxOverpEC50'!$A$1:$AL$1,0),FALSE),"")</f>
        <v>12.189330319966071</v>
      </c>
      <c r="AY74" s="321">
        <f>_xlfn.IFNA(VLOOKUP($B74,'B-LogEmaxOverpEC50'!$A:$AL,MATCH(AY$1,'B-LogEmaxOverpEC50'!$A$1:$AL$1,0),FALSE),"")</f>
        <v>12.083227468251087</v>
      </c>
      <c r="AZ74" s="321">
        <f>_xlfn.IFNA(VLOOKUP($B74,'B-LogEmaxOverpEC50'!$A:$AL,MATCH(AZ$1,'B-LogEmaxOverpEC50'!$A$1:$AL$1,0),FALSE),"")</f>
        <v>11.954012036724817</v>
      </c>
      <c r="BA74" s="321">
        <f>_xlfn.IFNA(VLOOKUP($B74,'B-LogEmaxOverpEC50'!$A:$AL,MATCH(BA$1,'B-LogEmaxOverpEC50'!$A$1:$AL$1,0),FALSE),"")</f>
        <v>12.478554606002351</v>
      </c>
      <c r="BB74" s="321">
        <f>_xlfn.IFNA(VLOOKUP($B74,'B-LogEmaxOverpEC50'!$A:$AL,MATCH(BB$1,'B-LogEmaxOverpEC50'!$A$1:$AL$1,0),FALSE),"")</f>
        <v>13.090719627749458</v>
      </c>
      <c r="BC74" s="321">
        <f>_xlfn.IFNA(VLOOKUP($B74,'B-LogEmaxOverpEC50'!$A:$AL,MATCH(BC$1,'B-LogEmaxOverpEC50'!$A$1:$AL$1,0),FALSE),"")</f>
        <v>8.7425158159642553</v>
      </c>
      <c r="BD74" s="321" t="str">
        <f>_xlfn.IFNA(VLOOKUP($B74,'B-LogEmaxOverpEC50'!$A:$AL,MATCH(BD$1,'B-LogEmaxOverpEC50'!$A$1:$AL$1,0),FALSE),"")</f>
        <v/>
      </c>
      <c r="BE74" s="321">
        <f>_xlfn.IFNA(VLOOKUP($B74,'B-LogEmaxOverpEC50'!$A:$AL,MATCH(BE$1,'B-LogEmaxOverpEC50'!$A$1:$AL$1,0),FALSE),"")</f>
        <v>9.554185299323958</v>
      </c>
      <c r="BF74" s="321">
        <f>_xlfn.IFNA(VLOOKUP($B74,'B-LogEmaxOverpEC50'!$A:$AL,MATCH(BF$1,'B-LogEmaxOverpEC50'!$A$1:$AL$1,0),FALSE),"")</f>
        <v>9.9517704304393728</v>
      </c>
      <c r="BG74" s="321">
        <f>_xlfn.IFNA(VLOOKUP($B74,'B-LogEmaxOverpEC50'!$A:$AL,MATCH(BG$1,'B-LogEmaxOverpEC50'!$A$1:$AL$1,0),FALSE),"")</f>
        <v>9.8604313403056061</v>
      </c>
      <c r="BH74" s="321" t="str">
        <f>_xlfn.IFNA(VLOOKUP($B74,'B-LogEmaxOverpEC50'!$A:$AL,MATCH(BH$1,'B-LogEmaxOverpEC50'!$A$1:$AL$1,0),FALSE),"")</f>
        <v/>
      </c>
      <c r="BI74" s="322" t="str">
        <f>_xlfn.IFNA(VLOOKUP($B74,'I-LogEmaxOverpEC50'!$A:$AR,MATCH(BI$1,'I-LogEmaxOverpEC50'!$A$1:$AR$1,0),FALSE),"")</f>
        <v/>
      </c>
      <c r="BJ74" s="320" t="str">
        <f>_xlfn.IFNA(VLOOKUP($B74,'I-LogEmaxOverpEC50'!$A:$AR,MATCH(BJ$1,'I-LogEmaxOverpEC50'!$A$1:$AR$1,0),FALSE),"")</f>
        <v/>
      </c>
      <c r="BK74" s="320">
        <f>_xlfn.IFNA(VLOOKUP($B74,'I-LogEmaxOverpEC50'!$A:$AR,MATCH(BK$1,'I-LogEmaxOverpEC50'!$A$1:$AR$1,0),FALSE),"")</f>
        <v>10.334391353640051</v>
      </c>
      <c r="BL74" s="320">
        <f>_xlfn.IFNA(VLOOKUP($B74,'I-LogEmaxOverpEC50'!$A:$AR,MATCH(BL$1,'I-LogEmaxOverpEC50'!$A$1:$AR$1,0),FALSE),"")</f>
        <v>10.334391353640051</v>
      </c>
      <c r="BM74" s="320">
        <f>_xlfn.IFNA(VLOOKUP($B74,'I-LogEmaxOverpEC50'!$A:$AR,MATCH(BM$1,'I-LogEmaxOverpEC50'!$A$1:$AR$1,0),FALSE),"")</f>
        <v>10.021610178256262</v>
      </c>
      <c r="BN74" s="320">
        <f>_xlfn.IFNA(VLOOKUP($B74,'I-LogEmaxOverpEC50'!$A:$AR,MATCH(BN$1,'I-LogEmaxOverpEC50'!$A$1:$AR$1,0),FALSE),"")</f>
        <v>10.021610178256262</v>
      </c>
      <c r="BO74" s="320">
        <f>_xlfn.IFNA(VLOOKUP($B74,'I-LogEmaxOverpEC50'!$A:$AR,MATCH(BO$1,'I-LogEmaxOverpEC50'!$A$1:$AR$1,0),FALSE),"")</f>
        <v>9.746502278709368</v>
      </c>
      <c r="BP74" s="320" t="str">
        <f>_xlfn.IFNA(VLOOKUP($B74,'I-LogEmaxOverpEC50'!$A:$AR,MATCH(BP$1,'I-LogEmaxOverpEC50'!$A$1:$AR$1,0),FALSE),"")</f>
        <v/>
      </c>
      <c r="BQ74" s="320" t="str">
        <f>_xlfn.IFNA(VLOOKUP($B74,'I-LogEmaxOverpEC50'!$A:$AR,MATCH(BQ$1,'I-LogEmaxOverpEC50'!$A$1:$AR$1,0),FALSE),"")</f>
        <v/>
      </c>
      <c r="BR74" s="320">
        <f>_xlfn.IFNA(VLOOKUP($B74,'I-LogEmaxOverpEC50'!$A:$AR,MATCH(BR$1,'I-LogEmaxOverpEC50'!$A$1:$AR$1,0),FALSE),"")</f>
        <v>10.359574836019524</v>
      </c>
      <c r="BS74" s="320">
        <f>_xlfn.IFNA(VLOOKUP($B74,'I-LogEmaxOverpEC50'!$A:$AR,MATCH(BS$1,'I-LogEmaxOverpEC50'!$A$1:$AR$1,0),FALSE),"")</f>
        <v>9.2927156459555125</v>
      </c>
      <c r="BT74" s="320" t="str">
        <f>_xlfn.IFNA(VLOOKUP($B74,'I-LogEmaxOverpEC50'!$A:$AR,MATCH(BT$1,'I-LogEmaxOverpEC50'!$A$1:$AR$1,0),FALSE),"")</f>
        <v/>
      </c>
      <c r="BU74" s="320" t="str">
        <f>_xlfn.IFNA(VLOOKUP($B74,'I-LogEmaxOverpEC50'!$A:$AR,MATCH(BU$1,'I-LogEmaxOverpEC50'!$A$1:$AR$1,0),FALSE),"")</f>
        <v/>
      </c>
      <c r="BV74" s="114" t="e" cm="1">
        <f t="array" ref="BV74">_xlfn.IFS(AND($C74="A",_xlfn.CONCAT(F74:G74)&lt;&gt;"",$A74=1),"x",AND($C74="A",_xlfn.CONCAT(F74:G74)="",$A74=1),"-",$A$1&lt;&gt;"","")</f>
        <v>#N/A</v>
      </c>
      <c r="BW74" s="113" t="e" cm="1">
        <f t="array" ref="BW74">_xlfn.IFS(AND($C74="A",_xlfn.CONCAT(H74:L74)&lt;&gt;"",$A74=1),"x",AND($C74="A",_xlfn.CONCAT(H74:L74)="",$A74=1),"-",$A$1&lt;&gt;"","")</f>
        <v>#N/A</v>
      </c>
      <c r="BX74" s="113" t="e" cm="1">
        <f t="array" ref="BX74">_xlfn.IFS(AND($C74="A",_xlfn.CONCAT(M74:P74)&lt;&gt;"",$A74=1),"x",AND($C74="A",_xlfn.CONCAT(M74:P74)="",$A74=1),"-",$A$1&lt;&gt;"","")</f>
        <v>#N/A</v>
      </c>
      <c r="BY74" s="113" t="e" cm="1">
        <f t="array" ref="BY74">_xlfn.IFS(AND($C74="A",_xlfn.CONCAT(Q74:R74)&lt;&gt;"",$A74=1),"x",AND($C74="A",_xlfn.CONCAT(Q74:R74)="",$A74=1),"-",$A$1&lt;&gt;"","")</f>
        <v>#N/A</v>
      </c>
      <c r="BZ74" s="121" t="e">
        <f t="shared" si="60"/>
        <v>#N/A</v>
      </c>
      <c r="CA74" s="120" t="e">
        <f t="shared" si="61"/>
        <v>#N/A</v>
      </c>
      <c r="CB74" s="120" t="e">
        <f t="shared" si="62"/>
        <v>#N/A</v>
      </c>
      <c r="CC74" s="120" t="e">
        <f t="shared" si="63"/>
        <v>#N/A</v>
      </c>
      <c r="CD74" s="121" t="str">
        <f t="shared" si="64"/>
        <v/>
      </c>
      <c r="CE74" s="120" t="e">
        <f t="shared" si="65"/>
        <v>#N/A</v>
      </c>
      <c r="CF74" s="120" t="e">
        <f t="shared" si="66"/>
        <v>#N/A</v>
      </c>
      <c r="CG74" s="120" t="e">
        <f t="shared" si="67"/>
        <v>#N/A</v>
      </c>
      <c r="CH74" s="120" t="e">
        <f t="shared" si="68"/>
        <v>#N/A</v>
      </c>
      <c r="CI74" s="120" t="e">
        <f t="shared" si="69"/>
        <v>#N/A</v>
      </c>
    </row>
    <row r="75" spans="1:87" s="323" customFormat="1" x14ac:dyDescent="0.2">
      <c r="A75" s="311" t="e" cm="1">
        <f t="array" ref="A75">_xlfn.IFS(SUM(F75:R75)&gt;0,1,Z75&gt;0,2,TRUE,3)</f>
        <v>#N/A</v>
      </c>
      <c r="B75" s="311" t="s">
        <v>86</v>
      </c>
      <c r="C75" s="311" t="str">
        <f>_xlfn.XLOOKUP(B75,RecNamesAll!A:A,RecNamesAll!E:E)</f>
        <v>A</v>
      </c>
      <c r="D75" s="311" t="str">
        <f>_xlfn.XLOOKUP(B75,RecNamesAll!A:A,RecNamesAll!C:C)</f>
        <v>GPR68</v>
      </c>
      <c r="E75" s="311"/>
      <c r="F75" s="312" t="e">
        <f t="shared" si="35"/>
        <v>#N/A</v>
      </c>
      <c r="G75" s="313" t="e">
        <f t="shared" si="36"/>
        <v>#N/A</v>
      </c>
      <c r="H75" s="312" t="e">
        <f t="shared" si="37"/>
        <v>#N/A</v>
      </c>
      <c r="I75" s="313" t="e">
        <f t="shared" si="38"/>
        <v>#N/A</v>
      </c>
      <c r="J75" s="313" t="e">
        <f t="shared" si="39"/>
        <v>#N/A</v>
      </c>
      <c r="K75" s="313" t="e">
        <f t="shared" si="40"/>
        <v>#N/A</v>
      </c>
      <c r="L75" s="313" t="e">
        <f t="shared" si="41"/>
        <v>#N/A</v>
      </c>
      <c r="M75" s="312" t="e">
        <f t="shared" si="42"/>
        <v>#N/A</v>
      </c>
      <c r="N75" s="313" t="e">
        <f t="shared" si="43"/>
        <v>#N/A</v>
      </c>
      <c r="O75" s="313" t="e">
        <f t="shared" si="44"/>
        <v>#N/A</v>
      </c>
      <c r="P75" s="313" t="e">
        <f t="shared" si="45"/>
        <v>#N/A</v>
      </c>
      <c r="Q75" s="312" t="e">
        <f t="shared" si="46"/>
        <v>#N/A</v>
      </c>
      <c r="R75" s="313" t="e">
        <f t="shared" si="47"/>
        <v>#N/A</v>
      </c>
      <c r="S75" s="314" t="str">
        <f t="shared" si="48"/>
        <v/>
      </c>
      <c r="T75" s="315" t="str">
        <f t="shared" si="49"/>
        <v>A</v>
      </c>
      <c r="U75" s="311" t="str">
        <f t="shared" si="50"/>
        <v>GPR68</v>
      </c>
      <c r="V75" s="316" t="e">
        <f>IF(VLOOKUP($B75,GtP!$A:$AA,MATCH("Gs_0-2",GtP!$A$1:$AA$1,0),FALSE)=0,"",VLOOKUP($B75,GtP!$A:$AA,MATCH("Gs_0-2",GtP!$A$1:$AA$1,0),FALSE))</f>
        <v>#N/A</v>
      </c>
      <c r="W75" s="317" t="e">
        <f>IF(VLOOKUP($B75,GtP!$A:$AA,MATCH("Gi/o_0-2",GtP!$A$1:$AA$1,0),FALSE)=0,"",VLOOKUP($B75,GtP!$A:$AA,MATCH("Gi/o_0-2",GtP!$A$1:$AA$1,0),FALSE))</f>
        <v>#N/A</v>
      </c>
      <c r="X75" s="317" t="e">
        <f>IF(VLOOKUP($B75,GtP!$A:$AA,MATCH("Gq/11_0-2",GtP!$A$1:$AA$1,0),FALSE)=0,"",VLOOKUP($B75,GtP!$A:$AA,MATCH("Gq/11_0-2",GtP!$A$1:$AA$1,0),FALSE))</f>
        <v>#N/A</v>
      </c>
      <c r="Y75" s="317" t="e">
        <f>IF(VLOOKUP($B75,GtP!$A:$AA,MATCH("G12/13_0-2",GtP!$A$1:$AA$1,0),FALSE)=0,"",VLOOKUP($B75,GtP!$A:$AA,MATCH("G12/13_0-2",GtP!$A$1:$AA$1,0),FALSE))</f>
        <v>#N/A</v>
      </c>
      <c r="Z75" s="318" t="e">
        <f t="shared" si="51"/>
        <v>#N/A</v>
      </c>
      <c r="AA75" s="317" t="e">
        <f t="shared" si="52"/>
        <v>#N/A</v>
      </c>
      <c r="AB75" s="317" t="e">
        <f t="shared" si="53"/>
        <v>#N/A</v>
      </c>
      <c r="AC75" s="317" t="e">
        <f t="shared" si="54"/>
        <v>#N/A</v>
      </c>
      <c r="AD75" s="317" t="e">
        <f t="shared" si="55"/>
        <v>#N/A</v>
      </c>
      <c r="AE75" s="315" t="str">
        <f t="shared" si="56"/>
        <v/>
      </c>
      <c r="AF75" s="311" t="str">
        <f t="shared" si="57"/>
        <v/>
      </c>
      <c r="AG75" s="311" t="str">
        <f t="shared" si="58"/>
        <v/>
      </c>
      <c r="AH75" s="311" t="str">
        <f t="shared" si="59"/>
        <v/>
      </c>
      <c r="AI75" s="316" t="e">
        <f>_xlfn.CONCAT(IF(AV75="","-","B"),IF(BI75="","-","I"),VLOOKUP($B75,GtP!$A:$BB,MATCH("Gs_0-1",GtP!$A$1:$BB$1,0),FALSE))</f>
        <v>#N/A</v>
      </c>
      <c r="AJ75" s="317" t="e">
        <f>_xlfn.CONCAT(IF(AW75="","-","B"),IF(BJ75="","-","I"),VLOOKUP($B75,GtP!$A:$BB,MATCH("Gs_0-1",GtP!$A$1:$BB$1,0),FALSE))</f>
        <v>#N/A</v>
      </c>
      <c r="AK75" s="317" t="e">
        <f>_xlfn.CONCAT(IF(AX75="","-","B"),IF(BK75="","-","I"),VLOOKUP($B75,GtP!$A:$BB,MATCH("Gi/o_0-1",GtP!$A$1:$BB$1,0),FALSE))</f>
        <v>#N/A</v>
      </c>
      <c r="AL75" s="317" t="e">
        <f>_xlfn.CONCAT(IF(AY75="","-","B"),IF(BL75="","-","I"),VLOOKUP($B75,GtP!$A:$BB,MATCH("Gi/o_0-1",GtP!$A$1:$BB$1,0),FALSE))</f>
        <v>#N/A</v>
      </c>
      <c r="AM75" s="317" t="e">
        <f>_xlfn.CONCAT(IF(AZ75="","-","B"),IF(BM75="","-","I"),VLOOKUP($B75,GtP!$A:$BB,MATCH("Gi/o_0-1",GtP!$A$1:$BB$1,0),FALSE))</f>
        <v>#N/A</v>
      </c>
      <c r="AN75" s="317" t="e">
        <f>_xlfn.CONCAT(IF(BA75="","-","B"),IF(BN75="","-","I"),VLOOKUP($B75,GtP!$A:$BB,MATCH("Gi/o_0-1",GtP!$A$1:$BB$1,0),FALSE))</f>
        <v>#N/A</v>
      </c>
      <c r="AO75" s="317" t="e">
        <f>_xlfn.CONCAT(IF(BB75="","-","B"),IF(BO75="","-","I"),VLOOKUP($B75,GtP!$A:$BB,MATCH("Gi/o_0-1",GtP!$A$1:$BB$1,0),FALSE))</f>
        <v>#N/A</v>
      </c>
      <c r="AP75" s="317" t="e">
        <f>_xlfn.CONCAT(IF(BC75="","-","B"),IF(BP75="","-","I"),VLOOKUP($B75,GtP!$A:$BB,MATCH("Gq/11_0-1",GtP!$A$1:$BB$1,0),FALSE))</f>
        <v>#N/A</v>
      </c>
      <c r="AQ75" s="317" t="e">
        <f>_xlfn.CONCAT(IF(BD75="","-","B"),IF(BQ75="","-","I"),VLOOKUP($B75,GtP!$A:$BB,MATCH("Gq/11_0-1",GtP!$A$1:$BB$1,0),FALSE))</f>
        <v>#N/A</v>
      </c>
      <c r="AR75" s="317" t="e">
        <f>_xlfn.CONCAT(IF(BE75="","-","B"),IF(BR75="","-","I"),VLOOKUP($B75,GtP!$A:$BB,MATCH("Gq/11_0-1",GtP!$A$1:$BB$1,0),FALSE))</f>
        <v>#N/A</v>
      </c>
      <c r="AS75" s="317" t="e">
        <f>_xlfn.CONCAT(IF(BF75="","-","B"),IF(BS75="","-","I"),VLOOKUP($B75,GtP!$A:$BB,MATCH("Gq/11_0-1",GtP!$A$1:$BB$1,0),FALSE))</f>
        <v>#N/A</v>
      </c>
      <c r="AT75" s="317" t="e">
        <f>_xlfn.CONCAT(IF(BG75="","-","B"),IF(BT75="","-","I"),VLOOKUP($B75,GtP!$A:$BB,MATCH("G12/13_0-1",GtP!$A$1:$BB$1,0),FALSE))</f>
        <v>#N/A</v>
      </c>
      <c r="AU75" s="317" t="e">
        <f>_xlfn.CONCAT(IF(BH75="","-","B"),IF(BU75="","-","I"),VLOOKUP($B75,GtP!$A:$BB,MATCH("G12/13_0-1",GtP!$A$1:$BB$1,0),FALSE))</f>
        <v>#N/A</v>
      </c>
      <c r="AV75" s="319">
        <f>_xlfn.IFNA(VLOOKUP($B75,'B-LogEmaxOverpEC50'!$A:$AL,MATCH(AV$1,'B-LogEmaxOverpEC50'!$A$1:$AL$1,0),FALSE),"")</f>
        <v>8.3450066721834748</v>
      </c>
      <c r="AW75" s="320"/>
      <c r="AX75" s="321">
        <f>_xlfn.IFNA(VLOOKUP($B75,'B-LogEmaxOverpEC50'!$A:$AL,MATCH(AX$1,'B-LogEmaxOverpEC50'!$A$1:$AL$1,0),FALSE),"")</f>
        <v>8.3627212836239764</v>
      </c>
      <c r="AY75" s="321">
        <f>_xlfn.IFNA(VLOOKUP($B75,'B-LogEmaxOverpEC50'!$A:$AL,MATCH(AY$1,'B-LogEmaxOverpEC50'!$A$1:$AL$1,0),FALSE),"")</f>
        <v>8.4547146070991097</v>
      </c>
      <c r="AZ75" s="321">
        <f>_xlfn.IFNA(VLOOKUP($B75,'B-LogEmaxOverpEC50'!$A:$AL,MATCH(AZ$1,'B-LogEmaxOverpEC50'!$A$1:$AL$1,0),FALSE),"")</f>
        <v>9.0736020252787366</v>
      </c>
      <c r="BA75" s="321">
        <f>_xlfn.IFNA(VLOOKUP($B75,'B-LogEmaxOverpEC50'!$A:$AL,MATCH(BA$1,'B-LogEmaxOverpEC50'!$A$1:$AL$1,0),FALSE),"")</f>
        <v>9.346857656983433</v>
      </c>
      <c r="BB75" s="321" t="str">
        <f>_xlfn.IFNA(VLOOKUP($B75,'B-LogEmaxOverpEC50'!$A:$AL,MATCH(BB$1,'B-LogEmaxOverpEC50'!$A$1:$AL$1,0),FALSE),"")</f>
        <v/>
      </c>
      <c r="BC75" s="321">
        <f>_xlfn.IFNA(VLOOKUP($B75,'B-LogEmaxOverpEC50'!$A:$AL,MATCH(BC$1,'B-LogEmaxOverpEC50'!$A$1:$AL$1,0),FALSE),"")</f>
        <v>9.4009999999999998</v>
      </c>
      <c r="BD75" s="321">
        <f>_xlfn.IFNA(VLOOKUP($B75,'B-LogEmaxOverpEC50'!$A:$AL,MATCH(BD$1,'B-LogEmaxOverpEC50'!$A$1:$AL$1,0),FALSE),"")</f>
        <v>9.3460000000000001</v>
      </c>
      <c r="BE75" s="321">
        <f>_xlfn.IFNA(VLOOKUP($B75,'B-LogEmaxOverpEC50'!$A:$AL,MATCH(BE$1,'B-LogEmaxOverpEC50'!$A$1:$AL$1,0),FALSE),"")</f>
        <v>9.1730996925771588</v>
      </c>
      <c r="BF75" s="321">
        <f>_xlfn.IFNA(VLOOKUP($B75,'B-LogEmaxOverpEC50'!$A:$AL,MATCH(BF$1,'B-LogEmaxOverpEC50'!$A$1:$AL$1,0),FALSE),"")</f>
        <v>8.1145597665050531</v>
      </c>
      <c r="BG75" s="321">
        <f>_xlfn.IFNA(VLOOKUP($B75,'B-LogEmaxOverpEC50'!$A:$AL,MATCH(BG$1,'B-LogEmaxOverpEC50'!$A$1:$AL$1,0),FALSE),"")</f>
        <v>9.4214553379066892</v>
      </c>
      <c r="BH75" s="321">
        <f>_xlfn.IFNA(VLOOKUP($B75,'B-LogEmaxOverpEC50'!$A:$AL,MATCH(BH$1,'B-LogEmaxOverpEC50'!$A$1:$AL$1,0),FALSE),"")</f>
        <v>9.2077774704394386</v>
      </c>
      <c r="BI75" s="322" t="str">
        <f>_xlfn.IFNA(VLOOKUP($B75,'I-LogEmaxOverpEC50'!$A:$AR,MATCH(BI$1,'I-LogEmaxOverpEC50'!$A$1:$AR$1,0),FALSE),"")</f>
        <v/>
      </c>
      <c r="BJ75" s="320" t="str">
        <f>_xlfn.IFNA(VLOOKUP($B75,'I-LogEmaxOverpEC50'!$A:$AR,MATCH(BJ$1,'I-LogEmaxOverpEC50'!$A$1:$AR$1,0),FALSE),"")</f>
        <v/>
      </c>
      <c r="BK75" s="320" t="str">
        <f>_xlfn.IFNA(VLOOKUP($B75,'I-LogEmaxOverpEC50'!$A:$AR,MATCH(BK$1,'I-LogEmaxOverpEC50'!$A$1:$AR$1,0),FALSE),"")</f>
        <v/>
      </c>
      <c r="BL75" s="320" t="str">
        <f>_xlfn.IFNA(VLOOKUP($B75,'I-LogEmaxOverpEC50'!$A:$AR,MATCH(BL$1,'I-LogEmaxOverpEC50'!$A$1:$AR$1,0),FALSE),"")</f>
        <v/>
      </c>
      <c r="BM75" s="320" t="str">
        <f>_xlfn.IFNA(VLOOKUP($B75,'I-LogEmaxOverpEC50'!$A:$AR,MATCH(BM$1,'I-LogEmaxOverpEC50'!$A$1:$AR$1,0),FALSE),"")</f>
        <v/>
      </c>
      <c r="BN75" s="320" t="str">
        <f>_xlfn.IFNA(VLOOKUP($B75,'I-LogEmaxOverpEC50'!$A:$AR,MATCH(BN$1,'I-LogEmaxOverpEC50'!$A$1:$AR$1,0),FALSE),"")</f>
        <v/>
      </c>
      <c r="BO75" s="320" t="str">
        <f>_xlfn.IFNA(VLOOKUP($B75,'I-LogEmaxOverpEC50'!$A:$AR,MATCH(BO$1,'I-LogEmaxOverpEC50'!$A$1:$AR$1,0),FALSE),"")</f>
        <v/>
      </c>
      <c r="BP75" s="320" t="str">
        <f>_xlfn.IFNA(VLOOKUP($B75,'I-LogEmaxOverpEC50'!$A:$AR,MATCH(BP$1,'I-LogEmaxOverpEC50'!$A$1:$AR$1,0),FALSE),"")</f>
        <v/>
      </c>
      <c r="BQ75" s="320" t="str">
        <f>_xlfn.IFNA(VLOOKUP($B75,'I-LogEmaxOverpEC50'!$A:$AR,MATCH(BQ$1,'I-LogEmaxOverpEC50'!$A$1:$AR$1,0),FALSE),"")</f>
        <v/>
      </c>
      <c r="BR75" s="320" t="str">
        <f>_xlfn.IFNA(VLOOKUP($B75,'I-LogEmaxOverpEC50'!$A:$AR,MATCH(BR$1,'I-LogEmaxOverpEC50'!$A$1:$AR$1,0),FALSE),"")</f>
        <v/>
      </c>
      <c r="BS75" s="320" t="str">
        <f>_xlfn.IFNA(VLOOKUP($B75,'I-LogEmaxOverpEC50'!$A:$AR,MATCH(BS$1,'I-LogEmaxOverpEC50'!$A$1:$AR$1,0),FALSE),"")</f>
        <v/>
      </c>
      <c r="BT75" s="320" t="str">
        <f>_xlfn.IFNA(VLOOKUP($B75,'I-LogEmaxOverpEC50'!$A:$AR,MATCH(BT$1,'I-LogEmaxOverpEC50'!$A$1:$AR$1,0),FALSE),"")</f>
        <v/>
      </c>
      <c r="BU75" s="320" t="str">
        <f>_xlfn.IFNA(VLOOKUP($B75,'I-LogEmaxOverpEC50'!$A:$AR,MATCH(BU$1,'I-LogEmaxOverpEC50'!$A$1:$AR$1,0),FALSE),"")</f>
        <v/>
      </c>
      <c r="BV75" s="114" t="e" cm="1">
        <f t="array" ref="BV75">_xlfn.IFS(AND($C75="A",_xlfn.CONCAT(F75:G75)&lt;&gt;"",$A75=1),"x",AND($C75="A",_xlfn.CONCAT(F75:G75)="",$A75=1),"-",$A$1&lt;&gt;"","")</f>
        <v>#N/A</v>
      </c>
      <c r="BW75" s="113" t="e" cm="1">
        <f t="array" ref="BW75">_xlfn.IFS(AND($C75="A",_xlfn.CONCAT(H75:L75)&lt;&gt;"",$A75=1),"x",AND($C75="A",_xlfn.CONCAT(H75:L75)="",$A75=1),"-",$A$1&lt;&gt;"","")</f>
        <v>#N/A</v>
      </c>
      <c r="BX75" s="113" t="e" cm="1">
        <f t="array" ref="BX75">_xlfn.IFS(AND($C75="A",_xlfn.CONCAT(M75:P75)&lt;&gt;"",$A75=1),"x",AND($C75="A",_xlfn.CONCAT(M75:P75)="",$A75=1),"-",$A$1&lt;&gt;"","")</f>
        <v>#N/A</v>
      </c>
      <c r="BY75" s="113" t="e" cm="1">
        <f t="array" ref="BY75">_xlfn.IFS(AND($C75="A",_xlfn.CONCAT(Q75:R75)&lt;&gt;"",$A75=1),"x",AND($C75="A",_xlfn.CONCAT(Q75:R75)="",$A75=1),"-",$A$1&lt;&gt;"","")</f>
        <v>#N/A</v>
      </c>
      <c r="BZ75" s="121" t="e">
        <f t="shared" si="60"/>
        <v>#N/A</v>
      </c>
      <c r="CA75" s="120" t="e">
        <f t="shared" si="61"/>
        <v>#N/A</v>
      </c>
      <c r="CB75" s="120" t="e">
        <f t="shared" si="62"/>
        <v>#N/A</v>
      </c>
      <c r="CC75" s="120" t="e">
        <f t="shared" si="63"/>
        <v>#N/A</v>
      </c>
      <c r="CD75" s="121" t="str">
        <f t="shared" si="64"/>
        <v/>
      </c>
      <c r="CE75" s="120" t="e">
        <f t="shared" si="65"/>
        <v>#N/A</v>
      </c>
      <c r="CF75" s="120" t="e">
        <f t="shared" si="66"/>
        <v>#N/A</v>
      </c>
      <c r="CG75" s="120" t="e">
        <f t="shared" si="67"/>
        <v>#N/A</v>
      </c>
      <c r="CH75" s="120" t="e">
        <f t="shared" si="68"/>
        <v>#N/A</v>
      </c>
      <c r="CI75" s="120" t="e">
        <f t="shared" si="69"/>
        <v>#N/A</v>
      </c>
    </row>
    <row r="76" spans="1:87" s="323" customFormat="1" x14ac:dyDescent="0.2">
      <c r="A76" s="311" t="e" cm="1">
        <f t="array" ref="A76">_xlfn.IFS(SUM(F76:R76)&gt;0,1,Z76&gt;0,2,TRUE,3)</f>
        <v>#N/A</v>
      </c>
      <c r="B76" s="311" t="s">
        <v>47</v>
      </c>
      <c r="C76" s="311" t="str">
        <f>_xlfn.XLOOKUP(B76,RecNamesAll!A:A,RecNamesAll!E:E)</f>
        <v>A</v>
      </c>
      <c r="D76" s="311" t="str">
        <f>_xlfn.XLOOKUP(B76,RecNamesAll!A:A,RecNamesAll!C:C)</f>
        <v>M4</v>
      </c>
      <c r="E76" s="311"/>
      <c r="F76" s="312" t="e">
        <f t="shared" si="35"/>
        <v>#N/A</v>
      </c>
      <c r="G76" s="313" t="e">
        <f t="shared" si="36"/>
        <v>#N/A</v>
      </c>
      <c r="H76" s="312" t="e">
        <f t="shared" si="37"/>
        <v>#N/A</v>
      </c>
      <c r="I76" s="313" t="e">
        <f t="shared" si="38"/>
        <v>#N/A</v>
      </c>
      <c r="J76" s="313" t="e">
        <f t="shared" si="39"/>
        <v>#N/A</v>
      </c>
      <c r="K76" s="313" t="e">
        <f t="shared" si="40"/>
        <v>#N/A</v>
      </c>
      <c r="L76" s="313" t="e">
        <f t="shared" si="41"/>
        <v>#N/A</v>
      </c>
      <c r="M76" s="312" t="e">
        <f t="shared" si="42"/>
        <v>#N/A</v>
      </c>
      <c r="N76" s="313" t="e">
        <f t="shared" si="43"/>
        <v>#N/A</v>
      </c>
      <c r="O76" s="313" t="e">
        <f t="shared" si="44"/>
        <v>#N/A</v>
      </c>
      <c r="P76" s="313" t="e">
        <f t="shared" si="45"/>
        <v>#N/A</v>
      </c>
      <c r="Q76" s="312" t="e">
        <f t="shared" si="46"/>
        <v>#N/A</v>
      </c>
      <c r="R76" s="313" t="e">
        <f t="shared" si="47"/>
        <v>#N/A</v>
      </c>
      <c r="S76" s="314" t="str">
        <f t="shared" si="48"/>
        <v/>
      </c>
      <c r="T76" s="315" t="str">
        <f t="shared" si="49"/>
        <v>A</v>
      </c>
      <c r="U76" s="311" t="str">
        <f t="shared" si="50"/>
        <v>M4</v>
      </c>
      <c r="V76" s="316" t="e">
        <f>IF(VLOOKUP($B76,GtP!$A:$AA,MATCH("Gs_0-2",GtP!$A$1:$AA$1,0),FALSE)=0,"",VLOOKUP($B76,GtP!$A:$AA,MATCH("Gs_0-2",GtP!$A$1:$AA$1,0),FALSE))</f>
        <v>#N/A</v>
      </c>
      <c r="W76" s="317" t="e">
        <f>IF(VLOOKUP($B76,GtP!$A:$AA,MATCH("Gi/o_0-2",GtP!$A$1:$AA$1,0),FALSE)=0,"",VLOOKUP($B76,GtP!$A:$AA,MATCH("Gi/o_0-2",GtP!$A$1:$AA$1,0),FALSE))</f>
        <v>#N/A</v>
      </c>
      <c r="X76" s="317" t="e">
        <f>IF(VLOOKUP($B76,GtP!$A:$AA,MATCH("Gq/11_0-2",GtP!$A$1:$AA$1,0),FALSE)=0,"",VLOOKUP($B76,GtP!$A:$AA,MATCH("Gq/11_0-2",GtP!$A$1:$AA$1,0),FALSE))</f>
        <v>#N/A</v>
      </c>
      <c r="Y76" s="317" t="e">
        <f>IF(VLOOKUP($B76,GtP!$A:$AA,MATCH("G12/13_0-2",GtP!$A$1:$AA$1,0),FALSE)=0,"",VLOOKUP($B76,GtP!$A:$AA,MATCH("G12/13_0-2",GtP!$A$1:$AA$1,0),FALSE))</f>
        <v>#N/A</v>
      </c>
      <c r="Z76" s="318" t="e">
        <f t="shared" si="51"/>
        <v>#N/A</v>
      </c>
      <c r="AA76" s="317" t="e">
        <f t="shared" si="52"/>
        <v>#N/A</v>
      </c>
      <c r="AB76" s="317" t="e">
        <f t="shared" si="53"/>
        <v>#N/A</v>
      </c>
      <c r="AC76" s="317" t="e">
        <f t="shared" si="54"/>
        <v>#N/A</v>
      </c>
      <c r="AD76" s="317" t="e">
        <f t="shared" si="55"/>
        <v>#N/A</v>
      </c>
      <c r="AE76" s="315" t="str">
        <f t="shared" si="56"/>
        <v/>
      </c>
      <c r="AF76" s="311" t="str">
        <f t="shared" si="57"/>
        <v/>
      </c>
      <c r="AG76" s="311" t="str">
        <f t="shared" si="58"/>
        <v/>
      </c>
      <c r="AH76" s="311" t="str">
        <f t="shared" si="59"/>
        <v/>
      </c>
      <c r="AI76" s="316" t="e">
        <f>_xlfn.CONCAT(IF(AV76="","-","B"),IF(BI76="","-","I"),VLOOKUP($B76,GtP!$A:$BB,MATCH("Gs_0-1",GtP!$A$1:$BB$1,0),FALSE))</f>
        <v>#N/A</v>
      </c>
      <c r="AJ76" s="317" t="e">
        <f>_xlfn.CONCAT(IF(AW76="","-","B"),IF(BJ76="","-","I"),VLOOKUP($B76,GtP!$A:$BB,MATCH("Gs_0-1",GtP!$A$1:$BB$1,0),FALSE))</f>
        <v>#N/A</v>
      </c>
      <c r="AK76" s="317" t="e">
        <f>_xlfn.CONCAT(IF(AX76="","-","B"),IF(BK76="","-","I"),VLOOKUP($B76,GtP!$A:$BB,MATCH("Gi/o_0-1",GtP!$A$1:$BB$1,0),FALSE))</f>
        <v>#N/A</v>
      </c>
      <c r="AL76" s="317" t="e">
        <f>_xlfn.CONCAT(IF(AY76="","-","B"),IF(BL76="","-","I"),VLOOKUP($B76,GtP!$A:$BB,MATCH("Gi/o_0-1",GtP!$A$1:$BB$1,0),FALSE))</f>
        <v>#N/A</v>
      </c>
      <c r="AM76" s="317" t="e">
        <f>_xlfn.CONCAT(IF(AZ76="","-","B"),IF(BM76="","-","I"),VLOOKUP($B76,GtP!$A:$BB,MATCH("Gi/o_0-1",GtP!$A$1:$BB$1,0),FALSE))</f>
        <v>#N/A</v>
      </c>
      <c r="AN76" s="317" t="e">
        <f>_xlfn.CONCAT(IF(BA76="","-","B"),IF(BN76="","-","I"),VLOOKUP($B76,GtP!$A:$BB,MATCH("Gi/o_0-1",GtP!$A$1:$BB$1,0),FALSE))</f>
        <v>#N/A</v>
      </c>
      <c r="AO76" s="317" t="e">
        <f>_xlfn.CONCAT(IF(BB76="","-","B"),IF(BO76="","-","I"),VLOOKUP($B76,GtP!$A:$BB,MATCH("Gi/o_0-1",GtP!$A$1:$BB$1,0),FALSE))</f>
        <v>#N/A</v>
      </c>
      <c r="AP76" s="317" t="e">
        <f>_xlfn.CONCAT(IF(BC76="","-","B"),IF(BP76="","-","I"),VLOOKUP($B76,GtP!$A:$BB,MATCH("Gq/11_0-1",GtP!$A$1:$BB$1,0),FALSE))</f>
        <v>#N/A</v>
      </c>
      <c r="AQ76" s="317" t="e">
        <f>_xlfn.CONCAT(IF(BD76="","-","B"),IF(BQ76="","-","I"),VLOOKUP($B76,GtP!$A:$BB,MATCH("Gq/11_0-1",GtP!$A$1:$BB$1,0),FALSE))</f>
        <v>#N/A</v>
      </c>
      <c r="AR76" s="317" t="e">
        <f>_xlfn.CONCAT(IF(BE76="","-","B"),IF(BR76="","-","I"),VLOOKUP($B76,GtP!$A:$BB,MATCH("Gq/11_0-1",GtP!$A$1:$BB$1,0),FALSE))</f>
        <v>#N/A</v>
      </c>
      <c r="AS76" s="317" t="e">
        <f>_xlfn.CONCAT(IF(BF76="","-","B"),IF(BS76="","-","I"),VLOOKUP($B76,GtP!$A:$BB,MATCH("Gq/11_0-1",GtP!$A$1:$BB$1,0),FALSE))</f>
        <v>#N/A</v>
      </c>
      <c r="AT76" s="317" t="e">
        <f>_xlfn.CONCAT(IF(BG76="","-","B"),IF(BT76="","-","I"),VLOOKUP($B76,GtP!$A:$BB,MATCH("G12/13_0-1",GtP!$A$1:$BB$1,0),FALSE))</f>
        <v>#N/A</v>
      </c>
      <c r="AU76" s="317" t="e">
        <f>_xlfn.CONCAT(IF(BH76="","-","B"),IF(BU76="","-","I"),VLOOKUP($B76,GtP!$A:$BB,MATCH("G12/13_0-1",GtP!$A$1:$BB$1,0),FALSE))</f>
        <v>#N/A</v>
      </c>
      <c r="AV76" s="319" t="str">
        <f>_xlfn.IFNA(VLOOKUP($B76,'B-LogEmaxOverpEC50'!$A:$AL,MATCH(AV$1,'B-LogEmaxOverpEC50'!$A$1:$AL$1,0),FALSE),"")</f>
        <v/>
      </c>
      <c r="AW76" s="320"/>
      <c r="AX76" s="321">
        <f>_xlfn.IFNA(VLOOKUP($B76,'B-LogEmaxOverpEC50'!$A:$AL,MATCH(AX$1,'B-LogEmaxOverpEC50'!$A$1:$AL$1,0),FALSE),"")</f>
        <v>10.11465372159725</v>
      </c>
      <c r="AY76" s="321">
        <f>_xlfn.IFNA(VLOOKUP($B76,'B-LogEmaxOverpEC50'!$A:$AL,MATCH(AY$1,'B-LogEmaxOverpEC50'!$A$1:$AL$1,0),FALSE),"")</f>
        <v>10.3488156994466</v>
      </c>
      <c r="AZ76" s="321">
        <f>_xlfn.IFNA(VLOOKUP($B76,'B-LogEmaxOverpEC50'!$A:$AL,MATCH(AZ$1,'B-LogEmaxOverpEC50'!$A$1:$AL$1,0),FALSE),"")</f>
        <v>10.434309235891394</v>
      </c>
      <c r="BA76" s="321">
        <f>_xlfn.IFNA(VLOOKUP($B76,'B-LogEmaxOverpEC50'!$A:$AL,MATCH(BA$1,'B-LogEmaxOverpEC50'!$A$1:$AL$1,0),FALSE),"")</f>
        <v>11.011582113747686</v>
      </c>
      <c r="BB76" s="321">
        <f>_xlfn.IFNA(VLOOKUP($B76,'B-LogEmaxOverpEC50'!$A:$AL,MATCH(BB$1,'B-LogEmaxOverpEC50'!$A$1:$AL$1,0),FALSE),"")</f>
        <v>10.319691508143912</v>
      </c>
      <c r="BC76" s="321">
        <f>_xlfn.IFNA(VLOOKUP($B76,'B-LogEmaxOverpEC50'!$A:$AL,MATCH(BC$1,'B-LogEmaxOverpEC50'!$A$1:$AL$1,0),FALSE),"")</f>
        <v>6.7122058939590108</v>
      </c>
      <c r="BD76" s="321" t="str">
        <f>_xlfn.IFNA(VLOOKUP($B76,'B-LogEmaxOverpEC50'!$A:$AL,MATCH(BD$1,'B-LogEmaxOverpEC50'!$A$1:$AL$1,0),FALSE),"")</f>
        <v/>
      </c>
      <c r="BE76" s="321">
        <f>_xlfn.IFNA(VLOOKUP($B76,'B-LogEmaxOverpEC50'!$A:$AL,MATCH(BE$1,'B-LogEmaxOverpEC50'!$A$1:$AL$1,0),FALSE),"")</f>
        <v>6.927449322714291</v>
      </c>
      <c r="BF76" s="321">
        <f>_xlfn.IFNA(VLOOKUP($B76,'B-LogEmaxOverpEC50'!$A:$AL,MATCH(BF$1,'B-LogEmaxOverpEC50'!$A$1:$AL$1,0),FALSE),"")</f>
        <v>8.8560052602007087</v>
      </c>
      <c r="BG76" s="321" t="str">
        <f>_xlfn.IFNA(VLOOKUP($B76,'B-LogEmaxOverpEC50'!$A:$AL,MATCH(BG$1,'B-LogEmaxOverpEC50'!$A$1:$AL$1,0),FALSE),"")</f>
        <v/>
      </c>
      <c r="BH76" s="321" t="str">
        <f>_xlfn.IFNA(VLOOKUP($B76,'B-LogEmaxOverpEC50'!$A:$AL,MATCH(BH$1,'B-LogEmaxOverpEC50'!$A$1:$AL$1,0),FALSE),"")</f>
        <v/>
      </c>
      <c r="BI76" s="322">
        <f>_xlfn.IFNA(VLOOKUP($B76,'I-LogEmaxOverpEC50'!$A:$AR,MATCH(BI$1,'I-LogEmaxOverpEC50'!$A$1:$AR$1,0),FALSE),"")</f>
        <v>7.3746491186359826</v>
      </c>
      <c r="BJ76" s="320" t="str">
        <f>_xlfn.IFNA(VLOOKUP($B76,'I-LogEmaxOverpEC50'!$A:$AR,MATCH(BJ$1,'I-LogEmaxOverpEC50'!$A$1:$AR$1,0),FALSE),"")</f>
        <v/>
      </c>
      <c r="BK76" s="320">
        <f>_xlfn.IFNA(VLOOKUP($B76,'I-LogEmaxOverpEC50'!$A:$AR,MATCH(BK$1,'I-LogEmaxOverpEC50'!$A$1:$AR$1,0),FALSE),"")</f>
        <v>9.6042841622938795</v>
      </c>
      <c r="BL76" s="320">
        <f>_xlfn.IFNA(VLOOKUP($B76,'I-LogEmaxOverpEC50'!$A:$AR,MATCH(BL$1,'I-LogEmaxOverpEC50'!$A$1:$AR$1,0),FALSE),"")</f>
        <v>9.6042841622938795</v>
      </c>
      <c r="BM76" s="320">
        <f>_xlfn.IFNA(VLOOKUP($B76,'I-LogEmaxOverpEC50'!$A:$AR,MATCH(BM$1,'I-LogEmaxOverpEC50'!$A$1:$AR$1,0),FALSE),"")</f>
        <v>9.361240714176148</v>
      </c>
      <c r="BN76" s="320">
        <f>_xlfn.IFNA(VLOOKUP($B76,'I-LogEmaxOverpEC50'!$A:$AR,MATCH(BN$1,'I-LogEmaxOverpEC50'!$A$1:$AR$1,0),FALSE),"")</f>
        <v>9.361240714176148</v>
      </c>
      <c r="BO76" s="320">
        <f>_xlfn.IFNA(VLOOKUP($B76,'I-LogEmaxOverpEC50'!$A:$AR,MATCH(BO$1,'I-LogEmaxOverpEC50'!$A$1:$AR$1,0),FALSE),"")</f>
        <v>8.7185338793773646</v>
      </c>
      <c r="BP76" s="320">
        <f>_xlfn.IFNA(VLOOKUP($B76,'I-LogEmaxOverpEC50'!$A:$AR,MATCH(BP$1,'I-LogEmaxOverpEC50'!$A$1:$AR$1,0),FALSE),"")</f>
        <v>8.2963640277712738</v>
      </c>
      <c r="BQ76" s="320">
        <f>_xlfn.IFNA(VLOOKUP($B76,'I-LogEmaxOverpEC50'!$A:$AR,MATCH(BQ$1,'I-LogEmaxOverpEC50'!$A$1:$AR$1,0),FALSE),"")</f>
        <v>8.2963640277712738</v>
      </c>
      <c r="BR76" s="320">
        <f>_xlfn.IFNA(VLOOKUP($B76,'I-LogEmaxOverpEC50'!$A:$AR,MATCH(BR$1,'I-LogEmaxOverpEC50'!$A$1:$AR$1,0),FALSE),"")</f>
        <v>8.399390551839458</v>
      </c>
      <c r="BS76" s="320">
        <f>_xlfn.IFNA(VLOOKUP($B76,'I-LogEmaxOverpEC50'!$A:$AR,MATCH(BS$1,'I-LogEmaxOverpEC50'!$A$1:$AR$1,0),FALSE),"")</f>
        <v>7.5998257572866033</v>
      </c>
      <c r="BT76" s="320">
        <f>_xlfn.IFNA(VLOOKUP($B76,'I-LogEmaxOverpEC50'!$A:$AR,MATCH(BT$1,'I-LogEmaxOverpEC50'!$A$1:$AR$1,0),FALSE),"")</f>
        <v>7.3577274012077165</v>
      </c>
      <c r="BU76" s="320">
        <f>_xlfn.IFNA(VLOOKUP($B76,'I-LogEmaxOverpEC50'!$A:$AR,MATCH(BU$1,'I-LogEmaxOverpEC50'!$A$1:$AR$1,0),FALSE),"")</f>
        <v>7.1886348534766507</v>
      </c>
      <c r="BV76" s="114" t="e" cm="1">
        <f t="array" ref="BV76">_xlfn.IFS(AND($C76="A",_xlfn.CONCAT(F76:G76)&lt;&gt;"",$A76=1),"x",AND($C76="A",_xlfn.CONCAT(F76:G76)="",$A76=1),"-",$A$1&lt;&gt;"","")</f>
        <v>#N/A</v>
      </c>
      <c r="BW76" s="113" t="e" cm="1">
        <f t="array" ref="BW76">_xlfn.IFS(AND($C76="A",_xlfn.CONCAT(H76:L76)&lt;&gt;"",$A76=1),"x",AND($C76="A",_xlfn.CONCAT(H76:L76)="",$A76=1),"-",$A$1&lt;&gt;"","")</f>
        <v>#N/A</v>
      </c>
      <c r="BX76" s="113" t="e" cm="1">
        <f t="array" ref="BX76">_xlfn.IFS(AND($C76="A",_xlfn.CONCAT(M76:P76)&lt;&gt;"",$A76=1),"x",AND($C76="A",_xlfn.CONCAT(M76:P76)="",$A76=1),"-",$A$1&lt;&gt;"","")</f>
        <v>#N/A</v>
      </c>
      <c r="BY76" s="113" t="e" cm="1">
        <f t="array" ref="BY76">_xlfn.IFS(AND($C76="A",_xlfn.CONCAT(Q76:R76)&lt;&gt;"",$A76=1),"x",AND($C76="A",_xlfn.CONCAT(Q76:R76)="",$A76=1),"-",$A$1&lt;&gt;"","")</f>
        <v>#N/A</v>
      </c>
      <c r="BZ76" s="121" t="e">
        <f t="shared" si="60"/>
        <v>#N/A</v>
      </c>
      <c r="CA76" s="120" t="e">
        <f t="shared" si="61"/>
        <v>#N/A</v>
      </c>
      <c r="CB76" s="120" t="e">
        <f t="shared" si="62"/>
        <v>#N/A</v>
      </c>
      <c r="CC76" s="120" t="e">
        <f t="shared" si="63"/>
        <v>#N/A</v>
      </c>
      <c r="CD76" s="121" t="str">
        <f t="shared" si="64"/>
        <v/>
      </c>
      <c r="CE76" s="120" t="e">
        <f t="shared" si="65"/>
        <v>#N/A</v>
      </c>
      <c r="CF76" s="120" t="e">
        <f t="shared" si="66"/>
        <v>#N/A</v>
      </c>
      <c r="CG76" s="120" t="e">
        <f t="shared" si="67"/>
        <v>#N/A</v>
      </c>
      <c r="CH76" s="120" t="e">
        <f t="shared" si="68"/>
        <v>#N/A</v>
      </c>
      <c r="CI76" s="120" t="e">
        <f t="shared" si="69"/>
        <v>#N/A</v>
      </c>
    </row>
    <row r="77" spans="1:87" s="323" customFormat="1" x14ac:dyDescent="0.2">
      <c r="A77" s="311" t="e" cm="1">
        <f t="array" ref="A77">_xlfn.IFS(SUM(F77:R77)&gt;0,1,Z77&gt;0,2,TRUE,3)</f>
        <v>#N/A</v>
      </c>
      <c r="B77" s="311" t="s">
        <v>79</v>
      </c>
      <c r="C77" s="311" t="str">
        <f>_xlfn.XLOOKUP(B77,RecNamesAll!A:A,RecNamesAll!E:E)</f>
        <v>A</v>
      </c>
      <c r="D77" s="311" t="str">
        <f>_xlfn.XLOOKUP(B77,RecNamesAll!A:A,RecNamesAll!C:C)</f>
        <v>GPR17</v>
      </c>
      <c r="E77" s="311"/>
      <c r="F77" s="312" t="e">
        <f t="shared" si="35"/>
        <v>#N/A</v>
      </c>
      <c r="G77" s="313" t="e">
        <f t="shared" si="36"/>
        <v>#N/A</v>
      </c>
      <c r="H77" s="312" t="e">
        <f t="shared" si="37"/>
        <v>#N/A</v>
      </c>
      <c r="I77" s="313" t="e">
        <f t="shared" si="38"/>
        <v>#N/A</v>
      </c>
      <c r="J77" s="313" t="e">
        <f t="shared" si="39"/>
        <v>#N/A</v>
      </c>
      <c r="K77" s="313" t="e">
        <f t="shared" si="40"/>
        <v>#N/A</v>
      </c>
      <c r="L77" s="313" t="e">
        <f t="shared" si="41"/>
        <v>#N/A</v>
      </c>
      <c r="M77" s="312" t="e">
        <f t="shared" si="42"/>
        <v>#N/A</v>
      </c>
      <c r="N77" s="313" t="e">
        <f t="shared" si="43"/>
        <v>#N/A</v>
      </c>
      <c r="O77" s="313" t="e">
        <f t="shared" si="44"/>
        <v>#N/A</v>
      </c>
      <c r="P77" s="313" t="e">
        <f t="shared" si="45"/>
        <v>#N/A</v>
      </c>
      <c r="Q77" s="312" t="e">
        <f t="shared" si="46"/>
        <v>#N/A</v>
      </c>
      <c r="R77" s="313" t="e">
        <f t="shared" si="47"/>
        <v>#N/A</v>
      </c>
      <c r="S77" s="314" t="str">
        <f t="shared" si="48"/>
        <v/>
      </c>
      <c r="T77" s="315" t="str">
        <f t="shared" si="49"/>
        <v>A</v>
      </c>
      <c r="U77" s="311" t="str">
        <f t="shared" si="50"/>
        <v>GPR17</v>
      </c>
      <c r="V77" s="316" t="e">
        <f>IF(VLOOKUP($B77,GtP!$A:$AA,MATCH("Gs_0-2",GtP!$A$1:$AA$1,0),FALSE)=0,"",VLOOKUP($B77,GtP!$A:$AA,MATCH("Gs_0-2",GtP!$A$1:$AA$1,0),FALSE))</f>
        <v>#N/A</v>
      </c>
      <c r="W77" s="317" t="e">
        <f>IF(VLOOKUP($B77,GtP!$A:$AA,MATCH("Gi/o_0-2",GtP!$A$1:$AA$1,0),FALSE)=0,"",VLOOKUP($B77,GtP!$A:$AA,MATCH("Gi/o_0-2",GtP!$A$1:$AA$1,0),FALSE))</f>
        <v>#N/A</v>
      </c>
      <c r="X77" s="317" t="e">
        <f>IF(VLOOKUP($B77,GtP!$A:$AA,MATCH("Gq/11_0-2",GtP!$A$1:$AA$1,0),FALSE)=0,"",VLOOKUP($B77,GtP!$A:$AA,MATCH("Gq/11_0-2",GtP!$A$1:$AA$1,0),FALSE))</f>
        <v>#N/A</v>
      </c>
      <c r="Y77" s="317" t="e">
        <f>IF(VLOOKUP($B77,GtP!$A:$AA,MATCH("G12/13_0-2",GtP!$A$1:$AA$1,0),FALSE)=0,"",VLOOKUP($B77,GtP!$A:$AA,MATCH("G12/13_0-2",GtP!$A$1:$AA$1,0),FALSE))</f>
        <v>#N/A</v>
      </c>
      <c r="Z77" s="318" t="e">
        <f t="shared" si="51"/>
        <v>#N/A</v>
      </c>
      <c r="AA77" s="317" t="e">
        <f t="shared" si="52"/>
        <v>#N/A</v>
      </c>
      <c r="AB77" s="317" t="e">
        <f t="shared" si="53"/>
        <v>#N/A</v>
      </c>
      <c r="AC77" s="317" t="e">
        <f t="shared" si="54"/>
        <v>#N/A</v>
      </c>
      <c r="AD77" s="317" t="e">
        <f t="shared" si="55"/>
        <v>#N/A</v>
      </c>
      <c r="AE77" s="315" t="str">
        <f t="shared" si="56"/>
        <v/>
      </c>
      <c r="AF77" s="311" t="str">
        <f t="shared" si="57"/>
        <v/>
      </c>
      <c r="AG77" s="311" t="str">
        <f t="shared" si="58"/>
        <v/>
      </c>
      <c r="AH77" s="311" t="str">
        <f t="shared" si="59"/>
        <v/>
      </c>
      <c r="AI77" s="316" t="e">
        <f>_xlfn.CONCAT(IF(AV77="","-","B"),IF(BI77="","-","I"),VLOOKUP($B77,GtP!$A:$BB,MATCH("Gs_0-1",GtP!$A$1:$BB$1,0),FALSE))</f>
        <v>#N/A</v>
      </c>
      <c r="AJ77" s="317" t="e">
        <f>_xlfn.CONCAT(IF(AW77="","-","B"),IF(BJ77="","-","I"),VLOOKUP($B77,GtP!$A:$BB,MATCH("Gs_0-1",GtP!$A$1:$BB$1,0),FALSE))</f>
        <v>#N/A</v>
      </c>
      <c r="AK77" s="317" t="e">
        <f>_xlfn.CONCAT(IF(AX77="","-","B"),IF(BK77="","-","I"),VLOOKUP($B77,GtP!$A:$BB,MATCH("Gi/o_0-1",GtP!$A$1:$BB$1,0),FALSE))</f>
        <v>#N/A</v>
      </c>
      <c r="AL77" s="317" t="e">
        <f>_xlfn.CONCAT(IF(AY77="","-","B"),IF(BL77="","-","I"),VLOOKUP($B77,GtP!$A:$BB,MATCH("Gi/o_0-1",GtP!$A$1:$BB$1,0),FALSE))</f>
        <v>#N/A</v>
      </c>
      <c r="AM77" s="317" t="e">
        <f>_xlfn.CONCAT(IF(AZ77="","-","B"),IF(BM77="","-","I"),VLOOKUP($B77,GtP!$A:$BB,MATCH("Gi/o_0-1",GtP!$A$1:$BB$1,0),FALSE))</f>
        <v>#N/A</v>
      </c>
      <c r="AN77" s="317" t="e">
        <f>_xlfn.CONCAT(IF(BA77="","-","B"),IF(BN77="","-","I"),VLOOKUP($B77,GtP!$A:$BB,MATCH("Gi/o_0-1",GtP!$A$1:$BB$1,0),FALSE))</f>
        <v>#N/A</v>
      </c>
      <c r="AO77" s="317" t="e">
        <f>_xlfn.CONCAT(IF(BB77="","-","B"),IF(BO77="","-","I"),VLOOKUP($B77,GtP!$A:$BB,MATCH("Gi/o_0-1",GtP!$A$1:$BB$1,0),FALSE))</f>
        <v>#N/A</v>
      </c>
      <c r="AP77" s="317" t="e">
        <f>_xlfn.CONCAT(IF(BC77="","-","B"),IF(BP77="","-","I"),VLOOKUP($B77,GtP!$A:$BB,MATCH("Gq/11_0-1",GtP!$A$1:$BB$1,0),FALSE))</f>
        <v>#N/A</v>
      </c>
      <c r="AQ77" s="317" t="e">
        <f>_xlfn.CONCAT(IF(BD77="","-","B"),IF(BQ77="","-","I"),VLOOKUP($B77,GtP!$A:$BB,MATCH("Gq/11_0-1",GtP!$A$1:$BB$1,0),FALSE))</f>
        <v>#N/A</v>
      </c>
      <c r="AR77" s="317" t="e">
        <f>_xlfn.CONCAT(IF(BE77="","-","B"),IF(BR77="","-","I"),VLOOKUP($B77,GtP!$A:$BB,MATCH("Gq/11_0-1",GtP!$A$1:$BB$1,0),FALSE))</f>
        <v>#N/A</v>
      </c>
      <c r="AS77" s="317" t="e">
        <f>_xlfn.CONCAT(IF(BF77="","-","B"),IF(BS77="","-","I"),VLOOKUP($B77,GtP!$A:$BB,MATCH("Gq/11_0-1",GtP!$A$1:$BB$1,0),FALSE))</f>
        <v>#N/A</v>
      </c>
      <c r="AT77" s="317" t="e">
        <f>_xlfn.CONCAT(IF(BG77="","-","B"),IF(BT77="","-","I"),VLOOKUP($B77,GtP!$A:$BB,MATCH("G12/13_0-1",GtP!$A$1:$BB$1,0),FALSE))</f>
        <v>#N/A</v>
      </c>
      <c r="AU77" s="317" t="e">
        <f>_xlfn.CONCAT(IF(BH77="","-","B"),IF(BU77="","-","I"),VLOOKUP($B77,GtP!$A:$BB,MATCH("G12/13_0-1",GtP!$A$1:$BB$1,0),FALSE))</f>
        <v>#N/A</v>
      </c>
      <c r="AV77" s="319" t="str">
        <f>_xlfn.IFNA(VLOOKUP($B77,'B-LogEmaxOverpEC50'!$A:$AL,MATCH(AV$1,'B-LogEmaxOverpEC50'!$A$1:$AL$1,0),FALSE),"")</f>
        <v/>
      </c>
      <c r="AW77" s="320"/>
      <c r="AX77" s="321" t="str">
        <f>_xlfn.IFNA(VLOOKUP($B77,'B-LogEmaxOverpEC50'!$A:$AL,MATCH(AX$1,'B-LogEmaxOverpEC50'!$A$1:$AL$1,0),FALSE),"")</f>
        <v/>
      </c>
      <c r="AY77" s="321" t="str">
        <f>_xlfn.IFNA(VLOOKUP($B77,'B-LogEmaxOverpEC50'!$A:$AL,MATCH(AY$1,'B-LogEmaxOverpEC50'!$A$1:$AL$1,0),FALSE),"")</f>
        <v/>
      </c>
      <c r="AZ77" s="321" t="str">
        <f>_xlfn.IFNA(VLOOKUP($B77,'B-LogEmaxOverpEC50'!$A:$AL,MATCH(AZ$1,'B-LogEmaxOverpEC50'!$A$1:$AL$1,0),FALSE),"")</f>
        <v/>
      </c>
      <c r="BA77" s="321" t="str">
        <f>_xlfn.IFNA(VLOOKUP($B77,'B-LogEmaxOverpEC50'!$A:$AL,MATCH(BA$1,'B-LogEmaxOverpEC50'!$A$1:$AL$1,0),FALSE),"")</f>
        <v/>
      </c>
      <c r="BB77" s="321" t="str">
        <f>_xlfn.IFNA(VLOOKUP($B77,'B-LogEmaxOverpEC50'!$A:$AL,MATCH(BB$1,'B-LogEmaxOverpEC50'!$A$1:$AL$1,0),FALSE),"")</f>
        <v/>
      </c>
      <c r="BC77" s="321" t="str">
        <f>_xlfn.IFNA(VLOOKUP($B77,'B-LogEmaxOverpEC50'!$A:$AL,MATCH(BC$1,'B-LogEmaxOverpEC50'!$A$1:$AL$1,0),FALSE),"")</f>
        <v/>
      </c>
      <c r="BD77" s="321" t="str">
        <f>_xlfn.IFNA(VLOOKUP($B77,'B-LogEmaxOverpEC50'!$A:$AL,MATCH(BD$1,'B-LogEmaxOverpEC50'!$A$1:$AL$1,0),FALSE),"")</f>
        <v/>
      </c>
      <c r="BE77" s="321" t="str">
        <f>_xlfn.IFNA(VLOOKUP($B77,'B-LogEmaxOverpEC50'!$A:$AL,MATCH(BE$1,'B-LogEmaxOverpEC50'!$A$1:$AL$1,0),FALSE),"")</f>
        <v/>
      </c>
      <c r="BF77" s="321" t="str">
        <f>_xlfn.IFNA(VLOOKUP($B77,'B-LogEmaxOverpEC50'!$A:$AL,MATCH(BF$1,'B-LogEmaxOverpEC50'!$A$1:$AL$1,0),FALSE),"")</f>
        <v/>
      </c>
      <c r="BG77" s="321" t="str">
        <f>_xlfn.IFNA(VLOOKUP($B77,'B-LogEmaxOverpEC50'!$A:$AL,MATCH(BG$1,'B-LogEmaxOverpEC50'!$A$1:$AL$1,0),FALSE),"")</f>
        <v/>
      </c>
      <c r="BH77" s="321" t="str">
        <f>_xlfn.IFNA(VLOOKUP($B77,'B-LogEmaxOverpEC50'!$A:$AL,MATCH(BH$1,'B-LogEmaxOverpEC50'!$A$1:$AL$1,0),FALSE),"")</f>
        <v/>
      </c>
      <c r="BI77" s="322" t="str">
        <f>_xlfn.IFNA(VLOOKUP($B77,'I-LogEmaxOverpEC50'!$A:$AR,MATCH(BI$1,'I-LogEmaxOverpEC50'!$A$1:$AR$1,0),FALSE),"")</f>
        <v/>
      </c>
      <c r="BJ77" s="320" t="str">
        <f>_xlfn.IFNA(VLOOKUP($B77,'I-LogEmaxOverpEC50'!$A:$AR,MATCH(BJ$1,'I-LogEmaxOverpEC50'!$A$1:$AR$1,0),FALSE),"")</f>
        <v/>
      </c>
      <c r="BK77" s="320">
        <f>_xlfn.IFNA(VLOOKUP($B77,'I-LogEmaxOverpEC50'!$A:$AR,MATCH(BK$1,'I-LogEmaxOverpEC50'!$A$1:$AR$1,0),FALSE),"")</f>
        <v>9.0906640509245005</v>
      </c>
      <c r="BL77" s="320">
        <f>_xlfn.IFNA(VLOOKUP($B77,'I-LogEmaxOverpEC50'!$A:$AR,MATCH(BL$1,'I-LogEmaxOverpEC50'!$A$1:$AR$1,0),FALSE),"")</f>
        <v>9.0906640509245005</v>
      </c>
      <c r="BM77" s="320">
        <f>_xlfn.IFNA(VLOOKUP($B77,'I-LogEmaxOverpEC50'!$A:$AR,MATCH(BM$1,'I-LogEmaxOverpEC50'!$A$1:$AR$1,0),FALSE),"")</f>
        <v>8.3054267788635343</v>
      </c>
      <c r="BN77" s="320">
        <f>_xlfn.IFNA(VLOOKUP($B77,'I-LogEmaxOverpEC50'!$A:$AR,MATCH(BN$1,'I-LogEmaxOverpEC50'!$A$1:$AR$1,0),FALSE),"")</f>
        <v>8.3054267788635343</v>
      </c>
      <c r="BO77" s="320">
        <f>_xlfn.IFNA(VLOOKUP($B77,'I-LogEmaxOverpEC50'!$A:$AR,MATCH(BO$1,'I-LogEmaxOverpEC50'!$A$1:$AR$1,0),FALSE),"")</f>
        <v>7.1552189536130211</v>
      </c>
      <c r="BP77" s="320">
        <f>_xlfn.IFNA(VLOOKUP($B77,'I-LogEmaxOverpEC50'!$A:$AR,MATCH(BP$1,'I-LogEmaxOverpEC50'!$A$1:$AR$1,0),FALSE),"")</f>
        <v>8.8952314278122024</v>
      </c>
      <c r="BQ77" s="320">
        <f>_xlfn.IFNA(VLOOKUP($B77,'I-LogEmaxOverpEC50'!$A:$AR,MATCH(BQ$1,'I-LogEmaxOverpEC50'!$A$1:$AR$1,0),FALSE),"")</f>
        <v>8.8952314278122024</v>
      </c>
      <c r="BR77" s="320">
        <f>_xlfn.IFNA(VLOOKUP($B77,'I-LogEmaxOverpEC50'!$A:$AR,MATCH(BR$1,'I-LogEmaxOverpEC50'!$A$1:$AR$1,0),FALSE),"")</f>
        <v>7.7876103344759873</v>
      </c>
      <c r="BS77" s="320" t="str">
        <f>_xlfn.IFNA(VLOOKUP($B77,'I-LogEmaxOverpEC50'!$A:$AR,MATCH(BS$1,'I-LogEmaxOverpEC50'!$A$1:$AR$1,0),FALSE),"")</f>
        <v/>
      </c>
      <c r="BT77" s="320">
        <f>_xlfn.IFNA(VLOOKUP($B77,'I-LogEmaxOverpEC50'!$A:$AR,MATCH(BT$1,'I-LogEmaxOverpEC50'!$A$1:$AR$1,0),FALSE),"")</f>
        <v>7.4761820467998366</v>
      </c>
      <c r="BU77" s="320">
        <f>_xlfn.IFNA(VLOOKUP($B77,'I-LogEmaxOverpEC50'!$A:$AR,MATCH(BU$1,'I-LogEmaxOverpEC50'!$A$1:$AR$1,0),FALSE),"")</f>
        <v>7.1672921116625057</v>
      </c>
      <c r="BV77" s="114" t="e" cm="1">
        <f t="array" ref="BV77">_xlfn.IFS(AND($C77="A",_xlfn.CONCAT(F77:G77)&lt;&gt;"",$A77=1),"x",AND($C77="A",_xlfn.CONCAT(F77:G77)="",$A77=1),"-",$A$1&lt;&gt;"","")</f>
        <v>#N/A</v>
      </c>
      <c r="BW77" s="113" t="e" cm="1">
        <f t="array" ref="BW77">_xlfn.IFS(AND($C77="A",_xlfn.CONCAT(H77:L77)&lt;&gt;"",$A77=1),"x",AND($C77="A",_xlfn.CONCAT(H77:L77)="",$A77=1),"-",$A$1&lt;&gt;"","")</f>
        <v>#N/A</v>
      </c>
      <c r="BX77" s="113" t="e" cm="1">
        <f t="array" ref="BX77">_xlfn.IFS(AND($C77="A",_xlfn.CONCAT(M77:P77)&lt;&gt;"",$A77=1),"x",AND($C77="A",_xlfn.CONCAT(M77:P77)="",$A77=1),"-",$A$1&lt;&gt;"","")</f>
        <v>#N/A</v>
      </c>
      <c r="BY77" s="113" t="e" cm="1">
        <f t="array" ref="BY77">_xlfn.IFS(AND($C77="A",_xlfn.CONCAT(Q77:R77)&lt;&gt;"",$A77=1),"x",AND($C77="A",_xlfn.CONCAT(Q77:R77)="",$A77=1),"-",$A$1&lt;&gt;"","")</f>
        <v>#N/A</v>
      </c>
      <c r="BZ77" s="121" t="e">
        <f t="shared" si="60"/>
        <v>#N/A</v>
      </c>
      <c r="CA77" s="120" t="e">
        <f t="shared" si="61"/>
        <v>#N/A</v>
      </c>
      <c r="CB77" s="120" t="e">
        <f t="shared" si="62"/>
        <v>#N/A</v>
      </c>
      <c r="CC77" s="120" t="e">
        <f t="shared" si="63"/>
        <v>#N/A</v>
      </c>
      <c r="CD77" s="121" t="str">
        <f t="shared" si="64"/>
        <v/>
      </c>
      <c r="CE77" s="120" t="e">
        <f t="shared" si="65"/>
        <v>#N/A</v>
      </c>
      <c r="CF77" s="120" t="e">
        <f t="shared" si="66"/>
        <v>#N/A</v>
      </c>
      <c r="CG77" s="120" t="e">
        <f t="shared" si="67"/>
        <v>#N/A</v>
      </c>
      <c r="CH77" s="120" t="e">
        <f t="shared" si="68"/>
        <v>#N/A</v>
      </c>
      <c r="CI77" s="120" t="e">
        <f t="shared" si="69"/>
        <v>#N/A</v>
      </c>
    </row>
    <row r="78" spans="1:87" s="323" customFormat="1" x14ac:dyDescent="0.2">
      <c r="A78" s="311" t="e" cm="1">
        <f t="array" ref="A78">_xlfn.IFS(SUM(F78:R78)&gt;0,1,Z78&gt;0,2,TRUE,3)</f>
        <v>#N/A</v>
      </c>
      <c r="B78" s="311" t="s">
        <v>124</v>
      </c>
      <c r="C78" s="311" t="str">
        <f>_xlfn.XLOOKUP(B78,RecNamesAll!A:A,RecNamesAll!E:E)</f>
        <v>A</v>
      </c>
      <c r="D78" s="311" t="str">
        <f>_xlfn.XLOOKUP(B78,RecNamesAll!A:A,RecNamesAll!C:C)</f>
        <v>BLT2</v>
      </c>
      <c r="E78" s="311"/>
      <c r="F78" s="312" t="e">
        <f t="shared" si="35"/>
        <v>#N/A</v>
      </c>
      <c r="G78" s="313" t="e">
        <f t="shared" si="36"/>
        <v>#N/A</v>
      </c>
      <c r="H78" s="312" t="e">
        <f t="shared" si="37"/>
        <v>#N/A</v>
      </c>
      <c r="I78" s="313" t="e">
        <f t="shared" si="38"/>
        <v>#N/A</v>
      </c>
      <c r="J78" s="313" t="e">
        <f t="shared" si="39"/>
        <v>#N/A</v>
      </c>
      <c r="K78" s="313" t="e">
        <f t="shared" si="40"/>
        <v>#N/A</v>
      </c>
      <c r="L78" s="313" t="e">
        <f t="shared" si="41"/>
        <v>#N/A</v>
      </c>
      <c r="M78" s="312" t="e">
        <f t="shared" si="42"/>
        <v>#N/A</v>
      </c>
      <c r="N78" s="313" t="e">
        <f t="shared" si="43"/>
        <v>#N/A</v>
      </c>
      <c r="O78" s="313" t="e">
        <f t="shared" si="44"/>
        <v>#N/A</v>
      </c>
      <c r="P78" s="313" t="e">
        <f t="shared" si="45"/>
        <v>#N/A</v>
      </c>
      <c r="Q78" s="312" t="e">
        <f t="shared" si="46"/>
        <v>#N/A</v>
      </c>
      <c r="R78" s="313" t="e">
        <f t="shared" si="47"/>
        <v>#N/A</v>
      </c>
      <c r="S78" s="314" t="str">
        <f t="shared" si="48"/>
        <v/>
      </c>
      <c r="T78" s="315" t="str">
        <f t="shared" si="49"/>
        <v>A</v>
      </c>
      <c r="U78" s="311" t="str">
        <f t="shared" si="50"/>
        <v>BLT2</v>
      </c>
      <c r="V78" s="316" t="e">
        <f>IF(VLOOKUP($B78,GtP!$A:$AA,MATCH("Gs_0-2",GtP!$A$1:$AA$1,0),FALSE)=0,"",VLOOKUP($B78,GtP!$A:$AA,MATCH("Gs_0-2",GtP!$A$1:$AA$1,0),FALSE))</f>
        <v>#N/A</v>
      </c>
      <c r="W78" s="317" t="e">
        <f>IF(VLOOKUP($B78,GtP!$A:$AA,MATCH("Gi/o_0-2",GtP!$A$1:$AA$1,0),FALSE)=0,"",VLOOKUP($B78,GtP!$A:$AA,MATCH("Gi/o_0-2",GtP!$A$1:$AA$1,0),FALSE))</f>
        <v>#N/A</v>
      </c>
      <c r="X78" s="317" t="e">
        <f>IF(VLOOKUP($B78,GtP!$A:$AA,MATCH("Gq/11_0-2",GtP!$A$1:$AA$1,0),FALSE)=0,"",VLOOKUP($B78,GtP!$A:$AA,MATCH("Gq/11_0-2",GtP!$A$1:$AA$1,0),FALSE))</f>
        <v>#N/A</v>
      </c>
      <c r="Y78" s="317" t="e">
        <f>IF(VLOOKUP($B78,GtP!$A:$AA,MATCH("G12/13_0-2",GtP!$A$1:$AA$1,0),FALSE)=0,"",VLOOKUP($B78,GtP!$A:$AA,MATCH("G12/13_0-2",GtP!$A$1:$AA$1,0),FALSE))</f>
        <v>#N/A</v>
      </c>
      <c r="Z78" s="318" t="e">
        <f t="shared" si="51"/>
        <v>#N/A</v>
      </c>
      <c r="AA78" s="317" t="e">
        <f t="shared" si="52"/>
        <v>#N/A</v>
      </c>
      <c r="AB78" s="317" t="e">
        <f t="shared" si="53"/>
        <v>#N/A</v>
      </c>
      <c r="AC78" s="317" t="e">
        <f t="shared" si="54"/>
        <v>#N/A</v>
      </c>
      <c r="AD78" s="317" t="e">
        <f t="shared" si="55"/>
        <v>#N/A</v>
      </c>
      <c r="AE78" s="315" t="str">
        <f t="shared" si="56"/>
        <v/>
      </c>
      <c r="AF78" s="311" t="str">
        <f t="shared" si="57"/>
        <v/>
      </c>
      <c r="AG78" s="311" t="str">
        <f t="shared" si="58"/>
        <v/>
      </c>
      <c r="AH78" s="311" t="str">
        <f t="shared" si="59"/>
        <v/>
      </c>
      <c r="AI78" s="316" t="e">
        <f>_xlfn.CONCAT(IF(AV78="","-","B"),IF(BI78="","-","I"),VLOOKUP($B78,GtP!$A:$BB,MATCH("Gs_0-1",GtP!$A$1:$BB$1,0),FALSE))</f>
        <v>#N/A</v>
      </c>
      <c r="AJ78" s="317" t="e">
        <f>_xlfn.CONCAT(IF(AW78="","-","B"),IF(BJ78="","-","I"),VLOOKUP($B78,GtP!$A:$BB,MATCH("Gs_0-1",GtP!$A$1:$BB$1,0),FALSE))</f>
        <v>#N/A</v>
      </c>
      <c r="AK78" s="317" t="e">
        <f>_xlfn.CONCAT(IF(AX78="","-","B"),IF(BK78="","-","I"),VLOOKUP($B78,GtP!$A:$BB,MATCH("Gi/o_0-1",GtP!$A$1:$BB$1,0),FALSE))</f>
        <v>#N/A</v>
      </c>
      <c r="AL78" s="317" t="e">
        <f>_xlfn.CONCAT(IF(AY78="","-","B"),IF(BL78="","-","I"),VLOOKUP($B78,GtP!$A:$BB,MATCH("Gi/o_0-1",GtP!$A$1:$BB$1,0),FALSE))</f>
        <v>#N/A</v>
      </c>
      <c r="AM78" s="317" t="e">
        <f>_xlfn.CONCAT(IF(AZ78="","-","B"),IF(BM78="","-","I"),VLOOKUP($B78,GtP!$A:$BB,MATCH("Gi/o_0-1",GtP!$A$1:$BB$1,0),FALSE))</f>
        <v>#N/A</v>
      </c>
      <c r="AN78" s="317" t="e">
        <f>_xlfn.CONCAT(IF(BA78="","-","B"),IF(BN78="","-","I"),VLOOKUP($B78,GtP!$A:$BB,MATCH("Gi/o_0-1",GtP!$A$1:$BB$1,0),FALSE))</f>
        <v>#N/A</v>
      </c>
      <c r="AO78" s="317" t="e">
        <f>_xlfn.CONCAT(IF(BB78="","-","B"),IF(BO78="","-","I"),VLOOKUP($B78,GtP!$A:$BB,MATCH("Gi/o_0-1",GtP!$A$1:$BB$1,0),FALSE))</f>
        <v>#N/A</v>
      </c>
      <c r="AP78" s="317" t="e">
        <f>_xlfn.CONCAT(IF(BC78="","-","B"),IF(BP78="","-","I"),VLOOKUP($B78,GtP!$A:$BB,MATCH("Gq/11_0-1",GtP!$A$1:$BB$1,0),FALSE))</f>
        <v>#N/A</v>
      </c>
      <c r="AQ78" s="317" t="e">
        <f>_xlfn.CONCAT(IF(BD78="","-","B"),IF(BQ78="","-","I"),VLOOKUP($B78,GtP!$A:$BB,MATCH("Gq/11_0-1",GtP!$A$1:$BB$1,0),FALSE))</f>
        <v>#N/A</v>
      </c>
      <c r="AR78" s="317" t="e">
        <f>_xlfn.CONCAT(IF(BE78="","-","B"),IF(BR78="","-","I"),VLOOKUP($B78,GtP!$A:$BB,MATCH("Gq/11_0-1",GtP!$A$1:$BB$1,0),FALSE))</f>
        <v>#N/A</v>
      </c>
      <c r="AS78" s="317" t="e">
        <f>_xlfn.CONCAT(IF(BF78="","-","B"),IF(BS78="","-","I"),VLOOKUP($B78,GtP!$A:$BB,MATCH("Gq/11_0-1",GtP!$A$1:$BB$1,0),FALSE))</f>
        <v>#N/A</v>
      </c>
      <c r="AT78" s="317" t="e">
        <f>_xlfn.CONCAT(IF(BG78="","-","B"),IF(BT78="","-","I"),VLOOKUP($B78,GtP!$A:$BB,MATCH("G12/13_0-1",GtP!$A$1:$BB$1,0),FALSE))</f>
        <v>#N/A</v>
      </c>
      <c r="AU78" s="317" t="e">
        <f>_xlfn.CONCAT(IF(BH78="","-","B"),IF(BU78="","-","I"),VLOOKUP($B78,GtP!$A:$BB,MATCH("G12/13_0-1",GtP!$A$1:$BB$1,0),FALSE))</f>
        <v>#N/A</v>
      </c>
      <c r="AV78" s="319" t="str">
        <f>_xlfn.IFNA(VLOOKUP($B78,'B-LogEmaxOverpEC50'!$A:$AL,MATCH(AV$1,'B-LogEmaxOverpEC50'!$A$1:$AL$1,0),FALSE),"")</f>
        <v/>
      </c>
      <c r="AW78" s="320"/>
      <c r="AX78" s="321">
        <f>_xlfn.IFNA(VLOOKUP($B78,'B-LogEmaxOverpEC50'!$A:$AL,MATCH(AX$1,'B-LogEmaxOverpEC50'!$A$1:$AL$1,0),FALSE),"")</f>
        <v>10.404977224722112</v>
      </c>
      <c r="AY78" s="321">
        <f>_xlfn.IFNA(VLOOKUP($B78,'B-LogEmaxOverpEC50'!$A:$AL,MATCH(AY$1,'B-LogEmaxOverpEC50'!$A$1:$AL$1,0),FALSE),"")</f>
        <v>10.373544171856276</v>
      </c>
      <c r="AZ78" s="321">
        <f>_xlfn.IFNA(VLOOKUP($B78,'B-LogEmaxOverpEC50'!$A:$AL,MATCH(AZ$1,'B-LogEmaxOverpEC50'!$A$1:$AL$1,0),FALSE),"")</f>
        <v>10.150535051897316</v>
      </c>
      <c r="BA78" s="321">
        <f>_xlfn.IFNA(VLOOKUP($B78,'B-LogEmaxOverpEC50'!$A:$AL,MATCH(BA$1,'B-LogEmaxOverpEC50'!$A$1:$AL$1,0),FALSE),"")</f>
        <v>10.440318364644572</v>
      </c>
      <c r="BB78" s="321">
        <f>_xlfn.IFNA(VLOOKUP($B78,'B-LogEmaxOverpEC50'!$A:$AL,MATCH(BB$1,'B-LogEmaxOverpEC50'!$A$1:$AL$1,0),FALSE),"")</f>
        <v>8.8255077301547527</v>
      </c>
      <c r="BC78" s="321" t="str">
        <f>_xlfn.IFNA(VLOOKUP($B78,'B-LogEmaxOverpEC50'!$A:$AL,MATCH(BC$1,'B-LogEmaxOverpEC50'!$A$1:$AL$1,0),FALSE),"")</f>
        <v/>
      </c>
      <c r="BD78" s="321" t="str">
        <f>_xlfn.IFNA(VLOOKUP($B78,'B-LogEmaxOverpEC50'!$A:$AL,MATCH(BD$1,'B-LogEmaxOverpEC50'!$A$1:$AL$1,0),FALSE),"")</f>
        <v/>
      </c>
      <c r="BE78" s="321" t="str">
        <f>_xlfn.IFNA(VLOOKUP($B78,'B-LogEmaxOverpEC50'!$A:$AL,MATCH(BE$1,'B-LogEmaxOverpEC50'!$A$1:$AL$1,0),FALSE),"")</f>
        <v/>
      </c>
      <c r="BF78" s="321" t="str">
        <f>_xlfn.IFNA(VLOOKUP($B78,'B-LogEmaxOverpEC50'!$A:$AL,MATCH(BF$1,'B-LogEmaxOverpEC50'!$A$1:$AL$1,0),FALSE),"")</f>
        <v/>
      </c>
      <c r="BG78" s="321" t="str">
        <f>_xlfn.IFNA(VLOOKUP($B78,'B-LogEmaxOverpEC50'!$A:$AL,MATCH(BG$1,'B-LogEmaxOverpEC50'!$A$1:$AL$1,0),FALSE),"")</f>
        <v/>
      </c>
      <c r="BH78" s="321" t="str">
        <f>_xlfn.IFNA(VLOOKUP($B78,'B-LogEmaxOverpEC50'!$A:$AL,MATCH(BH$1,'B-LogEmaxOverpEC50'!$A$1:$AL$1,0),FALSE),"")</f>
        <v/>
      </c>
      <c r="BI78" s="322" t="str">
        <f>_xlfn.IFNA(VLOOKUP($B78,'I-LogEmaxOverpEC50'!$A:$AR,MATCH(BI$1,'I-LogEmaxOverpEC50'!$A$1:$AR$1,0),FALSE),"")</f>
        <v/>
      </c>
      <c r="BJ78" s="320" t="str">
        <f>_xlfn.IFNA(VLOOKUP($B78,'I-LogEmaxOverpEC50'!$A:$AR,MATCH(BJ$1,'I-LogEmaxOverpEC50'!$A$1:$AR$1,0),FALSE),"")</f>
        <v/>
      </c>
      <c r="BK78" s="320">
        <f>_xlfn.IFNA(VLOOKUP($B78,'I-LogEmaxOverpEC50'!$A:$AR,MATCH(BK$1,'I-LogEmaxOverpEC50'!$A$1:$AR$1,0),FALSE),"")</f>
        <v>9.0006673061697384</v>
      </c>
      <c r="BL78" s="320">
        <f>_xlfn.IFNA(VLOOKUP($B78,'I-LogEmaxOverpEC50'!$A:$AR,MATCH(BL$1,'I-LogEmaxOverpEC50'!$A$1:$AR$1,0),FALSE),"")</f>
        <v>9.0006673061697384</v>
      </c>
      <c r="BM78" s="320">
        <f>_xlfn.IFNA(VLOOKUP($B78,'I-LogEmaxOverpEC50'!$A:$AR,MATCH(BM$1,'I-LogEmaxOverpEC50'!$A$1:$AR$1,0),FALSE),"")</f>
        <v>6.5756830366743868</v>
      </c>
      <c r="BN78" s="320">
        <f>_xlfn.IFNA(VLOOKUP($B78,'I-LogEmaxOverpEC50'!$A:$AR,MATCH(BN$1,'I-LogEmaxOverpEC50'!$A$1:$AR$1,0),FALSE),"")</f>
        <v>6.5756830366743868</v>
      </c>
      <c r="BO78" s="320" t="str">
        <f>_xlfn.IFNA(VLOOKUP($B78,'I-LogEmaxOverpEC50'!$A:$AR,MATCH(BO$1,'I-LogEmaxOverpEC50'!$A$1:$AR$1,0),FALSE),"")</f>
        <v/>
      </c>
      <c r="BP78" s="320">
        <f>_xlfn.IFNA(VLOOKUP($B78,'I-LogEmaxOverpEC50'!$A:$AR,MATCH(BP$1,'I-LogEmaxOverpEC50'!$A$1:$AR$1,0),FALSE),"")</f>
        <v>7.9645688967210839</v>
      </c>
      <c r="BQ78" s="320">
        <f>_xlfn.IFNA(VLOOKUP($B78,'I-LogEmaxOverpEC50'!$A:$AR,MATCH(BQ$1,'I-LogEmaxOverpEC50'!$A$1:$AR$1,0),FALSE),"")</f>
        <v>7.9645688967210839</v>
      </c>
      <c r="BR78" s="320">
        <f>_xlfn.IFNA(VLOOKUP($B78,'I-LogEmaxOverpEC50'!$A:$AR,MATCH(BR$1,'I-LogEmaxOverpEC50'!$A$1:$AR$1,0),FALSE),"")</f>
        <v>7.6047184325024881</v>
      </c>
      <c r="BS78" s="320" t="str">
        <f>_xlfn.IFNA(VLOOKUP($B78,'I-LogEmaxOverpEC50'!$A:$AR,MATCH(BS$1,'I-LogEmaxOverpEC50'!$A$1:$AR$1,0),FALSE),"")</f>
        <v/>
      </c>
      <c r="BT78" s="320">
        <f>_xlfn.IFNA(VLOOKUP($B78,'I-LogEmaxOverpEC50'!$A:$AR,MATCH(BT$1,'I-LogEmaxOverpEC50'!$A$1:$AR$1,0),FALSE),"")</f>
        <v>7.8619352992845242</v>
      </c>
      <c r="BU78" s="320" t="str">
        <f>_xlfn.IFNA(VLOOKUP($B78,'I-LogEmaxOverpEC50'!$A:$AR,MATCH(BU$1,'I-LogEmaxOverpEC50'!$A$1:$AR$1,0),FALSE),"")</f>
        <v/>
      </c>
      <c r="BV78" s="114" t="e" cm="1">
        <f t="array" ref="BV78">_xlfn.IFS(AND($C78="A",_xlfn.CONCAT(F78:G78)&lt;&gt;"",$A78=1),"x",AND($C78="A",_xlfn.CONCAT(F78:G78)="",$A78=1),"-",$A$1&lt;&gt;"","")</f>
        <v>#N/A</v>
      </c>
      <c r="BW78" s="113" t="e" cm="1">
        <f t="array" ref="BW78">_xlfn.IFS(AND($C78="A",_xlfn.CONCAT(H78:L78)&lt;&gt;"",$A78=1),"x",AND($C78="A",_xlfn.CONCAT(H78:L78)="",$A78=1),"-",$A$1&lt;&gt;"","")</f>
        <v>#N/A</v>
      </c>
      <c r="BX78" s="113" t="e" cm="1">
        <f t="array" ref="BX78">_xlfn.IFS(AND($C78="A",_xlfn.CONCAT(M78:P78)&lt;&gt;"",$A78=1),"x",AND($C78="A",_xlfn.CONCAT(M78:P78)="",$A78=1),"-",$A$1&lt;&gt;"","")</f>
        <v>#N/A</v>
      </c>
      <c r="BY78" s="113" t="e" cm="1">
        <f t="array" ref="BY78">_xlfn.IFS(AND($C78="A",_xlfn.CONCAT(Q78:R78)&lt;&gt;"",$A78=1),"x",AND($C78="A",_xlfn.CONCAT(Q78:R78)="",$A78=1),"-",$A$1&lt;&gt;"","")</f>
        <v>#N/A</v>
      </c>
      <c r="BZ78" s="121" t="e">
        <f t="shared" si="60"/>
        <v>#N/A</v>
      </c>
      <c r="CA78" s="120" t="e">
        <f t="shared" si="61"/>
        <v>#N/A</v>
      </c>
      <c r="CB78" s="120" t="e">
        <f t="shared" si="62"/>
        <v>#N/A</v>
      </c>
      <c r="CC78" s="120" t="e">
        <f t="shared" si="63"/>
        <v>#N/A</v>
      </c>
      <c r="CD78" s="121" t="str">
        <f t="shared" si="64"/>
        <v/>
      </c>
      <c r="CE78" s="120" t="e">
        <f t="shared" si="65"/>
        <v>#N/A</v>
      </c>
      <c r="CF78" s="120" t="e">
        <f t="shared" si="66"/>
        <v>#N/A</v>
      </c>
      <c r="CG78" s="120" t="e">
        <f t="shared" si="67"/>
        <v>#N/A</v>
      </c>
      <c r="CH78" s="120" t="e">
        <f t="shared" si="68"/>
        <v>#N/A</v>
      </c>
      <c r="CI78" s="120" t="e">
        <f t="shared" si="69"/>
        <v>#N/A</v>
      </c>
    </row>
    <row r="79" spans="1:87" s="323" customFormat="1" x14ac:dyDescent="0.2">
      <c r="A79" s="311" t="e" cm="1">
        <f t="array" ref="A79">_xlfn.IFS(SUM(F79:R79)&gt;0,1,Z79&gt;0,2,TRUE,3)</f>
        <v>#N/A</v>
      </c>
      <c r="B79" s="311" t="s">
        <v>38</v>
      </c>
      <c r="C79" s="311" t="str">
        <f>_xlfn.XLOOKUP(B79,RecNamesAll!A:A,RecNamesAll!E:E)</f>
        <v>A</v>
      </c>
      <c r="D79" s="311" t="str">
        <f>_xlfn.XLOOKUP(B79,RecNamesAll!A:A,RecNamesAll!C:C)</f>
        <v>5-HT2A</v>
      </c>
      <c r="E79" s="311"/>
      <c r="F79" s="312" t="e">
        <f t="shared" si="35"/>
        <v>#N/A</v>
      </c>
      <c r="G79" s="313" t="e">
        <f t="shared" si="36"/>
        <v>#N/A</v>
      </c>
      <c r="H79" s="312" t="e">
        <f t="shared" si="37"/>
        <v>#N/A</v>
      </c>
      <c r="I79" s="313" t="e">
        <f t="shared" si="38"/>
        <v>#N/A</v>
      </c>
      <c r="J79" s="313" t="e">
        <f t="shared" si="39"/>
        <v>#N/A</v>
      </c>
      <c r="K79" s="313" t="e">
        <f t="shared" si="40"/>
        <v>#N/A</v>
      </c>
      <c r="L79" s="313" t="e">
        <f t="shared" si="41"/>
        <v>#N/A</v>
      </c>
      <c r="M79" s="312" t="e">
        <f t="shared" si="42"/>
        <v>#N/A</v>
      </c>
      <c r="N79" s="313" t="e">
        <f t="shared" si="43"/>
        <v>#N/A</v>
      </c>
      <c r="O79" s="313" t="e">
        <f t="shared" si="44"/>
        <v>#N/A</v>
      </c>
      <c r="P79" s="313" t="e">
        <f t="shared" si="45"/>
        <v>#N/A</v>
      </c>
      <c r="Q79" s="312" t="e">
        <f t="shared" si="46"/>
        <v>#N/A</v>
      </c>
      <c r="R79" s="313" t="e">
        <f t="shared" si="47"/>
        <v>#N/A</v>
      </c>
      <c r="S79" s="314" t="str">
        <f t="shared" si="48"/>
        <v/>
      </c>
      <c r="T79" s="315" t="str">
        <f t="shared" si="49"/>
        <v>A</v>
      </c>
      <c r="U79" s="311" t="str">
        <f t="shared" si="50"/>
        <v>5-HT2A</v>
      </c>
      <c r="V79" s="316" t="e">
        <f>IF(VLOOKUP($B79,GtP!$A:$AA,MATCH("Gs_0-2",GtP!$A$1:$AA$1,0),FALSE)=0,"",VLOOKUP($B79,GtP!$A:$AA,MATCH("Gs_0-2",GtP!$A$1:$AA$1,0),FALSE))</f>
        <v>#N/A</v>
      </c>
      <c r="W79" s="317" t="e">
        <f>IF(VLOOKUP($B79,GtP!$A:$AA,MATCH("Gi/o_0-2",GtP!$A$1:$AA$1,0),FALSE)=0,"",VLOOKUP($B79,GtP!$A:$AA,MATCH("Gi/o_0-2",GtP!$A$1:$AA$1,0),FALSE))</f>
        <v>#N/A</v>
      </c>
      <c r="X79" s="317" t="e">
        <f>IF(VLOOKUP($B79,GtP!$A:$AA,MATCH("Gq/11_0-2",GtP!$A$1:$AA$1,0),FALSE)=0,"",VLOOKUP($B79,GtP!$A:$AA,MATCH("Gq/11_0-2",GtP!$A$1:$AA$1,0),FALSE))</f>
        <v>#N/A</v>
      </c>
      <c r="Y79" s="317" t="e">
        <f>IF(VLOOKUP($B79,GtP!$A:$AA,MATCH("G12/13_0-2",GtP!$A$1:$AA$1,0),FALSE)=0,"",VLOOKUP($B79,GtP!$A:$AA,MATCH("G12/13_0-2",GtP!$A$1:$AA$1,0),FALSE))</f>
        <v>#N/A</v>
      </c>
      <c r="Z79" s="318" t="e">
        <f t="shared" si="51"/>
        <v>#N/A</v>
      </c>
      <c r="AA79" s="317" t="e">
        <f t="shared" si="52"/>
        <v>#N/A</v>
      </c>
      <c r="AB79" s="317" t="e">
        <f t="shared" si="53"/>
        <v>#N/A</v>
      </c>
      <c r="AC79" s="317" t="e">
        <f t="shared" si="54"/>
        <v>#N/A</v>
      </c>
      <c r="AD79" s="317" t="e">
        <f t="shared" si="55"/>
        <v>#N/A</v>
      </c>
      <c r="AE79" s="315" t="str">
        <f t="shared" si="56"/>
        <v/>
      </c>
      <c r="AF79" s="311" t="str">
        <f t="shared" si="57"/>
        <v/>
      </c>
      <c r="AG79" s="311" t="str">
        <f t="shared" si="58"/>
        <v/>
      </c>
      <c r="AH79" s="311" t="str">
        <f t="shared" si="59"/>
        <v/>
      </c>
      <c r="AI79" s="316" t="e">
        <f>_xlfn.CONCAT(IF(AV79="","-","B"),IF(BI79="","-","I"),VLOOKUP($B79,GtP!$A:$BB,MATCH("Gs_0-1",GtP!$A$1:$BB$1,0),FALSE))</f>
        <v>#N/A</v>
      </c>
      <c r="AJ79" s="317" t="e">
        <f>_xlfn.CONCAT(IF(AW79="","-","B"),IF(BJ79="","-","I"),VLOOKUP($B79,GtP!$A:$BB,MATCH("Gs_0-1",GtP!$A$1:$BB$1,0),FALSE))</f>
        <v>#N/A</v>
      </c>
      <c r="AK79" s="317" t="e">
        <f>_xlfn.CONCAT(IF(AX79="","-","B"),IF(BK79="","-","I"),VLOOKUP($B79,GtP!$A:$BB,MATCH("Gi/o_0-1",GtP!$A$1:$BB$1,0),FALSE))</f>
        <v>#N/A</v>
      </c>
      <c r="AL79" s="317" t="e">
        <f>_xlfn.CONCAT(IF(AY79="","-","B"),IF(BL79="","-","I"),VLOOKUP($B79,GtP!$A:$BB,MATCH("Gi/o_0-1",GtP!$A$1:$BB$1,0),FALSE))</f>
        <v>#N/A</v>
      </c>
      <c r="AM79" s="317" t="e">
        <f>_xlfn.CONCAT(IF(AZ79="","-","B"),IF(BM79="","-","I"),VLOOKUP($B79,GtP!$A:$BB,MATCH("Gi/o_0-1",GtP!$A$1:$BB$1,0),FALSE))</f>
        <v>#N/A</v>
      </c>
      <c r="AN79" s="317" t="e">
        <f>_xlfn.CONCAT(IF(BA79="","-","B"),IF(BN79="","-","I"),VLOOKUP($B79,GtP!$A:$BB,MATCH("Gi/o_0-1",GtP!$A$1:$BB$1,0),FALSE))</f>
        <v>#N/A</v>
      </c>
      <c r="AO79" s="317" t="e">
        <f>_xlfn.CONCAT(IF(BB79="","-","B"),IF(BO79="","-","I"),VLOOKUP($B79,GtP!$A:$BB,MATCH("Gi/o_0-1",GtP!$A$1:$BB$1,0),FALSE))</f>
        <v>#N/A</v>
      </c>
      <c r="AP79" s="317" t="e">
        <f>_xlfn.CONCAT(IF(BC79="","-","B"),IF(BP79="","-","I"),VLOOKUP($B79,GtP!$A:$BB,MATCH("Gq/11_0-1",GtP!$A$1:$BB$1,0),FALSE))</f>
        <v>#N/A</v>
      </c>
      <c r="AQ79" s="317" t="e">
        <f>_xlfn.CONCAT(IF(BD79="","-","B"),IF(BQ79="","-","I"),VLOOKUP($B79,GtP!$A:$BB,MATCH("Gq/11_0-1",GtP!$A$1:$BB$1,0),FALSE))</f>
        <v>#N/A</v>
      </c>
      <c r="AR79" s="317" t="e">
        <f>_xlfn.CONCAT(IF(BE79="","-","B"),IF(BR79="","-","I"),VLOOKUP($B79,GtP!$A:$BB,MATCH("Gq/11_0-1",GtP!$A$1:$BB$1,0),FALSE))</f>
        <v>#N/A</v>
      </c>
      <c r="AS79" s="317" t="e">
        <f>_xlfn.CONCAT(IF(BF79="","-","B"),IF(BS79="","-","I"),VLOOKUP($B79,GtP!$A:$BB,MATCH("Gq/11_0-1",GtP!$A$1:$BB$1,0),FALSE))</f>
        <v>#N/A</v>
      </c>
      <c r="AT79" s="317" t="e">
        <f>_xlfn.CONCAT(IF(BG79="","-","B"),IF(BT79="","-","I"),VLOOKUP($B79,GtP!$A:$BB,MATCH("G12/13_0-1",GtP!$A$1:$BB$1,0),FALSE))</f>
        <v>#N/A</v>
      </c>
      <c r="AU79" s="317" t="e">
        <f>_xlfn.CONCAT(IF(BH79="","-","B"),IF(BU79="","-","I"),VLOOKUP($B79,GtP!$A:$BB,MATCH("G12/13_0-1",GtP!$A$1:$BB$1,0),FALSE))</f>
        <v>#N/A</v>
      </c>
      <c r="AV79" s="319" t="str">
        <f>_xlfn.IFNA(VLOOKUP($B79,'B-LogEmaxOverpEC50'!$A:$AL,MATCH(AV$1,'B-LogEmaxOverpEC50'!$A$1:$AL$1,0),FALSE),"")</f>
        <v/>
      </c>
      <c r="AW79" s="320"/>
      <c r="AX79" s="321">
        <f>_xlfn.IFNA(VLOOKUP($B79,'B-LogEmaxOverpEC50'!$A:$AL,MATCH(AX$1,'B-LogEmaxOverpEC50'!$A$1:$AL$1,0),FALSE),"")</f>
        <v>7.8547127796335205</v>
      </c>
      <c r="AY79" s="321">
        <f>_xlfn.IFNA(VLOOKUP($B79,'B-LogEmaxOverpEC50'!$A:$AL,MATCH(AY$1,'B-LogEmaxOverpEC50'!$A$1:$AL$1,0),FALSE),"")</f>
        <v>7.584243649323124</v>
      </c>
      <c r="AZ79" s="321">
        <f>_xlfn.IFNA(VLOOKUP($B79,'B-LogEmaxOverpEC50'!$A:$AL,MATCH(AZ$1,'B-LogEmaxOverpEC50'!$A$1:$AL$1,0),FALSE),"")</f>
        <v>7.7594247416900188</v>
      </c>
      <c r="BA79" s="321">
        <f>_xlfn.IFNA(VLOOKUP($B79,'B-LogEmaxOverpEC50'!$A:$AL,MATCH(BA$1,'B-LogEmaxOverpEC50'!$A$1:$AL$1,0),FALSE),"")</f>
        <v>7.9923665560093919</v>
      </c>
      <c r="BB79" s="321">
        <f>_xlfn.IFNA(VLOOKUP($B79,'B-LogEmaxOverpEC50'!$A:$AL,MATCH(BB$1,'B-LogEmaxOverpEC50'!$A$1:$AL$1,0),FALSE),"")</f>
        <v>9.089121982622915</v>
      </c>
      <c r="BC79" s="321">
        <f>_xlfn.IFNA(VLOOKUP($B79,'B-LogEmaxOverpEC50'!$A:$AL,MATCH(BC$1,'B-LogEmaxOverpEC50'!$A$1:$AL$1,0),FALSE),"")</f>
        <v>10.573117246135872</v>
      </c>
      <c r="BD79" s="321">
        <f>_xlfn.IFNA(VLOOKUP($B79,'B-LogEmaxOverpEC50'!$A:$AL,MATCH(BD$1,'B-LogEmaxOverpEC50'!$A$1:$AL$1,0),FALSE),"")</f>
        <v>10.613162610729519</v>
      </c>
      <c r="BE79" s="321">
        <f>_xlfn.IFNA(VLOOKUP($B79,'B-LogEmaxOverpEC50'!$A:$AL,MATCH(BE$1,'B-LogEmaxOverpEC50'!$A$1:$AL$1,0),FALSE),"")</f>
        <v>10.679420439483106</v>
      </c>
      <c r="BF79" s="321">
        <f>_xlfn.IFNA(VLOOKUP($B79,'B-LogEmaxOverpEC50'!$A:$AL,MATCH(BF$1,'B-LogEmaxOverpEC50'!$A$1:$AL$1,0),FALSE),"")</f>
        <v>9.9844173827251534</v>
      </c>
      <c r="BG79" s="321" t="str">
        <f>_xlfn.IFNA(VLOOKUP($B79,'B-LogEmaxOverpEC50'!$A:$AL,MATCH(BG$1,'B-LogEmaxOverpEC50'!$A$1:$AL$1,0),FALSE),"")</f>
        <v/>
      </c>
      <c r="BH79" s="321" t="str">
        <f>_xlfn.IFNA(VLOOKUP($B79,'B-LogEmaxOverpEC50'!$A:$AL,MATCH(BH$1,'B-LogEmaxOverpEC50'!$A$1:$AL$1,0),FALSE),"")</f>
        <v/>
      </c>
      <c r="BI79" s="322">
        <f>_xlfn.IFNA(VLOOKUP($B79,'I-LogEmaxOverpEC50'!$A:$AR,MATCH(BI$1,'I-LogEmaxOverpEC50'!$A$1:$AR$1,0),FALSE),"")</f>
        <v>7.5282048212577779</v>
      </c>
      <c r="BJ79" s="320">
        <f>_xlfn.IFNA(VLOOKUP($B79,'I-LogEmaxOverpEC50'!$A:$AR,MATCH(BJ$1,'I-LogEmaxOverpEC50'!$A$1:$AR$1,0),FALSE),"")</f>
        <v>7.536322522698419</v>
      </c>
      <c r="BK79" s="320">
        <f>_xlfn.IFNA(VLOOKUP($B79,'I-LogEmaxOverpEC50'!$A:$AR,MATCH(BK$1,'I-LogEmaxOverpEC50'!$A$1:$AR$1,0),FALSE),"")</f>
        <v>9.0944827232678644</v>
      </c>
      <c r="BL79" s="320">
        <f>_xlfn.IFNA(VLOOKUP($B79,'I-LogEmaxOverpEC50'!$A:$AR,MATCH(BL$1,'I-LogEmaxOverpEC50'!$A$1:$AR$1,0),FALSE),"")</f>
        <v>9.0944827232678644</v>
      </c>
      <c r="BM79" s="320">
        <f>_xlfn.IFNA(VLOOKUP($B79,'I-LogEmaxOverpEC50'!$A:$AR,MATCH(BM$1,'I-LogEmaxOverpEC50'!$A$1:$AR$1,0),FALSE),"")</f>
        <v>8.5323887301772388</v>
      </c>
      <c r="BN79" s="320">
        <f>_xlfn.IFNA(VLOOKUP($B79,'I-LogEmaxOverpEC50'!$A:$AR,MATCH(BN$1,'I-LogEmaxOverpEC50'!$A$1:$AR$1,0),FALSE),"")</f>
        <v>8.5323887301772388</v>
      </c>
      <c r="BO79" s="320">
        <f>_xlfn.IFNA(VLOOKUP($B79,'I-LogEmaxOverpEC50'!$A:$AR,MATCH(BO$1,'I-LogEmaxOverpEC50'!$A$1:$AR$1,0),FALSE),"")</f>
        <v>9.4720599913279635</v>
      </c>
      <c r="BP79" s="320">
        <f>_xlfn.IFNA(VLOOKUP($B79,'I-LogEmaxOverpEC50'!$A:$AR,MATCH(BP$1,'I-LogEmaxOverpEC50'!$A$1:$AR$1,0),FALSE),"")</f>
        <v>9.4824710387853663</v>
      </c>
      <c r="BQ79" s="320">
        <f>_xlfn.IFNA(VLOOKUP($B79,'I-LogEmaxOverpEC50'!$A:$AR,MATCH(BQ$1,'I-LogEmaxOverpEC50'!$A$1:$AR$1,0),FALSE),"")</f>
        <v>9.4824710387853663</v>
      </c>
      <c r="BR79" s="320">
        <f>_xlfn.IFNA(VLOOKUP($B79,'I-LogEmaxOverpEC50'!$A:$AR,MATCH(BR$1,'I-LogEmaxOverpEC50'!$A$1:$AR$1,0),FALSE),"")</f>
        <v>9.8416399890190682</v>
      </c>
      <c r="BS79" s="320">
        <f>_xlfn.IFNA(VLOOKUP($B79,'I-LogEmaxOverpEC50'!$A:$AR,MATCH(BS$1,'I-LogEmaxOverpEC50'!$A$1:$AR$1,0),FALSE),"")</f>
        <v>8.6513450151173021</v>
      </c>
      <c r="BT79" s="320">
        <f>_xlfn.IFNA(VLOOKUP($B79,'I-LogEmaxOverpEC50'!$A:$AR,MATCH(BT$1,'I-LogEmaxOverpEC50'!$A$1:$AR$1,0),FALSE),"")</f>
        <v>7.8808706922580241</v>
      </c>
      <c r="BU79" s="320">
        <f>_xlfn.IFNA(VLOOKUP($B79,'I-LogEmaxOverpEC50'!$A:$AR,MATCH(BU$1,'I-LogEmaxOverpEC50'!$A$1:$AR$1,0),FALSE),"")</f>
        <v>7.9647025595699077</v>
      </c>
      <c r="BV79" s="114" t="e" cm="1">
        <f t="array" ref="BV79">_xlfn.IFS(AND($C79="A",_xlfn.CONCAT(F79:G79)&lt;&gt;"",$A79=1),"x",AND($C79="A",_xlfn.CONCAT(F79:G79)="",$A79=1),"-",$A$1&lt;&gt;"","")</f>
        <v>#N/A</v>
      </c>
      <c r="BW79" s="113" t="e" cm="1">
        <f t="array" ref="BW79">_xlfn.IFS(AND($C79="A",_xlfn.CONCAT(H79:L79)&lt;&gt;"",$A79=1),"x",AND($C79="A",_xlfn.CONCAT(H79:L79)="",$A79=1),"-",$A$1&lt;&gt;"","")</f>
        <v>#N/A</v>
      </c>
      <c r="BX79" s="113" t="e" cm="1">
        <f t="array" ref="BX79">_xlfn.IFS(AND($C79="A",_xlfn.CONCAT(M79:P79)&lt;&gt;"",$A79=1),"x",AND($C79="A",_xlfn.CONCAT(M79:P79)="",$A79=1),"-",$A$1&lt;&gt;"","")</f>
        <v>#N/A</v>
      </c>
      <c r="BY79" s="113" t="e" cm="1">
        <f t="array" ref="BY79">_xlfn.IFS(AND($C79="A",_xlfn.CONCAT(Q79:R79)&lt;&gt;"",$A79=1),"x",AND($C79="A",_xlfn.CONCAT(Q79:R79)="",$A79=1),"-",$A$1&lt;&gt;"","")</f>
        <v>#N/A</v>
      </c>
      <c r="BZ79" s="121" t="e">
        <f t="shared" si="60"/>
        <v>#N/A</v>
      </c>
      <c r="CA79" s="120" t="e">
        <f t="shared" si="61"/>
        <v>#N/A</v>
      </c>
      <c r="CB79" s="120" t="e">
        <f t="shared" si="62"/>
        <v>#N/A</v>
      </c>
      <c r="CC79" s="120" t="e">
        <f t="shared" si="63"/>
        <v>#N/A</v>
      </c>
      <c r="CD79" s="121" t="str">
        <f t="shared" si="64"/>
        <v/>
      </c>
      <c r="CE79" s="120" t="e">
        <f t="shared" si="65"/>
        <v>#N/A</v>
      </c>
      <c r="CF79" s="120" t="e">
        <f t="shared" si="66"/>
        <v>#N/A</v>
      </c>
      <c r="CG79" s="120" t="e">
        <f t="shared" si="67"/>
        <v>#N/A</v>
      </c>
      <c r="CH79" s="120" t="e">
        <f t="shared" si="68"/>
        <v>#N/A</v>
      </c>
      <c r="CI79" s="120" t="e">
        <f t="shared" si="69"/>
        <v>#N/A</v>
      </c>
    </row>
    <row r="80" spans="1:87" s="323" customFormat="1" x14ac:dyDescent="0.2">
      <c r="A80" s="311" t="e" cm="1">
        <f t="array" ref="A80">_xlfn.IFS(SUM(F80:R80)&gt;0,1,Z80&gt;0,2,TRUE,3)</f>
        <v>#N/A</v>
      </c>
      <c r="B80" s="311" t="s">
        <v>46</v>
      </c>
      <c r="C80" s="311" t="str">
        <f>_xlfn.XLOOKUP(B80,RecNamesAll!A:A,RecNamesAll!E:E)</f>
        <v>A</v>
      </c>
      <c r="D80" s="311" t="str">
        <f>_xlfn.XLOOKUP(B80,RecNamesAll!A:A,RecNamesAll!C:C)</f>
        <v>M3</v>
      </c>
      <c r="E80" s="311"/>
      <c r="F80" s="312" t="e">
        <f t="shared" si="35"/>
        <v>#N/A</v>
      </c>
      <c r="G80" s="313" t="e">
        <f t="shared" si="36"/>
        <v>#N/A</v>
      </c>
      <c r="H80" s="312" t="e">
        <f t="shared" si="37"/>
        <v>#N/A</v>
      </c>
      <c r="I80" s="313" t="e">
        <f t="shared" si="38"/>
        <v>#N/A</v>
      </c>
      <c r="J80" s="313" t="e">
        <f t="shared" si="39"/>
        <v>#N/A</v>
      </c>
      <c r="K80" s="313" t="e">
        <f t="shared" si="40"/>
        <v>#N/A</v>
      </c>
      <c r="L80" s="313" t="e">
        <f t="shared" si="41"/>
        <v>#N/A</v>
      </c>
      <c r="M80" s="312" t="e">
        <f t="shared" si="42"/>
        <v>#N/A</v>
      </c>
      <c r="N80" s="313" t="e">
        <f t="shared" si="43"/>
        <v>#N/A</v>
      </c>
      <c r="O80" s="313" t="e">
        <f t="shared" si="44"/>
        <v>#N/A</v>
      </c>
      <c r="P80" s="313" t="e">
        <f t="shared" si="45"/>
        <v>#N/A</v>
      </c>
      <c r="Q80" s="312" t="e">
        <f t="shared" si="46"/>
        <v>#N/A</v>
      </c>
      <c r="R80" s="313" t="e">
        <f t="shared" si="47"/>
        <v>#N/A</v>
      </c>
      <c r="S80" s="314" t="str">
        <f t="shared" si="48"/>
        <v/>
      </c>
      <c r="T80" s="315" t="str">
        <f t="shared" si="49"/>
        <v>A</v>
      </c>
      <c r="U80" s="311" t="str">
        <f t="shared" si="50"/>
        <v>M3</v>
      </c>
      <c r="V80" s="316" t="e">
        <f>IF(VLOOKUP($B80,GtP!$A:$AA,MATCH("Gs_0-2",GtP!$A$1:$AA$1,0),FALSE)=0,"",VLOOKUP($B80,GtP!$A:$AA,MATCH("Gs_0-2",GtP!$A$1:$AA$1,0),FALSE))</f>
        <v>#N/A</v>
      </c>
      <c r="W80" s="317" t="e">
        <f>IF(VLOOKUP($B80,GtP!$A:$AA,MATCH("Gi/o_0-2",GtP!$A$1:$AA$1,0),FALSE)=0,"",VLOOKUP($B80,GtP!$A:$AA,MATCH("Gi/o_0-2",GtP!$A$1:$AA$1,0),FALSE))</f>
        <v>#N/A</v>
      </c>
      <c r="X80" s="317" t="e">
        <f>IF(VLOOKUP($B80,GtP!$A:$AA,MATCH("Gq/11_0-2",GtP!$A$1:$AA$1,0),FALSE)=0,"",VLOOKUP($B80,GtP!$A:$AA,MATCH("Gq/11_0-2",GtP!$A$1:$AA$1,0),FALSE))</f>
        <v>#N/A</v>
      </c>
      <c r="Y80" s="317" t="e">
        <f>IF(VLOOKUP($B80,GtP!$A:$AA,MATCH("G12/13_0-2",GtP!$A$1:$AA$1,0),FALSE)=0,"",VLOOKUP($B80,GtP!$A:$AA,MATCH("G12/13_0-2",GtP!$A$1:$AA$1,0),FALSE))</f>
        <v>#N/A</v>
      </c>
      <c r="Z80" s="318" t="e">
        <f t="shared" si="51"/>
        <v>#N/A</v>
      </c>
      <c r="AA80" s="317" t="e">
        <f t="shared" si="52"/>
        <v>#N/A</v>
      </c>
      <c r="AB80" s="317" t="e">
        <f t="shared" si="53"/>
        <v>#N/A</v>
      </c>
      <c r="AC80" s="317" t="e">
        <f t="shared" si="54"/>
        <v>#N/A</v>
      </c>
      <c r="AD80" s="317" t="e">
        <f t="shared" si="55"/>
        <v>#N/A</v>
      </c>
      <c r="AE80" s="315" t="str">
        <f t="shared" si="56"/>
        <v/>
      </c>
      <c r="AF80" s="311" t="str">
        <f t="shared" si="57"/>
        <v/>
      </c>
      <c r="AG80" s="311" t="str">
        <f t="shared" si="58"/>
        <v/>
      </c>
      <c r="AH80" s="311" t="str">
        <f t="shared" si="59"/>
        <v/>
      </c>
      <c r="AI80" s="316" t="e">
        <f>_xlfn.CONCAT(IF(AV80="","-","B"),IF(BI80="","-","I"),VLOOKUP($B80,GtP!$A:$BB,MATCH("Gs_0-1",GtP!$A$1:$BB$1,0),FALSE))</f>
        <v>#N/A</v>
      </c>
      <c r="AJ80" s="317" t="e">
        <f>_xlfn.CONCAT(IF(AW80="","-","B"),IF(BJ80="","-","I"),VLOOKUP($B80,GtP!$A:$BB,MATCH("Gs_0-1",GtP!$A$1:$BB$1,0),FALSE))</f>
        <v>#N/A</v>
      </c>
      <c r="AK80" s="317" t="e">
        <f>_xlfn.CONCAT(IF(AX80="","-","B"),IF(BK80="","-","I"),VLOOKUP($B80,GtP!$A:$BB,MATCH("Gi/o_0-1",GtP!$A$1:$BB$1,0),FALSE))</f>
        <v>#N/A</v>
      </c>
      <c r="AL80" s="317" t="e">
        <f>_xlfn.CONCAT(IF(AY80="","-","B"),IF(BL80="","-","I"),VLOOKUP($B80,GtP!$A:$BB,MATCH("Gi/o_0-1",GtP!$A$1:$BB$1,0),FALSE))</f>
        <v>#N/A</v>
      </c>
      <c r="AM80" s="317" t="e">
        <f>_xlfn.CONCAT(IF(AZ80="","-","B"),IF(BM80="","-","I"),VLOOKUP($B80,GtP!$A:$BB,MATCH("Gi/o_0-1",GtP!$A$1:$BB$1,0),FALSE))</f>
        <v>#N/A</v>
      </c>
      <c r="AN80" s="317" t="e">
        <f>_xlfn.CONCAT(IF(BA80="","-","B"),IF(BN80="","-","I"),VLOOKUP($B80,GtP!$A:$BB,MATCH("Gi/o_0-1",GtP!$A$1:$BB$1,0),FALSE))</f>
        <v>#N/A</v>
      </c>
      <c r="AO80" s="317" t="e">
        <f>_xlfn.CONCAT(IF(BB80="","-","B"),IF(BO80="","-","I"),VLOOKUP($B80,GtP!$A:$BB,MATCH("Gi/o_0-1",GtP!$A$1:$BB$1,0),FALSE))</f>
        <v>#N/A</v>
      </c>
      <c r="AP80" s="317" t="e">
        <f>_xlfn.CONCAT(IF(BC80="","-","B"),IF(BP80="","-","I"),VLOOKUP($B80,GtP!$A:$BB,MATCH("Gq/11_0-1",GtP!$A$1:$BB$1,0),FALSE))</f>
        <v>#N/A</v>
      </c>
      <c r="AQ80" s="317" t="e">
        <f>_xlfn.CONCAT(IF(BD80="","-","B"),IF(BQ80="","-","I"),VLOOKUP($B80,GtP!$A:$BB,MATCH("Gq/11_0-1",GtP!$A$1:$BB$1,0),FALSE))</f>
        <v>#N/A</v>
      </c>
      <c r="AR80" s="317" t="e">
        <f>_xlfn.CONCAT(IF(BE80="","-","B"),IF(BR80="","-","I"),VLOOKUP($B80,GtP!$A:$BB,MATCH("Gq/11_0-1",GtP!$A$1:$BB$1,0),FALSE))</f>
        <v>#N/A</v>
      </c>
      <c r="AS80" s="317" t="e">
        <f>_xlfn.CONCAT(IF(BF80="","-","B"),IF(BS80="","-","I"),VLOOKUP($B80,GtP!$A:$BB,MATCH("Gq/11_0-1",GtP!$A$1:$BB$1,0),FALSE))</f>
        <v>#N/A</v>
      </c>
      <c r="AT80" s="317" t="e">
        <f>_xlfn.CONCAT(IF(BG80="","-","B"),IF(BT80="","-","I"),VLOOKUP($B80,GtP!$A:$BB,MATCH("G12/13_0-1",GtP!$A$1:$BB$1,0),FALSE))</f>
        <v>#N/A</v>
      </c>
      <c r="AU80" s="317" t="e">
        <f>_xlfn.CONCAT(IF(BH80="","-","B"),IF(BU80="","-","I"),VLOOKUP($B80,GtP!$A:$BB,MATCH("G12/13_0-1",GtP!$A$1:$BB$1,0),FALSE))</f>
        <v>#N/A</v>
      </c>
      <c r="AV80" s="319" t="str">
        <f>_xlfn.IFNA(VLOOKUP($B80,'B-LogEmaxOverpEC50'!$A:$AL,MATCH(AV$1,'B-LogEmaxOverpEC50'!$A$1:$AL$1,0),FALSE),"")</f>
        <v/>
      </c>
      <c r="AW80" s="320"/>
      <c r="AX80" s="321">
        <f>_xlfn.IFNA(VLOOKUP($B80,'B-LogEmaxOverpEC50'!$A:$AL,MATCH(AX$1,'B-LogEmaxOverpEC50'!$A$1:$AL$1,0),FALSE),"")</f>
        <v>7.4328431060109335</v>
      </c>
      <c r="AY80" s="321">
        <f>_xlfn.IFNA(VLOOKUP($B80,'B-LogEmaxOverpEC50'!$A:$AL,MATCH(AY$1,'B-LogEmaxOverpEC50'!$A$1:$AL$1,0),FALSE),"")</f>
        <v>7.0670059479745229</v>
      </c>
      <c r="AZ80" s="321">
        <f>_xlfn.IFNA(VLOOKUP($B80,'B-LogEmaxOverpEC50'!$A:$AL,MATCH(AZ$1,'B-LogEmaxOverpEC50'!$A$1:$AL$1,0),FALSE),"")</f>
        <v>7.4309968205105141</v>
      </c>
      <c r="BA80" s="321">
        <f>_xlfn.IFNA(VLOOKUP($B80,'B-LogEmaxOverpEC50'!$A:$AL,MATCH(BA$1,'B-LogEmaxOverpEC50'!$A$1:$AL$1,0),FALSE),"")</f>
        <v>7.4735060641334963</v>
      </c>
      <c r="BB80" s="321">
        <f>_xlfn.IFNA(VLOOKUP($B80,'B-LogEmaxOverpEC50'!$A:$AL,MATCH(BB$1,'B-LogEmaxOverpEC50'!$A$1:$AL$1,0),FALSE),"")</f>
        <v>7.5128834618019162</v>
      </c>
      <c r="BC80" s="321">
        <f>_xlfn.IFNA(VLOOKUP($B80,'B-LogEmaxOverpEC50'!$A:$AL,MATCH(BC$1,'B-LogEmaxOverpEC50'!$A$1:$AL$1,0),FALSE),"")</f>
        <v>9.2425796898039891</v>
      </c>
      <c r="BD80" s="321">
        <f>_xlfn.IFNA(VLOOKUP($B80,'B-LogEmaxOverpEC50'!$A:$AL,MATCH(BD$1,'B-LogEmaxOverpEC50'!$A$1:$AL$1,0),FALSE),"")</f>
        <v>9.4609270189117822</v>
      </c>
      <c r="BE80" s="321">
        <f>_xlfn.IFNA(VLOOKUP($B80,'B-LogEmaxOverpEC50'!$A:$AL,MATCH(BE$1,'B-LogEmaxOverpEC50'!$A$1:$AL$1,0),FALSE),"")</f>
        <v>9.3660000000000014</v>
      </c>
      <c r="BF80" s="321">
        <f>_xlfn.IFNA(VLOOKUP($B80,'B-LogEmaxOverpEC50'!$A:$AL,MATCH(BF$1,'B-LogEmaxOverpEC50'!$A$1:$AL$1,0),FALSE),"")</f>
        <v>9.56</v>
      </c>
      <c r="BG80" s="321" t="str">
        <f>_xlfn.IFNA(VLOOKUP($B80,'B-LogEmaxOverpEC50'!$A:$AL,MATCH(BG$1,'B-LogEmaxOverpEC50'!$A$1:$AL$1,0),FALSE),"")</f>
        <v/>
      </c>
      <c r="BH80" s="321" t="str">
        <f>_xlfn.IFNA(VLOOKUP($B80,'B-LogEmaxOverpEC50'!$A:$AL,MATCH(BH$1,'B-LogEmaxOverpEC50'!$A$1:$AL$1,0),FALSE),"")</f>
        <v/>
      </c>
      <c r="BI80" s="322">
        <f>_xlfn.IFNA(VLOOKUP($B80,'I-LogEmaxOverpEC50'!$A:$AR,MATCH(BI$1,'I-LogEmaxOverpEC50'!$A$1:$AR$1,0),FALSE),"")</f>
        <v>9.0120080530223152</v>
      </c>
      <c r="BJ80" s="320">
        <f>_xlfn.IFNA(VLOOKUP($B80,'I-LogEmaxOverpEC50'!$A:$AR,MATCH(BJ$1,'I-LogEmaxOverpEC50'!$A$1:$AR$1,0),FALSE),"")</f>
        <v>8.9977361033737253</v>
      </c>
      <c r="BK80" s="320">
        <f>_xlfn.IFNA(VLOOKUP($B80,'I-LogEmaxOverpEC50'!$A:$AR,MATCH(BK$1,'I-LogEmaxOverpEC50'!$A$1:$AR$1,0),FALSE),"")</f>
        <v>10.00199320372097</v>
      </c>
      <c r="BL80" s="320">
        <f>_xlfn.IFNA(VLOOKUP($B80,'I-LogEmaxOverpEC50'!$A:$AR,MATCH(BL$1,'I-LogEmaxOverpEC50'!$A$1:$AR$1,0),FALSE),"")</f>
        <v>10.00199320372097</v>
      </c>
      <c r="BM80" s="320">
        <f>_xlfn.IFNA(VLOOKUP($B80,'I-LogEmaxOverpEC50'!$A:$AR,MATCH(BM$1,'I-LogEmaxOverpEC50'!$A$1:$AR$1,0),FALSE),"")</f>
        <v>9.3423932366235327</v>
      </c>
      <c r="BN80" s="320">
        <f>_xlfn.IFNA(VLOOKUP($B80,'I-LogEmaxOverpEC50'!$A:$AR,MATCH(BN$1,'I-LogEmaxOverpEC50'!$A$1:$AR$1,0),FALSE),"")</f>
        <v>9.3423932366235327</v>
      </c>
      <c r="BO80" s="320">
        <f>_xlfn.IFNA(VLOOKUP($B80,'I-LogEmaxOverpEC50'!$A:$AR,MATCH(BO$1,'I-LogEmaxOverpEC50'!$A$1:$AR$1,0),FALSE),"")</f>
        <v>9.5878520932511559</v>
      </c>
      <c r="BP80" s="320">
        <f>_xlfn.IFNA(VLOOKUP($B80,'I-LogEmaxOverpEC50'!$A:$AR,MATCH(BP$1,'I-LogEmaxOverpEC50'!$A$1:$AR$1,0),FALSE),"")</f>
        <v>10.427315898793877</v>
      </c>
      <c r="BQ80" s="320">
        <f>_xlfn.IFNA(VLOOKUP($B80,'I-LogEmaxOverpEC50'!$A:$AR,MATCH(BQ$1,'I-LogEmaxOverpEC50'!$A$1:$AR$1,0),FALSE),"")</f>
        <v>10.427315898793877</v>
      </c>
      <c r="BR80" s="320">
        <f>_xlfn.IFNA(VLOOKUP($B80,'I-LogEmaxOverpEC50'!$A:$AR,MATCH(BR$1,'I-LogEmaxOverpEC50'!$A$1:$AR$1,0),FALSE),"")</f>
        <v>10.315532978004976</v>
      </c>
      <c r="BS80" s="320">
        <f>_xlfn.IFNA(VLOOKUP($B80,'I-LogEmaxOverpEC50'!$A:$AR,MATCH(BS$1,'I-LogEmaxOverpEC50'!$A$1:$AR$1,0),FALSE),"")</f>
        <v>9.6513957668897348</v>
      </c>
      <c r="BT80" s="320">
        <f>_xlfn.IFNA(VLOOKUP($B80,'I-LogEmaxOverpEC50'!$A:$AR,MATCH(BT$1,'I-LogEmaxOverpEC50'!$A$1:$AR$1,0),FALSE),"")</f>
        <v>9.0001482197259808</v>
      </c>
      <c r="BU80" s="320">
        <f>_xlfn.IFNA(VLOOKUP($B80,'I-LogEmaxOverpEC50'!$A:$AR,MATCH(BU$1,'I-LogEmaxOverpEC50'!$A$1:$AR$1,0),FALSE),"")</f>
        <v>8.4200755362446706</v>
      </c>
      <c r="BV80" s="114" t="e" cm="1">
        <f t="array" ref="BV80">_xlfn.IFS(AND($C80="A",_xlfn.CONCAT(F80:G80)&lt;&gt;"",$A80=1),"x",AND($C80="A",_xlfn.CONCAT(F80:G80)="",$A80=1),"-",$A$1&lt;&gt;"","")</f>
        <v>#N/A</v>
      </c>
      <c r="BW80" s="113" t="e" cm="1">
        <f t="array" ref="BW80">_xlfn.IFS(AND($C80="A",_xlfn.CONCAT(H80:L80)&lt;&gt;"",$A80=1),"x",AND($C80="A",_xlfn.CONCAT(H80:L80)="",$A80=1),"-",$A$1&lt;&gt;"","")</f>
        <v>#N/A</v>
      </c>
      <c r="BX80" s="113" t="e" cm="1">
        <f t="array" ref="BX80">_xlfn.IFS(AND($C80="A",_xlfn.CONCAT(M80:P80)&lt;&gt;"",$A80=1),"x",AND($C80="A",_xlfn.CONCAT(M80:P80)="",$A80=1),"-",$A$1&lt;&gt;"","")</f>
        <v>#N/A</v>
      </c>
      <c r="BY80" s="113" t="e" cm="1">
        <f t="array" ref="BY80">_xlfn.IFS(AND($C80="A",_xlfn.CONCAT(Q80:R80)&lt;&gt;"",$A80=1),"x",AND($C80="A",_xlfn.CONCAT(Q80:R80)="",$A80=1),"-",$A$1&lt;&gt;"","")</f>
        <v>#N/A</v>
      </c>
      <c r="BZ80" s="121" t="e">
        <f t="shared" si="60"/>
        <v>#N/A</v>
      </c>
      <c r="CA80" s="120" t="e">
        <f t="shared" si="61"/>
        <v>#N/A</v>
      </c>
      <c r="CB80" s="120" t="e">
        <f t="shared" si="62"/>
        <v>#N/A</v>
      </c>
      <c r="CC80" s="120" t="e">
        <f t="shared" si="63"/>
        <v>#N/A</v>
      </c>
      <c r="CD80" s="121" t="str">
        <f t="shared" si="64"/>
        <v/>
      </c>
      <c r="CE80" s="120" t="e">
        <f t="shared" si="65"/>
        <v>#N/A</v>
      </c>
      <c r="CF80" s="120" t="e">
        <f t="shared" si="66"/>
        <v>#N/A</v>
      </c>
      <c r="CG80" s="120" t="e">
        <f t="shared" si="67"/>
        <v>#N/A</v>
      </c>
      <c r="CH80" s="120" t="e">
        <f t="shared" si="68"/>
        <v>#N/A</v>
      </c>
      <c r="CI80" s="120" t="e">
        <f t="shared" si="69"/>
        <v>#N/A</v>
      </c>
    </row>
    <row r="81" spans="1:87" s="323" customFormat="1" x14ac:dyDescent="0.2">
      <c r="A81" s="311" t="e" cm="1">
        <f t="array" ref="A81">_xlfn.IFS(SUM(F81:R81)&gt;0,1,Z81&gt;0,2,TRUE,3)</f>
        <v>#N/A</v>
      </c>
      <c r="B81" s="311" t="s">
        <v>67</v>
      </c>
      <c r="C81" s="311" t="str">
        <f>_xlfn.XLOOKUP(B81,RecNamesAll!A:A,RecNamesAll!E:E)</f>
        <v>A</v>
      </c>
      <c r="D81" s="311" t="str">
        <f>_xlfn.XLOOKUP(B81,RecNamesAll!A:A,RecNamesAll!C:C)</f>
        <v>B1</v>
      </c>
      <c r="E81" s="311"/>
      <c r="F81" s="312" t="e">
        <f t="shared" si="35"/>
        <v>#N/A</v>
      </c>
      <c r="G81" s="313" t="e">
        <f t="shared" si="36"/>
        <v>#N/A</v>
      </c>
      <c r="H81" s="312" t="e">
        <f t="shared" si="37"/>
        <v>#N/A</v>
      </c>
      <c r="I81" s="313" t="e">
        <f t="shared" si="38"/>
        <v>#N/A</v>
      </c>
      <c r="J81" s="313" t="e">
        <f t="shared" si="39"/>
        <v>#N/A</v>
      </c>
      <c r="K81" s="313" t="e">
        <f t="shared" si="40"/>
        <v>#N/A</v>
      </c>
      <c r="L81" s="313" t="e">
        <f t="shared" si="41"/>
        <v>#N/A</v>
      </c>
      <c r="M81" s="312" t="e">
        <f t="shared" si="42"/>
        <v>#N/A</v>
      </c>
      <c r="N81" s="313" t="e">
        <f t="shared" si="43"/>
        <v>#N/A</v>
      </c>
      <c r="O81" s="313" t="e">
        <f t="shared" si="44"/>
        <v>#N/A</v>
      </c>
      <c r="P81" s="313" t="e">
        <f t="shared" si="45"/>
        <v>#N/A</v>
      </c>
      <c r="Q81" s="312" t="e">
        <f t="shared" si="46"/>
        <v>#N/A</v>
      </c>
      <c r="R81" s="313" t="e">
        <f t="shared" si="47"/>
        <v>#N/A</v>
      </c>
      <c r="S81" s="314" t="str">
        <f t="shared" si="48"/>
        <v/>
      </c>
      <c r="T81" s="315" t="str">
        <f t="shared" si="49"/>
        <v>A</v>
      </c>
      <c r="U81" s="311" t="str">
        <f t="shared" si="50"/>
        <v>B1</v>
      </c>
      <c r="V81" s="316" t="e">
        <f>IF(VLOOKUP($B81,GtP!$A:$AA,MATCH("Gs_0-2",GtP!$A$1:$AA$1,0),FALSE)=0,"",VLOOKUP($B81,GtP!$A:$AA,MATCH("Gs_0-2",GtP!$A$1:$AA$1,0),FALSE))</f>
        <v>#N/A</v>
      </c>
      <c r="W81" s="317" t="e">
        <f>IF(VLOOKUP($B81,GtP!$A:$AA,MATCH("Gi/o_0-2",GtP!$A$1:$AA$1,0),FALSE)=0,"",VLOOKUP($B81,GtP!$A:$AA,MATCH("Gi/o_0-2",GtP!$A$1:$AA$1,0),FALSE))</f>
        <v>#N/A</v>
      </c>
      <c r="X81" s="317" t="e">
        <f>IF(VLOOKUP($B81,GtP!$A:$AA,MATCH("Gq/11_0-2",GtP!$A$1:$AA$1,0),FALSE)=0,"",VLOOKUP($B81,GtP!$A:$AA,MATCH("Gq/11_0-2",GtP!$A$1:$AA$1,0),FALSE))</f>
        <v>#N/A</v>
      </c>
      <c r="Y81" s="317" t="e">
        <f>IF(VLOOKUP($B81,GtP!$A:$AA,MATCH("G12/13_0-2",GtP!$A$1:$AA$1,0),FALSE)=0,"",VLOOKUP($B81,GtP!$A:$AA,MATCH("G12/13_0-2",GtP!$A$1:$AA$1,0),FALSE))</f>
        <v>#N/A</v>
      </c>
      <c r="Z81" s="318" t="e">
        <f t="shared" si="51"/>
        <v>#N/A</v>
      </c>
      <c r="AA81" s="317" t="e">
        <f t="shared" si="52"/>
        <v>#N/A</v>
      </c>
      <c r="AB81" s="317" t="e">
        <f t="shared" si="53"/>
        <v>#N/A</v>
      </c>
      <c r="AC81" s="317" t="e">
        <f t="shared" si="54"/>
        <v>#N/A</v>
      </c>
      <c r="AD81" s="317" t="e">
        <f t="shared" si="55"/>
        <v>#N/A</v>
      </c>
      <c r="AE81" s="315" t="str">
        <f t="shared" si="56"/>
        <v/>
      </c>
      <c r="AF81" s="311" t="str">
        <f t="shared" si="57"/>
        <v/>
      </c>
      <c r="AG81" s="311" t="str">
        <f t="shared" si="58"/>
        <v/>
      </c>
      <c r="AH81" s="311" t="str">
        <f t="shared" si="59"/>
        <v/>
      </c>
      <c r="AI81" s="316" t="e">
        <f>_xlfn.CONCAT(IF(AV81="","-","B"),IF(BI81="","-","I"),VLOOKUP($B81,GtP!$A:$BB,MATCH("Gs_0-1",GtP!$A$1:$BB$1,0),FALSE))</f>
        <v>#N/A</v>
      </c>
      <c r="AJ81" s="317" t="e">
        <f>_xlfn.CONCAT(IF(AW81="","-","B"),IF(BJ81="","-","I"),VLOOKUP($B81,GtP!$A:$BB,MATCH("Gs_0-1",GtP!$A$1:$BB$1,0),FALSE))</f>
        <v>#N/A</v>
      </c>
      <c r="AK81" s="317" t="e">
        <f>_xlfn.CONCAT(IF(AX81="","-","B"),IF(BK81="","-","I"),VLOOKUP($B81,GtP!$A:$BB,MATCH("Gi/o_0-1",GtP!$A$1:$BB$1,0),FALSE))</f>
        <v>#N/A</v>
      </c>
      <c r="AL81" s="317" t="e">
        <f>_xlfn.CONCAT(IF(AY81="","-","B"),IF(BL81="","-","I"),VLOOKUP($B81,GtP!$A:$BB,MATCH("Gi/o_0-1",GtP!$A$1:$BB$1,0),FALSE))</f>
        <v>#N/A</v>
      </c>
      <c r="AM81" s="317" t="e">
        <f>_xlfn.CONCAT(IF(AZ81="","-","B"),IF(BM81="","-","I"),VLOOKUP($B81,GtP!$A:$BB,MATCH("Gi/o_0-1",GtP!$A$1:$BB$1,0),FALSE))</f>
        <v>#N/A</v>
      </c>
      <c r="AN81" s="317" t="e">
        <f>_xlfn.CONCAT(IF(BA81="","-","B"),IF(BN81="","-","I"),VLOOKUP($B81,GtP!$A:$BB,MATCH("Gi/o_0-1",GtP!$A$1:$BB$1,0),FALSE))</f>
        <v>#N/A</v>
      </c>
      <c r="AO81" s="317" t="e">
        <f>_xlfn.CONCAT(IF(BB81="","-","B"),IF(BO81="","-","I"),VLOOKUP($B81,GtP!$A:$BB,MATCH("Gi/o_0-1",GtP!$A$1:$BB$1,0),FALSE))</f>
        <v>#N/A</v>
      </c>
      <c r="AP81" s="317" t="e">
        <f>_xlfn.CONCAT(IF(BC81="","-","B"),IF(BP81="","-","I"),VLOOKUP($B81,GtP!$A:$BB,MATCH("Gq/11_0-1",GtP!$A$1:$BB$1,0),FALSE))</f>
        <v>#N/A</v>
      </c>
      <c r="AQ81" s="317" t="e">
        <f>_xlfn.CONCAT(IF(BD81="","-","B"),IF(BQ81="","-","I"),VLOOKUP($B81,GtP!$A:$BB,MATCH("Gq/11_0-1",GtP!$A$1:$BB$1,0),FALSE))</f>
        <v>#N/A</v>
      </c>
      <c r="AR81" s="317" t="e">
        <f>_xlfn.CONCAT(IF(BE81="","-","B"),IF(BR81="","-","I"),VLOOKUP($B81,GtP!$A:$BB,MATCH("Gq/11_0-1",GtP!$A$1:$BB$1,0),FALSE))</f>
        <v>#N/A</v>
      </c>
      <c r="AS81" s="317" t="e">
        <f>_xlfn.CONCAT(IF(BF81="","-","B"),IF(BS81="","-","I"),VLOOKUP($B81,GtP!$A:$BB,MATCH("Gq/11_0-1",GtP!$A$1:$BB$1,0),FALSE))</f>
        <v>#N/A</v>
      </c>
      <c r="AT81" s="317" t="e">
        <f>_xlfn.CONCAT(IF(BG81="","-","B"),IF(BT81="","-","I"),VLOOKUP($B81,GtP!$A:$BB,MATCH("G12/13_0-1",GtP!$A$1:$BB$1,0),FALSE))</f>
        <v>#N/A</v>
      </c>
      <c r="AU81" s="317" t="e">
        <f>_xlfn.CONCAT(IF(BH81="","-","B"),IF(BU81="","-","I"),VLOOKUP($B81,GtP!$A:$BB,MATCH("G12/13_0-1",GtP!$A$1:$BB$1,0),FALSE))</f>
        <v>#N/A</v>
      </c>
      <c r="AV81" s="319" t="str">
        <f>_xlfn.IFNA(VLOOKUP($B81,'B-LogEmaxOverpEC50'!$A:$AL,MATCH(AV$1,'B-LogEmaxOverpEC50'!$A$1:$AL$1,0),FALSE),"")</f>
        <v/>
      </c>
      <c r="AW81" s="320"/>
      <c r="AX81" s="321">
        <f>_xlfn.IFNA(VLOOKUP($B81,'B-LogEmaxOverpEC50'!$A:$AL,MATCH(AX$1,'B-LogEmaxOverpEC50'!$A$1:$AL$1,0),FALSE),"")</f>
        <v>7.6544233510248159</v>
      </c>
      <c r="AY81" s="321">
        <f>_xlfn.IFNA(VLOOKUP($B81,'B-LogEmaxOverpEC50'!$A:$AL,MATCH(AY$1,'B-LogEmaxOverpEC50'!$A$1:$AL$1,0),FALSE),"")</f>
        <v>7.7351284747579232</v>
      </c>
      <c r="AZ81" s="321">
        <f>_xlfn.IFNA(VLOOKUP($B81,'B-LogEmaxOverpEC50'!$A:$AL,MATCH(AZ$1,'B-LogEmaxOverpEC50'!$A$1:$AL$1,0),FALSE),"")</f>
        <v>8.0435476057121704</v>
      </c>
      <c r="BA81" s="321">
        <f>_xlfn.IFNA(VLOOKUP($B81,'B-LogEmaxOverpEC50'!$A:$AL,MATCH(BA$1,'B-LogEmaxOverpEC50'!$A$1:$AL$1,0),FALSE),"")</f>
        <v>8.2877474139510916</v>
      </c>
      <c r="BB81" s="321">
        <f>_xlfn.IFNA(VLOOKUP($B81,'B-LogEmaxOverpEC50'!$A:$AL,MATCH(BB$1,'B-LogEmaxOverpEC50'!$A$1:$AL$1,0),FALSE),"")</f>
        <v>7.899904094949874</v>
      </c>
      <c r="BC81" s="321">
        <f>_xlfn.IFNA(VLOOKUP($B81,'B-LogEmaxOverpEC50'!$A:$AL,MATCH(BC$1,'B-LogEmaxOverpEC50'!$A$1:$AL$1,0),FALSE),"")</f>
        <v>8.2635722798056523</v>
      </c>
      <c r="BD81" s="321">
        <f>_xlfn.IFNA(VLOOKUP($B81,'B-LogEmaxOverpEC50'!$A:$AL,MATCH(BD$1,'B-LogEmaxOverpEC50'!$A$1:$AL$1,0),FALSE),"")</f>
        <v>8.179947209562938</v>
      </c>
      <c r="BE81" s="321">
        <f>_xlfn.IFNA(VLOOKUP($B81,'B-LogEmaxOverpEC50'!$A:$AL,MATCH(BE$1,'B-LogEmaxOverpEC50'!$A$1:$AL$1,0),FALSE),"")</f>
        <v>8.1262595470320331</v>
      </c>
      <c r="BF81" s="321">
        <f>_xlfn.IFNA(VLOOKUP($B81,'B-LogEmaxOverpEC50'!$A:$AL,MATCH(BF$1,'B-LogEmaxOverpEC50'!$A$1:$AL$1,0),FALSE),"")</f>
        <v>8.4050226571556834</v>
      </c>
      <c r="BG81" s="321" t="str">
        <f>_xlfn.IFNA(VLOOKUP($B81,'B-LogEmaxOverpEC50'!$A:$AL,MATCH(BG$1,'B-LogEmaxOverpEC50'!$A$1:$AL$1,0),FALSE),"")</f>
        <v/>
      </c>
      <c r="BH81" s="321" t="str">
        <f>_xlfn.IFNA(VLOOKUP($B81,'B-LogEmaxOverpEC50'!$A:$AL,MATCH(BH$1,'B-LogEmaxOverpEC50'!$A$1:$AL$1,0),FALSE),"")</f>
        <v/>
      </c>
      <c r="BI81" s="322">
        <f>_xlfn.IFNA(VLOOKUP($B81,'I-LogEmaxOverpEC50'!$A:$AR,MATCH(BI$1,'I-LogEmaxOverpEC50'!$A$1:$AR$1,0),FALSE),"")</f>
        <v>9.3640312677277198</v>
      </c>
      <c r="BJ81" s="320">
        <f>_xlfn.IFNA(VLOOKUP($B81,'I-LogEmaxOverpEC50'!$A:$AR,MATCH(BJ$1,'I-LogEmaxOverpEC50'!$A$1:$AR$1,0),FALSE),"")</f>
        <v>9.2567137622468234</v>
      </c>
      <c r="BK81" s="320">
        <f>_xlfn.IFNA(VLOOKUP($B81,'I-LogEmaxOverpEC50'!$A:$AR,MATCH(BK$1,'I-LogEmaxOverpEC50'!$A$1:$AR$1,0),FALSE),"")</f>
        <v>9.8453625333157646</v>
      </c>
      <c r="BL81" s="320">
        <f>_xlfn.IFNA(VLOOKUP($B81,'I-LogEmaxOverpEC50'!$A:$AR,MATCH(BL$1,'I-LogEmaxOverpEC50'!$A$1:$AR$1,0),FALSE),"")</f>
        <v>9.8453625333157646</v>
      </c>
      <c r="BM81" s="320">
        <f>_xlfn.IFNA(VLOOKUP($B81,'I-LogEmaxOverpEC50'!$A:$AR,MATCH(BM$1,'I-LogEmaxOverpEC50'!$A$1:$AR$1,0),FALSE),"")</f>
        <v>9.8015408541393878</v>
      </c>
      <c r="BN81" s="320">
        <f>_xlfn.IFNA(VLOOKUP($B81,'I-LogEmaxOverpEC50'!$A:$AR,MATCH(BN$1,'I-LogEmaxOverpEC50'!$A$1:$AR$1,0),FALSE),"")</f>
        <v>9.8015408541393878</v>
      </c>
      <c r="BO81" s="320">
        <f>_xlfn.IFNA(VLOOKUP($B81,'I-LogEmaxOverpEC50'!$A:$AR,MATCH(BO$1,'I-LogEmaxOverpEC50'!$A$1:$AR$1,0),FALSE),"")</f>
        <v>8.945604660413677</v>
      </c>
      <c r="BP81" s="320" t="str">
        <f>_xlfn.IFNA(VLOOKUP($B81,'I-LogEmaxOverpEC50'!$A:$AR,MATCH(BP$1,'I-LogEmaxOverpEC50'!$A$1:$AR$1,0),FALSE),"")</f>
        <v/>
      </c>
      <c r="BQ81" s="320" t="str">
        <f>_xlfn.IFNA(VLOOKUP($B81,'I-LogEmaxOverpEC50'!$A:$AR,MATCH(BQ$1,'I-LogEmaxOverpEC50'!$A$1:$AR$1,0),FALSE),"")</f>
        <v/>
      </c>
      <c r="BR81" s="320">
        <f>_xlfn.IFNA(VLOOKUP($B81,'I-LogEmaxOverpEC50'!$A:$AR,MATCH(BR$1,'I-LogEmaxOverpEC50'!$A$1:$AR$1,0),FALSE),"")</f>
        <v>9.7747299760110113</v>
      </c>
      <c r="BS81" s="320">
        <f>_xlfn.IFNA(VLOOKUP($B81,'I-LogEmaxOverpEC50'!$A:$AR,MATCH(BS$1,'I-LogEmaxOverpEC50'!$A$1:$AR$1,0),FALSE),"")</f>
        <v>9.771657230928195</v>
      </c>
      <c r="BT81" s="320">
        <f>_xlfn.IFNA(VLOOKUP($B81,'I-LogEmaxOverpEC50'!$A:$AR,MATCH(BT$1,'I-LogEmaxOverpEC50'!$A$1:$AR$1,0),FALSE),"")</f>
        <v>9.3043069227556376</v>
      </c>
      <c r="BU81" s="320">
        <f>_xlfn.IFNA(VLOOKUP($B81,'I-LogEmaxOverpEC50'!$A:$AR,MATCH(BU$1,'I-LogEmaxOverpEC50'!$A$1:$AR$1,0),FALSE),"")</f>
        <v>9.6323092170087303</v>
      </c>
      <c r="BV81" s="114" t="e" cm="1">
        <f t="array" ref="BV81">_xlfn.IFS(AND($C81="A",_xlfn.CONCAT(F81:G81)&lt;&gt;"",$A81=1),"x",AND($C81="A",_xlfn.CONCAT(F81:G81)="",$A81=1),"-",$A$1&lt;&gt;"","")</f>
        <v>#N/A</v>
      </c>
      <c r="BW81" s="113" t="e" cm="1">
        <f t="array" ref="BW81">_xlfn.IFS(AND($C81="A",_xlfn.CONCAT(H81:L81)&lt;&gt;"",$A81=1),"x",AND($C81="A",_xlfn.CONCAT(H81:L81)="",$A81=1),"-",$A$1&lt;&gt;"","")</f>
        <v>#N/A</v>
      </c>
      <c r="BX81" s="113" t="e" cm="1">
        <f t="array" ref="BX81">_xlfn.IFS(AND($C81="A",_xlfn.CONCAT(M81:P81)&lt;&gt;"",$A81=1),"x",AND($C81="A",_xlfn.CONCAT(M81:P81)="",$A81=1),"-",$A$1&lt;&gt;"","")</f>
        <v>#N/A</v>
      </c>
      <c r="BY81" s="113" t="e" cm="1">
        <f t="array" ref="BY81">_xlfn.IFS(AND($C81="A",_xlfn.CONCAT(Q81:R81)&lt;&gt;"",$A81=1),"x",AND($C81="A",_xlfn.CONCAT(Q81:R81)="",$A81=1),"-",$A$1&lt;&gt;"","")</f>
        <v>#N/A</v>
      </c>
      <c r="BZ81" s="121" t="e">
        <f t="shared" si="60"/>
        <v>#N/A</v>
      </c>
      <c r="CA81" s="120" t="e">
        <f t="shared" si="61"/>
        <v>#N/A</v>
      </c>
      <c r="CB81" s="120" t="e">
        <f t="shared" si="62"/>
        <v>#N/A</v>
      </c>
      <c r="CC81" s="120" t="e">
        <f t="shared" si="63"/>
        <v>#N/A</v>
      </c>
      <c r="CD81" s="121" t="str">
        <f t="shared" si="64"/>
        <v/>
      </c>
      <c r="CE81" s="120" t="e">
        <f t="shared" si="65"/>
        <v>#N/A</v>
      </c>
      <c r="CF81" s="120" t="e">
        <f t="shared" si="66"/>
        <v>#N/A</v>
      </c>
      <c r="CG81" s="120" t="e">
        <f t="shared" si="67"/>
        <v>#N/A</v>
      </c>
      <c r="CH81" s="120" t="e">
        <f t="shared" si="68"/>
        <v>#N/A</v>
      </c>
      <c r="CI81" s="120" t="e">
        <f t="shared" si="69"/>
        <v>#N/A</v>
      </c>
    </row>
    <row r="82" spans="1:87" s="323" customFormat="1" x14ac:dyDescent="0.2">
      <c r="A82" s="311" t="e" cm="1">
        <f t="array" ref="A82">_xlfn.IFS(SUM(F82:R82)&gt;0,1,Z82&gt;0,2,TRUE,3)</f>
        <v>#N/A</v>
      </c>
      <c r="B82" s="311" t="s">
        <v>121</v>
      </c>
      <c r="C82" s="311" t="str">
        <f>_xlfn.XLOOKUP(B82,RecNamesAll!A:A,RecNamesAll!E:E)</f>
        <v>A</v>
      </c>
      <c r="D82" s="311" t="str">
        <f>_xlfn.XLOOKUP(B82,RecNamesAll!A:A,RecNamesAll!C:C)</f>
        <v>CysLT1</v>
      </c>
      <c r="E82" s="311"/>
      <c r="F82" s="312" t="e">
        <f t="shared" si="35"/>
        <v>#N/A</v>
      </c>
      <c r="G82" s="313" t="e">
        <f t="shared" si="36"/>
        <v>#N/A</v>
      </c>
      <c r="H82" s="312" t="e">
        <f t="shared" si="37"/>
        <v>#N/A</v>
      </c>
      <c r="I82" s="313" t="e">
        <f t="shared" si="38"/>
        <v>#N/A</v>
      </c>
      <c r="J82" s="313" t="e">
        <f t="shared" si="39"/>
        <v>#N/A</v>
      </c>
      <c r="K82" s="313" t="e">
        <f t="shared" si="40"/>
        <v>#N/A</v>
      </c>
      <c r="L82" s="313" t="e">
        <f t="shared" si="41"/>
        <v>#N/A</v>
      </c>
      <c r="M82" s="312" t="e">
        <f t="shared" si="42"/>
        <v>#N/A</v>
      </c>
      <c r="N82" s="313" t="e">
        <f t="shared" si="43"/>
        <v>#N/A</v>
      </c>
      <c r="O82" s="313" t="e">
        <f t="shared" si="44"/>
        <v>#N/A</v>
      </c>
      <c r="P82" s="313" t="e">
        <f t="shared" si="45"/>
        <v>#N/A</v>
      </c>
      <c r="Q82" s="312" t="e">
        <f t="shared" si="46"/>
        <v>#N/A</v>
      </c>
      <c r="R82" s="313" t="e">
        <f t="shared" si="47"/>
        <v>#N/A</v>
      </c>
      <c r="S82" s="314" t="str">
        <f t="shared" si="48"/>
        <v/>
      </c>
      <c r="T82" s="315" t="str">
        <f t="shared" si="49"/>
        <v>A</v>
      </c>
      <c r="U82" s="311" t="str">
        <f t="shared" si="50"/>
        <v>CysLT1</v>
      </c>
      <c r="V82" s="316" t="e">
        <f>IF(VLOOKUP($B82,GtP!$A:$AA,MATCH("Gs_0-2",GtP!$A$1:$AA$1,0),FALSE)=0,"",VLOOKUP($B82,GtP!$A:$AA,MATCH("Gs_0-2",GtP!$A$1:$AA$1,0),FALSE))</f>
        <v>#N/A</v>
      </c>
      <c r="W82" s="317" t="e">
        <f>IF(VLOOKUP($B82,GtP!$A:$AA,MATCH("Gi/o_0-2",GtP!$A$1:$AA$1,0),FALSE)=0,"",VLOOKUP($B82,GtP!$A:$AA,MATCH("Gi/o_0-2",GtP!$A$1:$AA$1,0),FALSE))</f>
        <v>#N/A</v>
      </c>
      <c r="X82" s="317" t="e">
        <f>IF(VLOOKUP($B82,GtP!$A:$AA,MATCH("Gq/11_0-2",GtP!$A$1:$AA$1,0),FALSE)=0,"",VLOOKUP($B82,GtP!$A:$AA,MATCH("Gq/11_0-2",GtP!$A$1:$AA$1,0),FALSE))</f>
        <v>#N/A</v>
      </c>
      <c r="Y82" s="317" t="e">
        <f>IF(VLOOKUP($B82,GtP!$A:$AA,MATCH("G12/13_0-2",GtP!$A$1:$AA$1,0),FALSE)=0,"",VLOOKUP($B82,GtP!$A:$AA,MATCH("G12/13_0-2",GtP!$A$1:$AA$1,0),FALSE))</f>
        <v>#N/A</v>
      </c>
      <c r="Z82" s="318" t="e">
        <f t="shared" si="51"/>
        <v>#N/A</v>
      </c>
      <c r="AA82" s="317" t="e">
        <f t="shared" si="52"/>
        <v>#N/A</v>
      </c>
      <c r="AB82" s="317" t="e">
        <f t="shared" si="53"/>
        <v>#N/A</v>
      </c>
      <c r="AC82" s="317" t="e">
        <f t="shared" si="54"/>
        <v>#N/A</v>
      </c>
      <c r="AD82" s="317" t="e">
        <f t="shared" si="55"/>
        <v>#N/A</v>
      </c>
      <c r="AE82" s="315" t="str">
        <f t="shared" si="56"/>
        <v/>
      </c>
      <c r="AF82" s="311" t="str">
        <f t="shared" si="57"/>
        <v/>
      </c>
      <c r="AG82" s="311" t="str">
        <f t="shared" si="58"/>
        <v/>
      </c>
      <c r="AH82" s="311" t="str">
        <f t="shared" si="59"/>
        <v/>
      </c>
      <c r="AI82" s="316" t="e">
        <f>_xlfn.CONCAT(IF(AV82="","-","B"),IF(BI82="","-","I"),VLOOKUP($B82,GtP!$A:$BB,MATCH("Gs_0-1",GtP!$A$1:$BB$1,0),FALSE))</f>
        <v>#N/A</v>
      </c>
      <c r="AJ82" s="317" t="e">
        <f>_xlfn.CONCAT(IF(AW82="","-","B"),IF(BJ82="","-","I"),VLOOKUP($B82,GtP!$A:$BB,MATCH("Gs_0-1",GtP!$A$1:$BB$1,0),FALSE))</f>
        <v>#N/A</v>
      </c>
      <c r="AK82" s="317" t="e">
        <f>_xlfn.CONCAT(IF(AX82="","-","B"),IF(BK82="","-","I"),VLOOKUP($B82,GtP!$A:$BB,MATCH("Gi/o_0-1",GtP!$A$1:$BB$1,0),FALSE))</f>
        <v>#N/A</v>
      </c>
      <c r="AL82" s="317" t="e">
        <f>_xlfn.CONCAT(IF(AY82="","-","B"),IF(BL82="","-","I"),VLOOKUP($B82,GtP!$A:$BB,MATCH("Gi/o_0-1",GtP!$A$1:$BB$1,0),FALSE))</f>
        <v>#N/A</v>
      </c>
      <c r="AM82" s="317" t="e">
        <f>_xlfn.CONCAT(IF(AZ82="","-","B"),IF(BM82="","-","I"),VLOOKUP($B82,GtP!$A:$BB,MATCH("Gi/o_0-1",GtP!$A$1:$BB$1,0),FALSE))</f>
        <v>#N/A</v>
      </c>
      <c r="AN82" s="317" t="e">
        <f>_xlfn.CONCAT(IF(BA82="","-","B"),IF(BN82="","-","I"),VLOOKUP($B82,GtP!$A:$BB,MATCH("Gi/o_0-1",GtP!$A$1:$BB$1,0),FALSE))</f>
        <v>#N/A</v>
      </c>
      <c r="AO82" s="317" t="e">
        <f>_xlfn.CONCAT(IF(BB82="","-","B"),IF(BO82="","-","I"),VLOOKUP($B82,GtP!$A:$BB,MATCH("Gi/o_0-1",GtP!$A$1:$BB$1,0),FALSE))</f>
        <v>#N/A</v>
      </c>
      <c r="AP82" s="317" t="e">
        <f>_xlfn.CONCAT(IF(BC82="","-","B"),IF(BP82="","-","I"),VLOOKUP($B82,GtP!$A:$BB,MATCH("Gq/11_0-1",GtP!$A$1:$BB$1,0),FALSE))</f>
        <v>#N/A</v>
      </c>
      <c r="AQ82" s="317" t="e">
        <f>_xlfn.CONCAT(IF(BD82="","-","B"),IF(BQ82="","-","I"),VLOOKUP($B82,GtP!$A:$BB,MATCH("Gq/11_0-1",GtP!$A$1:$BB$1,0),FALSE))</f>
        <v>#N/A</v>
      </c>
      <c r="AR82" s="317" t="e">
        <f>_xlfn.CONCAT(IF(BE82="","-","B"),IF(BR82="","-","I"),VLOOKUP($B82,GtP!$A:$BB,MATCH("Gq/11_0-1",GtP!$A$1:$BB$1,0),FALSE))</f>
        <v>#N/A</v>
      </c>
      <c r="AS82" s="317" t="e">
        <f>_xlfn.CONCAT(IF(BF82="","-","B"),IF(BS82="","-","I"),VLOOKUP($B82,GtP!$A:$BB,MATCH("Gq/11_0-1",GtP!$A$1:$BB$1,0),FALSE))</f>
        <v>#N/A</v>
      </c>
      <c r="AT82" s="317" t="e">
        <f>_xlfn.CONCAT(IF(BG82="","-","B"),IF(BT82="","-","I"),VLOOKUP($B82,GtP!$A:$BB,MATCH("G12/13_0-1",GtP!$A$1:$BB$1,0),FALSE))</f>
        <v>#N/A</v>
      </c>
      <c r="AU82" s="317" t="e">
        <f>_xlfn.CONCAT(IF(BH82="","-","B"),IF(BU82="","-","I"),VLOOKUP($B82,GtP!$A:$BB,MATCH("G12/13_0-1",GtP!$A$1:$BB$1,0),FALSE))</f>
        <v>#N/A</v>
      </c>
      <c r="AV82" s="319" t="str">
        <f>_xlfn.IFNA(VLOOKUP($B82,'B-LogEmaxOverpEC50'!$A:$AL,MATCH(AV$1,'B-LogEmaxOverpEC50'!$A$1:$AL$1,0),FALSE),"")</f>
        <v/>
      </c>
      <c r="AW82" s="320"/>
      <c r="AX82" s="321">
        <f>_xlfn.IFNA(VLOOKUP($B82,'B-LogEmaxOverpEC50'!$A:$AL,MATCH(AX$1,'B-LogEmaxOverpEC50'!$A$1:$AL$1,0),FALSE),"")</f>
        <v>10.159167634644112</v>
      </c>
      <c r="AY82" s="321">
        <f>_xlfn.IFNA(VLOOKUP($B82,'B-LogEmaxOverpEC50'!$A:$AL,MATCH(AY$1,'B-LogEmaxOverpEC50'!$A$1:$AL$1,0),FALSE),"")</f>
        <v>10.250705804600717</v>
      </c>
      <c r="AZ82" s="321">
        <f>_xlfn.IFNA(VLOOKUP($B82,'B-LogEmaxOverpEC50'!$A:$AL,MATCH(AZ$1,'B-LogEmaxOverpEC50'!$A$1:$AL$1,0),FALSE),"")</f>
        <v>10.02918103086601</v>
      </c>
      <c r="BA82" s="321">
        <f>_xlfn.IFNA(VLOOKUP($B82,'B-LogEmaxOverpEC50'!$A:$AL,MATCH(BA$1,'B-LogEmaxOverpEC50'!$A$1:$AL$1,0),FALSE),"")</f>
        <v>10.397402974889664</v>
      </c>
      <c r="BB82" s="321">
        <f>_xlfn.IFNA(VLOOKUP($B82,'B-LogEmaxOverpEC50'!$A:$AL,MATCH(BB$1,'B-LogEmaxOverpEC50'!$A$1:$AL$1,0),FALSE),"")</f>
        <v>10.715690012241843</v>
      </c>
      <c r="BC82" s="321">
        <f>_xlfn.IFNA(VLOOKUP($B82,'B-LogEmaxOverpEC50'!$A:$AL,MATCH(BC$1,'B-LogEmaxOverpEC50'!$A$1:$AL$1,0),FALSE),"")</f>
        <v>9.1895462071707978</v>
      </c>
      <c r="BD82" s="321">
        <f>_xlfn.IFNA(VLOOKUP($B82,'B-LogEmaxOverpEC50'!$A:$AL,MATCH(BD$1,'B-LogEmaxOverpEC50'!$A$1:$AL$1,0),FALSE),"")</f>
        <v>9.0205360471388563</v>
      </c>
      <c r="BE82" s="321">
        <f>_xlfn.IFNA(VLOOKUP($B82,'B-LogEmaxOverpEC50'!$A:$AL,MATCH(BE$1,'B-LogEmaxOverpEC50'!$A$1:$AL$1,0),FALSE),"")</f>
        <v>8.7094866581903805</v>
      </c>
      <c r="BF82" s="321">
        <f>_xlfn.IFNA(VLOOKUP($B82,'B-LogEmaxOverpEC50'!$A:$AL,MATCH(BF$1,'B-LogEmaxOverpEC50'!$A$1:$AL$1,0),FALSE),"")</f>
        <v>9.3417209395615401</v>
      </c>
      <c r="BG82" s="321" t="str">
        <f>_xlfn.IFNA(VLOOKUP($B82,'B-LogEmaxOverpEC50'!$A:$AL,MATCH(BG$1,'B-LogEmaxOverpEC50'!$A$1:$AL$1,0),FALSE),"")</f>
        <v/>
      </c>
      <c r="BH82" s="321" t="str">
        <f>_xlfn.IFNA(VLOOKUP($B82,'B-LogEmaxOverpEC50'!$A:$AL,MATCH(BH$1,'B-LogEmaxOverpEC50'!$A$1:$AL$1,0),FALSE),"")</f>
        <v/>
      </c>
      <c r="BI82" s="322">
        <f>_xlfn.IFNA(VLOOKUP($B82,'I-LogEmaxOverpEC50'!$A:$AR,MATCH(BI$1,'I-LogEmaxOverpEC50'!$A$1:$AR$1,0),FALSE),"")</f>
        <v>9.930736961230572</v>
      </c>
      <c r="BJ82" s="320">
        <f>_xlfn.IFNA(VLOOKUP($B82,'I-LogEmaxOverpEC50'!$A:$AR,MATCH(BJ$1,'I-LogEmaxOverpEC50'!$A$1:$AR$1,0),FALSE),"")</f>
        <v>9.8095494225039026</v>
      </c>
      <c r="BK82" s="320">
        <f>_xlfn.IFNA(VLOOKUP($B82,'I-LogEmaxOverpEC50'!$A:$AR,MATCH(BK$1,'I-LogEmaxOverpEC50'!$A$1:$AR$1,0),FALSE),"")</f>
        <v>10.310554252824135</v>
      </c>
      <c r="BL82" s="320">
        <f>_xlfn.IFNA(VLOOKUP($B82,'I-LogEmaxOverpEC50'!$A:$AR,MATCH(BL$1,'I-LogEmaxOverpEC50'!$A$1:$AR$1,0),FALSE),"")</f>
        <v>10.310554252824135</v>
      </c>
      <c r="BM82" s="320">
        <f>_xlfn.IFNA(VLOOKUP($B82,'I-LogEmaxOverpEC50'!$A:$AR,MATCH(BM$1,'I-LogEmaxOverpEC50'!$A$1:$AR$1,0),FALSE),"")</f>
        <v>9.9247099562029106</v>
      </c>
      <c r="BN82" s="320">
        <f>_xlfn.IFNA(VLOOKUP($B82,'I-LogEmaxOverpEC50'!$A:$AR,MATCH(BN$1,'I-LogEmaxOverpEC50'!$A$1:$AR$1,0),FALSE),"")</f>
        <v>9.9247099562029106</v>
      </c>
      <c r="BO82" s="320">
        <f>_xlfn.IFNA(VLOOKUP($B82,'I-LogEmaxOverpEC50'!$A:$AR,MATCH(BO$1,'I-LogEmaxOverpEC50'!$A$1:$AR$1,0),FALSE),"")</f>
        <v>9.6572789449409839</v>
      </c>
      <c r="BP82" s="320">
        <f>_xlfn.IFNA(VLOOKUP($B82,'I-LogEmaxOverpEC50'!$A:$AR,MATCH(BP$1,'I-LogEmaxOverpEC50'!$A$1:$AR$1,0),FALSE),"")</f>
        <v>11.272699391840462</v>
      </c>
      <c r="BQ82" s="320">
        <f>_xlfn.IFNA(VLOOKUP($B82,'I-LogEmaxOverpEC50'!$A:$AR,MATCH(BQ$1,'I-LogEmaxOverpEC50'!$A$1:$AR$1,0),FALSE),"")</f>
        <v>11.272699391840462</v>
      </c>
      <c r="BR82" s="320">
        <f>_xlfn.IFNA(VLOOKUP($B82,'I-LogEmaxOverpEC50'!$A:$AR,MATCH(BR$1,'I-LogEmaxOverpEC50'!$A$1:$AR$1,0),FALSE),"")</f>
        <v>11.117244192292667</v>
      </c>
      <c r="BS82" s="320">
        <f>_xlfn.IFNA(VLOOKUP($B82,'I-LogEmaxOverpEC50'!$A:$AR,MATCH(BS$1,'I-LogEmaxOverpEC50'!$A$1:$AR$1,0),FALSE),"")</f>
        <v>10.565241148986026</v>
      </c>
      <c r="BT82" s="320">
        <f>_xlfn.IFNA(VLOOKUP($B82,'I-LogEmaxOverpEC50'!$A:$AR,MATCH(BT$1,'I-LogEmaxOverpEC50'!$A$1:$AR$1,0),FALSE),"")</f>
        <v>9.2688107009300609</v>
      </c>
      <c r="BU82" s="320" t="str">
        <f>_xlfn.IFNA(VLOOKUP($B82,'I-LogEmaxOverpEC50'!$A:$AR,MATCH(BU$1,'I-LogEmaxOverpEC50'!$A$1:$AR$1,0),FALSE),"")</f>
        <v/>
      </c>
      <c r="BV82" s="114" t="e" cm="1">
        <f t="array" ref="BV82">_xlfn.IFS(AND($C82="A",_xlfn.CONCAT(F82:G82)&lt;&gt;"",$A82=1),"x",AND($C82="A",_xlfn.CONCAT(F82:G82)="",$A82=1),"-",$A$1&lt;&gt;"","")</f>
        <v>#N/A</v>
      </c>
      <c r="BW82" s="113" t="e" cm="1">
        <f t="array" ref="BW82">_xlfn.IFS(AND($C82="A",_xlfn.CONCAT(H82:L82)&lt;&gt;"",$A82=1),"x",AND($C82="A",_xlfn.CONCAT(H82:L82)="",$A82=1),"-",$A$1&lt;&gt;"","")</f>
        <v>#N/A</v>
      </c>
      <c r="BX82" s="113" t="e" cm="1">
        <f t="array" ref="BX82">_xlfn.IFS(AND($C82="A",_xlfn.CONCAT(M82:P82)&lt;&gt;"",$A82=1),"x",AND($C82="A",_xlfn.CONCAT(M82:P82)="",$A82=1),"-",$A$1&lt;&gt;"","")</f>
        <v>#N/A</v>
      </c>
      <c r="BY82" s="113" t="e" cm="1">
        <f t="array" ref="BY82">_xlfn.IFS(AND($C82="A",_xlfn.CONCAT(Q82:R82)&lt;&gt;"",$A82=1),"x",AND($C82="A",_xlfn.CONCAT(Q82:R82)="",$A82=1),"-",$A$1&lt;&gt;"","")</f>
        <v>#N/A</v>
      </c>
      <c r="BZ82" s="121" t="e">
        <f t="shared" si="60"/>
        <v>#N/A</v>
      </c>
      <c r="CA82" s="120" t="e">
        <f t="shared" si="61"/>
        <v>#N/A</v>
      </c>
      <c r="CB82" s="120" t="e">
        <f t="shared" si="62"/>
        <v>#N/A</v>
      </c>
      <c r="CC82" s="120" t="e">
        <f t="shared" si="63"/>
        <v>#N/A</v>
      </c>
      <c r="CD82" s="121" t="str">
        <f t="shared" si="64"/>
        <v/>
      </c>
      <c r="CE82" s="120" t="e">
        <f t="shared" si="65"/>
        <v>#N/A</v>
      </c>
      <c r="CF82" s="120" t="e">
        <f t="shared" si="66"/>
        <v>#N/A</v>
      </c>
      <c r="CG82" s="120" t="e">
        <f t="shared" si="67"/>
        <v>#N/A</v>
      </c>
      <c r="CH82" s="120" t="e">
        <f t="shared" si="68"/>
        <v>#N/A</v>
      </c>
      <c r="CI82" s="120" t="e">
        <f t="shared" si="69"/>
        <v>#N/A</v>
      </c>
    </row>
    <row r="83" spans="1:87" x14ac:dyDescent="0.2">
      <c r="A83" s="311" t="e" cm="1">
        <f t="array" ref="A83">_xlfn.IFS(SUM(F83:R83)&gt;0,1,Z83&gt;0,2,TRUE,3)</f>
        <v>#N/A</v>
      </c>
      <c r="B83" s="311" t="s">
        <v>100</v>
      </c>
      <c r="C83" s="311" t="str">
        <f>_xlfn.XLOOKUP(B83,RecNamesAll!A:A,RecNamesAll!E:E)</f>
        <v>A</v>
      </c>
      <c r="D83" s="311" t="str">
        <f>_xlfn.XLOOKUP(B83,RecNamesAll!A:A,RecNamesAll!C:C)</f>
        <v>FFA2</v>
      </c>
      <c r="F83" s="312" t="e">
        <f t="shared" si="35"/>
        <v>#N/A</v>
      </c>
      <c r="G83" s="313" t="e">
        <f t="shared" si="36"/>
        <v>#N/A</v>
      </c>
      <c r="H83" s="312" t="e">
        <f t="shared" si="37"/>
        <v>#N/A</v>
      </c>
      <c r="I83" s="313" t="e">
        <f t="shared" si="38"/>
        <v>#N/A</v>
      </c>
      <c r="J83" s="313" t="e">
        <f t="shared" si="39"/>
        <v>#N/A</v>
      </c>
      <c r="K83" s="313" t="e">
        <f t="shared" si="40"/>
        <v>#N/A</v>
      </c>
      <c r="L83" s="313" t="e">
        <f t="shared" si="41"/>
        <v>#N/A</v>
      </c>
      <c r="M83" s="312" t="e">
        <f t="shared" si="42"/>
        <v>#N/A</v>
      </c>
      <c r="N83" s="313" t="e">
        <f t="shared" si="43"/>
        <v>#N/A</v>
      </c>
      <c r="O83" s="313" t="e">
        <f t="shared" si="44"/>
        <v>#N/A</v>
      </c>
      <c r="P83" s="313" t="e">
        <f t="shared" si="45"/>
        <v>#N/A</v>
      </c>
      <c r="Q83" s="312" t="e">
        <f t="shared" si="46"/>
        <v>#N/A</v>
      </c>
      <c r="R83" s="313" t="e">
        <f t="shared" si="47"/>
        <v>#N/A</v>
      </c>
      <c r="S83" s="314" t="str">
        <f t="shared" si="48"/>
        <v/>
      </c>
      <c r="T83" s="315" t="str">
        <f t="shared" si="49"/>
        <v>A</v>
      </c>
      <c r="U83" s="311" t="str">
        <f t="shared" si="50"/>
        <v>FFA2</v>
      </c>
      <c r="V83" s="316" t="e">
        <f>IF(VLOOKUP($B83,GtP!$A:$AA,MATCH("Gs_0-2",GtP!$A$1:$AA$1,0),FALSE)=0,"",VLOOKUP($B83,GtP!$A:$AA,MATCH("Gs_0-2",GtP!$A$1:$AA$1,0),FALSE))</f>
        <v>#N/A</v>
      </c>
      <c r="W83" s="317" t="e">
        <f>IF(VLOOKUP($B83,GtP!$A:$AA,MATCH("Gi/o_0-2",GtP!$A$1:$AA$1,0),FALSE)=0,"",VLOOKUP($B83,GtP!$A:$AA,MATCH("Gi/o_0-2",GtP!$A$1:$AA$1,0),FALSE))</f>
        <v>#N/A</v>
      </c>
      <c r="X83" s="317" t="e">
        <f>IF(VLOOKUP($B83,GtP!$A:$AA,MATCH("Gq/11_0-2",GtP!$A$1:$AA$1,0),FALSE)=0,"",VLOOKUP($B83,GtP!$A:$AA,MATCH("Gq/11_0-2",GtP!$A$1:$AA$1,0),FALSE))</f>
        <v>#N/A</v>
      </c>
      <c r="Y83" s="317" t="e">
        <f>IF(VLOOKUP($B83,GtP!$A:$AA,MATCH("G12/13_0-2",GtP!$A$1:$AA$1,0),FALSE)=0,"",VLOOKUP($B83,GtP!$A:$AA,MATCH("G12/13_0-2",GtP!$A$1:$AA$1,0),FALSE))</f>
        <v>#N/A</v>
      </c>
      <c r="Z83" s="318" t="e">
        <f t="shared" si="51"/>
        <v>#N/A</v>
      </c>
      <c r="AA83" s="317" t="e">
        <f t="shared" si="52"/>
        <v>#N/A</v>
      </c>
      <c r="AB83" s="317" t="e">
        <f t="shared" si="53"/>
        <v>#N/A</v>
      </c>
      <c r="AC83" s="317" t="e">
        <f t="shared" si="54"/>
        <v>#N/A</v>
      </c>
      <c r="AD83" s="317" t="e">
        <f t="shared" si="55"/>
        <v>#N/A</v>
      </c>
      <c r="AE83" s="315" t="str">
        <f t="shared" si="56"/>
        <v/>
      </c>
      <c r="AF83" s="311" t="str">
        <f t="shared" si="57"/>
        <v/>
      </c>
      <c r="AG83" s="311" t="str">
        <f t="shared" si="58"/>
        <v/>
      </c>
      <c r="AH83" s="311" t="str">
        <f t="shared" si="59"/>
        <v/>
      </c>
      <c r="AI83" s="316" t="e">
        <f>_xlfn.CONCAT(IF(AV83="","-","B"),IF(BI83="","-","I"),VLOOKUP($B83,GtP!$A:$BB,MATCH("Gs_0-1",GtP!$A$1:$BB$1,0),FALSE))</f>
        <v>#N/A</v>
      </c>
      <c r="AJ83" s="317" t="e">
        <f>_xlfn.CONCAT(IF(AW83="","-","B"),IF(BJ83="","-","I"),VLOOKUP($B83,GtP!$A:$BB,MATCH("Gs_0-1",GtP!$A$1:$BB$1,0),FALSE))</f>
        <v>#N/A</v>
      </c>
      <c r="AK83" s="317" t="e">
        <f>_xlfn.CONCAT(IF(AX83="","-","B"),IF(BK83="","-","I"),VLOOKUP($B83,GtP!$A:$BB,MATCH("Gi/o_0-1",GtP!$A$1:$BB$1,0),FALSE))</f>
        <v>#N/A</v>
      </c>
      <c r="AL83" s="317" t="e">
        <f>_xlfn.CONCAT(IF(AY83="","-","B"),IF(BL83="","-","I"),VLOOKUP($B83,GtP!$A:$BB,MATCH("Gi/o_0-1",GtP!$A$1:$BB$1,0),FALSE))</f>
        <v>#N/A</v>
      </c>
      <c r="AM83" s="317" t="e">
        <f>_xlfn.CONCAT(IF(AZ83="","-","B"),IF(BM83="","-","I"),VLOOKUP($B83,GtP!$A:$BB,MATCH("Gi/o_0-1",GtP!$A$1:$BB$1,0),FALSE))</f>
        <v>#N/A</v>
      </c>
      <c r="AN83" s="317" t="e">
        <f>_xlfn.CONCAT(IF(BA83="","-","B"),IF(BN83="","-","I"),VLOOKUP($B83,GtP!$A:$BB,MATCH("Gi/o_0-1",GtP!$A$1:$BB$1,0),FALSE))</f>
        <v>#N/A</v>
      </c>
      <c r="AO83" s="317" t="e">
        <f>_xlfn.CONCAT(IF(BB83="","-","B"),IF(BO83="","-","I"),VLOOKUP($B83,GtP!$A:$BB,MATCH("Gi/o_0-1",GtP!$A$1:$BB$1,0),FALSE))</f>
        <v>#N/A</v>
      </c>
      <c r="AP83" s="317" t="e">
        <f>_xlfn.CONCAT(IF(BC83="","-","B"),IF(BP83="","-","I"),VLOOKUP($B83,GtP!$A:$BB,MATCH("Gq/11_0-1",GtP!$A$1:$BB$1,0),FALSE))</f>
        <v>#N/A</v>
      </c>
      <c r="AQ83" s="317" t="e">
        <f>_xlfn.CONCAT(IF(BD83="","-","B"),IF(BQ83="","-","I"),VLOOKUP($B83,GtP!$A:$BB,MATCH("Gq/11_0-1",GtP!$A$1:$BB$1,0),FALSE))</f>
        <v>#N/A</v>
      </c>
      <c r="AR83" s="317" t="e">
        <f>_xlfn.CONCAT(IF(BE83="","-","B"),IF(BR83="","-","I"),VLOOKUP($B83,GtP!$A:$BB,MATCH("Gq/11_0-1",GtP!$A$1:$BB$1,0),FALSE))</f>
        <v>#N/A</v>
      </c>
      <c r="AS83" s="317" t="e">
        <f>_xlfn.CONCAT(IF(BF83="","-","B"),IF(BS83="","-","I"),VLOOKUP($B83,GtP!$A:$BB,MATCH("Gq/11_0-1",GtP!$A$1:$BB$1,0),FALSE))</f>
        <v>#N/A</v>
      </c>
      <c r="AT83" s="317" t="e">
        <f>_xlfn.CONCAT(IF(BG83="","-","B"),IF(BT83="","-","I"),VLOOKUP($B83,GtP!$A:$BB,MATCH("G12/13_0-1",GtP!$A$1:$BB$1,0),FALSE))</f>
        <v>#N/A</v>
      </c>
      <c r="AU83" s="317" t="e">
        <f>_xlfn.CONCAT(IF(BH83="","-","B"),IF(BU83="","-","I"),VLOOKUP($B83,GtP!$A:$BB,MATCH("G12/13_0-1",GtP!$A$1:$BB$1,0),FALSE))</f>
        <v>#N/A</v>
      </c>
      <c r="AV83" s="319" t="str">
        <f>_xlfn.IFNA(VLOOKUP($B83,'B-LogEmaxOverpEC50'!$A:$AL,MATCH(AV$1,'B-LogEmaxOverpEC50'!$A$1:$AL$1,0),FALSE),"")</f>
        <v/>
      </c>
      <c r="AX83" s="321">
        <f>_xlfn.IFNA(VLOOKUP($B83,'B-LogEmaxOverpEC50'!$A:$AL,MATCH(AX$1,'B-LogEmaxOverpEC50'!$A$1:$AL$1,0),FALSE),"")</f>
        <v>6.2783792114013881</v>
      </c>
      <c r="AY83" s="321">
        <f>_xlfn.IFNA(VLOOKUP($B83,'B-LogEmaxOverpEC50'!$A:$AL,MATCH(AY$1,'B-LogEmaxOverpEC50'!$A$1:$AL$1,0),FALSE),"")</f>
        <v>6.2138906373568217</v>
      </c>
      <c r="AZ83" s="321" t="str">
        <f>_xlfn.IFNA(VLOOKUP($B83,'B-LogEmaxOverpEC50'!$A:$AL,MATCH(AZ$1,'B-LogEmaxOverpEC50'!$A$1:$AL$1,0),FALSE),"")</f>
        <v/>
      </c>
      <c r="BA83" s="321" t="str">
        <f>_xlfn.IFNA(VLOOKUP($B83,'B-LogEmaxOverpEC50'!$A:$AL,MATCH(BA$1,'B-LogEmaxOverpEC50'!$A$1:$AL$1,0),FALSE),"")</f>
        <v/>
      </c>
      <c r="BB83" s="321" t="str">
        <f>_xlfn.IFNA(VLOOKUP($B83,'B-LogEmaxOverpEC50'!$A:$AL,MATCH(BB$1,'B-LogEmaxOverpEC50'!$A$1:$AL$1,0),FALSE),"")</f>
        <v/>
      </c>
      <c r="BC83" s="321">
        <f>_xlfn.IFNA(VLOOKUP($B83,'B-LogEmaxOverpEC50'!$A:$AL,MATCH(BC$1,'B-LogEmaxOverpEC50'!$A$1:$AL$1,0),FALSE),"")</f>
        <v>5.8756185107447001</v>
      </c>
      <c r="BD83" s="321">
        <f>_xlfn.IFNA(VLOOKUP($B83,'B-LogEmaxOverpEC50'!$A:$AL,MATCH(BD$1,'B-LogEmaxOverpEC50'!$A$1:$AL$1,0),FALSE),"")</f>
        <v>5.9526363495295831</v>
      </c>
      <c r="BE83" s="321">
        <f>_xlfn.IFNA(VLOOKUP($B83,'B-LogEmaxOverpEC50'!$A:$AL,MATCH(BE$1,'B-LogEmaxOverpEC50'!$A$1:$AL$1,0),FALSE),"")</f>
        <v>6.1273199500970712</v>
      </c>
      <c r="BF83" s="321" t="str">
        <f>_xlfn.IFNA(VLOOKUP($B83,'B-LogEmaxOverpEC50'!$A:$AL,MATCH(BF$1,'B-LogEmaxOverpEC50'!$A$1:$AL$1,0),FALSE),"")</f>
        <v/>
      </c>
      <c r="BG83" s="321" t="str">
        <f>_xlfn.IFNA(VLOOKUP($B83,'B-LogEmaxOverpEC50'!$A:$AL,MATCH(BG$1,'B-LogEmaxOverpEC50'!$A$1:$AL$1,0),FALSE),"")</f>
        <v/>
      </c>
      <c r="BH83" s="321" t="str">
        <f>_xlfn.IFNA(VLOOKUP($B83,'B-LogEmaxOverpEC50'!$A:$AL,MATCH(BH$1,'B-LogEmaxOverpEC50'!$A$1:$AL$1,0),FALSE),"")</f>
        <v/>
      </c>
      <c r="BI83" s="322">
        <f>_xlfn.IFNA(VLOOKUP($B83,'I-LogEmaxOverpEC50'!$A:$AR,MATCH(BI$1,'I-LogEmaxOverpEC50'!$A$1:$AR$1,0),FALSE),"")</f>
        <v>5.6818850445157265</v>
      </c>
      <c r="BJ83" s="320">
        <f>_xlfn.IFNA(VLOOKUP($B83,'I-LogEmaxOverpEC50'!$A:$AR,MATCH(BJ$1,'I-LogEmaxOverpEC50'!$A$1:$AR$1,0),FALSE),"")</f>
        <v>5.6293258123736658</v>
      </c>
      <c r="BK83" s="320" t="str">
        <f>_xlfn.IFNA(VLOOKUP($B83,'I-LogEmaxOverpEC50'!$A:$AR,MATCH(BK$1,'I-LogEmaxOverpEC50'!$A$1:$AR$1,0),FALSE),"")</f>
        <v/>
      </c>
      <c r="BL83" s="320" t="str">
        <f>_xlfn.IFNA(VLOOKUP($B83,'I-LogEmaxOverpEC50'!$A:$AR,MATCH(BL$1,'I-LogEmaxOverpEC50'!$A$1:$AR$1,0),FALSE),"")</f>
        <v/>
      </c>
      <c r="BM83" s="320">
        <f>_xlfn.IFNA(VLOOKUP($B83,'I-LogEmaxOverpEC50'!$A:$AR,MATCH(BM$1,'I-LogEmaxOverpEC50'!$A$1:$AR$1,0),FALSE),"")</f>
        <v>5.6852719819038677</v>
      </c>
      <c r="BN83" s="320">
        <f>_xlfn.IFNA(VLOOKUP($B83,'I-LogEmaxOverpEC50'!$A:$AR,MATCH(BN$1,'I-LogEmaxOverpEC50'!$A$1:$AR$1,0),FALSE),"")</f>
        <v>5.6852719819038677</v>
      </c>
      <c r="BO83" s="320">
        <f>_xlfn.IFNA(VLOOKUP($B83,'I-LogEmaxOverpEC50'!$A:$AR,MATCH(BO$1,'I-LogEmaxOverpEC50'!$A$1:$AR$1,0),FALSE),"")</f>
        <v>4.8321809049267266</v>
      </c>
      <c r="BP83" s="320">
        <f>_xlfn.IFNA(VLOOKUP($B83,'I-LogEmaxOverpEC50'!$A:$AR,MATCH(BP$1,'I-LogEmaxOverpEC50'!$A$1:$AR$1,0),FALSE),"")</f>
        <v>6.185561025777309</v>
      </c>
      <c r="BQ83" s="320">
        <f>_xlfn.IFNA(VLOOKUP($B83,'I-LogEmaxOverpEC50'!$A:$AR,MATCH(BQ$1,'I-LogEmaxOverpEC50'!$A$1:$AR$1,0),FALSE),"")</f>
        <v>6.185561025777309</v>
      </c>
      <c r="BR83" s="320" t="str">
        <f>_xlfn.IFNA(VLOOKUP($B83,'I-LogEmaxOverpEC50'!$A:$AR,MATCH(BR$1,'I-LogEmaxOverpEC50'!$A$1:$AR$1,0),FALSE),"")</f>
        <v/>
      </c>
      <c r="BS83" s="320">
        <f>_xlfn.IFNA(VLOOKUP($B83,'I-LogEmaxOverpEC50'!$A:$AR,MATCH(BS$1,'I-LogEmaxOverpEC50'!$A$1:$AR$1,0),FALSE),"")</f>
        <v>6.1123093754148412</v>
      </c>
      <c r="BT83" s="320" t="str">
        <f>_xlfn.IFNA(VLOOKUP($B83,'I-LogEmaxOverpEC50'!$A:$AR,MATCH(BT$1,'I-LogEmaxOverpEC50'!$A$1:$AR$1,0),FALSE),"")</f>
        <v/>
      </c>
      <c r="BU83" s="320">
        <f>_xlfn.IFNA(VLOOKUP($B83,'I-LogEmaxOverpEC50'!$A:$AR,MATCH(BU$1,'I-LogEmaxOverpEC50'!$A$1:$AR$1,0),FALSE),"")</f>
        <v>6.2120294571440891</v>
      </c>
      <c r="BV83" s="114" t="e" cm="1">
        <f t="array" ref="BV83">_xlfn.IFS(AND($C83="A",_xlfn.CONCAT(F83:G83)&lt;&gt;"",$A83=1),"x",AND($C83="A",_xlfn.CONCAT(F83:G83)="",$A83=1),"-",$A$1&lt;&gt;"","")</f>
        <v>#N/A</v>
      </c>
      <c r="BW83" s="113" t="e" cm="1">
        <f t="array" ref="BW83">_xlfn.IFS(AND($C83="A",_xlfn.CONCAT(H83:L83)&lt;&gt;"",$A83=1),"x",AND($C83="A",_xlfn.CONCAT(H83:L83)="",$A83=1),"-",$A$1&lt;&gt;"","")</f>
        <v>#N/A</v>
      </c>
      <c r="BX83" s="113" t="e" cm="1">
        <f t="array" ref="BX83">_xlfn.IFS(AND($C83="A",_xlfn.CONCAT(M83:P83)&lt;&gt;"",$A83=1),"x",AND($C83="A",_xlfn.CONCAT(M83:P83)="",$A83=1),"-",$A$1&lt;&gt;"","")</f>
        <v>#N/A</v>
      </c>
      <c r="BY83" s="113" t="e" cm="1">
        <f t="array" ref="BY83">_xlfn.IFS(AND($C83="A",_xlfn.CONCAT(Q83:R83)&lt;&gt;"",$A83=1),"x",AND($C83="A",_xlfn.CONCAT(Q83:R83)="",$A83=1),"-",$A$1&lt;&gt;"","")</f>
        <v>#N/A</v>
      </c>
      <c r="BZ83" s="121" t="e">
        <f t="shared" si="60"/>
        <v>#N/A</v>
      </c>
      <c r="CA83" s="120" t="e">
        <f t="shared" si="61"/>
        <v>#N/A</v>
      </c>
      <c r="CB83" s="120" t="e">
        <f t="shared" si="62"/>
        <v>#N/A</v>
      </c>
      <c r="CC83" s="120" t="e">
        <f t="shared" si="63"/>
        <v>#N/A</v>
      </c>
      <c r="CD83" s="121" t="str">
        <f t="shared" si="64"/>
        <v/>
      </c>
      <c r="CE83" s="120" t="e">
        <f t="shared" si="65"/>
        <v>#N/A</v>
      </c>
      <c r="CF83" s="120" t="e">
        <f t="shared" si="66"/>
        <v>#N/A</v>
      </c>
      <c r="CG83" s="120" t="e">
        <f t="shared" si="67"/>
        <v>#N/A</v>
      </c>
      <c r="CH83" s="120" t="e">
        <f t="shared" si="68"/>
        <v>#N/A</v>
      </c>
      <c r="CI83" s="120" t="e">
        <f t="shared" si="69"/>
        <v>#N/A</v>
      </c>
    </row>
    <row r="84" spans="1:87" x14ac:dyDescent="0.2">
      <c r="A84" s="311" cm="1">
        <f t="array" ref="A84">_xlfn.IFS(SUM(F84:R84)&gt;0,1,Z84&gt;0,2,TRUE,3)</f>
        <v>1</v>
      </c>
      <c r="B84" s="311" t="s">
        <v>98</v>
      </c>
      <c r="C84" s="311" t="str">
        <f>_xlfn.XLOOKUP(B84,RecNamesAll!A:A,RecNamesAll!E:E)</f>
        <v>A</v>
      </c>
      <c r="D84" s="311" t="str">
        <f>_xlfn.XLOOKUP(B84,RecNamesAll!A:A,RecNamesAll!C:C)</f>
        <v>FPR2/ALX</v>
      </c>
      <c r="F84" s="312" t="str">
        <f t="shared" si="35"/>
        <v/>
      </c>
      <c r="G84" s="313" t="str">
        <f t="shared" si="36"/>
        <v/>
      </c>
      <c r="H84" s="312">
        <f t="shared" si="37"/>
        <v>8.3238653779320764</v>
      </c>
      <c r="I84" s="313">
        <f t="shared" si="38"/>
        <v>8.3238653779320764</v>
      </c>
      <c r="J84" s="313">
        <f t="shared" si="39"/>
        <v>8.0799200896176426</v>
      </c>
      <c r="K84" s="313">
        <f t="shared" si="40"/>
        <v>8.0799200896176426</v>
      </c>
      <c r="L84" s="313">
        <f t="shared" si="41"/>
        <v>8.1366635770768951</v>
      </c>
      <c r="M84" s="312">
        <f t="shared" si="42"/>
        <v>7.9558947942723162</v>
      </c>
      <c r="N84" s="313">
        <f t="shared" si="43"/>
        <v>7.9558947942723162</v>
      </c>
      <c r="O84" s="313">
        <f t="shared" si="44"/>
        <v>9.3769471054848932</v>
      </c>
      <c r="P84" s="313">
        <f t="shared" si="45"/>
        <v>7.088204554442008</v>
      </c>
      <c r="Q84" s="312" t="str">
        <f t="shared" si="46"/>
        <v/>
      </c>
      <c r="R84" s="313" t="str">
        <f t="shared" si="47"/>
        <v/>
      </c>
      <c r="S84" s="314">
        <f t="shared" si="48"/>
        <v>9</v>
      </c>
      <c r="T84" s="315" t="str">
        <f t="shared" si="49"/>
        <v>A</v>
      </c>
      <c r="U84" s="311" t="str">
        <f t="shared" si="50"/>
        <v>FPR2/ALX</v>
      </c>
      <c r="V84" s="316" t="str">
        <f>IF(VLOOKUP($B84,GtP!$A:$AA,MATCH("Gs_0-2",GtP!$A$1:$AA$1,0),FALSE)=0,"",VLOOKUP($B84,GtP!$A:$AA,MATCH("Gs_0-2",GtP!$A$1:$AA$1,0),FALSE))</f>
        <v/>
      </c>
      <c r="W84" s="317">
        <f>IF(VLOOKUP($B84,GtP!$A:$AA,MATCH("Gi/o_0-2",GtP!$A$1:$AA$1,0),FALSE)=0,"",VLOOKUP($B84,GtP!$A:$AA,MATCH("Gi/o_0-2",GtP!$A$1:$AA$1,0),FALSE))</f>
        <v>1</v>
      </c>
      <c r="X84" s="317">
        <f>IF(VLOOKUP($B84,GtP!$A:$AA,MATCH("Gq/11_0-2",GtP!$A$1:$AA$1,0),FALSE)=0,"",VLOOKUP($B84,GtP!$A:$AA,MATCH("Gq/11_0-2",GtP!$A$1:$AA$1,0),FALSE))</f>
        <v>2</v>
      </c>
      <c r="Y84" s="317" t="str">
        <f>IF(VLOOKUP($B84,GtP!$A:$AA,MATCH("G12/13_0-2",GtP!$A$1:$AA$1,0),FALSE)=0,"",VLOOKUP($B84,GtP!$A:$AA,MATCH("G12/13_0-2",GtP!$A$1:$AA$1,0),FALSE))</f>
        <v/>
      </c>
      <c r="Z84" s="318">
        <f t="shared" si="51"/>
        <v>2</v>
      </c>
      <c r="AA84" s="317" t="str">
        <f t="shared" si="52"/>
        <v/>
      </c>
      <c r="AB84" s="317">
        <f t="shared" si="53"/>
        <v>1</v>
      </c>
      <c r="AC84" s="317">
        <f t="shared" si="54"/>
        <v>1</v>
      </c>
      <c r="AD84" s="317" t="str">
        <f t="shared" si="55"/>
        <v/>
      </c>
      <c r="AE84" s="315" t="str">
        <f t="shared" si="56"/>
        <v/>
      </c>
      <c r="AF84" s="311">
        <f t="shared" si="57"/>
        <v>5</v>
      </c>
      <c r="AG84" s="311">
        <f t="shared" si="58"/>
        <v>4</v>
      </c>
      <c r="AH84" s="311" t="str">
        <f t="shared" si="59"/>
        <v/>
      </c>
      <c r="AI84" s="316" t="str">
        <f>_xlfn.CONCAT(IF(AV84="","-","B"),IF(BI84="","-","I"),VLOOKUP($B84,GtP!$A:$BB,MATCH("Gs_0-1",GtP!$A$1:$BB$1,0),FALSE))</f>
        <v>---</v>
      </c>
      <c r="AJ84" s="317" t="str">
        <f>_xlfn.CONCAT(IF(AW84="","-","B"),IF(BJ84="","-","I"),VLOOKUP($B84,GtP!$A:$BB,MATCH("Gs_0-1",GtP!$A$1:$BB$1,0),FALSE))</f>
        <v>---</v>
      </c>
      <c r="AK84" s="317" t="str">
        <f>_xlfn.CONCAT(IF(AX84="","-","B"),IF(BK84="","-","I"),VLOOKUP($B84,GtP!$A:$BB,MATCH("Gi/o_0-1",GtP!$A$1:$BB$1,0),FALSE))</f>
        <v>-IG</v>
      </c>
      <c r="AL84" s="317" t="str">
        <f>_xlfn.CONCAT(IF(AY84="","-","B"),IF(BL84="","-","I"),VLOOKUP($B84,GtP!$A:$BB,MATCH("Gi/o_0-1",GtP!$A$1:$BB$1,0),FALSE))</f>
        <v>-IG</v>
      </c>
      <c r="AM84" s="317" t="str">
        <f>_xlfn.CONCAT(IF(AZ84="","-","B"),IF(BM84="","-","I"),VLOOKUP($B84,GtP!$A:$BB,MATCH("Gi/o_0-1",GtP!$A$1:$BB$1,0),FALSE))</f>
        <v>-IG</v>
      </c>
      <c r="AN84" s="317" t="str">
        <f>_xlfn.CONCAT(IF(BA84="","-","B"),IF(BN84="","-","I"),VLOOKUP($B84,GtP!$A:$BB,MATCH("Gi/o_0-1",GtP!$A$1:$BB$1,0),FALSE))</f>
        <v>-IG</v>
      </c>
      <c r="AO84" s="317" t="str">
        <f>_xlfn.CONCAT(IF(BB84="","-","B"),IF(BO84="","-","I"),VLOOKUP($B84,GtP!$A:$BB,MATCH("Gi/o_0-1",GtP!$A$1:$BB$1,0),FALSE))</f>
        <v>-IG</v>
      </c>
      <c r="AP84" s="317" t="str">
        <f>_xlfn.CONCAT(IF(BC84="","-","B"),IF(BP84="","-","I"),VLOOKUP($B84,GtP!$A:$BB,MATCH("Gq/11_0-1",GtP!$A$1:$BB$1,0),FALSE))</f>
        <v>-IG</v>
      </c>
      <c r="AQ84" s="317" t="str">
        <f>_xlfn.CONCAT(IF(BD84="","-","B"),IF(BQ84="","-","I"),VLOOKUP($B84,GtP!$A:$BB,MATCH("Gq/11_0-1",GtP!$A$1:$BB$1,0),FALSE))</f>
        <v>-IG</v>
      </c>
      <c r="AR84" s="317" t="str">
        <f>_xlfn.CONCAT(IF(BE84="","-","B"),IF(BR84="","-","I"),VLOOKUP($B84,GtP!$A:$BB,MATCH("Gq/11_0-1",GtP!$A$1:$BB$1,0),FALSE))</f>
        <v>-IG</v>
      </c>
      <c r="AS84" s="317" t="str">
        <f>_xlfn.CONCAT(IF(BF84="","-","B"),IF(BS84="","-","I"),VLOOKUP($B84,GtP!$A:$BB,MATCH("Gq/11_0-1",GtP!$A$1:$BB$1,0),FALSE))</f>
        <v>-IG</v>
      </c>
      <c r="AT84" s="317" t="str">
        <f>_xlfn.CONCAT(IF(BG84="","-","B"),IF(BT84="","-","I"),VLOOKUP($B84,GtP!$A:$BB,MATCH("G12/13_0-1",GtP!$A$1:$BB$1,0),FALSE))</f>
        <v>-I-</v>
      </c>
      <c r="AU84" s="317" t="str">
        <f>_xlfn.CONCAT(IF(BH84="","-","B"),IF(BU84="","-","I"),VLOOKUP($B84,GtP!$A:$BB,MATCH("G12/13_0-1",GtP!$A$1:$BB$1,0),FALSE))</f>
        <v>-I-</v>
      </c>
      <c r="AV84" s="319" t="str">
        <f>_xlfn.IFNA(VLOOKUP($B84,'B-LogEmaxOverpEC50'!$A:$AL,MATCH(AV$1,'B-LogEmaxOverpEC50'!$A$1:$AL$1,0),FALSE),"")</f>
        <v/>
      </c>
      <c r="AX84" s="321" t="str">
        <f>_xlfn.IFNA(VLOOKUP($B84,'B-LogEmaxOverpEC50'!$A:$AL,MATCH(AX$1,'B-LogEmaxOverpEC50'!$A$1:$AL$1,0),FALSE),"")</f>
        <v/>
      </c>
      <c r="AY84" s="321" t="str">
        <f>_xlfn.IFNA(VLOOKUP($B84,'B-LogEmaxOverpEC50'!$A:$AL,MATCH(AY$1,'B-LogEmaxOverpEC50'!$A$1:$AL$1,0),FALSE),"")</f>
        <v/>
      </c>
      <c r="AZ84" s="321" t="str">
        <f>_xlfn.IFNA(VLOOKUP($B84,'B-LogEmaxOverpEC50'!$A:$AL,MATCH(AZ$1,'B-LogEmaxOverpEC50'!$A$1:$AL$1,0),FALSE),"")</f>
        <v/>
      </c>
      <c r="BA84" s="321" t="str">
        <f>_xlfn.IFNA(VLOOKUP($B84,'B-LogEmaxOverpEC50'!$A:$AL,MATCH(BA$1,'B-LogEmaxOverpEC50'!$A$1:$AL$1,0),FALSE),"")</f>
        <v/>
      </c>
      <c r="BB84" s="321" t="str">
        <f>_xlfn.IFNA(VLOOKUP($B84,'B-LogEmaxOverpEC50'!$A:$AL,MATCH(BB$1,'B-LogEmaxOverpEC50'!$A$1:$AL$1,0),FALSE),"")</f>
        <v/>
      </c>
      <c r="BC84" s="321" t="str">
        <f>_xlfn.IFNA(VLOOKUP($B84,'B-LogEmaxOverpEC50'!$A:$AL,MATCH(BC$1,'B-LogEmaxOverpEC50'!$A$1:$AL$1,0),FALSE),"")</f>
        <v/>
      </c>
      <c r="BD84" s="321" t="str">
        <f>_xlfn.IFNA(VLOOKUP($B84,'B-LogEmaxOverpEC50'!$A:$AL,MATCH(BD$1,'B-LogEmaxOverpEC50'!$A$1:$AL$1,0),FALSE),"")</f>
        <v/>
      </c>
      <c r="BE84" s="321" t="str">
        <f>_xlfn.IFNA(VLOOKUP($B84,'B-LogEmaxOverpEC50'!$A:$AL,MATCH(BE$1,'B-LogEmaxOverpEC50'!$A$1:$AL$1,0),FALSE),"")</f>
        <v/>
      </c>
      <c r="BF84" s="321" t="str">
        <f>_xlfn.IFNA(VLOOKUP($B84,'B-LogEmaxOverpEC50'!$A:$AL,MATCH(BF$1,'B-LogEmaxOverpEC50'!$A$1:$AL$1,0),FALSE),"")</f>
        <v/>
      </c>
      <c r="BG84" s="321" t="str">
        <f>_xlfn.IFNA(VLOOKUP($B84,'B-LogEmaxOverpEC50'!$A:$AL,MATCH(BG$1,'B-LogEmaxOverpEC50'!$A$1:$AL$1,0),FALSE),"")</f>
        <v/>
      </c>
      <c r="BH84" s="321" t="str">
        <f>_xlfn.IFNA(VLOOKUP($B84,'B-LogEmaxOverpEC50'!$A:$AL,MATCH(BH$1,'B-LogEmaxOverpEC50'!$A$1:$AL$1,0),FALSE),"")</f>
        <v/>
      </c>
      <c r="BI84" s="322" t="str">
        <f>_xlfn.IFNA(VLOOKUP($B84,'I-LogEmaxOverpEC50'!$A:$AR,MATCH(BI$1,'I-LogEmaxOverpEC50'!$A$1:$AR$1,0),FALSE),"")</f>
        <v/>
      </c>
      <c r="BJ84" s="320" t="str">
        <f>_xlfn.IFNA(VLOOKUP($B84,'I-LogEmaxOverpEC50'!$A:$AR,MATCH(BJ$1,'I-LogEmaxOverpEC50'!$A$1:$AR$1,0),FALSE),"")</f>
        <v/>
      </c>
      <c r="BK84" s="320">
        <f>_xlfn.IFNA(VLOOKUP($B84,'I-LogEmaxOverpEC50'!$A:$AR,MATCH(BK$1,'I-LogEmaxOverpEC50'!$A$1:$AR$1,0),FALSE),"")</f>
        <v>8.3238653779320764</v>
      </c>
      <c r="BL84" s="320">
        <f>_xlfn.IFNA(VLOOKUP($B84,'I-LogEmaxOverpEC50'!$A:$AR,MATCH(BL$1,'I-LogEmaxOverpEC50'!$A$1:$AR$1,0),FALSE),"")</f>
        <v>8.3238653779320764</v>
      </c>
      <c r="BM84" s="320">
        <f>_xlfn.IFNA(VLOOKUP($B84,'I-LogEmaxOverpEC50'!$A:$AR,MATCH(BM$1,'I-LogEmaxOverpEC50'!$A$1:$AR$1,0),FALSE),"")</f>
        <v>8.0799200896176426</v>
      </c>
      <c r="BN84" s="320">
        <f>_xlfn.IFNA(VLOOKUP($B84,'I-LogEmaxOverpEC50'!$A:$AR,MATCH(BN$1,'I-LogEmaxOverpEC50'!$A$1:$AR$1,0),FALSE),"")</f>
        <v>8.0799200896176426</v>
      </c>
      <c r="BO84" s="320">
        <f>_xlfn.IFNA(VLOOKUP($B84,'I-LogEmaxOverpEC50'!$A:$AR,MATCH(BO$1,'I-LogEmaxOverpEC50'!$A$1:$AR$1,0),FALSE),"")</f>
        <v>8.1366635770768951</v>
      </c>
      <c r="BP84" s="320">
        <f>_xlfn.IFNA(VLOOKUP($B84,'I-LogEmaxOverpEC50'!$A:$AR,MATCH(BP$1,'I-LogEmaxOverpEC50'!$A$1:$AR$1,0),FALSE),"")</f>
        <v>7.9558947942723162</v>
      </c>
      <c r="BQ84" s="320">
        <f>_xlfn.IFNA(VLOOKUP($B84,'I-LogEmaxOverpEC50'!$A:$AR,MATCH(BQ$1,'I-LogEmaxOverpEC50'!$A$1:$AR$1,0),FALSE),"")</f>
        <v>7.9558947942723162</v>
      </c>
      <c r="BR84" s="320">
        <f>_xlfn.IFNA(VLOOKUP($B84,'I-LogEmaxOverpEC50'!$A:$AR,MATCH(BR$1,'I-LogEmaxOverpEC50'!$A$1:$AR$1,0),FALSE),"")</f>
        <v>9.3769471054848932</v>
      </c>
      <c r="BS84" s="320">
        <f>_xlfn.IFNA(VLOOKUP($B84,'I-LogEmaxOverpEC50'!$A:$AR,MATCH(BS$1,'I-LogEmaxOverpEC50'!$A$1:$AR$1,0),FALSE),"")</f>
        <v>7.088204554442008</v>
      </c>
      <c r="BT84" s="320">
        <f>_xlfn.IFNA(VLOOKUP($B84,'I-LogEmaxOverpEC50'!$A:$AR,MATCH(BT$1,'I-LogEmaxOverpEC50'!$A$1:$AR$1,0),FALSE),"")</f>
        <v>7.635715552266535</v>
      </c>
      <c r="BU84" s="320">
        <f>_xlfn.IFNA(VLOOKUP($B84,'I-LogEmaxOverpEC50'!$A:$AR,MATCH(BU$1,'I-LogEmaxOverpEC50'!$A$1:$AR$1,0),FALSE),"")</f>
        <v>7.7809475231744578</v>
      </c>
      <c r="BV84" s="114" t="str" cm="1">
        <f t="array" ref="BV84">_xlfn.IFS(AND($C84="A",_xlfn.CONCAT(F84:G84)&lt;&gt;"",$A84=1),"x",AND($C84="A",_xlfn.CONCAT(F84:G84)="",$A84=1),"-",$A$1&lt;&gt;"","")</f>
        <v>-</v>
      </c>
      <c r="BW84" s="113" t="str" cm="1">
        <f t="array" ref="BW84">_xlfn.IFS(AND($C84="A",_xlfn.CONCAT(H84:L84)&lt;&gt;"",$A84=1),"x",AND($C84="A",_xlfn.CONCAT(H84:L84)="",$A84=1),"-",$A$1&lt;&gt;"","")</f>
        <v>x</v>
      </c>
      <c r="BX84" s="113" t="str" cm="1">
        <f t="array" ref="BX84">_xlfn.IFS(AND($C84="A",_xlfn.CONCAT(M84:P84)&lt;&gt;"",$A84=1),"x",AND($C84="A",_xlfn.CONCAT(M84:P84)="",$A84=1),"-",$A$1&lt;&gt;"","")</f>
        <v>x</v>
      </c>
      <c r="BY84" s="113" t="str" cm="1">
        <f t="array" ref="BY84">_xlfn.IFS(AND($C84="A",_xlfn.CONCAT(Q84:R84)&lt;&gt;"",$A84=1),"x",AND($C84="A",_xlfn.CONCAT(Q84:R84)="",$A84=1),"-",$A$1&lt;&gt;"","")</f>
        <v>-</v>
      </c>
      <c r="BZ84" s="121" t="str">
        <f t="shared" si="60"/>
        <v/>
      </c>
      <c r="CA84" s="120">
        <f t="shared" si="61"/>
        <v>8.3238653779320764</v>
      </c>
      <c r="CB84" s="120">
        <f t="shared" si="62"/>
        <v>9.3769471054848932</v>
      </c>
      <c r="CC84" s="120" t="str">
        <f t="shared" si="63"/>
        <v/>
      </c>
      <c r="CD84" s="121" t="str">
        <f t="shared" si="64"/>
        <v/>
      </c>
      <c r="CE84" s="120" t="str">
        <f t="shared" si="65"/>
        <v/>
      </c>
      <c r="CF84" s="120" t="str">
        <f t="shared" si="66"/>
        <v/>
      </c>
      <c r="CG84" s="120">
        <f t="shared" si="67"/>
        <v>1.0530817275528168</v>
      </c>
      <c r="CH84" s="120" t="str">
        <f t="shared" si="68"/>
        <v/>
      </c>
      <c r="CI84" s="120" t="str">
        <f t="shared" si="69"/>
        <v/>
      </c>
    </row>
    <row r="85" spans="1:87" x14ac:dyDescent="0.2">
      <c r="A85" s="311" t="e" cm="1">
        <f t="array" ref="A85">_xlfn.IFS(SUM(F85:R85)&gt;0,1,Z85&gt;0,2,TRUE,3)</f>
        <v>#N/A</v>
      </c>
      <c r="B85" s="311" t="s">
        <v>110</v>
      </c>
      <c r="C85" s="311" t="str">
        <f>_xlfn.XLOOKUP(B85,RecNamesAll!A:A,RecNamesAll!E:E)</f>
        <v>A</v>
      </c>
      <c r="D85" s="311" t="str">
        <f>_xlfn.XLOOKUP(B85,RecNamesAll!A:A,RecNamesAll!C:C)</f>
        <v>GnRH1</v>
      </c>
      <c r="F85" s="312" t="e">
        <f t="shared" si="35"/>
        <v>#N/A</v>
      </c>
      <c r="G85" s="313" t="e">
        <f t="shared" si="36"/>
        <v>#N/A</v>
      </c>
      <c r="H85" s="312" t="e">
        <f t="shared" si="37"/>
        <v>#N/A</v>
      </c>
      <c r="I85" s="313" t="e">
        <f t="shared" si="38"/>
        <v>#N/A</v>
      </c>
      <c r="J85" s="313" t="e">
        <f t="shared" si="39"/>
        <v>#N/A</v>
      </c>
      <c r="K85" s="313" t="e">
        <f t="shared" si="40"/>
        <v>#N/A</v>
      </c>
      <c r="L85" s="313" t="e">
        <f t="shared" si="41"/>
        <v>#N/A</v>
      </c>
      <c r="M85" s="312" t="e">
        <f t="shared" si="42"/>
        <v>#N/A</v>
      </c>
      <c r="N85" s="313" t="e">
        <f t="shared" si="43"/>
        <v>#N/A</v>
      </c>
      <c r="O85" s="313" t="e">
        <f t="shared" si="44"/>
        <v>#N/A</v>
      </c>
      <c r="P85" s="313" t="e">
        <f t="shared" si="45"/>
        <v>#N/A</v>
      </c>
      <c r="Q85" s="312" t="e">
        <f t="shared" si="46"/>
        <v>#N/A</v>
      </c>
      <c r="R85" s="313" t="e">
        <f t="shared" si="47"/>
        <v>#N/A</v>
      </c>
      <c r="S85" s="314" t="str">
        <f t="shared" si="48"/>
        <v/>
      </c>
      <c r="T85" s="315" t="str">
        <f t="shared" si="49"/>
        <v>A</v>
      </c>
      <c r="U85" s="311" t="str">
        <f t="shared" si="50"/>
        <v>GnRH1</v>
      </c>
      <c r="V85" s="316" t="e">
        <f>IF(VLOOKUP($B85,GtP!$A:$AA,MATCH("Gs_0-2",GtP!$A$1:$AA$1,0),FALSE)=0,"",VLOOKUP($B85,GtP!$A:$AA,MATCH("Gs_0-2",GtP!$A$1:$AA$1,0),FALSE))</f>
        <v>#N/A</v>
      </c>
      <c r="W85" s="317" t="e">
        <f>IF(VLOOKUP($B85,GtP!$A:$AA,MATCH("Gi/o_0-2",GtP!$A$1:$AA$1,0),FALSE)=0,"",VLOOKUP($B85,GtP!$A:$AA,MATCH("Gi/o_0-2",GtP!$A$1:$AA$1,0),FALSE))</f>
        <v>#N/A</v>
      </c>
      <c r="X85" s="317" t="e">
        <f>IF(VLOOKUP($B85,GtP!$A:$AA,MATCH("Gq/11_0-2",GtP!$A$1:$AA$1,0),FALSE)=0,"",VLOOKUP($B85,GtP!$A:$AA,MATCH("Gq/11_0-2",GtP!$A$1:$AA$1,0),FALSE))</f>
        <v>#N/A</v>
      </c>
      <c r="Y85" s="317" t="e">
        <f>IF(VLOOKUP($B85,GtP!$A:$AA,MATCH("G12/13_0-2",GtP!$A$1:$AA$1,0),FALSE)=0,"",VLOOKUP($B85,GtP!$A:$AA,MATCH("G12/13_0-2",GtP!$A$1:$AA$1,0),FALSE))</f>
        <v>#N/A</v>
      </c>
      <c r="Z85" s="318" t="e">
        <f t="shared" si="51"/>
        <v>#N/A</v>
      </c>
      <c r="AA85" s="317" t="e">
        <f t="shared" si="52"/>
        <v>#N/A</v>
      </c>
      <c r="AB85" s="317" t="e">
        <f t="shared" si="53"/>
        <v>#N/A</v>
      </c>
      <c r="AC85" s="317" t="e">
        <f t="shared" si="54"/>
        <v>#N/A</v>
      </c>
      <c r="AD85" s="317" t="e">
        <f t="shared" si="55"/>
        <v>#N/A</v>
      </c>
      <c r="AE85" s="315" t="str">
        <f t="shared" si="56"/>
        <v/>
      </c>
      <c r="AF85" s="311" t="str">
        <f t="shared" si="57"/>
        <v/>
      </c>
      <c r="AG85" s="311" t="str">
        <f t="shared" si="58"/>
        <v/>
      </c>
      <c r="AH85" s="311" t="str">
        <f t="shared" si="59"/>
        <v/>
      </c>
      <c r="AI85" s="316" t="e">
        <f>_xlfn.CONCAT(IF(AV85="","-","B"),IF(BI85="","-","I"),VLOOKUP($B85,GtP!$A:$BB,MATCH("Gs_0-1",GtP!$A$1:$BB$1,0),FALSE))</f>
        <v>#N/A</v>
      </c>
      <c r="AJ85" s="317" t="e">
        <f>_xlfn.CONCAT(IF(AW85="","-","B"),IF(BJ85="","-","I"),VLOOKUP($B85,GtP!$A:$BB,MATCH("Gs_0-1",GtP!$A$1:$BB$1,0),FALSE))</f>
        <v>#N/A</v>
      </c>
      <c r="AK85" s="317" t="e">
        <f>_xlfn.CONCAT(IF(AX85="","-","B"),IF(BK85="","-","I"),VLOOKUP($B85,GtP!$A:$BB,MATCH("Gi/o_0-1",GtP!$A$1:$BB$1,0),FALSE))</f>
        <v>#N/A</v>
      </c>
      <c r="AL85" s="317" t="e">
        <f>_xlfn.CONCAT(IF(AY85="","-","B"),IF(BL85="","-","I"),VLOOKUP($B85,GtP!$A:$BB,MATCH("Gi/o_0-1",GtP!$A$1:$BB$1,0),FALSE))</f>
        <v>#N/A</v>
      </c>
      <c r="AM85" s="317" t="e">
        <f>_xlfn.CONCAT(IF(AZ85="","-","B"),IF(BM85="","-","I"),VLOOKUP($B85,GtP!$A:$BB,MATCH("Gi/o_0-1",GtP!$A$1:$BB$1,0),FALSE))</f>
        <v>#N/A</v>
      </c>
      <c r="AN85" s="317" t="e">
        <f>_xlfn.CONCAT(IF(BA85="","-","B"),IF(BN85="","-","I"),VLOOKUP($B85,GtP!$A:$BB,MATCH("Gi/o_0-1",GtP!$A$1:$BB$1,0),FALSE))</f>
        <v>#N/A</v>
      </c>
      <c r="AO85" s="317" t="e">
        <f>_xlfn.CONCAT(IF(BB85="","-","B"),IF(BO85="","-","I"),VLOOKUP($B85,GtP!$A:$BB,MATCH("Gi/o_0-1",GtP!$A$1:$BB$1,0),FALSE))</f>
        <v>#N/A</v>
      </c>
      <c r="AP85" s="317" t="e">
        <f>_xlfn.CONCAT(IF(BC85="","-","B"),IF(BP85="","-","I"),VLOOKUP($B85,GtP!$A:$BB,MATCH("Gq/11_0-1",GtP!$A$1:$BB$1,0),FALSE))</f>
        <v>#N/A</v>
      </c>
      <c r="AQ85" s="317" t="e">
        <f>_xlfn.CONCAT(IF(BD85="","-","B"),IF(BQ85="","-","I"),VLOOKUP($B85,GtP!$A:$BB,MATCH("Gq/11_0-1",GtP!$A$1:$BB$1,0),FALSE))</f>
        <v>#N/A</v>
      </c>
      <c r="AR85" s="317" t="e">
        <f>_xlfn.CONCAT(IF(BE85="","-","B"),IF(BR85="","-","I"),VLOOKUP($B85,GtP!$A:$BB,MATCH("Gq/11_0-1",GtP!$A$1:$BB$1,0),FALSE))</f>
        <v>#N/A</v>
      </c>
      <c r="AS85" s="317" t="e">
        <f>_xlfn.CONCAT(IF(BF85="","-","B"),IF(BS85="","-","I"),VLOOKUP($B85,GtP!$A:$BB,MATCH("Gq/11_0-1",GtP!$A$1:$BB$1,0),FALSE))</f>
        <v>#N/A</v>
      </c>
      <c r="AT85" s="317" t="e">
        <f>_xlfn.CONCAT(IF(BG85="","-","B"),IF(BT85="","-","I"),VLOOKUP($B85,GtP!$A:$BB,MATCH("G12/13_0-1",GtP!$A$1:$BB$1,0),FALSE))</f>
        <v>#N/A</v>
      </c>
      <c r="AU85" s="317" t="e">
        <f>_xlfn.CONCAT(IF(BH85="","-","B"),IF(BU85="","-","I"),VLOOKUP($B85,GtP!$A:$BB,MATCH("G12/13_0-1",GtP!$A$1:$BB$1,0),FALSE))</f>
        <v>#N/A</v>
      </c>
      <c r="AV85" s="319" t="str">
        <f>_xlfn.IFNA(VLOOKUP($B85,'B-LogEmaxOverpEC50'!$A:$AL,MATCH(AV$1,'B-LogEmaxOverpEC50'!$A$1:$AL$1,0),FALSE),"")</f>
        <v/>
      </c>
      <c r="AX85" s="321" t="str">
        <f>_xlfn.IFNA(VLOOKUP($B85,'B-LogEmaxOverpEC50'!$A:$AL,MATCH(AX$1,'B-LogEmaxOverpEC50'!$A$1:$AL$1,0),FALSE),"")</f>
        <v/>
      </c>
      <c r="AY85" s="321" t="str">
        <f>_xlfn.IFNA(VLOOKUP($B85,'B-LogEmaxOverpEC50'!$A:$AL,MATCH(AY$1,'B-LogEmaxOverpEC50'!$A$1:$AL$1,0),FALSE),"")</f>
        <v/>
      </c>
      <c r="AZ85" s="321" t="str">
        <f>_xlfn.IFNA(VLOOKUP($B85,'B-LogEmaxOverpEC50'!$A:$AL,MATCH(AZ$1,'B-LogEmaxOverpEC50'!$A$1:$AL$1,0),FALSE),"")</f>
        <v/>
      </c>
      <c r="BA85" s="321" t="str">
        <f>_xlfn.IFNA(VLOOKUP($B85,'B-LogEmaxOverpEC50'!$A:$AL,MATCH(BA$1,'B-LogEmaxOverpEC50'!$A$1:$AL$1,0),FALSE),"")</f>
        <v/>
      </c>
      <c r="BB85" s="321" t="str">
        <f>_xlfn.IFNA(VLOOKUP($B85,'B-LogEmaxOverpEC50'!$A:$AL,MATCH(BB$1,'B-LogEmaxOverpEC50'!$A$1:$AL$1,0),FALSE),"")</f>
        <v/>
      </c>
      <c r="BC85" s="321">
        <f>_xlfn.IFNA(VLOOKUP($B85,'B-LogEmaxOverpEC50'!$A:$AL,MATCH(BC$1,'B-LogEmaxOverpEC50'!$A$1:$AL$1,0),FALSE),"")</f>
        <v>11.050594621568957</v>
      </c>
      <c r="BD85" s="321">
        <f>_xlfn.IFNA(VLOOKUP($B85,'B-LogEmaxOverpEC50'!$A:$AL,MATCH(BD$1,'B-LogEmaxOverpEC50'!$A$1:$AL$1,0),FALSE),"")</f>
        <v>10.958842298392074</v>
      </c>
      <c r="BE85" s="321">
        <f>_xlfn.IFNA(VLOOKUP($B85,'B-LogEmaxOverpEC50'!$A:$AL,MATCH(BE$1,'B-LogEmaxOverpEC50'!$A$1:$AL$1,0),FALSE),"")</f>
        <v>10.271202161821554</v>
      </c>
      <c r="BF85" s="321">
        <f>_xlfn.IFNA(VLOOKUP($B85,'B-LogEmaxOverpEC50'!$A:$AL,MATCH(BF$1,'B-LogEmaxOverpEC50'!$A$1:$AL$1,0),FALSE),"")</f>
        <v>10.333589521876879</v>
      </c>
      <c r="BG85" s="321" t="str">
        <f>_xlfn.IFNA(VLOOKUP($B85,'B-LogEmaxOverpEC50'!$A:$AL,MATCH(BG$1,'B-LogEmaxOverpEC50'!$A$1:$AL$1,0),FALSE),"")</f>
        <v/>
      </c>
      <c r="BH85" s="321" t="str">
        <f>_xlfn.IFNA(VLOOKUP($B85,'B-LogEmaxOverpEC50'!$A:$AL,MATCH(BH$1,'B-LogEmaxOverpEC50'!$A$1:$AL$1,0),FALSE),"")</f>
        <v/>
      </c>
      <c r="BI85" s="322">
        <f>_xlfn.IFNA(VLOOKUP($B85,'I-LogEmaxOverpEC50'!$A:$AR,MATCH(BI$1,'I-LogEmaxOverpEC50'!$A$1:$AR$1,0),FALSE),"")</f>
        <v>11.277274683910575</v>
      </c>
      <c r="BJ85" s="320">
        <f>_xlfn.IFNA(VLOOKUP($B85,'I-LogEmaxOverpEC50'!$A:$AR,MATCH(BJ$1,'I-LogEmaxOverpEC50'!$A$1:$AR$1,0),FALSE),"")</f>
        <v>11.19756505474577</v>
      </c>
      <c r="BK85" s="320">
        <f>_xlfn.IFNA(VLOOKUP($B85,'I-LogEmaxOverpEC50'!$A:$AR,MATCH(BK$1,'I-LogEmaxOverpEC50'!$A$1:$AR$1,0),FALSE),"")</f>
        <v>10.460667306169739</v>
      </c>
      <c r="BL85" s="320">
        <f>_xlfn.IFNA(VLOOKUP($B85,'I-LogEmaxOverpEC50'!$A:$AR,MATCH(BL$1,'I-LogEmaxOverpEC50'!$A$1:$AR$1,0),FALSE),"")</f>
        <v>10.460667306169739</v>
      </c>
      <c r="BM85" s="320">
        <f>_xlfn.IFNA(VLOOKUP($B85,'I-LogEmaxOverpEC50'!$A:$AR,MATCH(BM$1,'I-LogEmaxOverpEC50'!$A$1:$AR$1,0),FALSE),"")</f>
        <v>10.051358734513261</v>
      </c>
      <c r="BN85" s="320">
        <f>_xlfn.IFNA(VLOOKUP($B85,'I-LogEmaxOverpEC50'!$A:$AR,MATCH(BN$1,'I-LogEmaxOverpEC50'!$A$1:$AR$1,0),FALSE),"")</f>
        <v>10.051358734513261</v>
      </c>
      <c r="BO85" s="320">
        <f>_xlfn.IFNA(VLOOKUP($B85,'I-LogEmaxOverpEC50'!$A:$AR,MATCH(BO$1,'I-LogEmaxOverpEC50'!$A$1:$AR$1,0),FALSE),"")</f>
        <v>10.492551450044289</v>
      </c>
      <c r="BP85" s="320">
        <f>_xlfn.IFNA(VLOOKUP($B85,'I-LogEmaxOverpEC50'!$A:$AR,MATCH(BP$1,'I-LogEmaxOverpEC50'!$A$1:$AR$1,0),FALSE),"")</f>
        <v>11.432720147104728</v>
      </c>
      <c r="BQ85" s="320">
        <f>_xlfn.IFNA(VLOOKUP($B85,'I-LogEmaxOverpEC50'!$A:$AR,MATCH(BQ$1,'I-LogEmaxOverpEC50'!$A$1:$AR$1,0),FALSE),"")</f>
        <v>11.432720147104728</v>
      </c>
      <c r="BR85" s="320">
        <f>_xlfn.IFNA(VLOOKUP($B85,'I-LogEmaxOverpEC50'!$A:$AR,MATCH(BR$1,'I-LogEmaxOverpEC50'!$A$1:$AR$1,0),FALSE),"")</f>
        <v>11.261595737508827</v>
      </c>
      <c r="BS85" s="320" t="str">
        <f>_xlfn.IFNA(VLOOKUP($B85,'I-LogEmaxOverpEC50'!$A:$AR,MATCH(BS$1,'I-LogEmaxOverpEC50'!$A$1:$AR$1,0),FALSE),"")</f>
        <v/>
      </c>
      <c r="BT85" s="320" t="str">
        <f>_xlfn.IFNA(VLOOKUP($B85,'I-LogEmaxOverpEC50'!$A:$AR,MATCH(BT$1,'I-LogEmaxOverpEC50'!$A$1:$AR$1,0),FALSE),"")</f>
        <v/>
      </c>
      <c r="BU85" s="320" t="str">
        <f>_xlfn.IFNA(VLOOKUP($B85,'I-LogEmaxOverpEC50'!$A:$AR,MATCH(BU$1,'I-LogEmaxOverpEC50'!$A$1:$AR$1,0),FALSE),"")</f>
        <v/>
      </c>
      <c r="BV85" s="114" t="e" cm="1">
        <f t="array" ref="BV85">_xlfn.IFS(AND($C85="A",_xlfn.CONCAT(F85:G85)&lt;&gt;"",$A85=1),"x",AND($C85="A",_xlfn.CONCAT(F85:G85)="",$A85=1),"-",$A$1&lt;&gt;"","")</f>
        <v>#N/A</v>
      </c>
      <c r="BW85" s="113" t="e" cm="1">
        <f t="array" ref="BW85">_xlfn.IFS(AND($C85="A",_xlfn.CONCAT(H85:L85)&lt;&gt;"",$A85=1),"x",AND($C85="A",_xlfn.CONCAT(H85:L85)="",$A85=1),"-",$A$1&lt;&gt;"","")</f>
        <v>#N/A</v>
      </c>
      <c r="BX85" s="113" t="e" cm="1">
        <f t="array" ref="BX85">_xlfn.IFS(AND($C85="A",_xlfn.CONCAT(M85:P85)&lt;&gt;"",$A85=1),"x",AND($C85="A",_xlfn.CONCAT(M85:P85)="",$A85=1),"-",$A$1&lt;&gt;"","")</f>
        <v>#N/A</v>
      </c>
      <c r="BY85" s="113" t="e" cm="1">
        <f t="array" ref="BY85">_xlfn.IFS(AND($C85="A",_xlfn.CONCAT(Q85:R85)&lt;&gt;"",$A85=1),"x",AND($C85="A",_xlfn.CONCAT(Q85:R85)="",$A85=1),"-",$A$1&lt;&gt;"","")</f>
        <v>#N/A</v>
      </c>
      <c r="BZ85" s="121" t="e">
        <f t="shared" si="60"/>
        <v>#N/A</v>
      </c>
      <c r="CA85" s="120" t="e">
        <f t="shared" si="61"/>
        <v>#N/A</v>
      </c>
      <c r="CB85" s="120" t="e">
        <f t="shared" si="62"/>
        <v>#N/A</v>
      </c>
      <c r="CC85" s="120" t="e">
        <f t="shared" si="63"/>
        <v>#N/A</v>
      </c>
      <c r="CD85" s="121" t="str">
        <f t="shared" si="64"/>
        <v/>
      </c>
      <c r="CE85" s="120" t="e">
        <f t="shared" si="65"/>
        <v>#N/A</v>
      </c>
      <c r="CF85" s="120" t="e">
        <f t="shared" si="66"/>
        <v>#N/A</v>
      </c>
      <c r="CG85" s="120" t="e">
        <f t="shared" si="67"/>
        <v>#N/A</v>
      </c>
      <c r="CH85" s="120" t="e">
        <f t="shared" si="68"/>
        <v>#N/A</v>
      </c>
      <c r="CI85" s="120" t="e">
        <f t="shared" si="69"/>
        <v>#N/A</v>
      </c>
    </row>
    <row r="86" spans="1:87" x14ac:dyDescent="0.2">
      <c r="A86" s="311" t="e" cm="1">
        <f t="array" ref="A86">_xlfn.IFS(SUM(F86:R86)&gt;0,1,Z86&gt;0,2,TRUE,3)</f>
        <v>#N/A</v>
      </c>
      <c r="B86" s="311" t="s">
        <v>125</v>
      </c>
      <c r="C86" s="311" t="str">
        <f>_xlfn.XLOOKUP(B86,RecNamesAll!A:A,RecNamesAll!E:E)</f>
        <v>A</v>
      </c>
      <c r="D86" s="311" t="str">
        <f>_xlfn.XLOOKUP(B86,RecNamesAll!A:A,RecNamesAll!C:C)</f>
        <v>LPA3</v>
      </c>
      <c r="F86" s="312" t="e">
        <f t="shared" si="35"/>
        <v>#N/A</v>
      </c>
      <c r="G86" s="313" t="e">
        <f t="shared" si="36"/>
        <v>#N/A</v>
      </c>
      <c r="H86" s="312" t="e">
        <f t="shared" si="37"/>
        <v>#N/A</v>
      </c>
      <c r="I86" s="313" t="e">
        <f t="shared" si="38"/>
        <v>#N/A</v>
      </c>
      <c r="J86" s="313" t="e">
        <f t="shared" si="39"/>
        <v>#N/A</v>
      </c>
      <c r="K86" s="313" t="e">
        <f t="shared" si="40"/>
        <v>#N/A</v>
      </c>
      <c r="L86" s="313" t="e">
        <f t="shared" si="41"/>
        <v>#N/A</v>
      </c>
      <c r="M86" s="312" t="e">
        <f t="shared" si="42"/>
        <v>#N/A</v>
      </c>
      <c r="N86" s="313" t="e">
        <f t="shared" si="43"/>
        <v>#N/A</v>
      </c>
      <c r="O86" s="313" t="e">
        <f t="shared" si="44"/>
        <v>#N/A</v>
      </c>
      <c r="P86" s="313" t="e">
        <f t="shared" si="45"/>
        <v>#N/A</v>
      </c>
      <c r="Q86" s="312" t="e">
        <f t="shared" si="46"/>
        <v>#N/A</v>
      </c>
      <c r="R86" s="313" t="e">
        <f t="shared" si="47"/>
        <v>#N/A</v>
      </c>
      <c r="S86" s="314" t="str">
        <f t="shared" si="48"/>
        <v/>
      </c>
      <c r="T86" s="315" t="str">
        <f t="shared" si="49"/>
        <v>A</v>
      </c>
      <c r="U86" s="311" t="str">
        <f t="shared" si="50"/>
        <v>LPA3</v>
      </c>
      <c r="V86" s="316" t="e">
        <f>IF(VLOOKUP($B86,GtP!$A:$AA,MATCH("Gs_0-2",GtP!$A$1:$AA$1,0),FALSE)=0,"",VLOOKUP($B86,GtP!$A:$AA,MATCH("Gs_0-2",GtP!$A$1:$AA$1,0),FALSE))</f>
        <v>#N/A</v>
      </c>
      <c r="W86" s="317" t="e">
        <f>IF(VLOOKUP($B86,GtP!$A:$AA,MATCH("Gi/o_0-2",GtP!$A$1:$AA$1,0),FALSE)=0,"",VLOOKUP($B86,GtP!$A:$AA,MATCH("Gi/o_0-2",GtP!$A$1:$AA$1,0),FALSE))</f>
        <v>#N/A</v>
      </c>
      <c r="X86" s="317" t="e">
        <f>IF(VLOOKUP($B86,GtP!$A:$AA,MATCH("Gq/11_0-2",GtP!$A$1:$AA$1,0),FALSE)=0,"",VLOOKUP($B86,GtP!$A:$AA,MATCH("Gq/11_0-2",GtP!$A$1:$AA$1,0),FALSE))</f>
        <v>#N/A</v>
      </c>
      <c r="Y86" s="317" t="e">
        <f>IF(VLOOKUP($B86,GtP!$A:$AA,MATCH("G12/13_0-2",GtP!$A$1:$AA$1,0),FALSE)=0,"",VLOOKUP($B86,GtP!$A:$AA,MATCH("G12/13_0-2",GtP!$A$1:$AA$1,0),FALSE))</f>
        <v>#N/A</v>
      </c>
      <c r="Z86" s="318" t="e">
        <f t="shared" si="51"/>
        <v>#N/A</v>
      </c>
      <c r="AA86" s="317" t="e">
        <f t="shared" si="52"/>
        <v>#N/A</v>
      </c>
      <c r="AB86" s="317" t="e">
        <f t="shared" si="53"/>
        <v>#N/A</v>
      </c>
      <c r="AC86" s="317" t="e">
        <f t="shared" si="54"/>
        <v>#N/A</v>
      </c>
      <c r="AD86" s="317" t="e">
        <f t="shared" si="55"/>
        <v>#N/A</v>
      </c>
      <c r="AE86" s="315" t="str">
        <f t="shared" si="56"/>
        <v/>
      </c>
      <c r="AF86" s="311" t="str">
        <f t="shared" si="57"/>
        <v/>
      </c>
      <c r="AG86" s="311" t="str">
        <f t="shared" si="58"/>
        <v/>
      </c>
      <c r="AH86" s="311" t="str">
        <f t="shared" si="59"/>
        <v/>
      </c>
      <c r="AI86" s="316" t="e">
        <f>_xlfn.CONCAT(IF(AV86="","-","B"),IF(BI86="","-","I"),VLOOKUP($B86,GtP!$A:$BB,MATCH("Gs_0-1",GtP!$A$1:$BB$1,0),FALSE))</f>
        <v>#N/A</v>
      </c>
      <c r="AJ86" s="317" t="e">
        <f>_xlfn.CONCAT(IF(AW86="","-","B"),IF(BJ86="","-","I"),VLOOKUP($B86,GtP!$A:$BB,MATCH("Gs_0-1",GtP!$A$1:$BB$1,0),FALSE))</f>
        <v>#N/A</v>
      </c>
      <c r="AK86" s="317" t="e">
        <f>_xlfn.CONCAT(IF(AX86="","-","B"),IF(BK86="","-","I"),VLOOKUP($B86,GtP!$A:$BB,MATCH("Gi/o_0-1",GtP!$A$1:$BB$1,0),FALSE))</f>
        <v>#N/A</v>
      </c>
      <c r="AL86" s="317" t="e">
        <f>_xlfn.CONCAT(IF(AY86="","-","B"),IF(BL86="","-","I"),VLOOKUP($B86,GtP!$A:$BB,MATCH("Gi/o_0-1",GtP!$A$1:$BB$1,0),FALSE))</f>
        <v>#N/A</v>
      </c>
      <c r="AM86" s="317" t="e">
        <f>_xlfn.CONCAT(IF(AZ86="","-","B"),IF(BM86="","-","I"),VLOOKUP($B86,GtP!$A:$BB,MATCH("Gi/o_0-1",GtP!$A$1:$BB$1,0),FALSE))</f>
        <v>#N/A</v>
      </c>
      <c r="AN86" s="317" t="e">
        <f>_xlfn.CONCAT(IF(BA86="","-","B"),IF(BN86="","-","I"),VLOOKUP($B86,GtP!$A:$BB,MATCH("Gi/o_0-1",GtP!$A$1:$BB$1,0),FALSE))</f>
        <v>#N/A</v>
      </c>
      <c r="AO86" s="317" t="e">
        <f>_xlfn.CONCAT(IF(BB86="","-","B"),IF(BO86="","-","I"),VLOOKUP($B86,GtP!$A:$BB,MATCH("Gi/o_0-1",GtP!$A$1:$BB$1,0),FALSE))</f>
        <v>#N/A</v>
      </c>
      <c r="AP86" s="317" t="e">
        <f>_xlfn.CONCAT(IF(BC86="","-","B"),IF(BP86="","-","I"),VLOOKUP($B86,GtP!$A:$BB,MATCH("Gq/11_0-1",GtP!$A$1:$BB$1,0),FALSE))</f>
        <v>#N/A</v>
      </c>
      <c r="AQ86" s="317" t="e">
        <f>_xlfn.CONCAT(IF(BD86="","-","B"),IF(BQ86="","-","I"),VLOOKUP($B86,GtP!$A:$BB,MATCH("Gq/11_0-1",GtP!$A$1:$BB$1,0),FALSE))</f>
        <v>#N/A</v>
      </c>
      <c r="AR86" s="317" t="e">
        <f>_xlfn.CONCAT(IF(BE86="","-","B"),IF(BR86="","-","I"),VLOOKUP($B86,GtP!$A:$BB,MATCH("Gq/11_0-1",GtP!$A$1:$BB$1,0),FALSE))</f>
        <v>#N/A</v>
      </c>
      <c r="AS86" s="317" t="e">
        <f>_xlfn.CONCAT(IF(BF86="","-","B"),IF(BS86="","-","I"),VLOOKUP($B86,GtP!$A:$BB,MATCH("Gq/11_0-1",GtP!$A$1:$BB$1,0),FALSE))</f>
        <v>#N/A</v>
      </c>
      <c r="AT86" s="317" t="e">
        <f>_xlfn.CONCAT(IF(BG86="","-","B"),IF(BT86="","-","I"),VLOOKUP($B86,GtP!$A:$BB,MATCH("G12/13_0-1",GtP!$A$1:$BB$1,0),FALSE))</f>
        <v>#N/A</v>
      </c>
      <c r="AU86" s="317" t="e">
        <f>_xlfn.CONCAT(IF(BH86="","-","B"),IF(BU86="","-","I"),VLOOKUP($B86,GtP!$A:$BB,MATCH("G12/13_0-1",GtP!$A$1:$BB$1,0),FALSE))</f>
        <v>#N/A</v>
      </c>
      <c r="AV86" s="319" t="str">
        <f>_xlfn.IFNA(VLOOKUP($B86,'B-LogEmaxOverpEC50'!$A:$AL,MATCH(AV$1,'B-LogEmaxOverpEC50'!$A$1:$AL$1,0),FALSE),"")</f>
        <v/>
      </c>
      <c r="AX86" s="321" t="str">
        <f>_xlfn.IFNA(VLOOKUP($B86,'B-LogEmaxOverpEC50'!$A:$AL,MATCH(AX$1,'B-LogEmaxOverpEC50'!$A$1:$AL$1,0),FALSE),"")</f>
        <v/>
      </c>
      <c r="AY86" s="321" t="str">
        <f>_xlfn.IFNA(VLOOKUP($B86,'B-LogEmaxOverpEC50'!$A:$AL,MATCH(AY$1,'B-LogEmaxOverpEC50'!$A$1:$AL$1,0),FALSE),"")</f>
        <v/>
      </c>
      <c r="AZ86" s="321" t="str">
        <f>_xlfn.IFNA(VLOOKUP($B86,'B-LogEmaxOverpEC50'!$A:$AL,MATCH(AZ$1,'B-LogEmaxOverpEC50'!$A$1:$AL$1,0),FALSE),"")</f>
        <v/>
      </c>
      <c r="BA86" s="321" t="str">
        <f>_xlfn.IFNA(VLOOKUP($B86,'B-LogEmaxOverpEC50'!$A:$AL,MATCH(BA$1,'B-LogEmaxOverpEC50'!$A$1:$AL$1,0),FALSE),"")</f>
        <v/>
      </c>
      <c r="BB86" s="321" t="str">
        <f>_xlfn.IFNA(VLOOKUP($B86,'B-LogEmaxOverpEC50'!$A:$AL,MATCH(BB$1,'B-LogEmaxOverpEC50'!$A$1:$AL$1,0),FALSE),"")</f>
        <v/>
      </c>
      <c r="BC86" s="321" t="str">
        <f>_xlfn.IFNA(VLOOKUP($B86,'B-LogEmaxOverpEC50'!$A:$AL,MATCH(BC$1,'B-LogEmaxOverpEC50'!$A$1:$AL$1,0),FALSE),"")</f>
        <v/>
      </c>
      <c r="BD86" s="321" t="str">
        <f>_xlfn.IFNA(VLOOKUP($B86,'B-LogEmaxOverpEC50'!$A:$AL,MATCH(BD$1,'B-LogEmaxOverpEC50'!$A$1:$AL$1,0),FALSE),"")</f>
        <v/>
      </c>
      <c r="BE86" s="321" t="str">
        <f>_xlfn.IFNA(VLOOKUP($B86,'B-LogEmaxOverpEC50'!$A:$AL,MATCH(BE$1,'B-LogEmaxOverpEC50'!$A$1:$AL$1,0),FALSE),"")</f>
        <v/>
      </c>
      <c r="BF86" s="321" t="str">
        <f>_xlfn.IFNA(VLOOKUP($B86,'B-LogEmaxOverpEC50'!$A:$AL,MATCH(BF$1,'B-LogEmaxOverpEC50'!$A$1:$AL$1,0),FALSE),"")</f>
        <v/>
      </c>
      <c r="BG86" s="321" t="str">
        <f>_xlfn.IFNA(VLOOKUP($B86,'B-LogEmaxOverpEC50'!$A:$AL,MATCH(BG$1,'B-LogEmaxOverpEC50'!$A$1:$AL$1,0),FALSE),"")</f>
        <v/>
      </c>
      <c r="BH86" s="321" t="str">
        <f>_xlfn.IFNA(VLOOKUP($B86,'B-LogEmaxOverpEC50'!$A:$AL,MATCH(BH$1,'B-LogEmaxOverpEC50'!$A$1:$AL$1,0),FALSE),"")</f>
        <v/>
      </c>
      <c r="BI86" s="322">
        <f>_xlfn.IFNA(VLOOKUP($B86,'I-LogEmaxOverpEC50'!$A:$AR,MATCH(BI$1,'I-LogEmaxOverpEC50'!$A$1:$AR$1,0),FALSE),"")</f>
        <v>7.6839955095270396</v>
      </c>
      <c r="BJ86" s="320">
        <f>_xlfn.IFNA(VLOOKUP($B86,'I-LogEmaxOverpEC50'!$A:$AR,MATCH(BJ$1,'I-LogEmaxOverpEC50'!$A$1:$AR$1,0),FALSE),"")</f>
        <v>7.8229641911451759</v>
      </c>
      <c r="BK86" s="320">
        <f>_xlfn.IFNA(VLOOKUP($B86,'I-LogEmaxOverpEC50'!$A:$AR,MATCH(BK$1,'I-LogEmaxOverpEC50'!$A$1:$AR$1,0),FALSE),"")</f>
        <v>8.5048200106956582</v>
      </c>
      <c r="BL86" s="320">
        <f>_xlfn.IFNA(VLOOKUP($B86,'I-LogEmaxOverpEC50'!$A:$AR,MATCH(BL$1,'I-LogEmaxOverpEC50'!$A$1:$AR$1,0),FALSE),"")</f>
        <v>8.5048200106956582</v>
      </c>
      <c r="BM86" s="320">
        <f>_xlfn.IFNA(VLOOKUP($B86,'I-LogEmaxOverpEC50'!$A:$AR,MATCH(BM$1,'I-LogEmaxOverpEC50'!$A$1:$AR$1,0),FALSE),"")</f>
        <v>8.6874166334074765</v>
      </c>
      <c r="BN86" s="320">
        <f>_xlfn.IFNA(VLOOKUP($B86,'I-LogEmaxOverpEC50'!$A:$AR,MATCH(BN$1,'I-LogEmaxOverpEC50'!$A$1:$AR$1,0),FALSE),"")</f>
        <v>8.6874166334074765</v>
      </c>
      <c r="BO86" s="320">
        <f>_xlfn.IFNA(VLOOKUP($B86,'I-LogEmaxOverpEC50'!$A:$AR,MATCH(BO$1,'I-LogEmaxOverpEC50'!$A$1:$AR$1,0),FALSE),"")</f>
        <v>8.9240225114632263</v>
      </c>
      <c r="BP86" s="320">
        <f>_xlfn.IFNA(VLOOKUP($B86,'I-LogEmaxOverpEC50'!$A:$AR,MATCH(BP$1,'I-LogEmaxOverpEC50'!$A$1:$AR$1,0),FALSE),"")</f>
        <v>8.3116868961955088</v>
      </c>
      <c r="BQ86" s="320">
        <f>_xlfn.IFNA(VLOOKUP($B86,'I-LogEmaxOverpEC50'!$A:$AR,MATCH(BQ$1,'I-LogEmaxOverpEC50'!$A$1:$AR$1,0),FALSE),"")</f>
        <v>8.3116868961955088</v>
      </c>
      <c r="BR86" s="320">
        <f>_xlfn.IFNA(VLOOKUP($B86,'I-LogEmaxOverpEC50'!$A:$AR,MATCH(BR$1,'I-LogEmaxOverpEC50'!$A$1:$AR$1,0),FALSE),"")</f>
        <v>8.4471972980268433</v>
      </c>
      <c r="BS86" s="320">
        <f>_xlfn.IFNA(VLOOKUP($B86,'I-LogEmaxOverpEC50'!$A:$AR,MATCH(BS$1,'I-LogEmaxOverpEC50'!$A$1:$AR$1,0),FALSE),"")</f>
        <v>8.1719216887398787</v>
      </c>
      <c r="BT86" s="320">
        <f>_xlfn.IFNA(VLOOKUP($B86,'I-LogEmaxOverpEC50'!$A:$AR,MATCH(BT$1,'I-LogEmaxOverpEC50'!$A$1:$AR$1,0),FALSE),"")</f>
        <v>8.0046744132139818</v>
      </c>
      <c r="BU86" s="320">
        <f>_xlfn.IFNA(VLOOKUP($B86,'I-LogEmaxOverpEC50'!$A:$AR,MATCH(BU$1,'I-LogEmaxOverpEC50'!$A$1:$AR$1,0),FALSE),"")</f>
        <v>8.2997424721461091</v>
      </c>
      <c r="BV86" s="114" t="e" cm="1">
        <f t="array" ref="BV86">_xlfn.IFS(AND($C86="A",_xlfn.CONCAT(F86:G86)&lt;&gt;"",$A86=1),"x",AND($C86="A",_xlfn.CONCAT(F86:G86)="",$A86=1),"-",$A$1&lt;&gt;"","")</f>
        <v>#N/A</v>
      </c>
      <c r="BW86" s="113" t="e" cm="1">
        <f t="array" ref="BW86">_xlfn.IFS(AND($C86="A",_xlfn.CONCAT(H86:L86)&lt;&gt;"",$A86=1),"x",AND($C86="A",_xlfn.CONCAT(H86:L86)="",$A86=1),"-",$A$1&lt;&gt;"","")</f>
        <v>#N/A</v>
      </c>
      <c r="BX86" s="113" t="e" cm="1">
        <f t="array" ref="BX86">_xlfn.IFS(AND($C86="A",_xlfn.CONCAT(M86:P86)&lt;&gt;"",$A86=1),"x",AND($C86="A",_xlfn.CONCAT(M86:P86)="",$A86=1),"-",$A$1&lt;&gt;"","")</f>
        <v>#N/A</v>
      </c>
      <c r="BY86" s="113" t="e" cm="1">
        <f t="array" ref="BY86">_xlfn.IFS(AND($C86="A",_xlfn.CONCAT(Q86:R86)&lt;&gt;"",$A86=1),"x",AND($C86="A",_xlfn.CONCAT(Q86:R86)="",$A86=1),"-",$A$1&lt;&gt;"","")</f>
        <v>#N/A</v>
      </c>
      <c r="BZ86" s="121" t="e">
        <f t="shared" si="60"/>
        <v>#N/A</v>
      </c>
      <c r="CA86" s="120" t="e">
        <f t="shared" si="61"/>
        <v>#N/A</v>
      </c>
      <c r="CB86" s="120" t="e">
        <f t="shared" si="62"/>
        <v>#N/A</v>
      </c>
      <c r="CC86" s="120" t="e">
        <f t="shared" si="63"/>
        <v>#N/A</v>
      </c>
      <c r="CD86" s="121" t="str">
        <f t="shared" si="64"/>
        <v/>
      </c>
      <c r="CE86" s="120" t="e">
        <f t="shared" si="65"/>
        <v>#N/A</v>
      </c>
      <c r="CF86" s="120" t="e">
        <f t="shared" si="66"/>
        <v>#N/A</v>
      </c>
      <c r="CG86" s="120" t="e">
        <f t="shared" si="67"/>
        <v>#N/A</v>
      </c>
      <c r="CH86" s="120" t="e">
        <f t="shared" si="68"/>
        <v>#N/A</v>
      </c>
      <c r="CI86" s="120" t="e">
        <f t="shared" si="69"/>
        <v>#N/A</v>
      </c>
    </row>
    <row r="87" spans="1:87" x14ac:dyDescent="0.2">
      <c r="A87" s="311" t="e" cm="1">
        <f t="array" ref="A87">_xlfn.IFS(SUM(F87:R87)&gt;0,1,Z87&gt;0,2,TRUE,3)</f>
        <v>#N/A</v>
      </c>
      <c r="B87" s="311" t="s">
        <v>84</v>
      </c>
      <c r="C87" s="311" t="str">
        <f>_xlfn.XLOOKUP(B87,RecNamesAll!A:A,RecNamesAll!E:E)</f>
        <v>A</v>
      </c>
      <c r="D87" s="311" t="str">
        <f>_xlfn.XLOOKUP(B87,RecNamesAll!A:A,RecNamesAll!C:C)</f>
        <v>MRGPRX2</v>
      </c>
      <c r="F87" s="312" t="e">
        <f t="shared" si="35"/>
        <v>#N/A</v>
      </c>
      <c r="G87" s="313" t="e">
        <f t="shared" si="36"/>
        <v>#N/A</v>
      </c>
      <c r="H87" s="312" t="e">
        <f t="shared" si="37"/>
        <v>#N/A</v>
      </c>
      <c r="I87" s="313" t="e">
        <f t="shared" si="38"/>
        <v>#N/A</v>
      </c>
      <c r="J87" s="313" t="e">
        <f t="shared" si="39"/>
        <v>#N/A</v>
      </c>
      <c r="K87" s="313" t="e">
        <f t="shared" si="40"/>
        <v>#N/A</v>
      </c>
      <c r="L87" s="313" t="e">
        <f t="shared" si="41"/>
        <v>#N/A</v>
      </c>
      <c r="M87" s="312" t="e">
        <f t="shared" si="42"/>
        <v>#N/A</v>
      </c>
      <c r="N87" s="313" t="e">
        <f t="shared" si="43"/>
        <v>#N/A</v>
      </c>
      <c r="O87" s="313" t="e">
        <f t="shared" si="44"/>
        <v>#N/A</v>
      </c>
      <c r="P87" s="313" t="e">
        <f t="shared" si="45"/>
        <v>#N/A</v>
      </c>
      <c r="Q87" s="312" t="e">
        <f t="shared" si="46"/>
        <v>#N/A</v>
      </c>
      <c r="R87" s="313" t="e">
        <f t="shared" si="47"/>
        <v>#N/A</v>
      </c>
      <c r="S87" s="314" t="str">
        <f t="shared" si="48"/>
        <v/>
      </c>
      <c r="T87" s="315" t="str">
        <f t="shared" si="49"/>
        <v>A</v>
      </c>
      <c r="U87" s="311" t="str">
        <f t="shared" si="50"/>
        <v>MRGPRX2</v>
      </c>
      <c r="V87" s="316" t="e">
        <f>IF(VLOOKUP($B87,GtP!$A:$AA,MATCH("Gs_0-2",GtP!$A$1:$AA$1,0),FALSE)=0,"",VLOOKUP($B87,GtP!$A:$AA,MATCH("Gs_0-2",GtP!$A$1:$AA$1,0),FALSE))</f>
        <v>#N/A</v>
      </c>
      <c r="W87" s="317" t="e">
        <f>IF(VLOOKUP($B87,GtP!$A:$AA,MATCH("Gi/o_0-2",GtP!$A$1:$AA$1,0),FALSE)=0,"",VLOOKUP($B87,GtP!$A:$AA,MATCH("Gi/o_0-2",GtP!$A$1:$AA$1,0),FALSE))</f>
        <v>#N/A</v>
      </c>
      <c r="X87" s="317" t="e">
        <f>IF(VLOOKUP($B87,GtP!$A:$AA,MATCH("Gq/11_0-2",GtP!$A$1:$AA$1,0),FALSE)=0,"",VLOOKUP($B87,GtP!$A:$AA,MATCH("Gq/11_0-2",GtP!$A$1:$AA$1,0),FALSE))</f>
        <v>#N/A</v>
      </c>
      <c r="Y87" s="317" t="e">
        <f>IF(VLOOKUP($B87,GtP!$A:$AA,MATCH("G12/13_0-2",GtP!$A$1:$AA$1,0),FALSE)=0,"",VLOOKUP($B87,GtP!$A:$AA,MATCH("G12/13_0-2",GtP!$A$1:$AA$1,0),FALSE))</f>
        <v>#N/A</v>
      </c>
      <c r="Z87" s="318" t="e">
        <f t="shared" si="51"/>
        <v>#N/A</v>
      </c>
      <c r="AA87" s="317" t="e">
        <f t="shared" si="52"/>
        <v>#N/A</v>
      </c>
      <c r="AB87" s="317" t="e">
        <f t="shared" si="53"/>
        <v>#N/A</v>
      </c>
      <c r="AC87" s="317" t="e">
        <f t="shared" si="54"/>
        <v>#N/A</v>
      </c>
      <c r="AD87" s="317" t="e">
        <f t="shared" si="55"/>
        <v>#N/A</v>
      </c>
      <c r="AE87" s="315" t="str">
        <f t="shared" si="56"/>
        <v/>
      </c>
      <c r="AF87" s="311" t="str">
        <f t="shared" si="57"/>
        <v/>
      </c>
      <c r="AG87" s="311" t="str">
        <f t="shared" si="58"/>
        <v/>
      </c>
      <c r="AH87" s="311" t="str">
        <f t="shared" si="59"/>
        <v/>
      </c>
      <c r="AI87" s="316" t="e">
        <f>_xlfn.CONCAT(IF(AV87="","-","B"),IF(BI87="","-","I"),VLOOKUP($B87,GtP!$A:$BB,MATCH("Gs_0-1",GtP!$A$1:$BB$1,0),FALSE))</f>
        <v>#N/A</v>
      </c>
      <c r="AJ87" s="317" t="e">
        <f>_xlfn.CONCAT(IF(AW87="","-","B"),IF(BJ87="","-","I"),VLOOKUP($B87,GtP!$A:$BB,MATCH("Gs_0-1",GtP!$A$1:$BB$1,0),FALSE))</f>
        <v>#N/A</v>
      </c>
      <c r="AK87" s="317" t="e">
        <f>_xlfn.CONCAT(IF(AX87="","-","B"),IF(BK87="","-","I"),VLOOKUP($B87,GtP!$A:$BB,MATCH("Gi/o_0-1",GtP!$A$1:$BB$1,0),FALSE))</f>
        <v>#N/A</v>
      </c>
      <c r="AL87" s="317" t="e">
        <f>_xlfn.CONCAT(IF(AY87="","-","B"),IF(BL87="","-","I"),VLOOKUP($B87,GtP!$A:$BB,MATCH("Gi/o_0-1",GtP!$A$1:$BB$1,0),FALSE))</f>
        <v>#N/A</v>
      </c>
      <c r="AM87" s="317" t="e">
        <f>_xlfn.CONCAT(IF(AZ87="","-","B"),IF(BM87="","-","I"),VLOOKUP($B87,GtP!$A:$BB,MATCH("Gi/o_0-1",GtP!$A$1:$BB$1,0),FALSE))</f>
        <v>#N/A</v>
      </c>
      <c r="AN87" s="317" t="e">
        <f>_xlfn.CONCAT(IF(BA87="","-","B"),IF(BN87="","-","I"),VLOOKUP($B87,GtP!$A:$BB,MATCH("Gi/o_0-1",GtP!$A$1:$BB$1,0),FALSE))</f>
        <v>#N/A</v>
      </c>
      <c r="AO87" s="317" t="e">
        <f>_xlfn.CONCAT(IF(BB87="","-","B"),IF(BO87="","-","I"),VLOOKUP($B87,GtP!$A:$BB,MATCH("Gi/o_0-1",GtP!$A$1:$BB$1,0),FALSE))</f>
        <v>#N/A</v>
      </c>
      <c r="AP87" s="317" t="e">
        <f>_xlfn.CONCAT(IF(BC87="","-","B"),IF(BP87="","-","I"),VLOOKUP($B87,GtP!$A:$BB,MATCH("Gq/11_0-1",GtP!$A$1:$BB$1,0),FALSE))</f>
        <v>#N/A</v>
      </c>
      <c r="AQ87" s="317" t="e">
        <f>_xlfn.CONCAT(IF(BD87="","-","B"),IF(BQ87="","-","I"),VLOOKUP($B87,GtP!$A:$BB,MATCH("Gq/11_0-1",GtP!$A$1:$BB$1,0),FALSE))</f>
        <v>#N/A</v>
      </c>
      <c r="AR87" s="317" t="e">
        <f>_xlfn.CONCAT(IF(BE87="","-","B"),IF(BR87="","-","I"),VLOOKUP($B87,GtP!$A:$BB,MATCH("Gq/11_0-1",GtP!$A$1:$BB$1,0),FALSE))</f>
        <v>#N/A</v>
      </c>
      <c r="AS87" s="317" t="e">
        <f>_xlfn.CONCAT(IF(BF87="","-","B"),IF(BS87="","-","I"),VLOOKUP($B87,GtP!$A:$BB,MATCH("Gq/11_0-1",GtP!$A$1:$BB$1,0),FALSE))</f>
        <v>#N/A</v>
      </c>
      <c r="AT87" s="317" t="e">
        <f>_xlfn.CONCAT(IF(BG87="","-","B"),IF(BT87="","-","I"),VLOOKUP($B87,GtP!$A:$BB,MATCH("G12/13_0-1",GtP!$A$1:$BB$1,0),FALSE))</f>
        <v>#N/A</v>
      </c>
      <c r="AU87" s="317" t="e">
        <f>_xlfn.CONCAT(IF(BH87="","-","B"),IF(BU87="","-","I"),VLOOKUP($B87,GtP!$A:$BB,MATCH("G12/13_0-1",GtP!$A$1:$BB$1,0),FALSE))</f>
        <v>#N/A</v>
      </c>
      <c r="AV87" s="319" t="str">
        <f>_xlfn.IFNA(VLOOKUP($B87,'B-LogEmaxOverpEC50'!$A:$AL,MATCH(AV$1,'B-LogEmaxOverpEC50'!$A$1:$AL$1,0),FALSE),"")</f>
        <v/>
      </c>
      <c r="AX87" s="321" t="str">
        <f>_xlfn.IFNA(VLOOKUP($B87,'B-LogEmaxOverpEC50'!$A:$AL,MATCH(AX$1,'B-LogEmaxOverpEC50'!$A$1:$AL$1,0),FALSE),"")</f>
        <v/>
      </c>
      <c r="AY87" s="321" t="str">
        <f>_xlfn.IFNA(VLOOKUP($B87,'B-LogEmaxOverpEC50'!$A:$AL,MATCH(AY$1,'B-LogEmaxOverpEC50'!$A$1:$AL$1,0),FALSE),"")</f>
        <v/>
      </c>
      <c r="AZ87" s="321" t="str">
        <f>_xlfn.IFNA(VLOOKUP($B87,'B-LogEmaxOverpEC50'!$A:$AL,MATCH(AZ$1,'B-LogEmaxOverpEC50'!$A$1:$AL$1,0),FALSE),"")</f>
        <v/>
      </c>
      <c r="BA87" s="321" t="str">
        <f>_xlfn.IFNA(VLOOKUP($B87,'B-LogEmaxOverpEC50'!$A:$AL,MATCH(BA$1,'B-LogEmaxOverpEC50'!$A$1:$AL$1,0),FALSE),"")</f>
        <v/>
      </c>
      <c r="BB87" s="321" t="str">
        <f>_xlfn.IFNA(VLOOKUP($B87,'B-LogEmaxOverpEC50'!$A:$AL,MATCH(BB$1,'B-LogEmaxOverpEC50'!$A$1:$AL$1,0),FALSE),"")</f>
        <v/>
      </c>
      <c r="BC87" s="321" t="str">
        <f>_xlfn.IFNA(VLOOKUP($B87,'B-LogEmaxOverpEC50'!$A:$AL,MATCH(BC$1,'B-LogEmaxOverpEC50'!$A$1:$AL$1,0),FALSE),"")</f>
        <v/>
      </c>
      <c r="BD87" s="321" t="str">
        <f>_xlfn.IFNA(VLOOKUP($B87,'B-LogEmaxOverpEC50'!$A:$AL,MATCH(BD$1,'B-LogEmaxOverpEC50'!$A$1:$AL$1,0),FALSE),"")</f>
        <v/>
      </c>
      <c r="BE87" s="321" t="str">
        <f>_xlfn.IFNA(VLOOKUP($B87,'B-LogEmaxOverpEC50'!$A:$AL,MATCH(BE$1,'B-LogEmaxOverpEC50'!$A$1:$AL$1,0),FALSE),"")</f>
        <v/>
      </c>
      <c r="BF87" s="321" t="str">
        <f>_xlfn.IFNA(VLOOKUP($B87,'B-LogEmaxOverpEC50'!$A:$AL,MATCH(BF$1,'B-LogEmaxOverpEC50'!$A$1:$AL$1,0),FALSE),"")</f>
        <v/>
      </c>
      <c r="BG87" s="321" t="str">
        <f>_xlfn.IFNA(VLOOKUP($B87,'B-LogEmaxOverpEC50'!$A:$AL,MATCH(BG$1,'B-LogEmaxOverpEC50'!$A$1:$AL$1,0),FALSE),"")</f>
        <v/>
      </c>
      <c r="BH87" s="321" t="str">
        <f>_xlfn.IFNA(VLOOKUP($B87,'B-LogEmaxOverpEC50'!$A:$AL,MATCH(BH$1,'B-LogEmaxOverpEC50'!$A$1:$AL$1,0),FALSE),"")</f>
        <v/>
      </c>
      <c r="BI87" s="322">
        <f>_xlfn.IFNA(VLOOKUP($B87,'I-LogEmaxOverpEC50'!$A:$AR,MATCH(BI$1,'I-LogEmaxOverpEC50'!$A$1:$AR$1,0),FALSE),"")</f>
        <v>8.6812687206559307</v>
      </c>
      <c r="BJ87" s="320">
        <f>_xlfn.IFNA(VLOOKUP($B87,'I-LogEmaxOverpEC50'!$A:$AR,MATCH(BJ$1,'I-LogEmaxOverpEC50'!$A$1:$AR$1,0),FALSE),"")</f>
        <v>8.6994668326529716</v>
      </c>
      <c r="BK87" s="320">
        <f>_xlfn.IFNA(VLOOKUP($B87,'I-LogEmaxOverpEC50'!$A:$AR,MATCH(BK$1,'I-LogEmaxOverpEC50'!$A$1:$AR$1,0),FALSE),"")</f>
        <v>8.9349659505106622</v>
      </c>
      <c r="BL87" s="320">
        <f>_xlfn.IFNA(VLOOKUP($B87,'I-LogEmaxOverpEC50'!$A:$AR,MATCH(BL$1,'I-LogEmaxOverpEC50'!$A$1:$AR$1,0),FALSE),"")</f>
        <v>8.9349659505106622</v>
      </c>
      <c r="BM87" s="320">
        <f>_xlfn.IFNA(VLOOKUP($B87,'I-LogEmaxOverpEC50'!$A:$AR,MATCH(BM$1,'I-LogEmaxOverpEC50'!$A$1:$AR$1,0),FALSE),"")</f>
        <v>8.8406217732826864</v>
      </c>
      <c r="BN87" s="320">
        <f>_xlfn.IFNA(VLOOKUP($B87,'I-LogEmaxOverpEC50'!$A:$AR,MATCH(BN$1,'I-LogEmaxOverpEC50'!$A$1:$AR$1,0),FALSE),"")</f>
        <v>8.8406217732826864</v>
      </c>
      <c r="BO87" s="320">
        <f>_xlfn.IFNA(VLOOKUP($B87,'I-LogEmaxOverpEC50'!$A:$AR,MATCH(BO$1,'I-LogEmaxOverpEC50'!$A$1:$AR$1,0),FALSE),"")</f>
        <v>8.6474901866525897</v>
      </c>
      <c r="BP87" s="320">
        <f>_xlfn.IFNA(VLOOKUP($B87,'I-LogEmaxOverpEC50'!$A:$AR,MATCH(BP$1,'I-LogEmaxOverpEC50'!$A$1:$AR$1,0),FALSE),"")</f>
        <v>8.8640749656551971</v>
      </c>
      <c r="BQ87" s="320">
        <f>_xlfn.IFNA(VLOOKUP($B87,'I-LogEmaxOverpEC50'!$A:$AR,MATCH(BQ$1,'I-LogEmaxOverpEC50'!$A$1:$AR$1,0),FALSE),"")</f>
        <v>8.8640749656551971</v>
      </c>
      <c r="BR87" s="320">
        <f>_xlfn.IFNA(VLOOKUP($B87,'I-LogEmaxOverpEC50'!$A:$AR,MATCH(BR$1,'I-LogEmaxOverpEC50'!$A$1:$AR$1,0),FALSE),"")</f>
        <v>8.9348360464395586</v>
      </c>
      <c r="BS87" s="320">
        <f>_xlfn.IFNA(VLOOKUP($B87,'I-LogEmaxOverpEC50'!$A:$AR,MATCH(BS$1,'I-LogEmaxOverpEC50'!$A$1:$AR$1,0),FALSE),"")</f>
        <v>8.361345015117303</v>
      </c>
      <c r="BT87" s="320">
        <f>_xlfn.IFNA(VLOOKUP($B87,'I-LogEmaxOverpEC50'!$A:$AR,MATCH(BT$1,'I-LogEmaxOverpEC50'!$A$1:$AR$1,0),FALSE),"")</f>
        <v>8.5818577391689121</v>
      </c>
      <c r="BU87" s="320">
        <f>_xlfn.IFNA(VLOOKUP($B87,'I-LogEmaxOverpEC50'!$A:$AR,MATCH(BU$1,'I-LogEmaxOverpEC50'!$A$1:$AR$1,0),FALSE),"")</f>
        <v>8.3011587648860647</v>
      </c>
      <c r="BV87" s="114" t="e" cm="1">
        <f t="array" ref="BV87">_xlfn.IFS(AND($C87="A",_xlfn.CONCAT(F87:G87)&lt;&gt;"",$A87=1),"x",AND($C87="A",_xlfn.CONCAT(F87:G87)="",$A87=1),"-",$A$1&lt;&gt;"","")</f>
        <v>#N/A</v>
      </c>
      <c r="BW87" s="113" t="e" cm="1">
        <f t="array" ref="BW87">_xlfn.IFS(AND($C87="A",_xlfn.CONCAT(H87:L87)&lt;&gt;"",$A87=1),"x",AND($C87="A",_xlfn.CONCAT(H87:L87)="",$A87=1),"-",$A$1&lt;&gt;"","")</f>
        <v>#N/A</v>
      </c>
      <c r="BX87" s="113" t="e" cm="1">
        <f t="array" ref="BX87">_xlfn.IFS(AND($C87="A",_xlfn.CONCAT(M87:P87)&lt;&gt;"",$A87=1),"x",AND($C87="A",_xlfn.CONCAT(M87:P87)="",$A87=1),"-",$A$1&lt;&gt;"","")</f>
        <v>#N/A</v>
      </c>
      <c r="BY87" s="113" t="e" cm="1">
        <f t="array" ref="BY87">_xlfn.IFS(AND($C87="A",_xlfn.CONCAT(Q87:R87)&lt;&gt;"",$A87=1),"x",AND($C87="A",_xlfn.CONCAT(Q87:R87)="",$A87=1),"-",$A$1&lt;&gt;"","")</f>
        <v>#N/A</v>
      </c>
      <c r="BZ87" s="121" t="e">
        <f t="shared" si="60"/>
        <v>#N/A</v>
      </c>
      <c r="CA87" s="120" t="e">
        <f t="shared" si="61"/>
        <v>#N/A</v>
      </c>
      <c r="CB87" s="120" t="e">
        <f t="shared" si="62"/>
        <v>#N/A</v>
      </c>
      <c r="CC87" s="120" t="e">
        <f t="shared" si="63"/>
        <v>#N/A</v>
      </c>
      <c r="CD87" s="121" t="str">
        <f t="shared" si="64"/>
        <v/>
      </c>
      <c r="CE87" s="120" t="e">
        <f t="shared" si="65"/>
        <v>#N/A</v>
      </c>
      <c r="CF87" s="120" t="e">
        <f t="shared" si="66"/>
        <v>#N/A</v>
      </c>
      <c r="CG87" s="120" t="e">
        <f t="shared" si="67"/>
        <v>#N/A</v>
      </c>
      <c r="CH87" s="120" t="e">
        <f t="shared" si="68"/>
        <v>#N/A</v>
      </c>
      <c r="CI87" s="120" t="e">
        <f t="shared" si="69"/>
        <v>#N/A</v>
      </c>
    </row>
    <row r="88" spans="1:87" x14ac:dyDescent="0.2">
      <c r="A88" s="311" t="e" cm="1">
        <f t="array" ref="A88">_xlfn.IFS(SUM(F88:R88)&gt;0,1,Z88&gt;0,2,TRUE,3)</f>
        <v>#N/A</v>
      </c>
      <c r="B88" s="311" t="s">
        <v>30</v>
      </c>
      <c r="C88" s="311" t="str">
        <f>_xlfn.XLOOKUP(B88,RecNamesAll!A:A,RecNamesAll!E:E)</f>
        <v>A</v>
      </c>
      <c r="D88" s="311" t="str">
        <f>_xlfn.XLOOKUP(B88,RecNamesAll!A:A,RecNamesAll!C:C)</f>
        <v>V1A</v>
      </c>
      <c r="F88" s="312" t="e">
        <f t="shared" si="35"/>
        <v>#N/A</v>
      </c>
      <c r="G88" s="313" t="e">
        <f t="shared" si="36"/>
        <v>#N/A</v>
      </c>
      <c r="H88" s="312" t="e">
        <f t="shared" si="37"/>
        <v>#N/A</v>
      </c>
      <c r="I88" s="313" t="e">
        <f t="shared" si="38"/>
        <v>#N/A</v>
      </c>
      <c r="J88" s="313" t="e">
        <f t="shared" si="39"/>
        <v>#N/A</v>
      </c>
      <c r="K88" s="313" t="e">
        <f t="shared" si="40"/>
        <v>#N/A</v>
      </c>
      <c r="L88" s="313" t="e">
        <f t="shared" si="41"/>
        <v>#N/A</v>
      </c>
      <c r="M88" s="312" t="e">
        <f t="shared" si="42"/>
        <v>#N/A</v>
      </c>
      <c r="N88" s="313" t="e">
        <f t="shared" si="43"/>
        <v>#N/A</v>
      </c>
      <c r="O88" s="313" t="e">
        <f t="shared" si="44"/>
        <v>#N/A</v>
      </c>
      <c r="P88" s="313" t="e">
        <f t="shared" si="45"/>
        <v>#N/A</v>
      </c>
      <c r="Q88" s="312" t="e">
        <f t="shared" si="46"/>
        <v>#N/A</v>
      </c>
      <c r="R88" s="313" t="e">
        <f t="shared" si="47"/>
        <v>#N/A</v>
      </c>
      <c r="S88" s="314" t="str">
        <f t="shared" si="48"/>
        <v/>
      </c>
      <c r="T88" s="315" t="str">
        <f t="shared" si="49"/>
        <v>A</v>
      </c>
      <c r="U88" s="311" t="str">
        <f t="shared" si="50"/>
        <v>V1A</v>
      </c>
      <c r="V88" s="316" t="e">
        <f>IF(VLOOKUP($B88,GtP!$A:$AA,MATCH("Gs_0-2",GtP!$A$1:$AA$1,0),FALSE)=0,"",VLOOKUP($B88,GtP!$A:$AA,MATCH("Gs_0-2",GtP!$A$1:$AA$1,0),FALSE))</f>
        <v>#N/A</v>
      </c>
      <c r="W88" s="317" t="e">
        <f>IF(VLOOKUP($B88,GtP!$A:$AA,MATCH("Gi/o_0-2",GtP!$A$1:$AA$1,0),FALSE)=0,"",VLOOKUP($B88,GtP!$A:$AA,MATCH("Gi/o_0-2",GtP!$A$1:$AA$1,0),FALSE))</f>
        <v>#N/A</v>
      </c>
      <c r="X88" s="317" t="e">
        <f>IF(VLOOKUP($B88,GtP!$A:$AA,MATCH("Gq/11_0-2",GtP!$A$1:$AA$1,0),FALSE)=0,"",VLOOKUP($B88,GtP!$A:$AA,MATCH("Gq/11_0-2",GtP!$A$1:$AA$1,0),FALSE))</f>
        <v>#N/A</v>
      </c>
      <c r="Y88" s="317" t="e">
        <f>IF(VLOOKUP($B88,GtP!$A:$AA,MATCH("G12/13_0-2",GtP!$A$1:$AA$1,0),FALSE)=0,"",VLOOKUP($B88,GtP!$A:$AA,MATCH("G12/13_0-2",GtP!$A$1:$AA$1,0),FALSE))</f>
        <v>#N/A</v>
      </c>
      <c r="Z88" s="318" t="e">
        <f t="shared" si="51"/>
        <v>#N/A</v>
      </c>
      <c r="AA88" s="317" t="e">
        <f t="shared" si="52"/>
        <v>#N/A</v>
      </c>
      <c r="AB88" s="317" t="e">
        <f t="shared" si="53"/>
        <v>#N/A</v>
      </c>
      <c r="AC88" s="317" t="e">
        <f t="shared" si="54"/>
        <v>#N/A</v>
      </c>
      <c r="AD88" s="317" t="e">
        <f t="shared" si="55"/>
        <v>#N/A</v>
      </c>
      <c r="AE88" s="315" t="str">
        <f t="shared" si="56"/>
        <v/>
      </c>
      <c r="AF88" s="311" t="str">
        <f t="shared" si="57"/>
        <v/>
      </c>
      <c r="AG88" s="311" t="str">
        <f t="shared" si="58"/>
        <v/>
      </c>
      <c r="AH88" s="311" t="str">
        <f t="shared" si="59"/>
        <v/>
      </c>
      <c r="AI88" s="316" t="e">
        <f>_xlfn.CONCAT(IF(AV88="","-","B"),IF(BI88="","-","I"),VLOOKUP($B88,GtP!$A:$BB,MATCH("Gs_0-1",GtP!$A$1:$BB$1,0),FALSE))</f>
        <v>#N/A</v>
      </c>
      <c r="AJ88" s="317" t="e">
        <f>_xlfn.CONCAT(IF(AW88="","-","B"),IF(BJ88="","-","I"),VLOOKUP($B88,GtP!$A:$BB,MATCH("Gs_0-1",GtP!$A$1:$BB$1,0),FALSE))</f>
        <v>#N/A</v>
      </c>
      <c r="AK88" s="317" t="e">
        <f>_xlfn.CONCAT(IF(AX88="","-","B"),IF(BK88="","-","I"),VLOOKUP($B88,GtP!$A:$BB,MATCH("Gi/o_0-1",GtP!$A$1:$BB$1,0),FALSE))</f>
        <v>#N/A</v>
      </c>
      <c r="AL88" s="317" t="e">
        <f>_xlfn.CONCAT(IF(AY88="","-","B"),IF(BL88="","-","I"),VLOOKUP($B88,GtP!$A:$BB,MATCH("Gi/o_0-1",GtP!$A$1:$BB$1,0),FALSE))</f>
        <v>#N/A</v>
      </c>
      <c r="AM88" s="317" t="e">
        <f>_xlfn.CONCAT(IF(AZ88="","-","B"),IF(BM88="","-","I"),VLOOKUP($B88,GtP!$A:$BB,MATCH("Gi/o_0-1",GtP!$A$1:$BB$1,0),FALSE))</f>
        <v>#N/A</v>
      </c>
      <c r="AN88" s="317" t="e">
        <f>_xlfn.CONCAT(IF(BA88="","-","B"),IF(BN88="","-","I"),VLOOKUP($B88,GtP!$A:$BB,MATCH("Gi/o_0-1",GtP!$A$1:$BB$1,0),FALSE))</f>
        <v>#N/A</v>
      </c>
      <c r="AO88" s="317" t="e">
        <f>_xlfn.CONCAT(IF(BB88="","-","B"),IF(BO88="","-","I"),VLOOKUP($B88,GtP!$A:$BB,MATCH("Gi/o_0-1",GtP!$A$1:$BB$1,0),FALSE))</f>
        <v>#N/A</v>
      </c>
      <c r="AP88" s="317" t="e">
        <f>_xlfn.CONCAT(IF(BC88="","-","B"),IF(BP88="","-","I"),VLOOKUP($B88,GtP!$A:$BB,MATCH("Gq/11_0-1",GtP!$A$1:$BB$1,0),FALSE))</f>
        <v>#N/A</v>
      </c>
      <c r="AQ88" s="317" t="e">
        <f>_xlfn.CONCAT(IF(BD88="","-","B"),IF(BQ88="","-","I"),VLOOKUP($B88,GtP!$A:$BB,MATCH("Gq/11_0-1",GtP!$A$1:$BB$1,0),FALSE))</f>
        <v>#N/A</v>
      </c>
      <c r="AR88" s="317" t="e">
        <f>_xlfn.CONCAT(IF(BE88="","-","B"),IF(BR88="","-","I"),VLOOKUP($B88,GtP!$A:$BB,MATCH("Gq/11_0-1",GtP!$A$1:$BB$1,0),FALSE))</f>
        <v>#N/A</v>
      </c>
      <c r="AS88" s="317" t="e">
        <f>_xlfn.CONCAT(IF(BF88="","-","B"),IF(BS88="","-","I"),VLOOKUP($B88,GtP!$A:$BB,MATCH("Gq/11_0-1",GtP!$A$1:$BB$1,0),FALSE))</f>
        <v>#N/A</v>
      </c>
      <c r="AT88" s="317" t="e">
        <f>_xlfn.CONCAT(IF(BG88="","-","B"),IF(BT88="","-","I"),VLOOKUP($B88,GtP!$A:$BB,MATCH("G12/13_0-1",GtP!$A$1:$BB$1,0),FALSE))</f>
        <v>#N/A</v>
      </c>
      <c r="AU88" s="317" t="e">
        <f>_xlfn.CONCAT(IF(BH88="","-","B"),IF(BU88="","-","I"),VLOOKUP($B88,GtP!$A:$BB,MATCH("G12/13_0-1",GtP!$A$1:$BB$1,0),FALSE))</f>
        <v>#N/A</v>
      </c>
      <c r="AV88" s="319" t="str">
        <f>_xlfn.IFNA(VLOOKUP($B88,'B-LogEmaxOverpEC50'!$A:$AL,MATCH(AV$1,'B-LogEmaxOverpEC50'!$A$1:$AL$1,0),FALSE),"")</f>
        <v/>
      </c>
      <c r="AX88" s="321">
        <f>_xlfn.IFNA(VLOOKUP($B88,'B-LogEmaxOverpEC50'!$A:$AL,MATCH(AX$1,'B-LogEmaxOverpEC50'!$A$1:$AL$1,0),FALSE),"")</f>
        <v>8.8304922596538393</v>
      </c>
      <c r="AY88" s="321">
        <f>_xlfn.IFNA(VLOOKUP($B88,'B-LogEmaxOverpEC50'!$A:$AL,MATCH(AY$1,'B-LogEmaxOverpEC50'!$A$1:$AL$1,0),FALSE),"")</f>
        <v>8.8369335854897901</v>
      </c>
      <c r="AZ88" s="321">
        <f>_xlfn.IFNA(VLOOKUP($B88,'B-LogEmaxOverpEC50'!$A:$AL,MATCH(AZ$1,'B-LogEmaxOverpEC50'!$A$1:$AL$1,0),FALSE),"")</f>
        <v>9.3168649326670607</v>
      </c>
      <c r="BA88" s="321">
        <f>_xlfn.IFNA(VLOOKUP($B88,'B-LogEmaxOverpEC50'!$A:$AL,MATCH(BA$1,'B-LogEmaxOverpEC50'!$A$1:$AL$1,0),FALSE),"")</f>
        <v>9.0785842209372891</v>
      </c>
      <c r="BB88" s="321">
        <f>_xlfn.IFNA(VLOOKUP($B88,'B-LogEmaxOverpEC50'!$A:$AL,MATCH(BB$1,'B-LogEmaxOverpEC50'!$A$1:$AL$1,0),FALSE),"")</f>
        <v>9.4268222846943939</v>
      </c>
      <c r="BC88" s="321">
        <f>_xlfn.IFNA(VLOOKUP($B88,'B-LogEmaxOverpEC50'!$A:$AL,MATCH(BC$1,'B-LogEmaxOverpEC50'!$A$1:$AL$1,0),FALSE),"")</f>
        <v>10.693874780572939</v>
      </c>
      <c r="BD88" s="321">
        <f>_xlfn.IFNA(VLOOKUP($B88,'B-LogEmaxOverpEC50'!$A:$AL,MATCH(BD$1,'B-LogEmaxOverpEC50'!$A$1:$AL$1,0),FALSE),"")</f>
        <v>10.809375504677664</v>
      </c>
      <c r="BE88" s="321">
        <f>_xlfn.IFNA(VLOOKUP($B88,'B-LogEmaxOverpEC50'!$A:$AL,MATCH(BE$1,'B-LogEmaxOverpEC50'!$A$1:$AL$1,0),FALSE),"")</f>
        <v>10.141299945784695</v>
      </c>
      <c r="BF88" s="321">
        <f>_xlfn.IFNA(VLOOKUP($B88,'B-LogEmaxOverpEC50'!$A:$AL,MATCH(BF$1,'B-LogEmaxOverpEC50'!$A$1:$AL$1,0),FALSE),"")</f>
        <v>9.9119182139679012</v>
      </c>
      <c r="BG88" s="321" t="str">
        <f>_xlfn.IFNA(VLOOKUP($B88,'B-LogEmaxOverpEC50'!$A:$AL,MATCH(BG$1,'B-LogEmaxOverpEC50'!$A$1:$AL$1,0),FALSE),"")</f>
        <v/>
      </c>
      <c r="BH88" s="321" t="str">
        <f>_xlfn.IFNA(VLOOKUP($B88,'B-LogEmaxOverpEC50'!$A:$AL,MATCH(BH$1,'B-LogEmaxOverpEC50'!$A$1:$AL$1,0),FALSE),"")</f>
        <v/>
      </c>
      <c r="BI88" s="322">
        <f>_xlfn.IFNA(VLOOKUP($B88,'I-LogEmaxOverpEC50'!$A:$AR,MATCH(BI$1,'I-LogEmaxOverpEC50'!$A$1:$AR$1,0),FALSE),"")</f>
        <v>11.809706146442929</v>
      </c>
      <c r="BJ88" s="320">
        <f>_xlfn.IFNA(VLOOKUP($B88,'I-LogEmaxOverpEC50'!$A:$AR,MATCH(BJ$1,'I-LogEmaxOverpEC50'!$A$1:$AR$1,0),FALSE),"")</f>
        <v>11.730142700009232</v>
      </c>
      <c r="BK88" s="320">
        <f>_xlfn.IFNA(VLOOKUP($B88,'I-LogEmaxOverpEC50'!$A:$AR,MATCH(BK$1,'I-LogEmaxOverpEC50'!$A$1:$AR$1,0),FALSE),"")</f>
        <v>11.053377077260169</v>
      </c>
      <c r="BL88" s="320">
        <f>_xlfn.IFNA(VLOOKUP($B88,'I-LogEmaxOverpEC50'!$A:$AR,MATCH(BL$1,'I-LogEmaxOverpEC50'!$A$1:$AR$1,0),FALSE),"")</f>
        <v>11.053377077260169</v>
      </c>
      <c r="BM88" s="320">
        <f>_xlfn.IFNA(VLOOKUP($B88,'I-LogEmaxOverpEC50'!$A:$AR,MATCH(BM$1,'I-LogEmaxOverpEC50'!$A$1:$AR$1,0),FALSE),"")</f>
        <v>9.9598406965940445</v>
      </c>
      <c r="BN88" s="320">
        <f>_xlfn.IFNA(VLOOKUP($B88,'I-LogEmaxOverpEC50'!$A:$AR,MATCH(BN$1,'I-LogEmaxOverpEC50'!$A$1:$AR$1,0),FALSE),"")</f>
        <v>9.9598406965940445</v>
      </c>
      <c r="BO88" s="320">
        <f>_xlfn.IFNA(VLOOKUP($B88,'I-LogEmaxOverpEC50'!$A:$AR,MATCH(BO$1,'I-LogEmaxOverpEC50'!$A$1:$AR$1,0),FALSE),"")</f>
        <v>10.195602590088962</v>
      </c>
      <c r="BP88" s="320">
        <f>_xlfn.IFNA(VLOOKUP($B88,'I-LogEmaxOverpEC50'!$A:$AR,MATCH(BP$1,'I-LogEmaxOverpEC50'!$A$1:$AR$1,0),FALSE),"")</f>
        <v>12.436497144841502</v>
      </c>
      <c r="BQ88" s="320">
        <f>_xlfn.IFNA(VLOOKUP($B88,'I-LogEmaxOverpEC50'!$A:$AR,MATCH(BQ$1,'I-LogEmaxOverpEC50'!$A$1:$AR$1,0),FALSE),"")</f>
        <v>12.436497144841502</v>
      </c>
      <c r="BR88" s="320">
        <f>_xlfn.IFNA(VLOOKUP($B88,'I-LogEmaxOverpEC50'!$A:$AR,MATCH(BR$1,'I-LogEmaxOverpEC50'!$A$1:$AR$1,0),FALSE),"")</f>
        <v>11.22034630892415</v>
      </c>
      <c r="BS88" s="320">
        <f>_xlfn.IFNA(VLOOKUP($B88,'I-LogEmaxOverpEC50'!$A:$AR,MATCH(BS$1,'I-LogEmaxOverpEC50'!$A$1:$AR$1,0),FALSE),"")</f>
        <v>9.6858056329474547</v>
      </c>
      <c r="BT88" s="320">
        <f>_xlfn.IFNA(VLOOKUP($B88,'I-LogEmaxOverpEC50'!$A:$AR,MATCH(BT$1,'I-LogEmaxOverpEC50'!$A$1:$AR$1,0),FALSE),"")</f>
        <v>9.8467455479305155</v>
      </c>
      <c r="BU88" s="320" t="str">
        <f>_xlfn.IFNA(VLOOKUP($B88,'I-LogEmaxOverpEC50'!$A:$AR,MATCH(BU$1,'I-LogEmaxOverpEC50'!$A$1:$AR$1,0),FALSE),"")</f>
        <v/>
      </c>
      <c r="BV88" s="114" t="e" cm="1">
        <f t="array" ref="BV88">_xlfn.IFS(AND($C88="A",_xlfn.CONCAT(F88:G88)&lt;&gt;"",$A88=1),"x",AND($C88="A",_xlfn.CONCAT(F88:G88)="",$A88=1),"-",$A$1&lt;&gt;"","")</f>
        <v>#N/A</v>
      </c>
      <c r="BW88" s="113" t="e" cm="1">
        <f t="array" ref="BW88">_xlfn.IFS(AND($C88="A",_xlfn.CONCAT(H88:L88)&lt;&gt;"",$A88=1),"x",AND($C88="A",_xlfn.CONCAT(H88:L88)="",$A88=1),"-",$A$1&lt;&gt;"","")</f>
        <v>#N/A</v>
      </c>
      <c r="BX88" s="113" t="e" cm="1">
        <f t="array" ref="BX88">_xlfn.IFS(AND($C88="A",_xlfn.CONCAT(M88:P88)&lt;&gt;"",$A88=1),"x",AND($C88="A",_xlfn.CONCAT(M88:P88)="",$A88=1),"-",$A$1&lt;&gt;"","")</f>
        <v>#N/A</v>
      </c>
      <c r="BY88" s="113" t="e" cm="1">
        <f t="array" ref="BY88">_xlfn.IFS(AND($C88="A",_xlfn.CONCAT(Q88:R88)&lt;&gt;"",$A88=1),"x",AND($C88="A",_xlfn.CONCAT(Q88:R88)="",$A88=1),"-",$A$1&lt;&gt;"","")</f>
        <v>#N/A</v>
      </c>
      <c r="BZ88" s="121" t="e">
        <f t="shared" si="60"/>
        <v>#N/A</v>
      </c>
      <c r="CA88" s="120" t="e">
        <f t="shared" si="61"/>
        <v>#N/A</v>
      </c>
      <c r="CB88" s="120" t="e">
        <f t="shared" si="62"/>
        <v>#N/A</v>
      </c>
      <c r="CC88" s="120" t="e">
        <f t="shared" si="63"/>
        <v>#N/A</v>
      </c>
      <c r="CD88" s="121" t="str">
        <f t="shared" si="64"/>
        <v/>
      </c>
      <c r="CE88" s="120" t="e">
        <f t="shared" si="65"/>
        <v>#N/A</v>
      </c>
      <c r="CF88" s="120" t="e">
        <f t="shared" si="66"/>
        <v>#N/A</v>
      </c>
      <c r="CG88" s="120" t="e">
        <f t="shared" si="67"/>
        <v>#N/A</v>
      </c>
      <c r="CH88" s="120" t="e">
        <f t="shared" si="68"/>
        <v>#N/A</v>
      </c>
      <c r="CI88" s="120" t="e">
        <f t="shared" si="69"/>
        <v>#N/A</v>
      </c>
    </row>
    <row r="89" spans="1:87" x14ac:dyDescent="0.2">
      <c r="A89" s="311" cm="1">
        <f t="array" ref="A89">_xlfn.IFS(SUM(F89:R89)&gt;0,1,Z89&gt;0,2,TRUE,3)</f>
        <v>2</v>
      </c>
      <c r="B89" s="311" t="s">
        <v>991</v>
      </c>
      <c r="C89" s="311" t="str">
        <f>_xlfn.XLOOKUP(B89,RecNamesAll!A:A,RecNamesAll!E:E)</f>
        <v>A</v>
      </c>
      <c r="D89" s="311" t="str">
        <f>_xlfn.XLOOKUP(B89,RecNamesAll!A:A,RecNamesAll!C:C)</f>
        <v>LH</v>
      </c>
      <c r="F89" s="312" t="str">
        <f t="shared" si="35"/>
        <v/>
      </c>
      <c r="G89" s="313" t="str">
        <f t="shared" si="36"/>
        <v/>
      </c>
      <c r="H89" s="312" t="str">
        <f t="shared" si="37"/>
        <v/>
      </c>
      <c r="I89" s="313" t="str">
        <f t="shared" si="38"/>
        <v/>
      </c>
      <c r="J89" s="313" t="str">
        <f t="shared" si="39"/>
        <v/>
      </c>
      <c r="K89" s="313" t="str">
        <f t="shared" si="40"/>
        <v/>
      </c>
      <c r="L89" s="313" t="str">
        <f t="shared" si="41"/>
        <v/>
      </c>
      <c r="M89" s="312" t="str">
        <f t="shared" si="42"/>
        <v/>
      </c>
      <c r="N89" s="313" t="str">
        <f t="shared" si="43"/>
        <v/>
      </c>
      <c r="O89" s="313" t="str">
        <f t="shared" si="44"/>
        <v/>
      </c>
      <c r="P89" s="313" t="str">
        <f t="shared" si="45"/>
        <v/>
      </c>
      <c r="Q89" s="312" t="str">
        <f t="shared" si="46"/>
        <v/>
      </c>
      <c r="R89" s="313" t="str">
        <f t="shared" si="47"/>
        <v/>
      </c>
      <c r="S89" s="314" t="str">
        <f t="shared" si="48"/>
        <v/>
      </c>
      <c r="T89" s="315" t="str">
        <f t="shared" si="49"/>
        <v>A</v>
      </c>
      <c r="U89" s="311" t="str">
        <f t="shared" si="50"/>
        <v>LH</v>
      </c>
      <c r="V89" s="316">
        <f>IF(VLOOKUP($B89,GtP!$A:$AA,MATCH("Gs_0-2",GtP!$A$1:$AA$1,0),FALSE)=0,"",VLOOKUP($B89,GtP!$A:$AA,MATCH("Gs_0-2",GtP!$A$1:$AA$1,0),FALSE))</f>
        <v>1</v>
      </c>
      <c r="W89" s="317" t="str">
        <f>IF(VLOOKUP($B89,GtP!$A:$AA,MATCH("Gi/o_0-2",GtP!$A$1:$AA$1,0),FALSE)=0,"",VLOOKUP($B89,GtP!$A:$AA,MATCH("Gi/o_0-2",GtP!$A$1:$AA$1,0),FALSE))</f>
        <v/>
      </c>
      <c r="X89" s="317">
        <f>IF(VLOOKUP($B89,GtP!$A:$AA,MATCH("Gq/11_0-2",GtP!$A$1:$AA$1,0),FALSE)=0,"",VLOOKUP($B89,GtP!$A:$AA,MATCH("Gq/11_0-2",GtP!$A$1:$AA$1,0),FALSE))</f>
        <v>2</v>
      </c>
      <c r="Y89" s="317" t="str">
        <f>IF(VLOOKUP($B89,GtP!$A:$AA,MATCH("G12/13_0-2",GtP!$A$1:$AA$1,0),FALSE)=0,"",VLOOKUP($B89,GtP!$A:$AA,MATCH("G12/13_0-2",GtP!$A$1:$AA$1,0),FALSE))</f>
        <v/>
      </c>
      <c r="Z89" s="318">
        <f t="shared" si="51"/>
        <v>2</v>
      </c>
      <c r="AA89" s="317">
        <f t="shared" si="52"/>
        <v>1</v>
      </c>
      <c r="AB89" s="317" t="str">
        <f t="shared" si="53"/>
        <v/>
      </c>
      <c r="AC89" s="317">
        <f t="shared" si="54"/>
        <v>1</v>
      </c>
      <c r="AD89" s="317" t="str">
        <f t="shared" si="55"/>
        <v/>
      </c>
      <c r="AE89" s="315" t="str">
        <f t="shared" si="56"/>
        <v/>
      </c>
      <c r="AF89" s="311" t="str">
        <f t="shared" si="57"/>
        <v/>
      </c>
      <c r="AG89" s="311" t="str">
        <f t="shared" si="58"/>
        <v/>
      </c>
      <c r="AH89" s="311" t="str">
        <f t="shared" si="59"/>
        <v/>
      </c>
      <c r="AI89" s="316" t="str">
        <f>_xlfn.CONCAT(IF(AV89="","-","B"),IF(BI89="","-","I"),VLOOKUP($B89,GtP!$A:$BB,MATCH("Gs_0-1",GtP!$A$1:$BB$1,0),FALSE))</f>
        <v>--G</v>
      </c>
      <c r="AJ89" s="317" t="str">
        <f>_xlfn.CONCAT(IF(AW89="","-","B"),IF(BJ89="","-","I"),VLOOKUP($B89,GtP!$A:$BB,MATCH("Gs_0-1",GtP!$A$1:$BB$1,0),FALSE))</f>
        <v>--G</v>
      </c>
      <c r="AK89" s="317" t="str">
        <f>_xlfn.CONCAT(IF(AX89="","-","B"),IF(BK89="","-","I"),VLOOKUP($B89,GtP!$A:$BB,MATCH("Gi/o_0-1",GtP!$A$1:$BB$1,0),FALSE))</f>
        <v>---</v>
      </c>
      <c r="AL89" s="317" t="str">
        <f>_xlfn.CONCAT(IF(AY89="","-","B"),IF(BL89="","-","I"),VLOOKUP($B89,GtP!$A:$BB,MATCH("Gi/o_0-1",GtP!$A$1:$BB$1,0),FALSE))</f>
        <v>---</v>
      </c>
      <c r="AM89" s="317" t="str">
        <f>_xlfn.CONCAT(IF(AZ89="","-","B"),IF(BM89="","-","I"),VLOOKUP($B89,GtP!$A:$BB,MATCH("Gi/o_0-1",GtP!$A$1:$BB$1,0),FALSE))</f>
        <v>---</v>
      </c>
      <c r="AN89" s="317" t="str">
        <f>_xlfn.CONCAT(IF(BA89="","-","B"),IF(BN89="","-","I"),VLOOKUP($B89,GtP!$A:$BB,MATCH("Gi/o_0-1",GtP!$A$1:$BB$1,0),FALSE))</f>
        <v>---</v>
      </c>
      <c r="AO89" s="317" t="str">
        <f>_xlfn.CONCAT(IF(BB89="","-","B"),IF(BO89="","-","I"),VLOOKUP($B89,GtP!$A:$BB,MATCH("Gi/o_0-1",GtP!$A$1:$BB$1,0),FALSE))</f>
        <v>---</v>
      </c>
      <c r="AP89" s="317" t="str">
        <f>_xlfn.CONCAT(IF(BC89="","-","B"),IF(BP89="","-","I"),VLOOKUP($B89,GtP!$A:$BB,MATCH("Gq/11_0-1",GtP!$A$1:$BB$1,0),FALSE))</f>
        <v>--G</v>
      </c>
      <c r="AQ89" s="317" t="str">
        <f>_xlfn.CONCAT(IF(BD89="","-","B"),IF(BQ89="","-","I"),VLOOKUP($B89,GtP!$A:$BB,MATCH("Gq/11_0-1",GtP!$A$1:$BB$1,0),FALSE))</f>
        <v>--G</v>
      </c>
      <c r="AR89" s="317" t="str">
        <f>_xlfn.CONCAT(IF(BE89="","-","B"),IF(BR89="","-","I"),VLOOKUP($B89,GtP!$A:$BB,MATCH("Gq/11_0-1",GtP!$A$1:$BB$1,0),FALSE))</f>
        <v>--G</v>
      </c>
      <c r="AS89" s="317" t="str">
        <f>_xlfn.CONCAT(IF(BF89="","-","B"),IF(BS89="","-","I"),VLOOKUP($B89,GtP!$A:$BB,MATCH("Gq/11_0-1",GtP!$A$1:$BB$1,0),FALSE))</f>
        <v>--G</v>
      </c>
      <c r="AT89" s="317" t="str">
        <f>_xlfn.CONCAT(IF(BG89="","-","B"),IF(BT89="","-","I"),VLOOKUP($B89,GtP!$A:$BB,MATCH("G12/13_0-1",GtP!$A$1:$BB$1,0),FALSE))</f>
        <v>---</v>
      </c>
      <c r="AU89" s="317" t="str">
        <f>_xlfn.CONCAT(IF(BH89="","-","B"),IF(BU89="","-","I"),VLOOKUP($B89,GtP!$A:$BB,MATCH("G12/13_0-1",GtP!$A$1:$BB$1,0),FALSE))</f>
        <v>---</v>
      </c>
      <c r="AV89" s="319" t="str">
        <f>_xlfn.IFNA(VLOOKUP($B89,'B-LogEmaxOverpEC50'!$A:$AL,MATCH(AV$1,'B-LogEmaxOverpEC50'!$A$1:$AL$1,0),FALSE),"")</f>
        <v/>
      </c>
      <c r="AX89" s="321" t="str">
        <f>_xlfn.IFNA(VLOOKUP($B89,'B-LogEmaxOverpEC50'!$A:$AL,MATCH(AX$1,'B-LogEmaxOverpEC50'!$A$1:$AL$1,0),FALSE),"")</f>
        <v/>
      </c>
      <c r="AY89" s="321" t="str">
        <f>_xlfn.IFNA(VLOOKUP($B89,'B-LogEmaxOverpEC50'!$A:$AL,MATCH(AY$1,'B-LogEmaxOverpEC50'!$A$1:$AL$1,0),FALSE),"")</f>
        <v/>
      </c>
      <c r="AZ89" s="321" t="str">
        <f>_xlfn.IFNA(VLOOKUP($B89,'B-LogEmaxOverpEC50'!$A:$AL,MATCH(AZ$1,'B-LogEmaxOverpEC50'!$A$1:$AL$1,0),FALSE),"")</f>
        <v/>
      </c>
      <c r="BA89" s="321" t="str">
        <f>_xlfn.IFNA(VLOOKUP($B89,'B-LogEmaxOverpEC50'!$A:$AL,MATCH(BA$1,'B-LogEmaxOverpEC50'!$A$1:$AL$1,0),FALSE),"")</f>
        <v/>
      </c>
      <c r="BB89" s="321" t="str">
        <f>_xlfn.IFNA(VLOOKUP($B89,'B-LogEmaxOverpEC50'!$A:$AL,MATCH(BB$1,'B-LogEmaxOverpEC50'!$A$1:$AL$1,0),FALSE),"")</f>
        <v/>
      </c>
      <c r="BC89" s="321" t="str">
        <f>_xlfn.IFNA(VLOOKUP($B89,'B-LogEmaxOverpEC50'!$A:$AL,MATCH(BC$1,'B-LogEmaxOverpEC50'!$A$1:$AL$1,0),FALSE),"")</f>
        <v/>
      </c>
      <c r="BD89" s="321" t="str">
        <f>_xlfn.IFNA(VLOOKUP($B89,'B-LogEmaxOverpEC50'!$A:$AL,MATCH(BD$1,'B-LogEmaxOverpEC50'!$A$1:$AL$1,0),FALSE),"")</f>
        <v/>
      </c>
      <c r="BE89" s="321" t="str">
        <f>_xlfn.IFNA(VLOOKUP($B89,'B-LogEmaxOverpEC50'!$A:$AL,MATCH(BE$1,'B-LogEmaxOverpEC50'!$A$1:$AL$1,0),FALSE),"")</f>
        <v/>
      </c>
      <c r="BF89" s="321" t="str">
        <f>_xlfn.IFNA(VLOOKUP($B89,'B-LogEmaxOverpEC50'!$A:$AL,MATCH(BF$1,'B-LogEmaxOverpEC50'!$A$1:$AL$1,0),FALSE),"")</f>
        <v/>
      </c>
      <c r="BG89" s="321" t="str">
        <f>_xlfn.IFNA(VLOOKUP($B89,'B-LogEmaxOverpEC50'!$A:$AL,MATCH(BG$1,'B-LogEmaxOverpEC50'!$A$1:$AL$1,0),FALSE),"")</f>
        <v/>
      </c>
      <c r="BH89" s="321" t="str">
        <f>_xlfn.IFNA(VLOOKUP($B89,'B-LogEmaxOverpEC50'!$A:$AL,MATCH(BH$1,'B-LogEmaxOverpEC50'!$A$1:$AL$1,0),FALSE),"")</f>
        <v/>
      </c>
      <c r="BI89" s="322" t="str">
        <f>_xlfn.IFNA(VLOOKUP($B89,'I-LogEmaxOverpEC50'!$A:$AR,MATCH(BI$1,'I-LogEmaxOverpEC50'!$A$1:$AR$1,0),FALSE),"")</f>
        <v/>
      </c>
      <c r="BJ89" s="320" t="str">
        <f>_xlfn.IFNA(VLOOKUP($B89,'I-LogEmaxOverpEC50'!$A:$AR,MATCH(BJ$1,'I-LogEmaxOverpEC50'!$A$1:$AR$1,0),FALSE),"")</f>
        <v/>
      </c>
      <c r="BK89" s="320" t="str">
        <f>_xlfn.IFNA(VLOOKUP($B89,'I-LogEmaxOverpEC50'!$A:$AR,MATCH(BK$1,'I-LogEmaxOverpEC50'!$A$1:$AR$1,0),FALSE),"")</f>
        <v/>
      </c>
      <c r="BL89" s="320" t="str">
        <f>_xlfn.IFNA(VLOOKUP($B89,'I-LogEmaxOverpEC50'!$A:$AR,MATCH(BL$1,'I-LogEmaxOverpEC50'!$A$1:$AR$1,0),FALSE),"")</f>
        <v/>
      </c>
      <c r="BM89" s="320" t="str">
        <f>_xlfn.IFNA(VLOOKUP($B89,'I-LogEmaxOverpEC50'!$A:$AR,MATCH(BM$1,'I-LogEmaxOverpEC50'!$A$1:$AR$1,0),FALSE),"")</f>
        <v/>
      </c>
      <c r="BN89" s="320" t="str">
        <f>_xlfn.IFNA(VLOOKUP($B89,'I-LogEmaxOverpEC50'!$A:$AR,MATCH(BN$1,'I-LogEmaxOverpEC50'!$A$1:$AR$1,0),FALSE),"")</f>
        <v/>
      </c>
      <c r="BO89" s="320" t="str">
        <f>_xlfn.IFNA(VLOOKUP($B89,'I-LogEmaxOverpEC50'!$A:$AR,MATCH(BO$1,'I-LogEmaxOverpEC50'!$A$1:$AR$1,0),FALSE),"")</f>
        <v/>
      </c>
      <c r="BP89" s="320" t="str">
        <f>_xlfn.IFNA(VLOOKUP($B89,'I-LogEmaxOverpEC50'!$A:$AR,MATCH(BP$1,'I-LogEmaxOverpEC50'!$A$1:$AR$1,0),FALSE),"")</f>
        <v/>
      </c>
      <c r="BQ89" s="320" t="str">
        <f>_xlfn.IFNA(VLOOKUP($B89,'I-LogEmaxOverpEC50'!$A:$AR,MATCH(BQ$1,'I-LogEmaxOverpEC50'!$A$1:$AR$1,0),FALSE),"")</f>
        <v/>
      </c>
      <c r="BR89" s="320" t="str">
        <f>_xlfn.IFNA(VLOOKUP($B89,'I-LogEmaxOverpEC50'!$A:$AR,MATCH(BR$1,'I-LogEmaxOverpEC50'!$A$1:$AR$1,0),FALSE),"")</f>
        <v/>
      </c>
      <c r="BS89" s="320" t="str">
        <f>_xlfn.IFNA(VLOOKUP($B89,'I-LogEmaxOverpEC50'!$A:$AR,MATCH(BS$1,'I-LogEmaxOverpEC50'!$A$1:$AR$1,0),FALSE),"")</f>
        <v/>
      </c>
      <c r="BT89" s="320" t="str">
        <f>_xlfn.IFNA(VLOOKUP($B89,'I-LogEmaxOverpEC50'!$A:$AR,MATCH(BT$1,'I-LogEmaxOverpEC50'!$A$1:$AR$1,0),FALSE),"")</f>
        <v/>
      </c>
      <c r="BU89" s="320" t="str">
        <f>_xlfn.IFNA(VLOOKUP($B89,'I-LogEmaxOverpEC50'!$A:$AR,MATCH(BU$1,'I-LogEmaxOverpEC50'!$A$1:$AR$1,0),FALSE),"")</f>
        <v/>
      </c>
      <c r="BV89" s="114" t="str" cm="1">
        <f t="array" ref="BV89">_xlfn.IFS(AND($C89="A",_xlfn.CONCAT(F89:G89)&lt;&gt;"",$A89=1),"x",AND($C89="A",_xlfn.CONCAT(F89:G89)="",$A89=1),"-",$A$1&lt;&gt;"","")</f>
        <v/>
      </c>
      <c r="BW89" s="113" t="str" cm="1">
        <f t="array" ref="BW89">_xlfn.IFS(AND($C89="A",_xlfn.CONCAT(H89:L89)&lt;&gt;"",$A89=1),"x",AND($C89="A",_xlfn.CONCAT(H89:L89)="",$A89=1),"-",$A$1&lt;&gt;"","")</f>
        <v/>
      </c>
      <c r="BX89" s="113" t="str" cm="1">
        <f t="array" ref="BX89">_xlfn.IFS(AND($C89="A",_xlfn.CONCAT(M89:P89)&lt;&gt;"",$A89=1),"x",AND($C89="A",_xlfn.CONCAT(M89:P89)="",$A89=1),"-",$A$1&lt;&gt;"","")</f>
        <v/>
      </c>
      <c r="BY89" s="113" t="str" cm="1">
        <f t="array" ref="BY89">_xlfn.IFS(AND($C89="A",_xlfn.CONCAT(Q89:R89)&lt;&gt;"",$A89=1),"x",AND($C89="A",_xlfn.CONCAT(Q89:R89)="",$A89=1),"-",$A$1&lt;&gt;"","")</f>
        <v/>
      </c>
      <c r="BZ89" s="121" t="str">
        <f t="shared" si="60"/>
        <v/>
      </c>
      <c r="CA89" s="120" t="str">
        <f t="shared" si="61"/>
        <v/>
      </c>
      <c r="CB89" s="120" t="str">
        <f t="shared" si="62"/>
        <v/>
      </c>
      <c r="CC89" s="120" t="str">
        <f t="shared" si="63"/>
        <v/>
      </c>
      <c r="CD89" s="121" t="str">
        <f t="shared" si="64"/>
        <v/>
      </c>
      <c r="CE89" s="120" t="str">
        <f t="shared" si="65"/>
        <v/>
      </c>
      <c r="CF89" s="120" t="str">
        <f t="shared" si="66"/>
        <v/>
      </c>
      <c r="CG89" s="120" t="str">
        <f t="shared" si="67"/>
        <v/>
      </c>
      <c r="CH89" s="120" t="str">
        <f t="shared" si="68"/>
        <v/>
      </c>
      <c r="CI89" s="120" t="str">
        <f t="shared" si="69"/>
        <v/>
      </c>
    </row>
    <row r="90" spans="1:87" x14ac:dyDescent="0.2">
      <c r="A90" s="311" cm="1">
        <f t="array" ref="A90">_xlfn.IFS(SUM(F90:R90)&gt;0,1,Z90&gt;0,2,TRUE,3)</f>
        <v>2</v>
      </c>
      <c r="B90" s="311" t="s">
        <v>912</v>
      </c>
      <c r="C90" s="311" t="str">
        <f>_xlfn.XLOOKUP(B90,RecNamesAll!A:A,RecNamesAll!E:E)</f>
        <v>A</v>
      </c>
      <c r="D90" s="311" t="str">
        <f>_xlfn.XLOOKUP(B90,RecNamesAll!A:A,RecNamesAll!C:C)</f>
        <v>NPS</v>
      </c>
      <c r="F90" s="312" t="str">
        <f t="shared" si="35"/>
        <v/>
      </c>
      <c r="G90" s="313" t="str">
        <f t="shared" si="36"/>
        <v/>
      </c>
      <c r="H90" s="312" t="str">
        <f t="shared" si="37"/>
        <v/>
      </c>
      <c r="I90" s="313" t="str">
        <f t="shared" si="38"/>
        <v/>
      </c>
      <c r="J90" s="313" t="str">
        <f t="shared" si="39"/>
        <v/>
      </c>
      <c r="K90" s="313" t="str">
        <f t="shared" si="40"/>
        <v/>
      </c>
      <c r="L90" s="313" t="str">
        <f t="shared" si="41"/>
        <v/>
      </c>
      <c r="M90" s="312" t="str">
        <f t="shared" si="42"/>
        <v/>
      </c>
      <c r="N90" s="313" t="str">
        <f t="shared" si="43"/>
        <v/>
      </c>
      <c r="O90" s="313" t="str">
        <f t="shared" si="44"/>
        <v/>
      </c>
      <c r="P90" s="313" t="str">
        <f t="shared" si="45"/>
        <v/>
      </c>
      <c r="Q90" s="312" t="str">
        <f t="shared" si="46"/>
        <v/>
      </c>
      <c r="R90" s="313" t="str">
        <f t="shared" si="47"/>
        <v/>
      </c>
      <c r="S90" s="314" t="str">
        <f t="shared" si="48"/>
        <v/>
      </c>
      <c r="T90" s="315" t="str">
        <f t="shared" si="49"/>
        <v>A</v>
      </c>
      <c r="U90" s="311" t="str">
        <f t="shared" si="50"/>
        <v>NPS</v>
      </c>
      <c r="V90" s="316">
        <f>IF(VLOOKUP($B90,GtP!$A:$AA,MATCH("Gs_0-2",GtP!$A$1:$AA$1,0),FALSE)=0,"",VLOOKUP($B90,GtP!$A:$AA,MATCH("Gs_0-2",GtP!$A$1:$AA$1,0),FALSE))</f>
        <v>2</v>
      </c>
      <c r="W90" s="317" t="str">
        <f>IF(VLOOKUP($B90,GtP!$A:$AA,MATCH("Gi/o_0-2",GtP!$A$1:$AA$1,0),FALSE)=0,"",VLOOKUP($B90,GtP!$A:$AA,MATCH("Gi/o_0-2",GtP!$A$1:$AA$1,0),FALSE))</f>
        <v/>
      </c>
      <c r="X90" s="317">
        <f>IF(VLOOKUP($B90,GtP!$A:$AA,MATCH("Gq/11_0-2",GtP!$A$1:$AA$1,0),FALSE)=0,"",VLOOKUP($B90,GtP!$A:$AA,MATCH("Gq/11_0-2",GtP!$A$1:$AA$1,0),FALSE))</f>
        <v>1</v>
      </c>
      <c r="Y90" s="317" t="str">
        <f>IF(VLOOKUP($B90,GtP!$A:$AA,MATCH("G12/13_0-2",GtP!$A$1:$AA$1,0),FALSE)=0,"",VLOOKUP($B90,GtP!$A:$AA,MATCH("G12/13_0-2",GtP!$A$1:$AA$1,0),FALSE))</f>
        <v/>
      </c>
      <c r="Z90" s="318">
        <f t="shared" si="51"/>
        <v>2</v>
      </c>
      <c r="AA90" s="317">
        <f t="shared" si="52"/>
        <v>1</v>
      </c>
      <c r="AB90" s="317" t="str">
        <f t="shared" si="53"/>
        <v/>
      </c>
      <c r="AC90" s="317">
        <f t="shared" si="54"/>
        <v>1</v>
      </c>
      <c r="AD90" s="317" t="str">
        <f t="shared" si="55"/>
        <v/>
      </c>
      <c r="AE90" s="315" t="str">
        <f t="shared" si="56"/>
        <v/>
      </c>
      <c r="AF90" s="311" t="str">
        <f t="shared" si="57"/>
        <v/>
      </c>
      <c r="AG90" s="311" t="str">
        <f t="shared" si="58"/>
        <v/>
      </c>
      <c r="AH90" s="311" t="str">
        <f t="shared" si="59"/>
        <v/>
      </c>
      <c r="AI90" s="316" t="str">
        <f>_xlfn.CONCAT(IF(AV90="","-","B"),IF(BI90="","-","I"),VLOOKUP($B90,GtP!$A:$BB,MATCH("Gs_0-1",GtP!$A$1:$BB$1,0),FALSE))</f>
        <v>--G</v>
      </c>
      <c r="AJ90" s="317" t="str">
        <f>_xlfn.CONCAT(IF(AW90="","-","B"),IF(BJ90="","-","I"),VLOOKUP($B90,GtP!$A:$BB,MATCH("Gs_0-1",GtP!$A$1:$BB$1,0),FALSE))</f>
        <v>--G</v>
      </c>
      <c r="AK90" s="317" t="str">
        <f>_xlfn.CONCAT(IF(AX90="","-","B"),IF(BK90="","-","I"),VLOOKUP($B90,GtP!$A:$BB,MATCH("Gi/o_0-1",GtP!$A$1:$BB$1,0),FALSE))</f>
        <v>---</v>
      </c>
      <c r="AL90" s="317" t="str">
        <f>_xlfn.CONCAT(IF(AY90="","-","B"),IF(BL90="","-","I"),VLOOKUP($B90,GtP!$A:$BB,MATCH("Gi/o_0-1",GtP!$A$1:$BB$1,0),FALSE))</f>
        <v>---</v>
      </c>
      <c r="AM90" s="317" t="str">
        <f>_xlfn.CONCAT(IF(AZ90="","-","B"),IF(BM90="","-","I"),VLOOKUP($B90,GtP!$A:$BB,MATCH("Gi/o_0-1",GtP!$A$1:$BB$1,0),FALSE))</f>
        <v>---</v>
      </c>
      <c r="AN90" s="317" t="str">
        <f>_xlfn.CONCAT(IF(BA90="","-","B"),IF(BN90="","-","I"),VLOOKUP($B90,GtP!$A:$BB,MATCH("Gi/o_0-1",GtP!$A$1:$BB$1,0),FALSE))</f>
        <v>---</v>
      </c>
      <c r="AO90" s="317" t="str">
        <f>_xlfn.CONCAT(IF(BB90="","-","B"),IF(BO90="","-","I"),VLOOKUP($B90,GtP!$A:$BB,MATCH("Gi/o_0-1",GtP!$A$1:$BB$1,0),FALSE))</f>
        <v>---</v>
      </c>
      <c r="AP90" s="317" t="str">
        <f>_xlfn.CONCAT(IF(BC90="","-","B"),IF(BP90="","-","I"),VLOOKUP($B90,GtP!$A:$BB,MATCH("Gq/11_0-1",GtP!$A$1:$BB$1,0),FALSE))</f>
        <v>--G</v>
      </c>
      <c r="AQ90" s="317" t="str">
        <f>_xlfn.CONCAT(IF(BD90="","-","B"),IF(BQ90="","-","I"),VLOOKUP($B90,GtP!$A:$BB,MATCH("Gq/11_0-1",GtP!$A$1:$BB$1,0),FALSE))</f>
        <v>--G</v>
      </c>
      <c r="AR90" s="317" t="str">
        <f>_xlfn.CONCAT(IF(BE90="","-","B"),IF(BR90="","-","I"),VLOOKUP($B90,GtP!$A:$BB,MATCH("Gq/11_0-1",GtP!$A$1:$BB$1,0),FALSE))</f>
        <v>--G</v>
      </c>
      <c r="AS90" s="317" t="str">
        <f>_xlfn.CONCAT(IF(BF90="","-","B"),IF(BS90="","-","I"),VLOOKUP($B90,GtP!$A:$BB,MATCH("Gq/11_0-1",GtP!$A$1:$BB$1,0),FALSE))</f>
        <v>--G</v>
      </c>
      <c r="AT90" s="317" t="str">
        <f>_xlfn.CONCAT(IF(BG90="","-","B"),IF(BT90="","-","I"),VLOOKUP($B90,GtP!$A:$BB,MATCH("G12/13_0-1",GtP!$A$1:$BB$1,0),FALSE))</f>
        <v>---</v>
      </c>
      <c r="AU90" s="317" t="str">
        <f>_xlfn.CONCAT(IF(BH90="","-","B"),IF(BU90="","-","I"),VLOOKUP($B90,GtP!$A:$BB,MATCH("G12/13_0-1",GtP!$A$1:$BB$1,0),FALSE))</f>
        <v>---</v>
      </c>
      <c r="AV90" s="319" t="str">
        <f>_xlfn.IFNA(VLOOKUP($B90,'B-LogEmaxOverpEC50'!$A:$AL,MATCH(AV$1,'B-LogEmaxOverpEC50'!$A$1:$AL$1,0),FALSE),"")</f>
        <v/>
      </c>
      <c r="AX90" s="321" t="str">
        <f>_xlfn.IFNA(VLOOKUP($B90,'B-LogEmaxOverpEC50'!$A:$AL,MATCH(AX$1,'B-LogEmaxOverpEC50'!$A$1:$AL$1,0),FALSE),"")</f>
        <v/>
      </c>
      <c r="AY90" s="321" t="str">
        <f>_xlfn.IFNA(VLOOKUP($B90,'B-LogEmaxOverpEC50'!$A:$AL,MATCH(AY$1,'B-LogEmaxOverpEC50'!$A$1:$AL$1,0),FALSE),"")</f>
        <v/>
      </c>
      <c r="AZ90" s="321" t="str">
        <f>_xlfn.IFNA(VLOOKUP($B90,'B-LogEmaxOverpEC50'!$A:$AL,MATCH(AZ$1,'B-LogEmaxOverpEC50'!$A$1:$AL$1,0),FALSE),"")</f>
        <v/>
      </c>
      <c r="BA90" s="321" t="str">
        <f>_xlfn.IFNA(VLOOKUP($B90,'B-LogEmaxOverpEC50'!$A:$AL,MATCH(BA$1,'B-LogEmaxOverpEC50'!$A$1:$AL$1,0),FALSE),"")</f>
        <v/>
      </c>
      <c r="BB90" s="321" t="str">
        <f>_xlfn.IFNA(VLOOKUP($B90,'B-LogEmaxOverpEC50'!$A:$AL,MATCH(BB$1,'B-LogEmaxOverpEC50'!$A$1:$AL$1,0),FALSE),"")</f>
        <v/>
      </c>
      <c r="BC90" s="321" t="str">
        <f>_xlfn.IFNA(VLOOKUP($B90,'B-LogEmaxOverpEC50'!$A:$AL,MATCH(BC$1,'B-LogEmaxOverpEC50'!$A$1:$AL$1,0),FALSE),"")</f>
        <v/>
      </c>
      <c r="BD90" s="321" t="str">
        <f>_xlfn.IFNA(VLOOKUP($B90,'B-LogEmaxOverpEC50'!$A:$AL,MATCH(BD$1,'B-LogEmaxOverpEC50'!$A$1:$AL$1,0),FALSE),"")</f>
        <v/>
      </c>
      <c r="BE90" s="321" t="str">
        <f>_xlfn.IFNA(VLOOKUP($B90,'B-LogEmaxOverpEC50'!$A:$AL,MATCH(BE$1,'B-LogEmaxOverpEC50'!$A$1:$AL$1,0),FALSE),"")</f>
        <v/>
      </c>
      <c r="BF90" s="321" t="str">
        <f>_xlfn.IFNA(VLOOKUP($B90,'B-LogEmaxOverpEC50'!$A:$AL,MATCH(BF$1,'B-LogEmaxOverpEC50'!$A$1:$AL$1,0),FALSE),"")</f>
        <v/>
      </c>
      <c r="BG90" s="321" t="str">
        <f>_xlfn.IFNA(VLOOKUP($B90,'B-LogEmaxOverpEC50'!$A:$AL,MATCH(BG$1,'B-LogEmaxOverpEC50'!$A$1:$AL$1,0),FALSE),"")</f>
        <v/>
      </c>
      <c r="BH90" s="321" t="str">
        <f>_xlfn.IFNA(VLOOKUP($B90,'B-LogEmaxOverpEC50'!$A:$AL,MATCH(BH$1,'B-LogEmaxOverpEC50'!$A$1:$AL$1,0),FALSE),"")</f>
        <v/>
      </c>
      <c r="BI90" s="322" t="str">
        <f>_xlfn.IFNA(VLOOKUP($B90,'I-LogEmaxOverpEC50'!$A:$AR,MATCH(BI$1,'I-LogEmaxOverpEC50'!$A$1:$AR$1,0),FALSE),"")</f>
        <v/>
      </c>
      <c r="BJ90" s="320" t="str">
        <f>_xlfn.IFNA(VLOOKUP($B90,'I-LogEmaxOverpEC50'!$A:$AR,MATCH(BJ$1,'I-LogEmaxOverpEC50'!$A$1:$AR$1,0),FALSE),"")</f>
        <v/>
      </c>
      <c r="BK90" s="320" t="str">
        <f>_xlfn.IFNA(VLOOKUP($B90,'I-LogEmaxOverpEC50'!$A:$AR,MATCH(BK$1,'I-LogEmaxOverpEC50'!$A$1:$AR$1,0),FALSE),"")</f>
        <v/>
      </c>
      <c r="BL90" s="320" t="str">
        <f>_xlfn.IFNA(VLOOKUP($B90,'I-LogEmaxOverpEC50'!$A:$AR,MATCH(BL$1,'I-LogEmaxOverpEC50'!$A$1:$AR$1,0),FALSE),"")</f>
        <v/>
      </c>
      <c r="BM90" s="320" t="str">
        <f>_xlfn.IFNA(VLOOKUP($B90,'I-LogEmaxOverpEC50'!$A:$AR,MATCH(BM$1,'I-LogEmaxOverpEC50'!$A$1:$AR$1,0),FALSE),"")</f>
        <v/>
      </c>
      <c r="BN90" s="320" t="str">
        <f>_xlfn.IFNA(VLOOKUP($B90,'I-LogEmaxOverpEC50'!$A:$AR,MATCH(BN$1,'I-LogEmaxOverpEC50'!$A$1:$AR$1,0),FALSE),"")</f>
        <v/>
      </c>
      <c r="BO90" s="320" t="str">
        <f>_xlfn.IFNA(VLOOKUP($B90,'I-LogEmaxOverpEC50'!$A:$AR,MATCH(BO$1,'I-LogEmaxOverpEC50'!$A$1:$AR$1,0),FALSE),"")</f>
        <v/>
      </c>
      <c r="BP90" s="320" t="str">
        <f>_xlfn.IFNA(VLOOKUP($B90,'I-LogEmaxOverpEC50'!$A:$AR,MATCH(BP$1,'I-LogEmaxOverpEC50'!$A$1:$AR$1,0),FALSE),"")</f>
        <v/>
      </c>
      <c r="BQ90" s="320" t="str">
        <f>_xlfn.IFNA(VLOOKUP($B90,'I-LogEmaxOverpEC50'!$A:$AR,MATCH(BQ$1,'I-LogEmaxOverpEC50'!$A$1:$AR$1,0),FALSE),"")</f>
        <v/>
      </c>
      <c r="BR90" s="320" t="str">
        <f>_xlfn.IFNA(VLOOKUP($B90,'I-LogEmaxOverpEC50'!$A:$AR,MATCH(BR$1,'I-LogEmaxOverpEC50'!$A$1:$AR$1,0),FALSE),"")</f>
        <v/>
      </c>
      <c r="BS90" s="320" t="str">
        <f>_xlfn.IFNA(VLOOKUP($B90,'I-LogEmaxOverpEC50'!$A:$AR,MATCH(BS$1,'I-LogEmaxOverpEC50'!$A$1:$AR$1,0),FALSE),"")</f>
        <v/>
      </c>
      <c r="BT90" s="320" t="str">
        <f>_xlfn.IFNA(VLOOKUP($B90,'I-LogEmaxOverpEC50'!$A:$AR,MATCH(BT$1,'I-LogEmaxOverpEC50'!$A$1:$AR$1,0),FALSE),"")</f>
        <v/>
      </c>
      <c r="BU90" s="320" t="str">
        <f>_xlfn.IFNA(VLOOKUP($B90,'I-LogEmaxOverpEC50'!$A:$AR,MATCH(BU$1,'I-LogEmaxOverpEC50'!$A$1:$AR$1,0),FALSE),"")</f>
        <v/>
      </c>
      <c r="BV90" s="114" t="str" cm="1">
        <f t="array" ref="BV90">_xlfn.IFS(AND($C90="A",_xlfn.CONCAT(F90:G90)&lt;&gt;"",$A90=1),"x",AND($C90="A",_xlfn.CONCAT(F90:G90)="",$A90=1),"-",$A$1&lt;&gt;"","")</f>
        <v/>
      </c>
      <c r="BW90" s="113" t="str" cm="1">
        <f t="array" ref="BW90">_xlfn.IFS(AND($C90="A",_xlfn.CONCAT(H90:L90)&lt;&gt;"",$A90=1),"x",AND($C90="A",_xlfn.CONCAT(H90:L90)="",$A90=1),"-",$A$1&lt;&gt;"","")</f>
        <v/>
      </c>
      <c r="BX90" s="113" t="str" cm="1">
        <f t="array" ref="BX90">_xlfn.IFS(AND($C90="A",_xlfn.CONCAT(M90:P90)&lt;&gt;"",$A90=1),"x",AND($C90="A",_xlfn.CONCAT(M90:P90)="",$A90=1),"-",$A$1&lt;&gt;"","")</f>
        <v/>
      </c>
      <c r="BY90" s="113" t="str" cm="1">
        <f t="array" ref="BY90">_xlfn.IFS(AND($C90="A",_xlfn.CONCAT(Q90:R90)&lt;&gt;"",$A90=1),"x",AND($C90="A",_xlfn.CONCAT(Q90:R90)="",$A90=1),"-",$A$1&lt;&gt;"","")</f>
        <v/>
      </c>
      <c r="BZ90" s="121" t="str">
        <f t="shared" si="60"/>
        <v/>
      </c>
      <c r="CA90" s="120" t="str">
        <f t="shared" si="61"/>
        <v/>
      </c>
      <c r="CB90" s="120" t="str">
        <f t="shared" si="62"/>
        <v/>
      </c>
      <c r="CC90" s="120" t="str">
        <f t="shared" si="63"/>
        <v/>
      </c>
      <c r="CD90" s="121" t="str">
        <f t="shared" si="64"/>
        <v/>
      </c>
      <c r="CE90" s="120" t="str">
        <f t="shared" si="65"/>
        <v/>
      </c>
      <c r="CF90" s="120" t="str">
        <f t="shared" si="66"/>
        <v/>
      </c>
      <c r="CG90" s="120" t="str">
        <f t="shared" si="67"/>
        <v/>
      </c>
      <c r="CH90" s="120" t="str">
        <f t="shared" si="68"/>
        <v/>
      </c>
      <c r="CI90" s="120" t="str">
        <f t="shared" si="69"/>
        <v/>
      </c>
    </row>
    <row r="91" spans="1:87" x14ac:dyDescent="0.2">
      <c r="A91" s="311" cm="1">
        <f t="array" ref="A91">_xlfn.IFS(SUM(F91:R91)&gt;0,1,Z91&gt;0,2,TRUE,3)</f>
        <v>2</v>
      </c>
      <c r="B91" s="311" t="s">
        <v>782</v>
      </c>
      <c r="C91" s="311" t="str">
        <f>_xlfn.XLOOKUP(B91,RecNamesAll!A:A,RecNamesAll!E:E)</f>
        <v>A</v>
      </c>
      <c r="D91" s="311" t="str">
        <f>_xlfn.XLOOKUP(B91,RecNamesAll!A:A,RecNamesAll!C:C)</f>
        <v>PKR1</v>
      </c>
      <c r="F91" s="312" t="str">
        <f t="shared" si="35"/>
        <v/>
      </c>
      <c r="G91" s="313" t="str">
        <f t="shared" si="36"/>
        <v/>
      </c>
      <c r="H91" s="312" t="str">
        <f t="shared" si="37"/>
        <v/>
      </c>
      <c r="I91" s="313" t="str">
        <f t="shared" si="38"/>
        <v/>
      </c>
      <c r="J91" s="313" t="str">
        <f t="shared" si="39"/>
        <v/>
      </c>
      <c r="K91" s="313" t="str">
        <f t="shared" si="40"/>
        <v/>
      </c>
      <c r="L91" s="313" t="str">
        <f t="shared" si="41"/>
        <v/>
      </c>
      <c r="M91" s="312" t="str">
        <f t="shared" si="42"/>
        <v/>
      </c>
      <c r="N91" s="313" t="str">
        <f t="shared" si="43"/>
        <v/>
      </c>
      <c r="O91" s="313" t="str">
        <f t="shared" si="44"/>
        <v/>
      </c>
      <c r="P91" s="313" t="str">
        <f t="shared" si="45"/>
        <v/>
      </c>
      <c r="Q91" s="312" t="str">
        <f t="shared" si="46"/>
        <v/>
      </c>
      <c r="R91" s="313" t="str">
        <f t="shared" si="47"/>
        <v/>
      </c>
      <c r="S91" s="314" t="str">
        <f t="shared" si="48"/>
        <v/>
      </c>
      <c r="T91" s="315" t="str">
        <f t="shared" si="49"/>
        <v>A</v>
      </c>
      <c r="U91" s="311" t="str">
        <f t="shared" si="50"/>
        <v>PKR1</v>
      </c>
      <c r="V91" s="316">
        <f>IF(VLOOKUP($B91,GtP!$A:$AA,MATCH("Gs_0-2",GtP!$A$1:$AA$1,0),FALSE)=0,"",VLOOKUP($B91,GtP!$A:$AA,MATCH("Gs_0-2",GtP!$A$1:$AA$1,0),FALSE))</f>
        <v>2</v>
      </c>
      <c r="W91" s="317" t="str">
        <f>IF(VLOOKUP($B91,GtP!$A:$AA,MATCH("Gi/o_0-2",GtP!$A$1:$AA$1,0),FALSE)=0,"",VLOOKUP($B91,GtP!$A:$AA,MATCH("Gi/o_0-2",GtP!$A$1:$AA$1,0),FALSE))</f>
        <v/>
      </c>
      <c r="X91" s="317">
        <f>IF(VLOOKUP($B91,GtP!$A:$AA,MATCH("Gq/11_0-2",GtP!$A$1:$AA$1,0),FALSE)=0,"",VLOOKUP($B91,GtP!$A:$AA,MATCH("Gq/11_0-2",GtP!$A$1:$AA$1,0),FALSE))</f>
        <v>1</v>
      </c>
      <c r="Y91" s="317" t="str">
        <f>IF(VLOOKUP($B91,GtP!$A:$AA,MATCH("G12/13_0-2",GtP!$A$1:$AA$1,0),FALSE)=0,"",VLOOKUP($B91,GtP!$A:$AA,MATCH("G12/13_0-2",GtP!$A$1:$AA$1,0),FALSE))</f>
        <v/>
      </c>
      <c r="Z91" s="318">
        <f t="shared" si="51"/>
        <v>2</v>
      </c>
      <c r="AA91" s="317">
        <f t="shared" si="52"/>
        <v>1</v>
      </c>
      <c r="AB91" s="317" t="str">
        <f t="shared" si="53"/>
        <v/>
      </c>
      <c r="AC91" s="317">
        <f t="shared" si="54"/>
        <v>1</v>
      </c>
      <c r="AD91" s="317" t="str">
        <f t="shared" si="55"/>
        <v/>
      </c>
      <c r="AE91" s="315" t="str">
        <f t="shared" si="56"/>
        <v/>
      </c>
      <c r="AF91" s="311" t="str">
        <f t="shared" si="57"/>
        <v/>
      </c>
      <c r="AG91" s="311" t="str">
        <f t="shared" si="58"/>
        <v/>
      </c>
      <c r="AH91" s="311" t="str">
        <f t="shared" si="59"/>
        <v/>
      </c>
      <c r="AI91" s="316" t="str">
        <f>_xlfn.CONCAT(IF(AV91="","-","B"),IF(BI91="","-","I"),VLOOKUP($B91,GtP!$A:$BB,MATCH("Gs_0-1",GtP!$A$1:$BB$1,0),FALSE))</f>
        <v>--G</v>
      </c>
      <c r="AJ91" s="317" t="str">
        <f>_xlfn.CONCAT(IF(AW91="","-","B"),IF(BJ91="","-","I"),VLOOKUP($B91,GtP!$A:$BB,MATCH("Gs_0-1",GtP!$A$1:$BB$1,0),FALSE))</f>
        <v>--G</v>
      </c>
      <c r="AK91" s="317" t="str">
        <f>_xlfn.CONCAT(IF(AX91="","-","B"),IF(BK91="","-","I"),VLOOKUP($B91,GtP!$A:$BB,MATCH("Gi/o_0-1",GtP!$A$1:$BB$1,0),FALSE))</f>
        <v>---</v>
      </c>
      <c r="AL91" s="317" t="str">
        <f>_xlfn.CONCAT(IF(AY91="","-","B"),IF(BL91="","-","I"),VLOOKUP($B91,GtP!$A:$BB,MATCH("Gi/o_0-1",GtP!$A$1:$BB$1,0),FALSE))</f>
        <v>---</v>
      </c>
      <c r="AM91" s="317" t="str">
        <f>_xlfn.CONCAT(IF(AZ91="","-","B"),IF(BM91="","-","I"),VLOOKUP($B91,GtP!$A:$BB,MATCH("Gi/o_0-1",GtP!$A$1:$BB$1,0),FALSE))</f>
        <v>---</v>
      </c>
      <c r="AN91" s="317" t="str">
        <f>_xlfn.CONCAT(IF(BA91="","-","B"),IF(BN91="","-","I"),VLOOKUP($B91,GtP!$A:$BB,MATCH("Gi/o_0-1",GtP!$A$1:$BB$1,0),FALSE))</f>
        <v>---</v>
      </c>
      <c r="AO91" s="317" t="str">
        <f>_xlfn.CONCAT(IF(BB91="","-","B"),IF(BO91="","-","I"),VLOOKUP($B91,GtP!$A:$BB,MATCH("Gi/o_0-1",GtP!$A$1:$BB$1,0),FALSE))</f>
        <v>---</v>
      </c>
      <c r="AP91" s="317" t="str">
        <f>_xlfn.CONCAT(IF(BC91="","-","B"),IF(BP91="","-","I"),VLOOKUP($B91,GtP!$A:$BB,MATCH("Gq/11_0-1",GtP!$A$1:$BB$1,0),FALSE))</f>
        <v>--G</v>
      </c>
      <c r="AQ91" s="317" t="str">
        <f>_xlfn.CONCAT(IF(BD91="","-","B"),IF(BQ91="","-","I"),VLOOKUP($B91,GtP!$A:$BB,MATCH("Gq/11_0-1",GtP!$A$1:$BB$1,0),FALSE))</f>
        <v>--G</v>
      </c>
      <c r="AR91" s="317" t="str">
        <f>_xlfn.CONCAT(IF(BE91="","-","B"),IF(BR91="","-","I"),VLOOKUP($B91,GtP!$A:$BB,MATCH("Gq/11_0-1",GtP!$A$1:$BB$1,0),FALSE))</f>
        <v>--G</v>
      </c>
      <c r="AS91" s="317" t="str">
        <f>_xlfn.CONCAT(IF(BF91="","-","B"),IF(BS91="","-","I"),VLOOKUP($B91,GtP!$A:$BB,MATCH("Gq/11_0-1",GtP!$A$1:$BB$1,0),FALSE))</f>
        <v>--G</v>
      </c>
      <c r="AT91" s="317" t="str">
        <f>_xlfn.CONCAT(IF(BG91="","-","B"),IF(BT91="","-","I"),VLOOKUP($B91,GtP!$A:$BB,MATCH("G12/13_0-1",GtP!$A$1:$BB$1,0),FALSE))</f>
        <v>---</v>
      </c>
      <c r="AU91" s="317" t="str">
        <f>_xlfn.CONCAT(IF(BH91="","-","B"),IF(BU91="","-","I"),VLOOKUP($B91,GtP!$A:$BB,MATCH("G12/13_0-1",GtP!$A$1:$BB$1,0),FALSE))</f>
        <v>---</v>
      </c>
      <c r="AV91" s="319" t="str">
        <f>_xlfn.IFNA(VLOOKUP($B91,'B-LogEmaxOverpEC50'!$A:$AL,MATCH(AV$1,'B-LogEmaxOverpEC50'!$A$1:$AL$1,0),FALSE),"")</f>
        <v/>
      </c>
      <c r="AX91" s="321" t="str">
        <f>_xlfn.IFNA(VLOOKUP($B91,'B-LogEmaxOverpEC50'!$A:$AL,MATCH(AX$1,'B-LogEmaxOverpEC50'!$A$1:$AL$1,0),FALSE),"")</f>
        <v/>
      </c>
      <c r="AY91" s="321" t="str">
        <f>_xlfn.IFNA(VLOOKUP($B91,'B-LogEmaxOverpEC50'!$A:$AL,MATCH(AY$1,'B-LogEmaxOverpEC50'!$A$1:$AL$1,0),FALSE),"")</f>
        <v/>
      </c>
      <c r="AZ91" s="321" t="str">
        <f>_xlfn.IFNA(VLOOKUP($B91,'B-LogEmaxOverpEC50'!$A:$AL,MATCH(AZ$1,'B-LogEmaxOverpEC50'!$A$1:$AL$1,0),FALSE),"")</f>
        <v/>
      </c>
      <c r="BA91" s="321" t="str">
        <f>_xlfn.IFNA(VLOOKUP($B91,'B-LogEmaxOverpEC50'!$A:$AL,MATCH(BA$1,'B-LogEmaxOverpEC50'!$A$1:$AL$1,0),FALSE),"")</f>
        <v/>
      </c>
      <c r="BB91" s="321" t="str">
        <f>_xlfn.IFNA(VLOOKUP($B91,'B-LogEmaxOverpEC50'!$A:$AL,MATCH(BB$1,'B-LogEmaxOverpEC50'!$A$1:$AL$1,0),FALSE),"")</f>
        <v/>
      </c>
      <c r="BC91" s="321" t="str">
        <f>_xlfn.IFNA(VLOOKUP($B91,'B-LogEmaxOverpEC50'!$A:$AL,MATCH(BC$1,'B-LogEmaxOverpEC50'!$A$1:$AL$1,0),FALSE),"")</f>
        <v/>
      </c>
      <c r="BD91" s="321" t="str">
        <f>_xlfn.IFNA(VLOOKUP($B91,'B-LogEmaxOverpEC50'!$A:$AL,MATCH(BD$1,'B-LogEmaxOverpEC50'!$A$1:$AL$1,0),FALSE),"")</f>
        <v/>
      </c>
      <c r="BE91" s="321" t="str">
        <f>_xlfn.IFNA(VLOOKUP($B91,'B-LogEmaxOverpEC50'!$A:$AL,MATCH(BE$1,'B-LogEmaxOverpEC50'!$A$1:$AL$1,0),FALSE),"")</f>
        <v/>
      </c>
      <c r="BF91" s="321" t="str">
        <f>_xlfn.IFNA(VLOOKUP($B91,'B-LogEmaxOverpEC50'!$A:$AL,MATCH(BF$1,'B-LogEmaxOverpEC50'!$A$1:$AL$1,0),FALSE),"")</f>
        <v/>
      </c>
      <c r="BG91" s="321" t="str">
        <f>_xlfn.IFNA(VLOOKUP($B91,'B-LogEmaxOverpEC50'!$A:$AL,MATCH(BG$1,'B-LogEmaxOverpEC50'!$A$1:$AL$1,0),FALSE),"")</f>
        <v/>
      </c>
      <c r="BH91" s="321" t="str">
        <f>_xlfn.IFNA(VLOOKUP($B91,'B-LogEmaxOverpEC50'!$A:$AL,MATCH(BH$1,'B-LogEmaxOverpEC50'!$A$1:$AL$1,0),FALSE),"")</f>
        <v/>
      </c>
      <c r="BI91" s="322" t="str">
        <f>_xlfn.IFNA(VLOOKUP($B91,'I-LogEmaxOverpEC50'!$A:$AR,MATCH(BI$1,'I-LogEmaxOverpEC50'!$A$1:$AR$1,0),FALSE),"")</f>
        <v/>
      </c>
      <c r="BJ91" s="320" t="str">
        <f>_xlfn.IFNA(VLOOKUP($B91,'I-LogEmaxOverpEC50'!$A:$AR,MATCH(BJ$1,'I-LogEmaxOverpEC50'!$A$1:$AR$1,0),FALSE),"")</f>
        <v/>
      </c>
      <c r="BK91" s="320" t="str">
        <f>_xlfn.IFNA(VLOOKUP($B91,'I-LogEmaxOverpEC50'!$A:$AR,MATCH(BK$1,'I-LogEmaxOverpEC50'!$A$1:$AR$1,0),FALSE),"")</f>
        <v/>
      </c>
      <c r="BL91" s="320" t="str">
        <f>_xlfn.IFNA(VLOOKUP($B91,'I-LogEmaxOverpEC50'!$A:$AR,MATCH(BL$1,'I-LogEmaxOverpEC50'!$A$1:$AR$1,0),FALSE),"")</f>
        <v/>
      </c>
      <c r="BM91" s="320" t="str">
        <f>_xlfn.IFNA(VLOOKUP($B91,'I-LogEmaxOverpEC50'!$A:$AR,MATCH(BM$1,'I-LogEmaxOverpEC50'!$A$1:$AR$1,0),FALSE),"")</f>
        <v/>
      </c>
      <c r="BN91" s="320" t="str">
        <f>_xlfn.IFNA(VLOOKUP($B91,'I-LogEmaxOverpEC50'!$A:$AR,MATCH(BN$1,'I-LogEmaxOverpEC50'!$A$1:$AR$1,0),FALSE),"")</f>
        <v/>
      </c>
      <c r="BO91" s="320" t="str">
        <f>_xlfn.IFNA(VLOOKUP($B91,'I-LogEmaxOverpEC50'!$A:$AR,MATCH(BO$1,'I-LogEmaxOverpEC50'!$A$1:$AR$1,0),FALSE),"")</f>
        <v/>
      </c>
      <c r="BP91" s="320" t="str">
        <f>_xlfn.IFNA(VLOOKUP($B91,'I-LogEmaxOverpEC50'!$A:$AR,MATCH(BP$1,'I-LogEmaxOverpEC50'!$A$1:$AR$1,0),FALSE),"")</f>
        <v/>
      </c>
      <c r="BQ91" s="320" t="str">
        <f>_xlfn.IFNA(VLOOKUP($B91,'I-LogEmaxOverpEC50'!$A:$AR,MATCH(BQ$1,'I-LogEmaxOverpEC50'!$A$1:$AR$1,0),FALSE),"")</f>
        <v/>
      </c>
      <c r="BR91" s="320" t="str">
        <f>_xlfn.IFNA(VLOOKUP($B91,'I-LogEmaxOverpEC50'!$A:$AR,MATCH(BR$1,'I-LogEmaxOverpEC50'!$A$1:$AR$1,0),FALSE),"")</f>
        <v/>
      </c>
      <c r="BS91" s="320" t="str">
        <f>_xlfn.IFNA(VLOOKUP($B91,'I-LogEmaxOverpEC50'!$A:$AR,MATCH(BS$1,'I-LogEmaxOverpEC50'!$A$1:$AR$1,0),FALSE),"")</f>
        <v/>
      </c>
      <c r="BT91" s="320" t="str">
        <f>_xlfn.IFNA(VLOOKUP($B91,'I-LogEmaxOverpEC50'!$A:$AR,MATCH(BT$1,'I-LogEmaxOverpEC50'!$A$1:$AR$1,0),FALSE),"")</f>
        <v/>
      </c>
      <c r="BU91" s="320" t="str">
        <f>_xlfn.IFNA(VLOOKUP($B91,'I-LogEmaxOverpEC50'!$A:$AR,MATCH(BU$1,'I-LogEmaxOverpEC50'!$A$1:$AR$1,0),FALSE),"")</f>
        <v/>
      </c>
      <c r="BV91" s="114" t="str" cm="1">
        <f t="array" ref="BV91">_xlfn.IFS(AND($C91="A",_xlfn.CONCAT(F91:G91)&lt;&gt;"",$A91=1),"x",AND($C91="A",_xlfn.CONCAT(F91:G91)="",$A91=1),"-",$A$1&lt;&gt;"","")</f>
        <v/>
      </c>
      <c r="BW91" s="113" t="str" cm="1">
        <f t="array" ref="BW91">_xlfn.IFS(AND($C91="A",_xlfn.CONCAT(H91:L91)&lt;&gt;"",$A91=1),"x",AND($C91="A",_xlfn.CONCAT(H91:L91)="",$A91=1),"-",$A$1&lt;&gt;"","")</f>
        <v/>
      </c>
      <c r="BX91" s="113" t="str" cm="1">
        <f t="array" ref="BX91">_xlfn.IFS(AND($C91="A",_xlfn.CONCAT(M91:P91)&lt;&gt;"",$A91=1),"x",AND($C91="A",_xlfn.CONCAT(M91:P91)="",$A91=1),"-",$A$1&lt;&gt;"","")</f>
        <v/>
      </c>
      <c r="BY91" s="113" t="str" cm="1">
        <f t="array" ref="BY91">_xlfn.IFS(AND($C91="A",_xlfn.CONCAT(Q91:R91)&lt;&gt;"",$A91=1),"x",AND($C91="A",_xlfn.CONCAT(Q91:R91)="",$A91=1),"-",$A$1&lt;&gt;"","")</f>
        <v/>
      </c>
      <c r="BZ91" s="121" t="str">
        <f t="shared" si="60"/>
        <v/>
      </c>
      <c r="CA91" s="120" t="str">
        <f t="shared" si="61"/>
        <v/>
      </c>
      <c r="CB91" s="120" t="str">
        <f t="shared" si="62"/>
        <v/>
      </c>
      <c r="CC91" s="120" t="str">
        <f t="shared" si="63"/>
        <v/>
      </c>
      <c r="CD91" s="121" t="str">
        <f t="shared" si="64"/>
        <v/>
      </c>
      <c r="CE91" s="120" t="str">
        <f t="shared" si="65"/>
        <v/>
      </c>
      <c r="CF91" s="120" t="str">
        <f t="shared" si="66"/>
        <v/>
      </c>
      <c r="CG91" s="120" t="str">
        <f t="shared" si="67"/>
        <v/>
      </c>
      <c r="CH91" s="120" t="str">
        <f t="shared" si="68"/>
        <v/>
      </c>
      <c r="CI91" s="120" t="str">
        <f t="shared" si="69"/>
        <v/>
      </c>
    </row>
    <row r="92" spans="1:87" x14ac:dyDescent="0.2">
      <c r="A92" s="311" cm="1">
        <f t="array" ref="A92">_xlfn.IFS(SUM(F92:R92)&gt;0,1,Z92&gt;0,2,TRUE,3)</f>
        <v>2</v>
      </c>
      <c r="B92" s="311" t="s">
        <v>697</v>
      </c>
      <c r="C92" s="311" t="str">
        <f>_xlfn.XLOOKUP(B92,RecNamesAll!A:A,RecNamesAll!E:E)</f>
        <v>A</v>
      </c>
      <c r="D92" s="311" t="str">
        <f>_xlfn.XLOOKUP(B92,RecNamesAll!A:A,RecNamesAll!C:C)</f>
        <v>TA1</v>
      </c>
      <c r="F92" s="312" t="str">
        <f t="shared" si="35"/>
        <v/>
      </c>
      <c r="G92" s="313" t="str">
        <f t="shared" si="36"/>
        <v/>
      </c>
      <c r="H92" s="312" t="str">
        <f t="shared" si="37"/>
        <v/>
      </c>
      <c r="I92" s="313" t="str">
        <f t="shared" si="38"/>
        <v/>
      </c>
      <c r="J92" s="313" t="str">
        <f t="shared" si="39"/>
        <v/>
      </c>
      <c r="K92" s="313" t="str">
        <f t="shared" si="40"/>
        <v/>
      </c>
      <c r="L92" s="313" t="str">
        <f t="shared" si="41"/>
        <v/>
      </c>
      <c r="M92" s="312" t="str">
        <f t="shared" si="42"/>
        <v/>
      </c>
      <c r="N92" s="313" t="str">
        <f t="shared" si="43"/>
        <v/>
      </c>
      <c r="O92" s="313" t="str">
        <f t="shared" si="44"/>
        <v/>
      </c>
      <c r="P92" s="313" t="str">
        <f t="shared" si="45"/>
        <v/>
      </c>
      <c r="Q92" s="312" t="str">
        <f t="shared" si="46"/>
        <v/>
      </c>
      <c r="R92" s="313" t="str">
        <f t="shared" si="47"/>
        <v/>
      </c>
      <c r="S92" s="314" t="str">
        <f t="shared" si="48"/>
        <v/>
      </c>
      <c r="T92" s="315" t="str">
        <f t="shared" si="49"/>
        <v>A</v>
      </c>
      <c r="U92" s="311" t="str">
        <f t="shared" si="50"/>
        <v>TA1</v>
      </c>
      <c r="V92" s="316">
        <f>IF(VLOOKUP($B92,GtP!$A:$AA,MATCH("Gs_0-2",GtP!$A$1:$AA$1,0),FALSE)=0,"",VLOOKUP($B92,GtP!$A:$AA,MATCH("Gs_0-2",GtP!$A$1:$AA$1,0),FALSE))</f>
        <v>1</v>
      </c>
      <c r="W92" s="317" t="str">
        <f>IF(VLOOKUP($B92,GtP!$A:$AA,MATCH("Gi/o_0-2",GtP!$A$1:$AA$1,0),FALSE)=0,"",VLOOKUP($B92,GtP!$A:$AA,MATCH("Gi/o_0-2",GtP!$A$1:$AA$1,0),FALSE))</f>
        <v/>
      </c>
      <c r="X92" s="317">
        <f>IF(VLOOKUP($B92,GtP!$A:$AA,MATCH("Gq/11_0-2",GtP!$A$1:$AA$1,0),FALSE)=0,"",VLOOKUP($B92,GtP!$A:$AA,MATCH("Gq/11_0-2",GtP!$A$1:$AA$1,0),FALSE))</f>
        <v>2</v>
      </c>
      <c r="Y92" s="317" t="str">
        <f>IF(VLOOKUP($B92,GtP!$A:$AA,MATCH("G12/13_0-2",GtP!$A$1:$AA$1,0),FALSE)=0,"",VLOOKUP($B92,GtP!$A:$AA,MATCH("G12/13_0-2",GtP!$A$1:$AA$1,0),FALSE))</f>
        <v/>
      </c>
      <c r="Z92" s="318">
        <f t="shared" si="51"/>
        <v>2</v>
      </c>
      <c r="AA92" s="317">
        <f t="shared" si="52"/>
        <v>1</v>
      </c>
      <c r="AB92" s="317" t="str">
        <f t="shared" si="53"/>
        <v/>
      </c>
      <c r="AC92" s="317">
        <f t="shared" si="54"/>
        <v>1</v>
      </c>
      <c r="AD92" s="317" t="str">
        <f t="shared" si="55"/>
        <v/>
      </c>
      <c r="AE92" s="315" t="str">
        <f t="shared" si="56"/>
        <v/>
      </c>
      <c r="AF92" s="311" t="str">
        <f t="shared" si="57"/>
        <v/>
      </c>
      <c r="AG92" s="311" t="str">
        <f t="shared" si="58"/>
        <v/>
      </c>
      <c r="AH92" s="311" t="str">
        <f t="shared" si="59"/>
        <v/>
      </c>
      <c r="AI92" s="316" t="str">
        <f>_xlfn.CONCAT(IF(AV92="","-","B"),IF(BI92="","-","I"),VLOOKUP($B92,GtP!$A:$BB,MATCH("Gs_0-1",GtP!$A$1:$BB$1,0),FALSE))</f>
        <v>--G</v>
      </c>
      <c r="AJ92" s="317" t="str">
        <f>_xlfn.CONCAT(IF(AW92="","-","B"),IF(BJ92="","-","I"),VLOOKUP($B92,GtP!$A:$BB,MATCH("Gs_0-1",GtP!$A$1:$BB$1,0),FALSE))</f>
        <v>--G</v>
      </c>
      <c r="AK92" s="317" t="str">
        <f>_xlfn.CONCAT(IF(AX92="","-","B"),IF(BK92="","-","I"),VLOOKUP($B92,GtP!$A:$BB,MATCH("Gi/o_0-1",GtP!$A$1:$BB$1,0),FALSE))</f>
        <v>---</v>
      </c>
      <c r="AL92" s="317" t="str">
        <f>_xlfn.CONCAT(IF(AY92="","-","B"),IF(BL92="","-","I"),VLOOKUP($B92,GtP!$A:$BB,MATCH("Gi/o_0-1",GtP!$A$1:$BB$1,0),FALSE))</f>
        <v>---</v>
      </c>
      <c r="AM92" s="317" t="str">
        <f>_xlfn.CONCAT(IF(AZ92="","-","B"),IF(BM92="","-","I"),VLOOKUP($B92,GtP!$A:$BB,MATCH("Gi/o_0-1",GtP!$A$1:$BB$1,0),FALSE))</f>
        <v>---</v>
      </c>
      <c r="AN92" s="317" t="str">
        <f>_xlfn.CONCAT(IF(BA92="","-","B"),IF(BN92="","-","I"),VLOOKUP($B92,GtP!$A:$BB,MATCH("Gi/o_0-1",GtP!$A$1:$BB$1,0),FALSE))</f>
        <v>---</v>
      </c>
      <c r="AO92" s="317" t="str">
        <f>_xlfn.CONCAT(IF(BB92="","-","B"),IF(BO92="","-","I"),VLOOKUP($B92,GtP!$A:$BB,MATCH("Gi/o_0-1",GtP!$A$1:$BB$1,0),FALSE))</f>
        <v>---</v>
      </c>
      <c r="AP92" s="317" t="str">
        <f>_xlfn.CONCAT(IF(BC92="","-","B"),IF(BP92="","-","I"),VLOOKUP($B92,GtP!$A:$BB,MATCH("Gq/11_0-1",GtP!$A$1:$BB$1,0),FALSE))</f>
        <v>--G</v>
      </c>
      <c r="AQ92" s="317" t="str">
        <f>_xlfn.CONCAT(IF(BD92="","-","B"),IF(BQ92="","-","I"),VLOOKUP($B92,GtP!$A:$BB,MATCH("Gq/11_0-1",GtP!$A$1:$BB$1,0),FALSE))</f>
        <v>--G</v>
      </c>
      <c r="AR92" s="317" t="str">
        <f>_xlfn.CONCAT(IF(BE92="","-","B"),IF(BR92="","-","I"),VLOOKUP($B92,GtP!$A:$BB,MATCH("Gq/11_0-1",GtP!$A$1:$BB$1,0),FALSE))</f>
        <v>--G</v>
      </c>
      <c r="AS92" s="317" t="str">
        <f>_xlfn.CONCAT(IF(BF92="","-","B"),IF(BS92="","-","I"),VLOOKUP($B92,GtP!$A:$BB,MATCH("Gq/11_0-1",GtP!$A$1:$BB$1,0),FALSE))</f>
        <v>--G</v>
      </c>
      <c r="AT92" s="317" t="str">
        <f>_xlfn.CONCAT(IF(BG92="","-","B"),IF(BT92="","-","I"),VLOOKUP($B92,GtP!$A:$BB,MATCH("G12/13_0-1",GtP!$A$1:$BB$1,0),FALSE))</f>
        <v>---</v>
      </c>
      <c r="AU92" s="317" t="str">
        <f>_xlfn.CONCAT(IF(BH92="","-","B"),IF(BU92="","-","I"),VLOOKUP($B92,GtP!$A:$BB,MATCH("G12/13_0-1",GtP!$A$1:$BB$1,0),FALSE))</f>
        <v>---</v>
      </c>
      <c r="AV92" s="319" t="str">
        <f>_xlfn.IFNA(VLOOKUP($B92,'B-LogEmaxOverpEC50'!$A:$AL,MATCH(AV$1,'B-LogEmaxOverpEC50'!$A$1:$AL$1,0),FALSE),"")</f>
        <v/>
      </c>
      <c r="AX92" s="321" t="str">
        <f>_xlfn.IFNA(VLOOKUP($B92,'B-LogEmaxOverpEC50'!$A:$AL,MATCH(AX$1,'B-LogEmaxOverpEC50'!$A$1:$AL$1,0),FALSE),"")</f>
        <v/>
      </c>
      <c r="AY92" s="321" t="str">
        <f>_xlfn.IFNA(VLOOKUP($B92,'B-LogEmaxOverpEC50'!$A:$AL,MATCH(AY$1,'B-LogEmaxOverpEC50'!$A$1:$AL$1,0),FALSE),"")</f>
        <v/>
      </c>
      <c r="AZ92" s="321" t="str">
        <f>_xlfn.IFNA(VLOOKUP($B92,'B-LogEmaxOverpEC50'!$A:$AL,MATCH(AZ$1,'B-LogEmaxOverpEC50'!$A$1:$AL$1,0),FALSE),"")</f>
        <v/>
      </c>
      <c r="BA92" s="321" t="str">
        <f>_xlfn.IFNA(VLOOKUP($B92,'B-LogEmaxOverpEC50'!$A:$AL,MATCH(BA$1,'B-LogEmaxOverpEC50'!$A$1:$AL$1,0),FALSE),"")</f>
        <v/>
      </c>
      <c r="BB92" s="321" t="str">
        <f>_xlfn.IFNA(VLOOKUP($B92,'B-LogEmaxOverpEC50'!$A:$AL,MATCH(BB$1,'B-LogEmaxOverpEC50'!$A$1:$AL$1,0),FALSE),"")</f>
        <v/>
      </c>
      <c r="BC92" s="321" t="str">
        <f>_xlfn.IFNA(VLOOKUP($B92,'B-LogEmaxOverpEC50'!$A:$AL,MATCH(BC$1,'B-LogEmaxOverpEC50'!$A$1:$AL$1,0),FALSE),"")</f>
        <v/>
      </c>
      <c r="BD92" s="321" t="str">
        <f>_xlfn.IFNA(VLOOKUP($B92,'B-LogEmaxOverpEC50'!$A:$AL,MATCH(BD$1,'B-LogEmaxOverpEC50'!$A$1:$AL$1,0),FALSE),"")</f>
        <v/>
      </c>
      <c r="BE92" s="321" t="str">
        <f>_xlfn.IFNA(VLOOKUP($B92,'B-LogEmaxOverpEC50'!$A:$AL,MATCH(BE$1,'B-LogEmaxOverpEC50'!$A$1:$AL$1,0),FALSE),"")</f>
        <v/>
      </c>
      <c r="BF92" s="321" t="str">
        <f>_xlfn.IFNA(VLOOKUP($B92,'B-LogEmaxOverpEC50'!$A:$AL,MATCH(BF$1,'B-LogEmaxOverpEC50'!$A$1:$AL$1,0),FALSE),"")</f>
        <v/>
      </c>
      <c r="BG92" s="321" t="str">
        <f>_xlfn.IFNA(VLOOKUP($B92,'B-LogEmaxOverpEC50'!$A:$AL,MATCH(BG$1,'B-LogEmaxOverpEC50'!$A$1:$AL$1,0),FALSE),"")</f>
        <v/>
      </c>
      <c r="BH92" s="321" t="str">
        <f>_xlfn.IFNA(VLOOKUP($B92,'B-LogEmaxOverpEC50'!$A:$AL,MATCH(BH$1,'B-LogEmaxOverpEC50'!$A$1:$AL$1,0),FALSE),"")</f>
        <v/>
      </c>
      <c r="BI92" s="322" t="str">
        <f>_xlfn.IFNA(VLOOKUP($B92,'I-LogEmaxOverpEC50'!$A:$AR,MATCH(BI$1,'I-LogEmaxOverpEC50'!$A$1:$AR$1,0),FALSE),"")</f>
        <v/>
      </c>
      <c r="BJ92" s="320" t="str">
        <f>_xlfn.IFNA(VLOOKUP($B92,'I-LogEmaxOverpEC50'!$A:$AR,MATCH(BJ$1,'I-LogEmaxOverpEC50'!$A$1:$AR$1,0),FALSE),"")</f>
        <v/>
      </c>
      <c r="BK92" s="320" t="str">
        <f>_xlfn.IFNA(VLOOKUP($B92,'I-LogEmaxOverpEC50'!$A:$AR,MATCH(BK$1,'I-LogEmaxOverpEC50'!$A$1:$AR$1,0),FALSE),"")</f>
        <v/>
      </c>
      <c r="BL92" s="320" t="str">
        <f>_xlfn.IFNA(VLOOKUP($B92,'I-LogEmaxOverpEC50'!$A:$AR,MATCH(BL$1,'I-LogEmaxOverpEC50'!$A$1:$AR$1,0),FALSE),"")</f>
        <v/>
      </c>
      <c r="BM92" s="320" t="str">
        <f>_xlfn.IFNA(VLOOKUP($B92,'I-LogEmaxOverpEC50'!$A:$AR,MATCH(BM$1,'I-LogEmaxOverpEC50'!$A$1:$AR$1,0),FALSE),"")</f>
        <v/>
      </c>
      <c r="BN92" s="320" t="str">
        <f>_xlfn.IFNA(VLOOKUP($B92,'I-LogEmaxOverpEC50'!$A:$AR,MATCH(BN$1,'I-LogEmaxOverpEC50'!$A$1:$AR$1,0),FALSE),"")</f>
        <v/>
      </c>
      <c r="BO92" s="320" t="str">
        <f>_xlfn.IFNA(VLOOKUP($B92,'I-LogEmaxOverpEC50'!$A:$AR,MATCH(BO$1,'I-LogEmaxOverpEC50'!$A$1:$AR$1,0),FALSE),"")</f>
        <v/>
      </c>
      <c r="BP92" s="320" t="str">
        <f>_xlfn.IFNA(VLOOKUP($B92,'I-LogEmaxOverpEC50'!$A:$AR,MATCH(BP$1,'I-LogEmaxOverpEC50'!$A$1:$AR$1,0),FALSE),"")</f>
        <v/>
      </c>
      <c r="BQ92" s="320" t="str">
        <f>_xlfn.IFNA(VLOOKUP($B92,'I-LogEmaxOverpEC50'!$A:$AR,MATCH(BQ$1,'I-LogEmaxOverpEC50'!$A$1:$AR$1,0),FALSE),"")</f>
        <v/>
      </c>
      <c r="BR92" s="320" t="str">
        <f>_xlfn.IFNA(VLOOKUP($B92,'I-LogEmaxOverpEC50'!$A:$AR,MATCH(BR$1,'I-LogEmaxOverpEC50'!$A$1:$AR$1,0),FALSE),"")</f>
        <v/>
      </c>
      <c r="BS92" s="320" t="str">
        <f>_xlfn.IFNA(VLOOKUP($B92,'I-LogEmaxOverpEC50'!$A:$AR,MATCH(BS$1,'I-LogEmaxOverpEC50'!$A$1:$AR$1,0),FALSE),"")</f>
        <v/>
      </c>
      <c r="BT92" s="320" t="str">
        <f>_xlfn.IFNA(VLOOKUP($B92,'I-LogEmaxOverpEC50'!$A:$AR,MATCH(BT$1,'I-LogEmaxOverpEC50'!$A$1:$AR$1,0),FALSE),"")</f>
        <v/>
      </c>
      <c r="BU92" s="320" t="str">
        <f>_xlfn.IFNA(VLOOKUP($B92,'I-LogEmaxOverpEC50'!$A:$AR,MATCH(BU$1,'I-LogEmaxOverpEC50'!$A$1:$AR$1,0),FALSE),"")</f>
        <v/>
      </c>
      <c r="BV92" s="114" t="str" cm="1">
        <f t="array" ref="BV92">_xlfn.IFS(AND($C92="A",_xlfn.CONCAT(F92:G92)&lt;&gt;"",$A92=1),"x",AND($C92="A",_xlfn.CONCAT(F92:G92)="",$A92=1),"-",$A$1&lt;&gt;"","")</f>
        <v/>
      </c>
      <c r="BW92" s="113" t="str" cm="1">
        <f t="array" ref="BW92">_xlfn.IFS(AND($C92="A",_xlfn.CONCAT(H92:L92)&lt;&gt;"",$A92=1),"x",AND($C92="A",_xlfn.CONCAT(H92:L92)="",$A92=1),"-",$A$1&lt;&gt;"","")</f>
        <v/>
      </c>
      <c r="BX92" s="113" t="str" cm="1">
        <f t="array" ref="BX92">_xlfn.IFS(AND($C92="A",_xlfn.CONCAT(M92:P92)&lt;&gt;"",$A92=1),"x",AND($C92="A",_xlfn.CONCAT(M92:P92)="",$A92=1),"-",$A$1&lt;&gt;"","")</f>
        <v/>
      </c>
      <c r="BY92" s="113" t="str" cm="1">
        <f t="array" ref="BY92">_xlfn.IFS(AND($C92="A",_xlfn.CONCAT(Q92:R92)&lt;&gt;"",$A92=1),"x",AND($C92="A",_xlfn.CONCAT(Q92:R92)="",$A92=1),"-",$A$1&lt;&gt;"","")</f>
        <v/>
      </c>
      <c r="BZ92" s="121" t="str">
        <f t="shared" si="60"/>
        <v/>
      </c>
      <c r="CA92" s="120" t="str">
        <f t="shared" si="61"/>
        <v/>
      </c>
      <c r="CB92" s="120" t="str">
        <f t="shared" si="62"/>
        <v/>
      </c>
      <c r="CC92" s="120" t="str">
        <f t="shared" si="63"/>
        <v/>
      </c>
      <c r="CD92" s="121" t="str">
        <f t="shared" si="64"/>
        <v/>
      </c>
      <c r="CE92" s="120" t="str">
        <f t="shared" si="65"/>
        <v/>
      </c>
      <c r="CF92" s="120" t="str">
        <f t="shared" si="66"/>
        <v/>
      </c>
      <c r="CG92" s="120" t="str">
        <f t="shared" si="67"/>
        <v/>
      </c>
      <c r="CH92" s="120" t="str">
        <f t="shared" si="68"/>
        <v/>
      </c>
      <c r="CI92" s="120" t="str">
        <f t="shared" si="69"/>
        <v/>
      </c>
    </row>
    <row r="93" spans="1:87" x14ac:dyDescent="0.2">
      <c r="A93" s="311" cm="1">
        <f t="array" ref="A93">_xlfn.IFS(SUM(F93:R93)&gt;0,1,Z93&gt;0,2,TRUE,3)</f>
        <v>2</v>
      </c>
      <c r="B93" s="311" t="s">
        <v>683</v>
      </c>
      <c r="C93" s="311" t="str">
        <f>_xlfn.XLOOKUP(B93,RecNamesAll!A:A,RecNamesAll!E:E)</f>
        <v>A</v>
      </c>
      <c r="D93" s="311" t="str">
        <f>_xlfn.XLOOKUP(B93,RecNamesAll!A:A,RecNamesAll!C:C)</f>
        <v>TSH</v>
      </c>
      <c r="F93" s="312" t="str">
        <f t="shared" si="35"/>
        <v/>
      </c>
      <c r="G93" s="313" t="str">
        <f t="shared" si="36"/>
        <v/>
      </c>
      <c r="H93" s="312" t="str">
        <f t="shared" si="37"/>
        <v/>
      </c>
      <c r="I93" s="313" t="str">
        <f t="shared" si="38"/>
        <v/>
      </c>
      <c r="J93" s="313" t="str">
        <f t="shared" si="39"/>
        <v/>
      </c>
      <c r="K93" s="313" t="str">
        <f t="shared" si="40"/>
        <v/>
      </c>
      <c r="L93" s="313" t="str">
        <f t="shared" si="41"/>
        <v/>
      </c>
      <c r="M93" s="312" t="str">
        <f t="shared" si="42"/>
        <v/>
      </c>
      <c r="N93" s="313" t="str">
        <f t="shared" si="43"/>
        <v/>
      </c>
      <c r="O93" s="313" t="str">
        <f t="shared" si="44"/>
        <v/>
      </c>
      <c r="P93" s="313" t="str">
        <f t="shared" si="45"/>
        <v/>
      </c>
      <c r="Q93" s="312" t="str">
        <f t="shared" si="46"/>
        <v/>
      </c>
      <c r="R93" s="313" t="str">
        <f t="shared" si="47"/>
        <v/>
      </c>
      <c r="S93" s="314" t="str">
        <f t="shared" si="48"/>
        <v/>
      </c>
      <c r="T93" s="315" t="str">
        <f t="shared" si="49"/>
        <v>A</v>
      </c>
      <c r="U93" s="311" t="str">
        <f t="shared" si="50"/>
        <v>TSH</v>
      </c>
      <c r="V93" s="316">
        <f>IF(VLOOKUP($B93,GtP!$A:$AA,MATCH("Gs_0-2",GtP!$A$1:$AA$1,0),FALSE)=0,"",VLOOKUP($B93,GtP!$A:$AA,MATCH("Gs_0-2",GtP!$A$1:$AA$1,0),FALSE))</f>
        <v>1</v>
      </c>
      <c r="W93" s="317" t="str">
        <f>IF(VLOOKUP($B93,GtP!$A:$AA,MATCH("Gi/o_0-2",GtP!$A$1:$AA$1,0),FALSE)=0,"",VLOOKUP($B93,GtP!$A:$AA,MATCH("Gi/o_0-2",GtP!$A$1:$AA$1,0),FALSE))</f>
        <v/>
      </c>
      <c r="X93" s="317">
        <f>IF(VLOOKUP($B93,GtP!$A:$AA,MATCH("Gq/11_0-2",GtP!$A$1:$AA$1,0),FALSE)=0,"",VLOOKUP($B93,GtP!$A:$AA,MATCH("Gq/11_0-2",GtP!$A$1:$AA$1,0),FALSE))</f>
        <v>2</v>
      </c>
      <c r="Y93" s="317" t="str">
        <f>IF(VLOOKUP($B93,GtP!$A:$AA,MATCH("G12/13_0-2",GtP!$A$1:$AA$1,0),FALSE)=0,"",VLOOKUP($B93,GtP!$A:$AA,MATCH("G12/13_0-2",GtP!$A$1:$AA$1,0),FALSE))</f>
        <v/>
      </c>
      <c r="Z93" s="318">
        <f t="shared" si="51"/>
        <v>2</v>
      </c>
      <c r="AA93" s="317">
        <f t="shared" si="52"/>
        <v>1</v>
      </c>
      <c r="AB93" s="317" t="str">
        <f t="shared" si="53"/>
        <v/>
      </c>
      <c r="AC93" s="317">
        <f t="shared" si="54"/>
        <v>1</v>
      </c>
      <c r="AD93" s="317" t="str">
        <f t="shared" si="55"/>
        <v/>
      </c>
      <c r="AE93" s="315" t="str">
        <f t="shared" si="56"/>
        <v/>
      </c>
      <c r="AF93" s="311" t="str">
        <f t="shared" si="57"/>
        <v/>
      </c>
      <c r="AG93" s="311" t="str">
        <f t="shared" si="58"/>
        <v/>
      </c>
      <c r="AH93" s="311" t="str">
        <f t="shared" si="59"/>
        <v/>
      </c>
      <c r="AI93" s="316" t="str">
        <f>_xlfn.CONCAT(IF(AV93="","-","B"),IF(BI93="","-","I"),VLOOKUP($B93,GtP!$A:$BB,MATCH("Gs_0-1",GtP!$A$1:$BB$1,0),FALSE))</f>
        <v>--G</v>
      </c>
      <c r="AJ93" s="317" t="str">
        <f>_xlfn.CONCAT(IF(AW93="","-","B"),IF(BJ93="","-","I"),VLOOKUP($B93,GtP!$A:$BB,MATCH("Gs_0-1",GtP!$A$1:$BB$1,0),FALSE))</f>
        <v>--G</v>
      </c>
      <c r="AK93" s="317" t="str">
        <f>_xlfn.CONCAT(IF(AX93="","-","B"),IF(BK93="","-","I"),VLOOKUP($B93,GtP!$A:$BB,MATCH("Gi/o_0-1",GtP!$A$1:$BB$1,0),FALSE))</f>
        <v>---</v>
      </c>
      <c r="AL93" s="317" t="str">
        <f>_xlfn.CONCAT(IF(AY93="","-","B"),IF(BL93="","-","I"),VLOOKUP($B93,GtP!$A:$BB,MATCH("Gi/o_0-1",GtP!$A$1:$BB$1,0),FALSE))</f>
        <v>---</v>
      </c>
      <c r="AM93" s="317" t="str">
        <f>_xlfn.CONCAT(IF(AZ93="","-","B"),IF(BM93="","-","I"),VLOOKUP($B93,GtP!$A:$BB,MATCH("Gi/o_0-1",GtP!$A$1:$BB$1,0),FALSE))</f>
        <v>---</v>
      </c>
      <c r="AN93" s="317" t="str">
        <f>_xlfn.CONCAT(IF(BA93="","-","B"),IF(BN93="","-","I"),VLOOKUP($B93,GtP!$A:$BB,MATCH("Gi/o_0-1",GtP!$A$1:$BB$1,0),FALSE))</f>
        <v>---</v>
      </c>
      <c r="AO93" s="317" t="str">
        <f>_xlfn.CONCAT(IF(BB93="","-","B"),IF(BO93="","-","I"),VLOOKUP($B93,GtP!$A:$BB,MATCH("Gi/o_0-1",GtP!$A$1:$BB$1,0),FALSE))</f>
        <v>---</v>
      </c>
      <c r="AP93" s="317" t="str">
        <f>_xlfn.CONCAT(IF(BC93="","-","B"),IF(BP93="","-","I"),VLOOKUP($B93,GtP!$A:$BB,MATCH("Gq/11_0-1",GtP!$A$1:$BB$1,0),FALSE))</f>
        <v>--G</v>
      </c>
      <c r="AQ93" s="317" t="str">
        <f>_xlfn.CONCAT(IF(BD93="","-","B"),IF(BQ93="","-","I"),VLOOKUP($B93,GtP!$A:$BB,MATCH("Gq/11_0-1",GtP!$A$1:$BB$1,0),FALSE))</f>
        <v>--G</v>
      </c>
      <c r="AR93" s="317" t="str">
        <f>_xlfn.CONCAT(IF(BE93="","-","B"),IF(BR93="","-","I"),VLOOKUP($B93,GtP!$A:$BB,MATCH("Gq/11_0-1",GtP!$A$1:$BB$1,0),FALSE))</f>
        <v>--G</v>
      </c>
      <c r="AS93" s="317" t="str">
        <f>_xlfn.CONCAT(IF(BF93="","-","B"),IF(BS93="","-","I"),VLOOKUP($B93,GtP!$A:$BB,MATCH("Gq/11_0-1",GtP!$A$1:$BB$1,0),FALSE))</f>
        <v>--G</v>
      </c>
      <c r="AT93" s="317" t="str">
        <f>_xlfn.CONCAT(IF(BG93="","-","B"),IF(BT93="","-","I"),VLOOKUP($B93,GtP!$A:$BB,MATCH("G12/13_0-1",GtP!$A$1:$BB$1,0),FALSE))</f>
        <v>---</v>
      </c>
      <c r="AU93" s="317" t="str">
        <f>_xlfn.CONCAT(IF(BH93="","-","B"),IF(BU93="","-","I"),VLOOKUP($B93,GtP!$A:$BB,MATCH("G12/13_0-1",GtP!$A$1:$BB$1,0),FALSE))</f>
        <v>---</v>
      </c>
      <c r="AV93" s="319" t="str">
        <f>_xlfn.IFNA(VLOOKUP($B93,'B-LogEmaxOverpEC50'!$A:$AL,MATCH(AV$1,'B-LogEmaxOverpEC50'!$A$1:$AL$1,0),FALSE),"")</f>
        <v/>
      </c>
      <c r="AX93" s="321" t="str">
        <f>_xlfn.IFNA(VLOOKUP($B93,'B-LogEmaxOverpEC50'!$A:$AL,MATCH(AX$1,'B-LogEmaxOverpEC50'!$A$1:$AL$1,0),FALSE),"")</f>
        <v/>
      </c>
      <c r="AY93" s="321" t="str">
        <f>_xlfn.IFNA(VLOOKUP($B93,'B-LogEmaxOverpEC50'!$A:$AL,MATCH(AY$1,'B-LogEmaxOverpEC50'!$A$1:$AL$1,0),FALSE),"")</f>
        <v/>
      </c>
      <c r="AZ93" s="321" t="str">
        <f>_xlfn.IFNA(VLOOKUP($B93,'B-LogEmaxOverpEC50'!$A:$AL,MATCH(AZ$1,'B-LogEmaxOverpEC50'!$A$1:$AL$1,0),FALSE),"")</f>
        <v/>
      </c>
      <c r="BA93" s="321" t="str">
        <f>_xlfn.IFNA(VLOOKUP($B93,'B-LogEmaxOverpEC50'!$A:$AL,MATCH(BA$1,'B-LogEmaxOverpEC50'!$A$1:$AL$1,0),FALSE),"")</f>
        <v/>
      </c>
      <c r="BB93" s="321" t="str">
        <f>_xlfn.IFNA(VLOOKUP($B93,'B-LogEmaxOverpEC50'!$A:$AL,MATCH(BB$1,'B-LogEmaxOverpEC50'!$A$1:$AL$1,0),FALSE),"")</f>
        <v/>
      </c>
      <c r="BC93" s="321" t="str">
        <f>_xlfn.IFNA(VLOOKUP($B93,'B-LogEmaxOverpEC50'!$A:$AL,MATCH(BC$1,'B-LogEmaxOverpEC50'!$A$1:$AL$1,0),FALSE),"")</f>
        <v/>
      </c>
      <c r="BD93" s="321" t="str">
        <f>_xlfn.IFNA(VLOOKUP($B93,'B-LogEmaxOverpEC50'!$A:$AL,MATCH(BD$1,'B-LogEmaxOverpEC50'!$A$1:$AL$1,0),FALSE),"")</f>
        <v/>
      </c>
      <c r="BE93" s="321" t="str">
        <f>_xlfn.IFNA(VLOOKUP($B93,'B-LogEmaxOverpEC50'!$A:$AL,MATCH(BE$1,'B-LogEmaxOverpEC50'!$A$1:$AL$1,0),FALSE),"")</f>
        <v/>
      </c>
      <c r="BF93" s="321" t="str">
        <f>_xlfn.IFNA(VLOOKUP($B93,'B-LogEmaxOverpEC50'!$A:$AL,MATCH(BF$1,'B-LogEmaxOverpEC50'!$A$1:$AL$1,0),FALSE),"")</f>
        <v/>
      </c>
      <c r="BG93" s="321" t="str">
        <f>_xlfn.IFNA(VLOOKUP($B93,'B-LogEmaxOverpEC50'!$A:$AL,MATCH(BG$1,'B-LogEmaxOverpEC50'!$A$1:$AL$1,0),FALSE),"")</f>
        <v/>
      </c>
      <c r="BH93" s="321" t="str">
        <f>_xlfn.IFNA(VLOOKUP($B93,'B-LogEmaxOverpEC50'!$A:$AL,MATCH(BH$1,'B-LogEmaxOverpEC50'!$A$1:$AL$1,0),FALSE),"")</f>
        <v/>
      </c>
      <c r="BI93" s="322" t="str">
        <f>_xlfn.IFNA(VLOOKUP($B93,'I-LogEmaxOverpEC50'!$A:$AR,MATCH(BI$1,'I-LogEmaxOverpEC50'!$A$1:$AR$1,0),FALSE),"")</f>
        <v/>
      </c>
      <c r="BJ93" s="320" t="str">
        <f>_xlfn.IFNA(VLOOKUP($B93,'I-LogEmaxOverpEC50'!$A:$AR,MATCH(BJ$1,'I-LogEmaxOverpEC50'!$A$1:$AR$1,0),FALSE),"")</f>
        <v/>
      </c>
      <c r="BK93" s="320" t="str">
        <f>_xlfn.IFNA(VLOOKUP($B93,'I-LogEmaxOverpEC50'!$A:$AR,MATCH(BK$1,'I-LogEmaxOverpEC50'!$A$1:$AR$1,0),FALSE),"")</f>
        <v/>
      </c>
      <c r="BL93" s="320" t="str">
        <f>_xlfn.IFNA(VLOOKUP($B93,'I-LogEmaxOverpEC50'!$A:$AR,MATCH(BL$1,'I-LogEmaxOverpEC50'!$A$1:$AR$1,0),FALSE),"")</f>
        <v/>
      </c>
      <c r="BM93" s="320" t="str">
        <f>_xlfn.IFNA(VLOOKUP($B93,'I-LogEmaxOverpEC50'!$A:$AR,MATCH(BM$1,'I-LogEmaxOverpEC50'!$A$1:$AR$1,0),FALSE),"")</f>
        <v/>
      </c>
      <c r="BN93" s="320" t="str">
        <f>_xlfn.IFNA(VLOOKUP($B93,'I-LogEmaxOverpEC50'!$A:$AR,MATCH(BN$1,'I-LogEmaxOverpEC50'!$A$1:$AR$1,0),FALSE),"")</f>
        <v/>
      </c>
      <c r="BO93" s="320" t="str">
        <f>_xlfn.IFNA(VLOOKUP($B93,'I-LogEmaxOverpEC50'!$A:$AR,MATCH(BO$1,'I-LogEmaxOverpEC50'!$A$1:$AR$1,0),FALSE),"")</f>
        <v/>
      </c>
      <c r="BP93" s="320" t="str">
        <f>_xlfn.IFNA(VLOOKUP($B93,'I-LogEmaxOverpEC50'!$A:$AR,MATCH(BP$1,'I-LogEmaxOverpEC50'!$A$1:$AR$1,0),FALSE),"")</f>
        <v/>
      </c>
      <c r="BQ93" s="320" t="str">
        <f>_xlfn.IFNA(VLOOKUP($B93,'I-LogEmaxOverpEC50'!$A:$AR,MATCH(BQ$1,'I-LogEmaxOverpEC50'!$A$1:$AR$1,0),FALSE),"")</f>
        <v/>
      </c>
      <c r="BR93" s="320" t="str">
        <f>_xlfn.IFNA(VLOOKUP($B93,'I-LogEmaxOverpEC50'!$A:$AR,MATCH(BR$1,'I-LogEmaxOverpEC50'!$A$1:$AR$1,0),FALSE),"")</f>
        <v/>
      </c>
      <c r="BS93" s="320" t="str">
        <f>_xlfn.IFNA(VLOOKUP($B93,'I-LogEmaxOverpEC50'!$A:$AR,MATCH(BS$1,'I-LogEmaxOverpEC50'!$A$1:$AR$1,0),FALSE),"")</f>
        <v/>
      </c>
      <c r="BT93" s="320" t="str">
        <f>_xlfn.IFNA(VLOOKUP($B93,'I-LogEmaxOverpEC50'!$A:$AR,MATCH(BT$1,'I-LogEmaxOverpEC50'!$A$1:$AR$1,0),FALSE),"")</f>
        <v/>
      </c>
      <c r="BU93" s="320" t="str">
        <f>_xlfn.IFNA(VLOOKUP($B93,'I-LogEmaxOverpEC50'!$A:$AR,MATCH(BU$1,'I-LogEmaxOverpEC50'!$A$1:$AR$1,0),FALSE),"")</f>
        <v/>
      </c>
      <c r="BV93" s="114" t="str" cm="1">
        <f t="array" ref="BV93">_xlfn.IFS(AND($C93="A",_xlfn.CONCAT(F93:G93)&lt;&gt;"",$A93=1),"x",AND($C93="A",_xlfn.CONCAT(F93:G93)="",$A93=1),"-",$A$1&lt;&gt;"","")</f>
        <v/>
      </c>
      <c r="BW93" s="113" t="str" cm="1">
        <f t="array" ref="BW93">_xlfn.IFS(AND($C93="A",_xlfn.CONCAT(H93:L93)&lt;&gt;"",$A93=1),"x",AND($C93="A",_xlfn.CONCAT(H93:L93)="",$A93=1),"-",$A$1&lt;&gt;"","")</f>
        <v/>
      </c>
      <c r="BX93" s="113" t="str" cm="1">
        <f t="array" ref="BX93">_xlfn.IFS(AND($C93="A",_xlfn.CONCAT(M93:P93)&lt;&gt;"",$A93=1),"x",AND($C93="A",_xlfn.CONCAT(M93:P93)="",$A93=1),"-",$A$1&lt;&gt;"","")</f>
        <v/>
      </c>
      <c r="BY93" s="113" t="str" cm="1">
        <f t="array" ref="BY93">_xlfn.IFS(AND($C93="A",_xlfn.CONCAT(Q93:R93)&lt;&gt;"",$A93=1),"x",AND($C93="A",_xlfn.CONCAT(Q93:R93)="",$A93=1),"-",$A$1&lt;&gt;"","")</f>
        <v/>
      </c>
      <c r="BZ93" s="121" t="str">
        <f t="shared" si="60"/>
        <v/>
      </c>
      <c r="CA93" s="120" t="str">
        <f t="shared" si="61"/>
        <v/>
      </c>
      <c r="CB93" s="120" t="str">
        <f t="shared" si="62"/>
        <v/>
      </c>
      <c r="CC93" s="120" t="str">
        <f t="shared" si="63"/>
        <v/>
      </c>
      <c r="CD93" s="121" t="str">
        <f t="shared" si="64"/>
        <v/>
      </c>
      <c r="CE93" s="120" t="str">
        <f t="shared" si="65"/>
        <v/>
      </c>
      <c r="CF93" s="120" t="str">
        <f t="shared" si="66"/>
        <v/>
      </c>
      <c r="CG93" s="120" t="str">
        <f t="shared" si="67"/>
        <v/>
      </c>
      <c r="CH93" s="120" t="str">
        <f t="shared" si="68"/>
        <v/>
      </c>
      <c r="CI93" s="120" t="str">
        <f t="shared" si="69"/>
        <v/>
      </c>
    </row>
    <row r="94" spans="1:87" x14ac:dyDescent="0.2">
      <c r="A94" s="311" cm="1">
        <f t="array" ref="A94">_xlfn.IFS(SUM(F94:R94)&gt;0,1,Z94&gt;0,2,TRUE,3)</f>
        <v>2</v>
      </c>
      <c r="B94" s="311" t="s">
        <v>1473</v>
      </c>
      <c r="C94" s="311" t="str">
        <f>_xlfn.XLOOKUP(B94,RecNamesAll!A:A,RecNamesAll!E:E)</f>
        <v>A</v>
      </c>
      <c r="D94" s="311" t="str">
        <f>_xlfn.XLOOKUP(B94,RecNamesAll!A:A,RecNamesAll!C:C)</f>
        <v>5-HT5A</v>
      </c>
      <c r="F94" s="312" t="str">
        <f t="shared" si="35"/>
        <v/>
      </c>
      <c r="G94" s="313" t="str">
        <f t="shared" si="36"/>
        <v/>
      </c>
      <c r="H94" s="312" t="str">
        <f t="shared" si="37"/>
        <v/>
      </c>
      <c r="I94" s="313" t="str">
        <f t="shared" si="38"/>
        <v/>
      </c>
      <c r="J94" s="313" t="str">
        <f t="shared" si="39"/>
        <v/>
      </c>
      <c r="K94" s="313" t="str">
        <f t="shared" si="40"/>
        <v/>
      </c>
      <c r="L94" s="313" t="str">
        <f t="shared" si="41"/>
        <v/>
      </c>
      <c r="M94" s="312" t="str">
        <f t="shared" si="42"/>
        <v/>
      </c>
      <c r="N94" s="313" t="str">
        <f t="shared" si="43"/>
        <v/>
      </c>
      <c r="O94" s="313" t="str">
        <f t="shared" si="44"/>
        <v/>
      </c>
      <c r="P94" s="313" t="str">
        <f t="shared" si="45"/>
        <v/>
      </c>
      <c r="Q94" s="312" t="str">
        <f t="shared" si="46"/>
        <v/>
      </c>
      <c r="R94" s="313" t="str">
        <f t="shared" si="47"/>
        <v/>
      </c>
      <c r="S94" s="314" t="str">
        <f t="shared" si="48"/>
        <v/>
      </c>
      <c r="T94" s="315" t="str">
        <f t="shared" si="49"/>
        <v>A</v>
      </c>
      <c r="U94" s="311" t="str">
        <f t="shared" si="50"/>
        <v>5-HT5A</v>
      </c>
      <c r="V94" s="316" t="str">
        <f>IF(VLOOKUP($B94,GtP!$A:$AA,MATCH("Gs_0-2",GtP!$A$1:$AA$1,0),FALSE)=0,"",VLOOKUP($B94,GtP!$A:$AA,MATCH("Gs_0-2",GtP!$A$1:$AA$1,0),FALSE))</f>
        <v/>
      </c>
      <c r="W94" s="317">
        <f>IF(VLOOKUP($B94,GtP!$A:$AA,MATCH("Gi/o_0-2",GtP!$A$1:$AA$1,0),FALSE)=0,"",VLOOKUP($B94,GtP!$A:$AA,MATCH("Gi/o_0-2",GtP!$A$1:$AA$1,0),FALSE))</f>
        <v>1</v>
      </c>
      <c r="X94" s="317">
        <f>IF(VLOOKUP($B94,GtP!$A:$AA,MATCH("Gq/11_0-2",GtP!$A$1:$AA$1,0),FALSE)=0,"",VLOOKUP($B94,GtP!$A:$AA,MATCH("Gq/11_0-2",GtP!$A$1:$AA$1,0),FALSE))</f>
        <v>2</v>
      </c>
      <c r="Y94" s="317" t="str">
        <f>IF(VLOOKUP($B94,GtP!$A:$AA,MATCH("G12/13_0-2",GtP!$A$1:$AA$1,0),FALSE)=0,"",VLOOKUP($B94,GtP!$A:$AA,MATCH("G12/13_0-2",GtP!$A$1:$AA$1,0),FALSE))</f>
        <v/>
      </c>
      <c r="Z94" s="318">
        <f t="shared" si="51"/>
        <v>2</v>
      </c>
      <c r="AA94" s="317" t="str">
        <f t="shared" si="52"/>
        <v/>
      </c>
      <c r="AB94" s="317">
        <f t="shared" si="53"/>
        <v>1</v>
      </c>
      <c r="AC94" s="317">
        <f t="shared" si="54"/>
        <v>1</v>
      </c>
      <c r="AD94" s="317" t="str">
        <f t="shared" si="55"/>
        <v/>
      </c>
      <c r="AE94" s="315" t="str">
        <f t="shared" si="56"/>
        <v/>
      </c>
      <c r="AF94" s="311" t="str">
        <f t="shared" si="57"/>
        <v/>
      </c>
      <c r="AG94" s="311" t="str">
        <f t="shared" si="58"/>
        <v/>
      </c>
      <c r="AH94" s="311" t="str">
        <f t="shared" si="59"/>
        <v/>
      </c>
      <c r="AI94" s="316" t="str">
        <f>_xlfn.CONCAT(IF(AV94="","-","B"),IF(BI94="","-","I"),VLOOKUP($B94,GtP!$A:$BB,MATCH("Gs_0-1",GtP!$A$1:$BB$1,0),FALSE))</f>
        <v>---</v>
      </c>
      <c r="AJ94" s="317" t="str">
        <f>_xlfn.CONCAT(IF(AW94="","-","B"),IF(BJ94="","-","I"),VLOOKUP($B94,GtP!$A:$BB,MATCH("Gs_0-1",GtP!$A$1:$BB$1,0),FALSE))</f>
        <v>---</v>
      </c>
      <c r="AK94" s="317" t="str">
        <f>_xlfn.CONCAT(IF(AX94="","-","B"),IF(BK94="","-","I"),VLOOKUP($B94,GtP!$A:$BB,MATCH("Gi/o_0-1",GtP!$A$1:$BB$1,0),FALSE))</f>
        <v>--G</v>
      </c>
      <c r="AL94" s="317" t="str">
        <f>_xlfn.CONCAT(IF(AY94="","-","B"),IF(BL94="","-","I"),VLOOKUP($B94,GtP!$A:$BB,MATCH("Gi/o_0-1",GtP!$A$1:$BB$1,0),FALSE))</f>
        <v>--G</v>
      </c>
      <c r="AM94" s="317" t="str">
        <f>_xlfn.CONCAT(IF(AZ94="","-","B"),IF(BM94="","-","I"),VLOOKUP($B94,GtP!$A:$BB,MATCH("Gi/o_0-1",GtP!$A$1:$BB$1,0),FALSE))</f>
        <v>--G</v>
      </c>
      <c r="AN94" s="317" t="str">
        <f>_xlfn.CONCAT(IF(BA94="","-","B"),IF(BN94="","-","I"),VLOOKUP($B94,GtP!$A:$BB,MATCH("Gi/o_0-1",GtP!$A$1:$BB$1,0),FALSE))</f>
        <v>--G</v>
      </c>
      <c r="AO94" s="317" t="str">
        <f>_xlfn.CONCAT(IF(BB94="","-","B"),IF(BO94="","-","I"),VLOOKUP($B94,GtP!$A:$BB,MATCH("Gi/o_0-1",GtP!$A$1:$BB$1,0),FALSE))</f>
        <v>--G</v>
      </c>
      <c r="AP94" s="317" t="str">
        <f>_xlfn.CONCAT(IF(BC94="","-","B"),IF(BP94="","-","I"),VLOOKUP($B94,GtP!$A:$BB,MATCH("Gq/11_0-1",GtP!$A$1:$BB$1,0),FALSE))</f>
        <v>--G</v>
      </c>
      <c r="AQ94" s="317" t="str">
        <f>_xlfn.CONCAT(IF(BD94="","-","B"),IF(BQ94="","-","I"),VLOOKUP($B94,GtP!$A:$BB,MATCH("Gq/11_0-1",GtP!$A$1:$BB$1,0),FALSE))</f>
        <v>--G</v>
      </c>
      <c r="AR94" s="317" t="str">
        <f>_xlfn.CONCAT(IF(BE94="","-","B"),IF(BR94="","-","I"),VLOOKUP($B94,GtP!$A:$BB,MATCH("Gq/11_0-1",GtP!$A$1:$BB$1,0),FALSE))</f>
        <v>--G</v>
      </c>
      <c r="AS94" s="317" t="str">
        <f>_xlfn.CONCAT(IF(BF94="","-","B"),IF(BS94="","-","I"),VLOOKUP($B94,GtP!$A:$BB,MATCH("Gq/11_0-1",GtP!$A$1:$BB$1,0),FALSE))</f>
        <v>--G</v>
      </c>
      <c r="AT94" s="317" t="str">
        <f>_xlfn.CONCAT(IF(BG94="","-","B"),IF(BT94="","-","I"),VLOOKUP($B94,GtP!$A:$BB,MATCH("G12/13_0-1",GtP!$A$1:$BB$1,0),FALSE))</f>
        <v>---</v>
      </c>
      <c r="AU94" s="317" t="str">
        <f>_xlfn.CONCAT(IF(BH94="","-","B"),IF(BU94="","-","I"),VLOOKUP($B94,GtP!$A:$BB,MATCH("G12/13_0-1",GtP!$A$1:$BB$1,0),FALSE))</f>
        <v>---</v>
      </c>
      <c r="AV94" s="319" t="str">
        <f>_xlfn.IFNA(VLOOKUP($B94,'B-LogEmaxOverpEC50'!$A:$AL,MATCH(AV$1,'B-LogEmaxOverpEC50'!$A$1:$AL$1,0),FALSE),"")</f>
        <v/>
      </c>
      <c r="AX94" s="321" t="str">
        <f>_xlfn.IFNA(VLOOKUP($B94,'B-LogEmaxOverpEC50'!$A:$AL,MATCH(AX$1,'B-LogEmaxOverpEC50'!$A$1:$AL$1,0),FALSE),"")</f>
        <v/>
      </c>
      <c r="AY94" s="321" t="str">
        <f>_xlfn.IFNA(VLOOKUP($B94,'B-LogEmaxOverpEC50'!$A:$AL,MATCH(AY$1,'B-LogEmaxOverpEC50'!$A$1:$AL$1,0),FALSE),"")</f>
        <v/>
      </c>
      <c r="AZ94" s="321" t="str">
        <f>_xlfn.IFNA(VLOOKUP($B94,'B-LogEmaxOverpEC50'!$A:$AL,MATCH(AZ$1,'B-LogEmaxOverpEC50'!$A$1:$AL$1,0),FALSE),"")</f>
        <v/>
      </c>
      <c r="BA94" s="321" t="str">
        <f>_xlfn.IFNA(VLOOKUP($B94,'B-LogEmaxOverpEC50'!$A:$AL,MATCH(BA$1,'B-LogEmaxOverpEC50'!$A$1:$AL$1,0),FALSE),"")</f>
        <v/>
      </c>
      <c r="BB94" s="321" t="str">
        <f>_xlfn.IFNA(VLOOKUP($B94,'B-LogEmaxOverpEC50'!$A:$AL,MATCH(BB$1,'B-LogEmaxOverpEC50'!$A$1:$AL$1,0),FALSE),"")</f>
        <v/>
      </c>
      <c r="BC94" s="321" t="str">
        <f>_xlfn.IFNA(VLOOKUP($B94,'B-LogEmaxOverpEC50'!$A:$AL,MATCH(BC$1,'B-LogEmaxOverpEC50'!$A$1:$AL$1,0),FALSE),"")</f>
        <v/>
      </c>
      <c r="BD94" s="321" t="str">
        <f>_xlfn.IFNA(VLOOKUP($B94,'B-LogEmaxOverpEC50'!$A:$AL,MATCH(BD$1,'B-LogEmaxOverpEC50'!$A$1:$AL$1,0),FALSE),"")</f>
        <v/>
      </c>
      <c r="BE94" s="321" t="str">
        <f>_xlfn.IFNA(VLOOKUP($B94,'B-LogEmaxOverpEC50'!$A:$AL,MATCH(BE$1,'B-LogEmaxOverpEC50'!$A$1:$AL$1,0),FALSE),"")</f>
        <v/>
      </c>
      <c r="BF94" s="321" t="str">
        <f>_xlfn.IFNA(VLOOKUP($B94,'B-LogEmaxOverpEC50'!$A:$AL,MATCH(BF$1,'B-LogEmaxOverpEC50'!$A$1:$AL$1,0),FALSE),"")</f>
        <v/>
      </c>
      <c r="BG94" s="321" t="str">
        <f>_xlfn.IFNA(VLOOKUP($B94,'B-LogEmaxOverpEC50'!$A:$AL,MATCH(BG$1,'B-LogEmaxOverpEC50'!$A$1:$AL$1,0),FALSE),"")</f>
        <v/>
      </c>
      <c r="BH94" s="321" t="str">
        <f>_xlfn.IFNA(VLOOKUP($B94,'B-LogEmaxOverpEC50'!$A:$AL,MATCH(BH$1,'B-LogEmaxOverpEC50'!$A$1:$AL$1,0),FALSE),"")</f>
        <v/>
      </c>
      <c r="BI94" s="322" t="str">
        <f>_xlfn.IFNA(VLOOKUP($B94,'I-LogEmaxOverpEC50'!$A:$AR,MATCH(BI$1,'I-LogEmaxOverpEC50'!$A$1:$AR$1,0),FALSE),"")</f>
        <v/>
      </c>
      <c r="BJ94" s="320" t="str">
        <f>_xlfn.IFNA(VLOOKUP($B94,'I-LogEmaxOverpEC50'!$A:$AR,MATCH(BJ$1,'I-LogEmaxOverpEC50'!$A$1:$AR$1,0),FALSE),"")</f>
        <v/>
      </c>
      <c r="BK94" s="320" t="str">
        <f>_xlfn.IFNA(VLOOKUP($B94,'I-LogEmaxOverpEC50'!$A:$AR,MATCH(BK$1,'I-LogEmaxOverpEC50'!$A$1:$AR$1,0),FALSE),"")</f>
        <v/>
      </c>
      <c r="BL94" s="320" t="str">
        <f>_xlfn.IFNA(VLOOKUP($B94,'I-LogEmaxOverpEC50'!$A:$AR,MATCH(BL$1,'I-LogEmaxOverpEC50'!$A$1:$AR$1,0),FALSE),"")</f>
        <v/>
      </c>
      <c r="BM94" s="320" t="str">
        <f>_xlfn.IFNA(VLOOKUP($B94,'I-LogEmaxOverpEC50'!$A:$AR,MATCH(BM$1,'I-LogEmaxOverpEC50'!$A$1:$AR$1,0),FALSE),"")</f>
        <v/>
      </c>
      <c r="BN94" s="320" t="str">
        <f>_xlfn.IFNA(VLOOKUP($B94,'I-LogEmaxOverpEC50'!$A:$AR,MATCH(BN$1,'I-LogEmaxOverpEC50'!$A$1:$AR$1,0),FALSE),"")</f>
        <v/>
      </c>
      <c r="BO94" s="320" t="str">
        <f>_xlfn.IFNA(VLOOKUP($B94,'I-LogEmaxOverpEC50'!$A:$AR,MATCH(BO$1,'I-LogEmaxOverpEC50'!$A$1:$AR$1,0),FALSE),"")</f>
        <v/>
      </c>
      <c r="BP94" s="320" t="str">
        <f>_xlfn.IFNA(VLOOKUP($B94,'I-LogEmaxOverpEC50'!$A:$AR,MATCH(BP$1,'I-LogEmaxOverpEC50'!$A$1:$AR$1,0),FALSE),"")</f>
        <v/>
      </c>
      <c r="BQ94" s="320" t="str">
        <f>_xlfn.IFNA(VLOOKUP($B94,'I-LogEmaxOverpEC50'!$A:$AR,MATCH(BQ$1,'I-LogEmaxOverpEC50'!$A$1:$AR$1,0),FALSE),"")</f>
        <v/>
      </c>
      <c r="BR94" s="320" t="str">
        <f>_xlfn.IFNA(VLOOKUP($B94,'I-LogEmaxOverpEC50'!$A:$AR,MATCH(BR$1,'I-LogEmaxOverpEC50'!$A$1:$AR$1,0),FALSE),"")</f>
        <v/>
      </c>
      <c r="BS94" s="320" t="str">
        <f>_xlfn.IFNA(VLOOKUP($B94,'I-LogEmaxOverpEC50'!$A:$AR,MATCH(BS$1,'I-LogEmaxOverpEC50'!$A$1:$AR$1,0),FALSE),"")</f>
        <v/>
      </c>
      <c r="BT94" s="320" t="str">
        <f>_xlfn.IFNA(VLOOKUP($B94,'I-LogEmaxOverpEC50'!$A:$AR,MATCH(BT$1,'I-LogEmaxOverpEC50'!$A$1:$AR$1,0),FALSE),"")</f>
        <v/>
      </c>
      <c r="BU94" s="320" t="str">
        <f>_xlfn.IFNA(VLOOKUP($B94,'I-LogEmaxOverpEC50'!$A:$AR,MATCH(BU$1,'I-LogEmaxOverpEC50'!$A$1:$AR$1,0),FALSE),"")</f>
        <v/>
      </c>
      <c r="BV94" s="114" t="str" cm="1">
        <f t="array" ref="BV94">_xlfn.IFS(AND($C94="A",_xlfn.CONCAT(F94:G94)&lt;&gt;"",$A94=1),"x",AND($C94="A",_xlfn.CONCAT(F94:G94)="",$A94=1),"-",$A$1&lt;&gt;"","")</f>
        <v/>
      </c>
      <c r="BW94" s="113" t="str" cm="1">
        <f t="array" ref="BW94">_xlfn.IFS(AND($C94="A",_xlfn.CONCAT(H94:L94)&lt;&gt;"",$A94=1),"x",AND($C94="A",_xlfn.CONCAT(H94:L94)="",$A94=1),"-",$A$1&lt;&gt;"","")</f>
        <v/>
      </c>
      <c r="BX94" s="113" t="str" cm="1">
        <f t="array" ref="BX94">_xlfn.IFS(AND($C94="A",_xlfn.CONCAT(M94:P94)&lt;&gt;"",$A94=1),"x",AND($C94="A",_xlfn.CONCAT(M94:P94)="",$A94=1),"-",$A$1&lt;&gt;"","")</f>
        <v/>
      </c>
      <c r="BY94" s="113" t="str" cm="1">
        <f t="array" ref="BY94">_xlfn.IFS(AND($C94="A",_xlfn.CONCAT(Q94:R94)&lt;&gt;"",$A94=1),"x",AND($C94="A",_xlfn.CONCAT(Q94:R94)="",$A94=1),"-",$A$1&lt;&gt;"","")</f>
        <v/>
      </c>
      <c r="BZ94" s="121" t="str">
        <f t="shared" si="60"/>
        <v/>
      </c>
      <c r="CA94" s="120" t="str">
        <f t="shared" si="61"/>
        <v/>
      </c>
      <c r="CB94" s="120" t="str">
        <f t="shared" si="62"/>
        <v/>
      </c>
      <c r="CC94" s="120" t="str">
        <f t="shared" si="63"/>
        <v/>
      </c>
      <c r="CD94" s="121" t="str">
        <f t="shared" si="64"/>
        <v/>
      </c>
      <c r="CE94" s="120" t="str">
        <f t="shared" si="65"/>
        <v/>
      </c>
      <c r="CF94" s="120" t="str">
        <f t="shared" si="66"/>
        <v/>
      </c>
      <c r="CG94" s="120" t="str">
        <f t="shared" si="67"/>
        <v/>
      </c>
      <c r="CH94" s="120" t="str">
        <f t="shared" si="68"/>
        <v/>
      </c>
      <c r="CI94" s="120" t="str">
        <f t="shared" si="69"/>
        <v/>
      </c>
    </row>
    <row r="95" spans="1:87" x14ac:dyDescent="0.2">
      <c r="A95" s="311" cm="1">
        <f t="array" ref="A95">_xlfn.IFS(SUM(F95:R95)&gt;0,1,Z95&gt;0,2,TRUE,3)</f>
        <v>2</v>
      </c>
      <c r="B95" s="311" t="s">
        <v>1262</v>
      </c>
      <c r="C95" s="311" t="str">
        <f>_xlfn.XLOOKUP(B95,RecNamesAll!A:A,RecNamesAll!E:E)</f>
        <v>A</v>
      </c>
      <c r="D95" s="311" t="str">
        <f>_xlfn.XLOOKUP(B95,RecNamesAll!A:A,RecNamesAll!C:C)</f>
        <v>CXCR1</v>
      </c>
      <c r="F95" s="312" t="str">
        <f t="shared" si="35"/>
        <v/>
      </c>
      <c r="G95" s="313" t="str">
        <f t="shared" si="36"/>
        <v/>
      </c>
      <c r="H95" s="312" t="str">
        <f t="shared" si="37"/>
        <v/>
      </c>
      <c r="I95" s="313" t="str">
        <f t="shared" si="38"/>
        <v/>
      </c>
      <c r="J95" s="313" t="str">
        <f t="shared" si="39"/>
        <v/>
      </c>
      <c r="K95" s="313" t="str">
        <f t="shared" si="40"/>
        <v/>
      </c>
      <c r="L95" s="313" t="str">
        <f t="shared" si="41"/>
        <v/>
      </c>
      <c r="M95" s="312" t="str">
        <f t="shared" si="42"/>
        <v/>
      </c>
      <c r="N95" s="313" t="str">
        <f t="shared" si="43"/>
        <v/>
      </c>
      <c r="O95" s="313" t="str">
        <f t="shared" si="44"/>
        <v/>
      </c>
      <c r="P95" s="313" t="str">
        <f t="shared" si="45"/>
        <v/>
      </c>
      <c r="Q95" s="312" t="str">
        <f t="shared" si="46"/>
        <v/>
      </c>
      <c r="R95" s="313" t="str">
        <f t="shared" si="47"/>
        <v/>
      </c>
      <c r="S95" s="314" t="str">
        <f t="shared" si="48"/>
        <v/>
      </c>
      <c r="T95" s="315" t="str">
        <f t="shared" si="49"/>
        <v>A</v>
      </c>
      <c r="U95" s="311" t="str">
        <f t="shared" si="50"/>
        <v>CXCR1</v>
      </c>
      <c r="V95" s="316" t="str">
        <f>IF(VLOOKUP($B95,GtP!$A:$AA,MATCH("Gs_0-2",GtP!$A$1:$AA$1,0),FALSE)=0,"",VLOOKUP($B95,GtP!$A:$AA,MATCH("Gs_0-2",GtP!$A$1:$AA$1,0),FALSE))</f>
        <v/>
      </c>
      <c r="W95" s="317">
        <f>IF(VLOOKUP($B95,GtP!$A:$AA,MATCH("Gi/o_0-2",GtP!$A$1:$AA$1,0),FALSE)=0,"",VLOOKUP($B95,GtP!$A:$AA,MATCH("Gi/o_0-2",GtP!$A$1:$AA$1,0),FALSE))</f>
        <v>1</v>
      </c>
      <c r="X95" s="317">
        <f>IF(VLOOKUP($B95,GtP!$A:$AA,MATCH("Gq/11_0-2",GtP!$A$1:$AA$1,0),FALSE)=0,"",VLOOKUP($B95,GtP!$A:$AA,MATCH("Gq/11_0-2",GtP!$A$1:$AA$1,0),FALSE))</f>
        <v>2</v>
      </c>
      <c r="Y95" s="317" t="str">
        <f>IF(VLOOKUP($B95,GtP!$A:$AA,MATCH("G12/13_0-2",GtP!$A$1:$AA$1,0),FALSE)=0,"",VLOOKUP($B95,GtP!$A:$AA,MATCH("G12/13_0-2",GtP!$A$1:$AA$1,0),FALSE))</f>
        <v/>
      </c>
      <c r="Z95" s="318">
        <f t="shared" si="51"/>
        <v>2</v>
      </c>
      <c r="AA95" s="317" t="str">
        <f t="shared" si="52"/>
        <v/>
      </c>
      <c r="AB95" s="317">
        <f t="shared" si="53"/>
        <v>1</v>
      </c>
      <c r="AC95" s="317">
        <f t="shared" si="54"/>
        <v>1</v>
      </c>
      <c r="AD95" s="317" t="str">
        <f t="shared" si="55"/>
        <v/>
      </c>
      <c r="AE95" s="315" t="str">
        <f t="shared" si="56"/>
        <v/>
      </c>
      <c r="AF95" s="311" t="str">
        <f t="shared" si="57"/>
        <v/>
      </c>
      <c r="AG95" s="311" t="str">
        <f t="shared" si="58"/>
        <v/>
      </c>
      <c r="AH95" s="311" t="str">
        <f t="shared" si="59"/>
        <v/>
      </c>
      <c r="AI95" s="316" t="str">
        <f>_xlfn.CONCAT(IF(AV95="","-","B"),IF(BI95="","-","I"),VLOOKUP($B95,GtP!$A:$BB,MATCH("Gs_0-1",GtP!$A$1:$BB$1,0),FALSE))</f>
        <v>---</v>
      </c>
      <c r="AJ95" s="317" t="str">
        <f>_xlfn.CONCAT(IF(AW95="","-","B"),IF(BJ95="","-","I"),VLOOKUP($B95,GtP!$A:$BB,MATCH("Gs_0-1",GtP!$A$1:$BB$1,0),FALSE))</f>
        <v>---</v>
      </c>
      <c r="AK95" s="317" t="str">
        <f>_xlfn.CONCAT(IF(AX95="","-","B"),IF(BK95="","-","I"),VLOOKUP($B95,GtP!$A:$BB,MATCH("Gi/o_0-1",GtP!$A$1:$BB$1,0),FALSE))</f>
        <v>--G</v>
      </c>
      <c r="AL95" s="317" t="str">
        <f>_xlfn.CONCAT(IF(AY95="","-","B"),IF(BL95="","-","I"),VLOOKUP($B95,GtP!$A:$BB,MATCH("Gi/o_0-1",GtP!$A$1:$BB$1,0),FALSE))</f>
        <v>--G</v>
      </c>
      <c r="AM95" s="317" t="str">
        <f>_xlfn.CONCAT(IF(AZ95="","-","B"),IF(BM95="","-","I"),VLOOKUP($B95,GtP!$A:$BB,MATCH("Gi/o_0-1",GtP!$A$1:$BB$1,0),FALSE))</f>
        <v>--G</v>
      </c>
      <c r="AN95" s="317" t="str">
        <f>_xlfn.CONCAT(IF(BA95="","-","B"),IF(BN95="","-","I"),VLOOKUP($B95,GtP!$A:$BB,MATCH("Gi/o_0-1",GtP!$A$1:$BB$1,0),FALSE))</f>
        <v>--G</v>
      </c>
      <c r="AO95" s="317" t="str">
        <f>_xlfn.CONCAT(IF(BB95="","-","B"),IF(BO95="","-","I"),VLOOKUP($B95,GtP!$A:$BB,MATCH("Gi/o_0-1",GtP!$A$1:$BB$1,0),FALSE))</f>
        <v>--G</v>
      </c>
      <c r="AP95" s="317" t="str">
        <f>_xlfn.CONCAT(IF(BC95="","-","B"),IF(BP95="","-","I"),VLOOKUP($B95,GtP!$A:$BB,MATCH("Gq/11_0-1",GtP!$A$1:$BB$1,0),FALSE))</f>
        <v>--G</v>
      </c>
      <c r="AQ95" s="317" t="str">
        <f>_xlfn.CONCAT(IF(BD95="","-","B"),IF(BQ95="","-","I"),VLOOKUP($B95,GtP!$A:$BB,MATCH("Gq/11_0-1",GtP!$A$1:$BB$1,0),FALSE))</f>
        <v>--G</v>
      </c>
      <c r="AR95" s="317" t="str">
        <f>_xlfn.CONCAT(IF(BE95="","-","B"),IF(BR95="","-","I"),VLOOKUP($B95,GtP!$A:$BB,MATCH("Gq/11_0-1",GtP!$A$1:$BB$1,0),FALSE))</f>
        <v>--G</v>
      </c>
      <c r="AS95" s="317" t="str">
        <f>_xlfn.CONCAT(IF(BF95="","-","B"),IF(BS95="","-","I"),VLOOKUP($B95,GtP!$A:$BB,MATCH("Gq/11_0-1",GtP!$A$1:$BB$1,0),FALSE))</f>
        <v>--G</v>
      </c>
      <c r="AT95" s="317" t="str">
        <f>_xlfn.CONCAT(IF(BG95="","-","B"),IF(BT95="","-","I"),VLOOKUP($B95,GtP!$A:$BB,MATCH("G12/13_0-1",GtP!$A$1:$BB$1,0),FALSE))</f>
        <v>---</v>
      </c>
      <c r="AU95" s="317" t="str">
        <f>_xlfn.CONCAT(IF(BH95="","-","B"),IF(BU95="","-","I"),VLOOKUP($B95,GtP!$A:$BB,MATCH("G12/13_0-1",GtP!$A$1:$BB$1,0),FALSE))</f>
        <v>---</v>
      </c>
      <c r="AV95" s="319" t="str">
        <f>_xlfn.IFNA(VLOOKUP($B95,'B-LogEmaxOverpEC50'!$A:$AL,MATCH(AV$1,'B-LogEmaxOverpEC50'!$A$1:$AL$1,0),FALSE),"")</f>
        <v/>
      </c>
      <c r="AX95" s="321" t="str">
        <f>_xlfn.IFNA(VLOOKUP($B95,'B-LogEmaxOverpEC50'!$A:$AL,MATCH(AX$1,'B-LogEmaxOverpEC50'!$A$1:$AL$1,0),FALSE),"")</f>
        <v/>
      </c>
      <c r="AY95" s="321" t="str">
        <f>_xlfn.IFNA(VLOOKUP($B95,'B-LogEmaxOverpEC50'!$A:$AL,MATCH(AY$1,'B-LogEmaxOverpEC50'!$A$1:$AL$1,0),FALSE),"")</f>
        <v/>
      </c>
      <c r="AZ95" s="321" t="str">
        <f>_xlfn.IFNA(VLOOKUP($B95,'B-LogEmaxOverpEC50'!$A:$AL,MATCH(AZ$1,'B-LogEmaxOverpEC50'!$A$1:$AL$1,0),FALSE),"")</f>
        <v/>
      </c>
      <c r="BA95" s="321" t="str">
        <f>_xlfn.IFNA(VLOOKUP($B95,'B-LogEmaxOverpEC50'!$A:$AL,MATCH(BA$1,'B-LogEmaxOverpEC50'!$A$1:$AL$1,0),FALSE),"")</f>
        <v/>
      </c>
      <c r="BB95" s="321" t="str">
        <f>_xlfn.IFNA(VLOOKUP($B95,'B-LogEmaxOverpEC50'!$A:$AL,MATCH(BB$1,'B-LogEmaxOverpEC50'!$A$1:$AL$1,0),FALSE),"")</f>
        <v/>
      </c>
      <c r="BC95" s="321" t="str">
        <f>_xlfn.IFNA(VLOOKUP($B95,'B-LogEmaxOverpEC50'!$A:$AL,MATCH(BC$1,'B-LogEmaxOverpEC50'!$A$1:$AL$1,0),FALSE),"")</f>
        <v/>
      </c>
      <c r="BD95" s="321" t="str">
        <f>_xlfn.IFNA(VLOOKUP($B95,'B-LogEmaxOverpEC50'!$A:$AL,MATCH(BD$1,'B-LogEmaxOverpEC50'!$A$1:$AL$1,0),FALSE),"")</f>
        <v/>
      </c>
      <c r="BE95" s="321" t="str">
        <f>_xlfn.IFNA(VLOOKUP($B95,'B-LogEmaxOverpEC50'!$A:$AL,MATCH(BE$1,'B-LogEmaxOverpEC50'!$A$1:$AL$1,0),FALSE),"")</f>
        <v/>
      </c>
      <c r="BF95" s="321" t="str">
        <f>_xlfn.IFNA(VLOOKUP($B95,'B-LogEmaxOverpEC50'!$A:$AL,MATCH(BF$1,'B-LogEmaxOverpEC50'!$A$1:$AL$1,0),FALSE),"")</f>
        <v/>
      </c>
      <c r="BG95" s="321" t="str">
        <f>_xlfn.IFNA(VLOOKUP($B95,'B-LogEmaxOverpEC50'!$A:$AL,MATCH(BG$1,'B-LogEmaxOverpEC50'!$A$1:$AL$1,0),FALSE),"")</f>
        <v/>
      </c>
      <c r="BH95" s="321" t="str">
        <f>_xlfn.IFNA(VLOOKUP($B95,'B-LogEmaxOverpEC50'!$A:$AL,MATCH(BH$1,'B-LogEmaxOverpEC50'!$A$1:$AL$1,0),FALSE),"")</f>
        <v/>
      </c>
      <c r="BI95" s="322" t="str">
        <f>_xlfn.IFNA(VLOOKUP($B95,'I-LogEmaxOverpEC50'!$A:$AR,MATCH(BI$1,'I-LogEmaxOverpEC50'!$A$1:$AR$1,0),FALSE),"")</f>
        <v/>
      </c>
      <c r="BJ95" s="320" t="str">
        <f>_xlfn.IFNA(VLOOKUP($B95,'I-LogEmaxOverpEC50'!$A:$AR,MATCH(BJ$1,'I-LogEmaxOverpEC50'!$A$1:$AR$1,0),FALSE),"")</f>
        <v/>
      </c>
      <c r="BK95" s="320" t="str">
        <f>_xlfn.IFNA(VLOOKUP($B95,'I-LogEmaxOverpEC50'!$A:$AR,MATCH(BK$1,'I-LogEmaxOverpEC50'!$A$1:$AR$1,0),FALSE),"")</f>
        <v/>
      </c>
      <c r="BL95" s="320" t="str">
        <f>_xlfn.IFNA(VLOOKUP($B95,'I-LogEmaxOverpEC50'!$A:$AR,MATCH(BL$1,'I-LogEmaxOverpEC50'!$A$1:$AR$1,0),FALSE),"")</f>
        <v/>
      </c>
      <c r="BM95" s="320" t="str">
        <f>_xlfn.IFNA(VLOOKUP($B95,'I-LogEmaxOverpEC50'!$A:$AR,MATCH(BM$1,'I-LogEmaxOverpEC50'!$A$1:$AR$1,0),FALSE),"")</f>
        <v/>
      </c>
      <c r="BN95" s="320" t="str">
        <f>_xlfn.IFNA(VLOOKUP($B95,'I-LogEmaxOverpEC50'!$A:$AR,MATCH(BN$1,'I-LogEmaxOverpEC50'!$A$1:$AR$1,0),FALSE),"")</f>
        <v/>
      </c>
      <c r="BO95" s="320" t="str">
        <f>_xlfn.IFNA(VLOOKUP($B95,'I-LogEmaxOverpEC50'!$A:$AR,MATCH(BO$1,'I-LogEmaxOverpEC50'!$A$1:$AR$1,0),FALSE),"")</f>
        <v/>
      </c>
      <c r="BP95" s="320" t="str">
        <f>_xlfn.IFNA(VLOOKUP($B95,'I-LogEmaxOverpEC50'!$A:$AR,MATCH(BP$1,'I-LogEmaxOverpEC50'!$A$1:$AR$1,0),FALSE),"")</f>
        <v/>
      </c>
      <c r="BQ95" s="320" t="str">
        <f>_xlfn.IFNA(VLOOKUP($B95,'I-LogEmaxOverpEC50'!$A:$AR,MATCH(BQ$1,'I-LogEmaxOverpEC50'!$A$1:$AR$1,0),FALSE),"")</f>
        <v/>
      </c>
      <c r="BR95" s="320" t="str">
        <f>_xlfn.IFNA(VLOOKUP($B95,'I-LogEmaxOverpEC50'!$A:$AR,MATCH(BR$1,'I-LogEmaxOverpEC50'!$A$1:$AR$1,0),FALSE),"")</f>
        <v/>
      </c>
      <c r="BS95" s="320" t="str">
        <f>_xlfn.IFNA(VLOOKUP($B95,'I-LogEmaxOverpEC50'!$A:$AR,MATCH(BS$1,'I-LogEmaxOverpEC50'!$A$1:$AR$1,0),FALSE),"")</f>
        <v/>
      </c>
      <c r="BT95" s="320" t="str">
        <f>_xlfn.IFNA(VLOOKUP($B95,'I-LogEmaxOverpEC50'!$A:$AR,MATCH(BT$1,'I-LogEmaxOverpEC50'!$A$1:$AR$1,0),FALSE),"")</f>
        <v/>
      </c>
      <c r="BU95" s="320" t="str">
        <f>_xlfn.IFNA(VLOOKUP($B95,'I-LogEmaxOverpEC50'!$A:$AR,MATCH(BU$1,'I-LogEmaxOverpEC50'!$A$1:$AR$1,0),FALSE),"")</f>
        <v/>
      </c>
      <c r="BV95" s="114" t="str" cm="1">
        <f t="array" ref="BV95">_xlfn.IFS(AND($C95="A",_xlfn.CONCAT(F95:G95)&lt;&gt;"",$A95=1),"x",AND($C95="A",_xlfn.CONCAT(F95:G95)="",$A95=1),"-",$A$1&lt;&gt;"","")</f>
        <v/>
      </c>
      <c r="BW95" s="113" t="str" cm="1">
        <f t="array" ref="BW95">_xlfn.IFS(AND($C95="A",_xlfn.CONCAT(H95:L95)&lt;&gt;"",$A95=1),"x",AND($C95="A",_xlfn.CONCAT(H95:L95)="",$A95=1),"-",$A$1&lt;&gt;"","")</f>
        <v/>
      </c>
      <c r="BX95" s="113" t="str" cm="1">
        <f t="array" ref="BX95">_xlfn.IFS(AND($C95="A",_xlfn.CONCAT(M95:P95)&lt;&gt;"",$A95=1),"x",AND($C95="A",_xlfn.CONCAT(M95:P95)="",$A95=1),"-",$A$1&lt;&gt;"","")</f>
        <v/>
      </c>
      <c r="BY95" s="113" t="str" cm="1">
        <f t="array" ref="BY95">_xlfn.IFS(AND($C95="A",_xlfn.CONCAT(Q95:R95)&lt;&gt;"",$A95=1),"x",AND($C95="A",_xlfn.CONCAT(Q95:R95)="",$A95=1),"-",$A$1&lt;&gt;"","")</f>
        <v/>
      </c>
      <c r="BZ95" s="121" t="str">
        <f t="shared" si="60"/>
        <v/>
      </c>
      <c r="CA95" s="120" t="str">
        <f t="shared" si="61"/>
        <v/>
      </c>
      <c r="CB95" s="120" t="str">
        <f t="shared" si="62"/>
        <v/>
      </c>
      <c r="CC95" s="120" t="str">
        <f t="shared" si="63"/>
        <v/>
      </c>
      <c r="CD95" s="121" t="str">
        <f t="shared" si="64"/>
        <v/>
      </c>
      <c r="CE95" s="120" t="str">
        <f t="shared" si="65"/>
        <v/>
      </c>
      <c r="CF95" s="120" t="str">
        <f t="shared" si="66"/>
        <v/>
      </c>
      <c r="CG95" s="120" t="str">
        <f t="shared" si="67"/>
        <v/>
      </c>
      <c r="CH95" s="120" t="str">
        <f t="shared" si="68"/>
        <v/>
      </c>
      <c r="CI95" s="120" t="str">
        <f t="shared" si="69"/>
        <v/>
      </c>
    </row>
    <row r="96" spans="1:87" s="327" customFormat="1" x14ac:dyDescent="0.2">
      <c r="A96" s="311" t="e" cm="1">
        <f t="array" ref="A96">_xlfn.IFS(SUM(F96:R96)&gt;0,1,Z96&gt;0,2,TRUE,3)</f>
        <v>#N/A</v>
      </c>
      <c r="B96" s="311" t="s">
        <v>1083</v>
      </c>
      <c r="C96" s="311" t="str">
        <f>_xlfn.XLOOKUP(B96,RecNamesAll!A:A,RecNamesAll!E:E)</f>
        <v>A</v>
      </c>
      <c r="D96" s="311" t="str">
        <f>_xlfn.XLOOKUP(B96,RecNamesAll!A:A,RecNamesAll!C:C)</f>
        <v>GPR18</v>
      </c>
      <c r="E96" s="311"/>
      <c r="F96" s="312" t="e">
        <f t="shared" si="35"/>
        <v>#N/A</v>
      </c>
      <c r="G96" s="313" t="e">
        <f t="shared" si="36"/>
        <v>#N/A</v>
      </c>
      <c r="H96" s="312" t="e">
        <f t="shared" si="37"/>
        <v>#N/A</v>
      </c>
      <c r="I96" s="313" t="e">
        <f t="shared" si="38"/>
        <v>#N/A</v>
      </c>
      <c r="J96" s="313" t="e">
        <f t="shared" si="39"/>
        <v>#N/A</v>
      </c>
      <c r="K96" s="313" t="e">
        <f t="shared" si="40"/>
        <v>#N/A</v>
      </c>
      <c r="L96" s="313" t="e">
        <f t="shared" si="41"/>
        <v>#N/A</v>
      </c>
      <c r="M96" s="312" t="e">
        <f t="shared" si="42"/>
        <v>#N/A</v>
      </c>
      <c r="N96" s="313" t="e">
        <f t="shared" si="43"/>
        <v>#N/A</v>
      </c>
      <c r="O96" s="313" t="e">
        <f t="shared" si="44"/>
        <v>#N/A</v>
      </c>
      <c r="P96" s="313" t="e">
        <f t="shared" si="45"/>
        <v>#N/A</v>
      </c>
      <c r="Q96" s="312" t="e">
        <f t="shared" si="46"/>
        <v>#N/A</v>
      </c>
      <c r="R96" s="313" t="e">
        <f t="shared" si="47"/>
        <v>#N/A</v>
      </c>
      <c r="S96" s="314" t="str">
        <f t="shared" si="48"/>
        <v/>
      </c>
      <c r="T96" s="315" t="str">
        <f t="shared" si="49"/>
        <v>A</v>
      </c>
      <c r="U96" s="311" t="str">
        <f t="shared" si="50"/>
        <v>GPR18</v>
      </c>
      <c r="V96" s="316" t="e">
        <f>IF(VLOOKUP($B96,GtP!$A:$AA,MATCH("Gs_0-2",GtP!$A$1:$AA$1,0),FALSE)=0,"",VLOOKUP($B96,GtP!$A:$AA,MATCH("Gs_0-2",GtP!$A$1:$AA$1,0),FALSE))</f>
        <v>#N/A</v>
      </c>
      <c r="W96" s="317" t="e">
        <f>IF(VLOOKUP($B96,GtP!$A:$AA,MATCH("Gi/o_0-2",GtP!$A$1:$AA$1,0),FALSE)=0,"",VLOOKUP($B96,GtP!$A:$AA,MATCH("Gi/o_0-2",GtP!$A$1:$AA$1,0),FALSE))</f>
        <v>#N/A</v>
      </c>
      <c r="X96" s="317" t="e">
        <f>IF(VLOOKUP($B96,GtP!$A:$AA,MATCH("Gq/11_0-2",GtP!$A$1:$AA$1,0),FALSE)=0,"",VLOOKUP($B96,GtP!$A:$AA,MATCH("Gq/11_0-2",GtP!$A$1:$AA$1,0),FALSE))</f>
        <v>#N/A</v>
      </c>
      <c r="Y96" s="317" t="e">
        <f>IF(VLOOKUP($B96,GtP!$A:$AA,MATCH("G12/13_0-2",GtP!$A$1:$AA$1,0),FALSE)=0,"",VLOOKUP($B96,GtP!$A:$AA,MATCH("G12/13_0-2",GtP!$A$1:$AA$1,0),FALSE))</f>
        <v>#N/A</v>
      </c>
      <c r="Z96" s="318" t="e">
        <f t="shared" si="51"/>
        <v>#N/A</v>
      </c>
      <c r="AA96" s="317" t="e">
        <f t="shared" si="52"/>
        <v>#N/A</v>
      </c>
      <c r="AB96" s="317" t="e">
        <f t="shared" si="53"/>
        <v>#N/A</v>
      </c>
      <c r="AC96" s="317" t="e">
        <f t="shared" si="54"/>
        <v>#N/A</v>
      </c>
      <c r="AD96" s="317" t="e">
        <f t="shared" si="55"/>
        <v>#N/A</v>
      </c>
      <c r="AE96" s="315" t="str">
        <f t="shared" si="56"/>
        <v/>
      </c>
      <c r="AF96" s="311" t="str">
        <f t="shared" si="57"/>
        <v/>
      </c>
      <c r="AG96" s="311" t="str">
        <f t="shared" si="58"/>
        <v/>
      </c>
      <c r="AH96" s="311" t="str">
        <f t="shared" si="59"/>
        <v/>
      </c>
      <c r="AI96" s="316" t="e">
        <f>_xlfn.CONCAT(IF(AV96="","-","B"),IF(BI96="","-","I"),VLOOKUP($B96,GtP!$A:$BB,MATCH("Gs_0-1",GtP!$A$1:$BB$1,0),FALSE))</f>
        <v>#N/A</v>
      </c>
      <c r="AJ96" s="317" t="e">
        <f>_xlfn.CONCAT(IF(AW96="","-","B"),IF(BJ96="","-","I"),VLOOKUP($B96,GtP!$A:$BB,MATCH("Gs_0-1",GtP!$A$1:$BB$1,0),FALSE))</f>
        <v>#N/A</v>
      </c>
      <c r="AK96" s="317" t="e">
        <f>_xlfn.CONCAT(IF(AX96="","-","B"),IF(BK96="","-","I"),VLOOKUP($B96,GtP!$A:$BB,MATCH("Gi/o_0-1",GtP!$A$1:$BB$1,0),FALSE))</f>
        <v>#N/A</v>
      </c>
      <c r="AL96" s="317" t="e">
        <f>_xlfn.CONCAT(IF(AY96="","-","B"),IF(BL96="","-","I"),VLOOKUP($B96,GtP!$A:$BB,MATCH("Gi/o_0-1",GtP!$A$1:$BB$1,0),FALSE))</f>
        <v>#N/A</v>
      </c>
      <c r="AM96" s="317" t="e">
        <f>_xlfn.CONCAT(IF(AZ96="","-","B"),IF(BM96="","-","I"),VLOOKUP($B96,GtP!$A:$BB,MATCH("Gi/o_0-1",GtP!$A$1:$BB$1,0),FALSE))</f>
        <v>#N/A</v>
      </c>
      <c r="AN96" s="317" t="e">
        <f>_xlfn.CONCAT(IF(BA96="","-","B"),IF(BN96="","-","I"),VLOOKUP($B96,GtP!$A:$BB,MATCH("Gi/o_0-1",GtP!$A$1:$BB$1,0),FALSE))</f>
        <v>#N/A</v>
      </c>
      <c r="AO96" s="317" t="e">
        <f>_xlfn.CONCAT(IF(BB96="","-","B"),IF(BO96="","-","I"),VLOOKUP($B96,GtP!$A:$BB,MATCH("Gi/o_0-1",GtP!$A$1:$BB$1,0),FALSE))</f>
        <v>#N/A</v>
      </c>
      <c r="AP96" s="317" t="e">
        <f>_xlfn.CONCAT(IF(BC96="","-","B"),IF(BP96="","-","I"),VLOOKUP($B96,GtP!$A:$BB,MATCH("Gq/11_0-1",GtP!$A$1:$BB$1,0),FALSE))</f>
        <v>#N/A</v>
      </c>
      <c r="AQ96" s="317" t="e">
        <f>_xlfn.CONCAT(IF(BD96="","-","B"),IF(BQ96="","-","I"),VLOOKUP($B96,GtP!$A:$BB,MATCH("Gq/11_0-1",GtP!$A$1:$BB$1,0),FALSE))</f>
        <v>#N/A</v>
      </c>
      <c r="AR96" s="317" t="e">
        <f>_xlfn.CONCAT(IF(BE96="","-","B"),IF(BR96="","-","I"),VLOOKUP($B96,GtP!$A:$BB,MATCH("Gq/11_0-1",GtP!$A$1:$BB$1,0),FALSE))</f>
        <v>#N/A</v>
      </c>
      <c r="AS96" s="317" t="e">
        <f>_xlfn.CONCAT(IF(BF96="","-","B"),IF(BS96="","-","I"),VLOOKUP($B96,GtP!$A:$BB,MATCH("Gq/11_0-1",GtP!$A$1:$BB$1,0),FALSE))</f>
        <v>#N/A</v>
      </c>
      <c r="AT96" s="317" t="e">
        <f>_xlfn.CONCAT(IF(BG96="","-","B"),IF(BT96="","-","I"),VLOOKUP($B96,GtP!$A:$BB,MATCH("G12/13_0-1",GtP!$A$1:$BB$1,0),FALSE))</f>
        <v>#N/A</v>
      </c>
      <c r="AU96" s="317" t="e">
        <f>_xlfn.CONCAT(IF(BH96="","-","B"),IF(BU96="","-","I"),VLOOKUP($B96,GtP!$A:$BB,MATCH("G12/13_0-1",GtP!$A$1:$BB$1,0),FALSE))</f>
        <v>#N/A</v>
      </c>
      <c r="AV96" s="319" t="str">
        <f>_xlfn.IFNA(VLOOKUP($B96,'B-LogEmaxOverpEC50'!$A:$AL,MATCH(AV$1,'B-LogEmaxOverpEC50'!$A$1:$AL$1,0),FALSE),"")</f>
        <v/>
      </c>
      <c r="AW96" s="320"/>
      <c r="AX96" s="321" t="str">
        <f>_xlfn.IFNA(VLOOKUP($B96,'B-LogEmaxOverpEC50'!$A:$AL,MATCH(AX$1,'B-LogEmaxOverpEC50'!$A$1:$AL$1,0),FALSE),"")</f>
        <v/>
      </c>
      <c r="AY96" s="321" t="str">
        <f>_xlfn.IFNA(VLOOKUP($B96,'B-LogEmaxOverpEC50'!$A:$AL,MATCH(AY$1,'B-LogEmaxOverpEC50'!$A$1:$AL$1,0),FALSE),"")</f>
        <v/>
      </c>
      <c r="AZ96" s="321" t="str">
        <f>_xlfn.IFNA(VLOOKUP($B96,'B-LogEmaxOverpEC50'!$A:$AL,MATCH(AZ$1,'B-LogEmaxOverpEC50'!$A$1:$AL$1,0),FALSE),"")</f>
        <v/>
      </c>
      <c r="BA96" s="321" t="str">
        <f>_xlfn.IFNA(VLOOKUP($B96,'B-LogEmaxOverpEC50'!$A:$AL,MATCH(BA$1,'B-LogEmaxOverpEC50'!$A$1:$AL$1,0),FALSE),"")</f>
        <v/>
      </c>
      <c r="BB96" s="321" t="str">
        <f>_xlfn.IFNA(VLOOKUP($B96,'B-LogEmaxOverpEC50'!$A:$AL,MATCH(BB$1,'B-LogEmaxOverpEC50'!$A$1:$AL$1,0),FALSE),"")</f>
        <v/>
      </c>
      <c r="BC96" s="321" t="str">
        <f>_xlfn.IFNA(VLOOKUP($B96,'B-LogEmaxOverpEC50'!$A:$AL,MATCH(BC$1,'B-LogEmaxOverpEC50'!$A$1:$AL$1,0),FALSE),"")</f>
        <v/>
      </c>
      <c r="BD96" s="321" t="str">
        <f>_xlfn.IFNA(VLOOKUP($B96,'B-LogEmaxOverpEC50'!$A:$AL,MATCH(BD$1,'B-LogEmaxOverpEC50'!$A$1:$AL$1,0),FALSE),"")</f>
        <v/>
      </c>
      <c r="BE96" s="321" t="str">
        <f>_xlfn.IFNA(VLOOKUP($B96,'B-LogEmaxOverpEC50'!$A:$AL,MATCH(BE$1,'B-LogEmaxOverpEC50'!$A$1:$AL$1,0),FALSE),"")</f>
        <v/>
      </c>
      <c r="BF96" s="321" t="str">
        <f>_xlfn.IFNA(VLOOKUP($B96,'B-LogEmaxOverpEC50'!$A:$AL,MATCH(BF$1,'B-LogEmaxOverpEC50'!$A$1:$AL$1,0),FALSE),"")</f>
        <v/>
      </c>
      <c r="BG96" s="321" t="str">
        <f>_xlfn.IFNA(VLOOKUP($B96,'B-LogEmaxOverpEC50'!$A:$AL,MATCH(BG$1,'B-LogEmaxOverpEC50'!$A$1:$AL$1,0),FALSE),"")</f>
        <v/>
      </c>
      <c r="BH96" s="321" t="str">
        <f>_xlfn.IFNA(VLOOKUP($B96,'B-LogEmaxOverpEC50'!$A:$AL,MATCH(BH$1,'B-LogEmaxOverpEC50'!$A$1:$AL$1,0),FALSE),"")</f>
        <v/>
      </c>
      <c r="BI96" s="322" t="str">
        <f>_xlfn.IFNA(VLOOKUP($B96,'I-LogEmaxOverpEC50'!$A:$AR,MATCH(BI$1,'I-LogEmaxOverpEC50'!$A$1:$AR$1,0),FALSE),"")</f>
        <v/>
      </c>
      <c r="BJ96" s="320" t="str">
        <f>_xlfn.IFNA(VLOOKUP($B96,'I-LogEmaxOverpEC50'!$A:$AR,MATCH(BJ$1,'I-LogEmaxOverpEC50'!$A$1:$AR$1,0),FALSE),"")</f>
        <v/>
      </c>
      <c r="BK96" s="320" t="str">
        <f>_xlfn.IFNA(VLOOKUP($B96,'I-LogEmaxOverpEC50'!$A:$AR,MATCH(BK$1,'I-LogEmaxOverpEC50'!$A$1:$AR$1,0),FALSE),"")</f>
        <v/>
      </c>
      <c r="BL96" s="320" t="str">
        <f>_xlfn.IFNA(VLOOKUP($B96,'I-LogEmaxOverpEC50'!$A:$AR,MATCH(BL$1,'I-LogEmaxOverpEC50'!$A$1:$AR$1,0),FALSE),"")</f>
        <v/>
      </c>
      <c r="BM96" s="320" t="str">
        <f>_xlfn.IFNA(VLOOKUP($B96,'I-LogEmaxOverpEC50'!$A:$AR,MATCH(BM$1,'I-LogEmaxOverpEC50'!$A$1:$AR$1,0),FALSE),"")</f>
        <v/>
      </c>
      <c r="BN96" s="320" t="str">
        <f>_xlfn.IFNA(VLOOKUP($B96,'I-LogEmaxOverpEC50'!$A:$AR,MATCH(BN$1,'I-LogEmaxOverpEC50'!$A$1:$AR$1,0),FALSE),"")</f>
        <v/>
      </c>
      <c r="BO96" s="320" t="str">
        <f>_xlfn.IFNA(VLOOKUP($B96,'I-LogEmaxOverpEC50'!$A:$AR,MATCH(BO$1,'I-LogEmaxOverpEC50'!$A$1:$AR$1,0),FALSE),"")</f>
        <v/>
      </c>
      <c r="BP96" s="320" t="str">
        <f>_xlfn.IFNA(VLOOKUP($B96,'I-LogEmaxOverpEC50'!$A:$AR,MATCH(BP$1,'I-LogEmaxOverpEC50'!$A$1:$AR$1,0),FALSE),"")</f>
        <v/>
      </c>
      <c r="BQ96" s="320" t="str">
        <f>_xlfn.IFNA(VLOOKUP($B96,'I-LogEmaxOverpEC50'!$A:$AR,MATCH(BQ$1,'I-LogEmaxOverpEC50'!$A$1:$AR$1,0),FALSE),"")</f>
        <v/>
      </c>
      <c r="BR96" s="320" t="str">
        <f>_xlfn.IFNA(VLOOKUP($B96,'I-LogEmaxOverpEC50'!$A:$AR,MATCH(BR$1,'I-LogEmaxOverpEC50'!$A$1:$AR$1,0),FALSE),"")</f>
        <v/>
      </c>
      <c r="BS96" s="320" t="str">
        <f>_xlfn.IFNA(VLOOKUP($B96,'I-LogEmaxOverpEC50'!$A:$AR,MATCH(BS$1,'I-LogEmaxOverpEC50'!$A$1:$AR$1,0),FALSE),"")</f>
        <v/>
      </c>
      <c r="BT96" s="320" t="str">
        <f>_xlfn.IFNA(VLOOKUP($B96,'I-LogEmaxOverpEC50'!$A:$AR,MATCH(BT$1,'I-LogEmaxOverpEC50'!$A$1:$AR$1,0),FALSE),"")</f>
        <v/>
      </c>
      <c r="BU96" s="320" t="str">
        <f>_xlfn.IFNA(VLOOKUP($B96,'I-LogEmaxOverpEC50'!$A:$AR,MATCH(BU$1,'I-LogEmaxOverpEC50'!$A$1:$AR$1,0),FALSE),"")</f>
        <v/>
      </c>
      <c r="BV96" s="114" t="e" cm="1">
        <f t="array" ref="BV96">_xlfn.IFS(AND($C96="A",_xlfn.CONCAT(F96:G96)&lt;&gt;"",$A96=1),"x",AND($C96="A",_xlfn.CONCAT(F96:G96)="",$A96=1),"-",$A$1&lt;&gt;"","")</f>
        <v>#N/A</v>
      </c>
      <c r="BW96" s="113" t="e" cm="1">
        <f t="array" ref="BW96">_xlfn.IFS(AND($C96="A",_xlfn.CONCAT(H96:L96)&lt;&gt;"",$A96=1),"x",AND($C96="A",_xlfn.CONCAT(H96:L96)="",$A96=1),"-",$A$1&lt;&gt;"","")</f>
        <v>#N/A</v>
      </c>
      <c r="BX96" s="113" t="e" cm="1">
        <f t="array" ref="BX96">_xlfn.IFS(AND($C96="A",_xlfn.CONCAT(M96:P96)&lt;&gt;"",$A96=1),"x",AND($C96="A",_xlfn.CONCAT(M96:P96)="",$A96=1),"-",$A$1&lt;&gt;"","")</f>
        <v>#N/A</v>
      </c>
      <c r="BY96" s="113" t="e" cm="1">
        <f t="array" ref="BY96">_xlfn.IFS(AND($C96="A",_xlfn.CONCAT(Q96:R96)&lt;&gt;"",$A96=1),"x",AND($C96="A",_xlfn.CONCAT(Q96:R96)="",$A96=1),"-",$A$1&lt;&gt;"","")</f>
        <v>#N/A</v>
      </c>
      <c r="BZ96" s="121" t="e">
        <f t="shared" si="60"/>
        <v>#N/A</v>
      </c>
      <c r="CA96" s="120" t="e">
        <f t="shared" si="61"/>
        <v>#N/A</v>
      </c>
      <c r="CB96" s="120" t="e">
        <f t="shared" si="62"/>
        <v>#N/A</v>
      </c>
      <c r="CC96" s="120" t="e">
        <f t="shared" si="63"/>
        <v>#N/A</v>
      </c>
      <c r="CD96" s="121" t="str">
        <f t="shared" si="64"/>
        <v/>
      </c>
      <c r="CE96" s="120" t="e">
        <f t="shared" si="65"/>
        <v>#N/A</v>
      </c>
      <c r="CF96" s="120" t="e">
        <f t="shared" si="66"/>
        <v>#N/A</v>
      </c>
      <c r="CG96" s="120" t="e">
        <f t="shared" si="67"/>
        <v>#N/A</v>
      </c>
      <c r="CH96" s="120" t="e">
        <f t="shared" si="68"/>
        <v>#N/A</v>
      </c>
      <c r="CI96" s="120" t="e">
        <f t="shared" si="69"/>
        <v>#N/A</v>
      </c>
    </row>
    <row r="97" spans="1:87" s="327" customFormat="1" x14ac:dyDescent="0.2">
      <c r="A97" s="311" t="e" cm="1">
        <f t="array" ref="A97">_xlfn.IFS(SUM(F97:R97)&gt;0,1,Z97&gt;0,2,TRUE,3)</f>
        <v>#N/A</v>
      </c>
      <c r="B97" s="311" t="s">
        <v>1871</v>
      </c>
      <c r="C97" s="311" t="str">
        <f>_xlfn.XLOOKUP(B97,RecNamesAll!A:A,RecNamesAll!E:E)</f>
        <v>A</v>
      </c>
      <c r="D97" s="311" t="str">
        <f>_xlfn.XLOOKUP(B97,RecNamesAll!A:A,RecNamesAll!C:C)</f>
        <v>MAS1</v>
      </c>
      <c r="E97" s="311"/>
      <c r="F97" s="312" t="e">
        <f t="shared" si="35"/>
        <v>#N/A</v>
      </c>
      <c r="G97" s="313" t="e">
        <f t="shared" si="36"/>
        <v>#N/A</v>
      </c>
      <c r="H97" s="312" t="e">
        <f t="shared" si="37"/>
        <v>#N/A</v>
      </c>
      <c r="I97" s="313" t="e">
        <f t="shared" si="38"/>
        <v>#N/A</v>
      </c>
      <c r="J97" s="313" t="e">
        <f t="shared" si="39"/>
        <v>#N/A</v>
      </c>
      <c r="K97" s="313" t="e">
        <f t="shared" si="40"/>
        <v>#N/A</v>
      </c>
      <c r="L97" s="313" t="e">
        <f t="shared" si="41"/>
        <v>#N/A</v>
      </c>
      <c r="M97" s="312" t="e">
        <f t="shared" si="42"/>
        <v>#N/A</v>
      </c>
      <c r="N97" s="313" t="e">
        <f t="shared" si="43"/>
        <v>#N/A</v>
      </c>
      <c r="O97" s="313" t="e">
        <f t="shared" si="44"/>
        <v>#N/A</v>
      </c>
      <c r="P97" s="313" t="e">
        <f t="shared" si="45"/>
        <v>#N/A</v>
      </c>
      <c r="Q97" s="312" t="e">
        <f t="shared" si="46"/>
        <v>#N/A</v>
      </c>
      <c r="R97" s="313" t="e">
        <f t="shared" si="47"/>
        <v>#N/A</v>
      </c>
      <c r="S97" s="314" t="str">
        <f t="shared" si="48"/>
        <v/>
      </c>
      <c r="T97" s="315" t="str">
        <f t="shared" si="49"/>
        <v>A</v>
      </c>
      <c r="U97" s="311" t="str">
        <f t="shared" si="50"/>
        <v>MAS1</v>
      </c>
      <c r="V97" s="316" t="e">
        <f>IF(VLOOKUP($B97,GtP!$A:$AA,MATCH("Gs_0-2",GtP!$A$1:$AA$1,0),FALSE)=0,"",VLOOKUP($B97,GtP!$A:$AA,MATCH("Gs_0-2",GtP!$A$1:$AA$1,0),FALSE))</f>
        <v>#N/A</v>
      </c>
      <c r="W97" s="317" t="e">
        <f>IF(VLOOKUP($B97,GtP!$A:$AA,MATCH("Gi/o_0-2",GtP!$A$1:$AA$1,0),FALSE)=0,"",VLOOKUP($B97,GtP!$A:$AA,MATCH("Gi/o_0-2",GtP!$A$1:$AA$1,0),FALSE))</f>
        <v>#N/A</v>
      </c>
      <c r="X97" s="317" t="e">
        <f>IF(VLOOKUP($B97,GtP!$A:$AA,MATCH("Gq/11_0-2",GtP!$A$1:$AA$1,0),FALSE)=0,"",VLOOKUP($B97,GtP!$A:$AA,MATCH("Gq/11_0-2",GtP!$A$1:$AA$1,0),FALSE))</f>
        <v>#N/A</v>
      </c>
      <c r="Y97" s="317" t="e">
        <f>IF(VLOOKUP($B97,GtP!$A:$AA,MATCH("G12/13_0-2",GtP!$A$1:$AA$1,0),FALSE)=0,"",VLOOKUP($B97,GtP!$A:$AA,MATCH("G12/13_0-2",GtP!$A$1:$AA$1,0),FALSE))</f>
        <v>#N/A</v>
      </c>
      <c r="Z97" s="318" t="e">
        <f t="shared" si="51"/>
        <v>#N/A</v>
      </c>
      <c r="AA97" s="317" t="e">
        <f t="shared" si="52"/>
        <v>#N/A</v>
      </c>
      <c r="AB97" s="317" t="e">
        <f t="shared" si="53"/>
        <v>#N/A</v>
      </c>
      <c r="AC97" s="317" t="e">
        <f t="shared" si="54"/>
        <v>#N/A</v>
      </c>
      <c r="AD97" s="317" t="e">
        <f t="shared" si="55"/>
        <v>#N/A</v>
      </c>
      <c r="AE97" s="315" t="str">
        <f t="shared" si="56"/>
        <v/>
      </c>
      <c r="AF97" s="311" t="str">
        <f t="shared" si="57"/>
        <v/>
      </c>
      <c r="AG97" s="311" t="str">
        <f t="shared" si="58"/>
        <v/>
      </c>
      <c r="AH97" s="311" t="str">
        <f t="shared" si="59"/>
        <v/>
      </c>
      <c r="AI97" s="316" t="e">
        <f>_xlfn.CONCAT(IF(AV97="","-","B"),IF(BI97="","-","I"),VLOOKUP($B97,GtP!$A:$BB,MATCH("Gs_0-1",GtP!$A$1:$BB$1,0),FALSE))</f>
        <v>#N/A</v>
      </c>
      <c r="AJ97" s="317" t="e">
        <f>_xlfn.CONCAT(IF(AW97="","-","B"),IF(BJ97="","-","I"),VLOOKUP($B97,GtP!$A:$BB,MATCH("Gs_0-1",GtP!$A$1:$BB$1,0),FALSE))</f>
        <v>#N/A</v>
      </c>
      <c r="AK97" s="317" t="e">
        <f>_xlfn.CONCAT(IF(AX97="","-","B"),IF(BK97="","-","I"),VLOOKUP($B97,GtP!$A:$BB,MATCH("Gi/o_0-1",GtP!$A$1:$BB$1,0),FALSE))</f>
        <v>#N/A</v>
      </c>
      <c r="AL97" s="317" t="e">
        <f>_xlfn.CONCAT(IF(AY97="","-","B"),IF(BL97="","-","I"),VLOOKUP($B97,GtP!$A:$BB,MATCH("Gi/o_0-1",GtP!$A$1:$BB$1,0),FALSE))</f>
        <v>#N/A</v>
      </c>
      <c r="AM97" s="317" t="e">
        <f>_xlfn.CONCAT(IF(AZ97="","-","B"),IF(BM97="","-","I"),VLOOKUP($B97,GtP!$A:$BB,MATCH("Gi/o_0-1",GtP!$A$1:$BB$1,0),FALSE))</f>
        <v>#N/A</v>
      </c>
      <c r="AN97" s="317" t="e">
        <f>_xlfn.CONCAT(IF(BA97="","-","B"),IF(BN97="","-","I"),VLOOKUP($B97,GtP!$A:$BB,MATCH("Gi/o_0-1",GtP!$A$1:$BB$1,0),FALSE))</f>
        <v>#N/A</v>
      </c>
      <c r="AO97" s="317" t="e">
        <f>_xlfn.CONCAT(IF(BB97="","-","B"),IF(BO97="","-","I"),VLOOKUP($B97,GtP!$A:$BB,MATCH("Gi/o_0-1",GtP!$A$1:$BB$1,0),FALSE))</f>
        <v>#N/A</v>
      </c>
      <c r="AP97" s="317" t="e">
        <f>_xlfn.CONCAT(IF(BC97="","-","B"),IF(BP97="","-","I"),VLOOKUP($B97,GtP!$A:$BB,MATCH("Gq/11_0-1",GtP!$A$1:$BB$1,0),FALSE))</f>
        <v>#N/A</v>
      </c>
      <c r="AQ97" s="317" t="e">
        <f>_xlfn.CONCAT(IF(BD97="","-","B"),IF(BQ97="","-","I"),VLOOKUP($B97,GtP!$A:$BB,MATCH("Gq/11_0-1",GtP!$A$1:$BB$1,0),FALSE))</f>
        <v>#N/A</v>
      </c>
      <c r="AR97" s="317" t="e">
        <f>_xlfn.CONCAT(IF(BE97="","-","B"),IF(BR97="","-","I"),VLOOKUP($B97,GtP!$A:$BB,MATCH("Gq/11_0-1",GtP!$A$1:$BB$1,0),FALSE))</f>
        <v>#N/A</v>
      </c>
      <c r="AS97" s="317" t="e">
        <f>_xlfn.CONCAT(IF(BF97="","-","B"),IF(BS97="","-","I"),VLOOKUP($B97,GtP!$A:$BB,MATCH("Gq/11_0-1",GtP!$A$1:$BB$1,0),FALSE))</f>
        <v>#N/A</v>
      </c>
      <c r="AT97" s="317" t="e">
        <f>_xlfn.CONCAT(IF(BG97="","-","B"),IF(BT97="","-","I"),VLOOKUP($B97,GtP!$A:$BB,MATCH("G12/13_0-1",GtP!$A$1:$BB$1,0),FALSE))</f>
        <v>#N/A</v>
      </c>
      <c r="AU97" s="317" t="e">
        <f>_xlfn.CONCAT(IF(BH97="","-","B"),IF(BU97="","-","I"),VLOOKUP($B97,GtP!$A:$BB,MATCH("G12/13_0-1",GtP!$A$1:$BB$1,0),FALSE))</f>
        <v>#N/A</v>
      </c>
      <c r="AV97" s="319" t="str">
        <f>_xlfn.IFNA(VLOOKUP($B97,'B-LogEmaxOverpEC50'!$A:$AL,MATCH(AV$1,'B-LogEmaxOverpEC50'!$A$1:$AL$1,0),FALSE),"")</f>
        <v/>
      </c>
      <c r="AW97" s="320"/>
      <c r="AX97" s="321" t="str">
        <f>_xlfn.IFNA(VLOOKUP($B97,'B-LogEmaxOverpEC50'!$A:$AL,MATCH(AX$1,'B-LogEmaxOverpEC50'!$A$1:$AL$1,0),FALSE),"")</f>
        <v/>
      </c>
      <c r="AY97" s="321" t="str">
        <f>_xlfn.IFNA(VLOOKUP($B97,'B-LogEmaxOverpEC50'!$A:$AL,MATCH(AY$1,'B-LogEmaxOverpEC50'!$A$1:$AL$1,0),FALSE),"")</f>
        <v/>
      </c>
      <c r="AZ97" s="321" t="str">
        <f>_xlfn.IFNA(VLOOKUP($B97,'B-LogEmaxOverpEC50'!$A:$AL,MATCH(AZ$1,'B-LogEmaxOverpEC50'!$A$1:$AL$1,0),FALSE),"")</f>
        <v/>
      </c>
      <c r="BA97" s="321" t="str">
        <f>_xlfn.IFNA(VLOOKUP($B97,'B-LogEmaxOverpEC50'!$A:$AL,MATCH(BA$1,'B-LogEmaxOverpEC50'!$A$1:$AL$1,0),FALSE),"")</f>
        <v/>
      </c>
      <c r="BB97" s="321" t="str">
        <f>_xlfn.IFNA(VLOOKUP($B97,'B-LogEmaxOverpEC50'!$A:$AL,MATCH(BB$1,'B-LogEmaxOverpEC50'!$A$1:$AL$1,0),FALSE),"")</f>
        <v/>
      </c>
      <c r="BC97" s="321" t="str">
        <f>_xlfn.IFNA(VLOOKUP($B97,'B-LogEmaxOverpEC50'!$A:$AL,MATCH(BC$1,'B-LogEmaxOverpEC50'!$A$1:$AL$1,0),FALSE),"")</f>
        <v/>
      </c>
      <c r="BD97" s="321" t="str">
        <f>_xlfn.IFNA(VLOOKUP($B97,'B-LogEmaxOverpEC50'!$A:$AL,MATCH(BD$1,'B-LogEmaxOverpEC50'!$A$1:$AL$1,0),FALSE),"")</f>
        <v/>
      </c>
      <c r="BE97" s="321" t="str">
        <f>_xlfn.IFNA(VLOOKUP($B97,'B-LogEmaxOverpEC50'!$A:$AL,MATCH(BE$1,'B-LogEmaxOverpEC50'!$A$1:$AL$1,0),FALSE),"")</f>
        <v/>
      </c>
      <c r="BF97" s="321" t="str">
        <f>_xlfn.IFNA(VLOOKUP($B97,'B-LogEmaxOverpEC50'!$A:$AL,MATCH(BF$1,'B-LogEmaxOverpEC50'!$A$1:$AL$1,0),FALSE),"")</f>
        <v/>
      </c>
      <c r="BG97" s="321" t="str">
        <f>_xlfn.IFNA(VLOOKUP($B97,'B-LogEmaxOverpEC50'!$A:$AL,MATCH(BG$1,'B-LogEmaxOverpEC50'!$A$1:$AL$1,0),FALSE),"")</f>
        <v/>
      </c>
      <c r="BH97" s="321" t="str">
        <f>_xlfn.IFNA(VLOOKUP($B97,'B-LogEmaxOverpEC50'!$A:$AL,MATCH(BH$1,'B-LogEmaxOverpEC50'!$A$1:$AL$1,0),FALSE),"")</f>
        <v/>
      </c>
      <c r="BI97" s="322" t="str">
        <f>_xlfn.IFNA(VLOOKUP($B97,'I-LogEmaxOverpEC50'!$A:$AR,MATCH(BI$1,'I-LogEmaxOverpEC50'!$A$1:$AR$1,0),FALSE),"")</f>
        <v/>
      </c>
      <c r="BJ97" s="320" t="str">
        <f>_xlfn.IFNA(VLOOKUP($B97,'I-LogEmaxOverpEC50'!$A:$AR,MATCH(BJ$1,'I-LogEmaxOverpEC50'!$A$1:$AR$1,0),FALSE),"")</f>
        <v/>
      </c>
      <c r="BK97" s="320" t="str">
        <f>_xlfn.IFNA(VLOOKUP($B97,'I-LogEmaxOverpEC50'!$A:$AR,MATCH(BK$1,'I-LogEmaxOverpEC50'!$A$1:$AR$1,0),FALSE),"")</f>
        <v/>
      </c>
      <c r="BL97" s="320" t="str">
        <f>_xlfn.IFNA(VLOOKUP($B97,'I-LogEmaxOverpEC50'!$A:$AR,MATCH(BL$1,'I-LogEmaxOverpEC50'!$A$1:$AR$1,0),FALSE),"")</f>
        <v/>
      </c>
      <c r="BM97" s="320" t="str">
        <f>_xlfn.IFNA(VLOOKUP($B97,'I-LogEmaxOverpEC50'!$A:$AR,MATCH(BM$1,'I-LogEmaxOverpEC50'!$A$1:$AR$1,0),FALSE),"")</f>
        <v/>
      </c>
      <c r="BN97" s="320" t="str">
        <f>_xlfn.IFNA(VLOOKUP($B97,'I-LogEmaxOverpEC50'!$A:$AR,MATCH(BN$1,'I-LogEmaxOverpEC50'!$A$1:$AR$1,0),FALSE),"")</f>
        <v/>
      </c>
      <c r="BO97" s="320" t="str">
        <f>_xlfn.IFNA(VLOOKUP($B97,'I-LogEmaxOverpEC50'!$A:$AR,MATCH(BO$1,'I-LogEmaxOverpEC50'!$A$1:$AR$1,0),FALSE),"")</f>
        <v/>
      </c>
      <c r="BP97" s="320" t="str">
        <f>_xlfn.IFNA(VLOOKUP($B97,'I-LogEmaxOverpEC50'!$A:$AR,MATCH(BP$1,'I-LogEmaxOverpEC50'!$A$1:$AR$1,0),FALSE),"")</f>
        <v/>
      </c>
      <c r="BQ97" s="320" t="str">
        <f>_xlfn.IFNA(VLOOKUP($B97,'I-LogEmaxOverpEC50'!$A:$AR,MATCH(BQ$1,'I-LogEmaxOverpEC50'!$A$1:$AR$1,0),FALSE),"")</f>
        <v/>
      </c>
      <c r="BR97" s="320" t="str">
        <f>_xlfn.IFNA(VLOOKUP($B97,'I-LogEmaxOverpEC50'!$A:$AR,MATCH(BR$1,'I-LogEmaxOverpEC50'!$A$1:$AR$1,0),FALSE),"")</f>
        <v/>
      </c>
      <c r="BS97" s="320" t="str">
        <f>_xlfn.IFNA(VLOOKUP($B97,'I-LogEmaxOverpEC50'!$A:$AR,MATCH(BS$1,'I-LogEmaxOverpEC50'!$A$1:$AR$1,0),FALSE),"")</f>
        <v/>
      </c>
      <c r="BT97" s="320" t="str">
        <f>_xlfn.IFNA(VLOOKUP($B97,'I-LogEmaxOverpEC50'!$A:$AR,MATCH(BT$1,'I-LogEmaxOverpEC50'!$A$1:$AR$1,0),FALSE),"")</f>
        <v/>
      </c>
      <c r="BU97" s="320" t="str">
        <f>_xlfn.IFNA(VLOOKUP($B97,'I-LogEmaxOverpEC50'!$A:$AR,MATCH(BU$1,'I-LogEmaxOverpEC50'!$A$1:$AR$1,0),FALSE),"")</f>
        <v/>
      </c>
      <c r="BV97" s="114" t="e" cm="1">
        <f t="array" ref="BV97">_xlfn.IFS(AND($C97="A",_xlfn.CONCAT(F97:G97)&lt;&gt;"",$A97=1),"x",AND($C97="A",_xlfn.CONCAT(F97:G97)="",$A97=1),"-",$A$1&lt;&gt;"","")</f>
        <v>#N/A</v>
      </c>
      <c r="BW97" s="113" t="e" cm="1">
        <f t="array" ref="BW97">_xlfn.IFS(AND($C97="A",_xlfn.CONCAT(H97:L97)&lt;&gt;"",$A97=1),"x",AND($C97="A",_xlfn.CONCAT(H97:L97)="",$A97=1),"-",$A$1&lt;&gt;"","")</f>
        <v>#N/A</v>
      </c>
      <c r="BX97" s="113" t="e" cm="1">
        <f t="array" ref="BX97">_xlfn.IFS(AND($C97="A",_xlfn.CONCAT(M97:P97)&lt;&gt;"",$A97=1),"x",AND($C97="A",_xlfn.CONCAT(M97:P97)="",$A97=1),"-",$A$1&lt;&gt;"","")</f>
        <v>#N/A</v>
      </c>
      <c r="BY97" s="113" t="e" cm="1">
        <f t="array" ref="BY97">_xlfn.IFS(AND($C97="A",_xlfn.CONCAT(Q97:R97)&lt;&gt;"",$A97=1),"x",AND($C97="A",_xlfn.CONCAT(Q97:R97)="",$A97=1),"-",$A$1&lt;&gt;"","")</f>
        <v>#N/A</v>
      </c>
      <c r="BZ97" s="121" t="e">
        <f t="shared" si="60"/>
        <v>#N/A</v>
      </c>
      <c r="CA97" s="120" t="e">
        <f t="shared" si="61"/>
        <v>#N/A</v>
      </c>
      <c r="CB97" s="120" t="e">
        <f t="shared" si="62"/>
        <v>#N/A</v>
      </c>
      <c r="CC97" s="120" t="e">
        <f t="shared" si="63"/>
        <v>#N/A</v>
      </c>
      <c r="CD97" s="121" t="str">
        <f t="shared" si="64"/>
        <v/>
      </c>
      <c r="CE97" s="120" t="e">
        <f t="shared" si="65"/>
        <v>#N/A</v>
      </c>
      <c r="CF97" s="120" t="e">
        <f t="shared" si="66"/>
        <v>#N/A</v>
      </c>
      <c r="CG97" s="120" t="e">
        <f t="shared" si="67"/>
        <v>#N/A</v>
      </c>
      <c r="CH97" s="120" t="e">
        <f t="shared" si="68"/>
        <v>#N/A</v>
      </c>
      <c r="CI97" s="120" t="e">
        <f t="shared" si="69"/>
        <v>#N/A</v>
      </c>
    </row>
    <row r="98" spans="1:87" x14ac:dyDescent="0.2">
      <c r="A98" s="311" t="e" cm="1">
        <f t="array" ref="A98">_xlfn.IFS(SUM(F98:R98)&gt;0,1,Z98&gt;0,2,TRUE,3)</f>
        <v>#N/A</v>
      </c>
      <c r="B98" s="311" t="s">
        <v>969</v>
      </c>
      <c r="C98" s="311" t="str">
        <f>_xlfn.XLOOKUP(B98,RecNamesAll!A:A,RecNamesAll!E:E)</f>
        <v>A</v>
      </c>
      <c r="D98" s="311" t="str">
        <f>_xlfn.XLOOKUP(B98,RecNamesAll!A:A,RecNamesAll!C:C)</f>
        <v>MRGPRD</v>
      </c>
      <c r="F98" s="312" t="e">
        <f t="shared" si="35"/>
        <v>#N/A</v>
      </c>
      <c r="G98" s="313" t="e">
        <f t="shared" si="36"/>
        <v>#N/A</v>
      </c>
      <c r="H98" s="312" t="e">
        <f t="shared" si="37"/>
        <v>#N/A</v>
      </c>
      <c r="I98" s="313" t="e">
        <f t="shared" si="38"/>
        <v>#N/A</v>
      </c>
      <c r="J98" s="313" t="e">
        <f t="shared" si="39"/>
        <v>#N/A</v>
      </c>
      <c r="K98" s="313" t="e">
        <f t="shared" si="40"/>
        <v>#N/A</v>
      </c>
      <c r="L98" s="313" t="e">
        <f t="shared" si="41"/>
        <v>#N/A</v>
      </c>
      <c r="M98" s="312" t="e">
        <f t="shared" si="42"/>
        <v>#N/A</v>
      </c>
      <c r="N98" s="313" t="e">
        <f t="shared" si="43"/>
        <v>#N/A</v>
      </c>
      <c r="O98" s="313" t="e">
        <f t="shared" si="44"/>
        <v>#N/A</v>
      </c>
      <c r="P98" s="313" t="e">
        <f t="shared" si="45"/>
        <v>#N/A</v>
      </c>
      <c r="Q98" s="312" t="e">
        <f t="shared" si="46"/>
        <v>#N/A</v>
      </c>
      <c r="R98" s="313" t="e">
        <f t="shared" si="47"/>
        <v>#N/A</v>
      </c>
      <c r="S98" s="314" t="str">
        <f t="shared" si="48"/>
        <v/>
      </c>
      <c r="T98" s="315" t="str">
        <f t="shared" si="49"/>
        <v>A</v>
      </c>
      <c r="U98" s="311" t="str">
        <f t="shared" si="50"/>
        <v>MRGPRD</v>
      </c>
      <c r="V98" s="316" t="e">
        <f>IF(VLOOKUP($B98,GtP!$A:$AA,MATCH("Gs_0-2",GtP!$A$1:$AA$1,0),FALSE)=0,"",VLOOKUP($B98,GtP!$A:$AA,MATCH("Gs_0-2",GtP!$A$1:$AA$1,0),FALSE))</f>
        <v>#N/A</v>
      </c>
      <c r="W98" s="317" t="e">
        <f>IF(VLOOKUP($B98,GtP!$A:$AA,MATCH("Gi/o_0-2",GtP!$A$1:$AA$1,0),FALSE)=0,"",VLOOKUP($B98,GtP!$A:$AA,MATCH("Gi/o_0-2",GtP!$A$1:$AA$1,0),FALSE))</f>
        <v>#N/A</v>
      </c>
      <c r="X98" s="317" t="e">
        <f>IF(VLOOKUP($B98,GtP!$A:$AA,MATCH("Gq/11_0-2",GtP!$A$1:$AA$1,0),FALSE)=0,"",VLOOKUP($B98,GtP!$A:$AA,MATCH("Gq/11_0-2",GtP!$A$1:$AA$1,0),FALSE))</f>
        <v>#N/A</v>
      </c>
      <c r="Y98" s="317" t="e">
        <f>IF(VLOOKUP($B98,GtP!$A:$AA,MATCH("G12/13_0-2",GtP!$A$1:$AA$1,0),FALSE)=0,"",VLOOKUP($B98,GtP!$A:$AA,MATCH("G12/13_0-2",GtP!$A$1:$AA$1,0),FALSE))</f>
        <v>#N/A</v>
      </c>
      <c r="Z98" s="318" t="e">
        <f t="shared" si="51"/>
        <v>#N/A</v>
      </c>
      <c r="AA98" s="317" t="e">
        <f t="shared" si="52"/>
        <v>#N/A</v>
      </c>
      <c r="AB98" s="317" t="e">
        <f t="shared" si="53"/>
        <v>#N/A</v>
      </c>
      <c r="AC98" s="317" t="e">
        <f t="shared" si="54"/>
        <v>#N/A</v>
      </c>
      <c r="AD98" s="317" t="e">
        <f t="shared" si="55"/>
        <v>#N/A</v>
      </c>
      <c r="AE98" s="315" t="str">
        <f t="shared" si="56"/>
        <v/>
      </c>
      <c r="AF98" s="311" t="str">
        <f t="shared" si="57"/>
        <v/>
      </c>
      <c r="AG98" s="311" t="str">
        <f t="shared" si="58"/>
        <v/>
      </c>
      <c r="AH98" s="311" t="str">
        <f t="shared" si="59"/>
        <v/>
      </c>
      <c r="AI98" s="316" t="e">
        <f>_xlfn.CONCAT(IF(AV98="","-","B"),IF(BI98="","-","I"),VLOOKUP($B98,GtP!$A:$BB,MATCH("Gs_0-1",GtP!$A$1:$BB$1,0),FALSE))</f>
        <v>#N/A</v>
      </c>
      <c r="AJ98" s="317" t="e">
        <f>_xlfn.CONCAT(IF(AW98="","-","B"),IF(BJ98="","-","I"),VLOOKUP($B98,GtP!$A:$BB,MATCH("Gs_0-1",GtP!$A$1:$BB$1,0),FALSE))</f>
        <v>#N/A</v>
      </c>
      <c r="AK98" s="317" t="e">
        <f>_xlfn.CONCAT(IF(AX98="","-","B"),IF(BK98="","-","I"),VLOOKUP($B98,GtP!$A:$BB,MATCH("Gi/o_0-1",GtP!$A$1:$BB$1,0),FALSE))</f>
        <v>#N/A</v>
      </c>
      <c r="AL98" s="317" t="e">
        <f>_xlfn.CONCAT(IF(AY98="","-","B"),IF(BL98="","-","I"),VLOOKUP($B98,GtP!$A:$BB,MATCH("Gi/o_0-1",GtP!$A$1:$BB$1,0),FALSE))</f>
        <v>#N/A</v>
      </c>
      <c r="AM98" s="317" t="e">
        <f>_xlfn.CONCAT(IF(AZ98="","-","B"),IF(BM98="","-","I"),VLOOKUP($B98,GtP!$A:$BB,MATCH("Gi/o_0-1",GtP!$A$1:$BB$1,0),FALSE))</f>
        <v>#N/A</v>
      </c>
      <c r="AN98" s="317" t="e">
        <f>_xlfn.CONCAT(IF(BA98="","-","B"),IF(BN98="","-","I"),VLOOKUP($B98,GtP!$A:$BB,MATCH("Gi/o_0-1",GtP!$A$1:$BB$1,0),FALSE))</f>
        <v>#N/A</v>
      </c>
      <c r="AO98" s="317" t="e">
        <f>_xlfn.CONCAT(IF(BB98="","-","B"),IF(BO98="","-","I"),VLOOKUP($B98,GtP!$A:$BB,MATCH("Gi/o_0-1",GtP!$A$1:$BB$1,0),FALSE))</f>
        <v>#N/A</v>
      </c>
      <c r="AP98" s="317" t="e">
        <f>_xlfn.CONCAT(IF(BC98="","-","B"),IF(BP98="","-","I"),VLOOKUP($B98,GtP!$A:$BB,MATCH("Gq/11_0-1",GtP!$A$1:$BB$1,0),FALSE))</f>
        <v>#N/A</v>
      </c>
      <c r="AQ98" s="317" t="e">
        <f>_xlfn.CONCAT(IF(BD98="","-","B"),IF(BQ98="","-","I"),VLOOKUP($B98,GtP!$A:$BB,MATCH("Gq/11_0-1",GtP!$A$1:$BB$1,0),FALSE))</f>
        <v>#N/A</v>
      </c>
      <c r="AR98" s="317" t="e">
        <f>_xlfn.CONCAT(IF(BE98="","-","B"),IF(BR98="","-","I"),VLOOKUP($B98,GtP!$A:$BB,MATCH("Gq/11_0-1",GtP!$A$1:$BB$1,0),FALSE))</f>
        <v>#N/A</v>
      </c>
      <c r="AS98" s="317" t="e">
        <f>_xlfn.CONCAT(IF(BF98="","-","B"),IF(BS98="","-","I"),VLOOKUP($B98,GtP!$A:$BB,MATCH("Gq/11_0-1",GtP!$A$1:$BB$1,0),FALSE))</f>
        <v>#N/A</v>
      </c>
      <c r="AT98" s="317" t="e">
        <f>_xlfn.CONCAT(IF(BG98="","-","B"),IF(BT98="","-","I"),VLOOKUP($B98,GtP!$A:$BB,MATCH("G12/13_0-1",GtP!$A$1:$BB$1,0),FALSE))</f>
        <v>#N/A</v>
      </c>
      <c r="AU98" s="317" t="e">
        <f>_xlfn.CONCAT(IF(BH98="","-","B"),IF(BU98="","-","I"),VLOOKUP($B98,GtP!$A:$BB,MATCH("G12/13_0-1",GtP!$A$1:$BB$1,0),FALSE))</f>
        <v>#N/A</v>
      </c>
      <c r="AV98" s="319" t="str">
        <f>_xlfn.IFNA(VLOOKUP($B98,'B-LogEmaxOverpEC50'!$A:$AL,MATCH(AV$1,'B-LogEmaxOverpEC50'!$A$1:$AL$1,0),FALSE),"")</f>
        <v/>
      </c>
      <c r="AX98" s="321" t="str">
        <f>_xlfn.IFNA(VLOOKUP($B98,'B-LogEmaxOverpEC50'!$A:$AL,MATCH(AX$1,'B-LogEmaxOverpEC50'!$A$1:$AL$1,0),FALSE),"")</f>
        <v/>
      </c>
      <c r="AY98" s="321" t="str">
        <f>_xlfn.IFNA(VLOOKUP($B98,'B-LogEmaxOverpEC50'!$A:$AL,MATCH(AY$1,'B-LogEmaxOverpEC50'!$A$1:$AL$1,0),FALSE),"")</f>
        <v/>
      </c>
      <c r="AZ98" s="321" t="str">
        <f>_xlfn.IFNA(VLOOKUP($B98,'B-LogEmaxOverpEC50'!$A:$AL,MATCH(AZ$1,'B-LogEmaxOverpEC50'!$A$1:$AL$1,0),FALSE),"")</f>
        <v/>
      </c>
      <c r="BA98" s="321" t="str">
        <f>_xlfn.IFNA(VLOOKUP($B98,'B-LogEmaxOverpEC50'!$A:$AL,MATCH(BA$1,'B-LogEmaxOverpEC50'!$A$1:$AL$1,0),FALSE),"")</f>
        <v/>
      </c>
      <c r="BB98" s="321" t="str">
        <f>_xlfn.IFNA(VLOOKUP($B98,'B-LogEmaxOverpEC50'!$A:$AL,MATCH(BB$1,'B-LogEmaxOverpEC50'!$A$1:$AL$1,0),FALSE),"")</f>
        <v/>
      </c>
      <c r="BC98" s="321" t="str">
        <f>_xlfn.IFNA(VLOOKUP($B98,'B-LogEmaxOverpEC50'!$A:$AL,MATCH(BC$1,'B-LogEmaxOverpEC50'!$A$1:$AL$1,0),FALSE),"")</f>
        <v/>
      </c>
      <c r="BD98" s="321" t="str">
        <f>_xlfn.IFNA(VLOOKUP($B98,'B-LogEmaxOverpEC50'!$A:$AL,MATCH(BD$1,'B-LogEmaxOverpEC50'!$A$1:$AL$1,0),FALSE),"")</f>
        <v/>
      </c>
      <c r="BE98" s="321" t="str">
        <f>_xlfn.IFNA(VLOOKUP($B98,'B-LogEmaxOverpEC50'!$A:$AL,MATCH(BE$1,'B-LogEmaxOverpEC50'!$A$1:$AL$1,0),FALSE),"")</f>
        <v/>
      </c>
      <c r="BF98" s="321" t="str">
        <f>_xlfn.IFNA(VLOOKUP($B98,'B-LogEmaxOverpEC50'!$A:$AL,MATCH(BF$1,'B-LogEmaxOverpEC50'!$A$1:$AL$1,0),FALSE),"")</f>
        <v/>
      </c>
      <c r="BG98" s="321" t="str">
        <f>_xlfn.IFNA(VLOOKUP($B98,'B-LogEmaxOverpEC50'!$A:$AL,MATCH(BG$1,'B-LogEmaxOverpEC50'!$A$1:$AL$1,0),FALSE),"")</f>
        <v/>
      </c>
      <c r="BH98" s="321" t="str">
        <f>_xlfn.IFNA(VLOOKUP($B98,'B-LogEmaxOverpEC50'!$A:$AL,MATCH(BH$1,'B-LogEmaxOverpEC50'!$A$1:$AL$1,0),FALSE),"")</f>
        <v/>
      </c>
      <c r="BI98" s="322" t="str">
        <f>_xlfn.IFNA(VLOOKUP($B98,'I-LogEmaxOverpEC50'!$A:$AR,MATCH(BI$1,'I-LogEmaxOverpEC50'!$A$1:$AR$1,0),FALSE),"")</f>
        <v/>
      </c>
      <c r="BJ98" s="320" t="str">
        <f>_xlfn.IFNA(VLOOKUP($B98,'I-LogEmaxOverpEC50'!$A:$AR,MATCH(BJ$1,'I-LogEmaxOverpEC50'!$A$1:$AR$1,0),FALSE),"")</f>
        <v/>
      </c>
      <c r="BK98" s="320" t="str">
        <f>_xlfn.IFNA(VLOOKUP($B98,'I-LogEmaxOverpEC50'!$A:$AR,MATCH(BK$1,'I-LogEmaxOverpEC50'!$A$1:$AR$1,0),FALSE),"")</f>
        <v/>
      </c>
      <c r="BL98" s="320" t="str">
        <f>_xlfn.IFNA(VLOOKUP($B98,'I-LogEmaxOverpEC50'!$A:$AR,MATCH(BL$1,'I-LogEmaxOverpEC50'!$A$1:$AR$1,0),FALSE),"")</f>
        <v/>
      </c>
      <c r="BM98" s="320" t="str">
        <f>_xlfn.IFNA(VLOOKUP($B98,'I-LogEmaxOverpEC50'!$A:$AR,MATCH(BM$1,'I-LogEmaxOverpEC50'!$A$1:$AR$1,0),FALSE),"")</f>
        <v/>
      </c>
      <c r="BN98" s="320" t="str">
        <f>_xlfn.IFNA(VLOOKUP($B98,'I-LogEmaxOverpEC50'!$A:$AR,MATCH(BN$1,'I-LogEmaxOverpEC50'!$A$1:$AR$1,0),FALSE),"")</f>
        <v/>
      </c>
      <c r="BO98" s="320" t="str">
        <f>_xlfn.IFNA(VLOOKUP($B98,'I-LogEmaxOverpEC50'!$A:$AR,MATCH(BO$1,'I-LogEmaxOverpEC50'!$A$1:$AR$1,0),FALSE),"")</f>
        <v/>
      </c>
      <c r="BP98" s="320" t="str">
        <f>_xlfn.IFNA(VLOOKUP($B98,'I-LogEmaxOverpEC50'!$A:$AR,MATCH(BP$1,'I-LogEmaxOverpEC50'!$A$1:$AR$1,0),FALSE),"")</f>
        <v/>
      </c>
      <c r="BQ98" s="320" t="str">
        <f>_xlfn.IFNA(VLOOKUP($B98,'I-LogEmaxOverpEC50'!$A:$AR,MATCH(BQ$1,'I-LogEmaxOverpEC50'!$A$1:$AR$1,0),FALSE),"")</f>
        <v/>
      </c>
      <c r="BR98" s="320" t="str">
        <f>_xlfn.IFNA(VLOOKUP($B98,'I-LogEmaxOverpEC50'!$A:$AR,MATCH(BR$1,'I-LogEmaxOverpEC50'!$A$1:$AR$1,0),FALSE),"")</f>
        <v/>
      </c>
      <c r="BS98" s="320" t="str">
        <f>_xlfn.IFNA(VLOOKUP($B98,'I-LogEmaxOverpEC50'!$A:$AR,MATCH(BS$1,'I-LogEmaxOverpEC50'!$A$1:$AR$1,0),FALSE),"")</f>
        <v/>
      </c>
      <c r="BT98" s="320" t="str">
        <f>_xlfn.IFNA(VLOOKUP($B98,'I-LogEmaxOverpEC50'!$A:$AR,MATCH(BT$1,'I-LogEmaxOverpEC50'!$A$1:$AR$1,0),FALSE),"")</f>
        <v/>
      </c>
      <c r="BU98" s="320" t="str">
        <f>_xlfn.IFNA(VLOOKUP($B98,'I-LogEmaxOverpEC50'!$A:$AR,MATCH(BU$1,'I-LogEmaxOverpEC50'!$A$1:$AR$1,0),FALSE),"")</f>
        <v/>
      </c>
      <c r="BV98" s="114" t="e" cm="1">
        <f t="array" ref="BV98">_xlfn.IFS(AND($C98="A",_xlfn.CONCAT(F98:G98)&lt;&gt;"",$A98=1),"x",AND($C98="A",_xlfn.CONCAT(F98:G98)="",$A98=1),"-",$A$1&lt;&gt;"","")</f>
        <v>#N/A</v>
      </c>
      <c r="BW98" s="113" t="e" cm="1">
        <f t="array" ref="BW98">_xlfn.IFS(AND($C98="A",_xlfn.CONCAT(H98:L98)&lt;&gt;"",$A98=1),"x",AND($C98="A",_xlfn.CONCAT(H98:L98)="",$A98=1),"-",$A$1&lt;&gt;"","")</f>
        <v>#N/A</v>
      </c>
      <c r="BX98" s="113" t="e" cm="1">
        <f t="array" ref="BX98">_xlfn.IFS(AND($C98="A",_xlfn.CONCAT(M98:P98)&lt;&gt;"",$A98=1),"x",AND($C98="A",_xlfn.CONCAT(M98:P98)="",$A98=1),"-",$A$1&lt;&gt;"","")</f>
        <v>#N/A</v>
      </c>
      <c r="BY98" s="113" t="e" cm="1">
        <f t="array" ref="BY98">_xlfn.IFS(AND($C98="A",_xlfn.CONCAT(Q98:R98)&lt;&gt;"",$A98=1),"x",AND($C98="A",_xlfn.CONCAT(Q98:R98)="",$A98=1),"-",$A$1&lt;&gt;"","")</f>
        <v>#N/A</v>
      </c>
      <c r="BZ98" s="121" t="e">
        <f t="shared" si="60"/>
        <v>#N/A</v>
      </c>
      <c r="CA98" s="120" t="e">
        <f t="shared" si="61"/>
        <v>#N/A</v>
      </c>
      <c r="CB98" s="120" t="e">
        <f t="shared" si="62"/>
        <v>#N/A</v>
      </c>
      <c r="CC98" s="120" t="e">
        <f t="shared" si="63"/>
        <v>#N/A</v>
      </c>
      <c r="CD98" s="121" t="str">
        <f t="shared" si="64"/>
        <v/>
      </c>
      <c r="CE98" s="120" t="e">
        <f t="shared" si="65"/>
        <v>#N/A</v>
      </c>
      <c r="CF98" s="120" t="e">
        <f t="shared" si="66"/>
        <v>#N/A</v>
      </c>
      <c r="CG98" s="120" t="e">
        <f t="shared" si="67"/>
        <v>#N/A</v>
      </c>
      <c r="CH98" s="120" t="e">
        <f t="shared" si="68"/>
        <v>#N/A</v>
      </c>
      <c r="CI98" s="120" t="e">
        <f t="shared" si="69"/>
        <v>#N/A</v>
      </c>
    </row>
    <row r="99" spans="1:87" s="323" customFormat="1" x14ac:dyDescent="0.2">
      <c r="A99" s="311" cm="1">
        <f t="array" ref="A99">_xlfn.IFS(SUM(F99:R99)&gt;0,1,Z99&gt;0,2,TRUE,3)</f>
        <v>2</v>
      </c>
      <c r="B99" s="311" t="s">
        <v>905</v>
      </c>
      <c r="C99" s="311" t="str">
        <f>_xlfn.XLOOKUP(B99,RecNamesAll!A:A,RecNamesAll!E:E)</f>
        <v>A</v>
      </c>
      <c r="D99" s="311" t="str">
        <f>_xlfn.XLOOKUP(B99,RecNamesAll!A:A,RecNamesAll!C:C)</f>
        <v>Y2</v>
      </c>
      <c r="E99" s="311"/>
      <c r="F99" s="312" t="str">
        <f t="shared" si="35"/>
        <v/>
      </c>
      <c r="G99" s="313" t="str">
        <f t="shared" si="36"/>
        <v/>
      </c>
      <c r="H99" s="312" t="str">
        <f t="shared" si="37"/>
        <v/>
      </c>
      <c r="I99" s="313" t="str">
        <f t="shared" si="38"/>
        <v/>
      </c>
      <c r="J99" s="313" t="str">
        <f t="shared" si="39"/>
        <v/>
      </c>
      <c r="K99" s="313" t="str">
        <f t="shared" si="40"/>
        <v/>
      </c>
      <c r="L99" s="313" t="str">
        <f t="shared" si="41"/>
        <v/>
      </c>
      <c r="M99" s="312" t="str">
        <f t="shared" si="42"/>
        <v/>
      </c>
      <c r="N99" s="313" t="str">
        <f t="shared" si="43"/>
        <v/>
      </c>
      <c r="O99" s="313" t="str">
        <f t="shared" si="44"/>
        <v/>
      </c>
      <c r="P99" s="313" t="str">
        <f t="shared" si="45"/>
        <v/>
      </c>
      <c r="Q99" s="312" t="str">
        <f t="shared" si="46"/>
        <v/>
      </c>
      <c r="R99" s="313" t="str">
        <f t="shared" si="47"/>
        <v/>
      </c>
      <c r="S99" s="314" t="str">
        <f t="shared" si="48"/>
        <v/>
      </c>
      <c r="T99" s="315" t="str">
        <f t="shared" si="49"/>
        <v>A</v>
      </c>
      <c r="U99" s="311" t="str">
        <f t="shared" si="50"/>
        <v>Y2</v>
      </c>
      <c r="V99" s="316" t="str">
        <f>IF(VLOOKUP($B99,GtP!$A:$AA,MATCH("Gs_0-2",GtP!$A$1:$AA$1,0),FALSE)=0,"",VLOOKUP($B99,GtP!$A:$AA,MATCH("Gs_0-2",GtP!$A$1:$AA$1,0),FALSE))</f>
        <v/>
      </c>
      <c r="W99" s="317">
        <f>IF(VLOOKUP($B99,GtP!$A:$AA,MATCH("Gi/o_0-2",GtP!$A$1:$AA$1,0),FALSE)=0,"",VLOOKUP($B99,GtP!$A:$AA,MATCH("Gi/o_0-2",GtP!$A$1:$AA$1,0),FALSE))</f>
        <v>1</v>
      </c>
      <c r="X99" s="317">
        <f>IF(VLOOKUP($B99,GtP!$A:$AA,MATCH("Gq/11_0-2",GtP!$A$1:$AA$1,0),FALSE)=0,"",VLOOKUP($B99,GtP!$A:$AA,MATCH("Gq/11_0-2",GtP!$A$1:$AA$1,0),FALSE))</f>
        <v>2</v>
      </c>
      <c r="Y99" s="317" t="str">
        <f>IF(VLOOKUP($B99,GtP!$A:$AA,MATCH("G12/13_0-2",GtP!$A$1:$AA$1,0),FALSE)=0,"",VLOOKUP($B99,GtP!$A:$AA,MATCH("G12/13_0-2",GtP!$A$1:$AA$1,0),FALSE))</f>
        <v/>
      </c>
      <c r="Z99" s="318">
        <f t="shared" si="51"/>
        <v>2</v>
      </c>
      <c r="AA99" s="317" t="str">
        <f t="shared" si="52"/>
        <v/>
      </c>
      <c r="AB99" s="317">
        <f t="shared" si="53"/>
        <v>1</v>
      </c>
      <c r="AC99" s="317">
        <f t="shared" si="54"/>
        <v>1</v>
      </c>
      <c r="AD99" s="317" t="str">
        <f t="shared" si="55"/>
        <v/>
      </c>
      <c r="AE99" s="315" t="str">
        <f t="shared" si="56"/>
        <v/>
      </c>
      <c r="AF99" s="311" t="str">
        <f t="shared" si="57"/>
        <v/>
      </c>
      <c r="AG99" s="311" t="str">
        <f t="shared" si="58"/>
        <v/>
      </c>
      <c r="AH99" s="311" t="str">
        <f t="shared" si="59"/>
        <v/>
      </c>
      <c r="AI99" s="316" t="str">
        <f>_xlfn.CONCAT(IF(AV99="","-","B"),IF(BI99="","-","I"),VLOOKUP($B99,GtP!$A:$BB,MATCH("Gs_0-1",GtP!$A$1:$BB$1,0),FALSE))</f>
        <v>---</v>
      </c>
      <c r="AJ99" s="317" t="str">
        <f>_xlfn.CONCAT(IF(AW99="","-","B"),IF(BJ99="","-","I"),VLOOKUP($B99,GtP!$A:$BB,MATCH("Gs_0-1",GtP!$A$1:$BB$1,0),FALSE))</f>
        <v>---</v>
      </c>
      <c r="AK99" s="317" t="str">
        <f>_xlfn.CONCAT(IF(AX99="","-","B"),IF(BK99="","-","I"),VLOOKUP($B99,GtP!$A:$BB,MATCH("Gi/o_0-1",GtP!$A$1:$BB$1,0),FALSE))</f>
        <v>--G</v>
      </c>
      <c r="AL99" s="317" t="str">
        <f>_xlfn.CONCAT(IF(AY99="","-","B"),IF(BL99="","-","I"),VLOOKUP($B99,GtP!$A:$BB,MATCH("Gi/o_0-1",GtP!$A$1:$BB$1,0),FALSE))</f>
        <v>--G</v>
      </c>
      <c r="AM99" s="317" t="str">
        <f>_xlfn.CONCAT(IF(AZ99="","-","B"),IF(BM99="","-","I"),VLOOKUP($B99,GtP!$A:$BB,MATCH("Gi/o_0-1",GtP!$A$1:$BB$1,0),FALSE))</f>
        <v>--G</v>
      </c>
      <c r="AN99" s="317" t="str">
        <f>_xlfn.CONCAT(IF(BA99="","-","B"),IF(BN99="","-","I"),VLOOKUP($B99,GtP!$A:$BB,MATCH("Gi/o_0-1",GtP!$A$1:$BB$1,0),FALSE))</f>
        <v>--G</v>
      </c>
      <c r="AO99" s="317" t="str">
        <f>_xlfn.CONCAT(IF(BB99="","-","B"),IF(BO99="","-","I"),VLOOKUP($B99,GtP!$A:$BB,MATCH("Gi/o_0-1",GtP!$A$1:$BB$1,0),FALSE))</f>
        <v>--G</v>
      </c>
      <c r="AP99" s="317" t="str">
        <f>_xlfn.CONCAT(IF(BC99="","-","B"),IF(BP99="","-","I"),VLOOKUP($B99,GtP!$A:$BB,MATCH("Gq/11_0-1",GtP!$A$1:$BB$1,0),FALSE))</f>
        <v>--G</v>
      </c>
      <c r="AQ99" s="317" t="str">
        <f>_xlfn.CONCAT(IF(BD99="","-","B"),IF(BQ99="","-","I"),VLOOKUP($B99,GtP!$A:$BB,MATCH("Gq/11_0-1",GtP!$A$1:$BB$1,0),FALSE))</f>
        <v>--G</v>
      </c>
      <c r="AR99" s="317" t="str">
        <f>_xlfn.CONCAT(IF(BE99="","-","B"),IF(BR99="","-","I"),VLOOKUP($B99,GtP!$A:$BB,MATCH("Gq/11_0-1",GtP!$A$1:$BB$1,0),FALSE))</f>
        <v>--G</v>
      </c>
      <c r="AS99" s="317" t="str">
        <f>_xlfn.CONCAT(IF(BF99="","-","B"),IF(BS99="","-","I"),VLOOKUP($B99,GtP!$A:$BB,MATCH("Gq/11_0-1",GtP!$A$1:$BB$1,0),FALSE))</f>
        <v>--G</v>
      </c>
      <c r="AT99" s="317" t="str">
        <f>_xlfn.CONCAT(IF(BG99="","-","B"),IF(BT99="","-","I"),VLOOKUP($B99,GtP!$A:$BB,MATCH("G12/13_0-1",GtP!$A$1:$BB$1,0),FALSE))</f>
        <v>---</v>
      </c>
      <c r="AU99" s="317" t="str">
        <f>_xlfn.CONCAT(IF(BH99="","-","B"),IF(BU99="","-","I"),VLOOKUP($B99,GtP!$A:$BB,MATCH("G12/13_0-1",GtP!$A$1:$BB$1,0),FALSE))</f>
        <v>---</v>
      </c>
      <c r="AV99" s="319" t="str">
        <f>_xlfn.IFNA(VLOOKUP($B99,'B-LogEmaxOverpEC50'!$A:$AL,MATCH(AV$1,'B-LogEmaxOverpEC50'!$A$1:$AL$1,0),FALSE),"")</f>
        <v/>
      </c>
      <c r="AW99" s="320"/>
      <c r="AX99" s="321" t="str">
        <f>_xlfn.IFNA(VLOOKUP($B99,'B-LogEmaxOverpEC50'!$A:$AL,MATCH(AX$1,'B-LogEmaxOverpEC50'!$A$1:$AL$1,0),FALSE),"")</f>
        <v/>
      </c>
      <c r="AY99" s="321" t="str">
        <f>_xlfn.IFNA(VLOOKUP($B99,'B-LogEmaxOverpEC50'!$A:$AL,MATCH(AY$1,'B-LogEmaxOverpEC50'!$A$1:$AL$1,0),FALSE),"")</f>
        <v/>
      </c>
      <c r="AZ99" s="321" t="str">
        <f>_xlfn.IFNA(VLOOKUP($B99,'B-LogEmaxOverpEC50'!$A:$AL,MATCH(AZ$1,'B-LogEmaxOverpEC50'!$A$1:$AL$1,0),FALSE),"")</f>
        <v/>
      </c>
      <c r="BA99" s="321" t="str">
        <f>_xlfn.IFNA(VLOOKUP($B99,'B-LogEmaxOverpEC50'!$A:$AL,MATCH(BA$1,'B-LogEmaxOverpEC50'!$A$1:$AL$1,0),FALSE),"")</f>
        <v/>
      </c>
      <c r="BB99" s="321" t="str">
        <f>_xlfn.IFNA(VLOOKUP($B99,'B-LogEmaxOverpEC50'!$A:$AL,MATCH(BB$1,'B-LogEmaxOverpEC50'!$A$1:$AL$1,0),FALSE),"")</f>
        <v/>
      </c>
      <c r="BC99" s="321" t="str">
        <f>_xlfn.IFNA(VLOOKUP($B99,'B-LogEmaxOverpEC50'!$A:$AL,MATCH(BC$1,'B-LogEmaxOverpEC50'!$A$1:$AL$1,0),FALSE),"")</f>
        <v/>
      </c>
      <c r="BD99" s="321" t="str">
        <f>_xlfn.IFNA(VLOOKUP($B99,'B-LogEmaxOverpEC50'!$A:$AL,MATCH(BD$1,'B-LogEmaxOverpEC50'!$A$1:$AL$1,0),FALSE),"")</f>
        <v/>
      </c>
      <c r="BE99" s="321" t="str">
        <f>_xlfn.IFNA(VLOOKUP($B99,'B-LogEmaxOverpEC50'!$A:$AL,MATCH(BE$1,'B-LogEmaxOverpEC50'!$A$1:$AL$1,0),FALSE),"")</f>
        <v/>
      </c>
      <c r="BF99" s="321" t="str">
        <f>_xlfn.IFNA(VLOOKUP($B99,'B-LogEmaxOverpEC50'!$A:$AL,MATCH(BF$1,'B-LogEmaxOverpEC50'!$A$1:$AL$1,0),FALSE),"")</f>
        <v/>
      </c>
      <c r="BG99" s="321" t="str">
        <f>_xlfn.IFNA(VLOOKUP($B99,'B-LogEmaxOverpEC50'!$A:$AL,MATCH(BG$1,'B-LogEmaxOverpEC50'!$A$1:$AL$1,0),FALSE),"")</f>
        <v/>
      </c>
      <c r="BH99" s="321" t="str">
        <f>_xlfn.IFNA(VLOOKUP($B99,'B-LogEmaxOverpEC50'!$A:$AL,MATCH(BH$1,'B-LogEmaxOverpEC50'!$A$1:$AL$1,0),FALSE),"")</f>
        <v/>
      </c>
      <c r="BI99" s="322" t="str">
        <f>_xlfn.IFNA(VLOOKUP($B99,'I-LogEmaxOverpEC50'!$A:$AR,MATCH(BI$1,'I-LogEmaxOverpEC50'!$A$1:$AR$1,0),FALSE),"")</f>
        <v/>
      </c>
      <c r="BJ99" s="320" t="str">
        <f>_xlfn.IFNA(VLOOKUP($B99,'I-LogEmaxOverpEC50'!$A:$AR,MATCH(BJ$1,'I-LogEmaxOverpEC50'!$A$1:$AR$1,0),FALSE),"")</f>
        <v/>
      </c>
      <c r="BK99" s="320" t="str">
        <f>_xlfn.IFNA(VLOOKUP($B99,'I-LogEmaxOverpEC50'!$A:$AR,MATCH(BK$1,'I-LogEmaxOverpEC50'!$A$1:$AR$1,0),FALSE),"")</f>
        <v/>
      </c>
      <c r="BL99" s="320" t="str">
        <f>_xlfn.IFNA(VLOOKUP($B99,'I-LogEmaxOverpEC50'!$A:$AR,MATCH(BL$1,'I-LogEmaxOverpEC50'!$A$1:$AR$1,0),FALSE),"")</f>
        <v/>
      </c>
      <c r="BM99" s="320" t="str">
        <f>_xlfn.IFNA(VLOOKUP($B99,'I-LogEmaxOverpEC50'!$A:$AR,MATCH(BM$1,'I-LogEmaxOverpEC50'!$A$1:$AR$1,0),FALSE),"")</f>
        <v/>
      </c>
      <c r="BN99" s="320" t="str">
        <f>_xlfn.IFNA(VLOOKUP($B99,'I-LogEmaxOverpEC50'!$A:$AR,MATCH(BN$1,'I-LogEmaxOverpEC50'!$A$1:$AR$1,0),FALSE),"")</f>
        <v/>
      </c>
      <c r="BO99" s="320" t="str">
        <f>_xlfn.IFNA(VLOOKUP($B99,'I-LogEmaxOverpEC50'!$A:$AR,MATCH(BO$1,'I-LogEmaxOverpEC50'!$A$1:$AR$1,0),FALSE),"")</f>
        <v/>
      </c>
      <c r="BP99" s="320" t="str">
        <f>_xlfn.IFNA(VLOOKUP($B99,'I-LogEmaxOverpEC50'!$A:$AR,MATCH(BP$1,'I-LogEmaxOverpEC50'!$A$1:$AR$1,0),FALSE),"")</f>
        <v/>
      </c>
      <c r="BQ99" s="320" t="str">
        <f>_xlfn.IFNA(VLOOKUP($B99,'I-LogEmaxOverpEC50'!$A:$AR,MATCH(BQ$1,'I-LogEmaxOverpEC50'!$A$1:$AR$1,0),FALSE),"")</f>
        <v/>
      </c>
      <c r="BR99" s="320" t="str">
        <f>_xlfn.IFNA(VLOOKUP($B99,'I-LogEmaxOverpEC50'!$A:$AR,MATCH(BR$1,'I-LogEmaxOverpEC50'!$A$1:$AR$1,0),FALSE),"")</f>
        <v/>
      </c>
      <c r="BS99" s="320" t="str">
        <f>_xlfn.IFNA(VLOOKUP($B99,'I-LogEmaxOverpEC50'!$A:$AR,MATCH(BS$1,'I-LogEmaxOverpEC50'!$A$1:$AR$1,0),FALSE),"")</f>
        <v/>
      </c>
      <c r="BT99" s="320" t="str">
        <f>_xlfn.IFNA(VLOOKUP($B99,'I-LogEmaxOverpEC50'!$A:$AR,MATCH(BT$1,'I-LogEmaxOverpEC50'!$A$1:$AR$1,0),FALSE),"")</f>
        <v/>
      </c>
      <c r="BU99" s="320" t="str">
        <f>_xlfn.IFNA(VLOOKUP($B99,'I-LogEmaxOverpEC50'!$A:$AR,MATCH(BU$1,'I-LogEmaxOverpEC50'!$A$1:$AR$1,0),FALSE),"")</f>
        <v/>
      </c>
      <c r="BV99" s="114" t="str" cm="1">
        <f t="array" ref="BV99">_xlfn.IFS(AND($C99="A",_xlfn.CONCAT(F99:G99)&lt;&gt;"",$A99=1),"x",AND($C99="A",_xlfn.CONCAT(F99:G99)="",$A99=1),"-",$A$1&lt;&gt;"","")</f>
        <v/>
      </c>
      <c r="BW99" s="113" t="str" cm="1">
        <f t="array" ref="BW99">_xlfn.IFS(AND($C99="A",_xlfn.CONCAT(H99:L99)&lt;&gt;"",$A99=1),"x",AND($C99="A",_xlfn.CONCAT(H99:L99)="",$A99=1),"-",$A$1&lt;&gt;"","")</f>
        <v/>
      </c>
      <c r="BX99" s="113" t="str" cm="1">
        <f t="array" ref="BX99">_xlfn.IFS(AND($C99="A",_xlfn.CONCAT(M99:P99)&lt;&gt;"",$A99=1),"x",AND($C99="A",_xlfn.CONCAT(M99:P99)="",$A99=1),"-",$A$1&lt;&gt;"","")</f>
        <v/>
      </c>
      <c r="BY99" s="113" t="str" cm="1">
        <f t="array" ref="BY99">_xlfn.IFS(AND($C99="A",_xlfn.CONCAT(Q99:R99)&lt;&gt;"",$A99=1),"x",AND($C99="A",_xlfn.CONCAT(Q99:R99)="",$A99=1),"-",$A$1&lt;&gt;"","")</f>
        <v/>
      </c>
      <c r="BZ99" s="121" t="str">
        <f t="shared" si="60"/>
        <v/>
      </c>
      <c r="CA99" s="120" t="str">
        <f t="shared" si="61"/>
        <v/>
      </c>
      <c r="CB99" s="120" t="str">
        <f t="shared" si="62"/>
        <v/>
      </c>
      <c r="CC99" s="120" t="str">
        <f t="shared" si="63"/>
        <v/>
      </c>
      <c r="CD99" s="121" t="str">
        <f t="shared" si="64"/>
        <v/>
      </c>
      <c r="CE99" s="120" t="str">
        <f t="shared" si="65"/>
        <v/>
      </c>
      <c r="CF99" s="120" t="str">
        <f t="shared" si="66"/>
        <v/>
      </c>
      <c r="CG99" s="120" t="str">
        <f t="shared" si="67"/>
        <v/>
      </c>
      <c r="CH99" s="120" t="str">
        <f t="shared" si="68"/>
        <v/>
      </c>
      <c r="CI99" s="120" t="str">
        <f t="shared" si="69"/>
        <v/>
      </c>
    </row>
    <row r="100" spans="1:87" s="323" customFormat="1" x14ac:dyDescent="0.2">
      <c r="A100" s="311" cm="1">
        <f t="array" ref="A100">_xlfn.IFS(SUM(F100:R100)&gt;0,1,Z100&gt;0,2,TRUE,3)</f>
        <v>2</v>
      </c>
      <c r="B100" s="311" t="s">
        <v>901</v>
      </c>
      <c r="C100" s="311" t="str">
        <f>_xlfn.XLOOKUP(B100,RecNamesAll!A:A,RecNamesAll!E:E)</f>
        <v>A</v>
      </c>
      <c r="D100" s="311" t="str">
        <f>_xlfn.XLOOKUP(B100,RecNamesAll!A:A,RecNamesAll!C:C)</f>
        <v>Y4</v>
      </c>
      <c r="E100" s="311"/>
      <c r="F100" s="312" t="str">
        <f t="shared" si="35"/>
        <v/>
      </c>
      <c r="G100" s="313" t="str">
        <f t="shared" si="36"/>
        <v/>
      </c>
      <c r="H100" s="312" t="str">
        <f t="shared" si="37"/>
        <v/>
      </c>
      <c r="I100" s="313" t="str">
        <f t="shared" si="38"/>
        <v/>
      </c>
      <c r="J100" s="313" t="str">
        <f t="shared" si="39"/>
        <v/>
      </c>
      <c r="K100" s="313" t="str">
        <f t="shared" si="40"/>
        <v/>
      </c>
      <c r="L100" s="313" t="str">
        <f t="shared" si="41"/>
        <v/>
      </c>
      <c r="M100" s="312" t="str">
        <f t="shared" si="42"/>
        <v/>
      </c>
      <c r="N100" s="313" t="str">
        <f t="shared" si="43"/>
        <v/>
      </c>
      <c r="O100" s="313" t="str">
        <f t="shared" si="44"/>
        <v/>
      </c>
      <c r="P100" s="313" t="str">
        <f t="shared" si="45"/>
        <v/>
      </c>
      <c r="Q100" s="312" t="str">
        <f t="shared" si="46"/>
        <v/>
      </c>
      <c r="R100" s="313" t="str">
        <f t="shared" si="47"/>
        <v/>
      </c>
      <c r="S100" s="314" t="str">
        <f t="shared" si="48"/>
        <v/>
      </c>
      <c r="T100" s="315" t="str">
        <f t="shared" si="49"/>
        <v>A</v>
      </c>
      <c r="U100" s="311" t="str">
        <f t="shared" si="50"/>
        <v>Y4</v>
      </c>
      <c r="V100" s="316" t="str">
        <f>IF(VLOOKUP($B100,GtP!$A:$AA,MATCH("Gs_0-2",GtP!$A$1:$AA$1,0),FALSE)=0,"",VLOOKUP($B100,GtP!$A:$AA,MATCH("Gs_0-2",GtP!$A$1:$AA$1,0),FALSE))</f>
        <v/>
      </c>
      <c r="W100" s="317">
        <f>IF(VLOOKUP($B100,GtP!$A:$AA,MATCH("Gi/o_0-2",GtP!$A$1:$AA$1,0),FALSE)=0,"",VLOOKUP($B100,GtP!$A:$AA,MATCH("Gi/o_0-2",GtP!$A$1:$AA$1,0),FALSE))</f>
        <v>1</v>
      </c>
      <c r="X100" s="317">
        <f>IF(VLOOKUP($B100,GtP!$A:$AA,MATCH("Gq/11_0-2",GtP!$A$1:$AA$1,0),FALSE)=0,"",VLOOKUP($B100,GtP!$A:$AA,MATCH("Gq/11_0-2",GtP!$A$1:$AA$1,0),FALSE))</f>
        <v>2</v>
      </c>
      <c r="Y100" s="317" t="str">
        <f>IF(VLOOKUP($B100,GtP!$A:$AA,MATCH("G12/13_0-2",GtP!$A$1:$AA$1,0),FALSE)=0,"",VLOOKUP($B100,GtP!$A:$AA,MATCH("G12/13_0-2",GtP!$A$1:$AA$1,0),FALSE))</f>
        <v/>
      </c>
      <c r="Z100" s="318">
        <f t="shared" si="51"/>
        <v>2</v>
      </c>
      <c r="AA100" s="317" t="str">
        <f t="shared" si="52"/>
        <v/>
      </c>
      <c r="AB100" s="317">
        <f t="shared" si="53"/>
        <v>1</v>
      </c>
      <c r="AC100" s="317">
        <f t="shared" si="54"/>
        <v>1</v>
      </c>
      <c r="AD100" s="317" t="str">
        <f t="shared" si="55"/>
        <v/>
      </c>
      <c r="AE100" s="315" t="str">
        <f t="shared" si="56"/>
        <v/>
      </c>
      <c r="AF100" s="311" t="str">
        <f t="shared" si="57"/>
        <v/>
      </c>
      <c r="AG100" s="311" t="str">
        <f t="shared" si="58"/>
        <v/>
      </c>
      <c r="AH100" s="311" t="str">
        <f t="shared" si="59"/>
        <v/>
      </c>
      <c r="AI100" s="316" t="str">
        <f>_xlfn.CONCAT(IF(AV100="","-","B"),IF(BI100="","-","I"),VLOOKUP($B100,GtP!$A:$BB,MATCH("Gs_0-1",GtP!$A$1:$BB$1,0),FALSE))</f>
        <v>---</v>
      </c>
      <c r="AJ100" s="317" t="str">
        <f>_xlfn.CONCAT(IF(AW100="","-","B"),IF(BJ100="","-","I"),VLOOKUP($B100,GtP!$A:$BB,MATCH("Gs_0-1",GtP!$A$1:$BB$1,0),FALSE))</f>
        <v>---</v>
      </c>
      <c r="AK100" s="317" t="str">
        <f>_xlfn.CONCAT(IF(AX100="","-","B"),IF(BK100="","-","I"),VLOOKUP($B100,GtP!$A:$BB,MATCH("Gi/o_0-1",GtP!$A$1:$BB$1,0),FALSE))</f>
        <v>--G</v>
      </c>
      <c r="AL100" s="317" t="str">
        <f>_xlfn.CONCAT(IF(AY100="","-","B"),IF(BL100="","-","I"),VLOOKUP($B100,GtP!$A:$BB,MATCH("Gi/o_0-1",GtP!$A$1:$BB$1,0),FALSE))</f>
        <v>--G</v>
      </c>
      <c r="AM100" s="317" t="str">
        <f>_xlfn.CONCAT(IF(AZ100="","-","B"),IF(BM100="","-","I"),VLOOKUP($B100,GtP!$A:$BB,MATCH("Gi/o_0-1",GtP!$A$1:$BB$1,0),FALSE))</f>
        <v>--G</v>
      </c>
      <c r="AN100" s="317" t="str">
        <f>_xlfn.CONCAT(IF(BA100="","-","B"),IF(BN100="","-","I"),VLOOKUP($B100,GtP!$A:$BB,MATCH("Gi/o_0-1",GtP!$A$1:$BB$1,0),FALSE))</f>
        <v>--G</v>
      </c>
      <c r="AO100" s="317" t="str">
        <f>_xlfn.CONCAT(IF(BB100="","-","B"),IF(BO100="","-","I"),VLOOKUP($B100,GtP!$A:$BB,MATCH("Gi/o_0-1",GtP!$A$1:$BB$1,0),FALSE))</f>
        <v>--G</v>
      </c>
      <c r="AP100" s="317" t="str">
        <f>_xlfn.CONCAT(IF(BC100="","-","B"),IF(BP100="","-","I"),VLOOKUP($B100,GtP!$A:$BB,MATCH("Gq/11_0-1",GtP!$A$1:$BB$1,0),FALSE))</f>
        <v>--G</v>
      </c>
      <c r="AQ100" s="317" t="str">
        <f>_xlfn.CONCAT(IF(BD100="","-","B"),IF(BQ100="","-","I"),VLOOKUP($B100,GtP!$A:$BB,MATCH("Gq/11_0-1",GtP!$A$1:$BB$1,0),FALSE))</f>
        <v>--G</v>
      </c>
      <c r="AR100" s="317" t="str">
        <f>_xlfn.CONCAT(IF(BE100="","-","B"),IF(BR100="","-","I"),VLOOKUP($B100,GtP!$A:$BB,MATCH("Gq/11_0-1",GtP!$A$1:$BB$1,0),FALSE))</f>
        <v>--G</v>
      </c>
      <c r="AS100" s="317" t="str">
        <f>_xlfn.CONCAT(IF(BF100="","-","B"),IF(BS100="","-","I"),VLOOKUP($B100,GtP!$A:$BB,MATCH("Gq/11_0-1",GtP!$A$1:$BB$1,0),FALSE))</f>
        <v>--G</v>
      </c>
      <c r="AT100" s="317" t="str">
        <f>_xlfn.CONCAT(IF(BG100="","-","B"),IF(BT100="","-","I"),VLOOKUP($B100,GtP!$A:$BB,MATCH("G12/13_0-1",GtP!$A$1:$BB$1,0),FALSE))</f>
        <v>---</v>
      </c>
      <c r="AU100" s="317" t="str">
        <f>_xlfn.CONCAT(IF(BH100="","-","B"),IF(BU100="","-","I"),VLOOKUP($B100,GtP!$A:$BB,MATCH("G12/13_0-1",GtP!$A$1:$BB$1,0),FALSE))</f>
        <v>---</v>
      </c>
      <c r="AV100" s="319" t="str">
        <f>_xlfn.IFNA(VLOOKUP($B100,'B-LogEmaxOverpEC50'!$A:$AL,MATCH(AV$1,'B-LogEmaxOverpEC50'!$A$1:$AL$1,0),FALSE),"")</f>
        <v/>
      </c>
      <c r="AW100" s="320"/>
      <c r="AX100" s="321" t="str">
        <f>_xlfn.IFNA(VLOOKUP($B100,'B-LogEmaxOverpEC50'!$A:$AL,MATCH(AX$1,'B-LogEmaxOverpEC50'!$A$1:$AL$1,0),FALSE),"")</f>
        <v/>
      </c>
      <c r="AY100" s="321" t="str">
        <f>_xlfn.IFNA(VLOOKUP($B100,'B-LogEmaxOverpEC50'!$A:$AL,MATCH(AY$1,'B-LogEmaxOverpEC50'!$A$1:$AL$1,0),FALSE),"")</f>
        <v/>
      </c>
      <c r="AZ100" s="321" t="str">
        <f>_xlfn.IFNA(VLOOKUP($B100,'B-LogEmaxOverpEC50'!$A:$AL,MATCH(AZ$1,'B-LogEmaxOverpEC50'!$A$1:$AL$1,0),FALSE),"")</f>
        <v/>
      </c>
      <c r="BA100" s="321" t="str">
        <f>_xlfn.IFNA(VLOOKUP($B100,'B-LogEmaxOverpEC50'!$A:$AL,MATCH(BA$1,'B-LogEmaxOverpEC50'!$A$1:$AL$1,0),FALSE),"")</f>
        <v/>
      </c>
      <c r="BB100" s="321" t="str">
        <f>_xlfn.IFNA(VLOOKUP($B100,'B-LogEmaxOverpEC50'!$A:$AL,MATCH(BB$1,'B-LogEmaxOverpEC50'!$A$1:$AL$1,0),FALSE),"")</f>
        <v/>
      </c>
      <c r="BC100" s="321" t="str">
        <f>_xlfn.IFNA(VLOOKUP($B100,'B-LogEmaxOverpEC50'!$A:$AL,MATCH(BC$1,'B-LogEmaxOverpEC50'!$A$1:$AL$1,0),FALSE),"")</f>
        <v/>
      </c>
      <c r="BD100" s="321" t="str">
        <f>_xlfn.IFNA(VLOOKUP($B100,'B-LogEmaxOverpEC50'!$A:$AL,MATCH(BD$1,'B-LogEmaxOverpEC50'!$A$1:$AL$1,0),FALSE),"")</f>
        <v/>
      </c>
      <c r="BE100" s="321" t="str">
        <f>_xlfn.IFNA(VLOOKUP($B100,'B-LogEmaxOverpEC50'!$A:$AL,MATCH(BE$1,'B-LogEmaxOverpEC50'!$A$1:$AL$1,0),FALSE),"")</f>
        <v/>
      </c>
      <c r="BF100" s="321" t="str">
        <f>_xlfn.IFNA(VLOOKUP($B100,'B-LogEmaxOverpEC50'!$A:$AL,MATCH(BF$1,'B-LogEmaxOverpEC50'!$A$1:$AL$1,0),FALSE),"")</f>
        <v/>
      </c>
      <c r="BG100" s="321" t="str">
        <f>_xlfn.IFNA(VLOOKUP($B100,'B-LogEmaxOverpEC50'!$A:$AL,MATCH(BG$1,'B-LogEmaxOverpEC50'!$A$1:$AL$1,0),FALSE),"")</f>
        <v/>
      </c>
      <c r="BH100" s="321" t="str">
        <f>_xlfn.IFNA(VLOOKUP($B100,'B-LogEmaxOverpEC50'!$A:$AL,MATCH(BH$1,'B-LogEmaxOverpEC50'!$A$1:$AL$1,0),FALSE),"")</f>
        <v/>
      </c>
      <c r="BI100" s="322" t="str">
        <f>_xlfn.IFNA(VLOOKUP($B100,'I-LogEmaxOverpEC50'!$A:$AR,MATCH(BI$1,'I-LogEmaxOverpEC50'!$A$1:$AR$1,0),FALSE),"")</f>
        <v/>
      </c>
      <c r="BJ100" s="320" t="str">
        <f>_xlfn.IFNA(VLOOKUP($B100,'I-LogEmaxOverpEC50'!$A:$AR,MATCH(BJ$1,'I-LogEmaxOverpEC50'!$A$1:$AR$1,0),FALSE),"")</f>
        <v/>
      </c>
      <c r="BK100" s="320" t="str">
        <f>_xlfn.IFNA(VLOOKUP($B100,'I-LogEmaxOverpEC50'!$A:$AR,MATCH(BK$1,'I-LogEmaxOverpEC50'!$A$1:$AR$1,0),FALSE),"")</f>
        <v/>
      </c>
      <c r="BL100" s="320" t="str">
        <f>_xlfn.IFNA(VLOOKUP($B100,'I-LogEmaxOverpEC50'!$A:$AR,MATCH(BL$1,'I-LogEmaxOverpEC50'!$A$1:$AR$1,0),FALSE),"")</f>
        <v/>
      </c>
      <c r="BM100" s="320" t="str">
        <f>_xlfn.IFNA(VLOOKUP($B100,'I-LogEmaxOverpEC50'!$A:$AR,MATCH(BM$1,'I-LogEmaxOverpEC50'!$A$1:$AR$1,0),FALSE),"")</f>
        <v/>
      </c>
      <c r="BN100" s="320" t="str">
        <f>_xlfn.IFNA(VLOOKUP($B100,'I-LogEmaxOverpEC50'!$A:$AR,MATCH(BN$1,'I-LogEmaxOverpEC50'!$A$1:$AR$1,0),FALSE),"")</f>
        <v/>
      </c>
      <c r="BO100" s="320" t="str">
        <f>_xlfn.IFNA(VLOOKUP($B100,'I-LogEmaxOverpEC50'!$A:$AR,MATCH(BO$1,'I-LogEmaxOverpEC50'!$A$1:$AR$1,0),FALSE),"")</f>
        <v/>
      </c>
      <c r="BP100" s="320" t="str">
        <f>_xlfn.IFNA(VLOOKUP($B100,'I-LogEmaxOverpEC50'!$A:$AR,MATCH(BP$1,'I-LogEmaxOverpEC50'!$A$1:$AR$1,0),FALSE),"")</f>
        <v/>
      </c>
      <c r="BQ100" s="320" t="str">
        <f>_xlfn.IFNA(VLOOKUP($B100,'I-LogEmaxOverpEC50'!$A:$AR,MATCH(BQ$1,'I-LogEmaxOverpEC50'!$A$1:$AR$1,0),FALSE),"")</f>
        <v/>
      </c>
      <c r="BR100" s="320" t="str">
        <f>_xlfn.IFNA(VLOOKUP($B100,'I-LogEmaxOverpEC50'!$A:$AR,MATCH(BR$1,'I-LogEmaxOverpEC50'!$A$1:$AR$1,0),FALSE),"")</f>
        <v/>
      </c>
      <c r="BS100" s="320" t="str">
        <f>_xlfn.IFNA(VLOOKUP($B100,'I-LogEmaxOverpEC50'!$A:$AR,MATCH(BS$1,'I-LogEmaxOverpEC50'!$A$1:$AR$1,0),FALSE),"")</f>
        <v/>
      </c>
      <c r="BT100" s="320" t="str">
        <f>_xlfn.IFNA(VLOOKUP($B100,'I-LogEmaxOverpEC50'!$A:$AR,MATCH(BT$1,'I-LogEmaxOverpEC50'!$A$1:$AR$1,0),FALSE),"")</f>
        <v/>
      </c>
      <c r="BU100" s="320" t="str">
        <f>_xlfn.IFNA(VLOOKUP($B100,'I-LogEmaxOverpEC50'!$A:$AR,MATCH(BU$1,'I-LogEmaxOverpEC50'!$A$1:$AR$1,0),FALSE),"")</f>
        <v/>
      </c>
      <c r="BV100" s="114" t="str" cm="1">
        <f t="array" ref="BV100">_xlfn.IFS(AND($C100="A",_xlfn.CONCAT(F100:G100)&lt;&gt;"",$A100=1),"x",AND($C100="A",_xlfn.CONCAT(F100:G100)="",$A100=1),"-",$A$1&lt;&gt;"","")</f>
        <v/>
      </c>
      <c r="BW100" s="113" t="str" cm="1">
        <f t="array" ref="BW100">_xlfn.IFS(AND($C100="A",_xlfn.CONCAT(H100:L100)&lt;&gt;"",$A100=1),"x",AND($C100="A",_xlfn.CONCAT(H100:L100)="",$A100=1),"-",$A$1&lt;&gt;"","")</f>
        <v/>
      </c>
      <c r="BX100" s="113" t="str" cm="1">
        <f t="array" ref="BX100">_xlfn.IFS(AND($C100="A",_xlfn.CONCAT(M100:P100)&lt;&gt;"",$A100=1),"x",AND($C100="A",_xlfn.CONCAT(M100:P100)="",$A100=1),"-",$A$1&lt;&gt;"","")</f>
        <v/>
      </c>
      <c r="BY100" s="113" t="str" cm="1">
        <f t="array" ref="BY100">_xlfn.IFS(AND($C100="A",_xlfn.CONCAT(Q100:R100)&lt;&gt;"",$A100=1),"x",AND($C100="A",_xlfn.CONCAT(Q100:R100)="",$A100=1),"-",$A$1&lt;&gt;"","")</f>
        <v/>
      </c>
      <c r="BZ100" s="121" t="str">
        <f t="shared" si="60"/>
        <v/>
      </c>
      <c r="CA100" s="120" t="str">
        <f t="shared" si="61"/>
        <v/>
      </c>
      <c r="CB100" s="120" t="str">
        <f t="shared" si="62"/>
        <v/>
      </c>
      <c r="CC100" s="120" t="str">
        <f t="shared" si="63"/>
        <v/>
      </c>
      <c r="CD100" s="121" t="str">
        <f t="shared" si="64"/>
        <v/>
      </c>
      <c r="CE100" s="120" t="str">
        <f t="shared" si="65"/>
        <v/>
      </c>
      <c r="CF100" s="120" t="str">
        <f t="shared" si="66"/>
        <v/>
      </c>
      <c r="CG100" s="120" t="str">
        <f t="shared" si="67"/>
        <v/>
      </c>
      <c r="CH100" s="120" t="str">
        <f t="shared" si="68"/>
        <v/>
      </c>
      <c r="CI100" s="120" t="str">
        <f t="shared" si="69"/>
        <v/>
      </c>
    </row>
    <row r="101" spans="1:87" s="323" customFormat="1" x14ac:dyDescent="0.2">
      <c r="A101" s="311" t="e" cm="1">
        <f t="array" ref="A101">_xlfn.IFS(SUM(F101:R101)&gt;0,1,Z101&gt;0,2,TRUE,3)</f>
        <v>#N/A</v>
      </c>
      <c r="B101" s="311" t="s">
        <v>2030</v>
      </c>
      <c r="C101" s="311" t="str">
        <f>_xlfn.XLOOKUP(B101,RecNamesAll!A:A,RecNamesAll!E:E)</f>
        <v>A</v>
      </c>
      <c r="D101" s="311" t="str">
        <f>_xlfn.XLOOKUP(B101,RecNamesAll!A:A,RecNamesAll!C:C)</f>
        <v>OPN4</v>
      </c>
      <c r="E101" s="311"/>
      <c r="F101" s="312" t="e">
        <f t="shared" si="35"/>
        <v>#N/A</v>
      </c>
      <c r="G101" s="313" t="e">
        <f t="shared" si="36"/>
        <v>#N/A</v>
      </c>
      <c r="H101" s="312" t="e">
        <f t="shared" si="37"/>
        <v>#N/A</v>
      </c>
      <c r="I101" s="313" t="e">
        <f t="shared" si="38"/>
        <v>#N/A</v>
      </c>
      <c r="J101" s="313" t="e">
        <f t="shared" si="39"/>
        <v>#N/A</v>
      </c>
      <c r="K101" s="313" t="e">
        <f t="shared" si="40"/>
        <v>#N/A</v>
      </c>
      <c r="L101" s="313" t="e">
        <f t="shared" si="41"/>
        <v>#N/A</v>
      </c>
      <c r="M101" s="312" t="e">
        <f t="shared" si="42"/>
        <v>#N/A</v>
      </c>
      <c r="N101" s="313" t="e">
        <f t="shared" si="43"/>
        <v>#N/A</v>
      </c>
      <c r="O101" s="313" t="e">
        <f t="shared" si="44"/>
        <v>#N/A</v>
      </c>
      <c r="P101" s="313" t="e">
        <f t="shared" si="45"/>
        <v>#N/A</v>
      </c>
      <c r="Q101" s="312" t="e">
        <f t="shared" si="46"/>
        <v>#N/A</v>
      </c>
      <c r="R101" s="313" t="e">
        <f t="shared" si="47"/>
        <v>#N/A</v>
      </c>
      <c r="S101" s="314" t="str">
        <f t="shared" si="48"/>
        <v/>
      </c>
      <c r="T101" s="315" t="str">
        <f t="shared" si="49"/>
        <v>A</v>
      </c>
      <c r="U101" s="311" t="str">
        <f t="shared" si="50"/>
        <v>OPN4</v>
      </c>
      <c r="V101" s="316" t="e">
        <f>IF(VLOOKUP($B101,GtP!$A:$AA,MATCH("Gs_0-2",GtP!$A$1:$AA$1,0),FALSE)=0,"",VLOOKUP($B101,GtP!$A:$AA,MATCH("Gs_0-2",GtP!$A$1:$AA$1,0),FALSE))</f>
        <v>#N/A</v>
      </c>
      <c r="W101" s="317" t="e">
        <f>IF(VLOOKUP($B101,GtP!$A:$AA,MATCH("Gi/o_0-2",GtP!$A$1:$AA$1,0),FALSE)=0,"",VLOOKUP($B101,GtP!$A:$AA,MATCH("Gi/o_0-2",GtP!$A$1:$AA$1,0),FALSE))</f>
        <v>#N/A</v>
      </c>
      <c r="X101" s="317" t="e">
        <f>IF(VLOOKUP($B101,GtP!$A:$AA,MATCH("Gq/11_0-2",GtP!$A$1:$AA$1,0),FALSE)=0,"",VLOOKUP($B101,GtP!$A:$AA,MATCH("Gq/11_0-2",GtP!$A$1:$AA$1,0),FALSE))</f>
        <v>#N/A</v>
      </c>
      <c r="Y101" s="317" t="e">
        <f>IF(VLOOKUP($B101,GtP!$A:$AA,MATCH("G12/13_0-2",GtP!$A$1:$AA$1,0),FALSE)=0,"",VLOOKUP($B101,GtP!$A:$AA,MATCH("G12/13_0-2",GtP!$A$1:$AA$1,0),FALSE))</f>
        <v>#N/A</v>
      </c>
      <c r="Z101" s="318" t="e">
        <f t="shared" si="51"/>
        <v>#N/A</v>
      </c>
      <c r="AA101" s="317" t="e">
        <f t="shared" si="52"/>
        <v>#N/A</v>
      </c>
      <c r="AB101" s="317" t="e">
        <f t="shared" si="53"/>
        <v>#N/A</v>
      </c>
      <c r="AC101" s="317" t="e">
        <f t="shared" si="54"/>
        <v>#N/A</v>
      </c>
      <c r="AD101" s="317" t="e">
        <f t="shared" si="55"/>
        <v>#N/A</v>
      </c>
      <c r="AE101" s="315" t="str">
        <f t="shared" si="56"/>
        <v/>
      </c>
      <c r="AF101" s="311" t="str">
        <f t="shared" si="57"/>
        <v/>
      </c>
      <c r="AG101" s="311" t="str">
        <f t="shared" si="58"/>
        <v/>
      </c>
      <c r="AH101" s="311" t="str">
        <f t="shared" si="59"/>
        <v/>
      </c>
      <c r="AI101" s="316" t="e">
        <f>_xlfn.CONCAT(IF(AV101="","-","B"),IF(BI101="","-","I"),VLOOKUP($B101,GtP!$A:$BB,MATCH("Gs_0-1",GtP!$A$1:$BB$1,0),FALSE))</f>
        <v>#N/A</v>
      </c>
      <c r="AJ101" s="317" t="e">
        <f>_xlfn.CONCAT(IF(AW101="","-","B"),IF(BJ101="","-","I"),VLOOKUP($B101,GtP!$A:$BB,MATCH("Gs_0-1",GtP!$A$1:$BB$1,0),FALSE))</f>
        <v>#N/A</v>
      </c>
      <c r="AK101" s="317" t="e">
        <f>_xlfn.CONCAT(IF(AX101="","-","B"),IF(BK101="","-","I"),VLOOKUP($B101,GtP!$A:$BB,MATCH("Gi/o_0-1",GtP!$A$1:$BB$1,0),FALSE))</f>
        <v>#N/A</v>
      </c>
      <c r="AL101" s="317" t="e">
        <f>_xlfn.CONCAT(IF(AY101="","-","B"),IF(BL101="","-","I"),VLOOKUP($B101,GtP!$A:$BB,MATCH("Gi/o_0-1",GtP!$A$1:$BB$1,0),FALSE))</f>
        <v>#N/A</v>
      </c>
      <c r="AM101" s="317" t="e">
        <f>_xlfn.CONCAT(IF(AZ101="","-","B"),IF(BM101="","-","I"),VLOOKUP($B101,GtP!$A:$BB,MATCH("Gi/o_0-1",GtP!$A$1:$BB$1,0),FALSE))</f>
        <v>#N/A</v>
      </c>
      <c r="AN101" s="317" t="e">
        <f>_xlfn.CONCAT(IF(BA101="","-","B"),IF(BN101="","-","I"),VLOOKUP($B101,GtP!$A:$BB,MATCH("Gi/o_0-1",GtP!$A$1:$BB$1,0),FALSE))</f>
        <v>#N/A</v>
      </c>
      <c r="AO101" s="317" t="e">
        <f>_xlfn.CONCAT(IF(BB101="","-","B"),IF(BO101="","-","I"),VLOOKUP($B101,GtP!$A:$BB,MATCH("Gi/o_0-1",GtP!$A$1:$BB$1,0),FALSE))</f>
        <v>#N/A</v>
      </c>
      <c r="AP101" s="317" t="e">
        <f>_xlfn.CONCAT(IF(BC101="","-","B"),IF(BP101="","-","I"),VLOOKUP($B101,GtP!$A:$BB,MATCH("Gq/11_0-1",GtP!$A$1:$BB$1,0),FALSE))</f>
        <v>#N/A</v>
      </c>
      <c r="AQ101" s="317" t="e">
        <f>_xlfn.CONCAT(IF(BD101="","-","B"),IF(BQ101="","-","I"),VLOOKUP($B101,GtP!$A:$BB,MATCH("Gq/11_0-1",GtP!$A$1:$BB$1,0),FALSE))</f>
        <v>#N/A</v>
      </c>
      <c r="AR101" s="317" t="e">
        <f>_xlfn.CONCAT(IF(BE101="","-","B"),IF(BR101="","-","I"),VLOOKUP($B101,GtP!$A:$BB,MATCH("Gq/11_0-1",GtP!$A$1:$BB$1,0),FALSE))</f>
        <v>#N/A</v>
      </c>
      <c r="AS101" s="317" t="e">
        <f>_xlfn.CONCAT(IF(BF101="","-","B"),IF(BS101="","-","I"),VLOOKUP($B101,GtP!$A:$BB,MATCH("Gq/11_0-1",GtP!$A$1:$BB$1,0),FALSE))</f>
        <v>#N/A</v>
      </c>
      <c r="AT101" s="317" t="e">
        <f>_xlfn.CONCAT(IF(BG101="","-","B"),IF(BT101="","-","I"),VLOOKUP($B101,GtP!$A:$BB,MATCH("G12/13_0-1",GtP!$A$1:$BB$1,0),FALSE))</f>
        <v>#N/A</v>
      </c>
      <c r="AU101" s="317" t="e">
        <f>_xlfn.CONCAT(IF(BH101="","-","B"),IF(BU101="","-","I"),VLOOKUP($B101,GtP!$A:$BB,MATCH("G12/13_0-1",GtP!$A$1:$BB$1,0),FALSE))</f>
        <v>#N/A</v>
      </c>
      <c r="AV101" s="319" t="str">
        <f>_xlfn.IFNA(VLOOKUP($B101,'B-LogEmaxOverpEC50'!$A:$AL,MATCH(AV$1,'B-LogEmaxOverpEC50'!$A$1:$AL$1,0),FALSE),"")</f>
        <v/>
      </c>
      <c r="AW101" s="320"/>
      <c r="AX101" s="321" t="str">
        <f>_xlfn.IFNA(VLOOKUP($B101,'B-LogEmaxOverpEC50'!$A:$AL,MATCH(AX$1,'B-LogEmaxOverpEC50'!$A$1:$AL$1,0),FALSE),"")</f>
        <v/>
      </c>
      <c r="AY101" s="321" t="str">
        <f>_xlfn.IFNA(VLOOKUP($B101,'B-LogEmaxOverpEC50'!$A:$AL,MATCH(AY$1,'B-LogEmaxOverpEC50'!$A$1:$AL$1,0),FALSE),"")</f>
        <v/>
      </c>
      <c r="AZ101" s="321" t="str">
        <f>_xlfn.IFNA(VLOOKUP($B101,'B-LogEmaxOverpEC50'!$A:$AL,MATCH(AZ$1,'B-LogEmaxOverpEC50'!$A$1:$AL$1,0),FALSE),"")</f>
        <v/>
      </c>
      <c r="BA101" s="321" t="str">
        <f>_xlfn.IFNA(VLOOKUP($B101,'B-LogEmaxOverpEC50'!$A:$AL,MATCH(BA$1,'B-LogEmaxOverpEC50'!$A$1:$AL$1,0),FALSE),"")</f>
        <v/>
      </c>
      <c r="BB101" s="321" t="str">
        <f>_xlfn.IFNA(VLOOKUP($B101,'B-LogEmaxOverpEC50'!$A:$AL,MATCH(BB$1,'B-LogEmaxOverpEC50'!$A$1:$AL$1,0),FALSE),"")</f>
        <v/>
      </c>
      <c r="BC101" s="321" t="str">
        <f>_xlfn.IFNA(VLOOKUP($B101,'B-LogEmaxOverpEC50'!$A:$AL,MATCH(BC$1,'B-LogEmaxOverpEC50'!$A$1:$AL$1,0),FALSE),"")</f>
        <v/>
      </c>
      <c r="BD101" s="321" t="str">
        <f>_xlfn.IFNA(VLOOKUP($B101,'B-LogEmaxOverpEC50'!$A:$AL,MATCH(BD$1,'B-LogEmaxOverpEC50'!$A$1:$AL$1,0),FALSE),"")</f>
        <v/>
      </c>
      <c r="BE101" s="321" t="str">
        <f>_xlfn.IFNA(VLOOKUP($B101,'B-LogEmaxOverpEC50'!$A:$AL,MATCH(BE$1,'B-LogEmaxOverpEC50'!$A$1:$AL$1,0),FALSE),"")</f>
        <v/>
      </c>
      <c r="BF101" s="321" t="str">
        <f>_xlfn.IFNA(VLOOKUP($B101,'B-LogEmaxOverpEC50'!$A:$AL,MATCH(BF$1,'B-LogEmaxOverpEC50'!$A$1:$AL$1,0),FALSE),"")</f>
        <v/>
      </c>
      <c r="BG101" s="321" t="str">
        <f>_xlfn.IFNA(VLOOKUP($B101,'B-LogEmaxOverpEC50'!$A:$AL,MATCH(BG$1,'B-LogEmaxOverpEC50'!$A$1:$AL$1,0),FALSE),"")</f>
        <v/>
      </c>
      <c r="BH101" s="321" t="str">
        <f>_xlfn.IFNA(VLOOKUP($B101,'B-LogEmaxOverpEC50'!$A:$AL,MATCH(BH$1,'B-LogEmaxOverpEC50'!$A$1:$AL$1,0),FALSE),"")</f>
        <v/>
      </c>
      <c r="BI101" s="322" t="str">
        <f>_xlfn.IFNA(VLOOKUP($B101,'I-LogEmaxOverpEC50'!$A:$AR,MATCH(BI$1,'I-LogEmaxOverpEC50'!$A$1:$AR$1,0),FALSE),"")</f>
        <v/>
      </c>
      <c r="BJ101" s="320" t="str">
        <f>_xlfn.IFNA(VLOOKUP($B101,'I-LogEmaxOverpEC50'!$A:$AR,MATCH(BJ$1,'I-LogEmaxOverpEC50'!$A$1:$AR$1,0),FALSE),"")</f>
        <v/>
      </c>
      <c r="BK101" s="320" t="str">
        <f>_xlfn.IFNA(VLOOKUP($B101,'I-LogEmaxOverpEC50'!$A:$AR,MATCH(BK$1,'I-LogEmaxOverpEC50'!$A$1:$AR$1,0),FALSE),"")</f>
        <v/>
      </c>
      <c r="BL101" s="320" t="str">
        <f>_xlfn.IFNA(VLOOKUP($B101,'I-LogEmaxOverpEC50'!$A:$AR,MATCH(BL$1,'I-LogEmaxOverpEC50'!$A$1:$AR$1,0),FALSE),"")</f>
        <v/>
      </c>
      <c r="BM101" s="320" t="str">
        <f>_xlfn.IFNA(VLOOKUP($B101,'I-LogEmaxOverpEC50'!$A:$AR,MATCH(BM$1,'I-LogEmaxOverpEC50'!$A$1:$AR$1,0),FALSE),"")</f>
        <v/>
      </c>
      <c r="BN101" s="320" t="str">
        <f>_xlfn.IFNA(VLOOKUP($B101,'I-LogEmaxOverpEC50'!$A:$AR,MATCH(BN$1,'I-LogEmaxOverpEC50'!$A$1:$AR$1,0),FALSE),"")</f>
        <v/>
      </c>
      <c r="BO101" s="320" t="str">
        <f>_xlfn.IFNA(VLOOKUP($B101,'I-LogEmaxOverpEC50'!$A:$AR,MATCH(BO$1,'I-LogEmaxOverpEC50'!$A$1:$AR$1,0),FALSE),"")</f>
        <v/>
      </c>
      <c r="BP101" s="320" t="str">
        <f>_xlfn.IFNA(VLOOKUP($B101,'I-LogEmaxOverpEC50'!$A:$AR,MATCH(BP$1,'I-LogEmaxOverpEC50'!$A$1:$AR$1,0),FALSE),"")</f>
        <v/>
      </c>
      <c r="BQ101" s="320" t="str">
        <f>_xlfn.IFNA(VLOOKUP($B101,'I-LogEmaxOverpEC50'!$A:$AR,MATCH(BQ$1,'I-LogEmaxOverpEC50'!$A$1:$AR$1,0),FALSE),"")</f>
        <v/>
      </c>
      <c r="BR101" s="320" t="str">
        <f>_xlfn.IFNA(VLOOKUP($B101,'I-LogEmaxOverpEC50'!$A:$AR,MATCH(BR$1,'I-LogEmaxOverpEC50'!$A$1:$AR$1,0),FALSE),"")</f>
        <v/>
      </c>
      <c r="BS101" s="320" t="str">
        <f>_xlfn.IFNA(VLOOKUP($B101,'I-LogEmaxOverpEC50'!$A:$AR,MATCH(BS$1,'I-LogEmaxOverpEC50'!$A$1:$AR$1,0),FALSE),"")</f>
        <v/>
      </c>
      <c r="BT101" s="320" t="str">
        <f>_xlfn.IFNA(VLOOKUP($B101,'I-LogEmaxOverpEC50'!$A:$AR,MATCH(BT$1,'I-LogEmaxOverpEC50'!$A$1:$AR$1,0),FALSE),"")</f>
        <v/>
      </c>
      <c r="BU101" s="320" t="str">
        <f>_xlfn.IFNA(VLOOKUP($B101,'I-LogEmaxOverpEC50'!$A:$AR,MATCH(BU$1,'I-LogEmaxOverpEC50'!$A$1:$AR$1,0),FALSE),"")</f>
        <v/>
      </c>
      <c r="BV101" s="114" t="e" cm="1">
        <f t="array" ref="BV101">_xlfn.IFS(AND($C101="A",_xlfn.CONCAT(F101:G101)&lt;&gt;"",$A101=1),"x",AND($C101="A",_xlfn.CONCAT(F101:G101)="",$A101=1),"-",$A$1&lt;&gt;"","")</f>
        <v>#N/A</v>
      </c>
      <c r="BW101" s="113" t="e" cm="1">
        <f t="array" ref="BW101">_xlfn.IFS(AND($C101="A",_xlfn.CONCAT(H101:L101)&lt;&gt;"",$A101=1),"x",AND($C101="A",_xlfn.CONCAT(H101:L101)="",$A101=1),"-",$A$1&lt;&gt;"","")</f>
        <v>#N/A</v>
      </c>
      <c r="BX101" s="113" t="e" cm="1">
        <f t="array" ref="BX101">_xlfn.IFS(AND($C101="A",_xlfn.CONCAT(M101:P101)&lt;&gt;"",$A101=1),"x",AND($C101="A",_xlfn.CONCAT(M101:P101)="",$A101=1),"-",$A$1&lt;&gt;"","")</f>
        <v>#N/A</v>
      </c>
      <c r="BY101" s="113" t="e" cm="1">
        <f t="array" ref="BY101">_xlfn.IFS(AND($C101="A",_xlfn.CONCAT(Q101:R101)&lt;&gt;"",$A101=1),"x",AND($C101="A",_xlfn.CONCAT(Q101:R101)="",$A101=1),"-",$A$1&lt;&gt;"","")</f>
        <v>#N/A</v>
      </c>
      <c r="BZ101" s="121" t="e">
        <f t="shared" si="60"/>
        <v>#N/A</v>
      </c>
      <c r="CA101" s="120" t="e">
        <f t="shared" si="61"/>
        <v>#N/A</v>
      </c>
      <c r="CB101" s="120" t="e">
        <f t="shared" si="62"/>
        <v>#N/A</v>
      </c>
      <c r="CC101" s="120" t="e">
        <f t="shared" si="63"/>
        <v>#N/A</v>
      </c>
      <c r="CD101" s="121" t="str">
        <f t="shared" si="64"/>
        <v/>
      </c>
      <c r="CE101" s="120" t="e">
        <f t="shared" si="65"/>
        <v>#N/A</v>
      </c>
      <c r="CF101" s="120" t="e">
        <f t="shared" si="66"/>
        <v>#N/A</v>
      </c>
      <c r="CG101" s="120" t="e">
        <f t="shared" si="67"/>
        <v>#N/A</v>
      </c>
      <c r="CH101" s="120" t="e">
        <f t="shared" si="68"/>
        <v>#N/A</v>
      </c>
      <c r="CI101" s="120" t="e">
        <f t="shared" si="69"/>
        <v>#N/A</v>
      </c>
    </row>
    <row r="102" spans="1:87" s="323" customFormat="1" x14ac:dyDescent="0.2">
      <c r="A102" s="311" t="e" cm="1">
        <f t="array" ref="A102">_xlfn.IFS(SUM(F102:R102)&gt;0,1,Z102&gt;0,2,TRUE,3)</f>
        <v>#N/A</v>
      </c>
      <c r="B102" s="311" t="s">
        <v>762</v>
      </c>
      <c r="C102" s="311" t="str">
        <f>_xlfn.XLOOKUP(B102,RecNamesAll!A:A,RecNamesAll!E:E)</f>
        <v>A</v>
      </c>
      <c r="D102" s="311" t="str">
        <f>_xlfn.XLOOKUP(B102,RecNamesAll!A:A,RecNamesAll!C:C)</f>
        <v>QRFP</v>
      </c>
      <c r="E102" s="311"/>
      <c r="F102" s="312" t="e">
        <f t="shared" si="35"/>
        <v>#N/A</v>
      </c>
      <c r="G102" s="313" t="e">
        <f t="shared" si="36"/>
        <v>#N/A</v>
      </c>
      <c r="H102" s="312" t="e">
        <f t="shared" si="37"/>
        <v>#N/A</v>
      </c>
      <c r="I102" s="313" t="e">
        <f t="shared" si="38"/>
        <v>#N/A</v>
      </c>
      <c r="J102" s="313" t="e">
        <f t="shared" si="39"/>
        <v>#N/A</v>
      </c>
      <c r="K102" s="313" t="e">
        <f t="shared" si="40"/>
        <v>#N/A</v>
      </c>
      <c r="L102" s="313" t="e">
        <f t="shared" si="41"/>
        <v>#N/A</v>
      </c>
      <c r="M102" s="312" t="e">
        <f t="shared" si="42"/>
        <v>#N/A</v>
      </c>
      <c r="N102" s="313" t="e">
        <f t="shared" si="43"/>
        <v>#N/A</v>
      </c>
      <c r="O102" s="313" t="e">
        <f t="shared" si="44"/>
        <v>#N/A</v>
      </c>
      <c r="P102" s="313" t="e">
        <f t="shared" si="45"/>
        <v>#N/A</v>
      </c>
      <c r="Q102" s="312" t="e">
        <f t="shared" si="46"/>
        <v>#N/A</v>
      </c>
      <c r="R102" s="313" t="e">
        <f t="shared" si="47"/>
        <v>#N/A</v>
      </c>
      <c r="S102" s="314" t="str">
        <f t="shared" si="48"/>
        <v/>
      </c>
      <c r="T102" s="315" t="str">
        <f t="shared" si="49"/>
        <v>A</v>
      </c>
      <c r="U102" s="311" t="str">
        <f t="shared" si="50"/>
        <v>QRFP</v>
      </c>
      <c r="V102" s="316" t="e">
        <f>IF(VLOOKUP($B102,GtP!$A:$AA,MATCH("Gs_0-2",GtP!$A$1:$AA$1,0),FALSE)=0,"",VLOOKUP($B102,GtP!$A:$AA,MATCH("Gs_0-2",GtP!$A$1:$AA$1,0),FALSE))</f>
        <v>#N/A</v>
      </c>
      <c r="W102" s="317" t="e">
        <f>IF(VLOOKUP($B102,GtP!$A:$AA,MATCH("Gi/o_0-2",GtP!$A$1:$AA$1,0),FALSE)=0,"",VLOOKUP($B102,GtP!$A:$AA,MATCH("Gi/o_0-2",GtP!$A$1:$AA$1,0),FALSE))</f>
        <v>#N/A</v>
      </c>
      <c r="X102" s="317" t="e">
        <f>IF(VLOOKUP($B102,GtP!$A:$AA,MATCH("Gq/11_0-2",GtP!$A$1:$AA$1,0),FALSE)=0,"",VLOOKUP($B102,GtP!$A:$AA,MATCH("Gq/11_0-2",GtP!$A$1:$AA$1,0),FALSE))</f>
        <v>#N/A</v>
      </c>
      <c r="Y102" s="317" t="e">
        <f>IF(VLOOKUP($B102,GtP!$A:$AA,MATCH("G12/13_0-2",GtP!$A$1:$AA$1,0),FALSE)=0,"",VLOOKUP($B102,GtP!$A:$AA,MATCH("G12/13_0-2",GtP!$A$1:$AA$1,0),FALSE))</f>
        <v>#N/A</v>
      </c>
      <c r="Z102" s="318" t="e">
        <f t="shared" si="51"/>
        <v>#N/A</v>
      </c>
      <c r="AA102" s="317" t="e">
        <f t="shared" si="52"/>
        <v>#N/A</v>
      </c>
      <c r="AB102" s="317" t="e">
        <f t="shared" si="53"/>
        <v>#N/A</v>
      </c>
      <c r="AC102" s="317" t="e">
        <f t="shared" si="54"/>
        <v>#N/A</v>
      </c>
      <c r="AD102" s="317" t="e">
        <f t="shared" si="55"/>
        <v>#N/A</v>
      </c>
      <c r="AE102" s="315" t="str">
        <f t="shared" si="56"/>
        <v/>
      </c>
      <c r="AF102" s="311" t="str">
        <f t="shared" si="57"/>
        <v/>
      </c>
      <c r="AG102" s="311" t="str">
        <f t="shared" si="58"/>
        <v/>
      </c>
      <c r="AH102" s="311" t="str">
        <f t="shared" si="59"/>
        <v/>
      </c>
      <c r="AI102" s="316" t="e">
        <f>_xlfn.CONCAT(IF(AV102="","-","B"),IF(BI102="","-","I"),VLOOKUP($B102,GtP!$A:$BB,MATCH("Gs_0-1",GtP!$A$1:$BB$1,0),FALSE))</f>
        <v>#N/A</v>
      </c>
      <c r="AJ102" s="317" t="e">
        <f>_xlfn.CONCAT(IF(AW102="","-","B"),IF(BJ102="","-","I"),VLOOKUP($B102,GtP!$A:$BB,MATCH("Gs_0-1",GtP!$A$1:$BB$1,0),FALSE))</f>
        <v>#N/A</v>
      </c>
      <c r="AK102" s="317" t="e">
        <f>_xlfn.CONCAT(IF(AX102="","-","B"),IF(BK102="","-","I"),VLOOKUP($B102,GtP!$A:$BB,MATCH("Gi/o_0-1",GtP!$A$1:$BB$1,0),FALSE))</f>
        <v>#N/A</v>
      </c>
      <c r="AL102" s="317" t="e">
        <f>_xlfn.CONCAT(IF(AY102="","-","B"),IF(BL102="","-","I"),VLOOKUP($B102,GtP!$A:$BB,MATCH("Gi/o_0-1",GtP!$A$1:$BB$1,0),FALSE))</f>
        <v>#N/A</v>
      </c>
      <c r="AM102" s="317" t="e">
        <f>_xlfn.CONCAT(IF(AZ102="","-","B"),IF(BM102="","-","I"),VLOOKUP($B102,GtP!$A:$BB,MATCH("Gi/o_0-1",GtP!$A$1:$BB$1,0),FALSE))</f>
        <v>#N/A</v>
      </c>
      <c r="AN102" s="317" t="e">
        <f>_xlfn.CONCAT(IF(BA102="","-","B"),IF(BN102="","-","I"),VLOOKUP($B102,GtP!$A:$BB,MATCH("Gi/o_0-1",GtP!$A$1:$BB$1,0),FALSE))</f>
        <v>#N/A</v>
      </c>
      <c r="AO102" s="317" t="e">
        <f>_xlfn.CONCAT(IF(BB102="","-","B"),IF(BO102="","-","I"),VLOOKUP($B102,GtP!$A:$BB,MATCH("Gi/o_0-1",GtP!$A$1:$BB$1,0),FALSE))</f>
        <v>#N/A</v>
      </c>
      <c r="AP102" s="317" t="e">
        <f>_xlfn.CONCAT(IF(BC102="","-","B"),IF(BP102="","-","I"),VLOOKUP($B102,GtP!$A:$BB,MATCH("Gq/11_0-1",GtP!$A$1:$BB$1,0),FALSE))</f>
        <v>#N/A</v>
      </c>
      <c r="AQ102" s="317" t="e">
        <f>_xlfn.CONCAT(IF(BD102="","-","B"),IF(BQ102="","-","I"),VLOOKUP($B102,GtP!$A:$BB,MATCH("Gq/11_0-1",GtP!$A$1:$BB$1,0),FALSE))</f>
        <v>#N/A</v>
      </c>
      <c r="AR102" s="317" t="e">
        <f>_xlfn.CONCAT(IF(BE102="","-","B"),IF(BR102="","-","I"),VLOOKUP($B102,GtP!$A:$BB,MATCH("Gq/11_0-1",GtP!$A$1:$BB$1,0),FALSE))</f>
        <v>#N/A</v>
      </c>
      <c r="AS102" s="317" t="e">
        <f>_xlfn.CONCAT(IF(BF102="","-","B"),IF(BS102="","-","I"),VLOOKUP($B102,GtP!$A:$BB,MATCH("Gq/11_0-1",GtP!$A$1:$BB$1,0),FALSE))</f>
        <v>#N/A</v>
      </c>
      <c r="AT102" s="317" t="e">
        <f>_xlfn.CONCAT(IF(BG102="","-","B"),IF(BT102="","-","I"),VLOOKUP($B102,GtP!$A:$BB,MATCH("G12/13_0-1",GtP!$A$1:$BB$1,0),FALSE))</f>
        <v>#N/A</v>
      </c>
      <c r="AU102" s="317" t="e">
        <f>_xlfn.CONCAT(IF(BH102="","-","B"),IF(BU102="","-","I"),VLOOKUP($B102,GtP!$A:$BB,MATCH("G12/13_0-1",GtP!$A$1:$BB$1,0),FALSE))</f>
        <v>#N/A</v>
      </c>
      <c r="AV102" s="319" t="str">
        <f>_xlfn.IFNA(VLOOKUP($B102,'B-LogEmaxOverpEC50'!$A:$AL,MATCH(AV$1,'B-LogEmaxOverpEC50'!$A$1:$AL$1,0),FALSE),"")</f>
        <v/>
      </c>
      <c r="AW102" s="320"/>
      <c r="AX102" s="321" t="str">
        <f>_xlfn.IFNA(VLOOKUP($B102,'B-LogEmaxOverpEC50'!$A:$AL,MATCH(AX$1,'B-LogEmaxOverpEC50'!$A$1:$AL$1,0),FALSE),"")</f>
        <v/>
      </c>
      <c r="AY102" s="321" t="str">
        <f>_xlfn.IFNA(VLOOKUP($B102,'B-LogEmaxOverpEC50'!$A:$AL,MATCH(AY$1,'B-LogEmaxOverpEC50'!$A$1:$AL$1,0),FALSE),"")</f>
        <v/>
      </c>
      <c r="AZ102" s="321" t="str">
        <f>_xlfn.IFNA(VLOOKUP($B102,'B-LogEmaxOverpEC50'!$A:$AL,MATCH(AZ$1,'B-LogEmaxOverpEC50'!$A$1:$AL$1,0),FALSE),"")</f>
        <v/>
      </c>
      <c r="BA102" s="321" t="str">
        <f>_xlfn.IFNA(VLOOKUP($B102,'B-LogEmaxOverpEC50'!$A:$AL,MATCH(BA$1,'B-LogEmaxOverpEC50'!$A$1:$AL$1,0),FALSE),"")</f>
        <v/>
      </c>
      <c r="BB102" s="321" t="str">
        <f>_xlfn.IFNA(VLOOKUP($B102,'B-LogEmaxOverpEC50'!$A:$AL,MATCH(BB$1,'B-LogEmaxOverpEC50'!$A$1:$AL$1,0),FALSE),"")</f>
        <v/>
      </c>
      <c r="BC102" s="321" t="str">
        <f>_xlfn.IFNA(VLOOKUP($B102,'B-LogEmaxOverpEC50'!$A:$AL,MATCH(BC$1,'B-LogEmaxOverpEC50'!$A$1:$AL$1,0),FALSE),"")</f>
        <v/>
      </c>
      <c r="BD102" s="321" t="str">
        <f>_xlfn.IFNA(VLOOKUP($B102,'B-LogEmaxOverpEC50'!$A:$AL,MATCH(BD$1,'B-LogEmaxOverpEC50'!$A$1:$AL$1,0),FALSE),"")</f>
        <v/>
      </c>
      <c r="BE102" s="321" t="str">
        <f>_xlfn.IFNA(VLOOKUP($B102,'B-LogEmaxOverpEC50'!$A:$AL,MATCH(BE$1,'B-LogEmaxOverpEC50'!$A$1:$AL$1,0),FALSE),"")</f>
        <v/>
      </c>
      <c r="BF102" s="321" t="str">
        <f>_xlfn.IFNA(VLOOKUP($B102,'B-LogEmaxOverpEC50'!$A:$AL,MATCH(BF$1,'B-LogEmaxOverpEC50'!$A$1:$AL$1,0),FALSE),"")</f>
        <v/>
      </c>
      <c r="BG102" s="321" t="str">
        <f>_xlfn.IFNA(VLOOKUP($B102,'B-LogEmaxOverpEC50'!$A:$AL,MATCH(BG$1,'B-LogEmaxOverpEC50'!$A$1:$AL$1,0),FALSE),"")</f>
        <v/>
      </c>
      <c r="BH102" s="321" t="str">
        <f>_xlfn.IFNA(VLOOKUP($B102,'B-LogEmaxOverpEC50'!$A:$AL,MATCH(BH$1,'B-LogEmaxOverpEC50'!$A$1:$AL$1,0),FALSE),"")</f>
        <v/>
      </c>
      <c r="BI102" s="322" t="str">
        <f>_xlfn.IFNA(VLOOKUP($B102,'I-LogEmaxOverpEC50'!$A:$AR,MATCH(BI$1,'I-LogEmaxOverpEC50'!$A$1:$AR$1,0),FALSE),"")</f>
        <v/>
      </c>
      <c r="BJ102" s="320" t="str">
        <f>_xlfn.IFNA(VLOOKUP($B102,'I-LogEmaxOverpEC50'!$A:$AR,MATCH(BJ$1,'I-LogEmaxOverpEC50'!$A$1:$AR$1,0),FALSE),"")</f>
        <v/>
      </c>
      <c r="BK102" s="320" t="str">
        <f>_xlfn.IFNA(VLOOKUP($B102,'I-LogEmaxOverpEC50'!$A:$AR,MATCH(BK$1,'I-LogEmaxOverpEC50'!$A$1:$AR$1,0),FALSE),"")</f>
        <v/>
      </c>
      <c r="BL102" s="320" t="str">
        <f>_xlfn.IFNA(VLOOKUP($B102,'I-LogEmaxOverpEC50'!$A:$AR,MATCH(BL$1,'I-LogEmaxOverpEC50'!$A$1:$AR$1,0),FALSE),"")</f>
        <v/>
      </c>
      <c r="BM102" s="320" t="str">
        <f>_xlfn.IFNA(VLOOKUP($B102,'I-LogEmaxOverpEC50'!$A:$AR,MATCH(BM$1,'I-LogEmaxOverpEC50'!$A$1:$AR$1,0),FALSE),"")</f>
        <v/>
      </c>
      <c r="BN102" s="320" t="str">
        <f>_xlfn.IFNA(VLOOKUP($B102,'I-LogEmaxOverpEC50'!$A:$AR,MATCH(BN$1,'I-LogEmaxOverpEC50'!$A$1:$AR$1,0),FALSE),"")</f>
        <v/>
      </c>
      <c r="BO102" s="320" t="str">
        <f>_xlfn.IFNA(VLOOKUP($B102,'I-LogEmaxOverpEC50'!$A:$AR,MATCH(BO$1,'I-LogEmaxOverpEC50'!$A$1:$AR$1,0),FALSE),"")</f>
        <v/>
      </c>
      <c r="BP102" s="320" t="str">
        <f>_xlfn.IFNA(VLOOKUP($B102,'I-LogEmaxOverpEC50'!$A:$AR,MATCH(BP$1,'I-LogEmaxOverpEC50'!$A$1:$AR$1,0),FALSE),"")</f>
        <v/>
      </c>
      <c r="BQ102" s="320" t="str">
        <f>_xlfn.IFNA(VLOOKUP($B102,'I-LogEmaxOverpEC50'!$A:$AR,MATCH(BQ$1,'I-LogEmaxOverpEC50'!$A$1:$AR$1,0),FALSE),"")</f>
        <v/>
      </c>
      <c r="BR102" s="320" t="str">
        <f>_xlfn.IFNA(VLOOKUP($B102,'I-LogEmaxOverpEC50'!$A:$AR,MATCH(BR$1,'I-LogEmaxOverpEC50'!$A$1:$AR$1,0),FALSE),"")</f>
        <v/>
      </c>
      <c r="BS102" s="320" t="str">
        <f>_xlfn.IFNA(VLOOKUP($B102,'I-LogEmaxOverpEC50'!$A:$AR,MATCH(BS$1,'I-LogEmaxOverpEC50'!$A$1:$AR$1,0),FALSE),"")</f>
        <v/>
      </c>
      <c r="BT102" s="320" t="str">
        <f>_xlfn.IFNA(VLOOKUP($B102,'I-LogEmaxOverpEC50'!$A:$AR,MATCH(BT$1,'I-LogEmaxOverpEC50'!$A$1:$AR$1,0),FALSE),"")</f>
        <v/>
      </c>
      <c r="BU102" s="320" t="str">
        <f>_xlfn.IFNA(VLOOKUP($B102,'I-LogEmaxOverpEC50'!$A:$AR,MATCH(BU$1,'I-LogEmaxOverpEC50'!$A$1:$AR$1,0),FALSE),"")</f>
        <v/>
      </c>
      <c r="BV102" s="114" t="e" cm="1">
        <f t="array" ref="BV102">_xlfn.IFS(AND($C102="A",_xlfn.CONCAT(F102:G102)&lt;&gt;"",$A102=1),"x",AND($C102="A",_xlfn.CONCAT(F102:G102)="",$A102=1),"-",$A$1&lt;&gt;"","")</f>
        <v>#N/A</v>
      </c>
      <c r="BW102" s="113" t="e" cm="1">
        <f t="array" ref="BW102">_xlfn.IFS(AND($C102="A",_xlfn.CONCAT(H102:L102)&lt;&gt;"",$A102=1),"x",AND($C102="A",_xlfn.CONCAT(H102:L102)="",$A102=1),"-",$A$1&lt;&gt;"","")</f>
        <v>#N/A</v>
      </c>
      <c r="BX102" s="113" t="e" cm="1">
        <f t="array" ref="BX102">_xlfn.IFS(AND($C102="A",_xlfn.CONCAT(M102:P102)&lt;&gt;"",$A102=1),"x",AND($C102="A",_xlfn.CONCAT(M102:P102)="",$A102=1),"-",$A$1&lt;&gt;"","")</f>
        <v>#N/A</v>
      </c>
      <c r="BY102" s="113" t="e" cm="1">
        <f t="array" ref="BY102">_xlfn.IFS(AND($C102="A",_xlfn.CONCAT(Q102:R102)&lt;&gt;"",$A102=1),"x",AND($C102="A",_xlfn.CONCAT(Q102:R102)="",$A102=1),"-",$A$1&lt;&gt;"","")</f>
        <v>#N/A</v>
      </c>
      <c r="BZ102" s="121" t="e">
        <f t="shared" si="60"/>
        <v>#N/A</v>
      </c>
      <c r="CA102" s="120" t="e">
        <f t="shared" si="61"/>
        <v>#N/A</v>
      </c>
      <c r="CB102" s="120" t="e">
        <f t="shared" si="62"/>
        <v>#N/A</v>
      </c>
      <c r="CC102" s="120" t="e">
        <f t="shared" si="63"/>
        <v>#N/A</v>
      </c>
      <c r="CD102" s="121" t="str">
        <f t="shared" si="64"/>
        <v/>
      </c>
      <c r="CE102" s="120" t="e">
        <f t="shared" si="65"/>
        <v>#N/A</v>
      </c>
      <c r="CF102" s="120" t="e">
        <f t="shared" si="66"/>
        <v>#N/A</v>
      </c>
      <c r="CG102" s="120" t="e">
        <f t="shared" si="67"/>
        <v>#N/A</v>
      </c>
      <c r="CH102" s="120" t="e">
        <f t="shared" si="68"/>
        <v>#N/A</v>
      </c>
      <c r="CI102" s="120" t="e">
        <f t="shared" si="69"/>
        <v>#N/A</v>
      </c>
    </row>
    <row r="103" spans="1:87" s="323" customFormat="1" x14ac:dyDescent="0.2">
      <c r="A103" s="311" cm="1">
        <f t="array" ref="A103">_xlfn.IFS(SUM(F103:R103)&gt;0,1,Z103&gt;0,2,TRUE,3)</f>
        <v>2</v>
      </c>
      <c r="B103" s="311" t="s">
        <v>707</v>
      </c>
      <c r="C103" s="311" t="str">
        <f>_xlfn.XLOOKUP(B103,RecNamesAll!A:A,RecNamesAll!E:E)</f>
        <v>A</v>
      </c>
      <c r="D103" s="311" t="str">
        <f>_xlfn.XLOOKUP(B103,RecNamesAll!A:A,RecNamesAll!C:C)</f>
        <v>Succinate</v>
      </c>
      <c r="E103" s="311"/>
      <c r="F103" s="312" t="str">
        <f t="shared" si="35"/>
        <v/>
      </c>
      <c r="G103" s="313" t="str">
        <f t="shared" si="36"/>
        <v/>
      </c>
      <c r="H103" s="312" t="str">
        <f t="shared" si="37"/>
        <v/>
      </c>
      <c r="I103" s="313" t="str">
        <f t="shared" si="38"/>
        <v/>
      </c>
      <c r="J103" s="313" t="str">
        <f t="shared" si="39"/>
        <v/>
      </c>
      <c r="K103" s="313" t="str">
        <f t="shared" si="40"/>
        <v/>
      </c>
      <c r="L103" s="313" t="str">
        <f t="shared" si="41"/>
        <v/>
      </c>
      <c r="M103" s="312" t="str">
        <f t="shared" si="42"/>
        <v/>
      </c>
      <c r="N103" s="313" t="str">
        <f t="shared" si="43"/>
        <v/>
      </c>
      <c r="O103" s="313" t="str">
        <f t="shared" si="44"/>
        <v/>
      </c>
      <c r="P103" s="313" t="str">
        <f t="shared" si="45"/>
        <v/>
      </c>
      <c r="Q103" s="312" t="str">
        <f t="shared" si="46"/>
        <v/>
      </c>
      <c r="R103" s="313" t="str">
        <f t="shared" si="47"/>
        <v/>
      </c>
      <c r="S103" s="314" t="str">
        <f t="shared" si="48"/>
        <v/>
      </c>
      <c r="T103" s="315" t="str">
        <f t="shared" si="49"/>
        <v>A</v>
      </c>
      <c r="U103" s="311" t="str">
        <f t="shared" si="50"/>
        <v>Succinate</v>
      </c>
      <c r="V103" s="316" t="str">
        <f>IF(VLOOKUP($B103,GtP!$A:$AA,MATCH("Gs_0-2",GtP!$A$1:$AA$1,0),FALSE)=0,"",VLOOKUP($B103,GtP!$A:$AA,MATCH("Gs_0-2",GtP!$A$1:$AA$1,0),FALSE))</f>
        <v/>
      </c>
      <c r="W103" s="317">
        <f>IF(VLOOKUP($B103,GtP!$A:$AA,MATCH("Gi/o_0-2",GtP!$A$1:$AA$1,0),FALSE)=0,"",VLOOKUP($B103,GtP!$A:$AA,MATCH("Gi/o_0-2",GtP!$A$1:$AA$1,0),FALSE))</f>
        <v>1</v>
      </c>
      <c r="X103" s="317">
        <f>IF(VLOOKUP($B103,GtP!$A:$AA,MATCH("Gq/11_0-2",GtP!$A$1:$AA$1,0),FALSE)=0,"",VLOOKUP($B103,GtP!$A:$AA,MATCH("Gq/11_0-2",GtP!$A$1:$AA$1,0),FALSE))</f>
        <v>2</v>
      </c>
      <c r="Y103" s="317" t="str">
        <f>IF(VLOOKUP($B103,GtP!$A:$AA,MATCH("G12/13_0-2",GtP!$A$1:$AA$1,0),FALSE)=0,"",VLOOKUP($B103,GtP!$A:$AA,MATCH("G12/13_0-2",GtP!$A$1:$AA$1,0),FALSE))</f>
        <v/>
      </c>
      <c r="Z103" s="318">
        <f t="shared" si="51"/>
        <v>2</v>
      </c>
      <c r="AA103" s="317" t="str">
        <f t="shared" si="52"/>
        <v/>
      </c>
      <c r="AB103" s="317">
        <f t="shared" si="53"/>
        <v>1</v>
      </c>
      <c r="AC103" s="317">
        <f t="shared" si="54"/>
        <v>1</v>
      </c>
      <c r="AD103" s="317" t="str">
        <f t="shared" si="55"/>
        <v/>
      </c>
      <c r="AE103" s="315" t="str">
        <f t="shared" si="56"/>
        <v/>
      </c>
      <c r="AF103" s="311" t="str">
        <f t="shared" si="57"/>
        <v/>
      </c>
      <c r="AG103" s="311" t="str">
        <f t="shared" si="58"/>
        <v/>
      </c>
      <c r="AH103" s="311" t="str">
        <f t="shared" si="59"/>
        <v/>
      </c>
      <c r="AI103" s="316" t="str">
        <f>_xlfn.CONCAT(IF(AV103="","-","B"),IF(BI103="","-","I"),VLOOKUP($B103,GtP!$A:$BB,MATCH("Gs_0-1",GtP!$A$1:$BB$1,0),FALSE))</f>
        <v>---</v>
      </c>
      <c r="AJ103" s="317" t="str">
        <f>_xlfn.CONCAT(IF(AW103="","-","B"),IF(BJ103="","-","I"),VLOOKUP($B103,GtP!$A:$BB,MATCH("Gs_0-1",GtP!$A$1:$BB$1,0),FALSE))</f>
        <v>---</v>
      </c>
      <c r="AK103" s="317" t="str">
        <f>_xlfn.CONCAT(IF(AX103="","-","B"),IF(BK103="","-","I"),VLOOKUP($B103,GtP!$A:$BB,MATCH("Gi/o_0-1",GtP!$A$1:$BB$1,0),FALSE))</f>
        <v>--G</v>
      </c>
      <c r="AL103" s="317" t="str">
        <f>_xlfn.CONCAT(IF(AY103="","-","B"),IF(BL103="","-","I"),VLOOKUP($B103,GtP!$A:$BB,MATCH("Gi/o_0-1",GtP!$A$1:$BB$1,0),FALSE))</f>
        <v>--G</v>
      </c>
      <c r="AM103" s="317" t="str">
        <f>_xlfn.CONCAT(IF(AZ103="","-","B"),IF(BM103="","-","I"),VLOOKUP($B103,GtP!$A:$BB,MATCH("Gi/o_0-1",GtP!$A$1:$BB$1,0),FALSE))</f>
        <v>--G</v>
      </c>
      <c r="AN103" s="317" t="str">
        <f>_xlfn.CONCAT(IF(BA103="","-","B"),IF(BN103="","-","I"),VLOOKUP($B103,GtP!$A:$BB,MATCH("Gi/o_0-1",GtP!$A$1:$BB$1,0),FALSE))</f>
        <v>--G</v>
      </c>
      <c r="AO103" s="317" t="str">
        <f>_xlfn.CONCAT(IF(BB103="","-","B"),IF(BO103="","-","I"),VLOOKUP($B103,GtP!$A:$BB,MATCH("Gi/o_0-1",GtP!$A$1:$BB$1,0),FALSE))</f>
        <v>--G</v>
      </c>
      <c r="AP103" s="317" t="str">
        <f>_xlfn.CONCAT(IF(BC103="","-","B"),IF(BP103="","-","I"),VLOOKUP($B103,GtP!$A:$BB,MATCH("Gq/11_0-1",GtP!$A$1:$BB$1,0),FALSE))</f>
        <v>--G</v>
      </c>
      <c r="AQ103" s="317" t="str">
        <f>_xlfn.CONCAT(IF(BD103="","-","B"),IF(BQ103="","-","I"),VLOOKUP($B103,GtP!$A:$BB,MATCH("Gq/11_0-1",GtP!$A$1:$BB$1,0),FALSE))</f>
        <v>--G</v>
      </c>
      <c r="AR103" s="317" t="str">
        <f>_xlfn.CONCAT(IF(BE103="","-","B"),IF(BR103="","-","I"),VLOOKUP($B103,GtP!$A:$BB,MATCH("Gq/11_0-1",GtP!$A$1:$BB$1,0),FALSE))</f>
        <v>--G</v>
      </c>
      <c r="AS103" s="317" t="str">
        <f>_xlfn.CONCAT(IF(BF103="","-","B"),IF(BS103="","-","I"),VLOOKUP($B103,GtP!$A:$BB,MATCH("Gq/11_0-1",GtP!$A$1:$BB$1,0),FALSE))</f>
        <v>--G</v>
      </c>
      <c r="AT103" s="317" t="str">
        <f>_xlfn.CONCAT(IF(BG103="","-","B"),IF(BT103="","-","I"),VLOOKUP($B103,GtP!$A:$BB,MATCH("G12/13_0-1",GtP!$A$1:$BB$1,0),FALSE))</f>
        <v>---</v>
      </c>
      <c r="AU103" s="317" t="str">
        <f>_xlfn.CONCAT(IF(BH103="","-","B"),IF(BU103="","-","I"),VLOOKUP($B103,GtP!$A:$BB,MATCH("G12/13_0-1",GtP!$A$1:$BB$1,0),FALSE))</f>
        <v>---</v>
      </c>
      <c r="AV103" s="319" t="str">
        <f>_xlfn.IFNA(VLOOKUP($B103,'B-LogEmaxOverpEC50'!$A:$AL,MATCH(AV$1,'B-LogEmaxOverpEC50'!$A$1:$AL$1,0),FALSE),"")</f>
        <v/>
      </c>
      <c r="AW103" s="320"/>
      <c r="AX103" s="321" t="str">
        <f>_xlfn.IFNA(VLOOKUP($B103,'B-LogEmaxOverpEC50'!$A:$AL,MATCH(AX$1,'B-LogEmaxOverpEC50'!$A$1:$AL$1,0),FALSE),"")</f>
        <v/>
      </c>
      <c r="AY103" s="321" t="str">
        <f>_xlfn.IFNA(VLOOKUP($B103,'B-LogEmaxOverpEC50'!$A:$AL,MATCH(AY$1,'B-LogEmaxOverpEC50'!$A$1:$AL$1,0),FALSE),"")</f>
        <v/>
      </c>
      <c r="AZ103" s="321" t="str">
        <f>_xlfn.IFNA(VLOOKUP($B103,'B-LogEmaxOverpEC50'!$A:$AL,MATCH(AZ$1,'B-LogEmaxOverpEC50'!$A$1:$AL$1,0),FALSE),"")</f>
        <v/>
      </c>
      <c r="BA103" s="321" t="str">
        <f>_xlfn.IFNA(VLOOKUP($B103,'B-LogEmaxOverpEC50'!$A:$AL,MATCH(BA$1,'B-LogEmaxOverpEC50'!$A$1:$AL$1,0),FALSE),"")</f>
        <v/>
      </c>
      <c r="BB103" s="321" t="str">
        <f>_xlfn.IFNA(VLOOKUP($B103,'B-LogEmaxOverpEC50'!$A:$AL,MATCH(BB$1,'B-LogEmaxOverpEC50'!$A$1:$AL$1,0),FALSE),"")</f>
        <v/>
      </c>
      <c r="BC103" s="321" t="str">
        <f>_xlfn.IFNA(VLOOKUP($B103,'B-LogEmaxOverpEC50'!$A:$AL,MATCH(BC$1,'B-LogEmaxOverpEC50'!$A$1:$AL$1,0),FALSE),"")</f>
        <v/>
      </c>
      <c r="BD103" s="321" t="str">
        <f>_xlfn.IFNA(VLOOKUP($B103,'B-LogEmaxOverpEC50'!$A:$AL,MATCH(BD$1,'B-LogEmaxOverpEC50'!$A$1:$AL$1,0),FALSE),"")</f>
        <v/>
      </c>
      <c r="BE103" s="321" t="str">
        <f>_xlfn.IFNA(VLOOKUP($B103,'B-LogEmaxOverpEC50'!$A:$AL,MATCH(BE$1,'B-LogEmaxOverpEC50'!$A$1:$AL$1,0),FALSE),"")</f>
        <v/>
      </c>
      <c r="BF103" s="321" t="str">
        <f>_xlfn.IFNA(VLOOKUP($B103,'B-LogEmaxOverpEC50'!$A:$AL,MATCH(BF$1,'B-LogEmaxOverpEC50'!$A$1:$AL$1,0),FALSE),"")</f>
        <v/>
      </c>
      <c r="BG103" s="321" t="str">
        <f>_xlfn.IFNA(VLOOKUP($B103,'B-LogEmaxOverpEC50'!$A:$AL,MATCH(BG$1,'B-LogEmaxOverpEC50'!$A$1:$AL$1,0),FALSE),"")</f>
        <v/>
      </c>
      <c r="BH103" s="321" t="str">
        <f>_xlfn.IFNA(VLOOKUP($B103,'B-LogEmaxOverpEC50'!$A:$AL,MATCH(BH$1,'B-LogEmaxOverpEC50'!$A$1:$AL$1,0),FALSE),"")</f>
        <v/>
      </c>
      <c r="BI103" s="322" t="str">
        <f>_xlfn.IFNA(VLOOKUP($B103,'I-LogEmaxOverpEC50'!$A:$AR,MATCH(BI$1,'I-LogEmaxOverpEC50'!$A$1:$AR$1,0),FALSE),"")</f>
        <v/>
      </c>
      <c r="BJ103" s="320" t="str">
        <f>_xlfn.IFNA(VLOOKUP($B103,'I-LogEmaxOverpEC50'!$A:$AR,MATCH(BJ$1,'I-LogEmaxOverpEC50'!$A$1:$AR$1,0),FALSE),"")</f>
        <v/>
      </c>
      <c r="BK103" s="320" t="str">
        <f>_xlfn.IFNA(VLOOKUP($B103,'I-LogEmaxOverpEC50'!$A:$AR,MATCH(BK$1,'I-LogEmaxOverpEC50'!$A$1:$AR$1,0),FALSE),"")</f>
        <v/>
      </c>
      <c r="BL103" s="320" t="str">
        <f>_xlfn.IFNA(VLOOKUP($B103,'I-LogEmaxOverpEC50'!$A:$AR,MATCH(BL$1,'I-LogEmaxOverpEC50'!$A$1:$AR$1,0),FALSE),"")</f>
        <v/>
      </c>
      <c r="BM103" s="320" t="str">
        <f>_xlfn.IFNA(VLOOKUP($B103,'I-LogEmaxOverpEC50'!$A:$AR,MATCH(BM$1,'I-LogEmaxOverpEC50'!$A$1:$AR$1,0),FALSE),"")</f>
        <v/>
      </c>
      <c r="BN103" s="320" t="str">
        <f>_xlfn.IFNA(VLOOKUP($B103,'I-LogEmaxOverpEC50'!$A:$AR,MATCH(BN$1,'I-LogEmaxOverpEC50'!$A$1:$AR$1,0),FALSE),"")</f>
        <v/>
      </c>
      <c r="BO103" s="320" t="str">
        <f>_xlfn.IFNA(VLOOKUP($B103,'I-LogEmaxOverpEC50'!$A:$AR,MATCH(BO$1,'I-LogEmaxOverpEC50'!$A$1:$AR$1,0),FALSE),"")</f>
        <v/>
      </c>
      <c r="BP103" s="320" t="str">
        <f>_xlfn.IFNA(VLOOKUP($B103,'I-LogEmaxOverpEC50'!$A:$AR,MATCH(BP$1,'I-LogEmaxOverpEC50'!$A$1:$AR$1,0),FALSE),"")</f>
        <v/>
      </c>
      <c r="BQ103" s="320" t="str">
        <f>_xlfn.IFNA(VLOOKUP($B103,'I-LogEmaxOverpEC50'!$A:$AR,MATCH(BQ$1,'I-LogEmaxOverpEC50'!$A$1:$AR$1,0),FALSE),"")</f>
        <v/>
      </c>
      <c r="BR103" s="320" t="str">
        <f>_xlfn.IFNA(VLOOKUP($B103,'I-LogEmaxOverpEC50'!$A:$AR,MATCH(BR$1,'I-LogEmaxOverpEC50'!$A$1:$AR$1,0),FALSE),"")</f>
        <v/>
      </c>
      <c r="BS103" s="320" t="str">
        <f>_xlfn.IFNA(VLOOKUP($B103,'I-LogEmaxOverpEC50'!$A:$AR,MATCH(BS$1,'I-LogEmaxOverpEC50'!$A$1:$AR$1,0),FALSE),"")</f>
        <v/>
      </c>
      <c r="BT103" s="320" t="str">
        <f>_xlfn.IFNA(VLOOKUP($B103,'I-LogEmaxOverpEC50'!$A:$AR,MATCH(BT$1,'I-LogEmaxOverpEC50'!$A$1:$AR$1,0),FALSE),"")</f>
        <v/>
      </c>
      <c r="BU103" s="320" t="str">
        <f>_xlfn.IFNA(VLOOKUP($B103,'I-LogEmaxOverpEC50'!$A:$AR,MATCH(BU$1,'I-LogEmaxOverpEC50'!$A$1:$AR$1,0),FALSE),"")</f>
        <v/>
      </c>
      <c r="BV103" s="114" t="str" cm="1">
        <f t="array" ref="BV103">_xlfn.IFS(AND($C103="A",_xlfn.CONCAT(F103:G103)&lt;&gt;"",$A103=1),"x",AND($C103="A",_xlfn.CONCAT(F103:G103)="",$A103=1),"-",$A$1&lt;&gt;"","")</f>
        <v/>
      </c>
      <c r="BW103" s="113" t="str" cm="1">
        <f t="array" ref="BW103">_xlfn.IFS(AND($C103="A",_xlfn.CONCAT(H103:L103)&lt;&gt;"",$A103=1),"x",AND($C103="A",_xlfn.CONCAT(H103:L103)="",$A103=1),"-",$A$1&lt;&gt;"","")</f>
        <v/>
      </c>
      <c r="BX103" s="113" t="str" cm="1">
        <f t="array" ref="BX103">_xlfn.IFS(AND($C103="A",_xlfn.CONCAT(M103:P103)&lt;&gt;"",$A103=1),"x",AND($C103="A",_xlfn.CONCAT(M103:P103)="",$A103=1),"-",$A$1&lt;&gt;"","")</f>
        <v/>
      </c>
      <c r="BY103" s="113" t="str" cm="1">
        <f t="array" ref="BY103">_xlfn.IFS(AND($C103="A",_xlfn.CONCAT(Q103:R103)&lt;&gt;"",$A103=1),"x",AND($C103="A",_xlfn.CONCAT(Q103:R103)="",$A103=1),"-",$A$1&lt;&gt;"","")</f>
        <v/>
      </c>
      <c r="BZ103" s="121" t="str">
        <f t="shared" si="60"/>
        <v/>
      </c>
      <c r="CA103" s="120" t="str">
        <f t="shared" si="61"/>
        <v/>
      </c>
      <c r="CB103" s="120" t="str">
        <f t="shared" si="62"/>
        <v/>
      </c>
      <c r="CC103" s="120" t="str">
        <f t="shared" si="63"/>
        <v/>
      </c>
      <c r="CD103" s="121" t="str">
        <f t="shared" si="64"/>
        <v/>
      </c>
      <c r="CE103" s="120" t="str">
        <f t="shared" si="65"/>
        <v/>
      </c>
      <c r="CF103" s="120" t="str">
        <f t="shared" si="66"/>
        <v/>
      </c>
      <c r="CG103" s="120" t="str">
        <f t="shared" si="67"/>
        <v/>
      </c>
      <c r="CH103" s="120" t="str">
        <f t="shared" si="68"/>
        <v/>
      </c>
      <c r="CI103" s="120" t="str">
        <f t="shared" si="69"/>
        <v/>
      </c>
    </row>
    <row r="104" spans="1:87" s="323" customFormat="1" x14ac:dyDescent="0.2">
      <c r="A104" s="311" cm="1">
        <f t="array" ref="A104">_xlfn.IFS(SUM(F104:R104)&gt;0,1,Z104&gt;0,2,TRUE,3)</f>
        <v>1</v>
      </c>
      <c r="B104" s="311" t="s">
        <v>160</v>
      </c>
      <c r="C104" s="311" t="str">
        <f>_xlfn.XLOOKUP(B104,RecNamesAll!A:A,RecNamesAll!E:E)</f>
        <v>A</v>
      </c>
      <c r="D104" s="311" t="str">
        <f>_xlfn.XLOOKUP(B104,RecNamesAll!A:A,RecNamesAll!C:C)</f>
        <v>P2Y4</v>
      </c>
      <c r="E104" s="311"/>
      <c r="F104" s="312" t="str">
        <f t="shared" si="35"/>
        <v/>
      </c>
      <c r="G104" s="313" t="str">
        <f t="shared" si="36"/>
        <v/>
      </c>
      <c r="H104" s="312" t="str">
        <f t="shared" si="37"/>
        <v/>
      </c>
      <c r="I104" s="313" t="str">
        <f t="shared" si="38"/>
        <v/>
      </c>
      <c r="J104" s="313" t="str">
        <f t="shared" si="39"/>
        <v/>
      </c>
      <c r="K104" s="313" t="str">
        <f t="shared" si="40"/>
        <v/>
      </c>
      <c r="L104" s="313" t="str">
        <f t="shared" si="41"/>
        <v/>
      </c>
      <c r="M104" s="312" t="str">
        <f t="shared" si="42"/>
        <v/>
      </c>
      <c r="N104" s="313" t="str">
        <f t="shared" si="43"/>
        <v/>
      </c>
      <c r="O104" s="313" t="str">
        <f t="shared" si="44"/>
        <v/>
      </c>
      <c r="P104" s="313">
        <f t="shared" si="45"/>
        <v>8.0392713267285458</v>
      </c>
      <c r="Q104" s="312" t="str">
        <f t="shared" si="46"/>
        <v/>
      </c>
      <c r="R104" s="313" t="str">
        <f t="shared" si="47"/>
        <v/>
      </c>
      <c r="S104" s="314">
        <f t="shared" si="48"/>
        <v>1</v>
      </c>
      <c r="T104" s="315" t="str">
        <f t="shared" si="49"/>
        <v>A</v>
      </c>
      <c r="U104" s="311" t="str">
        <f t="shared" si="50"/>
        <v>P2Y4</v>
      </c>
      <c r="V104" s="316" t="str">
        <f>IF(VLOOKUP($B104,GtP!$A:$AA,MATCH("Gs_0-2",GtP!$A$1:$AA$1,0),FALSE)=0,"",VLOOKUP($B104,GtP!$A:$AA,MATCH("Gs_0-2",GtP!$A$1:$AA$1,0),FALSE))</f>
        <v/>
      </c>
      <c r="W104" s="317" t="str">
        <f>IF(VLOOKUP($B104,GtP!$A:$AA,MATCH("Gi/o_0-2",GtP!$A$1:$AA$1,0),FALSE)=0,"",VLOOKUP($B104,GtP!$A:$AA,MATCH("Gi/o_0-2",GtP!$A$1:$AA$1,0),FALSE))</f>
        <v/>
      </c>
      <c r="X104" s="317">
        <f>IF(VLOOKUP($B104,GtP!$A:$AA,MATCH("Gq/11_0-2",GtP!$A$1:$AA$1,0),FALSE)=0,"",VLOOKUP($B104,GtP!$A:$AA,MATCH("Gq/11_0-2",GtP!$A$1:$AA$1,0),FALSE))</f>
        <v>1</v>
      </c>
      <c r="Y104" s="317" t="str">
        <f>IF(VLOOKUP($B104,GtP!$A:$AA,MATCH("G12/13_0-2",GtP!$A$1:$AA$1,0),FALSE)=0,"",VLOOKUP($B104,GtP!$A:$AA,MATCH("G12/13_0-2",GtP!$A$1:$AA$1,0),FALSE))</f>
        <v/>
      </c>
      <c r="Z104" s="318">
        <f t="shared" si="51"/>
        <v>1</v>
      </c>
      <c r="AA104" s="317" t="str">
        <f t="shared" si="52"/>
        <v/>
      </c>
      <c r="AB104" s="317" t="str">
        <f t="shared" si="53"/>
        <v/>
      </c>
      <c r="AC104" s="317">
        <f t="shared" si="54"/>
        <v>1</v>
      </c>
      <c r="AD104" s="317" t="str">
        <f t="shared" si="55"/>
        <v/>
      </c>
      <c r="AE104" s="315" t="str">
        <f t="shared" si="56"/>
        <v/>
      </c>
      <c r="AF104" s="311" t="str">
        <f t="shared" si="57"/>
        <v/>
      </c>
      <c r="AG104" s="311">
        <f t="shared" si="58"/>
        <v>1</v>
      </c>
      <c r="AH104" s="311" t="str">
        <f t="shared" si="59"/>
        <v/>
      </c>
      <c r="AI104" s="316" t="str">
        <f>_xlfn.CONCAT(IF(AV104="","-","B"),IF(BI104="","-","I"),VLOOKUP($B104,GtP!$A:$BB,MATCH("Gs_0-1",GtP!$A$1:$BB$1,0),FALSE))</f>
        <v>-I-</v>
      </c>
      <c r="AJ104" s="317" t="str">
        <f>_xlfn.CONCAT(IF(AW104="","-","B"),IF(BJ104="","-","I"),VLOOKUP($B104,GtP!$A:$BB,MATCH("Gs_0-1",GtP!$A$1:$BB$1,0),FALSE))</f>
        <v>-I-</v>
      </c>
      <c r="AK104" s="317" t="str">
        <f>_xlfn.CONCAT(IF(AX104="","-","B"),IF(BK104="","-","I"),VLOOKUP($B104,GtP!$A:$BB,MATCH("Gi/o_0-1",GtP!$A$1:$BB$1,0),FALSE))</f>
        <v>-I-</v>
      </c>
      <c r="AL104" s="317" t="str">
        <f>_xlfn.CONCAT(IF(AY104="","-","B"),IF(BL104="","-","I"),VLOOKUP($B104,GtP!$A:$BB,MATCH("Gi/o_0-1",GtP!$A$1:$BB$1,0),FALSE))</f>
        <v>-I-</v>
      </c>
      <c r="AM104" s="317" t="str">
        <f>_xlfn.CONCAT(IF(AZ104="","-","B"),IF(BM104="","-","I"),VLOOKUP($B104,GtP!$A:$BB,MATCH("Gi/o_0-1",GtP!$A$1:$BB$1,0),FALSE))</f>
        <v>-I-</v>
      </c>
      <c r="AN104" s="317" t="str">
        <f>_xlfn.CONCAT(IF(BA104="","-","B"),IF(BN104="","-","I"),VLOOKUP($B104,GtP!$A:$BB,MATCH("Gi/o_0-1",GtP!$A$1:$BB$1,0),FALSE))</f>
        <v>-I-</v>
      </c>
      <c r="AO104" s="317" t="str">
        <f>_xlfn.CONCAT(IF(BB104="","-","B"),IF(BO104="","-","I"),VLOOKUP($B104,GtP!$A:$BB,MATCH("Gi/o_0-1",GtP!$A$1:$BB$1,0),FALSE))</f>
        <v>-I-</v>
      </c>
      <c r="AP104" s="317" t="str">
        <f>_xlfn.CONCAT(IF(BC104="","-","B"),IF(BP104="","-","I"),VLOOKUP($B104,GtP!$A:$BB,MATCH("Gq/11_0-1",GtP!$A$1:$BB$1,0),FALSE))</f>
        <v>--G</v>
      </c>
      <c r="AQ104" s="317" t="str">
        <f>_xlfn.CONCAT(IF(BD104="","-","B"),IF(BQ104="","-","I"),VLOOKUP($B104,GtP!$A:$BB,MATCH("Gq/11_0-1",GtP!$A$1:$BB$1,0),FALSE))</f>
        <v>--G</v>
      </c>
      <c r="AR104" s="317" t="str">
        <f>_xlfn.CONCAT(IF(BE104="","-","B"),IF(BR104="","-","I"),VLOOKUP($B104,GtP!$A:$BB,MATCH("Gq/11_0-1",GtP!$A$1:$BB$1,0),FALSE))</f>
        <v>--G</v>
      </c>
      <c r="AS104" s="317" t="str">
        <f>_xlfn.CONCAT(IF(BF104="","-","B"),IF(BS104="","-","I"),VLOOKUP($B104,GtP!$A:$BB,MATCH("Gq/11_0-1",GtP!$A$1:$BB$1,0),FALSE))</f>
        <v>-IG</v>
      </c>
      <c r="AT104" s="317" t="str">
        <f>_xlfn.CONCAT(IF(BG104="","-","B"),IF(BT104="","-","I"),VLOOKUP($B104,GtP!$A:$BB,MATCH("G12/13_0-1",GtP!$A$1:$BB$1,0),FALSE))</f>
        <v>-I-</v>
      </c>
      <c r="AU104" s="317" t="str">
        <f>_xlfn.CONCAT(IF(BH104="","-","B"),IF(BU104="","-","I"),VLOOKUP($B104,GtP!$A:$BB,MATCH("G12/13_0-1",GtP!$A$1:$BB$1,0),FALSE))</f>
        <v>-I-</v>
      </c>
      <c r="AV104" s="319" t="str">
        <f>_xlfn.IFNA(VLOOKUP($B104,'B-LogEmaxOverpEC50'!$A:$AL,MATCH(AV$1,'B-LogEmaxOverpEC50'!$A$1:$AL$1,0),FALSE),"")</f>
        <v/>
      </c>
      <c r="AW104" s="320"/>
      <c r="AX104" s="321" t="str">
        <f>_xlfn.IFNA(VLOOKUP($B104,'B-LogEmaxOverpEC50'!$A:$AL,MATCH(AX$1,'B-LogEmaxOverpEC50'!$A$1:$AL$1,0),FALSE),"")</f>
        <v/>
      </c>
      <c r="AY104" s="321" t="str">
        <f>_xlfn.IFNA(VLOOKUP($B104,'B-LogEmaxOverpEC50'!$A:$AL,MATCH(AY$1,'B-LogEmaxOverpEC50'!$A$1:$AL$1,0),FALSE),"")</f>
        <v/>
      </c>
      <c r="AZ104" s="321" t="str">
        <f>_xlfn.IFNA(VLOOKUP($B104,'B-LogEmaxOverpEC50'!$A:$AL,MATCH(AZ$1,'B-LogEmaxOverpEC50'!$A$1:$AL$1,0),FALSE),"")</f>
        <v/>
      </c>
      <c r="BA104" s="321" t="str">
        <f>_xlfn.IFNA(VLOOKUP($B104,'B-LogEmaxOverpEC50'!$A:$AL,MATCH(BA$1,'B-LogEmaxOverpEC50'!$A$1:$AL$1,0),FALSE),"")</f>
        <v/>
      </c>
      <c r="BB104" s="321" t="str">
        <f>_xlfn.IFNA(VLOOKUP($B104,'B-LogEmaxOverpEC50'!$A:$AL,MATCH(BB$1,'B-LogEmaxOverpEC50'!$A$1:$AL$1,0),FALSE),"")</f>
        <v/>
      </c>
      <c r="BC104" s="321" t="str">
        <f>_xlfn.IFNA(VLOOKUP($B104,'B-LogEmaxOverpEC50'!$A:$AL,MATCH(BC$1,'B-LogEmaxOverpEC50'!$A$1:$AL$1,0),FALSE),"")</f>
        <v/>
      </c>
      <c r="BD104" s="321" t="str">
        <f>_xlfn.IFNA(VLOOKUP($B104,'B-LogEmaxOverpEC50'!$A:$AL,MATCH(BD$1,'B-LogEmaxOverpEC50'!$A$1:$AL$1,0),FALSE),"")</f>
        <v/>
      </c>
      <c r="BE104" s="321" t="str">
        <f>_xlfn.IFNA(VLOOKUP($B104,'B-LogEmaxOverpEC50'!$A:$AL,MATCH(BE$1,'B-LogEmaxOverpEC50'!$A$1:$AL$1,0),FALSE),"")</f>
        <v/>
      </c>
      <c r="BF104" s="321" t="str">
        <f>_xlfn.IFNA(VLOOKUP($B104,'B-LogEmaxOverpEC50'!$A:$AL,MATCH(BF$1,'B-LogEmaxOverpEC50'!$A$1:$AL$1,0),FALSE),"")</f>
        <v/>
      </c>
      <c r="BG104" s="321" t="str">
        <f>_xlfn.IFNA(VLOOKUP($B104,'B-LogEmaxOverpEC50'!$A:$AL,MATCH(BG$1,'B-LogEmaxOverpEC50'!$A$1:$AL$1,0),FALSE),"")</f>
        <v/>
      </c>
      <c r="BH104" s="321" t="str">
        <f>_xlfn.IFNA(VLOOKUP($B104,'B-LogEmaxOverpEC50'!$A:$AL,MATCH(BH$1,'B-LogEmaxOverpEC50'!$A$1:$AL$1,0),FALSE),"")</f>
        <v/>
      </c>
      <c r="BI104" s="322">
        <f>_xlfn.IFNA(VLOOKUP($B104,'I-LogEmaxOverpEC50'!$A:$AR,MATCH(BI$1,'I-LogEmaxOverpEC50'!$A$1:$AR$1,0),FALSE),"")</f>
        <v>7.5686769699026097</v>
      </c>
      <c r="BJ104" s="320">
        <f>_xlfn.IFNA(VLOOKUP($B104,'I-LogEmaxOverpEC50'!$A:$AR,MATCH(BJ$1,'I-LogEmaxOverpEC50'!$A$1:$AR$1,0),FALSE),"")</f>
        <v>7.198636650047904</v>
      </c>
      <c r="BK104" s="320">
        <f>_xlfn.IFNA(VLOOKUP($B104,'I-LogEmaxOverpEC50'!$A:$AR,MATCH(BK$1,'I-LogEmaxOverpEC50'!$A$1:$AR$1,0),FALSE),"")</f>
        <v>8.9408308306887001</v>
      </c>
      <c r="BL104" s="320">
        <f>_xlfn.IFNA(VLOOKUP($B104,'I-LogEmaxOverpEC50'!$A:$AR,MATCH(BL$1,'I-LogEmaxOverpEC50'!$A$1:$AR$1,0),FALSE),"")</f>
        <v>8.9408308306887001</v>
      </c>
      <c r="BM104" s="320">
        <f>_xlfn.IFNA(VLOOKUP($B104,'I-LogEmaxOverpEC50'!$A:$AR,MATCH(BM$1,'I-LogEmaxOverpEC50'!$A$1:$AR$1,0),FALSE),"")</f>
        <v>8.8454428758934025</v>
      </c>
      <c r="BN104" s="320">
        <f>_xlfn.IFNA(VLOOKUP($B104,'I-LogEmaxOverpEC50'!$A:$AR,MATCH(BN$1,'I-LogEmaxOverpEC50'!$A$1:$AR$1,0),FALSE),"")</f>
        <v>8.8454428758934025</v>
      </c>
      <c r="BO104" s="320">
        <f>_xlfn.IFNA(VLOOKUP($B104,'I-LogEmaxOverpEC50'!$A:$AR,MATCH(BO$1,'I-LogEmaxOverpEC50'!$A$1:$AR$1,0),FALSE),"")</f>
        <v>8.4106659238053751</v>
      </c>
      <c r="BP104" s="320" t="str">
        <f>_xlfn.IFNA(VLOOKUP($B104,'I-LogEmaxOverpEC50'!$A:$AR,MATCH(BP$1,'I-LogEmaxOverpEC50'!$A$1:$AR$1,0),FALSE),"")</f>
        <v/>
      </c>
      <c r="BQ104" s="320" t="str">
        <f>_xlfn.IFNA(VLOOKUP($B104,'I-LogEmaxOverpEC50'!$A:$AR,MATCH(BQ$1,'I-LogEmaxOverpEC50'!$A$1:$AR$1,0),FALSE),"")</f>
        <v/>
      </c>
      <c r="BR104" s="320" t="str">
        <f>_xlfn.IFNA(VLOOKUP($B104,'I-LogEmaxOverpEC50'!$A:$AR,MATCH(BR$1,'I-LogEmaxOverpEC50'!$A$1:$AR$1,0),FALSE),"")</f>
        <v/>
      </c>
      <c r="BS104" s="320">
        <f>_xlfn.IFNA(VLOOKUP($B104,'I-LogEmaxOverpEC50'!$A:$AR,MATCH(BS$1,'I-LogEmaxOverpEC50'!$A$1:$AR$1,0),FALSE),"")</f>
        <v>8.0392713267285458</v>
      </c>
      <c r="BT104" s="320">
        <f>_xlfn.IFNA(VLOOKUP($B104,'I-LogEmaxOverpEC50'!$A:$AR,MATCH(BT$1,'I-LogEmaxOverpEC50'!$A$1:$AR$1,0),FALSE),"")</f>
        <v>7.2525985282756169</v>
      </c>
      <c r="BU104" s="320">
        <f>_xlfn.IFNA(VLOOKUP($B104,'I-LogEmaxOverpEC50'!$A:$AR,MATCH(BU$1,'I-LogEmaxOverpEC50'!$A$1:$AR$1,0),FALSE),"")</f>
        <v>8.4872421683184278</v>
      </c>
      <c r="BV104" s="114" t="str" cm="1">
        <f t="array" ref="BV104">_xlfn.IFS(AND($C104="A",_xlfn.CONCAT(F104:G104)&lt;&gt;"",$A104=1),"x",AND($C104="A",_xlfn.CONCAT(F104:G104)="",$A104=1),"-",$A$1&lt;&gt;"","")</f>
        <v>-</v>
      </c>
      <c r="BW104" s="113" t="str" cm="1">
        <f t="array" ref="BW104">_xlfn.IFS(AND($C104="A",_xlfn.CONCAT(H104:L104)&lt;&gt;"",$A104=1),"x",AND($C104="A",_xlfn.CONCAT(H104:L104)="",$A104=1),"-",$A$1&lt;&gt;"","")</f>
        <v>-</v>
      </c>
      <c r="BX104" s="113" t="str" cm="1">
        <f t="array" ref="BX104">_xlfn.IFS(AND($C104="A",_xlfn.CONCAT(M104:P104)&lt;&gt;"",$A104=1),"x",AND($C104="A",_xlfn.CONCAT(M104:P104)="",$A104=1),"-",$A$1&lt;&gt;"","")</f>
        <v>x</v>
      </c>
      <c r="BY104" s="113" t="str" cm="1">
        <f t="array" ref="BY104">_xlfn.IFS(AND($C104="A",_xlfn.CONCAT(Q104:R104)&lt;&gt;"",$A104=1),"x",AND($C104="A",_xlfn.CONCAT(Q104:R104)="",$A104=1),"-",$A$1&lt;&gt;"","")</f>
        <v>-</v>
      </c>
      <c r="BZ104" s="121" t="str">
        <f t="shared" si="60"/>
        <v/>
      </c>
      <c r="CA104" s="120" t="str">
        <f t="shared" si="61"/>
        <v/>
      </c>
      <c r="CB104" s="120">
        <f t="shared" si="62"/>
        <v>8.0392713267285458</v>
      </c>
      <c r="CC104" s="120" t="str">
        <f t="shared" si="63"/>
        <v/>
      </c>
      <c r="CD104" s="121" t="str">
        <f t="shared" si="64"/>
        <v/>
      </c>
      <c r="CE104" s="120" t="str">
        <f t="shared" si="65"/>
        <v/>
      </c>
      <c r="CF104" s="120" t="str">
        <f t="shared" si="66"/>
        <v/>
      </c>
      <c r="CG104" s="120" t="str">
        <f t="shared" si="67"/>
        <v/>
      </c>
      <c r="CH104" s="120" t="str">
        <f t="shared" si="68"/>
        <v/>
      </c>
      <c r="CI104" s="120" t="str">
        <f t="shared" si="69"/>
        <v/>
      </c>
    </row>
    <row r="105" spans="1:87" s="323" customFormat="1" x14ac:dyDescent="0.2">
      <c r="A105" s="311" cm="1">
        <f t="array" ref="A105">_xlfn.IFS(SUM(F105:R105)&gt;0,1,Z105&gt;0,2,TRUE,3)</f>
        <v>1</v>
      </c>
      <c r="B105" s="311" t="s">
        <v>156</v>
      </c>
      <c r="C105" s="311" t="str">
        <f>_xlfn.XLOOKUP(B105,RecNamesAll!A:A,RecNamesAll!E:E)</f>
        <v>A</v>
      </c>
      <c r="D105" s="311" t="str">
        <f>_xlfn.XLOOKUP(B105,RecNamesAll!A:A,RecNamesAll!C:C)</f>
        <v>Oxoglutarate</v>
      </c>
      <c r="E105" s="311"/>
      <c r="F105" s="312" t="str">
        <f t="shared" si="35"/>
        <v/>
      </c>
      <c r="G105" s="313" t="str">
        <f t="shared" si="36"/>
        <v/>
      </c>
      <c r="H105" s="312" t="str">
        <f t="shared" si="37"/>
        <v/>
      </c>
      <c r="I105" s="313" t="str">
        <f t="shared" si="38"/>
        <v/>
      </c>
      <c r="J105" s="313" t="str">
        <f t="shared" si="39"/>
        <v/>
      </c>
      <c r="K105" s="313" t="str">
        <f t="shared" si="40"/>
        <v/>
      </c>
      <c r="L105" s="313" t="str">
        <f t="shared" si="41"/>
        <v/>
      </c>
      <c r="M105" s="312">
        <f t="shared" si="42"/>
        <v>6.291702758516343</v>
      </c>
      <c r="N105" s="313">
        <f t="shared" si="43"/>
        <v>6.291702758516343</v>
      </c>
      <c r="O105" s="313" t="str">
        <f t="shared" si="44"/>
        <v/>
      </c>
      <c r="P105" s="313" t="str">
        <f t="shared" si="45"/>
        <v/>
      </c>
      <c r="Q105" s="312" t="str">
        <f t="shared" si="46"/>
        <v/>
      </c>
      <c r="R105" s="313" t="str">
        <f t="shared" si="47"/>
        <v/>
      </c>
      <c r="S105" s="314">
        <f t="shared" si="48"/>
        <v>2</v>
      </c>
      <c r="T105" s="315" t="str">
        <f t="shared" si="49"/>
        <v>A</v>
      </c>
      <c r="U105" s="311" t="str">
        <f t="shared" si="50"/>
        <v>Oxoglutarate</v>
      </c>
      <c r="V105" s="316" t="str">
        <f>IF(VLOOKUP($B105,GtP!$A:$AA,MATCH("Gs_0-2",GtP!$A$1:$AA$1,0),FALSE)=0,"",VLOOKUP($B105,GtP!$A:$AA,MATCH("Gs_0-2",GtP!$A$1:$AA$1,0),FALSE))</f>
        <v/>
      </c>
      <c r="W105" s="317" t="str">
        <f>IF(VLOOKUP($B105,GtP!$A:$AA,MATCH("Gi/o_0-2",GtP!$A$1:$AA$1,0),FALSE)=0,"",VLOOKUP($B105,GtP!$A:$AA,MATCH("Gi/o_0-2",GtP!$A$1:$AA$1,0),FALSE))</f>
        <v/>
      </c>
      <c r="X105" s="317">
        <f>IF(VLOOKUP($B105,GtP!$A:$AA,MATCH("Gq/11_0-2",GtP!$A$1:$AA$1,0),FALSE)=0,"",VLOOKUP($B105,GtP!$A:$AA,MATCH("Gq/11_0-2",GtP!$A$1:$AA$1,0),FALSE))</f>
        <v>1</v>
      </c>
      <c r="Y105" s="317" t="str">
        <f>IF(VLOOKUP($B105,GtP!$A:$AA,MATCH("G12/13_0-2",GtP!$A$1:$AA$1,0),FALSE)=0,"",VLOOKUP($B105,GtP!$A:$AA,MATCH("G12/13_0-2",GtP!$A$1:$AA$1,0),FALSE))</f>
        <v/>
      </c>
      <c r="Z105" s="318">
        <f t="shared" si="51"/>
        <v>1</v>
      </c>
      <c r="AA105" s="317" t="str">
        <f t="shared" si="52"/>
        <v/>
      </c>
      <c r="AB105" s="317" t="str">
        <f t="shared" si="53"/>
        <v/>
      </c>
      <c r="AC105" s="317">
        <f t="shared" si="54"/>
        <v>1</v>
      </c>
      <c r="AD105" s="317" t="str">
        <f t="shared" si="55"/>
        <v/>
      </c>
      <c r="AE105" s="315" t="str">
        <f t="shared" si="56"/>
        <v/>
      </c>
      <c r="AF105" s="311" t="str">
        <f t="shared" si="57"/>
        <v/>
      </c>
      <c r="AG105" s="311">
        <f t="shared" si="58"/>
        <v>2</v>
      </c>
      <c r="AH105" s="311" t="str">
        <f t="shared" si="59"/>
        <v/>
      </c>
      <c r="AI105" s="316" t="str">
        <f>_xlfn.CONCAT(IF(AV105="","-","B"),IF(BI105="","-","I"),VLOOKUP($B105,GtP!$A:$BB,MATCH("Gs_0-1",GtP!$A$1:$BB$1,0),FALSE))</f>
        <v>-I-</v>
      </c>
      <c r="AJ105" s="317" t="str">
        <f>_xlfn.CONCAT(IF(AW105="","-","B"),IF(BJ105="","-","I"),VLOOKUP($B105,GtP!$A:$BB,MATCH("Gs_0-1",GtP!$A$1:$BB$1,0),FALSE))</f>
        <v>-I-</v>
      </c>
      <c r="AK105" s="317" t="str">
        <f>_xlfn.CONCAT(IF(AX105="","-","B"),IF(BK105="","-","I"),VLOOKUP($B105,GtP!$A:$BB,MATCH("Gi/o_0-1",GtP!$A$1:$BB$1,0),FALSE))</f>
        <v>-I-</v>
      </c>
      <c r="AL105" s="317" t="str">
        <f>_xlfn.CONCAT(IF(AY105="","-","B"),IF(BL105="","-","I"),VLOOKUP($B105,GtP!$A:$BB,MATCH("Gi/o_0-1",GtP!$A$1:$BB$1,0),FALSE))</f>
        <v>-I-</v>
      </c>
      <c r="AM105" s="317" t="str">
        <f>_xlfn.CONCAT(IF(AZ105="","-","B"),IF(BM105="","-","I"),VLOOKUP($B105,GtP!$A:$BB,MATCH("Gi/o_0-1",GtP!$A$1:$BB$1,0),FALSE))</f>
        <v>-I-</v>
      </c>
      <c r="AN105" s="317" t="str">
        <f>_xlfn.CONCAT(IF(BA105="","-","B"),IF(BN105="","-","I"),VLOOKUP($B105,GtP!$A:$BB,MATCH("Gi/o_0-1",GtP!$A$1:$BB$1,0),FALSE))</f>
        <v>-I-</v>
      </c>
      <c r="AO105" s="317" t="str">
        <f>_xlfn.CONCAT(IF(BB105="","-","B"),IF(BO105="","-","I"),VLOOKUP($B105,GtP!$A:$BB,MATCH("Gi/o_0-1",GtP!$A$1:$BB$1,0),FALSE))</f>
        <v>-I-</v>
      </c>
      <c r="AP105" s="317" t="str">
        <f>_xlfn.CONCAT(IF(BC105="","-","B"),IF(BP105="","-","I"),VLOOKUP($B105,GtP!$A:$BB,MATCH("Gq/11_0-1",GtP!$A$1:$BB$1,0),FALSE))</f>
        <v>-IG</v>
      </c>
      <c r="AQ105" s="317" t="str">
        <f>_xlfn.CONCAT(IF(BD105="","-","B"),IF(BQ105="","-","I"),VLOOKUP($B105,GtP!$A:$BB,MATCH("Gq/11_0-1",GtP!$A$1:$BB$1,0),FALSE))</f>
        <v>-IG</v>
      </c>
      <c r="AR105" s="317" t="str">
        <f>_xlfn.CONCAT(IF(BE105="","-","B"),IF(BR105="","-","I"),VLOOKUP($B105,GtP!$A:$BB,MATCH("Gq/11_0-1",GtP!$A$1:$BB$1,0),FALSE))</f>
        <v>--G</v>
      </c>
      <c r="AS105" s="317" t="str">
        <f>_xlfn.CONCAT(IF(BF105="","-","B"),IF(BS105="","-","I"),VLOOKUP($B105,GtP!$A:$BB,MATCH("Gq/11_0-1",GtP!$A$1:$BB$1,0),FALSE))</f>
        <v>--G</v>
      </c>
      <c r="AT105" s="317" t="str">
        <f>_xlfn.CONCAT(IF(BG105="","-","B"),IF(BT105="","-","I"),VLOOKUP($B105,GtP!$A:$BB,MATCH("G12/13_0-1",GtP!$A$1:$BB$1,0),FALSE))</f>
        <v>---</v>
      </c>
      <c r="AU105" s="317" t="str">
        <f>_xlfn.CONCAT(IF(BH105="","-","B"),IF(BU105="","-","I"),VLOOKUP($B105,GtP!$A:$BB,MATCH("G12/13_0-1",GtP!$A$1:$BB$1,0),FALSE))</f>
        <v>---</v>
      </c>
      <c r="AV105" s="319" t="str">
        <f>_xlfn.IFNA(VLOOKUP($B105,'B-LogEmaxOverpEC50'!$A:$AL,MATCH(AV$1,'B-LogEmaxOverpEC50'!$A$1:$AL$1,0),FALSE),"")</f>
        <v/>
      </c>
      <c r="AW105" s="320"/>
      <c r="AX105" s="321" t="str">
        <f>_xlfn.IFNA(VLOOKUP($B105,'B-LogEmaxOverpEC50'!$A:$AL,MATCH(AX$1,'B-LogEmaxOverpEC50'!$A$1:$AL$1,0),FALSE),"")</f>
        <v/>
      </c>
      <c r="AY105" s="321" t="str">
        <f>_xlfn.IFNA(VLOOKUP($B105,'B-LogEmaxOverpEC50'!$A:$AL,MATCH(AY$1,'B-LogEmaxOverpEC50'!$A$1:$AL$1,0),FALSE),"")</f>
        <v/>
      </c>
      <c r="AZ105" s="321" t="str">
        <f>_xlfn.IFNA(VLOOKUP($B105,'B-LogEmaxOverpEC50'!$A:$AL,MATCH(AZ$1,'B-LogEmaxOverpEC50'!$A$1:$AL$1,0),FALSE),"")</f>
        <v/>
      </c>
      <c r="BA105" s="321" t="str">
        <f>_xlfn.IFNA(VLOOKUP($B105,'B-LogEmaxOverpEC50'!$A:$AL,MATCH(BA$1,'B-LogEmaxOverpEC50'!$A$1:$AL$1,0),FALSE),"")</f>
        <v/>
      </c>
      <c r="BB105" s="321" t="str">
        <f>_xlfn.IFNA(VLOOKUP($B105,'B-LogEmaxOverpEC50'!$A:$AL,MATCH(BB$1,'B-LogEmaxOverpEC50'!$A$1:$AL$1,0),FALSE),"")</f>
        <v/>
      </c>
      <c r="BC105" s="321" t="str">
        <f>_xlfn.IFNA(VLOOKUP($B105,'B-LogEmaxOverpEC50'!$A:$AL,MATCH(BC$1,'B-LogEmaxOverpEC50'!$A$1:$AL$1,0),FALSE),"")</f>
        <v/>
      </c>
      <c r="BD105" s="321" t="str">
        <f>_xlfn.IFNA(VLOOKUP($B105,'B-LogEmaxOverpEC50'!$A:$AL,MATCH(BD$1,'B-LogEmaxOverpEC50'!$A$1:$AL$1,0),FALSE),"")</f>
        <v/>
      </c>
      <c r="BE105" s="321" t="str">
        <f>_xlfn.IFNA(VLOOKUP($B105,'B-LogEmaxOverpEC50'!$A:$AL,MATCH(BE$1,'B-LogEmaxOverpEC50'!$A$1:$AL$1,0),FALSE),"")</f>
        <v/>
      </c>
      <c r="BF105" s="321" t="str">
        <f>_xlfn.IFNA(VLOOKUP($B105,'B-LogEmaxOverpEC50'!$A:$AL,MATCH(BF$1,'B-LogEmaxOverpEC50'!$A$1:$AL$1,0),FALSE),"")</f>
        <v/>
      </c>
      <c r="BG105" s="321" t="str">
        <f>_xlfn.IFNA(VLOOKUP($B105,'B-LogEmaxOverpEC50'!$A:$AL,MATCH(BG$1,'B-LogEmaxOverpEC50'!$A$1:$AL$1,0),FALSE),"")</f>
        <v/>
      </c>
      <c r="BH105" s="321" t="str">
        <f>_xlfn.IFNA(VLOOKUP($B105,'B-LogEmaxOverpEC50'!$A:$AL,MATCH(BH$1,'B-LogEmaxOverpEC50'!$A$1:$AL$1,0),FALSE),"")</f>
        <v/>
      </c>
      <c r="BI105" s="322">
        <f>_xlfn.IFNA(VLOOKUP($B105,'I-LogEmaxOverpEC50'!$A:$AR,MATCH(BI$1,'I-LogEmaxOverpEC50'!$A$1:$AR$1,0),FALSE),"")</f>
        <v>5.6348500216800934</v>
      </c>
      <c r="BJ105" s="320">
        <f>_xlfn.IFNA(VLOOKUP($B105,'I-LogEmaxOverpEC50'!$A:$AR,MATCH(BJ$1,'I-LogEmaxOverpEC50'!$A$1:$AR$1,0),FALSE),"")</f>
        <v>5.4714053287375695</v>
      </c>
      <c r="BK105" s="320">
        <f>_xlfn.IFNA(VLOOKUP($B105,'I-LogEmaxOverpEC50'!$A:$AR,MATCH(BK$1,'I-LogEmaxOverpEC50'!$A$1:$AR$1,0),FALSE),"")</f>
        <v>5.8082633179618117</v>
      </c>
      <c r="BL105" s="320">
        <f>_xlfn.IFNA(VLOOKUP($B105,'I-LogEmaxOverpEC50'!$A:$AR,MATCH(BL$1,'I-LogEmaxOverpEC50'!$A$1:$AR$1,0),FALSE),"")</f>
        <v>5.8082633179618117</v>
      </c>
      <c r="BM105" s="320">
        <f>_xlfn.IFNA(VLOOKUP($B105,'I-LogEmaxOverpEC50'!$A:$AR,MATCH(BM$1,'I-LogEmaxOverpEC50'!$A$1:$AR$1,0),FALSE),"")</f>
        <v>5.7884913291640929</v>
      </c>
      <c r="BN105" s="320">
        <f>_xlfn.IFNA(VLOOKUP($B105,'I-LogEmaxOverpEC50'!$A:$AR,MATCH(BN$1,'I-LogEmaxOverpEC50'!$A$1:$AR$1,0),FALSE),"")</f>
        <v>5.7884913291640929</v>
      </c>
      <c r="BO105" s="320">
        <f>_xlfn.IFNA(VLOOKUP($B105,'I-LogEmaxOverpEC50'!$A:$AR,MATCH(BO$1,'I-LogEmaxOverpEC50'!$A$1:$AR$1,0),FALSE),"")</f>
        <v>5.9656046604136757</v>
      </c>
      <c r="BP105" s="320">
        <f>_xlfn.IFNA(VLOOKUP($B105,'I-LogEmaxOverpEC50'!$A:$AR,MATCH(BP$1,'I-LogEmaxOverpEC50'!$A$1:$AR$1,0),FALSE),"")</f>
        <v>6.291702758516343</v>
      </c>
      <c r="BQ105" s="320">
        <f>_xlfn.IFNA(VLOOKUP($B105,'I-LogEmaxOverpEC50'!$A:$AR,MATCH(BQ$1,'I-LogEmaxOverpEC50'!$A$1:$AR$1,0),FALSE),"")</f>
        <v>6.291702758516343</v>
      </c>
      <c r="BR105" s="320" t="str">
        <f>_xlfn.IFNA(VLOOKUP($B105,'I-LogEmaxOverpEC50'!$A:$AR,MATCH(BR$1,'I-LogEmaxOverpEC50'!$A$1:$AR$1,0),FALSE),"")</f>
        <v/>
      </c>
      <c r="BS105" s="320" t="str">
        <f>_xlfn.IFNA(VLOOKUP($B105,'I-LogEmaxOverpEC50'!$A:$AR,MATCH(BS$1,'I-LogEmaxOverpEC50'!$A$1:$AR$1,0),FALSE),"")</f>
        <v/>
      </c>
      <c r="BT105" s="320" t="str">
        <f>_xlfn.IFNA(VLOOKUP($B105,'I-LogEmaxOverpEC50'!$A:$AR,MATCH(BT$1,'I-LogEmaxOverpEC50'!$A$1:$AR$1,0),FALSE),"")</f>
        <v/>
      </c>
      <c r="BU105" s="320" t="str">
        <f>_xlfn.IFNA(VLOOKUP($B105,'I-LogEmaxOverpEC50'!$A:$AR,MATCH(BU$1,'I-LogEmaxOverpEC50'!$A$1:$AR$1,0),FALSE),"")</f>
        <v/>
      </c>
      <c r="BV105" s="114" t="str" cm="1">
        <f t="array" ref="BV105">_xlfn.IFS(AND($C105="A",_xlfn.CONCAT(F105:G105)&lt;&gt;"",$A105=1),"x",AND($C105="A",_xlfn.CONCAT(F105:G105)="",$A105=1),"-",$A$1&lt;&gt;"","")</f>
        <v>-</v>
      </c>
      <c r="BW105" s="113" t="str" cm="1">
        <f t="array" ref="BW105">_xlfn.IFS(AND($C105="A",_xlfn.CONCAT(H105:L105)&lt;&gt;"",$A105=1),"x",AND($C105="A",_xlfn.CONCAT(H105:L105)="",$A105=1),"-",$A$1&lt;&gt;"","")</f>
        <v>-</v>
      </c>
      <c r="BX105" s="113" t="str" cm="1">
        <f t="array" ref="BX105">_xlfn.IFS(AND($C105="A",_xlfn.CONCAT(M105:P105)&lt;&gt;"",$A105=1),"x",AND($C105="A",_xlfn.CONCAT(M105:P105)="",$A105=1),"-",$A$1&lt;&gt;"","")</f>
        <v>x</v>
      </c>
      <c r="BY105" s="113" t="str" cm="1">
        <f t="array" ref="BY105">_xlfn.IFS(AND($C105="A",_xlfn.CONCAT(Q105:R105)&lt;&gt;"",$A105=1),"x",AND($C105="A",_xlfn.CONCAT(Q105:R105)="",$A105=1),"-",$A$1&lt;&gt;"","")</f>
        <v>-</v>
      </c>
      <c r="BZ105" s="121" t="str">
        <f t="shared" si="60"/>
        <v/>
      </c>
      <c r="CA105" s="120" t="str">
        <f t="shared" si="61"/>
        <v/>
      </c>
      <c r="CB105" s="120">
        <f t="shared" si="62"/>
        <v>6.291702758516343</v>
      </c>
      <c r="CC105" s="120" t="str">
        <f t="shared" si="63"/>
        <v/>
      </c>
      <c r="CD105" s="121" t="str">
        <f t="shared" si="64"/>
        <v/>
      </c>
      <c r="CE105" s="120" t="str">
        <f t="shared" si="65"/>
        <v/>
      </c>
      <c r="CF105" s="120" t="str">
        <f t="shared" si="66"/>
        <v/>
      </c>
      <c r="CG105" s="120" t="str">
        <f t="shared" si="67"/>
        <v/>
      </c>
      <c r="CH105" s="120" t="str">
        <f t="shared" si="68"/>
        <v/>
      </c>
      <c r="CI105" s="120" t="str">
        <f t="shared" si="69"/>
        <v/>
      </c>
    </row>
    <row r="106" spans="1:87" s="323" customFormat="1" x14ac:dyDescent="0.2">
      <c r="A106" s="311" cm="1">
        <f t="array" ref="A106">_xlfn.IFS(SUM(F106:R106)&gt;0,1,Z106&gt;0,2,TRUE,3)</f>
        <v>1</v>
      </c>
      <c r="B106" s="311" t="s">
        <v>55</v>
      </c>
      <c r="C106" s="311" t="str">
        <f>_xlfn.XLOOKUP(B106,RecNamesAll!A:A,RecNamesAll!E:E)</f>
        <v>A</v>
      </c>
      <c r="D106" s="311" t="str">
        <f>_xlfn.XLOOKUP(B106,RecNamesAll!A:A,RecNamesAll!C:C)</f>
        <v>α1D</v>
      </c>
      <c r="E106" s="311"/>
      <c r="F106" s="312" t="str">
        <f t="shared" si="35"/>
        <v/>
      </c>
      <c r="G106" s="313" t="str">
        <f t="shared" si="36"/>
        <v/>
      </c>
      <c r="H106" s="312" t="str">
        <f t="shared" si="37"/>
        <v/>
      </c>
      <c r="I106" s="313" t="str">
        <f t="shared" si="38"/>
        <v/>
      </c>
      <c r="J106" s="313" t="str">
        <f t="shared" si="39"/>
        <v/>
      </c>
      <c r="K106" s="313" t="str">
        <f t="shared" si="40"/>
        <v/>
      </c>
      <c r="L106" s="313" t="str">
        <f t="shared" si="41"/>
        <v/>
      </c>
      <c r="M106" s="312">
        <f t="shared" si="42"/>
        <v>8.4256573071976408</v>
      </c>
      <c r="N106" s="313">
        <f t="shared" si="43"/>
        <v>8.4256573071976408</v>
      </c>
      <c r="O106" s="313">
        <f t="shared" si="44"/>
        <v>8.5191360269322818</v>
      </c>
      <c r="P106" s="313" t="str">
        <f t="shared" si="45"/>
        <v/>
      </c>
      <c r="Q106" s="312" t="str">
        <f t="shared" si="46"/>
        <v/>
      </c>
      <c r="R106" s="313" t="str">
        <f t="shared" si="47"/>
        <v/>
      </c>
      <c r="S106" s="314">
        <f t="shared" si="48"/>
        <v>3</v>
      </c>
      <c r="T106" s="315" t="str">
        <f t="shared" si="49"/>
        <v>A</v>
      </c>
      <c r="U106" s="311" t="str">
        <f t="shared" si="50"/>
        <v>α1D</v>
      </c>
      <c r="V106" s="316" t="str">
        <f>IF(VLOOKUP($B106,GtP!$A:$AA,MATCH("Gs_0-2",GtP!$A$1:$AA$1,0),FALSE)=0,"",VLOOKUP($B106,GtP!$A:$AA,MATCH("Gs_0-2",GtP!$A$1:$AA$1,0),FALSE))</f>
        <v/>
      </c>
      <c r="W106" s="317" t="str">
        <f>IF(VLOOKUP($B106,GtP!$A:$AA,MATCH("Gi/o_0-2",GtP!$A$1:$AA$1,0),FALSE)=0,"",VLOOKUP($B106,GtP!$A:$AA,MATCH("Gi/o_0-2",GtP!$A$1:$AA$1,0),FALSE))</f>
        <v/>
      </c>
      <c r="X106" s="317">
        <f>IF(VLOOKUP($B106,GtP!$A:$AA,MATCH("Gq/11_0-2",GtP!$A$1:$AA$1,0),FALSE)=0,"",VLOOKUP($B106,GtP!$A:$AA,MATCH("Gq/11_0-2",GtP!$A$1:$AA$1,0),FALSE))</f>
        <v>1</v>
      </c>
      <c r="Y106" s="317" t="str">
        <f>IF(VLOOKUP($B106,GtP!$A:$AA,MATCH("G12/13_0-2",GtP!$A$1:$AA$1,0),FALSE)=0,"",VLOOKUP($B106,GtP!$A:$AA,MATCH("G12/13_0-2",GtP!$A$1:$AA$1,0),FALSE))</f>
        <v/>
      </c>
      <c r="Z106" s="318">
        <f t="shared" si="51"/>
        <v>1</v>
      </c>
      <c r="AA106" s="317" t="str">
        <f t="shared" si="52"/>
        <v/>
      </c>
      <c r="AB106" s="317" t="str">
        <f t="shared" si="53"/>
        <v/>
      </c>
      <c r="AC106" s="317">
        <f t="shared" si="54"/>
        <v>1</v>
      </c>
      <c r="AD106" s="317" t="str">
        <f t="shared" si="55"/>
        <v/>
      </c>
      <c r="AE106" s="315" t="str">
        <f t="shared" si="56"/>
        <v/>
      </c>
      <c r="AF106" s="311" t="str">
        <f t="shared" si="57"/>
        <v/>
      </c>
      <c r="AG106" s="311">
        <f t="shared" si="58"/>
        <v>3</v>
      </c>
      <c r="AH106" s="311" t="str">
        <f t="shared" si="59"/>
        <v/>
      </c>
      <c r="AI106" s="316" t="str">
        <f>_xlfn.CONCAT(IF(AV106="","-","B"),IF(BI106="","-","I"),VLOOKUP($B106,GtP!$A:$BB,MATCH("Gs_0-1",GtP!$A$1:$BB$1,0),FALSE))</f>
        <v>-I-</v>
      </c>
      <c r="AJ106" s="317" t="str">
        <f>_xlfn.CONCAT(IF(AW106="","-","B"),IF(BJ106="","-","I"),VLOOKUP($B106,GtP!$A:$BB,MATCH("Gs_0-1",GtP!$A$1:$BB$1,0),FALSE))</f>
        <v>-I-</v>
      </c>
      <c r="AK106" s="317" t="str">
        <f>_xlfn.CONCAT(IF(AX106="","-","B"),IF(BK106="","-","I"),VLOOKUP($B106,GtP!$A:$BB,MATCH("Gi/o_0-1",GtP!$A$1:$BB$1,0),FALSE))</f>
        <v>---</v>
      </c>
      <c r="AL106" s="317" t="str">
        <f>_xlfn.CONCAT(IF(AY106="","-","B"),IF(BL106="","-","I"),VLOOKUP($B106,GtP!$A:$BB,MATCH("Gi/o_0-1",GtP!$A$1:$BB$1,0),FALSE))</f>
        <v>---</v>
      </c>
      <c r="AM106" s="317" t="str">
        <f>_xlfn.CONCAT(IF(AZ106="","-","B"),IF(BM106="","-","I"),VLOOKUP($B106,GtP!$A:$BB,MATCH("Gi/o_0-1",GtP!$A$1:$BB$1,0),FALSE))</f>
        <v>---</v>
      </c>
      <c r="AN106" s="317" t="str">
        <f>_xlfn.CONCAT(IF(BA106="","-","B"),IF(BN106="","-","I"),VLOOKUP($B106,GtP!$A:$BB,MATCH("Gi/o_0-1",GtP!$A$1:$BB$1,0),FALSE))</f>
        <v>---</v>
      </c>
      <c r="AO106" s="317" t="str">
        <f>_xlfn.CONCAT(IF(BB106="","-","B"),IF(BO106="","-","I"),VLOOKUP($B106,GtP!$A:$BB,MATCH("Gi/o_0-1",GtP!$A$1:$BB$1,0),FALSE))</f>
        <v>---</v>
      </c>
      <c r="AP106" s="317" t="str">
        <f>_xlfn.CONCAT(IF(BC106="","-","B"),IF(BP106="","-","I"),VLOOKUP($B106,GtP!$A:$BB,MATCH("Gq/11_0-1",GtP!$A$1:$BB$1,0),FALSE))</f>
        <v>-IG</v>
      </c>
      <c r="AQ106" s="317" t="str">
        <f>_xlfn.CONCAT(IF(BD106="","-","B"),IF(BQ106="","-","I"),VLOOKUP($B106,GtP!$A:$BB,MATCH("Gq/11_0-1",GtP!$A$1:$BB$1,0),FALSE))</f>
        <v>-IG</v>
      </c>
      <c r="AR106" s="317" t="str">
        <f>_xlfn.CONCAT(IF(BE106="","-","B"),IF(BR106="","-","I"),VLOOKUP($B106,GtP!$A:$BB,MATCH("Gq/11_0-1",GtP!$A$1:$BB$1,0),FALSE))</f>
        <v>-IG</v>
      </c>
      <c r="AS106" s="317" t="str">
        <f>_xlfn.CONCAT(IF(BF106="","-","B"),IF(BS106="","-","I"),VLOOKUP($B106,GtP!$A:$BB,MATCH("Gq/11_0-1",GtP!$A$1:$BB$1,0),FALSE))</f>
        <v>--G</v>
      </c>
      <c r="AT106" s="317" t="str">
        <f>_xlfn.CONCAT(IF(BG106="","-","B"),IF(BT106="","-","I"),VLOOKUP($B106,GtP!$A:$BB,MATCH("G12/13_0-1",GtP!$A$1:$BB$1,0),FALSE))</f>
        <v>---</v>
      </c>
      <c r="AU106" s="317" t="str">
        <f>_xlfn.CONCAT(IF(BH106="","-","B"),IF(BU106="","-","I"),VLOOKUP($B106,GtP!$A:$BB,MATCH("G12/13_0-1",GtP!$A$1:$BB$1,0),FALSE))</f>
        <v>---</v>
      </c>
      <c r="AV106" s="319" t="str">
        <f>_xlfn.IFNA(VLOOKUP($B106,'B-LogEmaxOverpEC50'!$A:$AL,MATCH(AV$1,'B-LogEmaxOverpEC50'!$A$1:$AL$1,0),FALSE),"")</f>
        <v/>
      </c>
      <c r="AW106" s="320"/>
      <c r="AX106" s="321" t="str">
        <f>_xlfn.IFNA(VLOOKUP($B106,'B-LogEmaxOverpEC50'!$A:$AL,MATCH(AX$1,'B-LogEmaxOverpEC50'!$A$1:$AL$1,0),FALSE),"")</f>
        <v/>
      </c>
      <c r="AY106" s="321" t="str">
        <f>_xlfn.IFNA(VLOOKUP($B106,'B-LogEmaxOverpEC50'!$A:$AL,MATCH(AY$1,'B-LogEmaxOverpEC50'!$A$1:$AL$1,0),FALSE),"")</f>
        <v/>
      </c>
      <c r="AZ106" s="321" t="str">
        <f>_xlfn.IFNA(VLOOKUP($B106,'B-LogEmaxOverpEC50'!$A:$AL,MATCH(AZ$1,'B-LogEmaxOverpEC50'!$A$1:$AL$1,0),FALSE),"")</f>
        <v/>
      </c>
      <c r="BA106" s="321" t="str">
        <f>_xlfn.IFNA(VLOOKUP($B106,'B-LogEmaxOverpEC50'!$A:$AL,MATCH(BA$1,'B-LogEmaxOverpEC50'!$A$1:$AL$1,0),FALSE),"")</f>
        <v/>
      </c>
      <c r="BB106" s="321" t="str">
        <f>_xlfn.IFNA(VLOOKUP($B106,'B-LogEmaxOverpEC50'!$A:$AL,MATCH(BB$1,'B-LogEmaxOverpEC50'!$A$1:$AL$1,0),FALSE),"")</f>
        <v/>
      </c>
      <c r="BC106" s="321" t="str">
        <f>_xlfn.IFNA(VLOOKUP($B106,'B-LogEmaxOverpEC50'!$A:$AL,MATCH(BC$1,'B-LogEmaxOverpEC50'!$A$1:$AL$1,0),FALSE),"")</f>
        <v/>
      </c>
      <c r="BD106" s="321" t="str">
        <f>_xlfn.IFNA(VLOOKUP($B106,'B-LogEmaxOverpEC50'!$A:$AL,MATCH(BD$1,'B-LogEmaxOverpEC50'!$A$1:$AL$1,0),FALSE),"")</f>
        <v/>
      </c>
      <c r="BE106" s="321" t="str">
        <f>_xlfn.IFNA(VLOOKUP($B106,'B-LogEmaxOverpEC50'!$A:$AL,MATCH(BE$1,'B-LogEmaxOverpEC50'!$A$1:$AL$1,0),FALSE),"")</f>
        <v/>
      </c>
      <c r="BF106" s="321" t="str">
        <f>_xlfn.IFNA(VLOOKUP($B106,'B-LogEmaxOverpEC50'!$A:$AL,MATCH(BF$1,'B-LogEmaxOverpEC50'!$A$1:$AL$1,0),FALSE),"")</f>
        <v/>
      </c>
      <c r="BG106" s="321" t="str">
        <f>_xlfn.IFNA(VLOOKUP($B106,'B-LogEmaxOverpEC50'!$A:$AL,MATCH(BG$1,'B-LogEmaxOverpEC50'!$A$1:$AL$1,0),FALSE),"")</f>
        <v/>
      </c>
      <c r="BH106" s="321" t="str">
        <f>_xlfn.IFNA(VLOOKUP($B106,'B-LogEmaxOverpEC50'!$A:$AL,MATCH(BH$1,'B-LogEmaxOverpEC50'!$A$1:$AL$1,0),FALSE),"")</f>
        <v/>
      </c>
      <c r="BI106" s="322">
        <f>_xlfn.IFNA(VLOOKUP($B106,'I-LogEmaxOverpEC50'!$A:$AR,MATCH(BI$1,'I-LogEmaxOverpEC50'!$A$1:$AR$1,0),FALSE),"")</f>
        <v>8.3508608341503496</v>
      </c>
      <c r="BJ106" s="320">
        <f>_xlfn.IFNA(VLOOKUP($B106,'I-LogEmaxOverpEC50'!$A:$AR,MATCH(BJ$1,'I-LogEmaxOverpEC50'!$A$1:$AR$1,0),FALSE),"")</f>
        <v>8.2151173767428443</v>
      </c>
      <c r="BK106" s="320" t="str">
        <f>_xlfn.IFNA(VLOOKUP($B106,'I-LogEmaxOverpEC50'!$A:$AR,MATCH(BK$1,'I-LogEmaxOverpEC50'!$A$1:$AR$1,0),FALSE),"")</f>
        <v/>
      </c>
      <c r="BL106" s="320" t="str">
        <f>_xlfn.IFNA(VLOOKUP($B106,'I-LogEmaxOverpEC50'!$A:$AR,MATCH(BL$1,'I-LogEmaxOverpEC50'!$A$1:$AR$1,0),FALSE),"")</f>
        <v/>
      </c>
      <c r="BM106" s="320" t="str">
        <f>_xlfn.IFNA(VLOOKUP($B106,'I-LogEmaxOverpEC50'!$A:$AR,MATCH(BM$1,'I-LogEmaxOverpEC50'!$A$1:$AR$1,0),FALSE),"")</f>
        <v/>
      </c>
      <c r="BN106" s="320" t="str">
        <f>_xlfn.IFNA(VLOOKUP($B106,'I-LogEmaxOverpEC50'!$A:$AR,MATCH(BN$1,'I-LogEmaxOverpEC50'!$A$1:$AR$1,0),FALSE),"")</f>
        <v/>
      </c>
      <c r="BO106" s="320" t="str">
        <f>_xlfn.IFNA(VLOOKUP($B106,'I-LogEmaxOverpEC50'!$A:$AR,MATCH(BO$1,'I-LogEmaxOverpEC50'!$A$1:$AR$1,0),FALSE),"")</f>
        <v/>
      </c>
      <c r="BP106" s="320">
        <f>_xlfn.IFNA(VLOOKUP($B106,'I-LogEmaxOverpEC50'!$A:$AR,MATCH(BP$1,'I-LogEmaxOverpEC50'!$A$1:$AR$1,0),FALSE),"")</f>
        <v>8.4256573071976408</v>
      </c>
      <c r="BQ106" s="320">
        <f>_xlfn.IFNA(VLOOKUP($B106,'I-LogEmaxOverpEC50'!$A:$AR,MATCH(BQ$1,'I-LogEmaxOverpEC50'!$A$1:$AR$1,0),FALSE),"")</f>
        <v>8.4256573071976408</v>
      </c>
      <c r="BR106" s="320">
        <f>_xlfn.IFNA(VLOOKUP($B106,'I-LogEmaxOverpEC50'!$A:$AR,MATCH(BR$1,'I-LogEmaxOverpEC50'!$A$1:$AR$1,0),FALSE),"")</f>
        <v>8.5191360269322818</v>
      </c>
      <c r="BS106" s="320" t="str">
        <f>_xlfn.IFNA(VLOOKUP($B106,'I-LogEmaxOverpEC50'!$A:$AR,MATCH(BS$1,'I-LogEmaxOverpEC50'!$A$1:$AR$1,0),FALSE),"")</f>
        <v/>
      </c>
      <c r="BT106" s="320" t="str">
        <f>_xlfn.IFNA(VLOOKUP($B106,'I-LogEmaxOverpEC50'!$A:$AR,MATCH(BT$1,'I-LogEmaxOverpEC50'!$A$1:$AR$1,0),FALSE),"")</f>
        <v/>
      </c>
      <c r="BU106" s="320" t="str">
        <f>_xlfn.IFNA(VLOOKUP($B106,'I-LogEmaxOverpEC50'!$A:$AR,MATCH(BU$1,'I-LogEmaxOverpEC50'!$A$1:$AR$1,0),FALSE),"")</f>
        <v/>
      </c>
      <c r="BV106" s="114" t="str" cm="1">
        <f t="array" ref="BV106">_xlfn.IFS(AND($C106="A",_xlfn.CONCAT(F106:G106)&lt;&gt;"",$A106=1),"x",AND($C106="A",_xlfn.CONCAT(F106:G106)="",$A106=1),"-",$A$1&lt;&gt;"","")</f>
        <v>-</v>
      </c>
      <c r="BW106" s="113" t="str" cm="1">
        <f t="array" ref="BW106">_xlfn.IFS(AND($C106="A",_xlfn.CONCAT(H106:L106)&lt;&gt;"",$A106=1),"x",AND($C106="A",_xlfn.CONCAT(H106:L106)="",$A106=1),"-",$A$1&lt;&gt;"","")</f>
        <v>-</v>
      </c>
      <c r="BX106" s="113" t="str" cm="1">
        <f t="array" ref="BX106">_xlfn.IFS(AND($C106="A",_xlfn.CONCAT(M106:P106)&lt;&gt;"",$A106=1),"x",AND($C106="A",_xlfn.CONCAT(M106:P106)="",$A106=1),"-",$A$1&lt;&gt;"","")</f>
        <v>x</v>
      </c>
      <c r="BY106" s="113" t="str" cm="1">
        <f t="array" ref="BY106">_xlfn.IFS(AND($C106="A",_xlfn.CONCAT(Q106:R106)&lt;&gt;"",$A106=1),"x",AND($C106="A",_xlfn.CONCAT(Q106:R106)="",$A106=1),"-",$A$1&lt;&gt;"","")</f>
        <v>-</v>
      </c>
      <c r="BZ106" s="121" t="str">
        <f t="shared" si="60"/>
        <v/>
      </c>
      <c r="CA106" s="120" t="str">
        <f t="shared" si="61"/>
        <v/>
      </c>
      <c r="CB106" s="120">
        <f t="shared" si="62"/>
        <v>8.5191360269322818</v>
      </c>
      <c r="CC106" s="120" t="str">
        <f t="shared" si="63"/>
        <v/>
      </c>
      <c r="CD106" s="121" t="str">
        <f t="shared" si="64"/>
        <v/>
      </c>
      <c r="CE106" s="120" t="str">
        <f t="shared" si="65"/>
        <v/>
      </c>
      <c r="CF106" s="120" t="str">
        <f t="shared" si="66"/>
        <v/>
      </c>
      <c r="CG106" s="120" t="str">
        <f t="shared" si="67"/>
        <v/>
      </c>
      <c r="CH106" s="120" t="str">
        <f t="shared" si="68"/>
        <v/>
      </c>
      <c r="CI106" s="120" t="str">
        <f t="shared" si="69"/>
        <v/>
      </c>
    </row>
    <row r="107" spans="1:87" s="323" customFormat="1" x14ac:dyDescent="0.2">
      <c r="A107" s="311" cm="1">
        <f t="array" ref="A107">_xlfn.IFS(SUM(F107:R107)&gt;0,1,Z107&gt;0,2,TRUE,3)</f>
        <v>1</v>
      </c>
      <c r="B107" s="311" t="s">
        <v>192</v>
      </c>
      <c r="C107" s="311" t="str">
        <f>_xlfn.XLOOKUP(B107,RecNamesAll!A:A,RecNamesAll!E:E)</f>
        <v>A</v>
      </c>
      <c r="D107" s="311" t="str">
        <f>_xlfn.XLOOKUP(B107,RecNamesAll!A:A,RecNamesAll!C:C)</f>
        <v>V1B</v>
      </c>
      <c r="E107" s="311"/>
      <c r="F107" s="312" t="str">
        <f t="shared" si="35"/>
        <v/>
      </c>
      <c r="G107" s="313" t="str">
        <f t="shared" si="36"/>
        <v/>
      </c>
      <c r="H107" s="312" t="str">
        <f t="shared" si="37"/>
        <v/>
      </c>
      <c r="I107" s="313" t="str">
        <f t="shared" si="38"/>
        <v/>
      </c>
      <c r="J107" s="313" t="str">
        <f t="shared" si="39"/>
        <v/>
      </c>
      <c r="K107" s="313" t="str">
        <f t="shared" si="40"/>
        <v/>
      </c>
      <c r="L107" s="313" t="str">
        <f t="shared" si="41"/>
        <v/>
      </c>
      <c r="M107" s="312">
        <f t="shared" si="42"/>
        <v>11.806312860661437</v>
      </c>
      <c r="N107" s="313">
        <f t="shared" si="43"/>
        <v>11.806312860661437</v>
      </c>
      <c r="O107" s="313">
        <f t="shared" si="44"/>
        <v>10.713657031593938</v>
      </c>
      <c r="P107" s="313" t="str">
        <f t="shared" si="45"/>
        <v/>
      </c>
      <c r="Q107" s="312" t="str">
        <f t="shared" si="46"/>
        <v/>
      </c>
      <c r="R107" s="313" t="str">
        <f t="shared" si="47"/>
        <v/>
      </c>
      <c r="S107" s="314">
        <f t="shared" si="48"/>
        <v>3</v>
      </c>
      <c r="T107" s="315" t="str">
        <f t="shared" si="49"/>
        <v>A</v>
      </c>
      <c r="U107" s="311" t="str">
        <f t="shared" si="50"/>
        <v>V1B</v>
      </c>
      <c r="V107" s="316" t="str">
        <f>IF(VLOOKUP($B107,GtP!$A:$AA,MATCH("Gs_0-2",GtP!$A$1:$AA$1,0),FALSE)=0,"",VLOOKUP($B107,GtP!$A:$AA,MATCH("Gs_0-2",GtP!$A$1:$AA$1,0),FALSE))</f>
        <v/>
      </c>
      <c r="W107" s="317" t="str">
        <f>IF(VLOOKUP($B107,GtP!$A:$AA,MATCH("Gi/o_0-2",GtP!$A$1:$AA$1,0),FALSE)=0,"",VLOOKUP($B107,GtP!$A:$AA,MATCH("Gi/o_0-2",GtP!$A$1:$AA$1,0),FALSE))</f>
        <v/>
      </c>
      <c r="X107" s="317">
        <f>IF(VLOOKUP($B107,GtP!$A:$AA,MATCH("Gq/11_0-2",GtP!$A$1:$AA$1,0),FALSE)=0,"",VLOOKUP($B107,GtP!$A:$AA,MATCH("Gq/11_0-2",GtP!$A$1:$AA$1,0),FALSE))</f>
        <v>1</v>
      </c>
      <c r="Y107" s="317" t="str">
        <f>IF(VLOOKUP($B107,GtP!$A:$AA,MATCH("G12/13_0-2",GtP!$A$1:$AA$1,0),FALSE)=0,"",VLOOKUP($B107,GtP!$A:$AA,MATCH("G12/13_0-2",GtP!$A$1:$AA$1,0),FALSE))</f>
        <v/>
      </c>
      <c r="Z107" s="318">
        <f t="shared" si="51"/>
        <v>1</v>
      </c>
      <c r="AA107" s="317" t="str">
        <f t="shared" si="52"/>
        <v/>
      </c>
      <c r="AB107" s="317" t="str">
        <f t="shared" si="53"/>
        <v/>
      </c>
      <c r="AC107" s="317">
        <f t="shared" si="54"/>
        <v>1</v>
      </c>
      <c r="AD107" s="317" t="str">
        <f t="shared" si="55"/>
        <v/>
      </c>
      <c r="AE107" s="315" t="str">
        <f t="shared" si="56"/>
        <v/>
      </c>
      <c r="AF107" s="311" t="str">
        <f t="shared" si="57"/>
        <v/>
      </c>
      <c r="AG107" s="311">
        <f t="shared" si="58"/>
        <v>3</v>
      </c>
      <c r="AH107" s="311" t="str">
        <f t="shared" si="59"/>
        <v/>
      </c>
      <c r="AI107" s="316" t="str">
        <f>_xlfn.CONCAT(IF(AV107="","-","B"),IF(BI107="","-","I"),VLOOKUP($B107,GtP!$A:$BB,MATCH("Gs_0-1",GtP!$A$1:$BB$1,0),FALSE))</f>
        <v>-I-</v>
      </c>
      <c r="AJ107" s="317" t="str">
        <f>_xlfn.CONCAT(IF(AW107="","-","B"),IF(BJ107="","-","I"),VLOOKUP($B107,GtP!$A:$BB,MATCH("Gs_0-1",GtP!$A$1:$BB$1,0),FALSE))</f>
        <v>-I-</v>
      </c>
      <c r="AK107" s="317" t="str">
        <f>_xlfn.CONCAT(IF(AX107="","-","B"),IF(BK107="","-","I"),VLOOKUP($B107,GtP!$A:$BB,MATCH("Gi/o_0-1",GtP!$A$1:$BB$1,0),FALSE))</f>
        <v>-I-</v>
      </c>
      <c r="AL107" s="317" t="str">
        <f>_xlfn.CONCAT(IF(AY107="","-","B"),IF(BL107="","-","I"),VLOOKUP($B107,GtP!$A:$BB,MATCH("Gi/o_0-1",GtP!$A$1:$BB$1,0),FALSE))</f>
        <v>-I-</v>
      </c>
      <c r="AM107" s="317" t="str">
        <f>_xlfn.CONCAT(IF(AZ107="","-","B"),IF(BM107="","-","I"),VLOOKUP($B107,GtP!$A:$BB,MATCH("Gi/o_0-1",GtP!$A$1:$BB$1,0),FALSE))</f>
        <v>-I-</v>
      </c>
      <c r="AN107" s="317" t="str">
        <f>_xlfn.CONCAT(IF(BA107="","-","B"),IF(BN107="","-","I"),VLOOKUP($B107,GtP!$A:$BB,MATCH("Gi/o_0-1",GtP!$A$1:$BB$1,0),FALSE))</f>
        <v>-I-</v>
      </c>
      <c r="AO107" s="317" t="str">
        <f>_xlfn.CONCAT(IF(BB107="","-","B"),IF(BO107="","-","I"),VLOOKUP($B107,GtP!$A:$BB,MATCH("Gi/o_0-1",GtP!$A$1:$BB$1,0),FALSE))</f>
        <v>-I-</v>
      </c>
      <c r="AP107" s="317" t="str">
        <f>_xlfn.CONCAT(IF(BC107="","-","B"),IF(BP107="","-","I"),VLOOKUP($B107,GtP!$A:$BB,MATCH("Gq/11_0-1",GtP!$A$1:$BB$1,0),FALSE))</f>
        <v>-IG</v>
      </c>
      <c r="AQ107" s="317" t="str">
        <f>_xlfn.CONCAT(IF(BD107="","-","B"),IF(BQ107="","-","I"),VLOOKUP($B107,GtP!$A:$BB,MATCH("Gq/11_0-1",GtP!$A$1:$BB$1,0),FALSE))</f>
        <v>-IG</v>
      </c>
      <c r="AR107" s="317" t="str">
        <f>_xlfn.CONCAT(IF(BE107="","-","B"),IF(BR107="","-","I"),VLOOKUP($B107,GtP!$A:$BB,MATCH("Gq/11_0-1",GtP!$A$1:$BB$1,0),FALSE))</f>
        <v>-IG</v>
      </c>
      <c r="AS107" s="317" t="str">
        <f>_xlfn.CONCAT(IF(BF107="","-","B"),IF(BS107="","-","I"),VLOOKUP($B107,GtP!$A:$BB,MATCH("Gq/11_0-1",GtP!$A$1:$BB$1,0),FALSE))</f>
        <v>--G</v>
      </c>
      <c r="AT107" s="317" t="str">
        <f>_xlfn.CONCAT(IF(BG107="","-","B"),IF(BT107="","-","I"),VLOOKUP($B107,GtP!$A:$BB,MATCH("G12/13_0-1",GtP!$A$1:$BB$1,0),FALSE))</f>
        <v>-I-</v>
      </c>
      <c r="AU107" s="317" t="str">
        <f>_xlfn.CONCAT(IF(BH107="","-","B"),IF(BU107="","-","I"),VLOOKUP($B107,GtP!$A:$BB,MATCH("G12/13_0-1",GtP!$A$1:$BB$1,0),FALSE))</f>
        <v>---</v>
      </c>
      <c r="AV107" s="319" t="str">
        <f>_xlfn.IFNA(VLOOKUP($B107,'B-LogEmaxOverpEC50'!$A:$AL,MATCH(AV$1,'B-LogEmaxOverpEC50'!$A$1:$AL$1,0),FALSE),"")</f>
        <v/>
      </c>
      <c r="AW107" s="320"/>
      <c r="AX107" s="321" t="str">
        <f>_xlfn.IFNA(VLOOKUP($B107,'B-LogEmaxOverpEC50'!$A:$AL,MATCH(AX$1,'B-LogEmaxOverpEC50'!$A$1:$AL$1,0),FALSE),"")</f>
        <v/>
      </c>
      <c r="AY107" s="321" t="str">
        <f>_xlfn.IFNA(VLOOKUP($B107,'B-LogEmaxOverpEC50'!$A:$AL,MATCH(AY$1,'B-LogEmaxOverpEC50'!$A$1:$AL$1,0),FALSE),"")</f>
        <v/>
      </c>
      <c r="AZ107" s="321" t="str">
        <f>_xlfn.IFNA(VLOOKUP($B107,'B-LogEmaxOverpEC50'!$A:$AL,MATCH(AZ$1,'B-LogEmaxOverpEC50'!$A$1:$AL$1,0),FALSE),"")</f>
        <v/>
      </c>
      <c r="BA107" s="321" t="str">
        <f>_xlfn.IFNA(VLOOKUP($B107,'B-LogEmaxOverpEC50'!$A:$AL,MATCH(BA$1,'B-LogEmaxOverpEC50'!$A$1:$AL$1,0),FALSE),"")</f>
        <v/>
      </c>
      <c r="BB107" s="321" t="str">
        <f>_xlfn.IFNA(VLOOKUP($B107,'B-LogEmaxOverpEC50'!$A:$AL,MATCH(BB$1,'B-LogEmaxOverpEC50'!$A$1:$AL$1,0),FALSE),"")</f>
        <v/>
      </c>
      <c r="BC107" s="321" t="str">
        <f>_xlfn.IFNA(VLOOKUP($B107,'B-LogEmaxOverpEC50'!$A:$AL,MATCH(BC$1,'B-LogEmaxOverpEC50'!$A$1:$AL$1,0),FALSE),"")</f>
        <v/>
      </c>
      <c r="BD107" s="321" t="str">
        <f>_xlfn.IFNA(VLOOKUP($B107,'B-LogEmaxOverpEC50'!$A:$AL,MATCH(BD$1,'B-LogEmaxOverpEC50'!$A$1:$AL$1,0),FALSE),"")</f>
        <v/>
      </c>
      <c r="BE107" s="321" t="str">
        <f>_xlfn.IFNA(VLOOKUP($B107,'B-LogEmaxOverpEC50'!$A:$AL,MATCH(BE$1,'B-LogEmaxOverpEC50'!$A$1:$AL$1,0),FALSE),"")</f>
        <v/>
      </c>
      <c r="BF107" s="321" t="str">
        <f>_xlfn.IFNA(VLOOKUP($B107,'B-LogEmaxOverpEC50'!$A:$AL,MATCH(BF$1,'B-LogEmaxOverpEC50'!$A$1:$AL$1,0),FALSE),"")</f>
        <v/>
      </c>
      <c r="BG107" s="321" t="str">
        <f>_xlfn.IFNA(VLOOKUP($B107,'B-LogEmaxOverpEC50'!$A:$AL,MATCH(BG$1,'B-LogEmaxOverpEC50'!$A$1:$AL$1,0),FALSE),"")</f>
        <v/>
      </c>
      <c r="BH107" s="321" t="str">
        <f>_xlfn.IFNA(VLOOKUP($B107,'B-LogEmaxOverpEC50'!$A:$AL,MATCH(BH$1,'B-LogEmaxOverpEC50'!$A$1:$AL$1,0),FALSE),"")</f>
        <v/>
      </c>
      <c r="BI107" s="322">
        <f>_xlfn.IFNA(VLOOKUP($B107,'I-LogEmaxOverpEC50'!$A:$AR,MATCH(BI$1,'I-LogEmaxOverpEC50'!$A$1:$AR$1,0),FALSE),"")</f>
        <v>11.438577642179782</v>
      </c>
      <c r="BJ107" s="320">
        <f>_xlfn.IFNA(VLOOKUP($B107,'I-LogEmaxOverpEC50'!$A:$AR,MATCH(BJ$1,'I-LogEmaxOverpEC50'!$A$1:$AR$1,0),FALSE),"")</f>
        <v>11.3687042136022</v>
      </c>
      <c r="BK107" s="320">
        <f>_xlfn.IFNA(VLOOKUP($B107,'I-LogEmaxOverpEC50'!$A:$AR,MATCH(BK$1,'I-LogEmaxOverpEC50'!$A$1:$AR$1,0),FALSE),"")</f>
        <v>10.846709155109139</v>
      </c>
      <c r="BL107" s="320">
        <f>_xlfn.IFNA(VLOOKUP($B107,'I-LogEmaxOverpEC50'!$A:$AR,MATCH(BL$1,'I-LogEmaxOverpEC50'!$A$1:$AR$1,0),FALSE),"")</f>
        <v>10.846709155109139</v>
      </c>
      <c r="BM107" s="320">
        <f>_xlfn.IFNA(VLOOKUP($B107,'I-LogEmaxOverpEC50'!$A:$AR,MATCH(BM$1,'I-LogEmaxOverpEC50'!$A$1:$AR$1,0),FALSE),"")</f>
        <v>10.329239137660762</v>
      </c>
      <c r="BN107" s="320">
        <f>_xlfn.IFNA(VLOOKUP($B107,'I-LogEmaxOverpEC50'!$A:$AR,MATCH(BN$1,'I-LogEmaxOverpEC50'!$A$1:$AR$1,0),FALSE),"")</f>
        <v>10.329239137660762</v>
      </c>
      <c r="BO107" s="320">
        <f>_xlfn.IFNA(VLOOKUP($B107,'I-LogEmaxOverpEC50'!$A:$AR,MATCH(BO$1,'I-LogEmaxOverpEC50'!$A$1:$AR$1,0),FALSE),"")</f>
        <v>10.443578029247178</v>
      </c>
      <c r="BP107" s="320">
        <f>_xlfn.IFNA(VLOOKUP($B107,'I-LogEmaxOverpEC50'!$A:$AR,MATCH(BP$1,'I-LogEmaxOverpEC50'!$A$1:$AR$1,0),FALSE),"")</f>
        <v>11.806312860661437</v>
      </c>
      <c r="BQ107" s="320">
        <f>_xlfn.IFNA(VLOOKUP($B107,'I-LogEmaxOverpEC50'!$A:$AR,MATCH(BQ$1,'I-LogEmaxOverpEC50'!$A$1:$AR$1,0),FALSE),"")</f>
        <v>11.806312860661437</v>
      </c>
      <c r="BR107" s="320">
        <f>_xlfn.IFNA(VLOOKUP($B107,'I-LogEmaxOverpEC50'!$A:$AR,MATCH(BR$1,'I-LogEmaxOverpEC50'!$A$1:$AR$1,0),FALSE),"")</f>
        <v>10.713657031593938</v>
      </c>
      <c r="BS107" s="320" t="str">
        <f>_xlfn.IFNA(VLOOKUP($B107,'I-LogEmaxOverpEC50'!$A:$AR,MATCH(BS$1,'I-LogEmaxOverpEC50'!$A$1:$AR$1,0),FALSE),"")</f>
        <v/>
      </c>
      <c r="BT107" s="320">
        <f>_xlfn.IFNA(VLOOKUP($B107,'I-LogEmaxOverpEC50'!$A:$AR,MATCH(BT$1,'I-LogEmaxOverpEC50'!$A$1:$AR$1,0),FALSE),"")</f>
        <v>9.9331635567144989</v>
      </c>
      <c r="BU107" s="320" t="str">
        <f>_xlfn.IFNA(VLOOKUP($B107,'I-LogEmaxOverpEC50'!$A:$AR,MATCH(BU$1,'I-LogEmaxOverpEC50'!$A$1:$AR$1,0),FALSE),"")</f>
        <v/>
      </c>
      <c r="BV107" s="114" t="str" cm="1">
        <f t="array" ref="BV107">_xlfn.IFS(AND($C107="A",_xlfn.CONCAT(F107:G107)&lt;&gt;"",$A107=1),"x",AND($C107="A",_xlfn.CONCAT(F107:G107)="",$A107=1),"-",$A$1&lt;&gt;"","")</f>
        <v>-</v>
      </c>
      <c r="BW107" s="113" t="str" cm="1">
        <f t="array" ref="BW107">_xlfn.IFS(AND($C107="A",_xlfn.CONCAT(H107:L107)&lt;&gt;"",$A107=1),"x",AND($C107="A",_xlfn.CONCAT(H107:L107)="",$A107=1),"-",$A$1&lt;&gt;"","")</f>
        <v>-</v>
      </c>
      <c r="BX107" s="113" t="str" cm="1">
        <f t="array" ref="BX107">_xlfn.IFS(AND($C107="A",_xlfn.CONCAT(M107:P107)&lt;&gt;"",$A107=1),"x",AND($C107="A",_xlfn.CONCAT(M107:P107)="",$A107=1),"-",$A$1&lt;&gt;"","")</f>
        <v>x</v>
      </c>
      <c r="BY107" s="113" t="str" cm="1">
        <f t="array" ref="BY107">_xlfn.IFS(AND($C107="A",_xlfn.CONCAT(Q107:R107)&lt;&gt;"",$A107=1),"x",AND($C107="A",_xlfn.CONCAT(Q107:R107)="",$A107=1),"-",$A$1&lt;&gt;"","")</f>
        <v>-</v>
      </c>
      <c r="BZ107" s="121" t="str">
        <f t="shared" si="60"/>
        <v/>
      </c>
      <c r="CA107" s="120" t="str">
        <f t="shared" si="61"/>
        <v/>
      </c>
      <c r="CB107" s="120">
        <f t="shared" si="62"/>
        <v>11.806312860661437</v>
      </c>
      <c r="CC107" s="120" t="str">
        <f t="shared" si="63"/>
        <v/>
      </c>
      <c r="CD107" s="121" t="str">
        <f t="shared" si="64"/>
        <v/>
      </c>
      <c r="CE107" s="120" t="str">
        <f t="shared" si="65"/>
        <v/>
      </c>
      <c r="CF107" s="120" t="str">
        <f t="shared" si="66"/>
        <v/>
      </c>
      <c r="CG107" s="120" t="str">
        <f t="shared" si="67"/>
        <v/>
      </c>
      <c r="CH107" s="120" t="str">
        <f t="shared" si="68"/>
        <v/>
      </c>
      <c r="CI107" s="120" t="str">
        <f t="shared" si="69"/>
        <v/>
      </c>
    </row>
    <row r="108" spans="1:87" x14ac:dyDescent="0.2">
      <c r="A108" s="311" cm="1">
        <f t="array" ref="A108">_xlfn.IFS(SUM(F108:R108)&gt;0,1,Z108&gt;0,2,TRUE,3)</f>
        <v>1</v>
      </c>
      <c r="B108" s="311" t="s">
        <v>48</v>
      </c>
      <c r="C108" s="311" t="str">
        <f>_xlfn.XLOOKUP(B108,RecNamesAll!A:A,RecNamesAll!E:E)</f>
        <v>A</v>
      </c>
      <c r="D108" s="311" t="str">
        <f>_xlfn.XLOOKUP(B108,RecNamesAll!A:A,RecNamesAll!C:C)</f>
        <v>M5</v>
      </c>
      <c r="F108" s="312" t="str">
        <f t="shared" si="35"/>
        <v/>
      </c>
      <c r="G108" s="313" t="str">
        <f t="shared" si="36"/>
        <v/>
      </c>
      <c r="H108" s="312" t="str">
        <f t="shared" si="37"/>
        <v/>
      </c>
      <c r="I108" s="313" t="str">
        <f t="shared" si="38"/>
        <v/>
      </c>
      <c r="J108" s="313" t="str">
        <f t="shared" si="39"/>
        <v/>
      </c>
      <c r="K108" s="313" t="str">
        <f t="shared" si="40"/>
        <v/>
      </c>
      <c r="L108" s="313" t="str">
        <f t="shared" si="41"/>
        <v/>
      </c>
      <c r="M108" s="312">
        <f t="shared" si="42"/>
        <v>10.438075242058964</v>
      </c>
      <c r="N108" s="313">
        <f t="shared" si="43"/>
        <v>10.438075242058964</v>
      </c>
      <c r="O108" s="313">
        <f t="shared" si="44"/>
        <v>10.393040529800613</v>
      </c>
      <c r="P108" s="313">
        <f t="shared" si="45"/>
        <v>10.025473477637087</v>
      </c>
      <c r="Q108" s="312" t="str">
        <f t="shared" si="46"/>
        <v/>
      </c>
      <c r="R108" s="313" t="str">
        <f t="shared" si="47"/>
        <v/>
      </c>
      <c r="S108" s="314">
        <f t="shared" si="48"/>
        <v>4</v>
      </c>
      <c r="T108" s="315" t="str">
        <f t="shared" si="49"/>
        <v>A</v>
      </c>
      <c r="U108" s="311" t="str">
        <f t="shared" si="50"/>
        <v>M5</v>
      </c>
      <c r="V108" s="316" t="str">
        <f>IF(VLOOKUP($B108,GtP!$A:$AA,MATCH("Gs_0-2",GtP!$A$1:$AA$1,0),FALSE)=0,"",VLOOKUP($B108,GtP!$A:$AA,MATCH("Gs_0-2",GtP!$A$1:$AA$1,0),FALSE))</f>
        <v/>
      </c>
      <c r="W108" s="317" t="str">
        <f>IF(VLOOKUP($B108,GtP!$A:$AA,MATCH("Gi/o_0-2",GtP!$A$1:$AA$1,0),FALSE)=0,"",VLOOKUP($B108,GtP!$A:$AA,MATCH("Gi/o_0-2",GtP!$A$1:$AA$1,0),FALSE))</f>
        <v/>
      </c>
      <c r="X108" s="317">
        <f>IF(VLOOKUP($B108,GtP!$A:$AA,MATCH("Gq/11_0-2",GtP!$A$1:$AA$1,0),FALSE)=0,"",VLOOKUP($B108,GtP!$A:$AA,MATCH("Gq/11_0-2",GtP!$A$1:$AA$1,0),FALSE))</f>
        <v>1</v>
      </c>
      <c r="Y108" s="317" t="str">
        <f>IF(VLOOKUP($B108,GtP!$A:$AA,MATCH("G12/13_0-2",GtP!$A$1:$AA$1,0),FALSE)=0,"",VLOOKUP($B108,GtP!$A:$AA,MATCH("G12/13_0-2",GtP!$A$1:$AA$1,0),FALSE))</f>
        <v/>
      </c>
      <c r="Z108" s="318">
        <f t="shared" si="51"/>
        <v>1</v>
      </c>
      <c r="AA108" s="317" t="str">
        <f t="shared" si="52"/>
        <v/>
      </c>
      <c r="AB108" s="317" t="str">
        <f t="shared" si="53"/>
        <v/>
      </c>
      <c r="AC108" s="317">
        <f t="shared" si="54"/>
        <v>1</v>
      </c>
      <c r="AD108" s="317" t="str">
        <f t="shared" si="55"/>
        <v/>
      </c>
      <c r="AE108" s="315" t="str">
        <f t="shared" si="56"/>
        <v/>
      </c>
      <c r="AF108" s="311" t="str">
        <f t="shared" si="57"/>
        <v/>
      </c>
      <c r="AG108" s="311">
        <f t="shared" si="58"/>
        <v>4</v>
      </c>
      <c r="AH108" s="311" t="str">
        <f t="shared" si="59"/>
        <v/>
      </c>
      <c r="AI108" s="316" t="str">
        <f>_xlfn.CONCAT(IF(AV108="","-","B"),IF(BI108="","-","I"),VLOOKUP($B108,GtP!$A:$BB,MATCH("Gs_0-1",GtP!$A$1:$BB$1,0),FALSE))</f>
        <v>-I-</v>
      </c>
      <c r="AJ108" s="317" t="str">
        <f>_xlfn.CONCAT(IF(AW108="","-","B"),IF(BJ108="","-","I"),VLOOKUP($B108,GtP!$A:$BB,MATCH("Gs_0-1",GtP!$A$1:$BB$1,0),FALSE))</f>
        <v>-I-</v>
      </c>
      <c r="AK108" s="317" t="str">
        <f>_xlfn.CONCAT(IF(AX108="","-","B"),IF(BK108="","-","I"),VLOOKUP($B108,GtP!$A:$BB,MATCH("Gi/o_0-1",GtP!$A$1:$BB$1,0),FALSE))</f>
        <v>-I-</v>
      </c>
      <c r="AL108" s="317" t="str">
        <f>_xlfn.CONCAT(IF(AY108="","-","B"),IF(BL108="","-","I"),VLOOKUP($B108,GtP!$A:$BB,MATCH("Gi/o_0-1",GtP!$A$1:$BB$1,0),FALSE))</f>
        <v>-I-</v>
      </c>
      <c r="AM108" s="317" t="str">
        <f>_xlfn.CONCAT(IF(AZ108="","-","B"),IF(BM108="","-","I"),VLOOKUP($B108,GtP!$A:$BB,MATCH("Gi/o_0-1",GtP!$A$1:$BB$1,0),FALSE))</f>
        <v>-I-</v>
      </c>
      <c r="AN108" s="317" t="str">
        <f>_xlfn.CONCAT(IF(BA108="","-","B"),IF(BN108="","-","I"),VLOOKUP($B108,GtP!$A:$BB,MATCH("Gi/o_0-1",GtP!$A$1:$BB$1,0),FALSE))</f>
        <v>-I-</v>
      </c>
      <c r="AO108" s="317" t="str">
        <f>_xlfn.CONCAT(IF(BB108="","-","B"),IF(BO108="","-","I"),VLOOKUP($B108,GtP!$A:$BB,MATCH("Gi/o_0-1",GtP!$A$1:$BB$1,0),FALSE))</f>
        <v>-I-</v>
      </c>
      <c r="AP108" s="317" t="str">
        <f>_xlfn.CONCAT(IF(BC108="","-","B"),IF(BP108="","-","I"),VLOOKUP($B108,GtP!$A:$BB,MATCH("Gq/11_0-1",GtP!$A$1:$BB$1,0),FALSE))</f>
        <v>-IG</v>
      </c>
      <c r="AQ108" s="317" t="str">
        <f>_xlfn.CONCAT(IF(BD108="","-","B"),IF(BQ108="","-","I"),VLOOKUP($B108,GtP!$A:$BB,MATCH("Gq/11_0-1",GtP!$A$1:$BB$1,0),FALSE))</f>
        <v>-IG</v>
      </c>
      <c r="AR108" s="317" t="str">
        <f>_xlfn.CONCAT(IF(BE108="","-","B"),IF(BR108="","-","I"),VLOOKUP($B108,GtP!$A:$BB,MATCH("Gq/11_0-1",GtP!$A$1:$BB$1,0),FALSE))</f>
        <v>-IG</v>
      </c>
      <c r="AS108" s="317" t="str">
        <f>_xlfn.CONCAT(IF(BF108="","-","B"),IF(BS108="","-","I"),VLOOKUP($B108,GtP!$A:$BB,MATCH("Gq/11_0-1",GtP!$A$1:$BB$1,0),FALSE))</f>
        <v>-IG</v>
      </c>
      <c r="AT108" s="317" t="str">
        <f>_xlfn.CONCAT(IF(BG108="","-","B"),IF(BT108="","-","I"),VLOOKUP($B108,GtP!$A:$BB,MATCH("G12/13_0-1",GtP!$A$1:$BB$1,0),FALSE))</f>
        <v>-I-</v>
      </c>
      <c r="AU108" s="317" t="str">
        <f>_xlfn.CONCAT(IF(BH108="","-","B"),IF(BU108="","-","I"),VLOOKUP($B108,GtP!$A:$BB,MATCH("G12/13_0-1",GtP!$A$1:$BB$1,0),FALSE))</f>
        <v>-I-</v>
      </c>
      <c r="AV108" s="319" t="str">
        <f>_xlfn.IFNA(VLOOKUP($B108,'B-LogEmaxOverpEC50'!$A:$AL,MATCH(AV$1,'B-LogEmaxOverpEC50'!$A$1:$AL$1,0),FALSE),"")</f>
        <v/>
      </c>
      <c r="AX108" s="321" t="str">
        <f>_xlfn.IFNA(VLOOKUP($B108,'B-LogEmaxOverpEC50'!$A:$AL,MATCH(AX$1,'B-LogEmaxOverpEC50'!$A$1:$AL$1,0),FALSE),"")</f>
        <v/>
      </c>
      <c r="AY108" s="321" t="str">
        <f>_xlfn.IFNA(VLOOKUP($B108,'B-LogEmaxOverpEC50'!$A:$AL,MATCH(AY$1,'B-LogEmaxOverpEC50'!$A$1:$AL$1,0),FALSE),"")</f>
        <v/>
      </c>
      <c r="AZ108" s="321" t="str">
        <f>_xlfn.IFNA(VLOOKUP($B108,'B-LogEmaxOverpEC50'!$A:$AL,MATCH(AZ$1,'B-LogEmaxOverpEC50'!$A$1:$AL$1,0),FALSE),"")</f>
        <v/>
      </c>
      <c r="BA108" s="321" t="str">
        <f>_xlfn.IFNA(VLOOKUP($B108,'B-LogEmaxOverpEC50'!$A:$AL,MATCH(BA$1,'B-LogEmaxOverpEC50'!$A$1:$AL$1,0),FALSE),"")</f>
        <v/>
      </c>
      <c r="BB108" s="321" t="str">
        <f>_xlfn.IFNA(VLOOKUP($B108,'B-LogEmaxOverpEC50'!$A:$AL,MATCH(BB$1,'B-LogEmaxOverpEC50'!$A$1:$AL$1,0),FALSE),"")</f>
        <v/>
      </c>
      <c r="BC108" s="321" t="str">
        <f>_xlfn.IFNA(VLOOKUP($B108,'B-LogEmaxOverpEC50'!$A:$AL,MATCH(BC$1,'B-LogEmaxOverpEC50'!$A$1:$AL$1,0),FALSE),"")</f>
        <v/>
      </c>
      <c r="BD108" s="321" t="str">
        <f>_xlfn.IFNA(VLOOKUP($B108,'B-LogEmaxOverpEC50'!$A:$AL,MATCH(BD$1,'B-LogEmaxOverpEC50'!$A$1:$AL$1,0),FALSE),"")</f>
        <v/>
      </c>
      <c r="BE108" s="321" t="str">
        <f>_xlfn.IFNA(VLOOKUP($B108,'B-LogEmaxOverpEC50'!$A:$AL,MATCH(BE$1,'B-LogEmaxOverpEC50'!$A$1:$AL$1,0),FALSE),"")</f>
        <v/>
      </c>
      <c r="BF108" s="321" t="str">
        <f>_xlfn.IFNA(VLOOKUP($B108,'B-LogEmaxOverpEC50'!$A:$AL,MATCH(BF$1,'B-LogEmaxOverpEC50'!$A$1:$AL$1,0),FALSE),"")</f>
        <v/>
      </c>
      <c r="BG108" s="321" t="str">
        <f>_xlfn.IFNA(VLOOKUP($B108,'B-LogEmaxOverpEC50'!$A:$AL,MATCH(BG$1,'B-LogEmaxOverpEC50'!$A$1:$AL$1,0),FALSE),"")</f>
        <v/>
      </c>
      <c r="BH108" s="321" t="str">
        <f>_xlfn.IFNA(VLOOKUP($B108,'B-LogEmaxOverpEC50'!$A:$AL,MATCH(BH$1,'B-LogEmaxOverpEC50'!$A$1:$AL$1,0),FALSE),"")</f>
        <v/>
      </c>
      <c r="BI108" s="322">
        <f>_xlfn.IFNA(VLOOKUP($B108,'I-LogEmaxOverpEC50'!$A:$AR,MATCH(BI$1,'I-LogEmaxOverpEC50'!$A$1:$AR$1,0),FALSE),"")</f>
        <v>9.4501428389040854</v>
      </c>
      <c r="BJ108" s="320">
        <f>_xlfn.IFNA(VLOOKUP($B108,'I-LogEmaxOverpEC50'!$A:$AR,MATCH(BJ$1,'I-LogEmaxOverpEC50'!$A$1:$AR$1,0),FALSE),"")</f>
        <v>9.3993350894454277</v>
      </c>
      <c r="BK108" s="320">
        <f>_xlfn.IFNA(VLOOKUP($B108,'I-LogEmaxOverpEC50'!$A:$AR,MATCH(BK$1,'I-LogEmaxOverpEC50'!$A$1:$AR$1,0),FALSE),"")</f>
        <v>10.322811957673347</v>
      </c>
      <c r="BL108" s="320">
        <f>_xlfn.IFNA(VLOOKUP($B108,'I-LogEmaxOverpEC50'!$A:$AR,MATCH(BL$1,'I-LogEmaxOverpEC50'!$A$1:$AR$1,0),FALSE),"")</f>
        <v>10.322811957673347</v>
      </c>
      <c r="BM108" s="320">
        <f>_xlfn.IFNA(VLOOKUP($B108,'I-LogEmaxOverpEC50'!$A:$AR,MATCH(BM$1,'I-LogEmaxOverpEC50'!$A$1:$AR$1,0),FALSE),"")</f>
        <v>9.6535425987609997</v>
      </c>
      <c r="BN108" s="320">
        <f>_xlfn.IFNA(VLOOKUP($B108,'I-LogEmaxOverpEC50'!$A:$AR,MATCH(BN$1,'I-LogEmaxOverpEC50'!$A$1:$AR$1,0),FALSE),"")</f>
        <v>9.6535425987609997</v>
      </c>
      <c r="BO108" s="320">
        <f>_xlfn.IFNA(VLOOKUP($B108,'I-LogEmaxOverpEC50'!$A:$AR,MATCH(BO$1,'I-LogEmaxOverpEC50'!$A$1:$AR$1,0),FALSE),"")</f>
        <v>9.8821393843515608</v>
      </c>
      <c r="BP108" s="320">
        <f>_xlfn.IFNA(VLOOKUP($B108,'I-LogEmaxOverpEC50'!$A:$AR,MATCH(BP$1,'I-LogEmaxOverpEC50'!$A$1:$AR$1,0),FALSE),"")</f>
        <v>10.438075242058964</v>
      </c>
      <c r="BQ108" s="320">
        <f>_xlfn.IFNA(VLOOKUP($B108,'I-LogEmaxOverpEC50'!$A:$AR,MATCH(BQ$1,'I-LogEmaxOverpEC50'!$A$1:$AR$1,0),FALSE),"")</f>
        <v>10.438075242058964</v>
      </c>
      <c r="BR108" s="320">
        <f>_xlfn.IFNA(VLOOKUP($B108,'I-LogEmaxOverpEC50'!$A:$AR,MATCH(BR$1,'I-LogEmaxOverpEC50'!$A$1:$AR$1,0),FALSE),"")</f>
        <v>10.393040529800613</v>
      </c>
      <c r="BS108" s="320">
        <f>_xlfn.IFNA(VLOOKUP($B108,'I-LogEmaxOverpEC50'!$A:$AR,MATCH(BS$1,'I-LogEmaxOverpEC50'!$A$1:$AR$1,0),FALSE),"")</f>
        <v>10.025473477637087</v>
      </c>
      <c r="BT108" s="320">
        <f>_xlfn.IFNA(VLOOKUP($B108,'I-LogEmaxOverpEC50'!$A:$AR,MATCH(BT$1,'I-LogEmaxOverpEC50'!$A$1:$AR$1,0),FALSE),"")</f>
        <v>9.3737826952281313</v>
      </c>
      <c r="BU108" s="320">
        <f>_xlfn.IFNA(VLOOKUP($B108,'I-LogEmaxOverpEC50'!$A:$AR,MATCH(BU$1,'I-LogEmaxOverpEC50'!$A$1:$AR$1,0),FALSE),"")</f>
        <v>8.6248143258246373</v>
      </c>
      <c r="BV108" s="114" t="str" cm="1">
        <f t="array" ref="BV108">_xlfn.IFS(AND($C108="A",_xlfn.CONCAT(F108:G108)&lt;&gt;"",$A108=1),"x",AND($C108="A",_xlfn.CONCAT(F108:G108)="",$A108=1),"-",$A$1&lt;&gt;"","")</f>
        <v>-</v>
      </c>
      <c r="BW108" s="113" t="str" cm="1">
        <f t="array" ref="BW108">_xlfn.IFS(AND($C108="A",_xlfn.CONCAT(H108:L108)&lt;&gt;"",$A108=1),"x",AND($C108="A",_xlfn.CONCAT(H108:L108)="",$A108=1),"-",$A$1&lt;&gt;"","")</f>
        <v>-</v>
      </c>
      <c r="BX108" s="113" t="str" cm="1">
        <f t="array" ref="BX108">_xlfn.IFS(AND($C108="A",_xlfn.CONCAT(M108:P108)&lt;&gt;"",$A108=1),"x",AND($C108="A",_xlfn.CONCAT(M108:P108)="",$A108=1),"-",$A$1&lt;&gt;"","")</f>
        <v>x</v>
      </c>
      <c r="BY108" s="113" t="str" cm="1">
        <f t="array" ref="BY108">_xlfn.IFS(AND($C108="A",_xlfn.CONCAT(Q108:R108)&lt;&gt;"",$A108=1),"x",AND($C108="A",_xlfn.CONCAT(Q108:R108)="",$A108=1),"-",$A$1&lt;&gt;"","")</f>
        <v>-</v>
      </c>
      <c r="BZ108" s="121" t="str">
        <f t="shared" si="60"/>
        <v/>
      </c>
      <c r="CA108" s="120" t="str">
        <f t="shared" si="61"/>
        <v/>
      </c>
      <c r="CB108" s="120">
        <f t="shared" si="62"/>
        <v>10.438075242058964</v>
      </c>
      <c r="CC108" s="120" t="str">
        <f t="shared" si="63"/>
        <v/>
      </c>
      <c r="CD108" s="121" t="str">
        <f t="shared" si="64"/>
        <v/>
      </c>
      <c r="CE108" s="120" t="str">
        <f t="shared" si="65"/>
        <v/>
      </c>
      <c r="CF108" s="120" t="str">
        <f t="shared" si="66"/>
        <v/>
      </c>
      <c r="CG108" s="120" t="str">
        <f t="shared" si="67"/>
        <v/>
      </c>
      <c r="CH108" s="120" t="str">
        <f t="shared" si="68"/>
        <v/>
      </c>
      <c r="CI108" s="120" t="str">
        <f t="shared" si="69"/>
        <v/>
      </c>
    </row>
    <row r="109" spans="1:87" x14ac:dyDescent="0.2">
      <c r="A109" s="311" cm="1">
        <f t="array" ref="A109">_xlfn.IFS(SUM(F109:R109)&gt;0,1,Z109&gt;0,2,TRUE,3)</f>
        <v>1</v>
      </c>
      <c r="B109" s="311" t="s">
        <v>54</v>
      </c>
      <c r="C109" s="311" t="str">
        <f>_xlfn.XLOOKUP(B109,RecNamesAll!A:A,RecNamesAll!E:E)</f>
        <v>A</v>
      </c>
      <c r="D109" s="311" t="str">
        <f>_xlfn.XLOOKUP(B109,RecNamesAll!A:A,RecNamesAll!C:C)</f>
        <v>α1B</v>
      </c>
      <c r="F109" s="312" t="str">
        <f t="shared" si="35"/>
        <v/>
      </c>
      <c r="G109" s="313" t="str">
        <f t="shared" si="36"/>
        <v/>
      </c>
      <c r="H109" s="312" t="str">
        <f t="shared" si="37"/>
        <v/>
      </c>
      <c r="I109" s="313" t="str">
        <f t="shared" si="38"/>
        <v/>
      </c>
      <c r="J109" s="313" t="str">
        <f t="shared" si="39"/>
        <v/>
      </c>
      <c r="K109" s="313" t="str">
        <f t="shared" si="40"/>
        <v/>
      </c>
      <c r="L109" s="313" t="str">
        <f t="shared" si="41"/>
        <v/>
      </c>
      <c r="M109" s="312">
        <f t="shared" si="42"/>
        <v>9.3841943467927074</v>
      </c>
      <c r="N109" s="313">
        <f t="shared" si="43"/>
        <v>9.3841943467927074</v>
      </c>
      <c r="O109" s="313">
        <f t="shared" si="44"/>
        <v>9.5693509540379811</v>
      </c>
      <c r="P109" s="313">
        <f t="shared" si="45"/>
        <v>7.7466117466298945</v>
      </c>
      <c r="Q109" s="312" t="str">
        <f t="shared" si="46"/>
        <v/>
      </c>
      <c r="R109" s="313" t="str">
        <f t="shared" si="47"/>
        <v/>
      </c>
      <c r="S109" s="314">
        <f t="shared" si="48"/>
        <v>4</v>
      </c>
      <c r="T109" s="315" t="str">
        <f t="shared" si="49"/>
        <v>A</v>
      </c>
      <c r="U109" s="311" t="str">
        <f t="shared" si="50"/>
        <v>α1B</v>
      </c>
      <c r="V109" s="316" t="str">
        <f>IF(VLOOKUP($B109,GtP!$A:$AA,MATCH("Gs_0-2",GtP!$A$1:$AA$1,0),FALSE)=0,"",VLOOKUP($B109,GtP!$A:$AA,MATCH("Gs_0-2",GtP!$A$1:$AA$1,0),FALSE))</f>
        <v/>
      </c>
      <c r="W109" s="317" t="str">
        <f>IF(VLOOKUP($B109,GtP!$A:$AA,MATCH("Gi/o_0-2",GtP!$A$1:$AA$1,0),FALSE)=0,"",VLOOKUP($B109,GtP!$A:$AA,MATCH("Gi/o_0-2",GtP!$A$1:$AA$1,0),FALSE))</f>
        <v/>
      </c>
      <c r="X109" s="317">
        <f>IF(VLOOKUP($B109,GtP!$A:$AA,MATCH("Gq/11_0-2",GtP!$A$1:$AA$1,0),FALSE)=0,"",VLOOKUP($B109,GtP!$A:$AA,MATCH("Gq/11_0-2",GtP!$A$1:$AA$1,0),FALSE))</f>
        <v>1</v>
      </c>
      <c r="Y109" s="317" t="str">
        <f>IF(VLOOKUP($B109,GtP!$A:$AA,MATCH("G12/13_0-2",GtP!$A$1:$AA$1,0),FALSE)=0,"",VLOOKUP($B109,GtP!$A:$AA,MATCH("G12/13_0-2",GtP!$A$1:$AA$1,0),FALSE))</f>
        <v/>
      </c>
      <c r="Z109" s="318">
        <f t="shared" si="51"/>
        <v>1</v>
      </c>
      <c r="AA109" s="317" t="str">
        <f t="shared" si="52"/>
        <v/>
      </c>
      <c r="AB109" s="317" t="str">
        <f t="shared" si="53"/>
        <v/>
      </c>
      <c r="AC109" s="317">
        <f t="shared" si="54"/>
        <v>1</v>
      </c>
      <c r="AD109" s="317" t="str">
        <f t="shared" si="55"/>
        <v/>
      </c>
      <c r="AE109" s="315" t="str">
        <f t="shared" si="56"/>
        <v/>
      </c>
      <c r="AF109" s="311" t="str">
        <f t="shared" si="57"/>
        <v/>
      </c>
      <c r="AG109" s="311">
        <f t="shared" si="58"/>
        <v>4</v>
      </c>
      <c r="AH109" s="311" t="str">
        <f t="shared" si="59"/>
        <v/>
      </c>
      <c r="AI109" s="316" t="str">
        <f>_xlfn.CONCAT(IF(AV109="","-","B"),IF(BI109="","-","I"),VLOOKUP($B109,GtP!$A:$BB,MATCH("Gs_0-1",GtP!$A$1:$BB$1,0),FALSE))</f>
        <v>-I-</v>
      </c>
      <c r="AJ109" s="317" t="str">
        <f>_xlfn.CONCAT(IF(AW109="","-","B"),IF(BJ109="","-","I"),VLOOKUP($B109,GtP!$A:$BB,MATCH("Gs_0-1",GtP!$A$1:$BB$1,0),FALSE))</f>
        <v>-I-</v>
      </c>
      <c r="AK109" s="317" t="str">
        <f>_xlfn.CONCAT(IF(AX109="","-","B"),IF(BK109="","-","I"),VLOOKUP($B109,GtP!$A:$BB,MATCH("Gi/o_0-1",GtP!$A$1:$BB$1,0),FALSE))</f>
        <v>-I-</v>
      </c>
      <c r="AL109" s="317" t="str">
        <f>_xlfn.CONCAT(IF(AY109="","-","B"),IF(BL109="","-","I"),VLOOKUP($B109,GtP!$A:$BB,MATCH("Gi/o_0-1",GtP!$A$1:$BB$1,0),FALSE))</f>
        <v>-I-</v>
      </c>
      <c r="AM109" s="317" t="str">
        <f>_xlfn.CONCAT(IF(AZ109="","-","B"),IF(BM109="","-","I"),VLOOKUP($B109,GtP!$A:$BB,MATCH("Gi/o_0-1",GtP!$A$1:$BB$1,0),FALSE))</f>
        <v>-I-</v>
      </c>
      <c r="AN109" s="317" t="str">
        <f>_xlfn.CONCAT(IF(BA109="","-","B"),IF(BN109="","-","I"),VLOOKUP($B109,GtP!$A:$BB,MATCH("Gi/o_0-1",GtP!$A$1:$BB$1,0),FALSE))</f>
        <v>-I-</v>
      </c>
      <c r="AO109" s="317" t="str">
        <f>_xlfn.CONCAT(IF(BB109="","-","B"),IF(BO109="","-","I"),VLOOKUP($B109,GtP!$A:$BB,MATCH("Gi/o_0-1",GtP!$A$1:$BB$1,0),FALSE))</f>
        <v>-I-</v>
      </c>
      <c r="AP109" s="317" t="str">
        <f>_xlfn.CONCAT(IF(BC109="","-","B"),IF(BP109="","-","I"),VLOOKUP($B109,GtP!$A:$BB,MATCH("Gq/11_0-1",GtP!$A$1:$BB$1,0),FALSE))</f>
        <v>-IG</v>
      </c>
      <c r="AQ109" s="317" t="str">
        <f>_xlfn.CONCAT(IF(BD109="","-","B"),IF(BQ109="","-","I"),VLOOKUP($B109,GtP!$A:$BB,MATCH("Gq/11_0-1",GtP!$A$1:$BB$1,0),FALSE))</f>
        <v>-IG</v>
      </c>
      <c r="AR109" s="317" t="str">
        <f>_xlfn.CONCAT(IF(BE109="","-","B"),IF(BR109="","-","I"),VLOOKUP($B109,GtP!$A:$BB,MATCH("Gq/11_0-1",GtP!$A$1:$BB$1,0),FALSE))</f>
        <v>-IG</v>
      </c>
      <c r="AS109" s="317" t="str">
        <f>_xlfn.CONCAT(IF(BF109="","-","B"),IF(BS109="","-","I"),VLOOKUP($B109,GtP!$A:$BB,MATCH("Gq/11_0-1",GtP!$A$1:$BB$1,0),FALSE))</f>
        <v>-IG</v>
      </c>
      <c r="AT109" s="317" t="str">
        <f>_xlfn.CONCAT(IF(BG109="","-","B"),IF(BT109="","-","I"),VLOOKUP($B109,GtP!$A:$BB,MATCH("G12/13_0-1",GtP!$A$1:$BB$1,0),FALSE))</f>
        <v>-I-</v>
      </c>
      <c r="AU109" s="317" t="str">
        <f>_xlfn.CONCAT(IF(BH109="","-","B"),IF(BU109="","-","I"),VLOOKUP($B109,GtP!$A:$BB,MATCH("G12/13_0-1",GtP!$A$1:$BB$1,0),FALSE))</f>
        <v>-I-</v>
      </c>
      <c r="AV109" s="319" t="str">
        <f>_xlfn.IFNA(VLOOKUP($B109,'B-LogEmaxOverpEC50'!$A:$AL,MATCH(AV$1,'B-LogEmaxOverpEC50'!$A$1:$AL$1,0),FALSE),"")</f>
        <v/>
      </c>
      <c r="AX109" s="321" t="str">
        <f>_xlfn.IFNA(VLOOKUP($B109,'B-LogEmaxOverpEC50'!$A:$AL,MATCH(AX$1,'B-LogEmaxOverpEC50'!$A$1:$AL$1,0),FALSE),"")</f>
        <v/>
      </c>
      <c r="AY109" s="321" t="str">
        <f>_xlfn.IFNA(VLOOKUP($B109,'B-LogEmaxOverpEC50'!$A:$AL,MATCH(AY$1,'B-LogEmaxOverpEC50'!$A$1:$AL$1,0),FALSE),"")</f>
        <v/>
      </c>
      <c r="AZ109" s="321" t="str">
        <f>_xlfn.IFNA(VLOOKUP($B109,'B-LogEmaxOverpEC50'!$A:$AL,MATCH(AZ$1,'B-LogEmaxOverpEC50'!$A$1:$AL$1,0),FALSE),"")</f>
        <v/>
      </c>
      <c r="BA109" s="321" t="str">
        <f>_xlfn.IFNA(VLOOKUP($B109,'B-LogEmaxOverpEC50'!$A:$AL,MATCH(BA$1,'B-LogEmaxOverpEC50'!$A$1:$AL$1,0),FALSE),"")</f>
        <v/>
      </c>
      <c r="BB109" s="321" t="str">
        <f>_xlfn.IFNA(VLOOKUP($B109,'B-LogEmaxOverpEC50'!$A:$AL,MATCH(BB$1,'B-LogEmaxOverpEC50'!$A$1:$AL$1,0),FALSE),"")</f>
        <v/>
      </c>
      <c r="BC109" s="321" t="str">
        <f>_xlfn.IFNA(VLOOKUP($B109,'B-LogEmaxOverpEC50'!$A:$AL,MATCH(BC$1,'B-LogEmaxOverpEC50'!$A$1:$AL$1,0),FALSE),"")</f>
        <v/>
      </c>
      <c r="BD109" s="321" t="str">
        <f>_xlfn.IFNA(VLOOKUP($B109,'B-LogEmaxOverpEC50'!$A:$AL,MATCH(BD$1,'B-LogEmaxOverpEC50'!$A$1:$AL$1,0),FALSE),"")</f>
        <v/>
      </c>
      <c r="BE109" s="321" t="str">
        <f>_xlfn.IFNA(VLOOKUP($B109,'B-LogEmaxOverpEC50'!$A:$AL,MATCH(BE$1,'B-LogEmaxOverpEC50'!$A$1:$AL$1,0),FALSE),"")</f>
        <v/>
      </c>
      <c r="BF109" s="321" t="str">
        <f>_xlfn.IFNA(VLOOKUP($B109,'B-LogEmaxOverpEC50'!$A:$AL,MATCH(BF$1,'B-LogEmaxOverpEC50'!$A$1:$AL$1,0),FALSE),"")</f>
        <v/>
      </c>
      <c r="BG109" s="321" t="str">
        <f>_xlfn.IFNA(VLOOKUP($B109,'B-LogEmaxOverpEC50'!$A:$AL,MATCH(BG$1,'B-LogEmaxOverpEC50'!$A$1:$AL$1,0),FALSE),"")</f>
        <v/>
      </c>
      <c r="BH109" s="321" t="str">
        <f>_xlfn.IFNA(VLOOKUP($B109,'B-LogEmaxOverpEC50'!$A:$AL,MATCH(BH$1,'B-LogEmaxOverpEC50'!$A$1:$AL$1,0),FALSE),"")</f>
        <v/>
      </c>
      <c r="BI109" s="322">
        <f>_xlfn.IFNA(VLOOKUP($B109,'I-LogEmaxOverpEC50'!$A:$AR,MATCH(BI$1,'I-LogEmaxOverpEC50'!$A$1:$AR$1,0),FALSE),"")</f>
        <v>9.6799820913197738</v>
      </c>
      <c r="BJ109" s="320">
        <f>_xlfn.IFNA(VLOOKUP($B109,'I-LogEmaxOverpEC50'!$A:$AR,MATCH(BJ$1,'I-LogEmaxOverpEC50'!$A$1:$AR$1,0),FALSE),"")</f>
        <v>9.3872291209907228</v>
      </c>
      <c r="BK109" s="320">
        <f>_xlfn.IFNA(VLOOKUP($B109,'I-LogEmaxOverpEC50'!$A:$AR,MATCH(BK$1,'I-LogEmaxOverpEC50'!$A$1:$AR$1,0),FALSE),"")</f>
        <v>7.6382372929236508</v>
      </c>
      <c r="BL109" s="320">
        <f>_xlfn.IFNA(VLOOKUP($B109,'I-LogEmaxOverpEC50'!$A:$AR,MATCH(BL$1,'I-LogEmaxOverpEC50'!$A$1:$AR$1,0),FALSE),"")</f>
        <v>7.6382372929236508</v>
      </c>
      <c r="BM109" s="320">
        <f>_xlfn.IFNA(VLOOKUP($B109,'I-LogEmaxOverpEC50'!$A:$AR,MATCH(BM$1,'I-LogEmaxOverpEC50'!$A$1:$AR$1,0),FALSE),"")</f>
        <v>7.4840261356102946</v>
      </c>
      <c r="BN109" s="320">
        <f>_xlfn.IFNA(VLOOKUP($B109,'I-LogEmaxOverpEC50'!$A:$AR,MATCH(BN$1,'I-LogEmaxOverpEC50'!$A$1:$AR$1,0),FALSE),"")</f>
        <v>7.4840261356102946</v>
      </c>
      <c r="BO109" s="320">
        <f>_xlfn.IFNA(VLOOKUP($B109,'I-LogEmaxOverpEC50'!$A:$AR,MATCH(BO$1,'I-LogEmaxOverpEC50'!$A$1:$AR$1,0),FALSE),"")</f>
        <v>7.6670247529744247</v>
      </c>
      <c r="BP109" s="320">
        <f>_xlfn.IFNA(VLOOKUP($B109,'I-LogEmaxOverpEC50'!$A:$AR,MATCH(BP$1,'I-LogEmaxOverpEC50'!$A$1:$AR$1,0),FALSE),"")</f>
        <v>9.3841943467927074</v>
      </c>
      <c r="BQ109" s="320">
        <f>_xlfn.IFNA(VLOOKUP($B109,'I-LogEmaxOverpEC50'!$A:$AR,MATCH(BQ$1,'I-LogEmaxOverpEC50'!$A$1:$AR$1,0),FALSE),"")</f>
        <v>9.3841943467927074</v>
      </c>
      <c r="BR109" s="320">
        <f>_xlfn.IFNA(VLOOKUP($B109,'I-LogEmaxOverpEC50'!$A:$AR,MATCH(BR$1,'I-LogEmaxOverpEC50'!$A$1:$AR$1,0),FALSE),"")</f>
        <v>9.5693509540379811</v>
      </c>
      <c r="BS109" s="320">
        <f>_xlfn.IFNA(VLOOKUP($B109,'I-LogEmaxOverpEC50'!$A:$AR,MATCH(BS$1,'I-LogEmaxOverpEC50'!$A$1:$AR$1,0),FALSE),"")</f>
        <v>7.7466117466298945</v>
      </c>
      <c r="BT109" s="320">
        <f>_xlfn.IFNA(VLOOKUP($B109,'I-LogEmaxOverpEC50'!$A:$AR,MATCH(BT$1,'I-LogEmaxOverpEC50'!$A$1:$AR$1,0),FALSE),"")</f>
        <v>7.3041620703766865</v>
      </c>
      <c r="BU109" s="320">
        <f>_xlfn.IFNA(VLOOKUP($B109,'I-LogEmaxOverpEC50'!$A:$AR,MATCH(BU$1,'I-LogEmaxOverpEC50'!$A$1:$AR$1,0),FALSE),"")</f>
        <v>7.9174691891234312</v>
      </c>
      <c r="BV109" s="114" t="str" cm="1">
        <f t="array" ref="BV109">_xlfn.IFS(AND($C109="A",_xlfn.CONCAT(F109:G109)&lt;&gt;"",$A109=1),"x",AND($C109="A",_xlfn.CONCAT(F109:G109)="",$A109=1),"-",$A$1&lt;&gt;"","")</f>
        <v>-</v>
      </c>
      <c r="BW109" s="113" t="str" cm="1">
        <f t="array" ref="BW109">_xlfn.IFS(AND($C109="A",_xlfn.CONCAT(H109:L109)&lt;&gt;"",$A109=1),"x",AND($C109="A",_xlfn.CONCAT(H109:L109)="",$A109=1),"-",$A$1&lt;&gt;"","")</f>
        <v>-</v>
      </c>
      <c r="BX109" s="113" t="str" cm="1">
        <f t="array" ref="BX109">_xlfn.IFS(AND($C109="A",_xlfn.CONCAT(M109:P109)&lt;&gt;"",$A109=1),"x",AND($C109="A",_xlfn.CONCAT(M109:P109)="",$A109=1),"-",$A$1&lt;&gt;"","")</f>
        <v>x</v>
      </c>
      <c r="BY109" s="113" t="str" cm="1">
        <f t="array" ref="BY109">_xlfn.IFS(AND($C109="A",_xlfn.CONCAT(Q109:R109)&lt;&gt;"",$A109=1),"x",AND($C109="A",_xlfn.CONCAT(Q109:R109)="",$A109=1),"-",$A$1&lt;&gt;"","")</f>
        <v>-</v>
      </c>
      <c r="BZ109" s="121" t="str">
        <f t="shared" si="60"/>
        <v/>
      </c>
      <c r="CA109" s="120" t="str">
        <f t="shared" si="61"/>
        <v/>
      </c>
      <c r="CB109" s="120">
        <f t="shared" si="62"/>
        <v>9.5693509540379811</v>
      </c>
      <c r="CC109" s="120" t="str">
        <f t="shared" si="63"/>
        <v/>
      </c>
      <c r="CD109" s="121" t="str">
        <f t="shared" si="64"/>
        <v/>
      </c>
      <c r="CE109" s="120" t="str">
        <f t="shared" si="65"/>
        <v/>
      </c>
      <c r="CF109" s="120" t="str">
        <f t="shared" si="66"/>
        <v/>
      </c>
      <c r="CG109" s="120" t="str">
        <f t="shared" si="67"/>
        <v/>
      </c>
      <c r="CH109" s="120" t="str">
        <f t="shared" si="68"/>
        <v/>
      </c>
      <c r="CI109" s="120" t="str">
        <f t="shared" si="69"/>
        <v/>
      </c>
    </row>
    <row r="110" spans="1:87" x14ac:dyDescent="0.2">
      <c r="A110" s="311" cm="1">
        <f t="array" ref="A110">_xlfn.IFS(SUM(F110:R110)&gt;0,1,Z110&gt;0,2,TRUE,3)</f>
        <v>1</v>
      </c>
      <c r="B110" s="311" t="s">
        <v>73</v>
      </c>
      <c r="C110" s="311" t="str">
        <f>_xlfn.XLOOKUP(B110,RecNamesAll!A:A,RecNamesAll!E:E)</f>
        <v>A</v>
      </c>
      <c r="D110" s="311" t="str">
        <f>_xlfn.XLOOKUP(B110,RecNamesAll!A:A,RecNamesAll!C:C)</f>
        <v>CCK2</v>
      </c>
      <c r="F110" s="312" t="str">
        <f t="shared" si="35"/>
        <v/>
      </c>
      <c r="G110" s="313" t="str">
        <f t="shared" si="36"/>
        <v/>
      </c>
      <c r="H110" s="312" t="str">
        <f t="shared" si="37"/>
        <v/>
      </c>
      <c r="I110" s="313" t="str">
        <f t="shared" si="38"/>
        <v/>
      </c>
      <c r="J110" s="313" t="str">
        <f t="shared" si="39"/>
        <v/>
      </c>
      <c r="K110" s="313" t="str">
        <f t="shared" si="40"/>
        <v/>
      </c>
      <c r="L110" s="313" t="str">
        <f t="shared" si="41"/>
        <v/>
      </c>
      <c r="M110" s="312">
        <f t="shared" si="42"/>
        <v>12.331547137578143</v>
      </c>
      <c r="N110" s="313">
        <f t="shared" si="43"/>
        <v>12.331547137578143</v>
      </c>
      <c r="O110" s="313">
        <f t="shared" si="44"/>
        <v>12.42879802036129</v>
      </c>
      <c r="P110" s="313">
        <f t="shared" si="45"/>
        <v>11.445537050873277</v>
      </c>
      <c r="Q110" s="312" t="str">
        <f t="shared" si="46"/>
        <v/>
      </c>
      <c r="R110" s="313" t="str">
        <f t="shared" si="47"/>
        <v/>
      </c>
      <c r="S110" s="314">
        <f t="shared" si="48"/>
        <v>4</v>
      </c>
      <c r="T110" s="315" t="str">
        <f t="shared" si="49"/>
        <v>A</v>
      </c>
      <c r="U110" s="311" t="str">
        <f t="shared" si="50"/>
        <v>CCK2</v>
      </c>
      <c r="V110" s="316" t="str">
        <f>IF(VLOOKUP($B110,GtP!$A:$AA,MATCH("Gs_0-2",GtP!$A$1:$AA$1,0),FALSE)=0,"",VLOOKUP($B110,GtP!$A:$AA,MATCH("Gs_0-2",GtP!$A$1:$AA$1,0),FALSE))</f>
        <v/>
      </c>
      <c r="W110" s="317" t="str">
        <f>IF(VLOOKUP($B110,GtP!$A:$AA,MATCH("Gi/o_0-2",GtP!$A$1:$AA$1,0),FALSE)=0,"",VLOOKUP($B110,GtP!$A:$AA,MATCH("Gi/o_0-2",GtP!$A$1:$AA$1,0),FALSE))</f>
        <v/>
      </c>
      <c r="X110" s="317">
        <f>IF(VLOOKUP($B110,GtP!$A:$AA,MATCH("Gq/11_0-2",GtP!$A$1:$AA$1,0),FALSE)=0,"",VLOOKUP($B110,GtP!$A:$AA,MATCH("Gq/11_0-2",GtP!$A$1:$AA$1,0),FALSE))</f>
        <v>1</v>
      </c>
      <c r="Y110" s="317" t="str">
        <f>IF(VLOOKUP($B110,GtP!$A:$AA,MATCH("G12/13_0-2",GtP!$A$1:$AA$1,0),FALSE)=0,"",VLOOKUP($B110,GtP!$A:$AA,MATCH("G12/13_0-2",GtP!$A$1:$AA$1,0),FALSE))</f>
        <v/>
      </c>
      <c r="Z110" s="318">
        <f t="shared" si="51"/>
        <v>1</v>
      </c>
      <c r="AA110" s="317" t="str">
        <f t="shared" si="52"/>
        <v/>
      </c>
      <c r="AB110" s="317" t="str">
        <f t="shared" si="53"/>
        <v/>
      </c>
      <c r="AC110" s="317">
        <f t="shared" si="54"/>
        <v>1</v>
      </c>
      <c r="AD110" s="317" t="str">
        <f t="shared" si="55"/>
        <v/>
      </c>
      <c r="AE110" s="315" t="str">
        <f t="shared" si="56"/>
        <v/>
      </c>
      <c r="AF110" s="311" t="str">
        <f t="shared" si="57"/>
        <v/>
      </c>
      <c r="AG110" s="311">
        <f t="shared" si="58"/>
        <v>4</v>
      </c>
      <c r="AH110" s="311" t="str">
        <f t="shared" si="59"/>
        <v/>
      </c>
      <c r="AI110" s="316" t="str">
        <f>_xlfn.CONCAT(IF(AV110="","-","B"),IF(BI110="","-","I"),VLOOKUP($B110,GtP!$A:$BB,MATCH("Gs_0-1",GtP!$A$1:$BB$1,0),FALSE))</f>
        <v>-I-</v>
      </c>
      <c r="AJ110" s="317" t="str">
        <f>_xlfn.CONCAT(IF(AW110="","-","B"),IF(BJ110="","-","I"),VLOOKUP($B110,GtP!$A:$BB,MATCH("Gs_0-1",GtP!$A$1:$BB$1,0),FALSE))</f>
        <v>-I-</v>
      </c>
      <c r="AK110" s="317" t="str">
        <f>_xlfn.CONCAT(IF(AX110="","-","B"),IF(BK110="","-","I"),VLOOKUP($B110,GtP!$A:$BB,MATCH("Gi/o_0-1",GtP!$A$1:$BB$1,0),FALSE))</f>
        <v>-I-</v>
      </c>
      <c r="AL110" s="317" t="str">
        <f>_xlfn.CONCAT(IF(AY110="","-","B"),IF(BL110="","-","I"),VLOOKUP($B110,GtP!$A:$BB,MATCH("Gi/o_0-1",GtP!$A$1:$BB$1,0),FALSE))</f>
        <v>-I-</v>
      </c>
      <c r="AM110" s="317" t="str">
        <f>_xlfn.CONCAT(IF(AZ110="","-","B"),IF(BM110="","-","I"),VLOOKUP($B110,GtP!$A:$BB,MATCH("Gi/o_0-1",GtP!$A$1:$BB$1,0),FALSE))</f>
        <v>-I-</v>
      </c>
      <c r="AN110" s="317" t="str">
        <f>_xlfn.CONCAT(IF(BA110="","-","B"),IF(BN110="","-","I"),VLOOKUP($B110,GtP!$A:$BB,MATCH("Gi/o_0-1",GtP!$A$1:$BB$1,0),FALSE))</f>
        <v>-I-</v>
      </c>
      <c r="AO110" s="317" t="str">
        <f>_xlfn.CONCAT(IF(BB110="","-","B"),IF(BO110="","-","I"),VLOOKUP($B110,GtP!$A:$BB,MATCH("Gi/o_0-1",GtP!$A$1:$BB$1,0),FALSE))</f>
        <v>-I-</v>
      </c>
      <c r="AP110" s="317" t="str">
        <f>_xlfn.CONCAT(IF(BC110="","-","B"),IF(BP110="","-","I"),VLOOKUP($B110,GtP!$A:$BB,MATCH("Gq/11_0-1",GtP!$A$1:$BB$1,0),FALSE))</f>
        <v>-IG</v>
      </c>
      <c r="AQ110" s="317" t="str">
        <f>_xlfn.CONCAT(IF(BD110="","-","B"),IF(BQ110="","-","I"),VLOOKUP($B110,GtP!$A:$BB,MATCH("Gq/11_0-1",GtP!$A$1:$BB$1,0),FALSE))</f>
        <v>-IG</v>
      </c>
      <c r="AR110" s="317" t="str">
        <f>_xlfn.CONCAT(IF(BE110="","-","B"),IF(BR110="","-","I"),VLOOKUP($B110,GtP!$A:$BB,MATCH("Gq/11_0-1",GtP!$A$1:$BB$1,0),FALSE))</f>
        <v>-IG</v>
      </c>
      <c r="AS110" s="317" t="str">
        <f>_xlfn.CONCAT(IF(BF110="","-","B"),IF(BS110="","-","I"),VLOOKUP($B110,GtP!$A:$BB,MATCH("Gq/11_0-1",GtP!$A$1:$BB$1,0),FALSE))</f>
        <v>-IG</v>
      </c>
      <c r="AT110" s="317" t="str">
        <f>_xlfn.CONCAT(IF(BG110="","-","B"),IF(BT110="","-","I"),VLOOKUP($B110,GtP!$A:$BB,MATCH("G12/13_0-1",GtP!$A$1:$BB$1,0),FALSE))</f>
        <v>-I-</v>
      </c>
      <c r="AU110" s="317" t="str">
        <f>_xlfn.CONCAT(IF(BH110="","-","B"),IF(BU110="","-","I"),VLOOKUP($B110,GtP!$A:$BB,MATCH("G12/13_0-1",GtP!$A$1:$BB$1,0),FALSE))</f>
        <v>-I-</v>
      </c>
      <c r="AV110" s="319" t="str">
        <f>_xlfn.IFNA(VLOOKUP($B110,'B-LogEmaxOverpEC50'!$A:$AL,MATCH(AV$1,'B-LogEmaxOverpEC50'!$A$1:$AL$1,0),FALSE),"")</f>
        <v/>
      </c>
      <c r="AX110" s="321" t="str">
        <f>_xlfn.IFNA(VLOOKUP($B110,'B-LogEmaxOverpEC50'!$A:$AL,MATCH(AX$1,'B-LogEmaxOverpEC50'!$A$1:$AL$1,0),FALSE),"")</f>
        <v/>
      </c>
      <c r="AY110" s="321" t="str">
        <f>_xlfn.IFNA(VLOOKUP($B110,'B-LogEmaxOverpEC50'!$A:$AL,MATCH(AY$1,'B-LogEmaxOverpEC50'!$A$1:$AL$1,0),FALSE),"")</f>
        <v/>
      </c>
      <c r="AZ110" s="321" t="str">
        <f>_xlfn.IFNA(VLOOKUP($B110,'B-LogEmaxOverpEC50'!$A:$AL,MATCH(AZ$1,'B-LogEmaxOverpEC50'!$A$1:$AL$1,0),FALSE),"")</f>
        <v/>
      </c>
      <c r="BA110" s="321" t="str">
        <f>_xlfn.IFNA(VLOOKUP($B110,'B-LogEmaxOverpEC50'!$A:$AL,MATCH(BA$1,'B-LogEmaxOverpEC50'!$A$1:$AL$1,0),FALSE),"")</f>
        <v/>
      </c>
      <c r="BB110" s="321" t="str">
        <f>_xlfn.IFNA(VLOOKUP($B110,'B-LogEmaxOverpEC50'!$A:$AL,MATCH(BB$1,'B-LogEmaxOverpEC50'!$A$1:$AL$1,0),FALSE),"")</f>
        <v/>
      </c>
      <c r="BC110" s="321" t="str">
        <f>_xlfn.IFNA(VLOOKUP($B110,'B-LogEmaxOverpEC50'!$A:$AL,MATCH(BC$1,'B-LogEmaxOverpEC50'!$A$1:$AL$1,0),FALSE),"")</f>
        <v/>
      </c>
      <c r="BD110" s="321" t="str">
        <f>_xlfn.IFNA(VLOOKUP($B110,'B-LogEmaxOverpEC50'!$A:$AL,MATCH(BD$1,'B-LogEmaxOverpEC50'!$A$1:$AL$1,0),FALSE),"")</f>
        <v/>
      </c>
      <c r="BE110" s="321" t="str">
        <f>_xlfn.IFNA(VLOOKUP($B110,'B-LogEmaxOverpEC50'!$A:$AL,MATCH(BE$1,'B-LogEmaxOverpEC50'!$A$1:$AL$1,0),FALSE),"")</f>
        <v/>
      </c>
      <c r="BF110" s="321" t="str">
        <f>_xlfn.IFNA(VLOOKUP($B110,'B-LogEmaxOverpEC50'!$A:$AL,MATCH(BF$1,'B-LogEmaxOverpEC50'!$A$1:$AL$1,0),FALSE),"")</f>
        <v/>
      </c>
      <c r="BG110" s="321" t="str">
        <f>_xlfn.IFNA(VLOOKUP($B110,'B-LogEmaxOverpEC50'!$A:$AL,MATCH(BG$1,'B-LogEmaxOverpEC50'!$A$1:$AL$1,0),FALSE),"")</f>
        <v/>
      </c>
      <c r="BH110" s="321" t="str">
        <f>_xlfn.IFNA(VLOOKUP($B110,'B-LogEmaxOverpEC50'!$A:$AL,MATCH(BH$1,'B-LogEmaxOverpEC50'!$A$1:$AL$1,0),FALSE),"")</f>
        <v/>
      </c>
      <c r="BI110" s="322">
        <f>_xlfn.IFNA(VLOOKUP($B110,'I-LogEmaxOverpEC50'!$A:$AR,MATCH(BI$1,'I-LogEmaxOverpEC50'!$A$1:$AR$1,0),FALSE),"")</f>
        <v>11.838793650677248</v>
      </c>
      <c r="BJ110" s="320">
        <f>_xlfn.IFNA(VLOOKUP($B110,'I-LogEmaxOverpEC50'!$A:$AR,MATCH(BJ$1,'I-LogEmaxOverpEC50'!$A$1:$AR$1,0),FALSE),"")</f>
        <v>11.803610274709039</v>
      </c>
      <c r="BK110" s="320">
        <f>_xlfn.IFNA(VLOOKUP($B110,'I-LogEmaxOverpEC50'!$A:$AR,MATCH(BK$1,'I-LogEmaxOverpEC50'!$A$1:$AR$1,0),FALSE),"")</f>
        <v>11.985035490483252</v>
      </c>
      <c r="BL110" s="320">
        <f>_xlfn.IFNA(VLOOKUP($B110,'I-LogEmaxOverpEC50'!$A:$AR,MATCH(BL$1,'I-LogEmaxOverpEC50'!$A$1:$AR$1,0),FALSE),"")</f>
        <v>11.985035490483252</v>
      </c>
      <c r="BM110" s="320">
        <f>_xlfn.IFNA(VLOOKUP($B110,'I-LogEmaxOverpEC50'!$A:$AR,MATCH(BM$1,'I-LogEmaxOverpEC50'!$A$1:$AR$1,0),FALSE),"")</f>
        <v>11.398479989232921</v>
      </c>
      <c r="BN110" s="320">
        <f>_xlfn.IFNA(VLOOKUP($B110,'I-LogEmaxOverpEC50'!$A:$AR,MATCH(BN$1,'I-LogEmaxOverpEC50'!$A$1:$AR$1,0),FALSE),"")</f>
        <v>11.398479989232921</v>
      </c>
      <c r="BO110" s="320">
        <f>_xlfn.IFNA(VLOOKUP($B110,'I-LogEmaxOverpEC50'!$A:$AR,MATCH(BO$1,'I-LogEmaxOverpEC50'!$A$1:$AR$1,0),FALSE),"")</f>
        <v>11.182252292911803</v>
      </c>
      <c r="BP110" s="320">
        <f>_xlfn.IFNA(VLOOKUP($B110,'I-LogEmaxOverpEC50'!$A:$AR,MATCH(BP$1,'I-LogEmaxOverpEC50'!$A$1:$AR$1,0),FALSE),"")</f>
        <v>12.331547137578143</v>
      </c>
      <c r="BQ110" s="320">
        <f>_xlfn.IFNA(VLOOKUP($B110,'I-LogEmaxOverpEC50'!$A:$AR,MATCH(BQ$1,'I-LogEmaxOverpEC50'!$A$1:$AR$1,0),FALSE),"")</f>
        <v>12.331547137578143</v>
      </c>
      <c r="BR110" s="320">
        <f>_xlfn.IFNA(VLOOKUP($B110,'I-LogEmaxOverpEC50'!$A:$AR,MATCH(BR$1,'I-LogEmaxOverpEC50'!$A$1:$AR$1,0),FALSE),"")</f>
        <v>12.42879802036129</v>
      </c>
      <c r="BS110" s="320">
        <f>_xlfn.IFNA(VLOOKUP($B110,'I-LogEmaxOverpEC50'!$A:$AR,MATCH(BS$1,'I-LogEmaxOverpEC50'!$A$1:$AR$1,0),FALSE),"")</f>
        <v>11.445537050873277</v>
      </c>
      <c r="BT110" s="320">
        <f>_xlfn.IFNA(VLOOKUP($B110,'I-LogEmaxOverpEC50'!$A:$AR,MATCH(BT$1,'I-LogEmaxOverpEC50'!$A$1:$AR$1,0),FALSE),"")</f>
        <v>11.610905303620545</v>
      </c>
      <c r="BU110" s="320">
        <f>_xlfn.IFNA(VLOOKUP($B110,'I-LogEmaxOverpEC50'!$A:$AR,MATCH(BU$1,'I-LogEmaxOverpEC50'!$A$1:$AR$1,0),FALSE),"")</f>
        <v>11.523624188548023</v>
      </c>
      <c r="BV110" s="114" t="str" cm="1">
        <f t="array" ref="BV110">_xlfn.IFS(AND($C110="A",_xlfn.CONCAT(F110:G110)&lt;&gt;"",$A110=1),"x",AND($C110="A",_xlfn.CONCAT(F110:G110)="",$A110=1),"-",$A$1&lt;&gt;"","")</f>
        <v>-</v>
      </c>
      <c r="BW110" s="113" t="str" cm="1">
        <f t="array" ref="BW110">_xlfn.IFS(AND($C110="A",_xlfn.CONCAT(H110:L110)&lt;&gt;"",$A110=1),"x",AND($C110="A",_xlfn.CONCAT(H110:L110)="",$A110=1),"-",$A$1&lt;&gt;"","")</f>
        <v>-</v>
      </c>
      <c r="BX110" s="113" t="str" cm="1">
        <f t="array" ref="BX110">_xlfn.IFS(AND($C110="A",_xlfn.CONCAT(M110:P110)&lt;&gt;"",$A110=1),"x",AND($C110="A",_xlfn.CONCAT(M110:P110)="",$A110=1),"-",$A$1&lt;&gt;"","")</f>
        <v>x</v>
      </c>
      <c r="BY110" s="113" t="str" cm="1">
        <f t="array" ref="BY110">_xlfn.IFS(AND($C110="A",_xlfn.CONCAT(Q110:R110)&lt;&gt;"",$A110=1),"x",AND($C110="A",_xlfn.CONCAT(Q110:R110)="",$A110=1),"-",$A$1&lt;&gt;"","")</f>
        <v>-</v>
      </c>
      <c r="BZ110" s="121" t="str">
        <f t="shared" si="60"/>
        <v/>
      </c>
      <c r="CA110" s="120" t="str">
        <f t="shared" si="61"/>
        <v/>
      </c>
      <c r="CB110" s="120">
        <f t="shared" si="62"/>
        <v>12.42879802036129</v>
      </c>
      <c r="CC110" s="120" t="str">
        <f t="shared" si="63"/>
        <v/>
      </c>
      <c r="CD110" s="121" t="str">
        <f t="shared" si="64"/>
        <v/>
      </c>
      <c r="CE110" s="120" t="str">
        <f t="shared" si="65"/>
        <v/>
      </c>
      <c r="CF110" s="120" t="str">
        <f t="shared" si="66"/>
        <v/>
      </c>
      <c r="CG110" s="120" t="str">
        <f t="shared" si="67"/>
        <v/>
      </c>
      <c r="CH110" s="120" t="str">
        <f t="shared" si="68"/>
        <v/>
      </c>
      <c r="CI110" s="120" t="str">
        <f t="shared" si="69"/>
        <v/>
      </c>
    </row>
    <row r="111" spans="1:87" x14ac:dyDescent="0.2">
      <c r="A111" s="311" cm="1">
        <f t="array" ref="A111">_xlfn.IFS(SUM(F111:R111)&gt;0,1,Z111&gt;0,2,TRUE,3)</f>
        <v>1</v>
      </c>
      <c r="B111" s="311" t="s">
        <v>65</v>
      </c>
      <c r="C111" s="311" t="str">
        <f>_xlfn.XLOOKUP(B111,RecNamesAll!A:A,RecNamesAll!E:E)</f>
        <v>A</v>
      </c>
      <c r="D111" s="311" t="str">
        <f>_xlfn.XLOOKUP(B111,RecNamesAll!A:A,RecNamesAll!C:C)</f>
        <v>BB2</v>
      </c>
      <c r="F111" s="312" t="str">
        <f t="shared" si="35"/>
        <v/>
      </c>
      <c r="G111" s="313" t="str">
        <f t="shared" si="36"/>
        <v/>
      </c>
      <c r="H111" s="312" t="str">
        <f t="shared" si="37"/>
        <v/>
      </c>
      <c r="I111" s="313" t="str">
        <f t="shared" si="38"/>
        <v/>
      </c>
      <c r="J111" s="313" t="str">
        <f t="shared" si="39"/>
        <v/>
      </c>
      <c r="K111" s="313" t="str">
        <f t="shared" si="40"/>
        <v/>
      </c>
      <c r="L111" s="313" t="str">
        <f t="shared" si="41"/>
        <v/>
      </c>
      <c r="M111" s="312">
        <f t="shared" si="42"/>
        <v>12.254534401697075</v>
      </c>
      <c r="N111" s="313">
        <f t="shared" si="43"/>
        <v>12.254534401697075</v>
      </c>
      <c r="O111" s="313">
        <f t="shared" si="44"/>
        <v>12.100348559552234</v>
      </c>
      <c r="P111" s="313">
        <f t="shared" si="45"/>
        <v>10.672488078579878</v>
      </c>
      <c r="Q111" s="312" t="str">
        <f t="shared" si="46"/>
        <v/>
      </c>
      <c r="R111" s="313" t="str">
        <f t="shared" si="47"/>
        <v/>
      </c>
      <c r="S111" s="314">
        <f t="shared" si="48"/>
        <v>4</v>
      </c>
      <c r="T111" s="315" t="str">
        <f t="shared" si="49"/>
        <v>A</v>
      </c>
      <c r="U111" s="311" t="str">
        <f t="shared" si="50"/>
        <v>BB2</v>
      </c>
      <c r="V111" s="316" t="str">
        <f>IF(VLOOKUP($B111,GtP!$A:$AA,MATCH("Gs_0-2",GtP!$A$1:$AA$1,0),FALSE)=0,"",VLOOKUP($B111,GtP!$A:$AA,MATCH("Gs_0-2",GtP!$A$1:$AA$1,0),FALSE))</f>
        <v/>
      </c>
      <c r="W111" s="317" t="str">
        <f>IF(VLOOKUP($B111,GtP!$A:$AA,MATCH("Gi/o_0-2",GtP!$A$1:$AA$1,0),FALSE)=0,"",VLOOKUP($B111,GtP!$A:$AA,MATCH("Gi/o_0-2",GtP!$A$1:$AA$1,0),FALSE))</f>
        <v/>
      </c>
      <c r="X111" s="317">
        <f>IF(VLOOKUP($B111,GtP!$A:$AA,MATCH("Gq/11_0-2",GtP!$A$1:$AA$1,0),FALSE)=0,"",VLOOKUP($B111,GtP!$A:$AA,MATCH("Gq/11_0-2",GtP!$A$1:$AA$1,0),FALSE))</f>
        <v>1</v>
      </c>
      <c r="Y111" s="317" t="str">
        <f>IF(VLOOKUP($B111,GtP!$A:$AA,MATCH("G12/13_0-2",GtP!$A$1:$AA$1,0),FALSE)=0,"",VLOOKUP($B111,GtP!$A:$AA,MATCH("G12/13_0-2",GtP!$A$1:$AA$1,0),FALSE))</f>
        <v/>
      </c>
      <c r="Z111" s="318">
        <f t="shared" si="51"/>
        <v>1</v>
      </c>
      <c r="AA111" s="317" t="str">
        <f t="shared" si="52"/>
        <v/>
      </c>
      <c r="AB111" s="317" t="str">
        <f t="shared" si="53"/>
        <v/>
      </c>
      <c r="AC111" s="317">
        <f t="shared" si="54"/>
        <v>1</v>
      </c>
      <c r="AD111" s="317" t="str">
        <f t="shared" si="55"/>
        <v/>
      </c>
      <c r="AE111" s="315" t="str">
        <f t="shared" si="56"/>
        <v/>
      </c>
      <c r="AF111" s="311" t="str">
        <f t="shared" si="57"/>
        <v/>
      </c>
      <c r="AG111" s="311">
        <f t="shared" si="58"/>
        <v>4</v>
      </c>
      <c r="AH111" s="311" t="str">
        <f t="shared" si="59"/>
        <v/>
      </c>
      <c r="AI111" s="316" t="str">
        <f>_xlfn.CONCAT(IF(AV111="","-","B"),IF(BI111="","-","I"),VLOOKUP($B111,GtP!$A:$BB,MATCH("Gs_0-1",GtP!$A$1:$BB$1,0),FALSE))</f>
        <v>-I-</v>
      </c>
      <c r="AJ111" s="317" t="str">
        <f>_xlfn.CONCAT(IF(AW111="","-","B"),IF(BJ111="","-","I"),VLOOKUP($B111,GtP!$A:$BB,MATCH("Gs_0-1",GtP!$A$1:$BB$1,0),FALSE))</f>
        <v>-I-</v>
      </c>
      <c r="AK111" s="317" t="str">
        <f>_xlfn.CONCAT(IF(AX111="","-","B"),IF(BK111="","-","I"),VLOOKUP($B111,GtP!$A:$BB,MATCH("Gi/o_0-1",GtP!$A$1:$BB$1,0),FALSE))</f>
        <v>-I-</v>
      </c>
      <c r="AL111" s="317" t="str">
        <f>_xlfn.CONCAT(IF(AY111="","-","B"),IF(BL111="","-","I"),VLOOKUP($B111,GtP!$A:$BB,MATCH("Gi/o_0-1",GtP!$A$1:$BB$1,0),FALSE))</f>
        <v>-I-</v>
      </c>
      <c r="AM111" s="317" t="str">
        <f>_xlfn.CONCAT(IF(AZ111="","-","B"),IF(BM111="","-","I"),VLOOKUP($B111,GtP!$A:$BB,MATCH("Gi/o_0-1",GtP!$A$1:$BB$1,0),FALSE))</f>
        <v>-I-</v>
      </c>
      <c r="AN111" s="317" t="str">
        <f>_xlfn.CONCAT(IF(BA111="","-","B"),IF(BN111="","-","I"),VLOOKUP($B111,GtP!$A:$BB,MATCH("Gi/o_0-1",GtP!$A$1:$BB$1,0),FALSE))</f>
        <v>-I-</v>
      </c>
      <c r="AO111" s="317" t="str">
        <f>_xlfn.CONCAT(IF(BB111="","-","B"),IF(BO111="","-","I"),VLOOKUP($B111,GtP!$A:$BB,MATCH("Gi/o_0-1",GtP!$A$1:$BB$1,0),FALSE))</f>
        <v>-I-</v>
      </c>
      <c r="AP111" s="317" t="str">
        <f>_xlfn.CONCAT(IF(BC111="","-","B"),IF(BP111="","-","I"),VLOOKUP($B111,GtP!$A:$BB,MATCH("Gq/11_0-1",GtP!$A$1:$BB$1,0),FALSE))</f>
        <v>-IG</v>
      </c>
      <c r="AQ111" s="317" t="str">
        <f>_xlfn.CONCAT(IF(BD111="","-","B"),IF(BQ111="","-","I"),VLOOKUP($B111,GtP!$A:$BB,MATCH("Gq/11_0-1",GtP!$A$1:$BB$1,0),FALSE))</f>
        <v>-IG</v>
      </c>
      <c r="AR111" s="317" t="str">
        <f>_xlfn.CONCAT(IF(BE111="","-","B"),IF(BR111="","-","I"),VLOOKUP($B111,GtP!$A:$BB,MATCH("Gq/11_0-1",GtP!$A$1:$BB$1,0),FALSE))</f>
        <v>-IG</v>
      </c>
      <c r="AS111" s="317" t="str">
        <f>_xlfn.CONCAT(IF(BF111="","-","B"),IF(BS111="","-","I"),VLOOKUP($B111,GtP!$A:$BB,MATCH("Gq/11_0-1",GtP!$A$1:$BB$1,0),FALSE))</f>
        <v>-IG</v>
      </c>
      <c r="AT111" s="317" t="str">
        <f>_xlfn.CONCAT(IF(BG111="","-","B"),IF(BT111="","-","I"),VLOOKUP($B111,GtP!$A:$BB,MATCH("G12/13_0-1",GtP!$A$1:$BB$1,0),FALSE))</f>
        <v>-I-</v>
      </c>
      <c r="AU111" s="317" t="str">
        <f>_xlfn.CONCAT(IF(BH111="","-","B"),IF(BU111="","-","I"),VLOOKUP($B111,GtP!$A:$BB,MATCH("G12/13_0-1",GtP!$A$1:$BB$1,0),FALSE))</f>
        <v>-I-</v>
      </c>
      <c r="AV111" s="319" t="str">
        <f>_xlfn.IFNA(VLOOKUP($B111,'B-LogEmaxOverpEC50'!$A:$AL,MATCH(AV$1,'B-LogEmaxOverpEC50'!$A$1:$AL$1,0),FALSE),"")</f>
        <v/>
      </c>
      <c r="AX111" s="321" t="str">
        <f>_xlfn.IFNA(VLOOKUP($B111,'B-LogEmaxOverpEC50'!$A:$AL,MATCH(AX$1,'B-LogEmaxOverpEC50'!$A$1:$AL$1,0),FALSE),"")</f>
        <v/>
      </c>
      <c r="AY111" s="321" t="str">
        <f>_xlfn.IFNA(VLOOKUP($B111,'B-LogEmaxOverpEC50'!$A:$AL,MATCH(AY$1,'B-LogEmaxOverpEC50'!$A$1:$AL$1,0),FALSE),"")</f>
        <v/>
      </c>
      <c r="AZ111" s="321" t="str">
        <f>_xlfn.IFNA(VLOOKUP($B111,'B-LogEmaxOverpEC50'!$A:$AL,MATCH(AZ$1,'B-LogEmaxOverpEC50'!$A$1:$AL$1,0),FALSE),"")</f>
        <v/>
      </c>
      <c r="BA111" s="321" t="str">
        <f>_xlfn.IFNA(VLOOKUP($B111,'B-LogEmaxOverpEC50'!$A:$AL,MATCH(BA$1,'B-LogEmaxOverpEC50'!$A$1:$AL$1,0),FALSE),"")</f>
        <v/>
      </c>
      <c r="BB111" s="321" t="str">
        <f>_xlfn.IFNA(VLOOKUP($B111,'B-LogEmaxOverpEC50'!$A:$AL,MATCH(BB$1,'B-LogEmaxOverpEC50'!$A$1:$AL$1,0),FALSE),"")</f>
        <v/>
      </c>
      <c r="BC111" s="321" t="str">
        <f>_xlfn.IFNA(VLOOKUP($B111,'B-LogEmaxOverpEC50'!$A:$AL,MATCH(BC$1,'B-LogEmaxOverpEC50'!$A$1:$AL$1,0),FALSE),"")</f>
        <v/>
      </c>
      <c r="BD111" s="321" t="str">
        <f>_xlfn.IFNA(VLOOKUP($B111,'B-LogEmaxOverpEC50'!$A:$AL,MATCH(BD$1,'B-LogEmaxOverpEC50'!$A$1:$AL$1,0),FALSE),"")</f>
        <v/>
      </c>
      <c r="BE111" s="321" t="str">
        <f>_xlfn.IFNA(VLOOKUP($B111,'B-LogEmaxOverpEC50'!$A:$AL,MATCH(BE$1,'B-LogEmaxOverpEC50'!$A$1:$AL$1,0),FALSE),"")</f>
        <v/>
      </c>
      <c r="BF111" s="321" t="str">
        <f>_xlfn.IFNA(VLOOKUP($B111,'B-LogEmaxOverpEC50'!$A:$AL,MATCH(BF$1,'B-LogEmaxOverpEC50'!$A$1:$AL$1,0),FALSE),"")</f>
        <v/>
      </c>
      <c r="BG111" s="321" t="str">
        <f>_xlfn.IFNA(VLOOKUP($B111,'B-LogEmaxOverpEC50'!$A:$AL,MATCH(BG$1,'B-LogEmaxOverpEC50'!$A$1:$AL$1,0),FALSE),"")</f>
        <v/>
      </c>
      <c r="BH111" s="321" t="str">
        <f>_xlfn.IFNA(VLOOKUP($B111,'B-LogEmaxOverpEC50'!$A:$AL,MATCH(BH$1,'B-LogEmaxOverpEC50'!$A$1:$AL$1,0),FALSE),"")</f>
        <v/>
      </c>
      <c r="BI111" s="322">
        <f>_xlfn.IFNA(VLOOKUP($B111,'I-LogEmaxOverpEC50'!$A:$AR,MATCH(BI$1,'I-LogEmaxOverpEC50'!$A$1:$AR$1,0),FALSE),"")</f>
        <v>11.621766956894554</v>
      </c>
      <c r="BJ111" s="320">
        <f>_xlfn.IFNA(VLOOKUP($B111,'I-LogEmaxOverpEC50'!$A:$AR,MATCH(BJ$1,'I-LogEmaxOverpEC50'!$A$1:$AR$1,0),FALSE),"")</f>
        <v>11.549353779307371</v>
      </c>
      <c r="BK111" s="320">
        <f>_xlfn.IFNA(VLOOKUP($B111,'I-LogEmaxOverpEC50'!$A:$AR,MATCH(BK$1,'I-LogEmaxOverpEC50'!$A$1:$AR$1,0),FALSE),"")</f>
        <v>11.496737809961154</v>
      </c>
      <c r="BL111" s="320">
        <f>_xlfn.IFNA(VLOOKUP($B111,'I-LogEmaxOverpEC50'!$A:$AR,MATCH(BL$1,'I-LogEmaxOverpEC50'!$A$1:$AR$1,0),FALSE),"")</f>
        <v>11.496737809961154</v>
      </c>
      <c r="BM111" s="320">
        <f>_xlfn.IFNA(VLOOKUP($B111,'I-LogEmaxOverpEC50'!$A:$AR,MATCH(BM$1,'I-LogEmaxOverpEC50'!$A$1:$AR$1,0),FALSE),"")</f>
        <v>11.459533954642898</v>
      </c>
      <c r="BN111" s="320">
        <f>_xlfn.IFNA(VLOOKUP($B111,'I-LogEmaxOverpEC50'!$A:$AR,MATCH(BN$1,'I-LogEmaxOverpEC50'!$A$1:$AR$1,0),FALSE),"")</f>
        <v>11.459533954642898</v>
      </c>
      <c r="BO111" s="320">
        <f>_xlfn.IFNA(VLOOKUP($B111,'I-LogEmaxOverpEC50'!$A:$AR,MATCH(BO$1,'I-LogEmaxOverpEC50'!$A$1:$AR$1,0),FALSE),"")</f>
        <v>11.662114028258021</v>
      </c>
      <c r="BP111" s="320">
        <f>_xlfn.IFNA(VLOOKUP($B111,'I-LogEmaxOverpEC50'!$A:$AR,MATCH(BP$1,'I-LogEmaxOverpEC50'!$A$1:$AR$1,0),FALSE),"")</f>
        <v>12.254534401697075</v>
      </c>
      <c r="BQ111" s="320">
        <f>_xlfn.IFNA(VLOOKUP($B111,'I-LogEmaxOverpEC50'!$A:$AR,MATCH(BQ$1,'I-LogEmaxOverpEC50'!$A$1:$AR$1,0),FALSE),"")</f>
        <v>12.254534401697075</v>
      </c>
      <c r="BR111" s="320">
        <f>_xlfn.IFNA(VLOOKUP($B111,'I-LogEmaxOverpEC50'!$A:$AR,MATCH(BR$1,'I-LogEmaxOverpEC50'!$A$1:$AR$1,0),FALSE),"")</f>
        <v>12.100348559552234</v>
      </c>
      <c r="BS111" s="320">
        <f>_xlfn.IFNA(VLOOKUP($B111,'I-LogEmaxOverpEC50'!$A:$AR,MATCH(BS$1,'I-LogEmaxOverpEC50'!$A$1:$AR$1,0),FALSE),"")</f>
        <v>10.672488078579878</v>
      </c>
      <c r="BT111" s="320">
        <f>_xlfn.IFNA(VLOOKUP($B111,'I-LogEmaxOverpEC50'!$A:$AR,MATCH(BT$1,'I-LogEmaxOverpEC50'!$A$1:$AR$1,0),FALSE),"")</f>
        <v>11.873309152173631</v>
      </c>
      <c r="BU111" s="320">
        <f>_xlfn.IFNA(VLOOKUP($B111,'I-LogEmaxOverpEC50'!$A:$AR,MATCH(BU$1,'I-LogEmaxOverpEC50'!$A$1:$AR$1,0),FALSE),"")</f>
        <v>12.040131578995869</v>
      </c>
      <c r="BV111" s="114" t="str" cm="1">
        <f t="array" ref="BV111">_xlfn.IFS(AND($C111="A",_xlfn.CONCAT(F111:G111)&lt;&gt;"",$A111=1),"x",AND($C111="A",_xlfn.CONCAT(F111:G111)="",$A111=1),"-",$A$1&lt;&gt;"","")</f>
        <v>-</v>
      </c>
      <c r="BW111" s="113" t="str" cm="1">
        <f t="array" ref="BW111">_xlfn.IFS(AND($C111="A",_xlfn.CONCAT(H111:L111)&lt;&gt;"",$A111=1),"x",AND($C111="A",_xlfn.CONCAT(H111:L111)="",$A111=1),"-",$A$1&lt;&gt;"","")</f>
        <v>-</v>
      </c>
      <c r="BX111" s="113" t="str" cm="1">
        <f t="array" ref="BX111">_xlfn.IFS(AND($C111="A",_xlfn.CONCAT(M111:P111)&lt;&gt;"",$A111=1),"x",AND($C111="A",_xlfn.CONCAT(M111:P111)="",$A111=1),"-",$A$1&lt;&gt;"","")</f>
        <v>x</v>
      </c>
      <c r="BY111" s="113" t="str" cm="1">
        <f t="array" ref="BY111">_xlfn.IFS(AND($C111="A",_xlfn.CONCAT(Q111:R111)&lt;&gt;"",$A111=1),"x",AND($C111="A",_xlfn.CONCAT(Q111:R111)="",$A111=1),"-",$A$1&lt;&gt;"","")</f>
        <v>-</v>
      </c>
      <c r="BZ111" s="121" t="str">
        <f t="shared" si="60"/>
        <v/>
      </c>
      <c r="CA111" s="120" t="str">
        <f t="shared" si="61"/>
        <v/>
      </c>
      <c r="CB111" s="120">
        <f t="shared" si="62"/>
        <v>12.254534401697075</v>
      </c>
      <c r="CC111" s="120" t="str">
        <f t="shared" si="63"/>
        <v/>
      </c>
      <c r="CD111" s="121" t="str">
        <f t="shared" si="64"/>
        <v/>
      </c>
      <c r="CE111" s="120" t="str">
        <f t="shared" si="65"/>
        <v/>
      </c>
      <c r="CF111" s="120" t="str">
        <f t="shared" si="66"/>
        <v/>
      </c>
      <c r="CG111" s="120" t="str">
        <f t="shared" si="67"/>
        <v/>
      </c>
      <c r="CH111" s="120" t="str">
        <f t="shared" si="68"/>
        <v/>
      </c>
      <c r="CI111" s="120" t="str">
        <f t="shared" si="69"/>
        <v/>
      </c>
    </row>
    <row r="112" spans="1:87" x14ac:dyDescent="0.2">
      <c r="A112" s="311" cm="1">
        <f t="array" ref="A112">_xlfn.IFS(SUM(F112:R112)&gt;0,1,Z112&gt;0,2,TRUE,3)</f>
        <v>1</v>
      </c>
      <c r="B112" s="311" t="s">
        <v>119</v>
      </c>
      <c r="C112" s="311" t="str">
        <f>_xlfn.XLOOKUP(B112,RecNamesAll!A:A,RecNamesAll!E:E)</f>
        <v>A</v>
      </c>
      <c r="D112" s="311" t="str">
        <f>_xlfn.XLOOKUP(B112,RecNamesAll!A:A,RecNamesAll!C:C)</f>
        <v>Kisspeptin</v>
      </c>
      <c r="F112" s="312" t="str">
        <f t="shared" si="35"/>
        <v/>
      </c>
      <c r="G112" s="313" t="str">
        <f t="shared" si="36"/>
        <v/>
      </c>
      <c r="H112" s="312" t="str">
        <f t="shared" si="37"/>
        <v/>
      </c>
      <c r="I112" s="313" t="str">
        <f t="shared" si="38"/>
        <v/>
      </c>
      <c r="J112" s="313" t="str">
        <f t="shared" si="39"/>
        <v/>
      </c>
      <c r="K112" s="313" t="str">
        <f t="shared" si="40"/>
        <v/>
      </c>
      <c r="L112" s="313" t="str">
        <f t="shared" si="41"/>
        <v/>
      </c>
      <c r="M112" s="312">
        <f t="shared" si="42"/>
        <v>11.198015376331815</v>
      </c>
      <c r="N112" s="313">
        <f t="shared" si="43"/>
        <v>11.198015376331815</v>
      </c>
      <c r="O112" s="313">
        <f t="shared" si="44"/>
        <v>11.150190705519513</v>
      </c>
      <c r="P112" s="313">
        <f t="shared" si="45"/>
        <v>8.497009083241533</v>
      </c>
      <c r="Q112" s="312" t="str">
        <f t="shared" si="46"/>
        <v/>
      </c>
      <c r="R112" s="313" t="str">
        <f t="shared" si="47"/>
        <v/>
      </c>
      <c r="S112" s="314">
        <f t="shared" si="48"/>
        <v>4</v>
      </c>
      <c r="T112" s="315" t="str">
        <f t="shared" si="49"/>
        <v>A</v>
      </c>
      <c r="U112" s="311" t="str">
        <f t="shared" si="50"/>
        <v>Kisspeptin</v>
      </c>
      <c r="V112" s="316" t="str">
        <f>IF(VLOOKUP($B112,GtP!$A:$AA,MATCH("Gs_0-2",GtP!$A$1:$AA$1,0),FALSE)=0,"",VLOOKUP($B112,GtP!$A:$AA,MATCH("Gs_0-2",GtP!$A$1:$AA$1,0),FALSE))</f>
        <v/>
      </c>
      <c r="W112" s="317" t="str">
        <f>IF(VLOOKUP($B112,GtP!$A:$AA,MATCH("Gi/o_0-2",GtP!$A$1:$AA$1,0),FALSE)=0,"",VLOOKUP($B112,GtP!$A:$AA,MATCH("Gi/o_0-2",GtP!$A$1:$AA$1,0),FALSE))</f>
        <v/>
      </c>
      <c r="X112" s="317">
        <f>IF(VLOOKUP($B112,GtP!$A:$AA,MATCH("Gq/11_0-2",GtP!$A$1:$AA$1,0),FALSE)=0,"",VLOOKUP($B112,GtP!$A:$AA,MATCH("Gq/11_0-2",GtP!$A$1:$AA$1,0),FALSE))</f>
        <v>1</v>
      </c>
      <c r="Y112" s="317" t="str">
        <f>IF(VLOOKUP($B112,GtP!$A:$AA,MATCH("G12/13_0-2",GtP!$A$1:$AA$1,0),FALSE)=0,"",VLOOKUP($B112,GtP!$A:$AA,MATCH("G12/13_0-2",GtP!$A$1:$AA$1,0),FALSE))</f>
        <v/>
      </c>
      <c r="Z112" s="318">
        <f t="shared" si="51"/>
        <v>1</v>
      </c>
      <c r="AA112" s="317" t="str">
        <f t="shared" si="52"/>
        <v/>
      </c>
      <c r="AB112" s="317" t="str">
        <f t="shared" si="53"/>
        <v/>
      </c>
      <c r="AC112" s="317">
        <f t="shared" si="54"/>
        <v>1</v>
      </c>
      <c r="AD112" s="317" t="str">
        <f t="shared" si="55"/>
        <v/>
      </c>
      <c r="AE112" s="315" t="str">
        <f t="shared" si="56"/>
        <v/>
      </c>
      <c r="AF112" s="311" t="str">
        <f t="shared" si="57"/>
        <v/>
      </c>
      <c r="AG112" s="311">
        <f t="shared" si="58"/>
        <v>4</v>
      </c>
      <c r="AH112" s="311" t="str">
        <f t="shared" si="59"/>
        <v/>
      </c>
      <c r="AI112" s="316" t="str">
        <f>_xlfn.CONCAT(IF(AV112="","-","B"),IF(BI112="","-","I"),VLOOKUP($B112,GtP!$A:$BB,MATCH("Gs_0-1",GtP!$A$1:$BB$1,0),FALSE))</f>
        <v>-I-</v>
      </c>
      <c r="AJ112" s="317" t="str">
        <f>_xlfn.CONCAT(IF(AW112="","-","B"),IF(BJ112="","-","I"),VLOOKUP($B112,GtP!$A:$BB,MATCH("Gs_0-1",GtP!$A$1:$BB$1,0),FALSE))</f>
        <v>-I-</v>
      </c>
      <c r="AK112" s="317" t="str">
        <f>_xlfn.CONCAT(IF(AX112="","-","B"),IF(BK112="","-","I"),VLOOKUP($B112,GtP!$A:$BB,MATCH("Gi/o_0-1",GtP!$A$1:$BB$1,0),FALSE))</f>
        <v>-I-</v>
      </c>
      <c r="AL112" s="317" t="str">
        <f>_xlfn.CONCAT(IF(AY112="","-","B"),IF(BL112="","-","I"),VLOOKUP($B112,GtP!$A:$BB,MATCH("Gi/o_0-1",GtP!$A$1:$BB$1,0),FALSE))</f>
        <v>-I-</v>
      </c>
      <c r="AM112" s="317" t="str">
        <f>_xlfn.CONCAT(IF(AZ112="","-","B"),IF(BM112="","-","I"),VLOOKUP($B112,GtP!$A:$BB,MATCH("Gi/o_0-1",GtP!$A$1:$BB$1,0),FALSE))</f>
        <v>-I-</v>
      </c>
      <c r="AN112" s="317" t="str">
        <f>_xlfn.CONCAT(IF(BA112="","-","B"),IF(BN112="","-","I"),VLOOKUP($B112,GtP!$A:$BB,MATCH("Gi/o_0-1",GtP!$A$1:$BB$1,0),FALSE))</f>
        <v>-I-</v>
      </c>
      <c r="AO112" s="317" t="str">
        <f>_xlfn.CONCAT(IF(BB112="","-","B"),IF(BO112="","-","I"),VLOOKUP($B112,GtP!$A:$BB,MATCH("Gi/o_0-1",GtP!$A$1:$BB$1,0),FALSE))</f>
        <v>-I-</v>
      </c>
      <c r="AP112" s="317" t="str">
        <f>_xlfn.CONCAT(IF(BC112="","-","B"),IF(BP112="","-","I"),VLOOKUP($B112,GtP!$A:$BB,MATCH("Gq/11_0-1",GtP!$A$1:$BB$1,0),FALSE))</f>
        <v>-IG</v>
      </c>
      <c r="AQ112" s="317" t="str">
        <f>_xlfn.CONCAT(IF(BD112="","-","B"),IF(BQ112="","-","I"),VLOOKUP($B112,GtP!$A:$BB,MATCH("Gq/11_0-1",GtP!$A$1:$BB$1,0),FALSE))</f>
        <v>-IG</v>
      </c>
      <c r="AR112" s="317" t="str">
        <f>_xlfn.CONCAT(IF(BE112="","-","B"),IF(BR112="","-","I"),VLOOKUP($B112,GtP!$A:$BB,MATCH("Gq/11_0-1",GtP!$A$1:$BB$1,0),FALSE))</f>
        <v>-IG</v>
      </c>
      <c r="AS112" s="317" t="str">
        <f>_xlfn.CONCAT(IF(BF112="","-","B"),IF(BS112="","-","I"),VLOOKUP($B112,GtP!$A:$BB,MATCH("Gq/11_0-1",GtP!$A$1:$BB$1,0),FALSE))</f>
        <v>-IG</v>
      </c>
      <c r="AT112" s="317" t="str">
        <f>_xlfn.CONCAT(IF(BG112="","-","B"),IF(BT112="","-","I"),VLOOKUP($B112,GtP!$A:$BB,MATCH("G12/13_0-1",GtP!$A$1:$BB$1,0),FALSE))</f>
        <v>-I-</v>
      </c>
      <c r="AU112" s="317" t="str">
        <f>_xlfn.CONCAT(IF(BH112="","-","B"),IF(BU112="","-","I"),VLOOKUP($B112,GtP!$A:$BB,MATCH("G12/13_0-1",GtP!$A$1:$BB$1,0),FALSE))</f>
        <v>-I-</v>
      </c>
      <c r="AV112" s="319" t="str">
        <f>_xlfn.IFNA(VLOOKUP($B112,'B-LogEmaxOverpEC50'!$A:$AL,MATCH(AV$1,'B-LogEmaxOverpEC50'!$A$1:$AL$1,0),FALSE),"")</f>
        <v/>
      </c>
      <c r="AX112" s="321" t="str">
        <f>_xlfn.IFNA(VLOOKUP($B112,'B-LogEmaxOverpEC50'!$A:$AL,MATCH(AX$1,'B-LogEmaxOverpEC50'!$A$1:$AL$1,0),FALSE),"")</f>
        <v/>
      </c>
      <c r="AY112" s="321" t="str">
        <f>_xlfn.IFNA(VLOOKUP($B112,'B-LogEmaxOverpEC50'!$A:$AL,MATCH(AY$1,'B-LogEmaxOverpEC50'!$A$1:$AL$1,0),FALSE),"")</f>
        <v/>
      </c>
      <c r="AZ112" s="321" t="str">
        <f>_xlfn.IFNA(VLOOKUP($B112,'B-LogEmaxOverpEC50'!$A:$AL,MATCH(AZ$1,'B-LogEmaxOverpEC50'!$A$1:$AL$1,0),FALSE),"")</f>
        <v/>
      </c>
      <c r="BA112" s="321" t="str">
        <f>_xlfn.IFNA(VLOOKUP($B112,'B-LogEmaxOverpEC50'!$A:$AL,MATCH(BA$1,'B-LogEmaxOverpEC50'!$A$1:$AL$1,0),FALSE),"")</f>
        <v/>
      </c>
      <c r="BB112" s="321" t="str">
        <f>_xlfn.IFNA(VLOOKUP($B112,'B-LogEmaxOverpEC50'!$A:$AL,MATCH(BB$1,'B-LogEmaxOverpEC50'!$A$1:$AL$1,0),FALSE),"")</f>
        <v/>
      </c>
      <c r="BC112" s="321" t="str">
        <f>_xlfn.IFNA(VLOOKUP($B112,'B-LogEmaxOverpEC50'!$A:$AL,MATCH(BC$1,'B-LogEmaxOverpEC50'!$A$1:$AL$1,0),FALSE),"")</f>
        <v/>
      </c>
      <c r="BD112" s="321" t="str">
        <f>_xlfn.IFNA(VLOOKUP($B112,'B-LogEmaxOverpEC50'!$A:$AL,MATCH(BD$1,'B-LogEmaxOverpEC50'!$A$1:$AL$1,0),FALSE),"")</f>
        <v/>
      </c>
      <c r="BE112" s="321" t="str">
        <f>_xlfn.IFNA(VLOOKUP($B112,'B-LogEmaxOverpEC50'!$A:$AL,MATCH(BE$1,'B-LogEmaxOverpEC50'!$A$1:$AL$1,0),FALSE),"")</f>
        <v/>
      </c>
      <c r="BF112" s="321" t="str">
        <f>_xlfn.IFNA(VLOOKUP($B112,'B-LogEmaxOverpEC50'!$A:$AL,MATCH(BF$1,'B-LogEmaxOverpEC50'!$A$1:$AL$1,0),FALSE),"")</f>
        <v/>
      </c>
      <c r="BG112" s="321" t="str">
        <f>_xlfn.IFNA(VLOOKUP($B112,'B-LogEmaxOverpEC50'!$A:$AL,MATCH(BG$1,'B-LogEmaxOverpEC50'!$A$1:$AL$1,0),FALSE),"")</f>
        <v/>
      </c>
      <c r="BH112" s="321" t="str">
        <f>_xlfn.IFNA(VLOOKUP($B112,'B-LogEmaxOverpEC50'!$A:$AL,MATCH(BH$1,'B-LogEmaxOverpEC50'!$A$1:$AL$1,0),FALSE),"")</f>
        <v/>
      </c>
      <c r="BI112" s="322">
        <f>_xlfn.IFNA(VLOOKUP($B112,'I-LogEmaxOverpEC50'!$A:$AR,MATCH(BI$1,'I-LogEmaxOverpEC50'!$A$1:$AR$1,0),FALSE),"")</f>
        <v>9.464350701627529</v>
      </c>
      <c r="BJ112" s="320">
        <f>_xlfn.IFNA(VLOOKUP($B112,'I-LogEmaxOverpEC50'!$A:$AR,MATCH(BJ$1,'I-LogEmaxOverpEC50'!$A$1:$AR$1,0),FALSE),"")</f>
        <v>9.3850655430071299</v>
      </c>
      <c r="BK112" s="320">
        <f>_xlfn.IFNA(VLOOKUP($B112,'I-LogEmaxOverpEC50'!$A:$AR,MATCH(BK$1,'I-LogEmaxOverpEC50'!$A$1:$AR$1,0),FALSE),"")</f>
        <v>9.7203924835499329</v>
      </c>
      <c r="BL112" s="320">
        <f>_xlfn.IFNA(VLOOKUP($B112,'I-LogEmaxOverpEC50'!$A:$AR,MATCH(BL$1,'I-LogEmaxOverpEC50'!$A$1:$AR$1,0),FALSE),"")</f>
        <v>9.7203924835499329</v>
      </c>
      <c r="BM112" s="320">
        <f>_xlfn.IFNA(VLOOKUP($B112,'I-LogEmaxOverpEC50'!$A:$AR,MATCH(BM$1,'I-LogEmaxOverpEC50'!$A$1:$AR$1,0),FALSE),"")</f>
        <v>9.2639087409443199</v>
      </c>
      <c r="BN112" s="320">
        <f>_xlfn.IFNA(VLOOKUP($B112,'I-LogEmaxOverpEC50'!$A:$AR,MATCH(BN$1,'I-LogEmaxOverpEC50'!$A$1:$AR$1,0),FALSE),"")</f>
        <v>9.2639087409443199</v>
      </c>
      <c r="BO112" s="320">
        <f>_xlfn.IFNA(VLOOKUP($B112,'I-LogEmaxOverpEC50'!$A:$AR,MATCH(BO$1,'I-LogEmaxOverpEC50'!$A$1:$AR$1,0),FALSE),"")</f>
        <v>8.9044369762832023</v>
      </c>
      <c r="BP112" s="320">
        <f>_xlfn.IFNA(VLOOKUP($B112,'I-LogEmaxOverpEC50'!$A:$AR,MATCH(BP$1,'I-LogEmaxOverpEC50'!$A$1:$AR$1,0),FALSE),"")</f>
        <v>11.198015376331815</v>
      </c>
      <c r="BQ112" s="320">
        <f>_xlfn.IFNA(VLOOKUP($B112,'I-LogEmaxOverpEC50'!$A:$AR,MATCH(BQ$1,'I-LogEmaxOverpEC50'!$A$1:$AR$1,0),FALSE),"")</f>
        <v>11.198015376331815</v>
      </c>
      <c r="BR112" s="320">
        <f>_xlfn.IFNA(VLOOKUP($B112,'I-LogEmaxOverpEC50'!$A:$AR,MATCH(BR$1,'I-LogEmaxOverpEC50'!$A$1:$AR$1,0),FALSE),"")</f>
        <v>11.150190705519513</v>
      </c>
      <c r="BS112" s="320">
        <f>_xlfn.IFNA(VLOOKUP($B112,'I-LogEmaxOverpEC50'!$A:$AR,MATCH(BS$1,'I-LogEmaxOverpEC50'!$A$1:$AR$1,0),FALSE),"")</f>
        <v>8.497009083241533</v>
      </c>
      <c r="BT112" s="320">
        <f>_xlfn.IFNA(VLOOKUP($B112,'I-LogEmaxOverpEC50'!$A:$AR,MATCH(BT$1,'I-LogEmaxOverpEC50'!$A$1:$AR$1,0),FALSE),"")</f>
        <v>9.2876154019818653</v>
      </c>
      <c r="BU112" s="320">
        <f>_xlfn.IFNA(VLOOKUP($B112,'I-LogEmaxOverpEC50'!$A:$AR,MATCH(BU$1,'I-LogEmaxOverpEC50'!$A$1:$AR$1,0),FALSE),"")</f>
        <v>8.9229707378798651</v>
      </c>
      <c r="BV112" s="114" t="str" cm="1">
        <f t="array" ref="BV112">_xlfn.IFS(AND($C112="A",_xlfn.CONCAT(F112:G112)&lt;&gt;"",$A112=1),"x",AND($C112="A",_xlfn.CONCAT(F112:G112)="",$A112=1),"-",$A$1&lt;&gt;"","")</f>
        <v>-</v>
      </c>
      <c r="BW112" s="113" t="str" cm="1">
        <f t="array" ref="BW112">_xlfn.IFS(AND($C112="A",_xlfn.CONCAT(H112:L112)&lt;&gt;"",$A112=1),"x",AND($C112="A",_xlfn.CONCAT(H112:L112)="",$A112=1),"-",$A$1&lt;&gt;"","")</f>
        <v>-</v>
      </c>
      <c r="BX112" s="113" t="str" cm="1">
        <f t="array" ref="BX112">_xlfn.IFS(AND($C112="A",_xlfn.CONCAT(M112:P112)&lt;&gt;"",$A112=1),"x",AND($C112="A",_xlfn.CONCAT(M112:P112)="",$A112=1),"-",$A$1&lt;&gt;"","")</f>
        <v>x</v>
      </c>
      <c r="BY112" s="113" t="str" cm="1">
        <f t="array" ref="BY112">_xlfn.IFS(AND($C112="A",_xlfn.CONCAT(Q112:R112)&lt;&gt;"",$A112=1),"x",AND($C112="A",_xlfn.CONCAT(Q112:R112)="",$A112=1),"-",$A$1&lt;&gt;"","")</f>
        <v>-</v>
      </c>
      <c r="BZ112" s="121" t="str">
        <f t="shared" si="60"/>
        <v/>
      </c>
      <c r="CA112" s="120" t="str">
        <f t="shared" si="61"/>
        <v/>
      </c>
      <c r="CB112" s="120">
        <f t="shared" si="62"/>
        <v>11.198015376331815</v>
      </c>
      <c r="CC112" s="120" t="str">
        <f t="shared" si="63"/>
        <v/>
      </c>
      <c r="CD112" s="121" t="str">
        <f t="shared" si="64"/>
        <v/>
      </c>
      <c r="CE112" s="120" t="str">
        <f t="shared" si="65"/>
        <v/>
      </c>
      <c r="CF112" s="120" t="str">
        <f t="shared" si="66"/>
        <v/>
      </c>
      <c r="CG112" s="120" t="str">
        <f t="shared" si="67"/>
        <v/>
      </c>
      <c r="CH112" s="120" t="str">
        <f t="shared" si="68"/>
        <v/>
      </c>
      <c r="CI112" s="120" t="str">
        <f t="shared" si="69"/>
        <v/>
      </c>
    </row>
    <row r="113" spans="1:87" x14ac:dyDescent="0.2">
      <c r="A113" s="311" cm="1">
        <f t="array" ref="A113">_xlfn.IFS(SUM(F113:R113)&gt;0,1,Z113&gt;0,2,TRUE,3)</f>
        <v>1</v>
      </c>
      <c r="B113" s="311" t="s">
        <v>133</v>
      </c>
      <c r="C113" s="311" t="str">
        <f>_xlfn.XLOOKUP(B113,RecNamesAll!A:A,RecNamesAll!E:E)</f>
        <v>A</v>
      </c>
      <c r="D113" s="311" t="str">
        <f>_xlfn.XLOOKUP(B113,RecNamesAll!A:A,RecNamesAll!C:C)</f>
        <v>MCH2</v>
      </c>
      <c r="F113" s="312" t="str">
        <f t="shared" si="35"/>
        <v/>
      </c>
      <c r="G113" s="313" t="str">
        <f t="shared" si="36"/>
        <v/>
      </c>
      <c r="H113" s="312" t="str">
        <f t="shared" si="37"/>
        <v/>
      </c>
      <c r="I113" s="313" t="str">
        <f t="shared" si="38"/>
        <v/>
      </c>
      <c r="J113" s="313" t="str">
        <f t="shared" si="39"/>
        <v/>
      </c>
      <c r="K113" s="313" t="str">
        <f t="shared" si="40"/>
        <v/>
      </c>
      <c r="L113" s="313" t="str">
        <f t="shared" si="41"/>
        <v/>
      </c>
      <c r="M113" s="312">
        <f t="shared" si="42"/>
        <v>10.698773539552654</v>
      </c>
      <c r="N113" s="313">
        <f t="shared" si="43"/>
        <v>10.698773539552654</v>
      </c>
      <c r="O113" s="313">
        <f t="shared" si="44"/>
        <v>9.9958562530953241</v>
      </c>
      <c r="P113" s="313">
        <f t="shared" si="45"/>
        <v>9.8167008724753533</v>
      </c>
      <c r="Q113" s="312" t="str">
        <f t="shared" si="46"/>
        <v/>
      </c>
      <c r="R113" s="313" t="str">
        <f t="shared" si="47"/>
        <v/>
      </c>
      <c r="S113" s="314">
        <f t="shared" si="48"/>
        <v>4</v>
      </c>
      <c r="T113" s="315" t="str">
        <f t="shared" si="49"/>
        <v>A</v>
      </c>
      <c r="U113" s="311" t="str">
        <f t="shared" si="50"/>
        <v>MCH2</v>
      </c>
      <c r="V113" s="316" t="str">
        <f>IF(VLOOKUP($B113,GtP!$A:$AA,MATCH("Gs_0-2",GtP!$A$1:$AA$1,0),FALSE)=0,"",VLOOKUP($B113,GtP!$A:$AA,MATCH("Gs_0-2",GtP!$A$1:$AA$1,0),FALSE))</f>
        <v/>
      </c>
      <c r="W113" s="317" t="str">
        <f>IF(VLOOKUP($B113,GtP!$A:$AA,MATCH("Gi/o_0-2",GtP!$A$1:$AA$1,0),FALSE)=0,"",VLOOKUP($B113,GtP!$A:$AA,MATCH("Gi/o_0-2",GtP!$A$1:$AA$1,0),FALSE))</f>
        <v/>
      </c>
      <c r="X113" s="317">
        <f>IF(VLOOKUP($B113,GtP!$A:$AA,MATCH("Gq/11_0-2",GtP!$A$1:$AA$1,0),FALSE)=0,"",VLOOKUP($B113,GtP!$A:$AA,MATCH("Gq/11_0-2",GtP!$A$1:$AA$1,0),FALSE))</f>
        <v>1</v>
      </c>
      <c r="Y113" s="317" t="str">
        <f>IF(VLOOKUP($B113,GtP!$A:$AA,MATCH("G12/13_0-2",GtP!$A$1:$AA$1,0),FALSE)=0,"",VLOOKUP($B113,GtP!$A:$AA,MATCH("G12/13_0-2",GtP!$A$1:$AA$1,0),FALSE))</f>
        <v/>
      </c>
      <c r="Z113" s="318">
        <f t="shared" si="51"/>
        <v>1</v>
      </c>
      <c r="AA113" s="317" t="str">
        <f t="shared" si="52"/>
        <v/>
      </c>
      <c r="AB113" s="317" t="str">
        <f t="shared" si="53"/>
        <v/>
      </c>
      <c r="AC113" s="317">
        <f t="shared" si="54"/>
        <v>1</v>
      </c>
      <c r="AD113" s="317" t="str">
        <f t="shared" si="55"/>
        <v/>
      </c>
      <c r="AE113" s="315" t="str">
        <f t="shared" si="56"/>
        <v/>
      </c>
      <c r="AF113" s="311" t="str">
        <f t="shared" si="57"/>
        <v/>
      </c>
      <c r="AG113" s="311">
        <f t="shared" si="58"/>
        <v>4</v>
      </c>
      <c r="AH113" s="311" t="str">
        <f t="shared" si="59"/>
        <v/>
      </c>
      <c r="AI113" s="316" t="str">
        <f>_xlfn.CONCAT(IF(AV113="","-","B"),IF(BI113="","-","I"),VLOOKUP($B113,GtP!$A:$BB,MATCH("Gs_0-1",GtP!$A$1:$BB$1,0),FALSE))</f>
        <v>-I-</v>
      </c>
      <c r="AJ113" s="317" t="str">
        <f>_xlfn.CONCAT(IF(AW113="","-","B"),IF(BJ113="","-","I"),VLOOKUP($B113,GtP!$A:$BB,MATCH("Gs_0-1",GtP!$A$1:$BB$1,0),FALSE))</f>
        <v>-I-</v>
      </c>
      <c r="AK113" s="317" t="str">
        <f>_xlfn.CONCAT(IF(AX113="","-","B"),IF(BK113="","-","I"),VLOOKUP($B113,GtP!$A:$BB,MATCH("Gi/o_0-1",GtP!$A$1:$BB$1,0),FALSE))</f>
        <v>-I-</v>
      </c>
      <c r="AL113" s="317" t="str">
        <f>_xlfn.CONCAT(IF(AY113="","-","B"),IF(BL113="","-","I"),VLOOKUP($B113,GtP!$A:$BB,MATCH("Gi/o_0-1",GtP!$A$1:$BB$1,0),FALSE))</f>
        <v>-I-</v>
      </c>
      <c r="AM113" s="317" t="str">
        <f>_xlfn.CONCAT(IF(AZ113="","-","B"),IF(BM113="","-","I"),VLOOKUP($B113,GtP!$A:$BB,MATCH("Gi/o_0-1",GtP!$A$1:$BB$1,0),FALSE))</f>
        <v>-I-</v>
      </c>
      <c r="AN113" s="317" t="str">
        <f>_xlfn.CONCAT(IF(BA113="","-","B"),IF(BN113="","-","I"),VLOOKUP($B113,GtP!$A:$BB,MATCH("Gi/o_0-1",GtP!$A$1:$BB$1,0),FALSE))</f>
        <v>-I-</v>
      </c>
      <c r="AO113" s="317" t="str">
        <f>_xlfn.CONCAT(IF(BB113="","-","B"),IF(BO113="","-","I"),VLOOKUP($B113,GtP!$A:$BB,MATCH("Gi/o_0-1",GtP!$A$1:$BB$1,0),FALSE))</f>
        <v>-I-</v>
      </c>
      <c r="AP113" s="317" t="str">
        <f>_xlfn.CONCAT(IF(BC113="","-","B"),IF(BP113="","-","I"),VLOOKUP($B113,GtP!$A:$BB,MATCH("Gq/11_0-1",GtP!$A$1:$BB$1,0),FALSE))</f>
        <v>-IG</v>
      </c>
      <c r="AQ113" s="317" t="str">
        <f>_xlfn.CONCAT(IF(BD113="","-","B"),IF(BQ113="","-","I"),VLOOKUP($B113,GtP!$A:$BB,MATCH("Gq/11_0-1",GtP!$A$1:$BB$1,0),FALSE))</f>
        <v>-IG</v>
      </c>
      <c r="AR113" s="317" t="str">
        <f>_xlfn.CONCAT(IF(BE113="","-","B"),IF(BR113="","-","I"),VLOOKUP($B113,GtP!$A:$BB,MATCH("Gq/11_0-1",GtP!$A$1:$BB$1,0),FALSE))</f>
        <v>-IG</v>
      </c>
      <c r="AS113" s="317" t="str">
        <f>_xlfn.CONCAT(IF(BF113="","-","B"),IF(BS113="","-","I"),VLOOKUP($B113,GtP!$A:$BB,MATCH("Gq/11_0-1",GtP!$A$1:$BB$1,0),FALSE))</f>
        <v>-IG</v>
      </c>
      <c r="AT113" s="317" t="str">
        <f>_xlfn.CONCAT(IF(BG113="","-","B"),IF(BT113="","-","I"),VLOOKUP($B113,GtP!$A:$BB,MATCH("G12/13_0-1",GtP!$A$1:$BB$1,0),FALSE))</f>
        <v>-I-</v>
      </c>
      <c r="AU113" s="317" t="str">
        <f>_xlfn.CONCAT(IF(BH113="","-","B"),IF(BU113="","-","I"),VLOOKUP($B113,GtP!$A:$BB,MATCH("G12/13_0-1",GtP!$A$1:$BB$1,0),FALSE))</f>
        <v>-I-</v>
      </c>
      <c r="AV113" s="319" t="str">
        <f>_xlfn.IFNA(VLOOKUP($B113,'B-LogEmaxOverpEC50'!$A:$AL,MATCH(AV$1,'B-LogEmaxOverpEC50'!$A$1:$AL$1,0),FALSE),"")</f>
        <v/>
      </c>
      <c r="AX113" s="321" t="str">
        <f>_xlfn.IFNA(VLOOKUP($B113,'B-LogEmaxOverpEC50'!$A:$AL,MATCH(AX$1,'B-LogEmaxOverpEC50'!$A$1:$AL$1,0),FALSE),"")</f>
        <v/>
      </c>
      <c r="AY113" s="321" t="str">
        <f>_xlfn.IFNA(VLOOKUP($B113,'B-LogEmaxOverpEC50'!$A:$AL,MATCH(AY$1,'B-LogEmaxOverpEC50'!$A$1:$AL$1,0),FALSE),"")</f>
        <v/>
      </c>
      <c r="AZ113" s="321" t="str">
        <f>_xlfn.IFNA(VLOOKUP($B113,'B-LogEmaxOverpEC50'!$A:$AL,MATCH(AZ$1,'B-LogEmaxOverpEC50'!$A$1:$AL$1,0),FALSE),"")</f>
        <v/>
      </c>
      <c r="BA113" s="321" t="str">
        <f>_xlfn.IFNA(VLOOKUP($B113,'B-LogEmaxOverpEC50'!$A:$AL,MATCH(BA$1,'B-LogEmaxOverpEC50'!$A$1:$AL$1,0),FALSE),"")</f>
        <v/>
      </c>
      <c r="BB113" s="321" t="str">
        <f>_xlfn.IFNA(VLOOKUP($B113,'B-LogEmaxOverpEC50'!$A:$AL,MATCH(BB$1,'B-LogEmaxOverpEC50'!$A$1:$AL$1,0),FALSE),"")</f>
        <v/>
      </c>
      <c r="BC113" s="321" t="str">
        <f>_xlfn.IFNA(VLOOKUP($B113,'B-LogEmaxOverpEC50'!$A:$AL,MATCH(BC$1,'B-LogEmaxOverpEC50'!$A$1:$AL$1,0),FALSE),"")</f>
        <v/>
      </c>
      <c r="BD113" s="321" t="str">
        <f>_xlfn.IFNA(VLOOKUP($B113,'B-LogEmaxOverpEC50'!$A:$AL,MATCH(BD$1,'B-LogEmaxOverpEC50'!$A$1:$AL$1,0),FALSE),"")</f>
        <v/>
      </c>
      <c r="BE113" s="321" t="str">
        <f>_xlfn.IFNA(VLOOKUP($B113,'B-LogEmaxOverpEC50'!$A:$AL,MATCH(BE$1,'B-LogEmaxOverpEC50'!$A$1:$AL$1,0),FALSE),"")</f>
        <v/>
      </c>
      <c r="BF113" s="321" t="str">
        <f>_xlfn.IFNA(VLOOKUP($B113,'B-LogEmaxOverpEC50'!$A:$AL,MATCH(BF$1,'B-LogEmaxOverpEC50'!$A$1:$AL$1,0),FALSE),"")</f>
        <v/>
      </c>
      <c r="BG113" s="321" t="str">
        <f>_xlfn.IFNA(VLOOKUP($B113,'B-LogEmaxOverpEC50'!$A:$AL,MATCH(BG$1,'B-LogEmaxOverpEC50'!$A$1:$AL$1,0),FALSE),"")</f>
        <v/>
      </c>
      <c r="BH113" s="321" t="str">
        <f>_xlfn.IFNA(VLOOKUP($B113,'B-LogEmaxOverpEC50'!$A:$AL,MATCH(BH$1,'B-LogEmaxOverpEC50'!$A$1:$AL$1,0),FALSE),"")</f>
        <v/>
      </c>
      <c r="BI113" s="322">
        <f>_xlfn.IFNA(VLOOKUP($B113,'I-LogEmaxOverpEC50'!$A:$AR,MATCH(BI$1,'I-LogEmaxOverpEC50'!$A$1:$AR$1,0),FALSE),"")</f>
        <v>9.8261244083091626</v>
      </c>
      <c r="BJ113" s="320">
        <f>_xlfn.IFNA(VLOOKUP($B113,'I-LogEmaxOverpEC50'!$A:$AR,MATCH(BJ$1,'I-LogEmaxOverpEC50'!$A$1:$AR$1,0),FALSE),"")</f>
        <v>9.8647139461591848</v>
      </c>
      <c r="BK113" s="320">
        <f>_xlfn.IFNA(VLOOKUP($B113,'I-LogEmaxOverpEC50'!$A:$AR,MATCH(BK$1,'I-LogEmaxOverpEC50'!$A$1:$AR$1,0),FALSE),"")</f>
        <v>10.014204642831572</v>
      </c>
      <c r="BL113" s="320">
        <f>_xlfn.IFNA(VLOOKUP($B113,'I-LogEmaxOverpEC50'!$A:$AR,MATCH(BL$1,'I-LogEmaxOverpEC50'!$A$1:$AR$1,0),FALSE),"")</f>
        <v>10.014204642831572</v>
      </c>
      <c r="BM113" s="320">
        <f>_xlfn.IFNA(VLOOKUP($B113,'I-LogEmaxOverpEC50'!$A:$AR,MATCH(BM$1,'I-LogEmaxOverpEC50'!$A$1:$AR$1,0),FALSE),"")</f>
        <v>9.3102691333247432</v>
      </c>
      <c r="BN113" s="320">
        <f>_xlfn.IFNA(VLOOKUP($B113,'I-LogEmaxOverpEC50'!$A:$AR,MATCH(BN$1,'I-LogEmaxOverpEC50'!$A$1:$AR$1,0),FALSE),"")</f>
        <v>9.3102691333247432</v>
      </c>
      <c r="BO113" s="320">
        <f>_xlfn.IFNA(VLOOKUP($B113,'I-LogEmaxOverpEC50'!$A:$AR,MATCH(BO$1,'I-LogEmaxOverpEC50'!$A$1:$AR$1,0),FALSE),"")</f>
        <v>9.383934765982481</v>
      </c>
      <c r="BP113" s="320">
        <f>_xlfn.IFNA(VLOOKUP($B113,'I-LogEmaxOverpEC50'!$A:$AR,MATCH(BP$1,'I-LogEmaxOverpEC50'!$A$1:$AR$1,0),FALSE),"")</f>
        <v>10.698773539552654</v>
      </c>
      <c r="BQ113" s="320">
        <f>_xlfn.IFNA(VLOOKUP($B113,'I-LogEmaxOverpEC50'!$A:$AR,MATCH(BQ$1,'I-LogEmaxOverpEC50'!$A$1:$AR$1,0),FALSE),"")</f>
        <v>10.698773539552654</v>
      </c>
      <c r="BR113" s="320">
        <f>_xlfn.IFNA(VLOOKUP($B113,'I-LogEmaxOverpEC50'!$A:$AR,MATCH(BR$1,'I-LogEmaxOverpEC50'!$A$1:$AR$1,0),FALSE),"")</f>
        <v>9.9958562530953241</v>
      </c>
      <c r="BS113" s="320">
        <f>_xlfn.IFNA(VLOOKUP($B113,'I-LogEmaxOverpEC50'!$A:$AR,MATCH(BS$1,'I-LogEmaxOverpEC50'!$A$1:$AR$1,0),FALSE),"")</f>
        <v>9.8167008724753533</v>
      </c>
      <c r="BT113" s="320">
        <f>_xlfn.IFNA(VLOOKUP($B113,'I-LogEmaxOverpEC50'!$A:$AR,MATCH(BT$1,'I-LogEmaxOverpEC50'!$A$1:$AR$1,0),FALSE),"")</f>
        <v>9.7584799065621173</v>
      </c>
      <c r="BU113" s="320">
        <f>_xlfn.IFNA(VLOOKUP($B113,'I-LogEmaxOverpEC50'!$A:$AR,MATCH(BU$1,'I-LogEmaxOverpEC50'!$A$1:$AR$1,0),FALSE),"")</f>
        <v>9.6124079257317323</v>
      </c>
      <c r="BV113" s="114" t="str" cm="1">
        <f t="array" ref="BV113">_xlfn.IFS(AND($C113="A",_xlfn.CONCAT(F113:G113)&lt;&gt;"",$A113=1),"x",AND($C113="A",_xlfn.CONCAT(F113:G113)="",$A113=1),"-",$A$1&lt;&gt;"","")</f>
        <v>-</v>
      </c>
      <c r="BW113" s="113" t="str" cm="1">
        <f t="array" ref="BW113">_xlfn.IFS(AND($C113="A",_xlfn.CONCAT(H113:L113)&lt;&gt;"",$A113=1),"x",AND($C113="A",_xlfn.CONCAT(H113:L113)="",$A113=1),"-",$A$1&lt;&gt;"","")</f>
        <v>-</v>
      </c>
      <c r="BX113" s="113" t="str" cm="1">
        <f t="array" ref="BX113">_xlfn.IFS(AND($C113="A",_xlfn.CONCAT(M113:P113)&lt;&gt;"",$A113=1),"x",AND($C113="A",_xlfn.CONCAT(M113:P113)="",$A113=1),"-",$A$1&lt;&gt;"","")</f>
        <v>x</v>
      </c>
      <c r="BY113" s="113" t="str" cm="1">
        <f t="array" ref="BY113">_xlfn.IFS(AND($C113="A",_xlfn.CONCAT(Q113:R113)&lt;&gt;"",$A113=1),"x",AND($C113="A",_xlfn.CONCAT(Q113:R113)="",$A113=1),"-",$A$1&lt;&gt;"","")</f>
        <v>-</v>
      </c>
      <c r="BZ113" s="121" t="str">
        <f t="shared" si="60"/>
        <v/>
      </c>
      <c r="CA113" s="120" t="str">
        <f t="shared" si="61"/>
        <v/>
      </c>
      <c r="CB113" s="120">
        <f t="shared" si="62"/>
        <v>10.698773539552654</v>
      </c>
      <c r="CC113" s="120" t="str">
        <f t="shared" si="63"/>
        <v/>
      </c>
      <c r="CD113" s="121" t="str">
        <f t="shared" si="64"/>
        <v/>
      </c>
      <c r="CE113" s="120" t="str">
        <f t="shared" si="65"/>
        <v/>
      </c>
      <c r="CF113" s="120" t="str">
        <f t="shared" si="66"/>
        <v/>
      </c>
      <c r="CG113" s="120" t="str">
        <f t="shared" si="67"/>
        <v/>
      </c>
      <c r="CH113" s="120" t="str">
        <f t="shared" si="68"/>
        <v/>
      </c>
      <c r="CI113" s="120" t="str">
        <f t="shared" si="69"/>
        <v/>
      </c>
    </row>
    <row r="114" spans="1:87" x14ac:dyDescent="0.2">
      <c r="A114" s="311" cm="1">
        <f t="array" ref="A114">_xlfn.IFS(SUM(F114:R114)&gt;0,1,Z114&gt;0,2,TRUE,3)</f>
        <v>1</v>
      </c>
      <c r="B114" s="311" t="s">
        <v>82</v>
      </c>
      <c r="C114" s="311" t="str">
        <f>_xlfn.XLOOKUP(B114,RecNamesAll!A:A,RecNamesAll!E:E)</f>
        <v>A</v>
      </c>
      <c r="D114" s="311" t="str">
        <f>_xlfn.XLOOKUP(B114,RecNamesAll!A:A,RecNamesAll!C:C)</f>
        <v>MRGPRX1</v>
      </c>
      <c r="F114" s="312" t="str">
        <f t="shared" si="35"/>
        <v/>
      </c>
      <c r="G114" s="313" t="str">
        <f t="shared" si="36"/>
        <v/>
      </c>
      <c r="H114" s="312" t="str">
        <f t="shared" si="37"/>
        <v/>
      </c>
      <c r="I114" s="313" t="str">
        <f t="shared" si="38"/>
        <v/>
      </c>
      <c r="J114" s="313" t="str">
        <f t="shared" si="39"/>
        <v/>
      </c>
      <c r="K114" s="313" t="str">
        <f t="shared" si="40"/>
        <v/>
      </c>
      <c r="L114" s="313" t="str">
        <f t="shared" si="41"/>
        <v/>
      </c>
      <c r="M114" s="312">
        <f t="shared" si="42"/>
        <v>8.6151875099329498</v>
      </c>
      <c r="N114" s="313">
        <f t="shared" si="43"/>
        <v>8.6151875099329498</v>
      </c>
      <c r="O114" s="313">
        <f t="shared" si="44"/>
        <v>8.368550002027126</v>
      </c>
      <c r="P114" s="313">
        <f t="shared" si="45"/>
        <v>8.5313313180565089</v>
      </c>
      <c r="Q114" s="312" t="str">
        <f t="shared" si="46"/>
        <v/>
      </c>
      <c r="R114" s="313" t="str">
        <f t="shared" si="47"/>
        <v/>
      </c>
      <c r="S114" s="314">
        <f t="shared" si="48"/>
        <v>4</v>
      </c>
      <c r="T114" s="315" t="str">
        <f t="shared" si="49"/>
        <v>A</v>
      </c>
      <c r="U114" s="311" t="str">
        <f t="shared" si="50"/>
        <v>MRGPRX1</v>
      </c>
      <c r="V114" s="316" t="str">
        <f>IF(VLOOKUP($B114,GtP!$A:$AA,MATCH("Gs_0-2",GtP!$A$1:$AA$1,0),FALSE)=0,"",VLOOKUP($B114,GtP!$A:$AA,MATCH("Gs_0-2",GtP!$A$1:$AA$1,0),FALSE))</f>
        <v/>
      </c>
      <c r="W114" s="317" t="str">
        <f>IF(VLOOKUP($B114,GtP!$A:$AA,MATCH("Gi/o_0-2",GtP!$A$1:$AA$1,0),FALSE)=0,"",VLOOKUP($B114,GtP!$A:$AA,MATCH("Gi/o_0-2",GtP!$A$1:$AA$1,0),FALSE))</f>
        <v/>
      </c>
      <c r="X114" s="317">
        <f>IF(VLOOKUP($B114,GtP!$A:$AA,MATCH("Gq/11_0-2",GtP!$A$1:$AA$1,0),FALSE)=0,"",VLOOKUP($B114,GtP!$A:$AA,MATCH("Gq/11_0-2",GtP!$A$1:$AA$1,0),FALSE))</f>
        <v>1</v>
      </c>
      <c r="Y114" s="317" t="str">
        <f>IF(VLOOKUP($B114,GtP!$A:$AA,MATCH("G12/13_0-2",GtP!$A$1:$AA$1,0),FALSE)=0,"",VLOOKUP($B114,GtP!$A:$AA,MATCH("G12/13_0-2",GtP!$A$1:$AA$1,0),FALSE))</f>
        <v/>
      </c>
      <c r="Z114" s="318">
        <f t="shared" si="51"/>
        <v>1</v>
      </c>
      <c r="AA114" s="317" t="str">
        <f t="shared" si="52"/>
        <v/>
      </c>
      <c r="AB114" s="317" t="str">
        <f t="shared" si="53"/>
        <v/>
      </c>
      <c r="AC114" s="317">
        <f t="shared" si="54"/>
        <v>1</v>
      </c>
      <c r="AD114" s="317" t="str">
        <f t="shared" si="55"/>
        <v/>
      </c>
      <c r="AE114" s="315" t="str">
        <f t="shared" si="56"/>
        <v/>
      </c>
      <c r="AF114" s="311" t="str">
        <f t="shared" si="57"/>
        <v/>
      </c>
      <c r="AG114" s="311">
        <f t="shared" si="58"/>
        <v>4</v>
      </c>
      <c r="AH114" s="311" t="str">
        <f t="shared" si="59"/>
        <v/>
      </c>
      <c r="AI114" s="316" t="str">
        <f>_xlfn.CONCAT(IF(AV114="","-","B"),IF(BI114="","-","I"),VLOOKUP($B114,GtP!$A:$BB,MATCH("Gs_0-1",GtP!$A$1:$BB$1,0),FALSE))</f>
        <v>-I-</v>
      </c>
      <c r="AJ114" s="317" t="str">
        <f>_xlfn.CONCAT(IF(AW114="","-","B"),IF(BJ114="","-","I"),VLOOKUP($B114,GtP!$A:$BB,MATCH("Gs_0-1",GtP!$A$1:$BB$1,0),FALSE))</f>
        <v>-I-</v>
      </c>
      <c r="AK114" s="317" t="str">
        <f>_xlfn.CONCAT(IF(AX114="","-","B"),IF(BK114="","-","I"),VLOOKUP($B114,GtP!$A:$BB,MATCH("Gi/o_0-1",GtP!$A$1:$BB$1,0),FALSE))</f>
        <v>-I-</v>
      </c>
      <c r="AL114" s="317" t="str">
        <f>_xlfn.CONCAT(IF(AY114="","-","B"),IF(BL114="","-","I"),VLOOKUP($B114,GtP!$A:$BB,MATCH("Gi/o_0-1",GtP!$A$1:$BB$1,0),FALSE))</f>
        <v>-I-</v>
      </c>
      <c r="AM114" s="317" t="str">
        <f>_xlfn.CONCAT(IF(AZ114="","-","B"),IF(BM114="","-","I"),VLOOKUP($B114,GtP!$A:$BB,MATCH("Gi/o_0-1",GtP!$A$1:$BB$1,0),FALSE))</f>
        <v>-I-</v>
      </c>
      <c r="AN114" s="317" t="str">
        <f>_xlfn.CONCAT(IF(BA114="","-","B"),IF(BN114="","-","I"),VLOOKUP($B114,GtP!$A:$BB,MATCH("Gi/o_0-1",GtP!$A$1:$BB$1,0),FALSE))</f>
        <v>-I-</v>
      </c>
      <c r="AO114" s="317" t="str">
        <f>_xlfn.CONCAT(IF(BB114="","-","B"),IF(BO114="","-","I"),VLOOKUP($B114,GtP!$A:$BB,MATCH("Gi/o_0-1",GtP!$A$1:$BB$1,0),FALSE))</f>
        <v>-I-</v>
      </c>
      <c r="AP114" s="317" t="str">
        <f>_xlfn.CONCAT(IF(BC114="","-","B"),IF(BP114="","-","I"),VLOOKUP($B114,GtP!$A:$BB,MATCH("Gq/11_0-1",GtP!$A$1:$BB$1,0),FALSE))</f>
        <v>-IG</v>
      </c>
      <c r="AQ114" s="317" t="str">
        <f>_xlfn.CONCAT(IF(BD114="","-","B"),IF(BQ114="","-","I"),VLOOKUP($B114,GtP!$A:$BB,MATCH("Gq/11_0-1",GtP!$A$1:$BB$1,0),FALSE))</f>
        <v>-IG</v>
      </c>
      <c r="AR114" s="317" t="str">
        <f>_xlfn.CONCAT(IF(BE114="","-","B"),IF(BR114="","-","I"),VLOOKUP($B114,GtP!$A:$BB,MATCH("Gq/11_0-1",GtP!$A$1:$BB$1,0),FALSE))</f>
        <v>-IG</v>
      </c>
      <c r="AS114" s="317" t="str">
        <f>_xlfn.CONCAT(IF(BF114="","-","B"),IF(BS114="","-","I"),VLOOKUP($B114,GtP!$A:$BB,MATCH("Gq/11_0-1",GtP!$A$1:$BB$1,0),FALSE))</f>
        <v>-IG</v>
      </c>
      <c r="AT114" s="317" t="str">
        <f>_xlfn.CONCAT(IF(BG114="","-","B"),IF(BT114="","-","I"),VLOOKUP($B114,GtP!$A:$BB,MATCH("G12/13_0-1",GtP!$A$1:$BB$1,0),FALSE))</f>
        <v>-I-</v>
      </c>
      <c r="AU114" s="317" t="str">
        <f>_xlfn.CONCAT(IF(BH114="","-","B"),IF(BU114="","-","I"),VLOOKUP($B114,GtP!$A:$BB,MATCH("G12/13_0-1",GtP!$A$1:$BB$1,0),FALSE))</f>
        <v>-I-</v>
      </c>
      <c r="AV114" s="319" t="str">
        <f>_xlfn.IFNA(VLOOKUP($B114,'B-LogEmaxOverpEC50'!$A:$AL,MATCH(AV$1,'B-LogEmaxOverpEC50'!$A$1:$AL$1,0),FALSE),"")</f>
        <v/>
      </c>
      <c r="AX114" s="321" t="str">
        <f>_xlfn.IFNA(VLOOKUP($B114,'B-LogEmaxOverpEC50'!$A:$AL,MATCH(AX$1,'B-LogEmaxOverpEC50'!$A$1:$AL$1,0),FALSE),"")</f>
        <v/>
      </c>
      <c r="AY114" s="321" t="str">
        <f>_xlfn.IFNA(VLOOKUP($B114,'B-LogEmaxOverpEC50'!$A:$AL,MATCH(AY$1,'B-LogEmaxOverpEC50'!$A$1:$AL$1,0),FALSE),"")</f>
        <v/>
      </c>
      <c r="AZ114" s="321" t="str">
        <f>_xlfn.IFNA(VLOOKUP($B114,'B-LogEmaxOverpEC50'!$A:$AL,MATCH(AZ$1,'B-LogEmaxOverpEC50'!$A$1:$AL$1,0),FALSE),"")</f>
        <v/>
      </c>
      <c r="BA114" s="321" t="str">
        <f>_xlfn.IFNA(VLOOKUP($B114,'B-LogEmaxOverpEC50'!$A:$AL,MATCH(BA$1,'B-LogEmaxOverpEC50'!$A$1:$AL$1,0),FALSE),"")</f>
        <v/>
      </c>
      <c r="BB114" s="321" t="str">
        <f>_xlfn.IFNA(VLOOKUP($B114,'B-LogEmaxOverpEC50'!$A:$AL,MATCH(BB$1,'B-LogEmaxOverpEC50'!$A$1:$AL$1,0),FALSE),"")</f>
        <v/>
      </c>
      <c r="BC114" s="321" t="str">
        <f>_xlfn.IFNA(VLOOKUP($B114,'B-LogEmaxOverpEC50'!$A:$AL,MATCH(BC$1,'B-LogEmaxOverpEC50'!$A$1:$AL$1,0),FALSE),"")</f>
        <v/>
      </c>
      <c r="BD114" s="321" t="str">
        <f>_xlfn.IFNA(VLOOKUP($B114,'B-LogEmaxOverpEC50'!$A:$AL,MATCH(BD$1,'B-LogEmaxOverpEC50'!$A$1:$AL$1,0),FALSE),"")</f>
        <v/>
      </c>
      <c r="BE114" s="321" t="str">
        <f>_xlfn.IFNA(VLOOKUP($B114,'B-LogEmaxOverpEC50'!$A:$AL,MATCH(BE$1,'B-LogEmaxOverpEC50'!$A$1:$AL$1,0),FALSE),"")</f>
        <v/>
      </c>
      <c r="BF114" s="321" t="str">
        <f>_xlfn.IFNA(VLOOKUP($B114,'B-LogEmaxOverpEC50'!$A:$AL,MATCH(BF$1,'B-LogEmaxOverpEC50'!$A$1:$AL$1,0),FALSE),"")</f>
        <v/>
      </c>
      <c r="BG114" s="321" t="str">
        <f>_xlfn.IFNA(VLOOKUP($B114,'B-LogEmaxOverpEC50'!$A:$AL,MATCH(BG$1,'B-LogEmaxOverpEC50'!$A$1:$AL$1,0),FALSE),"")</f>
        <v/>
      </c>
      <c r="BH114" s="321" t="str">
        <f>_xlfn.IFNA(VLOOKUP($B114,'B-LogEmaxOverpEC50'!$A:$AL,MATCH(BH$1,'B-LogEmaxOverpEC50'!$A$1:$AL$1,0),FALSE),"")</f>
        <v/>
      </c>
      <c r="BI114" s="322">
        <f>_xlfn.IFNA(VLOOKUP($B114,'I-LogEmaxOverpEC50'!$A:$AR,MATCH(BI$1,'I-LogEmaxOverpEC50'!$A$1:$AR$1,0),FALSE),"")</f>
        <v>8.6861875358261109</v>
      </c>
      <c r="BJ114" s="320">
        <f>_xlfn.IFNA(VLOOKUP($B114,'I-LogEmaxOverpEC50'!$A:$AR,MATCH(BJ$1,'I-LogEmaxOverpEC50'!$A$1:$AR$1,0),FALSE),"")</f>
        <v>8.7006603528359161</v>
      </c>
      <c r="BK114" s="320">
        <f>_xlfn.IFNA(VLOOKUP($B114,'I-LogEmaxOverpEC50'!$A:$AR,MATCH(BK$1,'I-LogEmaxOverpEC50'!$A$1:$AR$1,0),FALSE),"")</f>
        <v>8.2657285695614391</v>
      </c>
      <c r="BL114" s="320">
        <f>_xlfn.IFNA(VLOOKUP($B114,'I-LogEmaxOverpEC50'!$A:$AR,MATCH(BL$1,'I-LogEmaxOverpEC50'!$A$1:$AR$1,0),FALSE),"")</f>
        <v>8.2657285695614391</v>
      </c>
      <c r="BM114" s="320">
        <f>_xlfn.IFNA(VLOOKUP($B114,'I-LogEmaxOverpEC50'!$A:$AR,MATCH(BM$1,'I-LogEmaxOverpEC50'!$A$1:$AR$1,0),FALSE),"")</f>
        <v>8.5848064702013165</v>
      </c>
      <c r="BN114" s="320">
        <f>_xlfn.IFNA(VLOOKUP($B114,'I-LogEmaxOverpEC50'!$A:$AR,MATCH(BN$1,'I-LogEmaxOverpEC50'!$A$1:$AR$1,0),FALSE),"")</f>
        <v>8.5848064702013165</v>
      </c>
      <c r="BO114" s="320">
        <f>_xlfn.IFNA(VLOOKUP($B114,'I-LogEmaxOverpEC50'!$A:$AR,MATCH(BO$1,'I-LogEmaxOverpEC50'!$A$1:$AR$1,0),FALSE),"")</f>
        <v>8.5625126030970176</v>
      </c>
      <c r="BP114" s="320">
        <f>_xlfn.IFNA(VLOOKUP($B114,'I-LogEmaxOverpEC50'!$A:$AR,MATCH(BP$1,'I-LogEmaxOverpEC50'!$A$1:$AR$1,0),FALSE),"")</f>
        <v>8.6151875099329498</v>
      </c>
      <c r="BQ114" s="320">
        <f>_xlfn.IFNA(VLOOKUP($B114,'I-LogEmaxOverpEC50'!$A:$AR,MATCH(BQ$1,'I-LogEmaxOverpEC50'!$A$1:$AR$1,0),FALSE),"")</f>
        <v>8.6151875099329498</v>
      </c>
      <c r="BR114" s="320">
        <f>_xlfn.IFNA(VLOOKUP($B114,'I-LogEmaxOverpEC50'!$A:$AR,MATCH(BR$1,'I-LogEmaxOverpEC50'!$A$1:$AR$1,0),FALSE),"")</f>
        <v>8.368550002027126</v>
      </c>
      <c r="BS114" s="320">
        <f>_xlfn.IFNA(VLOOKUP($B114,'I-LogEmaxOverpEC50'!$A:$AR,MATCH(BS$1,'I-LogEmaxOverpEC50'!$A$1:$AR$1,0),FALSE),"")</f>
        <v>8.5313313180565089</v>
      </c>
      <c r="BT114" s="320">
        <f>_xlfn.IFNA(VLOOKUP($B114,'I-LogEmaxOverpEC50'!$A:$AR,MATCH(BT$1,'I-LogEmaxOverpEC50'!$A$1:$AR$1,0),FALSE),"")</f>
        <v>8.6600887149282055</v>
      </c>
      <c r="BU114" s="320">
        <f>_xlfn.IFNA(VLOOKUP($B114,'I-LogEmaxOverpEC50'!$A:$AR,MATCH(BU$1,'I-LogEmaxOverpEC50'!$A$1:$AR$1,0),FALSE),"")</f>
        <v>8.5500657472364576</v>
      </c>
      <c r="BV114" s="114" t="str" cm="1">
        <f t="array" ref="BV114">_xlfn.IFS(AND($C114="A",_xlfn.CONCAT(F114:G114)&lt;&gt;"",$A114=1),"x",AND($C114="A",_xlfn.CONCAT(F114:G114)="",$A114=1),"-",$A$1&lt;&gt;"","")</f>
        <v>-</v>
      </c>
      <c r="BW114" s="113" t="str" cm="1">
        <f t="array" ref="BW114">_xlfn.IFS(AND($C114="A",_xlfn.CONCAT(H114:L114)&lt;&gt;"",$A114=1),"x",AND($C114="A",_xlfn.CONCAT(H114:L114)="",$A114=1),"-",$A$1&lt;&gt;"","")</f>
        <v>-</v>
      </c>
      <c r="BX114" s="113" t="str" cm="1">
        <f t="array" ref="BX114">_xlfn.IFS(AND($C114="A",_xlfn.CONCAT(M114:P114)&lt;&gt;"",$A114=1),"x",AND($C114="A",_xlfn.CONCAT(M114:P114)="",$A114=1),"-",$A$1&lt;&gt;"","")</f>
        <v>x</v>
      </c>
      <c r="BY114" s="113" t="str" cm="1">
        <f t="array" ref="BY114">_xlfn.IFS(AND($C114="A",_xlfn.CONCAT(Q114:R114)&lt;&gt;"",$A114=1),"x",AND($C114="A",_xlfn.CONCAT(Q114:R114)="",$A114=1),"-",$A$1&lt;&gt;"","")</f>
        <v>-</v>
      </c>
      <c r="BZ114" s="121" t="str">
        <f t="shared" si="60"/>
        <v/>
      </c>
      <c r="CA114" s="120" t="str">
        <f t="shared" si="61"/>
        <v/>
      </c>
      <c r="CB114" s="120">
        <f t="shared" si="62"/>
        <v>8.6151875099329498</v>
      </c>
      <c r="CC114" s="120" t="str">
        <f t="shared" si="63"/>
        <v/>
      </c>
      <c r="CD114" s="121" t="str">
        <f t="shared" si="64"/>
        <v/>
      </c>
      <c r="CE114" s="120" t="str">
        <f t="shared" si="65"/>
        <v/>
      </c>
      <c r="CF114" s="120" t="str">
        <f t="shared" si="66"/>
        <v/>
      </c>
      <c r="CG114" s="120" t="str">
        <f t="shared" si="67"/>
        <v/>
      </c>
      <c r="CH114" s="120" t="str">
        <f t="shared" si="68"/>
        <v/>
      </c>
      <c r="CI114" s="120" t="str">
        <f t="shared" si="69"/>
        <v/>
      </c>
    </row>
    <row r="115" spans="1:87" x14ac:dyDescent="0.2">
      <c r="A115" s="311" cm="1">
        <f t="array" ref="A115">_xlfn.IFS(SUM(F115:R115)&gt;0,1,Z115&gt;0,2,TRUE,3)</f>
        <v>1</v>
      </c>
      <c r="B115" s="311" t="s">
        <v>188</v>
      </c>
      <c r="C115" s="311" t="str">
        <f>_xlfn.XLOOKUP(B115,RecNamesAll!A:A,RecNamesAll!E:E)</f>
        <v>A</v>
      </c>
      <c r="D115" s="311" t="str">
        <f>_xlfn.XLOOKUP(B115,RecNamesAll!A:A,RecNamesAll!C:C)</f>
        <v>NK3</v>
      </c>
      <c r="F115" s="312" t="str">
        <f t="shared" si="35"/>
        <v/>
      </c>
      <c r="G115" s="313" t="str">
        <f t="shared" si="36"/>
        <v/>
      </c>
      <c r="H115" s="312" t="str">
        <f t="shared" si="37"/>
        <v/>
      </c>
      <c r="I115" s="313" t="str">
        <f t="shared" si="38"/>
        <v/>
      </c>
      <c r="J115" s="313" t="str">
        <f t="shared" si="39"/>
        <v/>
      </c>
      <c r="K115" s="313" t="str">
        <f t="shared" si="40"/>
        <v/>
      </c>
      <c r="L115" s="313" t="str">
        <f t="shared" si="41"/>
        <v/>
      </c>
      <c r="M115" s="312">
        <f t="shared" si="42"/>
        <v>10.465139254897558</v>
      </c>
      <c r="N115" s="313">
        <f t="shared" si="43"/>
        <v>10.465139254897558</v>
      </c>
      <c r="O115" s="313">
        <f t="shared" si="44"/>
        <v>10.534308205131262</v>
      </c>
      <c r="P115" s="313">
        <f t="shared" si="45"/>
        <v>9.1848275230065539</v>
      </c>
      <c r="Q115" s="312" t="str">
        <f t="shared" si="46"/>
        <v/>
      </c>
      <c r="R115" s="313" t="str">
        <f t="shared" si="47"/>
        <v/>
      </c>
      <c r="S115" s="314">
        <f t="shared" si="48"/>
        <v>4</v>
      </c>
      <c r="T115" s="315" t="str">
        <f t="shared" si="49"/>
        <v>A</v>
      </c>
      <c r="U115" s="311" t="str">
        <f t="shared" si="50"/>
        <v>NK3</v>
      </c>
      <c r="V115" s="316" t="str">
        <f>IF(VLOOKUP($B115,GtP!$A:$AA,MATCH("Gs_0-2",GtP!$A$1:$AA$1,0),FALSE)=0,"",VLOOKUP($B115,GtP!$A:$AA,MATCH("Gs_0-2",GtP!$A$1:$AA$1,0),FALSE))</f>
        <v/>
      </c>
      <c r="W115" s="317" t="str">
        <f>IF(VLOOKUP($B115,GtP!$A:$AA,MATCH("Gi/o_0-2",GtP!$A$1:$AA$1,0),FALSE)=0,"",VLOOKUP($B115,GtP!$A:$AA,MATCH("Gi/o_0-2",GtP!$A$1:$AA$1,0),FALSE))</f>
        <v/>
      </c>
      <c r="X115" s="317">
        <f>IF(VLOOKUP($B115,GtP!$A:$AA,MATCH("Gq/11_0-2",GtP!$A$1:$AA$1,0),FALSE)=0,"",VLOOKUP($B115,GtP!$A:$AA,MATCH("Gq/11_0-2",GtP!$A$1:$AA$1,0),FALSE))</f>
        <v>1</v>
      </c>
      <c r="Y115" s="317" t="str">
        <f>IF(VLOOKUP($B115,GtP!$A:$AA,MATCH("G12/13_0-2",GtP!$A$1:$AA$1,0),FALSE)=0,"",VLOOKUP($B115,GtP!$A:$AA,MATCH("G12/13_0-2",GtP!$A$1:$AA$1,0),FALSE))</f>
        <v/>
      </c>
      <c r="Z115" s="318">
        <f t="shared" si="51"/>
        <v>1</v>
      </c>
      <c r="AA115" s="317" t="str">
        <f t="shared" si="52"/>
        <v/>
      </c>
      <c r="AB115" s="317" t="str">
        <f t="shared" si="53"/>
        <v/>
      </c>
      <c r="AC115" s="317">
        <f t="shared" si="54"/>
        <v>1</v>
      </c>
      <c r="AD115" s="317" t="str">
        <f t="shared" si="55"/>
        <v/>
      </c>
      <c r="AE115" s="315" t="str">
        <f t="shared" si="56"/>
        <v/>
      </c>
      <c r="AF115" s="311" t="str">
        <f t="shared" si="57"/>
        <v/>
      </c>
      <c r="AG115" s="311">
        <f t="shared" si="58"/>
        <v>4</v>
      </c>
      <c r="AH115" s="311" t="str">
        <f t="shared" si="59"/>
        <v/>
      </c>
      <c r="AI115" s="316" t="str">
        <f>_xlfn.CONCAT(IF(AV115="","-","B"),IF(BI115="","-","I"),VLOOKUP($B115,GtP!$A:$BB,MATCH("Gs_0-1",GtP!$A$1:$BB$1,0),FALSE))</f>
        <v>-I-</v>
      </c>
      <c r="AJ115" s="317" t="str">
        <f>_xlfn.CONCAT(IF(AW115="","-","B"),IF(BJ115="","-","I"),VLOOKUP($B115,GtP!$A:$BB,MATCH("Gs_0-1",GtP!$A$1:$BB$1,0),FALSE))</f>
        <v>-I-</v>
      </c>
      <c r="AK115" s="317" t="str">
        <f>_xlfn.CONCAT(IF(AX115="","-","B"),IF(BK115="","-","I"),VLOOKUP($B115,GtP!$A:$BB,MATCH("Gi/o_0-1",GtP!$A$1:$BB$1,0),FALSE))</f>
        <v>-I-</v>
      </c>
      <c r="AL115" s="317" t="str">
        <f>_xlfn.CONCAT(IF(AY115="","-","B"),IF(BL115="","-","I"),VLOOKUP($B115,GtP!$A:$BB,MATCH("Gi/o_0-1",GtP!$A$1:$BB$1,0),FALSE))</f>
        <v>-I-</v>
      </c>
      <c r="AM115" s="317" t="str">
        <f>_xlfn.CONCAT(IF(AZ115="","-","B"),IF(BM115="","-","I"),VLOOKUP($B115,GtP!$A:$BB,MATCH("Gi/o_0-1",GtP!$A$1:$BB$1,0),FALSE))</f>
        <v>-I-</v>
      </c>
      <c r="AN115" s="317" t="str">
        <f>_xlfn.CONCAT(IF(BA115="","-","B"),IF(BN115="","-","I"),VLOOKUP($B115,GtP!$A:$BB,MATCH("Gi/o_0-1",GtP!$A$1:$BB$1,0),FALSE))</f>
        <v>-I-</v>
      </c>
      <c r="AO115" s="317" t="str">
        <f>_xlfn.CONCAT(IF(BB115="","-","B"),IF(BO115="","-","I"),VLOOKUP($B115,GtP!$A:$BB,MATCH("Gi/o_0-1",GtP!$A$1:$BB$1,0),FALSE))</f>
        <v>-I-</v>
      </c>
      <c r="AP115" s="317" t="str">
        <f>_xlfn.CONCAT(IF(BC115="","-","B"),IF(BP115="","-","I"),VLOOKUP($B115,GtP!$A:$BB,MATCH("Gq/11_0-1",GtP!$A$1:$BB$1,0),FALSE))</f>
        <v>-IG</v>
      </c>
      <c r="AQ115" s="317" t="str">
        <f>_xlfn.CONCAT(IF(BD115="","-","B"),IF(BQ115="","-","I"),VLOOKUP($B115,GtP!$A:$BB,MATCH("Gq/11_0-1",GtP!$A$1:$BB$1,0),FALSE))</f>
        <v>-IG</v>
      </c>
      <c r="AR115" s="317" t="str">
        <f>_xlfn.CONCAT(IF(BE115="","-","B"),IF(BR115="","-","I"),VLOOKUP($B115,GtP!$A:$BB,MATCH("Gq/11_0-1",GtP!$A$1:$BB$1,0),FALSE))</f>
        <v>-IG</v>
      </c>
      <c r="AS115" s="317" t="str">
        <f>_xlfn.CONCAT(IF(BF115="","-","B"),IF(BS115="","-","I"),VLOOKUP($B115,GtP!$A:$BB,MATCH("Gq/11_0-1",GtP!$A$1:$BB$1,0),FALSE))</f>
        <v>-IG</v>
      </c>
      <c r="AT115" s="317" t="str">
        <f>_xlfn.CONCAT(IF(BG115="","-","B"),IF(BT115="","-","I"),VLOOKUP($B115,GtP!$A:$BB,MATCH("G12/13_0-1",GtP!$A$1:$BB$1,0),FALSE))</f>
        <v>-I-</v>
      </c>
      <c r="AU115" s="317" t="str">
        <f>_xlfn.CONCAT(IF(BH115="","-","B"),IF(BU115="","-","I"),VLOOKUP($B115,GtP!$A:$BB,MATCH("G12/13_0-1",GtP!$A$1:$BB$1,0),FALSE))</f>
        <v>-I-</v>
      </c>
      <c r="AV115" s="319" t="str">
        <f>_xlfn.IFNA(VLOOKUP($B115,'B-LogEmaxOverpEC50'!$A:$AL,MATCH(AV$1,'B-LogEmaxOverpEC50'!$A$1:$AL$1,0),FALSE),"")</f>
        <v/>
      </c>
      <c r="AX115" s="321" t="str">
        <f>_xlfn.IFNA(VLOOKUP($B115,'B-LogEmaxOverpEC50'!$A:$AL,MATCH(AX$1,'B-LogEmaxOverpEC50'!$A$1:$AL$1,0),FALSE),"")</f>
        <v/>
      </c>
      <c r="AY115" s="321" t="str">
        <f>_xlfn.IFNA(VLOOKUP($B115,'B-LogEmaxOverpEC50'!$A:$AL,MATCH(AY$1,'B-LogEmaxOverpEC50'!$A$1:$AL$1,0),FALSE),"")</f>
        <v/>
      </c>
      <c r="AZ115" s="321" t="str">
        <f>_xlfn.IFNA(VLOOKUP($B115,'B-LogEmaxOverpEC50'!$A:$AL,MATCH(AZ$1,'B-LogEmaxOverpEC50'!$A$1:$AL$1,0),FALSE),"")</f>
        <v/>
      </c>
      <c r="BA115" s="321" t="str">
        <f>_xlfn.IFNA(VLOOKUP($B115,'B-LogEmaxOverpEC50'!$A:$AL,MATCH(BA$1,'B-LogEmaxOverpEC50'!$A$1:$AL$1,0),FALSE),"")</f>
        <v/>
      </c>
      <c r="BB115" s="321" t="str">
        <f>_xlfn.IFNA(VLOOKUP($B115,'B-LogEmaxOverpEC50'!$A:$AL,MATCH(BB$1,'B-LogEmaxOverpEC50'!$A$1:$AL$1,0),FALSE),"")</f>
        <v/>
      </c>
      <c r="BC115" s="321" t="str">
        <f>_xlfn.IFNA(VLOOKUP($B115,'B-LogEmaxOverpEC50'!$A:$AL,MATCH(BC$1,'B-LogEmaxOverpEC50'!$A$1:$AL$1,0),FALSE),"")</f>
        <v/>
      </c>
      <c r="BD115" s="321" t="str">
        <f>_xlfn.IFNA(VLOOKUP($B115,'B-LogEmaxOverpEC50'!$A:$AL,MATCH(BD$1,'B-LogEmaxOverpEC50'!$A$1:$AL$1,0),FALSE),"")</f>
        <v/>
      </c>
      <c r="BE115" s="321" t="str">
        <f>_xlfn.IFNA(VLOOKUP($B115,'B-LogEmaxOverpEC50'!$A:$AL,MATCH(BE$1,'B-LogEmaxOverpEC50'!$A$1:$AL$1,0),FALSE),"")</f>
        <v/>
      </c>
      <c r="BF115" s="321" t="str">
        <f>_xlfn.IFNA(VLOOKUP($B115,'B-LogEmaxOverpEC50'!$A:$AL,MATCH(BF$1,'B-LogEmaxOverpEC50'!$A$1:$AL$1,0),FALSE),"")</f>
        <v/>
      </c>
      <c r="BG115" s="321" t="str">
        <f>_xlfn.IFNA(VLOOKUP($B115,'B-LogEmaxOverpEC50'!$A:$AL,MATCH(BG$1,'B-LogEmaxOverpEC50'!$A$1:$AL$1,0),FALSE),"")</f>
        <v/>
      </c>
      <c r="BH115" s="321" t="str">
        <f>_xlfn.IFNA(VLOOKUP($B115,'B-LogEmaxOverpEC50'!$A:$AL,MATCH(BH$1,'B-LogEmaxOverpEC50'!$A$1:$AL$1,0),FALSE),"")</f>
        <v/>
      </c>
      <c r="BI115" s="322">
        <f>_xlfn.IFNA(VLOOKUP($B115,'I-LogEmaxOverpEC50'!$A:$AR,MATCH(BI$1,'I-LogEmaxOverpEC50'!$A$1:$AR$1,0),FALSE),"")</f>
        <v>9.784184696918631</v>
      </c>
      <c r="BJ115" s="320">
        <f>_xlfn.IFNA(VLOOKUP($B115,'I-LogEmaxOverpEC50'!$A:$AR,MATCH(BJ$1,'I-LogEmaxOverpEC50'!$A$1:$AR$1,0),FALSE),"")</f>
        <v>9.6907969682801927</v>
      </c>
      <c r="BK115" s="320">
        <f>_xlfn.IFNA(VLOOKUP($B115,'I-LogEmaxOverpEC50'!$A:$AR,MATCH(BK$1,'I-LogEmaxOverpEC50'!$A$1:$AR$1,0),FALSE),"")</f>
        <v>9.9240166588117162</v>
      </c>
      <c r="BL115" s="320">
        <f>_xlfn.IFNA(VLOOKUP($B115,'I-LogEmaxOverpEC50'!$A:$AR,MATCH(BL$1,'I-LogEmaxOverpEC50'!$A$1:$AR$1,0),FALSE),"")</f>
        <v>9.9240166588117162</v>
      </c>
      <c r="BM115" s="320">
        <f>_xlfn.IFNA(VLOOKUP($B115,'I-LogEmaxOverpEC50'!$A:$AR,MATCH(BM$1,'I-LogEmaxOverpEC50'!$A$1:$AR$1,0),FALSE),"")</f>
        <v>9.2169879763518683</v>
      </c>
      <c r="BN115" s="320">
        <f>_xlfn.IFNA(VLOOKUP($B115,'I-LogEmaxOverpEC50'!$A:$AR,MATCH(BN$1,'I-LogEmaxOverpEC50'!$A$1:$AR$1,0),FALSE),"")</f>
        <v>9.2169879763518683</v>
      </c>
      <c r="BO115" s="320">
        <f>_xlfn.IFNA(VLOOKUP($B115,'I-LogEmaxOverpEC50'!$A:$AR,MATCH(BO$1,'I-LogEmaxOverpEC50'!$A$1:$AR$1,0),FALSE),"")</f>
        <v>9.382629826305001</v>
      </c>
      <c r="BP115" s="320">
        <f>_xlfn.IFNA(VLOOKUP($B115,'I-LogEmaxOverpEC50'!$A:$AR,MATCH(BP$1,'I-LogEmaxOverpEC50'!$A$1:$AR$1,0),FALSE),"")</f>
        <v>10.465139254897558</v>
      </c>
      <c r="BQ115" s="320">
        <f>_xlfn.IFNA(VLOOKUP($B115,'I-LogEmaxOverpEC50'!$A:$AR,MATCH(BQ$1,'I-LogEmaxOverpEC50'!$A$1:$AR$1,0),FALSE),"")</f>
        <v>10.465139254897558</v>
      </c>
      <c r="BR115" s="320">
        <f>_xlfn.IFNA(VLOOKUP($B115,'I-LogEmaxOverpEC50'!$A:$AR,MATCH(BR$1,'I-LogEmaxOverpEC50'!$A$1:$AR$1,0),FALSE),"")</f>
        <v>10.534308205131262</v>
      </c>
      <c r="BS115" s="320">
        <f>_xlfn.IFNA(VLOOKUP($B115,'I-LogEmaxOverpEC50'!$A:$AR,MATCH(BS$1,'I-LogEmaxOverpEC50'!$A$1:$AR$1,0),FALSE),"")</f>
        <v>9.1848275230065539</v>
      </c>
      <c r="BT115" s="320">
        <f>_xlfn.IFNA(VLOOKUP($B115,'I-LogEmaxOverpEC50'!$A:$AR,MATCH(BT$1,'I-LogEmaxOverpEC50'!$A$1:$AR$1,0),FALSE),"")</f>
        <v>9.6112023904283159</v>
      </c>
      <c r="BU115" s="320">
        <f>_xlfn.IFNA(VLOOKUP($B115,'I-LogEmaxOverpEC50'!$A:$AR,MATCH(BU$1,'I-LogEmaxOverpEC50'!$A$1:$AR$1,0),FALSE),"")</f>
        <v>9.9793305685546123</v>
      </c>
      <c r="BV115" s="114" t="str" cm="1">
        <f t="array" ref="BV115">_xlfn.IFS(AND($C115="A",_xlfn.CONCAT(F115:G115)&lt;&gt;"",$A115=1),"x",AND($C115="A",_xlfn.CONCAT(F115:G115)="",$A115=1),"-",$A$1&lt;&gt;"","")</f>
        <v>-</v>
      </c>
      <c r="BW115" s="113" t="str" cm="1">
        <f t="array" ref="BW115">_xlfn.IFS(AND($C115="A",_xlfn.CONCAT(H115:L115)&lt;&gt;"",$A115=1),"x",AND($C115="A",_xlfn.CONCAT(H115:L115)="",$A115=1),"-",$A$1&lt;&gt;"","")</f>
        <v>-</v>
      </c>
      <c r="BX115" s="113" t="str" cm="1">
        <f t="array" ref="BX115">_xlfn.IFS(AND($C115="A",_xlfn.CONCAT(M115:P115)&lt;&gt;"",$A115=1),"x",AND($C115="A",_xlfn.CONCAT(M115:P115)="",$A115=1),"-",$A$1&lt;&gt;"","")</f>
        <v>x</v>
      </c>
      <c r="BY115" s="113" t="str" cm="1">
        <f t="array" ref="BY115">_xlfn.IFS(AND($C115="A",_xlfn.CONCAT(Q115:R115)&lt;&gt;"",$A115=1),"x",AND($C115="A",_xlfn.CONCAT(Q115:R115)="",$A115=1),"-",$A$1&lt;&gt;"","")</f>
        <v>-</v>
      </c>
      <c r="BZ115" s="121" t="str">
        <f t="shared" si="60"/>
        <v/>
      </c>
      <c r="CA115" s="120" t="str">
        <f t="shared" si="61"/>
        <v/>
      </c>
      <c r="CB115" s="120">
        <f t="shared" si="62"/>
        <v>10.534308205131262</v>
      </c>
      <c r="CC115" s="120" t="str">
        <f t="shared" si="63"/>
        <v/>
      </c>
      <c r="CD115" s="121" t="str">
        <f t="shared" si="64"/>
        <v/>
      </c>
      <c r="CE115" s="120" t="str">
        <f t="shared" si="65"/>
        <v/>
      </c>
      <c r="CF115" s="120" t="str">
        <f t="shared" si="66"/>
        <v/>
      </c>
      <c r="CG115" s="120" t="str">
        <f t="shared" si="67"/>
        <v/>
      </c>
      <c r="CH115" s="120" t="str">
        <f t="shared" si="68"/>
        <v/>
      </c>
      <c r="CI115" s="120" t="str">
        <f t="shared" si="69"/>
        <v/>
      </c>
    </row>
    <row r="116" spans="1:87" x14ac:dyDescent="0.2">
      <c r="A116" s="311" cm="1">
        <f t="array" ref="A116">_xlfn.IFS(SUM(F116:R116)&gt;0,1,Z116&gt;0,2,TRUE,3)</f>
        <v>1</v>
      </c>
      <c r="B116" s="311" t="s">
        <v>66</v>
      </c>
      <c r="C116" s="311" t="str">
        <f>_xlfn.XLOOKUP(B116,RecNamesAll!A:A,RecNamesAll!E:E)</f>
        <v>A</v>
      </c>
      <c r="D116" s="311" t="str">
        <f>_xlfn.XLOOKUP(B116,RecNamesAll!A:A,RecNamesAll!C:C)</f>
        <v>BB1</v>
      </c>
      <c r="F116" s="312" t="str">
        <f t="shared" si="35"/>
        <v/>
      </c>
      <c r="G116" s="313" t="str">
        <f t="shared" si="36"/>
        <v/>
      </c>
      <c r="H116" s="312" t="str">
        <f t="shared" si="37"/>
        <v/>
      </c>
      <c r="I116" s="313" t="str">
        <f t="shared" si="38"/>
        <v/>
      </c>
      <c r="J116" s="313" t="str">
        <f t="shared" si="39"/>
        <v/>
      </c>
      <c r="K116" s="313" t="str">
        <f t="shared" si="40"/>
        <v/>
      </c>
      <c r="L116" s="313" t="str">
        <f t="shared" si="41"/>
        <v/>
      </c>
      <c r="M116" s="312">
        <f t="shared" si="42"/>
        <v>12.73566981275399</v>
      </c>
      <c r="N116" s="313">
        <f t="shared" si="43"/>
        <v>12.73566981275399</v>
      </c>
      <c r="O116" s="313">
        <f t="shared" si="44"/>
        <v>12.586187741679357</v>
      </c>
      <c r="P116" s="313">
        <f t="shared" si="45"/>
        <v>10.127263273706232</v>
      </c>
      <c r="Q116" s="312" t="str">
        <f t="shared" si="46"/>
        <v/>
      </c>
      <c r="R116" s="313" t="str">
        <f t="shared" si="47"/>
        <v/>
      </c>
      <c r="S116" s="314">
        <f t="shared" si="48"/>
        <v>4</v>
      </c>
      <c r="T116" s="315" t="str">
        <f t="shared" si="49"/>
        <v>A</v>
      </c>
      <c r="U116" s="311" t="str">
        <f t="shared" si="50"/>
        <v>BB1</v>
      </c>
      <c r="V116" s="316" t="str">
        <f>IF(VLOOKUP($B116,GtP!$A:$AA,MATCH("Gs_0-2",GtP!$A$1:$AA$1,0),FALSE)=0,"",VLOOKUP($B116,GtP!$A:$AA,MATCH("Gs_0-2",GtP!$A$1:$AA$1,0),FALSE))</f>
        <v/>
      </c>
      <c r="W116" s="317" t="str">
        <f>IF(VLOOKUP($B116,GtP!$A:$AA,MATCH("Gi/o_0-2",GtP!$A$1:$AA$1,0),FALSE)=0,"",VLOOKUP($B116,GtP!$A:$AA,MATCH("Gi/o_0-2",GtP!$A$1:$AA$1,0),FALSE))</f>
        <v/>
      </c>
      <c r="X116" s="317">
        <f>IF(VLOOKUP($B116,GtP!$A:$AA,MATCH("Gq/11_0-2",GtP!$A$1:$AA$1,0),FALSE)=0,"",VLOOKUP($B116,GtP!$A:$AA,MATCH("Gq/11_0-2",GtP!$A$1:$AA$1,0),FALSE))</f>
        <v>1</v>
      </c>
      <c r="Y116" s="317" t="str">
        <f>IF(VLOOKUP($B116,GtP!$A:$AA,MATCH("G12/13_0-2",GtP!$A$1:$AA$1,0),FALSE)=0,"",VLOOKUP($B116,GtP!$A:$AA,MATCH("G12/13_0-2",GtP!$A$1:$AA$1,0),FALSE))</f>
        <v/>
      </c>
      <c r="Z116" s="318">
        <f t="shared" si="51"/>
        <v>1</v>
      </c>
      <c r="AA116" s="317" t="str">
        <f t="shared" si="52"/>
        <v/>
      </c>
      <c r="AB116" s="317" t="str">
        <f t="shared" si="53"/>
        <v/>
      </c>
      <c r="AC116" s="317">
        <f t="shared" si="54"/>
        <v>1</v>
      </c>
      <c r="AD116" s="317" t="str">
        <f t="shared" si="55"/>
        <v/>
      </c>
      <c r="AE116" s="315" t="str">
        <f t="shared" si="56"/>
        <v/>
      </c>
      <c r="AF116" s="311" t="str">
        <f t="shared" si="57"/>
        <v/>
      </c>
      <c r="AG116" s="311">
        <f t="shared" si="58"/>
        <v>4</v>
      </c>
      <c r="AH116" s="311" t="str">
        <f t="shared" si="59"/>
        <v/>
      </c>
      <c r="AI116" s="316" t="str">
        <f>_xlfn.CONCAT(IF(AV116="","-","B"),IF(BI116="","-","I"),VLOOKUP($B116,GtP!$A:$BB,MATCH("Gs_0-1",GtP!$A$1:$BB$1,0),FALSE))</f>
        <v>-I-</v>
      </c>
      <c r="AJ116" s="317" t="str">
        <f>_xlfn.CONCAT(IF(AW116="","-","B"),IF(BJ116="","-","I"),VLOOKUP($B116,GtP!$A:$BB,MATCH("Gs_0-1",GtP!$A$1:$BB$1,0),FALSE))</f>
        <v>-I-</v>
      </c>
      <c r="AK116" s="317" t="str">
        <f>_xlfn.CONCAT(IF(AX116="","-","B"),IF(BK116="","-","I"),VLOOKUP($B116,GtP!$A:$BB,MATCH("Gi/o_0-1",GtP!$A$1:$BB$1,0),FALSE))</f>
        <v>-I-</v>
      </c>
      <c r="AL116" s="317" t="str">
        <f>_xlfn.CONCAT(IF(AY116="","-","B"),IF(BL116="","-","I"),VLOOKUP($B116,GtP!$A:$BB,MATCH("Gi/o_0-1",GtP!$A$1:$BB$1,0),FALSE))</f>
        <v>-I-</v>
      </c>
      <c r="AM116" s="317" t="str">
        <f>_xlfn.CONCAT(IF(AZ116="","-","B"),IF(BM116="","-","I"),VLOOKUP($B116,GtP!$A:$BB,MATCH("Gi/o_0-1",GtP!$A$1:$BB$1,0),FALSE))</f>
        <v>-I-</v>
      </c>
      <c r="AN116" s="317" t="str">
        <f>_xlfn.CONCAT(IF(BA116="","-","B"),IF(BN116="","-","I"),VLOOKUP($B116,GtP!$A:$BB,MATCH("Gi/o_0-1",GtP!$A$1:$BB$1,0),FALSE))</f>
        <v>-I-</v>
      </c>
      <c r="AO116" s="317" t="str">
        <f>_xlfn.CONCAT(IF(BB116="","-","B"),IF(BO116="","-","I"),VLOOKUP($B116,GtP!$A:$BB,MATCH("Gi/o_0-1",GtP!$A$1:$BB$1,0),FALSE))</f>
        <v>-I-</v>
      </c>
      <c r="AP116" s="317" t="str">
        <f>_xlfn.CONCAT(IF(BC116="","-","B"),IF(BP116="","-","I"),VLOOKUP($B116,GtP!$A:$BB,MATCH("Gq/11_0-1",GtP!$A$1:$BB$1,0),FALSE))</f>
        <v>-IG</v>
      </c>
      <c r="AQ116" s="317" t="str">
        <f>_xlfn.CONCAT(IF(BD116="","-","B"),IF(BQ116="","-","I"),VLOOKUP($B116,GtP!$A:$BB,MATCH("Gq/11_0-1",GtP!$A$1:$BB$1,0),FALSE))</f>
        <v>-IG</v>
      </c>
      <c r="AR116" s="317" t="str">
        <f>_xlfn.CONCAT(IF(BE116="","-","B"),IF(BR116="","-","I"),VLOOKUP($B116,GtP!$A:$BB,MATCH("Gq/11_0-1",GtP!$A$1:$BB$1,0),FALSE))</f>
        <v>-IG</v>
      </c>
      <c r="AS116" s="317" t="str">
        <f>_xlfn.CONCAT(IF(BF116="","-","B"),IF(BS116="","-","I"),VLOOKUP($B116,GtP!$A:$BB,MATCH("Gq/11_0-1",GtP!$A$1:$BB$1,0),FALSE))</f>
        <v>-IG</v>
      </c>
      <c r="AT116" s="317" t="str">
        <f>_xlfn.CONCAT(IF(BG116="","-","B"),IF(BT116="","-","I"),VLOOKUP($B116,GtP!$A:$BB,MATCH("G12/13_0-1",GtP!$A$1:$BB$1,0),FALSE))</f>
        <v>-I-</v>
      </c>
      <c r="AU116" s="317" t="str">
        <f>_xlfn.CONCAT(IF(BH116="","-","B"),IF(BU116="","-","I"),VLOOKUP($B116,GtP!$A:$BB,MATCH("G12/13_0-1",GtP!$A$1:$BB$1,0),FALSE))</f>
        <v>-I-</v>
      </c>
      <c r="AV116" s="319" t="str">
        <f>_xlfn.IFNA(VLOOKUP($B116,'B-LogEmaxOverpEC50'!$A:$AL,MATCH(AV$1,'B-LogEmaxOverpEC50'!$A$1:$AL$1,0),FALSE),"")</f>
        <v/>
      </c>
      <c r="AX116" s="321" t="str">
        <f>_xlfn.IFNA(VLOOKUP($B116,'B-LogEmaxOverpEC50'!$A:$AL,MATCH(AX$1,'B-LogEmaxOverpEC50'!$A$1:$AL$1,0),FALSE),"")</f>
        <v/>
      </c>
      <c r="AY116" s="321" t="str">
        <f>_xlfn.IFNA(VLOOKUP($B116,'B-LogEmaxOverpEC50'!$A:$AL,MATCH(AY$1,'B-LogEmaxOverpEC50'!$A$1:$AL$1,0),FALSE),"")</f>
        <v/>
      </c>
      <c r="AZ116" s="321" t="str">
        <f>_xlfn.IFNA(VLOOKUP($B116,'B-LogEmaxOverpEC50'!$A:$AL,MATCH(AZ$1,'B-LogEmaxOverpEC50'!$A$1:$AL$1,0),FALSE),"")</f>
        <v/>
      </c>
      <c r="BA116" s="321" t="str">
        <f>_xlfn.IFNA(VLOOKUP($B116,'B-LogEmaxOverpEC50'!$A:$AL,MATCH(BA$1,'B-LogEmaxOverpEC50'!$A$1:$AL$1,0),FALSE),"")</f>
        <v/>
      </c>
      <c r="BB116" s="321" t="str">
        <f>_xlfn.IFNA(VLOOKUP($B116,'B-LogEmaxOverpEC50'!$A:$AL,MATCH(BB$1,'B-LogEmaxOverpEC50'!$A$1:$AL$1,0),FALSE),"")</f>
        <v/>
      </c>
      <c r="BC116" s="321" t="str">
        <f>_xlfn.IFNA(VLOOKUP($B116,'B-LogEmaxOverpEC50'!$A:$AL,MATCH(BC$1,'B-LogEmaxOverpEC50'!$A$1:$AL$1,0),FALSE),"")</f>
        <v/>
      </c>
      <c r="BD116" s="321" t="str">
        <f>_xlfn.IFNA(VLOOKUP($B116,'B-LogEmaxOverpEC50'!$A:$AL,MATCH(BD$1,'B-LogEmaxOverpEC50'!$A$1:$AL$1,0),FALSE),"")</f>
        <v/>
      </c>
      <c r="BE116" s="321" t="str">
        <f>_xlfn.IFNA(VLOOKUP($B116,'B-LogEmaxOverpEC50'!$A:$AL,MATCH(BE$1,'B-LogEmaxOverpEC50'!$A$1:$AL$1,0),FALSE),"")</f>
        <v/>
      </c>
      <c r="BF116" s="321" t="str">
        <f>_xlfn.IFNA(VLOOKUP($B116,'B-LogEmaxOverpEC50'!$A:$AL,MATCH(BF$1,'B-LogEmaxOverpEC50'!$A$1:$AL$1,0),FALSE),"")</f>
        <v/>
      </c>
      <c r="BG116" s="321" t="str">
        <f>_xlfn.IFNA(VLOOKUP($B116,'B-LogEmaxOverpEC50'!$A:$AL,MATCH(BG$1,'B-LogEmaxOverpEC50'!$A$1:$AL$1,0),FALSE),"")</f>
        <v/>
      </c>
      <c r="BH116" s="321" t="str">
        <f>_xlfn.IFNA(VLOOKUP($B116,'B-LogEmaxOverpEC50'!$A:$AL,MATCH(BH$1,'B-LogEmaxOverpEC50'!$A$1:$AL$1,0),FALSE),"")</f>
        <v/>
      </c>
      <c r="BI116" s="322">
        <f>_xlfn.IFNA(VLOOKUP($B116,'I-LogEmaxOverpEC50'!$A:$AR,MATCH(BI$1,'I-LogEmaxOverpEC50'!$A$1:$AR$1,0),FALSE),"")</f>
        <v>11.759695220344593</v>
      </c>
      <c r="BJ116" s="320">
        <f>_xlfn.IFNA(VLOOKUP($B116,'I-LogEmaxOverpEC50'!$A:$AR,MATCH(BJ$1,'I-LogEmaxOverpEC50'!$A$1:$AR$1,0),FALSE),"")</f>
        <v>11.830696641375866</v>
      </c>
      <c r="BK116" s="320">
        <f>_xlfn.IFNA(VLOOKUP($B116,'I-LogEmaxOverpEC50'!$A:$AR,MATCH(BK$1,'I-LogEmaxOverpEC50'!$A$1:$AR$1,0),FALSE),"")</f>
        <v>11.999334883865238</v>
      </c>
      <c r="BL116" s="320">
        <f>_xlfn.IFNA(VLOOKUP($B116,'I-LogEmaxOverpEC50'!$A:$AR,MATCH(BL$1,'I-LogEmaxOverpEC50'!$A$1:$AR$1,0),FALSE),"")</f>
        <v>11.999334883865238</v>
      </c>
      <c r="BM116" s="320">
        <f>_xlfn.IFNA(VLOOKUP($B116,'I-LogEmaxOverpEC50'!$A:$AR,MATCH(BM$1,'I-LogEmaxOverpEC50'!$A$1:$AR$1,0),FALSE),"")</f>
        <v>11.862920489602599</v>
      </c>
      <c r="BN116" s="320">
        <f>_xlfn.IFNA(VLOOKUP($B116,'I-LogEmaxOverpEC50'!$A:$AR,MATCH(BN$1,'I-LogEmaxOverpEC50'!$A$1:$AR$1,0),FALSE),"")</f>
        <v>11.862920489602599</v>
      </c>
      <c r="BO116" s="320">
        <f>_xlfn.IFNA(VLOOKUP($B116,'I-LogEmaxOverpEC50'!$A:$AR,MATCH(BO$1,'I-LogEmaxOverpEC50'!$A$1:$AR$1,0),FALSE),"")</f>
        <v>12.210485767974887</v>
      </c>
      <c r="BP116" s="320">
        <f>_xlfn.IFNA(VLOOKUP($B116,'I-LogEmaxOverpEC50'!$A:$AR,MATCH(BP$1,'I-LogEmaxOverpEC50'!$A$1:$AR$1,0),FALSE),"")</f>
        <v>12.73566981275399</v>
      </c>
      <c r="BQ116" s="320">
        <f>_xlfn.IFNA(VLOOKUP($B116,'I-LogEmaxOverpEC50'!$A:$AR,MATCH(BQ$1,'I-LogEmaxOverpEC50'!$A$1:$AR$1,0),FALSE),"")</f>
        <v>12.73566981275399</v>
      </c>
      <c r="BR116" s="320">
        <f>_xlfn.IFNA(VLOOKUP($B116,'I-LogEmaxOverpEC50'!$A:$AR,MATCH(BR$1,'I-LogEmaxOverpEC50'!$A$1:$AR$1,0),FALSE),"")</f>
        <v>12.586187741679357</v>
      </c>
      <c r="BS116" s="320">
        <f>_xlfn.IFNA(VLOOKUP($B116,'I-LogEmaxOverpEC50'!$A:$AR,MATCH(BS$1,'I-LogEmaxOverpEC50'!$A$1:$AR$1,0),FALSE),"")</f>
        <v>10.127263273706232</v>
      </c>
      <c r="BT116" s="320">
        <f>_xlfn.IFNA(VLOOKUP($B116,'I-LogEmaxOverpEC50'!$A:$AR,MATCH(BT$1,'I-LogEmaxOverpEC50'!$A$1:$AR$1,0),FALSE),"")</f>
        <v>11.808391413094487</v>
      </c>
      <c r="BU116" s="320">
        <f>_xlfn.IFNA(VLOOKUP($B116,'I-LogEmaxOverpEC50'!$A:$AR,MATCH(BU$1,'I-LogEmaxOverpEC50'!$A$1:$AR$1,0),FALSE),"")</f>
        <v>12.288293716666521</v>
      </c>
      <c r="BV116" s="114" t="str" cm="1">
        <f t="array" ref="BV116">_xlfn.IFS(AND($C116="A",_xlfn.CONCAT(F116:G116)&lt;&gt;"",$A116=1),"x",AND($C116="A",_xlfn.CONCAT(F116:G116)="",$A116=1),"-",$A$1&lt;&gt;"","")</f>
        <v>-</v>
      </c>
      <c r="BW116" s="113" t="str" cm="1">
        <f t="array" ref="BW116">_xlfn.IFS(AND($C116="A",_xlfn.CONCAT(H116:L116)&lt;&gt;"",$A116=1),"x",AND($C116="A",_xlfn.CONCAT(H116:L116)="",$A116=1),"-",$A$1&lt;&gt;"","")</f>
        <v>-</v>
      </c>
      <c r="BX116" s="113" t="str" cm="1">
        <f t="array" ref="BX116">_xlfn.IFS(AND($C116="A",_xlfn.CONCAT(M116:P116)&lt;&gt;"",$A116=1),"x",AND($C116="A",_xlfn.CONCAT(M116:P116)="",$A116=1),"-",$A$1&lt;&gt;"","")</f>
        <v>x</v>
      </c>
      <c r="BY116" s="113" t="str" cm="1">
        <f t="array" ref="BY116">_xlfn.IFS(AND($C116="A",_xlfn.CONCAT(Q116:R116)&lt;&gt;"",$A116=1),"x",AND($C116="A",_xlfn.CONCAT(Q116:R116)="",$A116=1),"-",$A$1&lt;&gt;"","")</f>
        <v>-</v>
      </c>
      <c r="BZ116" s="121" t="str">
        <f t="shared" si="60"/>
        <v/>
      </c>
      <c r="CA116" s="120" t="str">
        <f t="shared" si="61"/>
        <v/>
      </c>
      <c r="CB116" s="120">
        <f t="shared" si="62"/>
        <v>12.73566981275399</v>
      </c>
      <c r="CC116" s="120" t="str">
        <f t="shared" si="63"/>
        <v/>
      </c>
      <c r="CD116" s="121" t="str">
        <f t="shared" si="64"/>
        <v/>
      </c>
      <c r="CE116" s="120" t="str">
        <f t="shared" si="65"/>
        <v/>
      </c>
      <c r="CF116" s="120" t="str">
        <f t="shared" si="66"/>
        <v/>
      </c>
      <c r="CG116" s="120" t="str">
        <f t="shared" si="67"/>
        <v/>
      </c>
      <c r="CH116" s="120" t="str">
        <f t="shared" si="68"/>
        <v/>
      </c>
      <c r="CI116" s="120" t="str">
        <f t="shared" si="69"/>
        <v/>
      </c>
    </row>
    <row r="117" spans="1:87" x14ac:dyDescent="0.2">
      <c r="A117" s="311" cm="1">
        <f t="array" ref="A117">_xlfn.IFS(SUM(F117:R117)&gt;0,1,Z117&gt;0,2,TRUE,3)</f>
        <v>1</v>
      </c>
      <c r="B117" s="311" t="s">
        <v>144</v>
      </c>
      <c r="C117" s="311" t="str">
        <f>_xlfn.XLOOKUP(B117,RecNamesAll!A:A,RecNamesAll!E:E)</f>
        <v>A</v>
      </c>
      <c r="D117" s="311" t="str">
        <f>_xlfn.XLOOKUP(B117,RecNamesAll!A:A,RecNamesAll!C:C)</f>
        <v>NMU1</v>
      </c>
      <c r="F117" s="312" t="str">
        <f t="shared" si="35"/>
        <v/>
      </c>
      <c r="G117" s="313" t="str">
        <f t="shared" si="36"/>
        <v/>
      </c>
      <c r="H117" s="312" t="str">
        <f t="shared" si="37"/>
        <v/>
      </c>
      <c r="I117" s="313" t="str">
        <f t="shared" si="38"/>
        <v/>
      </c>
      <c r="J117" s="313" t="str">
        <f t="shared" si="39"/>
        <v/>
      </c>
      <c r="K117" s="313" t="str">
        <f t="shared" si="40"/>
        <v/>
      </c>
      <c r="L117" s="313" t="str">
        <f t="shared" si="41"/>
        <v/>
      </c>
      <c r="M117" s="312">
        <f t="shared" si="42"/>
        <v>10.92996283862259</v>
      </c>
      <c r="N117" s="313">
        <f t="shared" si="43"/>
        <v>10.92996283862259</v>
      </c>
      <c r="O117" s="313">
        <f t="shared" si="44"/>
        <v>10.807942489786358</v>
      </c>
      <c r="P117" s="313">
        <f t="shared" si="45"/>
        <v>8.4638411314039192</v>
      </c>
      <c r="Q117" s="312" t="str">
        <f t="shared" si="46"/>
        <v/>
      </c>
      <c r="R117" s="313" t="str">
        <f t="shared" si="47"/>
        <v/>
      </c>
      <c r="S117" s="314">
        <f t="shared" si="48"/>
        <v>4</v>
      </c>
      <c r="T117" s="315" t="str">
        <f t="shared" si="49"/>
        <v>A</v>
      </c>
      <c r="U117" s="311" t="str">
        <f t="shared" si="50"/>
        <v>NMU1</v>
      </c>
      <c r="V117" s="316" t="str">
        <f>IF(VLOOKUP($B117,GtP!$A:$AA,MATCH("Gs_0-2",GtP!$A$1:$AA$1,0),FALSE)=0,"",VLOOKUP($B117,GtP!$A:$AA,MATCH("Gs_0-2",GtP!$A$1:$AA$1,0),FALSE))</f>
        <v/>
      </c>
      <c r="W117" s="317" t="str">
        <f>IF(VLOOKUP($B117,GtP!$A:$AA,MATCH("Gi/o_0-2",GtP!$A$1:$AA$1,0),FALSE)=0,"",VLOOKUP($B117,GtP!$A:$AA,MATCH("Gi/o_0-2",GtP!$A$1:$AA$1,0),FALSE))</f>
        <v/>
      </c>
      <c r="X117" s="317">
        <f>IF(VLOOKUP($B117,GtP!$A:$AA,MATCH("Gq/11_0-2",GtP!$A$1:$AA$1,0),FALSE)=0,"",VLOOKUP($B117,GtP!$A:$AA,MATCH("Gq/11_0-2",GtP!$A$1:$AA$1,0),FALSE))</f>
        <v>1</v>
      </c>
      <c r="Y117" s="317" t="str">
        <f>IF(VLOOKUP($B117,GtP!$A:$AA,MATCH("G12/13_0-2",GtP!$A$1:$AA$1,0),FALSE)=0,"",VLOOKUP($B117,GtP!$A:$AA,MATCH("G12/13_0-2",GtP!$A$1:$AA$1,0),FALSE))</f>
        <v/>
      </c>
      <c r="Z117" s="318">
        <f t="shared" si="51"/>
        <v>1</v>
      </c>
      <c r="AA117" s="317" t="str">
        <f t="shared" si="52"/>
        <v/>
      </c>
      <c r="AB117" s="317" t="str">
        <f t="shared" si="53"/>
        <v/>
      </c>
      <c r="AC117" s="317">
        <f t="shared" si="54"/>
        <v>1</v>
      </c>
      <c r="AD117" s="317" t="str">
        <f t="shared" si="55"/>
        <v/>
      </c>
      <c r="AE117" s="315" t="str">
        <f t="shared" si="56"/>
        <v/>
      </c>
      <c r="AF117" s="311" t="str">
        <f t="shared" si="57"/>
        <v/>
      </c>
      <c r="AG117" s="311">
        <f t="shared" si="58"/>
        <v>4</v>
      </c>
      <c r="AH117" s="311" t="str">
        <f t="shared" si="59"/>
        <v/>
      </c>
      <c r="AI117" s="316" t="str">
        <f>_xlfn.CONCAT(IF(AV117="","-","B"),IF(BI117="","-","I"),VLOOKUP($B117,GtP!$A:$BB,MATCH("Gs_0-1",GtP!$A$1:$BB$1,0),FALSE))</f>
        <v>-I-</v>
      </c>
      <c r="AJ117" s="317" t="str">
        <f>_xlfn.CONCAT(IF(AW117="","-","B"),IF(BJ117="","-","I"),VLOOKUP($B117,GtP!$A:$BB,MATCH("Gs_0-1",GtP!$A$1:$BB$1,0),FALSE))</f>
        <v>-I-</v>
      </c>
      <c r="AK117" s="317" t="str">
        <f>_xlfn.CONCAT(IF(AX117="","-","B"),IF(BK117="","-","I"),VLOOKUP($B117,GtP!$A:$BB,MATCH("Gi/o_0-1",GtP!$A$1:$BB$1,0),FALSE))</f>
        <v>-I-</v>
      </c>
      <c r="AL117" s="317" t="str">
        <f>_xlfn.CONCAT(IF(AY117="","-","B"),IF(BL117="","-","I"),VLOOKUP($B117,GtP!$A:$BB,MATCH("Gi/o_0-1",GtP!$A$1:$BB$1,0),FALSE))</f>
        <v>-I-</v>
      </c>
      <c r="AM117" s="317" t="str">
        <f>_xlfn.CONCAT(IF(AZ117="","-","B"),IF(BM117="","-","I"),VLOOKUP($B117,GtP!$A:$BB,MATCH("Gi/o_0-1",GtP!$A$1:$BB$1,0),FALSE))</f>
        <v>-I-</v>
      </c>
      <c r="AN117" s="317" t="str">
        <f>_xlfn.CONCAT(IF(BA117="","-","B"),IF(BN117="","-","I"),VLOOKUP($B117,GtP!$A:$BB,MATCH("Gi/o_0-1",GtP!$A$1:$BB$1,0),FALSE))</f>
        <v>-I-</v>
      </c>
      <c r="AO117" s="317" t="str">
        <f>_xlfn.CONCAT(IF(BB117="","-","B"),IF(BO117="","-","I"),VLOOKUP($B117,GtP!$A:$BB,MATCH("Gi/o_0-1",GtP!$A$1:$BB$1,0),FALSE))</f>
        <v>---</v>
      </c>
      <c r="AP117" s="317" t="str">
        <f>_xlfn.CONCAT(IF(BC117="","-","B"),IF(BP117="","-","I"),VLOOKUP($B117,GtP!$A:$BB,MATCH("Gq/11_0-1",GtP!$A$1:$BB$1,0),FALSE))</f>
        <v>-IG</v>
      </c>
      <c r="AQ117" s="317" t="str">
        <f>_xlfn.CONCAT(IF(BD117="","-","B"),IF(BQ117="","-","I"),VLOOKUP($B117,GtP!$A:$BB,MATCH("Gq/11_0-1",GtP!$A$1:$BB$1,0),FALSE))</f>
        <v>-IG</v>
      </c>
      <c r="AR117" s="317" t="str">
        <f>_xlfn.CONCAT(IF(BE117="","-","B"),IF(BR117="","-","I"),VLOOKUP($B117,GtP!$A:$BB,MATCH("Gq/11_0-1",GtP!$A$1:$BB$1,0),FALSE))</f>
        <v>-IG</v>
      </c>
      <c r="AS117" s="317" t="str">
        <f>_xlfn.CONCAT(IF(BF117="","-","B"),IF(BS117="","-","I"),VLOOKUP($B117,GtP!$A:$BB,MATCH("Gq/11_0-1",GtP!$A$1:$BB$1,0),FALSE))</f>
        <v>-IG</v>
      </c>
      <c r="AT117" s="317" t="str">
        <f>_xlfn.CONCAT(IF(BG117="","-","B"),IF(BT117="","-","I"),VLOOKUP($B117,GtP!$A:$BB,MATCH("G12/13_0-1",GtP!$A$1:$BB$1,0),FALSE))</f>
        <v>-I-</v>
      </c>
      <c r="AU117" s="317" t="str">
        <f>_xlfn.CONCAT(IF(BH117="","-","B"),IF(BU117="","-","I"),VLOOKUP($B117,GtP!$A:$BB,MATCH("G12/13_0-1",GtP!$A$1:$BB$1,0),FALSE))</f>
        <v>-I-</v>
      </c>
      <c r="AV117" s="319" t="str">
        <f>_xlfn.IFNA(VLOOKUP($B117,'B-LogEmaxOverpEC50'!$A:$AL,MATCH(AV$1,'B-LogEmaxOverpEC50'!$A$1:$AL$1,0),FALSE),"")</f>
        <v/>
      </c>
      <c r="AX117" s="321" t="str">
        <f>_xlfn.IFNA(VLOOKUP($B117,'B-LogEmaxOverpEC50'!$A:$AL,MATCH(AX$1,'B-LogEmaxOverpEC50'!$A$1:$AL$1,0),FALSE),"")</f>
        <v/>
      </c>
      <c r="AY117" s="321" t="str">
        <f>_xlfn.IFNA(VLOOKUP($B117,'B-LogEmaxOverpEC50'!$A:$AL,MATCH(AY$1,'B-LogEmaxOverpEC50'!$A$1:$AL$1,0),FALSE),"")</f>
        <v/>
      </c>
      <c r="AZ117" s="321" t="str">
        <f>_xlfn.IFNA(VLOOKUP($B117,'B-LogEmaxOverpEC50'!$A:$AL,MATCH(AZ$1,'B-LogEmaxOverpEC50'!$A$1:$AL$1,0),FALSE),"")</f>
        <v/>
      </c>
      <c r="BA117" s="321" t="str">
        <f>_xlfn.IFNA(VLOOKUP($B117,'B-LogEmaxOverpEC50'!$A:$AL,MATCH(BA$1,'B-LogEmaxOverpEC50'!$A$1:$AL$1,0),FALSE),"")</f>
        <v/>
      </c>
      <c r="BB117" s="321" t="str">
        <f>_xlfn.IFNA(VLOOKUP($B117,'B-LogEmaxOverpEC50'!$A:$AL,MATCH(BB$1,'B-LogEmaxOverpEC50'!$A$1:$AL$1,0),FALSE),"")</f>
        <v/>
      </c>
      <c r="BC117" s="321" t="str">
        <f>_xlfn.IFNA(VLOOKUP($B117,'B-LogEmaxOverpEC50'!$A:$AL,MATCH(BC$1,'B-LogEmaxOverpEC50'!$A$1:$AL$1,0),FALSE),"")</f>
        <v/>
      </c>
      <c r="BD117" s="321" t="str">
        <f>_xlfn.IFNA(VLOOKUP($B117,'B-LogEmaxOverpEC50'!$A:$AL,MATCH(BD$1,'B-LogEmaxOverpEC50'!$A$1:$AL$1,0),FALSE),"")</f>
        <v/>
      </c>
      <c r="BE117" s="321" t="str">
        <f>_xlfn.IFNA(VLOOKUP($B117,'B-LogEmaxOverpEC50'!$A:$AL,MATCH(BE$1,'B-LogEmaxOverpEC50'!$A$1:$AL$1,0),FALSE),"")</f>
        <v/>
      </c>
      <c r="BF117" s="321" t="str">
        <f>_xlfn.IFNA(VLOOKUP($B117,'B-LogEmaxOverpEC50'!$A:$AL,MATCH(BF$1,'B-LogEmaxOverpEC50'!$A$1:$AL$1,0),FALSE),"")</f>
        <v/>
      </c>
      <c r="BG117" s="321" t="str">
        <f>_xlfn.IFNA(VLOOKUP($B117,'B-LogEmaxOverpEC50'!$A:$AL,MATCH(BG$1,'B-LogEmaxOverpEC50'!$A$1:$AL$1,0),FALSE),"")</f>
        <v/>
      </c>
      <c r="BH117" s="321" t="str">
        <f>_xlfn.IFNA(VLOOKUP($B117,'B-LogEmaxOverpEC50'!$A:$AL,MATCH(BH$1,'B-LogEmaxOverpEC50'!$A$1:$AL$1,0),FALSE),"")</f>
        <v/>
      </c>
      <c r="BI117" s="322">
        <f>_xlfn.IFNA(VLOOKUP($B117,'I-LogEmaxOverpEC50'!$A:$AR,MATCH(BI$1,'I-LogEmaxOverpEC50'!$A$1:$AR$1,0),FALSE),"")</f>
        <v>9.4223359473022743</v>
      </c>
      <c r="BJ117" s="320">
        <f>_xlfn.IFNA(VLOOKUP($B117,'I-LogEmaxOverpEC50'!$A:$AR,MATCH(BJ$1,'I-LogEmaxOverpEC50'!$A$1:$AR$1,0),FALSE),"")</f>
        <v>9.4954170714293493</v>
      </c>
      <c r="BK117" s="320">
        <f>_xlfn.IFNA(VLOOKUP($B117,'I-LogEmaxOverpEC50'!$A:$AR,MATCH(BK$1,'I-LogEmaxOverpEC50'!$A$1:$AR$1,0),FALSE),"")</f>
        <v>9.4429691907545887</v>
      </c>
      <c r="BL117" s="320">
        <f>_xlfn.IFNA(VLOOKUP($B117,'I-LogEmaxOverpEC50'!$A:$AR,MATCH(BL$1,'I-LogEmaxOverpEC50'!$A$1:$AR$1,0),FALSE),"")</f>
        <v>9.4429691907545887</v>
      </c>
      <c r="BM117" s="320">
        <f>_xlfn.IFNA(VLOOKUP($B117,'I-LogEmaxOverpEC50'!$A:$AR,MATCH(BM$1,'I-LogEmaxOverpEC50'!$A$1:$AR$1,0),FALSE),"")</f>
        <v>8.6493757293689431</v>
      </c>
      <c r="BN117" s="320">
        <f>_xlfn.IFNA(VLOOKUP($B117,'I-LogEmaxOverpEC50'!$A:$AR,MATCH(BN$1,'I-LogEmaxOverpEC50'!$A$1:$AR$1,0),FALSE),"")</f>
        <v>8.6493757293689431</v>
      </c>
      <c r="BO117" s="320" t="str">
        <f>_xlfn.IFNA(VLOOKUP($B117,'I-LogEmaxOverpEC50'!$A:$AR,MATCH(BO$1,'I-LogEmaxOverpEC50'!$A$1:$AR$1,0),FALSE),"")</f>
        <v/>
      </c>
      <c r="BP117" s="320">
        <f>_xlfn.IFNA(VLOOKUP($B117,'I-LogEmaxOverpEC50'!$A:$AR,MATCH(BP$1,'I-LogEmaxOverpEC50'!$A$1:$AR$1,0),FALSE),"")</f>
        <v>10.92996283862259</v>
      </c>
      <c r="BQ117" s="320">
        <f>_xlfn.IFNA(VLOOKUP($B117,'I-LogEmaxOverpEC50'!$A:$AR,MATCH(BQ$1,'I-LogEmaxOverpEC50'!$A$1:$AR$1,0),FALSE),"")</f>
        <v>10.92996283862259</v>
      </c>
      <c r="BR117" s="320">
        <f>_xlfn.IFNA(VLOOKUP($B117,'I-LogEmaxOverpEC50'!$A:$AR,MATCH(BR$1,'I-LogEmaxOverpEC50'!$A$1:$AR$1,0),FALSE),"")</f>
        <v>10.807942489786358</v>
      </c>
      <c r="BS117" s="320">
        <f>_xlfn.IFNA(VLOOKUP($B117,'I-LogEmaxOverpEC50'!$A:$AR,MATCH(BS$1,'I-LogEmaxOverpEC50'!$A$1:$AR$1,0),FALSE),"")</f>
        <v>8.4638411314039192</v>
      </c>
      <c r="BT117" s="320">
        <f>_xlfn.IFNA(VLOOKUP($B117,'I-LogEmaxOverpEC50'!$A:$AR,MATCH(BT$1,'I-LogEmaxOverpEC50'!$A$1:$AR$1,0),FALSE),"")</f>
        <v>9.0037840489008811</v>
      </c>
      <c r="BU117" s="320">
        <f>_xlfn.IFNA(VLOOKUP($B117,'I-LogEmaxOverpEC50'!$A:$AR,MATCH(BU$1,'I-LogEmaxOverpEC50'!$A$1:$AR$1,0),FALSE),"")</f>
        <v>9.0564391934594504</v>
      </c>
      <c r="BV117" s="114" t="str" cm="1">
        <f t="array" ref="BV117">_xlfn.IFS(AND($C117="A",_xlfn.CONCAT(F117:G117)&lt;&gt;"",$A117=1),"x",AND($C117="A",_xlfn.CONCAT(F117:G117)="",$A117=1),"-",$A$1&lt;&gt;"","")</f>
        <v>-</v>
      </c>
      <c r="BW117" s="113" t="str" cm="1">
        <f t="array" ref="BW117">_xlfn.IFS(AND($C117="A",_xlfn.CONCAT(H117:L117)&lt;&gt;"",$A117=1),"x",AND($C117="A",_xlfn.CONCAT(H117:L117)="",$A117=1),"-",$A$1&lt;&gt;"","")</f>
        <v>-</v>
      </c>
      <c r="BX117" s="113" t="str" cm="1">
        <f t="array" ref="BX117">_xlfn.IFS(AND($C117="A",_xlfn.CONCAT(M117:P117)&lt;&gt;"",$A117=1),"x",AND($C117="A",_xlfn.CONCAT(M117:P117)="",$A117=1),"-",$A$1&lt;&gt;"","")</f>
        <v>x</v>
      </c>
      <c r="BY117" s="113" t="str" cm="1">
        <f t="array" ref="BY117">_xlfn.IFS(AND($C117="A",_xlfn.CONCAT(Q117:R117)&lt;&gt;"",$A117=1),"x",AND($C117="A",_xlfn.CONCAT(Q117:R117)="",$A117=1),"-",$A$1&lt;&gt;"","")</f>
        <v>-</v>
      </c>
      <c r="BZ117" s="121" t="str">
        <f t="shared" si="60"/>
        <v/>
      </c>
      <c r="CA117" s="120" t="str">
        <f t="shared" si="61"/>
        <v/>
      </c>
      <c r="CB117" s="120">
        <f t="shared" si="62"/>
        <v>10.92996283862259</v>
      </c>
      <c r="CC117" s="120" t="str">
        <f t="shared" si="63"/>
        <v/>
      </c>
      <c r="CD117" s="121" t="str">
        <f t="shared" si="64"/>
        <v/>
      </c>
      <c r="CE117" s="120" t="str">
        <f t="shared" si="65"/>
        <v/>
      </c>
      <c r="CF117" s="120" t="str">
        <f t="shared" si="66"/>
        <v/>
      </c>
      <c r="CG117" s="120" t="str">
        <f t="shared" si="67"/>
        <v/>
      </c>
      <c r="CH117" s="120" t="str">
        <f t="shared" si="68"/>
        <v/>
      </c>
      <c r="CI117" s="120" t="str">
        <f t="shared" si="69"/>
        <v/>
      </c>
    </row>
    <row r="118" spans="1:87" x14ac:dyDescent="0.2">
      <c r="A118" s="311" cm="1">
        <f t="array" ref="A118">_xlfn.IFS(SUM(F118:R118)&gt;0,1,Z118&gt;0,2,TRUE,3)</f>
        <v>1</v>
      </c>
      <c r="B118" s="311" t="s">
        <v>145</v>
      </c>
      <c r="C118" s="311" t="str">
        <f>_xlfn.XLOOKUP(B118,RecNamesAll!A:A,RecNamesAll!E:E)</f>
        <v>A</v>
      </c>
      <c r="D118" s="311" t="str">
        <f>_xlfn.XLOOKUP(B118,RecNamesAll!A:A,RecNamesAll!C:C)</f>
        <v>NMU2</v>
      </c>
      <c r="F118" s="312" t="str">
        <f t="shared" si="35"/>
        <v/>
      </c>
      <c r="G118" s="313" t="str">
        <f t="shared" si="36"/>
        <v/>
      </c>
      <c r="H118" s="312" t="str">
        <f t="shared" si="37"/>
        <v/>
      </c>
      <c r="I118" s="313" t="str">
        <f t="shared" si="38"/>
        <v/>
      </c>
      <c r="J118" s="313" t="str">
        <f t="shared" si="39"/>
        <v/>
      </c>
      <c r="K118" s="313" t="str">
        <f t="shared" si="40"/>
        <v/>
      </c>
      <c r="L118" s="313" t="str">
        <f t="shared" si="41"/>
        <v/>
      </c>
      <c r="M118" s="312">
        <f t="shared" si="42"/>
        <v>11.173832732619639</v>
      </c>
      <c r="N118" s="313">
        <f t="shared" si="43"/>
        <v>11.173832732619639</v>
      </c>
      <c r="O118" s="313">
        <f t="shared" si="44"/>
        <v>11.134037986918026</v>
      </c>
      <c r="P118" s="313">
        <f t="shared" si="45"/>
        <v>10.949023308394384</v>
      </c>
      <c r="Q118" s="312" t="str">
        <f t="shared" si="46"/>
        <v/>
      </c>
      <c r="R118" s="313" t="str">
        <f t="shared" si="47"/>
        <v/>
      </c>
      <c r="S118" s="314">
        <f t="shared" si="48"/>
        <v>4</v>
      </c>
      <c r="T118" s="315" t="str">
        <f t="shared" si="49"/>
        <v>A</v>
      </c>
      <c r="U118" s="311" t="str">
        <f t="shared" si="50"/>
        <v>NMU2</v>
      </c>
      <c r="V118" s="316" t="str">
        <f>IF(VLOOKUP($B118,GtP!$A:$AA,MATCH("Gs_0-2",GtP!$A$1:$AA$1,0),FALSE)=0,"",VLOOKUP($B118,GtP!$A:$AA,MATCH("Gs_0-2",GtP!$A$1:$AA$1,0),FALSE))</f>
        <v/>
      </c>
      <c r="W118" s="317" t="str">
        <f>IF(VLOOKUP($B118,GtP!$A:$AA,MATCH("Gi/o_0-2",GtP!$A$1:$AA$1,0),FALSE)=0,"",VLOOKUP($B118,GtP!$A:$AA,MATCH("Gi/o_0-2",GtP!$A$1:$AA$1,0),FALSE))</f>
        <v/>
      </c>
      <c r="X118" s="317">
        <f>IF(VLOOKUP($B118,GtP!$A:$AA,MATCH("Gq/11_0-2",GtP!$A$1:$AA$1,0),FALSE)=0,"",VLOOKUP($B118,GtP!$A:$AA,MATCH("Gq/11_0-2",GtP!$A$1:$AA$1,0),FALSE))</f>
        <v>1</v>
      </c>
      <c r="Y118" s="317" t="str">
        <f>IF(VLOOKUP($B118,GtP!$A:$AA,MATCH("G12/13_0-2",GtP!$A$1:$AA$1,0),FALSE)=0,"",VLOOKUP($B118,GtP!$A:$AA,MATCH("G12/13_0-2",GtP!$A$1:$AA$1,0),FALSE))</f>
        <v/>
      </c>
      <c r="Z118" s="318">
        <f t="shared" si="51"/>
        <v>1</v>
      </c>
      <c r="AA118" s="317" t="str">
        <f t="shared" si="52"/>
        <v/>
      </c>
      <c r="AB118" s="317" t="str">
        <f t="shared" si="53"/>
        <v/>
      </c>
      <c r="AC118" s="317">
        <f t="shared" si="54"/>
        <v>1</v>
      </c>
      <c r="AD118" s="317" t="str">
        <f t="shared" si="55"/>
        <v/>
      </c>
      <c r="AE118" s="315" t="str">
        <f t="shared" si="56"/>
        <v/>
      </c>
      <c r="AF118" s="311" t="str">
        <f t="shared" si="57"/>
        <v/>
      </c>
      <c r="AG118" s="311">
        <f t="shared" si="58"/>
        <v>4</v>
      </c>
      <c r="AH118" s="311" t="str">
        <f t="shared" si="59"/>
        <v/>
      </c>
      <c r="AI118" s="316" t="str">
        <f>_xlfn.CONCAT(IF(AV118="","-","B"),IF(BI118="","-","I"),VLOOKUP($B118,GtP!$A:$BB,MATCH("Gs_0-1",GtP!$A$1:$BB$1,0),FALSE))</f>
        <v>-I-</v>
      </c>
      <c r="AJ118" s="317" t="str">
        <f>_xlfn.CONCAT(IF(AW118="","-","B"),IF(BJ118="","-","I"),VLOOKUP($B118,GtP!$A:$BB,MATCH("Gs_0-1",GtP!$A$1:$BB$1,0),FALSE))</f>
        <v>-I-</v>
      </c>
      <c r="AK118" s="317" t="str">
        <f>_xlfn.CONCAT(IF(AX118="","-","B"),IF(BK118="","-","I"),VLOOKUP($B118,GtP!$A:$BB,MATCH("Gi/o_0-1",GtP!$A$1:$BB$1,0),FALSE))</f>
        <v>-I-</v>
      </c>
      <c r="AL118" s="317" t="str">
        <f>_xlfn.CONCAT(IF(AY118="","-","B"),IF(BL118="","-","I"),VLOOKUP($B118,GtP!$A:$BB,MATCH("Gi/o_0-1",GtP!$A$1:$BB$1,0),FALSE))</f>
        <v>-I-</v>
      </c>
      <c r="AM118" s="317" t="str">
        <f>_xlfn.CONCAT(IF(AZ118="","-","B"),IF(BM118="","-","I"),VLOOKUP($B118,GtP!$A:$BB,MATCH("Gi/o_0-1",GtP!$A$1:$BB$1,0),FALSE))</f>
        <v>-I-</v>
      </c>
      <c r="AN118" s="317" t="str">
        <f>_xlfn.CONCAT(IF(BA118="","-","B"),IF(BN118="","-","I"),VLOOKUP($B118,GtP!$A:$BB,MATCH("Gi/o_0-1",GtP!$A$1:$BB$1,0),FALSE))</f>
        <v>-I-</v>
      </c>
      <c r="AO118" s="317" t="str">
        <f>_xlfn.CONCAT(IF(BB118="","-","B"),IF(BO118="","-","I"),VLOOKUP($B118,GtP!$A:$BB,MATCH("Gi/o_0-1",GtP!$A$1:$BB$1,0),FALSE))</f>
        <v>-I-</v>
      </c>
      <c r="AP118" s="317" t="str">
        <f>_xlfn.CONCAT(IF(BC118="","-","B"),IF(BP118="","-","I"),VLOOKUP($B118,GtP!$A:$BB,MATCH("Gq/11_0-1",GtP!$A$1:$BB$1,0),FALSE))</f>
        <v>-IG</v>
      </c>
      <c r="AQ118" s="317" t="str">
        <f>_xlfn.CONCAT(IF(BD118="","-","B"),IF(BQ118="","-","I"),VLOOKUP($B118,GtP!$A:$BB,MATCH("Gq/11_0-1",GtP!$A$1:$BB$1,0),FALSE))</f>
        <v>-IG</v>
      </c>
      <c r="AR118" s="317" t="str">
        <f>_xlfn.CONCAT(IF(BE118="","-","B"),IF(BR118="","-","I"),VLOOKUP($B118,GtP!$A:$BB,MATCH("Gq/11_0-1",GtP!$A$1:$BB$1,0),FALSE))</f>
        <v>-IG</v>
      </c>
      <c r="AS118" s="317" t="str">
        <f>_xlfn.CONCAT(IF(BF118="","-","B"),IF(BS118="","-","I"),VLOOKUP($B118,GtP!$A:$BB,MATCH("Gq/11_0-1",GtP!$A$1:$BB$1,0),FALSE))</f>
        <v>-IG</v>
      </c>
      <c r="AT118" s="317" t="str">
        <f>_xlfn.CONCAT(IF(BG118="","-","B"),IF(BT118="","-","I"),VLOOKUP($B118,GtP!$A:$BB,MATCH("G12/13_0-1",GtP!$A$1:$BB$1,0),FALSE))</f>
        <v>-I-</v>
      </c>
      <c r="AU118" s="317" t="str">
        <f>_xlfn.CONCAT(IF(BH118="","-","B"),IF(BU118="","-","I"),VLOOKUP($B118,GtP!$A:$BB,MATCH("G12/13_0-1",GtP!$A$1:$BB$1,0),FALSE))</f>
        <v>-I-</v>
      </c>
      <c r="AV118" s="319" t="str">
        <f>_xlfn.IFNA(VLOOKUP($B118,'B-LogEmaxOverpEC50'!$A:$AL,MATCH(AV$1,'B-LogEmaxOverpEC50'!$A$1:$AL$1,0),FALSE),"")</f>
        <v/>
      </c>
      <c r="AX118" s="321" t="str">
        <f>_xlfn.IFNA(VLOOKUP($B118,'B-LogEmaxOverpEC50'!$A:$AL,MATCH(AX$1,'B-LogEmaxOverpEC50'!$A$1:$AL$1,0),FALSE),"")</f>
        <v/>
      </c>
      <c r="AY118" s="321" t="str">
        <f>_xlfn.IFNA(VLOOKUP($B118,'B-LogEmaxOverpEC50'!$A:$AL,MATCH(AY$1,'B-LogEmaxOverpEC50'!$A$1:$AL$1,0),FALSE),"")</f>
        <v/>
      </c>
      <c r="AZ118" s="321" t="str">
        <f>_xlfn.IFNA(VLOOKUP($B118,'B-LogEmaxOverpEC50'!$A:$AL,MATCH(AZ$1,'B-LogEmaxOverpEC50'!$A$1:$AL$1,0),FALSE),"")</f>
        <v/>
      </c>
      <c r="BA118" s="321" t="str">
        <f>_xlfn.IFNA(VLOOKUP($B118,'B-LogEmaxOverpEC50'!$A:$AL,MATCH(BA$1,'B-LogEmaxOverpEC50'!$A$1:$AL$1,0),FALSE),"")</f>
        <v/>
      </c>
      <c r="BB118" s="321" t="str">
        <f>_xlfn.IFNA(VLOOKUP($B118,'B-LogEmaxOverpEC50'!$A:$AL,MATCH(BB$1,'B-LogEmaxOverpEC50'!$A$1:$AL$1,0),FALSE),"")</f>
        <v/>
      </c>
      <c r="BC118" s="321" t="str">
        <f>_xlfn.IFNA(VLOOKUP($B118,'B-LogEmaxOverpEC50'!$A:$AL,MATCH(BC$1,'B-LogEmaxOverpEC50'!$A$1:$AL$1,0),FALSE),"")</f>
        <v/>
      </c>
      <c r="BD118" s="321" t="str">
        <f>_xlfn.IFNA(VLOOKUP($B118,'B-LogEmaxOverpEC50'!$A:$AL,MATCH(BD$1,'B-LogEmaxOverpEC50'!$A$1:$AL$1,0),FALSE),"")</f>
        <v/>
      </c>
      <c r="BE118" s="321" t="str">
        <f>_xlfn.IFNA(VLOOKUP($B118,'B-LogEmaxOverpEC50'!$A:$AL,MATCH(BE$1,'B-LogEmaxOverpEC50'!$A$1:$AL$1,0),FALSE),"")</f>
        <v/>
      </c>
      <c r="BF118" s="321" t="str">
        <f>_xlfn.IFNA(VLOOKUP($B118,'B-LogEmaxOverpEC50'!$A:$AL,MATCH(BF$1,'B-LogEmaxOverpEC50'!$A$1:$AL$1,0),FALSE),"")</f>
        <v/>
      </c>
      <c r="BG118" s="321" t="str">
        <f>_xlfn.IFNA(VLOOKUP($B118,'B-LogEmaxOverpEC50'!$A:$AL,MATCH(BG$1,'B-LogEmaxOverpEC50'!$A$1:$AL$1,0),FALSE),"")</f>
        <v/>
      </c>
      <c r="BH118" s="321" t="str">
        <f>_xlfn.IFNA(VLOOKUP($B118,'B-LogEmaxOverpEC50'!$A:$AL,MATCH(BH$1,'B-LogEmaxOverpEC50'!$A$1:$AL$1,0),FALSE),"")</f>
        <v/>
      </c>
      <c r="BI118" s="322">
        <f>_xlfn.IFNA(VLOOKUP($B118,'I-LogEmaxOverpEC50'!$A:$AR,MATCH(BI$1,'I-LogEmaxOverpEC50'!$A$1:$AR$1,0),FALSE),"")</f>
        <v>9.4507369612305734</v>
      </c>
      <c r="BJ118" s="320">
        <f>_xlfn.IFNA(VLOOKUP($B118,'I-LogEmaxOverpEC50'!$A:$AR,MATCH(BJ$1,'I-LogEmaxOverpEC50'!$A$1:$AR$1,0),FALSE),"")</f>
        <v>9.4236839504952048</v>
      </c>
      <c r="BK118" s="320">
        <f>_xlfn.IFNA(VLOOKUP($B118,'I-LogEmaxOverpEC50'!$A:$AR,MATCH(BK$1,'I-LogEmaxOverpEC50'!$A$1:$AR$1,0),FALSE),"")</f>
        <v>10.768218288714747</v>
      </c>
      <c r="BL118" s="320">
        <f>_xlfn.IFNA(VLOOKUP($B118,'I-LogEmaxOverpEC50'!$A:$AR,MATCH(BL$1,'I-LogEmaxOverpEC50'!$A$1:$AR$1,0),FALSE),"")</f>
        <v>10.768218288714747</v>
      </c>
      <c r="BM118" s="320">
        <f>_xlfn.IFNA(VLOOKUP($B118,'I-LogEmaxOverpEC50'!$A:$AR,MATCH(BM$1,'I-LogEmaxOverpEC50'!$A$1:$AR$1,0),FALSE),"")</f>
        <v>10.240600621908774</v>
      </c>
      <c r="BN118" s="320">
        <f>_xlfn.IFNA(VLOOKUP($B118,'I-LogEmaxOverpEC50'!$A:$AR,MATCH(BN$1,'I-LogEmaxOverpEC50'!$A$1:$AR$1,0),FALSE),"")</f>
        <v>10.240600621908774</v>
      </c>
      <c r="BO118" s="320">
        <f>_xlfn.IFNA(VLOOKUP($B118,'I-LogEmaxOverpEC50'!$A:$AR,MATCH(BO$1,'I-LogEmaxOverpEC50'!$A$1:$AR$1,0),FALSE),"")</f>
        <v>10.42134698929126</v>
      </c>
      <c r="BP118" s="320">
        <f>_xlfn.IFNA(VLOOKUP($B118,'I-LogEmaxOverpEC50'!$A:$AR,MATCH(BP$1,'I-LogEmaxOverpEC50'!$A$1:$AR$1,0),FALSE),"")</f>
        <v>11.173832732619639</v>
      </c>
      <c r="BQ118" s="320">
        <f>_xlfn.IFNA(VLOOKUP($B118,'I-LogEmaxOverpEC50'!$A:$AR,MATCH(BQ$1,'I-LogEmaxOverpEC50'!$A$1:$AR$1,0),FALSE),"")</f>
        <v>11.173832732619639</v>
      </c>
      <c r="BR118" s="320">
        <f>_xlfn.IFNA(VLOOKUP($B118,'I-LogEmaxOverpEC50'!$A:$AR,MATCH(BR$1,'I-LogEmaxOverpEC50'!$A$1:$AR$1,0),FALSE),"")</f>
        <v>11.134037986918026</v>
      </c>
      <c r="BS118" s="320">
        <f>_xlfn.IFNA(VLOOKUP($B118,'I-LogEmaxOverpEC50'!$A:$AR,MATCH(BS$1,'I-LogEmaxOverpEC50'!$A$1:$AR$1,0),FALSE),"")</f>
        <v>10.949023308394384</v>
      </c>
      <c r="BT118" s="320">
        <f>_xlfn.IFNA(VLOOKUP($B118,'I-LogEmaxOverpEC50'!$A:$AR,MATCH(BT$1,'I-LogEmaxOverpEC50'!$A$1:$AR$1,0),FALSE),"")</f>
        <v>10.537332496431269</v>
      </c>
      <c r="BU118" s="320">
        <f>_xlfn.IFNA(VLOOKUP($B118,'I-LogEmaxOverpEC50'!$A:$AR,MATCH(BU$1,'I-LogEmaxOverpEC50'!$A$1:$AR$1,0),FALSE),"")</f>
        <v>9.5960607248718084</v>
      </c>
      <c r="BV118" s="114" t="str" cm="1">
        <f t="array" ref="BV118">_xlfn.IFS(AND($C118="A",_xlfn.CONCAT(F118:G118)&lt;&gt;"",$A118=1),"x",AND($C118="A",_xlfn.CONCAT(F118:G118)="",$A118=1),"-",$A$1&lt;&gt;"","")</f>
        <v>-</v>
      </c>
      <c r="BW118" s="113" t="str" cm="1">
        <f t="array" ref="BW118">_xlfn.IFS(AND($C118="A",_xlfn.CONCAT(H118:L118)&lt;&gt;"",$A118=1),"x",AND($C118="A",_xlfn.CONCAT(H118:L118)="",$A118=1),"-",$A$1&lt;&gt;"","")</f>
        <v>-</v>
      </c>
      <c r="BX118" s="113" t="str" cm="1">
        <f t="array" ref="BX118">_xlfn.IFS(AND($C118="A",_xlfn.CONCAT(M118:P118)&lt;&gt;"",$A118=1),"x",AND($C118="A",_xlfn.CONCAT(M118:P118)="",$A118=1),"-",$A$1&lt;&gt;"","")</f>
        <v>x</v>
      </c>
      <c r="BY118" s="113" t="str" cm="1">
        <f t="array" ref="BY118">_xlfn.IFS(AND($C118="A",_xlfn.CONCAT(Q118:R118)&lt;&gt;"",$A118=1),"x",AND($C118="A",_xlfn.CONCAT(Q118:R118)="",$A118=1),"-",$A$1&lt;&gt;"","")</f>
        <v>-</v>
      </c>
      <c r="BZ118" s="121" t="str">
        <f t="shared" si="60"/>
        <v/>
      </c>
      <c r="CA118" s="120" t="str">
        <f t="shared" si="61"/>
        <v/>
      </c>
      <c r="CB118" s="120">
        <f t="shared" si="62"/>
        <v>11.173832732619639</v>
      </c>
      <c r="CC118" s="120" t="str">
        <f t="shared" si="63"/>
        <v/>
      </c>
      <c r="CD118" s="121" t="str">
        <f t="shared" si="64"/>
        <v/>
      </c>
      <c r="CE118" s="120" t="str">
        <f t="shared" si="65"/>
        <v/>
      </c>
      <c r="CF118" s="120" t="str">
        <f t="shared" si="66"/>
        <v/>
      </c>
      <c r="CG118" s="120" t="str">
        <f t="shared" si="67"/>
        <v/>
      </c>
      <c r="CH118" s="120" t="str">
        <f t="shared" si="68"/>
        <v/>
      </c>
      <c r="CI118" s="120" t="str">
        <f t="shared" si="69"/>
        <v/>
      </c>
    </row>
    <row r="119" spans="1:87" x14ac:dyDescent="0.2">
      <c r="A119" s="311" cm="1">
        <f t="array" ref="A119">_xlfn.IFS(SUM(F119:R119)&gt;0,1,Z119&gt;0,2,TRUE,3)</f>
        <v>1</v>
      </c>
      <c r="B119" s="311" t="s">
        <v>176</v>
      </c>
      <c r="C119" s="311" t="str">
        <f>_xlfn.XLOOKUP(B119,RecNamesAll!A:A,RecNamesAll!E:E)</f>
        <v>A</v>
      </c>
      <c r="D119" s="311" t="str">
        <f>_xlfn.XLOOKUP(B119,RecNamesAll!A:A,RecNamesAll!C:C)</f>
        <v>TP</v>
      </c>
      <c r="F119" s="312" t="str">
        <f t="shared" si="35"/>
        <v/>
      </c>
      <c r="G119" s="313" t="str">
        <f t="shared" si="36"/>
        <v/>
      </c>
      <c r="H119" s="312" t="str">
        <f t="shared" si="37"/>
        <v/>
      </c>
      <c r="I119" s="313" t="str">
        <f t="shared" si="38"/>
        <v/>
      </c>
      <c r="J119" s="313" t="str">
        <f t="shared" si="39"/>
        <v/>
      </c>
      <c r="K119" s="313" t="str">
        <f t="shared" si="40"/>
        <v/>
      </c>
      <c r="L119" s="313" t="str">
        <f t="shared" si="41"/>
        <v/>
      </c>
      <c r="M119" s="312">
        <f t="shared" si="42"/>
        <v>11.080960295740006</v>
      </c>
      <c r="N119" s="313">
        <f t="shared" si="43"/>
        <v>11.080960295740006</v>
      </c>
      <c r="O119" s="313">
        <f t="shared" si="44"/>
        <v>11.055922084854737</v>
      </c>
      <c r="P119" s="313">
        <f t="shared" si="45"/>
        <v>8.3624759848805699</v>
      </c>
      <c r="Q119" s="312" t="str">
        <f t="shared" si="46"/>
        <v/>
      </c>
      <c r="R119" s="313" t="str">
        <f t="shared" si="47"/>
        <v/>
      </c>
      <c r="S119" s="314">
        <f t="shared" si="48"/>
        <v>4</v>
      </c>
      <c r="T119" s="315" t="str">
        <f t="shared" si="49"/>
        <v>A</v>
      </c>
      <c r="U119" s="311" t="str">
        <f t="shared" si="50"/>
        <v>TP</v>
      </c>
      <c r="V119" s="316" t="str">
        <f>IF(VLOOKUP($B119,GtP!$A:$AA,MATCH("Gs_0-2",GtP!$A$1:$AA$1,0),FALSE)=0,"",VLOOKUP($B119,GtP!$A:$AA,MATCH("Gs_0-2",GtP!$A$1:$AA$1,0),FALSE))</f>
        <v/>
      </c>
      <c r="W119" s="317" t="str">
        <f>IF(VLOOKUP($B119,GtP!$A:$AA,MATCH("Gi/o_0-2",GtP!$A$1:$AA$1,0),FALSE)=0,"",VLOOKUP($B119,GtP!$A:$AA,MATCH("Gi/o_0-2",GtP!$A$1:$AA$1,0),FALSE))</f>
        <v/>
      </c>
      <c r="X119" s="317">
        <f>IF(VLOOKUP($B119,GtP!$A:$AA,MATCH("Gq/11_0-2",GtP!$A$1:$AA$1,0),FALSE)=0,"",VLOOKUP($B119,GtP!$A:$AA,MATCH("Gq/11_0-2",GtP!$A$1:$AA$1,0),FALSE))</f>
        <v>1</v>
      </c>
      <c r="Y119" s="317" t="str">
        <f>IF(VLOOKUP($B119,GtP!$A:$AA,MATCH("G12/13_0-2",GtP!$A$1:$AA$1,0),FALSE)=0,"",VLOOKUP($B119,GtP!$A:$AA,MATCH("G12/13_0-2",GtP!$A$1:$AA$1,0),FALSE))</f>
        <v/>
      </c>
      <c r="Z119" s="318">
        <f t="shared" si="51"/>
        <v>1</v>
      </c>
      <c r="AA119" s="317" t="str">
        <f t="shared" si="52"/>
        <v/>
      </c>
      <c r="AB119" s="317" t="str">
        <f t="shared" si="53"/>
        <v/>
      </c>
      <c r="AC119" s="317">
        <f t="shared" si="54"/>
        <v>1</v>
      </c>
      <c r="AD119" s="317" t="str">
        <f t="shared" si="55"/>
        <v/>
      </c>
      <c r="AE119" s="315" t="str">
        <f t="shared" si="56"/>
        <v/>
      </c>
      <c r="AF119" s="311" t="str">
        <f t="shared" si="57"/>
        <v/>
      </c>
      <c r="AG119" s="311">
        <f t="shared" si="58"/>
        <v>4</v>
      </c>
      <c r="AH119" s="311" t="str">
        <f t="shared" si="59"/>
        <v/>
      </c>
      <c r="AI119" s="316" t="str">
        <f>_xlfn.CONCAT(IF(AV119="","-","B"),IF(BI119="","-","I"),VLOOKUP($B119,GtP!$A:$BB,MATCH("Gs_0-1",GtP!$A$1:$BB$1,0),FALSE))</f>
        <v>-I-</v>
      </c>
      <c r="AJ119" s="317" t="str">
        <f>_xlfn.CONCAT(IF(AW119="","-","B"),IF(BJ119="","-","I"),VLOOKUP($B119,GtP!$A:$BB,MATCH("Gs_0-1",GtP!$A$1:$BB$1,0),FALSE))</f>
        <v>-I-</v>
      </c>
      <c r="AK119" s="317" t="str">
        <f>_xlfn.CONCAT(IF(AX119="","-","B"),IF(BK119="","-","I"),VLOOKUP($B119,GtP!$A:$BB,MATCH("Gi/o_0-1",GtP!$A$1:$BB$1,0),FALSE))</f>
        <v>-I-</v>
      </c>
      <c r="AL119" s="317" t="str">
        <f>_xlfn.CONCAT(IF(AY119="","-","B"),IF(BL119="","-","I"),VLOOKUP($B119,GtP!$A:$BB,MATCH("Gi/o_0-1",GtP!$A$1:$BB$1,0),FALSE))</f>
        <v>-I-</v>
      </c>
      <c r="AM119" s="317" t="str">
        <f>_xlfn.CONCAT(IF(AZ119="","-","B"),IF(BM119="","-","I"),VLOOKUP($B119,GtP!$A:$BB,MATCH("Gi/o_0-1",GtP!$A$1:$BB$1,0),FALSE))</f>
        <v>-I-</v>
      </c>
      <c r="AN119" s="317" t="str">
        <f>_xlfn.CONCAT(IF(BA119="","-","B"),IF(BN119="","-","I"),VLOOKUP($B119,GtP!$A:$BB,MATCH("Gi/o_0-1",GtP!$A$1:$BB$1,0),FALSE))</f>
        <v>-I-</v>
      </c>
      <c r="AO119" s="317" t="str">
        <f>_xlfn.CONCAT(IF(BB119="","-","B"),IF(BO119="","-","I"),VLOOKUP($B119,GtP!$A:$BB,MATCH("Gi/o_0-1",GtP!$A$1:$BB$1,0),FALSE))</f>
        <v>-I-</v>
      </c>
      <c r="AP119" s="317" t="str">
        <f>_xlfn.CONCAT(IF(BC119="","-","B"),IF(BP119="","-","I"),VLOOKUP($B119,GtP!$A:$BB,MATCH("Gq/11_0-1",GtP!$A$1:$BB$1,0),FALSE))</f>
        <v>-IG</v>
      </c>
      <c r="AQ119" s="317" t="str">
        <f>_xlfn.CONCAT(IF(BD119="","-","B"),IF(BQ119="","-","I"),VLOOKUP($B119,GtP!$A:$BB,MATCH("Gq/11_0-1",GtP!$A$1:$BB$1,0),FALSE))</f>
        <v>-IG</v>
      </c>
      <c r="AR119" s="317" t="str">
        <f>_xlfn.CONCAT(IF(BE119="","-","B"),IF(BR119="","-","I"),VLOOKUP($B119,GtP!$A:$BB,MATCH("Gq/11_0-1",GtP!$A$1:$BB$1,0),FALSE))</f>
        <v>-IG</v>
      </c>
      <c r="AS119" s="317" t="str">
        <f>_xlfn.CONCAT(IF(BF119="","-","B"),IF(BS119="","-","I"),VLOOKUP($B119,GtP!$A:$BB,MATCH("Gq/11_0-1",GtP!$A$1:$BB$1,0),FALSE))</f>
        <v>-IG</v>
      </c>
      <c r="AT119" s="317" t="str">
        <f>_xlfn.CONCAT(IF(BG119="","-","B"),IF(BT119="","-","I"),VLOOKUP($B119,GtP!$A:$BB,MATCH("G12/13_0-1",GtP!$A$1:$BB$1,0),FALSE))</f>
        <v>-I-</v>
      </c>
      <c r="AU119" s="317" t="str">
        <f>_xlfn.CONCAT(IF(BH119="","-","B"),IF(BU119="","-","I"),VLOOKUP($B119,GtP!$A:$BB,MATCH("G12/13_0-1",GtP!$A$1:$BB$1,0),FALSE))</f>
        <v>-I-</v>
      </c>
      <c r="AV119" s="319" t="str">
        <f>_xlfn.IFNA(VLOOKUP($B119,'B-LogEmaxOverpEC50'!$A:$AL,MATCH(AV$1,'B-LogEmaxOverpEC50'!$A$1:$AL$1,0),FALSE),"")</f>
        <v/>
      </c>
      <c r="AX119" s="321" t="str">
        <f>_xlfn.IFNA(VLOOKUP($B119,'B-LogEmaxOverpEC50'!$A:$AL,MATCH(AX$1,'B-LogEmaxOverpEC50'!$A$1:$AL$1,0),FALSE),"")</f>
        <v/>
      </c>
      <c r="AY119" s="321" t="str">
        <f>_xlfn.IFNA(VLOOKUP($B119,'B-LogEmaxOverpEC50'!$A:$AL,MATCH(AY$1,'B-LogEmaxOverpEC50'!$A$1:$AL$1,0),FALSE),"")</f>
        <v/>
      </c>
      <c r="AZ119" s="321" t="str">
        <f>_xlfn.IFNA(VLOOKUP($B119,'B-LogEmaxOverpEC50'!$A:$AL,MATCH(AZ$1,'B-LogEmaxOverpEC50'!$A$1:$AL$1,0),FALSE),"")</f>
        <v/>
      </c>
      <c r="BA119" s="321" t="str">
        <f>_xlfn.IFNA(VLOOKUP($B119,'B-LogEmaxOverpEC50'!$A:$AL,MATCH(BA$1,'B-LogEmaxOverpEC50'!$A$1:$AL$1,0),FALSE),"")</f>
        <v/>
      </c>
      <c r="BB119" s="321" t="str">
        <f>_xlfn.IFNA(VLOOKUP($B119,'B-LogEmaxOverpEC50'!$A:$AL,MATCH(BB$1,'B-LogEmaxOverpEC50'!$A$1:$AL$1,0),FALSE),"")</f>
        <v/>
      </c>
      <c r="BC119" s="321" t="str">
        <f>_xlfn.IFNA(VLOOKUP($B119,'B-LogEmaxOverpEC50'!$A:$AL,MATCH(BC$1,'B-LogEmaxOverpEC50'!$A$1:$AL$1,0),FALSE),"")</f>
        <v/>
      </c>
      <c r="BD119" s="321" t="str">
        <f>_xlfn.IFNA(VLOOKUP($B119,'B-LogEmaxOverpEC50'!$A:$AL,MATCH(BD$1,'B-LogEmaxOverpEC50'!$A$1:$AL$1,0),FALSE),"")</f>
        <v/>
      </c>
      <c r="BE119" s="321" t="str">
        <f>_xlfn.IFNA(VLOOKUP($B119,'B-LogEmaxOverpEC50'!$A:$AL,MATCH(BE$1,'B-LogEmaxOverpEC50'!$A$1:$AL$1,0),FALSE),"")</f>
        <v/>
      </c>
      <c r="BF119" s="321" t="str">
        <f>_xlfn.IFNA(VLOOKUP($B119,'B-LogEmaxOverpEC50'!$A:$AL,MATCH(BF$1,'B-LogEmaxOverpEC50'!$A$1:$AL$1,0),FALSE),"")</f>
        <v/>
      </c>
      <c r="BG119" s="321" t="str">
        <f>_xlfn.IFNA(VLOOKUP($B119,'B-LogEmaxOverpEC50'!$A:$AL,MATCH(BG$1,'B-LogEmaxOverpEC50'!$A$1:$AL$1,0),FALSE),"")</f>
        <v/>
      </c>
      <c r="BH119" s="321" t="str">
        <f>_xlfn.IFNA(VLOOKUP($B119,'B-LogEmaxOverpEC50'!$A:$AL,MATCH(BH$1,'B-LogEmaxOverpEC50'!$A$1:$AL$1,0),FALSE),"")</f>
        <v/>
      </c>
      <c r="BI119" s="322">
        <f>_xlfn.IFNA(VLOOKUP($B119,'I-LogEmaxOverpEC50'!$A:$AR,MATCH(BI$1,'I-LogEmaxOverpEC50'!$A$1:$AR$1,0),FALSE),"")</f>
        <v>9.9465461766756516</v>
      </c>
      <c r="BJ119" s="320">
        <f>_xlfn.IFNA(VLOOKUP($B119,'I-LogEmaxOverpEC50'!$A:$AR,MATCH(BJ$1,'I-LogEmaxOverpEC50'!$A$1:$AR$1,0),FALSE),"")</f>
        <v>9.7840788650714217</v>
      </c>
      <c r="BK119" s="320">
        <f>_xlfn.IFNA(VLOOKUP($B119,'I-LogEmaxOverpEC50'!$A:$AR,MATCH(BK$1,'I-LogEmaxOverpEC50'!$A$1:$AR$1,0),FALSE),"")</f>
        <v>10.132251195508323</v>
      </c>
      <c r="BL119" s="320">
        <f>_xlfn.IFNA(VLOOKUP($B119,'I-LogEmaxOverpEC50'!$A:$AR,MATCH(BL$1,'I-LogEmaxOverpEC50'!$A$1:$AR$1,0),FALSE),"")</f>
        <v>10.132251195508323</v>
      </c>
      <c r="BM119" s="320">
        <f>_xlfn.IFNA(VLOOKUP($B119,'I-LogEmaxOverpEC50'!$A:$AR,MATCH(BM$1,'I-LogEmaxOverpEC50'!$A$1:$AR$1,0),FALSE),"")</f>
        <v>8.8116591428468016</v>
      </c>
      <c r="BN119" s="320">
        <f>_xlfn.IFNA(VLOOKUP($B119,'I-LogEmaxOverpEC50'!$A:$AR,MATCH(BN$1,'I-LogEmaxOverpEC50'!$A$1:$AR$1,0),FALSE),"")</f>
        <v>8.8116591428468016</v>
      </c>
      <c r="BO119" s="320">
        <f>_xlfn.IFNA(VLOOKUP($B119,'I-LogEmaxOverpEC50'!$A:$AR,MATCH(BO$1,'I-LogEmaxOverpEC50'!$A$1:$AR$1,0),FALSE),"")</f>
        <v>8.4828787452803383</v>
      </c>
      <c r="BP119" s="320">
        <f>_xlfn.IFNA(VLOOKUP($B119,'I-LogEmaxOverpEC50'!$A:$AR,MATCH(BP$1,'I-LogEmaxOverpEC50'!$A$1:$AR$1,0),FALSE),"")</f>
        <v>11.080960295740006</v>
      </c>
      <c r="BQ119" s="320">
        <f>_xlfn.IFNA(VLOOKUP($B119,'I-LogEmaxOverpEC50'!$A:$AR,MATCH(BQ$1,'I-LogEmaxOverpEC50'!$A$1:$AR$1,0),FALSE),"")</f>
        <v>11.080960295740006</v>
      </c>
      <c r="BR119" s="320">
        <f>_xlfn.IFNA(VLOOKUP($B119,'I-LogEmaxOverpEC50'!$A:$AR,MATCH(BR$1,'I-LogEmaxOverpEC50'!$A$1:$AR$1,0),FALSE),"")</f>
        <v>11.055922084854737</v>
      </c>
      <c r="BS119" s="320">
        <f>_xlfn.IFNA(VLOOKUP($B119,'I-LogEmaxOverpEC50'!$A:$AR,MATCH(BS$1,'I-LogEmaxOverpEC50'!$A$1:$AR$1,0),FALSE),"")</f>
        <v>8.3624759848805699</v>
      </c>
      <c r="BT119" s="320">
        <f>_xlfn.IFNA(VLOOKUP($B119,'I-LogEmaxOverpEC50'!$A:$AR,MATCH(BT$1,'I-LogEmaxOverpEC50'!$A$1:$AR$1,0),FALSE),"")</f>
        <v>9.9628616037229403</v>
      </c>
      <c r="BU119" s="320">
        <f>_xlfn.IFNA(VLOOKUP($B119,'I-LogEmaxOverpEC50'!$A:$AR,MATCH(BU$1,'I-LogEmaxOverpEC50'!$A$1:$AR$1,0),FALSE),"")</f>
        <v>10.63</v>
      </c>
      <c r="BV119" s="114" t="str" cm="1">
        <f t="array" ref="BV119">_xlfn.IFS(AND($C119="A",_xlfn.CONCAT(F119:G119)&lt;&gt;"",$A119=1),"x",AND($C119="A",_xlfn.CONCAT(F119:G119)="",$A119=1),"-",$A$1&lt;&gt;"","")</f>
        <v>-</v>
      </c>
      <c r="BW119" s="113" t="str" cm="1">
        <f t="array" ref="BW119">_xlfn.IFS(AND($C119="A",_xlfn.CONCAT(H119:L119)&lt;&gt;"",$A119=1),"x",AND($C119="A",_xlfn.CONCAT(H119:L119)="",$A119=1),"-",$A$1&lt;&gt;"","")</f>
        <v>-</v>
      </c>
      <c r="BX119" s="113" t="str" cm="1">
        <f t="array" ref="BX119">_xlfn.IFS(AND($C119="A",_xlfn.CONCAT(M119:P119)&lt;&gt;"",$A119=1),"x",AND($C119="A",_xlfn.CONCAT(M119:P119)="",$A119=1),"-",$A$1&lt;&gt;"","")</f>
        <v>x</v>
      </c>
      <c r="BY119" s="113" t="str" cm="1">
        <f t="array" ref="BY119">_xlfn.IFS(AND($C119="A",_xlfn.CONCAT(Q119:R119)&lt;&gt;"",$A119=1),"x",AND($C119="A",_xlfn.CONCAT(Q119:R119)="",$A119=1),"-",$A$1&lt;&gt;"","")</f>
        <v>-</v>
      </c>
      <c r="BZ119" s="121" t="str">
        <f t="shared" si="60"/>
        <v/>
      </c>
      <c r="CA119" s="120" t="str">
        <f t="shared" si="61"/>
        <v/>
      </c>
      <c r="CB119" s="120">
        <f t="shared" si="62"/>
        <v>11.080960295740006</v>
      </c>
      <c r="CC119" s="120" t="str">
        <f t="shared" si="63"/>
        <v/>
      </c>
      <c r="CD119" s="121" t="str">
        <f t="shared" si="64"/>
        <v/>
      </c>
      <c r="CE119" s="120" t="str">
        <f t="shared" si="65"/>
        <v/>
      </c>
      <c r="CF119" s="120" t="str">
        <f t="shared" si="66"/>
        <v/>
      </c>
      <c r="CG119" s="120" t="str">
        <f t="shared" si="67"/>
        <v/>
      </c>
      <c r="CH119" s="120" t="str">
        <f t="shared" si="68"/>
        <v/>
      </c>
      <c r="CI119" s="120" t="str">
        <f t="shared" si="69"/>
        <v/>
      </c>
    </row>
    <row r="120" spans="1:87" x14ac:dyDescent="0.2">
      <c r="A120" s="311" cm="1">
        <f t="array" ref="A120">_xlfn.IFS(SUM(F120:R120)&gt;0,1,Z120&gt;0,2,TRUE,3)</f>
        <v>1</v>
      </c>
      <c r="B120" s="311" t="s">
        <v>189</v>
      </c>
      <c r="C120" s="311" t="str">
        <f>_xlfn.XLOOKUP(B120,RecNamesAll!A:A,RecNamesAll!E:E)</f>
        <v>A</v>
      </c>
      <c r="D120" s="311" t="str">
        <f>_xlfn.XLOOKUP(B120,RecNamesAll!A:A,RecNamesAll!C:C)</f>
        <v>TRH1</v>
      </c>
      <c r="F120" s="312" t="str">
        <f t="shared" si="35"/>
        <v/>
      </c>
      <c r="G120" s="313" t="str">
        <f t="shared" si="36"/>
        <v/>
      </c>
      <c r="H120" s="312" t="str">
        <f t="shared" si="37"/>
        <v/>
      </c>
      <c r="I120" s="313" t="str">
        <f t="shared" si="38"/>
        <v/>
      </c>
      <c r="J120" s="313" t="str">
        <f t="shared" si="39"/>
        <v/>
      </c>
      <c r="K120" s="313" t="str">
        <f t="shared" si="40"/>
        <v/>
      </c>
      <c r="L120" s="313" t="str">
        <f t="shared" si="41"/>
        <v/>
      </c>
      <c r="M120" s="312">
        <f t="shared" si="42"/>
        <v>11.888989019340247</v>
      </c>
      <c r="N120" s="313">
        <f t="shared" si="43"/>
        <v>11.888989019340247</v>
      </c>
      <c r="O120" s="313">
        <f t="shared" si="44"/>
        <v>12.103854011985366</v>
      </c>
      <c r="P120" s="313">
        <f t="shared" si="45"/>
        <v>9.4998736772977335</v>
      </c>
      <c r="Q120" s="312" t="str">
        <f t="shared" si="46"/>
        <v/>
      </c>
      <c r="R120" s="313" t="str">
        <f t="shared" si="47"/>
        <v/>
      </c>
      <c r="S120" s="314">
        <f t="shared" si="48"/>
        <v>4</v>
      </c>
      <c r="T120" s="315" t="str">
        <f t="shared" si="49"/>
        <v>A</v>
      </c>
      <c r="U120" s="311" t="str">
        <f t="shared" si="50"/>
        <v>TRH1</v>
      </c>
      <c r="V120" s="316" t="str">
        <f>IF(VLOOKUP($B120,GtP!$A:$AA,MATCH("Gs_0-2",GtP!$A$1:$AA$1,0),FALSE)=0,"",VLOOKUP($B120,GtP!$A:$AA,MATCH("Gs_0-2",GtP!$A$1:$AA$1,0),FALSE))</f>
        <v/>
      </c>
      <c r="W120" s="317" t="str">
        <f>IF(VLOOKUP($B120,GtP!$A:$AA,MATCH("Gi/o_0-2",GtP!$A$1:$AA$1,0),FALSE)=0,"",VLOOKUP($B120,GtP!$A:$AA,MATCH("Gi/o_0-2",GtP!$A$1:$AA$1,0),FALSE))</f>
        <v/>
      </c>
      <c r="X120" s="317">
        <f>IF(VLOOKUP($B120,GtP!$A:$AA,MATCH("Gq/11_0-2",GtP!$A$1:$AA$1,0),FALSE)=0,"",VLOOKUP($B120,GtP!$A:$AA,MATCH("Gq/11_0-2",GtP!$A$1:$AA$1,0),FALSE))</f>
        <v>1</v>
      </c>
      <c r="Y120" s="317" t="str">
        <f>IF(VLOOKUP($B120,GtP!$A:$AA,MATCH("G12/13_0-2",GtP!$A$1:$AA$1,0),FALSE)=0,"",VLOOKUP($B120,GtP!$A:$AA,MATCH("G12/13_0-2",GtP!$A$1:$AA$1,0),FALSE))</f>
        <v/>
      </c>
      <c r="Z120" s="318">
        <f t="shared" si="51"/>
        <v>1</v>
      </c>
      <c r="AA120" s="317" t="str">
        <f t="shared" si="52"/>
        <v/>
      </c>
      <c r="AB120" s="317" t="str">
        <f t="shared" si="53"/>
        <v/>
      </c>
      <c r="AC120" s="317">
        <f t="shared" si="54"/>
        <v>1</v>
      </c>
      <c r="AD120" s="317" t="str">
        <f t="shared" si="55"/>
        <v/>
      </c>
      <c r="AE120" s="315" t="str">
        <f t="shared" si="56"/>
        <v/>
      </c>
      <c r="AF120" s="311" t="str">
        <f t="shared" si="57"/>
        <v/>
      </c>
      <c r="AG120" s="311">
        <f t="shared" si="58"/>
        <v>4</v>
      </c>
      <c r="AH120" s="311" t="str">
        <f t="shared" si="59"/>
        <v/>
      </c>
      <c r="AI120" s="316" t="str">
        <f>_xlfn.CONCAT(IF(AV120="","-","B"),IF(BI120="","-","I"),VLOOKUP($B120,GtP!$A:$BB,MATCH("Gs_0-1",GtP!$A$1:$BB$1,0),FALSE))</f>
        <v>-I-</v>
      </c>
      <c r="AJ120" s="317" t="str">
        <f>_xlfn.CONCAT(IF(AW120="","-","B"),IF(BJ120="","-","I"),VLOOKUP($B120,GtP!$A:$BB,MATCH("Gs_0-1",GtP!$A$1:$BB$1,0),FALSE))</f>
        <v>-I-</v>
      </c>
      <c r="AK120" s="317" t="str">
        <f>_xlfn.CONCAT(IF(AX120="","-","B"),IF(BK120="","-","I"),VLOOKUP($B120,GtP!$A:$BB,MATCH("Gi/o_0-1",GtP!$A$1:$BB$1,0),FALSE))</f>
        <v>-I-</v>
      </c>
      <c r="AL120" s="317" t="str">
        <f>_xlfn.CONCAT(IF(AY120="","-","B"),IF(BL120="","-","I"),VLOOKUP($B120,GtP!$A:$BB,MATCH("Gi/o_0-1",GtP!$A$1:$BB$1,0),FALSE))</f>
        <v>-I-</v>
      </c>
      <c r="AM120" s="317" t="str">
        <f>_xlfn.CONCAT(IF(AZ120="","-","B"),IF(BM120="","-","I"),VLOOKUP($B120,GtP!$A:$BB,MATCH("Gi/o_0-1",GtP!$A$1:$BB$1,0),FALSE))</f>
        <v>-I-</v>
      </c>
      <c r="AN120" s="317" t="str">
        <f>_xlfn.CONCAT(IF(BA120="","-","B"),IF(BN120="","-","I"),VLOOKUP($B120,GtP!$A:$BB,MATCH("Gi/o_0-1",GtP!$A$1:$BB$1,0),FALSE))</f>
        <v>-I-</v>
      </c>
      <c r="AO120" s="317" t="str">
        <f>_xlfn.CONCAT(IF(BB120="","-","B"),IF(BO120="","-","I"),VLOOKUP($B120,GtP!$A:$BB,MATCH("Gi/o_0-1",GtP!$A$1:$BB$1,0),FALSE))</f>
        <v>-I-</v>
      </c>
      <c r="AP120" s="317" t="str">
        <f>_xlfn.CONCAT(IF(BC120="","-","B"),IF(BP120="","-","I"),VLOOKUP($B120,GtP!$A:$BB,MATCH("Gq/11_0-1",GtP!$A$1:$BB$1,0),FALSE))</f>
        <v>-IG</v>
      </c>
      <c r="AQ120" s="317" t="str">
        <f>_xlfn.CONCAT(IF(BD120="","-","B"),IF(BQ120="","-","I"),VLOOKUP($B120,GtP!$A:$BB,MATCH("Gq/11_0-1",GtP!$A$1:$BB$1,0),FALSE))</f>
        <v>-IG</v>
      </c>
      <c r="AR120" s="317" t="str">
        <f>_xlfn.CONCAT(IF(BE120="","-","B"),IF(BR120="","-","I"),VLOOKUP($B120,GtP!$A:$BB,MATCH("Gq/11_0-1",GtP!$A$1:$BB$1,0),FALSE))</f>
        <v>-IG</v>
      </c>
      <c r="AS120" s="317" t="str">
        <f>_xlfn.CONCAT(IF(BF120="","-","B"),IF(BS120="","-","I"),VLOOKUP($B120,GtP!$A:$BB,MATCH("Gq/11_0-1",GtP!$A$1:$BB$1,0),FALSE))</f>
        <v>-IG</v>
      </c>
      <c r="AT120" s="317" t="str">
        <f>_xlfn.CONCAT(IF(BG120="","-","B"),IF(BT120="","-","I"),VLOOKUP($B120,GtP!$A:$BB,MATCH("G12/13_0-1",GtP!$A$1:$BB$1,0),FALSE))</f>
        <v>-I-</v>
      </c>
      <c r="AU120" s="317" t="str">
        <f>_xlfn.CONCAT(IF(BH120="","-","B"),IF(BU120="","-","I"),VLOOKUP($B120,GtP!$A:$BB,MATCH("G12/13_0-1",GtP!$A$1:$BB$1,0),FALSE))</f>
        <v>-I-</v>
      </c>
      <c r="AV120" s="319" t="str">
        <f>_xlfn.IFNA(VLOOKUP($B120,'B-LogEmaxOverpEC50'!$A:$AL,MATCH(AV$1,'B-LogEmaxOverpEC50'!$A$1:$AL$1,0),FALSE),"")</f>
        <v/>
      </c>
      <c r="AX120" s="321" t="str">
        <f>_xlfn.IFNA(VLOOKUP($B120,'B-LogEmaxOverpEC50'!$A:$AL,MATCH(AX$1,'B-LogEmaxOverpEC50'!$A$1:$AL$1,0),FALSE),"")</f>
        <v/>
      </c>
      <c r="AY120" s="321" t="str">
        <f>_xlfn.IFNA(VLOOKUP($B120,'B-LogEmaxOverpEC50'!$A:$AL,MATCH(AY$1,'B-LogEmaxOverpEC50'!$A$1:$AL$1,0),FALSE),"")</f>
        <v/>
      </c>
      <c r="AZ120" s="321" t="str">
        <f>_xlfn.IFNA(VLOOKUP($B120,'B-LogEmaxOverpEC50'!$A:$AL,MATCH(AZ$1,'B-LogEmaxOverpEC50'!$A$1:$AL$1,0),FALSE),"")</f>
        <v/>
      </c>
      <c r="BA120" s="321" t="str">
        <f>_xlfn.IFNA(VLOOKUP($B120,'B-LogEmaxOverpEC50'!$A:$AL,MATCH(BA$1,'B-LogEmaxOverpEC50'!$A$1:$AL$1,0),FALSE),"")</f>
        <v/>
      </c>
      <c r="BB120" s="321" t="str">
        <f>_xlfn.IFNA(VLOOKUP($B120,'B-LogEmaxOverpEC50'!$A:$AL,MATCH(BB$1,'B-LogEmaxOverpEC50'!$A$1:$AL$1,0),FALSE),"")</f>
        <v/>
      </c>
      <c r="BC120" s="321" t="str">
        <f>_xlfn.IFNA(VLOOKUP($B120,'B-LogEmaxOverpEC50'!$A:$AL,MATCH(BC$1,'B-LogEmaxOverpEC50'!$A$1:$AL$1,0),FALSE),"")</f>
        <v/>
      </c>
      <c r="BD120" s="321" t="str">
        <f>_xlfn.IFNA(VLOOKUP($B120,'B-LogEmaxOverpEC50'!$A:$AL,MATCH(BD$1,'B-LogEmaxOverpEC50'!$A$1:$AL$1,0),FALSE),"")</f>
        <v/>
      </c>
      <c r="BE120" s="321" t="str">
        <f>_xlfn.IFNA(VLOOKUP($B120,'B-LogEmaxOverpEC50'!$A:$AL,MATCH(BE$1,'B-LogEmaxOverpEC50'!$A$1:$AL$1,0),FALSE),"")</f>
        <v/>
      </c>
      <c r="BF120" s="321" t="str">
        <f>_xlfn.IFNA(VLOOKUP($B120,'B-LogEmaxOverpEC50'!$A:$AL,MATCH(BF$1,'B-LogEmaxOverpEC50'!$A$1:$AL$1,0),FALSE),"")</f>
        <v/>
      </c>
      <c r="BG120" s="321" t="str">
        <f>_xlfn.IFNA(VLOOKUP($B120,'B-LogEmaxOverpEC50'!$A:$AL,MATCH(BG$1,'B-LogEmaxOverpEC50'!$A$1:$AL$1,0),FALSE),"")</f>
        <v/>
      </c>
      <c r="BH120" s="321" t="str">
        <f>_xlfn.IFNA(VLOOKUP($B120,'B-LogEmaxOverpEC50'!$A:$AL,MATCH(BH$1,'B-LogEmaxOverpEC50'!$A$1:$AL$1,0),FALSE),"")</f>
        <v/>
      </c>
      <c r="BI120" s="322">
        <f>_xlfn.IFNA(VLOOKUP($B120,'I-LogEmaxOverpEC50'!$A:$AR,MATCH(BI$1,'I-LogEmaxOverpEC50'!$A$1:$AR$1,0),FALSE),"")</f>
        <v>10.256858392486546</v>
      </c>
      <c r="BJ120" s="320">
        <f>_xlfn.IFNA(VLOOKUP($B120,'I-LogEmaxOverpEC50'!$A:$AR,MATCH(BJ$1,'I-LogEmaxOverpEC50'!$A$1:$AR$1,0),FALSE),"")</f>
        <v>10.209001320950422</v>
      </c>
      <c r="BK120" s="320">
        <f>_xlfn.IFNA(VLOOKUP($B120,'I-LogEmaxOverpEC50'!$A:$AR,MATCH(BK$1,'I-LogEmaxOverpEC50'!$A$1:$AR$1,0),FALSE),"")</f>
        <v>10.28306789947759</v>
      </c>
      <c r="BL120" s="320">
        <f>_xlfn.IFNA(VLOOKUP($B120,'I-LogEmaxOverpEC50'!$A:$AR,MATCH(BL$1,'I-LogEmaxOverpEC50'!$A$1:$AR$1,0),FALSE),"")</f>
        <v>10.28306789947759</v>
      </c>
      <c r="BM120" s="320">
        <f>_xlfn.IFNA(VLOOKUP($B120,'I-LogEmaxOverpEC50'!$A:$AR,MATCH(BM$1,'I-LogEmaxOverpEC50'!$A$1:$AR$1,0),FALSE),"")</f>
        <v>9.7657399518668928</v>
      </c>
      <c r="BN120" s="320">
        <f>_xlfn.IFNA(VLOOKUP($B120,'I-LogEmaxOverpEC50'!$A:$AR,MATCH(BN$1,'I-LogEmaxOverpEC50'!$A$1:$AR$1,0),FALSE),"")</f>
        <v>9.7657399518668928</v>
      </c>
      <c r="BO120" s="320">
        <f>_xlfn.IFNA(VLOOKUP($B120,'I-LogEmaxOverpEC50'!$A:$AR,MATCH(BO$1,'I-LogEmaxOverpEC50'!$A$1:$AR$1,0),FALSE),"")</f>
        <v>9.236998727936264</v>
      </c>
      <c r="BP120" s="320">
        <f>_xlfn.IFNA(VLOOKUP($B120,'I-LogEmaxOverpEC50'!$A:$AR,MATCH(BP$1,'I-LogEmaxOverpEC50'!$A$1:$AR$1,0),FALSE),"")</f>
        <v>11.888989019340247</v>
      </c>
      <c r="BQ120" s="320">
        <f>_xlfn.IFNA(VLOOKUP($B120,'I-LogEmaxOverpEC50'!$A:$AR,MATCH(BQ$1,'I-LogEmaxOverpEC50'!$A$1:$AR$1,0),FALSE),"")</f>
        <v>11.888989019340247</v>
      </c>
      <c r="BR120" s="320">
        <f>_xlfn.IFNA(VLOOKUP($B120,'I-LogEmaxOverpEC50'!$A:$AR,MATCH(BR$1,'I-LogEmaxOverpEC50'!$A$1:$AR$1,0),FALSE),"")</f>
        <v>12.103854011985366</v>
      </c>
      <c r="BS120" s="320">
        <f>_xlfn.IFNA(VLOOKUP($B120,'I-LogEmaxOverpEC50'!$A:$AR,MATCH(BS$1,'I-LogEmaxOverpEC50'!$A$1:$AR$1,0),FALSE),"")</f>
        <v>9.4998736772977335</v>
      </c>
      <c r="BT120" s="320">
        <f>_xlfn.IFNA(VLOOKUP($B120,'I-LogEmaxOverpEC50'!$A:$AR,MATCH(BT$1,'I-LogEmaxOverpEC50'!$A$1:$AR$1,0),FALSE),"")</f>
        <v>9.0612412373755866</v>
      </c>
      <c r="BU120" s="320">
        <f>_xlfn.IFNA(VLOOKUP($B120,'I-LogEmaxOverpEC50'!$A:$AR,MATCH(BU$1,'I-LogEmaxOverpEC50'!$A$1:$AR$1,0),FALSE),"")</f>
        <v>9.4714536864338008</v>
      </c>
      <c r="BV120" s="114" t="str" cm="1">
        <f t="array" ref="BV120">_xlfn.IFS(AND($C120="A",_xlfn.CONCAT(F120:G120)&lt;&gt;"",$A120=1),"x",AND($C120="A",_xlfn.CONCAT(F120:G120)="",$A120=1),"-",$A$1&lt;&gt;"","")</f>
        <v>-</v>
      </c>
      <c r="BW120" s="113" t="str" cm="1">
        <f t="array" ref="BW120">_xlfn.IFS(AND($C120="A",_xlfn.CONCAT(H120:L120)&lt;&gt;"",$A120=1),"x",AND($C120="A",_xlfn.CONCAT(H120:L120)="",$A120=1),"-",$A$1&lt;&gt;"","")</f>
        <v>-</v>
      </c>
      <c r="BX120" s="113" t="str" cm="1">
        <f t="array" ref="BX120">_xlfn.IFS(AND($C120="A",_xlfn.CONCAT(M120:P120)&lt;&gt;"",$A120=1),"x",AND($C120="A",_xlfn.CONCAT(M120:P120)="",$A120=1),"-",$A$1&lt;&gt;"","")</f>
        <v>x</v>
      </c>
      <c r="BY120" s="113" t="str" cm="1">
        <f t="array" ref="BY120">_xlfn.IFS(AND($C120="A",_xlfn.CONCAT(Q120:R120)&lt;&gt;"",$A120=1),"x",AND($C120="A",_xlfn.CONCAT(Q120:R120)="",$A120=1),"-",$A$1&lt;&gt;"","")</f>
        <v>-</v>
      </c>
      <c r="BZ120" s="121" t="str">
        <f t="shared" si="60"/>
        <v/>
      </c>
      <c r="CA120" s="120" t="str">
        <f t="shared" si="61"/>
        <v/>
      </c>
      <c r="CB120" s="120">
        <f t="shared" si="62"/>
        <v>12.103854011985366</v>
      </c>
      <c r="CC120" s="120" t="str">
        <f t="shared" si="63"/>
        <v/>
      </c>
      <c r="CD120" s="121" t="str">
        <f t="shared" si="64"/>
        <v/>
      </c>
      <c r="CE120" s="120" t="str">
        <f t="shared" si="65"/>
        <v/>
      </c>
      <c r="CF120" s="120" t="str">
        <f t="shared" si="66"/>
        <v/>
      </c>
      <c r="CG120" s="120" t="str">
        <f t="shared" si="67"/>
        <v/>
      </c>
      <c r="CH120" s="120" t="str">
        <f t="shared" si="68"/>
        <v/>
      </c>
      <c r="CI120" s="120" t="str">
        <f t="shared" si="69"/>
        <v/>
      </c>
    </row>
    <row r="121" spans="1:87" x14ac:dyDescent="0.2">
      <c r="A121" s="311" cm="1">
        <f t="array" ref="A121">_xlfn.IFS(SUM(F121:R121)&gt;0,1,Z121&gt;0,2,TRUE,3)</f>
        <v>1</v>
      </c>
      <c r="B121" s="311" t="s">
        <v>190</v>
      </c>
      <c r="C121" s="311" t="str">
        <f>_xlfn.XLOOKUP(B121,RecNamesAll!A:A,RecNamesAll!E:E)</f>
        <v>A</v>
      </c>
      <c r="D121" s="311" t="str">
        <f>_xlfn.XLOOKUP(B121,RecNamesAll!A:A,RecNamesAll!C:C)</f>
        <v>UT</v>
      </c>
      <c r="F121" s="312" t="str">
        <f t="shared" si="35"/>
        <v/>
      </c>
      <c r="G121" s="313" t="str">
        <f t="shared" si="36"/>
        <v/>
      </c>
      <c r="H121" s="312" t="str">
        <f t="shared" si="37"/>
        <v/>
      </c>
      <c r="I121" s="313" t="str">
        <f t="shared" si="38"/>
        <v/>
      </c>
      <c r="J121" s="313" t="str">
        <f t="shared" si="39"/>
        <v/>
      </c>
      <c r="K121" s="313" t="str">
        <f t="shared" si="40"/>
        <v/>
      </c>
      <c r="L121" s="313" t="str">
        <f t="shared" si="41"/>
        <v/>
      </c>
      <c r="M121" s="312">
        <f t="shared" si="42"/>
        <v>11.487794017572025</v>
      </c>
      <c r="N121" s="313">
        <f t="shared" si="43"/>
        <v>11.487794017572025</v>
      </c>
      <c r="O121" s="313">
        <f t="shared" si="44"/>
        <v>11.571901704414028</v>
      </c>
      <c r="P121" s="313">
        <f t="shared" si="45"/>
        <v>10.896745901722419</v>
      </c>
      <c r="Q121" s="312" t="str">
        <f t="shared" si="46"/>
        <v/>
      </c>
      <c r="R121" s="313" t="str">
        <f t="shared" si="47"/>
        <v/>
      </c>
      <c r="S121" s="314">
        <f t="shared" si="48"/>
        <v>4</v>
      </c>
      <c r="T121" s="315" t="str">
        <f t="shared" si="49"/>
        <v>A</v>
      </c>
      <c r="U121" s="311" t="str">
        <f t="shared" si="50"/>
        <v>UT</v>
      </c>
      <c r="V121" s="316" t="str">
        <f>IF(VLOOKUP($B121,GtP!$A:$AA,MATCH("Gs_0-2",GtP!$A$1:$AA$1,0),FALSE)=0,"",VLOOKUP($B121,GtP!$A:$AA,MATCH("Gs_0-2",GtP!$A$1:$AA$1,0),FALSE))</f>
        <v/>
      </c>
      <c r="W121" s="317" t="str">
        <f>IF(VLOOKUP($B121,GtP!$A:$AA,MATCH("Gi/o_0-2",GtP!$A$1:$AA$1,0),FALSE)=0,"",VLOOKUP($B121,GtP!$A:$AA,MATCH("Gi/o_0-2",GtP!$A$1:$AA$1,0),FALSE))</f>
        <v/>
      </c>
      <c r="X121" s="317">
        <f>IF(VLOOKUP($B121,GtP!$A:$AA,MATCH("Gq/11_0-2",GtP!$A$1:$AA$1,0),FALSE)=0,"",VLOOKUP($B121,GtP!$A:$AA,MATCH("Gq/11_0-2",GtP!$A$1:$AA$1,0),FALSE))</f>
        <v>1</v>
      </c>
      <c r="Y121" s="317" t="str">
        <f>IF(VLOOKUP($B121,GtP!$A:$AA,MATCH("G12/13_0-2",GtP!$A$1:$AA$1,0),FALSE)=0,"",VLOOKUP($B121,GtP!$A:$AA,MATCH("G12/13_0-2",GtP!$A$1:$AA$1,0),FALSE))</f>
        <v/>
      </c>
      <c r="Z121" s="318">
        <f t="shared" si="51"/>
        <v>1</v>
      </c>
      <c r="AA121" s="317" t="str">
        <f t="shared" si="52"/>
        <v/>
      </c>
      <c r="AB121" s="317" t="str">
        <f t="shared" si="53"/>
        <v/>
      </c>
      <c r="AC121" s="317">
        <f t="shared" si="54"/>
        <v>1</v>
      </c>
      <c r="AD121" s="317" t="str">
        <f t="shared" si="55"/>
        <v/>
      </c>
      <c r="AE121" s="315" t="str">
        <f t="shared" si="56"/>
        <v/>
      </c>
      <c r="AF121" s="311" t="str">
        <f t="shared" si="57"/>
        <v/>
      </c>
      <c r="AG121" s="311">
        <f t="shared" si="58"/>
        <v>4</v>
      </c>
      <c r="AH121" s="311" t="str">
        <f t="shared" si="59"/>
        <v/>
      </c>
      <c r="AI121" s="316" t="str">
        <f>_xlfn.CONCAT(IF(AV121="","-","B"),IF(BI121="","-","I"),VLOOKUP($B121,GtP!$A:$BB,MATCH("Gs_0-1",GtP!$A$1:$BB$1,0),FALSE))</f>
        <v>-I-</v>
      </c>
      <c r="AJ121" s="317" t="str">
        <f>_xlfn.CONCAT(IF(AW121="","-","B"),IF(BJ121="","-","I"),VLOOKUP($B121,GtP!$A:$BB,MATCH("Gs_0-1",GtP!$A$1:$BB$1,0),FALSE))</f>
        <v>-I-</v>
      </c>
      <c r="AK121" s="317" t="str">
        <f>_xlfn.CONCAT(IF(AX121="","-","B"),IF(BK121="","-","I"),VLOOKUP($B121,GtP!$A:$BB,MATCH("Gi/o_0-1",GtP!$A$1:$BB$1,0),FALSE))</f>
        <v>-I-</v>
      </c>
      <c r="AL121" s="317" t="str">
        <f>_xlfn.CONCAT(IF(AY121="","-","B"),IF(BL121="","-","I"),VLOOKUP($B121,GtP!$A:$BB,MATCH("Gi/o_0-1",GtP!$A$1:$BB$1,0),FALSE))</f>
        <v>-I-</v>
      </c>
      <c r="AM121" s="317" t="str">
        <f>_xlfn.CONCAT(IF(AZ121="","-","B"),IF(BM121="","-","I"),VLOOKUP($B121,GtP!$A:$BB,MATCH("Gi/o_0-1",GtP!$A$1:$BB$1,0),FALSE))</f>
        <v>-I-</v>
      </c>
      <c r="AN121" s="317" t="str">
        <f>_xlfn.CONCAT(IF(BA121="","-","B"),IF(BN121="","-","I"),VLOOKUP($B121,GtP!$A:$BB,MATCH("Gi/o_0-1",GtP!$A$1:$BB$1,0),FALSE))</f>
        <v>-I-</v>
      </c>
      <c r="AO121" s="317" t="str">
        <f>_xlfn.CONCAT(IF(BB121="","-","B"),IF(BO121="","-","I"),VLOOKUP($B121,GtP!$A:$BB,MATCH("Gi/o_0-1",GtP!$A$1:$BB$1,0),FALSE))</f>
        <v>-I-</v>
      </c>
      <c r="AP121" s="317" t="str">
        <f>_xlfn.CONCAT(IF(BC121="","-","B"),IF(BP121="","-","I"),VLOOKUP($B121,GtP!$A:$BB,MATCH("Gq/11_0-1",GtP!$A$1:$BB$1,0),FALSE))</f>
        <v>-IG</v>
      </c>
      <c r="AQ121" s="317" t="str">
        <f>_xlfn.CONCAT(IF(BD121="","-","B"),IF(BQ121="","-","I"),VLOOKUP($B121,GtP!$A:$BB,MATCH("Gq/11_0-1",GtP!$A$1:$BB$1,0),FALSE))</f>
        <v>-IG</v>
      </c>
      <c r="AR121" s="317" t="str">
        <f>_xlfn.CONCAT(IF(BE121="","-","B"),IF(BR121="","-","I"),VLOOKUP($B121,GtP!$A:$BB,MATCH("Gq/11_0-1",GtP!$A$1:$BB$1,0),FALSE))</f>
        <v>-IG</v>
      </c>
      <c r="AS121" s="317" t="str">
        <f>_xlfn.CONCAT(IF(BF121="","-","B"),IF(BS121="","-","I"),VLOOKUP($B121,GtP!$A:$BB,MATCH("Gq/11_0-1",GtP!$A$1:$BB$1,0),FALSE))</f>
        <v>-IG</v>
      </c>
      <c r="AT121" s="317" t="str">
        <f>_xlfn.CONCAT(IF(BG121="","-","B"),IF(BT121="","-","I"),VLOOKUP($B121,GtP!$A:$BB,MATCH("G12/13_0-1",GtP!$A$1:$BB$1,0),FALSE))</f>
        <v>-I-</v>
      </c>
      <c r="AU121" s="317" t="str">
        <f>_xlfn.CONCAT(IF(BH121="","-","B"),IF(BU121="","-","I"),VLOOKUP($B121,GtP!$A:$BB,MATCH("G12/13_0-1",GtP!$A$1:$BB$1,0),FALSE))</f>
        <v>-I-</v>
      </c>
      <c r="AV121" s="319" t="str">
        <f>_xlfn.IFNA(VLOOKUP($B121,'B-LogEmaxOverpEC50'!$A:$AL,MATCH(AV$1,'B-LogEmaxOverpEC50'!$A$1:$AL$1,0),FALSE),"")</f>
        <v/>
      </c>
      <c r="AX121" s="321" t="str">
        <f>_xlfn.IFNA(VLOOKUP($B121,'B-LogEmaxOverpEC50'!$A:$AL,MATCH(AX$1,'B-LogEmaxOverpEC50'!$A$1:$AL$1,0),FALSE),"")</f>
        <v/>
      </c>
      <c r="AY121" s="321" t="str">
        <f>_xlfn.IFNA(VLOOKUP($B121,'B-LogEmaxOverpEC50'!$A:$AL,MATCH(AY$1,'B-LogEmaxOverpEC50'!$A$1:$AL$1,0),FALSE),"")</f>
        <v/>
      </c>
      <c r="AZ121" s="321" t="str">
        <f>_xlfn.IFNA(VLOOKUP($B121,'B-LogEmaxOverpEC50'!$A:$AL,MATCH(AZ$1,'B-LogEmaxOverpEC50'!$A$1:$AL$1,0),FALSE),"")</f>
        <v/>
      </c>
      <c r="BA121" s="321" t="str">
        <f>_xlfn.IFNA(VLOOKUP($B121,'B-LogEmaxOverpEC50'!$A:$AL,MATCH(BA$1,'B-LogEmaxOverpEC50'!$A$1:$AL$1,0),FALSE),"")</f>
        <v/>
      </c>
      <c r="BB121" s="321" t="str">
        <f>_xlfn.IFNA(VLOOKUP($B121,'B-LogEmaxOverpEC50'!$A:$AL,MATCH(BB$1,'B-LogEmaxOverpEC50'!$A$1:$AL$1,0),FALSE),"")</f>
        <v/>
      </c>
      <c r="BC121" s="321" t="str">
        <f>_xlfn.IFNA(VLOOKUP($B121,'B-LogEmaxOverpEC50'!$A:$AL,MATCH(BC$1,'B-LogEmaxOverpEC50'!$A$1:$AL$1,0),FALSE),"")</f>
        <v/>
      </c>
      <c r="BD121" s="321" t="str">
        <f>_xlfn.IFNA(VLOOKUP($B121,'B-LogEmaxOverpEC50'!$A:$AL,MATCH(BD$1,'B-LogEmaxOverpEC50'!$A$1:$AL$1,0),FALSE),"")</f>
        <v/>
      </c>
      <c r="BE121" s="321" t="str">
        <f>_xlfn.IFNA(VLOOKUP($B121,'B-LogEmaxOverpEC50'!$A:$AL,MATCH(BE$1,'B-LogEmaxOverpEC50'!$A$1:$AL$1,0),FALSE),"")</f>
        <v/>
      </c>
      <c r="BF121" s="321" t="str">
        <f>_xlfn.IFNA(VLOOKUP($B121,'B-LogEmaxOverpEC50'!$A:$AL,MATCH(BF$1,'B-LogEmaxOverpEC50'!$A$1:$AL$1,0),FALSE),"")</f>
        <v/>
      </c>
      <c r="BG121" s="321" t="str">
        <f>_xlfn.IFNA(VLOOKUP($B121,'B-LogEmaxOverpEC50'!$A:$AL,MATCH(BG$1,'B-LogEmaxOverpEC50'!$A$1:$AL$1,0),FALSE),"")</f>
        <v/>
      </c>
      <c r="BH121" s="321" t="str">
        <f>_xlfn.IFNA(VLOOKUP($B121,'B-LogEmaxOverpEC50'!$A:$AL,MATCH(BH$1,'B-LogEmaxOverpEC50'!$A$1:$AL$1,0),FALSE),"")</f>
        <v/>
      </c>
      <c r="BI121" s="322">
        <f>_xlfn.IFNA(VLOOKUP($B121,'I-LogEmaxOverpEC50'!$A:$AR,MATCH(BI$1,'I-LogEmaxOverpEC50'!$A$1:$AR$1,0),FALSE),"")</f>
        <v>11.39569281136076</v>
      </c>
      <c r="BJ121" s="320">
        <f>_xlfn.IFNA(VLOOKUP($B121,'I-LogEmaxOverpEC50'!$A:$AR,MATCH(BJ$1,'I-LogEmaxOverpEC50'!$A$1:$AR$1,0),FALSE),"")</f>
        <v>11.364939150815191</v>
      </c>
      <c r="BK121" s="320">
        <f>_xlfn.IFNA(VLOOKUP($B121,'I-LogEmaxOverpEC50'!$A:$AR,MATCH(BK$1,'I-LogEmaxOverpEC50'!$A$1:$AR$1,0),FALSE),"")</f>
        <v>11.772037903813606</v>
      </c>
      <c r="BL121" s="320">
        <f>_xlfn.IFNA(VLOOKUP($B121,'I-LogEmaxOverpEC50'!$A:$AR,MATCH(BL$1,'I-LogEmaxOverpEC50'!$A$1:$AR$1,0),FALSE),"")</f>
        <v>11.772037903813606</v>
      </c>
      <c r="BM121" s="320">
        <f>_xlfn.IFNA(VLOOKUP($B121,'I-LogEmaxOverpEC50'!$A:$AR,MATCH(BM$1,'I-LogEmaxOverpEC50'!$A$1:$AR$1,0),FALSE),"")</f>
        <v>11.53527198190387</v>
      </c>
      <c r="BN121" s="320">
        <f>_xlfn.IFNA(VLOOKUP($B121,'I-LogEmaxOverpEC50'!$A:$AR,MATCH(BN$1,'I-LogEmaxOverpEC50'!$A$1:$AR$1,0),FALSE),"")</f>
        <v>11.53527198190387</v>
      </c>
      <c r="BO121" s="320">
        <f>_xlfn.IFNA(VLOOKUP($B121,'I-LogEmaxOverpEC50'!$A:$AR,MATCH(BO$1,'I-LogEmaxOverpEC50'!$A$1:$AR$1,0),FALSE),"")</f>
        <v>11.774022511463224</v>
      </c>
      <c r="BP121" s="320">
        <f>_xlfn.IFNA(VLOOKUP($B121,'I-LogEmaxOverpEC50'!$A:$AR,MATCH(BP$1,'I-LogEmaxOverpEC50'!$A$1:$AR$1,0),FALSE),"")</f>
        <v>11.487794017572025</v>
      </c>
      <c r="BQ121" s="320">
        <f>_xlfn.IFNA(VLOOKUP($B121,'I-LogEmaxOverpEC50'!$A:$AR,MATCH(BQ$1,'I-LogEmaxOverpEC50'!$A$1:$AR$1,0),FALSE),"")</f>
        <v>11.487794017572025</v>
      </c>
      <c r="BR121" s="320">
        <f>_xlfn.IFNA(VLOOKUP($B121,'I-LogEmaxOverpEC50'!$A:$AR,MATCH(BR$1,'I-LogEmaxOverpEC50'!$A$1:$AR$1,0),FALSE),"")</f>
        <v>11.571901704414028</v>
      </c>
      <c r="BS121" s="320">
        <f>_xlfn.IFNA(VLOOKUP($B121,'I-LogEmaxOverpEC50'!$A:$AR,MATCH(BS$1,'I-LogEmaxOverpEC50'!$A$1:$AR$1,0),FALSE),"")</f>
        <v>10.896745901722419</v>
      </c>
      <c r="BT121" s="320">
        <f>_xlfn.IFNA(VLOOKUP($B121,'I-LogEmaxOverpEC50'!$A:$AR,MATCH(BT$1,'I-LogEmaxOverpEC50'!$A$1:$AR$1,0),FALSE),"")</f>
        <v>11.458151250383644</v>
      </c>
      <c r="BU121" s="320">
        <f>_xlfn.IFNA(VLOOKUP($B121,'I-LogEmaxOverpEC50'!$A:$AR,MATCH(BU$1,'I-LogEmaxOverpEC50'!$A$1:$AR$1,0),FALSE),"")</f>
        <v>10.763736187773876</v>
      </c>
      <c r="BV121" s="114" t="str" cm="1">
        <f t="array" ref="BV121">_xlfn.IFS(AND($C121="A",_xlfn.CONCAT(F121:G121)&lt;&gt;"",$A121=1),"x",AND($C121="A",_xlfn.CONCAT(F121:G121)="",$A121=1),"-",$A$1&lt;&gt;"","")</f>
        <v>-</v>
      </c>
      <c r="BW121" s="113" t="str" cm="1">
        <f t="array" ref="BW121">_xlfn.IFS(AND($C121="A",_xlfn.CONCAT(H121:L121)&lt;&gt;"",$A121=1),"x",AND($C121="A",_xlfn.CONCAT(H121:L121)="",$A121=1),"-",$A$1&lt;&gt;"","")</f>
        <v>-</v>
      </c>
      <c r="BX121" s="113" t="str" cm="1">
        <f t="array" ref="BX121">_xlfn.IFS(AND($C121="A",_xlfn.CONCAT(M121:P121)&lt;&gt;"",$A121=1),"x",AND($C121="A",_xlfn.CONCAT(M121:P121)="",$A121=1),"-",$A$1&lt;&gt;"","")</f>
        <v>x</v>
      </c>
      <c r="BY121" s="113" t="str" cm="1">
        <f t="array" ref="BY121">_xlfn.IFS(AND($C121="A",_xlfn.CONCAT(Q121:R121)&lt;&gt;"",$A121=1),"x",AND($C121="A",_xlfn.CONCAT(Q121:R121)="",$A121=1),"-",$A$1&lt;&gt;"","")</f>
        <v>-</v>
      </c>
      <c r="BZ121" s="121" t="str">
        <f t="shared" si="60"/>
        <v/>
      </c>
      <c r="CA121" s="120" t="str">
        <f t="shared" si="61"/>
        <v/>
      </c>
      <c r="CB121" s="120">
        <f t="shared" si="62"/>
        <v>11.571901704414028</v>
      </c>
      <c r="CC121" s="120" t="str">
        <f t="shared" si="63"/>
        <v/>
      </c>
      <c r="CD121" s="121" t="str">
        <f t="shared" si="64"/>
        <v/>
      </c>
      <c r="CE121" s="120" t="str">
        <f t="shared" si="65"/>
        <v/>
      </c>
      <c r="CF121" s="120" t="str">
        <f t="shared" si="66"/>
        <v/>
      </c>
      <c r="CG121" s="120" t="str">
        <f t="shared" si="67"/>
        <v/>
      </c>
      <c r="CH121" s="120" t="str">
        <f t="shared" si="68"/>
        <v/>
      </c>
      <c r="CI121" s="120" t="str">
        <f t="shared" si="69"/>
        <v/>
      </c>
    </row>
    <row r="122" spans="1:87" s="5" customFormat="1" x14ac:dyDescent="0.2">
      <c r="A122" s="311" cm="1">
        <f t="array" ref="A122">_xlfn.IFS(SUM(F122:R122)&gt;0,1,Z122&gt;0,2,TRUE,3)</f>
        <v>2</v>
      </c>
      <c r="B122" s="311" t="s">
        <v>2056</v>
      </c>
      <c r="C122" s="311" t="str">
        <f>_xlfn.XLOOKUP(B122,RecNamesAll!A:A,RecNamesAll!E:E)</f>
        <v>A</v>
      </c>
      <c r="D122" s="311" t="str">
        <f>_xlfn.XLOOKUP(B122,RecNamesAll!A:A,RecNamesAll!C:C)</f>
        <v>BB3</v>
      </c>
      <c r="E122" s="311"/>
      <c r="F122" s="312" t="str">
        <f t="shared" si="35"/>
        <v/>
      </c>
      <c r="G122" s="313" t="str">
        <f t="shared" si="36"/>
        <v/>
      </c>
      <c r="H122" s="312" t="str">
        <f t="shared" si="37"/>
        <v/>
      </c>
      <c r="I122" s="313" t="str">
        <f t="shared" si="38"/>
        <v/>
      </c>
      <c r="J122" s="313" t="str">
        <f t="shared" si="39"/>
        <v/>
      </c>
      <c r="K122" s="313" t="str">
        <f t="shared" si="40"/>
        <v/>
      </c>
      <c r="L122" s="313" t="str">
        <f t="shared" si="41"/>
        <v/>
      </c>
      <c r="M122" s="312" t="str">
        <f t="shared" si="42"/>
        <v/>
      </c>
      <c r="N122" s="313" t="str">
        <f t="shared" si="43"/>
        <v/>
      </c>
      <c r="O122" s="313" t="str">
        <f t="shared" si="44"/>
        <v/>
      </c>
      <c r="P122" s="313" t="str">
        <f t="shared" si="45"/>
        <v/>
      </c>
      <c r="Q122" s="312" t="str">
        <f t="shared" si="46"/>
        <v/>
      </c>
      <c r="R122" s="313" t="str">
        <f t="shared" si="47"/>
        <v/>
      </c>
      <c r="S122" s="314" t="str">
        <f t="shared" si="48"/>
        <v/>
      </c>
      <c r="T122" s="315" t="str">
        <f t="shared" si="49"/>
        <v>A</v>
      </c>
      <c r="U122" s="311" t="str">
        <f t="shared" si="50"/>
        <v>BB3</v>
      </c>
      <c r="V122" s="316" t="str">
        <f>IF(VLOOKUP($B122,GtP!$A:$AA,MATCH("Gs_0-2",GtP!$A$1:$AA$1,0),FALSE)=0,"",VLOOKUP($B122,GtP!$A:$AA,MATCH("Gs_0-2",GtP!$A$1:$AA$1,0),FALSE))</f>
        <v/>
      </c>
      <c r="W122" s="317" t="str">
        <f>IF(VLOOKUP($B122,GtP!$A:$AA,MATCH("Gi/o_0-2",GtP!$A$1:$AA$1,0),FALSE)=0,"",VLOOKUP($B122,GtP!$A:$AA,MATCH("Gi/o_0-2",GtP!$A$1:$AA$1,0),FALSE))</f>
        <v/>
      </c>
      <c r="X122" s="317">
        <f>IF(VLOOKUP($B122,GtP!$A:$AA,MATCH("Gq/11_0-2",GtP!$A$1:$AA$1,0),FALSE)=0,"",VLOOKUP($B122,GtP!$A:$AA,MATCH("Gq/11_0-2",GtP!$A$1:$AA$1,0),FALSE))</f>
        <v>1</v>
      </c>
      <c r="Y122" s="317" t="str">
        <f>IF(VLOOKUP($B122,GtP!$A:$AA,MATCH("G12/13_0-2",GtP!$A$1:$AA$1,0),FALSE)=0,"",VLOOKUP($B122,GtP!$A:$AA,MATCH("G12/13_0-2",GtP!$A$1:$AA$1,0),FALSE))</f>
        <v/>
      </c>
      <c r="Z122" s="318">
        <f t="shared" si="51"/>
        <v>1</v>
      </c>
      <c r="AA122" s="317" t="str">
        <f t="shared" si="52"/>
        <v/>
      </c>
      <c r="AB122" s="317" t="str">
        <f t="shared" si="53"/>
        <v/>
      </c>
      <c r="AC122" s="317">
        <f t="shared" si="54"/>
        <v>1</v>
      </c>
      <c r="AD122" s="317" t="str">
        <f t="shared" si="55"/>
        <v/>
      </c>
      <c r="AE122" s="315" t="str">
        <f t="shared" si="56"/>
        <v/>
      </c>
      <c r="AF122" s="311" t="str">
        <f t="shared" si="57"/>
        <v/>
      </c>
      <c r="AG122" s="311" t="str">
        <f t="shared" si="58"/>
        <v/>
      </c>
      <c r="AH122" s="311" t="str">
        <f t="shared" si="59"/>
        <v/>
      </c>
      <c r="AI122" s="316" t="str">
        <f>_xlfn.CONCAT(IF(AV122="","-","B"),IF(BI122="","-","I"),VLOOKUP($B122,GtP!$A:$BB,MATCH("Gs_0-1",GtP!$A$1:$BB$1,0),FALSE))</f>
        <v>---</v>
      </c>
      <c r="AJ122" s="317" t="str">
        <f>_xlfn.CONCAT(IF(AW122="","-","B"),IF(BJ122="","-","I"),VLOOKUP($B122,GtP!$A:$BB,MATCH("Gs_0-1",GtP!$A$1:$BB$1,0),FALSE))</f>
        <v>---</v>
      </c>
      <c r="AK122" s="317" t="str">
        <f>_xlfn.CONCAT(IF(AX122="","-","B"),IF(BK122="","-","I"),VLOOKUP($B122,GtP!$A:$BB,MATCH("Gi/o_0-1",GtP!$A$1:$BB$1,0),FALSE))</f>
        <v>---</v>
      </c>
      <c r="AL122" s="317" t="str">
        <f>_xlfn.CONCAT(IF(AY122="","-","B"),IF(BL122="","-","I"),VLOOKUP($B122,GtP!$A:$BB,MATCH("Gi/o_0-1",GtP!$A$1:$BB$1,0),FALSE))</f>
        <v>---</v>
      </c>
      <c r="AM122" s="317" t="str">
        <f>_xlfn.CONCAT(IF(AZ122="","-","B"),IF(BM122="","-","I"),VLOOKUP($B122,GtP!$A:$BB,MATCH("Gi/o_0-1",GtP!$A$1:$BB$1,0),FALSE))</f>
        <v>---</v>
      </c>
      <c r="AN122" s="317" t="str">
        <f>_xlfn.CONCAT(IF(BA122="","-","B"),IF(BN122="","-","I"),VLOOKUP($B122,GtP!$A:$BB,MATCH("Gi/o_0-1",GtP!$A$1:$BB$1,0),FALSE))</f>
        <v>---</v>
      </c>
      <c r="AO122" s="317" t="str">
        <f>_xlfn.CONCAT(IF(BB122="","-","B"),IF(BO122="","-","I"),VLOOKUP($B122,GtP!$A:$BB,MATCH("Gi/o_0-1",GtP!$A$1:$BB$1,0),FALSE))</f>
        <v>---</v>
      </c>
      <c r="AP122" s="317" t="str">
        <f>_xlfn.CONCAT(IF(BC122="","-","B"),IF(BP122="","-","I"),VLOOKUP($B122,GtP!$A:$BB,MATCH("Gq/11_0-1",GtP!$A$1:$BB$1,0),FALSE))</f>
        <v>--G</v>
      </c>
      <c r="AQ122" s="317" t="str">
        <f>_xlfn.CONCAT(IF(BD122="","-","B"),IF(BQ122="","-","I"),VLOOKUP($B122,GtP!$A:$BB,MATCH("Gq/11_0-1",GtP!$A$1:$BB$1,0),FALSE))</f>
        <v>--G</v>
      </c>
      <c r="AR122" s="317" t="str">
        <f>_xlfn.CONCAT(IF(BE122="","-","B"),IF(BR122="","-","I"),VLOOKUP($B122,GtP!$A:$BB,MATCH("Gq/11_0-1",GtP!$A$1:$BB$1,0),FALSE))</f>
        <v>--G</v>
      </c>
      <c r="AS122" s="317" t="str">
        <f>_xlfn.CONCAT(IF(BF122="","-","B"),IF(BS122="","-","I"),VLOOKUP($B122,GtP!$A:$BB,MATCH("Gq/11_0-1",GtP!$A$1:$BB$1,0),FALSE))</f>
        <v>--G</v>
      </c>
      <c r="AT122" s="317" t="str">
        <f>_xlfn.CONCAT(IF(BG122="","-","B"),IF(BT122="","-","I"),VLOOKUP($B122,GtP!$A:$BB,MATCH("G12/13_0-1",GtP!$A$1:$BB$1,0),FALSE))</f>
        <v>---</v>
      </c>
      <c r="AU122" s="317" t="str">
        <f>_xlfn.CONCAT(IF(BH122="","-","B"),IF(BU122="","-","I"),VLOOKUP($B122,GtP!$A:$BB,MATCH("G12/13_0-1",GtP!$A$1:$BB$1,0),FALSE))</f>
        <v>---</v>
      </c>
      <c r="AV122" s="319" t="str">
        <f>_xlfn.IFNA(VLOOKUP($B122,'B-LogEmaxOverpEC50'!$A:$AL,MATCH(AV$1,'B-LogEmaxOverpEC50'!$A$1:$AL$1,0),FALSE),"")</f>
        <v/>
      </c>
      <c r="AW122" s="320"/>
      <c r="AX122" s="321" t="str">
        <f>_xlfn.IFNA(VLOOKUP($B122,'B-LogEmaxOverpEC50'!$A:$AL,MATCH(AX$1,'B-LogEmaxOverpEC50'!$A$1:$AL$1,0),FALSE),"")</f>
        <v/>
      </c>
      <c r="AY122" s="321" t="str">
        <f>_xlfn.IFNA(VLOOKUP($B122,'B-LogEmaxOverpEC50'!$A:$AL,MATCH(AY$1,'B-LogEmaxOverpEC50'!$A$1:$AL$1,0),FALSE),"")</f>
        <v/>
      </c>
      <c r="AZ122" s="321" t="str">
        <f>_xlfn.IFNA(VLOOKUP($B122,'B-LogEmaxOverpEC50'!$A:$AL,MATCH(AZ$1,'B-LogEmaxOverpEC50'!$A$1:$AL$1,0),FALSE),"")</f>
        <v/>
      </c>
      <c r="BA122" s="321" t="str">
        <f>_xlfn.IFNA(VLOOKUP($B122,'B-LogEmaxOverpEC50'!$A:$AL,MATCH(BA$1,'B-LogEmaxOverpEC50'!$A$1:$AL$1,0),FALSE),"")</f>
        <v/>
      </c>
      <c r="BB122" s="321" t="str">
        <f>_xlfn.IFNA(VLOOKUP($B122,'B-LogEmaxOverpEC50'!$A:$AL,MATCH(BB$1,'B-LogEmaxOverpEC50'!$A$1:$AL$1,0),FALSE),"")</f>
        <v/>
      </c>
      <c r="BC122" s="321" t="str">
        <f>_xlfn.IFNA(VLOOKUP($B122,'B-LogEmaxOverpEC50'!$A:$AL,MATCH(BC$1,'B-LogEmaxOverpEC50'!$A$1:$AL$1,0),FALSE),"")</f>
        <v/>
      </c>
      <c r="BD122" s="321" t="str">
        <f>_xlfn.IFNA(VLOOKUP($B122,'B-LogEmaxOverpEC50'!$A:$AL,MATCH(BD$1,'B-LogEmaxOverpEC50'!$A$1:$AL$1,0),FALSE),"")</f>
        <v/>
      </c>
      <c r="BE122" s="321" t="str">
        <f>_xlfn.IFNA(VLOOKUP($B122,'B-LogEmaxOverpEC50'!$A:$AL,MATCH(BE$1,'B-LogEmaxOverpEC50'!$A$1:$AL$1,0),FALSE),"")</f>
        <v/>
      </c>
      <c r="BF122" s="321" t="str">
        <f>_xlfn.IFNA(VLOOKUP($B122,'B-LogEmaxOverpEC50'!$A:$AL,MATCH(BF$1,'B-LogEmaxOverpEC50'!$A$1:$AL$1,0),FALSE),"")</f>
        <v/>
      </c>
      <c r="BG122" s="321" t="str">
        <f>_xlfn.IFNA(VLOOKUP($B122,'B-LogEmaxOverpEC50'!$A:$AL,MATCH(BG$1,'B-LogEmaxOverpEC50'!$A$1:$AL$1,0),FALSE),"")</f>
        <v/>
      </c>
      <c r="BH122" s="321" t="str">
        <f>_xlfn.IFNA(VLOOKUP($B122,'B-LogEmaxOverpEC50'!$A:$AL,MATCH(BH$1,'B-LogEmaxOverpEC50'!$A$1:$AL$1,0),FALSE),"")</f>
        <v/>
      </c>
      <c r="BI122" s="322" t="str">
        <f>_xlfn.IFNA(VLOOKUP($B122,'I-LogEmaxOverpEC50'!$A:$AR,MATCH(BI$1,'I-LogEmaxOverpEC50'!$A$1:$AR$1,0),FALSE),"")</f>
        <v/>
      </c>
      <c r="BJ122" s="320" t="str">
        <f>_xlfn.IFNA(VLOOKUP($B122,'I-LogEmaxOverpEC50'!$A:$AR,MATCH(BJ$1,'I-LogEmaxOverpEC50'!$A$1:$AR$1,0),FALSE),"")</f>
        <v/>
      </c>
      <c r="BK122" s="320" t="str">
        <f>_xlfn.IFNA(VLOOKUP($B122,'I-LogEmaxOverpEC50'!$A:$AR,MATCH(BK$1,'I-LogEmaxOverpEC50'!$A$1:$AR$1,0),FALSE),"")</f>
        <v/>
      </c>
      <c r="BL122" s="320" t="str">
        <f>_xlfn.IFNA(VLOOKUP($B122,'I-LogEmaxOverpEC50'!$A:$AR,MATCH(BL$1,'I-LogEmaxOverpEC50'!$A$1:$AR$1,0),FALSE),"")</f>
        <v/>
      </c>
      <c r="BM122" s="320" t="str">
        <f>_xlfn.IFNA(VLOOKUP($B122,'I-LogEmaxOverpEC50'!$A:$AR,MATCH(BM$1,'I-LogEmaxOverpEC50'!$A$1:$AR$1,0),FALSE),"")</f>
        <v/>
      </c>
      <c r="BN122" s="320" t="str">
        <f>_xlfn.IFNA(VLOOKUP($B122,'I-LogEmaxOverpEC50'!$A:$AR,MATCH(BN$1,'I-LogEmaxOverpEC50'!$A$1:$AR$1,0),FALSE),"")</f>
        <v/>
      </c>
      <c r="BO122" s="320" t="str">
        <f>_xlfn.IFNA(VLOOKUP($B122,'I-LogEmaxOverpEC50'!$A:$AR,MATCH(BO$1,'I-LogEmaxOverpEC50'!$A$1:$AR$1,0),FALSE),"")</f>
        <v/>
      </c>
      <c r="BP122" s="320" t="str">
        <f>_xlfn.IFNA(VLOOKUP($B122,'I-LogEmaxOverpEC50'!$A:$AR,MATCH(BP$1,'I-LogEmaxOverpEC50'!$A$1:$AR$1,0),FALSE),"")</f>
        <v/>
      </c>
      <c r="BQ122" s="320" t="str">
        <f>_xlfn.IFNA(VLOOKUP($B122,'I-LogEmaxOverpEC50'!$A:$AR,MATCH(BQ$1,'I-LogEmaxOverpEC50'!$A$1:$AR$1,0),FALSE),"")</f>
        <v/>
      </c>
      <c r="BR122" s="320" t="str">
        <f>_xlfn.IFNA(VLOOKUP($B122,'I-LogEmaxOverpEC50'!$A:$AR,MATCH(BR$1,'I-LogEmaxOverpEC50'!$A$1:$AR$1,0),FALSE),"")</f>
        <v/>
      </c>
      <c r="BS122" s="320" t="str">
        <f>_xlfn.IFNA(VLOOKUP($B122,'I-LogEmaxOverpEC50'!$A:$AR,MATCH(BS$1,'I-LogEmaxOverpEC50'!$A$1:$AR$1,0),FALSE),"")</f>
        <v/>
      </c>
      <c r="BT122" s="320" t="str">
        <f>_xlfn.IFNA(VLOOKUP($B122,'I-LogEmaxOverpEC50'!$A:$AR,MATCH(BT$1,'I-LogEmaxOverpEC50'!$A$1:$AR$1,0),FALSE),"")</f>
        <v/>
      </c>
      <c r="BU122" s="320" t="str">
        <f>_xlfn.IFNA(VLOOKUP($B122,'I-LogEmaxOverpEC50'!$A:$AR,MATCH(BU$1,'I-LogEmaxOverpEC50'!$A$1:$AR$1,0),FALSE),"")</f>
        <v/>
      </c>
      <c r="BV122" s="114" t="str" cm="1">
        <f t="array" ref="BV122">_xlfn.IFS(AND($C122="A",_xlfn.CONCAT(F122:G122)&lt;&gt;"",$A122=1),"x",AND($C122="A",_xlfn.CONCAT(F122:G122)="",$A122=1),"-",$A$1&lt;&gt;"","")</f>
        <v/>
      </c>
      <c r="BW122" s="113" t="str" cm="1">
        <f t="array" ref="BW122">_xlfn.IFS(AND($C122="A",_xlfn.CONCAT(H122:L122)&lt;&gt;"",$A122=1),"x",AND($C122="A",_xlfn.CONCAT(H122:L122)="",$A122=1),"-",$A$1&lt;&gt;"","")</f>
        <v/>
      </c>
      <c r="BX122" s="113" t="str" cm="1">
        <f t="array" ref="BX122">_xlfn.IFS(AND($C122="A",_xlfn.CONCAT(M122:P122)&lt;&gt;"",$A122=1),"x",AND($C122="A",_xlfn.CONCAT(M122:P122)="",$A122=1),"-",$A$1&lt;&gt;"","")</f>
        <v/>
      </c>
      <c r="BY122" s="113" t="str" cm="1">
        <f t="array" ref="BY122">_xlfn.IFS(AND($C122="A",_xlfn.CONCAT(Q122:R122)&lt;&gt;"",$A122=1),"x",AND($C122="A",_xlfn.CONCAT(Q122:R122)="",$A122=1),"-",$A$1&lt;&gt;"","")</f>
        <v/>
      </c>
      <c r="BZ122" s="121" t="str">
        <f t="shared" si="60"/>
        <v/>
      </c>
      <c r="CA122" s="120" t="str">
        <f t="shared" si="61"/>
        <v/>
      </c>
      <c r="CB122" s="120" t="str">
        <f t="shared" si="62"/>
        <v/>
      </c>
      <c r="CC122" s="120" t="str">
        <f t="shared" si="63"/>
        <v/>
      </c>
      <c r="CD122" s="121" t="str">
        <f t="shared" si="64"/>
        <v/>
      </c>
      <c r="CE122" s="120" t="str">
        <f t="shared" si="65"/>
        <v/>
      </c>
      <c r="CF122" s="120" t="str">
        <f t="shared" si="66"/>
        <v/>
      </c>
      <c r="CG122" s="120" t="str">
        <f t="shared" si="67"/>
        <v/>
      </c>
      <c r="CH122" s="120" t="str">
        <f t="shared" si="68"/>
        <v/>
      </c>
      <c r="CI122" s="120" t="str">
        <f t="shared" si="69"/>
        <v/>
      </c>
    </row>
    <row r="123" spans="1:87" s="5" customFormat="1" x14ac:dyDescent="0.2">
      <c r="A123" s="311" t="e" cm="1">
        <f t="array" ref="A123">_xlfn.IFS(SUM(F123:R123)&gt;0,1,Z123&gt;0,2,TRUE,3)</f>
        <v>#N/A</v>
      </c>
      <c r="B123" s="311" t="s">
        <v>1141</v>
      </c>
      <c r="C123" s="311" t="str">
        <f>_xlfn.XLOOKUP(B123,RecNamesAll!A:A,RecNamesAll!E:E)</f>
        <v>A</v>
      </c>
      <c r="D123" s="311" t="str">
        <f>_xlfn.XLOOKUP(B123,RecNamesAll!A:A,RecNamesAll!C:C)</f>
        <v>GPR139</v>
      </c>
      <c r="E123" s="311"/>
      <c r="F123" s="312" t="e">
        <f t="shared" si="35"/>
        <v>#N/A</v>
      </c>
      <c r="G123" s="313" t="e">
        <f t="shared" si="36"/>
        <v>#N/A</v>
      </c>
      <c r="H123" s="312" t="e">
        <f t="shared" si="37"/>
        <v>#N/A</v>
      </c>
      <c r="I123" s="313" t="e">
        <f t="shared" si="38"/>
        <v>#N/A</v>
      </c>
      <c r="J123" s="313" t="e">
        <f t="shared" si="39"/>
        <v>#N/A</v>
      </c>
      <c r="K123" s="313" t="e">
        <f t="shared" si="40"/>
        <v>#N/A</v>
      </c>
      <c r="L123" s="313" t="e">
        <f t="shared" si="41"/>
        <v>#N/A</v>
      </c>
      <c r="M123" s="312" t="e">
        <f t="shared" si="42"/>
        <v>#N/A</v>
      </c>
      <c r="N123" s="313" t="e">
        <f t="shared" si="43"/>
        <v>#N/A</v>
      </c>
      <c r="O123" s="313" t="e">
        <f t="shared" si="44"/>
        <v>#N/A</v>
      </c>
      <c r="P123" s="313" t="e">
        <f t="shared" si="45"/>
        <v>#N/A</v>
      </c>
      <c r="Q123" s="312" t="e">
        <f t="shared" si="46"/>
        <v>#N/A</v>
      </c>
      <c r="R123" s="313" t="e">
        <f t="shared" si="47"/>
        <v>#N/A</v>
      </c>
      <c r="S123" s="314" t="str">
        <f t="shared" si="48"/>
        <v/>
      </c>
      <c r="T123" s="315" t="str">
        <f t="shared" si="49"/>
        <v>A</v>
      </c>
      <c r="U123" s="311" t="str">
        <f t="shared" si="50"/>
        <v>GPR139</v>
      </c>
      <c r="V123" s="316" t="e">
        <f>IF(VLOOKUP($B123,GtP!$A:$AA,MATCH("Gs_0-2",GtP!$A$1:$AA$1,0),FALSE)=0,"",VLOOKUP($B123,GtP!$A:$AA,MATCH("Gs_0-2",GtP!$A$1:$AA$1,0),FALSE))</f>
        <v>#N/A</v>
      </c>
      <c r="W123" s="317" t="e">
        <f>IF(VLOOKUP($B123,GtP!$A:$AA,MATCH("Gi/o_0-2",GtP!$A$1:$AA$1,0),FALSE)=0,"",VLOOKUP($B123,GtP!$A:$AA,MATCH("Gi/o_0-2",GtP!$A$1:$AA$1,0),FALSE))</f>
        <v>#N/A</v>
      </c>
      <c r="X123" s="317" t="e">
        <f>IF(VLOOKUP($B123,GtP!$A:$AA,MATCH("Gq/11_0-2",GtP!$A$1:$AA$1,0),FALSE)=0,"",VLOOKUP($B123,GtP!$A:$AA,MATCH("Gq/11_0-2",GtP!$A$1:$AA$1,0),FALSE))</f>
        <v>#N/A</v>
      </c>
      <c r="Y123" s="317" t="e">
        <f>IF(VLOOKUP($B123,GtP!$A:$AA,MATCH("G12/13_0-2",GtP!$A$1:$AA$1,0),FALSE)=0,"",VLOOKUP($B123,GtP!$A:$AA,MATCH("G12/13_0-2",GtP!$A$1:$AA$1,0),FALSE))</f>
        <v>#N/A</v>
      </c>
      <c r="Z123" s="318" t="e">
        <f t="shared" si="51"/>
        <v>#N/A</v>
      </c>
      <c r="AA123" s="317" t="e">
        <f t="shared" si="52"/>
        <v>#N/A</v>
      </c>
      <c r="AB123" s="317" t="e">
        <f t="shared" si="53"/>
        <v>#N/A</v>
      </c>
      <c r="AC123" s="317" t="e">
        <f t="shared" si="54"/>
        <v>#N/A</v>
      </c>
      <c r="AD123" s="317" t="e">
        <f t="shared" si="55"/>
        <v>#N/A</v>
      </c>
      <c r="AE123" s="315" t="str">
        <f t="shared" si="56"/>
        <v/>
      </c>
      <c r="AF123" s="311" t="str">
        <f t="shared" si="57"/>
        <v/>
      </c>
      <c r="AG123" s="311" t="str">
        <f t="shared" si="58"/>
        <v/>
      </c>
      <c r="AH123" s="311" t="str">
        <f t="shared" si="59"/>
        <v/>
      </c>
      <c r="AI123" s="316" t="e">
        <f>_xlfn.CONCAT(IF(AV123="","-","B"),IF(BI123="","-","I"),VLOOKUP($B123,GtP!$A:$BB,MATCH("Gs_0-1",GtP!$A$1:$BB$1,0),FALSE))</f>
        <v>#N/A</v>
      </c>
      <c r="AJ123" s="317" t="e">
        <f>_xlfn.CONCAT(IF(AW123="","-","B"),IF(BJ123="","-","I"),VLOOKUP($B123,GtP!$A:$BB,MATCH("Gs_0-1",GtP!$A$1:$BB$1,0),FALSE))</f>
        <v>#N/A</v>
      </c>
      <c r="AK123" s="317" t="e">
        <f>_xlfn.CONCAT(IF(AX123="","-","B"),IF(BK123="","-","I"),VLOOKUP($B123,GtP!$A:$BB,MATCH("Gi/o_0-1",GtP!$A$1:$BB$1,0),FALSE))</f>
        <v>#N/A</v>
      </c>
      <c r="AL123" s="317" t="e">
        <f>_xlfn.CONCAT(IF(AY123="","-","B"),IF(BL123="","-","I"),VLOOKUP($B123,GtP!$A:$BB,MATCH("Gi/o_0-1",GtP!$A$1:$BB$1,0),FALSE))</f>
        <v>#N/A</v>
      </c>
      <c r="AM123" s="317" t="e">
        <f>_xlfn.CONCAT(IF(AZ123="","-","B"),IF(BM123="","-","I"),VLOOKUP($B123,GtP!$A:$BB,MATCH("Gi/o_0-1",GtP!$A$1:$BB$1,0),FALSE))</f>
        <v>#N/A</v>
      </c>
      <c r="AN123" s="317" t="e">
        <f>_xlfn.CONCAT(IF(BA123="","-","B"),IF(BN123="","-","I"),VLOOKUP($B123,GtP!$A:$BB,MATCH("Gi/o_0-1",GtP!$A$1:$BB$1,0),FALSE))</f>
        <v>#N/A</v>
      </c>
      <c r="AO123" s="317" t="e">
        <f>_xlfn.CONCAT(IF(BB123="","-","B"),IF(BO123="","-","I"),VLOOKUP($B123,GtP!$A:$BB,MATCH("Gi/o_0-1",GtP!$A$1:$BB$1,0),FALSE))</f>
        <v>#N/A</v>
      </c>
      <c r="AP123" s="317" t="e">
        <f>_xlfn.CONCAT(IF(BC123="","-","B"),IF(BP123="","-","I"),VLOOKUP($B123,GtP!$A:$BB,MATCH("Gq/11_0-1",GtP!$A$1:$BB$1,0),FALSE))</f>
        <v>#N/A</v>
      </c>
      <c r="AQ123" s="317" t="e">
        <f>_xlfn.CONCAT(IF(BD123="","-","B"),IF(BQ123="","-","I"),VLOOKUP($B123,GtP!$A:$BB,MATCH("Gq/11_0-1",GtP!$A$1:$BB$1,0),FALSE))</f>
        <v>#N/A</v>
      </c>
      <c r="AR123" s="317" t="e">
        <f>_xlfn.CONCAT(IF(BE123="","-","B"),IF(BR123="","-","I"),VLOOKUP($B123,GtP!$A:$BB,MATCH("Gq/11_0-1",GtP!$A$1:$BB$1,0),FALSE))</f>
        <v>#N/A</v>
      </c>
      <c r="AS123" s="317" t="e">
        <f>_xlfn.CONCAT(IF(BF123="","-","B"),IF(BS123="","-","I"),VLOOKUP($B123,GtP!$A:$BB,MATCH("Gq/11_0-1",GtP!$A$1:$BB$1,0),FALSE))</f>
        <v>#N/A</v>
      </c>
      <c r="AT123" s="317" t="e">
        <f>_xlfn.CONCAT(IF(BG123="","-","B"),IF(BT123="","-","I"),VLOOKUP($B123,GtP!$A:$BB,MATCH("G12/13_0-1",GtP!$A$1:$BB$1,0),FALSE))</f>
        <v>#N/A</v>
      </c>
      <c r="AU123" s="317" t="e">
        <f>_xlfn.CONCAT(IF(BH123="","-","B"),IF(BU123="","-","I"),VLOOKUP($B123,GtP!$A:$BB,MATCH("G12/13_0-1",GtP!$A$1:$BB$1,0),FALSE))</f>
        <v>#N/A</v>
      </c>
      <c r="AV123" s="319" t="str">
        <f>_xlfn.IFNA(VLOOKUP($B123,'B-LogEmaxOverpEC50'!$A:$AL,MATCH(AV$1,'B-LogEmaxOverpEC50'!$A$1:$AL$1,0),FALSE),"")</f>
        <v/>
      </c>
      <c r="AW123" s="320"/>
      <c r="AX123" s="321" t="str">
        <f>_xlfn.IFNA(VLOOKUP($B123,'B-LogEmaxOverpEC50'!$A:$AL,MATCH(AX$1,'B-LogEmaxOverpEC50'!$A$1:$AL$1,0),FALSE),"")</f>
        <v/>
      </c>
      <c r="AY123" s="321" t="str">
        <f>_xlfn.IFNA(VLOOKUP($B123,'B-LogEmaxOverpEC50'!$A:$AL,MATCH(AY$1,'B-LogEmaxOverpEC50'!$A$1:$AL$1,0),FALSE),"")</f>
        <v/>
      </c>
      <c r="AZ123" s="321" t="str">
        <f>_xlfn.IFNA(VLOOKUP($B123,'B-LogEmaxOverpEC50'!$A:$AL,MATCH(AZ$1,'B-LogEmaxOverpEC50'!$A$1:$AL$1,0),FALSE),"")</f>
        <v/>
      </c>
      <c r="BA123" s="321" t="str">
        <f>_xlfn.IFNA(VLOOKUP($B123,'B-LogEmaxOverpEC50'!$A:$AL,MATCH(BA$1,'B-LogEmaxOverpEC50'!$A$1:$AL$1,0),FALSE),"")</f>
        <v/>
      </c>
      <c r="BB123" s="321" t="str">
        <f>_xlfn.IFNA(VLOOKUP($B123,'B-LogEmaxOverpEC50'!$A:$AL,MATCH(BB$1,'B-LogEmaxOverpEC50'!$A$1:$AL$1,0),FALSE),"")</f>
        <v/>
      </c>
      <c r="BC123" s="321" t="str">
        <f>_xlfn.IFNA(VLOOKUP($B123,'B-LogEmaxOverpEC50'!$A:$AL,MATCH(BC$1,'B-LogEmaxOverpEC50'!$A$1:$AL$1,0),FALSE),"")</f>
        <v/>
      </c>
      <c r="BD123" s="321" t="str">
        <f>_xlfn.IFNA(VLOOKUP($B123,'B-LogEmaxOverpEC50'!$A:$AL,MATCH(BD$1,'B-LogEmaxOverpEC50'!$A$1:$AL$1,0),FALSE),"")</f>
        <v/>
      </c>
      <c r="BE123" s="321" t="str">
        <f>_xlfn.IFNA(VLOOKUP($B123,'B-LogEmaxOverpEC50'!$A:$AL,MATCH(BE$1,'B-LogEmaxOverpEC50'!$A$1:$AL$1,0),FALSE),"")</f>
        <v/>
      </c>
      <c r="BF123" s="321" t="str">
        <f>_xlfn.IFNA(VLOOKUP($B123,'B-LogEmaxOverpEC50'!$A:$AL,MATCH(BF$1,'B-LogEmaxOverpEC50'!$A$1:$AL$1,0),FALSE),"")</f>
        <v/>
      </c>
      <c r="BG123" s="321" t="str">
        <f>_xlfn.IFNA(VLOOKUP($B123,'B-LogEmaxOverpEC50'!$A:$AL,MATCH(BG$1,'B-LogEmaxOverpEC50'!$A$1:$AL$1,0),FALSE),"")</f>
        <v/>
      </c>
      <c r="BH123" s="321" t="str">
        <f>_xlfn.IFNA(VLOOKUP($B123,'B-LogEmaxOverpEC50'!$A:$AL,MATCH(BH$1,'B-LogEmaxOverpEC50'!$A$1:$AL$1,0),FALSE),"")</f>
        <v/>
      </c>
      <c r="BI123" s="322" t="str">
        <f>_xlfn.IFNA(VLOOKUP($B123,'I-LogEmaxOverpEC50'!$A:$AR,MATCH(BI$1,'I-LogEmaxOverpEC50'!$A$1:$AR$1,0),FALSE),"")</f>
        <v/>
      </c>
      <c r="BJ123" s="320" t="str">
        <f>_xlfn.IFNA(VLOOKUP($B123,'I-LogEmaxOverpEC50'!$A:$AR,MATCH(BJ$1,'I-LogEmaxOverpEC50'!$A$1:$AR$1,0),FALSE),"")</f>
        <v/>
      </c>
      <c r="BK123" s="320" t="str">
        <f>_xlfn.IFNA(VLOOKUP($B123,'I-LogEmaxOverpEC50'!$A:$AR,MATCH(BK$1,'I-LogEmaxOverpEC50'!$A$1:$AR$1,0),FALSE),"")</f>
        <v/>
      </c>
      <c r="BL123" s="320" t="str">
        <f>_xlfn.IFNA(VLOOKUP($B123,'I-LogEmaxOverpEC50'!$A:$AR,MATCH(BL$1,'I-LogEmaxOverpEC50'!$A$1:$AR$1,0),FALSE),"")</f>
        <v/>
      </c>
      <c r="BM123" s="320" t="str">
        <f>_xlfn.IFNA(VLOOKUP($B123,'I-LogEmaxOverpEC50'!$A:$AR,MATCH(BM$1,'I-LogEmaxOverpEC50'!$A$1:$AR$1,0),FALSE),"")</f>
        <v/>
      </c>
      <c r="BN123" s="320" t="str">
        <f>_xlfn.IFNA(VLOOKUP($B123,'I-LogEmaxOverpEC50'!$A:$AR,MATCH(BN$1,'I-LogEmaxOverpEC50'!$A$1:$AR$1,0),FALSE),"")</f>
        <v/>
      </c>
      <c r="BO123" s="320" t="str">
        <f>_xlfn.IFNA(VLOOKUP($B123,'I-LogEmaxOverpEC50'!$A:$AR,MATCH(BO$1,'I-LogEmaxOverpEC50'!$A$1:$AR$1,0),FALSE),"")</f>
        <v/>
      </c>
      <c r="BP123" s="320" t="str">
        <f>_xlfn.IFNA(VLOOKUP($B123,'I-LogEmaxOverpEC50'!$A:$AR,MATCH(BP$1,'I-LogEmaxOverpEC50'!$A$1:$AR$1,0),FALSE),"")</f>
        <v/>
      </c>
      <c r="BQ123" s="320" t="str">
        <f>_xlfn.IFNA(VLOOKUP($B123,'I-LogEmaxOverpEC50'!$A:$AR,MATCH(BQ$1,'I-LogEmaxOverpEC50'!$A$1:$AR$1,0),FALSE),"")</f>
        <v/>
      </c>
      <c r="BR123" s="320" t="str">
        <f>_xlfn.IFNA(VLOOKUP($B123,'I-LogEmaxOverpEC50'!$A:$AR,MATCH(BR$1,'I-LogEmaxOverpEC50'!$A$1:$AR$1,0),FALSE),"")</f>
        <v/>
      </c>
      <c r="BS123" s="320" t="str">
        <f>_xlfn.IFNA(VLOOKUP($B123,'I-LogEmaxOverpEC50'!$A:$AR,MATCH(BS$1,'I-LogEmaxOverpEC50'!$A$1:$AR$1,0),FALSE),"")</f>
        <v/>
      </c>
      <c r="BT123" s="320" t="str">
        <f>_xlfn.IFNA(VLOOKUP($B123,'I-LogEmaxOverpEC50'!$A:$AR,MATCH(BT$1,'I-LogEmaxOverpEC50'!$A$1:$AR$1,0),FALSE),"")</f>
        <v/>
      </c>
      <c r="BU123" s="320" t="str">
        <f>_xlfn.IFNA(VLOOKUP($B123,'I-LogEmaxOverpEC50'!$A:$AR,MATCH(BU$1,'I-LogEmaxOverpEC50'!$A$1:$AR$1,0),FALSE),"")</f>
        <v/>
      </c>
      <c r="BV123" s="114" t="e" cm="1">
        <f t="array" ref="BV123">_xlfn.IFS(AND($C123="A",_xlfn.CONCAT(F123:G123)&lt;&gt;"",$A123=1),"x",AND($C123="A",_xlfn.CONCAT(F123:G123)="",$A123=1),"-",$A$1&lt;&gt;"","")</f>
        <v>#N/A</v>
      </c>
      <c r="BW123" s="113" t="e" cm="1">
        <f t="array" ref="BW123">_xlfn.IFS(AND($C123="A",_xlfn.CONCAT(H123:L123)&lt;&gt;"",$A123=1),"x",AND($C123="A",_xlfn.CONCAT(H123:L123)="",$A123=1),"-",$A$1&lt;&gt;"","")</f>
        <v>#N/A</v>
      </c>
      <c r="BX123" s="113" t="e" cm="1">
        <f t="array" ref="BX123">_xlfn.IFS(AND($C123="A",_xlfn.CONCAT(M123:P123)&lt;&gt;"",$A123=1),"x",AND($C123="A",_xlfn.CONCAT(M123:P123)="",$A123=1),"-",$A$1&lt;&gt;"","")</f>
        <v>#N/A</v>
      </c>
      <c r="BY123" s="113" t="e" cm="1">
        <f t="array" ref="BY123">_xlfn.IFS(AND($C123="A",_xlfn.CONCAT(Q123:R123)&lt;&gt;"",$A123=1),"x",AND($C123="A",_xlfn.CONCAT(Q123:R123)="",$A123=1),"-",$A$1&lt;&gt;"","")</f>
        <v>#N/A</v>
      </c>
      <c r="BZ123" s="121" t="e">
        <f t="shared" si="60"/>
        <v>#N/A</v>
      </c>
      <c r="CA123" s="120" t="e">
        <f t="shared" si="61"/>
        <v>#N/A</v>
      </c>
      <c r="CB123" s="120" t="e">
        <f t="shared" si="62"/>
        <v>#N/A</v>
      </c>
      <c r="CC123" s="120" t="e">
        <f t="shared" si="63"/>
        <v>#N/A</v>
      </c>
      <c r="CD123" s="121" t="str">
        <f t="shared" si="64"/>
        <v/>
      </c>
      <c r="CE123" s="120" t="e">
        <f t="shared" si="65"/>
        <v>#N/A</v>
      </c>
      <c r="CF123" s="120" t="e">
        <f t="shared" si="66"/>
        <v>#N/A</v>
      </c>
      <c r="CG123" s="120" t="e">
        <f t="shared" si="67"/>
        <v>#N/A</v>
      </c>
      <c r="CH123" s="120" t="e">
        <f t="shared" si="68"/>
        <v>#N/A</v>
      </c>
      <c r="CI123" s="120" t="e">
        <f t="shared" si="69"/>
        <v>#N/A</v>
      </c>
    </row>
    <row r="124" spans="1:87" s="5" customFormat="1" x14ac:dyDescent="0.2">
      <c r="A124" s="311" t="e" cm="1">
        <f t="array" ref="A124">_xlfn.IFS(SUM(F124:R124)&gt;0,1,Z124&gt;0,2,TRUE,3)</f>
        <v>#N/A</v>
      </c>
      <c r="B124" s="311" t="s">
        <v>1985</v>
      </c>
      <c r="C124" s="311" t="str">
        <f>_xlfn.XLOOKUP(B124,RecNamesAll!A:A,RecNamesAll!E:E)</f>
        <v>A</v>
      </c>
      <c r="D124" s="311" t="str">
        <f>_xlfn.XLOOKUP(B124,RecNamesAll!A:A,RecNamesAll!C:C)</f>
        <v>GPR27</v>
      </c>
      <c r="E124" s="311"/>
      <c r="F124" s="312" t="e">
        <f t="shared" si="35"/>
        <v>#N/A</v>
      </c>
      <c r="G124" s="313" t="e">
        <f t="shared" si="36"/>
        <v>#N/A</v>
      </c>
      <c r="H124" s="312" t="e">
        <f t="shared" si="37"/>
        <v>#N/A</v>
      </c>
      <c r="I124" s="313" t="e">
        <f t="shared" si="38"/>
        <v>#N/A</v>
      </c>
      <c r="J124" s="313" t="e">
        <f t="shared" si="39"/>
        <v>#N/A</v>
      </c>
      <c r="K124" s="313" t="e">
        <f t="shared" si="40"/>
        <v>#N/A</v>
      </c>
      <c r="L124" s="313" t="e">
        <f t="shared" si="41"/>
        <v>#N/A</v>
      </c>
      <c r="M124" s="312" t="e">
        <f t="shared" si="42"/>
        <v>#N/A</v>
      </c>
      <c r="N124" s="313" t="e">
        <f t="shared" si="43"/>
        <v>#N/A</v>
      </c>
      <c r="O124" s="313" t="e">
        <f t="shared" si="44"/>
        <v>#N/A</v>
      </c>
      <c r="P124" s="313" t="e">
        <f t="shared" si="45"/>
        <v>#N/A</v>
      </c>
      <c r="Q124" s="312" t="e">
        <f t="shared" si="46"/>
        <v>#N/A</v>
      </c>
      <c r="R124" s="313" t="e">
        <f t="shared" si="47"/>
        <v>#N/A</v>
      </c>
      <c r="S124" s="314" t="str">
        <f t="shared" si="48"/>
        <v/>
      </c>
      <c r="T124" s="315" t="str">
        <f t="shared" si="49"/>
        <v>A</v>
      </c>
      <c r="U124" s="311" t="str">
        <f t="shared" si="50"/>
        <v>GPR27</v>
      </c>
      <c r="V124" s="316" t="e">
        <f>IF(VLOOKUP($B124,GtP!$A:$AA,MATCH("Gs_0-2",GtP!$A$1:$AA$1,0),FALSE)=0,"",VLOOKUP($B124,GtP!$A:$AA,MATCH("Gs_0-2",GtP!$A$1:$AA$1,0),FALSE))</f>
        <v>#N/A</v>
      </c>
      <c r="W124" s="317" t="e">
        <f>IF(VLOOKUP($B124,GtP!$A:$AA,MATCH("Gi/o_0-2",GtP!$A$1:$AA$1,0),FALSE)=0,"",VLOOKUP($B124,GtP!$A:$AA,MATCH("Gi/o_0-2",GtP!$A$1:$AA$1,0),FALSE))</f>
        <v>#N/A</v>
      </c>
      <c r="X124" s="317" t="e">
        <f>IF(VLOOKUP($B124,GtP!$A:$AA,MATCH("Gq/11_0-2",GtP!$A$1:$AA$1,0),FALSE)=0,"",VLOOKUP($B124,GtP!$A:$AA,MATCH("Gq/11_0-2",GtP!$A$1:$AA$1,0),FALSE))</f>
        <v>#N/A</v>
      </c>
      <c r="Y124" s="317" t="e">
        <f>IF(VLOOKUP($B124,GtP!$A:$AA,MATCH("G12/13_0-2",GtP!$A$1:$AA$1,0),FALSE)=0,"",VLOOKUP($B124,GtP!$A:$AA,MATCH("G12/13_0-2",GtP!$A$1:$AA$1,0),FALSE))</f>
        <v>#N/A</v>
      </c>
      <c r="Z124" s="318" t="e">
        <f t="shared" si="51"/>
        <v>#N/A</v>
      </c>
      <c r="AA124" s="317" t="e">
        <f t="shared" si="52"/>
        <v>#N/A</v>
      </c>
      <c r="AB124" s="317" t="e">
        <f t="shared" si="53"/>
        <v>#N/A</v>
      </c>
      <c r="AC124" s="317" t="e">
        <f t="shared" si="54"/>
        <v>#N/A</v>
      </c>
      <c r="AD124" s="317" t="e">
        <f t="shared" si="55"/>
        <v>#N/A</v>
      </c>
      <c r="AE124" s="315" t="str">
        <f t="shared" si="56"/>
        <v/>
      </c>
      <c r="AF124" s="311" t="str">
        <f t="shared" si="57"/>
        <v/>
      </c>
      <c r="AG124" s="311" t="str">
        <f t="shared" si="58"/>
        <v/>
      </c>
      <c r="AH124" s="311" t="str">
        <f t="shared" si="59"/>
        <v/>
      </c>
      <c r="AI124" s="316" t="e">
        <f>_xlfn.CONCAT(IF(AV124="","-","B"),IF(BI124="","-","I"),VLOOKUP($B124,GtP!$A:$BB,MATCH("Gs_0-1",GtP!$A$1:$BB$1,0),FALSE))</f>
        <v>#N/A</v>
      </c>
      <c r="AJ124" s="317" t="e">
        <f>_xlfn.CONCAT(IF(AW124="","-","B"),IF(BJ124="","-","I"),VLOOKUP($B124,GtP!$A:$BB,MATCH("Gs_0-1",GtP!$A$1:$BB$1,0),FALSE))</f>
        <v>#N/A</v>
      </c>
      <c r="AK124" s="317" t="e">
        <f>_xlfn.CONCAT(IF(AX124="","-","B"),IF(BK124="","-","I"),VLOOKUP($B124,GtP!$A:$BB,MATCH("Gi/o_0-1",GtP!$A$1:$BB$1,0),FALSE))</f>
        <v>#N/A</v>
      </c>
      <c r="AL124" s="317" t="e">
        <f>_xlfn.CONCAT(IF(AY124="","-","B"),IF(BL124="","-","I"),VLOOKUP($B124,GtP!$A:$BB,MATCH("Gi/o_0-1",GtP!$A$1:$BB$1,0),FALSE))</f>
        <v>#N/A</v>
      </c>
      <c r="AM124" s="317" t="e">
        <f>_xlfn.CONCAT(IF(AZ124="","-","B"),IF(BM124="","-","I"),VLOOKUP($B124,GtP!$A:$BB,MATCH("Gi/o_0-1",GtP!$A$1:$BB$1,0),FALSE))</f>
        <v>#N/A</v>
      </c>
      <c r="AN124" s="317" t="e">
        <f>_xlfn.CONCAT(IF(BA124="","-","B"),IF(BN124="","-","I"),VLOOKUP($B124,GtP!$A:$BB,MATCH("Gi/o_0-1",GtP!$A$1:$BB$1,0),FALSE))</f>
        <v>#N/A</v>
      </c>
      <c r="AO124" s="317" t="e">
        <f>_xlfn.CONCAT(IF(BB124="","-","B"),IF(BO124="","-","I"),VLOOKUP($B124,GtP!$A:$BB,MATCH("Gi/o_0-1",GtP!$A$1:$BB$1,0),FALSE))</f>
        <v>#N/A</v>
      </c>
      <c r="AP124" s="317" t="e">
        <f>_xlfn.CONCAT(IF(BC124="","-","B"),IF(BP124="","-","I"),VLOOKUP($B124,GtP!$A:$BB,MATCH("Gq/11_0-1",GtP!$A$1:$BB$1,0),FALSE))</f>
        <v>#N/A</v>
      </c>
      <c r="AQ124" s="317" t="e">
        <f>_xlfn.CONCAT(IF(BD124="","-","B"),IF(BQ124="","-","I"),VLOOKUP($B124,GtP!$A:$BB,MATCH("Gq/11_0-1",GtP!$A$1:$BB$1,0),FALSE))</f>
        <v>#N/A</v>
      </c>
      <c r="AR124" s="317" t="e">
        <f>_xlfn.CONCAT(IF(BE124="","-","B"),IF(BR124="","-","I"),VLOOKUP($B124,GtP!$A:$BB,MATCH("Gq/11_0-1",GtP!$A$1:$BB$1,0),FALSE))</f>
        <v>#N/A</v>
      </c>
      <c r="AS124" s="317" t="e">
        <f>_xlfn.CONCAT(IF(BF124="","-","B"),IF(BS124="","-","I"),VLOOKUP($B124,GtP!$A:$BB,MATCH("Gq/11_0-1",GtP!$A$1:$BB$1,0),FALSE))</f>
        <v>#N/A</v>
      </c>
      <c r="AT124" s="317" t="e">
        <f>_xlfn.CONCAT(IF(BG124="","-","B"),IF(BT124="","-","I"),VLOOKUP($B124,GtP!$A:$BB,MATCH("G12/13_0-1",GtP!$A$1:$BB$1,0),FALSE))</f>
        <v>#N/A</v>
      </c>
      <c r="AU124" s="317" t="e">
        <f>_xlfn.CONCAT(IF(BH124="","-","B"),IF(BU124="","-","I"),VLOOKUP($B124,GtP!$A:$BB,MATCH("G12/13_0-1",GtP!$A$1:$BB$1,0),FALSE))</f>
        <v>#N/A</v>
      </c>
      <c r="AV124" s="319" t="str">
        <f>_xlfn.IFNA(VLOOKUP($B124,'B-LogEmaxOverpEC50'!$A:$AL,MATCH(AV$1,'B-LogEmaxOverpEC50'!$A$1:$AL$1,0),FALSE),"")</f>
        <v/>
      </c>
      <c r="AW124" s="320"/>
      <c r="AX124" s="321" t="str">
        <f>_xlfn.IFNA(VLOOKUP($B124,'B-LogEmaxOverpEC50'!$A:$AL,MATCH(AX$1,'B-LogEmaxOverpEC50'!$A$1:$AL$1,0),FALSE),"")</f>
        <v/>
      </c>
      <c r="AY124" s="321" t="str">
        <f>_xlfn.IFNA(VLOOKUP($B124,'B-LogEmaxOverpEC50'!$A:$AL,MATCH(AY$1,'B-LogEmaxOverpEC50'!$A$1:$AL$1,0),FALSE),"")</f>
        <v/>
      </c>
      <c r="AZ124" s="321" t="str">
        <f>_xlfn.IFNA(VLOOKUP($B124,'B-LogEmaxOverpEC50'!$A:$AL,MATCH(AZ$1,'B-LogEmaxOverpEC50'!$A$1:$AL$1,0),FALSE),"")</f>
        <v/>
      </c>
      <c r="BA124" s="321" t="str">
        <f>_xlfn.IFNA(VLOOKUP($B124,'B-LogEmaxOverpEC50'!$A:$AL,MATCH(BA$1,'B-LogEmaxOverpEC50'!$A$1:$AL$1,0),FALSE),"")</f>
        <v/>
      </c>
      <c r="BB124" s="321" t="str">
        <f>_xlfn.IFNA(VLOOKUP($B124,'B-LogEmaxOverpEC50'!$A:$AL,MATCH(BB$1,'B-LogEmaxOverpEC50'!$A$1:$AL$1,0),FALSE),"")</f>
        <v/>
      </c>
      <c r="BC124" s="321" t="str">
        <f>_xlfn.IFNA(VLOOKUP($B124,'B-LogEmaxOverpEC50'!$A:$AL,MATCH(BC$1,'B-LogEmaxOverpEC50'!$A$1:$AL$1,0),FALSE),"")</f>
        <v/>
      </c>
      <c r="BD124" s="321" t="str">
        <f>_xlfn.IFNA(VLOOKUP($B124,'B-LogEmaxOverpEC50'!$A:$AL,MATCH(BD$1,'B-LogEmaxOverpEC50'!$A$1:$AL$1,0),FALSE),"")</f>
        <v/>
      </c>
      <c r="BE124" s="321" t="str">
        <f>_xlfn.IFNA(VLOOKUP($B124,'B-LogEmaxOverpEC50'!$A:$AL,MATCH(BE$1,'B-LogEmaxOverpEC50'!$A$1:$AL$1,0),FALSE),"")</f>
        <v/>
      </c>
      <c r="BF124" s="321" t="str">
        <f>_xlfn.IFNA(VLOOKUP($B124,'B-LogEmaxOverpEC50'!$A:$AL,MATCH(BF$1,'B-LogEmaxOverpEC50'!$A$1:$AL$1,0),FALSE),"")</f>
        <v/>
      </c>
      <c r="BG124" s="321" t="str">
        <f>_xlfn.IFNA(VLOOKUP($B124,'B-LogEmaxOverpEC50'!$A:$AL,MATCH(BG$1,'B-LogEmaxOverpEC50'!$A$1:$AL$1,0),FALSE),"")</f>
        <v/>
      </c>
      <c r="BH124" s="321" t="str">
        <f>_xlfn.IFNA(VLOOKUP($B124,'B-LogEmaxOverpEC50'!$A:$AL,MATCH(BH$1,'B-LogEmaxOverpEC50'!$A$1:$AL$1,0),FALSE),"")</f>
        <v/>
      </c>
      <c r="BI124" s="322" t="str">
        <f>_xlfn.IFNA(VLOOKUP($B124,'I-LogEmaxOverpEC50'!$A:$AR,MATCH(BI$1,'I-LogEmaxOverpEC50'!$A$1:$AR$1,0),FALSE),"")</f>
        <v/>
      </c>
      <c r="BJ124" s="320" t="str">
        <f>_xlfn.IFNA(VLOOKUP($B124,'I-LogEmaxOverpEC50'!$A:$AR,MATCH(BJ$1,'I-LogEmaxOverpEC50'!$A$1:$AR$1,0),FALSE),"")</f>
        <v/>
      </c>
      <c r="BK124" s="320" t="str">
        <f>_xlfn.IFNA(VLOOKUP($B124,'I-LogEmaxOverpEC50'!$A:$AR,MATCH(BK$1,'I-LogEmaxOverpEC50'!$A$1:$AR$1,0),FALSE),"")</f>
        <v/>
      </c>
      <c r="BL124" s="320" t="str">
        <f>_xlfn.IFNA(VLOOKUP($B124,'I-LogEmaxOverpEC50'!$A:$AR,MATCH(BL$1,'I-LogEmaxOverpEC50'!$A$1:$AR$1,0),FALSE),"")</f>
        <v/>
      </c>
      <c r="BM124" s="320" t="str">
        <f>_xlfn.IFNA(VLOOKUP($B124,'I-LogEmaxOverpEC50'!$A:$AR,MATCH(BM$1,'I-LogEmaxOverpEC50'!$A$1:$AR$1,0),FALSE),"")</f>
        <v/>
      </c>
      <c r="BN124" s="320" t="str">
        <f>_xlfn.IFNA(VLOOKUP($B124,'I-LogEmaxOverpEC50'!$A:$AR,MATCH(BN$1,'I-LogEmaxOverpEC50'!$A$1:$AR$1,0),FALSE),"")</f>
        <v/>
      </c>
      <c r="BO124" s="320" t="str">
        <f>_xlfn.IFNA(VLOOKUP($B124,'I-LogEmaxOverpEC50'!$A:$AR,MATCH(BO$1,'I-LogEmaxOverpEC50'!$A$1:$AR$1,0),FALSE),"")</f>
        <v/>
      </c>
      <c r="BP124" s="320" t="str">
        <f>_xlfn.IFNA(VLOOKUP($B124,'I-LogEmaxOverpEC50'!$A:$AR,MATCH(BP$1,'I-LogEmaxOverpEC50'!$A$1:$AR$1,0),FALSE),"")</f>
        <v/>
      </c>
      <c r="BQ124" s="320" t="str">
        <f>_xlfn.IFNA(VLOOKUP($B124,'I-LogEmaxOverpEC50'!$A:$AR,MATCH(BQ$1,'I-LogEmaxOverpEC50'!$A$1:$AR$1,0),FALSE),"")</f>
        <v/>
      </c>
      <c r="BR124" s="320" t="str">
        <f>_xlfn.IFNA(VLOOKUP($B124,'I-LogEmaxOverpEC50'!$A:$AR,MATCH(BR$1,'I-LogEmaxOverpEC50'!$A$1:$AR$1,0),FALSE),"")</f>
        <v/>
      </c>
      <c r="BS124" s="320" t="str">
        <f>_xlfn.IFNA(VLOOKUP($B124,'I-LogEmaxOverpEC50'!$A:$AR,MATCH(BS$1,'I-LogEmaxOverpEC50'!$A$1:$AR$1,0),FALSE),"")</f>
        <v/>
      </c>
      <c r="BT124" s="320" t="str">
        <f>_xlfn.IFNA(VLOOKUP($B124,'I-LogEmaxOverpEC50'!$A:$AR,MATCH(BT$1,'I-LogEmaxOverpEC50'!$A$1:$AR$1,0),FALSE),"")</f>
        <v/>
      </c>
      <c r="BU124" s="320" t="str">
        <f>_xlfn.IFNA(VLOOKUP($B124,'I-LogEmaxOverpEC50'!$A:$AR,MATCH(BU$1,'I-LogEmaxOverpEC50'!$A$1:$AR$1,0),FALSE),"")</f>
        <v/>
      </c>
      <c r="BV124" s="114" t="e" cm="1">
        <f t="array" ref="BV124">_xlfn.IFS(AND($C124="A",_xlfn.CONCAT(F124:G124)&lt;&gt;"",$A124=1),"x",AND($C124="A",_xlfn.CONCAT(F124:G124)="",$A124=1),"-",$A$1&lt;&gt;"","")</f>
        <v>#N/A</v>
      </c>
      <c r="BW124" s="113" t="e" cm="1">
        <f t="array" ref="BW124">_xlfn.IFS(AND($C124="A",_xlfn.CONCAT(H124:L124)&lt;&gt;"",$A124=1),"x",AND($C124="A",_xlfn.CONCAT(H124:L124)="",$A124=1),"-",$A$1&lt;&gt;"","")</f>
        <v>#N/A</v>
      </c>
      <c r="BX124" s="113" t="e" cm="1">
        <f t="array" ref="BX124">_xlfn.IFS(AND($C124="A",_xlfn.CONCAT(M124:P124)&lt;&gt;"",$A124=1),"x",AND($C124="A",_xlfn.CONCAT(M124:P124)="",$A124=1),"-",$A$1&lt;&gt;"","")</f>
        <v>#N/A</v>
      </c>
      <c r="BY124" s="113" t="e" cm="1">
        <f t="array" ref="BY124">_xlfn.IFS(AND($C124="A",_xlfn.CONCAT(Q124:R124)&lt;&gt;"",$A124=1),"x",AND($C124="A",_xlfn.CONCAT(Q124:R124)="",$A124=1),"-",$A$1&lt;&gt;"","")</f>
        <v>#N/A</v>
      </c>
      <c r="BZ124" s="121" t="e">
        <f t="shared" si="60"/>
        <v>#N/A</v>
      </c>
      <c r="CA124" s="120" t="e">
        <f t="shared" si="61"/>
        <v>#N/A</v>
      </c>
      <c r="CB124" s="120" t="e">
        <f t="shared" si="62"/>
        <v>#N/A</v>
      </c>
      <c r="CC124" s="120" t="e">
        <f t="shared" si="63"/>
        <v>#N/A</v>
      </c>
      <c r="CD124" s="121" t="str">
        <f t="shared" si="64"/>
        <v/>
      </c>
      <c r="CE124" s="120" t="e">
        <f t="shared" si="65"/>
        <v>#N/A</v>
      </c>
      <c r="CF124" s="120" t="e">
        <f t="shared" si="66"/>
        <v>#N/A</v>
      </c>
      <c r="CG124" s="120" t="e">
        <f t="shared" si="67"/>
        <v>#N/A</v>
      </c>
      <c r="CH124" s="120" t="e">
        <f t="shared" si="68"/>
        <v>#N/A</v>
      </c>
      <c r="CI124" s="120" t="e">
        <f t="shared" si="69"/>
        <v>#N/A</v>
      </c>
    </row>
    <row r="125" spans="1:87" s="5" customFormat="1" x14ac:dyDescent="0.2">
      <c r="A125" s="311" t="e" cm="1">
        <f t="array" ref="A125">_xlfn.IFS(SUM(F125:R125)&gt;0,1,Z125&gt;0,2,TRUE,3)</f>
        <v>#N/A</v>
      </c>
      <c r="B125" s="311" t="s">
        <v>1074</v>
      </c>
      <c r="C125" s="311" t="str">
        <f>_xlfn.XLOOKUP(B125,RecNamesAll!A:A,RecNamesAll!E:E)</f>
        <v>A</v>
      </c>
      <c r="D125" s="311" t="str">
        <f>_xlfn.XLOOKUP(B125,RecNamesAll!A:A,RecNamesAll!C:C)</f>
        <v>GPR75</v>
      </c>
      <c r="E125" s="311"/>
      <c r="F125" s="312" t="e">
        <f t="shared" si="35"/>
        <v>#N/A</v>
      </c>
      <c r="G125" s="313" t="e">
        <f t="shared" si="36"/>
        <v>#N/A</v>
      </c>
      <c r="H125" s="312" t="e">
        <f t="shared" si="37"/>
        <v>#N/A</v>
      </c>
      <c r="I125" s="313" t="e">
        <f t="shared" si="38"/>
        <v>#N/A</v>
      </c>
      <c r="J125" s="313" t="e">
        <f t="shared" si="39"/>
        <v>#N/A</v>
      </c>
      <c r="K125" s="313" t="e">
        <f t="shared" si="40"/>
        <v>#N/A</v>
      </c>
      <c r="L125" s="313" t="e">
        <f t="shared" si="41"/>
        <v>#N/A</v>
      </c>
      <c r="M125" s="312" t="e">
        <f t="shared" si="42"/>
        <v>#N/A</v>
      </c>
      <c r="N125" s="313" t="e">
        <f t="shared" si="43"/>
        <v>#N/A</v>
      </c>
      <c r="O125" s="313" t="e">
        <f t="shared" si="44"/>
        <v>#N/A</v>
      </c>
      <c r="P125" s="313" t="e">
        <f t="shared" si="45"/>
        <v>#N/A</v>
      </c>
      <c r="Q125" s="312" t="e">
        <f t="shared" si="46"/>
        <v>#N/A</v>
      </c>
      <c r="R125" s="313" t="e">
        <f t="shared" si="47"/>
        <v>#N/A</v>
      </c>
      <c r="S125" s="314" t="str">
        <f t="shared" si="48"/>
        <v/>
      </c>
      <c r="T125" s="315" t="str">
        <f t="shared" si="49"/>
        <v>A</v>
      </c>
      <c r="U125" s="311" t="str">
        <f t="shared" si="50"/>
        <v>GPR75</v>
      </c>
      <c r="V125" s="316" t="e">
        <f>IF(VLOOKUP($B125,GtP!$A:$AA,MATCH("Gs_0-2",GtP!$A$1:$AA$1,0),FALSE)=0,"",VLOOKUP($B125,GtP!$A:$AA,MATCH("Gs_0-2",GtP!$A$1:$AA$1,0),FALSE))</f>
        <v>#N/A</v>
      </c>
      <c r="W125" s="317" t="e">
        <f>IF(VLOOKUP($B125,GtP!$A:$AA,MATCH("Gi/o_0-2",GtP!$A$1:$AA$1,0),FALSE)=0,"",VLOOKUP($B125,GtP!$A:$AA,MATCH("Gi/o_0-2",GtP!$A$1:$AA$1,0),FALSE))</f>
        <v>#N/A</v>
      </c>
      <c r="X125" s="317" t="e">
        <f>IF(VLOOKUP($B125,GtP!$A:$AA,MATCH("Gq/11_0-2",GtP!$A$1:$AA$1,0),FALSE)=0,"",VLOOKUP($B125,GtP!$A:$AA,MATCH("Gq/11_0-2",GtP!$A$1:$AA$1,0),FALSE))</f>
        <v>#N/A</v>
      </c>
      <c r="Y125" s="317" t="e">
        <f>IF(VLOOKUP($B125,GtP!$A:$AA,MATCH("G12/13_0-2",GtP!$A$1:$AA$1,0),FALSE)=0,"",VLOOKUP($B125,GtP!$A:$AA,MATCH("G12/13_0-2",GtP!$A$1:$AA$1,0),FALSE))</f>
        <v>#N/A</v>
      </c>
      <c r="Z125" s="318" t="e">
        <f t="shared" si="51"/>
        <v>#N/A</v>
      </c>
      <c r="AA125" s="317" t="e">
        <f t="shared" si="52"/>
        <v>#N/A</v>
      </c>
      <c r="AB125" s="317" t="e">
        <f t="shared" si="53"/>
        <v>#N/A</v>
      </c>
      <c r="AC125" s="317" t="e">
        <f t="shared" si="54"/>
        <v>#N/A</v>
      </c>
      <c r="AD125" s="317" t="e">
        <f t="shared" si="55"/>
        <v>#N/A</v>
      </c>
      <c r="AE125" s="315" t="str">
        <f t="shared" si="56"/>
        <v/>
      </c>
      <c r="AF125" s="311" t="str">
        <f t="shared" si="57"/>
        <v/>
      </c>
      <c r="AG125" s="311" t="str">
        <f t="shared" si="58"/>
        <v/>
      </c>
      <c r="AH125" s="311" t="str">
        <f t="shared" si="59"/>
        <v/>
      </c>
      <c r="AI125" s="316" t="e">
        <f>_xlfn.CONCAT(IF(AV125="","-","B"),IF(BI125="","-","I"),VLOOKUP($B125,GtP!$A:$BB,MATCH("Gs_0-1",GtP!$A$1:$BB$1,0),FALSE))</f>
        <v>#N/A</v>
      </c>
      <c r="AJ125" s="317" t="e">
        <f>_xlfn.CONCAT(IF(AW125="","-","B"),IF(BJ125="","-","I"),VLOOKUP($B125,GtP!$A:$BB,MATCH("Gs_0-1",GtP!$A$1:$BB$1,0),FALSE))</f>
        <v>#N/A</v>
      </c>
      <c r="AK125" s="317" t="e">
        <f>_xlfn.CONCAT(IF(AX125="","-","B"),IF(BK125="","-","I"),VLOOKUP($B125,GtP!$A:$BB,MATCH("Gi/o_0-1",GtP!$A$1:$BB$1,0),FALSE))</f>
        <v>#N/A</v>
      </c>
      <c r="AL125" s="317" t="e">
        <f>_xlfn.CONCAT(IF(AY125="","-","B"),IF(BL125="","-","I"),VLOOKUP($B125,GtP!$A:$BB,MATCH("Gi/o_0-1",GtP!$A$1:$BB$1,0),FALSE))</f>
        <v>#N/A</v>
      </c>
      <c r="AM125" s="317" t="e">
        <f>_xlfn.CONCAT(IF(AZ125="","-","B"),IF(BM125="","-","I"),VLOOKUP($B125,GtP!$A:$BB,MATCH("Gi/o_0-1",GtP!$A$1:$BB$1,0),FALSE))</f>
        <v>#N/A</v>
      </c>
      <c r="AN125" s="317" t="e">
        <f>_xlfn.CONCAT(IF(BA125="","-","B"),IF(BN125="","-","I"),VLOOKUP($B125,GtP!$A:$BB,MATCH("Gi/o_0-1",GtP!$A$1:$BB$1,0),FALSE))</f>
        <v>#N/A</v>
      </c>
      <c r="AO125" s="317" t="e">
        <f>_xlfn.CONCAT(IF(BB125="","-","B"),IF(BO125="","-","I"),VLOOKUP($B125,GtP!$A:$BB,MATCH("Gi/o_0-1",GtP!$A$1:$BB$1,0),FALSE))</f>
        <v>#N/A</v>
      </c>
      <c r="AP125" s="317" t="e">
        <f>_xlfn.CONCAT(IF(BC125="","-","B"),IF(BP125="","-","I"),VLOOKUP($B125,GtP!$A:$BB,MATCH("Gq/11_0-1",GtP!$A$1:$BB$1,0),FALSE))</f>
        <v>#N/A</v>
      </c>
      <c r="AQ125" s="317" t="e">
        <f>_xlfn.CONCAT(IF(BD125="","-","B"),IF(BQ125="","-","I"),VLOOKUP($B125,GtP!$A:$BB,MATCH("Gq/11_0-1",GtP!$A$1:$BB$1,0),FALSE))</f>
        <v>#N/A</v>
      </c>
      <c r="AR125" s="317" t="e">
        <f>_xlfn.CONCAT(IF(BE125="","-","B"),IF(BR125="","-","I"),VLOOKUP($B125,GtP!$A:$BB,MATCH("Gq/11_0-1",GtP!$A$1:$BB$1,0),FALSE))</f>
        <v>#N/A</v>
      </c>
      <c r="AS125" s="317" t="e">
        <f>_xlfn.CONCAT(IF(BF125="","-","B"),IF(BS125="","-","I"),VLOOKUP($B125,GtP!$A:$BB,MATCH("Gq/11_0-1",GtP!$A$1:$BB$1,0),FALSE))</f>
        <v>#N/A</v>
      </c>
      <c r="AT125" s="317" t="e">
        <f>_xlfn.CONCAT(IF(BG125="","-","B"),IF(BT125="","-","I"),VLOOKUP($B125,GtP!$A:$BB,MATCH("G12/13_0-1",GtP!$A$1:$BB$1,0),FALSE))</f>
        <v>#N/A</v>
      </c>
      <c r="AU125" s="317" t="e">
        <f>_xlfn.CONCAT(IF(BH125="","-","B"),IF(BU125="","-","I"),VLOOKUP($B125,GtP!$A:$BB,MATCH("G12/13_0-1",GtP!$A$1:$BB$1,0),FALSE))</f>
        <v>#N/A</v>
      </c>
      <c r="AV125" s="319" t="str">
        <f>_xlfn.IFNA(VLOOKUP($B125,'B-LogEmaxOverpEC50'!$A:$AL,MATCH(AV$1,'B-LogEmaxOverpEC50'!$A$1:$AL$1,0),FALSE),"")</f>
        <v/>
      </c>
      <c r="AW125" s="320"/>
      <c r="AX125" s="321" t="str">
        <f>_xlfn.IFNA(VLOOKUP($B125,'B-LogEmaxOverpEC50'!$A:$AL,MATCH(AX$1,'B-LogEmaxOverpEC50'!$A$1:$AL$1,0),FALSE),"")</f>
        <v/>
      </c>
      <c r="AY125" s="321" t="str">
        <f>_xlfn.IFNA(VLOOKUP($B125,'B-LogEmaxOverpEC50'!$A:$AL,MATCH(AY$1,'B-LogEmaxOverpEC50'!$A$1:$AL$1,0),FALSE),"")</f>
        <v/>
      </c>
      <c r="AZ125" s="321" t="str">
        <f>_xlfn.IFNA(VLOOKUP($B125,'B-LogEmaxOverpEC50'!$A:$AL,MATCH(AZ$1,'B-LogEmaxOverpEC50'!$A$1:$AL$1,0),FALSE),"")</f>
        <v/>
      </c>
      <c r="BA125" s="321" t="str">
        <f>_xlfn.IFNA(VLOOKUP($B125,'B-LogEmaxOverpEC50'!$A:$AL,MATCH(BA$1,'B-LogEmaxOverpEC50'!$A$1:$AL$1,0),FALSE),"")</f>
        <v/>
      </c>
      <c r="BB125" s="321" t="str">
        <f>_xlfn.IFNA(VLOOKUP($B125,'B-LogEmaxOverpEC50'!$A:$AL,MATCH(BB$1,'B-LogEmaxOverpEC50'!$A$1:$AL$1,0),FALSE),"")</f>
        <v/>
      </c>
      <c r="BC125" s="321" t="str">
        <f>_xlfn.IFNA(VLOOKUP($B125,'B-LogEmaxOverpEC50'!$A:$AL,MATCH(BC$1,'B-LogEmaxOverpEC50'!$A$1:$AL$1,0),FALSE),"")</f>
        <v/>
      </c>
      <c r="BD125" s="321" t="str">
        <f>_xlfn.IFNA(VLOOKUP($B125,'B-LogEmaxOverpEC50'!$A:$AL,MATCH(BD$1,'B-LogEmaxOverpEC50'!$A$1:$AL$1,0),FALSE),"")</f>
        <v/>
      </c>
      <c r="BE125" s="321" t="str">
        <f>_xlfn.IFNA(VLOOKUP($B125,'B-LogEmaxOverpEC50'!$A:$AL,MATCH(BE$1,'B-LogEmaxOverpEC50'!$A$1:$AL$1,0),FALSE),"")</f>
        <v/>
      </c>
      <c r="BF125" s="321" t="str">
        <f>_xlfn.IFNA(VLOOKUP($B125,'B-LogEmaxOverpEC50'!$A:$AL,MATCH(BF$1,'B-LogEmaxOverpEC50'!$A$1:$AL$1,0),FALSE),"")</f>
        <v/>
      </c>
      <c r="BG125" s="321" t="str">
        <f>_xlfn.IFNA(VLOOKUP($B125,'B-LogEmaxOverpEC50'!$A:$AL,MATCH(BG$1,'B-LogEmaxOverpEC50'!$A$1:$AL$1,0),FALSE),"")</f>
        <v/>
      </c>
      <c r="BH125" s="321" t="str">
        <f>_xlfn.IFNA(VLOOKUP($B125,'B-LogEmaxOverpEC50'!$A:$AL,MATCH(BH$1,'B-LogEmaxOverpEC50'!$A$1:$AL$1,0),FALSE),"")</f>
        <v/>
      </c>
      <c r="BI125" s="322" t="str">
        <f>_xlfn.IFNA(VLOOKUP($B125,'I-LogEmaxOverpEC50'!$A:$AR,MATCH(BI$1,'I-LogEmaxOverpEC50'!$A$1:$AR$1,0),FALSE),"")</f>
        <v/>
      </c>
      <c r="BJ125" s="320" t="str">
        <f>_xlfn.IFNA(VLOOKUP($B125,'I-LogEmaxOverpEC50'!$A:$AR,MATCH(BJ$1,'I-LogEmaxOverpEC50'!$A$1:$AR$1,0),FALSE),"")</f>
        <v/>
      </c>
      <c r="BK125" s="320" t="str">
        <f>_xlfn.IFNA(VLOOKUP($B125,'I-LogEmaxOverpEC50'!$A:$AR,MATCH(BK$1,'I-LogEmaxOverpEC50'!$A$1:$AR$1,0),FALSE),"")</f>
        <v/>
      </c>
      <c r="BL125" s="320" t="str">
        <f>_xlfn.IFNA(VLOOKUP($B125,'I-LogEmaxOverpEC50'!$A:$AR,MATCH(BL$1,'I-LogEmaxOverpEC50'!$A$1:$AR$1,0),FALSE),"")</f>
        <v/>
      </c>
      <c r="BM125" s="320" t="str">
        <f>_xlfn.IFNA(VLOOKUP($B125,'I-LogEmaxOverpEC50'!$A:$AR,MATCH(BM$1,'I-LogEmaxOverpEC50'!$A$1:$AR$1,0),FALSE),"")</f>
        <v/>
      </c>
      <c r="BN125" s="320" t="str">
        <f>_xlfn.IFNA(VLOOKUP($B125,'I-LogEmaxOverpEC50'!$A:$AR,MATCH(BN$1,'I-LogEmaxOverpEC50'!$A$1:$AR$1,0),FALSE),"")</f>
        <v/>
      </c>
      <c r="BO125" s="320" t="str">
        <f>_xlfn.IFNA(VLOOKUP($B125,'I-LogEmaxOverpEC50'!$A:$AR,MATCH(BO$1,'I-LogEmaxOverpEC50'!$A$1:$AR$1,0),FALSE),"")</f>
        <v/>
      </c>
      <c r="BP125" s="320" t="str">
        <f>_xlfn.IFNA(VLOOKUP($B125,'I-LogEmaxOverpEC50'!$A:$AR,MATCH(BP$1,'I-LogEmaxOverpEC50'!$A$1:$AR$1,0),FALSE),"")</f>
        <v/>
      </c>
      <c r="BQ125" s="320" t="str">
        <f>_xlfn.IFNA(VLOOKUP($B125,'I-LogEmaxOverpEC50'!$A:$AR,MATCH(BQ$1,'I-LogEmaxOverpEC50'!$A$1:$AR$1,0),FALSE),"")</f>
        <v/>
      </c>
      <c r="BR125" s="320" t="str">
        <f>_xlfn.IFNA(VLOOKUP($B125,'I-LogEmaxOverpEC50'!$A:$AR,MATCH(BR$1,'I-LogEmaxOverpEC50'!$A$1:$AR$1,0),FALSE),"")</f>
        <v/>
      </c>
      <c r="BS125" s="320" t="str">
        <f>_xlfn.IFNA(VLOOKUP($B125,'I-LogEmaxOverpEC50'!$A:$AR,MATCH(BS$1,'I-LogEmaxOverpEC50'!$A$1:$AR$1,0),FALSE),"")</f>
        <v/>
      </c>
      <c r="BT125" s="320" t="str">
        <f>_xlfn.IFNA(VLOOKUP($B125,'I-LogEmaxOverpEC50'!$A:$AR,MATCH(BT$1,'I-LogEmaxOverpEC50'!$A$1:$AR$1,0),FALSE),"")</f>
        <v/>
      </c>
      <c r="BU125" s="320" t="str">
        <f>_xlfn.IFNA(VLOOKUP($B125,'I-LogEmaxOverpEC50'!$A:$AR,MATCH(BU$1,'I-LogEmaxOverpEC50'!$A$1:$AR$1,0),FALSE),"")</f>
        <v/>
      </c>
      <c r="BV125" s="114" t="e" cm="1">
        <f t="array" ref="BV125">_xlfn.IFS(AND($C125="A",_xlfn.CONCAT(F125:G125)&lt;&gt;"",$A125=1),"x",AND($C125="A",_xlfn.CONCAT(F125:G125)="",$A125=1),"-",$A$1&lt;&gt;"","")</f>
        <v>#N/A</v>
      </c>
      <c r="BW125" s="113" t="e" cm="1">
        <f t="array" ref="BW125">_xlfn.IFS(AND($C125="A",_xlfn.CONCAT(H125:L125)&lt;&gt;"",$A125=1),"x",AND($C125="A",_xlfn.CONCAT(H125:L125)="",$A125=1),"-",$A$1&lt;&gt;"","")</f>
        <v>#N/A</v>
      </c>
      <c r="BX125" s="113" t="e" cm="1">
        <f t="array" ref="BX125">_xlfn.IFS(AND($C125="A",_xlfn.CONCAT(M125:P125)&lt;&gt;"",$A125=1),"x",AND($C125="A",_xlfn.CONCAT(M125:P125)="",$A125=1),"-",$A$1&lt;&gt;"","")</f>
        <v>#N/A</v>
      </c>
      <c r="BY125" s="113" t="e" cm="1">
        <f t="array" ref="BY125">_xlfn.IFS(AND($C125="A",_xlfn.CONCAT(Q125:R125)&lt;&gt;"",$A125=1),"x",AND($C125="A",_xlfn.CONCAT(Q125:R125)="",$A125=1),"-",$A$1&lt;&gt;"","")</f>
        <v>#N/A</v>
      </c>
      <c r="BZ125" s="121" t="e">
        <f t="shared" si="60"/>
        <v>#N/A</v>
      </c>
      <c r="CA125" s="120" t="e">
        <f t="shared" si="61"/>
        <v>#N/A</v>
      </c>
      <c r="CB125" s="120" t="e">
        <f t="shared" si="62"/>
        <v>#N/A</v>
      </c>
      <c r="CC125" s="120" t="e">
        <f t="shared" si="63"/>
        <v>#N/A</v>
      </c>
      <c r="CD125" s="121" t="str">
        <f t="shared" si="64"/>
        <v/>
      </c>
      <c r="CE125" s="120" t="e">
        <f t="shared" si="65"/>
        <v>#N/A</v>
      </c>
      <c r="CF125" s="120" t="e">
        <f t="shared" si="66"/>
        <v>#N/A</v>
      </c>
      <c r="CG125" s="120" t="e">
        <f t="shared" si="67"/>
        <v>#N/A</v>
      </c>
      <c r="CH125" s="120" t="e">
        <f t="shared" si="68"/>
        <v>#N/A</v>
      </c>
      <c r="CI125" s="120" t="e">
        <f t="shared" si="69"/>
        <v>#N/A</v>
      </c>
    </row>
    <row r="126" spans="1:87" s="5" customFormat="1" x14ac:dyDescent="0.2">
      <c r="A126" s="311" cm="1">
        <f t="array" ref="A126">_xlfn.IFS(SUM(F126:R126)&gt;0,1,Z126&gt;0,2,TRUE,3)</f>
        <v>2</v>
      </c>
      <c r="B126" s="311" t="s">
        <v>1852</v>
      </c>
      <c r="C126" s="311" t="str">
        <f>_xlfn.XLOOKUP(B126,RecNamesAll!A:A,RecNamesAll!E:E)</f>
        <v>A</v>
      </c>
      <c r="D126" s="311" t="str">
        <f>_xlfn.XLOOKUP(B126,RecNamesAll!A:A,RecNamesAll!C:C)</f>
        <v>MRGPRX3</v>
      </c>
      <c r="E126" s="311"/>
      <c r="F126" s="312" t="str">
        <f t="shared" si="35"/>
        <v/>
      </c>
      <c r="G126" s="313" t="str">
        <f t="shared" si="36"/>
        <v/>
      </c>
      <c r="H126" s="312" t="str">
        <f t="shared" si="37"/>
        <v/>
      </c>
      <c r="I126" s="313" t="str">
        <f t="shared" si="38"/>
        <v/>
      </c>
      <c r="J126" s="313" t="str">
        <f t="shared" si="39"/>
        <v/>
      </c>
      <c r="K126" s="313" t="str">
        <f t="shared" si="40"/>
        <v/>
      </c>
      <c r="L126" s="313" t="str">
        <f t="shared" si="41"/>
        <v/>
      </c>
      <c r="M126" s="312" t="str">
        <f t="shared" si="42"/>
        <v/>
      </c>
      <c r="N126" s="313" t="str">
        <f t="shared" si="43"/>
        <v/>
      </c>
      <c r="O126" s="313" t="str">
        <f t="shared" si="44"/>
        <v/>
      </c>
      <c r="P126" s="313" t="str">
        <f t="shared" si="45"/>
        <v/>
      </c>
      <c r="Q126" s="312" t="str">
        <f t="shared" si="46"/>
        <v/>
      </c>
      <c r="R126" s="313" t="str">
        <f t="shared" si="47"/>
        <v/>
      </c>
      <c r="S126" s="314" t="str">
        <f t="shared" si="48"/>
        <v/>
      </c>
      <c r="T126" s="315" t="str">
        <f t="shared" si="49"/>
        <v>A</v>
      </c>
      <c r="U126" s="311" t="str">
        <f t="shared" si="50"/>
        <v>MRGPRX3</v>
      </c>
      <c r="V126" s="316" t="str">
        <f>IF(VLOOKUP($B126,GtP!$A:$AA,MATCH("Gs_0-2",GtP!$A$1:$AA$1,0),FALSE)=0,"",VLOOKUP($B126,GtP!$A:$AA,MATCH("Gs_0-2",GtP!$A$1:$AA$1,0),FALSE))</f>
        <v/>
      </c>
      <c r="W126" s="317" t="str">
        <f>IF(VLOOKUP($B126,GtP!$A:$AA,MATCH("Gi/o_0-2",GtP!$A$1:$AA$1,0),FALSE)=0,"",VLOOKUP($B126,GtP!$A:$AA,MATCH("Gi/o_0-2",GtP!$A$1:$AA$1,0),FALSE))</f>
        <v/>
      </c>
      <c r="X126" s="317">
        <f>IF(VLOOKUP($B126,GtP!$A:$AA,MATCH("Gq/11_0-2",GtP!$A$1:$AA$1,0),FALSE)=0,"",VLOOKUP($B126,GtP!$A:$AA,MATCH("Gq/11_0-2",GtP!$A$1:$AA$1,0),FALSE))</f>
        <v>1</v>
      </c>
      <c r="Y126" s="317" t="str">
        <f>IF(VLOOKUP($B126,GtP!$A:$AA,MATCH("G12/13_0-2",GtP!$A$1:$AA$1,0),FALSE)=0,"",VLOOKUP($B126,GtP!$A:$AA,MATCH("G12/13_0-2",GtP!$A$1:$AA$1,0),FALSE))</f>
        <v/>
      </c>
      <c r="Z126" s="318">
        <f t="shared" si="51"/>
        <v>1</v>
      </c>
      <c r="AA126" s="317" t="str">
        <f t="shared" si="52"/>
        <v/>
      </c>
      <c r="AB126" s="317" t="str">
        <f t="shared" si="53"/>
        <v/>
      </c>
      <c r="AC126" s="317">
        <f t="shared" si="54"/>
        <v>1</v>
      </c>
      <c r="AD126" s="317" t="str">
        <f t="shared" si="55"/>
        <v/>
      </c>
      <c r="AE126" s="315" t="str">
        <f t="shared" si="56"/>
        <v/>
      </c>
      <c r="AF126" s="311" t="str">
        <f t="shared" si="57"/>
        <v/>
      </c>
      <c r="AG126" s="311" t="str">
        <f t="shared" si="58"/>
        <v/>
      </c>
      <c r="AH126" s="311" t="str">
        <f t="shared" si="59"/>
        <v/>
      </c>
      <c r="AI126" s="316" t="str">
        <f>_xlfn.CONCAT(IF(AV126="","-","B"),IF(BI126="","-","I"),VLOOKUP($B126,GtP!$A:$BB,MATCH("Gs_0-1",GtP!$A$1:$BB$1,0),FALSE))</f>
        <v>---</v>
      </c>
      <c r="AJ126" s="317" t="str">
        <f>_xlfn.CONCAT(IF(AW126="","-","B"),IF(BJ126="","-","I"),VLOOKUP($B126,GtP!$A:$BB,MATCH("Gs_0-1",GtP!$A$1:$BB$1,0),FALSE))</f>
        <v>---</v>
      </c>
      <c r="AK126" s="317" t="str">
        <f>_xlfn.CONCAT(IF(AX126="","-","B"),IF(BK126="","-","I"),VLOOKUP($B126,GtP!$A:$BB,MATCH("Gi/o_0-1",GtP!$A$1:$BB$1,0),FALSE))</f>
        <v>---</v>
      </c>
      <c r="AL126" s="317" t="str">
        <f>_xlfn.CONCAT(IF(AY126="","-","B"),IF(BL126="","-","I"),VLOOKUP($B126,GtP!$A:$BB,MATCH("Gi/o_0-1",GtP!$A$1:$BB$1,0),FALSE))</f>
        <v>---</v>
      </c>
      <c r="AM126" s="317" t="str">
        <f>_xlfn.CONCAT(IF(AZ126="","-","B"),IF(BM126="","-","I"),VLOOKUP($B126,GtP!$A:$BB,MATCH("Gi/o_0-1",GtP!$A$1:$BB$1,0),FALSE))</f>
        <v>---</v>
      </c>
      <c r="AN126" s="317" t="str">
        <f>_xlfn.CONCAT(IF(BA126="","-","B"),IF(BN126="","-","I"),VLOOKUP($B126,GtP!$A:$BB,MATCH("Gi/o_0-1",GtP!$A$1:$BB$1,0),FALSE))</f>
        <v>---</v>
      </c>
      <c r="AO126" s="317" t="str">
        <f>_xlfn.CONCAT(IF(BB126="","-","B"),IF(BO126="","-","I"),VLOOKUP($B126,GtP!$A:$BB,MATCH("Gi/o_0-1",GtP!$A$1:$BB$1,0),FALSE))</f>
        <v>---</v>
      </c>
      <c r="AP126" s="317" t="str">
        <f>_xlfn.CONCAT(IF(BC126="","-","B"),IF(BP126="","-","I"),VLOOKUP($B126,GtP!$A:$BB,MATCH("Gq/11_0-1",GtP!$A$1:$BB$1,0),FALSE))</f>
        <v>--G</v>
      </c>
      <c r="AQ126" s="317" t="str">
        <f>_xlfn.CONCAT(IF(BD126="","-","B"),IF(BQ126="","-","I"),VLOOKUP($B126,GtP!$A:$BB,MATCH("Gq/11_0-1",GtP!$A$1:$BB$1,0),FALSE))</f>
        <v>--G</v>
      </c>
      <c r="AR126" s="317" t="str">
        <f>_xlfn.CONCAT(IF(BE126="","-","B"),IF(BR126="","-","I"),VLOOKUP($B126,GtP!$A:$BB,MATCH("Gq/11_0-1",GtP!$A$1:$BB$1,0),FALSE))</f>
        <v>--G</v>
      </c>
      <c r="AS126" s="317" t="str">
        <f>_xlfn.CONCAT(IF(BF126="","-","B"),IF(BS126="","-","I"),VLOOKUP($B126,GtP!$A:$BB,MATCH("Gq/11_0-1",GtP!$A$1:$BB$1,0),FALSE))</f>
        <v>--G</v>
      </c>
      <c r="AT126" s="317" t="str">
        <f>_xlfn.CONCAT(IF(BG126="","-","B"),IF(BT126="","-","I"),VLOOKUP($B126,GtP!$A:$BB,MATCH("G12/13_0-1",GtP!$A$1:$BB$1,0),FALSE))</f>
        <v>---</v>
      </c>
      <c r="AU126" s="317" t="str">
        <f>_xlfn.CONCAT(IF(BH126="","-","B"),IF(BU126="","-","I"),VLOOKUP($B126,GtP!$A:$BB,MATCH("G12/13_0-1",GtP!$A$1:$BB$1,0),FALSE))</f>
        <v>---</v>
      </c>
      <c r="AV126" s="319" t="str">
        <f>_xlfn.IFNA(VLOOKUP($B126,'B-LogEmaxOverpEC50'!$A:$AL,MATCH(AV$1,'B-LogEmaxOverpEC50'!$A$1:$AL$1,0),FALSE),"")</f>
        <v/>
      </c>
      <c r="AW126" s="320"/>
      <c r="AX126" s="321" t="str">
        <f>_xlfn.IFNA(VLOOKUP($B126,'B-LogEmaxOverpEC50'!$A:$AL,MATCH(AX$1,'B-LogEmaxOverpEC50'!$A$1:$AL$1,0),FALSE),"")</f>
        <v/>
      </c>
      <c r="AY126" s="321" t="str">
        <f>_xlfn.IFNA(VLOOKUP($B126,'B-LogEmaxOverpEC50'!$A:$AL,MATCH(AY$1,'B-LogEmaxOverpEC50'!$A$1:$AL$1,0),FALSE),"")</f>
        <v/>
      </c>
      <c r="AZ126" s="321" t="str">
        <f>_xlfn.IFNA(VLOOKUP($B126,'B-LogEmaxOverpEC50'!$A:$AL,MATCH(AZ$1,'B-LogEmaxOverpEC50'!$A$1:$AL$1,0),FALSE),"")</f>
        <v/>
      </c>
      <c r="BA126" s="321" t="str">
        <f>_xlfn.IFNA(VLOOKUP($B126,'B-LogEmaxOverpEC50'!$A:$AL,MATCH(BA$1,'B-LogEmaxOverpEC50'!$A$1:$AL$1,0),FALSE),"")</f>
        <v/>
      </c>
      <c r="BB126" s="321" t="str">
        <f>_xlfn.IFNA(VLOOKUP($B126,'B-LogEmaxOverpEC50'!$A:$AL,MATCH(BB$1,'B-LogEmaxOverpEC50'!$A$1:$AL$1,0),FALSE),"")</f>
        <v/>
      </c>
      <c r="BC126" s="321" t="str">
        <f>_xlfn.IFNA(VLOOKUP($B126,'B-LogEmaxOverpEC50'!$A:$AL,MATCH(BC$1,'B-LogEmaxOverpEC50'!$A$1:$AL$1,0),FALSE),"")</f>
        <v/>
      </c>
      <c r="BD126" s="321" t="str">
        <f>_xlfn.IFNA(VLOOKUP($B126,'B-LogEmaxOverpEC50'!$A:$AL,MATCH(BD$1,'B-LogEmaxOverpEC50'!$A$1:$AL$1,0),FALSE),"")</f>
        <v/>
      </c>
      <c r="BE126" s="321" t="str">
        <f>_xlfn.IFNA(VLOOKUP($B126,'B-LogEmaxOverpEC50'!$A:$AL,MATCH(BE$1,'B-LogEmaxOverpEC50'!$A$1:$AL$1,0),FALSE),"")</f>
        <v/>
      </c>
      <c r="BF126" s="321" t="str">
        <f>_xlfn.IFNA(VLOOKUP($B126,'B-LogEmaxOverpEC50'!$A:$AL,MATCH(BF$1,'B-LogEmaxOverpEC50'!$A$1:$AL$1,0),FALSE),"")</f>
        <v/>
      </c>
      <c r="BG126" s="321" t="str">
        <f>_xlfn.IFNA(VLOOKUP($B126,'B-LogEmaxOverpEC50'!$A:$AL,MATCH(BG$1,'B-LogEmaxOverpEC50'!$A$1:$AL$1,0),FALSE),"")</f>
        <v/>
      </c>
      <c r="BH126" s="321" t="str">
        <f>_xlfn.IFNA(VLOOKUP($B126,'B-LogEmaxOverpEC50'!$A:$AL,MATCH(BH$1,'B-LogEmaxOverpEC50'!$A$1:$AL$1,0),FALSE),"")</f>
        <v/>
      </c>
      <c r="BI126" s="322" t="str">
        <f>_xlfn.IFNA(VLOOKUP($B126,'I-LogEmaxOverpEC50'!$A:$AR,MATCH(BI$1,'I-LogEmaxOverpEC50'!$A$1:$AR$1,0),FALSE),"")</f>
        <v/>
      </c>
      <c r="BJ126" s="320" t="str">
        <f>_xlfn.IFNA(VLOOKUP($B126,'I-LogEmaxOverpEC50'!$A:$AR,MATCH(BJ$1,'I-LogEmaxOverpEC50'!$A$1:$AR$1,0),FALSE),"")</f>
        <v/>
      </c>
      <c r="BK126" s="320" t="str">
        <f>_xlfn.IFNA(VLOOKUP($B126,'I-LogEmaxOverpEC50'!$A:$AR,MATCH(BK$1,'I-LogEmaxOverpEC50'!$A$1:$AR$1,0),FALSE),"")</f>
        <v/>
      </c>
      <c r="BL126" s="320" t="str">
        <f>_xlfn.IFNA(VLOOKUP($B126,'I-LogEmaxOverpEC50'!$A:$AR,MATCH(BL$1,'I-LogEmaxOverpEC50'!$A$1:$AR$1,0),FALSE),"")</f>
        <v/>
      </c>
      <c r="BM126" s="320" t="str">
        <f>_xlfn.IFNA(VLOOKUP($B126,'I-LogEmaxOverpEC50'!$A:$AR,MATCH(BM$1,'I-LogEmaxOverpEC50'!$A$1:$AR$1,0),FALSE),"")</f>
        <v/>
      </c>
      <c r="BN126" s="320" t="str">
        <f>_xlfn.IFNA(VLOOKUP($B126,'I-LogEmaxOverpEC50'!$A:$AR,MATCH(BN$1,'I-LogEmaxOverpEC50'!$A$1:$AR$1,0),FALSE),"")</f>
        <v/>
      </c>
      <c r="BO126" s="320" t="str">
        <f>_xlfn.IFNA(VLOOKUP($B126,'I-LogEmaxOverpEC50'!$A:$AR,MATCH(BO$1,'I-LogEmaxOverpEC50'!$A$1:$AR$1,0),FALSE),"")</f>
        <v/>
      </c>
      <c r="BP126" s="320" t="str">
        <f>_xlfn.IFNA(VLOOKUP($B126,'I-LogEmaxOverpEC50'!$A:$AR,MATCH(BP$1,'I-LogEmaxOverpEC50'!$A$1:$AR$1,0),FALSE),"")</f>
        <v/>
      </c>
      <c r="BQ126" s="320" t="str">
        <f>_xlfn.IFNA(VLOOKUP($B126,'I-LogEmaxOverpEC50'!$A:$AR,MATCH(BQ$1,'I-LogEmaxOverpEC50'!$A$1:$AR$1,0),FALSE),"")</f>
        <v/>
      </c>
      <c r="BR126" s="320" t="str">
        <f>_xlfn.IFNA(VLOOKUP($B126,'I-LogEmaxOverpEC50'!$A:$AR,MATCH(BR$1,'I-LogEmaxOverpEC50'!$A$1:$AR$1,0),FALSE),"")</f>
        <v/>
      </c>
      <c r="BS126" s="320" t="str">
        <f>_xlfn.IFNA(VLOOKUP($B126,'I-LogEmaxOverpEC50'!$A:$AR,MATCH(BS$1,'I-LogEmaxOverpEC50'!$A$1:$AR$1,0),FALSE),"")</f>
        <v/>
      </c>
      <c r="BT126" s="320" t="str">
        <f>_xlfn.IFNA(VLOOKUP($B126,'I-LogEmaxOverpEC50'!$A:$AR,MATCH(BT$1,'I-LogEmaxOverpEC50'!$A$1:$AR$1,0),FALSE),"")</f>
        <v/>
      </c>
      <c r="BU126" s="320" t="str">
        <f>_xlfn.IFNA(VLOOKUP($B126,'I-LogEmaxOverpEC50'!$A:$AR,MATCH(BU$1,'I-LogEmaxOverpEC50'!$A$1:$AR$1,0),FALSE),"")</f>
        <v/>
      </c>
      <c r="BV126" s="114" t="str" cm="1">
        <f t="array" ref="BV126">_xlfn.IFS(AND($C126="A",_xlfn.CONCAT(F126:G126)&lt;&gt;"",$A126=1),"x",AND($C126="A",_xlfn.CONCAT(F126:G126)="",$A126=1),"-",$A$1&lt;&gt;"","")</f>
        <v/>
      </c>
      <c r="BW126" s="113" t="str" cm="1">
        <f t="array" ref="BW126">_xlfn.IFS(AND($C126="A",_xlfn.CONCAT(H126:L126)&lt;&gt;"",$A126=1),"x",AND($C126="A",_xlfn.CONCAT(H126:L126)="",$A126=1),"-",$A$1&lt;&gt;"","")</f>
        <v/>
      </c>
      <c r="BX126" s="113" t="str" cm="1">
        <f t="array" ref="BX126">_xlfn.IFS(AND($C126="A",_xlfn.CONCAT(M126:P126)&lt;&gt;"",$A126=1),"x",AND($C126="A",_xlfn.CONCAT(M126:P126)="",$A126=1),"-",$A$1&lt;&gt;"","")</f>
        <v/>
      </c>
      <c r="BY126" s="113" t="str" cm="1">
        <f t="array" ref="BY126">_xlfn.IFS(AND($C126="A",_xlfn.CONCAT(Q126:R126)&lt;&gt;"",$A126=1),"x",AND($C126="A",_xlfn.CONCAT(Q126:R126)="",$A126=1),"-",$A$1&lt;&gt;"","")</f>
        <v/>
      </c>
      <c r="BZ126" s="121" t="str">
        <f t="shared" si="60"/>
        <v/>
      </c>
      <c r="CA126" s="120" t="str">
        <f t="shared" si="61"/>
        <v/>
      </c>
      <c r="CB126" s="120" t="str">
        <f t="shared" si="62"/>
        <v/>
      </c>
      <c r="CC126" s="120" t="str">
        <f t="shared" si="63"/>
        <v/>
      </c>
      <c r="CD126" s="121" t="str">
        <f t="shared" si="64"/>
        <v/>
      </c>
      <c r="CE126" s="120" t="str">
        <f t="shared" si="65"/>
        <v/>
      </c>
      <c r="CF126" s="120" t="str">
        <f t="shared" si="66"/>
        <v/>
      </c>
      <c r="CG126" s="120" t="str">
        <f t="shared" si="67"/>
        <v/>
      </c>
      <c r="CH126" s="120" t="str">
        <f t="shared" si="68"/>
        <v/>
      </c>
      <c r="CI126" s="120" t="str">
        <f t="shared" si="69"/>
        <v/>
      </c>
    </row>
    <row r="127" spans="1:87" s="5" customFormat="1" x14ac:dyDescent="0.2">
      <c r="A127" s="311" cm="1">
        <f t="array" ref="A127">_xlfn.IFS(SUM(F127:R127)&gt;0,1,Z127&gt;0,2,TRUE,3)</f>
        <v>2</v>
      </c>
      <c r="B127" s="311" t="s">
        <v>1848</v>
      </c>
      <c r="C127" s="311" t="str">
        <f>_xlfn.XLOOKUP(B127,RecNamesAll!A:A,RecNamesAll!E:E)</f>
        <v>A</v>
      </c>
      <c r="D127" s="311" t="str">
        <f>_xlfn.XLOOKUP(B127,RecNamesAll!A:A,RecNamesAll!C:C)</f>
        <v>MRGPRX4</v>
      </c>
      <c r="E127" s="311"/>
      <c r="F127" s="312" t="str">
        <f t="shared" si="35"/>
        <v/>
      </c>
      <c r="G127" s="313" t="str">
        <f t="shared" si="36"/>
        <v/>
      </c>
      <c r="H127" s="312" t="str">
        <f t="shared" si="37"/>
        <v/>
      </c>
      <c r="I127" s="313" t="str">
        <f t="shared" si="38"/>
        <v/>
      </c>
      <c r="J127" s="313" t="str">
        <f t="shared" si="39"/>
        <v/>
      </c>
      <c r="K127" s="313" t="str">
        <f t="shared" si="40"/>
        <v/>
      </c>
      <c r="L127" s="313" t="str">
        <f t="shared" si="41"/>
        <v/>
      </c>
      <c r="M127" s="312" t="str">
        <f t="shared" si="42"/>
        <v/>
      </c>
      <c r="N127" s="313" t="str">
        <f t="shared" si="43"/>
        <v/>
      </c>
      <c r="O127" s="313" t="str">
        <f t="shared" si="44"/>
        <v/>
      </c>
      <c r="P127" s="313" t="str">
        <f t="shared" si="45"/>
        <v/>
      </c>
      <c r="Q127" s="312" t="str">
        <f t="shared" si="46"/>
        <v/>
      </c>
      <c r="R127" s="313" t="str">
        <f t="shared" si="47"/>
        <v/>
      </c>
      <c r="S127" s="314" t="str">
        <f t="shared" si="48"/>
        <v/>
      </c>
      <c r="T127" s="315" t="str">
        <f t="shared" si="49"/>
        <v>A</v>
      </c>
      <c r="U127" s="311" t="str">
        <f t="shared" si="50"/>
        <v>MRGPRX4</v>
      </c>
      <c r="V127" s="316" t="str">
        <f>IF(VLOOKUP($B127,GtP!$A:$AA,MATCH("Gs_0-2",GtP!$A$1:$AA$1,0),FALSE)=0,"",VLOOKUP($B127,GtP!$A:$AA,MATCH("Gs_0-2",GtP!$A$1:$AA$1,0),FALSE))</f>
        <v/>
      </c>
      <c r="W127" s="317" t="str">
        <f>IF(VLOOKUP($B127,GtP!$A:$AA,MATCH("Gi/o_0-2",GtP!$A$1:$AA$1,0),FALSE)=0,"",VLOOKUP($B127,GtP!$A:$AA,MATCH("Gi/o_0-2",GtP!$A$1:$AA$1,0),FALSE))</f>
        <v/>
      </c>
      <c r="X127" s="317">
        <f>IF(VLOOKUP($B127,GtP!$A:$AA,MATCH("Gq/11_0-2",GtP!$A$1:$AA$1,0),FALSE)=0,"",VLOOKUP($B127,GtP!$A:$AA,MATCH("Gq/11_0-2",GtP!$A$1:$AA$1,0),FALSE))</f>
        <v>1</v>
      </c>
      <c r="Y127" s="317" t="str">
        <f>IF(VLOOKUP($B127,GtP!$A:$AA,MATCH("G12/13_0-2",GtP!$A$1:$AA$1,0),FALSE)=0,"",VLOOKUP($B127,GtP!$A:$AA,MATCH("G12/13_0-2",GtP!$A$1:$AA$1,0),FALSE))</f>
        <v/>
      </c>
      <c r="Z127" s="318">
        <f t="shared" si="51"/>
        <v>1</v>
      </c>
      <c r="AA127" s="317" t="str">
        <f t="shared" si="52"/>
        <v/>
      </c>
      <c r="AB127" s="317" t="str">
        <f t="shared" si="53"/>
        <v/>
      </c>
      <c r="AC127" s="317">
        <f t="shared" si="54"/>
        <v>1</v>
      </c>
      <c r="AD127" s="317" t="str">
        <f t="shared" si="55"/>
        <v/>
      </c>
      <c r="AE127" s="315" t="str">
        <f t="shared" si="56"/>
        <v/>
      </c>
      <c r="AF127" s="311" t="str">
        <f t="shared" si="57"/>
        <v/>
      </c>
      <c r="AG127" s="311" t="str">
        <f t="shared" si="58"/>
        <v/>
      </c>
      <c r="AH127" s="311" t="str">
        <f t="shared" si="59"/>
        <v/>
      </c>
      <c r="AI127" s="316" t="str">
        <f>_xlfn.CONCAT(IF(AV127="","-","B"),IF(BI127="","-","I"),VLOOKUP($B127,GtP!$A:$BB,MATCH("Gs_0-1",GtP!$A$1:$BB$1,0),FALSE))</f>
        <v>---</v>
      </c>
      <c r="AJ127" s="317" t="str">
        <f>_xlfn.CONCAT(IF(AW127="","-","B"),IF(BJ127="","-","I"),VLOOKUP($B127,GtP!$A:$BB,MATCH("Gs_0-1",GtP!$A$1:$BB$1,0),FALSE))</f>
        <v>---</v>
      </c>
      <c r="AK127" s="317" t="str">
        <f>_xlfn.CONCAT(IF(AX127="","-","B"),IF(BK127="","-","I"),VLOOKUP($B127,GtP!$A:$BB,MATCH("Gi/o_0-1",GtP!$A$1:$BB$1,0),FALSE))</f>
        <v>---</v>
      </c>
      <c r="AL127" s="317" t="str">
        <f>_xlfn.CONCAT(IF(AY127="","-","B"),IF(BL127="","-","I"),VLOOKUP($B127,GtP!$A:$BB,MATCH("Gi/o_0-1",GtP!$A$1:$BB$1,0),FALSE))</f>
        <v>---</v>
      </c>
      <c r="AM127" s="317" t="str">
        <f>_xlfn.CONCAT(IF(AZ127="","-","B"),IF(BM127="","-","I"),VLOOKUP($B127,GtP!$A:$BB,MATCH("Gi/o_0-1",GtP!$A$1:$BB$1,0),FALSE))</f>
        <v>---</v>
      </c>
      <c r="AN127" s="317" t="str">
        <f>_xlfn.CONCAT(IF(BA127="","-","B"),IF(BN127="","-","I"),VLOOKUP($B127,GtP!$A:$BB,MATCH("Gi/o_0-1",GtP!$A$1:$BB$1,0),FALSE))</f>
        <v>---</v>
      </c>
      <c r="AO127" s="317" t="str">
        <f>_xlfn.CONCAT(IF(BB127="","-","B"),IF(BO127="","-","I"),VLOOKUP($B127,GtP!$A:$BB,MATCH("Gi/o_0-1",GtP!$A$1:$BB$1,0),FALSE))</f>
        <v>---</v>
      </c>
      <c r="AP127" s="317" t="str">
        <f>_xlfn.CONCAT(IF(BC127="","-","B"),IF(BP127="","-","I"),VLOOKUP($B127,GtP!$A:$BB,MATCH("Gq/11_0-1",GtP!$A$1:$BB$1,0),FALSE))</f>
        <v>--G</v>
      </c>
      <c r="AQ127" s="317" t="str">
        <f>_xlfn.CONCAT(IF(BD127="","-","B"),IF(BQ127="","-","I"),VLOOKUP($B127,GtP!$A:$BB,MATCH("Gq/11_0-1",GtP!$A$1:$BB$1,0),FALSE))</f>
        <v>--G</v>
      </c>
      <c r="AR127" s="317" t="str">
        <f>_xlfn.CONCAT(IF(BE127="","-","B"),IF(BR127="","-","I"),VLOOKUP($B127,GtP!$A:$BB,MATCH("Gq/11_0-1",GtP!$A$1:$BB$1,0),FALSE))</f>
        <v>--G</v>
      </c>
      <c r="AS127" s="317" t="str">
        <f>_xlfn.CONCAT(IF(BF127="","-","B"),IF(BS127="","-","I"),VLOOKUP($B127,GtP!$A:$BB,MATCH("Gq/11_0-1",GtP!$A$1:$BB$1,0),FALSE))</f>
        <v>--G</v>
      </c>
      <c r="AT127" s="317" t="str">
        <f>_xlfn.CONCAT(IF(BG127="","-","B"),IF(BT127="","-","I"),VLOOKUP($B127,GtP!$A:$BB,MATCH("G12/13_0-1",GtP!$A$1:$BB$1,0),FALSE))</f>
        <v>---</v>
      </c>
      <c r="AU127" s="317" t="str">
        <f>_xlfn.CONCAT(IF(BH127="","-","B"),IF(BU127="","-","I"),VLOOKUP($B127,GtP!$A:$BB,MATCH("G12/13_0-1",GtP!$A$1:$BB$1,0),FALSE))</f>
        <v>---</v>
      </c>
      <c r="AV127" s="319" t="str">
        <f>_xlfn.IFNA(VLOOKUP($B127,'B-LogEmaxOverpEC50'!$A:$AL,MATCH(AV$1,'B-LogEmaxOverpEC50'!$A$1:$AL$1,0),FALSE),"")</f>
        <v/>
      </c>
      <c r="AW127" s="320"/>
      <c r="AX127" s="321" t="str">
        <f>_xlfn.IFNA(VLOOKUP($B127,'B-LogEmaxOverpEC50'!$A:$AL,MATCH(AX$1,'B-LogEmaxOverpEC50'!$A$1:$AL$1,0),FALSE),"")</f>
        <v/>
      </c>
      <c r="AY127" s="321" t="str">
        <f>_xlfn.IFNA(VLOOKUP($B127,'B-LogEmaxOverpEC50'!$A:$AL,MATCH(AY$1,'B-LogEmaxOverpEC50'!$A$1:$AL$1,0),FALSE),"")</f>
        <v/>
      </c>
      <c r="AZ127" s="321" t="str">
        <f>_xlfn.IFNA(VLOOKUP($B127,'B-LogEmaxOverpEC50'!$A:$AL,MATCH(AZ$1,'B-LogEmaxOverpEC50'!$A$1:$AL$1,0),FALSE),"")</f>
        <v/>
      </c>
      <c r="BA127" s="321" t="str">
        <f>_xlfn.IFNA(VLOOKUP($B127,'B-LogEmaxOverpEC50'!$A:$AL,MATCH(BA$1,'B-LogEmaxOverpEC50'!$A$1:$AL$1,0),FALSE),"")</f>
        <v/>
      </c>
      <c r="BB127" s="321" t="str">
        <f>_xlfn.IFNA(VLOOKUP($B127,'B-LogEmaxOverpEC50'!$A:$AL,MATCH(BB$1,'B-LogEmaxOverpEC50'!$A$1:$AL$1,0),FALSE),"")</f>
        <v/>
      </c>
      <c r="BC127" s="321" t="str">
        <f>_xlfn.IFNA(VLOOKUP($B127,'B-LogEmaxOverpEC50'!$A:$AL,MATCH(BC$1,'B-LogEmaxOverpEC50'!$A$1:$AL$1,0),FALSE),"")</f>
        <v/>
      </c>
      <c r="BD127" s="321" t="str">
        <f>_xlfn.IFNA(VLOOKUP($B127,'B-LogEmaxOverpEC50'!$A:$AL,MATCH(BD$1,'B-LogEmaxOverpEC50'!$A$1:$AL$1,0),FALSE),"")</f>
        <v/>
      </c>
      <c r="BE127" s="321" t="str">
        <f>_xlfn.IFNA(VLOOKUP($B127,'B-LogEmaxOverpEC50'!$A:$AL,MATCH(BE$1,'B-LogEmaxOverpEC50'!$A$1:$AL$1,0),FALSE),"")</f>
        <v/>
      </c>
      <c r="BF127" s="321" t="str">
        <f>_xlfn.IFNA(VLOOKUP($B127,'B-LogEmaxOverpEC50'!$A:$AL,MATCH(BF$1,'B-LogEmaxOverpEC50'!$A$1:$AL$1,0),FALSE),"")</f>
        <v/>
      </c>
      <c r="BG127" s="321" t="str">
        <f>_xlfn.IFNA(VLOOKUP($B127,'B-LogEmaxOverpEC50'!$A:$AL,MATCH(BG$1,'B-LogEmaxOverpEC50'!$A$1:$AL$1,0),FALSE),"")</f>
        <v/>
      </c>
      <c r="BH127" s="321" t="str">
        <f>_xlfn.IFNA(VLOOKUP($B127,'B-LogEmaxOverpEC50'!$A:$AL,MATCH(BH$1,'B-LogEmaxOverpEC50'!$A$1:$AL$1,0),FALSE),"")</f>
        <v/>
      </c>
      <c r="BI127" s="322" t="str">
        <f>_xlfn.IFNA(VLOOKUP($B127,'I-LogEmaxOverpEC50'!$A:$AR,MATCH(BI$1,'I-LogEmaxOverpEC50'!$A$1:$AR$1,0),FALSE),"")</f>
        <v/>
      </c>
      <c r="BJ127" s="320" t="str">
        <f>_xlfn.IFNA(VLOOKUP($B127,'I-LogEmaxOverpEC50'!$A:$AR,MATCH(BJ$1,'I-LogEmaxOverpEC50'!$A$1:$AR$1,0),FALSE),"")</f>
        <v/>
      </c>
      <c r="BK127" s="320" t="str">
        <f>_xlfn.IFNA(VLOOKUP($B127,'I-LogEmaxOverpEC50'!$A:$AR,MATCH(BK$1,'I-LogEmaxOverpEC50'!$A$1:$AR$1,0),FALSE),"")</f>
        <v/>
      </c>
      <c r="BL127" s="320" t="str">
        <f>_xlfn.IFNA(VLOOKUP($B127,'I-LogEmaxOverpEC50'!$A:$AR,MATCH(BL$1,'I-LogEmaxOverpEC50'!$A$1:$AR$1,0),FALSE),"")</f>
        <v/>
      </c>
      <c r="BM127" s="320" t="str">
        <f>_xlfn.IFNA(VLOOKUP($B127,'I-LogEmaxOverpEC50'!$A:$AR,MATCH(BM$1,'I-LogEmaxOverpEC50'!$A$1:$AR$1,0),FALSE),"")</f>
        <v/>
      </c>
      <c r="BN127" s="320" t="str">
        <f>_xlfn.IFNA(VLOOKUP($B127,'I-LogEmaxOverpEC50'!$A:$AR,MATCH(BN$1,'I-LogEmaxOverpEC50'!$A$1:$AR$1,0),FALSE),"")</f>
        <v/>
      </c>
      <c r="BO127" s="320" t="str">
        <f>_xlfn.IFNA(VLOOKUP($B127,'I-LogEmaxOverpEC50'!$A:$AR,MATCH(BO$1,'I-LogEmaxOverpEC50'!$A$1:$AR$1,0),FALSE),"")</f>
        <v/>
      </c>
      <c r="BP127" s="320" t="str">
        <f>_xlfn.IFNA(VLOOKUP($B127,'I-LogEmaxOverpEC50'!$A:$AR,MATCH(BP$1,'I-LogEmaxOverpEC50'!$A$1:$AR$1,0),FALSE),"")</f>
        <v/>
      </c>
      <c r="BQ127" s="320" t="str">
        <f>_xlfn.IFNA(VLOOKUP($B127,'I-LogEmaxOverpEC50'!$A:$AR,MATCH(BQ$1,'I-LogEmaxOverpEC50'!$A$1:$AR$1,0),FALSE),"")</f>
        <v/>
      </c>
      <c r="BR127" s="320" t="str">
        <f>_xlfn.IFNA(VLOOKUP($B127,'I-LogEmaxOverpEC50'!$A:$AR,MATCH(BR$1,'I-LogEmaxOverpEC50'!$A$1:$AR$1,0),FALSE),"")</f>
        <v/>
      </c>
      <c r="BS127" s="320" t="str">
        <f>_xlfn.IFNA(VLOOKUP($B127,'I-LogEmaxOverpEC50'!$A:$AR,MATCH(BS$1,'I-LogEmaxOverpEC50'!$A$1:$AR$1,0),FALSE),"")</f>
        <v/>
      </c>
      <c r="BT127" s="320" t="str">
        <f>_xlfn.IFNA(VLOOKUP($B127,'I-LogEmaxOverpEC50'!$A:$AR,MATCH(BT$1,'I-LogEmaxOverpEC50'!$A$1:$AR$1,0),FALSE),"")</f>
        <v/>
      </c>
      <c r="BU127" s="320" t="str">
        <f>_xlfn.IFNA(VLOOKUP($B127,'I-LogEmaxOverpEC50'!$A:$AR,MATCH(BU$1,'I-LogEmaxOverpEC50'!$A$1:$AR$1,0),FALSE),"")</f>
        <v/>
      </c>
      <c r="BV127" s="114" t="str" cm="1">
        <f t="array" ref="BV127">_xlfn.IFS(AND($C127="A",_xlfn.CONCAT(F127:G127)&lt;&gt;"",$A127=1),"x",AND($C127="A",_xlfn.CONCAT(F127:G127)="",$A127=1),"-",$A$1&lt;&gt;"","")</f>
        <v/>
      </c>
      <c r="BW127" s="113" t="str" cm="1">
        <f t="array" ref="BW127">_xlfn.IFS(AND($C127="A",_xlfn.CONCAT(H127:L127)&lt;&gt;"",$A127=1),"x",AND($C127="A",_xlfn.CONCAT(H127:L127)="",$A127=1),"-",$A$1&lt;&gt;"","")</f>
        <v/>
      </c>
      <c r="BX127" s="113" t="str" cm="1">
        <f t="array" ref="BX127">_xlfn.IFS(AND($C127="A",_xlfn.CONCAT(M127:P127)&lt;&gt;"",$A127=1),"x",AND($C127="A",_xlfn.CONCAT(M127:P127)="",$A127=1),"-",$A$1&lt;&gt;"","")</f>
        <v/>
      </c>
      <c r="BY127" s="113" t="str" cm="1">
        <f t="array" ref="BY127">_xlfn.IFS(AND($C127="A",_xlfn.CONCAT(Q127:R127)&lt;&gt;"",$A127=1),"x",AND($C127="A",_xlfn.CONCAT(Q127:R127)="",$A127=1),"-",$A$1&lt;&gt;"","")</f>
        <v/>
      </c>
      <c r="BZ127" s="121" t="str">
        <f t="shared" si="60"/>
        <v/>
      </c>
      <c r="CA127" s="120" t="str">
        <f t="shared" si="61"/>
        <v/>
      </c>
      <c r="CB127" s="120" t="str">
        <f t="shared" si="62"/>
        <v/>
      </c>
      <c r="CC127" s="120" t="str">
        <f t="shared" si="63"/>
        <v/>
      </c>
      <c r="CD127" s="121" t="str">
        <f t="shared" si="64"/>
        <v/>
      </c>
      <c r="CE127" s="120" t="str">
        <f t="shared" si="65"/>
        <v/>
      </c>
      <c r="CF127" s="120" t="str">
        <f t="shared" si="66"/>
        <v/>
      </c>
      <c r="CG127" s="120" t="str">
        <f t="shared" si="67"/>
        <v/>
      </c>
      <c r="CH127" s="120" t="str">
        <f t="shared" si="68"/>
        <v/>
      </c>
      <c r="CI127" s="120" t="str">
        <f t="shared" si="69"/>
        <v/>
      </c>
    </row>
    <row r="128" spans="1:87" s="5" customFormat="1" x14ac:dyDescent="0.2">
      <c r="A128" s="311" cm="1">
        <f t="array" ref="A128">_xlfn.IFS(SUM(F128:R128)&gt;0,1,Z128&gt;0,2,TRUE,3)</f>
        <v>2</v>
      </c>
      <c r="B128" s="311" t="s">
        <v>892</v>
      </c>
      <c r="C128" s="311" t="str">
        <f>_xlfn.XLOOKUP(B128,RecNamesAll!A:A,RecNamesAll!E:E)</f>
        <v>A</v>
      </c>
      <c r="D128" s="311" t="str">
        <f>_xlfn.XLOOKUP(B128,RecNamesAll!A:A,RecNamesAll!C:C)</f>
        <v>NTS2</v>
      </c>
      <c r="E128" s="311"/>
      <c r="F128" s="312" t="str">
        <f t="shared" si="35"/>
        <v/>
      </c>
      <c r="G128" s="313" t="str">
        <f t="shared" si="36"/>
        <v/>
      </c>
      <c r="H128" s="312" t="str">
        <f t="shared" si="37"/>
        <v/>
      </c>
      <c r="I128" s="313" t="str">
        <f t="shared" si="38"/>
        <v/>
      </c>
      <c r="J128" s="313" t="str">
        <f t="shared" si="39"/>
        <v/>
      </c>
      <c r="K128" s="313" t="str">
        <f t="shared" si="40"/>
        <v/>
      </c>
      <c r="L128" s="313" t="str">
        <f t="shared" si="41"/>
        <v/>
      </c>
      <c r="M128" s="312" t="str">
        <f t="shared" si="42"/>
        <v/>
      </c>
      <c r="N128" s="313" t="str">
        <f t="shared" si="43"/>
        <v/>
      </c>
      <c r="O128" s="313" t="str">
        <f t="shared" si="44"/>
        <v/>
      </c>
      <c r="P128" s="313" t="str">
        <f t="shared" si="45"/>
        <v/>
      </c>
      <c r="Q128" s="312" t="str">
        <f t="shared" si="46"/>
        <v/>
      </c>
      <c r="R128" s="313" t="str">
        <f t="shared" si="47"/>
        <v/>
      </c>
      <c r="S128" s="314" t="str">
        <f t="shared" si="48"/>
        <v/>
      </c>
      <c r="T128" s="315" t="str">
        <f t="shared" si="49"/>
        <v>A</v>
      </c>
      <c r="U128" s="311" t="str">
        <f t="shared" si="50"/>
        <v>NTS2</v>
      </c>
      <c r="V128" s="316" t="str">
        <f>IF(VLOOKUP($B128,GtP!$A:$AA,MATCH("Gs_0-2",GtP!$A$1:$AA$1,0),FALSE)=0,"",VLOOKUP($B128,GtP!$A:$AA,MATCH("Gs_0-2",GtP!$A$1:$AA$1,0),FALSE))</f>
        <v/>
      </c>
      <c r="W128" s="317" t="str">
        <f>IF(VLOOKUP($B128,GtP!$A:$AA,MATCH("Gi/o_0-2",GtP!$A$1:$AA$1,0),FALSE)=0,"",VLOOKUP($B128,GtP!$A:$AA,MATCH("Gi/o_0-2",GtP!$A$1:$AA$1,0),FALSE))</f>
        <v/>
      </c>
      <c r="X128" s="317">
        <f>IF(VLOOKUP($B128,GtP!$A:$AA,MATCH("Gq/11_0-2",GtP!$A$1:$AA$1,0),FALSE)=0,"",VLOOKUP($B128,GtP!$A:$AA,MATCH("Gq/11_0-2",GtP!$A$1:$AA$1,0),FALSE))</f>
        <v>1</v>
      </c>
      <c r="Y128" s="317" t="str">
        <f>IF(VLOOKUP($B128,GtP!$A:$AA,MATCH("G12/13_0-2",GtP!$A$1:$AA$1,0),FALSE)=0,"",VLOOKUP($B128,GtP!$A:$AA,MATCH("G12/13_0-2",GtP!$A$1:$AA$1,0),FALSE))</f>
        <v/>
      </c>
      <c r="Z128" s="318">
        <f t="shared" si="51"/>
        <v>1</v>
      </c>
      <c r="AA128" s="317" t="str">
        <f t="shared" si="52"/>
        <v/>
      </c>
      <c r="AB128" s="317" t="str">
        <f t="shared" si="53"/>
        <v/>
      </c>
      <c r="AC128" s="317">
        <f t="shared" si="54"/>
        <v>1</v>
      </c>
      <c r="AD128" s="317" t="str">
        <f t="shared" si="55"/>
        <v/>
      </c>
      <c r="AE128" s="315" t="str">
        <f t="shared" si="56"/>
        <v/>
      </c>
      <c r="AF128" s="311" t="str">
        <f t="shared" si="57"/>
        <v/>
      </c>
      <c r="AG128" s="311" t="str">
        <f t="shared" si="58"/>
        <v/>
      </c>
      <c r="AH128" s="311" t="str">
        <f t="shared" si="59"/>
        <v/>
      </c>
      <c r="AI128" s="316" t="str">
        <f>_xlfn.CONCAT(IF(AV128="","-","B"),IF(BI128="","-","I"),VLOOKUP($B128,GtP!$A:$BB,MATCH("Gs_0-1",GtP!$A$1:$BB$1,0),FALSE))</f>
        <v>---</v>
      </c>
      <c r="AJ128" s="317" t="str">
        <f>_xlfn.CONCAT(IF(AW128="","-","B"),IF(BJ128="","-","I"),VLOOKUP($B128,GtP!$A:$BB,MATCH("Gs_0-1",GtP!$A$1:$BB$1,0),FALSE))</f>
        <v>---</v>
      </c>
      <c r="AK128" s="317" t="str">
        <f>_xlfn.CONCAT(IF(AX128="","-","B"),IF(BK128="","-","I"),VLOOKUP($B128,GtP!$A:$BB,MATCH("Gi/o_0-1",GtP!$A$1:$BB$1,0),FALSE))</f>
        <v>---</v>
      </c>
      <c r="AL128" s="317" t="str">
        <f>_xlfn.CONCAT(IF(AY128="","-","B"),IF(BL128="","-","I"),VLOOKUP($B128,GtP!$A:$BB,MATCH("Gi/o_0-1",GtP!$A$1:$BB$1,0),FALSE))</f>
        <v>---</v>
      </c>
      <c r="AM128" s="317" t="str">
        <f>_xlfn.CONCAT(IF(AZ128="","-","B"),IF(BM128="","-","I"),VLOOKUP($B128,GtP!$A:$BB,MATCH("Gi/o_0-1",GtP!$A$1:$BB$1,0),FALSE))</f>
        <v>---</v>
      </c>
      <c r="AN128" s="317" t="str">
        <f>_xlfn.CONCAT(IF(BA128="","-","B"),IF(BN128="","-","I"),VLOOKUP($B128,GtP!$A:$BB,MATCH("Gi/o_0-1",GtP!$A$1:$BB$1,0),FALSE))</f>
        <v>---</v>
      </c>
      <c r="AO128" s="317" t="str">
        <f>_xlfn.CONCAT(IF(BB128="","-","B"),IF(BO128="","-","I"),VLOOKUP($B128,GtP!$A:$BB,MATCH("Gi/o_0-1",GtP!$A$1:$BB$1,0),FALSE))</f>
        <v>---</v>
      </c>
      <c r="AP128" s="317" t="str">
        <f>_xlfn.CONCAT(IF(BC128="","-","B"),IF(BP128="","-","I"),VLOOKUP($B128,GtP!$A:$BB,MATCH("Gq/11_0-1",GtP!$A$1:$BB$1,0),FALSE))</f>
        <v>--G</v>
      </c>
      <c r="AQ128" s="317" t="str">
        <f>_xlfn.CONCAT(IF(BD128="","-","B"),IF(BQ128="","-","I"),VLOOKUP($B128,GtP!$A:$BB,MATCH("Gq/11_0-1",GtP!$A$1:$BB$1,0),FALSE))</f>
        <v>--G</v>
      </c>
      <c r="AR128" s="317" t="str">
        <f>_xlfn.CONCAT(IF(BE128="","-","B"),IF(BR128="","-","I"),VLOOKUP($B128,GtP!$A:$BB,MATCH("Gq/11_0-1",GtP!$A$1:$BB$1,0),FALSE))</f>
        <v>--G</v>
      </c>
      <c r="AS128" s="317" t="str">
        <f>_xlfn.CONCAT(IF(BF128="","-","B"),IF(BS128="","-","I"),VLOOKUP($B128,GtP!$A:$BB,MATCH("Gq/11_0-1",GtP!$A$1:$BB$1,0),FALSE))</f>
        <v>--G</v>
      </c>
      <c r="AT128" s="317" t="str">
        <f>_xlfn.CONCAT(IF(BG128="","-","B"),IF(BT128="","-","I"),VLOOKUP($B128,GtP!$A:$BB,MATCH("G12/13_0-1",GtP!$A$1:$BB$1,0),FALSE))</f>
        <v>---</v>
      </c>
      <c r="AU128" s="317" t="str">
        <f>_xlfn.CONCAT(IF(BH128="","-","B"),IF(BU128="","-","I"),VLOOKUP($B128,GtP!$A:$BB,MATCH("G12/13_0-1",GtP!$A$1:$BB$1,0),FALSE))</f>
        <v>---</v>
      </c>
      <c r="AV128" s="319" t="str">
        <f>_xlfn.IFNA(VLOOKUP($B128,'B-LogEmaxOverpEC50'!$A:$AL,MATCH(AV$1,'B-LogEmaxOverpEC50'!$A$1:$AL$1,0),FALSE),"")</f>
        <v/>
      </c>
      <c r="AW128" s="320"/>
      <c r="AX128" s="321" t="str">
        <f>_xlfn.IFNA(VLOOKUP($B128,'B-LogEmaxOverpEC50'!$A:$AL,MATCH(AX$1,'B-LogEmaxOverpEC50'!$A$1:$AL$1,0),FALSE),"")</f>
        <v/>
      </c>
      <c r="AY128" s="321" t="str">
        <f>_xlfn.IFNA(VLOOKUP($B128,'B-LogEmaxOverpEC50'!$A:$AL,MATCH(AY$1,'B-LogEmaxOverpEC50'!$A$1:$AL$1,0),FALSE),"")</f>
        <v/>
      </c>
      <c r="AZ128" s="321" t="str">
        <f>_xlfn.IFNA(VLOOKUP($B128,'B-LogEmaxOverpEC50'!$A:$AL,MATCH(AZ$1,'B-LogEmaxOverpEC50'!$A$1:$AL$1,0),FALSE),"")</f>
        <v/>
      </c>
      <c r="BA128" s="321" t="str">
        <f>_xlfn.IFNA(VLOOKUP($B128,'B-LogEmaxOverpEC50'!$A:$AL,MATCH(BA$1,'B-LogEmaxOverpEC50'!$A$1:$AL$1,0),FALSE),"")</f>
        <v/>
      </c>
      <c r="BB128" s="321" t="str">
        <f>_xlfn.IFNA(VLOOKUP($B128,'B-LogEmaxOverpEC50'!$A:$AL,MATCH(BB$1,'B-LogEmaxOverpEC50'!$A$1:$AL$1,0),FALSE),"")</f>
        <v/>
      </c>
      <c r="BC128" s="321" t="str">
        <f>_xlfn.IFNA(VLOOKUP($B128,'B-LogEmaxOverpEC50'!$A:$AL,MATCH(BC$1,'B-LogEmaxOverpEC50'!$A$1:$AL$1,0),FALSE),"")</f>
        <v/>
      </c>
      <c r="BD128" s="321" t="str">
        <f>_xlfn.IFNA(VLOOKUP($B128,'B-LogEmaxOverpEC50'!$A:$AL,MATCH(BD$1,'B-LogEmaxOverpEC50'!$A$1:$AL$1,0),FALSE),"")</f>
        <v/>
      </c>
      <c r="BE128" s="321" t="str">
        <f>_xlfn.IFNA(VLOOKUP($B128,'B-LogEmaxOverpEC50'!$A:$AL,MATCH(BE$1,'B-LogEmaxOverpEC50'!$A$1:$AL$1,0),FALSE),"")</f>
        <v/>
      </c>
      <c r="BF128" s="321" t="str">
        <f>_xlfn.IFNA(VLOOKUP($B128,'B-LogEmaxOverpEC50'!$A:$AL,MATCH(BF$1,'B-LogEmaxOverpEC50'!$A$1:$AL$1,0),FALSE),"")</f>
        <v/>
      </c>
      <c r="BG128" s="321" t="str">
        <f>_xlfn.IFNA(VLOOKUP($B128,'B-LogEmaxOverpEC50'!$A:$AL,MATCH(BG$1,'B-LogEmaxOverpEC50'!$A$1:$AL$1,0),FALSE),"")</f>
        <v/>
      </c>
      <c r="BH128" s="321" t="str">
        <f>_xlfn.IFNA(VLOOKUP($B128,'B-LogEmaxOverpEC50'!$A:$AL,MATCH(BH$1,'B-LogEmaxOverpEC50'!$A$1:$AL$1,0),FALSE),"")</f>
        <v/>
      </c>
      <c r="BI128" s="322" t="str">
        <f>_xlfn.IFNA(VLOOKUP($B128,'I-LogEmaxOverpEC50'!$A:$AR,MATCH(BI$1,'I-LogEmaxOverpEC50'!$A$1:$AR$1,0),FALSE),"")</f>
        <v/>
      </c>
      <c r="BJ128" s="320" t="str">
        <f>_xlfn.IFNA(VLOOKUP($B128,'I-LogEmaxOverpEC50'!$A:$AR,MATCH(BJ$1,'I-LogEmaxOverpEC50'!$A$1:$AR$1,0),FALSE),"")</f>
        <v/>
      </c>
      <c r="BK128" s="320" t="str">
        <f>_xlfn.IFNA(VLOOKUP($B128,'I-LogEmaxOverpEC50'!$A:$AR,MATCH(BK$1,'I-LogEmaxOverpEC50'!$A$1:$AR$1,0),FALSE),"")</f>
        <v/>
      </c>
      <c r="BL128" s="320" t="str">
        <f>_xlfn.IFNA(VLOOKUP($B128,'I-LogEmaxOverpEC50'!$A:$AR,MATCH(BL$1,'I-LogEmaxOverpEC50'!$A$1:$AR$1,0),FALSE),"")</f>
        <v/>
      </c>
      <c r="BM128" s="320" t="str">
        <f>_xlfn.IFNA(VLOOKUP($B128,'I-LogEmaxOverpEC50'!$A:$AR,MATCH(BM$1,'I-LogEmaxOverpEC50'!$A$1:$AR$1,0),FALSE),"")</f>
        <v/>
      </c>
      <c r="BN128" s="320" t="str">
        <f>_xlfn.IFNA(VLOOKUP($B128,'I-LogEmaxOverpEC50'!$A:$AR,MATCH(BN$1,'I-LogEmaxOverpEC50'!$A$1:$AR$1,0),FALSE),"")</f>
        <v/>
      </c>
      <c r="BO128" s="320" t="str">
        <f>_xlfn.IFNA(VLOOKUP($B128,'I-LogEmaxOverpEC50'!$A:$AR,MATCH(BO$1,'I-LogEmaxOverpEC50'!$A$1:$AR$1,0),FALSE),"")</f>
        <v/>
      </c>
      <c r="BP128" s="320" t="str">
        <f>_xlfn.IFNA(VLOOKUP($B128,'I-LogEmaxOverpEC50'!$A:$AR,MATCH(BP$1,'I-LogEmaxOverpEC50'!$A$1:$AR$1,0),FALSE),"")</f>
        <v/>
      </c>
      <c r="BQ128" s="320" t="str">
        <f>_xlfn.IFNA(VLOOKUP($B128,'I-LogEmaxOverpEC50'!$A:$AR,MATCH(BQ$1,'I-LogEmaxOverpEC50'!$A$1:$AR$1,0),FALSE),"")</f>
        <v/>
      </c>
      <c r="BR128" s="320" t="str">
        <f>_xlfn.IFNA(VLOOKUP($B128,'I-LogEmaxOverpEC50'!$A:$AR,MATCH(BR$1,'I-LogEmaxOverpEC50'!$A$1:$AR$1,0),FALSE),"")</f>
        <v/>
      </c>
      <c r="BS128" s="320" t="str">
        <f>_xlfn.IFNA(VLOOKUP($B128,'I-LogEmaxOverpEC50'!$A:$AR,MATCH(BS$1,'I-LogEmaxOverpEC50'!$A$1:$AR$1,0),FALSE),"")</f>
        <v/>
      </c>
      <c r="BT128" s="320" t="str">
        <f>_xlfn.IFNA(VLOOKUP($B128,'I-LogEmaxOverpEC50'!$A:$AR,MATCH(BT$1,'I-LogEmaxOverpEC50'!$A$1:$AR$1,0),FALSE),"")</f>
        <v/>
      </c>
      <c r="BU128" s="320" t="str">
        <f>_xlfn.IFNA(VLOOKUP($B128,'I-LogEmaxOverpEC50'!$A:$AR,MATCH(BU$1,'I-LogEmaxOverpEC50'!$A$1:$AR$1,0),FALSE),"")</f>
        <v/>
      </c>
      <c r="BV128" s="114" t="str" cm="1">
        <f t="array" ref="BV128">_xlfn.IFS(AND($C128="A",_xlfn.CONCAT(F128:G128)&lt;&gt;"",$A128=1),"x",AND($C128="A",_xlfn.CONCAT(F128:G128)="",$A128=1),"-",$A$1&lt;&gt;"","")</f>
        <v/>
      </c>
      <c r="BW128" s="113" t="str" cm="1">
        <f t="array" ref="BW128">_xlfn.IFS(AND($C128="A",_xlfn.CONCAT(H128:L128)&lt;&gt;"",$A128=1),"x",AND($C128="A",_xlfn.CONCAT(H128:L128)="",$A128=1),"-",$A$1&lt;&gt;"","")</f>
        <v/>
      </c>
      <c r="BX128" s="113" t="str" cm="1">
        <f t="array" ref="BX128">_xlfn.IFS(AND($C128="A",_xlfn.CONCAT(M128:P128)&lt;&gt;"",$A128=1),"x",AND($C128="A",_xlfn.CONCAT(M128:P128)="",$A128=1),"-",$A$1&lt;&gt;"","")</f>
        <v/>
      </c>
      <c r="BY128" s="113" t="str" cm="1">
        <f t="array" ref="BY128">_xlfn.IFS(AND($C128="A",_xlfn.CONCAT(Q128:R128)&lt;&gt;"",$A128=1),"x",AND($C128="A",_xlfn.CONCAT(Q128:R128)="",$A128=1),"-",$A$1&lt;&gt;"","")</f>
        <v/>
      </c>
      <c r="BZ128" s="121" t="str">
        <f t="shared" si="60"/>
        <v/>
      </c>
      <c r="CA128" s="120" t="str">
        <f t="shared" si="61"/>
        <v/>
      </c>
      <c r="CB128" s="120" t="str">
        <f t="shared" si="62"/>
        <v/>
      </c>
      <c r="CC128" s="120" t="str">
        <f t="shared" si="63"/>
        <v/>
      </c>
      <c r="CD128" s="121" t="str">
        <f t="shared" si="64"/>
        <v/>
      </c>
      <c r="CE128" s="120" t="str">
        <f t="shared" si="65"/>
        <v/>
      </c>
      <c r="CF128" s="120" t="str">
        <f t="shared" si="66"/>
        <v/>
      </c>
      <c r="CG128" s="120" t="str">
        <f t="shared" si="67"/>
        <v/>
      </c>
      <c r="CH128" s="120" t="str">
        <f t="shared" si="68"/>
        <v/>
      </c>
      <c r="CI128" s="120" t="str">
        <f t="shared" si="69"/>
        <v/>
      </c>
    </row>
    <row r="129" spans="1:87" s="5" customFormat="1" x14ac:dyDescent="0.2">
      <c r="A129" s="311" t="e" cm="1">
        <f t="array" ref="A129">_xlfn.IFS(SUM(F129:R129)&gt;0,1,Z129&gt;0,2,TRUE,3)</f>
        <v>#N/A</v>
      </c>
      <c r="B129" s="311" t="s">
        <v>16</v>
      </c>
      <c r="C129" s="311" t="str">
        <f>_xlfn.XLOOKUP(B129,RecNamesAll!A:A,RecNamesAll!E:E)</f>
        <v>A</v>
      </c>
      <c r="D129" s="311" t="str">
        <f>_xlfn.XLOOKUP(B129,RecNamesAll!A:A,RecNamesAll!C:C)</f>
        <v>MC3</v>
      </c>
      <c r="E129" s="311"/>
      <c r="F129" s="312" t="e">
        <f t="shared" si="35"/>
        <v>#N/A</v>
      </c>
      <c r="G129" s="313" t="e">
        <f t="shared" si="36"/>
        <v>#N/A</v>
      </c>
      <c r="H129" s="312" t="e">
        <f t="shared" si="37"/>
        <v>#N/A</v>
      </c>
      <c r="I129" s="313" t="e">
        <f t="shared" si="38"/>
        <v>#N/A</v>
      </c>
      <c r="J129" s="313" t="e">
        <f t="shared" si="39"/>
        <v>#N/A</v>
      </c>
      <c r="K129" s="313" t="e">
        <f t="shared" si="40"/>
        <v>#N/A</v>
      </c>
      <c r="L129" s="313" t="e">
        <f t="shared" si="41"/>
        <v>#N/A</v>
      </c>
      <c r="M129" s="312" t="e">
        <f t="shared" si="42"/>
        <v>#N/A</v>
      </c>
      <c r="N129" s="313" t="e">
        <f t="shared" si="43"/>
        <v>#N/A</v>
      </c>
      <c r="O129" s="313" t="e">
        <f t="shared" si="44"/>
        <v>#N/A</v>
      </c>
      <c r="P129" s="313" t="e">
        <f t="shared" si="45"/>
        <v>#N/A</v>
      </c>
      <c r="Q129" s="312" t="e">
        <f t="shared" si="46"/>
        <v>#N/A</v>
      </c>
      <c r="R129" s="313" t="e">
        <f t="shared" si="47"/>
        <v>#N/A</v>
      </c>
      <c r="S129" s="314" t="str">
        <f t="shared" si="48"/>
        <v/>
      </c>
      <c r="T129" s="315" t="str">
        <f t="shared" si="49"/>
        <v>A</v>
      </c>
      <c r="U129" s="311" t="str">
        <f t="shared" si="50"/>
        <v>MC3</v>
      </c>
      <c r="V129" s="316" t="e">
        <f>IF(VLOOKUP($B129,GtP!$A:$AA,MATCH("Gs_0-2",GtP!$A$1:$AA$1,0),FALSE)=0,"",VLOOKUP($B129,GtP!$A:$AA,MATCH("Gs_0-2",GtP!$A$1:$AA$1,0),FALSE))</f>
        <v>#N/A</v>
      </c>
      <c r="W129" s="317" t="e">
        <f>IF(VLOOKUP($B129,GtP!$A:$AA,MATCH("Gi/o_0-2",GtP!$A$1:$AA$1,0),FALSE)=0,"",VLOOKUP($B129,GtP!$A:$AA,MATCH("Gi/o_0-2",GtP!$A$1:$AA$1,0),FALSE))</f>
        <v>#N/A</v>
      </c>
      <c r="X129" s="317" t="e">
        <f>IF(VLOOKUP($B129,GtP!$A:$AA,MATCH("Gq/11_0-2",GtP!$A$1:$AA$1,0),FALSE)=0,"",VLOOKUP($B129,GtP!$A:$AA,MATCH("Gq/11_0-2",GtP!$A$1:$AA$1,0),FALSE))</f>
        <v>#N/A</v>
      </c>
      <c r="Y129" s="317" t="e">
        <f>IF(VLOOKUP($B129,GtP!$A:$AA,MATCH("G12/13_0-2",GtP!$A$1:$AA$1,0),FALSE)=0,"",VLOOKUP($B129,GtP!$A:$AA,MATCH("G12/13_0-2",GtP!$A$1:$AA$1,0),FALSE))</f>
        <v>#N/A</v>
      </c>
      <c r="Z129" s="318" t="e">
        <f t="shared" si="51"/>
        <v>#N/A</v>
      </c>
      <c r="AA129" s="317" t="e">
        <f t="shared" si="52"/>
        <v>#N/A</v>
      </c>
      <c r="AB129" s="317" t="e">
        <f t="shared" si="53"/>
        <v>#N/A</v>
      </c>
      <c r="AC129" s="317" t="e">
        <f t="shared" si="54"/>
        <v>#N/A</v>
      </c>
      <c r="AD129" s="317" t="e">
        <f t="shared" si="55"/>
        <v>#N/A</v>
      </c>
      <c r="AE129" s="315" t="str">
        <f t="shared" si="56"/>
        <v/>
      </c>
      <c r="AF129" s="311" t="str">
        <f t="shared" si="57"/>
        <v/>
      </c>
      <c r="AG129" s="311" t="str">
        <f t="shared" si="58"/>
        <v/>
      </c>
      <c r="AH129" s="311" t="str">
        <f t="shared" si="59"/>
        <v/>
      </c>
      <c r="AI129" s="316" t="e">
        <f>_xlfn.CONCAT(IF(AV129="","-","B"),IF(BI129="","-","I"),VLOOKUP($B129,GtP!$A:$BB,MATCH("Gs_0-1",GtP!$A$1:$BB$1,0),FALSE))</f>
        <v>#N/A</v>
      </c>
      <c r="AJ129" s="317" t="e">
        <f>_xlfn.CONCAT(IF(AW129="","-","B"),IF(BJ129="","-","I"),VLOOKUP($B129,GtP!$A:$BB,MATCH("Gs_0-1",GtP!$A$1:$BB$1,0),FALSE))</f>
        <v>#N/A</v>
      </c>
      <c r="AK129" s="317" t="e">
        <f>_xlfn.CONCAT(IF(AX129="","-","B"),IF(BK129="","-","I"),VLOOKUP($B129,GtP!$A:$BB,MATCH("Gi/o_0-1",GtP!$A$1:$BB$1,0),FALSE))</f>
        <v>#N/A</v>
      </c>
      <c r="AL129" s="317" t="e">
        <f>_xlfn.CONCAT(IF(AY129="","-","B"),IF(BL129="","-","I"),VLOOKUP($B129,GtP!$A:$BB,MATCH("Gi/o_0-1",GtP!$A$1:$BB$1,0),FALSE))</f>
        <v>#N/A</v>
      </c>
      <c r="AM129" s="317" t="e">
        <f>_xlfn.CONCAT(IF(AZ129="","-","B"),IF(BM129="","-","I"),VLOOKUP($B129,GtP!$A:$BB,MATCH("Gi/o_0-1",GtP!$A$1:$BB$1,0),FALSE))</f>
        <v>#N/A</v>
      </c>
      <c r="AN129" s="317" t="e">
        <f>_xlfn.CONCAT(IF(BA129="","-","B"),IF(BN129="","-","I"),VLOOKUP($B129,GtP!$A:$BB,MATCH("Gi/o_0-1",GtP!$A$1:$BB$1,0),FALSE))</f>
        <v>#N/A</v>
      </c>
      <c r="AO129" s="317" t="e">
        <f>_xlfn.CONCAT(IF(BB129="","-","B"),IF(BO129="","-","I"),VLOOKUP($B129,GtP!$A:$BB,MATCH("Gi/o_0-1",GtP!$A$1:$BB$1,0),FALSE))</f>
        <v>#N/A</v>
      </c>
      <c r="AP129" s="317" t="e">
        <f>_xlfn.CONCAT(IF(BC129="","-","B"),IF(BP129="","-","I"),VLOOKUP($B129,GtP!$A:$BB,MATCH("Gq/11_0-1",GtP!$A$1:$BB$1,0),FALSE))</f>
        <v>#N/A</v>
      </c>
      <c r="AQ129" s="317" t="e">
        <f>_xlfn.CONCAT(IF(BD129="","-","B"),IF(BQ129="","-","I"),VLOOKUP($B129,GtP!$A:$BB,MATCH("Gq/11_0-1",GtP!$A$1:$BB$1,0),FALSE))</f>
        <v>#N/A</v>
      </c>
      <c r="AR129" s="317" t="e">
        <f>_xlfn.CONCAT(IF(BE129="","-","B"),IF(BR129="","-","I"),VLOOKUP($B129,GtP!$A:$BB,MATCH("Gq/11_0-1",GtP!$A$1:$BB$1,0),FALSE))</f>
        <v>#N/A</v>
      </c>
      <c r="AS129" s="317" t="e">
        <f>_xlfn.CONCAT(IF(BF129="","-","B"),IF(BS129="","-","I"),VLOOKUP($B129,GtP!$A:$BB,MATCH("Gq/11_0-1",GtP!$A$1:$BB$1,0),FALSE))</f>
        <v>#N/A</v>
      </c>
      <c r="AT129" s="317" t="e">
        <f>_xlfn.CONCAT(IF(BG129="","-","B"),IF(BT129="","-","I"),VLOOKUP($B129,GtP!$A:$BB,MATCH("G12/13_0-1",GtP!$A$1:$BB$1,0),FALSE))</f>
        <v>#N/A</v>
      </c>
      <c r="AU129" s="317" t="e">
        <f>_xlfn.CONCAT(IF(BH129="","-","B"),IF(BU129="","-","I"),VLOOKUP($B129,GtP!$A:$BB,MATCH("G12/13_0-1",GtP!$A$1:$BB$1,0),FALSE))</f>
        <v>#N/A</v>
      </c>
      <c r="AV129" s="319">
        <f>_xlfn.IFNA(VLOOKUP($B129,'B-LogEmaxOverpEC50'!$A:$AL,MATCH(AV$1,'B-LogEmaxOverpEC50'!$A$1:$AL$1,0),FALSE),"")</f>
        <v>11.505129956325701</v>
      </c>
      <c r="AW129" s="320"/>
      <c r="AX129" s="321" t="str">
        <f>_xlfn.IFNA(VLOOKUP($B129,'B-LogEmaxOverpEC50'!$A:$AL,MATCH(AX$1,'B-LogEmaxOverpEC50'!$A$1:$AL$1,0),FALSE),"")</f>
        <v/>
      </c>
      <c r="AY129" s="321" t="str">
        <f>_xlfn.IFNA(VLOOKUP($B129,'B-LogEmaxOverpEC50'!$A:$AL,MATCH(AY$1,'B-LogEmaxOverpEC50'!$A$1:$AL$1,0),FALSE),"")</f>
        <v/>
      </c>
      <c r="AZ129" s="321" t="str">
        <f>_xlfn.IFNA(VLOOKUP($B129,'B-LogEmaxOverpEC50'!$A:$AL,MATCH(AZ$1,'B-LogEmaxOverpEC50'!$A$1:$AL$1,0),FALSE),"")</f>
        <v/>
      </c>
      <c r="BA129" s="321">
        <f>_xlfn.IFNA(VLOOKUP($B129,'B-LogEmaxOverpEC50'!$A:$AL,MATCH(BA$1,'B-LogEmaxOverpEC50'!$A$1:$AL$1,0),FALSE),"")</f>
        <v>9.1523687180009432</v>
      </c>
      <c r="BB129" s="321">
        <f>_xlfn.IFNA(VLOOKUP($B129,'B-LogEmaxOverpEC50'!$A:$AL,MATCH(BB$1,'B-LogEmaxOverpEC50'!$A$1:$AL$1,0),FALSE),"")</f>
        <v>10.19699518122146</v>
      </c>
      <c r="BC129" s="321" t="str">
        <f>_xlfn.IFNA(VLOOKUP($B129,'B-LogEmaxOverpEC50'!$A:$AL,MATCH(BC$1,'B-LogEmaxOverpEC50'!$A$1:$AL$1,0),FALSE),"")</f>
        <v/>
      </c>
      <c r="BD129" s="321" t="str">
        <f>_xlfn.IFNA(VLOOKUP($B129,'B-LogEmaxOverpEC50'!$A:$AL,MATCH(BD$1,'B-LogEmaxOverpEC50'!$A$1:$AL$1,0),FALSE),"")</f>
        <v/>
      </c>
      <c r="BE129" s="321" t="str">
        <f>_xlfn.IFNA(VLOOKUP($B129,'B-LogEmaxOverpEC50'!$A:$AL,MATCH(BE$1,'B-LogEmaxOverpEC50'!$A$1:$AL$1,0),FALSE),"")</f>
        <v/>
      </c>
      <c r="BF129" s="321">
        <f>_xlfn.IFNA(VLOOKUP($B129,'B-LogEmaxOverpEC50'!$A:$AL,MATCH(BF$1,'B-LogEmaxOverpEC50'!$A$1:$AL$1,0),FALSE),"")</f>
        <v>12.33010359702708</v>
      </c>
      <c r="BG129" s="321">
        <f>_xlfn.IFNA(VLOOKUP($B129,'B-LogEmaxOverpEC50'!$A:$AL,MATCH(BG$1,'B-LogEmaxOverpEC50'!$A$1:$AL$1,0),FALSE),"")</f>
        <v>9.0763328658629554</v>
      </c>
      <c r="BH129" s="321">
        <f>_xlfn.IFNA(VLOOKUP($B129,'B-LogEmaxOverpEC50'!$A:$AL,MATCH(BH$1,'B-LogEmaxOverpEC50'!$A$1:$AL$1,0),FALSE),"")</f>
        <v>8.1788782151665895</v>
      </c>
      <c r="BI129" s="322">
        <f>_xlfn.IFNA(VLOOKUP($B129,'I-LogEmaxOverpEC50'!$A:$AR,MATCH(BI$1,'I-LogEmaxOverpEC50'!$A$1:$AR$1,0),FALSE),"")</f>
        <v>9.1107036010691065</v>
      </c>
      <c r="BJ129" s="320" t="str">
        <f>_xlfn.IFNA(VLOOKUP($B129,'I-LogEmaxOverpEC50'!$A:$AR,MATCH(BJ$1,'I-LogEmaxOverpEC50'!$A$1:$AR$1,0),FALSE),"")</f>
        <v/>
      </c>
      <c r="BK129" s="320" t="str">
        <f>_xlfn.IFNA(VLOOKUP($B129,'I-LogEmaxOverpEC50'!$A:$AR,MATCH(BK$1,'I-LogEmaxOverpEC50'!$A$1:$AR$1,0),FALSE),"")</f>
        <v/>
      </c>
      <c r="BL129" s="320" t="str">
        <f>_xlfn.IFNA(VLOOKUP($B129,'I-LogEmaxOverpEC50'!$A:$AR,MATCH(BL$1,'I-LogEmaxOverpEC50'!$A$1:$AR$1,0),FALSE),"")</f>
        <v/>
      </c>
      <c r="BM129" s="320" t="str">
        <f>_xlfn.IFNA(VLOOKUP($B129,'I-LogEmaxOverpEC50'!$A:$AR,MATCH(BM$1,'I-LogEmaxOverpEC50'!$A$1:$AR$1,0),FALSE),"")</f>
        <v/>
      </c>
      <c r="BN129" s="320" t="str">
        <f>_xlfn.IFNA(VLOOKUP($B129,'I-LogEmaxOverpEC50'!$A:$AR,MATCH(BN$1,'I-LogEmaxOverpEC50'!$A$1:$AR$1,0),FALSE),"")</f>
        <v/>
      </c>
      <c r="BO129" s="320">
        <f>_xlfn.IFNA(VLOOKUP($B129,'I-LogEmaxOverpEC50'!$A:$AR,MATCH(BO$1,'I-LogEmaxOverpEC50'!$A$1:$AR$1,0),FALSE),"")</f>
        <v>10.115608898489665</v>
      </c>
      <c r="BP129" s="320" t="str">
        <f>_xlfn.IFNA(VLOOKUP($B129,'I-LogEmaxOverpEC50'!$A:$AR,MATCH(BP$1,'I-LogEmaxOverpEC50'!$A$1:$AR$1,0),FALSE),"")</f>
        <v/>
      </c>
      <c r="BQ129" s="320" t="str">
        <f>_xlfn.IFNA(VLOOKUP($B129,'I-LogEmaxOverpEC50'!$A:$AR,MATCH(BQ$1,'I-LogEmaxOverpEC50'!$A$1:$AR$1,0),FALSE),"")</f>
        <v/>
      </c>
      <c r="BR129" s="320">
        <f>_xlfn.IFNA(VLOOKUP($B129,'I-LogEmaxOverpEC50'!$A:$AR,MATCH(BR$1,'I-LogEmaxOverpEC50'!$A$1:$AR$1,0),FALSE),"")</f>
        <v>10.175427816364623</v>
      </c>
      <c r="BS129" s="320" t="str">
        <f>_xlfn.IFNA(VLOOKUP($B129,'I-LogEmaxOverpEC50'!$A:$AR,MATCH(BS$1,'I-LogEmaxOverpEC50'!$A$1:$AR$1,0),FALSE),"")</f>
        <v/>
      </c>
      <c r="BT129" s="320" t="str">
        <f>_xlfn.IFNA(VLOOKUP($B129,'I-LogEmaxOverpEC50'!$A:$AR,MATCH(BT$1,'I-LogEmaxOverpEC50'!$A$1:$AR$1,0),FALSE),"")</f>
        <v/>
      </c>
      <c r="BU129" s="320" t="str">
        <f>_xlfn.IFNA(VLOOKUP($B129,'I-LogEmaxOverpEC50'!$A:$AR,MATCH(BU$1,'I-LogEmaxOverpEC50'!$A$1:$AR$1,0),FALSE),"")</f>
        <v/>
      </c>
      <c r="BV129" s="114" t="e" cm="1">
        <f t="array" ref="BV129">_xlfn.IFS(AND($C129="A",_xlfn.CONCAT(F129:G129)&lt;&gt;"",$A129=1),"x",AND($C129="A",_xlfn.CONCAT(F129:G129)="",$A129=1),"-",$A$1&lt;&gt;"","")</f>
        <v>#N/A</v>
      </c>
      <c r="BW129" s="113" t="e" cm="1">
        <f t="array" ref="BW129">_xlfn.IFS(AND($C129="A",_xlfn.CONCAT(H129:L129)&lt;&gt;"",$A129=1),"x",AND($C129="A",_xlfn.CONCAT(H129:L129)="",$A129=1),"-",$A$1&lt;&gt;"","")</f>
        <v>#N/A</v>
      </c>
      <c r="BX129" s="113" t="e" cm="1">
        <f t="array" ref="BX129">_xlfn.IFS(AND($C129="A",_xlfn.CONCAT(M129:P129)&lt;&gt;"",$A129=1),"x",AND($C129="A",_xlfn.CONCAT(M129:P129)="",$A129=1),"-",$A$1&lt;&gt;"","")</f>
        <v>#N/A</v>
      </c>
      <c r="BY129" s="113" t="e" cm="1">
        <f t="array" ref="BY129">_xlfn.IFS(AND($C129="A",_xlfn.CONCAT(Q129:R129)&lt;&gt;"",$A129=1),"x",AND($C129="A",_xlfn.CONCAT(Q129:R129)="",$A129=1),"-",$A$1&lt;&gt;"","")</f>
        <v>#N/A</v>
      </c>
      <c r="BZ129" s="121" t="e">
        <f t="shared" si="60"/>
        <v>#N/A</v>
      </c>
      <c r="CA129" s="120" t="e">
        <f t="shared" si="61"/>
        <v>#N/A</v>
      </c>
      <c r="CB129" s="120" t="e">
        <f t="shared" si="62"/>
        <v>#N/A</v>
      </c>
      <c r="CC129" s="120" t="e">
        <f t="shared" si="63"/>
        <v>#N/A</v>
      </c>
      <c r="CD129" s="121" t="str">
        <f t="shared" si="64"/>
        <v/>
      </c>
      <c r="CE129" s="120" t="e">
        <f t="shared" si="65"/>
        <v>#N/A</v>
      </c>
      <c r="CF129" s="120" t="e">
        <f t="shared" si="66"/>
        <v>#N/A</v>
      </c>
      <c r="CG129" s="120" t="e">
        <f t="shared" si="67"/>
        <v>#N/A</v>
      </c>
      <c r="CH129" s="120" t="e">
        <f t="shared" si="68"/>
        <v>#N/A</v>
      </c>
      <c r="CI129" s="120" t="e">
        <f t="shared" si="69"/>
        <v>#N/A</v>
      </c>
    </row>
    <row r="130" spans="1:87" s="5" customFormat="1" x14ac:dyDescent="0.2">
      <c r="A130" s="311" cm="1">
        <f t="array" ref="A130">_xlfn.IFS(SUM(F130:R130)&gt;0,1,Z130&gt;0,2,TRUE,3)</f>
        <v>1</v>
      </c>
      <c r="B130" s="311" t="s">
        <v>61</v>
      </c>
      <c r="C130" s="311" t="str">
        <f>_xlfn.XLOOKUP(B130,RecNamesAll!A:A,RecNamesAll!E:E)</f>
        <v>A</v>
      </c>
      <c r="D130" s="311" t="str">
        <f>_xlfn.XLOOKUP(B130,RecNamesAll!A:A,RecNamesAll!C:C)</f>
        <v>β3</v>
      </c>
      <c r="E130" s="311"/>
      <c r="F130" s="312">
        <f t="shared" ref="F130:F193" si="70">IF(OR(AI130="BI-",AI130="BIG",AI130="B-G",AI130="-IG"),AVERAGE(AV130,BI130),"")</f>
        <v>7.0709780573583316</v>
      </c>
      <c r="G130" s="313">
        <f t="shared" ref="G130:G193" si="71">IF(OR(AJ130="BI-",AJ130="BIG",AJ130="B-G",AJ130="-IG",AND(AJ130="-I-",LEFT(AI130,1)="B")),AVERAGE(AW130,BJ130),"")</f>
        <v>6.800285586605348</v>
      </c>
      <c r="H130" s="312" t="str">
        <f t="shared" ref="H130:H193" si="72">IF(OR(AK130="BI-",AK130="BIG",AK130="B-G",AK130="-IG"),AVERAGE(AX130,BK130),"")</f>
        <v/>
      </c>
      <c r="I130" s="313" t="str">
        <f t="shared" ref="I130:I193" si="73">IF(OR(AL130="BI-",AL130="BIG",AL130="B-G",AL130="-IG"),AVERAGE(AY130,BL130),"")</f>
        <v/>
      </c>
      <c r="J130" s="313" t="str">
        <f t="shared" ref="J130:J193" si="74">IF(OR(AM130="BI-",AM130="BIG",AM130="B-G",AM130="-IG"),AVERAGE(AZ130,BM130),"")</f>
        <v/>
      </c>
      <c r="K130" s="313" t="str">
        <f t="shared" ref="K130:K193" si="75">IF(OR(AN130="BI-",AN130="BIG",AN130="B-G",AN130="-IG"),AVERAGE(BA130,BN130),"")</f>
        <v/>
      </c>
      <c r="L130" s="313" t="str">
        <f t="shared" ref="L130:L193" si="76">IF(OR(AO130="BI-",AO130="BIG",AO130="B-G",AO130="-IG"),AVERAGE(BB130,BO130),"")</f>
        <v/>
      </c>
      <c r="M130" s="312" t="str">
        <f t="shared" ref="M130:M193" si="77">IF(OR(AP130="BI-",AP130="BIG",AP130="B-G",AP130="-IG"),AVERAGE(BC130,BP130),"")</f>
        <v/>
      </c>
      <c r="N130" s="313" t="str">
        <f t="shared" ref="N130:N193" si="78">IF(OR(AQ130="BI-",AQ130="BIG",AQ130="B-G",AQ130="-IG"),AVERAGE(BD130,BQ130),"")</f>
        <v/>
      </c>
      <c r="O130" s="313" t="str">
        <f t="shared" ref="O130:O193" si="79">IF(OR(AR130="BI-",AR130="BIG",AR130="B-G",AR130="-IG"),AVERAGE(BE130,BR130),"")</f>
        <v/>
      </c>
      <c r="P130" s="313" t="str">
        <f t="shared" ref="P130:P193" si="80">IF(OR(AS130="BI-",AS130="BIG",AS130="B-G",AS130="-IG"),AVERAGE(BF130,BS130),"")</f>
        <v/>
      </c>
      <c r="Q130" s="312" t="str">
        <f t="shared" ref="Q130:Q193" si="81">IF(OR(AT130="BI-",AT130="BIG",AT130="B-G",AT130="-IG"),AVERAGE(BG130,BT130),"")</f>
        <v/>
      </c>
      <c r="R130" s="313" t="str">
        <f t="shared" ref="R130:R193" si="82">IF(OR(AU130="BI-",AU130="BIG",AU130="B-G",AU130="-IG"),AVERAGE(BH130,BU130),"")</f>
        <v/>
      </c>
      <c r="S130" s="314">
        <f t="shared" ref="S130:S193" si="83">IF(COUNTIF(F130:R130,"&gt;0")=0,"",COUNTIF(F130:R130,"&gt;0"))</f>
        <v>2</v>
      </c>
      <c r="T130" s="315" t="str">
        <f t="shared" ref="T130:T193" si="84">C130</f>
        <v>A</v>
      </c>
      <c r="U130" s="311" t="str">
        <f t="shared" ref="U130:U193" si="85">D130</f>
        <v>β3</v>
      </c>
      <c r="V130" s="316">
        <f>IF(VLOOKUP($B130,GtP!$A:$AA,MATCH("Gs_0-2",GtP!$A$1:$AA$1,0),FALSE)=0,"",VLOOKUP($B130,GtP!$A:$AA,MATCH("Gs_0-2",GtP!$A$1:$AA$1,0),FALSE))</f>
        <v>1</v>
      </c>
      <c r="W130" s="317">
        <f>IF(VLOOKUP($B130,GtP!$A:$AA,MATCH("Gi/o_0-2",GtP!$A$1:$AA$1,0),FALSE)=0,"",VLOOKUP($B130,GtP!$A:$AA,MATCH("Gi/o_0-2",GtP!$A$1:$AA$1,0),FALSE))</f>
        <v>2</v>
      </c>
      <c r="X130" s="317" t="str">
        <f>IF(VLOOKUP($B130,GtP!$A:$AA,MATCH("Gq/11_0-2",GtP!$A$1:$AA$1,0),FALSE)=0,"",VLOOKUP($B130,GtP!$A:$AA,MATCH("Gq/11_0-2",GtP!$A$1:$AA$1,0),FALSE))</f>
        <v/>
      </c>
      <c r="Y130" s="317" t="str">
        <f>IF(VLOOKUP($B130,GtP!$A:$AA,MATCH("G12/13_0-2",GtP!$A$1:$AA$1,0),FALSE)=0,"",VLOOKUP($B130,GtP!$A:$AA,MATCH("G12/13_0-2",GtP!$A$1:$AA$1,0),FALSE))</f>
        <v/>
      </c>
      <c r="Z130" s="318">
        <f t="shared" ref="Z130:Z193" si="86">IF(SUM(F130:G130,V130)&gt;0,1,0)+IF(SUM(H130:L130,W130)&gt;0,1,0)+IF(SUM(M130:P130,X130)&gt;0,1,0)+IF(SUM(Q130:R130,Y130)&gt;0,1,0)</f>
        <v>2</v>
      </c>
      <c r="AA130" s="317">
        <f t="shared" ref="AA130:AA193" si="87">IF(OR(V130&lt;&gt;"",SUM(F130:G130)&gt;1),1,"")</f>
        <v>1</v>
      </c>
      <c r="AB130" s="317">
        <f t="shared" ref="AB130:AB193" si="88">IF(OR(W130&lt;&gt;"",SUM(H130:L130)&gt;1),1,"")</f>
        <v>1</v>
      </c>
      <c r="AC130" s="317" t="str">
        <f t="shared" ref="AC130:AC193" si="89">IF(OR(X130&lt;&gt;"",SUM(M130:P130)&gt;1),1,"")</f>
        <v/>
      </c>
      <c r="AD130" s="317" t="str">
        <f t="shared" ref="AD130:AD193" si="90">IF(OR(Y130&lt;&gt;"",SUM(Q130:R130)&gt;1),1,"")</f>
        <v/>
      </c>
      <c r="AE130" s="315">
        <f t="shared" ref="AE130:AE193" si="91">IF(COUNT(F130:G130)=0,"",COUNT(F130:G130))</f>
        <v>2</v>
      </c>
      <c r="AF130" s="311" t="str">
        <f t="shared" ref="AF130:AF193" si="92">IF(COUNT(H130:L130)=0,"",COUNT(H130:L130))</f>
        <v/>
      </c>
      <c r="AG130" s="311" t="str">
        <f t="shared" ref="AG130:AG193" si="93">IF(COUNT(M130:P130)=0,"",COUNT(M130:P130))</f>
        <v/>
      </c>
      <c r="AH130" s="311" t="str">
        <f t="shared" ref="AH130:AH193" si="94">IF(COUNT(Q130:R130)=0,"",COUNT(Q130:R130))</f>
        <v/>
      </c>
      <c r="AI130" s="316" t="str">
        <f>_xlfn.CONCAT(IF(AV130="","-","B"),IF(BI130="","-","I"),VLOOKUP($B130,GtP!$A:$BB,MATCH("Gs_0-1",GtP!$A$1:$BB$1,0),FALSE))</f>
        <v>-IG</v>
      </c>
      <c r="AJ130" s="317" t="str">
        <f>_xlfn.CONCAT(IF(AW130="","-","B"),IF(BJ130="","-","I"),VLOOKUP($B130,GtP!$A:$BB,MATCH("Gs_0-1",GtP!$A$1:$BB$1,0),FALSE))</f>
        <v>-IG</v>
      </c>
      <c r="AK130" s="317" t="str">
        <f>_xlfn.CONCAT(IF(AX130="","-","B"),IF(BK130="","-","I"),VLOOKUP($B130,GtP!$A:$BB,MATCH("Gi/o_0-1",GtP!$A$1:$BB$1,0),FALSE))</f>
        <v>--G</v>
      </c>
      <c r="AL130" s="317" t="str">
        <f>_xlfn.CONCAT(IF(AY130="","-","B"),IF(BL130="","-","I"),VLOOKUP($B130,GtP!$A:$BB,MATCH("Gi/o_0-1",GtP!$A$1:$BB$1,0),FALSE))</f>
        <v>--G</v>
      </c>
      <c r="AM130" s="317" t="str">
        <f>_xlfn.CONCAT(IF(AZ130="","-","B"),IF(BM130="","-","I"),VLOOKUP($B130,GtP!$A:$BB,MATCH("Gi/o_0-1",GtP!$A$1:$BB$1,0),FALSE))</f>
        <v>--G</v>
      </c>
      <c r="AN130" s="317" t="str">
        <f>_xlfn.CONCAT(IF(BA130="","-","B"),IF(BN130="","-","I"),VLOOKUP($B130,GtP!$A:$BB,MATCH("Gi/o_0-1",GtP!$A$1:$BB$1,0),FALSE))</f>
        <v>--G</v>
      </c>
      <c r="AO130" s="317" t="str">
        <f>_xlfn.CONCAT(IF(BB130="","-","B"),IF(BO130="","-","I"),VLOOKUP($B130,GtP!$A:$BB,MATCH("Gi/o_0-1",GtP!$A$1:$BB$1,0),FALSE))</f>
        <v>--G</v>
      </c>
      <c r="AP130" s="317" t="str">
        <f>_xlfn.CONCAT(IF(BC130="","-","B"),IF(BP130="","-","I"),VLOOKUP($B130,GtP!$A:$BB,MATCH("Gq/11_0-1",GtP!$A$1:$BB$1,0),FALSE))</f>
        <v>---</v>
      </c>
      <c r="AQ130" s="317" t="str">
        <f>_xlfn.CONCAT(IF(BD130="","-","B"),IF(BQ130="","-","I"),VLOOKUP($B130,GtP!$A:$BB,MATCH("Gq/11_0-1",GtP!$A$1:$BB$1,0),FALSE))</f>
        <v>---</v>
      </c>
      <c r="AR130" s="317" t="str">
        <f>_xlfn.CONCAT(IF(BE130="","-","B"),IF(BR130="","-","I"),VLOOKUP($B130,GtP!$A:$BB,MATCH("Gq/11_0-1",GtP!$A$1:$BB$1,0),FALSE))</f>
        <v>---</v>
      </c>
      <c r="AS130" s="317" t="str">
        <f>_xlfn.CONCAT(IF(BF130="","-","B"),IF(BS130="","-","I"),VLOOKUP($B130,GtP!$A:$BB,MATCH("Gq/11_0-1",GtP!$A$1:$BB$1,0),FALSE))</f>
        <v>---</v>
      </c>
      <c r="AT130" s="317" t="str">
        <f>_xlfn.CONCAT(IF(BG130="","-","B"),IF(BT130="","-","I"),VLOOKUP($B130,GtP!$A:$BB,MATCH("G12/13_0-1",GtP!$A$1:$BB$1,0),FALSE))</f>
        <v>---</v>
      </c>
      <c r="AU130" s="317" t="str">
        <f>_xlfn.CONCAT(IF(BH130="","-","B"),IF(BU130="","-","I"),VLOOKUP($B130,GtP!$A:$BB,MATCH("G12/13_0-1",GtP!$A$1:$BB$1,0),FALSE))</f>
        <v>---</v>
      </c>
      <c r="AV130" s="319" t="str">
        <f>_xlfn.IFNA(VLOOKUP($B130,'B-LogEmaxOverpEC50'!$A:$AL,MATCH(AV$1,'B-LogEmaxOverpEC50'!$A$1:$AL$1,0),FALSE),"")</f>
        <v/>
      </c>
      <c r="AW130" s="320"/>
      <c r="AX130" s="321" t="str">
        <f>_xlfn.IFNA(VLOOKUP($B130,'B-LogEmaxOverpEC50'!$A:$AL,MATCH(AX$1,'B-LogEmaxOverpEC50'!$A$1:$AL$1,0),FALSE),"")</f>
        <v/>
      </c>
      <c r="AY130" s="321" t="str">
        <f>_xlfn.IFNA(VLOOKUP($B130,'B-LogEmaxOverpEC50'!$A:$AL,MATCH(AY$1,'B-LogEmaxOverpEC50'!$A$1:$AL$1,0),FALSE),"")</f>
        <v/>
      </c>
      <c r="AZ130" s="321" t="str">
        <f>_xlfn.IFNA(VLOOKUP($B130,'B-LogEmaxOverpEC50'!$A:$AL,MATCH(AZ$1,'B-LogEmaxOverpEC50'!$A$1:$AL$1,0),FALSE),"")</f>
        <v/>
      </c>
      <c r="BA130" s="321" t="str">
        <f>_xlfn.IFNA(VLOOKUP($B130,'B-LogEmaxOverpEC50'!$A:$AL,MATCH(BA$1,'B-LogEmaxOverpEC50'!$A$1:$AL$1,0),FALSE),"")</f>
        <v/>
      </c>
      <c r="BB130" s="321" t="str">
        <f>_xlfn.IFNA(VLOOKUP($B130,'B-LogEmaxOverpEC50'!$A:$AL,MATCH(BB$1,'B-LogEmaxOverpEC50'!$A$1:$AL$1,0),FALSE),"")</f>
        <v/>
      </c>
      <c r="BC130" s="321" t="str">
        <f>_xlfn.IFNA(VLOOKUP($B130,'B-LogEmaxOverpEC50'!$A:$AL,MATCH(BC$1,'B-LogEmaxOverpEC50'!$A$1:$AL$1,0),FALSE),"")</f>
        <v/>
      </c>
      <c r="BD130" s="321" t="str">
        <f>_xlfn.IFNA(VLOOKUP($B130,'B-LogEmaxOverpEC50'!$A:$AL,MATCH(BD$1,'B-LogEmaxOverpEC50'!$A$1:$AL$1,0),FALSE),"")</f>
        <v/>
      </c>
      <c r="BE130" s="321" t="str">
        <f>_xlfn.IFNA(VLOOKUP($B130,'B-LogEmaxOverpEC50'!$A:$AL,MATCH(BE$1,'B-LogEmaxOverpEC50'!$A$1:$AL$1,0),FALSE),"")</f>
        <v/>
      </c>
      <c r="BF130" s="321" t="str">
        <f>_xlfn.IFNA(VLOOKUP($B130,'B-LogEmaxOverpEC50'!$A:$AL,MATCH(BF$1,'B-LogEmaxOverpEC50'!$A$1:$AL$1,0),FALSE),"")</f>
        <v/>
      </c>
      <c r="BG130" s="321" t="str">
        <f>_xlfn.IFNA(VLOOKUP($B130,'B-LogEmaxOverpEC50'!$A:$AL,MATCH(BG$1,'B-LogEmaxOverpEC50'!$A$1:$AL$1,0),FALSE),"")</f>
        <v/>
      </c>
      <c r="BH130" s="321" t="str">
        <f>_xlfn.IFNA(VLOOKUP($B130,'B-LogEmaxOverpEC50'!$A:$AL,MATCH(BH$1,'B-LogEmaxOverpEC50'!$A$1:$AL$1,0),FALSE),"")</f>
        <v/>
      </c>
      <c r="BI130" s="322">
        <f>_xlfn.IFNA(VLOOKUP($B130,'I-LogEmaxOverpEC50'!$A:$AR,MATCH(BI$1,'I-LogEmaxOverpEC50'!$A$1:$AR$1,0),FALSE),"")</f>
        <v>7.0709780573583316</v>
      </c>
      <c r="BJ130" s="320">
        <f>_xlfn.IFNA(VLOOKUP($B130,'I-LogEmaxOverpEC50'!$A:$AR,MATCH(BJ$1,'I-LogEmaxOverpEC50'!$A$1:$AR$1,0),FALSE),"")</f>
        <v>6.800285586605348</v>
      </c>
      <c r="BK130" s="320" t="str">
        <f>_xlfn.IFNA(VLOOKUP($B130,'I-LogEmaxOverpEC50'!$A:$AR,MATCH(BK$1,'I-LogEmaxOverpEC50'!$A$1:$AR$1,0),FALSE),"")</f>
        <v/>
      </c>
      <c r="BL130" s="320" t="str">
        <f>_xlfn.IFNA(VLOOKUP($B130,'I-LogEmaxOverpEC50'!$A:$AR,MATCH(BL$1,'I-LogEmaxOverpEC50'!$A$1:$AR$1,0),FALSE),"")</f>
        <v/>
      </c>
      <c r="BM130" s="320" t="str">
        <f>_xlfn.IFNA(VLOOKUP($B130,'I-LogEmaxOverpEC50'!$A:$AR,MATCH(BM$1,'I-LogEmaxOverpEC50'!$A$1:$AR$1,0),FALSE),"")</f>
        <v/>
      </c>
      <c r="BN130" s="320" t="str">
        <f>_xlfn.IFNA(VLOOKUP($B130,'I-LogEmaxOverpEC50'!$A:$AR,MATCH(BN$1,'I-LogEmaxOverpEC50'!$A$1:$AR$1,0),FALSE),"")</f>
        <v/>
      </c>
      <c r="BO130" s="320" t="str">
        <f>_xlfn.IFNA(VLOOKUP($B130,'I-LogEmaxOverpEC50'!$A:$AR,MATCH(BO$1,'I-LogEmaxOverpEC50'!$A$1:$AR$1,0),FALSE),"")</f>
        <v/>
      </c>
      <c r="BP130" s="320" t="str">
        <f>_xlfn.IFNA(VLOOKUP($B130,'I-LogEmaxOverpEC50'!$A:$AR,MATCH(BP$1,'I-LogEmaxOverpEC50'!$A$1:$AR$1,0),FALSE),"")</f>
        <v/>
      </c>
      <c r="BQ130" s="320" t="str">
        <f>_xlfn.IFNA(VLOOKUP($B130,'I-LogEmaxOverpEC50'!$A:$AR,MATCH(BQ$1,'I-LogEmaxOverpEC50'!$A$1:$AR$1,0),FALSE),"")</f>
        <v/>
      </c>
      <c r="BR130" s="320" t="str">
        <f>_xlfn.IFNA(VLOOKUP($B130,'I-LogEmaxOverpEC50'!$A:$AR,MATCH(BR$1,'I-LogEmaxOverpEC50'!$A$1:$AR$1,0),FALSE),"")</f>
        <v/>
      </c>
      <c r="BS130" s="320" t="str">
        <f>_xlfn.IFNA(VLOOKUP($B130,'I-LogEmaxOverpEC50'!$A:$AR,MATCH(BS$1,'I-LogEmaxOverpEC50'!$A$1:$AR$1,0),FALSE),"")</f>
        <v/>
      </c>
      <c r="BT130" s="320" t="str">
        <f>_xlfn.IFNA(VLOOKUP($B130,'I-LogEmaxOverpEC50'!$A:$AR,MATCH(BT$1,'I-LogEmaxOverpEC50'!$A$1:$AR$1,0),FALSE),"")</f>
        <v/>
      </c>
      <c r="BU130" s="320" t="str">
        <f>_xlfn.IFNA(VLOOKUP($B130,'I-LogEmaxOverpEC50'!$A:$AR,MATCH(BU$1,'I-LogEmaxOverpEC50'!$A$1:$AR$1,0),FALSE),"")</f>
        <v/>
      </c>
      <c r="BV130" s="114" t="str" cm="1">
        <f t="array" ref="BV130">_xlfn.IFS(AND($C130="A",_xlfn.CONCAT(F130:G130)&lt;&gt;"",$A130=1),"x",AND($C130="A",_xlfn.CONCAT(F130:G130)="",$A130=1),"-",$A$1&lt;&gt;"","")</f>
        <v>x</v>
      </c>
      <c r="BW130" s="113" t="str" cm="1">
        <f t="array" ref="BW130">_xlfn.IFS(AND($C130="A",_xlfn.CONCAT(H130:L130)&lt;&gt;"",$A130=1),"x",AND($C130="A",_xlfn.CONCAT(H130:L130)="",$A130=1),"-",$A$1&lt;&gt;"","")</f>
        <v>-</v>
      </c>
      <c r="BX130" s="113" t="str" cm="1">
        <f t="array" ref="BX130">_xlfn.IFS(AND($C130="A",_xlfn.CONCAT(M130:P130)&lt;&gt;"",$A130=1),"x",AND($C130="A",_xlfn.CONCAT(M130:P130)="",$A130=1),"-",$A$1&lt;&gt;"","")</f>
        <v>-</v>
      </c>
      <c r="BY130" s="113" t="str" cm="1">
        <f t="array" ref="BY130">_xlfn.IFS(AND($C130="A",_xlfn.CONCAT(Q130:R130)&lt;&gt;"",$A130=1),"x",AND($C130="A",_xlfn.CONCAT(Q130:R130)="",$A130=1),"-",$A$1&lt;&gt;"","")</f>
        <v>-</v>
      </c>
      <c r="BZ130" s="121">
        <f t="shared" ref="BZ130:BZ193" si="95">IF(AND($C130="A",MAX(F130:G130)&gt;0),MAX(F130:G130),"")</f>
        <v>7.0709780573583316</v>
      </c>
      <c r="CA130" s="120" t="str">
        <f t="shared" ref="CA130:CA193" si="96">IF(AND($C130="A",MAX(H130:L130)&gt;0),MAX(H130:L130),"")</f>
        <v/>
      </c>
      <c r="CB130" s="120" t="str">
        <f t="shared" ref="CB130:CB193" si="97">IF(AND($C130="A",MAX(M130:P130)&gt;0),MAX(M130:P130),"")</f>
        <v/>
      </c>
      <c r="CC130" s="120" t="str">
        <f t="shared" ref="CC130:CC193" si="98">IF(AND($C130="A",MAX(Q130:R130)&gt;0),MAX(Q130:R130),"")</f>
        <v/>
      </c>
      <c r="CD130" s="121" t="str">
        <f t="shared" ref="CD130:CD193" si="99">IF(COUNTIF(BZ130:CA130,"&gt;0")=2,MAX(BZ130:CA130)-MIN(BZ130:CA130),"")</f>
        <v/>
      </c>
      <c r="CE130" s="120" t="str">
        <f t="shared" ref="CE130:CE193" si="100">IF(AND(BZ130&lt;&gt;"",CB130&lt;&gt;""),MAX(BZ130,CB130)-MIN(BZ130,CB130),"")</f>
        <v/>
      </c>
      <c r="CF130" s="120" t="str">
        <f t="shared" ref="CF130:CF193" si="101">IF(AND(BZ130&lt;&gt;"",CC130&lt;&gt;""),MAX(BZ130,CC130)-MIN(BZ130,CC130),"")</f>
        <v/>
      </c>
      <c r="CG130" s="120" t="str">
        <f t="shared" ref="CG130:CG193" si="102">IF(AND(CA130&lt;&gt;"",CB130&lt;&gt;""),MAX(CA130,CB130)-MIN(CA130,CB130),"")</f>
        <v/>
      </c>
      <c r="CH130" s="120" t="str">
        <f t="shared" ref="CH130:CH193" si="103">IF(AND(CA130&lt;&gt;"",CC130&lt;&gt;""),MAX(CA130,CC130)-MIN(CA130,CC130),"")</f>
        <v/>
      </c>
      <c r="CI130" s="120" t="str">
        <f t="shared" ref="CI130:CI193" si="104">IF(AND(CB130&lt;&gt;"",CC130&lt;&gt;""),MAX(CB130,CC130)-MIN(CB130,CC130),"")</f>
        <v/>
      </c>
    </row>
    <row r="131" spans="1:87" s="5" customFormat="1" x14ac:dyDescent="0.2">
      <c r="A131" s="311" t="e" cm="1">
        <f t="array" ref="A131">_xlfn.IFS(SUM(F131:R131)&gt;0,1,Z131&gt;0,2,TRUE,3)</f>
        <v>#N/A</v>
      </c>
      <c r="B131" s="311" t="s">
        <v>60</v>
      </c>
      <c r="C131" s="311" t="str">
        <f>_xlfn.XLOOKUP(B131,RecNamesAll!A:A,RecNamesAll!E:E)</f>
        <v>A</v>
      </c>
      <c r="D131" s="311" t="str">
        <f>_xlfn.XLOOKUP(B131,RecNamesAll!A:A,RecNamesAll!C:C)</f>
        <v>β2</v>
      </c>
      <c r="E131" s="311"/>
      <c r="F131" s="312" t="e">
        <f t="shared" si="70"/>
        <v>#N/A</v>
      </c>
      <c r="G131" s="313" t="e">
        <f t="shared" si="71"/>
        <v>#N/A</v>
      </c>
      <c r="H131" s="312" t="e">
        <f t="shared" si="72"/>
        <v>#N/A</v>
      </c>
      <c r="I131" s="313" t="e">
        <f t="shared" si="73"/>
        <v>#N/A</v>
      </c>
      <c r="J131" s="313" t="e">
        <f t="shared" si="74"/>
        <v>#N/A</v>
      </c>
      <c r="K131" s="313" t="e">
        <f t="shared" si="75"/>
        <v>#N/A</v>
      </c>
      <c r="L131" s="313" t="e">
        <f t="shared" si="76"/>
        <v>#N/A</v>
      </c>
      <c r="M131" s="312" t="e">
        <f t="shared" si="77"/>
        <v>#N/A</v>
      </c>
      <c r="N131" s="313" t="e">
        <f t="shared" si="78"/>
        <v>#N/A</v>
      </c>
      <c r="O131" s="313" t="e">
        <f t="shared" si="79"/>
        <v>#N/A</v>
      </c>
      <c r="P131" s="313" t="e">
        <f t="shared" si="80"/>
        <v>#N/A</v>
      </c>
      <c r="Q131" s="312" t="e">
        <f t="shared" si="81"/>
        <v>#N/A</v>
      </c>
      <c r="R131" s="313" t="e">
        <f t="shared" si="82"/>
        <v>#N/A</v>
      </c>
      <c r="S131" s="314" t="str">
        <f t="shared" si="83"/>
        <v/>
      </c>
      <c r="T131" s="315" t="str">
        <f t="shared" si="84"/>
        <v>A</v>
      </c>
      <c r="U131" s="311" t="str">
        <f t="shared" si="85"/>
        <v>β2</v>
      </c>
      <c r="V131" s="316" t="e">
        <f>IF(VLOOKUP($B131,GtP!$A:$AA,MATCH("Gs_0-2",GtP!$A$1:$AA$1,0),FALSE)=0,"",VLOOKUP($B131,GtP!$A:$AA,MATCH("Gs_0-2",GtP!$A$1:$AA$1,0),FALSE))</f>
        <v>#N/A</v>
      </c>
      <c r="W131" s="317" t="e">
        <f>IF(VLOOKUP($B131,GtP!$A:$AA,MATCH("Gi/o_0-2",GtP!$A$1:$AA$1,0),FALSE)=0,"",VLOOKUP($B131,GtP!$A:$AA,MATCH("Gi/o_0-2",GtP!$A$1:$AA$1,0),FALSE))</f>
        <v>#N/A</v>
      </c>
      <c r="X131" s="317" t="e">
        <f>IF(VLOOKUP($B131,GtP!$A:$AA,MATCH("Gq/11_0-2",GtP!$A$1:$AA$1,0),FALSE)=0,"",VLOOKUP($B131,GtP!$A:$AA,MATCH("Gq/11_0-2",GtP!$A$1:$AA$1,0),FALSE))</f>
        <v>#N/A</v>
      </c>
      <c r="Y131" s="317" t="e">
        <f>IF(VLOOKUP($B131,GtP!$A:$AA,MATCH("G12/13_0-2",GtP!$A$1:$AA$1,0),FALSE)=0,"",VLOOKUP($B131,GtP!$A:$AA,MATCH("G12/13_0-2",GtP!$A$1:$AA$1,0),FALSE))</f>
        <v>#N/A</v>
      </c>
      <c r="Z131" s="318" t="e">
        <f t="shared" si="86"/>
        <v>#N/A</v>
      </c>
      <c r="AA131" s="317" t="e">
        <f t="shared" si="87"/>
        <v>#N/A</v>
      </c>
      <c r="AB131" s="317" t="e">
        <f t="shared" si="88"/>
        <v>#N/A</v>
      </c>
      <c r="AC131" s="317" t="e">
        <f t="shared" si="89"/>
        <v>#N/A</v>
      </c>
      <c r="AD131" s="317" t="e">
        <f t="shared" si="90"/>
        <v>#N/A</v>
      </c>
      <c r="AE131" s="315" t="str">
        <f t="shared" si="91"/>
        <v/>
      </c>
      <c r="AF131" s="311" t="str">
        <f t="shared" si="92"/>
        <v/>
      </c>
      <c r="AG131" s="311" t="str">
        <f t="shared" si="93"/>
        <v/>
      </c>
      <c r="AH131" s="311" t="str">
        <f t="shared" si="94"/>
        <v/>
      </c>
      <c r="AI131" s="316" t="e">
        <f>_xlfn.CONCAT(IF(AV131="","-","B"),IF(BI131="","-","I"),VLOOKUP($B131,GtP!$A:$BB,MATCH("Gs_0-1",GtP!$A$1:$BB$1,0),FALSE))</f>
        <v>#N/A</v>
      </c>
      <c r="AJ131" s="317" t="e">
        <f>_xlfn.CONCAT(IF(AW131="","-","B"),IF(BJ131="","-","I"),VLOOKUP($B131,GtP!$A:$BB,MATCH("Gs_0-1",GtP!$A$1:$BB$1,0),FALSE))</f>
        <v>#N/A</v>
      </c>
      <c r="AK131" s="317" t="e">
        <f>_xlfn.CONCAT(IF(AX131="","-","B"),IF(BK131="","-","I"),VLOOKUP($B131,GtP!$A:$BB,MATCH("Gi/o_0-1",GtP!$A$1:$BB$1,0),FALSE))</f>
        <v>#N/A</v>
      </c>
      <c r="AL131" s="317" t="e">
        <f>_xlfn.CONCAT(IF(AY131="","-","B"),IF(BL131="","-","I"),VLOOKUP($B131,GtP!$A:$BB,MATCH("Gi/o_0-1",GtP!$A$1:$BB$1,0),FALSE))</f>
        <v>#N/A</v>
      </c>
      <c r="AM131" s="317" t="e">
        <f>_xlfn.CONCAT(IF(AZ131="","-","B"),IF(BM131="","-","I"),VLOOKUP($B131,GtP!$A:$BB,MATCH("Gi/o_0-1",GtP!$A$1:$BB$1,0),FALSE))</f>
        <v>#N/A</v>
      </c>
      <c r="AN131" s="317" t="e">
        <f>_xlfn.CONCAT(IF(BA131="","-","B"),IF(BN131="","-","I"),VLOOKUP($B131,GtP!$A:$BB,MATCH("Gi/o_0-1",GtP!$A$1:$BB$1,0),FALSE))</f>
        <v>#N/A</v>
      </c>
      <c r="AO131" s="317" t="e">
        <f>_xlfn.CONCAT(IF(BB131="","-","B"),IF(BO131="","-","I"),VLOOKUP($B131,GtP!$A:$BB,MATCH("Gi/o_0-1",GtP!$A$1:$BB$1,0),FALSE))</f>
        <v>#N/A</v>
      </c>
      <c r="AP131" s="317" t="e">
        <f>_xlfn.CONCAT(IF(BC131="","-","B"),IF(BP131="","-","I"),VLOOKUP($B131,GtP!$A:$BB,MATCH("Gq/11_0-1",GtP!$A$1:$BB$1,0),FALSE))</f>
        <v>#N/A</v>
      </c>
      <c r="AQ131" s="317" t="e">
        <f>_xlfn.CONCAT(IF(BD131="","-","B"),IF(BQ131="","-","I"),VLOOKUP($B131,GtP!$A:$BB,MATCH("Gq/11_0-1",GtP!$A$1:$BB$1,0),FALSE))</f>
        <v>#N/A</v>
      </c>
      <c r="AR131" s="317" t="e">
        <f>_xlfn.CONCAT(IF(BE131="","-","B"),IF(BR131="","-","I"),VLOOKUP($B131,GtP!$A:$BB,MATCH("Gq/11_0-1",GtP!$A$1:$BB$1,0),FALSE))</f>
        <v>#N/A</v>
      </c>
      <c r="AS131" s="317" t="e">
        <f>_xlfn.CONCAT(IF(BF131="","-","B"),IF(BS131="","-","I"),VLOOKUP($B131,GtP!$A:$BB,MATCH("Gq/11_0-1",GtP!$A$1:$BB$1,0),FALSE))</f>
        <v>#N/A</v>
      </c>
      <c r="AT131" s="317" t="e">
        <f>_xlfn.CONCAT(IF(BG131="","-","B"),IF(BT131="","-","I"),VLOOKUP($B131,GtP!$A:$BB,MATCH("G12/13_0-1",GtP!$A$1:$BB$1,0),FALSE))</f>
        <v>#N/A</v>
      </c>
      <c r="AU131" s="317" t="e">
        <f>_xlfn.CONCAT(IF(BH131="","-","B"),IF(BU131="","-","I"),VLOOKUP($B131,GtP!$A:$BB,MATCH("G12/13_0-1",GtP!$A$1:$BB$1,0),FALSE))</f>
        <v>#N/A</v>
      </c>
      <c r="AV131" s="319">
        <f>_xlfn.IFNA(VLOOKUP($B131,'B-LogEmaxOverpEC50'!$A:$AL,MATCH(AV$1,'B-LogEmaxOverpEC50'!$A$1:$AL$1,0),FALSE),"")</f>
        <v>10.195552723633551</v>
      </c>
      <c r="AW131" s="320"/>
      <c r="AX131" s="321" t="str">
        <f>_xlfn.IFNA(VLOOKUP($B131,'B-LogEmaxOverpEC50'!$A:$AL,MATCH(AX$1,'B-LogEmaxOverpEC50'!$A$1:$AL$1,0),FALSE),"")</f>
        <v/>
      </c>
      <c r="AY131" s="321" t="str">
        <f>_xlfn.IFNA(VLOOKUP($B131,'B-LogEmaxOverpEC50'!$A:$AL,MATCH(AY$1,'B-LogEmaxOverpEC50'!$A$1:$AL$1,0),FALSE),"")</f>
        <v/>
      </c>
      <c r="AZ131" s="321" t="str">
        <f>_xlfn.IFNA(VLOOKUP($B131,'B-LogEmaxOverpEC50'!$A:$AL,MATCH(AZ$1,'B-LogEmaxOverpEC50'!$A$1:$AL$1,0),FALSE),"")</f>
        <v/>
      </c>
      <c r="BA131" s="321" t="str">
        <f>_xlfn.IFNA(VLOOKUP($B131,'B-LogEmaxOverpEC50'!$A:$AL,MATCH(BA$1,'B-LogEmaxOverpEC50'!$A$1:$AL$1,0),FALSE),"")</f>
        <v/>
      </c>
      <c r="BB131" s="321" t="str">
        <f>_xlfn.IFNA(VLOOKUP($B131,'B-LogEmaxOverpEC50'!$A:$AL,MATCH(BB$1,'B-LogEmaxOverpEC50'!$A$1:$AL$1,0),FALSE),"")</f>
        <v/>
      </c>
      <c r="BC131" s="321" t="str">
        <f>_xlfn.IFNA(VLOOKUP($B131,'B-LogEmaxOverpEC50'!$A:$AL,MATCH(BC$1,'B-LogEmaxOverpEC50'!$A$1:$AL$1,0),FALSE),"")</f>
        <v/>
      </c>
      <c r="BD131" s="321" t="str">
        <f>_xlfn.IFNA(VLOOKUP($B131,'B-LogEmaxOverpEC50'!$A:$AL,MATCH(BD$1,'B-LogEmaxOverpEC50'!$A$1:$AL$1,0),FALSE),"")</f>
        <v/>
      </c>
      <c r="BE131" s="321" t="str">
        <f>_xlfn.IFNA(VLOOKUP($B131,'B-LogEmaxOverpEC50'!$A:$AL,MATCH(BE$1,'B-LogEmaxOverpEC50'!$A$1:$AL$1,0),FALSE),"")</f>
        <v/>
      </c>
      <c r="BF131" s="321">
        <f>_xlfn.IFNA(VLOOKUP($B131,'B-LogEmaxOverpEC50'!$A:$AL,MATCH(BF$1,'B-LogEmaxOverpEC50'!$A$1:$AL$1,0),FALSE),"")</f>
        <v>8.3077441747381382</v>
      </c>
      <c r="BG131" s="321" t="str">
        <f>_xlfn.IFNA(VLOOKUP($B131,'B-LogEmaxOverpEC50'!$A:$AL,MATCH(BG$1,'B-LogEmaxOverpEC50'!$A$1:$AL$1,0),FALSE),"")</f>
        <v/>
      </c>
      <c r="BH131" s="321" t="str">
        <f>_xlfn.IFNA(VLOOKUP($B131,'B-LogEmaxOverpEC50'!$A:$AL,MATCH(BH$1,'B-LogEmaxOverpEC50'!$A$1:$AL$1,0),FALSE),"")</f>
        <v/>
      </c>
      <c r="BI131" s="322">
        <f>_xlfn.IFNA(VLOOKUP($B131,'I-LogEmaxOverpEC50'!$A:$AR,MATCH(BI$1,'I-LogEmaxOverpEC50'!$A$1:$AR$1,0),FALSE),"")</f>
        <v>8.9368521900322495</v>
      </c>
      <c r="BJ131" s="320">
        <f>_xlfn.IFNA(VLOOKUP($B131,'I-LogEmaxOverpEC50'!$A:$AR,MATCH(BJ$1,'I-LogEmaxOverpEC50'!$A$1:$AR$1,0),FALSE),"")</f>
        <v>8.7365350590817883</v>
      </c>
      <c r="BK131" s="320" t="str">
        <f>_xlfn.IFNA(VLOOKUP($B131,'I-LogEmaxOverpEC50'!$A:$AR,MATCH(BK$1,'I-LogEmaxOverpEC50'!$A$1:$AR$1,0),FALSE),"")</f>
        <v/>
      </c>
      <c r="BL131" s="320" t="str">
        <f>_xlfn.IFNA(VLOOKUP($B131,'I-LogEmaxOverpEC50'!$A:$AR,MATCH(BL$1,'I-LogEmaxOverpEC50'!$A$1:$AR$1,0),FALSE),"")</f>
        <v/>
      </c>
      <c r="BM131" s="320" t="str">
        <f>_xlfn.IFNA(VLOOKUP($B131,'I-LogEmaxOverpEC50'!$A:$AR,MATCH(BM$1,'I-LogEmaxOverpEC50'!$A$1:$AR$1,0),FALSE),"")</f>
        <v/>
      </c>
      <c r="BN131" s="320" t="str">
        <f>_xlfn.IFNA(VLOOKUP($B131,'I-LogEmaxOverpEC50'!$A:$AR,MATCH(BN$1,'I-LogEmaxOverpEC50'!$A$1:$AR$1,0),FALSE),"")</f>
        <v/>
      </c>
      <c r="BO131" s="320" t="str">
        <f>_xlfn.IFNA(VLOOKUP($B131,'I-LogEmaxOverpEC50'!$A:$AR,MATCH(BO$1,'I-LogEmaxOverpEC50'!$A$1:$AR$1,0),FALSE),"")</f>
        <v/>
      </c>
      <c r="BP131" s="320" t="str">
        <f>_xlfn.IFNA(VLOOKUP($B131,'I-LogEmaxOverpEC50'!$A:$AR,MATCH(BP$1,'I-LogEmaxOverpEC50'!$A$1:$AR$1,0),FALSE),"")</f>
        <v/>
      </c>
      <c r="BQ131" s="320" t="str">
        <f>_xlfn.IFNA(VLOOKUP($B131,'I-LogEmaxOverpEC50'!$A:$AR,MATCH(BQ$1,'I-LogEmaxOverpEC50'!$A$1:$AR$1,0),FALSE),"")</f>
        <v/>
      </c>
      <c r="BR131" s="320">
        <f>_xlfn.IFNA(VLOOKUP($B131,'I-LogEmaxOverpEC50'!$A:$AR,MATCH(BR$1,'I-LogEmaxOverpEC50'!$A$1:$AR$1,0),FALSE),"")</f>
        <v>9.0577312480747505</v>
      </c>
      <c r="BS131" s="320" t="str">
        <f>_xlfn.IFNA(VLOOKUP($B131,'I-LogEmaxOverpEC50'!$A:$AR,MATCH(BS$1,'I-LogEmaxOverpEC50'!$A$1:$AR$1,0),FALSE),"")</f>
        <v/>
      </c>
      <c r="BT131" s="320" t="str">
        <f>_xlfn.IFNA(VLOOKUP($B131,'I-LogEmaxOverpEC50'!$A:$AR,MATCH(BT$1,'I-LogEmaxOverpEC50'!$A$1:$AR$1,0),FALSE),"")</f>
        <v/>
      </c>
      <c r="BU131" s="320" t="str">
        <f>_xlfn.IFNA(VLOOKUP($B131,'I-LogEmaxOverpEC50'!$A:$AR,MATCH(BU$1,'I-LogEmaxOverpEC50'!$A$1:$AR$1,0),FALSE),"")</f>
        <v/>
      </c>
      <c r="BV131" s="114" t="e" cm="1">
        <f t="array" ref="BV131">_xlfn.IFS(AND($C131="A",_xlfn.CONCAT(F131:G131)&lt;&gt;"",$A131=1),"x",AND($C131="A",_xlfn.CONCAT(F131:G131)="",$A131=1),"-",$A$1&lt;&gt;"","")</f>
        <v>#N/A</v>
      </c>
      <c r="BW131" s="113" t="e" cm="1">
        <f t="array" ref="BW131">_xlfn.IFS(AND($C131="A",_xlfn.CONCAT(H131:L131)&lt;&gt;"",$A131=1),"x",AND($C131="A",_xlfn.CONCAT(H131:L131)="",$A131=1),"-",$A$1&lt;&gt;"","")</f>
        <v>#N/A</v>
      </c>
      <c r="BX131" s="113" t="e" cm="1">
        <f t="array" ref="BX131">_xlfn.IFS(AND($C131="A",_xlfn.CONCAT(M131:P131)&lt;&gt;"",$A131=1),"x",AND($C131="A",_xlfn.CONCAT(M131:P131)="",$A131=1),"-",$A$1&lt;&gt;"","")</f>
        <v>#N/A</v>
      </c>
      <c r="BY131" s="113" t="e" cm="1">
        <f t="array" ref="BY131">_xlfn.IFS(AND($C131="A",_xlfn.CONCAT(Q131:R131)&lt;&gt;"",$A131=1),"x",AND($C131="A",_xlfn.CONCAT(Q131:R131)="",$A131=1),"-",$A$1&lt;&gt;"","")</f>
        <v>#N/A</v>
      </c>
      <c r="BZ131" s="121" t="e">
        <f t="shared" si="95"/>
        <v>#N/A</v>
      </c>
      <c r="CA131" s="120" t="e">
        <f t="shared" si="96"/>
        <v>#N/A</v>
      </c>
      <c r="CB131" s="120" t="e">
        <f t="shared" si="97"/>
        <v>#N/A</v>
      </c>
      <c r="CC131" s="120" t="e">
        <f t="shared" si="98"/>
        <v>#N/A</v>
      </c>
      <c r="CD131" s="121" t="str">
        <f t="shared" si="99"/>
        <v/>
      </c>
      <c r="CE131" s="120" t="e">
        <f t="shared" si="100"/>
        <v>#N/A</v>
      </c>
      <c r="CF131" s="120" t="e">
        <f t="shared" si="101"/>
        <v>#N/A</v>
      </c>
      <c r="CG131" s="120" t="e">
        <f t="shared" si="102"/>
        <v>#N/A</v>
      </c>
      <c r="CH131" s="120" t="e">
        <f t="shared" si="103"/>
        <v>#N/A</v>
      </c>
      <c r="CI131" s="120" t="e">
        <f t="shared" si="104"/>
        <v>#N/A</v>
      </c>
    </row>
    <row r="132" spans="1:87" x14ac:dyDescent="0.2">
      <c r="A132" s="311" t="e" cm="1">
        <f t="array" ref="A132">_xlfn.IFS(SUM(F132:R132)&gt;0,1,Z132&gt;0,2,TRUE,3)</f>
        <v>#N/A</v>
      </c>
      <c r="B132" s="311" t="s">
        <v>90</v>
      </c>
      <c r="C132" s="311" t="str">
        <f>_xlfn.XLOOKUP(B132,RecNamesAll!A:A,RecNamesAll!E:E)</f>
        <v>A</v>
      </c>
      <c r="D132" s="311" t="str">
        <f>_xlfn.XLOOKUP(B132,RecNamesAll!A:A,RecNamesAll!C:C)</f>
        <v>D1</v>
      </c>
      <c r="F132" s="312" t="e">
        <f t="shared" si="70"/>
        <v>#N/A</v>
      </c>
      <c r="G132" s="313" t="e">
        <f t="shared" si="71"/>
        <v>#N/A</v>
      </c>
      <c r="H132" s="312" t="e">
        <f t="shared" si="72"/>
        <v>#N/A</v>
      </c>
      <c r="I132" s="313" t="e">
        <f t="shared" si="73"/>
        <v>#N/A</v>
      </c>
      <c r="J132" s="313" t="e">
        <f t="shared" si="74"/>
        <v>#N/A</v>
      </c>
      <c r="K132" s="313" t="e">
        <f t="shared" si="75"/>
        <v>#N/A</v>
      </c>
      <c r="L132" s="313" t="e">
        <f t="shared" si="76"/>
        <v>#N/A</v>
      </c>
      <c r="M132" s="312" t="e">
        <f t="shared" si="77"/>
        <v>#N/A</v>
      </c>
      <c r="N132" s="313" t="e">
        <f t="shared" si="78"/>
        <v>#N/A</v>
      </c>
      <c r="O132" s="313" t="e">
        <f t="shared" si="79"/>
        <v>#N/A</v>
      </c>
      <c r="P132" s="313" t="e">
        <f t="shared" si="80"/>
        <v>#N/A</v>
      </c>
      <c r="Q132" s="312" t="e">
        <f t="shared" si="81"/>
        <v>#N/A</v>
      </c>
      <c r="R132" s="313" t="e">
        <f t="shared" si="82"/>
        <v>#N/A</v>
      </c>
      <c r="S132" s="314" t="str">
        <f t="shared" si="83"/>
        <v/>
      </c>
      <c r="T132" s="315" t="str">
        <f t="shared" si="84"/>
        <v>A</v>
      </c>
      <c r="U132" s="311" t="str">
        <f t="shared" si="85"/>
        <v>D1</v>
      </c>
      <c r="V132" s="316" t="e">
        <f>IF(VLOOKUP($B132,GtP!$A:$AA,MATCH("Gs_0-2",GtP!$A$1:$AA$1,0),FALSE)=0,"",VLOOKUP($B132,GtP!$A:$AA,MATCH("Gs_0-2",GtP!$A$1:$AA$1,0),FALSE))</f>
        <v>#N/A</v>
      </c>
      <c r="W132" s="317" t="e">
        <f>IF(VLOOKUP($B132,GtP!$A:$AA,MATCH("Gi/o_0-2",GtP!$A$1:$AA$1,0),FALSE)=0,"",VLOOKUP($B132,GtP!$A:$AA,MATCH("Gi/o_0-2",GtP!$A$1:$AA$1,0),FALSE))</f>
        <v>#N/A</v>
      </c>
      <c r="X132" s="317" t="e">
        <f>IF(VLOOKUP($B132,GtP!$A:$AA,MATCH("Gq/11_0-2",GtP!$A$1:$AA$1,0),FALSE)=0,"",VLOOKUP($B132,GtP!$A:$AA,MATCH("Gq/11_0-2",GtP!$A$1:$AA$1,0),FALSE))</f>
        <v>#N/A</v>
      </c>
      <c r="Y132" s="317" t="e">
        <f>IF(VLOOKUP($B132,GtP!$A:$AA,MATCH("G12/13_0-2",GtP!$A$1:$AA$1,0),FALSE)=0,"",VLOOKUP($B132,GtP!$A:$AA,MATCH("G12/13_0-2",GtP!$A$1:$AA$1,0),FALSE))</f>
        <v>#N/A</v>
      </c>
      <c r="Z132" s="318" t="e">
        <f t="shared" si="86"/>
        <v>#N/A</v>
      </c>
      <c r="AA132" s="317" t="e">
        <f t="shared" si="87"/>
        <v>#N/A</v>
      </c>
      <c r="AB132" s="317" t="e">
        <f t="shared" si="88"/>
        <v>#N/A</v>
      </c>
      <c r="AC132" s="317" t="e">
        <f t="shared" si="89"/>
        <v>#N/A</v>
      </c>
      <c r="AD132" s="317" t="e">
        <f t="shared" si="90"/>
        <v>#N/A</v>
      </c>
      <c r="AE132" s="315" t="str">
        <f t="shared" si="91"/>
        <v/>
      </c>
      <c r="AF132" s="311" t="str">
        <f t="shared" si="92"/>
        <v/>
      </c>
      <c r="AG132" s="311" t="str">
        <f t="shared" si="93"/>
        <v/>
      </c>
      <c r="AH132" s="311" t="str">
        <f t="shared" si="94"/>
        <v/>
      </c>
      <c r="AI132" s="316" t="e">
        <f>_xlfn.CONCAT(IF(AV132="","-","B"),IF(BI132="","-","I"),VLOOKUP($B132,GtP!$A:$BB,MATCH("Gs_0-1",GtP!$A$1:$BB$1,0),FALSE))</f>
        <v>#N/A</v>
      </c>
      <c r="AJ132" s="317" t="e">
        <f>_xlfn.CONCAT(IF(AW132="","-","B"),IF(BJ132="","-","I"),VLOOKUP($B132,GtP!$A:$BB,MATCH("Gs_0-1",GtP!$A$1:$BB$1,0),FALSE))</f>
        <v>#N/A</v>
      </c>
      <c r="AK132" s="317" t="e">
        <f>_xlfn.CONCAT(IF(AX132="","-","B"),IF(BK132="","-","I"),VLOOKUP($B132,GtP!$A:$BB,MATCH("Gi/o_0-1",GtP!$A$1:$BB$1,0),FALSE))</f>
        <v>#N/A</v>
      </c>
      <c r="AL132" s="317" t="e">
        <f>_xlfn.CONCAT(IF(AY132="","-","B"),IF(BL132="","-","I"),VLOOKUP($B132,GtP!$A:$BB,MATCH("Gi/o_0-1",GtP!$A$1:$BB$1,0),FALSE))</f>
        <v>#N/A</v>
      </c>
      <c r="AM132" s="317" t="e">
        <f>_xlfn.CONCAT(IF(AZ132="","-","B"),IF(BM132="","-","I"),VLOOKUP($B132,GtP!$A:$BB,MATCH("Gi/o_0-1",GtP!$A$1:$BB$1,0),FALSE))</f>
        <v>#N/A</v>
      </c>
      <c r="AN132" s="317" t="e">
        <f>_xlfn.CONCAT(IF(BA132="","-","B"),IF(BN132="","-","I"),VLOOKUP($B132,GtP!$A:$BB,MATCH("Gi/o_0-1",GtP!$A$1:$BB$1,0),FALSE))</f>
        <v>#N/A</v>
      </c>
      <c r="AO132" s="317" t="e">
        <f>_xlfn.CONCAT(IF(BB132="","-","B"),IF(BO132="","-","I"),VLOOKUP($B132,GtP!$A:$BB,MATCH("Gi/o_0-1",GtP!$A$1:$BB$1,0),FALSE))</f>
        <v>#N/A</v>
      </c>
      <c r="AP132" s="317" t="e">
        <f>_xlfn.CONCAT(IF(BC132="","-","B"),IF(BP132="","-","I"),VLOOKUP($B132,GtP!$A:$BB,MATCH("Gq/11_0-1",GtP!$A$1:$BB$1,0),FALSE))</f>
        <v>#N/A</v>
      </c>
      <c r="AQ132" s="317" t="e">
        <f>_xlfn.CONCAT(IF(BD132="","-","B"),IF(BQ132="","-","I"),VLOOKUP($B132,GtP!$A:$BB,MATCH("Gq/11_0-1",GtP!$A$1:$BB$1,0),FALSE))</f>
        <v>#N/A</v>
      </c>
      <c r="AR132" s="317" t="e">
        <f>_xlfn.CONCAT(IF(BE132="","-","B"),IF(BR132="","-","I"),VLOOKUP($B132,GtP!$A:$BB,MATCH("Gq/11_0-1",GtP!$A$1:$BB$1,0),FALSE))</f>
        <v>#N/A</v>
      </c>
      <c r="AS132" s="317" t="e">
        <f>_xlfn.CONCAT(IF(BF132="","-","B"),IF(BS132="","-","I"),VLOOKUP($B132,GtP!$A:$BB,MATCH("Gq/11_0-1",GtP!$A$1:$BB$1,0),FALSE))</f>
        <v>#N/A</v>
      </c>
      <c r="AT132" s="317" t="e">
        <f>_xlfn.CONCAT(IF(BG132="","-","B"),IF(BT132="","-","I"),VLOOKUP($B132,GtP!$A:$BB,MATCH("G12/13_0-1",GtP!$A$1:$BB$1,0),FALSE))</f>
        <v>#N/A</v>
      </c>
      <c r="AU132" s="317" t="e">
        <f>_xlfn.CONCAT(IF(BH132="","-","B"),IF(BU132="","-","I"),VLOOKUP($B132,GtP!$A:$BB,MATCH("G12/13_0-1",GtP!$A$1:$BB$1,0),FALSE))</f>
        <v>#N/A</v>
      </c>
      <c r="AV132" s="319">
        <f>_xlfn.IFNA(VLOOKUP($B132,'B-LogEmaxOverpEC50'!$A:$AL,MATCH(AV$1,'B-LogEmaxOverpEC50'!$A$1:$AL$1,0),FALSE),"")</f>
        <v>10.623547079786631</v>
      </c>
      <c r="AX132" s="321" t="str">
        <f>_xlfn.IFNA(VLOOKUP($B132,'B-LogEmaxOverpEC50'!$A:$AL,MATCH(AX$1,'B-LogEmaxOverpEC50'!$A$1:$AL$1,0),FALSE),"")</f>
        <v/>
      </c>
      <c r="AY132" s="321" t="str">
        <f>_xlfn.IFNA(VLOOKUP($B132,'B-LogEmaxOverpEC50'!$A:$AL,MATCH(AY$1,'B-LogEmaxOverpEC50'!$A$1:$AL$1,0),FALSE),"")</f>
        <v/>
      </c>
      <c r="AZ132" s="321" t="str">
        <f>_xlfn.IFNA(VLOOKUP($B132,'B-LogEmaxOverpEC50'!$A:$AL,MATCH(AZ$1,'B-LogEmaxOverpEC50'!$A$1:$AL$1,0),FALSE),"")</f>
        <v/>
      </c>
      <c r="BA132" s="321">
        <f>_xlfn.IFNA(VLOOKUP($B132,'B-LogEmaxOverpEC50'!$A:$AL,MATCH(BA$1,'B-LogEmaxOverpEC50'!$A$1:$AL$1,0),FALSE),"")</f>
        <v>7.1044358798017084</v>
      </c>
      <c r="BB132" s="321">
        <f>_xlfn.IFNA(VLOOKUP($B132,'B-LogEmaxOverpEC50'!$A:$AL,MATCH(BB$1,'B-LogEmaxOverpEC50'!$A$1:$AL$1,0),FALSE),"")</f>
        <v>7.6924623318773468</v>
      </c>
      <c r="BC132" s="321" t="str">
        <f>_xlfn.IFNA(VLOOKUP($B132,'B-LogEmaxOverpEC50'!$A:$AL,MATCH(BC$1,'B-LogEmaxOverpEC50'!$A$1:$AL$1,0),FALSE),"")</f>
        <v/>
      </c>
      <c r="BD132" s="321" t="str">
        <f>_xlfn.IFNA(VLOOKUP($B132,'B-LogEmaxOverpEC50'!$A:$AL,MATCH(BD$1,'B-LogEmaxOverpEC50'!$A$1:$AL$1,0),FALSE),"")</f>
        <v/>
      </c>
      <c r="BE132" s="321" t="str">
        <f>_xlfn.IFNA(VLOOKUP($B132,'B-LogEmaxOverpEC50'!$A:$AL,MATCH(BE$1,'B-LogEmaxOverpEC50'!$A$1:$AL$1,0),FALSE),"")</f>
        <v/>
      </c>
      <c r="BF132" s="321">
        <f>_xlfn.IFNA(VLOOKUP($B132,'B-LogEmaxOverpEC50'!$A:$AL,MATCH(BF$1,'B-LogEmaxOverpEC50'!$A$1:$AL$1,0),FALSE),"")</f>
        <v>9.4372491319759</v>
      </c>
      <c r="BG132" s="321" t="str">
        <f>_xlfn.IFNA(VLOOKUP($B132,'B-LogEmaxOverpEC50'!$A:$AL,MATCH(BG$1,'B-LogEmaxOverpEC50'!$A$1:$AL$1,0),FALSE),"")</f>
        <v/>
      </c>
      <c r="BH132" s="321" t="str">
        <f>_xlfn.IFNA(VLOOKUP($B132,'B-LogEmaxOverpEC50'!$A:$AL,MATCH(BH$1,'B-LogEmaxOverpEC50'!$A$1:$AL$1,0),FALSE),"")</f>
        <v/>
      </c>
      <c r="BI132" s="322">
        <f>_xlfn.IFNA(VLOOKUP($B132,'I-LogEmaxOverpEC50'!$A:$AR,MATCH(BI$1,'I-LogEmaxOverpEC50'!$A$1:$AR$1,0),FALSE),"")</f>
        <v>7.2943568487915789</v>
      </c>
      <c r="BJ132" s="320">
        <f>_xlfn.IFNA(VLOOKUP($B132,'I-LogEmaxOverpEC50'!$A:$AR,MATCH(BJ$1,'I-LogEmaxOverpEC50'!$A$1:$AR$1,0),FALSE),"")</f>
        <v>7.1474576896454609</v>
      </c>
      <c r="BK132" s="320" t="str">
        <f>_xlfn.IFNA(VLOOKUP($B132,'I-LogEmaxOverpEC50'!$A:$AR,MATCH(BK$1,'I-LogEmaxOverpEC50'!$A$1:$AR$1,0),FALSE),"")</f>
        <v/>
      </c>
      <c r="BL132" s="320" t="str">
        <f>_xlfn.IFNA(VLOOKUP($B132,'I-LogEmaxOverpEC50'!$A:$AR,MATCH(BL$1,'I-LogEmaxOverpEC50'!$A$1:$AR$1,0),FALSE),"")</f>
        <v/>
      </c>
      <c r="BM132" s="320" t="str">
        <f>_xlfn.IFNA(VLOOKUP($B132,'I-LogEmaxOverpEC50'!$A:$AR,MATCH(BM$1,'I-LogEmaxOverpEC50'!$A$1:$AR$1,0),FALSE),"")</f>
        <v/>
      </c>
      <c r="BN132" s="320" t="str">
        <f>_xlfn.IFNA(VLOOKUP($B132,'I-LogEmaxOverpEC50'!$A:$AR,MATCH(BN$1,'I-LogEmaxOverpEC50'!$A$1:$AR$1,0),FALSE),"")</f>
        <v/>
      </c>
      <c r="BO132" s="320">
        <f>_xlfn.IFNA(VLOOKUP($B132,'I-LogEmaxOverpEC50'!$A:$AR,MATCH(BO$1,'I-LogEmaxOverpEC50'!$A$1:$AR$1,0),FALSE),"")</f>
        <v>7.2113989275969086</v>
      </c>
      <c r="BP132" s="320">
        <f>_xlfn.IFNA(VLOOKUP($B132,'I-LogEmaxOverpEC50'!$A:$AR,MATCH(BP$1,'I-LogEmaxOverpEC50'!$A$1:$AR$1,0),FALSE),"")</f>
        <v>7.0169247899362972</v>
      </c>
      <c r="BQ132" s="320">
        <f>_xlfn.IFNA(VLOOKUP($B132,'I-LogEmaxOverpEC50'!$A:$AR,MATCH(BQ$1,'I-LogEmaxOverpEC50'!$A$1:$AR$1,0),FALSE),"")</f>
        <v>7.0169247899362972</v>
      </c>
      <c r="BR132" s="320">
        <f>_xlfn.IFNA(VLOOKUP($B132,'I-LogEmaxOverpEC50'!$A:$AR,MATCH(BR$1,'I-LogEmaxOverpEC50'!$A$1:$AR$1,0),FALSE),"")</f>
        <v>7.3281017931923138</v>
      </c>
      <c r="BS132" s="320" t="str">
        <f>_xlfn.IFNA(VLOOKUP($B132,'I-LogEmaxOverpEC50'!$A:$AR,MATCH(BS$1,'I-LogEmaxOverpEC50'!$A$1:$AR$1,0),FALSE),"")</f>
        <v/>
      </c>
      <c r="BT132" s="320" t="str">
        <f>_xlfn.IFNA(VLOOKUP($B132,'I-LogEmaxOverpEC50'!$A:$AR,MATCH(BT$1,'I-LogEmaxOverpEC50'!$A$1:$AR$1,0),FALSE),"")</f>
        <v/>
      </c>
      <c r="BU132" s="320" t="str">
        <f>_xlfn.IFNA(VLOOKUP($B132,'I-LogEmaxOverpEC50'!$A:$AR,MATCH(BU$1,'I-LogEmaxOverpEC50'!$A$1:$AR$1,0),FALSE),"")</f>
        <v/>
      </c>
      <c r="BV132" s="114" t="e" cm="1">
        <f t="array" ref="BV132">_xlfn.IFS(AND($C132="A",_xlfn.CONCAT(F132:G132)&lt;&gt;"",$A132=1),"x",AND($C132="A",_xlfn.CONCAT(F132:G132)="",$A132=1),"-",$A$1&lt;&gt;"","")</f>
        <v>#N/A</v>
      </c>
      <c r="BW132" s="113" t="e" cm="1">
        <f t="array" ref="BW132">_xlfn.IFS(AND($C132="A",_xlfn.CONCAT(H132:L132)&lt;&gt;"",$A132=1),"x",AND($C132="A",_xlfn.CONCAT(H132:L132)="",$A132=1),"-",$A$1&lt;&gt;"","")</f>
        <v>#N/A</v>
      </c>
      <c r="BX132" s="113" t="e" cm="1">
        <f t="array" ref="BX132">_xlfn.IFS(AND($C132="A",_xlfn.CONCAT(M132:P132)&lt;&gt;"",$A132=1),"x",AND($C132="A",_xlfn.CONCAT(M132:P132)="",$A132=1),"-",$A$1&lt;&gt;"","")</f>
        <v>#N/A</v>
      </c>
      <c r="BY132" s="113" t="e" cm="1">
        <f t="array" ref="BY132">_xlfn.IFS(AND($C132="A",_xlfn.CONCAT(Q132:R132)&lt;&gt;"",$A132=1),"x",AND($C132="A",_xlfn.CONCAT(Q132:R132)="",$A132=1),"-",$A$1&lt;&gt;"","")</f>
        <v>#N/A</v>
      </c>
      <c r="BZ132" s="121" t="e">
        <f t="shared" si="95"/>
        <v>#N/A</v>
      </c>
      <c r="CA132" s="120" t="e">
        <f t="shared" si="96"/>
        <v>#N/A</v>
      </c>
      <c r="CB132" s="120" t="e">
        <f t="shared" si="97"/>
        <v>#N/A</v>
      </c>
      <c r="CC132" s="120" t="e">
        <f t="shared" si="98"/>
        <v>#N/A</v>
      </c>
      <c r="CD132" s="121" t="str">
        <f t="shared" si="99"/>
        <v/>
      </c>
      <c r="CE132" s="120" t="e">
        <f t="shared" si="100"/>
        <v>#N/A</v>
      </c>
      <c r="CF132" s="120" t="e">
        <f t="shared" si="101"/>
        <v>#N/A</v>
      </c>
      <c r="CG132" s="120" t="e">
        <f t="shared" si="102"/>
        <v>#N/A</v>
      </c>
      <c r="CH132" s="120" t="e">
        <f t="shared" si="103"/>
        <v>#N/A</v>
      </c>
      <c r="CI132" s="120" t="e">
        <f t="shared" si="104"/>
        <v>#N/A</v>
      </c>
    </row>
    <row r="133" spans="1:87" x14ac:dyDescent="0.2">
      <c r="A133" s="311" t="e" cm="1">
        <f t="array" ref="A133">_xlfn.IFS(SUM(F133:R133)&gt;0,1,Z133&gt;0,2,TRUE,3)</f>
        <v>#N/A</v>
      </c>
      <c r="B133" s="311" t="s">
        <v>24</v>
      </c>
      <c r="C133" s="311" t="str">
        <f>_xlfn.XLOOKUP(B133,RecNamesAll!A:A,RecNamesAll!E:E)</f>
        <v>A</v>
      </c>
      <c r="D133" s="311" t="str">
        <f>_xlfn.XLOOKUP(B133,RecNamesAll!A:A,RecNamesAll!C:C)</f>
        <v>MC4</v>
      </c>
      <c r="F133" s="312" t="e">
        <f t="shared" si="70"/>
        <v>#N/A</v>
      </c>
      <c r="G133" s="313" t="e">
        <f t="shared" si="71"/>
        <v>#N/A</v>
      </c>
      <c r="H133" s="312" t="e">
        <f t="shared" si="72"/>
        <v>#N/A</v>
      </c>
      <c r="I133" s="313" t="e">
        <f t="shared" si="73"/>
        <v>#N/A</v>
      </c>
      <c r="J133" s="313" t="e">
        <f t="shared" si="74"/>
        <v>#N/A</v>
      </c>
      <c r="K133" s="313" t="e">
        <f t="shared" si="75"/>
        <v>#N/A</v>
      </c>
      <c r="L133" s="313" t="e">
        <f t="shared" si="76"/>
        <v>#N/A</v>
      </c>
      <c r="M133" s="312" t="e">
        <f t="shared" si="77"/>
        <v>#N/A</v>
      </c>
      <c r="N133" s="313" t="e">
        <f t="shared" si="78"/>
        <v>#N/A</v>
      </c>
      <c r="O133" s="313" t="e">
        <f t="shared" si="79"/>
        <v>#N/A</v>
      </c>
      <c r="P133" s="313" t="e">
        <f t="shared" si="80"/>
        <v>#N/A</v>
      </c>
      <c r="Q133" s="312" t="e">
        <f t="shared" si="81"/>
        <v>#N/A</v>
      </c>
      <c r="R133" s="313" t="e">
        <f t="shared" si="82"/>
        <v>#N/A</v>
      </c>
      <c r="S133" s="314" t="str">
        <f t="shared" si="83"/>
        <v/>
      </c>
      <c r="T133" s="315" t="str">
        <f t="shared" si="84"/>
        <v>A</v>
      </c>
      <c r="U133" s="311" t="str">
        <f t="shared" si="85"/>
        <v>MC4</v>
      </c>
      <c r="V133" s="316" t="e">
        <f>IF(VLOOKUP($B133,GtP!$A:$AA,MATCH("Gs_0-2",GtP!$A$1:$AA$1,0),FALSE)=0,"",VLOOKUP($B133,GtP!$A:$AA,MATCH("Gs_0-2",GtP!$A$1:$AA$1,0),FALSE))</f>
        <v>#N/A</v>
      </c>
      <c r="W133" s="317" t="e">
        <f>IF(VLOOKUP($B133,GtP!$A:$AA,MATCH("Gi/o_0-2",GtP!$A$1:$AA$1,0),FALSE)=0,"",VLOOKUP($B133,GtP!$A:$AA,MATCH("Gi/o_0-2",GtP!$A$1:$AA$1,0),FALSE))</f>
        <v>#N/A</v>
      </c>
      <c r="X133" s="317" t="e">
        <f>IF(VLOOKUP($B133,GtP!$A:$AA,MATCH("Gq/11_0-2",GtP!$A$1:$AA$1,0),FALSE)=0,"",VLOOKUP($B133,GtP!$A:$AA,MATCH("Gq/11_0-2",GtP!$A$1:$AA$1,0),FALSE))</f>
        <v>#N/A</v>
      </c>
      <c r="Y133" s="317" t="e">
        <f>IF(VLOOKUP($B133,GtP!$A:$AA,MATCH("G12/13_0-2",GtP!$A$1:$AA$1,0),FALSE)=0,"",VLOOKUP($B133,GtP!$A:$AA,MATCH("G12/13_0-2",GtP!$A$1:$AA$1,0),FALSE))</f>
        <v>#N/A</v>
      </c>
      <c r="Z133" s="318" t="e">
        <f t="shared" si="86"/>
        <v>#N/A</v>
      </c>
      <c r="AA133" s="317" t="e">
        <f t="shared" si="87"/>
        <v>#N/A</v>
      </c>
      <c r="AB133" s="317" t="e">
        <f t="shared" si="88"/>
        <v>#N/A</v>
      </c>
      <c r="AC133" s="317" t="e">
        <f t="shared" si="89"/>
        <v>#N/A</v>
      </c>
      <c r="AD133" s="317" t="e">
        <f t="shared" si="90"/>
        <v>#N/A</v>
      </c>
      <c r="AE133" s="315" t="str">
        <f t="shared" si="91"/>
        <v/>
      </c>
      <c r="AF133" s="311" t="str">
        <f t="shared" si="92"/>
        <v/>
      </c>
      <c r="AG133" s="311" t="str">
        <f t="shared" si="93"/>
        <v/>
      </c>
      <c r="AH133" s="311" t="str">
        <f t="shared" si="94"/>
        <v/>
      </c>
      <c r="AI133" s="316" t="e">
        <f>_xlfn.CONCAT(IF(AV133="","-","B"),IF(BI133="","-","I"),VLOOKUP($B133,GtP!$A:$BB,MATCH("Gs_0-1",GtP!$A$1:$BB$1,0),FALSE))</f>
        <v>#N/A</v>
      </c>
      <c r="AJ133" s="317" t="e">
        <f>_xlfn.CONCAT(IF(AW133="","-","B"),IF(BJ133="","-","I"),VLOOKUP($B133,GtP!$A:$BB,MATCH("Gs_0-1",GtP!$A$1:$BB$1,0),FALSE))</f>
        <v>#N/A</v>
      </c>
      <c r="AK133" s="317" t="e">
        <f>_xlfn.CONCAT(IF(AX133="","-","B"),IF(BK133="","-","I"),VLOOKUP($B133,GtP!$A:$BB,MATCH("Gi/o_0-1",GtP!$A$1:$BB$1,0),FALSE))</f>
        <v>#N/A</v>
      </c>
      <c r="AL133" s="317" t="e">
        <f>_xlfn.CONCAT(IF(AY133="","-","B"),IF(BL133="","-","I"),VLOOKUP($B133,GtP!$A:$BB,MATCH("Gi/o_0-1",GtP!$A$1:$BB$1,0),FALSE))</f>
        <v>#N/A</v>
      </c>
      <c r="AM133" s="317" t="e">
        <f>_xlfn.CONCAT(IF(AZ133="","-","B"),IF(BM133="","-","I"),VLOOKUP($B133,GtP!$A:$BB,MATCH("Gi/o_0-1",GtP!$A$1:$BB$1,0),FALSE))</f>
        <v>#N/A</v>
      </c>
      <c r="AN133" s="317" t="e">
        <f>_xlfn.CONCAT(IF(BA133="","-","B"),IF(BN133="","-","I"),VLOOKUP($B133,GtP!$A:$BB,MATCH("Gi/o_0-1",GtP!$A$1:$BB$1,0),FALSE))</f>
        <v>#N/A</v>
      </c>
      <c r="AO133" s="317" t="e">
        <f>_xlfn.CONCAT(IF(BB133="","-","B"),IF(BO133="","-","I"),VLOOKUP($B133,GtP!$A:$BB,MATCH("Gi/o_0-1",GtP!$A$1:$BB$1,0),FALSE))</f>
        <v>#N/A</v>
      </c>
      <c r="AP133" s="317" t="e">
        <f>_xlfn.CONCAT(IF(BC133="","-","B"),IF(BP133="","-","I"),VLOOKUP($B133,GtP!$A:$BB,MATCH("Gq/11_0-1",GtP!$A$1:$BB$1,0),FALSE))</f>
        <v>#N/A</v>
      </c>
      <c r="AQ133" s="317" t="e">
        <f>_xlfn.CONCAT(IF(BD133="","-","B"),IF(BQ133="","-","I"),VLOOKUP($B133,GtP!$A:$BB,MATCH("Gq/11_0-1",GtP!$A$1:$BB$1,0),FALSE))</f>
        <v>#N/A</v>
      </c>
      <c r="AR133" s="317" t="e">
        <f>_xlfn.CONCAT(IF(BE133="","-","B"),IF(BR133="","-","I"),VLOOKUP($B133,GtP!$A:$BB,MATCH("Gq/11_0-1",GtP!$A$1:$BB$1,0),FALSE))</f>
        <v>#N/A</v>
      </c>
      <c r="AS133" s="317" t="e">
        <f>_xlfn.CONCAT(IF(BF133="","-","B"),IF(BS133="","-","I"),VLOOKUP($B133,GtP!$A:$BB,MATCH("Gq/11_0-1",GtP!$A$1:$BB$1,0),FALSE))</f>
        <v>#N/A</v>
      </c>
      <c r="AT133" s="317" t="e">
        <f>_xlfn.CONCAT(IF(BG133="","-","B"),IF(BT133="","-","I"),VLOOKUP($B133,GtP!$A:$BB,MATCH("G12/13_0-1",GtP!$A$1:$BB$1,0),FALSE))</f>
        <v>#N/A</v>
      </c>
      <c r="AU133" s="317" t="e">
        <f>_xlfn.CONCAT(IF(BH133="","-","B"),IF(BU133="","-","I"),VLOOKUP($B133,GtP!$A:$BB,MATCH("G12/13_0-1",GtP!$A$1:$BB$1,0),FALSE))</f>
        <v>#N/A</v>
      </c>
      <c r="AV133" s="319">
        <f>_xlfn.IFNA(VLOOKUP($B133,'B-LogEmaxOverpEC50'!$A:$AL,MATCH(AV$1,'B-LogEmaxOverpEC50'!$A$1:$AL$1,0),FALSE),"")</f>
        <v>9.9415424070435705</v>
      </c>
      <c r="AX133" s="321" t="str">
        <f>_xlfn.IFNA(VLOOKUP($B133,'B-LogEmaxOverpEC50'!$A:$AL,MATCH(AX$1,'B-LogEmaxOverpEC50'!$A$1:$AL$1,0),FALSE),"")</f>
        <v/>
      </c>
      <c r="AY133" s="321" t="str">
        <f>_xlfn.IFNA(VLOOKUP($B133,'B-LogEmaxOverpEC50'!$A:$AL,MATCH(AY$1,'B-LogEmaxOverpEC50'!$A$1:$AL$1,0),FALSE),"")</f>
        <v/>
      </c>
      <c r="AZ133" s="321" t="str">
        <f>_xlfn.IFNA(VLOOKUP($B133,'B-LogEmaxOverpEC50'!$A:$AL,MATCH(AZ$1,'B-LogEmaxOverpEC50'!$A$1:$AL$1,0),FALSE),"")</f>
        <v/>
      </c>
      <c r="BA133" s="321" t="str">
        <f>_xlfn.IFNA(VLOOKUP($B133,'B-LogEmaxOverpEC50'!$A:$AL,MATCH(BA$1,'B-LogEmaxOverpEC50'!$A$1:$AL$1,0),FALSE),"")</f>
        <v/>
      </c>
      <c r="BB133" s="321">
        <f>_xlfn.IFNA(VLOOKUP($B133,'B-LogEmaxOverpEC50'!$A:$AL,MATCH(BB$1,'B-LogEmaxOverpEC50'!$A$1:$AL$1,0),FALSE),"")</f>
        <v>8.1473181611344678</v>
      </c>
      <c r="BC133" s="321" t="str">
        <f>_xlfn.IFNA(VLOOKUP($B133,'B-LogEmaxOverpEC50'!$A:$AL,MATCH(BC$1,'B-LogEmaxOverpEC50'!$A$1:$AL$1,0),FALSE),"")</f>
        <v/>
      </c>
      <c r="BD133" s="321" t="str">
        <f>_xlfn.IFNA(VLOOKUP($B133,'B-LogEmaxOverpEC50'!$A:$AL,MATCH(BD$1,'B-LogEmaxOverpEC50'!$A$1:$AL$1,0),FALSE),"")</f>
        <v/>
      </c>
      <c r="BE133" s="321" t="str">
        <f>_xlfn.IFNA(VLOOKUP($B133,'B-LogEmaxOverpEC50'!$A:$AL,MATCH(BE$1,'B-LogEmaxOverpEC50'!$A$1:$AL$1,0),FALSE),"")</f>
        <v/>
      </c>
      <c r="BF133" s="321">
        <f>_xlfn.IFNA(VLOOKUP($B133,'B-LogEmaxOverpEC50'!$A:$AL,MATCH(BF$1,'B-LogEmaxOverpEC50'!$A$1:$AL$1,0),FALSE),"")</f>
        <v>10.058764677036107</v>
      </c>
      <c r="BG133" s="321" t="str">
        <f>_xlfn.IFNA(VLOOKUP($B133,'B-LogEmaxOverpEC50'!$A:$AL,MATCH(BG$1,'B-LogEmaxOverpEC50'!$A$1:$AL$1,0),FALSE),"")</f>
        <v/>
      </c>
      <c r="BH133" s="321">
        <f>_xlfn.IFNA(VLOOKUP($B133,'B-LogEmaxOverpEC50'!$A:$AL,MATCH(BH$1,'B-LogEmaxOverpEC50'!$A$1:$AL$1,0),FALSE),"")</f>
        <v>6.730803303986864</v>
      </c>
      <c r="BI133" s="322">
        <f>_xlfn.IFNA(VLOOKUP($B133,'I-LogEmaxOverpEC50'!$A:$AR,MATCH(BI$1,'I-LogEmaxOverpEC50'!$A$1:$AR$1,0),FALSE),"")</f>
        <v>8.6992189233113582</v>
      </c>
      <c r="BJ133" s="320">
        <f>_xlfn.IFNA(VLOOKUP($B133,'I-LogEmaxOverpEC50'!$A:$AR,MATCH(BJ$1,'I-LogEmaxOverpEC50'!$A$1:$AR$1,0),FALSE),"")</f>
        <v>8.9771909906954175</v>
      </c>
      <c r="BK133" s="320">
        <f>_xlfn.IFNA(VLOOKUP($B133,'I-LogEmaxOverpEC50'!$A:$AR,MATCH(BK$1,'I-LogEmaxOverpEC50'!$A$1:$AR$1,0),FALSE),"")</f>
        <v>8.5709674461329772</v>
      </c>
      <c r="BL133" s="320">
        <f>_xlfn.IFNA(VLOOKUP($B133,'I-LogEmaxOverpEC50'!$A:$AR,MATCH(BL$1,'I-LogEmaxOverpEC50'!$A$1:$AR$1,0),FALSE),"")</f>
        <v>8.5709674461329772</v>
      </c>
      <c r="BM133" s="320">
        <f>_xlfn.IFNA(VLOOKUP($B133,'I-LogEmaxOverpEC50'!$A:$AR,MATCH(BM$1,'I-LogEmaxOverpEC50'!$A$1:$AR$1,0),FALSE),"")</f>
        <v>7.8928246035147334</v>
      </c>
      <c r="BN133" s="320">
        <f>_xlfn.IFNA(VLOOKUP($B133,'I-LogEmaxOverpEC50'!$A:$AR,MATCH(BN$1,'I-LogEmaxOverpEC50'!$A$1:$AR$1,0),FALSE),"")</f>
        <v>7.8928246035147334</v>
      </c>
      <c r="BO133" s="320">
        <f>_xlfn.IFNA(VLOOKUP($B133,'I-LogEmaxOverpEC50'!$A:$AR,MATCH(BO$1,'I-LogEmaxOverpEC50'!$A$1:$AR$1,0),FALSE),"")</f>
        <v>9.0825146734217341</v>
      </c>
      <c r="BP133" s="320">
        <f>_xlfn.IFNA(VLOOKUP($B133,'I-LogEmaxOverpEC50'!$A:$AR,MATCH(BP$1,'I-LogEmaxOverpEC50'!$A$1:$AR$1,0),FALSE),"")</f>
        <v>8.9996810084332353</v>
      </c>
      <c r="BQ133" s="320">
        <f>_xlfn.IFNA(VLOOKUP($B133,'I-LogEmaxOverpEC50'!$A:$AR,MATCH(BQ$1,'I-LogEmaxOverpEC50'!$A$1:$AR$1,0),FALSE),"")</f>
        <v>8.9996810084332353</v>
      </c>
      <c r="BR133" s="320">
        <f>_xlfn.IFNA(VLOOKUP($B133,'I-LogEmaxOverpEC50'!$A:$AR,MATCH(BR$1,'I-LogEmaxOverpEC50'!$A$1:$AR$1,0),FALSE),"")</f>
        <v>9.3388117174220824</v>
      </c>
      <c r="BS133" s="320" t="str">
        <f>_xlfn.IFNA(VLOOKUP($B133,'I-LogEmaxOverpEC50'!$A:$AR,MATCH(BS$1,'I-LogEmaxOverpEC50'!$A$1:$AR$1,0),FALSE),"")</f>
        <v/>
      </c>
      <c r="BT133" s="320" t="str">
        <f>_xlfn.IFNA(VLOOKUP($B133,'I-LogEmaxOverpEC50'!$A:$AR,MATCH(BT$1,'I-LogEmaxOverpEC50'!$A$1:$AR$1,0),FALSE),"")</f>
        <v/>
      </c>
      <c r="BU133" s="320" t="str">
        <f>_xlfn.IFNA(VLOOKUP($B133,'I-LogEmaxOverpEC50'!$A:$AR,MATCH(BU$1,'I-LogEmaxOverpEC50'!$A$1:$AR$1,0),FALSE),"")</f>
        <v/>
      </c>
      <c r="BV133" s="114" t="e" cm="1">
        <f t="array" ref="BV133">_xlfn.IFS(AND($C133="A",_xlfn.CONCAT(F133:G133)&lt;&gt;"",$A133=1),"x",AND($C133="A",_xlfn.CONCAT(F133:G133)="",$A133=1),"-",$A$1&lt;&gt;"","")</f>
        <v>#N/A</v>
      </c>
      <c r="BW133" s="113" t="e" cm="1">
        <f t="array" ref="BW133">_xlfn.IFS(AND($C133="A",_xlfn.CONCAT(H133:L133)&lt;&gt;"",$A133=1),"x",AND($C133="A",_xlfn.CONCAT(H133:L133)="",$A133=1),"-",$A$1&lt;&gt;"","")</f>
        <v>#N/A</v>
      </c>
      <c r="BX133" s="113" t="e" cm="1">
        <f t="array" ref="BX133">_xlfn.IFS(AND($C133="A",_xlfn.CONCAT(M133:P133)&lt;&gt;"",$A133=1),"x",AND($C133="A",_xlfn.CONCAT(M133:P133)="",$A133=1),"-",$A$1&lt;&gt;"","")</f>
        <v>#N/A</v>
      </c>
      <c r="BY133" s="113" t="e" cm="1">
        <f t="array" ref="BY133">_xlfn.IFS(AND($C133="A",_xlfn.CONCAT(Q133:R133)&lt;&gt;"",$A133=1),"x",AND($C133="A",_xlfn.CONCAT(Q133:R133)="",$A133=1),"-",$A$1&lt;&gt;"","")</f>
        <v>#N/A</v>
      </c>
      <c r="BZ133" s="121" t="e">
        <f t="shared" si="95"/>
        <v>#N/A</v>
      </c>
      <c r="CA133" s="120" t="e">
        <f t="shared" si="96"/>
        <v>#N/A</v>
      </c>
      <c r="CB133" s="120" t="e">
        <f t="shared" si="97"/>
        <v>#N/A</v>
      </c>
      <c r="CC133" s="120" t="e">
        <f t="shared" si="98"/>
        <v>#N/A</v>
      </c>
      <c r="CD133" s="121" t="str">
        <f t="shared" si="99"/>
        <v/>
      </c>
      <c r="CE133" s="120" t="e">
        <f t="shared" si="100"/>
        <v>#N/A</v>
      </c>
      <c r="CF133" s="120" t="e">
        <f t="shared" si="101"/>
        <v>#N/A</v>
      </c>
      <c r="CG133" s="120" t="e">
        <f t="shared" si="102"/>
        <v>#N/A</v>
      </c>
      <c r="CH133" s="120" t="e">
        <f t="shared" si="103"/>
        <v>#N/A</v>
      </c>
      <c r="CI133" s="120" t="e">
        <f t="shared" si="104"/>
        <v>#N/A</v>
      </c>
    </row>
    <row r="134" spans="1:87" x14ac:dyDescent="0.2">
      <c r="A134" s="311" t="e" cm="1">
        <f t="array" ref="A134">_xlfn.IFS(SUM(F134:R134)&gt;0,1,Z134&gt;0,2,TRUE,3)</f>
        <v>#N/A</v>
      </c>
      <c r="B134" s="311" t="s">
        <v>94</v>
      </c>
      <c r="C134" s="311" t="str">
        <f>_xlfn.XLOOKUP(B134,RecNamesAll!A:A,RecNamesAll!E:E)</f>
        <v>A</v>
      </c>
      <c r="D134" s="311" t="str">
        <f>_xlfn.XLOOKUP(B134,RecNamesAll!A:A,RecNamesAll!C:C)</f>
        <v>D5</v>
      </c>
      <c r="F134" s="312" t="e">
        <f t="shared" si="70"/>
        <v>#N/A</v>
      </c>
      <c r="G134" s="313" t="e">
        <f t="shared" si="71"/>
        <v>#N/A</v>
      </c>
      <c r="H134" s="312" t="e">
        <f t="shared" si="72"/>
        <v>#N/A</v>
      </c>
      <c r="I134" s="313" t="e">
        <f t="shared" si="73"/>
        <v>#N/A</v>
      </c>
      <c r="J134" s="313" t="e">
        <f t="shared" si="74"/>
        <v>#N/A</v>
      </c>
      <c r="K134" s="313" t="e">
        <f t="shared" si="75"/>
        <v>#N/A</v>
      </c>
      <c r="L134" s="313" t="e">
        <f t="shared" si="76"/>
        <v>#N/A</v>
      </c>
      <c r="M134" s="312" t="e">
        <f t="shared" si="77"/>
        <v>#N/A</v>
      </c>
      <c r="N134" s="313" t="e">
        <f t="shared" si="78"/>
        <v>#N/A</v>
      </c>
      <c r="O134" s="313" t="e">
        <f t="shared" si="79"/>
        <v>#N/A</v>
      </c>
      <c r="P134" s="313" t="e">
        <f t="shared" si="80"/>
        <v>#N/A</v>
      </c>
      <c r="Q134" s="312" t="e">
        <f t="shared" si="81"/>
        <v>#N/A</v>
      </c>
      <c r="R134" s="313" t="e">
        <f t="shared" si="82"/>
        <v>#N/A</v>
      </c>
      <c r="S134" s="314" t="str">
        <f t="shared" si="83"/>
        <v/>
      </c>
      <c r="T134" s="315" t="str">
        <f t="shared" si="84"/>
        <v>A</v>
      </c>
      <c r="U134" s="311" t="str">
        <f t="shared" si="85"/>
        <v>D5</v>
      </c>
      <c r="V134" s="316" t="e">
        <f>IF(VLOOKUP($B134,GtP!$A:$AA,MATCH("Gs_0-2",GtP!$A$1:$AA$1,0),FALSE)=0,"",VLOOKUP($B134,GtP!$A:$AA,MATCH("Gs_0-2",GtP!$A$1:$AA$1,0),FALSE))</f>
        <v>#N/A</v>
      </c>
      <c r="W134" s="317" t="e">
        <f>IF(VLOOKUP($B134,GtP!$A:$AA,MATCH("Gi/o_0-2",GtP!$A$1:$AA$1,0),FALSE)=0,"",VLOOKUP($B134,GtP!$A:$AA,MATCH("Gi/o_0-2",GtP!$A$1:$AA$1,0),FALSE))</f>
        <v>#N/A</v>
      </c>
      <c r="X134" s="317" t="e">
        <f>IF(VLOOKUP($B134,GtP!$A:$AA,MATCH("Gq/11_0-2",GtP!$A$1:$AA$1,0),FALSE)=0,"",VLOOKUP($B134,GtP!$A:$AA,MATCH("Gq/11_0-2",GtP!$A$1:$AA$1,0),FALSE))</f>
        <v>#N/A</v>
      </c>
      <c r="Y134" s="317" t="e">
        <f>IF(VLOOKUP($B134,GtP!$A:$AA,MATCH("G12/13_0-2",GtP!$A$1:$AA$1,0),FALSE)=0,"",VLOOKUP($B134,GtP!$A:$AA,MATCH("G12/13_0-2",GtP!$A$1:$AA$1,0),FALSE))</f>
        <v>#N/A</v>
      </c>
      <c r="Z134" s="318" t="e">
        <f t="shared" si="86"/>
        <v>#N/A</v>
      </c>
      <c r="AA134" s="317" t="e">
        <f t="shared" si="87"/>
        <v>#N/A</v>
      </c>
      <c r="AB134" s="317" t="e">
        <f t="shared" si="88"/>
        <v>#N/A</v>
      </c>
      <c r="AC134" s="317" t="e">
        <f t="shared" si="89"/>
        <v>#N/A</v>
      </c>
      <c r="AD134" s="317" t="e">
        <f t="shared" si="90"/>
        <v>#N/A</v>
      </c>
      <c r="AE134" s="315" t="str">
        <f t="shared" si="91"/>
        <v/>
      </c>
      <c r="AF134" s="311" t="str">
        <f t="shared" si="92"/>
        <v/>
      </c>
      <c r="AG134" s="311" t="str">
        <f t="shared" si="93"/>
        <v/>
      </c>
      <c r="AH134" s="311" t="str">
        <f t="shared" si="94"/>
        <v/>
      </c>
      <c r="AI134" s="316" t="e">
        <f>_xlfn.CONCAT(IF(AV134="","-","B"),IF(BI134="","-","I"),VLOOKUP($B134,GtP!$A:$BB,MATCH("Gs_0-1",GtP!$A$1:$BB$1,0),FALSE))</f>
        <v>#N/A</v>
      </c>
      <c r="AJ134" s="317" t="e">
        <f>_xlfn.CONCAT(IF(AW134="","-","B"),IF(BJ134="","-","I"),VLOOKUP($B134,GtP!$A:$BB,MATCH("Gs_0-1",GtP!$A$1:$BB$1,0),FALSE))</f>
        <v>#N/A</v>
      </c>
      <c r="AK134" s="317" t="e">
        <f>_xlfn.CONCAT(IF(AX134="","-","B"),IF(BK134="","-","I"),VLOOKUP($B134,GtP!$A:$BB,MATCH("Gi/o_0-1",GtP!$A$1:$BB$1,0),FALSE))</f>
        <v>#N/A</v>
      </c>
      <c r="AL134" s="317" t="e">
        <f>_xlfn.CONCAT(IF(AY134="","-","B"),IF(BL134="","-","I"),VLOOKUP($B134,GtP!$A:$BB,MATCH("Gi/o_0-1",GtP!$A$1:$BB$1,0),FALSE))</f>
        <v>#N/A</v>
      </c>
      <c r="AM134" s="317" t="e">
        <f>_xlfn.CONCAT(IF(AZ134="","-","B"),IF(BM134="","-","I"),VLOOKUP($B134,GtP!$A:$BB,MATCH("Gi/o_0-1",GtP!$A$1:$BB$1,0),FALSE))</f>
        <v>#N/A</v>
      </c>
      <c r="AN134" s="317" t="e">
        <f>_xlfn.CONCAT(IF(BA134="","-","B"),IF(BN134="","-","I"),VLOOKUP($B134,GtP!$A:$BB,MATCH("Gi/o_0-1",GtP!$A$1:$BB$1,0),FALSE))</f>
        <v>#N/A</v>
      </c>
      <c r="AO134" s="317" t="e">
        <f>_xlfn.CONCAT(IF(BB134="","-","B"),IF(BO134="","-","I"),VLOOKUP($B134,GtP!$A:$BB,MATCH("Gi/o_0-1",GtP!$A$1:$BB$1,0),FALSE))</f>
        <v>#N/A</v>
      </c>
      <c r="AP134" s="317" t="e">
        <f>_xlfn.CONCAT(IF(BC134="","-","B"),IF(BP134="","-","I"),VLOOKUP($B134,GtP!$A:$BB,MATCH("Gq/11_0-1",GtP!$A$1:$BB$1,0),FALSE))</f>
        <v>#N/A</v>
      </c>
      <c r="AQ134" s="317" t="e">
        <f>_xlfn.CONCAT(IF(BD134="","-","B"),IF(BQ134="","-","I"),VLOOKUP($B134,GtP!$A:$BB,MATCH("Gq/11_0-1",GtP!$A$1:$BB$1,0),FALSE))</f>
        <v>#N/A</v>
      </c>
      <c r="AR134" s="317" t="e">
        <f>_xlfn.CONCAT(IF(BE134="","-","B"),IF(BR134="","-","I"),VLOOKUP($B134,GtP!$A:$BB,MATCH("Gq/11_0-1",GtP!$A$1:$BB$1,0),FALSE))</f>
        <v>#N/A</v>
      </c>
      <c r="AS134" s="317" t="e">
        <f>_xlfn.CONCAT(IF(BF134="","-","B"),IF(BS134="","-","I"),VLOOKUP($B134,GtP!$A:$BB,MATCH("Gq/11_0-1",GtP!$A$1:$BB$1,0),FALSE))</f>
        <v>#N/A</v>
      </c>
      <c r="AT134" s="317" t="e">
        <f>_xlfn.CONCAT(IF(BG134="","-","B"),IF(BT134="","-","I"),VLOOKUP($B134,GtP!$A:$BB,MATCH("G12/13_0-1",GtP!$A$1:$BB$1,0),FALSE))</f>
        <v>#N/A</v>
      </c>
      <c r="AU134" s="317" t="e">
        <f>_xlfn.CONCAT(IF(BH134="","-","B"),IF(BU134="","-","I"),VLOOKUP($B134,GtP!$A:$BB,MATCH("G12/13_0-1",GtP!$A$1:$BB$1,0),FALSE))</f>
        <v>#N/A</v>
      </c>
      <c r="AV134" s="319">
        <f>_xlfn.IFNA(VLOOKUP($B134,'B-LogEmaxOverpEC50'!$A:$AL,MATCH(AV$1,'B-LogEmaxOverpEC50'!$A$1:$AL$1,0),FALSE),"")</f>
        <v>10.442183166695088</v>
      </c>
      <c r="AX134" s="321">
        <f>_xlfn.IFNA(VLOOKUP($B134,'B-LogEmaxOverpEC50'!$A:$AL,MATCH(AX$1,'B-LogEmaxOverpEC50'!$A$1:$AL$1,0),FALSE),"")</f>
        <v>7.0986101251861768</v>
      </c>
      <c r="AY134" s="321">
        <f>_xlfn.IFNA(VLOOKUP($B134,'B-LogEmaxOverpEC50'!$A:$AL,MATCH(AY$1,'B-LogEmaxOverpEC50'!$A$1:$AL$1,0),FALSE),"")</f>
        <v>6.744692725917254</v>
      </c>
      <c r="AZ134" s="321" t="str">
        <f>_xlfn.IFNA(VLOOKUP($B134,'B-LogEmaxOverpEC50'!$A:$AL,MATCH(AZ$1,'B-LogEmaxOverpEC50'!$A$1:$AL$1,0),FALSE),"")</f>
        <v/>
      </c>
      <c r="BA134" s="321">
        <f>_xlfn.IFNA(VLOOKUP($B134,'B-LogEmaxOverpEC50'!$A:$AL,MATCH(BA$1,'B-LogEmaxOverpEC50'!$A$1:$AL$1,0),FALSE),"")</f>
        <v>8.1418370584319284</v>
      </c>
      <c r="BB134" s="321" t="str">
        <f>_xlfn.IFNA(VLOOKUP($B134,'B-LogEmaxOverpEC50'!$A:$AL,MATCH(BB$1,'B-LogEmaxOverpEC50'!$A$1:$AL$1,0),FALSE),"")</f>
        <v/>
      </c>
      <c r="BC134" s="321" t="str">
        <f>_xlfn.IFNA(VLOOKUP($B134,'B-LogEmaxOverpEC50'!$A:$AL,MATCH(BC$1,'B-LogEmaxOverpEC50'!$A$1:$AL$1,0),FALSE),"")</f>
        <v/>
      </c>
      <c r="BD134" s="321" t="str">
        <f>_xlfn.IFNA(VLOOKUP($B134,'B-LogEmaxOverpEC50'!$A:$AL,MATCH(BD$1,'B-LogEmaxOverpEC50'!$A$1:$AL$1,0),FALSE),"")</f>
        <v/>
      </c>
      <c r="BE134" s="321" t="str">
        <f>_xlfn.IFNA(VLOOKUP($B134,'B-LogEmaxOverpEC50'!$A:$AL,MATCH(BE$1,'B-LogEmaxOverpEC50'!$A$1:$AL$1,0),FALSE),"")</f>
        <v/>
      </c>
      <c r="BF134" s="321">
        <f>_xlfn.IFNA(VLOOKUP($B134,'B-LogEmaxOverpEC50'!$A:$AL,MATCH(BF$1,'B-LogEmaxOverpEC50'!$A$1:$AL$1,0),FALSE),"")</f>
        <v>9.7141835907535796</v>
      </c>
      <c r="BG134" s="321" t="str">
        <f>_xlfn.IFNA(VLOOKUP($B134,'B-LogEmaxOverpEC50'!$A:$AL,MATCH(BG$1,'B-LogEmaxOverpEC50'!$A$1:$AL$1,0),FALSE),"")</f>
        <v/>
      </c>
      <c r="BH134" s="321" t="str">
        <f>_xlfn.IFNA(VLOOKUP($B134,'B-LogEmaxOverpEC50'!$A:$AL,MATCH(BH$1,'B-LogEmaxOverpEC50'!$A$1:$AL$1,0),FALSE),"")</f>
        <v/>
      </c>
      <c r="BI134" s="322">
        <f>_xlfn.IFNA(VLOOKUP($B134,'I-LogEmaxOverpEC50'!$A:$AR,MATCH(BI$1,'I-LogEmaxOverpEC50'!$A$1:$AR$1,0),FALSE),"")</f>
        <v>8.2223743666636278</v>
      </c>
      <c r="BJ134" s="320">
        <f>_xlfn.IFNA(VLOOKUP($B134,'I-LogEmaxOverpEC50'!$A:$AR,MATCH(BJ$1,'I-LogEmaxOverpEC50'!$A$1:$AR$1,0),FALSE),"")</f>
        <v>8.1645537617986736</v>
      </c>
      <c r="BK134" s="320">
        <f>_xlfn.IFNA(VLOOKUP($B134,'I-LogEmaxOverpEC50'!$A:$AR,MATCH(BK$1,'I-LogEmaxOverpEC50'!$A$1:$AR$1,0),FALSE),"")</f>
        <v>7.7309921290562267</v>
      </c>
      <c r="BL134" s="320">
        <f>_xlfn.IFNA(VLOOKUP($B134,'I-LogEmaxOverpEC50'!$A:$AR,MATCH(BL$1,'I-LogEmaxOverpEC50'!$A$1:$AR$1,0),FALSE),"")</f>
        <v>7.7309921290562267</v>
      </c>
      <c r="BM134" s="320">
        <f>_xlfn.IFNA(VLOOKUP($B134,'I-LogEmaxOverpEC50'!$A:$AR,MATCH(BM$1,'I-LogEmaxOverpEC50'!$A$1:$AR$1,0),FALSE),"")</f>
        <v>7.7954366469336982</v>
      </c>
      <c r="BN134" s="320">
        <f>_xlfn.IFNA(VLOOKUP($B134,'I-LogEmaxOverpEC50'!$A:$AR,MATCH(BN$1,'I-LogEmaxOverpEC50'!$A$1:$AR$1,0),FALSE),"")</f>
        <v>7.7954366469336982</v>
      </c>
      <c r="BO134" s="320">
        <f>_xlfn.IFNA(VLOOKUP($B134,'I-LogEmaxOverpEC50'!$A:$AR,MATCH(BO$1,'I-LogEmaxOverpEC50'!$A$1:$AR$1,0),FALSE),"")</f>
        <v>7.4999045102155737</v>
      </c>
      <c r="BP134" s="320">
        <f>_xlfn.IFNA(VLOOKUP($B134,'I-LogEmaxOverpEC50'!$A:$AR,MATCH(BP$1,'I-LogEmaxOverpEC50'!$A$1:$AR$1,0),FALSE),"")</f>
        <v>8.078018000177897</v>
      </c>
      <c r="BQ134" s="320">
        <f>_xlfn.IFNA(VLOOKUP($B134,'I-LogEmaxOverpEC50'!$A:$AR,MATCH(BQ$1,'I-LogEmaxOverpEC50'!$A$1:$AR$1,0),FALSE),"")</f>
        <v>8.078018000177897</v>
      </c>
      <c r="BR134" s="320">
        <f>_xlfn.IFNA(VLOOKUP($B134,'I-LogEmaxOverpEC50'!$A:$AR,MATCH(BR$1,'I-LogEmaxOverpEC50'!$A$1:$AR$1,0),FALSE),"")</f>
        <v>8.2289573237672453</v>
      </c>
      <c r="BS134" s="320" t="str">
        <f>_xlfn.IFNA(VLOOKUP($B134,'I-LogEmaxOverpEC50'!$A:$AR,MATCH(BS$1,'I-LogEmaxOverpEC50'!$A$1:$AR$1,0),FALSE),"")</f>
        <v/>
      </c>
      <c r="BT134" s="320" t="str">
        <f>_xlfn.IFNA(VLOOKUP($B134,'I-LogEmaxOverpEC50'!$A:$AR,MATCH(BT$1,'I-LogEmaxOverpEC50'!$A$1:$AR$1,0),FALSE),"")</f>
        <v/>
      </c>
      <c r="BU134" s="320" t="str">
        <f>_xlfn.IFNA(VLOOKUP($B134,'I-LogEmaxOverpEC50'!$A:$AR,MATCH(BU$1,'I-LogEmaxOverpEC50'!$A$1:$AR$1,0),FALSE),"")</f>
        <v/>
      </c>
      <c r="BV134" s="114" t="e" cm="1">
        <f t="array" ref="BV134">_xlfn.IFS(AND($C134="A",_xlfn.CONCAT(F134:G134)&lt;&gt;"",$A134=1),"x",AND($C134="A",_xlfn.CONCAT(F134:G134)="",$A134=1),"-",$A$1&lt;&gt;"","")</f>
        <v>#N/A</v>
      </c>
      <c r="BW134" s="113" t="e" cm="1">
        <f t="array" ref="BW134">_xlfn.IFS(AND($C134="A",_xlfn.CONCAT(H134:L134)&lt;&gt;"",$A134=1),"x",AND($C134="A",_xlfn.CONCAT(H134:L134)="",$A134=1),"-",$A$1&lt;&gt;"","")</f>
        <v>#N/A</v>
      </c>
      <c r="BX134" s="113" t="e" cm="1">
        <f t="array" ref="BX134">_xlfn.IFS(AND($C134="A",_xlfn.CONCAT(M134:P134)&lt;&gt;"",$A134=1),"x",AND($C134="A",_xlfn.CONCAT(M134:P134)="",$A134=1),"-",$A$1&lt;&gt;"","")</f>
        <v>#N/A</v>
      </c>
      <c r="BY134" s="113" t="e" cm="1">
        <f t="array" ref="BY134">_xlfn.IFS(AND($C134="A",_xlfn.CONCAT(Q134:R134)&lt;&gt;"",$A134=1),"x",AND($C134="A",_xlfn.CONCAT(Q134:R134)="",$A134=1),"-",$A$1&lt;&gt;"","")</f>
        <v>#N/A</v>
      </c>
      <c r="BZ134" s="121" t="e">
        <f t="shared" si="95"/>
        <v>#N/A</v>
      </c>
      <c r="CA134" s="120" t="e">
        <f t="shared" si="96"/>
        <v>#N/A</v>
      </c>
      <c r="CB134" s="120" t="e">
        <f t="shared" si="97"/>
        <v>#N/A</v>
      </c>
      <c r="CC134" s="120" t="e">
        <f t="shared" si="98"/>
        <v>#N/A</v>
      </c>
      <c r="CD134" s="121" t="str">
        <f t="shared" si="99"/>
        <v/>
      </c>
      <c r="CE134" s="120" t="e">
        <f t="shared" si="100"/>
        <v>#N/A</v>
      </c>
      <c r="CF134" s="120" t="e">
        <f t="shared" si="101"/>
        <v>#N/A</v>
      </c>
      <c r="CG134" s="120" t="e">
        <f t="shared" si="102"/>
        <v>#N/A</v>
      </c>
      <c r="CH134" s="120" t="e">
        <f t="shared" si="103"/>
        <v>#N/A</v>
      </c>
      <c r="CI134" s="120" t="e">
        <f t="shared" si="104"/>
        <v>#N/A</v>
      </c>
    </row>
    <row r="135" spans="1:87" x14ac:dyDescent="0.2">
      <c r="A135" s="311" t="e" cm="1">
        <f t="array" ref="A135">_xlfn.IFS(SUM(F135:R135)&gt;0,1,Z135&gt;0,2,TRUE,3)</f>
        <v>#N/A</v>
      </c>
      <c r="B135" s="311" t="s">
        <v>58</v>
      </c>
      <c r="C135" s="311" t="str">
        <f>_xlfn.XLOOKUP(B135,RecNamesAll!A:A,RecNamesAll!E:E)</f>
        <v>A</v>
      </c>
      <c r="D135" s="311" t="str">
        <f>_xlfn.XLOOKUP(B135,RecNamesAll!A:A,RecNamesAll!C:C)</f>
        <v>α2C</v>
      </c>
      <c r="F135" s="312" t="e">
        <f t="shared" si="70"/>
        <v>#N/A</v>
      </c>
      <c r="G135" s="313" t="e">
        <f t="shared" si="71"/>
        <v>#N/A</v>
      </c>
      <c r="H135" s="312" t="e">
        <f t="shared" si="72"/>
        <v>#N/A</v>
      </c>
      <c r="I135" s="313" t="e">
        <f t="shared" si="73"/>
        <v>#N/A</v>
      </c>
      <c r="J135" s="313" t="e">
        <f t="shared" si="74"/>
        <v>#N/A</v>
      </c>
      <c r="K135" s="313" t="e">
        <f t="shared" si="75"/>
        <v>#N/A</v>
      </c>
      <c r="L135" s="313" t="e">
        <f t="shared" si="76"/>
        <v>#N/A</v>
      </c>
      <c r="M135" s="312" t="e">
        <f t="shared" si="77"/>
        <v>#N/A</v>
      </c>
      <c r="N135" s="313" t="e">
        <f t="shared" si="78"/>
        <v>#N/A</v>
      </c>
      <c r="O135" s="313" t="e">
        <f t="shared" si="79"/>
        <v>#N/A</v>
      </c>
      <c r="P135" s="313" t="e">
        <f t="shared" si="80"/>
        <v>#N/A</v>
      </c>
      <c r="Q135" s="312" t="e">
        <f t="shared" si="81"/>
        <v>#N/A</v>
      </c>
      <c r="R135" s="313" t="e">
        <f t="shared" si="82"/>
        <v>#N/A</v>
      </c>
      <c r="S135" s="314" t="str">
        <f t="shared" si="83"/>
        <v/>
      </c>
      <c r="T135" s="315" t="str">
        <f t="shared" si="84"/>
        <v>A</v>
      </c>
      <c r="U135" s="311" t="str">
        <f t="shared" si="85"/>
        <v>α2C</v>
      </c>
      <c r="V135" s="316" t="e">
        <f>IF(VLOOKUP($B135,GtP!$A:$AA,MATCH("Gs_0-2",GtP!$A$1:$AA$1,0),FALSE)=0,"",VLOOKUP($B135,GtP!$A:$AA,MATCH("Gs_0-2",GtP!$A$1:$AA$1,0),FALSE))</f>
        <v>#N/A</v>
      </c>
      <c r="W135" s="317" t="e">
        <f>IF(VLOOKUP($B135,GtP!$A:$AA,MATCH("Gi/o_0-2",GtP!$A$1:$AA$1,0),FALSE)=0,"",VLOOKUP($B135,GtP!$A:$AA,MATCH("Gi/o_0-2",GtP!$A$1:$AA$1,0),FALSE))</f>
        <v>#N/A</v>
      </c>
      <c r="X135" s="317" t="e">
        <f>IF(VLOOKUP($B135,GtP!$A:$AA,MATCH("Gq/11_0-2",GtP!$A$1:$AA$1,0),FALSE)=0,"",VLOOKUP($B135,GtP!$A:$AA,MATCH("Gq/11_0-2",GtP!$A$1:$AA$1,0),FALSE))</f>
        <v>#N/A</v>
      </c>
      <c r="Y135" s="317" t="e">
        <f>IF(VLOOKUP($B135,GtP!$A:$AA,MATCH("G12/13_0-2",GtP!$A$1:$AA$1,0),FALSE)=0,"",VLOOKUP($B135,GtP!$A:$AA,MATCH("G12/13_0-2",GtP!$A$1:$AA$1,0),FALSE))</f>
        <v>#N/A</v>
      </c>
      <c r="Z135" s="318" t="e">
        <f t="shared" si="86"/>
        <v>#N/A</v>
      </c>
      <c r="AA135" s="317" t="e">
        <f t="shared" si="87"/>
        <v>#N/A</v>
      </c>
      <c r="AB135" s="317" t="e">
        <f t="shared" si="88"/>
        <v>#N/A</v>
      </c>
      <c r="AC135" s="317" t="e">
        <f t="shared" si="89"/>
        <v>#N/A</v>
      </c>
      <c r="AD135" s="317" t="e">
        <f t="shared" si="90"/>
        <v>#N/A</v>
      </c>
      <c r="AE135" s="315" t="str">
        <f t="shared" si="91"/>
        <v/>
      </c>
      <c r="AF135" s="311" t="str">
        <f t="shared" si="92"/>
        <v/>
      </c>
      <c r="AG135" s="311" t="str">
        <f t="shared" si="93"/>
        <v/>
      </c>
      <c r="AH135" s="311" t="str">
        <f t="shared" si="94"/>
        <v/>
      </c>
      <c r="AI135" s="316" t="e">
        <f>_xlfn.CONCAT(IF(AV135="","-","B"),IF(BI135="","-","I"),VLOOKUP($B135,GtP!$A:$BB,MATCH("Gs_0-1",GtP!$A$1:$BB$1,0),FALSE))</f>
        <v>#N/A</v>
      </c>
      <c r="AJ135" s="317" t="e">
        <f>_xlfn.CONCAT(IF(AW135="","-","B"),IF(BJ135="","-","I"),VLOOKUP($B135,GtP!$A:$BB,MATCH("Gs_0-1",GtP!$A$1:$BB$1,0),FALSE))</f>
        <v>#N/A</v>
      </c>
      <c r="AK135" s="317" t="e">
        <f>_xlfn.CONCAT(IF(AX135="","-","B"),IF(BK135="","-","I"),VLOOKUP($B135,GtP!$A:$BB,MATCH("Gi/o_0-1",GtP!$A$1:$BB$1,0),FALSE))</f>
        <v>#N/A</v>
      </c>
      <c r="AL135" s="317" t="e">
        <f>_xlfn.CONCAT(IF(AY135="","-","B"),IF(BL135="","-","I"),VLOOKUP($B135,GtP!$A:$BB,MATCH("Gi/o_0-1",GtP!$A$1:$BB$1,0),FALSE))</f>
        <v>#N/A</v>
      </c>
      <c r="AM135" s="317" t="e">
        <f>_xlfn.CONCAT(IF(AZ135="","-","B"),IF(BM135="","-","I"),VLOOKUP($B135,GtP!$A:$BB,MATCH("Gi/o_0-1",GtP!$A$1:$BB$1,0),FALSE))</f>
        <v>#N/A</v>
      </c>
      <c r="AN135" s="317" t="e">
        <f>_xlfn.CONCAT(IF(BA135="","-","B"),IF(BN135="","-","I"),VLOOKUP($B135,GtP!$A:$BB,MATCH("Gi/o_0-1",GtP!$A$1:$BB$1,0),FALSE))</f>
        <v>#N/A</v>
      </c>
      <c r="AO135" s="317" t="e">
        <f>_xlfn.CONCAT(IF(BB135="","-","B"),IF(BO135="","-","I"),VLOOKUP($B135,GtP!$A:$BB,MATCH("Gi/o_0-1",GtP!$A$1:$BB$1,0),FALSE))</f>
        <v>#N/A</v>
      </c>
      <c r="AP135" s="317" t="e">
        <f>_xlfn.CONCAT(IF(BC135="","-","B"),IF(BP135="","-","I"),VLOOKUP($B135,GtP!$A:$BB,MATCH("Gq/11_0-1",GtP!$A$1:$BB$1,0),FALSE))</f>
        <v>#N/A</v>
      </c>
      <c r="AQ135" s="317" t="e">
        <f>_xlfn.CONCAT(IF(BD135="","-","B"),IF(BQ135="","-","I"),VLOOKUP($B135,GtP!$A:$BB,MATCH("Gq/11_0-1",GtP!$A$1:$BB$1,0),FALSE))</f>
        <v>#N/A</v>
      </c>
      <c r="AR135" s="317" t="e">
        <f>_xlfn.CONCAT(IF(BE135="","-","B"),IF(BR135="","-","I"),VLOOKUP($B135,GtP!$A:$BB,MATCH("Gq/11_0-1",GtP!$A$1:$BB$1,0),FALSE))</f>
        <v>#N/A</v>
      </c>
      <c r="AS135" s="317" t="e">
        <f>_xlfn.CONCAT(IF(BF135="","-","B"),IF(BS135="","-","I"),VLOOKUP($B135,GtP!$A:$BB,MATCH("Gq/11_0-1",GtP!$A$1:$BB$1,0),FALSE))</f>
        <v>#N/A</v>
      </c>
      <c r="AT135" s="317" t="e">
        <f>_xlfn.CONCAT(IF(BG135="","-","B"),IF(BT135="","-","I"),VLOOKUP($B135,GtP!$A:$BB,MATCH("G12/13_0-1",GtP!$A$1:$BB$1,0),FALSE))</f>
        <v>#N/A</v>
      </c>
      <c r="AU135" s="317" t="e">
        <f>_xlfn.CONCAT(IF(BH135="","-","B"),IF(BU135="","-","I"),VLOOKUP($B135,GtP!$A:$BB,MATCH("G12/13_0-1",GtP!$A$1:$BB$1,0),FALSE))</f>
        <v>#N/A</v>
      </c>
      <c r="AV135" s="319" t="str">
        <f>_xlfn.IFNA(VLOOKUP($B135,'B-LogEmaxOverpEC50'!$A:$AL,MATCH(AV$1,'B-LogEmaxOverpEC50'!$A$1:$AL$1,0),FALSE),"")</f>
        <v/>
      </c>
      <c r="AX135" s="321">
        <f>_xlfn.IFNA(VLOOKUP($B135,'B-LogEmaxOverpEC50'!$A:$AL,MATCH(AX$1,'B-LogEmaxOverpEC50'!$A$1:$AL$1,0),FALSE),"")</f>
        <v>10.511639354960652</v>
      </c>
      <c r="AY135" s="321">
        <f>_xlfn.IFNA(VLOOKUP($B135,'B-LogEmaxOverpEC50'!$A:$AL,MATCH(AY$1,'B-LogEmaxOverpEC50'!$A$1:$AL$1,0),FALSE),"")</f>
        <v>10.510080988802205</v>
      </c>
      <c r="AZ135" s="321">
        <f>_xlfn.IFNA(VLOOKUP($B135,'B-LogEmaxOverpEC50'!$A:$AL,MATCH(AZ$1,'B-LogEmaxOverpEC50'!$A$1:$AL$1,0),FALSE),"")</f>
        <v>11.272438172206048</v>
      </c>
      <c r="BA135" s="321">
        <f>_xlfn.IFNA(VLOOKUP($B135,'B-LogEmaxOverpEC50'!$A:$AL,MATCH(BA$1,'B-LogEmaxOverpEC50'!$A$1:$AL$1,0),FALSE),"")</f>
        <v>11.622390100443036</v>
      </c>
      <c r="BB135" s="321">
        <f>_xlfn.IFNA(VLOOKUP($B135,'B-LogEmaxOverpEC50'!$A:$AL,MATCH(BB$1,'B-LogEmaxOverpEC50'!$A$1:$AL$1,0),FALSE),"")</f>
        <v>11.928518840231423</v>
      </c>
      <c r="BC135" s="321" t="str">
        <f>_xlfn.IFNA(VLOOKUP($B135,'B-LogEmaxOverpEC50'!$A:$AL,MATCH(BC$1,'B-LogEmaxOverpEC50'!$A$1:$AL$1,0),FALSE),"")</f>
        <v/>
      </c>
      <c r="BD135" s="321" t="str">
        <f>_xlfn.IFNA(VLOOKUP($B135,'B-LogEmaxOverpEC50'!$A:$AL,MATCH(BD$1,'B-LogEmaxOverpEC50'!$A$1:$AL$1,0),FALSE),"")</f>
        <v/>
      </c>
      <c r="BE135" s="321" t="str">
        <f>_xlfn.IFNA(VLOOKUP($B135,'B-LogEmaxOverpEC50'!$A:$AL,MATCH(BE$1,'B-LogEmaxOverpEC50'!$A$1:$AL$1,0),FALSE),"")</f>
        <v/>
      </c>
      <c r="BF135" s="321">
        <f>_xlfn.IFNA(VLOOKUP($B135,'B-LogEmaxOverpEC50'!$A:$AL,MATCH(BF$1,'B-LogEmaxOverpEC50'!$A$1:$AL$1,0),FALSE),"")</f>
        <v>7.244112877137117</v>
      </c>
      <c r="BG135" s="321" t="str">
        <f>_xlfn.IFNA(VLOOKUP($B135,'B-LogEmaxOverpEC50'!$A:$AL,MATCH(BG$1,'B-LogEmaxOverpEC50'!$A$1:$AL$1,0),FALSE),"")</f>
        <v/>
      </c>
      <c r="BH135" s="321">
        <f>_xlfn.IFNA(VLOOKUP($B135,'B-LogEmaxOverpEC50'!$A:$AL,MATCH(BH$1,'B-LogEmaxOverpEC50'!$A$1:$AL$1,0),FALSE),"")</f>
        <v>7.2704018644396156</v>
      </c>
      <c r="BI135" s="322" t="str">
        <f>_xlfn.IFNA(VLOOKUP($B135,'I-LogEmaxOverpEC50'!$A:$AR,MATCH(BI$1,'I-LogEmaxOverpEC50'!$A$1:$AR$1,0),FALSE),"")</f>
        <v/>
      </c>
      <c r="BJ135" s="320" t="str">
        <f>_xlfn.IFNA(VLOOKUP($B135,'I-LogEmaxOverpEC50'!$A:$AR,MATCH(BJ$1,'I-LogEmaxOverpEC50'!$A$1:$AR$1,0),FALSE),"")</f>
        <v/>
      </c>
      <c r="BK135" s="320">
        <f>_xlfn.IFNA(VLOOKUP($B135,'I-LogEmaxOverpEC50'!$A:$AR,MATCH(BK$1,'I-LogEmaxOverpEC50'!$A$1:$AR$1,0),FALSE),"")</f>
        <v>8.9113543169145686</v>
      </c>
      <c r="BL135" s="320">
        <f>_xlfn.IFNA(VLOOKUP($B135,'I-LogEmaxOverpEC50'!$A:$AR,MATCH(BL$1,'I-LogEmaxOverpEC50'!$A$1:$AR$1,0),FALSE),"")</f>
        <v>8.9113543169145686</v>
      </c>
      <c r="BM135" s="320">
        <f>_xlfn.IFNA(VLOOKUP($B135,'I-LogEmaxOverpEC50'!$A:$AR,MATCH(BM$1,'I-LogEmaxOverpEC50'!$A$1:$AR$1,0),FALSE),"")</f>
        <v>8.4727180595100204</v>
      </c>
      <c r="BN135" s="320">
        <f>_xlfn.IFNA(VLOOKUP($B135,'I-LogEmaxOverpEC50'!$A:$AR,MATCH(BN$1,'I-LogEmaxOverpEC50'!$A$1:$AR$1,0),FALSE),"")</f>
        <v>8.4727180595100204</v>
      </c>
      <c r="BO135" s="320">
        <f>_xlfn.IFNA(VLOOKUP($B135,'I-LogEmaxOverpEC50'!$A:$AR,MATCH(BO$1,'I-LogEmaxOverpEC50'!$A$1:$AR$1,0),FALSE),"")</f>
        <v>9.3303156989555163</v>
      </c>
      <c r="BP135" s="320" t="str">
        <f>_xlfn.IFNA(VLOOKUP($B135,'I-LogEmaxOverpEC50'!$A:$AR,MATCH(BP$1,'I-LogEmaxOverpEC50'!$A$1:$AR$1,0),FALSE),"")</f>
        <v/>
      </c>
      <c r="BQ135" s="320" t="str">
        <f>_xlfn.IFNA(VLOOKUP($B135,'I-LogEmaxOverpEC50'!$A:$AR,MATCH(BQ$1,'I-LogEmaxOverpEC50'!$A$1:$AR$1,0),FALSE),"")</f>
        <v/>
      </c>
      <c r="BR135" s="320">
        <f>_xlfn.IFNA(VLOOKUP($B135,'I-LogEmaxOverpEC50'!$A:$AR,MATCH(BR$1,'I-LogEmaxOverpEC50'!$A$1:$AR$1,0),FALSE),"")</f>
        <v>7.7250637445060191</v>
      </c>
      <c r="BS135" s="320" t="str">
        <f>_xlfn.IFNA(VLOOKUP($B135,'I-LogEmaxOverpEC50'!$A:$AR,MATCH(BS$1,'I-LogEmaxOverpEC50'!$A$1:$AR$1,0),FALSE),"")</f>
        <v/>
      </c>
      <c r="BT135" s="320" t="str">
        <f>_xlfn.IFNA(VLOOKUP($B135,'I-LogEmaxOverpEC50'!$A:$AR,MATCH(BT$1,'I-LogEmaxOverpEC50'!$A$1:$AR$1,0),FALSE),"")</f>
        <v/>
      </c>
      <c r="BU135" s="320" t="str">
        <f>_xlfn.IFNA(VLOOKUP($B135,'I-LogEmaxOverpEC50'!$A:$AR,MATCH(BU$1,'I-LogEmaxOverpEC50'!$A$1:$AR$1,0),FALSE),"")</f>
        <v/>
      </c>
      <c r="BV135" s="114" t="e" cm="1">
        <f t="array" ref="BV135">_xlfn.IFS(AND($C135="A",_xlfn.CONCAT(F135:G135)&lt;&gt;"",$A135=1),"x",AND($C135="A",_xlfn.CONCAT(F135:G135)="",$A135=1),"-",$A$1&lt;&gt;"","")</f>
        <v>#N/A</v>
      </c>
      <c r="BW135" s="113" t="e" cm="1">
        <f t="array" ref="BW135">_xlfn.IFS(AND($C135="A",_xlfn.CONCAT(H135:L135)&lt;&gt;"",$A135=1),"x",AND($C135="A",_xlfn.CONCAT(H135:L135)="",$A135=1),"-",$A$1&lt;&gt;"","")</f>
        <v>#N/A</v>
      </c>
      <c r="BX135" s="113" t="e" cm="1">
        <f t="array" ref="BX135">_xlfn.IFS(AND($C135="A",_xlfn.CONCAT(M135:P135)&lt;&gt;"",$A135=1),"x",AND($C135="A",_xlfn.CONCAT(M135:P135)="",$A135=1),"-",$A$1&lt;&gt;"","")</f>
        <v>#N/A</v>
      </c>
      <c r="BY135" s="113" t="e" cm="1">
        <f t="array" ref="BY135">_xlfn.IFS(AND($C135="A",_xlfn.CONCAT(Q135:R135)&lt;&gt;"",$A135=1),"x",AND($C135="A",_xlfn.CONCAT(Q135:R135)="",$A135=1),"-",$A$1&lt;&gt;"","")</f>
        <v>#N/A</v>
      </c>
      <c r="BZ135" s="121" t="e">
        <f t="shared" si="95"/>
        <v>#N/A</v>
      </c>
      <c r="CA135" s="120" t="e">
        <f t="shared" si="96"/>
        <v>#N/A</v>
      </c>
      <c r="CB135" s="120" t="e">
        <f t="shared" si="97"/>
        <v>#N/A</v>
      </c>
      <c r="CC135" s="120" t="e">
        <f t="shared" si="98"/>
        <v>#N/A</v>
      </c>
      <c r="CD135" s="121" t="str">
        <f t="shared" si="99"/>
        <v/>
      </c>
      <c r="CE135" s="120" t="e">
        <f t="shared" si="100"/>
        <v>#N/A</v>
      </c>
      <c r="CF135" s="120" t="e">
        <f t="shared" si="101"/>
        <v>#N/A</v>
      </c>
      <c r="CG135" s="120" t="e">
        <f t="shared" si="102"/>
        <v>#N/A</v>
      </c>
      <c r="CH135" s="120" t="e">
        <f t="shared" si="103"/>
        <v>#N/A</v>
      </c>
      <c r="CI135" s="120" t="e">
        <f t="shared" si="104"/>
        <v>#N/A</v>
      </c>
    </row>
    <row r="136" spans="1:87" x14ac:dyDescent="0.2">
      <c r="A136" s="311" t="e" cm="1">
        <f t="array" ref="A136">_xlfn.IFS(SUM(F136:R136)&gt;0,1,Z136&gt;0,2,TRUE,3)</f>
        <v>#N/A</v>
      </c>
      <c r="B136" s="311" t="s">
        <v>71</v>
      </c>
      <c r="C136" s="311" t="str">
        <f>_xlfn.XLOOKUP(B136,RecNamesAll!A:A,RecNamesAll!E:E)</f>
        <v>A</v>
      </c>
      <c r="D136" s="311" t="str">
        <f>_xlfn.XLOOKUP(B136,RecNamesAll!A:A,RecNamesAll!C:C)</f>
        <v>CB2</v>
      </c>
      <c r="F136" s="312" t="e">
        <f t="shared" si="70"/>
        <v>#N/A</v>
      </c>
      <c r="G136" s="313" t="e">
        <f t="shared" si="71"/>
        <v>#N/A</v>
      </c>
      <c r="H136" s="312" t="e">
        <f t="shared" si="72"/>
        <v>#N/A</v>
      </c>
      <c r="I136" s="313" t="e">
        <f t="shared" si="73"/>
        <v>#N/A</v>
      </c>
      <c r="J136" s="313" t="e">
        <f t="shared" si="74"/>
        <v>#N/A</v>
      </c>
      <c r="K136" s="313" t="e">
        <f t="shared" si="75"/>
        <v>#N/A</v>
      </c>
      <c r="L136" s="313" t="e">
        <f t="shared" si="76"/>
        <v>#N/A</v>
      </c>
      <c r="M136" s="312" t="e">
        <f t="shared" si="77"/>
        <v>#N/A</v>
      </c>
      <c r="N136" s="313" t="e">
        <f t="shared" si="78"/>
        <v>#N/A</v>
      </c>
      <c r="O136" s="313" t="e">
        <f t="shared" si="79"/>
        <v>#N/A</v>
      </c>
      <c r="P136" s="313" t="e">
        <f t="shared" si="80"/>
        <v>#N/A</v>
      </c>
      <c r="Q136" s="312" t="e">
        <f t="shared" si="81"/>
        <v>#N/A</v>
      </c>
      <c r="R136" s="313" t="e">
        <f t="shared" si="82"/>
        <v>#N/A</v>
      </c>
      <c r="S136" s="314" t="str">
        <f t="shared" si="83"/>
        <v/>
      </c>
      <c r="T136" s="315" t="str">
        <f t="shared" si="84"/>
        <v>A</v>
      </c>
      <c r="U136" s="311" t="str">
        <f t="shared" si="85"/>
        <v>CB2</v>
      </c>
      <c r="V136" s="316" t="e">
        <f>IF(VLOOKUP($B136,GtP!$A:$AA,MATCH("Gs_0-2",GtP!$A$1:$AA$1,0),FALSE)=0,"",VLOOKUP($B136,GtP!$A:$AA,MATCH("Gs_0-2",GtP!$A$1:$AA$1,0),FALSE))</f>
        <v>#N/A</v>
      </c>
      <c r="W136" s="317" t="e">
        <f>IF(VLOOKUP($B136,GtP!$A:$AA,MATCH("Gi/o_0-2",GtP!$A$1:$AA$1,0),FALSE)=0,"",VLOOKUP($B136,GtP!$A:$AA,MATCH("Gi/o_0-2",GtP!$A$1:$AA$1,0),FALSE))</f>
        <v>#N/A</v>
      </c>
      <c r="X136" s="317" t="e">
        <f>IF(VLOOKUP($B136,GtP!$A:$AA,MATCH("Gq/11_0-2",GtP!$A$1:$AA$1,0),FALSE)=0,"",VLOOKUP($B136,GtP!$A:$AA,MATCH("Gq/11_0-2",GtP!$A$1:$AA$1,0),FALSE))</f>
        <v>#N/A</v>
      </c>
      <c r="Y136" s="317" t="e">
        <f>IF(VLOOKUP($B136,GtP!$A:$AA,MATCH("G12/13_0-2",GtP!$A$1:$AA$1,0),FALSE)=0,"",VLOOKUP($B136,GtP!$A:$AA,MATCH("G12/13_0-2",GtP!$A$1:$AA$1,0),FALSE))</f>
        <v>#N/A</v>
      </c>
      <c r="Z136" s="318" t="e">
        <f t="shared" si="86"/>
        <v>#N/A</v>
      </c>
      <c r="AA136" s="317" t="e">
        <f t="shared" si="87"/>
        <v>#N/A</v>
      </c>
      <c r="AB136" s="317" t="e">
        <f t="shared" si="88"/>
        <v>#N/A</v>
      </c>
      <c r="AC136" s="317" t="e">
        <f t="shared" si="89"/>
        <v>#N/A</v>
      </c>
      <c r="AD136" s="317" t="e">
        <f t="shared" si="90"/>
        <v>#N/A</v>
      </c>
      <c r="AE136" s="315" t="str">
        <f t="shared" si="91"/>
        <v/>
      </c>
      <c r="AF136" s="311" t="str">
        <f t="shared" si="92"/>
        <v/>
      </c>
      <c r="AG136" s="311" t="str">
        <f t="shared" si="93"/>
        <v/>
      </c>
      <c r="AH136" s="311" t="str">
        <f t="shared" si="94"/>
        <v/>
      </c>
      <c r="AI136" s="316" t="e">
        <f>_xlfn.CONCAT(IF(AV136="","-","B"),IF(BI136="","-","I"),VLOOKUP($B136,GtP!$A:$BB,MATCH("Gs_0-1",GtP!$A$1:$BB$1,0),FALSE))</f>
        <v>#N/A</v>
      </c>
      <c r="AJ136" s="317" t="e">
        <f>_xlfn.CONCAT(IF(AW136="","-","B"),IF(BJ136="","-","I"),VLOOKUP($B136,GtP!$A:$BB,MATCH("Gs_0-1",GtP!$A$1:$BB$1,0),FALSE))</f>
        <v>#N/A</v>
      </c>
      <c r="AK136" s="317" t="e">
        <f>_xlfn.CONCAT(IF(AX136="","-","B"),IF(BK136="","-","I"),VLOOKUP($B136,GtP!$A:$BB,MATCH("Gi/o_0-1",GtP!$A$1:$BB$1,0),FALSE))</f>
        <v>#N/A</v>
      </c>
      <c r="AL136" s="317" t="e">
        <f>_xlfn.CONCAT(IF(AY136="","-","B"),IF(BL136="","-","I"),VLOOKUP($B136,GtP!$A:$BB,MATCH("Gi/o_0-1",GtP!$A$1:$BB$1,0),FALSE))</f>
        <v>#N/A</v>
      </c>
      <c r="AM136" s="317" t="e">
        <f>_xlfn.CONCAT(IF(AZ136="","-","B"),IF(BM136="","-","I"),VLOOKUP($B136,GtP!$A:$BB,MATCH("Gi/o_0-1",GtP!$A$1:$BB$1,0),FALSE))</f>
        <v>#N/A</v>
      </c>
      <c r="AN136" s="317" t="e">
        <f>_xlfn.CONCAT(IF(BA136="","-","B"),IF(BN136="","-","I"),VLOOKUP($B136,GtP!$A:$BB,MATCH("Gi/o_0-1",GtP!$A$1:$BB$1,0),FALSE))</f>
        <v>#N/A</v>
      </c>
      <c r="AO136" s="317" t="e">
        <f>_xlfn.CONCAT(IF(BB136="","-","B"),IF(BO136="","-","I"),VLOOKUP($B136,GtP!$A:$BB,MATCH("Gi/o_0-1",GtP!$A$1:$BB$1,0),FALSE))</f>
        <v>#N/A</v>
      </c>
      <c r="AP136" s="317" t="e">
        <f>_xlfn.CONCAT(IF(BC136="","-","B"),IF(BP136="","-","I"),VLOOKUP($B136,GtP!$A:$BB,MATCH("Gq/11_0-1",GtP!$A$1:$BB$1,0),FALSE))</f>
        <v>#N/A</v>
      </c>
      <c r="AQ136" s="317" t="e">
        <f>_xlfn.CONCAT(IF(BD136="","-","B"),IF(BQ136="","-","I"),VLOOKUP($B136,GtP!$A:$BB,MATCH("Gq/11_0-1",GtP!$A$1:$BB$1,0),FALSE))</f>
        <v>#N/A</v>
      </c>
      <c r="AR136" s="317" t="e">
        <f>_xlfn.CONCAT(IF(BE136="","-","B"),IF(BR136="","-","I"),VLOOKUP($B136,GtP!$A:$BB,MATCH("Gq/11_0-1",GtP!$A$1:$BB$1,0),FALSE))</f>
        <v>#N/A</v>
      </c>
      <c r="AS136" s="317" t="e">
        <f>_xlfn.CONCAT(IF(BF136="","-","B"),IF(BS136="","-","I"),VLOOKUP($B136,GtP!$A:$BB,MATCH("Gq/11_0-1",GtP!$A$1:$BB$1,0),FALSE))</f>
        <v>#N/A</v>
      </c>
      <c r="AT136" s="317" t="e">
        <f>_xlfn.CONCAT(IF(BG136="","-","B"),IF(BT136="","-","I"),VLOOKUP($B136,GtP!$A:$BB,MATCH("G12/13_0-1",GtP!$A$1:$BB$1,0),FALSE))</f>
        <v>#N/A</v>
      </c>
      <c r="AU136" s="317" t="e">
        <f>_xlfn.CONCAT(IF(BH136="","-","B"),IF(BU136="","-","I"),VLOOKUP($B136,GtP!$A:$BB,MATCH("G12/13_0-1",GtP!$A$1:$BB$1,0),FALSE))</f>
        <v>#N/A</v>
      </c>
      <c r="AV136" s="319" t="str">
        <f>_xlfn.IFNA(VLOOKUP($B136,'B-LogEmaxOverpEC50'!$A:$AL,MATCH(AV$1,'B-LogEmaxOverpEC50'!$A$1:$AL$1,0),FALSE),"")</f>
        <v/>
      </c>
      <c r="AX136" s="321">
        <f>_xlfn.IFNA(VLOOKUP($B136,'B-LogEmaxOverpEC50'!$A:$AL,MATCH(AX$1,'B-LogEmaxOverpEC50'!$A$1:$AL$1,0),FALSE),"")</f>
        <v>10.890821314663965</v>
      </c>
      <c r="AY136" s="321">
        <f>_xlfn.IFNA(VLOOKUP($B136,'B-LogEmaxOverpEC50'!$A:$AL,MATCH(AY$1,'B-LogEmaxOverpEC50'!$A$1:$AL$1,0),FALSE),"")</f>
        <v>10.844470915199624</v>
      </c>
      <c r="AZ136" s="321">
        <f>_xlfn.IFNA(VLOOKUP($B136,'B-LogEmaxOverpEC50'!$A:$AL,MATCH(AZ$1,'B-LogEmaxOverpEC50'!$A$1:$AL$1,0),FALSE),"")</f>
        <v>10.486864545530421</v>
      </c>
      <c r="BA136" s="321">
        <f>_xlfn.IFNA(VLOOKUP($B136,'B-LogEmaxOverpEC50'!$A:$AL,MATCH(BA$1,'B-LogEmaxOverpEC50'!$A$1:$AL$1,0),FALSE),"")</f>
        <v>10.921577203497941</v>
      </c>
      <c r="BB136" s="321">
        <f>_xlfn.IFNA(VLOOKUP($B136,'B-LogEmaxOverpEC50'!$A:$AL,MATCH(BB$1,'B-LogEmaxOverpEC50'!$A$1:$AL$1,0),FALSE),"")</f>
        <v>10.691533934315236</v>
      </c>
      <c r="BC136" s="321" t="str">
        <f>_xlfn.IFNA(VLOOKUP($B136,'B-LogEmaxOverpEC50'!$A:$AL,MATCH(BC$1,'B-LogEmaxOverpEC50'!$A$1:$AL$1,0),FALSE),"")</f>
        <v/>
      </c>
      <c r="BD136" s="321" t="str">
        <f>_xlfn.IFNA(VLOOKUP($B136,'B-LogEmaxOverpEC50'!$A:$AL,MATCH(BD$1,'B-LogEmaxOverpEC50'!$A$1:$AL$1,0),FALSE),"")</f>
        <v/>
      </c>
      <c r="BE136" s="321" t="str">
        <f>_xlfn.IFNA(VLOOKUP($B136,'B-LogEmaxOverpEC50'!$A:$AL,MATCH(BE$1,'B-LogEmaxOverpEC50'!$A$1:$AL$1,0),FALSE),"")</f>
        <v/>
      </c>
      <c r="BF136" s="321">
        <f>_xlfn.IFNA(VLOOKUP($B136,'B-LogEmaxOverpEC50'!$A:$AL,MATCH(BF$1,'B-LogEmaxOverpEC50'!$A$1:$AL$1,0),FALSE),"")</f>
        <v>7.3759555632314555</v>
      </c>
      <c r="BG136" s="321" t="str">
        <f>_xlfn.IFNA(VLOOKUP($B136,'B-LogEmaxOverpEC50'!$A:$AL,MATCH(BG$1,'B-LogEmaxOverpEC50'!$A$1:$AL$1,0),FALSE),"")</f>
        <v/>
      </c>
      <c r="BH136" s="321" t="str">
        <f>_xlfn.IFNA(VLOOKUP($B136,'B-LogEmaxOverpEC50'!$A:$AL,MATCH(BH$1,'B-LogEmaxOverpEC50'!$A$1:$AL$1,0),FALSE),"")</f>
        <v/>
      </c>
      <c r="BI136" s="322" t="str">
        <f>_xlfn.IFNA(VLOOKUP($B136,'I-LogEmaxOverpEC50'!$A:$AR,MATCH(BI$1,'I-LogEmaxOverpEC50'!$A$1:$AR$1,0),FALSE),"")</f>
        <v/>
      </c>
      <c r="BJ136" s="320" t="str">
        <f>_xlfn.IFNA(VLOOKUP($B136,'I-LogEmaxOverpEC50'!$A:$AR,MATCH(BJ$1,'I-LogEmaxOverpEC50'!$A$1:$AR$1,0),FALSE),"")</f>
        <v/>
      </c>
      <c r="BK136" s="320">
        <f>_xlfn.IFNA(VLOOKUP($B136,'I-LogEmaxOverpEC50'!$A:$AR,MATCH(BK$1,'I-LogEmaxOverpEC50'!$A$1:$AR$1,0),FALSE),"")</f>
        <v>9.6560244714486902</v>
      </c>
      <c r="BL136" s="320">
        <f>_xlfn.IFNA(VLOOKUP($B136,'I-LogEmaxOverpEC50'!$A:$AR,MATCH(BL$1,'I-LogEmaxOverpEC50'!$A$1:$AR$1,0),FALSE),"")</f>
        <v>9.6560244714486902</v>
      </c>
      <c r="BM136" s="320">
        <f>_xlfn.IFNA(VLOOKUP($B136,'I-LogEmaxOverpEC50'!$A:$AR,MATCH(BM$1,'I-LogEmaxOverpEC50'!$A$1:$AR$1,0),FALSE),"")</f>
        <v>9.4274208714834646</v>
      </c>
      <c r="BN136" s="320">
        <f>_xlfn.IFNA(VLOOKUP($B136,'I-LogEmaxOverpEC50'!$A:$AR,MATCH(BN$1,'I-LogEmaxOverpEC50'!$A$1:$AR$1,0),FALSE),"")</f>
        <v>9.4274208714834646</v>
      </c>
      <c r="BO136" s="320">
        <f>_xlfn.IFNA(VLOOKUP($B136,'I-LogEmaxOverpEC50'!$A:$AR,MATCH(BO$1,'I-LogEmaxOverpEC50'!$A$1:$AR$1,0),FALSE),"")</f>
        <v>9.1972421683184269</v>
      </c>
      <c r="BP136" s="320" t="str">
        <f>_xlfn.IFNA(VLOOKUP($B136,'I-LogEmaxOverpEC50'!$A:$AR,MATCH(BP$1,'I-LogEmaxOverpEC50'!$A$1:$AR$1,0),FALSE),"")</f>
        <v/>
      </c>
      <c r="BQ136" s="320" t="str">
        <f>_xlfn.IFNA(VLOOKUP($B136,'I-LogEmaxOverpEC50'!$A:$AR,MATCH(BQ$1,'I-LogEmaxOverpEC50'!$A$1:$AR$1,0),FALSE),"")</f>
        <v/>
      </c>
      <c r="BR136" s="320" t="str">
        <f>_xlfn.IFNA(VLOOKUP($B136,'I-LogEmaxOverpEC50'!$A:$AR,MATCH(BR$1,'I-LogEmaxOverpEC50'!$A$1:$AR$1,0),FALSE),"")</f>
        <v/>
      </c>
      <c r="BS136" s="320" t="str">
        <f>_xlfn.IFNA(VLOOKUP($B136,'I-LogEmaxOverpEC50'!$A:$AR,MATCH(BS$1,'I-LogEmaxOverpEC50'!$A$1:$AR$1,0),FALSE),"")</f>
        <v/>
      </c>
      <c r="BT136" s="320" t="str">
        <f>_xlfn.IFNA(VLOOKUP($B136,'I-LogEmaxOverpEC50'!$A:$AR,MATCH(BT$1,'I-LogEmaxOverpEC50'!$A$1:$AR$1,0),FALSE),"")</f>
        <v/>
      </c>
      <c r="BU136" s="320" t="str">
        <f>_xlfn.IFNA(VLOOKUP($B136,'I-LogEmaxOverpEC50'!$A:$AR,MATCH(BU$1,'I-LogEmaxOverpEC50'!$A$1:$AR$1,0),FALSE),"")</f>
        <v/>
      </c>
      <c r="BV136" s="114" t="e" cm="1">
        <f t="array" ref="BV136">_xlfn.IFS(AND($C136="A",_xlfn.CONCAT(F136:G136)&lt;&gt;"",$A136=1),"x",AND($C136="A",_xlfn.CONCAT(F136:G136)="",$A136=1),"-",$A$1&lt;&gt;"","")</f>
        <v>#N/A</v>
      </c>
      <c r="BW136" s="113" t="e" cm="1">
        <f t="array" ref="BW136">_xlfn.IFS(AND($C136="A",_xlfn.CONCAT(H136:L136)&lt;&gt;"",$A136=1),"x",AND($C136="A",_xlfn.CONCAT(H136:L136)="",$A136=1),"-",$A$1&lt;&gt;"","")</f>
        <v>#N/A</v>
      </c>
      <c r="BX136" s="113" t="e" cm="1">
        <f t="array" ref="BX136">_xlfn.IFS(AND($C136="A",_xlfn.CONCAT(M136:P136)&lt;&gt;"",$A136=1),"x",AND($C136="A",_xlfn.CONCAT(M136:P136)="",$A136=1),"-",$A$1&lt;&gt;"","")</f>
        <v>#N/A</v>
      </c>
      <c r="BY136" s="113" t="e" cm="1">
        <f t="array" ref="BY136">_xlfn.IFS(AND($C136="A",_xlfn.CONCAT(Q136:R136)&lt;&gt;"",$A136=1),"x",AND($C136="A",_xlfn.CONCAT(Q136:R136)="",$A136=1),"-",$A$1&lt;&gt;"","")</f>
        <v>#N/A</v>
      </c>
      <c r="BZ136" s="121" t="e">
        <f t="shared" si="95"/>
        <v>#N/A</v>
      </c>
      <c r="CA136" s="120" t="e">
        <f t="shared" si="96"/>
        <v>#N/A</v>
      </c>
      <c r="CB136" s="120" t="e">
        <f t="shared" si="97"/>
        <v>#N/A</v>
      </c>
      <c r="CC136" s="120" t="e">
        <f t="shared" si="98"/>
        <v>#N/A</v>
      </c>
      <c r="CD136" s="121" t="str">
        <f t="shared" si="99"/>
        <v/>
      </c>
      <c r="CE136" s="120" t="e">
        <f t="shared" si="100"/>
        <v>#N/A</v>
      </c>
      <c r="CF136" s="120" t="e">
        <f t="shared" si="101"/>
        <v>#N/A</v>
      </c>
      <c r="CG136" s="120" t="e">
        <f t="shared" si="102"/>
        <v>#N/A</v>
      </c>
      <c r="CH136" s="120" t="e">
        <f t="shared" si="103"/>
        <v>#N/A</v>
      </c>
      <c r="CI136" s="120" t="e">
        <f t="shared" si="104"/>
        <v>#N/A</v>
      </c>
    </row>
    <row r="137" spans="1:87" x14ac:dyDescent="0.2">
      <c r="A137" s="311" t="e" cm="1">
        <f t="array" ref="A137">_xlfn.IFS(SUM(F137:R137)&gt;0,1,Z137&gt;0,2,TRUE,3)</f>
        <v>#N/A</v>
      </c>
      <c r="B137" s="311" t="s">
        <v>173</v>
      </c>
      <c r="C137" s="311" t="str">
        <f>_xlfn.XLOOKUP(B137,RecNamesAll!A:A,RecNamesAll!E:E)</f>
        <v>A</v>
      </c>
      <c r="D137" s="311" t="str">
        <f>_xlfn.XLOOKUP(B137,RecNamesAll!A:A,RecNamesAll!C:C)</f>
        <v>EP4</v>
      </c>
      <c r="F137" s="312" t="e">
        <f t="shared" si="70"/>
        <v>#N/A</v>
      </c>
      <c r="G137" s="313" t="e">
        <f t="shared" si="71"/>
        <v>#N/A</v>
      </c>
      <c r="H137" s="312" t="e">
        <f t="shared" si="72"/>
        <v>#N/A</v>
      </c>
      <c r="I137" s="313" t="e">
        <f t="shared" si="73"/>
        <v>#N/A</v>
      </c>
      <c r="J137" s="313" t="e">
        <f t="shared" si="74"/>
        <v>#N/A</v>
      </c>
      <c r="K137" s="313" t="e">
        <f t="shared" si="75"/>
        <v>#N/A</v>
      </c>
      <c r="L137" s="313" t="e">
        <f t="shared" si="76"/>
        <v>#N/A</v>
      </c>
      <c r="M137" s="312" t="e">
        <f t="shared" si="77"/>
        <v>#N/A</v>
      </c>
      <c r="N137" s="313" t="e">
        <f t="shared" si="78"/>
        <v>#N/A</v>
      </c>
      <c r="O137" s="313" t="e">
        <f t="shared" si="79"/>
        <v>#N/A</v>
      </c>
      <c r="P137" s="313" t="e">
        <f t="shared" si="80"/>
        <v>#N/A</v>
      </c>
      <c r="Q137" s="312" t="e">
        <f t="shared" si="81"/>
        <v>#N/A</v>
      </c>
      <c r="R137" s="313" t="e">
        <f t="shared" si="82"/>
        <v>#N/A</v>
      </c>
      <c r="S137" s="314" t="str">
        <f t="shared" si="83"/>
        <v/>
      </c>
      <c r="T137" s="315" t="str">
        <f t="shared" si="84"/>
        <v>A</v>
      </c>
      <c r="U137" s="311" t="str">
        <f t="shared" si="85"/>
        <v>EP4</v>
      </c>
      <c r="V137" s="316" t="e">
        <f>IF(VLOOKUP($B137,GtP!$A:$AA,MATCH("Gs_0-2",GtP!$A$1:$AA$1,0),FALSE)=0,"",VLOOKUP($B137,GtP!$A:$AA,MATCH("Gs_0-2",GtP!$A$1:$AA$1,0),FALSE))</f>
        <v>#N/A</v>
      </c>
      <c r="W137" s="317" t="e">
        <f>IF(VLOOKUP($B137,GtP!$A:$AA,MATCH("Gi/o_0-2",GtP!$A$1:$AA$1,0),FALSE)=0,"",VLOOKUP($B137,GtP!$A:$AA,MATCH("Gi/o_0-2",GtP!$A$1:$AA$1,0),FALSE))</f>
        <v>#N/A</v>
      </c>
      <c r="X137" s="317" t="e">
        <f>IF(VLOOKUP($B137,GtP!$A:$AA,MATCH("Gq/11_0-2",GtP!$A$1:$AA$1,0),FALSE)=0,"",VLOOKUP($B137,GtP!$A:$AA,MATCH("Gq/11_0-2",GtP!$A$1:$AA$1,0),FALSE))</f>
        <v>#N/A</v>
      </c>
      <c r="Y137" s="317" t="e">
        <f>IF(VLOOKUP($B137,GtP!$A:$AA,MATCH("G12/13_0-2",GtP!$A$1:$AA$1,0),FALSE)=0,"",VLOOKUP($B137,GtP!$A:$AA,MATCH("G12/13_0-2",GtP!$A$1:$AA$1,0),FALSE))</f>
        <v>#N/A</v>
      </c>
      <c r="Z137" s="318" t="e">
        <f t="shared" si="86"/>
        <v>#N/A</v>
      </c>
      <c r="AA137" s="317" t="e">
        <f t="shared" si="87"/>
        <v>#N/A</v>
      </c>
      <c r="AB137" s="317" t="e">
        <f t="shared" si="88"/>
        <v>#N/A</v>
      </c>
      <c r="AC137" s="317" t="e">
        <f t="shared" si="89"/>
        <v>#N/A</v>
      </c>
      <c r="AD137" s="317" t="e">
        <f t="shared" si="90"/>
        <v>#N/A</v>
      </c>
      <c r="AE137" s="315" t="str">
        <f t="shared" si="91"/>
        <v/>
      </c>
      <c r="AF137" s="311" t="str">
        <f t="shared" si="92"/>
        <v/>
      </c>
      <c r="AG137" s="311" t="str">
        <f t="shared" si="93"/>
        <v/>
      </c>
      <c r="AH137" s="311" t="str">
        <f t="shared" si="94"/>
        <v/>
      </c>
      <c r="AI137" s="316" t="e">
        <f>_xlfn.CONCAT(IF(AV137="","-","B"),IF(BI137="","-","I"),VLOOKUP($B137,GtP!$A:$BB,MATCH("Gs_0-1",GtP!$A$1:$BB$1,0),FALSE))</f>
        <v>#N/A</v>
      </c>
      <c r="AJ137" s="317" t="e">
        <f>_xlfn.CONCAT(IF(AW137="","-","B"),IF(BJ137="","-","I"),VLOOKUP($B137,GtP!$A:$BB,MATCH("Gs_0-1",GtP!$A$1:$BB$1,0),FALSE))</f>
        <v>#N/A</v>
      </c>
      <c r="AK137" s="317" t="e">
        <f>_xlfn.CONCAT(IF(AX137="","-","B"),IF(BK137="","-","I"),VLOOKUP($B137,GtP!$A:$BB,MATCH("Gi/o_0-1",GtP!$A$1:$BB$1,0),FALSE))</f>
        <v>#N/A</v>
      </c>
      <c r="AL137" s="317" t="e">
        <f>_xlfn.CONCAT(IF(AY137="","-","B"),IF(BL137="","-","I"),VLOOKUP($B137,GtP!$A:$BB,MATCH("Gi/o_0-1",GtP!$A$1:$BB$1,0),FALSE))</f>
        <v>#N/A</v>
      </c>
      <c r="AM137" s="317" t="e">
        <f>_xlfn.CONCAT(IF(AZ137="","-","B"),IF(BM137="","-","I"),VLOOKUP($B137,GtP!$A:$BB,MATCH("Gi/o_0-1",GtP!$A$1:$BB$1,0),FALSE))</f>
        <v>#N/A</v>
      </c>
      <c r="AN137" s="317" t="e">
        <f>_xlfn.CONCAT(IF(BA137="","-","B"),IF(BN137="","-","I"),VLOOKUP($B137,GtP!$A:$BB,MATCH("Gi/o_0-1",GtP!$A$1:$BB$1,0),FALSE))</f>
        <v>#N/A</v>
      </c>
      <c r="AO137" s="317" t="e">
        <f>_xlfn.CONCAT(IF(BB137="","-","B"),IF(BO137="","-","I"),VLOOKUP($B137,GtP!$A:$BB,MATCH("Gi/o_0-1",GtP!$A$1:$BB$1,0),FALSE))</f>
        <v>#N/A</v>
      </c>
      <c r="AP137" s="317" t="e">
        <f>_xlfn.CONCAT(IF(BC137="","-","B"),IF(BP137="","-","I"),VLOOKUP($B137,GtP!$A:$BB,MATCH("Gq/11_0-1",GtP!$A$1:$BB$1,0),FALSE))</f>
        <v>#N/A</v>
      </c>
      <c r="AQ137" s="317" t="e">
        <f>_xlfn.CONCAT(IF(BD137="","-","B"),IF(BQ137="","-","I"),VLOOKUP($B137,GtP!$A:$BB,MATCH("Gq/11_0-1",GtP!$A$1:$BB$1,0),FALSE))</f>
        <v>#N/A</v>
      </c>
      <c r="AR137" s="317" t="e">
        <f>_xlfn.CONCAT(IF(BE137="","-","B"),IF(BR137="","-","I"),VLOOKUP($B137,GtP!$A:$BB,MATCH("Gq/11_0-1",GtP!$A$1:$BB$1,0),FALSE))</f>
        <v>#N/A</v>
      </c>
      <c r="AS137" s="317" t="e">
        <f>_xlfn.CONCAT(IF(BF137="","-","B"),IF(BS137="","-","I"),VLOOKUP($B137,GtP!$A:$BB,MATCH("Gq/11_0-1",GtP!$A$1:$BB$1,0),FALSE))</f>
        <v>#N/A</v>
      </c>
      <c r="AT137" s="317" t="e">
        <f>_xlfn.CONCAT(IF(BG137="","-","B"),IF(BT137="","-","I"),VLOOKUP($B137,GtP!$A:$BB,MATCH("G12/13_0-1",GtP!$A$1:$BB$1,0),FALSE))</f>
        <v>#N/A</v>
      </c>
      <c r="AU137" s="317" t="e">
        <f>_xlfn.CONCAT(IF(BH137="","-","B"),IF(BU137="","-","I"),VLOOKUP($B137,GtP!$A:$BB,MATCH("G12/13_0-1",GtP!$A$1:$BB$1,0),FALSE))</f>
        <v>#N/A</v>
      </c>
      <c r="AV137" s="319">
        <f>_xlfn.IFNA(VLOOKUP($B137,'B-LogEmaxOverpEC50'!$A:$AL,MATCH(AV$1,'B-LogEmaxOverpEC50'!$A$1:$AL$1,0),FALSE),"")</f>
        <v>12.468159105714415</v>
      </c>
      <c r="AX137" s="321">
        <f>_xlfn.IFNA(VLOOKUP($B137,'B-LogEmaxOverpEC50'!$A:$AL,MATCH(AX$1,'B-LogEmaxOverpEC50'!$A$1:$AL$1,0),FALSE),"")</f>
        <v>10.903000313629473</v>
      </c>
      <c r="AY137" s="321">
        <f>_xlfn.IFNA(VLOOKUP($B137,'B-LogEmaxOverpEC50'!$A:$AL,MATCH(AY$1,'B-LogEmaxOverpEC50'!$A$1:$AL$1,0),FALSE),"")</f>
        <v>10.441732254687878</v>
      </c>
      <c r="AZ137" s="321" t="str">
        <f>_xlfn.IFNA(VLOOKUP($B137,'B-LogEmaxOverpEC50'!$A:$AL,MATCH(AZ$1,'B-LogEmaxOverpEC50'!$A$1:$AL$1,0),FALSE),"")</f>
        <v/>
      </c>
      <c r="BA137" s="321">
        <f>_xlfn.IFNA(VLOOKUP($B137,'B-LogEmaxOverpEC50'!$A:$AL,MATCH(BA$1,'B-LogEmaxOverpEC50'!$A$1:$AL$1,0),FALSE),"")</f>
        <v>9.3097439174184302</v>
      </c>
      <c r="BB137" s="321">
        <f>_xlfn.IFNA(VLOOKUP($B137,'B-LogEmaxOverpEC50'!$A:$AL,MATCH(BB$1,'B-LogEmaxOverpEC50'!$A$1:$AL$1,0),FALSE),"")</f>
        <v>9.6630134921516486</v>
      </c>
      <c r="BC137" s="321" t="str">
        <f>_xlfn.IFNA(VLOOKUP($B137,'B-LogEmaxOverpEC50'!$A:$AL,MATCH(BC$1,'B-LogEmaxOverpEC50'!$A$1:$AL$1,0),FALSE),"")</f>
        <v/>
      </c>
      <c r="BD137" s="321" t="str">
        <f>_xlfn.IFNA(VLOOKUP($B137,'B-LogEmaxOverpEC50'!$A:$AL,MATCH(BD$1,'B-LogEmaxOverpEC50'!$A$1:$AL$1,0),FALSE),"")</f>
        <v/>
      </c>
      <c r="BE137" s="321" t="str">
        <f>_xlfn.IFNA(VLOOKUP($B137,'B-LogEmaxOverpEC50'!$A:$AL,MATCH(BE$1,'B-LogEmaxOverpEC50'!$A$1:$AL$1,0),FALSE),"")</f>
        <v/>
      </c>
      <c r="BF137" s="321">
        <f>_xlfn.IFNA(VLOOKUP($B137,'B-LogEmaxOverpEC50'!$A:$AL,MATCH(BF$1,'B-LogEmaxOverpEC50'!$A$1:$AL$1,0),FALSE),"")</f>
        <v>10.676792317635082</v>
      </c>
      <c r="BG137" s="321">
        <f>_xlfn.IFNA(VLOOKUP($B137,'B-LogEmaxOverpEC50'!$A:$AL,MATCH(BG$1,'B-LogEmaxOverpEC50'!$A$1:$AL$1,0),FALSE),"")</f>
        <v>11.42733426972136</v>
      </c>
      <c r="BH137" s="321">
        <f>_xlfn.IFNA(VLOOKUP($B137,'B-LogEmaxOverpEC50'!$A:$AL,MATCH(BH$1,'B-LogEmaxOverpEC50'!$A$1:$AL$1,0),FALSE),"")</f>
        <v>9.8702741451374933</v>
      </c>
      <c r="BI137" s="322">
        <f>_xlfn.IFNA(VLOOKUP($B137,'I-LogEmaxOverpEC50'!$A:$AR,MATCH(BI$1,'I-LogEmaxOverpEC50'!$A$1:$AR$1,0),FALSE),"")</f>
        <v>10.935762794136092</v>
      </c>
      <c r="BJ137" s="320">
        <f>_xlfn.IFNA(VLOOKUP($B137,'I-LogEmaxOverpEC50'!$A:$AR,MATCH(BJ$1,'I-LogEmaxOverpEC50'!$A$1:$AR$1,0),FALSE),"")</f>
        <v>10.836085344687721</v>
      </c>
      <c r="BK137" s="320">
        <f>_xlfn.IFNA(VLOOKUP($B137,'I-LogEmaxOverpEC50'!$A:$AR,MATCH(BK$1,'I-LogEmaxOverpEC50'!$A$1:$AR$1,0),FALSE),"")</f>
        <v>10.641892308354477</v>
      </c>
      <c r="BL137" s="320">
        <f>_xlfn.IFNA(VLOOKUP($B137,'I-LogEmaxOverpEC50'!$A:$AR,MATCH(BL$1,'I-LogEmaxOverpEC50'!$A$1:$AR$1,0),FALSE),"")</f>
        <v>10.641892308354477</v>
      </c>
      <c r="BM137" s="320" t="str">
        <f>_xlfn.IFNA(VLOOKUP($B137,'I-LogEmaxOverpEC50'!$A:$AR,MATCH(BM$1,'I-LogEmaxOverpEC50'!$A$1:$AR$1,0),FALSE),"")</f>
        <v/>
      </c>
      <c r="BN137" s="320" t="str">
        <f>_xlfn.IFNA(VLOOKUP($B137,'I-LogEmaxOverpEC50'!$A:$AR,MATCH(BN$1,'I-LogEmaxOverpEC50'!$A$1:$AR$1,0),FALSE),"")</f>
        <v/>
      </c>
      <c r="BO137" s="320" t="str">
        <f>_xlfn.IFNA(VLOOKUP($B137,'I-LogEmaxOverpEC50'!$A:$AR,MATCH(BO$1,'I-LogEmaxOverpEC50'!$A$1:$AR$1,0),FALSE),"")</f>
        <v/>
      </c>
      <c r="BP137" s="320" t="str">
        <f>_xlfn.IFNA(VLOOKUP($B137,'I-LogEmaxOverpEC50'!$A:$AR,MATCH(BP$1,'I-LogEmaxOverpEC50'!$A$1:$AR$1,0),FALSE),"")</f>
        <v/>
      </c>
      <c r="BQ137" s="320" t="str">
        <f>_xlfn.IFNA(VLOOKUP($B137,'I-LogEmaxOverpEC50'!$A:$AR,MATCH(BQ$1,'I-LogEmaxOverpEC50'!$A$1:$AR$1,0),FALSE),"")</f>
        <v/>
      </c>
      <c r="BR137" s="320" t="str">
        <f>_xlfn.IFNA(VLOOKUP($B137,'I-LogEmaxOverpEC50'!$A:$AR,MATCH(BR$1,'I-LogEmaxOverpEC50'!$A$1:$AR$1,0),FALSE),"")</f>
        <v/>
      </c>
      <c r="BS137" s="320" t="str">
        <f>_xlfn.IFNA(VLOOKUP($B137,'I-LogEmaxOverpEC50'!$A:$AR,MATCH(BS$1,'I-LogEmaxOverpEC50'!$A$1:$AR$1,0),FALSE),"")</f>
        <v/>
      </c>
      <c r="BT137" s="320" t="str">
        <f>_xlfn.IFNA(VLOOKUP($B137,'I-LogEmaxOverpEC50'!$A:$AR,MATCH(BT$1,'I-LogEmaxOverpEC50'!$A$1:$AR$1,0),FALSE),"")</f>
        <v/>
      </c>
      <c r="BU137" s="320" t="str">
        <f>_xlfn.IFNA(VLOOKUP($B137,'I-LogEmaxOverpEC50'!$A:$AR,MATCH(BU$1,'I-LogEmaxOverpEC50'!$A$1:$AR$1,0),FALSE),"")</f>
        <v/>
      </c>
      <c r="BV137" s="114" t="e" cm="1">
        <f t="array" ref="BV137">_xlfn.IFS(AND($C137="A",_xlfn.CONCAT(F137:G137)&lt;&gt;"",$A137=1),"x",AND($C137="A",_xlfn.CONCAT(F137:G137)="",$A137=1),"-",$A$1&lt;&gt;"","")</f>
        <v>#N/A</v>
      </c>
      <c r="BW137" s="113" t="e" cm="1">
        <f t="array" ref="BW137">_xlfn.IFS(AND($C137="A",_xlfn.CONCAT(H137:L137)&lt;&gt;"",$A137=1),"x",AND($C137="A",_xlfn.CONCAT(H137:L137)="",$A137=1),"-",$A$1&lt;&gt;"","")</f>
        <v>#N/A</v>
      </c>
      <c r="BX137" s="113" t="e" cm="1">
        <f t="array" ref="BX137">_xlfn.IFS(AND($C137="A",_xlfn.CONCAT(M137:P137)&lt;&gt;"",$A137=1),"x",AND($C137="A",_xlfn.CONCAT(M137:P137)="",$A137=1),"-",$A$1&lt;&gt;"","")</f>
        <v>#N/A</v>
      </c>
      <c r="BY137" s="113" t="e" cm="1">
        <f t="array" ref="BY137">_xlfn.IFS(AND($C137="A",_xlfn.CONCAT(Q137:R137)&lt;&gt;"",$A137=1),"x",AND($C137="A",_xlfn.CONCAT(Q137:R137)="",$A137=1),"-",$A$1&lt;&gt;"","")</f>
        <v>#N/A</v>
      </c>
      <c r="BZ137" s="121" t="e">
        <f t="shared" si="95"/>
        <v>#N/A</v>
      </c>
      <c r="CA137" s="120" t="e">
        <f t="shared" si="96"/>
        <v>#N/A</v>
      </c>
      <c r="CB137" s="120" t="e">
        <f t="shared" si="97"/>
        <v>#N/A</v>
      </c>
      <c r="CC137" s="120" t="e">
        <f t="shared" si="98"/>
        <v>#N/A</v>
      </c>
      <c r="CD137" s="121" t="str">
        <f t="shared" si="99"/>
        <v/>
      </c>
      <c r="CE137" s="120" t="e">
        <f t="shared" si="100"/>
        <v>#N/A</v>
      </c>
      <c r="CF137" s="120" t="e">
        <f t="shared" si="101"/>
        <v>#N/A</v>
      </c>
      <c r="CG137" s="120" t="e">
        <f t="shared" si="102"/>
        <v>#N/A</v>
      </c>
      <c r="CH137" s="120" t="e">
        <f t="shared" si="103"/>
        <v>#N/A</v>
      </c>
      <c r="CI137" s="120" t="e">
        <f t="shared" si="104"/>
        <v>#N/A</v>
      </c>
    </row>
    <row r="138" spans="1:87" x14ac:dyDescent="0.2">
      <c r="A138" s="311" t="e" cm="1">
        <f t="array" ref="A138">_xlfn.IFS(SUM(F138:R138)&gt;0,1,Z138&gt;0,2,TRUE,3)</f>
        <v>#N/A</v>
      </c>
      <c r="B138" s="311" t="s">
        <v>1118</v>
      </c>
      <c r="C138" s="311" t="str">
        <f>_xlfn.XLOOKUP(B138,RecNamesAll!A:A,RecNamesAll!E:E)</f>
        <v>A</v>
      </c>
      <c r="D138" s="311" t="str">
        <f>_xlfn.XLOOKUP(B138,RecNamesAll!A:A,RecNamesAll!C:C)</f>
        <v>GPER</v>
      </c>
      <c r="F138" s="312" t="e">
        <f t="shared" si="70"/>
        <v>#N/A</v>
      </c>
      <c r="G138" s="313" t="e">
        <f t="shared" si="71"/>
        <v>#N/A</v>
      </c>
      <c r="H138" s="312" t="e">
        <f t="shared" si="72"/>
        <v>#N/A</v>
      </c>
      <c r="I138" s="313" t="e">
        <f t="shared" si="73"/>
        <v>#N/A</v>
      </c>
      <c r="J138" s="313" t="e">
        <f t="shared" si="74"/>
        <v>#N/A</v>
      </c>
      <c r="K138" s="313" t="e">
        <f t="shared" si="75"/>
        <v>#N/A</v>
      </c>
      <c r="L138" s="313" t="e">
        <f t="shared" si="76"/>
        <v>#N/A</v>
      </c>
      <c r="M138" s="312" t="e">
        <f t="shared" si="77"/>
        <v>#N/A</v>
      </c>
      <c r="N138" s="313" t="e">
        <f t="shared" si="78"/>
        <v>#N/A</v>
      </c>
      <c r="O138" s="313" t="e">
        <f t="shared" si="79"/>
        <v>#N/A</v>
      </c>
      <c r="P138" s="313" t="e">
        <f t="shared" si="80"/>
        <v>#N/A</v>
      </c>
      <c r="Q138" s="312" t="e">
        <f t="shared" si="81"/>
        <v>#N/A</v>
      </c>
      <c r="R138" s="313" t="e">
        <f t="shared" si="82"/>
        <v>#N/A</v>
      </c>
      <c r="S138" s="314" t="str">
        <f t="shared" si="83"/>
        <v/>
      </c>
      <c r="T138" s="315" t="str">
        <f t="shared" si="84"/>
        <v>A</v>
      </c>
      <c r="U138" s="311" t="str">
        <f t="shared" si="85"/>
        <v>GPER</v>
      </c>
      <c r="V138" s="316" t="e">
        <f>IF(VLOOKUP($B138,GtP!$A:$AA,MATCH("Gs_0-2",GtP!$A$1:$AA$1,0),FALSE)=0,"",VLOOKUP($B138,GtP!$A:$AA,MATCH("Gs_0-2",GtP!$A$1:$AA$1,0),FALSE))</f>
        <v>#N/A</v>
      </c>
      <c r="W138" s="317" t="e">
        <f>IF(VLOOKUP($B138,GtP!$A:$AA,MATCH("Gi/o_0-2",GtP!$A$1:$AA$1,0),FALSE)=0,"",VLOOKUP($B138,GtP!$A:$AA,MATCH("Gi/o_0-2",GtP!$A$1:$AA$1,0),FALSE))</f>
        <v>#N/A</v>
      </c>
      <c r="X138" s="317" t="e">
        <f>IF(VLOOKUP($B138,GtP!$A:$AA,MATCH("Gq/11_0-2",GtP!$A$1:$AA$1,0),FALSE)=0,"",VLOOKUP($B138,GtP!$A:$AA,MATCH("Gq/11_0-2",GtP!$A$1:$AA$1,0),FALSE))</f>
        <v>#N/A</v>
      </c>
      <c r="Y138" s="317" t="e">
        <f>IF(VLOOKUP($B138,GtP!$A:$AA,MATCH("G12/13_0-2",GtP!$A$1:$AA$1,0),FALSE)=0,"",VLOOKUP($B138,GtP!$A:$AA,MATCH("G12/13_0-2",GtP!$A$1:$AA$1,0),FALSE))</f>
        <v>#N/A</v>
      </c>
      <c r="Z138" s="318" t="e">
        <f t="shared" si="86"/>
        <v>#N/A</v>
      </c>
      <c r="AA138" s="317" t="e">
        <f t="shared" si="87"/>
        <v>#N/A</v>
      </c>
      <c r="AB138" s="317" t="e">
        <f t="shared" si="88"/>
        <v>#N/A</v>
      </c>
      <c r="AC138" s="317" t="e">
        <f t="shared" si="89"/>
        <v>#N/A</v>
      </c>
      <c r="AD138" s="317" t="e">
        <f t="shared" si="90"/>
        <v>#N/A</v>
      </c>
      <c r="AE138" s="315" t="str">
        <f t="shared" si="91"/>
        <v/>
      </c>
      <c r="AF138" s="311" t="str">
        <f t="shared" si="92"/>
        <v/>
      </c>
      <c r="AG138" s="311" t="str">
        <f t="shared" si="93"/>
        <v/>
      </c>
      <c r="AH138" s="311" t="str">
        <f t="shared" si="94"/>
        <v/>
      </c>
      <c r="AI138" s="316" t="e">
        <f>_xlfn.CONCAT(IF(AV138="","-","B"),IF(BI138="","-","I"),VLOOKUP($B138,GtP!$A:$BB,MATCH("Gs_0-1",GtP!$A$1:$BB$1,0),FALSE))</f>
        <v>#N/A</v>
      </c>
      <c r="AJ138" s="317" t="e">
        <f>_xlfn.CONCAT(IF(AW138="","-","B"),IF(BJ138="","-","I"),VLOOKUP($B138,GtP!$A:$BB,MATCH("Gs_0-1",GtP!$A$1:$BB$1,0),FALSE))</f>
        <v>#N/A</v>
      </c>
      <c r="AK138" s="317" t="e">
        <f>_xlfn.CONCAT(IF(AX138="","-","B"),IF(BK138="","-","I"),VLOOKUP($B138,GtP!$A:$BB,MATCH("Gi/o_0-1",GtP!$A$1:$BB$1,0),FALSE))</f>
        <v>#N/A</v>
      </c>
      <c r="AL138" s="317" t="e">
        <f>_xlfn.CONCAT(IF(AY138="","-","B"),IF(BL138="","-","I"),VLOOKUP($B138,GtP!$A:$BB,MATCH("Gi/o_0-1",GtP!$A$1:$BB$1,0),FALSE))</f>
        <v>#N/A</v>
      </c>
      <c r="AM138" s="317" t="e">
        <f>_xlfn.CONCAT(IF(AZ138="","-","B"),IF(BM138="","-","I"),VLOOKUP($B138,GtP!$A:$BB,MATCH("Gi/o_0-1",GtP!$A$1:$BB$1,0),FALSE))</f>
        <v>#N/A</v>
      </c>
      <c r="AN138" s="317" t="e">
        <f>_xlfn.CONCAT(IF(BA138="","-","B"),IF(BN138="","-","I"),VLOOKUP($B138,GtP!$A:$BB,MATCH("Gi/o_0-1",GtP!$A$1:$BB$1,0),FALSE))</f>
        <v>#N/A</v>
      </c>
      <c r="AO138" s="317" t="e">
        <f>_xlfn.CONCAT(IF(BB138="","-","B"),IF(BO138="","-","I"),VLOOKUP($B138,GtP!$A:$BB,MATCH("Gi/o_0-1",GtP!$A$1:$BB$1,0),FALSE))</f>
        <v>#N/A</v>
      </c>
      <c r="AP138" s="317" t="e">
        <f>_xlfn.CONCAT(IF(BC138="","-","B"),IF(BP138="","-","I"),VLOOKUP($B138,GtP!$A:$BB,MATCH("Gq/11_0-1",GtP!$A$1:$BB$1,0),FALSE))</f>
        <v>#N/A</v>
      </c>
      <c r="AQ138" s="317" t="e">
        <f>_xlfn.CONCAT(IF(BD138="","-","B"),IF(BQ138="","-","I"),VLOOKUP($B138,GtP!$A:$BB,MATCH("Gq/11_0-1",GtP!$A$1:$BB$1,0),FALSE))</f>
        <v>#N/A</v>
      </c>
      <c r="AR138" s="317" t="e">
        <f>_xlfn.CONCAT(IF(BE138="","-","B"),IF(BR138="","-","I"),VLOOKUP($B138,GtP!$A:$BB,MATCH("Gq/11_0-1",GtP!$A$1:$BB$1,0),FALSE))</f>
        <v>#N/A</v>
      </c>
      <c r="AS138" s="317" t="e">
        <f>_xlfn.CONCAT(IF(BF138="","-","B"),IF(BS138="","-","I"),VLOOKUP($B138,GtP!$A:$BB,MATCH("Gq/11_0-1",GtP!$A$1:$BB$1,0),FALSE))</f>
        <v>#N/A</v>
      </c>
      <c r="AT138" s="317" t="e">
        <f>_xlfn.CONCAT(IF(BG138="","-","B"),IF(BT138="","-","I"),VLOOKUP($B138,GtP!$A:$BB,MATCH("G12/13_0-1",GtP!$A$1:$BB$1,0),FALSE))</f>
        <v>#N/A</v>
      </c>
      <c r="AU138" s="317" t="e">
        <f>_xlfn.CONCAT(IF(BH138="","-","B"),IF(BU138="","-","I"),VLOOKUP($B138,GtP!$A:$BB,MATCH("G12/13_0-1",GtP!$A$1:$BB$1,0),FALSE))</f>
        <v>#N/A</v>
      </c>
      <c r="AV138" s="319" t="str">
        <f>_xlfn.IFNA(VLOOKUP($B138,'B-LogEmaxOverpEC50'!$A:$AL,MATCH(AV$1,'B-LogEmaxOverpEC50'!$A$1:$AL$1,0),FALSE),"")</f>
        <v/>
      </c>
      <c r="AX138" s="321" t="str">
        <f>_xlfn.IFNA(VLOOKUP($B138,'B-LogEmaxOverpEC50'!$A:$AL,MATCH(AX$1,'B-LogEmaxOverpEC50'!$A$1:$AL$1,0),FALSE),"")</f>
        <v/>
      </c>
      <c r="AY138" s="321" t="str">
        <f>_xlfn.IFNA(VLOOKUP($B138,'B-LogEmaxOverpEC50'!$A:$AL,MATCH(AY$1,'B-LogEmaxOverpEC50'!$A$1:$AL$1,0),FALSE),"")</f>
        <v/>
      </c>
      <c r="AZ138" s="321" t="str">
        <f>_xlfn.IFNA(VLOOKUP($B138,'B-LogEmaxOverpEC50'!$A:$AL,MATCH(AZ$1,'B-LogEmaxOverpEC50'!$A$1:$AL$1,0),FALSE),"")</f>
        <v/>
      </c>
      <c r="BA138" s="321" t="str">
        <f>_xlfn.IFNA(VLOOKUP($B138,'B-LogEmaxOverpEC50'!$A:$AL,MATCH(BA$1,'B-LogEmaxOverpEC50'!$A$1:$AL$1,0),FALSE),"")</f>
        <v/>
      </c>
      <c r="BB138" s="321" t="str">
        <f>_xlfn.IFNA(VLOOKUP($B138,'B-LogEmaxOverpEC50'!$A:$AL,MATCH(BB$1,'B-LogEmaxOverpEC50'!$A$1:$AL$1,0),FALSE),"")</f>
        <v/>
      </c>
      <c r="BC138" s="321" t="str">
        <f>_xlfn.IFNA(VLOOKUP($B138,'B-LogEmaxOverpEC50'!$A:$AL,MATCH(BC$1,'B-LogEmaxOverpEC50'!$A$1:$AL$1,0),FALSE),"")</f>
        <v/>
      </c>
      <c r="BD138" s="321" t="str">
        <f>_xlfn.IFNA(VLOOKUP($B138,'B-LogEmaxOverpEC50'!$A:$AL,MATCH(BD$1,'B-LogEmaxOverpEC50'!$A$1:$AL$1,0),FALSE),"")</f>
        <v/>
      </c>
      <c r="BE138" s="321" t="str">
        <f>_xlfn.IFNA(VLOOKUP($B138,'B-LogEmaxOverpEC50'!$A:$AL,MATCH(BE$1,'B-LogEmaxOverpEC50'!$A$1:$AL$1,0),FALSE),"")</f>
        <v/>
      </c>
      <c r="BF138" s="321" t="str">
        <f>_xlfn.IFNA(VLOOKUP($B138,'B-LogEmaxOverpEC50'!$A:$AL,MATCH(BF$1,'B-LogEmaxOverpEC50'!$A$1:$AL$1,0),FALSE),"")</f>
        <v/>
      </c>
      <c r="BG138" s="321" t="str">
        <f>_xlfn.IFNA(VLOOKUP($B138,'B-LogEmaxOverpEC50'!$A:$AL,MATCH(BG$1,'B-LogEmaxOverpEC50'!$A$1:$AL$1,0),FALSE),"")</f>
        <v/>
      </c>
      <c r="BH138" s="321" t="str">
        <f>_xlfn.IFNA(VLOOKUP($B138,'B-LogEmaxOverpEC50'!$A:$AL,MATCH(BH$1,'B-LogEmaxOverpEC50'!$A$1:$AL$1,0),FALSE),"")</f>
        <v/>
      </c>
      <c r="BI138" s="322" t="str">
        <f>_xlfn.IFNA(VLOOKUP($B138,'I-LogEmaxOverpEC50'!$A:$AR,MATCH(BI$1,'I-LogEmaxOverpEC50'!$A$1:$AR$1,0),FALSE),"")</f>
        <v/>
      </c>
      <c r="BJ138" s="320" t="str">
        <f>_xlfn.IFNA(VLOOKUP($B138,'I-LogEmaxOverpEC50'!$A:$AR,MATCH(BJ$1,'I-LogEmaxOverpEC50'!$A$1:$AR$1,0),FALSE),"")</f>
        <v/>
      </c>
      <c r="BK138" s="320" t="str">
        <f>_xlfn.IFNA(VLOOKUP($B138,'I-LogEmaxOverpEC50'!$A:$AR,MATCH(BK$1,'I-LogEmaxOverpEC50'!$A$1:$AR$1,0),FALSE),"")</f>
        <v/>
      </c>
      <c r="BL138" s="320" t="str">
        <f>_xlfn.IFNA(VLOOKUP($B138,'I-LogEmaxOverpEC50'!$A:$AR,MATCH(BL$1,'I-LogEmaxOverpEC50'!$A$1:$AR$1,0),FALSE),"")</f>
        <v/>
      </c>
      <c r="BM138" s="320" t="str">
        <f>_xlfn.IFNA(VLOOKUP($B138,'I-LogEmaxOverpEC50'!$A:$AR,MATCH(BM$1,'I-LogEmaxOverpEC50'!$A$1:$AR$1,0),FALSE),"")</f>
        <v/>
      </c>
      <c r="BN138" s="320" t="str">
        <f>_xlfn.IFNA(VLOOKUP($B138,'I-LogEmaxOverpEC50'!$A:$AR,MATCH(BN$1,'I-LogEmaxOverpEC50'!$A$1:$AR$1,0),FALSE),"")</f>
        <v/>
      </c>
      <c r="BO138" s="320" t="str">
        <f>_xlfn.IFNA(VLOOKUP($B138,'I-LogEmaxOverpEC50'!$A:$AR,MATCH(BO$1,'I-LogEmaxOverpEC50'!$A$1:$AR$1,0),FALSE),"")</f>
        <v/>
      </c>
      <c r="BP138" s="320" t="str">
        <f>_xlfn.IFNA(VLOOKUP($B138,'I-LogEmaxOverpEC50'!$A:$AR,MATCH(BP$1,'I-LogEmaxOverpEC50'!$A$1:$AR$1,0),FALSE),"")</f>
        <v/>
      </c>
      <c r="BQ138" s="320" t="str">
        <f>_xlfn.IFNA(VLOOKUP($B138,'I-LogEmaxOverpEC50'!$A:$AR,MATCH(BQ$1,'I-LogEmaxOverpEC50'!$A$1:$AR$1,0),FALSE),"")</f>
        <v/>
      </c>
      <c r="BR138" s="320" t="str">
        <f>_xlfn.IFNA(VLOOKUP($B138,'I-LogEmaxOverpEC50'!$A:$AR,MATCH(BR$1,'I-LogEmaxOverpEC50'!$A$1:$AR$1,0),FALSE),"")</f>
        <v/>
      </c>
      <c r="BS138" s="320" t="str">
        <f>_xlfn.IFNA(VLOOKUP($B138,'I-LogEmaxOverpEC50'!$A:$AR,MATCH(BS$1,'I-LogEmaxOverpEC50'!$A$1:$AR$1,0),FALSE),"")</f>
        <v/>
      </c>
      <c r="BT138" s="320" t="str">
        <f>_xlfn.IFNA(VLOOKUP($B138,'I-LogEmaxOverpEC50'!$A:$AR,MATCH(BT$1,'I-LogEmaxOverpEC50'!$A$1:$AR$1,0),FALSE),"")</f>
        <v/>
      </c>
      <c r="BU138" s="320" t="str">
        <f>_xlfn.IFNA(VLOOKUP($B138,'I-LogEmaxOverpEC50'!$A:$AR,MATCH(BU$1,'I-LogEmaxOverpEC50'!$A$1:$AR$1,0),FALSE),"")</f>
        <v/>
      </c>
      <c r="BV138" s="114" t="e" cm="1">
        <f t="array" ref="BV138">_xlfn.IFS(AND($C138="A",_xlfn.CONCAT(F138:G138)&lt;&gt;"",$A138=1),"x",AND($C138="A",_xlfn.CONCAT(F138:G138)="",$A138=1),"-",$A$1&lt;&gt;"","")</f>
        <v>#N/A</v>
      </c>
      <c r="BW138" s="113" t="e" cm="1">
        <f t="array" ref="BW138">_xlfn.IFS(AND($C138="A",_xlfn.CONCAT(H138:L138)&lt;&gt;"",$A138=1),"x",AND($C138="A",_xlfn.CONCAT(H138:L138)="",$A138=1),"-",$A$1&lt;&gt;"","")</f>
        <v>#N/A</v>
      </c>
      <c r="BX138" s="113" t="e" cm="1">
        <f t="array" ref="BX138">_xlfn.IFS(AND($C138="A",_xlfn.CONCAT(M138:P138)&lt;&gt;"",$A138=1),"x",AND($C138="A",_xlfn.CONCAT(M138:P138)="",$A138=1),"-",$A$1&lt;&gt;"","")</f>
        <v>#N/A</v>
      </c>
      <c r="BY138" s="113" t="e" cm="1">
        <f t="array" ref="BY138">_xlfn.IFS(AND($C138="A",_xlfn.CONCAT(Q138:R138)&lt;&gt;"",$A138=1),"x",AND($C138="A",_xlfn.CONCAT(Q138:R138)="",$A138=1),"-",$A$1&lt;&gt;"","")</f>
        <v>#N/A</v>
      </c>
      <c r="BZ138" s="121" t="e">
        <f t="shared" si="95"/>
        <v>#N/A</v>
      </c>
      <c r="CA138" s="120" t="e">
        <f t="shared" si="96"/>
        <v>#N/A</v>
      </c>
      <c r="CB138" s="120" t="e">
        <f t="shared" si="97"/>
        <v>#N/A</v>
      </c>
      <c r="CC138" s="120" t="e">
        <f t="shared" si="98"/>
        <v>#N/A</v>
      </c>
      <c r="CD138" s="121" t="str">
        <f t="shared" si="99"/>
        <v/>
      </c>
      <c r="CE138" s="120" t="e">
        <f t="shared" si="100"/>
        <v>#N/A</v>
      </c>
      <c r="CF138" s="120" t="e">
        <f t="shared" si="101"/>
        <v>#N/A</v>
      </c>
      <c r="CG138" s="120" t="e">
        <f t="shared" si="102"/>
        <v>#N/A</v>
      </c>
      <c r="CH138" s="120" t="e">
        <f t="shared" si="103"/>
        <v>#N/A</v>
      </c>
      <c r="CI138" s="120" t="e">
        <f t="shared" si="104"/>
        <v>#N/A</v>
      </c>
    </row>
    <row r="139" spans="1:87" x14ac:dyDescent="0.2">
      <c r="A139" s="311" t="e" cm="1">
        <f t="array" ref="A139">_xlfn.IFS(SUM(F139:R139)&gt;0,1,Z139&gt;0,2,TRUE,3)</f>
        <v>#N/A</v>
      </c>
      <c r="B139" s="311" t="s">
        <v>1108</v>
      </c>
      <c r="C139" s="311" t="str">
        <f>_xlfn.XLOOKUP(B139,RecNamesAll!A:A,RecNamesAll!E:E)</f>
        <v>A</v>
      </c>
      <c r="D139" s="311" t="str">
        <f>_xlfn.XLOOKUP(B139,RecNamesAll!A:A,RecNamesAll!C:C)</f>
        <v>GPR12</v>
      </c>
      <c r="F139" s="312" t="e">
        <f t="shared" si="70"/>
        <v>#N/A</v>
      </c>
      <c r="G139" s="313" t="e">
        <f t="shared" si="71"/>
        <v>#N/A</v>
      </c>
      <c r="H139" s="312" t="e">
        <f t="shared" si="72"/>
        <v>#N/A</v>
      </c>
      <c r="I139" s="313" t="e">
        <f t="shared" si="73"/>
        <v>#N/A</v>
      </c>
      <c r="J139" s="313" t="e">
        <f t="shared" si="74"/>
        <v>#N/A</v>
      </c>
      <c r="K139" s="313" t="e">
        <f t="shared" si="75"/>
        <v>#N/A</v>
      </c>
      <c r="L139" s="313" t="e">
        <f t="shared" si="76"/>
        <v>#N/A</v>
      </c>
      <c r="M139" s="312" t="e">
        <f t="shared" si="77"/>
        <v>#N/A</v>
      </c>
      <c r="N139" s="313" t="e">
        <f t="shared" si="78"/>
        <v>#N/A</v>
      </c>
      <c r="O139" s="313" t="e">
        <f t="shared" si="79"/>
        <v>#N/A</v>
      </c>
      <c r="P139" s="313" t="e">
        <f t="shared" si="80"/>
        <v>#N/A</v>
      </c>
      <c r="Q139" s="312" t="e">
        <f t="shared" si="81"/>
        <v>#N/A</v>
      </c>
      <c r="R139" s="313" t="e">
        <f t="shared" si="82"/>
        <v>#N/A</v>
      </c>
      <c r="S139" s="314" t="str">
        <f t="shared" si="83"/>
        <v/>
      </c>
      <c r="T139" s="315" t="str">
        <f t="shared" si="84"/>
        <v>A</v>
      </c>
      <c r="U139" s="311" t="str">
        <f t="shared" si="85"/>
        <v>GPR12</v>
      </c>
      <c r="V139" s="316" t="e">
        <f>IF(VLOOKUP($B139,GtP!$A:$AA,MATCH("Gs_0-2",GtP!$A$1:$AA$1,0),FALSE)=0,"",VLOOKUP($B139,GtP!$A:$AA,MATCH("Gs_0-2",GtP!$A$1:$AA$1,0),FALSE))</f>
        <v>#N/A</v>
      </c>
      <c r="W139" s="317" t="e">
        <f>IF(VLOOKUP($B139,GtP!$A:$AA,MATCH("Gi/o_0-2",GtP!$A$1:$AA$1,0),FALSE)=0,"",VLOOKUP($B139,GtP!$A:$AA,MATCH("Gi/o_0-2",GtP!$A$1:$AA$1,0),FALSE))</f>
        <v>#N/A</v>
      </c>
      <c r="X139" s="317" t="e">
        <f>IF(VLOOKUP($B139,GtP!$A:$AA,MATCH("Gq/11_0-2",GtP!$A$1:$AA$1,0),FALSE)=0,"",VLOOKUP($B139,GtP!$A:$AA,MATCH("Gq/11_0-2",GtP!$A$1:$AA$1,0),FALSE))</f>
        <v>#N/A</v>
      </c>
      <c r="Y139" s="317" t="e">
        <f>IF(VLOOKUP($B139,GtP!$A:$AA,MATCH("G12/13_0-2",GtP!$A$1:$AA$1,0),FALSE)=0,"",VLOOKUP($B139,GtP!$A:$AA,MATCH("G12/13_0-2",GtP!$A$1:$AA$1,0),FALSE))</f>
        <v>#N/A</v>
      </c>
      <c r="Z139" s="318" t="e">
        <f t="shared" si="86"/>
        <v>#N/A</v>
      </c>
      <c r="AA139" s="317" t="e">
        <f t="shared" si="87"/>
        <v>#N/A</v>
      </c>
      <c r="AB139" s="317" t="e">
        <f t="shared" si="88"/>
        <v>#N/A</v>
      </c>
      <c r="AC139" s="317" t="e">
        <f t="shared" si="89"/>
        <v>#N/A</v>
      </c>
      <c r="AD139" s="317" t="e">
        <f t="shared" si="90"/>
        <v>#N/A</v>
      </c>
      <c r="AE139" s="315" t="str">
        <f t="shared" si="91"/>
        <v/>
      </c>
      <c r="AF139" s="311" t="str">
        <f t="shared" si="92"/>
        <v/>
      </c>
      <c r="AG139" s="311" t="str">
        <f t="shared" si="93"/>
        <v/>
      </c>
      <c r="AH139" s="311" t="str">
        <f t="shared" si="94"/>
        <v/>
      </c>
      <c r="AI139" s="316" t="e">
        <f>_xlfn.CONCAT(IF(AV139="","-","B"),IF(BI139="","-","I"),VLOOKUP($B139,GtP!$A:$BB,MATCH("Gs_0-1",GtP!$A$1:$BB$1,0),FALSE))</f>
        <v>#N/A</v>
      </c>
      <c r="AJ139" s="317" t="e">
        <f>_xlfn.CONCAT(IF(AW139="","-","B"),IF(BJ139="","-","I"),VLOOKUP($B139,GtP!$A:$BB,MATCH("Gs_0-1",GtP!$A$1:$BB$1,0),FALSE))</f>
        <v>#N/A</v>
      </c>
      <c r="AK139" s="317" t="e">
        <f>_xlfn.CONCAT(IF(AX139="","-","B"),IF(BK139="","-","I"),VLOOKUP($B139,GtP!$A:$BB,MATCH("Gi/o_0-1",GtP!$A$1:$BB$1,0),FALSE))</f>
        <v>#N/A</v>
      </c>
      <c r="AL139" s="317" t="e">
        <f>_xlfn.CONCAT(IF(AY139="","-","B"),IF(BL139="","-","I"),VLOOKUP($B139,GtP!$A:$BB,MATCH("Gi/o_0-1",GtP!$A$1:$BB$1,0),FALSE))</f>
        <v>#N/A</v>
      </c>
      <c r="AM139" s="317" t="e">
        <f>_xlfn.CONCAT(IF(AZ139="","-","B"),IF(BM139="","-","I"),VLOOKUP($B139,GtP!$A:$BB,MATCH("Gi/o_0-1",GtP!$A$1:$BB$1,0),FALSE))</f>
        <v>#N/A</v>
      </c>
      <c r="AN139" s="317" t="e">
        <f>_xlfn.CONCAT(IF(BA139="","-","B"),IF(BN139="","-","I"),VLOOKUP($B139,GtP!$A:$BB,MATCH("Gi/o_0-1",GtP!$A$1:$BB$1,0),FALSE))</f>
        <v>#N/A</v>
      </c>
      <c r="AO139" s="317" t="e">
        <f>_xlfn.CONCAT(IF(BB139="","-","B"),IF(BO139="","-","I"),VLOOKUP($B139,GtP!$A:$BB,MATCH("Gi/o_0-1",GtP!$A$1:$BB$1,0),FALSE))</f>
        <v>#N/A</v>
      </c>
      <c r="AP139" s="317" t="e">
        <f>_xlfn.CONCAT(IF(BC139="","-","B"),IF(BP139="","-","I"),VLOOKUP($B139,GtP!$A:$BB,MATCH("Gq/11_0-1",GtP!$A$1:$BB$1,0),FALSE))</f>
        <v>#N/A</v>
      </c>
      <c r="AQ139" s="317" t="e">
        <f>_xlfn.CONCAT(IF(BD139="","-","B"),IF(BQ139="","-","I"),VLOOKUP($B139,GtP!$A:$BB,MATCH("Gq/11_0-1",GtP!$A$1:$BB$1,0),FALSE))</f>
        <v>#N/A</v>
      </c>
      <c r="AR139" s="317" t="e">
        <f>_xlfn.CONCAT(IF(BE139="","-","B"),IF(BR139="","-","I"),VLOOKUP($B139,GtP!$A:$BB,MATCH("Gq/11_0-1",GtP!$A$1:$BB$1,0),FALSE))</f>
        <v>#N/A</v>
      </c>
      <c r="AS139" s="317" t="e">
        <f>_xlfn.CONCAT(IF(BF139="","-","B"),IF(BS139="","-","I"),VLOOKUP($B139,GtP!$A:$BB,MATCH("Gq/11_0-1",GtP!$A$1:$BB$1,0),FALSE))</f>
        <v>#N/A</v>
      </c>
      <c r="AT139" s="317" t="e">
        <f>_xlfn.CONCAT(IF(BG139="","-","B"),IF(BT139="","-","I"),VLOOKUP($B139,GtP!$A:$BB,MATCH("G12/13_0-1",GtP!$A$1:$BB$1,0),FALSE))</f>
        <v>#N/A</v>
      </c>
      <c r="AU139" s="317" t="e">
        <f>_xlfn.CONCAT(IF(BH139="","-","B"),IF(BU139="","-","I"),VLOOKUP($B139,GtP!$A:$BB,MATCH("G12/13_0-1",GtP!$A$1:$BB$1,0),FALSE))</f>
        <v>#N/A</v>
      </c>
      <c r="AV139" s="319" t="str">
        <f>_xlfn.IFNA(VLOOKUP($B139,'B-LogEmaxOverpEC50'!$A:$AL,MATCH(AV$1,'B-LogEmaxOverpEC50'!$A$1:$AL$1,0),FALSE),"")</f>
        <v/>
      </c>
      <c r="AX139" s="321" t="str">
        <f>_xlfn.IFNA(VLOOKUP($B139,'B-LogEmaxOverpEC50'!$A:$AL,MATCH(AX$1,'B-LogEmaxOverpEC50'!$A$1:$AL$1,0),FALSE),"")</f>
        <v/>
      </c>
      <c r="AY139" s="321" t="str">
        <f>_xlfn.IFNA(VLOOKUP($B139,'B-LogEmaxOverpEC50'!$A:$AL,MATCH(AY$1,'B-LogEmaxOverpEC50'!$A$1:$AL$1,0),FALSE),"")</f>
        <v/>
      </c>
      <c r="AZ139" s="321" t="str">
        <f>_xlfn.IFNA(VLOOKUP($B139,'B-LogEmaxOverpEC50'!$A:$AL,MATCH(AZ$1,'B-LogEmaxOverpEC50'!$A$1:$AL$1,0),FALSE),"")</f>
        <v/>
      </c>
      <c r="BA139" s="321" t="str">
        <f>_xlfn.IFNA(VLOOKUP($B139,'B-LogEmaxOverpEC50'!$A:$AL,MATCH(BA$1,'B-LogEmaxOverpEC50'!$A$1:$AL$1,0),FALSE),"")</f>
        <v/>
      </c>
      <c r="BB139" s="321" t="str">
        <f>_xlfn.IFNA(VLOOKUP($B139,'B-LogEmaxOverpEC50'!$A:$AL,MATCH(BB$1,'B-LogEmaxOverpEC50'!$A$1:$AL$1,0),FALSE),"")</f>
        <v/>
      </c>
      <c r="BC139" s="321" t="str">
        <f>_xlfn.IFNA(VLOOKUP($B139,'B-LogEmaxOverpEC50'!$A:$AL,MATCH(BC$1,'B-LogEmaxOverpEC50'!$A$1:$AL$1,0),FALSE),"")</f>
        <v/>
      </c>
      <c r="BD139" s="321" t="str">
        <f>_xlfn.IFNA(VLOOKUP($B139,'B-LogEmaxOverpEC50'!$A:$AL,MATCH(BD$1,'B-LogEmaxOverpEC50'!$A$1:$AL$1,0),FALSE),"")</f>
        <v/>
      </c>
      <c r="BE139" s="321" t="str">
        <f>_xlfn.IFNA(VLOOKUP($B139,'B-LogEmaxOverpEC50'!$A:$AL,MATCH(BE$1,'B-LogEmaxOverpEC50'!$A$1:$AL$1,0),FALSE),"")</f>
        <v/>
      </c>
      <c r="BF139" s="321" t="str">
        <f>_xlfn.IFNA(VLOOKUP($B139,'B-LogEmaxOverpEC50'!$A:$AL,MATCH(BF$1,'B-LogEmaxOverpEC50'!$A$1:$AL$1,0),FALSE),"")</f>
        <v/>
      </c>
      <c r="BG139" s="321" t="str">
        <f>_xlfn.IFNA(VLOOKUP($B139,'B-LogEmaxOverpEC50'!$A:$AL,MATCH(BG$1,'B-LogEmaxOverpEC50'!$A$1:$AL$1,0),FALSE),"")</f>
        <v/>
      </c>
      <c r="BH139" s="321" t="str">
        <f>_xlfn.IFNA(VLOOKUP($B139,'B-LogEmaxOverpEC50'!$A:$AL,MATCH(BH$1,'B-LogEmaxOverpEC50'!$A$1:$AL$1,0),FALSE),"")</f>
        <v/>
      </c>
      <c r="BI139" s="322" t="str">
        <f>_xlfn.IFNA(VLOOKUP($B139,'I-LogEmaxOverpEC50'!$A:$AR,MATCH(BI$1,'I-LogEmaxOverpEC50'!$A$1:$AR$1,0),FALSE),"")</f>
        <v/>
      </c>
      <c r="BJ139" s="320" t="str">
        <f>_xlfn.IFNA(VLOOKUP($B139,'I-LogEmaxOverpEC50'!$A:$AR,MATCH(BJ$1,'I-LogEmaxOverpEC50'!$A$1:$AR$1,0),FALSE),"")</f>
        <v/>
      </c>
      <c r="BK139" s="320" t="str">
        <f>_xlfn.IFNA(VLOOKUP($B139,'I-LogEmaxOverpEC50'!$A:$AR,MATCH(BK$1,'I-LogEmaxOverpEC50'!$A$1:$AR$1,0),FALSE),"")</f>
        <v/>
      </c>
      <c r="BL139" s="320" t="str">
        <f>_xlfn.IFNA(VLOOKUP($B139,'I-LogEmaxOverpEC50'!$A:$AR,MATCH(BL$1,'I-LogEmaxOverpEC50'!$A$1:$AR$1,0),FALSE),"")</f>
        <v/>
      </c>
      <c r="BM139" s="320" t="str">
        <f>_xlfn.IFNA(VLOOKUP($B139,'I-LogEmaxOverpEC50'!$A:$AR,MATCH(BM$1,'I-LogEmaxOverpEC50'!$A$1:$AR$1,0),FALSE),"")</f>
        <v/>
      </c>
      <c r="BN139" s="320" t="str">
        <f>_xlfn.IFNA(VLOOKUP($B139,'I-LogEmaxOverpEC50'!$A:$AR,MATCH(BN$1,'I-LogEmaxOverpEC50'!$A$1:$AR$1,0),FALSE),"")</f>
        <v/>
      </c>
      <c r="BO139" s="320" t="str">
        <f>_xlfn.IFNA(VLOOKUP($B139,'I-LogEmaxOverpEC50'!$A:$AR,MATCH(BO$1,'I-LogEmaxOverpEC50'!$A$1:$AR$1,0),FALSE),"")</f>
        <v/>
      </c>
      <c r="BP139" s="320" t="str">
        <f>_xlfn.IFNA(VLOOKUP($B139,'I-LogEmaxOverpEC50'!$A:$AR,MATCH(BP$1,'I-LogEmaxOverpEC50'!$A$1:$AR$1,0),FALSE),"")</f>
        <v/>
      </c>
      <c r="BQ139" s="320" t="str">
        <f>_xlfn.IFNA(VLOOKUP($B139,'I-LogEmaxOverpEC50'!$A:$AR,MATCH(BQ$1,'I-LogEmaxOverpEC50'!$A$1:$AR$1,0),FALSE),"")</f>
        <v/>
      </c>
      <c r="BR139" s="320" t="str">
        <f>_xlfn.IFNA(VLOOKUP($B139,'I-LogEmaxOverpEC50'!$A:$AR,MATCH(BR$1,'I-LogEmaxOverpEC50'!$A$1:$AR$1,0),FALSE),"")</f>
        <v/>
      </c>
      <c r="BS139" s="320" t="str">
        <f>_xlfn.IFNA(VLOOKUP($B139,'I-LogEmaxOverpEC50'!$A:$AR,MATCH(BS$1,'I-LogEmaxOverpEC50'!$A$1:$AR$1,0),FALSE),"")</f>
        <v/>
      </c>
      <c r="BT139" s="320" t="str">
        <f>_xlfn.IFNA(VLOOKUP($B139,'I-LogEmaxOverpEC50'!$A:$AR,MATCH(BT$1,'I-LogEmaxOverpEC50'!$A$1:$AR$1,0),FALSE),"")</f>
        <v/>
      </c>
      <c r="BU139" s="320" t="str">
        <f>_xlfn.IFNA(VLOOKUP($B139,'I-LogEmaxOverpEC50'!$A:$AR,MATCH(BU$1,'I-LogEmaxOverpEC50'!$A$1:$AR$1,0),FALSE),"")</f>
        <v/>
      </c>
      <c r="BV139" s="114" t="e" cm="1">
        <f t="array" ref="BV139">_xlfn.IFS(AND($C139="A",_xlfn.CONCAT(F139:G139)&lt;&gt;"",$A139=1),"x",AND($C139="A",_xlfn.CONCAT(F139:G139)="",$A139=1),"-",$A$1&lt;&gt;"","")</f>
        <v>#N/A</v>
      </c>
      <c r="BW139" s="113" t="e" cm="1">
        <f t="array" ref="BW139">_xlfn.IFS(AND($C139="A",_xlfn.CONCAT(H139:L139)&lt;&gt;"",$A139=1),"x",AND($C139="A",_xlfn.CONCAT(H139:L139)="",$A139=1),"-",$A$1&lt;&gt;"","")</f>
        <v>#N/A</v>
      </c>
      <c r="BX139" s="113" t="e" cm="1">
        <f t="array" ref="BX139">_xlfn.IFS(AND($C139="A",_xlfn.CONCAT(M139:P139)&lt;&gt;"",$A139=1),"x",AND($C139="A",_xlfn.CONCAT(M139:P139)="",$A139=1),"-",$A$1&lt;&gt;"","")</f>
        <v>#N/A</v>
      </c>
      <c r="BY139" s="113" t="e" cm="1">
        <f t="array" ref="BY139">_xlfn.IFS(AND($C139="A",_xlfn.CONCAT(Q139:R139)&lt;&gt;"",$A139=1),"x",AND($C139="A",_xlfn.CONCAT(Q139:R139)="",$A139=1),"-",$A$1&lt;&gt;"","")</f>
        <v>#N/A</v>
      </c>
      <c r="BZ139" s="121" t="e">
        <f t="shared" si="95"/>
        <v>#N/A</v>
      </c>
      <c r="CA139" s="120" t="e">
        <f t="shared" si="96"/>
        <v>#N/A</v>
      </c>
      <c r="CB139" s="120" t="e">
        <f t="shared" si="97"/>
        <v>#N/A</v>
      </c>
      <c r="CC139" s="120" t="e">
        <f t="shared" si="98"/>
        <v>#N/A</v>
      </c>
      <c r="CD139" s="121" t="str">
        <f t="shared" si="99"/>
        <v/>
      </c>
      <c r="CE139" s="120" t="e">
        <f t="shared" si="100"/>
        <v>#N/A</v>
      </c>
      <c r="CF139" s="120" t="e">
        <f t="shared" si="101"/>
        <v>#N/A</v>
      </c>
      <c r="CG139" s="120" t="e">
        <f t="shared" si="102"/>
        <v>#N/A</v>
      </c>
      <c r="CH139" s="120" t="e">
        <f t="shared" si="103"/>
        <v>#N/A</v>
      </c>
      <c r="CI139" s="120" t="e">
        <f t="shared" si="104"/>
        <v>#N/A</v>
      </c>
    </row>
    <row r="140" spans="1:87" x14ac:dyDescent="0.2">
      <c r="A140" s="311" t="e" cm="1">
        <f t="array" ref="A140">_xlfn.IFS(SUM(F140:R140)&gt;0,1,Z140&gt;0,2,TRUE,3)</f>
        <v>#N/A</v>
      </c>
      <c r="B140" s="311" t="s">
        <v>1080</v>
      </c>
      <c r="C140" s="311" t="str">
        <f>_xlfn.XLOOKUP(B140,RecNamesAll!A:A,RecNamesAll!E:E)</f>
        <v>A</v>
      </c>
      <c r="D140" s="311" t="str">
        <f>_xlfn.XLOOKUP(B140,RecNamesAll!A:A,RecNamesAll!C:C)</f>
        <v>GPR6</v>
      </c>
      <c r="F140" s="312" t="e">
        <f t="shared" si="70"/>
        <v>#N/A</v>
      </c>
      <c r="G140" s="313" t="e">
        <f t="shared" si="71"/>
        <v>#N/A</v>
      </c>
      <c r="H140" s="312" t="e">
        <f t="shared" si="72"/>
        <v>#N/A</v>
      </c>
      <c r="I140" s="313" t="e">
        <f t="shared" si="73"/>
        <v>#N/A</v>
      </c>
      <c r="J140" s="313" t="e">
        <f t="shared" si="74"/>
        <v>#N/A</v>
      </c>
      <c r="K140" s="313" t="e">
        <f t="shared" si="75"/>
        <v>#N/A</v>
      </c>
      <c r="L140" s="313" t="e">
        <f t="shared" si="76"/>
        <v>#N/A</v>
      </c>
      <c r="M140" s="312" t="e">
        <f t="shared" si="77"/>
        <v>#N/A</v>
      </c>
      <c r="N140" s="313" t="e">
        <f t="shared" si="78"/>
        <v>#N/A</v>
      </c>
      <c r="O140" s="313" t="e">
        <f t="shared" si="79"/>
        <v>#N/A</v>
      </c>
      <c r="P140" s="313" t="e">
        <f t="shared" si="80"/>
        <v>#N/A</v>
      </c>
      <c r="Q140" s="312" t="e">
        <f t="shared" si="81"/>
        <v>#N/A</v>
      </c>
      <c r="R140" s="313" t="e">
        <f t="shared" si="82"/>
        <v>#N/A</v>
      </c>
      <c r="S140" s="314" t="str">
        <f t="shared" si="83"/>
        <v/>
      </c>
      <c r="T140" s="315" t="str">
        <f t="shared" si="84"/>
        <v>A</v>
      </c>
      <c r="U140" s="311" t="str">
        <f t="shared" si="85"/>
        <v>GPR6</v>
      </c>
      <c r="V140" s="316" t="e">
        <f>IF(VLOOKUP($B140,GtP!$A:$AA,MATCH("Gs_0-2",GtP!$A$1:$AA$1,0),FALSE)=0,"",VLOOKUP($B140,GtP!$A:$AA,MATCH("Gs_0-2",GtP!$A$1:$AA$1,0),FALSE))</f>
        <v>#N/A</v>
      </c>
      <c r="W140" s="317" t="e">
        <f>IF(VLOOKUP($B140,GtP!$A:$AA,MATCH("Gi/o_0-2",GtP!$A$1:$AA$1,0),FALSE)=0,"",VLOOKUP($B140,GtP!$A:$AA,MATCH("Gi/o_0-2",GtP!$A$1:$AA$1,0),FALSE))</f>
        <v>#N/A</v>
      </c>
      <c r="X140" s="317" t="e">
        <f>IF(VLOOKUP($B140,GtP!$A:$AA,MATCH("Gq/11_0-2",GtP!$A$1:$AA$1,0),FALSE)=0,"",VLOOKUP($B140,GtP!$A:$AA,MATCH("Gq/11_0-2",GtP!$A$1:$AA$1,0),FALSE))</f>
        <v>#N/A</v>
      </c>
      <c r="Y140" s="317" t="e">
        <f>IF(VLOOKUP($B140,GtP!$A:$AA,MATCH("G12/13_0-2",GtP!$A$1:$AA$1,0),FALSE)=0,"",VLOOKUP($B140,GtP!$A:$AA,MATCH("G12/13_0-2",GtP!$A$1:$AA$1,0),FALSE))</f>
        <v>#N/A</v>
      </c>
      <c r="Z140" s="318" t="e">
        <f t="shared" si="86"/>
        <v>#N/A</v>
      </c>
      <c r="AA140" s="317" t="e">
        <f t="shared" si="87"/>
        <v>#N/A</v>
      </c>
      <c r="AB140" s="317" t="e">
        <f t="shared" si="88"/>
        <v>#N/A</v>
      </c>
      <c r="AC140" s="317" t="e">
        <f t="shared" si="89"/>
        <v>#N/A</v>
      </c>
      <c r="AD140" s="317" t="e">
        <f t="shared" si="90"/>
        <v>#N/A</v>
      </c>
      <c r="AE140" s="315" t="str">
        <f t="shared" si="91"/>
        <v/>
      </c>
      <c r="AF140" s="311" t="str">
        <f t="shared" si="92"/>
        <v/>
      </c>
      <c r="AG140" s="311" t="str">
        <f t="shared" si="93"/>
        <v/>
      </c>
      <c r="AH140" s="311" t="str">
        <f t="shared" si="94"/>
        <v/>
      </c>
      <c r="AI140" s="316" t="e">
        <f>_xlfn.CONCAT(IF(AV140="","-","B"),IF(BI140="","-","I"),VLOOKUP($B140,GtP!$A:$BB,MATCH("Gs_0-1",GtP!$A$1:$BB$1,0),FALSE))</f>
        <v>#N/A</v>
      </c>
      <c r="AJ140" s="317" t="e">
        <f>_xlfn.CONCAT(IF(AW140="","-","B"),IF(BJ140="","-","I"),VLOOKUP($B140,GtP!$A:$BB,MATCH("Gs_0-1",GtP!$A$1:$BB$1,0),FALSE))</f>
        <v>#N/A</v>
      </c>
      <c r="AK140" s="317" t="e">
        <f>_xlfn.CONCAT(IF(AX140="","-","B"),IF(BK140="","-","I"),VLOOKUP($B140,GtP!$A:$BB,MATCH("Gi/o_0-1",GtP!$A$1:$BB$1,0),FALSE))</f>
        <v>#N/A</v>
      </c>
      <c r="AL140" s="317" t="e">
        <f>_xlfn.CONCAT(IF(AY140="","-","B"),IF(BL140="","-","I"),VLOOKUP($B140,GtP!$A:$BB,MATCH("Gi/o_0-1",GtP!$A$1:$BB$1,0),FALSE))</f>
        <v>#N/A</v>
      </c>
      <c r="AM140" s="317" t="e">
        <f>_xlfn.CONCAT(IF(AZ140="","-","B"),IF(BM140="","-","I"),VLOOKUP($B140,GtP!$A:$BB,MATCH("Gi/o_0-1",GtP!$A$1:$BB$1,0),FALSE))</f>
        <v>#N/A</v>
      </c>
      <c r="AN140" s="317" t="e">
        <f>_xlfn.CONCAT(IF(BA140="","-","B"),IF(BN140="","-","I"),VLOOKUP($B140,GtP!$A:$BB,MATCH("Gi/o_0-1",GtP!$A$1:$BB$1,0),FALSE))</f>
        <v>#N/A</v>
      </c>
      <c r="AO140" s="317" t="e">
        <f>_xlfn.CONCAT(IF(BB140="","-","B"),IF(BO140="","-","I"),VLOOKUP($B140,GtP!$A:$BB,MATCH("Gi/o_0-1",GtP!$A$1:$BB$1,0),FALSE))</f>
        <v>#N/A</v>
      </c>
      <c r="AP140" s="317" t="e">
        <f>_xlfn.CONCAT(IF(BC140="","-","B"),IF(BP140="","-","I"),VLOOKUP($B140,GtP!$A:$BB,MATCH("Gq/11_0-1",GtP!$A$1:$BB$1,0),FALSE))</f>
        <v>#N/A</v>
      </c>
      <c r="AQ140" s="317" t="e">
        <f>_xlfn.CONCAT(IF(BD140="","-","B"),IF(BQ140="","-","I"),VLOOKUP($B140,GtP!$A:$BB,MATCH("Gq/11_0-1",GtP!$A$1:$BB$1,0),FALSE))</f>
        <v>#N/A</v>
      </c>
      <c r="AR140" s="317" t="e">
        <f>_xlfn.CONCAT(IF(BE140="","-","B"),IF(BR140="","-","I"),VLOOKUP($B140,GtP!$A:$BB,MATCH("Gq/11_0-1",GtP!$A$1:$BB$1,0),FALSE))</f>
        <v>#N/A</v>
      </c>
      <c r="AS140" s="317" t="e">
        <f>_xlfn.CONCAT(IF(BF140="","-","B"),IF(BS140="","-","I"),VLOOKUP($B140,GtP!$A:$BB,MATCH("Gq/11_0-1",GtP!$A$1:$BB$1,0),FALSE))</f>
        <v>#N/A</v>
      </c>
      <c r="AT140" s="317" t="e">
        <f>_xlfn.CONCAT(IF(BG140="","-","B"),IF(BT140="","-","I"),VLOOKUP($B140,GtP!$A:$BB,MATCH("G12/13_0-1",GtP!$A$1:$BB$1,0),FALSE))</f>
        <v>#N/A</v>
      </c>
      <c r="AU140" s="317" t="e">
        <f>_xlfn.CONCAT(IF(BH140="","-","B"),IF(BU140="","-","I"),VLOOKUP($B140,GtP!$A:$BB,MATCH("G12/13_0-1",GtP!$A$1:$BB$1,0),FALSE))</f>
        <v>#N/A</v>
      </c>
      <c r="AV140" s="319" t="str">
        <f>_xlfn.IFNA(VLOOKUP($B140,'B-LogEmaxOverpEC50'!$A:$AL,MATCH(AV$1,'B-LogEmaxOverpEC50'!$A$1:$AL$1,0),FALSE),"")</f>
        <v/>
      </c>
      <c r="AX140" s="321" t="str">
        <f>_xlfn.IFNA(VLOOKUP($B140,'B-LogEmaxOverpEC50'!$A:$AL,MATCH(AX$1,'B-LogEmaxOverpEC50'!$A$1:$AL$1,0),FALSE),"")</f>
        <v/>
      </c>
      <c r="AY140" s="321" t="str">
        <f>_xlfn.IFNA(VLOOKUP($B140,'B-LogEmaxOverpEC50'!$A:$AL,MATCH(AY$1,'B-LogEmaxOverpEC50'!$A$1:$AL$1,0),FALSE),"")</f>
        <v/>
      </c>
      <c r="AZ140" s="321" t="str">
        <f>_xlfn.IFNA(VLOOKUP($B140,'B-LogEmaxOverpEC50'!$A:$AL,MATCH(AZ$1,'B-LogEmaxOverpEC50'!$A$1:$AL$1,0),FALSE),"")</f>
        <v/>
      </c>
      <c r="BA140" s="321" t="str">
        <f>_xlfn.IFNA(VLOOKUP($B140,'B-LogEmaxOverpEC50'!$A:$AL,MATCH(BA$1,'B-LogEmaxOverpEC50'!$A$1:$AL$1,0),FALSE),"")</f>
        <v/>
      </c>
      <c r="BB140" s="321" t="str">
        <f>_xlfn.IFNA(VLOOKUP($B140,'B-LogEmaxOverpEC50'!$A:$AL,MATCH(BB$1,'B-LogEmaxOverpEC50'!$A$1:$AL$1,0),FALSE),"")</f>
        <v/>
      </c>
      <c r="BC140" s="321" t="str">
        <f>_xlfn.IFNA(VLOOKUP($B140,'B-LogEmaxOverpEC50'!$A:$AL,MATCH(BC$1,'B-LogEmaxOverpEC50'!$A$1:$AL$1,0),FALSE),"")</f>
        <v/>
      </c>
      <c r="BD140" s="321" t="str">
        <f>_xlfn.IFNA(VLOOKUP($B140,'B-LogEmaxOverpEC50'!$A:$AL,MATCH(BD$1,'B-LogEmaxOverpEC50'!$A$1:$AL$1,0),FALSE),"")</f>
        <v/>
      </c>
      <c r="BE140" s="321" t="str">
        <f>_xlfn.IFNA(VLOOKUP($B140,'B-LogEmaxOverpEC50'!$A:$AL,MATCH(BE$1,'B-LogEmaxOverpEC50'!$A$1:$AL$1,0),FALSE),"")</f>
        <v/>
      </c>
      <c r="BF140" s="321" t="str">
        <f>_xlfn.IFNA(VLOOKUP($B140,'B-LogEmaxOverpEC50'!$A:$AL,MATCH(BF$1,'B-LogEmaxOverpEC50'!$A$1:$AL$1,0),FALSE),"")</f>
        <v/>
      </c>
      <c r="BG140" s="321" t="str">
        <f>_xlfn.IFNA(VLOOKUP($B140,'B-LogEmaxOverpEC50'!$A:$AL,MATCH(BG$1,'B-LogEmaxOverpEC50'!$A$1:$AL$1,0),FALSE),"")</f>
        <v/>
      </c>
      <c r="BH140" s="321" t="str">
        <f>_xlfn.IFNA(VLOOKUP($B140,'B-LogEmaxOverpEC50'!$A:$AL,MATCH(BH$1,'B-LogEmaxOverpEC50'!$A$1:$AL$1,0),FALSE),"")</f>
        <v/>
      </c>
      <c r="BI140" s="322" t="str">
        <f>_xlfn.IFNA(VLOOKUP($B140,'I-LogEmaxOverpEC50'!$A:$AR,MATCH(BI$1,'I-LogEmaxOverpEC50'!$A$1:$AR$1,0),FALSE),"")</f>
        <v/>
      </c>
      <c r="BJ140" s="320" t="str">
        <f>_xlfn.IFNA(VLOOKUP($B140,'I-LogEmaxOverpEC50'!$A:$AR,MATCH(BJ$1,'I-LogEmaxOverpEC50'!$A$1:$AR$1,0),FALSE),"")</f>
        <v/>
      </c>
      <c r="BK140" s="320" t="str">
        <f>_xlfn.IFNA(VLOOKUP($B140,'I-LogEmaxOverpEC50'!$A:$AR,MATCH(BK$1,'I-LogEmaxOverpEC50'!$A$1:$AR$1,0),FALSE),"")</f>
        <v/>
      </c>
      <c r="BL140" s="320" t="str">
        <f>_xlfn.IFNA(VLOOKUP($B140,'I-LogEmaxOverpEC50'!$A:$AR,MATCH(BL$1,'I-LogEmaxOverpEC50'!$A$1:$AR$1,0),FALSE),"")</f>
        <v/>
      </c>
      <c r="BM140" s="320" t="str">
        <f>_xlfn.IFNA(VLOOKUP($B140,'I-LogEmaxOverpEC50'!$A:$AR,MATCH(BM$1,'I-LogEmaxOverpEC50'!$A$1:$AR$1,0),FALSE),"")</f>
        <v/>
      </c>
      <c r="BN140" s="320" t="str">
        <f>_xlfn.IFNA(VLOOKUP($B140,'I-LogEmaxOverpEC50'!$A:$AR,MATCH(BN$1,'I-LogEmaxOverpEC50'!$A$1:$AR$1,0),FALSE),"")</f>
        <v/>
      </c>
      <c r="BO140" s="320" t="str">
        <f>_xlfn.IFNA(VLOOKUP($B140,'I-LogEmaxOverpEC50'!$A:$AR,MATCH(BO$1,'I-LogEmaxOverpEC50'!$A$1:$AR$1,0),FALSE),"")</f>
        <v/>
      </c>
      <c r="BP140" s="320" t="str">
        <f>_xlfn.IFNA(VLOOKUP($B140,'I-LogEmaxOverpEC50'!$A:$AR,MATCH(BP$1,'I-LogEmaxOverpEC50'!$A$1:$AR$1,0),FALSE),"")</f>
        <v/>
      </c>
      <c r="BQ140" s="320" t="str">
        <f>_xlfn.IFNA(VLOOKUP($B140,'I-LogEmaxOverpEC50'!$A:$AR,MATCH(BQ$1,'I-LogEmaxOverpEC50'!$A$1:$AR$1,0),FALSE),"")</f>
        <v/>
      </c>
      <c r="BR140" s="320" t="str">
        <f>_xlfn.IFNA(VLOOKUP($B140,'I-LogEmaxOverpEC50'!$A:$AR,MATCH(BR$1,'I-LogEmaxOverpEC50'!$A$1:$AR$1,0),FALSE),"")</f>
        <v/>
      </c>
      <c r="BS140" s="320" t="str">
        <f>_xlfn.IFNA(VLOOKUP($B140,'I-LogEmaxOverpEC50'!$A:$AR,MATCH(BS$1,'I-LogEmaxOverpEC50'!$A$1:$AR$1,0),FALSE),"")</f>
        <v/>
      </c>
      <c r="BT140" s="320" t="str">
        <f>_xlfn.IFNA(VLOOKUP($B140,'I-LogEmaxOverpEC50'!$A:$AR,MATCH(BT$1,'I-LogEmaxOverpEC50'!$A$1:$AR$1,0),FALSE),"")</f>
        <v/>
      </c>
      <c r="BU140" s="320" t="str">
        <f>_xlfn.IFNA(VLOOKUP($B140,'I-LogEmaxOverpEC50'!$A:$AR,MATCH(BU$1,'I-LogEmaxOverpEC50'!$A$1:$AR$1,0),FALSE),"")</f>
        <v/>
      </c>
      <c r="BV140" s="114" t="e" cm="1">
        <f t="array" ref="BV140">_xlfn.IFS(AND($C140="A",_xlfn.CONCAT(F140:G140)&lt;&gt;"",$A140=1),"x",AND($C140="A",_xlfn.CONCAT(F140:G140)="",$A140=1),"-",$A$1&lt;&gt;"","")</f>
        <v>#N/A</v>
      </c>
      <c r="BW140" s="113" t="e" cm="1">
        <f t="array" ref="BW140">_xlfn.IFS(AND($C140="A",_xlfn.CONCAT(H140:L140)&lt;&gt;"",$A140=1),"x",AND($C140="A",_xlfn.CONCAT(H140:L140)="",$A140=1),"-",$A$1&lt;&gt;"","")</f>
        <v>#N/A</v>
      </c>
      <c r="BX140" s="113" t="e" cm="1">
        <f t="array" ref="BX140">_xlfn.IFS(AND($C140="A",_xlfn.CONCAT(M140:P140)&lt;&gt;"",$A140=1),"x",AND($C140="A",_xlfn.CONCAT(M140:P140)="",$A140=1),"-",$A$1&lt;&gt;"","")</f>
        <v>#N/A</v>
      </c>
      <c r="BY140" s="113" t="e" cm="1">
        <f t="array" ref="BY140">_xlfn.IFS(AND($C140="A",_xlfn.CONCAT(Q140:R140)&lt;&gt;"",$A140=1),"x",AND($C140="A",_xlfn.CONCAT(Q140:R140)="",$A140=1),"-",$A$1&lt;&gt;"","")</f>
        <v>#N/A</v>
      </c>
      <c r="BZ140" s="121" t="e">
        <f t="shared" si="95"/>
        <v>#N/A</v>
      </c>
      <c r="CA140" s="120" t="e">
        <f t="shared" si="96"/>
        <v>#N/A</v>
      </c>
      <c r="CB140" s="120" t="e">
        <f t="shared" si="97"/>
        <v>#N/A</v>
      </c>
      <c r="CC140" s="120" t="e">
        <f t="shared" si="98"/>
        <v>#N/A</v>
      </c>
      <c r="CD140" s="121" t="str">
        <f t="shared" si="99"/>
        <v/>
      </c>
      <c r="CE140" s="120" t="e">
        <f t="shared" si="100"/>
        <v>#N/A</v>
      </c>
      <c r="CF140" s="120" t="e">
        <f t="shared" si="101"/>
        <v>#N/A</v>
      </c>
      <c r="CG140" s="120" t="e">
        <f t="shared" si="102"/>
        <v>#N/A</v>
      </c>
      <c r="CH140" s="120" t="e">
        <f t="shared" si="103"/>
        <v>#N/A</v>
      </c>
      <c r="CI140" s="120" t="e">
        <f t="shared" si="104"/>
        <v>#N/A</v>
      </c>
    </row>
    <row r="141" spans="1:87" x14ac:dyDescent="0.2">
      <c r="A141" s="311" t="e" cm="1">
        <f t="array" ref="A141">_xlfn.IFS(SUM(F141:R141)&gt;0,1,Z141&gt;0,2,TRUE,3)</f>
        <v>#N/A</v>
      </c>
      <c r="B141" s="311" t="s">
        <v>748</v>
      </c>
      <c r="C141" s="311" t="str">
        <f>_xlfn.XLOOKUP(B141,RecNamesAll!A:A,RecNamesAll!E:E)</f>
        <v>A</v>
      </c>
      <c r="D141" s="311" t="str">
        <f>_xlfn.XLOOKUP(B141,RecNamesAll!A:A,RecNamesAll!C:C)</f>
        <v>RXFP1</v>
      </c>
      <c r="F141" s="312" t="e">
        <f t="shared" si="70"/>
        <v>#N/A</v>
      </c>
      <c r="G141" s="313" t="e">
        <f t="shared" si="71"/>
        <v>#N/A</v>
      </c>
      <c r="H141" s="312" t="e">
        <f t="shared" si="72"/>
        <v>#N/A</v>
      </c>
      <c r="I141" s="313" t="e">
        <f t="shared" si="73"/>
        <v>#N/A</v>
      </c>
      <c r="J141" s="313" t="e">
        <f t="shared" si="74"/>
        <v>#N/A</v>
      </c>
      <c r="K141" s="313" t="e">
        <f t="shared" si="75"/>
        <v>#N/A</v>
      </c>
      <c r="L141" s="313" t="e">
        <f t="shared" si="76"/>
        <v>#N/A</v>
      </c>
      <c r="M141" s="312" t="e">
        <f t="shared" si="77"/>
        <v>#N/A</v>
      </c>
      <c r="N141" s="313" t="e">
        <f t="shared" si="78"/>
        <v>#N/A</v>
      </c>
      <c r="O141" s="313" t="e">
        <f t="shared" si="79"/>
        <v>#N/A</v>
      </c>
      <c r="P141" s="313" t="e">
        <f t="shared" si="80"/>
        <v>#N/A</v>
      </c>
      <c r="Q141" s="312" t="e">
        <f t="shared" si="81"/>
        <v>#N/A</v>
      </c>
      <c r="R141" s="313" t="e">
        <f t="shared" si="82"/>
        <v>#N/A</v>
      </c>
      <c r="S141" s="314" t="str">
        <f t="shared" si="83"/>
        <v/>
      </c>
      <c r="T141" s="315" t="str">
        <f t="shared" si="84"/>
        <v>A</v>
      </c>
      <c r="U141" s="311" t="str">
        <f t="shared" si="85"/>
        <v>RXFP1</v>
      </c>
      <c r="V141" s="316" t="e">
        <f>IF(VLOOKUP($B141,GtP!$A:$AA,MATCH("Gs_0-2",GtP!$A$1:$AA$1,0),FALSE)=0,"",VLOOKUP($B141,GtP!$A:$AA,MATCH("Gs_0-2",GtP!$A$1:$AA$1,0),FALSE))</f>
        <v>#N/A</v>
      </c>
      <c r="W141" s="317" t="e">
        <f>IF(VLOOKUP($B141,GtP!$A:$AA,MATCH("Gi/o_0-2",GtP!$A$1:$AA$1,0),FALSE)=0,"",VLOOKUP($B141,GtP!$A:$AA,MATCH("Gi/o_0-2",GtP!$A$1:$AA$1,0),FALSE))</f>
        <v>#N/A</v>
      </c>
      <c r="X141" s="317" t="e">
        <f>IF(VLOOKUP($B141,GtP!$A:$AA,MATCH("Gq/11_0-2",GtP!$A$1:$AA$1,0),FALSE)=0,"",VLOOKUP($B141,GtP!$A:$AA,MATCH("Gq/11_0-2",GtP!$A$1:$AA$1,0),FALSE))</f>
        <v>#N/A</v>
      </c>
      <c r="Y141" s="317" t="e">
        <f>IF(VLOOKUP($B141,GtP!$A:$AA,MATCH("G12/13_0-2",GtP!$A$1:$AA$1,0),FALSE)=0,"",VLOOKUP($B141,GtP!$A:$AA,MATCH("G12/13_0-2",GtP!$A$1:$AA$1,0),FALSE))</f>
        <v>#N/A</v>
      </c>
      <c r="Z141" s="318" t="e">
        <f t="shared" si="86"/>
        <v>#N/A</v>
      </c>
      <c r="AA141" s="317" t="e">
        <f t="shared" si="87"/>
        <v>#N/A</v>
      </c>
      <c r="AB141" s="317" t="e">
        <f t="shared" si="88"/>
        <v>#N/A</v>
      </c>
      <c r="AC141" s="317" t="e">
        <f t="shared" si="89"/>
        <v>#N/A</v>
      </c>
      <c r="AD141" s="317" t="e">
        <f t="shared" si="90"/>
        <v>#N/A</v>
      </c>
      <c r="AE141" s="315" t="str">
        <f t="shared" si="91"/>
        <v/>
      </c>
      <c r="AF141" s="311" t="str">
        <f t="shared" si="92"/>
        <v/>
      </c>
      <c r="AG141" s="311" t="str">
        <f t="shared" si="93"/>
        <v/>
      </c>
      <c r="AH141" s="311" t="str">
        <f t="shared" si="94"/>
        <v/>
      </c>
      <c r="AI141" s="316" t="e">
        <f>_xlfn.CONCAT(IF(AV141="","-","B"),IF(BI141="","-","I"),VLOOKUP($B141,GtP!$A:$BB,MATCH("Gs_0-1",GtP!$A$1:$BB$1,0),FALSE))</f>
        <v>#N/A</v>
      </c>
      <c r="AJ141" s="317" t="e">
        <f>_xlfn.CONCAT(IF(AW141="","-","B"),IF(BJ141="","-","I"),VLOOKUP($B141,GtP!$A:$BB,MATCH("Gs_0-1",GtP!$A$1:$BB$1,0),FALSE))</f>
        <v>#N/A</v>
      </c>
      <c r="AK141" s="317" t="e">
        <f>_xlfn.CONCAT(IF(AX141="","-","B"),IF(BK141="","-","I"),VLOOKUP($B141,GtP!$A:$BB,MATCH("Gi/o_0-1",GtP!$A$1:$BB$1,0),FALSE))</f>
        <v>#N/A</v>
      </c>
      <c r="AL141" s="317" t="e">
        <f>_xlfn.CONCAT(IF(AY141="","-","B"),IF(BL141="","-","I"),VLOOKUP($B141,GtP!$A:$BB,MATCH("Gi/o_0-1",GtP!$A$1:$BB$1,0),FALSE))</f>
        <v>#N/A</v>
      </c>
      <c r="AM141" s="317" t="e">
        <f>_xlfn.CONCAT(IF(AZ141="","-","B"),IF(BM141="","-","I"),VLOOKUP($B141,GtP!$A:$BB,MATCH("Gi/o_0-1",GtP!$A$1:$BB$1,0),FALSE))</f>
        <v>#N/A</v>
      </c>
      <c r="AN141" s="317" t="e">
        <f>_xlfn.CONCAT(IF(BA141="","-","B"),IF(BN141="","-","I"),VLOOKUP($B141,GtP!$A:$BB,MATCH("Gi/o_0-1",GtP!$A$1:$BB$1,0),FALSE))</f>
        <v>#N/A</v>
      </c>
      <c r="AO141" s="317" t="e">
        <f>_xlfn.CONCAT(IF(BB141="","-","B"),IF(BO141="","-","I"),VLOOKUP($B141,GtP!$A:$BB,MATCH("Gi/o_0-1",GtP!$A$1:$BB$1,0),FALSE))</f>
        <v>#N/A</v>
      </c>
      <c r="AP141" s="317" t="e">
        <f>_xlfn.CONCAT(IF(BC141="","-","B"),IF(BP141="","-","I"),VLOOKUP($B141,GtP!$A:$BB,MATCH("Gq/11_0-1",GtP!$A$1:$BB$1,0),FALSE))</f>
        <v>#N/A</v>
      </c>
      <c r="AQ141" s="317" t="e">
        <f>_xlfn.CONCAT(IF(BD141="","-","B"),IF(BQ141="","-","I"),VLOOKUP($B141,GtP!$A:$BB,MATCH("Gq/11_0-1",GtP!$A$1:$BB$1,0),FALSE))</f>
        <v>#N/A</v>
      </c>
      <c r="AR141" s="317" t="e">
        <f>_xlfn.CONCAT(IF(BE141="","-","B"),IF(BR141="","-","I"),VLOOKUP($B141,GtP!$A:$BB,MATCH("Gq/11_0-1",GtP!$A$1:$BB$1,0),FALSE))</f>
        <v>#N/A</v>
      </c>
      <c r="AS141" s="317" t="e">
        <f>_xlfn.CONCAT(IF(BF141="","-","B"),IF(BS141="","-","I"),VLOOKUP($B141,GtP!$A:$BB,MATCH("Gq/11_0-1",GtP!$A$1:$BB$1,0),FALSE))</f>
        <v>#N/A</v>
      </c>
      <c r="AT141" s="317" t="e">
        <f>_xlfn.CONCAT(IF(BG141="","-","B"),IF(BT141="","-","I"),VLOOKUP($B141,GtP!$A:$BB,MATCH("G12/13_0-1",GtP!$A$1:$BB$1,0),FALSE))</f>
        <v>#N/A</v>
      </c>
      <c r="AU141" s="317" t="e">
        <f>_xlfn.CONCAT(IF(BH141="","-","B"),IF(BU141="","-","I"),VLOOKUP($B141,GtP!$A:$BB,MATCH("G12/13_0-1",GtP!$A$1:$BB$1,0),FALSE))</f>
        <v>#N/A</v>
      </c>
      <c r="AV141" s="319" t="str">
        <f>_xlfn.IFNA(VLOOKUP($B141,'B-LogEmaxOverpEC50'!$A:$AL,MATCH(AV$1,'B-LogEmaxOverpEC50'!$A$1:$AL$1,0),FALSE),"")</f>
        <v/>
      </c>
      <c r="AX141" s="321" t="str">
        <f>_xlfn.IFNA(VLOOKUP($B141,'B-LogEmaxOverpEC50'!$A:$AL,MATCH(AX$1,'B-LogEmaxOverpEC50'!$A$1:$AL$1,0),FALSE),"")</f>
        <v/>
      </c>
      <c r="AY141" s="321" t="str">
        <f>_xlfn.IFNA(VLOOKUP($B141,'B-LogEmaxOverpEC50'!$A:$AL,MATCH(AY$1,'B-LogEmaxOverpEC50'!$A$1:$AL$1,0),FALSE),"")</f>
        <v/>
      </c>
      <c r="AZ141" s="321" t="str">
        <f>_xlfn.IFNA(VLOOKUP($B141,'B-LogEmaxOverpEC50'!$A:$AL,MATCH(AZ$1,'B-LogEmaxOverpEC50'!$A$1:$AL$1,0),FALSE),"")</f>
        <v/>
      </c>
      <c r="BA141" s="321" t="str">
        <f>_xlfn.IFNA(VLOOKUP($B141,'B-LogEmaxOverpEC50'!$A:$AL,MATCH(BA$1,'B-LogEmaxOverpEC50'!$A$1:$AL$1,0),FALSE),"")</f>
        <v/>
      </c>
      <c r="BB141" s="321" t="str">
        <f>_xlfn.IFNA(VLOOKUP($B141,'B-LogEmaxOverpEC50'!$A:$AL,MATCH(BB$1,'B-LogEmaxOverpEC50'!$A$1:$AL$1,0),FALSE),"")</f>
        <v/>
      </c>
      <c r="BC141" s="321" t="str">
        <f>_xlfn.IFNA(VLOOKUP($B141,'B-LogEmaxOverpEC50'!$A:$AL,MATCH(BC$1,'B-LogEmaxOverpEC50'!$A$1:$AL$1,0),FALSE),"")</f>
        <v/>
      </c>
      <c r="BD141" s="321" t="str">
        <f>_xlfn.IFNA(VLOOKUP($B141,'B-LogEmaxOverpEC50'!$A:$AL,MATCH(BD$1,'B-LogEmaxOverpEC50'!$A$1:$AL$1,0),FALSE),"")</f>
        <v/>
      </c>
      <c r="BE141" s="321" t="str">
        <f>_xlfn.IFNA(VLOOKUP($B141,'B-LogEmaxOverpEC50'!$A:$AL,MATCH(BE$1,'B-LogEmaxOverpEC50'!$A$1:$AL$1,0),FALSE),"")</f>
        <v/>
      </c>
      <c r="BF141" s="321" t="str">
        <f>_xlfn.IFNA(VLOOKUP($B141,'B-LogEmaxOverpEC50'!$A:$AL,MATCH(BF$1,'B-LogEmaxOverpEC50'!$A$1:$AL$1,0),FALSE),"")</f>
        <v/>
      </c>
      <c r="BG141" s="321" t="str">
        <f>_xlfn.IFNA(VLOOKUP($B141,'B-LogEmaxOverpEC50'!$A:$AL,MATCH(BG$1,'B-LogEmaxOverpEC50'!$A$1:$AL$1,0),FALSE),"")</f>
        <v/>
      </c>
      <c r="BH141" s="321" t="str">
        <f>_xlfn.IFNA(VLOOKUP($B141,'B-LogEmaxOverpEC50'!$A:$AL,MATCH(BH$1,'B-LogEmaxOverpEC50'!$A$1:$AL$1,0),FALSE),"")</f>
        <v/>
      </c>
      <c r="BI141" s="322" t="str">
        <f>_xlfn.IFNA(VLOOKUP($B141,'I-LogEmaxOverpEC50'!$A:$AR,MATCH(BI$1,'I-LogEmaxOverpEC50'!$A$1:$AR$1,0),FALSE),"")</f>
        <v/>
      </c>
      <c r="BJ141" s="320" t="str">
        <f>_xlfn.IFNA(VLOOKUP($B141,'I-LogEmaxOverpEC50'!$A:$AR,MATCH(BJ$1,'I-LogEmaxOverpEC50'!$A$1:$AR$1,0),FALSE),"")</f>
        <v/>
      </c>
      <c r="BK141" s="320" t="str">
        <f>_xlfn.IFNA(VLOOKUP($B141,'I-LogEmaxOverpEC50'!$A:$AR,MATCH(BK$1,'I-LogEmaxOverpEC50'!$A$1:$AR$1,0),FALSE),"")</f>
        <v/>
      </c>
      <c r="BL141" s="320" t="str">
        <f>_xlfn.IFNA(VLOOKUP($B141,'I-LogEmaxOverpEC50'!$A:$AR,MATCH(BL$1,'I-LogEmaxOverpEC50'!$A$1:$AR$1,0),FALSE),"")</f>
        <v/>
      </c>
      <c r="BM141" s="320" t="str">
        <f>_xlfn.IFNA(VLOOKUP($B141,'I-LogEmaxOverpEC50'!$A:$AR,MATCH(BM$1,'I-LogEmaxOverpEC50'!$A$1:$AR$1,0),FALSE),"")</f>
        <v/>
      </c>
      <c r="BN141" s="320" t="str">
        <f>_xlfn.IFNA(VLOOKUP($B141,'I-LogEmaxOverpEC50'!$A:$AR,MATCH(BN$1,'I-LogEmaxOverpEC50'!$A$1:$AR$1,0),FALSE),"")</f>
        <v/>
      </c>
      <c r="BO141" s="320" t="str">
        <f>_xlfn.IFNA(VLOOKUP($B141,'I-LogEmaxOverpEC50'!$A:$AR,MATCH(BO$1,'I-LogEmaxOverpEC50'!$A$1:$AR$1,0),FALSE),"")</f>
        <v/>
      </c>
      <c r="BP141" s="320" t="str">
        <f>_xlfn.IFNA(VLOOKUP($B141,'I-LogEmaxOverpEC50'!$A:$AR,MATCH(BP$1,'I-LogEmaxOverpEC50'!$A$1:$AR$1,0),FALSE),"")</f>
        <v/>
      </c>
      <c r="BQ141" s="320" t="str">
        <f>_xlfn.IFNA(VLOOKUP($B141,'I-LogEmaxOverpEC50'!$A:$AR,MATCH(BQ$1,'I-LogEmaxOverpEC50'!$A$1:$AR$1,0),FALSE),"")</f>
        <v/>
      </c>
      <c r="BR141" s="320" t="str">
        <f>_xlfn.IFNA(VLOOKUP($B141,'I-LogEmaxOverpEC50'!$A:$AR,MATCH(BR$1,'I-LogEmaxOverpEC50'!$A$1:$AR$1,0),FALSE),"")</f>
        <v/>
      </c>
      <c r="BS141" s="320" t="str">
        <f>_xlfn.IFNA(VLOOKUP($B141,'I-LogEmaxOverpEC50'!$A:$AR,MATCH(BS$1,'I-LogEmaxOverpEC50'!$A$1:$AR$1,0),FALSE),"")</f>
        <v/>
      </c>
      <c r="BT141" s="320" t="str">
        <f>_xlfn.IFNA(VLOOKUP($B141,'I-LogEmaxOverpEC50'!$A:$AR,MATCH(BT$1,'I-LogEmaxOverpEC50'!$A$1:$AR$1,0),FALSE),"")</f>
        <v/>
      </c>
      <c r="BU141" s="320" t="str">
        <f>_xlfn.IFNA(VLOOKUP($B141,'I-LogEmaxOverpEC50'!$A:$AR,MATCH(BU$1,'I-LogEmaxOverpEC50'!$A$1:$AR$1,0),FALSE),"")</f>
        <v/>
      </c>
      <c r="BV141" s="114" t="e" cm="1">
        <f t="array" ref="BV141">_xlfn.IFS(AND($C141="A",_xlfn.CONCAT(F141:G141)&lt;&gt;"",$A141=1),"x",AND($C141="A",_xlfn.CONCAT(F141:G141)="",$A141=1),"-",$A$1&lt;&gt;"","")</f>
        <v>#N/A</v>
      </c>
      <c r="BW141" s="113" t="e" cm="1">
        <f t="array" ref="BW141">_xlfn.IFS(AND($C141="A",_xlfn.CONCAT(H141:L141)&lt;&gt;"",$A141=1),"x",AND($C141="A",_xlfn.CONCAT(H141:L141)="",$A141=1),"-",$A$1&lt;&gt;"","")</f>
        <v>#N/A</v>
      </c>
      <c r="BX141" s="113" t="e" cm="1">
        <f t="array" ref="BX141">_xlfn.IFS(AND($C141="A",_xlfn.CONCAT(M141:P141)&lt;&gt;"",$A141=1),"x",AND($C141="A",_xlfn.CONCAT(M141:P141)="",$A141=1),"-",$A$1&lt;&gt;"","")</f>
        <v>#N/A</v>
      </c>
      <c r="BY141" s="113" t="e" cm="1">
        <f t="array" ref="BY141">_xlfn.IFS(AND($C141="A",_xlfn.CONCAT(Q141:R141)&lt;&gt;"",$A141=1),"x",AND($C141="A",_xlfn.CONCAT(Q141:R141)="",$A141=1),"-",$A$1&lt;&gt;"","")</f>
        <v>#N/A</v>
      </c>
      <c r="BZ141" s="121" t="e">
        <f t="shared" si="95"/>
        <v>#N/A</v>
      </c>
      <c r="CA141" s="120" t="e">
        <f t="shared" si="96"/>
        <v>#N/A</v>
      </c>
      <c r="CB141" s="120" t="e">
        <f t="shared" si="97"/>
        <v>#N/A</v>
      </c>
      <c r="CC141" s="120" t="e">
        <f t="shared" si="98"/>
        <v>#N/A</v>
      </c>
      <c r="CD141" s="121" t="str">
        <f t="shared" si="99"/>
        <v/>
      </c>
      <c r="CE141" s="120" t="e">
        <f t="shared" si="100"/>
        <v>#N/A</v>
      </c>
      <c r="CF141" s="120" t="e">
        <f t="shared" si="101"/>
        <v>#N/A</v>
      </c>
      <c r="CG141" s="120" t="e">
        <f t="shared" si="102"/>
        <v>#N/A</v>
      </c>
      <c r="CH141" s="120" t="e">
        <f t="shared" si="103"/>
        <v>#N/A</v>
      </c>
      <c r="CI141" s="120" t="e">
        <f t="shared" si="104"/>
        <v>#N/A</v>
      </c>
    </row>
    <row r="142" spans="1:87" x14ac:dyDescent="0.2">
      <c r="A142" s="311" t="e" cm="1">
        <f t="array" ref="A142">_xlfn.IFS(SUM(F142:R142)&gt;0,1,Z142&gt;0,2,TRUE,3)</f>
        <v>#N/A</v>
      </c>
      <c r="B142" s="311" t="s">
        <v>745</v>
      </c>
      <c r="C142" s="311" t="str">
        <f>_xlfn.XLOOKUP(B142,RecNamesAll!A:A,RecNamesAll!E:E)</f>
        <v>A</v>
      </c>
      <c r="D142" s="311" t="str">
        <f>_xlfn.XLOOKUP(B142,RecNamesAll!A:A,RecNamesAll!C:C)</f>
        <v>RXFP2</v>
      </c>
      <c r="F142" s="312" t="e">
        <f t="shared" si="70"/>
        <v>#N/A</v>
      </c>
      <c r="G142" s="313" t="e">
        <f t="shared" si="71"/>
        <v>#N/A</v>
      </c>
      <c r="H142" s="312" t="e">
        <f t="shared" si="72"/>
        <v>#N/A</v>
      </c>
      <c r="I142" s="313" t="e">
        <f t="shared" si="73"/>
        <v>#N/A</v>
      </c>
      <c r="J142" s="313" t="e">
        <f t="shared" si="74"/>
        <v>#N/A</v>
      </c>
      <c r="K142" s="313" t="e">
        <f t="shared" si="75"/>
        <v>#N/A</v>
      </c>
      <c r="L142" s="313" t="e">
        <f t="shared" si="76"/>
        <v>#N/A</v>
      </c>
      <c r="M142" s="312" t="e">
        <f t="shared" si="77"/>
        <v>#N/A</v>
      </c>
      <c r="N142" s="313" t="e">
        <f t="shared" si="78"/>
        <v>#N/A</v>
      </c>
      <c r="O142" s="313" t="e">
        <f t="shared" si="79"/>
        <v>#N/A</v>
      </c>
      <c r="P142" s="313" t="e">
        <f t="shared" si="80"/>
        <v>#N/A</v>
      </c>
      <c r="Q142" s="312" t="e">
        <f t="shared" si="81"/>
        <v>#N/A</v>
      </c>
      <c r="R142" s="313" t="e">
        <f t="shared" si="82"/>
        <v>#N/A</v>
      </c>
      <c r="S142" s="314" t="str">
        <f t="shared" si="83"/>
        <v/>
      </c>
      <c r="T142" s="315" t="str">
        <f t="shared" si="84"/>
        <v>A</v>
      </c>
      <c r="U142" s="311" t="str">
        <f t="shared" si="85"/>
        <v>RXFP2</v>
      </c>
      <c r="V142" s="316" t="e">
        <f>IF(VLOOKUP($B142,GtP!$A:$AA,MATCH("Gs_0-2",GtP!$A$1:$AA$1,0),FALSE)=0,"",VLOOKUP($B142,GtP!$A:$AA,MATCH("Gs_0-2",GtP!$A$1:$AA$1,0),FALSE))</f>
        <v>#N/A</v>
      </c>
      <c r="W142" s="317" t="e">
        <f>IF(VLOOKUP($B142,GtP!$A:$AA,MATCH("Gi/o_0-2",GtP!$A$1:$AA$1,0),FALSE)=0,"",VLOOKUP($B142,GtP!$A:$AA,MATCH("Gi/o_0-2",GtP!$A$1:$AA$1,0),FALSE))</f>
        <v>#N/A</v>
      </c>
      <c r="X142" s="317" t="e">
        <f>IF(VLOOKUP($B142,GtP!$A:$AA,MATCH("Gq/11_0-2",GtP!$A$1:$AA$1,0),FALSE)=0,"",VLOOKUP($B142,GtP!$A:$AA,MATCH("Gq/11_0-2",GtP!$A$1:$AA$1,0),FALSE))</f>
        <v>#N/A</v>
      </c>
      <c r="Y142" s="317" t="e">
        <f>IF(VLOOKUP($B142,GtP!$A:$AA,MATCH("G12/13_0-2",GtP!$A$1:$AA$1,0),FALSE)=0,"",VLOOKUP($B142,GtP!$A:$AA,MATCH("G12/13_0-2",GtP!$A$1:$AA$1,0),FALSE))</f>
        <v>#N/A</v>
      </c>
      <c r="Z142" s="318" t="e">
        <f t="shared" si="86"/>
        <v>#N/A</v>
      </c>
      <c r="AA142" s="317" t="e">
        <f t="shared" si="87"/>
        <v>#N/A</v>
      </c>
      <c r="AB142" s="317" t="e">
        <f t="shared" si="88"/>
        <v>#N/A</v>
      </c>
      <c r="AC142" s="317" t="e">
        <f t="shared" si="89"/>
        <v>#N/A</v>
      </c>
      <c r="AD142" s="317" t="e">
        <f t="shared" si="90"/>
        <v>#N/A</v>
      </c>
      <c r="AE142" s="315" t="str">
        <f t="shared" si="91"/>
        <v/>
      </c>
      <c r="AF142" s="311" t="str">
        <f t="shared" si="92"/>
        <v/>
      </c>
      <c r="AG142" s="311" t="str">
        <f t="shared" si="93"/>
        <v/>
      </c>
      <c r="AH142" s="311" t="str">
        <f t="shared" si="94"/>
        <v/>
      </c>
      <c r="AI142" s="316" t="e">
        <f>_xlfn.CONCAT(IF(AV142="","-","B"),IF(BI142="","-","I"),VLOOKUP($B142,GtP!$A:$BB,MATCH("Gs_0-1",GtP!$A$1:$BB$1,0),FALSE))</f>
        <v>#N/A</v>
      </c>
      <c r="AJ142" s="317" t="e">
        <f>_xlfn.CONCAT(IF(AW142="","-","B"),IF(BJ142="","-","I"),VLOOKUP($B142,GtP!$A:$BB,MATCH("Gs_0-1",GtP!$A$1:$BB$1,0),FALSE))</f>
        <v>#N/A</v>
      </c>
      <c r="AK142" s="317" t="e">
        <f>_xlfn.CONCAT(IF(AX142="","-","B"),IF(BK142="","-","I"),VLOOKUP($B142,GtP!$A:$BB,MATCH("Gi/o_0-1",GtP!$A$1:$BB$1,0),FALSE))</f>
        <v>#N/A</v>
      </c>
      <c r="AL142" s="317" t="e">
        <f>_xlfn.CONCAT(IF(AY142="","-","B"),IF(BL142="","-","I"),VLOOKUP($B142,GtP!$A:$BB,MATCH("Gi/o_0-1",GtP!$A$1:$BB$1,0),FALSE))</f>
        <v>#N/A</v>
      </c>
      <c r="AM142" s="317" t="e">
        <f>_xlfn.CONCAT(IF(AZ142="","-","B"),IF(BM142="","-","I"),VLOOKUP($B142,GtP!$A:$BB,MATCH("Gi/o_0-1",GtP!$A$1:$BB$1,0),FALSE))</f>
        <v>#N/A</v>
      </c>
      <c r="AN142" s="317" t="e">
        <f>_xlfn.CONCAT(IF(BA142="","-","B"),IF(BN142="","-","I"),VLOOKUP($B142,GtP!$A:$BB,MATCH("Gi/o_0-1",GtP!$A$1:$BB$1,0),FALSE))</f>
        <v>#N/A</v>
      </c>
      <c r="AO142" s="317" t="e">
        <f>_xlfn.CONCAT(IF(BB142="","-","B"),IF(BO142="","-","I"),VLOOKUP($B142,GtP!$A:$BB,MATCH("Gi/o_0-1",GtP!$A$1:$BB$1,0),FALSE))</f>
        <v>#N/A</v>
      </c>
      <c r="AP142" s="317" t="e">
        <f>_xlfn.CONCAT(IF(BC142="","-","B"),IF(BP142="","-","I"),VLOOKUP($B142,GtP!$A:$BB,MATCH("Gq/11_0-1",GtP!$A$1:$BB$1,0),FALSE))</f>
        <v>#N/A</v>
      </c>
      <c r="AQ142" s="317" t="e">
        <f>_xlfn.CONCAT(IF(BD142="","-","B"),IF(BQ142="","-","I"),VLOOKUP($B142,GtP!$A:$BB,MATCH("Gq/11_0-1",GtP!$A$1:$BB$1,0),FALSE))</f>
        <v>#N/A</v>
      </c>
      <c r="AR142" s="317" t="e">
        <f>_xlfn.CONCAT(IF(BE142="","-","B"),IF(BR142="","-","I"),VLOOKUP($B142,GtP!$A:$BB,MATCH("Gq/11_0-1",GtP!$A$1:$BB$1,0),FALSE))</f>
        <v>#N/A</v>
      </c>
      <c r="AS142" s="317" t="e">
        <f>_xlfn.CONCAT(IF(BF142="","-","B"),IF(BS142="","-","I"),VLOOKUP($B142,GtP!$A:$BB,MATCH("Gq/11_0-1",GtP!$A$1:$BB$1,0),FALSE))</f>
        <v>#N/A</v>
      </c>
      <c r="AT142" s="317" t="e">
        <f>_xlfn.CONCAT(IF(BG142="","-","B"),IF(BT142="","-","I"),VLOOKUP($B142,GtP!$A:$BB,MATCH("G12/13_0-1",GtP!$A$1:$BB$1,0),FALSE))</f>
        <v>#N/A</v>
      </c>
      <c r="AU142" s="317" t="e">
        <f>_xlfn.CONCAT(IF(BH142="","-","B"),IF(BU142="","-","I"),VLOOKUP($B142,GtP!$A:$BB,MATCH("G12/13_0-1",GtP!$A$1:$BB$1,0),FALSE))</f>
        <v>#N/A</v>
      </c>
      <c r="AV142" s="319" t="str">
        <f>_xlfn.IFNA(VLOOKUP($B142,'B-LogEmaxOverpEC50'!$A:$AL,MATCH(AV$1,'B-LogEmaxOverpEC50'!$A$1:$AL$1,0),FALSE),"")</f>
        <v/>
      </c>
      <c r="AX142" s="321" t="str">
        <f>_xlfn.IFNA(VLOOKUP($B142,'B-LogEmaxOverpEC50'!$A:$AL,MATCH(AX$1,'B-LogEmaxOverpEC50'!$A$1:$AL$1,0),FALSE),"")</f>
        <v/>
      </c>
      <c r="AY142" s="321" t="str">
        <f>_xlfn.IFNA(VLOOKUP($B142,'B-LogEmaxOverpEC50'!$A:$AL,MATCH(AY$1,'B-LogEmaxOverpEC50'!$A$1:$AL$1,0),FALSE),"")</f>
        <v/>
      </c>
      <c r="AZ142" s="321" t="str">
        <f>_xlfn.IFNA(VLOOKUP($B142,'B-LogEmaxOverpEC50'!$A:$AL,MATCH(AZ$1,'B-LogEmaxOverpEC50'!$A$1:$AL$1,0),FALSE),"")</f>
        <v/>
      </c>
      <c r="BA142" s="321" t="str">
        <f>_xlfn.IFNA(VLOOKUP($B142,'B-LogEmaxOverpEC50'!$A:$AL,MATCH(BA$1,'B-LogEmaxOverpEC50'!$A$1:$AL$1,0),FALSE),"")</f>
        <v/>
      </c>
      <c r="BB142" s="321" t="str">
        <f>_xlfn.IFNA(VLOOKUP($B142,'B-LogEmaxOverpEC50'!$A:$AL,MATCH(BB$1,'B-LogEmaxOverpEC50'!$A$1:$AL$1,0),FALSE),"")</f>
        <v/>
      </c>
      <c r="BC142" s="321" t="str">
        <f>_xlfn.IFNA(VLOOKUP($B142,'B-LogEmaxOverpEC50'!$A:$AL,MATCH(BC$1,'B-LogEmaxOverpEC50'!$A$1:$AL$1,0),FALSE),"")</f>
        <v/>
      </c>
      <c r="BD142" s="321" t="str">
        <f>_xlfn.IFNA(VLOOKUP($B142,'B-LogEmaxOverpEC50'!$A:$AL,MATCH(BD$1,'B-LogEmaxOverpEC50'!$A$1:$AL$1,0),FALSE),"")</f>
        <v/>
      </c>
      <c r="BE142" s="321" t="str">
        <f>_xlfn.IFNA(VLOOKUP($B142,'B-LogEmaxOverpEC50'!$A:$AL,MATCH(BE$1,'B-LogEmaxOverpEC50'!$A$1:$AL$1,0),FALSE),"")</f>
        <v/>
      </c>
      <c r="BF142" s="321" t="str">
        <f>_xlfn.IFNA(VLOOKUP($B142,'B-LogEmaxOverpEC50'!$A:$AL,MATCH(BF$1,'B-LogEmaxOverpEC50'!$A$1:$AL$1,0),FALSE),"")</f>
        <v/>
      </c>
      <c r="BG142" s="321" t="str">
        <f>_xlfn.IFNA(VLOOKUP($B142,'B-LogEmaxOverpEC50'!$A:$AL,MATCH(BG$1,'B-LogEmaxOverpEC50'!$A$1:$AL$1,0),FALSE),"")</f>
        <v/>
      </c>
      <c r="BH142" s="321" t="str">
        <f>_xlfn.IFNA(VLOOKUP($B142,'B-LogEmaxOverpEC50'!$A:$AL,MATCH(BH$1,'B-LogEmaxOverpEC50'!$A$1:$AL$1,0),FALSE),"")</f>
        <v/>
      </c>
      <c r="BI142" s="322" t="str">
        <f>_xlfn.IFNA(VLOOKUP($B142,'I-LogEmaxOverpEC50'!$A:$AR,MATCH(BI$1,'I-LogEmaxOverpEC50'!$A$1:$AR$1,0),FALSE),"")</f>
        <v/>
      </c>
      <c r="BJ142" s="320" t="str">
        <f>_xlfn.IFNA(VLOOKUP($B142,'I-LogEmaxOverpEC50'!$A:$AR,MATCH(BJ$1,'I-LogEmaxOverpEC50'!$A$1:$AR$1,0),FALSE),"")</f>
        <v/>
      </c>
      <c r="BK142" s="320" t="str">
        <f>_xlfn.IFNA(VLOOKUP($B142,'I-LogEmaxOverpEC50'!$A:$AR,MATCH(BK$1,'I-LogEmaxOverpEC50'!$A$1:$AR$1,0),FALSE),"")</f>
        <v/>
      </c>
      <c r="BL142" s="320" t="str">
        <f>_xlfn.IFNA(VLOOKUP($B142,'I-LogEmaxOverpEC50'!$A:$AR,MATCH(BL$1,'I-LogEmaxOverpEC50'!$A$1:$AR$1,0),FALSE),"")</f>
        <v/>
      </c>
      <c r="BM142" s="320" t="str">
        <f>_xlfn.IFNA(VLOOKUP($B142,'I-LogEmaxOverpEC50'!$A:$AR,MATCH(BM$1,'I-LogEmaxOverpEC50'!$A$1:$AR$1,0),FALSE),"")</f>
        <v/>
      </c>
      <c r="BN142" s="320" t="str">
        <f>_xlfn.IFNA(VLOOKUP($B142,'I-LogEmaxOverpEC50'!$A:$AR,MATCH(BN$1,'I-LogEmaxOverpEC50'!$A$1:$AR$1,0),FALSE),"")</f>
        <v/>
      </c>
      <c r="BO142" s="320" t="str">
        <f>_xlfn.IFNA(VLOOKUP($B142,'I-LogEmaxOverpEC50'!$A:$AR,MATCH(BO$1,'I-LogEmaxOverpEC50'!$A$1:$AR$1,0),FALSE),"")</f>
        <v/>
      </c>
      <c r="BP142" s="320" t="str">
        <f>_xlfn.IFNA(VLOOKUP($B142,'I-LogEmaxOverpEC50'!$A:$AR,MATCH(BP$1,'I-LogEmaxOverpEC50'!$A$1:$AR$1,0),FALSE),"")</f>
        <v/>
      </c>
      <c r="BQ142" s="320" t="str">
        <f>_xlfn.IFNA(VLOOKUP($B142,'I-LogEmaxOverpEC50'!$A:$AR,MATCH(BQ$1,'I-LogEmaxOverpEC50'!$A$1:$AR$1,0),FALSE),"")</f>
        <v/>
      </c>
      <c r="BR142" s="320" t="str">
        <f>_xlfn.IFNA(VLOOKUP($B142,'I-LogEmaxOverpEC50'!$A:$AR,MATCH(BR$1,'I-LogEmaxOverpEC50'!$A$1:$AR$1,0),FALSE),"")</f>
        <v/>
      </c>
      <c r="BS142" s="320" t="str">
        <f>_xlfn.IFNA(VLOOKUP($B142,'I-LogEmaxOverpEC50'!$A:$AR,MATCH(BS$1,'I-LogEmaxOverpEC50'!$A$1:$AR$1,0),FALSE),"")</f>
        <v/>
      </c>
      <c r="BT142" s="320" t="str">
        <f>_xlfn.IFNA(VLOOKUP($B142,'I-LogEmaxOverpEC50'!$A:$AR,MATCH(BT$1,'I-LogEmaxOverpEC50'!$A$1:$AR$1,0),FALSE),"")</f>
        <v/>
      </c>
      <c r="BU142" s="320" t="str">
        <f>_xlfn.IFNA(VLOOKUP($B142,'I-LogEmaxOverpEC50'!$A:$AR,MATCH(BU$1,'I-LogEmaxOverpEC50'!$A$1:$AR$1,0),FALSE),"")</f>
        <v/>
      </c>
      <c r="BV142" s="114" t="e" cm="1">
        <f t="array" ref="BV142">_xlfn.IFS(AND($C142="A",_xlfn.CONCAT(F142:G142)&lt;&gt;"",$A142=1),"x",AND($C142="A",_xlfn.CONCAT(F142:G142)="",$A142=1),"-",$A$1&lt;&gt;"","")</f>
        <v>#N/A</v>
      </c>
      <c r="BW142" s="113" t="e" cm="1">
        <f t="array" ref="BW142">_xlfn.IFS(AND($C142="A",_xlfn.CONCAT(H142:L142)&lt;&gt;"",$A142=1),"x",AND($C142="A",_xlfn.CONCAT(H142:L142)="",$A142=1),"-",$A$1&lt;&gt;"","")</f>
        <v>#N/A</v>
      </c>
      <c r="BX142" s="113" t="e" cm="1">
        <f t="array" ref="BX142">_xlfn.IFS(AND($C142="A",_xlfn.CONCAT(M142:P142)&lt;&gt;"",$A142=1),"x",AND($C142="A",_xlfn.CONCAT(M142:P142)="",$A142=1),"-",$A$1&lt;&gt;"","")</f>
        <v>#N/A</v>
      </c>
      <c r="BY142" s="113" t="e" cm="1">
        <f t="array" ref="BY142">_xlfn.IFS(AND($C142="A",_xlfn.CONCAT(Q142:R142)&lt;&gt;"",$A142=1),"x",AND($C142="A",_xlfn.CONCAT(Q142:R142)="",$A142=1),"-",$A$1&lt;&gt;"","")</f>
        <v>#N/A</v>
      </c>
      <c r="BZ142" s="121" t="e">
        <f t="shared" si="95"/>
        <v>#N/A</v>
      </c>
      <c r="CA142" s="120" t="e">
        <f t="shared" si="96"/>
        <v>#N/A</v>
      </c>
      <c r="CB142" s="120" t="e">
        <f t="shared" si="97"/>
        <v>#N/A</v>
      </c>
      <c r="CC142" s="120" t="e">
        <f t="shared" si="98"/>
        <v>#N/A</v>
      </c>
      <c r="CD142" s="121" t="str">
        <f t="shared" si="99"/>
        <v/>
      </c>
      <c r="CE142" s="120" t="e">
        <f t="shared" si="100"/>
        <v>#N/A</v>
      </c>
      <c r="CF142" s="120" t="e">
        <f t="shared" si="101"/>
        <v>#N/A</v>
      </c>
      <c r="CG142" s="120" t="e">
        <f t="shared" si="102"/>
        <v>#N/A</v>
      </c>
      <c r="CH142" s="120" t="e">
        <f t="shared" si="103"/>
        <v>#N/A</v>
      </c>
      <c r="CI142" s="120" t="e">
        <f t="shared" si="104"/>
        <v>#N/A</v>
      </c>
    </row>
    <row r="143" spans="1:87" x14ac:dyDescent="0.2">
      <c r="A143" s="311" t="e" cm="1">
        <f t="array" ref="A143">_xlfn.IFS(SUM(F143:R143)&gt;0,1,Z143&gt;0,2,TRUE,3)</f>
        <v>#N/A</v>
      </c>
      <c r="B143" s="311" t="s">
        <v>64</v>
      </c>
      <c r="C143" s="311" t="str">
        <f>_xlfn.XLOOKUP(B143,RecNamesAll!A:A,RecNamesAll!E:E)</f>
        <v>A</v>
      </c>
      <c r="D143" s="311" t="str">
        <f>_xlfn.XLOOKUP(B143,RecNamesAll!A:A,RecNamesAll!C:C)</f>
        <v>GPBA</v>
      </c>
      <c r="F143" s="312" t="e">
        <f t="shared" si="70"/>
        <v>#N/A</v>
      </c>
      <c r="G143" s="313" t="e">
        <f t="shared" si="71"/>
        <v>#N/A</v>
      </c>
      <c r="H143" s="312" t="e">
        <f t="shared" si="72"/>
        <v>#N/A</v>
      </c>
      <c r="I143" s="313" t="e">
        <f t="shared" si="73"/>
        <v>#N/A</v>
      </c>
      <c r="J143" s="313" t="e">
        <f t="shared" si="74"/>
        <v>#N/A</v>
      </c>
      <c r="K143" s="313" t="e">
        <f t="shared" si="75"/>
        <v>#N/A</v>
      </c>
      <c r="L143" s="313" t="e">
        <f t="shared" si="76"/>
        <v>#N/A</v>
      </c>
      <c r="M143" s="312" t="e">
        <f t="shared" si="77"/>
        <v>#N/A</v>
      </c>
      <c r="N143" s="313" t="e">
        <f t="shared" si="78"/>
        <v>#N/A</v>
      </c>
      <c r="O143" s="313" t="e">
        <f t="shared" si="79"/>
        <v>#N/A</v>
      </c>
      <c r="P143" s="313" t="e">
        <f t="shared" si="80"/>
        <v>#N/A</v>
      </c>
      <c r="Q143" s="312" t="e">
        <f t="shared" si="81"/>
        <v>#N/A</v>
      </c>
      <c r="R143" s="313" t="e">
        <f t="shared" si="82"/>
        <v>#N/A</v>
      </c>
      <c r="S143" s="314" t="str">
        <f t="shared" si="83"/>
        <v/>
      </c>
      <c r="T143" s="315" t="str">
        <f t="shared" si="84"/>
        <v>A</v>
      </c>
      <c r="U143" s="311" t="str">
        <f t="shared" si="85"/>
        <v>GPBA</v>
      </c>
      <c r="V143" s="316" t="e">
        <f>IF(VLOOKUP($B143,GtP!$A:$AA,MATCH("Gs_0-2",GtP!$A$1:$AA$1,0),FALSE)=0,"",VLOOKUP($B143,GtP!$A:$AA,MATCH("Gs_0-2",GtP!$A$1:$AA$1,0),FALSE))</f>
        <v>#N/A</v>
      </c>
      <c r="W143" s="317" t="e">
        <f>IF(VLOOKUP($B143,GtP!$A:$AA,MATCH("Gi/o_0-2",GtP!$A$1:$AA$1,0),FALSE)=0,"",VLOOKUP($B143,GtP!$A:$AA,MATCH("Gi/o_0-2",GtP!$A$1:$AA$1,0),FALSE))</f>
        <v>#N/A</v>
      </c>
      <c r="X143" s="317" t="e">
        <f>IF(VLOOKUP($B143,GtP!$A:$AA,MATCH("Gq/11_0-2",GtP!$A$1:$AA$1,0),FALSE)=0,"",VLOOKUP($B143,GtP!$A:$AA,MATCH("Gq/11_0-2",GtP!$A$1:$AA$1,0),FALSE))</f>
        <v>#N/A</v>
      </c>
      <c r="Y143" s="317" t="e">
        <f>IF(VLOOKUP($B143,GtP!$A:$AA,MATCH("G12/13_0-2",GtP!$A$1:$AA$1,0),FALSE)=0,"",VLOOKUP($B143,GtP!$A:$AA,MATCH("G12/13_0-2",GtP!$A$1:$AA$1,0),FALSE))</f>
        <v>#N/A</v>
      </c>
      <c r="Z143" s="318" t="e">
        <f t="shared" si="86"/>
        <v>#N/A</v>
      </c>
      <c r="AA143" s="317" t="e">
        <f t="shared" si="87"/>
        <v>#N/A</v>
      </c>
      <c r="AB143" s="317" t="e">
        <f t="shared" si="88"/>
        <v>#N/A</v>
      </c>
      <c r="AC143" s="317" t="e">
        <f t="shared" si="89"/>
        <v>#N/A</v>
      </c>
      <c r="AD143" s="317" t="e">
        <f t="shared" si="90"/>
        <v>#N/A</v>
      </c>
      <c r="AE143" s="315" t="str">
        <f t="shared" si="91"/>
        <v/>
      </c>
      <c r="AF143" s="311" t="str">
        <f t="shared" si="92"/>
        <v/>
      </c>
      <c r="AG143" s="311" t="str">
        <f t="shared" si="93"/>
        <v/>
      </c>
      <c r="AH143" s="311" t="str">
        <f t="shared" si="94"/>
        <v/>
      </c>
      <c r="AI143" s="316" t="e">
        <f>_xlfn.CONCAT(IF(AV143="","-","B"),IF(BI143="","-","I"),VLOOKUP($B143,GtP!$A:$BB,MATCH("Gs_0-1",GtP!$A$1:$BB$1,0),FALSE))</f>
        <v>#N/A</v>
      </c>
      <c r="AJ143" s="317" t="e">
        <f>_xlfn.CONCAT(IF(AW143="","-","B"),IF(BJ143="","-","I"),VLOOKUP($B143,GtP!$A:$BB,MATCH("Gs_0-1",GtP!$A$1:$BB$1,0),FALSE))</f>
        <v>#N/A</v>
      </c>
      <c r="AK143" s="317" t="e">
        <f>_xlfn.CONCAT(IF(AX143="","-","B"),IF(BK143="","-","I"),VLOOKUP($B143,GtP!$A:$BB,MATCH("Gi/o_0-1",GtP!$A$1:$BB$1,0),FALSE))</f>
        <v>#N/A</v>
      </c>
      <c r="AL143" s="317" t="e">
        <f>_xlfn.CONCAT(IF(AY143="","-","B"),IF(BL143="","-","I"),VLOOKUP($B143,GtP!$A:$BB,MATCH("Gi/o_0-1",GtP!$A$1:$BB$1,0),FALSE))</f>
        <v>#N/A</v>
      </c>
      <c r="AM143" s="317" t="e">
        <f>_xlfn.CONCAT(IF(AZ143="","-","B"),IF(BM143="","-","I"),VLOOKUP($B143,GtP!$A:$BB,MATCH("Gi/o_0-1",GtP!$A$1:$BB$1,0),FALSE))</f>
        <v>#N/A</v>
      </c>
      <c r="AN143" s="317" t="e">
        <f>_xlfn.CONCAT(IF(BA143="","-","B"),IF(BN143="","-","I"),VLOOKUP($B143,GtP!$A:$BB,MATCH("Gi/o_0-1",GtP!$A$1:$BB$1,0),FALSE))</f>
        <v>#N/A</v>
      </c>
      <c r="AO143" s="317" t="e">
        <f>_xlfn.CONCAT(IF(BB143="","-","B"),IF(BO143="","-","I"),VLOOKUP($B143,GtP!$A:$BB,MATCH("Gi/o_0-1",GtP!$A$1:$BB$1,0),FALSE))</f>
        <v>#N/A</v>
      </c>
      <c r="AP143" s="317" t="e">
        <f>_xlfn.CONCAT(IF(BC143="","-","B"),IF(BP143="","-","I"),VLOOKUP($B143,GtP!$A:$BB,MATCH("Gq/11_0-1",GtP!$A$1:$BB$1,0),FALSE))</f>
        <v>#N/A</v>
      </c>
      <c r="AQ143" s="317" t="e">
        <f>_xlfn.CONCAT(IF(BD143="","-","B"),IF(BQ143="","-","I"),VLOOKUP($B143,GtP!$A:$BB,MATCH("Gq/11_0-1",GtP!$A$1:$BB$1,0),FALSE))</f>
        <v>#N/A</v>
      </c>
      <c r="AR143" s="317" t="e">
        <f>_xlfn.CONCAT(IF(BE143="","-","B"),IF(BR143="","-","I"),VLOOKUP($B143,GtP!$A:$BB,MATCH("Gq/11_0-1",GtP!$A$1:$BB$1,0),FALSE))</f>
        <v>#N/A</v>
      </c>
      <c r="AS143" s="317" t="e">
        <f>_xlfn.CONCAT(IF(BF143="","-","B"),IF(BS143="","-","I"),VLOOKUP($B143,GtP!$A:$BB,MATCH("Gq/11_0-1",GtP!$A$1:$BB$1,0),FALSE))</f>
        <v>#N/A</v>
      </c>
      <c r="AT143" s="317" t="e">
        <f>_xlfn.CONCAT(IF(BG143="","-","B"),IF(BT143="","-","I"),VLOOKUP($B143,GtP!$A:$BB,MATCH("G12/13_0-1",GtP!$A$1:$BB$1,0),FALSE))</f>
        <v>#N/A</v>
      </c>
      <c r="AU143" s="317" t="e">
        <f>_xlfn.CONCAT(IF(BH143="","-","B"),IF(BU143="","-","I"),VLOOKUP($B143,GtP!$A:$BB,MATCH("G12/13_0-1",GtP!$A$1:$BB$1,0),FALSE))</f>
        <v>#N/A</v>
      </c>
      <c r="AV143" s="319">
        <f>_xlfn.IFNA(VLOOKUP($B143,'B-LogEmaxOverpEC50'!$A:$AL,MATCH(AV$1,'B-LogEmaxOverpEC50'!$A$1:$AL$1,0),FALSE),"")</f>
        <v>7.9140000000000006</v>
      </c>
      <c r="AX143" s="321" t="str">
        <f>_xlfn.IFNA(VLOOKUP($B143,'B-LogEmaxOverpEC50'!$A:$AL,MATCH(AX$1,'B-LogEmaxOverpEC50'!$A$1:$AL$1,0),FALSE),"")</f>
        <v/>
      </c>
      <c r="AY143" s="321" t="str">
        <f>_xlfn.IFNA(VLOOKUP($B143,'B-LogEmaxOverpEC50'!$A:$AL,MATCH(AY$1,'B-LogEmaxOverpEC50'!$A$1:$AL$1,0),FALSE),"")</f>
        <v/>
      </c>
      <c r="AZ143" s="321" t="str">
        <f>_xlfn.IFNA(VLOOKUP($B143,'B-LogEmaxOverpEC50'!$A:$AL,MATCH(AZ$1,'B-LogEmaxOverpEC50'!$A$1:$AL$1,0),FALSE),"")</f>
        <v/>
      </c>
      <c r="BA143" s="321" t="str">
        <f>_xlfn.IFNA(VLOOKUP($B143,'B-LogEmaxOverpEC50'!$A:$AL,MATCH(BA$1,'B-LogEmaxOverpEC50'!$A$1:$AL$1,0),FALSE),"")</f>
        <v/>
      </c>
      <c r="BB143" s="321" t="str">
        <f>_xlfn.IFNA(VLOOKUP($B143,'B-LogEmaxOverpEC50'!$A:$AL,MATCH(BB$1,'B-LogEmaxOverpEC50'!$A$1:$AL$1,0),FALSE),"")</f>
        <v/>
      </c>
      <c r="BC143" s="321" t="str">
        <f>_xlfn.IFNA(VLOOKUP($B143,'B-LogEmaxOverpEC50'!$A:$AL,MATCH(BC$1,'B-LogEmaxOverpEC50'!$A$1:$AL$1,0),FALSE),"")</f>
        <v/>
      </c>
      <c r="BD143" s="321" t="str">
        <f>_xlfn.IFNA(VLOOKUP($B143,'B-LogEmaxOverpEC50'!$A:$AL,MATCH(BD$1,'B-LogEmaxOverpEC50'!$A$1:$AL$1,0),FALSE),"")</f>
        <v/>
      </c>
      <c r="BE143" s="321" t="str">
        <f>_xlfn.IFNA(VLOOKUP($B143,'B-LogEmaxOverpEC50'!$A:$AL,MATCH(BE$1,'B-LogEmaxOverpEC50'!$A$1:$AL$1,0),FALSE),"")</f>
        <v/>
      </c>
      <c r="BF143" s="321" t="str">
        <f>_xlfn.IFNA(VLOOKUP($B143,'B-LogEmaxOverpEC50'!$A:$AL,MATCH(BF$1,'B-LogEmaxOverpEC50'!$A$1:$AL$1,0),FALSE),"")</f>
        <v/>
      </c>
      <c r="BG143" s="321" t="str">
        <f>_xlfn.IFNA(VLOOKUP($B143,'B-LogEmaxOverpEC50'!$A:$AL,MATCH(BG$1,'B-LogEmaxOverpEC50'!$A$1:$AL$1,0),FALSE),"")</f>
        <v/>
      </c>
      <c r="BH143" s="321" t="str">
        <f>_xlfn.IFNA(VLOOKUP($B143,'B-LogEmaxOverpEC50'!$A:$AL,MATCH(BH$1,'B-LogEmaxOverpEC50'!$A$1:$AL$1,0),FALSE),"")</f>
        <v/>
      </c>
      <c r="BI143" s="322" t="str">
        <f>_xlfn.IFNA(VLOOKUP($B143,'I-LogEmaxOverpEC50'!$A:$AR,MATCH(BI$1,'I-LogEmaxOverpEC50'!$A$1:$AR$1,0),FALSE),"")</f>
        <v/>
      </c>
      <c r="BJ143" s="320" t="str">
        <f>_xlfn.IFNA(VLOOKUP($B143,'I-LogEmaxOverpEC50'!$A:$AR,MATCH(BJ$1,'I-LogEmaxOverpEC50'!$A$1:$AR$1,0),FALSE),"")</f>
        <v/>
      </c>
      <c r="BK143" s="320" t="str">
        <f>_xlfn.IFNA(VLOOKUP($B143,'I-LogEmaxOverpEC50'!$A:$AR,MATCH(BK$1,'I-LogEmaxOverpEC50'!$A$1:$AR$1,0),FALSE),"")</f>
        <v/>
      </c>
      <c r="BL143" s="320" t="str">
        <f>_xlfn.IFNA(VLOOKUP($B143,'I-LogEmaxOverpEC50'!$A:$AR,MATCH(BL$1,'I-LogEmaxOverpEC50'!$A$1:$AR$1,0),FALSE),"")</f>
        <v/>
      </c>
      <c r="BM143" s="320" t="str">
        <f>_xlfn.IFNA(VLOOKUP($B143,'I-LogEmaxOverpEC50'!$A:$AR,MATCH(BM$1,'I-LogEmaxOverpEC50'!$A$1:$AR$1,0),FALSE),"")</f>
        <v/>
      </c>
      <c r="BN143" s="320" t="str">
        <f>_xlfn.IFNA(VLOOKUP($B143,'I-LogEmaxOverpEC50'!$A:$AR,MATCH(BN$1,'I-LogEmaxOverpEC50'!$A$1:$AR$1,0),FALSE),"")</f>
        <v/>
      </c>
      <c r="BO143" s="320" t="str">
        <f>_xlfn.IFNA(VLOOKUP($B143,'I-LogEmaxOverpEC50'!$A:$AR,MATCH(BO$1,'I-LogEmaxOverpEC50'!$A$1:$AR$1,0),FALSE),"")</f>
        <v/>
      </c>
      <c r="BP143" s="320" t="str">
        <f>_xlfn.IFNA(VLOOKUP($B143,'I-LogEmaxOverpEC50'!$A:$AR,MATCH(BP$1,'I-LogEmaxOverpEC50'!$A$1:$AR$1,0),FALSE),"")</f>
        <v/>
      </c>
      <c r="BQ143" s="320" t="str">
        <f>_xlfn.IFNA(VLOOKUP($B143,'I-LogEmaxOverpEC50'!$A:$AR,MATCH(BQ$1,'I-LogEmaxOverpEC50'!$A$1:$AR$1,0),FALSE),"")</f>
        <v/>
      </c>
      <c r="BR143" s="320" t="str">
        <f>_xlfn.IFNA(VLOOKUP($B143,'I-LogEmaxOverpEC50'!$A:$AR,MATCH(BR$1,'I-LogEmaxOverpEC50'!$A$1:$AR$1,0),FALSE),"")</f>
        <v/>
      </c>
      <c r="BS143" s="320" t="str">
        <f>_xlfn.IFNA(VLOOKUP($B143,'I-LogEmaxOverpEC50'!$A:$AR,MATCH(BS$1,'I-LogEmaxOverpEC50'!$A$1:$AR$1,0),FALSE),"")</f>
        <v/>
      </c>
      <c r="BT143" s="320" t="str">
        <f>_xlfn.IFNA(VLOOKUP($B143,'I-LogEmaxOverpEC50'!$A:$AR,MATCH(BT$1,'I-LogEmaxOverpEC50'!$A$1:$AR$1,0),FALSE),"")</f>
        <v/>
      </c>
      <c r="BU143" s="320" t="str">
        <f>_xlfn.IFNA(VLOOKUP($B143,'I-LogEmaxOverpEC50'!$A:$AR,MATCH(BU$1,'I-LogEmaxOverpEC50'!$A$1:$AR$1,0),FALSE),"")</f>
        <v/>
      </c>
      <c r="BV143" s="114" t="e" cm="1">
        <f t="array" ref="BV143">_xlfn.IFS(AND($C143="A",_xlfn.CONCAT(F143:G143)&lt;&gt;"",$A143=1),"x",AND($C143="A",_xlfn.CONCAT(F143:G143)="",$A143=1),"-",$A$1&lt;&gt;"","")</f>
        <v>#N/A</v>
      </c>
      <c r="BW143" s="113" t="e" cm="1">
        <f t="array" ref="BW143">_xlfn.IFS(AND($C143="A",_xlfn.CONCAT(H143:L143)&lt;&gt;"",$A143=1),"x",AND($C143="A",_xlfn.CONCAT(H143:L143)="",$A143=1),"-",$A$1&lt;&gt;"","")</f>
        <v>#N/A</v>
      </c>
      <c r="BX143" s="113" t="e" cm="1">
        <f t="array" ref="BX143">_xlfn.IFS(AND($C143="A",_xlfn.CONCAT(M143:P143)&lt;&gt;"",$A143=1),"x",AND($C143="A",_xlfn.CONCAT(M143:P143)="",$A143=1),"-",$A$1&lt;&gt;"","")</f>
        <v>#N/A</v>
      </c>
      <c r="BY143" s="113" t="e" cm="1">
        <f t="array" ref="BY143">_xlfn.IFS(AND($C143="A",_xlfn.CONCAT(Q143:R143)&lt;&gt;"",$A143=1),"x",AND($C143="A",_xlfn.CONCAT(Q143:R143)="",$A143=1),"-",$A$1&lt;&gt;"","")</f>
        <v>#N/A</v>
      </c>
      <c r="BZ143" s="121" t="e">
        <f t="shared" si="95"/>
        <v>#N/A</v>
      </c>
      <c r="CA143" s="120" t="e">
        <f t="shared" si="96"/>
        <v>#N/A</v>
      </c>
      <c r="CB143" s="120" t="e">
        <f t="shared" si="97"/>
        <v>#N/A</v>
      </c>
      <c r="CC143" s="120" t="e">
        <f t="shared" si="98"/>
        <v>#N/A</v>
      </c>
      <c r="CD143" s="121" t="str">
        <f t="shared" si="99"/>
        <v/>
      </c>
      <c r="CE143" s="120" t="e">
        <f t="shared" si="100"/>
        <v>#N/A</v>
      </c>
      <c r="CF143" s="120" t="e">
        <f t="shared" si="101"/>
        <v>#N/A</v>
      </c>
      <c r="CG143" s="120" t="e">
        <f t="shared" si="102"/>
        <v>#N/A</v>
      </c>
      <c r="CH143" s="120" t="e">
        <f t="shared" si="103"/>
        <v>#N/A</v>
      </c>
      <c r="CI143" s="120" t="e">
        <f t="shared" si="104"/>
        <v>#N/A</v>
      </c>
    </row>
    <row r="144" spans="1:87" x14ac:dyDescent="0.2">
      <c r="A144" s="311" t="e" cm="1">
        <f t="array" ref="A144">_xlfn.IFS(SUM(F144:R144)&gt;0,1,Z144&gt;0,2,TRUE,3)</f>
        <v>#N/A</v>
      </c>
      <c r="B144" s="311" t="s">
        <v>88</v>
      </c>
      <c r="C144" s="311" t="str">
        <f>_xlfn.XLOOKUP(B144,RecNamesAll!A:A,RecNamesAll!E:E)</f>
        <v>A</v>
      </c>
      <c r="D144" s="311" t="str">
        <f>_xlfn.XLOOKUP(B144,RecNamesAll!A:A,RecNamesAll!C:C)</f>
        <v>GPR65</v>
      </c>
      <c r="F144" s="312" t="e">
        <f t="shared" si="70"/>
        <v>#N/A</v>
      </c>
      <c r="G144" s="313" t="e">
        <f t="shared" si="71"/>
        <v>#N/A</v>
      </c>
      <c r="H144" s="312" t="e">
        <f t="shared" si="72"/>
        <v>#N/A</v>
      </c>
      <c r="I144" s="313" t="e">
        <f t="shared" si="73"/>
        <v>#N/A</v>
      </c>
      <c r="J144" s="313" t="e">
        <f t="shared" si="74"/>
        <v>#N/A</v>
      </c>
      <c r="K144" s="313" t="e">
        <f t="shared" si="75"/>
        <v>#N/A</v>
      </c>
      <c r="L144" s="313" t="e">
        <f t="shared" si="76"/>
        <v>#N/A</v>
      </c>
      <c r="M144" s="312" t="e">
        <f t="shared" si="77"/>
        <v>#N/A</v>
      </c>
      <c r="N144" s="313" t="e">
        <f t="shared" si="78"/>
        <v>#N/A</v>
      </c>
      <c r="O144" s="313" t="e">
        <f t="shared" si="79"/>
        <v>#N/A</v>
      </c>
      <c r="P144" s="313" t="e">
        <f t="shared" si="80"/>
        <v>#N/A</v>
      </c>
      <c r="Q144" s="312" t="e">
        <f t="shared" si="81"/>
        <v>#N/A</v>
      </c>
      <c r="R144" s="313" t="e">
        <f t="shared" si="82"/>
        <v>#N/A</v>
      </c>
      <c r="S144" s="314" t="str">
        <f t="shared" si="83"/>
        <v/>
      </c>
      <c r="T144" s="315" t="str">
        <f t="shared" si="84"/>
        <v>A</v>
      </c>
      <c r="U144" s="311" t="str">
        <f t="shared" si="85"/>
        <v>GPR65</v>
      </c>
      <c r="V144" s="316" t="e">
        <f>IF(VLOOKUP($B144,GtP!$A:$AA,MATCH("Gs_0-2",GtP!$A$1:$AA$1,0),FALSE)=0,"",VLOOKUP($B144,GtP!$A:$AA,MATCH("Gs_0-2",GtP!$A$1:$AA$1,0),FALSE))</f>
        <v>#N/A</v>
      </c>
      <c r="W144" s="317" t="e">
        <f>IF(VLOOKUP($B144,GtP!$A:$AA,MATCH("Gi/o_0-2",GtP!$A$1:$AA$1,0),FALSE)=0,"",VLOOKUP($B144,GtP!$A:$AA,MATCH("Gi/o_0-2",GtP!$A$1:$AA$1,0),FALSE))</f>
        <v>#N/A</v>
      </c>
      <c r="X144" s="317" t="e">
        <f>IF(VLOOKUP($B144,GtP!$A:$AA,MATCH("Gq/11_0-2",GtP!$A$1:$AA$1,0),FALSE)=0,"",VLOOKUP($B144,GtP!$A:$AA,MATCH("Gq/11_0-2",GtP!$A$1:$AA$1,0),FALSE))</f>
        <v>#N/A</v>
      </c>
      <c r="Y144" s="317" t="e">
        <f>IF(VLOOKUP($B144,GtP!$A:$AA,MATCH("G12/13_0-2",GtP!$A$1:$AA$1,0),FALSE)=0,"",VLOOKUP($B144,GtP!$A:$AA,MATCH("G12/13_0-2",GtP!$A$1:$AA$1,0),FALSE))</f>
        <v>#N/A</v>
      </c>
      <c r="Z144" s="318" t="e">
        <f t="shared" si="86"/>
        <v>#N/A</v>
      </c>
      <c r="AA144" s="317" t="e">
        <f t="shared" si="87"/>
        <v>#N/A</v>
      </c>
      <c r="AB144" s="317" t="e">
        <f t="shared" si="88"/>
        <v>#N/A</v>
      </c>
      <c r="AC144" s="317" t="e">
        <f t="shared" si="89"/>
        <v>#N/A</v>
      </c>
      <c r="AD144" s="317" t="e">
        <f t="shared" si="90"/>
        <v>#N/A</v>
      </c>
      <c r="AE144" s="315" t="str">
        <f t="shared" si="91"/>
        <v/>
      </c>
      <c r="AF144" s="311" t="str">
        <f t="shared" si="92"/>
        <v/>
      </c>
      <c r="AG144" s="311" t="str">
        <f t="shared" si="93"/>
        <v/>
      </c>
      <c r="AH144" s="311" t="str">
        <f t="shared" si="94"/>
        <v/>
      </c>
      <c r="AI144" s="316" t="e">
        <f>_xlfn.CONCAT(IF(AV144="","-","B"),IF(BI144="","-","I"),VLOOKUP($B144,GtP!$A:$BB,MATCH("Gs_0-1",GtP!$A$1:$BB$1,0),FALSE))</f>
        <v>#N/A</v>
      </c>
      <c r="AJ144" s="317" t="e">
        <f>_xlfn.CONCAT(IF(AW144="","-","B"),IF(BJ144="","-","I"),VLOOKUP($B144,GtP!$A:$BB,MATCH("Gs_0-1",GtP!$A$1:$BB$1,0),FALSE))</f>
        <v>#N/A</v>
      </c>
      <c r="AK144" s="317" t="e">
        <f>_xlfn.CONCAT(IF(AX144="","-","B"),IF(BK144="","-","I"),VLOOKUP($B144,GtP!$A:$BB,MATCH("Gi/o_0-1",GtP!$A$1:$BB$1,0),FALSE))</f>
        <v>#N/A</v>
      </c>
      <c r="AL144" s="317" t="e">
        <f>_xlfn.CONCAT(IF(AY144="","-","B"),IF(BL144="","-","I"),VLOOKUP($B144,GtP!$A:$BB,MATCH("Gi/o_0-1",GtP!$A$1:$BB$1,0),FALSE))</f>
        <v>#N/A</v>
      </c>
      <c r="AM144" s="317" t="e">
        <f>_xlfn.CONCAT(IF(AZ144="","-","B"),IF(BM144="","-","I"),VLOOKUP($B144,GtP!$A:$BB,MATCH("Gi/o_0-1",GtP!$A$1:$BB$1,0),FALSE))</f>
        <v>#N/A</v>
      </c>
      <c r="AN144" s="317" t="e">
        <f>_xlfn.CONCAT(IF(BA144="","-","B"),IF(BN144="","-","I"),VLOOKUP($B144,GtP!$A:$BB,MATCH("Gi/o_0-1",GtP!$A$1:$BB$1,0),FALSE))</f>
        <v>#N/A</v>
      </c>
      <c r="AO144" s="317" t="e">
        <f>_xlfn.CONCAT(IF(BB144="","-","B"),IF(BO144="","-","I"),VLOOKUP($B144,GtP!$A:$BB,MATCH("Gi/o_0-1",GtP!$A$1:$BB$1,0),FALSE))</f>
        <v>#N/A</v>
      </c>
      <c r="AP144" s="317" t="e">
        <f>_xlfn.CONCAT(IF(BC144="","-","B"),IF(BP144="","-","I"),VLOOKUP($B144,GtP!$A:$BB,MATCH("Gq/11_0-1",GtP!$A$1:$BB$1,0),FALSE))</f>
        <v>#N/A</v>
      </c>
      <c r="AQ144" s="317" t="e">
        <f>_xlfn.CONCAT(IF(BD144="","-","B"),IF(BQ144="","-","I"),VLOOKUP($B144,GtP!$A:$BB,MATCH("Gq/11_0-1",GtP!$A$1:$BB$1,0),FALSE))</f>
        <v>#N/A</v>
      </c>
      <c r="AR144" s="317" t="e">
        <f>_xlfn.CONCAT(IF(BE144="","-","B"),IF(BR144="","-","I"),VLOOKUP($B144,GtP!$A:$BB,MATCH("Gq/11_0-1",GtP!$A$1:$BB$1,0),FALSE))</f>
        <v>#N/A</v>
      </c>
      <c r="AS144" s="317" t="e">
        <f>_xlfn.CONCAT(IF(BF144="","-","B"),IF(BS144="","-","I"),VLOOKUP($B144,GtP!$A:$BB,MATCH("Gq/11_0-1",GtP!$A$1:$BB$1,0),FALSE))</f>
        <v>#N/A</v>
      </c>
      <c r="AT144" s="317" t="e">
        <f>_xlfn.CONCAT(IF(BG144="","-","B"),IF(BT144="","-","I"),VLOOKUP($B144,GtP!$A:$BB,MATCH("G12/13_0-1",GtP!$A$1:$BB$1,0),FALSE))</f>
        <v>#N/A</v>
      </c>
      <c r="AU144" s="317" t="e">
        <f>_xlfn.CONCAT(IF(BH144="","-","B"),IF(BU144="","-","I"),VLOOKUP($B144,GtP!$A:$BB,MATCH("G12/13_0-1",GtP!$A$1:$BB$1,0),FALSE))</f>
        <v>#N/A</v>
      </c>
      <c r="AV144" s="319">
        <f>_xlfn.IFNA(VLOOKUP($B144,'B-LogEmaxOverpEC50'!$A:$AL,MATCH(AV$1,'B-LogEmaxOverpEC50'!$A$1:$AL$1,0),FALSE),"")</f>
        <v>8.6921563462664739</v>
      </c>
      <c r="AX144" s="321" t="str">
        <f>_xlfn.IFNA(VLOOKUP($B144,'B-LogEmaxOverpEC50'!$A:$AL,MATCH(AX$1,'B-LogEmaxOverpEC50'!$A$1:$AL$1,0),FALSE),"")</f>
        <v/>
      </c>
      <c r="AY144" s="321" t="str">
        <f>_xlfn.IFNA(VLOOKUP($B144,'B-LogEmaxOverpEC50'!$A:$AL,MATCH(AY$1,'B-LogEmaxOverpEC50'!$A$1:$AL$1,0),FALSE),"")</f>
        <v/>
      </c>
      <c r="AZ144" s="321" t="str">
        <f>_xlfn.IFNA(VLOOKUP($B144,'B-LogEmaxOverpEC50'!$A:$AL,MATCH(AZ$1,'B-LogEmaxOverpEC50'!$A$1:$AL$1,0),FALSE),"")</f>
        <v/>
      </c>
      <c r="BA144" s="321">
        <f>_xlfn.IFNA(VLOOKUP($B144,'B-LogEmaxOverpEC50'!$A:$AL,MATCH(BA$1,'B-LogEmaxOverpEC50'!$A$1:$AL$1,0),FALSE),"")</f>
        <v>7.5493912262868861</v>
      </c>
      <c r="BB144" s="321" t="str">
        <f>_xlfn.IFNA(VLOOKUP($B144,'B-LogEmaxOverpEC50'!$A:$AL,MATCH(BB$1,'B-LogEmaxOverpEC50'!$A$1:$AL$1,0),FALSE),"")</f>
        <v/>
      </c>
      <c r="BC144" s="321" t="str">
        <f>_xlfn.IFNA(VLOOKUP($B144,'B-LogEmaxOverpEC50'!$A:$AL,MATCH(BC$1,'B-LogEmaxOverpEC50'!$A$1:$AL$1,0),FALSE),"")</f>
        <v/>
      </c>
      <c r="BD144" s="321" t="str">
        <f>_xlfn.IFNA(VLOOKUP($B144,'B-LogEmaxOverpEC50'!$A:$AL,MATCH(BD$1,'B-LogEmaxOverpEC50'!$A$1:$AL$1,0),FALSE),"")</f>
        <v/>
      </c>
      <c r="BE144" s="321" t="str">
        <f>_xlfn.IFNA(VLOOKUP($B144,'B-LogEmaxOverpEC50'!$A:$AL,MATCH(BE$1,'B-LogEmaxOverpEC50'!$A$1:$AL$1,0),FALSE),"")</f>
        <v/>
      </c>
      <c r="BF144" s="321" t="str">
        <f>_xlfn.IFNA(VLOOKUP($B144,'B-LogEmaxOverpEC50'!$A:$AL,MATCH(BF$1,'B-LogEmaxOverpEC50'!$A$1:$AL$1,0),FALSE),"")</f>
        <v/>
      </c>
      <c r="BG144" s="321" t="str">
        <f>_xlfn.IFNA(VLOOKUP($B144,'B-LogEmaxOverpEC50'!$A:$AL,MATCH(BG$1,'B-LogEmaxOverpEC50'!$A$1:$AL$1,0),FALSE),"")</f>
        <v/>
      </c>
      <c r="BH144" s="321">
        <f>_xlfn.IFNA(VLOOKUP($B144,'B-LogEmaxOverpEC50'!$A:$AL,MATCH(BH$1,'B-LogEmaxOverpEC50'!$A$1:$AL$1,0),FALSE),"")</f>
        <v>9.1156291818452839</v>
      </c>
      <c r="BI144" s="322" t="str">
        <f>_xlfn.IFNA(VLOOKUP($B144,'I-LogEmaxOverpEC50'!$A:$AR,MATCH(BI$1,'I-LogEmaxOverpEC50'!$A$1:$AR$1,0),FALSE),"")</f>
        <v/>
      </c>
      <c r="BJ144" s="320" t="str">
        <f>_xlfn.IFNA(VLOOKUP($B144,'I-LogEmaxOverpEC50'!$A:$AR,MATCH(BJ$1,'I-LogEmaxOverpEC50'!$A$1:$AR$1,0),FALSE),"")</f>
        <v/>
      </c>
      <c r="BK144" s="320" t="str">
        <f>_xlfn.IFNA(VLOOKUP($B144,'I-LogEmaxOverpEC50'!$A:$AR,MATCH(BK$1,'I-LogEmaxOverpEC50'!$A$1:$AR$1,0),FALSE),"")</f>
        <v/>
      </c>
      <c r="BL144" s="320" t="str">
        <f>_xlfn.IFNA(VLOOKUP($B144,'I-LogEmaxOverpEC50'!$A:$AR,MATCH(BL$1,'I-LogEmaxOverpEC50'!$A$1:$AR$1,0),FALSE),"")</f>
        <v/>
      </c>
      <c r="BM144" s="320" t="str">
        <f>_xlfn.IFNA(VLOOKUP($B144,'I-LogEmaxOverpEC50'!$A:$AR,MATCH(BM$1,'I-LogEmaxOverpEC50'!$A$1:$AR$1,0),FALSE),"")</f>
        <v/>
      </c>
      <c r="BN144" s="320" t="str">
        <f>_xlfn.IFNA(VLOOKUP($B144,'I-LogEmaxOverpEC50'!$A:$AR,MATCH(BN$1,'I-LogEmaxOverpEC50'!$A$1:$AR$1,0),FALSE),"")</f>
        <v/>
      </c>
      <c r="BO144" s="320" t="str">
        <f>_xlfn.IFNA(VLOOKUP($B144,'I-LogEmaxOverpEC50'!$A:$AR,MATCH(BO$1,'I-LogEmaxOverpEC50'!$A$1:$AR$1,0),FALSE),"")</f>
        <v/>
      </c>
      <c r="BP144" s="320" t="str">
        <f>_xlfn.IFNA(VLOOKUP($B144,'I-LogEmaxOverpEC50'!$A:$AR,MATCH(BP$1,'I-LogEmaxOverpEC50'!$A$1:$AR$1,0),FALSE),"")</f>
        <v/>
      </c>
      <c r="BQ144" s="320" t="str">
        <f>_xlfn.IFNA(VLOOKUP($B144,'I-LogEmaxOverpEC50'!$A:$AR,MATCH(BQ$1,'I-LogEmaxOverpEC50'!$A$1:$AR$1,0),FALSE),"")</f>
        <v/>
      </c>
      <c r="BR144" s="320" t="str">
        <f>_xlfn.IFNA(VLOOKUP($B144,'I-LogEmaxOverpEC50'!$A:$AR,MATCH(BR$1,'I-LogEmaxOverpEC50'!$A$1:$AR$1,0),FALSE),"")</f>
        <v/>
      </c>
      <c r="BS144" s="320" t="str">
        <f>_xlfn.IFNA(VLOOKUP($B144,'I-LogEmaxOverpEC50'!$A:$AR,MATCH(BS$1,'I-LogEmaxOverpEC50'!$A$1:$AR$1,0),FALSE),"")</f>
        <v/>
      </c>
      <c r="BT144" s="320" t="str">
        <f>_xlfn.IFNA(VLOOKUP($B144,'I-LogEmaxOverpEC50'!$A:$AR,MATCH(BT$1,'I-LogEmaxOverpEC50'!$A$1:$AR$1,0),FALSE),"")</f>
        <v/>
      </c>
      <c r="BU144" s="320" t="str">
        <f>_xlfn.IFNA(VLOOKUP($B144,'I-LogEmaxOverpEC50'!$A:$AR,MATCH(BU$1,'I-LogEmaxOverpEC50'!$A$1:$AR$1,0),FALSE),"")</f>
        <v/>
      </c>
      <c r="BV144" s="114" t="e" cm="1">
        <f t="array" ref="BV144">_xlfn.IFS(AND($C144="A",_xlfn.CONCAT(F144:G144)&lt;&gt;"",$A144=1),"x",AND($C144="A",_xlfn.CONCAT(F144:G144)="",$A144=1),"-",$A$1&lt;&gt;"","")</f>
        <v>#N/A</v>
      </c>
      <c r="BW144" s="113" t="e" cm="1">
        <f t="array" ref="BW144">_xlfn.IFS(AND($C144="A",_xlfn.CONCAT(H144:L144)&lt;&gt;"",$A144=1),"x",AND($C144="A",_xlfn.CONCAT(H144:L144)="",$A144=1),"-",$A$1&lt;&gt;"","")</f>
        <v>#N/A</v>
      </c>
      <c r="BX144" s="113" t="e" cm="1">
        <f t="array" ref="BX144">_xlfn.IFS(AND($C144="A",_xlfn.CONCAT(M144:P144)&lt;&gt;"",$A144=1),"x",AND($C144="A",_xlfn.CONCAT(M144:P144)="",$A144=1),"-",$A$1&lt;&gt;"","")</f>
        <v>#N/A</v>
      </c>
      <c r="BY144" s="113" t="e" cm="1">
        <f t="array" ref="BY144">_xlfn.IFS(AND($C144="A",_xlfn.CONCAT(Q144:R144)&lt;&gt;"",$A144=1),"x",AND($C144="A",_xlfn.CONCAT(Q144:R144)="",$A144=1),"-",$A$1&lt;&gt;"","")</f>
        <v>#N/A</v>
      </c>
      <c r="BZ144" s="121" t="e">
        <f t="shared" si="95"/>
        <v>#N/A</v>
      </c>
      <c r="CA144" s="120" t="e">
        <f t="shared" si="96"/>
        <v>#N/A</v>
      </c>
      <c r="CB144" s="120" t="e">
        <f t="shared" si="97"/>
        <v>#N/A</v>
      </c>
      <c r="CC144" s="120" t="e">
        <f t="shared" si="98"/>
        <v>#N/A</v>
      </c>
      <c r="CD144" s="121" t="str">
        <f t="shared" si="99"/>
        <v/>
      </c>
      <c r="CE144" s="120" t="e">
        <f t="shared" si="100"/>
        <v>#N/A</v>
      </c>
      <c r="CF144" s="120" t="e">
        <f t="shared" si="101"/>
        <v>#N/A</v>
      </c>
      <c r="CG144" s="120" t="e">
        <f t="shared" si="102"/>
        <v>#N/A</v>
      </c>
      <c r="CH144" s="120" t="e">
        <f t="shared" si="103"/>
        <v>#N/A</v>
      </c>
      <c r="CI144" s="120" t="e">
        <f t="shared" si="104"/>
        <v>#N/A</v>
      </c>
    </row>
    <row r="145" spans="1:87" x14ac:dyDescent="0.2">
      <c r="A145" s="311" cm="1">
        <f t="array" ref="A145">_xlfn.IFS(SUM(F145:R145)&gt;0,1,Z145&gt;0,2,TRUE,3)</f>
        <v>1</v>
      </c>
      <c r="B145" s="311" t="s">
        <v>134</v>
      </c>
      <c r="C145" s="311" t="str">
        <f>_xlfn.XLOOKUP(B145,RecNamesAll!A:A,RecNamesAll!E:E)</f>
        <v>A</v>
      </c>
      <c r="D145" s="311" t="str">
        <f>_xlfn.XLOOKUP(B145,RecNamesAll!A:A,RecNamesAll!C:C)</f>
        <v>MC5</v>
      </c>
      <c r="F145" s="312" t="str">
        <f t="shared" si="70"/>
        <v/>
      </c>
      <c r="G145" s="313">
        <f t="shared" si="71"/>
        <v>7.0687616598754799</v>
      </c>
      <c r="H145" s="312" t="str">
        <f t="shared" si="72"/>
        <v/>
      </c>
      <c r="I145" s="313" t="str">
        <f t="shared" si="73"/>
        <v/>
      </c>
      <c r="J145" s="313" t="str">
        <f t="shared" si="74"/>
        <v/>
      </c>
      <c r="K145" s="313" t="str">
        <f t="shared" si="75"/>
        <v/>
      </c>
      <c r="L145" s="313" t="str">
        <f t="shared" si="76"/>
        <v/>
      </c>
      <c r="M145" s="312" t="str">
        <f t="shared" si="77"/>
        <v/>
      </c>
      <c r="N145" s="313" t="str">
        <f t="shared" si="78"/>
        <v/>
      </c>
      <c r="O145" s="313" t="str">
        <f t="shared" si="79"/>
        <v/>
      </c>
      <c r="P145" s="313" t="str">
        <f t="shared" si="80"/>
        <v/>
      </c>
      <c r="Q145" s="312" t="str">
        <f t="shared" si="81"/>
        <v/>
      </c>
      <c r="R145" s="313" t="str">
        <f t="shared" si="82"/>
        <v/>
      </c>
      <c r="S145" s="314">
        <f t="shared" si="83"/>
        <v>1</v>
      </c>
      <c r="T145" s="315" t="str">
        <f t="shared" si="84"/>
        <v>A</v>
      </c>
      <c r="U145" s="311" t="str">
        <f t="shared" si="85"/>
        <v>MC5</v>
      </c>
      <c r="V145" s="316">
        <f>IF(VLOOKUP($B145,GtP!$A:$AA,MATCH("Gs_0-2",GtP!$A$1:$AA$1,0),FALSE)=0,"",VLOOKUP($B145,GtP!$A:$AA,MATCH("Gs_0-2",GtP!$A$1:$AA$1,0),FALSE))</f>
        <v>1</v>
      </c>
      <c r="W145" s="317" t="str">
        <f>IF(VLOOKUP($B145,GtP!$A:$AA,MATCH("Gi/o_0-2",GtP!$A$1:$AA$1,0),FALSE)=0,"",VLOOKUP($B145,GtP!$A:$AA,MATCH("Gi/o_0-2",GtP!$A$1:$AA$1,0),FALSE))</f>
        <v/>
      </c>
      <c r="X145" s="317" t="str">
        <f>IF(VLOOKUP($B145,GtP!$A:$AA,MATCH("Gq/11_0-2",GtP!$A$1:$AA$1,0),FALSE)=0,"",VLOOKUP($B145,GtP!$A:$AA,MATCH("Gq/11_0-2",GtP!$A$1:$AA$1,0),FALSE))</f>
        <v/>
      </c>
      <c r="Y145" s="317" t="str">
        <f>IF(VLOOKUP($B145,GtP!$A:$AA,MATCH("G12/13_0-2",GtP!$A$1:$AA$1,0),FALSE)=0,"",VLOOKUP($B145,GtP!$A:$AA,MATCH("G12/13_0-2",GtP!$A$1:$AA$1,0),FALSE))</f>
        <v/>
      </c>
      <c r="Z145" s="318">
        <f t="shared" si="86"/>
        <v>1</v>
      </c>
      <c r="AA145" s="317">
        <f t="shared" si="87"/>
        <v>1</v>
      </c>
      <c r="AB145" s="317" t="str">
        <f t="shared" si="88"/>
        <v/>
      </c>
      <c r="AC145" s="317" t="str">
        <f t="shared" si="89"/>
        <v/>
      </c>
      <c r="AD145" s="317" t="str">
        <f t="shared" si="90"/>
        <v/>
      </c>
      <c r="AE145" s="315">
        <f t="shared" si="91"/>
        <v>1</v>
      </c>
      <c r="AF145" s="311" t="str">
        <f t="shared" si="92"/>
        <v/>
      </c>
      <c r="AG145" s="311" t="str">
        <f t="shared" si="93"/>
        <v/>
      </c>
      <c r="AH145" s="311" t="str">
        <f t="shared" si="94"/>
        <v/>
      </c>
      <c r="AI145" s="316" t="str">
        <f>_xlfn.CONCAT(IF(AV145="","-","B"),IF(BI145="","-","I"),VLOOKUP($B145,GtP!$A:$BB,MATCH("Gs_0-1",GtP!$A$1:$BB$1,0),FALSE))</f>
        <v>--G</v>
      </c>
      <c r="AJ145" s="317" t="str">
        <f>_xlfn.CONCAT(IF(AW145="","-","B"),IF(BJ145="","-","I"),VLOOKUP($B145,GtP!$A:$BB,MATCH("Gs_0-1",GtP!$A$1:$BB$1,0),FALSE))</f>
        <v>-IG</v>
      </c>
      <c r="AK145" s="317" t="str">
        <f>_xlfn.CONCAT(IF(AX145="","-","B"),IF(BK145="","-","I"),VLOOKUP($B145,GtP!$A:$BB,MATCH("Gi/o_0-1",GtP!$A$1:$BB$1,0),FALSE))</f>
        <v>-I-</v>
      </c>
      <c r="AL145" s="317" t="str">
        <f>_xlfn.CONCAT(IF(AY145="","-","B"),IF(BL145="","-","I"),VLOOKUP($B145,GtP!$A:$BB,MATCH("Gi/o_0-1",GtP!$A$1:$BB$1,0),FALSE))</f>
        <v>-I-</v>
      </c>
      <c r="AM145" s="317" t="str">
        <f>_xlfn.CONCAT(IF(AZ145="","-","B"),IF(BM145="","-","I"),VLOOKUP($B145,GtP!$A:$BB,MATCH("Gi/o_0-1",GtP!$A$1:$BB$1,0),FALSE))</f>
        <v>-I-</v>
      </c>
      <c r="AN145" s="317" t="str">
        <f>_xlfn.CONCAT(IF(BA145="","-","B"),IF(BN145="","-","I"),VLOOKUP($B145,GtP!$A:$BB,MATCH("Gi/o_0-1",GtP!$A$1:$BB$1,0),FALSE))</f>
        <v>-I-</v>
      </c>
      <c r="AO145" s="317" t="str">
        <f>_xlfn.CONCAT(IF(BB145="","-","B"),IF(BO145="","-","I"),VLOOKUP($B145,GtP!$A:$BB,MATCH("Gi/o_0-1",GtP!$A$1:$BB$1,0),FALSE))</f>
        <v>-I-</v>
      </c>
      <c r="AP145" s="317" t="str">
        <f>_xlfn.CONCAT(IF(BC145="","-","B"),IF(BP145="","-","I"),VLOOKUP($B145,GtP!$A:$BB,MATCH("Gq/11_0-1",GtP!$A$1:$BB$1,0),FALSE))</f>
        <v>-I-</v>
      </c>
      <c r="AQ145" s="317" t="str">
        <f>_xlfn.CONCAT(IF(BD145="","-","B"),IF(BQ145="","-","I"),VLOOKUP($B145,GtP!$A:$BB,MATCH("Gq/11_0-1",GtP!$A$1:$BB$1,0),FALSE))</f>
        <v>-I-</v>
      </c>
      <c r="AR145" s="317" t="str">
        <f>_xlfn.CONCAT(IF(BE145="","-","B"),IF(BR145="","-","I"),VLOOKUP($B145,GtP!$A:$BB,MATCH("Gq/11_0-1",GtP!$A$1:$BB$1,0),FALSE))</f>
        <v>-I-</v>
      </c>
      <c r="AS145" s="317" t="str">
        <f>_xlfn.CONCAT(IF(BF145="","-","B"),IF(BS145="","-","I"),VLOOKUP($B145,GtP!$A:$BB,MATCH("Gq/11_0-1",GtP!$A$1:$BB$1,0),FALSE))</f>
        <v>-I-</v>
      </c>
      <c r="AT145" s="317" t="str">
        <f>_xlfn.CONCAT(IF(BG145="","-","B"),IF(BT145="","-","I"),VLOOKUP($B145,GtP!$A:$BB,MATCH("G12/13_0-1",GtP!$A$1:$BB$1,0),FALSE))</f>
        <v>---</v>
      </c>
      <c r="AU145" s="317" t="str">
        <f>_xlfn.CONCAT(IF(BH145="","-","B"),IF(BU145="","-","I"),VLOOKUP($B145,GtP!$A:$BB,MATCH("G12/13_0-1",GtP!$A$1:$BB$1,0),FALSE))</f>
        <v>---</v>
      </c>
      <c r="AV145" s="319" t="str">
        <f>_xlfn.IFNA(VLOOKUP($B145,'B-LogEmaxOverpEC50'!$A:$AL,MATCH(AV$1,'B-LogEmaxOverpEC50'!$A$1:$AL$1,0),FALSE),"")</f>
        <v/>
      </c>
      <c r="AX145" s="321" t="str">
        <f>_xlfn.IFNA(VLOOKUP($B145,'B-LogEmaxOverpEC50'!$A:$AL,MATCH(AX$1,'B-LogEmaxOverpEC50'!$A$1:$AL$1,0),FALSE),"")</f>
        <v/>
      </c>
      <c r="AY145" s="321" t="str">
        <f>_xlfn.IFNA(VLOOKUP($B145,'B-LogEmaxOverpEC50'!$A:$AL,MATCH(AY$1,'B-LogEmaxOverpEC50'!$A$1:$AL$1,0),FALSE),"")</f>
        <v/>
      </c>
      <c r="AZ145" s="321" t="str">
        <f>_xlfn.IFNA(VLOOKUP($B145,'B-LogEmaxOverpEC50'!$A:$AL,MATCH(AZ$1,'B-LogEmaxOverpEC50'!$A$1:$AL$1,0),FALSE),"")</f>
        <v/>
      </c>
      <c r="BA145" s="321" t="str">
        <f>_xlfn.IFNA(VLOOKUP($B145,'B-LogEmaxOverpEC50'!$A:$AL,MATCH(BA$1,'B-LogEmaxOverpEC50'!$A$1:$AL$1,0),FALSE),"")</f>
        <v/>
      </c>
      <c r="BB145" s="321" t="str">
        <f>_xlfn.IFNA(VLOOKUP($B145,'B-LogEmaxOverpEC50'!$A:$AL,MATCH(BB$1,'B-LogEmaxOverpEC50'!$A$1:$AL$1,0),FALSE),"")</f>
        <v/>
      </c>
      <c r="BC145" s="321" t="str">
        <f>_xlfn.IFNA(VLOOKUP($B145,'B-LogEmaxOverpEC50'!$A:$AL,MATCH(BC$1,'B-LogEmaxOverpEC50'!$A$1:$AL$1,0),FALSE),"")</f>
        <v/>
      </c>
      <c r="BD145" s="321" t="str">
        <f>_xlfn.IFNA(VLOOKUP($B145,'B-LogEmaxOverpEC50'!$A:$AL,MATCH(BD$1,'B-LogEmaxOverpEC50'!$A$1:$AL$1,0),FALSE),"")</f>
        <v/>
      </c>
      <c r="BE145" s="321" t="str">
        <f>_xlfn.IFNA(VLOOKUP($B145,'B-LogEmaxOverpEC50'!$A:$AL,MATCH(BE$1,'B-LogEmaxOverpEC50'!$A$1:$AL$1,0),FALSE),"")</f>
        <v/>
      </c>
      <c r="BF145" s="321" t="str">
        <f>_xlfn.IFNA(VLOOKUP($B145,'B-LogEmaxOverpEC50'!$A:$AL,MATCH(BF$1,'B-LogEmaxOverpEC50'!$A$1:$AL$1,0),FALSE),"")</f>
        <v/>
      </c>
      <c r="BG145" s="321" t="str">
        <f>_xlfn.IFNA(VLOOKUP($B145,'B-LogEmaxOverpEC50'!$A:$AL,MATCH(BG$1,'B-LogEmaxOverpEC50'!$A$1:$AL$1,0),FALSE),"")</f>
        <v/>
      </c>
      <c r="BH145" s="321" t="str">
        <f>_xlfn.IFNA(VLOOKUP($B145,'B-LogEmaxOverpEC50'!$A:$AL,MATCH(BH$1,'B-LogEmaxOverpEC50'!$A$1:$AL$1,0),FALSE),"")</f>
        <v/>
      </c>
      <c r="BI145" s="322" t="str">
        <f>_xlfn.IFNA(VLOOKUP($B145,'I-LogEmaxOverpEC50'!$A:$AR,MATCH(BI$1,'I-LogEmaxOverpEC50'!$A$1:$AR$1,0),FALSE),"")</f>
        <v/>
      </c>
      <c r="BJ145" s="320">
        <f>_xlfn.IFNA(VLOOKUP($B145,'I-LogEmaxOverpEC50'!$A:$AR,MATCH(BJ$1,'I-LogEmaxOverpEC50'!$A$1:$AR$1,0),FALSE),"")</f>
        <v>7.0687616598754799</v>
      </c>
      <c r="BK145" s="320">
        <f>_xlfn.IFNA(VLOOKUP($B145,'I-LogEmaxOverpEC50'!$A:$AR,MATCH(BK$1,'I-LogEmaxOverpEC50'!$A$1:$AR$1,0),FALSE),"")</f>
        <v>7.1886919750174201</v>
      </c>
      <c r="BL145" s="320">
        <f>_xlfn.IFNA(VLOOKUP($B145,'I-LogEmaxOverpEC50'!$A:$AR,MATCH(BL$1,'I-LogEmaxOverpEC50'!$A$1:$AR$1,0),FALSE),"")</f>
        <v>7.1886919750174201</v>
      </c>
      <c r="BM145" s="320">
        <f>_xlfn.IFNA(VLOOKUP($B145,'I-LogEmaxOverpEC50'!$A:$AR,MATCH(BM$1,'I-LogEmaxOverpEC50'!$A$1:$AR$1,0),FALSE),"")</f>
        <v>6.6813253743517951</v>
      </c>
      <c r="BN145" s="320">
        <f>_xlfn.IFNA(VLOOKUP($B145,'I-LogEmaxOverpEC50'!$A:$AR,MATCH(BN$1,'I-LogEmaxOverpEC50'!$A$1:$AR$1,0),FALSE),"")</f>
        <v>6.6813253743517951</v>
      </c>
      <c r="BO145" s="320">
        <f>_xlfn.IFNA(VLOOKUP($B145,'I-LogEmaxOverpEC50'!$A:$AR,MATCH(BO$1,'I-LogEmaxOverpEC50'!$A$1:$AR$1,0),FALSE),"")</f>
        <v>7.4269987279362635</v>
      </c>
      <c r="BP145" s="320">
        <f>_xlfn.IFNA(VLOOKUP($B145,'I-LogEmaxOverpEC50'!$A:$AR,MATCH(BP$1,'I-LogEmaxOverpEC50'!$A$1:$AR$1,0),FALSE),"")</f>
        <v>7.3748937196075719</v>
      </c>
      <c r="BQ145" s="320">
        <f>_xlfn.IFNA(VLOOKUP($B145,'I-LogEmaxOverpEC50'!$A:$AR,MATCH(BQ$1,'I-LogEmaxOverpEC50'!$A$1:$AR$1,0),FALSE),"")</f>
        <v>7.3748937196075719</v>
      </c>
      <c r="BR145" s="320">
        <f>_xlfn.IFNA(VLOOKUP($B145,'I-LogEmaxOverpEC50'!$A:$AR,MATCH(BR$1,'I-LogEmaxOverpEC50'!$A$1:$AR$1,0),FALSE),"")</f>
        <v>8.0260937401699994</v>
      </c>
      <c r="BS145" s="320">
        <f>_xlfn.IFNA(VLOOKUP($B145,'I-LogEmaxOverpEC50'!$A:$AR,MATCH(BS$1,'I-LogEmaxOverpEC50'!$A$1:$AR$1,0),FALSE),"")</f>
        <v>6.8584137258288997</v>
      </c>
      <c r="BT145" s="320" t="str">
        <f>_xlfn.IFNA(VLOOKUP($B145,'I-LogEmaxOverpEC50'!$A:$AR,MATCH(BT$1,'I-LogEmaxOverpEC50'!$A$1:$AR$1,0),FALSE),"")</f>
        <v/>
      </c>
      <c r="BU145" s="320" t="str">
        <f>_xlfn.IFNA(VLOOKUP($B145,'I-LogEmaxOverpEC50'!$A:$AR,MATCH(BU$1,'I-LogEmaxOverpEC50'!$A$1:$AR$1,0),FALSE),"")</f>
        <v/>
      </c>
      <c r="BV145" s="114" t="str" cm="1">
        <f t="array" ref="BV145">_xlfn.IFS(AND($C145="A",_xlfn.CONCAT(F145:G145)&lt;&gt;"",$A145=1),"x",AND($C145="A",_xlfn.CONCAT(F145:G145)="",$A145=1),"-",$A$1&lt;&gt;"","")</f>
        <v>x</v>
      </c>
      <c r="BW145" s="113" t="str" cm="1">
        <f t="array" ref="BW145">_xlfn.IFS(AND($C145="A",_xlfn.CONCAT(H145:L145)&lt;&gt;"",$A145=1),"x",AND($C145="A",_xlfn.CONCAT(H145:L145)="",$A145=1),"-",$A$1&lt;&gt;"","")</f>
        <v>-</v>
      </c>
      <c r="BX145" s="113" t="str" cm="1">
        <f t="array" ref="BX145">_xlfn.IFS(AND($C145="A",_xlfn.CONCAT(M145:P145)&lt;&gt;"",$A145=1),"x",AND($C145="A",_xlfn.CONCAT(M145:P145)="",$A145=1),"-",$A$1&lt;&gt;"","")</f>
        <v>-</v>
      </c>
      <c r="BY145" s="113" t="str" cm="1">
        <f t="array" ref="BY145">_xlfn.IFS(AND($C145="A",_xlfn.CONCAT(Q145:R145)&lt;&gt;"",$A145=1),"x",AND($C145="A",_xlfn.CONCAT(Q145:R145)="",$A145=1),"-",$A$1&lt;&gt;"","")</f>
        <v>-</v>
      </c>
      <c r="BZ145" s="121">
        <f t="shared" si="95"/>
        <v>7.0687616598754799</v>
      </c>
      <c r="CA145" s="120" t="str">
        <f t="shared" si="96"/>
        <v/>
      </c>
      <c r="CB145" s="120" t="str">
        <f t="shared" si="97"/>
        <v/>
      </c>
      <c r="CC145" s="120" t="str">
        <f t="shared" si="98"/>
        <v/>
      </c>
      <c r="CD145" s="121" t="str">
        <f t="shared" si="99"/>
        <v/>
      </c>
      <c r="CE145" s="120" t="str">
        <f t="shared" si="100"/>
        <v/>
      </c>
      <c r="CF145" s="120" t="str">
        <f t="shared" si="101"/>
        <v/>
      </c>
      <c r="CG145" s="120" t="str">
        <f t="shared" si="102"/>
        <v/>
      </c>
      <c r="CH145" s="120" t="str">
        <f t="shared" si="103"/>
        <v/>
      </c>
      <c r="CI145" s="120" t="str">
        <f t="shared" si="104"/>
        <v/>
      </c>
    </row>
    <row r="146" spans="1:87" x14ac:dyDescent="0.2">
      <c r="A146" s="311" cm="1">
        <f t="array" ref="A146">_xlfn.IFS(SUM(F146:R146)&gt;0,1,Z146&gt;0,2,TRUE,3)</f>
        <v>1</v>
      </c>
      <c r="B146" s="311" t="s">
        <v>165</v>
      </c>
      <c r="C146" s="311" t="str">
        <f>_xlfn.XLOOKUP(B146,RecNamesAll!A:A,RecNamesAll!E:E)</f>
        <v>A</v>
      </c>
      <c r="D146" s="311" t="str">
        <f>_xlfn.XLOOKUP(B146,RecNamesAll!A:A,RecNamesAll!C:C)</f>
        <v>P2Y14</v>
      </c>
      <c r="F146" s="312" t="str">
        <f t="shared" si="70"/>
        <v/>
      </c>
      <c r="G146" s="313" t="str">
        <f t="shared" si="71"/>
        <v/>
      </c>
      <c r="H146" s="312" t="str">
        <f t="shared" si="72"/>
        <v/>
      </c>
      <c r="I146" s="313" t="str">
        <f t="shared" si="73"/>
        <v/>
      </c>
      <c r="J146" s="313" t="str">
        <f t="shared" si="74"/>
        <v/>
      </c>
      <c r="K146" s="313" t="str">
        <f t="shared" si="75"/>
        <v/>
      </c>
      <c r="L146" s="313">
        <f t="shared" si="76"/>
        <v>8.0349387366083</v>
      </c>
      <c r="M146" s="312" t="str">
        <f t="shared" si="77"/>
        <v/>
      </c>
      <c r="N146" s="313" t="str">
        <f t="shared" si="78"/>
        <v/>
      </c>
      <c r="O146" s="313" t="str">
        <f t="shared" si="79"/>
        <v/>
      </c>
      <c r="P146" s="313" t="str">
        <f t="shared" si="80"/>
        <v/>
      </c>
      <c r="Q146" s="312" t="str">
        <f t="shared" si="81"/>
        <v/>
      </c>
      <c r="R146" s="313" t="str">
        <f t="shared" si="82"/>
        <v/>
      </c>
      <c r="S146" s="314">
        <f t="shared" si="83"/>
        <v>1</v>
      </c>
      <c r="T146" s="315" t="str">
        <f t="shared" si="84"/>
        <v>A</v>
      </c>
      <c r="U146" s="311" t="str">
        <f t="shared" si="85"/>
        <v>P2Y14</v>
      </c>
      <c r="V146" s="316" t="str">
        <f>IF(VLOOKUP($B146,GtP!$A:$AA,MATCH("Gs_0-2",GtP!$A$1:$AA$1,0),FALSE)=0,"",VLOOKUP($B146,GtP!$A:$AA,MATCH("Gs_0-2",GtP!$A$1:$AA$1,0),FALSE))</f>
        <v/>
      </c>
      <c r="W146" s="317">
        <f>IF(VLOOKUP($B146,GtP!$A:$AA,MATCH("Gi/o_0-2",GtP!$A$1:$AA$1,0),FALSE)=0,"",VLOOKUP($B146,GtP!$A:$AA,MATCH("Gi/o_0-2",GtP!$A$1:$AA$1,0),FALSE))</f>
        <v>1</v>
      </c>
      <c r="X146" s="317" t="str">
        <f>IF(VLOOKUP($B146,GtP!$A:$AA,MATCH("Gq/11_0-2",GtP!$A$1:$AA$1,0),FALSE)=0,"",VLOOKUP($B146,GtP!$A:$AA,MATCH("Gq/11_0-2",GtP!$A$1:$AA$1,0),FALSE))</f>
        <v/>
      </c>
      <c r="Y146" s="317" t="str">
        <f>IF(VLOOKUP($B146,GtP!$A:$AA,MATCH("G12/13_0-2",GtP!$A$1:$AA$1,0),FALSE)=0,"",VLOOKUP($B146,GtP!$A:$AA,MATCH("G12/13_0-2",GtP!$A$1:$AA$1,0),FALSE))</f>
        <v/>
      </c>
      <c r="Z146" s="318">
        <f t="shared" si="86"/>
        <v>1</v>
      </c>
      <c r="AA146" s="317" t="str">
        <f t="shared" si="87"/>
        <v/>
      </c>
      <c r="AB146" s="317">
        <f t="shared" si="88"/>
        <v>1</v>
      </c>
      <c r="AC146" s="317" t="str">
        <f t="shared" si="89"/>
        <v/>
      </c>
      <c r="AD146" s="317" t="str">
        <f t="shared" si="90"/>
        <v/>
      </c>
      <c r="AE146" s="315" t="str">
        <f t="shared" si="91"/>
        <v/>
      </c>
      <c r="AF146" s="311">
        <f t="shared" si="92"/>
        <v>1</v>
      </c>
      <c r="AG146" s="311" t="str">
        <f t="shared" si="93"/>
        <v/>
      </c>
      <c r="AH146" s="311" t="str">
        <f t="shared" si="94"/>
        <v/>
      </c>
      <c r="AI146" s="316" t="str">
        <f>_xlfn.CONCAT(IF(AV146="","-","B"),IF(BI146="","-","I"),VLOOKUP($B146,GtP!$A:$BB,MATCH("Gs_0-1",GtP!$A$1:$BB$1,0),FALSE))</f>
        <v>---</v>
      </c>
      <c r="AJ146" s="317" t="str">
        <f>_xlfn.CONCAT(IF(AW146="","-","B"),IF(BJ146="","-","I"),VLOOKUP($B146,GtP!$A:$BB,MATCH("Gs_0-1",GtP!$A$1:$BB$1,0),FALSE))</f>
        <v>---</v>
      </c>
      <c r="AK146" s="317" t="str">
        <f>_xlfn.CONCAT(IF(AX146="","-","B"),IF(BK146="","-","I"),VLOOKUP($B146,GtP!$A:$BB,MATCH("Gi/o_0-1",GtP!$A$1:$BB$1,0),FALSE))</f>
        <v>--G</v>
      </c>
      <c r="AL146" s="317" t="str">
        <f>_xlfn.CONCAT(IF(AY146="","-","B"),IF(BL146="","-","I"),VLOOKUP($B146,GtP!$A:$BB,MATCH("Gi/o_0-1",GtP!$A$1:$BB$1,0),FALSE))</f>
        <v>--G</v>
      </c>
      <c r="AM146" s="317" t="str">
        <f>_xlfn.CONCAT(IF(AZ146="","-","B"),IF(BM146="","-","I"),VLOOKUP($B146,GtP!$A:$BB,MATCH("Gi/o_0-1",GtP!$A$1:$BB$1,0),FALSE))</f>
        <v>--G</v>
      </c>
      <c r="AN146" s="317" t="str">
        <f>_xlfn.CONCAT(IF(BA146="","-","B"),IF(BN146="","-","I"),VLOOKUP($B146,GtP!$A:$BB,MATCH("Gi/o_0-1",GtP!$A$1:$BB$1,0),FALSE))</f>
        <v>--G</v>
      </c>
      <c r="AO146" s="317" t="str">
        <f>_xlfn.CONCAT(IF(BB146="","-","B"),IF(BO146="","-","I"),VLOOKUP($B146,GtP!$A:$BB,MATCH("Gi/o_0-1",GtP!$A$1:$BB$1,0),FALSE))</f>
        <v>-IG</v>
      </c>
      <c r="AP146" s="317" t="str">
        <f>_xlfn.CONCAT(IF(BC146="","-","B"),IF(BP146="","-","I"),VLOOKUP($B146,GtP!$A:$BB,MATCH("Gq/11_0-1",GtP!$A$1:$BB$1,0),FALSE))</f>
        <v>-I-</v>
      </c>
      <c r="AQ146" s="317" t="str">
        <f>_xlfn.CONCAT(IF(BD146="","-","B"),IF(BQ146="","-","I"),VLOOKUP($B146,GtP!$A:$BB,MATCH("Gq/11_0-1",GtP!$A$1:$BB$1,0),FALSE))</f>
        <v>-I-</v>
      </c>
      <c r="AR146" s="317" t="str">
        <f>_xlfn.CONCAT(IF(BE146="","-","B"),IF(BR146="","-","I"),VLOOKUP($B146,GtP!$A:$BB,MATCH("Gq/11_0-1",GtP!$A$1:$BB$1,0),FALSE))</f>
        <v>-I-</v>
      </c>
      <c r="AS146" s="317" t="str">
        <f>_xlfn.CONCAT(IF(BF146="","-","B"),IF(BS146="","-","I"),VLOOKUP($B146,GtP!$A:$BB,MATCH("Gq/11_0-1",GtP!$A$1:$BB$1,0),FALSE))</f>
        <v>---</v>
      </c>
      <c r="AT146" s="317" t="str">
        <f>_xlfn.CONCAT(IF(BG146="","-","B"),IF(BT146="","-","I"),VLOOKUP($B146,GtP!$A:$BB,MATCH("G12/13_0-1",GtP!$A$1:$BB$1,0),FALSE))</f>
        <v>---</v>
      </c>
      <c r="AU146" s="317" t="str">
        <f>_xlfn.CONCAT(IF(BH146="","-","B"),IF(BU146="","-","I"),VLOOKUP($B146,GtP!$A:$BB,MATCH("G12/13_0-1",GtP!$A$1:$BB$1,0),FALSE))</f>
        <v>---</v>
      </c>
      <c r="AV146" s="319" t="str">
        <f>_xlfn.IFNA(VLOOKUP($B146,'B-LogEmaxOverpEC50'!$A:$AL,MATCH(AV$1,'B-LogEmaxOverpEC50'!$A$1:$AL$1,0),FALSE),"")</f>
        <v/>
      </c>
      <c r="AX146" s="321" t="str">
        <f>_xlfn.IFNA(VLOOKUP($B146,'B-LogEmaxOverpEC50'!$A:$AL,MATCH(AX$1,'B-LogEmaxOverpEC50'!$A$1:$AL$1,0),FALSE),"")</f>
        <v/>
      </c>
      <c r="AY146" s="321" t="str">
        <f>_xlfn.IFNA(VLOOKUP($B146,'B-LogEmaxOverpEC50'!$A:$AL,MATCH(AY$1,'B-LogEmaxOverpEC50'!$A$1:$AL$1,0),FALSE),"")</f>
        <v/>
      </c>
      <c r="AZ146" s="321" t="str">
        <f>_xlfn.IFNA(VLOOKUP($B146,'B-LogEmaxOverpEC50'!$A:$AL,MATCH(AZ$1,'B-LogEmaxOverpEC50'!$A$1:$AL$1,0),FALSE),"")</f>
        <v/>
      </c>
      <c r="BA146" s="321" t="str">
        <f>_xlfn.IFNA(VLOOKUP($B146,'B-LogEmaxOverpEC50'!$A:$AL,MATCH(BA$1,'B-LogEmaxOverpEC50'!$A$1:$AL$1,0),FALSE),"")</f>
        <v/>
      </c>
      <c r="BB146" s="321" t="str">
        <f>_xlfn.IFNA(VLOOKUP($B146,'B-LogEmaxOverpEC50'!$A:$AL,MATCH(BB$1,'B-LogEmaxOverpEC50'!$A$1:$AL$1,0),FALSE),"")</f>
        <v/>
      </c>
      <c r="BC146" s="321" t="str">
        <f>_xlfn.IFNA(VLOOKUP($B146,'B-LogEmaxOverpEC50'!$A:$AL,MATCH(BC$1,'B-LogEmaxOverpEC50'!$A$1:$AL$1,0),FALSE),"")</f>
        <v/>
      </c>
      <c r="BD146" s="321" t="str">
        <f>_xlfn.IFNA(VLOOKUP($B146,'B-LogEmaxOverpEC50'!$A:$AL,MATCH(BD$1,'B-LogEmaxOverpEC50'!$A$1:$AL$1,0),FALSE),"")</f>
        <v/>
      </c>
      <c r="BE146" s="321" t="str">
        <f>_xlfn.IFNA(VLOOKUP($B146,'B-LogEmaxOverpEC50'!$A:$AL,MATCH(BE$1,'B-LogEmaxOverpEC50'!$A$1:$AL$1,0),FALSE),"")</f>
        <v/>
      </c>
      <c r="BF146" s="321" t="str">
        <f>_xlfn.IFNA(VLOOKUP($B146,'B-LogEmaxOverpEC50'!$A:$AL,MATCH(BF$1,'B-LogEmaxOverpEC50'!$A$1:$AL$1,0),FALSE),"")</f>
        <v/>
      </c>
      <c r="BG146" s="321" t="str">
        <f>_xlfn.IFNA(VLOOKUP($B146,'B-LogEmaxOverpEC50'!$A:$AL,MATCH(BG$1,'B-LogEmaxOverpEC50'!$A$1:$AL$1,0),FALSE),"")</f>
        <v/>
      </c>
      <c r="BH146" s="321" t="str">
        <f>_xlfn.IFNA(VLOOKUP($B146,'B-LogEmaxOverpEC50'!$A:$AL,MATCH(BH$1,'B-LogEmaxOverpEC50'!$A$1:$AL$1,0),FALSE),"")</f>
        <v/>
      </c>
      <c r="BI146" s="322" t="str">
        <f>_xlfn.IFNA(VLOOKUP($B146,'I-LogEmaxOverpEC50'!$A:$AR,MATCH(BI$1,'I-LogEmaxOverpEC50'!$A$1:$AR$1,0),FALSE),"")</f>
        <v/>
      </c>
      <c r="BJ146" s="320" t="str">
        <f>_xlfn.IFNA(VLOOKUP($B146,'I-LogEmaxOverpEC50'!$A:$AR,MATCH(BJ$1,'I-LogEmaxOverpEC50'!$A$1:$AR$1,0),FALSE),"")</f>
        <v/>
      </c>
      <c r="BK146" s="320" t="str">
        <f>_xlfn.IFNA(VLOOKUP($B146,'I-LogEmaxOverpEC50'!$A:$AR,MATCH(BK$1,'I-LogEmaxOverpEC50'!$A$1:$AR$1,0),FALSE),"")</f>
        <v/>
      </c>
      <c r="BL146" s="320" t="str">
        <f>_xlfn.IFNA(VLOOKUP($B146,'I-LogEmaxOverpEC50'!$A:$AR,MATCH(BL$1,'I-LogEmaxOverpEC50'!$A$1:$AR$1,0),FALSE),"")</f>
        <v/>
      </c>
      <c r="BM146" s="320" t="str">
        <f>_xlfn.IFNA(VLOOKUP($B146,'I-LogEmaxOverpEC50'!$A:$AR,MATCH(BM$1,'I-LogEmaxOverpEC50'!$A$1:$AR$1,0),FALSE),"")</f>
        <v/>
      </c>
      <c r="BN146" s="320" t="str">
        <f>_xlfn.IFNA(VLOOKUP($B146,'I-LogEmaxOverpEC50'!$A:$AR,MATCH(BN$1,'I-LogEmaxOverpEC50'!$A$1:$AR$1,0),FALSE),"")</f>
        <v/>
      </c>
      <c r="BO146" s="320">
        <f>_xlfn.IFNA(VLOOKUP($B146,'I-LogEmaxOverpEC50'!$A:$AR,MATCH(BO$1,'I-LogEmaxOverpEC50'!$A$1:$AR$1,0),FALSE),"")</f>
        <v>8.0349387366083</v>
      </c>
      <c r="BP146" s="320">
        <f>_xlfn.IFNA(VLOOKUP($B146,'I-LogEmaxOverpEC50'!$A:$AR,MATCH(BP$1,'I-LogEmaxOverpEC50'!$A$1:$AR$1,0),FALSE),"")</f>
        <v>6.1945310301133283</v>
      </c>
      <c r="BQ146" s="320">
        <f>_xlfn.IFNA(VLOOKUP($B146,'I-LogEmaxOverpEC50'!$A:$AR,MATCH(BQ$1,'I-LogEmaxOverpEC50'!$A$1:$AR$1,0),FALSE),"")</f>
        <v>6.1945310301133283</v>
      </c>
      <c r="BR146" s="320">
        <f>_xlfn.IFNA(VLOOKUP($B146,'I-LogEmaxOverpEC50'!$A:$AR,MATCH(BR$1,'I-LogEmaxOverpEC50'!$A$1:$AR$1,0),FALSE),"")</f>
        <v>7.2524535812998598</v>
      </c>
      <c r="BS146" s="320" t="str">
        <f>_xlfn.IFNA(VLOOKUP($B146,'I-LogEmaxOverpEC50'!$A:$AR,MATCH(BS$1,'I-LogEmaxOverpEC50'!$A$1:$AR$1,0),FALSE),"")</f>
        <v/>
      </c>
      <c r="BT146" s="320" t="str">
        <f>_xlfn.IFNA(VLOOKUP($B146,'I-LogEmaxOverpEC50'!$A:$AR,MATCH(BT$1,'I-LogEmaxOverpEC50'!$A$1:$AR$1,0),FALSE),"")</f>
        <v/>
      </c>
      <c r="BU146" s="320" t="str">
        <f>_xlfn.IFNA(VLOOKUP($B146,'I-LogEmaxOverpEC50'!$A:$AR,MATCH(BU$1,'I-LogEmaxOverpEC50'!$A$1:$AR$1,0),FALSE),"")</f>
        <v/>
      </c>
      <c r="BV146" s="114" t="str" cm="1">
        <f t="array" ref="BV146">_xlfn.IFS(AND($C146="A",_xlfn.CONCAT(F146:G146)&lt;&gt;"",$A146=1),"x",AND($C146="A",_xlfn.CONCAT(F146:G146)="",$A146=1),"-",$A$1&lt;&gt;"","")</f>
        <v>-</v>
      </c>
      <c r="BW146" s="113" t="str" cm="1">
        <f t="array" ref="BW146">_xlfn.IFS(AND($C146="A",_xlfn.CONCAT(H146:L146)&lt;&gt;"",$A146=1),"x",AND($C146="A",_xlfn.CONCAT(H146:L146)="",$A146=1),"-",$A$1&lt;&gt;"","")</f>
        <v>x</v>
      </c>
      <c r="BX146" s="113" t="str" cm="1">
        <f t="array" ref="BX146">_xlfn.IFS(AND($C146="A",_xlfn.CONCAT(M146:P146)&lt;&gt;"",$A146=1),"x",AND($C146="A",_xlfn.CONCAT(M146:P146)="",$A146=1),"-",$A$1&lt;&gt;"","")</f>
        <v>-</v>
      </c>
      <c r="BY146" s="113" t="str" cm="1">
        <f t="array" ref="BY146">_xlfn.IFS(AND($C146="A",_xlfn.CONCAT(Q146:R146)&lt;&gt;"",$A146=1),"x",AND($C146="A",_xlfn.CONCAT(Q146:R146)="",$A146=1),"-",$A$1&lt;&gt;"","")</f>
        <v>-</v>
      </c>
      <c r="BZ146" s="121" t="str">
        <f t="shared" si="95"/>
        <v/>
      </c>
      <c r="CA146" s="120">
        <f t="shared" si="96"/>
        <v>8.0349387366083</v>
      </c>
      <c r="CB146" s="120" t="str">
        <f t="shared" si="97"/>
        <v/>
      </c>
      <c r="CC146" s="120" t="str">
        <f t="shared" si="98"/>
        <v/>
      </c>
      <c r="CD146" s="121" t="str">
        <f t="shared" si="99"/>
        <v/>
      </c>
      <c r="CE146" s="120" t="str">
        <f t="shared" si="100"/>
        <v/>
      </c>
      <c r="CF146" s="120" t="str">
        <f t="shared" si="101"/>
        <v/>
      </c>
      <c r="CG146" s="120" t="str">
        <f t="shared" si="102"/>
        <v/>
      </c>
      <c r="CH146" s="120" t="str">
        <f t="shared" si="103"/>
        <v/>
      </c>
      <c r="CI146" s="120" t="str">
        <f t="shared" si="104"/>
        <v/>
      </c>
    </row>
    <row r="147" spans="1:87" x14ac:dyDescent="0.2">
      <c r="A147" s="311" t="e" cm="1">
        <f t="array" ref="A147">_xlfn.IFS(SUM(F147:R147)&gt;0,1,Z147&gt;0,2,TRUE,3)</f>
        <v>#N/A</v>
      </c>
      <c r="B147" s="311" t="s">
        <v>171</v>
      </c>
      <c r="C147" s="311" t="str">
        <f>_xlfn.XLOOKUP(B147,RecNamesAll!A:A,RecNamesAll!E:E)</f>
        <v>A</v>
      </c>
      <c r="D147" s="311" t="str">
        <f>_xlfn.XLOOKUP(B147,RecNamesAll!A:A,RecNamesAll!C:C)</f>
        <v>EP2</v>
      </c>
      <c r="F147" s="312" t="e">
        <f t="shared" si="70"/>
        <v>#N/A</v>
      </c>
      <c r="G147" s="313" t="e">
        <f t="shared" si="71"/>
        <v>#N/A</v>
      </c>
      <c r="H147" s="312" t="e">
        <f t="shared" si="72"/>
        <v>#N/A</v>
      </c>
      <c r="I147" s="313" t="e">
        <f t="shared" si="73"/>
        <v>#N/A</v>
      </c>
      <c r="J147" s="313" t="e">
        <f t="shared" si="74"/>
        <v>#N/A</v>
      </c>
      <c r="K147" s="313" t="e">
        <f t="shared" si="75"/>
        <v>#N/A</v>
      </c>
      <c r="L147" s="313" t="e">
        <f t="shared" si="76"/>
        <v>#N/A</v>
      </c>
      <c r="M147" s="312" t="e">
        <f t="shared" si="77"/>
        <v>#N/A</v>
      </c>
      <c r="N147" s="313" t="e">
        <f t="shared" si="78"/>
        <v>#N/A</v>
      </c>
      <c r="O147" s="313" t="e">
        <f t="shared" si="79"/>
        <v>#N/A</v>
      </c>
      <c r="P147" s="313" t="e">
        <f t="shared" si="80"/>
        <v>#N/A</v>
      </c>
      <c r="Q147" s="312" t="e">
        <f t="shared" si="81"/>
        <v>#N/A</v>
      </c>
      <c r="R147" s="313" t="e">
        <f t="shared" si="82"/>
        <v>#N/A</v>
      </c>
      <c r="S147" s="314" t="str">
        <f t="shared" si="83"/>
        <v/>
      </c>
      <c r="T147" s="315" t="str">
        <f t="shared" si="84"/>
        <v>A</v>
      </c>
      <c r="U147" s="311" t="str">
        <f t="shared" si="85"/>
        <v>EP2</v>
      </c>
      <c r="V147" s="316" t="e">
        <f>IF(VLOOKUP($B147,GtP!$A:$AA,MATCH("Gs_0-2",GtP!$A$1:$AA$1,0),FALSE)=0,"",VLOOKUP($B147,GtP!$A:$AA,MATCH("Gs_0-2",GtP!$A$1:$AA$1,0),FALSE))</f>
        <v>#N/A</v>
      </c>
      <c r="W147" s="317" t="e">
        <f>IF(VLOOKUP($B147,GtP!$A:$AA,MATCH("Gi/o_0-2",GtP!$A$1:$AA$1,0),FALSE)=0,"",VLOOKUP($B147,GtP!$A:$AA,MATCH("Gi/o_0-2",GtP!$A$1:$AA$1,0),FALSE))</f>
        <v>#N/A</v>
      </c>
      <c r="X147" s="317" t="e">
        <f>IF(VLOOKUP($B147,GtP!$A:$AA,MATCH("Gq/11_0-2",GtP!$A$1:$AA$1,0),FALSE)=0,"",VLOOKUP($B147,GtP!$A:$AA,MATCH("Gq/11_0-2",GtP!$A$1:$AA$1,0),FALSE))</f>
        <v>#N/A</v>
      </c>
      <c r="Y147" s="317" t="e">
        <f>IF(VLOOKUP($B147,GtP!$A:$AA,MATCH("G12/13_0-2",GtP!$A$1:$AA$1,0),FALSE)=0,"",VLOOKUP($B147,GtP!$A:$AA,MATCH("G12/13_0-2",GtP!$A$1:$AA$1,0),FALSE))</f>
        <v>#N/A</v>
      </c>
      <c r="Z147" s="318" t="e">
        <f t="shared" si="86"/>
        <v>#N/A</v>
      </c>
      <c r="AA147" s="317" t="e">
        <f t="shared" si="87"/>
        <v>#N/A</v>
      </c>
      <c r="AB147" s="317" t="e">
        <f t="shared" si="88"/>
        <v>#N/A</v>
      </c>
      <c r="AC147" s="317" t="e">
        <f t="shared" si="89"/>
        <v>#N/A</v>
      </c>
      <c r="AD147" s="317" t="e">
        <f t="shared" si="90"/>
        <v>#N/A</v>
      </c>
      <c r="AE147" s="315" t="str">
        <f t="shared" si="91"/>
        <v/>
      </c>
      <c r="AF147" s="311" t="str">
        <f t="shared" si="92"/>
        <v/>
      </c>
      <c r="AG147" s="311" t="str">
        <f t="shared" si="93"/>
        <v/>
      </c>
      <c r="AH147" s="311" t="str">
        <f t="shared" si="94"/>
        <v/>
      </c>
      <c r="AI147" s="316" t="e">
        <f>_xlfn.CONCAT(IF(AV147="","-","B"),IF(BI147="","-","I"),VLOOKUP($B147,GtP!$A:$BB,MATCH("Gs_0-1",GtP!$A$1:$BB$1,0),FALSE))</f>
        <v>#N/A</v>
      </c>
      <c r="AJ147" s="317" t="e">
        <f>_xlfn.CONCAT(IF(AW147="","-","B"),IF(BJ147="","-","I"),VLOOKUP($B147,GtP!$A:$BB,MATCH("Gs_0-1",GtP!$A$1:$BB$1,0),FALSE))</f>
        <v>#N/A</v>
      </c>
      <c r="AK147" s="317" t="e">
        <f>_xlfn.CONCAT(IF(AX147="","-","B"),IF(BK147="","-","I"),VLOOKUP($B147,GtP!$A:$BB,MATCH("Gi/o_0-1",GtP!$A$1:$BB$1,0),FALSE))</f>
        <v>#N/A</v>
      </c>
      <c r="AL147" s="317" t="e">
        <f>_xlfn.CONCAT(IF(AY147="","-","B"),IF(BL147="","-","I"),VLOOKUP($B147,GtP!$A:$BB,MATCH("Gi/o_0-1",GtP!$A$1:$BB$1,0),FALSE))</f>
        <v>#N/A</v>
      </c>
      <c r="AM147" s="317" t="e">
        <f>_xlfn.CONCAT(IF(AZ147="","-","B"),IF(BM147="","-","I"),VLOOKUP($B147,GtP!$A:$BB,MATCH("Gi/o_0-1",GtP!$A$1:$BB$1,0),FALSE))</f>
        <v>#N/A</v>
      </c>
      <c r="AN147" s="317" t="e">
        <f>_xlfn.CONCAT(IF(BA147="","-","B"),IF(BN147="","-","I"),VLOOKUP($B147,GtP!$A:$BB,MATCH("Gi/o_0-1",GtP!$A$1:$BB$1,0),FALSE))</f>
        <v>#N/A</v>
      </c>
      <c r="AO147" s="317" t="e">
        <f>_xlfn.CONCAT(IF(BB147="","-","B"),IF(BO147="","-","I"),VLOOKUP($B147,GtP!$A:$BB,MATCH("Gi/o_0-1",GtP!$A$1:$BB$1,0),FALSE))</f>
        <v>#N/A</v>
      </c>
      <c r="AP147" s="317" t="e">
        <f>_xlfn.CONCAT(IF(BC147="","-","B"),IF(BP147="","-","I"),VLOOKUP($B147,GtP!$A:$BB,MATCH("Gq/11_0-1",GtP!$A$1:$BB$1,0),FALSE))</f>
        <v>#N/A</v>
      </c>
      <c r="AQ147" s="317" t="e">
        <f>_xlfn.CONCAT(IF(BD147="","-","B"),IF(BQ147="","-","I"),VLOOKUP($B147,GtP!$A:$BB,MATCH("Gq/11_0-1",GtP!$A$1:$BB$1,0),FALSE))</f>
        <v>#N/A</v>
      </c>
      <c r="AR147" s="317" t="e">
        <f>_xlfn.CONCAT(IF(BE147="","-","B"),IF(BR147="","-","I"),VLOOKUP($B147,GtP!$A:$BB,MATCH("Gq/11_0-1",GtP!$A$1:$BB$1,0),FALSE))</f>
        <v>#N/A</v>
      </c>
      <c r="AS147" s="317" t="e">
        <f>_xlfn.CONCAT(IF(BF147="","-","B"),IF(BS147="","-","I"),VLOOKUP($B147,GtP!$A:$BB,MATCH("Gq/11_0-1",GtP!$A$1:$BB$1,0),FALSE))</f>
        <v>#N/A</v>
      </c>
      <c r="AT147" s="317" t="e">
        <f>_xlfn.CONCAT(IF(BG147="","-","B"),IF(BT147="","-","I"),VLOOKUP($B147,GtP!$A:$BB,MATCH("G12/13_0-1",GtP!$A$1:$BB$1,0),FALSE))</f>
        <v>#N/A</v>
      </c>
      <c r="AU147" s="317" t="e">
        <f>_xlfn.CONCAT(IF(BH147="","-","B"),IF(BU147="","-","I"),VLOOKUP($B147,GtP!$A:$BB,MATCH("G12/13_0-1",GtP!$A$1:$BB$1,0),FALSE))</f>
        <v>#N/A</v>
      </c>
      <c r="AV147" s="319">
        <f>_xlfn.IFNA(VLOOKUP($B147,'B-LogEmaxOverpEC50'!$A:$AL,MATCH(AV$1,'B-LogEmaxOverpEC50'!$A$1:$AL$1,0),FALSE),"")</f>
        <v>11.308619239389863</v>
      </c>
      <c r="AX147" s="321" t="str">
        <f>_xlfn.IFNA(VLOOKUP($B147,'B-LogEmaxOverpEC50'!$A:$AL,MATCH(AX$1,'B-LogEmaxOverpEC50'!$A$1:$AL$1,0),FALSE),"")</f>
        <v/>
      </c>
      <c r="AY147" s="321" t="str">
        <f>_xlfn.IFNA(VLOOKUP($B147,'B-LogEmaxOverpEC50'!$A:$AL,MATCH(AY$1,'B-LogEmaxOverpEC50'!$A$1:$AL$1,0),FALSE),"")</f>
        <v/>
      </c>
      <c r="AZ147" s="321" t="str">
        <f>_xlfn.IFNA(VLOOKUP($B147,'B-LogEmaxOverpEC50'!$A:$AL,MATCH(AZ$1,'B-LogEmaxOverpEC50'!$A$1:$AL$1,0),FALSE),"")</f>
        <v/>
      </c>
      <c r="BA147" s="321" t="str">
        <f>_xlfn.IFNA(VLOOKUP($B147,'B-LogEmaxOverpEC50'!$A:$AL,MATCH(BA$1,'B-LogEmaxOverpEC50'!$A$1:$AL$1,0),FALSE),"")</f>
        <v/>
      </c>
      <c r="BB147" s="321">
        <f>_xlfn.IFNA(VLOOKUP($B147,'B-LogEmaxOverpEC50'!$A:$AL,MATCH(BB$1,'B-LogEmaxOverpEC50'!$A$1:$AL$1,0),FALSE),"")</f>
        <v>7.370295855870423</v>
      </c>
      <c r="BC147" s="321" t="str">
        <f>_xlfn.IFNA(VLOOKUP($B147,'B-LogEmaxOverpEC50'!$A:$AL,MATCH(BC$1,'B-LogEmaxOverpEC50'!$A$1:$AL$1,0),FALSE),"")</f>
        <v/>
      </c>
      <c r="BD147" s="321" t="str">
        <f>_xlfn.IFNA(VLOOKUP($B147,'B-LogEmaxOverpEC50'!$A:$AL,MATCH(BD$1,'B-LogEmaxOverpEC50'!$A$1:$AL$1,0),FALSE),"")</f>
        <v/>
      </c>
      <c r="BE147" s="321" t="str">
        <f>_xlfn.IFNA(VLOOKUP($B147,'B-LogEmaxOverpEC50'!$A:$AL,MATCH(BE$1,'B-LogEmaxOverpEC50'!$A$1:$AL$1,0),FALSE),"")</f>
        <v/>
      </c>
      <c r="BF147" s="321">
        <f>_xlfn.IFNA(VLOOKUP($B147,'B-LogEmaxOverpEC50'!$A:$AL,MATCH(BF$1,'B-LogEmaxOverpEC50'!$A$1:$AL$1,0),FALSE),"")</f>
        <v>7.5644613572638244</v>
      </c>
      <c r="BG147" s="321">
        <f>_xlfn.IFNA(VLOOKUP($B147,'B-LogEmaxOverpEC50'!$A:$AL,MATCH(BG$1,'B-LogEmaxOverpEC50'!$A$1:$AL$1,0),FALSE),"")</f>
        <v>7.9641074823933344</v>
      </c>
      <c r="BH147" s="321" t="str">
        <f>_xlfn.IFNA(VLOOKUP($B147,'B-LogEmaxOverpEC50'!$A:$AL,MATCH(BH$1,'B-LogEmaxOverpEC50'!$A$1:$AL$1,0),FALSE),"")</f>
        <v/>
      </c>
      <c r="BI147" s="322">
        <f>_xlfn.IFNA(VLOOKUP($B147,'I-LogEmaxOverpEC50'!$A:$AR,MATCH(BI$1,'I-LogEmaxOverpEC50'!$A$1:$AR$1,0),FALSE),"")</f>
        <v>9.7966151232681167</v>
      </c>
      <c r="BJ147" s="320">
        <f>_xlfn.IFNA(VLOOKUP($B147,'I-LogEmaxOverpEC50'!$A:$AR,MATCH(BJ$1,'I-LogEmaxOverpEC50'!$A$1:$AR$1,0),FALSE),"")</f>
        <v>9.2703191079826688</v>
      </c>
      <c r="BK147" s="320" t="str">
        <f>_xlfn.IFNA(VLOOKUP($B147,'I-LogEmaxOverpEC50'!$A:$AR,MATCH(BK$1,'I-LogEmaxOverpEC50'!$A$1:$AR$1,0),FALSE),"")</f>
        <v/>
      </c>
      <c r="BL147" s="320" t="str">
        <f>_xlfn.IFNA(VLOOKUP($B147,'I-LogEmaxOverpEC50'!$A:$AR,MATCH(BL$1,'I-LogEmaxOverpEC50'!$A$1:$AR$1,0),FALSE),"")</f>
        <v/>
      </c>
      <c r="BM147" s="320" t="str">
        <f>_xlfn.IFNA(VLOOKUP($B147,'I-LogEmaxOverpEC50'!$A:$AR,MATCH(BM$1,'I-LogEmaxOverpEC50'!$A$1:$AR$1,0),FALSE),"")</f>
        <v/>
      </c>
      <c r="BN147" s="320" t="str">
        <f>_xlfn.IFNA(VLOOKUP($B147,'I-LogEmaxOverpEC50'!$A:$AR,MATCH(BN$1,'I-LogEmaxOverpEC50'!$A$1:$AR$1,0),FALSE),"")</f>
        <v/>
      </c>
      <c r="BO147" s="320" t="str">
        <f>_xlfn.IFNA(VLOOKUP($B147,'I-LogEmaxOverpEC50'!$A:$AR,MATCH(BO$1,'I-LogEmaxOverpEC50'!$A$1:$AR$1,0),FALSE),"")</f>
        <v/>
      </c>
      <c r="BP147" s="320" t="str">
        <f>_xlfn.IFNA(VLOOKUP($B147,'I-LogEmaxOverpEC50'!$A:$AR,MATCH(BP$1,'I-LogEmaxOverpEC50'!$A$1:$AR$1,0),FALSE),"")</f>
        <v/>
      </c>
      <c r="BQ147" s="320" t="str">
        <f>_xlfn.IFNA(VLOOKUP($B147,'I-LogEmaxOverpEC50'!$A:$AR,MATCH(BQ$1,'I-LogEmaxOverpEC50'!$A$1:$AR$1,0),FALSE),"")</f>
        <v/>
      </c>
      <c r="BR147" s="320" t="str">
        <f>_xlfn.IFNA(VLOOKUP($B147,'I-LogEmaxOverpEC50'!$A:$AR,MATCH(BR$1,'I-LogEmaxOverpEC50'!$A$1:$AR$1,0),FALSE),"")</f>
        <v/>
      </c>
      <c r="BS147" s="320" t="str">
        <f>_xlfn.IFNA(VLOOKUP($B147,'I-LogEmaxOverpEC50'!$A:$AR,MATCH(BS$1,'I-LogEmaxOverpEC50'!$A$1:$AR$1,0),FALSE),"")</f>
        <v/>
      </c>
      <c r="BT147" s="320" t="str">
        <f>_xlfn.IFNA(VLOOKUP($B147,'I-LogEmaxOverpEC50'!$A:$AR,MATCH(BT$1,'I-LogEmaxOverpEC50'!$A$1:$AR$1,0),FALSE),"")</f>
        <v/>
      </c>
      <c r="BU147" s="320" t="str">
        <f>_xlfn.IFNA(VLOOKUP($B147,'I-LogEmaxOverpEC50'!$A:$AR,MATCH(BU$1,'I-LogEmaxOverpEC50'!$A$1:$AR$1,0),FALSE),"")</f>
        <v/>
      </c>
      <c r="BV147" s="114" t="e" cm="1">
        <f t="array" ref="BV147">_xlfn.IFS(AND($C147="A",_xlfn.CONCAT(F147:G147)&lt;&gt;"",$A147=1),"x",AND($C147="A",_xlfn.CONCAT(F147:G147)="",$A147=1),"-",$A$1&lt;&gt;"","")</f>
        <v>#N/A</v>
      </c>
      <c r="BW147" s="113" t="e" cm="1">
        <f t="array" ref="BW147">_xlfn.IFS(AND($C147="A",_xlfn.CONCAT(H147:L147)&lt;&gt;"",$A147=1),"x",AND($C147="A",_xlfn.CONCAT(H147:L147)="",$A147=1),"-",$A$1&lt;&gt;"","")</f>
        <v>#N/A</v>
      </c>
      <c r="BX147" s="113" t="e" cm="1">
        <f t="array" ref="BX147">_xlfn.IFS(AND($C147="A",_xlfn.CONCAT(M147:P147)&lt;&gt;"",$A147=1),"x",AND($C147="A",_xlfn.CONCAT(M147:P147)="",$A147=1),"-",$A$1&lt;&gt;"","")</f>
        <v>#N/A</v>
      </c>
      <c r="BY147" s="113" t="e" cm="1">
        <f t="array" ref="BY147">_xlfn.IFS(AND($C147="A",_xlfn.CONCAT(Q147:R147)&lt;&gt;"",$A147=1),"x",AND($C147="A",_xlfn.CONCAT(Q147:R147)="",$A147=1),"-",$A$1&lt;&gt;"","")</f>
        <v>#N/A</v>
      </c>
      <c r="BZ147" s="121" t="e">
        <f t="shared" si="95"/>
        <v>#N/A</v>
      </c>
      <c r="CA147" s="120" t="e">
        <f t="shared" si="96"/>
        <v>#N/A</v>
      </c>
      <c r="CB147" s="120" t="e">
        <f t="shared" si="97"/>
        <v>#N/A</v>
      </c>
      <c r="CC147" s="120" t="e">
        <f t="shared" si="98"/>
        <v>#N/A</v>
      </c>
      <c r="CD147" s="121" t="str">
        <f t="shared" si="99"/>
        <v/>
      </c>
      <c r="CE147" s="120" t="e">
        <f t="shared" si="100"/>
        <v>#N/A</v>
      </c>
      <c r="CF147" s="120" t="e">
        <f t="shared" si="101"/>
        <v>#N/A</v>
      </c>
      <c r="CG147" s="120" t="e">
        <f t="shared" si="102"/>
        <v>#N/A</v>
      </c>
      <c r="CH147" s="120" t="e">
        <f t="shared" si="103"/>
        <v>#N/A</v>
      </c>
      <c r="CI147" s="120" t="e">
        <f t="shared" si="104"/>
        <v>#N/A</v>
      </c>
    </row>
    <row r="148" spans="1:87" x14ac:dyDescent="0.2">
      <c r="A148" s="311" cm="1">
        <f t="array" ref="A148">_xlfn.IFS(SUM(F148:R148)&gt;0,1,Z148&gt;0,2,TRUE,3)</f>
        <v>1</v>
      </c>
      <c r="B148" s="311" t="s">
        <v>169</v>
      </c>
      <c r="C148" s="311" t="str">
        <f>_xlfn.XLOOKUP(B148,RecNamesAll!A:A,RecNamesAll!E:E)</f>
        <v>A</v>
      </c>
      <c r="D148" s="311" t="str">
        <f>_xlfn.XLOOKUP(B148,RecNamesAll!A:A,RecNamesAll!C:C)</f>
        <v>DP1</v>
      </c>
      <c r="F148" s="312">
        <f t="shared" si="70"/>
        <v>9.6464644632135297</v>
      </c>
      <c r="G148" s="313">
        <f t="shared" si="71"/>
        <v>9.4967095241708375</v>
      </c>
      <c r="H148" s="312" t="str">
        <f t="shared" si="72"/>
        <v/>
      </c>
      <c r="I148" s="313" t="str">
        <f t="shared" si="73"/>
        <v/>
      </c>
      <c r="J148" s="313" t="str">
        <f t="shared" si="74"/>
        <v/>
      </c>
      <c r="K148" s="313" t="str">
        <f t="shared" si="75"/>
        <v/>
      </c>
      <c r="L148" s="313" t="str">
        <f t="shared" si="76"/>
        <v/>
      </c>
      <c r="M148" s="312" t="str">
        <f t="shared" si="77"/>
        <v/>
      </c>
      <c r="N148" s="313" t="str">
        <f t="shared" si="78"/>
        <v/>
      </c>
      <c r="O148" s="313" t="str">
        <f t="shared" si="79"/>
        <v/>
      </c>
      <c r="P148" s="313" t="str">
        <f t="shared" si="80"/>
        <v/>
      </c>
      <c r="Q148" s="312" t="str">
        <f t="shared" si="81"/>
        <v/>
      </c>
      <c r="R148" s="313" t="str">
        <f t="shared" si="82"/>
        <v/>
      </c>
      <c r="S148" s="314">
        <f t="shared" si="83"/>
        <v>2</v>
      </c>
      <c r="T148" s="315" t="str">
        <f t="shared" si="84"/>
        <v>A</v>
      </c>
      <c r="U148" s="311" t="str">
        <f t="shared" si="85"/>
        <v>DP1</v>
      </c>
      <c r="V148" s="316">
        <f>IF(VLOOKUP($B148,GtP!$A:$AA,MATCH("Gs_0-2",GtP!$A$1:$AA$1,0),FALSE)=0,"",VLOOKUP($B148,GtP!$A:$AA,MATCH("Gs_0-2",GtP!$A$1:$AA$1,0),FALSE))</f>
        <v>1</v>
      </c>
      <c r="W148" s="317" t="str">
        <f>IF(VLOOKUP($B148,GtP!$A:$AA,MATCH("Gi/o_0-2",GtP!$A$1:$AA$1,0),FALSE)=0,"",VLOOKUP($B148,GtP!$A:$AA,MATCH("Gi/o_0-2",GtP!$A$1:$AA$1,0),FALSE))</f>
        <v/>
      </c>
      <c r="X148" s="317" t="str">
        <f>IF(VLOOKUP($B148,GtP!$A:$AA,MATCH("Gq/11_0-2",GtP!$A$1:$AA$1,0),FALSE)=0,"",VLOOKUP($B148,GtP!$A:$AA,MATCH("Gq/11_0-2",GtP!$A$1:$AA$1,0),FALSE))</f>
        <v/>
      </c>
      <c r="Y148" s="317" t="str">
        <f>IF(VLOOKUP($B148,GtP!$A:$AA,MATCH("G12/13_0-2",GtP!$A$1:$AA$1,0),FALSE)=0,"",VLOOKUP($B148,GtP!$A:$AA,MATCH("G12/13_0-2",GtP!$A$1:$AA$1,0),FALSE))</f>
        <v/>
      </c>
      <c r="Z148" s="318">
        <f t="shared" si="86"/>
        <v>1</v>
      </c>
      <c r="AA148" s="317">
        <f t="shared" si="87"/>
        <v>1</v>
      </c>
      <c r="AB148" s="317" t="str">
        <f t="shared" si="88"/>
        <v/>
      </c>
      <c r="AC148" s="317" t="str">
        <f t="shared" si="89"/>
        <v/>
      </c>
      <c r="AD148" s="317" t="str">
        <f t="shared" si="90"/>
        <v/>
      </c>
      <c r="AE148" s="315">
        <f t="shared" si="91"/>
        <v>2</v>
      </c>
      <c r="AF148" s="311" t="str">
        <f t="shared" si="92"/>
        <v/>
      </c>
      <c r="AG148" s="311" t="str">
        <f t="shared" si="93"/>
        <v/>
      </c>
      <c r="AH148" s="311" t="str">
        <f t="shared" si="94"/>
        <v/>
      </c>
      <c r="AI148" s="316" t="str">
        <f>_xlfn.CONCAT(IF(AV148="","-","B"),IF(BI148="","-","I"),VLOOKUP($B148,GtP!$A:$BB,MATCH("Gs_0-1",GtP!$A$1:$BB$1,0),FALSE))</f>
        <v>-IG</v>
      </c>
      <c r="AJ148" s="317" t="str">
        <f>_xlfn.CONCAT(IF(AW148="","-","B"),IF(BJ148="","-","I"),VLOOKUP($B148,GtP!$A:$BB,MATCH("Gs_0-1",GtP!$A$1:$BB$1,0),FALSE))</f>
        <v>-IG</v>
      </c>
      <c r="AK148" s="317" t="str">
        <f>_xlfn.CONCAT(IF(AX148="","-","B"),IF(BK148="","-","I"),VLOOKUP($B148,GtP!$A:$BB,MATCH("Gi/o_0-1",GtP!$A$1:$BB$1,0),FALSE))</f>
        <v>---</v>
      </c>
      <c r="AL148" s="317" t="str">
        <f>_xlfn.CONCAT(IF(AY148="","-","B"),IF(BL148="","-","I"),VLOOKUP($B148,GtP!$A:$BB,MATCH("Gi/o_0-1",GtP!$A$1:$BB$1,0),FALSE))</f>
        <v>---</v>
      </c>
      <c r="AM148" s="317" t="str">
        <f>_xlfn.CONCAT(IF(AZ148="","-","B"),IF(BM148="","-","I"),VLOOKUP($B148,GtP!$A:$BB,MATCH("Gi/o_0-1",GtP!$A$1:$BB$1,0),FALSE))</f>
        <v>---</v>
      </c>
      <c r="AN148" s="317" t="str">
        <f>_xlfn.CONCAT(IF(BA148="","-","B"),IF(BN148="","-","I"),VLOOKUP($B148,GtP!$A:$BB,MATCH("Gi/o_0-1",GtP!$A$1:$BB$1,0),FALSE))</f>
        <v>---</v>
      </c>
      <c r="AO148" s="317" t="str">
        <f>_xlfn.CONCAT(IF(BB148="","-","B"),IF(BO148="","-","I"),VLOOKUP($B148,GtP!$A:$BB,MATCH("Gi/o_0-1",GtP!$A$1:$BB$1,0),FALSE))</f>
        <v>---</v>
      </c>
      <c r="AP148" s="317" t="str">
        <f>_xlfn.CONCAT(IF(BC148="","-","B"),IF(BP148="","-","I"),VLOOKUP($B148,GtP!$A:$BB,MATCH("Gq/11_0-1",GtP!$A$1:$BB$1,0),FALSE))</f>
        <v>-I-</v>
      </c>
      <c r="AQ148" s="317" t="str">
        <f>_xlfn.CONCAT(IF(BD148="","-","B"),IF(BQ148="","-","I"),VLOOKUP($B148,GtP!$A:$BB,MATCH("Gq/11_0-1",GtP!$A$1:$BB$1,0),FALSE))</f>
        <v>-I-</v>
      </c>
      <c r="AR148" s="317" t="str">
        <f>_xlfn.CONCAT(IF(BE148="","-","B"),IF(BR148="","-","I"),VLOOKUP($B148,GtP!$A:$BB,MATCH("Gq/11_0-1",GtP!$A$1:$BB$1,0),FALSE))</f>
        <v>-I-</v>
      </c>
      <c r="AS148" s="317" t="str">
        <f>_xlfn.CONCAT(IF(BF148="","-","B"),IF(BS148="","-","I"),VLOOKUP($B148,GtP!$A:$BB,MATCH("Gq/11_0-1",GtP!$A$1:$BB$1,0),FALSE))</f>
        <v>---</v>
      </c>
      <c r="AT148" s="317" t="str">
        <f>_xlfn.CONCAT(IF(BG148="","-","B"),IF(BT148="","-","I"),VLOOKUP($B148,GtP!$A:$BB,MATCH("G12/13_0-1",GtP!$A$1:$BB$1,0),FALSE))</f>
        <v>-I-</v>
      </c>
      <c r="AU148" s="317" t="str">
        <f>_xlfn.CONCAT(IF(BH148="","-","B"),IF(BU148="","-","I"),VLOOKUP($B148,GtP!$A:$BB,MATCH("G12/13_0-1",GtP!$A$1:$BB$1,0),FALSE))</f>
        <v>-I-</v>
      </c>
      <c r="AV148" s="319" t="str">
        <f>_xlfn.IFNA(VLOOKUP($B148,'B-LogEmaxOverpEC50'!$A:$AL,MATCH(AV$1,'B-LogEmaxOverpEC50'!$A$1:$AL$1,0),FALSE),"")</f>
        <v/>
      </c>
      <c r="AX148" s="321" t="str">
        <f>_xlfn.IFNA(VLOOKUP($B148,'B-LogEmaxOverpEC50'!$A:$AL,MATCH(AX$1,'B-LogEmaxOverpEC50'!$A$1:$AL$1,0),FALSE),"")</f>
        <v/>
      </c>
      <c r="AY148" s="321" t="str">
        <f>_xlfn.IFNA(VLOOKUP($B148,'B-LogEmaxOverpEC50'!$A:$AL,MATCH(AY$1,'B-LogEmaxOverpEC50'!$A$1:$AL$1,0),FALSE),"")</f>
        <v/>
      </c>
      <c r="AZ148" s="321" t="str">
        <f>_xlfn.IFNA(VLOOKUP($B148,'B-LogEmaxOverpEC50'!$A:$AL,MATCH(AZ$1,'B-LogEmaxOverpEC50'!$A$1:$AL$1,0),FALSE),"")</f>
        <v/>
      </c>
      <c r="BA148" s="321" t="str">
        <f>_xlfn.IFNA(VLOOKUP($B148,'B-LogEmaxOverpEC50'!$A:$AL,MATCH(BA$1,'B-LogEmaxOverpEC50'!$A$1:$AL$1,0),FALSE),"")</f>
        <v/>
      </c>
      <c r="BB148" s="321" t="str">
        <f>_xlfn.IFNA(VLOOKUP($B148,'B-LogEmaxOverpEC50'!$A:$AL,MATCH(BB$1,'B-LogEmaxOverpEC50'!$A$1:$AL$1,0),FALSE),"")</f>
        <v/>
      </c>
      <c r="BC148" s="321" t="str">
        <f>_xlfn.IFNA(VLOOKUP($B148,'B-LogEmaxOverpEC50'!$A:$AL,MATCH(BC$1,'B-LogEmaxOverpEC50'!$A$1:$AL$1,0),FALSE),"")</f>
        <v/>
      </c>
      <c r="BD148" s="321" t="str">
        <f>_xlfn.IFNA(VLOOKUP($B148,'B-LogEmaxOverpEC50'!$A:$AL,MATCH(BD$1,'B-LogEmaxOverpEC50'!$A$1:$AL$1,0),FALSE),"")</f>
        <v/>
      </c>
      <c r="BE148" s="321" t="str">
        <f>_xlfn.IFNA(VLOOKUP($B148,'B-LogEmaxOverpEC50'!$A:$AL,MATCH(BE$1,'B-LogEmaxOverpEC50'!$A$1:$AL$1,0),FALSE),"")</f>
        <v/>
      </c>
      <c r="BF148" s="321" t="str">
        <f>_xlfn.IFNA(VLOOKUP($B148,'B-LogEmaxOverpEC50'!$A:$AL,MATCH(BF$1,'B-LogEmaxOverpEC50'!$A$1:$AL$1,0),FALSE),"")</f>
        <v/>
      </c>
      <c r="BG148" s="321" t="str">
        <f>_xlfn.IFNA(VLOOKUP($B148,'B-LogEmaxOverpEC50'!$A:$AL,MATCH(BG$1,'B-LogEmaxOverpEC50'!$A$1:$AL$1,0),FALSE),"")</f>
        <v/>
      </c>
      <c r="BH148" s="321" t="str">
        <f>_xlfn.IFNA(VLOOKUP($B148,'B-LogEmaxOverpEC50'!$A:$AL,MATCH(BH$1,'B-LogEmaxOverpEC50'!$A$1:$AL$1,0),FALSE),"")</f>
        <v/>
      </c>
      <c r="BI148" s="322">
        <f>_xlfn.IFNA(VLOOKUP($B148,'I-LogEmaxOverpEC50'!$A:$AR,MATCH(BI$1,'I-LogEmaxOverpEC50'!$A$1:$AR$1,0),FALSE),"")</f>
        <v>9.6464644632135297</v>
      </c>
      <c r="BJ148" s="320">
        <f>_xlfn.IFNA(VLOOKUP($B148,'I-LogEmaxOverpEC50'!$A:$AR,MATCH(BJ$1,'I-LogEmaxOverpEC50'!$A$1:$AR$1,0),FALSE),"")</f>
        <v>9.4967095241708375</v>
      </c>
      <c r="BK148" s="320" t="str">
        <f>_xlfn.IFNA(VLOOKUP($B148,'I-LogEmaxOverpEC50'!$A:$AR,MATCH(BK$1,'I-LogEmaxOverpEC50'!$A$1:$AR$1,0),FALSE),"")</f>
        <v/>
      </c>
      <c r="BL148" s="320" t="str">
        <f>_xlfn.IFNA(VLOOKUP($B148,'I-LogEmaxOverpEC50'!$A:$AR,MATCH(BL$1,'I-LogEmaxOverpEC50'!$A$1:$AR$1,0),FALSE),"")</f>
        <v/>
      </c>
      <c r="BM148" s="320" t="str">
        <f>_xlfn.IFNA(VLOOKUP($B148,'I-LogEmaxOverpEC50'!$A:$AR,MATCH(BM$1,'I-LogEmaxOverpEC50'!$A$1:$AR$1,0),FALSE),"")</f>
        <v/>
      </c>
      <c r="BN148" s="320" t="str">
        <f>_xlfn.IFNA(VLOOKUP($B148,'I-LogEmaxOverpEC50'!$A:$AR,MATCH(BN$1,'I-LogEmaxOverpEC50'!$A$1:$AR$1,0),FALSE),"")</f>
        <v/>
      </c>
      <c r="BO148" s="320" t="str">
        <f>_xlfn.IFNA(VLOOKUP($B148,'I-LogEmaxOverpEC50'!$A:$AR,MATCH(BO$1,'I-LogEmaxOverpEC50'!$A$1:$AR$1,0),FALSE),"")</f>
        <v/>
      </c>
      <c r="BP148" s="320">
        <f>_xlfn.IFNA(VLOOKUP($B148,'I-LogEmaxOverpEC50'!$A:$AR,MATCH(BP$1,'I-LogEmaxOverpEC50'!$A$1:$AR$1,0),FALSE),"")</f>
        <v>8.3757708028666187</v>
      </c>
      <c r="BQ148" s="320">
        <f>_xlfn.IFNA(VLOOKUP($B148,'I-LogEmaxOverpEC50'!$A:$AR,MATCH(BQ$1,'I-LogEmaxOverpEC50'!$A$1:$AR$1,0),FALSE),"")</f>
        <v>8.3757708028666187</v>
      </c>
      <c r="BR148" s="320">
        <f>_xlfn.IFNA(VLOOKUP($B148,'I-LogEmaxOverpEC50'!$A:$AR,MATCH(BR$1,'I-LogEmaxOverpEC50'!$A$1:$AR$1,0),FALSE),"")</f>
        <v>7.6891360269322817</v>
      </c>
      <c r="BS148" s="320" t="str">
        <f>_xlfn.IFNA(VLOOKUP($B148,'I-LogEmaxOverpEC50'!$A:$AR,MATCH(BS$1,'I-LogEmaxOverpEC50'!$A$1:$AR$1,0),FALSE),"")</f>
        <v/>
      </c>
      <c r="BT148" s="320">
        <f>_xlfn.IFNA(VLOOKUP($B148,'I-LogEmaxOverpEC50'!$A:$AR,MATCH(BT$1,'I-LogEmaxOverpEC50'!$A$1:$AR$1,0),FALSE),"")</f>
        <v>6.9813196136362992</v>
      </c>
      <c r="BU148" s="320">
        <f>_xlfn.IFNA(VLOOKUP($B148,'I-LogEmaxOverpEC50'!$A:$AR,MATCH(BU$1,'I-LogEmaxOverpEC50'!$A$1:$AR$1,0),FALSE),"")</f>
        <v>7.1100073324238817</v>
      </c>
      <c r="BV148" s="114" t="str" cm="1">
        <f t="array" ref="BV148">_xlfn.IFS(AND($C148="A",_xlfn.CONCAT(F148:G148)&lt;&gt;"",$A148=1),"x",AND($C148="A",_xlfn.CONCAT(F148:G148)="",$A148=1),"-",$A$1&lt;&gt;"","")</f>
        <v>x</v>
      </c>
      <c r="BW148" s="113" t="str" cm="1">
        <f t="array" ref="BW148">_xlfn.IFS(AND($C148="A",_xlfn.CONCAT(H148:L148)&lt;&gt;"",$A148=1),"x",AND($C148="A",_xlfn.CONCAT(H148:L148)="",$A148=1),"-",$A$1&lt;&gt;"","")</f>
        <v>-</v>
      </c>
      <c r="BX148" s="113" t="str" cm="1">
        <f t="array" ref="BX148">_xlfn.IFS(AND($C148="A",_xlfn.CONCAT(M148:P148)&lt;&gt;"",$A148=1),"x",AND($C148="A",_xlfn.CONCAT(M148:P148)="",$A148=1),"-",$A$1&lt;&gt;"","")</f>
        <v>-</v>
      </c>
      <c r="BY148" s="113" t="str" cm="1">
        <f t="array" ref="BY148">_xlfn.IFS(AND($C148="A",_xlfn.CONCAT(Q148:R148)&lt;&gt;"",$A148=1),"x",AND($C148="A",_xlfn.CONCAT(Q148:R148)="",$A148=1),"-",$A$1&lt;&gt;"","")</f>
        <v>-</v>
      </c>
      <c r="BZ148" s="121">
        <f t="shared" si="95"/>
        <v>9.6464644632135297</v>
      </c>
      <c r="CA148" s="120" t="str">
        <f t="shared" si="96"/>
        <v/>
      </c>
      <c r="CB148" s="120" t="str">
        <f t="shared" si="97"/>
        <v/>
      </c>
      <c r="CC148" s="120" t="str">
        <f t="shared" si="98"/>
        <v/>
      </c>
      <c r="CD148" s="121" t="str">
        <f t="shared" si="99"/>
        <v/>
      </c>
      <c r="CE148" s="120" t="str">
        <f t="shared" si="100"/>
        <v/>
      </c>
      <c r="CF148" s="120" t="str">
        <f t="shared" si="101"/>
        <v/>
      </c>
      <c r="CG148" s="120" t="str">
        <f t="shared" si="102"/>
        <v/>
      </c>
      <c r="CH148" s="120" t="str">
        <f t="shared" si="103"/>
        <v/>
      </c>
      <c r="CI148" s="120" t="str">
        <f t="shared" si="104"/>
        <v/>
      </c>
    </row>
    <row r="149" spans="1:87" x14ac:dyDescent="0.2">
      <c r="A149" s="311" t="e" cm="1">
        <f t="array" ref="A149">_xlfn.IFS(SUM(F149:R149)&gt;0,1,Z149&gt;0,2,TRUE,3)</f>
        <v>#N/A</v>
      </c>
      <c r="B149" s="311" t="s">
        <v>111</v>
      </c>
      <c r="C149" s="311" t="str">
        <f>_xlfn.XLOOKUP(B149,RecNamesAll!A:A,RecNamesAll!E:E)</f>
        <v>A</v>
      </c>
      <c r="D149" s="311" t="str">
        <f>_xlfn.XLOOKUP(B149,RecNamesAll!A:A,RecNamesAll!C:C)</f>
        <v>GPR119</v>
      </c>
      <c r="F149" s="312" t="e">
        <f t="shared" si="70"/>
        <v>#N/A</v>
      </c>
      <c r="G149" s="313" t="e">
        <f t="shared" si="71"/>
        <v>#N/A</v>
      </c>
      <c r="H149" s="312" t="e">
        <f t="shared" si="72"/>
        <v>#N/A</v>
      </c>
      <c r="I149" s="313" t="e">
        <f t="shared" si="73"/>
        <v>#N/A</v>
      </c>
      <c r="J149" s="313" t="e">
        <f t="shared" si="74"/>
        <v>#N/A</v>
      </c>
      <c r="K149" s="313" t="e">
        <f t="shared" si="75"/>
        <v>#N/A</v>
      </c>
      <c r="L149" s="313" t="e">
        <f t="shared" si="76"/>
        <v>#N/A</v>
      </c>
      <c r="M149" s="312" t="e">
        <f t="shared" si="77"/>
        <v>#N/A</v>
      </c>
      <c r="N149" s="313" t="e">
        <f t="shared" si="78"/>
        <v>#N/A</v>
      </c>
      <c r="O149" s="313" t="e">
        <f t="shared" si="79"/>
        <v>#N/A</v>
      </c>
      <c r="P149" s="313" t="e">
        <f t="shared" si="80"/>
        <v>#N/A</v>
      </c>
      <c r="Q149" s="312" t="e">
        <f t="shared" si="81"/>
        <v>#N/A</v>
      </c>
      <c r="R149" s="313" t="e">
        <f t="shared" si="82"/>
        <v>#N/A</v>
      </c>
      <c r="S149" s="314" t="str">
        <f t="shared" si="83"/>
        <v/>
      </c>
      <c r="T149" s="315" t="str">
        <f t="shared" si="84"/>
        <v>A</v>
      </c>
      <c r="U149" s="311" t="str">
        <f t="shared" si="85"/>
        <v>GPR119</v>
      </c>
      <c r="V149" s="316" t="e">
        <f>IF(VLOOKUP($B149,GtP!$A:$AA,MATCH("Gs_0-2",GtP!$A$1:$AA$1,0),FALSE)=0,"",VLOOKUP($B149,GtP!$A:$AA,MATCH("Gs_0-2",GtP!$A$1:$AA$1,0),FALSE))</f>
        <v>#N/A</v>
      </c>
      <c r="W149" s="317" t="e">
        <f>IF(VLOOKUP($B149,GtP!$A:$AA,MATCH("Gi/o_0-2",GtP!$A$1:$AA$1,0),FALSE)=0,"",VLOOKUP($B149,GtP!$A:$AA,MATCH("Gi/o_0-2",GtP!$A$1:$AA$1,0),FALSE))</f>
        <v>#N/A</v>
      </c>
      <c r="X149" s="317" t="e">
        <f>IF(VLOOKUP($B149,GtP!$A:$AA,MATCH("Gq/11_0-2",GtP!$A$1:$AA$1,0),FALSE)=0,"",VLOOKUP($B149,GtP!$A:$AA,MATCH("Gq/11_0-2",GtP!$A$1:$AA$1,0),FALSE))</f>
        <v>#N/A</v>
      </c>
      <c r="Y149" s="317" t="e">
        <f>IF(VLOOKUP($B149,GtP!$A:$AA,MATCH("G12/13_0-2",GtP!$A$1:$AA$1,0),FALSE)=0,"",VLOOKUP($B149,GtP!$A:$AA,MATCH("G12/13_0-2",GtP!$A$1:$AA$1,0),FALSE))</f>
        <v>#N/A</v>
      </c>
      <c r="Z149" s="318" t="e">
        <f t="shared" si="86"/>
        <v>#N/A</v>
      </c>
      <c r="AA149" s="317" t="e">
        <f t="shared" si="87"/>
        <v>#N/A</v>
      </c>
      <c r="AB149" s="317" t="e">
        <f t="shared" si="88"/>
        <v>#N/A</v>
      </c>
      <c r="AC149" s="317" t="e">
        <f t="shared" si="89"/>
        <v>#N/A</v>
      </c>
      <c r="AD149" s="317" t="e">
        <f t="shared" si="90"/>
        <v>#N/A</v>
      </c>
      <c r="AE149" s="315" t="str">
        <f t="shared" si="91"/>
        <v/>
      </c>
      <c r="AF149" s="311" t="str">
        <f t="shared" si="92"/>
        <v/>
      </c>
      <c r="AG149" s="311" t="str">
        <f t="shared" si="93"/>
        <v/>
      </c>
      <c r="AH149" s="311" t="str">
        <f t="shared" si="94"/>
        <v/>
      </c>
      <c r="AI149" s="316" t="e">
        <f>_xlfn.CONCAT(IF(AV149="","-","B"),IF(BI149="","-","I"),VLOOKUP($B149,GtP!$A:$BB,MATCH("Gs_0-1",GtP!$A$1:$BB$1,0),FALSE))</f>
        <v>#N/A</v>
      </c>
      <c r="AJ149" s="317" t="e">
        <f>_xlfn.CONCAT(IF(AW149="","-","B"),IF(BJ149="","-","I"),VLOOKUP($B149,GtP!$A:$BB,MATCH("Gs_0-1",GtP!$A$1:$BB$1,0),FALSE))</f>
        <v>#N/A</v>
      </c>
      <c r="AK149" s="317" t="e">
        <f>_xlfn.CONCAT(IF(AX149="","-","B"),IF(BK149="","-","I"),VLOOKUP($B149,GtP!$A:$BB,MATCH("Gi/o_0-1",GtP!$A$1:$BB$1,0),FALSE))</f>
        <v>#N/A</v>
      </c>
      <c r="AL149" s="317" t="e">
        <f>_xlfn.CONCAT(IF(AY149="","-","B"),IF(BL149="","-","I"),VLOOKUP($B149,GtP!$A:$BB,MATCH("Gi/o_0-1",GtP!$A$1:$BB$1,0),FALSE))</f>
        <v>#N/A</v>
      </c>
      <c r="AM149" s="317" t="e">
        <f>_xlfn.CONCAT(IF(AZ149="","-","B"),IF(BM149="","-","I"),VLOOKUP($B149,GtP!$A:$BB,MATCH("Gi/o_0-1",GtP!$A$1:$BB$1,0),FALSE))</f>
        <v>#N/A</v>
      </c>
      <c r="AN149" s="317" t="e">
        <f>_xlfn.CONCAT(IF(BA149="","-","B"),IF(BN149="","-","I"),VLOOKUP($B149,GtP!$A:$BB,MATCH("Gi/o_0-1",GtP!$A$1:$BB$1,0),FALSE))</f>
        <v>#N/A</v>
      </c>
      <c r="AO149" s="317" t="e">
        <f>_xlfn.CONCAT(IF(BB149="","-","B"),IF(BO149="","-","I"),VLOOKUP($B149,GtP!$A:$BB,MATCH("Gi/o_0-1",GtP!$A$1:$BB$1,0),FALSE))</f>
        <v>#N/A</v>
      </c>
      <c r="AP149" s="317" t="e">
        <f>_xlfn.CONCAT(IF(BC149="","-","B"),IF(BP149="","-","I"),VLOOKUP($B149,GtP!$A:$BB,MATCH("Gq/11_0-1",GtP!$A$1:$BB$1,0),FALSE))</f>
        <v>#N/A</v>
      </c>
      <c r="AQ149" s="317" t="e">
        <f>_xlfn.CONCAT(IF(BD149="","-","B"),IF(BQ149="","-","I"),VLOOKUP($B149,GtP!$A:$BB,MATCH("Gq/11_0-1",GtP!$A$1:$BB$1,0),FALSE))</f>
        <v>#N/A</v>
      </c>
      <c r="AR149" s="317" t="e">
        <f>_xlfn.CONCAT(IF(BE149="","-","B"),IF(BR149="","-","I"),VLOOKUP($B149,GtP!$A:$BB,MATCH("Gq/11_0-1",GtP!$A$1:$BB$1,0),FALSE))</f>
        <v>#N/A</v>
      </c>
      <c r="AS149" s="317" t="e">
        <f>_xlfn.CONCAT(IF(BF149="","-","B"),IF(BS149="","-","I"),VLOOKUP($B149,GtP!$A:$BB,MATCH("Gq/11_0-1",GtP!$A$1:$BB$1,0),FALSE))</f>
        <v>#N/A</v>
      </c>
      <c r="AT149" s="317" t="e">
        <f>_xlfn.CONCAT(IF(BG149="","-","B"),IF(BT149="","-","I"),VLOOKUP($B149,GtP!$A:$BB,MATCH("G12/13_0-1",GtP!$A$1:$BB$1,0),FALSE))</f>
        <v>#N/A</v>
      </c>
      <c r="AU149" s="317" t="e">
        <f>_xlfn.CONCAT(IF(BH149="","-","B"),IF(BU149="","-","I"),VLOOKUP($B149,GtP!$A:$BB,MATCH("G12/13_0-1",GtP!$A$1:$BB$1,0),FALSE))</f>
        <v>#N/A</v>
      </c>
      <c r="AV149" s="319" t="str">
        <f>_xlfn.IFNA(VLOOKUP($B149,'B-LogEmaxOverpEC50'!$A:$AL,MATCH(AV$1,'B-LogEmaxOverpEC50'!$A$1:$AL$1,0),FALSE),"")</f>
        <v/>
      </c>
      <c r="AX149" s="321" t="str">
        <f>_xlfn.IFNA(VLOOKUP($B149,'B-LogEmaxOverpEC50'!$A:$AL,MATCH(AX$1,'B-LogEmaxOverpEC50'!$A$1:$AL$1,0),FALSE),"")</f>
        <v/>
      </c>
      <c r="AY149" s="321" t="str">
        <f>_xlfn.IFNA(VLOOKUP($B149,'B-LogEmaxOverpEC50'!$A:$AL,MATCH(AY$1,'B-LogEmaxOverpEC50'!$A$1:$AL$1,0),FALSE),"")</f>
        <v/>
      </c>
      <c r="AZ149" s="321" t="str">
        <f>_xlfn.IFNA(VLOOKUP($B149,'B-LogEmaxOverpEC50'!$A:$AL,MATCH(AZ$1,'B-LogEmaxOverpEC50'!$A$1:$AL$1,0),FALSE),"")</f>
        <v/>
      </c>
      <c r="BA149" s="321" t="str">
        <f>_xlfn.IFNA(VLOOKUP($B149,'B-LogEmaxOverpEC50'!$A:$AL,MATCH(BA$1,'B-LogEmaxOverpEC50'!$A$1:$AL$1,0),FALSE),"")</f>
        <v/>
      </c>
      <c r="BB149" s="321" t="str">
        <f>_xlfn.IFNA(VLOOKUP($B149,'B-LogEmaxOverpEC50'!$A:$AL,MATCH(BB$1,'B-LogEmaxOverpEC50'!$A$1:$AL$1,0),FALSE),"")</f>
        <v/>
      </c>
      <c r="BC149" s="321" t="str">
        <f>_xlfn.IFNA(VLOOKUP($B149,'B-LogEmaxOverpEC50'!$A:$AL,MATCH(BC$1,'B-LogEmaxOverpEC50'!$A$1:$AL$1,0),FALSE),"")</f>
        <v/>
      </c>
      <c r="BD149" s="321" t="str">
        <f>_xlfn.IFNA(VLOOKUP($B149,'B-LogEmaxOverpEC50'!$A:$AL,MATCH(BD$1,'B-LogEmaxOverpEC50'!$A$1:$AL$1,0),FALSE),"")</f>
        <v/>
      </c>
      <c r="BE149" s="321" t="str">
        <f>_xlfn.IFNA(VLOOKUP($B149,'B-LogEmaxOverpEC50'!$A:$AL,MATCH(BE$1,'B-LogEmaxOverpEC50'!$A$1:$AL$1,0),FALSE),"")</f>
        <v/>
      </c>
      <c r="BF149" s="321" t="str">
        <f>_xlfn.IFNA(VLOOKUP($B149,'B-LogEmaxOverpEC50'!$A:$AL,MATCH(BF$1,'B-LogEmaxOverpEC50'!$A$1:$AL$1,0),FALSE),"")</f>
        <v/>
      </c>
      <c r="BG149" s="321" t="str">
        <f>_xlfn.IFNA(VLOOKUP($B149,'B-LogEmaxOverpEC50'!$A:$AL,MATCH(BG$1,'B-LogEmaxOverpEC50'!$A$1:$AL$1,0),FALSE),"")</f>
        <v/>
      </c>
      <c r="BH149" s="321" t="str">
        <f>_xlfn.IFNA(VLOOKUP($B149,'B-LogEmaxOverpEC50'!$A:$AL,MATCH(BH$1,'B-LogEmaxOverpEC50'!$A$1:$AL$1,0),FALSE),"")</f>
        <v/>
      </c>
      <c r="BI149" s="322">
        <f>_xlfn.IFNA(VLOOKUP($B149,'I-LogEmaxOverpEC50'!$A:$AR,MATCH(BI$1,'I-LogEmaxOverpEC50'!$A$1:$AR$1,0),FALSE),"")</f>
        <v>9.7910662905633519</v>
      </c>
      <c r="BJ149" s="320">
        <f>_xlfn.IFNA(VLOOKUP($B149,'I-LogEmaxOverpEC50'!$A:$AR,MATCH(BJ$1,'I-LogEmaxOverpEC50'!$A$1:$AR$1,0),FALSE),"")</f>
        <v>9.6092523356961301</v>
      </c>
      <c r="BK149" s="320">
        <f>_xlfn.IFNA(VLOOKUP($B149,'I-LogEmaxOverpEC50'!$A:$AR,MATCH(BK$1,'I-LogEmaxOverpEC50'!$A$1:$AR$1,0),FALSE),"")</f>
        <v>8.8109921290562276</v>
      </c>
      <c r="BL149" s="320">
        <f>_xlfn.IFNA(VLOOKUP($B149,'I-LogEmaxOverpEC50'!$A:$AR,MATCH(BL$1,'I-LogEmaxOverpEC50'!$A$1:$AR$1,0),FALSE),"")</f>
        <v>8.8109921290562276</v>
      </c>
      <c r="BM149" s="320">
        <f>_xlfn.IFNA(VLOOKUP($B149,'I-LogEmaxOverpEC50'!$A:$AR,MATCH(BM$1,'I-LogEmaxOverpEC50'!$A$1:$AR$1,0),FALSE),"")</f>
        <v>9.335271981903869</v>
      </c>
      <c r="BN149" s="320">
        <f>_xlfn.IFNA(VLOOKUP($B149,'I-LogEmaxOverpEC50'!$A:$AR,MATCH(BN$1,'I-LogEmaxOverpEC50'!$A$1:$AR$1,0),FALSE),"")</f>
        <v>9.335271981903869</v>
      </c>
      <c r="BO149" s="320">
        <f>_xlfn.IFNA(VLOOKUP($B149,'I-LogEmaxOverpEC50'!$A:$AR,MATCH(BO$1,'I-LogEmaxOverpEC50'!$A$1:$AR$1,0),FALSE),"")</f>
        <v>9.9327548361325775</v>
      </c>
      <c r="BP149" s="320">
        <f>_xlfn.IFNA(VLOOKUP($B149,'I-LogEmaxOverpEC50'!$A:$AR,MATCH(BP$1,'I-LogEmaxOverpEC50'!$A$1:$AR$1,0),FALSE),"")</f>
        <v>9.6319860533279975</v>
      </c>
      <c r="BQ149" s="320">
        <f>_xlfn.IFNA(VLOOKUP($B149,'I-LogEmaxOverpEC50'!$A:$AR,MATCH(BQ$1,'I-LogEmaxOverpEC50'!$A$1:$AR$1,0),FALSE),"")</f>
        <v>9.6319860533279975</v>
      </c>
      <c r="BR149" s="320">
        <f>_xlfn.IFNA(VLOOKUP($B149,'I-LogEmaxOverpEC50'!$A:$AR,MATCH(BR$1,'I-LogEmaxOverpEC50'!$A$1:$AR$1,0),FALSE),"")</f>
        <v>9.8019017044140249</v>
      </c>
      <c r="BS149" s="320">
        <f>_xlfn.IFNA(VLOOKUP($B149,'I-LogEmaxOverpEC50'!$A:$AR,MATCH(BS$1,'I-LogEmaxOverpEC50'!$A$1:$AR$1,0),FALSE),"")</f>
        <v>7.7200533040583643</v>
      </c>
      <c r="BT149" s="320">
        <f>_xlfn.IFNA(VLOOKUP($B149,'I-LogEmaxOverpEC50'!$A:$AR,MATCH(BT$1,'I-LogEmaxOverpEC50'!$A$1:$AR$1,0),FALSE),"")</f>
        <v>7.8486897873313</v>
      </c>
      <c r="BU149" s="320">
        <f>_xlfn.IFNA(VLOOKUP($B149,'I-LogEmaxOverpEC50'!$A:$AR,MATCH(BU$1,'I-LogEmaxOverpEC50'!$A$1:$AR$1,0),FALSE),"")</f>
        <v>8.4311793181709689</v>
      </c>
      <c r="BV149" s="114" t="e" cm="1">
        <f t="array" ref="BV149">_xlfn.IFS(AND($C149="A",_xlfn.CONCAT(F149:G149)&lt;&gt;"",$A149=1),"x",AND($C149="A",_xlfn.CONCAT(F149:G149)="",$A149=1),"-",$A$1&lt;&gt;"","")</f>
        <v>#N/A</v>
      </c>
      <c r="BW149" s="113" t="e" cm="1">
        <f t="array" ref="BW149">_xlfn.IFS(AND($C149="A",_xlfn.CONCAT(H149:L149)&lt;&gt;"",$A149=1),"x",AND($C149="A",_xlfn.CONCAT(H149:L149)="",$A149=1),"-",$A$1&lt;&gt;"","")</f>
        <v>#N/A</v>
      </c>
      <c r="BX149" s="113" t="e" cm="1">
        <f t="array" ref="BX149">_xlfn.IFS(AND($C149="A",_xlfn.CONCAT(M149:P149)&lt;&gt;"",$A149=1),"x",AND($C149="A",_xlfn.CONCAT(M149:P149)="",$A149=1),"-",$A$1&lt;&gt;"","")</f>
        <v>#N/A</v>
      </c>
      <c r="BY149" s="113" t="e" cm="1">
        <f t="array" ref="BY149">_xlfn.IFS(AND($C149="A",_xlfn.CONCAT(Q149:R149)&lt;&gt;"",$A149=1),"x",AND($C149="A",_xlfn.CONCAT(Q149:R149)="",$A149=1),"-",$A$1&lt;&gt;"","")</f>
        <v>#N/A</v>
      </c>
      <c r="BZ149" s="121" t="e">
        <f t="shared" si="95"/>
        <v>#N/A</v>
      </c>
      <c r="CA149" s="120" t="e">
        <f t="shared" si="96"/>
        <v>#N/A</v>
      </c>
      <c r="CB149" s="120" t="e">
        <f t="shared" si="97"/>
        <v>#N/A</v>
      </c>
      <c r="CC149" s="120" t="e">
        <f t="shared" si="98"/>
        <v>#N/A</v>
      </c>
      <c r="CD149" s="121" t="str">
        <f t="shared" si="99"/>
        <v/>
      </c>
      <c r="CE149" s="120" t="e">
        <f t="shared" si="100"/>
        <v>#N/A</v>
      </c>
      <c r="CF149" s="120" t="e">
        <f t="shared" si="101"/>
        <v>#N/A</v>
      </c>
      <c r="CG149" s="120" t="e">
        <f t="shared" si="102"/>
        <v>#N/A</v>
      </c>
      <c r="CH149" s="120" t="e">
        <f t="shared" si="103"/>
        <v>#N/A</v>
      </c>
      <c r="CI149" s="120" t="e">
        <f t="shared" si="104"/>
        <v>#N/A</v>
      </c>
    </row>
    <row r="150" spans="1:87" x14ac:dyDescent="0.2">
      <c r="A150" s="311" cm="1">
        <f t="array" ref="A150">_xlfn.IFS(SUM(F150:R150)&gt;0,1,Z150&gt;0,2,TRUE,3)</f>
        <v>1</v>
      </c>
      <c r="B150" s="311" t="s">
        <v>43</v>
      </c>
      <c r="C150" s="311" t="str">
        <f>_xlfn.XLOOKUP(B150,RecNamesAll!A:A,RecNamesAll!E:E)</f>
        <v>A</v>
      </c>
      <c r="D150" s="311" t="str">
        <f>_xlfn.XLOOKUP(B150,RecNamesAll!A:A,RecNamesAll!C:C)</f>
        <v>5-HT7</v>
      </c>
      <c r="F150" s="312">
        <f t="shared" si="70"/>
        <v>10.28315470125465</v>
      </c>
      <c r="G150" s="313">
        <f t="shared" si="71"/>
        <v>10.29474617124116</v>
      </c>
      <c r="H150" s="312" t="str">
        <f t="shared" si="72"/>
        <v/>
      </c>
      <c r="I150" s="313" t="str">
        <f t="shared" si="73"/>
        <v/>
      </c>
      <c r="J150" s="313" t="str">
        <f t="shared" si="74"/>
        <v/>
      </c>
      <c r="K150" s="313" t="str">
        <f t="shared" si="75"/>
        <v/>
      </c>
      <c r="L150" s="313" t="str">
        <f t="shared" si="76"/>
        <v/>
      </c>
      <c r="M150" s="312" t="str">
        <f t="shared" si="77"/>
        <v/>
      </c>
      <c r="N150" s="313" t="str">
        <f t="shared" si="78"/>
        <v/>
      </c>
      <c r="O150" s="313" t="str">
        <f t="shared" si="79"/>
        <v/>
      </c>
      <c r="P150" s="313" t="str">
        <f t="shared" si="80"/>
        <v/>
      </c>
      <c r="Q150" s="312" t="str">
        <f t="shared" si="81"/>
        <v/>
      </c>
      <c r="R150" s="313" t="str">
        <f t="shared" si="82"/>
        <v/>
      </c>
      <c r="S150" s="314">
        <f t="shared" si="83"/>
        <v>2</v>
      </c>
      <c r="T150" s="315" t="str">
        <f t="shared" si="84"/>
        <v>A</v>
      </c>
      <c r="U150" s="311" t="str">
        <f t="shared" si="85"/>
        <v>5-HT7</v>
      </c>
      <c r="V150" s="316">
        <f>IF(VLOOKUP($B150,GtP!$A:$AA,MATCH("Gs_0-2",GtP!$A$1:$AA$1,0),FALSE)=0,"",VLOOKUP($B150,GtP!$A:$AA,MATCH("Gs_0-2",GtP!$A$1:$AA$1,0),FALSE))</f>
        <v>1</v>
      </c>
      <c r="W150" s="317" t="str">
        <f>IF(VLOOKUP($B150,GtP!$A:$AA,MATCH("Gi/o_0-2",GtP!$A$1:$AA$1,0),FALSE)=0,"",VLOOKUP($B150,GtP!$A:$AA,MATCH("Gi/o_0-2",GtP!$A$1:$AA$1,0),FALSE))</f>
        <v/>
      </c>
      <c r="X150" s="317" t="str">
        <f>IF(VLOOKUP($B150,GtP!$A:$AA,MATCH("Gq/11_0-2",GtP!$A$1:$AA$1,0),FALSE)=0,"",VLOOKUP($B150,GtP!$A:$AA,MATCH("Gq/11_0-2",GtP!$A$1:$AA$1,0),FALSE))</f>
        <v/>
      </c>
      <c r="Y150" s="317" t="str">
        <f>IF(VLOOKUP($B150,GtP!$A:$AA,MATCH("G12/13_0-2",GtP!$A$1:$AA$1,0),FALSE)=0,"",VLOOKUP($B150,GtP!$A:$AA,MATCH("G12/13_0-2",GtP!$A$1:$AA$1,0),FALSE))</f>
        <v/>
      </c>
      <c r="Z150" s="318">
        <f t="shared" si="86"/>
        <v>1</v>
      </c>
      <c r="AA150" s="317">
        <f t="shared" si="87"/>
        <v>1</v>
      </c>
      <c r="AB150" s="317" t="str">
        <f t="shared" si="88"/>
        <v/>
      </c>
      <c r="AC150" s="317" t="str">
        <f t="shared" si="89"/>
        <v/>
      </c>
      <c r="AD150" s="317" t="str">
        <f t="shared" si="90"/>
        <v/>
      </c>
      <c r="AE150" s="315">
        <f t="shared" si="91"/>
        <v>2</v>
      </c>
      <c r="AF150" s="311" t="str">
        <f t="shared" si="92"/>
        <v/>
      </c>
      <c r="AG150" s="311" t="str">
        <f t="shared" si="93"/>
        <v/>
      </c>
      <c r="AH150" s="311" t="str">
        <f t="shared" si="94"/>
        <v/>
      </c>
      <c r="AI150" s="316" t="str">
        <f>_xlfn.CONCAT(IF(AV150="","-","B"),IF(BI150="","-","I"),VLOOKUP($B150,GtP!$A:$BB,MATCH("Gs_0-1",GtP!$A$1:$BB$1,0),FALSE))</f>
        <v>-IG</v>
      </c>
      <c r="AJ150" s="317" t="str">
        <f>_xlfn.CONCAT(IF(AW150="","-","B"),IF(BJ150="","-","I"),VLOOKUP($B150,GtP!$A:$BB,MATCH("Gs_0-1",GtP!$A$1:$BB$1,0),FALSE))</f>
        <v>-IG</v>
      </c>
      <c r="AK150" s="317" t="str">
        <f>_xlfn.CONCAT(IF(AX150="","-","B"),IF(BK150="","-","I"),VLOOKUP($B150,GtP!$A:$BB,MATCH("Gi/o_0-1",GtP!$A$1:$BB$1,0),FALSE))</f>
        <v>-I-</v>
      </c>
      <c r="AL150" s="317" t="str">
        <f>_xlfn.CONCAT(IF(AY150="","-","B"),IF(BL150="","-","I"),VLOOKUP($B150,GtP!$A:$BB,MATCH("Gi/o_0-1",GtP!$A$1:$BB$1,0),FALSE))</f>
        <v>-I-</v>
      </c>
      <c r="AM150" s="317" t="str">
        <f>_xlfn.CONCAT(IF(AZ150="","-","B"),IF(BM150="","-","I"),VLOOKUP($B150,GtP!$A:$BB,MATCH("Gi/o_0-1",GtP!$A$1:$BB$1,0),FALSE))</f>
        <v>-I-</v>
      </c>
      <c r="AN150" s="317" t="str">
        <f>_xlfn.CONCAT(IF(BA150="","-","B"),IF(BN150="","-","I"),VLOOKUP($B150,GtP!$A:$BB,MATCH("Gi/o_0-1",GtP!$A$1:$BB$1,0),FALSE))</f>
        <v>-I-</v>
      </c>
      <c r="AO150" s="317" t="str">
        <f>_xlfn.CONCAT(IF(BB150="","-","B"),IF(BO150="","-","I"),VLOOKUP($B150,GtP!$A:$BB,MATCH("Gi/o_0-1",GtP!$A$1:$BB$1,0),FALSE))</f>
        <v>-I-</v>
      </c>
      <c r="AP150" s="317" t="str">
        <f>_xlfn.CONCAT(IF(BC150="","-","B"),IF(BP150="","-","I"),VLOOKUP($B150,GtP!$A:$BB,MATCH("Gq/11_0-1",GtP!$A$1:$BB$1,0),FALSE))</f>
        <v>-I-</v>
      </c>
      <c r="AQ150" s="317" t="str">
        <f>_xlfn.CONCAT(IF(BD150="","-","B"),IF(BQ150="","-","I"),VLOOKUP($B150,GtP!$A:$BB,MATCH("Gq/11_0-1",GtP!$A$1:$BB$1,0),FALSE))</f>
        <v>-I-</v>
      </c>
      <c r="AR150" s="317" t="str">
        <f>_xlfn.CONCAT(IF(BE150="","-","B"),IF(BR150="","-","I"),VLOOKUP($B150,GtP!$A:$BB,MATCH("Gq/11_0-1",GtP!$A$1:$BB$1,0),FALSE))</f>
        <v>-I-</v>
      </c>
      <c r="AS150" s="317" t="str">
        <f>_xlfn.CONCAT(IF(BF150="","-","B"),IF(BS150="","-","I"),VLOOKUP($B150,GtP!$A:$BB,MATCH("Gq/11_0-1",GtP!$A$1:$BB$1,0),FALSE))</f>
        <v>-I-</v>
      </c>
      <c r="AT150" s="317" t="str">
        <f>_xlfn.CONCAT(IF(BG150="","-","B"),IF(BT150="","-","I"),VLOOKUP($B150,GtP!$A:$BB,MATCH("G12/13_0-1",GtP!$A$1:$BB$1,0),FALSE))</f>
        <v>-I-</v>
      </c>
      <c r="AU150" s="317" t="str">
        <f>_xlfn.CONCAT(IF(BH150="","-","B"),IF(BU150="","-","I"),VLOOKUP($B150,GtP!$A:$BB,MATCH("G12/13_0-1",GtP!$A$1:$BB$1,0),FALSE))</f>
        <v>-I-</v>
      </c>
      <c r="AV150" s="319" t="str">
        <f>_xlfn.IFNA(VLOOKUP($B150,'B-LogEmaxOverpEC50'!$A:$AL,MATCH(AV$1,'B-LogEmaxOverpEC50'!$A$1:$AL$1,0),FALSE),"")</f>
        <v/>
      </c>
      <c r="AX150" s="321" t="str">
        <f>_xlfn.IFNA(VLOOKUP($B150,'B-LogEmaxOverpEC50'!$A:$AL,MATCH(AX$1,'B-LogEmaxOverpEC50'!$A$1:$AL$1,0),FALSE),"")</f>
        <v/>
      </c>
      <c r="AY150" s="321" t="str">
        <f>_xlfn.IFNA(VLOOKUP($B150,'B-LogEmaxOverpEC50'!$A:$AL,MATCH(AY$1,'B-LogEmaxOverpEC50'!$A$1:$AL$1,0),FALSE),"")</f>
        <v/>
      </c>
      <c r="AZ150" s="321" t="str">
        <f>_xlfn.IFNA(VLOOKUP($B150,'B-LogEmaxOverpEC50'!$A:$AL,MATCH(AZ$1,'B-LogEmaxOverpEC50'!$A$1:$AL$1,0),FALSE),"")</f>
        <v/>
      </c>
      <c r="BA150" s="321" t="str">
        <f>_xlfn.IFNA(VLOOKUP($B150,'B-LogEmaxOverpEC50'!$A:$AL,MATCH(BA$1,'B-LogEmaxOverpEC50'!$A$1:$AL$1,0),FALSE),"")</f>
        <v/>
      </c>
      <c r="BB150" s="321" t="str">
        <f>_xlfn.IFNA(VLOOKUP($B150,'B-LogEmaxOverpEC50'!$A:$AL,MATCH(BB$1,'B-LogEmaxOverpEC50'!$A$1:$AL$1,0),FALSE),"")</f>
        <v/>
      </c>
      <c r="BC150" s="321" t="str">
        <f>_xlfn.IFNA(VLOOKUP($B150,'B-LogEmaxOverpEC50'!$A:$AL,MATCH(BC$1,'B-LogEmaxOverpEC50'!$A$1:$AL$1,0),FALSE),"")</f>
        <v/>
      </c>
      <c r="BD150" s="321" t="str">
        <f>_xlfn.IFNA(VLOOKUP($B150,'B-LogEmaxOverpEC50'!$A:$AL,MATCH(BD$1,'B-LogEmaxOverpEC50'!$A$1:$AL$1,0),FALSE),"")</f>
        <v/>
      </c>
      <c r="BE150" s="321" t="str">
        <f>_xlfn.IFNA(VLOOKUP($B150,'B-LogEmaxOverpEC50'!$A:$AL,MATCH(BE$1,'B-LogEmaxOverpEC50'!$A$1:$AL$1,0),FALSE),"")</f>
        <v/>
      </c>
      <c r="BF150" s="321" t="str">
        <f>_xlfn.IFNA(VLOOKUP($B150,'B-LogEmaxOverpEC50'!$A:$AL,MATCH(BF$1,'B-LogEmaxOverpEC50'!$A$1:$AL$1,0),FALSE),"")</f>
        <v/>
      </c>
      <c r="BG150" s="321" t="str">
        <f>_xlfn.IFNA(VLOOKUP($B150,'B-LogEmaxOverpEC50'!$A:$AL,MATCH(BG$1,'B-LogEmaxOverpEC50'!$A$1:$AL$1,0),FALSE),"")</f>
        <v/>
      </c>
      <c r="BH150" s="321" t="str">
        <f>_xlfn.IFNA(VLOOKUP($B150,'B-LogEmaxOverpEC50'!$A:$AL,MATCH(BH$1,'B-LogEmaxOverpEC50'!$A$1:$AL$1,0),FALSE),"")</f>
        <v/>
      </c>
      <c r="BI150" s="322">
        <f>_xlfn.IFNA(VLOOKUP($B150,'I-LogEmaxOverpEC50'!$A:$AR,MATCH(BI$1,'I-LogEmaxOverpEC50'!$A$1:$AR$1,0),FALSE),"")</f>
        <v>10.28315470125465</v>
      </c>
      <c r="BJ150" s="320">
        <f>_xlfn.IFNA(VLOOKUP($B150,'I-LogEmaxOverpEC50'!$A:$AR,MATCH(BJ$1,'I-LogEmaxOverpEC50'!$A$1:$AR$1,0),FALSE),"")</f>
        <v>10.29474617124116</v>
      </c>
      <c r="BK150" s="320">
        <f>_xlfn.IFNA(VLOOKUP($B150,'I-LogEmaxOverpEC50'!$A:$AR,MATCH(BK$1,'I-LogEmaxOverpEC50'!$A$1:$AR$1,0),FALSE),"")</f>
        <v>9.9626894308899452</v>
      </c>
      <c r="BL150" s="320">
        <f>_xlfn.IFNA(VLOOKUP($B150,'I-LogEmaxOverpEC50'!$A:$AR,MATCH(BL$1,'I-LogEmaxOverpEC50'!$A$1:$AR$1,0),FALSE),"")</f>
        <v>9.9626894308899452</v>
      </c>
      <c r="BM150" s="320">
        <f>_xlfn.IFNA(VLOOKUP($B150,'I-LogEmaxOverpEC50'!$A:$AR,MATCH(BM$1,'I-LogEmaxOverpEC50'!$A$1:$AR$1,0),FALSE),"")</f>
        <v>10.194653041010406</v>
      </c>
      <c r="BN150" s="320">
        <f>_xlfn.IFNA(VLOOKUP($B150,'I-LogEmaxOverpEC50'!$A:$AR,MATCH(BN$1,'I-LogEmaxOverpEC50'!$A$1:$AR$1,0),FALSE),"")</f>
        <v>10.194653041010406</v>
      </c>
      <c r="BO150" s="320">
        <f>_xlfn.IFNA(VLOOKUP($B150,'I-LogEmaxOverpEC50'!$A:$AR,MATCH(BO$1,'I-LogEmaxOverpEC50'!$A$1:$AR$1,0),FALSE),"")</f>
        <v>10.361258997302802</v>
      </c>
      <c r="BP150" s="320">
        <f>_xlfn.IFNA(VLOOKUP($B150,'I-LogEmaxOverpEC50'!$A:$AR,MATCH(BP$1,'I-LogEmaxOverpEC50'!$A$1:$AR$1,0),FALSE),"")</f>
        <v>10.145892723947602</v>
      </c>
      <c r="BQ150" s="320">
        <f>_xlfn.IFNA(VLOOKUP($B150,'I-LogEmaxOverpEC50'!$A:$AR,MATCH(BQ$1,'I-LogEmaxOverpEC50'!$A$1:$AR$1,0),FALSE),"")</f>
        <v>10.145892723947602</v>
      </c>
      <c r="BR150" s="320">
        <f>_xlfn.IFNA(VLOOKUP($B150,'I-LogEmaxOverpEC50'!$A:$AR,MATCH(BR$1,'I-LogEmaxOverpEC50'!$A$1:$AR$1,0),FALSE),"")</f>
        <v>10.437768024697306</v>
      </c>
      <c r="BS150" s="320">
        <f>_xlfn.IFNA(VLOOKUP($B150,'I-LogEmaxOverpEC50'!$A:$AR,MATCH(BS$1,'I-LogEmaxOverpEC50'!$A$1:$AR$1,0),FALSE),"")</f>
        <v>9.9883149007871204</v>
      </c>
      <c r="BT150" s="320">
        <f>_xlfn.IFNA(VLOOKUP($B150,'I-LogEmaxOverpEC50'!$A:$AR,MATCH(BT$1,'I-LogEmaxOverpEC50'!$A$1:$AR$1,0),FALSE),"")</f>
        <v>10.140654288874837</v>
      </c>
      <c r="BU150" s="320">
        <f>_xlfn.IFNA(VLOOKUP($B150,'I-LogEmaxOverpEC50'!$A:$AR,MATCH(BU$1,'I-LogEmaxOverpEC50'!$A$1:$AR$1,0),FALSE),"")</f>
        <v>10.306547323513813</v>
      </c>
      <c r="BV150" s="114" t="str" cm="1">
        <f t="array" ref="BV150">_xlfn.IFS(AND($C150="A",_xlfn.CONCAT(F150:G150)&lt;&gt;"",$A150=1),"x",AND($C150="A",_xlfn.CONCAT(F150:G150)="",$A150=1),"-",$A$1&lt;&gt;"","")</f>
        <v>x</v>
      </c>
      <c r="BW150" s="113" t="str" cm="1">
        <f t="array" ref="BW150">_xlfn.IFS(AND($C150="A",_xlfn.CONCAT(H150:L150)&lt;&gt;"",$A150=1),"x",AND($C150="A",_xlfn.CONCAT(H150:L150)="",$A150=1),"-",$A$1&lt;&gt;"","")</f>
        <v>-</v>
      </c>
      <c r="BX150" s="113" t="str" cm="1">
        <f t="array" ref="BX150">_xlfn.IFS(AND($C150="A",_xlfn.CONCAT(M150:P150)&lt;&gt;"",$A150=1),"x",AND($C150="A",_xlfn.CONCAT(M150:P150)="",$A150=1),"-",$A$1&lt;&gt;"","")</f>
        <v>-</v>
      </c>
      <c r="BY150" s="113" t="str" cm="1">
        <f t="array" ref="BY150">_xlfn.IFS(AND($C150="A",_xlfn.CONCAT(Q150:R150)&lt;&gt;"",$A150=1),"x",AND($C150="A",_xlfn.CONCAT(Q150:R150)="",$A150=1),"-",$A$1&lt;&gt;"","")</f>
        <v>-</v>
      </c>
      <c r="BZ150" s="121">
        <f t="shared" si="95"/>
        <v>10.29474617124116</v>
      </c>
      <c r="CA150" s="120" t="str">
        <f t="shared" si="96"/>
        <v/>
      </c>
      <c r="CB150" s="120" t="str">
        <f t="shared" si="97"/>
        <v/>
      </c>
      <c r="CC150" s="120" t="str">
        <f t="shared" si="98"/>
        <v/>
      </c>
      <c r="CD150" s="121" t="str">
        <f t="shared" si="99"/>
        <v/>
      </c>
      <c r="CE150" s="120" t="str">
        <f t="shared" si="100"/>
        <v/>
      </c>
      <c r="CF150" s="120" t="str">
        <f t="shared" si="101"/>
        <v/>
      </c>
      <c r="CG150" s="120" t="str">
        <f t="shared" si="102"/>
        <v/>
      </c>
      <c r="CH150" s="120" t="str">
        <f t="shared" si="103"/>
        <v/>
      </c>
      <c r="CI150" s="120" t="str">
        <f t="shared" si="104"/>
        <v/>
      </c>
    </row>
    <row r="151" spans="1:87" x14ac:dyDescent="0.2">
      <c r="A151" s="311" cm="1">
        <f t="array" ref="A151">_xlfn.IFS(SUM(F151:R151)&gt;0,1,Z151&gt;0,2,TRUE,3)</f>
        <v>1</v>
      </c>
      <c r="B151" s="311" t="s">
        <v>37</v>
      </c>
      <c r="C151" s="311" t="str">
        <f>_xlfn.XLOOKUP(B151,RecNamesAll!A:A,RecNamesAll!E:E)</f>
        <v>A</v>
      </c>
      <c r="D151" s="311" t="str">
        <f>_xlfn.XLOOKUP(B151,RecNamesAll!A:A,RecNamesAll!C:C)</f>
        <v>5-HT1F</v>
      </c>
      <c r="F151" s="312" t="str">
        <f t="shared" si="70"/>
        <v/>
      </c>
      <c r="G151" s="313" t="str">
        <f t="shared" si="71"/>
        <v/>
      </c>
      <c r="H151" s="312">
        <f t="shared" si="72"/>
        <v>8.459637310505757</v>
      </c>
      <c r="I151" s="313">
        <f t="shared" si="73"/>
        <v>8.459637310505757</v>
      </c>
      <c r="J151" s="313" t="str">
        <f t="shared" si="74"/>
        <v/>
      </c>
      <c r="K151" s="313" t="str">
        <f t="shared" si="75"/>
        <v/>
      </c>
      <c r="L151" s="313" t="str">
        <f t="shared" si="76"/>
        <v/>
      </c>
      <c r="M151" s="312" t="str">
        <f t="shared" si="77"/>
        <v/>
      </c>
      <c r="N151" s="313" t="str">
        <f t="shared" si="78"/>
        <v/>
      </c>
      <c r="O151" s="313" t="str">
        <f t="shared" si="79"/>
        <v/>
      </c>
      <c r="P151" s="313" t="str">
        <f t="shared" si="80"/>
        <v/>
      </c>
      <c r="Q151" s="312" t="str">
        <f t="shared" si="81"/>
        <v/>
      </c>
      <c r="R151" s="313" t="str">
        <f t="shared" si="82"/>
        <v/>
      </c>
      <c r="S151" s="314">
        <f t="shared" si="83"/>
        <v>2</v>
      </c>
      <c r="T151" s="315" t="str">
        <f t="shared" si="84"/>
        <v>A</v>
      </c>
      <c r="U151" s="311" t="str">
        <f t="shared" si="85"/>
        <v>5-HT1F</v>
      </c>
      <c r="V151" s="316" t="str">
        <f>IF(VLOOKUP($B151,GtP!$A:$AA,MATCH("Gs_0-2",GtP!$A$1:$AA$1,0),FALSE)=0,"",VLOOKUP($B151,GtP!$A:$AA,MATCH("Gs_0-2",GtP!$A$1:$AA$1,0),FALSE))</f>
        <v/>
      </c>
      <c r="W151" s="317">
        <f>IF(VLOOKUP($B151,GtP!$A:$AA,MATCH("Gi/o_0-2",GtP!$A$1:$AA$1,0),FALSE)=0,"",VLOOKUP($B151,GtP!$A:$AA,MATCH("Gi/o_0-2",GtP!$A$1:$AA$1,0),FALSE))</f>
        <v>1</v>
      </c>
      <c r="X151" s="317" t="str">
        <f>IF(VLOOKUP($B151,GtP!$A:$AA,MATCH("Gq/11_0-2",GtP!$A$1:$AA$1,0),FALSE)=0,"",VLOOKUP($B151,GtP!$A:$AA,MATCH("Gq/11_0-2",GtP!$A$1:$AA$1,0),FALSE))</f>
        <v/>
      </c>
      <c r="Y151" s="317" t="str">
        <f>IF(VLOOKUP($B151,GtP!$A:$AA,MATCH("G12/13_0-2",GtP!$A$1:$AA$1,0),FALSE)=0,"",VLOOKUP($B151,GtP!$A:$AA,MATCH("G12/13_0-2",GtP!$A$1:$AA$1,0),FALSE))</f>
        <v/>
      </c>
      <c r="Z151" s="318">
        <f t="shared" si="86"/>
        <v>1</v>
      </c>
      <c r="AA151" s="317" t="str">
        <f t="shared" si="87"/>
        <v/>
      </c>
      <c r="AB151" s="317">
        <f t="shared" si="88"/>
        <v>1</v>
      </c>
      <c r="AC151" s="317" t="str">
        <f t="shared" si="89"/>
        <v/>
      </c>
      <c r="AD151" s="317" t="str">
        <f t="shared" si="90"/>
        <v/>
      </c>
      <c r="AE151" s="315" t="str">
        <f t="shared" si="91"/>
        <v/>
      </c>
      <c r="AF151" s="311">
        <f t="shared" si="92"/>
        <v>2</v>
      </c>
      <c r="AG151" s="311" t="str">
        <f t="shared" si="93"/>
        <v/>
      </c>
      <c r="AH151" s="311" t="str">
        <f t="shared" si="94"/>
        <v/>
      </c>
      <c r="AI151" s="316" t="str">
        <f>_xlfn.CONCAT(IF(AV151="","-","B"),IF(BI151="","-","I"),VLOOKUP($B151,GtP!$A:$BB,MATCH("Gs_0-1",GtP!$A$1:$BB$1,0),FALSE))</f>
        <v>---</v>
      </c>
      <c r="AJ151" s="317" t="str">
        <f>_xlfn.CONCAT(IF(AW151="","-","B"),IF(BJ151="","-","I"),VLOOKUP($B151,GtP!$A:$BB,MATCH("Gs_0-1",GtP!$A$1:$BB$1,0),FALSE))</f>
        <v>---</v>
      </c>
      <c r="AK151" s="317" t="str">
        <f>_xlfn.CONCAT(IF(AX151="","-","B"),IF(BK151="","-","I"),VLOOKUP($B151,GtP!$A:$BB,MATCH("Gi/o_0-1",GtP!$A$1:$BB$1,0),FALSE))</f>
        <v>-IG</v>
      </c>
      <c r="AL151" s="317" t="str">
        <f>_xlfn.CONCAT(IF(AY151="","-","B"),IF(BL151="","-","I"),VLOOKUP($B151,GtP!$A:$BB,MATCH("Gi/o_0-1",GtP!$A$1:$BB$1,0),FALSE))</f>
        <v>-IG</v>
      </c>
      <c r="AM151" s="317" t="str">
        <f>_xlfn.CONCAT(IF(AZ151="","-","B"),IF(BM151="","-","I"),VLOOKUP($B151,GtP!$A:$BB,MATCH("Gi/o_0-1",GtP!$A$1:$BB$1,0),FALSE))</f>
        <v>--G</v>
      </c>
      <c r="AN151" s="317" t="str">
        <f>_xlfn.CONCAT(IF(BA151="","-","B"),IF(BN151="","-","I"),VLOOKUP($B151,GtP!$A:$BB,MATCH("Gi/o_0-1",GtP!$A$1:$BB$1,0),FALSE))</f>
        <v>--G</v>
      </c>
      <c r="AO151" s="317" t="str">
        <f>_xlfn.CONCAT(IF(BB151="","-","B"),IF(BO151="","-","I"),VLOOKUP($B151,GtP!$A:$BB,MATCH("Gi/o_0-1",GtP!$A$1:$BB$1,0),FALSE))</f>
        <v>--G</v>
      </c>
      <c r="AP151" s="317" t="str">
        <f>_xlfn.CONCAT(IF(BC151="","-","B"),IF(BP151="","-","I"),VLOOKUP($B151,GtP!$A:$BB,MATCH("Gq/11_0-1",GtP!$A$1:$BB$1,0),FALSE))</f>
        <v>---</v>
      </c>
      <c r="AQ151" s="317" t="str">
        <f>_xlfn.CONCAT(IF(BD151="","-","B"),IF(BQ151="","-","I"),VLOOKUP($B151,GtP!$A:$BB,MATCH("Gq/11_0-1",GtP!$A$1:$BB$1,0),FALSE))</f>
        <v>---</v>
      </c>
      <c r="AR151" s="317" t="str">
        <f>_xlfn.CONCAT(IF(BE151="","-","B"),IF(BR151="","-","I"),VLOOKUP($B151,GtP!$A:$BB,MATCH("Gq/11_0-1",GtP!$A$1:$BB$1,0),FALSE))</f>
        <v>---</v>
      </c>
      <c r="AS151" s="317" t="str">
        <f>_xlfn.CONCAT(IF(BF151="","-","B"),IF(BS151="","-","I"),VLOOKUP($B151,GtP!$A:$BB,MATCH("Gq/11_0-1",GtP!$A$1:$BB$1,0),FALSE))</f>
        <v>---</v>
      </c>
      <c r="AT151" s="317" t="str">
        <f>_xlfn.CONCAT(IF(BG151="","-","B"),IF(BT151="","-","I"),VLOOKUP($B151,GtP!$A:$BB,MATCH("G12/13_0-1",GtP!$A$1:$BB$1,0),FALSE))</f>
        <v>---</v>
      </c>
      <c r="AU151" s="317" t="str">
        <f>_xlfn.CONCAT(IF(BH151="","-","B"),IF(BU151="","-","I"),VLOOKUP($B151,GtP!$A:$BB,MATCH("G12/13_0-1",GtP!$A$1:$BB$1,0),FALSE))</f>
        <v>---</v>
      </c>
      <c r="AV151" s="319" t="str">
        <f>_xlfn.IFNA(VLOOKUP($B151,'B-LogEmaxOverpEC50'!$A:$AL,MATCH(AV$1,'B-LogEmaxOverpEC50'!$A$1:$AL$1,0),FALSE),"")</f>
        <v/>
      </c>
      <c r="AX151" s="321" t="str">
        <f>_xlfn.IFNA(VLOOKUP($B151,'B-LogEmaxOverpEC50'!$A:$AL,MATCH(AX$1,'B-LogEmaxOverpEC50'!$A$1:$AL$1,0),FALSE),"")</f>
        <v/>
      </c>
      <c r="AY151" s="321" t="str">
        <f>_xlfn.IFNA(VLOOKUP($B151,'B-LogEmaxOverpEC50'!$A:$AL,MATCH(AY$1,'B-LogEmaxOverpEC50'!$A$1:$AL$1,0),FALSE),"")</f>
        <v/>
      </c>
      <c r="AZ151" s="321" t="str">
        <f>_xlfn.IFNA(VLOOKUP($B151,'B-LogEmaxOverpEC50'!$A:$AL,MATCH(AZ$1,'B-LogEmaxOverpEC50'!$A$1:$AL$1,0),FALSE),"")</f>
        <v/>
      </c>
      <c r="BA151" s="321" t="str">
        <f>_xlfn.IFNA(VLOOKUP($B151,'B-LogEmaxOverpEC50'!$A:$AL,MATCH(BA$1,'B-LogEmaxOverpEC50'!$A$1:$AL$1,0),FALSE),"")</f>
        <v/>
      </c>
      <c r="BB151" s="321" t="str">
        <f>_xlfn.IFNA(VLOOKUP($B151,'B-LogEmaxOverpEC50'!$A:$AL,MATCH(BB$1,'B-LogEmaxOverpEC50'!$A$1:$AL$1,0),FALSE),"")</f>
        <v/>
      </c>
      <c r="BC151" s="321" t="str">
        <f>_xlfn.IFNA(VLOOKUP($B151,'B-LogEmaxOverpEC50'!$A:$AL,MATCH(BC$1,'B-LogEmaxOverpEC50'!$A$1:$AL$1,0),FALSE),"")</f>
        <v/>
      </c>
      <c r="BD151" s="321" t="str">
        <f>_xlfn.IFNA(VLOOKUP($B151,'B-LogEmaxOverpEC50'!$A:$AL,MATCH(BD$1,'B-LogEmaxOverpEC50'!$A$1:$AL$1,0),FALSE),"")</f>
        <v/>
      </c>
      <c r="BE151" s="321" t="str">
        <f>_xlfn.IFNA(VLOOKUP($B151,'B-LogEmaxOverpEC50'!$A:$AL,MATCH(BE$1,'B-LogEmaxOverpEC50'!$A$1:$AL$1,0),FALSE),"")</f>
        <v/>
      </c>
      <c r="BF151" s="321" t="str">
        <f>_xlfn.IFNA(VLOOKUP($B151,'B-LogEmaxOverpEC50'!$A:$AL,MATCH(BF$1,'B-LogEmaxOverpEC50'!$A$1:$AL$1,0),FALSE),"")</f>
        <v/>
      </c>
      <c r="BG151" s="321" t="str">
        <f>_xlfn.IFNA(VLOOKUP($B151,'B-LogEmaxOverpEC50'!$A:$AL,MATCH(BG$1,'B-LogEmaxOverpEC50'!$A$1:$AL$1,0),FALSE),"")</f>
        <v/>
      </c>
      <c r="BH151" s="321" t="str">
        <f>_xlfn.IFNA(VLOOKUP($B151,'B-LogEmaxOverpEC50'!$A:$AL,MATCH(BH$1,'B-LogEmaxOverpEC50'!$A$1:$AL$1,0),FALSE),"")</f>
        <v/>
      </c>
      <c r="BI151" s="322" t="str">
        <f>_xlfn.IFNA(VLOOKUP($B151,'I-LogEmaxOverpEC50'!$A:$AR,MATCH(BI$1,'I-LogEmaxOverpEC50'!$A$1:$AR$1,0),FALSE),"")</f>
        <v/>
      </c>
      <c r="BJ151" s="320" t="str">
        <f>_xlfn.IFNA(VLOOKUP($B151,'I-LogEmaxOverpEC50'!$A:$AR,MATCH(BJ$1,'I-LogEmaxOverpEC50'!$A$1:$AR$1,0),FALSE),"")</f>
        <v/>
      </c>
      <c r="BK151" s="320">
        <f>_xlfn.IFNA(VLOOKUP($B151,'I-LogEmaxOverpEC50'!$A:$AR,MATCH(BK$1,'I-LogEmaxOverpEC50'!$A$1:$AR$1,0),FALSE),"")</f>
        <v>8.459637310505757</v>
      </c>
      <c r="BL151" s="320">
        <f>_xlfn.IFNA(VLOOKUP($B151,'I-LogEmaxOverpEC50'!$A:$AR,MATCH(BL$1,'I-LogEmaxOverpEC50'!$A$1:$AR$1,0),FALSE),"")</f>
        <v>8.459637310505757</v>
      </c>
      <c r="BM151" s="320" t="str">
        <f>_xlfn.IFNA(VLOOKUP($B151,'I-LogEmaxOverpEC50'!$A:$AR,MATCH(BM$1,'I-LogEmaxOverpEC50'!$A$1:$AR$1,0),FALSE),"")</f>
        <v/>
      </c>
      <c r="BN151" s="320" t="str">
        <f>_xlfn.IFNA(VLOOKUP($B151,'I-LogEmaxOverpEC50'!$A:$AR,MATCH(BN$1,'I-LogEmaxOverpEC50'!$A$1:$AR$1,0),FALSE),"")</f>
        <v/>
      </c>
      <c r="BO151" s="320" t="str">
        <f>_xlfn.IFNA(VLOOKUP($B151,'I-LogEmaxOverpEC50'!$A:$AR,MATCH(BO$1,'I-LogEmaxOverpEC50'!$A$1:$AR$1,0),FALSE),"")</f>
        <v/>
      </c>
      <c r="BP151" s="320" t="str">
        <f>_xlfn.IFNA(VLOOKUP($B151,'I-LogEmaxOverpEC50'!$A:$AR,MATCH(BP$1,'I-LogEmaxOverpEC50'!$A$1:$AR$1,0),FALSE),"")</f>
        <v/>
      </c>
      <c r="BQ151" s="320" t="str">
        <f>_xlfn.IFNA(VLOOKUP($B151,'I-LogEmaxOverpEC50'!$A:$AR,MATCH(BQ$1,'I-LogEmaxOverpEC50'!$A$1:$AR$1,0),FALSE),"")</f>
        <v/>
      </c>
      <c r="BR151" s="320" t="str">
        <f>_xlfn.IFNA(VLOOKUP($B151,'I-LogEmaxOverpEC50'!$A:$AR,MATCH(BR$1,'I-LogEmaxOverpEC50'!$A$1:$AR$1,0),FALSE),"")</f>
        <v/>
      </c>
      <c r="BS151" s="320" t="str">
        <f>_xlfn.IFNA(VLOOKUP($B151,'I-LogEmaxOverpEC50'!$A:$AR,MATCH(BS$1,'I-LogEmaxOverpEC50'!$A$1:$AR$1,0),FALSE),"")</f>
        <v/>
      </c>
      <c r="BT151" s="320" t="str">
        <f>_xlfn.IFNA(VLOOKUP($B151,'I-LogEmaxOverpEC50'!$A:$AR,MATCH(BT$1,'I-LogEmaxOverpEC50'!$A$1:$AR$1,0),FALSE),"")</f>
        <v/>
      </c>
      <c r="BU151" s="320" t="str">
        <f>_xlfn.IFNA(VLOOKUP($B151,'I-LogEmaxOverpEC50'!$A:$AR,MATCH(BU$1,'I-LogEmaxOverpEC50'!$A$1:$AR$1,0),FALSE),"")</f>
        <v/>
      </c>
      <c r="BV151" s="114" t="str" cm="1">
        <f t="array" ref="BV151">_xlfn.IFS(AND($C151="A",_xlfn.CONCAT(F151:G151)&lt;&gt;"",$A151=1),"x",AND($C151="A",_xlfn.CONCAT(F151:G151)="",$A151=1),"-",$A$1&lt;&gt;"","")</f>
        <v>-</v>
      </c>
      <c r="BW151" s="113" t="str" cm="1">
        <f t="array" ref="BW151">_xlfn.IFS(AND($C151="A",_xlfn.CONCAT(H151:L151)&lt;&gt;"",$A151=1),"x",AND($C151="A",_xlfn.CONCAT(H151:L151)="",$A151=1),"-",$A$1&lt;&gt;"","")</f>
        <v>x</v>
      </c>
      <c r="BX151" s="113" t="str" cm="1">
        <f t="array" ref="BX151">_xlfn.IFS(AND($C151="A",_xlfn.CONCAT(M151:P151)&lt;&gt;"",$A151=1),"x",AND($C151="A",_xlfn.CONCAT(M151:P151)="",$A151=1),"-",$A$1&lt;&gt;"","")</f>
        <v>-</v>
      </c>
      <c r="BY151" s="113" t="str" cm="1">
        <f t="array" ref="BY151">_xlfn.IFS(AND($C151="A",_xlfn.CONCAT(Q151:R151)&lt;&gt;"",$A151=1),"x",AND($C151="A",_xlfn.CONCAT(Q151:R151)="",$A151=1),"-",$A$1&lt;&gt;"","")</f>
        <v>-</v>
      </c>
      <c r="BZ151" s="121" t="str">
        <f t="shared" si="95"/>
        <v/>
      </c>
      <c r="CA151" s="120">
        <f t="shared" si="96"/>
        <v>8.459637310505757</v>
      </c>
      <c r="CB151" s="120" t="str">
        <f t="shared" si="97"/>
        <v/>
      </c>
      <c r="CC151" s="120" t="str">
        <f t="shared" si="98"/>
        <v/>
      </c>
      <c r="CD151" s="121" t="str">
        <f t="shared" si="99"/>
        <v/>
      </c>
      <c r="CE151" s="120" t="str">
        <f t="shared" si="100"/>
        <v/>
      </c>
      <c r="CF151" s="120" t="str">
        <f t="shared" si="101"/>
        <v/>
      </c>
      <c r="CG151" s="120" t="str">
        <f t="shared" si="102"/>
        <v/>
      </c>
      <c r="CH151" s="120" t="str">
        <f t="shared" si="103"/>
        <v/>
      </c>
      <c r="CI151" s="120" t="str">
        <f t="shared" si="104"/>
        <v/>
      </c>
    </row>
    <row r="152" spans="1:87" x14ac:dyDescent="0.2">
      <c r="A152" s="311" cm="1">
        <f t="array" ref="A152">_xlfn.IFS(SUM(F152:R152)&gt;0,1,Z152&gt;0,2,TRUE,3)</f>
        <v>1</v>
      </c>
      <c r="B152" s="311" t="s">
        <v>97</v>
      </c>
      <c r="C152" s="311" t="str">
        <f>_xlfn.XLOOKUP(B152,RecNamesAll!A:A,RecNamesAll!E:E)</f>
        <v>A</v>
      </c>
      <c r="D152" s="311" t="str">
        <f>_xlfn.XLOOKUP(B152,RecNamesAll!A:A,RecNamesAll!C:C)</f>
        <v>FPR1</v>
      </c>
      <c r="F152" s="312" t="str">
        <f t="shared" si="70"/>
        <v/>
      </c>
      <c r="G152" s="313" t="str">
        <f t="shared" si="71"/>
        <v/>
      </c>
      <c r="H152" s="312">
        <f t="shared" si="72"/>
        <v>8.2938419533373278</v>
      </c>
      <c r="I152" s="313">
        <f t="shared" si="73"/>
        <v>8.2938419533373278</v>
      </c>
      <c r="J152" s="313" t="str">
        <f t="shared" si="74"/>
        <v/>
      </c>
      <c r="K152" s="313" t="str">
        <f t="shared" si="75"/>
        <v/>
      </c>
      <c r="L152" s="313" t="str">
        <f t="shared" si="76"/>
        <v/>
      </c>
      <c r="M152" s="312" t="str">
        <f t="shared" si="77"/>
        <v/>
      </c>
      <c r="N152" s="313" t="str">
        <f t="shared" si="78"/>
        <v/>
      </c>
      <c r="O152" s="313" t="str">
        <f t="shared" si="79"/>
        <v/>
      </c>
      <c r="P152" s="313" t="str">
        <f t="shared" si="80"/>
        <v/>
      </c>
      <c r="Q152" s="312" t="str">
        <f t="shared" si="81"/>
        <v/>
      </c>
      <c r="R152" s="313" t="str">
        <f t="shared" si="82"/>
        <v/>
      </c>
      <c r="S152" s="314">
        <f t="shared" si="83"/>
        <v>2</v>
      </c>
      <c r="T152" s="315" t="str">
        <f t="shared" si="84"/>
        <v>A</v>
      </c>
      <c r="U152" s="311" t="str">
        <f t="shared" si="85"/>
        <v>FPR1</v>
      </c>
      <c r="V152" s="316" t="str">
        <f>IF(VLOOKUP($B152,GtP!$A:$AA,MATCH("Gs_0-2",GtP!$A$1:$AA$1,0),FALSE)=0,"",VLOOKUP($B152,GtP!$A:$AA,MATCH("Gs_0-2",GtP!$A$1:$AA$1,0),FALSE))</f>
        <v/>
      </c>
      <c r="W152" s="317">
        <f>IF(VLOOKUP($B152,GtP!$A:$AA,MATCH("Gi/o_0-2",GtP!$A$1:$AA$1,0),FALSE)=0,"",VLOOKUP($B152,GtP!$A:$AA,MATCH("Gi/o_0-2",GtP!$A$1:$AA$1,0),FALSE))</f>
        <v>1</v>
      </c>
      <c r="X152" s="317" t="str">
        <f>IF(VLOOKUP($B152,GtP!$A:$AA,MATCH("Gq/11_0-2",GtP!$A$1:$AA$1,0),FALSE)=0,"",VLOOKUP($B152,GtP!$A:$AA,MATCH("Gq/11_0-2",GtP!$A$1:$AA$1,0),FALSE))</f>
        <v/>
      </c>
      <c r="Y152" s="317" t="str">
        <f>IF(VLOOKUP($B152,GtP!$A:$AA,MATCH("G12/13_0-2",GtP!$A$1:$AA$1,0),FALSE)=0,"",VLOOKUP($B152,GtP!$A:$AA,MATCH("G12/13_0-2",GtP!$A$1:$AA$1,0),FALSE))</f>
        <v/>
      </c>
      <c r="Z152" s="318">
        <f t="shared" si="86"/>
        <v>1</v>
      </c>
      <c r="AA152" s="317" t="str">
        <f t="shared" si="87"/>
        <v/>
      </c>
      <c r="AB152" s="317">
        <f t="shared" si="88"/>
        <v>1</v>
      </c>
      <c r="AC152" s="317" t="str">
        <f t="shared" si="89"/>
        <v/>
      </c>
      <c r="AD152" s="317" t="str">
        <f t="shared" si="90"/>
        <v/>
      </c>
      <c r="AE152" s="315" t="str">
        <f t="shared" si="91"/>
        <v/>
      </c>
      <c r="AF152" s="311">
        <f t="shared" si="92"/>
        <v>2</v>
      </c>
      <c r="AG152" s="311" t="str">
        <f t="shared" si="93"/>
        <v/>
      </c>
      <c r="AH152" s="311" t="str">
        <f t="shared" si="94"/>
        <v/>
      </c>
      <c r="AI152" s="316" t="str">
        <f>_xlfn.CONCAT(IF(AV152="","-","B"),IF(BI152="","-","I"),VLOOKUP($B152,GtP!$A:$BB,MATCH("Gs_0-1",GtP!$A$1:$BB$1,0),FALSE))</f>
        <v>---</v>
      </c>
      <c r="AJ152" s="317" t="str">
        <f>_xlfn.CONCAT(IF(AW152="","-","B"),IF(BJ152="","-","I"),VLOOKUP($B152,GtP!$A:$BB,MATCH("Gs_0-1",GtP!$A$1:$BB$1,0),FALSE))</f>
        <v>---</v>
      </c>
      <c r="AK152" s="317" t="str">
        <f>_xlfn.CONCAT(IF(AX152="","-","B"),IF(BK152="","-","I"),VLOOKUP($B152,GtP!$A:$BB,MATCH("Gi/o_0-1",GtP!$A$1:$BB$1,0),FALSE))</f>
        <v>-IG</v>
      </c>
      <c r="AL152" s="317" t="str">
        <f>_xlfn.CONCAT(IF(AY152="","-","B"),IF(BL152="","-","I"),VLOOKUP($B152,GtP!$A:$BB,MATCH("Gi/o_0-1",GtP!$A$1:$BB$1,0),FALSE))</f>
        <v>-IG</v>
      </c>
      <c r="AM152" s="317" t="str">
        <f>_xlfn.CONCAT(IF(AZ152="","-","B"),IF(BM152="","-","I"),VLOOKUP($B152,GtP!$A:$BB,MATCH("Gi/o_0-1",GtP!$A$1:$BB$1,0),FALSE))</f>
        <v>--G</v>
      </c>
      <c r="AN152" s="317" t="str">
        <f>_xlfn.CONCAT(IF(BA152="","-","B"),IF(BN152="","-","I"),VLOOKUP($B152,GtP!$A:$BB,MATCH("Gi/o_0-1",GtP!$A$1:$BB$1,0),FALSE))</f>
        <v>--G</v>
      </c>
      <c r="AO152" s="317" t="str">
        <f>_xlfn.CONCAT(IF(BB152="","-","B"),IF(BO152="","-","I"),VLOOKUP($B152,GtP!$A:$BB,MATCH("Gi/o_0-1",GtP!$A$1:$BB$1,0),FALSE))</f>
        <v>--G</v>
      </c>
      <c r="AP152" s="317" t="str">
        <f>_xlfn.CONCAT(IF(BC152="","-","B"),IF(BP152="","-","I"),VLOOKUP($B152,GtP!$A:$BB,MATCH("Gq/11_0-1",GtP!$A$1:$BB$1,0),FALSE))</f>
        <v>---</v>
      </c>
      <c r="AQ152" s="317" t="str">
        <f>_xlfn.CONCAT(IF(BD152="","-","B"),IF(BQ152="","-","I"),VLOOKUP($B152,GtP!$A:$BB,MATCH("Gq/11_0-1",GtP!$A$1:$BB$1,0),FALSE))</f>
        <v>---</v>
      </c>
      <c r="AR152" s="317" t="str">
        <f>_xlfn.CONCAT(IF(BE152="","-","B"),IF(BR152="","-","I"),VLOOKUP($B152,GtP!$A:$BB,MATCH("Gq/11_0-1",GtP!$A$1:$BB$1,0),FALSE))</f>
        <v>-I-</v>
      </c>
      <c r="AS152" s="317" t="str">
        <f>_xlfn.CONCAT(IF(BF152="","-","B"),IF(BS152="","-","I"),VLOOKUP($B152,GtP!$A:$BB,MATCH("Gq/11_0-1",GtP!$A$1:$BB$1,0),FALSE))</f>
        <v>---</v>
      </c>
      <c r="AT152" s="317" t="str">
        <f>_xlfn.CONCAT(IF(BG152="","-","B"),IF(BT152="","-","I"),VLOOKUP($B152,GtP!$A:$BB,MATCH("G12/13_0-1",GtP!$A$1:$BB$1,0),FALSE))</f>
        <v>---</v>
      </c>
      <c r="AU152" s="317" t="str">
        <f>_xlfn.CONCAT(IF(BH152="","-","B"),IF(BU152="","-","I"),VLOOKUP($B152,GtP!$A:$BB,MATCH("G12/13_0-1",GtP!$A$1:$BB$1,0),FALSE))</f>
        <v>---</v>
      </c>
      <c r="AV152" s="319" t="str">
        <f>_xlfn.IFNA(VLOOKUP($B152,'B-LogEmaxOverpEC50'!$A:$AL,MATCH(AV$1,'B-LogEmaxOverpEC50'!$A$1:$AL$1,0),FALSE),"")</f>
        <v/>
      </c>
      <c r="AX152" s="321" t="str">
        <f>_xlfn.IFNA(VLOOKUP($B152,'B-LogEmaxOverpEC50'!$A:$AL,MATCH(AX$1,'B-LogEmaxOverpEC50'!$A$1:$AL$1,0),FALSE),"")</f>
        <v/>
      </c>
      <c r="AY152" s="321" t="str">
        <f>_xlfn.IFNA(VLOOKUP($B152,'B-LogEmaxOverpEC50'!$A:$AL,MATCH(AY$1,'B-LogEmaxOverpEC50'!$A$1:$AL$1,0),FALSE),"")</f>
        <v/>
      </c>
      <c r="AZ152" s="321" t="str">
        <f>_xlfn.IFNA(VLOOKUP($B152,'B-LogEmaxOverpEC50'!$A:$AL,MATCH(AZ$1,'B-LogEmaxOverpEC50'!$A$1:$AL$1,0),FALSE),"")</f>
        <v/>
      </c>
      <c r="BA152" s="321" t="str">
        <f>_xlfn.IFNA(VLOOKUP($B152,'B-LogEmaxOverpEC50'!$A:$AL,MATCH(BA$1,'B-LogEmaxOverpEC50'!$A$1:$AL$1,0),FALSE),"")</f>
        <v/>
      </c>
      <c r="BB152" s="321" t="str">
        <f>_xlfn.IFNA(VLOOKUP($B152,'B-LogEmaxOverpEC50'!$A:$AL,MATCH(BB$1,'B-LogEmaxOverpEC50'!$A$1:$AL$1,0),FALSE),"")</f>
        <v/>
      </c>
      <c r="BC152" s="321" t="str">
        <f>_xlfn.IFNA(VLOOKUP($B152,'B-LogEmaxOverpEC50'!$A:$AL,MATCH(BC$1,'B-LogEmaxOverpEC50'!$A$1:$AL$1,0),FALSE),"")</f>
        <v/>
      </c>
      <c r="BD152" s="321" t="str">
        <f>_xlfn.IFNA(VLOOKUP($B152,'B-LogEmaxOverpEC50'!$A:$AL,MATCH(BD$1,'B-LogEmaxOverpEC50'!$A$1:$AL$1,0),FALSE),"")</f>
        <v/>
      </c>
      <c r="BE152" s="321" t="str">
        <f>_xlfn.IFNA(VLOOKUP($B152,'B-LogEmaxOverpEC50'!$A:$AL,MATCH(BE$1,'B-LogEmaxOverpEC50'!$A$1:$AL$1,0),FALSE),"")</f>
        <v/>
      </c>
      <c r="BF152" s="321" t="str">
        <f>_xlfn.IFNA(VLOOKUP($B152,'B-LogEmaxOverpEC50'!$A:$AL,MATCH(BF$1,'B-LogEmaxOverpEC50'!$A$1:$AL$1,0),FALSE),"")</f>
        <v/>
      </c>
      <c r="BG152" s="321" t="str">
        <f>_xlfn.IFNA(VLOOKUP($B152,'B-LogEmaxOverpEC50'!$A:$AL,MATCH(BG$1,'B-LogEmaxOverpEC50'!$A$1:$AL$1,0),FALSE),"")</f>
        <v/>
      </c>
      <c r="BH152" s="321" t="str">
        <f>_xlfn.IFNA(VLOOKUP($B152,'B-LogEmaxOverpEC50'!$A:$AL,MATCH(BH$1,'B-LogEmaxOverpEC50'!$A$1:$AL$1,0),FALSE),"")</f>
        <v/>
      </c>
      <c r="BI152" s="322" t="str">
        <f>_xlfn.IFNA(VLOOKUP($B152,'I-LogEmaxOverpEC50'!$A:$AR,MATCH(BI$1,'I-LogEmaxOverpEC50'!$A$1:$AR$1,0),FALSE),"")</f>
        <v/>
      </c>
      <c r="BJ152" s="320" t="str">
        <f>_xlfn.IFNA(VLOOKUP($B152,'I-LogEmaxOverpEC50'!$A:$AR,MATCH(BJ$1,'I-LogEmaxOverpEC50'!$A$1:$AR$1,0),FALSE),"")</f>
        <v/>
      </c>
      <c r="BK152" s="320">
        <f>_xlfn.IFNA(VLOOKUP($B152,'I-LogEmaxOverpEC50'!$A:$AR,MATCH(BK$1,'I-LogEmaxOverpEC50'!$A$1:$AR$1,0),FALSE),"")</f>
        <v>8.2938419533373278</v>
      </c>
      <c r="BL152" s="320">
        <f>_xlfn.IFNA(VLOOKUP($B152,'I-LogEmaxOverpEC50'!$A:$AR,MATCH(BL$1,'I-LogEmaxOverpEC50'!$A$1:$AR$1,0),FALSE),"")</f>
        <v>8.2938419533373278</v>
      </c>
      <c r="BM152" s="320" t="str">
        <f>_xlfn.IFNA(VLOOKUP($B152,'I-LogEmaxOverpEC50'!$A:$AR,MATCH(BM$1,'I-LogEmaxOverpEC50'!$A$1:$AR$1,0),FALSE),"")</f>
        <v/>
      </c>
      <c r="BN152" s="320" t="str">
        <f>_xlfn.IFNA(VLOOKUP($B152,'I-LogEmaxOverpEC50'!$A:$AR,MATCH(BN$1,'I-LogEmaxOverpEC50'!$A$1:$AR$1,0),FALSE),"")</f>
        <v/>
      </c>
      <c r="BO152" s="320" t="str">
        <f>_xlfn.IFNA(VLOOKUP($B152,'I-LogEmaxOverpEC50'!$A:$AR,MATCH(BO$1,'I-LogEmaxOverpEC50'!$A$1:$AR$1,0),FALSE),"")</f>
        <v/>
      </c>
      <c r="BP152" s="320" t="str">
        <f>_xlfn.IFNA(VLOOKUP($B152,'I-LogEmaxOverpEC50'!$A:$AR,MATCH(BP$1,'I-LogEmaxOverpEC50'!$A$1:$AR$1,0),FALSE),"")</f>
        <v/>
      </c>
      <c r="BQ152" s="320" t="str">
        <f>_xlfn.IFNA(VLOOKUP($B152,'I-LogEmaxOverpEC50'!$A:$AR,MATCH(BQ$1,'I-LogEmaxOverpEC50'!$A$1:$AR$1,0),FALSE),"")</f>
        <v/>
      </c>
      <c r="BR152" s="320">
        <f>_xlfn.IFNA(VLOOKUP($B152,'I-LogEmaxOverpEC50'!$A:$AR,MATCH(BR$1,'I-LogEmaxOverpEC50'!$A$1:$AR$1,0),FALSE),"")</f>
        <v>8.500718081395144</v>
      </c>
      <c r="BS152" s="320" t="str">
        <f>_xlfn.IFNA(VLOOKUP($B152,'I-LogEmaxOverpEC50'!$A:$AR,MATCH(BS$1,'I-LogEmaxOverpEC50'!$A$1:$AR$1,0),FALSE),"")</f>
        <v/>
      </c>
      <c r="BT152" s="320" t="str">
        <f>_xlfn.IFNA(VLOOKUP($B152,'I-LogEmaxOverpEC50'!$A:$AR,MATCH(BT$1,'I-LogEmaxOverpEC50'!$A$1:$AR$1,0),FALSE),"")</f>
        <v/>
      </c>
      <c r="BU152" s="320" t="str">
        <f>_xlfn.IFNA(VLOOKUP($B152,'I-LogEmaxOverpEC50'!$A:$AR,MATCH(BU$1,'I-LogEmaxOverpEC50'!$A$1:$AR$1,0),FALSE),"")</f>
        <v/>
      </c>
      <c r="BV152" s="114" t="str" cm="1">
        <f t="array" ref="BV152">_xlfn.IFS(AND($C152="A",_xlfn.CONCAT(F152:G152)&lt;&gt;"",$A152=1),"x",AND($C152="A",_xlfn.CONCAT(F152:G152)="",$A152=1),"-",$A$1&lt;&gt;"","")</f>
        <v>-</v>
      </c>
      <c r="BW152" s="113" t="str" cm="1">
        <f t="array" ref="BW152">_xlfn.IFS(AND($C152="A",_xlfn.CONCAT(H152:L152)&lt;&gt;"",$A152=1),"x",AND($C152="A",_xlfn.CONCAT(H152:L152)="",$A152=1),"-",$A$1&lt;&gt;"","")</f>
        <v>x</v>
      </c>
      <c r="BX152" s="113" t="str" cm="1">
        <f t="array" ref="BX152">_xlfn.IFS(AND($C152="A",_xlfn.CONCAT(M152:P152)&lt;&gt;"",$A152=1),"x",AND($C152="A",_xlfn.CONCAT(M152:P152)="",$A152=1),"-",$A$1&lt;&gt;"","")</f>
        <v>-</v>
      </c>
      <c r="BY152" s="113" t="str" cm="1">
        <f t="array" ref="BY152">_xlfn.IFS(AND($C152="A",_xlfn.CONCAT(Q152:R152)&lt;&gt;"",$A152=1),"x",AND($C152="A",_xlfn.CONCAT(Q152:R152)="",$A152=1),"-",$A$1&lt;&gt;"","")</f>
        <v>-</v>
      </c>
      <c r="BZ152" s="121" t="str">
        <f t="shared" si="95"/>
        <v/>
      </c>
      <c r="CA152" s="120">
        <f t="shared" si="96"/>
        <v>8.2938419533373278</v>
      </c>
      <c r="CB152" s="120" t="str">
        <f t="shared" si="97"/>
        <v/>
      </c>
      <c r="CC152" s="120" t="str">
        <f t="shared" si="98"/>
        <v/>
      </c>
      <c r="CD152" s="121" t="str">
        <f t="shared" si="99"/>
        <v/>
      </c>
      <c r="CE152" s="120" t="str">
        <f t="shared" si="100"/>
        <v/>
      </c>
      <c r="CF152" s="120" t="str">
        <f t="shared" si="101"/>
        <v/>
      </c>
      <c r="CG152" s="120" t="str">
        <f t="shared" si="102"/>
        <v/>
      </c>
      <c r="CH152" s="120" t="str">
        <f t="shared" si="103"/>
        <v/>
      </c>
      <c r="CI152" s="120" t="str">
        <f t="shared" si="104"/>
        <v/>
      </c>
    </row>
    <row r="153" spans="1:87" x14ac:dyDescent="0.2">
      <c r="A153" s="311" t="e" cm="1">
        <f t="array" ref="A153">_xlfn.IFS(SUM(F153:R153)&gt;0,1,Z153&gt;0,2,TRUE,3)</f>
        <v>#N/A</v>
      </c>
      <c r="B153" s="311" t="s">
        <v>80</v>
      </c>
      <c r="C153" s="311" t="str">
        <f>_xlfn.XLOOKUP(B153,RecNamesAll!A:A,RecNamesAll!E:E)</f>
        <v>A</v>
      </c>
      <c r="D153" s="311" t="str">
        <f>_xlfn.XLOOKUP(B153,RecNamesAll!A:A,RecNamesAll!C:C)</f>
        <v>GPR34</v>
      </c>
      <c r="F153" s="312" t="e">
        <f t="shared" si="70"/>
        <v>#N/A</v>
      </c>
      <c r="G153" s="313" t="e">
        <f t="shared" si="71"/>
        <v>#N/A</v>
      </c>
      <c r="H153" s="312" t="e">
        <f t="shared" si="72"/>
        <v>#N/A</v>
      </c>
      <c r="I153" s="313" t="e">
        <f t="shared" si="73"/>
        <v>#N/A</v>
      </c>
      <c r="J153" s="313" t="e">
        <f t="shared" si="74"/>
        <v>#N/A</v>
      </c>
      <c r="K153" s="313" t="e">
        <f t="shared" si="75"/>
        <v>#N/A</v>
      </c>
      <c r="L153" s="313" t="e">
        <f t="shared" si="76"/>
        <v>#N/A</v>
      </c>
      <c r="M153" s="312" t="e">
        <f t="shared" si="77"/>
        <v>#N/A</v>
      </c>
      <c r="N153" s="313" t="e">
        <f t="shared" si="78"/>
        <v>#N/A</v>
      </c>
      <c r="O153" s="313" t="e">
        <f t="shared" si="79"/>
        <v>#N/A</v>
      </c>
      <c r="P153" s="313" t="e">
        <f t="shared" si="80"/>
        <v>#N/A</v>
      </c>
      <c r="Q153" s="312" t="e">
        <f t="shared" si="81"/>
        <v>#N/A</v>
      </c>
      <c r="R153" s="313" t="e">
        <f t="shared" si="82"/>
        <v>#N/A</v>
      </c>
      <c r="S153" s="314" t="str">
        <f t="shared" si="83"/>
        <v/>
      </c>
      <c r="T153" s="315" t="str">
        <f t="shared" si="84"/>
        <v>A</v>
      </c>
      <c r="U153" s="311" t="str">
        <f t="shared" si="85"/>
        <v>GPR34</v>
      </c>
      <c r="V153" s="316" t="e">
        <f>IF(VLOOKUP($B153,GtP!$A:$AA,MATCH("Gs_0-2",GtP!$A$1:$AA$1,0),FALSE)=0,"",VLOOKUP($B153,GtP!$A:$AA,MATCH("Gs_0-2",GtP!$A$1:$AA$1,0),FALSE))</f>
        <v>#N/A</v>
      </c>
      <c r="W153" s="317" t="e">
        <f>IF(VLOOKUP($B153,GtP!$A:$AA,MATCH("Gi/o_0-2",GtP!$A$1:$AA$1,0),FALSE)=0,"",VLOOKUP($B153,GtP!$A:$AA,MATCH("Gi/o_0-2",GtP!$A$1:$AA$1,0),FALSE))</f>
        <v>#N/A</v>
      </c>
      <c r="X153" s="317" t="e">
        <f>IF(VLOOKUP($B153,GtP!$A:$AA,MATCH("Gq/11_0-2",GtP!$A$1:$AA$1,0),FALSE)=0,"",VLOOKUP($B153,GtP!$A:$AA,MATCH("Gq/11_0-2",GtP!$A$1:$AA$1,0),FALSE))</f>
        <v>#N/A</v>
      </c>
      <c r="Y153" s="317" t="e">
        <f>IF(VLOOKUP($B153,GtP!$A:$AA,MATCH("G12/13_0-2",GtP!$A$1:$AA$1,0),FALSE)=0,"",VLOOKUP($B153,GtP!$A:$AA,MATCH("G12/13_0-2",GtP!$A$1:$AA$1,0),FALSE))</f>
        <v>#N/A</v>
      </c>
      <c r="Z153" s="318" t="e">
        <f t="shared" si="86"/>
        <v>#N/A</v>
      </c>
      <c r="AA153" s="317" t="e">
        <f t="shared" si="87"/>
        <v>#N/A</v>
      </c>
      <c r="AB153" s="317" t="e">
        <f t="shared" si="88"/>
        <v>#N/A</v>
      </c>
      <c r="AC153" s="317" t="e">
        <f t="shared" si="89"/>
        <v>#N/A</v>
      </c>
      <c r="AD153" s="317" t="e">
        <f t="shared" si="90"/>
        <v>#N/A</v>
      </c>
      <c r="AE153" s="315" t="str">
        <f t="shared" si="91"/>
        <v/>
      </c>
      <c r="AF153" s="311" t="str">
        <f t="shared" si="92"/>
        <v/>
      </c>
      <c r="AG153" s="311" t="str">
        <f t="shared" si="93"/>
        <v/>
      </c>
      <c r="AH153" s="311" t="str">
        <f t="shared" si="94"/>
        <v/>
      </c>
      <c r="AI153" s="316" t="e">
        <f>_xlfn.CONCAT(IF(AV153="","-","B"),IF(BI153="","-","I"),VLOOKUP($B153,GtP!$A:$BB,MATCH("Gs_0-1",GtP!$A$1:$BB$1,0),FALSE))</f>
        <v>#N/A</v>
      </c>
      <c r="AJ153" s="317" t="e">
        <f>_xlfn.CONCAT(IF(AW153="","-","B"),IF(BJ153="","-","I"),VLOOKUP($B153,GtP!$A:$BB,MATCH("Gs_0-1",GtP!$A$1:$BB$1,0),FALSE))</f>
        <v>#N/A</v>
      </c>
      <c r="AK153" s="317" t="e">
        <f>_xlfn.CONCAT(IF(AX153="","-","B"),IF(BK153="","-","I"),VLOOKUP($B153,GtP!$A:$BB,MATCH("Gi/o_0-1",GtP!$A$1:$BB$1,0),FALSE))</f>
        <v>#N/A</v>
      </c>
      <c r="AL153" s="317" t="e">
        <f>_xlfn.CONCAT(IF(AY153="","-","B"),IF(BL153="","-","I"),VLOOKUP($B153,GtP!$A:$BB,MATCH("Gi/o_0-1",GtP!$A$1:$BB$1,0),FALSE))</f>
        <v>#N/A</v>
      </c>
      <c r="AM153" s="317" t="e">
        <f>_xlfn.CONCAT(IF(AZ153="","-","B"),IF(BM153="","-","I"),VLOOKUP($B153,GtP!$A:$BB,MATCH("Gi/o_0-1",GtP!$A$1:$BB$1,0),FALSE))</f>
        <v>#N/A</v>
      </c>
      <c r="AN153" s="317" t="e">
        <f>_xlfn.CONCAT(IF(BA153="","-","B"),IF(BN153="","-","I"),VLOOKUP($B153,GtP!$A:$BB,MATCH("Gi/o_0-1",GtP!$A$1:$BB$1,0),FALSE))</f>
        <v>#N/A</v>
      </c>
      <c r="AO153" s="317" t="e">
        <f>_xlfn.CONCAT(IF(BB153="","-","B"),IF(BO153="","-","I"),VLOOKUP($B153,GtP!$A:$BB,MATCH("Gi/o_0-1",GtP!$A$1:$BB$1,0),FALSE))</f>
        <v>#N/A</v>
      </c>
      <c r="AP153" s="317" t="e">
        <f>_xlfn.CONCAT(IF(BC153="","-","B"),IF(BP153="","-","I"),VLOOKUP($B153,GtP!$A:$BB,MATCH("Gq/11_0-1",GtP!$A$1:$BB$1,0),FALSE))</f>
        <v>#N/A</v>
      </c>
      <c r="AQ153" s="317" t="e">
        <f>_xlfn.CONCAT(IF(BD153="","-","B"),IF(BQ153="","-","I"),VLOOKUP($B153,GtP!$A:$BB,MATCH("Gq/11_0-1",GtP!$A$1:$BB$1,0),FALSE))</f>
        <v>#N/A</v>
      </c>
      <c r="AR153" s="317" t="e">
        <f>_xlfn.CONCAT(IF(BE153="","-","B"),IF(BR153="","-","I"),VLOOKUP($B153,GtP!$A:$BB,MATCH("Gq/11_0-1",GtP!$A$1:$BB$1,0),FALSE))</f>
        <v>#N/A</v>
      </c>
      <c r="AS153" s="317" t="e">
        <f>_xlfn.CONCAT(IF(BF153="","-","B"),IF(BS153="","-","I"),VLOOKUP($B153,GtP!$A:$BB,MATCH("Gq/11_0-1",GtP!$A$1:$BB$1,0),FALSE))</f>
        <v>#N/A</v>
      </c>
      <c r="AT153" s="317" t="e">
        <f>_xlfn.CONCAT(IF(BG153="","-","B"),IF(BT153="","-","I"),VLOOKUP($B153,GtP!$A:$BB,MATCH("G12/13_0-1",GtP!$A$1:$BB$1,0),FALSE))</f>
        <v>#N/A</v>
      </c>
      <c r="AU153" s="317" t="e">
        <f>_xlfn.CONCAT(IF(BH153="","-","B"),IF(BU153="","-","I"),VLOOKUP($B153,GtP!$A:$BB,MATCH("G12/13_0-1",GtP!$A$1:$BB$1,0),FALSE))</f>
        <v>#N/A</v>
      </c>
      <c r="AV153" s="319" t="str">
        <f>_xlfn.IFNA(VLOOKUP($B153,'B-LogEmaxOverpEC50'!$A:$AL,MATCH(AV$1,'B-LogEmaxOverpEC50'!$A$1:$AL$1,0),FALSE),"")</f>
        <v/>
      </c>
      <c r="AX153" s="321" t="str">
        <f>_xlfn.IFNA(VLOOKUP($B153,'B-LogEmaxOverpEC50'!$A:$AL,MATCH(AX$1,'B-LogEmaxOverpEC50'!$A$1:$AL$1,0),FALSE),"")</f>
        <v/>
      </c>
      <c r="AY153" s="321" t="str">
        <f>_xlfn.IFNA(VLOOKUP($B153,'B-LogEmaxOverpEC50'!$A:$AL,MATCH(AY$1,'B-LogEmaxOverpEC50'!$A$1:$AL$1,0),FALSE),"")</f>
        <v/>
      </c>
      <c r="AZ153" s="321" t="str">
        <f>_xlfn.IFNA(VLOOKUP($B153,'B-LogEmaxOverpEC50'!$A:$AL,MATCH(AZ$1,'B-LogEmaxOverpEC50'!$A$1:$AL$1,0),FALSE),"")</f>
        <v/>
      </c>
      <c r="BA153" s="321" t="str">
        <f>_xlfn.IFNA(VLOOKUP($B153,'B-LogEmaxOverpEC50'!$A:$AL,MATCH(BA$1,'B-LogEmaxOverpEC50'!$A$1:$AL$1,0),FALSE),"")</f>
        <v/>
      </c>
      <c r="BB153" s="321" t="str">
        <f>_xlfn.IFNA(VLOOKUP($B153,'B-LogEmaxOverpEC50'!$A:$AL,MATCH(BB$1,'B-LogEmaxOverpEC50'!$A$1:$AL$1,0),FALSE),"")</f>
        <v/>
      </c>
      <c r="BC153" s="321" t="str">
        <f>_xlfn.IFNA(VLOOKUP($B153,'B-LogEmaxOverpEC50'!$A:$AL,MATCH(BC$1,'B-LogEmaxOverpEC50'!$A$1:$AL$1,0),FALSE),"")</f>
        <v/>
      </c>
      <c r="BD153" s="321" t="str">
        <f>_xlfn.IFNA(VLOOKUP($B153,'B-LogEmaxOverpEC50'!$A:$AL,MATCH(BD$1,'B-LogEmaxOverpEC50'!$A$1:$AL$1,0),FALSE),"")</f>
        <v/>
      </c>
      <c r="BE153" s="321" t="str">
        <f>_xlfn.IFNA(VLOOKUP($B153,'B-LogEmaxOverpEC50'!$A:$AL,MATCH(BE$1,'B-LogEmaxOverpEC50'!$A$1:$AL$1,0),FALSE),"")</f>
        <v/>
      </c>
      <c r="BF153" s="321" t="str">
        <f>_xlfn.IFNA(VLOOKUP($B153,'B-LogEmaxOverpEC50'!$A:$AL,MATCH(BF$1,'B-LogEmaxOverpEC50'!$A$1:$AL$1,0),FALSE),"")</f>
        <v/>
      </c>
      <c r="BG153" s="321" t="str">
        <f>_xlfn.IFNA(VLOOKUP($B153,'B-LogEmaxOverpEC50'!$A:$AL,MATCH(BG$1,'B-LogEmaxOverpEC50'!$A$1:$AL$1,0),FALSE),"")</f>
        <v/>
      </c>
      <c r="BH153" s="321" t="str">
        <f>_xlfn.IFNA(VLOOKUP($B153,'B-LogEmaxOverpEC50'!$A:$AL,MATCH(BH$1,'B-LogEmaxOverpEC50'!$A$1:$AL$1,0),FALSE),"")</f>
        <v/>
      </c>
      <c r="BI153" s="322" t="str">
        <f>_xlfn.IFNA(VLOOKUP($B153,'I-LogEmaxOverpEC50'!$A:$AR,MATCH(BI$1,'I-LogEmaxOverpEC50'!$A$1:$AR$1,0),FALSE),"")</f>
        <v/>
      </c>
      <c r="BJ153" s="320" t="str">
        <f>_xlfn.IFNA(VLOOKUP($B153,'I-LogEmaxOverpEC50'!$A:$AR,MATCH(BJ$1,'I-LogEmaxOverpEC50'!$A$1:$AR$1,0),FALSE),"")</f>
        <v/>
      </c>
      <c r="BK153" s="320">
        <f>_xlfn.IFNA(VLOOKUP($B153,'I-LogEmaxOverpEC50'!$A:$AR,MATCH(BK$1,'I-LogEmaxOverpEC50'!$A$1:$AR$1,0),FALSE),"")</f>
        <v>8.2468411550763498</v>
      </c>
      <c r="BL153" s="320">
        <f>_xlfn.IFNA(VLOOKUP($B153,'I-LogEmaxOverpEC50'!$A:$AR,MATCH(BL$1,'I-LogEmaxOverpEC50'!$A$1:$AR$1,0),FALSE),"")</f>
        <v>8.2468411550763498</v>
      </c>
      <c r="BM153" s="320">
        <f>_xlfn.IFNA(VLOOKUP($B153,'I-LogEmaxOverpEC50'!$A:$AR,MATCH(BM$1,'I-LogEmaxOverpEC50'!$A$1:$AR$1,0),FALSE),"")</f>
        <v>8.013854599178714</v>
      </c>
      <c r="BN153" s="320">
        <f>_xlfn.IFNA(VLOOKUP($B153,'I-LogEmaxOverpEC50'!$A:$AR,MATCH(BN$1,'I-LogEmaxOverpEC50'!$A$1:$AR$1,0),FALSE),"")</f>
        <v>8.013854599178714</v>
      </c>
      <c r="BO153" s="320" t="str">
        <f>_xlfn.IFNA(VLOOKUP($B153,'I-LogEmaxOverpEC50'!$A:$AR,MATCH(BO$1,'I-LogEmaxOverpEC50'!$A$1:$AR$1,0),FALSE),"")</f>
        <v/>
      </c>
      <c r="BP153" s="320" t="str">
        <f>_xlfn.IFNA(VLOOKUP($B153,'I-LogEmaxOverpEC50'!$A:$AR,MATCH(BP$1,'I-LogEmaxOverpEC50'!$A$1:$AR$1,0),FALSE),"")</f>
        <v/>
      </c>
      <c r="BQ153" s="320" t="str">
        <f>_xlfn.IFNA(VLOOKUP($B153,'I-LogEmaxOverpEC50'!$A:$AR,MATCH(BQ$1,'I-LogEmaxOverpEC50'!$A$1:$AR$1,0),FALSE),"")</f>
        <v/>
      </c>
      <c r="BR153" s="320" t="str">
        <f>_xlfn.IFNA(VLOOKUP($B153,'I-LogEmaxOverpEC50'!$A:$AR,MATCH(BR$1,'I-LogEmaxOverpEC50'!$A$1:$AR$1,0),FALSE),"")</f>
        <v/>
      </c>
      <c r="BS153" s="320" t="str">
        <f>_xlfn.IFNA(VLOOKUP($B153,'I-LogEmaxOverpEC50'!$A:$AR,MATCH(BS$1,'I-LogEmaxOverpEC50'!$A$1:$AR$1,0),FALSE),"")</f>
        <v/>
      </c>
      <c r="BT153" s="320" t="str">
        <f>_xlfn.IFNA(VLOOKUP($B153,'I-LogEmaxOverpEC50'!$A:$AR,MATCH(BT$1,'I-LogEmaxOverpEC50'!$A$1:$AR$1,0),FALSE),"")</f>
        <v/>
      </c>
      <c r="BU153" s="320" t="str">
        <f>_xlfn.IFNA(VLOOKUP($B153,'I-LogEmaxOverpEC50'!$A:$AR,MATCH(BU$1,'I-LogEmaxOverpEC50'!$A$1:$AR$1,0),FALSE),"")</f>
        <v/>
      </c>
      <c r="BV153" s="114" t="e" cm="1">
        <f t="array" ref="BV153">_xlfn.IFS(AND($C153="A",_xlfn.CONCAT(F153:G153)&lt;&gt;"",$A153=1),"x",AND($C153="A",_xlfn.CONCAT(F153:G153)="",$A153=1),"-",$A$1&lt;&gt;"","")</f>
        <v>#N/A</v>
      </c>
      <c r="BW153" s="113" t="e" cm="1">
        <f t="array" ref="BW153">_xlfn.IFS(AND($C153="A",_xlfn.CONCAT(H153:L153)&lt;&gt;"",$A153=1),"x",AND($C153="A",_xlfn.CONCAT(H153:L153)="",$A153=1),"-",$A$1&lt;&gt;"","")</f>
        <v>#N/A</v>
      </c>
      <c r="BX153" s="113" t="e" cm="1">
        <f t="array" ref="BX153">_xlfn.IFS(AND($C153="A",_xlfn.CONCAT(M153:P153)&lt;&gt;"",$A153=1),"x",AND($C153="A",_xlfn.CONCAT(M153:P153)="",$A153=1),"-",$A$1&lt;&gt;"","")</f>
        <v>#N/A</v>
      </c>
      <c r="BY153" s="113" t="e" cm="1">
        <f t="array" ref="BY153">_xlfn.IFS(AND($C153="A",_xlfn.CONCAT(Q153:R153)&lt;&gt;"",$A153=1),"x",AND($C153="A",_xlfn.CONCAT(Q153:R153)="",$A153=1),"-",$A$1&lt;&gt;"","")</f>
        <v>#N/A</v>
      </c>
      <c r="BZ153" s="121" t="e">
        <f t="shared" si="95"/>
        <v>#N/A</v>
      </c>
      <c r="CA153" s="120" t="e">
        <f t="shared" si="96"/>
        <v>#N/A</v>
      </c>
      <c r="CB153" s="120" t="e">
        <f t="shared" si="97"/>
        <v>#N/A</v>
      </c>
      <c r="CC153" s="120" t="e">
        <f t="shared" si="98"/>
        <v>#N/A</v>
      </c>
      <c r="CD153" s="121" t="str">
        <f t="shared" si="99"/>
        <v/>
      </c>
      <c r="CE153" s="120" t="e">
        <f t="shared" si="100"/>
        <v>#N/A</v>
      </c>
      <c r="CF153" s="120" t="e">
        <f t="shared" si="101"/>
        <v>#N/A</v>
      </c>
      <c r="CG153" s="120" t="e">
        <f t="shared" si="102"/>
        <v>#N/A</v>
      </c>
      <c r="CH153" s="120" t="e">
        <f t="shared" si="103"/>
        <v>#N/A</v>
      </c>
      <c r="CI153" s="120" t="e">
        <f t="shared" si="104"/>
        <v>#N/A</v>
      </c>
    </row>
    <row r="154" spans="1:87" x14ac:dyDescent="0.2">
      <c r="A154" s="311" cm="1">
        <f t="array" ref="A154">_xlfn.IFS(SUM(F154:R154)&gt;0,1,Z154&gt;0,2,TRUE,3)</f>
        <v>1</v>
      </c>
      <c r="B154" s="311" t="s">
        <v>117</v>
      </c>
      <c r="C154" s="311" t="str">
        <f>_xlfn.XLOOKUP(B154,RecNamesAll!A:A,RecNamesAll!E:E)</f>
        <v>A</v>
      </c>
      <c r="D154" s="311" t="str">
        <f>_xlfn.XLOOKUP(B154,RecNamesAll!A:A,RecNamesAll!C:C)</f>
        <v>H4</v>
      </c>
      <c r="F154" s="312" t="str">
        <f t="shared" si="70"/>
        <v/>
      </c>
      <c r="G154" s="313" t="str">
        <f t="shared" si="71"/>
        <v/>
      </c>
      <c r="H154" s="312">
        <f t="shared" si="72"/>
        <v>9.050791912203751</v>
      </c>
      <c r="I154" s="313">
        <f t="shared" si="73"/>
        <v>9.050791912203751</v>
      </c>
      <c r="J154" s="313">
        <f t="shared" si="74"/>
        <v>7.9068664615292796</v>
      </c>
      <c r="K154" s="313">
        <f t="shared" si="75"/>
        <v>7.9068664615292796</v>
      </c>
      <c r="L154" s="313" t="str">
        <f t="shared" si="76"/>
        <v/>
      </c>
      <c r="M154" s="312" t="str">
        <f t="shared" si="77"/>
        <v/>
      </c>
      <c r="N154" s="313" t="str">
        <f t="shared" si="78"/>
        <v/>
      </c>
      <c r="O154" s="313" t="str">
        <f t="shared" si="79"/>
        <v/>
      </c>
      <c r="P154" s="313" t="str">
        <f t="shared" si="80"/>
        <v/>
      </c>
      <c r="Q154" s="312" t="str">
        <f t="shared" si="81"/>
        <v/>
      </c>
      <c r="R154" s="313" t="str">
        <f t="shared" si="82"/>
        <v/>
      </c>
      <c r="S154" s="314">
        <f t="shared" si="83"/>
        <v>4</v>
      </c>
      <c r="T154" s="315" t="str">
        <f t="shared" si="84"/>
        <v>A</v>
      </c>
      <c r="U154" s="311" t="str">
        <f t="shared" si="85"/>
        <v>H4</v>
      </c>
      <c r="V154" s="316" t="str">
        <f>IF(VLOOKUP($B154,GtP!$A:$AA,MATCH("Gs_0-2",GtP!$A$1:$AA$1,0),FALSE)=0,"",VLOOKUP($B154,GtP!$A:$AA,MATCH("Gs_0-2",GtP!$A$1:$AA$1,0),FALSE))</f>
        <v/>
      </c>
      <c r="W154" s="317">
        <f>IF(VLOOKUP($B154,GtP!$A:$AA,MATCH("Gi/o_0-2",GtP!$A$1:$AA$1,0),FALSE)=0,"",VLOOKUP($B154,GtP!$A:$AA,MATCH("Gi/o_0-2",GtP!$A$1:$AA$1,0),FALSE))</f>
        <v>1</v>
      </c>
      <c r="X154" s="317" t="str">
        <f>IF(VLOOKUP($B154,GtP!$A:$AA,MATCH("Gq/11_0-2",GtP!$A$1:$AA$1,0),FALSE)=0,"",VLOOKUP($B154,GtP!$A:$AA,MATCH("Gq/11_0-2",GtP!$A$1:$AA$1,0),FALSE))</f>
        <v/>
      </c>
      <c r="Y154" s="317" t="str">
        <f>IF(VLOOKUP($B154,GtP!$A:$AA,MATCH("G12/13_0-2",GtP!$A$1:$AA$1,0),FALSE)=0,"",VLOOKUP($B154,GtP!$A:$AA,MATCH("G12/13_0-2",GtP!$A$1:$AA$1,0),FALSE))</f>
        <v/>
      </c>
      <c r="Z154" s="318">
        <f t="shared" si="86"/>
        <v>1</v>
      </c>
      <c r="AA154" s="317" t="str">
        <f t="shared" si="87"/>
        <v/>
      </c>
      <c r="AB154" s="317">
        <f t="shared" si="88"/>
        <v>1</v>
      </c>
      <c r="AC154" s="317" t="str">
        <f t="shared" si="89"/>
        <v/>
      </c>
      <c r="AD154" s="317" t="str">
        <f t="shared" si="90"/>
        <v/>
      </c>
      <c r="AE154" s="315" t="str">
        <f t="shared" si="91"/>
        <v/>
      </c>
      <c r="AF154" s="311">
        <f t="shared" si="92"/>
        <v>4</v>
      </c>
      <c r="AG154" s="311" t="str">
        <f t="shared" si="93"/>
        <v/>
      </c>
      <c r="AH154" s="311" t="str">
        <f t="shared" si="94"/>
        <v/>
      </c>
      <c r="AI154" s="316" t="str">
        <f>_xlfn.CONCAT(IF(AV154="","-","B"),IF(BI154="","-","I"),VLOOKUP($B154,GtP!$A:$BB,MATCH("Gs_0-1",GtP!$A$1:$BB$1,0),FALSE))</f>
        <v>---</v>
      </c>
      <c r="AJ154" s="317" t="str">
        <f>_xlfn.CONCAT(IF(AW154="","-","B"),IF(BJ154="","-","I"),VLOOKUP($B154,GtP!$A:$BB,MATCH("Gs_0-1",GtP!$A$1:$BB$1,0),FALSE))</f>
        <v>---</v>
      </c>
      <c r="AK154" s="317" t="str">
        <f>_xlfn.CONCAT(IF(AX154="","-","B"),IF(BK154="","-","I"),VLOOKUP($B154,GtP!$A:$BB,MATCH("Gi/o_0-1",GtP!$A$1:$BB$1,0),FALSE))</f>
        <v>-IG</v>
      </c>
      <c r="AL154" s="317" t="str">
        <f>_xlfn.CONCAT(IF(AY154="","-","B"),IF(BL154="","-","I"),VLOOKUP($B154,GtP!$A:$BB,MATCH("Gi/o_0-1",GtP!$A$1:$BB$1,0),FALSE))</f>
        <v>-IG</v>
      </c>
      <c r="AM154" s="317" t="str">
        <f>_xlfn.CONCAT(IF(AZ154="","-","B"),IF(BM154="","-","I"),VLOOKUP($B154,GtP!$A:$BB,MATCH("Gi/o_0-1",GtP!$A$1:$BB$1,0),FALSE))</f>
        <v>-IG</v>
      </c>
      <c r="AN154" s="317" t="str">
        <f>_xlfn.CONCAT(IF(BA154="","-","B"),IF(BN154="","-","I"),VLOOKUP($B154,GtP!$A:$BB,MATCH("Gi/o_0-1",GtP!$A$1:$BB$1,0),FALSE))</f>
        <v>-IG</v>
      </c>
      <c r="AO154" s="317" t="str">
        <f>_xlfn.CONCAT(IF(BB154="","-","B"),IF(BO154="","-","I"),VLOOKUP($B154,GtP!$A:$BB,MATCH("Gi/o_0-1",GtP!$A$1:$BB$1,0),FALSE))</f>
        <v>--G</v>
      </c>
      <c r="AP154" s="317" t="str">
        <f>_xlfn.CONCAT(IF(BC154="","-","B"),IF(BP154="","-","I"),VLOOKUP($B154,GtP!$A:$BB,MATCH("Gq/11_0-1",GtP!$A$1:$BB$1,0),FALSE))</f>
        <v>---</v>
      </c>
      <c r="AQ154" s="317" t="str">
        <f>_xlfn.CONCAT(IF(BD154="","-","B"),IF(BQ154="","-","I"),VLOOKUP($B154,GtP!$A:$BB,MATCH("Gq/11_0-1",GtP!$A$1:$BB$1,0),FALSE))</f>
        <v>---</v>
      </c>
      <c r="AR154" s="317" t="str">
        <f>_xlfn.CONCAT(IF(BE154="","-","B"),IF(BR154="","-","I"),VLOOKUP($B154,GtP!$A:$BB,MATCH("Gq/11_0-1",GtP!$A$1:$BB$1,0),FALSE))</f>
        <v>---</v>
      </c>
      <c r="AS154" s="317" t="str">
        <f>_xlfn.CONCAT(IF(BF154="","-","B"),IF(BS154="","-","I"),VLOOKUP($B154,GtP!$A:$BB,MATCH("Gq/11_0-1",GtP!$A$1:$BB$1,0),FALSE))</f>
        <v>-I-</v>
      </c>
      <c r="AT154" s="317" t="str">
        <f>_xlfn.CONCAT(IF(BG154="","-","B"),IF(BT154="","-","I"),VLOOKUP($B154,GtP!$A:$BB,MATCH("G12/13_0-1",GtP!$A$1:$BB$1,0),FALSE))</f>
        <v>---</v>
      </c>
      <c r="AU154" s="317" t="str">
        <f>_xlfn.CONCAT(IF(BH154="","-","B"),IF(BU154="","-","I"),VLOOKUP($B154,GtP!$A:$BB,MATCH("G12/13_0-1",GtP!$A$1:$BB$1,0),FALSE))</f>
        <v>---</v>
      </c>
      <c r="AV154" s="319" t="str">
        <f>_xlfn.IFNA(VLOOKUP($B154,'B-LogEmaxOverpEC50'!$A:$AL,MATCH(AV$1,'B-LogEmaxOverpEC50'!$A$1:$AL$1,0),FALSE),"")</f>
        <v/>
      </c>
      <c r="AX154" s="321" t="str">
        <f>_xlfn.IFNA(VLOOKUP($B154,'B-LogEmaxOverpEC50'!$A:$AL,MATCH(AX$1,'B-LogEmaxOverpEC50'!$A$1:$AL$1,0),FALSE),"")</f>
        <v/>
      </c>
      <c r="AY154" s="321" t="str">
        <f>_xlfn.IFNA(VLOOKUP($B154,'B-LogEmaxOverpEC50'!$A:$AL,MATCH(AY$1,'B-LogEmaxOverpEC50'!$A$1:$AL$1,0),FALSE),"")</f>
        <v/>
      </c>
      <c r="AZ154" s="321" t="str">
        <f>_xlfn.IFNA(VLOOKUP($B154,'B-LogEmaxOverpEC50'!$A:$AL,MATCH(AZ$1,'B-LogEmaxOverpEC50'!$A$1:$AL$1,0),FALSE),"")</f>
        <v/>
      </c>
      <c r="BA154" s="321" t="str">
        <f>_xlfn.IFNA(VLOOKUP($B154,'B-LogEmaxOverpEC50'!$A:$AL,MATCH(BA$1,'B-LogEmaxOverpEC50'!$A$1:$AL$1,0),FALSE),"")</f>
        <v/>
      </c>
      <c r="BB154" s="321" t="str">
        <f>_xlfn.IFNA(VLOOKUP($B154,'B-LogEmaxOverpEC50'!$A:$AL,MATCH(BB$1,'B-LogEmaxOverpEC50'!$A$1:$AL$1,0),FALSE),"")</f>
        <v/>
      </c>
      <c r="BC154" s="321" t="str">
        <f>_xlfn.IFNA(VLOOKUP($B154,'B-LogEmaxOverpEC50'!$A:$AL,MATCH(BC$1,'B-LogEmaxOverpEC50'!$A$1:$AL$1,0),FALSE),"")</f>
        <v/>
      </c>
      <c r="BD154" s="321" t="str">
        <f>_xlfn.IFNA(VLOOKUP($B154,'B-LogEmaxOverpEC50'!$A:$AL,MATCH(BD$1,'B-LogEmaxOverpEC50'!$A$1:$AL$1,0),FALSE),"")</f>
        <v/>
      </c>
      <c r="BE154" s="321" t="str">
        <f>_xlfn.IFNA(VLOOKUP($B154,'B-LogEmaxOverpEC50'!$A:$AL,MATCH(BE$1,'B-LogEmaxOverpEC50'!$A$1:$AL$1,0),FALSE),"")</f>
        <v/>
      </c>
      <c r="BF154" s="321" t="str">
        <f>_xlfn.IFNA(VLOOKUP($B154,'B-LogEmaxOverpEC50'!$A:$AL,MATCH(BF$1,'B-LogEmaxOverpEC50'!$A$1:$AL$1,0),FALSE),"")</f>
        <v/>
      </c>
      <c r="BG154" s="321" t="str">
        <f>_xlfn.IFNA(VLOOKUP($B154,'B-LogEmaxOverpEC50'!$A:$AL,MATCH(BG$1,'B-LogEmaxOverpEC50'!$A$1:$AL$1,0),FALSE),"")</f>
        <v/>
      </c>
      <c r="BH154" s="321" t="str">
        <f>_xlfn.IFNA(VLOOKUP($B154,'B-LogEmaxOverpEC50'!$A:$AL,MATCH(BH$1,'B-LogEmaxOverpEC50'!$A$1:$AL$1,0),FALSE),"")</f>
        <v/>
      </c>
      <c r="BI154" s="322" t="str">
        <f>_xlfn.IFNA(VLOOKUP($B154,'I-LogEmaxOverpEC50'!$A:$AR,MATCH(BI$1,'I-LogEmaxOverpEC50'!$A$1:$AR$1,0),FALSE),"")</f>
        <v/>
      </c>
      <c r="BJ154" s="320" t="str">
        <f>_xlfn.IFNA(VLOOKUP($B154,'I-LogEmaxOverpEC50'!$A:$AR,MATCH(BJ$1,'I-LogEmaxOverpEC50'!$A$1:$AR$1,0),FALSE),"")</f>
        <v/>
      </c>
      <c r="BK154" s="320">
        <f>_xlfn.IFNA(VLOOKUP($B154,'I-LogEmaxOverpEC50'!$A:$AR,MATCH(BK$1,'I-LogEmaxOverpEC50'!$A$1:$AR$1,0),FALSE),"")</f>
        <v>9.050791912203751</v>
      </c>
      <c r="BL154" s="320">
        <f>_xlfn.IFNA(VLOOKUP($B154,'I-LogEmaxOverpEC50'!$A:$AR,MATCH(BL$1,'I-LogEmaxOverpEC50'!$A$1:$AR$1,0),FALSE),"")</f>
        <v>9.050791912203751</v>
      </c>
      <c r="BM154" s="320">
        <f>_xlfn.IFNA(VLOOKUP($B154,'I-LogEmaxOverpEC50'!$A:$AR,MATCH(BM$1,'I-LogEmaxOverpEC50'!$A$1:$AR$1,0),FALSE),"")</f>
        <v>7.9068664615292796</v>
      </c>
      <c r="BN154" s="320">
        <f>_xlfn.IFNA(VLOOKUP($B154,'I-LogEmaxOverpEC50'!$A:$AR,MATCH(BN$1,'I-LogEmaxOverpEC50'!$A$1:$AR$1,0),FALSE),"")</f>
        <v>7.9068664615292796</v>
      </c>
      <c r="BO154" s="320" t="str">
        <f>_xlfn.IFNA(VLOOKUP($B154,'I-LogEmaxOverpEC50'!$A:$AR,MATCH(BO$1,'I-LogEmaxOverpEC50'!$A$1:$AR$1,0),FALSE),"")</f>
        <v/>
      </c>
      <c r="BP154" s="320" t="str">
        <f>_xlfn.IFNA(VLOOKUP($B154,'I-LogEmaxOverpEC50'!$A:$AR,MATCH(BP$1,'I-LogEmaxOverpEC50'!$A$1:$AR$1,0),FALSE),"")</f>
        <v/>
      </c>
      <c r="BQ154" s="320" t="str">
        <f>_xlfn.IFNA(VLOOKUP($B154,'I-LogEmaxOverpEC50'!$A:$AR,MATCH(BQ$1,'I-LogEmaxOverpEC50'!$A$1:$AR$1,0),FALSE),"")</f>
        <v/>
      </c>
      <c r="BR154" s="320" t="str">
        <f>_xlfn.IFNA(VLOOKUP($B154,'I-LogEmaxOverpEC50'!$A:$AR,MATCH(BR$1,'I-LogEmaxOverpEC50'!$A$1:$AR$1,0),FALSE),"")</f>
        <v/>
      </c>
      <c r="BS154" s="320">
        <f>_xlfn.IFNA(VLOOKUP($B154,'I-LogEmaxOverpEC50'!$A:$AR,MATCH(BS$1,'I-LogEmaxOverpEC50'!$A$1:$AR$1,0),FALSE),"")</f>
        <v>8.0926191319571057</v>
      </c>
      <c r="BT154" s="320" t="str">
        <f>_xlfn.IFNA(VLOOKUP($B154,'I-LogEmaxOverpEC50'!$A:$AR,MATCH(BT$1,'I-LogEmaxOverpEC50'!$A$1:$AR$1,0),FALSE),"")</f>
        <v/>
      </c>
      <c r="BU154" s="320" t="str">
        <f>_xlfn.IFNA(VLOOKUP($B154,'I-LogEmaxOverpEC50'!$A:$AR,MATCH(BU$1,'I-LogEmaxOverpEC50'!$A$1:$AR$1,0),FALSE),"")</f>
        <v/>
      </c>
      <c r="BV154" s="114" t="str" cm="1">
        <f t="array" ref="BV154">_xlfn.IFS(AND($C154="A",_xlfn.CONCAT(F154:G154)&lt;&gt;"",$A154=1),"x",AND($C154="A",_xlfn.CONCAT(F154:G154)="",$A154=1),"-",$A$1&lt;&gt;"","")</f>
        <v>-</v>
      </c>
      <c r="BW154" s="113" t="str" cm="1">
        <f t="array" ref="BW154">_xlfn.IFS(AND($C154="A",_xlfn.CONCAT(H154:L154)&lt;&gt;"",$A154=1),"x",AND($C154="A",_xlfn.CONCAT(H154:L154)="",$A154=1),"-",$A$1&lt;&gt;"","")</f>
        <v>x</v>
      </c>
      <c r="BX154" s="113" t="str" cm="1">
        <f t="array" ref="BX154">_xlfn.IFS(AND($C154="A",_xlfn.CONCAT(M154:P154)&lt;&gt;"",$A154=1),"x",AND($C154="A",_xlfn.CONCAT(M154:P154)="",$A154=1),"-",$A$1&lt;&gt;"","")</f>
        <v>-</v>
      </c>
      <c r="BY154" s="113" t="str" cm="1">
        <f t="array" ref="BY154">_xlfn.IFS(AND($C154="A",_xlfn.CONCAT(Q154:R154)&lt;&gt;"",$A154=1),"x",AND($C154="A",_xlfn.CONCAT(Q154:R154)="",$A154=1),"-",$A$1&lt;&gt;"","")</f>
        <v>-</v>
      </c>
      <c r="BZ154" s="121" t="str">
        <f t="shared" si="95"/>
        <v/>
      </c>
      <c r="CA154" s="120">
        <f t="shared" si="96"/>
        <v>9.050791912203751</v>
      </c>
      <c r="CB154" s="120" t="str">
        <f t="shared" si="97"/>
        <v/>
      </c>
      <c r="CC154" s="120" t="str">
        <f t="shared" si="98"/>
        <v/>
      </c>
      <c r="CD154" s="121" t="str">
        <f t="shared" si="99"/>
        <v/>
      </c>
      <c r="CE154" s="120" t="str">
        <f t="shared" si="100"/>
        <v/>
      </c>
      <c r="CF154" s="120" t="str">
        <f t="shared" si="101"/>
        <v/>
      </c>
      <c r="CG154" s="120" t="str">
        <f t="shared" si="102"/>
        <v/>
      </c>
      <c r="CH154" s="120" t="str">
        <f t="shared" si="103"/>
        <v/>
      </c>
      <c r="CI154" s="120" t="str">
        <f t="shared" si="104"/>
        <v/>
      </c>
    </row>
    <row r="155" spans="1:87" x14ac:dyDescent="0.2">
      <c r="A155" s="311" cm="1">
        <f t="array" ref="A155">_xlfn.IFS(SUM(F155:R155)&gt;0,1,Z155&gt;0,2,TRUE,3)</f>
        <v>1</v>
      </c>
      <c r="B155" s="311" t="s">
        <v>148</v>
      </c>
      <c r="C155" s="311" t="str">
        <f>_xlfn.XLOOKUP(B155,RecNamesAll!A:A,RecNamesAll!E:E)</f>
        <v>A</v>
      </c>
      <c r="D155" s="311" t="str">
        <f>_xlfn.XLOOKUP(B155,RecNamesAll!A:A,RecNamesAll!C:C)</f>
        <v>NPBW1</v>
      </c>
      <c r="F155" s="312" t="str">
        <f t="shared" si="70"/>
        <v/>
      </c>
      <c r="G155" s="313" t="str">
        <f t="shared" si="71"/>
        <v/>
      </c>
      <c r="H155" s="312">
        <f t="shared" si="72"/>
        <v>8.6327088040017941</v>
      </c>
      <c r="I155" s="313">
        <f t="shared" si="73"/>
        <v>8.6327088040017941</v>
      </c>
      <c r="J155" s="313">
        <f t="shared" si="74"/>
        <v>7.3774455544067132</v>
      </c>
      <c r="K155" s="313">
        <f t="shared" si="75"/>
        <v>7.3774455544067132</v>
      </c>
      <c r="L155" s="313" t="str">
        <f t="shared" si="76"/>
        <v/>
      </c>
      <c r="M155" s="312" t="str">
        <f t="shared" si="77"/>
        <v/>
      </c>
      <c r="N155" s="313" t="str">
        <f t="shared" si="78"/>
        <v/>
      </c>
      <c r="O155" s="313" t="str">
        <f t="shared" si="79"/>
        <v/>
      </c>
      <c r="P155" s="313" t="str">
        <f t="shared" si="80"/>
        <v/>
      </c>
      <c r="Q155" s="312" t="str">
        <f t="shared" si="81"/>
        <v/>
      </c>
      <c r="R155" s="313" t="str">
        <f t="shared" si="82"/>
        <v/>
      </c>
      <c r="S155" s="314">
        <f t="shared" si="83"/>
        <v>4</v>
      </c>
      <c r="T155" s="315" t="str">
        <f t="shared" si="84"/>
        <v>A</v>
      </c>
      <c r="U155" s="311" t="str">
        <f t="shared" si="85"/>
        <v>NPBW1</v>
      </c>
      <c r="V155" s="316" t="str">
        <f>IF(VLOOKUP($B155,GtP!$A:$AA,MATCH("Gs_0-2",GtP!$A$1:$AA$1,0),FALSE)=0,"",VLOOKUP($B155,GtP!$A:$AA,MATCH("Gs_0-2",GtP!$A$1:$AA$1,0),FALSE))</f>
        <v/>
      </c>
      <c r="W155" s="317">
        <f>IF(VLOOKUP($B155,GtP!$A:$AA,MATCH("Gi/o_0-2",GtP!$A$1:$AA$1,0),FALSE)=0,"",VLOOKUP($B155,GtP!$A:$AA,MATCH("Gi/o_0-2",GtP!$A$1:$AA$1,0),FALSE))</f>
        <v>1</v>
      </c>
      <c r="X155" s="317" t="str">
        <f>IF(VLOOKUP($B155,GtP!$A:$AA,MATCH("Gq/11_0-2",GtP!$A$1:$AA$1,0),FALSE)=0,"",VLOOKUP($B155,GtP!$A:$AA,MATCH("Gq/11_0-2",GtP!$A$1:$AA$1,0),FALSE))</f>
        <v/>
      </c>
      <c r="Y155" s="317" t="str">
        <f>IF(VLOOKUP($B155,GtP!$A:$AA,MATCH("G12/13_0-2",GtP!$A$1:$AA$1,0),FALSE)=0,"",VLOOKUP($B155,GtP!$A:$AA,MATCH("G12/13_0-2",GtP!$A$1:$AA$1,0),FALSE))</f>
        <v/>
      </c>
      <c r="Z155" s="318">
        <f t="shared" si="86"/>
        <v>1</v>
      </c>
      <c r="AA155" s="317" t="str">
        <f t="shared" si="87"/>
        <v/>
      </c>
      <c r="AB155" s="317">
        <f t="shared" si="88"/>
        <v>1</v>
      </c>
      <c r="AC155" s="317" t="str">
        <f t="shared" si="89"/>
        <v/>
      </c>
      <c r="AD155" s="317" t="str">
        <f t="shared" si="90"/>
        <v/>
      </c>
      <c r="AE155" s="315" t="str">
        <f t="shared" si="91"/>
        <v/>
      </c>
      <c r="AF155" s="311">
        <f t="shared" si="92"/>
        <v>4</v>
      </c>
      <c r="AG155" s="311" t="str">
        <f t="shared" si="93"/>
        <v/>
      </c>
      <c r="AH155" s="311" t="str">
        <f t="shared" si="94"/>
        <v/>
      </c>
      <c r="AI155" s="316" t="str">
        <f>_xlfn.CONCAT(IF(AV155="","-","B"),IF(BI155="","-","I"),VLOOKUP($B155,GtP!$A:$BB,MATCH("Gs_0-1",GtP!$A$1:$BB$1,0),FALSE))</f>
        <v>---</v>
      </c>
      <c r="AJ155" s="317" t="str">
        <f>_xlfn.CONCAT(IF(AW155="","-","B"),IF(BJ155="","-","I"),VLOOKUP($B155,GtP!$A:$BB,MATCH("Gs_0-1",GtP!$A$1:$BB$1,0),FALSE))</f>
        <v>---</v>
      </c>
      <c r="AK155" s="317" t="str">
        <f>_xlfn.CONCAT(IF(AX155="","-","B"),IF(BK155="","-","I"),VLOOKUP($B155,GtP!$A:$BB,MATCH("Gi/o_0-1",GtP!$A$1:$BB$1,0),FALSE))</f>
        <v>-IG</v>
      </c>
      <c r="AL155" s="317" t="str">
        <f>_xlfn.CONCAT(IF(AY155="","-","B"),IF(BL155="","-","I"),VLOOKUP($B155,GtP!$A:$BB,MATCH("Gi/o_0-1",GtP!$A$1:$BB$1,0),FALSE))</f>
        <v>-IG</v>
      </c>
      <c r="AM155" s="317" t="str">
        <f>_xlfn.CONCAT(IF(AZ155="","-","B"),IF(BM155="","-","I"),VLOOKUP($B155,GtP!$A:$BB,MATCH("Gi/o_0-1",GtP!$A$1:$BB$1,0),FALSE))</f>
        <v>-IG</v>
      </c>
      <c r="AN155" s="317" t="str">
        <f>_xlfn.CONCAT(IF(BA155="","-","B"),IF(BN155="","-","I"),VLOOKUP($B155,GtP!$A:$BB,MATCH("Gi/o_0-1",GtP!$A$1:$BB$1,0),FALSE))</f>
        <v>-IG</v>
      </c>
      <c r="AO155" s="317" t="str">
        <f>_xlfn.CONCAT(IF(BB155="","-","B"),IF(BO155="","-","I"),VLOOKUP($B155,GtP!$A:$BB,MATCH("Gi/o_0-1",GtP!$A$1:$BB$1,0),FALSE))</f>
        <v>--G</v>
      </c>
      <c r="AP155" s="317" t="str">
        <f>_xlfn.CONCAT(IF(BC155="","-","B"),IF(BP155="","-","I"),VLOOKUP($B155,GtP!$A:$BB,MATCH("Gq/11_0-1",GtP!$A$1:$BB$1,0),FALSE))</f>
        <v>---</v>
      </c>
      <c r="AQ155" s="317" t="str">
        <f>_xlfn.CONCAT(IF(BD155="","-","B"),IF(BQ155="","-","I"),VLOOKUP($B155,GtP!$A:$BB,MATCH("Gq/11_0-1",GtP!$A$1:$BB$1,0),FALSE))</f>
        <v>---</v>
      </c>
      <c r="AR155" s="317" t="str">
        <f>_xlfn.CONCAT(IF(BE155="","-","B"),IF(BR155="","-","I"),VLOOKUP($B155,GtP!$A:$BB,MATCH("Gq/11_0-1",GtP!$A$1:$BB$1,0),FALSE))</f>
        <v>---</v>
      </c>
      <c r="AS155" s="317" t="str">
        <f>_xlfn.CONCAT(IF(BF155="","-","B"),IF(BS155="","-","I"),VLOOKUP($B155,GtP!$A:$BB,MATCH("Gq/11_0-1",GtP!$A$1:$BB$1,0),FALSE))</f>
        <v>---</v>
      </c>
      <c r="AT155" s="317" t="str">
        <f>_xlfn.CONCAT(IF(BG155="","-","B"),IF(BT155="","-","I"),VLOOKUP($B155,GtP!$A:$BB,MATCH("G12/13_0-1",GtP!$A$1:$BB$1,0),FALSE))</f>
        <v>---</v>
      </c>
      <c r="AU155" s="317" t="str">
        <f>_xlfn.CONCAT(IF(BH155="","-","B"),IF(BU155="","-","I"),VLOOKUP($B155,GtP!$A:$BB,MATCH("G12/13_0-1",GtP!$A$1:$BB$1,0),FALSE))</f>
        <v>---</v>
      </c>
      <c r="AV155" s="319" t="str">
        <f>_xlfn.IFNA(VLOOKUP($B155,'B-LogEmaxOverpEC50'!$A:$AL,MATCH(AV$1,'B-LogEmaxOverpEC50'!$A$1:$AL$1,0),FALSE),"")</f>
        <v/>
      </c>
      <c r="AX155" s="321" t="str">
        <f>_xlfn.IFNA(VLOOKUP($B155,'B-LogEmaxOverpEC50'!$A:$AL,MATCH(AX$1,'B-LogEmaxOverpEC50'!$A$1:$AL$1,0),FALSE),"")</f>
        <v/>
      </c>
      <c r="AY155" s="321" t="str">
        <f>_xlfn.IFNA(VLOOKUP($B155,'B-LogEmaxOverpEC50'!$A:$AL,MATCH(AY$1,'B-LogEmaxOverpEC50'!$A$1:$AL$1,0),FALSE),"")</f>
        <v/>
      </c>
      <c r="AZ155" s="321" t="str">
        <f>_xlfn.IFNA(VLOOKUP($B155,'B-LogEmaxOverpEC50'!$A:$AL,MATCH(AZ$1,'B-LogEmaxOverpEC50'!$A$1:$AL$1,0),FALSE),"")</f>
        <v/>
      </c>
      <c r="BA155" s="321" t="str">
        <f>_xlfn.IFNA(VLOOKUP($B155,'B-LogEmaxOverpEC50'!$A:$AL,MATCH(BA$1,'B-LogEmaxOverpEC50'!$A$1:$AL$1,0),FALSE),"")</f>
        <v/>
      </c>
      <c r="BB155" s="321" t="str">
        <f>_xlfn.IFNA(VLOOKUP($B155,'B-LogEmaxOverpEC50'!$A:$AL,MATCH(BB$1,'B-LogEmaxOverpEC50'!$A$1:$AL$1,0),FALSE),"")</f>
        <v/>
      </c>
      <c r="BC155" s="321" t="str">
        <f>_xlfn.IFNA(VLOOKUP($B155,'B-LogEmaxOverpEC50'!$A:$AL,MATCH(BC$1,'B-LogEmaxOverpEC50'!$A$1:$AL$1,0),FALSE),"")</f>
        <v/>
      </c>
      <c r="BD155" s="321" t="str">
        <f>_xlfn.IFNA(VLOOKUP($B155,'B-LogEmaxOverpEC50'!$A:$AL,MATCH(BD$1,'B-LogEmaxOverpEC50'!$A$1:$AL$1,0),FALSE),"")</f>
        <v/>
      </c>
      <c r="BE155" s="321" t="str">
        <f>_xlfn.IFNA(VLOOKUP($B155,'B-LogEmaxOverpEC50'!$A:$AL,MATCH(BE$1,'B-LogEmaxOverpEC50'!$A$1:$AL$1,0),FALSE),"")</f>
        <v/>
      </c>
      <c r="BF155" s="321" t="str">
        <f>_xlfn.IFNA(VLOOKUP($B155,'B-LogEmaxOverpEC50'!$A:$AL,MATCH(BF$1,'B-LogEmaxOverpEC50'!$A$1:$AL$1,0),FALSE),"")</f>
        <v/>
      </c>
      <c r="BG155" s="321" t="str">
        <f>_xlfn.IFNA(VLOOKUP($B155,'B-LogEmaxOverpEC50'!$A:$AL,MATCH(BG$1,'B-LogEmaxOverpEC50'!$A$1:$AL$1,0),FALSE),"")</f>
        <v/>
      </c>
      <c r="BH155" s="321" t="str">
        <f>_xlfn.IFNA(VLOOKUP($B155,'B-LogEmaxOverpEC50'!$A:$AL,MATCH(BH$1,'B-LogEmaxOverpEC50'!$A$1:$AL$1,0),FALSE),"")</f>
        <v/>
      </c>
      <c r="BI155" s="322" t="str">
        <f>_xlfn.IFNA(VLOOKUP($B155,'I-LogEmaxOverpEC50'!$A:$AR,MATCH(BI$1,'I-LogEmaxOverpEC50'!$A$1:$AR$1,0),FALSE),"")</f>
        <v/>
      </c>
      <c r="BJ155" s="320" t="str">
        <f>_xlfn.IFNA(VLOOKUP($B155,'I-LogEmaxOverpEC50'!$A:$AR,MATCH(BJ$1,'I-LogEmaxOverpEC50'!$A$1:$AR$1,0),FALSE),"")</f>
        <v/>
      </c>
      <c r="BK155" s="320">
        <f>_xlfn.IFNA(VLOOKUP($B155,'I-LogEmaxOverpEC50'!$A:$AR,MATCH(BK$1,'I-LogEmaxOverpEC50'!$A$1:$AR$1,0),FALSE),"")</f>
        <v>8.6327088040017941</v>
      </c>
      <c r="BL155" s="320">
        <f>_xlfn.IFNA(VLOOKUP($B155,'I-LogEmaxOverpEC50'!$A:$AR,MATCH(BL$1,'I-LogEmaxOverpEC50'!$A$1:$AR$1,0),FALSE),"")</f>
        <v>8.6327088040017941</v>
      </c>
      <c r="BM155" s="320">
        <f>_xlfn.IFNA(VLOOKUP($B155,'I-LogEmaxOverpEC50'!$A:$AR,MATCH(BM$1,'I-LogEmaxOverpEC50'!$A$1:$AR$1,0),FALSE),"")</f>
        <v>7.3774455544067132</v>
      </c>
      <c r="BN155" s="320">
        <f>_xlfn.IFNA(VLOOKUP($B155,'I-LogEmaxOverpEC50'!$A:$AR,MATCH(BN$1,'I-LogEmaxOverpEC50'!$A$1:$AR$1,0),FALSE),"")</f>
        <v>7.3774455544067132</v>
      </c>
      <c r="BO155" s="320" t="str">
        <f>_xlfn.IFNA(VLOOKUP($B155,'I-LogEmaxOverpEC50'!$A:$AR,MATCH(BO$1,'I-LogEmaxOverpEC50'!$A$1:$AR$1,0),FALSE),"")</f>
        <v/>
      </c>
      <c r="BP155" s="320" t="str">
        <f>_xlfn.IFNA(VLOOKUP($B155,'I-LogEmaxOverpEC50'!$A:$AR,MATCH(BP$1,'I-LogEmaxOverpEC50'!$A$1:$AR$1,0),FALSE),"")</f>
        <v/>
      </c>
      <c r="BQ155" s="320" t="str">
        <f>_xlfn.IFNA(VLOOKUP($B155,'I-LogEmaxOverpEC50'!$A:$AR,MATCH(BQ$1,'I-LogEmaxOverpEC50'!$A$1:$AR$1,0),FALSE),"")</f>
        <v/>
      </c>
      <c r="BR155" s="320" t="str">
        <f>_xlfn.IFNA(VLOOKUP($B155,'I-LogEmaxOverpEC50'!$A:$AR,MATCH(BR$1,'I-LogEmaxOverpEC50'!$A$1:$AR$1,0),FALSE),"")</f>
        <v/>
      </c>
      <c r="BS155" s="320" t="str">
        <f>_xlfn.IFNA(VLOOKUP($B155,'I-LogEmaxOverpEC50'!$A:$AR,MATCH(BS$1,'I-LogEmaxOverpEC50'!$A$1:$AR$1,0),FALSE),"")</f>
        <v/>
      </c>
      <c r="BT155" s="320" t="str">
        <f>_xlfn.IFNA(VLOOKUP($B155,'I-LogEmaxOverpEC50'!$A:$AR,MATCH(BT$1,'I-LogEmaxOverpEC50'!$A$1:$AR$1,0),FALSE),"")</f>
        <v/>
      </c>
      <c r="BU155" s="320" t="str">
        <f>_xlfn.IFNA(VLOOKUP($B155,'I-LogEmaxOverpEC50'!$A:$AR,MATCH(BU$1,'I-LogEmaxOverpEC50'!$A$1:$AR$1,0),FALSE),"")</f>
        <v/>
      </c>
      <c r="BV155" s="114" t="str" cm="1">
        <f t="array" ref="BV155">_xlfn.IFS(AND($C155="A",_xlfn.CONCAT(F155:G155)&lt;&gt;"",$A155=1),"x",AND($C155="A",_xlfn.CONCAT(F155:G155)="",$A155=1),"-",$A$1&lt;&gt;"","")</f>
        <v>-</v>
      </c>
      <c r="BW155" s="113" t="str" cm="1">
        <f t="array" ref="BW155">_xlfn.IFS(AND($C155="A",_xlfn.CONCAT(H155:L155)&lt;&gt;"",$A155=1),"x",AND($C155="A",_xlfn.CONCAT(H155:L155)="",$A155=1),"-",$A$1&lt;&gt;"","")</f>
        <v>x</v>
      </c>
      <c r="BX155" s="113" t="str" cm="1">
        <f t="array" ref="BX155">_xlfn.IFS(AND($C155="A",_xlfn.CONCAT(M155:P155)&lt;&gt;"",$A155=1),"x",AND($C155="A",_xlfn.CONCAT(M155:P155)="",$A155=1),"-",$A$1&lt;&gt;"","")</f>
        <v>-</v>
      </c>
      <c r="BY155" s="113" t="str" cm="1">
        <f t="array" ref="BY155">_xlfn.IFS(AND($C155="A",_xlfn.CONCAT(Q155:R155)&lt;&gt;"",$A155=1),"x",AND($C155="A",_xlfn.CONCAT(Q155:R155)="",$A155=1),"-",$A$1&lt;&gt;"","")</f>
        <v>-</v>
      </c>
      <c r="BZ155" s="121" t="str">
        <f t="shared" si="95"/>
        <v/>
      </c>
      <c r="CA155" s="120">
        <f t="shared" si="96"/>
        <v>8.6327088040017941</v>
      </c>
      <c r="CB155" s="120" t="str">
        <f t="shared" si="97"/>
        <v/>
      </c>
      <c r="CC155" s="120" t="str">
        <f t="shared" si="98"/>
        <v/>
      </c>
      <c r="CD155" s="121" t="str">
        <f t="shared" si="99"/>
        <v/>
      </c>
      <c r="CE155" s="120" t="str">
        <f t="shared" si="100"/>
        <v/>
      </c>
      <c r="CF155" s="120" t="str">
        <f t="shared" si="101"/>
        <v/>
      </c>
      <c r="CG155" s="120" t="str">
        <f t="shared" si="102"/>
        <v/>
      </c>
      <c r="CH155" s="120" t="str">
        <f t="shared" si="103"/>
        <v/>
      </c>
      <c r="CI155" s="120" t="str">
        <f t="shared" si="104"/>
        <v/>
      </c>
    </row>
    <row r="156" spans="1:87" x14ac:dyDescent="0.2">
      <c r="A156" s="311" cm="1">
        <f t="array" ref="A156">_xlfn.IFS(SUM(F156:R156)&gt;0,1,Z156&gt;0,2,TRUE,3)</f>
        <v>1</v>
      </c>
      <c r="B156" s="311" t="s">
        <v>164</v>
      </c>
      <c r="C156" s="311" t="str">
        <f>_xlfn.XLOOKUP(B156,RecNamesAll!A:A,RecNamesAll!E:E)</f>
        <v>A</v>
      </c>
      <c r="D156" s="311" t="str">
        <f>_xlfn.XLOOKUP(B156,RecNamesAll!A:A,RecNamesAll!C:C)</f>
        <v>P2Y13</v>
      </c>
      <c r="F156" s="312" t="str">
        <f t="shared" si="70"/>
        <v/>
      </c>
      <c r="G156" s="313" t="str">
        <f t="shared" si="71"/>
        <v/>
      </c>
      <c r="H156" s="312">
        <f t="shared" si="72"/>
        <v>6.788780689945626</v>
      </c>
      <c r="I156" s="313">
        <f t="shared" si="73"/>
        <v>6.788780689945626</v>
      </c>
      <c r="J156" s="313">
        <f t="shared" si="74"/>
        <v>7.3005355413986566</v>
      </c>
      <c r="K156" s="313">
        <f t="shared" si="75"/>
        <v>7.3005355413986566</v>
      </c>
      <c r="L156" s="313" t="str">
        <f t="shared" si="76"/>
        <v/>
      </c>
      <c r="M156" s="312" t="str">
        <f t="shared" si="77"/>
        <v/>
      </c>
      <c r="N156" s="313" t="str">
        <f t="shared" si="78"/>
        <v/>
      </c>
      <c r="O156" s="313" t="str">
        <f t="shared" si="79"/>
        <v/>
      </c>
      <c r="P156" s="313" t="str">
        <f t="shared" si="80"/>
        <v/>
      </c>
      <c r="Q156" s="312" t="str">
        <f t="shared" si="81"/>
        <v/>
      </c>
      <c r="R156" s="313" t="str">
        <f t="shared" si="82"/>
        <v/>
      </c>
      <c r="S156" s="314">
        <f t="shared" si="83"/>
        <v>4</v>
      </c>
      <c r="T156" s="315" t="str">
        <f t="shared" si="84"/>
        <v>A</v>
      </c>
      <c r="U156" s="311" t="str">
        <f t="shared" si="85"/>
        <v>P2Y13</v>
      </c>
      <c r="V156" s="316" t="str">
        <f>IF(VLOOKUP($B156,GtP!$A:$AA,MATCH("Gs_0-2",GtP!$A$1:$AA$1,0),FALSE)=0,"",VLOOKUP($B156,GtP!$A:$AA,MATCH("Gs_0-2",GtP!$A$1:$AA$1,0),FALSE))</f>
        <v/>
      </c>
      <c r="W156" s="317">
        <f>IF(VLOOKUP($B156,GtP!$A:$AA,MATCH("Gi/o_0-2",GtP!$A$1:$AA$1,0),FALSE)=0,"",VLOOKUP($B156,GtP!$A:$AA,MATCH("Gi/o_0-2",GtP!$A$1:$AA$1,0),FALSE))</f>
        <v>1</v>
      </c>
      <c r="X156" s="317" t="str">
        <f>IF(VLOOKUP($B156,GtP!$A:$AA,MATCH("Gq/11_0-2",GtP!$A$1:$AA$1,0),FALSE)=0,"",VLOOKUP($B156,GtP!$A:$AA,MATCH("Gq/11_0-2",GtP!$A$1:$AA$1,0),FALSE))</f>
        <v/>
      </c>
      <c r="Y156" s="317" t="str">
        <f>IF(VLOOKUP($B156,GtP!$A:$AA,MATCH("G12/13_0-2",GtP!$A$1:$AA$1,0),FALSE)=0,"",VLOOKUP($B156,GtP!$A:$AA,MATCH("G12/13_0-2",GtP!$A$1:$AA$1,0),FALSE))</f>
        <v/>
      </c>
      <c r="Z156" s="318">
        <f t="shared" si="86"/>
        <v>1</v>
      </c>
      <c r="AA156" s="317" t="str">
        <f t="shared" si="87"/>
        <v/>
      </c>
      <c r="AB156" s="317">
        <f t="shared" si="88"/>
        <v>1</v>
      </c>
      <c r="AC156" s="317" t="str">
        <f t="shared" si="89"/>
        <v/>
      </c>
      <c r="AD156" s="317" t="str">
        <f t="shared" si="90"/>
        <v/>
      </c>
      <c r="AE156" s="315" t="str">
        <f t="shared" si="91"/>
        <v/>
      </c>
      <c r="AF156" s="311">
        <f t="shared" si="92"/>
        <v>4</v>
      </c>
      <c r="AG156" s="311" t="str">
        <f t="shared" si="93"/>
        <v/>
      </c>
      <c r="AH156" s="311" t="str">
        <f t="shared" si="94"/>
        <v/>
      </c>
      <c r="AI156" s="316" t="str">
        <f>_xlfn.CONCAT(IF(AV156="","-","B"),IF(BI156="","-","I"),VLOOKUP($B156,GtP!$A:$BB,MATCH("Gs_0-1",GtP!$A$1:$BB$1,0),FALSE))</f>
        <v>---</v>
      </c>
      <c r="AJ156" s="317" t="str">
        <f>_xlfn.CONCAT(IF(AW156="","-","B"),IF(BJ156="","-","I"),VLOOKUP($B156,GtP!$A:$BB,MATCH("Gs_0-1",GtP!$A$1:$BB$1,0),FALSE))</f>
        <v>---</v>
      </c>
      <c r="AK156" s="317" t="str">
        <f>_xlfn.CONCAT(IF(AX156="","-","B"),IF(BK156="","-","I"),VLOOKUP($B156,GtP!$A:$BB,MATCH("Gi/o_0-1",GtP!$A$1:$BB$1,0),FALSE))</f>
        <v>-IG</v>
      </c>
      <c r="AL156" s="317" t="str">
        <f>_xlfn.CONCAT(IF(AY156="","-","B"),IF(BL156="","-","I"),VLOOKUP($B156,GtP!$A:$BB,MATCH("Gi/o_0-1",GtP!$A$1:$BB$1,0),FALSE))</f>
        <v>-IG</v>
      </c>
      <c r="AM156" s="317" t="str">
        <f>_xlfn.CONCAT(IF(AZ156="","-","B"),IF(BM156="","-","I"),VLOOKUP($B156,GtP!$A:$BB,MATCH("Gi/o_0-1",GtP!$A$1:$BB$1,0),FALSE))</f>
        <v>-IG</v>
      </c>
      <c r="AN156" s="317" t="str">
        <f>_xlfn.CONCAT(IF(BA156="","-","B"),IF(BN156="","-","I"),VLOOKUP($B156,GtP!$A:$BB,MATCH("Gi/o_0-1",GtP!$A$1:$BB$1,0),FALSE))</f>
        <v>-IG</v>
      </c>
      <c r="AO156" s="317" t="str">
        <f>_xlfn.CONCAT(IF(BB156="","-","B"),IF(BO156="","-","I"),VLOOKUP($B156,GtP!$A:$BB,MATCH("Gi/o_0-1",GtP!$A$1:$BB$1,0),FALSE))</f>
        <v>--G</v>
      </c>
      <c r="AP156" s="317" t="str">
        <f>_xlfn.CONCAT(IF(BC156="","-","B"),IF(BP156="","-","I"),VLOOKUP($B156,GtP!$A:$BB,MATCH("Gq/11_0-1",GtP!$A$1:$BB$1,0),FALSE))</f>
        <v>-I-</v>
      </c>
      <c r="AQ156" s="317" t="str">
        <f>_xlfn.CONCAT(IF(BD156="","-","B"),IF(BQ156="","-","I"),VLOOKUP($B156,GtP!$A:$BB,MATCH("Gq/11_0-1",GtP!$A$1:$BB$1,0),FALSE))</f>
        <v>-I-</v>
      </c>
      <c r="AR156" s="317" t="str">
        <f>_xlfn.CONCAT(IF(BE156="","-","B"),IF(BR156="","-","I"),VLOOKUP($B156,GtP!$A:$BB,MATCH("Gq/11_0-1",GtP!$A$1:$BB$1,0),FALSE))</f>
        <v>-I-</v>
      </c>
      <c r="AS156" s="317" t="str">
        <f>_xlfn.CONCAT(IF(BF156="","-","B"),IF(BS156="","-","I"),VLOOKUP($B156,GtP!$A:$BB,MATCH("Gq/11_0-1",GtP!$A$1:$BB$1,0),FALSE))</f>
        <v>-I-</v>
      </c>
      <c r="AT156" s="317" t="str">
        <f>_xlfn.CONCAT(IF(BG156="","-","B"),IF(BT156="","-","I"),VLOOKUP($B156,GtP!$A:$BB,MATCH("G12/13_0-1",GtP!$A$1:$BB$1,0),FALSE))</f>
        <v>---</v>
      </c>
      <c r="AU156" s="317" t="str">
        <f>_xlfn.CONCAT(IF(BH156="","-","B"),IF(BU156="","-","I"),VLOOKUP($B156,GtP!$A:$BB,MATCH("G12/13_0-1",GtP!$A$1:$BB$1,0),FALSE))</f>
        <v>-I-</v>
      </c>
      <c r="AV156" s="319" t="str">
        <f>_xlfn.IFNA(VLOOKUP($B156,'B-LogEmaxOverpEC50'!$A:$AL,MATCH(AV$1,'B-LogEmaxOverpEC50'!$A$1:$AL$1,0),FALSE),"")</f>
        <v/>
      </c>
      <c r="AX156" s="321" t="str">
        <f>_xlfn.IFNA(VLOOKUP($B156,'B-LogEmaxOverpEC50'!$A:$AL,MATCH(AX$1,'B-LogEmaxOverpEC50'!$A$1:$AL$1,0),FALSE),"")</f>
        <v/>
      </c>
      <c r="AY156" s="321" t="str">
        <f>_xlfn.IFNA(VLOOKUP($B156,'B-LogEmaxOverpEC50'!$A:$AL,MATCH(AY$1,'B-LogEmaxOverpEC50'!$A$1:$AL$1,0),FALSE),"")</f>
        <v/>
      </c>
      <c r="AZ156" s="321" t="str">
        <f>_xlfn.IFNA(VLOOKUP($B156,'B-LogEmaxOverpEC50'!$A:$AL,MATCH(AZ$1,'B-LogEmaxOverpEC50'!$A$1:$AL$1,0),FALSE),"")</f>
        <v/>
      </c>
      <c r="BA156" s="321" t="str">
        <f>_xlfn.IFNA(VLOOKUP($B156,'B-LogEmaxOverpEC50'!$A:$AL,MATCH(BA$1,'B-LogEmaxOverpEC50'!$A$1:$AL$1,0),FALSE),"")</f>
        <v/>
      </c>
      <c r="BB156" s="321" t="str">
        <f>_xlfn.IFNA(VLOOKUP($B156,'B-LogEmaxOverpEC50'!$A:$AL,MATCH(BB$1,'B-LogEmaxOverpEC50'!$A$1:$AL$1,0),FALSE),"")</f>
        <v/>
      </c>
      <c r="BC156" s="321" t="str">
        <f>_xlfn.IFNA(VLOOKUP($B156,'B-LogEmaxOverpEC50'!$A:$AL,MATCH(BC$1,'B-LogEmaxOverpEC50'!$A$1:$AL$1,0),FALSE),"")</f>
        <v/>
      </c>
      <c r="BD156" s="321" t="str">
        <f>_xlfn.IFNA(VLOOKUP($B156,'B-LogEmaxOverpEC50'!$A:$AL,MATCH(BD$1,'B-LogEmaxOverpEC50'!$A$1:$AL$1,0),FALSE),"")</f>
        <v/>
      </c>
      <c r="BE156" s="321" t="str">
        <f>_xlfn.IFNA(VLOOKUP($B156,'B-LogEmaxOverpEC50'!$A:$AL,MATCH(BE$1,'B-LogEmaxOverpEC50'!$A$1:$AL$1,0),FALSE),"")</f>
        <v/>
      </c>
      <c r="BF156" s="321" t="str">
        <f>_xlfn.IFNA(VLOOKUP($B156,'B-LogEmaxOverpEC50'!$A:$AL,MATCH(BF$1,'B-LogEmaxOverpEC50'!$A$1:$AL$1,0),FALSE),"")</f>
        <v/>
      </c>
      <c r="BG156" s="321" t="str">
        <f>_xlfn.IFNA(VLOOKUP($B156,'B-LogEmaxOverpEC50'!$A:$AL,MATCH(BG$1,'B-LogEmaxOverpEC50'!$A$1:$AL$1,0),FALSE),"")</f>
        <v/>
      </c>
      <c r="BH156" s="321" t="str">
        <f>_xlfn.IFNA(VLOOKUP($B156,'B-LogEmaxOverpEC50'!$A:$AL,MATCH(BH$1,'B-LogEmaxOverpEC50'!$A$1:$AL$1,0),FALSE),"")</f>
        <v/>
      </c>
      <c r="BI156" s="322" t="str">
        <f>_xlfn.IFNA(VLOOKUP($B156,'I-LogEmaxOverpEC50'!$A:$AR,MATCH(BI$1,'I-LogEmaxOverpEC50'!$A$1:$AR$1,0),FALSE),"")</f>
        <v/>
      </c>
      <c r="BJ156" s="320" t="str">
        <f>_xlfn.IFNA(VLOOKUP($B156,'I-LogEmaxOverpEC50'!$A:$AR,MATCH(BJ$1,'I-LogEmaxOverpEC50'!$A$1:$AR$1,0),FALSE),"")</f>
        <v/>
      </c>
      <c r="BK156" s="320">
        <f>_xlfn.IFNA(VLOOKUP($B156,'I-LogEmaxOverpEC50'!$A:$AR,MATCH(BK$1,'I-LogEmaxOverpEC50'!$A$1:$AR$1,0),FALSE),"")</f>
        <v>6.788780689945626</v>
      </c>
      <c r="BL156" s="320">
        <f>_xlfn.IFNA(VLOOKUP($B156,'I-LogEmaxOverpEC50'!$A:$AR,MATCH(BL$1,'I-LogEmaxOverpEC50'!$A$1:$AR$1,0),FALSE),"")</f>
        <v>6.788780689945626</v>
      </c>
      <c r="BM156" s="320">
        <f>_xlfn.IFNA(VLOOKUP($B156,'I-LogEmaxOverpEC50'!$A:$AR,MATCH(BM$1,'I-LogEmaxOverpEC50'!$A$1:$AR$1,0),FALSE),"")</f>
        <v>7.3005355413986566</v>
      </c>
      <c r="BN156" s="320">
        <f>_xlfn.IFNA(VLOOKUP($B156,'I-LogEmaxOverpEC50'!$A:$AR,MATCH(BN$1,'I-LogEmaxOverpEC50'!$A$1:$AR$1,0),FALSE),"")</f>
        <v>7.3005355413986566</v>
      </c>
      <c r="BO156" s="320" t="str">
        <f>_xlfn.IFNA(VLOOKUP($B156,'I-LogEmaxOverpEC50'!$A:$AR,MATCH(BO$1,'I-LogEmaxOverpEC50'!$A$1:$AR$1,0),FALSE),"")</f>
        <v/>
      </c>
      <c r="BP156" s="320">
        <f>_xlfn.IFNA(VLOOKUP($B156,'I-LogEmaxOverpEC50'!$A:$AR,MATCH(BP$1,'I-LogEmaxOverpEC50'!$A$1:$AR$1,0),FALSE),"")</f>
        <v>8.0430202870679661</v>
      </c>
      <c r="BQ156" s="320">
        <f>_xlfn.IFNA(VLOOKUP($B156,'I-LogEmaxOverpEC50'!$A:$AR,MATCH(BQ$1,'I-LogEmaxOverpEC50'!$A$1:$AR$1,0),FALSE),"")</f>
        <v>8.0430202870679661</v>
      </c>
      <c r="BR156" s="320">
        <f>_xlfn.IFNA(VLOOKUP($B156,'I-LogEmaxOverpEC50'!$A:$AR,MATCH(BR$1,'I-LogEmaxOverpEC50'!$A$1:$AR$1,0),FALSE),"")</f>
        <v>8.1264578120286064</v>
      </c>
      <c r="BS156" s="320">
        <f>_xlfn.IFNA(VLOOKUP($B156,'I-LogEmaxOverpEC50'!$A:$AR,MATCH(BS$1,'I-LogEmaxOverpEC50'!$A$1:$AR$1,0),FALSE),"")</f>
        <v>7.3570520319946269</v>
      </c>
      <c r="BT156" s="320" t="str">
        <f>_xlfn.IFNA(VLOOKUP($B156,'I-LogEmaxOverpEC50'!$A:$AR,MATCH(BT$1,'I-LogEmaxOverpEC50'!$A$1:$AR$1,0),FALSE),"")</f>
        <v/>
      </c>
      <c r="BU156" s="320">
        <f>_xlfn.IFNA(VLOOKUP($B156,'I-LogEmaxOverpEC50'!$A:$AR,MATCH(BU$1,'I-LogEmaxOverpEC50'!$A$1:$AR$1,0),FALSE),"")</f>
        <v>7.3551900326137831</v>
      </c>
      <c r="BV156" s="114" t="str" cm="1">
        <f t="array" ref="BV156">_xlfn.IFS(AND($C156="A",_xlfn.CONCAT(F156:G156)&lt;&gt;"",$A156=1),"x",AND($C156="A",_xlfn.CONCAT(F156:G156)="",$A156=1),"-",$A$1&lt;&gt;"","")</f>
        <v>-</v>
      </c>
      <c r="BW156" s="113" t="str" cm="1">
        <f t="array" ref="BW156">_xlfn.IFS(AND($C156="A",_xlfn.CONCAT(H156:L156)&lt;&gt;"",$A156=1),"x",AND($C156="A",_xlfn.CONCAT(H156:L156)="",$A156=1),"-",$A$1&lt;&gt;"","")</f>
        <v>x</v>
      </c>
      <c r="BX156" s="113" t="str" cm="1">
        <f t="array" ref="BX156">_xlfn.IFS(AND($C156="A",_xlfn.CONCAT(M156:P156)&lt;&gt;"",$A156=1),"x",AND($C156="A",_xlfn.CONCAT(M156:P156)="",$A156=1),"-",$A$1&lt;&gt;"","")</f>
        <v>-</v>
      </c>
      <c r="BY156" s="113" t="str" cm="1">
        <f t="array" ref="BY156">_xlfn.IFS(AND($C156="A",_xlfn.CONCAT(Q156:R156)&lt;&gt;"",$A156=1),"x",AND($C156="A",_xlfn.CONCAT(Q156:R156)="",$A156=1),"-",$A$1&lt;&gt;"","")</f>
        <v>-</v>
      </c>
      <c r="BZ156" s="121" t="str">
        <f t="shared" si="95"/>
        <v/>
      </c>
      <c r="CA156" s="120">
        <f t="shared" si="96"/>
        <v>7.3005355413986566</v>
      </c>
      <c r="CB156" s="120" t="str">
        <f t="shared" si="97"/>
        <v/>
      </c>
      <c r="CC156" s="120" t="str">
        <f t="shared" si="98"/>
        <v/>
      </c>
      <c r="CD156" s="121" t="str">
        <f t="shared" si="99"/>
        <v/>
      </c>
      <c r="CE156" s="120" t="str">
        <f t="shared" si="100"/>
        <v/>
      </c>
      <c r="CF156" s="120" t="str">
        <f t="shared" si="101"/>
        <v/>
      </c>
      <c r="CG156" s="120" t="str">
        <f t="shared" si="102"/>
        <v/>
      </c>
      <c r="CH156" s="120" t="str">
        <f t="shared" si="103"/>
        <v/>
      </c>
      <c r="CI156" s="120" t="str">
        <f t="shared" si="104"/>
        <v/>
      </c>
    </row>
    <row r="157" spans="1:87" x14ac:dyDescent="0.2">
      <c r="A157" s="311" t="e" cm="1">
        <f t="array" ref="A157">_xlfn.IFS(SUM(F157:R157)&gt;0,1,Z157&gt;0,2,TRUE,3)</f>
        <v>#N/A</v>
      </c>
      <c r="B157" s="311" t="s">
        <v>34</v>
      </c>
      <c r="C157" s="311" t="str">
        <f>_xlfn.XLOOKUP(B157,RecNamesAll!A:A,RecNamesAll!E:E)</f>
        <v>A</v>
      </c>
      <c r="D157" s="311" t="str">
        <f>_xlfn.XLOOKUP(B157,RecNamesAll!A:A,RecNamesAll!C:C)</f>
        <v>5-HT1B</v>
      </c>
      <c r="F157" s="312" t="e">
        <f t="shared" si="70"/>
        <v>#N/A</v>
      </c>
      <c r="G157" s="313" t="e">
        <f t="shared" si="71"/>
        <v>#N/A</v>
      </c>
      <c r="H157" s="312" t="e">
        <f t="shared" si="72"/>
        <v>#N/A</v>
      </c>
      <c r="I157" s="313" t="e">
        <f t="shared" si="73"/>
        <v>#N/A</v>
      </c>
      <c r="J157" s="313" t="e">
        <f t="shared" si="74"/>
        <v>#N/A</v>
      </c>
      <c r="K157" s="313" t="e">
        <f t="shared" si="75"/>
        <v>#N/A</v>
      </c>
      <c r="L157" s="313" t="e">
        <f t="shared" si="76"/>
        <v>#N/A</v>
      </c>
      <c r="M157" s="312" t="e">
        <f t="shared" si="77"/>
        <v>#N/A</v>
      </c>
      <c r="N157" s="313" t="e">
        <f t="shared" si="78"/>
        <v>#N/A</v>
      </c>
      <c r="O157" s="313" t="e">
        <f t="shared" si="79"/>
        <v>#N/A</v>
      </c>
      <c r="P157" s="313" t="e">
        <f t="shared" si="80"/>
        <v>#N/A</v>
      </c>
      <c r="Q157" s="312" t="e">
        <f t="shared" si="81"/>
        <v>#N/A</v>
      </c>
      <c r="R157" s="313" t="e">
        <f t="shared" si="82"/>
        <v>#N/A</v>
      </c>
      <c r="S157" s="314" t="str">
        <f t="shared" si="83"/>
        <v/>
      </c>
      <c r="T157" s="315" t="str">
        <f t="shared" si="84"/>
        <v>A</v>
      </c>
      <c r="U157" s="311" t="str">
        <f t="shared" si="85"/>
        <v>5-HT1B</v>
      </c>
      <c r="V157" s="316" t="e">
        <f>IF(VLOOKUP($B157,GtP!$A:$AA,MATCH("Gs_0-2",GtP!$A$1:$AA$1,0),FALSE)=0,"",VLOOKUP($B157,GtP!$A:$AA,MATCH("Gs_0-2",GtP!$A$1:$AA$1,0),FALSE))</f>
        <v>#N/A</v>
      </c>
      <c r="W157" s="317" t="e">
        <f>IF(VLOOKUP($B157,GtP!$A:$AA,MATCH("Gi/o_0-2",GtP!$A$1:$AA$1,0),FALSE)=0,"",VLOOKUP($B157,GtP!$A:$AA,MATCH("Gi/o_0-2",GtP!$A$1:$AA$1,0),FALSE))</f>
        <v>#N/A</v>
      </c>
      <c r="X157" s="317" t="e">
        <f>IF(VLOOKUP($B157,GtP!$A:$AA,MATCH("Gq/11_0-2",GtP!$A$1:$AA$1,0),FALSE)=0,"",VLOOKUP($B157,GtP!$A:$AA,MATCH("Gq/11_0-2",GtP!$A$1:$AA$1,0),FALSE))</f>
        <v>#N/A</v>
      </c>
      <c r="Y157" s="317" t="e">
        <f>IF(VLOOKUP($B157,GtP!$A:$AA,MATCH("G12/13_0-2",GtP!$A$1:$AA$1,0),FALSE)=0,"",VLOOKUP($B157,GtP!$A:$AA,MATCH("G12/13_0-2",GtP!$A$1:$AA$1,0),FALSE))</f>
        <v>#N/A</v>
      </c>
      <c r="Z157" s="318" t="e">
        <f t="shared" si="86"/>
        <v>#N/A</v>
      </c>
      <c r="AA157" s="317" t="e">
        <f t="shared" si="87"/>
        <v>#N/A</v>
      </c>
      <c r="AB157" s="317" t="e">
        <f t="shared" si="88"/>
        <v>#N/A</v>
      </c>
      <c r="AC157" s="317" t="e">
        <f t="shared" si="89"/>
        <v>#N/A</v>
      </c>
      <c r="AD157" s="317" t="e">
        <f t="shared" si="90"/>
        <v>#N/A</v>
      </c>
      <c r="AE157" s="315" t="str">
        <f t="shared" si="91"/>
        <v/>
      </c>
      <c r="AF157" s="311" t="str">
        <f t="shared" si="92"/>
        <v/>
      </c>
      <c r="AG157" s="311" t="str">
        <f t="shared" si="93"/>
        <v/>
      </c>
      <c r="AH157" s="311" t="str">
        <f t="shared" si="94"/>
        <v/>
      </c>
      <c r="AI157" s="316" t="e">
        <f>_xlfn.CONCAT(IF(AV157="","-","B"),IF(BI157="","-","I"),VLOOKUP($B157,GtP!$A:$BB,MATCH("Gs_0-1",GtP!$A$1:$BB$1,0),FALSE))</f>
        <v>#N/A</v>
      </c>
      <c r="AJ157" s="317" t="e">
        <f>_xlfn.CONCAT(IF(AW157="","-","B"),IF(BJ157="","-","I"),VLOOKUP($B157,GtP!$A:$BB,MATCH("Gs_0-1",GtP!$A$1:$BB$1,0),FALSE))</f>
        <v>#N/A</v>
      </c>
      <c r="AK157" s="317" t="e">
        <f>_xlfn.CONCAT(IF(AX157="","-","B"),IF(BK157="","-","I"),VLOOKUP($B157,GtP!$A:$BB,MATCH("Gi/o_0-1",GtP!$A$1:$BB$1,0),FALSE))</f>
        <v>#N/A</v>
      </c>
      <c r="AL157" s="317" t="e">
        <f>_xlfn.CONCAT(IF(AY157="","-","B"),IF(BL157="","-","I"),VLOOKUP($B157,GtP!$A:$BB,MATCH("Gi/o_0-1",GtP!$A$1:$BB$1,0),FALSE))</f>
        <v>#N/A</v>
      </c>
      <c r="AM157" s="317" t="e">
        <f>_xlfn.CONCAT(IF(AZ157="","-","B"),IF(BM157="","-","I"),VLOOKUP($B157,GtP!$A:$BB,MATCH("Gi/o_0-1",GtP!$A$1:$BB$1,0),FALSE))</f>
        <v>#N/A</v>
      </c>
      <c r="AN157" s="317" t="e">
        <f>_xlfn.CONCAT(IF(BA157="","-","B"),IF(BN157="","-","I"),VLOOKUP($B157,GtP!$A:$BB,MATCH("Gi/o_0-1",GtP!$A$1:$BB$1,0),FALSE))</f>
        <v>#N/A</v>
      </c>
      <c r="AO157" s="317" t="e">
        <f>_xlfn.CONCAT(IF(BB157="","-","B"),IF(BO157="","-","I"),VLOOKUP($B157,GtP!$A:$BB,MATCH("Gi/o_0-1",GtP!$A$1:$BB$1,0),FALSE))</f>
        <v>#N/A</v>
      </c>
      <c r="AP157" s="317" t="e">
        <f>_xlfn.CONCAT(IF(BC157="","-","B"),IF(BP157="","-","I"),VLOOKUP($B157,GtP!$A:$BB,MATCH("Gq/11_0-1",GtP!$A$1:$BB$1,0),FALSE))</f>
        <v>#N/A</v>
      </c>
      <c r="AQ157" s="317" t="e">
        <f>_xlfn.CONCAT(IF(BD157="","-","B"),IF(BQ157="","-","I"),VLOOKUP($B157,GtP!$A:$BB,MATCH("Gq/11_0-1",GtP!$A$1:$BB$1,0),FALSE))</f>
        <v>#N/A</v>
      </c>
      <c r="AR157" s="317" t="e">
        <f>_xlfn.CONCAT(IF(BE157="","-","B"),IF(BR157="","-","I"),VLOOKUP($B157,GtP!$A:$BB,MATCH("Gq/11_0-1",GtP!$A$1:$BB$1,0),FALSE))</f>
        <v>#N/A</v>
      </c>
      <c r="AS157" s="317" t="e">
        <f>_xlfn.CONCAT(IF(BF157="","-","B"),IF(BS157="","-","I"),VLOOKUP($B157,GtP!$A:$BB,MATCH("Gq/11_0-1",GtP!$A$1:$BB$1,0),FALSE))</f>
        <v>#N/A</v>
      </c>
      <c r="AT157" s="317" t="e">
        <f>_xlfn.CONCAT(IF(BG157="","-","B"),IF(BT157="","-","I"),VLOOKUP($B157,GtP!$A:$BB,MATCH("G12/13_0-1",GtP!$A$1:$BB$1,0),FALSE))</f>
        <v>#N/A</v>
      </c>
      <c r="AU157" s="317" t="e">
        <f>_xlfn.CONCAT(IF(BH157="","-","B"),IF(BU157="","-","I"),VLOOKUP($B157,GtP!$A:$BB,MATCH("G12/13_0-1",GtP!$A$1:$BB$1,0),FALSE))</f>
        <v>#N/A</v>
      </c>
      <c r="AV157" s="319" t="str">
        <f>_xlfn.IFNA(VLOOKUP($B157,'B-LogEmaxOverpEC50'!$A:$AL,MATCH(AV$1,'B-LogEmaxOverpEC50'!$A$1:$AL$1,0),FALSE),"")</f>
        <v/>
      </c>
      <c r="AX157" s="321">
        <f>_xlfn.IFNA(VLOOKUP($B157,'B-LogEmaxOverpEC50'!$A:$AL,MATCH(AX$1,'B-LogEmaxOverpEC50'!$A$1:$AL$1,0),FALSE),"")</f>
        <v>10.6399966563652</v>
      </c>
      <c r="AY157" s="321">
        <f>_xlfn.IFNA(VLOOKUP($B157,'B-LogEmaxOverpEC50'!$A:$AL,MATCH(AY$1,'B-LogEmaxOverpEC50'!$A$1:$AL$1,0),FALSE),"")</f>
        <v>10.705767469146288</v>
      </c>
      <c r="AZ157" s="321">
        <f>_xlfn.IFNA(VLOOKUP($B157,'B-LogEmaxOverpEC50'!$A:$AL,MATCH(AZ$1,'B-LogEmaxOverpEC50'!$A$1:$AL$1,0),FALSE),"")</f>
        <v>10.943276885144313</v>
      </c>
      <c r="BA157" s="321">
        <f>_xlfn.IFNA(VLOOKUP($B157,'B-LogEmaxOverpEC50'!$A:$AL,MATCH(BA$1,'B-LogEmaxOverpEC50'!$A$1:$AL$1,0),FALSE),"")</f>
        <v>10.993179590850557</v>
      </c>
      <c r="BB157" s="321">
        <f>_xlfn.IFNA(VLOOKUP($B157,'B-LogEmaxOverpEC50'!$A:$AL,MATCH(BB$1,'B-LogEmaxOverpEC50'!$A$1:$AL$1,0),FALSE),"")</f>
        <v>10.512366577886967</v>
      </c>
      <c r="BC157" s="321" t="str">
        <f>_xlfn.IFNA(VLOOKUP($B157,'B-LogEmaxOverpEC50'!$A:$AL,MATCH(BC$1,'B-LogEmaxOverpEC50'!$A$1:$AL$1,0),FALSE),"")</f>
        <v/>
      </c>
      <c r="BD157" s="321" t="str">
        <f>_xlfn.IFNA(VLOOKUP($B157,'B-LogEmaxOverpEC50'!$A:$AL,MATCH(BD$1,'B-LogEmaxOverpEC50'!$A$1:$AL$1,0),FALSE),"")</f>
        <v/>
      </c>
      <c r="BE157" s="321" t="str">
        <f>_xlfn.IFNA(VLOOKUP($B157,'B-LogEmaxOverpEC50'!$A:$AL,MATCH(BE$1,'B-LogEmaxOverpEC50'!$A$1:$AL$1,0),FALSE),"")</f>
        <v/>
      </c>
      <c r="BF157" s="321">
        <f>_xlfn.IFNA(VLOOKUP($B157,'B-LogEmaxOverpEC50'!$A:$AL,MATCH(BF$1,'B-LogEmaxOverpEC50'!$A$1:$AL$1,0),FALSE),"")</f>
        <v>8.2323847103202166</v>
      </c>
      <c r="BG157" s="321" t="str">
        <f>_xlfn.IFNA(VLOOKUP($B157,'B-LogEmaxOverpEC50'!$A:$AL,MATCH(BG$1,'B-LogEmaxOverpEC50'!$A$1:$AL$1,0),FALSE),"")</f>
        <v/>
      </c>
      <c r="BH157" s="321" t="str">
        <f>_xlfn.IFNA(VLOOKUP($B157,'B-LogEmaxOverpEC50'!$A:$AL,MATCH(BH$1,'B-LogEmaxOverpEC50'!$A$1:$AL$1,0),FALSE),"")</f>
        <v/>
      </c>
      <c r="BI157" s="322" t="str">
        <f>_xlfn.IFNA(VLOOKUP($B157,'I-LogEmaxOverpEC50'!$A:$AR,MATCH(BI$1,'I-LogEmaxOverpEC50'!$A$1:$AR$1,0),FALSE),"")</f>
        <v/>
      </c>
      <c r="BJ157" s="320" t="str">
        <f>_xlfn.IFNA(VLOOKUP($B157,'I-LogEmaxOverpEC50'!$A:$AR,MATCH(BJ$1,'I-LogEmaxOverpEC50'!$A$1:$AR$1,0),FALSE),"")</f>
        <v/>
      </c>
      <c r="BK157" s="320">
        <f>_xlfn.IFNA(VLOOKUP($B157,'I-LogEmaxOverpEC50'!$A:$AR,MATCH(BK$1,'I-LogEmaxOverpEC50'!$A$1:$AR$1,0),FALSE),"")</f>
        <v>8.9918454943711197</v>
      </c>
      <c r="BL157" s="320">
        <f>_xlfn.IFNA(VLOOKUP($B157,'I-LogEmaxOverpEC50'!$A:$AR,MATCH(BL$1,'I-LogEmaxOverpEC50'!$A$1:$AR$1,0),FALSE),"")</f>
        <v>8.9918454943711197</v>
      </c>
      <c r="BM157" s="320">
        <f>_xlfn.IFNA(VLOOKUP($B157,'I-LogEmaxOverpEC50'!$A:$AR,MATCH(BM$1,'I-LogEmaxOverpEC50'!$A$1:$AR$1,0),FALSE),"")</f>
        <v>8.5991313127319078</v>
      </c>
      <c r="BN157" s="320">
        <f>_xlfn.IFNA(VLOOKUP($B157,'I-LogEmaxOverpEC50'!$A:$AR,MATCH(BN$1,'I-LogEmaxOverpEC50'!$A$1:$AR$1,0),FALSE),"")</f>
        <v>8.5991313127319078</v>
      </c>
      <c r="BO157" s="320">
        <f>_xlfn.IFNA(VLOOKUP($B157,'I-LogEmaxOverpEC50'!$A:$AR,MATCH(BO$1,'I-LogEmaxOverpEC50'!$A$1:$AR$1,0),FALSE),"")</f>
        <v>8.9192142442255076</v>
      </c>
      <c r="BP157" s="320">
        <f>_xlfn.IFNA(VLOOKUP($B157,'I-LogEmaxOverpEC50'!$A:$AR,MATCH(BP$1,'I-LogEmaxOverpEC50'!$A$1:$AR$1,0),FALSE),"")</f>
        <v>8.2118115882389464</v>
      </c>
      <c r="BQ157" s="320">
        <f>_xlfn.IFNA(VLOOKUP($B157,'I-LogEmaxOverpEC50'!$A:$AR,MATCH(BQ$1,'I-LogEmaxOverpEC50'!$A$1:$AR$1,0),FALSE),"")</f>
        <v>8.2118115882389464</v>
      </c>
      <c r="BR157" s="320">
        <f>_xlfn.IFNA(VLOOKUP($B157,'I-LogEmaxOverpEC50'!$A:$AR,MATCH(BR$1,'I-LogEmaxOverpEC50'!$A$1:$AR$1,0),FALSE),"")</f>
        <v>8.8171869504115996</v>
      </c>
      <c r="BS157" s="320" t="str">
        <f>_xlfn.IFNA(VLOOKUP($B157,'I-LogEmaxOverpEC50'!$A:$AR,MATCH(BS$1,'I-LogEmaxOverpEC50'!$A$1:$AR$1,0),FALSE),"")</f>
        <v/>
      </c>
      <c r="BT157" s="320">
        <f>_xlfn.IFNA(VLOOKUP($B157,'I-LogEmaxOverpEC50'!$A:$AR,MATCH(BT$1,'I-LogEmaxOverpEC50'!$A$1:$AR$1,0),FALSE),"")</f>
        <v>8.1232686901569817</v>
      </c>
      <c r="BU157" s="320" t="str">
        <f>_xlfn.IFNA(VLOOKUP($B157,'I-LogEmaxOverpEC50'!$A:$AR,MATCH(BU$1,'I-LogEmaxOverpEC50'!$A$1:$AR$1,0),FALSE),"")</f>
        <v/>
      </c>
      <c r="BV157" s="114" t="e" cm="1">
        <f t="array" ref="BV157">_xlfn.IFS(AND($C157="A",_xlfn.CONCAT(F157:G157)&lt;&gt;"",$A157=1),"x",AND($C157="A",_xlfn.CONCAT(F157:G157)="",$A157=1),"-",$A$1&lt;&gt;"","")</f>
        <v>#N/A</v>
      </c>
      <c r="BW157" s="113" t="e" cm="1">
        <f t="array" ref="BW157">_xlfn.IFS(AND($C157="A",_xlfn.CONCAT(H157:L157)&lt;&gt;"",$A157=1),"x",AND($C157="A",_xlfn.CONCAT(H157:L157)="",$A157=1),"-",$A$1&lt;&gt;"","")</f>
        <v>#N/A</v>
      </c>
      <c r="BX157" s="113" t="e" cm="1">
        <f t="array" ref="BX157">_xlfn.IFS(AND($C157="A",_xlfn.CONCAT(M157:P157)&lt;&gt;"",$A157=1),"x",AND($C157="A",_xlfn.CONCAT(M157:P157)="",$A157=1),"-",$A$1&lt;&gt;"","")</f>
        <v>#N/A</v>
      </c>
      <c r="BY157" s="113" t="e" cm="1">
        <f t="array" ref="BY157">_xlfn.IFS(AND($C157="A",_xlfn.CONCAT(Q157:R157)&lt;&gt;"",$A157=1),"x",AND($C157="A",_xlfn.CONCAT(Q157:R157)="",$A157=1),"-",$A$1&lt;&gt;"","")</f>
        <v>#N/A</v>
      </c>
      <c r="BZ157" s="121" t="e">
        <f t="shared" si="95"/>
        <v>#N/A</v>
      </c>
      <c r="CA157" s="120" t="e">
        <f t="shared" si="96"/>
        <v>#N/A</v>
      </c>
      <c r="CB157" s="120" t="e">
        <f t="shared" si="97"/>
        <v>#N/A</v>
      </c>
      <c r="CC157" s="120" t="e">
        <f t="shared" si="98"/>
        <v>#N/A</v>
      </c>
      <c r="CD157" s="121" t="str">
        <f t="shared" si="99"/>
        <v/>
      </c>
      <c r="CE157" s="120" t="e">
        <f t="shared" si="100"/>
        <v>#N/A</v>
      </c>
      <c r="CF157" s="120" t="e">
        <f t="shared" si="101"/>
        <v>#N/A</v>
      </c>
      <c r="CG157" s="120" t="e">
        <f t="shared" si="102"/>
        <v>#N/A</v>
      </c>
      <c r="CH157" s="120" t="e">
        <f t="shared" si="103"/>
        <v>#N/A</v>
      </c>
      <c r="CI157" s="120" t="e">
        <f t="shared" si="104"/>
        <v>#N/A</v>
      </c>
    </row>
    <row r="158" spans="1:87" x14ac:dyDescent="0.2">
      <c r="A158" s="311" t="e" cm="1">
        <f t="array" ref="A158">_xlfn.IFS(SUM(F158:R158)&gt;0,1,Z158&gt;0,2,TRUE,3)</f>
        <v>#N/A</v>
      </c>
      <c r="B158" s="311" t="s">
        <v>35</v>
      </c>
      <c r="C158" s="311" t="str">
        <f>_xlfn.XLOOKUP(B158,RecNamesAll!A:A,RecNamesAll!E:E)</f>
        <v>A</v>
      </c>
      <c r="D158" s="311" t="str">
        <f>_xlfn.XLOOKUP(B158,RecNamesAll!A:A,RecNamesAll!C:C)</f>
        <v>5-HT1D</v>
      </c>
      <c r="F158" s="312" t="e">
        <f t="shared" si="70"/>
        <v>#N/A</v>
      </c>
      <c r="G158" s="313" t="e">
        <f t="shared" si="71"/>
        <v>#N/A</v>
      </c>
      <c r="H158" s="312" t="e">
        <f t="shared" si="72"/>
        <v>#N/A</v>
      </c>
      <c r="I158" s="313" t="e">
        <f t="shared" si="73"/>
        <v>#N/A</v>
      </c>
      <c r="J158" s="313" t="e">
        <f t="shared" si="74"/>
        <v>#N/A</v>
      </c>
      <c r="K158" s="313" t="e">
        <f t="shared" si="75"/>
        <v>#N/A</v>
      </c>
      <c r="L158" s="313" t="e">
        <f t="shared" si="76"/>
        <v>#N/A</v>
      </c>
      <c r="M158" s="312" t="e">
        <f t="shared" si="77"/>
        <v>#N/A</v>
      </c>
      <c r="N158" s="313" t="e">
        <f t="shared" si="78"/>
        <v>#N/A</v>
      </c>
      <c r="O158" s="313" t="e">
        <f t="shared" si="79"/>
        <v>#N/A</v>
      </c>
      <c r="P158" s="313" t="e">
        <f t="shared" si="80"/>
        <v>#N/A</v>
      </c>
      <c r="Q158" s="312" t="e">
        <f t="shared" si="81"/>
        <v>#N/A</v>
      </c>
      <c r="R158" s="313" t="e">
        <f t="shared" si="82"/>
        <v>#N/A</v>
      </c>
      <c r="S158" s="314" t="str">
        <f t="shared" si="83"/>
        <v/>
      </c>
      <c r="T158" s="315" t="str">
        <f t="shared" si="84"/>
        <v>A</v>
      </c>
      <c r="U158" s="311" t="str">
        <f t="shared" si="85"/>
        <v>5-HT1D</v>
      </c>
      <c r="V158" s="316" t="e">
        <f>IF(VLOOKUP($B158,GtP!$A:$AA,MATCH("Gs_0-2",GtP!$A$1:$AA$1,0),FALSE)=0,"",VLOOKUP($B158,GtP!$A:$AA,MATCH("Gs_0-2",GtP!$A$1:$AA$1,0),FALSE))</f>
        <v>#N/A</v>
      </c>
      <c r="W158" s="317" t="e">
        <f>IF(VLOOKUP($B158,GtP!$A:$AA,MATCH("Gi/o_0-2",GtP!$A$1:$AA$1,0),FALSE)=0,"",VLOOKUP($B158,GtP!$A:$AA,MATCH("Gi/o_0-2",GtP!$A$1:$AA$1,0),FALSE))</f>
        <v>#N/A</v>
      </c>
      <c r="X158" s="317" t="e">
        <f>IF(VLOOKUP($B158,GtP!$A:$AA,MATCH("Gq/11_0-2",GtP!$A$1:$AA$1,0),FALSE)=0,"",VLOOKUP($B158,GtP!$A:$AA,MATCH("Gq/11_0-2",GtP!$A$1:$AA$1,0),FALSE))</f>
        <v>#N/A</v>
      </c>
      <c r="Y158" s="317" t="e">
        <f>IF(VLOOKUP($B158,GtP!$A:$AA,MATCH("G12/13_0-2",GtP!$A$1:$AA$1,0),FALSE)=0,"",VLOOKUP($B158,GtP!$A:$AA,MATCH("G12/13_0-2",GtP!$A$1:$AA$1,0),FALSE))</f>
        <v>#N/A</v>
      </c>
      <c r="Z158" s="318" t="e">
        <f t="shared" si="86"/>
        <v>#N/A</v>
      </c>
      <c r="AA158" s="317" t="e">
        <f t="shared" si="87"/>
        <v>#N/A</v>
      </c>
      <c r="AB158" s="317" t="e">
        <f t="shared" si="88"/>
        <v>#N/A</v>
      </c>
      <c r="AC158" s="317" t="e">
        <f t="shared" si="89"/>
        <v>#N/A</v>
      </c>
      <c r="AD158" s="317" t="e">
        <f t="shared" si="90"/>
        <v>#N/A</v>
      </c>
      <c r="AE158" s="315" t="str">
        <f t="shared" si="91"/>
        <v/>
      </c>
      <c r="AF158" s="311" t="str">
        <f t="shared" si="92"/>
        <v/>
      </c>
      <c r="AG158" s="311" t="str">
        <f t="shared" si="93"/>
        <v/>
      </c>
      <c r="AH158" s="311" t="str">
        <f t="shared" si="94"/>
        <v/>
      </c>
      <c r="AI158" s="316" t="e">
        <f>_xlfn.CONCAT(IF(AV158="","-","B"),IF(BI158="","-","I"),VLOOKUP($B158,GtP!$A:$BB,MATCH("Gs_0-1",GtP!$A$1:$BB$1,0),FALSE))</f>
        <v>#N/A</v>
      </c>
      <c r="AJ158" s="317" t="e">
        <f>_xlfn.CONCAT(IF(AW158="","-","B"),IF(BJ158="","-","I"),VLOOKUP($B158,GtP!$A:$BB,MATCH("Gs_0-1",GtP!$A$1:$BB$1,0),FALSE))</f>
        <v>#N/A</v>
      </c>
      <c r="AK158" s="317" t="e">
        <f>_xlfn.CONCAT(IF(AX158="","-","B"),IF(BK158="","-","I"),VLOOKUP($B158,GtP!$A:$BB,MATCH("Gi/o_0-1",GtP!$A$1:$BB$1,0),FALSE))</f>
        <v>#N/A</v>
      </c>
      <c r="AL158" s="317" t="e">
        <f>_xlfn.CONCAT(IF(AY158="","-","B"),IF(BL158="","-","I"),VLOOKUP($B158,GtP!$A:$BB,MATCH("Gi/o_0-1",GtP!$A$1:$BB$1,0),FALSE))</f>
        <v>#N/A</v>
      </c>
      <c r="AM158" s="317" t="e">
        <f>_xlfn.CONCAT(IF(AZ158="","-","B"),IF(BM158="","-","I"),VLOOKUP($B158,GtP!$A:$BB,MATCH("Gi/o_0-1",GtP!$A$1:$BB$1,0),FALSE))</f>
        <v>#N/A</v>
      </c>
      <c r="AN158" s="317" t="e">
        <f>_xlfn.CONCAT(IF(BA158="","-","B"),IF(BN158="","-","I"),VLOOKUP($B158,GtP!$A:$BB,MATCH("Gi/o_0-1",GtP!$A$1:$BB$1,0),FALSE))</f>
        <v>#N/A</v>
      </c>
      <c r="AO158" s="317" t="e">
        <f>_xlfn.CONCAT(IF(BB158="","-","B"),IF(BO158="","-","I"),VLOOKUP($B158,GtP!$A:$BB,MATCH("Gi/o_0-1",GtP!$A$1:$BB$1,0),FALSE))</f>
        <v>#N/A</v>
      </c>
      <c r="AP158" s="317" t="e">
        <f>_xlfn.CONCAT(IF(BC158="","-","B"),IF(BP158="","-","I"),VLOOKUP($B158,GtP!$A:$BB,MATCH("Gq/11_0-1",GtP!$A$1:$BB$1,0),FALSE))</f>
        <v>#N/A</v>
      </c>
      <c r="AQ158" s="317" t="e">
        <f>_xlfn.CONCAT(IF(BD158="","-","B"),IF(BQ158="","-","I"),VLOOKUP($B158,GtP!$A:$BB,MATCH("Gq/11_0-1",GtP!$A$1:$BB$1,0),FALSE))</f>
        <v>#N/A</v>
      </c>
      <c r="AR158" s="317" t="e">
        <f>_xlfn.CONCAT(IF(BE158="","-","B"),IF(BR158="","-","I"),VLOOKUP($B158,GtP!$A:$BB,MATCH("Gq/11_0-1",GtP!$A$1:$BB$1,0),FALSE))</f>
        <v>#N/A</v>
      </c>
      <c r="AS158" s="317" t="e">
        <f>_xlfn.CONCAT(IF(BF158="","-","B"),IF(BS158="","-","I"),VLOOKUP($B158,GtP!$A:$BB,MATCH("Gq/11_0-1",GtP!$A$1:$BB$1,0),FALSE))</f>
        <v>#N/A</v>
      </c>
      <c r="AT158" s="317" t="e">
        <f>_xlfn.CONCAT(IF(BG158="","-","B"),IF(BT158="","-","I"),VLOOKUP($B158,GtP!$A:$BB,MATCH("G12/13_0-1",GtP!$A$1:$BB$1,0),FALSE))</f>
        <v>#N/A</v>
      </c>
      <c r="AU158" s="317" t="e">
        <f>_xlfn.CONCAT(IF(BH158="","-","B"),IF(BU158="","-","I"),VLOOKUP($B158,GtP!$A:$BB,MATCH("G12/13_0-1",GtP!$A$1:$BB$1,0),FALSE))</f>
        <v>#N/A</v>
      </c>
      <c r="AV158" s="319" t="str">
        <f>_xlfn.IFNA(VLOOKUP($B158,'B-LogEmaxOverpEC50'!$A:$AL,MATCH(AV$1,'B-LogEmaxOverpEC50'!$A$1:$AL$1,0),FALSE),"")</f>
        <v/>
      </c>
      <c r="AX158" s="321">
        <f>_xlfn.IFNA(VLOOKUP($B158,'B-LogEmaxOverpEC50'!$A:$AL,MATCH(AX$1,'B-LogEmaxOverpEC50'!$A$1:$AL$1,0),FALSE),"")</f>
        <v>10.609554389875862</v>
      </c>
      <c r="AY158" s="321">
        <f>_xlfn.IFNA(VLOOKUP($B158,'B-LogEmaxOverpEC50'!$A:$AL,MATCH(AY$1,'B-LogEmaxOverpEC50'!$A$1:$AL$1,0),FALSE),"")</f>
        <v>10.731590984953916</v>
      </c>
      <c r="AZ158" s="321">
        <f>_xlfn.IFNA(VLOOKUP($B158,'B-LogEmaxOverpEC50'!$A:$AL,MATCH(AZ$1,'B-LogEmaxOverpEC50'!$A$1:$AL$1,0),FALSE),"")</f>
        <v>10.504738745113714</v>
      </c>
      <c r="BA158" s="321">
        <f>_xlfn.IFNA(VLOOKUP($B158,'B-LogEmaxOverpEC50'!$A:$AL,MATCH(BA$1,'B-LogEmaxOverpEC50'!$A$1:$AL$1,0),FALSE),"")</f>
        <v>10.361143854554582</v>
      </c>
      <c r="BB158" s="321">
        <f>_xlfn.IFNA(VLOOKUP($B158,'B-LogEmaxOverpEC50'!$A:$AL,MATCH(BB$1,'B-LogEmaxOverpEC50'!$A$1:$AL$1,0),FALSE),"")</f>
        <v>6.139155027185752</v>
      </c>
      <c r="BC158" s="321" t="str">
        <f>_xlfn.IFNA(VLOOKUP($B158,'B-LogEmaxOverpEC50'!$A:$AL,MATCH(BC$1,'B-LogEmaxOverpEC50'!$A$1:$AL$1,0),FALSE),"")</f>
        <v/>
      </c>
      <c r="BD158" s="321" t="str">
        <f>_xlfn.IFNA(VLOOKUP($B158,'B-LogEmaxOverpEC50'!$A:$AL,MATCH(BD$1,'B-LogEmaxOverpEC50'!$A$1:$AL$1,0),FALSE),"")</f>
        <v/>
      </c>
      <c r="BE158" s="321" t="str">
        <f>_xlfn.IFNA(VLOOKUP($B158,'B-LogEmaxOverpEC50'!$A:$AL,MATCH(BE$1,'B-LogEmaxOverpEC50'!$A$1:$AL$1,0),FALSE),"")</f>
        <v/>
      </c>
      <c r="BF158" s="321" t="str">
        <f>_xlfn.IFNA(VLOOKUP($B158,'B-LogEmaxOverpEC50'!$A:$AL,MATCH(BF$1,'B-LogEmaxOverpEC50'!$A$1:$AL$1,0),FALSE),"")</f>
        <v/>
      </c>
      <c r="BG158" s="321" t="str">
        <f>_xlfn.IFNA(VLOOKUP($B158,'B-LogEmaxOverpEC50'!$A:$AL,MATCH(BG$1,'B-LogEmaxOverpEC50'!$A$1:$AL$1,0),FALSE),"")</f>
        <v/>
      </c>
      <c r="BH158" s="321" t="str">
        <f>_xlfn.IFNA(VLOOKUP($B158,'B-LogEmaxOverpEC50'!$A:$AL,MATCH(BH$1,'B-LogEmaxOverpEC50'!$A$1:$AL$1,0),FALSE),"")</f>
        <v/>
      </c>
      <c r="BI158" s="322" t="str">
        <f>_xlfn.IFNA(VLOOKUP($B158,'I-LogEmaxOverpEC50'!$A:$AR,MATCH(BI$1,'I-LogEmaxOverpEC50'!$A$1:$AR$1,0),FALSE),"")</f>
        <v/>
      </c>
      <c r="BJ158" s="320" t="str">
        <f>_xlfn.IFNA(VLOOKUP($B158,'I-LogEmaxOverpEC50'!$A:$AR,MATCH(BJ$1,'I-LogEmaxOverpEC50'!$A$1:$AR$1,0),FALSE),"")</f>
        <v/>
      </c>
      <c r="BK158" s="320">
        <f>_xlfn.IFNA(VLOOKUP($B158,'I-LogEmaxOverpEC50'!$A:$AR,MATCH(BK$1,'I-LogEmaxOverpEC50'!$A$1:$AR$1,0),FALSE),"")</f>
        <v>10.272637492584296</v>
      </c>
      <c r="BL158" s="320">
        <f>_xlfn.IFNA(VLOOKUP($B158,'I-LogEmaxOverpEC50'!$A:$AR,MATCH(BL$1,'I-LogEmaxOverpEC50'!$A$1:$AR$1,0),FALSE),"")</f>
        <v>10.272637492584296</v>
      </c>
      <c r="BM158" s="320">
        <f>_xlfn.IFNA(VLOOKUP($B158,'I-LogEmaxOverpEC50'!$A:$AR,MATCH(BM$1,'I-LogEmaxOverpEC50'!$A$1:$AR$1,0),FALSE),"")</f>
        <v>10.237894475784987</v>
      </c>
      <c r="BN158" s="320">
        <f>_xlfn.IFNA(VLOOKUP($B158,'I-LogEmaxOverpEC50'!$A:$AR,MATCH(BN$1,'I-LogEmaxOverpEC50'!$A$1:$AR$1,0),FALSE),"")</f>
        <v>10.237894475784987</v>
      </c>
      <c r="BO158" s="320">
        <f>_xlfn.IFNA(VLOOKUP($B158,'I-LogEmaxOverpEC50'!$A:$AR,MATCH(BO$1,'I-LogEmaxOverpEC50'!$A$1:$AR$1,0),FALSE),"")</f>
        <v>10.199090917934784</v>
      </c>
      <c r="BP158" s="320">
        <f>_xlfn.IFNA(VLOOKUP($B158,'I-LogEmaxOverpEC50'!$A:$AR,MATCH(BP$1,'I-LogEmaxOverpEC50'!$A$1:$AR$1,0),FALSE),"")</f>
        <v>9.0762588661309209</v>
      </c>
      <c r="BQ158" s="320">
        <f>_xlfn.IFNA(VLOOKUP($B158,'I-LogEmaxOverpEC50'!$A:$AR,MATCH(BQ$1,'I-LogEmaxOverpEC50'!$A$1:$AR$1,0),FALSE),"")</f>
        <v>9.0762588661309209</v>
      </c>
      <c r="BR158" s="320">
        <f>_xlfn.IFNA(VLOOKUP($B158,'I-LogEmaxOverpEC50'!$A:$AR,MATCH(BR$1,'I-LogEmaxOverpEC50'!$A$1:$AR$1,0),FALSE),"")</f>
        <v>9.8311550035616992</v>
      </c>
      <c r="BS158" s="320" t="str">
        <f>_xlfn.IFNA(VLOOKUP($B158,'I-LogEmaxOverpEC50'!$A:$AR,MATCH(BS$1,'I-LogEmaxOverpEC50'!$A$1:$AR$1,0),FALSE),"")</f>
        <v/>
      </c>
      <c r="BT158" s="320" t="str">
        <f>_xlfn.IFNA(VLOOKUP($B158,'I-LogEmaxOverpEC50'!$A:$AR,MATCH(BT$1,'I-LogEmaxOverpEC50'!$A$1:$AR$1,0),FALSE),"")</f>
        <v/>
      </c>
      <c r="BU158" s="320" t="str">
        <f>_xlfn.IFNA(VLOOKUP($B158,'I-LogEmaxOverpEC50'!$A:$AR,MATCH(BU$1,'I-LogEmaxOverpEC50'!$A$1:$AR$1,0),FALSE),"")</f>
        <v/>
      </c>
      <c r="BV158" s="114" t="e" cm="1">
        <f t="array" ref="BV158">_xlfn.IFS(AND($C158="A",_xlfn.CONCAT(F158:G158)&lt;&gt;"",$A158=1),"x",AND($C158="A",_xlfn.CONCAT(F158:G158)="",$A158=1),"-",$A$1&lt;&gt;"","")</f>
        <v>#N/A</v>
      </c>
      <c r="BW158" s="113" t="e" cm="1">
        <f t="array" ref="BW158">_xlfn.IFS(AND($C158="A",_xlfn.CONCAT(H158:L158)&lt;&gt;"",$A158=1),"x",AND($C158="A",_xlfn.CONCAT(H158:L158)="",$A158=1),"-",$A$1&lt;&gt;"","")</f>
        <v>#N/A</v>
      </c>
      <c r="BX158" s="113" t="e" cm="1">
        <f t="array" ref="BX158">_xlfn.IFS(AND($C158="A",_xlfn.CONCAT(M158:P158)&lt;&gt;"",$A158=1),"x",AND($C158="A",_xlfn.CONCAT(M158:P158)="",$A158=1),"-",$A$1&lt;&gt;"","")</f>
        <v>#N/A</v>
      </c>
      <c r="BY158" s="113" t="e" cm="1">
        <f t="array" ref="BY158">_xlfn.IFS(AND($C158="A",_xlfn.CONCAT(Q158:R158)&lt;&gt;"",$A158=1),"x",AND($C158="A",_xlfn.CONCAT(Q158:R158)="",$A158=1),"-",$A$1&lt;&gt;"","")</f>
        <v>#N/A</v>
      </c>
      <c r="BZ158" s="121" t="e">
        <f t="shared" si="95"/>
        <v>#N/A</v>
      </c>
      <c r="CA158" s="120" t="e">
        <f t="shared" si="96"/>
        <v>#N/A</v>
      </c>
      <c r="CB158" s="120" t="e">
        <f t="shared" si="97"/>
        <v>#N/A</v>
      </c>
      <c r="CC158" s="120" t="e">
        <f t="shared" si="98"/>
        <v>#N/A</v>
      </c>
      <c r="CD158" s="121" t="str">
        <f t="shared" si="99"/>
        <v/>
      </c>
      <c r="CE158" s="120" t="e">
        <f t="shared" si="100"/>
        <v>#N/A</v>
      </c>
      <c r="CF158" s="120" t="e">
        <f t="shared" si="101"/>
        <v>#N/A</v>
      </c>
      <c r="CG158" s="120" t="e">
        <f t="shared" si="102"/>
        <v>#N/A</v>
      </c>
      <c r="CH158" s="120" t="e">
        <f t="shared" si="103"/>
        <v>#N/A</v>
      </c>
      <c r="CI158" s="120" t="e">
        <f t="shared" si="104"/>
        <v>#N/A</v>
      </c>
    </row>
    <row r="159" spans="1:87" x14ac:dyDescent="0.2">
      <c r="A159" s="311" cm="1">
        <f t="array" ref="A159">_xlfn.IFS(SUM(F159:R159)&gt;0,1,Z159&gt;0,2,TRUE,3)</f>
        <v>1</v>
      </c>
      <c r="B159" s="311" t="s">
        <v>36</v>
      </c>
      <c r="C159" s="311" t="str">
        <f>_xlfn.XLOOKUP(B159,RecNamesAll!A:A,RecNamesAll!E:E)</f>
        <v>A</v>
      </c>
      <c r="D159" s="311" t="str">
        <f>_xlfn.XLOOKUP(B159,RecNamesAll!A:A,RecNamesAll!C:C)</f>
        <v>5-HT1E</v>
      </c>
      <c r="F159" s="312" t="str">
        <f t="shared" si="70"/>
        <v/>
      </c>
      <c r="G159" s="313" t="str">
        <f t="shared" si="71"/>
        <v/>
      </c>
      <c r="H159" s="312">
        <f t="shared" si="72"/>
        <v>8.6332811911723031</v>
      </c>
      <c r="I159" s="313">
        <f t="shared" si="73"/>
        <v>8.6332811911723031</v>
      </c>
      <c r="J159" s="313">
        <f t="shared" si="74"/>
        <v>8.7103321553103701</v>
      </c>
      <c r="K159" s="313">
        <f t="shared" si="75"/>
        <v>8.7103321553103701</v>
      </c>
      <c r="L159" s="313">
        <f t="shared" si="76"/>
        <v>8.5283608789106147</v>
      </c>
      <c r="M159" s="312" t="str">
        <f t="shared" si="77"/>
        <v/>
      </c>
      <c r="N159" s="313" t="str">
        <f t="shared" si="78"/>
        <v/>
      </c>
      <c r="O159" s="313" t="str">
        <f t="shared" si="79"/>
        <v/>
      </c>
      <c r="P159" s="313" t="str">
        <f t="shared" si="80"/>
        <v/>
      </c>
      <c r="Q159" s="312" t="str">
        <f t="shared" si="81"/>
        <v/>
      </c>
      <c r="R159" s="313" t="str">
        <f t="shared" si="82"/>
        <v/>
      </c>
      <c r="S159" s="314">
        <f t="shared" si="83"/>
        <v>5</v>
      </c>
      <c r="T159" s="315" t="str">
        <f t="shared" si="84"/>
        <v>A</v>
      </c>
      <c r="U159" s="311" t="str">
        <f t="shared" si="85"/>
        <v>5-HT1E</v>
      </c>
      <c r="V159" s="316" t="str">
        <f>IF(VLOOKUP($B159,GtP!$A:$AA,MATCH("Gs_0-2",GtP!$A$1:$AA$1,0),FALSE)=0,"",VLOOKUP($B159,GtP!$A:$AA,MATCH("Gs_0-2",GtP!$A$1:$AA$1,0),FALSE))</f>
        <v/>
      </c>
      <c r="W159" s="317">
        <f>IF(VLOOKUP($B159,GtP!$A:$AA,MATCH("Gi/o_0-2",GtP!$A$1:$AA$1,0),FALSE)=0,"",VLOOKUP($B159,GtP!$A:$AA,MATCH("Gi/o_0-2",GtP!$A$1:$AA$1,0),FALSE))</f>
        <v>1</v>
      </c>
      <c r="X159" s="317" t="str">
        <f>IF(VLOOKUP($B159,GtP!$A:$AA,MATCH("Gq/11_0-2",GtP!$A$1:$AA$1,0),FALSE)=0,"",VLOOKUP($B159,GtP!$A:$AA,MATCH("Gq/11_0-2",GtP!$A$1:$AA$1,0),FALSE))</f>
        <v/>
      </c>
      <c r="Y159" s="317" t="str">
        <f>IF(VLOOKUP($B159,GtP!$A:$AA,MATCH("G12/13_0-2",GtP!$A$1:$AA$1,0),FALSE)=0,"",VLOOKUP($B159,GtP!$A:$AA,MATCH("G12/13_0-2",GtP!$A$1:$AA$1,0),FALSE))</f>
        <v/>
      </c>
      <c r="Z159" s="318">
        <f t="shared" si="86"/>
        <v>1</v>
      </c>
      <c r="AA159" s="317" t="str">
        <f t="shared" si="87"/>
        <v/>
      </c>
      <c r="AB159" s="317">
        <f t="shared" si="88"/>
        <v>1</v>
      </c>
      <c r="AC159" s="317" t="str">
        <f t="shared" si="89"/>
        <v/>
      </c>
      <c r="AD159" s="317" t="str">
        <f t="shared" si="90"/>
        <v/>
      </c>
      <c r="AE159" s="315" t="str">
        <f t="shared" si="91"/>
        <v/>
      </c>
      <c r="AF159" s="311">
        <f t="shared" si="92"/>
        <v>5</v>
      </c>
      <c r="AG159" s="311" t="str">
        <f t="shared" si="93"/>
        <v/>
      </c>
      <c r="AH159" s="311" t="str">
        <f t="shared" si="94"/>
        <v/>
      </c>
      <c r="AI159" s="316" t="str">
        <f>_xlfn.CONCAT(IF(AV159="","-","B"),IF(BI159="","-","I"),VLOOKUP($B159,GtP!$A:$BB,MATCH("Gs_0-1",GtP!$A$1:$BB$1,0),FALSE))</f>
        <v>---</v>
      </c>
      <c r="AJ159" s="317" t="str">
        <f>_xlfn.CONCAT(IF(AW159="","-","B"),IF(BJ159="","-","I"),VLOOKUP($B159,GtP!$A:$BB,MATCH("Gs_0-1",GtP!$A$1:$BB$1,0),FALSE))</f>
        <v>---</v>
      </c>
      <c r="AK159" s="317" t="str">
        <f>_xlfn.CONCAT(IF(AX159="","-","B"),IF(BK159="","-","I"),VLOOKUP($B159,GtP!$A:$BB,MATCH("Gi/o_0-1",GtP!$A$1:$BB$1,0),FALSE))</f>
        <v>-IG</v>
      </c>
      <c r="AL159" s="317" t="str">
        <f>_xlfn.CONCAT(IF(AY159="","-","B"),IF(BL159="","-","I"),VLOOKUP($B159,GtP!$A:$BB,MATCH("Gi/o_0-1",GtP!$A$1:$BB$1,0),FALSE))</f>
        <v>-IG</v>
      </c>
      <c r="AM159" s="317" t="str">
        <f>_xlfn.CONCAT(IF(AZ159="","-","B"),IF(BM159="","-","I"),VLOOKUP($B159,GtP!$A:$BB,MATCH("Gi/o_0-1",GtP!$A$1:$BB$1,0),FALSE))</f>
        <v>-IG</v>
      </c>
      <c r="AN159" s="317" t="str">
        <f>_xlfn.CONCAT(IF(BA159="","-","B"),IF(BN159="","-","I"),VLOOKUP($B159,GtP!$A:$BB,MATCH("Gi/o_0-1",GtP!$A$1:$BB$1,0),FALSE))</f>
        <v>-IG</v>
      </c>
      <c r="AO159" s="317" t="str">
        <f>_xlfn.CONCAT(IF(BB159="","-","B"),IF(BO159="","-","I"),VLOOKUP($B159,GtP!$A:$BB,MATCH("Gi/o_0-1",GtP!$A$1:$BB$1,0),FALSE))</f>
        <v>-IG</v>
      </c>
      <c r="AP159" s="317" t="str">
        <f>_xlfn.CONCAT(IF(BC159="","-","B"),IF(BP159="","-","I"),VLOOKUP($B159,GtP!$A:$BB,MATCH("Gq/11_0-1",GtP!$A$1:$BB$1,0),FALSE))</f>
        <v>---</v>
      </c>
      <c r="AQ159" s="317" t="str">
        <f>_xlfn.CONCAT(IF(BD159="","-","B"),IF(BQ159="","-","I"),VLOOKUP($B159,GtP!$A:$BB,MATCH("Gq/11_0-1",GtP!$A$1:$BB$1,0),FALSE))</f>
        <v>---</v>
      </c>
      <c r="AR159" s="317" t="str">
        <f>_xlfn.CONCAT(IF(BE159="","-","B"),IF(BR159="","-","I"),VLOOKUP($B159,GtP!$A:$BB,MATCH("Gq/11_0-1",GtP!$A$1:$BB$1,0),FALSE))</f>
        <v>---</v>
      </c>
      <c r="AS159" s="317" t="str">
        <f>_xlfn.CONCAT(IF(BF159="","-","B"),IF(BS159="","-","I"),VLOOKUP($B159,GtP!$A:$BB,MATCH("Gq/11_0-1",GtP!$A$1:$BB$1,0),FALSE))</f>
        <v>---</v>
      </c>
      <c r="AT159" s="317" t="str">
        <f>_xlfn.CONCAT(IF(BG159="","-","B"),IF(BT159="","-","I"),VLOOKUP($B159,GtP!$A:$BB,MATCH("G12/13_0-1",GtP!$A$1:$BB$1,0),FALSE))</f>
        <v>---</v>
      </c>
      <c r="AU159" s="317" t="str">
        <f>_xlfn.CONCAT(IF(BH159="","-","B"),IF(BU159="","-","I"),VLOOKUP($B159,GtP!$A:$BB,MATCH("G12/13_0-1",GtP!$A$1:$BB$1,0),FALSE))</f>
        <v>---</v>
      </c>
      <c r="AV159" s="319" t="str">
        <f>_xlfn.IFNA(VLOOKUP($B159,'B-LogEmaxOverpEC50'!$A:$AL,MATCH(AV$1,'B-LogEmaxOverpEC50'!$A$1:$AL$1,0),FALSE),"")</f>
        <v/>
      </c>
      <c r="AX159" s="321" t="str">
        <f>_xlfn.IFNA(VLOOKUP($B159,'B-LogEmaxOverpEC50'!$A:$AL,MATCH(AX$1,'B-LogEmaxOverpEC50'!$A$1:$AL$1,0),FALSE),"")</f>
        <v/>
      </c>
      <c r="AY159" s="321" t="str">
        <f>_xlfn.IFNA(VLOOKUP($B159,'B-LogEmaxOverpEC50'!$A:$AL,MATCH(AY$1,'B-LogEmaxOverpEC50'!$A$1:$AL$1,0),FALSE),"")</f>
        <v/>
      </c>
      <c r="AZ159" s="321" t="str">
        <f>_xlfn.IFNA(VLOOKUP($B159,'B-LogEmaxOverpEC50'!$A:$AL,MATCH(AZ$1,'B-LogEmaxOverpEC50'!$A$1:$AL$1,0),FALSE),"")</f>
        <v/>
      </c>
      <c r="BA159" s="321" t="str">
        <f>_xlfn.IFNA(VLOOKUP($B159,'B-LogEmaxOverpEC50'!$A:$AL,MATCH(BA$1,'B-LogEmaxOverpEC50'!$A$1:$AL$1,0),FALSE),"")</f>
        <v/>
      </c>
      <c r="BB159" s="321" t="str">
        <f>_xlfn.IFNA(VLOOKUP($B159,'B-LogEmaxOverpEC50'!$A:$AL,MATCH(BB$1,'B-LogEmaxOverpEC50'!$A$1:$AL$1,0),FALSE),"")</f>
        <v/>
      </c>
      <c r="BC159" s="321" t="str">
        <f>_xlfn.IFNA(VLOOKUP($B159,'B-LogEmaxOverpEC50'!$A:$AL,MATCH(BC$1,'B-LogEmaxOverpEC50'!$A$1:$AL$1,0),FALSE),"")</f>
        <v/>
      </c>
      <c r="BD159" s="321" t="str">
        <f>_xlfn.IFNA(VLOOKUP($B159,'B-LogEmaxOverpEC50'!$A:$AL,MATCH(BD$1,'B-LogEmaxOverpEC50'!$A$1:$AL$1,0),FALSE),"")</f>
        <v/>
      </c>
      <c r="BE159" s="321" t="str">
        <f>_xlfn.IFNA(VLOOKUP($B159,'B-LogEmaxOverpEC50'!$A:$AL,MATCH(BE$1,'B-LogEmaxOverpEC50'!$A$1:$AL$1,0),FALSE),"")</f>
        <v/>
      </c>
      <c r="BF159" s="321" t="str">
        <f>_xlfn.IFNA(VLOOKUP($B159,'B-LogEmaxOverpEC50'!$A:$AL,MATCH(BF$1,'B-LogEmaxOverpEC50'!$A$1:$AL$1,0),FALSE),"")</f>
        <v/>
      </c>
      <c r="BG159" s="321" t="str">
        <f>_xlfn.IFNA(VLOOKUP($B159,'B-LogEmaxOverpEC50'!$A:$AL,MATCH(BG$1,'B-LogEmaxOverpEC50'!$A$1:$AL$1,0),FALSE),"")</f>
        <v/>
      </c>
      <c r="BH159" s="321" t="str">
        <f>_xlfn.IFNA(VLOOKUP($B159,'B-LogEmaxOverpEC50'!$A:$AL,MATCH(BH$1,'B-LogEmaxOverpEC50'!$A$1:$AL$1,0),FALSE),"")</f>
        <v/>
      </c>
      <c r="BI159" s="322" t="str">
        <f>_xlfn.IFNA(VLOOKUP($B159,'I-LogEmaxOverpEC50'!$A:$AR,MATCH(BI$1,'I-LogEmaxOverpEC50'!$A$1:$AR$1,0),FALSE),"")</f>
        <v/>
      </c>
      <c r="BJ159" s="320" t="str">
        <f>_xlfn.IFNA(VLOOKUP($B159,'I-LogEmaxOverpEC50'!$A:$AR,MATCH(BJ$1,'I-LogEmaxOverpEC50'!$A$1:$AR$1,0),FALSE),"")</f>
        <v/>
      </c>
      <c r="BK159" s="320">
        <f>_xlfn.IFNA(VLOOKUP($B159,'I-LogEmaxOverpEC50'!$A:$AR,MATCH(BK$1,'I-LogEmaxOverpEC50'!$A$1:$AR$1,0),FALSE),"")</f>
        <v>8.6332811911723031</v>
      </c>
      <c r="BL159" s="320">
        <f>_xlfn.IFNA(VLOOKUP($B159,'I-LogEmaxOverpEC50'!$A:$AR,MATCH(BL$1,'I-LogEmaxOverpEC50'!$A$1:$AR$1,0),FALSE),"")</f>
        <v>8.6332811911723031</v>
      </c>
      <c r="BM159" s="320">
        <f>_xlfn.IFNA(VLOOKUP($B159,'I-LogEmaxOverpEC50'!$A:$AR,MATCH(BM$1,'I-LogEmaxOverpEC50'!$A$1:$AR$1,0),FALSE),"")</f>
        <v>8.7103321553103701</v>
      </c>
      <c r="BN159" s="320">
        <f>_xlfn.IFNA(VLOOKUP($B159,'I-LogEmaxOverpEC50'!$A:$AR,MATCH(BN$1,'I-LogEmaxOverpEC50'!$A$1:$AR$1,0),FALSE),"")</f>
        <v>8.7103321553103701</v>
      </c>
      <c r="BO159" s="320">
        <f>_xlfn.IFNA(VLOOKUP($B159,'I-LogEmaxOverpEC50'!$A:$AR,MATCH(BO$1,'I-LogEmaxOverpEC50'!$A$1:$AR$1,0),FALSE),"")</f>
        <v>8.5283608789106147</v>
      </c>
      <c r="BP159" s="320" t="str">
        <f>_xlfn.IFNA(VLOOKUP($B159,'I-LogEmaxOverpEC50'!$A:$AR,MATCH(BP$1,'I-LogEmaxOverpEC50'!$A$1:$AR$1,0),FALSE),"")</f>
        <v/>
      </c>
      <c r="BQ159" s="320" t="str">
        <f>_xlfn.IFNA(VLOOKUP($B159,'I-LogEmaxOverpEC50'!$A:$AR,MATCH(BQ$1,'I-LogEmaxOverpEC50'!$A$1:$AR$1,0),FALSE),"")</f>
        <v/>
      </c>
      <c r="BR159" s="320" t="str">
        <f>_xlfn.IFNA(VLOOKUP($B159,'I-LogEmaxOverpEC50'!$A:$AR,MATCH(BR$1,'I-LogEmaxOverpEC50'!$A$1:$AR$1,0),FALSE),"")</f>
        <v/>
      </c>
      <c r="BS159" s="320" t="str">
        <f>_xlfn.IFNA(VLOOKUP($B159,'I-LogEmaxOverpEC50'!$A:$AR,MATCH(BS$1,'I-LogEmaxOverpEC50'!$A$1:$AR$1,0),FALSE),"")</f>
        <v/>
      </c>
      <c r="BT159" s="320" t="str">
        <f>_xlfn.IFNA(VLOOKUP($B159,'I-LogEmaxOverpEC50'!$A:$AR,MATCH(BT$1,'I-LogEmaxOverpEC50'!$A$1:$AR$1,0),FALSE),"")</f>
        <v/>
      </c>
      <c r="BU159" s="320" t="str">
        <f>_xlfn.IFNA(VLOOKUP($B159,'I-LogEmaxOverpEC50'!$A:$AR,MATCH(BU$1,'I-LogEmaxOverpEC50'!$A$1:$AR$1,0),FALSE),"")</f>
        <v/>
      </c>
      <c r="BV159" s="114" t="str" cm="1">
        <f t="array" ref="BV159">_xlfn.IFS(AND($C159="A",_xlfn.CONCAT(F159:G159)&lt;&gt;"",$A159=1),"x",AND($C159="A",_xlfn.CONCAT(F159:G159)="",$A159=1),"-",$A$1&lt;&gt;"","")</f>
        <v>-</v>
      </c>
      <c r="BW159" s="113" t="str" cm="1">
        <f t="array" ref="BW159">_xlfn.IFS(AND($C159="A",_xlfn.CONCAT(H159:L159)&lt;&gt;"",$A159=1),"x",AND($C159="A",_xlfn.CONCAT(H159:L159)="",$A159=1),"-",$A$1&lt;&gt;"","")</f>
        <v>x</v>
      </c>
      <c r="BX159" s="113" t="str" cm="1">
        <f t="array" ref="BX159">_xlfn.IFS(AND($C159="A",_xlfn.CONCAT(M159:P159)&lt;&gt;"",$A159=1),"x",AND($C159="A",_xlfn.CONCAT(M159:P159)="",$A159=1),"-",$A$1&lt;&gt;"","")</f>
        <v>-</v>
      </c>
      <c r="BY159" s="113" t="str" cm="1">
        <f t="array" ref="BY159">_xlfn.IFS(AND($C159="A",_xlfn.CONCAT(Q159:R159)&lt;&gt;"",$A159=1),"x",AND($C159="A",_xlfn.CONCAT(Q159:R159)="",$A159=1),"-",$A$1&lt;&gt;"","")</f>
        <v>-</v>
      </c>
      <c r="BZ159" s="121" t="str">
        <f t="shared" si="95"/>
        <v/>
      </c>
      <c r="CA159" s="120">
        <f t="shared" si="96"/>
        <v>8.7103321553103701</v>
      </c>
      <c r="CB159" s="120" t="str">
        <f t="shared" si="97"/>
        <v/>
      </c>
      <c r="CC159" s="120" t="str">
        <f t="shared" si="98"/>
        <v/>
      </c>
      <c r="CD159" s="121" t="str">
        <f t="shared" si="99"/>
        <v/>
      </c>
      <c r="CE159" s="120" t="str">
        <f t="shared" si="100"/>
        <v/>
      </c>
      <c r="CF159" s="120" t="str">
        <f t="shared" si="101"/>
        <v/>
      </c>
      <c r="CG159" s="120" t="str">
        <f t="shared" si="102"/>
        <v/>
      </c>
      <c r="CH159" s="120" t="str">
        <f t="shared" si="103"/>
        <v/>
      </c>
      <c r="CI159" s="120" t="str">
        <f t="shared" si="104"/>
        <v/>
      </c>
    </row>
    <row r="160" spans="1:87" x14ac:dyDescent="0.2">
      <c r="A160" s="311" t="e" cm="1">
        <f t="array" ref="A160">_xlfn.IFS(SUM(F160:R160)&gt;0,1,Z160&gt;0,2,TRUE,3)</f>
        <v>#N/A</v>
      </c>
      <c r="B160" s="311" t="s">
        <v>52</v>
      </c>
      <c r="C160" s="311" t="str">
        <f>_xlfn.XLOOKUP(B160,RecNamesAll!A:A,RecNamesAll!E:E)</f>
        <v>A</v>
      </c>
      <c r="D160" s="311" t="str">
        <f>_xlfn.XLOOKUP(B160,RecNamesAll!A:A,RecNamesAll!C:C)</f>
        <v>A3</v>
      </c>
      <c r="F160" s="312" t="e">
        <f t="shared" si="70"/>
        <v>#N/A</v>
      </c>
      <c r="G160" s="313" t="e">
        <f t="shared" si="71"/>
        <v>#N/A</v>
      </c>
      <c r="H160" s="312" t="e">
        <f t="shared" si="72"/>
        <v>#N/A</v>
      </c>
      <c r="I160" s="313" t="e">
        <f t="shared" si="73"/>
        <v>#N/A</v>
      </c>
      <c r="J160" s="313" t="e">
        <f t="shared" si="74"/>
        <v>#N/A</v>
      </c>
      <c r="K160" s="313" t="e">
        <f t="shared" si="75"/>
        <v>#N/A</v>
      </c>
      <c r="L160" s="313" t="e">
        <f t="shared" si="76"/>
        <v>#N/A</v>
      </c>
      <c r="M160" s="312" t="e">
        <f t="shared" si="77"/>
        <v>#N/A</v>
      </c>
      <c r="N160" s="313" t="e">
        <f t="shared" si="78"/>
        <v>#N/A</v>
      </c>
      <c r="O160" s="313" t="e">
        <f t="shared" si="79"/>
        <v>#N/A</v>
      </c>
      <c r="P160" s="313" t="e">
        <f t="shared" si="80"/>
        <v>#N/A</v>
      </c>
      <c r="Q160" s="312" t="e">
        <f t="shared" si="81"/>
        <v>#N/A</v>
      </c>
      <c r="R160" s="313" t="e">
        <f t="shared" si="82"/>
        <v>#N/A</v>
      </c>
      <c r="S160" s="314" t="str">
        <f t="shared" si="83"/>
        <v/>
      </c>
      <c r="T160" s="315" t="str">
        <f t="shared" si="84"/>
        <v>A</v>
      </c>
      <c r="U160" s="311" t="str">
        <f t="shared" si="85"/>
        <v>A3</v>
      </c>
      <c r="V160" s="316" t="e">
        <f>IF(VLOOKUP($B160,GtP!$A:$AA,MATCH("Gs_0-2",GtP!$A$1:$AA$1,0),FALSE)=0,"",VLOOKUP($B160,GtP!$A:$AA,MATCH("Gs_0-2",GtP!$A$1:$AA$1,0),FALSE))</f>
        <v>#N/A</v>
      </c>
      <c r="W160" s="317" t="e">
        <f>IF(VLOOKUP($B160,GtP!$A:$AA,MATCH("Gi/o_0-2",GtP!$A$1:$AA$1,0),FALSE)=0,"",VLOOKUP($B160,GtP!$A:$AA,MATCH("Gi/o_0-2",GtP!$A$1:$AA$1,0),FALSE))</f>
        <v>#N/A</v>
      </c>
      <c r="X160" s="317" t="e">
        <f>IF(VLOOKUP($B160,GtP!$A:$AA,MATCH("Gq/11_0-2",GtP!$A$1:$AA$1,0),FALSE)=0,"",VLOOKUP($B160,GtP!$A:$AA,MATCH("Gq/11_0-2",GtP!$A$1:$AA$1,0),FALSE))</f>
        <v>#N/A</v>
      </c>
      <c r="Y160" s="317" t="e">
        <f>IF(VLOOKUP($B160,GtP!$A:$AA,MATCH("G12/13_0-2",GtP!$A$1:$AA$1,0),FALSE)=0,"",VLOOKUP($B160,GtP!$A:$AA,MATCH("G12/13_0-2",GtP!$A$1:$AA$1,0),FALSE))</f>
        <v>#N/A</v>
      </c>
      <c r="Z160" s="318" t="e">
        <f t="shared" si="86"/>
        <v>#N/A</v>
      </c>
      <c r="AA160" s="317" t="e">
        <f t="shared" si="87"/>
        <v>#N/A</v>
      </c>
      <c r="AB160" s="317" t="e">
        <f t="shared" si="88"/>
        <v>#N/A</v>
      </c>
      <c r="AC160" s="317" t="e">
        <f t="shared" si="89"/>
        <v>#N/A</v>
      </c>
      <c r="AD160" s="317" t="e">
        <f t="shared" si="90"/>
        <v>#N/A</v>
      </c>
      <c r="AE160" s="315" t="str">
        <f t="shared" si="91"/>
        <v/>
      </c>
      <c r="AF160" s="311" t="str">
        <f t="shared" si="92"/>
        <v/>
      </c>
      <c r="AG160" s="311" t="str">
        <f t="shared" si="93"/>
        <v/>
      </c>
      <c r="AH160" s="311" t="str">
        <f t="shared" si="94"/>
        <v/>
      </c>
      <c r="AI160" s="316" t="e">
        <f>_xlfn.CONCAT(IF(AV160="","-","B"),IF(BI160="","-","I"),VLOOKUP($B160,GtP!$A:$BB,MATCH("Gs_0-1",GtP!$A$1:$BB$1,0),FALSE))</f>
        <v>#N/A</v>
      </c>
      <c r="AJ160" s="317" t="e">
        <f>_xlfn.CONCAT(IF(AW160="","-","B"),IF(BJ160="","-","I"),VLOOKUP($B160,GtP!$A:$BB,MATCH("Gs_0-1",GtP!$A$1:$BB$1,0),FALSE))</f>
        <v>#N/A</v>
      </c>
      <c r="AK160" s="317" t="e">
        <f>_xlfn.CONCAT(IF(AX160="","-","B"),IF(BK160="","-","I"),VLOOKUP($B160,GtP!$A:$BB,MATCH("Gi/o_0-1",GtP!$A$1:$BB$1,0),FALSE))</f>
        <v>#N/A</v>
      </c>
      <c r="AL160" s="317" t="e">
        <f>_xlfn.CONCAT(IF(AY160="","-","B"),IF(BL160="","-","I"),VLOOKUP($B160,GtP!$A:$BB,MATCH("Gi/o_0-1",GtP!$A$1:$BB$1,0),FALSE))</f>
        <v>#N/A</v>
      </c>
      <c r="AM160" s="317" t="e">
        <f>_xlfn.CONCAT(IF(AZ160="","-","B"),IF(BM160="","-","I"),VLOOKUP($B160,GtP!$A:$BB,MATCH("Gi/o_0-1",GtP!$A$1:$BB$1,0),FALSE))</f>
        <v>#N/A</v>
      </c>
      <c r="AN160" s="317" t="e">
        <f>_xlfn.CONCAT(IF(BA160="","-","B"),IF(BN160="","-","I"),VLOOKUP($B160,GtP!$A:$BB,MATCH("Gi/o_0-1",GtP!$A$1:$BB$1,0),FALSE))</f>
        <v>#N/A</v>
      </c>
      <c r="AO160" s="317" t="e">
        <f>_xlfn.CONCAT(IF(BB160="","-","B"),IF(BO160="","-","I"),VLOOKUP($B160,GtP!$A:$BB,MATCH("Gi/o_0-1",GtP!$A$1:$BB$1,0),FALSE))</f>
        <v>#N/A</v>
      </c>
      <c r="AP160" s="317" t="e">
        <f>_xlfn.CONCAT(IF(BC160="","-","B"),IF(BP160="","-","I"),VLOOKUP($B160,GtP!$A:$BB,MATCH("Gq/11_0-1",GtP!$A$1:$BB$1,0),FALSE))</f>
        <v>#N/A</v>
      </c>
      <c r="AQ160" s="317" t="e">
        <f>_xlfn.CONCAT(IF(BD160="","-","B"),IF(BQ160="","-","I"),VLOOKUP($B160,GtP!$A:$BB,MATCH("Gq/11_0-1",GtP!$A$1:$BB$1,0),FALSE))</f>
        <v>#N/A</v>
      </c>
      <c r="AR160" s="317" t="e">
        <f>_xlfn.CONCAT(IF(BE160="","-","B"),IF(BR160="","-","I"),VLOOKUP($B160,GtP!$A:$BB,MATCH("Gq/11_0-1",GtP!$A$1:$BB$1,0),FALSE))</f>
        <v>#N/A</v>
      </c>
      <c r="AS160" s="317" t="e">
        <f>_xlfn.CONCAT(IF(BF160="","-","B"),IF(BS160="","-","I"),VLOOKUP($B160,GtP!$A:$BB,MATCH("Gq/11_0-1",GtP!$A$1:$BB$1,0),FALSE))</f>
        <v>#N/A</v>
      </c>
      <c r="AT160" s="317" t="e">
        <f>_xlfn.CONCAT(IF(BG160="","-","B"),IF(BT160="","-","I"),VLOOKUP($B160,GtP!$A:$BB,MATCH("G12/13_0-1",GtP!$A$1:$BB$1,0),FALSE))</f>
        <v>#N/A</v>
      </c>
      <c r="AU160" s="317" t="e">
        <f>_xlfn.CONCAT(IF(BH160="","-","B"),IF(BU160="","-","I"),VLOOKUP($B160,GtP!$A:$BB,MATCH("G12/13_0-1",GtP!$A$1:$BB$1,0),FALSE))</f>
        <v>#N/A</v>
      </c>
      <c r="AV160" s="319" t="str">
        <f>_xlfn.IFNA(VLOOKUP($B160,'B-LogEmaxOverpEC50'!$A:$AL,MATCH(AV$1,'B-LogEmaxOverpEC50'!$A$1:$AL$1,0),FALSE),"")</f>
        <v/>
      </c>
      <c r="AX160" s="321">
        <f>_xlfn.IFNA(VLOOKUP($B160,'B-LogEmaxOverpEC50'!$A:$AL,MATCH(AX$1,'B-LogEmaxOverpEC50'!$A$1:$AL$1,0),FALSE),"")</f>
        <v>8.639396680817379</v>
      </c>
      <c r="AY160" s="321">
        <f>_xlfn.IFNA(VLOOKUP($B160,'B-LogEmaxOverpEC50'!$A:$AL,MATCH(AY$1,'B-LogEmaxOverpEC50'!$A$1:$AL$1,0),FALSE),"")</f>
        <v>8.6278125575946163</v>
      </c>
      <c r="AZ160" s="321">
        <f>_xlfn.IFNA(VLOOKUP($B160,'B-LogEmaxOverpEC50'!$A:$AL,MATCH(AZ$1,'B-LogEmaxOverpEC50'!$A$1:$AL$1,0),FALSE),"")</f>
        <v>7.4272034332488692</v>
      </c>
      <c r="BA160" s="321">
        <f>_xlfn.IFNA(VLOOKUP($B160,'B-LogEmaxOverpEC50'!$A:$AL,MATCH(BA$1,'B-LogEmaxOverpEC50'!$A$1:$AL$1,0),FALSE),"")</f>
        <v>8.0324013512499146</v>
      </c>
      <c r="BB160" s="321" t="str">
        <f>_xlfn.IFNA(VLOOKUP($B160,'B-LogEmaxOverpEC50'!$A:$AL,MATCH(BB$1,'B-LogEmaxOverpEC50'!$A$1:$AL$1,0),FALSE),"")</f>
        <v/>
      </c>
      <c r="BC160" s="321" t="str">
        <f>_xlfn.IFNA(VLOOKUP($B160,'B-LogEmaxOverpEC50'!$A:$AL,MATCH(BC$1,'B-LogEmaxOverpEC50'!$A$1:$AL$1,0),FALSE),"")</f>
        <v/>
      </c>
      <c r="BD160" s="321" t="str">
        <f>_xlfn.IFNA(VLOOKUP($B160,'B-LogEmaxOverpEC50'!$A:$AL,MATCH(BD$1,'B-LogEmaxOverpEC50'!$A$1:$AL$1,0),FALSE),"")</f>
        <v/>
      </c>
      <c r="BE160" s="321" t="str">
        <f>_xlfn.IFNA(VLOOKUP($B160,'B-LogEmaxOverpEC50'!$A:$AL,MATCH(BE$1,'B-LogEmaxOverpEC50'!$A$1:$AL$1,0),FALSE),"")</f>
        <v/>
      </c>
      <c r="BF160" s="321">
        <f>_xlfn.IFNA(VLOOKUP($B160,'B-LogEmaxOverpEC50'!$A:$AL,MATCH(BF$1,'B-LogEmaxOverpEC50'!$A$1:$AL$1,0),FALSE),"")</f>
        <v>9.0574136142266433</v>
      </c>
      <c r="BG160" s="321" t="str">
        <f>_xlfn.IFNA(VLOOKUP($B160,'B-LogEmaxOverpEC50'!$A:$AL,MATCH(BG$1,'B-LogEmaxOverpEC50'!$A$1:$AL$1,0),FALSE),"")</f>
        <v/>
      </c>
      <c r="BH160" s="321" t="str">
        <f>_xlfn.IFNA(VLOOKUP($B160,'B-LogEmaxOverpEC50'!$A:$AL,MATCH(BH$1,'B-LogEmaxOverpEC50'!$A$1:$AL$1,0),FALSE),"")</f>
        <v/>
      </c>
      <c r="BI160" s="322" t="str">
        <f>_xlfn.IFNA(VLOOKUP($B160,'I-LogEmaxOverpEC50'!$A:$AR,MATCH(BI$1,'I-LogEmaxOverpEC50'!$A$1:$AR$1,0),FALSE),"")</f>
        <v/>
      </c>
      <c r="BJ160" s="320" t="str">
        <f>_xlfn.IFNA(VLOOKUP($B160,'I-LogEmaxOverpEC50'!$A:$AR,MATCH(BJ$1,'I-LogEmaxOverpEC50'!$A$1:$AR$1,0),FALSE),"")</f>
        <v/>
      </c>
      <c r="BK160" s="320">
        <f>_xlfn.IFNA(VLOOKUP($B160,'I-LogEmaxOverpEC50'!$A:$AR,MATCH(BK$1,'I-LogEmaxOverpEC50'!$A$1:$AR$1,0),FALSE),"")</f>
        <v>8.3892698459328958</v>
      </c>
      <c r="BL160" s="320">
        <f>_xlfn.IFNA(VLOOKUP($B160,'I-LogEmaxOverpEC50'!$A:$AR,MATCH(BL$1,'I-LogEmaxOverpEC50'!$A$1:$AR$1,0),FALSE),"")</f>
        <v>8.3892698459328958</v>
      </c>
      <c r="BM160" s="320">
        <f>_xlfn.IFNA(VLOOKUP($B160,'I-LogEmaxOverpEC50'!$A:$AR,MATCH(BM$1,'I-LogEmaxOverpEC50'!$A$1:$AR$1,0),FALSE),"")</f>
        <v>7.0628787452803383</v>
      </c>
      <c r="BN160" s="320">
        <f>_xlfn.IFNA(VLOOKUP($B160,'I-LogEmaxOverpEC50'!$A:$AR,MATCH(BN$1,'I-LogEmaxOverpEC50'!$A$1:$AR$1,0),FALSE),"")</f>
        <v>7.0628787452803383</v>
      </c>
      <c r="BO160" s="320">
        <f>_xlfn.IFNA(VLOOKUP($B160,'I-LogEmaxOverpEC50'!$A:$AR,MATCH(BO$1,'I-LogEmaxOverpEC50'!$A$1:$AR$1,0),FALSE),"")</f>
        <v>6.4411509092627455</v>
      </c>
      <c r="BP160" s="320" t="str">
        <f>_xlfn.IFNA(VLOOKUP($B160,'I-LogEmaxOverpEC50'!$A:$AR,MATCH(BP$1,'I-LogEmaxOverpEC50'!$A$1:$AR$1,0),FALSE),"")</f>
        <v/>
      </c>
      <c r="BQ160" s="320" t="str">
        <f>_xlfn.IFNA(VLOOKUP($B160,'I-LogEmaxOverpEC50'!$A:$AR,MATCH(BQ$1,'I-LogEmaxOverpEC50'!$A$1:$AR$1,0),FALSE),"")</f>
        <v/>
      </c>
      <c r="BR160" s="320" t="str">
        <f>_xlfn.IFNA(VLOOKUP($B160,'I-LogEmaxOverpEC50'!$A:$AR,MATCH(BR$1,'I-LogEmaxOverpEC50'!$A$1:$AR$1,0),FALSE),"")</f>
        <v/>
      </c>
      <c r="BS160" s="320" t="str">
        <f>_xlfn.IFNA(VLOOKUP($B160,'I-LogEmaxOverpEC50'!$A:$AR,MATCH(BS$1,'I-LogEmaxOverpEC50'!$A$1:$AR$1,0),FALSE),"")</f>
        <v/>
      </c>
      <c r="BT160" s="320" t="str">
        <f>_xlfn.IFNA(VLOOKUP($B160,'I-LogEmaxOverpEC50'!$A:$AR,MATCH(BT$1,'I-LogEmaxOverpEC50'!$A$1:$AR$1,0),FALSE),"")</f>
        <v/>
      </c>
      <c r="BU160" s="320" t="str">
        <f>_xlfn.IFNA(VLOOKUP($B160,'I-LogEmaxOverpEC50'!$A:$AR,MATCH(BU$1,'I-LogEmaxOverpEC50'!$A$1:$AR$1,0),FALSE),"")</f>
        <v/>
      </c>
      <c r="BV160" s="114" t="e" cm="1">
        <f t="array" ref="BV160">_xlfn.IFS(AND($C160="A",_xlfn.CONCAT(F160:G160)&lt;&gt;"",$A160=1),"x",AND($C160="A",_xlfn.CONCAT(F160:G160)="",$A160=1),"-",$A$1&lt;&gt;"","")</f>
        <v>#N/A</v>
      </c>
      <c r="BW160" s="113" t="e" cm="1">
        <f t="array" ref="BW160">_xlfn.IFS(AND($C160="A",_xlfn.CONCAT(H160:L160)&lt;&gt;"",$A160=1),"x",AND($C160="A",_xlfn.CONCAT(H160:L160)="",$A160=1),"-",$A$1&lt;&gt;"","")</f>
        <v>#N/A</v>
      </c>
      <c r="BX160" s="113" t="e" cm="1">
        <f t="array" ref="BX160">_xlfn.IFS(AND($C160="A",_xlfn.CONCAT(M160:P160)&lt;&gt;"",$A160=1),"x",AND($C160="A",_xlfn.CONCAT(M160:P160)="",$A160=1),"-",$A$1&lt;&gt;"","")</f>
        <v>#N/A</v>
      </c>
      <c r="BY160" s="113" t="e" cm="1">
        <f t="array" ref="BY160">_xlfn.IFS(AND($C160="A",_xlfn.CONCAT(Q160:R160)&lt;&gt;"",$A160=1),"x",AND($C160="A",_xlfn.CONCAT(Q160:R160)="",$A160=1),"-",$A$1&lt;&gt;"","")</f>
        <v>#N/A</v>
      </c>
      <c r="BZ160" s="121" t="e">
        <f t="shared" si="95"/>
        <v>#N/A</v>
      </c>
      <c r="CA160" s="120" t="e">
        <f t="shared" si="96"/>
        <v>#N/A</v>
      </c>
      <c r="CB160" s="120" t="e">
        <f t="shared" si="97"/>
        <v>#N/A</v>
      </c>
      <c r="CC160" s="120" t="e">
        <f t="shared" si="98"/>
        <v>#N/A</v>
      </c>
      <c r="CD160" s="121" t="str">
        <f t="shared" si="99"/>
        <v/>
      </c>
      <c r="CE160" s="120" t="e">
        <f t="shared" si="100"/>
        <v>#N/A</v>
      </c>
      <c r="CF160" s="120" t="e">
        <f t="shared" si="101"/>
        <v>#N/A</v>
      </c>
      <c r="CG160" s="120" t="e">
        <f t="shared" si="102"/>
        <v>#N/A</v>
      </c>
      <c r="CH160" s="120" t="e">
        <f t="shared" si="103"/>
        <v>#N/A</v>
      </c>
      <c r="CI160" s="120" t="e">
        <f t="shared" si="104"/>
        <v>#N/A</v>
      </c>
    </row>
    <row r="161" spans="1:87" x14ac:dyDescent="0.2">
      <c r="A161" s="311" t="e" cm="1">
        <f t="array" ref="A161">_xlfn.IFS(SUM(F161:R161)&gt;0,1,Z161&gt;0,2,TRUE,3)</f>
        <v>#N/A</v>
      </c>
      <c r="B161" s="311" t="s">
        <v>2</v>
      </c>
      <c r="C161" s="311" t="str">
        <f>_xlfn.XLOOKUP(B161,RecNamesAll!A:A,RecNamesAll!E:E)</f>
        <v>A</v>
      </c>
      <c r="D161" s="311" t="str">
        <f>_xlfn.XLOOKUP(B161,RecNamesAll!A:A,RecNamesAll!C:C)</f>
        <v>CCR5</v>
      </c>
      <c r="F161" s="312" t="e">
        <f t="shared" si="70"/>
        <v>#N/A</v>
      </c>
      <c r="G161" s="313" t="e">
        <f t="shared" si="71"/>
        <v>#N/A</v>
      </c>
      <c r="H161" s="312" t="e">
        <f t="shared" si="72"/>
        <v>#N/A</v>
      </c>
      <c r="I161" s="313" t="e">
        <f t="shared" si="73"/>
        <v>#N/A</v>
      </c>
      <c r="J161" s="313" t="e">
        <f t="shared" si="74"/>
        <v>#N/A</v>
      </c>
      <c r="K161" s="313" t="e">
        <f t="shared" si="75"/>
        <v>#N/A</v>
      </c>
      <c r="L161" s="313" t="e">
        <f t="shared" si="76"/>
        <v>#N/A</v>
      </c>
      <c r="M161" s="312" t="e">
        <f t="shared" si="77"/>
        <v>#N/A</v>
      </c>
      <c r="N161" s="313" t="e">
        <f t="shared" si="78"/>
        <v>#N/A</v>
      </c>
      <c r="O161" s="313" t="e">
        <f t="shared" si="79"/>
        <v>#N/A</v>
      </c>
      <c r="P161" s="313" t="e">
        <f t="shared" si="80"/>
        <v>#N/A</v>
      </c>
      <c r="Q161" s="312" t="e">
        <f t="shared" si="81"/>
        <v>#N/A</v>
      </c>
      <c r="R161" s="313" t="e">
        <f t="shared" si="82"/>
        <v>#N/A</v>
      </c>
      <c r="S161" s="314" t="str">
        <f t="shared" si="83"/>
        <v/>
      </c>
      <c r="T161" s="315" t="str">
        <f t="shared" si="84"/>
        <v>A</v>
      </c>
      <c r="U161" s="311" t="str">
        <f t="shared" si="85"/>
        <v>CCR5</v>
      </c>
      <c r="V161" s="316" t="e">
        <f>IF(VLOOKUP($B161,GtP!$A:$AA,MATCH("Gs_0-2",GtP!$A$1:$AA$1,0),FALSE)=0,"",VLOOKUP($B161,GtP!$A:$AA,MATCH("Gs_0-2",GtP!$A$1:$AA$1,0),FALSE))</f>
        <v>#N/A</v>
      </c>
      <c r="W161" s="317" t="e">
        <f>IF(VLOOKUP($B161,GtP!$A:$AA,MATCH("Gi/o_0-2",GtP!$A$1:$AA$1,0),FALSE)=0,"",VLOOKUP($B161,GtP!$A:$AA,MATCH("Gi/o_0-2",GtP!$A$1:$AA$1,0),FALSE))</f>
        <v>#N/A</v>
      </c>
      <c r="X161" s="317" t="e">
        <f>IF(VLOOKUP($B161,GtP!$A:$AA,MATCH("Gq/11_0-2",GtP!$A$1:$AA$1,0),FALSE)=0,"",VLOOKUP($B161,GtP!$A:$AA,MATCH("Gq/11_0-2",GtP!$A$1:$AA$1,0),FALSE))</f>
        <v>#N/A</v>
      </c>
      <c r="Y161" s="317" t="e">
        <f>IF(VLOOKUP($B161,GtP!$A:$AA,MATCH("G12/13_0-2",GtP!$A$1:$AA$1,0),FALSE)=0,"",VLOOKUP($B161,GtP!$A:$AA,MATCH("G12/13_0-2",GtP!$A$1:$AA$1,0),FALSE))</f>
        <v>#N/A</v>
      </c>
      <c r="Z161" s="318" t="e">
        <f t="shared" si="86"/>
        <v>#N/A</v>
      </c>
      <c r="AA161" s="317" t="e">
        <f t="shared" si="87"/>
        <v>#N/A</v>
      </c>
      <c r="AB161" s="317" t="e">
        <f t="shared" si="88"/>
        <v>#N/A</v>
      </c>
      <c r="AC161" s="317" t="e">
        <f t="shared" si="89"/>
        <v>#N/A</v>
      </c>
      <c r="AD161" s="317" t="e">
        <f t="shared" si="90"/>
        <v>#N/A</v>
      </c>
      <c r="AE161" s="315" t="str">
        <f t="shared" si="91"/>
        <v/>
      </c>
      <c r="AF161" s="311" t="str">
        <f t="shared" si="92"/>
        <v/>
      </c>
      <c r="AG161" s="311" t="str">
        <f t="shared" si="93"/>
        <v/>
      </c>
      <c r="AH161" s="311" t="str">
        <f t="shared" si="94"/>
        <v/>
      </c>
      <c r="AI161" s="316" t="e">
        <f>_xlfn.CONCAT(IF(AV161="","-","B"),IF(BI161="","-","I"),VLOOKUP($B161,GtP!$A:$BB,MATCH("Gs_0-1",GtP!$A$1:$BB$1,0),FALSE))</f>
        <v>#N/A</v>
      </c>
      <c r="AJ161" s="317" t="e">
        <f>_xlfn.CONCAT(IF(AW161="","-","B"),IF(BJ161="","-","I"),VLOOKUP($B161,GtP!$A:$BB,MATCH("Gs_0-1",GtP!$A$1:$BB$1,0),FALSE))</f>
        <v>#N/A</v>
      </c>
      <c r="AK161" s="317" t="e">
        <f>_xlfn.CONCAT(IF(AX161="","-","B"),IF(BK161="","-","I"),VLOOKUP($B161,GtP!$A:$BB,MATCH("Gi/o_0-1",GtP!$A$1:$BB$1,0),FALSE))</f>
        <v>#N/A</v>
      </c>
      <c r="AL161" s="317" t="e">
        <f>_xlfn.CONCAT(IF(AY161="","-","B"),IF(BL161="","-","I"),VLOOKUP($B161,GtP!$A:$BB,MATCH("Gi/o_0-1",GtP!$A$1:$BB$1,0),FALSE))</f>
        <v>#N/A</v>
      </c>
      <c r="AM161" s="317" t="e">
        <f>_xlfn.CONCAT(IF(AZ161="","-","B"),IF(BM161="","-","I"),VLOOKUP($B161,GtP!$A:$BB,MATCH("Gi/o_0-1",GtP!$A$1:$BB$1,0),FALSE))</f>
        <v>#N/A</v>
      </c>
      <c r="AN161" s="317" t="e">
        <f>_xlfn.CONCAT(IF(BA161="","-","B"),IF(BN161="","-","I"),VLOOKUP($B161,GtP!$A:$BB,MATCH("Gi/o_0-1",GtP!$A$1:$BB$1,0),FALSE))</f>
        <v>#N/A</v>
      </c>
      <c r="AO161" s="317" t="e">
        <f>_xlfn.CONCAT(IF(BB161="","-","B"),IF(BO161="","-","I"),VLOOKUP($B161,GtP!$A:$BB,MATCH("Gi/o_0-1",GtP!$A$1:$BB$1,0),FALSE))</f>
        <v>#N/A</v>
      </c>
      <c r="AP161" s="317" t="e">
        <f>_xlfn.CONCAT(IF(BC161="","-","B"),IF(BP161="","-","I"),VLOOKUP($B161,GtP!$A:$BB,MATCH("Gq/11_0-1",GtP!$A$1:$BB$1,0),FALSE))</f>
        <v>#N/A</v>
      </c>
      <c r="AQ161" s="317" t="e">
        <f>_xlfn.CONCAT(IF(BD161="","-","B"),IF(BQ161="","-","I"),VLOOKUP($B161,GtP!$A:$BB,MATCH("Gq/11_0-1",GtP!$A$1:$BB$1,0),FALSE))</f>
        <v>#N/A</v>
      </c>
      <c r="AR161" s="317" t="e">
        <f>_xlfn.CONCAT(IF(BE161="","-","B"),IF(BR161="","-","I"),VLOOKUP($B161,GtP!$A:$BB,MATCH("Gq/11_0-1",GtP!$A$1:$BB$1,0),FALSE))</f>
        <v>#N/A</v>
      </c>
      <c r="AS161" s="317" t="e">
        <f>_xlfn.CONCAT(IF(BF161="","-","B"),IF(BS161="","-","I"),VLOOKUP($B161,GtP!$A:$BB,MATCH("Gq/11_0-1",GtP!$A$1:$BB$1,0),FALSE))</f>
        <v>#N/A</v>
      </c>
      <c r="AT161" s="317" t="e">
        <f>_xlfn.CONCAT(IF(BG161="","-","B"),IF(BT161="","-","I"),VLOOKUP($B161,GtP!$A:$BB,MATCH("G12/13_0-1",GtP!$A$1:$BB$1,0),FALSE))</f>
        <v>#N/A</v>
      </c>
      <c r="AU161" s="317" t="e">
        <f>_xlfn.CONCAT(IF(BH161="","-","B"),IF(BU161="","-","I"),VLOOKUP($B161,GtP!$A:$BB,MATCH("G12/13_0-1",GtP!$A$1:$BB$1,0),FALSE))</f>
        <v>#N/A</v>
      </c>
      <c r="AV161" s="319" t="str">
        <f>_xlfn.IFNA(VLOOKUP($B161,'B-LogEmaxOverpEC50'!$A:$AL,MATCH(AV$1,'B-LogEmaxOverpEC50'!$A$1:$AL$1,0),FALSE),"")</f>
        <v/>
      </c>
      <c r="AX161" s="321">
        <f>_xlfn.IFNA(VLOOKUP($B161,'B-LogEmaxOverpEC50'!$A:$AL,MATCH(AX$1,'B-LogEmaxOverpEC50'!$A$1:$AL$1,0),FALSE),"")</f>
        <v>10.891662011258008</v>
      </c>
      <c r="AY161" s="321">
        <f>_xlfn.IFNA(VLOOKUP($B161,'B-LogEmaxOverpEC50'!$A:$AL,MATCH(AY$1,'B-LogEmaxOverpEC50'!$A$1:$AL$1,0),FALSE),"")</f>
        <v>10.869243649323124</v>
      </c>
      <c r="AZ161" s="321">
        <f>_xlfn.IFNA(VLOOKUP($B161,'B-LogEmaxOverpEC50'!$A:$AL,MATCH(AZ$1,'B-LogEmaxOverpEC50'!$A$1:$AL$1,0),FALSE),"")</f>
        <v>10.934269854236222</v>
      </c>
      <c r="BA161" s="321">
        <f>_xlfn.IFNA(VLOOKUP($B161,'B-LogEmaxOverpEC50'!$A:$AL,MATCH(BA$1,'B-LogEmaxOverpEC50'!$A$1:$AL$1,0),FALSE),"")</f>
        <v>11.108472254419686</v>
      </c>
      <c r="BB161" s="321">
        <f>_xlfn.IFNA(VLOOKUP($B161,'B-LogEmaxOverpEC50'!$A:$AL,MATCH(BB$1,'B-LogEmaxOverpEC50'!$A$1:$AL$1,0),FALSE),"")</f>
        <v>11.528262568100153</v>
      </c>
      <c r="BC161" s="321" t="str">
        <f>_xlfn.IFNA(VLOOKUP($B161,'B-LogEmaxOverpEC50'!$A:$AL,MATCH(BC$1,'B-LogEmaxOverpEC50'!$A$1:$AL$1,0),FALSE),"")</f>
        <v/>
      </c>
      <c r="BD161" s="321" t="str">
        <f>_xlfn.IFNA(VLOOKUP($B161,'B-LogEmaxOverpEC50'!$A:$AL,MATCH(BD$1,'B-LogEmaxOverpEC50'!$A$1:$AL$1,0),FALSE),"")</f>
        <v/>
      </c>
      <c r="BE161" s="321" t="str">
        <f>_xlfn.IFNA(VLOOKUP($B161,'B-LogEmaxOverpEC50'!$A:$AL,MATCH(BE$1,'B-LogEmaxOverpEC50'!$A$1:$AL$1,0),FALSE),"")</f>
        <v/>
      </c>
      <c r="BF161" s="321">
        <f>_xlfn.IFNA(VLOOKUP($B161,'B-LogEmaxOverpEC50'!$A:$AL,MATCH(BF$1,'B-LogEmaxOverpEC50'!$A$1:$AL$1,0),FALSE),"")</f>
        <v>8.3811497807829909</v>
      </c>
      <c r="BG161" s="321" t="str">
        <f>_xlfn.IFNA(VLOOKUP($B161,'B-LogEmaxOverpEC50'!$A:$AL,MATCH(BG$1,'B-LogEmaxOverpEC50'!$A$1:$AL$1,0),FALSE),"")</f>
        <v/>
      </c>
      <c r="BH161" s="321" t="str">
        <f>_xlfn.IFNA(VLOOKUP($B161,'B-LogEmaxOverpEC50'!$A:$AL,MATCH(BH$1,'B-LogEmaxOverpEC50'!$A$1:$AL$1,0),FALSE),"")</f>
        <v/>
      </c>
      <c r="BI161" s="322" t="str">
        <f>_xlfn.IFNA(VLOOKUP($B161,'I-LogEmaxOverpEC50'!$A:$AR,MATCH(BI$1,'I-LogEmaxOverpEC50'!$A$1:$AR$1,0),FALSE),"")</f>
        <v/>
      </c>
      <c r="BJ161" s="320" t="str">
        <f>_xlfn.IFNA(VLOOKUP($B161,'I-LogEmaxOverpEC50'!$A:$AR,MATCH(BJ$1,'I-LogEmaxOverpEC50'!$A$1:$AR$1,0),FALSE),"")</f>
        <v/>
      </c>
      <c r="BK161" s="320" t="str">
        <f>_xlfn.IFNA(VLOOKUP($B161,'I-LogEmaxOverpEC50'!$A:$AR,MATCH(BK$1,'I-LogEmaxOverpEC50'!$A$1:$AR$1,0),FALSE),"")</f>
        <v/>
      </c>
      <c r="BL161" s="320" t="str">
        <f>_xlfn.IFNA(VLOOKUP($B161,'I-LogEmaxOverpEC50'!$A:$AR,MATCH(BL$1,'I-LogEmaxOverpEC50'!$A$1:$AR$1,0),FALSE),"")</f>
        <v/>
      </c>
      <c r="BM161" s="320" t="str">
        <f>_xlfn.IFNA(VLOOKUP($B161,'I-LogEmaxOverpEC50'!$A:$AR,MATCH(BM$1,'I-LogEmaxOverpEC50'!$A$1:$AR$1,0),FALSE),"")</f>
        <v/>
      </c>
      <c r="BN161" s="320" t="str">
        <f>_xlfn.IFNA(VLOOKUP($B161,'I-LogEmaxOverpEC50'!$A:$AR,MATCH(BN$1,'I-LogEmaxOverpEC50'!$A$1:$AR$1,0),FALSE),"")</f>
        <v/>
      </c>
      <c r="BO161" s="320" t="str">
        <f>_xlfn.IFNA(VLOOKUP($B161,'I-LogEmaxOverpEC50'!$A:$AR,MATCH(BO$1,'I-LogEmaxOverpEC50'!$A$1:$AR$1,0),FALSE),"")</f>
        <v/>
      </c>
      <c r="BP161" s="320" t="str">
        <f>_xlfn.IFNA(VLOOKUP($B161,'I-LogEmaxOverpEC50'!$A:$AR,MATCH(BP$1,'I-LogEmaxOverpEC50'!$A$1:$AR$1,0),FALSE),"")</f>
        <v/>
      </c>
      <c r="BQ161" s="320" t="str">
        <f>_xlfn.IFNA(VLOOKUP($B161,'I-LogEmaxOverpEC50'!$A:$AR,MATCH(BQ$1,'I-LogEmaxOverpEC50'!$A$1:$AR$1,0),FALSE),"")</f>
        <v/>
      </c>
      <c r="BR161" s="320" t="str">
        <f>_xlfn.IFNA(VLOOKUP($B161,'I-LogEmaxOverpEC50'!$A:$AR,MATCH(BR$1,'I-LogEmaxOverpEC50'!$A$1:$AR$1,0),FALSE),"")</f>
        <v/>
      </c>
      <c r="BS161" s="320" t="str">
        <f>_xlfn.IFNA(VLOOKUP($B161,'I-LogEmaxOverpEC50'!$A:$AR,MATCH(BS$1,'I-LogEmaxOverpEC50'!$A$1:$AR$1,0),FALSE),"")</f>
        <v/>
      </c>
      <c r="BT161" s="320" t="str">
        <f>_xlfn.IFNA(VLOOKUP($B161,'I-LogEmaxOverpEC50'!$A:$AR,MATCH(BT$1,'I-LogEmaxOverpEC50'!$A$1:$AR$1,0),FALSE),"")</f>
        <v/>
      </c>
      <c r="BU161" s="320" t="str">
        <f>_xlfn.IFNA(VLOOKUP($B161,'I-LogEmaxOverpEC50'!$A:$AR,MATCH(BU$1,'I-LogEmaxOverpEC50'!$A$1:$AR$1,0),FALSE),"")</f>
        <v/>
      </c>
      <c r="BV161" s="114" t="e" cm="1">
        <f t="array" ref="BV161">_xlfn.IFS(AND($C161="A",_xlfn.CONCAT(F161:G161)&lt;&gt;"",$A161=1),"x",AND($C161="A",_xlfn.CONCAT(F161:G161)="",$A161=1),"-",$A$1&lt;&gt;"","")</f>
        <v>#N/A</v>
      </c>
      <c r="BW161" s="113" t="e" cm="1">
        <f t="array" ref="BW161">_xlfn.IFS(AND($C161="A",_xlfn.CONCAT(H161:L161)&lt;&gt;"",$A161=1),"x",AND($C161="A",_xlfn.CONCAT(H161:L161)="",$A161=1),"-",$A$1&lt;&gt;"","")</f>
        <v>#N/A</v>
      </c>
      <c r="BX161" s="113" t="e" cm="1">
        <f t="array" ref="BX161">_xlfn.IFS(AND($C161="A",_xlfn.CONCAT(M161:P161)&lt;&gt;"",$A161=1),"x",AND($C161="A",_xlfn.CONCAT(M161:P161)="",$A161=1),"-",$A$1&lt;&gt;"","")</f>
        <v>#N/A</v>
      </c>
      <c r="BY161" s="113" t="e" cm="1">
        <f t="array" ref="BY161">_xlfn.IFS(AND($C161="A",_xlfn.CONCAT(Q161:R161)&lt;&gt;"",$A161=1),"x",AND($C161="A",_xlfn.CONCAT(Q161:R161)="",$A161=1),"-",$A$1&lt;&gt;"","")</f>
        <v>#N/A</v>
      </c>
      <c r="BZ161" s="121" t="e">
        <f t="shared" si="95"/>
        <v>#N/A</v>
      </c>
      <c r="CA161" s="120" t="e">
        <f t="shared" si="96"/>
        <v>#N/A</v>
      </c>
      <c r="CB161" s="120" t="e">
        <f t="shared" si="97"/>
        <v>#N/A</v>
      </c>
      <c r="CC161" s="120" t="e">
        <f t="shared" si="98"/>
        <v>#N/A</v>
      </c>
      <c r="CD161" s="121" t="str">
        <f t="shared" si="99"/>
        <v/>
      </c>
      <c r="CE161" s="120" t="e">
        <f t="shared" si="100"/>
        <v>#N/A</v>
      </c>
      <c r="CF161" s="120" t="e">
        <f t="shared" si="101"/>
        <v>#N/A</v>
      </c>
      <c r="CG161" s="120" t="e">
        <f t="shared" si="102"/>
        <v>#N/A</v>
      </c>
      <c r="CH161" s="120" t="e">
        <f t="shared" si="103"/>
        <v>#N/A</v>
      </c>
      <c r="CI161" s="120" t="e">
        <f t="shared" si="104"/>
        <v>#N/A</v>
      </c>
    </row>
    <row r="162" spans="1:87" x14ac:dyDescent="0.2">
      <c r="A162" s="311" t="e" cm="1">
        <f t="array" ref="A162">_xlfn.IFS(SUM(F162:R162)&gt;0,1,Z162&gt;0,2,TRUE,3)</f>
        <v>#N/A</v>
      </c>
      <c r="B162" s="311" t="s">
        <v>3</v>
      </c>
      <c r="C162" s="311" t="str">
        <f>_xlfn.XLOOKUP(B162,RecNamesAll!A:A,RecNamesAll!E:E)</f>
        <v>A</v>
      </c>
      <c r="D162" s="311" t="str">
        <f>_xlfn.XLOOKUP(B162,RecNamesAll!A:A,RecNamesAll!C:C)</f>
        <v>CCR6</v>
      </c>
      <c r="F162" s="312" t="e">
        <f t="shared" si="70"/>
        <v>#N/A</v>
      </c>
      <c r="G162" s="313" t="e">
        <f t="shared" si="71"/>
        <v>#N/A</v>
      </c>
      <c r="H162" s="312" t="e">
        <f t="shared" si="72"/>
        <v>#N/A</v>
      </c>
      <c r="I162" s="313" t="e">
        <f t="shared" si="73"/>
        <v>#N/A</v>
      </c>
      <c r="J162" s="313" t="e">
        <f t="shared" si="74"/>
        <v>#N/A</v>
      </c>
      <c r="K162" s="313" t="e">
        <f t="shared" si="75"/>
        <v>#N/A</v>
      </c>
      <c r="L162" s="313" t="e">
        <f t="shared" si="76"/>
        <v>#N/A</v>
      </c>
      <c r="M162" s="312" t="e">
        <f t="shared" si="77"/>
        <v>#N/A</v>
      </c>
      <c r="N162" s="313" t="e">
        <f t="shared" si="78"/>
        <v>#N/A</v>
      </c>
      <c r="O162" s="313" t="e">
        <f t="shared" si="79"/>
        <v>#N/A</v>
      </c>
      <c r="P162" s="313" t="e">
        <f t="shared" si="80"/>
        <v>#N/A</v>
      </c>
      <c r="Q162" s="312" t="e">
        <f t="shared" si="81"/>
        <v>#N/A</v>
      </c>
      <c r="R162" s="313" t="e">
        <f t="shared" si="82"/>
        <v>#N/A</v>
      </c>
      <c r="S162" s="314" t="str">
        <f t="shared" si="83"/>
        <v/>
      </c>
      <c r="T162" s="315" t="str">
        <f t="shared" si="84"/>
        <v>A</v>
      </c>
      <c r="U162" s="311" t="str">
        <f t="shared" si="85"/>
        <v>CCR6</v>
      </c>
      <c r="V162" s="316" t="e">
        <f>IF(VLOOKUP($B162,GtP!$A:$AA,MATCH("Gs_0-2",GtP!$A$1:$AA$1,0),FALSE)=0,"",VLOOKUP($B162,GtP!$A:$AA,MATCH("Gs_0-2",GtP!$A$1:$AA$1,0),FALSE))</f>
        <v>#N/A</v>
      </c>
      <c r="W162" s="317" t="e">
        <f>IF(VLOOKUP($B162,GtP!$A:$AA,MATCH("Gi/o_0-2",GtP!$A$1:$AA$1,0),FALSE)=0,"",VLOOKUP($B162,GtP!$A:$AA,MATCH("Gi/o_0-2",GtP!$A$1:$AA$1,0),FALSE))</f>
        <v>#N/A</v>
      </c>
      <c r="X162" s="317" t="e">
        <f>IF(VLOOKUP($B162,GtP!$A:$AA,MATCH("Gq/11_0-2",GtP!$A$1:$AA$1,0),FALSE)=0,"",VLOOKUP($B162,GtP!$A:$AA,MATCH("Gq/11_0-2",GtP!$A$1:$AA$1,0),FALSE))</f>
        <v>#N/A</v>
      </c>
      <c r="Y162" s="317" t="e">
        <f>IF(VLOOKUP($B162,GtP!$A:$AA,MATCH("G12/13_0-2",GtP!$A$1:$AA$1,0),FALSE)=0,"",VLOOKUP($B162,GtP!$A:$AA,MATCH("G12/13_0-2",GtP!$A$1:$AA$1,0),FALSE))</f>
        <v>#N/A</v>
      </c>
      <c r="Z162" s="318" t="e">
        <f t="shared" si="86"/>
        <v>#N/A</v>
      </c>
      <c r="AA162" s="317" t="e">
        <f t="shared" si="87"/>
        <v>#N/A</v>
      </c>
      <c r="AB162" s="317" t="e">
        <f t="shared" si="88"/>
        <v>#N/A</v>
      </c>
      <c r="AC162" s="317" t="e">
        <f t="shared" si="89"/>
        <v>#N/A</v>
      </c>
      <c r="AD162" s="317" t="e">
        <f t="shared" si="90"/>
        <v>#N/A</v>
      </c>
      <c r="AE162" s="315" t="str">
        <f t="shared" si="91"/>
        <v/>
      </c>
      <c r="AF162" s="311" t="str">
        <f t="shared" si="92"/>
        <v/>
      </c>
      <c r="AG162" s="311" t="str">
        <f t="shared" si="93"/>
        <v/>
      </c>
      <c r="AH162" s="311" t="str">
        <f t="shared" si="94"/>
        <v/>
      </c>
      <c r="AI162" s="316" t="e">
        <f>_xlfn.CONCAT(IF(AV162="","-","B"),IF(BI162="","-","I"),VLOOKUP($B162,GtP!$A:$BB,MATCH("Gs_0-1",GtP!$A$1:$BB$1,0),FALSE))</f>
        <v>#N/A</v>
      </c>
      <c r="AJ162" s="317" t="e">
        <f>_xlfn.CONCAT(IF(AW162="","-","B"),IF(BJ162="","-","I"),VLOOKUP($B162,GtP!$A:$BB,MATCH("Gs_0-1",GtP!$A$1:$BB$1,0),FALSE))</f>
        <v>#N/A</v>
      </c>
      <c r="AK162" s="317" t="e">
        <f>_xlfn.CONCAT(IF(AX162="","-","B"),IF(BK162="","-","I"),VLOOKUP($B162,GtP!$A:$BB,MATCH("Gi/o_0-1",GtP!$A$1:$BB$1,0),FALSE))</f>
        <v>#N/A</v>
      </c>
      <c r="AL162" s="317" t="e">
        <f>_xlfn.CONCAT(IF(AY162="","-","B"),IF(BL162="","-","I"),VLOOKUP($B162,GtP!$A:$BB,MATCH("Gi/o_0-1",GtP!$A$1:$BB$1,0),FALSE))</f>
        <v>#N/A</v>
      </c>
      <c r="AM162" s="317" t="e">
        <f>_xlfn.CONCAT(IF(AZ162="","-","B"),IF(BM162="","-","I"),VLOOKUP($B162,GtP!$A:$BB,MATCH("Gi/o_0-1",GtP!$A$1:$BB$1,0),FALSE))</f>
        <v>#N/A</v>
      </c>
      <c r="AN162" s="317" t="e">
        <f>_xlfn.CONCAT(IF(BA162="","-","B"),IF(BN162="","-","I"),VLOOKUP($B162,GtP!$A:$BB,MATCH("Gi/o_0-1",GtP!$A$1:$BB$1,0),FALSE))</f>
        <v>#N/A</v>
      </c>
      <c r="AO162" s="317" t="e">
        <f>_xlfn.CONCAT(IF(BB162="","-","B"),IF(BO162="","-","I"),VLOOKUP($B162,GtP!$A:$BB,MATCH("Gi/o_0-1",GtP!$A$1:$BB$1,0),FALSE))</f>
        <v>#N/A</v>
      </c>
      <c r="AP162" s="317" t="e">
        <f>_xlfn.CONCAT(IF(BC162="","-","B"),IF(BP162="","-","I"),VLOOKUP($B162,GtP!$A:$BB,MATCH("Gq/11_0-1",GtP!$A$1:$BB$1,0),FALSE))</f>
        <v>#N/A</v>
      </c>
      <c r="AQ162" s="317" t="e">
        <f>_xlfn.CONCAT(IF(BD162="","-","B"),IF(BQ162="","-","I"),VLOOKUP($B162,GtP!$A:$BB,MATCH("Gq/11_0-1",GtP!$A$1:$BB$1,0),FALSE))</f>
        <v>#N/A</v>
      </c>
      <c r="AR162" s="317" t="e">
        <f>_xlfn.CONCAT(IF(BE162="","-","B"),IF(BR162="","-","I"),VLOOKUP($B162,GtP!$A:$BB,MATCH("Gq/11_0-1",GtP!$A$1:$BB$1,0),FALSE))</f>
        <v>#N/A</v>
      </c>
      <c r="AS162" s="317" t="e">
        <f>_xlfn.CONCAT(IF(BF162="","-","B"),IF(BS162="","-","I"),VLOOKUP($B162,GtP!$A:$BB,MATCH("Gq/11_0-1",GtP!$A$1:$BB$1,0),FALSE))</f>
        <v>#N/A</v>
      </c>
      <c r="AT162" s="317" t="e">
        <f>_xlfn.CONCAT(IF(BG162="","-","B"),IF(BT162="","-","I"),VLOOKUP($B162,GtP!$A:$BB,MATCH("G12/13_0-1",GtP!$A$1:$BB$1,0),FALSE))</f>
        <v>#N/A</v>
      </c>
      <c r="AU162" s="317" t="e">
        <f>_xlfn.CONCAT(IF(BH162="","-","B"),IF(BU162="","-","I"),VLOOKUP($B162,GtP!$A:$BB,MATCH("G12/13_0-1",GtP!$A$1:$BB$1,0),FALSE))</f>
        <v>#N/A</v>
      </c>
      <c r="AV162" s="319" t="str">
        <f>_xlfn.IFNA(VLOOKUP($B162,'B-LogEmaxOverpEC50'!$A:$AL,MATCH(AV$1,'B-LogEmaxOverpEC50'!$A$1:$AL$1,0),FALSE),"")</f>
        <v/>
      </c>
      <c r="AX162" s="321">
        <f>_xlfn.IFNA(VLOOKUP($B162,'B-LogEmaxOverpEC50'!$A:$AL,MATCH(AX$1,'B-LogEmaxOverpEC50'!$A$1:$AL$1,0),FALSE),"")</f>
        <v>9.3428504656798985</v>
      </c>
      <c r="AY162" s="321">
        <f>_xlfn.IFNA(VLOOKUP($B162,'B-LogEmaxOverpEC50'!$A:$AL,MATCH(AY$1,'B-LogEmaxOverpEC50'!$A$1:$AL$1,0),FALSE),"")</f>
        <v>10.192893120515091</v>
      </c>
      <c r="AZ162" s="321">
        <f>_xlfn.IFNA(VLOOKUP($B162,'B-LogEmaxOverpEC50'!$A:$AL,MATCH(AZ$1,'B-LogEmaxOverpEC50'!$A$1:$AL$1,0),FALSE),"")</f>
        <v>9.5308975467580144</v>
      </c>
      <c r="BA162" s="321">
        <f>_xlfn.IFNA(VLOOKUP($B162,'B-LogEmaxOverpEC50'!$A:$AL,MATCH(BA$1,'B-LogEmaxOverpEC50'!$A$1:$AL$1,0),FALSE),"")</f>
        <v>10.11048580409509</v>
      </c>
      <c r="BB162" s="321">
        <f>_xlfn.IFNA(VLOOKUP($B162,'B-LogEmaxOverpEC50'!$A:$AL,MATCH(BB$1,'B-LogEmaxOverpEC50'!$A$1:$AL$1,0),FALSE),"")</f>
        <v>10.61189436494203</v>
      </c>
      <c r="BC162" s="321" t="str">
        <f>_xlfn.IFNA(VLOOKUP($B162,'B-LogEmaxOverpEC50'!$A:$AL,MATCH(BC$1,'B-LogEmaxOverpEC50'!$A$1:$AL$1,0),FALSE),"")</f>
        <v/>
      </c>
      <c r="BD162" s="321" t="str">
        <f>_xlfn.IFNA(VLOOKUP($B162,'B-LogEmaxOverpEC50'!$A:$AL,MATCH(BD$1,'B-LogEmaxOverpEC50'!$A$1:$AL$1,0),FALSE),"")</f>
        <v/>
      </c>
      <c r="BE162" s="321" t="str">
        <f>_xlfn.IFNA(VLOOKUP($B162,'B-LogEmaxOverpEC50'!$A:$AL,MATCH(BE$1,'B-LogEmaxOverpEC50'!$A$1:$AL$1,0),FALSE),"")</f>
        <v/>
      </c>
      <c r="BF162" s="321">
        <f>_xlfn.IFNA(VLOOKUP($B162,'B-LogEmaxOverpEC50'!$A:$AL,MATCH(BF$1,'B-LogEmaxOverpEC50'!$A$1:$AL$1,0),FALSE),"")</f>
        <v>10.151188436359968</v>
      </c>
      <c r="BG162" s="321">
        <f>_xlfn.IFNA(VLOOKUP($B162,'B-LogEmaxOverpEC50'!$A:$AL,MATCH(BG$1,'B-LogEmaxOverpEC50'!$A$1:$AL$1,0),FALSE),"")</f>
        <v>11.341591510573265</v>
      </c>
      <c r="BH162" s="321" t="str">
        <f>_xlfn.IFNA(VLOOKUP($B162,'B-LogEmaxOverpEC50'!$A:$AL,MATCH(BH$1,'B-LogEmaxOverpEC50'!$A$1:$AL$1,0),FALSE),"")</f>
        <v/>
      </c>
      <c r="BI162" s="322" t="str">
        <f>_xlfn.IFNA(VLOOKUP($B162,'I-LogEmaxOverpEC50'!$A:$AR,MATCH(BI$1,'I-LogEmaxOverpEC50'!$A$1:$AR$1,0),FALSE),"")</f>
        <v/>
      </c>
      <c r="BJ162" s="320" t="str">
        <f>_xlfn.IFNA(VLOOKUP($B162,'I-LogEmaxOverpEC50'!$A:$AR,MATCH(BJ$1,'I-LogEmaxOverpEC50'!$A$1:$AR$1,0),FALSE),"")</f>
        <v/>
      </c>
      <c r="BK162" s="320" t="str">
        <f>_xlfn.IFNA(VLOOKUP($B162,'I-LogEmaxOverpEC50'!$A:$AR,MATCH(BK$1,'I-LogEmaxOverpEC50'!$A$1:$AR$1,0),FALSE),"")</f>
        <v/>
      </c>
      <c r="BL162" s="320" t="str">
        <f>_xlfn.IFNA(VLOOKUP($B162,'I-LogEmaxOverpEC50'!$A:$AR,MATCH(BL$1,'I-LogEmaxOverpEC50'!$A$1:$AR$1,0),FALSE),"")</f>
        <v/>
      </c>
      <c r="BM162" s="320" t="str">
        <f>_xlfn.IFNA(VLOOKUP($B162,'I-LogEmaxOverpEC50'!$A:$AR,MATCH(BM$1,'I-LogEmaxOverpEC50'!$A$1:$AR$1,0),FALSE),"")</f>
        <v/>
      </c>
      <c r="BN162" s="320" t="str">
        <f>_xlfn.IFNA(VLOOKUP($B162,'I-LogEmaxOverpEC50'!$A:$AR,MATCH(BN$1,'I-LogEmaxOverpEC50'!$A$1:$AR$1,0),FALSE),"")</f>
        <v/>
      </c>
      <c r="BO162" s="320" t="str">
        <f>_xlfn.IFNA(VLOOKUP($B162,'I-LogEmaxOverpEC50'!$A:$AR,MATCH(BO$1,'I-LogEmaxOverpEC50'!$A$1:$AR$1,0),FALSE),"")</f>
        <v/>
      </c>
      <c r="BP162" s="320" t="str">
        <f>_xlfn.IFNA(VLOOKUP($B162,'I-LogEmaxOverpEC50'!$A:$AR,MATCH(BP$1,'I-LogEmaxOverpEC50'!$A$1:$AR$1,0),FALSE),"")</f>
        <v/>
      </c>
      <c r="BQ162" s="320" t="str">
        <f>_xlfn.IFNA(VLOOKUP($B162,'I-LogEmaxOverpEC50'!$A:$AR,MATCH(BQ$1,'I-LogEmaxOverpEC50'!$A$1:$AR$1,0),FALSE),"")</f>
        <v/>
      </c>
      <c r="BR162" s="320" t="str">
        <f>_xlfn.IFNA(VLOOKUP($B162,'I-LogEmaxOverpEC50'!$A:$AR,MATCH(BR$1,'I-LogEmaxOverpEC50'!$A$1:$AR$1,0),FALSE),"")</f>
        <v/>
      </c>
      <c r="BS162" s="320" t="str">
        <f>_xlfn.IFNA(VLOOKUP($B162,'I-LogEmaxOverpEC50'!$A:$AR,MATCH(BS$1,'I-LogEmaxOverpEC50'!$A$1:$AR$1,0),FALSE),"")</f>
        <v/>
      </c>
      <c r="BT162" s="320" t="str">
        <f>_xlfn.IFNA(VLOOKUP($B162,'I-LogEmaxOverpEC50'!$A:$AR,MATCH(BT$1,'I-LogEmaxOverpEC50'!$A$1:$AR$1,0),FALSE),"")</f>
        <v/>
      </c>
      <c r="BU162" s="320" t="str">
        <f>_xlfn.IFNA(VLOOKUP($B162,'I-LogEmaxOverpEC50'!$A:$AR,MATCH(BU$1,'I-LogEmaxOverpEC50'!$A$1:$AR$1,0),FALSE),"")</f>
        <v/>
      </c>
      <c r="BV162" s="114" t="e" cm="1">
        <f t="array" ref="BV162">_xlfn.IFS(AND($C162="A",_xlfn.CONCAT(F162:G162)&lt;&gt;"",$A162=1),"x",AND($C162="A",_xlfn.CONCAT(F162:G162)="",$A162=1),"-",$A$1&lt;&gt;"","")</f>
        <v>#N/A</v>
      </c>
      <c r="BW162" s="113" t="e" cm="1">
        <f t="array" ref="BW162">_xlfn.IFS(AND($C162="A",_xlfn.CONCAT(H162:L162)&lt;&gt;"",$A162=1),"x",AND($C162="A",_xlfn.CONCAT(H162:L162)="",$A162=1),"-",$A$1&lt;&gt;"","")</f>
        <v>#N/A</v>
      </c>
      <c r="BX162" s="113" t="e" cm="1">
        <f t="array" ref="BX162">_xlfn.IFS(AND($C162="A",_xlfn.CONCAT(M162:P162)&lt;&gt;"",$A162=1),"x",AND($C162="A",_xlfn.CONCAT(M162:P162)="",$A162=1),"-",$A$1&lt;&gt;"","")</f>
        <v>#N/A</v>
      </c>
      <c r="BY162" s="113" t="e" cm="1">
        <f t="array" ref="BY162">_xlfn.IFS(AND($C162="A",_xlfn.CONCAT(Q162:R162)&lt;&gt;"",$A162=1),"x",AND($C162="A",_xlfn.CONCAT(Q162:R162)="",$A162=1),"-",$A$1&lt;&gt;"","")</f>
        <v>#N/A</v>
      </c>
      <c r="BZ162" s="121" t="e">
        <f t="shared" si="95"/>
        <v>#N/A</v>
      </c>
      <c r="CA162" s="120" t="e">
        <f t="shared" si="96"/>
        <v>#N/A</v>
      </c>
      <c r="CB162" s="120" t="e">
        <f t="shared" si="97"/>
        <v>#N/A</v>
      </c>
      <c r="CC162" s="120" t="e">
        <f t="shared" si="98"/>
        <v>#N/A</v>
      </c>
      <c r="CD162" s="121" t="str">
        <f t="shared" si="99"/>
        <v/>
      </c>
      <c r="CE162" s="120" t="e">
        <f t="shared" si="100"/>
        <v>#N/A</v>
      </c>
      <c r="CF162" s="120" t="e">
        <f t="shared" si="101"/>
        <v>#N/A</v>
      </c>
      <c r="CG162" s="120" t="e">
        <f t="shared" si="102"/>
        <v>#N/A</v>
      </c>
      <c r="CH162" s="120" t="e">
        <f t="shared" si="103"/>
        <v>#N/A</v>
      </c>
      <c r="CI162" s="120" t="e">
        <f t="shared" si="104"/>
        <v>#N/A</v>
      </c>
    </row>
    <row r="163" spans="1:87" x14ac:dyDescent="0.2">
      <c r="A163" s="311" t="e" cm="1">
        <f t="array" ref="A163">_xlfn.IFS(SUM(F163:R163)&gt;0,1,Z163&gt;0,2,TRUE,3)</f>
        <v>#N/A</v>
      </c>
      <c r="B163" s="311" t="s">
        <v>5</v>
      </c>
      <c r="C163" s="311" t="str">
        <f>_xlfn.XLOOKUP(B163,RecNamesAll!A:A,RecNamesAll!E:E)</f>
        <v>A</v>
      </c>
      <c r="D163" s="311" t="str">
        <f>_xlfn.XLOOKUP(B163,RecNamesAll!A:A,RecNamesAll!C:C)</f>
        <v>CXCR2</v>
      </c>
      <c r="F163" s="312" t="e">
        <f t="shared" si="70"/>
        <v>#N/A</v>
      </c>
      <c r="G163" s="313" t="e">
        <f t="shared" si="71"/>
        <v>#N/A</v>
      </c>
      <c r="H163" s="312" t="e">
        <f t="shared" si="72"/>
        <v>#N/A</v>
      </c>
      <c r="I163" s="313" t="e">
        <f t="shared" si="73"/>
        <v>#N/A</v>
      </c>
      <c r="J163" s="313" t="e">
        <f t="shared" si="74"/>
        <v>#N/A</v>
      </c>
      <c r="K163" s="313" t="e">
        <f t="shared" si="75"/>
        <v>#N/A</v>
      </c>
      <c r="L163" s="313" t="e">
        <f t="shared" si="76"/>
        <v>#N/A</v>
      </c>
      <c r="M163" s="312" t="e">
        <f t="shared" si="77"/>
        <v>#N/A</v>
      </c>
      <c r="N163" s="313" t="e">
        <f t="shared" si="78"/>
        <v>#N/A</v>
      </c>
      <c r="O163" s="313" t="e">
        <f t="shared" si="79"/>
        <v>#N/A</v>
      </c>
      <c r="P163" s="313" t="e">
        <f t="shared" si="80"/>
        <v>#N/A</v>
      </c>
      <c r="Q163" s="312" t="e">
        <f t="shared" si="81"/>
        <v>#N/A</v>
      </c>
      <c r="R163" s="313" t="e">
        <f t="shared" si="82"/>
        <v>#N/A</v>
      </c>
      <c r="S163" s="314" t="str">
        <f t="shared" si="83"/>
        <v/>
      </c>
      <c r="T163" s="315" t="str">
        <f t="shared" si="84"/>
        <v>A</v>
      </c>
      <c r="U163" s="311" t="str">
        <f t="shared" si="85"/>
        <v>CXCR2</v>
      </c>
      <c r="V163" s="316" t="e">
        <f>IF(VLOOKUP($B163,GtP!$A:$AA,MATCH("Gs_0-2",GtP!$A$1:$AA$1,0),FALSE)=0,"",VLOOKUP($B163,GtP!$A:$AA,MATCH("Gs_0-2",GtP!$A$1:$AA$1,0),FALSE))</f>
        <v>#N/A</v>
      </c>
      <c r="W163" s="317" t="e">
        <f>IF(VLOOKUP($B163,GtP!$A:$AA,MATCH("Gi/o_0-2",GtP!$A$1:$AA$1,0),FALSE)=0,"",VLOOKUP($B163,GtP!$A:$AA,MATCH("Gi/o_0-2",GtP!$A$1:$AA$1,0),FALSE))</f>
        <v>#N/A</v>
      </c>
      <c r="X163" s="317" t="e">
        <f>IF(VLOOKUP($B163,GtP!$A:$AA,MATCH("Gq/11_0-2",GtP!$A$1:$AA$1,0),FALSE)=0,"",VLOOKUP($B163,GtP!$A:$AA,MATCH("Gq/11_0-2",GtP!$A$1:$AA$1,0),FALSE))</f>
        <v>#N/A</v>
      </c>
      <c r="Y163" s="317" t="e">
        <f>IF(VLOOKUP($B163,GtP!$A:$AA,MATCH("G12/13_0-2",GtP!$A$1:$AA$1,0),FALSE)=0,"",VLOOKUP($B163,GtP!$A:$AA,MATCH("G12/13_0-2",GtP!$A$1:$AA$1,0),FALSE))</f>
        <v>#N/A</v>
      </c>
      <c r="Z163" s="318" t="e">
        <f t="shared" si="86"/>
        <v>#N/A</v>
      </c>
      <c r="AA163" s="317" t="e">
        <f t="shared" si="87"/>
        <v>#N/A</v>
      </c>
      <c r="AB163" s="317" t="e">
        <f t="shared" si="88"/>
        <v>#N/A</v>
      </c>
      <c r="AC163" s="317" t="e">
        <f t="shared" si="89"/>
        <v>#N/A</v>
      </c>
      <c r="AD163" s="317" t="e">
        <f t="shared" si="90"/>
        <v>#N/A</v>
      </c>
      <c r="AE163" s="315" t="str">
        <f t="shared" si="91"/>
        <v/>
      </c>
      <c r="AF163" s="311" t="str">
        <f t="shared" si="92"/>
        <v/>
      </c>
      <c r="AG163" s="311" t="str">
        <f t="shared" si="93"/>
        <v/>
      </c>
      <c r="AH163" s="311" t="str">
        <f t="shared" si="94"/>
        <v/>
      </c>
      <c r="AI163" s="316" t="e">
        <f>_xlfn.CONCAT(IF(AV163="","-","B"),IF(BI163="","-","I"),VLOOKUP($B163,GtP!$A:$BB,MATCH("Gs_0-1",GtP!$A$1:$BB$1,0),FALSE))</f>
        <v>#N/A</v>
      </c>
      <c r="AJ163" s="317" t="e">
        <f>_xlfn.CONCAT(IF(AW163="","-","B"),IF(BJ163="","-","I"),VLOOKUP($B163,GtP!$A:$BB,MATCH("Gs_0-1",GtP!$A$1:$BB$1,0),FALSE))</f>
        <v>#N/A</v>
      </c>
      <c r="AK163" s="317" t="e">
        <f>_xlfn.CONCAT(IF(AX163="","-","B"),IF(BK163="","-","I"),VLOOKUP($B163,GtP!$A:$BB,MATCH("Gi/o_0-1",GtP!$A$1:$BB$1,0),FALSE))</f>
        <v>#N/A</v>
      </c>
      <c r="AL163" s="317" t="e">
        <f>_xlfn.CONCAT(IF(AY163="","-","B"),IF(BL163="","-","I"),VLOOKUP($B163,GtP!$A:$BB,MATCH("Gi/o_0-1",GtP!$A$1:$BB$1,0),FALSE))</f>
        <v>#N/A</v>
      </c>
      <c r="AM163" s="317" t="e">
        <f>_xlfn.CONCAT(IF(AZ163="","-","B"),IF(BM163="","-","I"),VLOOKUP($B163,GtP!$A:$BB,MATCH("Gi/o_0-1",GtP!$A$1:$BB$1,0),FALSE))</f>
        <v>#N/A</v>
      </c>
      <c r="AN163" s="317" t="e">
        <f>_xlfn.CONCAT(IF(BA163="","-","B"),IF(BN163="","-","I"),VLOOKUP($B163,GtP!$A:$BB,MATCH("Gi/o_0-1",GtP!$A$1:$BB$1,0),FALSE))</f>
        <v>#N/A</v>
      </c>
      <c r="AO163" s="317" t="e">
        <f>_xlfn.CONCAT(IF(BB163="","-","B"),IF(BO163="","-","I"),VLOOKUP($B163,GtP!$A:$BB,MATCH("Gi/o_0-1",GtP!$A$1:$BB$1,0),FALSE))</f>
        <v>#N/A</v>
      </c>
      <c r="AP163" s="317" t="e">
        <f>_xlfn.CONCAT(IF(BC163="","-","B"),IF(BP163="","-","I"),VLOOKUP($B163,GtP!$A:$BB,MATCH("Gq/11_0-1",GtP!$A$1:$BB$1,0),FALSE))</f>
        <v>#N/A</v>
      </c>
      <c r="AQ163" s="317" t="e">
        <f>_xlfn.CONCAT(IF(BD163="","-","B"),IF(BQ163="","-","I"),VLOOKUP($B163,GtP!$A:$BB,MATCH("Gq/11_0-1",GtP!$A$1:$BB$1,0),FALSE))</f>
        <v>#N/A</v>
      </c>
      <c r="AR163" s="317" t="e">
        <f>_xlfn.CONCAT(IF(BE163="","-","B"),IF(BR163="","-","I"),VLOOKUP($B163,GtP!$A:$BB,MATCH("Gq/11_0-1",GtP!$A$1:$BB$1,0),FALSE))</f>
        <v>#N/A</v>
      </c>
      <c r="AS163" s="317" t="e">
        <f>_xlfn.CONCAT(IF(BF163="","-","B"),IF(BS163="","-","I"),VLOOKUP($B163,GtP!$A:$BB,MATCH("Gq/11_0-1",GtP!$A$1:$BB$1,0),FALSE))</f>
        <v>#N/A</v>
      </c>
      <c r="AT163" s="317" t="e">
        <f>_xlfn.CONCAT(IF(BG163="","-","B"),IF(BT163="","-","I"),VLOOKUP($B163,GtP!$A:$BB,MATCH("G12/13_0-1",GtP!$A$1:$BB$1,0),FALSE))</f>
        <v>#N/A</v>
      </c>
      <c r="AU163" s="317" t="e">
        <f>_xlfn.CONCAT(IF(BH163="","-","B"),IF(BU163="","-","I"),VLOOKUP($B163,GtP!$A:$BB,MATCH("G12/13_0-1",GtP!$A$1:$BB$1,0),FALSE))</f>
        <v>#N/A</v>
      </c>
      <c r="AV163" s="319" t="str">
        <f>_xlfn.IFNA(VLOOKUP($B163,'B-LogEmaxOverpEC50'!$A:$AL,MATCH(AV$1,'B-LogEmaxOverpEC50'!$A$1:$AL$1,0),FALSE),"")</f>
        <v/>
      </c>
      <c r="AX163" s="321">
        <f>_xlfn.IFNA(VLOOKUP($B163,'B-LogEmaxOverpEC50'!$A:$AL,MATCH(AX$1,'B-LogEmaxOverpEC50'!$A$1:$AL$1,0),FALSE),"")</f>
        <v>11.38895357991472</v>
      </c>
      <c r="AY163" s="321">
        <f>_xlfn.IFNA(VLOOKUP($B163,'B-LogEmaxOverpEC50'!$A:$AL,MATCH(AY$1,'B-LogEmaxOverpEC50'!$A$1:$AL$1,0),FALSE),"")</f>
        <v>11.478811787601364</v>
      </c>
      <c r="AZ163" s="321">
        <f>_xlfn.IFNA(VLOOKUP($B163,'B-LogEmaxOverpEC50'!$A:$AL,MATCH(AZ$1,'B-LogEmaxOverpEC50'!$A$1:$AL$1,0),FALSE),"")</f>
        <v>11.51761952508032</v>
      </c>
      <c r="BA163" s="321">
        <f>_xlfn.IFNA(VLOOKUP($B163,'B-LogEmaxOverpEC50'!$A:$AL,MATCH(BA$1,'B-LogEmaxOverpEC50'!$A$1:$AL$1,0),FALSE),"")</f>
        <v>11.71905633194803</v>
      </c>
      <c r="BB163" s="321">
        <f>_xlfn.IFNA(VLOOKUP($B163,'B-LogEmaxOverpEC50'!$A:$AL,MATCH(BB$1,'B-LogEmaxOverpEC50'!$A$1:$AL$1,0),FALSE),"")</f>
        <v>11.061428853239478</v>
      </c>
      <c r="BC163" s="321" t="str">
        <f>_xlfn.IFNA(VLOOKUP($B163,'B-LogEmaxOverpEC50'!$A:$AL,MATCH(BC$1,'B-LogEmaxOverpEC50'!$A$1:$AL$1,0),FALSE),"")</f>
        <v/>
      </c>
      <c r="BD163" s="321" t="str">
        <f>_xlfn.IFNA(VLOOKUP($B163,'B-LogEmaxOverpEC50'!$A:$AL,MATCH(BD$1,'B-LogEmaxOverpEC50'!$A$1:$AL$1,0),FALSE),"")</f>
        <v/>
      </c>
      <c r="BE163" s="321" t="str">
        <f>_xlfn.IFNA(VLOOKUP($B163,'B-LogEmaxOverpEC50'!$A:$AL,MATCH(BE$1,'B-LogEmaxOverpEC50'!$A$1:$AL$1,0),FALSE),"")</f>
        <v/>
      </c>
      <c r="BF163" s="321">
        <f>_xlfn.IFNA(VLOOKUP($B163,'B-LogEmaxOverpEC50'!$A:$AL,MATCH(BF$1,'B-LogEmaxOverpEC50'!$A$1:$AL$1,0),FALSE),"")</f>
        <v>10.180935862126697</v>
      </c>
      <c r="BG163" s="321" t="str">
        <f>_xlfn.IFNA(VLOOKUP($B163,'B-LogEmaxOverpEC50'!$A:$AL,MATCH(BG$1,'B-LogEmaxOverpEC50'!$A$1:$AL$1,0),FALSE),"")</f>
        <v/>
      </c>
      <c r="BH163" s="321" t="str">
        <f>_xlfn.IFNA(VLOOKUP($B163,'B-LogEmaxOverpEC50'!$A:$AL,MATCH(BH$1,'B-LogEmaxOverpEC50'!$A$1:$AL$1,0),FALSE),"")</f>
        <v/>
      </c>
      <c r="BI163" s="322" t="str">
        <f>_xlfn.IFNA(VLOOKUP($B163,'I-LogEmaxOverpEC50'!$A:$AR,MATCH(BI$1,'I-LogEmaxOverpEC50'!$A$1:$AR$1,0),FALSE),"")</f>
        <v/>
      </c>
      <c r="BJ163" s="320" t="str">
        <f>_xlfn.IFNA(VLOOKUP($B163,'I-LogEmaxOverpEC50'!$A:$AR,MATCH(BJ$1,'I-LogEmaxOverpEC50'!$A$1:$AR$1,0),FALSE),"")</f>
        <v/>
      </c>
      <c r="BK163" s="320" t="str">
        <f>_xlfn.IFNA(VLOOKUP($B163,'I-LogEmaxOverpEC50'!$A:$AR,MATCH(BK$1,'I-LogEmaxOverpEC50'!$A$1:$AR$1,0),FALSE),"")</f>
        <v/>
      </c>
      <c r="BL163" s="320" t="str">
        <f>_xlfn.IFNA(VLOOKUP($B163,'I-LogEmaxOverpEC50'!$A:$AR,MATCH(BL$1,'I-LogEmaxOverpEC50'!$A$1:$AR$1,0),FALSE),"")</f>
        <v/>
      </c>
      <c r="BM163" s="320" t="str">
        <f>_xlfn.IFNA(VLOOKUP($B163,'I-LogEmaxOverpEC50'!$A:$AR,MATCH(BM$1,'I-LogEmaxOverpEC50'!$A$1:$AR$1,0),FALSE),"")</f>
        <v/>
      </c>
      <c r="BN163" s="320" t="str">
        <f>_xlfn.IFNA(VLOOKUP($B163,'I-LogEmaxOverpEC50'!$A:$AR,MATCH(BN$1,'I-LogEmaxOverpEC50'!$A$1:$AR$1,0),FALSE),"")</f>
        <v/>
      </c>
      <c r="BO163" s="320" t="str">
        <f>_xlfn.IFNA(VLOOKUP($B163,'I-LogEmaxOverpEC50'!$A:$AR,MATCH(BO$1,'I-LogEmaxOverpEC50'!$A$1:$AR$1,0),FALSE),"")</f>
        <v/>
      </c>
      <c r="BP163" s="320" t="str">
        <f>_xlfn.IFNA(VLOOKUP($B163,'I-LogEmaxOverpEC50'!$A:$AR,MATCH(BP$1,'I-LogEmaxOverpEC50'!$A$1:$AR$1,0),FALSE),"")</f>
        <v/>
      </c>
      <c r="BQ163" s="320" t="str">
        <f>_xlfn.IFNA(VLOOKUP($B163,'I-LogEmaxOverpEC50'!$A:$AR,MATCH(BQ$1,'I-LogEmaxOverpEC50'!$A$1:$AR$1,0),FALSE),"")</f>
        <v/>
      </c>
      <c r="BR163" s="320" t="str">
        <f>_xlfn.IFNA(VLOOKUP($B163,'I-LogEmaxOverpEC50'!$A:$AR,MATCH(BR$1,'I-LogEmaxOverpEC50'!$A$1:$AR$1,0),FALSE),"")</f>
        <v/>
      </c>
      <c r="BS163" s="320" t="str">
        <f>_xlfn.IFNA(VLOOKUP($B163,'I-LogEmaxOverpEC50'!$A:$AR,MATCH(BS$1,'I-LogEmaxOverpEC50'!$A$1:$AR$1,0),FALSE),"")</f>
        <v/>
      </c>
      <c r="BT163" s="320" t="str">
        <f>_xlfn.IFNA(VLOOKUP($B163,'I-LogEmaxOverpEC50'!$A:$AR,MATCH(BT$1,'I-LogEmaxOverpEC50'!$A$1:$AR$1,0),FALSE),"")</f>
        <v/>
      </c>
      <c r="BU163" s="320" t="str">
        <f>_xlfn.IFNA(VLOOKUP($B163,'I-LogEmaxOverpEC50'!$A:$AR,MATCH(BU$1,'I-LogEmaxOverpEC50'!$A$1:$AR$1,0),FALSE),"")</f>
        <v/>
      </c>
      <c r="BV163" s="114" t="e" cm="1">
        <f t="array" ref="BV163">_xlfn.IFS(AND($C163="A",_xlfn.CONCAT(F163:G163)&lt;&gt;"",$A163=1),"x",AND($C163="A",_xlfn.CONCAT(F163:G163)="",$A163=1),"-",$A$1&lt;&gt;"","")</f>
        <v>#N/A</v>
      </c>
      <c r="BW163" s="113" t="e" cm="1">
        <f t="array" ref="BW163">_xlfn.IFS(AND($C163="A",_xlfn.CONCAT(H163:L163)&lt;&gt;"",$A163=1),"x",AND($C163="A",_xlfn.CONCAT(H163:L163)="",$A163=1),"-",$A$1&lt;&gt;"","")</f>
        <v>#N/A</v>
      </c>
      <c r="BX163" s="113" t="e" cm="1">
        <f t="array" ref="BX163">_xlfn.IFS(AND($C163="A",_xlfn.CONCAT(M163:P163)&lt;&gt;"",$A163=1),"x",AND($C163="A",_xlfn.CONCAT(M163:P163)="",$A163=1),"-",$A$1&lt;&gt;"","")</f>
        <v>#N/A</v>
      </c>
      <c r="BY163" s="113" t="e" cm="1">
        <f t="array" ref="BY163">_xlfn.IFS(AND($C163="A",_xlfn.CONCAT(Q163:R163)&lt;&gt;"",$A163=1),"x",AND($C163="A",_xlfn.CONCAT(Q163:R163)="",$A163=1),"-",$A$1&lt;&gt;"","")</f>
        <v>#N/A</v>
      </c>
      <c r="BZ163" s="121" t="e">
        <f t="shared" si="95"/>
        <v>#N/A</v>
      </c>
      <c r="CA163" s="120" t="e">
        <f t="shared" si="96"/>
        <v>#N/A</v>
      </c>
      <c r="CB163" s="120" t="e">
        <f t="shared" si="97"/>
        <v>#N/A</v>
      </c>
      <c r="CC163" s="120" t="e">
        <f t="shared" si="98"/>
        <v>#N/A</v>
      </c>
      <c r="CD163" s="121" t="str">
        <f t="shared" si="99"/>
        <v/>
      </c>
      <c r="CE163" s="120" t="e">
        <f t="shared" si="100"/>
        <v>#N/A</v>
      </c>
      <c r="CF163" s="120" t="e">
        <f t="shared" si="101"/>
        <v>#N/A</v>
      </c>
      <c r="CG163" s="120" t="e">
        <f t="shared" si="102"/>
        <v>#N/A</v>
      </c>
      <c r="CH163" s="120" t="e">
        <f t="shared" si="103"/>
        <v>#N/A</v>
      </c>
      <c r="CI163" s="120" t="e">
        <f t="shared" si="104"/>
        <v>#N/A</v>
      </c>
    </row>
    <row r="164" spans="1:87" x14ac:dyDescent="0.2">
      <c r="A164" s="311" t="e" cm="1">
        <f t="array" ref="A164">_xlfn.IFS(SUM(F164:R164)&gt;0,1,Z164&gt;0,2,TRUE,3)</f>
        <v>#N/A</v>
      </c>
      <c r="B164" s="311" t="s">
        <v>6</v>
      </c>
      <c r="C164" s="311" t="str">
        <f>_xlfn.XLOOKUP(B164,RecNamesAll!A:A,RecNamesAll!E:E)</f>
        <v>A</v>
      </c>
      <c r="D164" s="311" t="str">
        <f>_xlfn.XLOOKUP(B164,RecNamesAll!A:A,RecNamesAll!C:C)</f>
        <v>CXCR4</v>
      </c>
      <c r="F164" s="312" t="e">
        <f t="shared" si="70"/>
        <v>#N/A</v>
      </c>
      <c r="G164" s="313" t="e">
        <f t="shared" si="71"/>
        <v>#N/A</v>
      </c>
      <c r="H164" s="312" t="e">
        <f t="shared" si="72"/>
        <v>#N/A</v>
      </c>
      <c r="I164" s="313" t="e">
        <f t="shared" si="73"/>
        <v>#N/A</v>
      </c>
      <c r="J164" s="313" t="e">
        <f t="shared" si="74"/>
        <v>#N/A</v>
      </c>
      <c r="K164" s="313" t="e">
        <f t="shared" si="75"/>
        <v>#N/A</v>
      </c>
      <c r="L164" s="313" t="e">
        <f t="shared" si="76"/>
        <v>#N/A</v>
      </c>
      <c r="M164" s="312" t="e">
        <f t="shared" si="77"/>
        <v>#N/A</v>
      </c>
      <c r="N164" s="313" t="e">
        <f t="shared" si="78"/>
        <v>#N/A</v>
      </c>
      <c r="O164" s="313" t="e">
        <f t="shared" si="79"/>
        <v>#N/A</v>
      </c>
      <c r="P164" s="313" t="e">
        <f t="shared" si="80"/>
        <v>#N/A</v>
      </c>
      <c r="Q164" s="312" t="e">
        <f t="shared" si="81"/>
        <v>#N/A</v>
      </c>
      <c r="R164" s="313" t="e">
        <f t="shared" si="82"/>
        <v>#N/A</v>
      </c>
      <c r="S164" s="314" t="str">
        <f t="shared" si="83"/>
        <v/>
      </c>
      <c r="T164" s="315" t="str">
        <f t="shared" si="84"/>
        <v>A</v>
      </c>
      <c r="U164" s="311" t="str">
        <f t="shared" si="85"/>
        <v>CXCR4</v>
      </c>
      <c r="V164" s="316" t="e">
        <f>IF(VLOOKUP($B164,GtP!$A:$AA,MATCH("Gs_0-2",GtP!$A$1:$AA$1,0),FALSE)=0,"",VLOOKUP($B164,GtP!$A:$AA,MATCH("Gs_0-2",GtP!$A$1:$AA$1,0),FALSE))</f>
        <v>#N/A</v>
      </c>
      <c r="W164" s="317" t="e">
        <f>IF(VLOOKUP($B164,GtP!$A:$AA,MATCH("Gi/o_0-2",GtP!$A$1:$AA$1,0),FALSE)=0,"",VLOOKUP($B164,GtP!$A:$AA,MATCH("Gi/o_0-2",GtP!$A$1:$AA$1,0),FALSE))</f>
        <v>#N/A</v>
      </c>
      <c r="X164" s="317" t="e">
        <f>IF(VLOOKUP($B164,GtP!$A:$AA,MATCH("Gq/11_0-2",GtP!$A$1:$AA$1,0),FALSE)=0,"",VLOOKUP($B164,GtP!$A:$AA,MATCH("Gq/11_0-2",GtP!$A$1:$AA$1,0),FALSE))</f>
        <v>#N/A</v>
      </c>
      <c r="Y164" s="317" t="e">
        <f>IF(VLOOKUP($B164,GtP!$A:$AA,MATCH("G12/13_0-2",GtP!$A$1:$AA$1,0),FALSE)=0,"",VLOOKUP($B164,GtP!$A:$AA,MATCH("G12/13_0-2",GtP!$A$1:$AA$1,0),FALSE))</f>
        <v>#N/A</v>
      </c>
      <c r="Z164" s="318" t="e">
        <f t="shared" si="86"/>
        <v>#N/A</v>
      </c>
      <c r="AA164" s="317" t="e">
        <f t="shared" si="87"/>
        <v>#N/A</v>
      </c>
      <c r="AB164" s="317" t="e">
        <f t="shared" si="88"/>
        <v>#N/A</v>
      </c>
      <c r="AC164" s="317" t="e">
        <f t="shared" si="89"/>
        <v>#N/A</v>
      </c>
      <c r="AD164" s="317" t="e">
        <f t="shared" si="90"/>
        <v>#N/A</v>
      </c>
      <c r="AE164" s="315" t="str">
        <f t="shared" si="91"/>
        <v/>
      </c>
      <c r="AF164" s="311" t="str">
        <f t="shared" si="92"/>
        <v/>
      </c>
      <c r="AG164" s="311" t="str">
        <f t="shared" si="93"/>
        <v/>
      </c>
      <c r="AH164" s="311" t="str">
        <f t="shared" si="94"/>
        <v/>
      </c>
      <c r="AI164" s="316" t="e">
        <f>_xlfn.CONCAT(IF(AV164="","-","B"),IF(BI164="","-","I"),VLOOKUP($B164,GtP!$A:$BB,MATCH("Gs_0-1",GtP!$A$1:$BB$1,0),FALSE))</f>
        <v>#N/A</v>
      </c>
      <c r="AJ164" s="317" t="e">
        <f>_xlfn.CONCAT(IF(AW164="","-","B"),IF(BJ164="","-","I"),VLOOKUP($B164,GtP!$A:$BB,MATCH("Gs_0-1",GtP!$A$1:$BB$1,0),FALSE))</f>
        <v>#N/A</v>
      </c>
      <c r="AK164" s="317" t="e">
        <f>_xlfn.CONCAT(IF(AX164="","-","B"),IF(BK164="","-","I"),VLOOKUP($B164,GtP!$A:$BB,MATCH("Gi/o_0-1",GtP!$A$1:$BB$1,0),FALSE))</f>
        <v>#N/A</v>
      </c>
      <c r="AL164" s="317" t="e">
        <f>_xlfn.CONCAT(IF(AY164="","-","B"),IF(BL164="","-","I"),VLOOKUP($B164,GtP!$A:$BB,MATCH("Gi/o_0-1",GtP!$A$1:$BB$1,0),FALSE))</f>
        <v>#N/A</v>
      </c>
      <c r="AM164" s="317" t="e">
        <f>_xlfn.CONCAT(IF(AZ164="","-","B"),IF(BM164="","-","I"),VLOOKUP($B164,GtP!$A:$BB,MATCH("Gi/o_0-1",GtP!$A$1:$BB$1,0),FALSE))</f>
        <v>#N/A</v>
      </c>
      <c r="AN164" s="317" t="e">
        <f>_xlfn.CONCAT(IF(BA164="","-","B"),IF(BN164="","-","I"),VLOOKUP($B164,GtP!$A:$BB,MATCH("Gi/o_0-1",GtP!$A$1:$BB$1,0),FALSE))</f>
        <v>#N/A</v>
      </c>
      <c r="AO164" s="317" t="e">
        <f>_xlfn.CONCAT(IF(BB164="","-","B"),IF(BO164="","-","I"),VLOOKUP($B164,GtP!$A:$BB,MATCH("Gi/o_0-1",GtP!$A$1:$BB$1,0),FALSE))</f>
        <v>#N/A</v>
      </c>
      <c r="AP164" s="317" t="e">
        <f>_xlfn.CONCAT(IF(BC164="","-","B"),IF(BP164="","-","I"),VLOOKUP($B164,GtP!$A:$BB,MATCH("Gq/11_0-1",GtP!$A$1:$BB$1,0),FALSE))</f>
        <v>#N/A</v>
      </c>
      <c r="AQ164" s="317" t="e">
        <f>_xlfn.CONCAT(IF(BD164="","-","B"),IF(BQ164="","-","I"),VLOOKUP($B164,GtP!$A:$BB,MATCH("Gq/11_0-1",GtP!$A$1:$BB$1,0),FALSE))</f>
        <v>#N/A</v>
      </c>
      <c r="AR164" s="317" t="e">
        <f>_xlfn.CONCAT(IF(BE164="","-","B"),IF(BR164="","-","I"),VLOOKUP($B164,GtP!$A:$BB,MATCH("Gq/11_0-1",GtP!$A$1:$BB$1,0),FALSE))</f>
        <v>#N/A</v>
      </c>
      <c r="AS164" s="317" t="e">
        <f>_xlfn.CONCAT(IF(BF164="","-","B"),IF(BS164="","-","I"),VLOOKUP($B164,GtP!$A:$BB,MATCH("Gq/11_0-1",GtP!$A$1:$BB$1,0),FALSE))</f>
        <v>#N/A</v>
      </c>
      <c r="AT164" s="317" t="e">
        <f>_xlfn.CONCAT(IF(BG164="","-","B"),IF(BT164="","-","I"),VLOOKUP($B164,GtP!$A:$BB,MATCH("G12/13_0-1",GtP!$A$1:$BB$1,0),FALSE))</f>
        <v>#N/A</v>
      </c>
      <c r="AU164" s="317" t="e">
        <f>_xlfn.CONCAT(IF(BH164="","-","B"),IF(BU164="","-","I"),VLOOKUP($B164,GtP!$A:$BB,MATCH("G12/13_0-1",GtP!$A$1:$BB$1,0),FALSE))</f>
        <v>#N/A</v>
      </c>
      <c r="AV164" s="319" t="str">
        <f>_xlfn.IFNA(VLOOKUP($B164,'B-LogEmaxOverpEC50'!$A:$AL,MATCH(AV$1,'B-LogEmaxOverpEC50'!$A$1:$AL$1,0),FALSE),"")</f>
        <v/>
      </c>
      <c r="AX164" s="321">
        <f>_xlfn.IFNA(VLOOKUP($B164,'B-LogEmaxOverpEC50'!$A:$AL,MATCH(AX$1,'B-LogEmaxOverpEC50'!$A$1:$AL$1,0),FALSE),"")</f>
        <v>10.28421756580928</v>
      </c>
      <c r="AY164" s="321">
        <f>_xlfn.IFNA(VLOOKUP($B164,'B-LogEmaxOverpEC50'!$A:$AL,MATCH(AY$1,'B-LogEmaxOverpEC50'!$A$1:$AL$1,0),FALSE),"")</f>
        <v>10.626773613365904</v>
      </c>
      <c r="AZ164" s="321">
        <f>_xlfn.IFNA(VLOOKUP($B164,'B-LogEmaxOverpEC50'!$A:$AL,MATCH(AZ$1,'B-LogEmaxOverpEC50'!$A$1:$AL$1,0),FALSE),"")</f>
        <v>10.237031267727719</v>
      </c>
      <c r="BA164" s="321">
        <f>_xlfn.IFNA(VLOOKUP($B164,'B-LogEmaxOverpEC50'!$A:$AL,MATCH(BA$1,'B-LogEmaxOverpEC50'!$A$1:$AL$1,0),FALSE),"")</f>
        <v>10.324222766622791</v>
      </c>
      <c r="BB164" s="321">
        <f>_xlfn.IFNA(VLOOKUP($B164,'B-LogEmaxOverpEC50'!$A:$AL,MATCH(BB$1,'B-LogEmaxOverpEC50'!$A$1:$AL$1,0),FALSE),"")</f>
        <v>9.9125035988926946</v>
      </c>
      <c r="BC164" s="321" t="str">
        <f>_xlfn.IFNA(VLOOKUP($B164,'B-LogEmaxOverpEC50'!$A:$AL,MATCH(BC$1,'B-LogEmaxOverpEC50'!$A$1:$AL$1,0),FALSE),"")</f>
        <v/>
      </c>
      <c r="BD164" s="321" t="str">
        <f>_xlfn.IFNA(VLOOKUP($B164,'B-LogEmaxOverpEC50'!$A:$AL,MATCH(BD$1,'B-LogEmaxOverpEC50'!$A$1:$AL$1,0),FALSE),"")</f>
        <v/>
      </c>
      <c r="BE164" s="321" t="str">
        <f>_xlfn.IFNA(VLOOKUP($B164,'B-LogEmaxOverpEC50'!$A:$AL,MATCH(BE$1,'B-LogEmaxOverpEC50'!$A$1:$AL$1,0),FALSE),"")</f>
        <v/>
      </c>
      <c r="BF164" s="321" t="str">
        <f>_xlfn.IFNA(VLOOKUP($B164,'B-LogEmaxOverpEC50'!$A:$AL,MATCH(BF$1,'B-LogEmaxOverpEC50'!$A$1:$AL$1,0),FALSE),"")</f>
        <v/>
      </c>
      <c r="BG164" s="321" t="str">
        <f>_xlfn.IFNA(VLOOKUP($B164,'B-LogEmaxOverpEC50'!$A:$AL,MATCH(BG$1,'B-LogEmaxOverpEC50'!$A$1:$AL$1,0),FALSE),"")</f>
        <v/>
      </c>
      <c r="BH164" s="321" t="str">
        <f>_xlfn.IFNA(VLOOKUP($B164,'B-LogEmaxOverpEC50'!$A:$AL,MATCH(BH$1,'B-LogEmaxOverpEC50'!$A$1:$AL$1,0),FALSE),"")</f>
        <v/>
      </c>
      <c r="BI164" s="322" t="str">
        <f>_xlfn.IFNA(VLOOKUP($B164,'I-LogEmaxOverpEC50'!$A:$AR,MATCH(BI$1,'I-LogEmaxOverpEC50'!$A$1:$AR$1,0),FALSE),"")</f>
        <v/>
      </c>
      <c r="BJ164" s="320" t="str">
        <f>_xlfn.IFNA(VLOOKUP($B164,'I-LogEmaxOverpEC50'!$A:$AR,MATCH(BJ$1,'I-LogEmaxOverpEC50'!$A$1:$AR$1,0),FALSE),"")</f>
        <v/>
      </c>
      <c r="BK164" s="320" t="str">
        <f>_xlfn.IFNA(VLOOKUP($B164,'I-LogEmaxOverpEC50'!$A:$AR,MATCH(BK$1,'I-LogEmaxOverpEC50'!$A$1:$AR$1,0),FALSE),"")</f>
        <v/>
      </c>
      <c r="BL164" s="320" t="str">
        <f>_xlfn.IFNA(VLOOKUP($B164,'I-LogEmaxOverpEC50'!$A:$AR,MATCH(BL$1,'I-LogEmaxOverpEC50'!$A$1:$AR$1,0),FALSE),"")</f>
        <v/>
      </c>
      <c r="BM164" s="320" t="str">
        <f>_xlfn.IFNA(VLOOKUP($B164,'I-LogEmaxOverpEC50'!$A:$AR,MATCH(BM$1,'I-LogEmaxOverpEC50'!$A$1:$AR$1,0),FALSE),"")</f>
        <v/>
      </c>
      <c r="BN164" s="320" t="str">
        <f>_xlfn.IFNA(VLOOKUP($B164,'I-LogEmaxOverpEC50'!$A:$AR,MATCH(BN$1,'I-LogEmaxOverpEC50'!$A$1:$AR$1,0),FALSE),"")</f>
        <v/>
      </c>
      <c r="BO164" s="320" t="str">
        <f>_xlfn.IFNA(VLOOKUP($B164,'I-LogEmaxOverpEC50'!$A:$AR,MATCH(BO$1,'I-LogEmaxOverpEC50'!$A$1:$AR$1,0),FALSE),"")</f>
        <v/>
      </c>
      <c r="BP164" s="320" t="str">
        <f>_xlfn.IFNA(VLOOKUP($B164,'I-LogEmaxOverpEC50'!$A:$AR,MATCH(BP$1,'I-LogEmaxOverpEC50'!$A$1:$AR$1,0),FALSE),"")</f>
        <v/>
      </c>
      <c r="BQ164" s="320" t="str">
        <f>_xlfn.IFNA(VLOOKUP($B164,'I-LogEmaxOverpEC50'!$A:$AR,MATCH(BQ$1,'I-LogEmaxOverpEC50'!$A$1:$AR$1,0),FALSE),"")</f>
        <v/>
      </c>
      <c r="BR164" s="320" t="str">
        <f>_xlfn.IFNA(VLOOKUP($B164,'I-LogEmaxOverpEC50'!$A:$AR,MATCH(BR$1,'I-LogEmaxOverpEC50'!$A$1:$AR$1,0),FALSE),"")</f>
        <v/>
      </c>
      <c r="BS164" s="320" t="str">
        <f>_xlfn.IFNA(VLOOKUP($B164,'I-LogEmaxOverpEC50'!$A:$AR,MATCH(BS$1,'I-LogEmaxOverpEC50'!$A$1:$AR$1,0),FALSE),"")</f>
        <v/>
      </c>
      <c r="BT164" s="320" t="str">
        <f>_xlfn.IFNA(VLOOKUP($B164,'I-LogEmaxOverpEC50'!$A:$AR,MATCH(BT$1,'I-LogEmaxOverpEC50'!$A$1:$AR$1,0),FALSE),"")</f>
        <v/>
      </c>
      <c r="BU164" s="320" t="str">
        <f>_xlfn.IFNA(VLOOKUP($B164,'I-LogEmaxOverpEC50'!$A:$AR,MATCH(BU$1,'I-LogEmaxOverpEC50'!$A$1:$AR$1,0),FALSE),"")</f>
        <v/>
      </c>
      <c r="BV164" s="114" t="e" cm="1">
        <f t="array" ref="BV164">_xlfn.IFS(AND($C164="A",_xlfn.CONCAT(F164:G164)&lt;&gt;"",$A164=1),"x",AND($C164="A",_xlfn.CONCAT(F164:G164)="",$A164=1),"-",$A$1&lt;&gt;"","")</f>
        <v>#N/A</v>
      </c>
      <c r="BW164" s="113" t="e" cm="1">
        <f t="array" ref="BW164">_xlfn.IFS(AND($C164="A",_xlfn.CONCAT(H164:L164)&lt;&gt;"",$A164=1),"x",AND($C164="A",_xlfn.CONCAT(H164:L164)="",$A164=1),"-",$A$1&lt;&gt;"","")</f>
        <v>#N/A</v>
      </c>
      <c r="BX164" s="113" t="e" cm="1">
        <f t="array" ref="BX164">_xlfn.IFS(AND($C164="A",_xlfn.CONCAT(M164:P164)&lt;&gt;"",$A164=1),"x",AND($C164="A",_xlfn.CONCAT(M164:P164)="",$A164=1),"-",$A$1&lt;&gt;"","")</f>
        <v>#N/A</v>
      </c>
      <c r="BY164" s="113" t="e" cm="1">
        <f t="array" ref="BY164">_xlfn.IFS(AND($C164="A",_xlfn.CONCAT(Q164:R164)&lt;&gt;"",$A164=1),"x",AND($C164="A",_xlfn.CONCAT(Q164:R164)="",$A164=1),"-",$A$1&lt;&gt;"","")</f>
        <v>#N/A</v>
      </c>
      <c r="BZ164" s="121" t="e">
        <f t="shared" si="95"/>
        <v>#N/A</v>
      </c>
      <c r="CA164" s="120" t="e">
        <f t="shared" si="96"/>
        <v>#N/A</v>
      </c>
      <c r="CB164" s="120" t="e">
        <f t="shared" si="97"/>
        <v>#N/A</v>
      </c>
      <c r="CC164" s="120" t="e">
        <f t="shared" si="98"/>
        <v>#N/A</v>
      </c>
      <c r="CD164" s="121" t="str">
        <f t="shared" si="99"/>
        <v/>
      </c>
      <c r="CE164" s="120" t="e">
        <f t="shared" si="100"/>
        <v>#N/A</v>
      </c>
      <c r="CF164" s="120" t="e">
        <f t="shared" si="101"/>
        <v>#N/A</v>
      </c>
      <c r="CG164" s="120" t="e">
        <f t="shared" si="102"/>
        <v>#N/A</v>
      </c>
      <c r="CH164" s="120" t="e">
        <f t="shared" si="103"/>
        <v>#N/A</v>
      </c>
      <c r="CI164" s="120" t="e">
        <f t="shared" si="104"/>
        <v>#N/A</v>
      </c>
    </row>
    <row r="165" spans="1:87" x14ac:dyDescent="0.2">
      <c r="A165" s="311" t="e" cm="1">
        <f t="array" ref="A165">_xlfn.IFS(SUM(F165:R165)&gt;0,1,Z165&gt;0,2,TRUE,3)</f>
        <v>#N/A</v>
      </c>
      <c r="B165" s="311" t="s">
        <v>7</v>
      </c>
      <c r="C165" s="311" t="str">
        <f>_xlfn.XLOOKUP(B165,RecNamesAll!A:A,RecNamesAll!E:E)</f>
        <v>A</v>
      </c>
      <c r="D165" s="311" t="str">
        <f>_xlfn.XLOOKUP(B165,RecNamesAll!A:A,RecNamesAll!C:C)</f>
        <v>CXCR5</v>
      </c>
      <c r="F165" s="312" t="e">
        <f t="shared" si="70"/>
        <v>#N/A</v>
      </c>
      <c r="G165" s="313" t="e">
        <f t="shared" si="71"/>
        <v>#N/A</v>
      </c>
      <c r="H165" s="312" t="e">
        <f t="shared" si="72"/>
        <v>#N/A</v>
      </c>
      <c r="I165" s="313" t="e">
        <f t="shared" si="73"/>
        <v>#N/A</v>
      </c>
      <c r="J165" s="313" t="e">
        <f t="shared" si="74"/>
        <v>#N/A</v>
      </c>
      <c r="K165" s="313" t="e">
        <f t="shared" si="75"/>
        <v>#N/A</v>
      </c>
      <c r="L165" s="313" t="e">
        <f t="shared" si="76"/>
        <v>#N/A</v>
      </c>
      <c r="M165" s="312" t="e">
        <f t="shared" si="77"/>
        <v>#N/A</v>
      </c>
      <c r="N165" s="313" t="e">
        <f t="shared" si="78"/>
        <v>#N/A</v>
      </c>
      <c r="O165" s="313" t="e">
        <f t="shared" si="79"/>
        <v>#N/A</v>
      </c>
      <c r="P165" s="313" t="e">
        <f t="shared" si="80"/>
        <v>#N/A</v>
      </c>
      <c r="Q165" s="312" t="e">
        <f t="shared" si="81"/>
        <v>#N/A</v>
      </c>
      <c r="R165" s="313" t="e">
        <f t="shared" si="82"/>
        <v>#N/A</v>
      </c>
      <c r="S165" s="314" t="str">
        <f t="shared" si="83"/>
        <v/>
      </c>
      <c r="T165" s="315" t="str">
        <f t="shared" si="84"/>
        <v>A</v>
      </c>
      <c r="U165" s="311" t="str">
        <f t="shared" si="85"/>
        <v>CXCR5</v>
      </c>
      <c r="V165" s="316" t="e">
        <f>IF(VLOOKUP($B165,GtP!$A:$AA,MATCH("Gs_0-2",GtP!$A$1:$AA$1,0),FALSE)=0,"",VLOOKUP($B165,GtP!$A:$AA,MATCH("Gs_0-2",GtP!$A$1:$AA$1,0),FALSE))</f>
        <v>#N/A</v>
      </c>
      <c r="W165" s="317" t="e">
        <f>IF(VLOOKUP($B165,GtP!$A:$AA,MATCH("Gi/o_0-2",GtP!$A$1:$AA$1,0),FALSE)=0,"",VLOOKUP($B165,GtP!$A:$AA,MATCH("Gi/o_0-2",GtP!$A$1:$AA$1,0),FALSE))</f>
        <v>#N/A</v>
      </c>
      <c r="X165" s="317" t="e">
        <f>IF(VLOOKUP($B165,GtP!$A:$AA,MATCH("Gq/11_0-2",GtP!$A$1:$AA$1,0),FALSE)=0,"",VLOOKUP($B165,GtP!$A:$AA,MATCH("Gq/11_0-2",GtP!$A$1:$AA$1,0),FALSE))</f>
        <v>#N/A</v>
      </c>
      <c r="Y165" s="317" t="e">
        <f>IF(VLOOKUP($B165,GtP!$A:$AA,MATCH("G12/13_0-2",GtP!$A$1:$AA$1,0),FALSE)=0,"",VLOOKUP($B165,GtP!$A:$AA,MATCH("G12/13_0-2",GtP!$A$1:$AA$1,0),FALSE))</f>
        <v>#N/A</v>
      </c>
      <c r="Z165" s="318" t="e">
        <f t="shared" si="86"/>
        <v>#N/A</v>
      </c>
      <c r="AA165" s="317" t="e">
        <f t="shared" si="87"/>
        <v>#N/A</v>
      </c>
      <c r="AB165" s="317" t="e">
        <f t="shared" si="88"/>
        <v>#N/A</v>
      </c>
      <c r="AC165" s="317" t="e">
        <f t="shared" si="89"/>
        <v>#N/A</v>
      </c>
      <c r="AD165" s="317" t="e">
        <f t="shared" si="90"/>
        <v>#N/A</v>
      </c>
      <c r="AE165" s="315" t="str">
        <f t="shared" si="91"/>
        <v/>
      </c>
      <c r="AF165" s="311" t="str">
        <f t="shared" si="92"/>
        <v/>
      </c>
      <c r="AG165" s="311" t="str">
        <f t="shared" si="93"/>
        <v/>
      </c>
      <c r="AH165" s="311" t="str">
        <f t="shared" si="94"/>
        <v/>
      </c>
      <c r="AI165" s="316" t="e">
        <f>_xlfn.CONCAT(IF(AV165="","-","B"),IF(BI165="","-","I"),VLOOKUP($B165,GtP!$A:$BB,MATCH("Gs_0-1",GtP!$A$1:$BB$1,0),FALSE))</f>
        <v>#N/A</v>
      </c>
      <c r="AJ165" s="317" t="e">
        <f>_xlfn.CONCAT(IF(AW165="","-","B"),IF(BJ165="","-","I"),VLOOKUP($B165,GtP!$A:$BB,MATCH("Gs_0-1",GtP!$A$1:$BB$1,0),FALSE))</f>
        <v>#N/A</v>
      </c>
      <c r="AK165" s="317" t="e">
        <f>_xlfn.CONCAT(IF(AX165="","-","B"),IF(BK165="","-","I"),VLOOKUP($B165,GtP!$A:$BB,MATCH("Gi/o_0-1",GtP!$A$1:$BB$1,0),FALSE))</f>
        <v>#N/A</v>
      </c>
      <c r="AL165" s="317" t="e">
        <f>_xlfn.CONCAT(IF(AY165="","-","B"),IF(BL165="","-","I"),VLOOKUP($B165,GtP!$A:$BB,MATCH("Gi/o_0-1",GtP!$A$1:$BB$1,0),FALSE))</f>
        <v>#N/A</v>
      </c>
      <c r="AM165" s="317" t="e">
        <f>_xlfn.CONCAT(IF(AZ165="","-","B"),IF(BM165="","-","I"),VLOOKUP($B165,GtP!$A:$BB,MATCH("Gi/o_0-1",GtP!$A$1:$BB$1,0),FALSE))</f>
        <v>#N/A</v>
      </c>
      <c r="AN165" s="317" t="e">
        <f>_xlfn.CONCAT(IF(BA165="","-","B"),IF(BN165="","-","I"),VLOOKUP($B165,GtP!$A:$BB,MATCH("Gi/o_0-1",GtP!$A$1:$BB$1,0),FALSE))</f>
        <v>#N/A</v>
      </c>
      <c r="AO165" s="317" t="e">
        <f>_xlfn.CONCAT(IF(BB165="","-","B"),IF(BO165="","-","I"),VLOOKUP($B165,GtP!$A:$BB,MATCH("Gi/o_0-1",GtP!$A$1:$BB$1,0),FALSE))</f>
        <v>#N/A</v>
      </c>
      <c r="AP165" s="317" t="e">
        <f>_xlfn.CONCAT(IF(BC165="","-","B"),IF(BP165="","-","I"),VLOOKUP($B165,GtP!$A:$BB,MATCH("Gq/11_0-1",GtP!$A$1:$BB$1,0),FALSE))</f>
        <v>#N/A</v>
      </c>
      <c r="AQ165" s="317" t="e">
        <f>_xlfn.CONCAT(IF(BD165="","-","B"),IF(BQ165="","-","I"),VLOOKUP($B165,GtP!$A:$BB,MATCH("Gq/11_0-1",GtP!$A$1:$BB$1,0),FALSE))</f>
        <v>#N/A</v>
      </c>
      <c r="AR165" s="317" t="e">
        <f>_xlfn.CONCAT(IF(BE165="","-","B"),IF(BR165="","-","I"),VLOOKUP($B165,GtP!$A:$BB,MATCH("Gq/11_0-1",GtP!$A$1:$BB$1,0),FALSE))</f>
        <v>#N/A</v>
      </c>
      <c r="AS165" s="317" t="e">
        <f>_xlfn.CONCAT(IF(BF165="","-","B"),IF(BS165="","-","I"),VLOOKUP($B165,GtP!$A:$BB,MATCH("Gq/11_0-1",GtP!$A$1:$BB$1,0),FALSE))</f>
        <v>#N/A</v>
      </c>
      <c r="AT165" s="317" t="e">
        <f>_xlfn.CONCAT(IF(BG165="","-","B"),IF(BT165="","-","I"),VLOOKUP($B165,GtP!$A:$BB,MATCH("G12/13_0-1",GtP!$A$1:$BB$1,0),FALSE))</f>
        <v>#N/A</v>
      </c>
      <c r="AU165" s="317" t="e">
        <f>_xlfn.CONCAT(IF(BH165="","-","B"),IF(BU165="","-","I"),VLOOKUP($B165,GtP!$A:$BB,MATCH("G12/13_0-1",GtP!$A$1:$BB$1,0),FALSE))</f>
        <v>#N/A</v>
      </c>
      <c r="AV165" s="319" t="str">
        <f>_xlfn.IFNA(VLOOKUP($B165,'B-LogEmaxOverpEC50'!$A:$AL,MATCH(AV$1,'B-LogEmaxOverpEC50'!$A$1:$AL$1,0),FALSE),"")</f>
        <v/>
      </c>
      <c r="AX165" s="321">
        <f>_xlfn.IFNA(VLOOKUP($B165,'B-LogEmaxOverpEC50'!$A:$AL,MATCH(AX$1,'B-LogEmaxOverpEC50'!$A$1:$AL$1,0),FALSE),"")</f>
        <v>9.7315827337669258</v>
      </c>
      <c r="AY165" s="321">
        <f>_xlfn.IFNA(VLOOKUP($B165,'B-LogEmaxOverpEC50'!$A:$AL,MATCH(AY$1,'B-LogEmaxOverpEC50'!$A$1:$AL$1,0),FALSE),"")</f>
        <v>9.7750000000000021</v>
      </c>
      <c r="AZ165" s="321">
        <f>_xlfn.IFNA(VLOOKUP($B165,'B-LogEmaxOverpEC50'!$A:$AL,MATCH(AZ$1,'B-LogEmaxOverpEC50'!$A$1:$AL$1,0),FALSE),"")</f>
        <v>10.187802215479307</v>
      </c>
      <c r="BA165" s="321">
        <f>_xlfn.IFNA(VLOOKUP($B165,'B-LogEmaxOverpEC50'!$A:$AL,MATCH(BA$1,'B-LogEmaxOverpEC50'!$A$1:$AL$1,0),FALSE),"")</f>
        <v>10.430999999999999</v>
      </c>
      <c r="BB165" s="321">
        <f>_xlfn.IFNA(VLOOKUP($B165,'B-LogEmaxOverpEC50'!$A:$AL,MATCH(BB$1,'B-LogEmaxOverpEC50'!$A$1:$AL$1,0),FALSE),"")</f>
        <v>10.497496077810087</v>
      </c>
      <c r="BC165" s="321" t="str">
        <f>_xlfn.IFNA(VLOOKUP($B165,'B-LogEmaxOverpEC50'!$A:$AL,MATCH(BC$1,'B-LogEmaxOverpEC50'!$A$1:$AL$1,0),FALSE),"")</f>
        <v/>
      </c>
      <c r="BD165" s="321" t="str">
        <f>_xlfn.IFNA(VLOOKUP($B165,'B-LogEmaxOverpEC50'!$A:$AL,MATCH(BD$1,'B-LogEmaxOverpEC50'!$A$1:$AL$1,0),FALSE),"")</f>
        <v/>
      </c>
      <c r="BE165" s="321" t="str">
        <f>_xlfn.IFNA(VLOOKUP($B165,'B-LogEmaxOverpEC50'!$A:$AL,MATCH(BE$1,'B-LogEmaxOverpEC50'!$A$1:$AL$1,0),FALSE),"")</f>
        <v/>
      </c>
      <c r="BF165" s="321" t="str">
        <f>_xlfn.IFNA(VLOOKUP($B165,'B-LogEmaxOverpEC50'!$A:$AL,MATCH(BF$1,'B-LogEmaxOverpEC50'!$A$1:$AL$1,0),FALSE),"")</f>
        <v/>
      </c>
      <c r="BG165" s="321" t="str">
        <f>_xlfn.IFNA(VLOOKUP($B165,'B-LogEmaxOverpEC50'!$A:$AL,MATCH(BG$1,'B-LogEmaxOverpEC50'!$A$1:$AL$1,0),FALSE),"")</f>
        <v/>
      </c>
      <c r="BH165" s="321" t="str">
        <f>_xlfn.IFNA(VLOOKUP($B165,'B-LogEmaxOverpEC50'!$A:$AL,MATCH(BH$1,'B-LogEmaxOverpEC50'!$A$1:$AL$1,0),FALSE),"")</f>
        <v/>
      </c>
      <c r="BI165" s="322" t="str">
        <f>_xlfn.IFNA(VLOOKUP($B165,'I-LogEmaxOverpEC50'!$A:$AR,MATCH(BI$1,'I-LogEmaxOverpEC50'!$A$1:$AR$1,0),FALSE),"")</f>
        <v/>
      </c>
      <c r="BJ165" s="320" t="str">
        <f>_xlfn.IFNA(VLOOKUP($B165,'I-LogEmaxOverpEC50'!$A:$AR,MATCH(BJ$1,'I-LogEmaxOverpEC50'!$A$1:$AR$1,0),FALSE),"")</f>
        <v/>
      </c>
      <c r="BK165" s="320" t="str">
        <f>_xlfn.IFNA(VLOOKUP($B165,'I-LogEmaxOverpEC50'!$A:$AR,MATCH(BK$1,'I-LogEmaxOverpEC50'!$A$1:$AR$1,0),FALSE),"")</f>
        <v/>
      </c>
      <c r="BL165" s="320" t="str">
        <f>_xlfn.IFNA(VLOOKUP($B165,'I-LogEmaxOverpEC50'!$A:$AR,MATCH(BL$1,'I-LogEmaxOverpEC50'!$A$1:$AR$1,0),FALSE),"")</f>
        <v/>
      </c>
      <c r="BM165" s="320" t="str">
        <f>_xlfn.IFNA(VLOOKUP($B165,'I-LogEmaxOverpEC50'!$A:$AR,MATCH(BM$1,'I-LogEmaxOverpEC50'!$A$1:$AR$1,0),FALSE),"")</f>
        <v/>
      </c>
      <c r="BN165" s="320" t="str">
        <f>_xlfn.IFNA(VLOOKUP($B165,'I-LogEmaxOverpEC50'!$A:$AR,MATCH(BN$1,'I-LogEmaxOverpEC50'!$A$1:$AR$1,0),FALSE),"")</f>
        <v/>
      </c>
      <c r="BO165" s="320" t="str">
        <f>_xlfn.IFNA(VLOOKUP($B165,'I-LogEmaxOverpEC50'!$A:$AR,MATCH(BO$1,'I-LogEmaxOverpEC50'!$A$1:$AR$1,0),FALSE),"")</f>
        <v/>
      </c>
      <c r="BP165" s="320" t="str">
        <f>_xlfn.IFNA(VLOOKUP($B165,'I-LogEmaxOverpEC50'!$A:$AR,MATCH(BP$1,'I-LogEmaxOverpEC50'!$A$1:$AR$1,0),FALSE),"")</f>
        <v/>
      </c>
      <c r="BQ165" s="320" t="str">
        <f>_xlfn.IFNA(VLOOKUP($B165,'I-LogEmaxOverpEC50'!$A:$AR,MATCH(BQ$1,'I-LogEmaxOverpEC50'!$A$1:$AR$1,0),FALSE),"")</f>
        <v/>
      </c>
      <c r="BR165" s="320" t="str">
        <f>_xlfn.IFNA(VLOOKUP($B165,'I-LogEmaxOverpEC50'!$A:$AR,MATCH(BR$1,'I-LogEmaxOverpEC50'!$A$1:$AR$1,0),FALSE),"")</f>
        <v/>
      </c>
      <c r="BS165" s="320" t="str">
        <f>_xlfn.IFNA(VLOOKUP($B165,'I-LogEmaxOverpEC50'!$A:$AR,MATCH(BS$1,'I-LogEmaxOverpEC50'!$A$1:$AR$1,0),FALSE),"")</f>
        <v/>
      </c>
      <c r="BT165" s="320" t="str">
        <f>_xlfn.IFNA(VLOOKUP($B165,'I-LogEmaxOverpEC50'!$A:$AR,MATCH(BT$1,'I-LogEmaxOverpEC50'!$A$1:$AR$1,0),FALSE),"")</f>
        <v/>
      </c>
      <c r="BU165" s="320" t="str">
        <f>_xlfn.IFNA(VLOOKUP($B165,'I-LogEmaxOverpEC50'!$A:$AR,MATCH(BU$1,'I-LogEmaxOverpEC50'!$A$1:$AR$1,0),FALSE),"")</f>
        <v/>
      </c>
      <c r="BV165" s="114" t="e" cm="1">
        <f t="array" ref="BV165">_xlfn.IFS(AND($C165="A",_xlfn.CONCAT(F165:G165)&lt;&gt;"",$A165=1),"x",AND($C165="A",_xlfn.CONCAT(F165:G165)="",$A165=1),"-",$A$1&lt;&gt;"","")</f>
        <v>#N/A</v>
      </c>
      <c r="BW165" s="113" t="e" cm="1">
        <f t="array" ref="BW165">_xlfn.IFS(AND($C165="A",_xlfn.CONCAT(H165:L165)&lt;&gt;"",$A165=1),"x",AND($C165="A",_xlfn.CONCAT(H165:L165)="",$A165=1),"-",$A$1&lt;&gt;"","")</f>
        <v>#N/A</v>
      </c>
      <c r="BX165" s="113" t="e" cm="1">
        <f t="array" ref="BX165">_xlfn.IFS(AND($C165="A",_xlfn.CONCAT(M165:P165)&lt;&gt;"",$A165=1),"x",AND($C165="A",_xlfn.CONCAT(M165:P165)="",$A165=1),"-",$A$1&lt;&gt;"","")</f>
        <v>#N/A</v>
      </c>
      <c r="BY165" s="113" t="e" cm="1">
        <f t="array" ref="BY165">_xlfn.IFS(AND($C165="A",_xlfn.CONCAT(Q165:R165)&lt;&gt;"",$A165=1),"x",AND($C165="A",_xlfn.CONCAT(Q165:R165)="",$A165=1),"-",$A$1&lt;&gt;"","")</f>
        <v>#N/A</v>
      </c>
      <c r="BZ165" s="121" t="e">
        <f t="shared" si="95"/>
        <v>#N/A</v>
      </c>
      <c r="CA165" s="120" t="e">
        <f t="shared" si="96"/>
        <v>#N/A</v>
      </c>
      <c r="CB165" s="120" t="e">
        <f t="shared" si="97"/>
        <v>#N/A</v>
      </c>
      <c r="CC165" s="120" t="e">
        <f t="shared" si="98"/>
        <v>#N/A</v>
      </c>
      <c r="CD165" s="121" t="str">
        <f t="shared" si="99"/>
        <v/>
      </c>
      <c r="CE165" s="120" t="e">
        <f t="shared" si="100"/>
        <v>#N/A</v>
      </c>
      <c r="CF165" s="120" t="e">
        <f t="shared" si="101"/>
        <v>#N/A</v>
      </c>
      <c r="CG165" s="120" t="e">
        <f t="shared" si="102"/>
        <v>#N/A</v>
      </c>
      <c r="CH165" s="120" t="e">
        <f t="shared" si="103"/>
        <v>#N/A</v>
      </c>
      <c r="CI165" s="120" t="e">
        <f t="shared" si="104"/>
        <v>#N/A</v>
      </c>
    </row>
    <row r="166" spans="1:87" x14ac:dyDescent="0.2">
      <c r="A166" s="311" t="e" cm="1">
        <f t="array" ref="A166">_xlfn.IFS(SUM(F166:R166)&gt;0,1,Z166&gt;0,2,TRUE,3)</f>
        <v>#N/A</v>
      </c>
      <c r="B166" s="311" t="s">
        <v>91</v>
      </c>
      <c r="C166" s="311" t="str">
        <f>_xlfn.XLOOKUP(B166,RecNamesAll!A:A,RecNamesAll!E:E)</f>
        <v>A</v>
      </c>
      <c r="D166" s="311" t="str">
        <f>_xlfn.XLOOKUP(B166,RecNamesAll!A:A,RecNamesAll!C:C)</f>
        <v>D2</v>
      </c>
      <c r="F166" s="312" t="e">
        <f t="shared" si="70"/>
        <v>#N/A</v>
      </c>
      <c r="G166" s="313" t="e">
        <f t="shared" si="71"/>
        <v>#N/A</v>
      </c>
      <c r="H166" s="312" t="e">
        <f t="shared" si="72"/>
        <v>#N/A</v>
      </c>
      <c r="I166" s="313" t="e">
        <f t="shared" si="73"/>
        <v>#N/A</v>
      </c>
      <c r="J166" s="313" t="e">
        <f t="shared" si="74"/>
        <v>#N/A</v>
      </c>
      <c r="K166" s="313" t="e">
        <f t="shared" si="75"/>
        <v>#N/A</v>
      </c>
      <c r="L166" s="313" t="e">
        <f t="shared" si="76"/>
        <v>#N/A</v>
      </c>
      <c r="M166" s="312" t="e">
        <f t="shared" si="77"/>
        <v>#N/A</v>
      </c>
      <c r="N166" s="313" t="e">
        <f t="shared" si="78"/>
        <v>#N/A</v>
      </c>
      <c r="O166" s="313" t="e">
        <f t="shared" si="79"/>
        <v>#N/A</v>
      </c>
      <c r="P166" s="313" t="e">
        <f t="shared" si="80"/>
        <v>#N/A</v>
      </c>
      <c r="Q166" s="312" t="e">
        <f t="shared" si="81"/>
        <v>#N/A</v>
      </c>
      <c r="R166" s="313" t="e">
        <f t="shared" si="82"/>
        <v>#N/A</v>
      </c>
      <c r="S166" s="314" t="str">
        <f t="shared" si="83"/>
        <v/>
      </c>
      <c r="T166" s="315" t="str">
        <f t="shared" si="84"/>
        <v>A</v>
      </c>
      <c r="U166" s="311" t="str">
        <f t="shared" si="85"/>
        <v>D2</v>
      </c>
      <c r="V166" s="316" t="e">
        <f>IF(VLOOKUP($B166,GtP!$A:$AA,MATCH("Gs_0-2",GtP!$A$1:$AA$1,0),FALSE)=0,"",VLOOKUP($B166,GtP!$A:$AA,MATCH("Gs_0-2",GtP!$A$1:$AA$1,0),FALSE))</f>
        <v>#N/A</v>
      </c>
      <c r="W166" s="317" t="e">
        <f>IF(VLOOKUP($B166,GtP!$A:$AA,MATCH("Gi/o_0-2",GtP!$A$1:$AA$1,0),FALSE)=0,"",VLOOKUP($B166,GtP!$A:$AA,MATCH("Gi/o_0-2",GtP!$A$1:$AA$1,0),FALSE))</f>
        <v>#N/A</v>
      </c>
      <c r="X166" s="317" t="e">
        <f>IF(VLOOKUP($B166,GtP!$A:$AA,MATCH("Gq/11_0-2",GtP!$A$1:$AA$1,0),FALSE)=0,"",VLOOKUP($B166,GtP!$A:$AA,MATCH("Gq/11_0-2",GtP!$A$1:$AA$1,0),FALSE))</f>
        <v>#N/A</v>
      </c>
      <c r="Y166" s="317" t="e">
        <f>IF(VLOOKUP($B166,GtP!$A:$AA,MATCH("G12/13_0-2",GtP!$A$1:$AA$1,0),FALSE)=0,"",VLOOKUP($B166,GtP!$A:$AA,MATCH("G12/13_0-2",GtP!$A$1:$AA$1,0),FALSE))</f>
        <v>#N/A</v>
      </c>
      <c r="Z166" s="318" t="e">
        <f t="shared" si="86"/>
        <v>#N/A</v>
      </c>
      <c r="AA166" s="317" t="e">
        <f t="shared" si="87"/>
        <v>#N/A</v>
      </c>
      <c r="AB166" s="317" t="e">
        <f t="shared" si="88"/>
        <v>#N/A</v>
      </c>
      <c r="AC166" s="317" t="e">
        <f t="shared" si="89"/>
        <v>#N/A</v>
      </c>
      <c r="AD166" s="317" t="e">
        <f t="shared" si="90"/>
        <v>#N/A</v>
      </c>
      <c r="AE166" s="315" t="str">
        <f t="shared" si="91"/>
        <v/>
      </c>
      <c r="AF166" s="311" t="str">
        <f t="shared" si="92"/>
        <v/>
      </c>
      <c r="AG166" s="311" t="str">
        <f t="shared" si="93"/>
        <v/>
      </c>
      <c r="AH166" s="311" t="str">
        <f t="shared" si="94"/>
        <v/>
      </c>
      <c r="AI166" s="316" t="e">
        <f>_xlfn.CONCAT(IF(AV166="","-","B"),IF(BI166="","-","I"),VLOOKUP($B166,GtP!$A:$BB,MATCH("Gs_0-1",GtP!$A$1:$BB$1,0),FALSE))</f>
        <v>#N/A</v>
      </c>
      <c r="AJ166" s="317" t="e">
        <f>_xlfn.CONCAT(IF(AW166="","-","B"),IF(BJ166="","-","I"),VLOOKUP($B166,GtP!$A:$BB,MATCH("Gs_0-1",GtP!$A$1:$BB$1,0),FALSE))</f>
        <v>#N/A</v>
      </c>
      <c r="AK166" s="317" t="e">
        <f>_xlfn.CONCAT(IF(AX166="","-","B"),IF(BK166="","-","I"),VLOOKUP($B166,GtP!$A:$BB,MATCH("Gi/o_0-1",GtP!$A$1:$BB$1,0),FALSE))</f>
        <v>#N/A</v>
      </c>
      <c r="AL166" s="317" t="e">
        <f>_xlfn.CONCAT(IF(AY166="","-","B"),IF(BL166="","-","I"),VLOOKUP($B166,GtP!$A:$BB,MATCH("Gi/o_0-1",GtP!$A$1:$BB$1,0),FALSE))</f>
        <v>#N/A</v>
      </c>
      <c r="AM166" s="317" t="e">
        <f>_xlfn.CONCAT(IF(AZ166="","-","B"),IF(BM166="","-","I"),VLOOKUP($B166,GtP!$A:$BB,MATCH("Gi/o_0-1",GtP!$A$1:$BB$1,0),FALSE))</f>
        <v>#N/A</v>
      </c>
      <c r="AN166" s="317" t="e">
        <f>_xlfn.CONCAT(IF(BA166="","-","B"),IF(BN166="","-","I"),VLOOKUP($B166,GtP!$A:$BB,MATCH("Gi/o_0-1",GtP!$A$1:$BB$1,0),FALSE))</f>
        <v>#N/A</v>
      </c>
      <c r="AO166" s="317" t="e">
        <f>_xlfn.CONCAT(IF(BB166="","-","B"),IF(BO166="","-","I"),VLOOKUP($B166,GtP!$A:$BB,MATCH("Gi/o_0-1",GtP!$A$1:$BB$1,0),FALSE))</f>
        <v>#N/A</v>
      </c>
      <c r="AP166" s="317" t="e">
        <f>_xlfn.CONCAT(IF(BC166="","-","B"),IF(BP166="","-","I"),VLOOKUP($B166,GtP!$A:$BB,MATCH("Gq/11_0-1",GtP!$A$1:$BB$1,0),FALSE))</f>
        <v>#N/A</v>
      </c>
      <c r="AQ166" s="317" t="e">
        <f>_xlfn.CONCAT(IF(BD166="","-","B"),IF(BQ166="","-","I"),VLOOKUP($B166,GtP!$A:$BB,MATCH("Gq/11_0-1",GtP!$A$1:$BB$1,0),FALSE))</f>
        <v>#N/A</v>
      </c>
      <c r="AR166" s="317" t="e">
        <f>_xlfn.CONCAT(IF(BE166="","-","B"),IF(BR166="","-","I"),VLOOKUP($B166,GtP!$A:$BB,MATCH("Gq/11_0-1",GtP!$A$1:$BB$1,0),FALSE))</f>
        <v>#N/A</v>
      </c>
      <c r="AS166" s="317" t="e">
        <f>_xlfn.CONCAT(IF(BF166="","-","B"),IF(BS166="","-","I"),VLOOKUP($B166,GtP!$A:$BB,MATCH("Gq/11_0-1",GtP!$A$1:$BB$1,0),FALSE))</f>
        <v>#N/A</v>
      </c>
      <c r="AT166" s="317" t="e">
        <f>_xlfn.CONCAT(IF(BG166="","-","B"),IF(BT166="","-","I"),VLOOKUP($B166,GtP!$A:$BB,MATCH("G12/13_0-1",GtP!$A$1:$BB$1,0),FALSE))</f>
        <v>#N/A</v>
      </c>
      <c r="AU166" s="317" t="e">
        <f>_xlfn.CONCAT(IF(BH166="","-","B"),IF(BU166="","-","I"),VLOOKUP($B166,GtP!$A:$BB,MATCH("G12/13_0-1",GtP!$A$1:$BB$1,0),FALSE))</f>
        <v>#N/A</v>
      </c>
      <c r="AV166" s="319" t="str">
        <f>_xlfn.IFNA(VLOOKUP($B166,'B-LogEmaxOverpEC50'!$A:$AL,MATCH(AV$1,'B-LogEmaxOverpEC50'!$A$1:$AL$1,0),FALSE),"")</f>
        <v/>
      </c>
      <c r="AX166" s="321">
        <f>_xlfn.IFNA(VLOOKUP($B166,'B-LogEmaxOverpEC50'!$A:$AL,MATCH(AX$1,'B-LogEmaxOverpEC50'!$A$1:$AL$1,0),FALSE),"")</f>
        <v>10.023710172886229</v>
      </c>
      <c r="AY166" s="321">
        <f>_xlfn.IFNA(VLOOKUP($B166,'B-LogEmaxOverpEC50'!$A:$AL,MATCH(AY$1,'B-LogEmaxOverpEC50'!$A$1:$AL$1,0),FALSE),"")</f>
        <v>9.6636484715458302</v>
      </c>
      <c r="AZ166" s="321">
        <f>_xlfn.IFNA(VLOOKUP($B166,'B-LogEmaxOverpEC50'!$A:$AL,MATCH(AZ$1,'B-LogEmaxOverpEC50'!$A$1:$AL$1,0),FALSE),"")</f>
        <v>10.430092928479985</v>
      </c>
      <c r="BA166" s="321">
        <f>_xlfn.IFNA(VLOOKUP($B166,'B-LogEmaxOverpEC50'!$A:$AL,MATCH(BA$1,'B-LogEmaxOverpEC50'!$A$1:$AL$1,0),FALSE),"")</f>
        <v>10.902887133411229</v>
      </c>
      <c r="BB166" s="321">
        <f>_xlfn.IFNA(VLOOKUP($B166,'B-LogEmaxOverpEC50'!$A:$AL,MATCH(BB$1,'B-LogEmaxOverpEC50'!$A$1:$AL$1,0),FALSE),"")</f>
        <v>9.8524959962010765</v>
      </c>
      <c r="BC166" s="321" t="str">
        <f>_xlfn.IFNA(VLOOKUP($B166,'B-LogEmaxOverpEC50'!$A:$AL,MATCH(BC$1,'B-LogEmaxOverpEC50'!$A$1:$AL$1,0),FALSE),"")</f>
        <v/>
      </c>
      <c r="BD166" s="321" t="str">
        <f>_xlfn.IFNA(VLOOKUP($B166,'B-LogEmaxOverpEC50'!$A:$AL,MATCH(BD$1,'B-LogEmaxOverpEC50'!$A$1:$AL$1,0),FALSE),"")</f>
        <v/>
      </c>
      <c r="BE166" s="321" t="str">
        <f>_xlfn.IFNA(VLOOKUP($B166,'B-LogEmaxOverpEC50'!$A:$AL,MATCH(BE$1,'B-LogEmaxOverpEC50'!$A$1:$AL$1,0),FALSE),"")</f>
        <v/>
      </c>
      <c r="BF166" s="321" t="str">
        <f>_xlfn.IFNA(VLOOKUP($B166,'B-LogEmaxOverpEC50'!$A:$AL,MATCH(BF$1,'B-LogEmaxOverpEC50'!$A$1:$AL$1,0),FALSE),"")</f>
        <v/>
      </c>
      <c r="BG166" s="321" t="str">
        <f>_xlfn.IFNA(VLOOKUP($B166,'B-LogEmaxOverpEC50'!$A:$AL,MATCH(BG$1,'B-LogEmaxOverpEC50'!$A$1:$AL$1,0),FALSE),"")</f>
        <v/>
      </c>
      <c r="BH166" s="321" t="str">
        <f>_xlfn.IFNA(VLOOKUP($B166,'B-LogEmaxOverpEC50'!$A:$AL,MATCH(BH$1,'B-LogEmaxOverpEC50'!$A$1:$AL$1,0),FALSE),"")</f>
        <v/>
      </c>
      <c r="BI166" s="322" t="str">
        <f>_xlfn.IFNA(VLOOKUP($B166,'I-LogEmaxOverpEC50'!$A:$AR,MATCH(BI$1,'I-LogEmaxOverpEC50'!$A$1:$AR$1,0),FALSE),"")</f>
        <v/>
      </c>
      <c r="BJ166" s="320" t="str">
        <f>_xlfn.IFNA(VLOOKUP($B166,'I-LogEmaxOverpEC50'!$A:$AR,MATCH(BJ$1,'I-LogEmaxOverpEC50'!$A$1:$AR$1,0),FALSE),"")</f>
        <v/>
      </c>
      <c r="BK166" s="320">
        <f>_xlfn.IFNA(VLOOKUP($B166,'I-LogEmaxOverpEC50'!$A:$AR,MATCH(BK$1,'I-LogEmaxOverpEC50'!$A$1:$AR$1,0),FALSE),"")</f>
        <v>9.7689536904123777</v>
      </c>
      <c r="BL166" s="320">
        <f>_xlfn.IFNA(VLOOKUP($B166,'I-LogEmaxOverpEC50'!$A:$AR,MATCH(BL$1,'I-LogEmaxOverpEC50'!$A$1:$AR$1,0),FALSE),"")</f>
        <v>9.7689536904123777</v>
      </c>
      <c r="BM166" s="320">
        <f>_xlfn.IFNA(VLOOKUP($B166,'I-LogEmaxOverpEC50'!$A:$AR,MATCH(BM$1,'I-LogEmaxOverpEC50'!$A$1:$AR$1,0),FALSE),"")</f>
        <v>9.5671121314662404</v>
      </c>
      <c r="BN166" s="320">
        <f>_xlfn.IFNA(VLOOKUP($B166,'I-LogEmaxOverpEC50'!$A:$AR,MATCH(BN$1,'I-LogEmaxOverpEC50'!$A$1:$AR$1,0),FALSE),"")</f>
        <v>9.5671121314662404</v>
      </c>
      <c r="BO166" s="320">
        <f>_xlfn.IFNA(VLOOKUP($B166,'I-LogEmaxOverpEC50'!$A:$AR,MATCH(BO$1,'I-LogEmaxOverpEC50'!$A$1:$AR$1,0),FALSE),"")</f>
        <v>9.5539347659824827</v>
      </c>
      <c r="BP166" s="320" t="str">
        <f>_xlfn.IFNA(VLOOKUP($B166,'I-LogEmaxOverpEC50'!$A:$AR,MATCH(BP$1,'I-LogEmaxOverpEC50'!$A$1:$AR$1,0),FALSE),"")</f>
        <v/>
      </c>
      <c r="BQ166" s="320" t="str">
        <f>_xlfn.IFNA(VLOOKUP($B166,'I-LogEmaxOverpEC50'!$A:$AR,MATCH(BQ$1,'I-LogEmaxOverpEC50'!$A$1:$AR$1,0),FALSE),"")</f>
        <v/>
      </c>
      <c r="BR166" s="320" t="str">
        <f>_xlfn.IFNA(VLOOKUP($B166,'I-LogEmaxOverpEC50'!$A:$AR,MATCH(BR$1,'I-LogEmaxOverpEC50'!$A$1:$AR$1,0),FALSE),"")</f>
        <v/>
      </c>
      <c r="BS166" s="320" t="str">
        <f>_xlfn.IFNA(VLOOKUP($B166,'I-LogEmaxOverpEC50'!$A:$AR,MATCH(BS$1,'I-LogEmaxOverpEC50'!$A$1:$AR$1,0),FALSE),"")</f>
        <v/>
      </c>
      <c r="BT166" s="320" t="str">
        <f>_xlfn.IFNA(VLOOKUP($B166,'I-LogEmaxOverpEC50'!$A:$AR,MATCH(BT$1,'I-LogEmaxOverpEC50'!$A$1:$AR$1,0),FALSE),"")</f>
        <v/>
      </c>
      <c r="BU166" s="320" t="str">
        <f>_xlfn.IFNA(VLOOKUP($B166,'I-LogEmaxOverpEC50'!$A:$AR,MATCH(BU$1,'I-LogEmaxOverpEC50'!$A$1:$AR$1,0),FALSE),"")</f>
        <v/>
      </c>
      <c r="BV166" s="114" t="e" cm="1">
        <f t="array" ref="BV166">_xlfn.IFS(AND($C166="A",_xlfn.CONCAT(F166:G166)&lt;&gt;"",$A166=1),"x",AND($C166="A",_xlfn.CONCAT(F166:G166)="",$A166=1),"-",$A$1&lt;&gt;"","")</f>
        <v>#N/A</v>
      </c>
      <c r="BW166" s="113" t="e" cm="1">
        <f t="array" ref="BW166">_xlfn.IFS(AND($C166="A",_xlfn.CONCAT(H166:L166)&lt;&gt;"",$A166=1),"x",AND($C166="A",_xlfn.CONCAT(H166:L166)="",$A166=1),"-",$A$1&lt;&gt;"","")</f>
        <v>#N/A</v>
      </c>
      <c r="BX166" s="113" t="e" cm="1">
        <f t="array" ref="BX166">_xlfn.IFS(AND($C166="A",_xlfn.CONCAT(M166:P166)&lt;&gt;"",$A166=1),"x",AND($C166="A",_xlfn.CONCAT(M166:P166)="",$A166=1),"-",$A$1&lt;&gt;"","")</f>
        <v>#N/A</v>
      </c>
      <c r="BY166" s="113" t="e" cm="1">
        <f t="array" ref="BY166">_xlfn.IFS(AND($C166="A",_xlfn.CONCAT(Q166:R166)&lt;&gt;"",$A166=1),"x",AND($C166="A",_xlfn.CONCAT(Q166:R166)="",$A166=1),"-",$A$1&lt;&gt;"","")</f>
        <v>#N/A</v>
      </c>
      <c r="BZ166" s="121" t="e">
        <f t="shared" si="95"/>
        <v>#N/A</v>
      </c>
      <c r="CA166" s="120" t="e">
        <f t="shared" si="96"/>
        <v>#N/A</v>
      </c>
      <c r="CB166" s="120" t="e">
        <f t="shared" si="97"/>
        <v>#N/A</v>
      </c>
      <c r="CC166" s="120" t="e">
        <f t="shared" si="98"/>
        <v>#N/A</v>
      </c>
      <c r="CD166" s="121" t="str">
        <f t="shared" si="99"/>
        <v/>
      </c>
      <c r="CE166" s="120" t="e">
        <f t="shared" si="100"/>
        <v>#N/A</v>
      </c>
      <c r="CF166" s="120" t="e">
        <f t="shared" si="101"/>
        <v>#N/A</v>
      </c>
      <c r="CG166" s="120" t="e">
        <f t="shared" si="102"/>
        <v>#N/A</v>
      </c>
      <c r="CH166" s="120" t="e">
        <f t="shared" si="103"/>
        <v>#N/A</v>
      </c>
      <c r="CI166" s="120" t="e">
        <f t="shared" si="104"/>
        <v>#N/A</v>
      </c>
    </row>
    <row r="167" spans="1:87" x14ac:dyDescent="0.2">
      <c r="A167" s="311" cm="1">
        <f t="array" ref="A167">_xlfn.IFS(SUM(F167:R167)&gt;0,1,Z167&gt;0,2,TRUE,3)</f>
        <v>1</v>
      </c>
      <c r="B167" s="311" t="s">
        <v>92</v>
      </c>
      <c r="C167" s="311" t="str">
        <f>_xlfn.XLOOKUP(B167,RecNamesAll!A:A,RecNamesAll!E:E)</f>
        <v>A</v>
      </c>
      <c r="D167" s="311" t="str">
        <f>_xlfn.XLOOKUP(B167,RecNamesAll!A:A,RecNamesAll!C:C)</f>
        <v>D3</v>
      </c>
      <c r="F167" s="312" t="str">
        <f t="shared" si="70"/>
        <v/>
      </c>
      <c r="G167" s="313" t="str">
        <f t="shared" si="71"/>
        <v/>
      </c>
      <c r="H167" s="312">
        <f t="shared" si="72"/>
        <v>8.9249924054599941</v>
      </c>
      <c r="I167" s="313">
        <f t="shared" si="73"/>
        <v>8.9249924054599941</v>
      </c>
      <c r="J167" s="313">
        <f t="shared" si="74"/>
        <v>9.0216880638460388</v>
      </c>
      <c r="K167" s="313">
        <f t="shared" si="75"/>
        <v>9.0216880638460388</v>
      </c>
      <c r="L167" s="313">
        <f t="shared" si="76"/>
        <v>9.6256025900889615</v>
      </c>
      <c r="M167" s="312" t="str">
        <f t="shared" si="77"/>
        <v/>
      </c>
      <c r="N167" s="313" t="str">
        <f t="shared" si="78"/>
        <v/>
      </c>
      <c r="O167" s="313" t="str">
        <f t="shared" si="79"/>
        <v/>
      </c>
      <c r="P167" s="313" t="str">
        <f t="shared" si="80"/>
        <v/>
      </c>
      <c r="Q167" s="312" t="str">
        <f t="shared" si="81"/>
        <v/>
      </c>
      <c r="R167" s="313" t="str">
        <f t="shared" si="82"/>
        <v/>
      </c>
      <c r="S167" s="314">
        <f t="shared" si="83"/>
        <v>5</v>
      </c>
      <c r="T167" s="315" t="str">
        <f t="shared" si="84"/>
        <v>A</v>
      </c>
      <c r="U167" s="311" t="str">
        <f t="shared" si="85"/>
        <v>D3</v>
      </c>
      <c r="V167" s="316" t="str">
        <f>IF(VLOOKUP($B167,GtP!$A:$AA,MATCH("Gs_0-2",GtP!$A$1:$AA$1,0),FALSE)=0,"",VLOOKUP($B167,GtP!$A:$AA,MATCH("Gs_0-2",GtP!$A$1:$AA$1,0),FALSE))</f>
        <v/>
      </c>
      <c r="W167" s="317">
        <f>IF(VLOOKUP($B167,GtP!$A:$AA,MATCH("Gi/o_0-2",GtP!$A$1:$AA$1,0),FALSE)=0,"",VLOOKUP($B167,GtP!$A:$AA,MATCH("Gi/o_0-2",GtP!$A$1:$AA$1,0),FALSE))</f>
        <v>1</v>
      </c>
      <c r="X167" s="317" t="str">
        <f>IF(VLOOKUP($B167,GtP!$A:$AA,MATCH("Gq/11_0-2",GtP!$A$1:$AA$1,0),FALSE)=0,"",VLOOKUP($B167,GtP!$A:$AA,MATCH("Gq/11_0-2",GtP!$A$1:$AA$1,0),FALSE))</f>
        <v/>
      </c>
      <c r="Y167" s="317" t="str">
        <f>IF(VLOOKUP($B167,GtP!$A:$AA,MATCH("G12/13_0-2",GtP!$A$1:$AA$1,0),FALSE)=0,"",VLOOKUP($B167,GtP!$A:$AA,MATCH("G12/13_0-2",GtP!$A$1:$AA$1,0),FALSE))</f>
        <v/>
      </c>
      <c r="Z167" s="318">
        <f t="shared" si="86"/>
        <v>1</v>
      </c>
      <c r="AA167" s="317" t="str">
        <f t="shared" si="87"/>
        <v/>
      </c>
      <c r="AB167" s="317">
        <f t="shared" si="88"/>
        <v>1</v>
      </c>
      <c r="AC167" s="317" t="str">
        <f t="shared" si="89"/>
        <v/>
      </c>
      <c r="AD167" s="317" t="str">
        <f t="shared" si="90"/>
        <v/>
      </c>
      <c r="AE167" s="315" t="str">
        <f t="shared" si="91"/>
        <v/>
      </c>
      <c r="AF167" s="311">
        <f t="shared" si="92"/>
        <v>5</v>
      </c>
      <c r="AG167" s="311" t="str">
        <f t="shared" si="93"/>
        <v/>
      </c>
      <c r="AH167" s="311" t="str">
        <f t="shared" si="94"/>
        <v/>
      </c>
      <c r="AI167" s="316" t="str">
        <f>_xlfn.CONCAT(IF(AV167="","-","B"),IF(BI167="","-","I"),VLOOKUP($B167,GtP!$A:$BB,MATCH("Gs_0-1",GtP!$A$1:$BB$1,0),FALSE))</f>
        <v>---</v>
      </c>
      <c r="AJ167" s="317" t="str">
        <f>_xlfn.CONCAT(IF(AW167="","-","B"),IF(BJ167="","-","I"),VLOOKUP($B167,GtP!$A:$BB,MATCH("Gs_0-1",GtP!$A$1:$BB$1,0),FALSE))</f>
        <v>---</v>
      </c>
      <c r="AK167" s="317" t="str">
        <f>_xlfn.CONCAT(IF(AX167="","-","B"),IF(BK167="","-","I"),VLOOKUP($B167,GtP!$A:$BB,MATCH("Gi/o_0-1",GtP!$A$1:$BB$1,0),FALSE))</f>
        <v>-IG</v>
      </c>
      <c r="AL167" s="317" t="str">
        <f>_xlfn.CONCAT(IF(AY167="","-","B"),IF(BL167="","-","I"),VLOOKUP($B167,GtP!$A:$BB,MATCH("Gi/o_0-1",GtP!$A$1:$BB$1,0),FALSE))</f>
        <v>-IG</v>
      </c>
      <c r="AM167" s="317" t="str">
        <f>_xlfn.CONCAT(IF(AZ167="","-","B"),IF(BM167="","-","I"),VLOOKUP($B167,GtP!$A:$BB,MATCH("Gi/o_0-1",GtP!$A$1:$BB$1,0),FALSE))</f>
        <v>-IG</v>
      </c>
      <c r="AN167" s="317" t="str">
        <f>_xlfn.CONCAT(IF(BA167="","-","B"),IF(BN167="","-","I"),VLOOKUP($B167,GtP!$A:$BB,MATCH("Gi/o_0-1",GtP!$A$1:$BB$1,0),FALSE))</f>
        <v>-IG</v>
      </c>
      <c r="AO167" s="317" t="str">
        <f>_xlfn.CONCAT(IF(BB167="","-","B"),IF(BO167="","-","I"),VLOOKUP($B167,GtP!$A:$BB,MATCH("Gi/o_0-1",GtP!$A$1:$BB$1,0),FALSE))</f>
        <v>-IG</v>
      </c>
      <c r="AP167" s="317" t="str">
        <f>_xlfn.CONCAT(IF(BC167="","-","B"),IF(BP167="","-","I"),VLOOKUP($B167,GtP!$A:$BB,MATCH("Gq/11_0-1",GtP!$A$1:$BB$1,0),FALSE))</f>
        <v>---</v>
      </c>
      <c r="AQ167" s="317" t="str">
        <f>_xlfn.CONCAT(IF(BD167="","-","B"),IF(BQ167="","-","I"),VLOOKUP($B167,GtP!$A:$BB,MATCH("Gq/11_0-1",GtP!$A$1:$BB$1,0),FALSE))</f>
        <v>---</v>
      </c>
      <c r="AR167" s="317" t="str">
        <f>_xlfn.CONCAT(IF(BE167="","-","B"),IF(BR167="","-","I"),VLOOKUP($B167,GtP!$A:$BB,MATCH("Gq/11_0-1",GtP!$A$1:$BB$1,0),FALSE))</f>
        <v>---</v>
      </c>
      <c r="AS167" s="317" t="str">
        <f>_xlfn.CONCAT(IF(BF167="","-","B"),IF(BS167="","-","I"),VLOOKUP($B167,GtP!$A:$BB,MATCH("Gq/11_0-1",GtP!$A$1:$BB$1,0),FALSE))</f>
        <v>---</v>
      </c>
      <c r="AT167" s="317" t="str">
        <f>_xlfn.CONCAT(IF(BG167="","-","B"),IF(BT167="","-","I"),VLOOKUP($B167,GtP!$A:$BB,MATCH("G12/13_0-1",GtP!$A$1:$BB$1,0),FALSE))</f>
        <v>---</v>
      </c>
      <c r="AU167" s="317" t="str">
        <f>_xlfn.CONCAT(IF(BH167="","-","B"),IF(BU167="","-","I"),VLOOKUP($B167,GtP!$A:$BB,MATCH("G12/13_0-1",GtP!$A$1:$BB$1,0),FALSE))</f>
        <v>---</v>
      </c>
      <c r="AV167" s="319" t="str">
        <f>_xlfn.IFNA(VLOOKUP($B167,'B-LogEmaxOverpEC50'!$A:$AL,MATCH(AV$1,'B-LogEmaxOverpEC50'!$A$1:$AL$1,0),FALSE),"")</f>
        <v/>
      </c>
      <c r="AX167" s="321" t="str">
        <f>_xlfn.IFNA(VLOOKUP($B167,'B-LogEmaxOverpEC50'!$A:$AL,MATCH(AX$1,'B-LogEmaxOverpEC50'!$A$1:$AL$1,0),FALSE),"")</f>
        <v/>
      </c>
      <c r="AY167" s="321" t="str">
        <f>_xlfn.IFNA(VLOOKUP($B167,'B-LogEmaxOverpEC50'!$A:$AL,MATCH(AY$1,'B-LogEmaxOverpEC50'!$A$1:$AL$1,0),FALSE),"")</f>
        <v/>
      </c>
      <c r="AZ167" s="321" t="str">
        <f>_xlfn.IFNA(VLOOKUP($B167,'B-LogEmaxOverpEC50'!$A:$AL,MATCH(AZ$1,'B-LogEmaxOverpEC50'!$A$1:$AL$1,0),FALSE),"")</f>
        <v/>
      </c>
      <c r="BA167" s="321" t="str">
        <f>_xlfn.IFNA(VLOOKUP($B167,'B-LogEmaxOverpEC50'!$A:$AL,MATCH(BA$1,'B-LogEmaxOverpEC50'!$A$1:$AL$1,0),FALSE),"")</f>
        <v/>
      </c>
      <c r="BB167" s="321" t="str">
        <f>_xlfn.IFNA(VLOOKUP($B167,'B-LogEmaxOverpEC50'!$A:$AL,MATCH(BB$1,'B-LogEmaxOverpEC50'!$A$1:$AL$1,0),FALSE),"")</f>
        <v/>
      </c>
      <c r="BC167" s="321" t="str">
        <f>_xlfn.IFNA(VLOOKUP($B167,'B-LogEmaxOverpEC50'!$A:$AL,MATCH(BC$1,'B-LogEmaxOverpEC50'!$A$1:$AL$1,0),FALSE),"")</f>
        <v/>
      </c>
      <c r="BD167" s="321" t="str">
        <f>_xlfn.IFNA(VLOOKUP($B167,'B-LogEmaxOverpEC50'!$A:$AL,MATCH(BD$1,'B-LogEmaxOverpEC50'!$A$1:$AL$1,0),FALSE),"")</f>
        <v/>
      </c>
      <c r="BE167" s="321" t="str">
        <f>_xlfn.IFNA(VLOOKUP($B167,'B-LogEmaxOverpEC50'!$A:$AL,MATCH(BE$1,'B-LogEmaxOverpEC50'!$A$1:$AL$1,0),FALSE),"")</f>
        <v/>
      </c>
      <c r="BF167" s="321" t="str">
        <f>_xlfn.IFNA(VLOOKUP($B167,'B-LogEmaxOverpEC50'!$A:$AL,MATCH(BF$1,'B-LogEmaxOverpEC50'!$A$1:$AL$1,0),FALSE),"")</f>
        <v/>
      </c>
      <c r="BG167" s="321" t="str">
        <f>_xlfn.IFNA(VLOOKUP($B167,'B-LogEmaxOverpEC50'!$A:$AL,MATCH(BG$1,'B-LogEmaxOverpEC50'!$A$1:$AL$1,0),FALSE),"")</f>
        <v/>
      </c>
      <c r="BH167" s="321" t="str">
        <f>_xlfn.IFNA(VLOOKUP($B167,'B-LogEmaxOverpEC50'!$A:$AL,MATCH(BH$1,'B-LogEmaxOverpEC50'!$A$1:$AL$1,0),FALSE),"")</f>
        <v/>
      </c>
      <c r="BI167" s="322" t="str">
        <f>_xlfn.IFNA(VLOOKUP($B167,'I-LogEmaxOverpEC50'!$A:$AR,MATCH(BI$1,'I-LogEmaxOverpEC50'!$A$1:$AR$1,0),FALSE),"")</f>
        <v/>
      </c>
      <c r="BJ167" s="320" t="str">
        <f>_xlfn.IFNA(VLOOKUP($B167,'I-LogEmaxOverpEC50'!$A:$AR,MATCH(BJ$1,'I-LogEmaxOverpEC50'!$A$1:$AR$1,0),FALSE),"")</f>
        <v/>
      </c>
      <c r="BK167" s="320">
        <f>_xlfn.IFNA(VLOOKUP($B167,'I-LogEmaxOverpEC50'!$A:$AR,MATCH(BK$1,'I-LogEmaxOverpEC50'!$A$1:$AR$1,0),FALSE),"")</f>
        <v>8.9249924054599941</v>
      </c>
      <c r="BL167" s="320">
        <f>_xlfn.IFNA(VLOOKUP($B167,'I-LogEmaxOverpEC50'!$A:$AR,MATCH(BL$1,'I-LogEmaxOverpEC50'!$A$1:$AR$1,0),FALSE),"")</f>
        <v>8.9249924054599941</v>
      </c>
      <c r="BM167" s="320">
        <f>_xlfn.IFNA(VLOOKUP($B167,'I-LogEmaxOverpEC50'!$A:$AR,MATCH(BM$1,'I-LogEmaxOverpEC50'!$A$1:$AR$1,0),FALSE),"")</f>
        <v>9.0216880638460388</v>
      </c>
      <c r="BN167" s="320">
        <f>_xlfn.IFNA(VLOOKUP($B167,'I-LogEmaxOverpEC50'!$A:$AR,MATCH(BN$1,'I-LogEmaxOverpEC50'!$A$1:$AR$1,0),FALSE),"")</f>
        <v>9.0216880638460388</v>
      </c>
      <c r="BO167" s="320">
        <f>_xlfn.IFNA(VLOOKUP($B167,'I-LogEmaxOverpEC50'!$A:$AR,MATCH(BO$1,'I-LogEmaxOverpEC50'!$A$1:$AR$1,0),FALSE),"")</f>
        <v>9.6256025900889615</v>
      </c>
      <c r="BP167" s="320" t="str">
        <f>_xlfn.IFNA(VLOOKUP($B167,'I-LogEmaxOverpEC50'!$A:$AR,MATCH(BP$1,'I-LogEmaxOverpEC50'!$A$1:$AR$1,0),FALSE),"")</f>
        <v/>
      </c>
      <c r="BQ167" s="320" t="str">
        <f>_xlfn.IFNA(VLOOKUP($B167,'I-LogEmaxOverpEC50'!$A:$AR,MATCH(BQ$1,'I-LogEmaxOverpEC50'!$A$1:$AR$1,0),FALSE),"")</f>
        <v/>
      </c>
      <c r="BR167" s="320" t="str">
        <f>_xlfn.IFNA(VLOOKUP($B167,'I-LogEmaxOverpEC50'!$A:$AR,MATCH(BR$1,'I-LogEmaxOverpEC50'!$A$1:$AR$1,0),FALSE),"")</f>
        <v/>
      </c>
      <c r="BS167" s="320" t="str">
        <f>_xlfn.IFNA(VLOOKUP($B167,'I-LogEmaxOverpEC50'!$A:$AR,MATCH(BS$1,'I-LogEmaxOverpEC50'!$A$1:$AR$1,0),FALSE),"")</f>
        <v/>
      </c>
      <c r="BT167" s="320" t="str">
        <f>_xlfn.IFNA(VLOOKUP($B167,'I-LogEmaxOverpEC50'!$A:$AR,MATCH(BT$1,'I-LogEmaxOverpEC50'!$A$1:$AR$1,0),FALSE),"")</f>
        <v/>
      </c>
      <c r="BU167" s="320" t="str">
        <f>_xlfn.IFNA(VLOOKUP($B167,'I-LogEmaxOverpEC50'!$A:$AR,MATCH(BU$1,'I-LogEmaxOverpEC50'!$A$1:$AR$1,0),FALSE),"")</f>
        <v/>
      </c>
      <c r="BV167" s="114" t="str" cm="1">
        <f t="array" ref="BV167">_xlfn.IFS(AND($C167="A",_xlfn.CONCAT(F167:G167)&lt;&gt;"",$A167=1),"x",AND($C167="A",_xlfn.CONCAT(F167:G167)="",$A167=1),"-",$A$1&lt;&gt;"","")</f>
        <v>-</v>
      </c>
      <c r="BW167" s="113" t="str" cm="1">
        <f t="array" ref="BW167">_xlfn.IFS(AND($C167="A",_xlfn.CONCAT(H167:L167)&lt;&gt;"",$A167=1),"x",AND($C167="A",_xlfn.CONCAT(H167:L167)="",$A167=1),"-",$A$1&lt;&gt;"","")</f>
        <v>x</v>
      </c>
      <c r="BX167" s="113" t="str" cm="1">
        <f t="array" ref="BX167">_xlfn.IFS(AND($C167="A",_xlfn.CONCAT(M167:P167)&lt;&gt;"",$A167=1),"x",AND($C167="A",_xlfn.CONCAT(M167:P167)="",$A167=1),"-",$A$1&lt;&gt;"","")</f>
        <v>-</v>
      </c>
      <c r="BY167" s="113" t="str" cm="1">
        <f t="array" ref="BY167">_xlfn.IFS(AND($C167="A",_xlfn.CONCAT(Q167:R167)&lt;&gt;"",$A167=1),"x",AND($C167="A",_xlfn.CONCAT(Q167:R167)="",$A167=1),"-",$A$1&lt;&gt;"","")</f>
        <v>-</v>
      </c>
      <c r="BZ167" s="121" t="str">
        <f t="shared" si="95"/>
        <v/>
      </c>
      <c r="CA167" s="120">
        <f t="shared" si="96"/>
        <v>9.6256025900889615</v>
      </c>
      <c r="CB167" s="120" t="str">
        <f t="shared" si="97"/>
        <v/>
      </c>
      <c r="CC167" s="120" t="str">
        <f t="shared" si="98"/>
        <v/>
      </c>
      <c r="CD167" s="121" t="str">
        <f t="shared" si="99"/>
        <v/>
      </c>
      <c r="CE167" s="120" t="str">
        <f t="shared" si="100"/>
        <v/>
      </c>
      <c r="CF167" s="120" t="str">
        <f t="shared" si="101"/>
        <v/>
      </c>
      <c r="CG167" s="120" t="str">
        <f t="shared" si="102"/>
        <v/>
      </c>
      <c r="CH167" s="120" t="str">
        <f t="shared" si="103"/>
        <v/>
      </c>
      <c r="CI167" s="120" t="str">
        <f t="shared" si="104"/>
        <v/>
      </c>
    </row>
    <row r="168" spans="1:87" x14ac:dyDescent="0.2">
      <c r="A168" s="311" cm="1">
        <f t="array" ref="A168">_xlfn.IFS(SUM(F168:R168)&gt;0,1,Z168&gt;0,2,TRUE,3)</f>
        <v>1</v>
      </c>
      <c r="B168" s="311" t="s">
        <v>93</v>
      </c>
      <c r="C168" s="311" t="str">
        <f>_xlfn.XLOOKUP(B168,RecNamesAll!A:A,RecNamesAll!E:E)</f>
        <v>A</v>
      </c>
      <c r="D168" s="311" t="str">
        <f>_xlfn.XLOOKUP(B168,RecNamesAll!A:A,RecNamesAll!C:C)</f>
        <v>D4</v>
      </c>
      <c r="F168" s="312" t="str">
        <f t="shared" si="70"/>
        <v/>
      </c>
      <c r="G168" s="313" t="str">
        <f t="shared" si="71"/>
        <v/>
      </c>
      <c r="H168" s="312">
        <f t="shared" si="72"/>
        <v>9.2293348838652385</v>
      </c>
      <c r="I168" s="313">
        <f t="shared" si="73"/>
        <v>9.2293348838652385</v>
      </c>
      <c r="J168" s="313">
        <f t="shared" si="74"/>
        <v>9.2189264528572412</v>
      </c>
      <c r="K168" s="313">
        <f t="shared" si="75"/>
        <v>9.2189264528572412</v>
      </c>
      <c r="L168" s="313">
        <f t="shared" si="76"/>
        <v>9.4513469892912596</v>
      </c>
      <c r="M168" s="312" t="str">
        <f t="shared" si="77"/>
        <v/>
      </c>
      <c r="N168" s="313" t="str">
        <f t="shared" si="78"/>
        <v/>
      </c>
      <c r="O168" s="313" t="str">
        <f t="shared" si="79"/>
        <v/>
      </c>
      <c r="P168" s="313" t="str">
        <f t="shared" si="80"/>
        <v/>
      </c>
      <c r="Q168" s="312" t="str">
        <f t="shared" si="81"/>
        <v/>
      </c>
      <c r="R168" s="313" t="str">
        <f t="shared" si="82"/>
        <v/>
      </c>
      <c r="S168" s="314">
        <f t="shared" si="83"/>
        <v>5</v>
      </c>
      <c r="T168" s="315" t="str">
        <f t="shared" si="84"/>
        <v>A</v>
      </c>
      <c r="U168" s="311" t="str">
        <f t="shared" si="85"/>
        <v>D4</v>
      </c>
      <c r="V168" s="316" t="str">
        <f>IF(VLOOKUP($B168,GtP!$A:$AA,MATCH("Gs_0-2",GtP!$A$1:$AA$1,0),FALSE)=0,"",VLOOKUP($B168,GtP!$A:$AA,MATCH("Gs_0-2",GtP!$A$1:$AA$1,0),FALSE))</f>
        <v/>
      </c>
      <c r="W168" s="317">
        <f>IF(VLOOKUP($B168,GtP!$A:$AA,MATCH("Gi/o_0-2",GtP!$A$1:$AA$1,0),FALSE)=0,"",VLOOKUP($B168,GtP!$A:$AA,MATCH("Gi/o_0-2",GtP!$A$1:$AA$1,0),FALSE))</f>
        <v>1</v>
      </c>
      <c r="X168" s="317" t="str">
        <f>IF(VLOOKUP($B168,GtP!$A:$AA,MATCH("Gq/11_0-2",GtP!$A$1:$AA$1,0),FALSE)=0,"",VLOOKUP($B168,GtP!$A:$AA,MATCH("Gq/11_0-2",GtP!$A$1:$AA$1,0),FALSE))</f>
        <v/>
      </c>
      <c r="Y168" s="317" t="str">
        <f>IF(VLOOKUP($B168,GtP!$A:$AA,MATCH("G12/13_0-2",GtP!$A$1:$AA$1,0),FALSE)=0,"",VLOOKUP($B168,GtP!$A:$AA,MATCH("G12/13_0-2",GtP!$A$1:$AA$1,0),FALSE))</f>
        <v/>
      </c>
      <c r="Z168" s="318">
        <f t="shared" si="86"/>
        <v>1</v>
      </c>
      <c r="AA168" s="317" t="str">
        <f t="shared" si="87"/>
        <v/>
      </c>
      <c r="AB168" s="317">
        <f t="shared" si="88"/>
        <v>1</v>
      </c>
      <c r="AC168" s="317" t="str">
        <f t="shared" si="89"/>
        <v/>
      </c>
      <c r="AD168" s="317" t="str">
        <f t="shared" si="90"/>
        <v/>
      </c>
      <c r="AE168" s="315" t="str">
        <f t="shared" si="91"/>
        <v/>
      </c>
      <c r="AF168" s="311">
        <f t="shared" si="92"/>
        <v>5</v>
      </c>
      <c r="AG168" s="311" t="str">
        <f t="shared" si="93"/>
        <v/>
      </c>
      <c r="AH168" s="311" t="str">
        <f t="shared" si="94"/>
        <v/>
      </c>
      <c r="AI168" s="316" t="str">
        <f>_xlfn.CONCAT(IF(AV168="","-","B"),IF(BI168="","-","I"),VLOOKUP($B168,GtP!$A:$BB,MATCH("Gs_0-1",GtP!$A$1:$BB$1,0),FALSE))</f>
        <v>---</v>
      </c>
      <c r="AJ168" s="317" t="str">
        <f>_xlfn.CONCAT(IF(AW168="","-","B"),IF(BJ168="","-","I"),VLOOKUP($B168,GtP!$A:$BB,MATCH("Gs_0-1",GtP!$A$1:$BB$1,0),FALSE))</f>
        <v>---</v>
      </c>
      <c r="AK168" s="317" t="str">
        <f>_xlfn.CONCAT(IF(AX168="","-","B"),IF(BK168="","-","I"),VLOOKUP($B168,GtP!$A:$BB,MATCH("Gi/o_0-1",GtP!$A$1:$BB$1,0),FALSE))</f>
        <v>-IG</v>
      </c>
      <c r="AL168" s="317" t="str">
        <f>_xlfn.CONCAT(IF(AY168="","-","B"),IF(BL168="","-","I"),VLOOKUP($B168,GtP!$A:$BB,MATCH("Gi/o_0-1",GtP!$A$1:$BB$1,0),FALSE))</f>
        <v>-IG</v>
      </c>
      <c r="AM168" s="317" t="str">
        <f>_xlfn.CONCAT(IF(AZ168="","-","B"),IF(BM168="","-","I"),VLOOKUP($B168,GtP!$A:$BB,MATCH("Gi/o_0-1",GtP!$A$1:$BB$1,0),FALSE))</f>
        <v>-IG</v>
      </c>
      <c r="AN168" s="317" t="str">
        <f>_xlfn.CONCAT(IF(BA168="","-","B"),IF(BN168="","-","I"),VLOOKUP($B168,GtP!$A:$BB,MATCH("Gi/o_0-1",GtP!$A$1:$BB$1,0),FALSE))</f>
        <v>-IG</v>
      </c>
      <c r="AO168" s="317" t="str">
        <f>_xlfn.CONCAT(IF(BB168="","-","B"),IF(BO168="","-","I"),VLOOKUP($B168,GtP!$A:$BB,MATCH("Gi/o_0-1",GtP!$A$1:$BB$1,0),FALSE))</f>
        <v>-IG</v>
      </c>
      <c r="AP168" s="317" t="str">
        <f>_xlfn.CONCAT(IF(BC168="","-","B"),IF(BP168="","-","I"),VLOOKUP($B168,GtP!$A:$BB,MATCH("Gq/11_0-1",GtP!$A$1:$BB$1,0),FALSE))</f>
        <v>---</v>
      </c>
      <c r="AQ168" s="317" t="str">
        <f>_xlfn.CONCAT(IF(BD168="","-","B"),IF(BQ168="","-","I"),VLOOKUP($B168,GtP!$A:$BB,MATCH("Gq/11_0-1",GtP!$A$1:$BB$1,0),FALSE))</f>
        <v>---</v>
      </c>
      <c r="AR168" s="317" t="str">
        <f>_xlfn.CONCAT(IF(BE168="","-","B"),IF(BR168="","-","I"),VLOOKUP($B168,GtP!$A:$BB,MATCH("Gq/11_0-1",GtP!$A$1:$BB$1,0),FALSE))</f>
        <v>---</v>
      </c>
      <c r="AS168" s="317" t="str">
        <f>_xlfn.CONCAT(IF(BF168="","-","B"),IF(BS168="","-","I"),VLOOKUP($B168,GtP!$A:$BB,MATCH("Gq/11_0-1",GtP!$A$1:$BB$1,0),FALSE))</f>
        <v>---</v>
      </c>
      <c r="AT168" s="317" t="str">
        <f>_xlfn.CONCAT(IF(BG168="","-","B"),IF(BT168="","-","I"),VLOOKUP($B168,GtP!$A:$BB,MATCH("G12/13_0-1",GtP!$A$1:$BB$1,0),FALSE))</f>
        <v>---</v>
      </c>
      <c r="AU168" s="317" t="str">
        <f>_xlfn.CONCAT(IF(BH168="","-","B"),IF(BU168="","-","I"),VLOOKUP($B168,GtP!$A:$BB,MATCH("G12/13_0-1",GtP!$A$1:$BB$1,0),FALSE))</f>
        <v>---</v>
      </c>
      <c r="AV168" s="319" t="str">
        <f>_xlfn.IFNA(VLOOKUP($B168,'B-LogEmaxOverpEC50'!$A:$AL,MATCH(AV$1,'B-LogEmaxOverpEC50'!$A$1:$AL$1,0),FALSE),"")</f>
        <v/>
      </c>
      <c r="AX168" s="321" t="str">
        <f>_xlfn.IFNA(VLOOKUP($B168,'B-LogEmaxOverpEC50'!$A:$AL,MATCH(AX$1,'B-LogEmaxOverpEC50'!$A$1:$AL$1,0),FALSE),"")</f>
        <v/>
      </c>
      <c r="AY168" s="321" t="str">
        <f>_xlfn.IFNA(VLOOKUP($B168,'B-LogEmaxOverpEC50'!$A:$AL,MATCH(AY$1,'B-LogEmaxOverpEC50'!$A$1:$AL$1,0),FALSE),"")</f>
        <v/>
      </c>
      <c r="AZ168" s="321" t="str">
        <f>_xlfn.IFNA(VLOOKUP($B168,'B-LogEmaxOverpEC50'!$A:$AL,MATCH(AZ$1,'B-LogEmaxOverpEC50'!$A$1:$AL$1,0),FALSE),"")</f>
        <v/>
      </c>
      <c r="BA168" s="321" t="str">
        <f>_xlfn.IFNA(VLOOKUP($B168,'B-LogEmaxOverpEC50'!$A:$AL,MATCH(BA$1,'B-LogEmaxOverpEC50'!$A$1:$AL$1,0),FALSE),"")</f>
        <v/>
      </c>
      <c r="BB168" s="321" t="str">
        <f>_xlfn.IFNA(VLOOKUP($B168,'B-LogEmaxOverpEC50'!$A:$AL,MATCH(BB$1,'B-LogEmaxOverpEC50'!$A$1:$AL$1,0),FALSE),"")</f>
        <v/>
      </c>
      <c r="BC168" s="321" t="str">
        <f>_xlfn.IFNA(VLOOKUP($B168,'B-LogEmaxOverpEC50'!$A:$AL,MATCH(BC$1,'B-LogEmaxOverpEC50'!$A$1:$AL$1,0),FALSE),"")</f>
        <v/>
      </c>
      <c r="BD168" s="321" t="str">
        <f>_xlfn.IFNA(VLOOKUP($B168,'B-LogEmaxOverpEC50'!$A:$AL,MATCH(BD$1,'B-LogEmaxOverpEC50'!$A$1:$AL$1,0),FALSE),"")</f>
        <v/>
      </c>
      <c r="BE168" s="321" t="str">
        <f>_xlfn.IFNA(VLOOKUP($B168,'B-LogEmaxOverpEC50'!$A:$AL,MATCH(BE$1,'B-LogEmaxOverpEC50'!$A$1:$AL$1,0),FALSE),"")</f>
        <v/>
      </c>
      <c r="BF168" s="321" t="str">
        <f>_xlfn.IFNA(VLOOKUP($B168,'B-LogEmaxOverpEC50'!$A:$AL,MATCH(BF$1,'B-LogEmaxOverpEC50'!$A$1:$AL$1,0),FALSE),"")</f>
        <v/>
      </c>
      <c r="BG168" s="321" t="str">
        <f>_xlfn.IFNA(VLOOKUP($B168,'B-LogEmaxOverpEC50'!$A:$AL,MATCH(BG$1,'B-LogEmaxOverpEC50'!$A$1:$AL$1,0),FALSE),"")</f>
        <v/>
      </c>
      <c r="BH168" s="321" t="str">
        <f>_xlfn.IFNA(VLOOKUP($B168,'B-LogEmaxOverpEC50'!$A:$AL,MATCH(BH$1,'B-LogEmaxOverpEC50'!$A$1:$AL$1,0),FALSE),"")</f>
        <v/>
      </c>
      <c r="BI168" s="322" t="str">
        <f>_xlfn.IFNA(VLOOKUP($B168,'I-LogEmaxOverpEC50'!$A:$AR,MATCH(BI$1,'I-LogEmaxOverpEC50'!$A$1:$AR$1,0),FALSE),"")</f>
        <v/>
      </c>
      <c r="BJ168" s="320" t="str">
        <f>_xlfn.IFNA(VLOOKUP($B168,'I-LogEmaxOverpEC50'!$A:$AR,MATCH(BJ$1,'I-LogEmaxOverpEC50'!$A$1:$AR$1,0),FALSE),"")</f>
        <v/>
      </c>
      <c r="BK168" s="320">
        <f>_xlfn.IFNA(VLOOKUP($B168,'I-LogEmaxOverpEC50'!$A:$AR,MATCH(BK$1,'I-LogEmaxOverpEC50'!$A$1:$AR$1,0),FALSE),"")</f>
        <v>9.2293348838652385</v>
      </c>
      <c r="BL168" s="320">
        <f>_xlfn.IFNA(VLOOKUP($B168,'I-LogEmaxOverpEC50'!$A:$AR,MATCH(BL$1,'I-LogEmaxOverpEC50'!$A$1:$AR$1,0),FALSE),"")</f>
        <v>9.2293348838652385</v>
      </c>
      <c r="BM168" s="320">
        <f>_xlfn.IFNA(VLOOKUP($B168,'I-LogEmaxOverpEC50'!$A:$AR,MATCH(BM$1,'I-LogEmaxOverpEC50'!$A$1:$AR$1,0),FALSE),"")</f>
        <v>9.2189264528572412</v>
      </c>
      <c r="BN168" s="320">
        <f>_xlfn.IFNA(VLOOKUP($B168,'I-LogEmaxOverpEC50'!$A:$AR,MATCH(BN$1,'I-LogEmaxOverpEC50'!$A$1:$AR$1,0),FALSE),"")</f>
        <v>9.2189264528572412</v>
      </c>
      <c r="BO168" s="320">
        <f>_xlfn.IFNA(VLOOKUP($B168,'I-LogEmaxOverpEC50'!$A:$AR,MATCH(BO$1,'I-LogEmaxOverpEC50'!$A$1:$AR$1,0),FALSE),"")</f>
        <v>9.4513469892912596</v>
      </c>
      <c r="BP168" s="320" t="str">
        <f>_xlfn.IFNA(VLOOKUP($B168,'I-LogEmaxOverpEC50'!$A:$AR,MATCH(BP$1,'I-LogEmaxOverpEC50'!$A$1:$AR$1,0),FALSE),"")</f>
        <v/>
      </c>
      <c r="BQ168" s="320" t="str">
        <f>_xlfn.IFNA(VLOOKUP($B168,'I-LogEmaxOverpEC50'!$A:$AR,MATCH(BQ$1,'I-LogEmaxOverpEC50'!$A$1:$AR$1,0),FALSE),"")</f>
        <v/>
      </c>
      <c r="BR168" s="320" t="str">
        <f>_xlfn.IFNA(VLOOKUP($B168,'I-LogEmaxOverpEC50'!$A:$AR,MATCH(BR$1,'I-LogEmaxOverpEC50'!$A$1:$AR$1,0),FALSE),"")</f>
        <v/>
      </c>
      <c r="BS168" s="320" t="str">
        <f>_xlfn.IFNA(VLOOKUP($B168,'I-LogEmaxOverpEC50'!$A:$AR,MATCH(BS$1,'I-LogEmaxOverpEC50'!$A$1:$AR$1,0),FALSE),"")</f>
        <v/>
      </c>
      <c r="BT168" s="320" t="str">
        <f>_xlfn.IFNA(VLOOKUP($B168,'I-LogEmaxOverpEC50'!$A:$AR,MATCH(BT$1,'I-LogEmaxOverpEC50'!$A$1:$AR$1,0),FALSE),"")</f>
        <v/>
      </c>
      <c r="BU168" s="320" t="str">
        <f>_xlfn.IFNA(VLOOKUP($B168,'I-LogEmaxOverpEC50'!$A:$AR,MATCH(BU$1,'I-LogEmaxOverpEC50'!$A$1:$AR$1,0),FALSE),"")</f>
        <v/>
      </c>
      <c r="BV168" s="114" t="str" cm="1">
        <f t="array" ref="BV168">_xlfn.IFS(AND($C168="A",_xlfn.CONCAT(F168:G168)&lt;&gt;"",$A168=1),"x",AND($C168="A",_xlfn.CONCAT(F168:G168)="",$A168=1),"-",$A$1&lt;&gt;"","")</f>
        <v>-</v>
      </c>
      <c r="BW168" s="113" t="str" cm="1">
        <f t="array" ref="BW168">_xlfn.IFS(AND($C168="A",_xlfn.CONCAT(H168:L168)&lt;&gt;"",$A168=1),"x",AND($C168="A",_xlfn.CONCAT(H168:L168)="",$A168=1),"-",$A$1&lt;&gt;"","")</f>
        <v>x</v>
      </c>
      <c r="BX168" s="113" t="str" cm="1">
        <f t="array" ref="BX168">_xlfn.IFS(AND($C168="A",_xlfn.CONCAT(M168:P168)&lt;&gt;"",$A168=1),"x",AND($C168="A",_xlfn.CONCAT(M168:P168)="",$A168=1),"-",$A$1&lt;&gt;"","")</f>
        <v>-</v>
      </c>
      <c r="BY168" s="113" t="str" cm="1">
        <f t="array" ref="BY168">_xlfn.IFS(AND($C168="A",_xlfn.CONCAT(Q168:R168)&lt;&gt;"",$A168=1),"x",AND($C168="A",_xlfn.CONCAT(Q168:R168)="",$A168=1),"-",$A$1&lt;&gt;"","")</f>
        <v>-</v>
      </c>
      <c r="BZ168" s="121" t="str">
        <f t="shared" si="95"/>
        <v/>
      </c>
      <c r="CA168" s="120">
        <f t="shared" si="96"/>
        <v>9.4513469892912596</v>
      </c>
      <c r="CB168" s="120" t="str">
        <f t="shared" si="97"/>
        <v/>
      </c>
      <c r="CC168" s="120" t="str">
        <f t="shared" si="98"/>
        <v/>
      </c>
      <c r="CD168" s="121" t="str">
        <f t="shared" si="99"/>
        <v/>
      </c>
      <c r="CE168" s="120" t="str">
        <f t="shared" si="100"/>
        <v/>
      </c>
      <c r="CF168" s="120" t="str">
        <f t="shared" si="101"/>
        <v/>
      </c>
      <c r="CG168" s="120" t="str">
        <f t="shared" si="102"/>
        <v/>
      </c>
      <c r="CH168" s="120" t="str">
        <f t="shared" si="103"/>
        <v/>
      </c>
      <c r="CI168" s="120" t="str">
        <f t="shared" si="104"/>
        <v/>
      </c>
    </row>
    <row r="169" spans="1:87" x14ac:dyDescent="0.2">
      <c r="A169" s="311" cm="1">
        <f t="array" ref="A169">_xlfn.IFS(SUM(F169:R169)&gt;0,1,Z169&gt;0,2,TRUE,3)</f>
        <v>1</v>
      </c>
      <c r="B169" s="311" t="s">
        <v>103</v>
      </c>
      <c r="C169" s="311" t="str">
        <f>_xlfn.XLOOKUP(B169,RecNamesAll!A:A,RecNamesAll!E:E)</f>
        <v>A</v>
      </c>
      <c r="D169" s="311" t="str">
        <f>_xlfn.XLOOKUP(B169,RecNamesAll!A:A,RecNamesAll!C:C)</f>
        <v>GAL1</v>
      </c>
      <c r="F169" s="312" t="str">
        <f t="shared" si="70"/>
        <v/>
      </c>
      <c r="G169" s="313" t="str">
        <f t="shared" si="71"/>
        <v/>
      </c>
      <c r="H169" s="312">
        <f t="shared" si="72"/>
        <v>9.9476857386810931</v>
      </c>
      <c r="I169" s="313">
        <f t="shared" si="73"/>
        <v>9.9476857386810931</v>
      </c>
      <c r="J169" s="313">
        <f t="shared" si="74"/>
        <v>9.5139928779205256</v>
      </c>
      <c r="K169" s="313">
        <f t="shared" si="75"/>
        <v>9.5139928779205256</v>
      </c>
      <c r="L169" s="313">
        <f t="shared" si="76"/>
        <v>8.9859846258826828</v>
      </c>
      <c r="M169" s="312" t="str">
        <f t="shared" si="77"/>
        <v/>
      </c>
      <c r="N169" s="313" t="str">
        <f t="shared" si="78"/>
        <v/>
      </c>
      <c r="O169" s="313" t="str">
        <f t="shared" si="79"/>
        <v/>
      </c>
      <c r="P169" s="313" t="str">
        <f t="shared" si="80"/>
        <v/>
      </c>
      <c r="Q169" s="312" t="str">
        <f t="shared" si="81"/>
        <v/>
      </c>
      <c r="R169" s="313" t="str">
        <f t="shared" si="82"/>
        <v/>
      </c>
      <c r="S169" s="314">
        <f t="shared" si="83"/>
        <v>5</v>
      </c>
      <c r="T169" s="315" t="str">
        <f t="shared" si="84"/>
        <v>A</v>
      </c>
      <c r="U169" s="311" t="str">
        <f t="shared" si="85"/>
        <v>GAL1</v>
      </c>
      <c r="V169" s="316" t="str">
        <f>IF(VLOOKUP($B169,GtP!$A:$AA,MATCH("Gs_0-2",GtP!$A$1:$AA$1,0),FALSE)=0,"",VLOOKUP($B169,GtP!$A:$AA,MATCH("Gs_0-2",GtP!$A$1:$AA$1,0),FALSE))</f>
        <v/>
      </c>
      <c r="W169" s="317">
        <f>IF(VLOOKUP($B169,GtP!$A:$AA,MATCH("Gi/o_0-2",GtP!$A$1:$AA$1,0),FALSE)=0,"",VLOOKUP($B169,GtP!$A:$AA,MATCH("Gi/o_0-2",GtP!$A$1:$AA$1,0),FALSE))</f>
        <v>1</v>
      </c>
      <c r="X169" s="317" t="str">
        <f>IF(VLOOKUP($B169,GtP!$A:$AA,MATCH("Gq/11_0-2",GtP!$A$1:$AA$1,0),FALSE)=0,"",VLOOKUP($B169,GtP!$A:$AA,MATCH("Gq/11_0-2",GtP!$A$1:$AA$1,0),FALSE))</f>
        <v/>
      </c>
      <c r="Y169" s="317" t="str">
        <f>IF(VLOOKUP($B169,GtP!$A:$AA,MATCH("G12/13_0-2",GtP!$A$1:$AA$1,0),FALSE)=0,"",VLOOKUP($B169,GtP!$A:$AA,MATCH("G12/13_0-2",GtP!$A$1:$AA$1,0),FALSE))</f>
        <v/>
      </c>
      <c r="Z169" s="318">
        <f t="shared" si="86"/>
        <v>1</v>
      </c>
      <c r="AA169" s="317" t="str">
        <f t="shared" si="87"/>
        <v/>
      </c>
      <c r="AB169" s="317">
        <f t="shared" si="88"/>
        <v>1</v>
      </c>
      <c r="AC169" s="317" t="str">
        <f t="shared" si="89"/>
        <v/>
      </c>
      <c r="AD169" s="317" t="str">
        <f t="shared" si="90"/>
        <v/>
      </c>
      <c r="AE169" s="315" t="str">
        <f t="shared" si="91"/>
        <v/>
      </c>
      <c r="AF169" s="311">
        <f t="shared" si="92"/>
        <v>5</v>
      </c>
      <c r="AG169" s="311" t="str">
        <f t="shared" si="93"/>
        <v/>
      </c>
      <c r="AH169" s="311" t="str">
        <f t="shared" si="94"/>
        <v/>
      </c>
      <c r="AI169" s="316" t="str">
        <f>_xlfn.CONCAT(IF(AV169="","-","B"),IF(BI169="","-","I"),VLOOKUP($B169,GtP!$A:$BB,MATCH("Gs_0-1",GtP!$A$1:$BB$1,0),FALSE))</f>
        <v>-I-</v>
      </c>
      <c r="AJ169" s="317" t="str">
        <f>_xlfn.CONCAT(IF(AW169="","-","B"),IF(BJ169="","-","I"),VLOOKUP($B169,GtP!$A:$BB,MATCH("Gs_0-1",GtP!$A$1:$BB$1,0),FALSE))</f>
        <v>-I-</v>
      </c>
      <c r="AK169" s="317" t="str">
        <f>_xlfn.CONCAT(IF(AX169="","-","B"),IF(BK169="","-","I"),VLOOKUP($B169,GtP!$A:$BB,MATCH("Gi/o_0-1",GtP!$A$1:$BB$1,0),FALSE))</f>
        <v>-IG</v>
      </c>
      <c r="AL169" s="317" t="str">
        <f>_xlfn.CONCAT(IF(AY169="","-","B"),IF(BL169="","-","I"),VLOOKUP($B169,GtP!$A:$BB,MATCH("Gi/o_0-1",GtP!$A$1:$BB$1,0),FALSE))</f>
        <v>-IG</v>
      </c>
      <c r="AM169" s="317" t="str">
        <f>_xlfn.CONCAT(IF(AZ169="","-","B"),IF(BM169="","-","I"),VLOOKUP($B169,GtP!$A:$BB,MATCH("Gi/o_0-1",GtP!$A$1:$BB$1,0),FALSE))</f>
        <v>-IG</v>
      </c>
      <c r="AN169" s="317" t="str">
        <f>_xlfn.CONCAT(IF(BA169="","-","B"),IF(BN169="","-","I"),VLOOKUP($B169,GtP!$A:$BB,MATCH("Gi/o_0-1",GtP!$A$1:$BB$1,0),FALSE))</f>
        <v>-IG</v>
      </c>
      <c r="AO169" s="317" t="str">
        <f>_xlfn.CONCAT(IF(BB169="","-","B"),IF(BO169="","-","I"),VLOOKUP($B169,GtP!$A:$BB,MATCH("Gi/o_0-1",GtP!$A$1:$BB$1,0),FALSE))</f>
        <v>-IG</v>
      </c>
      <c r="AP169" s="317" t="str">
        <f>_xlfn.CONCAT(IF(BC169="","-","B"),IF(BP169="","-","I"),VLOOKUP($B169,GtP!$A:$BB,MATCH("Gq/11_0-1",GtP!$A$1:$BB$1,0),FALSE))</f>
        <v>-I-</v>
      </c>
      <c r="AQ169" s="317" t="str">
        <f>_xlfn.CONCAT(IF(BD169="","-","B"),IF(BQ169="","-","I"),VLOOKUP($B169,GtP!$A:$BB,MATCH("Gq/11_0-1",GtP!$A$1:$BB$1,0),FALSE))</f>
        <v>-I-</v>
      </c>
      <c r="AR169" s="317" t="str">
        <f>_xlfn.CONCAT(IF(BE169="","-","B"),IF(BR169="","-","I"),VLOOKUP($B169,GtP!$A:$BB,MATCH("Gq/11_0-1",GtP!$A$1:$BB$1,0),FALSE))</f>
        <v>-I-</v>
      </c>
      <c r="AS169" s="317" t="str">
        <f>_xlfn.CONCAT(IF(BF169="","-","B"),IF(BS169="","-","I"),VLOOKUP($B169,GtP!$A:$BB,MATCH("Gq/11_0-1",GtP!$A$1:$BB$1,0),FALSE))</f>
        <v>-I-</v>
      </c>
      <c r="AT169" s="317" t="str">
        <f>_xlfn.CONCAT(IF(BG169="","-","B"),IF(BT169="","-","I"),VLOOKUP($B169,GtP!$A:$BB,MATCH("G12/13_0-1",GtP!$A$1:$BB$1,0),FALSE))</f>
        <v>-I-</v>
      </c>
      <c r="AU169" s="317" t="str">
        <f>_xlfn.CONCAT(IF(BH169="","-","B"),IF(BU169="","-","I"),VLOOKUP($B169,GtP!$A:$BB,MATCH("G12/13_0-1",GtP!$A$1:$BB$1,0),FALSE))</f>
        <v>-I-</v>
      </c>
      <c r="AV169" s="319" t="str">
        <f>_xlfn.IFNA(VLOOKUP($B169,'B-LogEmaxOverpEC50'!$A:$AL,MATCH(AV$1,'B-LogEmaxOverpEC50'!$A$1:$AL$1,0),FALSE),"")</f>
        <v/>
      </c>
      <c r="AX169" s="321" t="str">
        <f>_xlfn.IFNA(VLOOKUP($B169,'B-LogEmaxOverpEC50'!$A:$AL,MATCH(AX$1,'B-LogEmaxOverpEC50'!$A$1:$AL$1,0),FALSE),"")</f>
        <v/>
      </c>
      <c r="AY169" s="321" t="str">
        <f>_xlfn.IFNA(VLOOKUP($B169,'B-LogEmaxOverpEC50'!$A:$AL,MATCH(AY$1,'B-LogEmaxOverpEC50'!$A$1:$AL$1,0),FALSE),"")</f>
        <v/>
      </c>
      <c r="AZ169" s="321" t="str">
        <f>_xlfn.IFNA(VLOOKUP($B169,'B-LogEmaxOverpEC50'!$A:$AL,MATCH(AZ$1,'B-LogEmaxOverpEC50'!$A$1:$AL$1,0),FALSE),"")</f>
        <v/>
      </c>
      <c r="BA169" s="321" t="str">
        <f>_xlfn.IFNA(VLOOKUP($B169,'B-LogEmaxOverpEC50'!$A:$AL,MATCH(BA$1,'B-LogEmaxOverpEC50'!$A$1:$AL$1,0),FALSE),"")</f>
        <v/>
      </c>
      <c r="BB169" s="321" t="str">
        <f>_xlfn.IFNA(VLOOKUP($B169,'B-LogEmaxOverpEC50'!$A:$AL,MATCH(BB$1,'B-LogEmaxOverpEC50'!$A$1:$AL$1,0),FALSE),"")</f>
        <v/>
      </c>
      <c r="BC169" s="321" t="str">
        <f>_xlfn.IFNA(VLOOKUP($B169,'B-LogEmaxOverpEC50'!$A:$AL,MATCH(BC$1,'B-LogEmaxOverpEC50'!$A$1:$AL$1,0),FALSE),"")</f>
        <v/>
      </c>
      <c r="BD169" s="321" t="str">
        <f>_xlfn.IFNA(VLOOKUP($B169,'B-LogEmaxOverpEC50'!$A:$AL,MATCH(BD$1,'B-LogEmaxOverpEC50'!$A$1:$AL$1,0),FALSE),"")</f>
        <v/>
      </c>
      <c r="BE169" s="321" t="str">
        <f>_xlfn.IFNA(VLOOKUP($B169,'B-LogEmaxOverpEC50'!$A:$AL,MATCH(BE$1,'B-LogEmaxOverpEC50'!$A$1:$AL$1,0),FALSE),"")</f>
        <v/>
      </c>
      <c r="BF169" s="321" t="str">
        <f>_xlfn.IFNA(VLOOKUP($B169,'B-LogEmaxOverpEC50'!$A:$AL,MATCH(BF$1,'B-LogEmaxOverpEC50'!$A$1:$AL$1,0),FALSE),"")</f>
        <v/>
      </c>
      <c r="BG169" s="321" t="str">
        <f>_xlfn.IFNA(VLOOKUP($B169,'B-LogEmaxOverpEC50'!$A:$AL,MATCH(BG$1,'B-LogEmaxOverpEC50'!$A$1:$AL$1,0),FALSE),"")</f>
        <v/>
      </c>
      <c r="BH169" s="321" t="str">
        <f>_xlfn.IFNA(VLOOKUP($B169,'B-LogEmaxOverpEC50'!$A:$AL,MATCH(BH$1,'B-LogEmaxOverpEC50'!$A$1:$AL$1,0),FALSE),"")</f>
        <v/>
      </c>
      <c r="BI169" s="322">
        <f>_xlfn.IFNA(VLOOKUP($B169,'I-LogEmaxOverpEC50'!$A:$AR,MATCH(BI$1,'I-LogEmaxOverpEC50'!$A$1:$AR$1,0),FALSE),"")</f>
        <v>8.1711728345680648</v>
      </c>
      <c r="BJ169" s="320">
        <f>_xlfn.IFNA(VLOOKUP($B169,'I-LogEmaxOverpEC50'!$A:$AR,MATCH(BJ$1,'I-LogEmaxOverpEC50'!$A$1:$AR$1,0),FALSE),"")</f>
        <v>8.1352925270344372</v>
      </c>
      <c r="BK169" s="320">
        <f>_xlfn.IFNA(VLOOKUP($B169,'I-LogEmaxOverpEC50'!$A:$AR,MATCH(BK$1,'I-LogEmaxOverpEC50'!$A$1:$AR$1,0),FALSE),"")</f>
        <v>9.9476857386810931</v>
      </c>
      <c r="BL169" s="320">
        <f>_xlfn.IFNA(VLOOKUP($B169,'I-LogEmaxOverpEC50'!$A:$AR,MATCH(BL$1,'I-LogEmaxOverpEC50'!$A$1:$AR$1,0),FALSE),"")</f>
        <v>9.9476857386810931</v>
      </c>
      <c r="BM169" s="320">
        <f>_xlfn.IFNA(VLOOKUP($B169,'I-LogEmaxOverpEC50'!$A:$AR,MATCH(BM$1,'I-LogEmaxOverpEC50'!$A$1:$AR$1,0),FALSE),"")</f>
        <v>9.5139928779205256</v>
      </c>
      <c r="BN169" s="320">
        <f>_xlfn.IFNA(VLOOKUP($B169,'I-LogEmaxOverpEC50'!$A:$AR,MATCH(BN$1,'I-LogEmaxOverpEC50'!$A$1:$AR$1,0),FALSE),"")</f>
        <v>9.5139928779205256</v>
      </c>
      <c r="BO169" s="320">
        <f>_xlfn.IFNA(VLOOKUP($B169,'I-LogEmaxOverpEC50'!$A:$AR,MATCH(BO$1,'I-LogEmaxOverpEC50'!$A$1:$AR$1,0),FALSE),"")</f>
        <v>8.9859846258826828</v>
      </c>
      <c r="BP169" s="320">
        <f>_xlfn.IFNA(VLOOKUP($B169,'I-LogEmaxOverpEC50'!$A:$AR,MATCH(BP$1,'I-LogEmaxOverpEC50'!$A$1:$AR$1,0),FALSE),"")</f>
        <v>8.8878224082319903</v>
      </c>
      <c r="BQ169" s="320">
        <f>_xlfn.IFNA(VLOOKUP($B169,'I-LogEmaxOverpEC50'!$A:$AR,MATCH(BQ$1,'I-LogEmaxOverpEC50'!$A$1:$AR$1,0),FALSE),"")</f>
        <v>8.8878224082319903</v>
      </c>
      <c r="BR169" s="320">
        <f>_xlfn.IFNA(VLOOKUP($B169,'I-LogEmaxOverpEC50'!$A:$AR,MATCH(BR$1,'I-LogEmaxOverpEC50'!$A$1:$AR$1,0),FALSE),"")</f>
        <v>8.899441718949296</v>
      </c>
      <c r="BS169" s="320">
        <f>_xlfn.IFNA(VLOOKUP($B169,'I-LogEmaxOverpEC50'!$A:$AR,MATCH(BS$1,'I-LogEmaxOverpEC50'!$A$1:$AR$1,0),FALSE),"")</f>
        <v>8.1993134144493069</v>
      </c>
      <c r="BT169" s="320">
        <f>_xlfn.IFNA(VLOOKUP($B169,'I-LogEmaxOverpEC50'!$A:$AR,MATCH(BT$1,'I-LogEmaxOverpEC50'!$A$1:$AR$1,0),FALSE),"")</f>
        <v>8.6604304068932922</v>
      </c>
      <c r="BU169" s="320">
        <f>_xlfn.IFNA(VLOOKUP($B169,'I-LogEmaxOverpEC50'!$A:$AR,MATCH(BU$1,'I-LogEmaxOverpEC50'!$A$1:$AR$1,0),FALSE),"")</f>
        <v>8.4311553484249728</v>
      </c>
      <c r="BV169" s="114" t="str" cm="1">
        <f t="array" ref="BV169">_xlfn.IFS(AND($C169="A",_xlfn.CONCAT(F169:G169)&lt;&gt;"",$A169=1),"x",AND($C169="A",_xlfn.CONCAT(F169:G169)="",$A169=1),"-",$A$1&lt;&gt;"","")</f>
        <v>-</v>
      </c>
      <c r="BW169" s="113" t="str" cm="1">
        <f t="array" ref="BW169">_xlfn.IFS(AND($C169="A",_xlfn.CONCAT(H169:L169)&lt;&gt;"",$A169=1),"x",AND($C169="A",_xlfn.CONCAT(H169:L169)="",$A169=1),"-",$A$1&lt;&gt;"","")</f>
        <v>x</v>
      </c>
      <c r="BX169" s="113" t="str" cm="1">
        <f t="array" ref="BX169">_xlfn.IFS(AND($C169="A",_xlfn.CONCAT(M169:P169)&lt;&gt;"",$A169=1),"x",AND($C169="A",_xlfn.CONCAT(M169:P169)="",$A169=1),"-",$A$1&lt;&gt;"","")</f>
        <v>-</v>
      </c>
      <c r="BY169" s="113" t="str" cm="1">
        <f t="array" ref="BY169">_xlfn.IFS(AND($C169="A",_xlfn.CONCAT(Q169:R169)&lt;&gt;"",$A169=1),"x",AND($C169="A",_xlfn.CONCAT(Q169:R169)="",$A169=1),"-",$A$1&lt;&gt;"","")</f>
        <v>-</v>
      </c>
      <c r="BZ169" s="121" t="str">
        <f t="shared" si="95"/>
        <v/>
      </c>
      <c r="CA169" s="120">
        <f t="shared" si="96"/>
        <v>9.9476857386810931</v>
      </c>
      <c r="CB169" s="120" t="str">
        <f t="shared" si="97"/>
        <v/>
      </c>
      <c r="CC169" s="120" t="str">
        <f t="shared" si="98"/>
        <v/>
      </c>
      <c r="CD169" s="121" t="str">
        <f t="shared" si="99"/>
        <v/>
      </c>
      <c r="CE169" s="120" t="str">
        <f t="shared" si="100"/>
        <v/>
      </c>
      <c r="CF169" s="120" t="str">
        <f t="shared" si="101"/>
        <v/>
      </c>
      <c r="CG169" s="120" t="str">
        <f t="shared" si="102"/>
        <v/>
      </c>
      <c r="CH169" s="120" t="str">
        <f t="shared" si="103"/>
        <v/>
      </c>
      <c r="CI169" s="120" t="str">
        <f t="shared" si="104"/>
        <v/>
      </c>
    </row>
    <row r="170" spans="1:87" x14ac:dyDescent="0.2">
      <c r="A170" s="311" cm="1">
        <f t="array" ref="A170">_xlfn.IFS(SUM(F170:R170)&gt;0,1,Z170&gt;0,2,TRUE,3)</f>
        <v>1</v>
      </c>
      <c r="B170" s="311" t="s">
        <v>105</v>
      </c>
      <c r="C170" s="311" t="str">
        <f>_xlfn.XLOOKUP(B170,RecNamesAll!A:A,RecNamesAll!E:E)</f>
        <v>A</v>
      </c>
      <c r="D170" s="311" t="str">
        <f>_xlfn.XLOOKUP(B170,RecNamesAll!A:A,RecNamesAll!C:C)</f>
        <v>GAL3</v>
      </c>
      <c r="F170" s="312" t="str">
        <f t="shared" si="70"/>
        <v/>
      </c>
      <c r="G170" s="313" t="str">
        <f t="shared" si="71"/>
        <v/>
      </c>
      <c r="H170" s="312">
        <f t="shared" si="72"/>
        <v>7.4815707202977579</v>
      </c>
      <c r="I170" s="313">
        <f t="shared" si="73"/>
        <v>7.4815707202977579</v>
      </c>
      <c r="J170" s="313">
        <f t="shared" si="74"/>
        <v>7.7191807228481872</v>
      </c>
      <c r="K170" s="313">
        <f t="shared" si="75"/>
        <v>7.7191807228481872</v>
      </c>
      <c r="L170" s="313">
        <f t="shared" si="76"/>
        <v>7.7844521379662952</v>
      </c>
      <c r="M170" s="312" t="str">
        <f t="shared" si="77"/>
        <v/>
      </c>
      <c r="N170" s="313" t="str">
        <f t="shared" si="78"/>
        <v/>
      </c>
      <c r="O170" s="313" t="str">
        <f t="shared" si="79"/>
        <v/>
      </c>
      <c r="P170" s="313" t="str">
        <f t="shared" si="80"/>
        <v/>
      </c>
      <c r="Q170" s="312" t="str">
        <f t="shared" si="81"/>
        <v/>
      </c>
      <c r="R170" s="313" t="str">
        <f t="shared" si="82"/>
        <v/>
      </c>
      <c r="S170" s="314">
        <f t="shared" si="83"/>
        <v>5</v>
      </c>
      <c r="T170" s="315" t="str">
        <f t="shared" si="84"/>
        <v>A</v>
      </c>
      <c r="U170" s="311" t="str">
        <f t="shared" si="85"/>
        <v>GAL3</v>
      </c>
      <c r="V170" s="316" t="str">
        <f>IF(VLOOKUP($B170,GtP!$A:$AA,MATCH("Gs_0-2",GtP!$A$1:$AA$1,0),FALSE)=0,"",VLOOKUP($B170,GtP!$A:$AA,MATCH("Gs_0-2",GtP!$A$1:$AA$1,0),FALSE))</f>
        <v/>
      </c>
      <c r="W170" s="317">
        <f>IF(VLOOKUP($B170,GtP!$A:$AA,MATCH("Gi/o_0-2",GtP!$A$1:$AA$1,0),FALSE)=0,"",VLOOKUP($B170,GtP!$A:$AA,MATCH("Gi/o_0-2",GtP!$A$1:$AA$1,0),FALSE))</f>
        <v>1</v>
      </c>
      <c r="X170" s="317" t="str">
        <f>IF(VLOOKUP($B170,GtP!$A:$AA,MATCH("Gq/11_0-2",GtP!$A$1:$AA$1,0),FALSE)=0,"",VLOOKUP($B170,GtP!$A:$AA,MATCH("Gq/11_0-2",GtP!$A$1:$AA$1,0),FALSE))</f>
        <v/>
      </c>
      <c r="Y170" s="317" t="str">
        <f>IF(VLOOKUP($B170,GtP!$A:$AA,MATCH("G12/13_0-2",GtP!$A$1:$AA$1,0),FALSE)=0,"",VLOOKUP($B170,GtP!$A:$AA,MATCH("G12/13_0-2",GtP!$A$1:$AA$1,0),FALSE))</f>
        <v/>
      </c>
      <c r="Z170" s="318">
        <f t="shared" si="86"/>
        <v>1</v>
      </c>
      <c r="AA170" s="317" t="str">
        <f t="shared" si="87"/>
        <v/>
      </c>
      <c r="AB170" s="317">
        <f t="shared" si="88"/>
        <v>1</v>
      </c>
      <c r="AC170" s="317" t="str">
        <f t="shared" si="89"/>
        <v/>
      </c>
      <c r="AD170" s="317" t="str">
        <f t="shared" si="90"/>
        <v/>
      </c>
      <c r="AE170" s="315" t="str">
        <f t="shared" si="91"/>
        <v/>
      </c>
      <c r="AF170" s="311">
        <f t="shared" si="92"/>
        <v>5</v>
      </c>
      <c r="AG170" s="311" t="str">
        <f t="shared" si="93"/>
        <v/>
      </c>
      <c r="AH170" s="311" t="str">
        <f t="shared" si="94"/>
        <v/>
      </c>
      <c r="AI170" s="316" t="str">
        <f>_xlfn.CONCAT(IF(AV170="","-","B"),IF(BI170="","-","I"),VLOOKUP($B170,GtP!$A:$BB,MATCH("Gs_0-1",GtP!$A$1:$BB$1,0),FALSE))</f>
        <v>---</v>
      </c>
      <c r="AJ170" s="317" t="str">
        <f>_xlfn.CONCAT(IF(AW170="","-","B"),IF(BJ170="","-","I"),VLOOKUP($B170,GtP!$A:$BB,MATCH("Gs_0-1",GtP!$A$1:$BB$1,0),FALSE))</f>
        <v>---</v>
      </c>
      <c r="AK170" s="317" t="str">
        <f>_xlfn.CONCAT(IF(AX170="","-","B"),IF(BK170="","-","I"),VLOOKUP($B170,GtP!$A:$BB,MATCH("Gi/o_0-1",GtP!$A$1:$BB$1,0),FALSE))</f>
        <v>-IG</v>
      </c>
      <c r="AL170" s="317" t="str">
        <f>_xlfn.CONCAT(IF(AY170="","-","B"),IF(BL170="","-","I"),VLOOKUP($B170,GtP!$A:$BB,MATCH("Gi/o_0-1",GtP!$A$1:$BB$1,0),FALSE))</f>
        <v>-IG</v>
      </c>
      <c r="AM170" s="317" t="str">
        <f>_xlfn.CONCAT(IF(AZ170="","-","B"),IF(BM170="","-","I"),VLOOKUP($B170,GtP!$A:$BB,MATCH("Gi/o_0-1",GtP!$A$1:$BB$1,0),FALSE))</f>
        <v>-IG</v>
      </c>
      <c r="AN170" s="317" t="str">
        <f>_xlfn.CONCAT(IF(BA170="","-","B"),IF(BN170="","-","I"),VLOOKUP($B170,GtP!$A:$BB,MATCH("Gi/o_0-1",GtP!$A$1:$BB$1,0),FALSE))</f>
        <v>-IG</v>
      </c>
      <c r="AO170" s="317" t="str">
        <f>_xlfn.CONCAT(IF(BB170="","-","B"),IF(BO170="","-","I"),VLOOKUP($B170,GtP!$A:$BB,MATCH("Gi/o_0-1",GtP!$A$1:$BB$1,0),FALSE))</f>
        <v>-IG</v>
      </c>
      <c r="AP170" s="317" t="str">
        <f>_xlfn.CONCAT(IF(BC170="","-","B"),IF(BP170="","-","I"),VLOOKUP($B170,GtP!$A:$BB,MATCH("Gq/11_0-1",GtP!$A$1:$BB$1,0),FALSE))</f>
        <v>---</v>
      </c>
      <c r="AQ170" s="317" t="str">
        <f>_xlfn.CONCAT(IF(BD170="","-","B"),IF(BQ170="","-","I"),VLOOKUP($B170,GtP!$A:$BB,MATCH("Gq/11_0-1",GtP!$A$1:$BB$1,0),FALSE))</f>
        <v>---</v>
      </c>
      <c r="AR170" s="317" t="str">
        <f>_xlfn.CONCAT(IF(BE170="","-","B"),IF(BR170="","-","I"),VLOOKUP($B170,GtP!$A:$BB,MATCH("Gq/11_0-1",GtP!$A$1:$BB$1,0),FALSE))</f>
        <v>---</v>
      </c>
      <c r="AS170" s="317" t="str">
        <f>_xlfn.CONCAT(IF(BF170="","-","B"),IF(BS170="","-","I"),VLOOKUP($B170,GtP!$A:$BB,MATCH("Gq/11_0-1",GtP!$A$1:$BB$1,0),FALSE))</f>
        <v>---</v>
      </c>
      <c r="AT170" s="317" t="str">
        <f>_xlfn.CONCAT(IF(BG170="","-","B"),IF(BT170="","-","I"),VLOOKUP($B170,GtP!$A:$BB,MATCH("G12/13_0-1",GtP!$A$1:$BB$1,0),FALSE))</f>
        <v>---</v>
      </c>
      <c r="AU170" s="317" t="str">
        <f>_xlfn.CONCAT(IF(BH170="","-","B"),IF(BU170="","-","I"),VLOOKUP($B170,GtP!$A:$BB,MATCH("G12/13_0-1",GtP!$A$1:$BB$1,0),FALSE))</f>
        <v>---</v>
      </c>
      <c r="AV170" s="319" t="str">
        <f>_xlfn.IFNA(VLOOKUP($B170,'B-LogEmaxOverpEC50'!$A:$AL,MATCH(AV$1,'B-LogEmaxOverpEC50'!$A$1:$AL$1,0),FALSE),"")</f>
        <v/>
      </c>
      <c r="AX170" s="321" t="str">
        <f>_xlfn.IFNA(VLOOKUP($B170,'B-LogEmaxOverpEC50'!$A:$AL,MATCH(AX$1,'B-LogEmaxOverpEC50'!$A$1:$AL$1,0),FALSE),"")</f>
        <v/>
      </c>
      <c r="AY170" s="321" t="str">
        <f>_xlfn.IFNA(VLOOKUP($B170,'B-LogEmaxOverpEC50'!$A:$AL,MATCH(AY$1,'B-LogEmaxOverpEC50'!$A$1:$AL$1,0),FALSE),"")</f>
        <v/>
      </c>
      <c r="AZ170" s="321" t="str">
        <f>_xlfn.IFNA(VLOOKUP($B170,'B-LogEmaxOverpEC50'!$A:$AL,MATCH(AZ$1,'B-LogEmaxOverpEC50'!$A$1:$AL$1,0),FALSE),"")</f>
        <v/>
      </c>
      <c r="BA170" s="321" t="str">
        <f>_xlfn.IFNA(VLOOKUP($B170,'B-LogEmaxOverpEC50'!$A:$AL,MATCH(BA$1,'B-LogEmaxOverpEC50'!$A$1:$AL$1,0),FALSE),"")</f>
        <v/>
      </c>
      <c r="BB170" s="321" t="str">
        <f>_xlfn.IFNA(VLOOKUP($B170,'B-LogEmaxOverpEC50'!$A:$AL,MATCH(BB$1,'B-LogEmaxOverpEC50'!$A$1:$AL$1,0),FALSE),"")</f>
        <v/>
      </c>
      <c r="BC170" s="321" t="str">
        <f>_xlfn.IFNA(VLOOKUP($B170,'B-LogEmaxOverpEC50'!$A:$AL,MATCH(BC$1,'B-LogEmaxOverpEC50'!$A$1:$AL$1,0),FALSE),"")</f>
        <v/>
      </c>
      <c r="BD170" s="321" t="str">
        <f>_xlfn.IFNA(VLOOKUP($B170,'B-LogEmaxOverpEC50'!$A:$AL,MATCH(BD$1,'B-LogEmaxOverpEC50'!$A$1:$AL$1,0),FALSE),"")</f>
        <v/>
      </c>
      <c r="BE170" s="321" t="str">
        <f>_xlfn.IFNA(VLOOKUP($B170,'B-LogEmaxOverpEC50'!$A:$AL,MATCH(BE$1,'B-LogEmaxOverpEC50'!$A$1:$AL$1,0),FALSE),"")</f>
        <v/>
      </c>
      <c r="BF170" s="321" t="str">
        <f>_xlfn.IFNA(VLOOKUP($B170,'B-LogEmaxOverpEC50'!$A:$AL,MATCH(BF$1,'B-LogEmaxOverpEC50'!$A$1:$AL$1,0),FALSE),"")</f>
        <v/>
      </c>
      <c r="BG170" s="321" t="str">
        <f>_xlfn.IFNA(VLOOKUP($B170,'B-LogEmaxOverpEC50'!$A:$AL,MATCH(BG$1,'B-LogEmaxOverpEC50'!$A$1:$AL$1,0),FALSE),"")</f>
        <v/>
      </c>
      <c r="BH170" s="321" t="str">
        <f>_xlfn.IFNA(VLOOKUP($B170,'B-LogEmaxOverpEC50'!$A:$AL,MATCH(BH$1,'B-LogEmaxOverpEC50'!$A$1:$AL$1,0),FALSE),"")</f>
        <v/>
      </c>
      <c r="BI170" s="322" t="str">
        <f>_xlfn.IFNA(VLOOKUP($B170,'I-LogEmaxOverpEC50'!$A:$AR,MATCH(BI$1,'I-LogEmaxOverpEC50'!$A$1:$AR$1,0),FALSE),"")</f>
        <v/>
      </c>
      <c r="BJ170" s="320" t="str">
        <f>_xlfn.IFNA(VLOOKUP($B170,'I-LogEmaxOverpEC50'!$A:$AR,MATCH(BJ$1,'I-LogEmaxOverpEC50'!$A$1:$AR$1,0),FALSE),"")</f>
        <v/>
      </c>
      <c r="BK170" s="320">
        <f>_xlfn.IFNA(VLOOKUP($B170,'I-LogEmaxOverpEC50'!$A:$AR,MATCH(BK$1,'I-LogEmaxOverpEC50'!$A$1:$AR$1,0),FALSE),"")</f>
        <v>7.4815707202977579</v>
      </c>
      <c r="BL170" s="320">
        <f>_xlfn.IFNA(VLOOKUP($B170,'I-LogEmaxOverpEC50'!$A:$AR,MATCH(BL$1,'I-LogEmaxOverpEC50'!$A$1:$AR$1,0),FALSE),"")</f>
        <v>7.4815707202977579</v>
      </c>
      <c r="BM170" s="320">
        <f>_xlfn.IFNA(VLOOKUP($B170,'I-LogEmaxOverpEC50'!$A:$AR,MATCH(BM$1,'I-LogEmaxOverpEC50'!$A$1:$AR$1,0),FALSE),"")</f>
        <v>7.7191807228481872</v>
      </c>
      <c r="BN170" s="320">
        <f>_xlfn.IFNA(VLOOKUP($B170,'I-LogEmaxOverpEC50'!$A:$AR,MATCH(BN$1,'I-LogEmaxOverpEC50'!$A$1:$AR$1,0),FALSE),"")</f>
        <v>7.7191807228481872</v>
      </c>
      <c r="BO170" s="320">
        <f>_xlfn.IFNA(VLOOKUP($B170,'I-LogEmaxOverpEC50'!$A:$AR,MATCH(BO$1,'I-LogEmaxOverpEC50'!$A$1:$AR$1,0),FALSE),"")</f>
        <v>7.7844521379662952</v>
      </c>
      <c r="BP170" s="320" t="str">
        <f>_xlfn.IFNA(VLOOKUP($B170,'I-LogEmaxOverpEC50'!$A:$AR,MATCH(BP$1,'I-LogEmaxOverpEC50'!$A$1:$AR$1,0),FALSE),"")</f>
        <v/>
      </c>
      <c r="BQ170" s="320" t="str">
        <f>_xlfn.IFNA(VLOOKUP($B170,'I-LogEmaxOverpEC50'!$A:$AR,MATCH(BQ$1,'I-LogEmaxOverpEC50'!$A$1:$AR$1,0),FALSE),"")</f>
        <v/>
      </c>
      <c r="BR170" s="320" t="str">
        <f>_xlfn.IFNA(VLOOKUP($B170,'I-LogEmaxOverpEC50'!$A:$AR,MATCH(BR$1,'I-LogEmaxOverpEC50'!$A$1:$AR$1,0),FALSE),"")</f>
        <v/>
      </c>
      <c r="BS170" s="320" t="str">
        <f>_xlfn.IFNA(VLOOKUP($B170,'I-LogEmaxOverpEC50'!$A:$AR,MATCH(BS$1,'I-LogEmaxOverpEC50'!$A$1:$AR$1,0),FALSE),"")</f>
        <v/>
      </c>
      <c r="BT170" s="320" t="str">
        <f>_xlfn.IFNA(VLOOKUP($B170,'I-LogEmaxOverpEC50'!$A:$AR,MATCH(BT$1,'I-LogEmaxOverpEC50'!$A$1:$AR$1,0),FALSE),"")</f>
        <v/>
      </c>
      <c r="BU170" s="320" t="str">
        <f>_xlfn.IFNA(VLOOKUP($B170,'I-LogEmaxOverpEC50'!$A:$AR,MATCH(BU$1,'I-LogEmaxOverpEC50'!$A$1:$AR$1,0),FALSE),"")</f>
        <v/>
      </c>
      <c r="BV170" s="114" t="str" cm="1">
        <f t="array" ref="BV170">_xlfn.IFS(AND($C170="A",_xlfn.CONCAT(F170:G170)&lt;&gt;"",$A170=1),"x",AND($C170="A",_xlfn.CONCAT(F170:G170)="",$A170=1),"-",$A$1&lt;&gt;"","")</f>
        <v>-</v>
      </c>
      <c r="BW170" s="113" t="str" cm="1">
        <f t="array" ref="BW170">_xlfn.IFS(AND($C170="A",_xlfn.CONCAT(H170:L170)&lt;&gt;"",$A170=1),"x",AND($C170="A",_xlfn.CONCAT(H170:L170)="",$A170=1),"-",$A$1&lt;&gt;"","")</f>
        <v>x</v>
      </c>
      <c r="BX170" s="113" t="str" cm="1">
        <f t="array" ref="BX170">_xlfn.IFS(AND($C170="A",_xlfn.CONCAT(M170:P170)&lt;&gt;"",$A170=1),"x",AND($C170="A",_xlfn.CONCAT(M170:P170)="",$A170=1),"-",$A$1&lt;&gt;"","")</f>
        <v>-</v>
      </c>
      <c r="BY170" s="113" t="str" cm="1">
        <f t="array" ref="BY170">_xlfn.IFS(AND($C170="A",_xlfn.CONCAT(Q170:R170)&lt;&gt;"",$A170=1),"x",AND($C170="A",_xlfn.CONCAT(Q170:R170)="",$A170=1),"-",$A$1&lt;&gt;"","")</f>
        <v>-</v>
      </c>
      <c r="BZ170" s="121" t="str">
        <f t="shared" si="95"/>
        <v/>
      </c>
      <c r="CA170" s="120">
        <f t="shared" si="96"/>
        <v>7.7844521379662952</v>
      </c>
      <c r="CB170" s="120" t="str">
        <f t="shared" si="97"/>
        <v/>
      </c>
      <c r="CC170" s="120" t="str">
        <f t="shared" si="98"/>
        <v/>
      </c>
      <c r="CD170" s="121" t="str">
        <f t="shared" si="99"/>
        <v/>
      </c>
      <c r="CE170" s="120" t="str">
        <f t="shared" si="100"/>
        <v/>
      </c>
      <c r="CF170" s="120" t="str">
        <f t="shared" si="101"/>
        <v/>
      </c>
      <c r="CG170" s="120" t="str">
        <f t="shared" si="102"/>
        <v/>
      </c>
      <c r="CH170" s="120" t="str">
        <f t="shared" si="103"/>
        <v/>
      </c>
      <c r="CI170" s="120" t="str">
        <f t="shared" si="104"/>
        <v/>
      </c>
    </row>
    <row r="171" spans="1:87" x14ac:dyDescent="0.2">
      <c r="A171" s="311" t="e" cm="1">
        <f t="array" ref="A171">_xlfn.IFS(SUM(F171:R171)&gt;0,1,Z171&gt;0,2,TRUE,3)</f>
        <v>#N/A</v>
      </c>
      <c r="B171" s="311" t="s">
        <v>11</v>
      </c>
      <c r="C171" s="311" t="str">
        <f>_xlfn.XLOOKUP(B171,RecNamesAll!A:A,RecNamesAll!E:E)</f>
        <v>A</v>
      </c>
      <c r="D171" s="311" t="str">
        <f>_xlfn.XLOOKUP(B171,RecNamesAll!A:A,RecNamesAll!C:C)</f>
        <v>GPR84</v>
      </c>
      <c r="F171" s="312" t="e">
        <f t="shared" si="70"/>
        <v>#N/A</v>
      </c>
      <c r="G171" s="313" t="e">
        <f t="shared" si="71"/>
        <v>#N/A</v>
      </c>
      <c r="H171" s="312" t="e">
        <f t="shared" si="72"/>
        <v>#N/A</v>
      </c>
      <c r="I171" s="313" t="e">
        <f t="shared" si="73"/>
        <v>#N/A</v>
      </c>
      <c r="J171" s="313" t="e">
        <f t="shared" si="74"/>
        <v>#N/A</v>
      </c>
      <c r="K171" s="313" t="e">
        <f t="shared" si="75"/>
        <v>#N/A</v>
      </c>
      <c r="L171" s="313" t="e">
        <f t="shared" si="76"/>
        <v>#N/A</v>
      </c>
      <c r="M171" s="312" t="e">
        <f t="shared" si="77"/>
        <v>#N/A</v>
      </c>
      <c r="N171" s="313" t="e">
        <f t="shared" si="78"/>
        <v>#N/A</v>
      </c>
      <c r="O171" s="313" t="e">
        <f t="shared" si="79"/>
        <v>#N/A</v>
      </c>
      <c r="P171" s="313" t="e">
        <f t="shared" si="80"/>
        <v>#N/A</v>
      </c>
      <c r="Q171" s="312" t="e">
        <f t="shared" si="81"/>
        <v>#N/A</v>
      </c>
      <c r="R171" s="313" t="e">
        <f t="shared" si="82"/>
        <v>#N/A</v>
      </c>
      <c r="S171" s="314" t="str">
        <f t="shared" si="83"/>
        <v/>
      </c>
      <c r="T171" s="315" t="str">
        <f t="shared" si="84"/>
        <v>A</v>
      </c>
      <c r="U171" s="311" t="str">
        <f t="shared" si="85"/>
        <v>GPR84</v>
      </c>
      <c r="V171" s="316" t="e">
        <f>IF(VLOOKUP($B171,GtP!$A:$AA,MATCH("Gs_0-2",GtP!$A$1:$AA$1,0),FALSE)=0,"",VLOOKUP($B171,GtP!$A:$AA,MATCH("Gs_0-2",GtP!$A$1:$AA$1,0),FALSE))</f>
        <v>#N/A</v>
      </c>
      <c r="W171" s="317" t="e">
        <f>IF(VLOOKUP($B171,GtP!$A:$AA,MATCH("Gi/o_0-2",GtP!$A$1:$AA$1,0),FALSE)=0,"",VLOOKUP($B171,GtP!$A:$AA,MATCH("Gi/o_0-2",GtP!$A$1:$AA$1,0),FALSE))</f>
        <v>#N/A</v>
      </c>
      <c r="X171" s="317" t="e">
        <f>IF(VLOOKUP($B171,GtP!$A:$AA,MATCH("Gq/11_0-2",GtP!$A$1:$AA$1,0),FALSE)=0,"",VLOOKUP($B171,GtP!$A:$AA,MATCH("Gq/11_0-2",GtP!$A$1:$AA$1,0),FALSE))</f>
        <v>#N/A</v>
      </c>
      <c r="Y171" s="317" t="e">
        <f>IF(VLOOKUP($B171,GtP!$A:$AA,MATCH("G12/13_0-2",GtP!$A$1:$AA$1,0),FALSE)=0,"",VLOOKUP($B171,GtP!$A:$AA,MATCH("G12/13_0-2",GtP!$A$1:$AA$1,0),FALSE))</f>
        <v>#N/A</v>
      </c>
      <c r="Z171" s="318" t="e">
        <f t="shared" si="86"/>
        <v>#N/A</v>
      </c>
      <c r="AA171" s="317" t="e">
        <f t="shared" si="87"/>
        <v>#N/A</v>
      </c>
      <c r="AB171" s="317" t="e">
        <f t="shared" si="88"/>
        <v>#N/A</v>
      </c>
      <c r="AC171" s="317" t="e">
        <f t="shared" si="89"/>
        <v>#N/A</v>
      </c>
      <c r="AD171" s="317" t="e">
        <f t="shared" si="90"/>
        <v>#N/A</v>
      </c>
      <c r="AE171" s="315" t="str">
        <f t="shared" si="91"/>
        <v/>
      </c>
      <c r="AF171" s="311" t="str">
        <f t="shared" si="92"/>
        <v/>
      </c>
      <c r="AG171" s="311" t="str">
        <f t="shared" si="93"/>
        <v/>
      </c>
      <c r="AH171" s="311" t="str">
        <f t="shared" si="94"/>
        <v/>
      </c>
      <c r="AI171" s="316" t="e">
        <f>_xlfn.CONCAT(IF(AV171="","-","B"),IF(BI171="","-","I"),VLOOKUP($B171,GtP!$A:$BB,MATCH("Gs_0-1",GtP!$A$1:$BB$1,0),FALSE))</f>
        <v>#N/A</v>
      </c>
      <c r="AJ171" s="317" t="e">
        <f>_xlfn.CONCAT(IF(AW171="","-","B"),IF(BJ171="","-","I"),VLOOKUP($B171,GtP!$A:$BB,MATCH("Gs_0-1",GtP!$A$1:$BB$1,0),FALSE))</f>
        <v>#N/A</v>
      </c>
      <c r="AK171" s="317" t="e">
        <f>_xlfn.CONCAT(IF(AX171="","-","B"),IF(BK171="","-","I"),VLOOKUP($B171,GtP!$A:$BB,MATCH("Gi/o_0-1",GtP!$A$1:$BB$1,0),FALSE))</f>
        <v>#N/A</v>
      </c>
      <c r="AL171" s="317" t="e">
        <f>_xlfn.CONCAT(IF(AY171="","-","B"),IF(BL171="","-","I"),VLOOKUP($B171,GtP!$A:$BB,MATCH("Gi/o_0-1",GtP!$A$1:$BB$1,0),FALSE))</f>
        <v>#N/A</v>
      </c>
      <c r="AM171" s="317" t="e">
        <f>_xlfn.CONCAT(IF(AZ171="","-","B"),IF(BM171="","-","I"),VLOOKUP($B171,GtP!$A:$BB,MATCH("Gi/o_0-1",GtP!$A$1:$BB$1,0),FALSE))</f>
        <v>#N/A</v>
      </c>
      <c r="AN171" s="317" t="e">
        <f>_xlfn.CONCAT(IF(BA171="","-","B"),IF(BN171="","-","I"),VLOOKUP($B171,GtP!$A:$BB,MATCH("Gi/o_0-1",GtP!$A$1:$BB$1,0),FALSE))</f>
        <v>#N/A</v>
      </c>
      <c r="AO171" s="317" t="e">
        <f>_xlfn.CONCAT(IF(BB171="","-","B"),IF(BO171="","-","I"),VLOOKUP($B171,GtP!$A:$BB,MATCH("Gi/o_0-1",GtP!$A$1:$BB$1,0),FALSE))</f>
        <v>#N/A</v>
      </c>
      <c r="AP171" s="317" t="e">
        <f>_xlfn.CONCAT(IF(BC171="","-","B"),IF(BP171="","-","I"),VLOOKUP($B171,GtP!$A:$BB,MATCH("Gq/11_0-1",GtP!$A$1:$BB$1,0),FALSE))</f>
        <v>#N/A</v>
      </c>
      <c r="AQ171" s="317" t="e">
        <f>_xlfn.CONCAT(IF(BD171="","-","B"),IF(BQ171="","-","I"),VLOOKUP($B171,GtP!$A:$BB,MATCH("Gq/11_0-1",GtP!$A$1:$BB$1,0),FALSE))</f>
        <v>#N/A</v>
      </c>
      <c r="AR171" s="317" t="e">
        <f>_xlfn.CONCAT(IF(BE171="","-","B"),IF(BR171="","-","I"),VLOOKUP($B171,GtP!$A:$BB,MATCH("Gq/11_0-1",GtP!$A$1:$BB$1,0),FALSE))</f>
        <v>#N/A</v>
      </c>
      <c r="AS171" s="317" t="e">
        <f>_xlfn.CONCAT(IF(BF171="","-","B"),IF(BS171="","-","I"),VLOOKUP($B171,GtP!$A:$BB,MATCH("Gq/11_0-1",GtP!$A$1:$BB$1,0),FALSE))</f>
        <v>#N/A</v>
      </c>
      <c r="AT171" s="317" t="e">
        <f>_xlfn.CONCAT(IF(BG171="","-","B"),IF(BT171="","-","I"),VLOOKUP($B171,GtP!$A:$BB,MATCH("G12/13_0-1",GtP!$A$1:$BB$1,0),FALSE))</f>
        <v>#N/A</v>
      </c>
      <c r="AU171" s="317" t="e">
        <f>_xlfn.CONCAT(IF(BH171="","-","B"),IF(BU171="","-","I"),VLOOKUP($B171,GtP!$A:$BB,MATCH("G12/13_0-1",GtP!$A$1:$BB$1,0),FALSE))</f>
        <v>#N/A</v>
      </c>
      <c r="AV171" s="319" t="str">
        <f>_xlfn.IFNA(VLOOKUP($B171,'B-LogEmaxOverpEC50'!$A:$AL,MATCH(AV$1,'B-LogEmaxOverpEC50'!$A$1:$AL$1,0),FALSE),"")</f>
        <v/>
      </c>
      <c r="AX171" s="321">
        <f>_xlfn.IFNA(VLOOKUP($B171,'B-LogEmaxOverpEC50'!$A:$AL,MATCH(AX$1,'B-LogEmaxOverpEC50'!$A$1:$AL$1,0),FALSE),"")</f>
        <v>5.3331092674960425</v>
      </c>
      <c r="AY171" s="321">
        <f>_xlfn.IFNA(VLOOKUP($B171,'B-LogEmaxOverpEC50'!$A:$AL,MATCH(AY$1,'B-LogEmaxOverpEC50'!$A$1:$AL$1,0),FALSE),"")</f>
        <v>5.2084590653056271</v>
      </c>
      <c r="AZ171" s="321">
        <f>_xlfn.IFNA(VLOOKUP($B171,'B-LogEmaxOverpEC50'!$A:$AL,MATCH(AZ$1,'B-LogEmaxOverpEC50'!$A$1:$AL$1,0),FALSE),"")</f>
        <v>4.0302268829012196</v>
      </c>
      <c r="BA171" s="321" t="str">
        <f>_xlfn.IFNA(VLOOKUP($B171,'B-LogEmaxOverpEC50'!$A:$AL,MATCH(BA$1,'B-LogEmaxOverpEC50'!$A$1:$AL$1,0),FALSE),"")</f>
        <v/>
      </c>
      <c r="BB171" s="321">
        <f>_xlfn.IFNA(VLOOKUP($B171,'B-LogEmaxOverpEC50'!$A:$AL,MATCH(BB$1,'B-LogEmaxOverpEC50'!$A$1:$AL$1,0),FALSE),"")</f>
        <v>6.2283859780353108</v>
      </c>
      <c r="BC171" s="321" t="str">
        <f>_xlfn.IFNA(VLOOKUP($B171,'B-LogEmaxOverpEC50'!$A:$AL,MATCH(BC$1,'B-LogEmaxOverpEC50'!$A$1:$AL$1,0),FALSE),"")</f>
        <v/>
      </c>
      <c r="BD171" s="321" t="str">
        <f>_xlfn.IFNA(VLOOKUP($B171,'B-LogEmaxOverpEC50'!$A:$AL,MATCH(BD$1,'B-LogEmaxOverpEC50'!$A$1:$AL$1,0),FALSE),"")</f>
        <v/>
      </c>
      <c r="BE171" s="321" t="str">
        <f>_xlfn.IFNA(VLOOKUP($B171,'B-LogEmaxOverpEC50'!$A:$AL,MATCH(BE$1,'B-LogEmaxOverpEC50'!$A$1:$AL$1,0),FALSE),"")</f>
        <v/>
      </c>
      <c r="BF171" s="321" t="str">
        <f>_xlfn.IFNA(VLOOKUP($B171,'B-LogEmaxOverpEC50'!$A:$AL,MATCH(BF$1,'B-LogEmaxOverpEC50'!$A$1:$AL$1,0),FALSE),"")</f>
        <v/>
      </c>
      <c r="BG171" s="321" t="str">
        <f>_xlfn.IFNA(VLOOKUP($B171,'B-LogEmaxOverpEC50'!$A:$AL,MATCH(BG$1,'B-LogEmaxOverpEC50'!$A$1:$AL$1,0),FALSE),"")</f>
        <v/>
      </c>
      <c r="BH171" s="321" t="str">
        <f>_xlfn.IFNA(VLOOKUP($B171,'B-LogEmaxOverpEC50'!$A:$AL,MATCH(BH$1,'B-LogEmaxOverpEC50'!$A$1:$AL$1,0),FALSE),"")</f>
        <v/>
      </c>
      <c r="BI171" s="322" t="str">
        <f>_xlfn.IFNA(VLOOKUP($B171,'I-LogEmaxOverpEC50'!$A:$AR,MATCH(BI$1,'I-LogEmaxOverpEC50'!$A$1:$AR$1,0),FALSE),"")</f>
        <v/>
      </c>
      <c r="BJ171" s="320" t="str">
        <f>_xlfn.IFNA(VLOOKUP($B171,'I-LogEmaxOverpEC50'!$A:$AR,MATCH(BJ$1,'I-LogEmaxOverpEC50'!$A$1:$AR$1,0),FALSE),"")</f>
        <v/>
      </c>
      <c r="BK171" s="320">
        <f>_xlfn.IFNA(VLOOKUP($B171,'I-LogEmaxOverpEC50'!$A:$AR,MATCH(BK$1,'I-LogEmaxOverpEC50'!$A$1:$AR$1,0),FALSE),"")</f>
        <v>5.2379099976876011</v>
      </c>
      <c r="BL171" s="320">
        <f>_xlfn.IFNA(VLOOKUP($B171,'I-LogEmaxOverpEC50'!$A:$AR,MATCH(BL$1,'I-LogEmaxOverpEC50'!$A$1:$AR$1,0),FALSE),"")</f>
        <v>5.2379099976876011</v>
      </c>
      <c r="BM171" s="320">
        <f>_xlfn.IFNA(VLOOKUP($B171,'I-LogEmaxOverpEC50'!$A:$AR,MATCH(BM$1,'I-LogEmaxOverpEC50'!$A$1:$AR$1,0),FALSE),"")</f>
        <v>5.4758051492508955</v>
      </c>
      <c r="BN171" s="320">
        <f>_xlfn.IFNA(VLOOKUP($B171,'I-LogEmaxOverpEC50'!$A:$AR,MATCH(BN$1,'I-LogEmaxOverpEC50'!$A$1:$AR$1,0),FALSE),"")</f>
        <v>5.4758051492508955</v>
      </c>
      <c r="BO171" s="320">
        <f>_xlfn.IFNA(VLOOKUP($B171,'I-LogEmaxOverpEC50'!$A:$AR,MATCH(BO$1,'I-LogEmaxOverpEC50'!$A$1:$AR$1,0),FALSE),"")</f>
        <v>5.075218953613021</v>
      </c>
      <c r="BP171" s="320" t="str">
        <f>_xlfn.IFNA(VLOOKUP($B171,'I-LogEmaxOverpEC50'!$A:$AR,MATCH(BP$1,'I-LogEmaxOverpEC50'!$A$1:$AR$1,0),FALSE),"")</f>
        <v/>
      </c>
      <c r="BQ171" s="320" t="str">
        <f>_xlfn.IFNA(VLOOKUP($B171,'I-LogEmaxOverpEC50'!$A:$AR,MATCH(BQ$1,'I-LogEmaxOverpEC50'!$A$1:$AR$1,0),FALSE),"")</f>
        <v/>
      </c>
      <c r="BR171" s="320" t="str">
        <f>_xlfn.IFNA(VLOOKUP($B171,'I-LogEmaxOverpEC50'!$A:$AR,MATCH(BR$1,'I-LogEmaxOverpEC50'!$A$1:$AR$1,0),FALSE),"")</f>
        <v/>
      </c>
      <c r="BS171" s="320" t="str">
        <f>_xlfn.IFNA(VLOOKUP($B171,'I-LogEmaxOverpEC50'!$A:$AR,MATCH(BS$1,'I-LogEmaxOverpEC50'!$A$1:$AR$1,0),FALSE),"")</f>
        <v/>
      </c>
      <c r="BT171" s="320" t="str">
        <f>_xlfn.IFNA(VLOOKUP($B171,'I-LogEmaxOverpEC50'!$A:$AR,MATCH(BT$1,'I-LogEmaxOverpEC50'!$A$1:$AR$1,0),FALSE),"")</f>
        <v/>
      </c>
      <c r="BU171" s="320" t="str">
        <f>_xlfn.IFNA(VLOOKUP($B171,'I-LogEmaxOverpEC50'!$A:$AR,MATCH(BU$1,'I-LogEmaxOverpEC50'!$A$1:$AR$1,0),FALSE),"")</f>
        <v/>
      </c>
      <c r="BV171" s="114" t="e" cm="1">
        <f t="array" ref="BV171">_xlfn.IFS(AND($C171="A",_xlfn.CONCAT(F171:G171)&lt;&gt;"",$A171=1),"x",AND($C171="A",_xlfn.CONCAT(F171:G171)="",$A171=1),"-",$A$1&lt;&gt;"","")</f>
        <v>#N/A</v>
      </c>
      <c r="BW171" s="113" t="e" cm="1">
        <f t="array" ref="BW171">_xlfn.IFS(AND($C171="A",_xlfn.CONCAT(H171:L171)&lt;&gt;"",$A171=1),"x",AND($C171="A",_xlfn.CONCAT(H171:L171)="",$A171=1),"-",$A$1&lt;&gt;"","")</f>
        <v>#N/A</v>
      </c>
      <c r="BX171" s="113" t="e" cm="1">
        <f t="array" ref="BX171">_xlfn.IFS(AND($C171="A",_xlfn.CONCAT(M171:P171)&lt;&gt;"",$A171=1),"x",AND($C171="A",_xlfn.CONCAT(M171:P171)="",$A171=1),"-",$A$1&lt;&gt;"","")</f>
        <v>#N/A</v>
      </c>
      <c r="BY171" s="113" t="e" cm="1">
        <f t="array" ref="BY171">_xlfn.IFS(AND($C171="A",_xlfn.CONCAT(Q171:R171)&lt;&gt;"",$A171=1),"x",AND($C171="A",_xlfn.CONCAT(Q171:R171)="",$A171=1),"-",$A$1&lt;&gt;"","")</f>
        <v>#N/A</v>
      </c>
      <c r="BZ171" s="121" t="e">
        <f t="shared" si="95"/>
        <v>#N/A</v>
      </c>
      <c r="CA171" s="120" t="e">
        <f t="shared" si="96"/>
        <v>#N/A</v>
      </c>
      <c r="CB171" s="120" t="e">
        <f t="shared" si="97"/>
        <v>#N/A</v>
      </c>
      <c r="CC171" s="120" t="e">
        <f t="shared" si="98"/>
        <v>#N/A</v>
      </c>
      <c r="CD171" s="121" t="str">
        <f t="shared" si="99"/>
        <v/>
      </c>
      <c r="CE171" s="120" t="e">
        <f t="shared" si="100"/>
        <v>#N/A</v>
      </c>
      <c r="CF171" s="120" t="e">
        <f t="shared" si="101"/>
        <v>#N/A</v>
      </c>
      <c r="CG171" s="120" t="e">
        <f t="shared" si="102"/>
        <v>#N/A</v>
      </c>
      <c r="CH171" s="120" t="e">
        <f t="shared" si="103"/>
        <v>#N/A</v>
      </c>
      <c r="CI171" s="120" t="e">
        <f t="shared" si="104"/>
        <v>#N/A</v>
      </c>
    </row>
    <row r="172" spans="1:87" x14ac:dyDescent="0.2">
      <c r="A172" s="311" t="e" cm="1">
        <f t="array" ref="A172">_xlfn.IFS(SUM(F172:R172)&gt;0,1,Z172&gt;0,2,TRUE,3)</f>
        <v>#N/A</v>
      </c>
      <c r="B172" s="311" t="s">
        <v>118</v>
      </c>
      <c r="C172" s="311" t="str">
        <f>_xlfn.XLOOKUP(B172,RecNamesAll!A:A,RecNamesAll!E:E)</f>
        <v>A</v>
      </c>
      <c r="D172" s="311" t="str">
        <f>_xlfn.XLOOKUP(B172,RecNamesAll!A:A,RecNamesAll!C:C)</f>
        <v>HCA2</v>
      </c>
      <c r="F172" s="312" t="e">
        <f t="shared" si="70"/>
        <v>#N/A</v>
      </c>
      <c r="G172" s="313" t="e">
        <f t="shared" si="71"/>
        <v>#N/A</v>
      </c>
      <c r="H172" s="312" t="e">
        <f t="shared" si="72"/>
        <v>#N/A</v>
      </c>
      <c r="I172" s="313" t="e">
        <f t="shared" si="73"/>
        <v>#N/A</v>
      </c>
      <c r="J172" s="313" t="e">
        <f t="shared" si="74"/>
        <v>#N/A</v>
      </c>
      <c r="K172" s="313" t="e">
        <f t="shared" si="75"/>
        <v>#N/A</v>
      </c>
      <c r="L172" s="313" t="e">
        <f t="shared" si="76"/>
        <v>#N/A</v>
      </c>
      <c r="M172" s="312" t="e">
        <f t="shared" si="77"/>
        <v>#N/A</v>
      </c>
      <c r="N172" s="313" t="e">
        <f t="shared" si="78"/>
        <v>#N/A</v>
      </c>
      <c r="O172" s="313" t="e">
        <f t="shared" si="79"/>
        <v>#N/A</v>
      </c>
      <c r="P172" s="313" t="e">
        <f t="shared" si="80"/>
        <v>#N/A</v>
      </c>
      <c r="Q172" s="312" t="e">
        <f t="shared" si="81"/>
        <v>#N/A</v>
      </c>
      <c r="R172" s="313" t="e">
        <f t="shared" si="82"/>
        <v>#N/A</v>
      </c>
      <c r="S172" s="314" t="str">
        <f t="shared" si="83"/>
        <v/>
      </c>
      <c r="T172" s="315" t="str">
        <f t="shared" si="84"/>
        <v>A</v>
      </c>
      <c r="U172" s="311" t="str">
        <f t="shared" si="85"/>
        <v>HCA2</v>
      </c>
      <c r="V172" s="316" t="e">
        <f>IF(VLOOKUP($B172,GtP!$A:$AA,MATCH("Gs_0-2",GtP!$A$1:$AA$1,0),FALSE)=0,"",VLOOKUP($B172,GtP!$A:$AA,MATCH("Gs_0-2",GtP!$A$1:$AA$1,0),FALSE))</f>
        <v>#N/A</v>
      </c>
      <c r="W172" s="317" t="e">
        <f>IF(VLOOKUP($B172,GtP!$A:$AA,MATCH("Gi/o_0-2",GtP!$A$1:$AA$1,0),FALSE)=0,"",VLOOKUP($B172,GtP!$A:$AA,MATCH("Gi/o_0-2",GtP!$A$1:$AA$1,0),FALSE))</f>
        <v>#N/A</v>
      </c>
      <c r="X172" s="317" t="e">
        <f>IF(VLOOKUP($B172,GtP!$A:$AA,MATCH("Gq/11_0-2",GtP!$A$1:$AA$1,0),FALSE)=0,"",VLOOKUP($B172,GtP!$A:$AA,MATCH("Gq/11_0-2",GtP!$A$1:$AA$1,0),FALSE))</f>
        <v>#N/A</v>
      </c>
      <c r="Y172" s="317" t="e">
        <f>IF(VLOOKUP($B172,GtP!$A:$AA,MATCH("G12/13_0-2",GtP!$A$1:$AA$1,0),FALSE)=0,"",VLOOKUP($B172,GtP!$A:$AA,MATCH("G12/13_0-2",GtP!$A$1:$AA$1,0),FALSE))</f>
        <v>#N/A</v>
      </c>
      <c r="Z172" s="318" t="e">
        <f t="shared" si="86"/>
        <v>#N/A</v>
      </c>
      <c r="AA172" s="317" t="e">
        <f t="shared" si="87"/>
        <v>#N/A</v>
      </c>
      <c r="AB172" s="317" t="e">
        <f t="shared" si="88"/>
        <v>#N/A</v>
      </c>
      <c r="AC172" s="317" t="e">
        <f t="shared" si="89"/>
        <v>#N/A</v>
      </c>
      <c r="AD172" s="317" t="e">
        <f t="shared" si="90"/>
        <v>#N/A</v>
      </c>
      <c r="AE172" s="315" t="str">
        <f t="shared" si="91"/>
        <v/>
      </c>
      <c r="AF172" s="311" t="str">
        <f t="shared" si="92"/>
        <v/>
      </c>
      <c r="AG172" s="311" t="str">
        <f t="shared" si="93"/>
        <v/>
      </c>
      <c r="AH172" s="311" t="str">
        <f t="shared" si="94"/>
        <v/>
      </c>
      <c r="AI172" s="316" t="e">
        <f>_xlfn.CONCAT(IF(AV172="","-","B"),IF(BI172="","-","I"),VLOOKUP($B172,GtP!$A:$BB,MATCH("Gs_0-1",GtP!$A$1:$BB$1,0),FALSE))</f>
        <v>#N/A</v>
      </c>
      <c r="AJ172" s="317" t="e">
        <f>_xlfn.CONCAT(IF(AW172="","-","B"),IF(BJ172="","-","I"),VLOOKUP($B172,GtP!$A:$BB,MATCH("Gs_0-1",GtP!$A$1:$BB$1,0),FALSE))</f>
        <v>#N/A</v>
      </c>
      <c r="AK172" s="317" t="e">
        <f>_xlfn.CONCAT(IF(AX172="","-","B"),IF(BK172="","-","I"),VLOOKUP($B172,GtP!$A:$BB,MATCH("Gi/o_0-1",GtP!$A$1:$BB$1,0),FALSE))</f>
        <v>#N/A</v>
      </c>
      <c r="AL172" s="317" t="e">
        <f>_xlfn.CONCAT(IF(AY172="","-","B"),IF(BL172="","-","I"),VLOOKUP($B172,GtP!$A:$BB,MATCH("Gi/o_0-1",GtP!$A$1:$BB$1,0),FALSE))</f>
        <v>#N/A</v>
      </c>
      <c r="AM172" s="317" t="e">
        <f>_xlfn.CONCAT(IF(AZ172="","-","B"),IF(BM172="","-","I"),VLOOKUP($B172,GtP!$A:$BB,MATCH("Gi/o_0-1",GtP!$A$1:$BB$1,0),FALSE))</f>
        <v>#N/A</v>
      </c>
      <c r="AN172" s="317" t="e">
        <f>_xlfn.CONCAT(IF(BA172="","-","B"),IF(BN172="","-","I"),VLOOKUP($B172,GtP!$A:$BB,MATCH("Gi/o_0-1",GtP!$A$1:$BB$1,0),FALSE))</f>
        <v>#N/A</v>
      </c>
      <c r="AO172" s="317" t="e">
        <f>_xlfn.CONCAT(IF(BB172="","-","B"),IF(BO172="","-","I"),VLOOKUP($B172,GtP!$A:$BB,MATCH("Gi/o_0-1",GtP!$A$1:$BB$1,0),FALSE))</f>
        <v>#N/A</v>
      </c>
      <c r="AP172" s="317" t="e">
        <f>_xlfn.CONCAT(IF(BC172="","-","B"),IF(BP172="","-","I"),VLOOKUP($B172,GtP!$A:$BB,MATCH("Gq/11_0-1",GtP!$A$1:$BB$1,0),FALSE))</f>
        <v>#N/A</v>
      </c>
      <c r="AQ172" s="317" t="e">
        <f>_xlfn.CONCAT(IF(BD172="","-","B"),IF(BQ172="","-","I"),VLOOKUP($B172,GtP!$A:$BB,MATCH("Gq/11_0-1",GtP!$A$1:$BB$1,0),FALSE))</f>
        <v>#N/A</v>
      </c>
      <c r="AR172" s="317" t="e">
        <f>_xlfn.CONCAT(IF(BE172="","-","B"),IF(BR172="","-","I"),VLOOKUP($B172,GtP!$A:$BB,MATCH("Gq/11_0-1",GtP!$A$1:$BB$1,0),FALSE))</f>
        <v>#N/A</v>
      </c>
      <c r="AS172" s="317" t="e">
        <f>_xlfn.CONCAT(IF(BF172="","-","B"),IF(BS172="","-","I"),VLOOKUP($B172,GtP!$A:$BB,MATCH("Gq/11_0-1",GtP!$A$1:$BB$1,0),FALSE))</f>
        <v>#N/A</v>
      </c>
      <c r="AT172" s="317" t="e">
        <f>_xlfn.CONCAT(IF(BG172="","-","B"),IF(BT172="","-","I"),VLOOKUP($B172,GtP!$A:$BB,MATCH("G12/13_0-1",GtP!$A$1:$BB$1,0),FALSE))</f>
        <v>#N/A</v>
      </c>
      <c r="AU172" s="317" t="e">
        <f>_xlfn.CONCAT(IF(BH172="","-","B"),IF(BU172="","-","I"),VLOOKUP($B172,GtP!$A:$BB,MATCH("G12/13_0-1",GtP!$A$1:$BB$1,0),FALSE))</f>
        <v>#N/A</v>
      </c>
      <c r="AV172" s="319" t="str">
        <f>_xlfn.IFNA(VLOOKUP($B172,'B-LogEmaxOverpEC50'!$A:$AL,MATCH(AV$1,'B-LogEmaxOverpEC50'!$A$1:$AL$1,0),FALSE),"")</f>
        <v/>
      </c>
      <c r="AX172" s="321">
        <f>_xlfn.IFNA(VLOOKUP($B172,'B-LogEmaxOverpEC50'!$A:$AL,MATCH(AX$1,'B-LogEmaxOverpEC50'!$A$1:$AL$1,0),FALSE),"")</f>
        <v>8.942472733032897</v>
      </c>
      <c r="AY172" s="321">
        <f>_xlfn.IFNA(VLOOKUP($B172,'B-LogEmaxOverpEC50'!$A:$AL,MATCH(AY$1,'B-LogEmaxOverpEC50'!$A$1:$AL$1,0),FALSE),"")</f>
        <v>8.8185141761922932</v>
      </c>
      <c r="AZ172" s="321">
        <f>_xlfn.IFNA(VLOOKUP($B172,'B-LogEmaxOverpEC50'!$A:$AL,MATCH(AZ$1,'B-LogEmaxOverpEC50'!$A$1:$AL$1,0),FALSE),"")</f>
        <v>8.9223424784052465</v>
      </c>
      <c r="BA172" s="321">
        <f>_xlfn.IFNA(VLOOKUP($B172,'B-LogEmaxOverpEC50'!$A:$AL,MATCH(BA$1,'B-LogEmaxOverpEC50'!$A$1:$AL$1,0),FALSE),"")</f>
        <v>8.9082186057946338</v>
      </c>
      <c r="BB172" s="321">
        <f>_xlfn.IFNA(VLOOKUP($B172,'B-LogEmaxOverpEC50'!$A:$AL,MATCH(BB$1,'B-LogEmaxOverpEC50'!$A$1:$AL$1,0),FALSE),"")</f>
        <v>8.8489427321481635</v>
      </c>
      <c r="BC172" s="321" t="str">
        <f>_xlfn.IFNA(VLOOKUP($B172,'B-LogEmaxOverpEC50'!$A:$AL,MATCH(BC$1,'B-LogEmaxOverpEC50'!$A$1:$AL$1,0),FALSE),"")</f>
        <v/>
      </c>
      <c r="BD172" s="321" t="str">
        <f>_xlfn.IFNA(VLOOKUP($B172,'B-LogEmaxOverpEC50'!$A:$AL,MATCH(BD$1,'B-LogEmaxOverpEC50'!$A$1:$AL$1,0),FALSE),"")</f>
        <v/>
      </c>
      <c r="BE172" s="321" t="str">
        <f>_xlfn.IFNA(VLOOKUP($B172,'B-LogEmaxOverpEC50'!$A:$AL,MATCH(BE$1,'B-LogEmaxOverpEC50'!$A$1:$AL$1,0),FALSE),"")</f>
        <v/>
      </c>
      <c r="BF172" s="321" t="str">
        <f>_xlfn.IFNA(VLOOKUP($B172,'B-LogEmaxOverpEC50'!$A:$AL,MATCH(BF$1,'B-LogEmaxOverpEC50'!$A$1:$AL$1,0),FALSE),"")</f>
        <v/>
      </c>
      <c r="BG172" s="321" t="str">
        <f>_xlfn.IFNA(VLOOKUP($B172,'B-LogEmaxOverpEC50'!$A:$AL,MATCH(BG$1,'B-LogEmaxOverpEC50'!$A$1:$AL$1,0),FALSE),"")</f>
        <v/>
      </c>
      <c r="BH172" s="321">
        <f>_xlfn.IFNA(VLOOKUP($B172,'B-LogEmaxOverpEC50'!$A:$AL,MATCH(BH$1,'B-LogEmaxOverpEC50'!$A$1:$AL$1,0),FALSE),"")</f>
        <v>7.6939773982123212</v>
      </c>
      <c r="BI172" s="322" t="str">
        <f>_xlfn.IFNA(VLOOKUP($B172,'I-LogEmaxOverpEC50'!$A:$AR,MATCH(BI$1,'I-LogEmaxOverpEC50'!$A$1:$AR$1,0),FALSE),"")</f>
        <v/>
      </c>
      <c r="BJ172" s="320" t="str">
        <f>_xlfn.IFNA(VLOOKUP($B172,'I-LogEmaxOverpEC50'!$A:$AR,MATCH(BJ$1,'I-LogEmaxOverpEC50'!$A$1:$AR$1,0),FALSE),"")</f>
        <v/>
      </c>
      <c r="BK172" s="320" t="str">
        <f>_xlfn.IFNA(VLOOKUP($B172,'I-LogEmaxOverpEC50'!$A:$AR,MATCH(BK$1,'I-LogEmaxOverpEC50'!$A$1:$AR$1,0),FALSE),"")</f>
        <v/>
      </c>
      <c r="BL172" s="320" t="str">
        <f>_xlfn.IFNA(VLOOKUP($B172,'I-LogEmaxOverpEC50'!$A:$AR,MATCH(BL$1,'I-LogEmaxOverpEC50'!$A$1:$AR$1,0),FALSE),"")</f>
        <v/>
      </c>
      <c r="BM172" s="320" t="str">
        <f>_xlfn.IFNA(VLOOKUP($B172,'I-LogEmaxOverpEC50'!$A:$AR,MATCH(BM$1,'I-LogEmaxOverpEC50'!$A$1:$AR$1,0),FALSE),"")</f>
        <v/>
      </c>
      <c r="BN172" s="320" t="str">
        <f>_xlfn.IFNA(VLOOKUP($B172,'I-LogEmaxOverpEC50'!$A:$AR,MATCH(BN$1,'I-LogEmaxOverpEC50'!$A$1:$AR$1,0),FALSE),"")</f>
        <v/>
      </c>
      <c r="BO172" s="320" t="str">
        <f>_xlfn.IFNA(VLOOKUP($B172,'I-LogEmaxOverpEC50'!$A:$AR,MATCH(BO$1,'I-LogEmaxOverpEC50'!$A$1:$AR$1,0),FALSE),"")</f>
        <v/>
      </c>
      <c r="BP172" s="320" t="str">
        <f>_xlfn.IFNA(VLOOKUP($B172,'I-LogEmaxOverpEC50'!$A:$AR,MATCH(BP$1,'I-LogEmaxOverpEC50'!$A$1:$AR$1,0),FALSE),"")</f>
        <v/>
      </c>
      <c r="BQ172" s="320" t="str">
        <f>_xlfn.IFNA(VLOOKUP($B172,'I-LogEmaxOverpEC50'!$A:$AR,MATCH(BQ$1,'I-LogEmaxOverpEC50'!$A$1:$AR$1,0),FALSE),"")</f>
        <v/>
      </c>
      <c r="BR172" s="320" t="str">
        <f>_xlfn.IFNA(VLOOKUP($B172,'I-LogEmaxOverpEC50'!$A:$AR,MATCH(BR$1,'I-LogEmaxOverpEC50'!$A$1:$AR$1,0),FALSE),"")</f>
        <v/>
      </c>
      <c r="BS172" s="320" t="str">
        <f>_xlfn.IFNA(VLOOKUP($B172,'I-LogEmaxOverpEC50'!$A:$AR,MATCH(BS$1,'I-LogEmaxOverpEC50'!$A$1:$AR$1,0),FALSE),"")</f>
        <v/>
      </c>
      <c r="BT172" s="320" t="str">
        <f>_xlfn.IFNA(VLOOKUP($B172,'I-LogEmaxOverpEC50'!$A:$AR,MATCH(BT$1,'I-LogEmaxOverpEC50'!$A$1:$AR$1,0),FALSE),"")</f>
        <v/>
      </c>
      <c r="BU172" s="320" t="str">
        <f>_xlfn.IFNA(VLOOKUP($B172,'I-LogEmaxOverpEC50'!$A:$AR,MATCH(BU$1,'I-LogEmaxOverpEC50'!$A$1:$AR$1,0),FALSE),"")</f>
        <v/>
      </c>
      <c r="BV172" s="114" t="e" cm="1">
        <f t="array" ref="BV172">_xlfn.IFS(AND($C172="A",_xlfn.CONCAT(F172:G172)&lt;&gt;"",$A172=1),"x",AND($C172="A",_xlfn.CONCAT(F172:G172)="",$A172=1),"-",$A$1&lt;&gt;"","")</f>
        <v>#N/A</v>
      </c>
      <c r="BW172" s="113" t="e" cm="1">
        <f t="array" ref="BW172">_xlfn.IFS(AND($C172="A",_xlfn.CONCAT(H172:L172)&lt;&gt;"",$A172=1),"x",AND($C172="A",_xlfn.CONCAT(H172:L172)="",$A172=1),"-",$A$1&lt;&gt;"","")</f>
        <v>#N/A</v>
      </c>
      <c r="BX172" s="113" t="e" cm="1">
        <f t="array" ref="BX172">_xlfn.IFS(AND($C172="A",_xlfn.CONCAT(M172:P172)&lt;&gt;"",$A172=1),"x",AND($C172="A",_xlfn.CONCAT(M172:P172)="",$A172=1),"-",$A$1&lt;&gt;"","")</f>
        <v>#N/A</v>
      </c>
      <c r="BY172" s="113" t="e" cm="1">
        <f t="array" ref="BY172">_xlfn.IFS(AND($C172="A",_xlfn.CONCAT(Q172:R172)&lt;&gt;"",$A172=1),"x",AND($C172="A",_xlfn.CONCAT(Q172:R172)="",$A172=1),"-",$A$1&lt;&gt;"","")</f>
        <v>#N/A</v>
      </c>
      <c r="BZ172" s="121" t="e">
        <f t="shared" si="95"/>
        <v>#N/A</v>
      </c>
      <c r="CA172" s="120" t="e">
        <f t="shared" si="96"/>
        <v>#N/A</v>
      </c>
      <c r="CB172" s="120" t="e">
        <f t="shared" si="97"/>
        <v>#N/A</v>
      </c>
      <c r="CC172" s="120" t="e">
        <f t="shared" si="98"/>
        <v>#N/A</v>
      </c>
      <c r="CD172" s="121" t="str">
        <f t="shared" si="99"/>
        <v/>
      </c>
      <c r="CE172" s="120" t="e">
        <f t="shared" si="100"/>
        <v>#N/A</v>
      </c>
      <c r="CF172" s="120" t="e">
        <f t="shared" si="101"/>
        <v>#N/A</v>
      </c>
      <c r="CG172" s="120" t="e">
        <f t="shared" si="102"/>
        <v>#N/A</v>
      </c>
      <c r="CH172" s="120" t="e">
        <f t="shared" si="103"/>
        <v>#N/A</v>
      </c>
      <c r="CI172" s="120" t="e">
        <f t="shared" si="104"/>
        <v>#N/A</v>
      </c>
    </row>
    <row r="173" spans="1:87" x14ac:dyDescent="0.2">
      <c r="A173" s="311" t="e" cm="1">
        <f t="array" ref="A173">_xlfn.IFS(SUM(F173:R173)&gt;0,1,Z173&gt;0,2,TRUE,3)</f>
        <v>#N/A</v>
      </c>
      <c r="B173" s="311" t="s">
        <v>13</v>
      </c>
      <c r="C173" s="311" t="str">
        <f>_xlfn.XLOOKUP(B173,RecNamesAll!A:A,RecNamesAll!E:E)</f>
        <v>A</v>
      </c>
      <c r="D173" s="311" t="str">
        <f>_xlfn.XLOOKUP(B173,RecNamesAll!A:A,RecNamesAll!C:C)</f>
        <v>HCA3</v>
      </c>
      <c r="F173" s="312" t="e">
        <f t="shared" si="70"/>
        <v>#N/A</v>
      </c>
      <c r="G173" s="313" t="e">
        <f t="shared" si="71"/>
        <v>#N/A</v>
      </c>
      <c r="H173" s="312" t="e">
        <f t="shared" si="72"/>
        <v>#N/A</v>
      </c>
      <c r="I173" s="313" t="e">
        <f t="shared" si="73"/>
        <v>#N/A</v>
      </c>
      <c r="J173" s="313" t="e">
        <f t="shared" si="74"/>
        <v>#N/A</v>
      </c>
      <c r="K173" s="313" t="e">
        <f t="shared" si="75"/>
        <v>#N/A</v>
      </c>
      <c r="L173" s="313" t="e">
        <f t="shared" si="76"/>
        <v>#N/A</v>
      </c>
      <c r="M173" s="312" t="e">
        <f t="shared" si="77"/>
        <v>#N/A</v>
      </c>
      <c r="N173" s="313" t="e">
        <f t="shared" si="78"/>
        <v>#N/A</v>
      </c>
      <c r="O173" s="313" t="e">
        <f t="shared" si="79"/>
        <v>#N/A</v>
      </c>
      <c r="P173" s="313" t="e">
        <f t="shared" si="80"/>
        <v>#N/A</v>
      </c>
      <c r="Q173" s="312" t="e">
        <f t="shared" si="81"/>
        <v>#N/A</v>
      </c>
      <c r="R173" s="313" t="e">
        <f t="shared" si="82"/>
        <v>#N/A</v>
      </c>
      <c r="S173" s="314" t="str">
        <f t="shared" si="83"/>
        <v/>
      </c>
      <c r="T173" s="315" t="str">
        <f t="shared" si="84"/>
        <v>A</v>
      </c>
      <c r="U173" s="311" t="str">
        <f t="shared" si="85"/>
        <v>HCA3</v>
      </c>
      <c r="V173" s="316" t="e">
        <f>IF(VLOOKUP($B173,GtP!$A:$AA,MATCH("Gs_0-2",GtP!$A$1:$AA$1,0),FALSE)=0,"",VLOOKUP($B173,GtP!$A:$AA,MATCH("Gs_0-2",GtP!$A$1:$AA$1,0),FALSE))</f>
        <v>#N/A</v>
      </c>
      <c r="W173" s="317" t="e">
        <f>IF(VLOOKUP($B173,GtP!$A:$AA,MATCH("Gi/o_0-2",GtP!$A$1:$AA$1,0),FALSE)=0,"",VLOOKUP($B173,GtP!$A:$AA,MATCH("Gi/o_0-2",GtP!$A$1:$AA$1,0),FALSE))</f>
        <v>#N/A</v>
      </c>
      <c r="X173" s="317" t="e">
        <f>IF(VLOOKUP($B173,GtP!$A:$AA,MATCH("Gq/11_0-2",GtP!$A$1:$AA$1,0),FALSE)=0,"",VLOOKUP($B173,GtP!$A:$AA,MATCH("Gq/11_0-2",GtP!$A$1:$AA$1,0),FALSE))</f>
        <v>#N/A</v>
      </c>
      <c r="Y173" s="317" t="e">
        <f>IF(VLOOKUP($B173,GtP!$A:$AA,MATCH("G12/13_0-2",GtP!$A$1:$AA$1,0),FALSE)=0,"",VLOOKUP($B173,GtP!$A:$AA,MATCH("G12/13_0-2",GtP!$A$1:$AA$1,0),FALSE))</f>
        <v>#N/A</v>
      </c>
      <c r="Z173" s="318" t="e">
        <f t="shared" si="86"/>
        <v>#N/A</v>
      </c>
      <c r="AA173" s="317" t="e">
        <f t="shared" si="87"/>
        <v>#N/A</v>
      </c>
      <c r="AB173" s="317" t="e">
        <f t="shared" si="88"/>
        <v>#N/A</v>
      </c>
      <c r="AC173" s="317" t="e">
        <f t="shared" si="89"/>
        <v>#N/A</v>
      </c>
      <c r="AD173" s="317" t="e">
        <f t="shared" si="90"/>
        <v>#N/A</v>
      </c>
      <c r="AE173" s="315" t="str">
        <f t="shared" si="91"/>
        <v/>
      </c>
      <c r="AF173" s="311" t="str">
        <f t="shared" si="92"/>
        <v/>
      </c>
      <c r="AG173" s="311" t="str">
        <f t="shared" si="93"/>
        <v/>
      </c>
      <c r="AH173" s="311" t="str">
        <f t="shared" si="94"/>
        <v/>
      </c>
      <c r="AI173" s="316" t="e">
        <f>_xlfn.CONCAT(IF(AV173="","-","B"),IF(BI173="","-","I"),VLOOKUP($B173,GtP!$A:$BB,MATCH("Gs_0-1",GtP!$A$1:$BB$1,0),FALSE))</f>
        <v>#N/A</v>
      </c>
      <c r="AJ173" s="317" t="e">
        <f>_xlfn.CONCAT(IF(AW173="","-","B"),IF(BJ173="","-","I"),VLOOKUP($B173,GtP!$A:$BB,MATCH("Gs_0-1",GtP!$A$1:$BB$1,0),FALSE))</f>
        <v>#N/A</v>
      </c>
      <c r="AK173" s="317" t="e">
        <f>_xlfn.CONCAT(IF(AX173="","-","B"),IF(BK173="","-","I"),VLOOKUP($B173,GtP!$A:$BB,MATCH("Gi/o_0-1",GtP!$A$1:$BB$1,0),FALSE))</f>
        <v>#N/A</v>
      </c>
      <c r="AL173" s="317" t="e">
        <f>_xlfn.CONCAT(IF(AY173="","-","B"),IF(BL173="","-","I"),VLOOKUP($B173,GtP!$A:$BB,MATCH("Gi/o_0-1",GtP!$A$1:$BB$1,0),FALSE))</f>
        <v>#N/A</v>
      </c>
      <c r="AM173" s="317" t="e">
        <f>_xlfn.CONCAT(IF(AZ173="","-","B"),IF(BM173="","-","I"),VLOOKUP($B173,GtP!$A:$BB,MATCH("Gi/o_0-1",GtP!$A$1:$BB$1,0),FALSE))</f>
        <v>#N/A</v>
      </c>
      <c r="AN173" s="317" t="e">
        <f>_xlfn.CONCAT(IF(BA173="","-","B"),IF(BN173="","-","I"),VLOOKUP($B173,GtP!$A:$BB,MATCH("Gi/o_0-1",GtP!$A$1:$BB$1,0),FALSE))</f>
        <v>#N/A</v>
      </c>
      <c r="AO173" s="317" t="e">
        <f>_xlfn.CONCAT(IF(BB173="","-","B"),IF(BO173="","-","I"),VLOOKUP($B173,GtP!$A:$BB,MATCH("Gi/o_0-1",GtP!$A$1:$BB$1,0),FALSE))</f>
        <v>#N/A</v>
      </c>
      <c r="AP173" s="317" t="e">
        <f>_xlfn.CONCAT(IF(BC173="","-","B"),IF(BP173="","-","I"),VLOOKUP($B173,GtP!$A:$BB,MATCH("Gq/11_0-1",GtP!$A$1:$BB$1,0),FALSE))</f>
        <v>#N/A</v>
      </c>
      <c r="AQ173" s="317" t="e">
        <f>_xlfn.CONCAT(IF(BD173="","-","B"),IF(BQ173="","-","I"),VLOOKUP($B173,GtP!$A:$BB,MATCH("Gq/11_0-1",GtP!$A$1:$BB$1,0),FALSE))</f>
        <v>#N/A</v>
      </c>
      <c r="AR173" s="317" t="e">
        <f>_xlfn.CONCAT(IF(BE173="","-","B"),IF(BR173="","-","I"),VLOOKUP($B173,GtP!$A:$BB,MATCH("Gq/11_0-1",GtP!$A$1:$BB$1,0),FALSE))</f>
        <v>#N/A</v>
      </c>
      <c r="AS173" s="317" t="e">
        <f>_xlfn.CONCAT(IF(BF173="","-","B"),IF(BS173="","-","I"),VLOOKUP($B173,GtP!$A:$BB,MATCH("Gq/11_0-1",GtP!$A$1:$BB$1,0),FALSE))</f>
        <v>#N/A</v>
      </c>
      <c r="AT173" s="317" t="e">
        <f>_xlfn.CONCAT(IF(BG173="","-","B"),IF(BT173="","-","I"),VLOOKUP($B173,GtP!$A:$BB,MATCH("G12/13_0-1",GtP!$A$1:$BB$1,0),FALSE))</f>
        <v>#N/A</v>
      </c>
      <c r="AU173" s="317" t="e">
        <f>_xlfn.CONCAT(IF(BH173="","-","B"),IF(BU173="","-","I"),VLOOKUP($B173,GtP!$A:$BB,MATCH("G12/13_0-1",GtP!$A$1:$BB$1,0),FALSE))</f>
        <v>#N/A</v>
      </c>
      <c r="AV173" s="319" t="str">
        <f>_xlfn.IFNA(VLOOKUP($B173,'B-LogEmaxOverpEC50'!$A:$AL,MATCH(AV$1,'B-LogEmaxOverpEC50'!$A$1:$AL$1,0),FALSE),"")</f>
        <v/>
      </c>
      <c r="AX173" s="321">
        <f>_xlfn.IFNA(VLOOKUP($B173,'B-LogEmaxOverpEC50'!$A:$AL,MATCH(AX$1,'B-LogEmaxOverpEC50'!$A$1:$AL$1,0),FALSE),"")</f>
        <v>7.2871602300839671</v>
      </c>
      <c r="AY173" s="321">
        <f>_xlfn.IFNA(VLOOKUP($B173,'B-LogEmaxOverpEC50'!$A:$AL,MATCH(AY$1,'B-LogEmaxOverpEC50'!$A$1:$AL$1,0),FALSE),"")</f>
        <v>7.1580018934851628</v>
      </c>
      <c r="AZ173" s="321">
        <f>_xlfn.IFNA(VLOOKUP($B173,'B-LogEmaxOverpEC50'!$A:$AL,MATCH(AZ$1,'B-LogEmaxOverpEC50'!$A$1:$AL$1,0),FALSE),"")</f>
        <v>7.2052266466698622</v>
      </c>
      <c r="BA173" s="321">
        <f>_xlfn.IFNA(VLOOKUP($B173,'B-LogEmaxOverpEC50'!$A:$AL,MATCH(BA$1,'B-LogEmaxOverpEC50'!$A$1:$AL$1,0),FALSE),"")</f>
        <v>7.25511777994633</v>
      </c>
      <c r="BB173" s="321">
        <f>_xlfn.IFNA(VLOOKUP($B173,'B-LogEmaxOverpEC50'!$A:$AL,MATCH(BB$1,'B-LogEmaxOverpEC50'!$A$1:$AL$1,0),FALSE),"")</f>
        <v>6.9591201706526267</v>
      </c>
      <c r="BC173" s="321" t="str">
        <f>_xlfn.IFNA(VLOOKUP($B173,'B-LogEmaxOverpEC50'!$A:$AL,MATCH(BC$1,'B-LogEmaxOverpEC50'!$A$1:$AL$1,0),FALSE),"")</f>
        <v/>
      </c>
      <c r="BD173" s="321" t="str">
        <f>_xlfn.IFNA(VLOOKUP($B173,'B-LogEmaxOverpEC50'!$A:$AL,MATCH(BD$1,'B-LogEmaxOverpEC50'!$A$1:$AL$1,0),FALSE),"")</f>
        <v/>
      </c>
      <c r="BE173" s="321" t="str">
        <f>_xlfn.IFNA(VLOOKUP($B173,'B-LogEmaxOverpEC50'!$A:$AL,MATCH(BE$1,'B-LogEmaxOverpEC50'!$A$1:$AL$1,0),FALSE),"")</f>
        <v/>
      </c>
      <c r="BF173" s="321" t="str">
        <f>_xlfn.IFNA(VLOOKUP($B173,'B-LogEmaxOverpEC50'!$A:$AL,MATCH(BF$1,'B-LogEmaxOverpEC50'!$A$1:$AL$1,0),FALSE),"")</f>
        <v/>
      </c>
      <c r="BG173" s="321" t="str">
        <f>_xlfn.IFNA(VLOOKUP($B173,'B-LogEmaxOverpEC50'!$A:$AL,MATCH(BG$1,'B-LogEmaxOverpEC50'!$A$1:$AL$1,0),FALSE),"")</f>
        <v/>
      </c>
      <c r="BH173" s="321">
        <f>_xlfn.IFNA(VLOOKUP($B173,'B-LogEmaxOverpEC50'!$A:$AL,MATCH(BH$1,'B-LogEmaxOverpEC50'!$A$1:$AL$1,0),FALSE),"")</f>
        <v>5.2189436915744079</v>
      </c>
      <c r="BI173" s="322" t="str">
        <f>_xlfn.IFNA(VLOOKUP($B173,'I-LogEmaxOverpEC50'!$A:$AR,MATCH(BI$1,'I-LogEmaxOverpEC50'!$A$1:$AR$1,0),FALSE),"")</f>
        <v/>
      </c>
      <c r="BJ173" s="320" t="str">
        <f>_xlfn.IFNA(VLOOKUP($B173,'I-LogEmaxOverpEC50'!$A:$AR,MATCH(BJ$1,'I-LogEmaxOverpEC50'!$A$1:$AR$1,0),FALSE),"")</f>
        <v/>
      </c>
      <c r="BK173" s="320" t="str">
        <f>_xlfn.IFNA(VLOOKUP($B173,'I-LogEmaxOverpEC50'!$A:$AR,MATCH(BK$1,'I-LogEmaxOverpEC50'!$A$1:$AR$1,0),FALSE),"")</f>
        <v/>
      </c>
      <c r="BL173" s="320" t="str">
        <f>_xlfn.IFNA(VLOOKUP($B173,'I-LogEmaxOverpEC50'!$A:$AR,MATCH(BL$1,'I-LogEmaxOverpEC50'!$A$1:$AR$1,0),FALSE),"")</f>
        <v/>
      </c>
      <c r="BM173" s="320" t="str">
        <f>_xlfn.IFNA(VLOOKUP($B173,'I-LogEmaxOverpEC50'!$A:$AR,MATCH(BM$1,'I-LogEmaxOverpEC50'!$A$1:$AR$1,0),FALSE),"")</f>
        <v/>
      </c>
      <c r="BN173" s="320" t="str">
        <f>_xlfn.IFNA(VLOOKUP($B173,'I-LogEmaxOverpEC50'!$A:$AR,MATCH(BN$1,'I-LogEmaxOverpEC50'!$A$1:$AR$1,0),FALSE),"")</f>
        <v/>
      </c>
      <c r="BO173" s="320" t="str">
        <f>_xlfn.IFNA(VLOOKUP($B173,'I-LogEmaxOverpEC50'!$A:$AR,MATCH(BO$1,'I-LogEmaxOverpEC50'!$A$1:$AR$1,0),FALSE),"")</f>
        <v/>
      </c>
      <c r="BP173" s="320" t="str">
        <f>_xlfn.IFNA(VLOOKUP($B173,'I-LogEmaxOverpEC50'!$A:$AR,MATCH(BP$1,'I-LogEmaxOverpEC50'!$A$1:$AR$1,0),FALSE),"")</f>
        <v/>
      </c>
      <c r="BQ173" s="320" t="str">
        <f>_xlfn.IFNA(VLOOKUP($B173,'I-LogEmaxOverpEC50'!$A:$AR,MATCH(BQ$1,'I-LogEmaxOverpEC50'!$A$1:$AR$1,0),FALSE),"")</f>
        <v/>
      </c>
      <c r="BR173" s="320" t="str">
        <f>_xlfn.IFNA(VLOOKUP($B173,'I-LogEmaxOverpEC50'!$A:$AR,MATCH(BR$1,'I-LogEmaxOverpEC50'!$A$1:$AR$1,0),FALSE),"")</f>
        <v/>
      </c>
      <c r="BS173" s="320" t="str">
        <f>_xlfn.IFNA(VLOOKUP($B173,'I-LogEmaxOverpEC50'!$A:$AR,MATCH(BS$1,'I-LogEmaxOverpEC50'!$A$1:$AR$1,0),FALSE),"")</f>
        <v/>
      </c>
      <c r="BT173" s="320" t="str">
        <f>_xlfn.IFNA(VLOOKUP($B173,'I-LogEmaxOverpEC50'!$A:$AR,MATCH(BT$1,'I-LogEmaxOverpEC50'!$A$1:$AR$1,0),FALSE),"")</f>
        <v/>
      </c>
      <c r="BU173" s="320" t="str">
        <f>_xlfn.IFNA(VLOOKUP($B173,'I-LogEmaxOverpEC50'!$A:$AR,MATCH(BU$1,'I-LogEmaxOverpEC50'!$A$1:$AR$1,0),FALSE),"")</f>
        <v/>
      </c>
      <c r="BV173" s="114" t="e" cm="1">
        <f t="array" ref="BV173">_xlfn.IFS(AND($C173="A",_xlfn.CONCAT(F173:G173)&lt;&gt;"",$A173=1),"x",AND($C173="A",_xlfn.CONCAT(F173:G173)="",$A173=1),"-",$A$1&lt;&gt;"","")</f>
        <v>#N/A</v>
      </c>
      <c r="BW173" s="113" t="e" cm="1">
        <f t="array" ref="BW173">_xlfn.IFS(AND($C173="A",_xlfn.CONCAT(H173:L173)&lt;&gt;"",$A173=1),"x",AND($C173="A",_xlfn.CONCAT(H173:L173)="",$A173=1),"-",$A$1&lt;&gt;"","")</f>
        <v>#N/A</v>
      </c>
      <c r="BX173" s="113" t="e" cm="1">
        <f t="array" ref="BX173">_xlfn.IFS(AND($C173="A",_xlfn.CONCAT(M173:P173)&lt;&gt;"",$A173=1),"x",AND($C173="A",_xlfn.CONCAT(M173:P173)="",$A173=1),"-",$A$1&lt;&gt;"","")</f>
        <v>#N/A</v>
      </c>
      <c r="BY173" s="113" t="e" cm="1">
        <f t="array" ref="BY173">_xlfn.IFS(AND($C173="A",_xlfn.CONCAT(Q173:R173)&lt;&gt;"",$A173=1),"x",AND($C173="A",_xlfn.CONCAT(Q173:R173)="",$A173=1),"-",$A$1&lt;&gt;"","")</f>
        <v>#N/A</v>
      </c>
      <c r="BZ173" s="121" t="e">
        <f t="shared" si="95"/>
        <v>#N/A</v>
      </c>
      <c r="CA173" s="120" t="e">
        <f t="shared" si="96"/>
        <v>#N/A</v>
      </c>
      <c r="CB173" s="120" t="e">
        <f t="shared" si="97"/>
        <v>#N/A</v>
      </c>
      <c r="CC173" s="120" t="e">
        <f t="shared" si="98"/>
        <v>#N/A</v>
      </c>
      <c r="CD173" s="121" t="str">
        <f t="shared" si="99"/>
        <v/>
      </c>
      <c r="CE173" s="120" t="e">
        <f t="shared" si="100"/>
        <v>#N/A</v>
      </c>
      <c r="CF173" s="120" t="e">
        <f t="shared" si="101"/>
        <v>#N/A</v>
      </c>
      <c r="CG173" s="120" t="e">
        <f t="shared" si="102"/>
        <v>#N/A</v>
      </c>
      <c r="CH173" s="120" t="e">
        <f t="shared" si="103"/>
        <v>#N/A</v>
      </c>
      <c r="CI173" s="120" t="e">
        <f t="shared" si="104"/>
        <v>#N/A</v>
      </c>
    </row>
    <row r="174" spans="1:87" x14ac:dyDescent="0.2">
      <c r="A174" s="311" cm="1">
        <f t="array" ref="A174">_xlfn.IFS(SUM(F174:R174)&gt;0,1,Z174&gt;0,2,TRUE,3)</f>
        <v>1</v>
      </c>
      <c r="B174" s="311" t="s">
        <v>116</v>
      </c>
      <c r="C174" s="311" t="str">
        <f>_xlfn.XLOOKUP(B174,RecNamesAll!A:A,RecNamesAll!E:E)</f>
        <v>A</v>
      </c>
      <c r="D174" s="311" t="str">
        <f>_xlfn.XLOOKUP(B174,RecNamesAll!A:A,RecNamesAll!C:C)</f>
        <v>H3</v>
      </c>
      <c r="F174" s="312" t="str">
        <f t="shared" si="70"/>
        <v/>
      </c>
      <c r="G174" s="313" t="str">
        <f t="shared" si="71"/>
        <v/>
      </c>
      <c r="H174" s="312">
        <f t="shared" si="72"/>
        <v>8.775035490483253</v>
      </c>
      <c r="I174" s="313">
        <f t="shared" si="73"/>
        <v>8.775035490483253</v>
      </c>
      <c r="J174" s="313">
        <f t="shared" si="74"/>
        <v>8.1069507120050357</v>
      </c>
      <c r="K174" s="313">
        <f t="shared" si="75"/>
        <v>8.1069507120050357</v>
      </c>
      <c r="L174" s="313">
        <f t="shared" si="76"/>
        <v>7.5072421683184265</v>
      </c>
      <c r="M174" s="312" t="str">
        <f t="shared" si="77"/>
        <v/>
      </c>
      <c r="N174" s="313" t="str">
        <f t="shared" si="78"/>
        <v/>
      </c>
      <c r="O174" s="313" t="str">
        <f t="shared" si="79"/>
        <v/>
      </c>
      <c r="P174" s="313" t="str">
        <f t="shared" si="80"/>
        <v/>
      </c>
      <c r="Q174" s="312" t="str">
        <f t="shared" si="81"/>
        <v/>
      </c>
      <c r="R174" s="313" t="str">
        <f t="shared" si="82"/>
        <v/>
      </c>
      <c r="S174" s="314">
        <f t="shared" si="83"/>
        <v>5</v>
      </c>
      <c r="T174" s="315" t="str">
        <f t="shared" si="84"/>
        <v>A</v>
      </c>
      <c r="U174" s="311" t="str">
        <f t="shared" si="85"/>
        <v>H3</v>
      </c>
      <c r="V174" s="316" t="str">
        <f>IF(VLOOKUP($B174,GtP!$A:$AA,MATCH("Gs_0-2",GtP!$A$1:$AA$1,0),FALSE)=0,"",VLOOKUP($B174,GtP!$A:$AA,MATCH("Gs_0-2",GtP!$A$1:$AA$1,0),FALSE))</f>
        <v/>
      </c>
      <c r="W174" s="317">
        <f>IF(VLOOKUP($B174,GtP!$A:$AA,MATCH("Gi/o_0-2",GtP!$A$1:$AA$1,0),FALSE)=0,"",VLOOKUP($B174,GtP!$A:$AA,MATCH("Gi/o_0-2",GtP!$A$1:$AA$1,0),FALSE))</f>
        <v>1</v>
      </c>
      <c r="X174" s="317" t="str">
        <f>IF(VLOOKUP($B174,GtP!$A:$AA,MATCH("Gq/11_0-2",GtP!$A$1:$AA$1,0),FALSE)=0,"",VLOOKUP($B174,GtP!$A:$AA,MATCH("Gq/11_0-2",GtP!$A$1:$AA$1,0),FALSE))</f>
        <v/>
      </c>
      <c r="Y174" s="317" t="str">
        <f>IF(VLOOKUP($B174,GtP!$A:$AA,MATCH("G12/13_0-2",GtP!$A$1:$AA$1,0),FALSE)=0,"",VLOOKUP($B174,GtP!$A:$AA,MATCH("G12/13_0-2",GtP!$A$1:$AA$1,0),FALSE))</f>
        <v/>
      </c>
      <c r="Z174" s="318">
        <f t="shared" si="86"/>
        <v>1</v>
      </c>
      <c r="AA174" s="317" t="str">
        <f t="shared" si="87"/>
        <v/>
      </c>
      <c r="AB174" s="317">
        <f t="shared" si="88"/>
        <v>1</v>
      </c>
      <c r="AC174" s="317" t="str">
        <f t="shared" si="89"/>
        <v/>
      </c>
      <c r="AD174" s="317" t="str">
        <f t="shared" si="90"/>
        <v/>
      </c>
      <c r="AE174" s="315" t="str">
        <f t="shared" si="91"/>
        <v/>
      </c>
      <c r="AF174" s="311">
        <f t="shared" si="92"/>
        <v>5</v>
      </c>
      <c r="AG174" s="311" t="str">
        <f t="shared" si="93"/>
        <v/>
      </c>
      <c r="AH174" s="311" t="str">
        <f t="shared" si="94"/>
        <v/>
      </c>
      <c r="AI174" s="316" t="str">
        <f>_xlfn.CONCAT(IF(AV174="","-","B"),IF(BI174="","-","I"),VLOOKUP($B174,GtP!$A:$BB,MATCH("Gs_0-1",GtP!$A$1:$BB$1,0),FALSE))</f>
        <v>---</v>
      </c>
      <c r="AJ174" s="317" t="str">
        <f>_xlfn.CONCAT(IF(AW174="","-","B"),IF(BJ174="","-","I"),VLOOKUP($B174,GtP!$A:$BB,MATCH("Gs_0-1",GtP!$A$1:$BB$1,0),FALSE))</f>
        <v>---</v>
      </c>
      <c r="AK174" s="317" t="str">
        <f>_xlfn.CONCAT(IF(AX174="","-","B"),IF(BK174="","-","I"),VLOOKUP($B174,GtP!$A:$BB,MATCH("Gi/o_0-1",GtP!$A$1:$BB$1,0),FALSE))</f>
        <v>-IG</v>
      </c>
      <c r="AL174" s="317" t="str">
        <f>_xlfn.CONCAT(IF(AY174="","-","B"),IF(BL174="","-","I"),VLOOKUP($B174,GtP!$A:$BB,MATCH("Gi/o_0-1",GtP!$A$1:$BB$1,0),FALSE))</f>
        <v>-IG</v>
      </c>
      <c r="AM174" s="317" t="str">
        <f>_xlfn.CONCAT(IF(AZ174="","-","B"),IF(BM174="","-","I"),VLOOKUP($B174,GtP!$A:$BB,MATCH("Gi/o_0-1",GtP!$A$1:$BB$1,0),FALSE))</f>
        <v>-IG</v>
      </c>
      <c r="AN174" s="317" t="str">
        <f>_xlfn.CONCAT(IF(BA174="","-","B"),IF(BN174="","-","I"),VLOOKUP($B174,GtP!$A:$BB,MATCH("Gi/o_0-1",GtP!$A$1:$BB$1,0),FALSE))</f>
        <v>-IG</v>
      </c>
      <c r="AO174" s="317" t="str">
        <f>_xlfn.CONCAT(IF(BB174="","-","B"),IF(BO174="","-","I"),VLOOKUP($B174,GtP!$A:$BB,MATCH("Gi/o_0-1",GtP!$A$1:$BB$1,0),FALSE))</f>
        <v>-IG</v>
      </c>
      <c r="AP174" s="317" t="str">
        <f>_xlfn.CONCAT(IF(BC174="","-","B"),IF(BP174="","-","I"),VLOOKUP($B174,GtP!$A:$BB,MATCH("Gq/11_0-1",GtP!$A$1:$BB$1,0),FALSE))</f>
        <v>---</v>
      </c>
      <c r="AQ174" s="317" t="str">
        <f>_xlfn.CONCAT(IF(BD174="","-","B"),IF(BQ174="","-","I"),VLOOKUP($B174,GtP!$A:$BB,MATCH("Gq/11_0-1",GtP!$A$1:$BB$1,0),FALSE))</f>
        <v>---</v>
      </c>
      <c r="AR174" s="317" t="str">
        <f>_xlfn.CONCAT(IF(BE174="","-","B"),IF(BR174="","-","I"),VLOOKUP($B174,GtP!$A:$BB,MATCH("Gq/11_0-1",GtP!$A$1:$BB$1,0),FALSE))</f>
        <v>-I-</v>
      </c>
      <c r="AS174" s="317" t="str">
        <f>_xlfn.CONCAT(IF(BF174="","-","B"),IF(BS174="","-","I"),VLOOKUP($B174,GtP!$A:$BB,MATCH("Gq/11_0-1",GtP!$A$1:$BB$1,0),FALSE))</f>
        <v>---</v>
      </c>
      <c r="AT174" s="317" t="str">
        <f>_xlfn.CONCAT(IF(BG174="","-","B"),IF(BT174="","-","I"),VLOOKUP($B174,GtP!$A:$BB,MATCH("G12/13_0-1",GtP!$A$1:$BB$1,0),FALSE))</f>
        <v>-I-</v>
      </c>
      <c r="AU174" s="317" t="str">
        <f>_xlfn.CONCAT(IF(BH174="","-","B"),IF(BU174="","-","I"),VLOOKUP($B174,GtP!$A:$BB,MATCH("G12/13_0-1",GtP!$A$1:$BB$1,0),FALSE))</f>
        <v>---</v>
      </c>
      <c r="AV174" s="319" t="str">
        <f>_xlfn.IFNA(VLOOKUP($B174,'B-LogEmaxOverpEC50'!$A:$AL,MATCH(AV$1,'B-LogEmaxOverpEC50'!$A$1:$AL$1,0),FALSE),"")</f>
        <v/>
      </c>
      <c r="AX174" s="321" t="str">
        <f>_xlfn.IFNA(VLOOKUP($B174,'B-LogEmaxOverpEC50'!$A:$AL,MATCH(AX$1,'B-LogEmaxOverpEC50'!$A$1:$AL$1,0),FALSE),"")</f>
        <v/>
      </c>
      <c r="AY174" s="321" t="str">
        <f>_xlfn.IFNA(VLOOKUP($B174,'B-LogEmaxOverpEC50'!$A:$AL,MATCH(AY$1,'B-LogEmaxOverpEC50'!$A$1:$AL$1,0),FALSE),"")</f>
        <v/>
      </c>
      <c r="AZ174" s="321" t="str">
        <f>_xlfn.IFNA(VLOOKUP($B174,'B-LogEmaxOverpEC50'!$A:$AL,MATCH(AZ$1,'B-LogEmaxOverpEC50'!$A$1:$AL$1,0),FALSE),"")</f>
        <v/>
      </c>
      <c r="BA174" s="321" t="str">
        <f>_xlfn.IFNA(VLOOKUP($B174,'B-LogEmaxOverpEC50'!$A:$AL,MATCH(BA$1,'B-LogEmaxOverpEC50'!$A$1:$AL$1,0),FALSE),"")</f>
        <v/>
      </c>
      <c r="BB174" s="321" t="str">
        <f>_xlfn.IFNA(VLOOKUP($B174,'B-LogEmaxOverpEC50'!$A:$AL,MATCH(BB$1,'B-LogEmaxOverpEC50'!$A$1:$AL$1,0),FALSE),"")</f>
        <v/>
      </c>
      <c r="BC174" s="321" t="str">
        <f>_xlfn.IFNA(VLOOKUP($B174,'B-LogEmaxOverpEC50'!$A:$AL,MATCH(BC$1,'B-LogEmaxOverpEC50'!$A$1:$AL$1,0),FALSE),"")</f>
        <v/>
      </c>
      <c r="BD174" s="321" t="str">
        <f>_xlfn.IFNA(VLOOKUP($B174,'B-LogEmaxOverpEC50'!$A:$AL,MATCH(BD$1,'B-LogEmaxOverpEC50'!$A$1:$AL$1,0),FALSE),"")</f>
        <v/>
      </c>
      <c r="BE174" s="321" t="str">
        <f>_xlfn.IFNA(VLOOKUP($B174,'B-LogEmaxOverpEC50'!$A:$AL,MATCH(BE$1,'B-LogEmaxOverpEC50'!$A$1:$AL$1,0),FALSE),"")</f>
        <v/>
      </c>
      <c r="BF174" s="321" t="str">
        <f>_xlfn.IFNA(VLOOKUP($B174,'B-LogEmaxOverpEC50'!$A:$AL,MATCH(BF$1,'B-LogEmaxOverpEC50'!$A$1:$AL$1,0),FALSE),"")</f>
        <v/>
      </c>
      <c r="BG174" s="321" t="str">
        <f>_xlfn.IFNA(VLOOKUP($B174,'B-LogEmaxOverpEC50'!$A:$AL,MATCH(BG$1,'B-LogEmaxOverpEC50'!$A$1:$AL$1,0),FALSE),"")</f>
        <v/>
      </c>
      <c r="BH174" s="321" t="str">
        <f>_xlfn.IFNA(VLOOKUP($B174,'B-LogEmaxOverpEC50'!$A:$AL,MATCH(BH$1,'B-LogEmaxOverpEC50'!$A$1:$AL$1,0),FALSE),"")</f>
        <v/>
      </c>
      <c r="BI174" s="322" t="str">
        <f>_xlfn.IFNA(VLOOKUP($B174,'I-LogEmaxOverpEC50'!$A:$AR,MATCH(BI$1,'I-LogEmaxOverpEC50'!$A$1:$AR$1,0),FALSE),"")</f>
        <v/>
      </c>
      <c r="BJ174" s="320" t="str">
        <f>_xlfn.IFNA(VLOOKUP($B174,'I-LogEmaxOverpEC50'!$A:$AR,MATCH(BJ$1,'I-LogEmaxOverpEC50'!$A$1:$AR$1,0),FALSE),"")</f>
        <v/>
      </c>
      <c r="BK174" s="320">
        <f>_xlfn.IFNA(VLOOKUP($B174,'I-LogEmaxOverpEC50'!$A:$AR,MATCH(BK$1,'I-LogEmaxOverpEC50'!$A$1:$AR$1,0),FALSE),"")</f>
        <v>8.775035490483253</v>
      </c>
      <c r="BL174" s="320">
        <f>_xlfn.IFNA(VLOOKUP($B174,'I-LogEmaxOverpEC50'!$A:$AR,MATCH(BL$1,'I-LogEmaxOverpEC50'!$A$1:$AR$1,0),FALSE),"")</f>
        <v>8.775035490483253</v>
      </c>
      <c r="BM174" s="320">
        <f>_xlfn.IFNA(VLOOKUP($B174,'I-LogEmaxOverpEC50'!$A:$AR,MATCH(BM$1,'I-LogEmaxOverpEC50'!$A$1:$AR$1,0),FALSE),"")</f>
        <v>8.1069507120050357</v>
      </c>
      <c r="BN174" s="320">
        <f>_xlfn.IFNA(VLOOKUP($B174,'I-LogEmaxOverpEC50'!$A:$AR,MATCH(BN$1,'I-LogEmaxOverpEC50'!$A$1:$AR$1,0),FALSE),"")</f>
        <v>8.1069507120050357</v>
      </c>
      <c r="BO174" s="320">
        <f>_xlfn.IFNA(VLOOKUP($B174,'I-LogEmaxOverpEC50'!$A:$AR,MATCH(BO$1,'I-LogEmaxOverpEC50'!$A$1:$AR$1,0),FALSE),"")</f>
        <v>7.5072421683184265</v>
      </c>
      <c r="BP174" s="320" t="str">
        <f>_xlfn.IFNA(VLOOKUP($B174,'I-LogEmaxOverpEC50'!$A:$AR,MATCH(BP$1,'I-LogEmaxOverpEC50'!$A$1:$AR$1,0),FALSE),"")</f>
        <v/>
      </c>
      <c r="BQ174" s="320" t="str">
        <f>_xlfn.IFNA(VLOOKUP($B174,'I-LogEmaxOverpEC50'!$A:$AR,MATCH(BQ$1,'I-LogEmaxOverpEC50'!$A$1:$AR$1,0),FALSE),"")</f>
        <v/>
      </c>
      <c r="BR174" s="320">
        <f>_xlfn.IFNA(VLOOKUP($B174,'I-LogEmaxOverpEC50'!$A:$AR,MATCH(BR$1,'I-LogEmaxOverpEC50'!$A$1:$AR$1,0),FALSE),"")</f>
        <v>7.6019737575140756</v>
      </c>
      <c r="BS174" s="320" t="str">
        <f>_xlfn.IFNA(VLOOKUP($B174,'I-LogEmaxOverpEC50'!$A:$AR,MATCH(BS$1,'I-LogEmaxOverpEC50'!$A$1:$AR$1,0),FALSE),"")</f>
        <v/>
      </c>
      <c r="BT174" s="320">
        <f>_xlfn.IFNA(VLOOKUP($B174,'I-LogEmaxOverpEC50'!$A:$AR,MATCH(BT$1,'I-LogEmaxOverpEC50'!$A$1:$AR$1,0),FALSE),"")</f>
        <v>6.8623496093002805</v>
      </c>
      <c r="BU174" s="320" t="str">
        <f>_xlfn.IFNA(VLOOKUP($B174,'I-LogEmaxOverpEC50'!$A:$AR,MATCH(BU$1,'I-LogEmaxOverpEC50'!$A$1:$AR$1,0),FALSE),"")</f>
        <v/>
      </c>
      <c r="BV174" s="114" t="str" cm="1">
        <f t="array" ref="BV174">_xlfn.IFS(AND($C174="A",_xlfn.CONCAT(F174:G174)&lt;&gt;"",$A174=1),"x",AND($C174="A",_xlfn.CONCAT(F174:G174)="",$A174=1),"-",$A$1&lt;&gt;"","")</f>
        <v>-</v>
      </c>
      <c r="BW174" s="113" t="str" cm="1">
        <f t="array" ref="BW174">_xlfn.IFS(AND($C174="A",_xlfn.CONCAT(H174:L174)&lt;&gt;"",$A174=1),"x",AND($C174="A",_xlfn.CONCAT(H174:L174)="",$A174=1),"-",$A$1&lt;&gt;"","")</f>
        <v>x</v>
      </c>
      <c r="BX174" s="113" t="str" cm="1">
        <f t="array" ref="BX174">_xlfn.IFS(AND($C174="A",_xlfn.CONCAT(M174:P174)&lt;&gt;"",$A174=1),"x",AND($C174="A",_xlfn.CONCAT(M174:P174)="",$A174=1),"-",$A$1&lt;&gt;"","")</f>
        <v>-</v>
      </c>
      <c r="BY174" s="113" t="str" cm="1">
        <f t="array" ref="BY174">_xlfn.IFS(AND($C174="A",_xlfn.CONCAT(Q174:R174)&lt;&gt;"",$A174=1),"x",AND($C174="A",_xlfn.CONCAT(Q174:R174)="",$A174=1),"-",$A$1&lt;&gt;"","")</f>
        <v>-</v>
      </c>
      <c r="BZ174" s="121" t="str">
        <f t="shared" si="95"/>
        <v/>
      </c>
      <c r="CA174" s="120">
        <f t="shared" si="96"/>
        <v>8.775035490483253</v>
      </c>
      <c r="CB174" s="120" t="str">
        <f t="shared" si="97"/>
        <v/>
      </c>
      <c r="CC174" s="120" t="str">
        <f t="shared" si="98"/>
        <v/>
      </c>
      <c r="CD174" s="121" t="str">
        <f t="shared" si="99"/>
        <v/>
      </c>
      <c r="CE174" s="120" t="str">
        <f t="shared" si="100"/>
        <v/>
      </c>
      <c r="CF174" s="120" t="str">
        <f t="shared" si="101"/>
        <v/>
      </c>
      <c r="CG174" s="120" t="str">
        <f t="shared" si="102"/>
        <v/>
      </c>
      <c r="CH174" s="120" t="str">
        <f t="shared" si="103"/>
        <v/>
      </c>
      <c r="CI174" s="120" t="str">
        <f t="shared" si="104"/>
        <v/>
      </c>
    </row>
    <row r="175" spans="1:87" x14ac:dyDescent="0.2">
      <c r="A175" s="311" t="e" cm="1">
        <f t="array" ref="A175">_xlfn.IFS(SUM(F175:R175)&gt;0,1,Z175&gt;0,2,TRUE,3)</f>
        <v>#N/A</v>
      </c>
      <c r="B175" s="311" t="s">
        <v>137</v>
      </c>
      <c r="C175" s="311" t="str">
        <f>_xlfn.XLOOKUP(B175,RecNamesAll!A:A,RecNamesAll!E:E)</f>
        <v>A</v>
      </c>
      <c r="D175" s="311" t="str">
        <f>_xlfn.XLOOKUP(B175,RecNamesAll!A:A,RecNamesAll!C:C)</f>
        <v>MT2</v>
      </c>
      <c r="F175" s="312" t="e">
        <f t="shared" si="70"/>
        <v>#N/A</v>
      </c>
      <c r="G175" s="313" t="e">
        <f t="shared" si="71"/>
        <v>#N/A</v>
      </c>
      <c r="H175" s="312" t="e">
        <f t="shared" si="72"/>
        <v>#N/A</v>
      </c>
      <c r="I175" s="313" t="e">
        <f t="shared" si="73"/>
        <v>#N/A</v>
      </c>
      <c r="J175" s="313" t="e">
        <f t="shared" si="74"/>
        <v>#N/A</v>
      </c>
      <c r="K175" s="313" t="e">
        <f t="shared" si="75"/>
        <v>#N/A</v>
      </c>
      <c r="L175" s="313" t="e">
        <f t="shared" si="76"/>
        <v>#N/A</v>
      </c>
      <c r="M175" s="312" t="e">
        <f t="shared" si="77"/>
        <v>#N/A</v>
      </c>
      <c r="N175" s="313" t="e">
        <f t="shared" si="78"/>
        <v>#N/A</v>
      </c>
      <c r="O175" s="313" t="e">
        <f t="shared" si="79"/>
        <v>#N/A</v>
      </c>
      <c r="P175" s="313" t="e">
        <f t="shared" si="80"/>
        <v>#N/A</v>
      </c>
      <c r="Q175" s="312" t="e">
        <f t="shared" si="81"/>
        <v>#N/A</v>
      </c>
      <c r="R175" s="313" t="e">
        <f t="shared" si="82"/>
        <v>#N/A</v>
      </c>
      <c r="S175" s="314" t="str">
        <f t="shared" si="83"/>
        <v/>
      </c>
      <c r="T175" s="315" t="str">
        <f t="shared" si="84"/>
        <v>A</v>
      </c>
      <c r="U175" s="311" t="str">
        <f t="shared" si="85"/>
        <v>MT2</v>
      </c>
      <c r="V175" s="316" t="e">
        <f>IF(VLOOKUP($B175,GtP!$A:$AA,MATCH("Gs_0-2",GtP!$A$1:$AA$1,0),FALSE)=0,"",VLOOKUP($B175,GtP!$A:$AA,MATCH("Gs_0-2",GtP!$A$1:$AA$1,0),FALSE))</f>
        <v>#N/A</v>
      </c>
      <c r="W175" s="317" t="e">
        <f>IF(VLOOKUP($B175,GtP!$A:$AA,MATCH("Gi/o_0-2",GtP!$A$1:$AA$1,0),FALSE)=0,"",VLOOKUP($B175,GtP!$A:$AA,MATCH("Gi/o_0-2",GtP!$A$1:$AA$1,0),FALSE))</f>
        <v>#N/A</v>
      </c>
      <c r="X175" s="317" t="e">
        <f>IF(VLOOKUP($B175,GtP!$A:$AA,MATCH("Gq/11_0-2",GtP!$A$1:$AA$1,0),FALSE)=0,"",VLOOKUP($B175,GtP!$A:$AA,MATCH("Gq/11_0-2",GtP!$A$1:$AA$1,0),FALSE))</f>
        <v>#N/A</v>
      </c>
      <c r="Y175" s="317" t="e">
        <f>IF(VLOOKUP($B175,GtP!$A:$AA,MATCH("G12/13_0-2",GtP!$A$1:$AA$1,0),FALSE)=0,"",VLOOKUP($B175,GtP!$A:$AA,MATCH("G12/13_0-2",GtP!$A$1:$AA$1,0),FALSE))</f>
        <v>#N/A</v>
      </c>
      <c r="Z175" s="318" t="e">
        <f t="shared" si="86"/>
        <v>#N/A</v>
      </c>
      <c r="AA175" s="317" t="e">
        <f t="shared" si="87"/>
        <v>#N/A</v>
      </c>
      <c r="AB175" s="317" t="e">
        <f t="shared" si="88"/>
        <v>#N/A</v>
      </c>
      <c r="AC175" s="317" t="e">
        <f t="shared" si="89"/>
        <v>#N/A</v>
      </c>
      <c r="AD175" s="317" t="e">
        <f t="shared" si="90"/>
        <v>#N/A</v>
      </c>
      <c r="AE175" s="315" t="str">
        <f t="shared" si="91"/>
        <v/>
      </c>
      <c r="AF175" s="311" t="str">
        <f t="shared" si="92"/>
        <v/>
      </c>
      <c r="AG175" s="311" t="str">
        <f t="shared" si="93"/>
        <v/>
      </c>
      <c r="AH175" s="311" t="str">
        <f t="shared" si="94"/>
        <v/>
      </c>
      <c r="AI175" s="316" t="e">
        <f>_xlfn.CONCAT(IF(AV175="","-","B"),IF(BI175="","-","I"),VLOOKUP($B175,GtP!$A:$BB,MATCH("Gs_0-1",GtP!$A$1:$BB$1,0),FALSE))</f>
        <v>#N/A</v>
      </c>
      <c r="AJ175" s="317" t="e">
        <f>_xlfn.CONCAT(IF(AW175="","-","B"),IF(BJ175="","-","I"),VLOOKUP($B175,GtP!$A:$BB,MATCH("Gs_0-1",GtP!$A$1:$BB$1,0),FALSE))</f>
        <v>#N/A</v>
      </c>
      <c r="AK175" s="317" t="e">
        <f>_xlfn.CONCAT(IF(AX175="","-","B"),IF(BK175="","-","I"),VLOOKUP($B175,GtP!$A:$BB,MATCH("Gi/o_0-1",GtP!$A$1:$BB$1,0),FALSE))</f>
        <v>#N/A</v>
      </c>
      <c r="AL175" s="317" t="e">
        <f>_xlfn.CONCAT(IF(AY175="","-","B"),IF(BL175="","-","I"),VLOOKUP($B175,GtP!$A:$BB,MATCH("Gi/o_0-1",GtP!$A$1:$BB$1,0),FALSE))</f>
        <v>#N/A</v>
      </c>
      <c r="AM175" s="317" t="e">
        <f>_xlfn.CONCAT(IF(AZ175="","-","B"),IF(BM175="","-","I"),VLOOKUP($B175,GtP!$A:$BB,MATCH("Gi/o_0-1",GtP!$A$1:$BB$1,0),FALSE))</f>
        <v>#N/A</v>
      </c>
      <c r="AN175" s="317" t="e">
        <f>_xlfn.CONCAT(IF(BA175="","-","B"),IF(BN175="","-","I"),VLOOKUP($B175,GtP!$A:$BB,MATCH("Gi/o_0-1",GtP!$A$1:$BB$1,0),FALSE))</f>
        <v>#N/A</v>
      </c>
      <c r="AO175" s="317" t="e">
        <f>_xlfn.CONCAT(IF(BB175="","-","B"),IF(BO175="","-","I"),VLOOKUP($B175,GtP!$A:$BB,MATCH("Gi/o_0-1",GtP!$A$1:$BB$1,0),FALSE))</f>
        <v>#N/A</v>
      </c>
      <c r="AP175" s="317" t="e">
        <f>_xlfn.CONCAT(IF(BC175="","-","B"),IF(BP175="","-","I"),VLOOKUP($B175,GtP!$A:$BB,MATCH("Gq/11_0-1",GtP!$A$1:$BB$1,0),FALSE))</f>
        <v>#N/A</v>
      </c>
      <c r="AQ175" s="317" t="e">
        <f>_xlfn.CONCAT(IF(BD175="","-","B"),IF(BQ175="","-","I"),VLOOKUP($B175,GtP!$A:$BB,MATCH("Gq/11_0-1",GtP!$A$1:$BB$1,0),FALSE))</f>
        <v>#N/A</v>
      </c>
      <c r="AR175" s="317" t="e">
        <f>_xlfn.CONCAT(IF(BE175="","-","B"),IF(BR175="","-","I"),VLOOKUP($B175,GtP!$A:$BB,MATCH("Gq/11_0-1",GtP!$A$1:$BB$1,0),FALSE))</f>
        <v>#N/A</v>
      </c>
      <c r="AS175" s="317" t="e">
        <f>_xlfn.CONCAT(IF(BF175="","-","B"),IF(BS175="","-","I"),VLOOKUP($B175,GtP!$A:$BB,MATCH("Gq/11_0-1",GtP!$A$1:$BB$1,0),FALSE))</f>
        <v>#N/A</v>
      </c>
      <c r="AT175" s="317" t="e">
        <f>_xlfn.CONCAT(IF(BG175="","-","B"),IF(BT175="","-","I"),VLOOKUP($B175,GtP!$A:$BB,MATCH("G12/13_0-1",GtP!$A$1:$BB$1,0),FALSE))</f>
        <v>#N/A</v>
      </c>
      <c r="AU175" s="317" t="e">
        <f>_xlfn.CONCAT(IF(BH175="","-","B"),IF(BU175="","-","I"),VLOOKUP($B175,GtP!$A:$BB,MATCH("G12/13_0-1",GtP!$A$1:$BB$1,0),FALSE))</f>
        <v>#N/A</v>
      </c>
      <c r="AV175" s="319" t="str">
        <f>_xlfn.IFNA(VLOOKUP($B175,'B-LogEmaxOverpEC50'!$A:$AL,MATCH(AV$1,'B-LogEmaxOverpEC50'!$A$1:$AL$1,0),FALSE),"")</f>
        <v/>
      </c>
      <c r="AX175" s="321">
        <f>_xlfn.IFNA(VLOOKUP($B175,'B-LogEmaxOverpEC50'!$A:$AL,MATCH(AX$1,'B-LogEmaxOverpEC50'!$A$1:$AL$1,0),FALSE),"")</f>
        <v>10.834604757481506</v>
      </c>
      <c r="AY175" s="321">
        <f>_xlfn.IFNA(VLOOKUP($B175,'B-LogEmaxOverpEC50'!$A:$AL,MATCH(AY$1,'B-LogEmaxOverpEC50'!$A$1:$AL$1,0),FALSE),"")</f>
        <v>10.789409220386984</v>
      </c>
      <c r="AZ175" s="321">
        <f>_xlfn.IFNA(VLOOKUP($B175,'B-LogEmaxOverpEC50'!$A:$AL,MATCH(AZ$1,'B-LogEmaxOverpEC50'!$A$1:$AL$1,0),FALSE),"")</f>
        <v>10.421630483073644</v>
      </c>
      <c r="BA175" s="321">
        <f>_xlfn.IFNA(VLOOKUP($B175,'B-LogEmaxOverpEC50'!$A:$AL,MATCH(BA$1,'B-LogEmaxOverpEC50'!$A$1:$AL$1,0),FALSE),"")</f>
        <v>10.858193309478704</v>
      </c>
      <c r="BB175" s="321" t="str">
        <f>_xlfn.IFNA(VLOOKUP($B175,'B-LogEmaxOverpEC50'!$A:$AL,MATCH(BB$1,'B-LogEmaxOverpEC50'!$A$1:$AL$1,0),FALSE),"")</f>
        <v/>
      </c>
      <c r="BC175" s="321" t="str">
        <f>_xlfn.IFNA(VLOOKUP($B175,'B-LogEmaxOverpEC50'!$A:$AL,MATCH(BC$1,'B-LogEmaxOverpEC50'!$A$1:$AL$1,0),FALSE),"")</f>
        <v/>
      </c>
      <c r="BD175" s="321" t="str">
        <f>_xlfn.IFNA(VLOOKUP($B175,'B-LogEmaxOverpEC50'!$A:$AL,MATCH(BD$1,'B-LogEmaxOverpEC50'!$A$1:$AL$1,0),FALSE),"")</f>
        <v/>
      </c>
      <c r="BE175" s="321" t="str">
        <f>_xlfn.IFNA(VLOOKUP($B175,'B-LogEmaxOverpEC50'!$A:$AL,MATCH(BE$1,'B-LogEmaxOverpEC50'!$A$1:$AL$1,0),FALSE),"")</f>
        <v/>
      </c>
      <c r="BF175" s="321">
        <f>_xlfn.IFNA(VLOOKUP($B175,'B-LogEmaxOverpEC50'!$A:$AL,MATCH(BF$1,'B-LogEmaxOverpEC50'!$A$1:$AL$1,0),FALSE),"")</f>
        <v>8.6984354857828876</v>
      </c>
      <c r="BG175" s="321" t="str">
        <f>_xlfn.IFNA(VLOOKUP($B175,'B-LogEmaxOverpEC50'!$A:$AL,MATCH(BG$1,'B-LogEmaxOverpEC50'!$A$1:$AL$1,0),FALSE),"")</f>
        <v/>
      </c>
      <c r="BH175" s="321" t="str">
        <f>_xlfn.IFNA(VLOOKUP($B175,'B-LogEmaxOverpEC50'!$A:$AL,MATCH(BH$1,'B-LogEmaxOverpEC50'!$A$1:$AL$1,0),FALSE),"")</f>
        <v/>
      </c>
      <c r="BI175" s="322" t="str">
        <f>_xlfn.IFNA(VLOOKUP($B175,'I-LogEmaxOverpEC50'!$A:$AR,MATCH(BI$1,'I-LogEmaxOverpEC50'!$A$1:$AR$1,0),FALSE),"")</f>
        <v/>
      </c>
      <c r="BJ175" s="320" t="str">
        <f>_xlfn.IFNA(VLOOKUP($B175,'I-LogEmaxOverpEC50'!$A:$AR,MATCH(BJ$1,'I-LogEmaxOverpEC50'!$A$1:$AR$1,0),FALSE),"")</f>
        <v/>
      </c>
      <c r="BK175" s="320">
        <f>_xlfn.IFNA(VLOOKUP($B175,'I-LogEmaxOverpEC50'!$A:$AR,MATCH(BK$1,'I-LogEmaxOverpEC50'!$A$1:$AR$1,0),FALSE),"")</f>
        <v>11.887568719123811</v>
      </c>
      <c r="BL175" s="320">
        <f>_xlfn.IFNA(VLOOKUP($B175,'I-LogEmaxOverpEC50'!$A:$AR,MATCH(BL$1,'I-LogEmaxOverpEC50'!$A$1:$AR$1,0),FALSE),"")</f>
        <v>11.887568719123811</v>
      </c>
      <c r="BM175" s="320">
        <f>_xlfn.IFNA(VLOOKUP($B175,'I-LogEmaxOverpEC50'!$A:$AR,MATCH(BM$1,'I-LogEmaxOverpEC50'!$A$1:$AR$1,0),FALSE),"")</f>
        <v>11.029996221555326</v>
      </c>
      <c r="BN175" s="320">
        <f>_xlfn.IFNA(VLOOKUP($B175,'I-LogEmaxOverpEC50'!$A:$AR,MATCH(BN$1,'I-LogEmaxOverpEC50'!$A$1:$AR$1,0),FALSE),"")</f>
        <v>11.029996221555326</v>
      </c>
      <c r="BO175" s="320">
        <f>_xlfn.IFNA(VLOOKUP($B175,'I-LogEmaxOverpEC50'!$A:$AR,MATCH(BO$1,'I-LogEmaxOverpEC50'!$A$1:$AR$1,0),FALSE),"")</f>
        <v>11.779859479795912</v>
      </c>
      <c r="BP175" s="320" t="str">
        <f>_xlfn.IFNA(VLOOKUP($B175,'I-LogEmaxOverpEC50'!$A:$AR,MATCH(BP$1,'I-LogEmaxOverpEC50'!$A$1:$AR$1,0),FALSE),"")</f>
        <v/>
      </c>
      <c r="BQ175" s="320" t="str">
        <f>_xlfn.IFNA(VLOOKUP($B175,'I-LogEmaxOverpEC50'!$A:$AR,MATCH(BQ$1,'I-LogEmaxOverpEC50'!$A$1:$AR$1,0),FALSE),"")</f>
        <v/>
      </c>
      <c r="BR175" s="320" t="str">
        <f>_xlfn.IFNA(VLOOKUP($B175,'I-LogEmaxOverpEC50'!$A:$AR,MATCH(BR$1,'I-LogEmaxOverpEC50'!$A$1:$AR$1,0),FALSE),"")</f>
        <v/>
      </c>
      <c r="BS175" s="320" t="str">
        <f>_xlfn.IFNA(VLOOKUP($B175,'I-LogEmaxOverpEC50'!$A:$AR,MATCH(BS$1,'I-LogEmaxOverpEC50'!$A$1:$AR$1,0),FALSE),"")</f>
        <v/>
      </c>
      <c r="BT175" s="320" t="str">
        <f>_xlfn.IFNA(VLOOKUP($B175,'I-LogEmaxOverpEC50'!$A:$AR,MATCH(BT$1,'I-LogEmaxOverpEC50'!$A$1:$AR$1,0),FALSE),"")</f>
        <v/>
      </c>
      <c r="BU175" s="320" t="str">
        <f>_xlfn.IFNA(VLOOKUP($B175,'I-LogEmaxOverpEC50'!$A:$AR,MATCH(BU$1,'I-LogEmaxOverpEC50'!$A$1:$AR$1,0),FALSE),"")</f>
        <v/>
      </c>
      <c r="BV175" s="114" t="e" cm="1">
        <f t="array" ref="BV175">_xlfn.IFS(AND($C175="A",_xlfn.CONCAT(F175:G175)&lt;&gt;"",$A175=1),"x",AND($C175="A",_xlfn.CONCAT(F175:G175)="",$A175=1),"-",$A$1&lt;&gt;"","")</f>
        <v>#N/A</v>
      </c>
      <c r="BW175" s="113" t="e" cm="1">
        <f t="array" ref="BW175">_xlfn.IFS(AND($C175="A",_xlfn.CONCAT(H175:L175)&lt;&gt;"",$A175=1),"x",AND($C175="A",_xlfn.CONCAT(H175:L175)="",$A175=1),"-",$A$1&lt;&gt;"","")</f>
        <v>#N/A</v>
      </c>
      <c r="BX175" s="113" t="e" cm="1">
        <f t="array" ref="BX175">_xlfn.IFS(AND($C175="A",_xlfn.CONCAT(M175:P175)&lt;&gt;"",$A175=1),"x",AND($C175="A",_xlfn.CONCAT(M175:P175)="",$A175=1),"-",$A$1&lt;&gt;"","")</f>
        <v>#N/A</v>
      </c>
      <c r="BY175" s="113" t="e" cm="1">
        <f t="array" ref="BY175">_xlfn.IFS(AND($C175="A",_xlfn.CONCAT(Q175:R175)&lt;&gt;"",$A175=1),"x",AND($C175="A",_xlfn.CONCAT(Q175:R175)="",$A175=1),"-",$A$1&lt;&gt;"","")</f>
        <v>#N/A</v>
      </c>
      <c r="BZ175" s="121" t="e">
        <f t="shared" si="95"/>
        <v>#N/A</v>
      </c>
      <c r="CA175" s="120" t="e">
        <f t="shared" si="96"/>
        <v>#N/A</v>
      </c>
      <c r="CB175" s="120" t="e">
        <f t="shared" si="97"/>
        <v>#N/A</v>
      </c>
      <c r="CC175" s="120" t="e">
        <f t="shared" si="98"/>
        <v>#N/A</v>
      </c>
      <c r="CD175" s="121" t="str">
        <f t="shared" si="99"/>
        <v/>
      </c>
      <c r="CE175" s="120" t="e">
        <f t="shared" si="100"/>
        <v>#N/A</v>
      </c>
      <c r="CF175" s="120" t="e">
        <f t="shared" si="101"/>
        <v>#N/A</v>
      </c>
      <c r="CG175" s="120" t="e">
        <f t="shared" si="102"/>
        <v>#N/A</v>
      </c>
      <c r="CH175" s="120" t="e">
        <f t="shared" si="103"/>
        <v>#N/A</v>
      </c>
      <c r="CI175" s="120" t="e">
        <f t="shared" si="104"/>
        <v>#N/A</v>
      </c>
    </row>
    <row r="176" spans="1:87" x14ac:dyDescent="0.2">
      <c r="A176" s="311" t="e" cm="1">
        <f t="array" ref="A176">_xlfn.IFS(SUM(F176:R176)&gt;0,1,Z176&gt;0,2,TRUE,3)</f>
        <v>#N/A</v>
      </c>
      <c r="B176" s="311" t="s">
        <v>146</v>
      </c>
      <c r="C176" s="311" t="str">
        <f>_xlfn.XLOOKUP(B176,RecNamesAll!A:A,RecNamesAll!E:E)</f>
        <v>A</v>
      </c>
      <c r="D176" s="311" t="str">
        <f>_xlfn.XLOOKUP(B176,RecNamesAll!A:A,RecNamesAll!C:C)</f>
        <v>NPFF1</v>
      </c>
      <c r="F176" s="312" t="e">
        <f t="shared" si="70"/>
        <v>#N/A</v>
      </c>
      <c r="G176" s="313" t="e">
        <f t="shared" si="71"/>
        <v>#N/A</v>
      </c>
      <c r="H176" s="312" t="e">
        <f t="shared" si="72"/>
        <v>#N/A</v>
      </c>
      <c r="I176" s="313" t="e">
        <f t="shared" si="73"/>
        <v>#N/A</v>
      </c>
      <c r="J176" s="313" t="e">
        <f t="shared" si="74"/>
        <v>#N/A</v>
      </c>
      <c r="K176" s="313" t="e">
        <f t="shared" si="75"/>
        <v>#N/A</v>
      </c>
      <c r="L176" s="313" t="e">
        <f t="shared" si="76"/>
        <v>#N/A</v>
      </c>
      <c r="M176" s="312" t="e">
        <f t="shared" si="77"/>
        <v>#N/A</v>
      </c>
      <c r="N176" s="313" t="e">
        <f t="shared" si="78"/>
        <v>#N/A</v>
      </c>
      <c r="O176" s="313" t="e">
        <f t="shared" si="79"/>
        <v>#N/A</v>
      </c>
      <c r="P176" s="313" t="e">
        <f t="shared" si="80"/>
        <v>#N/A</v>
      </c>
      <c r="Q176" s="312" t="e">
        <f t="shared" si="81"/>
        <v>#N/A</v>
      </c>
      <c r="R176" s="313" t="e">
        <f t="shared" si="82"/>
        <v>#N/A</v>
      </c>
      <c r="S176" s="314" t="str">
        <f t="shared" si="83"/>
        <v/>
      </c>
      <c r="T176" s="315" t="str">
        <f t="shared" si="84"/>
        <v>A</v>
      </c>
      <c r="U176" s="311" t="str">
        <f t="shared" si="85"/>
        <v>NPFF1</v>
      </c>
      <c r="V176" s="316" t="e">
        <f>IF(VLOOKUP($B176,GtP!$A:$AA,MATCH("Gs_0-2",GtP!$A$1:$AA$1,0),FALSE)=0,"",VLOOKUP($B176,GtP!$A:$AA,MATCH("Gs_0-2",GtP!$A$1:$AA$1,0),FALSE))</f>
        <v>#N/A</v>
      </c>
      <c r="W176" s="317" t="e">
        <f>IF(VLOOKUP($B176,GtP!$A:$AA,MATCH("Gi/o_0-2",GtP!$A$1:$AA$1,0),FALSE)=0,"",VLOOKUP($B176,GtP!$A:$AA,MATCH("Gi/o_0-2",GtP!$A$1:$AA$1,0),FALSE))</f>
        <v>#N/A</v>
      </c>
      <c r="X176" s="317" t="e">
        <f>IF(VLOOKUP($B176,GtP!$A:$AA,MATCH("Gq/11_0-2",GtP!$A$1:$AA$1,0),FALSE)=0,"",VLOOKUP($B176,GtP!$A:$AA,MATCH("Gq/11_0-2",GtP!$A$1:$AA$1,0),FALSE))</f>
        <v>#N/A</v>
      </c>
      <c r="Y176" s="317" t="e">
        <f>IF(VLOOKUP($B176,GtP!$A:$AA,MATCH("G12/13_0-2",GtP!$A$1:$AA$1,0),FALSE)=0,"",VLOOKUP($B176,GtP!$A:$AA,MATCH("G12/13_0-2",GtP!$A$1:$AA$1,0),FALSE))</f>
        <v>#N/A</v>
      </c>
      <c r="Z176" s="318" t="e">
        <f t="shared" si="86"/>
        <v>#N/A</v>
      </c>
      <c r="AA176" s="317" t="e">
        <f t="shared" si="87"/>
        <v>#N/A</v>
      </c>
      <c r="AB176" s="317" t="e">
        <f t="shared" si="88"/>
        <v>#N/A</v>
      </c>
      <c r="AC176" s="317" t="e">
        <f t="shared" si="89"/>
        <v>#N/A</v>
      </c>
      <c r="AD176" s="317" t="e">
        <f t="shared" si="90"/>
        <v>#N/A</v>
      </c>
      <c r="AE176" s="315" t="str">
        <f t="shared" si="91"/>
        <v/>
      </c>
      <c r="AF176" s="311" t="str">
        <f t="shared" si="92"/>
        <v/>
      </c>
      <c r="AG176" s="311" t="str">
        <f t="shared" si="93"/>
        <v/>
      </c>
      <c r="AH176" s="311" t="str">
        <f t="shared" si="94"/>
        <v/>
      </c>
      <c r="AI176" s="316" t="e">
        <f>_xlfn.CONCAT(IF(AV176="","-","B"),IF(BI176="","-","I"),VLOOKUP($B176,GtP!$A:$BB,MATCH("Gs_0-1",GtP!$A$1:$BB$1,0),FALSE))</f>
        <v>#N/A</v>
      </c>
      <c r="AJ176" s="317" t="e">
        <f>_xlfn.CONCAT(IF(AW176="","-","B"),IF(BJ176="","-","I"),VLOOKUP($B176,GtP!$A:$BB,MATCH("Gs_0-1",GtP!$A$1:$BB$1,0),FALSE))</f>
        <v>#N/A</v>
      </c>
      <c r="AK176" s="317" t="e">
        <f>_xlfn.CONCAT(IF(AX176="","-","B"),IF(BK176="","-","I"),VLOOKUP($B176,GtP!$A:$BB,MATCH("Gi/o_0-1",GtP!$A$1:$BB$1,0),FALSE))</f>
        <v>#N/A</v>
      </c>
      <c r="AL176" s="317" t="e">
        <f>_xlfn.CONCAT(IF(AY176="","-","B"),IF(BL176="","-","I"),VLOOKUP($B176,GtP!$A:$BB,MATCH("Gi/o_0-1",GtP!$A$1:$BB$1,0),FALSE))</f>
        <v>#N/A</v>
      </c>
      <c r="AM176" s="317" t="e">
        <f>_xlfn.CONCAT(IF(AZ176="","-","B"),IF(BM176="","-","I"),VLOOKUP($B176,GtP!$A:$BB,MATCH("Gi/o_0-1",GtP!$A$1:$BB$1,0),FALSE))</f>
        <v>#N/A</v>
      </c>
      <c r="AN176" s="317" t="e">
        <f>_xlfn.CONCAT(IF(BA176="","-","B"),IF(BN176="","-","I"),VLOOKUP($B176,GtP!$A:$BB,MATCH("Gi/o_0-1",GtP!$A$1:$BB$1,0),FALSE))</f>
        <v>#N/A</v>
      </c>
      <c r="AO176" s="317" t="e">
        <f>_xlfn.CONCAT(IF(BB176="","-","B"),IF(BO176="","-","I"),VLOOKUP($B176,GtP!$A:$BB,MATCH("Gi/o_0-1",GtP!$A$1:$BB$1,0),FALSE))</f>
        <v>#N/A</v>
      </c>
      <c r="AP176" s="317" t="e">
        <f>_xlfn.CONCAT(IF(BC176="","-","B"),IF(BP176="","-","I"),VLOOKUP($B176,GtP!$A:$BB,MATCH("Gq/11_0-1",GtP!$A$1:$BB$1,0),FALSE))</f>
        <v>#N/A</v>
      </c>
      <c r="AQ176" s="317" t="e">
        <f>_xlfn.CONCAT(IF(BD176="","-","B"),IF(BQ176="","-","I"),VLOOKUP($B176,GtP!$A:$BB,MATCH("Gq/11_0-1",GtP!$A$1:$BB$1,0),FALSE))</f>
        <v>#N/A</v>
      </c>
      <c r="AR176" s="317" t="e">
        <f>_xlfn.CONCAT(IF(BE176="","-","B"),IF(BR176="","-","I"),VLOOKUP($B176,GtP!$A:$BB,MATCH("Gq/11_0-1",GtP!$A$1:$BB$1,0),FALSE))</f>
        <v>#N/A</v>
      </c>
      <c r="AS176" s="317" t="e">
        <f>_xlfn.CONCAT(IF(BF176="","-","B"),IF(BS176="","-","I"),VLOOKUP($B176,GtP!$A:$BB,MATCH("Gq/11_0-1",GtP!$A$1:$BB$1,0),FALSE))</f>
        <v>#N/A</v>
      </c>
      <c r="AT176" s="317" t="e">
        <f>_xlfn.CONCAT(IF(BG176="","-","B"),IF(BT176="","-","I"),VLOOKUP($B176,GtP!$A:$BB,MATCH("G12/13_0-1",GtP!$A$1:$BB$1,0),FALSE))</f>
        <v>#N/A</v>
      </c>
      <c r="AU176" s="317" t="e">
        <f>_xlfn.CONCAT(IF(BH176="","-","B"),IF(BU176="","-","I"),VLOOKUP($B176,GtP!$A:$BB,MATCH("G12/13_0-1",GtP!$A$1:$BB$1,0),FALSE))</f>
        <v>#N/A</v>
      </c>
      <c r="AV176" s="319" t="str">
        <f>_xlfn.IFNA(VLOOKUP($B176,'B-LogEmaxOverpEC50'!$A:$AL,MATCH(AV$1,'B-LogEmaxOverpEC50'!$A$1:$AL$1,0),FALSE),"")</f>
        <v/>
      </c>
      <c r="AX176" s="321">
        <f>_xlfn.IFNA(VLOOKUP($B176,'B-LogEmaxOverpEC50'!$A:$AL,MATCH(AX$1,'B-LogEmaxOverpEC50'!$A$1:$AL$1,0),FALSE),"")</f>
        <v>9.9244075385846511</v>
      </c>
      <c r="AY176" s="321">
        <f>_xlfn.IFNA(VLOOKUP($B176,'B-LogEmaxOverpEC50'!$A:$AL,MATCH(AY$1,'B-LogEmaxOverpEC50'!$A$1:$AL$1,0),FALSE),"")</f>
        <v>9.9082258125543472</v>
      </c>
      <c r="AZ176" s="321">
        <f>_xlfn.IFNA(VLOOKUP($B176,'B-LogEmaxOverpEC50'!$A:$AL,MATCH(AZ$1,'B-LogEmaxOverpEC50'!$A$1:$AL$1,0),FALSE),"")</f>
        <v>10.615544429565938</v>
      </c>
      <c r="BA176" s="321">
        <f>_xlfn.IFNA(VLOOKUP($B176,'B-LogEmaxOverpEC50'!$A:$AL,MATCH(BA$1,'B-LogEmaxOverpEC50'!$A$1:$AL$1,0),FALSE),"")</f>
        <v>11.106375466500397</v>
      </c>
      <c r="BB176" s="321">
        <f>_xlfn.IFNA(VLOOKUP($B176,'B-LogEmaxOverpEC50'!$A:$AL,MATCH(BB$1,'B-LogEmaxOverpEC50'!$A$1:$AL$1,0),FALSE),"")</f>
        <v>11.785327440599502</v>
      </c>
      <c r="BC176" s="321" t="str">
        <f>_xlfn.IFNA(VLOOKUP($B176,'B-LogEmaxOverpEC50'!$A:$AL,MATCH(BC$1,'B-LogEmaxOverpEC50'!$A$1:$AL$1,0),FALSE),"")</f>
        <v/>
      </c>
      <c r="BD176" s="321" t="str">
        <f>_xlfn.IFNA(VLOOKUP($B176,'B-LogEmaxOverpEC50'!$A:$AL,MATCH(BD$1,'B-LogEmaxOverpEC50'!$A$1:$AL$1,0),FALSE),"")</f>
        <v/>
      </c>
      <c r="BE176" s="321" t="str">
        <f>_xlfn.IFNA(VLOOKUP($B176,'B-LogEmaxOverpEC50'!$A:$AL,MATCH(BE$1,'B-LogEmaxOverpEC50'!$A$1:$AL$1,0),FALSE),"")</f>
        <v/>
      </c>
      <c r="BF176" s="321">
        <f>_xlfn.IFNA(VLOOKUP($B176,'B-LogEmaxOverpEC50'!$A:$AL,MATCH(BF$1,'B-LogEmaxOverpEC50'!$A$1:$AL$1,0),FALSE),"")</f>
        <v>9.0961114501763216</v>
      </c>
      <c r="BG176" s="321">
        <f>_xlfn.IFNA(VLOOKUP($B176,'B-LogEmaxOverpEC50'!$A:$AL,MATCH(BG$1,'B-LogEmaxOverpEC50'!$A$1:$AL$1,0),FALSE),"")</f>
        <v>8.8222527272641429</v>
      </c>
      <c r="BH176" s="321">
        <f>_xlfn.IFNA(VLOOKUP($B176,'B-LogEmaxOverpEC50'!$A:$AL,MATCH(BH$1,'B-LogEmaxOverpEC50'!$A$1:$AL$1,0),FALSE),"")</f>
        <v>8.4541738037398346</v>
      </c>
      <c r="BI176" s="322" t="str">
        <f>_xlfn.IFNA(VLOOKUP($B176,'I-LogEmaxOverpEC50'!$A:$AR,MATCH(BI$1,'I-LogEmaxOverpEC50'!$A$1:$AR$1,0),FALSE),"")</f>
        <v/>
      </c>
      <c r="BJ176" s="320" t="str">
        <f>_xlfn.IFNA(VLOOKUP($B176,'I-LogEmaxOverpEC50'!$A:$AR,MATCH(BJ$1,'I-LogEmaxOverpEC50'!$A$1:$AR$1,0),FALSE),"")</f>
        <v/>
      </c>
      <c r="BK176" s="320">
        <f>_xlfn.IFNA(VLOOKUP($B176,'I-LogEmaxOverpEC50'!$A:$AR,MATCH(BK$1,'I-LogEmaxOverpEC50'!$A$1:$AR$1,0),FALSE),"")</f>
        <v>8.6852999636691735</v>
      </c>
      <c r="BL176" s="320">
        <f>_xlfn.IFNA(VLOOKUP($B176,'I-LogEmaxOverpEC50'!$A:$AR,MATCH(BL$1,'I-LogEmaxOverpEC50'!$A$1:$AR$1,0),FALSE),"")</f>
        <v>8.6852999636691735</v>
      </c>
      <c r="BM176" s="320">
        <f>_xlfn.IFNA(VLOOKUP($B176,'I-LogEmaxOverpEC50'!$A:$AR,MATCH(BM$1,'I-LogEmaxOverpEC50'!$A$1:$AR$1,0),FALSE),"")</f>
        <v>8.4836827701198274</v>
      </c>
      <c r="BN176" s="320">
        <f>_xlfn.IFNA(VLOOKUP($B176,'I-LogEmaxOverpEC50'!$A:$AR,MATCH(BN$1,'I-LogEmaxOverpEC50'!$A$1:$AR$1,0),FALSE),"")</f>
        <v>8.4836827701198274</v>
      </c>
      <c r="BO176" s="320">
        <f>_xlfn.IFNA(VLOOKUP($B176,'I-LogEmaxOverpEC50'!$A:$AR,MATCH(BO$1,'I-LogEmaxOverpEC50'!$A$1:$AR$1,0),FALSE),"")</f>
        <v>8.7532487671984622</v>
      </c>
      <c r="BP176" s="320" t="str">
        <f>_xlfn.IFNA(VLOOKUP($B176,'I-LogEmaxOverpEC50'!$A:$AR,MATCH(BP$1,'I-LogEmaxOverpEC50'!$A$1:$AR$1,0),FALSE),"")</f>
        <v/>
      </c>
      <c r="BQ176" s="320" t="str">
        <f>_xlfn.IFNA(VLOOKUP($B176,'I-LogEmaxOverpEC50'!$A:$AR,MATCH(BQ$1,'I-LogEmaxOverpEC50'!$A$1:$AR$1,0),FALSE),"")</f>
        <v/>
      </c>
      <c r="BR176" s="320" t="str">
        <f>_xlfn.IFNA(VLOOKUP($B176,'I-LogEmaxOverpEC50'!$A:$AR,MATCH(BR$1,'I-LogEmaxOverpEC50'!$A$1:$AR$1,0),FALSE),"")</f>
        <v/>
      </c>
      <c r="BS176" s="320" t="str">
        <f>_xlfn.IFNA(VLOOKUP($B176,'I-LogEmaxOverpEC50'!$A:$AR,MATCH(BS$1,'I-LogEmaxOverpEC50'!$A$1:$AR$1,0),FALSE),"")</f>
        <v/>
      </c>
      <c r="BT176" s="320" t="str">
        <f>_xlfn.IFNA(VLOOKUP($B176,'I-LogEmaxOverpEC50'!$A:$AR,MATCH(BT$1,'I-LogEmaxOverpEC50'!$A$1:$AR$1,0),FALSE),"")</f>
        <v/>
      </c>
      <c r="BU176" s="320" t="str">
        <f>_xlfn.IFNA(VLOOKUP($B176,'I-LogEmaxOverpEC50'!$A:$AR,MATCH(BU$1,'I-LogEmaxOverpEC50'!$A$1:$AR$1,0),FALSE),"")</f>
        <v/>
      </c>
      <c r="BV176" s="114" t="e" cm="1">
        <f t="array" ref="BV176">_xlfn.IFS(AND($C176="A",_xlfn.CONCAT(F176:G176)&lt;&gt;"",$A176=1),"x",AND($C176="A",_xlfn.CONCAT(F176:G176)="",$A176=1),"-",$A$1&lt;&gt;"","")</f>
        <v>#N/A</v>
      </c>
      <c r="BW176" s="113" t="e" cm="1">
        <f t="array" ref="BW176">_xlfn.IFS(AND($C176="A",_xlfn.CONCAT(H176:L176)&lt;&gt;"",$A176=1),"x",AND($C176="A",_xlfn.CONCAT(H176:L176)="",$A176=1),"-",$A$1&lt;&gt;"","")</f>
        <v>#N/A</v>
      </c>
      <c r="BX176" s="113" t="e" cm="1">
        <f t="array" ref="BX176">_xlfn.IFS(AND($C176="A",_xlfn.CONCAT(M176:P176)&lt;&gt;"",$A176=1),"x",AND($C176="A",_xlfn.CONCAT(M176:P176)="",$A176=1),"-",$A$1&lt;&gt;"","")</f>
        <v>#N/A</v>
      </c>
      <c r="BY176" s="113" t="e" cm="1">
        <f t="array" ref="BY176">_xlfn.IFS(AND($C176="A",_xlfn.CONCAT(Q176:R176)&lt;&gt;"",$A176=1),"x",AND($C176="A",_xlfn.CONCAT(Q176:R176)="",$A176=1),"-",$A$1&lt;&gt;"","")</f>
        <v>#N/A</v>
      </c>
      <c r="BZ176" s="121" t="e">
        <f t="shared" si="95"/>
        <v>#N/A</v>
      </c>
      <c r="CA176" s="120" t="e">
        <f t="shared" si="96"/>
        <v>#N/A</v>
      </c>
      <c r="CB176" s="120" t="e">
        <f t="shared" si="97"/>
        <v>#N/A</v>
      </c>
      <c r="CC176" s="120" t="e">
        <f t="shared" si="98"/>
        <v>#N/A</v>
      </c>
      <c r="CD176" s="121" t="str">
        <f t="shared" si="99"/>
        <v/>
      </c>
      <c r="CE176" s="120" t="e">
        <f t="shared" si="100"/>
        <v>#N/A</v>
      </c>
      <c r="CF176" s="120" t="e">
        <f t="shared" si="101"/>
        <v>#N/A</v>
      </c>
      <c r="CG176" s="120" t="e">
        <f t="shared" si="102"/>
        <v>#N/A</v>
      </c>
      <c r="CH176" s="120" t="e">
        <f t="shared" si="103"/>
        <v>#N/A</v>
      </c>
      <c r="CI176" s="120" t="e">
        <f t="shared" si="104"/>
        <v>#N/A</v>
      </c>
    </row>
    <row r="177" spans="1:87" x14ac:dyDescent="0.2">
      <c r="A177" s="311" t="e" cm="1">
        <f t="array" ref="A177">_xlfn.IFS(SUM(F177:R177)&gt;0,1,Z177&gt;0,2,TRUE,3)</f>
        <v>#N/A</v>
      </c>
      <c r="B177" s="311" t="s">
        <v>147</v>
      </c>
      <c r="C177" s="311" t="str">
        <f>_xlfn.XLOOKUP(B177,RecNamesAll!A:A,RecNamesAll!E:E)</f>
        <v>A</v>
      </c>
      <c r="D177" s="311" t="str">
        <f>_xlfn.XLOOKUP(B177,RecNamesAll!A:A,RecNamesAll!C:C)</f>
        <v>NPFF2</v>
      </c>
      <c r="F177" s="312" t="e">
        <f t="shared" si="70"/>
        <v>#N/A</v>
      </c>
      <c r="G177" s="313" t="e">
        <f t="shared" si="71"/>
        <v>#N/A</v>
      </c>
      <c r="H177" s="312" t="e">
        <f t="shared" si="72"/>
        <v>#N/A</v>
      </c>
      <c r="I177" s="313" t="e">
        <f t="shared" si="73"/>
        <v>#N/A</v>
      </c>
      <c r="J177" s="313" t="e">
        <f t="shared" si="74"/>
        <v>#N/A</v>
      </c>
      <c r="K177" s="313" t="e">
        <f t="shared" si="75"/>
        <v>#N/A</v>
      </c>
      <c r="L177" s="313" t="e">
        <f t="shared" si="76"/>
        <v>#N/A</v>
      </c>
      <c r="M177" s="312" t="e">
        <f t="shared" si="77"/>
        <v>#N/A</v>
      </c>
      <c r="N177" s="313" t="e">
        <f t="shared" si="78"/>
        <v>#N/A</v>
      </c>
      <c r="O177" s="313" t="e">
        <f t="shared" si="79"/>
        <v>#N/A</v>
      </c>
      <c r="P177" s="313" t="e">
        <f t="shared" si="80"/>
        <v>#N/A</v>
      </c>
      <c r="Q177" s="312" t="e">
        <f t="shared" si="81"/>
        <v>#N/A</v>
      </c>
      <c r="R177" s="313" t="e">
        <f t="shared" si="82"/>
        <v>#N/A</v>
      </c>
      <c r="S177" s="314" t="str">
        <f t="shared" si="83"/>
        <v/>
      </c>
      <c r="T177" s="315" t="str">
        <f t="shared" si="84"/>
        <v>A</v>
      </c>
      <c r="U177" s="311" t="str">
        <f t="shared" si="85"/>
        <v>NPFF2</v>
      </c>
      <c r="V177" s="316" t="e">
        <f>IF(VLOOKUP($B177,GtP!$A:$AA,MATCH("Gs_0-2",GtP!$A$1:$AA$1,0),FALSE)=0,"",VLOOKUP($B177,GtP!$A:$AA,MATCH("Gs_0-2",GtP!$A$1:$AA$1,0),FALSE))</f>
        <v>#N/A</v>
      </c>
      <c r="W177" s="317" t="e">
        <f>IF(VLOOKUP($B177,GtP!$A:$AA,MATCH("Gi/o_0-2",GtP!$A$1:$AA$1,0),FALSE)=0,"",VLOOKUP($B177,GtP!$A:$AA,MATCH("Gi/o_0-2",GtP!$A$1:$AA$1,0),FALSE))</f>
        <v>#N/A</v>
      </c>
      <c r="X177" s="317" t="e">
        <f>IF(VLOOKUP($B177,GtP!$A:$AA,MATCH("Gq/11_0-2",GtP!$A$1:$AA$1,0),FALSE)=0,"",VLOOKUP($B177,GtP!$A:$AA,MATCH("Gq/11_0-2",GtP!$A$1:$AA$1,0),FALSE))</f>
        <v>#N/A</v>
      </c>
      <c r="Y177" s="317" t="e">
        <f>IF(VLOOKUP($B177,GtP!$A:$AA,MATCH("G12/13_0-2",GtP!$A$1:$AA$1,0),FALSE)=0,"",VLOOKUP($B177,GtP!$A:$AA,MATCH("G12/13_0-2",GtP!$A$1:$AA$1,0),FALSE))</f>
        <v>#N/A</v>
      </c>
      <c r="Z177" s="318" t="e">
        <f t="shared" si="86"/>
        <v>#N/A</v>
      </c>
      <c r="AA177" s="317" t="e">
        <f t="shared" si="87"/>
        <v>#N/A</v>
      </c>
      <c r="AB177" s="317" t="e">
        <f t="shared" si="88"/>
        <v>#N/A</v>
      </c>
      <c r="AC177" s="317" t="e">
        <f t="shared" si="89"/>
        <v>#N/A</v>
      </c>
      <c r="AD177" s="317" t="e">
        <f t="shared" si="90"/>
        <v>#N/A</v>
      </c>
      <c r="AE177" s="315" t="str">
        <f t="shared" si="91"/>
        <v/>
      </c>
      <c r="AF177" s="311" t="str">
        <f t="shared" si="92"/>
        <v/>
      </c>
      <c r="AG177" s="311" t="str">
        <f t="shared" si="93"/>
        <v/>
      </c>
      <c r="AH177" s="311" t="str">
        <f t="shared" si="94"/>
        <v/>
      </c>
      <c r="AI177" s="316" t="e">
        <f>_xlfn.CONCAT(IF(AV177="","-","B"),IF(BI177="","-","I"),VLOOKUP($B177,GtP!$A:$BB,MATCH("Gs_0-1",GtP!$A$1:$BB$1,0),FALSE))</f>
        <v>#N/A</v>
      </c>
      <c r="AJ177" s="317" t="e">
        <f>_xlfn.CONCAT(IF(AW177="","-","B"),IF(BJ177="","-","I"),VLOOKUP($B177,GtP!$A:$BB,MATCH("Gs_0-1",GtP!$A$1:$BB$1,0),FALSE))</f>
        <v>#N/A</v>
      </c>
      <c r="AK177" s="317" t="e">
        <f>_xlfn.CONCAT(IF(AX177="","-","B"),IF(BK177="","-","I"),VLOOKUP($B177,GtP!$A:$BB,MATCH("Gi/o_0-1",GtP!$A$1:$BB$1,0),FALSE))</f>
        <v>#N/A</v>
      </c>
      <c r="AL177" s="317" t="e">
        <f>_xlfn.CONCAT(IF(AY177="","-","B"),IF(BL177="","-","I"),VLOOKUP($B177,GtP!$A:$BB,MATCH("Gi/o_0-1",GtP!$A$1:$BB$1,0),FALSE))</f>
        <v>#N/A</v>
      </c>
      <c r="AM177" s="317" t="e">
        <f>_xlfn.CONCAT(IF(AZ177="","-","B"),IF(BM177="","-","I"),VLOOKUP($B177,GtP!$A:$BB,MATCH("Gi/o_0-1",GtP!$A$1:$BB$1,0),FALSE))</f>
        <v>#N/A</v>
      </c>
      <c r="AN177" s="317" t="e">
        <f>_xlfn.CONCAT(IF(BA177="","-","B"),IF(BN177="","-","I"),VLOOKUP($B177,GtP!$A:$BB,MATCH("Gi/o_0-1",GtP!$A$1:$BB$1,0),FALSE))</f>
        <v>#N/A</v>
      </c>
      <c r="AO177" s="317" t="e">
        <f>_xlfn.CONCAT(IF(BB177="","-","B"),IF(BO177="","-","I"),VLOOKUP($B177,GtP!$A:$BB,MATCH("Gi/o_0-1",GtP!$A$1:$BB$1,0),FALSE))</f>
        <v>#N/A</v>
      </c>
      <c r="AP177" s="317" t="e">
        <f>_xlfn.CONCAT(IF(BC177="","-","B"),IF(BP177="","-","I"),VLOOKUP($B177,GtP!$A:$BB,MATCH("Gq/11_0-1",GtP!$A$1:$BB$1,0),FALSE))</f>
        <v>#N/A</v>
      </c>
      <c r="AQ177" s="317" t="e">
        <f>_xlfn.CONCAT(IF(BD177="","-","B"),IF(BQ177="","-","I"),VLOOKUP($B177,GtP!$A:$BB,MATCH("Gq/11_0-1",GtP!$A$1:$BB$1,0),FALSE))</f>
        <v>#N/A</v>
      </c>
      <c r="AR177" s="317" t="e">
        <f>_xlfn.CONCAT(IF(BE177="","-","B"),IF(BR177="","-","I"),VLOOKUP($B177,GtP!$A:$BB,MATCH("Gq/11_0-1",GtP!$A$1:$BB$1,0),FALSE))</f>
        <v>#N/A</v>
      </c>
      <c r="AS177" s="317" t="e">
        <f>_xlfn.CONCAT(IF(BF177="","-","B"),IF(BS177="","-","I"),VLOOKUP($B177,GtP!$A:$BB,MATCH("Gq/11_0-1",GtP!$A$1:$BB$1,0),FALSE))</f>
        <v>#N/A</v>
      </c>
      <c r="AT177" s="317" t="e">
        <f>_xlfn.CONCAT(IF(BG177="","-","B"),IF(BT177="","-","I"),VLOOKUP($B177,GtP!$A:$BB,MATCH("G12/13_0-1",GtP!$A$1:$BB$1,0),FALSE))</f>
        <v>#N/A</v>
      </c>
      <c r="AU177" s="317" t="e">
        <f>_xlfn.CONCAT(IF(BH177="","-","B"),IF(BU177="","-","I"),VLOOKUP($B177,GtP!$A:$BB,MATCH("G12/13_0-1",GtP!$A$1:$BB$1,0),FALSE))</f>
        <v>#N/A</v>
      </c>
      <c r="AV177" s="319" t="str">
        <f>_xlfn.IFNA(VLOOKUP($B177,'B-LogEmaxOverpEC50'!$A:$AL,MATCH(AV$1,'B-LogEmaxOverpEC50'!$A$1:$AL$1,0),FALSE),"")</f>
        <v/>
      </c>
      <c r="AX177" s="321">
        <f>_xlfn.IFNA(VLOOKUP($B177,'B-LogEmaxOverpEC50'!$A:$AL,MATCH(AX$1,'B-LogEmaxOverpEC50'!$A$1:$AL$1,0),FALSE),"")</f>
        <v>8.5119330818841092</v>
      </c>
      <c r="AY177" s="321">
        <f>_xlfn.IFNA(VLOOKUP($B177,'B-LogEmaxOverpEC50'!$A:$AL,MATCH(AY$1,'B-LogEmaxOverpEC50'!$A$1:$AL$1,0),FALSE),"")</f>
        <v>8.4481786527553204</v>
      </c>
      <c r="AZ177" s="321">
        <f>_xlfn.IFNA(VLOOKUP($B177,'B-LogEmaxOverpEC50'!$A:$AL,MATCH(AZ$1,'B-LogEmaxOverpEC50'!$A$1:$AL$1,0),FALSE),"")</f>
        <v>9.2476095825654845</v>
      </c>
      <c r="BA177" s="321">
        <f>_xlfn.IFNA(VLOOKUP($B177,'B-LogEmaxOverpEC50'!$A:$AL,MATCH(BA$1,'B-LogEmaxOverpEC50'!$A$1:$AL$1,0),FALSE),"")</f>
        <v>9.7594024293819164</v>
      </c>
      <c r="BB177" s="321">
        <f>_xlfn.IFNA(VLOOKUP($B177,'B-LogEmaxOverpEC50'!$A:$AL,MATCH(BB$1,'B-LogEmaxOverpEC50'!$A$1:$AL$1,0),FALSE),"")</f>
        <v>10.14268566020073</v>
      </c>
      <c r="BC177" s="321" t="str">
        <f>_xlfn.IFNA(VLOOKUP($B177,'B-LogEmaxOverpEC50'!$A:$AL,MATCH(BC$1,'B-LogEmaxOverpEC50'!$A$1:$AL$1,0),FALSE),"")</f>
        <v/>
      </c>
      <c r="BD177" s="321" t="str">
        <f>_xlfn.IFNA(VLOOKUP($B177,'B-LogEmaxOverpEC50'!$A:$AL,MATCH(BD$1,'B-LogEmaxOverpEC50'!$A$1:$AL$1,0),FALSE),"")</f>
        <v/>
      </c>
      <c r="BE177" s="321" t="str">
        <f>_xlfn.IFNA(VLOOKUP($B177,'B-LogEmaxOverpEC50'!$A:$AL,MATCH(BE$1,'B-LogEmaxOverpEC50'!$A$1:$AL$1,0),FALSE),"")</f>
        <v/>
      </c>
      <c r="BF177" s="321" t="str">
        <f>_xlfn.IFNA(VLOOKUP($B177,'B-LogEmaxOverpEC50'!$A:$AL,MATCH(BF$1,'B-LogEmaxOverpEC50'!$A$1:$AL$1,0),FALSE),"")</f>
        <v/>
      </c>
      <c r="BG177" s="321" t="str">
        <f>_xlfn.IFNA(VLOOKUP($B177,'B-LogEmaxOverpEC50'!$A:$AL,MATCH(BG$1,'B-LogEmaxOverpEC50'!$A$1:$AL$1,0),FALSE),"")</f>
        <v/>
      </c>
      <c r="BH177" s="321" t="str">
        <f>_xlfn.IFNA(VLOOKUP($B177,'B-LogEmaxOverpEC50'!$A:$AL,MATCH(BH$1,'B-LogEmaxOverpEC50'!$A$1:$AL$1,0),FALSE),"")</f>
        <v/>
      </c>
      <c r="BI177" s="322" t="str">
        <f>_xlfn.IFNA(VLOOKUP($B177,'I-LogEmaxOverpEC50'!$A:$AR,MATCH(BI$1,'I-LogEmaxOverpEC50'!$A$1:$AR$1,0),FALSE),"")</f>
        <v/>
      </c>
      <c r="BJ177" s="320" t="str">
        <f>_xlfn.IFNA(VLOOKUP($B177,'I-LogEmaxOverpEC50'!$A:$AR,MATCH(BJ$1,'I-LogEmaxOverpEC50'!$A$1:$AR$1,0),FALSE),"")</f>
        <v/>
      </c>
      <c r="BK177" s="320">
        <f>_xlfn.IFNA(VLOOKUP($B177,'I-LogEmaxOverpEC50'!$A:$AR,MATCH(BK$1,'I-LogEmaxOverpEC50'!$A$1:$AR$1,0),FALSE),"")</f>
        <v>9.7047111809730531</v>
      </c>
      <c r="BL177" s="320">
        <f>_xlfn.IFNA(VLOOKUP($B177,'I-LogEmaxOverpEC50'!$A:$AR,MATCH(BL$1,'I-LogEmaxOverpEC50'!$A$1:$AR$1,0),FALSE),"")</f>
        <v>9.7047111809730531</v>
      </c>
      <c r="BM177" s="320">
        <f>_xlfn.IFNA(VLOOKUP($B177,'I-LogEmaxOverpEC50'!$A:$AR,MATCH(BM$1,'I-LogEmaxOverpEC50'!$A$1:$AR$1,0),FALSE),"")</f>
        <v>9.6184799892329202</v>
      </c>
      <c r="BN177" s="320">
        <f>_xlfn.IFNA(VLOOKUP($B177,'I-LogEmaxOverpEC50'!$A:$AR,MATCH(BN$1,'I-LogEmaxOverpEC50'!$A$1:$AR$1,0),FALSE),"")</f>
        <v>9.6184799892329202</v>
      </c>
      <c r="BO177" s="320">
        <f>_xlfn.IFNA(VLOOKUP($B177,'I-LogEmaxOverpEC50'!$A:$AR,MATCH(BO$1,'I-LogEmaxOverpEC50'!$A$1:$AR$1,0),FALSE),"")</f>
        <v>9.7805788058748639</v>
      </c>
      <c r="BP177" s="320" t="str">
        <f>_xlfn.IFNA(VLOOKUP($B177,'I-LogEmaxOverpEC50'!$A:$AR,MATCH(BP$1,'I-LogEmaxOverpEC50'!$A$1:$AR$1,0),FALSE),"")</f>
        <v/>
      </c>
      <c r="BQ177" s="320" t="str">
        <f>_xlfn.IFNA(VLOOKUP($B177,'I-LogEmaxOverpEC50'!$A:$AR,MATCH(BQ$1,'I-LogEmaxOverpEC50'!$A$1:$AR$1,0),FALSE),"")</f>
        <v/>
      </c>
      <c r="BR177" s="320" t="str">
        <f>_xlfn.IFNA(VLOOKUP($B177,'I-LogEmaxOverpEC50'!$A:$AR,MATCH(BR$1,'I-LogEmaxOverpEC50'!$A$1:$AR$1,0),FALSE),"")</f>
        <v/>
      </c>
      <c r="BS177" s="320" t="str">
        <f>_xlfn.IFNA(VLOOKUP($B177,'I-LogEmaxOverpEC50'!$A:$AR,MATCH(BS$1,'I-LogEmaxOverpEC50'!$A$1:$AR$1,0),FALSE),"")</f>
        <v/>
      </c>
      <c r="BT177" s="320" t="str">
        <f>_xlfn.IFNA(VLOOKUP($B177,'I-LogEmaxOverpEC50'!$A:$AR,MATCH(BT$1,'I-LogEmaxOverpEC50'!$A$1:$AR$1,0),FALSE),"")</f>
        <v/>
      </c>
      <c r="BU177" s="320" t="str">
        <f>_xlfn.IFNA(VLOOKUP($B177,'I-LogEmaxOverpEC50'!$A:$AR,MATCH(BU$1,'I-LogEmaxOverpEC50'!$A$1:$AR$1,0),FALSE),"")</f>
        <v/>
      </c>
      <c r="BV177" s="114" t="e" cm="1">
        <f t="array" ref="BV177">_xlfn.IFS(AND($C177="A",_xlfn.CONCAT(F177:G177)&lt;&gt;"",$A177=1),"x",AND($C177="A",_xlfn.CONCAT(F177:G177)="",$A177=1),"-",$A$1&lt;&gt;"","")</f>
        <v>#N/A</v>
      </c>
      <c r="BW177" s="113" t="e" cm="1">
        <f t="array" ref="BW177">_xlfn.IFS(AND($C177="A",_xlfn.CONCAT(H177:L177)&lt;&gt;"",$A177=1),"x",AND($C177="A",_xlfn.CONCAT(H177:L177)="",$A177=1),"-",$A$1&lt;&gt;"","")</f>
        <v>#N/A</v>
      </c>
      <c r="BX177" s="113" t="e" cm="1">
        <f t="array" ref="BX177">_xlfn.IFS(AND($C177="A",_xlfn.CONCAT(M177:P177)&lt;&gt;"",$A177=1),"x",AND($C177="A",_xlfn.CONCAT(M177:P177)="",$A177=1),"-",$A$1&lt;&gt;"","")</f>
        <v>#N/A</v>
      </c>
      <c r="BY177" s="113" t="e" cm="1">
        <f t="array" ref="BY177">_xlfn.IFS(AND($C177="A",_xlfn.CONCAT(Q177:R177)&lt;&gt;"",$A177=1),"x",AND($C177="A",_xlfn.CONCAT(Q177:R177)="",$A177=1),"-",$A$1&lt;&gt;"","")</f>
        <v>#N/A</v>
      </c>
      <c r="BZ177" s="121" t="e">
        <f t="shared" si="95"/>
        <v>#N/A</v>
      </c>
      <c r="CA177" s="120" t="e">
        <f t="shared" si="96"/>
        <v>#N/A</v>
      </c>
      <c r="CB177" s="120" t="e">
        <f t="shared" si="97"/>
        <v>#N/A</v>
      </c>
      <c r="CC177" s="120" t="e">
        <f t="shared" si="98"/>
        <v>#N/A</v>
      </c>
      <c r="CD177" s="121" t="str">
        <f t="shared" si="99"/>
        <v/>
      </c>
      <c r="CE177" s="120" t="e">
        <f t="shared" si="100"/>
        <v>#N/A</v>
      </c>
      <c r="CF177" s="120" t="e">
        <f t="shared" si="101"/>
        <v>#N/A</v>
      </c>
      <c r="CG177" s="120" t="e">
        <f t="shared" si="102"/>
        <v>#N/A</v>
      </c>
      <c r="CH177" s="120" t="e">
        <f t="shared" si="103"/>
        <v>#N/A</v>
      </c>
      <c r="CI177" s="120" t="e">
        <f t="shared" si="104"/>
        <v>#N/A</v>
      </c>
    </row>
    <row r="178" spans="1:87" x14ac:dyDescent="0.2">
      <c r="A178" s="311" t="e" cm="1">
        <f t="array" ref="A178">_xlfn.IFS(SUM(F178:R178)&gt;0,1,Z178&gt;0,2,TRUE,3)</f>
        <v>#N/A</v>
      </c>
      <c r="B178" s="311" t="s">
        <v>18</v>
      </c>
      <c r="C178" s="311" t="str">
        <f>_xlfn.XLOOKUP(B178,RecNamesAll!A:A,RecNamesAll!E:E)</f>
        <v>A</v>
      </c>
      <c r="D178" s="311" t="str">
        <f>_xlfn.XLOOKUP(B178,RecNamesAll!A:A,RecNamesAll!C:C)</f>
        <v>Y1</v>
      </c>
      <c r="F178" s="312" t="e">
        <f t="shared" si="70"/>
        <v>#N/A</v>
      </c>
      <c r="G178" s="313" t="e">
        <f t="shared" si="71"/>
        <v>#N/A</v>
      </c>
      <c r="H178" s="312" t="e">
        <f t="shared" si="72"/>
        <v>#N/A</v>
      </c>
      <c r="I178" s="313" t="e">
        <f t="shared" si="73"/>
        <v>#N/A</v>
      </c>
      <c r="J178" s="313" t="e">
        <f t="shared" si="74"/>
        <v>#N/A</v>
      </c>
      <c r="K178" s="313" t="e">
        <f t="shared" si="75"/>
        <v>#N/A</v>
      </c>
      <c r="L178" s="313" t="e">
        <f t="shared" si="76"/>
        <v>#N/A</v>
      </c>
      <c r="M178" s="312" t="e">
        <f t="shared" si="77"/>
        <v>#N/A</v>
      </c>
      <c r="N178" s="313" t="e">
        <f t="shared" si="78"/>
        <v>#N/A</v>
      </c>
      <c r="O178" s="313" t="e">
        <f t="shared" si="79"/>
        <v>#N/A</v>
      </c>
      <c r="P178" s="313" t="e">
        <f t="shared" si="80"/>
        <v>#N/A</v>
      </c>
      <c r="Q178" s="312" t="e">
        <f t="shared" si="81"/>
        <v>#N/A</v>
      </c>
      <c r="R178" s="313" t="e">
        <f t="shared" si="82"/>
        <v>#N/A</v>
      </c>
      <c r="S178" s="314" t="str">
        <f t="shared" si="83"/>
        <v/>
      </c>
      <c r="T178" s="315" t="str">
        <f t="shared" si="84"/>
        <v>A</v>
      </c>
      <c r="U178" s="311" t="str">
        <f t="shared" si="85"/>
        <v>Y1</v>
      </c>
      <c r="V178" s="316" t="e">
        <f>IF(VLOOKUP($B178,GtP!$A:$AA,MATCH("Gs_0-2",GtP!$A$1:$AA$1,0),FALSE)=0,"",VLOOKUP($B178,GtP!$A:$AA,MATCH("Gs_0-2",GtP!$A$1:$AA$1,0),FALSE))</f>
        <v>#N/A</v>
      </c>
      <c r="W178" s="317" t="e">
        <f>IF(VLOOKUP($B178,GtP!$A:$AA,MATCH("Gi/o_0-2",GtP!$A$1:$AA$1,0),FALSE)=0,"",VLOOKUP($B178,GtP!$A:$AA,MATCH("Gi/o_0-2",GtP!$A$1:$AA$1,0),FALSE))</f>
        <v>#N/A</v>
      </c>
      <c r="X178" s="317" t="e">
        <f>IF(VLOOKUP($B178,GtP!$A:$AA,MATCH("Gq/11_0-2",GtP!$A$1:$AA$1,0),FALSE)=0,"",VLOOKUP($B178,GtP!$A:$AA,MATCH("Gq/11_0-2",GtP!$A$1:$AA$1,0),FALSE))</f>
        <v>#N/A</v>
      </c>
      <c r="Y178" s="317" t="e">
        <f>IF(VLOOKUP($B178,GtP!$A:$AA,MATCH("G12/13_0-2",GtP!$A$1:$AA$1,0),FALSE)=0,"",VLOOKUP($B178,GtP!$A:$AA,MATCH("G12/13_0-2",GtP!$A$1:$AA$1,0),FALSE))</f>
        <v>#N/A</v>
      </c>
      <c r="Z178" s="318" t="e">
        <f t="shared" si="86"/>
        <v>#N/A</v>
      </c>
      <c r="AA178" s="317" t="e">
        <f t="shared" si="87"/>
        <v>#N/A</v>
      </c>
      <c r="AB178" s="317" t="e">
        <f t="shared" si="88"/>
        <v>#N/A</v>
      </c>
      <c r="AC178" s="317" t="e">
        <f t="shared" si="89"/>
        <v>#N/A</v>
      </c>
      <c r="AD178" s="317" t="e">
        <f t="shared" si="90"/>
        <v>#N/A</v>
      </c>
      <c r="AE178" s="315" t="str">
        <f t="shared" si="91"/>
        <v/>
      </c>
      <c r="AF178" s="311" t="str">
        <f t="shared" si="92"/>
        <v/>
      </c>
      <c r="AG178" s="311" t="str">
        <f t="shared" si="93"/>
        <v/>
      </c>
      <c r="AH178" s="311" t="str">
        <f t="shared" si="94"/>
        <v/>
      </c>
      <c r="AI178" s="316" t="e">
        <f>_xlfn.CONCAT(IF(AV178="","-","B"),IF(BI178="","-","I"),VLOOKUP($B178,GtP!$A:$BB,MATCH("Gs_0-1",GtP!$A$1:$BB$1,0),FALSE))</f>
        <v>#N/A</v>
      </c>
      <c r="AJ178" s="317" t="e">
        <f>_xlfn.CONCAT(IF(AW178="","-","B"),IF(BJ178="","-","I"),VLOOKUP($B178,GtP!$A:$BB,MATCH("Gs_0-1",GtP!$A$1:$BB$1,0),FALSE))</f>
        <v>#N/A</v>
      </c>
      <c r="AK178" s="317" t="e">
        <f>_xlfn.CONCAT(IF(AX178="","-","B"),IF(BK178="","-","I"),VLOOKUP($B178,GtP!$A:$BB,MATCH("Gi/o_0-1",GtP!$A$1:$BB$1,0),FALSE))</f>
        <v>#N/A</v>
      </c>
      <c r="AL178" s="317" t="e">
        <f>_xlfn.CONCAT(IF(AY178="","-","B"),IF(BL178="","-","I"),VLOOKUP($B178,GtP!$A:$BB,MATCH("Gi/o_0-1",GtP!$A$1:$BB$1,0),FALSE))</f>
        <v>#N/A</v>
      </c>
      <c r="AM178" s="317" t="e">
        <f>_xlfn.CONCAT(IF(AZ178="","-","B"),IF(BM178="","-","I"),VLOOKUP($B178,GtP!$A:$BB,MATCH("Gi/o_0-1",GtP!$A$1:$BB$1,0),FALSE))</f>
        <v>#N/A</v>
      </c>
      <c r="AN178" s="317" t="e">
        <f>_xlfn.CONCAT(IF(BA178="","-","B"),IF(BN178="","-","I"),VLOOKUP($B178,GtP!$A:$BB,MATCH("Gi/o_0-1",GtP!$A$1:$BB$1,0),FALSE))</f>
        <v>#N/A</v>
      </c>
      <c r="AO178" s="317" t="e">
        <f>_xlfn.CONCAT(IF(BB178="","-","B"),IF(BO178="","-","I"),VLOOKUP($B178,GtP!$A:$BB,MATCH("Gi/o_0-1",GtP!$A$1:$BB$1,0),FALSE))</f>
        <v>#N/A</v>
      </c>
      <c r="AP178" s="317" t="e">
        <f>_xlfn.CONCAT(IF(BC178="","-","B"),IF(BP178="","-","I"),VLOOKUP($B178,GtP!$A:$BB,MATCH("Gq/11_0-1",GtP!$A$1:$BB$1,0),FALSE))</f>
        <v>#N/A</v>
      </c>
      <c r="AQ178" s="317" t="e">
        <f>_xlfn.CONCAT(IF(BD178="","-","B"),IF(BQ178="","-","I"),VLOOKUP($B178,GtP!$A:$BB,MATCH("Gq/11_0-1",GtP!$A$1:$BB$1,0),FALSE))</f>
        <v>#N/A</v>
      </c>
      <c r="AR178" s="317" t="e">
        <f>_xlfn.CONCAT(IF(BE178="","-","B"),IF(BR178="","-","I"),VLOOKUP($B178,GtP!$A:$BB,MATCH("Gq/11_0-1",GtP!$A$1:$BB$1,0),FALSE))</f>
        <v>#N/A</v>
      </c>
      <c r="AS178" s="317" t="e">
        <f>_xlfn.CONCAT(IF(BF178="","-","B"),IF(BS178="","-","I"),VLOOKUP($B178,GtP!$A:$BB,MATCH("Gq/11_0-1",GtP!$A$1:$BB$1,0),FALSE))</f>
        <v>#N/A</v>
      </c>
      <c r="AT178" s="317" t="e">
        <f>_xlfn.CONCAT(IF(BG178="","-","B"),IF(BT178="","-","I"),VLOOKUP($B178,GtP!$A:$BB,MATCH("G12/13_0-1",GtP!$A$1:$BB$1,0),FALSE))</f>
        <v>#N/A</v>
      </c>
      <c r="AU178" s="317" t="e">
        <f>_xlfn.CONCAT(IF(BH178="","-","B"),IF(BU178="","-","I"),VLOOKUP($B178,GtP!$A:$BB,MATCH("G12/13_0-1",GtP!$A$1:$BB$1,0),FALSE))</f>
        <v>#N/A</v>
      </c>
      <c r="AV178" s="319" t="str">
        <f>_xlfn.IFNA(VLOOKUP($B178,'B-LogEmaxOverpEC50'!$A:$AL,MATCH(AV$1,'B-LogEmaxOverpEC50'!$A$1:$AL$1,0),FALSE),"")</f>
        <v/>
      </c>
      <c r="AX178" s="321">
        <f>_xlfn.IFNA(VLOOKUP($B178,'B-LogEmaxOverpEC50'!$A:$AL,MATCH(AX$1,'B-LogEmaxOverpEC50'!$A$1:$AL$1,0),FALSE),"")</f>
        <v>10.970774764733616</v>
      </c>
      <c r="AY178" s="321">
        <f>_xlfn.IFNA(VLOOKUP($B178,'B-LogEmaxOverpEC50'!$A:$AL,MATCH(AY$1,'B-LogEmaxOverpEC50'!$A$1:$AL$1,0),FALSE),"")</f>
        <v>10.861474744608625</v>
      </c>
      <c r="AZ178" s="321">
        <f>_xlfn.IFNA(VLOOKUP($B178,'B-LogEmaxOverpEC50'!$A:$AL,MATCH(AZ$1,'B-LogEmaxOverpEC50'!$A$1:$AL$1,0),FALSE),"")</f>
        <v>10.638801989080379</v>
      </c>
      <c r="BA178" s="321">
        <f>_xlfn.IFNA(VLOOKUP($B178,'B-LogEmaxOverpEC50'!$A:$AL,MATCH(BA$1,'B-LogEmaxOverpEC50'!$A$1:$AL$1,0),FALSE),"")</f>
        <v>11.172577820707758</v>
      </c>
      <c r="BB178" s="321">
        <f>_xlfn.IFNA(VLOOKUP($B178,'B-LogEmaxOverpEC50'!$A:$AL,MATCH(BB$1,'B-LogEmaxOverpEC50'!$A$1:$AL$1,0),FALSE),"")</f>
        <v>11.696669491571154</v>
      </c>
      <c r="BC178" s="321" t="str">
        <f>_xlfn.IFNA(VLOOKUP($B178,'B-LogEmaxOverpEC50'!$A:$AL,MATCH(BC$1,'B-LogEmaxOverpEC50'!$A$1:$AL$1,0),FALSE),"")</f>
        <v/>
      </c>
      <c r="BD178" s="321" t="str">
        <f>_xlfn.IFNA(VLOOKUP($B178,'B-LogEmaxOverpEC50'!$A:$AL,MATCH(BD$1,'B-LogEmaxOverpEC50'!$A$1:$AL$1,0),FALSE),"")</f>
        <v/>
      </c>
      <c r="BE178" s="321" t="str">
        <f>_xlfn.IFNA(VLOOKUP($B178,'B-LogEmaxOverpEC50'!$A:$AL,MATCH(BE$1,'B-LogEmaxOverpEC50'!$A$1:$AL$1,0),FALSE),"")</f>
        <v/>
      </c>
      <c r="BF178" s="321" t="str">
        <f>_xlfn.IFNA(VLOOKUP($B178,'B-LogEmaxOverpEC50'!$A:$AL,MATCH(BF$1,'B-LogEmaxOverpEC50'!$A$1:$AL$1,0),FALSE),"")</f>
        <v/>
      </c>
      <c r="BG178" s="321" t="str">
        <f>_xlfn.IFNA(VLOOKUP($B178,'B-LogEmaxOverpEC50'!$A:$AL,MATCH(BG$1,'B-LogEmaxOverpEC50'!$A$1:$AL$1,0),FALSE),"")</f>
        <v/>
      </c>
      <c r="BH178" s="321" t="str">
        <f>_xlfn.IFNA(VLOOKUP($B178,'B-LogEmaxOverpEC50'!$A:$AL,MATCH(BH$1,'B-LogEmaxOverpEC50'!$A$1:$AL$1,0),FALSE),"")</f>
        <v/>
      </c>
      <c r="BI178" s="322" t="str">
        <f>_xlfn.IFNA(VLOOKUP($B178,'I-LogEmaxOverpEC50'!$A:$AR,MATCH(BI$1,'I-LogEmaxOverpEC50'!$A$1:$AR$1,0),FALSE),"")</f>
        <v/>
      </c>
      <c r="BJ178" s="320" t="str">
        <f>_xlfn.IFNA(VLOOKUP($B178,'I-LogEmaxOverpEC50'!$A:$AR,MATCH(BJ$1,'I-LogEmaxOverpEC50'!$A$1:$AR$1,0),FALSE),"")</f>
        <v/>
      </c>
      <c r="BK178" s="320" t="str">
        <f>_xlfn.IFNA(VLOOKUP($B178,'I-LogEmaxOverpEC50'!$A:$AR,MATCH(BK$1,'I-LogEmaxOverpEC50'!$A$1:$AR$1,0),FALSE),"")</f>
        <v/>
      </c>
      <c r="BL178" s="320" t="str">
        <f>_xlfn.IFNA(VLOOKUP($B178,'I-LogEmaxOverpEC50'!$A:$AR,MATCH(BL$1,'I-LogEmaxOverpEC50'!$A$1:$AR$1,0),FALSE),"")</f>
        <v/>
      </c>
      <c r="BM178" s="320" t="str">
        <f>_xlfn.IFNA(VLOOKUP($B178,'I-LogEmaxOverpEC50'!$A:$AR,MATCH(BM$1,'I-LogEmaxOverpEC50'!$A$1:$AR$1,0),FALSE),"")</f>
        <v/>
      </c>
      <c r="BN178" s="320" t="str">
        <f>_xlfn.IFNA(VLOOKUP($B178,'I-LogEmaxOverpEC50'!$A:$AR,MATCH(BN$1,'I-LogEmaxOverpEC50'!$A$1:$AR$1,0),FALSE),"")</f>
        <v/>
      </c>
      <c r="BO178" s="320" t="str">
        <f>_xlfn.IFNA(VLOOKUP($B178,'I-LogEmaxOverpEC50'!$A:$AR,MATCH(BO$1,'I-LogEmaxOverpEC50'!$A$1:$AR$1,0),FALSE),"")</f>
        <v/>
      </c>
      <c r="BP178" s="320" t="str">
        <f>_xlfn.IFNA(VLOOKUP($B178,'I-LogEmaxOverpEC50'!$A:$AR,MATCH(BP$1,'I-LogEmaxOverpEC50'!$A$1:$AR$1,0),FALSE),"")</f>
        <v/>
      </c>
      <c r="BQ178" s="320" t="str">
        <f>_xlfn.IFNA(VLOOKUP($B178,'I-LogEmaxOverpEC50'!$A:$AR,MATCH(BQ$1,'I-LogEmaxOverpEC50'!$A$1:$AR$1,0),FALSE),"")</f>
        <v/>
      </c>
      <c r="BR178" s="320" t="str">
        <f>_xlfn.IFNA(VLOOKUP($B178,'I-LogEmaxOverpEC50'!$A:$AR,MATCH(BR$1,'I-LogEmaxOverpEC50'!$A$1:$AR$1,0),FALSE),"")</f>
        <v/>
      </c>
      <c r="BS178" s="320" t="str">
        <f>_xlfn.IFNA(VLOOKUP($B178,'I-LogEmaxOverpEC50'!$A:$AR,MATCH(BS$1,'I-LogEmaxOverpEC50'!$A$1:$AR$1,0),FALSE),"")</f>
        <v/>
      </c>
      <c r="BT178" s="320" t="str">
        <f>_xlfn.IFNA(VLOOKUP($B178,'I-LogEmaxOverpEC50'!$A:$AR,MATCH(BT$1,'I-LogEmaxOverpEC50'!$A$1:$AR$1,0),FALSE),"")</f>
        <v/>
      </c>
      <c r="BU178" s="320" t="str">
        <f>_xlfn.IFNA(VLOOKUP($B178,'I-LogEmaxOverpEC50'!$A:$AR,MATCH(BU$1,'I-LogEmaxOverpEC50'!$A$1:$AR$1,0),FALSE),"")</f>
        <v/>
      </c>
      <c r="BV178" s="114" t="e" cm="1">
        <f t="array" ref="BV178">_xlfn.IFS(AND($C178="A",_xlfn.CONCAT(F178:G178)&lt;&gt;"",$A178=1),"x",AND($C178="A",_xlfn.CONCAT(F178:G178)="",$A178=1),"-",$A$1&lt;&gt;"","")</f>
        <v>#N/A</v>
      </c>
      <c r="BW178" s="113" t="e" cm="1">
        <f t="array" ref="BW178">_xlfn.IFS(AND($C178="A",_xlfn.CONCAT(H178:L178)&lt;&gt;"",$A178=1),"x",AND($C178="A",_xlfn.CONCAT(H178:L178)="",$A178=1),"-",$A$1&lt;&gt;"","")</f>
        <v>#N/A</v>
      </c>
      <c r="BX178" s="113" t="e" cm="1">
        <f t="array" ref="BX178">_xlfn.IFS(AND($C178="A",_xlfn.CONCAT(M178:P178)&lt;&gt;"",$A178=1),"x",AND($C178="A",_xlfn.CONCAT(M178:P178)="",$A178=1),"-",$A$1&lt;&gt;"","")</f>
        <v>#N/A</v>
      </c>
      <c r="BY178" s="113" t="e" cm="1">
        <f t="array" ref="BY178">_xlfn.IFS(AND($C178="A",_xlfn.CONCAT(Q178:R178)&lt;&gt;"",$A178=1),"x",AND($C178="A",_xlfn.CONCAT(Q178:R178)="",$A178=1),"-",$A$1&lt;&gt;"","")</f>
        <v>#N/A</v>
      </c>
      <c r="BZ178" s="121" t="e">
        <f t="shared" si="95"/>
        <v>#N/A</v>
      </c>
      <c r="CA178" s="120" t="e">
        <f t="shared" si="96"/>
        <v>#N/A</v>
      </c>
      <c r="CB178" s="120" t="e">
        <f t="shared" si="97"/>
        <v>#N/A</v>
      </c>
      <c r="CC178" s="120" t="e">
        <f t="shared" si="98"/>
        <v>#N/A</v>
      </c>
      <c r="CD178" s="121" t="str">
        <f t="shared" si="99"/>
        <v/>
      </c>
      <c r="CE178" s="120" t="e">
        <f t="shared" si="100"/>
        <v>#N/A</v>
      </c>
      <c r="CF178" s="120" t="e">
        <f t="shared" si="101"/>
        <v>#N/A</v>
      </c>
      <c r="CG178" s="120" t="e">
        <f t="shared" si="102"/>
        <v>#N/A</v>
      </c>
      <c r="CH178" s="120" t="e">
        <f t="shared" si="103"/>
        <v>#N/A</v>
      </c>
      <c r="CI178" s="120" t="e">
        <f t="shared" si="104"/>
        <v>#N/A</v>
      </c>
    </row>
    <row r="179" spans="1:87" x14ac:dyDescent="0.2">
      <c r="A179" s="311" t="e" cm="1">
        <f t="array" ref="A179">_xlfn.IFS(SUM(F179:R179)&gt;0,1,Z179&gt;0,2,TRUE,3)</f>
        <v>#N/A</v>
      </c>
      <c r="B179" s="311" t="s">
        <v>25</v>
      </c>
      <c r="C179" s="311" t="str">
        <f>_xlfn.XLOOKUP(B179,RecNamesAll!A:A,RecNamesAll!E:E)</f>
        <v>A</v>
      </c>
      <c r="D179" s="311" t="str">
        <f>_xlfn.XLOOKUP(B179,RecNamesAll!A:A,RecNamesAll!C:C)</f>
        <v>Y5</v>
      </c>
      <c r="F179" s="312" t="e">
        <f t="shared" si="70"/>
        <v>#N/A</v>
      </c>
      <c r="G179" s="313" t="e">
        <f t="shared" si="71"/>
        <v>#N/A</v>
      </c>
      <c r="H179" s="312" t="e">
        <f t="shared" si="72"/>
        <v>#N/A</v>
      </c>
      <c r="I179" s="313" t="e">
        <f t="shared" si="73"/>
        <v>#N/A</v>
      </c>
      <c r="J179" s="313" t="e">
        <f t="shared" si="74"/>
        <v>#N/A</v>
      </c>
      <c r="K179" s="313" t="e">
        <f t="shared" si="75"/>
        <v>#N/A</v>
      </c>
      <c r="L179" s="313" t="e">
        <f t="shared" si="76"/>
        <v>#N/A</v>
      </c>
      <c r="M179" s="312" t="e">
        <f t="shared" si="77"/>
        <v>#N/A</v>
      </c>
      <c r="N179" s="313" t="e">
        <f t="shared" si="78"/>
        <v>#N/A</v>
      </c>
      <c r="O179" s="313" t="e">
        <f t="shared" si="79"/>
        <v>#N/A</v>
      </c>
      <c r="P179" s="313" t="e">
        <f t="shared" si="80"/>
        <v>#N/A</v>
      </c>
      <c r="Q179" s="312" t="e">
        <f t="shared" si="81"/>
        <v>#N/A</v>
      </c>
      <c r="R179" s="313" t="e">
        <f t="shared" si="82"/>
        <v>#N/A</v>
      </c>
      <c r="S179" s="314" t="str">
        <f t="shared" si="83"/>
        <v/>
      </c>
      <c r="T179" s="315" t="str">
        <f t="shared" si="84"/>
        <v>A</v>
      </c>
      <c r="U179" s="311" t="str">
        <f t="shared" si="85"/>
        <v>Y5</v>
      </c>
      <c r="V179" s="316" t="e">
        <f>IF(VLOOKUP($B179,GtP!$A:$AA,MATCH("Gs_0-2",GtP!$A$1:$AA$1,0),FALSE)=0,"",VLOOKUP($B179,GtP!$A:$AA,MATCH("Gs_0-2",GtP!$A$1:$AA$1,0),FALSE))</f>
        <v>#N/A</v>
      </c>
      <c r="W179" s="317" t="e">
        <f>IF(VLOOKUP($B179,GtP!$A:$AA,MATCH("Gi/o_0-2",GtP!$A$1:$AA$1,0),FALSE)=0,"",VLOOKUP($B179,GtP!$A:$AA,MATCH("Gi/o_0-2",GtP!$A$1:$AA$1,0),FALSE))</f>
        <v>#N/A</v>
      </c>
      <c r="X179" s="317" t="e">
        <f>IF(VLOOKUP($B179,GtP!$A:$AA,MATCH("Gq/11_0-2",GtP!$A$1:$AA$1,0),FALSE)=0,"",VLOOKUP($B179,GtP!$A:$AA,MATCH("Gq/11_0-2",GtP!$A$1:$AA$1,0),FALSE))</f>
        <v>#N/A</v>
      </c>
      <c r="Y179" s="317" t="e">
        <f>IF(VLOOKUP($B179,GtP!$A:$AA,MATCH("G12/13_0-2",GtP!$A$1:$AA$1,0),FALSE)=0,"",VLOOKUP($B179,GtP!$A:$AA,MATCH("G12/13_0-2",GtP!$A$1:$AA$1,0),FALSE))</f>
        <v>#N/A</v>
      </c>
      <c r="Z179" s="318" t="e">
        <f t="shared" si="86"/>
        <v>#N/A</v>
      </c>
      <c r="AA179" s="317" t="e">
        <f t="shared" si="87"/>
        <v>#N/A</v>
      </c>
      <c r="AB179" s="317" t="e">
        <f t="shared" si="88"/>
        <v>#N/A</v>
      </c>
      <c r="AC179" s="317" t="e">
        <f t="shared" si="89"/>
        <v>#N/A</v>
      </c>
      <c r="AD179" s="317" t="e">
        <f t="shared" si="90"/>
        <v>#N/A</v>
      </c>
      <c r="AE179" s="315" t="str">
        <f t="shared" si="91"/>
        <v/>
      </c>
      <c r="AF179" s="311" t="str">
        <f t="shared" si="92"/>
        <v/>
      </c>
      <c r="AG179" s="311" t="str">
        <f t="shared" si="93"/>
        <v/>
      </c>
      <c r="AH179" s="311" t="str">
        <f t="shared" si="94"/>
        <v/>
      </c>
      <c r="AI179" s="316" t="e">
        <f>_xlfn.CONCAT(IF(AV179="","-","B"),IF(BI179="","-","I"),VLOOKUP($B179,GtP!$A:$BB,MATCH("Gs_0-1",GtP!$A$1:$BB$1,0),FALSE))</f>
        <v>#N/A</v>
      </c>
      <c r="AJ179" s="317" t="e">
        <f>_xlfn.CONCAT(IF(AW179="","-","B"),IF(BJ179="","-","I"),VLOOKUP($B179,GtP!$A:$BB,MATCH("Gs_0-1",GtP!$A$1:$BB$1,0),FALSE))</f>
        <v>#N/A</v>
      </c>
      <c r="AK179" s="317" t="e">
        <f>_xlfn.CONCAT(IF(AX179="","-","B"),IF(BK179="","-","I"),VLOOKUP($B179,GtP!$A:$BB,MATCH("Gi/o_0-1",GtP!$A$1:$BB$1,0),FALSE))</f>
        <v>#N/A</v>
      </c>
      <c r="AL179" s="317" t="e">
        <f>_xlfn.CONCAT(IF(AY179="","-","B"),IF(BL179="","-","I"),VLOOKUP($B179,GtP!$A:$BB,MATCH("Gi/o_0-1",GtP!$A$1:$BB$1,0),FALSE))</f>
        <v>#N/A</v>
      </c>
      <c r="AM179" s="317" t="e">
        <f>_xlfn.CONCAT(IF(AZ179="","-","B"),IF(BM179="","-","I"),VLOOKUP($B179,GtP!$A:$BB,MATCH("Gi/o_0-1",GtP!$A$1:$BB$1,0),FALSE))</f>
        <v>#N/A</v>
      </c>
      <c r="AN179" s="317" t="e">
        <f>_xlfn.CONCAT(IF(BA179="","-","B"),IF(BN179="","-","I"),VLOOKUP($B179,GtP!$A:$BB,MATCH("Gi/o_0-1",GtP!$A$1:$BB$1,0),FALSE))</f>
        <v>#N/A</v>
      </c>
      <c r="AO179" s="317" t="e">
        <f>_xlfn.CONCAT(IF(BB179="","-","B"),IF(BO179="","-","I"),VLOOKUP($B179,GtP!$A:$BB,MATCH("Gi/o_0-1",GtP!$A$1:$BB$1,0),FALSE))</f>
        <v>#N/A</v>
      </c>
      <c r="AP179" s="317" t="e">
        <f>_xlfn.CONCAT(IF(BC179="","-","B"),IF(BP179="","-","I"),VLOOKUP($B179,GtP!$A:$BB,MATCH("Gq/11_0-1",GtP!$A$1:$BB$1,0),FALSE))</f>
        <v>#N/A</v>
      </c>
      <c r="AQ179" s="317" t="e">
        <f>_xlfn.CONCAT(IF(BD179="","-","B"),IF(BQ179="","-","I"),VLOOKUP($B179,GtP!$A:$BB,MATCH("Gq/11_0-1",GtP!$A$1:$BB$1,0),FALSE))</f>
        <v>#N/A</v>
      </c>
      <c r="AR179" s="317" t="e">
        <f>_xlfn.CONCAT(IF(BE179="","-","B"),IF(BR179="","-","I"),VLOOKUP($B179,GtP!$A:$BB,MATCH("Gq/11_0-1",GtP!$A$1:$BB$1,0),FALSE))</f>
        <v>#N/A</v>
      </c>
      <c r="AS179" s="317" t="e">
        <f>_xlfn.CONCAT(IF(BF179="","-","B"),IF(BS179="","-","I"),VLOOKUP($B179,GtP!$A:$BB,MATCH("Gq/11_0-1",GtP!$A$1:$BB$1,0),FALSE))</f>
        <v>#N/A</v>
      </c>
      <c r="AT179" s="317" t="e">
        <f>_xlfn.CONCAT(IF(BG179="","-","B"),IF(BT179="","-","I"),VLOOKUP($B179,GtP!$A:$BB,MATCH("G12/13_0-1",GtP!$A$1:$BB$1,0),FALSE))</f>
        <v>#N/A</v>
      </c>
      <c r="AU179" s="317" t="e">
        <f>_xlfn.CONCAT(IF(BH179="","-","B"),IF(BU179="","-","I"),VLOOKUP($B179,GtP!$A:$BB,MATCH("G12/13_0-1",GtP!$A$1:$BB$1,0),FALSE))</f>
        <v>#N/A</v>
      </c>
      <c r="AV179" s="319" t="str">
        <f>_xlfn.IFNA(VLOOKUP($B179,'B-LogEmaxOverpEC50'!$A:$AL,MATCH(AV$1,'B-LogEmaxOverpEC50'!$A$1:$AL$1,0),FALSE),"")</f>
        <v/>
      </c>
      <c r="AX179" s="321" t="str">
        <f>_xlfn.IFNA(VLOOKUP($B179,'B-LogEmaxOverpEC50'!$A:$AL,MATCH(AX$1,'B-LogEmaxOverpEC50'!$A$1:$AL$1,0),FALSE),"")</f>
        <v/>
      </c>
      <c r="AY179" s="321" t="str">
        <f>_xlfn.IFNA(VLOOKUP($B179,'B-LogEmaxOverpEC50'!$A:$AL,MATCH(AY$1,'B-LogEmaxOverpEC50'!$A$1:$AL$1,0),FALSE),"")</f>
        <v/>
      </c>
      <c r="AZ179" s="321">
        <f>_xlfn.IFNA(VLOOKUP($B179,'B-LogEmaxOverpEC50'!$A:$AL,MATCH(AZ$1,'B-LogEmaxOverpEC50'!$A$1:$AL$1,0),FALSE),"")</f>
        <v>9.3230814579690833</v>
      </c>
      <c r="BA179" s="321">
        <f>_xlfn.IFNA(VLOOKUP($B179,'B-LogEmaxOverpEC50'!$A:$AL,MATCH(BA$1,'B-LogEmaxOverpEC50'!$A$1:$AL$1,0),FALSE),"")</f>
        <v>9.1296207645217464</v>
      </c>
      <c r="BB179" s="321">
        <f>_xlfn.IFNA(VLOOKUP($B179,'B-LogEmaxOverpEC50'!$A:$AL,MATCH(BB$1,'B-LogEmaxOverpEC50'!$A$1:$AL$1,0),FALSE),"")</f>
        <v>8.7886352651784279</v>
      </c>
      <c r="BC179" s="321" t="str">
        <f>_xlfn.IFNA(VLOOKUP($B179,'B-LogEmaxOverpEC50'!$A:$AL,MATCH(BC$1,'B-LogEmaxOverpEC50'!$A$1:$AL$1,0),FALSE),"")</f>
        <v/>
      </c>
      <c r="BD179" s="321" t="str">
        <f>_xlfn.IFNA(VLOOKUP($B179,'B-LogEmaxOverpEC50'!$A:$AL,MATCH(BD$1,'B-LogEmaxOverpEC50'!$A$1:$AL$1,0),FALSE),"")</f>
        <v/>
      </c>
      <c r="BE179" s="321" t="str">
        <f>_xlfn.IFNA(VLOOKUP($B179,'B-LogEmaxOverpEC50'!$A:$AL,MATCH(BE$1,'B-LogEmaxOverpEC50'!$A$1:$AL$1,0),FALSE),"")</f>
        <v/>
      </c>
      <c r="BF179" s="321" t="str">
        <f>_xlfn.IFNA(VLOOKUP($B179,'B-LogEmaxOverpEC50'!$A:$AL,MATCH(BF$1,'B-LogEmaxOverpEC50'!$A$1:$AL$1,0),FALSE),"")</f>
        <v/>
      </c>
      <c r="BG179" s="321" t="str">
        <f>_xlfn.IFNA(VLOOKUP($B179,'B-LogEmaxOverpEC50'!$A:$AL,MATCH(BG$1,'B-LogEmaxOverpEC50'!$A$1:$AL$1,0),FALSE),"")</f>
        <v/>
      </c>
      <c r="BH179" s="321" t="str">
        <f>_xlfn.IFNA(VLOOKUP($B179,'B-LogEmaxOverpEC50'!$A:$AL,MATCH(BH$1,'B-LogEmaxOverpEC50'!$A$1:$AL$1,0),FALSE),"")</f>
        <v/>
      </c>
      <c r="BI179" s="322" t="str">
        <f>_xlfn.IFNA(VLOOKUP($B179,'I-LogEmaxOverpEC50'!$A:$AR,MATCH(BI$1,'I-LogEmaxOverpEC50'!$A$1:$AR$1,0),FALSE),"")</f>
        <v/>
      </c>
      <c r="BJ179" s="320" t="str">
        <f>_xlfn.IFNA(VLOOKUP($B179,'I-LogEmaxOverpEC50'!$A:$AR,MATCH(BJ$1,'I-LogEmaxOverpEC50'!$A$1:$AR$1,0),FALSE),"")</f>
        <v/>
      </c>
      <c r="BK179" s="320" t="str">
        <f>_xlfn.IFNA(VLOOKUP($B179,'I-LogEmaxOverpEC50'!$A:$AR,MATCH(BK$1,'I-LogEmaxOverpEC50'!$A$1:$AR$1,0),FALSE),"")</f>
        <v/>
      </c>
      <c r="BL179" s="320" t="str">
        <f>_xlfn.IFNA(VLOOKUP($B179,'I-LogEmaxOverpEC50'!$A:$AR,MATCH(BL$1,'I-LogEmaxOverpEC50'!$A$1:$AR$1,0),FALSE),"")</f>
        <v/>
      </c>
      <c r="BM179" s="320" t="str">
        <f>_xlfn.IFNA(VLOOKUP($B179,'I-LogEmaxOverpEC50'!$A:$AR,MATCH(BM$1,'I-LogEmaxOverpEC50'!$A$1:$AR$1,0),FALSE),"")</f>
        <v/>
      </c>
      <c r="BN179" s="320" t="str">
        <f>_xlfn.IFNA(VLOOKUP($B179,'I-LogEmaxOverpEC50'!$A:$AR,MATCH(BN$1,'I-LogEmaxOverpEC50'!$A$1:$AR$1,0),FALSE),"")</f>
        <v/>
      </c>
      <c r="BO179" s="320" t="str">
        <f>_xlfn.IFNA(VLOOKUP($B179,'I-LogEmaxOverpEC50'!$A:$AR,MATCH(BO$1,'I-LogEmaxOverpEC50'!$A$1:$AR$1,0),FALSE),"")</f>
        <v/>
      </c>
      <c r="BP179" s="320" t="str">
        <f>_xlfn.IFNA(VLOOKUP($B179,'I-LogEmaxOverpEC50'!$A:$AR,MATCH(BP$1,'I-LogEmaxOverpEC50'!$A$1:$AR$1,0),FALSE),"")</f>
        <v/>
      </c>
      <c r="BQ179" s="320" t="str">
        <f>_xlfn.IFNA(VLOOKUP($B179,'I-LogEmaxOverpEC50'!$A:$AR,MATCH(BQ$1,'I-LogEmaxOverpEC50'!$A$1:$AR$1,0),FALSE),"")</f>
        <v/>
      </c>
      <c r="BR179" s="320" t="str">
        <f>_xlfn.IFNA(VLOOKUP($B179,'I-LogEmaxOverpEC50'!$A:$AR,MATCH(BR$1,'I-LogEmaxOverpEC50'!$A$1:$AR$1,0),FALSE),"")</f>
        <v/>
      </c>
      <c r="BS179" s="320" t="str">
        <f>_xlfn.IFNA(VLOOKUP($B179,'I-LogEmaxOverpEC50'!$A:$AR,MATCH(BS$1,'I-LogEmaxOverpEC50'!$A$1:$AR$1,0),FALSE),"")</f>
        <v/>
      </c>
      <c r="BT179" s="320" t="str">
        <f>_xlfn.IFNA(VLOOKUP($B179,'I-LogEmaxOverpEC50'!$A:$AR,MATCH(BT$1,'I-LogEmaxOverpEC50'!$A$1:$AR$1,0),FALSE),"")</f>
        <v/>
      </c>
      <c r="BU179" s="320" t="str">
        <f>_xlfn.IFNA(VLOOKUP($B179,'I-LogEmaxOverpEC50'!$A:$AR,MATCH(BU$1,'I-LogEmaxOverpEC50'!$A$1:$AR$1,0),FALSE),"")</f>
        <v/>
      </c>
      <c r="BV179" s="114" t="e" cm="1">
        <f t="array" ref="BV179">_xlfn.IFS(AND($C179="A",_xlfn.CONCAT(F179:G179)&lt;&gt;"",$A179=1),"x",AND($C179="A",_xlfn.CONCAT(F179:G179)="",$A179=1),"-",$A$1&lt;&gt;"","")</f>
        <v>#N/A</v>
      </c>
      <c r="BW179" s="113" t="e" cm="1">
        <f t="array" ref="BW179">_xlfn.IFS(AND($C179="A",_xlfn.CONCAT(H179:L179)&lt;&gt;"",$A179=1),"x",AND($C179="A",_xlfn.CONCAT(H179:L179)="",$A179=1),"-",$A$1&lt;&gt;"","")</f>
        <v>#N/A</v>
      </c>
      <c r="BX179" s="113" t="e" cm="1">
        <f t="array" ref="BX179">_xlfn.IFS(AND($C179="A",_xlfn.CONCAT(M179:P179)&lt;&gt;"",$A179=1),"x",AND($C179="A",_xlfn.CONCAT(M179:P179)="",$A179=1),"-",$A$1&lt;&gt;"","")</f>
        <v>#N/A</v>
      </c>
      <c r="BY179" s="113" t="e" cm="1">
        <f t="array" ref="BY179">_xlfn.IFS(AND($C179="A",_xlfn.CONCAT(Q179:R179)&lt;&gt;"",$A179=1),"x",AND($C179="A",_xlfn.CONCAT(Q179:R179)="",$A179=1),"-",$A$1&lt;&gt;"","")</f>
        <v>#N/A</v>
      </c>
      <c r="BZ179" s="121" t="e">
        <f t="shared" si="95"/>
        <v>#N/A</v>
      </c>
      <c r="CA179" s="120" t="e">
        <f t="shared" si="96"/>
        <v>#N/A</v>
      </c>
      <c r="CB179" s="120" t="e">
        <f t="shared" si="97"/>
        <v>#N/A</v>
      </c>
      <c r="CC179" s="120" t="e">
        <f t="shared" si="98"/>
        <v>#N/A</v>
      </c>
      <c r="CD179" s="121" t="str">
        <f t="shared" si="99"/>
        <v/>
      </c>
      <c r="CE179" s="120" t="e">
        <f t="shared" si="100"/>
        <v>#N/A</v>
      </c>
      <c r="CF179" s="120" t="e">
        <f t="shared" si="101"/>
        <v>#N/A</v>
      </c>
      <c r="CG179" s="120" t="e">
        <f t="shared" si="102"/>
        <v>#N/A</v>
      </c>
      <c r="CH179" s="120" t="e">
        <f t="shared" si="103"/>
        <v>#N/A</v>
      </c>
      <c r="CI179" s="120" t="e">
        <f t="shared" si="104"/>
        <v>#N/A</v>
      </c>
    </row>
    <row r="180" spans="1:87" x14ac:dyDescent="0.2">
      <c r="A180" s="311" cm="1">
        <f t="array" ref="A180">_xlfn.IFS(SUM(F180:R180)&gt;0,1,Z180&gt;0,2,TRUE,3)</f>
        <v>1</v>
      </c>
      <c r="B180" s="311" t="s">
        <v>181</v>
      </c>
      <c r="C180" s="311" t="str">
        <f>_xlfn.XLOOKUP(B180,RecNamesAll!A:A,RecNamesAll!E:E)</f>
        <v>A</v>
      </c>
      <c r="D180" s="311" t="str">
        <f>_xlfn.XLOOKUP(B180,RecNamesAll!A:A,RecNamesAll!C:C)</f>
        <v>SST1</v>
      </c>
      <c r="F180" s="312" t="str">
        <f t="shared" si="70"/>
        <v/>
      </c>
      <c r="G180" s="313" t="str">
        <f t="shared" si="71"/>
        <v/>
      </c>
      <c r="H180" s="312">
        <f t="shared" si="72"/>
        <v>10.904328551979333</v>
      </c>
      <c r="I180" s="313">
        <f t="shared" si="73"/>
        <v>10.904328551979333</v>
      </c>
      <c r="J180" s="313">
        <f t="shared" si="74"/>
        <v>10.165985992579783</v>
      </c>
      <c r="K180" s="313">
        <f t="shared" si="75"/>
        <v>10.165985992579783</v>
      </c>
      <c r="L180" s="313">
        <f t="shared" si="76"/>
        <v>9.5990909179347828</v>
      </c>
      <c r="M180" s="312" t="str">
        <f t="shared" si="77"/>
        <v/>
      </c>
      <c r="N180" s="313" t="str">
        <f t="shared" si="78"/>
        <v/>
      </c>
      <c r="O180" s="313" t="str">
        <f t="shared" si="79"/>
        <v/>
      </c>
      <c r="P180" s="313" t="str">
        <f t="shared" si="80"/>
        <v/>
      </c>
      <c r="Q180" s="312" t="str">
        <f t="shared" si="81"/>
        <v/>
      </c>
      <c r="R180" s="313" t="str">
        <f t="shared" si="82"/>
        <v/>
      </c>
      <c r="S180" s="314">
        <f t="shared" si="83"/>
        <v>5</v>
      </c>
      <c r="T180" s="315" t="str">
        <f t="shared" si="84"/>
        <v>A</v>
      </c>
      <c r="U180" s="311" t="str">
        <f t="shared" si="85"/>
        <v>SST1</v>
      </c>
      <c r="V180" s="316" t="str">
        <f>IF(VLOOKUP($B180,GtP!$A:$AA,MATCH("Gs_0-2",GtP!$A$1:$AA$1,0),FALSE)=0,"",VLOOKUP($B180,GtP!$A:$AA,MATCH("Gs_0-2",GtP!$A$1:$AA$1,0),FALSE))</f>
        <v/>
      </c>
      <c r="W180" s="317">
        <f>IF(VLOOKUP($B180,GtP!$A:$AA,MATCH("Gi/o_0-2",GtP!$A$1:$AA$1,0),FALSE)=0,"",VLOOKUP($B180,GtP!$A:$AA,MATCH("Gi/o_0-2",GtP!$A$1:$AA$1,0),FALSE))</f>
        <v>1</v>
      </c>
      <c r="X180" s="317" t="str">
        <f>IF(VLOOKUP($B180,GtP!$A:$AA,MATCH("Gq/11_0-2",GtP!$A$1:$AA$1,0),FALSE)=0,"",VLOOKUP($B180,GtP!$A:$AA,MATCH("Gq/11_0-2",GtP!$A$1:$AA$1,0),FALSE))</f>
        <v/>
      </c>
      <c r="Y180" s="317" t="str">
        <f>IF(VLOOKUP($B180,GtP!$A:$AA,MATCH("G12/13_0-2",GtP!$A$1:$AA$1,0),FALSE)=0,"",VLOOKUP($B180,GtP!$A:$AA,MATCH("G12/13_0-2",GtP!$A$1:$AA$1,0),FALSE))</f>
        <v/>
      </c>
      <c r="Z180" s="318">
        <f t="shared" si="86"/>
        <v>1</v>
      </c>
      <c r="AA180" s="317" t="str">
        <f t="shared" si="87"/>
        <v/>
      </c>
      <c r="AB180" s="317">
        <f t="shared" si="88"/>
        <v>1</v>
      </c>
      <c r="AC180" s="317" t="str">
        <f t="shared" si="89"/>
        <v/>
      </c>
      <c r="AD180" s="317" t="str">
        <f t="shared" si="90"/>
        <v/>
      </c>
      <c r="AE180" s="315" t="str">
        <f t="shared" si="91"/>
        <v/>
      </c>
      <c r="AF180" s="311">
        <f t="shared" si="92"/>
        <v>5</v>
      </c>
      <c r="AG180" s="311" t="str">
        <f t="shared" si="93"/>
        <v/>
      </c>
      <c r="AH180" s="311" t="str">
        <f t="shared" si="94"/>
        <v/>
      </c>
      <c r="AI180" s="316" t="str">
        <f>_xlfn.CONCAT(IF(AV180="","-","B"),IF(BI180="","-","I"),VLOOKUP($B180,GtP!$A:$BB,MATCH("Gs_0-1",GtP!$A$1:$BB$1,0),FALSE))</f>
        <v>---</v>
      </c>
      <c r="AJ180" s="317" t="str">
        <f>_xlfn.CONCAT(IF(AW180="","-","B"),IF(BJ180="","-","I"),VLOOKUP($B180,GtP!$A:$BB,MATCH("Gs_0-1",GtP!$A$1:$BB$1,0),FALSE))</f>
        <v>---</v>
      </c>
      <c r="AK180" s="317" t="str">
        <f>_xlfn.CONCAT(IF(AX180="","-","B"),IF(BK180="","-","I"),VLOOKUP($B180,GtP!$A:$BB,MATCH("Gi/o_0-1",GtP!$A$1:$BB$1,0),FALSE))</f>
        <v>-IG</v>
      </c>
      <c r="AL180" s="317" t="str">
        <f>_xlfn.CONCAT(IF(AY180="","-","B"),IF(BL180="","-","I"),VLOOKUP($B180,GtP!$A:$BB,MATCH("Gi/o_0-1",GtP!$A$1:$BB$1,0),FALSE))</f>
        <v>-IG</v>
      </c>
      <c r="AM180" s="317" t="str">
        <f>_xlfn.CONCAT(IF(AZ180="","-","B"),IF(BM180="","-","I"),VLOOKUP($B180,GtP!$A:$BB,MATCH("Gi/o_0-1",GtP!$A$1:$BB$1,0),FALSE))</f>
        <v>-IG</v>
      </c>
      <c r="AN180" s="317" t="str">
        <f>_xlfn.CONCAT(IF(BA180="","-","B"),IF(BN180="","-","I"),VLOOKUP($B180,GtP!$A:$BB,MATCH("Gi/o_0-1",GtP!$A$1:$BB$1,0),FALSE))</f>
        <v>-IG</v>
      </c>
      <c r="AO180" s="317" t="str">
        <f>_xlfn.CONCAT(IF(BB180="","-","B"),IF(BO180="","-","I"),VLOOKUP($B180,GtP!$A:$BB,MATCH("Gi/o_0-1",GtP!$A$1:$BB$1,0),FALSE))</f>
        <v>-IG</v>
      </c>
      <c r="AP180" s="317" t="str">
        <f>_xlfn.CONCAT(IF(BC180="","-","B"),IF(BP180="","-","I"),VLOOKUP($B180,GtP!$A:$BB,MATCH("Gq/11_0-1",GtP!$A$1:$BB$1,0),FALSE))</f>
        <v>---</v>
      </c>
      <c r="AQ180" s="317" t="str">
        <f>_xlfn.CONCAT(IF(BD180="","-","B"),IF(BQ180="","-","I"),VLOOKUP($B180,GtP!$A:$BB,MATCH("Gq/11_0-1",GtP!$A$1:$BB$1,0),FALSE))</f>
        <v>---</v>
      </c>
      <c r="AR180" s="317" t="str">
        <f>_xlfn.CONCAT(IF(BE180="","-","B"),IF(BR180="","-","I"),VLOOKUP($B180,GtP!$A:$BB,MATCH("Gq/11_0-1",GtP!$A$1:$BB$1,0),FALSE))</f>
        <v>-I-</v>
      </c>
      <c r="AS180" s="317" t="str">
        <f>_xlfn.CONCAT(IF(BF180="","-","B"),IF(BS180="","-","I"),VLOOKUP($B180,GtP!$A:$BB,MATCH("Gq/11_0-1",GtP!$A$1:$BB$1,0),FALSE))</f>
        <v>-I-</v>
      </c>
      <c r="AT180" s="317" t="str">
        <f>_xlfn.CONCAT(IF(BG180="","-","B"),IF(BT180="","-","I"),VLOOKUP($B180,GtP!$A:$BB,MATCH("G12/13_0-1",GtP!$A$1:$BB$1,0),FALSE))</f>
        <v>-I-</v>
      </c>
      <c r="AU180" s="317" t="str">
        <f>_xlfn.CONCAT(IF(BH180="","-","B"),IF(BU180="","-","I"),VLOOKUP($B180,GtP!$A:$BB,MATCH("G12/13_0-1",GtP!$A$1:$BB$1,0),FALSE))</f>
        <v>-I-</v>
      </c>
      <c r="AV180" s="319" t="str">
        <f>_xlfn.IFNA(VLOOKUP($B180,'B-LogEmaxOverpEC50'!$A:$AL,MATCH(AV$1,'B-LogEmaxOverpEC50'!$A$1:$AL$1,0),FALSE),"")</f>
        <v/>
      </c>
      <c r="AX180" s="321" t="str">
        <f>_xlfn.IFNA(VLOOKUP($B180,'B-LogEmaxOverpEC50'!$A:$AL,MATCH(AX$1,'B-LogEmaxOverpEC50'!$A$1:$AL$1,0),FALSE),"")</f>
        <v/>
      </c>
      <c r="AY180" s="321" t="str">
        <f>_xlfn.IFNA(VLOOKUP($B180,'B-LogEmaxOverpEC50'!$A:$AL,MATCH(AY$1,'B-LogEmaxOverpEC50'!$A$1:$AL$1,0),FALSE),"")</f>
        <v/>
      </c>
      <c r="AZ180" s="321" t="str">
        <f>_xlfn.IFNA(VLOOKUP($B180,'B-LogEmaxOverpEC50'!$A:$AL,MATCH(AZ$1,'B-LogEmaxOverpEC50'!$A$1:$AL$1,0),FALSE),"")</f>
        <v/>
      </c>
      <c r="BA180" s="321" t="str">
        <f>_xlfn.IFNA(VLOOKUP($B180,'B-LogEmaxOverpEC50'!$A:$AL,MATCH(BA$1,'B-LogEmaxOverpEC50'!$A$1:$AL$1,0),FALSE),"")</f>
        <v/>
      </c>
      <c r="BB180" s="321" t="str">
        <f>_xlfn.IFNA(VLOOKUP($B180,'B-LogEmaxOverpEC50'!$A:$AL,MATCH(BB$1,'B-LogEmaxOverpEC50'!$A$1:$AL$1,0),FALSE),"")</f>
        <v/>
      </c>
      <c r="BC180" s="321" t="str">
        <f>_xlfn.IFNA(VLOOKUP($B180,'B-LogEmaxOverpEC50'!$A:$AL,MATCH(BC$1,'B-LogEmaxOverpEC50'!$A$1:$AL$1,0),FALSE),"")</f>
        <v/>
      </c>
      <c r="BD180" s="321" t="str">
        <f>_xlfn.IFNA(VLOOKUP($B180,'B-LogEmaxOverpEC50'!$A:$AL,MATCH(BD$1,'B-LogEmaxOverpEC50'!$A$1:$AL$1,0),FALSE),"")</f>
        <v/>
      </c>
      <c r="BE180" s="321" t="str">
        <f>_xlfn.IFNA(VLOOKUP($B180,'B-LogEmaxOverpEC50'!$A:$AL,MATCH(BE$1,'B-LogEmaxOverpEC50'!$A$1:$AL$1,0),FALSE),"")</f>
        <v/>
      </c>
      <c r="BF180" s="321" t="str">
        <f>_xlfn.IFNA(VLOOKUP($B180,'B-LogEmaxOverpEC50'!$A:$AL,MATCH(BF$1,'B-LogEmaxOverpEC50'!$A$1:$AL$1,0),FALSE),"")</f>
        <v/>
      </c>
      <c r="BG180" s="321" t="str">
        <f>_xlfn.IFNA(VLOOKUP($B180,'B-LogEmaxOverpEC50'!$A:$AL,MATCH(BG$1,'B-LogEmaxOverpEC50'!$A$1:$AL$1,0),FALSE),"")</f>
        <v/>
      </c>
      <c r="BH180" s="321" t="str">
        <f>_xlfn.IFNA(VLOOKUP($B180,'B-LogEmaxOverpEC50'!$A:$AL,MATCH(BH$1,'B-LogEmaxOverpEC50'!$A$1:$AL$1,0),FALSE),"")</f>
        <v/>
      </c>
      <c r="BI180" s="322" t="str">
        <f>_xlfn.IFNA(VLOOKUP($B180,'I-LogEmaxOverpEC50'!$A:$AR,MATCH(BI$1,'I-LogEmaxOverpEC50'!$A$1:$AR$1,0),FALSE),"")</f>
        <v/>
      </c>
      <c r="BJ180" s="320" t="str">
        <f>_xlfn.IFNA(VLOOKUP($B180,'I-LogEmaxOverpEC50'!$A:$AR,MATCH(BJ$1,'I-LogEmaxOverpEC50'!$A$1:$AR$1,0),FALSE),"")</f>
        <v/>
      </c>
      <c r="BK180" s="320">
        <f>_xlfn.IFNA(VLOOKUP($B180,'I-LogEmaxOverpEC50'!$A:$AR,MATCH(BK$1,'I-LogEmaxOverpEC50'!$A$1:$AR$1,0),FALSE),"")</f>
        <v>10.904328551979333</v>
      </c>
      <c r="BL180" s="320">
        <f>_xlfn.IFNA(VLOOKUP($B180,'I-LogEmaxOverpEC50'!$A:$AR,MATCH(BL$1,'I-LogEmaxOverpEC50'!$A$1:$AR$1,0),FALSE),"")</f>
        <v>10.904328551979333</v>
      </c>
      <c r="BM180" s="320">
        <f>_xlfn.IFNA(VLOOKUP($B180,'I-LogEmaxOverpEC50'!$A:$AR,MATCH(BM$1,'I-LogEmaxOverpEC50'!$A$1:$AR$1,0),FALSE),"")</f>
        <v>10.165985992579783</v>
      </c>
      <c r="BN180" s="320">
        <f>_xlfn.IFNA(VLOOKUP($B180,'I-LogEmaxOverpEC50'!$A:$AR,MATCH(BN$1,'I-LogEmaxOverpEC50'!$A$1:$AR$1,0),FALSE),"")</f>
        <v>10.165985992579783</v>
      </c>
      <c r="BO180" s="320">
        <f>_xlfn.IFNA(VLOOKUP($B180,'I-LogEmaxOverpEC50'!$A:$AR,MATCH(BO$1,'I-LogEmaxOverpEC50'!$A$1:$AR$1,0),FALSE),"")</f>
        <v>9.5990909179347828</v>
      </c>
      <c r="BP180" s="320" t="str">
        <f>_xlfn.IFNA(VLOOKUP($B180,'I-LogEmaxOverpEC50'!$A:$AR,MATCH(BP$1,'I-LogEmaxOverpEC50'!$A$1:$AR$1,0),FALSE),"")</f>
        <v/>
      </c>
      <c r="BQ180" s="320" t="str">
        <f>_xlfn.IFNA(VLOOKUP($B180,'I-LogEmaxOverpEC50'!$A:$AR,MATCH(BQ$1,'I-LogEmaxOverpEC50'!$A$1:$AR$1,0),FALSE),"")</f>
        <v/>
      </c>
      <c r="BR180" s="320">
        <f>_xlfn.IFNA(VLOOKUP($B180,'I-LogEmaxOverpEC50'!$A:$AR,MATCH(BR$1,'I-LogEmaxOverpEC50'!$A$1:$AR$1,0),FALSE),"")</f>
        <v>9.8119716871893594</v>
      </c>
      <c r="BS180" s="320">
        <f>_xlfn.IFNA(VLOOKUP($B180,'I-LogEmaxOverpEC50'!$A:$AR,MATCH(BS$1,'I-LogEmaxOverpEC50'!$A$1:$AR$1,0),FALSE),"")</f>
        <v>9.5142111533220444</v>
      </c>
      <c r="BT180" s="320">
        <f>_xlfn.IFNA(VLOOKUP($B180,'I-LogEmaxOverpEC50'!$A:$AR,MATCH(BT$1,'I-LogEmaxOverpEC50'!$A$1:$AR$1,0),FALSE),"")</f>
        <v>10.460040394797126</v>
      </c>
      <c r="BU180" s="320">
        <f>_xlfn.IFNA(VLOOKUP($B180,'I-LogEmaxOverpEC50'!$A:$AR,MATCH(BU$1,'I-LogEmaxOverpEC50'!$A$1:$AR$1,0),FALSE),"")</f>
        <v>9.0314846777577511</v>
      </c>
      <c r="BV180" s="114" t="str" cm="1">
        <f t="array" ref="BV180">_xlfn.IFS(AND($C180="A",_xlfn.CONCAT(F180:G180)&lt;&gt;"",$A180=1),"x",AND($C180="A",_xlfn.CONCAT(F180:G180)="",$A180=1),"-",$A$1&lt;&gt;"","")</f>
        <v>-</v>
      </c>
      <c r="BW180" s="113" t="str" cm="1">
        <f t="array" ref="BW180">_xlfn.IFS(AND($C180="A",_xlfn.CONCAT(H180:L180)&lt;&gt;"",$A180=1),"x",AND($C180="A",_xlfn.CONCAT(H180:L180)="",$A180=1),"-",$A$1&lt;&gt;"","")</f>
        <v>x</v>
      </c>
      <c r="BX180" s="113" t="str" cm="1">
        <f t="array" ref="BX180">_xlfn.IFS(AND($C180="A",_xlfn.CONCAT(M180:P180)&lt;&gt;"",$A180=1),"x",AND($C180="A",_xlfn.CONCAT(M180:P180)="",$A180=1),"-",$A$1&lt;&gt;"","")</f>
        <v>-</v>
      </c>
      <c r="BY180" s="113" t="str" cm="1">
        <f t="array" ref="BY180">_xlfn.IFS(AND($C180="A",_xlfn.CONCAT(Q180:R180)&lt;&gt;"",$A180=1),"x",AND($C180="A",_xlfn.CONCAT(Q180:R180)="",$A180=1),"-",$A$1&lt;&gt;"","")</f>
        <v>-</v>
      </c>
      <c r="BZ180" s="121" t="str">
        <f t="shared" si="95"/>
        <v/>
      </c>
      <c r="CA180" s="120">
        <f t="shared" si="96"/>
        <v>10.904328551979333</v>
      </c>
      <c r="CB180" s="120" t="str">
        <f t="shared" si="97"/>
        <v/>
      </c>
      <c r="CC180" s="120" t="str">
        <f t="shared" si="98"/>
        <v/>
      </c>
      <c r="CD180" s="121" t="str">
        <f t="shared" si="99"/>
        <v/>
      </c>
      <c r="CE180" s="120" t="str">
        <f t="shared" si="100"/>
        <v/>
      </c>
      <c r="CF180" s="120" t="str">
        <f t="shared" si="101"/>
        <v/>
      </c>
      <c r="CG180" s="120" t="str">
        <f t="shared" si="102"/>
        <v/>
      </c>
      <c r="CH180" s="120" t="str">
        <f t="shared" si="103"/>
        <v/>
      </c>
      <c r="CI180" s="120" t="str">
        <f t="shared" si="104"/>
        <v/>
      </c>
    </row>
    <row r="181" spans="1:87" x14ac:dyDescent="0.2">
      <c r="A181" s="311" cm="1">
        <f t="array" ref="A181">_xlfn.IFS(SUM(F181:R181)&gt;0,1,Z181&gt;0,2,TRUE,3)</f>
        <v>1</v>
      </c>
      <c r="B181" s="311" t="s">
        <v>183</v>
      </c>
      <c r="C181" s="311" t="str">
        <f>_xlfn.XLOOKUP(B181,RecNamesAll!A:A,RecNamesAll!E:E)</f>
        <v>A</v>
      </c>
      <c r="D181" s="311" t="str">
        <f>_xlfn.XLOOKUP(B181,RecNamesAll!A:A,RecNamesAll!C:C)</f>
        <v>SST3</v>
      </c>
      <c r="F181" s="312" t="str">
        <f t="shared" si="70"/>
        <v/>
      </c>
      <c r="G181" s="313" t="str">
        <f t="shared" si="71"/>
        <v/>
      </c>
      <c r="H181" s="312">
        <f t="shared" si="72"/>
        <v>10.168953690412378</v>
      </c>
      <c r="I181" s="313">
        <f t="shared" si="73"/>
        <v>10.168953690412378</v>
      </c>
      <c r="J181" s="313">
        <f t="shared" si="74"/>
        <v>9.2113253743517944</v>
      </c>
      <c r="K181" s="313">
        <f t="shared" si="75"/>
        <v>9.2113253743517944</v>
      </c>
      <c r="L181" s="313">
        <f t="shared" si="76"/>
        <v>8.9220860163661246</v>
      </c>
      <c r="M181" s="312" t="str">
        <f t="shared" si="77"/>
        <v/>
      </c>
      <c r="N181" s="313" t="str">
        <f t="shared" si="78"/>
        <v/>
      </c>
      <c r="O181" s="313" t="str">
        <f t="shared" si="79"/>
        <v/>
      </c>
      <c r="P181" s="313" t="str">
        <f t="shared" si="80"/>
        <v/>
      </c>
      <c r="Q181" s="312" t="str">
        <f t="shared" si="81"/>
        <v/>
      </c>
      <c r="R181" s="313" t="str">
        <f t="shared" si="82"/>
        <v/>
      </c>
      <c r="S181" s="314">
        <f t="shared" si="83"/>
        <v>5</v>
      </c>
      <c r="T181" s="315" t="str">
        <f t="shared" si="84"/>
        <v>A</v>
      </c>
      <c r="U181" s="311" t="str">
        <f t="shared" si="85"/>
        <v>SST3</v>
      </c>
      <c r="V181" s="316" t="str">
        <f>IF(VLOOKUP($B181,GtP!$A:$AA,MATCH("Gs_0-2",GtP!$A$1:$AA$1,0),FALSE)=0,"",VLOOKUP($B181,GtP!$A:$AA,MATCH("Gs_0-2",GtP!$A$1:$AA$1,0),FALSE))</f>
        <v/>
      </c>
      <c r="W181" s="317">
        <f>IF(VLOOKUP($B181,GtP!$A:$AA,MATCH("Gi/o_0-2",GtP!$A$1:$AA$1,0),FALSE)=0,"",VLOOKUP($B181,GtP!$A:$AA,MATCH("Gi/o_0-2",GtP!$A$1:$AA$1,0),FALSE))</f>
        <v>1</v>
      </c>
      <c r="X181" s="317" t="str">
        <f>IF(VLOOKUP($B181,GtP!$A:$AA,MATCH("Gq/11_0-2",GtP!$A$1:$AA$1,0),FALSE)=0,"",VLOOKUP($B181,GtP!$A:$AA,MATCH("Gq/11_0-2",GtP!$A$1:$AA$1,0),FALSE))</f>
        <v/>
      </c>
      <c r="Y181" s="317" t="str">
        <f>IF(VLOOKUP($B181,GtP!$A:$AA,MATCH("G12/13_0-2",GtP!$A$1:$AA$1,0),FALSE)=0,"",VLOOKUP($B181,GtP!$A:$AA,MATCH("G12/13_0-2",GtP!$A$1:$AA$1,0),FALSE))</f>
        <v/>
      </c>
      <c r="Z181" s="318">
        <f t="shared" si="86"/>
        <v>1</v>
      </c>
      <c r="AA181" s="317" t="str">
        <f t="shared" si="87"/>
        <v/>
      </c>
      <c r="AB181" s="317">
        <f t="shared" si="88"/>
        <v>1</v>
      </c>
      <c r="AC181" s="317" t="str">
        <f t="shared" si="89"/>
        <v/>
      </c>
      <c r="AD181" s="317" t="str">
        <f t="shared" si="90"/>
        <v/>
      </c>
      <c r="AE181" s="315" t="str">
        <f t="shared" si="91"/>
        <v/>
      </c>
      <c r="AF181" s="311">
        <f t="shared" si="92"/>
        <v>5</v>
      </c>
      <c r="AG181" s="311" t="str">
        <f t="shared" si="93"/>
        <v/>
      </c>
      <c r="AH181" s="311" t="str">
        <f t="shared" si="94"/>
        <v/>
      </c>
      <c r="AI181" s="316" t="str">
        <f>_xlfn.CONCAT(IF(AV181="","-","B"),IF(BI181="","-","I"),VLOOKUP($B181,GtP!$A:$BB,MATCH("Gs_0-1",GtP!$A$1:$BB$1,0),FALSE))</f>
        <v>---</v>
      </c>
      <c r="AJ181" s="317" t="str">
        <f>_xlfn.CONCAT(IF(AW181="","-","B"),IF(BJ181="","-","I"),VLOOKUP($B181,GtP!$A:$BB,MATCH("Gs_0-1",GtP!$A$1:$BB$1,0),FALSE))</f>
        <v>---</v>
      </c>
      <c r="AK181" s="317" t="str">
        <f>_xlfn.CONCAT(IF(AX181="","-","B"),IF(BK181="","-","I"),VLOOKUP($B181,GtP!$A:$BB,MATCH("Gi/o_0-1",GtP!$A$1:$BB$1,0),FALSE))</f>
        <v>-IG</v>
      </c>
      <c r="AL181" s="317" t="str">
        <f>_xlfn.CONCAT(IF(AY181="","-","B"),IF(BL181="","-","I"),VLOOKUP($B181,GtP!$A:$BB,MATCH("Gi/o_0-1",GtP!$A$1:$BB$1,0),FALSE))</f>
        <v>-IG</v>
      </c>
      <c r="AM181" s="317" t="str">
        <f>_xlfn.CONCAT(IF(AZ181="","-","B"),IF(BM181="","-","I"),VLOOKUP($B181,GtP!$A:$BB,MATCH("Gi/o_0-1",GtP!$A$1:$BB$1,0),FALSE))</f>
        <v>-IG</v>
      </c>
      <c r="AN181" s="317" t="str">
        <f>_xlfn.CONCAT(IF(BA181="","-","B"),IF(BN181="","-","I"),VLOOKUP($B181,GtP!$A:$BB,MATCH("Gi/o_0-1",GtP!$A$1:$BB$1,0),FALSE))</f>
        <v>-IG</v>
      </c>
      <c r="AO181" s="317" t="str">
        <f>_xlfn.CONCAT(IF(BB181="","-","B"),IF(BO181="","-","I"),VLOOKUP($B181,GtP!$A:$BB,MATCH("Gi/o_0-1",GtP!$A$1:$BB$1,0),FALSE))</f>
        <v>-IG</v>
      </c>
      <c r="AP181" s="317" t="str">
        <f>_xlfn.CONCAT(IF(BC181="","-","B"),IF(BP181="","-","I"),VLOOKUP($B181,GtP!$A:$BB,MATCH("Gq/11_0-1",GtP!$A$1:$BB$1,0),FALSE))</f>
        <v>---</v>
      </c>
      <c r="AQ181" s="317" t="str">
        <f>_xlfn.CONCAT(IF(BD181="","-","B"),IF(BQ181="","-","I"),VLOOKUP($B181,GtP!$A:$BB,MATCH("Gq/11_0-1",GtP!$A$1:$BB$1,0),FALSE))</f>
        <v>---</v>
      </c>
      <c r="AR181" s="317" t="str">
        <f>_xlfn.CONCAT(IF(BE181="","-","B"),IF(BR181="","-","I"),VLOOKUP($B181,GtP!$A:$BB,MATCH("Gq/11_0-1",GtP!$A$1:$BB$1,0),FALSE))</f>
        <v>-I-</v>
      </c>
      <c r="AS181" s="317" t="str">
        <f>_xlfn.CONCAT(IF(BF181="","-","B"),IF(BS181="","-","I"),VLOOKUP($B181,GtP!$A:$BB,MATCH("Gq/11_0-1",GtP!$A$1:$BB$1,0),FALSE))</f>
        <v>-I-</v>
      </c>
      <c r="AT181" s="317" t="str">
        <f>_xlfn.CONCAT(IF(BG181="","-","B"),IF(BT181="","-","I"),VLOOKUP($B181,GtP!$A:$BB,MATCH("G12/13_0-1",GtP!$A$1:$BB$1,0),FALSE))</f>
        <v>-I-</v>
      </c>
      <c r="AU181" s="317" t="str">
        <f>_xlfn.CONCAT(IF(BH181="","-","B"),IF(BU181="","-","I"),VLOOKUP($B181,GtP!$A:$BB,MATCH("G12/13_0-1",GtP!$A$1:$BB$1,0),FALSE))</f>
        <v>---</v>
      </c>
      <c r="AV181" s="319" t="str">
        <f>_xlfn.IFNA(VLOOKUP($B181,'B-LogEmaxOverpEC50'!$A:$AL,MATCH(AV$1,'B-LogEmaxOverpEC50'!$A$1:$AL$1,0),FALSE),"")</f>
        <v/>
      </c>
      <c r="AX181" s="321" t="str">
        <f>_xlfn.IFNA(VLOOKUP($B181,'B-LogEmaxOverpEC50'!$A:$AL,MATCH(AX$1,'B-LogEmaxOverpEC50'!$A$1:$AL$1,0),FALSE),"")</f>
        <v/>
      </c>
      <c r="AY181" s="321" t="str">
        <f>_xlfn.IFNA(VLOOKUP($B181,'B-LogEmaxOverpEC50'!$A:$AL,MATCH(AY$1,'B-LogEmaxOverpEC50'!$A$1:$AL$1,0),FALSE),"")</f>
        <v/>
      </c>
      <c r="AZ181" s="321" t="str">
        <f>_xlfn.IFNA(VLOOKUP($B181,'B-LogEmaxOverpEC50'!$A:$AL,MATCH(AZ$1,'B-LogEmaxOverpEC50'!$A$1:$AL$1,0),FALSE),"")</f>
        <v/>
      </c>
      <c r="BA181" s="321" t="str">
        <f>_xlfn.IFNA(VLOOKUP($B181,'B-LogEmaxOverpEC50'!$A:$AL,MATCH(BA$1,'B-LogEmaxOverpEC50'!$A$1:$AL$1,0),FALSE),"")</f>
        <v/>
      </c>
      <c r="BB181" s="321" t="str">
        <f>_xlfn.IFNA(VLOOKUP($B181,'B-LogEmaxOverpEC50'!$A:$AL,MATCH(BB$1,'B-LogEmaxOverpEC50'!$A$1:$AL$1,0),FALSE),"")</f>
        <v/>
      </c>
      <c r="BC181" s="321" t="str">
        <f>_xlfn.IFNA(VLOOKUP($B181,'B-LogEmaxOverpEC50'!$A:$AL,MATCH(BC$1,'B-LogEmaxOverpEC50'!$A$1:$AL$1,0),FALSE),"")</f>
        <v/>
      </c>
      <c r="BD181" s="321" t="str">
        <f>_xlfn.IFNA(VLOOKUP($B181,'B-LogEmaxOverpEC50'!$A:$AL,MATCH(BD$1,'B-LogEmaxOverpEC50'!$A$1:$AL$1,0),FALSE),"")</f>
        <v/>
      </c>
      <c r="BE181" s="321" t="str">
        <f>_xlfn.IFNA(VLOOKUP($B181,'B-LogEmaxOverpEC50'!$A:$AL,MATCH(BE$1,'B-LogEmaxOverpEC50'!$A$1:$AL$1,0),FALSE),"")</f>
        <v/>
      </c>
      <c r="BF181" s="321" t="str">
        <f>_xlfn.IFNA(VLOOKUP($B181,'B-LogEmaxOverpEC50'!$A:$AL,MATCH(BF$1,'B-LogEmaxOverpEC50'!$A$1:$AL$1,0),FALSE),"")</f>
        <v/>
      </c>
      <c r="BG181" s="321" t="str">
        <f>_xlfn.IFNA(VLOOKUP($B181,'B-LogEmaxOverpEC50'!$A:$AL,MATCH(BG$1,'B-LogEmaxOverpEC50'!$A$1:$AL$1,0),FALSE),"")</f>
        <v/>
      </c>
      <c r="BH181" s="321" t="str">
        <f>_xlfn.IFNA(VLOOKUP($B181,'B-LogEmaxOverpEC50'!$A:$AL,MATCH(BH$1,'B-LogEmaxOverpEC50'!$A$1:$AL$1,0),FALSE),"")</f>
        <v/>
      </c>
      <c r="BI181" s="322" t="str">
        <f>_xlfn.IFNA(VLOOKUP($B181,'I-LogEmaxOverpEC50'!$A:$AR,MATCH(BI$1,'I-LogEmaxOverpEC50'!$A$1:$AR$1,0),FALSE),"")</f>
        <v/>
      </c>
      <c r="BJ181" s="320" t="str">
        <f>_xlfn.IFNA(VLOOKUP($B181,'I-LogEmaxOverpEC50'!$A:$AR,MATCH(BJ$1,'I-LogEmaxOverpEC50'!$A$1:$AR$1,0),FALSE),"")</f>
        <v/>
      </c>
      <c r="BK181" s="320">
        <f>_xlfn.IFNA(VLOOKUP($B181,'I-LogEmaxOverpEC50'!$A:$AR,MATCH(BK$1,'I-LogEmaxOverpEC50'!$A$1:$AR$1,0),FALSE),"")</f>
        <v>10.168953690412378</v>
      </c>
      <c r="BL181" s="320">
        <f>_xlfn.IFNA(VLOOKUP($B181,'I-LogEmaxOverpEC50'!$A:$AR,MATCH(BL$1,'I-LogEmaxOverpEC50'!$A$1:$AR$1,0),FALSE),"")</f>
        <v>10.168953690412378</v>
      </c>
      <c r="BM181" s="320">
        <f>_xlfn.IFNA(VLOOKUP($B181,'I-LogEmaxOverpEC50'!$A:$AR,MATCH(BM$1,'I-LogEmaxOverpEC50'!$A$1:$AR$1,0),FALSE),"")</f>
        <v>9.2113253743517944</v>
      </c>
      <c r="BN181" s="320">
        <f>_xlfn.IFNA(VLOOKUP($B181,'I-LogEmaxOverpEC50'!$A:$AR,MATCH(BN$1,'I-LogEmaxOverpEC50'!$A$1:$AR$1,0),FALSE),"")</f>
        <v>9.2113253743517944</v>
      </c>
      <c r="BO181" s="320">
        <f>_xlfn.IFNA(VLOOKUP($B181,'I-LogEmaxOverpEC50'!$A:$AR,MATCH(BO$1,'I-LogEmaxOverpEC50'!$A$1:$AR$1,0),FALSE),"")</f>
        <v>8.9220860163661246</v>
      </c>
      <c r="BP181" s="320" t="str">
        <f>_xlfn.IFNA(VLOOKUP($B181,'I-LogEmaxOverpEC50'!$A:$AR,MATCH(BP$1,'I-LogEmaxOverpEC50'!$A$1:$AR$1,0),FALSE),"")</f>
        <v/>
      </c>
      <c r="BQ181" s="320" t="str">
        <f>_xlfn.IFNA(VLOOKUP($B181,'I-LogEmaxOverpEC50'!$A:$AR,MATCH(BQ$1,'I-LogEmaxOverpEC50'!$A$1:$AR$1,0),FALSE),"")</f>
        <v/>
      </c>
      <c r="BR181" s="320">
        <f>_xlfn.IFNA(VLOOKUP($B181,'I-LogEmaxOverpEC50'!$A:$AR,MATCH(BR$1,'I-LogEmaxOverpEC50'!$A$1:$AR$1,0),FALSE),"")</f>
        <v>9.1006169363122389</v>
      </c>
      <c r="BS181" s="320">
        <f>_xlfn.IFNA(VLOOKUP($B181,'I-LogEmaxOverpEC50'!$A:$AR,MATCH(BS$1,'I-LogEmaxOverpEC50'!$A$1:$AR$1,0),FALSE),"")</f>
        <v>8.2592345501059885</v>
      </c>
      <c r="BT181" s="320">
        <f>_xlfn.IFNA(VLOOKUP($B181,'I-LogEmaxOverpEC50'!$A:$AR,MATCH(BT$1,'I-LogEmaxOverpEC50'!$A$1:$AR$1,0),FALSE),"")</f>
        <v>8.4571731930253122</v>
      </c>
      <c r="BU181" s="320" t="str">
        <f>_xlfn.IFNA(VLOOKUP($B181,'I-LogEmaxOverpEC50'!$A:$AR,MATCH(BU$1,'I-LogEmaxOverpEC50'!$A$1:$AR$1,0),FALSE),"")</f>
        <v/>
      </c>
      <c r="BV181" s="114" t="str" cm="1">
        <f t="array" ref="BV181">_xlfn.IFS(AND($C181="A",_xlfn.CONCAT(F181:G181)&lt;&gt;"",$A181=1),"x",AND($C181="A",_xlfn.CONCAT(F181:G181)="",$A181=1),"-",$A$1&lt;&gt;"","")</f>
        <v>-</v>
      </c>
      <c r="BW181" s="113" t="str" cm="1">
        <f t="array" ref="BW181">_xlfn.IFS(AND($C181="A",_xlfn.CONCAT(H181:L181)&lt;&gt;"",$A181=1),"x",AND($C181="A",_xlfn.CONCAT(H181:L181)="",$A181=1),"-",$A$1&lt;&gt;"","")</f>
        <v>x</v>
      </c>
      <c r="BX181" s="113" t="str" cm="1">
        <f t="array" ref="BX181">_xlfn.IFS(AND($C181="A",_xlfn.CONCAT(M181:P181)&lt;&gt;"",$A181=1),"x",AND($C181="A",_xlfn.CONCAT(M181:P181)="",$A181=1),"-",$A$1&lt;&gt;"","")</f>
        <v>-</v>
      </c>
      <c r="BY181" s="113" t="str" cm="1">
        <f t="array" ref="BY181">_xlfn.IFS(AND($C181="A",_xlfn.CONCAT(Q181:R181)&lt;&gt;"",$A181=1),"x",AND($C181="A",_xlfn.CONCAT(Q181:R181)="",$A181=1),"-",$A$1&lt;&gt;"","")</f>
        <v>-</v>
      </c>
      <c r="BZ181" s="121" t="str">
        <f t="shared" si="95"/>
        <v/>
      </c>
      <c r="CA181" s="120">
        <f t="shared" si="96"/>
        <v>10.168953690412378</v>
      </c>
      <c r="CB181" s="120" t="str">
        <f t="shared" si="97"/>
        <v/>
      </c>
      <c r="CC181" s="120" t="str">
        <f t="shared" si="98"/>
        <v/>
      </c>
      <c r="CD181" s="121" t="str">
        <f t="shared" si="99"/>
        <v/>
      </c>
      <c r="CE181" s="120" t="str">
        <f t="shared" si="100"/>
        <v/>
      </c>
      <c r="CF181" s="120" t="str">
        <f t="shared" si="101"/>
        <v/>
      </c>
      <c r="CG181" s="120" t="str">
        <f t="shared" si="102"/>
        <v/>
      </c>
      <c r="CH181" s="120" t="str">
        <f t="shared" si="103"/>
        <v/>
      </c>
      <c r="CI181" s="120" t="str">
        <f t="shared" si="104"/>
        <v/>
      </c>
    </row>
    <row r="182" spans="1:87" x14ac:dyDescent="0.2">
      <c r="A182" s="311" cm="1">
        <f t="array" ref="A182">_xlfn.IFS(SUM(F182:R182)&gt;0,1,Z182&gt;0,2,TRUE,3)</f>
        <v>1</v>
      </c>
      <c r="B182" s="311" t="s">
        <v>184</v>
      </c>
      <c r="C182" s="311" t="str">
        <f>_xlfn.XLOOKUP(B182,RecNamesAll!A:A,RecNamesAll!E:E)</f>
        <v>A</v>
      </c>
      <c r="D182" s="311" t="str">
        <f>_xlfn.XLOOKUP(B182,RecNamesAll!A:A,RecNamesAll!C:C)</f>
        <v>SST4</v>
      </c>
      <c r="F182" s="312" t="str">
        <f t="shared" si="70"/>
        <v/>
      </c>
      <c r="G182" s="313" t="str">
        <f t="shared" si="71"/>
        <v/>
      </c>
      <c r="H182" s="312">
        <f t="shared" si="72"/>
        <v>10.816737809961152</v>
      </c>
      <c r="I182" s="313">
        <f t="shared" si="73"/>
        <v>10.816737809961152</v>
      </c>
      <c r="J182" s="313">
        <f t="shared" si="74"/>
        <v>10.064806470201319</v>
      </c>
      <c r="K182" s="313">
        <f t="shared" si="75"/>
        <v>10.064806470201319</v>
      </c>
      <c r="L182" s="313">
        <f t="shared" si="76"/>
        <v>9.7053087585264244</v>
      </c>
      <c r="M182" s="312" t="str">
        <f t="shared" si="77"/>
        <v/>
      </c>
      <c r="N182" s="313" t="str">
        <f t="shared" si="78"/>
        <v/>
      </c>
      <c r="O182" s="313" t="str">
        <f t="shared" si="79"/>
        <v/>
      </c>
      <c r="P182" s="313" t="str">
        <f t="shared" si="80"/>
        <v/>
      </c>
      <c r="Q182" s="312" t="str">
        <f t="shared" si="81"/>
        <v/>
      </c>
      <c r="R182" s="313" t="str">
        <f t="shared" si="82"/>
        <v/>
      </c>
      <c r="S182" s="314">
        <f t="shared" si="83"/>
        <v>5</v>
      </c>
      <c r="T182" s="315" t="str">
        <f t="shared" si="84"/>
        <v>A</v>
      </c>
      <c r="U182" s="311" t="str">
        <f t="shared" si="85"/>
        <v>SST4</v>
      </c>
      <c r="V182" s="316" t="str">
        <f>IF(VLOOKUP($B182,GtP!$A:$AA,MATCH("Gs_0-2",GtP!$A$1:$AA$1,0),FALSE)=0,"",VLOOKUP($B182,GtP!$A:$AA,MATCH("Gs_0-2",GtP!$A$1:$AA$1,0),FALSE))</f>
        <v/>
      </c>
      <c r="W182" s="317">
        <f>IF(VLOOKUP($B182,GtP!$A:$AA,MATCH("Gi/o_0-2",GtP!$A$1:$AA$1,0),FALSE)=0,"",VLOOKUP($B182,GtP!$A:$AA,MATCH("Gi/o_0-2",GtP!$A$1:$AA$1,0),FALSE))</f>
        <v>1</v>
      </c>
      <c r="X182" s="317" t="str">
        <f>IF(VLOOKUP($B182,GtP!$A:$AA,MATCH("Gq/11_0-2",GtP!$A$1:$AA$1,0),FALSE)=0,"",VLOOKUP($B182,GtP!$A:$AA,MATCH("Gq/11_0-2",GtP!$A$1:$AA$1,0),FALSE))</f>
        <v/>
      </c>
      <c r="Y182" s="317" t="str">
        <f>IF(VLOOKUP($B182,GtP!$A:$AA,MATCH("G12/13_0-2",GtP!$A$1:$AA$1,0),FALSE)=0,"",VLOOKUP($B182,GtP!$A:$AA,MATCH("G12/13_0-2",GtP!$A$1:$AA$1,0),FALSE))</f>
        <v/>
      </c>
      <c r="Z182" s="318">
        <f t="shared" si="86"/>
        <v>1</v>
      </c>
      <c r="AA182" s="317" t="str">
        <f t="shared" si="87"/>
        <v/>
      </c>
      <c r="AB182" s="317">
        <f t="shared" si="88"/>
        <v>1</v>
      </c>
      <c r="AC182" s="317" t="str">
        <f t="shared" si="89"/>
        <v/>
      </c>
      <c r="AD182" s="317" t="str">
        <f t="shared" si="90"/>
        <v/>
      </c>
      <c r="AE182" s="315" t="str">
        <f t="shared" si="91"/>
        <v/>
      </c>
      <c r="AF182" s="311">
        <f t="shared" si="92"/>
        <v>5</v>
      </c>
      <c r="AG182" s="311" t="str">
        <f t="shared" si="93"/>
        <v/>
      </c>
      <c r="AH182" s="311" t="str">
        <f t="shared" si="94"/>
        <v/>
      </c>
      <c r="AI182" s="316" t="str">
        <f>_xlfn.CONCAT(IF(AV182="","-","B"),IF(BI182="","-","I"),VLOOKUP($B182,GtP!$A:$BB,MATCH("Gs_0-1",GtP!$A$1:$BB$1,0),FALSE))</f>
        <v>---</v>
      </c>
      <c r="AJ182" s="317" t="str">
        <f>_xlfn.CONCAT(IF(AW182="","-","B"),IF(BJ182="","-","I"),VLOOKUP($B182,GtP!$A:$BB,MATCH("Gs_0-1",GtP!$A$1:$BB$1,0),FALSE))</f>
        <v>---</v>
      </c>
      <c r="AK182" s="317" t="str">
        <f>_xlfn.CONCAT(IF(AX182="","-","B"),IF(BK182="","-","I"),VLOOKUP($B182,GtP!$A:$BB,MATCH("Gi/o_0-1",GtP!$A$1:$BB$1,0),FALSE))</f>
        <v>-IG</v>
      </c>
      <c r="AL182" s="317" t="str">
        <f>_xlfn.CONCAT(IF(AY182="","-","B"),IF(BL182="","-","I"),VLOOKUP($B182,GtP!$A:$BB,MATCH("Gi/o_0-1",GtP!$A$1:$BB$1,0),FALSE))</f>
        <v>-IG</v>
      </c>
      <c r="AM182" s="317" t="str">
        <f>_xlfn.CONCAT(IF(AZ182="","-","B"),IF(BM182="","-","I"),VLOOKUP($B182,GtP!$A:$BB,MATCH("Gi/o_0-1",GtP!$A$1:$BB$1,0),FALSE))</f>
        <v>-IG</v>
      </c>
      <c r="AN182" s="317" t="str">
        <f>_xlfn.CONCAT(IF(BA182="","-","B"),IF(BN182="","-","I"),VLOOKUP($B182,GtP!$A:$BB,MATCH("Gi/o_0-1",GtP!$A$1:$BB$1,0),FALSE))</f>
        <v>-IG</v>
      </c>
      <c r="AO182" s="317" t="str">
        <f>_xlfn.CONCAT(IF(BB182="","-","B"),IF(BO182="","-","I"),VLOOKUP($B182,GtP!$A:$BB,MATCH("Gi/o_0-1",GtP!$A$1:$BB$1,0),FALSE))</f>
        <v>-IG</v>
      </c>
      <c r="AP182" s="317" t="str">
        <f>_xlfn.CONCAT(IF(BC182="","-","B"),IF(BP182="","-","I"),VLOOKUP($B182,GtP!$A:$BB,MATCH("Gq/11_0-1",GtP!$A$1:$BB$1,0),FALSE))</f>
        <v>---</v>
      </c>
      <c r="AQ182" s="317" t="str">
        <f>_xlfn.CONCAT(IF(BD182="","-","B"),IF(BQ182="","-","I"),VLOOKUP($B182,GtP!$A:$BB,MATCH("Gq/11_0-1",GtP!$A$1:$BB$1,0),FALSE))</f>
        <v>---</v>
      </c>
      <c r="AR182" s="317" t="str">
        <f>_xlfn.CONCAT(IF(BE182="","-","B"),IF(BR182="","-","I"),VLOOKUP($B182,GtP!$A:$BB,MATCH("Gq/11_0-1",GtP!$A$1:$BB$1,0),FALSE))</f>
        <v>-I-</v>
      </c>
      <c r="AS182" s="317" t="str">
        <f>_xlfn.CONCAT(IF(BF182="","-","B"),IF(BS182="","-","I"),VLOOKUP($B182,GtP!$A:$BB,MATCH("Gq/11_0-1",GtP!$A$1:$BB$1,0),FALSE))</f>
        <v>-I-</v>
      </c>
      <c r="AT182" s="317" t="str">
        <f>_xlfn.CONCAT(IF(BG182="","-","B"),IF(BT182="","-","I"),VLOOKUP($B182,GtP!$A:$BB,MATCH("G12/13_0-1",GtP!$A$1:$BB$1,0),FALSE))</f>
        <v>-I-</v>
      </c>
      <c r="AU182" s="317" t="str">
        <f>_xlfn.CONCAT(IF(BH182="","-","B"),IF(BU182="","-","I"),VLOOKUP($B182,GtP!$A:$BB,MATCH("G12/13_0-1",GtP!$A$1:$BB$1,0),FALSE))</f>
        <v>---</v>
      </c>
      <c r="AV182" s="319" t="str">
        <f>_xlfn.IFNA(VLOOKUP($B182,'B-LogEmaxOverpEC50'!$A:$AL,MATCH(AV$1,'B-LogEmaxOverpEC50'!$A$1:$AL$1,0),FALSE),"")</f>
        <v/>
      </c>
      <c r="AX182" s="321" t="str">
        <f>_xlfn.IFNA(VLOOKUP($B182,'B-LogEmaxOverpEC50'!$A:$AL,MATCH(AX$1,'B-LogEmaxOverpEC50'!$A$1:$AL$1,0),FALSE),"")</f>
        <v/>
      </c>
      <c r="AY182" s="321" t="str">
        <f>_xlfn.IFNA(VLOOKUP($B182,'B-LogEmaxOverpEC50'!$A:$AL,MATCH(AY$1,'B-LogEmaxOverpEC50'!$A$1:$AL$1,0),FALSE),"")</f>
        <v/>
      </c>
      <c r="AZ182" s="321" t="str">
        <f>_xlfn.IFNA(VLOOKUP($B182,'B-LogEmaxOverpEC50'!$A:$AL,MATCH(AZ$1,'B-LogEmaxOverpEC50'!$A$1:$AL$1,0),FALSE),"")</f>
        <v/>
      </c>
      <c r="BA182" s="321" t="str">
        <f>_xlfn.IFNA(VLOOKUP($B182,'B-LogEmaxOverpEC50'!$A:$AL,MATCH(BA$1,'B-LogEmaxOverpEC50'!$A$1:$AL$1,0),FALSE),"")</f>
        <v/>
      </c>
      <c r="BB182" s="321" t="str">
        <f>_xlfn.IFNA(VLOOKUP($B182,'B-LogEmaxOverpEC50'!$A:$AL,MATCH(BB$1,'B-LogEmaxOverpEC50'!$A$1:$AL$1,0),FALSE),"")</f>
        <v/>
      </c>
      <c r="BC182" s="321" t="str">
        <f>_xlfn.IFNA(VLOOKUP($B182,'B-LogEmaxOverpEC50'!$A:$AL,MATCH(BC$1,'B-LogEmaxOverpEC50'!$A$1:$AL$1,0),FALSE),"")</f>
        <v/>
      </c>
      <c r="BD182" s="321" t="str">
        <f>_xlfn.IFNA(VLOOKUP($B182,'B-LogEmaxOverpEC50'!$A:$AL,MATCH(BD$1,'B-LogEmaxOverpEC50'!$A$1:$AL$1,0),FALSE),"")</f>
        <v/>
      </c>
      <c r="BE182" s="321" t="str">
        <f>_xlfn.IFNA(VLOOKUP($B182,'B-LogEmaxOverpEC50'!$A:$AL,MATCH(BE$1,'B-LogEmaxOverpEC50'!$A$1:$AL$1,0),FALSE),"")</f>
        <v/>
      </c>
      <c r="BF182" s="321" t="str">
        <f>_xlfn.IFNA(VLOOKUP($B182,'B-LogEmaxOverpEC50'!$A:$AL,MATCH(BF$1,'B-LogEmaxOverpEC50'!$A$1:$AL$1,0),FALSE),"")</f>
        <v/>
      </c>
      <c r="BG182" s="321" t="str">
        <f>_xlfn.IFNA(VLOOKUP($B182,'B-LogEmaxOverpEC50'!$A:$AL,MATCH(BG$1,'B-LogEmaxOverpEC50'!$A$1:$AL$1,0),FALSE),"")</f>
        <v/>
      </c>
      <c r="BH182" s="321" t="str">
        <f>_xlfn.IFNA(VLOOKUP($B182,'B-LogEmaxOverpEC50'!$A:$AL,MATCH(BH$1,'B-LogEmaxOverpEC50'!$A$1:$AL$1,0),FALSE),"")</f>
        <v/>
      </c>
      <c r="BI182" s="322" t="str">
        <f>_xlfn.IFNA(VLOOKUP($B182,'I-LogEmaxOverpEC50'!$A:$AR,MATCH(BI$1,'I-LogEmaxOverpEC50'!$A$1:$AR$1,0),FALSE),"")</f>
        <v/>
      </c>
      <c r="BJ182" s="320" t="str">
        <f>_xlfn.IFNA(VLOOKUP($B182,'I-LogEmaxOverpEC50'!$A:$AR,MATCH(BJ$1,'I-LogEmaxOverpEC50'!$A$1:$AR$1,0),FALSE),"")</f>
        <v/>
      </c>
      <c r="BK182" s="320">
        <f>_xlfn.IFNA(VLOOKUP($B182,'I-LogEmaxOverpEC50'!$A:$AR,MATCH(BK$1,'I-LogEmaxOverpEC50'!$A$1:$AR$1,0),FALSE),"")</f>
        <v>10.816737809961152</v>
      </c>
      <c r="BL182" s="320">
        <f>_xlfn.IFNA(VLOOKUP($B182,'I-LogEmaxOverpEC50'!$A:$AR,MATCH(BL$1,'I-LogEmaxOverpEC50'!$A$1:$AR$1,0),FALSE),"")</f>
        <v>10.816737809961152</v>
      </c>
      <c r="BM182" s="320">
        <f>_xlfn.IFNA(VLOOKUP($B182,'I-LogEmaxOverpEC50'!$A:$AR,MATCH(BM$1,'I-LogEmaxOverpEC50'!$A$1:$AR$1,0),FALSE),"")</f>
        <v>10.064806470201319</v>
      </c>
      <c r="BN182" s="320">
        <f>_xlfn.IFNA(VLOOKUP($B182,'I-LogEmaxOverpEC50'!$A:$AR,MATCH(BN$1,'I-LogEmaxOverpEC50'!$A$1:$AR$1,0),FALSE),"")</f>
        <v>10.064806470201319</v>
      </c>
      <c r="BO182" s="320">
        <f>_xlfn.IFNA(VLOOKUP($B182,'I-LogEmaxOverpEC50'!$A:$AR,MATCH(BO$1,'I-LogEmaxOverpEC50'!$A$1:$AR$1,0),FALSE),"")</f>
        <v>9.7053087585264244</v>
      </c>
      <c r="BP182" s="320" t="str">
        <f>_xlfn.IFNA(VLOOKUP($B182,'I-LogEmaxOverpEC50'!$A:$AR,MATCH(BP$1,'I-LogEmaxOverpEC50'!$A$1:$AR$1,0),FALSE),"")</f>
        <v/>
      </c>
      <c r="BQ182" s="320" t="str">
        <f>_xlfn.IFNA(VLOOKUP($B182,'I-LogEmaxOverpEC50'!$A:$AR,MATCH(BQ$1,'I-LogEmaxOverpEC50'!$A$1:$AR$1,0),FALSE),"")</f>
        <v/>
      </c>
      <c r="BR182" s="320">
        <f>_xlfn.IFNA(VLOOKUP($B182,'I-LogEmaxOverpEC50'!$A:$AR,MATCH(BR$1,'I-LogEmaxOverpEC50'!$A$1:$AR$1,0),FALSE),"")</f>
        <v>9.9635219963251931</v>
      </c>
      <c r="BS182" s="320">
        <f>_xlfn.IFNA(VLOOKUP($B182,'I-LogEmaxOverpEC50'!$A:$AR,MATCH(BS$1,'I-LogEmaxOverpEC50'!$A$1:$AR$1,0),FALSE),"")</f>
        <v>9.6743820473115765</v>
      </c>
      <c r="BT182" s="320">
        <f>_xlfn.IFNA(VLOOKUP($B182,'I-LogEmaxOverpEC50'!$A:$AR,MATCH(BT$1,'I-LogEmaxOverpEC50'!$A$1:$AR$1,0),FALSE),"")</f>
        <v>10.392238694493001</v>
      </c>
      <c r="BU182" s="320" t="str">
        <f>_xlfn.IFNA(VLOOKUP($B182,'I-LogEmaxOverpEC50'!$A:$AR,MATCH(BU$1,'I-LogEmaxOverpEC50'!$A$1:$AR$1,0),FALSE),"")</f>
        <v/>
      </c>
      <c r="BV182" s="114" t="str" cm="1">
        <f t="array" ref="BV182">_xlfn.IFS(AND($C182="A",_xlfn.CONCAT(F182:G182)&lt;&gt;"",$A182=1),"x",AND($C182="A",_xlfn.CONCAT(F182:G182)="",$A182=1),"-",$A$1&lt;&gt;"","")</f>
        <v>-</v>
      </c>
      <c r="BW182" s="113" t="str" cm="1">
        <f t="array" ref="BW182">_xlfn.IFS(AND($C182="A",_xlfn.CONCAT(H182:L182)&lt;&gt;"",$A182=1),"x",AND($C182="A",_xlfn.CONCAT(H182:L182)="",$A182=1),"-",$A$1&lt;&gt;"","")</f>
        <v>x</v>
      </c>
      <c r="BX182" s="113" t="str" cm="1">
        <f t="array" ref="BX182">_xlfn.IFS(AND($C182="A",_xlfn.CONCAT(M182:P182)&lt;&gt;"",$A182=1),"x",AND($C182="A",_xlfn.CONCAT(M182:P182)="",$A182=1),"-",$A$1&lt;&gt;"","")</f>
        <v>-</v>
      </c>
      <c r="BY182" s="113" t="str" cm="1">
        <f t="array" ref="BY182">_xlfn.IFS(AND($C182="A",_xlfn.CONCAT(Q182:R182)&lt;&gt;"",$A182=1),"x",AND($C182="A",_xlfn.CONCAT(Q182:R182)="",$A182=1),"-",$A$1&lt;&gt;"","")</f>
        <v>-</v>
      </c>
      <c r="BZ182" s="121" t="str">
        <f t="shared" si="95"/>
        <v/>
      </c>
      <c r="CA182" s="120">
        <f t="shared" si="96"/>
        <v>10.816737809961152</v>
      </c>
      <c r="CB182" s="120" t="str">
        <f t="shared" si="97"/>
        <v/>
      </c>
      <c r="CC182" s="120" t="str">
        <f t="shared" si="98"/>
        <v/>
      </c>
      <c r="CD182" s="121" t="str">
        <f t="shared" si="99"/>
        <v/>
      </c>
      <c r="CE182" s="120" t="str">
        <f t="shared" si="100"/>
        <v/>
      </c>
      <c r="CF182" s="120" t="str">
        <f t="shared" si="101"/>
        <v/>
      </c>
      <c r="CG182" s="120" t="str">
        <f t="shared" si="102"/>
        <v/>
      </c>
      <c r="CH182" s="120" t="str">
        <f t="shared" si="103"/>
        <v/>
      </c>
      <c r="CI182" s="120" t="str">
        <f t="shared" si="104"/>
        <v/>
      </c>
    </row>
    <row r="183" spans="1:87" x14ac:dyDescent="0.2">
      <c r="A183" s="311" cm="1">
        <f t="array" ref="A183">_xlfn.IFS(SUM(F183:R183)&gt;0,1,Z183&gt;0,2,TRUE,3)</f>
        <v>1</v>
      </c>
      <c r="B183" s="311" t="s">
        <v>185</v>
      </c>
      <c r="C183" s="311" t="str">
        <f>_xlfn.XLOOKUP(B183,RecNamesAll!A:A,RecNamesAll!E:E)</f>
        <v>A</v>
      </c>
      <c r="D183" s="311" t="str">
        <f>_xlfn.XLOOKUP(B183,RecNamesAll!A:A,RecNamesAll!C:C)</f>
        <v>SST5</v>
      </c>
      <c r="F183" s="312" t="str">
        <f t="shared" si="70"/>
        <v/>
      </c>
      <c r="G183" s="313" t="str">
        <f t="shared" si="71"/>
        <v/>
      </c>
      <c r="H183" s="312">
        <f t="shared" si="72"/>
        <v>11.412287798580143</v>
      </c>
      <c r="I183" s="313">
        <f t="shared" si="73"/>
        <v>11.412287798580143</v>
      </c>
      <c r="J183" s="313">
        <f t="shared" si="74"/>
        <v>11.135539358517075</v>
      </c>
      <c r="K183" s="313">
        <f t="shared" si="75"/>
        <v>11.135539358517075</v>
      </c>
      <c r="L183" s="313">
        <f t="shared" si="76"/>
        <v>11.030491458716327</v>
      </c>
      <c r="M183" s="312" t="str">
        <f t="shared" si="77"/>
        <v/>
      </c>
      <c r="N183" s="313" t="str">
        <f t="shared" si="78"/>
        <v/>
      </c>
      <c r="O183" s="313" t="str">
        <f t="shared" si="79"/>
        <v/>
      </c>
      <c r="P183" s="313" t="str">
        <f t="shared" si="80"/>
        <v/>
      </c>
      <c r="Q183" s="312" t="str">
        <f t="shared" si="81"/>
        <v/>
      </c>
      <c r="R183" s="313" t="str">
        <f t="shared" si="82"/>
        <v/>
      </c>
      <c r="S183" s="314">
        <f t="shared" si="83"/>
        <v>5</v>
      </c>
      <c r="T183" s="315" t="str">
        <f t="shared" si="84"/>
        <v>A</v>
      </c>
      <c r="U183" s="311" t="str">
        <f t="shared" si="85"/>
        <v>SST5</v>
      </c>
      <c r="V183" s="316" t="str">
        <f>IF(VLOOKUP($B183,GtP!$A:$AA,MATCH("Gs_0-2",GtP!$A$1:$AA$1,0),FALSE)=0,"",VLOOKUP($B183,GtP!$A:$AA,MATCH("Gs_0-2",GtP!$A$1:$AA$1,0),FALSE))</f>
        <v/>
      </c>
      <c r="W183" s="317">
        <f>IF(VLOOKUP($B183,GtP!$A:$AA,MATCH("Gi/o_0-2",GtP!$A$1:$AA$1,0),FALSE)=0,"",VLOOKUP($B183,GtP!$A:$AA,MATCH("Gi/o_0-2",GtP!$A$1:$AA$1,0),FALSE))</f>
        <v>1</v>
      </c>
      <c r="X183" s="317" t="str">
        <f>IF(VLOOKUP($B183,GtP!$A:$AA,MATCH("Gq/11_0-2",GtP!$A$1:$AA$1,0),FALSE)=0,"",VLOOKUP($B183,GtP!$A:$AA,MATCH("Gq/11_0-2",GtP!$A$1:$AA$1,0),FALSE))</f>
        <v/>
      </c>
      <c r="Y183" s="317" t="str">
        <f>IF(VLOOKUP($B183,GtP!$A:$AA,MATCH("G12/13_0-2",GtP!$A$1:$AA$1,0),FALSE)=0,"",VLOOKUP($B183,GtP!$A:$AA,MATCH("G12/13_0-2",GtP!$A$1:$AA$1,0),FALSE))</f>
        <v/>
      </c>
      <c r="Z183" s="318">
        <f t="shared" si="86"/>
        <v>1</v>
      </c>
      <c r="AA183" s="317" t="str">
        <f t="shared" si="87"/>
        <v/>
      </c>
      <c r="AB183" s="317">
        <f t="shared" si="88"/>
        <v>1</v>
      </c>
      <c r="AC183" s="317" t="str">
        <f t="shared" si="89"/>
        <v/>
      </c>
      <c r="AD183" s="317" t="str">
        <f t="shared" si="90"/>
        <v/>
      </c>
      <c r="AE183" s="315" t="str">
        <f t="shared" si="91"/>
        <v/>
      </c>
      <c r="AF183" s="311">
        <f t="shared" si="92"/>
        <v>5</v>
      </c>
      <c r="AG183" s="311" t="str">
        <f t="shared" si="93"/>
        <v/>
      </c>
      <c r="AH183" s="311" t="str">
        <f t="shared" si="94"/>
        <v/>
      </c>
      <c r="AI183" s="316" t="str">
        <f>_xlfn.CONCAT(IF(AV183="","-","B"),IF(BI183="","-","I"),VLOOKUP($B183,GtP!$A:$BB,MATCH("Gs_0-1",GtP!$A$1:$BB$1,0),FALSE))</f>
        <v>-I-</v>
      </c>
      <c r="AJ183" s="317" t="str">
        <f>_xlfn.CONCAT(IF(AW183="","-","B"),IF(BJ183="","-","I"),VLOOKUP($B183,GtP!$A:$BB,MATCH("Gs_0-1",GtP!$A$1:$BB$1,0),FALSE))</f>
        <v>-I-</v>
      </c>
      <c r="AK183" s="317" t="str">
        <f>_xlfn.CONCAT(IF(AX183="","-","B"),IF(BK183="","-","I"),VLOOKUP($B183,GtP!$A:$BB,MATCH("Gi/o_0-1",GtP!$A$1:$BB$1,0),FALSE))</f>
        <v>-IG</v>
      </c>
      <c r="AL183" s="317" t="str">
        <f>_xlfn.CONCAT(IF(AY183="","-","B"),IF(BL183="","-","I"),VLOOKUP($B183,GtP!$A:$BB,MATCH("Gi/o_0-1",GtP!$A$1:$BB$1,0),FALSE))</f>
        <v>-IG</v>
      </c>
      <c r="AM183" s="317" t="str">
        <f>_xlfn.CONCAT(IF(AZ183="","-","B"),IF(BM183="","-","I"),VLOOKUP($B183,GtP!$A:$BB,MATCH("Gi/o_0-1",GtP!$A$1:$BB$1,0),FALSE))</f>
        <v>-IG</v>
      </c>
      <c r="AN183" s="317" t="str">
        <f>_xlfn.CONCAT(IF(BA183="","-","B"),IF(BN183="","-","I"),VLOOKUP($B183,GtP!$A:$BB,MATCH("Gi/o_0-1",GtP!$A$1:$BB$1,0),FALSE))</f>
        <v>-IG</v>
      </c>
      <c r="AO183" s="317" t="str">
        <f>_xlfn.CONCAT(IF(BB183="","-","B"),IF(BO183="","-","I"),VLOOKUP($B183,GtP!$A:$BB,MATCH("Gi/o_0-1",GtP!$A$1:$BB$1,0),FALSE))</f>
        <v>-IG</v>
      </c>
      <c r="AP183" s="317" t="str">
        <f>_xlfn.CONCAT(IF(BC183="","-","B"),IF(BP183="","-","I"),VLOOKUP($B183,GtP!$A:$BB,MATCH("Gq/11_0-1",GtP!$A$1:$BB$1,0),FALSE))</f>
        <v>-I-</v>
      </c>
      <c r="AQ183" s="317" t="str">
        <f>_xlfn.CONCAT(IF(BD183="","-","B"),IF(BQ183="","-","I"),VLOOKUP($B183,GtP!$A:$BB,MATCH("Gq/11_0-1",GtP!$A$1:$BB$1,0),FALSE))</f>
        <v>-I-</v>
      </c>
      <c r="AR183" s="317" t="str">
        <f>_xlfn.CONCAT(IF(BE183="","-","B"),IF(BR183="","-","I"),VLOOKUP($B183,GtP!$A:$BB,MATCH("Gq/11_0-1",GtP!$A$1:$BB$1,0),FALSE))</f>
        <v>-I-</v>
      </c>
      <c r="AS183" s="317" t="str">
        <f>_xlfn.CONCAT(IF(BF183="","-","B"),IF(BS183="","-","I"),VLOOKUP($B183,GtP!$A:$BB,MATCH("Gq/11_0-1",GtP!$A$1:$BB$1,0),FALSE))</f>
        <v>-I-</v>
      </c>
      <c r="AT183" s="317" t="str">
        <f>_xlfn.CONCAT(IF(BG183="","-","B"),IF(BT183="","-","I"),VLOOKUP($B183,GtP!$A:$BB,MATCH("G12/13_0-1",GtP!$A$1:$BB$1,0),FALSE))</f>
        <v>-I-</v>
      </c>
      <c r="AU183" s="317" t="str">
        <f>_xlfn.CONCAT(IF(BH183="","-","B"),IF(BU183="","-","I"),VLOOKUP($B183,GtP!$A:$BB,MATCH("G12/13_0-1",GtP!$A$1:$BB$1,0),FALSE))</f>
        <v>-I-</v>
      </c>
      <c r="AV183" s="319" t="str">
        <f>_xlfn.IFNA(VLOOKUP($B183,'B-LogEmaxOverpEC50'!$A:$AL,MATCH(AV$1,'B-LogEmaxOverpEC50'!$A$1:$AL$1,0),FALSE),"")</f>
        <v/>
      </c>
      <c r="AX183" s="321" t="str">
        <f>_xlfn.IFNA(VLOOKUP($B183,'B-LogEmaxOverpEC50'!$A:$AL,MATCH(AX$1,'B-LogEmaxOverpEC50'!$A$1:$AL$1,0),FALSE),"")</f>
        <v/>
      </c>
      <c r="AY183" s="321" t="str">
        <f>_xlfn.IFNA(VLOOKUP($B183,'B-LogEmaxOverpEC50'!$A:$AL,MATCH(AY$1,'B-LogEmaxOverpEC50'!$A$1:$AL$1,0),FALSE),"")</f>
        <v/>
      </c>
      <c r="AZ183" s="321" t="str">
        <f>_xlfn.IFNA(VLOOKUP($B183,'B-LogEmaxOverpEC50'!$A:$AL,MATCH(AZ$1,'B-LogEmaxOverpEC50'!$A$1:$AL$1,0),FALSE),"")</f>
        <v/>
      </c>
      <c r="BA183" s="321" t="str">
        <f>_xlfn.IFNA(VLOOKUP($B183,'B-LogEmaxOverpEC50'!$A:$AL,MATCH(BA$1,'B-LogEmaxOverpEC50'!$A$1:$AL$1,0),FALSE),"")</f>
        <v/>
      </c>
      <c r="BB183" s="321" t="str">
        <f>_xlfn.IFNA(VLOOKUP($B183,'B-LogEmaxOverpEC50'!$A:$AL,MATCH(BB$1,'B-LogEmaxOverpEC50'!$A$1:$AL$1,0),FALSE),"")</f>
        <v/>
      </c>
      <c r="BC183" s="321" t="str">
        <f>_xlfn.IFNA(VLOOKUP($B183,'B-LogEmaxOverpEC50'!$A:$AL,MATCH(BC$1,'B-LogEmaxOverpEC50'!$A$1:$AL$1,0),FALSE),"")</f>
        <v/>
      </c>
      <c r="BD183" s="321" t="str">
        <f>_xlfn.IFNA(VLOOKUP($B183,'B-LogEmaxOverpEC50'!$A:$AL,MATCH(BD$1,'B-LogEmaxOverpEC50'!$A$1:$AL$1,0),FALSE),"")</f>
        <v/>
      </c>
      <c r="BE183" s="321" t="str">
        <f>_xlfn.IFNA(VLOOKUP($B183,'B-LogEmaxOverpEC50'!$A:$AL,MATCH(BE$1,'B-LogEmaxOverpEC50'!$A$1:$AL$1,0),FALSE),"")</f>
        <v/>
      </c>
      <c r="BF183" s="321" t="str">
        <f>_xlfn.IFNA(VLOOKUP($B183,'B-LogEmaxOverpEC50'!$A:$AL,MATCH(BF$1,'B-LogEmaxOverpEC50'!$A$1:$AL$1,0),FALSE),"")</f>
        <v/>
      </c>
      <c r="BG183" s="321" t="str">
        <f>_xlfn.IFNA(VLOOKUP($B183,'B-LogEmaxOverpEC50'!$A:$AL,MATCH(BG$1,'B-LogEmaxOverpEC50'!$A$1:$AL$1,0),FALSE),"")</f>
        <v/>
      </c>
      <c r="BH183" s="321" t="str">
        <f>_xlfn.IFNA(VLOOKUP($B183,'B-LogEmaxOverpEC50'!$A:$AL,MATCH(BH$1,'B-LogEmaxOverpEC50'!$A$1:$AL$1,0),FALSE),"")</f>
        <v/>
      </c>
      <c r="BI183" s="322">
        <f>_xlfn.IFNA(VLOOKUP($B183,'I-LogEmaxOverpEC50'!$A:$AR,MATCH(BI$1,'I-LogEmaxOverpEC50'!$A$1:$AR$1,0),FALSE),"")</f>
        <v>8.6823743666636286</v>
      </c>
      <c r="BJ183" s="320">
        <f>_xlfn.IFNA(VLOOKUP($B183,'I-LogEmaxOverpEC50'!$A:$AR,MATCH(BJ$1,'I-LogEmaxOverpEC50'!$A$1:$AR$1,0),FALSE),"")</f>
        <v>8.5195514928286187</v>
      </c>
      <c r="BK183" s="320">
        <f>_xlfn.IFNA(VLOOKUP($B183,'I-LogEmaxOverpEC50'!$A:$AR,MATCH(BK$1,'I-LogEmaxOverpEC50'!$A$1:$AR$1,0),FALSE),"")</f>
        <v>11.412287798580143</v>
      </c>
      <c r="BL183" s="320">
        <f>_xlfn.IFNA(VLOOKUP($B183,'I-LogEmaxOverpEC50'!$A:$AR,MATCH(BL$1,'I-LogEmaxOverpEC50'!$A$1:$AR$1,0),FALSE),"")</f>
        <v>11.412287798580143</v>
      </c>
      <c r="BM183" s="320">
        <f>_xlfn.IFNA(VLOOKUP($B183,'I-LogEmaxOverpEC50'!$A:$AR,MATCH(BM$1,'I-LogEmaxOverpEC50'!$A$1:$AR$1,0),FALSE),"")</f>
        <v>11.135539358517075</v>
      </c>
      <c r="BN183" s="320">
        <f>_xlfn.IFNA(VLOOKUP($B183,'I-LogEmaxOverpEC50'!$A:$AR,MATCH(BN$1,'I-LogEmaxOverpEC50'!$A$1:$AR$1,0),FALSE),"")</f>
        <v>11.135539358517075</v>
      </c>
      <c r="BO183" s="320">
        <f>_xlfn.IFNA(VLOOKUP($B183,'I-LogEmaxOverpEC50'!$A:$AR,MATCH(BO$1,'I-LogEmaxOverpEC50'!$A$1:$AR$1,0),FALSE),"")</f>
        <v>11.030491458716327</v>
      </c>
      <c r="BP183" s="320">
        <f>_xlfn.IFNA(VLOOKUP($B183,'I-LogEmaxOverpEC50'!$A:$AR,MATCH(BP$1,'I-LogEmaxOverpEC50'!$A$1:$AR$1,0),FALSE),"")</f>
        <v>9.5771371030374564</v>
      </c>
      <c r="BQ183" s="320">
        <f>_xlfn.IFNA(VLOOKUP($B183,'I-LogEmaxOverpEC50'!$A:$AR,MATCH(BQ$1,'I-LogEmaxOverpEC50'!$A$1:$AR$1,0),FALSE),"")</f>
        <v>9.5771371030374564</v>
      </c>
      <c r="BR183" s="320">
        <f>_xlfn.IFNA(VLOOKUP($B183,'I-LogEmaxOverpEC50'!$A:$AR,MATCH(BR$1,'I-LogEmaxOverpEC50'!$A$1:$AR$1,0),FALSE),"")</f>
        <v>10.733089986991944</v>
      </c>
      <c r="BS183" s="320">
        <f>_xlfn.IFNA(VLOOKUP($B183,'I-LogEmaxOverpEC50'!$A:$AR,MATCH(BS$1,'I-LogEmaxOverpEC50'!$A$1:$AR$1,0),FALSE),"")</f>
        <v>9.9844785299352523</v>
      </c>
      <c r="BT183" s="320">
        <f>_xlfn.IFNA(VLOOKUP($B183,'I-LogEmaxOverpEC50'!$A:$AR,MATCH(BT$1,'I-LogEmaxOverpEC50'!$A$1:$AR$1,0),FALSE),"")</f>
        <v>10.165421687611998</v>
      </c>
      <c r="BU183" s="320">
        <f>_xlfn.IFNA(VLOOKUP($B183,'I-LogEmaxOverpEC50'!$A:$AR,MATCH(BU$1,'I-LogEmaxOverpEC50'!$A$1:$AR$1,0),FALSE),"")</f>
        <v>9.1969875668642374</v>
      </c>
      <c r="BV183" s="114" t="str" cm="1">
        <f t="array" ref="BV183">_xlfn.IFS(AND($C183="A",_xlfn.CONCAT(F183:G183)&lt;&gt;"",$A183=1),"x",AND($C183="A",_xlfn.CONCAT(F183:G183)="",$A183=1),"-",$A$1&lt;&gt;"","")</f>
        <v>-</v>
      </c>
      <c r="BW183" s="113" t="str" cm="1">
        <f t="array" ref="BW183">_xlfn.IFS(AND($C183="A",_xlfn.CONCAT(H183:L183)&lt;&gt;"",$A183=1),"x",AND($C183="A",_xlfn.CONCAT(H183:L183)="",$A183=1),"-",$A$1&lt;&gt;"","")</f>
        <v>x</v>
      </c>
      <c r="BX183" s="113" t="str" cm="1">
        <f t="array" ref="BX183">_xlfn.IFS(AND($C183="A",_xlfn.CONCAT(M183:P183)&lt;&gt;"",$A183=1),"x",AND($C183="A",_xlfn.CONCAT(M183:P183)="",$A183=1),"-",$A$1&lt;&gt;"","")</f>
        <v>-</v>
      </c>
      <c r="BY183" s="113" t="str" cm="1">
        <f t="array" ref="BY183">_xlfn.IFS(AND($C183="A",_xlfn.CONCAT(Q183:R183)&lt;&gt;"",$A183=1),"x",AND($C183="A",_xlfn.CONCAT(Q183:R183)="",$A183=1),"-",$A$1&lt;&gt;"","")</f>
        <v>-</v>
      </c>
      <c r="BZ183" s="121" t="str">
        <f t="shared" si="95"/>
        <v/>
      </c>
      <c r="CA183" s="120">
        <f t="shared" si="96"/>
        <v>11.412287798580143</v>
      </c>
      <c r="CB183" s="120" t="str">
        <f t="shared" si="97"/>
        <v/>
      </c>
      <c r="CC183" s="120" t="str">
        <f t="shared" si="98"/>
        <v/>
      </c>
      <c r="CD183" s="121" t="str">
        <f t="shared" si="99"/>
        <v/>
      </c>
      <c r="CE183" s="120" t="str">
        <f t="shared" si="100"/>
        <v/>
      </c>
      <c r="CF183" s="120" t="str">
        <f t="shared" si="101"/>
        <v/>
      </c>
      <c r="CG183" s="120" t="str">
        <f t="shared" si="102"/>
        <v/>
      </c>
      <c r="CH183" s="120" t="str">
        <f t="shared" si="103"/>
        <v/>
      </c>
      <c r="CI183" s="120" t="str">
        <f t="shared" si="104"/>
        <v/>
      </c>
    </row>
    <row r="184" spans="1:87" x14ac:dyDescent="0.2">
      <c r="A184" s="311" cm="1">
        <f t="array" ref="A184">_xlfn.IFS(SUM(F184:R184)&gt;0,1,Z184&gt;0,2,TRUE,3)</f>
        <v>2</v>
      </c>
      <c r="B184" s="311" t="s">
        <v>1419</v>
      </c>
      <c r="C184" s="311" t="str">
        <f>_xlfn.XLOOKUP(B184,RecNamesAll!A:A,RecNamesAll!E:E)</f>
        <v>A</v>
      </c>
      <c r="D184" s="311" t="str">
        <f>_xlfn.XLOOKUP(B184,RecNamesAll!A:A,RecNamesAll!C:C)</f>
        <v>MC2</v>
      </c>
      <c r="F184" s="312" t="str">
        <f t="shared" si="70"/>
        <v/>
      </c>
      <c r="G184" s="313" t="str">
        <f t="shared" si="71"/>
        <v/>
      </c>
      <c r="H184" s="312" t="str">
        <f t="shared" si="72"/>
        <v/>
      </c>
      <c r="I184" s="313" t="str">
        <f t="shared" si="73"/>
        <v/>
      </c>
      <c r="J184" s="313" t="str">
        <f t="shared" si="74"/>
        <v/>
      </c>
      <c r="K184" s="313" t="str">
        <f t="shared" si="75"/>
        <v/>
      </c>
      <c r="L184" s="313" t="str">
        <f t="shared" si="76"/>
        <v/>
      </c>
      <c r="M184" s="312" t="str">
        <f t="shared" si="77"/>
        <v/>
      </c>
      <c r="N184" s="313" t="str">
        <f t="shared" si="78"/>
        <v/>
      </c>
      <c r="O184" s="313" t="str">
        <f t="shared" si="79"/>
        <v/>
      </c>
      <c r="P184" s="313" t="str">
        <f t="shared" si="80"/>
        <v/>
      </c>
      <c r="Q184" s="312" t="str">
        <f t="shared" si="81"/>
        <v/>
      </c>
      <c r="R184" s="313" t="str">
        <f t="shared" si="82"/>
        <v/>
      </c>
      <c r="S184" s="314" t="str">
        <f t="shared" si="83"/>
        <v/>
      </c>
      <c r="T184" s="315" t="str">
        <f t="shared" si="84"/>
        <v>A</v>
      </c>
      <c r="U184" s="311" t="str">
        <f t="shared" si="85"/>
        <v>MC2</v>
      </c>
      <c r="V184" s="316">
        <f>IF(VLOOKUP($B184,GtP!$A:$AA,MATCH("Gs_0-2",GtP!$A$1:$AA$1,0),FALSE)=0,"",VLOOKUP($B184,GtP!$A:$AA,MATCH("Gs_0-2",GtP!$A$1:$AA$1,0),FALSE))</f>
        <v>1</v>
      </c>
      <c r="W184" s="317" t="str">
        <f>IF(VLOOKUP($B184,GtP!$A:$AA,MATCH("Gi/o_0-2",GtP!$A$1:$AA$1,0),FALSE)=0,"",VLOOKUP($B184,GtP!$A:$AA,MATCH("Gi/o_0-2",GtP!$A$1:$AA$1,0),FALSE))</f>
        <v/>
      </c>
      <c r="X184" s="317" t="str">
        <f>IF(VLOOKUP($B184,GtP!$A:$AA,MATCH("Gq/11_0-2",GtP!$A$1:$AA$1,0),FALSE)=0,"",VLOOKUP($B184,GtP!$A:$AA,MATCH("Gq/11_0-2",GtP!$A$1:$AA$1,0),FALSE))</f>
        <v/>
      </c>
      <c r="Y184" s="317" t="str">
        <f>IF(VLOOKUP($B184,GtP!$A:$AA,MATCH("G12/13_0-2",GtP!$A$1:$AA$1,0),FALSE)=0,"",VLOOKUP($B184,GtP!$A:$AA,MATCH("G12/13_0-2",GtP!$A$1:$AA$1,0),FALSE))</f>
        <v/>
      </c>
      <c r="Z184" s="318">
        <f t="shared" si="86"/>
        <v>1</v>
      </c>
      <c r="AA184" s="317">
        <f t="shared" si="87"/>
        <v>1</v>
      </c>
      <c r="AB184" s="317" t="str">
        <f t="shared" si="88"/>
        <v/>
      </c>
      <c r="AC184" s="317" t="str">
        <f t="shared" si="89"/>
        <v/>
      </c>
      <c r="AD184" s="317" t="str">
        <f t="shared" si="90"/>
        <v/>
      </c>
      <c r="AE184" s="315" t="str">
        <f t="shared" si="91"/>
        <v/>
      </c>
      <c r="AF184" s="311" t="str">
        <f t="shared" si="92"/>
        <v/>
      </c>
      <c r="AG184" s="311" t="str">
        <f t="shared" si="93"/>
        <v/>
      </c>
      <c r="AH184" s="311" t="str">
        <f t="shared" si="94"/>
        <v/>
      </c>
      <c r="AI184" s="316" t="str">
        <f>_xlfn.CONCAT(IF(AV184="","-","B"),IF(BI184="","-","I"),VLOOKUP($B184,GtP!$A:$BB,MATCH("Gs_0-1",GtP!$A$1:$BB$1,0),FALSE))</f>
        <v>--G</v>
      </c>
      <c r="AJ184" s="317" t="str">
        <f>_xlfn.CONCAT(IF(AW184="","-","B"),IF(BJ184="","-","I"),VLOOKUP($B184,GtP!$A:$BB,MATCH("Gs_0-1",GtP!$A$1:$BB$1,0),FALSE))</f>
        <v>--G</v>
      </c>
      <c r="AK184" s="317" t="str">
        <f>_xlfn.CONCAT(IF(AX184="","-","B"),IF(BK184="","-","I"),VLOOKUP($B184,GtP!$A:$BB,MATCH("Gi/o_0-1",GtP!$A$1:$BB$1,0),FALSE))</f>
        <v>---</v>
      </c>
      <c r="AL184" s="317" t="str">
        <f>_xlfn.CONCAT(IF(AY184="","-","B"),IF(BL184="","-","I"),VLOOKUP($B184,GtP!$A:$BB,MATCH("Gi/o_0-1",GtP!$A$1:$BB$1,0),FALSE))</f>
        <v>---</v>
      </c>
      <c r="AM184" s="317" t="str">
        <f>_xlfn.CONCAT(IF(AZ184="","-","B"),IF(BM184="","-","I"),VLOOKUP($B184,GtP!$A:$BB,MATCH("Gi/o_0-1",GtP!$A$1:$BB$1,0),FALSE))</f>
        <v>---</v>
      </c>
      <c r="AN184" s="317" t="str">
        <f>_xlfn.CONCAT(IF(BA184="","-","B"),IF(BN184="","-","I"),VLOOKUP($B184,GtP!$A:$BB,MATCH("Gi/o_0-1",GtP!$A$1:$BB$1,0),FALSE))</f>
        <v>---</v>
      </c>
      <c r="AO184" s="317" t="str">
        <f>_xlfn.CONCAT(IF(BB184="","-","B"),IF(BO184="","-","I"),VLOOKUP($B184,GtP!$A:$BB,MATCH("Gi/o_0-1",GtP!$A$1:$BB$1,0),FALSE))</f>
        <v>---</v>
      </c>
      <c r="AP184" s="317" t="str">
        <f>_xlfn.CONCAT(IF(BC184="","-","B"),IF(BP184="","-","I"),VLOOKUP($B184,GtP!$A:$BB,MATCH("Gq/11_0-1",GtP!$A$1:$BB$1,0),FALSE))</f>
        <v>---</v>
      </c>
      <c r="AQ184" s="317" t="str">
        <f>_xlfn.CONCAT(IF(BD184="","-","B"),IF(BQ184="","-","I"),VLOOKUP($B184,GtP!$A:$BB,MATCH("Gq/11_0-1",GtP!$A$1:$BB$1,0),FALSE))</f>
        <v>---</v>
      </c>
      <c r="AR184" s="317" t="str">
        <f>_xlfn.CONCAT(IF(BE184="","-","B"),IF(BR184="","-","I"),VLOOKUP($B184,GtP!$A:$BB,MATCH("Gq/11_0-1",GtP!$A$1:$BB$1,0),FALSE))</f>
        <v>---</v>
      </c>
      <c r="AS184" s="317" t="str">
        <f>_xlfn.CONCAT(IF(BF184="","-","B"),IF(BS184="","-","I"),VLOOKUP($B184,GtP!$A:$BB,MATCH("Gq/11_0-1",GtP!$A$1:$BB$1,0),FALSE))</f>
        <v>---</v>
      </c>
      <c r="AT184" s="317" t="str">
        <f>_xlfn.CONCAT(IF(BG184="","-","B"),IF(BT184="","-","I"),VLOOKUP($B184,GtP!$A:$BB,MATCH("G12/13_0-1",GtP!$A$1:$BB$1,0),FALSE))</f>
        <v>---</v>
      </c>
      <c r="AU184" s="317" t="str">
        <f>_xlfn.CONCAT(IF(BH184="","-","B"),IF(BU184="","-","I"),VLOOKUP($B184,GtP!$A:$BB,MATCH("G12/13_0-1",GtP!$A$1:$BB$1,0),FALSE))</f>
        <v>---</v>
      </c>
      <c r="AV184" s="319" t="str">
        <f>_xlfn.IFNA(VLOOKUP($B184,'B-LogEmaxOverpEC50'!$A:$AL,MATCH(AV$1,'B-LogEmaxOverpEC50'!$A$1:$AL$1,0),FALSE),"")</f>
        <v/>
      </c>
      <c r="AX184" s="321" t="str">
        <f>_xlfn.IFNA(VLOOKUP($B184,'B-LogEmaxOverpEC50'!$A:$AL,MATCH(AX$1,'B-LogEmaxOverpEC50'!$A$1:$AL$1,0),FALSE),"")</f>
        <v/>
      </c>
      <c r="AY184" s="321" t="str">
        <f>_xlfn.IFNA(VLOOKUP($B184,'B-LogEmaxOverpEC50'!$A:$AL,MATCH(AY$1,'B-LogEmaxOverpEC50'!$A$1:$AL$1,0),FALSE),"")</f>
        <v/>
      </c>
      <c r="AZ184" s="321" t="str">
        <f>_xlfn.IFNA(VLOOKUP($B184,'B-LogEmaxOverpEC50'!$A:$AL,MATCH(AZ$1,'B-LogEmaxOverpEC50'!$A$1:$AL$1,0),FALSE),"")</f>
        <v/>
      </c>
      <c r="BA184" s="321" t="str">
        <f>_xlfn.IFNA(VLOOKUP($B184,'B-LogEmaxOverpEC50'!$A:$AL,MATCH(BA$1,'B-LogEmaxOverpEC50'!$A$1:$AL$1,0),FALSE),"")</f>
        <v/>
      </c>
      <c r="BB184" s="321" t="str">
        <f>_xlfn.IFNA(VLOOKUP($B184,'B-LogEmaxOverpEC50'!$A:$AL,MATCH(BB$1,'B-LogEmaxOverpEC50'!$A$1:$AL$1,0),FALSE),"")</f>
        <v/>
      </c>
      <c r="BC184" s="321" t="str">
        <f>_xlfn.IFNA(VLOOKUP($B184,'B-LogEmaxOverpEC50'!$A:$AL,MATCH(BC$1,'B-LogEmaxOverpEC50'!$A$1:$AL$1,0),FALSE),"")</f>
        <v/>
      </c>
      <c r="BD184" s="321" t="str">
        <f>_xlfn.IFNA(VLOOKUP($B184,'B-LogEmaxOverpEC50'!$A:$AL,MATCH(BD$1,'B-LogEmaxOverpEC50'!$A$1:$AL$1,0),FALSE),"")</f>
        <v/>
      </c>
      <c r="BE184" s="321" t="str">
        <f>_xlfn.IFNA(VLOOKUP($B184,'B-LogEmaxOverpEC50'!$A:$AL,MATCH(BE$1,'B-LogEmaxOverpEC50'!$A$1:$AL$1,0),FALSE),"")</f>
        <v/>
      </c>
      <c r="BF184" s="321" t="str">
        <f>_xlfn.IFNA(VLOOKUP($B184,'B-LogEmaxOverpEC50'!$A:$AL,MATCH(BF$1,'B-LogEmaxOverpEC50'!$A$1:$AL$1,0),FALSE),"")</f>
        <v/>
      </c>
      <c r="BG184" s="321" t="str">
        <f>_xlfn.IFNA(VLOOKUP($B184,'B-LogEmaxOverpEC50'!$A:$AL,MATCH(BG$1,'B-LogEmaxOverpEC50'!$A$1:$AL$1,0),FALSE),"")</f>
        <v/>
      </c>
      <c r="BH184" s="321" t="str">
        <f>_xlfn.IFNA(VLOOKUP($B184,'B-LogEmaxOverpEC50'!$A:$AL,MATCH(BH$1,'B-LogEmaxOverpEC50'!$A$1:$AL$1,0),FALSE),"")</f>
        <v/>
      </c>
      <c r="BI184" s="322" t="str">
        <f>_xlfn.IFNA(VLOOKUP($B184,'I-LogEmaxOverpEC50'!$A:$AR,MATCH(BI$1,'I-LogEmaxOverpEC50'!$A$1:$AR$1,0),FALSE),"")</f>
        <v/>
      </c>
      <c r="BJ184" s="320" t="str">
        <f>_xlfn.IFNA(VLOOKUP($B184,'I-LogEmaxOverpEC50'!$A:$AR,MATCH(BJ$1,'I-LogEmaxOverpEC50'!$A$1:$AR$1,0),FALSE),"")</f>
        <v/>
      </c>
      <c r="BK184" s="320" t="str">
        <f>_xlfn.IFNA(VLOOKUP($B184,'I-LogEmaxOverpEC50'!$A:$AR,MATCH(BK$1,'I-LogEmaxOverpEC50'!$A$1:$AR$1,0),FALSE),"")</f>
        <v/>
      </c>
      <c r="BL184" s="320" t="str">
        <f>_xlfn.IFNA(VLOOKUP($B184,'I-LogEmaxOverpEC50'!$A:$AR,MATCH(BL$1,'I-LogEmaxOverpEC50'!$A$1:$AR$1,0),FALSE),"")</f>
        <v/>
      </c>
      <c r="BM184" s="320" t="str">
        <f>_xlfn.IFNA(VLOOKUP($B184,'I-LogEmaxOverpEC50'!$A:$AR,MATCH(BM$1,'I-LogEmaxOverpEC50'!$A$1:$AR$1,0),FALSE),"")</f>
        <v/>
      </c>
      <c r="BN184" s="320" t="str">
        <f>_xlfn.IFNA(VLOOKUP($B184,'I-LogEmaxOverpEC50'!$A:$AR,MATCH(BN$1,'I-LogEmaxOverpEC50'!$A$1:$AR$1,0),FALSE),"")</f>
        <v/>
      </c>
      <c r="BO184" s="320" t="str">
        <f>_xlfn.IFNA(VLOOKUP($B184,'I-LogEmaxOverpEC50'!$A:$AR,MATCH(BO$1,'I-LogEmaxOverpEC50'!$A$1:$AR$1,0),FALSE),"")</f>
        <v/>
      </c>
      <c r="BP184" s="320" t="str">
        <f>_xlfn.IFNA(VLOOKUP($B184,'I-LogEmaxOverpEC50'!$A:$AR,MATCH(BP$1,'I-LogEmaxOverpEC50'!$A$1:$AR$1,0),FALSE),"")</f>
        <v/>
      </c>
      <c r="BQ184" s="320" t="str">
        <f>_xlfn.IFNA(VLOOKUP($B184,'I-LogEmaxOverpEC50'!$A:$AR,MATCH(BQ$1,'I-LogEmaxOverpEC50'!$A$1:$AR$1,0),FALSE),"")</f>
        <v/>
      </c>
      <c r="BR184" s="320" t="str">
        <f>_xlfn.IFNA(VLOOKUP($B184,'I-LogEmaxOverpEC50'!$A:$AR,MATCH(BR$1,'I-LogEmaxOverpEC50'!$A$1:$AR$1,0),FALSE),"")</f>
        <v/>
      </c>
      <c r="BS184" s="320" t="str">
        <f>_xlfn.IFNA(VLOOKUP($B184,'I-LogEmaxOverpEC50'!$A:$AR,MATCH(BS$1,'I-LogEmaxOverpEC50'!$A$1:$AR$1,0),FALSE),"")</f>
        <v/>
      </c>
      <c r="BT184" s="320" t="str">
        <f>_xlfn.IFNA(VLOOKUP($B184,'I-LogEmaxOverpEC50'!$A:$AR,MATCH(BT$1,'I-LogEmaxOverpEC50'!$A$1:$AR$1,0),FALSE),"")</f>
        <v/>
      </c>
      <c r="BU184" s="320" t="str">
        <f>_xlfn.IFNA(VLOOKUP($B184,'I-LogEmaxOverpEC50'!$A:$AR,MATCH(BU$1,'I-LogEmaxOverpEC50'!$A$1:$AR$1,0),FALSE),"")</f>
        <v/>
      </c>
      <c r="BV184" s="114" t="str" cm="1">
        <f t="array" ref="BV184">_xlfn.IFS(AND($C184="A",_xlfn.CONCAT(F184:G184)&lt;&gt;"",$A184=1),"x",AND($C184="A",_xlfn.CONCAT(F184:G184)="",$A184=1),"-",$A$1&lt;&gt;"","")</f>
        <v/>
      </c>
      <c r="BW184" s="113" t="str" cm="1">
        <f t="array" ref="BW184">_xlfn.IFS(AND($C184="A",_xlfn.CONCAT(H184:L184)&lt;&gt;"",$A184=1),"x",AND($C184="A",_xlfn.CONCAT(H184:L184)="",$A184=1),"-",$A$1&lt;&gt;"","")</f>
        <v/>
      </c>
      <c r="BX184" s="113" t="str" cm="1">
        <f t="array" ref="BX184">_xlfn.IFS(AND($C184="A",_xlfn.CONCAT(M184:P184)&lt;&gt;"",$A184=1),"x",AND($C184="A",_xlfn.CONCAT(M184:P184)="",$A184=1),"-",$A$1&lt;&gt;"","")</f>
        <v/>
      </c>
      <c r="BY184" s="113" t="str" cm="1">
        <f t="array" ref="BY184">_xlfn.IFS(AND($C184="A",_xlfn.CONCAT(Q184:R184)&lt;&gt;"",$A184=1),"x",AND($C184="A",_xlfn.CONCAT(Q184:R184)="",$A184=1),"-",$A$1&lt;&gt;"","")</f>
        <v/>
      </c>
      <c r="BZ184" s="121" t="str">
        <f t="shared" si="95"/>
        <v/>
      </c>
      <c r="CA184" s="120" t="str">
        <f t="shared" si="96"/>
        <v/>
      </c>
      <c r="CB184" s="120" t="str">
        <f t="shared" si="97"/>
        <v/>
      </c>
      <c r="CC184" s="120" t="str">
        <f t="shared" si="98"/>
        <v/>
      </c>
      <c r="CD184" s="121" t="str">
        <f t="shared" si="99"/>
        <v/>
      </c>
      <c r="CE184" s="120" t="str">
        <f t="shared" si="100"/>
        <v/>
      </c>
      <c r="CF184" s="120" t="str">
        <f t="shared" si="101"/>
        <v/>
      </c>
      <c r="CG184" s="120" t="str">
        <f t="shared" si="102"/>
        <v/>
      </c>
      <c r="CH184" s="120" t="str">
        <f t="shared" si="103"/>
        <v/>
      </c>
      <c r="CI184" s="120" t="str">
        <f t="shared" si="104"/>
        <v/>
      </c>
    </row>
    <row r="185" spans="1:87" x14ac:dyDescent="0.2">
      <c r="A185" s="311" t="e" cm="1">
        <f t="array" ref="A185">_xlfn.IFS(SUM(F185:R185)&gt;0,1,Z185&gt;0,2,TRUE,3)</f>
        <v>#N/A</v>
      </c>
      <c r="B185" s="311" t="s">
        <v>1943</v>
      </c>
      <c r="C185" s="311" t="str">
        <f>_xlfn.XLOOKUP(B185,RecNamesAll!A:A,RecNamesAll!E:E)</f>
        <v>A</v>
      </c>
      <c r="D185" s="311" t="str">
        <f>_xlfn.XLOOKUP(B185,RecNamesAll!A:A,RecNamesAll!C:C)</f>
        <v>GPR101</v>
      </c>
      <c r="F185" s="312" t="e">
        <f t="shared" si="70"/>
        <v>#N/A</v>
      </c>
      <c r="G185" s="313" t="e">
        <f t="shared" si="71"/>
        <v>#N/A</v>
      </c>
      <c r="H185" s="312" t="e">
        <f t="shared" si="72"/>
        <v>#N/A</v>
      </c>
      <c r="I185" s="313" t="e">
        <f t="shared" si="73"/>
        <v>#N/A</v>
      </c>
      <c r="J185" s="313" t="e">
        <f t="shared" si="74"/>
        <v>#N/A</v>
      </c>
      <c r="K185" s="313" t="e">
        <f t="shared" si="75"/>
        <v>#N/A</v>
      </c>
      <c r="L185" s="313" t="e">
        <f t="shared" si="76"/>
        <v>#N/A</v>
      </c>
      <c r="M185" s="312" t="e">
        <f t="shared" si="77"/>
        <v>#N/A</v>
      </c>
      <c r="N185" s="313" t="e">
        <f t="shared" si="78"/>
        <v>#N/A</v>
      </c>
      <c r="O185" s="313" t="e">
        <f t="shared" si="79"/>
        <v>#N/A</v>
      </c>
      <c r="P185" s="313" t="e">
        <f t="shared" si="80"/>
        <v>#N/A</v>
      </c>
      <c r="Q185" s="312" t="e">
        <f t="shared" si="81"/>
        <v>#N/A</v>
      </c>
      <c r="R185" s="313" t="e">
        <f t="shared" si="82"/>
        <v>#N/A</v>
      </c>
      <c r="S185" s="314" t="str">
        <f t="shared" si="83"/>
        <v/>
      </c>
      <c r="T185" s="315" t="str">
        <f t="shared" si="84"/>
        <v>A</v>
      </c>
      <c r="U185" s="311" t="str">
        <f t="shared" si="85"/>
        <v>GPR101</v>
      </c>
      <c r="V185" s="316" t="e">
        <f>IF(VLOOKUP($B185,GtP!$A:$AA,MATCH("Gs_0-2",GtP!$A$1:$AA$1,0),FALSE)=0,"",VLOOKUP($B185,GtP!$A:$AA,MATCH("Gs_0-2",GtP!$A$1:$AA$1,0),FALSE))</f>
        <v>#N/A</v>
      </c>
      <c r="W185" s="317" t="e">
        <f>IF(VLOOKUP($B185,GtP!$A:$AA,MATCH("Gi/o_0-2",GtP!$A$1:$AA$1,0),FALSE)=0,"",VLOOKUP($B185,GtP!$A:$AA,MATCH("Gi/o_0-2",GtP!$A$1:$AA$1,0),FALSE))</f>
        <v>#N/A</v>
      </c>
      <c r="X185" s="317" t="e">
        <f>IF(VLOOKUP($B185,GtP!$A:$AA,MATCH("Gq/11_0-2",GtP!$A$1:$AA$1,0),FALSE)=0,"",VLOOKUP($B185,GtP!$A:$AA,MATCH("Gq/11_0-2",GtP!$A$1:$AA$1,0),FALSE))</f>
        <v>#N/A</v>
      </c>
      <c r="Y185" s="317" t="e">
        <f>IF(VLOOKUP($B185,GtP!$A:$AA,MATCH("G12/13_0-2",GtP!$A$1:$AA$1,0),FALSE)=0,"",VLOOKUP($B185,GtP!$A:$AA,MATCH("G12/13_0-2",GtP!$A$1:$AA$1,0),FALSE))</f>
        <v>#N/A</v>
      </c>
      <c r="Z185" s="318" t="e">
        <f t="shared" si="86"/>
        <v>#N/A</v>
      </c>
      <c r="AA185" s="317" t="e">
        <f t="shared" si="87"/>
        <v>#N/A</v>
      </c>
      <c r="AB185" s="317" t="e">
        <f t="shared" si="88"/>
        <v>#N/A</v>
      </c>
      <c r="AC185" s="317" t="e">
        <f t="shared" si="89"/>
        <v>#N/A</v>
      </c>
      <c r="AD185" s="317" t="e">
        <f t="shared" si="90"/>
        <v>#N/A</v>
      </c>
      <c r="AE185" s="315" t="str">
        <f t="shared" si="91"/>
        <v/>
      </c>
      <c r="AF185" s="311" t="str">
        <f t="shared" si="92"/>
        <v/>
      </c>
      <c r="AG185" s="311" t="str">
        <f t="shared" si="93"/>
        <v/>
      </c>
      <c r="AH185" s="311" t="str">
        <f t="shared" si="94"/>
        <v/>
      </c>
      <c r="AI185" s="316" t="e">
        <f>_xlfn.CONCAT(IF(AV185="","-","B"),IF(BI185="","-","I"),VLOOKUP($B185,GtP!$A:$BB,MATCH("Gs_0-1",GtP!$A$1:$BB$1,0),FALSE))</f>
        <v>#N/A</v>
      </c>
      <c r="AJ185" s="317" t="e">
        <f>_xlfn.CONCAT(IF(AW185="","-","B"),IF(BJ185="","-","I"),VLOOKUP($B185,GtP!$A:$BB,MATCH("Gs_0-1",GtP!$A$1:$BB$1,0),FALSE))</f>
        <v>#N/A</v>
      </c>
      <c r="AK185" s="317" t="e">
        <f>_xlfn.CONCAT(IF(AX185="","-","B"),IF(BK185="","-","I"),VLOOKUP($B185,GtP!$A:$BB,MATCH("Gi/o_0-1",GtP!$A$1:$BB$1,0),FALSE))</f>
        <v>#N/A</v>
      </c>
      <c r="AL185" s="317" t="e">
        <f>_xlfn.CONCAT(IF(AY185="","-","B"),IF(BL185="","-","I"),VLOOKUP($B185,GtP!$A:$BB,MATCH("Gi/o_0-1",GtP!$A$1:$BB$1,0),FALSE))</f>
        <v>#N/A</v>
      </c>
      <c r="AM185" s="317" t="e">
        <f>_xlfn.CONCAT(IF(AZ185="","-","B"),IF(BM185="","-","I"),VLOOKUP($B185,GtP!$A:$BB,MATCH("Gi/o_0-1",GtP!$A$1:$BB$1,0),FALSE))</f>
        <v>#N/A</v>
      </c>
      <c r="AN185" s="317" t="e">
        <f>_xlfn.CONCAT(IF(BA185="","-","B"),IF(BN185="","-","I"),VLOOKUP($B185,GtP!$A:$BB,MATCH("Gi/o_0-1",GtP!$A$1:$BB$1,0),FALSE))</f>
        <v>#N/A</v>
      </c>
      <c r="AO185" s="317" t="e">
        <f>_xlfn.CONCAT(IF(BB185="","-","B"),IF(BO185="","-","I"),VLOOKUP($B185,GtP!$A:$BB,MATCH("Gi/o_0-1",GtP!$A$1:$BB$1,0),FALSE))</f>
        <v>#N/A</v>
      </c>
      <c r="AP185" s="317" t="e">
        <f>_xlfn.CONCAT(IF(BC185="","-","B"),IF(BP185="","-","I"),VLOOKUP($B185,GtP!$A:$BB,MATCH("Gq/11_0-1",GtP!$A$1:$BB$1,0),FALSE))</f>
        <v>#N/A</v>
      </c>
      <c r="AQ185" s="317" t="e">
        <f>_xlfn.CONCAT(IF(BD185="","-","B"),IF(BQ185="","-","I"),VLOOKUP($B185,GtP!$A:$BB,MATCH("Gq/11_0-1",GtP!$A$1:$BB$1,0),FALSE))</f>
        <v>#N/A</v>
      </c>
      <c r="AR185" s="317" t="e">
        <f>_xlfn.CONCAT(IF(BE185="","-","B"),IF(BR185="","-","I"),VLOOKUP($B185,GtP!$A:$BB,MATCH("Gq/11_0-1",GtP!$A$1:$BB$1,0),FALSE))</f>
        <v>#N/A</v>
      </c>
      <c r="AS185" s="317" t="e">
        <f>_xlfn.CONCAT(IF(BF185="","-","B"),IF(BS185="","-","I"),VLOOKUP($B185,GtP!$A:$BB,MATCH("Gq/11_0-1",GtP!$A$1:$BB$1,0),FALSE))</f>
        <v>#N/A</v>
      </c>
      <c r="AT185" s="317" t="e">
        <f>_xlfn.CONCAT(IF(BG185="","-","B"),IF(BT185="","-","I"),VLOOKUP($B185,GtP!$A:$BB,MATCH("G12/13_0-1",GtP!$A$1:$BB$1,0),FALSE))</f>
        <v>#N/A</v>
      </c>
      <c r="AU185" s="317" t="e">
        <f>_xlfn.CONCAT(IF(BH185="","-","B"),IF(BU185="","-","I"),VLOOKUP($B185,GtP!$A:$BB,MATCH("G12/13_0-1",GtP!$A$1:$BB$1,0),FALSE))</f>
        <v>#N/A</v>
      </c>
      <c r="AV185" s="319" t="str">
        <f>_xlfn.IFNA(VLOOKUP($B185,'B-LogEmaxOverpEC50'!$A:$AL,MATCH(AV$1,'B-LogEmaxOverpEC50'!$A$1:$AL$1,0),FALSE),"")</f>
        <v/>
      </c>
      <c r="AX185" s="321" t="str">
        <f>_xlfn.IFNA(VLOOKUP($B185,'B-LogEmaxOverpEC50'!$A:$AL,MATCH(AX$1,'B-LogEmaxOverpEC50'!$A$1:$AL$1,0),FALSE),"")</f>
        <v/>
      </c>
      <c r="AY185" s="321" t="str">
        <f>_xlfn.IFNA(VLOOKUP($B185,'B-LogEmaxOverpEC50'!$A:$AL,MATCH(AY$1,'B-LogEmaxOverpEC50'!$A$1:$AL$1,0),FALSE),"")</f>
        <v/>
      </c>
      <c r="AZ185" s="321" t="str">
        <f>_xlfn.IFNA(VLOOKUP($B185,'B-LogEmaxOverpEC50'!$A:$AL,MATCH(AZ$1,'B-LogEmaxOverpEC50'!$A$1:$AL$1,0),FALSE),"")</f>
        <v/>
      </c>
      <c r="BA185" s="321" t="str">
        <f>_xlfn.IFNA(VLOOKUP($B185,'B-LogEmaxOverpEC50'!$A:$AL,MATCH(BA$1,'B-LogEmaxOverpEC50'!$A$1:$AL$1,0),FALSE),"")</f>
        <v/>
      </c>
      <c r="BB185" s="321" t="str">
        <f>_xlfn.IFNA(VLOOKUP($B185,'B-LogEmaxOverpEC50'!$A:$AL,MATCH(BB$1,'B-LogEmaxOverpEC50'!$A$1:$AL$1,0),FALSE),"")</f>
        <v/>
      </c>
      <c r="BC185" s="321" t="str">
        <f>_xlfn.IFNA(VLOOKUP($B185,'B-LogEmaxOverpEC50'!$A:$AL,MATCH(BC$1,'B-LogEmaxOverpEC50'!$A$1:$AL$1,0),FALSE),"")</f>
        <v/>
      </c>
      <c r="BD185" s="321" t="str">
        <f>_xlfn.IFNA(VLOOKUP($B185,'B-LogEmaxOverpEC50'!$A:$AL,MATCH(BD$1,'B-LogEmaxOverpEC50'!$A$1:$AL$1,0),FALSE),"")</f>
        <v/>
      </c>
      <c r="BE185" s="321" t="str">
        <f>_xlfn.IFNA(VLOOKUP($B185,'B-LogEmaxOverpEC50'!$A:$AL,MATCH(BE$1,'B-LogEmaxOverpEC50'!$A$1:$AL$1,0),FALSE),"")</f>
        <v/>
      </c>
      <c r="BF185" s="321" t="str">
        <f>_xlfn.IFNA(VLOOKUP($B185,'B-LogEmaxOverpEC50'!$A:$AL,MATCH(BF$1,'B-LogEmaxOverpEC50'!$A$1:$AL$1,0),FALSE),"")</f>
        <v/>
      </c>
      <c r="BG185" s="321" t="str">
        <f>_xlfn.IFNA(VLOOKUP($B185,'B-LogEmaxOverpEC50'!$A:$AL,MATCH(BG$1,'B-LogEmaxOverpEC50'!$A$1:$AL$1,0),FALSE),"")</f>
        <v/>
      </c>
      <c r="BH185" s="321" t="str">
        <f>_xlfn.IFNA(VLOOKUP($B185,'B-LogEmaxOverpEC50'!$A:$AL,MATCH(BH$1,'B-LogEmaxOverpEC50'!$A$1:$AL$1,0),FALSE),"")</f>
        <v/>
      </c>
      <c r="BI185" s="322" t="str">
        <f>_xlfn.IFNA(VLOOKUP($B185,'I-LogEmaxOverpEC50'!$A:$AR,MATCH(BI$1,'I-LogEmaxOverpEC50'!$A$1:$AR$1,0),FALSE),"")</f>
        <v/>
      </c>
      <c r="BJ185" s="320" t="str">
        <f>_xlfn.IFNA(VLOOKUP($B185,'I-LogEmaxOverpEC50'!$A:$AR,MATCH(BJ$1,'I-LogEmaxOverpEC50'!$A$1:$AR$1,0),FALSE),"")</f>
        <v/>
      </c>
      <c r="BK185" s="320" t="str">
        <f>_xlfn.IFNA(VLOOKUP($B185,'I-LogEmaxOverpEC50'!$A:$AR,MATCH(BK$1,'I-LogEmaxOverpEC50'!$A$1:$AR$1,0),FALSE),"")</f>
        <v/>
      </c>
      <c r="BL185" s="320" t="str">
        <f>_xlfn.IFNA(VLOOKUP($B185,'I-LogEmaxOverpEC50'!$A:$AR,MATCH(BL$1,'I-LogEmaxOverpEC50'!$A$1:$AR$1,0),FALSE),"")</f>
        <v/>
      </c>
      <c r="BM185" s="320" t="str">
        <f>_xlfn.IFNA(VLOOKUP($B185,'I-LogEmaxOverpEC50'!$A:$AR,MATCH(BM$1,'I-LogEmaxOverpEC50'!$A$1:$AR$1,0),FALSE),"")</f>
        <v/>
      </c>
      <c r="BN185" s="320" t="str">
        <f>_xlfn.IFNA(VLOOKUP($B185,'I-LogEmaxOverpEC50'!$A:$AR,MATCH(BN$1,'I-LogEmaxOverpEC50'!$A$1:$AR$1,0),FALSE),"")</f>
        <v/>
      </c>
      <c r="BO185" s="320" t="str">
        <f>_xlfn.IFNA(VLOOKUP($B185,'I-LogEmaxOverpEC50'!$A:$AR,MATCH(BO$1,'I-LogEmaxOverpEC50'!$A$1:$AR$1,0),FALSE),"")</f>
        <v/>
      </c>
      <c r="BP185" s="320" t="str">
        <f>_xlfn.IFNA(VLOOKUP($B185,'I-LogEmaxOverpEC50'!$A:$AR,MATCH(BP$1,'I-LogEmaxOverpEC50'!$A$1:$AR$1,0),FALSE),"")</f>
        <v/>
      </c>
      <c r="BQ185" s="320" t="str">
        <f>_xlfn.IFNA(VLOOKUP($B185,'I-LogEmaxOverpEC50'!$A:$AR,MATCH(BQ$1,'I-LogEmaxOverpEC50'!$A$1:$AR$1,0),FALSE),"")</f>
        <v/>
      </c>
      <c r="BR185" s="320" t="str">
        <f>_xlfn.IFNA(VLOOKUP($B185,'I-LogEmaxOverpEC50'!$A:$AR,MATCH(BR$1,'I-LogEmaxOverpEC50'!$A$1:$AR$1,0),FALSE),"")</f>
        <v/>
      </c>
      <c r="BS185" s="320" t="str">
        <f>_xlfn.IFNA(VLOOKUP($B185,'I-LogEmaxOverpEC50'!$A:$AR,MATCH(BS$1,'I-LogEmaxOverpEC50'!$A$1:$AR$1,0),FALSE),"")</f>
        <v/>
      </c>
      <c r="BT185" s="320" t="str">
        <f>_xlfn.IFNA(VLOOKUP($B185,'I-LogEmaxOverpEC50'!$A:$AR,MATCH(BT$1,'I-LogEmaxOverpEC50'!$A$1:$AR$1,0),FALSE),"")</f>
        <v/>
      </c>
      <c r="BU185" s="320" t="str">
        <f>_xlfn.IFNA(VLOOKUP($B185,'I-LogEmaxOverpEC50'!$A:$AR,MATCH(BU$1,'I-LogEmaxOverpEC50'!$A$1:$AR$1,0),FALSE),"")</f>
        <v/>
      </c>
      <c r="BV185" s="114" t="e" cm="1">
        <f t="array" ref="BV185">_xlfn.IFS(AND($C185="A",_xlfn.CONCAT(F185:G185)&lt;&gt;"",$A185=1),"x",AND($C185="A",_xlfn.CONCAT(F185:G185)="",$A185=1),"-",$A$1&lt;&gt;"","")</f>
        <v>#N/A</v>
      </c>
      <c r="BW185" s="113" t="e" cm="1">
        <f t="array" ref="BW185">_xlfn.IFS(AND($C185="A",_xlfn.CONCAT(H185:L185)&lt;&gt;"",$A185=1),"x",AND($C185="A",_xlfn.CONCAT(H185:L185)="",$A185=1),"-",$A$1&lt;&gt;"","")</f>
        <v>#N/A</v>
      </c>
      <c r="BX185" s="113" t="e" cm="1">
        <f t="array" ref="BX185">_xlfn.IFS(AND($C185="A",_xlfn.CONCAT(M185:P185)&lt;&gt;"",$A185=1),"x",AND($C185="A",_xlfn.CONCAT(M185:P185)="",$A185=1),"-",$A$1&lt;&gt;"","")</f>
        <v>#N/A</v>
      </c>
      <c r="BY185" s="113" t="e" cm="1">
        <f t="array" ref="BY185">_xlfn.IFS(AND($C185="A",_xlfn.CONCAT(Q185:R185)&lt;&gt;"",$A185=1),"x",AND($C185="A",_xlfn.CONCAT(Q185:R185)="",$A185=1),"-",$A$1&lt;&gt;"","")</f>
        <v>#N/A</v>
      </c>
      <c r="BZ185" s="121" t="e">
        <f t="shared" si="95"/>
        <v>#N/A</v>
      </c>
      <c r="CA185" s="120" t="e">
        <f t="shared" si="96"/>
        <v>#N/A</v>
      </c>
      <c r="CB185" s="120" t="e">
        <f t="shared" si="97"/>
        <v>#N/A</v>
      </c>
      <c r="CC185" s="120" t="e">
        <f t="shared" si="98"/>
        <v>#N/A</v>
      </c>
      <c r="CD185" s="121" t="str">
        <f t="shared" si="99"/>
        <v/>
      </c>
      <c r="CE185" s="120" t="e">
        <f t="shared" si="100"/>
        <v>#N/A</v>
      </c>
      <c r="CF185" s="120" t="e">
        <f t="shared" si="101"/>
        <v>#N/A</v>
      </c>
      <c r="CG185" s="120" t="e">
        <f t="shared" si="102"/>
        <v>#N/A</v>
      </c>
      <c r="CH185" s="120" t="e">
        <f t="shared" si="103"/>
        <v>#N/A</v>
      </c>
      <c r="CI185" s="120" t="e">
        <f t="shared" si="104"/>
        <v>#N/A</v>
      </c>
    </row>
    <row r="186" spans="1:87" x14ac:dyDescent="0.2">
      <c r="A186" s="311" t="e" cm="1">
        <f t="array" ref="A186">_xlfn.IFS(SUM(F186:R186)&gt;0,1,Z186&gt;0,2,TRUE,3)</f>
        <v>#N/A</v>
      </c>
      <c r="B186" s="311" t="s">
        <v>1988</v>
      </c>
      <c r="C186" s="311" t="str">
        <f>_xlfn.XLOOKUP(B186,RecNamesAll!A:A,RecNamesAll!E:E)</f>
        <v>A</v>
      </c>
      <c r="D186" s="311" t="str">
        <f>_xlfn.XLOOKUP(B186,RecNamesAll!A:A,RecNamesAll!C:C)</f>
        <v>GPR26</v>
      </c>
      <c r="F186" s="312" t="e">
        <f t="shared" si="70"/>
        <v>#N/A</v>
      </c>
      <c r="G186" s="313" t="e">
        <f t="shared" si="71"/>
        <v>#N/A</v>
      </c>
      <c r="H186" s="312" t="e">
        <f t="shared" si="72"/>
        <v>#N/A</v>
      </c>
      <c r="I186" s="313" t="e">
        <f t="shared" si="73"/>
        <v>#N/A</v>
      </c>
      <c r="J186" s="313" t="e">
        <f t="shared" si="74"/>
        <v>#N/A</v>
      </c>
      <c r="K186" s="313" t="e">
        <f t="shared" si="75"/>
        <v>#N/A</v>
      </c>
      <c r="L186" s="313" t="e">
        <f t="shared" si="76"/>
        <v>#N/A</v>
      </c>
      <c r="M186" s="312" t="e">
        <f t="shared" si="77"/>
        <v>#N/A</v>
      </c>
      <c r="N186" s="313" t="e">
        <f t="shared" si="78"/>
        <v>#N/A</v>
      </c>
      <c r="O186" s="313" t="e">
        <f t="shared" si="79"/>
        <v>#N/A</v>
      </c>
      <c r="P186" s="313" t="e">
        <f t="shared" si="80"/>
        <v>#N/A</v>
      </c>
      <c r="Q186" s="312" t="e">
        <f t="shared" si="81"/>
        <v>#N/A</v>
      </c>
      <c r="R186" s="313" t="e">
        <f t="shared" si="82"/>
        <v>#N/A</v>
      </c>
      <c r="S186" s="314" t="str">
        <f t="shared" si="83"/>
        <v/>
      </c>
      <c r="T186" s="315" t="str">
        <f t="shared" si="84"/>
        <v>A</v>
      </c>
      <c r="U186" s="311" t="str">
        <f t="shared" si="85"/>
        <v>GPR26</v>
      </c>
      <c r="V186" s="316" t="e">
        <f>IF(VLOOKUP($B186,GtP!$A:$AA,MATCH("Gs_0-2",GtP!$A$1:$AA$1,0),FALSE)=0,"",VLOOKUP($B186,GtP!$A:$AA,MATCH("Gs_0-2",GtP!$A$1:$AA$1,0),FALSE))</f>
        <v>#N/A</v>
      </c>
      <c r="W186" s="317" t="e">
        <f>IF(VLOOKUP($B186,GtP!$A:$AA,MATCH("Gi/o_0-2",GtP!$A$1:$AA$1,0),FALSE)=0,"",VLOOKUP($B186,GtP!$A:$AA,MATCH("Gi/o_0-2",GtP!$A$1:$AA$1,0),FALSE))</f>
        <v>#N/A</v>
      </c>
      <c r="X186" s="317" t="e">
        <f>IF(VLOOKUP($B186,GtP!$A:$AA,MATCH("Gq/11_0-2",GtP!$A$1:$AA$1,0),FALSE)=0,"",VLOOKUP($B186,GtP!$A:$AA,MATCH("Gq/11_0-2",GtP!$A$1:$AA$1,0),FALSE))</f>
        <v>#N/A</v>
      </c>
      <c r="Y186" s="317" t="e">
        <f>IF(VLOOKUP($B186,GtP!$A:$AA,MATCH("G12/13_0-2",GtP!$A$1:$AA$1,0),FALSE)=0,"",VLOOKUP($B186,GtP!$A:$AA,MATCH("G12/13_0-2",GtP!$A$1:$AA$1,0),FALSE))</f>
        <v>#N/A</v>
      </c>
      <c r="Z186" s="318" t="e">
        <f t="shared" si="86"/>
        <v>#N/A</v>
      </c>
      <c r="AA186" s="317" t="e">
        <f t="shared" si="87"/>
        <v>#N/A</v>
      </c>
      <c r="AB186" s="317" t="e">
        <f t="shared" si="88"/>
        <v>#N/A</v>
      </c>
      <c r="AC186" s="317" t="e">
        <f t="shared" si="89"/>
        <v>#N/A</v>
      </c>
      <c r="AD186" s="317" t="e">
        <f t="shared" si="90"/>
        <v>#N/A</v>
      </c>
      <c r="AE186" s="315" t="str">
        <f t="shared" si="91"/>
        <v/>
      </c>
      <c r="AF186" s="311" t="str">
        <f t="shared" si="92"/>
        <v/>
      </c>
      <c r="AG186" s="311" t="str">
        <f t="shared" si="93"/>
        <v/>
      </c>
      <c r="AH186" s="311" t="str">
        <f t="shared" si="94"/>
        <v/>
      </c>
      <c r="AI186" s="316" t="e">
        <f>_xlfn.CONCAT(IF(AV186="","-","B"),IF(BI186="","-","I"),VLOOKUP($B186,GtP!$A:$BB,MATCH("Gs_0-1",GtP!$A$1:$BB$1,0),FALSE))</f>
        <v>#N/A</v>
      </c>
      <c r="AJ186" s="317" t="e">
        <f>_xlfn.CONCAT(IF(AW186="","-","B"),IF(BJ186="","-","I"),VLOOKUP($B186,GtP!$A:$BB,MATCH("Gs_0-1",GtP!$A$1:$BB$1,0),FALSE))</f>
        <v>#N/A</v>
      </c>
      <c r="AK186" s="317" t="e">
        <f>_xlfn.CONCAT(IF(AX186="","-","B"),IF(BK186="","-","I"),VLOOKUP($B186,GtP!$A:$BB,MATCH("Gi/o_0-1",GtP!$A$1:$BB$1,0),FALSE))</f>
        <v>#N/A</v>
      </c>
      <c r="AL186" s="317" t="e">
        <f>_xlfn.CONCAT(IF(AY186="","-","B"),IF(BL186="","-","I"),VLOOKUP($B186,GtP!$A:$BB,MATCH("Gi/o_0-1",GtP!$A$1:$BB$1,0),FALSE))</f>
        <v>#N/A</v>
      </c>
      <c r="AM186" s="317" t="e">
        <f>_xlfn.CONCAT(IF(AZ186="","-","B"),IF(BM186="","-","I"),VLOOKUP($B186,GtP!$A:$BB,MATCH("Gi/o_0-1",GtP!$A$1:$BB$1,0),FALSE))</f>
        <v>#N/A</v>
      </c>
      <c r="AN186" s="317" t="e">
        <f>_xlfn.CONCAT(IF(BA186="","-","B"),IF(BN186="","-","I"),VLOOKUP($B186,GtP!$A:$BB,MATCH("Gi/o_0-1",GtP!$A$1:$BB$1,0),FALSE))</f>
        <v>#N/A</v>
      </c>
      <c r="AO186" s="317" t="e">
        <f>_xlfn.CONCAT(IF(BB186="","-","B"),IF(BO186="","-","I"),VLOOKUP($B186,GtP!$A:$BB,MATCH("Gi/o_0-1",GtP!$A$1:$BB$1,0),FALSE))</f>
        <v>#N/A</v>
      </c>
      <c r="AP186" s="317" t="e">
        <f>_xlfn.CONCAT(IF(BC186="","-","B"),IF(BP186="","-","I"),VLOOKUP($B186,GtP!$A:$BB,MATCH("Gq/11_0-1",GtP!$A$1:$BB$1,0),FALSE))</f>
        <v>#N/A</v>
      </c>
      <c r="AQ186" s="317" t="e">
        <f>_xlfn.CONCAT(IF(BD186="","-","B"),IF(BQ186="","-","I"),VLOOKUP($B186,GtP!$A:$BB,MATCH("Gq/11_0-1",GtP!$A$1:$BB$1,0),FALSE))</f>
        <v>#N/A</v>
      </c>
      <c r="AR186" s="317" t="e">
        <f>_xlfn.CONCAT(IF(BE186="","-","B"),IF(BR186="","-","I"),VLOOKUP($B186,GtP!$A:$BB,MATCH("Gq/11_0-1",GtP!$A$1:$BB$1,0),FALSE))</f>
        <v>#N/A</v>
      </c>
      <c r="AS186" s="317" t="e">
        <f>_xlfn.CONCAT(IF(BF186="","-","B"),IF(BS186="","-","I"),VLOOKUP($B186,GtP!$A:$BB,MATCH("Gq/11_0-1",GtP!$A$1:$BB$1,0),FALSE))</f>
        <v>#N/A</v>
      </c>
      <c r="AT186" s="317" t="e">
        <f>_xlfn.CONCAT(IF(BG186="","-","B"),IF(BT186="","-","I"),VLOOKUP($B186,GtP!$A:$BB,MATCH("G12/13_0-1",GtP!$A$1:$BB$1,0),FALSE))</f>
        <v>#N/A</v>
      </c>
      <c r="AU186" s="317" t="e">
        <f>_xlfn.CONCAT(IF(BH186="","-","B"),IF(BU186="","-","I"),VLOOKUP($B186,GtP!$A:$BB,MATCH("G12/13_0-1",GtP!$A$1:$BB$1,0),FALSE))</f>
        <v>#N/A</v>
      </c>
      <c r="AV186" s="319" t="str">
        <f>_xlfn.IFNA(VLOOKUP($B186,'B-LogEmaxOverpEC50'!$A:$AL,MATCH(AV$1,'B-LogEmaxOverpEC50'!$A$1:$AL$1,0),FALSE),"")</f>
        <v/>
      </c>
      <c r="AX186" s="321" t="str">
        <f>_xlfn.IFNA(VLOOKUP($B186,'B-LogEmaxOverpEC50'!$A:$AL,MATCH(AX$1,'B-LogEmaxOverpEC50'!$A$1:$AL$1,0),FALSE),"")</f>
        <v/>
      </c>
      <c r="AY186" s="321" t="str">
        <f>_xlfn.IFNA(VLOOKUP($B186,'B-LogEmaxOverpEC50'!$A:$AL,MATCH(AY$1,'B-LogEmaxOverpEC50'!$A$1:$AL$1,0),FALSE),"")</f>
        <v/>
      </c>
      <c r="AZ186" s="321" t="str">
        <f>_xlfn.IFNA(VLOOKUP($B186,'B-LogEmaxOverpEC50'!$A:$AL,MATCH(AZ$1,'B-LogEmaxOverpEC50'!$A$1:$AL$1,0),FALSE),"")</f>
        <v/>
      </c>
      <c r="BA186" s="321" t="str">
        <f>_xlfn.IFNA(VLOOKUP($B186,'B-LogEmaxOverpEC50'!$A:$AL,MATCH(BA$1,'B-LogEmaxOverpEC50'!$A$1:$AL$1,0),FALSE),"")</f>
        <v/>
      </c>
      <c r="BB186" s="321" t="str">
        <f>_xlfn.IFNA(VLOOKUP($B186,'B-LogEmaxOverpEC50'!$A:$AL,MATCH(BB$1,'B-LogEmaxOverpEC50'!$A$1:$AL$1,0),FALSE),"")</f>
        <v/>
      </c>
      <c r="BC186" s="321" t="str">
        <f>_xlfn.IFNA(VLOOKUP($B186,'B-LogEmaxOverpEC50'!$A:$AL,MATCH(BC$1,'B-LogEmaxOverpEC50'!$A$1:$AL$1,0),FALSE),"")</f>
        <v/>
      </c>
      <c r="BD186" s="321" t="str">
        <f>_xlfn.IFNA(VLOOKUP($B186,'B-LogEmaxOverpEC50'!$A:$AL,MATCH(BD$1,'B-LogEmaxOverpEC50'!$A$1:$AL$1,0),FALSE),"")</f>
        <v/>
      </c>
      <c r="BE186" s="321" t="str">
        <f>_xlfn.IFNA(VLOOKUP($B186,'B-LogEmaxOverpEC50'!$A:$AL,MATCH(BE$1,'B-LogEmaxOverpEC50'!$A$1:$AL$1,0),FALSE),"")</f>
        <v/>
      </c>
      <c r="BF186" s="321" t="str">
        <f>_xlfn.IFNA(VLOOKUP($B186,'B-LogEmaxOverpEC50'!$A:$AL,MATCH(BF$1,'B-LogEmaxOverpEC50'!$A$1:$AL$1,0),FALSE),"")</f>
        <v/>
      </c>
      <c r="BG186" s="321" t="str">
        <f>_xlfn.IFNA(VLOOKUP($B186,'B-LogEmaxOverpEC50'!$A:$AL,MATCH(BG$1,'B-LogEmaxOverpEC50'!$A$1:$AL$1,0),FALSE),"")</f>
        <v/>
      </c>
      <c r="BH186" s="321" t="str">
        <f>_xlfn.IFNA(VLOOKUP($B186,'B-LogEmaxOverpEC50'!$A:$AL,MATCH(BH$1,'B-LogEmaxOverpEC50'!$A$1:$AL$1,0),FALSE),"")</f>
        <v/>
      </c>
      <c r="BI186" s="322" t="str">
        <f>_xlfn.IFNA(VLOOKUP($B186,'I-LogEmaxOverpEC50'!$A:$AR,MATCH(BI$1,'I-LogEmaxOverpEC50'!$A$1:$AR$1,0),FALSE),"")</f>
        <v/>
      </c>
      <c r="BJ186" s="320" t="str">
        <f>_xlfn.IFNA(VLOOKUP($B186,'I-LogEmaxOverpEC50'!$A:$AR,MATCH(BJ$1,'I-LogEmaxOverpEC50'!$A$1:$AR$1,0),FALSE),"")</f>
        <v/>
      </c>
      <c r="BK186" s="320" t="str">
        <f>_xlfn.IFNA(VLOOKUP($B186,'I-LogEmaxOverpEC50'!$A:$AR,MATCH(BK$1,'I-LogEmaxOverpEC50'!$A$1:$AR$1,0),FALSE),"")</f>
        <v/>
      </c>
      <c r="BL186" s="320" t="str">
        <f>_xlfn.IFNA(VLOOKUP($B186,'I-LogEmaxOverpEC50'!$A:$AR,MATCH(BL$1,'I-LogEmaxOverpEC50'!$A$1:$AR$1,0),FALSE),"")</f>
        <v/>
      </c>
      <c r="BM186" s="320" t="str">
        <f>_xlfn.IFNA(VLOOKUP($B186,'I-LogEmaxOverpEC50'!$A:$AR,MATCH(BM$1,'I-LogEmaxOverpEC50'!$A$1:$AR$1,0),FALSE),"")</f>
        <v/>
      </c>
      <c r="BN186" s="320" t="str">
        <f>_xlfn.IFNA(VLOOKUP($B186,'I-LogEmaxOverpEC50'!$A:$AR,MATCH(BN$1,'I-LogEmaxOverpEC50'!$A$1:$AR$1,0),FALSE),"")</f>
        <v/>
      </c>
      <c r="BO186" s="320" t="str">
        <f>_xlfn.IFNA(VLOOKUP($B186,'I-LogEmaxOverpEC50'!$A:$AR,MATCH(BO$1,'I-LogEmaxOverpEC50'!$A$1:$AR$1,0),FALSE),"")</f>
        <v/>
      </c>
      <c r="BP186" s="320" t="str">
        <f>_xlfn.IFNA(VLOOKUP($B186,'I-LogEmaxOverpEC50'!$A:$AR,MATCH(BP$1,'I-LogEmaxOverpEC50'!$A$1:$AR$1,0),FALSE),"")</f>
        <v/>
      </c>
      <c r="BQ186" s="320" t="str">
        <f>_xlfn.IFNA(VLOOKUP($B186,'I-LogEmaxOverpEC50'!$A:$AR,MATCH(BQ$1,'I-LogEmaxOverpEC50'!$A$1:$AR$1,0),FALSE),"")</f>
        <v/>
      </c>
      <c r="BR186" s="320" t="str">
        <f>_xlfn.IFNA(VLOOKUP($B186,'I-LogEmaxOverpEC50'!$A:$AR,MATCH(BR$1,'I-LogEmaxOverpEC50'!$A$1:$AR$1,0),FALSE),"")</f>
        <v/>
      </c>
      <c r="BS186" s="320" t="str">
        <f>_xlfn.IFNA(VLOOKUP($B186,'I-LogEmaxOverpEC50'!$A:$AR,MATCH(BS$1,'I-LogEmaxOverpEC50'!$A$1:$AR$1,0),FALSE),"")</f>
        <v/>
      </c>
      <c r="BT186" s="320" t="str">
        <f>_xlfn.IFNA(VLOOKUP($B186,'I-LogEmaxOverpEC50'!$A:$AR,MATCH(BT$1,'I-LogEmaxOverpEC50'!$A$1:$AR$1,0),FALSE),"")</f>
        <v/>
      </c>
      <c r="BU186" s="320" t="str">
        <f>_xlfn.IFNA(VLOOKUP($B186,'I-LogEmaxOverpEC50'!$A:$AR,MATCH(BU$1,'I-LogEmaxOverpEC50'!$A$1:$AR$1,0),FALSE),"")</f>
        <v/>
      </c>
      <c r="BV186" s="114" t="e" cm="1">
        <f t="array" ref="BV186">_xlfn.IFS(AND($C186="A",_xlfn.CONCAT(F186:G186)&lt;&gt;"",$A186=1),"x",AND($C186="A",_xlfn.CONCAT(F186:G186)="",$A186=1),"-",$A$1&lt;&gt;"","")</f>
        <v>#N/A</v>
      </c>
      <c r="BW186" s="113" t="e" cm="1">
        <f t="array" ref="BW186">_xlfn.IFS(AND($C186="A",_xlfn.CONCAT(H186:L186)&lt;&gt;"",$A186=1),"x",AND($C186="A",_xlfn.CONCAT(H186:L186)="",$A186=1),"-",$A$1&lt;&gt;"","")</f>
        <v>#N/A</v>
      </c>
      <c r="BX186" s="113" t="e" cm="1">
        <f t="array" ref="BX186">_xlfn.IFS(AND($C186="A",_xlfn.CONCAT(M186:P186)&lt;&gt;"",$A186=1),"x",AND($C186="A",_xlfn.CONCAT(M186:P186)="",$A186=1),"-",$A$1&lt;&gt;"","")</f>
        <v>#N/A</v>
      </c>
      <c r="BY186" s="113" t="e" cm="1">
        <f t="array" ref="BY186">_xlfn.IFS(AND($C186="A",_xlfn.CONCAT(Q186:R186)&lt;&gt;"",$A186=1),"x",AND($C186="A",_xlfn.CONCAT(Q186:R186)="",$A186=1),"-",$A$1&lt;&gt;"","")</f>
        <v>#N/A</v>
      </c>
      <c r="BZ186" s="121" t="e">
        <f t="shared" si="95"/>
        <v>#N/A</v>
      </c>
      <c r="CA186" s="120" t="e">
        <f t="shared" si="96"/>
        <v>#N/A</v>
      </c>
      <c r="CB186" s="120" t="e">
        <f t="shared" si="97"/>
        <v>#N/A</v>
      </c>
      <c r="CC186" s="120" t="e">
        <f t="shared" si="98"/>
        <v>#N/A</v>
      </c>
      <c r="CD186" s="121" t="str">
        <f t="shared" si="99"/>
        <v/>
      </c>
      <c r="CE186" s="120" t="e">
        <f t="shared" si="100"/>
        <v>#N/A</v>
      </c>
      <c r="CF186" s="120" t="e">
        <f t="shared" si="101"/>
        <v>#N/A</v>
      </c>
      <c r="CG186" s="120" t="e">
        <f t="shared" si="102"/>
        <v>#N/A</v>
      </c>
      <c r="CH186" s="120" t="e">
        <f t="shared" si="103"/>
        <v>#N/A</v>
      </c>
      <c r="CI186" s="120" t="e">
        <f t="shared" si="104"/>
        <v>#N/A</v>
      </c>
    </row>
    <row r="187" spans="1:87" x14ac:dyDescent="0.2">
      <c r="A187" s="311" t="e" cm="1">
        <f t="array" ref="A187">_xlfn.IFS(SUM(F187:R187)&gt;0,1,Z187&gt;0,2,TRUE,3)</f>
        <v>#N/A</v>
      </c>
      <c r="B187" s="311" t="s">
        <v>1101</v>
      </c>
      <c r="C187" s="311" t="str">
        <f>_xlfn.XLOOKUP(B187,RecNamesAll!A:A,RecNamesAll!E:E)</f>
        <v>A</v>
      </c>
      <c r="D187" s="311" t="str">
        <f>_xlfn.XLOOKUP(B187,RecNamesAll!A:A,RecNamesAll!C:C)</f>
        <v>GPR3</v>
      </c>
      <c r="F187" s="312" t="e">
        <f t="shared" si="70"/>
        <v>#N/A</v>
      </c>
      <c r="G187" s="313" t="e">
        <f t="shared" si="71"/>
        <v>#N/A</v>
      </c>
      <c r="H187" s="312" t="e">
        <f t="shared" si="72"/>
        <v>#N/A</v>
      </c>
      <c r="I187" s="313" t="e">
        <f t="shared" si="73"/>
        <v>#N/A</v>
      </c>
      <c r="J187" s="313" t="e">
        <f t="shared" si="74"/>
        <v>#N/A</v>
      </c>
      <c r="K187" s="313" t="e">
        <f t="shared" si="75"/>
        <v>#N/A</v>
      </c>
      <c r="L187" s="313" t="e">
        <f t="shared" si="76"/>
        <v>#N/A</v>
      </c>
      <c r="M187" s="312" t="e">
        <f t="shared" si="77"/>
        <v>#N/A</v>
      </c>
      <c r="N187" s="313" t="e">
        <f t="shared" si="78"/>
        <v>#N/A</v>
      </c>
      <c r="O187" s="313" t="e">
        <f t="shared" si="79"/>
        <v>#N/A</v>
      </c>
      <c r="P187" s="313" t="e">
        <f t="shared" si="80"/>
        <v>#N/A</v>
      </c>
      <c r="Q187" s="312" t="e">
        <f t="shared" si="81"/>
        <v>#N/A</v>
      </c>
      <c r="R187" s="313" t="e">
        <f t="shared" si="82"/>
        <v>#N/A</v>
      </c>
      <c r="S187" s="314" t="str">
        <f t="shared" si="83"/>
        <v/>
      </c>
      <c r="T187" s="315" t="str">
        <f t="shared" si="84"/>
        <v>A</v>
      </c>
      <c r="U187" s="311" t="str">
        <f t="shared" si="85"/>
        <v>GPR3</v>
      </c>
      <c r="V187" s="316" t="e">
        <f>IF(VLOOKUP($B187,GtP!$A:$AA,MATCH("Gs_0-2",GtP!$A$1:$AA$1,0),FALSE)=0,"",VLOOKUP($B187,GtP!$A:$AA,MATCH("Gs_0-2",GtP!$A$1:$AA$1,0),FALSE))</f>
        <v>#N/A</v>
      </c>
      <c r="W187" s="317" t="e">
        <f>IF(VLOOKUP($B187,GtP!$A:$AA,MATCH("Gi/o_0-2",GtP!$A$1:$AA$1,0),FALSE)=0,"",VLOOKUP($B187,GtP!$A:$AA,MATCH("Gi/o_0-2",GtP!$A$1:$AA$1,0),FALSE))</f>
        <v>#N/A</v>
      </c>
      <c r="X187" s="317" t="e">
        <f>IF(VLOOKUP($B187,GtP!$A:$AA,MATCH("Gq/11_0-2",GtP!$A$1:$AA$1,0),FALSE)=0,"",VLOOKUP($B187,GtP!$A:$AA,MATCH("Gq/11_0-2",GtP!$A$1:$AA$1,0),FALSE))</f>
        <v>#N/A</v>
      </c>
      <c r="Y187" s="317" t="e">
        <f>IF(VLOOKUP($B187,GtP!$A:$AA,MATCH("G12/13_0-2",GtP!$A$1:$AA$1,0),FALSE)=0,"",VLOOKUP($B187,GtP!$A:$AA,MATCH("G12/13_0-2",GtP!$A$1:$AA$1,0),FALSE))</f>
        <v>#N/A</v>
      </c>
      <c r="Z187" s="318" t="e">
        <f t="shared" si="86"/>
        <v>#N/A</v>
      </c>
      <c r="AA187" s="317" t="e">
        <f t="shared" si="87"/>
        <v>#N/A</v>
      </c>
      <c r="AB187" s="317" t="e">
        <f t="shared" si="88"/>
        <v>#N/A</v>
      </c>
      <c r="AC187" s="317" t="e">
        <f t="shared" si="89"/>
        <v>#N/A</v>
      </c>
      <c r="AD187" s="317" t="e">
        <f t="shared" si="90"/>
        <v>#N/A</v>
      </c>
      <c r="AE187" s="315" t="str">
        <f t="shared" si="91"/>
        <v/>
      </c>
      <c r="AF187" s="311" t="str">
        <f t="shared" si="92"/>
        <v/>
      </c>
      <c r="AG187" s="311" t="str">
        <f t="shared" si="93"/>
        <v/>
      </c>
      <c r="AH187" s="311" t="str">
        <f t="shared" si="94"/>
        <v/>
      </c>
      <c r="AI187" s="316" t="e">
        <f>_xlfn.CONCAT(IF(AV187="","-","B"),IF(BI187="","-","I"),VLOOKUP($B187,GtP!$A:$BB,MATCH("Gs_0-1",GtP!$A$1:$BB$1,0),FALSE))</f>
        <v>#N/A</v>
      </c>
      <c r="AJ187" s="317" t="e">
        <f>_xlfn.CONCAT(IF(AW187="","-","B"),IF(BJ187="","-","I"),VLOOKUP($B187,GtP!$A:$BB,MATCH("Gs_0-1",GtP!$A$1:$BB$1,0),FALSE))</f>
        <v>#N/A</v>
      </c>
      <c r="AK187" s="317" t="e">
        <f>_xlfn.CONCAT(IF(AX187="","-","B"),IF(BK187="","-","I"),VLOOKUP($B187,GtP!$A:$BB,MATCH("Gi/o_0-1",GtP!$A$1:$BB$1,0),FALSE))</f>
        <v>#N/A</v>
      </c>
      <c r="AL187" s="317" t="e">
        <f>_xlfn.CONCAT(IF(AY187="","-","B"),IF(BL187="","-","I"),VLOOKUP($B187,GtP!$A:$BB,MATCH("Gi/o_0-1",GtP!$A$1:$BB$1,0),FALSE))</f>
        <v>#N/A</v>
      </c>
      <c r="AM187" s="317" t="e">
        <f>_xlfn.CONCAT(IF(AZ187="","-","B"),IF(BM187="","-","I"),VLOOKUP($B187,GtP!$A:$BB,MATCH("Gi/o_0-1",GtP!$A$1:$BB$1,0),FALSE))</f>
        <v>#N/A</v>
      </c>
      <c r="AN187" s="317" t="e">
        <f>_xlfn.CONCAT(IF(BA187="","-","B"),IF(BN187="","-","I"),VLOOKUP($B187,GtP!$A:$BB,MATCH("Gi/o_0-1",GtP!$A$1:$BB$1,0),FALSE))</f>
        <v>#N/A</v>
      </c>
      <c r="AO187" s="317" t="e">
        <f>_xlfn.CONCAT(IF(BB187="","-","B"),IF(BO187="","-","I"),VLOOKUP($B187,GtP!$A:$BB,MATCH("Gi/o_0-1",GtP!$A$1:$BB$1,0),FALSE))</f>
        <v>#N/A</v>
      </c>
      <c r="AP187" s="317" t="e">
        <f>_xlfn.CONCAT(IF(BC187="","-","B"),IF(BP187="","-","I"),VLOOKUP($B187,GtP!$A:$BB,MATCH("Gq/11_0-1",GtP!$A$1:$BB$1,0),FALSE))</f>
        <v>#N/A</v>
      </c>
      <c r="AQ187" s="317" t="e">
        <f>_xlfn.CONCAT(IF(BD187="","-","B"),IF(BQ187="","-","I"),VLOOKUP($B187,GtP!$A:$BB,MATCH("Gq/11_0-1",GtP!$A$1:$BB$1,0),FALSE))</f>
        <v>#N/A</v>
      </c>
      <c r="AR187" s="317" t="e">
        <f>_xlfn.CONCAT(IF(BE187="","-","B"),IF(BR187="","-","I"),VLOOKUP($B187,GtP!$A:$BB,MATCH("Gq/11_0-1",GtP!$A$1:$BB$1,0),FALSE))</f>
        <v>#N/A</v>
      </c>
      <c r="AS187" s="317" t="e">
        <f>_xlfn.CONCAT(IF(BF187="","-","B"),IF(BS187="","-","I"),VLOOKUP($B187,GtP!$A:$BB,MATCH("Gq/11_0-1",GtP!$A$1:$BB$1,0),FALSE))</f>
        <v>#N/A</v>
      </c>
      <c r="AT187" s="317" t="e">
        <f>_xlfn.CONCAT(IF(BG187="","-","B"),IF(BT187="","-","I"),VLOOKUP($B187,GtP!$A:$BB,MATCH("G12/13_0-1",GtP!$A$1:$BB$1,0),FALSE))</f>
        <v>#N/A</v>
      </c>
      <c r="AU187" s="317" t="e">
        <f>_xlfn.CONCAT(IF(BH187="","-","B"),IF(BU187="","-","I"),VLOOKUP($B187,GtP!$A:$BB,MATCH("G12/13_0-1",GtP!$A$1:$BB$1,0),FALSE))</f>
        <v>#N/A</v>
      </c>
      <c r="AV187" s="319" t="str">
        <f>_xlfn.IFNA(VLOOKUP($B187,'B-LogEmaxOverpEC50'!$A:$AL,MATCH(AV$1,'B-LogEmaxOverpEC50'!$A$1:$AL$1,0),FALSE),"")</f>
        <v/>
      </c>
      <c r="AX187" s="321" t="str">
        <f>_xlfn.IFNA(VLOOKUP($B187,'B-LogEmaxOverpEC50'!$A:$AL,MATCH(AX$1,'B-LogEmaxOverpEC50'!$A$1:$AL$1,0),FALSE),"")</f>
        <v/>
      </c>
      <c r="AY187" s="321" t="str">
        <f>_xlfn.IFNA(VLOOKUP($B187,'B-LogEmaxOverpEC50'!$A:$AL,MATCH(AY$1,'B-LogEmaxOverpEC50'!$A$1:$AL$1,0),FALSE),"")</f>
        <v/>
      </c>
      <c r="AZ187" s="321" t="str">
        <f>_xlfn.IFNA(VLOOKUP($B187,'B-LogEmaxOverpEC50'!$A:$AL,MATCH(AZ$1,'B-LogEmaxOverpEC50'!$A$1:$AL$1,0),FALSE),"")</f>
        <v/>
      </c>
      <c r="BA187" s="321" t="str">
        <f>_xlfn.IFNA(VLOOKUP($B187,'B-LogEmaxOverpEC50'!$A:$AL,MATCH(BA$1,'B-LogEmaxOverpEC50'!$A$1:$AL$1,0),FALSE),"")</f>
        <v/>
      </c>
      <c r="BB187" s="321" t="str">
        <f>_xlfn.IFNA(VLOOKUP($B187,'B-LogEmaxOverpEC50'!$A:$AL,MATCH(BB$1,'B-LogEmaxOverpEC50'!$A$1:$AL$1,0),FALSE),"")</f>
        <v/>
      </c>
      <c r="BC187" s="321" t="str">
        <f>_xlfn.IFNA(VLOOKUP($B187,'B-LogEmaxOverpEC50'!$A:$AL,MATCH(BC$1,'B-LogEmaxOverpEC50'!$A$1:$AL$1,0),FALSE),"")</f>
        <v/>
      </c>
      <c r="BD187" s="321" t="str">
        <f>_xlfn.IFNA(VLOOKUP($B187,'B-LogEmaxOverpEC50'!$A:$AL,MATCH(BD$1,'B-LogEmaxOverpEC50'!$A$1:$AL$1,0),FALSE),"")</f>
        <v/>
      </c>
      <c r="BE187" s="321" t="str">
        <f>_xlfn.IFNA(VLOOKUP($B187,'B-LogEmaxOverpEC50'!$A:$AL,MATCH(BE$1,'B-LogEmaxOverpEC50'!$A$1:$AL$1,0),FALSE),"")</f>
        <v/>
      </c>
      <c r="BF187" s="321" t="str">
        <f>_xlfn.IFNA(VLOOKUP($B187,'B-LogEmaxOverpEC50'!$A:$AL,MATCH(BF$1,'B-LogEmaxOverpEC50'!$A$1:$AL$1,0),FALSE),"")</f>
        <v/>
      </c>
      <c r="BG187" s="321" t="str">
        <f>_xlfn.IFNA(VLOOKUP($B187,'B-LogEmaxOverpEC50'!$A:$AL,MATCH(BG$1,'B-LogEmaxOverpEC50'!$A$1:$AL$1,0),FALSE),"")</f>
        <v/>
      </c>
      <c r="BH187" s="321" t="str">
        <f>_xlfn.IFNA(VLOOKUP($B187,'B-LogEmaxOverpEC50'!$A:$AL,MATCH(BH$1,'B-LogEmaxOverpEC50'!$A$1:$AL$1,0),FALSE),"")</f>
        <v/>
      </c>
      <c r="BI187" s="322" t="str">
        <f>_xlfn.IFNA(VLOOKUP($B187,'I-LogEmaxOverpEC50'!$A:$AR,MATCH(BI$1,'I-LogEmaxOverpEC50'!$A$1:$AR$1,0),FALSE),"")</f>
        <v/>
      </c>
      <c r="BJ187" s="320" t="str">
        <f>_xlfn.IFNA(VLOOKUP($B187,'I-LogEmaxOverpEC50'!$A:$AR,MATCH(BJ$1,'I-LogEmaxOverpEC50'!$A$1:$AR$1,0),FALSE),"")</f>
        <v/>
      </c>
      <c r="BK187" s="320" t="str">
        <f>_xlfn.IFNA(VLOOKUP($B187,'I-LogEmaxOverpEC50'!$A:$AR,MATCH(BK$1,'I-LogEmaxOverpEC50'!$A$1:$AR$1,0),FALSE),"")</f>
        <v/>
      </c>
      <c r="BL187" s="320" t="str">
        <f>_xlfn.IFNA(VLOOKUP($B187,'I-LogEmaxOverpEC50'!$A:$AR,MATCH(BL$1,'I-LogEmaxOverpEC50'!$A$1:$AR$1,0),FALSE),"")</f>
        <v/>
      </c>
      <c r="BM187" s="320" t="str">
        <f>_xlfn.IFNA(VLOOKUP($B187,'I-LogEmaxOverpEC50'!$A:$AR,MATCH(BM$1,'I-LogEmaxOverpEC50'!$A$1:$AR$1,0),FALSE),"")</f>
        <v/>
      </c>
      <c r="BN187" s="320" t="str">
        <f>_xlfn.IFNA(VLOOKUP($B187,'I-LogEmaxOverpEC50'!$A:$AR,MATCH(BN$1,'I-LogEmaxOverpEC50'!$A$1:$AR$1,0),FALSE),"")</f>
        <v/>
      </c>
      <c r="BO187" s="320" t="str">
        <f>_xlfn.IFNA(VLOOKUP($B187,'I-LogEmaxOverpEC50'!$A:$AR,MATCH(BO$1,'I-LogEmaxOverpEC50'!$A$1:$AR$1,0),FALSE),"")</f>
        <v/>
      </c>
      <c r="BP187" s="320" t="str">
        <f>_xlfn.IFNA(VLOOKUP($B187,'I-LogEmaxOverpEC50'!$A:$AR,MATCH(BP$1,'I-LogEmaxOverpEC50'!$A$1:$AR$1,0),FALSE),"")</f>
        <v/>
      </c>
      <c r="BQ187" s="320" t="str">
        <f>_xlfn.IFNA(VLOOKUP($B187,'I-LogEmaxOverpEC50'!$A:$AR,MATCH(BQ$1,'I-LogEmaxOverpEC50'!$A$1:$AR$1,0),FALSE),"")</f>
        <v/>
      </c>
      <c r="BR187" s="320" t="str">
        <f>_xlfn.IFNA(VLOOKUP($B187,'I-LogEmaxOverpEC50'!$A:$AR,MATCH(BR$1,'I-LogEmaxOverpEC50'!$A$1:$AR$1,0),FALSE),"")</f>
        <v/>
      </c>
      <c r="BS187" s="320" t="str">
        <f>_xlfn.IFNA(VLOOKUP($B187,'I-LogEmaxOverpEC50'!$A:$AR,MATCH(BS$1,'I-LogEmaxOverpEC50'!$A$1:$AR$1,0),FALSE),"")</f>
        <v/>
      </c>
      <c r="BT187" s="320" t="str">
        <f>_xlfn.IFNA(VLOOKUP($B187,'I-LogEmaxOverpEC50'!$A:$AR,MATCH(BT$1,'I-LogEmaxOverpEC50'!$A$1:$AR$1,0),FALSE),"")</f>
        <v/>
      </c>
      <c r="BU187" s="320" t="str">
        <f>_xlfn.IFNA(VLOOKUP($B187,'I-LogEmaxOverpEC50'!$A:$AR,MATCH(BU$1,'I-LogEmaxOverpEC50'!$A$1:$AR$1,0),FALSE),"")</f>
        <v/>
      </c>
      <c r="BV187" s="114" t="e" cm="1">
        <f t="array" ref="BV187">_xlfn.IFS(AND($C187="A",_xlfn.CONCAT(F187:G187)&lt;&gt;"",$A187=1),"x",AND($C187="A",_xlfn.CONCAT(F187:G187)="",$A187=1),"-",$A$1&lt;&gt;"","")</f>
        <v>#N/A</v>
      </c>
      <c r="BW187" s="113" t="e" cm="1">
        <f t="array" ref="BW187">_xlfn.IFS(AND($C187="A",_xlfn.CONCAT(H187:L187)&lt;&gt;"",$A187=1),"x",AND($C187="A",_xlfn.CONCAT(H187:L187)="",$A187=1),"-",$A$1&lt;&gt;"","")</f>
        <v>#N/A</v>
      </c>
      <c r="BX187" s="113" t="e" cm="1">
        <f t="array" ref="BX187">_xlfn.IFS(AND($C187="A",_xlfn.CONCAT(M187:P187)&lt;&gt;"",$A187=1),"x",AND($C187="A",_xlfn.CONCAT(M187:P187)="",$A187=1),"-",$A$1&lt;&gt;"","")</f>
        <v>#N/A</v>
      </c>
      <c r="BY187" s="113" t="e" cm="1">
        <f t="array" ref="BY187">_xlfn.IFS(AND($C187="A",_xlfn.CONCAT(Q187:R187)&lt;&gt;"",$A187=1),"x",AND($C187="A",_xlfn.CONCAT(Q187:R187)="",$A187=1),"-",$A$1&lt;&gt;"","")</f>
        <v>#N/A</v>
      </c>
      <c r="BZ187" s="121" t="e">
        <f t="shared" si="95"/>
        <v>#N/A</v>
      </c>
      <c r="CA187" s="120" t="e">
        <f t="shared" si="96"/>
        <v>#N/A</v>
      </c>
      <c r="CB187" s="120" t="e">
        <f t="shared" si="97"/>
        <v>#N/A</v>
      </c>
      <c r="CC187" s="120" t="e">
        <f t="shared" si="98"/>
        <v>#N/A</v>
      </c>
      <c r="CD187" s="121" t="str">
        <f t="shared" si="99"/>
        <v/>
      </c>
      <c r="CE187" s="120" t="e">
        <f t="shared" si="100"/>
        <v>#N/A</v>
      </c>
      <c r="CF187" s="120" t="e">
        <f t="shared" si="101"/>
        <v>#N/A</v>
      </c>
      <c r="CG187" s="120" t="e">
        <f t="shared" si="102"/>
        <v>#N/A</v>
      </c>
      <c r="CH187" s="120" t="e">
        <f t="shared" si="103"/>
        <v>#N/A</v>
      </c>
      <c r="CI187" s="120" t="e">
        <f t="shared" si="104"/>
        <v>#N/A</v>
      </c>
    </row>
    <row r="188" spans="1:87" x14ac:dyDescent="0.2">
      <c r="A188" s="311" t="e" cm="1">
        <f t="array" ref="A188">_xlfn.IFS(SUM(F188:R188)&gt;0,1,Z188&gt;0,2,TRUE,3)</f>
        <v>#N/A</v>
      </c>
      <c r="B188" s="311" t="s">
        <v>1959</v>
      </c>
      <c r="C188" s="311" t="str">
        <f>_xlfn.XLOOKUP(B188,RecNamesAll!A:A,RecNamesAll!E:E)</f>
        <v>A</v>
      </c>
      <c r="D188" s="311" t="str">
        <f>_xlfn.XLOOKUP(B188,RecNamesAll!A:A,RecNamesAll!C:C)</f>
        <v>GPR78</v>
      </c>
      <c r="F188" s="312" t="e">
        <f t="shared" si="70"/>
        <v>#N/A</v>
      </c>
      <c r="G188" s="313" t="e">
        <f t="shared" si="71"/>
        <v>#N/A</v>
      </c>
      <c r="H188" s="312" t="e">
        <f t="shared" si="72"/>
        <v>#N/A</v>
      </c>
      <c r="I188" s="313" t="e">
        <f t="shared" si="73"/>
        <v>#N/A</v>
      </c>
      <c r="J188" s="313" t="e">
        <f t="shared" si="74"/>
        <v>#N/A</v>
      </c>
      <c r="K188" s="313" t="e">
        <f t="shared" si="75"/>
        <v>#N/A</v>
      </c>
      <c r="L188" s="313" t="e">
        <f t="shared" si="76"/>
        <v>#N/A</v>
      </c>
      <c r="M188" s="312" t="e">
        <f t="shared" si="77"/>
        <v>#N/A</v>
      </c>
      <c r="N188" s="313" t="e">
        <f t="shared" si="78"/>
        <v>#N/A</v>
      </c>
      <c r="O188" s="313" t="e">
        <f t="shared" si="79"/>
        <v>#N/A</v>
      </c>
      <c r="P188" s="313" t="e">
        <f t="shared" si="80"/>
        <v>#N/A</v>
      </c>
      <c r="Q188" s="312" t="e">
        <f t="shared" si="81"/>
        <v>#N/A</v>
      </c>
      <c r="R188" s="313" t="e">
        <f t="shared" si="82"/>
        <v>#N/A</v>
      </c>
      <c r="S188" s="314" t="str">
        <f t="shared" si="83"/>
        <v/>
      </c>
      <c r="T188" s="315" t="str">
        <f t="shared" si="84"/>
        <v>A</v>
      </c>
      <c r="U188" s="311" t="str">
        <f t="shared" si="85"/>
        <v>GPR78</v>
      </c>
      <c r="V188" s="316" t="e">
        <f>IF(VLOOKUP($B188,GtP!$A:$AA,MATCH("Gs_0-2",GtP!$A$1:$AA$1,0),FALSE)=0,"",VLOOKUP($B188,GtP!$A:$AA,MATCH("Gs_0-2",GtP!$A$1:$AA$1,0),FALSE))</f>
        <v>#N/A</v>
      </c>
      <c r="W188" s="317" t="e">
        <f>IF(VLOOKUP($B188,GtP!$A:$AA,MATCH("Gi/o_0-2",GtP!$A$1:$AA$1,0),FALSE)=0,"",VLOOKUP($B188,GtP!$A:$AA,MATCH("Gi/o_0-2",GtP!$A$1:$AA$1,0),FALSE))</f>
        <v>#N/A</v>
      </c>
      <c r="X188" s="317" t="e">
        <f>IF(VLOOKUP($B188,GtP!$A:$AA,MATCH("Gq/11_0-2",GtP!$A$1:$AA$1,0),FALSE)=0,"",VLOOKUP($B188,GtP!$A:$AA,MATCH("Gq/11_0-2",GtP!$A$1:$AA$1,0),FALSE))</f>
        <v>#N/A</v>
      </c>
      <c r="Y188" s="317" t="e">
        <f>IF(VLOOKUP($B188,GtP!$A:$AA,MATCH("G12/13_0-2",GtP!$A$1:$AA$1,0),FALSE)=0,"",VLOOKUP($B188,GtP!$A:$AA,MATCH("G12/13_0-2",GtP!$A$1:$AA$1,0),FALSE))</f>
        <v>#N/A</v>
      </c>
      <c r="Z188" s="318" t="e">
        <f t="shared" si="86"/>
        <v>#N/A</v>
      </c>
      <c r="AA188" s="317" t="e">
        <f t="shared" si="87"/>
        <v>#N/A</v>
      </c>
      <c r="AB188" s="317" t="e">
        <f t="shared" si="88"/>
        <v>#N/A</v>
      </c>
      <c r="AC188" s="317" t="e">
        <f t="shared" si="89"/>
        <v>#N/A</v>
      </c>
      <c r="AD188" s="317" t="e">
        <f t="shared" si="90"/>
        <v>#N/A</v>
      </c>
      <c r="AE188" s="315" t="str">
        <f t="shared" si="91"/>
        <v/>
      </c>
      <c r="AF188" s="311" t="str">
        <f t="shared" si="92"/>
        <v/>
      </c>
      <c r="AG188" s="311" t="str">
        <f t="shared" si="93"/>
        <v/>
      </c>
      <c r="AH188" s="311" t="str">
        <f t="shared" si="94"/>
        <v/>
      </c>
      <c r="AI188" s="316" t="e">
        <f>_xlfn.CONCAT(IF(AV188="","-","B"),IF(BI188="","-","I"),VLOOKUP($B188,GtP!$A:$BB,MATCH("Gs_0-1",GtP!$A$1:$BB$1,0),FALSE))</f>
        <v>#N/A</v>
      </c>
      <c r="AJ188" s="317" t="e">
        <f>_xlfn.CONCAT(IF(AW188="","-","B"),IF(BJ188="","-","I"),VLOOKUP($B188,GtP!$A:$BB,MATCH("Gs_0-1",GtP!$A$1:$BB$1,0),FALSE))</f>
        <v>#N/A</v>
      </c>
      <c r="AK188" s="317" t="e">
        <f>_xlfn.CONCAT(IF(AX188="","-","B"),IF(BK188="","-","I"),VLOOKUP($B188,GtP!$A:$BB,MATCH("Gi/o_0-1",GtP!$A$1:$BB$1,0),FALSE))</f>
        <v>#N/A</v>
      </c>
      <c r="AL188" s="317" t="e">
        <f>_xlfn.CONCAT(IF(AY188="","-","B"),IF(BL188="","-","I"),VLOOKUP($B188,GtP!$A:$BB,MATCH("Gi/o_0-1",GtP!$A$1:$BB$1,0),FALSE))</f>
        <v>#N/A</v>
      </c>
      <c r="AM188" s="317" t="e">
        <f>_xlfn.CONCAT(IF(AZ188="","-","B"),IF(BM188="","-","I"),VLOOKUP($B188,GtP!$A:$BB,MATCH("Gi/o_0-1",GtP!$A$1:$BB$1,0),FALSE))</f>
        <v>#N/A</v>
      </c>
      <c r="AN188" s="317" t="e">
        <f>_xlfn.CONCAT(IF(BA188="","-","B"),IF(BN188="","-","I"),VLOOKUP($B188,GtP!$A:$BB,MATCH("Gi/o_0-1",GtP!$A$1:$BB$1,0),FALSE))</f>
        <v>#N/A</v>
      </c>
      <c r="AO188" s="317" t="e">
        <f>_xlfn.CONCAT(IF(BB188="","-","B"),IF(BO188="","-","I"),VLOOKUP($B188,GtP!$A:$BB,MATCH("Gi/o_0-1",GtP!$A$1:$BB$1,0),FALSE))</f>
        <v>#N/A</v>
      </c>
      <c r="AP188" s="317" t="e">
        <f>_xlfn.CONCAT(IF(BC188="","-","B"),IF(BP188="","-","I"),VLOOKUP($B188,GtP!$A:$BB,MATCH("Gq/11_0-1",GtP!$A$1:$BB$1,0),FALSE))</f>
        <v>#N/A</v>
      </c>
      <c r="AQ188" s="317" t="e">
        <f>_xlfn.CONCAT(IF(BD188="","-","B"),IF(BQ188="","-","I"),VLOOKUP($B188,GtP!$A:$BB,MATCH("Gq/11_0-1",GtP!$A$1:$BB$1,0),FALSE))</f>
        <v>#N/A</v>
      </c>
      <c r="AR188" s="317" t="e">
        <f>_xlfn.CONCAT(IF(BE188="","-","B"),IF(BR188="","-","I"),VLOOKUP($B188,GtP!$A:$BB,MATCH("Gq/11_0-1",GtP!$A$1:$BB$1,0),FALSE))</f>
        <v>#N/A</v>
      </c>
      <c r="AS188" s="317" t="e">
        <f>_xlfn.CONCAT(IF(BF188="","-","B"),IF(BS188="","-","I"),VLOOKUP($B188,GtP!$A:$BB,MATCH("Gq/11_0-1",GtP!$A$1:$BB$1,0),FALSE))</f>
        <v>#N/A</v>
      </c>
      <c r="AT188" s="317" t="e">
        <f>_xlfn.CONCAT(IF(BG188="","-","B"),IF(BT188="","-","I"),VLOOKUP($B188,GtP!$A:$BB,MATCH("G12/13_0-1",GtP!$A$1:$BB$1,0),FALSE))</f>
        <v>#N/A</v>
      </c>
      <c r="AU188" s="317" t="e">
        <f>_xlfn.CONCAT(IF(BH188="","-","B"),IF(BU188="","-","I"),VLOOKUP($B188,GtP!$A:$BB,MATCH("G12/13_0-1",GtP!$A$1:$BB$1,0),FALSE))</f>
        <v>#N/A</v>
      </c>
      <c r="AV188" s="319" t="str">
        <f>_xlfn.IFNA(VLOOKUP($B188,'B-LogEmaxOverpEC50'!$A:$AL,MATCH(AV$1,'B-LogEmaxOverpEC50'!$A$1:$AL$1,0),FALSE),"")</f>
        <v/>
      </c>
      <c r="AX188" s="321" t="str">
        <f>_xlfn.IFNA(VLOOKUP($B188,'B-LogEmaxOverpEC50'!$A:$AL,MATCH(AX$1,'B-LogEmaxOverpEC50'!$A$1:$AL$1,0),FALSE),"")</f>
        <v/>
      </c>
      <c r="AY188" s="321" t="str">
        <f>_xlfn.IFNA(VLOOKUP($B188,'B-LogEmaxOverpEC50'!$A:$AL,MATCH(AY$1,'B-LogEmaxOverpEC50'!$A$1:$AL$1,0),FALSE),"")</f>
        <v/>
      </c>
      <c r="AZ188" s="321" t="str">
        <f>_xlfn.IFNA(VLOOKUP($B188,'B-LogEmaxOverpEC50'!$A:$AL,MATCH(AZ$1,'B-LogEmaxOverpEC50'!$A$1:$AL$1,0),FALSE),"")</f>
        <v/>
      </c>
      <c r="BA188" s="321" t="str">
        <f>_xlfn.IFNA(VLOOKUP($B188,'B-LogEmaxOverpEC50'!$A:$AL,MATCH(BA$1,'B-LogEmaxOverpEC50'!$A$1:$AL$1,0),FALSE),"")</f>
        <v/>
      </c>
      <c r="BB188" s="321" t="str">
        <f>_xlfn.IFNA(VLOOKUP($B188,'B-LogEmaxOverpEC50'!$A:$AL,MATCH(BB$1,'B-LogEmaxOverpEC50'!$A$1:$AL$1,0),FALSE),"")</f>
        <v/>
      </c>
      <c r="BC188" s="321" t="str">
        <f>_xlfn.IFNA(VLOOKUP($B188,'B-LogEmaxOverpEC50'!$A:$AL,MATCH(BC$1,'B-LogEmaxOverpEC50'!$A$1:$AL$1,0),FALSE),"")</f>
        <v/>
      </c>
      <c r="BD188" s="321" t="str">
        <f>_xlfn.IFNA(VLOOKUP($B188,'B-LogEmaxOverpEC50'!$A:$AL,MATCH(BD$1,'B-LogEmaxOverpEC50'!$A$1:$AL$1,0),FALSE),"")</f>
        <v/>
      </c>
      <c r="BE188" s="321" t="str">
        <f>_xlfn.IFNA(VLOOKUP($B188,'B-LogEmaxOverpEC50'!$A:$AL,MATCH(BE$1,'B-LogEmaxOverpEC50'!$A$1:$AL$1,0),FALSE),"")</f>
        <v/>
      </c>
      <c r="BF188" s="321" t="str">
        <f>_xlfn.IFNA(VLOOKUP($B188,'B-LogEmaxOverpEC50'!$A:$AL,MATCH(BF$1,'B-LogEmaxOverpEC50'!$A$1:$AL$1,0),FALSE),"")</f>
        <v/>
      </c>
      <c r="BG188" s="321" t="str">
        <f>_xlfn.IFNA(VLOOKUP($B188,'B-LogEmaxOverpEC50'!$A:$AL,MATCH(BG$1,'B-LogEmaxOverpEC50'!$A$1:$AL$1,0),FALSE),"")</f>
        <v/>
      </c>
      <c r="BH188" s="321" t="str">
        <f>_xlfn.IFNA(VLOOKUP($B188,'B-LogEmaxOverpEC50'!$A:$AL,MATCH(BH$1,'B-LogEmaxOverpEC50'!$A$1:$AL$1,0),FALSE),"")</f>
        <v/>
      </c>
      <c r="BI188" s="322" t="str">
        <f>_xlfn.IFNA(VLOOKUP($B188,'I-LogEmaxOverpEC50'!$A:$AR,MATCH(BI$1,'I-LogEmaxOverpEC50'!$A$1:$AR$1,0),FALSE),"")</f>
        <v/>
      </c>
      <c r="BJ188" s="320" t="str">
        <f>_xlfn.IFNA(VLOOKUP($B188,'I-LogEmaxOverpEC50'!$A:$AR,MATCH(BJ$1,'I-LogEmaxOverpEC50'!$A$1:$AR$1,0),FALSE),"")</f>
        <v/>
      </c>
      <c r="BK188" s="320" t="str">
        <f>_xlfn.IFNA(VLOOKUP($B188,'I-LogEmaxOverpEC50'!$A:$AR,MATCH(BK$1,'I-LogEmaxOverpEC50'!$A$1:$AR$1,0),FALSE),"")</f>
        <v/>
      </c>
      <c r="BL188" s="320" t="str">
        <f>_xlfn.IFNA(VLOOKUP($B188,'I-LogEmaxOverpEC50'!$A:$AR,MATCH(BL$1,'I-LogEmaxOverpEC50'!$A$1:$AR$1,0),FALSE),"")</f>
        <v/>
      </c>
      <c r="BM188" s="320" t="str">
        <f>_xlfn.IFNA(VLOOKUP($B188,'I-LogEmaxOverpEC50'!$A:$AR,MATCH(BM$1,'I-LogEmaxOverpEC50'!$A$1:$AR$1,0),FALSE),"")</f>
        <v/>
      </c>
      <c r="BN188" s="320" t="str">
        <f>_xlfn.IFNA(VLOOKUP($B188,'I-LogEmaxOverpEC50'!$A:$AR,MATCH(BN$1,'I-LogEmaxOverpEC50'!$A$1:$AR$1,0),FALSE),"")</f>
        <v/>
      </c>
      <c r="BO188" s="320" t="str">
        <f>_xlfn.IFNA(VLOOKUP($B188,'I-LogEmaxOverpEC50'!$A:$AR,MATCH(BO$1,'I-LogEmaxOverpEC50'!$A$1:$AR$1,0),FALSE),"")</f>
        <v/>
      </c>
      <c r="BP188" s="320" t="str">
        <f>_xlfn.IFNA(VLOOKUP($B188,'I-LogEmaxOverpEC50'!$A:$AR,MATCH(BP$1,'I-LogEmaxOverpEC50'!$A$1:$AR$1,0),FALSE),"")</f>
        <v/>
      </c>
      <c r="BQ188" s="320" t="str">
        <f>_xlfn.IFNA(VLOOKUP($B188,'I-LogEmaxOverpEC50'!$A:$AR,MATCH(BQ$1,'I-LogEmaxOverpEC50'!$A$1:$AR$1,0),FALSE),"")</f>
        <v/>
      </c>
      <c r="BR188" s="320" t="str">
        <f>_xlfn.IFNA(VLOOKUP($B188,'I-LogEmaxOverpEC50'!$A:$AR,MATCH(BR$1,'I-LogEmaxOverpEC50'!$A$1:$AR$1,0),FALSE),"")</f>
        <v/>
      </c>
      <c r="BS188" s="320" t="str">
        <f>_xlfn.IFNA(VLOOKUP($B188,'I-LogEmaxOverpEC50'!$A:$AR,MATCH(BS$1,'I-LogEmaxOverpEC50'!$A$1:$AR$1,0),FALSE),"")</f>
        <v/>
      </c>
      <c r="BT188" s="320" t="str">
        <f>_xlfn.IFNA(VLOOKUP($B188,'I-LogEmaxOverpEC50'!$A:$AR,MATCH(BT$1,'I-LogEmaxOverpEC50'!$A$1:$AR$1,0),FALSE),"")</f>
        <v/>
      </c>
      <c r="BU188" s="320" t="str">
        <f>_xlfn.IFNA(VLOOKUP($B188,'I-LogEmaxOverpEC50'!$A:$AR,MATCH(BU$1,'I-LogEmaxOverpEC50'!$A$1:$AR$1,0),FALSE),"")</f>
        <v/>
      </c>
      <c r="BV188" s="114" t="e" cm="1">
        <f t="array" ref="BV188">_xlfn.IFS(AND($C188="A",_xlfn.CONCAT(F188:G188)&lt;&gt;"",$A188=1),"x",AND($C188="A",_xlfn.CONCAT(F188:G188)="",$A188=1),"-",$A$1&lt;&gt;"","")</f>
        <v>#N/A</v>
      </c>
      <c r="BW188" s="113" t="e" cm="1">
        <f t="array" ref="BW188">_xlfn.IFS(AND($C188="A",_xlfn.CONCAT(H188:L188)&lt;&gt;"",$A188=1),"x",AND($C188="A",_xlfn.CONCAT(H188:L188)="",$A188=1),"-",$A$1&lt;&gt;"","")</f>
        <v>#N/A</v>
      </c>
      <c r="BX188" s="113" t="e" cm="1">
        <f t="array" ref="BX188">_xlfn.IFS(AND($C188="A",_xlfn.CONCAT(M188:P188)&lt;&gt;"",$A188=1),"x",AND($C188="A",_xlfn.CONCAT(M188:P188)="",$A188=1),"-",$A$1&lt;&gt;"","")</f>
        <v>#N/A</v>
      </c>
      <c r="BY188" s="113" t="e" cm="1">
        <f t="array" ref="BY188">_xlfn.IFS(AND($C188="A",_xlfn.CONCAT(Q188:R188)&lt;&gt;"",$A188=1),"x",AND($C188="A",_xlfn.CONCAT(Q188:R188)="",$A188=1),"-",$A$1&lt;&gt;"","")</f>
        <v>#N/A</v>
      </c>
      <c r="BZ188" s="121" t="e">
        <f t="shared" si="95"/>
        <v>#N/A</v>
      </c>
      <c r="CA188" s="120" t="e">
        <f t="shared" si="96"/>
        <v>#N/A</v>
      </c>
      <c r="CB188" s="120" t="e">
        <f t="shared" si="97"/>
        <v>#N/A</v>
      </c>
      <c r="CC188" s="120" t="e">
        <f t="shared" si="98"/>
        <v>#N/A</v>
      </c>
      <c r="CD188" s="121" t="str">
        <f t="shared" si="99"/>
        <v/>
      </c>
      <c r="CE188" s="120" t="e">
        <f t="shared" si="100"/>
        <v>#N/A</v>
      </c>
      <c r="CF188" s="120" t="e">
        <f t="shared" si="101"/>
        <v>#N/A</v>
      </c>
      <c r="CG188" s="120" t="e">
        <f t="shared" si="102"/>
        <v>#N/A</v>
      </c>
      <c r="CH188" s="120" t="e">
        <f t="shared" si="103"/>
        <v>#N/A</v>
      </c>
      <c r="CI188" s="120" t="e">
        <f t="shared" si="104"/>
        <v>#N/A</v>
      </c>
    </row>
    <row r="189" spans="1:87" x14ac:dyDescent="0.2">
      <c r="A189" s="311" cm="1">
        <f t="array" ref="A189">_xlfn.IFS(SUM(F189:R189)&gt;0,1,Z189&gt;0,2,TRUE,3)</f>
        <v>2</v>
      </c>
      <c r="B189" s="311" t="s">
        <v>135</v>
      </c>
      <c r="C189" s="311" t="str">
        <f>_xlfn.XLOOKUP(B189,RecNamesAll!A:A,RecNamesAll!E:E)</f>
        <v>A</v>
      </c>
      <c r="D189" s="311" t="str">
        <f>_xlfn.XLOOKUP(B189,RecNamesAll!A:A,RecNamesAll!C:C)</f>
        <v>MC1</v>
      </c>
      <c r="F189" s="312" t="str">
        <f t="shared" si="70"/>
        <v/>
      </c>
      <c r="G189" s="313" t="str">
        <f t="shared" si="71"/>
        <v/>
      </c>
      <c r="H189" s="312" t="str">
        <f t="shared" si="72"/>
        <v/>
      </c>
      <c r="I189" s="313" t="str">
        <f t="shared" si="73"/>
        <v/>
      </c>
      <c r="J189" s="313" t="str">
        <f t="shared" si="74"/>
        <v/>
      </c>
      <c r="K189" s="313" t="str">
        <f t="shared" si="75"/>
        <v/>
      </c>
      <c r="L189" s="313" t="str">
        <f t="shared" si="76"/>
        <v/>
      </c>
      <c r="M189" s="312" t="str">
        <f t="shared" si="77"/>
        <v/>
      </c>
      <c r="N189" s="313" t="str">
        <f t="shared" si="78"/>
        <v/>
      </c>
      <c r="O189" s="313" t="str">
        <f t="shared" si="79"/>
        <v/>
      </c>
      <c r="P189" s="313" t="str">
        <f t="shared" si="80"/>
        <v/>
      </c>
      <c r="Q189" s="312" t="str">
        <f t="shared" si="81"/>
        <v/>
      </c>
      <c r="R189" s="313" t="str">
        <f t="shared" si="82"/>
        <v/>
      </c>
      <c r="S189" s="314" t="str">
        <f t="shared" si="83"/>
        <v/>
      </c>
      <c r="T189" s="315" t="str">
        <f t="shared" si="84"/>
        <v>A</v>
      </c>
      <c r="U189" s="311" t="str">
        <f t="shared" si="85"/>
        <v>MC1</v>
      </c>
      <c r="V189" s="316">
        <f>IF(VLOOKUP($B189,GtP!$A:$AA,MATCH("Gs_0-2",GtP!$A$1:$AA$1,0),FALSE)=0,"",VLOOKUP($B189,GtP!$A:$AA,MATCH("Gs_0-2",GtP!$A$1:$AA$1,0),FALSE))</f>
        <v>1</v>
      </c>
      <c r="W189" s="317" t="str">
        <f>IF(VLOOKUP($B189,GtP!$A:$AA,MATCH("Gi/o_0-2",GtP!$A$1:$AA$1,0),FALSE)=0,"",VLOOKUP($B189,GtP!$A:$AA,MATCH("Gi/o_0-2",GtP!$A$1:$AA$1,0),FALSE))</f>
        <v/>
      </c>
      <c r="X189" s="317" t="str">
        <f>IF(VLOOKUP($B189,GtP!$A:$AA,MATCH("Gq/11_0-2",GtP!$A$1:$AA$1,0),FALSE)=0,"",VLOOKUP($B189,GtP!$A:$AA,MATCH("Gq/11_0-2",GtP!$A$1:$AA$1,0),FALSE))</f>
        <v/>
      </c>
      <c r="Y189" s="317" t="str">
        <f>IF(VLOOKUP($B189,GtP!$A:$AA,MATCH("G12/13_0-2",GtP!$A$1:$AA$1,0),FALSE)=0,"",VLOOKUP($B189,GtP!$A:$AA,MATCH("G12/13_0-2",GtP!$A$1:$AA$1,0),FALSE))</f>
        <v/>
      </c>
      <c r="Z189" s="318">
        <f t="shared" si="86"/>
        <v>1</v>
      </c>
      <c r="AA189" s="317">
        <f t="shared" si="87"/>
        <v>1</v>
      </c>
      <c r="AB189" s="317" t="str">
        <f t="shared" si="88"/>
        <v/>
      </c>
      <c r="AC189" s="317" t="str">
        <f t="shared" si="89"/>
        <v/>
      </c>
      <c r="AD189" s="317" t="str">
        <f t="shared" si="90"/>
        <v/>
      </c>
      <c r="AE189" s="315" t="str">
        <f t="shared" si="91"/>
        <v/>
      </c>
      <c r="AF189" s="311" t="str">
        <f t="shared" si="92"/>
        <v/>
      </c>
      <c r="AG189" s="311" t="str">
        <f t="shared" si="93"/>
        <v/>
      </c>
      <c r="AH189" s="311" t="str">
        <f t="shared" si="94"/>
        <v/>
      </c>
      <c r="AI189" s="316" t="str">
        <f>_xlfn.CONCAT(IF(AV189="","-","B"),IF(BI189="","-","I"),VLOOKUP($B189,GtP!$A:$BB,MATCH("Gs_0-1",GtP!$A$1:$BB$1,0),FALSE))</f>
        <v>--G</v>
      </c>
      <c r="AJ189" s="317" t="str">
        <f>_xlfn.CONCAT(IF(AW189="","-","B"),IF(BJ189="","-","I"),VLOOKUP($B189,GtP!$A:$BB,MATCH("Gs_0-1",GtP!$A$1:$BB$1,0),FALSE))</f>
        <v>--G</v>
      </c>
      <c r="AK189" s="317" t="str">
        <f>_xlfn.CONCAT(IF(AX189="","-","B"),IF(BK189="","-","I"),VLOOKUP($B189,GtP!$A:$BB,MATCH("Gi/o_0-1",GtP!$A$1:$BB$1,0),FALSE))</f>
        <v>---</v>
      </c>
      <c r="AL189" s="317" t="str">
        <f>_xlfn.CONCAT(IF(AY189="","-","B"),IF(BL189="","-","I"),VLOOKUP($B189,GtP!$A:$BB,MATCH("Gi/o_0-1",GtP!$A$1:$BB$1,0),FALSE))</f>
        <v>---</v>
      </c>
      <c r="AM189" s="317" t="str">
        <f>_xlfn.CONCAT(IF(AZ189="","-","B"),IF(BM189="","-","I"),VLOOKUP($B189,GtP!$A:$BB,MATCH("Gi/o_0-1",GtP!$A$1:$BB$1,0),FALSE))</f>
        <v>---</v>
      </c>
      <c r="AN189" s="317" t="str">
        <f>_xlfn.CONCAT(IF(BA189="","-","B"),IF(BN189="","-","I"),VLOOKUP($B189,GtP!$A:$BB,MATCH("Gi/o_0-1",GtP!$A$1:$BB$1,0),FALSE))</f>
        <v>---</v>
      </c>
      <c r="AO189" s="317" t="str">
        <f>_xlfn.CONCAT(IF(BB189="","-","B"),IF(BO189="","-","I"),VLOOKUP($B189,GtP!$A:$BB,MATCH("Gi/o_0-1",GtP!$A$1:$BB$1,0),FALSE))</f>
        <v>---</v>
      </c>
      <c r="AP189" s="317" t="str">
        <f>_xlfn.CONCAT(IF(BC189="","-","B"),IF(BP189="","-","I"),VLOOKUP($B189,GtP!$A:$BB,MATCH("Gq/11_0-1",GtP!$A$1:$BB$1,0),FALSE))</f>
        <v>---</v>
      </c>
      <c r="AQ189" s="317" t="str">
        <f>_xlfn.CONCAT(IF(BD189="","-","B"),IF(BQ189="","-","I"),VLOOKUP($B189,GtP!$A:$BB,MATCH("Gq/11_0-1",GtP!$A$1:$BB$1,0),FALSE))</f>
        <v>---</v>
      </c>
      <c r="AR189" s="317" t="str">
        <f>_xlfn.CONCAT(IF(BE189="","-","B"),IF(BR189="","-","I"),VLOOKUP($B189,GtP!$A:$BB,MATCH("Gq/11_0-1",GtP!$A$1:$BB$1,0),FALSE))</f>
        <v>-I-</v>
      </c>
      <c r="AS189" s="317" t="str">
        <f>_xlfn.CONCAT(IF(BF189="","-","B"),IF(BS189="","-","I"),VLOOKUP($B189,GtP!$A:$BB,MATCH("Gq/11_0-1",GtP!$A$1:$BB$1,0),FALSE))</f>
        <v>---</v>
      </c>
      <c r="AT189" s="317" t="str">
        <f>_xlfn.CONCAT(IF(BG189="","-","B"),IF(BT189="","-","I"),VLOOKUP($B189,GtP!$A:$BB,MATCH("G12/13_0-1",GtP!$A$1:$BB$1,0),FALSE))</f>
        <v>---</v>
      </c>
      <c r="AU189" s="317" t="str">
        <f>_xlfn.CONCAT(IF(BH189="","-","B"),IF(BU189="","-","I"),VLOOKUP($B189,GtP!$A:$BB,MATCH("G12/13_0-1",GtP!$A$1:$BB$1,0),FALSE))</f>
        <v>---</v>
      </c>
      <c r="AV189" s="319" t="str">
        <f>_xlfn.IFNA(VLOOKUP($B189,'B-LogEmaxOverpEC50'!$A:$AL,MATCH(AV$1,'B-LogEmaxOverpEC50'!$A$1:$AL$1,0),FALSE),"")</f>
        <v/>
      </c>
      <c r="AX189" s="321" t="str">
        <f>_xlfn.IFNA(VLOOKUP($B189,'B-LogEmaxOverpEC50'!$A:$AL,MATCH(AX$1,'B-LogEmaxOverpEC50'!$A$1:$AL$1,0),FALSE),"")</f>
        <v/>
      </c>
      <c r="AY189" s="321" t="str">
        <f>_xlfn.IFNA(VLOOKUP($B189,'B-LogEmaxOverpEC50'!$A:$AL,MATCH(AY$1,'B-LogEmaxOverpEC50'!$A$1:$AL$1,0),FALSE),"")</f>
        <v/>
      </c>
      <c r="AZ189" s="321" t="str">
        <f>_xlfn.IFNA(VLOOKUP($B189,'B-LogEmaxOverpEC50'!$A:$AL,MATCH(AZ$1,'B-LogEmaxOverpEC50'!$A$1:$AL$1,0),FALSE),"")</f>
        <v/>
      </c>
      <c r="BA189" s="321" t="str">
        <f>_xlfn.IFNA(VLOOKUP($B189,'B-LogEmaxOverpEC50'!$A:$AL,MATCH(BA$1,'B-LogEmaxOverpEC50'!$A$1:$AL$1,0),FALSE),"")</f>
        <v/>
      </c>
      <c r="BB189" s="321" t="str">
        <f>_xlfn.IFNA(VLOOKUP($B189,'B-LogEmaxOverpEC50'!$A:$AL,MATCH(BB$1,'B-LogEmaxOverpEC50'!$A$1:$AL$1,0),FALSE),"")</f>
        <v/>
      </c>
      <c r="BC189" s="321" t="str">
        <f>_xlfn.IFNA(VLOOKUP($B189,'B-LogEmaxOverpEC50'!$A:$AL,MATCH(BC$1,'B-LogEmaxOverpEC50'!$A$1:$AL$1,0),FALSE),"")</f>
        <v/>
      </c>
      <c r="BD189" s="321" t="str">
        <f>_xlfn.IFNA(VLOOKUP($B189,'B-LogEmaxOverpEC50'!$A:$AL,MATCH(BD$1,'B-LogEmaxOverpEC50'!$A$1:$AL$1,0),FALSE),"")</f>
        <v/>
      </c>
      <c r="BE189" s="321" t="str">
        <f>_xlfn.IFNA(VLOOKUP($B189,'B-LogEmaxOverpEC50'!$A:$AL,MATCH(BE$1,'B-LogEmaxOverpEC50'!$A$1:$AL$1,0),FALSE),"")</f>
        <v/>
      </c>
      <c r="BF189" s="321" t="str">
        <f>_xlfn.IFNA(VLOOKUP($B189,'B-LogEmaxOverpEC50'!$A:$AL,MATCH(BF$1,'B-LogEmaxOverpEC50'!$A$1:$AL$1,0),FALSE),"")</f>
        <v/>
      </c>
      <c r="BG189" s="321" t="str">
        <f>_xlfn.IFNA(VLOOKUP($B189,'B-LogEmaxOverpEC50'!$A:$AL,MATCH(BG$1,'B-LogEmaxOverpEC50'!$A$1:$AL$1,0),FALSE),"")</f>
        <v/>
      </c>
      <c r="BH189" s="321" t="str">
        <f>_xlfn.IFNA(VLOOKUP($B189,'B-LogEmaxOverpEC50'!$A:$AL,MATCH(BH$1,'B-LogEmaxOverpEC50'!$A$1:$AL$1,0),FALSE),"")</f>
        <v/>
      </c>
      <c r="BI189" s="322" t="str">
        <f>_xlfn.IFNA(VLOOKUP($B189,'I-LogEmaxOverpEC50'!$A:$AR,MATCH(BI$1,'I-LogEmaxOverpEC50'!$A$1:$AR$1,0),FALSE),"")</f>
        <v/>
      </c>
      <c r="BJ189" s="320" t="str">
        <f>_xlfn.IFNA(VLOOKUP($B189,'I-LogEmaxOverpEC50'!$A:$AR,MATCH(BJ$1,'I-LogEmaxOverpEC50'!$A$1:$AR$1,0),FALSE),"")</f>
        <v/>
      </c>
      <c r="BK189" s="320" t="str">
        <f>_xlfn.IFNA(VLOOKUP($B189,'I-LogEmaxOverpEC50'!$A:$AR,MATCH(BK$1,'I-LogEmaxOverpEC50'!$A$1:$AR$1,0),FALSE),"")</f>
        <v/>
      </c>
      <c r="BL189" s="320" t="str">
        <f>_xlfn.IFNA(VLOOKUP($B189,'I-LogEmaxOverpEC50'!$A:$AR,MATCH(BL$1,'I-LogEmaxOverpEC50'!$A$1:$AR$1,0),FALSE),"")</f>
        <v/>
      </c>
      <c r="BM189" s="320" t="str">
        <f>_xlfn.IFNA(VLOOKUP($B189,'I-LogEmaxOverpEC50'!$A:$AR,MATCH(BM$1,'I-LogEmaxOverpEC50'!$A$1:$AR$1,0),FALSE),"")</f>
        <v/>
      </c>
      <c r="BN189" s="320" t="str">
        <f>_xlfn.IFNA(VLOOKUP($B189,'I-LogEmaxOverpEC50'!$A:$AR,MATCH(BN$1,'I-LogEmaxOverpEC50'!$A$1:$AR$1,0),FALSE),"")</f>
        <v/>
      </c>
      <c r="BO189" s="320" t="str">
        <f>_xlfn.IFNA(VLOOKUP($B189,'I-LogEmaxOverpEC50'!$A:$AR,MATCH(BO$1,'I-LogEmaxOverpEC50'!$A$1:$AR$1,0),FALSE),"")</f>
        <v/>
      </c>
      <c r="BP189" s="320" t="str">
        <f>_xlfn.IFNA(VLOOKUP($B189,'I-LogEmaxOverpEC50'!$A:$AR,MATCH(BP$1,'I-LogEmaxOverpEC50'!$A$1:$AR$1,0),FALSE),"")</f>
        <v/>
      </c>
      <c r="BQ189" s="320" t="str">
        <f>_xlfn.IFNA(VLOOKUP($B189,'I-LogEmaxOverpEC50'!$A:$AR,MATCH(BQ$1,'I-LogEmaxOverpEC50'!$A$1:$AR$1,0),FALSE),"")</f>
        <v/>
      </c>
      <c r="BR189" s="320">
        <f>_xlfn.IFNA(VLOOKUP($B189,'I-LogEmaxOverpEC50'!$A:$AR,MATCH(BR$1,'I-LogEmaxOverpEC50'!$A$1:$AR$1,0),FALSE),"")</f>
        <v>9.6184117232853126</v>
      </c>
      <c r="BS189" s="320" t="str">
        <f>_xlfn.IFNA(VLOOKUP($B189,'I-LogEmaxOverpEC50'!$A:$AR,MATCH(BS$1,'I-LogEmaxOverpEC50'!$A$1:$AR$1,0),FALSE),"")</f>
        <v/>
      </c>
      <c r="BT189" s="320" t="str">
        <f>_xlfn.IFNA(VLOOKUP($B189,'I-LogEmaxOverpEC50'!$A:$AR,MATCH(BT$1,'I-LogEmaxOverpEC50'!$A$1:$AR$1,0),FALSE),"")</f>
        <v/>
      </c>
      <c r="BU189" s="320" t="str">
        <f>_xlfn.IFNA(VLOOKUP($B189,'I-LogEmaxOverpEC50'!$A:$AR,MATCH(BU$1,'I-LogEmaxOverpEC50'!$A$1:$AR$1,0),FALSE),"")</f>
        <v/>
      </c>
      <c r="BV189" s="114" t="str" cm="1">
        <f t="array" ref="BV189">_xlfn.IFS(AND($C189="A",_xlfn.CONCAT(F189:G189)&lt;&gt;"",$A189=1),"x",AND($C189="A",_xlfn.CONCAT(F189:G189)="",$A189=1),"-",$A$1&lt;&gt;"","")</f>
        <v/>
      </c>
      <c r="BW189" s="113" t="str" cm="1">
        <f t="array" ref="BW189">_xlfn.IFS(AND($C189="A",_xlfn.CONCAT(H189:L189)&lt;&gt;"",$A189=1),"x",AND($C189="A",_xlfn.CONCAT(H189:L189)="",$A189=1),"-",$A$1&lt;&gt;"","")</f>
        <v/>
      </c>
      <c r="BX189" s="113" t="str" cm="1">
        <f t="array" ref="BX189">_xlfn.IFS(AND($C189="A",_xlfn.CONCAT(M189:P189)&lt;&gt;"",$A189=1),"x",AND($C189="A",_xlfn.CONCAT(M189:P189)="",$A189=1),"-",$A$1&lt;&gt;"","")</f>
        <v/>
      </c>
      <c r="BY189" s="113" t="str" cm="1">
        <f t="array" ref="BY189">_xlfn.IFS(AND($C189="A",_xlfn.CONCAT(Q189:R189)&lt;&gt;"",$A189=1),"x",AND($C189="A",_xlfn.CONCAT(Q189:R189)="",$A189=1),"-",$A$1&lt;&gt;"","")</f>
        <v/>
      </c>
      <c r="BZ189" s="121" t="str">
        <f t="shared" si="95"/>
        <v/>
      </c>
      <c r="CA189" s="120" t="str">
        <f t="shared" si="96"/>
        <v/>
      </c>
      <c r="CB189" s="120" t="str">
        <f t="shared" si="97"/>
        <v/>
      </c>
      <c r="CC189" s="120" t="str">
        <f t="shared" si="98"/>
        <v/>
      </c>
      <c r="CD189" s="121" t="str">
        <f t="shared" si="99"/>
        <v/>
      </c>
      <c r="CE189" s="120" t="str">
        <f t="shared" si="100"/>
        <v/>
      </c>
      <c r="CF189" s="120" t="str">
        <f t="shared" si="101"/>
        <v/>
      </c>
      <c r="CG189" s="120" t="str">
        <f t="shared" si="102"/>
        <v/>
      </c>
      <c r="CH189" s="120" t="str">
        <f t="shared" si="103"/>
        <v/>
      </c>
      <c r="CI189" s="120" t="str">
        <f t="shared" si="104"/>
        <v/>
      </c>
    </row>
    <row r="190" spans="1:87" x14ac:dyDescent="0.2">
      <c r="A190" s="311" cm="1">
        <f t="array" ref="A190">_xlfn.IFS(SUM(F190:R190)&gt;0,1,Z190&gt;0,2,TRUE,3)</f>
        <v>2</v>
      </c>
      <c r="B190" s="311" t="s">
        <v>1371</v>
      </c>
      <c r="C190" s="311" t="str">
        <f>_xlfn.XLOOKUP(B190,RecNamesAll!A:A,RecNamesAll!E:E)</f>
        <v>A</v>
      </c>
      <c r="D190" s="311" t="str">
        <f>_xlfn.XLOOKUP(B190,RecNamesAll!A:A,RecNamesAll!C:C)</f>
        <v>AT2</v>
      </c>
      <c r="F190" s="312" t="str">
        <f t="shared" si="70"/>
        <v/>
      </c>
      <c r="G190" s="313" t="str">
        <f t="shared" si="71"/>
        <v/>
      </c>
      <c r="H190" s="312" t="str">
        <f t="shared" si="72"/>
        <v/>
      </c>
      <c r="I190" s="313" t="str">
        <f t="shared" si="73"/>
        <v/>
      </c>
      <c r="J190" s="313" t="str">
        <f t="shared" si="74"/>
        <v/>
      </c>
      <c r="K190" s="313" t="str">
        <f t="shared" si="75"/>
        <v/>
      </c>
      <c r="L190" s="313" t="str">
        <f t="shared" si="76"/>
        <v/>
      </c>
      <c r="M190" s="312" t="str">
        <f t="shared" si="77"/>
        <v/>
      </c>
      <c r="N190" s="313" t="str">
        <f t="shared" si="78"/>
        <v/>
      </c>
      <c r="O190" s="313" t="str">
        <f t="shared" si="79"/>
        <v/>
      </c>
      <c r="P190" s="313" t="str">
        <f t="shared" si="80"/>
        <v/>
      </c>
      <c r="Q190" s="312" t="str">
        <f t="shared" si="81"/>
        <v/>
      </c>
      <c r="R190" s="313" t="str">
        <f t="shared" si="82"/>
        <v/>
      </c>
      <c r="S190" s="314" t="str">
        <f t="shared" si="83"/>
        <v/>
      </c>
      <c r="T190" s="315" t="str">
        <f t="shared" si="84"/>
        <v>A</v>
      </c>
      <c r="U190" s="311" t="str">
        <f t="shared" si="85"/>
        <v>AT2</v>
      </c>
      <c r="V190" s="316" t="str">
        <f>IF(VLOOKUP($B190,GtP!$A:$AA,MATCH("Gs_0-2",GtP!$A$1:$AA$1,0),FALSE)=0,"",VLOOKUP($B190,GtP!$A:$AA,MATCH("Gs_0-2",GtP!$A$1:$AA$1,0),FALSE))</f>
        <v/>
      </c>
      <c r="W190" s="317">
        <f>IF(VLOOKUP($B190,GtP!$A:$AA,MATCH("Gi/o_0-2",GtP!$A$1:$AA$1,0),FALSE)=0,"",VLOOKUP($B190,GtP!$A:$AA,MATCH("Gi/o_0-2",GtP!$A$1:$AA$1,0),FALSE))</f>
        <v>1</v>
      </c>
      <c r="X190" s="317" t="str">
        <f>IF(VLOOKUP($B190,GtP!$A:$AA,MATCH("Gq/11_0-2",GtP!$A$1:$AA$1,0),FALSE)=0,"",VLOOKUP($B190,GtP!$A:$AA,MATCH("Gq/11_0-2",GtP!$A$1:$AA$1,0),FALSE))</f>
        <v/>
      </c>
      <c r="Y190" s="317" t="str">
        <f>IF(VLOOKUP($B190,GtP!$A:$AA,MATCH("G12/13_0-2",GtP!$A$1:$AA$1,0),FALSE)=0,"",VLOOKUP($B190,GtP!$A:$AA,MATCH("G12/13_0-2",GtP!$A$1:$AA$1,0),FALSE))</f>
        <v/>
      </c>
      <c r="Z190" s="318">
        <f t="shared" si="86"/>
        <v>1</v>
      </c>
      <c r="AA190" s="317" t="str">
        <f t="shared" si="87"/>
        <v/>
      </c>
      <c r="AB190" s="317">
        <f t="shared" si="88"/>
        <v>1</v>
      </c>
      <c r="AC190" s="317" t="str">
        <f t="shared" si="89"/>
        <v/>
      </c>
      <c r="AD190" s="317" t="str">
        <f t="shared" si="90"/>
        <v/>
      </c>
      <c r="AE190" s="315" t="str">
        <f t="shared" si="91"/>
        <v/>
      </c>
      <c r="AF190" s="311" t="str">
        <f t="shared" si="92"/>
        <v/>
      </c>
      <c r="AG190" s="311" t="str">
        <f t="shared" si="93"/>
        <v/>
      </c>
      <c r="AH190" s="311" t="str">
        <f t="shared" si="94"/>
        <v/>
      </c>
      <c r="AI190" s="316" t="str">
        <f>_xlfn.CONCAT(IF(AV190="","-","B"),IF(BI190="","-","I"),VLOOKUP($B190,GtP!$A:$BB,MATCH("Gs_0-1",GtP!$A$1:$BB$1,0),FALSE))</f>
        <v>---</v>
      </c>
      <c r="AJ190" s="317" t="str">
        <f>_xlfn.CONCAT(IF(AW190="","-","B"),IF(BJ190="","-","I"),VLOOKUP($B190,GtP!$A:$BB,MATCH("Gs_0-1",GtP!$A$1:$BB$1,0),FALSE))</f>
        <v>---</v>
      </c>
      <c r="AK190" s="317" t="str">
        <f>_xlfn.CONCAT(IF(AX190="","-","B"),IF(BK190="","-","I"),VLOOKUP($B190,GtP!$A:$BB,MATCH("Gi/o_0-1",GtP!$A$1:$BB$1,0),FALSE))</f>
        <v>--G</v>
      </c>
      <c r="AL190" s="317" t="str">
        <f>_xlfn.CONCAT(IF(AY190="","-","B"),IF(BL190="","-","I"),VLOOKUP($B190,GtP!$A:$BB,MATCH("Gi/o_0-1",GtP!$A$1:$BB$1,0),FALSE))</f>
        <v>--G</v>
      </c>
      <c r="AM190" s="317" t="str">
        <f>_xlfn.CONCAT(IF(AZ190="","-","B"),IF(BM190="","-","I"),VLOOKUP($B190,GtP!$A:$BB,MATCH("Gi/o_0-1",GtP!$A$1:$BB$1,0),FALSE))</f>
        <v>--G</v>
      </c>
      <c r="AN190" s="317" t="str">
        <f>_xlfn.CONCAT(IF(BA190="","-","B"),IF(BN190="","-","I"),VLOOKUP($B190,GtP!$A:$BB,MATCH("Gi/o_0-1",GtP!$A$1:$BB$1,0),FALSE))</f>
        <v>--G</v>
      </c>
      <c r="AO190" s="317" t="str">
        <f>_xlfn.CONCAT(IF(BB190="","-","B"),IF(BO190="","-","I"),VLOOKUP($B190,GtP!$A:$BB,MATCH("Gi/o_0-1",GtP!$A$1:$BB$1,0),FALSE))</f>
        <v>--G</v>
      </c>
      <c r="AP190" s="317" t="str">
        <f>_xlfn.CONCAT(IF(BC190="","-","B"),IF(BP190="","-","I"),VLOOKUP($B190,GtP!$A:$BB,MATCH("Gq/11_0-1",GtP!$A$1:$BB$1,0),FALSE))</f>
        <v>---</v>
      </c>
      <c r="AQ190" s="317" t="str">
        <f>_xlfn.CONCAT(IF(BD190="","-","B"),IF(BQ190="","-","I"),VLOOKUP($B190,GtP!$A:$BB,MATCH("Gq/11_0-1",GtP!$A$1:$BB$1,0),FALSE))</f>
        <v>---</v>
      </c>
      <c r="AR190" s="317" t="str">
        <f>_xlfn.CONCAT(IF(BE190="","-","B"),IF(BR190="","-","I"),VLOOKUP($B190,GtP!$A:$BB,MATCH("Gq/11_0-1",GtP!$A$1:$BB$1,0),FALSE))</f>
        <v>---</v>
      </c>
      <c r="AS190" s="317" t="str">
        <f>_xlfn.CONCAT(IF(BF190="","-","B"),IF(BS190="","-","I"),VLOOKUP($B190,GtP!$A:$BB,MATCH("Gq/11_0-1",GtP!$A$1:$BB$1,0),FALSE))</f>
        <v>---</v>
      </c>
      <c r="AT190" s="317" t="str">
        <f>_xlfn.CONCAT(IF(BG190="","-","B"),IF(BT190="","-","I"),VLOOKUP($B190,GtP!$A:$BB,MATCH("G12/13_0-1",GtP!$A$1:$BB$1,0),FALSE))</f>
        <v>---</v>
      </c>
      <c r="AU190" s="317" t="str">
        <f>_xlfn.CONCAT(IF(BH190="","-","B"),IF(BU190="","-","I"),VLOOKUP($B190,GtP!$A:$BB,MATCH("G12/13_0-1",GtP!$A$1:$BB$1,0),FALSE))</f>
        <v>---</v>
      </c>
      <c r="AV190" s="319" t="str">
        <f>_xlfn.IFNA(VLOOKUP($B190,'B-LogEmaxOverpEC50'!$A:$AL,MATCH(AV$1,'B-LogEmaxOverpEC50'!$A$1:$AL$1,0),FALSE),"")</f>
        <v/>
      </c>
      <c r="AX190" s="321" t="str">
        <f>_xlfn.IFNA(VLOOKUP($B190,'B-LogEmaxOverpEC50'!$A:$AL,MATCH(AX$1,'B-LogEmaxOverpEC50'!$A$1:$AL$1,0),FALSE),"")</f>
        <v/>
      </c>
      <c r="AY190" s="321" t="str">
        <f>_xlfn.IFNA(VLOOKUP($B190,'B-LogEmaxOverpEC50'!$A:$AL,MATCH(AY$1,'B-LogEmaxOverpEC50'!$A$1:$AL$1,0),FALSE),"")</f>
        <v/>
      </c>
      <c r="AZ190" s="321" t="str">
        <f>_xlfn.IFNA(VLOOKUP($B190,'B-LogEmaxOverpEC50'!$A:$AL,MATCH(AZ$1,'B-LogEmaxOverpEC50'!$A$1:$AL$1,0),FALSE),"")</f>
        <v/>
      </c>
      <c r="BA190" s="321" t="str">
        <f>_xlfn.IFNA(VLOOKUP($B190,'B-LogEmaxOverpEC50'!$A:$AL,MATCH(BA$1,'B-LogEmaxOverpEC50'!$A$1:$AL$1,0),FALSE),"")</f>
        <v/>
      </c>
      <c r="BB190" s="321" t="str">
        <f>_xlfn.IFNA(VLOOKUP($B190,'B-LogEmaxOverpEC50'!$A:$AL,MATCH(BB$1,'B-LogEmaxOverpEC50'!$A$1:$AL$1,0),FALSE),"")</f>
        <v/>
      </c>
      <c r="BC190" s="321" t="str">
        <f>_xlfn.IFNA(VLOOKUP($B190,'B-LogEmaxOverpEC50'!$A:$AL,MATCH(BC$1,'B-LogEmaxOverpEC50'!$A$1:$AL$1,0),FALSE),"")</f>
        <v/>
      </c>
      <c r="BD190" s="321" t="str">
        <f>_xlfn.IFNA(VLOOKUP($B190,'B-LogEmaxOverpEC50'!$A:$AL,MATCH(BD$1,'B-LogEmaxOverpEC50'!$A$1:$AL$1,0),FALSE),"")</f>
        <v/>
      </c>
      <c r="BE190" s="321" t="str">
        <f>_xlfn.IFNA(VLOOKUP($B190,'B-LogEmaxOverpEC50'!$A:$AL,MATCH(BE$1,'B-LogEmaxOverpEC50'!$A$1:$AL$1,0),FALSE),"")</f>
        <v/>
      </c>
      <c r="BF190" s="321" t="str">
        <f>_xlfn.IFNA(VLOOKUP($B190,'B-LogEmaxOverpEC50'!$A:$AL,MATCH(BF$1,'B-LogEmaxOverpEC50'!$A$1:$AL$1,0),FALSE),"")</f>
        <v/>
      </c>
      <c r="BG190" s="321" t="str">
        <f>_xlfn.IFNA(VLOOKUP($B190,'B-LogEmaxOverpEC50'!$A:$AL,MATCH(BG$1,'B-LogEmaxOverpEC50'!$A$1:$AL$1,0),FALSE),"")</f>
        <v/>
      </c>
      <c r="BH190" s="321" t="str">
        <f>_xlfn.IFNA(VLOOKUP($B190,'B-LogEmaxOverpEC50'!$A:$AL,MATCH(BH$1,'B-LogEmaxOverpEC50'!$A$1:$AL$1,0),FALSE),"")</f>
        <v/>
      </c>
      <c r="BI190" s="322" t="str">
        <f>_xlfn.IFNA(VLOOKUP($B190,'I-LogEmaxOverpEC50'!$A:$AR,MATCH(BI$1,'I-LogEmaxOverpEC50'!$A$1:$AR$1,0),FALSE),"")</f>
        <v/>
      </c>
      <c r="BJ190" s="320" t="str">
        <f>_xlfn.IFNA(VLOOKUP($B190,'I-LogEmaxOverpEC50'!$A:$AR,MATCH(BJ$1,'I-LogEmaxOverpEC50'!$A$1:$AR$1,0),FALSE),"")</f>
        <v/>
      </c>
      <c r="BK190" s="320" t="str">
        <f>_xlfn.IFNA(VLOOKUP($B190,'I-LogEmaxOverpEC50'!$A:$AR,MATCH(BK$1,'I-LogEmaxOverpEC50'!$A$1:$AR$1,0),FALSE),"")</f>
        <v/>
      </c>
      <c r="BL190" s="320" t="str">
        <f>_xlfn.IFNA(VLOOKUP($B190,'I-LogEmaxOverpEC50'!$A:$AR,MATCH(BL$1,'I-LogEmaxOverpEC50'!$A$1:$AR$1,0),FALSE),"")</f>
        <v/>
      </c>
      <c r="BM190" s="320" t="str">
        <f>_xlfn.IFNA(VLOOKUP($B190,'I-LogEmaxOverpEC50'!$A:$AR,MATCH(BM$1,'I-LogEmaxOverpEC50'!$A$1:$AR$1,0),FALSE),"")</f>
        <v/>
      </c>
      <c r="BN190" s="320" t="str">
        <f>_xlfn.IFNA(VLOOKUP($B190,'I-LogEmaxOverpEC50'!$A:$AR,MATCH(BN$1,'I-LogEmaxOverpEC50'!$A$1:$AR$1,0),FALSE),"")</f>
        <v/>
      </c>
      <c r="BO190" s="320" t="str">
        <f>_xlfn.IFNA(VLOOKUP($B190,'I-LogEmaxOverpEC50'!$A:$AR,MATCH(BO$1,'I-LogEmaxOverpEC50'!$A$1:$AR$1,0),FALSE),"")</f>
        <v/>
      </c>
      <c r="BP190" s="320" t="str">
        <f>_xlfn.IFNA(VLOOKUP($B190,'I-LogEmaxOverpEC50'!$A:$AR,MATCH(BP$1,'I-LogEmaxOverpEC50'!$A$1:$AR$1,0),FALSE),"")</f>
        <v/>
      </c>
      <c r="BQ190" s="320" t="str">
        <f>_xlfn.IFNA(VLOOKUP($B190,'I-LogEmaxOverpEC50'!$A:$AR,MATCH(BQ$1,'I-LogEmaxOverpEC50'!$A$1:$AR$1,0),FALSE),"")</f>
        <v/>
      </c>
      <c r="BR190" s="320" t="str">
        <f>_xlfn.IFNA(VLOOKUP($B190,'I-LogEmaxOverpEC50'!$A:$AR,MATCH(BR$1,'I-LogEmaxOverpEC50'!$A$1:$AR$1,0),FALSE),"")</f>
        <v/>
      </c>
      <c r="BS190" s="320" t="str">
        <f>_xlfn.IFNA(VLOOKUP($B190,'I-LogEmaxOverpEC50'!$A:$AR,MATCH(BS$1,'I-LogEmaxOverpEC50'!$A$1:$AR$1,0),FALSE),"")</f>
        <v/>
      </c>
      <c r="BT190" s="320" t="str">
        <f>_xlfn.IFNA(VLOOKUP($B190,'I-LogEmaxOverpEC50'!$A:$AR,MATCH(BT$1,'I-LogEmaxOverpEC50'!$A$1:$AR$1,0),FALSE),"")</f>
        <v/>
      </c>
      <c r="BU190" s="320" t="str">
        <f>_xlfn.IFNA(VLOOKUP($B190,'I-LogEmaxOverpEC50'!$A:$AR,MATCH(BU$1,'I-LogEmaxOverpEC50'!$A$1:$AR$1,0),FALSE),"")</f>
        <v/>
      </c>
      <c r="BV190" s="114" t="str" cm="1">
        <f t="array" ref="BV190">_xlfn.IFS(AND($C190="A",_xlfn.CONCAT(F190:G190)&lt;&gt;"",$A190=1),"x",AND($C190="A",_xlfn.CONCAT(F190:G190)="",$A190=1),"-",$A$1&lt;&gt;"","")</f>
        <v/>
      </c>
      <c r="BW190" s="113" t="str" cm="1">
        <f t="array" ref="BW190">_xlfn.IFS(AND($C190="A",_xlfn.CONCAT(H190:L190)&lt;&gt;"",$A190=1),"x",AND($C190="A",_xlfn.CONCAT(H190:L190)="",$A190=1),"-",$A$1&lt;&gt;"","")</f>
        <v/>
      </c>
      <c r="BX190" s="113" t="str" cm="1">
        <f t="array" ref="BX190">_xlfn.IFS(AND($C190="A",_xlfn.CONCAT(M190:P190)&lt;&gt;"",$A190=1),"x",AND($C190="A",_xlfn.CONCAT(M190:P190)="",$A190=1),"-",$A$1&lt;&gt;"","")</f>
        <v/>
      </c>
      <c r="BY190" s="113" t="str" cm="1">
        <f t="array" ref="BY190">_xlfn.IFS(AND($C190="A",_xlfn.CONCAT(Q190:R190)&lt;&gt;"",$A190=1),"x",AND($C190="A",_xlfn.CONCAT(Q190:R190)="",$A190=1),"-",$A$1&lt;&gt;"","")</f>
        <v/>
      </c>
      <c r="BZ190" s="121" t="str">
        <f t="shared" si="95"/>
        <v/>
      </c>
      <c r="CA190" s="120" t="str">
        <f t="shared" si="96"/>
        <v/>
      </c>
      <c r="CB190" s="120" t="str">
        <f t="shared" si="97"/>
        <v/>
      </c>
      <c r="CC190" s="120" t="str">
        <f t="shared" si="98"/>
        <v/>
      </c>
      <c r="CD190" s="121" t="str">
        <f t="shared" si="99"/>
        <v/>
      </c>
      <c r="CE190" s="120" t="str">
        <f t="shared" si="100"/>
        <v/>
      </c>
      <c r="CF190" s="120" t="str">
        <f t="shared" si="101"/>
        <v/>
      </c>
      <c r="CG190" s="120" t="str">
        <f t="shared" si="102"/>
        <v/>
      </c>
      <c r="CH190" s="120" t="str">
        <f t="shared" si="103"/>
        <v/>
      </c>
      <c r="CI190" s="120" t="str">
        <f t="shared" si="104"/>
        <v/>
      </c>
    </row>
    <row r="191" spans="1:87" x14ac:dyDescent="0.2">
      <c r="A191" s="311" cm="1">
        <f t="array" ref="A191">_xlfn.IFS(SUM(F191:R191)&gt;0,1,Z191&gt;0,2,TRUE,3)</f>
        <v>2</v>
      </c>
      <c r="B191" s="311" t="s">
        <v>1323</v>
      </c>
      <c r="C191" s="311" t="str">
        <f>_xlfn.XLOOKUP(B191,RecNamesAll!A:A,RecNamesAll!E:E)</f>
        <v>A</v>
      </c>
      <c r="D191" s="311" t="str">
        <f>_xlfn.XLOOKUP(B191,RecNamesAll!A:A,RecNamesAll!C:C)</f>
        <v>CCR1</v>
      </c>
      <c r="F191" s="312" t="str">
        <f t="shared" si="70"/>
        <v/>
      </c>
      <c r="G191" s="313" t="str">
        <f t="shared" si="71"/>
        <v/>
      </c>
      <c r="H191" s="312" t="str">
        <f t="shared" si="72"/>
        <v/>
      </c>
      <c r="I191" s="313" t="str">
        <f t="shared" si="73"/>
        <v/>
      </c>
      <c r="J191" s="313" t="str">
        <f t="shared" si="74"/>
        <v/>
      </c>
      <c r="K191" s="313" t="str">
        <f t="shared" si="75"/>
        <v/>
      </c>
      <c r="L191" s="313" t="str">
        <f t="shared" si="76"/>
        <v/>
      </c>
      <c r="M191" s="312" t="str">
        <f t="shared" si="77"/>
        <v/>
      </c>
      <c r="N191" s="313" t="str">
        <f t="shared" si="78"/>
        <v/>
      </c>
      <c r="O191" s="313" t="str">
        <f t="shared" si="79"/>
        <v/>
      </c>
      <c r="P191" s="313" t="str">
        <f t="shared" si="80"/>
        <v/>
      </c>
      <c r="Q191" s="312" t="str">
        <f t="shared" si="81"/>
        <v/>
      </c>
      <c r="R191" s="313" t="str">
        <f t="shared" si="82"/>
        <v/>
      </c>
      <c r="S191" s="314" t="str">
        <f t="shared" si="83"/>
        <v/>
      </c>
      <c r="T191" s="315" t="str">
        <f t="shared" si="84"/>
        <v>A</v>
      </c>
      <c r="U191" s="311" t="str">
        <f t="shared" si="85"/>
        <v>CCR1</v>
      </c>
      <c r="V191" s="316" t="str">
        <f>IF(VLOOKUP($B191,GtP!$A:$AA,MATCH("Gs_0-2",GtP!$A$1:$AA$1,0),FALSE)=0,"",VLOOKUP($B191,GtP!$A:$AA,MATCH("Gs_0-2",GtP!$A$1:$AA$1,0),FALSE))</f>
        <v/>
      </c>
      <c r="W191" s="317">
        <f>IF(VLOOKUP($B191,GtP!$A:$AA,MATCH("Gi/o_0-2",GtP!$A$1:$AA$1,0),FALSE)=0,"",VLOOKUP($B191,GtP!$A:$AA,MATCH("Gi/o_0-2",GtP!$A$1:$AA$1,0),FALSE))</f>
        <v>1</v>
      </c>
      <c r="X191" s="317" t="str">
        <f>IF(VLOOKUP($B191,GtP!$A:$AA,MATCH("Gq/11_0-2",GtP!$A$1:$AA$1,0),FALSE)=0,"",VLOOKUP($B191,GtP!$A:$AA,MATCH("Gq/11_0-2",GtP!$A$1:$AA$1,0),FALSE))</f>
        <v/>
      </c>
      <c r="Y191" s="317" t="str">
        <f>IF(VLOOKUP($B191,GtP!$A:$AA,MATCH("G12/13_0-2",GtP!$A$1:$AA$1,0),FALSE)=0,"",VLOOKUP($B191,GtP!$A:$AA,MATCH("G12/13_0-2",GtP!$A$1:$AA$1,0),FALSE))</f>
        <v/>
      </c>
      <c r="Z191" s="318">
        <f t="shared" si="86"/>
        <v>1</v>
      </c>
      <c r="AA191" s="317" t="str">
        <f t="shared" si="87"/>
        <v/>
      </c>
      <c r="AB191" s="317">
        <f t="shared" si="88"/>
        <v>1</v>
      </c>
      <c r="AC191" s="317" t="str">
        <f t="shared" si="89"/>
        <v/>
      </c>
      <c r="AD191" s="317" t="str">
        <f t="shared" si="90"/>
        <v/>
      </c>
      <c r="AE191" s="315" t="str">
        <f t="shared" si="91"/>
        <v/>
      </c>
      <c r="AF191" s="311" t="str">
        <f t="shared" si="92"/>
        <v/>
      </c>
      <c r="AG191" s="311" t="str">
        <f t="shared" si="93"/>
        <v/>
      </c>
      <c r="AH191" s="311" t="str">
        <f t="shared" si="94"/>
        <v/>
      </c>
      <c r="AI191" s="316" t="str">
        <f>_xlfn.CONCAT(IF(AV191="","-","B"),IF(BI191="","-","I"),VLOOKUP($B191,GtP!$A:$BB,MATCH("Gs_0-1",GtP!$A$1:$BB$1,0),FALSE))</f>
        <v>---</v>
      </c>
      <c r="AJ191" s="317" t="str">
        <f>_xlfn.CONCAT(IF(AW191="","-","B"),IF(BJ191="","-","I"),VLOOKUP($B191,GtP!$A:$BB,MATCH("Gs_0-1",GtP!$A$1:$BB$1,0),FALSE))</f>
        <v>---</v>
      </c>
      <c r="AK191" s="317" t="str">
        <f>_xlfn.CONCAT(IF(AX191="","-","B"),IF(BK191="","-","I"),VLOOKUP($B191,GtP!$A:$BB,MATCH("Gi/o_0-1",GtP!$A$1:$BB$1,0),FALSE))</f>
        <v>--G</v>
      </c>
      <c r="AL191" s="317" t="str">
        <f>_xlfn.CONCAT(IF(AY191="","-","B"),IF(BL191="","-","I"),VLOOKUP($B191,GtP!$A:$BB,MATCH("Gi/o_0-1",GtP!$A$1:$BB$1,0),FALSE))</f>
        <v>--G</v>
      </c>
      <c r="AM191" s="317" t="str">
        <f>_xlfn.CONCAT(IF(AZ191="","-","B"),IF(BM191="","-","I"),VLOOKUP($B191,GtP!$A:$BB,MATCH("Gi/o_0-1",GtP!$A$1:$BB$1,0),FALSE))</f>
        <v>--G</v>
      </c>
      <c r="AN191" s="317" t="str">
        <f>_xlfn.CONCAT(IF(BA191="","-","B"),IF(BN191="","-","I"),VLOOKUP($B191,GtP!$A:$BB,MATCH("Gi/o_0-1",GtP!$A$1:$BB$1,0),FALSE))</f>
        <v>--G</v>
      </c>
      <c r="AO191" s="317" t="str">
        <f>_xlfn.CONCAT(IF(BB191="","-","B"),IF(BO191="","-","I"),VLOOKUP($B191,GtP!$A:$BB,MATCH("Gi/o_0-1",GtP!$A$1:$BB$1,0),FALSE))</f>
        <v>--G</v>
      </c>
      <c r="AP191" s="317" t="str">
        <f>_xlfn.CONCAT(IF(BC191="","-","B"),IF(BP191="","-","I"),VLOOKUP($B191,GtP!$A:$BB,MATCH("Gq/11_0-1",GtP!$A$1:$BB$1,0),FALSE))</f>
        <v>---</v>
      </c>
      <c r="AQ191" s="317" t="str">
        <f>_xlfn.CONCAT(IF(BD191="","-","B"),IF(BQ191="","-","I"),VLOOKUP($B191,GtP!$A:$BB,MATCH("Gq/11_0-1",GtP!$A$1:$BB$1,0),FALSE))</f>
        <v>---</v>
      </c>
      <c r="AR191" s="317" t="str">
        <f>_xlfn.CONCAT(IF(BE191="","-","B"),IF(BR191="","-","I"),VLOOKUP($B191,GtP!$A:$BB,MATCH("Gq/11_0-1",GtP!$A$1:$BB$1,0),FALSE))</f>
        <v>---</v>
      </c>
      <c r="AS191" s="317" t="str">
        <f>_xlfn.CONCAT(IF(BF191="","-","B"),IF(BS191="","-","I"),VLOOKUP($B191,GtP!$A:$BB,MATCH("Gq/11_0-1",GtP!$A$1:$BB$1,0),FALSE))</f>
        <v>---</v>
      </c>
      <c r="AT191" s="317" t="str">
        <f>_xlfn.CONCAT(IF(BG191="","-","B"),IF(BT191="","-","I"),VLOOKUP($B191,GtP!$A:$BB,MATCH("G12/13_0-1",GtP!$A$1:$BB$1,0),FALSE))</f>
        <v>---</v>
      </c>
      <c r="AU191" s="317" t="str">
        <f>_xlfn.CONCAT(IF(BH191="","-","B"),IF(BU191="","-","I"),VLOOKUP($B191,GtP!$A:$BB,MATCH("G12/13_0-1",GtP!$A$1:$BB$1,0),FALSE))</f>
        <v>---</v>
      </c>
      <c r="AV191" s="319" t="str">
        <f>_xlfn.IFNA(VLOOKUP($B191,'B-LogEmaxOverpEC50'!$A:$AL,MATCH(AV$1,'B-LogEmaxOverpEC50'!$A$1:$AL$1,0),FALSE),"")</f>
        <v/>
      </c>
      <c r="AX191" s="321" t="str">
        <f>_xlfn.IFNA(VLOOKUP($B191,'B-LogEmaxOverpEC50'!$A:$AL,MATCH(AX$1,'B-LogEmaxOverpEC50'!$A$1:$AL$1,0),FALSE),"")</f>
        <v/>
      </c>
      <c r="AY191" s="321" t="str">
        <f>_xlfn.IFNA(VLOOKUP($B191,'B-LogEmaxOverpEC50'!$A:$AL,MATCH(AY$1,'B-LogEmaxOverpEC50'!$A$1:$AL$1,0),FALSE),"")</f>
        <v/>
      </c>
      <c r="AZ191" s="321" t="str">
        <f>_xlfn.IFNA(VLOOKUP($B191,'B-LogEmaxOverpEC50'!$A:$AL,MATCH(AZ$1,'B-LogEmaxOverpEC50'!$A$1:$AL$1,0),FALSE),"")</f>
        <v/>
      </c>
      <c r="BA191" s="321" t="str">
        <f>_xlfn.IFNA(VLOOKUP($B191,'B-LogEmaxOverpEC50'!$A:$AL,MATCH(BA$1,'B-LogEmaxOverpEC50'!$A$1:$AL$1,0),FALSE),"")</f>
        <v/>
      </c>
      <c r="BB191" s="321" t="str">
        <f>_xlfn.IFNA(VLOOKUP($B191,'B-LogEmaxOverpEC50'!$A:$AL,MATCH(BB$1,'B-LogEmaxOverpEC50'!$A$1:$AL$1,0),FALSE),"")</f>
        <v/>
      </c>
      <c r="BC191" s="321" t="str">
        <f>_xlfn.IFNA(VLOOKUP($B191,'B-LogEmaxOverpEC50'!$A:$AL,MATCH(BC$1,'B-LogEmaxOverpEC50'!$A$1:$AL$1,0),FALSE),"")</f>
        <v/>
      </c>
      <c r="BD191" s="321" t="str">
        <f>_xlfn.IFNA(VLOOKUP($B191,'B-LogEmaxOverpEC50'!$A:$AL,MATCH(BD$1,'B-LogEmaxOverpEC50'!$A$1:$AL$1,0),FALSE),"")</f>
        <v/>
      </c>
      <c r="BE191" s="321" t="str">
        <f>_xlfn.IFNA(VLOOKUP($B191,'B-LogEmaxOverpEC50'!$A:$AL,MATCH(BE$1,'B-LogEmaxOverpEC50'!$A$1:$AL$1,0),FALSE),"")</f>
        <v/>
      </c>
      <c r="BF191" s="321" t="str">
        <f>_xlfn.IFNA(VLOOKUP($B191,'B-LogEmaxOverpEC50'!$A:$AL,MATCH(BF$1,'B-LogEmaxOverpEC50'!$A$1:$AL$1,0),FALSE),"")</f>
        <v/>
      </c>
      <c r="BG191" s="321" t="str">
        <f>_xlfn.IFNA(VLOOKUP($B191,'B-LogEmaxOverpEC50'!$A:$AL,MATCH(BG$1,'B-LogEmaxOverpEC50'!$A$1:$AL$1,0),FALSE),"")</f>
        <v/>
      </c>
      <c r="BH191" s="321" t="str">
        <f>_xlfn.IFNA(VLOOKUP($B191,'B-LogEmaxOverpEC50'!$A:$AL,MATCH(BH$1,'B-LogEmaxOverpEC50'!$A$1:$AL$1,0),FALSE),"")</f>
        <v/>
      </c>
      <c r="BI191" s="322" t="str">
        <f>_xlfn.IFNA(VLOOKUP($B191,'I-LogEmaxOverpEC50'!$A:$AR,MATCH(BI$1,'I-LogEmaxOverpEC50'!$A$1:$AR$1,0),FALSE),"")</f>
        <v/>
      </c>
      <c r="BJ191" s="320" t="str">
        <f>_xlfn.IFNA(VLOOKUP($B191,'I-LogEmaxOverpEC50'!$A:$AR,MATCH(BJ$1,'I-LogEmaxOverpEC50'!$A$1:$AR$1,0),FALSE),"")</f>
        <v/>
      </c>
      <c r="BK191" s="320" t="str">
        <f>_xlfn.IFNA(VLOOKUP($B191,'I-LogEmaxOverpEC50'!$A:$AR,MATCH(BK$1,'I-LogEmaxOverpEC50'!$A$1:$AR$1,0),FALSE),"")</f>
        <v/>
      </c>
      <c r="BL191" s="320" t="str">
        <f>_xlfn.IFNA(VLOOKUP($B191,'I-LogEmaxOverpEC50'!$A:$AR,MATCH(BL$1,'I-LogEmaxOverpEC50'!$A$1:$AR$1,0),FALSE),"")</f>
        <v/>
      </c>
      <c r="BM191" s="320" t="str">
        <f>_xlfn.IFNA(VLOOKUP($B191,'I-LogEmaxOverpEC50'!$A:$AR,MATCH(BM$1,'I-LogEmaxOverpEC50'!$A$1:$AR$1,0),FALSE),"")</f>
        <v/>
      </c>
      <c r="BN191" s="320" t="str">
        <f>_xlfn.IFNA(VLOOKUP($B191,'I-LogEmaxOverpEC50'!$A:$AR,MATCH(BN$1,'I-LogEmaxOverpEC50'!$A$1:$AR$1,0),FALSE),"")</f>
        <v/>
      </c>
      <c r="BO191" s="320" t="str">
        <f>_xlfn.IFNA(VLOOKUP($B191,'I-LogEmaxOverpEC50'!$A:$AR,MATCH(BO$1,'I-LogEmaxOverpEC50'!$A$1:$AR$1,0),FALSE),"")</f>
        <v/>
      </c>
      <c r="BP191" s="320" t="str">
        <f>_xlfn.IFNA(VLOOKUP($B191,'I-LogEmaxOverpEC50'!$A:$AR,MATCH(BP$1,'I-LogEmaxOverpEC50'!$A$1:$AR$1,0),FALSE),"")</f>
        <v/>
      </c>
      <c r="BQ191" s="320" t="str">
        <f>_xlfn.IFNA(VLOOKUP($B191,'I-LogEmaxOverpEC50'!$A:$AR,MATCH(BQ$1,'I-LogEmaxOverpEC50'!$A$1:$AR$1,0),FALSE),"")</f>
        <v/>
      </c>
      <c r="BR191" s="320" t="str">
        <f>_xlfn.IFNA(VLOOKUP($B191,'I-LogEmaxOverpEC50'!$A:$AR,MATCH(BR$1,'I-LogEmaxOverpEC50'!$A$1:$AR$1,0),FALSE),"")</f>
        <v/>
      </c>
      <c r="BS191" s="320" t="str">
        <f>_xlfn.IFNA(VLOOKUP($B191,'I-LogEmaxOverpEC50'!$A:$AR,MATCH(BS$1,'I-LogEmaxOverpEC50'!$A$1:$AR$1,0),FALSE),"")</f>
        <v/>
      </c>
      <c r="BT191" s="320" t="str">
        <f>_xlfn.IFNA(VLOOKUP($B191,'I-LogEmaxOverpEC50'!$A:$AR,MATCH(BT$1,'I-LogEmaxOverpEC50'!$A$1:$AR$1,0),FALSE),"")</f>
        <v/>
      </c>
      <c r="BU191" s="320" t="str">
        <f>_xlfn.IFNA(VLOOKUP($B191,'I-LogEmaxOverpEC50'!$A:$AR,MATCH(BU$1,'I-LogEmaxOverpEC50'!$A$1:$AR$1,0),FALSE),"")</f>
        <v/>
      </c>
      <c r="BV191" s="114" t="str" cm="1">
        <f t="array" ref="BV191">_xlfn.IFS(AND($C191="A",_xlfn.CONCAT(F191:G191)&lt;&gt;"",$A191=1),"x",AND($C191="A",_xlfn.CONCAT(F191:G191)="",$A191=1),"-",$A$1&lt;&gt;"","")</f>
        <v/>
      </c>
      <c r="BW191" s="113" t="str" cm="1">
        <f t="array" ref="BW191">_xlfn.IFS(AND($C191="A",_xlfn.CONCAT(H191:L191)&lt;&gt;"",$A191=1),"x",AND($C191="A",_xlfn.CONCAT(H191:L191)="",$A191=1),"-",$A$1&lt;&gt;"","")</f>
        <v/>
      </c>
      <c r="BX191" s="113" t="str" cm="1">
        <f t="array" ref="BX191">_xlfn.IFS(AND($C191="A",_xlfn.CONCAT(M191:P191)&lt;&gt;"",$A191=1),"x",AND($C191="A",_xlfn.CONCAT(M191:P191)="",$A191=1),"-",$A$1&lt;&gt;"","")</f>
        <v/>
      </c>
      <c r="BY191" s="113" t="str" cm="1">
        <f t="array" ref="BY191">_xlfn.IFS(AND($C191="A",_xlfn.CONCAT(Q191:R191)&lt;&gt;"",$A191=1),"x",AND($C191="A",_xlfn.CONCAT(Q191:R191)="",$A191=1),"-",$A$1&lt;&gt;"","")</f>
        <v/>
      </c>
      <c r="BZ191" s="121" t="str">
        <f t="shared" si="95"/>
        <v/>
      </c>
      <c r="CA191" s="120" t="str">
        <f t="shared" si="96"/>
        <v/>
      </c>
      <c r="CB191" s="120" t="str">
        <f t="shared" si="97"/>
        <v/>
      </c>
      <c r="CC191" s="120" t="str">
        <f t="shared" si="98"/>
        <v/>
      </c>
      <c r="CD191" s="121" t="str">
        <f t="shared" si="99"/>
        <v/>
      </c>
      <c r="CE191" s="120" t="str">
        <f t="shared" si="100"/>
        <v/>
      </c>
      <c r="CF191" s="120" t="str">
        <f t="shared" si="101"/>
        <v/>
      </c>
      <c r="CG191" s="120" t="str">
        <f t="shared" si="102"/>
        <v/>
      </c>
      <c r="CH191" s="120" t="str">
        <f t="shared" si="103"/>
        <v/>
      </c>
      <c r="CI191" s="120" t="str">
        <f t="shared" si="104"/>
        <v/>
      </c>
    </row>
    <row r="192" spans="1:87" x14ac:dyDescent="0.2">
      <c r="A192" s="311" cm="1">
        <f t="array" ref="A192">_xlfn.IFS(SUM(F192:R192)&gt;0,1,Z192&gt;0,2,TRUE,3)</f>
        <v>2</v>
      </c>
      <c r="B192" s="311" t="s">
        <v>1320</v>
      </c>
      <c r="C192" s="311" t="str">
        <f>_xlfn.XLOOKUP(B192,RecNamesAll!A:A,RecNamesAll!E:E)</f>
        <v>A</v>
      </c>
      <c r="D192" s="311" t="str">
        <f>_xlfn.XLOOKUP(B192,RecNamesAll!A:A,RecNamesAll!C:C)</f>
        <v>CCR10</v>
      </c>
      <c r="F192" s="312" t="str">
        <f t="shared" si="70"/>
        <v/>
      </c>
      <c r="G192" s="313" t="str">
        <f t="shared" si="71"/>
        <v/>
      </c>
      <c r="H192" s="312" t="str">
        <f t="shared" si="72"/>
        <v/>
      </c>
      <c r="I192" s="313" t="str">
        <f t="shared" si="73"/>
        <v/>
      </c>
      <c r="J192" s="313" t="str">
        <f t="shared" si="74"/>
        <v/>
      </c>
      <c r="K192" s="313" t="str">
        <f t="shared" si="75"/>
        <v/>
      </c>
      <c r="L192" s="313" t="str">
        <f t="shared" si="76"/>
        <v/>
      </c>
      <c r="M192" s="312" t="str">
        <f t="shared" si="77"/>
        <v/>
      </c>
      <c r="N192" s="313" t="str">
        <f t="shared" si="78"/>
        <v/>
      </c>
      <c r="O192" s="313" t="str">
        <f t="shared" si="79"/>
        <v/>
      </c>
      <c r="P192" s="313" t="str">
        <f t="shared" si="80"/>
        <v/>
      </c>
      <c r="Q192" s="312" t="str">
        <f t="shared" si="81"/>
        <v/>
      </c>
      <c r="R192" s="313" t="str">
        <f t="shared" si="82"/>
        <v/>
      </c>
      <c r="S192" s="314" t="str">
        <f t="shared" si="83"/>
        <v/>
      </c>
      <c r="T192" s="315" t="str">
        <f t="shared" si="84"/>
        <v>A</v>
      </c>
      <c r="U192" s="311" t="str">
        <f t="shared" si="85"/>
        <v>CCR10</v>
      </c>
      <c r="V192" s="316" t="str">
        <f>IF(VLOOKUP($B192,GtP!$A:$AA,MATCH("Gs_0-2",GtP!$A$1:$AA$1,0),FALSE)=0,"",VLOOKUP($B192,GtP!$A:$AA,MATCH("Gs_0-2",GtP!$A$1:$AA$1,0),FALSE))</f>
        <v/>
      </c>
      <c r="W192" s="317">
        <f>IF(VLOOKUP($B192,GtP!$A:$AA,MATCH("Gi/o_0-2",GtP!$A$1:$AA$1,0),FALSE)=0,"",VLOOKUP($B192,GtP!$A:$AA,MATCH("Gi/o_0-2",GtP!$A$1:$AA$1,0),FALSE))</f>
        <v>1</v>
      </c>
      <c r="X192" s="317" t="str">
        <f>IF(VLOOKUP($B192,GtP!$A:$AA,MATCH("Gq/11_0-2",GtP!$A$1:$AA$1,0),FALSE)=0,"",VLOOKUP($B192,GtP!$A:$AA,MATCH("Gq/11_0-2",GtP!$A$1:$AA$1,0),FALSE))</f>
        <v/>
      </c>
      <c r="Y192" s="317" t="str">
        <f>IF(VLOOKUP($B192,GtP!$A:$AA,MATCH("G12/13_0-2",GtP!$A$1:$AA$1,0),FALSE)=0,"",VLOOKUP($B192,GtP!$A:$AA,MATCH("G12/13_0-2",GtP!$A$1:$AA$1,0),FALSE))</f>
        <v/>
      </c>
      <c r="Z192" s="318">
        <f t="shared" si="86"/>
        <v>1</v>
      </c>
      <c r="AA192" s="317" t="str">
        <f t="shared" si="87"/>
        <v/>
      </c>
      <c r="AB192" s="317">
        <f t="shared" si="88"/>
        <v>1</v>
      </c>
      <c r="AC192" s="317" t="str">
        <f t="shared" si="89"/>
        <v/>
      </c>
      <c r="AD192" s="317" t="str">
        <f t="shared" si="90"/>
        <v/>
      </c>
      <c r="AE192" s="315" t="str">
        <f t="shared" si="91"/>
        <v/>
      </c>
      <c r="AF192" s="311" t="str">
        <f t="shared" si="92"/>
        <v/>
      </c>
      <c r="AG192" s="311" t="str">
        <f t="shared" si="93"/>
        <v/>
      </c>
      <c r="AH192" s="311" t="str">
        <f t="shared" si="94"/>
        <v/>
      </c>
      <c r="AI192" s="316" t="str">
        <f>_xlfn.CONCAT(IF(AV192="","-","B"),IF(BI192="","-","I"),VLOOKUP($B192,GtP!$A:$BB,MATCH("Gs_0-1",GtP!$A$1:$BB$1,0),FALSE))</f>
        <v>---</v>
      </c>
      <c r="AJ192" s="317" t="str">
        <f>_xlfn.CONCAT(IF(AW192="","-","B"),IF(BJ192="","-","I"),VLOOKUP($B192,GtP!$A:$BB,MATCH("Gs_0-1",GtP!$A$1:$BB$1,0),FALSE))</f>
        <v>---</v>
      </c>
      <c r="AK192" s="317" t="str">
        <f>_xlfn.CONCAT(IF(AX192="","-","B"),IF(BK192="","-","I"),VLOOKUP($B192,GtP!$A:$BB,MATCH("Gi/o_0-1",GtP!$A$1:$BB$1,0),FALSE))</f>
        <v>--G</v>
      </c>
      <c r="AL192" s="317" t="str">
        <f>_xlfn.CONCAT(IF(AY192="","-","B"),IF(BL192="","-","I"),VLOOKUP($B192,GtP!$A:$BB,MATCH("Gi/o_0-1",GtP!$A$1:$BB$1,0),FALSE))</f>
        <v>--G</v>
      </c>
      <c r="AM192" s="317" t="str">
        <f>_xlfn.CONCAT(IF(AZ192="","-","B"),IF(BM192="","-","I"),VLOOKUP($B192,GtP!$A:$BB,MATCH("Gi/o_0-1",GtP!$A$1:$BB$1,0),FALSE))</f>
        <v>--G</v>
      </c>
      <c r="AN192" s="317" t="str">
        <f>_xlfn.CONCAT(IF(BA192="","-","B"),IF(BN192="","-","I"),VLOOKUP($B192,GtP!$A:$BB,MATCH("Gi/o_0-1",GtP!$A$1:$BB$1,0),FALSE))</f>
        <v>--G</v>
      </c>
      <c r="AO192" s="317" t="str">
        <f>_xlfn.CONCAT(IF(BB192="","-","B"),IF(BO192="","-","I"),VLOOKUP($B192,GtP!$A:$BB,MATCH("Gi/o_0-1",GtP!$A$1:$BB$1,0),FALSE))</f>
        <v>--G</v>
      </c>
      <c r="AP192" s="317" t="str">
        <f>_xlfn.CONCAT(IF(BC192="","-","B"),IF(BP192="","-","I"),VLOOKUP($B192,GtP!$A:$BB,MATCH("Gq/11_0-1",GtP!$A$1:$BB$1,0),FALSE))</f>
        <v>---</v>
      </c>
      <c r="AQ192" s="317" t="str">
        <f>_xlfn.CONCAT(IF(BD192="","-","B"),IF(BQ192="","-","I"),VLOOKUP($B192,GtP!$A:$BB,MATCH("Gq/11_0-1",GtP!$A$1:$BB$1,0),FALSE))</f>
        <v>---</v>
      </c>
      <c r="AR192" s="317" t="str">
        <f>_xlfn.CONCAT(IF(BE192="","-","B"),IF(BR192="","-","I"),VLOOKUP($B192,GtP!$A:$BB,MATCH("Gq/11_0-1",GtP!$A$1:$BB$1,0),FALSE))</f>
        <v>---</v>
      </c>
      <c r="AS192" s="317" t="str">
        <f>_xlfn.CONCAT(IF(BF192="","-","B"),IF(BS192="","-","I"),VLOOKUP($B192,GtP!$A:$BB,MATCH("Gq/11_0-1",GtP!$A$1:$BB$1,0),FALSE))</f>
        <v>---</v>
      </c>
      <c r="AT192" s="317" t="str">
        <f>_xlfn.CONCAT(IF(BG192="","-","B"),IF(BT192="","-","I"),VLOOKUP($B192,GtP!$A:$BB,MATCH("G12/13_0-1",GtP!$A$1:$BB$1,0),FALSE))</f>
        <v>---</v>
      </c>
      <c r="AU192" s="317" t="str">
        <f>_xlfn.CONCAT(IF(BH192="","-","B"),IF(BU192="","-","I"),VLOOKUP($B192,GtP!$A:$BB,MATCH("G12/13_0-1",GtP!$A$1:$BB$1,0),FALSE))</f>
        <v>---</v>
      </c>
      <c r="AV192" s="319" t="str">
        <f>_xlfn.IFNA(VLOOKUP($B192,'B-LogEmaxOverpEC50'!$A:$AL,MATCH(AV$1,'B-LogEmaxOverpEC50'!$A$1:$AL$1,0),FALSE),"")</f>
        <v/>
      </c>
      <c r="AX192" s="321" t="str">
        <f>_xlfn.IFNA(VLOOKUP($B192,'B-LogEmaxOverpEC50'!$A:$AL,MATCH(AX$1,'B-LogEmaxOverpEC50'!$A$1:$AL$1,0),FALSE),"")</f>
        <v/>
      </c>
      <c r="AY192" s="321" t="str">
        <f>_xlfn.IFNA(VLOOKUP($B192,'B-LogEmaxOverpEC50'!$A:$AL,MATCH(AY$1,'B-LogEmaxOverpEC50'!$A$1:$AL$1,0),FALSE),"")</f>
        <v/>
      </c>
      <c r="AZ192" s="321" t="str">
        <f>_xlfn.IFNA(VLOOKUP($B192,'B-LogEmaxOverpEC50'!$A:$AL,MATCH(AZ$1,'B-LogEmaxOverpEC50'!$A$1:$AL$1,0),FALSE),"")</f>
        <v/>
      </c>
      <c r="BA192" s="321" t="str">
        <f>_xlfn.IFNA(VLOOKUP($B192,'B-LogEmaxOverpEC50'!$A:$AL,MATCH(BA$1,'B-LogEmaxOverpEC50'!$A$1:$AL$1,0),FALSE),"")</f>
        <v/>
      </c>
      <c r="BB192" s="321" t="str">
        <f>_xlfn.IFNA(VLOOKUP($B192,'B-LogEmaxOverpEC50'!$A:$AL,MATCH(BB$1,'B-LogEmaxOverpEC50'!$A$1:$AL$1,0),FALSE),"")</f>
        <v/>
      </c>
      <c r="BC192" s="321" t="str">
        <f>_xlfn.IFNA(VLOOKUP($B192,'B-LogEmaxOverpEC50'!$A:$AL,MATCH(BC$1,'B-LogEmaxOverpEC50'!$A$1:$AL$1,0),FALSE),"")</f>
        <v/>
      </c>
      <c r="BD192" s="321" t="str">
        <f>_xlfn.IFNA(VLOOKUP($B192,'B-LogEmaxOverpEC50'!$A:$AL,MATCH(BD$1,'B-LogEmaxOverpEC50'!$A$1:$AL$1,0),FALSE),"")</f>
        <v/>
      </c>
      <c r="BE192" s="321" t="str">
        <f>_xlfn.IFNA(VLOOKUP($B192,'B-LogEmaxOverpEC50'!$A:$AL,MATCH(BE$1,'B-LogEmaxOverpEC50'!$A$1:$AL$1,0),FALSE),"")</f>
        <v/>
      </c>
      <c r="BF192" s="321" t="str">
        <f>_xlfn.IFNA(VLOOKUP($B192,'B-LogEmaxOverpEC50'!$A:$AL,MATCH(BF$1,'B-LogEmaxOverpEC50'!$A$1:$AL$1,0),FALSE),"")</f>
        <v/>
      </c>
      <c r="BG192" s="321" t="str">
        <f>_xlfn.IFNA(VLOOKUP($B192,'B-LogEmaxOverpEC50'!$A:$AL,MATCH(BG$1,'B-LogEmaxOverpEC50'!$A$1:$AL$1,0),FALSE),"")</f>
        <v/>
      </c>
      <c r="BH192" s="321" t="str">
        <f>_xlfn.IFNA(VLOOKUP($B192,'B-LogEmaxOverpEC50'!$A:$AL,MATCH(BH$1,'B-LogEmaxOverpEC50'!$A$1:$AL$1,0),FALSE),"")</f>
        <v/>
      </c>
      <c r="BI192" s="322" t="str">
        <f>_xlfn.IFNA(VLOOKUP($B192,'I-LogEmaxOverpEC50'!$A:$AR,MATCH(BI$1,'I-LogEmaxOverpEC50'!$A$1:$AR$1,0),FALSE),"")</f>
        <v/>
      </c>
      <c r="BJ192" s="320" t="str">
        <f>_xlfn.IFNA(VLOOKUP($B192,'I-LogEmaxOverpEC50'!$A:$AR,MATCH(BJ$1,'I-LogEmaxOverpEC50'!$A$1:$AR$1,0),FALSE),"")</f>
        <v/>
      </c>
      <c r="BK192" s="320" t="str">
        <f>_xlfn.IFNA(VLOOKUP($B192,'I-LogEmaxOverpEC50'!$A:$AR,MATCH(BK$1,'I-LogEmaxOverpEC50'!$A$1:$AR$1,0),FALSE),"")</f>
        <v/>
      </c>
      <c r="BL192" s="320" t="str">
        <f>_xlfn.IFNA(VLOOKUP($B192,'I-LogEmaxOverpEC50'!$A:$AR,MATCH(BL$1,'I-LogEmaxOverpEC50'!$A$1:$AR$1,0),FALSE),"")</f>
        <v/>
      </c>
      <c r="BM192" s="320" t="str">
        <f>_xlfn.IFNA(VLOOKUP($B192,'I-LogEmaxOverpEC50'!$A:$AR,MATCH(BM$1,'I-LogEmaxOverpEC50'!$A$1:$AR$1,0),FALSE),"")</f>
        <v/>
      </c>
      <c r="BN192" s="320" t="str">
        <f>_xlfn.IFNA(VLOOKUP($B192,'I-LogEmaxOverpEC50'!$A:$AR,MATCH(BN$1,'I-LogEmaxOverpEC50'!$A$1:$AR$1,0),FALSE),"")</f>
        <v/>
      </c>
      <c r="BO192" s="320" t="str">
        <f>_xlfn.IFNA(VLOOKUP($B192,'I-LogEmaxOverpEC50'!$A:$AR,MATCH(BO$1,'I-LogEmaxOverpEC50'!$A$1:$AR$1,0),FALSE),"")</f>
        <v/>
      </c>
      <c r="BP192" s="320" t="str">
        <f>_xlfn.IFNA(VLOOKUP($B192,'I-LogEmaxOverpEC50'!$A:$AR,MATCH(BP$1,'I-LogEmaxOverpEC50'!$A$1:$AR$1,0),FALSE),"")</f>
        <v/>
      </c>
      <c r="BQ192" s="320" t="str">
        <f>_xlfn.IFNA(VLOOKUP($B192,'I-LogEmaxOverpEC50'!$A:$AR,MATCH(BQ$1,'I-LogEmaxOverpEC50'!$A$1:$AR$1,0),FALSE),"")</f>
        <v/>
      </c>
      <c r="BR192" s="320" t="str">
        <f>_xlfn.IFNA(VLOOKUP($B192,'I-LogEmaxOverpEC50'!$A:$AR,MATCH(BR$1,'I-LogEmaxOverpEC50'!$A$1:$AR$1,0),FALSE),"")</f>
        <v/>
      </c>
      <c r="BS192" s="320" t="str">
        <f>_xlfn.IFNA(VLOOKUP($B192,'I-LogEmaxOverpEC50'!$A:$AR,MATCH(BS$1,'I-LogEmaxOverpEC50'!$A$1:$AR$1,0),FALSE),"")</f>
        <v/>
      </c>
      <c r="BT192" s="320" t="str">
        <f>_xlfn.IFNA(VLOOKUP($B192,'I-LogEmaxOverpEC50'!$A:$AR,MATCH(BT$1,'I-LogEmaxOverpEC50'!$A$1:$AR$1,0),FALSE),"")</f>
        <v/>
      </c>
      <c r="BU192" s="320" t="str">
        <f>_xlfn.IFNA(VLOOKUP($B192,'I-LogEmaxOverpEC50'!$A:$AR,MATCH(BU$1,'I-LogEmaxOverpEC50'!$A$1:$AR$1,0),FALSE),"")</f>
        <v/>
      </c>
      <c r="BV192" s="114" t="str" cm="1">
        <f t="array" ref="BV192">_xlfn.IFS(AND($C192="A",_xlfn.CONCAT(F192:G192)&lt;&gt;"",$A192=1),"x",AND($C192="A",_xlfn.CONCAT(F192:G192)="",$A192=1),"-",$A$1&lt;&gt;"","")</f>
        <v/>
      </c>
      <c r="BW192" s="113" t="str" cm="1">
        <f t="array" ref="BW192">_xlfn.IFS(AND($C192="A",_xlfn.CONCAT(H192:L192)&lt;&gt;"",$A192=1),"x",AND($C192="A",_xlfn.CONCAT(H192:L192)="",$A192=1),"-",$A$1&lt;&gt;"","")</f>
        <v/>
      </c>
      <c r="BX192" s="113" t="str" cm="1">
        <f t="array" ref="BX192">_xlfn.IFS(AND($C192="A",_xlfn.CONCAT(M192:P192)&lt;&gt;"",$A192=1),"x",AND($C192="A",_xlfn.CONCAT(M192:P192)="",$A192=1),"-",$A$1&lt;&gt;"","")</f>
        <v/>
      </c>
      <c r="BY192" s="113" t="str" cm="1">
        <f t="array" ref="BY192">_xlfn.IFS(AND($C192="A",_xlfn.CONCAT(Q192:R192)&lt;&gt;"",$A192=1),"x",AND($C192="A",_xlfn.CONCAT(Q192:R192)="",$A192=1),"-",$A$1&lt;&gt;"","")</f>
        <v/>
      </c>
      <c r="BZ192" s="121" t="str">
        <f t="shared" si="95"/>
        <v/>
      </c>
      <c r="CA192" s="120" t="str">
        <f t="shared" si="96"/>
        <v/>
      </c>
      <c r="CB192" s="120" t="str">
        <f t="shared" si="97"/>
        <v/>
      </c>
      <c r="CC192" s="120" t="str">
        <f t="shared" si="98"/>
        <v/>
      </c>
      <c r="CD192" s="121" t="str">
        <f t="shared" si="99"/>
        <v/>
      </c>
      <c r="CE192" s="120" t="str">
        <f t="shared" si="100"/>
        <v/>
      </c>
      <c r="CF192" s="120" t="str">
        <f t="shared" si="101"/>
        <v/>
      </c>
      <c r="CG192" s="120" t="str">
        <f t="shared" si="102"/>
        <v/>
      </c>
      <c r="CH192" s="120" t="str">
        <f t="shared" si="103"/>
        <v/>
      </c>
      <c r="CI192" s="120" t="str">
        <f t="shared" si="104"/>
        <v/>
      </c>
    </row>
    <row r="193" spans="1:87" x14ac:dyDescent="0.2">
      <c r="A193" s="311" cm="1">
        <f t="array" ref="A193">_xlfn.IFS(SUM(F193:R193)&gt;0,1,Z193&gt;0,2,TRUE,3)</f>
        <v>2</v>
      </c>
      <c r="B193" s="311" t="s">
        <v>1317</v>
      </c>
      <c r="C193" s="311" t="str">
        <f>_xlfn.XLOOKUP(B193,RecNamesAll!A:A,RecNamesAll!E:E)</f>
        <v>A</v>
      </c>
      <c r="D193" s="311" t="str">
        <f>_xlfn.XLOOKUP(B193,RecNamesAll!A:A,RecNamesAll!C:C)</f>
        <v>CCR2</v>
      </c>
      <c r="F193" s="312" t="str">
        <f t="shared" si="70"/>
        <v/>
      </c>
      <c r="G193" s="313" t="str">
        <f t="shared" si="71"/>
        <v/>
      </c>
      <c r="H193" s="312" t="str">
        <f t="shared" si="72"/>
        <v/>
      </c>
      <c r="I193" s="313" t="str">
        <f t="shared" si="73"/>
        <v/>
      </c>
      <c r="J193" s="313" t="str">
        <f t="shared" si="74"/>
        <v/>
      </c>
      <c r="K193" s="313" t="str">
        <f t="shared" si="75"/>
        <v/>
      </c>
      <c r="L193" s="313" t="str">
        <f t="shared" si="76"/>
        <v/>
      </c>
      <c r="M193" s="312" t="str">
        <f t="shared" si="77"/>
        <v/>
      </c>
      <c r="N193" s="313" t="str">
        <f t="shared" si="78"/>
        <v/>
      </c>
      <c r="O193" s="313" t="str">
        <f t="shared" si="79"/>
        <v/>
      </c>
      <c r="P193" s="313" t="str">
        <f t="shared" si="80"/>
        <v/>
      </c>
      <c r="Q193" s="312" t="str">
        <f t="shared" si="81"/>
        <v/>
      </c>
      <c r="R193" s="313" t="str">
        <f t="shared" si="82"/>
        <v/>
      </c>
      <c r="S193" s="314" t="str">
        <f t="shared" si="83"/>
        <v/>
      </c>
      <c r="T193" s="315" t="str">
        <f t="shared" si="84"/>
        <v>A</v>
      </c>
      <c r="U193" s="311" t="str">
        <f t="shared" si="85"/>
        <v>CCR2</v>
      </c>
      <c r="V193" s="316" t="str">
        <f>IF(VLOOKUP($B193,GtP!$A:$AA,MATCH("Gs_0-2",GtP!$A$1:$AA$1,0),FALSE)=0,"",VLOOKUP($B193,GtP!$A:$AA,MATCH("Gs_0-2",GtP!$A$1:$AA$1,0),FALSE))</f>
        <v/>
      </c>
      <c r="W193" s="317">
        <f>IF(VLOOKUP($B193,GtP!$A:$AA,MATCH("Gi/o_0-2",GtP!$A$1:$AA$1,0),FALSE)=0,"",VLOOKUP($B193,GtP!$A:$AA,MATCH("Gi/o_0-2",GtP!$A$1:$AA$1,0),FALSE))</f>
        <v>1</v>
      </c>
      <c r="X193" s="317" t="str">
        <f>IF(VLOOKUP($B193,GtP!$A:$AA,MATCH("Gq/11_0-2",GtP!$A$1:$AA$1,0),FALSE)=0,"",VLOOKUP($B193,GtP!$A:$AA,MATCH("Gq/11_0-2",GtP!$A$1:$AA$1,0),FALSE))</f>
        <v/>
      </c>
      <c r="Y193" s="317" t="str">
        <f>IF(VLOOKUP($B193,GtP!$A:$AA,MATCH("G12/13_0-2",GtP!$A$1:$AA$1,0),FALSE)=0,"",VLOOKUP($B193,GtP!$A:$AA,MATCH("G12/13_0-2",GtP!$A$1:$AA$1,0),FALSE))</f>
        <v/>
      </c>
      <c r="Z193" s="318">
        <f t="shared" si="86"/>
        <v>1</v>
      </c>
      <c r="AA193" s="317" t="str">
        <f t="shared" si="87"/>
        <v/>
      </c>
      <c r="AB193" s="317">
        <f t="shared" si="88"/>
        <v>1</v>
      </c>
      <c r="AC193" s="317" t="str">
        <f t="shared" si="89"/>
        <v/>
      </c>
      <c r="AD193" s="317" t="str">
        <f t="shared" si="90"/>
        <v/>
      </c>
      <c r="AE193" s="315" t="str">
        <f t="shared" si="91"/>
        <v/>
      </c>
      <c r="AF193" s="311" t="str">
        <f t="shared" si="92"/>
        <v/>
      </c>
      <c r="AG193" s="311" t="str">
        <f t="shared" si="93"/>
        <v/>
      </c>
      <c r="AH193" s="311" t="str">
        <f t="shared" si="94"/>
        <v/>
      </c>
      <c r="AI193" s="316" t="str">
        <f>_xlfn.CONCAT(IF(AV193="","-","B"),IF(BI193="","-","I"),VLOOKUP($B193,GtP!$A:$BB,MATCH("Gs_0-1",GtP!$A$1:$BB$1,0),FALSE))</f>
        <v>---</v>
      </c>
      <c r="AJ193" s="317" t="str">
        <f>_xlfn.CONCAT(IF(AW193="","-","B"),IF(BJ193="","-","I"),VLOOKUP($B193,GtP!$A:$BB,MATCH("Gs_0-1",GtP!$A$1:$BB$1,0),FALSE))</f>
        <v>---</v>
      </c>
      <c r="AK193" s="317" t="str">
        <f>_xlfn.CONCAT(IF(AX193="","-","B"),IF(BK193="","-","I"),VLOOKUP($B193,GtP!$A:$BB,MATCH("Gi/o_0-1",GtP!$A$1:$BB$1,0),FALSE))</f>
        <v>--G</v>
      </c>
      <c r="AL193" s="317" t="str">
        <f>_xlfn.CONCAT(IF(AY193="","-","B"),IF(BL193="","-","I"),VLOOKUP($B193,GtP!$A:$BB,MATCH("Gi/o_0-1",GtP!$A$1:$BB$1,0),FALSE))</f>
        <v>--G</v>
      </c>
      <c r="AM193" s="317" t="str">
        <f>_xlfn.CONCAT(IF(AZ193="","-","B"),IF(BM193="","-","I"),VLOOKUP($B193,GtP!$A:$BB,MATCH("Gi/o_0-1",GtP!$A$1:$BB$1,0),FALSE))</f>
        <v>--G</v>
      </c>
      <c r="AN193" s="317" t="str">
        <f>_xlfn.CONCAT(IF(BA193="","-","B"),IF(BN193="","-","I"),VLOOKUP($B193,GtP!$A:$BB,MATCH("Gi/o_0-1",GtP!$A$1:$BB$1,0),FALSE))</f>
        <v>--G</v>
      </c>
      <c r="AO193" s="317" t="str">
        <f>_xlfn.CONCAT(IF(BB193="","-","B"),IF(BO193="","-","I"),VLOOKUP($B193,GtP!$A:$BB,MATCH("Gi/o_0-1",GtP!$A$1:$BB$1,0),FALSE))</f>
        <v>--G</v>
      </c>
      <c r="AP193" s="317" t="str">
        <f>_xlfn.CONCAT(IF(BC193="","-","B"),IF(BP193="","-","I"),VLOOKUP($B193,GtP!$A:$BB,MATCH("Gq/11_0-1",GtP!$A$1:$BB$1,0),FALSE))</f>
        <v>---</v>
      </c>
      <c r="AQ193" s="317" t="str">
        <f>_xlfn.CONCAT(IF(BD193="","-","B"),IF(BQ193="","-","I"),VLOOKUP($B193,GtP!$A:$BB,MATCH("Gq/11_0-1",GtP!$A$1:$BB$1,0),FALSE))</f>
        <v>---</v>
      </c>
      <c r="AR193" s="317" t="str">
        <f>_xlfn.CONCAT(IF(BE193="","-","B"),IF(BR193="","-","I"),VLOOKUP($B193,GtP!$A:$BB,MATCH("Gq/11_0-1",GtP!$A$1:$BB$1,0),FALSE))</f>
        <v>---</v>
      </c>
      <c r="AS193" s="317" t="str">
        <f>_xlfn.CONCAT(IF(BF193="","-","B"),IF(BS193="","-","I"),VLOOKUP($B193,GtP!$A:$BB,MATCH("Gq/11_0-1",GtP!$A$1:$BB$1,0),FALSE))</f>
        <v>---</v>
      </c>
      <c r="AT193" s="317" t="str">
        <f>_xlfn.CONCAT(IF(BG193="","-","B"),IF(BT193="","-","I"),VLOOKUP($B193,GtP!$A:$BB,MATCH("G12/13_0-1",GtP!$A$1:$BB$1,0),FALSE))</f>
        <v>---</v>
      </c>
      <c r="AU193" s="317" t="str">
        <f>_xlfn.CONCAT(IF(BH193="","-","B"),IF(BU193="","-","I"),VLOOKUP($B193,GtP!$A:$BB,MATCH("G12/13_0-1",GtP!$A$1:$BB$1,0),FALSE))</f>
        <v>---</v>
      </c>
      <c r="AV193" s="319" t="str">
        <f>_xlfn.IFNA(VLOOKUP($B193,'B-LogEmaxOverpEC50'!$A:$AL,MATCH(AV$1,'B-LogEmaxOverpEC50'!$A$1:$AL$1,0),FALSE),"")</f>
        <v/>
      </c>
      <c r="AX193" s="321" t="str">
        <f>_xlfn.IFNA(VLOOKUP($B193,'B-LogEmaxOverpEC50'!$A:$AL,MATCH(AX$1,'B-LogEmaxOverpEC50'!$A$1:$AL$1,0),FALSE),"")</f>
        <v/>
      </c>
      <c r="AY193" s="321" t="str">
        <f>_xlfn.IFNA(VLOOKUP($B193,'B-LogEmaxOverpEC50'!$A:$AL,MATCH(AY$1,'B-LogEmaxOverpEC50'!$A$1:$AL$1,0),FALSE),"")</f>
        <v/>
      </c>
      <c r="AZ193" s="321" t="str">
        <f>_xlfn.IFNA(VLOOKUP($B193,'B-LogEmaxOverpEC50'!$A:$AL,MATCH(AZ$1,'B-LogEmaxOverpEC50'!$A$1:$AL$1,0),FALSE),"")</f>
        <v/>
      </c>
      <c r="BA193" s="321" t="str">
        <f>_xlfn.IFNA(VLOOKUP($B193,'B-LogEmaxOverpEC50'!$A:$AL,MATCH(BA$1,'B-LogEmaxOverpEC50'!$A$1:$AL$1,0),FALSE),"")</f>
        <v/>
      </c>
      <c r="BB193" s="321" t="str">
        <f>_xlfn.IFNA(VLOOKUP($B193,'B-LogEmaxOverpEC50'!$A:$AL,MATCH(BB$1,'B-LogEmaxOverpEC50'!$A$1:$AL$1,0),FALSE),"")</f>
        <v/>
      </c>
      <c r="BC193" s="321" t="str">
        <f>_xlfn.IFNA(VLOOKUP($B193,'B-LogEmaxOverpEC50'!$A:$AL,MATCH(BC$1,'B-LogEmaxOverpEC50'!$A$1:$AL$1,0),FALSE),"")</f>
        <v/>
      </c>
      <c r="BD193" s="321" t="str">
        <f>_xlfn.IFNA(VLOOKUP($B193,'B-LogEmaxOverpEC50'!$A:$AL,MATCH(BD$1,'B-LogEmaxOverpEC50'!$A$1:$AL$1,0),FALSE),"")</f>
        <v/>
      </c>
      <c r="BE193" s="321" t="str">
        <f>_xlfn.IFNA(VLOOKUP($B193,'B-LogEmaxOverpEC50'!$A:$AL,MATCH(BE$1,'B-LogEmaxOverpEC50'!$A$1:$AL$1,0),FALSE),"")</f>
        <v/>
      </c>
      <c r="BF193" s="321" t="str">
        <f>_xlfn.IFNA(VLOOKUP($B193,'B-LogEmaxOverpEC50'!$A:$AL,MATCH(BF$1,'B-LogEmaxOverpEC50'!$A$1:$AL$1,0),FALSE),"")</f>
        <v/>
      </c>
      <c r="BG193" s="321" t="str">
        <f>_xlfn.IFNA(VLOOKUP($B193,'B-LogEmaxOverpEC50'!$A:$AL,MATCH(BG$1,'B-LogEmaxOverpEC50'!$A$1:$AL$1,0),FALSE),"")</f>
        <v/>
      </c>
      <c r="BH193" s="321" t="str">
        <f>_xlfn.IFNA(VLOOKUP($B193,'B-LogEmaxOverpEC50'!$A:$AL,MATCH(BH$1,'B-LogEmaxOverpEC50'!$A$1:$AL$1,0),FALSE),"")</f>
        <v/>
      </c>
      <c r="BI193" s="322" t="str">
        <f>_xlfn.IFNA(VLOOKUP($B193,'I-LogEmaxOverpEC50'!$A:$AR,MATCH(BI$1,'I-LogEmaxOverpEC50'!$A$1:$AR$1,0),FALSE),"")</f>
        <v/>
      </c>
      <c r="BJ193" s="320" t="str">
        <f>_xlfn.IFNA(VLOOKUP($B193,'I-LogEmaxOverpEC50'!$A:$AR,MATCH(BJ$1,'I-LogEmaxOverpEC50'!$A$1:$AR$1,0),FALSE),"")</f>
        <v/>
      </c>
      <c r="BK193" s="320" t="str">
        <f>_xlfn.IFNA(VLOOKUP($B193,'I-LogEmaxOverpEC50'!$A:$AR,MATCH(BK$1,'I-LogEmaxOverpEC50'!$A$1:$AR$1,0),FALSE),"")</f>
        <v/>
      </c>
      <c r="BL193" s="320" t="str">
        <f>_xlfn.IFNA(VLOOKUP($B193,'I-LogEmaxOverpEC50'!$A:$AR,MATCH(BL$1,'I-LogEmaxOverpEC50'!$A$1:$AR$1,0),FALSE),"")</f>
        <v/>
      </c>
      <c r="BM193" s="320" t="str">
        <f>_xlfn.IFNA(VLOOKUP($B193,'I-LogEmaxOverpEC50'!$A:$AR,MATCH(BM$1,'I-LogEmaxOverpEC50'!$A$1:$AR$1,0),FALSE),"")</f>
        <v/>
      </c>
      <c r="BN193" s="320" t="str">
        <f>_xlfn.IFNA(VLOOKUP($B193,'I-LogEmaxOverpEC50'!$A:$AR,MATCH(BN$1,'I-LogEmaxOverpEC50'!$A$1:$AR$1,0),FALSE),"")</f>
        <v/>
      </c>
      <c r="BO193" s="320" t="str">
        <f>_xlfn.IFNA(VLOOKUP($B193,'I-LogEmaxOverpEC50'!$A:$AR,MATCH(BO$1,'I-LogEmaxOverpEC50'!$A$1:$AR$1,0),FALSE),"")</f>
        <v/>
      </c>
      <c r="BP193" s="320" t="str">
        <f>_xlfn.IFNA(VLOOKUP($B193,'I-LogEmaxOverpEC50'!$A:$AR,MATCH(BP$1,'I-LogEmaxOverpEC50'!$A$1:$AR$1,0),FALSE),"")</f>
        <v/>
      </c>
      <c r="BQ193" s="320" t="str">
        <f>_xlfn.IFNA(VLOOKUP($B193,'I-LogEmaxOverpEC50'!$A:$AR,MATCH(BQ$1,'I-LogEmaxOverpEC50'!$A$1:$AR$1,0),FALSE),"")</f>
        <v/>
      </c>
      <c r="BR193" s="320" t="str">
        <f>_xlfn.IFNA(VLOOKUP($B193,'I-LogEmaxOverpEC50'!$A:$AR,MATCH(BR$1,'I-LogEmaxOverpEC50'!$A$1:$AR$1,0),FALSE),"")</f>
        <v/>
      </c>
      <c r="BS193" s="320" t="str">
        <f>_xlfn.IFNA(VLOOKUP($B193,'I-LogEmaxOverpEC50'!$A:$AR,MATCH(BS$1,'I-LogEmaxOverpEC50'!$A$1:$AR$1,0),FALSE),"")</f>
        <v/>
      </c>
      <c r="BT193" s="320" t="str">
        <f>_xlfn.IFNA(VLOOKUP($B193,'I-LogEmaxOverpEC50'!$A:$AR,MATCH(BT$1,'I-LogEmaxOverpEC50'!$A$1:$AR$1,0),FALSE),"")</f>
        <v/>
      </c>
      <c r="BU193" s="320" t="str">
        <f>_xlfn.IFNA(VLOOKUP($B193,'I-LogEmaxOverpEC50'!$A:$AR,MATCH(BU$1,'I-LogEmaxOverpEC50'!$A$1:$AR$1,0),FALSE),"")</f>
        <v/>
      </c>
      <c r="BV193" s="114" t="str" cm="1">
        <f t="array" ref="BV193">_xlfn.IFS(AND($C193="A",_xlfn.CONCAT(F193:G193)&lt;&gt;"",$A193=1),"x",AND($C193="A",_xlfn.CONCAT(F193:G193)="",$A193=1),"-",$A$1&lt;&gt;"","")</f>
        <v/>
      </c>
      <c r="BW193" s="113" t="str" cm="1">
        <f t="array" ref="BW193">_xlfn.IFS(AND($C193="A",_xlfn.CONCAT(H193:L193)&lt;&gt;"",$A193=1),"x",AND($C193="A",_xlfn.CONCAT(H193:L193)="",$A193=1),"-",$A$1&lt;&gt;"","")</f>
        <v/>
      </c>
      <c r="BX193" s="113" t="str" cm="1">
        <f t="array" ref="BX193">_xlfn.IFS(AND($C193="A",_xlfn.CONCAT(M193:P193)&lt;&gt;"",$A193=1),"x",AND($C193="A",_xlfn.CONCAT(M193:P193)="",$A193=1),"-",$A$1&lt;&gt;"","")</f>
        <v/>
      </c>
      <c r="BY193" s="113" t="str" cm="1">
        <f t="array" ref="BY193">_xlfn.IFS(AND($C193="A",_xlfn.CONCAT(Q193:R193)&lt;&gt;"",$A193=1),"x",AND($C193="A",_xlfn.CONCAT(Q193:R193)="",$A193=1),"-",$A$1&lt;&gt;"","")</f>
        <v/>
      </c>
      <c r="BZ193" s="121" t="str">
        <f t="shared" si="95"/>
        <v/>
      </c>
      <c r="CA193" s="120" t="str">
        <f t="shared" si="96"/>
        <v/>
      </c>
      <c r="CB193" s="120" t="str">
        <f t="shared" si="97"/>
        <v/>
      </c>
      <c r="CC193" s="120" t="str">
        <f t="shared" si="98"/>
        <v/>
      </c>
      <c r="CD193" s="121" t="str">
        <f t="shared" si="99"/>
        <v/>
      </c>
      <c r="CE193" s="120" t="str">
        <f t="shared" si="100"/>
        <v/>
      </c>
      <c r="CF193" s="120" t="str">
        <f t="shared" si="101"/>
        <v/>
      </c>
      <c r="CG193" s="120" t="str">
        <f t="shared" si="102"/>
        <v/>
      </c>
      <c r="CH193" s="120" t="str">
        <f t="shared" si="103"/>
        <v/>
      </c>
      <c r="CI193" s="120" t="str">
        <f t="shared" si="104"/>
        <v/>
      </c>
    </row>
    <row r="194" spans="1:87" x14ac:dyDescent="0.2">
      <c r="A194" s="311" cm="1">
        <f t="array" ref="A194">_xlfn.IFS(SUM(F194:R194)&gt;0,1,Z194&gt;0,2,TRUE,3)</f>
        <v>2</v>
      </c>
      <c r="B194" s="311" t="s">
        <v>1314</v>
      </c>
      <c r="C194" s="311" t="str">
        <f>_xlfn.XLOOKUP(B194,RecNamesAll!A:A,RecNamesAll!E:E)</f>
        <v>A</v>
      </c>
      <c r="D194" s="311" t="str">
        <f>_xlfn.XLOOKUP(B194,RecNamesAll!A:A,RecNamesAll!C:C)</f>
        <v>CCR3</v>
      </c>
      <c r="F194" s="312" t="str">
        <f t="shared" ref="F194:F257" si="105">IF(OR(AI194="BI-",AI194="BIG",AI194="B-G",AI194="-IG"),AVERAGE(AV194,BI194),"")</f>
        <v/>
      </c>
      <c r="G194" s="313" t="str">
        <f t="shared" ref="G194:G257" si="106">IF(OR(AJ194="BI-",AJ194="BIG",AJ194="B-G",AJ194="-IG",AND(AJ194="-I-",LEFT(AI194,1)="B")),AVERAGE(AW194,BJ194),"")</f>
        <v/>
      </c>
      <c r="H194" s="312" t="str">
        <f t="shared" ref="H194:H257" si="107">IF(OR(AK194="BI-",AK194="BIG",AK194="B-G",AK194="-IG"),AVERAGE(AX194,BK194),"")</f>
        <v/>
      </c>
      <c r="I194" s="313" t="str">
        <f t="shared" ref="I194:I257" si="108">IF(OR(AL194="BI-",AL194="BIG",AL194="B-G",AL194="-IG"),AVERAGE(AY194,BL194),"")</f>
        <v/>
      </c>
      <c r="J194" s="313" t="str">
        <f t="shared" ref="J194:J257" si="109">IF(OR(AM194="BI-",AM194="BIG",AM194="B-G",AM194="-IG"),AVERAGE(AZ194,BM194),"")</f>
        <v/>
      </c>
      <c r="K194" s="313" t="str">
        <f t="shared" ref="K194:K257" si="110">IF(OR(AN194="BI-",AN194="BIG",AN194="B-G",AN194="-IG"),AVERAGE(BA194,BN194),"")</f>
        <v/>
      </c>
      <c r="L194" s="313" t="str">
        <f t="shared" ref="L194:L257" si="111">IF(OR(AO194="BI-",AO194="BIG",AO194="B-G",AO194="-IG"),AVERAGE(BB194,BO194),"")</f>
        <v/>
      </c>
      <c r="M194" s="312" t="str">
        <f t="shared" ref="M194:M257" si="112">IF(OR(AP194="BI-",AP194="BIG",AP194="B-G",AP194="-IG"),AVERAGE(BC194,BP194),"")</f>
        <v/>
      </c>
      <c r="N194" s="313" t="str">
        <f t="shared" ref="N194:N257" si="113">IF(OR(AQ194="BI-",AQ194="BIG",AQ194="B-G",AQ194="-IG"),AVERAGE(BD194,BQ194),"")</f>
        <v/>
      </c>
      <c r="O194" s="313" t="str">
        <f t="shared" ref="O194:O257" si="114">IF(OR(AR194="BI-",AR194="BIG",AR194="B-G",AR194="-IG"),AVERAGE(BE194,BR194),"")</f>
        <v/>
      </c>
      <c r="P194" s="313" t="str">
        <f t="shared" ref="P194:P257" si="115">IF(OR(AS194="BI-",AS194="BIG",AS194="B-G",AS194="-IG"),AVERAGE(BF194,BS194),"")</f>
        <v/>
      </c>
      <c r="Q194" s="312" t="str">
        <f t="shared" ref="Q194:Q257" si="116">IF(OR(AT194="BI-",AT194="BIG",AT194="B-G",AT194="-IG"),AVERAGE(BG194,BT194),"")</f>
        <v/>
      </c>
      <c r="R194" s="313" t="str">
        <f t="shared" ref="R194:R257" si="117">IF(OR(AU194="BI-",AU194="BIG",AU194="B-G",AU194="-IG"),AVERAGE(BH194,BU194),"")</f>
        <v/>
      </c>
      <c r="S194" s="314" t="str">
        <f t="shared" ref="S194:S257" si="118">IF(COUNTIF(F194:R194,"&gt;0")=0,"",COUNTIF(F194:R194,"&gt;0"))</f>
        <v/>
      </c>
      <c r="T194" s="315" t="str">
        <f t="shared" ref="T194:T257" si="119">C194</f>
        <v>A</v>
      </c>
      <c r="U194" s="311" t="str">
        <f t="shared" ref="U194:U257" si="120">D194</f>
        <v>CCR3</v>
      </c>
      <c r="V194" s="316" t="str">
        <f>IF(VLOOKUP($B194,GtP!$A:$AA,MATCH("Gs_0-2",GtP!$A$1:$AA$1,0),FALSE)=0,"",VLOOKUP($B194,GtP!$A:$AA,MATCH("Gs_0-2",GtP!$A$1:$AA$1,0),FALSE))</f>
        <v/>
      </c>
      <c r="W194" s="317">
        <f>IF(VLOOKUP($B194,GtP!$A:$AA,MATCH("Gi/o_0-2",GtP!$A$1:$AA$1,0),FALSE)=0,"",VLOOKUP($B194,GtP!$A:$AA,MATCH("Gi/o_0-2",GtP!$A$1:$AA$1,0),FALSE))</f>
        <v>1</v>
      </c>
      <c r="X194" s="317" t="str">
        <f>IF(VLOOKUP($B194,GtP!$A:$AA,MATCH("Gq/11_0-2",GtP!$A$1:$AA$1,0),FALSE)=0,"",VLOOKUP($B194,GtP!$A:$AA,MATCH("Gq/11_0-2",GtP!$A$1:$AA$1,0),FALSE))</f>
        <v/>
      </c>
      <c r="Y194" s="317" t="str">
        <f>IF(VLOOKUP($B194,GtP!$A:$AA,MATCH("G12/13_0-2",GtP!$A$1:$AA$1,0),FALSE)=0,"",VLOOKUP($B194,GtP!$A:$AA,MATCH("G12/13_0-2",GtP!$A$1:$AA$1,0),FALSE))</f>
        <v/>
      </c>
      <c r="Z194" s="318">
        <f t="shared" ref="Z194:Z257" si="121">IF(SUM(F194:G194,V194)&gt;0,1,0)+IF(SUM(H194:L194,W194)&gt;0,1,0)+IF(SUM(M194:P194,X194)&gt;0,1,0)+IF(SUM(Q194:R194,Y194)&gt;0,1,0)</f>
        <v>1</v>
      </c>
      <c r="AA194" s="317" t="str">
        <f t="shared" ref="AA194:AA257" si="122">IF(OR(V194&lt;&gt;"",SUM(F194:G194)&gt;1),1,"")</f>
        <v/>
      </c>
      <c r="AB194" s="317">
        <f t="shared" ref="AB194:AB257" si="123">IF(OR(W194&lt;&gt;"",SUM(H194:L194)&gt;1),1,"")</f>
        <v>1</v>
      </c>
      <c r="AC194" s="317" t="str">
        <f t="shared" ref="AC194:AC257" si="124">IF(OR(X194&lt;&gt;"",SUM(M194:P194)&gt;1),1,"")</f>
        <v/>
      </c>
      <c r="AD194" s="317" t="str">
        <f t="shared" ref="AD194:AD257" si="125">IF(OR(Y194&lt;&gt;"",SUM(Q194:R194)&gt;1),1,"")</f>
        <v/>
      </c>
      <c r="AE194" s="315" t="str">
        <f t="shared" ref="AE194:AE257" si="126">IF(COUNT(F194:G194)=0,"",COUNT(F194:G194))</f>
        <v/>
      </c>
      <c r="AF194" s="311" t="str">
        <f t="shared" ref="AF194:AF257" si="127">IF(COUNT(H194:L194)=0,"",COUNT(H194:L194))</f>
        <v/>
      </c>
      <c r="AG194" s="311" t="str">
        <f t="shared" ref="AG194:AG257" si="128">IF(COUNT(M194:P194)=0,"",COUNT(M194:P194))</f>
        <v/>
      </c>
      <c r="AH194" s="311" t="str">
        <f t="shared" ref="AH194:AH257" si="129">IF(COUNT(Q194:R194)=0,"",COUNT(Q194:R194))</f>
        <v/>
      </c>
      <c r="AI194" s="316" t="str">
        <f>_xlfn.CONCAT(IF(AV194="","-","B"),IF(BI194="","-","I"),VLOOKUP($B194,GtP!$A:$BB,MATCH("Gs_0-1",GtP!$A$1:$BB$1,0),FALSE))</f>
        <v>---</v>
      </c>
      <c r="AJ194" s="317" t="str">
        <f>_xlfn.CONCAT(IF(AW194="","-","B"),IF(BJ194="","-","I"),VLOOKUP($B194,GtP!$A:$BB,MATCH("Gs_0-1",GtP!$A$1:$BB$1,0),FALSE))</f>
        <v>---</v>
      </c>
      <c r="AK194" s="317" t="str">
        <f>_xlfn.CONCAT(IF(AX194="","-","B"),IF(BK194="","-","I"),VLOOKUP($B194,GtP!$A:$BB,MATCH("Gi/o_0-1",GtP!$A$1:$BB$1,0),FALSE))</f>
        <v>--G</v>
      </c>
      <c r="AL194" s="317" t="str">
        <f>_xlfn.CONCAT(IF(AY194="","-","B"),IF(BL194="","-","I"),VLOOKUP($B194,GtP!$A:$BB,MATCH("Gi/o_0-1",GtP!$A$1:$BB$1,0),FALSE))</f>
        <v>--G</v>
      </c>
      <c r="AM194" s="317" t="str">
        <f>_xlfn.CONCAT(IF(AZ194="","-","B"),IF(BM194="","-","I"),VLOOKUP($B194,GtP!$A:$BB,MATCH("Gi/o_0-1",GtP!$A$1:$BB$1,0),FALSE))</f>
        <v>--G</v>
      </c>
      <c r="AN194" s="317" t="str">
        <f>_xlfn.CONCAT(IF(BA194="","-","B"),IF(BN194="","-","I"),VLOOKUP($B194,GtP!$A:$BB,MATCH("Gi/o_0-1",GtP!$A$1:$BB$1,0),FALSE))</f>
        <v>--G</v>
      </c>
      <c r="AO194" s="317" t="str">
        <f>_xlfn.CONCAT(IF(BB194="","-","B"),IF(BO194="","-","I"),VLOOKUP($B194,GtP!$A:$BB,MATCH("Gi/o_0-1",GtP!$A$1:$BB$1,0),FALSE))</f>
        <v>--G</v>
      </c>
      <c r="AP194" s="317" t="str">
        <f>_xlfn.CONCAT(IF(BC194="","-","B"),IF(BP194="","-","I"),VLOOKUP($B194,GtP!$A:$BB,MATCH("Gq/11_0-1",GtP!$A$1:$BB$1,0),FALSE))</f>
        <v>---</v>
      </c>
      <c r="AQ194" s="317" t="str">
        <f>_xlfn.CONCAT(IF(BD194="","-","B"),IF(BQ194="","-","I"),VLOOKUP($B194,GtP!$A:$BB,MATCH("Gq/11_0-1",GtP!$A$1:$BB$1,0),FALSE))</f>
        <v>---</v>
      </c>
      <c r="AR194" s="317" t="str">
        <f>_xlfn.CONCAT(IF(BE194="","-","B"),IF(BR194="","-","I"),VLOOKUP($B194,GtP!$A:$BB,MATCH("Gq/11_0-1",GtP!$A$1:$BB$1,0),FALSE))</f>
        <v>---</v>
      </c>
      <c r="AS194" s="317" t="str">
        <f>_xlfn.CONCAT(IF(BF194="","-","B"),IF(BS194="","-","I"),VLOOKUP($B194,GtP!$A:$BB,MATCH("Gq/11_0-1",GtP!$A$1:$BB$1,0),FALSE))</f>
        <v>---</v>
      </c>
      <c r="AT194" s="317" t="str">
        <f>_xlfn.CONCAT(IF(BG194="","-","B"),IF(BT194="","-","I"),VLOOKUP($B194,GtP!$A:$BB,MATCH("G12/13_0-1",GtP!$A$1:$BB$1,0),FALSE))</f>
        <v>---</v>
      </c>
      <c r="AU194" s="317" t="str">
        <f>_xlfn.CONCAT(IF(BH194="","-","B"),IF(BU194="","-","I"),VLOOKUP($B194,GtP!$A:$BB,MATCH("G12/13_0-1",GtP!$A$1:$BB$1,0),FALSE))</f>
        <v>---</v>
      </c>
      <c r="AV194" s="319" t="str">
        <f>_xlfn.IFNA(VLOOKUP($B194,'B-LogEmaxOverpEC50'!$A:$AL,MATCH(AV$1,'B-LogEmaxOverpEC50'!$A$1:$AL$1,0),FALSE),"")</f>
        <v/>
      </c>
      <c r="AX194" s="321" t="str">
        <f>_xlfn.IFNA(VLOOKUP($B194,'B-LogEmaxOverpEC50'!$A:$AL,MATCH(AX$1,'B-LogEmaxOverpEC50'!$A$1:$AL$1,0),FALSE),"")</f>
        <v/>
      </c>
      <c r="AY194" s="321" t="str">
        <f>_xlfn.IFNA(VLOOKUP($B194,'B-LogEmaxOverpEC50'!$A:$AL,MATCH(AY$1,'B-LogEmaxOverpEC50'!$A$1:$AL$1,0),FALSE),"")</f>
        <v/>
      </c>
      <c r="AZ194" s="321" t="str">
        <f>_xlfn.IFNA(VLOOKUP($B194,'B-LogEmaxOverpEC50'!$A:$AL,MATCH(AZ$1,'B-LogEmaxOverpEC50'!$A$1:$AL$1,0),FALSE),"")</f>
        <v/>
      </c>
      <c r="BA194" s="321" t="str">
        <f>_xlfn.IFNA(VLOOKUP($B194,'B-LogEmaxOverpEC50'!$A:$AL,MATCH(BA$1,'B-LogEmaxOverpEC50'!$A$1:$AL$1,0),FALSE),"")</f>
        <v/>
      </c>
      <c r="BB194" s="321" t="str">
        <f>_xlfn.IFNA(VLOOKUP($B194,'B-LogEmaxOverpEC50'!$A:$AL,MATCH(BB$1,'B-LogEmaxOverpEC50'!$A$1:$AL$1,0),FALSE),"")</f>
        <v/>
      </c>
      <c r="BC194" s="321" t="str">
        <f>_xlfn.IFNA(VLOOKUP($B194,'B-LogEmaxOverpEC50'!$A:$AL,MATCH(BC$1,'B-LogEmaxOverpEC50'!$A$1:$AL$1,0),FALSE),"")</f>
        <v/>
      </c>
      <c r="BD194" s="321" t="str">
        <f>_xlfn.IFNA(VLOOKUP($B194,'B-LogEmaxOverpEC50'!$A:$AL,MATCH(BD$1,'B-LogEmaxOverpEC50'!$A$1:$AL$1,0),FALSE),"")</f>
        <v/>
      </c>
      <c r="BE194" s="321" t="str">
        <f>_xlfn.IFNA(VLOOKUP($B194,'B-LogEmaxOverpEC50'!$A:$AL,MATCH(BE$1,'B-LogEmaxOverpEC50'!$A$1:$AL$1,0),FALSE),"")</f>
        <v/>
      </c>
      <c r="BF194" s="321" t="str">
        <f>_xlfn.IFNA(VLOOKUP($B194,'B-LogEmaxOverpEC50'!$A:$AL,MATCH(BF$1,'B-LogEmaxOverpEC50'!$A$1:$AL$1,0),FALSE),"")</f>
        <v/>
      </c>
      <c r="BG194" s="321" t="str">
        <f>_xlfn.IFNA(VLOOKUP($B194,'B-LogEmaxOverpEC50'!$A:$AL,MATCH(BG$1,'B-LogEmaxOverpEC50'!$A$1:$AL$1,0),FALSE),"")</f>
        <v/>
      </c>
      <c r="BH194" s="321" t="str">
        <f>_xlfn.IFNA(VLOOKUP($B194,'B-LogEmaxOverpEC50'!$A:$AL,MATCH(BH$1,'B-LogEmaxOverpEC50'!$A$1:$AL$1,0),FALSE),"")</f>
        <v/>
      </c>
      <c r="BI194" s="322" t="str">
        <f>_xlfn.IFNA(VLOOKUP($B194,'I-LogEmaxOverpEC50'!$A:$AR,MATCH(BI$1,'I-LogEmaxOverpEC50'!$A$1:$AR$1,0),FALSE),"")</f>
        <v/>
      </c>
      <c r="BJ194" s="320" t="str">
        <f>_xlfn.IFNA(VLOOKUP($B194,'I-LogEmaxOverpEC50'!$A:$AR,MATCH(BJ$1,'I-LogEmaxOverpEC50'!$A$1:$AR$1,0),FALSE),"")</f>
        <v/>
      </c>
      <c r="BK194" s="320" t="str">
        <f>_xlfn.IFNA(VLOOKUP($B194,'I-LogEmaxOverpEC50'!$A:$AR,MATCH(BK$1,'I-LogEmaxOverpEC50'!$A$1:$AR$1,0),FALSE),"")</f>
        <v/>
      </c>
      <c r="BL194" s="320" t="str">
        <f>_xlfn.IFNA(VLOOKUP($B194,'I-LogEmaxOverpEC50'!$A:$AR,MATCH(BL$1,'I-LogEmaxOverpEC50'!$A$1:$AR$1,0),FALSE),"")</f>
        <v/>
      </c>
      <c r="BM194" s="320" t="str">
        <f>_xlfn.IFNA(VLOOKUP($B194,'I-LogEmaxOverpEC50'!$A:$AR,MATCH(BM$1,'I-LogEmaxOverpEC50'!$A$1:$AR$1,0),FALSE),"")</f>
        <v/>
      </c>
      <c r="BN194" s="320" t="str">
        <f>_xlfn.IFNA(VLOOKUP($B194,'I-LogEmaxOverpEC50'!$A:$AR,MATCH(BN$1,'I-LogEmaxOverpEC50'!$A$1:$AR$1,0),FALSE),"")</f>
        <v/>
      </c>
      <c r="BO194" s="320" t="str">
        <f>_xlfn.IFNA(VLOOKUP($B194,'I-LogEmaxOverpEC50'!$A:$AR,MATCH(BO$1,'I-LogEmaxOverpEC50'!$A$1:$AR$1,0),FALSE),"")</f>
        <v/>
      </c>
      <c r="BP194" s="320" t="str">
        <f>_xlfn.IFNA(VLOOKUP($B194,'I-LogEmaxOverpEC50'!$A:$AR,MATCH(BP$1,'I-LogEmaxOverpEC50'!$A$1:$AR$1,0),FALSE),"")</f>
        <v/>
      </c>
      <c r="BQ194" s="320" t="str">
        <f>_xlfn.IFNA(VLOOKUP($B194,'I-LogEmaxOverpEC50'!$A:$AR,MATCH(BQ$1,'I-LogEmaxOverpEC50'!$A$1:$AR$1,0),FALSE),"")</f>
        <v/>
      </c>
      <c r="BR194" s="320" t="str">
        <f>_xlfn.IFNA(VLOOKUP($B194,'I-LogEmaxOverpEC50'!$A:$AR,MATCH(BR$1,'I-LogEmaxOverpEC50'!$A$1:$AR$1,0),FALSE),"")</f>
        <v/>
      </c>
      <c r="BS194" s="320" t="str">
        <f>_xlfn.IFNA(VLOOKUP($B194,'I-LogEmaxOverpEC50'!$A:$AR,MATCH(BS$1,'I-LogEmaxOverpEC50'!$A$1:$AR$1,0),FALSE),"")</f>
        <v/>
      </c>
      <c r="BT194" s="320" t="str">
        <f>_xlfn.IFNA(VLOOKUP($B194,'I-LogEmaxOverpEC50'!$A:$AR,MATCH(BT$1,'I-LogEmaxOverpEC50'!$A$1:$AR$1,0),FALSE),"")</f>
        <v/>
      </c>
      <c r="BU194" s="320" t="str">
        <f>_xlfn.IFNA(VLOOKUP($B194,'I-LogEmaxOverpEC50'!$A:$AR,MATCH(BU$1,'I-LogEmaxOverpEC50'!$A$1:$AR$1,0),FALSE),"")</f>
        <v/>
      </c>
      <c r="BV194" s="114" t="str" cm="1">
        <f t="array" ref="BV194">_xlfn.IFS(AND($C194="A",_xlfn.CONCAT(F194:G194)&lt;&gt;"",$A194=1),"x",AND($C194="A",_xlfn.CONCAT(F194:G194)="",$A194=1),"-",$A$1&lt;&gt;"","")</f>
        <v/>
      </c>
      <c r="BW194" s="113" t="str" cm="1">
        <f t="array" ref="BW194">_xlfn.IFS(AND($C194="A",_xlfn.CONCAT(H194:L194)&lt;&gt;"",$A194=1),"x",AND($C194="A",_xlfn.CONCAT(H194:L194)="",$A194=1),"-",$A$1&lt;&gt;"","")</f>
        <v/>
      </c>
      <c r="BX194" s="113" t="str" cm="1">
        <f t="array" ref="BX194">_xlfn.IFS(AND($C194="A",_xlfn.CONCAT(M194:P194)&lt;&gt;"",$A194=1),"x",AND($C194="A",_xlfn.CONCAT(M194:P194)="",$A194=1),"-",$A$1&lt;&gt;"","")</f>
        <v/>
      </c>
      <c r="BY194" s="113" t="str" cm="1">
        <f t="array" ref="BY194">_xlfn.IFS(AND($C194="A",_xlfn.CONCAT(Q194:R194)&lt;&gt;"",$A194=1),"x",AND($C194="A",_xlfn.CONCAT(Q194:R194)="",$A194=1),"-",$A$1&lt;&gt;"","")</f>
        <v/>
      </c>
      <c r="BZ194" s="121" t="str">
        <f t="shared" ref="BZ194:BZ257" si="130">IF(AND($C194="A",MAX(F194:G194)&gt;0),MAX(F194:G194),"")</f>
        <v/>
      </c>
      <c r="CA194" s="120" t="str">
        <f t="shared" ref="CA194:CA257" si="131">IF(AND($C194="A",MAX(H194:L194)&gt;0),MAX(H194:L194),"")</f>
        <v/>
      </c>
      <c r="CB194" s="120" t="str">
        <f t="shared" ref="CB194:CB257" si="132">IF(AND($C194="A",MAX(M194:P194)&gt;0),MAX(M194:P194),"")</f>
        <v/>
      </c>
      <c r="CC194" s="120" t="str">
        <f t="shared" ref="CC194:CC257" si="133">IF(AND($C194="A",MAX(Q194:R194)&gt;0),MAX(Q194:R194),"")</f>
        <v/>
      </c>
      <c r="CD194" s="121" t="str">
        <f t="shared" ref="CD194:CD257" si="134">IF(COUNTIF(BZ194:CA194,"&gt;0")=2,MAX(BZ194:CA194)-MIN(BZ194:CA194),"")</f>
        <v/>
      </c>
      <c r="CE194" s="120" t="str">
        <f t="shared" ref="CE194:CE257" si="135">IF(AND(BZ194&lt;&gt;"",CB194&lt;&gt;""),MAX(BZ194,CB194)-MIN(BZ194,CB194),"")</f>
        <v/>
      </c>
      <c r="CF194" s="120" t="str">
        <f t="shared" ref="CF194:CF257" si="136">IF(AND(BZ194&lt;&gt;"",CC194&lt;&gt;""),MAX(BZ194,CC194)-MIN(BZ194,CC194),"")</f>
        <v/>
      </c>
      <c r="CG194" s="120" t="str">
        <f t="shared" ref="CG194:CG257" si="137">IF(AND(CA194&lt;&gt;"",CB194&lt;&gt;""),MAX(CA194,CB194)-MIN(CA194,CB194),"")</f>
        <v/>
      </c>
      <c r="CH194" s="120" t="str">
        <f t="shared" ref="CH194:CH257" si="138">IF(AND(CA194&lt;&gt;"",CC194&lt;&gt;""),MAX(CA194,CC194)-MIN(CA194,CC194),"")</f>
        <v/>
      </c>
      <c r="CI194" s="120" t="str">
        <f t="shared" ref="CI194:CI257" si="139">IF(AND(CB194&lt;&gt;"",CC194&lt;&gt;""),MAX(CB194,CC194)-MIN(CB194,CC194),"")</f>
        <v/>
      </c>
    </row>
    <row r="195" spans="1:87" x14ac:dyDescent="0.2">
      <c r="A195" s="311" cm="1">
        <f t="array" ref="A195">_xlfn.IFS(SUM(F195:R195)&gt;0,1,Z195&gt;0,2,TRUE,3)</f>
        <v>2</v>
      </c>
      <c r="B195" s="311" t="s">
        <v>1311</v>
      </c>
      <c r="C195" s="311" t="str">
        <f>_xlfn.XLOOKUP(B195,RecNamesAll!A:A,RecNamesAll!E:E)</f>
        <v>A</v>
      </c>
      <c r="D195" s="311" t="str">
        <f>_xlfn.XLOOKUP(B195,RecNamesAll!A:A,RecNamesAll!C:C)</f>
        <v>CCR4</v>
      </c>
      <c r="F195" s="312" t="str">
        <f t="shared" si="105"/>
        <v/>
      </c>
      <c r="G195" s="313" t="str">
        <f t="shared" si="106"/>
        <v/>
      </c>
      <c r="H195" s="312" t="str">
        <f t="shared" si="107"/>
        <v/>
      </c>
      <c r="I195" s="313" t="str">
        <f t="shared" si="108"/>
        <v/>
      </c>
      <c r="J195" s="313" t="str">
        <f t="shared" si="109"/>
        <v/>
      </c>
      <c r="K195" s="313" t="str">
        <f t="shared" si="110"/>
        <v/>
      </c>
      <c r="L195" s="313" t="str">
        <f t="shared" si="111"/>
        <v/>
      </c>
      <c r="M195" s="312" t="str">
        <f t="shared" si="112"/>
        <v/>
      </c>
      <c r="N195" s="313" t="str">
        <f t="shared" si="113"/>
        <v/>
      </c>
      <c r="O195" s="313" t="str">
        <f t="shared" si="114"/>
        <v/>
      </c>
      <c r="P195" s="313" t="str">
        <f t="shared" si="115"/>
        <v/>
      </c>
      <c r="Q195" s="312" t="str">
        <f t="shared" si="116"/>
        <v/>
      </c>
      <c r="R195" s="313" t="str">
        <f t="shared" si="117"/>
        <v/>
      </c>
      <c r="S195" s="314" t="str">
        <f t="shared" si="118"/>
        <v/>
      </c>
      <c r="T195" s="315" t="str">
        <f t="shared" si="119"/>
        <v>A</v>
      </c>
      <c r="U195" s="311" t="str">
        <f t="shared" si="120"/>
        <v>CCR4</v>
      </c>
      <c r="V195" s="316" t="str">
        <f>IF(VLOOKUP($B195,GtP!$A:$AA,MATCH("Gs_0-2",GtP!$A$1:$AA$1,0),FALSE)=0,"",VLOOKUP($B195,GtP!$A:$AA,MATCH("Gs_0-2",GtP!$A$1:$AA$1,0),FALSE))</f>
        <v/>
      </c>
      <c r="W195" s="317">
        <f>IF(VLOOKUP($B195,GtP!$A:$AA,MATCH("Gi/o_0-2",GtP!$A$1:$AA$1,0),FALSE)=0,"",VLOOKUP($B195,GtP!$A:$AA,MATCH("Gi/o_0-2",GtP!$A$1:$AA$1,0),FALSE))</f>
        <v>1</v>
      </c>
      <c r="X195" s="317" t="str">
        <f>IF(VLOOKUP($B195,GtP!$A:$AA,MATCH("Gq/11_0-2",GtP!$A$1:$AA$1,0),FALSE)=0,"",VLOOKUP($B195,GtP!$A:$AA,MATCH("Gq/11_0-2",GtP!$A$1:$AA$1,0),FALSE))</f>
        <v/>
      </c>
      <c r="Y195" s="317" t="str">
        <f>IF(VLOOKUP($B195,GtP!$A:$AA,MATCH("G12/13_0-2",GtP!$A$1:$AA$1,0),FALSE)=0,"",VLOOKUP($B195,GtP!$A:$AA,MATCH("G12/13_0-2",GtP!$A$1:$AA$1,0),FALSE))</f>
        <v/>
      </c>
      <c r="Z195" s="318">
        <f t="shared" si="121"/>
        <v>1</v>
      </c>
      <c r="AA195" s="317" t="str">
        <f t="shared" si="122"/>
        <v/>
      </c>
      <c r="AB195" s="317">
        <f t="shared" si="123"/>
        <v>1</v>
      </c>
      <c r="AC195" s="317" t="str">
        <f t="shared" si="124"/>
        <v/>
      </c>
      <c r="AD195" s="317" t="str">
        <f t="shared" si="125"/>
        <v/>
      </c>
      <c r="AE195" s="315" t="str">
        <f t="shared" si="126"/>
        <v/>
      </c>
      <c r="AF195" s="311" t="str">
        <f t="shared" si="127"/>
        <v/>
      </c>
      <c r="AG195" s="311" t="str">
        <f t="shared" si="128"/>
        <v/>
      </c>
      <c r="AH195" s="311" t="str">
        <f t="shared" si="129"/>
        <v/>
      </c>
      <c r="AI195" s="316" t="str">
        <f>_xlfn.CONCAT(IF(AV195="","-","B"),IF(BI195="","-","I"),VLOOKUP($B195,GtP!$A:$BB,MATCH("Gs_0-1",GtP!$A$1:$BB$1,0),FALSE))</f>
        <v>---</v>
      </c>
      <c r="AJ195" s="317" t="str">
        <f>_xlfn.CONCAT(IF(AW195="","-","B"),IF(BJ195="","-","I"),VLOOKUP($B195,GtP!$A:$BB,MATCH("Gs_0-1",GtP!$A$1:$BB$1,0),FALSE))</f>
        <v>---</v>
      </c>
      <c r="AK195" s="317" t="str">
        <f>_xlfn.CONCAT(IF(AX195="","-","B"),IF(BK195="","-","I"),VLOOKUP($B195,GtP!$A:$BB,MATCH("Gi/o_0-1",GtP!$A$1:$BB$1,0),FALSE))</f>
        <v>--G</v>
      </c>
      <c r="AL195" s="317" t="str">
        <f>_xlfn.CONCAT(IF(AY195="","-","B"),IF(BL195="","-","I"),VLOOKUP($B195,GtP!$A:$BB,MATCH("Gi/o_0-1",GtP!$A$1:$BB$1,0),FALSE))</f>
        <v>--G</v>
      </c>
      <c r="AM195" s="317" t="str">
        <f>_xlfn.CONCAT(IF(AZ195="","-","B"),IF(BM195="","-","I"),VLOOKUP($B195,GtP!$A:$BB,MATCH("Gi/o_0-1",GtP!$A$1:$BB$1,0),FALSE))</f>
        <v>--G</v>
      </c>
      <c r="AN195" s="317" t="str">
        <f>_xlfn.CONCAT(IF(BA195="","-","B"),IF(BN195="","-","I"),VLOOKUP($B195,GtP!$A:$BB,MATCH("Gi/o_0-1",GtP!$A$1:$BB$1,0),FALSE))</f>
        <v>--G</v>
      </c>
      <c r="AO195" s="317" t="str">
        <f>_xlfn.CONCAT(IF(BB195="","-","B"),IF(BO195="","-","I"),VLOOKUP($B195,GtP!$A:$BB,MATCH("Gi/o_0-1",GtP!$A$1:$BB$1,0),FALSE))</f>
        <v>--G</v>
      </c>
      <c r="AP195" s="317" t="str">
        <f>_xlfn.CONCAT(IF(BC195="","-","B"),IF(BP195="","-","I"),VLOOKUP($B195,GtP!$A:$BB,MATCH("Gq/11_0-1",GtP!$A$1:$BB$1,0),FALSE))</f>
        <v>---</v>
      </c>
      <c r="AQ195" s="317" t="str">
        <f>_xlfn.CONCAT(IF(BD195="","-","B"),IF(BQ195="","-","I"),VLOOKUP($B195,GtP!$A:$BB,MATCH("Gq/11_0-1",GtP!$A$1:$BB$1,0),FALSE))</f>
        <v>---</v>
      </c>
      <c r="AR195" s="317" t="str">
        <f>_xlfn.CONCAT(IF(BE195="","-","B"),IF(BR195="","-","I"),VLOOKUP($B195,GtP!$A:$BB,MATCH("Gq/11_0-1",GtP!$A$1:$BB$1,0),FALSE))</f>
        <v>---</v>
      </c>
      <c r="AS195" s="317" t="str">
        <f>_xlfn.CONCAT(IF(BF195="","-","B"),IF(BS195="","-","I"),VLOOKUP($B195,GtP!$A:$BB,MATCH("Gq/11_0-1",GtP!$A$1:$BB$1,0),FALSE))</f>
        <v>---</v>
      </c>
      <c r="AT195" s="317" t="str">
        <f>_xlfn.CONCAT(IF(BG195="","-","B"),IF(BT195="","-","I"),VLOOKUP($B195,GtP!$A:$BB,MATCH("G12/13_0-1",GtP!$A$1:$BB$1,0),FALSE))</f>
        <v>---</v>
      </c>
      <c r="AU195" s="317" t="str">
        <f>_xlfn.CONCAT(IF(BH195="","-","B"),IF(BU195="","-","I"),VLOOKUP($B195,GtP!$A:$BB,MATCH("G12/13_0-1",GtP!$A$1:$BB$1,0),FALSE))</f>
        <v>---</v>
      </c>
      <c r="AV195" s="319" t="str">
        <f>_xlfn.IFNA(VLOOKUP($B195,'B-LogEmaxOverpEC50'!$A:$AL,MATCH(AV$1,'B-LogEmaxOverpEC50'!$A$1:$AL$1,0),FALSE),"")</f>
        <v/>
      </c>
      <c r="AX195" s="321" t="str">
        <f>_xlfn.IFNA(VLOOKUP($B195,'B-LogEmaxOverpEC50'!$A:$AL,MATCH(AX$1,'B-LogEmaxOverpEC50'!$A$1:$AL$1,0),FALSE),"")</f>
        <v/>
      </c>
      <c r="AY195" s="321" t="str">
        <f>_xlfn.IFNA(VLOOKUP($B195,'B-LogEmaxOverpEC50'!$A:$AL,MATCH(AY$1,'B-LogEmaxOverpEC50'!$A$1:$AL$1,0),FALSE),"")</f>
        <v/>
      </c>
      <c r="AZ195" s="321" t="str">
        <f>_xlfn.IFNA(VLOOKUP($B195,'B-LogEmaxOverpEC50'!$A:$AL,MATCH(AZ$1,'B-LogEmaxOverpEC50'!$A$1:$AL$1,0),FALSE),"")</f>
        <v/>
      </c>
      <c r="BA195" s="321" t="str">
        <f>_xlfn.IFNA(VLOOKUP($B195,'B-LogEmaxOverpEC50'!$A:$AL,MATCH(BA$1,'B-LogEmaxOverpEC50'!$A$1:$AL$1,0),FALSE),"")</f>
        <v/>
      </c>
      <c r="BB195" s="321" t="str">
        <f>_xlfn.IFNA(VLOOKUP($B195,'B-LogEmaxOverpEC50'!$A:$AL,MATCH(BB$1,'B-LogEmaxOverpEC50'!$A$1:$AL$1,0),FALSE),"")</f>
        <v/>
      </c>
      <c r="BC195" s="321" t="str">
        <f>_xlfn.IFNA(VLOOKUP($B195,'B-LogEmaxOverpEC50'!$A:$AL,MATCH(BC$1,'B-LogEmaxOverpEC50'!$A$1:$AL$1,0),FALSE),"")</f>
        <v/>
      </c>
      <c r="BD195" s="321" t="str">
        <f>_xlfn.IFNA(VLOOKUP($B195,'B-LogEmaxOverpEC50'!$A:$AL,MATCH(BD$1,'B-LogEmaxOverpEC50'!$A$1:$AL$1,0),FALSE),"")</f>
        <v/>
      </c>
      <c r="BE195" s="321" t="str">
        <f>_xlfn.IFNA(VLOOKUP($B195,'B-LogEmaxOverpEC50'!$A:$AL,MATCH(BE$1,'B-LogEmaxOverpEC50'!$A$1:$AL$1,0),FALSE),"")</f>
        <v/>
      </c>
      <c r="BF195" s="321" t="str">
        <f>_xlfn.IFNA(VLOOKUP($B195,'B-LogEmaxOverpEC50'!$A:$AL,MATCH(BF$1,'B-LogEmaxOverpEC50'!$A$1:$AL$1,0),FALSE),"")</f>
        <v/>
      </c>
      <c r="BG195" s="321" t="str">
        <f>_xlfn.IFNA(VLOOKUP($B195,'B-LogEmaxOverpEC50'!$A:$AL,MATCH(BG$1,'B-LogEmaxOverpEC50'!$A$1:$AL$1,0),FALSE),"")</f>
        <v/>
      </c>
      <c r="BH195" s="321" t="str">
        <f>_xlfn.IFNA(VLOOKUP($B195,'B-LogEmaxOverpEC50'!$A:$AL,MATCH(BH$1,'B-LogEmaxOverpEC50'!$A$1:$AL$1,0),FALSE),"")</f>
        <v/>
      </c>
      <c r="BI195" s="322" t="str">
        <f>_xlfn.IFNA(VLOOKUP($B195,'I-LogEmaxOverpEC50'!$A:$AR,MATCH(BI$1,'I-LogEmaxOverpEC50'!$A$1:$AR$1,0),FALSE),"")</f>
        <v/>
      </c>
      <c r="BJ195" s="320" t="str">
        <f>_xlfn.IFNA(VLOOKUP($B195,'I-LogEmaxOverpEC50'!$A:$AR,MATCH(BJ$1,'I-LogEmaxOverpEC50'!$A$1:$AR$1,0),FALSE),"")</f>
        <v/>
      </c>
      <c r="BK195" s="320" t="str">
        <f>_xlfn.IFNA(VLOOKUP($B195,'I-LogEmaxOverpEC50'!$A:$AR,MATCH(BK$1,'I-LogEmaxOverpEC50'!$A$1:$AR$1,0),FALSE),"")</f>
        <v/>
      </c>
      <c r="BL195" s="320" t="str">
        <f>_xlfn.IFNA(VLOOKUP($B195,'I-LogEmaxOverpEC50'!$A:$AR,MATCH(BL$1,'I-LogEmaxOverpEC50'!$A$1:$AR$1,0),FALSE),"")</f>
        <v/>
      </c>
      <c r="BM195" s="320" t="str">
        <f>_xlfn.IFNA(VLOOKUP($B195,'I-LogEmaxOverpEC50'!$A:$AR,MATCH(BM$1,'I-LogEmaxOverpEC50'!$A$1:$AR$1,0),FALSE),"")</f>
        <v/>
      </c>
      <c r="BN195" s="320" t="str">
        <f>_xlfn.IFNA(VLOOKUP($B195,'I-LogEmaxOverpEC50'!$A:$AR,MATCH(BN$1,'I-LogEmaxOverpEC50'!$A$1:$AR$1,0),FALSE),"")</f>
        <v/>
      </c>
      <c r="BO195" s="320" t="str">
        <f>_xlfn.IFNA(VLOOKUP($B195,'I-LogEmaxOverpEC50'!$A:$AR,MATCH(BO$1,'I-LogEmaxOverpEC50'!$A$1:$AR$1,0),FALSE),"")</f>
        <v/>
      </c>
      <c r="BP195" s="320" t="str">
        <f>_xlfn.IFNA(VLOOKUP($B195,'I-LogEmaxOverpEC50'!$A:$AR,MATCH(BP$1,'I-LogEmaxOverpEC50'!$A$1:$AR$1,0),FALSE),"")</f>
        <v/>
      </c>
      <c r="BQ195" s="320" t="str">
        <f>_xlfn.IFNA(VLOOKUP($B195,'I-LogEmaxOverpEC50'!$A:$AR,MATCH(BQ$1,'I-LogEmaxOverpEC50'!$A$1:$AR$1,0),FALSE),"")</f>
        <v/>
      </c>
      <c r="BR195" s="320" t="str">
        <f>_xlfn.IFNA(VLOOKUP($B195,'I-LogEmaxOverpEC50'!$A:$AR,MATCH(BR$1,'I-LogEmaxOverpEC50'!$A$1:$AR$1,0),FALSE),"")</f>
        <v/>
      </c>
      <c r="BS195" s="320" t="str">
        <f>_xlfn.IFNA(VLOOKUP($B195,'I-LogEmaxOverpEC50'!$A:$AR,MATCH(BS$1,'I-LogEmaxOverpEC50'!$A$1:$AR$1,0),FALSE),"")</f>
        <v/>
      </c>
      <c r="BT195" s="320" t="str">
        <f>_xlfn.IFNA(VLOOKUP($B195,'I-LogEmaxOverpEC50'!$A:$AR,MATCH(BT$1,'I-LogEmaxOverpEC50'!$A$1:$AR$1,0),FALSE),"")</f>
        <v/>
      </c>
      <c r="BU195" s="320" t="str">
        <f>_xlfn.IFNA(VLOOKUP($B195,'I-LogEmaxOverpEC50'!$A:$AR,MATCH(BU$1,'I-LogEmaxOverpEC50'!$A$1:$AR$1,0),FALSE),"")</f>
        <v/>
      </c>
      <c r="BV195" s="114" t="str" cm="1">
        <f t="array" ref="BV195">_xlfn.IFS(AND($C195="A",_xlfn.CONCAT(F195:G195)&lt;&gt;"",$A195=1),"x",AND($C195="A",_xlfn.CONCAT(F195:G195)="",$A195=1),"-",$A$1&lt;&gt;"","")</f>
        <v/>
      </c>
      <c r="BW195" s="113" t="str" cm="1">
        <f t="array" ref="BW195">_xlfn.IFS(AND($C195="A",_xlfn.CONCAT(H195:L195)&lt;&gt;"",$A195=1),"x",AND($C195="A",_xlfn.CONCAT(H195:L195)="",$A195=1),"-",$A$1&lt;&gt;"","")</f>
        <v/>
      </c>
      <c r="BX195" s="113" t="str" cm="1">
        <f t="array" ref="BX195">_xlfn.IFS(AND($C195="A",_xlfn.CONCAT(M195:P195)&lt;&gt;"",$A195=1),"x",AND($C195="A",_xlfn.CONCAT(M195:P195)="",$A195=1),"-",$A$1&lt;&gt;"","")</f>
        <v/>
      </c>
      <c r="BY195" s="113" t="str" cm="1">
        <f t="array" ref="BY195">_xlfn.IFS(AND($C195="A",_xlfn.CONCAT(Q195:R195)&lt;&gt;"",$A195=1),"x",AND($C195="A",_xlfn.CONCAT(Q195:R195)="",$A195=1),"-",$A$1&lt;&gt;"","")</f>
        <v/>
      </c>
      <c r="BZ195" s="121" t="str">
        <f t="shared" si="130"/>
        <v/>
      </c>
      <c r="CA195" s="120" t="str">
        <f t="shared" si="131"/>
        <v/>
      </c>
      <c r="CB195" s="120" t="str">
        <f t="shared" si="132"/>
        <v/>
      </c>
      <c r="CC195" s="120" t="str">
        <f t="shared" si="133"/>
        <v/>
      </c>
      <c r="CD195" s="121" t="str">
        <f t="shared" si="134"/>
        <v/>
      </c>
      <c r="CE195" s="120" t="str">
        <f t="shared" si="135"/>
        <v/>
      </c>
      <c r="CF195" s="120" t="str">
        <f t="shared" si="136"/>
        <v/>
      </c>
      <c r="CG195" s="120" t="str">
        <f t="shared" si="137"/>
        <v/>
      </c>
      <c r="CH195" s="120" t="str">
        <f t="shared" si="138"/>
        <v/>
      </c>
      <c r="CI195" s="120" t="str">
        <f t="shared" si="139"/>
        <v/>
      </c>
    </row>
    <row r="196" spans="1:87" x14ac:dyDescent="0.2">
      <c r="A196" s="311" cm="1">
        <f t="array" ref="A196">_xlfn.IFS(SUM(F196:R196)&gt;0,1,Z196&gt;0,2,TRUE,3)</f>
        <v>2</v>
      </c>
      <c r="B196" s="311" t="s">
        <v>1304</v>
      </c>
      <c r="C196" s="311" t="str">
        <f>_xlfn.XLOOKUP(B196,RecNamesAll!A:A,RecNamesAll!E:E)</f>
        <v>A</v>
      </c>
      <c r="D196" s="311" t="str">
        <f>_xlfn.XLOOKUP(B196,RecNamesAll!A:A,RecNamesAll!C:C)</f>
        <v>CCR7</v>
      </c>
      <c r="F196" s="312" t="str">
        <f t="shared" si="105"/>
        <v/>
      </c>
      <c r="G196" s="313" t="str">
        <f t="shared" si="106"/>
        <v/>
      </c>
      <c r="H196" s="312" t="str">
        <f t="shared" si="107"/>
        <v/>
      </c>
      <c r="I196" s="313" t="str">
        <f t="shared" si="108"/>
        <v/>
      </c>
      <c r="J196" s="313" t="str">
        <f t="shared" si="109"/>
        <v/>
      </c>
      <c r="K196" s="313" t="str">
        <f t="shared" si="110"/>
        <v/>
      </c>
      <c r="L196" s="313" t="str">
        <f t="shared" si="111"/>
        <v/>
      </c>
      <c r="M196" s="312" t="str">
        <f t="shared" si="112"/>
        <v/>
      </c>
      <c r="N196" s="313" t="str">
        <f t="shared" si="113"/>
        <v/>
      </c>
      <c r="O196" s="313" t="str">
        <f t="shared" si="114"/>
        <v/>
      </c>
      <c r="P196" s="313" t="str">
        <f t="shared" si="115"/>
        <v/>
      </c>
      <c r="Q196" s="312" t="str">
        <f t="shared" si="116"/>
        <v/>
      </c>
      <c r="R196" s="313" t="str">
        <f t="shared" si="117"/>
        <v/>
      </c>
      <c r="S196" s="314" t="str">
        <f t="shared" si="118"/>
        <v/>
      </c>
      <c r="T196" s="315" t="str">
        <f t="shared" si="119"/>
        <v>A</v>
      </c>
      <c r="U196" s="311" t="str">
        <f t="shared" si="120"/>
        <v>CCR7</v>
      </c>
      <c r="V196" s="316" t="str">
        <f>IF(VLOOKUP($B196,GtP!$A:$AA,MATCH("Gs_0-2",GtP!$A$1:$AA$1,0),FALSE)=0,"",VLOOKUP($B196,GtP!$A:$AA,MATCH("Gs_0-2",GtP!$A$1:$AA$1,0),FALSE))</f>
        <v/>
      </c>
      <c r="W196" s="317">
        <f>IF(VLOOKUP($B196,GtP!$A:$AA,MATCH("Gi/o_0-2",GtP!$A$1:$AA$1,0),FALSE)=0,"",VLOOKUP($B196,GtP!$A:$AA,MATCH("Gi/o_0-2",GtP!$A$1:$AA$1,0),FALSE))</f>
        <v>1</v>
      </c>
      <c r="X196" s="317" t="str">
        <f>IF(VLOOKUP($B196,GtP!$A:$AA,MATCH("Gq/11_0-2",GtP!$A$1:$AA$1,0),FALSE)=0,"",VLOOKUP($B196,GtP!$A:$AA,MATCH("Gq/11_0-2",GtP!$A$1:$AA$1,0),FALSE))</f>
        <v/>
      </c>
      <c r="Y196" s="317" t="str">
        <f>IF(VLOOKUP($B196,GtP!$A:$AA,MATCH("G12/13_0-2",GtP!$A$1:$AA$1,0),FALSE)=0,"",VLOOKUP($B196,GtP!$A:$AA,MATCH("G12/13_0-2",GtP!$A$1:$AA$1,0),FALSE))</f>
        <v/>
      </c>
      <c r="Z196" s="318">
        <f t="shared" si="121"/>
        <v>1</v>
      </c>
      <c r="AA196" s="317" t="str">
        <f t="shared" si="122"/>
        <v/>
      </c>
      <c r="AB196" s="317">
        <f t="shared" si="123"/>
        <v>1</v>
      </c>
      <c r="AC196" s="317" t="str">
        <f t="shared" si="124"/>
        <v/>
      </c>
      <c r="AD196" s="317" t="str">
        <f t="shared" si="125"/>
        <v/>
      </c>
      <c r="AE196" s="315" t="str">
        <f t="shared" si="126"/>
        <v/>
      </c>
      <c r="AF196" s="311" t="str">
        <f t="shared" si="127"/>
        <v/>
      </c>
      <c r="AG196" s="311" t="str">
        <f t="shared" si="128"/>
        <v/>
      </c>
      <c r="AH196" s="311" t="str">
        <f t="shared" si="129"/>
        <v/>
      </c>
      <c r="AI196" s="316" t="str">
        <f>_xlfn.CONCAT(IF(AV196="","-","B"),IF(BI196="","-","I"),VLOOKUP($B196,GtP!$A:$BB,MATCH("Gs_0-1",GtP!$A$1:$BB$1,0),FALSE))</f>
        <v>---</v>
      </c>
      <c r="AJ196" s="317" t="str">
        <f>_xlfn.CONCAT(IF(AW196="","-","B"),IF(BJ196="","-","I"),VLOOKUP($B196,GtP!$A:$BB,MATCH("Gs_0-1",GtP!$A$1:$BB$1,0),FALSE))</f>
        <v>---</v>
      </c>
      <c r="AK196" s="317" t="str">
        <f>_xlfn.CONCAT(IF(AX196="","-","B"),IF(BK196="","-","I"),VLOOKUP($B196,GtP!$A:$BB,MATCH("Gi/o_0-1",GtP!$A$1:$BB$1,0),FALSE))</f>
        <v>--G</v>
      </c>
      <c r="AL196" s="317" t="str">
        <f>_xlfn.CONCAT(IF(AY196="","-","B"),IF(BL196="","-","I"),VLOOKUP($B196,GtP!$A:$BB,MATCH("Gi/o_0-1",GtP!$A$1:$BB$1,0),FALSE))</f>
        <v>--G</v>
      </c>
      <c r="AM196" s="317" t="str">
        <f>_xlfn.CONCAT(IF(AZ196="","-","B"),IF(BM196="","-","I"),VLOOKUP($B196,GtP!$A:$BB,MATCH("Gi/o_0-1",GtP!$A$1:$BB$1,0),FALSE))</f>
        <v>--G</v>
      </c>
      <c r="AN196" s="317" t="str">
        <f>_xlfn.CONCAT(IF(BA196="","-","B"),IF(BN196="","-","I"),VLOOKUP($B196,GtP!$A:$BB,MATCH("Gi/o_0-1",GtP!$A$1:$BB$1,0),FALSE))</f>
        <v>--G</v>
      </c>
      <c r="AO196" s="317" t="str">
        <f>_xlfn.CONCAT(IF(BB196="","-","B"),IF(BO196="","-","I"),VLOOKUP($B196,GtP!$A:$BB,MATCH("Gi/o_0-1",GtP!$A$1:$BB$1,0),FALSE))</f>
        <v>--G</v>
      </c>
      <c r="AP196" s="317" t="str">
        <f>_xlfn.CONCAT(IF(BC196="","-","B"),IF(BP196="","-","I"),VLOOKUP($B196,GtP!$A:$BB,MATCH("Gq/11_0-1",GtP!$A$1:$BB$1,0),FALSE))</f>
        <v>---</v>
      </c>
      <c r="AQ196" s="317" t="str">
        <f>_xlfn.CONCAT(IF(BD196="","-","B"),IF(BQ196="","-","I"),VLOOKUP($B196,GtP!$A:$BB,MATCH("Gq/11_0-1",GtP!$A$1:$BB$1,0),FALSE))</f>
        <v>---</v>
      </c>
      <c r="AR196" s="317" t="str">
        <f>_xlfn.CONCAT(IF(BE196="","-","B"),IF(BR196="","-","I"),VLOOKUP($B196,GtP!$A:$BB,MATCH("Gq/11_0-1",GtP!$A$1:$BB$1,0),FALSE))</f>
        <v>---</v>
      </c>
      <c r="AS196" s="317" t="str">
        <f>_xlfn.CONCAT(IF(BF196="","-","B"),IF(BS196="","-","I"),VLOOKUP($B196,GtP!$A:$BB,MATCH("Gq/11_0-1",GtP!$A$1:$BB$1,0),FALSE))</f>
        <v>---</v>
      </c>
      <c r="AT196" s="317" t="str">
        <f>_xlfn.CONCAT(IF(BG196="","-","B"),IF(BT196="","-","I"),VLOOKUP($B196,GtP!$A:$BB,MATCH("G12/13_0-1",GtP!$A$1:$BB$1,0),FALSE))</f>
        <v>---</v>
      </c>
      <c r="AU196" s="317" t="str">
        <f>_xlfn.CONCAT(IF(BH196="","-","B"),IF(BU196="","-","I"),VLOOKUP($B196,GtP!$A:$BB,MATCH("G12/13_0-1",GtP!$A$1:$BB$1,0),FALSE))</f>
        <v>---</v>
      </c>
      <c r="AV196" s="319" t="str">
        <f>_xlfn.IFNA(VLOOKUP($B196,'B-LogEmaxOverpEC50'!$A:$AL,MATCH(AV$1,'B-LogEmaxOverpEC50'!$A$1:$AL$1,0),FALSE),"")</f>
        <v/>
      </c>
      <c r="AX196" s="321" t="str">
        <f>_xlfn.IFNA(VLOOKUP($B196,'B-LogEmaxOverpEC50'!$A:$AL,MATCH(AX$1,'B-LogEmaxOverpEC50'!$A$1:$AL$1,0),FALSE),"")</f>
        <v/>
      </c>
      <c r="AY196" s="321" t="str">
        <f>_xlfn.IFNA(VLOOKUP($B196,'B-LogEmaxOverpEC50'!$A:$AL,MATCH(AY$1,'B-LogEmaxOverpEC50'!$A$1:$AL$1,0),FALSE),"")</f>
        <v/>
      </c>
      <c r="AZ196" s="321" t="str">
        <f>_xlfn.IFNA(VLOOKUP($B196,'B-LogEmaxOverpEC50'!$A:$AL,MATCH(AZ$1,'B-LogEmaxOverpEC50'!$A$1:$AL$1,0),FALSE),"")</f>
        <v/>
      </c>
      <c r="BA196" s="321" t="str">
        <f>_xlfn.IFNA(VLOOKUP($B196,'B-LogEmaxOverpEC50'!$A:$AL,MATCH(BA$1,'B-LogEmaxOverpEC50'!$A$1:$AL$1,0),FALSE),"")</f>
        <v/>
      </c>
      <c r="BB196" s="321" t="str">
        <f>_xlfn.IFNA(VLOOKUP($B196,'B-LogEmaxOverpEC50'!$A:$AL,MATCH(BB$1,'B-LogEmaxOverpEC50'!$A$1:$AL$1,0),FALSE),"")</f>
        <v/>
      </c>
      <c r="BC196" s="321" t="str">
        <f>_xlfn.IFNA(VLOOKUP($B196,'B-LogEmaxOverpEC50'!$A:$AL,MATCH(BC$1,'B-LogEmaxOverpEC50'!$A$1:$AL$1,0),FALSE),"")</f>
        <v/>
      </c>
      <c r="BD196" s="321" t="str">
        <f>_xlfn.IFNA(VLOOKUP($B196,'B-LogEmaxOverpEC50'!$A:$AL,MATCH(BD$1,'B-LogEmaxOverpEC50'!$A$1:$AL$1,0),FALSE),"")</f>
        <v/>
      </c>
      <c r="BE196" s="321" t="str">
        <f>_xlfn.IFNA(VLOOKUP($B196,'B-LogEmaxOverpEC50'!$A:$AL,MATCH(BE$1,'B-LogEmaxOverpEC50'!$A$1:$AL$1,0),FALSE),"")</f>
        <v/>
      </c>
      <c r="BF196" s="321" t="str">
        <f>_xlfn.IFNA(VLOOKUP($B196,'B-LogEmaxOverpEC50'!$A:$AL,MATCH(BF$1,'B-LogEmaxOverpEC50'!$A$1:$AL$1,0),FALSE),"")</f>
        <v/>
      </c>
      <c r="BG196" s="321" t="str">
        <f>_xlfn.IFNA(VLOOKUP($B196,'B-LogEmaxOverpEC50'!$A:$AL,MATCH(BG$1,'B-LogEmaxOverpEC50'!$A$1:$AL$1,0),FALSE),"")</f>
        <v/>
      </c>
      <c r="BH196" s="321" t="str">
        <f>_xlfn.IFNA(VLOOKUP($B196,'B-LogEmaxOverpEC50'!$A:$AL,MATCH(BH$1,'B-LogEmaxOverpEC50'!$A$1:$AL$1,0),FALSE),"")</f>
        <v/>
      </c>
      <c r="BI196" s="322" t="str">
        <f>_xlfn.IFNA(VLOOKUP($B196,'I-LogEmaxOverpEC50'!$A:$AR,MATCH(BI$1,'I-LogEmaxOverpEC50'!$A$1:$AR$1,0),FALSE),"")</f>
        <v/>
      </c>
      <c r="BJ196" s="320" t="str">
        <f>_xlfn.IFNA(VLOOKUP($B196,'I-LogEmaxOverpEC50'!$A:$AR,MATCH(BJ$1,'I-LogEmaxOverpEC50'!$A$1:$AR$1,0),FALSE),"")</f>
        <v/>
      </c>
      <c r="BK196" s="320" t="str">
        <f>_xlfn.IFNA(VLOOKUP($B196,'I-LogEmaxOverpEC50'!$A:$AR,MATCH(BK$1,'I-LogEmaxOverpEC50'!$A$1:$AR$1,0),FALSE),"")</f>
        <v/>
      </c>
      <c r="BL196" s="320" t="str">
        <f>_xlfn.IFNA(VLOOKUP($B196,'I-LogEmaxOverpEC50'!$A:$AR,MATCH(BL$1,'I-LogEmaxOverpEC50'!$A$1:$AR$1,0),FALSE),"")</f>
        <v/>
      </c>
      <c r="BM196" s="320" t="str">
        <f>_xlfn.IFNA(VLOOKUP($B196,'I-LogEmaxOverpEC50'!$A:$AR,MATCH(BM$1,'I-LogEmaxOverpEC50'!$A$1:$AR$1,0),FALSE),"")</f>
        <v/>
      </c>
      <c r="BN196" s="320" t="str">
        <f>_xlfn.IFNA(VLOOKUP($B196,'I-LogEmaxOverpEC50'!$A:$AR,MATCH(BN$1,'I-LogEmaxOverpEC50'!$A$1:$AR$1,0),FALSE),"")</f>
        <v/>
      </c>
      <c r="BO196" s="320" t="str">
        <f>_xlfn.IFNA(VLOOKUP($B196,'I-LogEmaxOverpEC50'!$A:$AR,MATCH(BO$1,'I-LogEmaxOverpEC50'!$A$1:$AR$1,0),FALSE),"")</f>
        <v/>
      </c>
      <c r="BP196" s="320" t="str">
        <f>_xlfn.IFNA(VLOOKUP($B196,'I-LogEmaxOverpEC50'!$A:$AR,MATCH(BP$1,'I-LogEmaxOverpEC50'!$A$1:$AR$1,0),FALSE),"")</f>
        <v/>
      </c>
      <c r="BQ196" s="320" t="str">
        <f>_xlfn.IFNA(VLOOKUP($B196,'I-LogEmaxOverpEC50'!$A:$AR,MATCH(BQ$1,'I-LogEmaxOverpEC50'!$A$1:$AR$1,0),FALSE),"")</f>
        <v/>
      </c>
      <c r="BR196" s="320" t="str">
        <f>_xlfn.IFNA(VLOOKUP($B196,'I-LogEmaxOverpEC50'!$A:$AR,MATCH(BR$1,'I-LogEmaxOverpEC50'!$A$1:$AR$1,0),FALSE),"")</f>
        <v/>
      </c>
      <c r="BS196" s="320" t="str">
        <f>_xlfn.IFNA(VLOOKUP($B196,'I-LogEmaxOverpEC50'!$A:$AR,MATCH(BS$1,'I-LogEmaxOverpEC50'!$A$1:$AR$1,0),FALSE),"")</f>
        <v/>
      </c>
      <c r="BT196" s="320" t="str">
        <f>_xlfn.IFNA(VLOOKUP($B196,'I-LogEmaxOverpEC50'!$A:$AR,MATCH(BT$1,'I-LogEmaxOverpEC50'!$A$1:$AR$1,0),FALSE),"")</f>
        <v/>
      </c>
      <c r="BU196" s="320" t="str">
        <f>_xlfn.IFNA(VLOOKUP($B196,'I-LogEmaxOverpEC50'!$A:$AR,MATCH(BU$1,'I-LogEmaxOverpEC50'!$A$1:$AR$1,0),FALSE),"")</f>
        <v/>
      </c>
      <c r="BV196" s="114" t="str" cm="1">
        <f t="array" ref="BV196">_xlfn.IFS(AND($C196="A",_xlfn.CONCAT(F196:G196)&lt;&gt;"",$A196=1),"x",AND($C196="A",_xlfn.CONCAT(F196:G196)="",$A196=1),"-",$A$1&lt;&gt;"","")</f>
        <v/>
      </c>
      <c r="BW196" s="113" t="str" cm="1">
        <f t="array" ref="BW196">_xlfn.IFS(AND($C196="A",_xlfn.CONCAT(H196:L196)&lt;&gt;"",$A196=1),"x",AND($C196="A",_xlfn.CONCAT(H196:L196)="",$A196=1),"-",$A$1&lt;&gt;"","")</f>
        <v/>
      </c>
      <c r="BX196" s="113" t="str" cm="1">
        <f t="array" ref="BX196">_xlfn.IFS(AND($C196="A",_xlfn.CONCAT(M196:P196)&lt;&gt;"",$A196=1),"x",AND($C196="A",_xlfn.CONCAT(M196:P196)="",$A196=1),"-",$A$1&lt;&gt;"","")</f>
        <v/>
      </c>
      <c r="BY196" s="113" t="str" cm="1">
        <f t="array" ref="BY196">_xlfn.IFS(AND($C196="A",_xlfn.CONCAT(Q196:R196)&lt;&gt;"",$A196=1),"x",AND($C196="A",_xlfn.CONCAT(Q196:R196)="",$A196=1),"-",$A$1&lt;&gt;"","")</f>
        <v/>
      </c>
      <c r="BZ196" s="121" t="str">
        <f t="shared" si="130"/>
        <v/>
      </c>
      <c r="CA196" s="120" t="str">
        <f t="shared" si="131"/>
        <v/>
      </c>
      <c r="CB196" s="120" t="str">
        <f t="shared" si="132"/>
        <v/>
      </c>
      <c r="CC196" s="120" t="str">
        <f t="shared" si="133"/>
        <v/>
      </c>
      <c r="CD196" s="121" t="str">
        <f t="shared" si="134"/>
        <v/>
      </c>
      <c r="CE196" s="120" t="str">
        <f t="shared" si="135"/>
        <v/>
      </c>
      <c r="CF196" s="120" t="str">
        <f t="shared" si="136"/>
        <v/>
      </c>
      <c r="CG196" s="120" t="str">
        <f t="shared" si="137"/>
        <v/>
      </c>
      <c r="CH196" s="120" t="str">
        <f t="shared" si="138"/>
        <v/>
      </c>
      <c r="CI196" s="120" t="str">
        <f t="shared" si="139"/>
        <v/>
      </c>
    </row>
    <row r="197" spans="1:87" x14ac:dyDescent="0.2">
      <c r="A197" s="311" cm="1">
        <f t="array" ref="A197">_xlfn.IFS(SUM(F197:R197)&gt;0,1,Z197&gt;0,2,TRUE,3)</f>
        <v>2</v>
      </c>
      <c r="B197" s="311" t="s">
        <v>1301</v>
      </c>
      <c r="C197" s="311" t="str">
        <f>_xlfn.XLOOKUP(B197,RecNamesAll!A:A,RecNamesAll!E:E)</f>
        <v>A</v>
      </c>
      <c r="D197" s="311" t="str">
        <f>_xlfn.XLOOKUP(B197,RecNamesAll!A:A,RecNamesAll!C:C)</f>
        <v>CCR8</v>
      </c>
      <c r="F197" s="312" t="str">
        <f t="shared" si="105"/>
        <v/>
      </c>
      <c r="G197" s="313" t="str">
        <f t="shared" si="106"/>
        <v/>
      </c>
      <c r="H197" s="312" t="str">
        <f t="shared" si="107"/>
        <v/>
      </c>
      <c r="I197" s="313" t="str">
        <f t="shared" si="108"/>
        <v/>
      </c>
      <c r="J197" s="313" t="str">
        <f t="shared" si="109"/>
        <v/>
      </c>
      <c r="K197" s="313" t="str">
        <f t="shared" si="110"/>
        <v/>
      </c>
      <c r="L197" s="313" t="str">
        <f t="shared" si="111"/>
        <v/>
      </c>
      <c r="M197" s="312" t="str">
        <f t="shared" si="112"/>
        <v/>
      </c>
      <c r="N197" s="313" t="str">
        <f t="shared" si="113"/>
        <v/>
      </c>
      <c r="O197" s="313" t="str">
        <f t="shared" si="114"/>
        <v/>
      </c>
      <c r="P197" s="313" t="str">
        <f t="shared" si="115"/>
        <v/>
      </c>
      <c r="Q197" s="312" t="str">
        <f t="shared" si="116"/>
        <v/>
      </c>
      <c r="R197" s="313" t="str">
        <f t="shared" si="117"/>
        <v/>
      </c>
      <c r="S197" s="314" t="str">
        <f t="shared" si="118"/>
        <v/>
      </c>
      <c r="T197" s="315" t="str">
        <f t="shared" si="119"/>
        <v>A</v>
      </c>
      <c r="U197" s="311" t="str">
        <f t="shared" si="120"/>
        <v>CCR8</v>
      </c>
      <c r="V197" s="316" t="str">
        <f>IF(VLOOKUP($B197,GtP!$A:$AA,MATCH("Gs_0-2",GtP!$A$1:$AA$1,0),FALSE)=0,"",VLOOKUP($B197,GtP!$A:$AA,MATCH("Gs_0-2",GtP!$A$1:$AA$1,0),FALSE))</f>
        <v/>
      </c>
      <c r="W197" s="317">
        <f>IF(VLOOKUP($B197,GtP!$A:$AA,MATCH("Gi/o_0-2",GtP!$A$1:$AA$1,0),FALSE)=0,"",VLOOKUP($B197,GtP!$A:$AA,MATCH("Gi/o_0-2",GtP!$A$1:$AA$1,0),FALSE))</f>
        <v>1</v>
      </c>
      <c r="X197" s="317" t="str">
        <f>IF(VLOOKUP($B197,GtP!$A:$AA,MATCH("Gq/11_0-2",GtP!$A$1:$AA$1,0),FALSE)=0,"",VLOOKUP($B197,GtP!$A:$AA,MATCH("Gq/11_0-2",GtP!$A$1:$AA$1,0),FALSE))</f>
        <v/>
      </c>
      <c r="Y197" s="317" t="str">
        <f>IF(VLOOKUP($B197,GtP!$A:$AA,MATCH("G12/13_0-2",GtP!$A$1:$AA$1,0),FALSE)=0,"",VLOOKUP($B197,GtP!$A:$AA,MATCH("G12/13_0-2",GtP!$A$1:$AA$1,0),FALSE))</f>
        <v/>
      </c>
      <c r="Z197" s="318">
        <f t="shared" si="121"/>
        <v>1</v>
      </c>
      <c r="AA197" s="317" t="str">
        <f t="shared" si="122"/>
        <v/>
      </c>
      <c r="AB197" s="317">
        <f t="shared" si="123"/>
        <v>1</v>
      </c>
      <c r="AC197" s="317" t="str">
        <f t="shared" si="124"/>
        <v/>
      </c>
      <c r="AD197" s="317" t="str">
        <f t="shared" si="125"/>
        <v/>
      </c>
      <c r="AE197" s="315" t="str">
        <f t="shared" si="126"/>
        <v/>
      </c>
      <c r="AF197" s="311" t="str">
        <f t="shared" si="127"/>
        <v/>
      </c>
      <c r="AG197" s="311" t="str">
        <f t="shared" si="128"/>
        <v/>
      </c>
      <c r="AH197" s="311" t="str">
        <f t="shared" si="129"/>
        <v/>
      </c>
      <c r="AI197" s="316" t="str">
        <f>_xlfn.CONCAT(IF(AV197="","-","B"),IF(BI197="","-","I"),VLOOKUP($B197,GtP!$A:$BB,MATCH("Gs_0-1",GtP!$A$1:$BB$1,0),FALSE))</f>
        <v>---</v>
      </c>
      <c r="AJ197" s="317" t="str">
        <f>_xlfn.CONCAT(IF(AW197="","-","B"),IF(BJ197="","-","I"),VLOOKUP($B197,GtP!$A:$BB,MATCH("Gs_0-1",GtP!$A$1:$BB$1,0),FALSE))</f>
        <v>---</v>
      </c>
      <c r="AK197" s="317" t="str">
        <f>_xlfn.CONCAT(IF(AX197="","-","B"),IF(BK197="","-","I"),VLOOKUP($B197,GtP!$A:$BB,MATCH("Gi/o_0-1",GtP!$A$1:$BB$1,0),FALSE))</f>
        <v>--G</v>
      </c>
      <c r="AL197" s="317" t="str">
        <f>_xlfn.CONCAT(IF(AY197="","-","B"),IF(BL197="","-","I"),VLOOKUP($B197,GtP!$A:$BB,MATCH("Gi/o_0-1",GtP!$A$1:$BB$1,0),FALSE))</f>
        <v>--G</v>
      </c>
      <c r="AM197" s="317" t="str">
        <f>_xlfn.CONCAT(IF(AZ197="","-","B"),IF(BM197="","-","I"),VLOOKUP($B197,GtP!$A:$BB,MATCH("Gi/o_0-1",GtP!$A$1:$BB$1,0),FALSE))</f>
        <v>--G</v>
      </c>
      <c r="AN197" s="317" t="str">
        <f>_xlfn.CONCAT(IF(BA197="","-","B"),IF(BN197="","-","I"),VLOOKUP($B197,GtP!$A:$BB,MATCH("Gi/o_0-1",GtP!$A$1:$BB$1,0),FALSE))</f>
        <v>--G</v>
      </c>
      <c r="AO197" s="317" t="str">
        <f>_xlfn.CONCAT(IF(BB197="","-","B"),IF(BO197="","-","I"),VLOOKUP($B197,GtP!$A:$BB,MATCH("Gi/o_0-1",GtP!$A$1:$BB$1,0),FALSE))</f>
        <v>--G</v>
      </c>
      <c r="AP197" s="317" t="str">
        <f>_xlfn.CONCAT(IF(BC197="","-","B"),IF(BP197="","-","I"),VLOOKUP($B197,GtP!$A:$BB,MATCH("Gq/11_0-1",GtP!$A$1:$BB$1,0),FALSE))</f>
        <v>---</v>
      </c>
      <c r="AQ197" s="317" t="str">
        <f>_xlfn.CONCAT(IF(BD197="","-","B"),IF(BQ197="","-","I"),VLOOKUP($B197,GtP!$A:$BB,MATCH("Gq/11_0-1",GtP!$A$1:$BB$1,0),FALSE))</f>
        <v>---</v>
      </c>
      <c r="AR197" s="317" t="str">
        <f>_xlfn.CONCAT(IF(BE197="","-","B"),IF(BR197="","-","I"),VLOOKUP($B197,GtP!$A:$BB,MATCH("Gq/11_0-1",GtP!$A$1:$BB$1,0),FALSE))</f>
        <v>---</v>
      </c>
      <c r="AS197" s="317" t="str">
        <f>_xlfn.CONCAT(IF(BF197="","-","B"),IF(BS197="","-","I"),VLOOKUP($B197,GtP!$A:$BB,MATCH("Gq/11_0-1",GtP!$A$1:$BB$1,0),FALSE))</f>
        <v>---</v>
      </c>
      <c r="AT197" s="317" t="str">
        <f>_xlfn.CONCAT(IF(BG197="","-","B"),IF(BT197="","-","I"),VLOOKUP($B197,GtP!$A:$BB,MATCH("G12/13_0-1",GtP!$A$1:$BB$1,0),FALSE))</f>
        <v>---</v>
      </c>
      <c r="AU197" s="317" t="str">
        <f>_xlfn.CONCAT(IF(BH197="","-","B"),IF(BU197="","-","I"),VLOOKUP($B197,GtP!$A:$BB,MATCH("G12/13_0-1",GtP!$A$1:$BB$1,0),FALSE))</f>
        <v>---</v>
      </c>
      <c r="AV197" s="319" t="str">
        <f>_xlfn.IFNA(VLOOKUP($B197,'B-LogEmaxOverpEC50'!$A:$AL,MATCH(AV$1,'B-LogEmaxOverpEC50'!$A$1:$AL$1,0),FALSE),"")</f>
        <v/>
      </c>
      <c r="AX197" s="321" t="str">
        <f>_xlfn.IFNA(VLOOKUP($B197,'B-LogEmaxOverpEC50'!$A:$AL,MATCH(AX$1,'B-LogEmaxOverpEC50'!$A$1:$AL$1,0),FALSE),"")</f>
        <v/>
      </c>
      <c r="AY197" s="321" t="str">
        <f>_xlfn.IFNA(VLOOKUP($B197,'B-LogEmaxOverpEC50'!$A:$AL,MATCH(AY$1,'B-LogEmaxOverpEC50'!$A$1:$AL$1,0),FALSE),"")</f>
        <v/>
      </c>
      <c r="AZ197" s="321" t="str">
        <f>_xlfn.IFNA(VLOOKUP($B197,'B-LogEmaxOverpEC50'!$A:$AL,MATCH(AZ$1,'B-LogEmaxOverpEC50'!$A$1:$AL$1,0),FALSE),"")</f>
        <v/>
      </c>
      <c r="BA197" s="321" t="str">
        <f>_xlfn.IFNA(VLOOKUP($B197,'B-LogEmaxOverpEC50'!$A:$AL,MATCH(BA$1,'B-LogEmaxOverpEC50'!$A$1:$AL$1,0),FALSE),"")</f>
        <v/>
      </c>
      <c r="BB197" s="321" t="str">
        <f>_xlfn.IFNA(VLOOKUP($B197,'B-LogEmaxOverpEC50'!$A:$AL,MATCH(BB$1,'B-LogEmaxOverpEC50'!$A$1:$AL$1,0),FALSE),"")</f>
        <v/>
      </c>
      <c r="BC197" s="321" t="str">
        <f>_xlfn.IFNA(VLOOKUP($B197,'B-LogEmaxOverpEC50'!$A:$AL,MATCH(BC$1,'B-LogEmaxOverpEC50'!$A$1:$AL$1,0),FALSE),"")</f>
        <v/>
      </c>
      <c r="BD197" s="321" t="str">
        <f>_xlfn.IFNA(VLOOKUP($B197,'B-LogEmaxOverpEC50'!$A:$AL,MATCH(BD$1,'B-LogEmaxOverpEC50'!$A$1:$AL$1,0),FALSE),"")</f>
        <v/>
      </c>
      <c r="BE197" s="321" t="str">
        <f>_xlfn.IFNA(VLOOKUP($B197,'B-LogEmaxOverpEC50'!$A:$AL,MATCH(BE$1,'B-LogEmaxOverpEC50'!$A$1:$AL$1,0),FALSE),"")</f>
        <v/>
      </c>
      <c r="BF197" s="321" t="str">
        <f>_xlfn.IFNA(VLOOKUP($B197,'B-LogEmaxOverpEC50'!$A:$AL,MATCH(BF$1,'B-LogEmaxOverpEC50'!$A$1:$AL$1,0),FALSE),"")</f>
        <v/>
      </c>
      <c r="BG197" s="321" t="str">
        <f>_xlfn.IFNA(VLOOKUP($B197,'B-LogEmaxOverpEC50'!$A:$AL,MATCH(BG$1,'B-LogEmaxOverpEC50'!$A$1:$AL$1,0),FALSE),"")</f>
        <v/>
      </c>
      <c r="BH197" s="321" t="str">
        <f>_xlfn.IFNA(VLOOKUP($B197,'B-LogEmaxOverpEC50'!$A:$AL,MATCH(BH$1,'B-LogEmaxOverpEC50'!$A$1:$AL$1,0),FALSE),"")</f>
        <v/>
      </c>
      <c r="BI197" s="322" t="str">
        <f>_xlfn.IFNA(VLOOKUP($B197,'I-LogEmaxOverpEC50'!$A:$AR,MATCH(BI$1,'I-LogEmaxOverpEC50'!$A$1:$AR$1,0),FALSE),"")</f>
        <v/>
      </c>
      <c r="BJ197" s="320" t="str">
        <f>_xlfn.IFNA(VLOOKUP($B197,'I-LogEmaxOverpEC50'!$A:$AR,MATCH(BJ$1,'I-LogEmaxOverpEC50'!$A$1:$AR$1,0),FALSE),"")</f>
        <v/>
      </c>
      <c r="BK197" s="320" t="str">
        <f>_xlfn.IFNA(VLOOKUP($B197,'I-LogEmaxOverpEC50'!$A:$AR,MATCH(BK$1,'I-LogEmaxOverpEC50'!$A$1:$AR$1,0),FALSE),"")</f>
        <v/>
      </c>
      <c r="BL197" s="320" t="str">
        <f>_xlfn.IFNA(VLOOKUP($B197,'I-LogEmaxOverpEC50'!$A:$AR,MATCH(BL$1,'I-LogEmaxOverpEC50'!$A$1:$AR$1,0),FALSE),"")</f>
        <v/>
      </c>
      <c r="BM197" s="320" t="str">
        <f>_xlfn.IFNA(VLOOKUP($B197,'I-LogEmaxOverpEC50'!$A:$AR,MATCH(BM$1,'I-LogEmaxOverpEC50'!$A$1:$AR$1,0),FALSE),"")</f>
        <v/>
      </c>
      <c r="BN197" s="320" t="str">
        <f>_xlfn.IFNA(VLOOKUP($B197,'I-LogEmaxOverpEC50'!$A:$AR,MATCH(BN$1,'I-LogEmaxOverpEC50'!$A$1:$AR$1,0),FALSE),"")</f>
        <v/>
      </c>
      <c r="BO197" s="320" t="str">
        <f>_xlfn.IFNA(VLOOKUP($B197,'I-LogEmaxOverpEC50'!$A:$AR,MATCH(BO$1,'I-LogEmaxOverpEC50'!$A$1:$AR$1,0),FALSE),"")</f>
        <v/>
      </c>
      <c r="BP197" s="320" t="str">
        <f>_xlfn.IFNA(VLOOKUP($B197,'I-LogEmaxOverpEC50'!$A:$AR,MATCH(BP$1,'I-LogEmaxOverpEC50'!$A$1:$AR$1,0),FALSE),"")</f>
        <v/>
      </c>
      <c r="BQ197" s="320" t="str">
        <f>_xlfn.IFNA(VLOOKUP($B197,'I-LogEmaxOverpEC50'!$A:$AR,MATCH(BQ$1,'I-LogEmaxOverpEC50'!$A$1:$AR$1,0),FALSE),"")</f>
        <v/>
      </c>
      <c r="BR197" s="320" t="str">
        <f>_xlfn.IFNA(VLOOKUP($B197,'I-LogEmaxOverpEC50'!$A:$AR,MATCH(BR$1,'I-LogEmaxOverpEC50'!$A$1:$AR$1,0),FALSE),"")</f>
        <v/>
      </c>
      <c r="BS197" s="320" t="str">
        <f>_xlfn.IFNA(VLOOKUP($B197,'I-LogEmaxOverpEC50'!$A:$AR,MATCH(BS$1,'I-LogEmaxOverpEC50'!$A$1:$AR$1,0),FALSE),"")</f>
        <v/>
      </c>
      <c r="BT197" s="320" t="str">
        <f>_xlfn.IFNA(VLOOKUP($B197,'I-LogEmaxOverpEC50'!$A:$AR,MATCH(BT$1,'I-LogEmaxOverpEC50'!$A$1:$AR$1,0),FALSE),"")</f>
        <v/>
      </c>
      <c r="BU197" s="320" t="str">
        <f>_xlfn.IFNA(VLOOKUP($B197,'I-LogEmaxOverpEC50'!$A:$AR,MATCH(BU$1,'I-LogEmaxOverpEC50'!$A$1:$AR$1,0),FALSE),"")</f>
        <v/>
      </c>
      <c r="BV197" s="114" t="str" cm="1">
        <f t="array" ref="BV197">_xlfn.IFS(AND($C197="A",_xlfn.CONCAT(F197:G197)&lt;&gt;"",$A197=1),"x",AND($C197="A",_xlfn.CONCAT(F197:G197)="",$A197=1),"-",$A$1&lt;&gt;"","")</f>
        <v/>
      </c>
      <c r="BW197" s="113" t="str" cm="1">
        <f t="array" ref="BW197">_xlfn.IFS(AND($C197="A",_xlfn.CONCAT(H197:L197)&lt;&gt;"",$A197=1),"x",AND($C197="A",_xlfn.CONCAT(H197:L197)="",$A197=1),"-",$A$1&lt;&gt;"","")</f>
        <v/>
      </c>
      <c r="BX197" s="113" t="str" cm="1">
        <f t="array" ref="BX197">_xlfn.IFS(AND($C197="A",_xlfn.CONCAT(M197:P197)&lt;&gt;"",$A197=1),"x",AND($C197="A",_xlfn.CONCAT(M197:P197)="",$A197=1),"-",$A$1&lt;&gt;"","")</f>
        <v/>
      </c>
      <c r="BY197" s="113" t="str" cm="1">
        <f t="array" ref="BY197">_xlfn.IFS(AND($C197="A",_xlfn.CONCAT(Q197:R197)&lt;&gt;"",$A197=1),"x",AND($C197="A",_xlfn.CONCAT(Q197:R197)="",$A197=1),"-",$A$1&lt;&gt;"","")</f>
        <v/>
      </c>
      <c r="BZ197" s="121" t="str">
        <f t="shared" si="130"/>
        <v/>
      </c>
      <c r="CA197" s="120" t="str">
        <f t="shared" si="131"/>
        <v/>
      </c>
      <c r="CB197" s="120" t="str">
        <f t="shared" si="132"/>
        <v/>
      </c>
      <c r="CC197" s="120" t="str">
        <f t="shared" si="133"/>
        <v/>
      </c>
      <c r="CD197" s="121" t="str">
        <f t="shared" si="134"/>
        <v/>
      </c>
      <c r="CE197" s="120" t="str">
        <f t="shared" si="135"/>
        <v/>
      </c>
      <c r="CF197" s="120" t="str">
        <f t="shared" si="136"/>
        <v/>
      </c>
      <c r="CG197" s="120" t="str">
        <f t="shared" si="137"/>
        <v/>
      </c>
      <c r="CH197" s="120" t="str">
        <f t="shared" si="138"/>
        <v/>
      </c>
      <c r="CI197" s="120" t="str">
        <f t="shared" si="139"/>
        <v/>
      </c>
    </row>
    <row r="198" spans="1:87" x14ac:dyDescent="0.2">
      <c r="A198" s="311" cm="1">
        <f t="array" ref="A198">_xlfn.IFS(SUM(F198:R198)&gt;0,1,Z198&gt;0,2,TRUE,3)</f>
        <v>2</v>
      </c>
      <c r="B198" s="311" t="s">
        <v>1298</v>
      </c>
      <c r="C198" s="311" t="str">
        <f>_xlfn.XLOOKUP(B198,RecNamesAll!A:A,RecNamesAll!E:E)</f>
        <v>A</v>
      </c>
      <c r="D198" s="311" t="str">
        <f>_xlfn.XLOOKUP(B198,RecNamesAll!A:A,RecNamesAll!C:C)</f>
        <v>CCR9</v>
      </c>
      <c r="F198" s="312" t="str">
        <f t="shared" si="105"/>
        <v/>
      </c>
      <c r="G198" s="313" t="str">
        <f t="shared" si="106"/>
        <v/>
      </c>
      <c r="H198" s="312" t="str">
        <f t="shared" si="107"/>
        <v/>
      </c>
      <c r="I198" s="313" t="str">
        <f t="shared" si="108"/>
        <v/>
      </c>
      <c r="J198" s="313" t="str">
        <f t="shared" si="109"/>
        <v/>
      </c>
      <c r="K198" s="313" t="str">
        <f t="shared" si="110"/>
        <v/>
      </c>
      <c r="L198" s="313" t="str">
        <f t="shared" si="111"/>
        <v/>
      </c>
      <c r="M198" s="312" t="str">
        <f t="shared" si="112"/>
        <v/>
      </c>
      <c r="N198" s="313" t="str">
        <f t="shared" si="113"/>
        <v/>
      </c>
      <c r="O198" s="313" t="str">
        <f t="shared" si="114"/>
        <v/>
      </c>
      <c r="P198" s="313" t="str">
        <f t="shared" si="115"/>
        <v/>
      </c>
      <c r="Q198" s="312" t="str">
        <f t="shared" si="116"/>
        <v/>
      </c>
      <c r="R198" s="313" t="str">
        <f t="shared" si="117"/>
        <v/>
      </c>
      <c r="S198" s="314" t="str">
        <f t="shared" si="118"/>
        <v/>
      </c>
      <c r="T198" s="315" t="str">
        <f t="shared" si="119"/>
        <v>A</v>
      </c>
      <c r="U198" s="311" t="str">
        <f t="shared" si="120"/>
        <v>CCR9</v>
      </c>
      <c r="V198" s="316" t="str">
        <f>IF(VLOOKUP($B198,GtP!$A:$AA,MATCH("Gs_0-2",GtP!$A$1:$AA$1,0),FALSE)=0,"",VLOOKUP($B198,GtP!$A:$AA,MATCH("Gs_0-2",GtP!$A$1:$AA$1,0),FALSE))</f>
        <v/>
      </c>
      <c r="W198" s="317">
        <f>IF(VLOOKUP($B198,GtP!$A:$AA,MATCH("Gi/o_0-2",GtP!$A$1:$AA$1,0),FALSE)=0,"",VLOOKUP($B198,GtP!$A:$AA,MATCH("Gi/o_0-2",GtP!$A$1:$AA$1,0),FALSE))</f>
        <v>1</v>
      </c>
      <c r="X198" s="317" t="str">
        <f>IF(VLOOKUP($B198,GtP!$A:$AA,MATCH("Gq/11_0-2",GtP!$A$1:$AA$1,0),FALSE)=0,"",VLOOKUP($B198,GtP!$A:$AA,MATCH("Gq/11_0-2",GtP!$A$1:$AA$1,0),FALSE))</f>
        <v/>
      </c>
      <c r="Y198" s="317" t="str">
        <f>IF(VLOOKUP($B198,GtP!$A:$AA,MATCH("G12/13_0-2",GtP!$A$1:$AA$1,0),FALSE)=0,"",VLOOKUP($B198,GtP!$A:$AA,MATCH("G12/13_0-2",GtP!$A$1:$AA$1,0),FALSE))</f>
        <v/>
      </c>
      <c r="Z198" s="318">
        <f t="shared" si="121"/>
        <v>1</v>
      </c>
      <c r="AA198" s="317" t="str">
        <f t="shared" si="122"/>
        <v/>
      </c>
      <c r="AB198" s="317">
        <f t="shared" si="123"/>
        <v>1</v>
      </c>
      <c r="AC198" s="317" t="str">
        <f t="shared" si="124"/>
        <v/>
      </c>
      <c r="AD198" s="317" t="str">
        <f t="shared" si="125"/>
        <v/>
      </c>
      <c r="AE198" s="315" t="str">
        <f t="shared" si="126"/>
        <v/>
      </c>
      <c r="AF198" s="311" t="str">
        <f t="shared" si="127"/>
        <v/>
      </c>
      <c r="AG198" s="311" t="str">
        <f t="shared" si="128"/>
        <v/>
      </c>
      <c r="AH198" s="311" t="str">
        <f t="shared" si="129"/>
        <v/>
      </c>
      <c r="AI198" s="316" t="str">
        <f>_xlfn.CONCAT(IF(AV198="","-","B"),IF(BI198="","-","I"),VLOOKUP($B198,GtP!$A:$BB,MATCH("Gs_0-1",GtP!$A$1:$BB$1,0),FALSE))</f>
        <v>---</v>
      </c>
      <c r="AJ198" s="317" t="str">
        <f>_xlfn.CONCAT(IF(AW198="","-","B"),IF(BJ198="","-","I"),VLOOKUP($B198,GtP!$A:$BB,MATCH("Gs_0-1",GtP!$A$1:$BB$1,0),FALSE))</f>
        <v>---</v>
      </c>
      <c r="AK198" s="317" t="str">
        <f>_xlfn.CONCAT(IF(AX198="","-","B"),IF(BK198="","-","I"),VLOOKUP($B198,GtP!$A:$BB,MATCH("Gi/o_0-1",GtP!$A$1:$BB$1,0),FALSE))</f>
        <v>--G</v>
      </c>
      <c r="AL198" s="317" t="str">
        <f>_xlfn.CONCAT(IF(AY198="","-","B"),IF(BL198="","-","I"),VLOOKUP($B198,GtP!$A:$BB,MATCH("Gi/o_0-1",GtP!$A$1:$BB$1,0),FALSE))</f>
        <v>--G</v>
      </c>
      <c r="AM198" s="317" t="str">
        <f>_xlfn.CONCAT(IF(AZ198="","-","B"),IF(BM198="","-","I"),VLOOKUP($B198,GtP!$A:$BB,MATCH("Gi/o_0-1",GtP!$A$1:$BB$1,0),FALSE))</f>
        <v>--G</v>
      </c>
      <c r="AN198" s="317" t="str">
        <f>_xlfn.CONCAT(IF(BA198="","-","B"),IF(BN198="","-","I"),VLOOKUP($B198,GtP!$A:$BB,MATCH("Gi/o_0-1",GtP!$A$1:$BB$1,0),FALSE))</f>
        <v>--G</v>
      </c>
      <c r="AO198" s="317" t="str">
        <f>_xlfn.CONCAT(IF(BB198="","-","B"),IF(BO198="","-","I"),VLOOKUP($B198,GtP!$A:$BB,MATCH("Gi/o_0-1",GtP!$A$1:$BB$1,0),FALSE))</f>
        <v>--G</v>
      </c>
      <c r="AP198" s="317" t="str">
        <f>_xlfn.CONCAT(IF(BC198="","-","B"),IF(BP198="","-","I"),VLOOKUP($B198,GtP!$A:$BB,MATCH("Gq/11_0-1",GtP!$A$1:$BB$1,0),FALSE))</f>
        <v>---</v>
      </c>
      <c r="AQ198" s="317" t="str">
        <f>_xlfn.CONCAT(IF(BD198="","-","B"),IF(BQ198="","-","I"),VLOOKUP($B198,GtP!$A:$BB,MATCH("Gq/11_0-1",GtP!$A$1:$BB$1,0),FALSE))</f>
        <v>---</v>
      </c>
      <c r="AR198" s="317" t="str">
        <f>_xlfn.CONCAT(IF(BE198="","-","B"),IF(BR198="","-","I"),VLOOKUP($B198,GtP!$A:$BB,MATCH("Gq/11_0-1",GtP!$A$1:$BB$1,0),FALSE))</f>
        <v>---</v>
      </c>
      <c r="AS198" s="317" t="str">
        <f>_xlfn.CONCAT(IF(BF198="","-","B"),IF(BS198="","-","I"),VLOOKUP($B198,GtP!$A:$BB,MATCH("Gq/11_0-1",GtP!$A$1:$BB$1,0),FALSE))</f>
        <v>---</v>
      </c>
      <c r="AT198" s="317" t="str">
        <f>_xlfn.CONCAT(IF(BG198="","-","B"),IF(BT198="","-","I"),VLOOKUP($B198,GtP!$A:$BB,MATCH("G12/13_0-1",GtP!$A$1:$BB$1,0),FALSE))</f>
        <v>---</v>
      </c>
      <c r="AU198" s="317" t="str">
        <f>_xlfn.CONCAT(IF(BH198="","-","B"),IF(BU198="","-","I"),VLOOKUP($B198,GtP!$A:$BB,MATCH("G12/13_0-1",GtP!$A$1:$BB$1,0),FALSE))</f>
        <v>---</v>
      </c>
      <c r="AV198" s="319" t="str">
        <f>_xlfn.IFNA(VLOOKUP($B198,'B-LogEmaxOverpEC50'!$A:$AL,MATCH(AV$1,'B-LogEmaxOverpEC50'!$A$1:$AL$1,0),FALSE),"")</f>
        <v/>
      </c>
      <c r="AX198" s="321" t="str">
        <f>_xlfn.IFNA(VLOOKUP($B198,'B-LogEmaxOverpEC50'!$A:$AL,MATCH(AX$1,'B-LogEmaxOverpEC50'!$A$1:$AL$1,0),FALSE),"")</f>
        <v/>
      </c>
      <c r="AY198" s="321" t="str">
        <f>_xlfn.IFNA(VLOOKUP($B198,'B-LogEmaxOverpEC50'!$A:$AL,MATCH(AY$1,'B-LogEmaxOverpEC50'!$A$1:$AL$1,0),FALSE),"")</f>
        <v/>
      </c>
      <c r="AZ198" s="321" t="str">
        <f>_xlfn.IFNA(VLOOKUP($B198,'B-LogEmaxOverpEC50'!$A:$AL,MATCH(AZ$1,'B-LogEmaxOverpEC50'!$A$1:$AL$1,0),FALSE),"")</f>
        <v/>
      </c>
      <c r="BA198" s="321" t="str">
        <f>_xlfn.IFNA(VLOOKUP($B198,'B-LogEmaxOverpEC50'!$A:$AL,MATCH(BA$1,'B-LogEmaxOverpEC50'!$A$1:$AL$1,0),FALSE),"")</f>
        <v/>
      </c>
      <c r="BB198" s="321" t="str">
        <f>_xlfn.IFNA(VLOOKUP($B198,'B-LogEmaxOverpEC50'!$A:$AL,MATCH(BB$1,'B-LogEmaxOverpEC50'!$A$1:$AL$1,0),FALSE),"")</f>
        <v/>
      </c>
      <c r="BC198" s="321" t="str">
        <f>_xlfn.IFNA(VLOOKUP($B198,'B-LogEmaxOverpEC50'!$A:$AL,MATCH(BC$1,'B-LogEmaxOverpEC50'!$A$1:$AL$1,0),FALSE),"")</f>
        <v/>
      </c>
      <c r="BD198" s="321" t="str">
        <f>_xlfn.IFNA(VLOOKUP($B198,'B-LogEmaxOverpEC50'!$A:$AL,MATCH(BD$1,'B-LogEmaxOverpEC50'!$A$1:$AL$1,0),FALSE),"")</f>
        <v/>
      </c>
      <c r="BE198" s="321" t="str">
        <f>_xlfn.IFNA(VLOOKUP($B198,'B-LogEmaxOverpEC50'!$A:$AL,MATCH(BE$1,'B-LogEmaxOverpEC50'!$A$1:$AL$1,0),FALSE),"")</f>
        <v/>
      </c>
      <c r="BF198" s="321" t="str">
        <f>_xlfn.IFNA(VLOOKUP($B198,'B-LogEmaxOverpEC50'!$A:$AL,MATCH(BF$1,'B-LogEmaxOverpEC50'!$A$1:$AL$1,0),FALSE),"")</f>
        <v/>
      </c>
      <c r="BG198" s="321" t="str">
        <f>_xlfn.IFNA(VLOOKUP($B198,'B-LogEmaxOverpEC50'!$A:$AL,MATCH(BG$1,'B-LogEmaxOverpEC50'!$A$1:$AL$1,0),FALSE),"")</f>
        <v/>
      </c>
      <c r="BH198" s="321" t="str">
        <f>_xlfn.IFNA(VLOOKUP($B198,'B-LogEmaxOverpEC50'!$A:$AL,MATCH(BH$1,'B-LogEmaxOverpEC50'!$A$1:$AL$1,0),FALSE),"")</f>
        <v/>
      </c>
      <c r="BI198" s="322" t="str">
        <f>_xlfn.IFNA(VLOOKUP($B198,'I-LogEmaxOverpEC50'!$A:$AR,MATCH(BI$1,'I-LogEmaxOverpEC50'!$A$1:$AR$1,0),FALSE),"")</f>
        <v/>
      </c>
      <c r="BJ198" s="320" t="str">
        <f>_xlfn.IFNA(VLOOKUP($B198,'I-LogEmaxOverpEC50'!$A:$AR,MATCH(BJ$1,'I-LogEmaxOverpEC50'!$A$1:$AR$1,0),FALSE),"")</f>
        <v/>
      </c>
      <c r="BK198" s="320" t="str">
        <f>_xlfn.IFNA(VLOOKUP($B198,'I-LogEmaxOverpEC50'!$A:$AR,MATCH(BK$1,'I-LogEmaxOverpEC50'!$A$1:$AR$1,0),FALSE),"")</f>
        <v/>
      </c>
      <c r="BL198" s="320" t="str">
        <f>_xlfn.IFNA(VLOOKUP($B198,'I-LogEmaxOverpEC50'!$A:$AR,MATCH(BL$1,'I-LogEmaxOverpEC50'!$A$1:$AR$1,0),FALSE),"")</f>
        <v/>
      </c>
      <c r="BM198" s="320" t="str">
        <f>_xlfn.IFNA(VLOOKUP($B198,'I-LogEmaxOverpEC50'!$A:$AR,MATCH(BM$1,'I-LogEmaxOverpEC50'!$A$1:$AR$1,0),FALSE),"")</f>
        <v/>
      </c>
      <c r="BN198" s="320" t="str">
        <f>_xlfn.IFNA(VLOOKUP($B198,'I-LogEmaxOverpEC50'!$A:$AR,MATCH(BN$1,'I-LogEmaxOverpEC50'!$A$1:$AR$1,0),FALSE),"")</f>
        <v/>
      </c>
      <c r="BO198" s="320" t="str">
        <f>_xlfn.IFNA(VLOOKUP($B198,'I-LogEmaxOverpEC50'!$A:$AR,MATCH(BO$1,'I-LogEmaxOverpEC50'!$A$1:$AR$1,0),FALSE),"")</f>
        <v/>
      </c>
      <c r="BP198" s="320" t="str">
        <f>_xlfn.IFNA(VLOOKUP($B198,'I-LogEmaxOverpEC50'!$A:$AR,MATCH(BP$1,'I-LogEmaxOverpEC50'!$A$1:$AR$1,0),FALSE),"")</f>
        <v/>
      </c>
      <c r="BQ198" s="320" t="str">
        <f>_xlfn.IFNA(VLOOKUP($B198,'I-LogEmaxOverpEC50'!$A:$AR,MATCH(BQ$1,'I-LogEmaxOverpEC50'!$A$1:$AR$1,0),FALSE),"")</f>
        <v/>
      </c>
      <c r="BR198" s="320" t="str">
        <f>_xlfn.IFNA(VLOOKUP($B198,'I-LogEmaxOverpEC50'!$A:$AR,MATCH(BR$1,'I-LogEmaxOverpEC50'!$A$1:$AR$1,0),FALSE),"")</f>
        <v/>
      </c>
      <c r="BS198" s="320" t="str">
        <f>_xlfn.IFNA(VLOOKUP($B198,'I-LogEmaxOverpEC50'!$A:$AR,MATCH(BS$1,'I-LogEmaxOverpEC50'!$A$1:$AR$1,0),FALSE),"")</f>
        <v/>
      </c>
      <c r="BT198" s="320" t="str">
        <f>_xlfn.IFNA(VLOOKUP($B198,'I-LogEmaxOverpEC50'!$A:$AR,MATCH(BT$1,'I-LogEmaxOverpEC50'!$A$1:$AR$1,0),FALSE),"")</f>
        <v/>
      </c>
      <c r="BU198" s="320" t="str">
        <f>_xlfn.IFNA(VLOOKUP($B198,'I-LogEmaxOverpEC50'!$A:$AR,MATCH(BU$1,'I-LogEmaxOverpEC50'!$A$1:$AR$1,0),FALSE),"")</f>
        <v/>
      </c>
      <c r="BV198" s="114" t="str" cm="1">
        <f t="array" ref="BV198">_xlfn.IFS(AND($C198="A",_xlfn.CONCAT(F198:G198)&lt;&gt;"",$A198=1),"x",AND($C198="A",_xlfn.CONCAT(F198:G198)="",$A198=1),"-",$A$1&lt;&gt;"","")</f>
        <v/>
      </c>
      <c r="BW198" s="113" t="str" cm="1">
        <f t="array" ref="BW198">_xlfn.IFS(AND($C198="A",_xlfn.CONCAT(H198:L198)&lt;&gt;"",$A198=1),"x",AND($C198="A",_xlfn.CONCAT(H198:L198)="",$A198=1),"-",$A$1&lt;&gt;"","")</f>
        <v/>
      </c>
      <c r="BX198" s="113" t="str" cm="1">
        <f t="array" ref="BX198">_xlfn.IFS(AND($C198="A",_xlfn.CONCAT(M198:P198)&lt;&gt;"",$A198=1),"x",AND($C198="A",_xlfn.CONCAT(M198:P198)="",$A198=1),"-",$A$1&lt;&gt;"","")</f>
        <v/>
      </c>
      <c r="BY198" s="113" t="str" cm="1">
        <f t="array" ref="BY198">_xlfn.IFS(AND($C198="A",_xlfn.CONCAT(Q198:R198)&lt;&gt;"",$A198=1),"x",AND($C198="A",_xlfn.CONCAT(Q198:R198)="",$A198=1),"-",$A$1&lt;&gt;"","")</f>
        <v/>
      </c>
      <c r="BZ198" s="121" t="str">
        <f t="shared" si="130"/>
        <v/>
      </c>
      <c r="CA198" s="120" t="str">
        <f t="shared" si="131"/>
        <v/>
      </c>
      <c r="CB198" s="120" t="str">
        <f t="shared" si="132"/>
        <v/>
      </c>
      <c r="CC198" s="120" t="str">
        <f t="shared" si="133"/>
        <v/>
      </c>
      <c r="CD198" s="121" t="str">
        <f t="shared" si="134"/>
        <v/>
      </c>
      <c r="CE198" s="120" t="str">
        <f t="shared" si="135"/>
        <v/>
      </c>
      <c r="CF198" s="120" t="str">
        <f t="shared" si="136"/>
        <v/>
      </c>
      <c r="CG198" s="120" t="str">
        <f t="shared" si="137"/>
        <v/>
      </c>
      <c r="CH198" s="120" t="str">
        <f t="shared" si="138"/>
        <v/>
      </c>
      <c r="CI198" s="120" t="str">
        <f t="shared" si="139"/>
        <v/>
      </c>
    </row>
    <row r="199" spans="1:87" x14ac:dyDescent="0.2">
      <c r="A199" s="311" cm="1">
        <f t="array" ref="A199">_xlfn.IFS(SUM(F199:R199)&gt;0,1,Z199&gt;0,2,TRUE,3)</f>
        <v>2</v>
      </c>
      <c r="B199" s="311" t="s">
        <v>1285</v>
      </c>
      <c r="C199" s="311" t="str">
        <f>_xlfn.XLOOKUP(B199,RecNamesAll!A:A,RecNamesAll!E:E)</f>
        <v>A</v>
      </c>
      <c r="D199" s="311" t="str">
        <f>_xlfn.XLOOKUP(B199,RecNamesAll!A:A,RecNamesAll!C:C)</f>
        <v>Chemerin1</v>
      </c>
      <c r="F199" s="312" t="str">
        <f t="shared" si="105"/>
        <v/>
      </c>
      <c r="G199" s="313" t="str">
        <f t="shared" si="106"/>
        <v/>
      </c>
      <c r="H199" s="312" t="str">
        <f t="shared" si="107"/>
        <v/>
      </c>
      <c r="I199" s="313" t="str">
        <f t="shared" si="108"/>
        <v/>
      </c>
      <c r="J199" s="313" t="str">
        <f t="shared" si="109"/>
        <v/>
      </c>
      <c r="K199" s="313" t="str">
        <f t="shared" si="110"/>
        <v/>
      </c>
      <c r="L199" s="313" t="str">
        <f t="shared" si="111"/>
        <v/>
      </c>
      <c r="M199" s="312" t="str">
        <f t="shared" si="112"/>
        <v/>
      </c>
      <c r="N199" s="313" t="str">
        <f t="shared" si="113"/>
        <v/>
      </c>
      <c r="O199" s="313" t="str">
        <f t="shared" si="114"/>
        <v/>
      </c>
      <c r="P199" s="313" t="str">
        <f t="shared" si="115"/>
        <v/>
      </c>
      <c r="Q199" s="312" t="str">
        <f t="shared" si="116"/>
        <v/>
      </c>
      <c r="R199" s="313" t="str">
        <f t="shared" si="117"/>
        <v/>
      </c>
      <c r="S199" s="314" t="str">
        <f t="shared" si="118"/>
        <v/>
      </c>
      <c r="T199" s="315" t="str">
        <f t="shared" si="119"/>
        <v>A</v>
      </c>
      <c r="U199" s="311" t="str">
        <f t="shared" si="120"/>
        <v>Chemerin1</v>
      </c>
      <c r="V199" s="316" t="str">
        <f>IF(VLOOKUP($B199,GtP!$A:$AA,MATCH("Gs_0-2",GtP!$A$1:$AA$1,0),FALSE)=0,"",VLOOKUP($B199,GtP!$A:$AA,MATCH("Gs_0-2",GtP!$A$1:$AA$1,0),FALSE))</f>
        <v/>
      </c>
      <c r="W199" s="317">
        <f>IF(VLOOKUP($B199,GtP!$A:$AA,MATCH("Gi/o_0-2",GtP!$A$1:$AA$1,0),FALSE)=0,"",VLOOKUP($B199,GtP!$A:$AA,MATCH("Gi/o_0-2",GtP!$A$1:$AA$1,0),FALSE))</f>
        <v>1</v>
      </c>
      <c r="X199" s="317" t="str">
        <f>IF(VLOOKUP($B199,GtP!$A:$AA,MATCH("Gq/11_0-2",GtP!$A$1:$AA$1,0),FALSE)=0,"",VLOOKUP($B199,GtP!$A:$AA,MATCH("Gq/11_0-2",GtP!$A$1:$AA$1,0),FALSE))</f>
        <v/>
      </c>
      <c r="Y199" s="317" t="str">
        <f>IF(VLOOKUP($B199,GtP!$A:$AA,MATCH("G12/13_0-2",GtP!$A$1:$AA$1,0),FALSE)=0,"",VLOOKUP($B199,GtP!$A:$AA,MATCH("G12/13_0-2",GtP!$A$1:$AA$1,0),FALSE))</f>
        <v/>
      </c>
      <c r="Z199" s="318">
        <f t="shared" si="121"/>
        <v>1</v>
      </c>
      <c r="AA199" s="317" t="str">
        <f t="shared" si="122"/>
        <v/>
      </c>
      <c r="AB199" s="317">
        <f t="shared" si="123"/>
        <v>1</v>
      </c>
      <c r="AC199" s="317" t="str">
        <f t="shared" si="124"/>
        <v/>
      </c>
      <c r="AD199" s="317" t="str">
        <f t="shared" si="125"/>
        <v/>
      </c>
      <c r="AE199" s="315" t="str">
        <f t="shared" si="126"/>
        <v/>
      </c>
      <c r="AF199" s="311" t="str">
        <f t="shared" si="127"/>
        <v/>
      </c>
      <c r="AG199" s="311" t="str">
        <f t="shared" si="128"/>
        <v/>
      </c>
      <c r="AH199" s="311" t="str">
        <f t="shared" si="129"/>
        <v/>
      </c>
      <c r="AI199" s="316" t="str">
        <f>_xlfn.CONCAT(IF(AV199="","-","B"),IF(BI199="","-","I"),VLOOKUP($B199,GtP!$A:$BB,MATCH("Gs_0-1",GtP!$A$1:$BB$1,0),FALSE))</f>
        <v>---</v>
      </c>
      <c r="AJ199" s="317" t="str">
        <f>_xlfn.CONCAT(IF(AW199="","-","B"),IF(BJ199="","-","I"),VLOOKUP($B199,GtP!$A:$BB,MATCH("Gs_0-1",GtP!$A$1:$BB$1,0),FALSE))</f>
        <v>---</v>
      </c>
      <c r="AK199" s="317" t="str">
        <f>_xlfn.CONCAT(IF(AX199="","-","B"),IF(BK199="","-","I"),VLOOKUP($B199,GtP!$A:$BB,MATCH("Gi/o_0-1",GtP!$A$1:$BB$1,0),FALSE))</f>
        <v>--G</v>
      </c>
      <c r="AL199" s="317" t="str">
        <f>_xlfn.CONCAT(IF(AY199="","-","B"),IF(BL199="","-","I"),VLOOKUP($B199,GtP!$A:$BB,MATCH("Gi/o_0-1",GtP!$A$1:$BB$1,0),FALSE))</f>
        <v>--G</v>
      </c>
      <c r="AM199" s="317" t="str">
        <f>_xlfn.CONCAT(IF(AZ199="","-","B"),IF(BM199="","-","I"),VLOOKUP($B199,GtP!$A:$BB,MATCH("Gi/o_0-1",GtP!$A$1:$BB$1,0),FALSE))</f>
        <v>--G</v>
      </c>
      <c r="AN199" s="317" t="str">
        <f>_xlfn.CONCAT(IF(BA199="","-","B"),IF(BN199="","-","I"),VLOOKUP($B199,GtP!$A:$BB,MATCH("Gi/o_0-1",GtP!$A$1:$BB$1,0),FALSE))</f>
        <v>--G</v>
      </c>
      <c r="AO199" s="317" t="str">
        <f>_xlfn.CONCAT(IF(BB199="","-","B"),IF(BO199="","-","I"),VLOOKUP($B199,GtP!$A:$BB,MATCH("Gi/o_0-1",GtP!$A$1:$BB$1,0),FALSE))</f>
        <v>--G</v>
      </c>
      <c r="AP199" s="317" t="str">
        <f>_xlfn.CONCAT(IF(BC199="","-","B"),IF(BP199="","-","I"),VLOOKUP($B199,GtP!$A:$BB,MATCH("Gq/11_0-1",GtP!$A$1:$BB$1,0),FALSE))</f>
        <v>---</v>
      </c>
      <c r="AQ199" s="317" t="str">
        <f>_xlfn.CONCAT(IF(BD199="","-","B"),IF(BQ199="","-","I"),VLOOKUP($B199,GtP!$A:$BB,MATCH("Gq/11_0-1",GtP!$A$1:$BB$1,0),FALSE))</f>
        <v>---</v>
      </c>
      <c r="AR199" s="317" t="str">
        <f>_xlfn.CONCAT(IF(BE199="","-","B"),IF(BR199="","-","I"),VLOOKUP($B199,GtP!$A:$BB,MATCH("Gq/11_0-1",GtP!$A$1:$BB$1,0),FALSE))</f>
        <v>---</v>
      </c>
      <c r="AS199" s="317" t="str">
        <f>_xlfn.CONCAT(IF(BF199="","-","B"),IF(BS199="","-","I"),VLOOKUP($B199,GtP!$A:$BB,MATCH("Gq/11_0-1",GtP!$A$1:$BB$1,0),FALSE))</f>
        <v>---</v>
      </c>
      <c r="AT199" s="317" t="str">
        <f>_xlfn.CONCAT(IF(BG199="","-","B"),IF(BT199="","-","I"),VLOOKUP($B199,GtP!$A:$BB,MATCH("G12/13_0-1",GtP!$A$1:$BB$1,0),FALSE))</f>
        <v>---</v>
      </c>
      <c r="AU199" s="317" t="str">
        <f>_xlfn.CONCAT(IF(BH199="","-","B"),IF(BU199="","-","I"),VLOOKUP($B199,GtP!$A:$BB,MATCH("G12/13_0-1",GtP!$A$1:$BB$1,0),FALSE))</f>
        <v>---</v>
      </c>
      <c r="AV199" s="319" t="str">
        <f>_xlfn.IFNA(VLOOKUP($B199,'B-LogEmaxOverpEC50'!$A:$AL,MATCH(AV$1,'B-LogEmaxOverpEC50'!$A$1:$AL$1,0),FALSE),"")</f>
        <v/>
      </c>
      <c r="AX199" s="321" t="str">
        <f>_xlfn.IFNA(VLOOKUP($B199,'B-LogEmaxOverpEC50'!$A:$AL,MATCH(AX$1,'B-LogEmaxOverpEC50'!$A$1:$AL$1,0),FALSE),"")</f>
        <v/>
      </c>
      <c r="AY199" s="321" t="str">
        <f>_xlfn.IFNA(VLOOKUP($B199,'B-LogEmaxOverpEC50'!$A:$AL,MATCH(AY$1,'B-LogEmaxOverpEC50'!$A$1:$AL$1,0),FALSE),"")</f>
        <v/>
      </c>
      <c r="AZ199" s="321" t="str">
        <f>_xlfn.IFNA(VLOOKUP($B199,'B-LogEmaxOverpEC50'!$A:$AL,MATCH(AZ$1,'B-LogEmaxOverpEC50'!$A$1:$AL$1,0),FALSE),"")</f>
        <v/>
      </c>
      <c r="BA199" s="321" t="str">
        <f>_xlfn.IFNA(VLOOKUP($B199,'B-LogEmaxOverpEC50'!$A:$AL,MATCH(BA$1,'B-LogEmaxOverpEC50'!$A$1:$AL$1,0),FALSE),"")</f>
        <v/>
      </c>
      <c r="BB199" s="321" t="str">
        <f>_xlfn.IFNA(VLOOKUP($B199,'B-LogEmaxOverpEC50'!$A:$AL,MATCH(BB$1,'B-LogEmaxOverpEC50'!$A$1:$AL$1,0),FALSE),"")</f>
        <v/>
      </c>
      <c r="BC199" s="321" t="str">
        <f>_xlfn.IFNA(VLOOKUP($B199,'B-LogEmaxOverpEC50'!$A:$AL,MATCH(BC$1,'B-LogEmaxOverpEC50'!$A$1:$AL$1,0),FALSE),"")</f>
        <v/>
      </c>
      <c r="BD199" s="321" t="str">
        <f>_xlfn.IFNA(VLOOKUP($B199,'B-LogEmaxOverpEC50'!$A:$AL,MATCH(BD$1,'B-LogEmaxOverpEC50'!$A$1:$AL$1,0),FALSE),"")</f>
        <v/>
      </c>
      <c r="BE199" s="321" t="str">
        <f>_xlfn.IFNA(VLOOKUP($B199,'B-LogEmaxOverpEC50'!$A:$AL,MATCH(BE$1,'B-LogEmaxOverpEC50'!$A$1:$AL$1,0),FALSE),"")</f>
        <v/>
      </c>
      <c r="BF199" s="321" t="str">
        <f>_xlfn.IFNA(VLOOKUP($B199,'B-LogEmaxOverpEC50'!$A:$AL,MATCH(BF$1,'B-LogEmaxOverpEC50'!$A$1:$AL$1,0),FALSE),"")</f>
        <v/>
      </c>
      <c r="BG199" s="321" t="str">
        <f>_xlfn.IFNA(VLOOKUP($B199,'B-LogEmaxOverpEC50'!$A:$AL,MATCH(BG$1,'B-LogEmaxOverpEC50'!$A$1:$AL$1,0),FALSE),"")</f>
        <v/>
      </c>
      <c r="BH199" s="321" t="str">
        <f>_xlfn.IFNA(VLOOKUP($B199,'B-LogEmaxOverpEC50'!$A:$AL,MATCH(BH$1,'B-LogEmaxOverpEC50'!$A$1:$AL$1,0),FALSE),"")</f>
        <v/>
      </c>
      <c r="BI199" s="322" t="str">
        <f>_xlfn.IFNA(VLOOKUP($B199,'I-LogEmaxOverpEC50'!$A:$AR,MATCH(BI$1,'I-LogEmaxOverpEC50'!$A$1:$AR$1,0),FALSE),"")</f>
        <v/>
      </c>
      <c r="BJ199" s="320" t="str">
        <f>_xlfn.IFNA(VLOOKUP($B199,'I-LogEmaxOverpEC50'!$A:$AR,MATCH(BJ$1,'I-LogEmaxOverpEC50'!$A$1:$AR$1,0),FALSE),"")</f>
        <v/>
      </c>
      <c r="BK199" s="320" t="str">
        <f>_xlfn.IFNA(VLOOKUP($B199,'I-LogEmaxOverpEC50'!$A:$AR,MATCH(BK$1,'I-LogEmaxOverpEC50'!$A$1:$AR$1,0),FALSE),"")</f>
        <v/>
      </c>
      <c r="BL199" s="320" t="str">
        <f>_xlfn.IFNA(VLOOKUP($B199,'I-LogEmaxOverpEC50'!$A:$AR,MATCH(BL$1,'I-LogEmaxOverpEC50'!$A$1:$AR$1,0),FALSE),"")</f>
        <v/>
      </c>
      <c r="BM199" s="320" t="str">
        <f>_xlfn.IFNA(VLOOKUP($B199,'I-LogEmaxOverpEC50'!$A:$AR,MATCH(BM$1,'I-LogEmaxOverpEC50'!$A$1:$AR$1,0),FALSE),"")</f>
        <v/>
      </c>
      <c r="BN199" s="320" t="str">
        <f>_xlfn.IFNA(VLOOKUP($B199,'I-LogEmaxOverpEC50'!$A:$AR,MATCH(BN$1,'I-LogEmaxOverpEC50'!$A$1:$AR$1,0),FALSE),"")</f>
        <v/>
      </c>
      <c r="BO199" s="320" t="str">
        <f>_xlfn.IFNA(VLOOKUP($B199,'I-LogEmaxOverpEC50'!$A:$AR,MATCH(BO$1,'I-LogEmaxOverpEC50'!$A$1:$AR$1,0),FALSE),"")</f>
        <v/>
      </c>
      <c r="BP199" s="320" t="str">
        <f>_xlfn.IFNA(VLOOKUP($B199,'I-LogEmaxOverpEC50'!$A:$AR,MATCH(BP$1,'I-LogEmaxOverpEC50'!$A$1:$AR$1,0),FALSE),"")</f>
        <v/>
      </c>
      <c r="BQ199" s="320" t="str">
        <f>_xlfn.IFNA(VLOOKUP($B199,'I-LogEmaxOverpEC50'!$A:$AR,MATCH(BQ$1,'I-LogEmaxOverpEC50'!$A$1:$AR$1,0),FALSE),"")</f>
        <v/>
      </c>
      <c r="BR199" s="320" t="str">
        <f>_xlfn.IFNA(VLOOKUP($B199,'I-LogEmaxOverpEC50'!$A:$AR,MATCH(BR$1,'I-LogEmaxOverpEC50'!$A$1:$AR$1,0),FALSE),"")</f>
        <v/>
      </c>
      <c r="BS199" s="320" t="str">
        <f>_xlfn.IFNA(VLOOKUP($B199,'I-LogEmaxOverpEC50'!$A:$AR,MATCH(BS$1,'I-LogEmaxOverpEC50'!$A$1:$AR$1,0),FALSE),"")</f>
        <v/>
      </c>
      <c r="BT199" s="320" t="str">
        <f>_xlfn.IFNA(VLOOKUP($B199,'I-LogEmaxOverpEC50'!$A:$AR,MATCH(BT$1,'I-LogEmaxOverpEC50'!$A$1:$AR$1,0),FALSE),"")</f>
        <v/>
      </c>
      <c r="BU199" s="320" t="str">
        <f>_xlfn.IFNA(VLOOKUP($B199,'I-LogEmaxOverpEC50'!$A:$AR,MATCH(BU$1,'I-LogEmaxOverpEC50'!$A$1:$AR$1,0),FALSE),"")</f>
        <v/>
      </c>
      <c r="BV199" s="114" t="str" cm="1">
        <f t="array" ref="BV199">_xlfn.IFS(AND($C199="A",_xlfn.CONCAT(F199:G199)&lt;&gt;"",$A199=1),"x",AND($C199="A",_xlfn.CONCAT(F199:G199)="",$A199=1),"-",$A$1&lt;&gt;"","")</f>
        <v/>
      </c>
      <c r="BW199" s="113" t="str" cm="1">
        <f t="array" ref="BW199">_xlfn.IFS(AND($C199="A",_xlfn.CONCAT(H199:L199)&lt;&gt;"",$A199=1),"x",AND($C199="A",_xlfn.CONCAT(H199:L199)="",$A199=1),"-",$A$1&lt;&gt;"","")</f>
        <v/>
      </c>
      <c r="BX199" s="113" t="str" cm="1">
        <f t="array" ref="BX199">_xlfn.IFS(AND($C199="A",_xlfn.CONCAT(M199:P199)&lt;&gt;"",$A199=1),"x",AND($C199="A",_xlfn.CONCAT(M199:P199)="",$A199=1),"-",$A$1&lt;&gt;"","")</f>
        <v/>
      </c>
      <c r="BY199" s="113" t="str" cm="1">
        <f t="array" ref="BY199">_xlfn.IFS(AND($C199="A",_xlfn.CONCAT(Q199:R199)&lt;&gt;"",$A199=1),"x",AND($C199="A",_xlfn.CONCAT(Q199:R199)="",$A199=1),"-",$A$1&lt;&gt;"","")</f>
        <v/>
      </c>
      <c r="BZ199" s="121" t="str">
        <f t="shared" si="130"/>
        <v/>
      </c>
      <c r="CA199" s="120" t="str">
        <f t="shared" si="131"/>
        <v/>
      </c>
      <c r="CB199" s="120" t="str">
        <f t="shared" si="132"/>
        <v/>
      </c>
      <c r="CC199" s="120" t="str">
        <f t="shared" si="133"/>
        <v/>
      </c>
      <c r="CD199" s="121" t="str">
        <f t="shared" si="134"/>
        <v/>
      </c>
      <c r="CE199" s="120" t="str">
        <f t="shared" si="135"/>
        <v/>
      </c>
      <c r="CF199" s="120" t="str">
        <f t="shared" si="136"/>
        <v/>
      </c>
      <c r="CG199" s="120" t="str">
        <f t="shared" si="137"/>
        <v/>
      </c>
      <c r="CH199" s="120" t="str">
        <f t="shared" si="138"/>
        <v/>
      </c>
      <c r="CI199" s="120" t="str">
        <f t="shared" si="139"/>
        <v/>
      </c>
    </row>
    <row r="200" spans="1:87" x14ac:dyDescent="0.2">
      <c r="A200" s="311" cm="1">
        <f t="array" ref="A200">_xlfn.IFS(SUM(F200:R200)&gt;0,1,Z200&gt;0,2,TRUE,3)</f>
        <v>2</v>
      </c>
      <c r="B200" s="311" t="s">
        <v>1267</v>
      </c>
      <c r="C200" s="311" t="str">
        <f>_xlfn.XLOOKUP(B200,RecNamesAll!A:A,RecNamesAll!E:E)</f>
        <v>A</v>
      </c>
      <c r="D200" s="311" t="str">
        <f>_xlfn.XLOOKUP(B200,RecNamesAll!A:A,RecNamesAll!C:C)</f>
        <v>CX3CR1</v>
      </c>
      <c r="F200" s="312" t="str">
        <f t="shared" si="105"/>
        <v/>
      </c>
      <c r="G200" s="313" t="str">
        <f t="shared" si="106"/>
        <v/>
      </c>
      <c r="H200" s="312" t="str">
        <f t="shared" si="107"/>
        <v/>
      </c>
      <c r="I200" s="313" t="str">
        <f t="shared" si="108"/>
        <v/>
      </c>
      <c r="J200" s="313" t="str">
        <f t="shared" si="109"/>
        <v/>
      </c>
      <c r="K200" s="313" t="str">
        <f t="shared" si="110"/>
        <v/>
      </c>
      <c r="L200" s="313" t="str">
        <f t="shared" si="111"/>
        <v/>
      </c>
      <c r="M200" s="312" t="str">
        <f t="shared" si="112"/>
        <v/>
      </c>
      <c r="N200" s="313" t="str">
        <f t="shared" si="113"/>
        <v/>
      </c>
      <c r="O200" s="313" t="str">
        <f t="shared" si="114"/>
        <v/>
      </c>
      <c r="P200" s="313" t="str">
        <f t="shared" si="115"/>
        <v/>
      </c>
      <c r="Q200" s="312" t="str">
        <f t="shared" si="116"/>
        <v/>
      </c>
      <c r="R200" s="313" t="str">
        <f t="shared" si="117"/>
        <v/>
      </c>
      <c r="S200" s="314" t="str">
        <f t="shared" si="118"/>
        <v/>
      </c>
      <c r="T200" s="315" t="str">
        <f t="shared" si="119"/>
        <v>A</v>
      </c>
      <c r="U200" s="311" t="str">
        <f t="shared" si="120"/>
        <v>CX3CR1</v>
      </c>
      <c r="V200" s="316" t="str">
        <f>IF(VLOOKUP($B200,GtP!$A:$AA,MATCH("Gs_0-2",GtP!$A$1:$AA$1,0),FALSE)=0,"",VLOOKUP($B200,GtP!$A:$AA,MATCH("Gs_0-2",GtP!$A$1:$AA$1,0),FALSE))</f>
        <v/>
      </c>
      <c r="W200" s="317">
        <f>IF(VLOOKUP($B200,GtP!$A:$AA,MATCH("Gi/o_0-2",GtP!$A$1:$AA$1,0),FALSE)=0,"",VLOOKUP($B200,GtP!$A:$AA,MATCH("Gi/o_0-2",GtP!$A$1:$AA$1,0),FALSE))</f>
        <v>1</v>
      </c>
      <c r="X200" s="317" t="str">
        <f>IF(VLOOKUP($B200,GtP!$A:$AA,MATCH("Gq/11_0-2",GtP!$A$1:$AA$1,0),FALSE)=0,"",VLOOKUP($B200,GtP!$A:$AA,MATCH("Gq/11_0-2",GtP!$A$1:$AA$1,0),FALSE))</f>
        <v/>
      </c>
      <c r="Y200" s="317" t="str">
        <f>IF(VLOOKUP($B200,GtP!$A:$AA,MATCH("G12/13_0-2",GtP!$A$1:$AA$1,0),FALSE)=0,"",VLOOKUP($B200,GtP!$A:$AA,MATCH("G12/13_0-2",GtP!$A$1:$AA$1,0),FALSE))</f>
        <v/>
      </c>
      <c r="Z200" s="318">
        <f t="shared" si="121"/>
        <v>1</v>
      </c>
      <c r="AA200" s="317" t="str">
        <f t="shared" si="122"/>
        <v/>
      </c>
      <c r="AB200" s="317">
        <f t="shared" si="123"/>
        <v>1</v>
      </c>
      <c r="AC200" s="317" t="str">
        <f t="shared" si="124"/>
        <v/>
      </c>
      <c r="AD200" s="317" t="str">
        <f t="shared" si="125"/>
        <v/>
      </c>
      <c r="AE200" s="315" t="str">
        <f t="shared" si="126"/>
        <v/>
      </c>
      <c r="AF200" s="311" t="str">
        <f t="shared" si="127"/>
        <v/>
      </c>
      <c r="AG200" s="311" t="str">
        <f t="shared" si="128"/>
        <v/>
      </c>
      <c r="AH200" s="311" t="str">
        <f t="shared" si="129"/>
        <v/>
      </c>
      <c r="AI200" s="316" t="str">
        <f>_xlfn.CONCAT(IF(AV200="","-","B"),IF(BI200="","-","I"),VLOOKUP($B200,GtP!$A:$BB,MATCH("Gs_0-1",GtP!$A$1:$BB$1,0),FALSE))</f>
        <v>---</v>
      </c>
      <c r="AJ200" s="317" t="str">
        <f>_xlfn.CONCAT(IF(AW200="","-","B"),IF(BJ200="","-","I"),VLOOKUP($B200,GtP!$A:$BB,MATCH("Gs_0-1",GtP!$A$1:$BB$1,0),FALSE))</f>
        <v>---</v>
      </c>
      <c r="AK200" s="317" t="str">
        <f>_xlfn.CONCAT(IF(AX200="","-","B"),IF(BK200="","-","I"),VLOOKUP($B200,GtP!$A:$BB,MATCH("Gi/o_0-1",GtP!$A$1:$BB$1,0),FALSE))</f>
        <v>--G</v>
      </c>
      <c r="AL200" s="317" t="str">
        <f>_xlfn.CONCAT(IF(AY200="","-","B"),IF(BL200="","-","I"),VLOOKUP($B200,GtP!$A:$BB,MATCH("Gi/o_0-1",GtP!$A$1:$BB$1,0),FALSE))</f>
        <v>--G</v>
      </c>
      <c r="AM200" s="317" t="str">
        <f>_xlfn.CONCAT(IF(AZ200="","-","B"),IF(BM200="","-","I"),VLOOKUP($B200,GtP!$A:$BB,MATCH("Gi/o_0-1",GtP!$A$1:$BB$1,0),FALSE))</f>
        <v>--G</v>
      </c>
      <c r="AN200" s="317" t="str">
        <f>_xlfn.CONCAT(IF(BA200="","-","B"),IF(BN200="","-","I"),VLOOKUP($B200,GtP!$A:$BB,MATCH("Gi/o_0-1",GtP!$A$1:$BB$1,0),FALSE))</f>
        <v>--G</v>
      </c>
      <c r="AO200" s="317" t="str">
        <f>_xlfn.CONCAT(IF(BB200="","-","B"),IF(BO200="","-","I"),VLOOKUP($B200,GtP!$A:$BB,MATCH("Gi/o_0-1",GtP!$A$1:$BB$1,0),FALSE))</f>
        <v>--G</v>
      </c>
      <c r="AP200" s="317" t="str">
        <f>_xlfn.CONCAT(IF(BC200="","-","B"),IF(BP200="","-","I"),VLOOKUP($B200,GtP!$A:$BB,MATCH("Gq/11_0-1",GtP!$A$1:$BB$1,0),FALSE))</f>
        <v>---</v>
      </c>
      <c r="AQ200" s="317" t="str">
        <f>_xlfn.CONCAT(IF(BD200="","-","B"),IF(BQ200="","-","I"),VLOOKUP($B200,GtP!$A:$BB,MATCH("Gq/11_0-1",GtP!$A$1:$BB$1,0),FALSE))</f>
        <v>---</v>
      </c>
      <c r="AR200" s="317" t="str">
        <f>_xlfn.CONCAT(IF(BE200="","-","B"),IF(BR200="","-","I"),VLOOKUP($B200,GtP!$A:$BB,MATCH("Gq/11_0-1",GtP!$A$1:$BB$1,0),FALSE))</f>
        <v>---</v>
      </c>
      <c r="AS200" s="317" t="str">
        <f>_xlfn.CONCAT(IF(BF200="","-","B"),IF(BS200="","-","I"),VLOOKUP($B200,GtP!$A:$BB,MATCH("Gq/11_0-1",GtP!$A$1:$BB$1,0),FALSE))</f>
        <v>---</v>
      </c>
      <c r="AT200" s="317" t="str">
        <f>_xlfn.CONCAT(IF(BG200="","-","B"),IF(BT200="","-","I"),VLOOKUP($B200,GtP!$A:$BB,MATCH("G12/13_0-1",GtP!$A$1:$BB$1,0),FALSE))</f>
        <v>---</v>
      </c>
      <c r="AU200" s="317" t="str">
        <f>_xlfn.CONCAT(IF(BH200="","-","B"),IF(BU200="","-","I"),VLOOKUP($B200,GtP!$A:$BB,MATCH("G12/13_0-1",GtP!$A$1:$BB$1,0),FALSE))</f>
        <v>---</v>
      </c>
      <c r="AV200" s="319" t="str">
        <f>_xlfn.IFNA(VLOOKUP($B200,'B-LogEmaxOverpEC50'!$A:$AL,MATCH(AV$1,'B-LogEmaxOverpEC50'!$A$1:$AL$1,0),FALSE),"")</f>
        <v/>
      </c>
      <c r="AX200" s="321" t="str">
        <f>_xlfn.IFNA(VLOOKUP($B200,'B-LogEmaxOverpEC50'!$A:$AL,MATCH(AX$1,'B-LogEmaxOverpEC50'!$A$1:$AL$1,0),FALSE),"")</f>
        <v/>
      </c>
      <c r="AY200" s="321" t="str">
        <f>_xlfn.IFNA(VLOOKUP($B200,'B-LogEmaxOverpEC50'!$A:$AL,MATCH(AY$1,'B-LogEmaxOverpEC50'!$A$1:$AL$1,0),FALSE),"")</f>
        <v/>
      </c>
      <c r="AZ200" s="321" t="str">
        <f>_xlfn.IFNA(VLOOKUP($B200,'B-LogEmaxOverpEC50'!$A:$AL,MATCH(AZ$1,'B-LogEmaxOverpEC50'!$A$1:$AL$1,0),FALSE),"")</f>
        <v/>
      </c>
      <c r="BA200" s="321" t="str">
        <f>_xlfn.IFNA(VLOOKUP($B200,'B-LogEmaxOverpEC50'!$A:$AL,MATCH(BA$1,'B-LogEmaxOverpEC50'!$A$1:$AL$1,0),FALSE),"")</f>
        <v/>
      </c>
      <c r="BB200" s="321" t="str">
        <f>_xlfn.IFNA(VLOOKUP($B200,'B-LogEmaxOverpEC50'!$A:$AL,MATCH(BB$1,'B-LogEmaxOverpEC50'!$A$1:$AL$1,0),FALSE),"")</f>
        <v/>
      </c>
      <c r="BC200" s="321" t="str">
        <f>_xlfn.IFNA(VLOOKUP($B200,'B-LogEmaxOverpEC50'!$A:$AL,MATCH(BC$1,'B-LogEmaxOverpEC50'!$A$1:$AL$1,0),FALSE),"")</f>
        <v/>
      </c>
      <c r="BD200" s="321" t="str">
        <f>_xlfn.IFNA(VLOOKUP($B200,'B-LogEmaxOverpEC50'!$A:$AL,MATCH(BD$1,'B-LogEmaxOverpEC50'!$A$1:$AL$1,0),FALSE),"")</f>
        <v/>
      </c>
      <c r="BE200" s="321" t="str">
        <f>_xlfn.IFNA(VLOOKUP($B200,'B-LogEmaxOverpEC50'!$A:$AL,MATCH(BE$1,'B-LogEmaxOverpEC50'!$A$1:$AL$1,0),FALSE),"")</f>
        <v/>
      </c>
      <c r="BF200" s="321" t="str">
        <f>_xlfn.IFNA(VLOOKUP($B200,'B-LogEmaxOverpEC50'!$A:$AL,MATCH(BF$1,'B-LogEmaxOverpEC50'!$A$1:$AL$1,0),FALSE),"")</f>
        <v/>
      </c>
      <c r="BG200" s="321" t="str">
        <f>_xlfn.IFNA(VLOOKUP($B200,'B-LogEmaxOverpEC50'!$A:$AL,MATCH(BG$1,'B-LogEmaxOverpEC50'!$A$1:$AL$1,0),FALSE),"")</f>
        <v/>
      </c>
      <c r="BH200" s="321" t="str">
        <f>_xlfn.IFNA(VLOOKUP($B200,'B-LogEmaxOverpEC50'!$A:$AL,MATCH(BH$1,'B-LogEmaxOverpEC50'!$A$1:$AL$1,0),FALSE),"")</f>
        <v/>
      </c>
      <c r="BI200" s="322" t="str">
        <f>_xlfn.IFNA(VLOOKUP($B200,'I-LogEmaxOverpEC50'!$A:$AR,MATCH(BI$1,'I-LogEmaxOverpEC50'!$A$1:$AR$1,0),FALSE),"")</f>
        <v/>
      </c>
      <c r="BJ200" s="320" t="str">
        <f>_xlfn.IFNA(VLOOKUP($B200,'I-LogEmaxOverpEC50'!$A:$AR,MATCH(BJ$1,'I-LogEmaxOverpEC50'!$A$1:$AR$1,0),FALSE),"")</f>
        <v/>
      </c>
      <c r="BK200" s="320" t="str">
        <f>_xlfn.IFNA(VLOOKUP($B200,'I-LogEmaxOverpEC50'!$A:$AR,MATCH(BK$1,'I-LogEmaxOverpEC50'!$A$1:$AR$1,0),FALSE),"")</f>
        <v/>
      </c>
      <c r="BL200" s="320" t="str">
        <f>_xlfn.IFNA(VLOOKUP($B200,'I-LogEmaxOverpEC50'!$A:$AR,MATCH(BL$1,'I-LogEmaxOverpEC50'!$A$1:$AR$1,0),FALSE),"")</f>
        <v/>
      </c>
      <c r="BM200" s="320" t="str">
        <f>_xlfn.IFNA(VLOOKUP($B200,'I-LogEmaxOverpEC50'!$A:$AR,MATCH(BM$1,'I-LogEmaxOverpEC50'!$A$1:$AR$1,0),FALSE),"")</f>
        <v/>
      </c>
      <c r="BN200" s="320" t="str">
        <f>_xlfn.IFNA(VLOOKUP($B200,'I-LogEmaxOverpEC50'!$A:$AR,MATCH(BN$1,'I-LogEmaxOverpEC50'!$A$1:$AR$1,0),FALSE),"")</f>
        <v/>
      </c>
      <c r="BO200" s="320" t="str">
        <f>_xlfn.IFNA(VLOOKUP($B200,'I-LogEmaxOverpEC50'!$A:$AR,MATCH(BO$1,'I-LogEmaxOverpEC50'!$A$1:$AR$1,0),FALSE),"")</f>
        <v/>
      </c>
      <c r="BP200" s="320" t="str">
        <f>_xlfn.IFNA(VLOOKUP($B200,'I-LogEmaxOverpEC50'!$A:$AR,MATCH(BP$1,'I-LogEmaxOverpEC50'!$A$1:$AR$1,0),FALSE),"")</f>
        <v/>
      </c>
      <c r="BQ200" s="320" t="str">
        <f>_xlfn.IFNA(VLOOKUP($B200,'I-LogEmaxOverpEC50'!$A:$AR,MATCH(BQ$1,'I-LogEmaxOverpEC50'!$A$1:$AR$1,0),FALSE),"")</f>
        <v/>
      </c>
      <c r="BR200" s="320" t="str">
        <f>_xlfn.IFNA(VLOOKUP($B200,'I-LogEmaxOverpEC50'!$A:$AR,MATCH(BR$1,'I-LogEmaxOverpEC50'!$A$1:$AR$1,0),FALSE),"")</f>
        <v/>
      </c>
      <c r="BS200" s="320" t="str">
        <f>_xlfn.IFNA(VLOOKUP($B200,'I-LogEmaxOverpEC50'!$A:$AR,MATCH(BS$1,'I-LogEmaxOverpEC50'!$A$1:$AR$1,0),FALSE),"")</f>
        <v/>
      </c>
      <c r="BT200" s="320" t="str">
        <f>_xlfn.IFNA(VLOOKUP($B200,'I-LogEmaxOverpEC50'!$A:$AR,MATCH(BT$1,'I-LogEmaxOverpEC50'!$A$1:$AR$1,0),FALSE),"")</f>
        <v/>
      </c>
      <c r="BU200" s="320" t="str">
        <f>_xlfn.IFNA(VLOOKUP($B200,'I-LogEmaxOverpEC50'!$A:$AR,MATCH(BU$1,'I-LogEmaxOverpEC50'!$A$1:$AR$1,0),FALSE),"")</f>
        <v/>
      </c>
      <c r="BV200" s="114" t="str" cm="1">
        <f t="array" ref="BV200">_xlfn.IFS(AND($C200="A",_xlfn.CONCAT(F200:G200)&lt;&gt;"",$A200=1),"x",AND($C200="A",_xlfn.CONCAT(F200:G200)="",$A200=1),"-",$A$1&lt;&gt;"","")</f>
        <v/>
      </c>
      <c r="BW200" s="113" t="str" cm="1">
        <f t="array" ref="BW200">_xlfn.IFS(AND($C200="A",_xlfn.CONCAT(H200:L200)&lt;&gt;"",$A200=1),"x",AND($C200="A",_xlfn.CONCAT(H200:L200)="",$A200=1),"-",$A$1&lt;&gt;"","")</f>
        <v/>
      </c>
      <c r="BX200" s="113" t="str" cm="1">
        <f t="array" ref="BX200">_xlfn.IFS(AND($C200="A",_xlfn.CONCAT(M200:P200)&lt;&gt;"",$A200=1),"x",AND($C200="A",_xlfn.CONCAT(M200:P200)="",$A200=1),"-",$A$1&lt;&gt;"","")</f>
        <v/>
      </c>
      <c r="BY200" s="113" t="str" cm="1">
        <f t="array" ref="BY200">_xlfn.IFS(AND($C200="A",_xlfn.CONCAT(Q200:R200)&lt;&gt;"",$A200=1),"x",AND($C200="A",_xlfn.CONCAT(Q200:R200)="",$A200=1),"-",$A$1&lt;&gt;"","")</f>
        <v/>
      </c>
      <c r="BZ200" s="121" t="str">
        <f t="shared" si="130"/>
        <v/>
      </c>
      <c r="CA200" s="120" t="str">
        <f t="shared" si="131"/>
        <v/>
      </c>
      <c r="CB200" s="120" t="str">
        <f t="shared" si="132"/>
        <v/>
      </c>
      <c r="CC200" s="120" t="str">
        <f t="shared" si="133"/>
        <v/>
      </c>
      <c r="CD200" s="121" t="str">
        <f t="shared" si="134"/>
        <v/>
      </c>
      <c r="CE200" s="120" t="str">
        <f t="shared" si="135"/>
        <v/>
      </c>
      <c r="CF200" s="120" t="str">
        <f t="shared" si="136"/>
        <v/>
      </c>
      <c r="CG200" s="120" t="str">
        <f t="shared" si="137"/>
        <v/>
      </c>
      <c r="CH200" s="120" t="str">
        <f t="shared" si="138"/>
        <v/>
      </c>
      <c r="CI200" s="120" t="str">
        <f t="shared" si="139"/>
        <v/>
      </c>
    </row>
    <row r="201" spans="1:87" x14ac:dyDescent="0.2">
      <c r="A201" s="311" cm="1">
        <f t="array" ref="A201">_xlfn.IFS(SUM(F201:R201)&gt;0,1,Z201&gt;0,2,TRUE,3)</f>
        <v>2</v>
      </c>
      <c r="B201" s="311" t="s">
        <v>1257</v>
      </c>
      <c r="C201" s="311" t="str">
        <f>_xlfn.XLOOKUP(B201,RecNamesAll!A:A,RecNamesAll!E:E)</f>
        <v>A</v>
      </c>
      <c r="D201" s="311" t="str">
        <f>_xlfn.XLOOKUP(B201,RecNamesAll!A:A,RecNamesAll!C:C)</f>
        <v>CXCR3</v>
      </c>
      <c r="F201" s="312" t="str">
        <f t="shared" si="105"/>
        <v/>
      </c>
      <c r="G201" s="313" t="str">
        <f t="shared" si="106"/>
        <v/>
      </c>
      <c r="H201" s="312" t="str">
        <f t="shared" si="107"/>
        <v/>
      </c>
      <c r="I201" s="313" t="str">
        <f t="shared" si="108"/>
        <v/>
      </c>
      <c r="J201" s="313" t="str">
        <f t="shared" si="109"/>
        <v/>
      </c>
      <c r="K201" s="313" t="str">
        <f t="shared" si="110"/>
        <v/>
      </c>
      <c r="L201" s="313" t="str">
        <f t="shared" si="111"/>
        <v/>
      </c>
      <c r="M201" s="312" t="str">
        <f t="shared" si="112"/>
        <v/>
      </c>
      <c r="N201" s="313" t="str">
        <f t="shared" si="113"/>
        <v/>
      </c>
      <c r="O201" s="313" t="str">
        <f t="shared" si="114"/>
        <v/>
      </c>
      <c r="P201" s="313" t="str">
        <f t="shared" si="115"/>
        <v/>
      </c>
      <c r="Q201" s="312" t="str">
        <f t="shared" si="116"/>
        <v/>
      </c>
      <c r="R201" s="313" t="str">
        <f t="shared" si="117"/>
        <v/>
      </c>
      <c r="S201" s="314" t="str">
        <f t="shared" si="118"/>
        <v/>
      </c>
      <c r="T201" s="315" t="str">
        <f t="shared" si="119"/>
        <v>A</v>
      </c>
      <c r="U201" s="311" t="str">
        <f t="shared" si="120"/>
        <v>CXCR3</v>
      </c>
      <c r="V201" s="316" t="str">
        <f>IF(VLOOKUP($B201,GtP!$A:$AA,MATCH("Gs_0-2",GtP!$A$1:$AA$1,0),FALSE)=0,"",VLOOKUP($B201,GtP!$A:$AA,MATCH("Gs_0-2",GtP!$A$1:$AA$1,0),FALSE))</f>
        <v/>
      </c>
      <c r="W201" s="317">
        <f>IF(VLOOKUP($B201,GtP!$A:$AA,MATCH("Gi/o_0-2",GtP!$A$1:$AA$1,0),FALSE)=0,"",VLOOKUP($B201,GtP!$A:$AA,MATCH("Gi/o_0-2",GtP!$A$1:$AA$1,0),FALSE))</f>
        <v>1</v>
      </c>
      <c r="X201" s="317" t="str">
        <f>IF(VLOOKUP($B201,GtP!$A:$AA,MATCH("Gq/11_0-2",GtP!$A$1:$AA$1,0),FALSE)=0,"",VLOOKUP($B201,GtP!$A:$AA,MATCH("Gq/11_0-2",GtP!$A$1:$AA$1,0),FALSE))</f>
        <v/>
      </c>
      <c r="Y201" s="317" t="str">
        <f>IF(VLOOKUP($B201,GtP!$A:$AA,MATCH("G12/13_0-2",GtP!$A$1:$AA$1,0),FALSE)=0,"",VLOOKUP($B201,GtP!$A:$AA,MATCH("G12/13_0-2",GtP!$A$1:$AA$1,0),FALSE))</f>
        <v/>
      </c>
      <c r="Z201" s="318">
        <f t="shared" si="121"/>
        <v>1</v>
      </c>
      <c r="AA201" s="317" t="str">
        <f t="shared" si="122"/>
        <v/>
      </c>
      <c r="AB201" s="317">
        <f t="shared" si="123"/>
        <v>1</v>
      </c>
      <c r="AC201" s="317" t="str">
        <f t="shared" si="124"/>
        <v/>
      </c>
      <c r="AD201" s="317" t="str">
        <f t="shared" si="125"/>
        <v/>
      </c>
      <c r="AE201" s="315" t="str">
        <f t="shared" si="126"/>
        <v/>
      </c>
      <c r="AF201" s="311" t="str">
        <f t="shared" si="127"/>
        <v/>
      </c>
      <c r="AG201" s="311" t="str">
        <f t="shared" si="128"/>
        <v/>
      </c>
      <c r="AH201" s="311" t="str">
        <f t="shared" si="129"/>
        <v/>
      </c>
      <c r="AI201" s="316" t="str">
        <f>_xlfn.CONCAT(IF(AV201="","-","B"),IF(BI201="","-","I"),VLOOKUP($B201,GtP!$A:$BB,MATCH("Gs_0-1",GtP!$A$1:$BB$1,0),FALSE))</f>
        <v>---</v>
      </c>
      <c r="AJ201" s="317" t="str">
        <f>_xlfn.CONCAT(IF(AW201="","-","B"),IF(BJ201="","-","I"),VLOOKUP($B201,GtP!$A:$BB,MATCH("Gs_0-1",GtP!$A$1:$BB$1,0),FALSE))</f>
        <v>---</v>
      </c>
      <c r="AK201" s="317" t="str">
        <f>_xlfn.CONCAT(IF(AX201="","-","B"),IF(BK201="","-","I"),VLOOKUP($B201,GtP!$A:$BB,MATCH("Gi/o_0-1",GtP!$A$1:$BB$1,0),FALSE))</f>
        <v>--G</v>
      </c>
      <c r="AL201" s="317" t="str">
        <f>_xlfn.CONCAT(IF(AY201="","-","B"),IF(BL201="","-","I"),VLOOKUP($B201,GtP!$A:$BB,MATCH("Gi/o_0-1",GtP!$A$1:$BB$1,0),FALSE))</f>
        <v>--G</v>
      </c>
      <c r="AM201" s="317" t="str">
        <f>_xlfn.CONCAT(IF(AZ201="","-","B"),IF(BM201="","-","I"),VLOOKUP($B201,GtP!$A:$BB,MATCH("Gi/o_0-1",GtP!$A$1:$BB$1,0),FALSE))</f>
        <v>--G</v>
      </c>
      <c r="AN201" s="317" t="str">
        <f>_xlfn.CONCAT(IF(BA201="","-","B"),IF(BN201="","-","I"),VLOOKUP($B201,GtP!$A:$BB,MATCH("Gi/o_0-1",GtP!$A$1:$BB$1,0),FALSE))</f>
        <v>--G</v>
      </c>
      <c r="AO201" s="317" t="str">
        <f>_xlfn.CONCAT(IF(BB201="","-","B"),IF(BO201="","-","I"),VLOOKUP($B201,GtP!$A:$BB,MATCH("Gi/o_0-1",GtP!$A$1:$BB$1,0),FALSE))</f>
        <v>--G</v>
      </c>
      <c r="AP201" s="317" t="str">
        <f>_xlfn.CONCAT(IF(BC201="","-","B"),IF(BP201="","-","I"),VLOOKUP($B201,GtP!$A:$BB,MATCH("Gq/11_0-1",GtP!$A$1:$BB$1,0),FALSE))</f>
        <v>---</v>
      </c>
      <c r="AQ201" s="317" t="str">
        <f>_xlfn.CONCAT(IF(BD201="","-","B"),IF(BQ201="","-","I"),VLOOKUP($B201,GtP!$A:$BB,MATCH("Gq/11_0-1",GtP!$A$1:$BB$1,0),FALSE))</f>
        <v>---</v>
      </c>
      <c r="AR201" s="317" t="str">
        <f>_xlfn.CONCAT(IF(BE201="","-","B"),IF(BR201="","-","I"),VLOOKUP($B201,GtP!$A:$BB,MATCH("Gq/11_0-1",GtP!$A$1:$BB$1,0),FALSE))</f>
        <v>---</v>
      </c>
      <c r="AS201" s="317" t="str">
        <f>_xlfn.CONCAT(IF(BF201="","-","B"),IF(BS201="","-","I"),VLOOKUP($B201,GtP!$A:$BB,MATCH("Gq/11_0-1",GtP!$A$1:$BB$1,0),FALSE))</f>
        <v>---</v>
      </c>
      <c r="AT201" s="317" t="str">
        <f>_xlfn.CONCAT(IF(BG201="","-","B"),IF(BT201="","-","I"),VLOOKUP($B201,GtP!$A:$BB,MATCH("G12/13_0-1",GtP!$A$1:$BB$1,0),FALSE))</f>
        <v>---</v>
      </c>
      <c r="AU201" s="317" t="str">
        <f>_xlfn.CONCAT(IF(BH201="","-","B"),IF(BU201="","-","I"),VLOOKUP($B201,GtP!$A:$BB,MATCH("G12/13_0-1",GtP!$A$1:$BB$1,0),FALSE))</f>
        <v>---</v>
      </c>
      <c r="AV201" s="319" t="str">
        <f>_xlfn.IFNA(VLOOKUP($B201,'B-LogEmaxOverpEC50'!$A:$AL,MATCH(AV$1,'B-LogEmaxOverpEC50'!$A$1:$AL$1,0),FALSE),"")</f>
        <v/>
      </c>
      <c r="AX201" s="321" t="str">
        <f>_xlfn.IFNA(VLOOKUP($B201,'B-LogEmaxOverpEC50'!$A:$AL,MATCH(AX$1,'B-LogEmaxOverpEC50'!$A$1:$AL$1,0),FALSE),"")</f>
        <v/>
      </c>
      <c r="AY201" s="321" t="str">
        <f>_xlfn.IFNA(VLOOKUP($B201,'B-LogEmaxOverpEC50'!$A:$AL,MATCH(AY$1,'B-LogEmaxOverpEC50'!$A$1:$AL$1,0),FALSE),"")</f>
        <v/>
      </c>
      <c r="AZ201" s="321" t="str">
        <f>_xlfn.IFNA(VLOOKUP($B201,'B-LogEmaxOverpEC50'!$A:$AL,MATCH(AZ$1,'B-LogEmaxOverpEC50'!$A$1:$AL$1,0),FALSE),"")</f>
        <v/>
      </c>
      <c r="BA201" s="321" t="str">
        <f>_xlfn.IFNA(VLOOKUP($B201,'B-LogEmaxOverpEC50'!$A:$AL,MATCH(BA$1,'B-LogEmaxOverpEC50'!$A$1:$AL$1,0),FALSE),"")</f>
        <v/>
      </c>
      <c r="BB201" s="321" t="str">
        <f>_xlfn.IFNA(VLOOKUP($B201,'B-LogEmaxOverpEC50'!$A:$AL,MATCH(BB$1,'B-LogEmaxOverpEC50'!$A$1:$AL$1,0),FALSE),"")</f>
        <v/>
      </c>
      <c r="BC201" s="321" t="str">
        <f>_xlfn.IFNA(VLOOKUP($B201,'B-LogEmaxOverpEC50'!$A:$AL,MATCH(BC$1,'B-LogEmaxOverpEC50'!$A$1:$AL$1,0),FALSE),"")</f>
        <v/>
      </c>
      <c r="BD201" s="321" t="str">
        <f>_xlfn.IFNA(VLOOKUP($B201,'B-LogEmaxOverpEC50'!$A:$AL,MATCH(BD$1,'B-LogEmaxOverpEC50'!$A$1:$AL$1,0),FALSE),"")</f>
        <v/>
      </c>
      <c r="BE201" s="321" t="str">
        <f>_xlfn.IFNA(VLOOKUP($B201,'B-LogEmaxOverpEC50'!$A:$AL,MATCH(BE$1,'B-LogEmaxOverpEC50'!$A$1:$AL$1,0),FALSE),"")</f>
        <v/>
      </c>
      <c r="BF201" s="321" t="str">
        <f>_xlfn.IFNA(VLOOKUP($B201,'B-LogEmaxOverpEC50'!$A:$AL,MATCH(BF$1,'B-LogEmaxOverpEC50'!$A$1:$AL$1,0),FALSE),"")</f>
        <v/>
      </c>
      <c r="BG201" s="321" t="str">
        <f>_xlfn.IFNA(VLOOKUP($B201,'B-LogEmaxOverpEC50'!$A:$AL,MATCH(BG$1,'B-LogEmaxOverpEC50'!$A$1:$AL$1,0),FALSE),"")</f>
        <v/>
      </c>
      <c r="BH201" s="321" t="str">
        <f>_xlfn.IFNA(VLOOKUP($B201,'B-LogEmaxOverpEC50'!$A:$AL,MATCH(BH$1,'B-LogEmaxOverpEC50'!$A$1:$AL$1,0),FALSE),"")</f>
        <v/>
      </c>
      <c r="BI201" s="322" t="str">
        <f>_xlfn.IFNA(VLOOKUP($B201,'I-LogEmaxOverpEC50'!$A:$AR,MATCH(BI$1,'I-LogEmaxOverpEC50'!$A$1:$AR$1,0),FALSE),"")</f>
        <v/>
      </c>
      <c r="BJ201" s="320" t="str">
        <f>_xlfn.IFNA(VLOOKUP($B201,'I-LogEmaxOverpEC50'!$A:$AR,MATCH(BJ$1,'I-LogEmaxOverpEC50'!$A$1:$AR$1,0),FALSE),"")</f>
        <v/>
      </c>
      <c r="BK201" s="320" t="str">
        <f>_xlfn.IFNA(VLOOKUP($B201,'I-LogEmaxOverpEC50'!$A:$AR,MATCH(BK$1,'I-LogEmaxOverpEC50'!$A$1:$AR$1,0),FALSE),"")</f>
        <v/>
      </c>
      <c r="BL201" s="320" t="str">
        <f>_xlfn.IFNA(VLOOKUP($B201,'I-LogEmaxOverpEC50'!$A:$AR,MATCH(BL$1,'I-LogEmaxOverpEC50'!$A$1:$AR$1,0),FALSE),"")</f>
        <v/>
      </c>
      <c r="BM201" s="320" t="str">
        <f>_xlfn.IFNA(VLOOKUP($B201,'I-LogEmaxOverpEC50'!$A:$AR,MATCH(BM$1,'I-LogEmaxOverpEC50'!$A$1:$AR$1,0),FALSE),"")</f>
        <v/>
      </c>
      <c r="BN201" s="320" t="str">
        <f>_xlfn.IFNA(VLOOKUP($B201,'I-LogEmaxOverpEC50'!$A:$AR,MATCH(BN$1,'I-LogEmaxOverpEC50'!$A$1:$AR$1,0),FALSE),"")</f>
        <v/>
      </c>
      <c r="BO201" s="320" t="str">
        <f>_xlfn.IFNA(VLOOKUP($B201,'I-LogEmaxOverpEC50'!$A:$AR,MATCH(BO$1,'I-LogEmaxOverpEC50'!$A$1:$AR$1,0),FALSE),"")</f>
        <v/>
      </c>
      <c r="BP201" s="320" t="str">
        <f>_xlfn.IFNA(VLOOKUP($B201,'I-LogEmaxOverpEC50'!$A:$AR,MATCH(BP$1,'I-LogEmaxOverpEC50'!$A$1:$AR$1,0),FALSE),"")</f>
        <v/>
      </c>
      <c r="BQ201" s="320" t="str">
        <f>_xlfn.IFNA(VLOOKUP($B201,'I-LogEmaxOverpEC50'!$A:$AR,MATCH(BQ$1,'I-LogEmaxOverpEC50'!$A$1:$AR$1,0),FALSE),"")</f>
        <v/>
      </c>
      <c r="BR201" s="320" t="str">
        <f>_xlfn.IFNA(VLOOKUP($B201,'I-LogEmaxOverpEC50'!$A:$AR,MATCH(BR$1,'I-LogEmaxOverpEC50'!$A$1:$AR$1,0),FALSE),"")</f>
        <v/>
      </c>
      <c r="BS201" s="320" t="str">
        <f>_xlfn.IFNA(VLOOKUP($B201,'I-LogEmaxOverpEC50'!$A:$AR,MATCH(BS$1,'I-LogEmaxOverpEC50'!$A$1:$AR$1,0),FALSE),"")</f>
        <v/>
      </c>
      <c r="BT201" s="320" t="str">
        <f>_xlfn.IFNA(VLOOKUP($B201,'I-LogEmaxOverpEC50'!$A:$AR,MATCH(BT$1,'I-LogEmaxOverpEC50'!$A$1:$AR$1,0),FALSE),"")</f>
        <v/>
      </c>
      <c r="BU201" s="320" t="str">
        <f>_xlfn.IFNA(VLOOKUP($B201,'I-LogEmaxOverpEC50'!$A:$AR,MATCH(BU$1,'I-LogEmaxOverpEC50'!$A$1:$AR$1,0),FALSE),"")</f>
        <v/>
      </c>
      <c r="BV201" s="114" t="str" cm="1">
        <f t="array" ref="BV201">_xlfn.IFS(AND($C201="A",_xlfn.CONCAT(F201:G201)&lt;&gt;"",$A201=1),"x",AND($C201="A",_xlfn.CONCAT(F201:G201)="",$A201=1),"-",$A$1&lt;&gt;"","")</f>
        <v/>
      </c>
      <c r="BW201" s="113" t="str" cm="1">
        <f t="array" ref="BW201">_xlfn.IFS(AND($C201="A",_xlfn.CONCAT(H201:L201)&lt;&gt;"",$A201=1),"x",AND($C201="A",_xlfn.CONCAT(H201:L201)="",$A201=1),"-",$A$1&lt;&gt;"","")</f>
        <v/>
      </c>
      <c r="BX201" s="113" t="str" cm="1">
        <f t="array" ref="BX201">_xlfn.IFS(AND($C201="A",_xlfn.CONCAT(M201:P201)&lt;&gt;"",$A201=1),"x",AND($C201="A",_xlfn.CONCAT(M201:P201)="",$A201=1),"-",$A$1&lt;&gt;"","")</f>
        <v/>
      </c>
      <c r="BY201" s="113" t="str" cm="1">
        <f t="array" ref="BY201">_xlfn.IFS(AND($C201="A",_xlfn.CONCAT(Q201:R201)&lt;&gt;"",$A201=1),"x",AND($C201="A",_xlfn.CONCAT(Q201:R201)="",$A201=1),"-",$A$1&lt;&gt;"","")</f>
        <v/>
      </c>
      <c r="BZ201" s="121" t="str">
        <f t="shared" si="130"/>
        <v/>
      </c>
      <c r="CA201" s="120" t="str">
        <f t="shared" si="131"/>
        <v/>
      </c>
      <c r="CB201" s="120" t="str">
        <f t="shared" si="132"/>
        <v/>
      </c>
      <c r="CC201" s="120" t="str">
        <f t="shared" si="133"/>
        <v/>
      </c>
      <c r="CD201" s="121" t="str">
        <f t="shared" si="134"/>
        <v/>
      </c>
      <c r="CE201" s="120" t="str">
        <f t="shared" si="135"/>
        <v/>
      </c>
      <c r="CF201" s="120" t="str">
        <f t="shared" si="136"/>
        <v/>
      </c>
      <c r="CG201" s="120" t="str">
        <f t="shared" si="137"/>
        <v/>
      </c>
      <c r="CH201" s="120" t="str">
        <f t="shared" si="138"/>
        <v/>
      </c>
      <c r="CI201" s="120" t="str">
        <f t="shared" si="139"/>
        <v/>
      </c>
    </row>
    <row r="202" spans="1:87" x14ac:dyDescent="0.2">
      <c r="A202" s="311" cm="1">
        <f t="array" ref="A202">_xlfn.IFS(SUM(F202:R202)&gt;0,1,Z202&gt;0,2,TRUE,3)</f>
        <v>2</v>
      </c>
      <c r="B202" s="311" t="s">
        <v>1250</v>
      </c>
      <c r="C202" s="311" t="str">
        <f>_xlfn.XLOOKUP(B202,RecNamesAll!A:A,RecNamesAll!E:E)</f>
        <v>A</v>
      </c>
      <c r="D202" s="311" t="str">
        <f>_xlfn.XLOOKUP(B202,RecNamesAll!A:A,RecNamesAll!C:C)</f>
        <v>CXCR6</v>
      </c>
      <c r="F202" s="312" t="str">
        <f t="shared" si="105"/>
        <v/>
      </c>
      <c r="G202" s="313" t="str">
        <f t="shared" si="106"/>
        <v/>
      </c>
      <c r="H202" s="312" t="str">
        <f t="shared" si="107"/>
        <v/>
      </c>
      <c r="I202" s="313" t="str">
        <f t="shared" si="108"/>
        <v/>
      </c>
      <c r="J202" s="313" t="str">
        <f t="shared" si="109"/>
        <v/>
      </c>
      <c r="K202" s="313" t="str">
        <f t="shared" si="110"/>
        <v/>
      </c>
      <c r="L202" s="313" t="str">
        <f t="shared" si="111"/>
        <v/>
      </c>
      <c r="M202" s="312" t="str">
        <f t="shared" si="112"/>
        <v/>
      </c>
      <c r="N202" s="313" t="str">
        <f t="shared" si="113"/>
        <v/>
      </c>
      <c r="O202" s="313" t="str">
        <f t="shared" si="114"/>
        <v/>
      </c>
      <c r="P202" s="313" t="str">
        <f t="shared" si="115"/>
        <v/>
      </c>
      <c r="Q202" s="312" t="str">
        <f t="shared" si="116"/>
        <v/>
      </c>
      <c r="R202" s="313" t="str">
        <f t="shared" si="117"/>
        <v/>
      </c>
      <c r="S202" s="314" t="str">
        <f t="shared" si="118"/>
        <v/>
      </c>
      <c r="T202" s="315" t="str">
        <f t="shared" si="119"/>
        <v>A</v>
      </c>
      <c r="U202" s="311" t="str">
        <f t="shared" si="120"/>
        <v>CXCR6</v>
      </c>
      <c r="V202" s="316" t="str">
        <f>IF(VLOOKUP($B202,GtP!$A:$AA,MATCH("Gs_0-2",GtP!$A$1:$AA$1,0),FALSE)=0,"",VLOOKUP($B202,GtP!$A:$AA,MATCH("Gs_0-2",GtP!$A$1:$AA$1,0),FALSE))</f>
        <v/>
      </c>
      <c r="W202" s="317">
        <f>IF(VLOOKUP($B202,GtP!$A:$AA,MATCH("Gi/o_0-2",GtP!$A$1:$AA$1,0),FALSE)=0,"",VLOOKUP($B202,GtP!$A:$AA,MATCH("Gi/o_0-2",GtP!$A$1:$AA$1,0),FALSE))</f>
        <v>1</v>
      </c>
      <c r="X202" s="317" t="str">
        <f>IF(VLOOKUP($B202,GtP!$A:$AA,MATCH("Gq/11_0-2",GtP!$A$1:$AA$1,0),FALSE)=0,"",VLOOKUP($B202,GtP!$A:$AA,MATCH("Gq/11_0-2",GtP!$A$1:$AA$1,0),FALSE))</f>
        <v/>
      </c>
      <c r="Y202" s="317" t="str">
        <f>IF(VLOOKUP($B202,GtP!$A:$AA,MATCH("G12/13_0-2",GtP!$A$1:$AA$1,0),FALSE)=0,"",VLOOKUP($B202,GtP!$A:$AA,MATCH("G12/13_0-2",GtP!$A$1:$AA$1,0),FALSE))</f>
        <v/>
      </c>
      <c r="Z202" s="318">
        <f t="shared" si="121"/>
        <v>1</v>
      </c>
      <c r="AA202" s="317" t="str">
        <f t="shared" si="122"/>
        <v/>
      </c>
      <c r="AB202" s="317">
        <f t="shared" si="123"/>
        <v>1</v>
      </c>
      <c r="AC202" s="317" t="str">
        <f t="shared" si="124"/>
        <v/>
      </c>
      <c r="AD202" s="317" t="str">
        <f t="shared" si="125"/>
        <v/>
      </c>
      <c r="AE202" s="315" t="str">
        <f t="shared" si="126"/>
        <v/>
      </c>
      <c r="AF202" s="311" t="str">
        <f t="shared" si="127"/>
        <v/>
      </c>
      <c r="AG202" s="311" t="str">
        <f t="shared" si="128"/>
        <v/>
      </c>
      <c r="AH202" s="311" t="str">
        <f t="shared" si="129"/>
        <v/>
      </c>
      <c r="AI202" s="316" t="str">
        <f>_xlfn.CONCAT(IF(AV202="","-","B"),IF(BI202="","-","I"),VLOOKUP($B202,GtP!$A:$BB,MATCH("Gs_0-1",GtP!$A$1:$BB$1,0),FALSE))</f>
        <v>---</v>
      </c>
      <c r="AJ202" s="317" t="str">
        <f>_xlfn.CONCAT(IF(AW202="","-","B"),IF(BJ202="","-","I"),VLOOKUP($B202,GtP!$A:$BB,MATCH("Gs_0-1",GtP!$A$1:$BB$1,0),FALSE))</f>
        <v>---</v>
      </c>
      <c r="AK202" s="317" t="str">
        <f>_xlfn.CONCAT(IF(AX202="","-","B"),IF(BK202="","-","I"),VLOOKUP($B202,GtP!$A:$BB,MATCH("Gi/o_0-1",GtP!$A$1:$BB$1,0),FALSE))</f>
        <v>--G</v>
      </c>
      <c r="AL202" s="317" t="str">
        <f>_xlfn.CONCAT(IF(AY202="","-","B"),IF(BL202="","-","I"),VLOOKUP($B202,GtP!$A:$BB,MATCH("Gi/o_0-1",GtP!$A$1:$BB$1,0),FALSE))</f>
        <v>--G</v>
      </c>
      <c r="AM202" s="317" t="str">
        <f>_xlfn.CONCAT(IF(AZ202="","-","B"),IF(BM202="","-","I"),VLOOKUP($B202,GtP!$A:$BB,MATCH("Gi/o_0-1",GtP!$A$1:$BB$1,0),FALSE))</f>
        <v>--G</v>
      </c>
      <c r="AN202" s="317" t="str">
        <f>_xlfn.CONCAT(IF(BA202="","-","B"),IF(BN202="","-","I"),VLOOKUP($B202,GtP!$A:$BB,MATCH("Gi/o_0-1",GtP!$A$1:$BB$1,0),FALSE))</f>
        <v>--G</v>
      </c>
      <c r="AO202" s="317" t="str">
        <f>_xlfn.CONCAT(IF(BB202="","-","B"),IF(BO202="","-","I"),VLOOKUP($B202,GtP!$A:$BB,MATCH("Gi/o_0-1",GtP!$A$1:$BB$1,0),FALSE))</f>
        <v>--G</v>
      </c>
      <c r="AP202" s="317" t="str">
        <f>_xlfn.CONCAT(IF(BC202="","-","B"),IF(BP202="","-","I"),VLOOKUP($B202,GtP!$A:$BB,MATCH("Gq/11_0-1",GtP!$A$1:$BB$1,0),FALSE))</f>
        <v>---</v>
      </c>
      <c r="AQ202" s="317" t="str">
        <f>_xlfn.CONCAT(IF(BD202="","-","B"),IF(BQ202="","-","I"),VLOOKUP($B202,GtP!$A:$BB,MATCH("Gq/11_0-1",GtP!$A$1:$BB$1,0),FALSE))</f>
        <v>---</v>
      </c>
      <c r="AR202" s="317" t="str">
        <f>_xlfn.CONCAT(IF(BE202="","-","B"),IF(BR202="","-","I"),VLOOKUP($B202,GtP!$A:$BB,MATCH("Gq/11_0-1",GtP!$A$1:$BB$1,0),FALSE))</f>
        <v>---</v>
      </c>
      <c r="AS202" s="317" t="str">
        <f>_xlfn.CONCAT(IF(BF202="","-","B"),IF(BS202="","-","I"),VLOOKUP($B202,GtP!$A:$BB,MATCH("Gq/11_0-1",GtP!$A$1:$BB$1,0),FALSE))</f>
        <v>---</v>
      </c>
      <c r="AT202" s="317" t="str">
        <f>_xlfn.CONCAT(IF(BG202="","-","B"),IF(BT202="","-","I"),VLOOKUP($B202,GtP!$A:$BB,MATCH("G12/13_0-1",GtP!$A$1:$BB$1,0),FALSE))</f>
        <v>---</v>
      </c>
      <c r="AU202" s="317" t="str">
        <f>_xlfn.CONCAT(IF(BH202="","-","B"),IF(BU202="","-","I"),VLOOKUP($B202,GtP!$A:$BB,MATCH("G12/13_0-1",GtP!$A$1:$BB$1,0),FALSE))</f>
        <v>---</v>
      </c>
      <c r="AV202" s="319" t="str">
        <f>_xlfn.IFNA(VLOOKUP($B202,'B-LogEmaxOverpEC50'!$A:$AL,MATCH(AV$1,'B-LogEmaxOverpEC50'!$A$1:$AL$1,0),FALSE),"")</f>
        <v/>
      </c>
      <c r="AX202" s="321" t="str">
        <f>_xlfn.IFNA(VLOOKUP($B202,'B-LogEmaxOverpEC50'!$A:$AL,MATCH(AX$1,'B-LogEmaxOverpEC50'!$A$1:$AL$1,0),FALSE),"")</f>
        <v/>
      </c>
      <c r="AY202" s="321" t="str">
        <f>_xlfn.IFNA(VLOOKUP($B202,'B-LogEmaxOverpEC50'!$A:$AL,MATCH(AY$1,'B-LogEmaxOverpEC50'!$A$1:$AL$1,0),FALSE),"")</f>
        <v/>
      </c>
      <c r="AZ202" s="321" t="str">
        <f>_xlfn.IFNA(VLOOKUP($B202,'B-LogEmaxOverpEC50'!$A:$AL,MATCH(AZ$1,'B-LogEmaxOverpEC50'!$A$1:$AL$1,0),FALSE),"")</f>
        <v/>
      </c>
      <c r="BA202" s="321" t="str">
        <f>_xlfn.IFNA(VLOOKUP($B202,'B-LogEmaxOverpEC50'!$A:$AL,MATCH(BA$1,'B-LogEmaxOverpEC50'!$A$1:$AL$1,0),FALSE),"")</f>
        <v/>
      </c>
      <c r="BB202" s="321" t="str">
        <f>_xlfn.IFNA(VLOOKUP($B202,'B-LogEmaxOverpEC50'!$A:$AL,MATCH(BB$1,'B-LogEmaxOverpEC50'!$A$1:$AL$1,0),FALSE),"")</f>
        <v/>
      </c>
      <c r="BC202" s="321" t="str">
        <f>_xlfn.IFNA(VLOOKUP($B202,'B-LogEmaxOverpEC50'!$A:$AL,MATCH(BC$1,'B-LogEmaxOverpEC50'!$A$1:$AL$1,0),FALSE),"")</f>
        <v/>
      </c>
      <c r="BD202" s="321" t="str">
        <f>_xlfn.IFNA(VLOOKUP($B202,'B-LogEmaxOverpEC50'!$A:$AL,MATCH(BD$1,'B-LogEmaxOverpEC50'!$A$1:$AL$1,0),FALSE),"")</f>
        <v/>
      </c>
      <c r="BE202" s="321" t="str">
        <f>_xlfn.IFNA(VLOOKUP($B202,'B-LogEmaxOverpEC50'!$A:$AL,MATCH(BE$1,'B-LogEmaxOverpEC50'!$A$1:$AL$1,0),FALSE),"")</f>
        <v/>
      </c>
      <c r="BF202" s="321" t="str">
        <f>_xlfn.IFNA(VLOOKUP($B202,'B-LogEmaxOverpEC50'!$A:$AL,MATCH(BF$1,'B-LogEmaxOverpEC50'!$A$1:$AL$1,0),FALSE),"")</f>
        <v/>
      </c>
      <c r="BG202" s="321" t="str">
        <f>_xlfn.IFNA(VLOOKUP($B202,'B-LogEmaxOverpEC50'!$A:$AL,MATCH(BG$1,'B-LogEmaxOverpEC50'!$A$1:$AL$1,0),FALSE),"")</f>
        <v/>
      </c>
      <c r="BH202" s="321" t="str">
        <f>_xlfn.IFNA(VLOOKUP($B202,'B-LogEmaxOverpEC50'!$A:$AL,MATCH(BH$1,'B-LogEmaxOverpEC50'!$A$1:$AL$1,0),FALSE),"")</f>
        <v/>
      </c>
      <c r="BI202" s="322" t="str">
        <f>_xlfn.IFNA(VLOOKUP($B202,'I-LogEmaxOverpEC50'!$A:$AR,MATCH(BI$1,'I-LogEmaxOverpEC50'!$A$1:$AR$1,0),FALSE),"")</f>
        <v/>
      </c>
      <c r="BJ202" s="320" t="str">
        <f>_xlfn.IFNA(VLOOKUP($B202,'I-LogEmaxOverpEC50'!$A:$AR,MATCH(BJ$1,'I-LogEmaxOverpEC50'!$A$1:$AR$1,0),FALSE),"")</f>
        <v/>
      </c>
      <c r="BK202" s="320" t="str">
        <f>_xlfn.IFNA(VLOOKUP($B202,'I-LogEmaxOverpEC50'!$A:$AR,MATCH(BK$1,'I-LogEmaxOverpEC50'!$A$1:$AR$1,0),FALSE),"")</f>
        <v/>
      </c>
      <c r="BL202" s="320" t="str">
        <f>_xlfn.IFNA(VLOOKUP($B202,'I-LogEmaxOverpEC50'!$A:$AR,MATCH(BL$1,'I-LogEmaxOverpEC50'!$A$1:$AR$1,0),FALSE),"")</f>
        <v/>
      </c>
      <c r="BM202" s="320" t="str">
        <f>_xlfn.IFNA(VLOOKUP($B202,'I-LogEmaxOverpEC50'!$A:$AR,MATCH(BM$1,'I-LogEmaxOverpEC50'!$A$1:$AR$1,0),FALSE),"")</f>
        <v/>
      </c>
      <c r="BN202" s="320" t="str">
        <f>_xlfn.IFNA(VLOOKUP($B202,'I-LogEmaxOverpEC50'!$A:$AR,MATCH(BN$1,'I-LogEmaxOverpEC50'!$A$1:$AR$1,0),FALSE),"")</f>
        <v/>
      </c>
      <c r="BO202" s="320" t="str">
        <f>_xlfn.IFNA(VLOOKUP($B202,'I-LogEmaxOverpEC50'!$A:$AR,MATCH(BO$1,'I-LogEmaxOverpEC50'!$A$1:$AR$1,0),FALSE),"")</f>
        <v/>
      </c>
      <c r="BP202" s="320" t="str">
        <f>_xlfn.IFNA(VLOOKUP($B202,'I-LogEmaxOverpEC50'!$A:$AR,MATCH(BP$1,'I-LogEmaxOverpEC50'!$A$1:$AR$1,0),FALSE),"")</f>
        <v/>
      </c>
      <c r="BQ202" s="320" t="str">
        <f>_xlfn.IFNA(VLOOKUP($B202,'I-LogEmaxOverpEC50'!$A:$AR,MATCH(BQ$1,'I-LogEmaxOverpEC50'!$A$1:$AR$1,0),FALSE),"")</f>
        <v/>
      </c>
      <c r="BR202" s="320" t="str">
        <f>_xlfn.IFNA(VLOOKUP($B202,'I-LogEmaxOverpEC50'!$A:$AR,MATCH(BR$1,'I-LogEmaxOverpEC50'!$A$1:$AR$1,0),FALSE),"")</f>
        <v/>
      </c>
      <c r="BS202" s="320" t="str">
        <f>_xlfn.IFNA(VLOOKUP($B202,'I-LogEmaxOverpEC50'!$A:$AR,MATCH(BS$1,'I-LogEmaxOverpEC50'!$A$1:$AR$1,0),FALSE),"")</f>
        <v/>
      </c>
      <c r="BT202" s="320" t="str">
        <f>_xlfn.IFNA(VLOOKUP($B202,'I-LogEmaxOverpEC50'!$A:$AR,MATCH(BT$1,'I-LogEmaxOverpEC50'!$A$1:$AR$1,0),FALSE),"")</f>
        <v/>
      </c>
      <c r="BU202" s="320" t="str">
        <f>_xlfn.IFNA(VLOOKUP($B202,'I-LogEmaxOverpEC50'!$A:$AR,MATCH(BU$1,'I-LogEmaxOverpEC50'!$A$1:$AR$1,0),FALSE),"")</f>
        <v/>
      </c>
      <c r="BV202" s="114" t="str" cm="1">
        <f t="array" ref="BV202">_xlfn.IFS(AND($C202="A",_xlfn.CONCAT(F202:G202)&lt;&gt;"",$A202=1),"x",AND($C202="A",_xlfn.CONCAT(F202:G202)="",$A202=1),"-",$A$1&lt;&gt;"","")</f>
        <v/>
      </c>
      <c r="BW202" s="113" t="str" cm="1">
        <f t="array" ref="BW202">_xlfn.IFS(AND($C202="A",_xlfn.CONCAT(H202:L202)&lt;&gt;"",$A202=1),"x",AND($C202="A",_xlfn.CONCAT(H202:L202)="",$A202=1),"-",$A$1&lt;&gt;"","")</f>
        <v/>
      </c>
      <c r="BX202" s="113" t="str" cm="1">
        <f t="array" ref="BX202">_xlfn.IFS(AND($C202="A",_xlfn.CONCAT(M202:P202)&lt;&gt;"",$A202=1),"x",AND($C202="A",_xlfn.CONCAT(M202:P202)="",$A202=1),"-",$A$1&lt;&gt;"","")</f>
        <v/>
      </c>
      <c r="BY202" s="113" t="str" cm="1">
        <f t="array" ref="BY202">_xlfn.IFS(AND($C202="A",_xlfn.CONCAT(Q202:R202)&lt;&gt;"",$A202=1),"x",AND($C202="A",_xlfn.CONCAT(Q202:R202)="",$A202=1),"-",$A$1&lt;&gt;"","")</f>
        <v/>
      </c>
      <c r="BZ202" s="121" t="str">
        <f t="shared" si="130"/>
        <v/>
      </c>
      <c r="CA202" s="120" t="str">
        <f t="shared" si="131"/>
        <v/>
      </c>
      <c r="CB202" s="120" t="str">
        <f t="shared" si="132"/>
        <v/>
      </c>
      <c r="CC202" s="120" t="str">
        <f t="shared" si="133"/>
        <v/>
      </c>
      <c r="CD202" s="121" t="str">
        <f t="shared" si="134"/>
        <v/>
      </c>
      <c r="CE202" s="120" t="str">
        <f t="shared" si="135"/>
        <v/>
      </c>
      <c r="CF202" s="120" t="str">
        <f t="shared" si="136"/>
        <v/>
      </c>
      <c r="CG202" s="120" t="str">
        <f t="shared" si="137"/>
        <v/>
      </c>
      <c r="CH202" s="120" t="str">
        <f t="shared" si="138"/>
        <v/>
      </c>
      <c r="CI202" s="120" t="str">
        <f t="shared" si="139"/>
        <v/>
      </c>
    </row>
    <row r="203" spans="1:87" x14ac:dyDescent="0.2">
      <c r="A203" s="311" cm="1">
        <f t="array" ref="A203">_xlfn.IFS(SUM(F203:R203)&gt;0,1,Z203&gt;0,2,TRUE,3)</f>
        <v>2</v>
      </c>
      <c r="B203" s="311" t="s">
        <v>1211</v>
      </c>
      <c r="C203" s="311" t="str">
        <f>_xlfn.XLOOKUP(B203,RecNamesAll!A:A,RecNamesAll!E:E)</f>
        <v>A</v>
      </c>
      <c r="D203" s="311" t="str">
        <f>_xlfn.XLOOKUP(B203,RecNamesAll!A:A,RecNamesAll!C:C)</f>
        <v>FPR3</v>
      </c>
      <c r="F203" s="312" t="str">
        <f t="shared" si="105"/>
        <v/>
      </c>
      <c r="G203" s="313" t="str">
        <f t="shared" si="106"/>
        <v/>
      </c>
      <c r="H203" s="312" t="str">
        <f t="shared" si="107"/>
        <v/>
      </c>
      <c r="I203" s="313" t="str">
        <f t="shared" si="108"/>
        <v/>
      </c>
      <c r="J203" s="313" t="str">
        <f t="shared" si="109"/>
        <v/>
      </c>
      <c r="K203" s="313" t="str">
        <f t="shared" si="110"/>
        <v/>
      </c>
      <c r="L203" s="313" t="str">
        <f t="shared" si="111"/>
        <v/>
      </c>
      <c r="M203" s="312" t="str">
        <f t="shared" si="112"/>
        <v/>
      </c>
      <c r="N203" s="313" t="str">
        <f t="shared" si="113"/>
        <v/>
      </c>
      <c r="O203" s="313" t="str">
        <f t="shared" si="114"/>
        <v/>
      </c>
      <c r="P203" s="313" t="str">
        <f t="shared" si="115"/>
        <v/>
      </c>
      <c r="Q203" s="312" t="str">
        <f t="shared" si="116"/>
        <v/>
      </c>
      <c r="R203" s="313" t="str">
        <f t="shared" si="117"/>
        <v/>
      </c>
      <c r="S203" s="314" t="str">
        <f t="shared" si="118"/>
        <v/>
      </c>
      <c r="T203" s="315" t="str">
        <f t="shared" si="119"/>
        <v>A</v>
      </c>
      <c r="U203" s="311" t="str">
        <f t="shared" si="120"/>
        <v>FPR3</v>
      </c>
      <c r="V203" s="316" t="str">
        <f>IF(VLOOKUP($B203,GtP!$A:$AA,MATCH("Gs_0-2",GtP!$A$1:$AA$1,0),FALSE)=0,"",VLOOKUP($B203,GtP!$A:$AA,MATCH("Gs_0-2",GtP!$A$1:$AA$1,0),FALSE))</f>
        <v/>
      </c>
      <c r="W203" s="317">
        <f>IF(VLOOKUP($B203,GtP!$A:$AA,MATCH("Gi/o_0-2",GtP!$A$1:$AA$1,0),FALSE)=0,"",VLOOKUP($B203,GtP!$A:$AA,MATCH("Gi/o_0-2",GtP!$A$1:$AA$1,0),FALSE))</f>
        <v>1</v>
      </c>
      <c r="X203" s="317" t="str">
        <f>IF(VLOOKUP($B203,GtP!$A:$AA,MATCH("Gq/11_0-2",GtP!$A$1:$AA$1,0),FALSE)=0,"",VLOOKUP($B203,GtP!$A:$AA,MATCH("Gq/11_0-2",GtP!$A$1:$AA$1,0),FALSE))</f>
        <v/>
      </c>
      <c r="Y203" s="317" t="str">
        <f>IF(VLOOKUP($B203,GtP!$A:$AA,MATCH("G12/13_0-2",GtP!$A$1:$AA$1,0),FALSE)=0,"",VLOOKUP($B203,GtP!$A:$AA,MATCH("G12/13_0-2",GtP!$A$1:$AA$1,0),FALSE))</f>
        <v/>
      </c>
      <c r="Z203" s="318">
        <f t="shared" si="121"/>
        <v>1</v>
      </c>
      <c r="AA203" s="317" t="str">
        <f t="shared" si="122"/>
        <v/>
      </c>
      <c r="AB203" s="317">
        <f t="shared" si="123"/>
        <v>1</v>
      </c>
      <c r="AC203" s="317" t="str">
        <f t="shared" si="124"/>
        <v/>
      </c>
      <c r="AD203" s="317" t="str">
        <f t="shared" si="125"/>
        <v/>
      </c>
      <c r="AE203" s="315" t="str">
        <f t="shared" si="126"/>
        <v/>
      </c>
      <c r="AF203" s="311" t="str">
        <f t="shared" si="127"/>
        <v/>
      </c>
      <c r="AG203" s="311" t="str">
        <f t="shared" si="128"/>
        <v/>
      </c>
      <c r="AH203" s="311" t="str">
        <f t="shared" si="129"/>
        <v/>
      </c>
      <c r="AI203" s="316" t="str">
        <f>_xlfn.CONCAT(IF(AV203="","-","B"),IF(BI203="","-","I"),VLOOKUP($B203,GtP!$A:$BB,MATCH("Gs_0-1",GtP!$A$1:$BB$1,0),FALSE))</f>
        <v>---</v>
      </c>
      <c r="AJ203" s="317" t="str">
        <f>_xlfn.CONCAT(IF(AW203="","-","B"),IF(BJ203="","-","I"),VLOOKUP($B203,GtP!$A:$BB,MATCH("Gs_0-1",GtP!$A$1:$BB$1,0),FALSE))</f>
        <v>---</v>
      </c>
      <c r="AK203" s="317" t="str">
        <f>_xlfn.CONCAT(IF(AX203="","-","B"),IF(BK203="","-","I"),VLOOKUP($B203,GtP!$A:$BB,MATCH("Gi/o_0-1",GtP!$A$1:$BB$1,0),FALSE))</f>
        <v>--G</v>
      </c>
      <c r="AL203" s="317" t="str">
        <f>_xlfn.CONCAT(IF(AY203="","-","B"),IF(BL203="","-","I"),VLOOKUP($B203,GtP!$A:$BB,MATCH("Gi/o_0-1",GtP!$A$1:$BB$1,0),FALSE))</f>
        <v>--G</v>
      </c>
      <c r="AM203" s="317" t="str">
        <f>_xlfn.CONCAT(IF(AZ203="","-","B"),IF(BM203="","-","I"),VLOOKUP($B203,GtP!$A:$BB,MATCH("Gi/o_0-1",GtP!$A$1:$BB$1,0),FALSE))</f>
        <v>--G</v>
      </c>
      <c r="AN203" s="317" t="str">
        <f>_xlfn.CONCAT(IF(BA203="","-","B"),IF(BN203="","-","I"),VLOOKUP($B203,GtP!$A:$BB,MATCH("Gi/o_0-1",GtP!$A$1:$BB$1,0),FALSE))</f>
        <v>--G</v>
      </c>
      <c r="AO203" s="317" t="str">
        <f>_xlfn.CONCAT(IF(BB203="","-","B"),IF(BO203="","-","I"),VLOOKUP($B203,GtP!$A:$BB,MATCH("Gi/o_0-1",GtP!$A$1:$BB$1,0),FALSE))</f>
        <v>--G</v>
      </c>
      <c r="AP203" s="317" t="str">
        <f>_xlfn.CONCAT(IF(BC203="","-","B"),IF(BP203="","-","I"),VLOOKUP($B203,GtP!$A:$BB,MATCH("Gq/11_0-1",GtP!$A$1:$BB$1,0),FALSE))</f>
        <v>---</v>
      </c>
      <c r="AQ203" s="317" t="str">
        <f>_xlfn.CONCAT(IF(BD203="","-","B"),IF(BQ203="","-","I"),VLOOKUP($B203,GtP!$A:$BB,MATCH("Gq/11_0-1",GtP!$A$1:$BB$1,0),FALSE))</f>
        <v>---</v>
      </c>
      <c r="AR203" s="317" t="str">
        <f>_xlfn.CONCAT(IF(BE203="","-","B"),IF(BR203="","-","I"),VLOOKUP($B203,GtP!$A:$BB,MATCH("Gq/11_0-1",GtP!$A$1:$BB$1,0),FALSE))</f>
        <v>---</v>
      </c>
      <c r="AS203" s="317" t="str">
        <f>_xlfn.CONCAT(IF(BF203="","-","B"),IF(BS203="","-","I"),VLOOKUP($B203,GtP!$A:$BB,MATCH("Gq/11_0-1",GtP!$A$1:$BB$1,0),FALSE))</f>
        <v>---</v>
      </c>
      <c r="AT203" s="317" t="str">
        <f>_xlfn.CONCAT(IF(BG203="","-","B"),IF(BT203="","-","I"),VLOOKUP($B203,GtP!$A:$BB,MATCH("G12/13_0-1",GtP!$A$1:$BB$1,0),FALSE))</f>
        <v>---</v>
      </c>
      <c r="AU203" s="317" t="str">
        <f>_xlfn.CONCAT(IF(BH203="","-","B"),IF(BU203="","-","I"),VLOOKUP($B203,GtP!$A:$BB,MATCH("G12/13_0-1",GtP!$A$1:$BB$1,0),FALSE))</f>
        <v>---</v>
      </c>
      <c r="AV203" s="319" t="str">
        <f>_xlfn.IFNA(VLOOKUP($B203,'B-LogEmaxOverpEC50'!$A:$AL,MATCH(AV$1,'B-LogEmaxOverpEC50'!$A$1:$AL$1,0),FALSE),"")</f>
        <v/>
      </c>
      <c r="AX203" s="321" t="str">
        <f>_xlfn.IFNA(VLOOKUP($B203,'B-LogEmaxOverpEC50'!$A:$AL,MATCH(AX$1,'B-LogEmaxOverpEC50'!$A$1:$AL$1,0),FALSE),"")</f>
        <v/>
      </c>
      <c r="AY203" s="321" t="str">
        <f>_xlfn.IFNA(VLOOKUP($B203,'B-LogEmaxOverpEC50'!$A:$AL,MATCH(AY$1,'B-LogEmaxOverpEC50'!$A$1:$AL$1,0),FALSE),"")</f>
        <v/>
      </c>
      <c r="AZ203" s="321" t="str">
        <f>_xlfn.IFNA(VLOOKUP($B203,'B-LogEmaxOverpEC50'!$A:$AL,MATCH(AZ$1,'B-LogEmaxOverpEC50'!$A$1:$AL$1,0),FALSE),"")</f>
        <v/>
      </c>
      <c r="BA203" s="321" t="str">
        <f>_xlfn.IFNA(VLOOKUP($B203,'B-LogEmaxOverpEC50'!$A:$AL,MATCH(BA$1,'B-LogEmaxOverpEC50'!$A$1:$AL$1,0),FALSE),"")</f>
        <v/>
      </c>
      <c r="BB203" s="321" t="str">
        <f>_xlfn.IFNA(VLOOKUP($B203,'B-LogEmaxOverpEC50'!$A:$AL,MATCH(BB$1,'B-LogEmaxOverpEC50'!$A$1:$AL$1,0),FALSE),"")</f>
        <v/>
      </c>
      <c r="BC203" s="321" t="str">
        <f>_xlfn.IFNA(VLOOKUP($B203,'B-LogEmaxOverpEC50'!$A:$AL,MATCH(BC$1,'B-LogEmaxOverpEC50'!$A$1:$AL$1,0),FALSE),"")</f>
        <v/>
      </c>
      <c r="BD203" s="321" t="str">
        <f>_xlfn.IFNA(VLOOKUP($B203,'B-LogEmaxOverpEC50'!$A:$AL,MATCH(BD$1,'B-LogEmaxOverpEC50'!$A$1:$AL$1,0),FALSE),"")</f>
        <v/>
      </c>
      <c r="BE203" s="321" t="str">
        <f>_xlfn.IFNA(VLOOKUP($B203,'B-LogEmaxOverpEC50'!$A:$AL,MATCH(BE$1,'B-LogEmaxOverpEC50'!$A$1:$AL$1,0),FALSE),"")</f>
        <v/>
      </c>
      <c r="BF203" s="321" t="str">
        <f>_xlfn.IFNA(VLOOKUP($B203,'B-LogEmaxOverpEC50'!$A:$AL,MATCH(BF$1,'B-LogEmaxOverpEC50'!$A$1:$AL$1,0),FALSE),"")</f>
        <v/>
      </c>
      <c r="BG203" s="321" t="str">
        <f>_xlfn.IFNA(VLOOKUP($B203,'B-LogEmaxOverpEC50'!$A:$AL,MATCH(BG$1,'B-LogEmaxOverpEC50'!$A$1:$AL$1,0),FALSE),"")</f>
        <v/>
      </c>
      <c r="BH203" s="321" t="str">
        <f>_xlfn.IFNA(VLOOKUP($B203,'B-LogEmaxOverpEC50'!$A:$AL,MATCH(BH$1,'B-LogEmaxOverpEC50'!$A$1:$AL$1,0),FALSE),"")</f>
        <v/>
      </c>
      <c r="BI203" s="322" t="str">
        <f>_xlfn.IFNA(VLOOKUP($B203,'I-LogEmaxOverpEC50'!$A:$AR,MATCH(BI$1,'I-LogEmaxOverpEC50'!$A$1:$AR$1,0),FALSE),"")</f>
        <v/>
      </c>
      <c r="BJ203" s="320" t="str">
        <f>_xlfn.IFNA(VLOOKUP($B203,'I-LogEmaxOverpEC50'!$A:$AR,MATCH(BJ$1,'I-LogEmaxOverpEC50'!$A$1:$AR$1,0),FALSE),"")</f>
        <v/>
      </c>
      <c r="BK203" s="320" t="str">
        <f>_xlfn.IFNA(VLOOKUP($B203,'I-LogEmaxOverpEC50'!$A:$AR,MATCH(BK$1,'I-LogEmaxOverpEC50'!$A$1:$AR$1,0),FALSE),"")</f>
        <v/>
      </c>
      <c r="BL203" s="320" t="str">
        <f>_xlfn.IFNA(VLOOKUP($B203,'I-LogEmaxOverpEC50'!$A:$AR,MATCH(BL$1,'I-LogEmaxOverpEC50'!$A$1:$AR$1,0),FALSE),"")</f>
        <v/>
      </c>
      <c r="BM203" s="320" t="str">
        <f>_xlfn.IFNA(VLOOKUP($B203,'I-LogEmaxOverpEC50'!$A:$AR,MATCH(BM$1,'I-LogEmaxOverpEC50'!$A$1:$AR$1,0),FALSE),"")</f>
        <v/>
      </c>
      <c r="BN203" s="320" t="str">
        <f>_xlfn.IFNA(VLOOKUP($B203,'I-LogEmaxOverpEC50'!$A:$AR,MATCH(BN$1,'I-LogEmaxOverpEC50'!$A$1:$AR$1,0),FALSE),"")</f>
        <v/>
      </c>
      <c r="BO203" s="320" t="str">
        <f>_xlfn.IFNA(VLOOKUP($B203,'I-LogEmaxOverpEC50'!$A:$AR,MATCH(BO$1,'I-LogEmaxOverpEC50'!$A$1:$AR$1,0),FALSE),"")</f>
        <v/>
      </c>
      <c r="BP203" s="320" t="str">
        <f>_xlfn.IFNA(VLOOKUP($B203,'I-LogEmaxOverpEC50'!$A:$AR,MATCH(BP$1,'I-LogEmaxOverpEC50'!$A$1:$AR$1,0),FALSE),"")</f>
        <v/>
      </c>
      <c r="BQ203" s="320" t="str">
        <f>_xlfn.IFNA(VLOOKUP($B203,'I-LogEmaxOverpEC50'!$A:$AR,MATCH(BQ$1,'I-LogEmaxOverpEC50'!$A$1:$AR$1,0),FALSE),"")</f>
        <v/>
      </c>
      <c r="BR203" s="320" t="str">
        <f>_xlfn.IFNA(VLOOKUP($B203,'I-LogEmaxOverpEC50'!$A:$AR,MATCH(BR$1,'I-LogEmaxOverpEC50'!$A$1:$AR$1,0),FALSE),"")</f>
        <v/>
      </c>
      <c r="BS203" s="320" t="str">
        <f>_xlfn.IFNA(VLOOKUP($B203,'I-LogEmaxOverpEC50'!$A:$AR,MATCH(BS$1,'I-LogEmaxOverpEC50'!$A$1:$AR$1,0),FALSE),"")</f>
        <v/>
      </c>
      <c r="BT203" s="320" t="str">
        <f>_xlfn.IFNA(VLOOKUP($B203,'I-LogEmaxOverpEC50'!$A:$AR,MATCH(BT$1,'I-LogEmaxOverpEC50'!$A$1:$AR$1,0),FALSE),"")</f>
        <v/>
      </c>
      <c r="BU203" s="320" t="str">
        <f>_xlfn.IFNA(VLOOKUP($B203,'I-LogEmaxOverpEC50'!$A:$AR,MATCH(BU$1,'I-LogEmaxOverpEC50'!$A$1:$AR$1,0),FALSE),"")</f>
        <v/>
      </c>
      <c r="BV203" s="114" t="str" cm="1">
        <f t="array" ref="BV203">_xlfn.IFS(AND($C203="A",_xlfn.CONCAT(F203:G203)&lt;&gt;"",$A203=1),"x",AND($C203="A",_xlfn.CONCAT(F203:G203)="",$A203=1),"-",$A$1&lt;&gt;"","")</f>
        <v/>
      </c>
      <c r="BW203" s="113" t="str" cm="1">
        <f t="array" ref="BW203">_xlfn.IFS(AND($C203="A",_xlfn.CONCAT(H203:L203)&lt;&gt;"",$A203=1),"x",AND($C203="A",_xlfn.CONCAT(H203:L203)="",$A203=1),"-",$A$1&lt;&gt;"","")</f>
        <v/>
      </c>
      <c r="BX203" s="113" t="str" cm="1">
        <f t="array" ref="BX203">_xlfn.IFS(AND($C203="A",_xlfn.CONCAT(M203:P203)&lt;&gt;"",$A203=1),"x",AND($C203="A",_xlfn.CONCAT(M203:P203)="",$A203=1),"-",$A$1&lt;&gt;"","")</f>
        <v/>
      </c>
      <c r="BY203" s="113" t="str" cm="1">
        <f t="array" ref="BY203">_xlfn.IFS(AND($C203="A",_xlfn.CONCAT(Q203:R203)&lt;&gt;"",$A203=1),"x",AND($C203="A",_xlfn.CONCAT(Q203:R203)="",$A203=1),"-",$A$1&lt;&gt;"","")</f>
        <v/>
      </c>
      <c r="BZ203" s="121" t="str">
        <f t="shared" si="130"/>
        <v/>
      </c>
      <c r="CA203" s="120" t="str">
        <f t="shared" si="131"/>
        <v/>
      </c>
      <c r="CB203" s="120" t="str">
        <f t="shared" si="132"/>
        <v/>
      </c>
      <c r="CC203" s="120" t="str">
        <f t="shared" si="133"/>
        <v/>
      </c>
      <c r="CD203" s="121" t="str">
        <f t="shared" si="134"/>
        <v/>
      </c>
      <c r="CE203" s="120" t="str">
        <f t="shared" si="135"/>
        <v/>
      </c>
      <c r="CF203" s="120" t="str">
        <f t="shared" si="136"/>
        <v/>
      </c>
      <c r="CG203" s="120" t="str">
        <f t="shared" si="137"/>
        <v/>
      </c>
      <c r="CH203" s="120" t="str">
        <f t="shared" si="138"/>
        <v/>
      </c>
      <c r="CI203" s="120" t="str">
        <f t="shared" si="139"/>
        <v/>
      </c>
    </row>
    <row r="204" spans="1:87" x14ac:dyDescent="0.2">
      <c r="A204" s="311" cm="1">
        <f t="array" ref="A204">_xlfn.IFS(SUM(F204:R204)&gt;0,1,Z204&gt;0,2,TRUE,3)</f>
        <v>2</v>
      </c>
      <c r="B204" s="311" t="s">
        <v>1190</v>
      </c>
      <c r="C204" s="311" t="str">
        <f>_xlfn.XLOOKUP(B204,RecNamesAll!A:A,RecNamesAll!E:E)</f>
        <v>A</v>
      </c>
      <c r="D204" s="311" t="str">
        <f>_xlfn.XLOOKUP(B204,RecNamesAll!A:A,RecNamesAll!C:C)</f>
        <v>GPR37L1</v>
      </c>
      <c r="F204" s="312" t="str">
        <f t="shared" si="105"/>
        <v/>
      </c>
      <c r="G204" s="313" t="str">
        <f t="shared" si="106"/>
        <v/>
      </c>
      <c r="H204" s="312" t="str">
        <f t="shared" si="107"/>
        <v/>
      </c>
      <c r="I204" s="313" t="str">
        <f t="shared" si="108"/>
        <v/>
      </c>
      <c r="J204" s="313" t="str">
        <f t="shared" si="109"/>
        <v/>
      </c>
      <c r="K204" s="313" t="str">
        <f t="shared" si="110"/>
        <v/>
      </c>
      <c r="L204" s="313" t="str">
        <f t="shared" si="111"/>
        <v/>
      </c>
      <c r="M204" s="312" t="str">
        <f t="shared" si="112"/>
        <v/>
      </c>
      <c r="N204" s="313" t="str">
        <f t="shared" si="113"/>
        <v/>
      </c>
      <c r="O204" s="313" t="str">
        <f t="shared" si="114"/>
        <v/>
      </c>
      <c r="P204" s="313" t="str">
        <f t="shared" si="115"/>
        <v/>
      </c>
      <c r="Q204" s="312" t="str">
        <f t="shared" si="116"/>
        <v/>
      </c>
      <c r="R204" s="313" t="str">
        <f t="shared" si="117"/>
        <v/>
      </c>
      <c r="S204" s="314" t="str">
        <f t="shared" si="118"/>
        <v/>
      </c>
      <c r="T204" s="315" t="str">
        <f t="shared" si="119"/>
        <v>A</v>
      </c>
      <c r="U204" s="311" t="str">
        <f t="shared" si="120"/>
        <v>GPR37L1</v>
      </c>
      <c r="V204" s="316" t="str">
        <f>IF(VLOOKUP($B204,GtP!$A:$AA,MATCH("Gs_0-2",GtP!$A$1:$AA$1,0),FALSE)=0,"",VLOOKUP($B204,GtP!$A:$AA,MATCH("Gs_0-2",GtP!$A$1:$AA$1,0),FALSE))</f>
        <v/>
      </c>
      <c r="W204" s="317">
        <f>IF(VLOOKUP($B204,GtP!$A:$AA,MATCH("Gi/o_0-2",GtP!$A$1:$AA$1,0),FALSE)=0,"",VLOOKUP($B204,GtP!$A:$AA,MATCH("Gi/o_0-2",GtP!$A$1:$AA$1,0),FALSE))</f>
        <v>1</v>
      </c>
      <c r="X204" s="317" t="str">
        <f>IF(VLOOKUP($B204,GtP!$A:$AA,MATCH("Gq/11_0-2",GtP!$A$1:$AA$1,0),FALSE)=0,"",VLOOKUP($B204,GtP!$A:$AA,MATCH("Gq/11_0-2",GtP!$A$1:$AA$1,0),FALSE))</f>
        <v/>
      </c>
      <c r="Y204" s="317" t="str">
        <f>IF(VLOOKUP($B204,GtP!$A:$AA,MATCH("G12/13_0-2",GtP!$A$1:$AA$1,0),FALSE)=0,"",VLOOKUP($B204,GtP!$A:$AA,MATCH("G12/13_0-2",GtP!$A$1:$AA$1,0),FALSE))</f>
        <v/>
      </c>
      <c r="Z204" s="318">
        <f t="shared" si="121"/>
        <v>1</v>
      </c>
      <c r="AA204" s="317" t="str">
        <f t="shared" si="122"/>
        <v/>
      </c>
      <c r="AB204" s="317">
        <f t="shared" si="123"/>
        <v>1</v>
      </c>
      <c r="AC204" s="317" t="str">
        <f t="shared" si="124"/>
        <v/>
      </c>
      <c r="AD204" s="317" t="str">
        <f t="shared" si="125"/>
        <v/>
      </c>
      <c r="AE204" s="315" t="str">
        <f t="shared" si="126"/>
        <v/>
      </c>
      <c r="AF204" s="311" t="str">
        <f t="shared" si="127"/>
        <v/>
      </c>
      <c r="AG204" s="311" t="str">
        <f t="shared" si="128"/>
        <v/>
      </c>
      <c r="AH204" s="311" t="str">
        <f t="shared" si="129"/>
        <v/>
      </c>
      <c r="AI204" s="316" t="str">
        <f>_xlfn.CONCAT(IF(AV204="","-","B"),IF(BI204="","-","I"),VLOOKUP($B204,GtP!$A:$BB,MATCH("Gs_0-1",GtP!$A$1:$BB$1,0),FALSE))</f>
        <v>---</v>
      </c>
      <c r="AJ204" s="317" t="str">
        <f>_xlfn.CONCAT(IF(AW204="","-","B"),IF(BJ204="","-","I"),VLOOKUP($B204,GtP!$A:$BB,MATCH("Gs_0-1",GtP!$A$1:$BB$1,0),FALSE))</f>
        <v>---</v>
      </c>
      <c r="AK204" s="317" t="str">
        <f>_xlfn.CONCAT(IF(AX204="","-","B"),IF(BK204="","-","I"),VLOOKUP($B204,GtP!$A:$BB,MATCH("Gi/o_0-1",GtP!$A$1:$BB$1,0),FALSE))</f>
        <v>--G</v>
      </c>
      <c r="AL204" s="317" t="str">
        <f>_xlfn.CONCAT(IF(AY204="","-","B"),IF(BL204="","-","I"),VLOOKUP($B204,GtP!$A:$BB,MATCH("Gi/o_0-1",GtP!$A$1:$BB$1,0),FALSE))</f>
        <v>--G</v>
      </c>
      <c r="AM204" s="317" t="str">
        <f>_xlfn.CONCAT(IF(AZ204="","-","B"),IF(BM204="","-","I"),VLOOKUP($B204,GtP!$A:$BB,MATCH("Gi/o_0-1",GtP!$A$1:$BB$1,0),FALSE))</f>
        <v>--G</v>
      </c>
      <c r="AN204" s="317" t="str">
        <f>_xlfn.CONCAT(IF(BA204="","-","B"),IF(BN204="","-","I"),VLOOKUP($B204,GtP!$A:$BB,MATCH("Gi/o_0-1",GtP!$A$1:$BB$1,0),FALSE))</f>
        <v>--G</v>
      </c>
      <c r="AO204" s="317" t="str">
        <f>_xlfn.CONCAT(IF(BB204="","-","B"),IF(BO204="","-","I"),VLOOKUP($B204,GtP!$A:$BB,MATCH("Gi/o_0-1",GtP!$A$1:$BB$1,0),FALSE))</f>
        <v>--G</v>
      </c>
      <c r="AP204" s="317" t="str">
        <f>_xlfn.CONCAT(IF(BC204="","-","B"),IF(BP204="","-","I"),VLOOKUP($B204,GtP!$A:$BB,MATCH("Gq/11_0-1",GtP!$A$1:$BB$1,0),FALSE))</f>
        <v>---</v>
      </c>
      <c r="AQ204" s="317" t="str">
        <f>_xlfn.CONCAT(IF(BD204="","-","B"),IF(BQ204="","-","I"),VLOOKUP($B204,GtP!$A:$BB,MATCH("Gq/11_0-1",GtP!$A$1:$BB$1,0),FALSE))</f>
        <v>---</v>
      </c>
      <c r="AR204" s="317" t="str">
        <f>_xlfn.CONCAT(IF(BE204="","-","B"),IF(BR204="","-","I"),VLOOKUP($B204,GtP!$A:$BB,MATCH("Gq/11_0-1",GtP!$A$1:$BB$1,0),FALSE))</f>
        <v>---</v>
      </c>
      <c r="AS204" s="317" t="str">
        <f>_xlfn.CONCAT(IF(BF204="","-","B"),IF(BS204="","-","I"),VLOOKUP($B204,GtP!$A:$BB,MATCH("Gq/11_0-1",GtP!$A$1:$BB$1,0),FALSE))</f>
        <v>---</v>
      </c>
      <c r="AT204" s="317" t="str">
        <f>_xlfn.CONCAT(IF(BG204="","-","B"),IF(BT204="","-","I"),VLOOKUP($B204,GtP!$A:$BB,MATCH("G12/13_0-1",GtP!$A$1:$BB$1,0),FALSE))</f>
        <v>---</v>
      </c>
      <c r="AU204" s="317" t="str">
        <f>_xlfn.CONCAT(IF(BH204="","-","B"),IF(BU204="","-","I"),VLOOKUP($B204,GtP!$A:$BB,MATCH("G12/13_0-1",GtP!$A$1:$BB$1,0),FALSE))</f>
        <v>---</v>
      </c>
      <c r="AV204" s="319" t="str">
        <f>_xlfn.IFNA(VLOOKUP($B204,'B-LogEmaxOverpEC50'!$A:$AL,MATCH(AV$1,'B-LogEmaxOverpEC50'!$A$1:$AL$1,0),FALSE),"")</f>
        <v/>
      </c>
      <c r="AX204" s="321" t="str">
        <f>_xlfn.IFNA(VLOOKUP($B204,'B-LogEmaxOverpEC50'!$A:$AL,MATCH(AX$1,'B-LogEmaxOverpEC50'!$A$1:$AL$1,0),FALSE),"")</f>
        <v/>
      </c>
      <c r="AY204" s="321" t="str">
        <f>_xlfn.IFNA(VLOOKUP($B204,'B-LogEmaxOverpEC50'!$A:$AL,MATCH(AY$1,'B-LogEmaxOverpEC50'!$A$1:$AL$1,0),FALSE),"")</f>
        <v/>
      </c>
      <c r="AZ204" s="321" t="str">
        <f>_xlfn.IFNA(VLOOKUP($B204,'B-LogEmaxOverpEC50'!$A:$AL,MATCH(AZ$1,'B-LogEmaxOverpEC50'!$A$1:$AL$1,0),FALSE),"")</f>
        <v/>
      </c>
      <c r="BA204" s="321" t="str">
        <f>_xlfn.IFNA(VLOOKUP($B204,'B-LogEmaxOverpEC50'!$A:$AL,MATCH(BA$1,'B-LogEmaxOverpEC50'!$A$1:$AL$1,0),FALSE),"")</f>
        <v/>
      </c>
      <c r="BB204" s="321" t="str">
        <f>_xlfn.IFNA(VLOOKUP($B204,'B-LogEmaxOverpEC50'!$A:$AL,MATCH(BB$1,'B-LogEmaxOverpEC50'!$A$1:$AL$1,0),FALSE),"")</f>
        <v/>
      </c>
      <c r="BC204" s="321" t="str">
        <f>_xlfn.IFNA(VLOOKUP($B204,'B-LogEmaxOverpEC50'!$A:$AL,MATCH(BC$1,'B-LogEmaxOverpEC50'!$A$1:$AL$1,0),FALSE),"")</f>
        <v/>
      </c>
      <c r="BD204" s="321" t="str">
        <f>_xlfn.IFNA(VLOOKUP($B204,'B-LogEmaxOverpEC50'!$A:$AL,MATCH(BD$1,'B-LogEmaxOverpEC50'!$A$1:$AL$1,0),FALSE),"")</f>
        <v/>
      </c>
      <c r="BE204" s="321" t="str">
        <f>_xlfn.IFNA(VLOOKUP($B204,'B-LogEmaxOverpEC50'!$A:$AL,MATCH(BE$1,'B-LogEmaxOverpEC50'!$A$1:$AL$1,0),FALSE),"")</f>
        <v/>
      </c>
      <c r="BF204" s="321" t="str">
        <f>_xlfn.IFNA(VLOOKUP($B204,'B-LogEmaxOverpEC50'!$A:$AL,MATCH(BF$1,'B-LogEmaxOverpEC50'!$A$1:$AL$1,0),FALSE),"")</f>
        <v/>
      </c>
      <c r="BG204" s="321" t="str">
        <f>_xlfn.IFNA(VLOOKUP($B204,'B-LogEmaxOverpEC50'!$A:$AL,MATCH(BG$1,'B-LogEmaxOverpEC50'!$A$1:$AL$1,0),FALSE),"")</f>
        <v/>
      </c>
      <c r="BH204" s="321" t="str">
        <f>_xlfn.IFNA(VLOOKUP($B204,'B-LogEmaxOverpEC50'!$A:$AL,MATCH(BH$1,'B-LogEmaxOverpEC50'!$A$1:$AL$1,0),FALSE),"")</f>
        <v/>
      </c>
      <c r="BI204" s="322" t="str">
        <f>_xlfn.IFNA(VLOOKUP($B204,'I-LogEmaxOverpEC50'!$A:$AR,MATCH(BI$1,'I-LogEmaxOverpEC50'!$A$1:$AR$1,0),FALSE),"")</f>
        <v/>
      </c>
      <c r="BJ204" s="320" t="str">
        <f>_xlfn.IFNA(VLOOKUP($B204,'I-LogEmaxOverpEC50'!$A:$AR,MATCH(BJ$1,'I-LogEmaxOverpEC50'!$A$1:$AR$1,0),FALSE),"")</f>
        <v/>
      </c>
      <c r="BK204" s="320" t="str">
        <f>_xlfn.IFNA(VLOOKUP($B204,'I-LogEmaxOverpEC50'!$A:$AR,MATCH(BK$1,'I-LogEmaxOverpEC50'!$A$1:$AR$1,0),FALSE),"")</f>
        <v/>
      </c>
      <c r="BL204" s="320" t="str">
        <f>_xlfn.IFNA(VLOOKUP($B204,'I-LogEmaxOverpEC50'!$A:$AR,MATCH(BL$1,'I-LogEmaxOverpEC50'!$A$1:$AR$1,0),FALSE),"")</f>
        <v/>
      </c>
      <c r="BM204" s="320" t="str">
        <f>_xlfn.IFNA(VLOOKUP($B204,'I-LogEmaxOverpEC50'!$A:$AR,MATCH(BM$1,'I-LogEmaxOverpEC50'!$A$1:$AR$1,0),FALSE),"")</f>
        <v/>
      </c>
      <c r="BN204" s="320" t="str">
        <f>_xlfn.IFNA(VLOOKUP($B204,'I-LogEmaxOverpEC50'!$A:$AR,MATCH(BN$1,'I-LogEmaxOverpEC50'!$A$1:$AR$1,0),FALSE),"")</f>
        <v/>
      </c>
      <c r="BO204" s="320" t="str">
        <f>_xlfn.IFNA(VLOOKUP($B204,'I-LogEmaxOverpEC50'!$A:$AR,MATCH(BO$1,'I-LogEmaxOverpEC50'!$A$1:$AR$1,0),FALSE),"")</f>
        <v/>
      </c>
      <c r="BP204" s="320" t="str">
        <f>_xlfn.IFNA(VLOOKUP($B204,'I-LogEmaxOverpEC50'!$A:$AR,MATCH(BP$1,'I-LogEmaxOverpEC50'!$A$1:$AR$1,0),FALSE),"")</f>
        <v/>
      </c>
      <c r="BQ204" s="320" t="str">
        <f>_xlfn.IFNA(VLOOKUP($B204,'I-LogEmaxOverpEC50'!$A:$AR,MATCH(BQ$1,'I-LogEmaxOverpEC50'!$A$1:$AR$1,0),FALSE),"")</f>
        <v/>
      </c>
      <c r="BR204" s="320" t="str">
        <f>_xlfn.IFNA(VLOOKUP($B204,'I-LogEmaxOverpEC50'!$A:$AR,MATCH(BR$1,'I-LogEmaxOverpEC50'!$A$1:$AR$1,0),FALSE),"")</f>
        <v/>
      </c>
      <c r="BS204" s="320" t="str">
        <f>_xlfn.IFNA(VLOOKUP($B204,'I-LogEmaxOverpEC50'!$A:$AR,MATCH(BS$1,'I-LogEmaxOverpEC50'!$A$1:$AR$1,0),FALSE),"")</f>
        <v/>
      </c>
      <c r="BT204" s="320" t="str">
        <f>_xlfn.IFNA(VLOOKUP($B204,'I-LogEmaxOverpEC50'!$A:$AR,MATCH(BT$1,'I-LogEmaxOverpEC50'!$A$1:$AR$1,0),FALSE),"")</f>
        <v/>
      </c>
      <c r="BU204" s="320" t="str">
        <f>_xlfn.IFNA(VLOOKUP($B204,'I-LogEmaxOverpEC50'!$A:$AR,MATCH(BU$1,'I-LogEmaxOverpEC50'!$A$1:$AR$1,0),FALSE),"")</f>
        <v/>
      </c>
      <c r="BV204" s="114" t="str" cm="1">
        <f t="array" ref="BV204">_xlfn.IFS(AND($C204="A",_xlfn.CONCAT(F204:G204)&lt;&gt;"",$A204=1),"x",AND($C204="A",_xlfn.CONCAT(F204:G204)="",$A204=1),"-",$A$1&lt;&gt;"","")</f>
        <v/>
      </c>
      <c r="BW204" s="113" t="str" cm="1">
        <f t="array" ref="BW204">_xlfn.IFS(AND($C204="A",_xlfn.CONCAT(H204:L204)&lt;&gt;"",$A204=1),"x",AND($C204="A",_xlfn.CONCAT(H204:L204)="",$A204=1),"-",$A$1&lt;&gt;"","")</f>
        <v/>
      </c>
      <c r="BX204" s="113" t="str" cm="1">
        <f t="array" ref="BX204">_xlfn.IFS(AND($C204="A",_xlfn.CONCAT(M204:P204)&lt;&gt;"",$A204=1),"x",AND($C204="A",_xlfn.CONCAT(M204:P204)="",$A204=1),"-",$A$1&lt;&gt;"","")</f>
        <v/>
      </c>
      <c r="BY204" s="113" t="str" cm="1">
        <f t="array" ref="BY204">_xlfn.IFS(AND($C204="A",_xlfn.CONCAT(Q204:R204)&lt;&gt;"",$A204=1),"x",AND($C204="A",_xlfn.CONCAT(Q204:R204)="",$A204=1),"-",$A$1&lt;&gt;"","")</f>
        <v/>
      </c>
      <c r="BZ204" s="121" t="str">
        <f t="shared" si="130"/>
        <v/>
      </c>
      <c r="CA204" s="120" t="str">
        <f t="shared" si="131"/>
        <v/>
      </c>
      <c r="CB204" s="120" t="str">
        <f t="shared" si="132"/>
        <v/>
      </c>
      <c r="CC204" s="120" t="str">
        <f t="shared" si="133"/>
        <v/>
      </c>
      <c r="CD204" s="121" t="str">
        <f t="shared" si="134"/>
        <v/>
      </c>
      <c r="CE204" s="120" t="str">
        <f t="shared" si="135"/>
        <v/>
      </c>
      <c r="CF204" s="120" t="str">
        <f t="shared" si="136"/>
        <v/>
      </c>
      <c r="CG204" s="120" t="str">
        <f t="shared" si="137"/>
        <v/>
      </c>
      <c r="CH204" s="120" t="str">
        <f t="shared" si="138"/>
        <v/>
      </c>
      <c r="CI204" s="120" t="str">
        <f t="shared" si="139"/>
        <v/>
      </c>
    </row>
    <row r="205" spans="1:87" x14ac:dyDescent="0.2">
      <c r="A205" s="311" t="e" cm="1">
        <f t="array" ref="A205">_xlfn.IFS(SUM(F205:R205)&gt;0,1,Z205&gt;0,2,TRUE,3)</f>
        <v>#N/A</v>
      </c>
      <c r="B205" s="311" t="s">
        <v>2000</v>
      </c>
      <c r="C205" s="311" t="str">
        <f>_xlfn.XLOOKUP(B205,RecNamesAll!A:A,RecNamesAll!E:E)</f>
        <v>A</v>
      </c>
      <c r="D205" s="311" t="str">
        <f>_xlfn.XLOOKUP(B205,RecNamesAll!A:A,RecNamesAll!C:C)</f>
        <v>GPR20</v>
      </c>
      <c r="F205" s="312" t="e">
        <f t="shared" si="105"/>
        <v>#N/A</v>
      </c>
      <c r="G205" s="313" t="e">
        <f t="shared" si="106"/>
        <v>#N/A</v>
      </c>
      <c r="H205" s="312" t="e">
        <f t="shared" si="107"/>
        <v>#N/A</v>
      </c>
      <c r="I205" s="313" t="e">
        <f t="shared" si="108"/>
        <v>#N/A</v>
      </c>
      <c r="J205" s="313" t="e">
        <f t="shared" si="109"/>
        <v>#N/A</v>
      </c>
      <c r="K205" s="313" t="e">
        <f t="shared" si="110"/>
        <v>#N/A</v>
      </c>
      <c r="L205" s="313" t="e">
        <f t="shared" si="111"/>
        <v>#N/A</v>
      </c>
      <c r="M205" s="312" t="e">
        <f t="shared" si="112"/>
        <v>#N/A</v>
      </c>
      <c r="N205" s="313" t="e">
        <f t="shared" si="113"/>
        <v>#N/A</v>
      </c>
      <c r="O205" s="313" t="e">
        <f t="shared" si="114"/>
        <v>#N/A</v>
      </c>
      <c r="P205" s="313" t="e">
        <f t="shared" si="115"/>
        <v>#N/A</v>
      </c>
      <c r="Q205" s="312" t="e">
        <f t="shared" si="116"/>
        <v>#N/A</v>
      </c>
      <c r="R205" s="313" t="e">
        <f t="shared" si="117"/>
        <v>#N/A</v>
      </c>
      <c r="S205" s="314" t="str">
        <f t="shared" si="118"/>
        <v/>
      </c>
      <c r="T205" s="315" t="str">
        <f t="shared" si="119"/>
        <v>A</v>
      </c>
      <c r="U205" s="311" t="str">
        <f t="shared" si="120"/>
        <v>GPR20</v>
      </c>
      <c r="V205" s="316" t="e">
        <f>IF(VLOOKUP($B205,GtP!$A:$AA,MATCH("Gs_0-2",GtP!$A$1:$AA$1,0),FALSE)=0,"",VLOOKUP($B205,GtP!$A:$AA,MATCH("Gs_0-2",GtP!$A$1:$AA$1,0),FALSE))</f>
        <v>#N/A</v>
      </c>
      <c r="W205" s="317" t="e">
        <f>IF(VLOOKUP($B205,GtP!$A:$AA,MATCH("Gi/o_0-2",GtP!$A$1:$AA$1,0),FALSE)=0,"",VLOOKUP($B205,GtP!$A:$AA,MATCH("Gi/o_0-2",GtP!$A$1:$AA$1,0),FALSE))</f>
        <v>#N/A</v>
      </c>
      <c r="X205" s="317" t="e">
        <f>IF(VLOOKUP($B205,GtP!$A:$AA,MATCH("Gq/11_0-2",GtP!$A$1:$AA$1,0),FALSE)=0,"",VLOOKUP($B205,GtP!$A:$AA,MATCH("Gq/11_0-2",GtP!$A$1:$AA$1,0),FALSE))</f>
        <v>#N/A</v>
      </c>
      <c r="Y205" s="317" t="e">
        <f>IF(VLOOKUP($B205,GtP!$A:$AA,MATCH("G12/13_0-2",GtP!$A$1:$AA$1,0),FALSE)=0,"",VLOOKUP($B205,GtP!$A:$AA,MATCH("G12/13_0-2",GtP!$A$1:$AA$1,0),FALSE))</f>
        <v>#N/A</v>
      </c>
      <c r="Z205" s="318" t="e">
        <f t="shared" si="121"/>
        <v>#N/A</v>
      </c>
      <c r="AA205" s="317" t="e">
        <f t="shared" si="122"/>
        <v>#N/A</v>
      </c>
      <c r="AB205" s="317" t="e">
        <f t="shared" si="123"/>
        <v>#N/A</v>
      </c>
      <c r="AC205" s="317" t="e">
        <f t="shared" si="124"/>
        <v>#N/A</v>
      </c>
      <c r="AD205" s="317" t="e">
        <f t="shared" si="125"/>
        <v>#N/A</v>
      </c>
      <c r="AE205" s="315" t="str">
        <f t="shared" si="126"/>
        <v/>
      </c>
      <c r="AF205" s="311" t="str">
        <f t="shared" si="127"/>
        <v/>
      </c>
      <c r="AG205" s="311" t="str">
        <f t="shared" si="128"/>
        <v/>
      </c>
      <c r="AH205" s="311" t="str">
        <f t="shared" si="129"/>
        <v/>
      </c>
      <c r="AI205" s="316" t="e">
        <f>_xlfn.CONCAT(IF(AV205="","-","B"),IF(BI205="","-","I"),VLOOKUP($B205,GtP!$A:$BB,MATCH("Gs_0-1",GtP!$A$1:$BB$1,0),FALSE))</f>
        <v>#N/A</v>
      </c>
      <c r="AJ205" s="317" t="e">
        <f>_xlfn.CONCAT(IF(AW205="","-","B"),IF(BJ205="","-","I"),VLOOKUP($B205,GtP!$A:$BB,MATCH("Gs_0-1",GtP!$A$1:$BB$1,0),FALSE))</f>
        <v>#N/A</v>
      </c>
      <c r="AK205" s="317" t="e">
        <f>_xlfn.CONCAT(IF(AX205="","-","B"),IF(BK205="","-","I"),VLOOKUP($B205,GtP!$A:$BB,MATCH("Gi/o_0-1",GtP!$A$1:$BB$1,0),FALSE))</f>
        <v>#N/A</v>
      </c>
      <c r="AL205" s="317" t="e">
        <f>_xlfn.CONCAT(IF(AY205="","-","B"),IF(BL205="","-","I"),VLOOKUP($B205,GtP!$A:$BB,MATCH("Gi/o_0-1",GtP!$A$1:$BB$1,0),FALSE))</f>
        <v>#N/A</v>
      </c>
      <c r="AM205" s="317" t="e">
        <f>_xlfn.CONCAT(IF(AZ205="","-","B"),IF(BM205="","-","I"),VLOOKUP($B205,GtP!$A:$BB,MATCH("Gi/o_0-1",GtP!$A$1:$BB$1,0),FALSE))</f>
        <v>#N/A</v>
      </c>
      <c r="AN205" s="317" t="e">
        <f>_xlfn.CONCAT(IF(BA205="","-","B"),IF(BN205="","-","I"),VLOOKUP($B205,GtP!$A:$BB,MATCH("Gi/o_0-1",GtP!$A$1:$BB$1,0),FALSE))</f>
        <v>#N/A</v>
      </c>
      <c r="AO205" s="317" t="e">
        <f>_xlfn.CONCAT(IF(BB205="","-","B"),IF(BO205="","-","I"),VLOOKUP($B205,GtP!$A:$BB,MATCH("Gi/o_0-1",GtP!$A$1:$BB$1,0),FALSE))</f>
        <v>#N/A</v>
      </c>
      <c r="AP205" s="317" t="e">
        <f>_xlfn.CONCAT(IF(BC205="","-","B"),IF(BP205="","-","I"),VLOOKUP($B205,GtP!$A:$BB,MATCH("Gq/11_0-1",GtP!$A$1:$BB$1,0),FALSE))</f>
        <v>#N/A</v>
      </c>
      <c r="AQ205" s="317" t="e">
        <f>_xlfn.CONCAT(IF(BD205="","-","B"),IF(BQ205="","-","I"),VLOOKUP($B205,GtP!$A:$BB,MATCH("Gq/11_0-1",GtP!$A$1:$BB$1,0),FALSE))</f>
        <v>#N/A</v>
      </c>
      <c r="AR205" s="317" t="e">
        <f>_xlfn.CONCAT(IF(BE205="","-","B"),IF(BR205="","-","I"),VLOOKUP($B205,GtP!$A:$BB,MATCH("Gq/11_0-1",GtP!$A$1:$BB$1,0),FALSE))</f>
        <v>#N/A</v>
      </c>
      <c r="AS205" s="317" t="e">
        <f>_xlfn.CONCAT(IF(BF205="","-","B"),IF(BS205="","-","I"),VLOOKUP($B205,GtP!$A:$BB,MATCH("Gq/11_0-1",GtP!$A$1:$BB$1,0),FALSE))</f>
        <v>#N/A</v>
      </c>
      <c r="AT205" s="317" t="e">
        <f>_xlfn.CONCAT(IF(BG205="","-","B"),IF(BT205="","-","I"),VLOOKUP($B205,GtP!$A:$BB,MATCH("G12/13_0-1",GtP!$A$1:$BB$1,0),FALSE))</f>
        <v>#N/A</v>
      </c>
      <c r="AU205" s="317" t="e">
        <f>_xlfn.CONCAT(IF(BH205="","-","B"),IF(BU205="","-","I"),VLOOKUP($B205,GtP!$A:$BB,MATCH("G12/13_0-1",GtP!$A$1:$BB$1,0),FALSE))</f>
        <v>#N/A</v>
      </c>
      <c r="AV205" s="319" t="str">
        <f>_xlfn.IFNA(VLOOKUP($B205,'B-LogEmaxOverpEC50'!$A:$AL,MATCH(AV$1,'B-LogEmaxOverpEC50'!$A$1:$AL$1,0),FALSE),"")</f>
        <v/>
      </c>
      <c r="AX205" s="321" t="str">
        <f>_xlfn.IFNA(VLOOKUP($B205,'B-LogEmaxOverpEC50'!$A:$AL,MATCH(AX$1,'B-LogEmaxOverpEC50'!$A$1:$AL$1,0),FALSE),"")</f>
        <v/>
      </c>
      <c r="AY205" s="321" t="str">
        <f>_xlfn.IFNA(VLOOKUP($B205,'B-LogEmaxOverpEC50'!$A:$AL,MATCH(AY$1,'B-LogEmaxOverpEC50'!$A$1:$AL$1,0),FALSE),"")</f>
        <v/>
      </c>
      <c r="AZ205" s="321" t="str">
        <f>_xlfn.IFNA(VLOOKUP($B205,'B-LogEmaxOverpEC50'!$A:$AL,MATCH(AZ$1,'B-LogEmaxOverpEC50'!$A$1:$AL$1,0),FALSE),"")</f>
        <v/>
      </c>
      <c r="BA205" s="321" t="str">
        <f>_xlfn.IFNA(VLOOKUP($B205,'B-LogEmaxOverpEC50'!$A:$AL,MATCH(BA$1,'B-LogEmaxOverpEC50'!$A$1:$AL$1,0),FALSE),"")</f>
        <v/>
      </c>
      <c r="BB205" s="321" t="str">
        <f>_xlfn.IFNA(VLOOKUP($B205,'B-LogEmaxOverpEC50'!$A:$AL,MATCH(BB$1,'B-LogEmaxOverpEC50'!$A$1:$AL$1,0),FALSE),"")</f>
        <v/>
      </c>
      <c r="BC205" s="321" t="str">
        <f>_xlfn.IFNA(VLOOKUP($B205,'B-LogEmaxOverpEC50'!$A:$AL,MATCH(BC$1,'B-LogEmaxOverpEC50'!$A$1:$AL$1,0),FALSE),"")</f>
        <v/>
      </c>
      <c r="BD205" s="321" t="str">
        <f>_xlfn.IFNA(VLOOKUP($B205,'B-LogEmaxOverpEC50'!$A:$AL,MATCH(BD$1,'B-LogEmaxOverpEC50'!$A$1:$AL$1,0),FALSE),"")</f>
        <v/>
      </c>
      <c r="BE205" s="321" t="str">
        <f>_xlfn.IFNA(VLOOKUP($B205,'B-LogEmaxOverpEC50'!$A:$AL,MATCH(BE$1,'B-LogEmaxOverpEC50'!$A$1:$AL$1,0),FALSE),"")</f>
        <v/>
      </c>
      <c r="BF205" s="321" t="str">
        <f>_xlfn.IFNA(VLOOKUP($B205,'B-LogEmaxOverpEC50'!$A:$AL,MATCH(BF$1,'B-LogEmaxOverpEC50'!$A$1:$AL$1,0),FALSE),"")</f>
        <v/>
      </c>
      <c r="BG205" s="321" t="str">
        <f>_xlfn.IFNA(VLOOKUP($B205,'B-LogEmaxOverpEC50'!$A:$AL,MATCH(BG$1,'B-LogEmaxOverpEC50'!$A$1:$AL$1,0),FALSE),"")</f>
        <v/>
      </c>
      <c r="BH205" s="321" t="str">
        <f>_xlfn.IFNA(VLOOKUP($B205,'B-LogEmaxOverpEC50'!$A:$AL,MATCH(BH$1,'B-LogEmaxOverpEC50'!$A$1:$AL$1,0),FALSE),"")</f>
        <v/>
      </c>
      <c r="BI205" s="322" t="str">
        <f>_xlfn.IFNA(VLOOKUP($B205,'I-LogEmaxOverpEC50'!$A:$AR,MATCH(BI$1,'I-LogEmaxOverpEC50'!$A$1:$AR$1,0),FALSE),"")</f>
        <v/>
      </c>
      <c r="BJ205" s="320" t="str">
        <f>_xlfn.IFNA(VLOOKUP($B205,'I-LogEmaxOverpEC50'!$A:$AR,MATCH(BJ$1,'I-LogEmaxOverpEC50'!$A$1:$AR$1,0),FALSE),"")</f>
        <v/>
      </c>
      <c r="BK205" s="320" t="str">
        <f>_xlfn.IFNA(VLOOKUP($B205,'I-LogEmaxOverpEC50'!$A:$AR,MATCH(BK$1,'I-LogEmaxOverpEC50'!$A$1:$AR$1,0),FALSE),"")</f>
        <v/>
      </c>
      <c r="BL205" s="320" t="str">
        <f>_xlfn.IFNA(VLOOKUP($B205,'I-LogEmaxOverpEC50'!$A:$AR,MATCH(BL$1,'I-LogEmaxOverpEC50'!$A$1:$AR$1,0),FALSE),"")</f>
        <v/>
      </c>
      <c r="BM205" s="320" t="str">
        <f>_xlfn.IFNA(VLOOKUP($B205,'I-LogEmaxOverpEC50'!$A:$AR,MATCH(BM$1,'I-LogEmaxOverpEC50'!$A$1:$AR$1,0),FALSE),"")</f>
        <v/>
      </c>
      <c r="BN205" s="320" t="str">
        <f>_xlfn.IFNA(VLOOKUP($B205,'I-LogEmaxOverpEC50'!$A:$AR,MATCH(BN$1,'I-LogEmaxOverpEC50'!$A$1:$AR$1,0),FALSE),"")</f>
        <v/>
      </c>
      <c r="BO205" s="320" t="str">
        <f>_xlfn.IFNA(VLOOKUP($B205,'I-LogEmaxOverpEC50'!$A:$AR,MATCH(BO$1,'I-LogEmaxOverpEC50'!$A$1:$AR$1,0),FALSE),"")</f>
        <v/>
      </c>
      <c r="BP205" s="320" t="str">
        <f>_xlfn.IFNA(VLOOKUP($B205,'I-LogEmaxOverpEC50'!$A:$AR,MATCH(BP$1,'I-LogEmaxOverpEC50'!$A$1:$AR$1,0),FALSE),"")</f>
        <v/>
      </c>
      <c r="BQ205" s="320" t="str">
        <f>_xlfn.IFNA(VLOOKUP($B205,'I-LogEmaxOverpEC50'!$A:$AR,MATCH(BQ$1,'I-LogEmaxOverpEC50'!$A$1:$AR$1,0),FALSE),"")</f>
        <v/>
      </c>
      <c r="BR205" s="320" t="str">
        <f>_xlfn.IFNA(VLOOKUP($B205,'I-LogEmaxOverpEC50'!$A:$AR,MATCH(BR$1,'I-LogEmaxOverpEC50'!$A$1:$AR$1,0),FALSE),"")</f>
        <v/>
      </c>
      <c r="BS205" s="320" t="str">
        <f>_xlfn.IFNA(VLOOKUP($B205,'I-LogEmaxOverpEC50'!$A:$AR,MATCH(BS$1,'I-LogEmaxOverpEC50'!$A$1:$AR$1,0),FALSE),"")</f>
        <v/>
      </c>
      <c r="BT205" s="320" t="str">
        <f>_xlfn.IFNA(VLOOKUP($B205,'I-LogEmaxOverpEC50'!$A:$AR,MATCH(BT$1,'I-LogEmaxOverpEC50'!$A$1:$AR$1,0),FALSE),"")</f>
        <v/>
      </c>
      <c r="BU205" s="320" t="str">
        <f>_xlfn.IFNA(VLOOKUP($B205,'I-LogEmaxOverpEC50'!$A:$AR,MATCH(BU$1,'I-LogEmaxOverpEC50'!$A$1:$AR$1,0),FALSE),"")</f>
        <v/>
      </c>
      <c r="BV205" s="114" t="e" cm="1">
        <f t="array" ref="BV205">_xlfn.IFS(AND($C205="A",_xlfn.CONCAT(F205:G205)&lt;&gt;"",$A205=1),"x",AND($C205="A",_xlfn.CONCAT(F205:G205)="",$A205=1),"-",$A$1&lt;&gt;"","")</f>
        <v>#N/A</v>
      </c>
      <c r="BW205" s="113" t="e" cm="1">
        <f t="array" ref="BW205">_xlfn.IFS(AND($C205="A",_xlfn.CONCAT(H205:L205)&lt;&gt;"",$A205=1),"x",AND($C205="A",_xlfn.CONCAT(H205:L205)="",$A205=1),"-",$A$1&lt;&gt;"","")</f>
        <v>#N/A</v>
      </c>
      <c r="BX205" s="113" t="e" cm="1">
        <f t="array" ref="BX205">_xlfn.IFS(AND($C205="A",_xlfn.CONCAT(M205:P205)&lt;&gt;"",$A205=1),"x",AND($C205="A",_xlfn.CONCAT(M205:P205)="",$A205=1),"-",$A$1&lt;&gt;"","")</f>
        <v>#N/A</v>
      </c>
      <c r="BY205" s="113" t="e" cm="1">
        <f t="array" ref="BY205">_xlfn.IFS(AND($C205="A",_xlfn.CONCAT(Q205:R205)&lt;&gt;"",$A205=1),"x",AND($C205="A",_xlfn.CONCAT(Q205:R205)="",$A205=1),"-",$A$1&lt;&gt;"","")</f>
        <v>#N/A</v>
      </c>
      <c r="BZ205" s="121" t="e">
        <f t="shared" si="130"/>
        <v>#N/A</v>
      </c>
      <c r="CA205" s="120" t="e">
        <f t="shared" si="131"/>
        <v>#N/A</v>
      </c>
      <c r="CB205" s="120" t="e">
        <f t="shared" si="132"/>
        <v>#N/A</v>
      </c>
      <c r="CC205" s="120" t="e">
        <f t="shared" si="133"/>
        <v>#N/A</v>
      </c>
      <c r="CD205" s="121" t="str">
        <f t="shared" si="134"/>
        <v/>
      </c>
      <c r="CE205" s="120" t="e">
        <f t="shared" si="135"/>
        <v>#N/A</v>
      </c>
      <c r="CF205" s="120" t="e">
        <f t="shared" si="136"/>
        <v>#N/A</v>
      </c>
      <c r="CG205" s="120" t="e">
        <f t="shared" si="137"/>
        <v>#N/A</v>
      </c>
      <c r="CH205" s="120" t="e">
        <f t="shared" si="138"/>
        <v>#N/A</v>
      </c>
      <c r="CI205" s="120" t="e">
        <f t="shared" si="139"/>
        <v>#N/A</v>
      </c>
    </row>
    <row r="206" spans="1:87" x14ac:dyDescent="0.2">
      <c r="A206" s="311" t="e" cm="1">
        <f t="array" ref="A206">_xlfn.IFS(SUM(F206:R206)&gt;0,1,Z206&gt;0,2,TRUE,3)</f>
        <v>#N/A</v>
      </c>
      <c r="B206" s="311" t="s">
        <v>1994</v>
      </c>
      <c r="C206" s="311" t="str">
        <f>_xlfn.XLOOKUP(B206,RecNamesAll!A:A,RecNamesAll!E:E)</f>
        <v>A</v>
      </c>
      <c r="D206" s="311" t="str">
        <f>_xlfn.XLOOKUP(B206,RecNamesAll!A:A,RecNamesAll!C:C)</f>
        <v>GPR22</v>
      </c>
      <c r="F206" s="312" t="e">
        <f t="shared" si="105"/>
        <v>#N/A</v>
      </c>
      <c r="G206" s="313" t="e">
        <f t="shared" si="106"/>
        <v>#N/A</v>
      </c>
      <c r="H206" s="312" t="e">
        <f t="shared" si="107"/>
        <v>#N/A</v>
      </c>
      <c r="I206" s="313" t="e">
        <f t="shared" si="108"/>
        <v>#N/A</v>
      </c>
      <c r="J206" s="313" t="e">
        <f t="shared" si="109"/>
        <v>#N/A</v>
      </c>
      <c r="K206" s="313" t="e">
        <f t="shared" si="110"/>
        <v>#N/A</v>
      </c>
      <c r="L206" s="313" t="e">
        <f t="shared" si="111"/>
        <v>#N/A</v>
      </c>
      <c r="M206" s="312" t="e">
        <f t="shared" si="112"/>
        <v>#N/A</v>
      </c>
      <c r="N206" s="313" t="e">
        <f t="shared" si="113"/>
        <v>#N/A</v>
      </c>
      <c r="O206" s="313" t="e">
        <f t="shared" si="114"/>
        <v>#N/A</v>
      </c>
      <c r="P206" s="313" t="e">
        <f t="shared" si="115"/>
        <v>#N/A</v>
      </c>
      <c r="Q206" s="312" t="e">
        <f t="shared" si="116"/>
        <v>#N/A</v>
      </c>
      <c r="R206" s="313" t="e">
        <f t="shared" si="117"/>
        <v>#N/A</v>
      </c>
      <c r="S206" s="314" t="str">
        <f t="shared" si="118"/>
        <v/>
      </c>
      <c r="T206" s="315" t="str">
        <f t="shared" si="119"/>
        <v>A</v>
      </c>
      <c r="U206" s="311" t="str">
        <f t="shared" si="120"/>
        <v>GPR22</v>
      </c>
      <c r="V206" s="316" t="e">
        <f>IF(VLOOKUP($B206,GtP!$A:$AA,MATCH("Gs_0-2",GtP!$A$1:$AA$1,0),FALSE)=0,"",VLOOKUP($B206,GtP!$A:$AA,MATCH("Gs_0-2",GtP!$A$1:$AA$1,0),FALSE))</f>
        <v>#N/A</v>
      </c>
      <c r="W206" s="317" t="e">
        <f>IF(VLOOKUP($B206,GtP!$A:$AA,MATCH("Gi/o_0-2",GtP!$A$1:$AA$1,0),FALSE)=0,"",VLOOKUP($B206,GtP!$A:$AA,MATCH("Gi/o_0-2",GtP!$A$1:$AA$1,0),FALSE))</f>
        <v>#N/A</v>
      </c>
      <c r="X206" s="317" t="e">
        <f>IF(VLOOKUP($B206,GtP!$A:$AA,MATCH("Gq/11_0-2",GtP!$A$1:$AA$1,0),FALSE)=0,"",VLOOKUP($B206,GtP!$A:$AA,MATCH("Gq/11_0-2",GtP!$A$1:$AA$1,0),FALSE))</f>
        <v>#N/A</v>
      </c>
      <c r="Y206" s="317" t="e">
        <f>IF(VLOOKUP($B206,GtP!$A:$AA,MATCH("G12/13_0-2",GtP!$A$1:$AA$1,0),FALSE)=0,"",VLOOKUP($B206,GtP!$A:$AA,MATCH("G12/13_0-2",GtP!$A$1:$AA$1,0),FALSE))</f>
        <v>#N/A</v>
      </c>
      <c r="Z206" s="318" t="e">
        <f t="shared" si="121"/>
        <v>#N/A</v>
      </c>
      <c r="AA206" s="317" t="e">
        <f t="shared" si="122"/>
        <v>#N/A</v>
      </c>
      <c r="AB206" s="317" t="e">
        <f t="shared" si="123"/>
        <v>#N/A</v>
      </c>
      <c r="AC206" s="317" t="e">
        <f t="shared" si="124"/>
        <v>#N/A</v>
      </c>
      <c r="AD206" s="317" t="e">
        <f t="shared" si="125"/>
        <v>#N/A</v>
      </c>
      <c r="AE206" s="315" t="str">
        <f t="shared" si="126"/>
        <v/>
      </c>
      <c r="AF206" s="311" t="str">
        <f t="shared" si="127"/>
        <v/>
      </c>
      <c r="AG206" s="311" t="str">
        <f t="shared" si="128"/>
        <v/>
      </c>
      <c r="AH206" s="311" t="str">
        <f t="shared" si="129"/>
        <v/>
      </c>
      <c r="AI206" s="316" t="e">
        <f>_xlfn.CONCAT(IF(AV206="","-","B"),IF(BI206="","-","I"),VLOOKUP($B206,GtP!$A:$BB,MATCH("Gs_0-1",GtP!$A$1:$BB$1,0),FALSE))</f>
        <v>#N/A</v>
      </c>
      <c r="AJ206" s="317" t="e">
        <f>_xlfn.CONCAT(IF(AW206="","-","B"),IF(BJ206="","-","I"),VLOOKUP($B206,GtP!$A:$BB,MATCH("Gs_0-1",GtP!$A$1:$BB$1,0),FALSE))</f>
        <v>#N/A</v>
      </c>
      <c r="AK206" s="317" t="e">
        <f>_xlfn.CONCAT(IF(AX206="","-","B"),IF(BK206="","-","I"),VLOOKUP($B206,GtP!$A:$BB,MATCH("Gi/o_0-1",GtP!$A$1:$BB$1,0),FALSE))</f>
        <v>#N/A</v>
      </c>
      <c r="AL206" s="317" t="e">
        <f>_xlfn.CONCAT(IF(AY206="","-","B"),IF(BL206="","-","I"),VLOOKUP($B206,GtP!$A:$BB,MATCH("Gi/o_0-1",GtP!$A$1:$BB$1,0),FALSE))</f>
        <v>#N/A</v>
      </c>
      <c r="AM206" s="317" t="e">
        <f>_xlfn.CONCAT(IF(AZ206="","-","B"),IF(BM206="","-","I"),VLOOKUP($B206,GtP!$A:$BB,MATCH("Gi/o_0-1",GtP!$A$1:$BB$1,0),FALSE))</f>
        <v>#N/A</v>
      </c>
      <c r="AN206" s="317" t="e">
        <f>_xlfn.CONCAT(IF(BA206="","-","B"),IF(BN206="","-","I"),VLOOKUP($B206,GtP!$A:$BB,MATCH("Gi/o_0-1",GtP!$A$1:$BB$1,0),FALSE))</f>
        <v>#N/A</v>
      </c>
      <c r="AO206" s="317" t="e">
        <f>_xlfn.CONCAT(IF(BB206="","-","B"),IF(BO206="","-","I"),VLOOKUP($B206,GtP!$A:$BB,MATCH("Gi/o_0-1",GtP!$A$1:$BB$1,0),FALSE))</f>
        <v>#N/A</v>
      </c>
      <c r="AP206" s="317" t="e">
        <f>_xlfn.CONCAT(IF(BC206="","-","B"),IF(BP206="","-","I"),VLOOKUP($B206,GtP!$A:$BB,MATCH("Gq/11_0-1",GtP!$A$1:$BB$1,0),FALSE))</f>
        <v>#N/A</v>
      </c>
      <c r="AQ206" s="317" t="e">
        <f>_xlfn.CONCAT(IF(BD206="","-","B"),IF(BQ206="","-","I"),VLOOKUP($B206,GtP!$A:$BB,MATCH("Gq/11_0-1",GtP!$A$1:$BB$1,0),FALSE))</f>
        <v>#N/A</v>
      </c>
      <c r="AR206" s="317" t="e">
        <f>_xlfn.CONCAT(IF(BE206="","-","B"),IF(BR206="","-","I"),VLOOKUP($B206,GtP!$A:$BB,MATCH("Gq/11_0-1",GtP!$A$1:$BB$1,0),FALSE))</f>
        <v>#N/A</v>
      </c>
      <c r="AS206" s="317" t="e">
        <f>_xlfn.CONCAT(IF(BF206="","-","B"),IF(BS206="","-","I"),VLOOKUP($B206,GtP!$A:$BB,MATCH("Gq/11_0-1",GtP!$A$1:$BB$1,0),FALSE))</f>
        <v>#N/A</v>
      </c>
      <c r="AT206" s="317" t="e">
        <f>_xlfn.CONCAT(IF(BG206="","-","B"),IF(BT206="","-","I"),VLOOKUP($B206,GtP!$A:$BB,MATCH("G12/13_0-1",GtP!$A$1:$BB$1,0),FALSE))</f>
        <v>#N/A</v>
      </c>
      <c r="AU206" s="317" t="e">
        <f>_xlfn.CONCAT(IF(BH206="","-","B"),IF(BU206="","-","I"),VLOOKUP($B206,GtP!$A:$BB,MATCH("G12/13_0-1",GtP!$A$1:$BB$1,0),FALSE))</f>
        <v>#N/A</v>
      </c>
      <c r="AV206" s="319" t="str">
        <f>_xlfn.IFNA(VLOOKUP($B206,'B-LogEmaxOverpEC50'!$A:$AL,MATCH(AV$1,'B-LogEmaxOverpEC50'!$A$1:$AL$1,0),FALSE),"")</f>
        <v/>
      </c>
      <c r="AX206" s="321" t="str">
        <f>_xlfn.IFNA(VLOOKUP($B206,'B-LogEmaxOverpEC50'!$A:$AL,MATCH(AX$1,'B-LogEmaxOverpEC50'!$A$1:$AL$1,0),FALSE),"")</f>
        <v/>
      </c>
      <c r="AY206" s="321" t="str">
        <f>_xlfn.IFNA(VLOOKUP($B206,'B-LogEmaxOverpEC50'!$A:$AL,MATCH(AY$1,'B-LogEmaxOverpEC50'!$A$1:$AL$1,0),FALSE),"")</f>
        <v/>
      </c>
      <c r="AZ206" s="321" t="str">
        <f>_xlfn.IFNA(VLOOKUP($B206,'B-LogEmaxOverpEC50'!$A:$AL,MATCH(AZ$1,'B-LogEmaxOverpEC50'!$A$1:$AL$1,0),FALSE),"")</f>
        <v/>
      </c>
      <c r="BA206" s="321" t="str">
        <f>_xlfn.IFNA(VLOOKUP($B206,'B-LogEmaxOverpEC50'!$A:$AL,MATCH(BA$1,'B-LogEmaxOverpEC50'!$A$1:$AL$1,0),FALSE),"")</f>
        <v/>
      </c>
      <c r="BB206" s="321" t="str">
        <f>_xlfn.IFNA(VLOOKUP($B206,'B-LogEmaxOverpEC50'!$A:$AL,MATCH(BB$1,'B-LogEmaxOverpEC50'!$A$1:$AL$1,0),FALSE),"")</f>
        <v/>
      </c>
      <c r="BC206" s="321" t="str">
        <f>_xlfn.IFNA(VLOOKUP($B206,'B-LogEmaxOverpEC50'!$A:$AL,MATCH(BC$1,'B-LogEmaxOverpEC50'!$A$1:$AL$1,0),FALSE),"")</f>
        <v/>
      </c>
      <c r="BD206" s="321" t="str">
        <f>_xlfn.IFNA(VLOOKUP($B206,'B-LogEmaxOverpEC50'!$A:$AL,MATCH(BD$1,'B-LogEmaxOverpEC50'!$A$1:$AL$1,0),FALSE),"")</f>
        <v/>
      </c>
      <c r="BE206" s="321" t="str">
        <f>_xlfn.IFNA(VLOOKUP($B206,'B-LogEmaxOverpEC50'!$A:$AL,MATCH(BE$1,'B-LogEmaxOverpEC50'!$A$1:$AL$1,0),FALSE),"")</f>
        <v/>
      </c>
      <c r="BF206" s="321" t="str">
        <f>_xlfn.IFNA(VLOOKUP($B206,'B-LogEmaxOverpEC50'!$A:$AL,MATCH(BF$1,'B-LogEmaxOverpEC50'!$A$1:$AL$1,0),FALSE),"")</f>
        <v/>
      </c>
      <c r="BG206" s="321" t="str">
        <f>_xlfn.IFNA(VLOOKUP($B206,'B-LogEmaxOverpEC50'!$A:$AL,MATCH(BG$1,'B-LogEmaxOverpEC50'!$A$1:$AL$1,0),FALSE),"")</f>
        <v/>
      </c>
      <c r="BH206" s="321" t="str">
        <f>_xlfn.IFNA(VLOOKUP($B206,'B-LogEmaxOverpEC50'!$A:$AL,MATCH(BH$1,'B-LogEmaxOverpEC50'!$A$1:$AL$1,0),FALSE),"")</f>
        <v/>
      </c>
      <c r="BI206" s="322" t="str">
        <f>_xlfn.IFNA(VLOOKUP($B206,'I-LogEmaxOverpEC50'!$A:$AR,MATCH(BI$1,'I-LogEmaxOverpEC50'!$A$1:$AR$1,0),FALSE),"")</f>
        <v/>
      </c>
      <c r="BJ206" s="320" t="str">
        <f>_xlfn.IFNA(VLOOKUP($B206,'I-LogEmaxOverpEC50'!$A:$AR,MATCH(BJ$1,'I-LogEmaxOverpEC50'!$A$1:$AR$1,0),FALSE),"")</f>
        <v/>
      </c>
      <c r="BK206" s="320" t="str">
        <f>_xlfn.IFNA(VLOOKUP($B206,'I-LogEmaxOverpEC50'!$A:$AR,MATCH(BK$1,'I-LogEmaxOverpEC50'!$A$1:$AR$1,0),FALSE),"")</f>
        <v/>
      </c>
      <c r="BL206" s="320" t="str">
        <f>_xlfn.IFNA(VLOOKUP($B206,'I-LogEmaxOverpEC50'!$A:$AR,MATCH(BL$1,'I-LogEmaxOverpEC50'!$A$1:$AR$1,0),FALSE),"")</f>
        <v/>
      </c>
      <c r="BM206" s="320" t="str">
        <f>_xlfn.IFNA(VLOOKUP($B206,'I-LogEmaxOverpEC50'!$A:$AR,MATCH(BM$1,'I-LogEmaxOverpEC50'!$A$1:$AR$1,0),FALSE),"")</f>
        <v/>
      </c>
      <c r="BN206" s="320" t="str">
        <f>_xlfn.IFNA(VLOOKUP($B206,'I-LogEmaxOverpEC50'!$A:$AR,MATCH(BN$1,'I-LogEmaxOverpEC50'!$A$1:$AR$1,0),FALSE),"")</f>
        <v/>
      </c>
      <c r="BO206" s="320" t="str">
        <f>_xlfn.IFNA(VLOOKUP($B206,'I-LogEmaxOverpEC50'!$A:$AR,MATCH(BO$1,'I-LogEmaxOverpEC50'!$A$1:$AR$1,0),FALSE),"")</f>
        <v/>
      </c>
      <c r="BP206" s="320" t="str">
        <f>_xlfn.IFNA(VLOOKUP($B206,'I-LogEmaxOverpEC50'!$A:$AR,MATCH(BP$1,'I-LogEmaxOverpEC50'!$A$1:$AR$1,0),FALSE),"")</f>
        <v/>
      </c>
      <c r="BQ206" s="320" t="str">
        <f>_xlfn.IFNA(VLOOKUP($B206,'I-LogEmaxOverpEC50'!$A:$AR,MATCH(BQ$1,'I-LogEmaxOverpEC50'!$A$1:$AR$1,0),FALSE),"")</f>
        <v/>
      </c>
      <c r="BR206" s="320" t="str">
        <f>_xlfn.IFNA(VLOOKUP($B206,'I-LogEmaxOverpEC50'!$A:$AR,MATCH(BR$1,'I-LogEmaxOverpEC50'!$A$1:$AR$1,0),FALSE),"")</f>
        <v/>
      </c>
      <c r="BS206" s="320" t="str">
        <f>_xlfn.IFNA(VLOOKUP($B206,'I-LogEmaxOverpEC50'!$A:$AR,MATCH(BS$1,'I-LogEmaxOverpEC50'!$A$1:$AR$1,0),FALSE),"")</f>
        <v/>
      </c>
      <c r="BT206" s="320" t="str">
        <f>_xlfn.IFNA(VLOOKUP($B206,'I-LogEmaxOverpEC50'!$A:$AR,MATCH(BT$1,'I-LogEmaxOverpEC50'!$A$1:$AR$1,0),FALSE),"")</f>
        <v/>
      </c>
      <c r="BU206" s="320" t="str">
        <f>_xlfn.IFNA(VLOOKUP($B206,'I-LogEmaxOverpEC50'!$A:$AR,MATCH(BU$1,'I-LogEmaxOverpEC50'!$A$1:$AR$1,0),FALSE),"")</f>
        <v/>
      </c>
      <c r="BV206" s="114" t="e" cm="1">
        <f t="array" ref="BV206">_xlfn.IFS(AND($C206="A",_xlfn.CONCAT(F206:G206)&lt;&gt;"",$A206=1),"x",AND($C206="A",_xlfn.CONCAT(F206:G206)="",$A206=1),"-",$A$1&lt;&gt;"","")</f>
        <v>#N/A</v>
      </c>
      <c r="BW206" s="113" t="e" cm="1">
        <f t="array" ref="BW206">_xlfn.IFS(AND($C206="A",_xlfn.CONCAT(H206:L206)&lt;&gt;"",$A206=1),"x",AND($C206="A",_xlfn.CONCAT(H206:L206)="",$A206=1),"-",$A$1&lt;&gt;"","")</f>
        <v>#N/A</v>
      </c>
      <c r="BX206" s="113" t="e" cm="1">
        <f t="array" ref="BX206">_xlfn.IFS(AND($C206="A",_xlfn.CONCAT(M206:P206)&lt;&gt;"",$A206=1),"x",AND($C206="A",_xlfn.CONCAT(M206:P206)="",$A206=1),"-",$A$1&lt;&gt;"","")</f>
        <v>#N/A</v>
      </c>
      <c r="BY206" s="113" t="e" cm="1">
        <f t="array" ref="BY206">_xlfn.IFS(AND($C206="A",_xlfn.CONCAT(Q206:R206)&lt;&gt;"",$A206=1),"x",AND($C206="A",_xlfn.CONCAT(Q206:R206)="",$A206=1),"-",$A$1&lt;&gt;"","")</f>
        <v>#N/A</v>
      </c>
      <c r="BZ206" s="121" t="e">
        <f t="shared" si="130"/>
        <v>#N/A</v>
      </c>
      <c r="CA206" s="120" t="e">
        <f t="shared" si="131"/>
        <v>#N/A</v>
      </c>
      <c r="CB206" s="120" t="e">
        <f t="shared" si="132"/>
        <v>#N/A</v>
      </c>
      <c r="CC206" s="120" t="e">
        <f t="shared" si="133"/>
        <v>#N/A</v>
      </c>
      <c r="CD206" s="121" t="str">
        <f t="shared" si="134"/>
        <v/>
      </c>
      <c r="CE206" s="120" t="e">
        <f t="shared" si="135"/>
        <v>#N/A</v>
      </c>
      <c r="CF206" s="120" t="e">
        <f t="shared" si="136"/>
        <v>#N/A</v>
      </c>
      <c r="CG206" s="120" t="e">
        <f t="shared" si="137"/>
        <v>#N/A</v>
      </c>
      <c r="CH206" s="120" t="e">
        <f t="shared" si="138"/>
        <v>#N/A</v>
      </c>
      <c r="CI206" s="120" t="e">
        <f t="shared" si="139"/>
        <v>#N/A</v>
      </c>
    </row>
    <row r="207" spans="1:87" x14ac:dyDescent="0.2">
      <c r="A207" s="311" t="e" cm="1">
        <f t="array" ref="A207">_xlfn.IFS(SUM(F207:R207)&gt;0,1,Z207&gt;0,2,TRUE,3)</f>
        <v>#N/A</v>
      </c>
      <c r="B207" s="311" t="s">
        <v>1098</v>
      </c>
      <c r="C207" s="311" t="str">
        <f>_xlfn.XLOOKUP(B207,RecNamesAll!A:A,RecNamesAll!E:E)</f>
        <v>A</v>
      </c>
      <c r="D207" s="311" t="str">
        <f>_xlfn.XLOOKUP(B207,RecNamesAll!A:A,RecNamesAll!C:C)</f>
        <v>GPR31</v>
      </c>
      <c r="F207" s="312" t="e">
        <f t="shared" si="105"/>
        <v>#N/A</v>
      </c>
      <c r="G207" s="313" t="e">
        <f t="shared" si="106"/>
        <v>#N/A</v>
      </c>
      <c r="H207" s="312" t="e">
        <f t="shared" si="107"/>
        <v>#N/A</v>
      </c>
      <c r="I207" s="313" t="e">
        <f t="shared" si="108"/>
        <v>#N/A</v>
      </c>
      <c r="J207" s="313" t="e">
        <f t="shared" si="109"/>
        <v>#N/A</v>
      </c>
      <c r="K207" s="313" t="e">
        <f t="shared" si="110"/>
        <v>#N/A</v>
      </c>
      <c r="L207" s="313" t="e">
        <f t="shared" si="111"/>
        <v>#N/A</v>
      </c>
      <c r="M207" s="312" t="e">
        <f t="shared" si="112"/>
        <v>#N/A</v>
      </c>
      <c r="N207" s="313" t="e">
        <f t="shared" si="113"/>
        <v>#N/A</v>
      </c>
      <c r="O207" s="313" t="e">
        <f t="shared" si="114"/>
        <v>#N/A</v>
      </c>
      <c r="P207" s="313" t="e">
        <f t="shared" si="115"/>
        <v>#N/A</v>
      </c>
      <c r="Q207" s="312" t="e">
        <f t="shared" si="116"/>
        <v>#N/A</v>
      </c>
      <c r="R207" s="313" t="e">
        <f t="shared" si="117"/>
        <v>#N/A</v>
      </c>
      <c r="S207" s="314" t="str">
        <f t="shared" si="118"/>
        <v/>
      </c>
      <c r="T207" s="315" t="str">
        <f t="shared" si="119"/>
        <v>A</v>
      </c>
      <c r="U207" s="311" t="str">
        <f t="shared" si="120"/>
        <v>GPR31</v>
      </c>
      <c r="V207" s="316" t="e">
        <f>IF(VLOOKUP($B207,GtP!$A:$AA,MATCH("Gs_0-2",GtP!$A$1:$AA$1,0),FALSE)=0,"",VLOOKUP($B207,GtP!$A:$AA,MATCH("Gs_0-2",GtP!$A$1:$AA$1,0),FALSE))</f>
        <v>#N/A</v>
      </c>
      <c r="W207" s="317" t="e">
        <f>IF(VLOOKUP($B207,GtP!$A:$AA,MATCH("Gi/o_0-2",GtP!$A$1:$AA$1,0),FALSE)=0,"",VLOOKUP($B207,GtP!$A:$AA,MATCH("Gi/o_0-2",GtP!$A$1:$AA$1,0),FALSE))</f>
        <v>#N/A</v>
      </c>
      <c r="X207" s="317" t="e">
        <f>IF(VLOOKUP($B207,GtP!$A:$AA,MATCH("Gq/11_0-2",GtP!$A$1:$AA$1,0),FALSE)=0,"",VLOOKUP($B207,GtP!$A:$AA,MATCH("Gq/11_0-2",GtP!$A$1:$AA$1,0),FALSE))</f>
        <v>#N/A</v>
      </c>
      <c r="Y207" s="317" t="e">
        <f>IF(VLOOKUP($B207,GtP!$A:$AA,MATCH("G12/13_0-2",GtP!$A$1:$AA$1,0),FALSE)=0,"",VLOOKUP($B207,GtP!$A:$AA,MATCH("G12/13_0-2",GtP!$A$1:$AA$1,0),FALSE))</f>
        <v>#N/A</v>
      </c>
      <c r="Z207" s="318" t="e">
        <f t="shared" si="121"/>
        <v>#N/A</v>
      </c>
      <c r="AA207" s="317" t="e">
        <f t="shared" si="122"/>
        <v>#N/A</v>
      </c>
      <c r="AB207" s="317" t="e">
        <f t="shared" si="123"/>
        <v>#N/A</v>
      </c>
      <c r="AC207" s="317" t="e">
        <f t="shared" si="124"/>
        <v>#N/A</v>
      </c>
      <c r="AD207" s="317" t="e">
        <f t="shared" si="125"/>
        <v>#N/A</v>
      </c>
      <c r="AE207" s="315" t="str">
        <f t="shared" si="126"/>
        <v/>
      </c>
      <c r="AF207" s="311" t="str">
        <f t="shared" si="127"/>
        <v/>
      </c>
      <c r="AG207" s="311" t="str">
        <f t="shared" si="128"/>
        <v/>
      </c>
      <c r="AH207" s="311" t="str">
        <f t="shared" si="129"/>
        <v/>
      </c>
      <c r="AI207" s="316" t="e">
        <f>_xlfn.CONCAT(IF(AV207="","-","B"),IF(BI207="","-","I"),VLOOKUP($B207,GtP!$A:$BB,MATCH("Gs_0-1",GtP!$A$1:$BB$1,0),FALSE))</f>
        <v>#N/A</v>
      </c>
      <c r="AJ207" s="317" t="e">
        <f>_xlfn.CONCAT(IF(AW207="","-","B"),IF(BJ207="","-","I"),VLOOKUP($B207,GtP!$A:$BB,MATCH("Gs_0-1",GtP!$A$1:$BB$1,0),FALSE))</f>
        <v>#N/A</v>
      </c>
      <c r="AK207" s="317" t="e">
        <f>_xlfn.CONCAT(IF(AX207="","-","B"),IF(BK207="","-","I"),VLOOKUP($B207,GtP!$A:$BB,MATCH("Gi/o_0-1",GtP!$A$1:$BB$1,0),FALSE))</f>
        <v>#N/A</v>
      </c>
      <c r="AL207" s="317" t="e">
        <f>_xlfn.CONCAT(IF(AY207="","-","B"),IF(BL207="","-","I"),VLOOKUP($B207,GtP!$A:$BB,MATCH("Gi/o_0-1",GtP!$A$1:$BB$1,0),FALSE))</f>
        <v>#N/A</v>
      </c>
      <c r="AM207" s="317" t="e">
        <f>_xlfn.CONCAT(IF(AZ207="","-","B"),IF(BM207="","-","I"),VLOOKUP($B207,GtP!$A:$BB,MATCH("Gi/o_0-1",GtP!$A$1:$BB$1,0),FALSE))</f>
        <v>#N/A</v>
      </c>
      <c r="AN207" s="317" t="e">
        <f>_xlfn.CONCAT(IF(BA207="","-","B"),IF(BN207="","-","I"),VLOOKUP($B207,GtP!$A:$BB,MATCH("Gi/o_0-1",GtP!$A$1:$BB$1,0),FALSE))</f>
        <v>#N/A</v>
      </c>
      <c r="AO207" s="317" t="e">
        <f>_xlfn.CONCAT(IF(BB207="","-","B"),IF(BO207="","-","I"),VLOOKUP($B207,GtP!$A:$BB,MATCH("Gi/o_0-1",GtP!$A$1:$BB$1,0),FALSE))</f>
        <v>#N/A</v>
      </c>
      <c r="AP207" s="317" t="e">
        <f>_xlfn.CONCAT(IF(BC207="","-","B"),IF(BP207="","-","I"),VLOOKUP($B207,GtP!$A:$BB,MATCH("Gq/11_0-1",GtP!$A$1:$BB$1,0),FALSE))</f>
        <v>#N/A</v>
      </c>
      <c r="AQ207" s="317" t="e">
        <f>_xlfn.CONCAT(IF(BD207="","-","B"),IF(BQ207="","-","I"),VLOOKUP($B207,GtP!$A:$BB,MATCH("Gq/11_0-1",GtP!$A$1:$BB$1,0),FALSE))</f>
        <v>#N/A</v>
      </c>
      <c r="AR207" s="317" t="e">
        <f>_xlfn.CONCAT(IF(BE207="","-","B"),IF(BR207="","-","I"),VLOOKUP($B207,GtP!$A:$BB,MATCH("Gq/11_0-1",GtP!$A$1:$BB$1,0),FALSE))</f>
        <v>#N/A</v>
      </c>
      <c r="AS207" s="317" t="e">
        <f>_xlfn.CONCAT(IF(BF207="","-","B"),IF(BS207="","-","I"),VLOOKUP($B207,GtP!$A:$BB,MATCH("Gq/11_0-1",GtP!$A$1:$BB$1,0),FALSE))</f>
        <v>#N/A</v>
      </c>
      <c r="AT207" s="317" t="e">
        <f>_xlfn.CONCAT(IF(BG207="","-","B"),IF(BT207="","-","I"),VLOOKUP($B207,GtP!$A:$BB,MATCH("G12/13_0-1",GtP!$A$1:$BB$1,0),FALSE))</f>
        <v>#N/A</v>
      </c>
      <c r="AU207" s="317" t="e">
        <f>_xlfn.CONCAT(IF(BH207="","-","B"),IF(BU207="","-","I"),VLOOKUP($B207,GtP!$A:$BB,MATCH("G12/13_0-1",GtP!$A$1:$BB$1,0),FALSE))</f>
        <v>#N/A</v>
      </c>
      <c r="AV207" s="319" t="str">
        <f>_xlfn.IFNA(VLOOKUP($B207,'B-LogEmaxOverpEC50'!$A:$AL,MATCH(AV$1,'B-LogEmaxOverpEC50'!$A$1:$AL$1,0),FALSE),"")</f>
        <v/>
      </c>
      <c r="AX207" s="321" t="str">
        <f>_xlfn.IFNA(VLOOKUP($B207,'B-LogEmaxOverpEC50'!$A:$AL,MATCH(AX$1,'B-LogEmaxOverpEC50'!$A$1:$AL$1,0),FALSE),"")</f>
        <v/>
      </c>
      <c r="AY207" s="321" t="str">
        <f>_xlfn.IFNA(VLOOKUP($B207,'B-LogEmaxOverpEC50'!$A:$AL,MATCH(AY$1,'B-LogEmaxOverpEC50'!$A$1:$AL$1,0),FALSE),"")</f>
        <v/>
      </c>
      <c r="AZ207" s="321" t="str">
        <f>_xlfn.IFNA(VLOOKUP($B207,'B-LogEmaxOverpEC50'!$A:$AL,MATCH(AZ$1,'B-LogEmaxOverpEC50'!$A$1:$AL$1,0),FALSE),"")</f>
        <v/>
      </c>
      <c r="BA207" s="321" t="str">
        <f>_xlfn.IFNA(VLOOKUP($B207,'B-LogEmaxOverpEC50'!$A:$AL,MATCH(BA$1,'B-LogEmaxOverpEC50'!$A$1:$AL$1,0),FALSE),"")</f>
        <v/>
      </c>
      <c r="BB207" s="321" t="str">
        <f>_xlfn.IFNA(VLOOKUP($B207,'B-LogEmaxOverpEC50'!$A:$AL,MATCH(BB$1,'B-LogEmaxOverpEC50'!$A$1:$AL$1,0),FALSE),"")</f>
        <v/>
      </c>
      <c r="BC207" s="321" t="str">
        <f>_xlfn.IFNA(VLOOKUP($B207,'B-LogEmaxOverpEC50'!$A:$AL,MATCH(BC$1,'B-LogEmaxOverpEC50'!$A$1:$AL$1,0),FALSE),"")</f>
        <v/>
      </c>
      <c r="BD207" s="321" t="str">
        <f>_xlfn.IFNA(VLOOKUP($B207,'B-LogEmaxOverpEC50'!$A:$AL,MATCH(BD$1,'B-LogEmaxOverpEC50'!$A$1:$AL$1,0),FALSE),"")</f>
        <v/>
      </c>
      <c r="BE207" s="321" t="str">
        <f>_xlfn.IFNA(VLOOKUP($B207,'B-LogEmaxOverpEC50'!$A:$AL,MATCH(BE$1,'B-LogEmaxOverpEC50'!$A$1:$AL$1,0),FALSE),"")</f>
        <v/>
      </c>
      <c r="BF207" s="321" t="str">
        <f>_xlfn.IFNA(VLOOKUP($B207,'B-LogEmaxOverpEC50'!$A:$AL,MATCH(BF$1,'B-LogEmaxOverpEC50'!$A$1:$AL$1,0),FALSE),"")</f>
        <v/>
      </c>
      <c r="BG207" s="321" t="str">
        <f>_xlfn.IFNA(VLOOKUP($B207,'B-LogEmaxOverpEC50'!$A:$AL,MATCH(BG$1,'B-LogEmaxOverpEC50'!$A$1:$AL$1,0),FALSE),"")</f>
        <v/>
      </c>
      <c r="BH207" s="321" t="str">
        <f>_xlfn.IFNA(VLOOKUP($B207,'B-LogEmaxOverpEC50'!$A:$AL,MATCH(BH$1,'B-LogEmaxOverpEC50'!$A$1:$AL$1,0),FALSE),"")</f>
        <v/>
      </c>
      <c r="BI207" s="322" t="str">
        <f>_xlfn.IFNA(VLOOKUP($B207,'I-LogEmaxOverpEC50'!$A:$AR,MATCH(BI$1,'I-LogEmaxOverpEC50'!$A$1:$AR$1,0),FALSE),"")</f>
        <v/>
      </c>
      <c r="BJ207" s="320" t="str">
        <f>_xlfn.IFNA(VLOOKUP($B207,'I-LogEmaxOverpEC50'!$A:$AR,MATCH(BJ$1,'I-LogEmaxOverpEC50'!$A$1:$AR$1,0),FALSE),"")</f>
        <v/>
      </c>
      <c r="BK207" s="320" t="str">
        <f>_xlfn.IFNA(VLOOKUP($B207,'I-LogEmaxOverpEC50'!$A:$AR,MATCH(BK$1,'I-LogEmaxOverpEC50'!$A$1:$AR$1,0),FALSE),"")</f>
        <v/>
      </c>
      <c r="BL207" s="320" t="str">
        <f>_xlfn.IFNA(VLOOKUP($B207,'I-LogEmaxOverpEC50'!$A:$AR,MATCH(BL$1,'I-LogEmaxOverpEC50'!$A$1:$AR$1,0),FALSE),"")</f>
        <v/>
      </c>
      <c r="BM207" s="320" t="str">
        <f>_xlfn.IFNA(VLOOKUP($B207,'I-LogEmaxOverpEC50'!$A:$AR,MATCH(BM$1,'I-LogEmaxOverpEC50'!$A$1:$AR$1,0),FALSE),"")</f>
        <v/>
      </c>
      <c r="BN207" s="320" t="str">
        <f>_xlfn.IFNA(VLOOKUP($B207,'I-LogEmaxOverpEC50'!$A:$AR,MATCH(BN$1,'I-LogEmaxOverpEC50'!$A$1:$AR$1,0),FALSE),"")</f>
        <v/>
      </c>
      <c r="BO207" s="320" t="str">
        <f>_xlfn.IFNA(VLOOKUP($B207,'I-LogEmaxOverpEC50'!$A:$AR,MATCH(BO$1,'I-LogEmaxOverpEC50'!$A$1:$AR$1,0),FALSE),"")</f>
        <v/>
      </c>
      <c r="BP207" s="320" t="str">
        <f>_xlfn.IFNA(VLOOKUP($B207,'I-LogEmaxOverpEC50'!$A:$AR,MATCH(BP$1,'I-LogEmaxOverpEC50'!$A$1:$AR$1,0),FALSE),"")</f>
        <v/>
      </c>
      <c r="BQ207" s="320" t="str">
        <f>_xlfn.IFNA(VLOOKUP($B207,'I-LogEmaxOverpEC50'!$A:$AR,MATCH(BQ$1,'I-LogEmaxOverpEC50'!$A$1:$AR$1,0),FALSE),"")</f>
        <v/>
      </c>
      <c r="BR207" s="320" t="str">
        <f>_xlfn.IFNA(VLOOKUP($B207,'I-LogEmaxOverpEC50'!$A:$AR,MATCH(BR$1,'I-LogEmaxOverpEC50'!$A$1:$AR$1,0),FALSE),"")</f>
        <v/>
      </c>
      <c r="BS207" s="320" t="str">
        <f>_xlfn.IFNA(VLOOKUP($B207,'I-LogEmaxOverpEC50'!$A:$AR,MATCH(BS$1,'I-LogEmaxOverpEC50'!$A$1:$AR$1,0),FALSE),"")</f>
        <v/>
      </c>
      <c r="BT207" s="320" t="str">
        <f>_xlfn.IFNA(VLOOKUP($B207,'I-LogEmaxOverpEC50'!$A:$AR,MATCH(BT$1,'I-LogEmaxOverpEC50'!$A$1:$AR$1,0),FALSE),"")</f>
        <v/>
      </c>
      <c r="BU207" s="320" t="str">
        <f>_xlfn.IFNA(VLOOKUP($B207,'I-LogEmaxOverpEC50'!$A:$AR,MATCH(BU$1,'I-LogEmaxOverpEC50'!$A$1:$AR$1,0),FALSE),"")</f>
        <v/>
      </c>
      <c r="BV207" s="114" t="e" cm="1">
        <f t="array" ref="BV207">_xlfn.IFS(AND($C207="A",_xlfn.CONCAT(F207:G207)&lt;&gt;"",$A207=1),"x",AND($C207="A",_xlfn.CONCAT(F207:G207)="",$A207=1),"-",$A$1&lt;&gt;"","")</f>
        <v>#N/A</v>
      </c>
      <c r="BW207" s="113" t="e" cm="1">
        <f t="array" ref="BW207">_xlfn.IFS(AND($C207="A",_xlfn.CONCAT(H207:L207)&lt;&gt;"",$A207=1),"x",AND($C207="A",_xlfn.CONCAT(H207:L207)="",$A207=1),"-",$A$1&lt;&gt;"","")</f>
        <v>#N/A</v>
      </c>
      <c r="BX207" s="113" t="e" cm="1">
        <f t="array" ref="BX207">_xlfn.IFS(AND($C207="A",_xlfn.CONCAT(M207:P207)&lt;&gt;"",$A207=1),"x",AND($C207="A",_xlfn.CONCAT(M207:P207)="",$A207=1),"-",$A$1&lt;&gt;"","")</f>
        <v>#N/A</v>
      </c>
      <c r="BY207" s="113" t="e" cm="1">
        <f t="array" ref="BY207">_xlfn.IFS(AND($C207="A",_xlfn.CONCAT(Q207:R207)&lt;&gt;"",$A207=1),"x",AND($C207="A",_xlfn.CONCAT(Q207:R207)="",$A207=1),"-",$A$1&lt;&gt;"","")</f>
        <v>#N/A</v>
      </c>
      <c r="BZ207" s="121" t="e">
        <f t="shared" si="130"/>
        <v>#N/A</v>
      </c>
      <c r="CA207" s="120" t="e">
        <f t="shared" si="131"/>
        <v>#N/A</v>
      </c>
      <c r="CB207" s="120" t="e">
        <f t="shared" si="132"/>
        <v>#N/A</v>
      </c>
      <c r="CC207" s="120" t="e">
        <f t="shared" si="133"/>
        <v>#N/A</v>
      </c>
      <c r="CD207" s="121" t="str">
        <f t="shared" si="134"/>
        <v/>
      </c>
      <c r="CE207" s="120" t="e">
        <f t="shared" si="135"/>
        <v>#N/A</v>
      </c>
      <c r="CF207" s="120" t="e">
        <f t="shared" si="136"/>
        <v>#N/A</v>
      </c>
      <c r="CG207" s="120" t="e">
        <f t="shared" si="137"/>
        <v>#N/A</v>
      </c>
      <c r="CH207" s="120" t="e">
        <f t="shared" si="138"/>
        <v>#N/A</v>
      </c>
      <c r="CI207" s="120" t="e">
        <f t="shared" si="139"/>
        <v>#N/A</v>
      </c>
    </row>
    <row r="208" spans="1:87" x14ac:dyDescent="0.2">
      <c r="A208" s="311" t="e" cm="1">
        <f t="array" ref="A208">_xlfn.IFS(SUM(F208:R208)&gt;0,1,Z208&gt;0,2,TRUE,3)</f>
        <v>#N/A</v>
      </c>
      <c r="B208" s="311" t="s">
        <v>1982</v>
      </c>
      <c r="C208" s="311" t="str">
        <f>_xlfn.XLOOKUP(B208,RecNamesAll!A:A,RecNamesAll!E:E)</f>
        <v>A</v>
      </c>
      <c r="D208" s="311" t="str">
        <f>_xlfn.XLOOKUP(B208,RecNamesAll!A:A,RecNamesAll!C:C)</f>
        <v>GPR33</v>
      </c>
      <c r="F208" s="312" t="e">
        <f t="shared" si="105"/>
        <v>#N/A</v>
      </c>
      <c r="G208" s="313" t="e">
        <f t="shared" si="106"/>
        <v>#N/A</v>
      </c>
      <c r="H208" s="312" t="e">
        <f t="shared" si="107"/>
        <v>#N/A</v>
      </c>
      <c r="I208" s="313" t="e">
        <f t="shared" si="108"/>
        <v>#N/A</v>
      </c>
      <c r="J208" s="313" t="e">
        <f t="shared" si="109"/>
        <v>#N/A</v>
      </c>
      <c r="K208" s="313" t="e">
        <f t="shared" si="110"/>
        <v>#N/A</v>
      </c>
      <c r="L208" s="313" t="e">
        <f t="shared" si="111"/>
        <v>#N/A</v>
      </c>
      <c r="M208" s="312" t="e">
        <f t="shared" si="112"/>
        <v>#N/A</v>
      </c>
      <c r="N208" s="313" t="e">
        <f t="shared" si="113"/>
        <v>#N/A</v>
      </c>
      <c r="O208" s="313" t="e">
        <f t="shared" si="114"/>
        <v>#N/A</v>
      </c>
      <c r="P208" s="313" t="e">
        <f t="shared" si="115"/>
        <v>#N/A</v>
      </c>
      <c r="Q208" s="312" t="e">
        <f t="shared" si="116"/>
        <v>#N/A</v>
      </c>
      <c r="R208" s="313" t="e">
        <f t="shared" si="117"/>
        <v>#N/A</v>
      </c>
      <c r="S208" s="314" t="str">
        <f t="shared" si="118"/>
        <v/>
      </c>
      <c r="T208" s="315" t="str">
        <f t="shared" si="119"/>
        <v>A</v>
      </c>
      <c r="U208" s="311" t="str">
        <f t="shared" si="120"/>
        <v>GPR33</v>
      </c>
      <c r="V208" s="316" t="e">
        <f>IF(VLOOKUP($B208,GtP!$A:$AA,MATCH("Gs_0-2",GtP!$A$1:$AA$1,0),FALSE)=0,"",VLOOKUP($B208,GtP!$A:$AA,MATCH("Gs_0-2",GtP!$A$1:$AA$1,0),FALSE))</f>
        <v>#N/A</v>
      </c>
      <c r="W208" s="317" t="e">
        <f>IF(VLOOKUP($B208,GtP!$A:$AA,MATCH("Gi/o_0-2",GtP!$A$1:$AA$1,0),FALSE)=0,"",VLOOKUP($B208,GtP!$A:$AA,MATCH("Gi/o_0-2",GtP!$A$1:$AA$1,0),FALSE))</f>
        <v>#N/A</v>
      </c>
      <c r="X208" s="317" t="e">
        <f>IF(VLOOKUP($B208,GtP!$A:$AA,MATCH("Gq/11_0-2",GtP!$A$1:$AA$1,0),FALSE)=0,"",VLOOKUP($B208,GtP!$A:$AA,MATCH("Gq/11_0-2",GtP!$A$1:$AA$1,0),FALSE))</f>
        <v>#N/A</v>
      </c>
      <c r="Y208" s="317" t="e">
        <f>IF(VLOOKUP($B208,GtP!$A:$AA,MATCH("G12/13_0-2",GtP!$A$1:$AA$1,0),FALSE)=0,"",VLOOKUP($B208,GtP!$A:$AA,MATCH("G12/13_0-2",GtP!$A$1:$AA$1,0),FALSE))</f>
        <v>#N/A</v>
      </c>
      <c r="Z208" s="318" t="e">
        <f t="shared" si="121"/>
        <v>#N/A</v>
      </c>
      <c r="AA208" s="317" t="e">
        <f t="shared" si="122"/>
        <v>#N/A</v>
      </c>
      <c r="AB208" s="317" t="e">
        <f t="shared" si="123"/>
        <v>#N/A</v>
      </c>
      <c r="AC208" s="317" t="e">
        <f t="shared" si="124"/>
        <v>#N/A</v>
      </c>
      <c r="AD208" s="317" t="e">
        <f t="shared" si="125"/>
        <v>#N/A</v>
      </c>
      <c r="AE208" s="315" t="str">
        <f t="shared" si="126"/>
        <v/>
      </c>
      <c r="AF208" s="311" t="str">
        <f t="shared" si="127"/>
        <v/>
      </c>
      <c r="AG208" s="311" t="str">
        <f t="shared" si="128"/>
        <v/>
      </c>
      <c r="AH208" s="311" t="str">
        <f t="shared" si="129"/>
        <v/>
      </c>
      <c r="AI208" s="316" t="e">
        <f>_xlfn.CONCAT(IF(AV208="","-","B"),IF(BI208="","-","I"),VLOOKUP($B208,GtP!$A:$BB,MATCH("Gs_0-1",GtP!$A$1:$BB$1,0),FALSE))</f>
        <v>#N/A</v>
      </c>
      <c r="AJ208" s="317" t="e">
        <f>_xlfn.CONCAT(IF(AW208="","-","B"),IF(BJ208="","-","I"),VLOOKUP($B208,GtP!$A:$BB,MATCH("Gs_0-1",GtP!$A$1:$BB$1,0),FALSE))</f>
        <v>#N/A</v>
      </c>
      <c r="AK208" s="317" t="e">
        <f>_xlfn.CONCAT(IF(AX208="","-","B"),IF(BK208="","-","I"),VLOOKUP($B208,GtP!$A:$BB,MATCH("Gi/o_0-1",GtP!$A$1:$BB$1,0),FALSE))</f>
        <v>#N/A</v>
      </c>
      <c r="AL208" s="317" t="e">
        <f>_xlfn.CONCAT(IF(AY208="","-","B"),IF(BL208="","-","I"),VLOOKUP($B208,GtP!$A:$BB,MATCH("Gi/o_0-1",GtP!$A$1:$BB$1,0),FALSE))</f>
        <v>#N/A</v>
      </c>
      <c r="AM208" s="317" t="e">
        <f>_xlfn.CONCAT(IF(AZ208="","-","B"),IF(BM208="","-","I"),VLOOKUP($B208,GtP!$A:$BB,MATCH("Gi/o_0-1",GtP!$A$1:$BB$1,0),FALSE))</f>
        <v>#N/A</v>
      </c>
      <c r="AN208" s="317" t="e">
        <f>_xlfn.CONCAT(IF(BA208="","-","B"),IF(BN208="","-","I"),VLOOKUP($B208,GtP!$A:$BB,MATCH("Gi/o_0-1",GtP!$A$1:$BB$1,0),FALSE))</f>
        <v>#N/A</v>
      </c>
      <c r="AO208" s="317" t="e">
        <f>_xlfn.CONCAT(IF(BB208="","-","B"),IF(BO208="","-","I"),VLOOKUP($B208,GtP!$A:$BB,MATCH("Gi/o_0-1",GtP!$A$1:$BB$1,0),FALSE))</f>
        <v>#N/A</v>
      </c>
      <c r="AP208" s="317" t="e">
        <f>_xlfn.CONCAT(IF(BC208="","-","B"),IF(BP208="","-","I"),VLOOKUP($B208,GtP!$A:$BB,MATCH("Gq/11_0-1",GtP!$A$1:$BB$1,0),FALSE))</f>
        <v>#N/A</v>
      </c>
      <c r="AQ208" s="317" t="e">
        <f>_xlfn.CONCAT(IF(BD208="","-","B"),IF(BQ208="","-","I"),VLOOKUP($B208,GtP!$A:$BB,MATCH("Gq/11_0-1",GtP!$A$1:$BB$1,0),FALSE))</f>
        <v>#N/A</v>
      </c>
      <c r="AR208" s="317" t="e">
        <f>_xlfn.CONCAT(IF(BE208="","-","B"),IF(BR208="","-","I"),VLOOKUP($B208,GtP!$A:$BB,MATCH("Gq/11_0-1",GtP!$A$1:$BB$1,0),FALSE))</f>
        <v>#N/A</v>
      </c>
      <c r="AS208" s="317" t="e">
        <f>_xlfn.CONCAT(IF(BF208="","-","B"),IF(BS208="","-","I"),VLOOKUP($B208,GtP!$A:$BB,MATCH("Gq/11_0-1",GtP!$A$1:$BB$1,0),FALSE))</f>
        <v>#N/A</v>
      </c>
      <c r="AT208" s="317" t="e">
        <f>_xlfn.CONCAT(IF(BG208="","-","B"),IF(BT208="","-","I"),VLOOKUP($B208,GtP!$A:$BB,MATCH("G12/13_0-1",GtP!$A$1:$BB$1,0),FALSE))</f>
        <v>#N/A</v>
      </c>
      <c r="AU208" s="317" t="e">
        <f>_xlfn.CONCAT(IF(BH208="","-","B"),IF(BU208="","-","I"),VLOOKUP($B208,GtP!$A:$BB,MATCH("G12/13_0-1",GtP!$A$1:$BB$1,0),FALSE))</f>
        <v>#N/A</v>
      </c>
      <c r="AV208" s="319" t="str">
        <f>_xlfn.IFNA(VLOOKUP($B208,'B-LogEmaxOverpEC50'!$A:$AL,MATCH(AV$1,'B-LogEmaxOverpEC50'!$A$1:$AL$1,0),FALSE),"")</f>
        <v/>
      </c>
      <c r="AX208" s="321" t="str">
        <f>_xlfn.IFNA(VLOOKUP($B208,'B-LogEmaxOverpEC50'!$A:$AL,MATCH(AX$1,'B-LogEmaxOverpEC50'!$A$1:$AL$1,0),FALSE),"")</f>
        <v/>
      </c>
      <c r="AY208" s="321" t="str">
        <f>_xlfn.IFNA(VLOOKUP($B208,'B-LogEmaxOverpEC50'!$A:$AL,MATCH(AY$1,'B-LogEmaxOverpEC50'!$A$1:$AL$1,0),FALSE),"")</f>
        <v/>
      </c>
      <c r="AZ208" s="321" t="str">
        <f>_xlfn.IFNA(VLOOKUP($B208,'B-LogEmaxOverpEC50'!$A:$AL,MATCH(AZ$1,'B-LogEmaxOverpEC50'!$A$1:$AL$1,0),FALSE),"")</f>
        <v/>
      </c>
      <c r="BA208" s="321" t="str">
        <f>_xlfn.IFNA(VLOOKUP($B208,'B-LogEmaxOverpEC50'!$A:$AL,MATCH(BA$1,'B-LogEmaxOverpEC50'!$A$1:$AL$1,0),FALSE),"")</f>
        <v/>
      </c>
      <c r="BB208" s="321" t="str">
        <f>_xlfn.IFNA(VLOOKUP($B208,'B-LogEmaxOverpEC50'!$A:$AL,MATCH(BB$1,'B-LogEmaxOverpEC50'!$A$1:$AL$1,0),FALSE),"")</f>
        <v/>
      </c>
      <c r="BC208" s="321" t="str">
        <f>_xlfn.IFNA(VLOOKUP($B208,'B-LogEmaxOverpEC50'!$A:$AL,MATCH(BC$1,'B-LogEmaxOverpEC50'!$A$1:$AL$1,0),FALSE),"")</f>
        <v/>
      </c>
      <c r="BD208" s="321" t="str">
        <f>_xlfn.IFNA(VLOOKUP($B208,'B-LogEmaxOverpEC50'!$A:$AL,MATCH(BD$1,'B-LogEmaxOverpEC50'!$A$1:$AL$1,0),FALSE),"")</f>
        <v/>
      </c>
      <c r="BE208" s="321" t="str">
        <f>_xlfn.IFNA(VLOOKUP($B208,'B-LogEmaxOverpEC50'!$A:$AL,MATCH(BE$1,'B-LogEmaxOverpEC50'!$A$1:$AL$1,0),FALSE),"")</f>
        <v/>
      </c>
      <c r="BF208" s="321" t="str">
        <f>_xlfn.IFNA(VLOOKUP($B208,'B-LogEmaxOverpEC50'!$A:$AL,MATCH(BF$1,'B-LogEmaxOverpEC50'!$A$1:$AL$1,0),FALSE),"")</f>
        <v/>
      </c>
      <c r="BG208" s="321" t="str">
        <f>_xlfn.IFNA(VLOOKUP($B208,'B-LogEmaxOverpEC50'!$A:$AL,MATCH(BG$1,'B-LogEmaxOverpEC50'!$A$1:$AL$1,0),FALSE),"")</f>
        <v/>
      </c>
      <c r="BH208" s="321" t="str">
        <f>_xlfn.IFNA(VLOOKUP($B208,'B-LogEmaxOverpEC50'!$A:$AL,MATCH(BH$1,'B-LogEmaxOverpEC50'!$A$1:$AL$1,0),FALSE),"")</f>
        <v/>
      </c>
      <c r="BI208" s="322" t="str">
        <f>_xlfn.IFNA(VLOOKUP($B208,'I-LogEmaxOverpEC50'!$A:$AR,MATCH(BI$1,'I-LogEmaxOverpEC50'!$A$1:$AR$1,0),FALSE),"")</f>
        <v/>
      </c>
      <c r="BJ208" s="320" t="str">
        <f>_xlfn.IFNA(VLOOKUP($B208,'I-LogEmaxOverpEC50'!$A:$AR,MATCH(BJ$1,'I-LogEmaxOverpEC50'!$A$1:$AR$1,0),FALSE),"")</f>
        <v/>
      </c>
      <c r="BK208" s="320" t="str">
        <f>_xlfn.IFNA(VLOOKUP($B208,'I-LogEmaxOverpEC50'!$A:$AR,MATCH(BK$1,'I-LogEmaxOverpEC50'!$A$1:$AR$1,0),FALSE),"")</f>
        <v/>
      </c>
      <c r="BL208" s="320" t="str">
        <f>_xlfn.IFNA(VLOOKUP($B208,'I-LogEmaxOverpEC50'!$A:$AR,MATCH(BL$1,'I-LogEmaxOverpEC50'!$A$1:$AR$1,0),FALSE),"")</f>
        <v/>
      </c>
      <c r="BM208" s="320" t="str">
        <f>_xlfn.IFNA(VLOOKUP($B208,'I-LogEmaxOverpEC50'!$A:$AR,MATCH(BM$1,'I-LogEmaxOverpEC50'!$A$1:$AR$1,0),FALSE),"")</f>
        <v/>
      </c>
      <c r="BN208" s="320" t="str">
        <f>_xlfn.IFNA(VLOOKUP($B208,'I-LogEmaxOverpEC50'!$A:$AR,MATCH(BN$1,'I-LogEmaxOverpEC50'!$A$1:$AR$1,0),FALSE),"")</f>
        <v/>
      </c>
      <c r="BO208" s="320" t="str">
        <f>_xlfn.IFNA(VLOOKUP($B208,'I-LogEmaxOverpEC50'!$A:$AR,MATCH(BO$1,'I-LogEmaxOverpEC50'!$A$1:$AR$1,0),FALSE),"")</f>
        <v/>
      </c>
      <c r="BP208" s="320" t="str">
        <f>_xlfn.IFNA(VLOOKUP($B208,'I-LogEmaxOverpEC50'!$A:$AR,MATCH(BP$1,'I-LogEmaxOverpEC50'!$A$1:$AR$1,0),FALSE),"")</f>
        <v/>
      </c>
      <c r="BQ208" s="320" t="str">
        <f>_xlfn.IFNA(VLOOKUP($B208,'I-LogEmaxOverpEC50'!$A:$AR,MATCH(BQ$1,'I-LogEmaxOverpEC50'!$A$1:$AR$1,0),FALSE),"")</f>
        <v/>
      </c>
      <c r="BR208" s="320" t="str">
        <f>_xlfn.IFNA(VLOOKUP($B208,'I-LogEmaxOverpEC50'!$A:$AR,MATCH(BR$1,'I-LogEmaxOverpEC50'!$A$1:$AR$1,0),FALSE),"")</f>
        <v/>
      </c>
      <c r="BS208" s="320" t="str">
        <f>_xlfn.IFNA(VLOOKUP($B208,'I-LogEmaxOverpEC50'!$A:$AR,MATCH(BS$1,'I-LogEmaxOverpEC50'!$A$1:$AR$1,0),FALSE),"")</f>
        <v/>
      </c>
      <c r="BT208" s="320" t="str">
        <f>_xlfn.IFNA(VLOOKUP($B208,'I-LogEmaxOverpEC50'!$A:$AR,MATCH(BT$1,'I-LogEmaxOverpEC50'!$A$1:$AR$1,0),FALSE),"")</f>
        <v/>
      </c>
      <c r="BU208" s="320" t="str">
        <f>_xlfn.IFNA(VLOOKUP($B208,'I-LogEmaxOverpEC50'!$A:$AR,MATCH(BU$1,'I-LogEmaxOverpEC50'!$A$1:$AR$1,0),FALSE),"")</f>
        <v/>
      </c>
      <c r="BV208" s="114" t="e" cm="1">
        <f t="array" ref="BV208">_xlfn.IFS(AND($C208="A",_xlfn.CONCAT(F208:G208)&lt;&gt;"",$A208=1),"x",AND($C208="A",_xlfn.CONCAT(F208:G208)="",$A208=1),"-",$A$1&lt;&gt;"","")</f>
        <v>#N/A</v>
      </c>
      <c r="BW208" s="113" t="e" cm="1">
        <f t="array" ref="BW208">_xlfn.IFS(AND($C208="A",_xlfn.CONCAT(H208:L208)&lt;&gt;"",$A208=1),"x",AND($C208="A",_xlfn.CONCAT(H208:L208)="",$A208=1),"-",$A$1&lt;&gt;"","")</f>
        <v>#N/A</v>
      </c>
      <c r="BX208" s="113" t="e" cm="1">
        <f t="array" ref="BX208">_xlfn.IFS(AND($C208="A",_xlfn.CONCAT(M208:P208)&lt;&gt;"",$A208=1),"x",AND($C208="A",_xlfn.CONCAT(M208:P208)="",$A208=1),"-",$A$1&lt;&gt;"","")</f>
        <v>#N/A</v>
      </c>
      <c r="BY208" s="113" t="e" cm="1">
        <f t="array" ref="BY208">_xlfn.IFS(AND($C208="A",_xlfn.CONCAT(Q208:R208)&lt;&gt;"",$A208=1),"x",AND($C208="A",_xlfn.CONCAT(Q208:R208)="",$A208=1),"-",$A$1&lt;&gt;"","")</f>
        <v>#N/A</v>
      </c>
      <c r="BZ208" s="121" t="e">
        <f t="shared" si="130"/>
        <v>#N/A</v>
      </c>
      <c r="CA208" s="120" t="e">
        <f t="shared" si="131"/>
        <v>#N/A</v>
      </c>
      <c r="CB208" s="120" t="e">
        <f t="shared" si="132"/>
        <v>#N/A</v>
      </c>
      <c r="CC208" s="120" t="e">
        <f t="shared" si="133"/>
        <v>#N/A</v>
      </c>
      <c r="CD208" s="121" t="str">
        <f t="shared" si="134"/>
        <v/>
      </c>
      <c r="CE208" s="120" t="e">
        <f t="shared" si="135"/>
        <v>#N/A</v>
      </c>
      <c r="CF208" s="120" t="e">
        <f t="shared" si="136"/>
        <v>#N/A</v>
      </c>
      <c r="CG208" s="120" t="e">
        <f t="shared" si="137"/>
        <v>#N/A</v>
      </c>
      <c r="CH208" s="120" t="e">
        <f t="shared" si="138"/>
        <v>#N/A</v>
      </c>
      <c r="CI208" s="120" t="e">
        <f t="shared" si="139"/>
        <v>#N/A</v>
      </c>
    </row>
    <row r="209" spans="1:87" x14ac:dyDescent="0.2">
      <c r="A209" s="311" t="e" cm="1">
        <f t="array" ref="A209">_xlfn.IFS(SUM(F209:R209)&gt;0,1,Z209&gt;0,2,TRUE,3)</f>
        <v>#N/A</v>
      </c>
      <c r="B209" s="311" t="s">
        <v>1088</v>
      </c>
      <c r="C209" s="311" t="str">
        <f>_xlfn.XLOOKUP(B209,RecNamesAll!A:A,RecNamesAll!E:E)</f>
        <v>A</v>
      </c>
      <c r="D209" s="311" t="str">
        <f>_xlfn.XLOOKUP(B209,RecNamesAll!A:A,RecNamesAll!C:C)</f>
        <v>GPR37</v>
      </c>
      <c r="F209" s="312" t="e">
        <f t="shared" si="105"/>
        <v>#N/A</v>
      </c>
      <c r="G209" s="313" t="e">
        <f t="shared" si="106"/>
        <v>#N/A</v>
      </c>
      <c r="H209" s="312" t="e">
        <f t="shared" si="107"/>
        <v>#N/A</v>
      </c>
      <c r="I209" s="313" t="e">
        <f t="shared" si="108"/>
        <v>#N/A</v>
      </c>
      <c r="J209" s="313" t="e">
        <f t="shared" si="109"/>
        <v>#N/A</v>
      </c>
      <c r="K209" s="313" t="e">
        <f t="shared" si="110"/>
        <v>#N/A</v>
      </c>
      <c r="L209" s="313" t="e">
        <f t="shared" si="111"/>
        <v>#N/A</v>
      </c>
      <c r="M209" s="312" t="e">
        <f t="shared" si="112"/>
        <v>#N/A</v>
      </c>
      <c r="N209" s="313" t="e">
        <f t="shared" si="113"/>
        <v>#N/A</v>
      </c>
      <c r="O209" s="313" t="e">
        <f t="shared" si="114"/>
        <v>#N/A</v>
      </c>
      <c r="P209" s="313" t="e">
        <f t="shared" si="115"/>
        <v>#N/A</v>
      </c>
      <c r="Q209" s="312" t="e">
        <f t="shared" si="116"/>
        <v>#N/A</v>
      </c>
      <c r="R209" s="313" t="e">
        <f t="shared" si="117"/>
        <v>#N/A</v>
      </c>
      <c r="S209" s="314" t="str">
        <f t="shared" si="118"/>
        <v/>
      </c>
      <c r="T209" s="315" t="str">
        <f t="shared" si="119"/>
        <v>A</v>
      </c>
      <c r="U209" s="311" t="str">
        <f t="shared" si="120"/>
        <v>GPR37</v>
      </c>
      <c r="V209" s="316" t="e">
        <f>IF(VLOOKUP($B209,GtP!$A:$AA,MATCH("Gs_0-2",GtP!$A$1:$AA$1,0),FALSE)=0,"",VLOOKUP($B209,GtP!$A:$AA,MATCH("Gs_0-2",GtP!$A$1:$AA$1,0),FALSE))</f>
        <v>#N/A</v>
      </c>
      <c r="W209" s="317" t="e">
        <f>IF(VLOOKUP($B209,GtP!$A:$AA,MATCH("Gi/o_0-2",GtP!$A$1:$AA$1,0),FALSE)=0,"",VLOOKUP($B209,GtP!$A:$AA,MATCH("Gi/o_0-2",GtP!$A$1:$AA$1,0),FALSE))</f>
        <v>#N/A</v>
      </c>
      <c r="X209" s="317" t="e">
        <f>IF(VLOOKUP($B209,GtP!$A:$AA,MATCH("Gq/11_0-2",GtP!$A$1:$AA$1,0),FALSE)=0,"",VLOOKUP($B209,GtP!$A:$AA,MATCH("Gq/11_0-2",GtP!$A$1:$AA$1,0),FALSE))</f>
        <v>#N/A</v>
      </c>
      <c r="Y209" s="317" t="e">
        <f>IF(VLOOKUP($B209,GtP!$A:$AA,MATCH("G12/13_0-2",GtP!$A$1:$AA$1,0),FALSE)=0,"",VLOOKUP($B209,GtP!$A:$AA,MATCH("G12/13_0-2",GtP!$A$1:$AA$1,0),FALSE))</f>
        <v>#N/A</v>
      </c>
      <c r="Z209" s="318" t="e">
        <f t="shared" si="121"/>
        <v>#N/A</v>
      </c>
      <c r="AA209" s="317" t="e">
        <f t="shared" si="122"/>
        <v>#N/A</v>
      </c>
      <c r="AB209" s="317" t="e">
        <f t="shared" si="123"/>
        <v>#N/A</v>
      </c>
      <c r="AC209" s="317" t="e">
        <f t="shared" si="124"/>
        <v>#N/A</v>
      </c>
      <c r="AD209" s="317" t="e">
        <f t="shared" si="125"/>
        <v>#N/A</v>
      </c>
      <c r="AE209" s="315" t="str">
        <f t="shared" si="126"/>
        <v/>
      </c>
      <c r="AF209" s="311" t="str">
        <f t="shared" si="127"/>
        <v/>
      </c>
      <c r="AG209" s="311" t="str">
        <f t="shared" si="128"/>
        <v/>
      </c>
      <c r="AH209" s="311" t="str">
        <f t="shared" si="129"/>
        <v/>
      </c>
      <c r="AI209" s="316" t="e">
        <f>_xlfn.CONCAT(IF(AV209="","-","B"),IF(BI209="","-","I"),VLOOKUP($B209,GtP!$A:$BB,MATCH("Gs_0-1",GtP!$A$1:$BB$1,0),FALSE))</f>
        <v>#N/A</v>
      </c>
      <c r="AJ209" s="317" t="e">
        <f>_xlfn.CONCAT(IF(AW209="","-","B"),IF(BJ209="","-","I"),VLOOKUP($B209,GtP!$A:$BB,MATCH("Gs_0-1",GtP!$A$1:$BB$1,0),FALSE))</f>
        <v>#N/A</v>
      </c>
      <c r="AK209" s="317" t="e">
        <f>_xlfn.CONCAT(IF(AX209="","-","B"),IF(BK209="","-","I"),VLOOKUP($B209,GtP!$A:$BB,MATCH("Gi/o_0-1",GtP!$A$1:$BB$1,0),FALSE))</f>
        <v>#N/A</v>
      </c>
      <c r="AL209" s="317" t="e">
        <f>_xlfn.CONCAT(IF(AY209="","-","B"),IF(BL209="","-","I"),VLOOKUP($B209,GtP!$A:$BB,MATCH("Gi/o_0-1",GtP!$A$1:$BB$1,0),FALSE))</f>
        <v>#N/A</v>
      </c>
      <c r="AM209" s="317" t="e">
        <f>_xlfn.CONCAT(IF(AZ209="","-","B"),IF(BM209="","-","I"),VLOOKUP($B209,GtP!$A:$BB,MATCH("Gi/o_0-1",GtP!$A$1:$BB$1,0),FALSE))</f>
        <v>#N/A</v>
      </c>
      <c r="AN209" s="317" t="e">
        <f>_xlfn.CONCAT(IF(BA209="","-","B"),IF(BN209="","-","I"),VLOOKUP($B209,GtP!$A:$BB,MATCH("Gi/o_0-1",GtP!$A$1:$BB$1,0),FALSE))</f>
        <v>#N/A</v>
      </c>
      <c r="AO209" s="317" t="e">
        <f>_xlfn.CONCAT(IF(BB209="","-","B"),IF(BO209="","-","I"),VLOOKUP($B209,GtP!$A:$BB,MATCH("Gi/o_0-1",GtP!$A$1:$BB$1,0),FALSE))</f>
        <v>#N/A</v>
      </c>
      <c r="AP209" s="317" t="e">
        <f>_xlfn.CONCAT(IF(BC209="","-","B"),IF(BP209="","-","I"),VLOOKUP($B209,GtP!$A:$BB,MATCH("Gq/11_0-1",GtP!$A$1:$BB$1,0),FALSE))</f>
        <v>#N/A</v>
      </c>
      <c r="AQ209" s="317" t="e">
        <f>_xlfn.CONCAT(IF(BD209="","-","B"),IF(BQ209="","-","I"),VLOOKUP($B209,GtP!$A:$BB,MATCH("Gq/11_0-1",GtP!$A$1:$BB$1,0),FALSE))</f>
        <v>#N/A</v>
      </c>
      <c r="AR209" s="317" t="e">
        <f>_xlfn.CONCAT(IF(BE209="","-","B"),IF(BR209="","-","I"),VLOOKUP($B209,GtP!$A:$BB,MATCH("Gq/11_0-1",GtP!$A$1:$BB$1,0),FALSE))</f>
        <v>#N/A</v>
      </c>
      <c r="AS209" s="317" t="e">
        <f>_xlfn.CONCAT(IF(BF209="","-","B"),IF(BS209="","-","I"),VLOOKUP($B209,GtP!$A:$BB,MATCH("Gq/11_0-1",GtP!$A$1:$BB$1,0),FALSE))</f>
        <v>#N/A</v>
      </c>
      <c r="AT209" s="317" t="e">
        <f>_xlfn.CONCAT(IF(BG209="","-","B"),IF(BT209="","-","I"),VLOOKUP($B209,GtP!$A:$BB,MATCH("G12/13_0-1",GtP!$A$1:$BB$1,0),FALSE))</f>
        <v>#N/A</v>
      </c>
      <c r="AU209" s="317" t="e">
        <f>_xlfn.CONCAT(IF(BH209="","-","B"),IF(BU209="","-","I"),VLOOKUP($B209,GtP!$A:$BB,MATCH("G12/13_0-1",GtP!$A$1:$BB$1,0),FALSE))</f>
        <v>#N/A</v>
      </c>
      <c r="AV209" s="319" t="str">
        <f>_xlfn.IFNA(VLOOKUP($B209,'B-LogEmaxOverpEC50'!$A:$AL,MATCH(AV$1,'B-LogEmaxOverpEC50'!$A$1:$AL$1,0),FALSE),"")</f>
        <v/>
      </c>
      <c r="AX209" s="321" t="str">
        <f>_xlfn.IFNA(VLOOKUP($B209,'B-LogEmaxOverpEC50'!$A:$AL,MATCH(AX$1,'B-LogEmaxOverpEC50'!$A$1:$AL$1,0),FALSE),"")</f>
        <v/>
      </c>
      <c r="AY209" s="321" t="str">
        <f>_xlfn.IFNA(VLOOKUP($B209,'B-LogEmaxOverpEC50'!$A:$AL,MATCH(AY$1,'B-LogEmaxOverpEC50'!$A$1:$AL$1,0),FALSE),"")</f>
        <v/>
      </c>
      <c r="AZ209" s="321" t="str">
        <f>_xlfn.IFNA(VLOOKUP($B209,'B-LogEmaxOverpEC50'!$A:$AL,MATCH(AZ$1,'B-LogEmaxOverpEC50'!$A$1:$AL$1,0),FALSE),"")</f>
        <v/>
      </c>
      <c r="BA209" s="321" t="str">
        <f>_xlfn.IFNA(VLOOKUP($B209,'B-LogEmaxOverpEC50'!$A:$AL,MATCH(BA$1,'B-LogEmaxOverpEC50'!$A$1:$AL$1,0),FALSE),"")</f>
        <v/>
      </c>
      <c r="BB209" s="321" t="str">
        <f>_xlfn.IFNA(VLOOKUP($B209,'B-LogEmaxOverpEC50'!$A:$AL,MATCH(BB$1,'B-LogEmaxOverpEC50'!$A$1:$AL$1,0),FALSE),"")</f>
        <v/>
      </c>
      <c r="BC209" s="321" t="str">
        <f>_xlfn.IFNA(VLOOKUP($B209,'B-LogEmaxOverpEC50'!$A:$AL,MATCH(BC$1,'B-LogEmaxOverpEC50'!$A$1:$AL$1,0),FALSE),"")</f>
        <v/>
      </c>
      <c r="BD209" s="321" t="str">
        <f>_xlfn.IFNA(VLOOKUP($B209,'B-LogEmaxOverpEC50'!$A:$AL,MATCH(BD$1,'B-LogEmaxOverpEC50'!$A$1:$AL$1,0),FALSE),"")</f>
        <v/>
      </c>
      <c r="BE209" s="321" t="str">
        <f>_xlfn.IFNA(VLOOKUP($B209,'B-LogEmaxOverpEC50'!$A:$AL,MATCH(BE$1,'B-LogEmaxOverpEC50'!$A$1:$AL$1,0),FALSE),"")</f>
        <v/>
      </c>
      <c r="BF209" s="321" t="str">
        <f>_xlfn.IFNA(VLOOKUP($B209,'B-LogEmaxOverpEC50'!$A:$AL,MATCH(BF$1,'B-LogEmaxOverpEC50'!$A$1:$AL$1,0),FALSE),"")</f>
        <v/>
      </c>
      <c r="BG209" s="321" t="str">
        <f>_xlfn.IFNA(VLOOKUP($B209,'B-LogEmaxOverpEC50'!$A:$AL,MATCH(BG$1,'B-LogEmaxOverpEC50'!$A$1:$AL$1,0),FALSE),"")</f>
        <v/>
      </c>
      <c r="BH209" s="321" t="str">
        <f>_xlfn.IFNA(VLOOKUP($B209,'B-LogEmaxOverpEC50'!$A:$AL,MATCH(BH$1,'B-LogEmaxOverpEC50'!$A$1:$AL$1,0),FALSE),"")</f>
        <v/>
      </c>
      <c r="BI209" s="322" t="str">
        <f>_xlfn.IFNA(VLOOKUP($B209,'I-LogEmaxOverpEC50'!$A:$AR,MATCH(BI$1,'I-LogEmaxOverpEC50'!$A$1:$AR$1,0),FALSE),"")</f>
        <v/>
      </c>
      <c r="BJ209" s="320" t="str">
        <f>_xlfn.IFNA(VLOOKUP($B209,'I-LogEmaxOverpEC50'!$A:$AR,MATCH(BJ$1,'I-LogEmaxOverpEC50'!$A$1:$AR$1,0),FALSE),"")</f>
        <v/>
      </c>
      <c r="BK209" s="320" t="str">
        <f>_xlfn.IFNA(VLOOKUP($B209,'I-LogEmaxOverpEC50'!$A:$AR,MATCH(BK$1,'I-LogEmaxOverpEC50'!$A$1:$AR$1,0),FALSE),"")</f>
        <v/>
      </c>
      <c r="BL209" s="320" t="str">
        <f>_xlfn.IFNA(VLOOKUP($B209,'I-LogEmaxOverpEC50'!$A:$AR,MATCH(BL$1,'I-LogEmaxOverpEC50'!$A$1:$AR$1,0),FALSE),"")</f>
        <v/>
      </c>
      <c r="BM209" s="320" t="str">
        <f>_xlfn.IFNA(VLOOKUP($B209,'I-LogEmaxOverpEC50'!$A:$AR,MATCH(BM$1,'I-LogEmaxOverpEC50'!$A$1:$AR$1,0),FALSE),"")</f>
        <v/>
      </c>
      <c r="BN209" s="320" t="str">
        <f>_xlfn.IFNA(VLOOKUP($B209,'I-LogEmaxOverpEC50'!$A:$AR,MATCH(BN$1,'I-LogEmaxOverpEC50'!$A$1:$AR$1,0),FALSE),"")</f>
        <v/>
      </c>
      <c r="BO209" s="320" t="str">
        <f>_xlfn.IFNA(VLOOKUP($B209,'I-LogEmaxOverpEC50'!$A:$AR,MATCH(BO$1,'I-LogEmaxOverpEC50'!$A$1:$AR$1,0),FALSE),"")</f>
        <v/>
      </c>
      <c r="BP209" s="320" t="str">
        <f>_xlfn.IFNA(VLOOKUP($B209,'I-LogEmaxOverpEC50'!$A:$AR,MATCH(BP$1,'I-LogEmaxOverpEC50'!$A$1:$AR$1,0),FALSE),"")</f>
        <v/>
      </c>
      <c r="BQ209" s="320" t="str">
        <f>_xlfn.IFNA(VLOOKUP($B209,'I-LogEmaxOverpEC50'!$A:$AR,MATCH(BQ$1,'I-LogEmaxOverpEC50'!$A$1:$AR$1,0),FALSE),"")</f>
        <v/>
      </c>
      <c r="BR209" s="320" t="str">
        <f>_xlfn.IFNA(VLOOKUP($B209,'I-LogEmaxOverpEC50'!$A:$AR,MATCH(BR$1,'I-LogEmaxOverpEC50'!$A$1:$AR$1,0),FALSE),"")</f>
        <v/>
      </c>
      <c r="BS209" s="320" t="str">
        <f>_xlfn.IFNA(VLOOKUP($B209,'I-LogEmaxOverpEC50'!$A:$AR,MATCH(BS$1,'I-LogEmaxOverpEC50'!$A$1:$AR$1,0),FALSE),"")</f>
        <v/>
      </c>
      <c r="BT209" s="320" t="str">
        <f>_xlfn.IFNA(VLOOKUP($B209,'I-LogEmaxOverpEC50'!$A:$AR,MATCH(BT$1,'I-LogEmaxOverpEC50'!$A$1:$AR$1,0),FALSE),"")</f>
        <v/>
      </c>
      <c r="BU209" s="320" t="str">
        <f>_xlfn.IFNA(VLOOKUP($B209,'I-LogEmaxOverpEC50'!$A:$AR,MATCH(BU$1,'I-LogEmaxOverpEC50'!$A$1:$AR$1,0),FALSE),"")</f>
        <v/>
      </c>
      <c r="BV209" s="114" t="e" cm="1">
        <f t="array" ref="BV209">_xlfn.IFS(AND($C209="A",_xlfn.CONCAT(F209:G209)&lt;&gt;"",$A209=1),"x",AND($C209="A",_xlfn.CONCAT(F209:G209)="",$A209=1),"-",$A$1&lt;&gt;"","")</f>
        <v>#N/A</v>
      </c>
      <c r="BW209" s="113" t="e" cm="1">
        <f t="array" ref="BW209">_xlfn.IFS(AND($C209="A",_xlfn.CONCAT(H209:L209)&lt;&gt;"",$A209=1),"x",AND($C209="A",_xlfn.CONCAT(H209:L209)="",$A209=1),"-",$A$1&lt;&gt;"","")</f>
        <v>#N/A</v>
      </c>
      <c r="BX209" s="113" t="e" cm="1">
        <f t="array" ref="BX209">_xlfn.IFS(AND($C209="A",_xlfn.CONCAT(M209:P209)&lt;&gt;"",$A209=1),"x",AND($C209="A",_xlfn.CONCAT(M209:P209)="",$A209=1),"-",$A$1&lt;&gt;"","")</f>
        <v>#N/A</v>
      </c>
      <c r="BY209" s="113" t="e" cm="1">
        <f t="array" ref="BY209">_xlfn.IFS(AND($C209="A",_xlfn.CONCAT(Q209:R209)&lt;&gt;"",$A209=1),"x",AND($C209="A",_xlfn.CONCAT(Q209:R209)="",$A209=1),"-",$A$1&lt;&gt;"","")</f>
        <v>#N/A</v>
      </c>
      <c r="BZ209" s="121" t="e">
        <f t="shared" si="130"/>
        <v>#N/A</v>
      </c>
      <c r="CA209" s="120" t="e">
        <f t="shared" si="131"/>
        <v>#N/A</v>
      </c>
      <c r="CB209" s="120" t="e">
        <f t="shared" si="132"/>
        <v>#N/A</v>
      </c>
      <c r="CC209" s="120" t="e">
        <f t="shared" si="133"/>
        <v>#N/A</v>
      </c>
      <c r="CD209" s="121" t="str">
        <f t="shared" si="134"/>
        <v/>
      </c>
      <c r="CE209" s="120" t="e">
        <f t="shared" si="135"/>
        <v>#N/A</v>
      </c>
      <c r="CF209" s="120" t="e">
        <f t="shared" si="136"/>
        <v>#N/A</v>
      </c>
      <c r="CG209" s="120" t="e">
        <f t="shared" si="137"/>
        <v>#N/A</v>
      </c>
      <c r="CH209" s="120" t="e">
        <f t="shared" si="138"/>
        <v>#N/A</v>
      </c>
      <c r="CI209" s="120" t="e">
        <f t="shared" si="139"/>
        <v>#N/A</v>
      </c>
    </row>
    <row r="210" spans="1:87" x14ac:dyDescent="0.2">
      <c r="A210" s="311" cm="1">
        <f t="array" ref="A210">_xlfn.IFS(SUM(F210:R210)&gt;0,1,Z210&gt;0,2,TRUE,3)</f>
        <v>2</v>
      </c>
      <c r="B210" s="311" t="s">
        <v>1037</v>
      </c>
      <c r="C210" s="311" t="str">
        <f>_xlfn.XLOOKUP(B210,RecNamesAll!A:A,RecNamesAll!E:E)</f>
        <v>A</v>
      </c>
      <c r="D210" s="311" t="str">
        <f>_xlfn.XLOOKUP(B210,RecNamesAll!A:A,RecNamesAll!C:C)</f>
        <v>HCA1</v>
      </c>
      <c r="F210" s="312" t="str">
        <f t="shared" si="105"/>
        <v/>
      </c>
      <c r="G210" s="313" t="str">
        <f t="shared" si="106"/>
        <v/>
      </c>
      <c r="H210" s="312" t="str">
        <f t="shared" si="107"/>
        <v/>
      </c>
      <c r="I210" s="313" t="str">
        <f t="shared" si="108"/>
        <v/>
      </c>
      <c r="J210" s="313" t="str">
        <f t="shared" si="109"/>
        <v/>
      </c>
      <c r="K210" s="313" t="str">
        <f t="shared" si="110"/>
        <v/>
      </c>
      <c r="L210" s="313" t="str">
        <f t="shared" si="111"/>
        <v/>
      </c>
      <c r="M210" s="312" t="str">
        <f t="shared" si="112"/>
        <v/>
      </c>
      <c r="N210" s="313" t="str">
        <f t="shared" si="113"/>
        <v/>
      </c>
      <c r="O210" s="313" t="str">
        <f t="shared" si="114"/>
        <v/>
      </c>
      <c r="P210" s="313" t="str">
        <f t="shared" si="115"/>
        <v/>
      </c>
      <c r="Q210" s="312" t="str">
        <f t="shared" si="116"/>
        <v/>
      </c>
      <c r="R210" s="313" t="str">
        <f t="shared" si="117"/>
        <v/>
      </c>
      <c r="S210" s="314" t="str">
        <f t="shared" si="118"/>
        <v/>
      </c>
      <c r="T210" s="315" t="str">
        <f t="shared" si="119"/>
        <v>A</v>
      </c>
      <c r="U210" s="311" t="str">
        <f t="shared" si="120"/>
        <v>HCA1</v>
      </c>
      <c r="V210" s="316" t="str">
        <f>IF(VLOOKUP($B210,GtP!$A:$AA,MATCH("Gs_0-2",GtP!$A$1:$AA$1,0),FALSE)=0,"",VLOOKUP($B210,GtP!$A:$AA,MATCH("Gs_0-2",GtP!$A$1:$AA$1,0),FALSE))</f>
        <v/>
      </c>
      <c r="W210" s="317">
        <f>IF(VLOOKUP($B210,GtP!$A:$AA,MATCH("Gi/o_0-2",GtP!$A$1:$AA$1,0),FALSE)=0,"",VLOOKUP($B210,GtP!$A:$AA,MATCH("Gi/o_0-2",GtP!$A$1:$AA$1,0),FALSE))</f>
        <v>1</v>
      </c>
      <c r="X210" s="317" t="str">
        <f>IF(VLOOKUP($B210,GtP!$A:$AA,MATCH("Gq/11_0-2",GtP!$A$1:$AA$1,0),FALSE)=0,"",VLOOKUP($B210,GtP!$A:$AA,MATCH("Gq/11_0-2",GtP!$A$1:$AA$1,0),FALSE))</f>
        <v/>
      </c>
      <c r="Y210" s="317" t="str">
        <f>IF(VLOOKUP($B210,GtP!$A:$AA,MATCH("G12/13_0-2",GtP!$A$1:$AA$1,0),FALSE)=0,"",VLOOKUP($B210,GtP!$A:$AA,MATCH("G12/13_0-2",GtP!$A$1:$AA$1,0),FALSE))</f>
        <v/>
      </c>
      <c r="Z210" s="318">
        <f t="shared" si="121"/>
        <v>1</v>
      </c>
      <c r="AA210" s="317" t="str">
        <f t="shared" si="122"/>
        <v/>
      </c>
      <c r="AB210" s="317">
        <f t="shared" si="123"/>
        <v>1</v>
      </c>
      <c r="AC210" s="317" t="str">
        <f t="shared" si="124"/>
        <v/>
      </c>
      <c r="AD210" s="317" t="str">
        <f t="shared" si="125"/>
        <v/>
      </c>
      <c r="AE210" s="315" t="str">
        <f t="shared" si="126"/>
        <v/>
      </c>
      <c r="AF210" s="311" t="str">
        <f t="shared" si="127"/>
        <v/>
      </c>
      <c r="AG210" s="311" t="str">
        <f t="shared" si="128"/>
        <v/>
      </c>
      <c r="AH210" s="311" t="str">
        <f t="shared" si="129"/>
        <v/>
      </c>
      <c r="AI210" s="316" t="str">
        <f>_xlfn.CONCAT(IF(AV210="","-","B"),IF(BI210="","-","I"),VLOOKUP($B210,GtP!$A:$BB,MATCH("Gs_0-1",GtP!$A$1:$BB$1,0),FALSE))</f>
        <v>---</v>
      </c>
      <c r="AJ210" s="317" t="str">
        <f>_xlfn.CONCAT(IF(AW210="","-","B"),IF(BJ210="","-","I"),VLOOKUP($B210,GtP!$A:$BB,MATCH("Gs_0-1",GtP!$A$1:$BB$1,0),FALSE))</f>
        <v>---</v>
      </c>
      <c r="AK210" s="317" t="str">
        <f>_xlfn.CONCAT(IF(AX210="","-","B"),IF(BK210="","-","I"),VLOOKUP($B210,GtP!$A:$BB,MATCH("Gi/o_0-1",GtP!$A$1:$BB$1,0),FALSE))</f>
        <v>--G</v>
      </c>
      <c r="AL210" s="317" t="str">
        <f>_xlfn.CONCAT(IF(AY210="","-","B"),IF(BL210="","-","I"),VLOOKUP($B210,GtP!$A:$BB,MATCH("Gi/o_0-1",GtP!$A$1:$BB$1,0),FALSE))</f>
        <v>--G</v>
      </c>
      <c r="AM210" s="317" t="str">
        <f>_xlfn.CONCAT(IF(AZ210="","-","B"),IF(BM210="","-","I"),VLOOKUP($B210,GtP!$A:$BB,MATCH("Gi/o_0-1",GtP!$A$1:$BB$1,0),FALSE))</f>
        <v>--G</v>
      </c>
      <c r="AN210" s="317" t="str">
        <f>_xlfn.CONCAT(IF(BA210="","-","B"),IF(BN210="","-","I"),VLOOKUP($B210,GtP!$A:$BB,MATCH("Gi/o_0-1",GtP!$A$1:$BB$1,0),FALSE))</f>
        <v>--G</v>
      </c>
      <c r="AO210" s="317" t="str">
        <f>_xlfn.CONCAT(IF(BB210="","-","B"),IF(BO210="","-","I"),VLOOKUP($B210,GtP!$A:$BB,MATCH("Gi/o_0-1",GtP!$A$1:$BB$1,0),FALSE))</f>
        <v>--G</v>
      </c>
      <c r="AP210" s="317" t="str">
        <f>_xlfn.CONCAT(IF(BC210="","-","B"),IF(BP210="","-","I"),VLOOKUP($B210,GtP!$A:$BB,MATCH("Gq/11_0-1",GtP!$A$1:$BB$1,0),FALSE))</f>
        <v>---</v>
      </c>
      <c r="AQ210" s="317" t="str">
        <f>_xlfn.CONCAT(IF(BD210="","-","B"),IF(BQ210="","-","I"),VLOOKUP($B210,GtP!$A:$BB,MATCH("Gq/11_0-1",GtP!$A$1:$BB$1,0),FALSE))</f>
        <v>---</v>
      </c>
      <c r="AR210" s="317" t="str">
        <f>_xlfn.CONCAT(IF(BE210="","-","B"),IF(BR210="","-","I"),VLOOKUP($B210,GtP!$A:$BB,MATCH("Gq/11_0-1",GtP!$A$1:$BB$1,0),FALSE))</f>
        <v>---</v>
      </c>
      <c r="AS210" s="317" t="str">
        <f>_xlfn.CONCAT(IF(BF210="","-","B"),IF(BS210="","-","I"),VLOOKUP($B210,GtP!$A:$BB,MATCH("Gq/11_0-1",GtP!$A$1:$BB$1,0),FALSE))</f>
        <v>---</v>
      </c>
      <c r="AT210" s="317" t="str">
        <f>_xlfn.CONCAT(IF(BG210="","-","B"),IF(BT210="","-","I"),VLOOKUP($B210,GtP!$A:$BB,MATCH("G12/13_0-1",GtP!$A$1:$BB$1,0),FALSE))</f>
        <v>---</v>
      </c>
      <c r="AU210" s="317" t="str">
        <f>_xlfn.CONCAT(IF(BH210="","-","B"),IF(BU210="","-","I"),VLOOKUP($B210,GtP!$A:$BB,MATCH("G12/13_0-1",GtP!$A$1:$BB$1,0),FALSE))</f>
        <v>---</v>
      </c>
      <c r="AV210" s="319" t="str">
        <f>_xlfn.IFNA(VLOOKUP($B210,'B-LogEmaxOverpEC50'!$A:$AL,MATCH(AV$1,'B-LogEmaxOverpEC50'!$A$1:$AL$1,0),FALSE),"")</f>
        <v/>
      </c>
      <c r="AX210" s="321" t="str">
        <f>_xlfn.IFNA(VLOOKUP($B210,'B-LogEmaxOverpEC50'!$A:$AL,MATCH(AX$1,'B-LogEmaxOverpEC50'!$A$1:$AL$1,0),FALSE),"")</f>
        <v/>
      </c>
      <c r="AY210" s="321" t="str">
        <f>_xlfn.IFNA(VLOOKUP($B210,'B-LogEmaxOverpEC50'!$A:$AL,MATCH(AY$1,'B-LogEmaxOverpEC50'!$A$1:$AL$1,0),FALSE),"")</f>
        <v/>
      </c>
      <c r="AZ210" s="321" t="str">
        <f>_xlfn.IFNA(VLOOKUP($B210,'B-LogEmaxOverpEC50'!$A:$AL,MATCH(AZ$1,'B-LogEmaxOverpEC50'!$A$1:$AL$1,0),FALSE),"")</f>
        <v/>
      </c>
      <c r="BA210" s="321" t="str">
        <f>_xlfn.IFNA(VLOOKUP($B210,'B-LogEmaxOverpEC50'!$A:$AL,MATCH(BA$1,'B-LogEmaxOverpEC50'!$A$1:$AL$1,0),FALSE),"")</f>
        <v/>
      </c>
      <c r="BB210" s="321" t="str">
        <f>_xlfn.IFNA(VLOOKUP($B210,'B-LogEmaxOverpEC50'!$A:$AL,MATCH(BB$1,'B-LogEmaxOverpEC50'!$A$1:$AL$1,0),FALSE),"")</f>
        <v/>
      </c>
      <c r="BC210" s="321" t="str">
        <f>_xlfn.IFNA(VLOOKUP($B210,'B-LogEmaxOverpEC50'!$A:$AL,MATCH(BC$1,'B-LogEmaxOverpEC50'!$A$1:$AL$1,0),FALSE),"")</f>
        <v/>
      </c>
      <c r="BD210" s="321" t="str">
        <f>_xlfn.IFNA(VLOOKUP($B210,'B-LogEmaxOverpEC50'!$A:$AL,MATCH(BD$1,'B-LogEmaxOverpEC50'!$A$1:$AL$1,0),FALSE),"")</f>
        <v/>
      </c>
      <c r="BE210" s="321" t="str">
        <f>_xlfn.IFNA(VLOOKUP($B210,'B-LogEmaxOverpEC50'!$A:$AL,MATCH(BE$1,'B-LogEmaxOverpEC50'!$A$1:$AL$1,0),FALSE),"")</f>
        <v/>
      </c>
      <c r="BF210" s="321" t="str">
        <f>_xlfn.IFNA(VLOOKUP($B210,'B-LogEmaxOverpEC50'!$A:$AL,MATCH(BF$1,'B-LogEmaxOverpEC50'!$A$1:$AL$1,0),FALSE),"")</f>
        <v/>
      </c>
      <c r="BG210" s="321" t="str">
        <f>_xlfn.IFNA(VLOOKUP($B210,'B-LogEmaxOverpEC50'!$A:$AL,MATCH(BG$1,'B-LogEmaxOverpEC50'!$A$1:$AL$1,0),FALSE),"")</f>
        <v/>
      </c>
      <c r="BH210" s="321" t="str">
        <f>_xlfn.IFNA(VLOOKUP($B210,'B-LogEmaxOverpEC50'!$A:$AL,MATCH(BH$1,'B-LogEmaxOverpEC50'!$A$1:$AL$1,0),FALSE),"")</f>
        <v/>
      </c>
      <c r="BI210" s="322" t="str">
        <f>_xlfn.IFNA(VLOOKUP($B210,'I-LogEmaxOverpEC50'!$A:$AR,MATCH(BI$1,'I-LogEmaxOverpEC50'!$A$1:$AR$1,0),FALSE),"")</f>
        <v/>
      </c>
      <c r="BJ210" s="320" t="str">
        <f>_xlfn.IFNA(VLOOKUP($B210,'I-LogEmaxOverpEC50'!$A:$AR,MATCH(BJ$1,'I-LogEmaxOverpEC50'!$A$1:$AR$1,0),FALSE),"")</f>
        <v/>
      </c>
      <c r="BK210" s="320" t="str">
        <f>_xlfn.IFNA(VLOOKUP($B210,'I-LogEmaxOverpEC50'!$A:$AR,MATCH(BK$1,'I-LogEmaxOverpEC50'!$A$1:$AR$1,0),FALSE),"")</f>
        <v/>
      </c>
      <c r="BL210" s="320" t="str">
        <f>_xlfn.IFNA(VLOOKUP($B210,'I-LogEmaxOverpEC50'!$A:$AR,MATCH(BL$1,'I-LogEmaxOverpEC50'!$A$1:$AR$1,0),FALSE),"")</f>
        <v/>
      </c>
      <c r="BM210" s="320" t="str">
        <f>_xlfn.IFNA(VLOOKUP($B210,'I-LogEmaxOverpEC50'!$A:$AR,MATCH(BM$1,'I-LogEmaxOverpEC50'!$A$1:$AR$1,0),FALSE),"")</f>
        <v/>
      </c>
      <c r="BN210" s="320" t="str">
        <f>_xlfn.IFNA(VLOOKUP($B210,'I-LogEmaxOverpEC50'!$A:$AR,MATCH(BN$1,'I-LogEmaxOverpEC50'!$A$1:$AR$1,0),FALSE),"")</f>
        <v/>
      </c>
      <c r="BO210" s="320" t="str">
        <f>_xlfn.IFNA(VLOOKUP($B210,'I-LogEmaxOverpEC50'!$A:$AR,MATCH(BO$1,'I-LogEmaxOverpEC50'!$A$1:$AR$1,0),FALSE),"")</f>
        <v/>
      </c>
      <c r="BP210" s="320" t="str">
        <f>_xlfn.IFNA(VLOOKUP($B210,'I-LogEmaxOverpEC50'!$A:$AR,MATCH(BP$1,'I-LogEmaxOverpEC50'!$A$1:$AR$1,0),FALSE),"")</f>
        <v/>
      </c>
      <c r="BQ210" s="320" t="str">
        <f>_xlfn.IFNA(VLOOKUP($B210,'I-LogEmaxOverpEC50'!$A:$AR,MATCH(BQ$1,'I-LogEmaxOverpEC50'!$A$1:$AR$1,0),FALSE),"")</f>
        <v/>
      </c>
      <c r="BR210" s="320" t="str">
        <f>_xlfn.IFNA(VLOOKUP($B210,'I-LogEmaxOverpEC50'!$A:$AR,MATCH(BR$1,'I-LogEmaxOverpEC50'!$A$1:$AR$1,0),FALSE),"")</f>
        <v/>
      </c>
      <c r="BS210" s="320" t="str">
        <f>_xlfn.IFNA(VLOOKUP($B210,'I-LogEmaxOverpEC50'!$A:$AR,MATCH(BS$1,'I-LogEmaxOverpEC50'!$A$1:$AR$1,0),FALSE),"")</f>
        <v/>
      </c>
      <c r="BT210" s="320" t="str">
        <f>_xlfn.IFNA(VLOOKUP($B210,'I-LogEmaxOverpEC50'!$A:$AR,MATCH(BT$1,'I-LogEmaxOverpEC50'!$A$1:$AR$1,0),FALSE),"")</f>
        <v/>
      </c>
      <c r="BU210" s="320" t="str">
        <f>_xlfn.IFNA(VLOOKUP($B210,'I-LogEmaxOverpEC50'!$A:$AR,MATCH(BU$1,'I-LogEmaxOverpEC50'!$A$1:$AR$1,0),FALSE),"")</f>
        <v/>
      </c>
      <c r="BV210" s="114" t="str" cm="1">
        <f t="array" ref="BV210">_xlfn.IFS(AND($C210="A",_xlfn.CONCAT(F210:G210)&lt;&gt;"",$A210=1),"x",AND($C210="A",_xlfn.CONCAT(F210:G210)="",$A210=1),"-",$A$1&lt;&gt;"","")</f>
        <v/>
      </c>
      <c r="BW210" s="113" t="str" cm="1">
        <f t="array" ref="BW210">_xlfn.IFS(AND($C210="A",_xlfn.CONCAT(H210:L210)&lt;&gt;"",$A210=1),"x",AND($C210="A",_xlfn.CONCAT(H210:L210)="",$A210=1),"-",$A$1&lt;&gt;"","")</f>
        <v/>
      </c>
      <c r="BX210" s="113" t="str" cm="1">
        <f t="array" ref="BX210">_xlfn.IFS(AND($C210="A",_xlfn.CONCAT(M210:P210)&lt;&gt;"",$A210=1),"x",AND($C210="A",_xlfn.CONCAT(M210:P210)="",$A210=1),"-",$A$1&lt;&gt;"","")</f>
        <v/>
      </c>
      <c r="BY210" s="113" t="str" cm="1">
        <f t="array" ref="BY210">_xlfn.IFS(AND($C210="A",_xlfn.CONCAT(Q210:R210)&lt;&gt;"",$A210=1),"x",AND($C210="A",_xlfn.CONCAT(Q210:R210)="",$A210=1),"-",$A$1&lt;&gt;"","")</f>
        <v/>
      </c>
      <c r="BZ210" s="121" t="str">
        <f t="shared" si="130"/>
        <v/>
      </c>
      <c r="CA210" s="120" t="str">
        <f t="shared" si="131"/>
        <v/>
      </c>
      <c r="CB210" s="120" t="str">
        <f t="shared" si="132"/>
        <v/>
      </c>
      <c r="CC210" s="120" t="str">
        <f t="shared" si="133"/>
        <v/>
      </c>
      <c r="CD210" s="121" t="str">
        <f t="shared" si="134"/>
        <v/>
      </c>
      <c r="CE210" s="120" t="str">
        <f t="shared" si="135"/>
        <v/>
      </c>
      <c r="CF210" s="120" t="str">
        <f t="shared" si="136"/>
        <v/>
      </c>
      <c r="CG210" s="120" t="str">
        <f t="shared" si="137"/>
        <v/>
      </c>
      <c r="CH210" s="120" t="str">
        <f t="shared" si="138"/>
        <v/>
      </c>
      <c r="CI210" s="120" t="str">
        <f t="shared" si="139"/>
        <v/>
      </c>
    </row>
    <row r="211" spans="1:87" x14ac:dyDescent="0.2">
      <c r="A211" s="311" cm="1">
        <f t="array" ref="A211">_xlfn.IFS(SUM(F211:R211)&gt;0,1,Z211&gt;0,2,TRUE,3)</f>
        <v>2</v>
      </c>
      <c r="B211" s="311" t="s">
        <v>922</v>
      </c>
      <c r="C211" s="311" t="str">
        <f>_xlfn.XLOOKUP(B211,RecNamesAll!A:A,RecNamesAll!E:E)</f>
        <v>A</v>
      </c>
      <c r="D211" s="311" t="str">
        <f>_xlfn.XLOOKUP(B211,RecNamesAll!A:A,RecNamesAll!C:C)</f>
        <v>NPBW2</v>
      </c>
      <c r="F211" s="312" t="str">
        <f t="shared" si="105"/>
        <v/>
      </c>
      <c r="G211" s="313" t="str">
        <f t="shared" si="106"/>
        <v/>
      </c>
      <c r="H211" s="312" t="str">
        <f t="shared" si="107"/>
        <v/>
      </c>
      <c r="I211" s="313" t="str">
        <f t="shared" si="108"/>
        <v/>
      </c>
      <c r="J211" s="313" t="str">
        <f t="shared" si="109"/>
        <v/>
      </c>
      <c r="K211" s="313" t="str">
        <f t="shared" si="110"/>
        <v/>
      </c>
      <c r="L211" s="313" t="str">
        <f t="shared" si="111"/>
        <v/>
      </c>
      <c r="M211" s="312" t="str">
        <f t="shared" si="112"/>
        <v/>
      </c>
      <c r="N211" s="313" t="str">
        <f t="shared" si="113"/>
        <v/>
      </c>
      <c r="O211" s="313" t="str">
        <f t="shared" si="114"/>
        <v/>
      </c>
      <c r="P211" s="313" t="str">
        <f t="shared" si="115"/>
        <v/>
      </c>
      <c r="Q211" s="312" t="str">
        <f t="shared" si="116"/>
        <v/>
      </c>
      <c r="R211" s="313" t="str">
        <f t="shared" si="117"/>
        <v/>
      </c>
      <c r="S211" s="314" t="str">
        <f t="shared" si="118"/>
        <v/>
      </c>
      <c r="T211" s="315" t="str">
        <f t="shared" si="119"/>
        <v>A</v>
      </c>
      <c r="U211" s="311" t="str">
        <f t="shared" si="120"/>
        <v>NPBW2</v>
      </c>
      <c r="V211" s="316" t="str">
        <f>IF(VLOOKUP($B211,GtP!$A:$AA,MATCH("Gs_0-2",GtP!$A$1:$AA$1,0),FALSE)=0,"",VLOOKUP($B211,GtP!$A:$AA,MATCH("Gs_0-2",GtP!$A$1:$AA$1,0),FALSE))</f>
        <v/>
      </c>
      <c r="W211" s="317">
        <f>IF(VLOOKUP($B211,GtP!$A:$AA,MATCH("Gi/o_0-2",GtP!$A$1:$AA$1,0),FALSE)=0,"",VLOOKUP($B211,GtP!$A:$AA,MATCH("Gi/o_0-2",GtP!$A$1:$AA$1,0),FALSE))</f>
        <v>1</v>
      </c>
      <c r="X211" s="317" t="str">
        <f>IF(VLOOKUP($B211,GtP!$A:$AA,MATCH("Gq/11_0-2",GtP!$A$1:$AA$1,0),FALSE)=0,"",VLOOKUP($B211,GtP!$A:$AA,MATCH("Gq/11_0-2",GtP!$A$1:$AA$1,0),FALSE))</f>
        <v/>
      </c>
      <c r="Y211" s="317" t="str">
        <f>IF(VLOOKUP($B211,GtP!$A:$AA,MATCH("G12/13_0-2",GtP!$A$1:$AA$1,0),FALSE)=0,"",VLOOKUP($B211,GtP!$A:$AA,MATCH("G12/13_0-2",GtP!$A$1:$AA$1,0),FALSE))</f>
        <v/>
      </c>
      <c r="Z211" s="318">
        <f t="shared" si="121"/>
        <v>1</v>
      </c>
      <c r="AA211" s="317" t="str">
        <f t="shared" si="122"/>
        <v/>
      </c>
      <c r="AB211" s="317">
        <f t="shared" si="123"/>
        <v>1</v>
      </c>
      <c r="AC211" s="317" t="str">
        <f t="shared" si="124"/>
        <v/>
      </c>
      <c r="AD211" s="317" t="str">
        <f t="shared" si="125"/>
        <v/>
      </c>
      <c r="AE211" s="315" t="str">
        <f t="shared" si="126"/>
        <v/>
      </c>
      <c r="AF211" s="311" t="str">
        <f t="shared" si="127"/>
        <v/>
      </c>
      <c r="AG211" s="311" t="str">
        <f t="shared" si="128"/>
        <v/>
      </c>
      <c r="AH211" s="311" t="str">
        <f t="shared" si="129"/>
        <v/>
      </c>
      <c r="AI211" s="316" t="str">
        <f>_xlfn.CONCAT(IF(AV211="","-","B"),IF(BI211="","-","I"),VLOOKUP($B211,GtP!$A:$BB,MATCH("Gs_0-1",GtP!$A$1:$BB$1,0),FALSE))</f>
        <v>---</v>
      </c>
      <c r="AJ211" s="317" t="str">
        <f>_xlfn.CONCAT(IF(AW211="","-","B"),IF(BJ211="","-","I"),VLOOKUP($B211,GtP!$A:$BB,MATCH("Gs_0-1",GtP!$A$1:$BB$1,0),FALSE))</f>
        <v>---</v>
      </c>
      <c r="AK211" s="317" t="str">
        <f>_xlfn.CONCAT(IF(AX211="","-","B"),IF(BK211="","-","I"),VLOOKUP($B211,GtP!$A:$BB,MATCH("Gi/o_0-1",GtP!$A$1:$BB$1,0),FALSE))</f>
        <v>--G</v>
      </c>
      <c r="AL211" s="317" t="str">
        <f>_xlfn.CONCAT(IF(AY211="","-","B"),IF(BL211="","-","I"),VLOOKUP($B211,GtP!$A:$BB,MATCH("Gi/o_0-1",GtP!$A$1:$BB$1,0),FALSE))</f>
        <v>--G</v>
      </c>
      <c r="AM211" s="317" t="str">
        <f>_xlfn.CONCAT(IF(AZ211="","-","B"),IF(BM211="","-","I"),VLOOKUP($B211,GtP!$A:$BB,MATCH("Gi/o_0-1",GtP!$A$1:$BB$1,0),FALSE))</f>
        <v>--G</v>
      </c>
      <c r="AN211" s="317" t="str">
        <f>_xlfn.CONCAT(IF(BA211="","-","B"),IF(BN211="","-","I"),VLOOKUP($B211,GtP!$A:$BB,MATCH("Gi/o_0-1",GtP!$A$1:$BB$1,0),FALSE))</f>
        <v>--G</v>
      </c>
      <c r="AO211" s="317" t="str">
        <f>_xlfn.CONCAT(IF(BB211="","-","B"),IF(BO211="","-","I"),VLOOKUP($B211,GtP!$A:$BB,MATCH("Gi/o_0-1",GtP!$A$1:$BB$1,0),FALSE))</f>
        <v>--G</v>
      </c>
      <c r="AP211" s="317" t="str">
        <f>_xlfn.CONCAT(IF(BC211="","-","B"),IF(BP211="","-","I"),VLOOKUP($B211,GtP!$A:$BB,MATCH("Gq/11_0-1",GtP!$A$1:$BB$1,0),FALSE))</f>
        <v>---</v>
      </c>
      <c r="AQ211" s="317" t="str">
        <f>_xlfn.CONCAT(IF(BD211="","-","B"),IF(BQ211="","-","I"),VLOOKUP($B211,GtP!$A:$BB,MATCH("Gq/11_0-1",GtP!$A$1:$BB$1,0),FALSE))</f>
        <v>---</v>
      </c>
      <c r="AR211" s="317" t="str">
        <f>_xlfn.CONCAT(IF(BE211="","-","B"),IF(BR211="","-","I"),VLOOKUP($B211,GtP!$A:$BB,MATCH("Gq/11_0-1",GtP!$A$1:$BB$1,0),FALSE))</f>
        <v>---</v>
      </c>
      <c r="AS211" s="317" t="str">
        <f>_xlfn.CONCAT(IF(BF211="","-","B"),IF(BS211="","-","I"),VLOOKUP($B211,GtP!$A:$BB,MATCH("Gq/11_0-1",GtP!$A$1:$BB$1,0),FALSE))</f>
        <v>---</v>
      </c>
      <c r="AT211" s="317" t="str">
        <f>_xlfn.CONCAT(IF(BG211="","-","B"),IF(BT211="","-","I"),VLOOKUP($B211,GtP!$A:$BB,MATCH("G12/13_0-1",GtP!$A$1:$BB$1,0),FALSE))</f>
        <v>---</v>
      </c>
      <c r="AU211" s="317" t="str">
        <f>_xlfn.CONCAT(IF(BH211="","-","B"),IF(BU211="","-","I"),VLOOKUP($B211,GtP!$A:$BB,MATCH("G12/13_0-1",GtP!$A$1:$BB$1,0),FALSE))</f>
        <v>---</v>
      </c>
      <c r="AV211" s="319" t="str">
        <f>_xlfn.IFNA(VLOOKUP($B211,'B-LogEmaxOverpEC50'!$A:$AL,MATCH(AV$1,'B-LogEmaxOverpEC50'!$A$1:$AL$1,0),FALSE),"")</f>
        <v/>
      </c>
      <c r="AX211" s="321" t="str">
        <f>_xlfn.IFNA(VLOOKUP($B211,'B-LogEmaxOverpEC50'!$A:$AL,MATCH(AX$1,'B-LogEmaxOverpEC50'!$A$1:$AL$1,0),FALSE),"")</f>
        <v/>
      </c>
      <c r="AY211" s="321" t="str">
        <f>_xlfn.IFNA(VLOOKUP($B211,'B-LogEmaxOverpEC50'!$A:$AL,MATCH(AY$1,'B-LogEmaxOverpEC50'!$A$1:$AL$1,0),FALSE),"")</f>
        <v/>
      </c>
      <c r="AZ211" s="321" t="str">
        <f>_xlfn.IFNA(VLOOKUP($B211,'B-LogEmaxOverpEC50'!$A:$AL,MATCH(AZ$1,'B-LogEmaxOverpEC50'!$A$1:$AL$1,0),FALSE),"")</f>
        <v/>
      </c>
      <c r="BA211" s="321" t="str">
        <f>_xlfn.IFNA(VLOOKUP($B211,'B-LogEmaxOverpEC50'!$A:$AL,MATCH(BA$1,'B-LogEmaxOverpEC50'!$A$1:$AL$1,0),FALSE),"")</f>
        <v/>
      </c>
      <c r="BB211" s="321" t="str">
        <f>_xlfn.IFNA(VLOOKUP($B211,'B-LogEmaxOverpEC50'!$A:$AL,MATCH(BB$1,'B-LogEmaxOverpEC50'!$A$1:$AL$1,0),FALSE),"")</f>
        <v/>
      </c>
      <c r="BC211" s="321" t="str">
        <f>_xlfn.IFNA(VLOOKUP($B211,'B-LogEmaxOverpEC50'!$A:$AL,MATCH(BC$1,'B-LogEmaxOverpEC50'!$A$1:$AL$1,0),FALSE),"")</f>
        <v/>
      </c>
      <c r="BD211" s="321" t="str">
        <f>_xlfn.IFNA(VLOOKUP($B211,'B-LogEmaxOverpEC50'!$A:$AL,MATCH(BD$1,'B-LogEmaxOverpEC50'!$A$1:$AL$1,0),FALSE),"")</f>
        <v/>
      </c>
      <c r="BE211" s="321" t="str">
        <f>_xlfn.IFNA(VLOOKUP($B211,'B-LogEmaxOverpEC50'!$A:$AL,MATCH(BE$1,'B-LogEmaxOverpEC50'!$A$1:$AL$1,0),FALSE),"")</f>
        <v/>
      </c>
      <c r="BF211" s="321" t="str">
        <f>_xlfn.IFNA(VLOOKUP($B211,'B-LogEmaxOverpEC50'!$A:$AL,MATCH(BF$1,'B-LogEmaxOverpEC50'!$A$1:$AL$1,0),FALSE),"")</f>
        <v/>
      </c>
      <c r="BG211" s="321" t="str">
        <f>_xlfn.IFNA(VLOOKUP($B211,'B-LogEmaxOverpEC50'!$A:$AL,MATCH(BG$1,'B-LogEmaxOverpEC50'!$A$1:$AL$1,0),FALSE),"")</f>
        <v/>
      </c>
      <c r="BH211" s="321" t="str">
        <f>_xlfn.IFNA(VLOOKUP($B211,'B-LogEmaxOverpEC50'!$A:$AL,MATCH(BH$1,'B-LogEmaxOverpEC50'!$A$1:$AL$1,0),FALSE),"")</f>
        <v/>
      </c>
      <c r="BI211" s="322" t="str">
        <f>_xlfn.IFNA(VLOOKUP($B211,'I-LogEmaxOverpEC50'!$A:$AR,MATCH(BI$1,'I-LogEmaxOverpEC50'!$A$1:$AR$1,0),FALSE),"")</f>
        <v/>
      </c>
      <c r="BJ211" s="320" t="str">
        <f>_xlfn.IFNA(VLOOKUP($B211,'I-LogEmaxOverpEC50'!$A:$AR,MATCH(BJ$1,'I-LogEmaxOverpEC50'!$A$1:$AR$1,0),FALSE),"")</f>
        <v/>
      </c>
      <c r="BK211" s="320" t="str">
        <f>_xlfn.IFNA(VLOOKUP($B211,'I-LogEmaxOverpEC50'!$A:$AR,MATCH(BK$1,'I-LogEmaxOverpEC50'!$A$1:$AR$1,0),FALSE),"")</f>
        <v/>
      </c>
      <c r="BL211" s="320" t="str">
        <f>_xlfn.IFNA(VLOOKUP($B211,'I-LogEmaxOverpEC50'!$A:$AR,MATCH(BL$1,'I-LogEmaxOverpEC50'!$A$1:$AR$1,0),FALSE),"")</f>
        <v/>
      </c>
      <c r="BM211" s="320" t="str">
        <f>_xlfn.IFNA(VLOOKUP($B211,'I-LogEmaxOverpEC50'!$A:$AR,MATCH(BM$1,'I-LogEmaxOverpEC50'!$A$1:$AR$1,0),FALSE),"")</f>
        <v/>
      </c>
      <c r="BN211" s="320" t="str">
        <f>_xlfn.IFNA(VLOOKUP($B211,'I-LogEmaxOverpEC50'!$A:$AR,MATCH(BN$1,'I-LogEmaxOverpEC50'!$A$1:$AR$1,0),FALSE),"")</f>
        <v/>
      </c>
      <c r="BO211" s="320" t="str">
        <f>_xlfn.IFNA(VLOOKUP($B211,'I-LogEmaxOverpEC50'!$A:$AR,MATCH(BO$1,'I-LogEmaxOverpEC50'!$A$1:$AR$1,0),FALSE),"")</f>
        <v/>
      </c>
      <c r="BP211" s="320" t="str">
        <f>_xlfn.IFNA(VLOOKUP($B211,'I-LogEmaxOverpEC50'!$A:$AR,MATCH(BP$1,'I-LogEmaxOverpEC50'!$A$1:$AR$1,0),FALSE),"")</f>
        <v/>
      </c>
      <c r="BQ211" s="320" t="str">
        <f>_xlfn.IFNA(VLOOKUP($B211,'I-LogEmaxOverpEC50'!$A:$AR,MATCH(BQ$1,'I-LogEmaxOverpEC50'!$A$1:$AR$1,0),FALSE),"")</f>
        <v/>
      </c>
      <c r="BR211" s="320" t="str">
        <f>_xlfn.IFNA(VLOOKUP($B211,'I-LogEmaxOverpEC50'!$A:$AR,MATCH(BR$1,'I-LogEmaxOverpEC50'!$A$1:$AR$1,0),FALSE),"")</f>
        <v/>
      </c>
      <c r="BS211" s="320" t="str">
        <f>_xlfn.IFNA(VLOOKUP($B211,'I-LogEmaxOverpEC50'!$A:$AR,MATCH(BS$1,'I-LogEmaxOverpEC50'!$A$1:$AR$1,0),FALSE),"")</f>
        <v/>
      </c>
      <c r="BT211" s="320" t="str">
        <f>_xlfn.IFNA(VLOOKUP($B211,'I-LogEmaxOverpEC50'!$A:$AR,MATCH(BT$1,'I-LogEmaxOverpEC50'!$A$1:$AR$1,0),FALSE),"")</f>
        <v/>
      </c>
      <c r="BU211" s="320" t="str">
        <f>_xlfn.IFNA(VLOOKUP($B211,'I-LogEmaxOverpEC50'!$A:$AR,MATCH(BU$1,'I-LogEmaxOverpEC50'!$A$1:$AR$1,0),FALSE),"")</f>
        <v/>
      </c>
      <c r="BV211" s="114" t="str" cm="1">
        <f t="array" ref="BV211">_xlfn.IFS(AND($C211="A",_xlfn.CONCAT(F211:G211)&lt;&gt;"",$A211=1),"x",AND($C211="A",_xlfn.CONCAT(F211:G211)="",$A211=1),"-",$A$1&lt;&gt;"","")</f>
        <v/>
      </c>
      <c r="BW211" s="113" t="str" cm="1">
        <f t="array" ref="BW211">_xlfn.IFS(AND($C211="A",_xlfn.CONCAT(H211:L211)&lt;&gt;"",$A211=1),"x",AND($C211="A",_xlfn.CONCAT(H211:L211)="",$A211=1),"-",$A$1&lt;&gt;"","")</f>
        <v/>
      </c>
      <c r="BX211" s="113" t="str" cm="1">
        <f t="array" ref="BX211">_xlfn.IFS(AND($C211="A",_xlfn.CONCAT(M211:P211)&lt;&gt;"",$A211=1),"x",AND($C211="A",_xlfn.CONCAT(M211:P211)="",$A211=1),"-",$A$1&lt;&gt;"","")</f>
        <v/>
      </c>
      <c r="BY211" s="113" t="str" cm="1">
        <f t="array" ref="BY211">_xlfn.IFS(AND($C211="A",_xlfn.CONCAT(Q211:R211)&lt;&gt;"",$A211=1),"x",AND($C211="A",_xlfn.CONCAT(Q211:R211)="",$A211=1),"-",$A$1&lt;&gt;"","")</f>
        <v/>
      </c>
      <c r="BZ211" s="121" t="str">
        <f t="shared" si="130"/>
        <v/>
      </c>
      <c r="CA211" s="120" t="str">
        <f t="shared" si="131"/>
        <v/>
      </c>
      <c r="CB211" s="120" t="str">
        <f t="shared" si="132"/>
        <v/>
      </c>
      <c r="CC211" s="120" t="str">
        <f t="shared" si="133"/>
        <v/>
      </c>
      <c r="CD211" s="121" t="str">
        <f t="shared" si="134"/>
        <v/>
      </c>
      <c r="CE211" s="120" t="str">
        <f t="shared" si="135"/>
        <v/>
      </c>
      <c r="CF211" s="120" t="str">
        <f t="shared" si="136"/>
        <v/>
      </c>
      <c r="CG211" s="120" t="str">
        <f t="shared" si="137"/>
        <v/>
      </c>
      <c r="CH211" s="120" t="str">
        <f t="shared" si="138"/>
        <v/>
      </c>
      <c r="CI211" s="120" t="str">
        <f t="shared" si="139"/>
        <v/>
      </c>
    </row>
    <row r="212" spans="1:87" x14ac:dyDescent="0.2">
      <c r="A212" s="311" cm="1">
        <f t="array" ref="A212">_xlfn.IFS(SUM(F212:R212)&gt;0,1,Z212&gt;0,2,TRUE,3)</f>
        <v>2</v>
      </c>
      <c r="B212" s="311" t="s">
        <v>2024</v>
      </c>
      <c r="C212" s="311" t="str">
        <f>_xlfn.XLOOKUP(B212,RecNamesAll!A:A,RecNamesAll!E:E)</f>
        <v>A</v>
      </c>
      <c r="D212" s="311" t="str">
        <f>_xlfn.XLOOKUP(B212,RecNamesAll!A:A,RecNamesAll!C:C)</f>
        <v>OPN5</v>
      </c>
      <c r="F212" s="312" t="str">
        <f t="shared" si="105"/>
        <v/>
      </c>
      <c r="G212" s="313" t="str">
        <f t="shared" si="106"/>
        <v/>
      </c>
      <c r="H212" s="312" t="str">
        <f t="shared" si="107"/>
        <v/>
      </c>
      <c r="I212" s="313" t="str">
        <f t="shared" si="108"/>
        <v/>
      </c>
      <c r="J212" s="313" t="str">
        <f t="shared" si="109"/>
        <v/>
      </c>
      <c r="K212" s="313" t="str">
        <f t="shared" si="110"/>
        <v/>
      </c>
      <c r="L212" s="313" t="str">
        <f t="shared" si="111"/>
        <v/>
      </c>
      <c r="M212" s="312" t="str">
        <f t="shared" si="112"/>
        <v/>
      </c>
      <c r="N212" s="313" t="str">
        <f t="shared" si="113"/>
        <v/>
      </c>
      <c r="O212" s="313" t="str">
        <f t="shared" si="114"/>
        <v/>
      </c>
      <c r="P212" s="313" t="str">
        <f t="shared" si="115"/>
        <v/>
      </c>
      <c r="Q212" s="312" t="str">
        <f t="shared" si="116"/>
        <v/>
      </c>
      <c r="R212" s="313" t="str">
        <f t="shared" si="117"/>
        <v/>
      </c>
      <c r="S212" s="314" t="str">
        <f t="shared" si="118"/>
        <v/>
      </c>
      <c r="T212" s="315" t="str">
        <f t="shared" si="119"/>
        <v>A</v>
      </c>
      <c r="U212" s="311" t="str">
        <f t="shared" si="120"/>
        <v>OPN5</v>
      </c>
      <c r="V212" s="316" t="str">
        <f>IF(VLOOKUP($B212,GtP!$A:$AA,MATCH("Gs_0-2",GtP!$A$1:$AA$1,0),FALSE)=0,"",VLOOKUP($B212,GtP!$A:$AA,MATCH("Gs_0-2",GtP!$A$1:$AA$1,0),FALSE))</f>
        <v/>
      </c>
      <c r="W212" s="317">
        <f>IF(VLOOKUP($B212,GtP!$A:$AA,MATCH("Gi/o_0-2",GtP!$A$1:$AA$1,0),FALSE)=0,"",VLOOKUP($B212,GtP!$A:$AA,MATCH("Gi/o_0-2",GtP!$A$1:$AA$1,0),FALSE))</f>
        <v>1</v>
      </c>
      <c r="X212" s="317" t="str">
        <f>IF(VLOOKUP($B212,GtP!$A:$AA,MATCH("Gq/11_0-2",GtP!$A$1:$AA$1,0),FALSE)=0,"",VLOOKUP($B212,GtP!$A:$AA,MATCH("Gq/11_0-2",GtP!$A$1:$AA$1,0),FALSE))</f>
        <v/>
      </c>
      <c r="Y212" s="317" t="str">
        <f>IF(VLOOKUP($B212,GtP!$A:$AA,MATCH("G12/13_0-2",GtP!$A$1:$AA$1,0),FALSE)=0,"",VLOOKUP($B212,GtP!$A:$AA,MATCH("G12/13_0-2",GtP!$A$1:$AA$1,0),FALSE))</f>
        <v/>
      </c>
      <c r="Z212" s="318">
        <f t="shared" si="121"/>
        <v>1</v>
      </c>
      <c r="AA212" s="317" t="str">
        <f t="shared" si="122"/>
        <v/>
      </c>
      <c r="AB212" s="317">
        <f t="shared" si="123"/>
        <v>1</v>
      </c>
      <c r="AC212" s="317" t="str">
        <f t="shared" si="124"/>
        <v/>
      </c>
      <c r="AD212" s="317" t="str">
        <f t="shared" si="125"/>
        <v/>
      </c>
      <c r="AE212" s="315" t="str">
        <f t="shared" si="126"/>
        <v/>
      </c>
      <c r="AF212" s="311" t="str">
        <f t="shared" si="127"/>
        <v/>
      </c>
      <c r="AG212" s="311" t="str">
        <f t="shared" si="128"/>
        <v/>
      </c>
      <c r="AH212" s="311" t="str">
        <f t="shared" si="129"/>
        <v/>
      </c>
      <c r="AI212" s="316" t="str">
        <f>_xlfn.CONCAT(IF(AV212="","-","B"),IF(BI212="","-","I"),VLOOKUP($B212,GtP!$A:$BB,MATCH("Gs_0-1",GtP!$A$1:$BB$1,0),FALSE))</f>
        <v>---</v>
      </c>
      <c r="AJ212" s="317" t="str">
        <f>_xlfn.CONCAT(IF(AW212="","-","B"),IF(BJ212="","-","I"),VLOOKUP($B212,GtP!$A:$BB,MATCH("Gs_0-1",GtP!$A$1:$BB$1,0),FALSE))</f>
        <v>---</v>
      </c>
      <c r="AK212" s="317" t="str">
        <f>_xlfn.CONCAT(IF(AX212="","-","B"),IF(BK212="","-","I"),VLOOKUP($B212,GtP!$A:$BB,MATCH("Gi/o_0-1",GtP!$A$1:$BB$1,0),FALSE))</f>
        <v>--G</v>
      </c>
      <c r="AL212" s="317" t="str">
        <f>_xlfn.CONCAT(IF(AY212="","-","B"),IF(BL212="","-","I"),VLOOKUP($B212,GtP!$A:$BB,MATCH("Gi/o_0-1",GtP!$A$1:$BB$1,0),FALSE))</f>
        <v>--G</v>
      </c>
      <c r="AM212" s="317" t="str">
        <f>_xlfn.CONCAT(IF(AZ212="","-","B"),IF(BM212="","-","I"),VLOOKUP($B212,GtP!$A:$BB,MATCH("Gi/o_0-1",GtP!$A$1:$BB$1,0),FALSE))</f>
        <v>--G</v>
      </c>
      <c r="AN212" s="317" t="str">
        <f>_xlfn.CONCAT(IF(BA212="","-","B"),IF(BN212="","-","I"),VLOOKUP($B212,GtP!$A:$BB,MATCH("Gi/o_0-1",GtP!$A$1:$BB$1,0),FALSE))</f>
        <v>--G</v>
      </c>
      <c r="AO212" s="317" t="str">
        <f>_xlfn.CONCAT(IF(BB212="","-","B"),IF(BO212="","-","I"),VLOOKUP($B212,GtP!$A:$BB,MATCH("Gi/o_0-1",GtP!$A$1:$BB$1,0),FALSE))</f>
        <v>--G</v>
      </c>
      <c r="AP212" s="317" t="str">
        <f>_xlfn.CONCAT(IF(BC212="","-","B"),IF(BP212="","-","I"),VLOOKUP($B212,GtP!$A:$BB,MATCH("Gq/11_0-1",GtP!$A$1:$BB$1,0),FALSE))</f>
        <v>---</v>
      </c>
      <c r="AQ212" s="317" t="str">
        <f>_xlfn.CONCAT(IF(BD212="","-","B"),IF(BQ212="","-","I"),VLOOKUP($B212,GtP!$A:$BB,MATCH("Gq/11_0-1",GtP!$A$1:$BB$1,0),FALSE))</f>
        <v>---</v>
      </c>
      <c r="AR212" s="317" t="str">
        <f>_xlfn.CONCAT(IF(BE212="","-","B"),IF(BR212="","-","I"),VLOOKUP($B212,GtP!$A:$BB,MATCH("Gq/11_0-1",GtP!$A$1:$BB$1,0),FALSE))</f>
        <v>---</v>
      </c>
      <c r="AS212" s="317" t="str">
        <f>_xlfn.CONCAT(IF(BF212="","-","B"),IF(BS212="","-","I"),VLOOKUP($B212,GtP!$A:$BB,MATCH("Gq/11_0-1",GtP!$A$1:$BB$1,0),FALSE))</f>
        <v>---</v>
      </c>
      <c r="AT212" s="317" t="str">
        <f>_xlfn.CONCAT(IF(BG212="","-","B"),IF(BT212="","-","I"),VLOOKUP($B212,GtP!$A:$BB,MATCH("G12/13_0-1",GtP!$A$1:$BB$1,0),FALSE))</f>
        <v>---</v>
      </c>
      <c r="AU212" s="317" t="str">
        <f>_xlfn.CONCAT(IF(BH212="","-","B"),IF(BU212="","-","I"),VLOOKUP($B212,GtP!$A:$BB,MATCH("G12/13_0-1",GtP!$A$1:$BB$1,0),FALSE))</f>
        <v>---</v>
      </c>
      <c r="AV212" s="319" t="str">
        <f>_xlfn.IFNA(VLOOKUP($B212,'B-LogEmaxOverpEC50'!$A:$AL,MATCH(AV$1,'B-LogEmaxOverpEC50'!$A$1:$AL$1,0),FALSE),"")</f>
        <v/>
      </c>
      <c r="AX212" s="321" t="str">
        <f>_xlfn.IFNA(VLOOKUP($B212,'B-LogEmaxOverpEC50'!$A:$AL,MATCH(AX$1,'B-LogEmaxOverpEC50'!$A$1:$AL$1,0),FALSE),"")</f>
        <v/>
      </c>
      <c r="AY212" s="321" t="str">
        <f>_xlfn.IFNA(VLOOKUP($B212,'B-LogEmaxOverpEC50'!$A:$AL,MATCH(AY$1,'B-LogEmaxOverpEC50'!$A$1:$AL$1,0),FALSE),"")</f>
        <v/>
      </c>
      <c r="AZ212" s="321" t="str">
        <f>_xlfn.IFNA(VLOOKUP($B212,'B-LogEmaxOverpEC50'!$A:$AL,MATCH(AZ$1,'B-LogEmaxOverpEC50'!$A$1:$AL$1,0),FALSE),"")</f>
        <v/>
      </c>
      <c r="BA212" s="321" t="str">
        <f>_xlfn.IFNA(VLOOKUP($B212,'B-LogEmaxOverpEC50'!$A:$AL,MATCH(BA$1,'B-LogEmaxOverpEC50'!$A$1:$AL$1,0),FALSE),"")</f>
        <v/>
      </c>
      <c r="BB212" s="321" t="str">
        <f>_xlfn.IFNA(VLOOKUP($B212,'B-LogEmaxOverpEC50'!$A:$AL,MATCH(BB$1,'B-LogEmaxOverpEC50'!$A$1:$AL$1,0),FALSE),"")</f>
        <v/>
      </c>
      <c r="BC212" s="321" t="str">
        <f>_xlfn.IFNA(VLOOKUP($B212,'B-LogEmaxOverpEC50'!$A:$AL,MATCH(BC$1,'B-LogEmaxOverpEC50'!$A$1:$AL$1,0),FALSE),"")</f>
        <v/>
      </c>
      <c r="BD212" s="321" t="str">
        <f>_xlfn.IFNA(VLOOKUP($B212,'B-LogEmaxOverpEC50'!$A:$AL,MATCH(BD$1,'B-LogEmaxOverpEC50'!$A$1:$AL$1,0),FALSE),"")</f>
        <v/>
      </c>
      <c r="BE212" s="321" t="str">
        <f>_xlfn.IFNA(VLOOKUP($B212,'B-LogEmaxOverpEC50'!$A:$AL,MATCH(BE$1,'B-LogEmaxOverpEC50'!$A$1:$AL$1,0),FALSE),"")</f>
        <v/>
      </c>
      <c r="BF212" s="321" t="str">
        <f>_xlfn.IFNA(VLOOKUP($B212,'B-LogEmaxOverpEC50'!$A:$AL,MATCH(BF$1,'B-LogEmaxOverpEC50'!$A$1:$AL$1,0),FALSE),"")</f>
        <v/>
      </c>
      <c r="BG212" s="321" t="str">
        <f>_xlfn.IFNA(VLOOKUP($B212,'B-LogEmaxOverpEC50'!$A:$AL,MATCH(BG$1,'B-LogEmaxOverpEC50'!$A$1:$AL$1,0),FALSE),"")</f>
        <v/>
      </c>
      <c r="BH212" s="321" t="str">
        <f>_xlfn.IFNA(VLOOKUP($B212,'B-LogEmaxOverpEC50'!$A:$AL,MATCH(BH$1,'B-LogEmaxOverpEC50'!$A$1:$AL$1,0),FALSE),"")</f>
        <v/>
      </c>
      <c r="BI212" s="322" t="str">
        <f>_xlfn.IFNA(VLOOKUP($B212,'I-LogEmaxOverpEC50'!$A:$AR,MATCH(BI$1,'I-LogEmaxOverpEC50'!$A$1:$AR$1,0),FALSE),"")</f>
        <v/>
      </c>
      <c r="BJ212" s="320" t="str">
        <f>_xlfn.IFNA(VLOOKUP($B212,'I-LogEmaxOverpEC50'!$A:$AR,MATCH(BJ$1,'I-LogEmaxOverpEC50'!$A$1:$AR$1,0),FALSE),"")</f>
        <v/>
      </c>
      <c r="BK212" s="320" t="str">
        <f>_xlfn.IFNA(VLOOKUP($B212,'I-LogEmaxOverpEC50'!$A:$AR,MATCH(BK$1,'I-LogEmaxOverpEC50'!$A$1:$AR$1,0),FALSE),"")</f>
        <v/>
      </c>
      <c r="BL212" s="320" t="str">
        <f>_xlfn.IFNA(VLOOKUP($B212,'I-LogEmaxOverpEC50'!$A:$AR,MATCH(BL$1,'I-LogEmaxOverpEC50'!$A$1:$AR$1,0),FALSE),"")</f>
        <v/>
      </c>
      <c r="BM212" s="320" t="str">
        <f>_xlfn.IFNA(VLOOKUP($B212,'I-LogEmaxOverpEC50'!$A:$AR,MATCH(BM$1,'I-LogEmaxOverpEC50'!$A$1:$AR$1,0),FALSE),"")</f>
        <v/>
      </c>
      <c r="BN212" s="320" t="str">
        <f>_xlfn.IFNA(VLOOKUP($B212,'I-LogEmaxOverpEC50'!$A:$AR,MATCH(BN$1,'I-LogEmaxOverpEC50'!$A$1:$AR$1,0),FALSE),"")</f>
        <v/>
      </c>
      <c r="BO212" s="320" t="str">
        <f>_xlfn.IFNA(VLOOKUP($B212,'I-LogEmaxOverpEC50'!$A:$AR,MATCH(BO$1,'I-LogEmaxOverpEC50'!$A$1:$AR$1,0),FALSE),"")</f>
        <v/>
      </c>
      <c r="BP212" s="320" t="str">
        <f>_xlfn.IFNA(VLOOKUP($B212,'I-LogEmaxOverpEC50'!$A:$AR,MATCH(BP$1,'I-LogEmaxOverpEC50'!$A$1:$AR$1,0),FALSE),"")</f>
        <v/>
      </c>
      <c r="BQ212" s="320" t="str">
        <f>_xlfn.IFNA(VLOOKUP($B212,'I-LogEmaxOverpEC50'!$A:$AR,MATCH(BQ$1,'I-LogEmaxOverpEC50'!$A$1:$AR$1,0),FALSE),"")</f>
        <v/>
      </c>
      <c r="BR212" s="320" t="str">
        <f>_xlfn.IFNA(VLOOKUP($B212,'I-LogEmaxOverpEC50'!$A:$AR,MATCH(BR$1,'I-LogEmaxOverpEC50'!$A$1:$AR$1,0),FALSE),"")</f>
        <v/>
      </c>
      <c r="BS212" s="320" t="str">
        <f>_xlfn.IFNA(VLOOKUP($B212,'I-LogEmaxOverpEC50'!$A:$AR,MATCH(BS$1,'I-LogEmaxOverpEC50'!$A$1:$AR$1,0),FALSE),"")</f>
        <v/>
      </c>
      <c r="BT212" s="320" t="str">
        <f>_xlfn.IFNA(VLOOKUP($B212,'I-LogEmaxOverpEC50'!$A:$AR,MATCH(BT$1,'I-LogEmaxOverpEC50'!$A$1:$AR$1,0),FALSE),"")</f>
        <v/>
      </c>
      <c r="BU212" s="320" t="str">
        <f>_xlfn.IFNA(VLOOKUP($B212,'I-LogEmaxOverpEC50'!$A:$AR,MATCH(BU$1,'I-LogEmaxOverpEC50'!$A$1:$AR$1,0),FALSE),"")</f>
        <v/>
      </c>
      <c r="BV212" s="114" t="str" cm="1">
        <f t="array" ref="BV212">_xlfn.IFS(AND($C212="A",_xlfn.CONCAT(F212:G212)&lt;&gt;"",$A212=1),"x",AND($C212="A",_xlfn.CONCAT(F212:G212)="",$A212=1),"-",$A$1&lt;&gt;"","")</f>
        <v/>
      </c>
      <c r="BW212" s="113" t="str" cm="1">
        <f t="array" ref="BW212">_xlfn.IFS(AND($C212="A",_xlfn.CONCAT(H212:L212)&lt;&gt;"",$A212=1),"x",AND($C212="A",_xlfn.CONCAT(H212:L212)="",$A212=1),"-",$A$1&lt;&gt;"","")</f>
        <v/>
      </c>
      <c r="BX212" s="113" t="str" cm="1">
        <f t="array" ref="BX212">_xlfn.IFS(AND($C212="A",_xlfn.CONCAT(M212:P212)&lt;&gt;"",$A212=1),"x",AND($C212="A",_xlfn.CONCAT(M212:P212)="",$A212=1),"-",$A$1&lt;&gt;"","")</f>
        <v/>
      </c>
      <c r="BY212" s="113" t="str" cm="1">
        <f t="array" ref="BY212">_xlfn.IFS(AND($C212="A",_xlfn.CONCAT(Q212:R212)&lt;&gt;"",$A212=1),"x",AND($C212="A",_xlfn.CONCAT(Q212:R212)="",$A212=1),"-",$A$1&lt;&gt;"","")</f>
        <v/>
      </c>
      <c r="BZ212" s="121" t="str">
        <f t="shared" si="130"/>
        <v/>
      </c>
      <c r="CA212" s="120" t="str">
        <f t="shared" si="131"/>
        <v/>
      </c>
      <c r="CB212" s="120" t="str">
        <f t="shared" si="132"/>
        <v/>
      </c>
      <c r="CC212" s="120" t="str">
        <f t="shared" si="133"/>
        <v/>
      </c>
      <c r="CD212" s="121" t="str">
        <f t="shared" si="134"/>
        <v/>
      </c>
      <c r="CE212" s="120" t="str">
        <f t="shared" si="135"/>
        <v/>
      </c>
      <c r="CF212" s="120" t="str">
        <f t="shared" si="136"/>
        <v/>
      </c>
      <c r="CG212" s="120" t="str">
        <f t="shared" si="137"/>
        <v/>
      </c>
      <c r="CH212" s="120" t="str">
        <f t="shared" si="138"/>
        <v/>
      </c>
      <c r="CI212" s="120" t="str">
        <f t="shared" si="139"/>
        <v/>
      </c>
    </row>
    <row r="213" spans="1:87" x14ac:dyDescent="0.2">
      <c r="A213" s="311" cm="1">
        <f t="array" ref="A213">_xlfn.IFS(SUM(F213:R213)&gt;0,1,Z213&gt;0,2,TRUE,3)</f>
        <v>2</v>
      </c>
      <c r="B213" s="311" t="s">
        <v>863</v>
      </c>
      <c r="C213" s="311" t="str">
        <f>_xlfn.XLOOKUP(B213,RecNamesAll!A:A,RecNamesAll!E:E)</f>
        <v>A</v>
      </c>
      <c r="D213" s="311" t="str">
        <f>_xlfn.XLOOKUP(B213,RecNamesAll!A:A,RecNamesAll!C:C)</f>
        <v>OXE</v>
      </c>
      <c r="F213" s="312" t="str">
        <f t="shared" si="105"/>
        <v/>
      </c>
      <c r="G213" s="313" t="str">
        <f t="shared" si="106"/>
        <v/>
      </c>
      <c r="H213" s="312" t="str">
        <f t="shared" si="107"/>
        <v/>
      </c>
      <c r="I213" s="313" t="str">
        <f t="shared" si="108"/>
        <v/>
      </c>
      <c r="J213" s="313" t="str">
        <f t="shared" si="109"/>
        <v/>
      </c>
      <c r="K213" s="313" t="str">
        <f t="shared" si="110"/>
        <v/>
      </c>
      <c r="L213" s="313" t="str">
        <f t="shared" si="111"/>
        <v/>
      </c>
      <c r="M213" s="312" t="str">
        <f t="shared" si="112"/>
        <v/>
      </c>
      <c r="N213" s="313" t="str">
        <f t="shared" si="113"/>
        <v/>
      </c>
      <c r="O213" s="313" t="str">
        <f t="shared" si="114"/>
        <v/>
      </c>
      <c r="P213" s="313" t="str">
        <f t="shared" si="115"/>
        <v/>
      </c>
      <c r="Q213" s="312" t="str">
        <f t="shared" si="116"/>
        <v/>
      </c>
      <c r="R213" s="313" t="str">
        <f t="shared" si="117"/>
        <v/>
      </c>
      <c r="S213" s="314" t="str">
        <f t="shared" si="118"/>
        <v/>
      </c>
      <c r="T213" s="315" t="str">
        <f t="shared" si="119"/>
        <v>A</v>
      </c>
      <c r="U213" s="311" t="str">
        <f t="shared" si="120"/>
        <v>OXE</v>
      </c>
      <c r="V213" s="316" t="str">
        <f>IF(VLOOKUP($B213,GtP!$A:$AA,MATCH("Gs_0-2",GtP!$A$1:$AA$1,0),FALSE)=0,"",VLOOKUP($B213,GtP!$A:$AA,MATCH("Gs_0-2",GtP!$A$1:$AA$1,0),FALSE))</f>
        <v/>
      </c>
      <c r="W213" s="317">
        <f>IF(VLOOKUP($B213,GtP!$A:$AA,MATCH("Gi/o_0-2",GtP!$A$1:$AA$1,0),FALSE)=0,"",VLOOKUP($B213,GtP!$A:$AA,MATCH("Gi/o_0-2",GtP!$A$1:$AA$1,0),FALSE))</f>
        <v>1</v>
      </c>
      <c r="X213" s="317" t="str">
        <f>IF(VLOOKUP($B213,GtP!$A:$AA,MATCH("Gq/11_0-2",GtP!$A$1:$AA$1,0),FALSE)=0,"",VLOOKUP($B213,GtP!$A:$AA,MATCH("Gq/11_0-2",GtP!$A$1:$AA$1,0),FALSE))</f>
        <v/>
      </c>
      <c r="Y213" s="317" t="str">
        <f>IF(VLOOKUP($B213,GtP!$A:$AA,MATCH("G12/13_0-2",GtP!$A$1:$AA$1,0),FALSE)=0,"",VLOOKUP($B213,GtP!$A:$AA,MATCH("G12/13_0-2",GtP!$A$1:$AA$1,0),FALSE))</f>
        <v/>
      </c>
      <c r="Z213" s="318">
        <f t="shared" si="121"/>
        <v>1</v>
      </c>
      <c r="AA213" s="317" t="str">
        <f t="shared" si="122"/>
        <v/>
      </c>
      <c r="AB213" s="317">
        <f t="shared" si="123"/>
        <v>1</v>
      </c>
      <c r="AC213" s="317" t="str">
        <f t="shared" si="124"/>
        <v/>
      </c>
      <c r="AD213" s="317" t="str">
        <f t="shared" si="125"/>
        <v/>
      </c>
      <c r="AE213" s="315" t="str">
        <f t="shared" si="126"/>
        <v/>
      </c>
      <c r="AF213" s="311" t="str">
        <f t="shared" si="127"/>
        <v/>
      </c>
      <c r="AG213" s="311" t="str">
        <f t="shared" si="128"/>
        <v/>
      </c>
      <c r="AH213" s="311" t="str">
        <f t="shared" si="129"/>
        <v/>
      </c>
      <c r="AI213" s="316" t="str">
        <f>_xlfn.CONCAT(IF(AV213="","-","B"),IF(BI213="","-","I"),VLOOKUP($B213,GtP!$A:$BB,MATCH("Gs_0-1",GtP!$A$1:$BB$1,0),FALSE))</f>
        <v>---</v>
      </c>
      <c r="AJ213" s="317" t="str">
        <f>_xlfn.CONCAT(IF(AW213="","-","B"),IF(BJ213="","-","I"),VLOOKUP($B213,GtP!$A:$BB,MATCH("Gs_0-1",GtP!$A$1:$BB$1,0),FALSE))</f>
        <v>---</v>
      </c>
      <c r="AK213" s="317" t="str">
        <f>_xlfn.CONCAT(IF(AX213="","-","B"),IF(BK213="","-","I"),VLOOKUP($B213,GtP!$A:$BB,MATCH("Gi/o_0-1",GtP!$A$1:$BB$1,0),FALSE))</f>
        <v>--G</v>
      </c>
      <c r="AL213" s="317" t="str">
        <f>_xlfn.CONCAT(IF(AY213="","-","B"),IF(BL213="","-","I"),VLOOKUP($B213,GtP!$A:$BB,MATCH("Gi/o_0-1",GtP!$A$1:$BB$1,0),FALSE))</f>
        <v>--G</v>
      </c>
      <c r="AM213" s="317" t="str">
        <f>_xlfn.CONCAT(IF(AZ213="","-","B"),IF(BM213="","-","I"),VLOOKUP($B213,GtP!$A:$BB,MATCH("Gi/o_0-1",GtP!$A$1:$BB$1,0),FALSE))</f>
        <v>--G</v>
      </c>
      <c r="AN213" s="317" t="str">
        <f>_xlfn.CONCAT(IF(BA213="","-","B"),IF(BN213="","-","I"),VLOOKUP($B213,GtP!$A:$BB,MATCH("Gi/o_0-1",GtP!$A$1:$BB$1,0),FALSE))</f>
        <v>--G</v>
      </c>
      <c r="AO213" s="317" t="str">
        <f>_xlfn.CONCAT(IF(BB213="","-","B"),IF(BO213="","-","I"),VLOOKUP($B213,GtP!$A:$BB,MATCH("Gi/o_0-1",GtP!$A$1:$BB$1,0),FALSE))</f>
        <v>--G</v>
      </c>
      <c r="AP213" s="317" t="str">
        <f>_xlfn.CONCAT(IF(BC213="","-","B"),IF(BP213="","-","I"),VLOOKUP($B213,GtP!$A:$BB,MATCH("Gq/11_0-1",GtP!$A$1:$BB$1,0),FALSE))</f>
        <v>---</v>
      </c>
      <c r="AQ213" s="317" t="str">
        <f>_xlfn.CONCAT(IF(BD213="","-","B"),IF(BQ213="","-","I"),VLOOKUP($B213,GtP!$A:$BB,MATCH("Gq/11_0-1",GtP!$A$1:$BB$1,0),FALSE))</f>
        <v>---</v>
      </c>
      <c r="AR213" s="317" t="str">
        <f>_xlfn.CONCAT(IF(BE213="","-","B"),IF(BR213="","-","I"),VLOOKUP($B213,GtP!$A:$BB,MATCH("Gq/11_0-1",GtP!$A$1:$BB$1,0),FALSE))</f>
        <v>---</v>
      </c>
      <c r="AS213" s="317" t="str">
        <f>_xlfn.CONCAT(IF(BF213="","-","B"),IF(BS213="","-","I"),VLOOKUP($B213,GtP!$A:$BB,MATCH("Gq/11_0-1",GtP!$A$1:$BB$1,0),FALSE))</f>
        <v>---</v>
      </c>
      <c r="AT213" s="317" t="str">
        <f>_xlfn.CONCAT(IF(BG213="","-","B"),IF(BT213="","-","I"),VLOOKUP($B213,GtP!$A:$BB,MATCH("G12/13_0-1",GtP!$A$1:$BB$1,0),FALSE))</f>
        <v>---</v>
      </c>
      <c r="AU213" s="317" t="str">
        <f>_xlfn.CONCAT(IF(BH213="","-","B"),IF(BU213="","-","I"),VLOOKUP($B213,GtP!$A:$BB,MATCH("G12/13_0-1",GtP!$A$1:$BB$1,0),FALSE))</f>
        <v>---</v>
      </c>
      <c r="AV213" s="319" t="str">
        <f>_xlfn.IFNA(VLOOKUP($B213,'B-LogEmaxOverpEC50'!$A:$AL,MATCH(AV$1,'B-LogEmaxOverpEC50'!$A$1:$AL$1,0),FALSE),"")</f>
        <v/>
      </c>
      <c r="AX213" s="321" t="str">
        <f>_xlfn.IFNA(VLOOKUP($B213,'B-LogEmaxOverpEC50'!$A:$AL,MATCH(AX$1,'B-LogEmaxOverpEC50'!$A$1:$AL$1,0),FALSE),"")</f>
        <v/>
      </c>
      <c r="AY213" s="321" t="str">
        <f>_xlfn.IFNA(VLOOKUP($B213,'B-LogEmaxOverpEC50'!$A:$AL,MATCH(AY$1,'B-LogEmaxOverpEC50'!$A$1:$AL$1,0),FALSE),"")</f>
        <v/>
      </c>
      <c r="AZ213" s="321" t="str">
        <f>_xlfn.IFNA(VLOOKUP($B213,'B-LogEmaxOverpEC50'!$A:$AL,MATCH(AZ$1,'B-LogEmaxOverpEC50'!$A$1:$AL$1,0),FALSE),"")</f>
        <v/>
      </c>
      <c r="BA213" s="321" t="str">
        <f>_xlfn.IFNA(VLOOKUP($B213,'B-LogEmaxOverpEC50'!$A:$AL,MATCH(BA$1,'B-LogEmaxOverpEC50'!$A$1:$AL$1,0),FALSE),"")</f>
        <v/>
      </c>
      <c r="BB213" s="321" t="str">
        <f>_xlfn.IFNA(VLOOKUP($B213,'B-LogEmaxOverpEC50'!$A:$AL,MATCH(BB$1,'B-LogEmaxOverpEC50'!$A$1:$AL$1,0),FALSE),"")</f>
        <v/>
      </c>
      <c r="BC213" s="321" t="str">
        <f>_xlfn.IFNA(VLOOKUP($B213,'B-LogEmaxOverpEC50'!$A:$AL,MATCH(BC$1,'B-LogEmaxOverpEC50'!$A$1:$AL$1,0),FALSE),"")</f>
        <v/>
      </c>
      <c r="BD213" s="321" t="str">
        <f>_xlfn.IFNA(VLOOKUP($B213,'B-LogEmaxOverpEC50'!$A:$AL,MATCH(BD$1,'B-LogEmaxOverpEC50'!$A$1:$AL$1,0),FALSE),"")</f>
        <v/>
      </c>
      <c r="BE213" s="321" t="str">
        <f>_xlfn.IFNA(VLOOKUP($B213,'B-LogEmaxOverpEC50'!$A:$AL,MATCH(BE$1,'B-LogEmaxOverpEC50'!$A$1:$AL$1,0),FALSE),"")</f>
        <v/>
      </c>
      <c r="BF213" s="321" t="str">
        <f>_xlfn.IFNA(VLOOKUP($B213,'B-LogEmaxOverpEC50'!$A:$AL,MATCH(BF$1,'B-LogEmaxOverpEC50'!$A$1:$AL$1,0),FALSE),"")</f>
        <v/>
      </c>
      <c r="BG213" s="321" t="str">
        <f>_xlfn.IFNA(VLOOKUP($B213,'B-LogEmaxOverpEC50'!$A:$AL,MATCH(BG$1,'B-LogEmaxOverpEC50'!$A$1:$AL$1,0),FALSE),"")</f>
        <v/>
      </c>
      <c r="BH213" s="321" t="str">
        <f>_xlfn.IFNA(VLOOKUP($B213,'B-LogEmaxOverpEC50'!$A:$AL,MATCH(BH$1,'B-LogEmaxOverpEC50'!$A$1:$AL$1,0),FALSE),"")</f>
        <v/>
      </c>
      <c r="BI213" s="322" t="str">
        <f>_xlfn.IFNA(VLOOKUP($B213,'I-LogEmaxOverpEC50'!$A:$AR,MATCH(BI$1,'I-LogEmaxOverpEC50'!$A$1:$AR$1,0),FALSE),"")</f>
        <v/>
      </c>
      <c r="BJ213" s="320" t="str">
        <f>_xlfn.IFNA(VLOOKUP($B213,'I-LogEmaxOverpEC50'!$A:$AR,MATCH(BJ$1,'I-LogEmaxOverpEC50'!$A$1:$AR$1,0),FALSE),"")</f>
        <v/>
      </c>
      <c r="BK213" s="320" t="str">
        <f>_xlfn.IFNA(VLOOKUP($B213,'I-LogEmaxOverpEC50'!$A:$AR,MATCH(BK$1,'I-LogEmaxOverpEC50'!$A$1:$AR$1,0),FALSE),"")</f>
        <v/>
      </c>
      <c r="BL213" s="320" t="str">
        <f>_xlfn.IFNA(VLOOKUP($B213,'I-LogEmaxOverpEC50'!$A:$AR,MATCH(BL$1,'I-LogEmaxOverpEC50'!$A$1:$AR$1,0),FALSE),"")</f>
        <v/>
      </c>
      <c r="BM213" s="320" t="str">
        <f>_xlfn.IFNA(VLOOKUP($B213,'I-LogEmaxOverpEC50'!$A:$AR,MATCH(BM$1,'I-LogEmaxOverpEC50'!$A$1:$AR$1,0),FALSE),"")</f>
        <v/>
      </c>
      <c r="BN213" s="320" t="str">
        <f>_xlfn.IFNA(VLOOKUP($B213,'I-LogEmaxOverpEC50'!$A:$AR,MATCH(BN$1,'I-LogEmaxOverpEC50'!$A$1:$AR$1,0),FALSE),"")</f>
        <v/>
      </c>
      <c r="BO213" s="320" t="str">
        <f>_xlfn.IFNA(VLOOKUP($B213,'I-LogEmaxOverpEC50'!$A:$AR,MATCH(BO$1,'I-LogEmaxOverpEC50'!$A$1:$AR$1,0),FALSE),"")</f>
        <v/>
      </c>
      <c r="BP213" s="320" t="str">
        <f>_xlfn.IFNA(VLOOKUP($B213,'I-LogEmaxOverpEC50'!$A:$AR,MATCH(BP$1,'I-LogEmaxOverpEC50'!$A$1:$AR$1,0),FALSE),"")</f>
        <v/>
      </c>
      <c r="BQ213" s="320" t="str">
        <f>_xlfn.IFNA(VLOOKUP($B213,'I-LogEmaxOverpEC50'!$A:$AR,MATCH(BQ$1,'I-LogEmaxOverpEC50'!$A$1:$AR$1,0),FALSE),"")</f>
        <v/>
      </c>
      <c r="BR213" s="320" t="str">
        <f>_xlfn.IFNA(VLOOKUP($B213,'I-LogEmaxOverpEC50'!$A:$AR,MATCH(BR$1,'I-LogEmaxOverpEC50'!$A$1:$AR$1,0),FALSE),"")</f>
        <v/>
      </c>
      <c r="BS213" s="320" t="str">
        <f>_xlfn.IFNA(VLOOKUP($B213,'I-LogEmaxOverpEC50'!$A:$AR,MATCH(BS$1,'I-LogEmaxOverpEC50'!$A$1:$AR$1,0),FALSE),"")</f>
        <v/>
      </c>
      <c r="BT213" s="320" t="str">
        <f>_xlfn.IFNA(VLOOKUP($B213,'I-LogEmaxOverpEC50'!$A:$AR,MATCH(BT$1,'I-LogEmaxOverpEC50'!$A$1:$AR$1,0),FALSE),"")</f>
        <v/>
      </c>
      <c r="BU213" s="320" t="str">
        <f>_xlfn.IFNA(VLOOKUP($B213,'I-LogEmaxOverpEC50'!$A:$AR,MATCH(BU$1,'I-LogEmaxOverpEC50'!$A$1:$AR$1,0),FALSE),"")</f>
        <v/>
      </c>
      <c r="BV213" s="114" t="str" cm="1">
        <f t="array" ref="BV213">_xlfn.IFS(AND($C213="A",_xlfn.CONCAT(F213:G213)&lt;&gt;"",$A213=1),"x",AND($C213="A",_xlfn.CONCAT(F213:G213)="",$A213=1),"-",$A$1&lt;&gt;"","")</f>
        <v/>
      </c>
      <c r="BW213" s="113" t="str" cm="1">
        <f t="array" ref="BW213">_xlfn.IFS(AND($C213="A",_xlfn.CONCAT(H213:L213)&lt;&gt;"",$A213=1),"x",AND($C213="A",_xlfn.CONCAT(H213:L213)="",$A213=1),"-",$A$1&lt;&gt;"","")</f>
        <v/>
      </c>
      <c r="BX213" s="113" t="str" cm="1">
        <f t="array" ref="BX213">_xlfn.IFS(AND($C213="A",_xlfn.CONCAT(M213:P213)&lt;&gt;"",$A213=1),"x",AND($C213="A",_xlfn.CONCAT(M213:P213)="",$A213=1),"-",$A$1&lt;&gt;"","")</f>
        <v/>
      </c>
      <c r="BY213" s="113" t="str" cm="1">
        <f t="array" ref="BY213">_xlfn.IFS(AND($C213="A",_xlfn.CONCAT(Q213:R213)&lt;&gt;"",$A213=1),"x",AND($C213="A",_xlfn.CONCAT(Q213:R213)="",$A213=1),"-",$A$1&lt;&gt;"","")</f>
        <v/>
      </c>
      <c r="BZ213" s="121" t="str">
        <f t="shared" si="130"/>
        <v/>
      </c>
      <c r="CA213" s="120" t="str">
        <f t="shared" si="131"/>
        <v/>
      </c>
      <c r="CB213" s="120" t="str">
        <f t="shared" si="132"/>
        <v/>
      </c>
      <c r="CC213" s="120" t="str">
        <f t="shared" si="133"/>
        <v/>
      </c>
      <c r="CD213" s="121" t="str">
        <f t="shared" si="134"/>
        <v/>
      </c>
      <c r="CE213" s="120" t="str">
        <f t="shared" si="135"/>
        <v/>
      </c>
      <c r="CF213" s="120" t="str">
        <f t="shared" si="136"/>
        <v/>
      </c>
      <c r="CG213" s="120" t="str">
        <f t="shared" si="137"/>
        <v/>
      </c>
      <c r="CH213" s="120" t="str">
        <f t="shared" si="138"/>
        <v/>
      </c>
      <c r="CI213" s="120" t="str">
        <f t="shared" si="139"/>
        <v/>
      </c>
    </row>
    <row r="214" spans="1:87" x14ac:dyDescent="0.2">
      <c r="A214" s="311" cm="1">
        <f t="array" ref="A214">_xlfn.IFS(SUM(F214:R214)&gt;0,1,Z214&gt;0,2,TRUE,3)</f>
        <v>2</v>
      </c>
      <c r="B214" s="311" t="s">
        <v>809</v>
      </c>
      <c r="C214" s="311" t="str">
        <f>_xlfn.XLOOKUP(B214,RecNamesAll!A:A,RecNamesAll!E:E)</f>
        <v>A</v>
      </c>
      <c r="D214" s="311" t="str">
        <f>_xlfn.XLOOKUP(B214,RecNamesAll!A:A,RecNamesAll!C:C)</f>
        <v>DP2</v>
      </c>
      <c r="F214" s="312" t="str">
        <f t="shared" si="105"/>
        <v/>
      </c>
      <c r="G214" s="313" t="str">
        <f t="shared" si="106"/>
        <v/>
      </c>
      <c r="H214" s="312" t="str">
        <f t="shared" si="107"/>
        <v/>
      </c>
      <c r="I214" s="313" t="str">
        <f t="shared" si="108"/>
        <v/>
      </c>
      <c r="J214" s="313" t="str">
        <f t="shared" si="109"/>
        <v/>
      </c>
      <c r="K214" s="313" t="str">
        <f t="shared" si="110"/>
        <v/>
      </c>
      <c r="L214" s="313" t="str">
        <f t="shared" si="111"/>
        <v/>
      </c>
      <c r="M214" s="312" t="str">
        <f t="shared" si="112"/>
        <v/>
      </c>
      <c r="N214" s="313" t="str">
        <f t="shared" si="113"/>
        <v/>
      </c>
      <c r="O214" s="313" t="str">
        <f t="shared" si="114"/>
        <v/>
      </c>
      <c r="P214" s="313" t="str">
        <f t="shared" si="115"/>
        <v/>
      </c>
      <c r="Q214" s="312" t="str">
        <f t="shared" si="116"/>
        <v/>
      </c>
      <c r="R214" s="313" t="str">
        <f t="shared" si="117"/>
        <v/>
      </c>
      <c r="S214" s="314" t="str">
        <f t="shared" si="118"/>
        <v/>
      </c>
      <c r="T214" s="315" t="str">
        <f t="shared" si="119"/>
        <v>A</v>
      </c>
      <c r="U214" s="311" t="str">
        <f t="shared" si="120"/>
        <v>DP2</v>
      </c>
      <c r="V214" s="316" t="str">
        <f>IF(VLOOKUP($B214,GtP!$A:$AA,MATCH("Gs_0-2",GtP!$A$1:$AA$1,0),FALSE)=0,"",VLOOKUP($B214,GtP!$A:$AA,MATCH("Gs_0-2",GtP!$A$1:$AA$1,0),FALSE))</f>
        <v/>
      </c>
      <c r="W214" s="317">
        <f>IF(VLOOKUP($B214,GtP!$A:$AA,MATCH("Gi/o_0-2",GtP!$A$1:$AA$1,0),FALSE)=0,"",VLOOKUP($B214,GtP!$A:$AA,MATCH("Gi/o_0-2",GtP!$A$1:$AA$1,0),FALSE))</f>
        <v>1</v>
      </c>
      <c r="X214" s="317" t="str">
        <f>IF(VLOOKUP($B214,GtP!$A:$AA,MATCH("Gq/11_0-2",GtP!$A$1:$AA$1,0),FALSE)=0,"",VLOOKUP($B214,GtP!$A:$AA,MATCH("Gq/11_0-2",GtP!$A$1:$AA$1,0),FALSE))</f>
        <v/>
      </c>
      <c r="Y214" s="317" t="str">
        <f>IF(VLOOKUP($B214,GtP!$A:$AA,MATCH("G12/13_0-2",GtP!$A$1:$AA$1,0),FALSE)=0,"",VLOOKUP($B214,GtP!$A:$AA,MATCH("G12/13_0-2",GtP!$A$1:$AA$1,0),FALSE))</f>
        <v/>
      </c>
      <c r="Z214" s="318">
        <f t="shared" si="121"/>
        <v>1</v>
      </c>
      <c r="AA214" s="317" t="str">
        <f t="shared" si="122"/>
        <v/>
      </c>
      <c r="AB214" s="317">
        <f t="shared" si="123"/>
        <v>1</v>
      </c>
      <c r="AC214" s="317" t="str">
        <f t="shared" si="124"/>
        <v/>
      </c>
      <c r="AD214" s="317" t="str">
        <f t="shared" si="125"/>
        <v/>
      </c>
      <c r="AE214" s="315" t="str">
        <f t="shared" si="126"/>
        <v/>
      </c>
      <c r="AF214" s="311" t="str">
        <f t="shared" si="127"/>
        <v/>
      </c>
      <c r="AG214" s="311" t="str">
        <f t="shared" si="128"/>
        <v/>
      </c>
      <c r="AH214" s="311" t="str">
        <f t="shared" si="129"/>
        <v/>
      </c>
      <c r="AI214" s="316" t="str">
        <f>_xlfn.CONCAT(IF(AV214="","-","B"),IF(BI214="","-","I"),VLOOKUP($B214,GtP!$A:$BB,MATCH("Gs_0-1",GtP!$A$1:$BB$1,0),FALSE))</f>
        <v>---</v>
      </c>
      <c r="AJ214" s="317" t="str">
        <f>_xlfn.CONCAT(IF(AW214="","-","B"),IF(BJ214="","-","I"),VLOOKUP($B214,GtP!$A:$BB,MATCH("Gs_0-1",GtP!$A$1:$BB$1,0),FALSE))</f>
        <v>---</v>
      </c>
      <c r="AK214" s="317" t="str">
        <f>_xlfn.CONCAT(IF(AX214="","-","B"),IF(BK214="","-","I"),VLOOKUP($B214,GtP!$A:$BB,MATCH("Gi/o_0-1",GtP!$A$1:$BB$1,0),FALSE))</f>
        <v>--G</v>
      </c>
      <c r="AL214" s="317" t="str">
        <f>_xlfn.CONCAT(IF(AY214="","-","B"),IF(BL214="","-","I"),VLOOKUP($B214,GtP!$A:$BB,MATCH("Gi/o_0-1",GtP!$A$1:$BB$1,0),FALSE))</f>
        <v>--G</v>
      </c>
      <c r="AM214" s="317" t="str">
        <f>_xlfn.CONCAT(IF(AZ214="","-","B"),IF(BM214="","-","I"),VLOOKUP($B214,GtP!$A:$BB,MATCH("Gi/o_0-1",GtP!$A$1:$BB$1,0),FALSE))</f>
        <v>--G</v>
      </c>
      <c r="AN214" s="317" t="str">
        <f>_xlfn.CONCAT(IF(BA214="","-","B"),IF(BN214="","-","I"),VLOOKUP($B214,GtP!$A:$BB,MATCH("Gi/o_0-1",GtP!$A$1:$BB$1,0),FALSE))</f>
        <v>--G</v>
      </c>
      <c r="AO214" s="317" t="str">
        <f>_xlfn.CONCAT(IF(BB214="","-","B"),IF(BO214="","-","I"),VLOOKUP($B214,GtP!$A:$BB,MATCH("Gi/o_0-1",GtP!$A$1:$BB$1,0),FALSE))</f>
        <v>--G</v>
      </c>
      <c r="AP214" s="317" t="str">
        <f>_xlfn.CONCAT(IF(BC214="","-","B"),IF(BP214="","-","I"),VLOOKUP($B214,GtP!$A:$BB,MATCH("Gq/11_0-1",GtP!$A$1:$BB$1,0),FALSE))</f>
        <v>---</v>
      </c>
      <c r="AQ214" s="317" t="str">
        <f>_xlfn.CONCAT(IF(BD214="","-","B"),IF(BQ214="","-","I"),VLOOKUP($B214,GtP!$A:$BB,MATCH("Gq/11_0-1",GtP!$A$1:$BB$1,0),FALSE))</f>
        <v>---</v>
      </c>
      <c r="AR214" s="317" t="str">
        <f>_xlfn.CONCAT(IF(BE214="","-","B"),IF(BR214="","-","I"),VLOOKUP($B214,GtP!$A:$BB,MATCH("Gq/11_0-1",GtP!$A$1:$BB$1,0),FALSE))</f>
        <v>---</v>
      </c>
      <c r="AS214" s="317" t="str">
        <f>_xlfn.CONCAT(IF(BF214="","-","B"),IF(BS214="","-","I"),VLOOKUP($B214,GtP!$A:$BB,MATCH("Gq/11_0-1",GtP!$A$1:$BB$1,0),FALSE))</f>
        <v>---</v>
      </c>
      <c r="AT214" s="317" t="str">
        <f>_xlfn.CONCAT(IF(BG214="","-","B"),IF(BT214="","-","I"),VLOOKUP($B214,GtP!$A:$BB,MATCH("G12/13_0-1",GtP!$A$1:$BB$1,0),FALSE))</f>
        <v>---</v>
      </c>
      <c r="AU214" s="317" t="str">
        <f>_xlfn.CONCAT(IF(BH214="","-","B"),IF(BU214="","-","I"),VLOOKUP($B214,GtP!$A:$BB,MATCH("G12/13_0-1",GtP!$A$1:$BB$1,0),FALSE))</f>
        <v>---</v>
      </c>
      <c r="AV214" s="319" t="str">
        <f>_xlfn.IFNA(VLOOKUP($B214,'B-LogEmaxOverpEC50'!$A:$AL,MATCH(AV$1,'B-LogEmaxOverpEC50'!$A$1:$AL$1,0),FALSE),"")</f>
        <v/>
      </c>
      <c r="AX214" s="321" t="str">
        <f>_xlfn.IFNA(VLOOKUP($B214,'B-LogEmaxOverpEC50'!$A:$AL,MATCH(AX$1,'B-LogEmaxOverpEC50'!$A$1:$AL$1,0),FALSE),"")</f>
        <v/>
      </c>
      <c r="AY214" s="321" t="str">
        <f>_xlfn.IFNA(VLOOKUP($B214,'B-LogEmaxOverpEC50'!$A:$AL,MATCH(AY$1,'B-LogEmaxOverpEC50'!$A$1:$AL$1,0),FALSE),"")</f>
        <v/>
      </c>
      <c r="AZ214" s="321" t="str">
        <f>_xlfn.IFNA(VLOOKUP($B214,'B-LogEmaxOverpEC50'!$A:$AL,MATCH(AZ$1,'B-LogEmaxOverpEC50'!$A$1:$AL$1,0),FALSE),"")</f>
        <v/>
      </c>
      <c r="BA214" s="321" t="str">
        <f>_xlfn.IFNA(VLOOKUP($B214,'B-LogEmaxOverpEC50'!$A:$AL,MATCH(BA$1,'B-LogEmaxOverpEC50'!$A$1:$AL$1,0),FALSE),"")</f>
        <v/>
      </c>
      <c r="BB214" s="321" t="str">
        <f>_xlfn.IFNA(VLOOKUP($B214,'B-LogEmaxOverpEC50'!$A:$AL,MATCH(BB$1,'B-LogEmaxOverpEC50'!$A$1:$AL$1,0),FALSE),"")</f>
        <v/>
      </c>
      <c r="BC214" s="321" t="str">
        <f>_xlfn.IFNA(VLOOKUP($B214,'B-LogEmaxOverpEC50'!$A:$AL,MATCH(BC$1,'B-LogEmaxOverpEC50'!$A$1:$AL$1,0),FALSE),"")</f>
        <v/>
      </c>
      <c r="BD214" s="321" t="str">
        <f>_xlfn.IFNA(VLOOKUP($B214,'B-LogEmaxOverpEC50'!$A:$AL,MATCH(BD$1,'B-LogEmaxOverpEC50'!$A$1:$AL$1,0),FALSE),"")</f>
        <v/>
      </c>
      <c r="BE214" s="321" t="str">
        <f>_xlfn.IFNA(VLOOKUP($B214,'B-LogEmaxOverpEC50'!$A:$AL,MATCH(BE$1,'B-LogEmaxOverpEC50'!$A$1:$AL$1,0),FALSE),"")</f>
        <v/>
      </c>
      <c r="BF214" s="321" t="str">
        <f>_xlfn.IFNA(VLOOKUP($B214,'B-LogEmaxOverpEC50'!$A:$AL,MATCH(BF$1,'B-LogEmaxOverpEC50'!$A$1:$AL$1,0),FALSE),"")</f>
        <v/>
      </c>
      <c r="BG214" s="321" t="str">
        <f>_xlfn.IFNA(VLOOKUP($B214,'B-LogEmaxOverpEC50'!$A:$AL,MATCH(BG$1,'B-LogEmaxOverpEC50'!$A$1:$AL$1,0),FALSE),"")</f>
        <v/>
      </c>
      <c r="BH214" s="321" t="str">
        <f>_xlfn.IFNA(VLOOKUP($B214,'B-LogEmaxOverpEC50'!$A:$AL,MATCH(BH$1,'B-LogEmaxOverpEC50'!$A$1:$AL$1,0),FALSE),"")</f>
        <v/>
      </c>
      <c r="BI214" s="322" t="str">
        <f>_xlfn.IFNA(VLOOKUP($B214,'I-LogEmaxOverpEC50'!$A:$AR,MATCH(BI$1,'I-LogEmaxOverpEC50'!$A$1:$AR$1,0),FALSE),"")</f>
        <v/>
      </c>
      <c r="BJ214" s="320" t="str">
        <f>_xlfn.IFNA(VLOOKUP($B214,'I-LogEmaxOverpEC50'!$A:$AR,MATCH(BJ$1,'I-LogEmaxOverpEC50'!$A$1:$AR$1,0),FALSE),"")</f>
        <v/>
      </c>
      <c r="BK214" s="320" t="str">
        <f>_xlfn.IFNA(VLOOKUP($B214,'I-LogEmaxOverpEC50'!$A:$AR,MATCH(BK$1,'I-LogEmaxOverpEC50'!$A$1:$AR$1,0),FALSE),"")</f>
        <v/>
      </c>
      <c r="BL214" s="320" t="str">
        <f>_xlfn.IFNA(VLOOKUP($B214,'I-LogEmaxOverpEC50'!$A:$AR,MATCH(BL$1,'I-LogEmaxOverpEC50'!$A$1:$AR$1,0),FALSE),"")</f>
        <v/>
      </c>
      <c r="BM214" s="320" t="str">
        <f>_xlfn.IFNA(VLOOKUP($B214,'I-LogEmaxOverpEC50'!$A:$AR,MATCH(BM$1,'I-LogEmaxOverpEC50'!$A$1:$AR$1,0),FALSE),"")</f>
        <v/>
      </c>
      <c r="BN214" s="320" t="str">
        <f>_xlfn.IFNA(VLOOKUP($B214,'I-LogEmaxOverpEC50'!$A:$AR,MATCH(BN$1,'I-LogEmaxOverpEC50'!$A$1:$AR$1,0),FALSE),"")</f>
        <v/>
      </c>
      <c r="BO214" s="320" t="str">
        <f>_xlfn.IFNA(VLOOKUP($B214,'I-LogEmaxOverpEC50'!$A:$AR,MATCH(BO$1,'I-LogEmaxOverpEC50'!$A$1:$AR$1,0),FALSE),"")</f>
        <v/>
      </c>
      <c r="BP214" s="320" t="str">
        <f>_xlfn.IFNA(VLOOKUP($B214,'I-LogEmaxOverpEC50'!$A:$AR,MATCH(BP$1,'I-LogEmaxOverpEC50'!$A$1:$AR$1,0),FALSE),"")</f>
        <v/>
      </c>
      <c r="BQ214" s="320" t="str">
        <f>_xlfn.IFNA(VLOOKUP($B214,'I-LogEmaxOverpEC50'!$A:$AR,MATCH(BQ$1,'I-LogEmaxOverpEC50'!$A$1:$AR$1,0),FALSE),"")</f>
        <v/>
      </c>
      <c r="BR214" s="320" t="str">
        <f>_xlfn.IFNA(VLOOKUP($B214,'I-LogEmaxOverpEC50'!$A:$AR,MATCH(BR$1,'I-LogEmaxOverpEC50'!$A$1:$AR$1,0),FALSE),"")</f>
        <v/>
      </c>
      <c r="BS214" s="320" t="str">
        <f>_xlfn.IFNA(VLOOKUP($B214,'I-LogEmaxOverpEC50'!$A:$AR,MATCH(BS$1,'I-LogEmaxOverpEC50'!$A$1:$AR$1,0),FALSE),"")</f>
        <v/>
      </c>
      <c r="BT214" s="320" t="str">
        <f>_xlfn.IFNA(VLOOKUP($B214,'I-LogEmaxOverpEC50'!$A:$AR,MATCH(BT$1,'I-LogEmaxOverpEC50'!$A$1:$AR$1,0),FALSE),"")</f>
        <v/>
      </c>
      <c r="BU214" s="320" t="str">
        <f>_xlfn.IFNA(VLOOKUP($B214,'I-LogEmaxOverpEC50'!$A:$AR,MATCH(BU$1,'I-LogEmaxOverpEC50'!$A$1:$AR$1,0),FALSE),"")</f>
        <v/>
      </c>
      <c r="BV214" s="114" t="str" cm="1">
        <f t="array" ref="BV214">_xlfn.IFS(AND($C214="A",_xlfn.CONCAT(F214:G214)&lt;&gt;"",$A214=1),"x",AND($C214="A",_xlfn.CONCAT(F214:G214)="",$A214=1),"-",$A$1&lt;&gt;"","")</f>
        <v/>
      </c>
      <c r="BW214" s="113" t="str" cm="1">
        <f t="array" ref="BW214">_xlfn.IFS(AND($C214="A",_xlfn.CONCAT(H214:L214)&lt;&gt;"",$A214=1),"x",AND($C214="A",_xlfn.CONCAT(H214:L214)="",$A214=1),"-",$A$1&lt;&gt;"","")</f>
        <v/>
      </c>
      <c r="BX214" s="113" t="str" cm="1">
        <f t="array" ref="BX214">_xlfn.IFS(AND($C214="A",_xlfn.CONCAT(M214:P214)&lt;&gt;"",$A214=1),"x",AND($C214="A",_xlfn.CONCAT(M214:P214)="",$A214=1),"-",$A$1&lt;&gt;"","")</f>
        <v/>
      </c>
      <c r="BY214" s="113" t="str" cm="1">
        <f t="array" ref="BY214">_xlfn.IFS(AND($C214="A",_xlfn.CONCAT(Q214:R214)&lt;&gt;"",$A214=1),"x",AND($C214="A",_xlfn.CONCAT(Q214:R214)="",$A214=1),"-",$A$1&lt;&gt;"","")</f>
        <v/>
      </c>
      <c r="BZ214" s="121" t="str">
        <f t="shared" si="130"/>
        <v/>
      </c>
      <c r="CA214" s="120" t="str">
        <f t="shared" si="131"/>
        <v/>
      </c>
      <c r="CB214" s="120" t="str">
        <f t="shared" si="132"/>
        <v/>
      </c>
      <c r="CC214" s="120" t="str">
        <f t="shared" si="133"/>
        <v/>
      </c>
      <c r="CD214" s="121" t="str">
        <f t="shared" si="134"/>
        <v/>
      </c>
      <c r="CE214" s="120" t="str">
        <f t="shared" si="135"/>
        <v/>
      </c>
      <c r="CF214" s="120" t="str">
        <f t="shared" si="136"/>
        <v/>
      </c>
      <c r="CG214" s="120" t="str">
        <f t="shared" si="137"/>
        <v/>
      </c>
      <c r="CH214" s="120" t="str">
        <f t="shared" si="138"/>
        <v/>
      </c>
      <c r="CI214" s="120" t="str">
        <f t="shared" si="139"/>
        <v/>
      </c>
    </row>
    <row r="215" spans="1:87" x14ac:dyDescent="0.2">
      <c r="A215" s="311" cm="1">
        <f t="array" ref="A215">_xlfn.IFS(SUM(F215:R215)&gt;0,1,Z215&gt;0,2,TRUE,3)</f>
        <v>2</v>
      </c>
      <c r="B215" s="311" t="s">
        <v>757</v>
      </c>
      <c r="C215" s="311" t="str">
        <f>_xlfn.XLOOKUP(B215,RecNamesAll!A:A,RecNamesAll!E:E)</f>
        <v>A</v>
      </c>
      <c r="D215" s="311" t="str">
        <f>_xlfn.XLOOKUP(B215,RecNamesAll!A:A,RecNamesAll!C:C)</f>
        <v>RXFP3</v>
      </c>
      <c r="F215" s="312" t="str">
        <f t="shared" si="105"/>
        <v/>
      </c>
      <c r="G215" s="313" t="str">
        <f t="shared" si="106"/>
        <v/>
      </c>
      <c r="H215" s="312" t="str">
        <f t="shared" si="107"/>
        <v/>
      </c>
      <c r="I215" s="313" t="str">
        <f t="shared" si="108"/>
        <v/>
      </c>
      <c r="J215" s="313" t="str">
        <f t="shared" si="109"/>
        <v/>
      </c>
      <c r="K215" s="313" t="str">
        <f t="shared" si="110"/>
        <v/>
      </c>
      <c r="L215" s="313" t="str">
        <f t="shared" si="111"/>
        <v/>
      </c>
      <c r="M215" s="312" t="str">
        <f t="shared" si="112"/>
        <v/>
      </c>
      <c r="N215" s="313" t="str">
        <f t="shared" si="113"/>
        <v/>
      </c>
      <c r="O215" s="313" t="str">
        <f t="shared" si="114"/>
        <v/>
      </c>
      <c r="P215" s="313" t="str">
        <f t="shared" si="115"/>
        <v/>
      </c>
      <c r="Q215" s="312" t="str">
        <f t="shared" si="116"/>
        <v/>
      </c>
      <c r="R215" s="313" t="str">
        <f t="shared" si="117"/>
        <v/>
      </c>
      <c r="S215" s="314" t="str">
        <f t="shared" si="118"/>
        <v/>
      </c>
      <c r="T215" s="315" t="str">
        <f t="shared" si="119"/>
        <v>A</v>
      </c>
      <c r="U215" s="311" t="str">
        <f t="shared" si="120"/>
        <v>RXFP3</v>
      </c>
      <c r="V215" s="316" t="str">
        <f>IF(VLOOKUP($B215,GtP!$A:$AA,MATCH("Gs_0-2",GtP!$A$1:$AA$1,0),FALSE)=0,"",VLOOKUP($B215,GtP!$A:$AA,MATCH("Gs_0-2",GtP!$A$1:$AA$1,0),FALSE))</f>
        <v/>
      </c>
      <c r="W215" s="317">
        <f>IF(VLOOKUP($B215,GtP!$A:$AA,MATCH("Gi/o_0-2",GtP!$A$1:$AA$1,0),FALSE)=0,"",VLOOKUP($B215,GtP!$A:$AA,MATCH("Gi/o_0-2",GtP!$A$1:$AA$1,0),FALSE))</f>
        <v>1</v>
      </c>
      <c r="X215" s="317" t="str">
        <f>IF(VLOOKUP($B215,GtP!$A:$AA,MATCH("Gq/11_0-2",GtP!$A$1:$AA$1,0),FALSE)=0,"",VLOOKUP($B215,GtP!$A:$AA,MATCH("Gq/11_0-2",GtP!$A$1:$AA$1,0),FALSE))</f>
        <v/>
      </c>
      <c r="Y215" s="317" t="str">
        <f>IF(VLOOKUP($B215,GtP!$A:$AA,MATCH("G12/13_0-2",GtP!$A$1:$AA$1,0),FALSE)=0,"",VLOOKUP($B215,GtP!$A:$AA,MATCH("G12/13_0-2",GtP!$A$1:$AA$1,0),FALSE))</f>
        <v/>
      </c>
      <c r="Z215" s="318">
        <f t="shared" si="121"/>
        <v>1</v>
      </c>
      <c r="AA215" s="317" t="str">
        <f t="shared" si="122"/>
        <v/>
      </c>
      <c r="AB215" s="317">
        <f t="shared" si="123"/>
        <v>1</v>
      </c>
      <c r="AC215" s="317" t="str">
        <f t="shared" si="124"/>
        <v/>
      </c>
      <c r="AD215" s="317" t="str">
        <f t="shared" si="125"/>
        <v/>
      </c>
      <c r="AE215" s="315" t="str">
        <f t="shared" si="126"/>
        <v/>
      </c>
      <c r="AF215" s="311" t="str">
        <f t="shared" si="127"/>
        <v/>
      </c>
      <c r="AG215" s="311" t="str">
        <f t="shared" si="128"/>
        <v/>
      </c>
      <c r="AH215" s="311" t="str">
        <f t="shared" si="129"/>
        <v/>
      </c>
      <c r="AI215" s="316" t="str">
        <f>_xlfn.CONCAT(IF(AV215="","-","B"),IF(BI215="","-","I"),VLOOKUP($B215,GtP!$A:$BB,MATCH("Gs_0-1",GtP!$A$1:$BB$1,0),FALSE))</f>
        <v>---</v>
      </c>
      <c r="AJ215" s="317" t="str">
        <f>_xlfn.CONCAT(IF(AW215="","-","B"),IF(BJ215="","-","I"),VLOOKUP($B215,GtP!$A:$BB,MATCH("Gs_0-1",GtP!$A$1:$BB$1,0),FALSE))</f>
        <v>---</v>
      </c>
      <c r="AK215" s="317" t="str">
        <f>_xlfn.CONCAT(IF(AX215="","-","B"),IF(BK215="","-","I"),VLOOKUP($B215,GtP!$A:$BB,MATCH("Gi/o_0-1",GtP!$A$1:$BB$1,0),FALSE))</f>
        <v>--G</v>
      </c>
      <c r="AL215" s="317" t="str">
        <f>_xlfn.CONCAT(IF(AY215="","-","B"),IF(BL215="","-","I"),VLOOKUP($B215,GtP!$A:$BB,MATCH("Gi/o_0-1",GtP!$A$1:$BB$1,0),FALSE))</f>
        <v>--G</v>
      </c>
      <c r="AM215" s="317" t="str">
        <f>_xlfn.CONCAT(IF(AZ215="","-","B"),IF(BM215="","-","I"),VLOOKUP($B215,GtP!$A:$BB,MATCH("Gi/o_0-1",GtP!$A$1:$BB$1,0),FALSE))</f>
        <v>--G</v>
      </c>
      <c r="AN215" s="317" t="str">
        <f>_xlfn.CONCAT(IF(BA215="","-","B"),IF(BN215="","-","I"),VLOOKUP($B215,GtP!$A:$BB,MATCH("Gi/o_0-1",GtP!$A$1:$BB$1,0),FALSE))</f>
        <v>--G</v>
      </c>
      <c r="AO215" s="317" t="str">
        <f>_xlfn.CONCAT(IF(BB215="","-","B"),IF(BO215="","-","I"),VLOOKUP($B215,GtP!$A:$BB,MATCH("Gi/o_0-1",GtP!$A$1:$BB$1,0),FALSE))</f>
        <v>--G</v>
      </c>
      <c r="AP215" s="317" t="str">
        <f>_xlfn.CONCAT(IF(BC215="","-","B"),IF(BP215="","-","I"),VLOOKUP($B215,GtP!$A:$BB,MATCH("Gq/11_0-1",GtP!$A$1:$BB$1,0),FALSE))</f>
        <v>---</v>
      </c>
      <c r="AQ215" s="317" t="str">
        <f>_xlfn.CONCAT(IF(BD215="","-","B"),IF(BQ215="","-","I"),VLOOKUP($B215,GtP!$A:$BB,MATCH("Gq/11_0-1",GtP!$A$1:$BB$1,0),FALSE))</f>
        <v>---</v>
      </c>
      <c r="AR215" s="317" t="str">
        <f>_xlfn.CONCAT(IF(BE215="","-","B"),IF(BR215="","-","I"),VLOOKUP($B215,GtP!$A:$BB,MATCH("Gq/11_0-1",GtP!$A$1:$BB$1,0),FALSE))</f>
        <v>---</v>
      </c>
      <c r="AS215" s="317" t="str">
        <f>_xlfn.CONCAT(IF(BF215="","-","B"),IF(BS215="","-","I"),VLOOKUP($B215,GtP!$A:$BB,MATCH("Gq/11_0-1",GtP!$A$1:$BB$1,0),FALSE))</f>
        <v>---</v>
      </c>
      <c r="AT215" s="317" t="str">
        <f>_xlfn.CONCAT(IF(BG215="","-","B"),IF(BT215="","-","I"),VLOOKUP($B215,GtP!$A:$BB,MATCH("G12/13_0-1",GtP!$A$1:$BB$1,0),FALSE))</f>
        <v>---</v>
      </c>
      <c r="AU215" s="317" t="str">
        <f>_xlfn.CONCAT(IF(BH215="","-","B"),IF(BU215="","-","I"),VLOOKUP($B215,GtP!$A:$BB,MATCH("G12/13_0-1",GtP!$A$1:$BB$1,0),FALSE))</f>
        <v>---</v>
      </c>
      <c r="AV215" s="319" t="str">
        <f>_xlfn.IFNA(VLOOKUP($B215,'B-LogEmaxOverpEC50'!$A:$AL,MATCH(AV$1,'B-LogEmaxOverpEC50'!$A$1:$AL$1,0),FALSE),"")</f>
        <v/>
      </c>
      <c r="AX215" s="321" t="str">
        <f>_xlfn.IFNA(VLOOKUP($B215,'B-LogEmaxOverpEC50'!$A:$AL,MATCH(AX$1,'B-LogEmaxOverpEC50'!$A$1:$AL$1,0),FALSE),"")</f>
        <v/>
      </c>
      <c r="AY215" s="321" t="str">
        <f>_xlfn.IFNA(VLOOKUP($B215,'B-LogEmaxOverpEC50'!$A:$AL,MATCH(AY$1,'B-LogEmaxOverpEC50'!$A$1:$AL$1,0),FALSE),"")</f>
        <v/>
      </c>
      <c r="AZ215" s="321" t="str">
        <f>_xlfn.IFNA(VLOOKUP($B215,'B-LogEmaxOverpEC50'!$A:$AL,MATCH(AZ$1,'B-LogEmaxOverpEC50'!$A$1:$AL$1,0),FALSE),"")</f>
        <v/>
      </c>
      <c r="BA215" s="321" t="str">
        <f>_xlfn.IFNA(VLOOKUP($B215,'B-LogEmaxOverpEC50'!$A:$AL,MATCH(BA$1,'B-LogEmaxOverpEC50'!$A$1:$AL$1,0),FALSE),"")</f>
        <v/>
      </c>
      <c r="BB215" s="321" t="str">
        <f>_xlfn.IFNA(VLOOKUP($B215,'B-LogEmaxOverpEC50'!$A:$AL,MATCH(BB$1,'B-LogEmaxOverpEC50'!$A$1:$AL$1,0),FALSE),"")</f>
        <v/>
      </c>
      <c r="BC215" s="321" t="str">
        <f>_xlfn.IFNA(VLOOKUP($B215,'B-LogEmaxOverpEC50'!$A:$AL,MATCH(BC$1,'B-LogEmaxOverpEC50'!$A$1:$AL$1,0),FALSE),"")</f>
        <v/>
      </c>
      <c r="BD215" s="321" t="str">
        <f>_xlfn.IFNA(VLOOKUP($B215,'B-LogEmaxOverpEC50'!$A:$AL,MATCH(BD$1,'B-LogEmaxOverpEC50'!$A$1:$AL$1,0),FALSE),"")</f>
        <v/>
      </c>
      <c r="BE215" s="321" t="str">
        <f>_xlfn.IFNA(VLOOKUP($B215,'B-LogEmaxOverpEC50'!$A:$AL,MATCH(BE$1,'B-LogEmaxOverpEC50'!$A$1:$AL$1,0),FALSE),"")</f>
        <v/>
      </c>
      <c r="BF215" s="321" t="str">
        <f>_xlfn.IFNA(VLOOKUP($B215,'B-LogEmaxOverpEC50'!$A:$AL,MATCH(BF$1,'B-LogEmaxOverpEC50'!$A$1:$AL$1,0),FALSE),"")</f>
        <v/>
      </c>
      <c r="BG215" s="321" t="str">
        <f>_xlfn.IFNA(VLOOKUP($B215,'B-LogEmaxOverpEC50'!$A:$AL,MATCH(BG$1,'B-LogEmaxOverpEC50'!$A$1:$AL$1,0),FALSE),"")</f>
        <v/>
      </c>
      <c r="BH215" s="321" t="str">
        <f>_xlfn.IFNA(VLOOKUP($B215,'B-LogEmaxOverpEC50'!$A:$AL,MATCH(BH$1,'B-LogEmaxOverpEC50'!$A$1:$AL$1,0),FALSE),"")</f>
        <v/>
      </c>
      <c r="BI215" s="322" t="str">
        <f>_xlfn.IFNA(VLOOKUP($B215,'I-LogEmaxOverpEC50'!$A:$AR,MATCH(BI$1,'I-LogEmaxOverpEC50'!$A$1:$AR$1,0),FALSE),"")</f>
        <v/>
      </c>
      <c r="BJ215" s="320" t="str">
        <f>_xlfn.IFNA(VLOOKUP($B215,'I-LogEmaxOverpEC50'!$A:$AR,MATCH(BJ$1,'I-LogEmaxOverpEC50'!$A$1:$AR$1,0),FALSE),"")</f>
        <v/>
      </c>
      <c r="BK215" s="320" t="str">
        <f>_xlfn.IFNA(VLOOKUP($B215,'I-LogEmaxOverpEC50'!$A:$AR,MATCH(BK$1,'I-LogEmaxOverpEC50'!$A$1:$AR$1,0),FALSE),"")</f>
        <v/>
      </c>
      <c r="BL215" s="320" t="str">
        <f>_xlfn.IFNA(VLOOKUP($B215,'I-LogEmaxOverpEC50'!$A:$AR,MATCH(BL$1,'I-LogEmaxOverpEC50'!$A$1:$AR$1,0),FALSE),"")</f>
        <v/>
      </c>
      <c r="BM215" s="320" t="str">
        <f>_xlfn.IFNA(VLOOKUP($B215,'I-LogEmaxOverpEC50'!$A:$AR,MATCH(BM$1,'I-LogEmaxOverpEC50'!$A$1:$AR$1,0),FALSE),"")</f>
        <v/>
      </c>
      <c r="BN215" s="320" t="str">
        <f>_xlfn.IFNA(VLOOKUP($B215,'I-LogEmaxOverpEC50'!$A:$AR,MATCH(BN$1,'I-LogEmaxOverpEC50'!$A$1:$AR$1,0),FALSE),"")</f>
        <v/>
      </c>
      <c r="BO215" s="320" t="str">
        <f>_xlfn.IFNA(VLOOKUP($B215,'I-LogEmaxOverpEC50'!$A:$AR,MATCH(BO$1,'I-LogEmaxOverpEC50'!$A$1:$AR$1,0),FALSE),"")</f>
        <v/>
      </c>
      <c r="BP215" s="320" t="str">
        <f>_xlfn.IFNA(VLOOKUP($B215,'I-LogEmaxOverpEC50'!$A:$AR,MATCH(BP$1,'I-LogEmaxOverpEC50'!$A$1:$AR$1,0),FALSE),"")</f>
        <v/>
      </c>
      <c r="BQ215" s="320" t="str">
        <f>_xlfn.IFNA(VLOOKUP($B215,'I-LogEmaxOverpEC50'!$A:$AR,MATCH(BQ$1,'I-LogEmaxOverpEC50'!$A$1:$AR$1,0),FALSE),"")</f>
        <v/>
      </c>
      <c r="BR215" s="320" t="str">
        <f>_xlfn.IFNA(VLOOKUP($B215,'I-LogEmaxOverpEC50'!$A:$AR,MATCH(BR$1,'I-LogEmaxOverpEC50'!$A$1:$AR$1,0),FALSE),"")</f>
        <v/>
      </c>
      <c r="BS215" s="320" t="str">
        <f>_xlfn.IFNA(VLOOKUP($B215,'I-LogEmaxOverpEC50'!$A:$AR,MATCH(BS$1,'I-LogEmaxOverpEC50'!$A$1:$AR$1,0),FALSE),"")</f>
        <v/>
      </c>
      <c r="BT215" s="320" t="str">
        <f>_xlfn.IFNA(VLOOKUP($B215,'I-LogEmaxOverpEC50'!$A:$AR,MATCH(BT$1,'I-LogEmaxOverpEC50'!$A$1:$AR$1,0),FALSE),"")</f>
        <v/>
      </c>
      <c r="BU215" s="320" t="str">
        <f>_xlfn.IFNA(VLOOKUP($B215,'I-LogEmaxOverpEC50'!$A:$AR,MATCH(BU$1,'I-LogEmaxOverpEC50'!$A$1:$AR$1,0),FALSE),"")</f>
        <v/>
      </c>
      <c r="BV215" s="114" t="str" cm="1">
        <f t="array" ref="BV215">_xlfn.IFS(AND($C215="A",_xlfn.CONCAT(F215:G215)&lt;&gt;"",$A215=1),"x",AND($C215="A",_xlfn.CONCAT(F215:G215)="",$A215=1),"-",$A$1&lt;&gt;"","")</f>
        <v/>
      </c>
      <c r="BW215" s="113" t="str" cm="1">
        <f t="array" ref="BW215">_xlfn.IFS(AND($C215="A",_xlfn.CONCAT(H215:L215)&lt;&gt;"",$A215=1),"x",AND($C215="A",_xlfn.CONCAT(H215:L215)="",$A215=1),"-",$A$1&lt;&gt;"","")</f>
        <v/>
      </c>
      <c r="BX215" s="113" t="str" cm="1">
        <f t="array" ref="BX215">_xlfn.IFS(AND($C215="A",_xlfn.CONCAT(M215:P215)&lt;&gt;"",$A215=1),"x",AND($C215="A",_xlfn.CONCAT(M215:P215)="",$A215=1),"-",$A$1&lt;&gt;"","")</f>
        <v/>
      </c>
      <c r="BY215" s="113" t="str" cm="1">
        <f t="array" ref="BY215">_xlfn.IFS(AND($C215="A",_xlfn.CONCAT(Q215:R215)&lt;&gt;"",$A215=1),"x",AND($C215="A",_xlfn.CONCAT(Q215:R215)="",$A215=1),"-",$A$1&lt;&gt;"","")</f>
        <v/>
      </c>
      <c r="BZ215" s="121" t="str">
        <f t="shared" si="130"/>
        <v/>
      </c>
      <c r="CA215" s="120" t="str">
        <f t="shared" si="131"/>
        <v/>
      </c>
      <c r="CB215" s="120" t="str">
        <f t="shared" si="132"/>
        <v/>
      </c>
      <c r="CC215" s="120" t="str">
        <f t="shared" si="133"/>
        <v/>
      </c>
      <c r="CD215" s="121" t="str">
        <f t="shared" si="134"/>
        <v/>
      </c>
      <c r="CE215" s="120" t="str">
        <f t="shared" si="135"/>
        <v/>
      </c>
      <c r="CF215" s="120" t="str">
        <f t="shared" si="136"/>
        <v/>
      </c>
      <c r="CG215" s="120" t="str">
        <f t="shared" si="137"/>
        <v/>
      </c>
      <c r="CH215" s="120" t="str">
        <f t="shared" si="138"/>
        <v/>
      </c>
      <c r="CI215" s="120" t="str">
        <f t="shared" si="139"/>
        <v/>
      </c>
    </row>
    <row r="216" spans="1:87" x14ac:dyDescent="0.2">
      <c r="A216" s="311" cm="1">
        <f t="array" ref="A216">_xlfn.IFS(SUM(F216:R216)&gt;0,1,Z216&gt;0,2,TRUE,3)</f>
        <v>2</v>
      </c>
      <c r="B216" s="311" t="s">
        <v>753</v>
      </c>
      <c r="C216" s="311" t="str">
        <f>_xlfn.XLOOKUP(B216,RecNamesAll!A:A,RecNamesAll!E:E)</f>
        <v>A</v>
      </c>
      <c r="D216" s="311" t="str">
        <f>_xlfn.XLOOKUP(B216,RecNamesAll!A:A,RecNamesAll!C:C)</f>
        <v>RXFP4</v>
      </c>
      <c r="F216" s="312" t="str">
        <f t="shared" si="105"/>
        <v/>
      </c>
      <c r="G216" s="313" t="str">
        <f t="shared" si="106"/>
        <v/>
      </c>
      <c r="H216" s="312" t="str">
        <f t="shared" si="107"/>
        <v/>
      </c>
      <c r="I216" s="313" t="str">
        <f t="shared" si="108"/>
        <v/>
      </c>
      <c r="J216" s="313" t="str">
        <f t="shared" si="109"/>
        <v/>
      </c>
      <c r="K216" s="313" t="str">
        <f t="shared" si="110"/>
        <v/>
      </c>
      <c r="L216" s="313" t="str">
        <f t="shared" si="111"/>
        <v/>
      </c>
      <c r="M216" s="312" t="str">
        <f t="shared" si="112"/>
        <v/>
      </c>
      <c r="N216" s="313" t="str">
        <f t="shared" si="113"/>
        <v/>
      </c>
      <c r="O216" s="313" t="str">
        <f t="shared" si="114"/>
        <v/>
      </c>
      <c r="P216" s="313" t="str">
        <f t="shared" si="115"/>
        <v/>
      </c>
      <c r="Q216" s="312" t="str">
        <f t="shared" si="116"/>
        <v/>
      </c>
      <c r="R216" s="313" t="str">
        <f t="shared" si="117"/>
        <v/>
      </c>
      <c r="S216" s="314" t="str">
        <f t="shared" si="118"/>
        <v/>
      </c>
      <c r="T216" s="315" t="str">
        <f t="shared" si="119"/>
        <v>A</v>
      </c>
      <c r="U216" s="311" t="str">
        <f t="shared" si="120"/>
        <v>RXFP4</v>
      </c>
      <c r="V216" s="316" t="str">
        <f>IF(VLOOKUP($B216,GtP!$A:$AA,MATCH("Gs_0-2",GtP!$A$1:$AA$1,0),FALSE)=0,"",VLOOKUP($B216,GtP!$A:$AA,MATCH("Gs_0-2",GtP!$A$1:$AA$1,0),FALSE))</f>
        <v/>
      </c>
      <c r="W216" s="317">
        <f>IF(VLOOKUP($B216,GtP!$A:$AA,MATCH("Gi/o_0-2",GtP!$A$1:$AA$1,0),FALSE)=0,"",VLOOKUP($B216,GtP!$A:$AA,MATCH("Gi/o_0-2",GtP!$A$1:$AA$1,0),FALSE))</f>
        <v>1</v>
      </c>
      <c r="X216" s="317" t="str">
        <f>IF(VLOOKUP($B216,GtP!$A:$AA,MATCH("Gq/11_0-2",GtP!$A$1:$AA$1,0),FALSE)=0,"",VLOOKUP($B216,GtP!$A:$AA,MATCH("Gq/11_0-2",GtP!$A$1:$AA$1,0),FALSE))</f>
        <v/>
      </c>
      <c r="Y216" s="317" t="str">
        <f>IF(VLOOKUP($B216,GtP!$A:$AA,MATCH("G12/13_0-2",GtP!$A$1:$AA$1,0),FALSE)=0,"",VLOOKUP($B216,GtP!$A:$AA,MATCH("G12/13_0-2",GtP!$A$1:$AA$1,0),FALSE))</f>
        <v/>
      </c>
      <c r="Z216" s="318">
        <f t="shared" si="121"/>
        <v>1</v>
      </c>
      <c r="AA216" s="317" t="str">
        <f t="shared" si="122"/>
        <v/>
      </c>
      <c r="AB216" s="317">
        <f t="shared" si="123"/>
        <v>1</v>
      </c>
      <c r="AC216" s="317" t="str">
        <f t="shared" si="124"/>
        <v/>
      </c>
      <c r="AD216" s="317" t="str">
        <f t="shared" si="125"/>
        <v/>
      </c>
      <c r="AE216" s="315" t="str">
        <f t="shared" si="126"/>
        <v/>
      </c>
      <c r="AF216" s="311" t="str">
        <f t="shared" si="127"/>
        <v/>
      </c>
      <c r="AG216" s="311" t="str">
        <f t="shared" si="128"/>
        <v/>
      </c>
      <c r="AH216" s="311" t="str">
        <f t="shared" si="129"/>
        <v/>
      </c>
      <c r="AI216" s="316" t="str">
        <f>_xlfn.CONCAT(IF(AV216="","-","B"),IF(BI216="","-","I"),VLOOKUP($B216,GtP!$A:$BB,MATCH("Gs_0-1",GtP!$A$1:$BB$1,0),FALSE))</f>
        <v>---</v>
      </c>
      <c r="AJ216" s="317" t="str">
        <f>_xlfn.CONCAT(IF(AW216="","-","B"),IF(BJ216="","-","I"),VLOOKUP($B216,GtP!$A:$BB,MATCH("Gs_0-1",GtP!$A$1:$BB$1,0),FALSE))</f>
        <v>---</v>
      </c>
      <c r="AK216" s="317" t="str">
        <f>_xlfn.CONCAT(IF(AX216="","-","B"),IF(BK216="","-","I"),VLOOKUP($B216,GtP!$A:$BB,MATCH("Gi/o_0-1",GtP!$A$1:$BB$1,0),FALSE))</f>
        <v>--G</v>
      </c>
      <c r="AL216" s="317" t="str">
        <f>_xlfn.CONCAT(IF(AY216="","-","B"),IF(BL216="","-","I"),VLOOKUP($B216,GtP!$A:$BB,MATCH("Gi/o_0-1",GtP!$A$1:$BB$1,0),FALSE))</f>
        <v>--G</v>
      </c>
      <c r="AM216" s="317" t="str">
        <f>_xlfn.CONCAT(IF(AZ216="","-","B"),IF(BM216="","-","I"),VLOOKUP($B216,GtP!$A:$BB,MATCH("Gi/o_0-1",GtP!$A$1:$BB$1,0),FALSE))</f>
        <v>--G</v>
      </c>
      <c r="AN216" s="317" t="str">
        <f>_xlfn.CONCAT(IF(BA216="","-","B"),IF(BN216="","-","I"),VLOOKUP($B216,GtP!$A:$BB,MATCH("Gi/o_0-1",GtP!$A$1:$BB$1,0),FALSE))</f>
        <v>--G</v>
      </c>
      <c r="AO216" s="317" t="str">
        <f>_xlfn.CONCAT(IF(BB216="","-","B"),IF(BO216="","-","I"),VLOOKUP($B216,GtP!$A:$BB,MATCH("Gi/o_0-1",GtP!$A$1:$BB$1,0),FALSE))</f>
        <v>--G</v>
      </c>
      <c r="AP216" s="317" t="str">
        <f>_xlfn.CONCAT(IF(BC216="","-","B"),IF(BP216="","-","I"),VLOOKUP($B216,GtP!$A:$BB,MATCH("Gq/11_0-1",GtP!$A$1:$BB$1,0),FALSE))</f>
        <v>---</v>
      </c>
      <c r="AQ216" s="317" t="str">
        <f>_xlfn.CONCAT(IF(BD216="","-","B"),IF(BQ216="","-","I"),VLOOKUP($B216,GtP!$A:$BB,MATCH("Gq/11_0-1",GtP!$A$1:$BB$1,0),FALSE))</f>
        <v>---</v>
      </c>
      <c r="AR216" s="317" t="str">
        <f>_xlfn.CONCAT(IF(BE216="","-","B"),IF(BR216="","-","I"),VLOOKUP($B216,GtP!$A:$BB,MATCH("Gq/11_0-1",GtP!$A$1:$BB$1,0),FALSE))</f>
        <v>---</v>
      </c>
      <c r="AS216" s="317" t="str">
        <f>_xlfn.CONCAT(IF(BF216="","-","B"),IF(BS216="","-","I"),VLOOKUP($B216,GtP!$A:$BB,MATCH("Gq/11_0-1",GtP!$A$1:$BB$1,0),FALSE))</f>
        <v>---</v>
      </c>
      <c r="AT216" s="317" t="str">
        <f>_xlfn.CONCAT(IF(BG216="","-","B"),IF(BT216="","-","I"),VLOOKUP($B216,GtP!$A:$BB,MATCH("G12/13_0-1",GtP!$A$1:$BB$1,0),FALSE))</f>
        <v>---</v>
      </c>
      <c r="AU216" s="317" t="str">
        <f>_xlfn.CONCAT(IF(BH216="","-","B"),IF(BU216="","-","I"),VLOOKUP($B216,GtP!$A:$BB,MATCH("G12/13_0-1",GtP!$A$1:$BB$1,0),FALSE))</f>
        <v>---</v>
      </c>
      <c r="AV216" s="319" t="str">
        <f>_xlfn.IFNA(VLOOKUP($B216,'B-LogEmaxOverpEC50'!$A:$AL,MATCH(AV$1,'B-LogEmaxOverpEC50'!$A$1:$AL$1,0),FALSE),"")</f>
        <v/>
      </c>
      <c r="AX216" s="321" t="str">
        <f>_xlfn.IFNA(VLOOKUP($B216,'B-LogEmaxOverpEC50'!$A:$AL,MATCH(AX$1,'B-LogEmaxOverpEC50'!$A$1:$AL$1,0),FALSE),"")</f>
        <v/>
      </c>
      <c r="AY216" s="321" t="str">
        <f>_xlfn.IFNA(VLOOKUP($B216,'B-LogEmaxOverpEC50'!$A:$AL,MATCH(AY$1,'B-LogEmaxOverpEC50'!$A$1:$AL$1,0),FALSE),"")</f>
        <v/>
      </c>
      <c r="AZ216" s="321" t="str">
        <f>_xlfn.IFNA(VLOOKUP($B216,'B-LogEmaxOverpEC50'!$A:$AL,MATCH(AZ$1,'B-LogEmaxOverpEC50'!$A$1:$AL$1,0),FALSE),"")</f>
        <v/>
      </c>
      <c r="BA216" s="321" t="str">
        <f>_xlfn.IFNA(VLOOKUP($B216,'B-LogEmaxOverpEC50'!$A:$AL,MATCH(BA$1,'B-LogEmaxOverpEC50'!$A$1:$AL$1,0),FALSE),"")</f>
        <v/>
      </c>
      <c r="BB216" s="321" t="str">
        <f>_xlfn.IFNA(VLOOKUP($B216,'B-LogEmaxOverpEC50'!$A:$AL,MATCH(BB$1,'B-LogEmaxOverpEC50'!$A$1:$AL$1,0),FALSE),"")</f>
        <v/>
      </c>
      <c r="BC216" s="321" t="str">
        <f>_xlfn.IFNA(VLOOKUP($B216,'B-LogEmaxOverpEC50'!$A:$AL,MATCH(BC$1,'B-LogEmaxOverpEC50'!$A$1:$AL$1,0),FALSE),"")</f>
        <v/>
      </c>
      <c r="BD216" s="321" t="str">
        <f>_xlfn.IFNA(VLOOKUP($B216,'B-LogEmaxOverpEC50'!$A:$AL,MATCH(BD$1,'B-LogEmaxOverpEC50'!$A$1:$AL$1,0),FALSE),"")</f>
        <v/>
      </c>
      <c r="BE216" s="321" t="str">
        <f>_xlfn.IFNA(VLOOKUP($B216,'B-LogEmaxOverpEC50'!$A:$AL,MATCH(BE$1,'B-LogEmaxOverpEC50'!$A$1:$AL$1,0),FALSE),"")</f>
        <v/>
      </c>
      <c r="BF216" s="321" t="str">
        <f>_xlfn.IFNA(VLOOKUP($B216,'B-LogEmaxOverpEC50'!$A:$AL,MATCH(BF$1,'B-LogEmaxOverpEC50'!$A$1:$AL$1,0),FALSE),"")</f>
        <v/>
      </c>
      <c r="BG216" s="321" t="str">
        <f>_xlfn.IFNA(VLOOKUP($B216,'B-LogEmaxOverpEC50'!$A:$AL,MATCH(BG$1,'B-LogEmaxOverpEC50'!$A$1:$AL$1,0),FALSE),"")</f>
        <v/>
      </c>
      <c r="BH216" s="321" t="str">
        <f>_xlfn.IFNA(VLOOKUP($B216,'B-LogEmaxOverpEC50'!$A:$AL,MATCH(BH$1,'B-LogEmaxOverpEC50'!$A$1:$AL$1,0),FALSE),"")</f>
        <v/>
      </c>
      <c r="BI216" s="322" t="str">
        <f>_xlfn.IFNA(VLOOKUP($B216,'I-LogEmaxOverpEC50'!$A:$AR,MATCH(BI$1,'I-LogEmaxOverpEC50'!$A$1:$AR$1,0),FALSE),"")</f>
        <v/>
      </c>
      <c r="BJ216" s="320" t="str">
        <f>_xlfn.IFNA(VLOOKUP($B216,'I-LogEmaxOverpEC50'!$A:$AR,MATCH(BJ$1,'I-LogEmaxOverpEC50'!$A$1:$AR$1,0),FALSE),"")</f>
        <v/>
      </c>
      <c r="BK216" s="320" t="str">
        <f>_xlfn.IFNA(VLOOKUP($B216,'I-LogEmaxOverpEC50'!$A:$AR,MATCH(BK$1,'I-LogEmaxOverpEC50'!$A$1:$AR$1,0),FALSE),"")</f>
        <v/>
      </c>
      <c r="BL216" s="320" t="str">
        <f>_xlfn.IFNA(VLOOKUP($B216,'I-LogEmaxOverpEC50'!$A:$AR,MATCH(BL$1,'I-LogEmaxOverpEC50'!$A$1:$AR$1,0),FALSE),"")</f>
        <v/>
      </c>
      <c r="BM216" s="320" t="str">
        <f>_xlfn.IFNA(VLOOKUP($B216,'I-LogEmaxOverpEC50'!$A:$AR,MATCH(BM$1,'I-LogEmaxOverpEC50'!$A$1:$AR$1,0),FALSE),"")</f>
        <v/>
      </c>
      <c r="BN216" s="320" t="str">
        <f>_xlfn.IFNA(VLOOKUP($B216,'I-LogEmaxOverpEC50'!$A:$AR,MATCH(BN$1,'I-LogEmaxOverpEC50'!$A$1:$AR$1,0),FALSE),"")</f>
        <v/>
      </c>
      <c r="BO216" s="320" t="str">
        <f>_xlfn.IFNA(VLOOKUP($B216,'I-LogEmaxOverpEC50'!$A:$AR,MATCH(BO$1,'I-LogEmaxOverpEC50'!$A$1:$AR$1,0),FALSE),"")</f>
        <v/>
      </c>
      <c r="BP216" s="320" t="str">
        <f>_xlfn.IFNA(VLOOKUP($B216,'I-LogEmaxOverpEC50'!$A:$AR,MATCH(BP$1,'I-LogEmaxOverpEC50'!$A$1:$AR$1,0),FALSE),"")</f>
        <v/>
      </c>
      <c r="BQ216" s="320" t="str">
        <f>_xlfn.IFNA(VLOOKUP($B216,'I-LogEmaxOverpEC50'!$A:$AR,MATCH(BQ$1,'I-LogEmaxOverpEC50'!$A$1:$AR$1,0),FALSE),"")</f>
        <v/>
      </c>
      <c r="BR216" s="320" t="str">
        <f>_xlfn.IFNA(VLOOKUP($B216,'I-LogEmaxOverpEC50'!$A:$AR,MATCH(BR$1,'I-LogEmaxOverpEC50'!$A$1:$AR$1,0),FALSE),"")</f>
        <v/>
      </c>
      <c r="BS216" s="320" t="str">
        <f>_xlfn.IFNA(VLOOKUP($B216,'I-LogEmaxOverpEC50'!$A:$AR,MATCH(BS$1,'I-LogEmaxOverpEC50'!$A$1:$AR$1,0),FALSE),"")</f>
        <v/>
      </c>
      <c r="BT216" s="320" t="str">
        <f>_xlfn.IFNA(VLOOKUP($B216,'I-LogEmaxOverpEC50'!$A:$AR,MATCH(BT$1,'I-LogEmaxOverpEC50'!$A$1:$AR$1,0),FALSE),"")</f>
        <v/>
      </c>
      <c r="BU216" s="320" t="str">
        <f>_xlfn.IFNA(VLOOKUP($B216,'I-LogEmaxOverpEC50'!$A:$AR,MATCH(BU$1,'I-LogEmaxOverpEC50'!$A$1:$AR$1,0),FALSE),"")</f>
        <v/>
      </c>
      <c r="BV216" s="114" t="str" cm="1">
        <f t="array" ref="BV216">_xlfn.IFS(AND($C216="A",_xlfn.CONCAT(F216:G216)&lt;&gt;"",$A216=1),"x",AND($C216="A",_xlfn.CONCAT(F216:G216)="",$A216=1),"-",$A$1&lt;&gt;"","")</f>
        <v/>
      </c>
      <c r="BW216" s="113" t="str" cm="1">
        <f t="array" ref="BW216">_xlfn.IFS(AND($C216="A",_xlfn.CONCAT(H216:L216)&lt;&gt;"",$A216=1),"x",AND($C216="A",_xlfn.CONCAT(H216:L216)="",$A216=1),"-",$A$1&lt;&gt;"","")</f>
        <v/>
      </c>
      <c r="BX216" s="113" t="str" cm="1">
        <f t="array" ref="BX216">_xlfn.IFS(AND($C216="A",_xlfn.CONCAT(M216:P216)&lt;&gt;"",$A216=1),"x",AND($C216="A",_xlfn.CONCAT(M216:P216)="",$A216=1),"-",$A$1&lt;&gt;"","")</f>
        <v/>
      </c>
      <c r="BY216" s="113" t="str" cm="1">
        <f t="array" ref="BY216">_xlfn.IFS(AND($C216="A",_xlfn.CONCAT(Q216:R216)&lt;&gt;"",$A216=1),"x",AND($C216="A",_xlfn.CONCAT(Q216:R216)="",$A216=1),"-",$A$1&lt;&gt;"","")</f>
        <v/>
      </c>
      <c r="BZ216" s="121" t="str">
        <f t="shared" si="130"/>
        <v/>
      </c>
      <c r="CA216" s="120" t="str">
        <f t="shared" si="131"/>
        <v/>
      </c>
      <c r="CB216" s="120" t="str">
        <f t="shared" si="132"/>
        <v/>
      </c>
      <c r="CC216" s="120" t="str">
        <f t="shared" si="133"/>
        <v/>
      </c>
      <c r="CD216" s="121" t="str">
        <f t="shared" si="134"/>
        <v/>
      </c>
      <c r="CE216" s="120" t="str">
        <f t="shared" si="135"/>
        <v/>
      </c>
      <c r="CF216" s="120" t="str">
        <f t="shared" si="136"/>
        <v/>
      </c>
      <c r="CG216" s="120" t="str">
        <f t="shared" si="137"/>
        <v/>
      </c>
      <c r="CH216" s="120" t="str">
        <f t="shared" si="138"/>
        <v/>
      </c>
      <c r="CI216" s="120" t="str">
        <f t="shared" si="139"/>
        <v/>
      </c>
    </row>
    <row r="217" spans="1:87" x14ac:dyDescent="0.2">
      <c r="A217" s="311" cm="1">
        <f t="array" ref="A217">_xlfn.IFS(SUM(F217:R217)&gt;0,1,Z217&gt;0,2,TRUE,3)</f>
        <v>2</v>
      </c>
      <c r="B217" s="311" t="s">
        <v>653</v>
      </c>
      <c r="C217" s="311" t="str">
        <f>_xlfn.XLOOKUP(B217,RecNamesAll!A:A,RecNamesAll!E:E)</f>
        <v>A</v>
      </c>
      <c r="D217" s="311" t="str">
        <f>_xlfn.XLOOKUP(B217,RecNamesAll!A:A,RecNamesAll!C:C)</f>
        <v>XCR1</v>
      </c>
      <c r="F217" s="312" t="str">
        <f t="shared" si="105"/>
        <v/>
      </c>
      <c r="G217" s="313" t="str">
        <f t="shared" si="106"/>
        <v/>
      </c>
      <c r="H217" s="312" t="str">
        <f t="shared" si="107"/>
        <v/>
      </c>
      <c r="I217" s="313" t="str">
        <f t="shared" si="108"/>
        <v/>
      </c>
      <c r="J217" s="313" t="str">
        <f t="shared" si="109"/>
        <v/>
      </c>
      <c r="K217" s="313" t="str">
        <f t="shared" si="110"/>
        <v/>
      </c>
      <c r="L217" s="313" t="str">
        <f t="shared" si="111"/>
        <v/>
      </c>
      <c r="M217" s="312" t="str">
        <f t="shared" si="112"/>
        <v/>
      </c>
      <c r="N217" s="313" t="str">
        <f t="shared" si="113"/>
        <v/>
      </c>
      <c r="O217" s="313" t="str">
        <f t="shared" si="114"/>
        <v/>
      </c>
      <c r="P217" s="313" t="str">
        <f t="shared" si="115"/>
        <v/>
      </c>
      <c r="Q217" s="312" t="str">
        <f t="shared" si="116"/>
        <v/>
      </c>
      <c r="R217" s="313" t="str">
        <f t="shared" si="117"/>
        <v/>
      </c>
      <c r="S217" s="314" t="str">
        <f t="shared" si="118"/>
        <v/>
      </c>
      <c r="T217" s="315" t="str">
        <f t="shared" si="119"/>
        <v>A</v>
      </c>
      <c r="U217" s="311" t="str">
        <f t="shared" si="120"/>
        <v>XCR1</v>
      </c>
      <c r="V217" s="316" t="str">
        <f>IF(VLOOKUP($B217,GtP!$A:$AA,MATCH("Gs_0-2",GtP!$A$1:$AA$1,0),FALSE)=0,"",VLOOKUP($B217,GtP!$A:$AA,MATCH("Gs_0-2",GtP!$A$1:$AA$1,0),FALSE))</f>
        <v/>
      </c>
      <c r="W217" s="317">
        <f>IF(VLOOKUP($B217,GtP!$A:$AA,MATCH("Gi/o_0-2",GtP!$A$1:$AA$1,0),FALSE)=0,"",VLOOKUP($B217,GtP!$A:$AA,MATCH("Gi/o_0-2",GtP!$A$1:$AA$1,0),FALSE))</f>
        <v>1</v>
      </c>
      <c r="X217" s="317" t="str">
        <f>IF(VLOOKUP($B217,GtP!$A:$AA,MATCH("Gq/11_0-2",GtP!$A$1:$AA$1,0),FALSE)=0,"",VLOOKUP($B217,GtP!$A:$AA,MATCH("Gq/11_0-2",GtP!$A$1:$AA$1,0),FALSE))</f>
        <v/>
      </c>
      <c r="Y217" s="317" t="str">
        <f>IF(VLOOKUP($B217,GtP!$A:$AA,MATCH("G12/13_0-2",GtP!$A$1:$AA$1,0),FALSE)=0,"",VLOOKUP($B217,GtP!$A:$AA,MATCH("G12/13_0-2",GtP!$A$1:$AA$1,0),FALSE))</f>
        <v/>
      </c>
      <c r="Z217" s="318">
        <f t="shared" si="121"/>
        <v>1</v>
      </c>
      <c r="AA217" s="317" t="str">
        <f t="shared" si="122"/>
        <v/>
      </c>
      <c r="AB217" s="317">
        <f t="shared" si="123"/>
        <v>1</v>
      </c>
      <c r="AC217" s="317" t="str">
        <f t="shared" si="124"/>
        <v/>
      </c>
      <c r="AD217" s="317" t="str">
        <f t="shared" si="125"/>
        <v/>
      </c>
      <c r="AE217" s="315" t="str">
        <f t="shared" si="126"/>
        <v/>
      </c>
      <c r="AF217" s="311" t="str">
        <f t="shared" si="127"/>
        <v/>
      </c>
      <c r="AG217" s="311" t="str">
        <f t="shared" si="128"/>
        <v/>
      </c>
      <c r="AH217" s="311" t="str">
        <f t="shared" si="129"/>
        <v/>
      </c>
      <c r="AI217" s="316" t="str">
        <f>_xlfn.CONCAT(IF(AV217="","-","B"),IF(BI217="","-","I"),VLOOKUP($B217,GtP!$A:$BB,MATCH("Gs_0-1",GtP!$A$1:$BB$1,0),FALSE))</f>
        <v>---</v>
      </c>
      <c r="AJ217" s="317" t="str">
        <f>_xlfn.CONCAT(IF(AW217="","-","B"),IF(BJ217="","-","I"),VLOOKUP($B217,GtP!$A:$BB,MATCH("Gs_0-1",GtP!$A$1:$BB$1,0),FALSE))</f>
        <v>---</v>
      </c>
      <c r="AK217" s="317" t="str">
        <f>_xlfn.CONCAT(IF(AX217="","-","B"),IF(BK217="","-","I"),VLOOKUP($B217,GtP!$A:$BB,MATCH("Gi/o_0-1",GtP!$A$1:$BB$1,0),FALSE))</f>
        <v>--G</v>
      </c>
      <c r="AL217" s="317" t="str">
        <f>_xlfn.CONCAT(IF(AY217="","-","B"),IF(BL217="","-","I"),VLOOKUP($B217,GtP!$A:$BB,MATCH("Gi/o_0-1",GtP!$A$1:$BB$1,0),FALSE))</f>
        <v>--G</v>
      </c>
      <c r="AM217" s="317" t="str">
        <f>_xlfn.CONCAT(IF(AZ217="","-","B"),IF(BM217="","-","I"),VLOOKUP($B217,GtP!$A:$BB,MATCH("Gi/o_0-1",GtP!$A$1:$BB$1,0),FALSE))</f>
        <v>--G</v>
      </c>
      <c r="AN217" s="317" t="str">
        <f>_xlfn.CONCAT(IF(BA217="","-","B"),IF(BN217="","-","I"),VLOOKUP($B217,GtP!$A:$BB,MATCH("Gi/o_0-1",GtP!$A$1:$BB$1,0),FALSE))</f>
        <v>--G</v>
      </c>
      <c r="AO217" s="317" t="str">
        <f>_xlfn.CONCAT(IF(BB217="","-","B"),IF(BO217="","-","I"),VLOOKUP($B217,GtP!$A:$BB,MATCH("Gi/o_0-1",GtP!$A$1:$BB$1,0),FALSE))</f>
        <v>--G</v>
      </c>
      <c r="AP217" s="317" t="str">
        <f>_xlfn.CONCAT(IF(BC217="","-","B"),IF(BP217="","-","I"),VLOOKUP($B217,GtP!$A:$BB,MATCH("Gq/11_0-1",GtP!$A$1:$BB$1,0),FALSE))</f>
        <v>---</v>
      </c>
      <c r="AQ217" s="317" t="str">
        <f>_xlfn.CONCAT(IF(BD217="","-","B"),IF(BQ217="","-","I"),VLOOKUP($B217,GtP!$A:$BB,MATCH("Gq/11_0-1",GtP!$A$1:$BB$1,0),FALSE))</f>
        <v>---</v>
      </c>
      <c r="AR217" s="317" t="str">
        <f>_xlfn.CONCAT(IF(BE217="","-","B"),IF(BR217="","-","I"),VLOOKUP($B217,GtP!$A:$BB,MATCH("Gq/11_0-1",GtP!$A$1:$BB$1,0),FALSE))</f>
        <v>---</v>
      </c>
      <c r="AS217" s="317" t="str">
        <f>_xlfn.CONCAT(IF(BF217="","-","B"),IF(BS217="","-","I"),VLOOKUP($B217,GtP!$A:$BB,MATCH("Gq/11_0-1",GtP!$A$1:$BB$1,0),FALSE))</f>
        <v>---</v>
      </c>
      <c r="AT217" s="317" t="str">
        <f>_xlfn.CONCAT(IF(BG217="","-","B"),IF(BT217="","-","I"),VLOOKUP($B217,GtP!$A:$BB,MATCH("G12/13_0-1",GtP!$A$1:$BB$1,0),FALSE))</f>
        <v>---</v>
      </c>
      <c r="AU217" s="317" t="str">
        <f>_xlfn.CONCAT(IF(BH217="","-","B"),IF(BU217="","-","I"),VLOOKUP($B217,GtP!$A:$BB,MATCH("G12/13_0-1",GtP!$A$1:$BB$1,0),FALSE))</f>
        <v>---</v>
      </c>
      <c r="AV217" s="319" t="str">
        <f>_xlfn.IFNA(VLOOKUP($B217,'B-LogEmaxOverpEC50'!$A:$AL,MATCH(AV$1,'B-LogEmaxOverpEC50'!$A$1:$AL$1,0),FALSE),"")</f>
        <v/>
      </c>
      <c r="AX217" s="321" t="str">
        <f>_xlfn.IFNA(VLOOKUP($B217,'B-LogEmaxOverpEC50'!$A:$AL,MATCH(AX$1,'B-LogEmaxOverpEC50'!$A$1:$AL$1,0),FALSE),"")</f>
        <v/>
      </c>
      <c r="AY217" s="321" t="str">
        <f>_xlfn.IFNA(VLOOKUP($B217,'B-LogEmaxOverpEC50'!$A:$AL,MATCH(AY$1,'B-LogEmaxOverpEC50'!$A$1:$AL$1,0),FALSE),"")</f>
        <v/>
      </c>
      <c r="AZ217" s="321" t="str">
        <f>_xlfn.IFNA(VLOOKUP($B217,'B-LogEmaxOverpEC50'!$A:$AL,MATCH(AZ$1,'B-LogEmaxOverpEC50'!$A$1:$AL$1,0),FALSE),"")</f>
        <v/>
      </c>
      <c r="BA217" s="321" t="str">
        <f>_xlfn.IFNA(VLOOKUP($B217,'B-LogEmaxOverpEC50'!$A:$AL,MATCH(BA$1,'B-LogEmaxOverpEC50'!$A$1:$AL$1,0),FALSE),"")</f>
        <v/>
      </c>
      <c r="BB217" s="321" t="str">
        <f>_xlfn.IFNA(VLOOKUP($B217,'B-LogEmaxOverpEC50'!$A:$AL,MATCH(BB$1,'B-LogEmaxOverpEC50'!$A$1:$AL$1,0),FALSE),"")</f>
        <v/>
      </c>
      <c r="BC217" s="321" t="str">
        <f>_xlfn.IFNA(VLOOKUP($B217,'B-LogEmaxOverpEC50'!$A:$AL,MATCH(BC$1,'B-LogEmaxOverpEC50'!$A$1:$AL$1,0),FALSE),"")</f>
        <v/>
      </c>
      <c r="BD217" s="321" t="str">
        <f>_xlfn.IFNA(VLOOKUP($B217,'B-LogEmaxOverpEC50'!$A:$AL,MATCH(BD$1,'B-LogEmaxOverpEC50'!$A$1:$AL$1,0),FALSE),"")</f>
        <v/>
      </c>
      <c r="BE217" s="321" t="str">
        <f>_xlfn.IFNA(VLOOKUP($B217,'B-LogEmaxOverpEC50'!$A:$AL,MATCH(BE$1,'B-LogEmaxOverpEC50'!$A$1:$AL$1,0),FALSE),"")</f>
        <v/>
      </c>
      <c r="BF217" s="321" t="str">
        <f>_xlfn.IFNA(VLOOKUP($B217,'B-LogEmaxOverpEC50'!$A:$AL,MATCH(BF$1,'B-LogEmaxOverpEC50'!$A$1:$AL$1,0),FALSE),"")</f>
        <v/>
      </c>
      <c r="BG217" s="321" t="str">
        <f>_xlfn.IFNA(VLOOKUP($B217,'B-LogEmaxOverpEC50'!$A:$AL,MATCH(BG$1,'B-LogEmaxOverpEC50'!$A$1:$AL$1,0),FALSE),"")</f>
        <v/>
      </c>
      <c r="BH217" s="321" t="str">
        <f>_xlfn.IFNA(VLOOKUP($B217,'B-LogEmaxOverpEC50'!$A:$AL,MATCH(BH$1,'B-LogEmaxOverpEC50'!$A$1:$AL$1,0),FALSE),"")</f>
        <v/>
      </c>
      <c r="BI217" s="322" t="str">
        <f>_xlfn.IFNA(VLOOKUP($B217,'I-LogEmaxOverpEC50'!$A:$AR,MATCH(BI$1,'I-LogEmaxOverpEC50'!$A$1:$AR$1,0),FALSE),"")</f>
        <v/>
      </c>
      <c r="BJ217" s="320" t="str">
        <f>_xlfn.IFNA(VLOOKUP($B217,'I-LogEmaxOverpEC50'!$A:$AR,MATCH(BJ$1,'I-LogEmaxOverpEC50'!$A$1:$AR$1,0),FALSE),"")</f>
        <v/>
      </c>
      <c r="BK217" s="320" t="str">
        <f>_xlfn.IFNA(VLOOKUP($B217,'I-LogEmaxOverpEC50'!$A:$AR,MATCH(BK$1,'I-LogEmaxOverpEC50'!$A$1:$AR$1,0),FALSE),"")</f>
        <v/>
      </c>
      <c r="BL217" s="320" t="str">
        <f>_xlfn.IFNA(VLOOKUP($B217,'I-LogEmaxOverpEC50'!$A:$AR,MATCH(BL$1,'I-LogEmaxOverpEC50'!$A$1:$AR$1,0),FALSE),"")</f>
        <v/>
      </c>
      <c r="BM217" s="320" t="str">
        <f>_xlfn.IFNA(VLOOKUP($B217,'I-LogEmaxOverpEC50'!$A:$AR,MATCH(BM$1,'I-LogEmaxOverpEC50'!$A$1:$AR$1,0),FALSE),"")</f>
        <v/>
      </c>
      <c r="BN217" s="320" t="str">
        <f>_xlfn.IFNA(VLOOKUP($B217,'I-LogEmaxOverpEC50'!$A:$AR,MATCH(BN$1,'I-LogEmaxOverpEC50'!$A$1:$AR$1,0),FALSE),"")</f>
        <v/>
      </c>
      <c r="BO217" s="320" t="str">
        <f>_xlfn.IFNA(VLOOKUP($B217,'I-LogEmaxOverpEC50'!$A:$AR,MATCH(BO$1,'I-LogEmaxOverpEC50'!$A$1:$AR$1,0),FALSE),"")</f>
        <v/>
      </c>
      <c r="BP217" s="320" t="str">
        <f>_xlfn.IFNA(VLOOKUP($B217,'I-LogEmaxOverpEC50'!$A:$AR,MATCH(BP$1,'I-LogEmaxOverpEC50'!$A$1:$AR$1,0),FALSE),"")</f>
        <v/>
      </c>
      <c r="BQ217" s="320" t="str">
        <f>_xlfn.IFNA(VLOOKUP($B217,'I-LogEmaxOverpEC50'!$A:$AR,MATCH(BQ$1,'I-LogEmaxOverpEC50'!$A$1:$AR$1,0),FALSE),"")</f>
        <v/>
      </c>
      <c r="BR217" s="320" t="str">
        <f>_xlfn.IFNA(VLOOKUP($B217,'I-LogEmaxOverpEC50'!$A:$AR,MATCH(BR$1,'I-LogEmaxOverpEC50'!$A$1:$AR$1,0),FALSE),"")</f>
        <v/>
      </c>
      <c r="BS217" s="320" t="str">
        <f>_xlfn.IFNA(VLOOKUP($B217,'I-LogEmaxOverpEC50'!$A:$AR,MATCH(BS$1,'I-LogEmaxOverpEC50'!$A$1:$AR$1,0),FALSE),"")</f>
        <v/>
      </c>
      <c r="BT217" s="320" t="str">
        <f>_xlfn.IFNA(VLOOKUP($B217,'I-LogEmaxOverpEC50'!$A:$AR,MATCH(BT$1,'I-LogEmaxOverpEC50'!$A$1:$AR$1,0),FALSE),"")</f>
        <v/>
      </c>
      <c r="BU217" s="320" t="str">
        <f>_xlfn.IFNA(VLOOKUP($B217,'I-LogEmaxOverpEC50'!$A:$AR,MATCH(BU$1,'I-LogEmaxOverpEC50'!$A$1:$AR$1,0),FALSE),"")</f>
        <v/>
      </c>
      <c r="BV217" s="114" t="str" cm="1">
        <f t="array" ref="BV217">_xlfn.IFS(AND($C217="A",_xlfn.CONCAT(F217:G217)&lt;&gt;"",$A217=1),"x",AND($C217="A",_xlfn.CONCAT(F217:G217)="",$A217=1),"-",$A$1&lt;&gt;"","")</f>
        <v/>
      </c>
      <c r="BW217" s="113" t="str" cm="1">
        <f t="array" ref="BW217">_xlfn.IFS(AND($C217="A",_xlfn.CONCAT(H217:L217)&lt;&gt;"",$A217=1),"x",AND($C217="A",_xlfn.CONCAT(H217:L217)="",$A217=1),"-",$A$1&lt;&gt;"","")</f>
        <v/>
      </c>
      <c r="BX217" s="113" t="str" cm="1">
        <f t="array" ref="BX217">_xlfn.IFS(AND($C217="A",_xlfn.CONCAT(M217:P217)&lt;&gt;"",$A217=1),"x",AND($C217="A",_xlfn.CONCAT(M217:P217)="",$A217=1),"-",$A$1&lt;&gt;"","")</f>
        <v/>
      </c>
      <c r="BY217" s="113" t="str" cm="1">
        <f t="array" ref="BY217">_xlfn.IFS(AND($C217="A",_xlfn.CONCAT(Q217:R217)&lt;&gt;"",$A217=1),"x",AND($C217="A",_xlfn.CONCAT(Q217:R217)="",$A217=1),"-",$A$1&lt;&gt;"","")</f>
        <v/>
      </c>
      <c r="BZ217" s="121" t="str">
        <f t="shared" si="130"/>
        <v/>
      </c>
      <c r="CA217" s="120" t="str">
        <f t="shared" si="131"/>
        <v/>
      </c>
      <c r="CB217" s="120" t="str">
        <f t="shared" si="132"/>
        <v/>
      </c>
      <c r="CC217" s="120" t="str">
        <f t="shared" si="133"/>
        <v/>
      </c>
      <c r="CD217" s="121" t="str">
        <f t="shared" si="134"/>
        <v/>
      </c>
      <c r="CE217" s="120" t="str">
        <f t="shared" si="135"/>
        <v/>
      </c>
      <c r="CF217" s="120" t="str">
        <f t="shared" si="136"/>
        <v/>
      </c>
      <c r="CG217" s="120" t="str">
        <f t="shared" si="137"/>
        <v/>
      </c>
      <c r="CH217" s="120" t="str">
        <f t="shared" si="138"/>
        <v/>
      </c>
      <c r="CI217" s="120" t="str">
        <f t="shared" si="139"/>
        <v/>
      </c>
    </row>
    <row r="218" spans="1:87" x14ac:dyDescent="0.2">
      <c r="A218" s="311" t="e" cm="1">
        <f t="array" ref="A218">_xlfn.IFS(SUM(F218:R218)&gt;0,1,Z218&gt;0,2,TRUE,3)</f>
        <v>#N/A</v>
      </c>
      <c r="B218" s="311" t="s">
        <v>194</v>
      </c>
      <c r="C218" s="311" t="str">
        <f>_xlfn.XLOOKUP(B218,RecNamesAll!A:A,RecNamesAll!E:E)</f>
        <v>B1</v>
      </c>
      <c r="D218" s="311" t="str">
        <f>_xlfn.XLOOKUP(B218,RecNamesAll!A:A,RecNamesAll!C:C)</f>
        <v>VPAC1</v>
      </c>
      <c r="F218" s="312" t="e">
        <f t="shared" si="105"/>
        <v>#N/A</v>
      </c>
      <c r="G218" s="313" t="e">
        <f t="shared" si="106"/>
        <v>#N/A</v>
      </c>
      <c r="H218" s="312" t="e">
        <f t="shared" si="107"/>
        <v>#N/A</v>
      </c>
      <c r="I218" s="313" t="e">
        <f t="shared" si="108"/>
        <v>#N/A</v>
      </c>
      <c r="J218" s="313" t="e">
        <f t="shared" si="109"/>
        <v>#N/A</v>
      </c>
      <c r="K218" s="313" t="e">
        <f t="shared" si="110"/>
        <v>#N/A</v>
      </c>
      <c r="L218" s="313" t="e">
        <f t="shared" si="111"/>
        <v>#N/A</v>
      </c>
      <c r="M218" s="312" t="e">
        <f t="shared" si="112"/>
        <v>#N/A</v>
      </c>
      <c r="N218" s="313" t="e">
        <f t="shared" si="113"/>
        <v>#N/A</v>
      </c>
      <c r="O218" s="313" t="e">
        <f t="shared" si="114"/>
        <v>#N/A</v>
      </c>
      <c r="P218" s="313" t="e">
        <f t="shared" si="115"/>
        <v>#N/A</v>
      </c>
      <c r="Q218" s="312" t="e">
        <f t="shared" si="116"/>
        <v>#N/A</v>
      </c>
      <c r="R218" s="313" t="e">
        <f t="shared" si="117"/>
        <v>#N/A</v>
      </c>
      <c r="S218" s="314" t="str">
        <f t="shared" si="118"/>
        <v/>
      </c>
      <c r="T218" s="315" t="str">
        <f t="shared" si="119"/>
        <v>B1</v>
      </c>
      <c r="U218" s="311" t="str">
        <f t="shared" si="120"/>
        <v>VPAC1</v>
      </c>
      <c r="V218" s="316" t="e">
        <f>IF(VLOOKUP($B218,GtP!$A:$AA,MATCH("Gs_0-2",GtP!$A$1:$AA$1,0),FALSE)=0,"",VLOOKUP($B218,GtP!$A:$AA,MATCH("Gs_0-2",GtP!$A$1:$AA$1,0),FALSE))</f>
        <v>#N/A</v>
      </c>
      <c r="W218" s="317" t="e">
        <f>IF(VLOOKUP($B218,GtP!$A:$AA,MATCH("Gi/o_0-2",GtP!$A$1:$AA$1,0),FALSE)=0,"",VLOOKUP($B218,GtP!$A:$AA,MATCH("Gi/o_0-2",GtP!$A$1:$AA$1,0),FALSE))</f>
        <v>#N/A</v>
      </c>
      <c r="X218" s="317" t="e">
        <f>IF(VLOOKUP($B218,GtP!$A:$AA,MATCH("Gq/11_0-2",GtP!$A$1:$AA$1,0),FALSE)=0,"",VLOOKUP($B218,GtP!$A:$AA,MATCH("Gq/11_0-2",GtP!$A$1:$AA$1,0),FALSE))</f>
        <v>#N/A</v>
      </c>
      <c r="Y218" s="317" t="e">
        <f>IF(VLOOKUP($B218,GtP!$A:$AA,MATCH("G12/13_0-2",GtP!$A$1:$AA$1,0),FALSE)=0,"",VLOOKUP($B218,GtP!$A:$AA,MATCH("G12/13_0-2",GtP!$A$1:$AA$1,0),FALSE))</f>
        <v>#N/A</v>
      </c>
      <c r="Z218" s="318" t="e">
        <f t="shared" si="121"/>
        <v>#N/A</v>
      </c>
      <c r="AA218" s="317" t="e">
        <f t="shared" si="122"/>
        <v>#N/A</v>
      </c>
      <c r="AB218" s="317" t="e">
        <f t="shared" si="123"/>
        <v>#N/A</v>
      </c>
      <c r="AC218" s="317" t="e">
        <f t="shared" si="124"/>
        <v>#N/A</v>
      </c>
      <c r="AD218" s="317" t="e">
        <f t="shared" si="125"/>
        <v>#N/A</v>
      </c>
      <c r="AE218" s="315" t="str">
        <f t="shared" si="126"/>
        <v/>
      </c>
      <c r="AF218" s="311" t="str">
        <f t="shared" si="127"/>
        <v/>
      </c>
      <c r="AG218" s="311" t="str">
        <f t="shared" si="128"/>
        <v/>
      </c>
      <c r="AH218" s="311" t="str">
        <f t="shared" si="129"/>
        <v/>
      </c>
      <c r="AI218" s="316" t="e">
        <f>_xlfn.CONCAT(IF(AV218="","-","B"),IF(BI218="","-","I"),VLOOKUP($B218,GtP!$A:$BB,MATCH("Gs_0-1",GtP!$A$1:$BB$1,0),FALSE))</f>
        <v>#N/A</v>
      </c>
      <c r="AJ218" s="317" t="e">
        <f>_xlfn.CONCAT(IF(AW218="","-","B"),IF(BJ218="","-","I"),VLOOKUP($B218,GtP!$A:$BB,MATCH("Gs_0-1",GtP!$A$1:$BB$1,0),FALSE))</f>
        <v>#N/A</v>
      </c>
      <c r="AK218" s="317" t="e">
        <f>_xlfn.CONCAT(IF(AX218="","-","B"),IF(BK218="","-","I"),VLOOKUP($B218,GtP!$A:$BB,MATCH("Gi/o_0-1",GtP!$A$1:$BB$1,0),FALSE))</f>
        <v>#N/A</v>
      </c>
      <c r="AL218" s="317" t="e">
        <f>_xlfn.CONCAT(IF(AY218="","-","B"),IF(BL218="","-","I"),VLOOKUP($B218,GtP!$A:$BB,MATCH("Gi/o_0-1",GtP!$A$1:$BB$1,0),FALSE))</f>
        <v>#N/A</v>
      </c>
      <c r="AM218" s="317" t="e">
        <f>_xlfn.CONCAT(IF(AZ218="","-","B"),IF(BM218="","-","I"),VLOOKUP($B218,GtP!$A:$BB,MATCH("Gi/o_0-1",GtP!$A$1:$BB$1,0),FALSE))</f>
        <v>#N/A</v>
      </c>
      <c r="AN218" s="317" t="e">
        <f>_xlfn.CONCAT(IF(BA218="","-","B"),IF(BN218="","-","I"),VLOOKUP($B218,GtP!$A:$BB,MATCH("Gi/o_0-1",GtP!$A$1:$BB$1,0),FALSE))</f>
        <v>#N/A</v>
      </c>
      <c r="AO218" s="317" t="e">
        <f>_xlfn.CONCAT(IF(BB218="","-","B"),IF(BO218="","-","I"),VLOOKUP($B218,GtP!$A:$BB,MATCH("Gi/o_0-1",GtP!$A$1:$BB$1,0),FALSE))</f>
        <v>#N/A</v>
      </c>
      <c r="AP218" s="317" t="e">
        <f>_xlfn.CONCAT(IF(BC218="","-","B"),IF(BP218="","-","I"),VLOOKUP($B218,GtP!$A:$BB,MATCH("Gq/11_0-1",GtP!$A$1:$BB$1,0),FALSE))</f>
        <v>#N/A</v>
      </c>
      <c r="AQ218" s="317" t="e">
        <f>_xlfn.CONCAT(IF(BD218="","-","B"),IF(BQ218="","-","I"),VLOOKUP($B218,GtP!$A:$BB,MATCH("Gq/11_0-1",GtP!$A$1:$BB$1,0),FALSE))</f>
        <v>#N/A</v>
      </c>
      <c r="AR218" s="317" t="e">
        <f>_xlfn.CONCAT(IF(BE218="","-","B"),IF(BR218="","-","I"),VLOOKUP($B218,GtP!$A:$BB,MATCH("Gq/11_0-1",GtP!$A$1:$BB$1,0),FALSE))</f>
        <v>#N/A</v>
      </c>
      <c r="AS218" s="317" t="e">
        <f>_xlfn.CONCAT(IF(BF218="","-","B"),IF(BS218="","-","I"),VLOOKUP($B218,GtP!$A:$BB,MATCH("Gq/11_0-1",GtP!$A$1:$BB$1,0),FALSE))</f>
        <v>#N/A</v>
      </c>
      <c r="AT218" s="317" t="e">
        <f>_xlfn.CONCAT(IF(BG218="","-","B"),IF(BT218="","-","I"),VLOOKUP($B218,GtP!$A:$BB,MATCH("G12/13_0-1",GtP!$A$1:$BB$1,0),FALSE))</f>
        <v>#N/A</v>
      </c>
      <c r="AU218" s="317" t="e">
        <f>_xlfn.CONCAT(IF(BH218="","-","B"),IF(BU218="","-","I"),VLOOKUP($B218,GtP!$A:$BB,MATCH("G12/13_0-1",GtP!$A$1:$BB$1,0),FALSE))</f>
        <v>#N/A</v>
      </c>
      <c r="AV218" s="319">
        <f>_xlfn.IFNA(VLOOKUP($B218,'B-LogEmaxOverpEC50'!$A:$AL,MATCH(AV$1,'B-LogEmaxOverpEC50'!$A$1:$AL$1,0),FALSE),"")</f>
        <v>13.187098900309202</v>
      </c>
      <c r="AX218" s="321">
        <f>_xlfn.IFNA(VLOOKUP($B218,'B-LogEmaxOverpEC50'!$A:$AL,MATCH(AX$1,'B-LogEmaxOverpEC50'!$A$1:$AL$1,0),FALSE),"")</f>
        <v>9.5512601031473334</v>
      </c>
      <c r="AY218" s="321">
        <f>_xlfn.IFNA(VLOOKUP($B218,'B-LogEmaxOverpEC50'!$A:$AL,MATCH(AY$1,'B-LogEmaxOverpEC50'!$A$1:$AL$1,0),FALSE),"")</f>
        <v>9.7129286142766862</v>
      </c>
      <c r="AZ218" s="321">
        <f>_xlfn.IFNA(VLOOKUP($B218,'B-LogEmaxOverpEC50'!$A:$AL,MATCH(AZ$1,'B-LogEmaxOverpEC50'!$A$1:$AL$1,0),FALSE),"")</f>
        <v>9.5522739027678583</v>
      </c>
      <c r="BA218" s="321">
        <f>_xlfn.IFNA(VLOOKUP($B218,'B-LogEmaxOverpEC50'!$A:$AL,MATCH(BA$1,'B-LogEmaxOverpEC50'!$A$1:$AL$1,0),FALSE),"")</f>
        <v>10.221575938472425</v>
      </c>
      <c r="BB218" s="321">
        <f>_xlfn.IFNA(VLOOKUP($B218,'B-LogEmaxOverpEC50'!$A:$AL,MATCH(BB$1,'B-LogEmaxOverpEC50'!$A$1:$AL$1,0),FALSE),"")</f>
        <v>9.6104918032324491</v>
      </c>
      <c r="BC218" s="321">
        <f>_xlfn.IFNA(VLOOKUP($B218,'B-LogEmaxOverpEC50'!$A:$AL,MATCH(BC$1,'B-LogEmaxOverpEC50'!$A$1:$AL$1,0),FALSE),"")</f>
        <v>10.092217149309652</v>
      </c>
      <c r="BD218" s="321">
        <f>_xlfn.IFNA(VLOOKUP($B218,'B-LogEmaxOverpEC50'!$A:$AL,MATCH(BD$1,'B-LogEmaxOverpEC50'!$A$1:$AL$1,0),FALSE),"")</f>
        <v>9.3648440788107514</v>
      </c>
      <c r="BE218" s="321">
        <f>_xlfn.IFNA(VLOOKUP($B218,'B-LogEmaxOverpEC50'!$A:$AL,MATCH(BE$1,'B-LogEmaxOverpEC50'!$A$1:$AL$1,0),FALSE),"")</f>
        <v>8.5844163447135333</v>
      </c>
      <c r="BF218" s="321">
        <f>_xlfn.IFNA(VLOOKUP($B218,'B-LogEmaxOverpEC50'!$A:$AL,MATCH(BF$1,'B-LogEmaxOverpEC50'!$A$1:$AL$1,0),FALSE),"")</f>
        <v>11.481663500571397</v>
      </c>
      <c r="BG218" s="321">
        <f>_xlfn.IFNA(VLOOKUP($B218,'B-LogEmaxOverpEC50'!$A:$AL,MATCH(BG$1,'B-LogEmaxOverpEC50'!$A$1:$AL$1,0),FALSE),"")</f>
        <v>10.125420193831467</v>
      </c>
      <c r="BH218" s="321">
        <f>_xlfn.IFNA(VLOOKUP($B218,'B-LogEmaxOverpEC50'!$A:$AL,MATCH(BH$1,'B-LogEmaxOverpEC50'!$A$1:$AL$1,0),FALSE),"")</f>
        <v>10.101543638875471</v>
      </c>
      <c r="BI218" s="322" t="str">
        <f>_xlfn.IFNA(VLOOKUP($B218,'I-LogEmaxOverpEC50'!$A:$AR,MATCH(BI$1,'I-LogEmaxOverpEC50'!$A$1:$AR$1,0),FALSE),"")</f>
        <v/>
      </c>
      <c r="BJ218" s="320" t="str">
        <f>_xlfn.IFNA(VLOOKUP($B218,'I-LogEmaxOverpEC50'!$A:$AR,MATCH(BJ$1,'I-LogEmaxOverpEC50'!$A$1:$AR$1,0),FALSE),"")</f>
        <v/>
      </c>
      <c r="BK218" s="320" t="str">
        <f>_xlfn.IFNA(VLOOKUP($B218,'I-LogEmaxOverpEC50'!$A:$AR,MATCH(BK$1,'I-LogEmaxOverpEC50'!$A$1:$AR$1,0),FALSE),"")</f>
        <v/>
      </c>
      <c r="BL218" s="320" t="str">
        <f>_xlfn.IFNA(VLOOKUP($B218,'I-LogEmaxOverpEC50'!$A:$AR,MATCH(BL$1,'I-LogEmaxOverpEC50'!$A$1:$AR$1,0),FALSE),"")</f>
        <v/>
      </c>
      <c r="BM218" s="320" t="str">
        <f>_xlfn.IFNA(VLOOKUP($B218,'I-LogEmaxOverpEC50'!$A:$AR,MATCH(BM$1,'I-LogEmaxOverpEC50'!$A$1:$AR$1,0),FALSE),"")</f>
        <v/>
      </c>
      <c r="BN218" s="320" t="str">
        <f>_xlfn.IFNA(VLOOKUP($B218,'I-LogEmaxOverpEC50'!$A:$AR,MATCH(BN$1,'I-LogEmaxOverpEC50'!$A$1:$AR$1,0),FALSE),"")</f>
        <v/>
      </c>
      <c r="BO218" s="320" t="str">
        <f>_xlfn.IFNA(VLOOKUP($B218,'I-LogEmaxOverpEC50'!$A:$AR,MATCH(BO$1,'I-LogEmaxOverpEC50'!$A$1:$AR$1,0),FALSE),"")</f>
        <v/>
      </c>
      <c r="BP218" s="320" t="str">
        <f>_xlfn.IFNA(VLOOKUP($B218,'I-LogEmaxOverpEC50'!$A:$AR,MATCH(BP$1,'I-LogEmaxOverpEC50'!$A$1:$AR$1,0),FALSE),"")</f>
        <v/>
      </c>
      <c r="BQ218" s="320" t="str">
        <f>_xlfn.IFNA(VLOOKUP($B218,'I-LogEmaxOverpEC50'!$A:$AR,MATCH(BQ$1,'I-LogEmaxOverpEC50'!$A$1:$AR$1,0),FALSE),"")</f>
        <v/>
      </c>
      <c r="BR218" s="320" t="str">
        <f>_xlfn.IFNA(VLOOKUP($B218,'I-LogEmaxOverpEC50'!$A:$AR,MATCH(BR$1,'I-LogEmaxOverpEC50'!$A$1:$AR$1,0),FALSE),"")</f>
        <v/>
      </c>
      <c r="BS218" s="320" t="str">
        <f>_xlfn.IFNA(VLOOKUP($B218,'I-LogEmaxOverpEC50'!$A:$AR,MATCH(BS$1,'I-LogEmaxOverpEC50'!$A$1:$AR$1,0),FALSE),"")</f>
        <v/>
      </c>
      <c r="BT218" s="320" t="str">
        <f>_xlfn.IFNA(VLOOKUP($B218,'I-LogEmaxOverpEC50'!$A:$AR,MATCH(BT$1,'I-LogEmaxOverpEC50'!$A$1:$AR$1,0),FALSE),"")</f>
        <v/>
      </c>
      <c r="BU218" s="320" t="str">
        <f>_xlfn.IFNA(VLOOKUP($B218,'I-LogEmaxOverpEC50'!$A:$AR,MATCH(BU$1,'I-LogEmaxOverpEC50'!$A$1:$AR$1,0),FALSE),"")</f>
        <v/>
      </c>
      <c r="BV218" s="114" t="e" cm="1">
        <f t="array" ref="BV218">_xlfn.IFS(AND($C218="A",_xlfn.CONCAT(F218:G218)&lt;&gt;"",$A218=1),"x",AND($C218="A",_xlfn.CONCAT(F218:G218)="",$A218=1),"-",$A$1&lt;&gt;"","")</f>
        <v>#N/A</v>
      </c>
      <c r="BW218" s="113" t="e" cm="1">
        <f t="array" ref="BW218">_xlfn.IFS(AND($C218="A",_xlfn.CONCAT(H218:L218)&lt;&gt;"",$A218=1),"x",AND($C218="A",_xlfn.CONCAT(H218:L218)="",$A218=1),"-",$A$1&lt;&gt;"","")</f>
        <v>#N/A</v>
      </c>
      <c r="BX218" s="113" t="e" cm="1">
        <f t="array" ref="BX218">_xlfn.IFS(AND($C218="A",_xlfn.CONCAT(M218:P218)&lt;&gt;"",$A218=1),"x",AND($C218="A",_xlfn.CONCAT(M218:P218)="",$A218=1),"-",$A$1&lt;&gt;"","")</f>
        <v>#N/A</v>
      </c>
      <c r="BY218" s="113" t="e" cm="1">
        <f t="array" ref="BY218">_xlfn.IFS(AND($C218="A",_xlfn.CONCAT(Q218:R218)&lt;&gt;"",$A218=1),"x",AND($C218="A",_xlfn.CONCAT(Q218:R218)="",$A218=1),"-",$A$1&lt;&gt;"","")</f>
        <v>#N/A</v>
      </c>
      <c r="BZ218" s="121" t="e">
        <f t="shared" si="130"/>
        <v>#N/A</v>
      </c>
      <c r="CA218" s="120" t="e">
        <f t="shared" si="131"/>
        <v>#N/A</v>
      </c>
      <c r="CB218" s="120" t="e">
        <f t="shared" si="132"/>
        <v>#N/A</v>
      </c>
      <c r="CC218" s="120" t="e">
        <f t="shared" si="133"/>
        <v>#N/A</v>
      </c>
      <c r="CD218" s="121" t="str">
        <f t="shared" si="134"/>
        <v/>
      </c>
      <c r="CE218" s="120" t="e">
        <f t="shared" si="135"/>
        <v>#N/A</v>
      </c>
      <c r="CF218" s="120" t="e">
        <f t="shared" si="136"/>
        <v>#N/A</v>
      </c>
      <c r="CG218" s="120" t="e">
        <f t="shared" si="137"/>
        <v>#N/A</v>
      </c>
      <c r="CH218" s="120" t="e">
        <f t="shared" si="138"/>
        <v>#N/A</v>
      </c>
      <c r="CI218" s="120" t="e">
        <f t="shared" si="139"/>
        <v>#N/A</v>
      </c>
    </row>
    <row r="219" spans="1:87" x14ac:dyDescent="0.2">
      <c r="A219" s="311" t="e" cm="1">
        <f t="array" ref="A219">_xlfn.IFS(SUM(F219:R219)&gt;0,1,Z219&gt;0,2,TRUE,3)</f>
        <v>#N/A</v>
      </c>
      <c r="B219" s="311" t="s">
        <v>4</v>
      </c>
      <c r="C219" s="311" t="str">
        <f>_xlfn.XLOOKUP(B219,RecNamesAll!A:A,RecNamesAll!E:E)</f>
        <v>B1</v>
      </c>
      <c r="D219" s="311" t="str">
        <f>_xlfn.XLOOKUP(B219,RecNamesAll!A:A,RecNamesAll!C:C)</f>
        <v>CRF2</v>
      </c>
      <c r="F219" s="312" t="e">
        <f t="shared" si="105"/>
        <v>#N/A</v>
      </c>
      <c r="G219" s="313" t="e">
        <f t="shared" si="106"/>
        <v>#N/A</v>
      </c>
      <c r="H219" s="312" t="e">
        <f t="shared" si="107"/>
        <v>#N/A</v>
      </c>
      <c r="I219" s="313" t="e">
        <f t="shared" si="108"/>
        <v>#N/A</v>
      </c>
      <c r="J219" s="313" t="e">
        <f t="shared" si="109"/>
        <v>#N/A</v>
      </c>
      <c r="K219" s="313" t="e">
        <f t="shared" si="110"/>
        <v>#N/A</v>
      </c>
      <c r="L219" s="313" t="e">
        <f t="shared" si="111"/>
        <v>#N/A</v>
      </c>
      <c r="M219" s="312" t="e">
        <f t="shared" si="112"/>
        <v>#N/A</v>
      </c>
      <c r="N219" s="313" t="e">
        <f t="shared" si="113"/>
        <v>#N/A</v>
      </c>
      <c r="O219" s="313" t="e">
        <f t="shared" si="114"/>
        <v>#N/A</v>
      </c>
      <c r="P219" s="313" t="e">
        <f t="shared" si="115"/>
        <v>#N/A</v>
      </c>
      <c r="Q219" s="312" t="e">
        <f t="shared" si="116"/>
        <v>#N/A</v>
      </c>
      <c r="R219" s="313" t="e">
        <f t="shared" si="117"/>
        <v>#N/A</v>
      </c>
      <c r="S219" s="314" t="str">
        <f t="shared" si="118"/>
        <v/>
      </c>
      <c r="T219" s="315" t="str">
        <f t="shared" si="119"/>
        <v>B1</v>
      </c>
      <c r="U219" s="311" t="str">
        <f t="shared" si="120"/>
        <v>CRF2</v>
      </c>
      <c r="V219" s="316" t="e">
        <f>IF(VLOOKUP($B219,GtP!$A:$AA,MATCH("Gs_0-2",GtP!$A$1:$AA$1,0),FALSE)=0,"",VLOOKUP($B219,GtP!$A:$AA,MATCH("Gs_0-2",GtP!$A$1:$AA$1,0),FALSE))</f>
        <v>#N/A</v>
      </c>
      <c r="W219" s="317" t="e">
        <f>IF(VLOOKUP($B219,GtP!$A:$AA,MATCH("Gi/o_0-2",GtP!$A$1:$AA$1,0),FALSE)=0,"",VLOOKUP($B219,GtP!$A:$AA,MATCH("Gi/o_0-2",GtP!$A$1:$AA$1,0),FALSE))</f>
        <v>#N/A</v>
      </c>
      <c r="X219" s="317" t="e">
        <f>IF(VLOOKUP($B219,GtP!$A:$AA,MATCH("Gq/11_0-2",GtP!$A$1:$AA$1,0),FALSE)=0,"",VLOOKUP($B219,GtP!$A:$AA,MATCH("Gq/11_0-2",GtP!$A$1:$AA$1,0),FALSE))</f>
        <v>#N/A</v>
      </c>
      <c r="Y219" s="317" t="e">
        <f>IF(VLOOKUP($B219,GtP!$A:$AA,MATCH("G12/13_0-2",GtP!$A$1:$AA$1,0),FALSE)=0,"",VLOOKUP($B219,GtP!$A:$AA,MATCH("G12/13_0-2",GtP!$A$1:$AA$1,0),FALSE))</f>
        <v>#N/A</v>
      </c>
      <c r="Z219" s="318" t="e">
        <f t="shared" si="121"/>
        <v>#N/A</v>
      </c>
      <c r="AA219" s="317" t="e">
        <f t="shared" si="122"/>
        <v>#N/A</v>
      </c>
      <c r="AB219" s="317" t="e">
        <f t="shared" si="123"/>
        <v>#N/A</v>
      </c>
      <c r="AC219" s="317" t="e">
        <f t="shared" si="124"/>
        <v>#N/A</v>
      </c>
      <c r="AD219" s="317" t="e">
        <f t="shared" si="125"/>
        <v>#N/A</v>
      </c>
      <c r="AE219" s="315" t="str">
        <f t="shared" si="126"/>
        <v/>
      </c>
      <c r="AF219" s="311" t="str">
        <f t="shared" si="127"/>
        <v/>
      </c>
      <c r="AG219" s="311" t="str">
        <f t="shared" si="128"/>
        <v/>
      </c>
      <c r="AH219" s="311" t="str">
        <f t="shared" si="129"/>
        <v/>
      </c>
      <c r="AI219" s="316" t="e">
        <f>_xlfn.CONCAT(IF(AV219="","-","B"),IF(BI219="","-","I"),VLOOKUP($B219,GtP!$A:$BB,MATCH("Gs_0-1",GtP!$A$1:$BB$1,0),FALSE))</f>
        <v>#N/A</v>
      </c>
      <c r="AJ219" s="317" t="e">
        <f>_xlfn.CONCAT(IF(AW219="","-","B"),IF(BJ219="","-","I"),VLOOKUP($B219,GtP!$A:$BB,MATCH("Gs_0-1",GtP!$A$1:$BB$1,0),FALSE))</f>
        <v>#N/A</v>
      </c>
      <c r="AK219" s="317" t="e">
        <f>_xlfn.CONCAT(IF(AX219="","-","B"),IF(BK219="","-","I"),VLOOKUP($B219,GtP!$A:$BB,MATCH("Gi/o_0-1",GtP!$A$1:$BB$1,0),FALSE))</f>
        <v>#N/A</v>
      </c>
      <c r="AL219" s="317" t="e">
        <f>_xlfn.CONCAT(IF(AY219="","-","B"),IF(BL219="","-","I"),VLOOKUP($B219,GtP!$A:$BB,MATCH("Gi/o_0-1",GtP!$A$1:$BB$1,0),FALSE))</f>
        <v>#N/A</v>
      </c>
      <c r="AM219" s="317" t="e">
        <f>_xlfn.CONCAT(IF(AZ219="","-","B"),IF(BM219="","-","I"),VLOOKUP($B219,GtP!$A:$BB,MATCH("Gi/o_0-1",GtP!$A$1:$BB$1,0),FALSE))</f>
        <v>#N/A</v>
      </c>
      <c r="AN219" s="317" t="e">
        <f>_xlfn.CONCAT(IF(BA219="","-","B"),IF(BN219="","-","I"),VLOOKUP($B219,GtP!$A:$BB,MATCH("Gi/o_0-1",GtP!$A$1:$BB$1,0),FALSE))</f>
        <v>#N/A</v>
      </c>
      <c r="AO219" s="317" t="e">
        <f>_xlfn.CONCAT(IF(BB219="","-","B"),IF(BO219="","-","I"),VLOOKUP($B219,GtP!$A:$BB,MATCH("Gi/o_0-1",GtP!$A$1:$BB$1,0),FALSE))</f>
        <v>#N/A</v>
      </c>
      <c r="AP219" s="317" t="e">
        <f>_xlfn.CONCAT(IF(BC219="","-","B"),IF(BP219="","-","I"),VLOOKUP($B219,GtP!$A:$BB,MATCH("Gq/11_0-1",GtP!$A$1:$BB$1,0),FALSE))</f>
        <v>#N/A</v>
      </c>
      <c r="AQ219" s="317" t="e">
        <f>_xlfn.CONCAT(IF(BD219="","-","B"),IF(BQ219="","-","I"),VLOOKUP($B219,GtP!$A:$BB,MATCH("Gq/11_0-1",GtP!$A$1:$BB$1,0),FALSE))</f>
        <v>#N/A</v>
      </c>
      <c r="AR219" s="317" t="e">
        <f>_xlfn.CONCAT(IF(BE219="","-","B"),IF(BR219="","-","I"),VLOOKUP($B219,GtP!$A:$BB,MATCH("Gq/11_0-1",GtP!$A$1:$BB$1,0),FALSE))</f>
        <v>#N/A</v>
      </c>
      <c r="AS219" s="317" t="e">
        <f>_xlfn.CONCAT(IF(BF219="","-","B"),IF(BS219="","-","I"),VLOOKUP($B219,GtP!$A:$BB,MATCH("Gq/11_0-1",GtP!$A$1:$BB$1,0),FALSE))</f>
        <v>#N/A</v>
      </c>
      <c r="AT219" s="317" t="e">
        <f>_xlfn.CONCAT(IF(BG219="","-","B"),IF(BT219="","-","I"),VLOOKUP($B219,GtP!$A:$BB,MATCH("G12/13_0-1",GtP!$A$1:$BB$1,0),FALSE))</f>
        <v>#N/A</v>
      </c>
      <c r="AU219" s="317" t="e">
        <f>_xlfn.CONCAT(IF(BH219="","-","B"),IF(BU219="","-","I"),VLOOKUP($B219,GtP!$A:$BB,MATCH("G12/13_0-1",GtP!$A$1:$BB$1,0),FALSE))</f>
        <v>#N/A</v>
      </c>
      <c r="AV219" s="319">
        <f>_xlfn.IFNA(VLOOKUP($B219,'B-LogEmaxOverpEC50'!$A:$AL,MATCH(AV$1,'B-LogEmaxOverpEC50'!$A$1:$AL$1,0),FALSE),"")</f>
        <v>12.293260005660677</v>
      </c>
      <c r="AX219" s="321">
        <f>_xlfn.IFNA(VLOOKUP($B219,'B-LogEmaxOverpEC50'!$A:$AL,MATCH(AX$1,'B-LogEmaxOverpEC50'!$A$1:$AL$1,0),FALSE),"")</f>
        <v>9.8764170372167825</v>
      </c>
      <c r="AY219" s="321">
        <f>_xlfn.IFNA(VLOOKUP($B219,'B-LogEmaxOverpEC50'!$A:$AL,MATCH(AY$1,'B-LogEmaxOverpEC50'!$A$1:$AL$1,0),FALSE),"")</f>
        <v>9.7586410969773549</v>
      </c>
      <c r="AZ219" s="321">
        <f>_xlfn.IFNA(VLOOKUP($B219,'B-LogEmaxOverpEC50'!$A:$AL,MATCH(AZ$1,'B-LogEmaxOverpEC50'!$A$1:$AL$1,0),FALSE),"")</f>
        <v>9.9575809573254812</v>
      </c>
      <c r="BA219" s="321">
        <f>_xlfn.IFNA(VLOOKUP($B219,'B-LogEmaxOverpEC50'!$A:$AL,MATCH(BA$1,'B-LogEmaxOverpEC50'!$A$1:$AL$1,0),FALSE),"")</f>
        <v>10.092216259672703</v>
      </c>
      <c r="BB219" s="321">
        <f>_xlfn.IFNA(VLOOKUP($B219,'B-LogEmaxOverpEC50'!$A:$AL,MATCH(BB$1,'B-LogEmaxOverpEC50'!$A$1:$AL$1,0),FALSE),"")</f>
        <v>9.5238622989533344</v>
      </c>
      <c r="BC219" s="321" t="str">
        <f>_xlfn.IFNA(VLOOKUP($B219,'B-LogEmaxOverpEC50'!$A:$AL,MATCH(BC$1,'B-LogEmaxOverpEC50'!$A$1:$AL$1,0),FALSE),"")</f>
        <v/>
      </c>
      <c r="BD219" s="321" t="str">
        <f>_xlfn.IFNA(VLOOKUP($B219,'B-LogEmaxOverpEC50'!$A:$AL,MATCH(BD$1,'B-LogEmaxOverpEC50'!$A$1:$AL$1,0),FALSE),"")</f>
        <v/>
      </c>
      <c r="BE219" s="321">
        <f>_xlfn.IFNA(VLOOKUP($B219,'B-LogEmaxOverpEC50'!$A:$AL,MATCH(BE$1,'B-LogEmaxOverpEC50'!$A$1:$AL$1,0),FALSE),"")</f>
        <v>7.8909709219550814</v>
      </c>
      <c r="BF219" s="321">
        <f>_xlfn.IFNA(VLOOKUP($B219,'B-LogEmaxOverpEC50'!$A:$AL,MATCH(BF$1,'B-LogEmaxOverpEC50'!$A$1:$AL$1,0),FALSE),"")</f>
        <v>10.602293375999002</v>
      </c>
      <c r="BG219" s="321" t="str">
        <f>_xlfn.IFNA(VLOOKUP($B219,'B-LogEmaxOverpEC50'!$A:$AL,MATCH(BG$1,'B-LogEmaxOverpEC50'!$A$1:$AL$1,0),FALSE),"")</f>
        <v/>
      </c>
      <c r="BH219" s="321" t="str">
        <f>_xlfn.IFNA(VLOOKUP($B219,'B-LogEmaxOverpEC50'!$A:$AL,MATCH(BH$1,'B-LogEmaxOverpEC50'!$A$1:$AL$1,0),FALSE),"")</f>
        <v/>
      </c>
      <c r="BI219" s="322" t="str">
        <f>_xlfn.IFNA(VLOOKUP($B219,'I-LogEmaxOverpEC50'!$A:$AR,MATCH(BI$1,'I-LogEmaxOverpEC50'!$A$1:$AR$1,0),FALSE),"")</f>
        <v/>
      </c>
      <c r="BJ219" s="320" t="str">
        <f>_xlfn.IFNA(VLOOKUP($B219,'I-LogEmaxOverpEC50'!$A:$AR,MATCH(BJ$1,'I-LogEmaxOverpEC50'!$A$1:$AR$1,0),FALSE),"")</f>
        <v/>
      </c>
      <c r="BK219" s="320" t="str">
        <f>_xlfn.IFNA(VLOOKUP($B219,'I-LogEmaxOverpEC50'!$A:$AR,MATCH(BK$1,'I-LogEmaxOverpEC50'!$A$1:$AR$1,0),FALSE),"")</f>
        <v/>
      </c>
      <c r="BL219" s="320" t="str">
        <f>_xlfn.IFNA(VLOOKUP($B219,'I-LogEmaxOverpEC50'!$A:$AR,MATCH(BL$1,'I-LogEmaxOverpEC50'!$A$1:$AR$1,0),FALSE),"")</f>
        <v/>
      </c>
      <c r="BM219" s="320" t="str">
        <f>_xlfn.IFNA(VLOOKUP($B219,'I-LogEmaxOverpEC50'!$A:$AR,MATCH(BM$1,'I-LogEmaxOverpEC50'!$A$1:$AR$1,0),FALSE),"")</f>
        <v/>
      </c>
      <c r="BN219" s="320" t="str">
        <f>_xlfn.IFNA(VLOOKUP($B219,'I-LogEmaxOverpEC50'!$A:$AR,MATCH(BN$1,'I-LogEmaxOverpEC50'!$A$1:$AR$1,0),FALSE),"")</f>
        <v/>
      </c>
      <c r="BO219" s="320" t="str">
        <f>_xlfn.IFNA(VLOOKUP($B219,'I-LogEmaxOverpEC50'!$A:$AR,MATCH(BO$1,'I-LogEmaxOverpEC50'!$A$1:$AR$1,0),FALSE),"")</f>
        <v/>
      </c>
      <c r="BP219" s="320" t="str">
        <f>_xlfn.IFNA(VLOOKUP($B219,'I-LogEmaxOverpEC50'!$A:$AR,MATCH(BP$1,'I-LogEmaxOverpEC50'!$A$1:$AR$1,0),FALSE),"")</f>
        <v/>
      </c>
      <c r="BQ219" s="320" t="str">
        <f>_xlfn.IFNA(VLOOKUP($B219,'I-LogEmaxOverpEC50'!$A:$AR,MATCH(BQ$1,'I-LogEmaxOverpEC50'!$A$1:$AR$1,0),FALSE),"")</f>
        <v/>
      </c>
      <c r="BR219" s="320" t="str">
        <f>_xlfn.IFNA(VLOOKUP($B219,'I-LogEmaxOverpEC50'!$A:$AR,MATCH(BR$1,'I-LogEmaxOverpEC50'!$A$1:$AR$1,0),FALSE),"")</f>
        <v/>
      </c>
      <c r="BS219" s="320" t="str">
        <f>_xlfn.IFNA(VLOOKUP($B219,'I-LogEmaxOverpEC50'!$A:$AR,MATCH(BS$1,'I-LogEmaxOverpEC50'!$A$1:$AR$1,0),FALSE),"")</f>
        <v/>
      </c>
      <c r="BT219" s="320" t="str">
        <f>_xlfn.IFNA(VLOOKUP($B219,'I-LogEmaxOverpEC50'!$A:$AR,MATCH(BT$1,'I-LogEmaxOverpEC50'!$A$1:$AR$1,0),FALSE),"")</f>
        <v/>
      </c>
      <c r="BU219" s="320" t="str">
        <f>_xlfn.IFNA(VLOOKUP($B219,'I-LogEmaxOverpEC50'!$A:$AR,MATCH(BU$1,'I-LogEmaxOverpEC50'!$A$1:$AR$1,0),FALSE),"")</f>
        <v/>
      </c>
      <c r="BV219" s="114" t="e" cm="1">
        <f t="array" ref="BV219">_xlfn.IFS(AND($C219="A",_xlfn.CONCAT(F219:G219)&lt;&gt;"",$A219=1),"x",AND($C219="A",_xlfn.CONCAT(F219:G219)="",$A219=1),"-",$A$1&lt;&gt;"","")</f>
        <v>#N/A</v>
      </c>
      <c r="BW219" s="113" t="e" cm="1">
        <f t="array" ref="BW219">_xlfn.IFS(AND($C219="A",_xlfn.CONCAT(H219:L219)&lt;&gt;"",$A219=1),"x",AND($C219="A",_xlfn.CONCAT(H219:L219)="",$A219=1),"-",$A$1&lt;&gt;"","")</f>
        <v>#N/A</v>
      </c>
      <c r="BX219" s="113" t="e" cm="1">
        <f t="array" ref="BX219">_xlfn.IFS(AND($C219="A",_xlfn.CONCAT(M219:P219)&lt;&gt;"",$A219=1),"x",AND($C219="A",_xlfn.CONCAT(M219:P219)="",$A219=1),"-",$A$1&lt;&gt;"","")</f>
        <v>#N/A</v>
      </c>
      <c r="BY219" s="113" t="e" cm="1">
        <f t="array" ref="BY219">_xlfn.IFS(AND($C219="A",_xlfn.CONCAT(Q219:R219)&lt;&gt;"",$A219=1),"x",AND($C219="A",_xlfn.CONCAT(Q219:R219)="",$A219=1),"-",$A$1&lt;&gt;"","")</f>
        <v>#N/A</v>
      </c>
      <c r="BZ219" s="121" t="e">
        <f t="shared" si="130"/>
        <v>#N/A</v>
      </c>
      <c r="CA219" s="120" t="e">
        <f t="shared" si="131"/>
        <v>#N/A</v>
      </c>
      <c r="CB219" s="120" t="e">
        <f t="shared" si="132"/>
        <v>#N/A</v>
      </c>
      <c r="CC219" s="120" t="e">
        <f t="shared" si="133"/>
        <v>#N/A</v>
      </c>
      <c r="CD219" s="121" t="str">
        <f t="shared" si="134"/>
        <v/>
      </c>
      <c r="CE219" s="120" t="e">
        <f t="shared" si="135"/>
        <v>#N/A</v>
      </c>
      <c r="CF219" s="120" t="e">
        <f t="shared" si="136"/>
        <v>#N/A</v>
      </c>
      <c r="CG219" s="120" t="e">
        <f t="shared" si="137"/>
        <v>#N/A</v>
      </c>
      <c r="CH219" s="120" t="e">
        <f t="shared" si="138"/>
        <v>#N/A</v>
      </c>
      <c r="CI219" s="120" t="e">
        <f t="shared" si="139"/>
        <v>#N/A</v>
      </c>
    </row>
    <row r="220" spans="1:87" x14ac:dyDescent="0.2">
      <c r="A220" s="311" t="e" cm="1">
        <f t="array" ref="A220">_xlfn.IFS(SUM(F220:R220)&gt;0,1,Z220&gt;0,2,TRUE,3)</f>
        <v>#N/A</v>
      </c>
      <c r="B220" s="311" t="s">
        <v>21</v>
      </c>
      <c r="C220" s="311" t="str">
        <f>_xlfn.XLOOKUP(B220,RecNamesAll!A:A,RecNamesAll!E:E)</f>
        <v>B1</v>
      </c>
      <c r="D220" s="311" t="str">
        <f>_xlfn.XLOOKUP(B220,RecNamesAll!A:A,RecNamesAll!C:C)</f>
        <v>CRF1</v>
      </c>
      <c r="F220" s="312" t="e">
        <f t="shared" si="105"/>
        <v>#N/A</v>
      </c>
      <c r="G220" s="313" t="e">
        <f t="shared" si="106"/>
        <v>#N/A</v>
      </c>
      <c r="H220" s="312" t="e">
        <f t="shared" si="107"/>
        <v>#N/A</v>
      </c>
      <c r="I220" s="313" t="e">
        <f t="shared" si="108"/>
        <v>#N/A</v>
      </c>
      <c r="J220" s="313" t="e">
        <f t="shared" si="109"/>
        <v>#N/A</v>
      </c>
      <c r="K220" s="313" t="e">
        <f t="shared" si="110"/>
        <v>#N/A</v>
      </c>
      <c r="L220" s="313" t="e">
        <f t="shared" si="111"/>
        <v>#N/A</v>
      </c>
      <c r="M220" s="312" t="e">
        <f t="shared" si="112"/>
        <v>#N/A</v>
      </c>
      <c r="N220" s="313" t="e">
        <f t="shared" si="113"/>
        <v>#N/A</v>
      </c>
      <c r="O220" s="313" t="e">
        <f t="shared" si="114"/>
        <v>#N/A</v>
      </c>
      <c r="P220" s="313" t="e">
        <f t="shared" si="115"/>
        <v>#N/A</v>
      </c>
      <c r="Q220" s="312" t="e">
        <f t="shared" si="116"/>
        <v>#N/A</v>
      </c>
      <c r="R220" s="313" t="e">
        <f t="shared" si="117"/>
        <v>#N/A</v>
      </c>
      <c r="S220" s="314" t="str">
        <f t="shared" si="118"/>
        <v/>
      </c>
      <c r="T220" s="315" t="str">
        <f t="shared" si="119"/>
        <v>B1</v>
      </c>
      <c r="U220" s="311" t="str">
        <f t="shared" si="120"/>
        <v>CRF1</v>
      </c>
      <c r="V220" s="316" t="e">
        <f>IF(VLOOKUP($B220,GtP!$A:$AA,MATCH("Gs_0-2",GtP!$A$1:$AA$1,0),FALSE)=0,"",VLOOKUP($B220,GtP!$A:$AA,MATCH("Gs_0-2",GtP!$A$1:$AA$1,0),FALSE))</f>
        <v>#N/A</v>
      </c>
      <c r="W220" s="317" t="e">
        <f>IF(VLOOKUP($B220,GtP!$A:$AA,MATCH("Gi/o_0-2",GtP!$A$1:$AA$1,0),FALSE)=0,"",VLOOKUP($B220,GtP!$A:$AA,MATCH("Gi/o_0-2",GtP!$A$1:$AA$1,0),FALSE))</f>
        <v>#N/A</v>
      </c>
      <c r="X220" s="317" t="e">
        <f>IF(VLOOKUP($B220,GtP!$A:$AA,MATCH("Gq/11_0-2",GtP!$A$1:$AA$1,0),FALSE)=0,"",VLOOKUP($B220,GtP!$A:$AA,MATCH("Gq/11_0-2",GtP!$A$1:$AA$1,0),FALSE))</f>
        <v>#N/A</v>
      </c>
      <c r="Y220" s="317" t="e">
        <f>IF(VLOOKUP($B220,GtP!$A:$AA,MATCH("G12/13_0-2",GtP!$A$1:$AA$1,0),FALSE)=0,"",VLOOKUP($B220,GtP!$A:$AA,MATCH("G12/13_0-2",GtP!$A$1:$AA$1,0),FALSE))</f>
        <v>#N/A</v>
      </c>
      <c r="Z220" s="318" t="e">
        <f t="shared" si="121"/>
        <v>#N/A</v>
      </c>
      <c r="AA220" s="317" t="e">
        <f t="shared" si="122"/>
        <v>#N/A</v>
      </c>
      <c r="AB220" s="317" t="e">
        <f t="shared" si="123"/>
        <v>#N/A</v>
      </c>
      <c r="AC220" s="317" t="e">
        <f t="shared" si="124"/>
        <v>#N/A</v>
      </c>
      <c r="AD220" s="317" t="e">
        <f t="shared" si="125"/>
        <v>#N/A</v>
      </c>
      <c r="AE220" s="315" t="str">
        <f t="shared" si="126"/>
        <v/>
      </c>
      <c r="AF220" s="311" t="str">
        <f t="shared" si="127"/>
        <v/>
      </c>
      <c r="AG220" s="311" t="str">
        <f t="shared" si="128"/>
        <v/>
      </c>
      <c r="AH220" s="311" t="str">
        <f t="shared" si="129"/>
        <v/>
      </c>
      <c r="AI220" s="316" t="e">
        <f>_xlfn.CONCAT(IF(AV220="","-","B"),IF(BI220="","-","I"),VLOOKUP($B220,GtP!$A:$BB,MATCH("Gs_0-1",GtP!$A$1:$BB$1,0),FALSE))</f>
        <v>#N/A</v>
      </c>
      <c r="AJ220" s="317" t="e">
        <f>_xlfn.CONCAT(IF(AW220="","-","B"),IF(BJ220="","-","I"),VLOOKUP($B220,GtP!$A:$BB,MATCH("Gs_0-1",GtP!$A$1:$BB$1,0),FALSE))</f>
        <v>#N/A</v>
      </c>
      <c r="AK220" s="317" t="e">
        <f>_xlfn.CONCAT(IF(AX220="","-","B"),IF(BK220="","-","I"),VLOOKUP($B220,GtP!$A:$BB,MATCH("Gi/o_0-1",GtP!$A$1:$BB$1,0),FALSE))</f>
        <v>#N/A</v>
      </c>
      <c r="AL220" s="317" t="e">
        <f>_xlfn.CONCAT(IF(AY220="","-","B"),IF(BL220="","-","I"),VLOOKUP($B220,GtP!$A:$BB,MATCH("Gi/o_0-1",GtP!$A$1:$BB$1,0),FALSE))</f>
        <v>#N/A</v>
      </c>
      <c r="AM220" s="317" t="e">
        <f>_xlfn.CONCAT(IF(AZ220="","-","B"),IF(BM220="","-","I"),VLOOKUP($B220,GtP!$A:$BB,MATCH("Gi/o_0-1",GtP!$A$1:$BB$1,0),FALSE))</f>
        <v>#N/A</v>
      </c>
      <c r="AN220" s="317" t="e">
        <f>_xlfn.CONCAT(IF(BA220="","-","B"),IF(BN220="","-","I"),VLOOKUP($B220,GtP!$A:$BB,MATCH("Gi/o_0-1",GtP!$A$1:$BB$1,0),FALSE))</f>
        <v>#N/A</v>
      </c>
      <c r="AO220" s="317" t="e">
        <f>_xlfn.CONCAT(IF(BB220="","-","B"),IF(BO220="","-","I"),VLOOKUP($B220,GtP!$A:$BB,MATCH("Gi/o_0-1",GtP!$A$1:$BB$1,0),FALSE))</f>
        <v>#N/A</v>
      </c>
      <c r="AP220" s="317" t="e">
        <f>_xlfn.CONCAT(IF(BC220="","-","B"),IF(BP220="","-","I"),VLOOKUP($B220,GtP!$A:$BB,MATCH("Gq/11_0-1",GtP!$A$1:$BB$1,0),FALSE))</f>
        <v>#N/A</v>
      </c>
      <c r="AQ220" s="317" t="e">
        <f>_xlfn.CONCAT(IF(BD220="","-","B"),IF(BQ220="","-","I"),VLOOKUP($B220,GtP!$A:$BB,MATCH("Gq/11_0-1",GtP!$A$1:$BB$1,0),FALSE))</f>
        <v>#N/A</v>
      </c>
      <c r="AR220" s="317" t="e">
        <f>_xlfn.CONCAT(IF(BE220="","-","B"),IF(BR220="","-","I"),VLOOKUP($B220,GtP!$A:$BB,MATCH("Gq/11_0-1",GtP!$A$1:$BB$1,0),FALSE))</f>
        <v>#N/A</v>
      </c>
      <c r="AS220" s="317" t="e">
        <f>_xlfn.CONCAT(IF(BF220="","-","B"),IF(BS220="","-","I"),VLOOKUP($B220,GtP!$A:$BB,MATCH("Gq/11_0-1",GtP!$A$1:$BB$1,0),FALSE))</f>
        <v>#N/A</v>
      </c>
      <c r="AT220" s="317" t="e">
        <f>_xlfn.CONCAT(IF(BG220="","-","B"),IF(BT220="","-","I"),VLOOKUP($B220,GtP!$A:$BB,MATCH("G12/13_0-1",GtP!$A$1:$BB$1,0),FALSE))</f>
        <v>#N/A</v>
      </c>
      <c r="AU220" s="317" t="e">
        <f>_xlfn.CONCAT(IF(BH220="","-","B"),IF(BU220="","-","I"),VLOOKUP($B220,GtP!$A:$BB,MATCH("G12/13_0-1",GtP!$A$1:$BB$1,0),FALSE))</f>
        <v>#N/A</v>
      </c>
      <c r="AV220" s="319">
        <f>_xlfn.IFNA(VLOOKUP($B220,'B-LogEmaxOverpEC50'!$A:$AL,MATCH(AV$1,'B-LogEmaxOverpEC50'!$A$1:$AL$1,0),FALSE),"")</f>
        <v>9.4060046387396206</v>
      </c>
      <c r="AX220" s="321">
        <f>_xlfn.IFNA(VLOOKUP($B220,'B-LogEmaxOverpEC50'!$A:$AL,MATCH(AX$1,'B-LogEmaxOverpEC50'!$A$1:$AL$1,0),FALSE),"")</f>
        <v>8.2384468670375437</v>
      </c>
      <c r="AY220" s="321">
        <f>_xlfn.IFNA(VLOOKUP($B220,'B-LogEmaxOverpEC50'!$A:$AL,MATCH(AY$1,'B-LogEmaxOverpEC50'!$A$1:$AL$1,0),FALSE),"")</f>
        <v>8.2899909802231662</v>
      </c>
      <c r="AZ220" s="321" t="str">
        <f>_xlfn.IFNA(VLOOKUP($B220,'B-LogEmaxOverpEC50'!$A:$AL,MATCH(AZ$1,'B-LogEmaxOverpEC50'!$A$1:$AL$1,0),FALSE),"")</f>
        <v/>
      </c>
      <c r="BA220" s="321">
        <f>_xlfn.IFNA(VLOOKUP($B220,'B-LogEmaxOverpEC50'!$A:$AL,MATCH(BA$1,'B-LogEmaxOverpEC50'!$A$1:$AL$1,0),FALSE),"")</f>
        <v>8.6984935221494393</v>
      </c>
      <c r="BB220" s="321">
        <f>_xlfn.IFNA(VLOOKUP($B220,'B-LogEmaxOverpEC50'!$A:$AL,MATCH(BB$1,'B-LogEmaxOverpEC50'!$A$1:$AL$1,0),FALSE),"")</f>
        <v>8.3509518769280309</v>
      </c>
      <c r="BC220" s="321" t="str">
        <f>_xlfn.IFNA(VLOOKUP($B220,'B-LogEmaxOverpEC50'!$A:$AL,MATCH(BC$1,'B-LogEmaxOverpEC50'!$A$1:$AL$1,0),FALSE),"")</f>
        <v/>
      </c>
      <c r="BD220" s="321" t="str">
        <f>_xlfn.IFNA(VLOOKUP($B220,'B-LogEmaxOverpEC50'!$A:$AL,MATCH(BD$1,'B-LogEmaxOverpEC50'!$A$1:$AL$1,0),FALSE),"")</f>
        <v/>
      </c>
      <c r="BE220" s="321" t="str">
        <f>_xlfn.IFNA(VLOOKUP($B220,'B-LogEmaxOverpEC50'!$A:$AL,MATCH(BE$1,'B-LogEmaxOverpEC50'!$A$1:$AL$1,0),FALSE),"")</f>
        <v/>
      </c>
      <c r="BF220" s="321">
        <f>_xlfn.IFNA(VLOOKUP($B220,'B-LogEmaxOverpEC50'!$A:$AL,MATCH(BF$1,'B-LogEmaxOverpEC50'!$A$1:$AL$1,0),FALSE),"")</f>
        <v>8.1988316909676833</v>
      </c>
      <c r="BG220" s="321">
        <f>_xlfn.IFNA(VLOOKUP($B220,'B-LogEmaxOverpEC50'!$A:$AL,MATCH(BG$1,'B-LogEmaxOverpEC50'!$A$1:$AL$1,0),FALSE),"")</f>
        <v>10.557655909142973</v>
      </c>
      <c r="BH220" s="321">
        <f>_xlfn.IFNA(VLOOKUP($B220,'B-LogEmaxOverpEC50'!$A:$AL,MATCH(BH$1,'B-LogEmaxOverpEC50'!$A$1:$AL$1,0),FALSE),"")</f>
        <v>10.519054342359158</v>
      </c>
      <c r="BI220" s="322" t="str">
        <f>_xlfn.IFNA(VLOOKUP($B220,'I-LogEmaxOverpEC50'!$A:$AR,MATCH(BI$1,'I-LogEmaxOverpEC50'!$A$1:$AR$1,0),FALSE),"")</f>
        <v/>
      </c>
      <c r="BJ220" s="320" t="str">
        <f>_xlfn.IFNA(VLOOKUP($B220,'I-LogEmaxOverpEC50'!$A:$AR,MATCH(BJ$1,'I-LogEmaxOverpEC50'!$A$1:$AR$1,0),FALSE),"")</f>
        <v/>
      </c>
      <c r="BK220" s="320" t="str">
        <f>_xlfn.IFNA(VLOOKUP($B220,'I-LogEmaxOverpEC50'!$A:$AR,MATCH(BK$1,'I-LogEmaxOverpEC50'!$A$1:$AR$1,0),FALSE),"")</f>
        <v/>
      </c>
      <c r="BL220" s="320" t="str">
        <f>_xlfn.IFNA(VLOOKUP($B220,'I-LogEmaxOverpEC50'!$A:$AR,MATCH(BL$1,'I-LogEmaxOverpEC50'!$A$1:$AR$1,0),FALSE),"")</f>
        <v/>
      </c>
      <c r="BM220" s="320" t="str">
        <f>_xlfn.IFNA(VLOOKUP($B220,'I-LogEmaxOverpEC50'!$A:$AR,MATCH(BM$1,'I-LogEmaxOverpEC50'!$A$1:$AR$1,0),FALSE),"")</f>
        <v/>
      </c>
      <c r="BN220" s="320" t="str">
        <f>_xlfn.IFNA(VLOOKUP($B220,'I-LogEmaxOverpEC50'!$A:$AR,MATCH(BN$1,'I-LogEmaxOverpEC50'!$A$1:$AR$1,0),FALSE),"")</f>
        <v/>
      </c>
      <c r="BO220" s="320" t="str">
        <f>_xlfn.IFNA(VLOOKUP($B220,'I-LogEmaxOverpEC50'!$A:$AR,MATCH(BO$1,'I-LogEmaxOverpEC50'!$A$1:$AR$1,0),FALSE),"")</f>
        <v/>
      </c>
      <c r="BP220" s="320" t="str">
        <f>_xlfn.IFNA(VLOOKUP($B220,'I-LogEmaxOverpEC50'!$A:$AR,MATCH(BP$1,'I-LogEmaxOverpEC50'!$A$1:$AR$1,0),FALSE),"")</f>
        <v/>
      </c>
      <c r="BQ220" s="320" t="str">
        <f>_xlfn.IFNA(VLOOKUP($B220,'I-LogEmaxOverpEC50'!$A:$AR,MATCH(BQ$1,'I-LogEmaxOverpEC50'!$A$1:$AR$1,0),FALSE),"")</f>
        <v/>
      </c>
      <c r="BR220" s="320" t="str">
        <f>_xlfn.IFNA(VLOOKUP($B220,'I-LogEmaxOverpEC50'!$A:$AR,MATCH(BR$1,'I-LogEmaxOverpEC50'!$A$1:$AR$1,0),FALSE),"")</f>
        <v/>
      </c>
      <c r="BS220" s="320" t="str">
        <f>_xlfn.IFNA(VLOOKUP($B220,'I-LogEmaxOverpEC50'!$A:$AR,MATCH(BS$1,'I-LogEmaxOverpEC50'!$A$1:$AR$1,0),FALSE),"")</f>
        <v/>
      </c>
      <c r="BT220" s="320" t="str">
        <f>_xlfn.IFNA(VLOOKUP($B220,'I-LogEmaxOverpEC50'!$A:$AR,MATCH(BT$1,'I-LogEmaxOverpEC50'!$A$1:$AR$1,0),FALSE),"")</f>
        <v/>
      </c>
      <c r="BU220" s="320" t="str">
        <f>_xlfn.IFNA(VLOOKUP($B220,'I-LogEmaxOverpEC50'!$A:$AR,MATCH(BU$1,'I-LogEmaxOverpEC50'!$A$1:$AR$1,0),FALSE),"")</f>
        <v/>
      </c>
      <c r="BV220" s="114" t="e" cm="1">
        <f t="array" ref="BV220">_xlfn.IFS(AND($C220="A",_xlfn.CONCAT(F220:G220)&lt;&gt;"",$A220=1),"x",AND($C220="A",_xlfn.CONCAT(F220:G220)="",$A220=1),"-",$A$1&lt;&gt;"","")</f>
        <v>#N/A</v>
      </c>
      <c r="BW220" s="113" t="e" cm="1">
        <f t="array" ref="BW220">_xlfn.IFS(AND($C220="A",_xlfn.CONCAT(H220:L220)&lt;&gt;"",$A220=1),"x",AND($C220="A",_xlfn.CONCAT(H220:L220)="",$A220=1),"-",$A$1&lt;&gt;"","")</f>
        <v>#N/A</v>
      </c>
      <c r="BX220" s="113" t="e" cm="1">
        <f t="array" ref="BX220">_xlfn.IFS(AND($C220="A",_xlfn.CONCAT(M220:P220)&lt;&gt;"",$A220=1),"x",AND($C220="A",_xlfn.CONCAT(M220:P220)="",$A220=1),"-",$A$1&lt;&gt;"","")</f>
        <v>#N/A</v>
      </c>
      <c r="BY220" s="113" t="e" cm="1">
        <f t="array" ref="BY220">_xlfn.IFS(AND($C220="A",_xlfn.CONCAT(Q220:R220)&lt;&gt;"",$A220=1),"x",AND($C220="A",_xlfn.CONCAT(Q220:R220)="",$A220=1),"-",$A$1&lt;&gt;"","")</f>
        <v>#N/A</v>
      </c>
      <c r="BZ220" s="121" t="e">
        <f t="shared" si="130"/>
        <v>#N/A</v>
      </c>
      <c r="CA220" s="120" t="e">
        <f t="shared" si="131"/>
        <v>#N/A</v>
      </c>
      <c r="CB220" s="120" t="e">
        <f t="shared" si="132"/>
        <v>#N/A</v>
      </c>
      <c r="CC220" s="120" t="e">
        <f t="shared" si="133"/>
        <v>#N/A</v>
      </c>
      <c r="CD220" s="121" t="str">
        <f t="shared" si="134"/>
        <v/>
      </c>
      <c r="CE220" s="120" t="e">
        <f t="shared" si="135"/>
        <v>#N/A</v>
      </c>
      <c r="CF220" s="120" t="e">
        <f t="shared" si="136"/>
        <v>#N/A</v>
      </c>
      <c r="CG220" s="120" t="e">
        <f t="shared" si="137"/>
        <v>#N/A</v>
      </c>
      <c r="CH220" s="120" t="e">
        <f t="shared" si="138"/>
        <v>#N/A</v>
      </c>
      <c r="CI220" s="120" t="e">
        <f t="shared" si="139"/>
        <v>#N/A</v>
      </c>
    </row>
    <row r="221" spans="1:87" x14ac:dyDescent="0.2">
      <c r="A221" s="311" t="e" cm="1">
        <f t="array" ref="A221">_xlfn.IFS(SUM(F221:R221)&gt;0,1,Z221&gt;0,2,TRUE,3)</f>
        <v>#N/A</v>
      </c>
      <c r="B221" s="311" t="s">
        <v>69</v>
      </c>
      <c r="C221" s="311" t="str">
        <f>_xlfn.XLOOKUP(B221,RecNamesAll!A:A,RecNamesAll!E:E)</f>
        <v>B1</v>
      </c>
      <c r="D221" s="311" t="str">
        <f>_xlfn.XLOOKUP(B221,RecNamesAll!A:A,RecNamesAll!C:C)</f>
        <v>CT</v>
      </c>
      <c r="F221" s="312" t="e">
        <f t="shared" si="105"/>
        <v>#N/A</v>
      </c>
      <c r="G221" s="313" t="e">
        <f t="shared" si="106"/>
        <v>#N/A</v>
      </c>
      <c r="H221" s="312" t="e">
        <f t="shared" si="107"/>
        <v>#N/A</v>
      </c>
      <c r="I221" s="313" t="e">
        <f t="shared" si="108"/>
        <v>#N/A</v>
      </c>
      <c r="J221" s="313" t="e">
        <f t="shared" si="109"/>
        <v>#N/A</v>
      </c>
      <c r="K221" s="313" t="e">
        <f t="shared" si="110"/>
        <v>#N/A</v>
      </c>
      <c r="L221" s="313" t="e">
        <f t="shared" si="111"/>
        <v>#N/A</v>
      </c>
      <c r="M221" s="312" t="e">
        <f t="shared" si="112"/>
        <v>#N/A</v>
      </c>
      <c r="N221" s="313" t="e">
        <f t="shared" si="113"/>
        <v>#N/A</v>
      </c>
      <c r="O221" s="313" t="e">
        <f t="shared" si="114"/>
        <v>#N/A</v>
      </c>
      <c r="P221" s="313" t="e">
        <f t="shared" si="115"/>
        <v>#N/A</v>
      </c>
      <c r="Q221" s="312" t="e">
        <f t="shared" si="116"/>
        <v>#N/A</v>
      </c>
      <c r="R221" s="313" t="e">
        <f t="shared" si="117"/>
        <v>#N/A</v>
      </c>
      <c r="S221" s="314" t="str">
        <f t="shared" si="118"/>
        <v/>
      </c>
      <c r="T221" s="315" t="str">
        <f t="shared" si="119"/>
        <v>B1</v>
      </c>
      <c r="U221" s="311" t="str">
        <f t="shared" si="120"/>
        <v>CT</v>
      </c>
      <c r="V221" s="316" t="e">
        <f>IF(VLOOKUP($B221,GtP!$A:$AA,MATCH("Gs_0-2",GtP!$A$1:$AA$1,0),FALSE)=0,"",VLOOKUP($B221,GtP!$A:$AA,MATCH("Gs_0-2",GtP!$A$1:$AA$1,0),FALSE))</f>
        <v>#N/A</v>
      </c>
      <c r="W221" s="317" t="e">
        <f>IF(VLOOKUP($B221,GtP!$A:$AA,MATCH("Gi/o_0-2",GtP!$A$1:$AA$1,0),FALSE)=0,"",VLOOKUP($B221,GtP!$A:$AA,MATCH("Gi/o_0-2",GtP!$A$1:$AA$1,0),FALSE))</f>
        <v>#N/A</v>
      </c>
      <c r="X221" s="317" t="e">
        <f>IF(VLOOKUP($B221,GtP!$A:$AA,MATCH("Gq/11_0-2",GtP!$A$1:$AA$1,0),FALSE)=0,"",VLOOKUP($B221,GtP!$A:$AA,MATCH("Gq/11_0-2",GtP!$A$1:$AA$1,0),FALSE))</f>
        <v>#N/A</v>
      </c>
      <c r="Y221" s="317" t="e">
        <f>IF(VLOOKUP($B221,GtP!$A:$AA,MATCH("G12/13_0-2",GtP!$A$1:$AA$1,0),FALSE)=0,"",VLOOKUP($B221,GtP!$A:$AA,MATCH("G12/13_0-2",GtP!$A$1:$AA$1,0),FALSE))</f>
        <v>#N/A</v>
      </c>
      <c r="Z221" s="318" t="e">
        <f t="shared" si="121"/>
        <v>#N/A</v>
      </c>
      <c r="AA221" s="317" t="e">
        <f t="shared" si="122"/>
        <v>#N/A</v>
      </c>
      <c r="AB221" s="317" t="e">
        <f t="shared" si="123"/>
        <v>#N/A</v>
      </c>
      <c r="AC221" s="317" t="e">
        <f t="shared" si="124"/>
        <v>#N/A</v>
      </c>
      <c r="AD221" s="317" t="e">
        <f t="shared" si="125"/>
        <v>#N/A</v>
      </c>
      <c r="AE221" s="315" t="str">
        <f t="shared" si="126"/>
        <v/>
      </c>
      <c r="AF221" s="311" t="str">
        <f t="shared" si="127"/>
        <v/>
      </c>
      <c r="AG221" s="311" t="str">
        <f t="shared" si="128"/>
        <v/>
      </c>
      <c r="AH221" s="311" t="str">
        <f t="shared" si="129"/>
        <v/>
      </c>
      <c r="AI221" s="316" t="e">
        <f>_xlfn.CONCAT(IF(AV221="","-","B"),IF(BI221="","-","I"),VLOOKUP($B221,GtP!$A:$BB,MATCH("Gs_0-1",GtP!$A$1:$BB$1,0),FALSE))</f>
        <v>#N/A</v>
      </c>
      <c r="AJ221" s="317" t="e">
        <f>_xlfn.CONCAT(IF(AW221="","-","B"),IF(BJ221="","-","I"),VLOOKUP($B221,GtP!$A:$BB,MATCH("Gs_0-1",GtP!$A$1:$BB$1,0),FALSE))</f>
        <v>#N/A</v>
      </c>
      <c r="AK221" s="317" t="e">
        <f>_xlfn.CONCAT(IF(AX221="","-","B"),IF(BK221="","-","I"),VLOOKUP($B221,GtP!$A:$BB,MATCH("Gi/o_0-1",GtP!$A$1:$BB$1,0),FALSE))</f>
        <v>#N/A</v>
      </c>
      <c r="AL221" s="317" t="e">
        <f>_xlfn.CONCAT(IF(AY221="","-","B"),IF(BL221="","-","I"),VLOOKUP($B221,GtP!$A:$BB,MATCH("Gi/o_0-1",GtP!$A$1:$BB$1,0),FALSE))</f>
        <v>#N/A</v>
      </c>
      <c r="AM221" s="317" t="e">
        <f>_xlfn.CONCAT(IF(AZ221="","-","B"),IF(BM221="","-","I"),VLOOKUP($B221,GtP!$A:$BB,MATCH("Gi/o_0-1",GtP!$A$1:$BB$1,0),FALSE))</f>
        <v>#N/A</v>
      </c>
      <c r="AN221" s="317" t="e">
        <f>_xlfn.CONCAT(IF(BA221="","-","B"),IF(BN221="","-","I"),VLOOKUP($B221,GtP!$A:$BB,MATCH("Gi/o_0-1",GtP!$A$1:$BB$1,0),FALSE))</f>
        <v>#N/A</v>
      </c>
      <c r="AO221" s="317" t="e">
        <f>_xlfn.CONCAT(IF(BB221="","-","B"),IF(BO221="","-","I"),VLOOKUP($B221,GtP!$A:$BB,MATCH("Gi/o_0-1",GtP!$A$1:$BB$1,0),FALSE))</f>
        <v>#N/A</v>
      </c>
      <c r="AP221" s="317" t="e">
        <f>_xlfn.CONCAT(IF(BC221="","-","B"),IF(BP221="","-","I"),VLOOKUP($B221,GtP!$A:$BB,MATCH("Gq/11_0-1",GtP!$A$1:$BB$1,0),FALSE))</f>
        <v>#N/A</v>
      </c>
      <c r="AQ221" s="317" t="e">
        <f>_xlfn.CONCAT(IF(BD221="","-","B"),IF(BQ221="","-","I"),VLOOKUP($B221,GtP!$A:$BB,MATCH("Gq/11_0-1",GtP!$A$1:$BB$1,0),FALSE))</f>
        <v>#N/A</v>
      </c>
      <c r="AR221" s="317" t="e">
        <f>_xlfn.CONCAT(IF(BE221="","-","B"),IF(BR221="","-","I"),VLOOKUP($B221,GtP!$A:$BB,MATCH("Gq/11_0-1",GtP!$A$1:$BB$1,0),FALSE))</f>
        <v>#N/A</v>
      </c>
      <c r="AS221" s="317" t="e">
        <f>_xlfn.CONCAT(IF(BF221="","-","B"),IF(BS221="","-","I"),VLOOKUP($B221,GtP!$A:$BB,MATCH("Gq/11_0-1",GtP!$A$1:$BB$1,0),FALSE))</f>
        <v>#N/A</v>
      </c>
      <c r="AT221" s="317" t="e">
        <f>_xlfn.CONCAT(IF(BG221="","-","B"),IF(BT221="","-","I"),VLOOKUP($B221,GtP!$A:$BB,MATCH("G12/13_0-1",GtP!$A$1:$BB$1,0),FALSE))</f>
        <v>#N/A</v>
      </c>
      <c r="AU221" s="317" t="e">
        <f>_xlfn.CONCAT(IF(BH221="","-","B"),IF(BU221="","-","I"),VLOOKUP($B221,GtP!$A:$BB,MATCH("G12/13_0-1",GtP!$A$1:$BB$1,0),FALSE))</f>
        <v>#N/A</v>
      </c>
      <c r="AV221" s="319">
        <f>_xlfn.IFNA(VLOOKUP($B221,'B-LogEmaxOverpEC50'!$A:$AL,MATCH(AV$1,'B-LogEmaxOverpEC50'!$A$1:$AL$1,0),FALSE),"")</f>
        <v>13.717378669639457</v>
      </c>
      <c r="AX221" s="321">
        <f>_xlfn.IFNA(VLOOKUP($B221,'B-LogEmaxOverpEC50'!$A:$AL,MATCH(AX$1,'B-LogEmaxOverpEC50'!$A$1:$AL$1,0),FALSE),"")</f>
        <v>10.007558788968295</v>
      </c>
      <c r="AY221" s="321">
        <f>_xlfn.IFNA(VLOOKUP($B221,'B-LogEmaxOverpEC50'!$A:$AL,MATCH(AY$1,'B-LogEmaxOverpEC50'!$A$1:$AL$1,0),FALSE),"")</f>
        <v>10.111116168427067</v>
      </c>
      <c r="AZ221" s="321">
        <f>_xlfn.IFNA(VLOOKUP($B221,'B-LogEmaxOverpEC50'!$A:$AL,MATCH(AZ$1,'B-LogEmaxOverpEC50'!$A$1:$AL$1,0),FALSE),"")</f>
        <v>10.370049494156218</v>
      </c>
      <c r="BA221" s="321">
        <f>_xlfn.IFNA(VLOOKUP($B221,'B-LogEmaxOverpEC50'!$A:$AL,MATCH(BA$1,'B-LogEmaxOverpEC50'!$A$1:$AL$1,0),FALSE),"")</f>
        <v>10.988645447444998</v>
      </c>
      <c r="BB221" s="321">
        <f>_xlfn.IFNA(VLOOKUP($B221,'B-LogEmaxOverpEC50'!$A:$AL,MATCH(BB$1,'B-LogEmaxOverpEC50'!$A$1:$AL$1,0),FALSE),"")</f>
        <v>9.8037800506514579</v>
      </c>
      <c r="BC221" s="321">
        <f>_xlfn.IFNA(VLOOKUP($B221,'B-LogEmaxOverpEC50'!$A:$AL,MATCH(BC$1,'B-LogEmaxOverpEC50'!$A$1:$AL$1,0),FALSE),"")</f>
        <v>10.080927538860124</v>
      </c>
      <c r="BD221" s="321">
        <f>_xlfn.IFNA(VLOOKUP($B221,'B-LogEmaxOverpEC50'!$A:$AL,MATCH(BD$1,'B-LogEmaxOverpEC50'!$A$1:$AL$1,0),FALSE),"")</f>
        <v>9.4054954873335888</v>
      </c>
      <c r="BE221" s="321">
        <f>_xlfn.IFNA(VLOOKUP($B221,'B-LogEmaxOverpEC50'!$A:$AL,MATCH(BE$1,'B-LogEmaxOverpEC50'!$A$1:$AL$1,0),FALSE),"")</f>
        <v>9.8779220096519342</v>
      </c>
      <c r="BF221" s="321">
        <f>_xlfn.IFNA(VLOOKUP($B221,'B-LogEmaxOverpEC50'!$A:$AL,MATCH(BF$1,'B-LogEmaxOverpEC50'!$A$1:$AL$1,0),FALSE),"")</f>
        <v>12.386016561615717</v>
      </c>
      <c r="BG221" s="321">
        <f>_xlfn.IFNA(VLOOKUP($B221,'B-LogEmaxOverpEC50'!$A:$AL,MATCH(BG$1,'B-LogEmaxOverpEC50'!$A$1:$AL$1,0),FALSE),"")</f>
        <v>11.240450784537799</v>
      </c>
      <c r="BH221" s="321">
        <f>_xlfn.IFNA(VLOOKUP($B221,'B-LogEmaxOverpEC50'!$A:$AL,MATCH(BH$1,'B-LogEmaxOverpEC50'!$A$1:$AL$1,0),FALSE),"")</f>
        <v>11.638241775307602</v>
      </c>
      <c r="BI221" s="322" t="str">
        <f>_xlfn.IFNA(VLOOKUP($B221,'I-LogEmaxOverpEC50'!$A:$AR,MATCH(BI$1,'I-LogEmaxOverpEC50'!$A$1:$AR$1,0),FALSE),"")</f>
        <v/>
      </c>
      <c r="BJ221" s="320" t="str">
        <f>_xlfn.IFNA(VLOOKUP($B221,'I-LogEmaxOverpEC50'!$A:$AR,MATCH(BJ$1,'I-LogEmaxOverpEC50'!$A$1:$AR$1,0),FALSE),"")</f>
        <v/>
      </c>
      <c r="BK221" s="320" t="str">
        <f>_xlfn.IFNA(VLOOKUP($B221,'I-LogEmaxOverpEC50'!$A:$AR,MATCH(BK$1,'I-LogEmaxOverpEC50'!$A$1:$AR$1,0),FALSE),"")</f>
        <v/>
      </c>
      <c r="BL221" s="320" t="str">
        <f>_xlfn.IFNA(VLOOKUP($B221,'I-LogEmaxOverpEC50'!$A:$AR,MATCH(BL$1,'I-LogEmaxOverpEC50'!$A$1:$AR$1,0),FALSE),"")</f>
        <v/>
      </c>
      <c r="BM221" s="320" t="str">
        <f>_xlfn.IFNA(VLOOKUP($B221,'I-LogEmaxOverpEC50'!$A:$AR,MATCH(BM$1,'I-LogEmaxOverpEC50'!$A$1:$AR$1,0),FALSE),"")</f>
        <v/>
      </c>
      <c r="BN221" s="320" t="str">
        <f>_xlfn.IFNA(VLOOKUP($B221,'I-LogEmaxOverpEC50'!$A:$AR,MATCH(BN$1,'I-LogEmaxOverpEC50'!$A$1:$AR$1,0),FALSE),"")</f>
        <v/>
      </c>
      <c r="BO221" s="320" t="str">
        <f>_xlfn.IFNA(VLOOKUP($B221,'I-LogEmaxOverpEC50'!$A:$AR,MATCH(BO$1,'I-LogEmaxOverpEC50'!$A$1:$AR$1,0),FALSE),"")</f>
        <v/>
      </c>
      <c r="BP221" s="320" t="str">
        <f>_xlfn.IFNA(VLOOKUP($B221,'I-LogEmaxOverpEC50'!$A:$AR,MATCH(BP$1,'I-LogEmaxOverpEC50'!$A$1:$AR$1,0),FALSE),"")</f>
        <v/>
      </c>
      <c r="BQ221" s="320" t="str">
        <f>_xlfn.IFNA(VLOOKUP($B221,'I-LogEmaxOverpEC50'!$A:$AR,MATCH(BQ$1,'I-LogEmaxOverpEC50'!$A$1:$AR$1,0),FALSE),"")</f>
        <v/>
      </c>
      <c r="BR221" s="320" t="str">
        <f>_xlfn.IFNA(VLOOKUP($B221,'I-LogEmaxOverpEC50'!$A:$AR,MATCH(BR$1,'I-LogEmaxOverpEC50'!$A$1:$AR$1,0),FALSE),"")</f>
        <v/>
      </c>
      <c r="BS221" s="320" t="str">
        <f>_xlfn.IFNA(VLOOKUP($B221,'I-LogEmaxOverpEC50'!$A:$AR,MATCH(BS$1,'I-LogEmaxOverpEC50'!$A$1:$AR$1,0),FALSE),"")</f>
        <v/>
      </c>
      <c r="BT221" s="320" t="str">
        <f>_xlfn.IFNA(VLOOKUP($B221,'I-LogEmaxOverpEC50'!$A:$AR,MATCH(BT$1,'I-LogEmaxOverpEC50'!$A$1:$AR$1,0),FALSE),"")</f>
        <v/>
      </c>
      <c r="BU221" s="320" t="str">
        <f>_xlfn.IFNA(VLOOKUP($B221,'I-LogEmaxOverpEC50'!$A:$AR,MATCH(BU$1,'I-LogEmaxOverpEC50'!$A$1:$AR$1,0),FALSE),"")</f>
        <v/>
      </c>
      <c r="BV221" s="114" t="e" cm="1">
        <f t="array" ref="BV221">_xlfn.IFS(AND($C221="A",_xlfn.CONCAT(F221:G221)&lt;&gt;"",$A221=1),"x",AND($C221="A",_xlfn.CONCAT(F221:G221)="",$A221=1),"-",$A$1&lt;&gt;"","")</f>
        <v>#N/A</v>
      </c>
      <c r="BW221" s="113" t="e" cm="1">
        <f t="array" ref="BW221">_xlfn.IFS(AND($C221="A",_xlfn.CONCAT(H221:L221)&lt;&gt;"",$A221=1),"x",AND($C221="A",_xlfn.CONCAT(H221:L221)="",$A221=1),"-",$A$1&lt;&gt;"","")</f>
        <v>#N/A</v>
      </c>
      <c r="BX221" s="113" t="e" cm="1">
        <f t="array" ref="BX221">_xlfn.IFS(AND($C221="A",_xlfn.CONCAT(M221:P221)&lt;&gt;"",$A221=1),"x",AND($C221="A",_xlfn.CONCAT(M221:P221)="",$A221=1),"-",$A$1&lt;&gt;"","")</f>
        <v>#N/A</v>
      </c>
      <c r="BY221" s="113" t="e" cm="1">
        <f t="array" ref="BY221">_xlfn.IFS(AND($C221="A",_xlfn.CONCAT(Q221:R221)&lt;&gt;"",$A221=1),"x",AND($C221="A",_xlfn.CONCAT(Q221:R221)="",$A221=1),"-",$A$1&lt;&gt;"","")</f>
        <v>#N/A</v>
      </c>
      <c r="BZ221" s="121" t="e">
        <f t="shared" si="130"/>
        <v>#N/A</v>
      </c>
      <c r="CA221" s="120" t="e">
        <f t="shared" si="131"/>
        <v>#N/A</v>
      </c>
      <c r="CB221" s="120" t="e">
        <f t="shared" si="132"/>
        <v>#N/A</v>
      </c>
      <c r="CC221" s="120" t="e">
        <f t="shared" si="133"/>
        <v>#N/A</v>
      </c>
      <c r="CD221" s="121" t="str">
        <f t="shared" si="134"/>
        <v/>
      </c>
      <c r="CE221" s="120" t="e">
        <f t="shared" si="135"/>
        <v>#N/A</v>
      </c>
      <c r="CF221" s="120" t="e">
        <f t="shared" si="136"/>
        <v>#N/A</v>
      </c>
      <c r="CG221" s="120" t="e">
        <f t="shared" si="137"/>
        <v>#N/A</v>
      </c>
      <c r="CH221" s="120" t="e">
        <f t="shared" si="138"/>
        <v>#N/A</v>
      </c>
      <c r="CI221" s="120" t="e">
        <f t="shared" si="139"/>
        <v>#N/A</v>
      </c>
    </row>
    <row r="222" spans="1:87" x14ac:dyDescent="0.2">
      <c r="A222" s="311" t="e" cm="1">
        <f t="array" ref="A222">_xlfn.IFS(SUM(F222:R222)&gt;0,1,Z222&gt;0,2,TRUE,3)</f>
        <v>#N/A</v>
      </c>
      <c r="B222" s="311" t="s">
        <v>193</v>
      </c>
      <c r="C222" s="311" t="str">
        <f>_xlfn.XLOOKUP(B222,RecNamesAll!A:A,RecNamesAll!E:E)</f>
        <v>B1</v>
      </c>
      <c r="D222" s="311" t="str">
        <f>_xlfn.XLOOKUP(B222,RecNamesAll!A:A,RecNamesAll!C:C)</f>
        <v>PAC1</v>
      </c>
      <c r="F222" s="312" t="e">
        <f t="shared" si="105"/>
        <v>#N/A</v>
      </c>
      <c r="G222" s="313" t="e">
        <f t="shared" si="106"/>
        <v>#N/A</v>
      </c>
      <c r="H222" s="312" t="e">
        <f t="shared" si="107"/>
        <v>#N/A</v>
      </c>
      <c r="I222" s="313" t="e">
        <f t="shared" si="108"/>
        <v>#N/A</v>
      </c>
      <c r="J222" s="313" t="e">
        <f t="shared" si="109"/>
        <v>#N/A</v>
      </c>
      <c r="K222" s="313" t="e">
        <f t="shared" si="110"/>
        <v>#N/A</v>
      </c>
      <c r="L222" s="313" t="e">
        <f t="shared" si="111"/>
        <v>#N/A</v>
      </c>
      <c r="M222" s="312" t="e">
        <f t="shared" si="112"/>
        <v>#N/A</v>
      </c>
      <c r="N222" s="313" t="e">
        <f t="shared" si="113"/>
        <v>#N/A</v>
      </c>
      <c r="O222" s="313" t="e">
        <f t="shared" si="114"/>
        <v>#N/A</v>
      </c>
      <c r="P222" s="313" t="e">
        <f t="shared" si="115"/>
        <v>#N/A</v>
      </c>
      <c r="Q222" s="312" t="e">
        <f t="shared" si="116"/>
        <v>#N/A</v>
      </c>
      <c r="R222" s="313" t="e">
        <f t="shared" si="117"/>
        <v>#N/A</v>
      </c>
      <c r="S222" s="314" t="str">
        <f t="shared" si="118"/>
        <v/>
      </c>
      <c r="T222" s="315" t="str">
        <f t="shared" si="119"/>
        <v>B1</v>
      </c>
      <c r="U222" s="311" t="str">
        <f t="shared" si="120"/>
        <v>PAC1</v>
      </c>
      <c r="V222" s="316" t="e">
        <f>IF(VLOOKUP($B222,GtP!$A:$AA,MATCH("Gs_0-2",GtP!$A$1:$AA$1,0),FALSE)=0,"",VLOOKUP($B222,GtP!$A:$AA,MATCH("Gs_0-2",GtP!$A$1:$AA$1,0),FALSE))</f>
        <v>#N/A</v>
      </c>
      <c r="W222" s="317" t="e">
        <f>IF(VLOOKUP($B222,GtP!$A:$AA,MATCH("Gi/o_0-2",GtP!$A$1:$AA$1,0),FALSE)=0,"",VLOOKUP($B222,GtP!$A:$AA,MATCH("Gi/o_0-2",GtP!$A$1:$AA$1,0),FALSE))</f>
        <v>#N/A</v>
      </c>
      <c r="X222" s="317" t="e">
        <f>IF(VLOOKUP($B222,GtP!$A:$AA,MATCH("Gq/11_0-2",GtP!$A$1:$AA$1,0),FALSE)=0,"",VLOOKUP($B222,GtP!$A:$AA,MATCH("Gq/11_0-2",GtP!$A$1:$AA$1,0),FALSE))</f>
        <v>#N/A</v>
      </c>
      <c r="Y222" s="317" t="e">
        <f>IF(VLOOKUP($B222,GtP!$A:$AA,MATCH("G12/13_0-2",GtP!$A$1:$AA$1,0),FALSE)=0,"",VLOOKUP($B222,GtP!$A:$AA,MATCH("G12/13_0-2",GtP!$A$1:$AA$1,0),FALSE))</f>
        <v>#N/A</v>
      </c>
      <c r="Z222" s="318" t="e">
        <f t="shared" si="121"/>
        <v>#N/A</v>
      </c>
      <c r="AA222" s="317" t="e">
        <f t="shared" si="122"/>
        <v>#N/A</v>
      </c>
      <c r="AB222" s="317" t="e">
        <f t="shared" si="123"/>
        <v>#N/A</v>
      </c>
      <c r="AC222" s="317" t="e">
        <f t="shared" si="124"/>
        <v>#N/A</v>
      </c>
      <c r="AD222" s="317" t="e">
        <f t="shared" si="125"/>
        <v>#N/A</v>
      </c>
      <c r="AE222" s="315" t="str">
        <f t="shared" si="126"/>
        <v/>
      </c>
      <c r="AF222" s="311" t="str">
        <f t="shared" si="127"/>
        <v/>
      </c>
      <c r="AG222" s="311" t="str">
        <f t="shared" si="128"/>
        <v/>
      </c>
      <c r="AH222" s="311" t="str">
        <f t="shared" si="129"/>
        <v/>
      </c>
      <c r="AI222" s="316" t="e">
        <f>_xlfn.CONCAT(IF(AV222="","-","B"),IF(BI222="","-","I"),VLOOKUP($B222,GtP!$A:$BB,MATCH("Gs_0-1",GtP!$A$1:$BB$1,0),FALSE))</f>
        <v>#N/A</v>
      </c>
      <c r="AJ222" s="317" t="e">
        <f>_xlfn.CONCAT(IF(AW222="","-","B"),IF(BJ222="","-","I"),VLOOKUP($B222,GtP!$A:$BB,MATCH("Gs_0-1",GtP!$A$1:$BB$1,0),FALSE))</f>
        <v>#N/A</v>
      </c>
      <c r="AK222" s="317" t="e">
        <f>_xlfn.CONCAT(IF(AX222="","-","B"),IF(BK222="","-","I"),VLOOKUP($B222,GtP!$A:$BB,MATCH("Gi/o_0-1",GtP!$A$1:$BB$1,0),FALSE))</f>
        <v>#N/A</v>
      </c>
      <c r="AL222" s="317" t="e">
        <f>_xlfn.CONCAT(IF(AY222="","-","B"),IF(BL222="","-","I"),VLOOKUP($B222,GtP!$A:$BB,MATCH("Gi/o_0-1",GtP!$A$1:$BB$1,0),FALSE))</f>
        <v>#N/A</v>
      </c>
      <c r="AM222" s="317" t="e">
        <f>_xlfn.CONCAT(IF(AZ222="","-","B"),IF(BM222="","-","I"),VLOOKUP($B222,GtP!$A:$BB,MATCH("Gi/o_0-1",GtP!$A$1:$BB$1,0),FALSE))</f>
        <v>#N/A</v>
      </c>
      <c r="AN222" s="317" t="e">
        <f>_xlfn.CONCAT(IF(BA222="","-","B"),IF(BN222="","-","I"),VLOOKUP($B222,GtP!$A:$BB,MATCH("Gi/o_0-1",GtP!$A$1:$BB$1,0),FALSE))</f>
        <v>#N/A</v>
      </c>
      <c r="AO222" s="317" t="e">
        <f>_xlfn.CONCAT(IF(BB222="","-","B"),IF(BO222="","-","I"),VLOOKUP($B222,GtP!$A:$BB,MATCH("Gi/o_0-1",GtP!$A$1:$BB$1,0),FALSE))</f>
        <v>#N/A</v>
      </c>
      <c r="AP222" s="317" t="e">
        <f>_xlfn.CONCAT(IF(BC222="","-","B"),IF(BP222="","-","I"),VLOOKUP($B222,GtP!$A:$BB,MATCH("Gq/11_0-1",GtP!$A$1:$BB$1,0),FALSE))</f>
        <v>#N/A</v>
      </c>
      <c r="AQ222" s="317" t="e">
        <f>_xlfn.CONCAT(IF(BD222="","-","B"),IF(BQ222="","-","I"),VLOOKUP($B222,GtP!$A:$BB,MATCH("Gq/11_0-1",GtP!$A$1:$BB$1,0),FALSE))</f>
        <v>#N/A</v>
      </c>
      <c r="AR222" s="317" t="e">
        <f>_xlfn.CONCAT(IF(BE222="","-","B"),IF(BR222="","-","I"),VLOOKUP($B222,GtP!$A:$BB,MATCH("Gq/11_0-1",GtP!$A$1:$BB$1,0),FALSE))</f>
        <v>#N/A</v>
      </c>
      <c r="AS222" s="317" t="e">
        <f>_xlfn.CONCAT(IF(BF222="","-","B"),IF(BS222="","-","I"),VLOOKUP($B222,GtP!$A:$BB,MATCH("Gq/11_0-1",GtP!$A$1:$BB$1,0),FALSE))</f>
        <v>#N/A</v>
      </c>
      <c r="AT222" s="317" t="e">
        <f>_xlfn.CONCAT(IF(BG222="","-","B"),IF(BT222="","-","I"),VLOOKUP($B222,GtP!$A:$BB,MATCH("G12/13_0-1",GtP!$A$1:$BB$1,0),FALSE))</f>
        <v>#N/A</v>
      </c>
      <c r="AU222" s="317" t="e">
        <f>_xlfn.CONCAT(IF(BH222="","-","B"),IF(BU222="","-","I"),VLOOKUP($B222,GtP!$A:$BB,MATCH("G12/13_0-1",GtP!$A$1:$BB$1,0),FALSE))</f>
        <v>#N/A</v>
      </c>
      <c r="AV222" s="319" t="str">
        <f>_xlfn.IFNA(VLOOKUP($B222,'B-LogEmaxOverpEC50'!$A:$AL,MATCH(AV$1,'B-LogEmaxOverpEC50'!$A$1:$AL$1,0),FALSE),"")</f>
        <v/>
      </c>
      <c r="AX222" s="321" t="str">
        <f>_xlfn.IFNA(VLOOKUP($B222,'B-LogEmaxOverpEC50'!$A:$AL,MATCH(AX$1,'B-LogEmaxOverpEC50'!$A$1:$AL$1,0),FALSE),"")</f>
        <v/>
      </c>
      <c r="AY222" s="321" t="str">
        <f>_xlfn.IFNA(VLOOKUP($B222,'B-LogEmaxOverpEC50'!$A:$AL,MATCH(AY$1,'B-LogEmaxOverpEC50'!$A$1:$AL$1,0),FALSE),"")</f>
        <v/>
      </c>
      <c r="AZ222" s="321" t="str">
        <f>_xlfn.IFNA(VLOOKUP($B222,'B-LogEmaxOverpEC50'!$A:$AL,MATCH(AZ$1,'B-LogEmaxOverpEC50'!$A$1:$AL$1,0),FALSE),"")</f>
        <v/>
      </c>
      <c r="BA222" s="321" t="str">
        <f>_xlfn.IFNA(VLOOKUP($B222,'B-LogEmaxOverpEC50'!$A:$AL,MATCH(BA$1,'B-LogEmaxOverpEC50'!$A$1:$AL$1,0),FALSE),"")</f>
        <v/>
      </c>
      <c r="BB222" s="321" t="str">
        <f>_xlfn.IFNA(VLOOKUP($B222,'B-LogEmaxOverpEC50'!$A:$AL,MATCH(BB$1,'B-LogEmaxOverpEC50'!$A$1:$AL$1,0),FALSE),"")</f>
        <v/>
      </c>
      <c r="BC222" s="321" t="str">
        <f>_xlfn.IFNA(VLOOKUP($B222,'B-LogEmaxOverpEC50'!$A:$AL,MATCH(BC$1,'B-LogEmaxOverpEC50'!$A$1:$AL$1,0),FALSE),"")</f>
        <v/>
      </c>
      <c r="BD222" s="321" t="str">
        <f>_xlfn.IFNA(VLOOKUP($B222,'B-LogEmaxOverpEC50'!$A:$AL,MATCH(BD$1,'B-LogEmaxOverpEC50'!$A$1:$AL$1,0),FALSE),"")</f>
        <v/>
      </c>
      <c r="BE222" s="321" t="str">
        <f>_xlfn.IFNA(VLOOKUP($B222,'B-LogEmaxOverpEC50'!$A:$AL,MATCH(BE$1,'B-LogEmaxOverpEC50'!$A$1:$AL$1,0),FALSE),"")</f>
        <v/>
      </c>
      <c r="BF222" s="321" t="str">
        <f>_xlfn.IFNA(VLOOKUP($B222,'B-LogEmaxOverpEC50'!$A:$AL,MATCH(BF$1,'B-LogEmaxOverpEC50'!$A$1:$AL$1,0),FALSE),"")</f>
        <v/>
      </c>
      <c r="BG222" s="321" t="str">
        <f>_xlfn.IFNA(VLOOKUP($B222,'B-LogEmaxOverpEC50'!$A:$AL,MATCH(BG$1,'B-LogEmaxOverpEC50'!$A$1:$AL$1,0),FALSE),"")</f>
        <v/>
      </c>
      <c r="BH222" s="321" t="str">
        <f>_xlfn.IFNA(VLOOKUP($B222,'B-LogEmaxOverpEC50'!$A:$AL,MATCH(BH$1,'B-LogEmaxOverpEC50'!$A$1:$AL$1,0),FALSE),"")</f>
        <v/>
      </c>
      <c r="BI222" s="322">
        <f>_xlfn.IFNA(VLOOKUP($B222,'I-LogEmaxOverpEC50'!$A:$AR,MATCH(BI$1,'I-LogEmaxOverpEC50'!$A$1:$AR$1,0),FALSE),"")</f>
        <v>10.321094709926689</v>
      </c>
      <c r="BJ222" s="320">
        <f>_xlfn.IFNA(VLOOKUP($B222,'I-LogEmaxOverpEC50'!$A:$AR,MATCH(BJ$1,'I-LogEmaxOverpEC50'!$A$1:$AR$1,0),FALSE),"")</f>
        <v>10.301975556015186</v>
      </c>
      <c r="BK222" s="320">
        <f>_xlfn.IFNA(VLOOKUP($B222,'I-LogEmaxOverpEC50'!$A:$AR,MATCH(BK$1,'I-LogEmaxOverpEC50'!$A$1:$AR$1,0),FALSE),"")</f>
        <v>8.9605355629621926</v>
      </c>
      <c r="BL222" s="320">
        <f>_xlfn.IFNA(VLOOKUP($B222,'I-LogEmaxOverpEC50'!$A:$AR,MATCH(BL$1,'I-LogEmaxOverpEC50'!$A$1:$AR$1,0),FALSE),"")</f>
        <v>8.9605355629621926</v>
      </c>
      <c r="BM222" s="320">
        <f>_xlfn.IFNA(VLOOKUP($B222,'I-LogEmaxOverpEC50'!$A:$AR,MATCH(BM$1,'I-LogEmaxOverpEC50'!$A$1:$AR$1,0),FALSE),"")</f>
        <v>8.9811473178268084</v>
      </c>
      <c r="BN222" s="320">
        <f>_xlfn.IFNA(VLOOKUP($B222,'I-LogEmaxOverpEC50'!$A:$AR,MATCH(BN$1,'I-LogEmaxOverpEC50'!$A$1:$AR$1,0),FALSE),"")</f>
        <v>8.9811473178268084</v>
      </c>
      <c r="BO222" s="320">
        <f>_xlfn.IFNA(VLOOKUP($B222,'I-LogEmaxOverpEC50'!$A:$AR,MATCH(BO$1,'I-LogEmaxOverpEC50'!$A$1:$AR$1,0),FALSE),"")</f>
        <v>8.8688214122650066</v>
      </c>
      <c r="BP222" s="320">
        <f>_xlfn.IFNA(VLOOKUP($B222,'I-LogEmaxOverpEC50'!$A:$AR,MATCH(BP$1,'I-LogEmaxOverpEC50'!$A$1:$AR$1,0),FALSE),"")</f>
        <v>10.413945149289468</v>
      </c>
      <c r="BQ222" s="320">
        <f>_xlfn.IFNA(VLOOKUP($B222,'I-LogEmaxOverpEC50'!$A:$AR,MATCH(BQ$1,'I-LogEmaxOverpEC50'!$A$1:$AR$1,0),FALSE),"")</f>
        <v>10.413945149289468</v>
      </c>
      <c r="BR222" s="320">
        <f>_xlfn.IFNA(VLOOKUP($B222,'I-LogEmaxOverpEC50'!$A:$AR,MATCH(BR$1,'I-LogEmaxOverpEC50'!$A$1:$AR$1,0),FALSE),"")</f>
        <v>9.9159220848547385</v>
      </c>
      <c r="BS222" s="320" t="str">
        <f>_xlfn.IFNA(VLOOKUP($B222,'I-LogEmaxOverpEC50'!$A:$AR,MATCH(BS$1,'I-LogEmaxOverpEC50'!$A$1:$AR$1,0),FALSE),"")</f>
        <v/>
      </c>
      <c r="BT222" s="320" t="str">
        <f>_xlfn.IFNA(VLOOKUP($B222,'I-LogEmaxOverpEC50'!$A:$AR,MATCH(BT$1,'I-LogEmaxOverpEC50'!$A$1:$AR$1,0),FALSE),"")</f>
        <v/>
      </c>
      <c r="BU222" s="320">
        <f>_xlfn.IFNA(VLOOKUP($B222,'I-LogEmaxOverpEC50'!$A:$AR,MATCH(BU$1,'I-LogEmaxOverpEC50'!$A$1:$AR$1,0),FALSE),"")</f>
        <v>8.5574691891234309</v>
      </c>
      <c r="BV222" s="114" t="e" cm="1">
        <f t="array" ref="BV222">_xlfn.IFS(AND($C222="A",_xlfn.CONCAT(F222:G222)&lt;&gt;"",$A222=1),"x",AND($C222="A",_xlfn.CONCAT(F222:G222)="",$A222=1),"-",$A$1&lt;&gt;"","")</f>
        <v>#N/A</v>
      </c>
      <c r="BW222" s="113" t="e" cm="1">
        <f t="array" ref="BW222">_xlfn.IFS(AND($C222="A",_xlfn.CONCAT(H222:L222)&lt;&gt;"",$A222=1),"x",AND($C222="A",_xlfn.CONCAT(H222:L222)="",$A222=1),"-",$A$1&lt;&gt;"","")</f>
        <v>#N/A</v>
      </c>
      <c r="BX222" s="113" t="e" cm="1">
        <f t="array" ref="BX222">_xlfn.IFS(AND($C222="A",_xlfn.CONCAT(M222:P222)&lt;&gt;"",$A222=1),"x",AND($C222="A",_xlfn.CONCAT(M222:P222)="",$A222=1),"-",$A$1&lt;&gt;"","")</f>
        <v>#N/A</v>
      </c>
      <c r="BY222" s="113" t="e" cm="1">
        <f t="array" ref="BY222">_xlfn.IFS(AND($C222="A",_xlfn.CONCAT(Q222:R222)&lt;&gt;"",$A222=1),"x",AND($C222="A",_xlfn.CONCAT(Q222:R222)="",$A222=1),"-",$A$1&lt;&gt;"","")</f>
        <v>#N/A</v>
      </c>
      <c r="BZ222" s="121" t="e">
        <f t="shared" si="130"/>
        <v>#N/A</v>
      </c>
      <c r="CA222" s="120" t="e">
        <f t="shared" si="131"/>
        <v>#N/A</v>
      </c>
      <c r="CB222" s="120" t="e">
        <f t="shared" si="132"/>
        <v>#N/A</v>
      </c>
      <c r="CC222" s="120" t="e">
        <f t="shared" si="133"/>
        <v>#N/A</v>
      </c>
      <c r="CD222" s="121" t="str">
        <f t="shared" si="134"/>
        <v/>
      </c>
      <c r="CE222" s="120" t="e">
        <f t="shared" si="135"/>
        <v>#N/A</v>
      </c>
      <c r="CF222" s="120" t="e">
        <f t="shared" si="136"/>
        <v>#N/A</v>
      </c>
      <c r="CG222" s="120" t="e">
        <f t="shared" si="137"/>
        <v>#N/A</v>
      </c>
      <c r="CH222" s="120" t="e">
        <f t="shared" si="138"/>
        <v>#N/A</v>
      </c>
      <c r="CI222" s="120" t="e">
        <f t="shared" si="139"/>
        <v>#N/A</v>
      </c>
    </row>
    <row r="223" spans="1:87" x14ac:dyDescent="0.2">
      <c r="A223" s="311" t="e" cm="1">
        <f t="array" ref="A223">_xlfn.IFS(SUM(F223:R223)&gt;0,1,Z223&gt;0,2,TRUE,3)</f>
        <v>#N/A</v>
      </c>
      <c r="B223" s="311" t="s">
        <v>29</v>
      </c>
      <c r="C223" s="311" t="str">
        <f>_xlfn.XLOOKUP(B223,RecNamesAll!A:A,RecNamesAll!E:E)</f>
        <v>B1</v>
      </c>
      <c r="D223" s="311" t="str">
        <f>_xlfn.XLOOKUP(B223,RecNamesAll!A:A,RecNamesAll!C:C)</f>
        <v>PTH1</v>
      </c>
      <c r="F223" s="312" t="e">
        <f t="shared" si="105"/>
        <v>#N/A</v>
      </c>
      <c r="G223" s="313" t="e">
        <f t="shared" si="106"/>
        <v>#N/A</v>
      </c>
      <c r="H223" s="312" t="e">
        <f t="shared" si="107"/>
        <v>#N/A</v>
      </c>
      <c r="I223" s="313" t="e">
        <f t="shared" si="108"/>
        <v>#N/A</v>
      </c>
      <c r="J223" s="313" t="e">
        <f t="shared" si="109"/>
        <v>#N/A</v>
      </c>
      <c r="K223" s="313" t="e">
        <f t="shared" si="110"/>
        <v>#N/A</v>
      </c>
      <c r="L223" s="313" t="e">
        <f t="shared" si="111"/>
        <v>#N/A</v>
      </c>
      <c r="M223" s="312" t="e">
        <f t="shared" si="112"/>
        <v>#N/A</v>
      </c>
      <c r="N223" s="313" t="e">
        <f t="shared" si="113"/>
        <v>#N/A</v>
      </c>
      <c r="O223" s="313" t="e">
        <f t="shared" si="114"/>
        <v>#N/A</v>
      </c>
      <c r="P223" s="313" t="e">
        <f t="shared" si="115"/>
        <v>#N/A</v>
      </c>
      <c r="Q223" s="312" t="e">
        <f t="shared" si="116"/>
        <v>#N/A</v>
      </c>
      <c r="R223" s="313" t="e">
        <f t="shared" si="117"/>
        <v>#N/A</v>
      </c>
      <c r="S223" s="314" t="str">
        <f t="shared" si="118"/>
        <v/>
      </c>
      <c r="T223" s="315" t="str">
        <f t="shared" si="119"/>
        <v>B1</v>
      </c>
      <c r="U223" s="311" t="str">
        <f t="shared" si="120"/>
        <v>PTH1</v>
      </c>
      <c r="V223" s="316" t="e">
        <f>IF(VLOOKUP($B223,GtP!$A:$AA,MATCH("Gs_0-2",GtP!$A$1:$AA$1,0),FALSE)=0,"",VLOOKUP($B223,GtP!$A:$AA,MATCH("Gs_0-2",GtP!$A$1:$AA$1,0),FALSE))</f>
        <v>#N/A</v>
      </c>
      <c r="W223" s="317" t="e">
        <f>IF(VLOOKUP($B223,GtP!$A:$AA,MATCH("Gi/o_0-2",GtP!$A$1:$AA$1,0),FALSE)=0,"",VLOOKUP($B223,GtP!$A:$AA,MATCH("Gi/o_0-2",GtP!$A$1:$AA$1,0),FALSE))</f>
        <v>#N/A</v>
      </c>
      <c r="X223" s="317" t="e">
        <f>IF(VLOOKUP($B223,GtP!$A:$AA,MATCH("Gq/11_0-2",GtP!$A$1:$AA$1,0),FALSE)=0,"",VLOOKUP($B223,GtP!$A:$AA,MATCH("Gq/11_0-2",GtP!$A$1:$AA$1,0),FALSE))</f>
        <v>#N/A</v>
      </c>
      <c r="Y223" s="317" t="e">
        <f>IF(VLOOKUP($B223,GtP!$A:$AA,MATCH("G12/13_0-2",GtP!$A$1:$AA$1,0),FALSE)=0,"",VLOOKUP($B223,GtP!$A:$AA,MATCH("G12/13_0-2",GtP!$A$1:$AA$1,0),FALSE))</f>
        <v>#N/A</v>
      </c>
      <c r="Z223" s="318" t="e">
        <f t="shared" si="121"/>
        <v>#N/A</v>
      </c>
      <c r="AA223" s="317" t="e">
        <f t="shared" si="122"/>
        <v>#N/A</v>
      </c>
      <c r="AB223" s="317" t="e">
        <f t="shared" si="123"/>
        <v>#N/A</v>
      </c>
      <c r="AC223" s="317" t="e">
        <f t="shared" si="124"/>
        <v>#N/A</v>
      </c>
      <c r="AD223" s="317" t="e">
        <f t="shared" si="125"/>
        <v>#N/A</v>
      </c>
      <c r="AE223" s="315" t="str">
        <f t="shared" si="126"/>
        <v/>
      </c>
      <c r="AF223" s="311" t="str">
        <f t="shared" si="127"/>
        <v/>
      </c>
      <c r="AG223" s="311" t="str">
        <f t="shared" si="128"/>
        <v/>
      </c>
      <c r="AH223" s="311" t="str">
        <f t="shared" si="129"/>
        <v/>
      </c>
      <c r="AI223" s="316" t="e">
        <f>_xlfn.CONCAT(IF(AV223="","-","B"),IF(BI223="","-","I"),VLOOKUP($B223,GtP!$A:$BB,MATCH("Gs_0-1",GtP!$A$1:$BB$1,0),FALSE))</f>
        <v>#N/A</v>
      </c>
      <c r="AJ223" s="317" t="e">
        <f>_xlfn.CONCAT(IF(AW223="","-","B"),IF(BJ223="","-","I"),VLOOKUP($B223,GtP!$A:$BB,MATCH("Gs_0-1",GtP!$A$1:$BB$1,0),FALSE))</f>
        <v>#N/A</v>
      </c>
      <c r="AK223" s="317" t="e">
        <f>_xlfn.CONCAT(IF(AX223="","-","B"),IF(BK223="","-","I"),VLOOKUP($B223,GtP!$A:$BB,MATCH("Gi/o_0-1",GtP!$A$1:$BB$1,0),FALSE))</f>
        <v>#N/A</v>
      </c>
      <c r="AL223" s="317" t="e">
        <f>_xlfn.CONCAT(IF(AY223="","-","B"),IF(BL223="","-","I"),VLOOKUP($B223,GtP!$A:$BB,MATCH("Gi/o_0-1",GtP!$A$1:$BB$1,0),FALSE))</f>
        <v>#N/A</v>
      </c>
      <c r="AM223" s="317" t="e">
        <f>_xlfn.CONCAT(IF(AZ223="","-","B"),IF(BM223="","-","I"),VLOOKUP($B223,GtP!$A:$BB,MATCH("Gi/o_0-1",GtP!$A$1:$BB$1,0),FALSE))</f>
        <v>#N/A</v>
      </c>
      <c r="AN223" s="317" t="e">
        <f>_xlfn.CONCAT(IF(BA223="","-","B"),IF(BN223="","-","I"),VLOOKUP($B223,GtP!$A:$BB,MATCH("Gi/o_0-1",GtP!$A$1:$BB$1,0),FALSE))</f>
        <v>#N/A</v>
      </c>
      <c r="AO223" s="317" t="e">
        <f>_xlfn.CONCAT(IF(BB223="","-","B"),IF(BO223="","-","I"),VLOOKUP($B223,GtP!$A:$BB,MATCH("Gi/o_0-1",GtP!$A$1:$BB$1,0),FALSE))</f>
        <v>#N/A</v>
      </c>
      <c r="AP223" s="317" t="e">
        <f>_xlfn.CONCAT(IF(BC223="","-","B"),IF(BP223="","-","I"),VLOOKUP($B223,GtP!$A:$BB,MATCH("Gq/11_0-1",GtP!$A$1:$BB$1,0),FALSE))</f>
        <v>#N/A</v>
      </c>
      <c r="AQ223" s="317" t="e">
        <f>_xlfn.CONCAT(IF(BD223="","-","B"),IF(BQ223="","-","I"),VLOOKUP($B223,GtP!$A:$BB,MATCH("Gq/11_0-1",GtP!$A$1:$BB$1,0),FALSE))</f>
        <v>#N/A</v>
      </c>
      <c r="AR223" s="317" t="e">
        <f>_xlfn.CONCAT(IF(BE223="","-","B"),IF(BR223="","-","I"),VLOOKUP($B223,GtP!$A:$BB,MATCH("Gq/11_0-1",GtP!$A$1:$BB$1,0),FALSE))</f>
        <v>#N/A</v>
      </c>
      <c r="AS223" s="317" t="e">
        <f>_xlfn.CONCAT(IF(BF223="","-","B"),IF(BS223="","-","I"),VLOOKUP($B223,GtP!$A:$BB,MATCH("Gq/11_0-1",GtP!$A$1:$BB$1,0),FALSE))</f>
        <v>#N/A</v>
      </c>
      <c r="AT223" s="317" t="e">
        <f>_xlfn.CONCAT(IF(BG223="","-","B"),IF(BT223="","-","I"),VLOOKUP($B223,GtP!$A:$BB,MATCH("G12/13_0-1",GtP!$A$1:$BB$1,0),FALSE))</f>
        <v>#N/A</v>
      </c>
      <c r="AU223" s="317" t="e">
        <f>_xlfn.CONCAT(IF(BH223="","-","B"),IF(BU223="","-","I"),VLOOKUP($B223,GtP!$A:$BB,MATCH("G12/13_0-1",GtP!$A$1:$BB$1,0),FALSE))</f>
        <v>#N/A</v>
      </c>
      <c r="AV223" s="319">
        <f>_xlfn.IFNA(VLOOKUP($B223,'B-LogEmaxOverpEC50'!$A:$AL,MATCH(AV$1,'B-LogEmaxOverpEC50'!$A$1:$AL$1,0),FALSE),"")</f>
        <v>12.959346374310798</v>
      </c>
      <c r="AX223" s="321">
        <f>_xlfn.IFNA(VLOOKUP($B223,'B-LogEmaxOverpEC50'!$A:$AL,MATCH(AX$1,'B-LogEmaxOverpEC50'!$A$1:$AL$1,0),FALSE),"")</f>
        <v>9.6123426365205376</v>
      </c>
      <c r="AY223" s="321">
        <f>_xlfn.IFNA(VLOOKUP($B223,'B-LogEmaxOverpEC50'!$A:$AL,MATCH(AY$1,'B-LogEmaxOverpEC50'!$A$1:$AL$1,0),FALSE),"")</f>
        <v>9.3431181637193497</v>
      </c>
      <c r="AZ223" s="321">
        <f>_xlfn.IFNA(VLOOKUP($B223,'B-LogEmaxOverpEC50'!$A:$AL,MATCH(AZ$1,'B-LogEmaxOverpEC50'!$A$1:$AL$1,0),FALSE),"")</f>
        <v>9.7608858379697025</v>
      </c>
      <c r="BA223" s="321">
        <f>_xlfn.IFNA(VLOOKUP($B223,'B-LogEmaxOverpEC50'!$A:$AL,MATCH(BA$1,'B-LogEmaxOverpEC50'!$A$1:$AL$1,0),FALSE),"")</f>
        <v>10.068766014257999</v>
      </c>
      <c r="BB223" s="321">
        <f>_xlfn.IFNA(VLOOKUP($B223,'B-LogEmaxOverpEC50'!$A:$AL,MATCH(BB$1,'B-LogEmaxOverpEC50'!$A$1:$AL$1,0),FALSE),"")</f>
        <v>8.70926743956311</v>
      </c>
      <c r="BC223" s="321">
        <f>_xlfn.IFNA(VLOOKUP($B223,'B-LogEmaxOverpEC50'!$A:$AL,MATCH(BC$1,'B-LogEmaxOverpEC50'!$A$1:$AL$1,0),FALSE),"")</f>
        <v>9.909657014952618</v>
      </c>
      <c r="BD223" s="321">
        <f>_xlfn.IFNA(VLOOKUP($B223,'B-LogEmaxOverpEC50'!$A:$AL,MATCH(BD$1,'B-LogEmaxOverpEC50'!$A$1:$AL$1,0),FALSE),"")</f>
        <v>9.1950858183773381</v>
      </c>
      <c r="BE223" s="321">
        <f>_xlfn.IFNA(VLOOKUP($B223,'B-LogEmaxOverpEC50'!$A:$AL,MATCH(BE$1,'B-LogEmaxOverpEC50'!$A$1:$AL$1,0),FALSE),"")</f>
        <v>9.01431436905456</v>
      </c>
      <c r="BF223" s="321">
        <f>_xlfn.IFNA(VLOOKUP($B223,'B-LogEmaxOverpEC50'!$A:$AL,MATCH(BF$1,'B-LogEmaxOverpEC50'!$A$1:$AL$1,0),FALSE),"")</f>
        <v>11.038862464671336</v>
      </c>
      <c r="BG223" s="321">
        <f>_xlfn.IFNA(VLOOKUP($B223,'B-LogEmaxOverpEC50'!$A:$AL,MATCH(BG$1,'B-LogEmaxOverpEC50'!$A$1:$AL$1,0),FALSE),"")</f>
        <v>8.795070010900675</v>
      </c>
      <c r="BH223" s="321">
        <f>_xlfn.IFNA(VLOOKUP($B223,'B-LogEmaxOverpEC50'!$A:$AL,MATCH(BH$1,'B-LogEmaxOverpEC50'!$A$1:$AL$1,0),FALSE),"")</f>
        <v>9.399591226921892</v>
      </c>
      <c r="BI223" s="322">
        <f>_xlfn.IFNA(VLOOKUP($B223,'I-LogEmaxOverpEC50'!$A:$AR,MATCH(BI$1,'I-LogEmaxOverpEC50'!$A$1:$AR$1,0),FALSE),"")</f>
        <v>10.229695220344592</v>
      </c>
      <c r="BJ223" s="320">
        <f>_xlfn.IFNA(VLOOKUP($B223,'I-LogEmaxOverpEC50'!$A:$AR,MATCH(BJ$1,'I-LogEmaxOverpEC50'!$A$1:$AR$1,0),FALSE),"")</f>
        <v>10.032435324401551</v>
      </c>
      <c r="BK223" s="320" t="str">
        <f>_xlfn.IFNA(VLOOKUP($B223,'I-LogEmaxOverpEC50'!$A:$AR,MATCH(BK$1,'I-LogEmaxOverpEC50'!$A$1:$AR$1,0),FALSE),"")</f>
        <v/>
      </c>
      <c r="BL223" s="320" t="str">
        <f>_xlfn.IFNA(VLOOKUP($B223,'I-LogEmaxOverpEC50'!$A:$AR,MATCH(BL$1,'I-LogEmaxOverpEC50'!$A$1:$AR$1,0),FALSE),"")</f>
        <v/>
      </c>
      <c r="BM223" s="320" t="str">
        <f>_xlfn.IFNA(VLOOKUP($B223,'I-LogEmaxOverpEC50'!$A:$AR,MATCH(BM$1,'I-LogEmaxOverpEC50'!$A$1:$AR$1,0),FALSE),"")</f>
        <v/>
      </c>
      <c r="BN223" s="320" t="str">
        <f>_xlfn.IFNA(VLOOKUP($B223,'I-LogEmaxOverpEC50'!$A:$AR,MATCH(BN$1,'I-LogEmaxOverpEC50'!$A$1:$AR$1,0),FALSE),"")</f>
        <v/>
      </c>
      <c r="BO223" s="320" t="str">
        <f>_xlfn.IFNA(VLOOKUP($B223,'I-LogEmaxOverpEC50'!$A:$AR,MATCH(BO$1,'I-LogEmaxOverpEC50'!$A$1:$AR$1,0),FALSE),"")</f>
        <v/>
      </c>
      <c r="BP223" s="320">
        <f>_xlfn.IFNA(VLOOKUP($B223,'I-LogEmaxOverpEC50'!$A:$AR,MATCH(BP$1,'I-LogEmaxOverpEC50'!$A$1:$AR$1,0),FALSE),"")</f>
        <v>9.3797883735335432</v>
      </c>
      <c r="BQ223" s="320">
        <f>_xlfn.IFNA(VLOOKUP($B223,'I-LogEmaxOverpEC50'!$A:$AR,MATCH(BQ$1,'I-LogEmaxOverpEC50'!$A$1:$AR$1,0),FALSE),"")</f>
        <v>9.3797883735335432</v>
      </c>
      <c r="BR223" s="320">
        <f>_xlfn.IFNA(VLOOKUP($B223,'I-LogEmaxOverpEC50'!$A:$AR,MATCH(BR$1,'I-LogEmaxOverpEC50'!$A$1:$AR$1,0),FALSE),"")</f>
        <v>9.3247184325024897</v>
      </c>
      <c r="BS223" s="320" t="str">
        <f>_xlfn.IFNA(VLOOKUP($B223,'I-LogEmaxOverpEC50'!$A:$AR,MATCH(BS$1,'I-LogEmaxOverpEC50'!$A$1:$AR$1,0),FALSE),"")</f>
        <v/>
      </c>
      <c r="BT223" s="320" t="str">
        <f>_xlfn.IFNA(VLOOKUP($B223,'I-LogEmaxOverpEC50'!$A:$AR,MATCH(BT$1,'I-LogEmaxOverpEC50'!$A$1:$AR$1,0),FALSE),"")</f>
        <v/>
      </c>
      <c r="BU223" s="320" t="str">
        <f>_xlfn.IFNA(VLOOKUP($B223,'I-LogEmaxOverpEC50'!$A:$AR,MATCH(BU$1,'I-LogEmaxOverpEC50'!$A$1:$AR$1,0),FALSE),"")</f>
        <v/>
      </c>
      <c r="BV223" s="114" t="e" cm="1">
        <f t="array" ref="BV223">_xlfn.IFS(AND($C223="A",_xlfn.CONCAT(F223:G223)&lt;&gt;"",$A223=1),"x",AND($C223="A",_xlfn.CONCAT(F223:G223)="",$A223=1),"-",$A$1&lt;&gt;"","")</f>
        <v>#N/A</v>
      </c>
      <c r="BW223" s="113" t="e" cm="1">
        <f t="array" ref="BW223">_xlfn.IFS(AND($C223="A",_xlfn.CONCAT(H223:L223)&lt;&gt;"",$A223=1),"x",AND($C223="A",_xlfn.CONCAT(H223:L223)="",$A223=1),"-",$A$1&lt;&gt;"","")</f>
        <v>#N/A</v>
      </c>
      <c r="BX223" s="113" t="e" cm="1">
        <f t="array" ref="BX223">_xlfn.IFS(AND($C223="A",_xlfn.CONCAT(M223:P223)&lt;&gt;"",$A223=1),"x",AND($C223="A",_xlfn.CONCAT(M223:P223)="",$A223=1),"-",$A$1&lt;&gt;"","")</f>
        <v>#N/A</v>
      </c>
      <c r="BY223" s="113" t="e" cm="1">
        <f t="array" ref="BY223">_xlfn.IFS(AND($C223="A",_xlfn.CONCAT(Q223:R223)&lt;&gt;"",$A223=1),"x",AND($C223="A",_xlfn.CONCAT(Q223:R223)="",$A223=1),"-",$A$1&lt;&gt;"","")</f>
        <v>#N/A</v>
      </c>
      <c r="BZ223" s="121" t="e">
        <f t="shared" si="130"/>
        <v>#N/A</v>
      </c>
      <c r="CA223" s="120" t="e">
        <f t="shared" si="131"/>
        <v>#N/A</v>
      </c>
      <c r="CB223" s="120" t="e">
        <f t="shared" si="132"/>
        <v>#N/A</v>
      </c>
      <c r="CC223" s="120" t="e">
        <f t="shared" si="133"/>
        <v>#N/A</v>
      </c>
      <c r="CD223" s="121" t="str">
        <f t="shared" si="134"/>
        <v/>
      </c>
      <c r="CE223" s="120" t="e">
        <f t="shared" si="135"/>
        <v>#N/A</v>
      </c>
      <c r="CF223" s="120" t="e">
        <f t="shared" si="136"/>
        <v>#N/A</v>
      </c>
      <c r="CG223" s="120" t="e">
        <f t="shared" si="137"/>
        <v>#N/A</v>
      </c>
      <c r="CH223" s="120" t="e">
        <f t="shared" si="138"/>
        <v>#N/A</v>
      </c>
      <c r="CI223" s="120" t="e">
        <f t="shared" si="139"/>
        <v>#N/A</v>
      </c>
    </row>
    <row r="224" spans="1:87" x14ac:dyDescent="0.2">
      <c r="A224" s="311" t="e" cm="1">
        <f t="array" ref="A224">_xlfn.IFS(SUM(F224:R224)&gt;0,1,Z224&gt;0,2,TRUE,3)</f>
        <v>#N/A</v>
      </c>
      <c r="B224" s="311" t="s">
        <v>310</v>
      </c>
      <c r="C224" s="311" t="str">
        <f>_xlfn.XLOOKUP(B224,RecNamesAll!A:A,RecNamesAll!E:E)</f>
        <v>B1</v>
      </c>
      <c r="D224" s="311" t="str">
        <f>_xlfn.XLOOKUP(B224,RecNamesAll!A:A,RecNamesAll!C:C)</f>
        <v>AMY3</v>
      </c>
      <c r="F224" s="312" t="e">
        <f t="shared" si="105"/>
        <v>#N/A</v>
      </c>
      <c r="G224" s="313" t="e">
        <f t="shared" si="106"/>
        <v>#N/A</v>
      </c>
      <c r="H224" s="312" t="e">
        <f t="shared" si="107"/>
        <v>#N/A</v>
      </c>
      <c r="I224" s="313" t="e">
        <f t="shared" si="108"/>
        <v>#N/A</v>
      </c>
      <c r="J224" s="313" t="e">
        <f t="shared" si="109"/>
        <v>#N/A</v>
      </c>
      <c r="K224" s="313" t="e">
        <f t="shared" si="110"/>
        <v>#N/A</v>
      </c>
      <c r="L224" s="313" t="e">
        <f t="shared" si="111"/>
        <v>#N/A</v>
      </c>
      <c r="M224" s="312" t="e">
        <f t="shared" si="112"/>
        <v>#N/A</v>
      </c>
      <c r="N224" s="313" t="e">
        <f t="shared" si="113"/>
        <v>#N/A</v>
      </c>
      <c r="O224" s="313" t="e">
        <f t="shared" si="114"/>
        <v>#N/A</v>
      </c>
      <c r="P224" s="313" t="e">
        <f t="shared" si="115"/>
        <v>#N/A</v>
      </c>
      <c r="Q224" s="312" t="e">
        <f t="shared" si="116"/>
        <v>#N/A</v>
      </c>
      <c r="R224" s="313" t="e">
        <f t="shared" si="117"/>
        <v>#N/A</v>
      </c>
      <c r="S224" s="314" t="str">
        <f t="shared" si="118"/>
        <v/>
      </c>
      <c r="T224" s="315" t="str">
        <f t="shared" si="119"/>
        <v>B1</v>
      </c>
      <c r="U224" s="311" t="str">
        <f t="shared" si="120"/>
        <v>AMY3</v>
      </c>
      <c r="V224" s="316" t="e">
        <f>IF(VLOOKUP($B224,GtP!$A:$AA,MATCH("Gs_0-2",GtP!$A$1:$AA$1,0),FALSE)=0,"",VLOOKUP($B224,GtP!$A:$AA,MATCH("Gs_0-2",GtP!$A$1:$AA$1,0),FALSE))</f>
        <v>#N/A</v>
      </c>
      <c r="W224" s="317" t="e">
        <f>IF(VLOOKUP($B224,GtP!$A:$AA,MATCH("Gi/o_0-2",GtP!$A$1:$AA$1,0),FALSE)=0,"",VLOOKUP($B224,GtP!$A:$AA,MATCH("Gi/o_0-2",GtP!$A$1:$AA$1,0),FALSE))</f>
        <v>#N/A</v>
      </c>
      <c r="X224" s="317" t="e">
        <f>IF(VLOOKUP($B224,GtP!$A:$AA,MATCH("Gq/11_0-2",GtP!$A$1:$AA$1,0),FALSE)=0,"",VLOOKUP($B224,GtP!$A:$AA,MATCH("Gq/11_0-2",GtP!$A$1:$AA$1,0),FALSE))</f>
        <v>#N/A</v>
      </c>
      <c r="Y224" s="317" t="e">
        <f>IF(VLOOKUP($B224,GtP!$A:$AA,MATCH("G12/13_0-2",GtP!$A$1:$AA$1,0),FALSE)=0,"",VLOOKUP($B224,GtP!$A:$AA,MATCH("G12/13_0-2",GtP!$A$1:$AA$1,0),FALSE))</f>
        <v>#N/A</v>
      </c>
      <c r="Z224" s="318" t="e">
        <f t="shared" si="121"/>
        <v>#N/A</v>
      </c>
      <c r="AA224" s="317" t="e">
        <f t="shared" si="122"/>
        <v>#N/A</v>
      </c>
      <c r="AB224" s="317" t="e">
        <f t="shared" si="123"/>
        <v>#N/A</v>
      </c>
      <c r="AC224" s="317" t="e">
        <f t="shared" si="124"/>
        <v>#N/A</v>
      </c>
      <c r="AD224" s="317" t="e">
        <f t="shared" si="125"/>
        <v>#N/A</v>
      </c>
      <c r="AE224" s="315" t="str">
        <f t="shared" si="126"/>
        <v/>
      </c>
      <c r="AF224" s="311" t="str">
        <f t="shared" si="127"/>
        <v/>
      </c>
      <c r="AG224" s="311" t="str">
        <f t="shared" si="128"/>
        <v/>
      </c>
      <c r="AH224" s="311" t="str">
        <f t="shared" si="129"/>
        <v/>
      </c>
      <c r="AI224" s="316" t="e">
        <f>_xlfn.CONCAT(IF(AV224="","-","B"),IF(BI224="","-","I"),VLOOKUP($B224,GtP!$A:$BB,MATCH("Gs_0-1",GtP!$A$1:$BB$1,0),FALSE))</f>
        <v>#N/A</v>
      </c>
      <c r="AJ224" s="317" t="e">
        <f>_xlfn.CONCAT(IF(AW224="","-","B"),IF(BJ224="","-","I"),VLOOKUP($B224,GtP!$A:$BB,MATCH("Gs_0-1",GtP!$A$1:$BB$1,0),FALSE))</f>
        <v>#N/A</v>
      </c>
      <c r="AK224" s="317" t="e">
        <f>_xlfn.CONCAT(IF(AX224="","-","B"),IF(BK224="","-","I"),VLOOKUP($B224,GtP!$A:$BB,MATCH("Gi/o_0-1",GtP!$A$1:$BB$1,0),FALSE))</f>
        <v>#N/A</v>
      </c>
      <c r="AL224" s="317" t="e">
        <f>_xlfn.CONCAT(IF(AY224="","-","B"),IF(BL224="","-","I"),VLOOKUP($B224,GtP!$A:$BB,MATCH("Gi/o_0-1",GtP!$A$1:$BB$1,0),FALSE))</f>
        <v>#N/A</v>
      </c>
      <c r="AM224" s="317" t="e">
        <f>_xlfn.CONCAT(IF(AZ224="","-","B"),IF(BM224="","-","I"),VLOOKUP($B224,GtP!$A:$BB,MATCH("Gi/o_0-1",GtP!$A$1:$BB$1,0),FALSE))</f>
        <v>#N/A</v>
      </c>
      <c r="AN224" s="317" t="e">
        <f>_xlfn.CONCAT(IF(BA224="","-","B"),IF(BN224="","-","I"),VLOOKUP($B224,GtP!$A:$BB,MATCH("Gi/o_0-1",GtP!$A$1:$BB$1,0),FALSE))</f>
        <v>#N/A</v>
      </c>
      <c r="AO224" s="317" t="e">
        <f>_xlfn.CONCAT(IF(BB224="","-","B"),IF(BO224="","-","I"),VLOOKUP($B224,GtP!$A:$BB,MATCH("Gi/o_0-1",GtP!$A$1:$BB$1,0),FALSE))</f>
        <v>#N/A</v>
      </c>
      <c r="AP224" s="317" t="e">
        <f>_xlfn.CONCAT(IF(BC224="","-","B"),IF(BP224="","-","I"),VLOOKUP($B224,GtP!$A:$BB,MATCH("Gq/11_0-1",GtP!$A$1:$BB$1,0),FALSE))</f>
        <v>#N/A</v>
      </c>
      <c r="AQ224" s="317" t="e">
        <f>_xlfn.CONCAT(IF(BD224="","-","B"),IF(BQ224="","-","I"),VLOOKUP($B224,GtP!$A:$BB,MATCH("Gq/11_0-1",GtP!$A$1:$BB$1,0),FALSE))</f>
        <v>#N/A</v>
      </c>
      <c r="AR224" s="317" t="e">
        <f>_xlfn.CONCAT(IF(BE224="","-","B"),IF(BR224="","-","I"),VLOOKUP($B224,GtP!$A:$BB,MATCH("Gq/11_0-1",GtP!$A$1:$BB$1,0),FALSE))</f>
        <v>#N/A</v>
      </c>
      <c r="AS224" s="317" t="e">
        <f>_xlfn.CONCAT(IF(BF224="","-","B"),IF(BS224="","-","I"),VLOOKUP($B224,GtP!$A:$BB,MATCH("Gq/11_0-1",GtP!$A$1:$BB$1,0),FALSE))</f>
        <v>#N/A</v>
      </c>
      <c r="AT224" s="317" t="e">
        <f>_xlfn.CONCAT(IF(BG224="","-","B"),IF(BT224="","-","I"),VLOOKUP($B224,GtP!$A:$BB,MATCH("G12/13_0-1",GtP!$A$1:$BB$1,0),FALSE))</f>
        <v>#N/A</v>
      </c>
      <c r="AU224" s="317" t="e">
        <f>_xlfn.CONCAT(IF(BH224="","-","B"),IF(BU224="","-","I"),VLOOKUP($B224,GtP!$A:$BB,MATCH("G12/13_0-1",GtP!$A$1:$BB$1,0),FALSE))</f>
        <v>#N/A</v>
      </c>
      <c r="AV224" s="319">
        <f>_xlfn.IFNA(VLOOKUP($B224,'B-LogEmaxOverpEC50'!$A:$AL,MATCH(AV$1,'B-LogEmaxOverpEC50'!$A$1:$AL$1,0),FALSE),"")</f>
        <v>9.3001646085068987</v>
      </c>
      <c r="AX224" s="321" t="str">
        <f>_xlfn.IFNA(VLOOKUP($B224,'B-LogEmaxOverpEC50'!$A:$AL,MATCH(AX$1,'B-LogEmaxOverpEC50'!$A$1:$AL$1,0),FALSE),"")</f>
        <v/>
      </c>
      <c r="AY224" s="321" t="str">
        <f>_xlfn.IFNA(VLOOKUP($B224,'B-LogEmaxOverpEC50'!$A:$AL,MATCH(AY$1,'B-LogEmaxOverpEC50'!$A$1:$AL$1,0),FALSE),"")</f>
        <v/>
      </c>
      <c r="AZ224" s="321" t="str">
        <f>_xlfn.IFNA(VLOOKUP($B224,'B-LogEmaxOverpEC50'!$A:$AL,MATCH(AZ$1,'B-LogEmaxOverpEC50'!$A$1:$AL$1,0),FALSE),"")</f>
        <v/>
      </c>
      <c r="BA224" s="321" t="str">
        <f>_xlfn.IFNA(VLOOKUP($B224,'B-LogEmaxOverpEC50'!$A:$AL,MATCH(BA$1,'B-LogEmaxOverpEC50'!$A$1:$AL$1,0),FALSE),"")</f>
        <v/>
      </c>
      <c r="BB224" s="321" t="str">
        <f>_xlfn.IFNA(VLOOKUP($B224,'B-LogEmaxOverpEC50'!$A:$AL,MATCH(BB$1,'B-LogEmaxOverpEC50'!$A$1:$AL$1,0),FALSE),"")</f>
        <v/>
      </c>
      <c r="BC224" s="321" t="str">
        <f>_xlfn.IFNA(VLOOKUP($B224,'B-LogEmaxOverpEC50'!$A:$AL,MATCH(BC$1,'B-LogEmaxOverpEC50'!$A$1:$AL$1,0),FALSE),"")</f>
        <v/>
      </c>
      <c r="BD224" s="321" t="str">
        <f>_xlfn.IFNA(VLOOKUP($B224,'B-LogEmaxOverpEC50'!$A:$AL,MATCH(BD$1,'B-LogEmaxOverpEC50'!$A$1:$AL$1,0),FALSE),"")</f>
        <v/>
      </c>
      <c r="BE224" s="321" t="str">
        <f>_xlfn.IFNA(VLOOKUP($B224,'B-LogEmaxOverpEC50'!$A:$AL,MATCH(BE$1,'B-LogEmaxOverpEC50'!$A$1:$AL$1,0),FALSE),"")</f>
        <v/>
      </c>
      <c r="BF224" s="321">
        <f>_xlfn.IFNA(VLOOKUP($B224,'B-LogEmaxOverpEC50'!$A:$AL,MATCH(BF$1,'B-LogEmaxOverpEC50'!$A$1:$AL$1,0),FALSE),"")</f>
        <v>8.2779067864820668</v>
      </c>
      <c r="BG224" s="321">
        <f>_xlfn.IFNA(VLOOKUP($B224,'B-LogEmaxOverpEC50'!$A:$AL,MATCH(BG$1,'B-LogEmaxOverpEC50'!$A$1:$AL$1,0),FALSE),"")</f>
        <v>10.309267613989761</v>
      </c>
      <c r="BH224" s="321">
        <f>_xlfn.IFNA(VLOOKUP($B224,'B-LogEmaxOverpEC50'!$A:$AL,MATCH(BH$1,'B-LogEmaxOverpEC50'!$A$1:$AL$1,0),FALSE),"")</f>
        <v>10.077720946786028</v>
      </c>
      <c r="BI224" s="322" t="str">
        <f>_xlfn.IFNA(VLOOKUP($B224,'I-LogEmaxOverpEC50'!$A:$AR,MATCH(BI$1,'I-LogEmaxOverpEC50'!$A$1:$AR$1,0),FALSE),"")</f>
        <v/>
      </c>
      <c r="BJ224" s="320" t="str">
        <f>_xlfn.IFNA(VLOOKUP($B224,'I-LogEmaxOverpEC50'!$A:$AR,MATCH(BJ$1,'I-LogEmaxOverpEC50'!$A$1:$AR$1,0),FALSE),"")</f>
        <v/>
      </c>
      <c r="BK224" s="320" t="str">
        <f>_xlfn.IFNA(VLOOKUP($B224,'I-LogEmaxOverpEC50'!$A:$AR,MATCH(BK$1,'I-LogEmaxOverpEC50'!$A$1:$AR$1,0),FALSE),"")</f>
        <v/>
      </c>
      <c r="BL224" s="320" t="str">
        <f>_xlfn.IFNA(VLOOKUP($B224,'I-LogEmaxOverpEC50'!$A:$AR,MATCH(BL$1,'I-LogEmaxOverpEC50'!$A$1:$AR$1,0),FALSE),"")</f>
        <v/>
      </c>
      <c r="BM224" s="320" t="str">
        <f>_xlfn.IFNA(VLOOKUP($B224,'I-LogEmaxOverpEC50'!$A:$AR,MATCH(BM$1,'I-LogEmaxOverpEC50'!$A$1:$AR$1,0),FALSE),"")</f>
        <v/>
      </c>
      <c r="BN224" s="320" t="str">
        <f>_xlfn.IFNA(VLOOKUP($B224,'I-LogEmaxOverpEC50'!$A:$AR,MATCH(BN$1,'I-LogEmaxOverpEC50'!$A$1:$AR$1,0),FALSE),"")</f>
        <v/>
      </c>
      <c r="BO224" s="320" t="str">
        <f>_xlfn.IFNA(VLOOKUP($B224,'I-LogEmaxOverpEC50'!$A:$AR,MATCH(BO$1,'I-LogEmaxOverpEC50'!$A$1:$AR$1,0),FALSE),"")</f>
        <v/>
      </c>
      <c r="BP224" s="320" t="str">
        <f>_xlfn.IFNA(VLOOKUP($B224,'I-LogEmaxOverpEC50'!$A:$AR,MATCH(BP$1,'I-LogEmaxOverpEC50'!$A$1:$AR$1,0),FALSE),"")</f>
        <v/>
      </c>
      <c r="BQ224" s="320" t="str">
        <f>_xlfn.IFNA(VLOOKUP($B224,'I-LogEmaxOverpEC50'!$A:$AR,MATCH(BQ$1,'I-LogEmaxOverpEC50'!$A$1:$AR$1,0),FALSE),"")</f>
        <v/>
      </c>
      <c r="BR224" s="320" t="str">
        <f>_xlfn.IFNA(VLOOKUP($B224,'I-LogEmaxOverpEC50'!$A:$AR,MATCH(BR$1,'I-LogEmaxOverpEC50'!$A$1:$AR$1,0),FALSE),"")</f>
        <v/>
      </c>
      <c r="BS224" s="320" t="str">
        <f>_xlfn.IFNA(VLOOKUP($B224,'I-LogEmaxOverpEC50'!$A:$AR,MATCH(BS$1,'I-LogEmaxOverpEC50'!$A$1:$AR$1,0),FALSE),"")</f>
        <v/>
      </c>
      <c r="BT224" s="320" t="str">
        <f>_xlfn.IFNA(VLOOKUP($B224,'I-LogEmaxOverpEC50'!$A:$AR,MATCH(BT$1,'I-LogEmaxOverpEC50'!$A$1:$AR$1,0),FALSE),"")</f>
        <v/>
      </c>
      <c r="BU224" s="320" t="str">
        <f>_xlfn.IFNA(VLOOKUP($B224,'I-LogEmaxOverpEC50'!$A:$AR,MATCH(BU$1,'I-LogEmaxOverpEC50'!$A$1:$AR$1,0),FALSE),"")</f>
        <v/>
      </c>
      <c r="BV224" s="114" t="e" cm="1">
        <f t="array" ref="BV224">_xlfn.IFS(AND($C224="A",_xlfn.CONCAT(F224:G224)&lt;&gt;"",$A224=1),"x",AND($C224="A",_xlfn.CONCAT(F224:G224)="",$A224=1),"-",$A$1&lt;&gt;"","")</f>
        <v>#N/A</v>
      </c>
      <c r="BW224" s="113" t="e" cm="1">
        <f t="array" ref="BW224">_xlfn.IFS(AND($C224="A",_xlfn.CONCAT(H224:L224)&lt;&gt;"",$A224=1),"x",AND($C224="A",_xlfn.CONCAT(H224:L224)="",$A224=1),"-",$A$1&lt;&gt;"","")</f>
        <v>#N/A</v>
      </c>
      <c r="BX224" s="113" t="e" cm="1">
        <f t="array" ref="BX224">_xlfn.IFS(AND($C224="A",_xlfn.CONCAT(M224:P224)&lt;&gt;"",$A224=1),"x",AND($C224="A",_xlfn.CONCAT(M224:P224)="",$A224=1),"-",$A$1&lt;&gt;"","")</f>
        <v>#N/A</v>
      </c>
      <c r="BY224" s="113" t="e" cm="1">
        <f t="array" ref="BY224">_xlfn.IFS(AND($C224="A",_xlfn.CONCAT(Q224:R224)&lt;&gt;"",$A224=1),"x",AND($C224="A",_xlfn.CONCAT(Q224:R224)="",$A224=1),"-",$A$1&lt;&gt;"","")</f>
        <v>#N/A</v>
      </c>
      <c r="BZ224" s="121" t="e">
        <f t="shared" si="130"/>
        <v>#N/A</v>
      </c>
      <c r="CA224" s="120" t="e">
        <f t="shared" si="131"/>
        <v>#N/A</v>
      </c>
      <c r="CB224" s="120" t="e">
        <f t="shared" si="132"/>
        <v>#N/A</v>
      </c>
      <c r="CC224" s="120" t="e">
        <f t="shared" si="133"/>
        <v>#N/A</v>
      </c>
      <c r="CD224" s="121" t="str">
        <f t="shared" si="134"/>
        <v/>
      </c>
      <c r="CE224" s="120" t="e">
        <f t="shared" si="135"/>
        <v>#N/A</v>
      </c>
      <c r="CF224" s="120" t="e">
        <f t="shared" si="136"/>
        <v>#N/A</v>
      </c>
      <c r="CG224" s="120" t="e">
        <f t="shared" si="137"/>
        <v>#N/A</v>
      </c>
      <c r="CH224" s="120" t="e">
        <f t="shared" si="138"/>
        <v>#N/A</v>
      </c>
      <c r="CI224" s="120" t="e">
        <f t="shared" si="139"/>
        <v>#N/A</v>
      </c>
    </row>
    <row r="225" spans="1:87" x14ac:dyDescent="0.2">
      <c r="A225" s="311" t="e" cm="1">
        <f t="array" ref="A225">_xlfn.IFS(SUM(F225:R225)&gt;0,1,Z225&gt;0,2,TRUE,3)</f>
        <v>#N/A</v>
      </c>
      <c r="B225" s="311" t="s">
        <v>108</v>
      </c>
      <c r="C225" s="311" t="str">
        <f>_xlfn.XLOOKUP(B225,RecNamesAll!A:A,RecNamesAll!E:E)</f>
        <v>B1</v>
      </c>
      <c r="D225" s="311" t="str">
        <f>_xlfn.XLOOKUP(B225,RecNamesAll!A:A,RecNamesAll!C:C)</f>
        <v>GLP-2</v>
      </c>
      <c r="F225" s="312" t="e">
        <f t="shared" si="105"/>
        <v>#N/A</v>
      </c>
      <c r="G225" s="313" t="e">
        <f t="shared" si="106"/>
        <v>#N/A</v>
      </c>
      <c r="H225" s="312" t="e">
        <f t="shared" si="107"/>
        <v>#N/A</v>
      </c>
      <c r="I225" s="313" t="e">
        <f t="shared" si="108"/>
        <v>#N/A</v>
      </c>
      <c r="J225" s="313" t="e">
        <f t="shared" si="109"/>
        <v>#N/A</v>
      </c>
      <c r="K225" s="313" t="e">
        <f t="shared" si="110"/>
        <v>#N/A</v>
      </c>
      <c r="L225" s="313" t="e">
        <f t="shared" si="111"/>
        <v>#N/A</v>
      </c>
      <c r="M225" s="312" t="e">
        <f t="shared" si="112"/>
        <v>#N/A</v>
      </c>
      <c r="N225" s="313" t="e">
        <f t="shared" si="113"/>
        <v>#N/A</v>
      </c>
      <c r="O225" s="313" t="e">
        <f t="shared" si="114"/>
        <v>#N/A</v>
      </c>
      <c r="P225" s="313" t="e">
        <f t="shared" si="115"/>
        <v>#N/A</v>
      </c>
      <c r="Q225" s="312" t="e">
        <f t="shared" si="116"/>
        <v>#N/A</v>
      </c>
      <c r="R225" s="313" t="e">
        <f t="shared" si="117"/>
        <v>#N/A</v>
      </c>
      <c r="S225" s="314" t="str">
        <f t="shared" si="118"/>
        <v/>
      </c>
      <c r="T225" s="315" t="str">
        <f t="shared" si="119"/>
        <v>B1</v>
      </c>
      <c r="U225" s="311" t="str">
        <f t="shared" si="120"/>
        <v>GLP-2</v>
      </c>
      <c r="V225" s="316" t="e">
        <f>IF(VLOOKUP($B225,GtP!$A:$AA,MATCH("Gs_0-2",GtP!$A$1:$AA$1,0),FALSE)=0,"",VLOOKUP($B225,GtP!$A:$AA,MATCH("Gs_0-2",GtP!$A$1:$AA$1,0),FALSE))</f>
        <v>#N/A</v>
      </c>
      <c r="W225" s="317" t="e">
        <f>IF(VLOOKUP($B225,GtP!$A:$AA,MATCH("Gi/o_0-2",GtP!$A$1:$AA$1,0),FALSE)=0,"",VLOOKUP($B225,GtP!$A:$AA,MATCH("Gi/o_0-2",GtP!$A$1:$AA$1,0),FALSE))</f>
        <v>#N/A</v>
      </c>
      <c r="X225" s="317" t="e">
        <f>IF(VLOOKUP($B225,GtP!$A:$AA,MATCH("Gq/11_0-2",GtP!$A$1:$AA$1,0),FALSE)=0,"",VLOOKUP($B225,GtP!$A:$AA,MATCH("Gq/11_0-2",GtP!$A$1:$AA$1,0),FALSE))</f>
        <v>#N/A</v>
      </c>
      <c r="Y225" s="317" t="e">
        <f>IF(VLOOKUP($B225,GtP!$A:$AA,MATCH("G12/13_0-2",GtP!$A$1:$AA$1,0),FALSE)=0,"",VLOOKUP($B225,GtP!$A:$AA,MATCH("G12/13_0-2",GtP!$A$1:$AA$1,0),FALSE))</f>
        <v>#N/A</v>
      </c>
      <c r="Z225" s="318" t="e">
        <f t="shared" si="121"/>
        <v>#N/A</v>
      </c>
      <c r="AA225" s="317" t="e">
        <f t="shared" si="122"/>
        <v>#N/A</v>
      </c>
      <c r="AB225" s="317" t="e">
        <f t="shared" si="123"/>
        <v>#N/A</v>
      </c>
      <c r="AC225" s="317" t="e">
        <f t="shared" si="124"/>
        <v>#N/A</v>
      </c>
      <c r="AD225" s="317" t="e">
        <f t="shared" si="125"/>
        <v>#N/A</v>
      </c>
      <c r="AE225" s="315" t="str">
        <f t="shared" si="126"/>
        <v/>
      </c>
      <c r="AF225" s="311" t="str">
        <f t="shared" si="127"/>
        <v/>
      </c>
      <c r="AG225" s="311" t="str">
        <f t="shared" si="128"/>
        <v/>
      </c>
      <c r="AH225" s="311" t="str">
        <f t="shared" si="129"/>
        <v/>
      </c>
      <c r="AI225" s="316" t="e">
        <f>_xlfn.CONCAT(IF(AV225="","-","B"),IF(BI225="","-","I"),VLOOKUP($B225,GtP!$A:$BB,MATCH("Gs_0-1",GtP!$A$1:$BB$1,0),FALSE))</f>
        <v>#N/A</v>
      </c>
      <c r="AJ225" s="317" t="e">
        <f>_xlfn.CONCAT(IF(AW225="","-","B"),IF(BJ225="","-","I"),VLOOKUP($B225,GtP!$A:$BB,MATCH("Gs_0-1",GtP!$A$1:$BB$1,0),FALSE))</f>
        <v>#N/A</v>
      </c>
      <c r="AK225" s="317" t="e">
        <f>_xlfn.CONCAT(IF(AX225="","-","B"),IF(BK225="","-","I"),VLOOKUP($B225,GtP!$A:$BB,MATCH("Gi/o_0-1",GtP!$A$1:$BB$1,0),FALSE))</f>
        <v>#N/A</v>
      </c>
      <c r="AL225" s="317" t="e">
        <f>_xlfn.CONCAT(IF(AY225="","-","B"),IF(BL225="","-","I"),VLOOKUP($B225,GtP!$A:$BB,MATCH("Gi/o_0-1",GtP!$A$1:$BB$1,0),FALSE))</f>
        <v>#N/A</v>
      </c>
      <c r="AM225" s="317" t="e">
        <f>_xlfn.CONCAT(IF(AZ225="","-","B"),IF(BM225="","-","I"),VLOOKUP($B225,GtP!$A:$BB,MATCH("Gi/o_0-1",GtP!$A$1:$BB$1,0),FALSE))</f>
        <v>#N/A</v>
      </c>
      <c r="AN225" s="317" t="e">
        <f>_xlfn.CONCAT(IF(BA225="","-","B"),IF(BN225="","-","I"),VLOOKUP($B225,GtP!$A:$BB,MATCH("Gi/o_0-1",GtP!$A$1:$BB$1,0),FALSE))</f>
        <v>#N/A</v>
      </c>
      <c r="AO225" s="317" t="e">
        <f>_xlfn.CONCAT(IF(BB225="","-","B"),IF(BO225="","-","I"),VLOOKUP($B225,GtP!$A:$BB,MATCH("Gi/o_0-1",GtP!$A$1:$BB$1,0),FALSE))</f>
        <v>#N/A</v>
      </c>
      <c r="AP225" s="317" t="e">
        <f>_xlfn.CONCAT(IF(BC225="","-","B"),IF(BP225="","-","I"),VLOOKUP($B225,GtP!$A:$BB,MATCH("Gq/11_0-1",GtP!$A$1:$BB$1,0),FALSE))</f>
        <v>#N/A</v>
      </c>
      <c r="AQ225" s="317" t="e">
        <f>_xlfn.CONCAT(IF(BD225="","-","B"),IF(BQ225="","-","I"),VLOOKUP($B225,GtP!$A:$BB,MATCH("Gq/11_0-1",GtP!$A$1:$BB$1,0),FALSE))</f>
        <v>#N/A</v>
      </c>
      <c r="AR225" s="317" t="e">
        <f>_xlfn.CONCAT(IF(BE225="","-","B"),IF(BR225="","-","I"),VLOOKUP($B225,GtP!$A:$BB,MATCH("Gq/11_0-1",GtP!$A$1:$BB$1,0),FALSE))</f>
        <v>#N/A</v>
      </c>
      <c r="AS225" s="317" t="e">
        <f>_xlfn.CONCAT(IF(BF225="","-","B"),IF(BS225="","-","I"),VLOOKUP($B225,GtP!$A:$BB,MATCH("Gq/11_0-1",GtP!$A$1:$BB$1,0),FALSE))</f>
        <v>#N/A</v>
      </c>
      <c r="AT225" s="317" t="e">
        <f>_xlfn.CONCAT(IF(BG225="","-","B"),IF(BT225="","-","I"),VLOOKUP($B225,GtP!$A:$BB,MATCH("G12/13_0-1",GtP!$A$1:$BB$1,0),FALSE))</f>
        <v>#N/A</v>
      </c>
      <c r="AU225" s="317" t="e">
        <f>_xlfn.CONCAT(IF(BH225="","-","B"),IF(BU225="","-","I"),VLOOKUP($B225,GtP!$A:$BB,MATCH("G12/13_0-1",GtP!$A$1:$BB$1,0),FALSE))</f>
        <v>#N/A</v>
      </c>
      <c r="AV225" s="319">
        <f>_xlfn.IFNA(VLOOKUP($B225,'B-LogEmaxOverpEC50'!$A:$AL,MATCH(AV$1,'B-LogEmaxOverpEC50'!$A$1:$AL$1,0),FALSE),"")</f>
        <v>12.086426137456842</v>
      </c>
      <c r="AX225" s="321">
        <f>_xlfn.IFNA(VLOOKUP($B225,'B-LogEmaxOverpEC50'!$A:$AL,MATCH(AX$1,'B-LogEmaxOverpEC50'!$A$1:$AL$1,0),FALSE),"")</f>
        <v>9.7558275811764581</v>
      </c>
      <c r="AY225" s="321">
        <f>_xlfn.IFNA(VLOOKUP($B225,'B-LogEmaxOverpEC50'!$A:$AL,MATCH(AY$1,'B-LogEmaxOverpEC50'!$A$1:$AL$1,0),FALSE),"")</f>
        <v>9.4581061904607164</v>
      </c>
      <c r="AZ225" s="321">
        <f>_xlfn.IFNA(VLOOKUP($B225,'B-LogEmaxOverpEC50'!$A:$AL,MATCH(AZ$1,'B-LogEmaxOverpEC50'!$A$1:$AL$1,0),FALSE),"")</f>
        <v>10.824625353076614</v>
      </c>
      <c r="BA225" s="321">
        <f>_xlfn.IFNA(VLOOKUP($B225,'B-LogEmaxOverpEC50'!$A:$AL,MATCH(BA$1,'B-LogEmaxOverpEC50'!$A$1:$AL$1,0),FALSE),"")</f>
        <v>10.795512363577243</v>
      </c>
      <c r="BB225" s="321">
        <f>_xlfn.IFNA(VLOOKUP($B225,'B-LogEmaxOverpEC50'!$A:$AL,MATCH(BB$1,'B-LogEmaxOverpEC50'!$A$1:$AL$1,0),FALSE),"")</f>
        <v>10.169098619093027</v>
      </c>
      <c r="BC225" s="321" t="str">
        <f>_xlfn.IFNA(VLOOKUP($B225,'B-LogEmaxOverpEC50'!$A:$AL,MATCH(BC$1,'B-LogEmaxOverpEC50'!$A$1:$AL$1,0),FALSE),"")</f>
        <v/>
      </c>
      <c r="BD225" s="321" t="str">
        <f>_xlfn.IFNA(VLOOKUP($B225,'B-LogEmaxOverpEC50'!$A:$AL,MATCH(BD$1,'B-LogEmaxOverpEC50'!$A$1:$AL$1,0),FALSE),"")</f>
        <v/>
      </c>
      <c r="BE225" s="321" t="str">
        <f>_xlfn.IFNA(VLOOKUP($B225,'B-LogEmaxOverpEC50'!$A:$AL,MATCH(BE$1,'B-LogEmaxOverpEC50'!$A$1:$AL$1,0),FALSE),"")</f>
        <v/>
      </c>
      <c r="BF225" s="321">
        <f>_xlfn.IFNA(VLOOKUP($B225,'B-LogEmaxOverpEC50'!$A:$AL,MATCH(BF$1,'B-LogEmaxOverpEC50'!$A$1:$AL$1,0),FALSE),"")</f>
        <v>9.604180735936735</v>
      </c>
      <c r="BG225" s="321" t="str">
        <f>_xlfn.IFNA(VLOOKUP($B225,'B-LogEmaxOverpEC50'!$A:$AL,MATCH(BG$1,'B-LogEmaxOverpEC50'!$A$1:$AL$1,0),FALSE),"")</f>
        <v/>
      </c>
      <c r="BH225" s="321" t="str">
        <f>_xlfn.IFNA(VLOOKUP($B225,'B-LogEmaxOverpEC50'!$A:$AL,MATCH(BH$1,'B-LogEmaxOverpEC50'!$A$1:$AL$1,0),FALSE),"")</f>
        <v/>
      </c>
      <c r="BI225" s="322" t="str">
        <f>_xlfn.IFNA(VLOOKUP($B225,'I-LogEmaxOverpEC50'!$A:$AR,MATCH(BI$1,'I-LogEmaxOverpEC50'!$A$1:$AR$1,0),FALSE),"")</f>
        <v/>
      </c>
      <c r="BJ225" s="320" t="str">
        <f>_xlfn.IFNA(VLOOKUP($B225,'I-LogEmaxOverpEC50'!$A:$AR,MATCH(BJ$1,'I-LogEmaxOverpEC50'!$A$1:$AR$1,0),FALSE),"")</f>
        <v/>
      </c>
      <c r="BK225" s="320" t="str">
        <f>_xlfn.IFNA(VLOOKUP($B225,'I-LogEmaxOverpEC50'!$A:$AR,MATCH(BK$1,'I-LogEmaxOverpEC50'!$A$1:$AR$1,0),FALSE),"")</f>
        <v/>
      </c>
      <c r="BL225" s="320" t="str">
        <f>_xlfn.IFNA(VLOOKUP($B225,'I-LogEmaxOverpEC50'!$A:$AR,MATCH(BL$1,'I-LogEmaxOverpEC50'!$A$1:$AR$1,0),FALSE),"")</f>
        <v/>
      </c>
      <c r="BM225" s="320" t="str">
        <f>_xlfn.IFNA(VLOOKUP($B225,'I-LogEmaxOverpEC50'!$A:$AR,MATCH(BM$1,'I-LogEmaxOverpEC50'!$A$1:$AR$1,0),FALSE),"")</f>
        <v/>
      </c>
      <c r="BN225" s="320" t="str">
        <f>_xlfn.IFNA(VLOOKUP($B225,'I-LogEmaxOverpEC50'!$A:$AR,MATCH(BN$1,'I-LogEmaxOverpEC50'!$A$1:$AR$1,0),FALSE),"")</f>
        <v/>
      </c>
      <c r="BO225" s="320" t="str">
        <f>_xlfn.IFNA(VLOOKUP($B225,'I-LogEmaxOverpEC50'!$A:$AR,MATCH(BO$1,'I-LogEmaxOverpEC50'!$A$1:$AR$1,0),FALSE),"")</f>
        <v/>
      </c>
      <c r="BP225" s="320" t="str">
        <f>_xlfn.IFNA(VLOOKUP($B225,'I-LogEmaxOverpEC50'!$A:$AR,MATCH(BP$1,'I-LogEmaxOverpEC50'!$A$1:$AR$1,0),FALSE),"")</f>
        <v/>
      </c>
      <c r="BQ225" s="320" t="str">
        <f>_xlfn.IFNA(VLOOKUP($B225,'I-LogEmaxOverpEC50'!$A:$AR,MATCH(BQ$1,'I-LogEmaxOverpEC50'!$A$1:$AR$1,0),FALSE),"")</f>
        <v/>
      </c>
      <c r="BR225" s="320" t="str">
        <f>_xlfn.IFNA(VLOOKUP($B225,'I-LogEmaxOverpEC50'!$A:$AR,MATCH(BR$1,'I-LogEmaxOverpEC50'!$A$1:$AR$1,0),FALSE),"")</f>
        <v/>
      </c>
      <c r="BS225" s="320" t="str">
        <f>_xlfn.IFNA(VLOOKUP($B225,'I-LogEmaxOverpEC50'!$A:$AR,MATCH(BS$1,'I-LogEmaxOverpEC50'!$A$1:$AR$1,0),FALSE),"")</f>
        <v/>
      </c>
      <c r="BT225" s="320" t="str">
        <f>_xlfn.IFNA(VLOOKUP($B225,'I-LogEmaxOverpEC50'!$A:$AR,MATCH(BT$1,'I-LogEmaxOverpEC50'!$A$1:$AR$1,0),FALSE),"")</f>
        <v/>
      </c>
      <c r="BU225" s="320" t="str">
        <f>_xlfn.IFNA(VLOOKUP($B225,'I-LogEmaxOverpEC50'!$A:$AR,MATCH(BU$1,'I-LogEmaxOverpEC50'!$A$1:$AR$1,0),FALSE),"")</f>
        <v/>
      </c>
      <c r="BV225" s="114" t="e" cm="1">
        <f t="array" ref="BV225">_xlfn.IFS(AND($C225="A",_xlfn.CONCAT(F225:G225)&lt;&gt;"",$A225=1),"x",AND($C225="A",_xlfn.CONCAT(F225:G225)="",$A225=1),"-",$A$1&lt;&gt;"","")</f>
        <v>#N/A</v>
      </c>
      <c r="BW225" s="113" t="e" cm="1">
        <f t="array" ref="BW225">_xlfn.IFS(AND($C225="A",_xlfn.CONCAT(H225:L225)&lt;&gt;"",$A225=1),"x",AND($C225="A",_xlfn.CONCAT(H225:L225)="",$A225=1),"-",$A$1&lt;&gt;"","")</f>
        <v>#N/A</v>
      </c>
      <c r="BX225" s="113" t="e" cm="1">
        <f t="array" ref="BX225">_xlfn.IFS(AND($C225="A",_xlfn.CONCAT(M225:P225)&lt;&gt;"",$A225=1),"x",AND($C225="A",_xlfn.CONCAT(M225:P225)="",$A225=1),"-",$A$1&lt;&gt;"","")</f>
        <v>#N/A</v>
      </c>
      <c r="BY225" s="113" t="e" cm="1">
        <f t="array" ref="BY225">_xlfn.IFS(AND($C225="A",_xlfn.CONCAT(Q225:R225)&lt;&gt;"",$A225=1),"x",AND($C225="A",_xlfn.CONCAT(Q225:R225)="",$A225=1),"-",$A$1&lt;&gt;"","")</f>
        <v>#N/A</v>
      </c>
      <c r="BZ225" s="121" t="e">
        <f t="shared" si="130"/>
        <v>#N/A</v>
      </c>
      <c r="CA225" s="120" t="e">
        <f t="shared" si="131"/>
        <v>#N/A</v>
      </c>
      <c r="CB225" s="120" t="e">
        <f t="shared" si="132"/>
        <v>#N/A</v>
      </c>
      <c r="CC225" s="120" t="e">
        <f t="shared" si="133"/>
        <v>#N/A</v>
      </c>
      <c r="CD225" s="121" t="str">
        <f t="shared" si="134"/>
        <v/>
      </c>
      <c r="CE225" s="120" t="e">
        <f t="shared" si="135"/>
        <v>#N/A</v>
      </c>
      <c r="CF225" s="120" t="e">
        <f t="shared" si="136"/>
        <v>#N/A</v>
      </c>
      <c r="CG225" s="120" t="e">
        <f t="shared" si="137"/>
        <v>#N/A</v>
      </c>
      <c r="CH225" s="120" t="e">
        <f t="shared" si="138"/>
        <v>#N/A</v>
      </c>
      <c r="CI225" s="120" t="e">
        <f t="shared" si="139"/>
        <v>#N/A</v>
      </c>
    </row>
    <row r="226" spans="1:87" x14ac:dyDescent="0.2">
      <c r="A226" s="311" t="e" cm="1">
        <f t="array" ref="A226">_xlfn.IFS(SUM(F226:R226)&gt;0,1,Z226&gt;0,2,TRUE,3)</f>
        <v>#N/A</v>
      </c>
      <c r="B226" s="311" t="s">
        <v>107</v>
      </c>
      <c r="C226" s="311" t="str">
        <f>_xlfn.XLOOKUP(B226,RecNamesAll!A:A,RecNamesAll!E:E)</f>
        <v>B1</v>
      </c>
      <c r="D226" s="311" t="str">
        <f>_xlfn.XLOOKUP(B226,RecNamesAll!A:A,RecNamesAll!C:C)</f>
        <v>GLP-1</v>
      </c>
      <c r="F226" s="312" t="e">
        <f t="shared" si="105"/>
        <v>#N/A</v>
      </c>
      <c r="G226" s="313" t="e">
        <f t="shared" si="106"/>
        <v>#N/A</v>
      </c>
      <c r="H226" s="312" t="e">
        <f t="shared" si="107"/>
        <v>#N/A</v>
      </c>
      <c r="I226" s="313" t="e">
        <f t="shared" si="108"/>
        <v>#N/A</v>
      </c>
      <c r="J226" s="313" t="e">
        <f t="shared" si="109"/>
        <v>#N/A</v>
      </c>
      <c r="K226" s="313" t="e">
        <f t="shared" si="110"/>
        <v>#N/A</v>
      </c>
      <c r="L226" s="313" t="e">
        <f t="shared" si="111"/>
        <v>#N/A</v>
      </c>
      <c r="M226" s="312" t="e">
        <f t="shared" si="112"/>
        <v>#N/A</v>
      </c>
      <c r="N226" s="313" t="e">
        <f t="shared" si="113"/>
        <v>#N/A</v>
      </c>
      <c r="O226" s="313" t="e">
        <f t="shared" si="114"/>
        <v>#N/A</v>
      </c>
      <c r="P226" s="313" t="e">
        <f t="shared" si="115"/>
        <v>#N/A</v>
      </c>
      <c r="Q226" s="312" t="e">
        <f t="shared" si="116"/>
        <v>#N/A</v>
      </c>
      <c r="R226" s="313" t="e">
        <f t="shared" si="117"/>
        <v>#N/A</v>
      </c>
      <c r="S226" s="314" t="str">
        <f t="shared" si="118"/>
        <v/>
      </c>
      <c r="T226" s="315" t="str">
        <f t="shared" si="119"/>
        <v>B1</v>
      </c>
      <c r="U226" s="311" t="str">
        <f t="shared" si="120"/>
        <v>GLP-1</v>
      </c>
      <c r="V226" s="316" t="e">
        <f>IF(VLOOKUP($B226,GtP!$A:$AA,MATCH("Gs_0-2",GtP!$A$1:$AA$1,0),FALSE)=0,"",VLOOKUP($B226,GtP!$A:$AA,MATCH("Gs_0-2",GtP!$A$1:$AA$1,0),FALSE))</f>
        <v>#N/A</v>
      </c>
      <c r="W226" s="317" t="e">
        <f>IF(VLOOKUP($B226,GtP!$A:$AA,MATCH("Gi/o_0-2",GtP!$A$1:$AA$1,0),FALSE)=0,"",VLOOKUP($B226,GtP!$A:$AA,MATCH("Gi/o_0-2",GtP!$A$1:$AA$1,0),FALSE))</f>
        <v>#N/A</v>
      </c>
      <c r="X226" s="317" t="e">
        <f>IF(VLOOKUP($B226,GtP!$A:$AA,MATCH("Gq/11_0-2",GtP!$A$1:$AA$1,0),FALSE)=0,"",VLOOKUP($B226,GtP!$A:$AA,MATCH("Gq/11_0-2",GtP!$A$1:$AA$1,0),FALSE))</f>
        <v>#N/A</v>
      </c>
      <c r="Y226" s="317" t="e">
        <f>IF(VLOOKUP($B226,GtP!$A:$AA,MATCH("G12/13_0-2",GtP!$A$1:$AA$1,0),FALSE)=0,"",VLOOKUP($B226,GtP!$A:$AA,MATCH("G12/13_0-2",GtP!$A$1:$AA$1,0),FALSE))</f>
        <v>#N/A</v>
      </c>
      <c r="Z226" s="318" t="e">
        <f t="shared" si="121"/>
        <v>#N/A</v>
      </c>
      <c r="AA226" s="317" t="e">
        <f t="shared" si="122"/>
        <v>#N/A</v>
      </c>
      <c r="AB226" s="317" t="e">
        <f t="shared" si="123"/>
        <v>#N/A</v>
      </c>
      <c r="AC226" s="317" t="e">
        <f t="shared" si="124"/>
        <v>#N/A</v>
      </c>
      <c r="AD226" s="317" t="e">
        <f t="shared" si="125"/>
        <v>#N/A</v>
      </c>
      <c r="AE226" s="315" t="str">
        <f t="shared" si="126"/>
        <v/>
      </c>
      <c r="AF226" s="311" t="str">
        <f t="shared" si="127"/>
        <v/>
      </c>
      <c r="AG226" s="311" t="str">
        <f t="shared" si="128"/>
        <v/>
      </c>
      <c r="AH226" s="311" t="str">
        <f t="shared" si="129"/>
        <v/>
      </c>
      <c r="AI226" s="316" t="e">
        <f>_xlfn.CONCAT(IF(AV226="","-","B"),IF(BI226="","-","I"),VLOOKUP($B226,GtP!$A:$BB,MATCH("Gs_0-1",GtP!$A$1:$BB$1,0),FALSE))</f>
        <v>#N/A</v>
      </c>
      <c r="AJ226" s="317" t="e">
        <f>_xlfn.CONCAT(IF(AW226="","-","B"),IF(BJ226="","-","I"),VLOOKUP($B226,GtP!$A:$BB,MATCH("Gs_0-1",GtP!$A$1:$BB$1,0),FALSE))</f>
        <v>#N/A</v>
      </c>
      <c r="AK226" s="317" t="e">
        <f>_xlfn.CONCAT(IF(AX226="","-","B"),IF(BK226="","-","I"),VLOOKUP($B226,GtP!$A:$BB,MATCH("Gi/o_0-1",GtP!$A$1:$BB$1,0),FALSE))</f>
        <v>#N/A</v>
      </c>
      <c r="AL226" s="317" t="e">
        <f>_xlfn.CONCAT(IF(AY226="","-","B"),IF(BL226="","-","I"),VLOOKUP($B226,GtP!$A:$BB,MATCH("Gi/o_0-1",GtP!$A$1:$BB$1,0),FALSE))</f>
        <v>#N/A</v>
      </c>
      <c r="AM226" s="317" t="e">
        <f>_xlfn.CONCAT(IF(AZ226="","-","B"),IF(BM226="","-","I"),VLOOKUP($B226,GtP!$A:$BB,MATCH("Gi/o_0-1",GtP!$A$1:$BB$1,0),FALSE))</f>
        <v>#N/A</v>
      </c>
      <c r="AN226" s="317" t="e">
        <f>_xlfn.CONCAT(IF(BA226="","-","B"),IF(BN226="","-","I"),VLOOKUP($B226,GtP!$A:$BB,MATCH("Gi/o_0-1",GtP!$A$1:$BB$1,0),FALSE))</f>
        <v>#N/A</v>
      </c>
      <c r="AO226" s="317" t="e">
        <f>_xlfn.CONCAT(IF(BB226="","-","B"),IF(BO226="","-","I"),VLOOKUP($B226,GtP!$A:$BB,MATCH("Gi/o_0-1",GtP!$A$1:$BB$1,0),FALSE))</f>
        <v>#N/A</v>
      </c>
      <c r="AP226" s="317" t="e">
        <f>_xlfn.CONCAT(IF(BC226="","-","B"),IF(BP226="","-","I"),VLOOKUP($B226,GtP!$A:$BB,MATCH("Gq/11_0-1",GtP!$A$1:$BB$1,0),FALSE))</f>
        <v>#N/A</v>
      </c>
      <c r="AQ226" s="317" t="e">
        <f>_xlfn.CONCAT(IF(BD226="","-","B"),IF(BQ226="","-","I"),VLOOKUP($B226,GtP!$A:$BB,MATCH("Gq/11_0-1",GtP!$A$1:$BB$1,0),FALSE))</f>
        <v>#N/A</v>
      </c>
      <c r="AR226" s="317" t="e">
        <f>_xlfn.CONCAT(IF(BE226="","-","B"),IF(BR226="","-","I"),VLOOKUP($B226,GtP!$A:$BB,MATCH("Gq/11_0-1",GtP!$A$1:$BB$1,0),FALSE))</f>
        <v>#N/A</v>
      </c>
      <c r="AS226" s="317" t="e">
        <f>_xlfn.CONCAT(IF(BF226="","-","B"),IF(BS226="","-","I"),VLOOKUP($B226,GtP!$A:$BB,MATCH("Gq/11_0-1",GtP!$A$1:$BB$1,0),FALSE))</f>
        <v>#N/A</v>
      </c>
      <c r="AT226" s="317" t="e">
        <f>_xlfn.CONCAT(IF(BG226="","-","B"),IF(BT226="","-","I"),VLOOKUP($B226,GtP!$A:$BB,MATCH("G12/13_0-1",GtP!$A$1:$BB$1,0),FALSE))</f>
        <v>#N/A</v>
      </c>
      <c r="AU226" s="317" t="e">
        <f>_xlfn.CONCAT(IF(BH226="","-","B"),IF(BU226="","-","I"),VLOOKUP($B226,GtP!$A:$BB,MATCH("G12/13_0-1",GtP!$A$1:$BB$1,0),FALSE))</f>
        <v>#N/A</v>
      </c>
      <c r="AV226" s="319">
        <f>_xlfn.IFNA(VLOOKUP($B226,'B-LogEmaxOverpEC50'!$A:$AL,MATCH(AV$1,'B-LogEmaxOverpEC50'!$A$1:$AL$1,0),FALSE),"")</f>
        <v>12.585127067577965</v>
      </c>
      <c r="AX226" s="321">
        <f>_xlfn.IFNA(VLOOKUP($B226,'B-LogEmaxOverpEC50'!$A:$AL,MATCH(AX$1,'B-LogEmaxOverpEC50'!$A$1:$AL$1,0),FALSE),"")</f>
        <v>9.0410429079334218</v>
      </c>
      <c r="AY226" s="321">
        <f>_xlfn.IFNA(VLOOKUP($B226,'B-LogEmaxOverpEC50'!$A:$AL,MATCH(AY$1,'B-LogEmaxOverpEC50'!$A$1:$AL$1,0),FALSE),"")</f>
        <v>8.8624047117346407</v>
      </c>
      <c r="AZ226" s="321">
        <f>_xlfn.IFNA(VLOOKUP($B226,'B-LogEmaxOverpEC50'!$A:$AL,MATCH(AZ$1,'B-LogEmaxOverpEC50'!$A$1:$AL$1,0),FALSE),"")</f>
        <v>9.9043075117977821</v>
      </c>
      <c r="BA226" s="321">
        <f>_xlfn.IFNA(VLOOKUP($B226,'B-LogEmaxOverpEC50'!$A:$AL,MATCH(BA$1,'B-LogEmaxOverpEC50'!$A$1:$AL$1,0),FALSE),"")</f>
        <v>10.387218605794635</v>
      </c>
      <c r="BB226" s="321">
        <f>_xlfn.IFNA(VLOOKUP($B226,'B-LogEmaxOverpEC50'!$A:$AL,MATCH(BB$1,'B-LogEmaxOverpEC50'!$A$1:$AL$1,0),FALSE),"")</f>
        <v>11.081587076805544</v>
      </c>
      <c r="BC226" s="321" t="str">
        <f>_xlfn.IFNA(VLOOKUP($B226,'B-LogEmaxOverpEC50'!$A:$AL,MATCH(BC$1,'B-LogEmaxOverpEC50'!$A$1:$AL$1,0),FALSE),"")</f>
        <v/>
      </c>
      <c r="BD226" s="321" t="str">
        <f>_xlfn.IFNA(VLOOKUP($B226,'B-LogEmaxOverpEC50'!$A:$AL,MATCH(BD$1,'B-LogEmaxOverpEC50'!$A$1:$AL$1,0),FALSE),"")</f>
        <v/>
      </c>
      <c r="BE226" s="321" t="str">
        <f>_xlfn.IFNA(VLOOKUP($B226,'B-LogEmaxOverpEC50'!$A:$AL,MATCH(BE$1,'B-LogEmaxOverpEC50'!$A$1:$AL$1,0),FALSE),"")</f>
        <v/>
      </c>
      <c r="BF226" s="321">
        <f>_xlfn.IFNA(VLOOKUP($B226,'B-LogEmaxOverpEC50'!$A:$AL,MATCH(BF$1,'B-LogEmaxOverpEC50'!$A$1:$AL$1,0),FALSE),"")</f>
        <v>10.211215600591778</v>
      </c>
      <c r="BG226" s="321" t="str">
        <f>_xlfn.IFNA(VLOOKUP($B226,'B-LogEmaxOverpEC50'!$A:$AL,MATCH(BG$1,'B-LogEmaxOverpEC50'!$A$1:$AL$1,0),FALSE),"")</f>
        <v/>
      </c>
      <c r="BH226" s="321">
        <f>_xlfn.IFNA(VLOOKUP($B226,'B-LogEmaxOverpEC50'!$A:$AL,MATCH(BH$1,'B-LogEmaxOverpEC50'!$A$1:$AL$1,0),FALSE),"")</f>
        <v>9.5608979712153737</v>
      </c>
      <c r="BI226" s="322" t="str">
        <f>_xlfn.IFNA(VLOOKUP($B226,'I-LogEmaxOverpEC50'!$A:$AR,MATCH(BI$1,'I-LogEmaxOverpEC50'!$A$1:$AR$1,0),FALSE),"")</f>
        <v/>
      </c>
      <c r="BJ226" s="320" t="str">
        <f>_xlfn.IFNA(VLOOKUP($B226,'I-LogEmaxOverpEC50'!$A:$AR,MATCH(BJ$1,'I-LogEmaxOverpEC50'!$A$1:$AR$1,0),FALSE),"")</f>
        <v/>
      </c>
      <c r="BK226" s="320" t="str">
        <f>_xlfn.IFNA(VLOOKUP($B226,'I-LogEmaxOverpEC50'!$A:$AR,MATCH(BK$1,'I-LogEmaxOverpEC50'!$A$1:$AR$1,0),FALSE),"")</f>
        <v/>
      </c>
      <c r="BL226" s="320" t="str">
        <f>_xlfn.IFNA(VLOOKUP($B226,'I-LogEmaxOverpEC50'!$A:$AR,MATCH(BL$1,'I-LogEmaxOverpEC50'!$A$1:$AR$1,0),FALSE),"")</f>
        <v/>
      </c>
      <c r="BM226" s="320" t="str">
        <f>_xlfn.IFNA(VLOOKUP($B226,'I-LogEmaxOverpEC50'!$A:$AR,MATCH(BM$1,'I-LogEmaxOverpEC50'!$A$1:$AR$1,0),FALSE),"")</f>
        <v/>
      </c>
      <c r="BN226" s="320" t="str">
        <f>_xlfn.IFNA(VLOOKUP($B226,'I-LogEmaxOverpEC50'!$A:$AR,MATCH(BN$1,'I-LogEmaxOverpEC50'!$A$1:$AR$1,0),FALSE),"")</f>
        <v/>
      </c>
      <c r="BO226" s="320" t="str">
        <f>_xlfn.IFNA(VLOOKUP($B226,'I-LogEmaxOverpEC50'!$A:$AR,MATCH(BO$1,'I-LogEmaxOverpEC50'!$A$1:$AR$1,0),FALSE),"")</f>
        <v/>
      </c>
      <c r="BP226" s="320" t="str">
        <f>_xlfn.IFNA(VLOOKUP($B226,'I-LogEmaxOverpEC50'!$A:$AR,MATCH(BP$1,'I-LogEmaxOverpEC50'!$A$1:$AR$1,0),FALSE),"")</f>
        <v/>
      </c>
      <c r="BQ226" s="320" t="str">
        <f>_xlfn.IFNA(VLOOKUP($B226,'I-LogEmaxOverpEC50'!$A:$AR,MATCH(BQ$1,'I-LogEmaxOverpEC50'!$A$1:$AR$1,0),FALSE),"")</f>
        <v/>
      </c>
      <c r="BR226" s="320" t="str">
        <f>_xlfn.IFNA(VLOOKUP($B226,'I-LogEmaxOverpEC50'!$A:$AR,MATCH(BR$1,'I-LogEmaxOverpEC50'!$A$1:$AR$1,0),FALSE),"")</f>
        <v/>
      </c>
      <c r="BS226" s="320" t="str">
        <f>_xlfn.IFNA(VLOOKUP($B226,'I-LogEmaxOverpEC50'!$A:$AR,MATCH(BS$1,'I-LogEmaxOverpEC50'!$A$1:$AR$1,0),FALSE),"")</f>
        <v/>
      </c>
      <c r="BT226" s="320" t="str">
        <f>_xlfn.IFNA(VLOOKUP($B226,'I-LogEmaxOverpEC50'!$A:$AR,MATCH(BT$1,'I-LogEmaxOverpEC50'!$A$1:$AR$1,0),FALSE),"")</f>
        <v/>
      </c>
      <c r="BU226" s="320" t="str">
        <f>_xlfn.IFNA(VLOOKUP($B226,'I-LogEmaxOverpEC50'!$A:$AR,MATCH(BU$1,'I-LogEmaxOverpEC50'!$A$1:$AR$1,0),FALSE),"")</f>
        <v/>
      </c>
      <c r="BV226" s="114" t="e" cm="1">
        <f t="array" ref="BV226">_xlfn.IFS(AND($C226="A",_xlfn.CONCAT(F226:G226)&lt;&gt;"",$A226=1),"x",AND($C226="A",_xlfn.CONCAT(F226:G226)="",$A226=1),"-",$A$1&lt;&gt;"","")</f>
        <v>#N/A</v>
      </c>
      <c r="BW226" s="113" t="e" cm="1">
        <f t="array" ref="BW226">_xlfn.IFS(AND($C226="A",_xlfn.CONCAT(H226:L226)&lt;&gt;"",$A226=1),"x",AND($C226="A",_xlfn.CONCAT(H226:L226)="",$A226=1),"-",$A$1&lt;&gt;"","")</f>
        <v>#N/A</v>
      </c>
      <c r="BX226" s="113" t="e" cm="1">
        <f t="array" ref="BX226">_xlfn.IFS(AND($C226="A",_xlfn.CONCAT(M226:P226)&lt;&gt;"",$A226=1),"x",AND($C226="A",_xlfn.CONCAT(M226:P226)="",$A226=1),"-",$A$1&lt;&gt;"","")</f>
        <v>#N/A</v>
      </c>
      <c r="BY226" s="113" t="e" cm="1">
        <f t="array" ref="BY226">_xlfn.IFS(AND($C226="A",_xlfn.CONCAT(Q226:R226)&lt;&gt;"",$A226=1),"x",AND($C226="A",_xlfn.CONCAT(Q226:R226)="",$A226=1),"-",$A$1&lt;&gt;"","")</f>
        <v>#N/A</v>
      </c>
      <c r="BZ226" s="121" t="e">
        <f t="shared" si="130"/>
        <v>#N/A</v>
      </c>
      <c r="CA226" s="120" t="e">
        <f t="shared" si="131"/>
        <v>#N/A</v>
      </c>
      <c r="CB226" s="120" t="e">
        <f t="shared" si="132"/>
        <v>#N/A</v>
      </c>
      <c r="CC226" s="120" t="e">
        <f t="shared" si="133"/>
        <v>#N/A</v>
      </c>
      <c r="CD226" s="121" t="str">
        <f t="shared" si="134"/>
        <v/>
      </c>
      <c r="CE226" s="120" t="e">
        <f t="shared" si="135"/>
        <v>#N/A</v>
      </c>
      <c r="CF226" s="120" t="e">
        <f t="shared" si="136"/>
        <v>#N/A</v>
      </c>
      <c r="CG226" s="120" t="e">
        <f t="shared" si="137"/>
        <v>#N/A</v>
      </c>
      <c r="CH226" s="120" t="e">
        <f t="shared" si="138"/>
        <v>#N/A</v>
      </c>
      <c r="CI226" s="120" t="e">
        <f t="shared" si="139"/>
        <v>#N/A</v>
      </c>
    </row>
    <row r="227" spans="1:87" x14ac:dyDescent="0.2">
      <c r="A227" s="311" t="e" cm="1">
        <f t="array" ref="A227">_xlfn.IFS(SUM(F227:R227)&gt;0,1,Z227&gt;0,2,TRUE,3)</f>
        <v>#N/A</v>
      </c>
      <c r="B227" s="311" t="s">
        <v>109</v>
      </c>
      <c r="C227" s="311" t="str">
        <f>_xlfn.XLOOKUP(B227,RecNamesAll!A:A,RecNamesAll!E:E)</f>
        <v>B1</v>
      </c>
      <c r="D227" s="311" t="str">
        <f>_xlfn.XLOOKUP(B227,RecNamesAll!A:A,RecNamesAll!C:C)</f>
        <v>Glucagon</v>
      </c>
      <c r="F227" s="312" t="e">
        <f t="shared" si="105"/>
        <v>#N/A</v>
      </c>
      <c r="G227" s="313" t="e">
        <f t="shared" si="106"/>
        <v>#N/A</v>
      </c>
      <c r="H227" s="312" t="e">
        <f t="shared" si="107"/>
        <v>#N/A</v>
      </c>
      <c r="I227" s="313" t="e">
        <f t="shared" si="108"/>
        <v>#N/A</v>
      </c>
      <c r="J227" s="313" t="e">
        <f t="shared" si="109"/>
        <v>#N/A</v>
      </c>
      <c r="K227" s="313" t="e">
        <f t="shared" si="110"/>
        <v>#N/A</v>
      </c>
      <c r="L227" s="313" t="e">
        <f t="shared" si="111"/>
        <v>#N/A</v>
      </c>
      <c r="M227" s="312" t="e">
        <f t="shared" si="112"/>
        <v>#N/A</v>
      </c>
      <c r="N227" s="313" t="e">
        <f t="shared" si="113"/>
        <v>#N/A</v>
      </c>
      <c r="O227" s="313" t="e">
        <f t="shared" si="114"/>
        <v>#N/A</v>
      </c>
      <c r="P227" s="313" t="e">
        <f t="shared" si="115"/>
        <v>#N/A</v>
      </c>
      <c r="Q227" s="312" t="e">
        <f t="shared" si="116"/>
        <v>#N/A</v>
      </c>
      <c r="R227" s="313" t="e">
        <f t="shared" si="117"/>
        <v>#N/A</v>
      </c>
      <c r="S227" s="314" t="str">
        <f t="shared" si="118"/>
        <v/>
      </c>
      <c r="T227" s="315" t="str">
        <f t="shared" si="119"/>
        <v>B1</v>
      </c>
      <c r="U227" s="311" t="str">
        <f t="shared" si="120"/>
        <v>Glucagon</v>
      </c>
      <c r="V227" s="316" t="e">
        <f>IF(VLOOKUP($B227,GtP!$A:$AA,MATCH("Gs_0-2",GtP!$A$1:$AA$1,0),FALSE)=0,"",VLOOKUP($B227,GtP!$A:$AA,MATCH("Gs_0-2",GtP!$A$1:$AA$1,0),FALSE))</f>
        <v>#N/A</v>
      </c>
      <c r="W227" s="317" t="e">
        <f>IF(VLOOKUP($B227,GtP!$A:$AA,MATCH("Gi/o_0-2",GtP!$A$1:$AA$1,0),FALSE)=0,"",VLOOKUP($B227,GtP!$A:$AA,MATCH("Gi/o_0-2",GtP!$A$1:$AA$1,0),FALSE))</f>
        <v>#N/A</v>
      </c>
      <c r="X227" s="317" t="e">
        <f>IF(VLOOKUP($B227,GtP!$A:$AA,MATCH("Gq/11_0-2",GtP!$A$1:$AA$1,0),FALSE)=0,"",VLOOKUP($B227,GtP!$A:$AA,MATCH("Gq/11_0-2",GtP!$A$1:$AA$1,0),FALSE))</f>
        <v>#N/A</v>
      </c>
      <c r="Y227" s="317" t="e">
        <f>IF(VLOOKUP($B227,GtP!$A:$AA,MATCH("G12/13_0-2",GtP!$A$1:$AA$1,0),FALSE)=0,"",VLOOKUP($B227,GtP!$A:$AA,MATCH("G12/13_0-2",GtP!$A$1:$AA$1,0),FALSE))</f>
        <v>#N/A</v>
      </c>
      <c r="Z227" s="318" t="e">
        <f t="shared" si="121"/>
        <v>#N/A</v>
      </c>
      <c r="AA227" s="317" t="e">
        <f t="shared" si="122"/>
        <v>#N/A</v>
      </c>
      <c r="AB227" s="317" t="e">
        <f t="shared" si="123"/>
        <v>#N/A</v>
      </c>
      <c r="AC227" s="317" t="e">
        <f t="shared" si="124"/>
        <v>#N/A</v>
      </c>
      <c r="AD227" s="317" t="e">
        <f t="shared" si="125"/>
        <v>#N/A</v>
      </c>
      <c r="AE227" s="315" t="str">
        <f t="shared" si="126"/>
        <v/>
      </c>
      <c r="AF227" s="311" t="str">
        <f t="shared" si="127"/>
        <v/>
      </c>
      <c r="AG227" s="311" t="str">
        <f t="shared" si="128"/>
        <v/>
      </c>
      <c r="AH227" s="311" t="str">
        <f t="shared" si="129"/>
        <v/>
      </c>
      <c r="AI227" s="316" t="e">
        <f>_xlfn.CONCAT(IF(AV227="","-","B"),IF(BI227="","-","I"),VLOOKUP($B227,GtP!$A:$BB,MATCH("Gs_0-1",GtP!$A$1:$BB$1,0),FALSE))</f>
        <v>#N/A</v>
      </c>
      <c r="AJ227" s="317" t="e">
        <f>_xlfn.CONCAT(IF(AW227="","-","B"),IF(BJ227="","-","I"),VLOOKUP($B227,GtP!$A:$BB,MATCH("Gs_0-1",GtP!$A$1:$BB$1,0),FALSE))</f>
        <v>#N/A</v>
      </c>
      <c r="AK227" s="317" t="e">
        <f>_xlfn.CONCAT(IF(AX227="","-","B"),IF(BK227="","-","I"),VLOOKUP($B227,GtP!$A:$BB,MATCH("Gi/o_0-1",GtP!$A$1:$BB$1,0),FALSE))</f>
        <v>#N/A</v>
      </c>
      <c r="AL227" s="317" t="e">
        <f>_xlfn.CONCAT(IF(AY227="","-","B"),IF(BL227="","-","I"),VLOOKUP($B227,GtP!$A:$BB,MATCH("Gi/o_0-1",GtP!$A$1:$BB$1,0),FALSE))</f>
        <v>#N/A</v>
      </c>
      <c r="AM227" s="317" t="e">
        <f>_xlfn.CONCAT(IF(AZ227="","-","B"),IF(BM227="","-","I"),VLOOKUP($B227,GtP!$A:$BB,MATCH("Gi/o_0-1",GtP!$A$1:$BB$1,0),FALSE))</f>
        <v>#N/A</v>
      </c>
      <c r="AN227" s="317" t="e">
        <f>_xlfn.CONCAT(IF(BA227="","-","B"),IF(BN227="","-","I"),VLOOKUP($B227,GtP!$A:$BB,MATCH("Gi/o_0-1",GtP!$A$1:$BB$1,0),FALSE))</f>
        <v>#N/A</v>
      </c>
      <c r="AO227" s="317" t="e">
        <f>_xlfn.CONCAT(IF(BB227="","-","B"),IF(BO227="","-","I"),VLOOKUP($B227,GtP!$A:$BB,MATCH("Gi/o_0-1",GtP!$A$1:$BB$1,0),FALSE))</f>
        <v>#N/A</v>
      </c>
      <c r="AP227" s="317" t="e">
        <f>_xlfn.CONCAT(IF(BC227="","-","B"),IF(BP227="","-","I"),VLOOKUP($B227,GtP!$A:$BB,MATCH("Gq/11_0-1",GtP!$A$1:$BB$1,0),FALSE))</f>
        <v>#N/A</v>
      </c>
      <c r="AQ227" s="317" t="e">
        <f>_xlfn.CONCAT(IF(BD227="","-","B"),IF(BQ227="","-","I"),VLOOKUP($B227,GtP!$A:$BB,MATCH("Gq/11_0-1",GtP!$A$1:$BB$1,0),FALSE))</f>
        <v>#N/A</v>
      </c>
      <c r="AR227" s="317" t="e">
        <f>_xlfn.CONCAT(IF(BE227="","-","B"),IF(BR227="","-","I"),VLOOKUP($B227,GtP!$A:$BB,MATCH("Gq/11_0-1",GtP!$A$1:$BB$1,0),FALSE))</f>
        <v>#N/A</v>
      </c>
      <c r="AS227" s="317" t="e">
        <f>_xlfn.CONCAT(IF(BF227="","-","B"),IF(BS227="","-","I"),VLOOKUP($B227,GtP!$A:$BB,MATCH("Gq/11_0-1",GtP!$A$1:$BB$1,0),FALSE))</f>
        <v>#N/A</v>
      </c>
      <c r="AT227" s="317" t="e">
        <f>_xlfn.CONCAT(IF(BG227="","-","B"),IF(BT227="","-","I"),VLOOKUP($B227,GtP!$A:$BB,MATCH("G12/13_0-1",GtP!$A$1:$BB$1,0),FALSE))</f>
        <v>#N/A</v>
      </c>
      <c r="AU227" s="317" t="e">
        <f>_xlfn.CONCAT(IF(BH227="","-","B"),IF(BU227="","-","I"),VLOOKUP($B227,GtP!$A:$BB,MATCH("G12/13_0-1",GtP!$A$1:$BB$1,0),FALSE))</f>
        <v>#N/A</v>
      </c>
      <c r="AV227" s="319">
        <f>_xlfn.IFNA(VLOOKUP($B227,'B-LogEmaxOverpEC50'!$A:$AL,MATCH(AV$1,'B-LogEmaxOverpEC50'!$A$1:$AL$1,0),FALSE),"")</f>
        <v>12.951378196454129</v>
      </c>
      <c r="AX227" s="321">
        <f>_xlfn.IFNA(VLOOKUP($B227,'B-LogEmaxOverpEC50'!$A:$AL,MATCH(AX$1,'B-LogEmaxOverpEC50'!$A$1:$AL$1,0),FALSE),"")</f>
        <v>9.9406929870178367</v>
      </c>
      <c r="AY227" s="321">
        <f>_xlfn.IFNA(VLOOKUP($B227,'B-LogEmaxOverpEC50'!$A:$AL,MATCH(AY$1,'B-LogEmaxOverpEC50'!$A$1:$AL$1,0),FALSE),"")</f>
        <v>9.7493761157106373</v>
      </c>
      <c r="AZ227" s="321">
        <f>_xlfn.IFNA(VLOOKUP($B227,'B-LogEmaxOverpEC50'!$A:$AL,MATCH(AZ$1,'B-LogEmaxOverpEC50'!$A$1:$AL$1,0),FALSE),"")</f>
        <v>10.597502795599805</v>
      </c>
      <c r="BA227" s="321">
        <f>_xlfn.IFNA(VLOOKUP($B227,'B-LogEmaxOverpEC50'!$A:$AL,MATCH(BA$1,'B-LogEmaxOverpEC50'!$A$1:$AL$1,0),FALSE),"")</f>
        <v>10.90975746197689</v>
      </c>
      <c r="BB227" s="321">
        <f>_xlfn.IFNA(VLOOKUP($B227,'B-LogEmaxOverpEC50'!$A:$AL,MATCH(BB$1,'B-LogEmaxOverpEC50'!$A$1:$AL$1,0),FALSE),"")</f>
        <v>10.365801593298908</v>
      </c>
      <c r="BC227" s="321">
        <f>_xlfn.IFNA(VLOOKUP($B227,'B-LogEmaxOverpEC50'!$A:$AL,MATCH(BC$1,'B-LogEmaxOverpEC50'!$A$1:$AL$1,0),FALSE),"")</f>
        <v>8.4032392331605887</v>
      </c>
      <c r="BD227" s="321">
        <f>_xlfn.IFNA(VLOOKUP($B227,'B-LogEmaxOverpEC50'!$A:$AL,MATCH(BD$1,'B-LogEmaxOverpEC50'!$A$1:$AL$1,0),FALSE),"")</f>
        <v>8.2692145529922012</v>
      </c>
      <c r="BE227" s="321">
        <f>_xlfn.IFNA(VLOOKUP($B227,'B-LogEmaxOverpEC50'!$A:$AL,MATCH(BE$1,'B-LogEmaxOverpEC50'!$A$1:$AL$1,0),FALSE),"")</f>
        <v>8.2237260478459309</v>
      </c>
      <c r="BF227" s="321">
        <f>_xlfn.IFNA(VLOOKUP($B227,'B-LogEmaxOverpEC50'!$A:$AL,MATCH(BF$1,'B-LogEmaxOverpEC50'!$A$1:$AL$1,0),FALSE),"")</f>
        <v>10.876379864585541</v>
      </c>
      <c r="BG227" s="321" t="str">
        <f>_xlfn.IFNA(VLOOKUP($B227,'B-LogEmaxOverpEC50'!$A:$AL,MATCH(BG$1,'B-LogEmaxOverpEC50'!$A$1:$AL$1,0),FALSE),"")</f>
        <v/>
      </c>
      <c r="BH227" s="321">
        <f>_xlfn.IFNA(VLOOKUP($B227,'B-LogEmaxOverpEC50'!$A:$AL,MATCH(BH$1,'B-LogEmaxOverpEC50'!$A$1:$AL$1,0),FALSE),"")</f>
        <v>9.242101875802943</v>
      </c>
      <c r="BI227" s="322" t="str">
        <f>_xlfn.IFNA(VLOOKUP($B227,'I-LogEmaxOverpEC50'!$A:$AR,MATCH(BI$1,'I-LogEmaxOverpEC50'!$A$1:$AR$1,0),FALSE),"")</f>
        <v/>
      </c>
      <c r="BJ227" s="320" t="str">
        <f>_xlfn.IFNA(VLOOKUP($B227,'I-LogEmaxOverpEC50'!$A:$AR,MATCH(BJ$1,'I-LogEmaxOverpEC50'!$A$1:$AR$1,0),FALSE),"")</f>
        <v/>
      </c>
      <c r="BK227" s="320" t="str">
        <f>_xlfn.IFNA(VLOOKUP($B227,'I-LogEmaxOverpEC50'!$A:$AR,MATCH(BK$1,'I-LogEmaxOverpEC50'!$A$1:$AR$1,0),FALSE),"")</f>
        <v/>
      </c>
      <c r="BL227" s="320" t="str">
        <f>_xlfn.IFNA(VLOOKUP($B227,'I-LogEmaxOverpEC50'!$A:$AR,MATCH(BL$1,'I-LogEmaxOverpEC50'!$A$1:$AR$1,0),FALSE),"")</f>
        <v/>
      </c>
      <c r="BM227" s="320" t="str">
        <f>_xlfn.IFNA(VLOOKUP($B227,'I-LogEmaxOverpEC50'!$A:$AR,MATCH(BM$1,'I-LogEmaxOverpEC50'!$A$1:$AR$1,0),FALSE),"")</f>
        <v/>
      </c>
      <c r="BN227" s="320" t="str">
        <f>_xlfn.IFNA(VLOOKUP($B227,'I-LogEmaxOverpEC50'!$A:$AR,MATCH(BN$1,'I-LogEmaxOverpEC50'!$A$1:$AR$1,0),FALSE),"")</f>
        <v/>
      </c>
      <c r="BO227" s="320" t="str">
        <f>_xlfn.IFNA(VLOOKUP($B227,'I-LogEmaxOverpEC50'!$A:$AR,MATCH(BO$1,'I-LogEmaxOverpEC50'!$A$1:$AR$1,0),FALSE),"")</f>
        <v/>
      </c>
      <c r="BP227" s="320" t="str">
        <f>_xlfn.IFNA(VLOOKUP($B227,'I-LogEmaxOverpEC50'!$A:$AR,MATCH(BP$1,'I-LogEmaxOverpEC50'!$A$1:$AR$1,0),FALSE),"")</f>
        <v/>
      </c>
      <c r="BQ227" s="320" t="str">
        <f>_xlfn.IFNA(VLOOKUP($B227,'I-LogEmaxOverpEC50'!$A:$AR,MATCH(BQ$1,'I-LogEmaxOverpEC50'!$A$1:$AR$1,0),FALSE),"")</f>
        <v/>
      </c>
      <c r="BR227" s="320" t="str">
        <f>_xlfn.IFNA(VLOOKUP($B227,'I-LogEmaxOverpEC50'!$A:$AR,MATCH(BR$1,'I-LogEmaxOverpEC50'!$A$1:$AR$1,0),FALSE),"")</f>
        <v/>
      </c>
      <c r="BS227" s="320" t="str">
        <f>_xlfn.IFNA(VLOOKUP($B227,'I-LogEmaxOverpEC50'!$A:$AR,MATCH(BS$1,'I-LogEmaxOverpEC50'!$A$1:$AR$1,0),FALSE),"")</f>
        <v/>
      </c>
      <c r="BT227" s="320" t="str">
        <f>_xlfn.IFNA(VLOOKUP($B227,'I-LogEmaxOverpEC50'!$A:$AR,MATCH(BT$1,'I-LogEmaxOverpEC50'!$A$1:$AR$1,0),FALSE),"")</f>
        <v/>
      </c>
      <c r="BU227" s="320" t="str">
        <f>_xlfn.IFNA(VLOOKUP($B227,'I-LogEmaxOverpEC50'!$A:$AR,MATCH(BU$1,'I-LogEmaxOverpEC50'!$A$1:$AR$1,0),FALSE),"")</f>
        <v/>
      </c>
      <c r="BV227" s="114" t="e" cm="1">
        <f t="array" ref="BV227">_xlfn.IFS(AND($C227="A",_xlfn.CONCAT(F227:G227)&lt;&gt;"",$A227=1),"x",AND($C227="A",_xlfn.CONCAT(F227:G227)="",$A227=1),"-",$A$1&lt;&gt;"","")</f>
        <v>#N/A</v>
      </c>
      <c r="BW227" s="113" t="e" cm="1">
        <f t="array" ref="BW227">_xlfn.IFS(AND($C227="A",_xlfn.CONCAT(H227:L227)&lt;&gt;"",$A227=1),"x",AND($C227="A",_xlfn.CONCAT(H227:L227)="",$A227=1),"-",$A$1&lt;&gt;"","")</f>
        <v>#N/A</v>
      </c>
      <c r="BX227" s="113" t="e" cm="1">
        <f t="array" ref="BX227">_xlfn.IFS(AND($C227="A",_xlfn.CONCAT(M227:P227)&lt;&gt;"",$A227=1),"x",AND($C227="A",_xlfn.CONCAT(M227:P227)="",$A227=1),"-",$A$1&lt;&gt;"","")</f>
        <v>#N/A</v>
      </c>
      <c r="BY227" s="113" t="e" cm="1">
        <f t="array" ref="BY227">_xlfn.IFS(AND($C227="A",_xlfn.CONCAT(Q227:R227)&lt;&gt;"",$A227=1),"x",AND($C227="A",_xlfn.CONCAT(Q227:R227)="",$A227=1),"-",$A$1&lt;&gt;"","")</f>
        <v>#N/A</v>
      </c>
      <c r="BZ227" s="121" t="e">
        <f t="shared" si="130"/>
        <v>#N/A</v>
      </c>
      <c r="CA227" s="120" t="e">
        <f t="shared" si="131"/>
        <v>#N/A</v>
      </c>
      <c r="CB227" s="120" t="e">
        <f t="shared" si="132"/>
        <v>#N/A</v>
      </c>
      <c r="CC227" s="120" t="e">
        <f t="shared" si="133"/>
        <v>#N/A</v>
      </c>
      <c r="CD227" s="121" t="str">
        <f t="shared" si="134"/>
        <v/>
      </c>
      <c r="CE227" s="120" t="e">
        <f t="shared" si="135"/>
        <v>#N/A</v>
      </c>
      <c r="CF227" s="120" t="e">
        <f t="shared" si="136"/>
        <v>#N/A</v>
      </c>
      <c r="CG227" s="120" t="e">
        <f t="shared" si="137"/>
        <v>#N/A</v>
      </c>
      <c r="CH227" s="120" t="e">
        <f t="shared" si="138"/>
        <v>#N/A</v>
      </c>
      <c r="CI227" s="120" t="e">
        <f t="shared" si="139"/>
        <v>#N/A</v>
      </c>
    </row>
    <row r="228" spans="1:87" x14ac:dyDescent="0.2">
      <c r="A228" s="311" t="e" cm="1">
        <f t="array" ref="A228">_xlfn.IFS(SUM(F228:R228)&gt;0,1,Z228&gt;0,2,TRUE,3)</f>
        <v>#N/A</v>
      </c>
      <c r="B228" s="311" t="s">
        <v>106</v>
      </c>
      <c r="C228" s="311" t="str">
        <f>_xlfn.XLOOKUP(B228,RecNamesAll!A:A,RecNamesAll!E:E)</f>
        <v>B1</v>
      </c>
      <c r="D228" s="311" t="str">
        <f>_xlfn.XLOOKUP(B228,RecNamesAll!A:A,RecNamesAll!C:C)</f>
        <v>GIP</v>
      </c>
      <c r="F228" s="312" t="e">
        <f t="shared" si="105"/>
        <v>#N/A</v>
      </c>
      <c r="G228" s="313" t="e">
        <f t="shared" si="106"/>
        <v>#N/A</v>
      </c>
      <c r="H228" s="312" t="e">
        <f t="shared" si="107"/>
        <v>#N/A</v>
      </c>
      <c r="I228" s="313" t="e">
        <f t="shared" si="108"/>
        <v>#N/A</v>
      </c>
      <c r="J228" s="313" t="e">
        <f t="shared" si="109"/>
        <v>#N/A</v>
      </c>
      <c r="K228" s="313" t="e">
        <f t="shared" si="110"/>
        <v>#N/A</v>
      </c>
      <c r="L228" s="313" t="e">
        <f t="shared" si="111"/>
        <v>#N/A</v>
      </c>
      <c r="M228" s="312" t="e">
        <f t="shared" si="112"/>
        <v>#N/A</v>
      </c>
      <c r="N228" s="313" t="e">
        <f t="shared" si="113"/>
        <v>#N/A</v>
      </c>
      <c r="O228" s="313" t="e">
        <f t="shared" si="114"/>
        <v>#N/A</v>
      </c>
      <c r="P228" s="313" t="e">
        <f t="shared" si="115"/>
        <v>#N/A</v>
      </c>
      <c r="Q228" s="312" t="e">
        <f t="shared" si="116"/>
        <v>#N/A</v>
      </c>
      <c r="R228" s="313" t="e">
        <f t="shared" si="117"/>
        <v>#N/A</v>
      </c>
      <c r="S228" s="314" t="str">
        <f t="shared" si="118"/>
        <v/>
      </c>
      <c r="T228" s="315" t="str">
        <f t="shared" si="119"/>
        <v>B1</v>
      </c>
      <c r="U228" s="311" t="str">
        <f t="shared" si="120"/>
        <v>GIP</v>
      </c>
      <c r="V228" s="316" t="e">
        <f>IF(VLOOKUP($B228,GtP!$A:$AA,MATCH("Gs_0-2",GtP!$A$1:$AA$1,0),FALSE)=0,"",VLOOKUP($B228,GtP!$A:$AA,MATCH("Gs_0-2",GtP!$A$1:$AA$1,0),FALSE))</f>
        <v>#N/A</v>
      </c>
      <c r="W228" s="317" t="e">
        <f>IF(VLOOKUP($B228,GtP!$A:$AA,MATCH("Gi/o_0-2",GtP!$A$1:$AA$1,0),FALSE)=0,"",VLOOKUP($B228,GtP!$A:$AA,MATCH("Gi/o_0-2",GtP!$A$1:$AA$1,0),FALSE))</f>
        <v>#N/A</v>
      </c>
      <c r="X228" s="317" t="e">
        <f>IF(VLOOKUP($B228,GtP!$A:$AA,MATCH("Gq/11_0-2",GtP!$A$1:$AA$1,0),FALSE)=0,"",VLOOKUP($B228,GtP!$A:$AA,MATCH("Gq/11_0-2",GtP!$A$1:$AA$1,0),FALSE))</f>
        <v>#N/A</v>
      </c>
      <c r="Y228" s="317" t="e">
        <f>IF(VLOOKUP($B228,GtP!$A:$AA,MATCH("G12/13_0-2",GtP!$A$1:$AA$1,0),FALSE)=0,"",VLOOKUP($B228,GtP!$A:$AA,MATCH("G12/13_0-2",GtP!$A$1:$AA$1,0),FALSE))</f>
        <v>#N/A</v>
      </c>
      <c r="Z228" s="318" t="e">
        <f t="shared" si="121"/>
        <v>#N/A</v>
      </c>
      <c r="AA228" s="317" t="e">
        <f t="shared" si="122"/>
        <v>#N/A</v>
      </c>
      <c r="AB228" s="317" t="e">
        <f t="shared" si="123"/>
        <v>#N/A</v>
      </c>
      <c r="AC228" s="317" t="e">
        <f t="shared" si="124"/>
        <v>#N/A</v>
      </c>
      <c r="AD228" s="317" t="e">
        <f t="shared" si="125"/>
        <v>#N/A</v>
      </c>
      <c r="AE228" s="315" t="str">
        <f t="shared" si="126"/>
        <v/>
      </c>
      <c r="AF228" s="311" t="str">
        <f t="shared" si="127"/>
        <v/>
      </c>
      <c r="AG228" s="311" t="str">
        <f t="shared" si="128"/>
        <v/>
      </c>
      <c r="AH228" s="311" t="str">
        <f t="shared" si="129"/>
        <v/>
      </c>
      <c r="AI228" s="316" t="e">
        <f>_xlfn.CONCAT(IF(AV228="","-","B"),IF(BI228="","-","I"),VLOOKUP($B228,GtP!$A:$BB,MATCH("Gs_0-1",GtP!$A$1:$BB$1,0),FALSE))</f>
        <v>#N/A</v>
      </c>
      <c r="AJ228" s="317" t="e">
        <f>_xlfn.CONCAT(IF(AW228="","-","B"),IF(BJ228="","-","I"),VLOOKUP($B228,GtP!$A:$BB,MATCH("Gs_0-1",GtP!$A$1:$BB$1,0),FALSE))</f>
        <v>#N/A</v>
      </c>
      <c r="AK228" s="317" t="e">
        <f>_xlfn.CONCAT(IF(AX228="","-","B"),IF(BK228="","-","I"),VLOOKUP($B228,GtP!$A:$BB,MATCH("Gi/o_0-1",GtP!$A$1:$BB$1,0),FALSE))</f>
        <v>#N/A</v>
      </c>
      <c r="AL228" s="317" t="e">
        <f>_xlfn.CONCAT(IF(AY228="","-","B"),IF(BL228="","-","I"),VLOOKUP($B228,GtP!$A:$BB,MATCH("Gi/o_0-1",GtP!$A$1:$BB$1,0),FALSE))</f>
        <v>#N/A</v>
      </c>
      <c r="AM228" s="317" t="e">
        <f>_xlfn.CONCAT(IF(AZ228="","-","B"),IF(BM228="","-","I"),VLOOKUP($B228,GtP!$A:$BB,MATCH("Gi/o_0-1",GtP!$A$1:$BB$1,0),FALSE))</f>
        <v>#N/A</v>
      </c>
      <c r="AN228" s="317" t="e">
        <f>_xlfn.CONCAT(IF(BA228="","-","B"),IF(BN228="","-","I"),VLOOKUP($B228,GtP!$A:$BB,MATCH("Gi/o_0-1",GtP!$A$1:$BB$1,0),FALSE))</f>
        <v>#N/A</v>
      </c>
      <c r="AO228" s="317" t="e">
        <f>_xlfn.CONCAT(IF(BB228="","-","B"),IF(BO228="","-","I"),VLOOKUP($B228,GtP!$A:$BB,MATCH("Gi/o_0-1",GtP!$A$1:$BB$1,0),FALSE))</f>
        <v>#N/A</v>
      </c>
      <c r="AP228" s="317" t="e">
        <f>_xlfn.CONCAT(IF(BC228="","-","B"),IF(BP228="","-","I"),VLOOKUP($B228,GtP!$A:$BB,MATCH("Gq/11_0-1",GtP!$A$1:$BB$1,0),FALSE))</f>
        <v>#N/A</v>
      </c>
      <c r="AQ228" s="317" t="e">
        <f>_xlfn.CONCAT(IF(BD228="","-","B"),IF(BQ228="","-","I"),VLOOKUP($B228,GtP!$A:$BB,MATCH("Gq/11_0-1",GtP!$A$1:$BB$1,0),FALSE))</f>
        <v>#N/A</v>
      </c>
      <c r="AR228" s="317" t="e">
        <f>_xlfn.CONCAT(IF(BE228="","-","B"),IF(BR228="","-","I"),VLOOKUP($B228,GtP!$A:$BB,MATCH("Gq/11_0-1",GtP!$A$1:$BB$1,0),FALSE))</f>
        <v>#N/A</v>
      </c>
      <c r="AS228" s="317" t="e">
        <f>_xlfn.CONCAT(IF(BF228="","-","B"),IF(BS228="","-","I"),VLOOKUP($B228,GtP!$A:$BB,MATCH("Gq/11_0-1",GtP!$A$1:$BB$1,0),FALSE))</f>
        <v>#N/A</v>
      </c>
      <c r="AT228" s="317" t="e">
        <f>_xlfn.CONCAT(IF(BG228="","-","B"),IF(BT228="","-","I"),VLOOKUP($B228,GtP!$A:$BB,MATCH("G12/13_0-1",GtP!$A$1:$BB$1,0),FALSE))</f>
        <v>#N/A</v>
      </c>
      <c r="AU228" s="317" t="e">
        <f>_xlfn.CONCAT(IF(BH228="","-","B"),IF(BU228="","-","I"),VLOOKUP($B228,GtP!$A:$BB,MATCH("G12/13_0-1",GtP!$A$1:$BB$1,0),FALSE))</f>
        <v>#N/A</v>
      </c>
      <c r="AV228" s="319">
        <f>_xlfn.IFNA(VLOOKUP($B228,'B-LogEmaxOverpEC50'!$A:$AL,MATCH(AV$1,'B-LogEmaxOverpEC50'!$A$1:$AL$1,0),FALSE),"")</f>
        <v>12.391111199208503</v>
      </c>
      <c r="AX228" s="321">
        <f>_xlfn.IFNA(VLOOKUP($B228,'B-LogEmaxOverpEC50'!$A:$AL,MATCH(AX$1,'B-LogEmaxOverpEC50'!$A$1:$AL$1,0),FALSE),"")</f>
        <v>10.161674928346221</v>
      </c>
      <c r="AY228" s="321">
        <f>_xlfn.IFNA(VLOOKUP($B228,'B-LogEmaxOverpEC50'!$A:$AL,MATCH(AY$1,'B-LogEmaxOverpEC50'!$A$1:$AL$1,0),FALSE),"")</f>
        <v>10.519543041946392</v>
      </c>
      <c r="AZ228" s="321">
        <f>_xlfn.IFNA(VLOOKUP($B228,'B-LogEmaxOverpEC50'!$A:$AL,MATCH(AZ$1,'B-LogEmaxOverpEC50'!$A$1:$AL$1,0),FALSE),"")</f>
        <v>10.598172724062987</v>
      </c>
      <c r="BA228" s="321">
        <f>_xlfn.IFNA(VLOOKUP($B228,'B-LogEmaxOverpEC50'!$A:$AL,MATCH(BA$1,'B-LogEmaxOverpEC50'!$A$1:$AL$1,0),FALSE),"")</f>
        <v>10.948944553609119</v>
      </c>
      <c r="BB228" s="321">
        <f>_xlfn.IFNA(VLOOKUP($B228,'B-LogEmaxOverpEC50'!$A:$AL,MATCH(BB$1,'B-LogEmaxOverpEC50'!$A$1:$AL$1,0),FALSE),"")</f>
        <v>10.876936967681607</v>
      </c>
      <c r="BC228" s="321" t="str">
        <f>_xlfn.IFNA(VLOOKUP($B228,'B-LogEmaxOverpEC50'!$A:$AL,MATCH(BC$1,'B-LogEmaxOverpEC50'!$A$1:$AL$1,0),FALSE),"")</f>
        <v/>
      </c>
      <c r="BD228" s="321" t="str">
        <f>_xlfn.IFNA(VLOOKUP($B228,'B-LogEmaxOverpEC50'!$A:$AL,MATCH(BD$1,'B-LogEmaxOverpEC50'!$A$1:$AL$1,0),FALSE),"")</f>
        <v/>
      </c>
      <c r="BE228" s="321" t="str">
        <f>_xlfn.IFNA(VLOOKUP($B228,'B-LogEmaxOverpEC50'!$A:$AL,MATCH(BE$1,'B-LogEmaxOverpEC50'!$A$1:$AL$1,0),FALSE),"")</f>
        <v/>
      </c>
      <c r="BF228" s="321">
        <f>_xlfn.IFNA(VLOOKUP($B228,'B-LogEmaxOverpEC50'!$A:$AL,MATCH(BF$1,'B-LogEmaxOverpEC50'!$A$1:$AL$1,0),FALSE),"")</f>
        <v>10.827065162312126</v>
      </c>
      <c r="BG228" s="321" t="str">
        <f>_xlfn.IFNA(VLOOKUP($B228,'B-LogEmaxOverpEC50'!$A:$AL,MATCH(BG$1,'B-LogEmaxOverpEC50'!$A$1:$AL$1,0),FALSE),"")</f>
        <v/>
      </c>
      <c r="BH228" s="321" t="str">
        <f>_xlfn.IFNA(VLOOKUP($B228,'B-LogEmaxOverpEC50'!$A:$AL,MATCH(BH$1,'B-LogEmaxOverpEC50'!$A$1:$AL$1,0),FALSE),"")</f>
        <v/>
      </c>
      <c r="BI228" s="322">
        <f>_xlfn.IFNA(VLOOKUP($B228,'I-LogEmaxOverpEC50'!$A:$AR,MATCH(BI$1,'I-LogEmaxOverpEC50'!$A$1:$AR$1,0),FALSE),"")</f>
        <v>10.242711654091423</v>
      </c>
      <c r="BJ228" s="320">
        <f>_xlfn.IFNA(VLOOKUP($B228,'I-LogEmaxOverpEC50'!$A:$AR,MATCH(BJ$1,'I-LogEmaxOverpEC50'!$A$1:$AR$1,0),FALSE),"")</f>
        <v>10.137768440834057</v>
      </c>
      <c r="BK228" s="320" t="str">
        <f>_xlfn.IFNA(VLOOKUP($B228,'I-LogEmaxOverpEC50'!$A:$AR,MATCH(BK$1,'I-LogEmaxOverpEC50'!$A$1:$AR$1,0),FALSE),"")</f>
        <v/>
      </c>
      <c r="BL228" s="320" t="str">
        <f>_xlfn.IFNA(VLOOKUP($B228,'I-LogEmaxOverpEC50'!$A:$AR,MATCH(BL$1,'I-LogEmaxOverpEC50'!$A$1:$AR$1,0),FALSE),"")</f>
        <v/>
      </c>
      <c r="BM228" s="320" t="str">
        <f>_xlfn.IFNA(VLOOKUP($B228,'I-LogEmaxOverpEC50'!$A:$AR,MATCH(BM$1,'I-LogEmaxOverpEC50'!$A$1:$AR$1,0),FALSE),"")</f>
        <v/>
      </c>
      <c r="BN228" s="320" t="str">
        <f>_xlfn.IFNA(VLOOKUP($B228,'I-LogEmaxOverpEC50'!$A:$AR,MATCH(BN$1,'I-LogEmaxOverpEC50'!$A$1:$AR$1,0),FALSE),"")</f>
        <v/>
      </c>
      <c r="BO228" s="320" t="str">
        <f>_xlfn.IFNA(VLOOKUP($B228,'I-LogEmaxOverpEC50'!$A:$AR,MATCH(BO$1,'I-LogEmaxOverpEC50'!$A$1:$AR$1,0),FALSE),"")</f>
        <v/>
      </c>
      <c r="BP228" s="320" t="str">
        <f>_xlfn.IFNA(VLOOKUP($B228,'I-LogEmaxOverpEC50'!$A:$AR,MATCH(BP$1,'I-LogEmaxOverpEC50'!$A$1:$AR$1,0),FALSE),"")</f>
        <v/>
      </c>
      <c r="BQ228" s="320" t="str">
        <f>_xlfn.IFNA(VLOOKUP($B228,'I-LogEmaxOverpEC50'!$A:$AR,MATCH(BQ$1,'I-LogEmaxOverpEC50'!$A$1:$AR$1,0),FALSE),"")</f>
        <v/>
      </c>
      <c r="BR228" s="320" t="str">
        <f>_xlfn.IFNA(VLOOKUP($B228,'I-LogEmaxOverpEC50'!$A:$AR,MATCH(BR$1,'I-LogEmaxOverpEC50'!$A$1:$AR$1,0),FALSE),"")</f>
        <v/>
      </c>
      <c r="BS228" s="320" t="str">
        <f>_xlfn.IFNA(VLOOKUP($B228,'I-LogEmaxOverpEC50'!$A:$AR,MATCH(BS$1,'I-LogEmaxOverpEC50'!$A$1:$AR$1,0),FALSE),"")</f>
        <v/>
      </c>
      <c r="BT228" s="320" t="str">
        <f>_xlfn.IFNA(VLOOKUP($B228,'I-LogEmaxOverpEC50'!$A:$AR,MATCH(BT$1,'I-LogEmaxOverpEC50'!$A$1:$AR$1,0),FALSE),"")</f>
        <v/>
      </c>
      <c r="BU228" s="320" t="str">
        <f>_xlfn.IFNA(VLOOKUP($B228,'I-LogEmaxOverpEC50'!$A:$AR,MATCH(BU$1,'I-LogEmaxOverpEC50'!$A$1:$AR$1,0),FALSE),"")</f>
        <v/>
      </c>
      <c r="BV228" s="114" t="e" cm="1">
        <f t="array" ref="BV228">_xlfn.IFS(AND($C228="A",_xlfn.CONCAT(F228:G228)&lt;&gt;"",$A228=1),"x",AND($C228="A",_xlfn.CONCAT(F228:G228)="",$A228=1),"-",$A$1&lt;&gt;"","")</f>
        <v>#N/A</v>
      </c>
      <c r="BW228" s="113" t="e" cm="1">
        <f t="array" ref="BW228">_xlfn.IFS(AND($C228="A",_xlfn.CONCAT(H228:L228)&lt;&gt;"",$A228=1),"x",AND($C228="A",_xlfn.CONCAT(H228:L228)="",$A228=1),"-",$A$1&lt;&gt;"","")</f>
        <v>#N/A</v>
      </c>
      <c r="BX228" s="113" t="e" cm="1">
        <f t="array" ref="BX228">_xlfn.IFS(AND($C228="A",_xlfn.CONCAT(M228:P228)&lt;&gt;"",$A228=1),"x",AND($C228="A",_xlfn.CONCAT(M228:P228)="",$A228=1),"-",$A$1&lt;&gt;"","")</f>
        <v>#N/A</v>
      </c>
      <c r="BY228" s="113" t="e" cm="1">
        <f t="array" ref="BY228">_xlfn.IFS(AND($C228="A",_xlfn.CONCAT(Q228:R228)&lt;&gt;"",$A228=1),"x",AND($C228="A",_xlfn.CONCAT(Q228:R228)="",$A228=1),"-",$A$1&lt;&gt;"","")</f>
        <v>#N/A</v>
      </c>
      <c r="BZ228" s="121" t="e">
        <f t="shared" si="130"/>
        <v>#N/A</v>
      </c>
      <c r="CA228" s="120" t="e">
        <f t="shared" si="131"/>
        <v>#N/A</v>
      </c>
      <c r="CB228" s="120" t="e">
        <f t="shared" si="132"/>
        <v>#N/A</v>
      </c>
      <c r="CC228" s="120" t="e">
        <f t="shared" si="133"/>
        <v>#N/A</v>
      </c>
      <c r="CD228" s="121" t="str">
        <f t="shared" si="134"/>
        <v/>
      </c>
      <c r="CE228" s="120" t="e">
        <f t="shared" si="135"/>
        <v>#N/A</v>
      </c>
      <c r="CF228" s="120" t="e">
        <f t="shared" si="136"/>
        <v>#N/A</v>
      </c>
      <c r="CG228" s="120" t="e">
        <f t="shared" si="137"/>
        <v>#N/A</v>
      </c>
      <c r="CH228" s="120" t="e">
        <f t="shared" si="138"/>
        <v>#N/A</v>
      </c>
      <c r="CI228" s="120" t="e">
        <f t="shared" si="139"/>
        <v>#N/A</v>
      </c>
    </row>
    <row r="229" spans="1:87" x14ac:dyDescent="0.2">
      <c r="A229" s="311" cm="1">
        <f t="array" ref="A229">_xlfn.IFS(SUM(F229:R229)&gt;0,1,Z229&gt;0,2,TRUE,3)</f>
        <v>2</v>
      </c>
      <c r="B229" s="311" t="s">
        <v>1170</v>
      </c>
      <c r="C229" s="311" t="str">
        <f>_xlfn.XLOOKUP(B229,RecNamesAll!A:A,RecNamesAll!E:E)</f>
        <v>B1</v>
      </c>
      <c r="D229" s="311" t="str">
        <f>_xlfn.XLOOKUP(B229,RecNamesAll!A:A,RecNamesAll!C:C)</f>
        <v>GHRH</v>
      </c>
      <c r="F229" s="312" t="str">
        <f t="shared" si="105"/>
        <v/>
      </c>
      <c r="G229" s="313" t="str">
        <f t="shared" si="106"/>
        <v/>
      </c>
      <c r="H229" s="312" t="str">
        <f t="shared" si="107"/>
        <v/>
      </c>
      <c r="I229" s="313" t="str">
        <f t="shared" si="108"/>
        <v/>
      </c>
      <c r="J229" s="313" t="str">
        <f t="shared" si="109"/>
        <v/>
      </c>
      <c r="K229" s="313" t="str">
        <f t="shared" si="110"/>
        <v/>
      </c>
      <c r="L229" s="313" t="str">
        <f t="shared" si="111"/>
        <v/>
      </c>
      <c r="M229" s="312" t="str">
        <f t="shared" si="112"/>
        <v/>
      </c>
      <c r="N229" s="313" t="str">
        <f t="shared" si="113"/>
        <v/>
      </c>
      <c r="O229" s="313" t="str">
        <f t="shared" si="114"/>
        <v/>
      </c>
      <c r="P229" s="313" t="str">
        <f t="shared" si="115"/>
        <v/>
      </c>
      <c r="Q229" s="312" t="str">
        <f t="shared" si="116"/>
        <v/>
      </c>
      <c r="R229" s="313" t="str">
        <f t="shared" si="117"/>
        <v/>
      </c>
      <c r="S229" s="314" t="str">
        <f t="shared" si="118"/>
        <v/>
      </c>
      <c r="T229" s="315" t="str">
        <f t="shared" si="119"/>
        <v>B1</v>
      </c>
      <c r="U229" s="311" t="str">
        <f t="shared" si="120"/>
        <v>GHRH</v>
      </c>
      <c r="V229" s="316">
        <f>IF(VLOOKUP($B229,GtP!$A:$AA,MATCH("Gs_0-2",GtP!$A$1:$AA$1,0),FALSE)=0,"",VLOOKUP($B229,GtP!$A:$AA,MATCH("Gs_0-2",GtP!$A$1:$AA$1,0),FALSE))</f>
        <v>1</v>
      </c>
      <c r="W229" s="317" t="str">
        <f>IF(VLOOKUP($B229,GtP!$A:$AA,MATCH("Gi/o_0-2",GtP!$A$1:$AA$1,0),FALSE)=0,"",VLOOKUP($B229,GtP!$A:$AA,MATCH("Gi/o_0-2",GtP!$A$1:$AA$1,0),FALSE))</f>
        <v/>
      </c>
      <c r="X229" s="317" t="str">
        <f>IF(VLOOKUP($B229,GtP!$A:$AA,MATCH("Gq/11_0-2",GtP!$A$1:$AA$1,0),FALSE)=0,"",VLOOKUP($B229,GtP!$A:$AA,MATCH("Gq/11_0-2",GtP!$A$1:$AA$1,0),FALSE))</f>
        <v/>
      </c>
      <c r="Y229" s="317" t="str">
        <f>IF(VLOOKUP($B229,GtP!$A:$AA,MATCH("G12/13_0-2",GtP!$A$1:$AA$1,0),FALSE)=0,"",VLOOKUP($B229,GtP!$A:$AA,MATCH("G12/13_0-2",GtP!$A$1:$AA$1,0),FALSE))</f>
        <v/>
      </c>
      <c r="Z229" s="318">
        <f t="shared" si="121"/>
        <v>1</v>
      </c>
      <c r="AA229" s="317">
        <f t="shared" si="122"/>
        <v>1</v>
      </c>
      <c r="AB229" s="317" t="str">
        <f t="shared" si="123"/>
        <v/>
      </c>
      <c r="AC229" s="317" t="str">
        <f t="shared" si="124"/>
        <v/>
      </c>
      <c r="AD229" s="317" t="str">
        <f t="shared" si="125"/>
        <v/>
      </c>
      <c r="AE229" s="315" t="str">
        <f t="shared" si="126"/>
        <v/>
      </c>
      <c r="AF229" s="311" t="str">
        <f t="shared" si="127"/>
        <v/>
      </c>
      <c r="AG229" s="311" t="str">
        <f t="shared" si="128"/>
        <v/>
      </c>
      <c r="AH229" s="311" t="str">
        <f t="shared" si="129"/>
        <v/>
      </c>
      <c r="AI229" s="316" t="str">
        <f>_xlfn.CONCAT(IF(AV229="","-","B"),IF(BI229="","-","I"),VLOOKUP($B229,GtP!$A:$BB,MATCH("Gs_0-1",GtP!$A$1:$BB$1,0),FALSE))</f>
        <v>--G</v>
      </c>
      <c r="AJ229" s="317" t="str">
        <f>_xlfn.CONCAT(IF(AW229="","-","B"),IF(BJ229="","-","I"),VLOOKUP($B229,GtP!$A:$BB,MATCH("Gs_0-1",GtP!$A$1:$BB$1,0),FALSE))</f>
        <v>--G</v>
      </c>
      <c r="AK229" s="317" t="str">
        <f>_xlfn.CONCAT(IF(AX229="","-","B"),IF(BK229="","-","I"),VLOOKUP($B229,GtP!$A:$BB,MATCH("Gi/o_0-1",GtP!$A$1:$BB$1,0),FALSE))</f>
        <v>---</v>
      </c>
      <c r="AL229" s="317" t="str">
        <f>_xlfn.CONCAT(IF(AY229="","-","B"),IF(BL229="","-","I"),VLOOKUP($B229,GtP!$A:$BB,MATCH("Gi/o_0-1",GtP!$A$1:$BB$1,0),FALSE))</f>
        <v>---</v>
      </c>
      <c r="AM229" s="317" t="str">
        <f>_xlfn.CONCAT(IF(AZ229="","-","B"),IF(BM229="","-","I"),VLOOKUP($B229,GtP!$A:$BB,MATCH("Gi/o_0-1",GtP!$A$1:$BB$1,0),FALSE))</f>
        <v>---</v>
      </c>
      <c r="AN229" s="317" t="str">
        <f>_xlfn.CONCAT(IF(BA229="","-","B"),IF(BN229="","-","I"),VLOOKUP($B229,GtP!$A:$BB,MATCH("Gi/o_0-1",GtP!$A$1:$BB$1,0),FALSE))</f>
        <v>---</v>
      </c>
      <c r="AO229" s="317" t="str">
        <f>_xlfn.CONCAT(IF(BB229="","-","B"),IF(BO229="","-","I"),VLOOKUP($B229,GtP!$A:$BB,MATCH("Gi/o_0-1",GtP!$A$1:$BB$1,0),FALSE))</f>
        <v>---</v>
      </c>
      <c r="AP229" s="317" t="str">
        <f>_xlfn.CONCAT(IF(BC229="","-","B"),IF(BP229="","-","I"),VLOOKUP($B229,GtP!$A:$BB,MATCH("Gq/11_0-1",GtP!$A$1:$BB$1,0),FALSE))</f>
        <v>---</v>
      </c>
      <c r="AQ229" s="317" t="str">
        <f>_xlfn.CONCAT(IF(BD229="","-","B"),IF(BQ229="","-","I"),VLOOKUP($B229,GtP!$A:$BB,MATCH("Gq/11_0-1",GtP!$A$1:$BB$1,0),FALSE))</f>
        <v>---</v>
      </c>
      <c r="AR229" s="317" t="str">
        <f>_xlfn.CONCAT(IF(BE229="","-","B"),IF(BR229="","-","I"),VLOOKUP($B229,GtP!$A:$BB,MATCH("Gq/11_0-1",GtP!$A$1:$BB$1,0),FALSE))</f>
        <v>---</v>
      </c>
      <c r="AS229" s="317" t="str">
        <f>_xlfn.CONCAT(IF(BF229="","-","B"),IF(BS229="","-","I"),VLOOKUP($B229,GtP!$A:$BB,MATCH("Gq/11_0-1",GtP!$A$1:$BB$1,0),FALSE))</f>
        <v>---</v>
      </c>
      <c r="AT229" s="317" t="str">
        <f>_xlfn.CONCAT(IF(BG229="","-","B"),IF(BT229="","-","I"),VLOOKUP($B229,GtP!$A:$BB,MATCH("G12/13_0-1",GtP!$A$1:$BB$1,0),FALSE))</f>
        <v>---</v>
      </c>
      <c r="AU229" s="317" t="str">
        <f>_xlfn.CONCAT(IF(BH229="","-","B"),IF(BU229="","-","I"),VLOOKUP($B229,GtP!$A:$BB,MATCH("G12/13_0-1",GtP!$A$1:$BB$1,0),FALSE))</f>
        <v>---</v>
      </c>
      <c r="AV229" s="319" t="str">
        <f>_xlfn.IFNA(VLOOKUP($B229,'B-LogEmaxOverpEC50'!$A:$AL,MATCH(AV$1,'B-LogEmaxOverpEC50'!$A$1:$AL$1,0),FALSE),"")</f>
        <v/>
      </c>
      <c r="AX229" s="321" t="str">
        <f>_xlfn.IFNA(VLOOKUP($B229,'B-LogEmaxOverpEC50'!$A:$AL,MATCH(AX$1,'B-LogEmaxOverpEC50'!$A$1:$AL$1,0),FALSE),"")</f>
        <v/>
      </c>
      <c r="AY229" s="321" t="str">
        <f>_xlfn.IFNA(VLOOKUP($B229,'B-LogEmaxOverpEC50'!$A:$AL,MATCH(AY$1,'B-LogEmaxOverpEC50'!$A$1:$AL$1,0),FALSE),"")</f>
        <v/>
      </c>
      <c r="AZ229" s="321" t="str">
        <f>_xlfn.IFNA(VLOOKUP($B229,'B-LogEmaxOverpEC50'!$A:$AL,MATCH(AZ$1,'B-LogEmaxOverpEC50'!$A$1:$AL$1,0),FALSE),"")</f>
        <v/>
      </c>
      <c r="BA229" s="321" t="str">
        <f>_xlfn.IFNA(VLOOKUP($B229,'B-LogEmaxOverpEC50'!$A:$AL,MATCH(BA$1,'B-LogEmaxOverpEC50'!$A$1:$AL$1,0),FALSE),"")</f>
        <v/>
      </c>
      <c r="BB229" s="321" t="str">
        <f>_xlfn.IFNA(VLOOKUP($B229,'B-LogEmaxOverpEC50'!$A:$AL,MATCH(BB$1,'B-LogEmaxOverpEC50'!$A$1:$AL$1,0),FALSE),"")</f>
        <v/>
      </c>
      <c r="BC229" s="321" t="str">
        <f>_xlfn.IFNA(VLOOKUP($B229,'B-LogEmaxOverpEC50'!$A:$AL,MATCH(BC$1,'B-LogEmaxOverpEC50'!$A$1:$AL$1,0),FALSE),"")</f>
        <v/>
      </c>
      <c r="BD229" s="321" t="str">
        <f>_xlfn.IFNA(VLOOKUP($B229,'B-LogEmaxOverpEC50'!$A:$AL,MATCH(BD$1,'B-LogEmaxOverpEC50'!$A$1:$AL$1,0),FALSE),"")</f>
        <v/>
      </c>
      <c r="BE229" s="321" t="str">
        <f>_xlfn.IFNA(VLOOKUP($B229,'B-LogEmaxOverpEC50'!$A:$AL,MATCH(BE$1,'B-LogEmaxOverpEC50'!$A$1:$AL$1,0),FALSE),"")</f>
        <v/>
      </c>
      <c r="BF229" s="321" t="str">
        <f>_xlfn.IFNA(VLOOKUP($B229,'B-LogEmaxOverpEC50'!$A:$AL,MATCH(BF$1,'B-LogEmaxOverpEC50'!$A$1:$AL$1,0),FALSE),"")</f>
        <v/>
      </c>
      <c r="BG229" s="321" t="str">
        <f>_xlfn.IFNA(VLOOKUP($B229,'B-LogEmaxOverpEC50'!$A:$AL,MATCH(BG$1,'B-LogEmaxOverpEC50'!$A$1:$AL$1,0),FALSE),"")</f>
        <v/>
      </c>
      <c r="BH229" s="321" t="str">
        <f>_xlfn.IFNA(VLOOKUP($B229,'B-LogEmaxOverpEC50'!$A:$AL,MATCH(BH$1,'B-LogEmaxOverpEC50'!$A$1:$AL$1,0),FALSE),"")</f>
        <v/>
      </c>
      <c r="BI229" s="322" t="str">
        <f>_xlfn.IFNA(VLOOKUP($B229,'I-LogEmaxOverpEC50'!$A:$AR,MATCH(BI$1,'I-LogEmaxOverpEC50'!$A$1:$AR$1,0),FALSE),"")</f>
        <v/>
      </c>
      <c r="BJ229" s="320" t="str">
        <f>_xlfn.IFNA(VLOOKUP($B229,'I-LogEmaxOverpEC50'!$A:$AR,MATCH(BJ$1,'I-LogEmaxOverpEC50'!$A$1:$AR$1,0),FALSE),"")</f>
        <v/>
      </c>
      <c r="BK229" s="320" t="str">
        <f>_xlfn.IFNA(VLOOKUP($B229,'I-LogEmaxOverpEC50'!$A:$AR,MATCH(BK$1,'I-LogEmaxOverpEC50'!$A$1:$AR$1,0),FALSE),"")</f>
        <v/>
      </c>
      <c r="BL229" s="320" t="str">
        <f>_xlfn.IFNA(VLOOKUP($B229,'I-LogEmaxOverpEC50'!$A:$AR,MATCH(BL$1,'I-LogEmaxOverpEC50'!$A$1:$AR$1,0),FALSE),"")</f>
        <v/>
      </c>
      <c r="BM229" s="320" t="str">
        <f>_xlfn.IFNA(VLOOKUP($B229,'I-LogEmaxOverpEC50'!$A:$AR,MATCH(BM$1,'I-LogEmaxOverpEC50'!$A$1:$AR$1,0),FALSE),"")</f>
        <v/>
      </c>
      <c r="BN229" s="320" t="str">
        <f>_xlfn.IFNA(VLOOKUP($B229,'I-LogEmaxOverpEC50'!$A:$AR,MATCH(BN$1,'I-LogEmaxOverpEC50'!$A$1:$AR$1,0),FALSE),"")</f>
        <v/>
      </c>
      <c r="BO229" s="320" t="str">
        <f>_xlfn.IFNA(VLOOKUP($B229,'I-LogEmaxOverpEC50'!$A:$AR,MATCH(BO$1,'I-LogEmaxOverpEC50'!$A$1:$AR$1,0),FALSE),"")</f>
        <v/>
      </c>
      <c r="BP229" s="320" t="str">
        <f>_xlfn.IFNA(VLOOKUP($B229,'I-LogEmaxOverpEC50'!$A:$AR,MATCH(BP$1,'I-LogEmaxOverpEC50'!$A$1:$AR$1,0),FALSE),"")</f>
        <v/>
      </c>
      <c r="BQ229" s="320" t="str">
        <f>_xlfn.IFNA(VLOOKUP($B229,'I-LogEmaxOverpEC50'!$A:$AR,MATCH(BQ$1,'I-LogEmaxOverpEC50'!$A$1:$AR$1,0),FALSE),"")</f>
        <v/>
      </c>
      <c r="BR229" s="320" t="str">
        <f>_xlfn.IFNA(VLOOKUP($B229,'I-LogEmaxOverpEC50'!$A:$AR,MATCH(BR$1,'I-LogEmaxOverpEC50'!$A$1:$AR$1,0),FALSE),"")</f>
        <v/>
      </c>
      <c r="BS229" s="320" t="str">
        <f>_xlfn.IFNA(VLOOKUP($B229,'I-LogEmaxOverpEC50'!$A:$AR,MATCH(BS$1,'I-LogEmaxOverpEC50'!$A$1:$AR$1,0),FALSE),"")</f>
        <v/>
      </c>
      <c r="BT229" s="320" t="str">
        <f>_xlfn.IFNA(VLOOKUP($B229,'I-LogEmaxOverpEC50'!$A:$AR,MATCH(BT$1,'I-LogEmaxOverpEC50'!$A$1:$AR$1,0),FALSE),"")</f>
        <v/>
      </c>
      <c r="BU229" s="320" t="str">
        <f>_xlfn.IFNA(VLOOKUP($B229,'I-LogEmaxOverpEC50'!$A:$AR,MATCH(BU$1,'I-LogEmaxOverpEC50'!$A$1:$AR$1,0),FALSE),"")</f>
        <v/>
      </c>
      <c r="BV229" s="114" t="str" cm="1">
        <f t="array" ref="BV229">_xlfn.IFS(AND($C229="A",_xlfn.CONCAT(F229:G229)&lt;&gt;"",$A229=1),"x",AND($C229="A",_xlfn.CONCAT(F229:G229)="",$A229=1),"-",$A$1&lt;&gt;"","")</f>
        <v/>
      </c>
      <c r="BW229" s="113" t="str" cm="1">
        <f t="array" ref="BW229">_xlfn.IFS(AND($C229="A",_xlfn.CONCAT(H229:L229)&lt;&gt;"",$A229=1),"x",AND($C229="A",_xlfn.CONCAT(H229:L229)="",$A229=1),"-",$A$1&lt;&gt;"","")</f>
        <v/>
      </c>
      <c r="BX229" s="113" t="str" cm="1">
        <f t="array" ref="BX229">_xlfn.IFS(AND($C229="A",_xlfn.CONCAT(M229:P229)&lt;&gt;"",$A229=1),"x",AND($C229="A",_xlfn.CONCAT(M229:P229)="",$A229=1),"-",$A$1&lt;&gt;"","")</f>
        <v/>
      </c>
      <c r="BY229" s="113" t="str" cm="1">
        <f t="array" ref="BY229">_xlfn.IFS(AND($C229="A",_xlfn.CONCAT(Q229:R229)&lt;&gt;"",$A229=1),"x",AND($C229="A",_xlfn.CONCAT(Q229:R229)="",$A229=1),"-",$A$1&lt;&gt;"","")</f>
        <v/>
      </c>
      <c r="BZ229" s="121" t="str">
        <f t="shared" si="130"/>
        <v/>
      </c>
      <c r="CA229" s="120" t="str">
        <f t="shared" si="131"/>
        <v/>
      </c>
      <c r="CB229" s="120" t="str">
        <f t="shared" si="132"/>
        <v/>
      </c>
      <c r="CC229" s="120" t="str">
        <f t="shared" si="133"/>
        <v/>
      </c>
      <c r="CD229" s="121" t="str">
        <f t="shared" si="134"/>
        <v/>
      </c>
      <c r="CE229" s="120" t="str">
        <f t="shared" si="135"/>
        <v/>
      </c>
      <c r="CF229" s="120" t="str">
        <f t="shared" si="136"/>
        <v/>
      </c>
      <c r="CG229" s="120" t="str">
        <f t="shared" si="137"/>
        <v/>
      </c>
      <c r="CH229" s="120" t="str">
        <f t="shared" si="138"/>
        <v/>
      </c>
      <c r="CI229" s="120" t="str">
        <f t="shared" si="139"/>
        <v/>
      </c>
    </row>
    <row r="230" spans="1:87" x14ac:dyDescent="0.2">
      <c r="A230" s="311" cm="1">
        <f t="array" ref="A230">_xlfn.IFS(SUM(F230:R230)&gt;0,1,Z230&gt;0,2,TRUE,3)</f>
        <v>2</v>
      </c>
      <c r="B230" s="311" t="s">
        <v>729</v>
      </c>
      <c r="C230" s="311" t="str">
        <f>_xlfn.XLOOKUP(B230,RecNamesAll!A:A,RecNamesAll!E:E)</f>
        <v>B1</v>
      </c>
      <c r="D230" s="311" t="str">
        <f>_xlfn.XLOOKUP(B230,RecNamesAll!A:A,RecNamesAll!C:C)</f>
        <v>Secretin</v>
      </c>
      <c r="F230" s="312" t="str">
        <f t="shared" si="105"/>
        <v/>
      </c>
      <c r="G230" s="313" t="str">
        <f t="shared" si="106"/>
        <v/>
      </c>
      <c r="H230" s="312" t="str">
        <f t="shared" si="107"/>
        <v/>
      </c>
      <c r="I230" s="313" t="str">
        <f t="shared" si="108"/>
        <v/>
      </c>
      <c r="J230" s="313" t="str">
        <f t="shared" si="109"/>
        <v/>
      </c>
      <c r="K230" s="313" t="str">
        <f t="shared" si="110"/>
        <v/>
      </c>
      <c r="L230" s="313" t="str">
        <f t="shared" si="111"/>
        <v/>
      </c>
      <c r="M230" s="312" t="str">
        <f t="shared" si="112"/>
        <v/>
      </c>
      <c r="N230" s="313" t="str">
        <f t="shared" si="113"/>
        <v/>
      </c>
      <c r="O230" s="313" t="str">
        <f t="shared" si="114"/>
        <v/>
      </c>
      <c r="P230" s="313" t="str">
        <f t="shared" si="115"/>
        <v/>
      </c>
      <c r="Q230" s="312" t="str">
        <f t="shared" si="116"/>
        <v/>
      </c>
      <c r="R230" s="313" t="str">
        <f t="shared" si="117"/>
        <v/>
      </c>
      <c r="S230" s="314" t="str">
        <f t="shared" si="118"/>
        <v/>
      </c>
      <c r="T230" s="315" t="str">
        <f t="shared" si="119"/>
        <v>B1</v>
      </c>
      <c r="U230" s="311" t="str">
        <f t="shared" si="120"/>
        <v>Secretin</v>
      </c>
      <c r="V230" s="316">
        <f>IF(VLOOKUP($B230,GtP!$A:$AA,MATCH("Gs_0-2",GtP!$A$1:$AA$1,0),FALSE)=0,"",VLOOKUP($B230,GtP!$A:$AA,MATCH("Gs_0-2",GtP!$A$1:$AA$1,0),FALSE))</f>
        <v>1</v>
      </c>
      <c r="W230" s="317" t="str">
        <f>IF(VLOOKUP($B230,GtP!$A:$AA,MATCH("Gi/o_0-2",GtP!$A$1:$AA$1,0),FALSE)=0,"",VLOOKUP($B230,GtP!$A:$AA,MATCH("Gi/o_0-2",GtP!$A$1:$AA$1,0),FALSE))</f>
        <v/>
      </c>
      <c r="X230" s="317" t="str">
        <f>IF(VLOOKUP($B230,GtP!$A:$AA,MATCH("Gq/11_0-2",GtP!$A$1:$AA$1,0),FALSE)=0,"",VLOOKUP($B230,GtP!$A:$AA,MATCH("Gq/11_0-2",GtP!$A$1:$AA$1,0),FALSE))</f>
        <v/>
      </c>
      <c r="Y230" s="317" t="str">
        <f>IF(VLOOKUP($B230,GtP!$A:$AA,MATCH("G12/13_0-2",GtP!$A$1:$AA$1,0),FALSE)=0,"",VLOOKUP($B230,GtP!$A:$AA,MATCH("G12/13_0-2",GtP!$A$1:$AA$1,0),FALSE))</f>
        <v/>
      </c>
      <c r="Z230" s="318">
        <f t="shared" si="121"/>
        <v>1</v>
      </c>
      <c r="AA230" s="317">
        <f t="shared" si="122"/>
        <v>1</v>
      </c>
      <c r="AB230" s="317" t="str">
        <f t="shared" si="123"/>
        <v/>
      </c>
      <c r="AC230" s="317" t="str">
        <f t="shared" si="124"/>
        <v/>
      </c>
      <c r="AD230" s="317" t="str">
        <f t="shared" si="125"/>
        <v/>
      </c>
      <c r="AE230" s="315" t="str">
        <f t="shared" si="126"/>
        <v/>
      </c>
      <c r="AF230" s="311" t="str">
        <f t="shared" si="127"/>
        <v/>
      </c>
      <c r="AG230" s="311" t="str">
        <f t="shared" si="128"/>
        <v/>
      </c>
      <c r="AH230" s="311" t="str">
        <f t="shared" si="129"/>
        <v/>
      </c>
      <c r="AI230" s="316" t="str">
        <f>_xlfn.CONCAT(IF(AV230="","-","B"),IF(BI230="","-","I"),VLOOKUP($B230,GtP!$A:$BB,MATCH("Gs_0-1",GtP!$A$1:$BB$1,0),FALSE))</f>
        <v>--G</v>
      </c>
      <c r="AJ230" s="317" t="str">
        <f>_xlfn.CONCAT(IF(AW230="","-","B"),IF(BJ230="","-","I"),VLOOKUP($B230,GtP!$A:$BB,MATCH("Gs_0-1",GtP!$A$1:$BB$1,0),FALSE))</f>
        <v>--G</v>
      </c>
      <c r="AK230" s="317" t="str">
        <f>_xlfn.CONCAT(IF(AX230="","-","B"),IF(BK230="","-","I"),VLOOKUP($B230,GtP!$A:$BB,MATCH("Gi/o_0-1",GtP!$A$1:$BB$1,0),FALSE))</f>
        <v>---</v>
      </c>
      <c r="AL230" s="317" t="str">
        <f>_xlfn.CONCAT(IF(AY230="","-","B"),IF(BL230="","-","I"),VLOOKUP($B230,GtP!$A:$BB,MATCH("Gi/o_0-1",GtP!$A$1:$BB$1,0),FALSE))</f>
        <v>---</v>
      </c>
      <c r="AM230" s="317" t="str">
        <f>_xlfn.CONCAT(IF(AZ230="","-","B"),IF(BM230="","-","I"),VLOOKUP($B230,GtP!$A:$BB,MATCH("Gi/o_0-1",GtP!$A$1:$BB$1,0),FALSE))</f>
        <v>---</v>
      </c>
      <c r="AN230" s="317" t="str">
        <f>_xlfn.CONCAT(IF(BA230="","-","B"),IF(BN230="","-","I"),VLOOKUP($B230,GtP!$A:$BB,MATCH("Gi/o_0-1",GtP!$A$1:$BB$1,0),FALSE))</f>
        <v>---</v>
      </c>
      <c r="AO230" s="317" t="str">
        <f>_xlfn.CONCAT(IF(BB230="","-","B"),IF(BO230="","-","I"),VLOOKUP($B230,GtP!$A:$BB,MATCH("Gi/o_0-1",GtP!$A$1:$BB$1,0),FALSE))</f>
        <v>---</v>
      </c>
      <c r="AP230" s="317" t="str">
        <f>_xlfn.CONCAT(IF(BC230="","-","B"),IF(BP230="","-","I"),VLOOKUP($B230,GtP!$A:$BB,MATCH("Gq/11_0-1",GtP!$A$1:$BB$1,0),FALSE))</f>
        <v>---</v>
      </c>
      <c r="AQ230" s="317" t="str">
        <f>_xlfn.CONCAT(IF(BD230="","-","B"),IF(BQ230="","-","I"),VLOOKUP($B230,GtP!$A:$BB,MATCH("Gq/11_0-1",GtP!$A$1:$BB$1,0),FALSE))</f>
        <v>---</v>
      </c>
      <c r="AR230" s="317" t="str">
        <f>_xlfn.CONCAT(IF(BE230="","-","B"),IF(BR230="","-","I"),VLOOKUP($B230,GtP!$A:$BB,MATCH("Gq/11_0-1",GtP!$A$1:$BB$1,0),FALSE))</f>
        <v>---</v>
      </c>
      <c r="AS230" s="317" t="str">
        <f>_xlfn.CONCAT(IF(BF230="","-","B"),IF(BS230="","-","I"),VLOOKUP($B230,GtP!$A:$BB,MATCH("Gq/11_0-1",GtP!$A$1:$BB$1,0),FALSE))</f>
        <v>---</v>
      </c>
      <c r="AT230" s="317" t="str">
        <f>_xlfn.CONCAT(IF(BG230="","-","B"),IF(BT230="","-","I"),VLOOKUP($B230,GtP!$A:$BB,MATCH("G12/13_0-1",GtP!$A$1:$BB$1,0),FALSE))</f>
        <v>---</v>
      </c>
      <c r="AU230" s="317" t="str">
        <f>_xlfn.CONCAT(IF(BH230="","-","B"),IF(BU230="","-","I"),VLOOKUP($B230,GtP!$A:$BB,MATCH("G12/13_0-1",GtP!$A$1:$BB$1,0),FALSE))</f>
        <v>---</v>
      </c>
      <c r="AV230" s="319" t="str">
        <f>_xlfn.IFNA(VLOOKUP($B230,'B-LogEmaxOverpEC50'!$A:$AL,MATCH(AV$1,'B-LogEmaxOverpEC50'!$A$1:$AL$1,0),FALSE),"")</f>
        <v/>
      </c>
      <c r="AX230" s="321" t="str">
        <f>_xlfn.IFNA(VLOOKUP($B230,'B-LogEmaxOverpEC50'!$A:$AL,MATCH(AX$1,'B-LogEmaxOverpEC50'!$A$1:$AL$1,0),FALSE),"")</f>
        <v/>
      </c>
      <c r="AY230" s="321" t="str">
        <f>_xlfn.IFNA(VLOOKUP($B230,'B-LogEmaxOverpEC50'!$A:$AL,MATCH(AY$1,'B-LogEmaxOverpEC50'!$A$1:$AL$1,0),FALSE),"")</f>
        <v/>
      </c>
      <c r="AZ230" s="321" t="str">
        <f>_xlfn.IFNA(VLOOKUP($B230,'B-LogEmaxOverpEC50'!$A:$AL,MATCH(AZ$1,'B-LogEmaxOverpEC50'!$A$1:$AL$1,0),FALSE),"")</f>
        <v/>
      </c>
      <c r="BA230" s="321" t="str">
        <f>_xlfn.IFNA(VLOOKUP($B230,'B-LogEmaxOverpEC50'!$A:$AL,MATCH(BA$1,'B-LogEmaxOverpEC50'!$A$1:$AL$1,0),FALSE),"")</f>
        <v/>
      </c>
      <c r="BB230" s="321" t="str">
        <f>_xlfn.IFNA(VLOOKUP($B230,'B-LogEmaxOverpEC50'!$A:$AL,MATCH(BB$1,'B-LogEmaxOverpEC50'!$A$1:$AL$1,0),FALSE),"")</f>
        <v/>
      </c>
      <c r="BC230" s="321" t="str">
        <f>_xlfn.IFNA(VLOOKUP($B230,'B-LogEmaxOverpEC50'!$A:$AL,MATCH(BC$1,'B-LogEmaxOverpEC50'!$A$1:$AL$1,0),FALSE),"")</f>
        <v/>
      </c>
      <c r="BD230" s="321" t="str">
        <f>_xlfn.IFNA(VLOOKUP($B230,'B-LogEmaxOverpEC50'!$A:$AL,MATCH(BD$1,'B-LogEmaxOverpEC50'!$A$1:$AL$1,0),FALSE),"")</f>
        <v/>
      </c>
      <c r="BE230" s="321" t="str">
        <f>_xlfn.IFNA(VLOOKUP($B230,'B-LogEmaxOverpEC50'!$A:$AL,MATCH(BE$1,'B-LogEmaxOverpEC50'!$A$1:$AL$1,0),FALSE),"")</f>
        <v/>
      </c>
      <c r="BF230" s="321" t="str">
        <f>_xlfn.IFNA(VLOOKUP($B230,'B-LogEmaxOverpEC50'!$A:$AL,MATCH(BF$1,'B-LogEmaxOverpEC50'!$A$1:$AL$1,0),FALSE),"")</f>
        <v/>
      </c>
      <c r="BG230" s="321" t="str">
        <f>_xlfn.IFNA(VLOOKUP($B230,'B-LogEmaxOverpEC50'!$A:$AL,MATCH(BG$1,'B-LogEmaxOverpEC50'!$A$1:$AL$1,0),FALSE),"")</f>
        <v/>
      </c>
      <c r="BH230" s="321" t="str">
        <f>_xlfn.IFNA(VLOOKUP($B230,'B-LogEmaxOverpEC50'!$A:$AL,MATCH(BH$1,'B-LogEmaxOverpEC50'!$A$1:$AL$1,0),FALSE),"")</f>
        <v/>
      </c>
      <c r="BI230" s="322" t="str">
        <f>_xlfn.IFNA(VLOOKUP($B230,'I-LogEmaxOverpEC50'!$A:$AR,MATCH(BI$1,'I-LogEmaxOverpEC50'!$A$1:$AR$1,0),FALSE),"")</f>
        <v/>
      </c>
      <c r="BJ230" s="320" t="str">
        <f>_xlfn.IFNA(VLOOKUP($B230,'I-LogEmaxOverpEC50'!$A:$AR,MATCH(BJ$1,'I-LogEmaxOverpEC50'!$A$1:$AR$1,0),FALSE),"")</f>
        <v/>
      </c>
      <c r="BK230" s="320" t="str">
        <f>_xlfn.IFNA(VLOOKUP($B230,'I-LogEmaxOverpEC50'!$A:$AR,MATCH(BK$1,'I-LogEmaxOverpEC50'!$A$1:$AR$1,0),FALSE),"")</f>
        <v/>
      </c>
      <c r="BL230" s="320" t="str">
        <f>_xlfn.IFNA(VLOOKUP($B230,'I-LogEmaxOverpEC50'!$A:$AR,MATCH(BL$1,'I-LogEmaxOverpEC50'!$A$1:$AR$1,0),FALSE),"")</f>
        <v/>
      </c>
      <c r="BM230" s="320" t="str">
        <f>_xlfn.IFNA(VLOOKUP($B230,'I-LogEmaxOverpEC50'!$A:$AR,MATCH(BM$1,'I-LogEmaxOverpEC50'!$A$1:$AR$1,0),FALSE),"")</f>
        <v/>
      </c>
      <c r="BN230" s="320" t="str">
        <f>_xlfn.IFNA(VLOOKUP($B230,'I-LogEmaxOverpEC50'!$A:$AR,MATCH(BN$1,'I-LogEmaxOverpEC50'!$A$1:$AR$1,0),FALSE),"")</f>
        <v/>
      </c>
      <c r="BO230" s="320" t="str">
        <f>_xlfn.IFNA(VLOOKUP($B230,'I-LogEmaxOverpEC50'!$A:$AR,MATCH(BO$1,'I-LogEmaxOverpEC50'!$A$1:$AR$1,0),FALSE),"")</f>
        <v/>
      </c>
      <c r="BP230" s="320" t="str">
        <f>_xlfn.IFNA(VLOOKUP($B230,'I-LogEmaxOverpEC50'!$A:$AR,MATCH(BP$1,'I-LogEmaxOverpEC50'!$A$1:$AR$1,0),FALSE),"")</f>
        <v/>
      </c>
      <c r="BQ230" s="320" t="str">
        <f>_xlfn.IFNA(VLOOKUP($B230,'I-LogEmaxOverpEC50'!$A:$AR,MATCH(BQ$1,'I-LogEmaxOverpEC50'!$A$1:$AR$1,0),FALSE),"")</f>
        <v/>
      </c>
      <c r="BR230" s="320" t="str">
        <f>_xlfn.IFNA(VLOOKUP($B230,'I-LogEmaxOverpEC50'!$A:$AR,MATCH(BR$1,'I-LogEmaxOverpEC50'!$A$1:$AR$1,0),FALSE),"")</f>
        <v/>
      </c>
      <c r="BS230" s="320" t="str">
        <f>_xlfn.IFNA(VLOOKUP($B230,'I-LogEmaxOverpEC50'!$A:$AR,MATCH(BS$1,'I-LogEmaxOverpEC50'!$A$1:$AR$1,0),FALSE),"")</f>
        <v/>
      </c>
      <c r="BT230" s="320" t="str">
        <f>_xlfn.IFNA(VLOOKUP($B230,'I-LogEmaxOverpEC50'!$A:$AR,MATCH(BT$1,'I-LogEmaxOverpEC50'!$A$1:$AR$1,0),FALSE),"")</f>
        <v/>
      </c>
      <c r="BU230" s="320" t="str">
        <f>_xlfn.IFNA(VLOOKUP($B230,'I-LogEmaxOverpEC50'!$A:$AR,MATCH(BU$1,'I-LogEmaxOverpEC50'!$A$1:$AR$1,0),FALSE),"")</f>
        <v/>
      </c>
      <c r="BV230" s="114" t="str" cm="1">
        <f t="array" ref="BV230">_xlfn.IFS(AND($C230="A",_xlfn.CONCAT(F230:G230)&lt;&gt;"",$A230=1),"x",AND($C230="A",_xlfn.CONCAT(F230:G230)="",$A230=1),"-",$A$1&lt;&gt;"","")</f>
        <v/>
      </c>
      <c r="BW230" s="113" t="str" cm="1">
        <f t="array" ref="BW230">_xlfn.IFS(AND($C230="A",_xlfn.CONCAT(H230:L230)&lt;&gt;"",$A230=1),"x",AND($C230="A",_xlfn.CONCAT(H230:L230)="",$A230=1),"-",$A$1&lt;&gt;"","")</f>
        <v/>
      </c>
      <c r="BX230" s="113" t="str" cm="1">
        <f t="array" ref="BX230">_xlfn.IFS(AND($C230="A",_xlfn.CONCAT(M230:P230)&lt;&gt;"",$A230=1),"x",AND($C230="A",_xlfn.CONCAT(M230:P230)="",$A230=1),"-",$A$1&lt;&gt;"","")</f>
        <v/>
      </c>
      <c r="BY230" s="113" t="str" cm="1">
        <f t="array" ref="BY230">_xlfn.IFS(AND($C230="A",_xlfn.CONCAT(Q230:R230)&lt;&gt;"",$A230=1),"x",AND($C230="A",_xlfn.CONCAT(Q230:R230)="",$A230=1),"-",$A$1&lt;&gt;"","")</f>
        <v/>
      </c>
      <c r="BZ230" s="121" t="str">
        <f t="shared" si="130"/>
        <v/>
      </c>
      <c r="CA230" s="120" t="str">
        <f t="shared" si="131"/>
        <v/>
      </c>
      <c r="CB230" s="120" t="str">
        <f t="shared" si="132"/>
        <v/>
      </c>
      <c r="CC230" s="120" t="str">
        <f t="shared" si="133"/>
        <v/>
      </c>
      <c r="CD230" s="121" t="str">
        <f t="shared" si="134"/>
        <v/>
      </c>
      <c r="CE230" s="120" t="str">
        <f t="shared" si="135"/>
        <v/>
      </c>
      <c r="CF230" s="120" t="str">
        <f t="shared" si="136"/>
        <v/>
      </c>
      <c r="CG230" s="120" t="str">
        <f t="shared" si="137"/>
        <v/>
      </c>
      <c r="CH230" s="120" t="str">
        <f t="shared" si="138"/>
        <v/>
      </c>
      <c r="CI230" s="120" t="str">
        <f t="shared" si="139"/>
        <v/>
      </c>
    </row>
    <row r="231" spans="1:87" x14ac:dyDescent="0.2">
      <c r="A231" s="311" cm="1">
        <f t="array" ref="A231">_xlfn.IFS(SUM(F231:R231)&gt;0,1,Z231&gt;0,2,TRUE,3)</f>
        <v>2</v>
      </c>
      <c r="B231" s="311" t="s">
        <v>661</v>
      </c>
      <c r="C231" s="311" t="str">
        <f>_xlfn.XLOOKUP(B231,RecNamesAll!A:A,RecNamesAll!E:E)</f>
        <v>B1</v>
      </c>
      <c r="D231" s="311" t="str">
        <f>_xlfn.XLOOKUP(B231,RecNamesAll!A:A,RecNamesAll!C:C)</f>
        <v>VPAC2</v>
      </c>
      <c r="F231" s="312" t="str">
        <f t="shared" si="105"/>
        <v/>
      </c>
      <c r="G231" s="313" t="str">
        <f t="shared" si="106"/>
        <v/>
      </c>
      <c r="H231" s="312" t="str">
        <f t="shared" si="107"/>
        <v/>
      </c>
      <c r="I231" s="313" t="str">
        <f t="shared" si="108"/>
        <v/>
      </c>
      <c r="J231" s="313" t="str">
        <f t="shared" si="109"/>
        <v/>
      </c>
      <c r="K231" s="313" t="str">
        <f t="shared" si="110"/>
        <v/>
      </c>
      <c r="L231" s="313" t="str">
        <f t="shared" si="111"/>
        <v/>
      </c>
      <c r="M231" s="312" t="str">
        <f t="shared" si="112"/>
        <v/>
      </c>
      <c r="N231" s="313" t="str">
        <f t="shared" si="113"/>
        <v/>
      </c>
      <c r="O231" s="313" t="str">
        <f t="shared" si="114"/>
        <v/>
      </c>
      <c r="P231" s="313" t="str">
        <f t="shared" si="115"/>
        <v/>
      </c>
      <c r="Q231" s="312" t="str">
        <f t="shared" si="116"/>
        <v/>
      </c>
      <c r="R231" s="313" t="str">
        <f t="shared" si="117"/>
        <v/>
      </c>
      <c r="S231" s="314" t="str">
        <f t="shared" si="118"/>
        <v/>
      </c>
      <c r="T231" s="315" t="str">
        <f t="shared" si="119"/>
        <v>B1</v>
      </c>
      <c r="U231" s="311" t="str">
        <f t="shared" si="120"/>
        <v>VPAC2</v>
      </c>
      <c r="V231" s="316">
        <f>IF(VLOOKUP($B231,GtP!$A:$AA,MATCH("Gs_0-2",GtP!$A$1:$AA$1,0),FALSE)=0,"",VLOOKUP($B231,GtP!$A:$AA,MATCH("Gs_0-2",GtP!$A$1:$AA$1,0),FALSE))</f>
        <v>1</v>
      </c>
      <c r="W231" s="317" t="str">
        <f>IF(VLOOKUP($B231,GtP!$A:$AA,MATCH("Gi/o_0-2",GtP!$A$1:$AA$1,0),FALSE)=0,"",VLOOKUP($B231,GtP!$A:$AA,MATCH("Gi/o_0-2",GtP!$A$1:$AA$1,0),FALSE))</f>
        <v/>
      </c>
      <c r="X231" s="317" t="str">
        <f>IF(VLOOKUP($B231,GtP!$A:$AA,MATCH("Gq/11_0-2",GtP!$A$1:$AA$1,0),FALSE)=0,"",VLOOKUP($B231,GtP!$A:$AA,MATCH("Gq/11_0-2",GtP!$A$1:$AA$1,0),FALSE))</f>
        <v/>
      </c>
      <c r="Y231" s="317" t="str">
        <f>IF(VLOOKUP($B231,GtP!$A:$AA,MATCH("G12/13_0-2",GtP!$A$1:$AA$1,0),FALSE)=0,"",VLOOKUP($B231,GtP!$A:$AA,MATCH("G12/13_0-2",GtP!$A$1:$AA$1,0),FALSE))</f>
        <v/>
      </c>
      <c r="Z231" s="318">
        <f t="shared" si="121"/>
        <v>1</v>
      </c>
      <c r="AA231" s="317">
        <f t="shared" si="122"/>
        <v>1</v>
      </c>
      <c r="AB231" s="317" t="str">
        <f t="shared" si="123"/>
        <v/>
      </c>
      <c r="AC231" s="317" t="str">
        <f t="shared" si="124"/>
        <v/>
      </c>
      <c r="AD231" s="317" t="str">
        <f t="shared" si="125"/>
        <v/>
      </c>
      <c r="AE231" s="315" t="str">
        <f t="shared" si="126"/>
        <v/>
      </c>
      <c r="AF231" s="311" t="str">
        <f t="shared" si="127"/>
        <v/>
      </c>
      <c r="AG231" s="311" t="str">
        <f t="shared" si="128"/>
        <v/>
      </c>
      <c r="AH231" s="311" t="str">
        <f t="shared" si="129"/>
        <v/>
      </c>
      <c r="AI231" s="316" t="str">
        <f>_xlfn.CONCAT(IF(AV231="","-","B"),IF(BI231="","-","I"),VLOOKUP($B231,GtP!$A:$BB,MATCH("Gs_0-1",GtP!$A$1:$BB$1,0),FALSE))</f>
        <v>--G</v>
      </c>
      <c r="AJ231" s="317" t="str">
        <f>_xlfn.CONCAT(IF(AW231="","-","B"),IF(BJ231="","-","I"),VLOOKUP($B231,GtP!$A:$BB,MATCH("Gs_0-1",GtP!$A$1:$BB$1,0),FALSE))</f>
        <v>--G</v>
      </c>
      <c r="AK231" s="317" t="str">
        <f>_xlfn.CONCAT(IF(AX231="","-","B"),IF(BK231="","-","I"),VLOOKUP($B231,GtP!$A:$BB,MATCH("Gi/o_0-1",GtP!$A$1:$BB$1,0),FALSE))</f>
        <v>---</v>
      </c>
      <c r="AL231" s="317" t="str">
        <f>_xlfn.CONCAT(IF(AY231="","-","B"),IF(BL231="","-","I"),VLOOKUP($B231,GtP!$A:$BB,MATCH("Gi/o_0-1",GtP!$A$1:$BB$1,0),FALSE))</f>
        <v>---</v>
      </c>
      <c r="AM231" s="317" t="str">
        <f>_xlfn.CONCAT(IF(AZ231="","-","B"),IF(BM231="","-","I"),VLOOKUP($B231,GtP!$A:$BB,MATCH("Gi/o_0-1",GtP!$A$1:$BB$1,0),FALSE))</f>
        <v>---</v>
      </c>
      <c r="AN231" s="317" t="str">
        <f>_xlfn.CONCAT(IF(BA231="","-","B"),IF(BN231="","-","I"),VLOOKUP($B231,GtP!$A:$BB,MATCH("Gi/o_0-1",GtP!$A$1:$BB$1,0),FALSE))</f>
        <v>---</v>
      </c>
      <c r="AO231" s="317" t="str">
        <f>_xlfn.CONCAT(IF(BB231="","-","B"),IF(BO231="","-","I"),VLOOKUP($B231,GtP!$A:$BB,MATCH("Gi/o_0-1",GtP!$A$1:$BB$1,0),FALSE))</f>
        <v>---</v>
      </c>
      <c r="AP231" s="317" t="str">
        <f>_xlfn.CONCAT(IF(BC231="","-","B"),IF(BP231="","-","I"),VLOOKUP($B231,GtP!$A:$BB,MATCH("Gq/11_0-1",GtP!$A$1:$BB$1,0),FALSE))</f>
        <v>---</v>
      </c>
      <c r="AQ231" s="317" t="str">
        <f>_xlfn.CONCAT(IF(BD231="","-","B"),IF(BQ231="","-","I"),VLOOKUP($B231,GtP!$A:$BB,MATCH("Gq/11_0-1",GtP!$A$1:$BB$1,0),FALSE))</f>
        <v>---</v>
      </c>
      <c r="AR231" s="317" t="str">
        <f>_xlfn.CONCAT(IF(BE231="","-","B"),IF(BR231="","-","I"),VLOOKUP($B231,GtP!$A:$BB,MATCH("Gq/11_0-1",GtP!$A$1:$BB$1,0),FALSE))</f>
        <v>---</v>
      </c>
      <c r="AS231" s="317" t="str">
        <f>_xlfn.CONCAT(IF(BF231="","-","B"),IF(BS231="","-","I"),VLOOKUP($B231,GtP!$A:$BB,MATCH("Gq/11_0-1",GtP!$A$1:$BB$1,0),FALSE))</f>
        <v>---</v>
      </c>
      <c r="AT231" s="317" t="str">
        <f>_xlfn.CONCAT(IF(BG231="","-","B"),IF(BT231="","-","I"),VLOOKUP($B231,GtP!$A:$BB,MATCH("G12/13_0-1",GtP!$A$1:$BB$1,0),FALSE))</f>
        <v>---</v>
      </c>
      <c r="AU231" s="317" t="str">
        <f>_xlfn.CONCAT(IF(BH231="","-","B"),IF(BU231="","-","I"),VLOOKUP($B231,GtP!$A:$BB,MATCH("G12/13_0-1",GtP!$A$1:$BB$1,0),FALSE))</f>
        <v>---</v>
      </c>
      <c r="AV231" s="319" t="str">
        <f>_xlfn.IFNA(VLOOKUP($B231,'B-LogEmaxOverpEC50'!$A:$AL,MATCH(AV$1,'B-LogEmaxOverpEC50'!$A$1:$AL$1,0),FALSE),"")</f>
        <v/>
      </c>
      <c r="AX231" s="321" t="str">
        <f>_xlfn.IFNA(VLOOKUP($B231,'B-LogEmaxOverpEC50'!$A:$AL,MATCH(AX$1,'B-LogEmaxOverpEC50'!$A$1:$AL$1,0),FALSE),"")</f>
        <v/>
      </c>
      <c r="AY231" s="321" t="str">
        <f>_xlfn.IFNA(VLOOKUP($B231,'B-LogEmaxOverpEC50'!$A:$AL,MATCH(AY$1,'B-LogEmaxOverpEC50'!$A$1:$AL$1,0),FALSE),"")</f>
        <v/>
      </c>
      <c r="AZ231" s="321" t="str">
        <f>_xlfn.IFNA(VLOOKUP($B231,'B-LogEmaxOverpEC50'!$A:$AL,MATCH(AZ$1,'B-LogEmaxOverpEC50'!$A$1:$AL$1,0),FALSE),"")</f>
        <v/>
      </c>
      <c r="BA231" s="321" t="str">
        <f>_xlfn.IFNA(VLOOKUP($B231,'B-LogEmaxOverpEC50'!$A:$AL,MATCH(BA$1,'B-LogEmaxOverpEC50'!$A$1:$AL$1,0),FALSE),"")</f>
        <v/>
      </c>
      <c r="BB231" s="321" t="str">
        <f>_xlfn.IFNA(VLOOKUP($B231,'B-LogEmaxOverpEC50'!$A:$AL,MATCH(BB$1,'B-LogEmaxOverpEC50'!$A$1:$AL$1,0),FALSE),"")</f>
        <v/>
      </c>
      <c r="BC231" s="321" t="str">
        <f>_xlfn.IFNA(VLOOKUP($B231,'B-LogEmaxOverpEC50'!$A:$AL,MATCH(BC$1,'B-LogEmaxOverpEC50'!$A$1:$AL$1,0),FALSE),"")</f>
        <v/>
      </c>
      <c r="BD231" s="321" t="str">
        <f>_xlfn.IFNA(VLOOKUP($B231,'B-LogEmaxOverpEC50'!$A:$AL,MATCH(BD$1,'B-LogEmaxOverpEC50'!$A$1:$AL$1,0),FALSE),"")</f>
        <v/>
      </c>
      <c r="BE231" s="321" t="str">
        <f>_xlfn.IFNA(VLOOKUP($B231,'B-LogEmaxOverpEC50'!$A:$AL,MATCH(BE$1,'B-LogEmaxOverpEC50'!$A$1:$AL$1,0),FALSE),"")</f>
        <v/>
      </c>
      <c r="BF231" s="321" t="str">
        <f>_xlfn.IFNA(VLOOKUP($B231,'B-LogEmaxOverpEC50'!$A:$AL,MATCH(BF$1,'B-LogEmaxOverpEC50'!$A$1:$AL$1,0),FALSE),"")</f>
        <v/>
      </c>
      <c r="BG231" s="321" t="str">
        <f>_xlfn.IFNA(VLOOKUP($B231,'B-LogEmaxOverpEC50'!$A:$AL,MATCH(BG$1,'B-LogEmaxOverpEC50'!$A$1:$AL$1,0),FALSE),"")</f>
        <v/>
      </c>
      <c r="BH231" s="321" t="str">
        <f>_xlfn.IFNA(VLOOKUP($B231,'B-LogEmaxOverpEC50'!$A:$AL,MATCH(BH$1,'B-LogEmaxOverpEC50'!$A$1:$AL$1,0),FALSE),"")</f>
        <v/>
      </c>
      <c r="BI231" s="322" t="str">
        <f>_xlfn.IFNA(VLOOKUP($B231,'I-LogEmaxOverpEC50'!$A:$AR,MATCH(BI$1,'I-LogEmaxOverpEC50'!$A$1:$AR$1,0),FALSE),"")</f>
        <v/>
      </c>
      <c r="BJ231" s="320" t="str">
        <f>_xlfn.IFNA(VLOOKUP($B231,'I-LogEmaxOverpEC50'!$A:$AR,MATCH(BJ$1,'I-LogEmaxOverpEC50'!$A$1:$AR$1,0),FALSE),"")</f>
        <v/>
      </c>
      <c r="BK231" s="320" t="str">
        <f>_xlfn.IFNA(VLOOKUP($B231,'I-LogEmaxOverpEC50'!$A:$AR,MATCH(BK$1,'I-LogEmaxOverpEC50'!$A$1:$AR$1,0),FALSE),"")</f>
        <v/>
      </c>
      <c r="BL231" s="320" t="str">
        <f>_xlfn.IFNA(VLOOKUP($B231,'I-LogEmaxOverpEC50'!$A:$AR,MATCH(BL$1,'I-LogEmaxOverpEC50'!$A$1:$AR$1,0),FALSE),"")</f>
        <v/>
      </c>
      <c r="BM231" s="320" t="str">
        <f>_xlfn.IFNA(VLOOKUP($B231,'I-LogEmaxOverpEC50'!$A:$AR,MATCH(BM$1,'I-LogEmaxOverpEC50'!$A$1:$AR$1,0),FALSE),"")</f>
        <v/>
      </c>
      <c r="BN231" s="320" t="str">
        <f>_xlfn.IFNA(VLOOKUP($B231,'I-LogEmaxOverpEC50'!$A:$AR,MATCH(BN$1,'I-LogEmaxOverpEC50'!$A$1:$AR$1,0),FALSE),"")</f>
        <v/>
      </c>
      <c r="BO231" s="320" t="str">
        <f>_xlfn.IFNA(VLOOKUP($B231,'I-LogEmaxOverpEC50'!$A:$AR,MATCH(BO$1,'I-LogEmaxOverpEC50'!$A$1:$AR$1,0),FALSE),"")</f>
        <v/>
      </c>
      <c r="BP231" s="320" t="str">
        <f>_xlfn.IFNA(VLOOKUP($B231,'I-LogEmaxOverpEC50'!$A:$AR,MATCH(BP$1,'I-LogEmaxOverpEC50'!$A$1:$AR$1,0),FALSE),"")</f>
        <v/>
      </c>
      <c r="BQ231" s="320" t="str">
        <f>_xlfn.IFNA(VLOOKUP($B231,'I-LogEmaxOverpEC50'!$A:$AR,MATCH(BQ$1,'I-LogEmaxOverpEC50'!$A$1:$AR$1,0),FALSE),"")</f>
        <v/>
      </c>
      <c r="BR231" s="320" t="str">
        <f>_xlfn.IFNA(VLOOKUP($B231,'I-LogEmaxOverpEC50'!$A:$AR,MATCH(BR$1,'I-LogEmaxOverpEC50'!$A$1:$AR$1,0),FALSE),"")</f>
        <v/>
      </c>
      <c r="BS231" s="320" t="str">
        <f>_xlfn.IFNA(VLOOKUP($B231,'I-LogEmaxOverpEC50'!$A:$AR,MATCH(BS$1,'I-LogEmaxOverpEC50'!$A$1:$AR$1,0),FALSE),"")</f>
        <v/>
      </c>
      <c r="BT231" s="320" t="str">
        <f>_xlfn.IFNA(VLOOKUP($B231,'I-LogEmaxOverpEC50'!$A:$AR,MATCH(BT$1,'I-LogEmaxOverpEC50'!$A$1:$AR$1,0),FALSE),"")</f>
        <v/>
      </c>
      <c r="BU231" s="320" t="str">
        <f>_xlfn.IFNA(VLOOKUP($B231,'I-LogEmaxOverpEC50'!$A:$AR,MATCH(BU$1,'I-LogEmaxOverpEC50'!$A$1:$AR$1,0),FALSE),"")</f>
        <v/>
      </c>
      <c r="BV231" s="114" t="str" cm="1">
        <f t="array" ref="BV231">_xlfn.IFS(AND($C231="A",_xlfn.CONCAT(F231:G231)&lt;&gt;"",$A231=1),"x",AND($C231="A",_xlfn.CONCAT(F231:G231)="",$A231=1),"-",$A$1&lt;&gt;"","")</f>
        <v/>
      </c>
      <c r="BW231" s="113" t="str" cm="1">
        <f t="array" ref="BW231">_xlfn.IFS(AND($C231="A",_xlfn.CONCAT(H231:L231)&lt;&gt;"",$A231=1),"x",AND($C231="A",_xlfn.CONCAT(H231:L231)="",$A231=1),"-",$A$1&lt;&gt;"","")</f>
        <v/>
      </c>
      <c r="BX231" s="113" t="str" cm="1">
        <f t="array" ref="BX231">_xlfn.IFS(AND($C231="A",_xlfn.CONCAT(M231:P231)&lt;&gt;"",$A231=1),"x",AND($C231="A",_xlfn.CONCAT(M231:P231)="",$A231=1),"-",$A$1&lt;&gt;"","")</f>
        <v/>
      </c>
      <c r="BY231" s="113" t="str" cm="1">
        <f t="array" ref="BY231">_xlfn.IFS(AND($C231="A",_xlfn.CONCAT(Q231:R231)&lt;&gt;"",$A231=1),"x",AND($C231="A",_xlfn.CONCAT(Q231:R231)="",$A231=1),"-",$A$1&lt;&gt;"","")</f>
        <v/>
      </c>
      <c r="BZ231" s="121" t="str">
        <f t="shared" si="130"/>
        <v/>
      </c>
      <c r="CA231" s="120" t="str">
        <f t="shared" si="131"/>
        <v/>
      </c>
      <c r="CB231" s="120" t="str">
        <f t="shared" si="132"/>
        <v/>
      </c>
      <c r="CC231" s="120" t="str">
        <f t="shared" si="133"/>
        <v/>
      </c>
      <c r="CD231" s="121" t="str">
        <f t="shared" si="134"/>
        <v/>
      </c>
      <c r="CE231" s="120" t="str">
        <f t="shared" si="135"/>
        <v/>
      </c>
      <c r="CF231" s="120" t="str">
        <f t="shared" si="136"/>
        <v/>
      </c>
      <c r="CG231" s="120" t="str">
        <f t="shared" si="137"/>
        <v/>
      </c>
      <c r="CH231" s="120" t="str">
        <f t="shared" si="138"/>
        <v/>
      </c>
      <c r="CI231" s="120" t="str">
        <f t="shared" si="139"/>
        <v/>
      </c>
    </row>
    <row r="232" spans="1:87" x14ac:dyDescent="0.2">
      <c r="A232" s="311" t="e" cm="1">
        <f t="array" ref="A232">_xlfn.IFS(SUM(F232:R232)&gt;0,1,Z232&gt;0,2,TRUE,3)</f>
        <v>#N/A</v>
      </c>
      <c r="B232" s="311" t="s">
        <v>1726</v>
      </c>
      <c r="C232" s="311" t="str">
        <f>_xlfn.XLOOKUP(B232,RecNamesAll!A:A,RecNamesAll!E:E)</f>
        <v>B2</v>
      </c>
      <c r="D232" s="311" t="str">
        <f>_xlfn.XLOOKUP(B232,RecNamesAll!A:A,RecNamesAll!C:C)</f>
        <v>ADGRG1</v>
      </c>
      <c r="F232" s="312" t="e">
        <f t="shared" si="105"/>
        <v>#N/A</v>
      </c>
      <c r="G232" s="313" t="e">
        <f t="shared" si="106"/>
        <v>#N/A</v>
      </c>
      <c r="H232" s="312" t="e">
        <f t="shared" si="107"/>
        <v>#N/A</v>
      </c>
      <c r="I232" s="313" t="e">
        <f t="shared" si="108"/>
        <v>#N/A</v>
      </c>
      <c r="J232" s="313" t="e">
        <f t="shared" si="109"/>
        <v>#N/A</v>
      </c>
      <c r="K232" s="313" t="e">
        <f t="shared" si="110"/>
        <v>#N/A</v>
      </c>
      <c r="L232" s="313" t="e">
        <f t="shared" si="111"/>
        <v>#N/A</v>
      </c>
      <c r="M232" s="312" t="e">
        <f t="shared" si="112"/>
        <v>#N/A</v>
      </c>
      <c r="N232" s="313" t="e">
        <f t="shared" si="113"/>
        <v>#N/A</v>
      </c>
      <c r="O232" s="313" t="e">
        <f t="shared" si="114"/>
        <v>#N/A</v>
      </c>
      <c r="P232" s="313" t="e">
        <f t="shared" si="115"/>
        <v>#N/A</v>
      </c>
      <c r="Q232" s="312" t="e">
        <f t="shared" si="116"/>
        <v>#N/A</v>
      </c>
      <c r="R232" s="313" t="e">
        <f t="shared" si="117"/>
        <v>#N/A</v>
      </c>
      <c r="S232" s="314" t="str">
        <f t="shared" si="118"/>
        <v/>
      </c>
      <c r="T232" s="315" t="str">
        <f t="shared" si="119"/>
        <v>B2</v>
      </c>
      <c r="U232" s="311" t="str">
        <f t="shared" si="120"/>
        <v>ADGRG1</v>
      </c>
      <c r="V232" s="316" t="e">
        <f>IF(VLOOKUP($B232,GtP!$A:$AA,MATCH("Gs_0-2",GtP!$A$1:$AA$1,0),FALSE)=0,"",VLOOKUP($B232,GtP!$A:$AA,MATCH("Gs_0-2",GtP!$A$1:$AA$1,0),FALSE))</f>
        <v>#N/A</v>
      </c>
      <c r="W232" s="317" t="e">
        <f>IF(VLOOKUP($B232,GtP!$A:$AA,MATCH("Gi/o_0-2",GtP!$A$1:$AA$1,0),FALSE)=0,"",VLOOKUP($B232,GtP!$A:$AA,MATCH("Gi/o_0-2",GtP!$A$1:$AA$1,0),FALSE))</f>
        <v>#N/A</v>
      </c>
      <c r="X232" s="317" t="e">
        <f>IF(VLOOKUP($B232,GtP!$A:$AA,MATCH("Gq/11_0-2",GtP!$A$1:$AA$1,0),FALSE)=0,"",VLOOKUP($B232,GtP!$A:$AA,MATCH("Gq/11_0-2",GtP!$A$1:$AA$1,0),FALSE))</f>
        <v>#N/A</v>
      </c>
      <c r="Y232" s="317" t="e">
        <f>IF(VLOOKUP($B232,GtP!$A:$AA,MATCH("G12/13_0-2",GtP!$A$1:$AA$1,0),FALSE)=0,"",VLOOKUP($B232,GtP!$A:$AA,MATCH("G12/13_0-2",GtP!$A$1:$AA$1,0),FALSE))</f>
        <v>#N/A</v>
      </c>
      <c r="Z232" s="318" t="e">
        <f t="shared" si="121"/>
        <v>#N/A</v>
      </c>
      <c r="AA232" s="317" t="e">
        <f t="shared" si="122"/>
        <v>#N/A</v>
      </c>
      <c r="AB232" s="317" t="e">
        <f t="shared" si="123"/>
        <v>#N/A</v>
      </c>
      <c r="AC232" s="317" t="e">
        <f t="shared" si="124"/>
        <v>#N/A</v>
      </c>
      <c r="AD232" s="317" t="e">
        <f t="shared" si="125"/>
        <v>#N/A</v>
      </c>
      <c r="AE232" s="315" t="str">
        <f t="shared" si="126"/>
        <v/>
      </c>
      <c r="AF232" s="311" t="str">
        <f t="shared" si="127"/>
        <v/>
      </c>
      <c r="AG232" s="311" t="str">
        <f t="shared" si="128"/>
        <v/>
      </c>
      <c r="AH232" s="311" t="str">
        <f t="shared" si="129"/>
        <v/>
      </c>
      <c r="AI232" s="316" t="e">
        <f>_xlfn.CONCAT(IF(AV232="","-","B"),IF(BI232="","-","I"),VLOOKUP($B232,GtP!$A:$BB,MATCH("Gs_0-1",GtP!$A$1:$BB$1,0),FALSE))</f>
        <v>#N/A</v>
      </c>
      <c r="AJ232" s="317" t="e">
        <f>_xlfn.CONCAT(IF(AW232="","-","B"),IF(BJ232="","-","I"),VLOOKUP($B232,GtP!$A:$BB,MATCH("Gs_0-1",GtP!$A$1:$BB$1,0),FALSE))</f>
        <v>#N/A</v>
      </c>
      <c r="AK232" s="317" t="e">
        <f>_xlfn.CONCAT(IF(AX232="","-","B"),IF(BK232="","-","I"),VLOOKUP($B232,GtP!$A:$BB,MATCH("Gi/o_0-1",GtP!$A$1:$BB$1,0),FALSE))</f>
        <v>#N/A</v>
      </c>
      <c r="AL232" s="317" t="e">
        <f>_xlfn.CONCAT(IF(AY232="","-","B"),IF(BL232="","-","I"),VLOOKUP($B232,GtP!$A:$BB,MATCH("Gi/o_0-1",GtP!$A$1:$BB$1,0),FALSE))</f>
        <v>#N/A</v>
      </c>
      <c r="AM232" s="317" t="e">
        <f>_xlfn.CONCAT(IF(AZ232="","-","B"),IF(BM232="","-","I"),VLOOKUP($B232,GtP!$A:$BB,MATCH("Gi/o_0-1",GtP!$A$1:$BB$1,0),FALSE))</f>
        <v>#N/A</v>
      </c>
      <c r="AN232" s="317" t="e">
        <f>_xlfn.CONCAT(IF(BA232="","-","B"),IF(BN232="","-","I"),VLOOKUP($B232,GtP!$A:$BB,MATCH("Gi/o_0-1",GtP!$A$1:$BB$1,0),FALSE))</f>
        <v>#N/A</v>
      </c>
      <c r="AO232" s="317" t="e">
        <f>_xlfn.CONCAT(IF(BB232="","-","B"),IF(BO232="","-","I"),VLOOKUP($B232,GtP!$A:$BB,MATCH("Gi/o_0-1",GtP!$A$1:$BB$1,0),FALSE))</f>
        <v>#N/A</v>
      </c>
      <c r="AP232" s="317" t="e">
        <f>_xlfn.CONCAT(IF(BC232="","-","B"),IF(BP232="","-","I"),VLOOKUP($B232,GtP!$A:$BB,MATCH("Gq/11_0-1",GtP!$A$1:$BB$1,0),FALSE))</f>
        <v>#N/A</v>
      </c>
      <c r="AQ232" s="317" t="e">
        <f>_xlfn.CONCAT(IF(BD232="","-","B"),IF(BQ232="","-","I"),VLOOKUP($B232,GtP!$A:$BB,MATCH("Gq/11_0-1",GtP!$A$1:$BB$1,0),FALSE))</f>
        <v>#N/A</v>
      </c>
      <c r="AR232" s="317" t="e">
        <f>_xlfn.CONCAT(IF(BE232="","-","B"),IF(BR232="","-","I"),VLOOKUP($B232,GtP!$A:$BB,MATCH("Gq/11_0-1",GtP!$A$1:$BB$1,0),FALSE))</f>
        <v>#N/A</v>
      </c>
      <c r="AS232" s="317" t="e">
        <f>_xlfn.CONCAT(IF(BF232="","-","B"),IF(BS232="","-","I"),VLOOKUP($B232,GtP!$A:$BB,MATCH("Gq/11_0-1",GtP!$A$1:$BB$1,0),FALSE))</f>
        <v>#N/A</v>
      </c>
      <c r="AT232" s="317" t="e">
        <f>_xlfn.CONCAT(IF(BG232="","-","B"),IF(BT232="","-","I"),VLOOKUP($B232,GtP!$A:$BB,MATCH("G12/13_0-1",GtP!$A$1:$BB$1,0),FALSE))</f>
        <v>#N/A</v>
      </c>
      <c r="AU232" s="317" t="e">
        <f>_xlfn.CONCAT(IF(BH232="","-","B"),IF(BU232="","-","I"),VLOOKUP($B232,GtP!$A:$BB,MATCH("G12/13_0-1",GtP!$A$1:$BB$1,0),FALSE))</f>
        <v>#N/A</v>
      </c>
      <c r="AV232" s="319" t="str">
        <f>_xlfn.IFNA(VLOOKUP($B232,'B-LogEmaxOverpEC50'!$A:$AL,MATCH(AV$1,'B-LogEmaxOverpEC50'!$A$1:$AL$1,0),FALSE),"")</f>
        <v/>
      </c>
      <c r="AX232" s="321" t="str">
        <f>_xlfn.IFNA(VLOOKUP($B232,'B-LogEmaxOverpEC50'!$A:$AL,MATCH(AX$1,'B-LogEmaxOverpEC50'!$A$1:$AL$1,0),FALSE),"")</f>
        <v/>
      </c>
      <c r="AY232" s="321" t="str">
        <f>_xlfn.IFNA(VLOOKUP($B232,'B-LogEmaxOverpEC50'!$A:$AL,MATCH(AY$1,'B-LogEmaxOverpEC50'!$A$1:$AL$1,0),FALSE),"")</f>
        <v/>
      </c>
      <c r="AZ232" s="321" t="str">
        <f>_xlfn.IFNA(VLOOKUP($B232,'B-LogEmaxOverpEC50'!$A:$AL,MATCH(AZ$1,'B-LogEmaxOverpEC50'!$A$1:$AL$1,0),FALSE),"")</f>
        <v/>
      </c>
      <c r="BA232" s="321" t="str">
        <f>_xlfn.IFNA(VLOOKUP($B232,'B-LogEmaxOverpEC50'!$A:$AL,MATCH(BA$1,'B-LogEmaxOverpEC50'!$A$1:$AL$1,0),FALSE),"")</f>
        <v/>
      </c>
      <c r="BB232" s="321" t="str">
        <f>_xlfn.IFNA(VLOOKUP($B232,'B-LogEmaxOverpEC50'!$A:$AL,MATCH(BB$1,'B-LogEmaxOverpEC50'!$A$1:$AL$1,0),FALSE),"")</f>
        <v/>
      </c>
      <c r="BC232" s="321" t="str">
        <f>_xlfn.IFNA(VLOOKUP($B232,'B-LogEmaxOverpEC50'!$A:$AL,MATCH(BC$1,'B-LogEmaxOverpEC50'!$A$1:$AL$1,0),FALSE),"")</f>
        <v/>
      </c>
      <c r="BD232" s="321" t="str">
        <f>_xlfn.IFNA(VLOOKUP($B232,'B-LogEmaxOverpEC50'!$A:$AL,MATCH(BD$1,'B-LogEmaxOverpEC50'!$A$1:$AL$1,0),FALSE),"")</f>
        <v/>
      </c>
      <c r="BE232" s="321" t="str">
        <f>_xlfn.IFNA(VLOOKUP($B232,'B-LogEmaxOverpEC50'!$A:$AL,MATCH(BE$1,'B-LogEmaxOverpEC50'!$A$1:$AL$1,0),FALSE),"")</f>
        <v/>
      </c>
      <c r="BF232" s="321" t="str">
        <f>_xlfn.IFNA(VLOOKUP($B232,'B-LogEmaxOverpEC50'!$A:$AL,MATCH(BF$1,'B-LogEmaxOverpEC50'!$A$1:$AL$1,0),FALSE),"")</f>
        <v/>
      </c>
      <c r="BG232" s="321" t="str">
        <f>_xlfn.IFNA(VLOOKUP($B232,'B-LogEmaxOverpEC50'!$A:$AL,MATCH(BG$1,'B-LogEmaxOverpEC50'!$A$1:$AL$1,0),FALSE),"")</f>
        <v/>
      </c>
      <c r="BH232" s="321" t="str">
        <f>_xlfn.IFNA(VLOOKUP($B232,'B-LogEmaxOverpEC50'!$A:$AL,MATCH(BH$1,'B-LogEmaxOverpEC50'!$A$1:$AL$1,0),FALSE),"")</f>
        <v/>
      </c>
      <c r="BI232" s="322" t="str">
        <f>_xlfn.IFNA(VLOOKUP($B232,'I-LogEmaxOverpEC50'!$A:$AR,MATCH(BI$1,'I-LogEmaxOverpEC50'!$A$1:$AR$1,0),FALSE),"")</f>
        <v/>
      </c>
      <c r="BJ232" s="320" t="str">
        <f>_xlfn.IFNA(VLOOKUP($B232,'I-LogEmaxOverpEC50'!$A:$AR,MATCH(BJ$1,'I-LogEmaxOverpEC50'!$A$1:$AR$1,0),FALSE),"")</f>
        <v/>
      </c>
      <c r="BK232" s="320" t="str">
        <f>_xlfn.IFNA(VLOOKUP($B232,'I-LogEmaxOverpEC50'!$A:$AR,MATCH(BK$1,'I-LogEmaxOverpEC50'!$A$1:$AR$1,0),FALSE),"")</f>
        <v/>
      </c>
      <c r="BL232" s="320" t="str">
        <f>_xlfn.IFNA(VLOOKUP($B232,'I-LogEmaxOverpEC50'!$A:$AR,MATCH(BL$1,'I-LogEmaxOverpEC50'!$A$1:$AR$1,0),FALSE),"")</f>
        <v/>
      </c>
      <c r="BM232" s="320" t="str">
        <f>_xlfn.IFNA(VLOOKUP($B232,'I-LogEmaxOverpEC50'!$A:$AR,MATCH(BM$1,'I-LogEmaxOverpEC50'!$A$1:$AR$1,0),FALSE),"")</f>
        <v/>
      </c>
      <c r="BN232" s="320" t="str">
        <f>_xlfn.IFNA(VLOOKUP($B232,'I-LogEmaxOverpEC50'!$A:$AR,MATCH(BN$1,'I-LogEmaxOverpEC50'!$A$1:$AR$1,0),FALSE),"")</f>
        <v/>
      </c>
      <c r="BO232" s="320" t="str">
        <f>_xlfn.IFNA(VLOOKUP($B232,'I-LogEmaxOverpEC50'!$A:$AR,MATCH(BO$1,'I-LogEmaxOverpEC50'!$A$1:$AR$1,0),FALSE),"")</f>
        <v/>
      </c>
      <c r="BP232" s="320" t="str">
        <f>_xlfn.IFNA(VLOOKUP($B232,'I-LogEmaxOverpEC50'!$A:$AR,MATCH(BP$1,'I-LogEmaxOverpEC50'!$A$1:$AR$1,0),FALSE),"")</f>
        <v/>
      </c>
      <c r="BQ232" s="320" t="str">
        <f>_xlfn.IFNA(VLOOKUP($B232,'I-LogEmaxOverpEC50'!$A:$AR,MATCH(BQ$1,'I-LogEmaxOverpEC50'!$A$1:$AR$1,0),FALSE),"")</f>
        <v/>
      </c>
      <c r="BR232" s="320" t="str">
        <f>_xlfn.IFNA(VLOOKUP($B232,'I-LogEmaxOverpEC50'!$A:$AR,MATCH(BR$1,'I-LogEmaxOverpEC50'!$A$1:$AR$1,0),FALSE),"")</f>
        <v/>
      </c>
      <c r="BS232" s="320" t="str">
        <f>_xlfn.IFNA(VLOOKUP($B232,'I-LogEmaxOverpEC50'!$A:$AR,MATCH(BS$1,'I-LogEmaxOverpEC50'!$A$1:$AR$1,0),FALSE),"")</f>
        <v/>
      </c>
      <c r="BT232" s="320" t="str">
        <f>_xlfn.IFNA(VLOOKUP($B232,'I-LogEmaxOverpEC50'!$A:$AR,MATCH(BT$1,'I-LogEmaxOverpEC50'!$A$1:$AR$1,0),FALSE),"")</f>
        <v/>
      </c>
      <c r="BU232" s="320" t="str">
        <f>_xlfn.IFNA(VLOOKUP($B232,'I-LogEmaxOverpEC50'!$A:$AR,MATCH(BU$1,'I-LogEmaxOverpEC50'!$A$1:$AR$1,0),FALSE),"")</f>
        <v/>
      </c>
      <c r="BV232" s="114" t="e" cm="1">
        <f t="array" ref="BV232">_xlfn.IFS(AND($C232="A",_xlfn.CONCAT(F232:G232)&lt;&gt;"",$A232=1),"x",AND($C232="A",_xlfn.CONCAT(F232:G232)="",$A232=1),"-",$A$1&lt;&gt;"","")</f>
        <v>#N/A</v>
      </c>
      <c r="BW232" s="113" t="e" cm="1">
        <f t="array" ref="BW232">_xlfn.IFS(AND($C232="A",_xlfn.CONCAT(H232:L232)&lt;&gt;"",$A232=1),"x",AND($C232="A",_xlfn.CONCAT(H232:L232)="",$A232=1),"-",$A$1&lt;&gt;"","")</f>
        <v>#N/A</v>
      </c>
      <c r="BX232" s="113" t="e" cm="1">
        <f t="array" ref="BX232">_xlfn.IFS(AND($C232="A",_xlfn.CONCAT(M232:P232)&lt;&gt;"",$A232=1),"x",AND($C232="A",_xlfn.CONCAT(M232:P232)="",$A232=1),"-",$A$1&lt;&gt;"","")</f>
        <v>#N/A</v>
      </c>
      <c r="BY232" s="113" t="e" cm="1">
        <f t="array" ref="BY232">_xlfn.IFS(AND($C232="A",_xlfn.CONCAT(Q232:R232)&lt;&gt;"",$A232=1),"x",AND($C232="A",_xlfn.CONCAT(Q232:R232)="",$A232=1),"-",$A$1&lt;&gt;"","")</f>
        <v>#N/A</v>
      </c>
      <c r="BZ232" s="121" t="e">
        <f t="shared" si="130"/>
        <v>#N/A</v>
      </c>
      <c r="CA232" s="120" t="e">
        <f t="shared" si="131"/>
        <v>#N/A</v>
      </c>
      <c r="CB232" s="120" t="e">
        <f t="shared" si="132"/>
        <v>#N/A</v>
      </c>
      <c r="CC232" s="120" t="e">
        <f t="shared" si="133"/>
        <v>#N/A</v>
      </c>
      <c r="CD232" s="121" t="str">
        <f t="shared" si="134"/>
        <v/>
      </c>
      <c r="CE232" s="120" t="e">
        <f t="shared" si="135"/>
        <v>#N/A</v>
      </c>
      <c r="CF232" s="120" t="e">
        <f t="shared" si="136"/>
        <v>#N/A</v>
      </c>
      <c r="CG232" s="120" t="e">
        <f t="shared" si="137"/>
        <v>#N/A</v>
      </c>
      <c r="CH232" s="120" t="e">
        <f t="shared" si="138"/>
        <v>#N/A</v>
      </c>
      <c r="CI232" s="120" t="e">
        <f t="shared" si="139"/>
        <v>#N/A</v>
      </c>
    </row>
    <row r="233" spans="1:87" x14ac:dyDescent="0.2">
      <c r="A233" s="311" t="e" cm="1">
        <f t="array" ref="A233">_xlfn.IFS(SUM(F233:R233)&gt;0,1,Z233&gt;0,2,TRUE,3)</f>
        <v>#N/A</v>
      </c>
      <c r="B233" s="311" t="s">
        <v>1794</v>
      </c>
      <c r="C233" s="311" t="str">
        <f>_xlfn.XLOOKUP(B233,RecNamesAll!A:A,RecNamesAll!E:E)</f>
        <v>B2</v>
      </c>
      <c r="D233" s="311" t="str">
        <f>_xlfn.XLOOKUP(B233,RecNamesAll!A:A,RecNamesAll!C:C)</f>
        <v>ADGRE5</v>
      </c>
      <c r="F233" s="312" t="e">
        <f t="shared" si="105"/>
        <v>#N/A</v>
      </c>
      <c r="G233" s="313" t="e">
        <f t="shared" si="106"/>
        <v>#N/A</v>
      </c>
      <c r="H233" s="312" t="e">
        <f t="shared" si="107"/>
        <v>#N/A</v>
      </c>
      <c r="I233" s="313" t="e">
        <f t="shared" si="108"/>
        <v>#N/A</v>
      </c>
      <c r="J233" s="313" t="e">
        <f t="shared" si="109"/>
        <v>#N/A</v>
      </c>
      <c r="K233" s="313" t="e">
        <f t="shared" si="110"/>
        <v>#N/A</v>
      </c>
      <c r="L233" s="313" t="e">
        <f t="shared" si="111"/>
        <v>#N/A</v>
      </c>
      <c r="M233" s="312" t="e">
        <f t="shared" si="112"/>
        <v>#N/A</v>
      </c>
      <c r="N233" s="313" t="e">
        <f t="shared" si="113"/>
        <v>#N/A</v>
      </c>
      <c r="O233" s="313" t="e">
        <f t="shared" si="114"/>
        <v>#N/A</v>
      </c>
      <c r="P233" s="313" t="e">
        <f t="shared" si="115"/>
        <v>#N/A</v>
      </c>
      <c r="Q233" s="312" t="e">
        <f t="shared" si="116"/>
        <v>#N/A</v>
      </c>
      <c r="R233" s="313" t="e">
        <f t="shared" si="117"/>
        <v>#N/A</v>
      </c>
      <c r="S233" s="314" t="str">
        <f t="shared" si="118"/>
        <v/>
      </c>
      <c r="T233" s="315" t="str">
        <f t="shared" si="119"/>
        <v>B2</v>
      </c>
      <c r="U233" s="311" t="str">
        <f t="shared" si="120"/>
        <v>ADGRE5</v>
      </c>
      <c r="V233" s="316" t="e">
        <f>IF(VLOOKUP($B233,GtP!$A:$AA,MATCH("Gs_0-2",GtP!$A$1:$AA$1,0),FALSE)=0,"",VLOOKUP($B233,GtP!$A:$AA,MATCH("Gs_0-2",GtP!$A$1:$AA$1,0),FALSE))</f>
        <v>#N/A</v>
      </c>
      <c r="W233" s="317" t="e">
        <f>IF(VLOOKUP($B233,GtP!$A:$AA,MATCH("Gi/o_0-2",GtP!$A$1:$AA$1,0),FALSE)=0,"",VLOOKUP($B233,GtP!$A:$AA,MATCH("Gi/o_0-2",GtP!$A$1:$AA$1,0),FALSE))</f>
        <v>#N/A</v>
      </c>
      <c r="X233" s="317" t="e">
        <f>IF(VLOOKUP($B233,GtP!$A:$AA,MATCH("Gq/11_0-2",GtP!$A$1:$AA$1,0),FALSE)=0,"",VLOOKUP($B233,GtP!$A:$AA,MATCH("Gq/11_0-2",GtP!$A$1:$AA$1,0),FALSE))</f>
        <v>#N/A</v>
      </c>
      <c r="Y233" s="317" t="e">
        <f>IF(VLOOKUP($B233,GtP!$A:$AA,MATCH("G12/13_0-2",GtP!$A$1:$AA$1,0),FALSE)=0,"",VLOOKUP($B233,GtP!$A:$AA,MATCH("G12/13_0-2",GtP!$A$1:$AA$1,0),FALSE))</f>
        <v>#N/A</v>
      </c>
      <c r="Z233" s="318" t="e">
        <f t="shared" si="121"/>
        <v>#N/A</v>
      </c>
      <c r="AA233" s="317" t="e">
        <f t="shared" si="122"/>
        <v>#N/A</v>
      </c>
      <c r="AB233" s="317" t="e">
        <f t="shared" si="123"/>
        <v>#N/A</v>
      </c>
      <c r="AC233" s="317" t="e">
        <f t="shared" si="124"/>
        <v>#N/A</v>
      </c>
      <c r="AD233" s="317" t="e">
        <f t="shared" si="125"/>
        <v>#N/A</v>
      </c>
      <c r="AE233" s="315" t="str">
        <f t="shared" si="126"/>
        <v/>
      </c>
      <c r="AF233" s="311" t="str">
        <f t="shared" si="127"/>
        <v/>
      </c>
      <c r="AG233" s="311" t="str">
        <f t="shared" si="128"/>
        <v/>
      </c>
      <c r="AH233" s="311" t="str">
        <f t="shared" si="129"/>
        <v/>
      </c>
      <c r="AI233" s="316" t="e">
        <f>_xlfn.CONCAT(IF(AV233="","-","B"),IF(BI233="","-","I"),VLOOKUP($B233,GtP!$A:$BB,MATCH("Gs_0-1",GtP!$A$1:$BB$1,0),FALSE))</f>
        <v>#N/A</v>
      </c>
      <c r="AJ233" s="317" t="e">
        <f>_xlfn.CONCAT(IF(AW233="","-","B"),IF(BJ233="","-","I"),VLOOKUP($B233,GtP!$A:$BB,MATCH("Gs_0-1",GtP!$A$1:$BB$1,0),FALSE))</f>
        <v>#N/A</v>
      </c>
      <c r="AK233" s="317" t="e">
        <f>_xlfn.CONCAT(IF(AX233="","-","B"),IF(BK233="","-","I"),VLOOKUP($B233,GtP!$A:$BB,MATCH("Gi/o_0-1",GtP!$A$1:$BB$1,0),FALSE))</f>
        <v>#N/A</v>
      </c>
      <c r="AL233" s="317" t="e">
        <f>_xlfn.CONCAT(IF(AY233="","-","B"),IF(BL233="","-","I"),VLOOKUP($B233,GtP!$A:$BB,MATCH("Gi/o_0-1",GtP!$A$1:$BB$1,0),FALSE))</f>
        <v>#N/A</v>
      </c>
      <c r="AM233" s="317" t="e">
        <f>_xlfn.CONCAT(IF(AZ233="","-","B"),IF(BM233="","-","I"),VLOOKUP($B233,GtP!$A:$BB,MATCH("Gi/o_0-1",GtP!$A$1:$BB$1,0),FALSE))</f>
        <v>#N/A</v>
      </c>
      <c r="AN233" s="317" t="e">
        <f>_xlfn.CONCAT(IF(BA233="","-","B"),IF(BN233="","-","I"),VLOOKUP($B233,GtP!$A:$BB,MATCH("Gi/o_0-1",GtP!$A$1:$BB$1,0),FALSE))</f>
        <v>#N/A</v>
      </c>
      <c r="AO233" s="317" t="e">
        <f>_xlfn.CONCAT(IF(BB233="","-","B"),IF(BO233="","-","I"),VLOOKUP($B233,GtP!$A:$BB,MATCH("Gi/o_0-1",GtP!$A$1:$BB$1,0),FALSE))</f>
        <v>#N/A</v>
      </c>
      <c r="AP233" s="317" t="e">
        <f>_xlfn.CONCAT(IF(BC233="","-","B"),IF(BP233="","-","I"),VLOOKUP($B233,GtP!$A:$BB,MATCH("Gq/11_0-1",GtP!$A$1:$BB$1,0),FALSE))</f>
        <v>#N/A</v>
      </c>
      <c r="AQ233" s="317" t="e">
        <f>_xlfn.CONCAT(IF(BD233="","-","B"),IF(BQ233="","-","I"),VLOOKUP($B233,GtP!$A:$BB,MATCH("Gq/11_0-1",GtP!$A$1:$BB$1,0),FALSE))</f>
        <v>#N/A</v>
      </c>
      <c r="AR233" s="317" t="e">
        <f>_xlfn.CONCAT(IF(BE233="","-","B"),IF(BR233="","-","I"),VLOOKUP($B233,GtP!$A:$BB,MATCH("Gq/11_0-1",GtP!$A$1:$BB$1,0),FALSE))</f>
        <v>#N/A</v>
      </c>
      <c r="AS233" s="317" t="e">
        <f>_xlfn.CONCAT(IF(BF233="","-","B"),IF(BS233="","-","I"),VLOOKUP($B233,GtP!$A:$BB,MATCH("Gq/11_0-1",GtP!$A$1:$BB$1,0),FALSE))</f>
        <v>#N/A</v>
      </c>
      <c r="AT233" s="317" t="e">
        <f>_xlfn.CONCAT(IF(BG233="","-","B"),IF(BT233="","-","I"),VLOOKUP($B233,GtP!$A:$BB,MATCH("G12/13_0-1",GtP!$A$1:$BB$1,0),FALSE))</f>
        <v>#N/A</v>
      </c>
      <c r="AU233" s="317" t="e">
        <f>_xlfn.CONCAT(IF(BH233="","-","B"),IF(BU233="","-","I"),VLOOKUP($B233,GtP!$A:$BB,MATCH("G12/13_0-1",GtP!$A$1:$BB$1,0),FALSE))</f>
        <v>#N/A</v>
      </c>
      <c r="AV233" s="319" t="str">
        <f>_xlfn.IFNA(VLOOKUP($B233,'B-LogEmaxOverpEC50'!$A:$AL,MATCH(AV$1,'B-LogEmaxOverpEC50'!$A$1:$AL$1,0),FALSE),"")</f>
        <v/>
      </c>
      <c r="AX233" s="321" t="str">
        <f>_xlfn.IFNA(VLOOKUP($B233,'B-LogEmaxOverpEC50'!$A:$AL,MATCH(AX$1,'B-LogEmaxOverpEC50'!$A$1:$AL$1,0),FALSE),"")</f>
        <v/>
      </c>
      <c r="AY233" s="321" t="str">
        <f>_xlfn.IFNA(VLOOKUP($B233,'B-LogEmaxOverpEC50'!$A:$AL,MATCH(AY$1,'B-LogEmaxOverpEC50'!$A$1:$AL$1,0),FALSE),"")</f>
        <v/>
      </c>
      <c r="AZ233" s="321" t="str">
        <f>_xlfn.IFNA(VLOOKUP($B233,'B-LogEmaxOverpEC50'!$A:$AL,MATCH(AZ$1,'B-LogEmaxOverpEC50'!$A$1:$AL$1,0),FALSE),"")</f>
        <v/>
      </c>
      <c r="BA233" s="321" t="str">
        <f>_xlfn.IFNA(VLOOKUP($B233,'B-LogEmaxOverpEC50'!$A:$AL,MATCH(BA$1,'B-LogEmaxOverpEC50'!$A$1:$AL$1,0),FALSE),"")</f>
        <v/>
      </c>
      <c r="BB233" s="321" t="str">
        <f>_xlfn.IFNA(VLOOKUP($B233,'B-LogEmaxOverpEC50'!$A:$AL,MATCH(BB$1,'B-LogEmaxOverpEC50'!$A$1:$AL$1,0),FALSE),"")</f>
        <v/>
      </c>
      <c r="BC233" s="321" t="str">
        <f>_xlfn.IFNA(VLOOKUP($B233,'B-LogEmaxOverpEC50'!$A:$AL,MATCH(BC$1,'B-LogEmaxOverpEC50'!$A$1:$AL$1,0),FALSE),"")</f>
        <v/>
      </c>
      <c r="BD233" s="321" t="str">
        <f>_xlfn.IFNA(VLOOKUP($B233,'B-LogEmaxOverpEC50'!$A:$AL,MATCH(BD$1,'B-LogEmaxOverpEC50'!$A$1:$AL$1,0),FALSE),"")</f>
        <v/>
      </c>
      <c r="BE233" s="321" t="str">
        <f>_xlfn.IFNA(VLOOKUP($B233,'B-LogEmaxOverpEC50'!$A:$AL,MATCH(BE$1,'B-LogEmaxOverpEC50'!$A$1:$AL$1,0),FALSE),"")</f>
        <v/>
      </c>
      <c r="BF233" s="321" t="str">
        <f>_xlfn.IFNA(VLOOKUP($B233,'B-LogEmaxOverpEC50'!$A:$AL,MATCH(BF$1,'B-LogEmaxOverpEC50'!$A$1:$AL$1,0),FALSE),"")</f>
        <v/>
      </c>
      <c r="BG233" s="321" t="str">
        <f>_xlfn.IFNA(VLOOKUP($B233,'B-LogEmaxOverpEC50'!$A:$AL,MATCH(BG$1,'B-LogEmaxOverpEC50'!$A$1:$AL$1,0),FALSE),"")</f>
        <v/>
      </c>
      <c r="BH233" s="321" t="str">
        <f>_xlfn.IFNA(VLOOKUP($B233,'B-LogEmaxOverpEC50'!$A:$AL,MATCH(BH$1,'B-LogEmaxOverpEC50'!$A$1:$AL$1,0),FALSE),"")</f>
        <v/>
      </c>
      <c r="BI233" s="322" t="str">
        <f>_xlfn.IFNA(VLOOKUP($B233,'I-LogEmaxOverpEC50'!$A:$AR,MATCH(BI$1,'I-LogEmaxOverpEC50'!$A$1:$AR$1,0),FALSE),"")</f>
        <v/>
      </c>
      <c r="BJ233" s="320" t="str">
        <f>_xlfn.IFNA(VLOOKUP($B233,'I-LogEmaxOverpEC50'!$A:$AR,MATCH(BJ$1,'I-LogEmaxOverpEC50'!$A$1:$AR$1,0),FALSE),"")</f>
        <v/>
      </c>
      <c r="BK233" s="320" t="str">
        <f>_xlfn.IFNA(VLOOKUP($B233,'I-LogEmaxOverpEC50'!$A:$AR,MATCH(BK$1,'I-LogEmaxOverpEC50'!$A$1:$AR$1,0),FALSE),"")</f>
        <v/>
      </c>
      <c r="BL233" s="320" t="str">
        <f>_xlfn.IFNA(VLOOKUP($B233,'I-LogEmaxOverpEC50'!$A:$AR,MATCH(BL$1,'I-LogEmaxOverpEC50'!$A$1:$AR$1,0),FALSE),"")</f>
        <v/>
      </c>
      <c r="BM233" s="320" t="str">
        <f>_xlfn.IFNA(VLOOKUP($B233,'I-LogEmaxOverpEC50'!$A:$AR,MATCH(BM$1,'I-LogEmaxOverpEC50'!$A$1:$AR$1,0),FALSE),"")</f>
        <v/>
      </c>
      <c r="BN233" s="320" t="str">
        <f>_xlfn.IFNA(VLOOKUP($B233,'I-LogEmaxOverpEC50'!$A:$AR,MATCH(BN$1,'I-LogEmaxOverpEC50'!$A$1:$AR$1,0),FALSE),"")</f>
        <v/>
      </c>
      <c r="BO233" s="320" t="str">
        <f>_xlfn.IFNA(VLOOKUP($B233,'I-LogEmaxOverpEC50'!$A:$AR,MATCH(BO$1,'I-LogEmaxOverpEC50'!$A$1:$AR$1,0),FALSE),"")</f>
        <v/>
      </c>
      <c r="BP233" s="320" t="str">
        <f>_xlfn.IFNA(VLOOKUP($B233,'I-LogEmaxOverpEC50'!$A:$AR,MATCH(BP$1,'I-LogEmaxOverpEC50'!$A$1:$AR$1,0),FALSE),"")</f>
        <v/>
      </c>
      <c r="BQ233" s="320" t="str">
        <f>_xlfn.IFNA(VLOOKUP($B233,'I-LogEmaxOverpEC50'!$A:$AR,MATCH(BQ$1,'I-LogEmaxOverpEC50'!$A$1:$AR$1,0),FALSE),"")</f>
        <v/>
      </c>
      <c r="BR233" s="320" t="str">
        <f>_xlfn.IFNA(VLOOKUP($B233,'I-LogEmaxOverpEC50'!$A:$AR,MATCH(BR$1,'I-LogEmaxOverpEC50'!$A$1:$AR$1,0),FALSE),"")</f>
        <v/>
      </c>
      <c r="BS233" s="320" t="str">
        <f>_xlfn.IFNA(VLOOKUP($B233,'I-LogEmaxOverpEC50'!$A:$AR,MATCH(BS$1,'I-LogEmaxOverpEC50'!$A$1:$AR$1,0),FALSE),"")</f>
        <v/>
      </c>
      <c r="BT233" s="320" t="str">
        <f>_xlfn.IFNA(VLOOKUP($B233,'I-LogEmaxOverpEC50'!$A:$AR,MATCH(BT$1,'I-LogEmaxOverpEC50'!$A$1:$AR$1,0),FALSE),"")</f>
        <v/>
      </c>
      <c r="BU233" s="320" t="str">
        <f>_xlfn.IFNA(VLOOKUP($B233,'I-LogEmaxOverpEC50'!$A:$AR,MATCH(BU$1,'I-LogEmaxOverpEC50'!$A$1:$AR$1,0),FALSE),"")</f>
        <v/>
      </c>
      <c r="BV233" s="114" t="e" cm="1">
        <f t="array" ref="BV233">_xlfn.IFS(AND($C233="A",_xlfn.CONCAT(F233:G233)&lt;&gt;"",$A233=1),"x",AND($C233="A",_xlfn.CONCAT(F233:G233)="",$A233=1),"-",$A$1&lt;&gt;"","")</f>
        <v>#N/A</v>
      </c>
      <c r="BW233" s="113" t="e" cm="1">
        <f t="array" ref="BW233">_xlfn.IFS(AND($C233="A",_xlfn.CONCAT(H233:L233)&lt;&gt;"",$A233=1),"x",AND($C233="A",_xlfn.CONCAT(H233:L233)="",$A233=1),"-",$A$1&lt;&gt;"","")</f>
        <v>#N/A</v>
      </c>
      <c r="BX233" s="113" t="e" cm="1">
        <f t="array" ref="BX233">_xlfn.IFS(AND($C233="A",_xlfn.CONCAT(M233:P233)&lt;&gt;"",$A233=1),"x",AND($C233="A",_xlfn.CONCAT(M233:P233)="",$A233=1),"-",$A$1&lt;&gt;"","")</f>
        <v>#N/A</v>
      </c>
      <c r="BY233" s="113" t="e" cm="1">
        <f t="array" ref="BY233">_xlfn.IFS(AND($C233="A",_xlfn.CONCAT(Q233:R233)&lt;&gt;"",$A233=1),"x",AND($C233="A",_xlfn.CONCAT(Q233:R233)="",$A233=1),"-",$A$1&lt;&gt;"","")</f>
        <v>#N/A</v>
      </c>
      <c r="BZ233" s="121" t="e">
        <f t="shared" si="130"/>
        <v>#N/A</v>
      </c>
      <c r="CA233" s="120" t="e">
        <f t="shared" si="131"/>
        <v>#N/A</v>
      </c>
      <c r="CB233" s="120" t="e">
        <f t="shared" si="132"/>
        <v>#N/A</v>
      </c>
      <c r="CC233" s="120" t="e">
        <f t="shared" si="133"/>
        <v>#N/A</v>
      </c>
      <c r="CD233" s="121" t="str">
        <f t="shared" si="134"/>
        <v/>
      </c>
      <c r="CE233" s="120" t="e">
        <f t="shared" si="135"/>
        <v>#N/A</v>
      </c>
      <c r="CF233" s="120" t="e">
        <f t="shared" si="136"/>
        <v>#N/A</v>
      </c>
      <c r="CG233" s="120" t="e">
        <f t="shared" si="137"/>
        <v>#N/A</v>
      </c>
      <c r="CH233" s="120" t="e">
        <f t="shared" si="138"/>
        <v>#N/A</v>
      </c>
      <c r="CI233" s="120" t="e">
        <f t="shared" si="139"/>
        <v>#N/A</v>
      </c>
    </row>
    <row r="234" spans="1:87" x14ac:dyDescent="0.2">
      <c r="A234" s="311" t="e" cm="1">
        <f t="array" ref="A234">_xlfn.IFS(SUM(F234:R234)&gt;0,1,Z234&gt;0,2,TRUE,3)</f>
        <v>#N/A</v>
      </c>
      <c r="B234" s="311" t="s">
        <v>1806</v>
      </c>
      <c r="C234" s="311" t="str">
        <f>_xlfn.XLOOKUP(B234,RecNamesAll!A:A,RecNamesAll!E:E)</f>
        <v>B2</v>
      </c>
      <c r="D234" s="311" t="str">
        <f>_xlfn.XLOOKUP(B234,RecNamesAll!A:A,RecNamesAll!C:C)</f>
        <v>ADGRE2</v>
      </c>
      <c r="F234" s="312" t="e">
        <f t="shared" si="105"/>
        <v>#N/A</v>
      </c>
      <c r="G234" s="313" t="e">
        <f t="shared" si="106"/>
        <v>#N/A</v>
      </c>
      <c r="H234" s="312" t="e">
        <f t="shared" si="107"/>
        <v>#N/A</v>
      </c>
      <c r="I234" s="313" t="e">
        <f t="shared" si="108"/>
        <v>#N/A</v>
      </c>
      <c r="J234" s="313" t="e">
        <f t="shared" si="109"/>
        <v>#N/A</v>
      </c>
      <c r="K234" s="313" t="e">
        <f t="shared" si="110"/>
        <v>#N/A</v>
      </c>
      <c r="L234" s="313" t="e">
        <f t="shared" si="111"/>
        <v>#N/A</v>
      </c>
      <c r="M234" s="312" t="e">
        <f t="shared" si="112"/>
        <v>#N/A</v>
      </c>
      <c r="N234" s="313" t="e">
        <f t="shared" si="113"/>
        <v>#N/A</v>
      </c>
      <c r="O234" s="313" t="e">
        <f t="shared" si="114"/>
        <v>#N/A</v>
      </c>
      <c r="P234" s="313" t="e">
        <f t="shared" si="115"/>
        <v>#N/A</v>
      </c>
      <c r="Q234" s="312" t="e">
        <f t="shared" si="116"/>
        <v>#N/A</v>
      </c>
      <c r="R234" s="313" t="e">
        <f t="shared" si="117"/>
        <v>#N/A</v>
      </c>
      <c r="S234" s="314" t="str">
        <f t="shared" si="118"/>
        <v/>
      </c>
      <c r="T234" s="315" t="str">
        <f t="shared" si="119"/>
        <v>B2</v>
      </c>
      <c r="U234" s="311" t="str">
        <f t="shared" si="120"/>
        <v>ADGRE2</v>
      </c>
      <c r="V234" s="316" t="e">
        <f>IF(VLOOKUP($B234,GtP!$A:$AA,MATCH("Gs_0-2",GtP!$A$1:$AA$1,0),FALSE)=0,"",VLOOKUP($B234,GtP!$A:$AA,MATCH("Gs_0-2",GtP!$A$1:$AA$1,0),FALSE))</f>
        <v>#N/A</v>
      </c>
      <c r="W234" s="317" t="e">
        <f>IF(VLOOKUP($B234,GtP!$A:$AA,MATCH("Gi/o_0-2",GtP!$A$1:$AA$1,0),FALSE)=0,"",VLOOKUP($B234,GtP!$A:$AA,MATCH("Gi/o_0-2",GtP!$A$1:$AA$1,0),FALSE))</f>
        <v>#N/A</v>
      </c>
      <c r="X234" s="317" t="e">
        <f>IF(VLOOKUP($B234,GtP!$A:$AA,MATCH("Gq/11_0-2",GtP!$A$1:$AA$1,0),FALSE)=0,"",VLOOKUP($B234,GtP!$A:$AA,MATCH("Gq/11_0-2",GtP!$A$1:$AA$1,0),FALSE))</f>
        <v>#N/A</v>
      </c>
      <c r="Y234" s="317" t="e">
        <f>IF(VLOOKUP($B234,GtP!$A:$AA,MATCH("G12/13_0-2",GtP!$A$1:$AA$1,0),FALSE)=0,"",VLOOKUP($B234,GtP!$A:$AA,MATCH("G12/13_0-2",GtP!$A$1:$AA$1,0),FALSE))</f>
        <v>#N/A</v>
      </c>
      <c r="Z234" s="318" t="e">
        <f t="shared" si="121"/>
        <v>#N/A</v>
      </c>
      <c r="AA234" s="317" t="e">
        <f t="shared" si="122"/>
        <v>#N/A</v>
      </c>
      <c r="AB234" s="317" t="e">
        <f t="shared" si="123"/>
        <v>#N/A</v>
      </c>
      <c r="AC234" s="317" t="e">
        <f t="shared" si="124"/>
        <v>#N/A</v>
      </c>
      <c r="AD234" s="317" t="e">
        <f t="shared" si="125"/>
        <v>#N/A</v>
      </c>
      <c r="AE234" s="315" t="str">
        <f t="shared" si="126"/>
        <v/>
      </c>
      <c r="AF234" s="311" t="str">
        <f t="shared" si="127"/>
        <v/>
      </c>
      <c r="AG234" s="311" t="str">
        <f t="shared" si="128"/>
        <v/>
      </c>
      <c r="AH234" s="311" t="str">
        <f t="shared" si="129"/>
        <v/>
      </c>
      <c r="AI234" s="316" t="e">
        <f>_xlfn.CONCAT(IF(AV234="","-","B"),IF(BI234="","-","I"),VLOOKUP($B234,GtP!$A:$BB,MATCH("Gs_0-1",GtP!$A$1:$BB$1,0),FALSE))</f>
        <v>#N/A</v>
      </c>
      <c r="AJ234" s="317" t="e">
        <f>_xlfn.CONCAT(IF(AW234="","-","B"),IF(BJ234="","-","I"),VLOOKUP($B234,GtP!$A:$BB,MATCH("Gs_0-1",GtP!$A$1:$BB$1,0),FALSE))</f>
        <v>#N/A</v>
      </c>
      <c r="AK234" s="317" t="e">
        <f>_xlfn.CONCAT(IF(AX234="","-","B"),IF(BK234="","-","I"),VLOOKUP($B234,GtP!$A:$BB,MATCH("Gi/o_0-1",GtP!$A$1:$BB$1,0),FALSE))</f>
        <v>#N/A</v>
      </c>
      <c r="AL234" s="317" t="e">
        <f>_xlfn.CONCAT(IF(AY234="","-","B"),IF(BL234="","-","I"),VLOOKUP($B234,GtP!$A:$BB,MATCH("Gi/o_0-1",GtP!$A$1:$BB$1,0),FALSE))</f>
        <v>#N/A</v>
      </c>
      <c r="AM234" s="317" t="e">
        <f>_xlfn.CONCAT(IF(AZ234="","-","B"),IF(BM234="","-","I"),VLOOKUP($B234,GtP!$A:$BB,MATCH("Gi/o_0-1",GtP!$A$1:$BB$1,0),FALSE))</f>
        <v>#N/A</v>
      </c>
      <c r="AN234" s="317" t="e">
        <f>_xlfn.CONCAT(IF(BA234="","-","B"),IF(BN234="","-","I"),VLOOKUP($B234,GtP!$A:$BB,MATCH("Gi/o_0-1",GtP!$A$1:$BB$1,0),FALSE))</f>
        <v>#N/A</v>
      </c>
      <c r="AO234" s="317" t="e">
        <f>_xlfn.CONCAT(IF(BB234="","-","B"),IF(BO234="","-","I"),VLOOKUP($B234,GtP!$A:$BB,MATCH("Gi/o_0-1",GtP!$A$1:$BB$1,0),FALSE))</f>
        <v>#N/A</v>
      </c>
      <c r="AP234" s="317" t="e">
        <f>_xlfn.CONCAT(IF(BC234="","-","B"),IF(BP234="","-","I"),VLOOKUP($B234,GtP!$A:$BB,MATCH("Gq/11_0-1",GtP!$A$1:$BB$1,0),FALSE))</f>
        <v>#N/A</v>
      </c>
      <c r="AQ234" s="317" t="e">
        <f>_xlfn.CONCAT(IF(BD234="","-","B"),IF(BQ234="","-","I"),VLOOKUP($B234,GtP!$A:$BB,MATCH("Gq/11_0-1",GtP!$A$1:$BB$1,0),FALSE))</f>
        <v>#N/A</v>
      </c>
      <c r="AR234" s="317" t="e">
        <f>_xlfn.CONCAT(IF(BE234="","-","B"),IF(BR234="","-","I"),VLOOKUP($B234,GtP!$A:$BB,MATCH("Gq/11_0-1",GtP!$A$1:$BB$1,0),FALSE))</f>
        <v>#N/A</v>
      </c>
      <c r="AS234" s="317" t="e">
        <f>_xlfn.CONCAT(IF(BF234="","-","B"),IF(BS234="","-","I"),VLOOKUP($B234,GtP!$A:$BB,MATCH("Gq/11_0-1",GtP!$A$1:$BB$1,0),FALSE))</f>
        <v>#N/A</v>
      </c>
      <c r="AT234" s="317" t="e">
        <f>_xlfn.CONCAT(IF(BG234="","-","B"),IF(BT234="","-","I"),VLOOKUP($B234,GtP!$A:$BB,MATCH("G12/13_0-1",GtP!$A$1:$BB$1,0),FALSE))</f>
        <v>#N/A</v>
      </c>
      <c r="AU234" s="317" t="e">
        <f>_xlfn.CONCAT(IF(BH234="","-","B"),IF(BU234="","-","I"),VLOOKUP($B234,GtP!$A:$BB,MATCH("G12/13_0-1",GtP!$A$1:$BB$1,0),FALSE))</f>
        <v>#N/A</v>
      </c>
      <c r="AV234" s="319" t="str">
        <f>_xlfn.IFNA(VLOOKUP($B234,'B-LogEmaxOverpEC50'!$A:$AL,MATCH(AV$1,'B-LogEmaxOverpEC50'!$A$1:$AL$1,0),FALSE),"")</f>
        <v/>
      </c>
      <c r="AX234" s="321" t="str">
        <f>_xlfn.IFNA(VLOOKUP($B234,'B-LogEmaxOverpEC50'!$A:$AL,MATCH(AX$1,'B-LogEmaxOverpEC50'!$A$1:$AL$1,0),FALSE),"")</f>
        <v/>
      </c>
      <c r="AY234" s="321" t="str">
        <f>_xlfn.IFNA(VLOOKUP($B234,'B-LogEmaxOverpEC50'!$A:$AL,MATCH(AY$1,'B-LogEmaxOverpEC50'!$A$1:$AL$1,0),FALSE),"")</f>
        <v/>
      </c>
      <c r="AZ234" s="321" t="str">
        <f>_xlfn.IFNA(VLOOKUP($B234,'B-LogEmaxOverpEC50'!$A:$AL,MATCH(AZ$1,'B-LogEmaxOverpEC50'!$A$1:$AL$1,0),FALSE),"")</f>
        <v/>
      </c>
      <c r="BA234" s="321" t="str">
        <f>_xlfn.IFNA(VLOOKUP($B234,'B-LogEmaxOverpEC50'!$A:$AL,MATCH(BA$1,'B-LogEmaxOverpEC50'!$A$1:$AL$1,0),FALSE),"")</f>
        <v/>
      </c>
      <c r="BB234" s="321" t="str">
        <f>_xlfn.IFNA(VLOOKUP($B234,'B-LogEmaxOverpEC50'!$A:$AL,MATCH(BB$1,'B-LogEmaxOverpEC50'!$A$1:$AL$1,0),FALSE),"")</f>
        <v/>
      </c>
      <c r="BC234" s="321" t="str">
        <f>_xlfn.IFNA(VLOOKUP($B234,'B-LogEmaxOverpEC50'!$A:$AL,MATCH(BC$1,'B-LogEmaxOverpEC50'!$A$1:$AL$1,0),FALSE),"")</f>
        <v/>
      </c>
      <c r="BD234" s="321" t="str">
        <f>_xlfn.IFNA(VLOOKUP($B234,'B-LogEmaxOverpEC50'!$A:$AL,MATCH(BD$1,'B-LogEmaxOverpEC50'!$A$1:$AL$1,0),FALSE),"")</f>
        <v/>
      </c>
      <c r="BE234" s="321" t="str">
        <f>_xlfn.IFNA(VLOOKUP($B234,'B-LogEmaxOverpEC50'!$A:$AL,MATCH(BE$1,'B-LogEmaxOverpEC50'!$A$1:$AL$1,0),FALSE),"")</f>
        <v/>
      </c>
      <c r="BF234" s="321" t="str">
        <f>_xlfn.IFNA(VLOOKUP($B234,'B-LogEmaxOverpEC50'!$A:$AL,MATCH(BF$1,'B-LogEmaxOverpEC50'!$A$1:$AL$1,0),FALSE),"")</f>
        <v/>
      </c>
      <c r="BG234" s="321" t="str">
        <f>_xlfn.IFNA(VLOOKUP($B234,'B-LogEmaxOverpEC50'!$A:$AL,MATCH(BG$1,'B-LogEmaxOverpEC50'!$A$1:$AL$1,0),FALSE),"")</f>
        <v/>
      </c>
      <c r="BH234" s="321" t="str">
        <f>_xlfn.IFNA(VLOOKUP($B234,'B-LogEmaxOverpEC50'!$A:$AL,MATCH(BH$1,'B-LogEmaxOverpEC50'!$A$1:$AL$1,0),FALSE),"")</f>
        <v/>
      </c>
      <c r="BI234" s="322" t="str">
        <f>_xlfn.IFNA(VLOOKUP($B234,'I-LogEmaxOverpEC50'!$A:$AR,MATCH(BI$1,'I-LogEmaxOverpEC50'!$A$1:$AR$1,0),FALSE),"")</f>
        <v/>
      </c>
      <c r="BJ234" s="320" t="str">
        <f>_xlfn.IFNA(VLOOKUP($B234,'I-LogEmaxOverpEC50'!$A:$AR,MATCH(BJ$1,'I-LogEmaxOverpEC50'!$A$1:$AR$1,0),FALSE),"")</f>
        <v/>
      </c>
      <c r="BK234" s="320" t="str">
        <f>_xlfn.IFNA(VLOOKUP($B234,'I-LogEmaxOverpEC50'!$A:$AR,MATCH(BK$1,'I-LogEmaxOverpEC50'!$A$1:$AR$1,0),FALSE),"")</f>
        <v/>
      </c>
      <c r="BL234" s="320" t="str">
        <f>_xlfn.IFNA(VLOOKUP($B234,'I-LogEmaxOverpEC50'!$A:$AR,MATCH(BL$1,'I-LogEmaxOverpEC50'!$A$1:$AR$1,0),FALSE),"")</f>
        <v/>
      </c>
      <c r="BM234" s="320" t="str">
        <f>_xlfn.IFNA(VLOOKUP($B234,'I-LogEmaxOverpEC50'!$A:$AR,MATCH(BM$1,'I-LogEmaxOverpEC50'!$A$1:$AR$1,0),FALSE),"")</f>
        <v/>
      </c>
      <c r="BN234" s="320" t="str">
        <f>_xlfn.IFNA(VLOOKUP($B234,'I-LogEmaxOverpEC50'!$A:$AR,MATCH(BN$1,'I-LogEmaxOverpEC50'!$A$1:$AR$1,0),FALSE),"")</f>
        <v/>
      </c>
      <c r="BO234" s="320" t="str">
        <f>_xlfn.IFNA(VLOOKUP($B234,'I-LogEmaxOverpEC50'!$A:$AR,MATCH(BO$1,'I-LogEmaxOverpEC50'!$A$1:$AR$1,0),FALSE),"")</f>
        <v/>
      </c>
      <c r="BP234" s="320" t="str">
        <f>_xlfn.IFNA(VLOOKUP($B234,'I-LogEmaxOverpEC50'!$A:$AR,MATCH(BP$1,'I-LogEmaxOverpEC50'!$A$1:$AR$1,0),FALSE),"")</f>
        <v/>
      </c>
      <c r="BQ234" s="320" t="str">
        <f>_xlfn.IFNA(VLOOKUP($B234,'I-LogEmaxOverpEC50'!$A:$AR,MATCH(BQ$1,'I-LogEmaxOverpEC50'!$A$1:$AR$1,0),FALSE),"")</f>
        <v/>
      </c>
      <c r="BR234" s="320" t="str">
        <f>_xlfn.IFNA(VLOOKUP($B234,'I-LogEmaxOverpEC50'!$A:$AR,MATCH(BR$1,'I-LogEmaxOverpEC50'!$A$1:$AR$1,0),FALSE),"")</f>
        <v/>
      </c>
      <c r="BS234" s="320" t="str">
        <f>_xlfn.IFNA(VLOOKUP($B234,'I-LogEmaxOverpEC50'!$A:$AR,MATCH(BS$1,'I-LogEmaxOverpEC50'!$A$1:$AR$1,0),FALSE),"")</f>
        <v/>
      </c>
      <c r="BT234" s="320" t="str">
        <f>_xlfn.IFNA(VLOOKUP($B234,'I-LogEmaxOverpEC50'!$A:$AR,MATCH(BT$1,'I-LogEmaxOverpEC50'!$A$1:$AR$1,0),FALSE),"")</f>
        <v/>
      </c>
      <c r="BU234" s="320" t="str">
        <f>_xlfn.IFNA(VLOOKUP($B234,'I-LogEmaxOverpEC50'!$A:$AR,MATCH(BU$1,'I-LogEmaxOverpEC50'!$A$1:$AR$1,0),FALSE),"")</f>
        <v/>
      </c>
      <c r="BV234" s="114" t="e" cm="1">
        <f t="array" ref="BV234">_xlfn.IFS(AND($C234="A",_xlfn.CONCAT(F234:G234)&lt;&gt;"",$A234=1),"x",AND($C234="A",_xlfn.CONCAT(F234:G234)="",$A234=1),"-",$A$1&lt;&gt;"","")</f>
        <v>#N/A</v>
      </c>
      <c r="BW234" s="113" t="e" cm="1">
        <f t="array" ref="BW234">_xlfn.IFS(AND($C234="A",_xlfn.CONCAT(H234:L234)&lt;&gt;"",$A234=1),"x",AND($C234="A",_xlfn.CONCAT(H234:L234)="",$A234=1),"-",$A$1&lt;&gt;"","")</f>
        <v>#N/A</v>
      </c>
      <c r="BX234" s="113" t="e" cm="1">
        <f t="array" ref="BX234">_xlfn.IFS(AND($C234="A",_xlfn.CONCAT(M234:P234)&lt;&gt;"",$A234=1),"x",AND($C234="A",_xlfn.CONCAT(M234:P234)="",$A234=1),"-",$A$1&lt;&gt;"","")</f>
        <v>#N/A</v>
      </c>
      <c r="BY234" s="113" t="e" cm="1">
        <f t="array" ref="BY234">_xlfn.IFS(AND($C234="A",_xlfn.CONCAT(Q234:R234)&lt;&gt;"",$A234=1),"x",AND($C234="A",_xlfn.CONCAT(Q234:R234)="",$A234=1),"-",$A$1&lt;&gt;"","")</f>
        <v>#N/A</v>
      </c>
      <c r="BZ234" s="121" t="e">
        <f t="shared" si="130"/>
        <v>#N/A</v>
      </c>
      <c r="CA234" s="120" t="e">
        <f t="shared" si="131"/>
        <v>#N/A</v>
      </c>
      <c r="CB234" s="120" t="e">
        <f t="shared" si="132"/>
        <v>#N/A</v>
      </c>
      <c r="CC234" s="120" t="e">
        <f t="shared" si="133"/>
        <v>#N/A</v>
      </c>
      <c r="CD234" s="121" t="str">
        <f t="shared" si="134"/>
        <v/>
      </c>
      <c r="CE234" s="120" t="e">
        <f t="shared" si="135"/>
        <v>#N/A</v>
      </c>
      <c r="CF234" s="120" t="e">
        <f t="shared" si="136"/>
        <v>#N/A</v>
      </c>
      <c r="CG234" s="120" t="e">
        <f t="shared" si="137"/>
        <v>#N/A</v>
      </c>
      <c r="CH234" s="120" t="e">
        <f t="shared" si="138"/>
        <v>#N/A</v>
      </c>
      <c r="CI234" s="120" t="e">
        <f t="shared" si="139"/>
        <v>#N/A</v>
      </c>
    </row>
    <row r="235" spans="1:87" x14ac:dyDescent="0.2">
      <c r="A235" s="311" t="e" cm="1">
        <f t="array" ref="A235">_xlfn.IFS(SUM(F235:R235)&gt;0,1,Z235&gt;0,2,TRUE,3)</f>
        <v>#N/A</v>
      </c>
      <c r="B235" s="311" t="s">
        <v>1722</v>
      </c>
      <c r="C235" s="311" t="str">
        <f>_xlfn.XLOOKUP(B235,RecNamesAll!A:A,RecNamesAll!E:E)</f>
        <v>B2</v>
      </c>
      <c r="D235" s="311" t="str">
        <f>_xlfn.XLOOKUP(B235,RecNamesAll!A:A,RecNamesAll!C:C)</f>
        <v>ADGRG2</v>
      </c>
      <c r="F235" s="312" t="e">
        <f t="shared" si="105"/>
        <v>#N/A</v>
      </c>
      <c r="G235" s="313" t="e">
        <f t="shared" si="106"/>
        <v>#N/A</v>
      </c>
      <c r="H235" s="312" t="e">
        <f t="shared" si="107"/>
        <v>#N/A</v>
      </c>
      <c r="I235" s="313" t="e">
        <f t="shared" si="108"/>
        <v>#N/A</v>
      </c>
      <c r="J235" s="313" t="e">
        <f t="shared" si="109"/>
        <v>#N/A</v>
      </c>
      <c r="K235" s="313" t="e">
        <f t="shared" si="110"/>
        <v>#N/A</v>
      </c>
      <c r="L235" s="313" t="e">
        <f t="shared" si="111"/>
        <v>#N/A</v>
      </c>
      <c r="M235" s="312" t="e">
        <f t="shared" si="112"/>
        <v>#N/A</v>
      </c>
      <c r="N235" s="313" t="e">
        <f t="shared" si="113"/>
        <v>#N/A</v>
      </c>
      <c r="O235" s="313" t="e">
        <f t="shared" si="114"/>
        <v>#N/A</v>
      </c>
      <c r="P235" s="313" t="e">
        <f t="shared" si="115"/>
        <v>#N/A</v>
      </c>
      <c r="Q235" s="312" t="e">
        <f t="shared" si="116"/>
        <v>#N/A</v>
      </c>
      <c r="R235" s="313" t="e">
        <f t="shared" si="117"/>
        <v>#N/A</v>
      </c>
      <c r="S235" s="314" t="str">
        <f t="shared" si="118"/>
        <v/>
      </c>
      <c r="T235" s="315" t="str">
        <f t="shared" si="119"/>
        <v>B2</v>
      </c>
      <c r="U235" s="311" t="str">
        <f t="shared" si="120"/>
        <v>ADGRG2</v>
      </c>
      <c r="V235" s="316" t="e">
        <f>IF(VLOOKUP($B235,GtP!$A:$AA,MATCH("Gs_0-2",GtP!$A$1:$AA$1,0),FALSE)=0,"",VLOOKUP($B235,GtP!$A:$AA,MATCH("Gs_0-2",GtP!$A$1:$AA$1,0),FALSE))</f>
        <v>#N/A</v>
      </c>
      <c r="W235" s="317" t="e">
        <f>IF(VLOOKUP($B235,GtP!$A:$AA,MATCH("Gi/o_0-2",GtP!$A$1:$AA$1,0),FALSE)=0,"",VLOOKUP($B235,GtP!$A:$AA,MATCH("Gi/o_0-2",GtP!$A$1:$AA$1,0),FALSE))</f>
        <v>#N/A</v>
      </c>
      <c r="X235" s="317" t="e">
        <f>IF(VLOOKUP($B235,GtP!$A:$AA,MATCH("Gq/11_0-2",GtP!$A$1:$AA$1,0),FALSE)=0,"",VLOOKUP($B235,GtP!$A:$AA,MATCH("Gq/11_0-2",GtP!$A$1:$AA$1,0),FALSE))</f>
        <v>#N/A</v>
      </c>
      <c r="Y235" s="317" t="e">
        <f>IF(VLOOKUP($B235,GtP!$A:$AA,MATCH("G12/13_0-2",GtP!$A$1:$AA$1,0),FALSE)=0,"",VLOOKUP($B235,GtP!$A:$AA,MATCH("G12/13_0-2",GtP!$A$1:$AA$1,0),FALSE))</f>
        <v>#N/A</v>
      </c>
      <c r="Z235" s="318" t="e">
        <f t="shared" si="121"/>
        <v>#N/A</v>
      </c>
      <c r="AA235" s="317" t="e">
        <f t="shared" si="122"/>
        <v>#N/A</v>
      </c>
      <c r="AB235" s="317" t="e">
        <f t="shared" si="123"/>
        <v>#N/A</v>
      </c>
      <c r="AC235" s="317" t="e">
        <f t="shared" si="124"/>
        <v>#N/A</v>
      </c>
      <c r="AD235" s="317" t="e">
        <f t="shared" si="125"/>
        <v>#N/A</v>
      </c>
      <c r="AE235" s="315" t="str">
        <f t="shared" si="126"/>
        <v/>
      </c>
      <c r="AF235" s="311" t="str">
        <f t="shared" si="127"/>
        <v/>
      </c>
      <c r="AG235" s="311" t="str">
        <f t="shared" si="128"/>
        <v/>
      </c>
      <c r="AH235" s="311" t="str">
        <f t="shared" si="129"/>
        <v/>
      </c>
      <c r="AI235" s="316" t="e">
        <f>_xlfn.CONCAT(IF(AV235="","-","B"),IF(BI235="","-","I"),VLOOKUP($B235,GtP!$A:$BB,MATCH("Gs_0-1",GtP!$A$1:$BB$1,0),FALSE))</f>
        <v>#N/A</v>
      </c>
      <c r="AJ235" s="317" t="e">
        <f>_xlfn.CONCAT(IF(AW235="","-","B"),IF(BJ235="","-","I"),VLOOKUP($B235,GtP!$A:$BB,MATCH("Gs_0-1",GtP!$A$1:$BB$1,0),FALSE))</f>
        <v>#N/A</v>
      </c>
      <c r="AK235" s="317" t="e">
        <f>_xlfn.CONCAT(IF(AX235="","-","B"),IF(BK235="","-","I"),VLOOKUP($B235,GtP!$A:$BB,MATCH("Gi/o_0-1",GtP!$A$1:$BB$1,0),FALSE))</f>
        <v>#N/A</v>
      </c>
      <c r="AL235" s="317" t="e">
        <f>_xlfn.CONCAT(IF(AY235="","-","B"),IF(BL235="","-","I"),VLOOKUP($B235,GtP!$A:$BB,MATCH("Gi/o_0-1",GtP!$A$1:$BB$1,0),FALSE))</f>
        <v>#N/A</v>
      </c>
      <c r="AM235" s="317" t="e">
        <f>_xlfn.CONCAT(IF(AZ235="","-","B"),IF(BM235="","-","I"),VLOOKUP($B235,GtP!$A:$BB,MATCH("Gi/o_0-1",GtP!$A$1:$BB$1,0),FALSE))</f>
        <v>#N/A</v>
      </c>
      <c r="AN235" s="317" t="e">
        <f>_xlfn.CONCAT(IF(BA235="","-","B"),IF(BN235="","-","I"),VLOOKUP($B235,GtP!$A:$BB,MATCH("Gi/o_0-1",GtP!$A$1:$BB$1,0),FALSE))</f>
        <v>#N/A</v>
      </c>
      <c r="AO235" s="317" t="e">
        <f>_xlfn.CONCAT(IF(BB235="","-","B"),IF(BO235="","-","I"),VLOOKUP($B235,GtP!$A:$BB,MATCH("Gi/o_0-1",GtP!$A$1:$BB$1,0),FALSE))</f>
        <v>#N/A</v>
      </c>
      <c r="AP235" s="317" t="e">
        <f>_xlfn.CONCAT(IF(BC235="","-","B"),IF(BP235="","-","I"),VLOOKUP($B235,GtP!$A:$BB,MATCH("Gq/11_0-1",GtP!$A$1:$BB$1,0),FALSE))</f>
        <v>#N/A</v>
      </c>
      <c r="AQ235" s="317" t="e">
        <f>_xlfn.CONCAT(IF(BD235="","-","B"),IF(BQ235="","-","I"),VLOOKUP($B235,GtP!$A:$BB,MATCH("Gq/11_0-1",GtP!$A$1:$BB$1,0),FALSE))</f>
        <v>#N/A</v>
      </c>
      <c r="AR235" s="317" t="e">
        <f>_xlfn.CONCAT(IF(BE235="","-","B"),IF(BR235="","-","I"),VLOOKUP($B235,GtP!$A:$BB,MATCH("Gq/11_0-1",GtP!$A$1:$BB$1,0),FALSE))</f>
        <v>#N/A</v>
      </c>
      <c r="AS235" s="317" t="e">
        <f>_xlfn.CONCAT(IF(BF235="","-","B"),IF(BS235="","-","I"),VLOOKUP($B235,GtP!$A:$BB,MATCH("Gq/11_0-1",GtP!$A$1:$BB$1,0),FALSE))</f>
        <v>#N/A</v>
      </c>
      <c r="AT235" s="317" t="e">
        <f>_xlfn.CONCAT(IF(BG235="","-","B"),IF(BT235="","-","I"),VLOOKUP($B235,GtP!$A:$BB,MATCH("G12/13_0-1",GtP!$A$1:$BB$1,0),FALSE))</f>
        <v>#N/A</v>
      </c>
      <c r="AU235" s="317" t="e">
        <f>_xlfn.CONCAT(IF(BH235="","-","B"),IF(BU235="","-","I"),VLOOKUP($B235,GtP!$A:$BB,MATCH("G12/13_0-1",GtP!$A$1:$BB$1,0),FALSE))</f>
        <v>#N/A</v>
      </c>
      <c r="AV235" s="319" t="str">
        <f>_xlfn.IFNA(VLOOKUP($B235,'B-LogEmaxOverpEC50'!$A:$AL,MATCH(AV$1,'B-LogEmaxOverpEC50'!$A$1:$AL$1,0),FALSE),"")</f>
        <v/>
      </c>
      <c r="AX235" s="321" t="str">
        <f>_xlfn.IFNA(VLOOKUP($B235,'B-LogEmaxOverpEC50'!$A:$AL,MATCH(AX$1,'B-LogEmaxOverpEC50'!$A$1:$AL$1,0),FALSE),"")</f>
        <v/>
      </c>
      <c r="AY235" s="321" t="str">
        <f>_xlfn.IFNA(VLOOKUP($B235,'B-LogEmaxOverpEC50'!$A:$AL,MATCH(AY$1,'B-LogEmaxOverpEC50'!$A$1:$AL$1,0),FALSE),"")</f>
        <v/>
      </c>
      <c r="AZ235" s="321" t="str">
        <f>_xlfn.IFNA(VLOOKUP($B235,'B-LogEmaxOverpEC50'!$A:$AL,MATCH(AZ$1,'B-LogEmaxOverpEC50'!$A$1:$AL$1,0),FALSE),"")</f>
        <v/>
      </c>
      <c r="BA235" s="321" t="str">
        <f>_xlfn.IFNA(VLOOKUP($B235,'B-LogEmaxOverpEC50'!$A:$AL,MATCH(BA$1,'B-LogEmaxOverpEC50'!$A$1:$AL$1,0),FALSE),"")</f>
        <v/>
      </c>
      <c r="BB235" s="321" t="str">
        <f>_xlfn.IFNA(VLOOKUP($B235,'B-LogEmaxOverpEC50'!$A:$AL,MATCH(BB$1,'B-LogEmaxOverpEC50'!$A$1:$AL$1,0),FALSE),"")</f>
        <v/>
      </c>
      <c r="BC235" s="321" t="str">
        <f>_xlfn.IFNA(VLOOKUP($B235,'B-LogEmaxOverpEC50'!$A:$AL,MATCH(BC$1,'B-LogEmaxOverpEC50'!$A$1:$AL$1,0),FALSE),"")</f>
        <v/>
      </c>
      <c r="BD235" s="321" t="str">
        <f>_xlfn.IFNA(VLOOKUP($B235,'B-LogEmaxOverpEC50'!$A:$AL,MATCH(BD$1,'B-LogEmaxOverpEC50'!$A$1:$AL$1,0),FALSE),"")</f>
        <v/>
      </c>
      <c r="BE235" s="321" t="str">
        <f>_xlfn.IFNA(VLOOKUP($B235,'B-LogEmaxOverpEC50'!$A:$AL,MATCH(BE$1,'B-LogEmaxOverpEC50'!$A$1:$AL$1,0),FALSE),"")</f>
        <v/>
      </c>
      <c r="BF235" s="321" t="str">
        <f>_xlfn.IFNA(VLOOKUP($B235,'B-LogEmaxOverpEC50'!$A:$AL,MATCH(BF$1,'B-LogEmaxOverpEC50'!$A$1:$AL$1,0),FALSE),"")</f>
        <v/>
      </c>
      <c r="BG235" s="321" t="str">
        <f>_xlfn.IFNA(VLOOKUP($B235,'B-LogEmaxOverpEC50'!$A:$AL,MATCH(BG$1,'B-LogEmaxOverpEC50'!$A$1:$AL$1,0),FALSE),"")</f>
        <v/>
      </c>
      <c r="BH235" s="321" t="str">
        <f>_xlfn.IFNA(VLOOKUP($B235,'B-LogEmaxOverpEC50'!$A:$AL,MATCH(BH$1,'B-LogEmaxOverpEC50'!$A$1:$AL$1,0),FALSE),"")</f>
        <v/>
      </c>
      <c r="BI235" s="322" t="str">
        <f>_xlfn.IFNA(VLOOKUP($B235,'I-LogEmaxOverpEC50'!$A:$AR,MATCH(BI$1,'I-LogEmaxOverpEC50'!$A$1:$AR$1,0),FALSE),"")</f>
        <v/>
      </c>
      <c r="BJ235" s="320" t="str">
        <f>_xlfn.IFNA(VLOOKUP($B235,'I-LogEmaxOverpEC50'!$A:$AR,MATCH(BJ$1,'I-LogEmaxOverpEC50'!$A$1:$AR$1,0),FALSE),"")</f>
        <v/>
      </c>
      <c r="BK235" s="320" t="str">
        <f>_xlfn.IFNA(VLOOKUP($B235,'I-LogEmaxOverpEC50'!$A:$AR,MATCH(BK$1,'I-LogEmaxOverpEC50'!$A$1:$AR$1,0),FALSE),"")</f>
        <v/>
      </c>
      <c r="BL235" s="320" t="str">
        <f>_xlfn.IFNA(VLOOKUP($B235,'I-LogEmaxOverpEC50'!$A:$AR,MATCH(BL$1,'I-LogEmaxOverpEC50'!$A$1:$AR$1,0),FALSE),"")</f>
        <v/>
      </c>
      <c r="BM235" s="320" t="str">
        <f>_xlfn.IFNA(VLOOKUP($B235,'I-LogEmaxOverpEC50'!$A:$AR,MATCH(BM$1,'I-LogEmaxOverpEC50'!$A$1:$AR$1,0),FALSE),"")</f>
        <v/>
      </c>
      <c r="BN235" s="320" t="str">
        <f>_xlfn.IFNA(VLOOKUP($B235,'I-LogEmaxOverpEC50'!$A:$AR,MATCH(BN$1,'I-LogEmaxOverpEC50'!$A$1:$AR$1,0),FALSE),"")</f>
        <v/>
      </c>
      <c r="BO235" s="320" t="str">
        <f>_xlfn.IFNA(VLOOKUP($B235,'I-LogEmaxOverpEC50'!$A:$AR,MATCH(BO$1,'I-LogEmaxOverpEC50'!$A$1:$AR$1,0),FALSE),"")</f>
        <v/>
      </c>
      <c r="BP235" s="320" t="str">
        <f>_xlfn.IFNA(VLOOKUP($B235,'I-LogEmaxOverpEC50'!$A:$AR,MATCH(BP$1,'I-LogEmaxOverpEC50'!$A$1:$AR$1,0),FALSE),"")</f>
        <v/>
      </c>
      <c r="BQ235" s="320" t="str">
        <f>_xlfn.IFNA(VLOOKUP($B235,'I-LogEmaxOverpEC50'!$A:$AR,MATCH(BQ$1,'I-LogEmaxOverpEC50'!$A$1:$AR$1,0),FALSE),"")</f>
        <v/>
      </c>
      <c r="BR235" s="320" t="str">
        <f>_xlfn.IFNA(VLOOKUP($B235,'I-LogEmaxOverpEC50'!$A:$AR,MATCH(BR$1,'I-LogEmaxOverpEC50'!$A$1:$AR$1,0),FALSE),"")</f>
        <v/>
      </c>
      <c r="BS235" s="320" t="str">
        <f>_xlfn.IFNA(VLOOKUP($B235,'I-LogEmaxOverpEC50'!$A:$AR,MATCH(BS$1,'I-LogEmaxOverpEC50'!$A$1:$AR$1,0),FALSE),"")</f>
        <v/>
      </c>
      <c r="BT235" s="320" t="str">
        <f>_xlfn.IFNA(VLOOKUP($B235,'I-LogEmaxOverpEC50'!$A:$AR,MATCH(BT$1,'I-LogEmaxOverpEC50'!$A$1:$AR$1,0),FALSE),"")</f>
        <v/>
      </c>
      <c r="BU235" s="320" t="str">
        <f>_xlfn.IFNA(VLOOKUP($B235,'I-LogEmaxOverpEC50'!$A:$AR,MATCH(BU$1,'I-LogEmaxOverpEC50'!$A$1:$AR$1,0),FALSE),"")</f>
        <v/>
      </c>
      <c r="BV235" s="114" t="e" cm="1">
        <f t="array" ref="BV235">_xlfn.IFS(AND($C235="A",_xlfn.CONCAT(F235:G235)&lt;&gt;"",$A235=1),"x",AND($C235="A",_xlfn.CONCAT(F235:G235)="",$A235=1),"-",$A$1&lt;&gt;"","")</f>
        <v>#N/A</v>
      </c>
      <c r="BW235" s="113" t="e" cm="1">
        <f t="array" ref="BW235">_xlfn.IFS(AND($C235="A",_xlfn.CONCAT(H235:L235)&lt;&gt;"",$A235=1),"x",AND($C235="A",_xlfn.CONCAT(H235:L235)="",$A235=1),"-",$A$1&lt;&gt;"","")</f>
        <v>#N/A</v>
      </c>
      <c r="BX235" s="113" t="e" cm="1">
        <f t="array" ref="BX235">_xlfn.IFS(AND($C235="A",_xlfn.CONCAT(M235:P235)&lt;&gt;"",$A235=1),"x",AND($C235="A",_xlfn.CONCAT(M235:P235)="",$A235=1),"-",$A$1&lt;&gt;"","")</f>
        <v>#N/A</v>
      </c>
      <c r="BY235" s="113" t="e" cm="1">
        <f t="array" ref="BY235">_xlfn.IFS(AND($C235="A",_xlfn.CONCAT(Q235:R235)&lt;&gt;"",$A235=1),"x",AND($C235="A",_xlfn.CONCAT(Q235:R235)="",$A235=1),"-",$A$1&lt;&gt;"","")</f>
        <v>#N/A</v>
      </c>
      <c r="BZ235" s="121" t="e">
        <f t="shared" si="130"/>
        <v>#N/A</v>
      </c>
      <c r="CA235" s="120" t="e">
        <f t="shared" si="131"/>
        <v>#N/A</v>
      </c>
      <c r="CB235" s="120" t="e">
        <f t="shared" si="132"/>
        <v>#N/A</v>
      </c>
      <c r="CC235" s="120" t="e">
        <f t="shared" si="133"/>
        <v>#N/A</v>
      </c>
      <c r="CD235" s="121" t="str">
        <f t="shared" si="134"/>
        <v/>
      </c>
      <c r="CE235" s="120" t="e">
        <f t="shared" si="135"/>
        <v>#N/A</v>
      </c>
      <c r="CF235" s="120" t="e">
        <f t="shared" si="136"/>
        <v>#N/A</v>
      </c>
      <c r="CG235" s="120" t="e">
        <f t="shared" si="137"/>
        <v>#N/A</v>
      </c>
      <c r="CH235" s="120" t="e">
        <f t="shared" si="138"/>
        <v>#N/A</v>
      </c>
      <c r="CI235" s="120" t="e">
        <f t="shared" si="139"/>
        <v>#N/A</v>
      </c>
    </row>
    <row r="236" spans="1:87" x14ac:dyDescent="0.2">
      <c r="A236" s="311" t="e" cm="1">
        <f t="array" ref="A236">_xlfn.IFS(SUM(F236:R236)&gt;0,1,Z236&gt;0,2,TRUE,3)</f>
        <v>#N/A</v>
      </c>
      <c r="B236" s="311" t="s">
        <v>1380</v>
      </c>
      <c r="C236" s="311" t="str">
        <f>_xlfn.XLOOKUP(B236,RecNamesAll!A:A,RecNamesAll!E:E)</f>
        <v>B2</v>
      </c>
      <c r="D236" s="311" t="str">
        <f>_xlfn.XLOOKUP(B236,RecNamesAll!A:A,RecNamesAll!C:C)</f>
        <v>ADGRL1</v>
      </c>
      <c r="F236" s="312" t="e">
        <f t="shared" si="105"/>
        <v>#N/A</v>
      </c>
      <c r="G236" s="313" t="e">
        <f t="shared" si="106"/>
        <v>#N/A</v>
      </c>
      <c r="H236" s="312" t="e">
        <f t="shared" si="107"/>
        <v>#N/A</v>
      </c>
      <c r="I236" s="313" t="e">
        <f t="shared" si="108"/>
        <v>#N/A</v>
      </c>
      <c r="J236" s="313" t="e">
        <f t="shared" si="109"/>
        <v>#N/A</v>
      </c>
      <c r="K236" s="313" t="e">
        <f t="shared" si="110"/>
        <v>#N/A</v>
      </c>
      <c r="L236" s="313" t="e">
        <f t="shared" si="111"/>
        <v>#N/A</v>
      </c>
      <c r="M236" s="312" t="e">
        <f t="shared" si="112"/>
        <v>#N/A</v>
      </c>
      <c r="N236" s="313" t="e">
        <f t="shared" si="113"/>
        <v>#N/A</v>
      </c>
      <c r="O236" s="313" t="e">
        <f t="shared" si="114"/>
        <v>#N/A</v>
      </c>
      <c r="P236" s="313" t="e">
        <f t="shared" si="115"/>
        <v>#N/A</v>
      </c>
      <c r="Q236" s="312" t="e">
        <f t="shared" si="116"/>
        <v>#N/A</v>
      </c>
      <c r="R236" s="313" t="e">
        <f t="shared" si="117"/>
        <v>#N/A</v>
      </c>
      <c r="S236" s="314" t="str">
        <f t="shared" si="118"/>
        <v/>
      </c>
      <c r="T236" s="315" t="str">
        <f t="shared" si="119"/>
        <v>B2</v>
      </c>
      <c r="U236" s="311" t="str">
        <f t="shared" si="120"/>
        <v>ADGRL1</v>
      </c>
      <c r="V236" s="316" t="e">
        <f>IF(VLOOKUP($B236,GtP!$A:$AA,MATCH("Gs_0-2",GtP!$A$1:$AA$1,0),FALSE)=0,"",VLOOKUP($B236,GtP!$A:$AA,MATCH("Gs_0-2",GtP!$A$1:$AA$1,0),FALSE))</f>
        <v>#N/A</v>
      </c>
      <c r="W236" s="317" t="e">
        <f>IF(VLOOKUP($B236,GtP!$A:$AA,MATCH("Gi/o_0-2",GtP!$A$1:$AA$1,0),FALSE)=0,"",VLOOKUP($B236,GtP!$A:$AA,MATCH("Gi/o_0-2",GtP!$A$1:$AA$1,0),FALSE))</f>
        <v>#N/A</v>
      </c>
      <c r="X236" s="317" t="e">
        <f>IF(VLOOKUP($B236,GtP!$A:$AA,MATCH("Gq/11_0-2",GtP!$A$1:$AA$1,0),FALSE)=0,"",VLOOKUP($B236,GtP!$A:$AA,MATCH("Gq/11_0-2",GtP!$A$1:$AA$1,0),FALSE))</f>
        <v>#N/A</v>
      </c>
      <c r="Y236" s="317" t="e">
        <f>IF(VLOOKUP($B236,GtP!$A:$AA,MATCH("G12/13_0-2",GtP!$A$1:$AA$1,0),FALSE)=0,"",VLOOKUP($B236,GtP!$A:$AA,MATCH("G12/13_0-2",GtP!$A$1:$AA$1,0),FALSE))</f>
        <v>#N/A</v>
      </c>
      <c r="Z236" s="318" t="e">
        <f t="shared" si="121"/>
        <v>#N/A</v>
      </c>
      <c r="AA236" s="317" t="e">
        <f t="shared" si="122"/>
        <v>#N/A</v>
      </c>
      <c r="AB236" s="317" t="e">
        <f t="shared" si="123"/>
        <v>#N/A</v>
      </c>
      <c r="AC236" s="317" t="e">
        <f t="shared" si="124"/>
        <v>#N/A</v>
      </c>
      <c r="AD236" s="317" t="e">
        <f t="shared" si="125"/>
        <v>#N/A</v>
      </c>
      <c r="AE236" s="315" t="str">
        <f t="shared" si="126"/>
        <v/>
      </c>
      <c r="AF236" s="311" t="str">
        <f t="shared" si="127"/>
        <v/>
      </c>
      <c r="AG236" s="311" t="str">
        <f t="shared" si="128"/>
        <v/>
      </c>
      <c r="AH236" s="311" t="str">
        <f t="shared" si="129"/>
        <v/>
      </c>
      <c r="AI236" s="316" t="e">
        <f>_xlfn.CONCAT(IF(AV236="","-","B"),IF(BI236="","-","I"),VLOOKUP($B236,GtP!$A:$BB,MATCH("Gs_0-1",GtP!$A$1:$BB$1,0),FALSE))</f>
        <v>#N/A</v>
      </c>
      <c r="AJ236" s="317" t="e">
        <f>_xlfn.CONCAT(IF(AW236="","-","B"),IF(BJ236="","-","I"),VLOOKUP($B236,GtP!$A:$BB,MATCH("Gs_0-1",GtP!$A$1:$BB$1,0),FALSE))</f>
        <v>#N/A</v>
      </c>
      <c r="AK236" s="317" t="e">
        <f>_xlfn.CONCAT(IF(AX236="","-","B"),IF(BK236="","-","I"),VLOOKUP($B236,GtP!$A:$BB,MATCH("Gi/o_0-1",GtP!$A$1:$BB$1,0),FALSE))</f>
        <v>#N/A</v>
      </c>
      <c r="AL236" s="317" t="e">
        <f>_xlfn.CONCAT(IF(AY236="","-","B"),IF(BL236="","-","I"),VLOOKUP($B236,GtP!$A:$BB,MATCH("Gi/o_0-1",GtP!$A$1:$BB$1,0),FALSE))</f>
        <v>#N/A</v>
      </c>
      <c r="AM236" s="317" t="e">
        <f>_xlfn.CONCAT(IF(AZ236="","-","B"),IF(BM236="","-","I"),VLOOKUP($B236,GtP!$A:$BB,MATCH("Gi/o_0-1",GtP!$A$1:$BB$1,0),FALSE))</f>
        <v>#N/A</v>
      </c>
      <c r="AN236" s="317" t="e">
        <f>_xlfn.CONCAT(IF(BA236="","-","B"),IF(BN236="","-","I"),VLOOKUP($B236,GtP!$A:$BB,MATCH("Gi/o_0-1",GtP!$A$1:$BB$1,0),FALSE))</f>
        <v>#N/A</v>
      </c>
      <c r="AO236" s="317" t="e">
        <f>_xlfn.CONCAT(IF(BB236="","-","B"),IF(BO236="","-","I"),VLOOKUP($B236,GtP!$A:$BB,MATCH("Gi/o_0-1",GtP!$A$1:$BB$1,0),FALSE))</f>
        <v>#N/A</v>
      </c>
      <c r="AP236" s="317" t="e">
        <f>_xlfn.CONCAT(IF(BC236="","-","B"),IF(BP236="","-","I"),VLOOKUP($B236,GtP!$A:$BB,MATCH("Gq/11_0-1",GtP!$A$1:$BB$1,0),FALSE))</f>
        <v>#N/A</v>
      </c>
      <c r="AQ236" s="317" t="e">
        <f>_xlfn.CONCAT(IF(BD236="","-","B"),IF(BQ236="","-","I"),VLOOKUP($B236,GtP!$A:$BB,MATCH("Gq/11_0-1",GtP!$A$1:$BB$1,0),FALSE))</f>
        <v>#N/A</v>
      </c>
      <c r="AR236" s="317" t="e">
        <f>_xlfn.CONCAT(IF(BE236="","-","B"),IF(BR236="","-","I"),VLOOKUP($B236,GtP!$A:$BB,MATCH("Gq/11_0-1",GtP!$A$1:$BB$1,0),FALSE))</f>
        <v>#N/A</v>
      </c>
      <c r="AS236" s="317" t="e">
        <f>_xlfn.CONCAT(IF(BF236="","-","B"),IF(BS236="","-","I"),VLOOKUP($B236,GtP!$A:$BB,MATCH("Gq/11_0-1",GtP!$A$1:$BB$1,0),FALSE))</f>
        <v>#N/A</v>
      </c>
      <c r="AT236" s="317" t="e">
        <f>_xlfn.CONCAT(IF(BG236="","-","B"),IF(BT236="","-","I"),VLOOKUP($B236,GtP!$A:$BB,MATCH("G12/13_0-1",GtP!$A$1:$BB$1,0),FALSE))</f>
        <v>#N/A</v>
      </c>
      <c r="AU236" s="317" t="e">
        <f>_xlfn.CONCAT(IF(BH236="","-","B"),IF(BU236="","-","I"),VLOOKUP($B236,GtP!$A:$BB,MATCH("G12/13_0-1",GtP!$A$1:$BB$1,0),FALSE))</f>
        <v>#N/A</v>
      </c>
      <c r="AV236" s="319" t="str">
        <f>_xlfn.IFNA(VLOOKUP($B236,'B-LogEmaxOverpEC50'!$A:$AL,MATCH(AV$1,'B-LogEmaxOverpEC50'!$A$1:$AL$1,0),FALSE),"")</f>
        <v/>
      </c>
      <c r="AX236" s="321" t="str">
        <f>_xlfn.IFNA(VLOOKUP($B236,'B-LogEmaxOverpEC50'!$A:$AL,MATCH(AX$1,'B-LogEmaxOverpEC50'!$A$1:$AL$1,0),FALSE),"")</f>
        <v/>
      </c>
      <c r="AY236" s="321" t="str">
        <f>_xlfn.IFNA(VLOOKUP($B236,'B-LogEmaxOverpEC50'!$A:$AL,MATCH(AY$1,'B-LogEmaxOverpEC50'!$A$1:$AL$1,0),FALSE),"")</f>
        <v/>
      </c>
      <c r="AZ236" s="321" t="str">
        <f>_xlfn.IFNA(VLOOKUP($B236,'B-LogEmaxOverpEC50'!$A:$AL,MATCH(AZ$1,'B-LogEmaxOverpEC50'!$A$1:$AL$1,0),FALSE),"")</f>
        <v/>
      </c>
      <c r="BA236" s="321" t="str">
        <f>_xlfn.IFNA(VLOOKUP($B236,'B-LogEmaxOverpEC50'!$A:$AL,MATCH(BA$1,'B-LogEmaxOverpEC50'!$A$1:$AL$1,0),FALSE),"")</f>
        <v/>
      </c>
      <c r="BB236" s="321" t="str">
        <f>_xlfn.IFNA(VLOOKUP($B236,'B-LogEmaxOverpEC50'!$A:$AL,MATCH(BB$1,'B-LogEmaxOverpEC50'!$A$1:$AL$1,0),FALSE),"")</f>
        <v/>
      </c>
      <c r="BC236" s="321" t="str">
        <f>_xlfn.IFNA(VLOOKUP($B236,'B-LogEmaxOverpEC50'!$A:$AL,MATCH(BC$1,'B-LogEmaxOverpEC50'!$A$1:$AL$1,0),FALSE),"")</f>
        <v/>
      </c>
      <c r="BD236" s="321" t="str">
        <f>_xlfn.IFNA(VLOOKUP($B236,'B-LogEmaxOverpEC50'!$A:$AL,MATCH(BD$1,'B-LogEmaxOverpEC50'!$A$1:$AL$1,0),FALSE),"")</f>
        <v/>
      </c>
      <c r="BE236" s="321" t="str">
        <f>_xlfn.IFNA(VLOOKUP($B236,'B-LogEmaxOverpEC50'!$A:$AL,MATCH(BE$1,'B-LogEmaxOverpEC50'!$A$1:$AL$1,0),FALSE),"")</f>
        <v/>
      </c>
      <c r="BF236" s="321" t="str">
        <f>_xlfn.IFNA(VLOOKUP($B236,'B-LogEmaxOverpEC50'!$A:$AL,MATCH(BF$1,'B-LogEmaxOverpEC50'!$A$1:$AL$1,0),FALSE),"")</f>
        <v/>
      </c>
      <c r="BG236" s="321" t="str">
        <f>_xlfn.IFNA(VLOOKUP($B236,'B-LogEmaxOverpEC50'!$A:$AL,MATCH(BG$1,'B-LogEmaxOverpEC50'!$A$1:$AL$1,0),FALSE),"")</f>
        <v/>
      </c>
      <c r="BH236" s="321" t="str">
        <f>_xlfn.IFNA(VLOOKUP($B236,'B-LogEmaxOverpEC50'!$A:$AL,MATCH(BH$1,'B-LogEmaxOverpEC50'!$A$1:$AL$1,0),FALSE),"")</f>
        <v/>
      </c>
      <c r="BI236" s="322" t="str">
        <f>_xlfn.IFNA(VLOOKUP($B236,'I-LogEmaxOverpEC50'!$A:$AR,MATCH(BI$1,'I-LogEmaxOverpEC50'!$A$1:$AR$1,0),FALSE),"")</f>
        <v/>
      </c>
      <c r="BJ236" s="320" t="str">
        <f>_xlfn.IFNA(VLOOKUP($B236,'I-LogEmaxOverpEC50'!$A:$AR,MATCH(BJ$1,'I-LogEmaxOverpEC50'!$A$1:$AR$1,0),FALSE),"")</f>
        <v/>
      </c>
      <c r="BK236" s="320" t="str">
        <f>_xlfn.IFNA(VLOOKUP($B236,'I-LogEmaxOverpEC50'!$A:$AR,MATCH(BK$1,'I-LogEmaxOverpEC50'!$A$1:$AR$1,0),FALSE),"")</f>
        <v/>
      </c>
      <c r="BL236" s="320" t="str">
        <f>_xlfn.IFNA(VLOOKUP($B236,'I-LogEmaxOverpEC50'!$A:$AR,MATCH(BL$1,'I-LogEmaxOverpEC50'!$A$1:$AR$1,0),FALSE),"")</f>
        <v/>
      </c>
      <c r="BM236" s="320" t="str">
        <f>_xlfn.IFNA(VLOOKUP($B236,'I-LogEmaxOverpEC50'!$A:$AR,MATCH(BM$1,'I-LogEmaxOverpEC50'!$A$1:$AR$1,0),FALSE),"")</f>
        <v/>
      </c>
      <c r="BN236" s="320" t="str">
        <f>_xlfn.IFNA(VLOOKUP($B236,'I-LogEmaxOverpEC50'!$A:$AR,MATCH(BN$1,'I-LogEmaxOverpEC50'!$A$1:$AR$1,0),FALSE),"")</f>
        <v/>
      </c>
      <c r="BO236" s="320" t="str">
        <f>_xlfn.IFNA(VLOOKUP($B236,'I-LogEmaxOverpEC50'!$A:$AR,MATCH(BO$1,'I-LogEmaxOverpEC50'!$A$1:$AR$1,0),FALSE),"")</f>
        <v/>
      </c>
      <c r="BP236" s="320" t="str">
        <f>_xlfn.IFNA(VLOOKUP($B236,'I-LogEmaxOverpEC50'!$A:$AR,MATCH(BP$1,'I-LogEmaxOverpEC50'!$A$1:$AR$1,0),FALSE),"")</f>
        <v/>
      </c>
      <c r="BQ236" s="320" t="str">
        <f>_xlfn.IFNA(VLOOKUP($B236,'I-LogEmaxOverpEC50'!$A:$AR,MATCH(BQ$1,'I-LogEmaxOverpEC50'!$A$1:$AR$1,0),FALSE),"")</f>
        <v/>
      </c>
      <c r="BR236" s="320" t="str">
        <f>_xlfn.IFNA(VLOOKUP($B236,'I-LogEmaxOverpEC50'!$A:$AR,MATCH(BR$1,'I-LogEmaxOverpEC50'!$A$1:$AR$1,0),FALSE),"")</f>
        <v/>
      </c>
      <c r="BS236" s="320" t="str">
        <f>_xlfn.IFNA(VLOOKUP($B236,'I-LogEmaxOverpEC50'!$A:$AR,MATCH(BS$1,'I-LogEmaxOverpEC50'!$A$1:$AR$1,0),FALSE),"")</f>
        <v/>
      </c>
      <c r="BT236" s="320" t="str">
        <f>_xlfn.IFNA(VLOOKUP($B236,'I-LogEmaxOverpEC50'!$A:$AR,MATCH(BT$1,'I-LogEmaxOverpEC50'!$A$1:$AR$1,0),FALSE),"")</f>
        <v/>
      </c>
      <c r="BU236" s="320" t="str">
        <f>_xlfn.IFNA(VLOOKUP($B236,'I-LogEmaxOverpEC50'!$A:$AR,MATCH(BU$1,'I-LogEmaxOverpEC50'!$A$1:$AR$1,0),FALSE),"")</f>
        <v/>
      </c>
      <c r="BV236" s="114" t="e" cm="1">
        <f t="array" ref="BV236">_xlfn.IFS(AND($C236="A",_xlfn.CONCAT(F236:G236)&lt;&gt;"",$A236=1),"x",AND($C236="A",_xlfn.CONCAT(F236:G236)="",$A236=1),"-",$A$1&lt;&gt;"","")</f>
        <v>#N/A</v>
      </c>
      <c r="BW236" s="113" t="e" cm="1">
        <f t="array" ref="BW236">_xlfn.IFS(AND($C236="A",_xlfn.CONCAT(H236:L236)&lt;&gt;"",$A236=1),"x",AND($C236="A",_xlfn.CONCAT(H236:L236)="",$A236=1),"-",$A$1&lt;&gt;"","")</f>
        <v>#N/A</v>
      </c>
      <c r="BX236" s="113" t="e" cm="1">
        <f t="array" ref="BX236">_xlfn.IFS(AND($C236="A",_xlfn.CONCAT(M236:P236)&lt;&gt;"",$A236=1),"x",AND($C236="A",_xlfn.CONCAT(M236:P236)="",$A236=1),"-",$A$1&lt;&gt;"","")</f>
        <v>#N/A</v>
      </c>
      <c r="BY236" s="113" t="e" cm="1">
        <f t="array" ref="BY236">_xlfn.IFS(AND($C236="A",_xlfn.CONCAT(Q236:R236)&lt;&gt;"",$A236=1),"x",AND($C236="A",_xlfn.CONCAT(Q236:R236)="",$A236=1),"-",$A$1&lt;&gt;"","")</f>
        <v>#N/A</v>
      </c>
      <c r="BZ236" s="121" t="e">
        <f t="shared" si="130"/>
        <v>#N/A</v>
      </c>
      <c r="CA236" s="120" t="e">
        <f t="shared" si="131"/>
        <v>#N/A</v>
      </c>
      <c r="CB236" s="120" t="e">
        <f t="shared" si="132"/>
        <v>#N/A</v>
      </c>
      <c r="CC236" s="120" t="e">
        <f t="shared" si="133"/>
        <v>#N/A</v>
      </c>
      <c r="CD236" s="121" t="str">
        <f t="shared" si="134"/>
        <v/>
      </c>
      <c r="CE236" s="120" t="e">
        <f t="shared" si="135"/>
        <v>#N/A</v>
      </c>
      <c r="CF236" s="120" t="e">
        <f t="shared" si="136"/>
        <v>#N/A</v>
      </c>
      <c r="CG236" s="120" t="e">
        <f t="shared" si="137"/>
        <v>#N/A</v>
      </c>
      <c r="CH236" s="120" t="e">
        <f t="shared" si="138"/>
        <v>#N/A</v>
      </c>
      <c r="CI236" s="120" t="e">
        <f t="shared" si="139"/>
        <v>#N/A</v>
      </c>
    </row>
    <row r="237" spans="1:87" x14ac:dyDescent="0.2">
      <c r="A237" s="311" t="e" cm="1">
        <f t="array" ref="A237">_xlfn.IFS(SUM(F237:R237)&gt;0,1,Z237&gt;0,2,TRUE,3)</f>
        <v>#N/A</v>
      </c>
      <c r="B237" s="311" t="s">
        <v>1766</v>
      </c>
      <c r="C237" s="311" t="str">
        <f>_xlfn.XLOOKUP(B237,RecNamesAll!A:A,RecNamesAll!E:E)</f>
        <v>B2</v>
      </c>
      <c r="D237" s="311" t="str">
        <f>_xlfn.XLOOKUP(B237,RecNamesAll!A:A,RecNamesAll!C:C)</f>
        <v>ADGRD1</v>
      </c>
      <c r="F237" s="312" t="e">
        <f t="shared" si="105"/>
        <v>#N/A</v>
      </c>
      <c r="G237" s="313" t="e">
        <f t="shared" si="106"/>
        <v>#N/A</v>
      </c>
      <c r="H237" s="312" t="e">
        <f t="shared" si="107"/>
        <v>#N/A</v>
      </c>
      <c r="I237" s="313" t="e">
        <f t="shared" si="108"/>
        <v>#N/A</v>
      </c>
      <c r="J237" s="313" t="e">
        <f t="shared" si="109"/>
        <v>#N/A</v>
      </c>
      <c r="K237" s="313" t="e">
        <f t="shared" si="110"/>
        <v>#N/A</v>
      </c>
      <c r="L237" s="313" t="e">
        <f t="shared" si="111"/>
        <v>#N/A</v>
      </c>
      <c r="M237" s="312" t="e">
        <f t="shared" si="112"/>
        <v>#N/A</v>
      </c>
      <c r="N237" s="313" t="e">
        <f t="shared" si="113"/>
        <v>#N/A</v>
      </c>
      <c r="O237" s="313" t="e">
        <f t="shared" si="114"/>
        <v>#N/A</v>
      </c>
      <c r="P237" s="313" t="e">
        <f t="shared" si="115"/>
        <v>#N/A</v>
      </c>
      <c r="Q237" s="312" t="e">
        <f t="shared" si="116"/>
        <v>#N/A</v>
      </c>
      <c r="R237" s="313" t="e">
        <f t="shared" si="117"/>
        <v>#N/A</v>
      </c>
      <c r="S237" s="314" t="str">
        <f t="shared" si="118"/>
        <v/>
      </c>
      <c r="T237" s="315" t="str">
        <f t="shared" si="119"/>
        <v>B2</v>
      </c>
      <c r="U237" s="311" t="str">
        <f t="shared" si="120"/>
        <v>ADGRD1</v>
      </c>
      <c r="V237" s="316" t="e">
        <f>IF(VLOOKUP($B237,GtP!$A:$AA,MATCH("Gs_0-2",GtP!$A$1:$AA$1,0),FALSE)=0,"",VLOOKUP($B237,GtP!$A:$AA,MATCH("Gs_0-2",GtP!$A$1:$AA$1,0),FALSE))</f>
        <v>#N/A</v>
      </c>
      <c r="W237" s="317" t="e">
        <f>IF(VLOOKUP($B237,GtP!$A:$AA,MATCH("Gi/o_0-2",GtP!$A$1:$AA$1,0),FALSE)=0,"",VLOOKUP($B237,GtP!$A:$AA,MATCH("Gi/o_0-2",GtP!$A$1:$AA$1,0),FALSE))</f>
        <v>#N/A</v>
      </c>
      <c r="X237" s="317" t="e">
        <f>IF(VLOOKUP($B237,GtP!$A:$AA,MATCH("Gq/11_0-2",GtP!$A$1:$AA$1,0),FALSE)=0,"",VLOOKUP($B237,GtP!$A:$AA,MATCH("Gq/11_0-2",GtP!$A$1:$AA$1,0),FALSE))</f>
        <v>#N/A</v>
      </c>
      <c r="Y237" s="317" t="e">
        <f>IF(VLOOKUP($B237,GtP!$A:$AA,MATCH("G12/13_0-2",GtP!$A$1:$AA$1,0),FALSE)=0,"",VLOOKUP($B237,GtP!$A:$AA,MATCH("G12/13_0-2",GtP!$A$1:$AA$1,0),FALSE))</f>
        <v>#N/A</v>
      </c>
      <c r="Z237" s="318" t="e">
        <f t="shared" si="121"/>
        <v>#N/A</v>
      </c>
      <c r="AA237" s="317" t="e">
        <f t="shared" si="122"/>
        <v>#N/A</v>
      </c>
      <c r="AB237" s="317" t="e">
        <f t="shared" si="123"/>
        <v>#N/A</v>
      </c>
      <c r="AC237" s="317" t="e">
        <f t="shared" si="124"/>
        <v>#N/A</v>
      </c>
      <c r="AD237" s="317" t="e">
        <f t="shared" si="125"/>
        <v>#N/A</v>
      </c>
      <c r="AE237" s="315" t="str">
        <f t="shared" si="126"/>
        <v/>
      </c>
      <c r="AF237" s="311" t="str">
        <f t="shared" si="127"/>
        <v/>
      </c>
      <c r="AG237" s="311" t="str">
        <f t="shared" si="128"/>
        <v/>
      </c>
      <c r="AH237" s="311" t="str">
        <f t="shared" si="129"/>
        <v/>
      </c>
      <c r="AI237" s="316" t="e">
        <f>_xlfn.CONCAT(IF(AV237="","-","B"),IF(BI237="","-","I"),VLOOKUP($B237,GtP!$A:$BB,MATCH("Gs_0-1",GtP!$A$1:$BB$1,0),FALSE))</f>
        <v>#N/A</v>
      </c>
      <c r="AJ237" s="317" t="e">
        <f>_xlfn.CONCAT(IF(AW237="","-","B"),IF(BJ237="","-","I"),VLOOKUP($B237,GtP!$A:$BB,MATCH("Gs_0-1",GtP!$A$1:$BB$1,0),FALSE))</f>
        <v>#N/A</v>
      </c>
      <c r="AK237" s="317" t="e">
        <f>_xlfn.CONCAT(IF(AX237="","-","B"),IF(BK237="","-","I"),VLOOKUP($B237,GtP!$A:$BB,MATCH("Gi/o_0-1",GtP!$A$1:$BB$1,0),FALSE))</f>
        <v>#N/A</v>
      </c>
      <c r="AL237" s="317" t="e">
        <f>_xlfn.CONCAT(IF(AY237="","-","B"),IF(BL237="","-","I"),VLOOKUP($B237,GtP!$A:$BB,MATCH("Gi/o_0-1",GtP!$A$1:$BB$1,0),FALSE))</f>
        <v>#N/A</v>
      </c>
      <c r="AM237" s="317" t="e">
        <f>_xlfn.CONCAT(IF(AZ237="","-","B"),IF(BM237="","-","I"),VLOOKUP($B237,GtP!$A:$BB,MATCH("Gi/o_0-1",GtP!$A$1:$BB$1,0),FALSE))</f>
        <v>#N/A</v>
      </c>
      <c r="AN237" s="317" t="e">
        <f>_xlfn.CONCAT(IF(BA237="","-","B"),IF(BN237="","-","I"),VLOOKUP($B237,GtP!$A:$BB,MATCH("Gi/o_0-1",GtP!$A$1:$BB$1,0),FALSE))</f>
        <v>#N/A</v>
      </c>
      <c r="AO237" s="317" t="e">
        <f>_xlfn.CONCAT(IF(BB237="","-","B"),IF(BO237="","-","I"),VLOOKUP($B237,GtP!$A:$BB,MATCH("Gi/o_0-1",GtP!$A$1:$BB$1,0),FALSE))</f>
        <v>#N/A</v>
      </c>
      <c r="AP237" s="317" t="e">
        <f>_xlfn.CONCAT(IF(BC237="","-","B"),IF(BP237="","-","I"),VLOOKUP($B237,GtP!$A:$BB,MATCH("Gq/11_0-1",GtP!$A$1:$BB$1,0),FALSE))</f>
        <v>#N/A</v>
      </c>
      <c r="AQ237" s="317" t="e">
        <f>_xlfn.CONCAT(IF(BD237="","-","B"),IF(BQ237="","-","I"),VLOOKUP($B237,GtP!$A:$BB,MATCH("Gq/11_0-1",GtP!$A$1:$BB$1,0),FALSE))</f>
        <v>#N/A</v>
      </c>
      <c r="AR237" s="317" t="e">
        <f>_xlfn.CONCAT(IF(BE237="","-","B"),IF(BR237="","-","I"),VLOOKUP($B237,GtP!$A:$BB,MATCH("Gq/11_0-1",GtP!$A$1:$BB$1,0),FALSE))</f>
        <v>#N/A</v>
      </c>
      <c r="AS237" s="317" t="e">
        <f>_xlfn.CONCAT(IF(BF237="","-","B"),IF(BS237="","-","I"),VLOOKUP($B237,GtP!$A:$BB,MATCH("Gq/11_0-1",GtP!$A$1:$BB$1,0),FALSE))</f>
        <v>#N/A</v>
      </c>
      <c r="AT237" s="317" t="e">
        <f>_xlfn.CONCAT(IF(BG237="","-","B"),IF(BT237="","-","I"),VLOOKUP($B237,GtP!$A:$BB,MATCH("G12/13_0-1",GtP!$A$1:$BB$1,0),FALSE))</f>
        <v>#N/A</v>
      </c>
      <c r="AU237" s="317" t="e">
        <f>_xlfn.CONCAT(IF(BH237="","-","B"),IF(BU237="","-","I"),VLOOKUP($B237,GtP!$A:$BB,MATCH("G12/13_0-1",GtP!$A$1:$BB$1,0),FALSE))</f>
        <v>#N/A</v>
      </c>
      <c r="AV237" s="319" t="str">
        <f>_xlfn.IFNA(VLOOKUP($B237,'B-LogEmaxOverpEC50'!$A:$AL,MATCH(AV$1,'B-LogEmaxOverpEC50'!$A$1:$AL$1,0),FALSE),"")</f>
        <v/>
      </c>
      <c r="AX237" s="321" t="str">
        <f>_xlfn.IFNA(VLOOKUP($B237,'B-LogEmaxOverpEC50'!$A:$AL,MATCH(AX$1,'B-LogEmaxOverpEC50'!$A$1:$AL$1,0),FALSE),"")</f>
        <v/>
      </c>
      <c r="AY237" s="321" t="str">
        <f>_xlfn.IFNA(VLOOKUP($B237,'B-LogEmaxOverpEC50'!$A:$AL,MATCH(AY$1,'B-LogEmaxOverpEC50'!$A$1:$AL$1,0),FALSE),"")</f>
        <v/>
      </c>
      <c r="AZ237" s="321" t="str">
        <f>_xlfn.IFNA(VLOOKUP($B237,'B-LogEmaxOverpEC50'!$A:$AL,MATCH(AZ$1,'B-LogEmaxOverpEC50'!$A$1:$AL$1,0),FALSE),"")</f>
        <v/>
      </c>
      <c r="BA237" s="321" t="str">
        <f>_xlfn.IFNA(VLOOKUP($B237,'B-LogEmaxOverpEC50'!$A:$AL,MATCH(BA$1,'B-LogEmaxOverpEC50'!$A$1:$AL$1,0),FALSE),"")</f>
        <v/>
      </c>
      <c r="BB237" s="321" t="str">
        <f>_xlfn.IFNA(VLOOKUP($B237,'B-LogEmaxOverpEC50'!$A:$AL,MATCH(BB$1,'B-LogEmaxOverpEC50'!$A$1:$AL$1,0),FALSE),"")</f>
        <v/>
      </c>
      <c r="BC237" s="321" t="str">
        <f>_xlfn.IFNA(VLOOKUP($B237,'B-LogEmaxOverpEC50'!$A:$AL,MATCH(BC$1,'B-LogEmaxOverpEC50'!$A$1:$AL$1,0),FALSE),"")</f>
        <v/>
      </c>
      <c r="BD237" s="321" t="str">
        <f>_xlfn.IFNA(VLOOKUP($B237,'B-LogEmaxOverpEC50'!$A:$AL,MATCH(BD$1,'B-LogEmaxOverpEC50'!$A$1:$AL$1,0),FALSE),"")</f>
        <v/>
      </c>
      <c r="BE237" s="321" t="str">
        <f>_xlfn.IFNA(VLOOKUP($B237,'B-LogEmaxOverpEC50'!$A:$AL,MATCH(BE$1,'B-LogEmaxOverpEC50'!$A$1:$AL$1,0),FALSE),"")</f>
        <v/>
      </c>
      <c r="BF237" s="321" t="str">
        <f>_xlfn.IFNA(VLOOKUP($B237,'B-LogEmaxOverpEC50'!$A:$AL,MATCH(BF$1,'B-LogEmaxOverpEC50'!$A$1:$AL$1,0),FALSE),"")</f>
        <v/>
      </c>
      <c r="BG237" s="321" t="str">
        <f>_xlfn.IFNA(VLOOKUP($B237,'B-LogEmaxOverpEC50'!$A:$AL,MATCH(BG$1,'B-LogEmaxOverpEC50'!$A$1:$AL$1,0),FALSE),"")</f>
        <v/>
      </c>
      <c r="BH237" s="321" t="str">
        <f>_xlfn.IFNA(VLOOKUP($B237,'B-LogEmaxOverpEC50'!$A:$AL,MATCH(BH$1,'B-LogEmaxOverpEC50'!$A$1:$AL$1,0),FALSE),"")</f>
        <v/>
      </c>
      <c r="BI237" s="322" t="str">
        <f>_xlfn.IFNA(VLOOKUP($B237,'I-LogEmaxOverpEC50'!$A:$AR,MATCH(BI$1,'I-LogEmaxOverpEC50'!$A$1:$AR$1,0),FALSE),"")</f>
        <v/>
      </c>
      <c r="BJ237" s="320" t="str">
        <f>_xlfn.IFNA(VLOOKUP($B237,'I-LogEmaxOverpEC50'!$A:$AR,MATCH(BJ$1,'I-LogEmaxOverpEC50'!$A$1:$AR$1,0),FALSE),"")</f>
        <v/>
      </c>
      <c r="BK237" s="320" t="str">
        <f>_xlfn.IFNA(VLOOKUP($B237,'I-LogEmaxOverpEC50'!$A:$AR,MATCH(BK$1,'I-LogEmaxOverpEC50'!$A$1:$AR$1,0),FALSE),"")</f>
        <v/>
      </c>
      <c r="BL237" s="320" t="str">
        <f>_xlfn.IFNA(VLOOKUP($B237,'I-LogEmaxOverpEC50'!$A:$AR,MATCH(BL$1,'I-LogEmaxOverpEC50'!$A$1:$AR$1,0),FALSE),"")</f>
        <v/>
      </c>
      <c r="BM237" s="320" t="str">
        <f>_xlfn.IFNA(VLOOKUP($B237,'I-LogEmaxOverpEC50'!$A:$AR,MATCH(BM$1,'I-LogEmaxOverpEC50'!$A$1:$AR$1,0),FALSE),"")</f>
        <v/>
      </c>
      <c r="BN237" s="320" t="str">
        <f>_xlfn.IFNA(VLOOKUP($B237,'I-LogEmaxOverpEC50'!$A:$AR,MATCH(BN$1,'I-LogEmaxOverpEC50'!$A$1:$AR$1,0),FALSE),"")</f>
        <v/>
      </c>
      <c r="BO237" s="320" t="str">
        <f>_xlfn.IFNA(VLOOKUP($B237,'I-LogEmaxOverpEC50'!$A:$AR,MATCH(BO$1,'I-LogEmaxOverpEC50'!$A$1:$AR$1,0),FALSE),"")</f>
        <v/>
      </c>
      <c r="BP237" s="320" t="str">
        <f>_xlfn.IFNA(VLOOKUP($B237,'I-LogEmaxOverpEC50'!$A:$AR,MATCH(BP$1,'I-LogEmaxOverpEC50'!$A$1:$AR$1,0),FALSE),"")</f>
        <v/>
      </c>
      <c r="BQ237" s="320" t="str">
        <f>_xlfn.IFNA(VLOOKUP($B237,'I-LogEmaxOverpEC50'!$A:$AR,MATCH(BQ$1,'I-LogEmaxOverpEC50'!$A$1:$AR$1,0),FALSE),"")</f>
        <v/>
      </c>
      <c r="BR237" s="320" t="str">
        <f>_xlfn.IFNA(VLOOKUP($B237,'I-LogEmaxOverpEC50'!$A:$AR,MATCH(BR$1,'I-LogEmaxOverpEC50'!$A$1:$AR$1,0),FALSE),"")</f>
        <v/>
      </c>
      <c r="BS237" s="320" t="str">
        <f>_xlfn.IFNA(VLOOKUP($B237,'I-LogEmaxOverpEC50'!$A:$AR,MATCH(BS$1,'I-LogEmaxOverpEC50'!$A$1:$AR$1,0),FALSE),"")</f>
        <v/>
      </c>
      <c r="BT237" s="320" t="str">
        <f>_xlfn.IFNA(VLOOKUP($B237,'I-LogEmaxOverpEC50'!$A:$AR,MATCH(BT$1,'I-LogEmaxOverpEC50'!$A$1:$AR$1,0),FALSE),"")</f>
        <v/>
      </c>
      <c r="BU237" s="320" t="str">
        <f>_xlfn.IFNA(VLOOKUP($B237,'I-LogEmaxOverpEC50'!$A:$AR,MATCH(BU$1,'I-LogEmaxOverpEC50'!$A$1:$AR$1,0),FALSE),"")</f>
        <v/>
      </c>
      <c r="BV237" s="114" t="e" cm="1">
        <f t="array" ref="BV237">_xlfn.IFS(AND($C237="A",_xlfn.CONCAT(F237:G237)&lt;&gt;"",$A237=1),"x",AND($C237="A",_xlfn.CONCAT(F237:G237)="",$A237=1),"-",$A$1&lt;&gt;"","")</f>
        <v>#N/A</v>
      </c>
      <c r="BW237" s="113" t="e" cm="1">
        <f t="array" ref="BW237">_xlfn.IFS(AND($C237="A",_xlfn.CONCAT(H237:L237)&lt;&gt;"",$A237=1),"x",AND($C237="A",_xlfn.CONCAT(H237:L237)="",$A237=1),"-",$A$1&lt;&gt;"","")</f>
        <v>#N/A</v>
      </c>
      <c r="BX237" s="113" t="e" cm="1">
        <f t="array" ref="BX237">_xlfn.IFS(AND($C237="A",_xlfn.CONCAT(M237:P237)&lt;&gt;"",$A237=1),"x",AND($C237="A",_xlfn.CONCAT(M237:P237)="",$A237=1),"-",$A$1&lt;&gt;"","")</f>
        <v>#N/A</v>
      </c>
      <c r="BY237" s="113" t="e" cm="1">
        <f t="array" ref="BY237">_xlfn.IFS(AND($C237="A",_xlfn.CONCAT(Q237:R237)&lt;&gt;"",$A237=1),"x",AND($C237="A",_xlfn.CONCAT(Q237:R237)="",$A237=1),"-",$A$1&lt;&gt;"","")</f>
        <v>#N/A</v>
      </c>
      <c r="BZ237" s="121" t="e">
        <f t="shared" si="130"/>
        <v>#N/A</v>
      </c>
      <c r="CA237" s="120" t="e">
        <f t="shared" si="131"/>
        <v>#N/A</v>
      </c>
      <c r="CB237" s="120" t="e">
        <f t="shared" si="132"/>
        <v>#N/A</v>
      </c>
      <c r="CC237" s="120" t="e">
        <f t="shared" si="133"/>
        <v>#N/A</v>
      </c>
      <c r="CD237" s="121" t="str">
        <f t="shared" si="134"/>
        <v/>
      </c>
      <c r="CE237" s="120" t="e">
        <f t="shared" si="135"/>
        <v>#N/A</v>
      </c>
      <c r="CF237" s="120" t="e">
        <f t="shared" si="136"/>
        <v>#N/A</v>
      </c>
      <c r="CG237" s="120" t="e">
        <f t="shared" si="137"/>
        <v>#N/A</v>
      </c>
      <c r="CH237" s="120" t="e">
        <f t="shared" si="138"/>
        <v>#N/A</v>
      </c>
      <c r="CI237" s="120" t="e">
        <f t="shared" si="139"/>
        <v>#N/A</v>
      </c>
    </row>
    <row r="238" spans="1:87" x14ac:dyDescent="0.2">
      <c r="A238" s="311" t="e" cm="1">
        <f t="array" ref="A238">_xlfn.IFS(SUM(F238:R238)&gt;0,1,Z238&gt;0,2,TRUE,3)</f>
        <v>#N/A</v>
      </c>
      <c r="B238" s="311" t="s">
        <v>1718</v>
      </c>
      <c r="C238" s="311" t="str">
        <f>_xlfn.XLOOKUP(B238,RecNamesAll!A:A,RecNamesAll!E:E)</f>
        <v>B2</v>
      </c>
      <c r="D238" s="311" t="str">
        <f>_xlfn.XLOOKUP(B238,RecNamesAll!A:A,RecNamesAll!C:C)</f>
        <v>ADGRG3</v>
      </c>
      <c r="F238" s="312" t="e">
        <f t="shared" si="105"/>
        <v>#N/A</v>
      </c>
      <c r="G238" s="313" t="e">
        <f t="shared" si="106"/>
        <v>#N/A</v>
      </c>
      <c r="H238" s="312" t="e">
        <f t="shared" si="107"/>
        <v>#N/A</v>
      </c>
      <c r="I238" s="313" t="e">
        <f t="shared" si="108"/>
        <v>#N/A</v>
      </c>
      <c r="J238" s="313" t="e">
        <f t="shared" si="109"/>
        <v>#N/A</v>
      </c>
      <c r="K238" s="313" t="e">
        <f t="shared" si="110"/>
        <v>#N/A</v>
      </c>
      <c r="L238" s="313" t="e">
        <f t="shared" si="111"/>
        <v>#N/A</v>
      </c>
      <c r="M238" s="312" t="e">
        <f t="shared" si="112"/>
        <v>#N/A</v>
      </c>
      <c r="N238" s="313" t="e">
        <f t="shared" si="113"/>
        <v>#N/A</v>
      </c>
      <c r="O238" s="313" t="e">
        <f t="shared" si="114"/>
        <v>#N/A</v>
      </c>
      <c r="P238" s="313" t="e">
        <f t="shared" si="115"/>
        <v>#N/A</v>
      </c>
      <c r="Q238" s="312" t="e">
        <f t="shared" si="116"/>
        <v>#N/A</v>
      </c>
      <c r="R238" s="313" t="e">
        <f t="shared" si="117"/>
        <v>#N/A</v>
      </c>
      <c r="S238" s="314" t="str">
        <f t="shared" si="118"/>
        <v/>
      </c>
      <c r="T238" s="315" t="str">
        <f t="shared" si="119"/>
        <v>B2</v>
      </c>
      <c r="U238" s="311" t="str">
        <f t="shared" si="120"/>
        <v>ADGRG3</v>
      </c>
      <c r="V238" s="316" t="e">
        <f>IF(VLOOKUP($B238,GtP!$A:$AA,MATCH("Gs_0-2",GtP!$A$1:$AA$1,0),FALSE)=0,"",VLOOKUP($B238,GtP!$A:$AA,MATCH("Gs_0-2",GtP!$A$1:$AA$1,0),FALSE))</f>
        <v>#N/A</v>
      </c>
      <c r="W238" s="317" t="e">
        <f>IF(VLOOKUP($B238,GtP!$A:$AA,MATCH("Gi/o_0-2",GtP!$A$1:$AA$1,0),FALSE)=0,"",VLOOKUP($B238,GtP!$A:$AA,MATCH("Gi/o_0-2",GtP!$A$1:$AA$1,0),FALSE))</f>
        <v>#N/A</v>
      </c>
      <c r="X238" s="317" t="e">
        <f>IF(VLOOKUP($B238,GtP!$A:$AA,MATCH("Gq/11_0-2",GtP!$A$1:$AA$1,0),FALSE)=0,"",VLOOKUP($B238,GtP!$A:$AA,MATCH("Gq/11_0-2",GtP!$A$1:$AA$1,0),FALSE))</f>
        <v>#N/A</v>
      </c>
      <c r="Y238" s="317" t="e">
        <f>IF(VLOOKUP($B238,GtP!$A:$AA,MATCH("G12/13_0-2",GtP!$A$1:$AA$1,0),FALSE)=0,"",VLOOKUP($B238,GtP!$A:$AA,MATCH("G12/13_0-2",GtP!$A$1:$AA$1,0),FALSE))</f>
        <v>#N/A</v>
      </c>
      <c r="Z238" s="318" t="e">
        <f t="shared" si="121"/>
        <v>#N/A</v>
      </c>
      <c r="AA238" s="317" t="e">
        <f t="shared" si="122"/>
        <v>#N/A</v>
      </c>
      <c r="AB238" s="317" t="e">
        <f t="shared" si="123"/>
        <v>#N/A</v>
      </c>
      <c r="AC238" s="317" t="e">
        <f t="shared" si="124"/>
        <v>#N/A</v>
      </c>
      <c r="AD238" s="317" t="e">
        <f t="shared" si="125"/>
        <v>#N/A</v>
      </c>
      <c r="AE238" s="315" t="str">
        <f t="shared" si="126"/>
        <v/>
      </c>
      <c r="AF238" s="311" t="str">
        <f t="shared" si="127"/>
        <v/>
      </c>
      <c r="AG238" s="311" t="str">
        <f t="shared" si="128"/>
        <v/>
      </c>
      <c r="AH238" s="311" t="str">
        <f t="shared" si="129"/>
        <v/>
      </c>
      <c r="AI238" s="316" t="e">
        <f>_xlfn.CONCAT(IF(AV238="","-","B"),IF(BI238="","-","I"),VLOOKUP($B238,GtP!$A:$BB,MATCH("Gs_0-1",GtP!$A$1:$BB$1,0),FALSE))</f>
        <v>#N/A</v>
      </c>
      <c r="AJ238" s="317" t="e">
        <f>_xlfn.CONCAT(IF(AW238="","-","B"),IF(BJ238="","-","I"),VLOOKUP($B238,GtP!$A:$BB,MATCH("Gs_0-1",GtP!$A$1:$BB$1,0),FALSE))</f>
        <v>#N/A</v>
      </c>
      <c r="AK238" s="317" t="e">
        <f>_xlfn.CONCAT(IF(AX238="","-","B"),IF(BK238="","-","I"),VLOOKUP($B238,GtP!$A:$BB,MATCH("Gi/o_0-1",GtP!$A$1:$BB$1,0),FALSE))</f>
        <v>#N/A</v>
      </c>
      <c r="AL238" s="317" t="e">
        <f>_xlfn.CONCAT(IF(AY238="","-","B"),IF(BL238="","-","I"),VLOOKUP($B238,GtP!$A:$BB,MATCH("Gi/o_0-1",GtP!$A$1:$BB$1,0),FALSE))</f>
        <v>#N/A</v>
      </c>
      <c r="AM238" s="317" t="e">
        <f>_xlfn.CONCAT(IF(AZ238="","-","B"),IF(BM238="","-","I"),VLOOKUP($B238,GtP!$A:$BB,MATCH("Gi/o_0-1",GtP!$A$1:$BB$1,0),FALSE))</f>
        <v>#N/A</v>
      </c>
      <c r="AN238" s="317" t="e">
        <f>_xlfn.CONCAT(IF(BA238="","-","B"),IF(BN238="","-","I"),VLOOKUP($B238,GtP!$A:$BB,MATCH("Gi/o_0-1",GtP!$A$1:$BB$1,0),FALSE))</f>
        <v>#N/A</v>
      </c>
      <c r="AO238" s="317" t="e">
        <f>_xlfn.CONCAT(IF(BB238="","-","B"),IF(BO238="","-","I"),VLOOKUP($B238,GtP!$A:$BB,MATCH("Gi/o_0-1",GtP!$A$1:$BB$1,0),FALSE))</f>
        <v>#N/A</v>
      </c>
      <c r="AP238" s="317" t="e">
        <f>_xlfn.CONCAT(IF(BC238="","-","B"),IF(BP238="","-","I"),VLOOKUP($B238,GtP!$A:$BB,MATCH("Gq/11_0-1",GtP!$A$1:$BB$1,0),FALSE))</f>
        <v>#N/A</v>
      </c>
      <c r="AQ238" s="317" t="e">
        <f>_xlfn.CONCAT(IF(BD238="","-","B"),IF(BQ238="","-","I"),VLOOKUP($B238,GtP!$A:$BB,MATCH("Gq/11_0-1",GtP!$A$1:$BB$1,0),FALSE))</f>
        <v>#N/A</v>
      </c>
      <c r="AR238" s="317" t="e">
        <f>_xlfn.CONCAT(IF(BE238="","-","B"),IF(BR238="","-","I"),VLOOKUP($B238,GtP!$A:$BB,MATCH("Gq/11_0-1",GtP!$A$1:$BB$1,0),FALSE))</f>
        <v>#N/A</v>
      </c>
      <c r="AS238" s="317" t="e">
        <f>_xlfn.CONCAT(IF(BF238="","-","B"),IF(BS238="","-","I"),VLOOKUP($B238,GtP!$A:$BB,MATCH("Gq/11_0-1",GtP!$A$1:$BB$1,0),FALSE))</f>
        <v>#N/A</v>
      </c>
      <c r="AT238" s="317" t="e">
        <f>_xlfn.CONCAT(IF(BG238="","-","B"),IF(BT238="","-","I"),VLOOKUP($B238,GtP!$A:$BB,MATCH("G12/13_0-1",GtP!$A$1:$BB$1,0),FALSE))</f>
        <v>#N/A</v>
      </c>
      <c r="AU238" s="317" t="e">
        <f>_xlfn.CONCAT(IF(BH238="","-","B"),IF(BU238="","-","I"),VLOOKUP($B238,GtP!$A:$BB,MATCH("G12/13_0-1",GtP!$A$1:$BB$1,0),FALSE))</f>
        <v>#N/A</v>
      </c>
      <c r="AV238" s="319" t="str">
        <f>_xlfn.IFNA(VLOOKUP($B238,'B-LogEmaxOverpEC50'!$A:$AL,MATCH(AV$1,'B-LogEmaxOverpEC50'!$A$1:$AL$1,0),FALSE),"")</f>
        <v/>
      </c>
      <c r="AX238" s="321" t="str">
        <f>_xlfn.IFNA(VLOOKUP($B238,'B-LogEmaxOverpEC50'!$A:$AL,MATCH(AX$1,'B-LogEmaxOverpEC50'!$A$1:$AL$1,0),FALSE),"")</f>
        <v/>
      </c>
      <c r="AY238" s="321" t="str">
        <f>_xlfn.IFNA(VLOOKUP($B238,'B-LogEmaxOverpEC50'!$A:$AL,MATCH(AY$1,'B-LogEmaxOverpEC50'!$A$1:$AL$1,0),FALSE),"")</f>
        <v/>
      </c>
      <c r="AZ238" s="321" t="str">
        <f>_xlfn.IFNA(VLOOKUP($B238,'B-LogEmaxOverpEC50'!$A:$AL,MATCH(AZ$1,'B-LogEmaxOverpEC50'!$A$1:$AL$1,0),FALSE),"")</f>
        <v/>
      </c>
      <c r="BA238" s="321" t="str">
        <f>_xlfn.IFNA(VLOOKUP($B238,'B-LogEmaxOverpEC50'!$A:$AL,MATCH(BA$1,'B-LogEmaxOverpEC50'!$A$1:$AL$1,0),FALSE),"")</f>
        <v/>
      </c>
      <c r="BB238" s="321" t="str">
        <f>_xlfn.IFNA(VLOOKUP($B238,'B-LogEmaxOverpEC50'!$A:$AL,MATCH(BB$1,'B-LogEmaxOverpEC50'!$A$1:$AL$1,0),FALSE),"")</f>
        <v/>
      </c>
      <c r="BC238" s="321" t="str">
        <f>_xlfn.IFNA(VLOOKUP($B238,'B-LogEmaxOverpEC50'!$A:$AL,MATCH(BC$1,'B-LogEmaxOverpEC50'!$A$1:$AL$1,0),FALSE),"")</f>
        <v/>
      </c>
      <c r="BD238" s="321" t="str">
        <f>_xlfn.IFNA(VLOOKUP($B238,'B-LogEmaxOverpEC50'!$A:$AL,MATCH(BD$1,'B-LogEmaxOverpEC50'!$A$1:$AL$1,0),FALSE),"")</f>
        <v/>
      </c>
      <c r="BE238" s="321" t="str">
        <f>_xlfn.IFNA(VLOOKUP($B238,'B-LogEmaxOverpEC50'!$A:$AL,MATCH(BE$1,'B-LogEmaxOverpEC50'!$A$1:$AL$1,0),FALSE),"")</f>
        <v/>
      </c>
      <c r="BF238" s="321" t="str">
        <f>_xlfn.IFNA(VLOOKUP($B238,'B-LogEmaxOverpEC50'!$A:$AL,MATCH(BF$1,'B-LogEmaxOverpEC50'!$A$1:$AL$1,0),FALSE),"")</f>
        <v/>
      </c>
      <c r="BG238" s="321" t="str">
        <f>_xlfn.IFNA(VLOOKUP($B238,'B-LogEmaxOverpEC50'!$A:$AL,MATCH(BG$1,'B-LogEmaxOverpEC50'!$A$1:$AL$1,0),FALSE),"")</f>
        <v/>
      </c>
      <c r="BH238" s="321" t="str">
        <f>_xlfn.IFNA(VLOOKUP($B238,'B-LogEmaxOverpEC50'!$A:$AL,MATCH(BH$1,'B-LogEmaxOverpEC50'!$A$1:$AL$1,0),FALSE),"")</f>
        <v/>
      </c>
      <c r="BI238" s="322" t="str">
        <f>_xlfn.IFNA(VLOOKUP($B238,'I-LogEmaxOverpEC50'!$A:$AR,MATCH(BI$1,'I-LogEmaxOverpEC50'!$A$1:$AR$1,0),FALSE),"")</f>
        <v/>
      </c>
      <c r="BJ238" s="320" t="str">
        <f>_xlfn.IFNA(VLOOKUP($B238,'I-LogEmaxOverpEC50'!$A:$AR,MATCH(BJ$1,'I-LogEmaxOverpEC50'!$A$1:$AR$1,0),FALSE),"")</f>
        <v/>
      </c>
      <c r="BK238" s="320" t="str">
        <f>_xlfn.IFNA(VLOOKUP($B238,'I-LogEmaxOverpEC50'!$A:$AR,MATCH(BK$1,'I-LogEmaxOverpEC50'!$A$1:$AR$1,0),FALSE),"")</f>
        <v/>
      </c>
      <c r="BL238" s="320" t="str">
        <f>_xlfn.IFNA(VLOOKUP($B238,'I-LogEmaxOverpEC50'!$A:$AR,MATCH(BL$1,'I-LogEmaxOverpEC50'!$A$1:$AR$1,0),FALSE),"")</f>
        <v/>
      </c>
      <c r="BM238" s="320" t="str">
        <f>_xlfn.IFNA(VLOOKUP($B238,'I-LogEmaxOverpEC50'!$A:$AR,MATCH(BM$1,'I-LogEmaxOverpEC50'!$A$1:$AR$1,0),FALSE),"")</f>
        <v/>
      </c>
      <c r="BN238" s="320" t="str">
        <f>_xlfn.IFNA(VLOOKUP($B238,'I-LogEmaxOverpEC50'!$A:$AR,MATCH(BN$1,'I-LogEmaxOverpEC50'!$A$1:$AR$1,0),FALSE),"")</f>
        <v/>
      </c>
      <c r="BO238" s="320" t="str">
        <f>_xlfn.IFNA(VLOOKUP($B238,'I-LogEmaxOverpEC50'!$A:$AR,MATCH(BO$1,'I-LogEmaxOverpEC50'!$A$1:$AR$1,0),FALSE),"")</f>
        <v/>
      </c>
      <c r="BP238" s="320" t="str">
        <f>_xlfn.IFNA(VLOOKUP($B238,'I-LogEmaxOverpEC50'!$A:$AR,MATCH(BP$1,'I-LogEmaxOverpEC50'!$A$1:$AR$1,0),FALSE),"")</f>
        <v/>
      </c>
      <c r="BQ238" s="320" t="str">
        <f>_xlfn.IFNA(VLOOKUP($B238,'I-LogEmaxOverpEC50'!$A:$AR,MATCH(BQ$1,'I-LogEmaxOverpEC50'!$A$1:$AR$1,0),FALSE),"")</f>
        <v/>
      </c>
      <c r="BR238" s="320" t="str">
        <f>_xlfn.IFNA(VLOOKUP($B238,'I-LogEmaxOverpEC50'!$A:$AR,MATCH(BR$1,'I-LogEmaxOverpEC50'!$A$1:$AR$1,0),FALSE),"")</f>
        <v/>
      </c>
      <c r="BS238" s="320" t="str">
        <f>_xlfn.IFNA(VLOOKUP($B238,'I-LogEmaxOverpEC50'!$A:$AR,MATCH(BS$1,'I-LogEmaxOverpEC50'!$A$1:$AR$1,0),FALSE),"")</f>
        <v/>
      </c>
      <c r="BT238" s="320" t="str">
        <f>_xlfn.IFNA(VLOOKUP($B238,'I-LogEmaxOverpEC50'!$A:$AR,MATCH(BT$1,'I-LogEmaxOverpEC50'!$A$1:$AR$1,0),FALSE),"")</f>
        <v/>
      </c>
      <c r="BU238" s="320" t="str">
        <f>_xlfn.IFNA(VLOOKUP($B238,'I-LogEmaxOverpEC50'!$A:$AR,MATCH(BU$1,'I-LogEmaxOverpEC50'!$A$1:$AR$1,0),FALSE),"")</f>
        <v/>
      </c>
      <c r="BV238" s="114" t="e" cm="1">
        <f t="array" ref="BV238">_xlfn.IFS(AND($C238="A",_xlfn.CONCAT(F238:G238)&lt;&gt;"",$A238=1),"x",AND($C238="A",_xlfn.CONCAT(F238:G238)="",$A238=1),"-",$A$1&lt;&gt;"","")</f>
        <v>#N/A</v>
      </c>
      <c r="BW238" s="113" t="e" cm="1">
        <f t="array" ref="BW238">_xlfn.IFS(AND($C238="A",_xlfn.CONCAT(H238:L238)&lt;&gt;"",$A238=1),"x",AND($C238="A",_xlfn.CONCAT(H238:L238)="",$A238=1),"-",$A$1&lt;&gt;"","")</f>
        <v>#N/A</v>
      </c>
      <c r="BX238" s="113" t="e" cm="1">
        <f t="array" ref="BX238">_xlfn.IFS(AND($C238="A",_xlfn.CONCAT(M238:P238)&lt;&gt;"",$A238=1),"x",AND($C238="A",_xlfn.CONCAT(M238:P238)="",$A238=1),"-",$A$1&lt;&gt;"","")</f>
        <v>#N/A</v>
      </c>
      <c r="BY238" s="113" t="e" cm="1">
        <f t="array" ref="BY238">_xlfn.IFS(AND($C238="A",_xlfn.CONCAT(Q238:R238)&lt;&gt;"",$A238=1),"x",AND($C238="A",_xlfn.CONCAT(Q238:R238)="",$A238=1),"-",$A$1&lt;&gt;"","")</f>
        <v>#N/A</v>
      </c>
      <c r="BZ238" s="121" t="e">
        <f t="shared" si="130"/>
        <v>#N/A</v>
      </c>
      <c r="CA238" s="120" t="e">
        <f t="shared" si="131"/>
        <v>#N/A</v>
      </c>
      <c r="CB238" s="120" t="e">
        <f t="shared" si="132"/>
        <v>#N/A</v>
      </c>
      <c r="CC238" s="120" t="e">
        <f t="shared" si="133"/>
        <v>#N/A</v>
      </c>
      <c r="CD238" s="121" t="str">
        <f t="shared" si="134"/>
        <v/>
      </c>
      <c r="CE238" s="120" t="e">
        <f t="shared" si="135"/>
        <v>#N/A</v>
      </c>
      <c r="CF238" s="120" t="e">
        <f t="shared" si="136"/>
        <v>#N/A</v>
      </c>
      <c r="CG238" s="120" t="e">
        <f t="shared" si="137"/>
        <v>#N/A</v>
      </c>
      <c r="CH238" s="120" t="e">
        <f t="shared" si="138"/>
        <v>#N/A</v>
      </c>
      <c r="CI238" s="120" t="e">
        <f t="shared" si="139"/>
        <v>#N/A</v>
      </c>
    </row>
    <row r="239" spans="1:87" x14ac:dyDescent="0.2">
      <c r="A239" s="311" t="e" cm="1">
        <f t="array" ref="A239">_xlfn.IFS(SUM(F239:R239)&gt;0,1,Z239&gt;0,2,TRUE,3)</f>
        <v>#N/A</v>
      </c>
      <c r="B239" s="311" t="s">
        <v>1331</v>
      </c>
      <c r="C239" s="311" t="str">
        <f>_xlfn.XLOOKUP(B239,RecNamesAll!A:A,RecNamesAll!E:E)</f>
        <v>C</v>
      </c>
      <c r="D239" s="311" t="str">
        <f>_xlfn.XLOOKUP(B239,RecNamesAll!A:A,RecNamesAll!C:C)</f>
        <v>CaS</v>
      </c>
      <c r="F239" s="312" t="e">
        <f t="shared" si="105"/>
        <v>#N/A</v>
      </c>
      <c r="G239" s="313" t="e">
        <f t="shared" si="106"/>
        <v>#N/A</v>
      </c>
      <c r="H239" s="312" t="e">
        <f t="shared" si="107"/>
        <v>#N/A</v>
      </c>
      <c r="I239" s="313" t="e">
        <f t="shared" si="108"/>
        <v>#N/A</v>
      </c>
      <c r="J239" s="313" t="e">
        <f t="shared" si="109"/>
        <v>#N/A</v>
      </c>
      <c r="K239" s="313" t="e">
        <f t="shared" si="110"/>
        <v>#N/A</v>
      </c>
      <c r="L239" s="313" t="e">
        <f t="shared" si="111"/>
        <v>#N/A</v>
      </c>
      <c r="M239" s="312" t="e">
        <f t="shared" si="112"/>
        <v>#N/A</v>
      </c>
      <c r="N239" s="313" t="e">
        <f t="shared" si="113"/>
        <v>#N/A</v>
      </c>
      <c r="O239" s="313" t="e">
        <f t="shared" si="114"/>
        <v>#N/A</v>
      </c>
      <c r="P239" s="313" t="e">
        <f t="shared" si="115"/>
        <v>#N/A</v>
      </c>
      <c r="Q239" s="312" t="e">
        <f t="shared" si="116"/>
        <v>#N/A</v>
      </c>
      <c r="R239" s="313" t="e">
        <f t="shared" si="117"/>
        <v>#N/A</v>
      </c>
      <c r="S239" s="314" t="str">
        <f t="shared" si="118"/>
        <v/>
      </c>
      <c r="T239" s="315" t="str">
        <f t="shared" si="119"/>
        <v>C</v>
      </c>
      <c r="U239" s="311" t="str">
        <f t="shared" si="120"/>
        <v>CaS</v>
      </c>
      <c r="V239" s="316" t="e">
        <f>IF(VLOOKUP($B239,GtP!$A:$AA,MATCH("Gs_0-2",GtP!$A$1:$AA$1,0),FALSE)=0,"",VLOOKUP($B239,GtP!$A:$AA,MATCH("Gs_0-2",GtP!$A$1:$AA$1,0),FALSE))</f>
        <v>#N/A</v>
      </c>
      <c r="W239" s="317" t="e">
        <f>IF(VLOOKUP($B239,GtP!$A:$AA,MATCH("Gi/o_0-2",GtP!$A$1:$AA$1,0),FALSE)=0,"",VLOOKUP($B239,GtP!$A:$AA,MATCH("Gi/o_0-2",GtP!$A$1:$AA$1,0),FALSE))</f>
        <v>#N/A</v>
      </c>
      <c r="X239" s="317" t="e">
        <f>IF(VLOOKUP($B239,GtP!$A:$AA,MATCH("Gq/11_0-2",GtP!$A$1:$AA$1,0),FALSE)=0,"",VLOOKUP($B239,GtP!$A:$AA,MATCH("Gq/11_0-2",GtP!$A$1:$AA$1,0),FALSE))</f>
        <v>#N/A</v>
      </c>
      <c r="Y239" s="317" t="e">
        <f>IF(VLOOKUP($B239,GtP!$A:$AA,MATCH("G12/13_0-2",GtP!$A$1:$AA$1,0),FALSE)=0,"",VLOOKUP($B239,GtP!$A:$AA,MATCH("G12/13_0-2",GtP!$A$1:$AA$1,0),FALSE))</f>
        <v>#N/A</v>
      </c>
      <c r="Z239" s="318" t="e">
        <f t="shared" si="121"/>
        <v>#N/A</v>
      </c>
      <c r="AA239" s="317" t="e">
        <f t="shared" si="122"/>
        <v>#N/A</v>
      </c>
      <c r="AB239" s="317" t="e">
        <f t="shared" si="123"/>
        <v>#N/A</v>
      </c>
      <c r="AC239" s="317" t="e">
        <f t="shared" si="124"/>
        <v>#N/A</v>
      </c>
      <c r="AD239" s="317" t="e">
        <f t="shared" si="125"/>
        <v>#N/A</v>
      </c>
      <c r="AE239" s="315" t="str">
        <f t="shared" si="126"/>
        <v/>
      </c>
      <c r="AF239" s="311" t="str">
        <f t="shared" si="127"/>
        <v/>
      </c>
      <c r="AG239" s="311" t="str">
        <f t="shared" si="128"/>
        <v/>
      </c>
      <c r="AH239" s="311" t="str">
        <f t="shared" si="129"/>
        <v/>
      </c>
      <c r="AI239" s="316" t="e">
        <f>_xlfn.CONCAT(IF(AV239="","-","B"),IF(BI239="","-","I"),VLOOKUP($B239,GtP!$A:$BB,MATCH("Gs_0-1",GtP!$A$1:$BB$1,0),FALSE))</f>
        <v>#N/A</v>
      </c>
      <c r="AJ239" s="317" t="e">
        <f>_xlfn.CONCAT(IF(AW239="","-","B"),IF(BJ239="","-","I"),VLOOKUP($B239,GtP!$A:$BB,MATCH("Gs_0-1",GtP!$A$1:$BB$1,0),FALSE))</f>
        <v>#N/A</v>
      </c>
      <c r="AK239" s="317" t="e">
        <f>_xlfn.CONCAT(IF(AX239="","-","B"),IF(BK239="","-","I"),VLOOKUP($B239,GtP!$A:$BB,MATCH("Gi/o_0-1",GtP!$A$1:$BB$1,0),FALSE))</f>
        <v>#N/A</v>
      </c>
      <c r="AL239" s="317" t="e">
        <f>_xlfn.CONCAT(IF(AY239="","-","B"),IF(BL239="","-","I"),VLOOKUP($B239,GtP!$A:$BB,MATCH("Gi/o_0-1",GtP!$A$1:$BB$1,0),FALSE))</f>
        <v>#N/A</v>
      </c>
      <c r="AM239" s="317" t="e">
        <f>_xlfn.CONCAT(IF(AZ239="","-","B"),IF(BM239="","-","I"),VLOOKUP($B239,GtP!$A:$BB,MATCH("Gi/o_0-1",GtP!$A$1:$BB$1,0),FALSE))</f>
        <v>#N/A</v>
      </c>
      <c r="AN239" s="317" t="e">
        <f>_xlfn.CONCAT(IF(BA239="","-","B"),IF(BN239="","-","I"),VLOOKUP($B239,GtP!$A:$BB,MATCH("Gi/o_0-1",GtP!$A$1:$BB$1,0),FALSE))</f>
        <v>#N/A</v>
      </c>
      <c r="AO239" s="317" t="e">
        <f>_xlfn.CONCAT(IF(BB239="","-","B"),IF(BO239="","-","I"),VLOOKUP($B239,GtP!$A:$BB,MATCH("Gi/o_0-1",GtP!$A$1:$BB$1,0),FALSE))</f>
        <v>#N/A</v>
      </c>
      <c r="AP239" s="317" t="e">
        <f>_xlfn.CONCAT(IF(BC239="","-","B"),IF(BP239="","-","I"),VLOOKUP($B239,GtP!$A:$BB,MATCH("Gq/11_0-1",GtP!$A$1:$BB$1,0),FALSE))</f>
        <v>#N/A</v>
      </c>
      <c r="AQ239" s="317" t="e">
        <f>_xlfn.CONCAT(IF(BD239="","-","B"),IF(BQ239="","-","I"),VLOOKUP($B239,GtP!$A:$BB,MATCH("Gq/11_0-1",GtP!$A$1:$BB$1,0),FALSE))</f>
        <v>#N/A</v>
      </c>
      <c r="AR239" s="317" t="e">
        <f>_xlfn.CONCAT(IF(BE239="","-","B"),IF(BR239="","-","I"),VLOOKUP($B239,GtP!$A:$BB,MATCH("Gq/11_0-1",GtP!$A$1:$BB$1,0),FALSE))</f>
        <v>#N/A</v>
      </c>
      <c r="AS239" s="317" t="e">
        <f>_xlfn.CONCAT(IF(BF239="","-","B"),IF(BS239="","-","I"),VLOOKUP($B239,GtP!$A:$BB,MATCH("Gq/11_0-1",GtP!$A$1:$BB$1,0),FALSE))</f>
        <v>#N/A</v>
      </c>
      <c r="AT239" s="317" t="e">
        <f>_xlfn.CONCAT(IF(BG239="","-","B"),IF(BT239="","-","I"),VLOOKUP($B239,GtP!$A:$BB,MATCH("G12/13_0-1",GtP!$A$1:$BB$1,0),FALSE))</f>
        <v>#N/A</v>
      </c>
      <c r="AU239" s="317" t="e">
        <f>_xlfn.CONCAT(IF(BH239="","-","B"),IF(BU239="","-","I"),VLOOKUP($B239,GtP!$A:$BB,MATCH("G12/13_0-1",GtP!$A$1:$BB$1,0),FALSE))</f>
        <v>#N/A</v>
      </c>
      <c r="AV239" s="319" t="str">
        <f>_xlfn.IFNA(VLOOKUP($B239,'B-LogEmaxOverpEC50'!$A:$AL,MATCH(AV$1,'B-LogEmaxOverpEC50'!$A$1:$AL$1,0),FALSE),"")</f>
        <v/>
      </c>
      <c r="AX239" s="321" t="str">
        <f>_xlfn.IFNA(VLOOKUP($B239,'B-LogEmaxOverpEC50'!$A:$AL,MATCH(AX$1,'B-LogEmaxOverpEC50'!$A$1:$AL$1,0),FALSE),"")</f>
        <v/>
      </c>
      <c r="AY239" s="321" t="str">
        <f>_xlfn.IFNA(VLOOKUP($B239,'B-LogEmaxOverpEC50'!$A:$AL,MATCH(AY$1,'B-LogEmaxOverpEC50'!$A$1:$AL$1,0),FALSE),"")</f>
        <v/>
      </c>
      <c r="AZ239" s="321" t="str">
        <f>_xlfn.IFNA(VLOOKUP($B239,'B-LogEmaxOverpEC50'!$A:$AL,MATCH(AZ$1,'B-LogEmaxOverpEC50'!$A$1:$AL$1,0),FALSE),"")</f>
        <v/>
      </c>
      <c r="BA239" s="321" t="str">
        <f>_xlfn.IFNA(VLOOKUP($B239,'B-LogEmaxOverpEC50'!$A:$AL,MATCH(BA$1,'B-LogEmaxOverpEC50'!$A$1:$AL$1,0),FALSE),"")</f>
        <v/>
      </c>
      <c r="BB239" s="321" t="str">
        <f>_xlfn.IFNA(VLOOKUP($B239,'B-LogEmaxOverpEC50'!$A:$AL,MATCH(BB$1,'B-LogEmaxOverpEC50'!$A$1:$AL$1,0),FALSE),"")</f>
        <v/>
      </c>
      <c r="BC239" s="321" t="str">
        <f>_xlfn.IFNA(VLOOKUP($B239,'B-LogEmaxOverpEC50'!$A:$AL,MATCH(BC$1,'B-LogEmaxOverpEC50'!$A$1:$AL$1,0),FALSE),"")</f>
        <v/>
      </c>
      <c r="BD239" s="321" t="str">
        <f>_xlfn.IFNA(VLOOKUP($B239,'B-LogEmaxOverpEC50'!$A:$AL,MATCH(BD$1,'B-LogEmaxOverpEC50'!$A$1:$AL$1,0),FALSE),"")</f>
        <v/>
      </c>
      <c r="BE239" s="321" t="str">
        <f>_xlfn.IFNA(VLOOKUP($B239,'B-LogEmaxOverpEC50'!$A:$AL,MATCH(BE$1,'B-LogEmaxOverpEC50'!$A$1:$AL$1,0),FALSE),"")</f>
        <v/>
      </c>
      <c r="BF239" s="321" t="str">
        <f>_xlfn.IFNA(VLOOKUP($B239,'B-LogEmaxOverpEC50'!$A:$AL,MATCH(BF$1,'B-LogEmaxOverpEC50'!$A$1:$AL$1,0),FALSE),"")</f>
        <v/>
      </c>
      <c r="BG239" s="321" t="str">
        <f>_xlfn.IFNA(VLOOKUP($B239,'B-LogEmaxOverpEC50'!$A:$AL,MATCH(BG$1,'B-LogEmaxOverpEC50'!$A$1:$AL$1,0),FALSE),"")</f>
        <v/>
      </c>
      <c r="BH239" s="321" t="str">
        <f>_xlfn.IFNA(VLOOKUP($B239,'B-LogEmaxOverpEC50'!$A:$AL,MATCH(BH$1,'B-LogEmaxOverpEC50'!$A$1:$AL$1,0),FALSE),"")</f>
        <v/>
      </c>
      <c r="BI239" s="322" t="str">
        <f>_xlfn.IFNA(VLOOKUP($B239,'I-LogEmaxOverpEC50'!$A:$AR,MATCH(BI$1,'I-LogEmaxOverpEC50'!$A$1:$AR$1,0),FALSE),"")</f>
        <v/>
      </c>
      <c r="BJ239" s="320" t="str">
        <f>_xlfn.IFNA(VLOOKUP($B239,'I-LogEmaxOverpEC50'!$A:$AR,MATCH(BJ$1,'I-LogEmaxOverpEC50'!$A$1:$AR$1,0),FALSE),"")</f>
        <v/>
      </c>
      <c r="BK239" s="320" t="str">
        <f>_xlfn.IFNA(VLOOKUP($B239,'I-LogEmaxOverpEC50'!$A:$AR,MATCH(BK$1,'I-LogEmaxOverpEC50'!$A$1:$AR$1,0),FALSE),"")</f>
        <v/>
      </c>
      <c r="BL239" s="320" t="str">
        <f>_xlfn.IFNA(VLOOKUP($B239,'I-LogEmaxOverpEC50'!$A:$AR,MATCH(BL$1,'I-LogEmaxOverpEC50'!$A$1:$AR$1,0),FALSE),"")</f>
        <v/>
      </c>
      <c r="BM239" s="320" t="str">
        <f>_xlfn.IFNA(VLOOKUP($B239,'I-LogEmaxOverpEC50'!$A:$AR,MATCH(BM$1,'I-LogEmaxOverpEC50'!$A$1:$AR$1,0),FALSE),"")</f>
        <v/>
      </c>
      <c r="BN239" s="320" t="str">
        <f>_xlfn.IFNA(VLOOKUP($B239,'I-LogEmaxOverpEC50'!$A:$AR,MATCH(BN$1,'I-LogEmaxOverpEC50'!$A$1:$AR$1,0),FALSE),"")</f>
        <v/>
      </c>
      <c r="BO239" s="320" t="str">
        <f>_xlfn.IFNA(VLOOKUP($B239,'I-LogEmaxOverpEC50'!$A:$AR,MATCH(BO$1,'I-LogEmaxOverpEC50'!$A$1:$AR$1,0),FALSE),"")</f>
        <v/>
      </c>
      <c r="BP239" s="320" t="str">
        <f>_xlfn.IFNA(VLOOKUP($B239,'I-LogEmaxOverpEC50'!$A:$AR,MATCH(BP$1,'I-LogEmaxOverpEC50'!$A$1:$AR$1,0),FALSE),"")</f>
        <v/>
      </c>
      <c r="BQ239" s="320" t="str">
        <f>_xlfn.IFNA(VLOOKUP($B239,'I-LogEmaxOverpEC50'!$A:$AR,MATCH(BQ$1,'I-LogEmaxOverpEC50'!$A$1:$AR$1,0),FALSE),"")</f>
        <v/>
      </c>
      <c r="BR239" s="320" t="str">
        <f>_xlfn.IFNA(VLOOKUP($B239,'I-LogEmaxOverpEC50'!$A:$AR,MATCH(BR$1,'I-LogEmaxOverpEC50'!$A$1:$AR$1,0),FALSE),"")</f>
        <v/>
      </c>
      <c r="BS239" s="320" t="str">
        <f>_xlfn.IFNA(VLOOKUP($B239,'I-LogEmaxOverpEC50'!$A:$AR,MATCH(BS$1,'I-LogEmaxOverpEC50'!$A$1:$AR$1,0),FALSE),"")</f>
        <v/>
      </c>
      <c r="BT239" s="320" t="str">
        <f>_xlfn.IFNA(VLOOKUP($B239,'I-LogEmaxOverpEC50'!$A:$AR,MATCH(BT$1,'I-LogEmaxOverpEC50'!$A$1:$AR$1,0),FALSE),"")</f>
        <v/>
      </c>
      <c r="BU239" s="320" t="str">
        <f>_xlfn.IFNA(VLOOKUP($B239,'I-LogEmaxOverpEC50'!$A:$AR,MATCH(BU$1,'I-LogEmaxOverpEC50'!$A$1:$AR$1,0),FALSE),"")</f>
        <v/>
      </c>
      <c r="BV239" s="114" t="e" cm="1">
        <f t="array" ref="BV239">_xlfn.IFS(AND($C239="A",_xlfn.CONCAT(F239:G239)&lt;&gt;"",$A239=1),"x",AND($C239="A",_xlfn.CONCAT(F239:G239)="",$A239=1),"-",$A$1&lt;&gt;"","")</f>
        <v>#N/A</v>
      </c>
      <c r="BW239" s="113" t="e" cm="1">
        <f t="array" ref="BW239">_xlfn.IFS(AND($C239="A",_xlfn.CONCAT(H239:L239)&lt;&gt;"",$A239=1),"x",AND($C239="A",_xlfn.CONCAT(H239:L239)="",$A239=1),"-",$A$1&lt;&gt;"","")</f>
        <v>#N/A</v>
      </c>
      <c r="BX239" s="113" t="e" cm="1">
        <f t="array" ref="BX239">_xlfn.IFS(AND($C239="A",_xlfn.CONCAT(M239:P239)&lt;&gt;"",$A239=1),"x",AND($C239="A",_xlfn.CONCAT(M239:P239)="",$A239=1),"-",$A$1&lt;&gt;"","")</f>
        <v>#N/A</v>
      </c>
      <c r="BY239" s="113" t="e" cm="1">
        <f t="array" ref="BY239">_xlfn.IFS(AND($C239="A",_xlfn.CONCAT(Q239:R239)&lt;&gt;"",$A239=1),"x",AND($C239="A",_xlfn.CONCAT(Q239:R239)="",$A239=1),"-",$A$1&lt;&gt;"","")</f>
        <v>#N/A</v>
      </c>
      <c r="BZ239" s="121" t="e">
        <f t="shared" si="130"/>
        <v>#N/A</v>
      </c>
      <c r="CA239" s="120" t="e">
        <f t="shared" si="131"/>
        <v>#N/A</v>
      </c>
      <c r="CB239" s="120" t="e">
        <f t="shared" si="132"/>
        <v>#N/A</v>
      </c>
      <c r="CC239" s="120" t="e">
        <f t="shared" si="133"/>
        <v>#N/A</v>
      </c>
      <c r="CD239" s="121" t="str">
        <f t="shared" si="134"/>
        <v/>
      </c>
      <c r="CE239" s="120" t="e">
        <f t="shared" si="135"/>
        <v>#N/A</v>
      </c>
      <c r="CF239" s="120" t="e">
        <f t="shared" si="136"/>
        <v>#N/A</v>
      </c>
      <c r="CG239" s="120" t="e">
        <f t="shared" si="137"/>
        <v>#N/A</v>
      </c>
      <c r="CH239" s="120" t="e">
        <f t="shared" si="138"/>
        <v>#N/A</v>
      </c>
      <c r="CI239" s="120" t="e">
        <f t="shared" si="139"/>
        <v>#N/A</v>
      </c>
    </row>
    <row r="240" spans="1:87" x14ac:dyDescent="0.2">
      <c r="A240" s="311" t="e" cm="1">
        <f t="array" ref="A240">_xlfn.IFS(SUM(F240:R240)&gt;0,1,Z240&gt;0,2,TRUE,3)</f>
        <v>#N/A</v>
      </c>
      <c r="B240" s="311" t="s">
        <v>140</v>
      </c>
      <c r="C240" s="311" t="str">
        <f>_xlfn.XLOOKUP(B240,RecNamesAll!A:A,RecNamesAll!E:E)</f>
        <v>C</v>
      </c>
      <c r="D240" s="311" t="str">
        <f>_xlfn.XLOOKUP(B240,RecNamesAll!A:A,RecNamesAll!C:C)</f>
        <v>mGlu5</v>
      </c>
      <c r="F240" s="312" t="e">
        <f t="shared" si="105"/>
        <v>#N/A</v>
      </c>
      <c r="G240" s="313" t="e">
        <f t="shared" si="106"/>
        <v>#N/A</v>
      </c>
      <c r="H240" s="312" t="e">
        <f t="shared" si="107"/>
        <v>#N/A</v>
      </c>
      <c r="I240" s="313" t="e">
        <f t="shared" si="108"/>
        <v>#N/A</v>
      </c>
      <c r="J240" s="313" t="e">
        <f t="shared" si="109"/>
        <v>#N/A</v>
      </c>
      <c r="K240" s="313" t="e">
        <f t="shared" si="110"/>
        <v>#N/A</v>
      </c>
      <c r="L240" s="313" t="e">
        <f t="shared" si="111"/>
        <v>#N/A</v>
      </c>
      <c r="M240" s="312" t="e">
        <f t="shared" si="112"/>
        <v>#N/A</v>
      </c>
      <c r="N240" s="313" t="e">
        <f t="shared" si="113"/>
        <v>#N/A</v>
      </c>
      <c r="O240" s="313" t="e">
        <f t="shared" si="114"/>
        <v>#N/A</v>
      </c>
      <c r="P240" s="313" t="e">
        <f t="shared" si="115"/>
        <v>#N/A</v>
      </c>
      <c r="Q240" s="312" t="e">
        <f t="shared" si="116"/>
        <v>#N/A</v>
      </c>
      <c r="R240" s="313" t="e">
        <f t="shared" si="117"/>
        <v>#N/A</v>
      </c>
      <c r="S240" s="314" t="str">
        <f t="shared" si="118"/>
        <v/>
      </c>
      <c r="T240" s="315" t="str">
        <f t="shared" si="119"/>
        <v>C</v>
      </c>
      <c r="U240" s="311" t="str">
        <f t="shared" si="120"/>
        <v>mGlu5</v>
      </c>
      <c r="V240" s="316" t="e">
        <f>IF(VLOOKUP($B240,GtP!$A:$AA,MATCH("Gs_0-2",GtP!$A$1:$AA$1,0),FALSE)=0,"",VLOOKUP($B240,GtP!$A:$AA,MATCH("Gs_0-2",GtP!$A$1:$AA$1,0),FALSE))</f>
        <v>#N/A</v>
      </c>
      <c r="W240" s="317" t="e">
        <f>IF(VLOOKUP($B240,GtP!$A:$AA,MATCH("Gi/o_0-2",GtP!$A$1:$AA$1,0),FALSE)=0,"",VLOOKUP($B240,GtP!$A:$AA,MATCH("Gi/o_0-2",GtP!$A$1:$AA$1,0),FALSE))</f>
        <v>#N/A</v>
      </c>
      <c r="X240" s="317" t="e">
        <f>IF(VLOOKUP($B240,GtP!$A:$AA,MATCH("Gq/11_0-2",GtP!$A$1:$AA$1,0),FALSE)=0,"",VLOOKUP($B240,GtP!$A:$AA,MATCH("Gq/11_0-2",GtP!$A$1:$AA$1,0),FALSE))</f>
        <v>#N/A</v>
      </c>
      <c r="Y240" s="317" t="e">
        <f>IF(VLOOKUP($B240,GtP!$A:$AA,MATCH("G12/13_0-2",GtP!$A$1:$AA$1,0),FALSE)=0,"",VLOOKUP($B240,GtP!$A:$AA,MATCH("G12/13_0-2",GtP!$A$1:$AA$1,0),FALSE))</f>
        <v>#N/A</v>
      </c>
      <c r="Z240" s="318" t="e">
        <f t="shared" si="121"/>
        <v>#N/A</v>
      </c>
      <c r="AA240" s="317" t="e">
        <f t="shared" si="122"/>
        <v>#N/A</v>
      </c>
      <c r="AB240" s="317" t="e">
        <f t="shared" si="123"/>
        <v>#N/A</v>
      </c>
      <c r="AC240" s="317" t="e">
        <f t="shared" si="124"/>
        <v>#N/A</v>
      </c>
      <c r="AD240" s="317" t="e">
        <f t="shared" si="125"/>
        <v>#N/A</v>
      </c>
      <c r="AE240" s="315" t="str">
        <f t="shared" si="126"/>
        <v/>
      </c>
      <c r="AF240" s="311" t="str">
        <f t="shared" si="127"/>
        <v/>
      </c>
      <c r="AG240" s="311" t="str">
        <f t="shared" si="128"/>
        <v/>
      </c>
      <c r="AH240" s="311" t="str">
        <f t="shared" si="129"/>
        <v/>
      </c>
      <c r="AI240" s="316" t="e">
        <f>_xlfn.CONCAT(IF(AV240="","-","B"),IF(BI240="","-","I"),VLOOKUP($B240,GtP!$A:$BB,MATCH("Gs_0-1",GtP!$A$1:$BB$1,0),FALSE))</f>
        <v>#N/A</v>
      </c>
      <c r="AJ240" s="317" t="e">
        <f>_xlfn.CONCAT(IF(AW240="","-","B"),IF(BJ240="","-","I"),VLOOKUP($B240,GtP!$A:$BB,MATCH("Gs_0-1",GtP!$A$1:$BB$1,0),FALSE))</f>
        <v>#N/A</v>
      </c>
      <c r="AK240" s="317" t="e">
        <f>_xlfn.CONCAT(IF(AX240="","-","B"),IF(BK240="","-","I"),VLOOKUP($B240,GtP!$A:$BB,MATCH("Gi/o_0-1",GtP!$A$1:$BB$1,0),FALSE))</f>
        <v>#N/A</v>
      </c>
      <c r="AL240" s="317" t="e">
        <f>_xlfn.CONCAT(IF(AY240="","-","B"),IF(BL240="","-","I"),VLOOKUP($B240,GtP!$A:$BB,MATCH("Gi/o_0-1",GtP!$A$1:$BB$1,0),FALSE))</f>
        <v>#N/A</v>
      </c>
      <c r="AM240" s="317" t="e">
        <f>_xlfn.CONCAT(IF(AZ240="","-","B"),IF(BM240="","-","I"),VLOOKUP($B240,GtP!$A:$BB,MATCH("Gi/o_0-1",GtP!$A$1:$BB$1,0),FALSE))</f>
        <v>#N/A</v>
      </c>
      <c r="AN240" s="317" t="e">
        <f>_xlfn.CONCAT(IF(BA240="","-","B"),IF(BN240="","-","I"),VLOOKUP($B240,GtP!$A:$BB,MATCH("Gi/o_0-1",GtP!$A$1:$BB$1,0),FALSE))</f>
        <v>#N/A</v>
      </c>
      <c r="AO240" s="317" t="e">
        <f>_xlfn.CONCAT(IF(BB240="","-","B"),IF(BO240="","-","I"),VLOOKUP($B240,GtP!$A:$BB,MATCH("Gi/o_0-1",GtP!$A$1:$BB$1,0),FALSE))</f>
        <v>#N/A</v>
      </c>
      <c r="AP240" s="317" t="e">
        <f>_xlfn.CONCAT(IF(BC240="","-","B"),IF(BP240="","-","I"),VLOOKUP($B240,GtP!$A:$BB,MATCH("Gq/11_0-1",GtP!$A$1:$BB$1,0),FALSE))</f>
        <v>#N/A</v>
      </c>
      <c r="AQ240" s="317" t="e">
        <f>_xlfn.CONCAT(IF(BD240="","-","B"),IF(BQ240="","-","I"),VLOOKUP($B240,GtP!$A:$BB,MATCH("Gq/11_0-1",GtP!$A$1:$BB$1,0),FALSE))</f>
        <v>#N/A</v>
      </c>
      <c r="AR240" s="317" t="e">
        <f>_xlfn.CONCAT(IF(BE240="","-","B"),IF(BR240="","-","I"),VLOOKUP($B240,GtP!$A:$BB,MATCH("Gq/11_0-1",GtP!$A$1:$BB$1,0),FALSE))</f>
        <v>#N/A</v>
      </c>
      <c r="AS240" s="317" t="e">
        <f>_xlfn.CONCAT(IF(BF240="","-","B"),IF(BS240="","-","I"),VLOOKUP($B240,GtP!$A:$BB,MATCH("Gq/11_0-1",GtP!$A$1:$BB$1,0),FALSE))</f>
        <v>#N/A</v>
      </c>
      <c r="AT240" s="317" t="e">
        <f>_xlfn.CONCAT(IF(BG240="","-","B"),IF(BT240="","-","I"),VLOOKUP($B240,GtP!$A:$BB,MATCH("G12/13_0-1",GtP!$A$1:$BB$1,0),FALSE))</f>
        <v>#N/A</v>
      </c>
      <c r="AU240" s="317" t="e">
        <f>_xlfn.CONCAT(IF(BH240="","-","B"),IF(BU240="","-","I"),VLOOKUP($B240,GtP!$A:$BB,MATCH("G12/13_0-1",GtP!$A$1:$BB$1,0),FALSE))</f>
        <v>#N/A</v>
      </c>
      <c r="AV240" s="319" t="str">
        <f>_xlfn.IFNA(VLOOKUP($B240,'B-LogEmaxOverpEC50'!$A:$AL,MATCH(AV$1,'B-LogEmaxOverpEC50'!$A$1:$AL$1,0),FALSE),"")</f>
        <v/>
      </c>
      <c r="AX240" s="321">
        <f>_xlfn.IFNA(VLOOKUP($B240,'B-LogEmaxOverpEC50'!$A:$AL,MATCH(AX$1,'B-LogEmaxOverpEC50'!$A$1:$AL$1,0),FALSE),"")</f>
        <v>7.2878516640081692</v>
      </c>
      <c r="AY240" s="321">
        <f>_xlfn.IFNA(VLOOKUP($B240,'B-LogEmaxOverpEC50'!$A:$AL,MATCH(AY$1,'B-LogEmaxOverpEC50'!$A$1:$AL$1,0),FALSE),"")</f>
        <v>7.1328397556057928</v>
      </c>
      <c r="AZ240" s="321">
        <f>_xlfn.IFNA(VLOOKUP($B240,'B-LogEmaxOverpEC50'!$A:$AL,MATCH(AZ$1,'B-LogEmaxOverpEC50'!$A$1:$AL$1,0),FALSE),"")</f>
        <v>7.3868541844385547</v>
      </c>
      <c r="BA240" s="321">
        <f>_xlfn.IFNA(VLOOKUP($B240,'B-LogEmaxOverpEC50'!$A:$AL,MATCH(BA$1,'B-LogEmaxOverpEC50'!$A$1:$AL$1,0),FALSE),"")</f>
        <v>7.1748381565878843</v>
      </c>
      <c r="BB240" s="321">
        <f>_xlfn.IFNA(VLOOKUP($B240,'B-LogEmaxOverpEC50'!$A:$AL,MATCH(BB$1,'B-LogEmaxOverpEC50'!$A$1:$AL$1,0),FALSE),"")</f>
        <v>7.1240147270754886</v>
      </c>
      <c r="BC240" s="321">
        <f>_xlfn.IFNA(VLOOKUP($B240,'B-LogEmaxOverpEC50'!$A:$AL,MATCH(BC$1,'B-LogEmaxOverpEC50'!$A$1:$AL$1,0),FALSE),"")</f>
        <v>7.6834200174611968</v>
      </c>
      <c r="BD240" s="321">
        <f>_xlfn.IFNA(VLOOKUP($B240,'B-LogEmaxOverpEC50'!$A:$AL,MATCH(BD$1,'B-LogEmaxOverpEC50'!$A$1:$AL$1,0),FALSE),"")</f>
        <v>7.6865282506836206</v>
      </c>
      <c r="BE240" s="321">
        <f>_xlfn.IFNA(VLOOKUP($B240,'B-LogEmaxOverpEC50'!$A:$AL,MATCH(BE$1,'B-LogEmaxOverpEC50'!$A$1:$AL$1,0),FALSE),"")</f>
        <v>6.9364803768515158</v>
      </c>
      <c r="BF240" s="321">
        <f>_xlfn.IFNA(VLOOKUP($B240,'B-LogEmaxOverpEC50'!$A:$AL,MATCH(BF$1,'B-LogEmaxOverpEC50'!$A$1:$AL$1,0),FALSE),"")</f>
        <v>7.8309466960376719</v>
      </c>
      <c r="BG240" s="321" t="str">
        <f>_xlfn.IFNA(VLOOKUP($B240,'B-LogEmaxOverpEC50'!$A:$AL,MATCH(BG$1,'B-LogEmaxOverpEC50'!$A$1:$AL$1,0),FALSE),"")</f>
        <v/>
      </c>
      <c r="BH240" s="321" t="str">
        <f>_xlfn.IFNA(VLOOKUP($B240,'B-LogEmaxOverpEC50'!$A:$AL,MATCH(BH$1,'B-LogEmaxOverpEC50'!$A$1:$AL$1,0),FALSE),"")</f>
        <v/>
      </c>
      <c r="BI240" s="322" t="str">
        <f>_xlfn.IFNA(VLOOKUP($B240,'I-LogEmaxOverpEC50'!$A:$AR,MATCH(BI$1,'I-LogEmaxOverpEC50'!$A$1:$AR$1,0),FALSE),"")</f>
        <v/>
      </c>
      <c r="BJ240" s="320" t="str">
        <f>_xlfn.IFNA(VLOOKUP($B240,'I-LogEmaxOverpEC50'!$A:$AR,MATCH(BJ$1,'I-LogEmaxOverpEC50'!$A$1:$AR$1,0),FALSE),"")</f>
        <v/>
      </c>
      <c r="BK240" s="320" t="str">
        <f>_xlfn.IFNA(VLOOKUP($B240,'I-LogEmaxOverpEC50'!$A:$AR,MATCH(BK$1,'I-LogEmaxOverpEC50'!$A$1:$AR$1,0),FALSE),"")</f>
        <v/>
      </c>
      <c r="BL240" s="320" t="str">
        <f>_xlfn.IFNA(VLOOKUP($B240,'I-LogEmaxOverpEC50'!$A:$AR,MATCH(BL$1,'I-LogEmaxOverpEC50'!$A$1:$AR$1,0),FALSE),"")</f>
        <v/>
      </c>
      <c r="BM240" s="320" t="str">
        <f>_xlfn.IFNA(VLOOKUP($B240,'I-LogEmaxOverpEC50'!$A:$AR,MATCH(BM$1,'I-LogEmaxOverpEC50'!$A$1:$AR$1,0),FALSE),"")</f>
        <v/>
      </c>
      <c r="BN240" s="320" t="str">
        <f>_xlfn.IFNA(VLOOKUP($B240,'I-LogEmaxOverpEC50'!$A:$AR,MATCH(BN$1,'I-LogEmaxOverpEC50'!$A$1:$AR$1,0),FALSE),"")</f>
        <v/>
      </c>
      <c r="BO240" s="320" t="str">
        <f>_xlfn.IFNA(VLOOKUP($B240,'I-LogEmaxOverpEC50'!$A:$AR,MATCH(BO$1,'I-LogEmaxOverpEC50'!$A$1:$AR$1,0),FALSE),"")</f>
        <v/>
      </c>
      <c r="BP240" s="320" t="str">
        <f>_xlfn.IFNA(VLOOKUP($B240,'I-LogEmaxOverpEC50'!$A:$AR,MATCH(BP$1,'I-LogEmaxOverpEC50'!$A$1:$AR$1,0),FALSE),"")</f>
        <v/>
      </c>
      <c r="BQ240" s="320" t="str">
        <f>_xlfn.IFNA(VLOOKUP($B240,'I-LogEmaxOverpEC50'!$A:$AR,MATCH(BQ$1,'I-LogEmaxOverpEC50'!$A$1:$AR$1,0),FALSE),"")</f>
        <v/>
      </c>
      <c r="BR240" s="320" t="str">
        <f>_xlfn.IFNA(VLOOKUP($B240,'I-LogEmaxOverpEC50'!$A:$AR,MATCH(BR$1,'I-LogEmaxOverpEC50'!$A$1:$AR$1,0),FALSE),"")</f>
        <v/>
      </c>
      <c r="BS240" s="320" t="str">
        <f>_xlfn.IFNA(VLOOKUP($B240,'I-LogEmaxOverpEC50'!$A:$AR,MATCH(BS$1,'I-LogEmaxOverpEC50'!$A$1:$AR$1,0),FALSE),"")</f>
        <v/>
      </c>
      <c r="BT240" s="320" t="str">
        <f>_xlfn.IFNA(VLOOKUP($B240,'I-LogEmaxOverpEC50'!$A:$AR,MATCH(BT$1,'I-LogEmaxOverpEC50'!$A$1:$AR$1,0),FALSE),"")</f>
        <v/>
      </c>
      <c r="BU240" s="320" t="str">
        <f>_xlfn.IFNA(VLOOKUP($B240,'I-LogEmaxOverpEC50'!$A:$AR,MATCH(BU$1,'I-LogEmaxOverpEC50'!$A$1:$AR$1,0),FALSE),"")</f>
        <v/>
      </c>
      <c r="BV240" s="114" t="e" cm="1">
        <f t="array" ref="BV240">_xlfn.IFS(AND($C240="A",_xlfn.CONCAT(F240:G240)&lt;&gt;"",$A240=1),"x",AND($C240="A",_xlfn.CONCAT(F240:G240)="",$A240=1),"-",$A$1&lt;&gt;"","")</f>
        <v>#N/A</v>
      </c>
      <c r="BW240" s="113" t="e" cm="1">
        <f t="array" ref="BW240">_xlfn.IFS(AND($C240="A",_xlfn.CONCAT(H240:L240)&lt;&gt;"",$A240=1),"x",AND($C240="A",_xlfn.CONCAT(H240:L240)="",$A240=1),"-",$A$1&lt;&gt;"","")</f>
        <v>#N/A</v>
      </c>
      <c r="BX240" s="113" t="e" cm="1">
        <f t="array" ref="BX240">_xlfn.IFS(AND($C240="A",_xlfn.CONCAT(M240:P240)&lt;&gt;"",$A240=1),"x",AND($C240="A",_xlfn.CONCAT(M240:P240)="",$A240=1),"-",$A$1&lt;&gt;"","")</f>
        <v>#N/A</v>
      </c>
      <c r="BY240" s="113" t="e" cm="1">
        <f t="array" ref="BY240">_xlfn.IFS(AND($C240="A",_xlfn.CONCAT(Q240:R240)&lt;&gt;"",$A240=1),"x",AND($C240="A",_xlfn.CONCAT(Q240:R240)="",$A240=1),"-",$A$1&lt;&gt;"","")</f>
        <v>#N/A</v>
      </c>
      <c r="BZ240" s="121" t="e">
        <f t="shared" si="130"/>
        <v>#N/A</v>
      </c>
      <c r="CA240" s="120" t="e">
        <f t="shared" si="131"/>
        <v>#N/A</v>
      </c>
      <c r="CB240" s="120" t="e">
        <f t="shared" si="132"/>
        <v>#N/A</v>
      </c>
      <c r="CC240" s="120" t="e">
        <f t="shared" si="133"/>
        <v>#N/A</v>
      </c>
      <c r="CD240" s="121" t="str">
        <f t="shared" si="134"/>
        <v/>
      </c>
      <c r="CE240" s="120" t="e">
        <f t="shared" si="135"/>
        <v>#N/A</v>
      </c>
      <c r="CF240" s="120" t="e">
        <f t="shared" si="136"/>
        <v>#N/A</v>
      </c>
      <c r="CG240" s="120" t="e">
        <f t="shared" si="137"/>
        <v>#N/A</v>
      </c>
      <c r="CH240" s="120" t="e">
        <f t="shared" si="138"/>
        <v>#N/A</v>
      </c>
      <c r="CI240" s="120" t="e">
        <f t="shared" si="139"/>
        <v>#N/A</v>
      </c>
    </row>
    <row r="241" spans="1:87" x14ac:dyDescent="0.2">
      <c r="A241" s="311" cm="1">
        <f t="array" ref="A241">_xlfn.IFS(SUM(F241:R241)&gt;0,1,Z241&gt;0,2,TRUE,3)</f>
        <v>2</v>
      </c>
      <c r="B241" s="311" t="s">
        <v>1069</v>
      </c>
      <c r="C241" s="311" t="str">
        <f>_xlfn.XLOOKUP(B241,RecNamesAll!A:A,RecNamesAll!E:E)</f>
        <v>C</v>
      </c>
      <c r="D241" s="311" t="str">
        <f>_xlfn.XLOOKUP(B241,RecNamesAll!A:A,RecNamesAll!C:C)</f>
        <v>mGlu1</v>
      </c>
      <c r="F241" s="312" t="str">
        <f t="shared" si="105"/>
        <v/>
      </c>
      <c r="G241" s="313" t="str">
        <f t="shared" si="106"/>
        <v/>
      </c>
      <c r="H241" s="312" t="str">
        <f t="shared" si="107"/>
        <v/>
      </c>
      <c r="I241" s="313" t="str">
        <f t="shared" si="108"/>
        <v/>
      </c>
      <c r="J241" s="313" t="str">
        <f t="shared" si="109"/>
        <v/>
      </c>
      <c r="K241" s="313" t="str">
        <f t="shared" si="110"/>
        <v/>
      </c>
      <c r="L241" s="313" t="str">
        <f t="shared" si="111"/>
        <v/>
      </c>
      <c r="M241" s="312" t="str">
        <f t="shared" si="112"/>
        <v/>
      </c>
      <c r="N241" s="313" t="str">
        <f t="shared" si="113"/>
        <v/>
      </c>
      <c r="O241" s="313" t="str">
        <f t="shared" si="114"/>
        <v/>
      </c>
      <c r="P241" s="313" t="str">
        <f t="shared" si="115"/>
        <v/>
      </c>
      <c r="Q241" s="312" t="str">
        <f t="shared" si="116"/>
        <v/>
      </c>
      <c r="R241" s="313" t="str">
        <f t="shared" si="117"/>
        <v/>
      </c>
      <c r="S241" s="314" t="str">
        <f t="shared" si="118"/>
        <v/>
      </c>
      <c r="T241" s="315" t="str">
        <f t="shared" si="119"/>
        <v>C</v>
      </c>
      <c r="U241" s="311" t="str">
        <f t="shared" si="120"/>
        <v>mGlu1</v>
      </c>
      <c r="V241" s="316">
        <f>IF(VLOOKUP($B241,GtP!$A:$AA,MATCH("Gs_0-2",GtP!$A$1:$AA$1,0),FALSE)=0,"",VLOOKUP($B241,GtP!$A:$AA,MATCH("Gs_0-2",GtP!$A$1:$AA$1,0),FALSE))</f>
        <v>2</v>
      </c>
      <c r="W241" s="317">
        <f>IF(VLOOKUP($B241,GtP!$A:$AA,MATCH("Gi/o_0-2",GtP!$A$1:$AA$1,0),FALSE)=0,"",VLOOKUP($B241,GtP!$A:$AA,MATCH("Gi/o_0-2",GtP!$A$1:$AA$1,0),FALSE))</f>
        <v>2</v>
      </c>
      <c r="X241" s="317">
        <f>IF(VLOOKUP($B241,GtP!$A:$AA,MATCH("Gq/11_0-2",GtP!$A$1:$AA$1,0),FALSE)=0,"",VLOOKUP($B241,GtP!$A:$AA,MATCH("Gq/11_0-2",GtP!$A$1:$AA$1,0),FALSE))</f>
        <v>1</v>
      </c>
      <c r="Y241" s="317" t="str">
        <f>IF(VLOOKUP($B241,GtP!$A:$AA,MATCH("G12/13_0-2",GtP!$A$1:$AA$1,0),FALSE)=0,"",VLOOKUP($B241,GtP!$A:$AA,MATCH("G12/13_0-2",GtP!$A$1:$AA$1,0),FALSE))</f>
        <v/>
      </c>
      <c r="Z241" s="318">
        <f t="shared" si="121"/>
        <v>3</v>
      </c>
      <c r="AA241" s="317">
        <f t="shared" si="122"/>
        <v>1</v>
      </c>
      <c r="AB241" s="317">
        <f t="shared" si="123"/>
        <v>1</v>
      </c>
      <c r="AC241" s="317">
        <f t="shared" si="124"/>
        <v>1</v>
      </c>
      <c r="AD241" s="317" t="str">
        <f t="shared" si="125"/>
        <v/>
      </c>
      <c r="AE241" s="315" t="str">
        <f t="shared" si="126"/>
        <v/>
      </c>
      <c r="AF241" s="311" t="str">
        <f t="shared" si="127"/>
        <v/>
      </c>
      <c r="AG241" s="311" t="str">
        <f t="shared" si="128"/>
        <v/>
      </c>
      <c r="AH241" s="311" t="str">
        <f t="shared" si="129"/>
        <v/>
      </c>
      <c r="AI241" s="316" t="str">
        <f>_xlfn.CONCAT(IF(AV241="","-","B"),IF(BI241="","-","I"),VLOOKUP($B241,GtP!$A:$BB,MATCH("Gs_0-1",GtP!$A$1:$BB$1,0),FALSE))</f>
        <v>--G</v>
      </c>
      <c r="AJ241" s="317" t="str">
        <f>_xlfn.CONCAT(IF(AW241="","-","B"),IF(BJ241="","-","I"),VLOOKUP($B241,GtP!$A:$BB,MATCH("Gs_0-1",GtP!$A$1:$BB$1,0),FALSE))</f>
        <v>--G</v>
      </c>
      <c r="AK241" s="317" t="str">
        <f>_xlfn.CONCAT(IF(AX241="","-","B"),IF(BK241="","-","I"),VLOOKUP($B241,GtP!$A:$BB,MATCH("Gi/o_0-1",GtP!$A$1:$BB$1,0),FALSE))</f>
        <v>--G</v>
      </c>
      <c r="AL241" s="317" t="str">
        <f>_xlfn.CONCAT(IF(AY241="","-","B"),IF(BL241="","-","I"),VLOOKUP($B241,GtP!$A:$BB,MATCH("Gi/o_0-1",GtP!$A$1:$BB$1,0),FALSE))</f>
        <v>--G</v>
      </c>
      <c r="AM241" s="317" t="str">
        <f>_xlfn.CONCAT(IF(AZ241="","-","B"),IF(BM241="","-","I"),VLOOKUP($B241,GtP!$A:$BB,MATCH("Gi/o_0-1",GtP!$A$1:$BB$1,0),FALSE))</f>
        <v>--G</v>
      </c>
      <c r="AN241" s="317" t="str">
        <f>_xlfn.CONCAT(IF(BA241="","-","B"),IF(BN241="","-","I"),VLOOKUP($B241,GtP!$A:$BB,MATCH("Gi/o_0-1",GtP!$A$1:$BB$1,0),FALSE))</f>
        <v>--G</v>
      </c>
      <c r="AO241" s="317" t="str">
        <f>_xlfn.CONCAT(IF(BB241="","-","B"),IF(BO241="","-","I"),VLOOKUP($B241,GtP!$A:$BB,MATCH("Gi/o_0-1",GtP!$A$1:$BB$1,0),FALSE))</f>
        <v>--G</v>
      </c>
      <c r="AP241" s="317" t="str">
        <f>_xlfn.CONCAT(IF(BC241="","-","B"),IF(BP241="","-","I"),VLOOKUP($B241,GtP!$A:$BB,MATCH("Gq/11_0-1",GtP!$A$1:$BB$1,0),FALSE))</f>
        <v>--G</v>
      </c>
      <c r="AQ241" s="317" t="str">
        <f>_xlfn.CONCAT(IF(BD241="","-","B"),IF(BQ241="","-","I"),VLOOKUP($B241,GtP!$A:$BB,MATCH("Gq/11_0-1",GtP!$A$1:$BB$1,0),FALSE))</f>
        <v>--G</v>
      </c>
      <c r="AR241" s="317" t="str">
        <f>_xlfn.CONCAT(IF(BE241="","-","B"),IF(BR241="","-","I"),VLOOKUP($B241,GtP!$A:$BB,MATCH("Gq/11_0-1",GtP!$A$1:$BB$1,0),FALSE))</f>
        <v>--G</v>
      </c>
      <c r="AS241" s="317" t="str">
        <f>_xlfn.CONCAT(IF(BF241="","-","B"),IF(BS241="","-","I"),VLOOKUP($B241,GtP!$A:$BB,MATCH("Gq/11_0-1",GtP!$A$1:$BB$1,0),FALSE))</f>
        <v>--G</v>
      </c>
      <c r="AT241" s="317" t="str">
        <f>_xlfn.CONCAT(IF(BG241="","-","B"),IF(BT241="","-","I"),VLOOKUP($B241,GtP!$A:$BB,MATCH("G12/13_0-1",GtP!$A$1:$BB$1,0),FALSE))</f>
        <v>---</v>
      </c>
      <c r="AU241" s="317" t="str">
        <f>_xlfn.CONCAT(IF(BH241="","-","B"),IF(BU241="","-","I"),VLOOKUP($B241,GtP!$A:$BB,MATCH("G12/13_0-1",GtP!$A$1:$BB$1,0),FALSE))</f>
        <v>---</v>
      </c>
      <c r="AV241" s="319" t="str">
        <f>_xlfn.IFNA(VLOOKUP($B241,'B-LogEmaxOverpEC50'!$A:$AL,MATCH(AV$1,'B-LogEmaxOverpEC50'!$A$1:$AL$1,0),FALSE),"")</f>
        <v/>
      </c>
      <c r="AX241" s="321" t="str">
        <f>_xlfn.IFNA(VLOOKUP($B241,'B-LogEmaxOverpEC50'!$A:$AL,MATCH(AX$1,'B-LogEmaxOverpEC50'!$A$1:$AL$1,0),FALSE),"")</f>
        <v/>
      </c>
      <c r="AY241" s="321" t="str">
        <f>_xlfn.IFNA(VLOOKUP($B241,'B-LogEmaxOverpEC50'!$A:$AL,MATCH(AY$1,'B-LogEmaxOverpEC50'!$A$1:$AL$1,0),FALSE),"")</f>
        <v/>
      </c>
      <c r="AZ241" s="321" t="str">
        <f>_xlfn.IFNA(VLOOKUP($B241,'B-LogEmaxOverpEC50'!$A:$AL,MATCH(AZ$1,'B-LogEmaxOverpEC50'!$A$1:$AL$1,0),FALSE),"")</f>
        <v/>
      </c>
      <c r="BA241" s="321" t="str">
        <f>_xlfn.IFNA(VLOOKUP($B241,'B-LogEmaxOverpEC50'!$A:$AL,MATCH(BA$1,'B-LogEmaxOverpEC50'!$A$1:$AL$1,0),FALSE),"")</f>
        <v/>
      </c>
      <c r="BB241" s="321" t="str">
        <f>_xlfn.IFNA(VLOOKUP($B241,'B-LogEmaxOverpEC50'!$A:$AL,MATCH(BB$1,'B-LogEmaxOverpEC50'!$A$1:$AL$1,0),FALSE),"")</f>
        <v/>
      </c>
      <c r="BC241" s="321" t="str">
        <f>_xlfn.IFNA(VLOOKUP($B241,'B-LogEmaxOverpEC50'!$A:$AL,MATCH(BC$1,'B-LogEmaxOverpEC50'!$A$1:$AL$1,0),FALSE),"")</f>
        <v/>
      </c>
      <c r="BD241" s="321" t="str">
        <f>_xlfn.IFNA(VLOOKUP($B241,'B-LogEmaxOverpEC50'!$A:$AL,MATCH(BD$1,'B-LogEmaxOverpEC50'!$A$1:$AL$1,0),FALSE),"")</f>
        <v/>
      </c>
      <c r="BE241" s="321" t="str">
        <f>_xlfn.IFNA(VLOOKUP($B241,'B-LogEmaxOverpEC50'!$A:$AL,MATCH(BE$1,'B-LogEmaxOverpEC50'!$A$1:$AL$1,0),FALSE),"")</f>
        <v/>
      </c>
      <c r="BF241" s="321" t="str">
        <f>_xlfn.IFNA(VLOOKUP($B241,'B-LogEmaxOverpEC50'!$A:$AL,MATCH(BF$1,'B-LogEmaxOverpEC50'!$A$1:$AL$1,0),FALSE),"")</f>
        <v/>
      </c>
      <c r="BG241" s="321" t="str">
        <f>_xlfn.IFNA(VLOOKUP($B241,'B-LogEmaxOverpEC50'!$A:$AL,MATCH(BG$1,'B-LogEmaxOverpEC50'!$A$1:$AL$1,0),FALSE),"")</f>
        <v/>
      </c>
      <c r="BH241" s="321" t="str">
        <f>_xlfn.IFNA(VLOOKUP($B241,'B-LogEmaxOverpEC50'!$A:$AL,MATCH(BH$1,'B-LogEmaxOverpEC50'!$A$1:$AL$1,0),FALSE),"")</f>
        <v/>
      </c>
      <c r="BI241" s="322" t="str">
        <f>_xlfn.IFNA(VLOOKUP($B241,'I-LogEmaxOverpEC50'!$A:$AR,MATCH(BI$1,'I-LogEmaxOverpEC50'!$A$1:$AR$1,0),FALSE),"")</f>
        <v/>
      </c>
      <c r="BJ241" s="320" t="str">
        <f>_xlfn.IFNA(VLOOKUP($B241,'I-LogEmaxOverpEC50'!$A:$AR,MATCH(BJ$1,'I-LogEmaxOverpEC50'!$A$1:$AR$1,0),FALSE),"")</f>
        <v/>
      </c>
      <c r="BK241" s="320" t="str">
        <f>_xlfn.IFNA(VLOOKUP($B241,'I-LogEmaxOverpEC50'!$A:$AR,MATCH(BK$1,'I-LogEmaxOverpEC50'!$A$1:$AR$1,0),FALSE),"")</f>
        <v/>
      </c>
      <c r="BL241" s="320" t="str">
        <f>_xlfn.IFNA(VLOOKUP($B241,'I-LogEmaxOverpEC50'!$A:$AR,MATCH(BL$1,'I-LogEmaxOverpEC50'!$A$1:$AR$1,0),FALSE),"")</f>
        <v/>
      </c>
      <c r="BM241" s="320" t="str">
        <f>_xlfn.IFNA(VLOOKUP($B241,'I-LogEmaxOverpEC50'!$A:$AR,MATCH(BM$1,'I-LogEmaxOverpEC50'!$A$1:$AR$1,0),FALSE),"")</f>
        <v/>
      </c>
      <c r="BN241" s="320" t="str">
        <f>_xlfn.IFNA(VLOOKUP($B241,'I-LogEmaxOverpEC50'!$A:$AR,MATCH(BN$1,'I-LogEmaxOverpEC50'!$A$1:$AR$1,0),FALSE),"")</f>
        <v/>
      </c>
      <c r="BO241" s="320" t="str">
        <f>_xlfn.IFNA(VLOOKUP($B241,'I-LogEmaxOverpEC50'!$A:$AR,MATCH(BO$1,'I-LogEmaxOverpEC50'!$A$1:$AR$1,0),FALSE),"")</f>
        <v/>
      </c>
      <c r="BP241" s="320" t="str">
        <f>_xlfn.IFNA(VLOOKUP($B241,'I-LogEmaxOverpEC50'!$A:$AR,MATCH(BP$1,'I-LogEmaxOverpEC50'!$A$1:$AR$1,0),FALSE),"")</f>
        <v/>
      </c>
      <c r="BQ241" s="320" t="str">
        <f>_xlfn.IFNA(VLOOKUP($B241,'I-LogEmaxOverpEC50'!$A:$AR,MATCH(BQ$1,'I-LogEmaxOverpEC50'!$A$1:$AR$1,0),FALSE),"")</f>
        <v/>
      </c>
      <c r="BR241" s="320" t="str">
        <f>_xlfn.IFNA(VLOOKUP($B241,'I-LogEmaxOverpEC50'!$A:$AR,MATCH(BR$1,'I-LogEmaxOverpEC50'!$A$1:$AR$1,0),FALSE),"")</f>
        <v/>
      </c>
      <c r="BS241" s="320" t="str">
        <f>_xlfn.IFNA(VLOOKUP($B241,'I-LogEmaxOverpEC50'!$A:$AR,MATCH(BS$1,'I-LogEmaxOverpEC50'!$A$1:$AR$1,0),FALSE),"")</f>
        <v/>
      </c>
      <c r="BT241" s="320" t="str">
        <f>_xlfn.IFNA(VLOOKUP($B241,'I-LogEmaxOverpEC50'!$A:$AR,MATCH(BT$1,'I-LogEmaxOverpEC50'!$A$1:$AR$1,0),FALSE),"")</f>
        <v/>
      </c>
      <c r="BU241" s="320" t="str">
        <f>_xlfn.IFNA(VLOOKUP($B241,'I-LogEmaxOverpEC50'!$A:$AR,MATCH(BU$1,'I-LogEmaxOverpEC50'!$A$1:$AR$1,0),FALSE),"")</f>
        <v/>
      </c>
      <c r="BV241" s="114" t="str" cm="1">
        <f t="array" ref="BV241">_xlfn.IFS(AND($C241="A",_xlfn.CONCAT(F241:G241)&lt;&gt;"",$A241=1),"x",AND($C241="A",_xlfn.CONCAT(F241:G241)="",$A241=1),"-",$A$1&lt;&gt;"","")</f>
        <v/>
      </c>
      <c r="BW241" s="113" t="str" cm="1">
        <f t="array" ref="BW241">_xlfn.IFS(AND($C241="A",_xlfn.CONCAT(H241:L241)&lt;&gt;"",$A241=1),"x",AND($C241="A",_xlfn.CONCAT(H241:L241)="",$A241=1),"-",$A$1&lt;&gt;"","")</f>
        <v/>
      </c>
      <c r="BX241" s="113" t="str" cm="1">
        <f t="array" ref="BX241">_xlfn.IFS(AND($C241="A",_xlfn.CONCAT(M241:P241)&lt;&gt;"",$A241=1),"x",AND($C241="A",_xlfn.CONCAT(M241:P241)="",$A241=1),"-",$A$1&lt;&gt;"","")</f>
        <v/>
      </c>
      <c r="BY241" s="113" t="str" cm="1">
        <f t="array" ref="BY241">_xlfn.IFS(AND($C241="A",_xlfn.CONCAT(Q241:R241)&lt;&gt;"",$A241=1),"x",AND($C241="A",_xlfn.CONCAT(Q241:R241)="",$A241=1),"-",$A$1&lt;&gt;"","")</f>
        <v/>
      </c>
      <c r="BZ241" s="121" t="str">
        <f t="shared" si="130"/>
        <v/>
      </c>
      <c r="CA241" s="120" t="str">
        <f t="shared" si="131"/>
        <v/>
      </c>
      <c r="CB241" s="120" t="str">
        <f t="shared" si="132"/>
        <v/>
      </c>
      <c r="CC241" s="120" t="str">
        <f t="shared" si="133"/>
        <v/>
      </c>
      <c r="CD241" s="121" t="str">
        <f t="shared" si="134"/>
        <v/>
      </c>
      <c r="CE241" s="120" t="str">
        <f t="shared" si="135"/>
        <v/>
      </c>
      <c r="CF241" s="120" t="str">
        <f t="shared" si="136"/>
        <v/>
      </c>
      <c r="CG241" s="120" t="str">
        <f t="shared" si="137"/>
        <v/>
      </c>
      <c r="CH241" s="120" t="str">
        <f t="shared" si="138"/>
        <v/>
      </c>
      <c r="CI241" s="120" t="str">
        <f t="shared" si="139"/>
        <v/>
      </c>
    </row>
    <row r="242" spans="1:87" x14ac:dyDescent="0.2">
      <c r="A242" s="311" t="e" cm="1">
        <f t="array" ref="A242">_xlfn.IFS(SUM(F242:R242)&gt;0,1,Z242&gt;0,2,TRUE,3)</f>
        <v>#N/A</v>
      </c>
      <c r="B242" s="311" t="s">
        <v>1124</v>
      </c>
      <c r="C242" s="311" t="str">
        <f>_xlfn.XLOOKUP(B242,RecNamesAll!A:A,RecNamesAll!E:E)</f>
        <v>C</v>
      </c>
      <c r="D242" s="311" t="str">
        <f>_xlfn.XLOOKUP(B242,RecNamesAll!A:A,RecNamesAll!C:C)</f>
        <v>GPRC6</v>
      </c>
      <c r="F242" s="312" t="e">
        <f t="shared" si="105"/>
        <v>#N/A</v>
      </c>
      <c r="G242" s="313" t="e">
        <f t="shared" si="106"/>
        <v>#N/A</v>
      </c>
      <c r="H242" s="312" t="e">
        <f t="shared" si="107"/>
        <v>#N/A</v>
      </c>
      <c r="I242" s="313" t="e">
        <f t="shared" si="108"/>
        <v>#N/A</v>
      </c>
      <c r="J242" s="313" t="e">
        <f t="shared" si="109"/>
        <v>#N/A</v>
      </c>
      <c r="K242" s="313" t="e">
        <f t="shared" si="110"/>
        <v>#N/A</v>
      </c>
      <c r="L242" s="313" t="e">
        <f t="shared" si="111"/>
        <v>#N/A</v>
      </c>
      <c r="M242" s="312" t="e">
        <f t="shared" si="112"/>
        <v>#N/A</v>
      </c>
      <c r="N242" s="313" t="e">
        <f t="shared" si="113"/>
        <v>#N/A</v>
      </c>
      <c r="O242" s="313" t="e">
        <f t="shared" si="114"/>
        <v>#N/A</v>
      </c>
      <c r="P242" s="313" t="e">
        <f t="shared" si="115"/>
        <v>#N/A</v>
      </c>
      <c r="Q242" s="312" t="e">
        <f t="shared" si="116"/>
        <v>#N/A</v>
      </c>
      <c r="R242" s="313" t="e">
        <f t="shared" si="117"/>
        <v>#N/A</v>
      </c>
      <c r="S242" s="314" t="str">
        <f t="shared" si="118"/>
        <v/>
      </c>
      <c r="T242" s="315" t="str">
        <f t="shared" si="119"/>
        <v>C</v>
      </c>
      <c r="U242" s="311" t="str">
        <f t="shared" si="120"/>
        <v>GPRC6</v>
      </c>
      <c r="V242" s="316" t="e">
        <f>IF(VLOOKUP($B242,GtP!$A:$AA,MATCH("Gs_0-2",GtP!$A$1:$AA$1,0),FALSE)=0,"",VLOOKUP($B242,GtP!$A:$AA,MATCH("Gs_0-2",GtP!$A$1:$AA$1,0),FALSE))</f>
        <v>#N/A</v>
      </c>
      <c r="W242" s="317" t="e">
        <f>IF(VLOOKUP($B242,GtP!$A:$AA,MATCH("Gi/o_0-2",GtP!$A$1:$AA$1,0),FALSE)=0,"",VLOOKUP($B242,GtP!$A:$AA,MATCH("Gi/o_0-2",GtP!$A$1:$AA$1,0),FALSE))</f>
        <v>#N/A</v>
      </c>
      <c r="X242" s="317" t="e">
        <f>IF(VLOOKUP($B242,GtP!$A:$AA,MATCH("Gq/11_0-2",GtP!$A$1:$AA$1,0),FALSE)=0,"",VLOOKUP($B242,GtP!$A:$AA,MATCH("Gq/11_0-2",GtP!$A$1:$AA$1,0),FALSE))</f>
        <v>#N/A</v>
      </c>
      <c r="Y242" s="317" t="e">
        <f>IF(VLOOKUP($B242,GtP!$A:$AA,MATCH("G12/13_0-2",GtP!$A$1:$AA$1,0),FALSE)=0,"",VLOOKUP($B242,GtP!$A:$AA,MATCH("G12/13_0-2",GtP!$A$1:$AA$1,0),FALSE))</f>
        <v>#N/A</v>
      </c>
      <c r="Z242" s="318" t="e">
        <f t="shared" si="121"/>
        <v>#N/A</v>
      </c>
      <c r="AA242" s="317" t="e">
        <f t="shared" si="122"/>
        <v>#N/A</v>
      </c>
      <c r="AB242" s="317" t="e">
        <f t="shared" si="123"/>
        <v>#N/A</v>
      </c>
      <c r="AC242" s="317" t="e">
        <f t="shared" si="124"/>
        <v>#N/A</v>
      </c>
      <c r="AD242" s="317" t="e">
        <f t="shared" si="125"/>
        <v>#N/A</v>
      </c>
      <c r="AE242" s="315" t="str">
        <f t="shared" si="126"/>
        <v/>
      </c>
      <c r="AF242" s="311" t="str">
        <f t="shared" si="127"/>
        <v/>
      </c>
      <c r="AG242" s="311" t="str">
        <f t="shared" si="128"/>
        <v/>
      </c>
      <c r="AH242" s="311" t="str">
        <f t="shared" si="129"/>
        <v/>
      </c>
      <c r="AI242" s="316" t="e">
        <f>_xlfn.CONCAT(IF(AV242="","-","B"),IF(BI242="","-","I"),VLOOKUP($B242,GtP!$A:$BB,MATCH("Gs_0-1",GtP!$A$1:$BB$1,0),FALSE))</f>
        <v>#N/A</v>
      </c>
      <c r="AJ242" s="317" t="e">
        <f>_xlfn.CONCAT(IF(AW242="","-","B"),IF(BJ242="","-","I"),VLOOKUP($B242,GtP!$A:$BB,MATCH("Gs_0-1",GtP!$A$1:$BB$1,0),FALSE))</f>
        <v>#N/A</v>
      </c>
      <c r="AK242" s="317" t="e">
        <f>_xlfn.CONCAT(IF(AX242="","-","B"),IF(BK242="","-","I"),VLOOKUP($B242,GtP!$A:$BB,MATCH("Gi/o_0-1",GtP!$A$1:$BB$1,0),FALSE))</f>
        <v>#N/A</v>
      </c>
      <c r="AL242" s="317" t="e">
        <f>_xlfn.CONCAT(IF(AY242="","-","B"),IF(BL242="","-","I"),VLOOKUP($B242,GtP!$A:$BB,MATCH("Gi/o_0-1",GtP!$A$1:$BB$1,0),FALSE))</f>
        <v>#N/A</v>
      </c>
      <c r="AM242" s="317" t="e">
        <f>_xlfn.CONCAT(IF(AZ242="","-","B"),IF(BM242="","-","I"),VLOOKUP($B242,GtP!$A:$BB,MATCH("Gi/o_0-1",GtP!$A$1:$BB$1,0),FALSE))</f>
        <v>#N/A</v>
      </c>
      <c r="AN242" s="317" t="e">
        <f>_xlfn.CONCAT(IF(BA242="","-","B"),IF(BN242="","-","I"),VLOOKUP($B242,GtP!$A:$BB,MATCH("Gi/o_0-1",GtP!$A$1:$BB$1,0),FALSE))</f>
        <v>#N/A</v>
      </c>
      <c r="AO242" s="317" t="e">
        <f>_xlfn.CONCAT(IF(BB242="","-","B"),IF(BO242="","-","I"),VLOOKUP($B242,GtP!$A:$BB,MATCH("Gi/o_0-1",GtP!$A$1:$BB$1,0),FALSE))</f>
        <v>#N/A</v>
      </c>
      <c r="AP242" s="317" t="e">
        <f>_xlfn.CONCAT(IF(BC242="","-","B"),IF(BP242="","-","I"),VLOOKUP($B242,GtP!$A:$BB,MATCH("Gq/11_0-1",GtP!$A$1:$BB$1,0),FALSE))</f>
        <v>#N/A</v>
      </c>
      <c r="AQ242" s="317" t="e">
        <f>_xlfn.CONCAT(IF(BD242="","-","B"),IF(BQ242="","-","I"),VLOOKUP($B242,GtP!$A:$BB,MATCH("Gq/11_0-1",GtP!$A$1:$BB$1,0),FALSE))</f>
        <v>#N/A</v>
      </c>
      <c r="AR242" s="317" t="e">
        <f>_xlfn.CONCAT(IF(BE242="","-","B"),IF(BR242="","-","I"),VLOOKUP($B242,GtP!$A:$BB,MATCH("Gq/11_0-1",GtP!$A$1:$BB$1,0),FALSE))</f>
        <v>#N/A</v>
      </c>
      <c r="AS242" s="317" t="e">
        <f>_xlfn.CONCAT(IF(BF242="","-","B"),IF(BS242="","-","I"),VLOOKUP($B242,GtP!$A:$BB,MATCH("Gq/11_0-1",GtP!$A$1:$BB$1,0),FALSE))</f>
        <v>#N/A</v>
      </c>
      <c r="AT242" s="317" t="e">
        <f>_xlfn.CONCAT(IF(BG242="","-","B"),IF(BT242="","-","I"),VLOOKUP($B242,GtP!$A:$BB,MATCH("G12/13_0-1",GtP!$A$1:$BB$1,0),FALSE))</f>
        <v>#N/A</v>
      </c>
      <c r="AU242" s="317" t="e">
        <f>_xlfn.CONCAT(IF(BH242="","-","B"),IF(BU242="","-","I"),VLOOKUP($B242,GtP!$A:$BB,MATCH("G12/13_0-1",GtP!$A$1:$BB$1,0),FALSE))</f>
        <v>#N/A</v>
      </c>
      <c r="AV242" s="319" t="str">
        <f>_xlfn.IFNA(VLOOKUP($B242,'B-LogEmaxOverpEC50'!$A:$AL,MATCH(AV$1,'B-LogEmaxOverpEC50'!$A$1:$AL$1,0),FALSE),"")</f>
        <v/>
      </c>
      <c r="AX242" s="321" t="str">
        <f>_xlfn.IFNA(VLOOKUP($B242,'B-LogEmaxOverpEC50'!$A:$AL,MATCH(AX$1,'B-LogEmaxOverpEC50'!$A$1:$AL$1,0),FALSE),"")</f>
        <v/>
      </c>
      <c r="AY242" s="321" t="str">
        <f>_xlfn.IFNA(VLOOKUP($B242,'B-LogEmaxOverpEC50'!$A:$AL,MATCH(AY$1,'B-LogEmaxOverpEC50'!$A$1:$AL$1,0),FALSE),"")</f>
        <v/>
      </c>
      <c r="AZ242" s="321" t="str">
        <f>_xlfn.IFNA(VLOOKUP($B242,'B-LogEmaxOverpEC50'!$A:$AL,MATCH(AZ$1,'B-LogEmaxOverpEC50'!$A$1:$AL$1,0),FALSE),"")</f>
        <v/>
      </c>
      <c r="BA242" s="321" t="str">
        <f>_xlfn.IFNA(VLOOKUP($B242,'B-LogEmaxOverpEC50'!$A:$AL,MATCH(BA$1,'B-LogEmaxOverpEC50'!$A$1:$AL$1,0),FALSE),"")</f>
        <v/>
      </c>
      <c r="BB242" s="321" t="str">
        <f>_xlfn.IFNA(VLOOKUP($B242,'B-LogEmaxOverpEC50'!$A:$AL,MATCH(BB$1,'B-LogEmaxOverpEC50'!$A$1:$AL$1,0),FALSE),"")</f>
        <v/>
      </c>
      <c r="BC242" s="321" t="str">
        <f>_xlfn.IFNA(VLOOKUP($B242,'B-LogEmaxOverpEC50'!$A:$AL,MATCH(BC$1,'B-LogEmaxOverpEC50'!$A$1:$AL$1,0),FALSE),"")</f>
        <v/>
      </c>
      <c r="BD242" s="321" t="str">
        <f>_xlfn.IFNA(VLOOKUP($B242,'B-LogEmaxOverpEC50'!$A:$AL,MATCH(BD$1,'B-LogEmaxOverpEC50'!$A$1:$AL$1,0),FALSE),"")</f>
        <v/>
      </c>
      <c r="BE242" s="321" t="str">
        <f>_xlfn.IFNA(VLOOKUP($B242,'B-LogEmaxOverpEC50'!$A:$AL,MATCH(BE$1,'B-LogEmaxOverpEC50'!$A$1:$AL$1,0),FALSE),"")</f>
        <v/>
      </c>
      <c r="BF242" s="321" t="str">
        <f>_xlfn.IFNA(VLOOKUP($B242,'B-LogEmaxOverpEC50'!$A:$AL,MATCH(BF$1,'B-LogEmaxOverpEC50'!$A$1:$AL$1,0),FALSE),"")</f>
        <v/>
      </c>
      <c r="BG242" s="321" t="str">
        <f>_xlfn.IFNA(VLOOKUP($B242,'B-LogEmaxOverpEC50'!$A:$AL,MATCH(BG$1,'B-LogEmaxOverpEC50'!$A$1:$AL$1,0),FALSE),"")</f>
        <v/>
      </c>
      <c r="BH242" s="321" t="str">
        <f>_xlfn.IFNA(VLOOKUP($B242,'B-LogEmaxOverpEC50'!$A:$AL,MATCH(BH$1,'B-LogEmaxOverpEC50'!$A$1:$AL$1,0),FALSE),"")</f>
        <v/>
      </c>
      <c r="BI242" s="322" t="str">
        <f>_xlfn.IFNA(VLOOKUP($B242,'I-LogEmaxOverpEC50'!$A:$AR,MATCH(BI$1,'I-LogEmaxOverpEC50'!$A$1:$AR$1,0),FALSE),"")</f>
        <v/>
      </c>
      <c r="BJ242" s="320" t="str">
        <f>_xlfn.IFNA(VLOOKUP($B242,'I-LogEmaxOverpEC50'!$A:$AR,MATCH(BJ$1,'I-LogEmaxOverpEC50'!$A$1:$AR$1,0),FALSE),"")</f>
        <v/>
      </c>
      <c r="BK242" s="320" t="str">
        <f>_xlfn.IFNA(VLOOKUP($B242,'I-LogEmaxOverpEC50'!$A:$AR,MATCH(BK$1,'I-LogEmaxOverpEC50'!$A$1:$AR$1,0),FALSE),"")</f>
        <v/>
      </c>
      <c r="BL242" s="320" t="str">
        <f>_xlfn.IFNA(VLOOKUP($B242,'I-LogEmaxOverpEC50'!$A:$AR,MATCH(BL$1,'I-LogEmaxOverpEC50'!$A$1:$AR$1,0),FALSE),"")</f>
        <v/>
      </c>
      <c r="BM242" s="320" t="str">
        <f>_xlfn.IFNA(VLOOKUP($B242,'I-LogEmaxOverpEC50'!$A:$AR,MATCH(BM$1,'I-LogEmaxOverpEC50'!$A$1:$AR$1,0),FALSE),"")</f>
        <v/>
      </c>
      <c r="BN242" s="320" t="str">
        <f>_xlfn.IFNA(VLOOKUP($B242,'I-LogEmaxOverpEC50'!$A:$AR,MATCH(BN$1,'I-LogEmaxOverpEC50'!$A$1:$AR$1,0),FALSE),"")</f>
        <v/>
      </c>
      <c r="BO242" s="320" t="str">
        <f>_xlfn.IFNA(VLOOKUP($B242,'I-LogEmaxOverpEC50'!$A:$AR,MATCH(BO$1,'I-LogEmaxOverpEC50'!$A$1:$AR$1,0),FALSE),"")</f>
        <v/>
      </c>
      <c r="BP242" s="320" t="str">
        <f>_xlfn.IFNA(VLOOKUP($B242,'I-LogEmaxOverpEC50'!$A:$AR,MATCH(BP$1,'I-LogEmaxOverpEC50'!$A$1:$AR$1,0),FALSE),"")</f>
        <v/>
      </c>
      <c r="BQ242" s="320" t="str">
        <f>_xlfn.IFNA(VLOOKUP($B242,'I-LogEmaxOverpEC50'!$A:$AR,MATCH(BQ$1,'I-LogEmaxOverpEC50'!$A$1:$AR$1,0),FALSE),"")</f>
        <v/>
      </c>
      <c r="BR242" s="320" t="str">
        <f>_xlfn.IFNA(VLOOKUP($B242,'I-LogEmaxOverpEC50'!$A:$AR,MATCH(BR$1,'I-LogEmaxOverpEC50'!$A$1:$AR$1,0),FALSE),"")</f>
        <v/>
      </c>
      <c r="BS242" s="320" t="str">
        <f>_xlfn.IFNA(VLOOKUP($B242,'I-LogEmaxOverpEC50'!$A:$AR,MATCH(BS$1,'I-LogEmaxOverpEC50'!$A$1:$AR$1,0),FALSE),"")</f>
        <v/>
      </c>
      <c r="BT242" s="320" t="str">
        <f>_xlfn.IFNA(VLOOKUP($B242,'I-LogEmaxOverpEC50'!$A:$AR,MATCH(BT$1,'I-LogEmaxOverpEC50'!$A$1:$AR$1,0),FALSE),"")</f>
        <v/>
      </c>
      <c r="BU242" s="320" t="str">
        <f>_xlfn.IFNA(VLOOKUP($B242,'I-LogEmaxOverpEC50'!$A:$AR,MATCH(BU$1,'I-LogEmaxOverpEC50'!$A$1:$AR$1,0),FALSE),"")</f>
        <v/>
      </c>
      <c r="BV242" s="114" t="e" cm="1">
        <f t="array" ref="BV242">_xlfn.IFS(AND($C242="A",_xlfn.CONCAT(F242:G242)&lt;&gt;"",$A242=1),"x",AND($C242="A",_xlfn.CONCAT(F242:G242)="",$A242=1),"-",$A$1&lt;&gt;"","")</f>
        <v>#N/A</v>
      </c>
      <c r="BW242" s="113" t="e" cm="1">
        <f t="array" ref="BW242">_xlfn.IFS(AND($C242="A",_xlfn.CONCAT(H242:L242)&lt;&gt;"",$A242=1),"x",AND($C242="A",_xlfn.CONCAT(H242:L242)="",$A242=1),"-",$A$1&lt;&gt;"","")</f>
        <v>#N/A</v>
      </c>
      <c r="BX242" s="113" t="e" cm="1">
        <f t="array" ref="BX242">_xlfn.IFS(AND($C242="A",_xlfn.CONCAT(M242:P242)&lt;&gt;"",$A242=1),"x",AND($C242="A",_xlfn.CONCAT(M242:P242)="",$A242=1),"-",$A$1&lt;&gt;"","")</f>
        <v>#N/A</v>
      </c>
      <c r="BY242" s="113" t="e" cm="1">
        <f t="array" ref="BY242">_xlfn.IFS(AND($C242="A",_xlfn.CONCAT(Q242:R242)&lt;&gt;"",$A242=1),"x",AND($C242="A",_xlfn.CONCAT(Q242:R242)="",$A242=1),"-",$A$1&lt;&gt;"","")</f>
        <v>#N/A</v>
      </c>
      <c r="BZ242" s="121" t="e">
        <f t="shared" si="130"/>
        <v>#N/A</v>
      </c>
      <c r="CA242" s="120" t="e">
        <f t="shared" si="131"/>
        <v>#N/A</v>
      </c>
      <c r="CB242" s="120" t="e">
        <f t="shared" si="132"/>
        <v>#N/A</v>
      </c>
      <c r="CC242" s="120" t="e">
        <f t="shared" si="133"/>
        <v>#N/A</v>
      </c>
      <c r="CD242" s="121" t="str">
        <f t="shared" si="134"/>
        <v/>
      </c>
      <c r="CE242" s="120" t="e">
        <f t="shared" si="135"/>
        <v>#N/A</v>
      </c>
      <c r="CF242" s="120" t="e">
        <f t="shared" si="136"/>
        <v>#N/A</v>
      </c>
      <c r="CG242" s="120" t="e">
        <f t="shared" si="137"/>
        <v>#N/A</v>
      </c>
      <c r="CH242" s="120" t="e">
        <f t="shared" si="138"/>
        <v>#N/A</v>
      </c>
      <c r="CI242" s="120" t="e">
        <f t="shared" si="139"/>
        <v>#N/A</v>
      </c>
    </row>
    <row r="243" spans="1:87" x14ac:dyDescent="0.2">
      <c r="A243" s="311" t="e" cm="1">
        <f t="array" ref="A243">_xlfn.IFS(SUM(F243:R243)&gt;0,1,Z243&gt;0,2,TRUE,3)</f>
        <v>#N/A</v>
      </c>
      <c r="B243" s="311" t="s">
        <v>139</v>
      </c>
      <c r="C243" s="311" t="str">
        <f>_xlfn.XLOOKUP(B243,RecNamesAll!A:A,RecNamesAll!E:E)</f>
        <v>C</v>
      </c>
      <c r="D243" s="311" t="str">
        <f>_xlfn.XLOOKUP(B243,RecNamesAll!A:A,RecNamesAll!C:C)</f>
        <v>mGlu4</v>
      </c>
      <c r="F243" s="312" t="e">
        <f t="shared" si="105"/>
        <v>#N/A</v>
      </c>
      <c r="G243" s="313" t="e">
        <f t="shared" si="106"/>
        <v>#N/A</v>
      </c>
      <c r="H243" s="312" t="e">
        <f t="shared" si="107"/>
        <v>#N/A</v>
      </c>
      <c r="I243" s="313" t="e">
        <f t="shared" si="108"/>
        <v>#N/A</v>
      </c>
      <c r="J243" s="313" t="e">
        <f t="shared" si="109"/>
        <v>#N/A</v>
      </c>
      <c r="K243" s="313" t="e">
        <f t="shared" si="110"/>
        <v>#N/A</v>
      </c>
      <c r="L243" s="313" t="e">
        <f t="shared" si="111"/>
        <v>#N/A</v>
      </c>
      <c r="M243" s="312" t="e">
        <f t="shared" si="112"/>
        <v>#N/A</v>
      </c>
      <c r="N243" s="313" t="e">
        <f t="shared" si="113"/>
        <v>#N/A</v>
      </c>
      <c r="O243" s="313" t="e">
        <f t="shared" si="114"/>
        <v>#N/A</v>
      </c>
      <c r="P243" s="313" t="e">
        <f t="shared" si="115"/>
        <v>#N/A</v>
      </c>
      <c r="Q243" s="312" t="e">
        <f t="shared" si="116"/>
        <v>#N/A</v>
      </c>
      <c r="R243" s="313" t="e">
        <f t="shared" si="117"/>
        <v>#N/A</v>
      </c>
      <c r="S243" s="314" t="str">
        <f t="shared" si="118"/>
        <v/>
      </c>
      <c r="T243" s="315" t="str">
        <f t="shared" si="119"/>
        <v>C</v>
      </c>
      <c r="U243" s="311" t="str">
        <f t="shared" si="120"/>
        <v>mGlu4</v>
      </c>
      <c r="V243" s="316" t="e">
        <f>IF(VLOOKUP($B243,GtP!$A:$AA,MATCH("Gs_0-2",GtP!$A$1:$AA$1,0),FALSE)=0,"",VLOOKUP($B243,GtP!$A:$AA,MATCH("Gs_0-2",GtP!$A$1:$AA$1,0),FALSE))</f>
        <v>#N/A</v>
      </c>
      <c r="W243" s="317" t="e">
        <f>IF(VLOOKUP($B243,GtP!$A:$AA,MATCH("Gi/o_0-2",GtP!$A$1:$AA$1,0),FALSE)=0,"",VLOOKUP($B243,GtP!$A:$AA,MATCH("Gi/o_0-2",GtP!$A$1:$AA$1,0),FALSE))</f>
        <v>#N/A</v>
      </c>
      <c r="X243" s="317" t="e">
        <f>IF(VLOOKUP($B243,GtP!$A:$AA,MATCH("Gq/11_0-2",GtP!$A$1:$AA$1,0),FALSE)=0,"",VLOOKUP($B243,GtP!$A:$AA,MATCH("Gq/11_0-2",GtP!$A$1:$AA$1,0),FALSE))</f>
        <v>#N/A</v>
      </c>
      <c r="Y243" s="317" t="e">
        <f>IF(VLOOKUP($B243,GtP!$A:$AA,MATCH("G12/13_0-2",GtP!$A$1:$AA$1,0),FALSE)=0,"",VLOOKUP($B243,GtP!$A:$AA,MATCH("G12/13_0-2",GtP!$A$1:$AA$1,0),FALSE))</f>
        <v>#N/A</v>
      </c>
      <c r="Z243" s="318" t="e">
        <f t="shared" si="121"/>
        <v>#N/A</v>
      </c>
      <c r="AA243" s="317" t="e">
        <f t="shared" si="122"/>
        <v>#N/A</v>
      </c>
      <c r="AB243" s="317" t="e">
        <f t="shared" si="123"/>
        <v>#N/A</v>
      </c>
      <c r="AC243" s="317" t="e">
        <f t="shared" si="124"/>
        <v>#N/A</v>
      </c>
      <c r="AD243" s="317" t="e">
        <f t="shared" si="125"/>
        <v>#N/A</v>
      </c>
      <c r="AE243" s="315" t="str">
        <f t="shared" si="126"/>
        <v/>
      </c>
      <c r="AF243" s="311" t="str">
        <f t="shared" si="127"/>
        <v/>
      </c>
      <c r="AG243" s="311" t="str">
        <f t="shared" si="128"/>
        <v/>
      </c>
      <c r="AH243" s="311" t="str">
        <f t="shared" si="129"/>
        <v/>
      </c>
      <c r="AI243" s="316" t="e">
        <f>_xlfn.CONCAT(IF(AV243="","-","B"),IF(BI243="","-","I"),VLOOKUP($B243,GtP!$A:$BB,MATCH("Gs_0-1",GtP!$A$1:$BB$1,0),FALSE))</f>
        <v>#N/A</v>
      </c>
      <c r="AJ243" s="317" t="e">
        <f>_xlfn.CONCAT(IF(AW243="","-","B"),IF(BJ243="","-","I"),VLOOKUP($B243,GtP!$A:$BB,MATCH("Gs_0-1",GtP!$A$1:$BB$1,0),FALSE))</f>
        <v>#N/A</v>
      </c>
      <c r="AK243" s="317" t="e">
        <f>_xlfn.CONCAT(IF(AX243="","-","B"),IF(BK243="","-","I"),VLOOKUP($B243,GtP!$A:$BB,MATCH("Gi/o_0-1",GtP!$A$1:$BB$1,0),FALSE))</f>
        <v>#N/A</v>
      </c>
      <c r="AL243" s="317" t="e">
        <f>_xlfn.CONCAT(IF(AY243="","-","B"),IF(BL243="","-","I"),VLOOKUP($B243,GtP!$A:$BB,MATCH("Gi/o_0-1",GtP!$A$1:$BB$1,0),FALSE))</f>
        <v>#N/A</v>
      </c>
      <c r="AM243" s="317" t="e">
        <f>_xlfn.CONCAT(IF(AZ243="","-","B"),IF(BM243="","-","I"),VLOOKUP($B243,GtP!$A:$BB,MATCH("Gi/o_0-1",GtP!$A$1:$BB$1,0),FALSE))</f>
        <v>#N/A</v>
      </c>
      <c r="AN243" s="317" t="e">
        <f>_xlfn.CONCAT(IF(BA243="","-","B"),IF(BN243="","-","I"),VLOOKUP($B243,GtP!$A:$BB,MATCH("Gi/o_0-1",GtP!$A$1:$BB$1,0),FALSE))</f>
        <v>#N/A</v>
      </c>
      <c r="AO243" s="317" t="e">
        <f>_xlfn.CONCAT(IF(BB243="","-","B"),IF(BO243="","-","I"),VLOOKUP($B243,GtP!$A:$BB,MATCH("Gi/o_0-1",GtP!$A$1:$BB$1,0),FALSE))</f>
        <v>#N/A</v>
      </c>
      <c r="AP243" s="317" t="e">
        <f>_xlfn.CONCAT(IF(BC243="","-","B"),IF(BP243="","-","I"),VLOOKUP($B243,GtP!$A:$BB,MATCH("Gq/11_0-1",GtP!$A$1:$BB$1,0),FALSE))</f>
        <v>#N/A</v>
      </c>
      <c r="AQ243" s="317" t="e">
        <f>_xlfn.CONCAT(IF(BD243="","-","B"),IF(BQ243="","-","I"),VLOOKUP($B243,GtP!$A:$BB,MATCH("Gq/11_0-1",GtP!$A$1:$BB$1,0),FALSE))</f>
        <v>#N/A</v>
      </c>
      <c r="AR243" s="317" t="e">
        <f>_xlfn.CONCAT(IF(BE243="","-","B"),IF(BR243="","-","I"),VLOOKUP($B243,GtP!$A:$BB,MATCH("Gq/11_0-1",GtP!$A$1:$BB$1,0),FALSE))</f>
        <v>#N/A</v>
      </c>
      <c r="AS243" s="317" t="e">
        <f>_xlfn.CONCAT(IF(BF243="","-","B"),IF(BS243="","-","I"),VLOOKUP($B243,GtP!$A:$BB,MATCH("Gq/11_0-1",GtP!$A$1:$BB$1,0),FALSE))</f>
        <v>#N/A</v>
      </c>
      <c r="AT243" s="317" t="e">
        <f>_xlfn.CONCAT(IF(BG243="","-","B"),IF(BT243="","-","I"),VLOOKUP($B243,GtP!$A:$BB,MATCH("G12/13_0-1",GtP!$A$1:$BB$1,0),FALSE))</f>
        <v>#N/A</v>
      </c>
      <c r="AU243" s="317" t="e">
        <f>_xlfn.CONCAT(IF(BH243="","-","B"),IF(BU243="","-","I"),VLOOKUP($B243,GtP!$A:$BB,MATCH("G12/13_0-1",GtP!$A$1:$BB$1,0),FALSE))</f>
        <v>#N/A</v>
      </c>
      <c r="AV243" s="319" t="str">
        <f>_xlfn.IFNA(VLOOKUP($B243,'B-LogEmaxOverpEC50'!$A:$AL,MATCH(AV$1,'B-LogEmaxOverpEC50'!$A$1:$AL$1,0),FALSE),"")</f>
        <v/>
      </c>
      <c r="AX243" s="321">
        <f>_xlfn.IFNA(VLOOKUP($B243,'B-LogEmaxOverpEC50'!$A:$AL,MATCH(AX$1,'B-LogEmaxOverpEC50'!$A$1:$AL$1,0),FALSE),"")</f>
        <v>5.5841676107076159</v>
      </c>
      <c r="AY243" s="321" t="str">
        <f>_xlfn.IFNA(VLOOKUP($B243,'B-LogEmaxOverpEC50'!$A:$AL,MATCH(AY$1,'B-LogEmaxOverpEC50'!$A$1:$AL$1,0),FALSE),"")</f>
        <v/>
      </c>
      <c r="AZ243" s="321">
        <f>_xlfn.IFNA(VLOOKUP($B243,'B-LogEmaxOverpEC50'!$A:$AL,MATCH(AZ$1,'B-LogEmaxOverpEC50'!$A$1:$AL$1,0),FALSE),"")</f>
        <v>6.5112109790430779</v>
      </c>
      <c r="BA243" s="321">
        <f>_xlfn.IFNA(VLOOKUP($B243,'B-LogEmaxOverpEC50'!$A:$AL,MATCH(BA$1,'B-LogEmaxOverpEC50'!$A$1:$AL$1,0),FALSE),"")</f>
        <v>6.2953596732050157</v>
      </c>
      <c r="BB243" s="321" t="str">
        <f>_xlfn.IFNA(VLOOKUP($B243,'B-LogEmaxOverpEC50'!$A:$AL,MATCH(BB$1,'B-LogEmaxOverpEC50'!$A$1:$AL$1,0),FALSE),"")</f>
        <v/>
      </c>
      <c r="BC243" s="321" t="str">
        <f>_xlfn.IFNA(VLOOKUP($B243,'B-LogEmaxOverpEC50'!$A:$AL,MATCH(BC$1,'B-LogEmaxOverpEC50'!$A$1:$AL$1,0),FALSE),"")</f>
        <v/>
      </c>
      <c r="BD243" s="321" t="str">
        <f>_xlfn.IFNA(VLOOKUP($B243,'B-LogEmaxOverpEC50'!$A:$AL,MATCH(BD$1,'B-LogEmaxOverpEC50'!$A$1:$AL$1,0),FALSE),"")</f>
        <v/>
      </c>
      <c r="BE243" s="321" t="str">
        <f>_xlfn.IFNA(VLOOKUP($B243,'B-LogEmaxOverpEC50'!$A:$AL,MATCH(BE$1,'B-LogEmaxOverpEC50'!$A$1:$AL$1,0),FALSE),"")</f>
        <v/>
      </c>
      <c r="BF243" s="321" t="str">
        <f>_xlfn.IFNA(VLOOKUP($B243,'B-LogEmaxOverpEC50'!$A:$AL,MATCH(BF$1,'B-LogEmaxOverpEC50'!$A$1:$AL$1,0),FALSE),"")</f>
        <v/>
      </c>
      <c r="BG243" s="321" t="str">
        <f>_xlfn.IFNA(VLOOKUP($B243,'B-LogEmaxOverpEC50'!$A:$AL,MATCH(BG$1,'B-LogEmaxOverpEC50'!$A$1:$AL$1,0),FALSE),"")</f>
        <v/>
      </c>
      <c r="BH243" s="321" t="str">
        <f>_xlfn.IFNA(VLOOKUP($B243,'B-LogEmaxOverpEC50'!$A:$AL,MATCH(BH$1,'B-LogEmaxOverpEC50'!$A$1:$AL$1,0),FALSE),"")</f>
        <v/>
      </c>
      <c r="BI243" s="322" t="str">
        <f>_xlfn.IFNA(VLOOKUP($B243,'I-LogEmaxOverpEC50'!$A:$AR,MATCH(BI$1,'I-LogEmaxOverpEC50'!$A$1:$AR$1,0),FALSE),"")</f>
        <v/>
      </c>
      <c r="BJ243" s="320" t="str">
        <f>_xlfn.IFNA(VLOOKUP($B243,'I-LogEmaxOverpEC50'!$A:$AR,MATCH(BJ$1,'I-LogEmaxOverpEC50'!$A$1:$AR$1,0),FALSE),"")</f>
        <v/>
      </c>
      <c r="BK243" s="320" t="str">
        <f>_xlfn.IFNA(VLOOKUP($B243,'I-LogEmaxOverpEC50'!$A:$AR,MATCH(BK$1,'I-LogEmaxOverpEC50'!$A$1:$AR$1,0),FALSE),"")</f>
        <v/>
      </c>
      <c r="BL243" s="320" t="str">
        <f>_xlfn.IFNA(VLOOKUP($B243,'I-LogEmaxOverpEC50'!$A:$AR,MATCH(BL$1,'I-LogEmaxOverpEC50'!$A$1:$AR$1,0),FALSE),"")</f>
        <v/>
      </c>
      <c r="BM243" s="320" t="str">
        <f>_xlfn.IFNA(VLOOKUP($B243,'I-LogEmaxOverpEC50'!$A:$AR,MATCH(BM$1,'I-LogEmaxOverpEC50'!$A$1:$AR$1,0),FALSE),"")</f>
        <v/>
      </c>
      <c r="BN243" s="320" t="str">
        <f>_xlfn.IFNA(VLOOKUP($B243,'I-LogEmaxOverpEC50'!$A:$AR,MATCH(BN$1,'I-LogEmaxOverpEC50'!$A$1:$AR$1,0),FALSE),"")</f>
        <v/>
      </c>
      <c r="BO243" s="320" t="str">
        <f>_xlfn.IFNA(VLOOKUP($B243,'I-LogEmaxOverpEC50'!$A:$AR,MATCH(BO$1,'I-LogEmaxOverpEC50'!$A$1:$AR$1,0),FALSE),"")</f>
        <v/>
      </c>
      <c r="BP243" s="320" t="str">
        <f>_xlfn.IFNA(VLOOKUP($B243,'I-LogEmaxOverpEC50'!$A:$AR,MATCH(BP$1,'I-LogEmaxOverpEC50'!$A$1:$AR$1,0),FALSE),"")</f>
        <v/>
      </c>
      <c r="BQ243" s="320" t="str">
        <f>_xlfn.IFNA(VLOOKUP($B243,'I-LogEmaxOverpEC50'!$A:$AR,MATCH(BQ$1,'I-LogEmaxOverpEC50'!$A$1:$AR$1,0),FALSE),"")</f>
        <v/>
      </c>
      <c r="BR243" s="320" t="str">
        <f>_xlfn.IFNA(VLOOKUP($B243,'I-LogEmaxOverpEC50'!$A:$AR,MATCH(BR$1,'I-LogEmaxOverpEC50'!$A$1:$AR$1,0),FALSE),"")</f>
        <v/>
      </c>
      <c r="BS243" s="320" t="str">
        <f>_xlfn.IFNA(VLOOKUP($B243,'I-LogEmaxOverpEC50'!$A:$AR,MATCH(BS$1,'I-LogEmaxOverpEC50'!$A$1:$AR$1,0),FALSE),"")</f>
        <v/>
      </c>
      <c r="BT243" s="320" t="str">
        <f>_xlfn.IFNA(VLOOKUP($B243,'I-LogEmaxOverpEC50'!$A:$AR,MATCH(BT$1,'I-LogEmaxOverpEC50'!$A$1:$AR$1,0),FALSE),"")</f>
        <v/>
      </c>
      <c r="BU243" s="320" t="str">
        <f>_xlfn.IFNA(VLOOKUP($B243,'I-LogEmaxOverpEC50'!$A:$AR,MATCH(BU$1,'I-LogEmaxOverpEC50'!$A$1:$AR$1,0),FALSE),"")</f>
        <v/>
      </c>
      <c r="BV243" s="114" t="e" cm="1">
        <f t="array" ref="BV243">_xlfn.IFS(AND($C243="A",_xlfn.CONCAT(F243:G243)&lt;&gt;"",$A243=1),"x",AND($C243="A",_xlfn.CONCAT(F243:G243)="",$A243=1),"-",$A$1&lt;&gt;"","")</f>
        <v>#N/A</v>
      </c>
      <c r="BW243" s="113" t="e" cm="1">
        <f t="array" ref="BW243">_xlfn.IFS(AND($C243="A",_xlfn.CONCAT(H243:L243)&lt;&gt;"",$A243=1),"x",AND($C243="A",_xlfn.CONCAT(H243:L243)="",$A243=1),"-",$A$1&lt;&gt;"","")</f>
        <v>#N/A</v>
      </c>
      <c r="BX243" s="113" t="e" cm="1">
        <f t="array" ref="BX243">_xlfn.IFS(AND($C243="A",_xlfn.CONCAT(M243:P243)&lt;&gt;"",$A243=1),"x",AND($C243="A",_xlfn.CONCAT(M243:P243)="",$A243=1),"-",$A$1&lt;&gt;"","")</f>
        <v>#N/A</v>
      </c>
      <c r="BY243" s="113" t="e" cm="1">
        <f t="array" ref="BY243">_xlfn.IFS(AND($C243="A",_xlfn.CONCAT(Q243:R243)&lt;&gt;"",$A243=1),"x",AND($C243="A",_xlfn.CONCAT(Q243:R243)="",$A243=1),"-",$A$1&lt;&gt;"","")</f>
        <v>#N/A</v>
      </c>
      <c r="BZ243" s="121" t="e">
        <f t="shared" si="130"/>
        <v>#N/A</v>
      </c>
      <c r="CA243" s="120" t="e">
        <f t="shared" si="131"/>
        <v>#N/A</v>
      </c>
      <c r="CB243" s="120" t="e">
        <f t="shared" si="132"/>
        <v>#N/A</v>
      </c>
      <c r="CC243" s="120" t="e">
        <f t="shared" si="133"/>
        <v>#N/A</v>
      </c>
      <c r="CD243" s="121" t="str">
        <f t="shared" si="134"/>
        <v/>
      </c>
      <c r="CE243" s="120" t="e">
        <f t="shared" si="135"/>
        <v>#N/A</v>
      </c>
      <c r="CF243" s="120" t="e">
        <f t="shared" si="136"/>
        <v>#N/A</v>
      </c>
      <c r="CG243" s="120" t="e">
        <f t="shared" si="137"/>
        <v>#N/A</v>
      </c>
      <c r="CH243" s="120" t="e">
        <f t="shared" si="138"/>
        <v>#N/A</v>
      </c>
      <c r="CI243" s="120" t="e">
        <f t="shared" si="139"/>
        <v>#N/A</v>
      </c>
    </row>
    <row r="244" spans="1:87" x14ac:dyDescent="0.2">
      <c r="A244" s="311" t="e" cm="1">
        <f t="array" ref="A244">_xlfn.IFS(SUM(F244:R244)&gt;0,1,Z244&gt;0,2,TRUE,3)</f>
        <v>#N/A</v>
      </c>
      <c r="B244" s="311" t="s">
        <v>138</v>
      </c>
      <c r="C244" s="311" t="str">
        <f>_xlfn.XLOOKUP(B244,RecNamesAll!A:A,RecNamesAll!E:E)</f>
        <v>C</v>
      </c>
      <c r="D244" s="311" t="str">
        <f>_xlfn.XLOOKUP(B244,RecNamesAll!A:A,RecNamesAll!C:C)</f>
        <v>mGlu2</v>
      </c>
      <c r="F244" s="312" t="e">
        <f t="shared" si="105"/>
        <v>#N/A</v>
      </c>
      <c r="G244" s="313" t="e">
        <f t="shared" si="106"/>
        <v>#N/A</v>
      </c>
      <c r="H244" s="312" t="e">
        <f t="shared" si="107"/>
        <v>#N/A</v>
      </c>
      <c r="I244" s="313" t="e">
        <f t="shared" si="108"/>
        <v>#N/A</v>
      </c>
      <c r="J244" s="313" t="e">
        <f t="shared" si="109"/>
        <v>#N/A</v>
      </c>
      <c r="K244" s="313" t="e">
        <f t="shared" si="110"/>
        <v>#N/A</v>
      </c>
      <c r="L244" s="313" t="e">
        <f t="shared" si="111"/>
        <v>#N/A</v>
      </c>
      <c r="M244" s="312" t="e">
        <f t="shared" si="112"/>
        <v>#N/A</v>
      </c>
      <c r="N244" s="313" t="e">
        <f t="shared" si="113"/>
        <v>#N/A</v>
      </c>
      <c r="O244" s="313" t="e">
        <f t="shared" si="114"/>
        <v>#N/A</v>
      </c>
      <c r="P244" s="313" t="e">
        <f t="shared" si="115"/>
        <v>#N/A</v>
      </c>
      <c r="Q244" s="312" t="e">
        <f t="shared" si="116"/>
        <v>#N/A</v>
      </c>
      <c r="R244" s="313" t="e">
        <f t="shared" si="117"/>
        <v>#N/A</v>
      </c>
      <c r="S244" s="314" t="str">
        <f t="shared" si="118"/>
        <v/>
      </c>
      <c r="T244" s="315" t="str">
        <f t="shared" si="119"/>
        <v>C</v>
      </c>
      <c r="U244" s="311" t="str">
        <f t="shared" si="120"/>
        <v>mGlu2</v>
      </c>
      <c r="V244" s="316" t="e">
        <f>IF(VLOOKUP($B244,GtP!$A:$AA,MATCH("Gs_0-2",GtP!$A$1:$AA$1,0),FALSE)=0,"",VLOOKUP($B244,GtP!$A:$AA,MATCH("Gs_0-2",GtP!$A$1:$AA$1,0),FALSE))</f>
        <v>#N/A</v>
      </c>
      <c r="W244" s="317" t="e">
        <f>IF(VLOOKUP($B244,GtP!$A:$AA,MATCH("Gi/o_0-2",GtP!$A$1:$AA$1,0),FALSE)=0,"",VLOOKUP($B244,GtP!$A:$AA,MATCH("Gi/o_0-2",GtP!$A$1:$AA$1,0),FALSE))</f>
        <v>#N/A</v>
      </c>
      <c r="X244" s="317" t="e">
        <f>IF(VLOOKUP($B244,GtP!$A:$AA,MATCH("Gq/11_0-2",GtP!$A$1:$AA$1,0),FALSE)=0,"",VLOOKUP($B244,GtP!$A:$AA,MATCH("Gq/11_0-2",GtP!$A$1:$AA$1,0),FALSE))</f>
        <v>#N/A</v>
      </c>
      <c r="Y244" s="317" t="e">
        <f>IF(VLOOKUP($B244,GtP!$A:$AA,MATCH("G12/13_0-2",GtP!$A$1:$AA$1,0),FALSE)=0,"",VLOOKUP($B244,GtP!$A:$AA,MATCH("G12/13_0-2",GtP!$A$1:$AA$1,0),FALSE))</f>
        <v>#N/A</v>
      </c>
      <c r="Z244" s="318" t="e">
        <f t="shared" si="121"/>
        <v>#N/A</v>
      </c>
      <c r="AA244" s="317" t="e">
        <f t="shared" si="122"/>
        <v>#N/A</v>
      </c>
      <c r="AB244" s="317" t="e">
        <f t="shared" si="123"/>
        <v>#N/A</v>
      </c>
      <c r="AC244" s="317" t="e">
        <f t="shared" si="124"/>
        <v>#N/A</v>
      </c>
      <c r="AD244" s="317" t="e">
        <f t="shared" si="125"/>
        <v>#N/A</v>
      </c>
      <c r="AE244" s="315" t="str">
        <f t="shared" si="126"/>
        <v/>
      </c>
      <c r="AF244" s="311" t="str">
        <f t="shared" si="127"/>
        <v/>
      </c>
      <c r="AG244" s="311" t="str">
        <f t="shared" si="128"/>
        <v/>
      </c>
      <c r="AH244" s="311" t="str">
        <f t="shared" si="129"/>
        <v/>
      </c>
      <c r="AI244" s="316" t="e">
        <f>_xlfn.CONCAT(IF(AV244="","-","B"),IF(BI244="","-","I"),VLOOKUP($B244,GtP!$A:$BB,MATCH("Gs_0-1",GtP!$A$1:$BB$1,0),FALSE))</f>
        <v>#N/A</v>
      </c>
      <c r="AJ244" s="317" t="e">
        <f>_xlfn.CONCAT(IF(AW244="","-","B"),IF(BJ244="","-","I"),VLOOKUP($B244,GtP!$A:$BB,MATCH("Gs_0-1",GtP!$A$1:$BB$1,0),FALSE))</f>
        <v>#N/A</v>
      </c>
      <c r="AK244" s="317" t="e">
        <f>_xlfn.CONCAT(IF(AX244="","-","B"),IF(BK244="","-","I"),VLOOKUP($B244,GtP!$A:$BB,MATCH("Gi/o_0-1",GtP!$A$1:$BB$1,0),FALSE))</f>
        <v>#N/A</v>
      </c>
      <c r="AL244" s="317" t="e">
        <f>_xlfn.CONCAT(IF(AY244="","-","B"),IF(BL244="","-","I"),VLOOKUP($B244,GtP!$A:$BB,MATCH("Gi/o_0-1",GtP!$A$1:$BB$1,0),FALSE))</f>
        <v>#N/A</v>
      </c>
      <c r="AM244" s="317" t="e">
        <f>_xlfn.CONCAT(IF(AZ244="","-","B"),IF(BM244="","-","I"),VLOOKUP($B244,GtP!$A:$BB,MATCH("Gi/o_0-1",GtP!$A$1:$BB$1,0),FALSE))</f>
        <v>#N/A</v>
      </c>
      <c r="AN244" s="317" t="e">
        <f>_xlfn.CONCAT(IF(BA244="","-","B"),IF(BN244="","-","I"),VLOOKUP($B244,GtP!$A:$BB,MATCH("Gi/o_0-1",GtP!$A$1:$BB$1,0),FALSE))</f>
        <v>#N/A</v>
      </c>
      <c r="AO244" s="317" t="e">
        <f>_xlfn.CONCAT(IF(BB244="","-","B"),IF(BO244="","-","I"),VLOOKUP($B244,GtP!$A:$BB,MATCH("Gi/o_0-1",GtP!$A$1:$BB$1,0),FALSE))</f>
        <v>#N/A</v>
      </c>
      <c r="AP244" s="317" t="e">
        <f>_xlfn.CONCAT(IF(BC244="","-","B"),IF(BP244="","-","I"),VLOOKUP($B244,GtP!$A:$BB,MATCH("Gq/11_0-1",GtP!$A$1:$BB$1,0),FALSE))</f>
        <v>#N/A</v>
      </c>
      <c r="AQ244" s="317" t="e">
        <f>_xlfn.CONCAT(IF(BD244="","-","B"),IF(BQ244="","-","I"),VLOOKUP($B244,GtP!$A:$BB,MATCH("Gq/11_0-1",GtP!$A$1:$BB$1,0),FALSE))</f>
        <v>#N/A</v>
      </c>
      <c r="AR244" s="317" t="e">
        <f>_xlfn.CONCAT(IF(BE244="","-","B"),IF(BR244="","-","I"),VLOOKUP($B244,GtP!$A:$BB,MATCH("Gq/11_0-1",GtP!$A$1:$BB$1,0),FALSE))</f>
        <v>#N/A</v>
      </c>
      <c r="AS244" s="317" t="e">
        <f>_xlfn.CONCAT(IF(BF244="","-","B"),IF(BS244="","-","I"),VLOOKUP($B244,GtP!$A:$BB,MATCH("Gq/11_0-1",GtP!$A$1:$BB$1,0),FALSE))</f>
        <v>#N/A</v>
      </c>
      <c r="AT244" s="317" t="e">
        <f>_xlfn.CONCAT(IF(BG244="","-","B"),IF(BT244="","-","I"),VLOOKUP($B244,GtP!$A:$BB,MATCH("G12/13_0-1",GtP!$A$1:$BB$1,0),FALSE))</f>
        <v>#N/A</v>
      </c>
      <c r="AU244" s="317" t="e">
        <f>_xlfn.CONCAT(IF(BH244="","-","B"),IF(BU244="","-","I"),VLOOKUP($B244,GtP!$A:$BB,MATCH("G12/13_0-1",GtP!$A$1:$BB$1,0),FALSE))</f>
        <v>#N/A</v>
      </c>
      <c r="AV244" s="319" t="str">
        <f>_xlfn.IFNA(VLOOKUP($B244,'B-LogEmaxOverpEC50'!$A:$AL,MATCH(AV$1,'B-LogEmaxOverpEC50'!$A$1:$AL$1,0),FALSE),"")</f>
        <v/>
      </c>
      <c r="AX244" s="321">
        <f>_xlfn.IFNA(VLOOKUP($B244,'B-LogEmaxOverpEC50'!$A:$AL,MATCH(AX$1,'B-LogEmaxOverpEC50'!$A$1:$AL$1,0),FALSE),"")</f>
        <v>7.0689086593353077</v>
      </c>
      <c r="AY244" s="321">
        <f>_xlfn.IFNA(VLOOKUP($B244,'B-LogEmaxOverpEC50'!$A:$AL,MATCH(AY$1,'B-LogEmaxOverpEC50'!$A$1:$AL$1,0),FALSE),"")</f>
        <v>6.721592371751913</v>
      </c>
      <c r="AZ244" s="321">
        <f>_xlfn.IFNA(VLOOKUP($B244,'B-LogEmaxOverpEC50'!$A:$AL,MATCH(AZ$1,'B-LogEmaxOverpEC50'!$A$1:$AL$1,0),FALSE),"")</f>
        <v>7.3620986242011144</v>
      </c>
      <c r="BA244" s="321">
        <f>_xlfn.IFNA(VLOOKUP($B244,'B-LogEmaxOverpEC50'!$A:$AL,MATCH(BA$1,'B-LogEmaxOverpEC50'!$A$1:$AL$1,0),FALSE),"")</f>
        <v>7.3136988798480385</v>
      </c>
      <c r="BB244" s="321">
        <f>_xlfn.IFNA(VLOOKUP($B244,'B-LogEmaxOverpEC50'!$A:$AL,MATCH(BB$1,'B-LogEmaxOverpEC50'!$A$1:$AL$1,0),FALSE),"")</f>
        <v>6.6899739998758818</v>
      </c>
      <c r="BC244" s="321" t="str">
        <f>_xlfn.IFNA(VLOOKUP($B244,'B-LogEmaxOverpEC50'!$A:$AL,MATCH(BC$1,'B-LogEmaxOverpEC50'!$A$1:$AL$1,0),FALSE),"")</f>
        <v/>
      </c>
      <c r="BD244" s="321" t="str">
        <f>_xlfn.IFNA(VLOOKUP($B244,'B-LogEmaxOverpEC50'!$A:$AL,MATCH(BD$1,'B-LogEmaxOverpEC50'!$A$1:$AL$1,0),FALSE),"")</f>
        <v/>
      </c>
      <c r="BE244" s="321" t="str">
        <f>_xlfn.IFNA(VLOOKUP($B244,'B-LogEmaxOverpEC50'!$A:$AL,MATCH(BE$1,'B-LogEmaxOverpEC50'!$A$1:$AL$1,0),FALSE),"")</f>
        <v/>
      </c>
      <c r="BF244" s="321">
        <f>_xlfn.IFNA(VLOOKUP($B244,'B-LogEmaxOverpEC50'!$A:$AL,MATCH(BF$1,'B-LogEmaxOverpEC50'!$A$1:$AL$1,0),FALSE),"")</f>
        <v>6.7758527792645902</v>
      </c>
      <c r="BG244" s="321" t="str">
        <f>_xlfn.IFNA(VLOOKUP($B244,'B-LogEmaxOverpEC50'!$A:$AL,MATCH(BG$1,'B-LogEmaxOverpEC50'!$A$1:$AL$1,0),FALSE),"")</f>
        <v/>
      </c>
      <c r="BH244" s="321" t="str">
        <f>_xlfn.IFNA(VLOOKUP($B244,'B-LogEmaxOverpEC50'!$A:$AL,MATCH(BH$1,'B-LogEmaxOverpEC50'!$A$1:$AL$1,0),FALSE),"")</f>
        <v/>
      </c>
      <c r="BI244" s="322" t="str">
        <f>_xlfn.IFNA(VLOOKUP($B244,'I-LogEmaxOverpEC50'!$A:$AR,MATCH(BI$1,'I-LogEmaxOverpEC50'!$A$1:$AR$1,0),FALSE),"")</f>
        <v/>
      </c>
      <c r="BJ244" s="320" t="str">
        <f>_xlfn.IFNA(VLOOKUP($B244,'I-LogEmaxOverpEC50'!$A:$AR,MATCH(BJ$1,'I-LogEmaxOverpEC50'!$A$1:$AR$1,0),FALSE),"")</f>
        <v/>
      </c>
      <c r="BK244" s="320" t="str">
        <f>_xlfn.IFNA(VLOOKUP($B244,'I-LogEmaxOverpEC50'!$A:$AR,MATCH(BK$1,'I-LogEmaxOverpEC50'!$A$1:$AR$1,0),FALSE),"")</f>
        <v/>
      </c>
      <c r="BL244" s="320" t="str">
        <f>_xlfn.IFNA(VLOOKUP($B244,'I-LogEmaxOverpEC50'!$A:$AR,MATCH(BL$1,'I-LogEmaxOverpEC50'!$A$1:$AR$1,0),FALSE),"")</f>
        <v/>
      </c>
      <c r="BM244" s="320" t="str">
        <f>_xlfn.IFNA(VLOOKUP($B244,'I-LogEmaxOverpEC50'!$A:$AR,MATCH(BM$1,'I-LogEmaxOverpEC50'!$A$1:$AR$1,0),FALSE),"")</f>
        <v/>
      </c>
      <c r="BN244" s="320" t="str">
        <f>_xlfn.IFNA(VLOOKUP($B244,'I-LogEmaxOverpEC50'!$A:$AR,MATCH(BN$1,'I-LogEmaxOverpEC50'!$A$1:$AR$1,0),FALSE),"")</f>
        <v/>
      </c>
      <c r="BO244" s="320" t="str">
        <f>_xlfn.IFNA(VLOOKUP($B244,'I-LogEmaxOverpEC50'!$A:$AR,MATCH(BO$1,'I-LogEmaxOverpEC50'!$A$1:$AR$1,0),FALSE),"")</f>
        <v/>
      </c>
      <c r="BP244" s="320" t="str">
        <f>_xlfn.IFNA(VLOOKUP($B244,'I-LogEmaxOverpEC50'!$A:$AR,MATCH(BP$1,'I-LogEmaxOverpEC50'!$A$1:$AR$1,0),FALSE),"")</f>
        <v/>
      </c>
      <c r="BQ244" s="320" t="str">
        <f>_xlfn.IFNA(VLOOKUP($B244,'I-LogEmaxOverpEC50'!$A:$AR,MATCH(BQ$1,'I-LogEmaxOverpEC50'!$A$1:$AR$1,0),FALSE),"")</f>
        <v/>
      </c>
      <c r="BR244" s="320" t="str">
        <f>_xlfn.IFNA(VLOOKUP($B244,'I-LogEmaxOverpEC50'!$A:$AR,MATCH(BR$1,'I-LogEmaxOverpEC50'!$A$1:$AR$1,0),FALSE),"")</f>
        <v/>
      </c>
      <c r="BS244" s="320" t="str">
        <f>_xlfn.IFNA(VLOOKUP($B244,'I-LogEmaxOverpEC50'!$A:$AR,MATCH(BS$1,'I-LogEmaxOverpEC50'!$A$1:$AR$1,0),FALSE),"")</f>
        <v/>
      </c>
      <c r="BT244" s="320" t="str">
        <f>_xlfn.IFNA(VLOOKUP($B244,'I-LogEmaxOverpEC50'!$A:$AR,MATCH(BT$1,'I-LogEmaxOverpEC50'!$A$1:$AR$1,0),FALSE),"")</f>
        <v/>
      </c>
      <c r="BU244" s="320" t="str">
        <f>_xlfn.IFNA(VLOOKUP($B244,'I-LogEmaxOverpEC50'!$A:$AR,MATCH(BU$1,'I-LogEmaxOverpEC50'!$A$1:$AR$1,0),FALSE),"")</f>
        <v/>
      </c>
      <c r="BV244" s="114" t="e" cm="1">
        <f t="array" ref="BV244">_xlfn.IFS(AND($C244="A",_xlfn.CONCAT(F244:G244)&lt;&gt;"",$A244=1),"x",AND($C244="A",_xlfn.CONCAT(F244:G244)="",$A244=1),"-",$A$1&lt;&gt;"","")</f>
        <v>#N/A</v>
      </c>
      <c r="BW244" s="113" t="e" cm="1">
        <f t="array" ref="BW244">_xlfn.IFS(AND($C244="A",_xlfn.CONCAT(H244:L244)&lt;&gt;"",$A244=1),"x",AND($C244="A",_xlfn.CONCAT(H244:L244)="",$A244=1),"-",$A$1&lt;&gt;"","")</f>
        <v>#N/A</v>
      </c>
      <c r="BX244" s="113" t="e" cm="1">
        <f t="array" ref="BX244">_xlfn.IFS(AND($C244="A",_xlfn.CONCAT(M244:P244)&lt;&gt;"",$A244=1),"x",AND($C244="A",_xlfn.CONCAT(M244:P244)="",$A244=1),"-",$A$1&lt;&gt;"","")</f>
        <v>#N/A</v>
      </c>
      <c r="BY244" s="113" t="e" cm="1">
        <f t="array" ref="BY244">_xlfn.IFS(AND($C244="A",_xlfn.CONCAT(Q244:R244)&lt;&gt;"",$A244=1),"x",AND($C244="A",_xlfn.CONCAT(Q244:R244)="",$A244=1),"-",$A$1&lt;&gt;"","")</f>
        <v>#N/A</v>
      </c>
      <c r="BZ244" s="121" t="e">
        <f t="shared" si="130"/>
        <v>#N/A</v>
      </c>
      <c r="CA244" s="120" t="e">
        <f t="shared" si="131"/>
        <v>#N/A</v>
      </c>
      <c r="CB244" s="120" t="e">
        <f t="shared" si="132"/>
        <v>#N/A</v>
      </c>
      <c r="CC244" s="120" t="e">
        <f t="shared" si="133"/>
        <v>#N/A</v>
      </c>
      <c r="CD244" s="121" t="str">
        <f t="shared" si="134"/>
        <v/>
      </c>
      <c r="CE244" s="120" t="e">
        <f t="shared" si="135"/>
        <v>#N/A</v>
      </c>
      <c r="CF244" s="120" t="e">
        <f t="shared" si="136"/>
        <v>#N/A</v>
      </c>
      <c r="CG244" s="120" t="e">
        <f t="shared" si="137"/>
        <v>#N/A</v>
      </c>
      <c r="CH244" s="120" t="e">
        <f t="shared" si="138"/>
        <v>#N/A</v>
      </c>
      <c r="CI244" s="120" t="e">
        <f t="shared" si="139"/>
        <v>#N/A</v>
      </c>
    </row>
    <row r="245" spans="1:87" x14ac:dyDescent="0.2">
      <c r="A245" s="311" t="e" cm="1">
        <f t="array" ref="A245">_xlfn.IFS(SUM(F245:R245)&gt;0,1,Z245&gt;0,2,TRUE,3)</f>
        <v>#N/A</v>
      </c>
      <c r="B245" s="311" t="s">
        <v>141</v>
      </c>
      <c r="C245" s="311" t="str">
        <f>_xlfn.XLOOKUP(B245,RecNamesAll!A:A,RecNamesAll!E:E)</f>
        <v>C</v>
      </c>
      <c r="D245" s="311" t="str">
        <f>_xlfn.XLOOKUP(B245,RecNamesAll!A:A,RecNamesAll!C:C)</f>
        <v>mGlu6</v>
      </c>
      <c r="F245" s="312" t="e">
        <f t="shared" si="105"/>
        <v>#N/A</v>
      </c>
      <c r="G245" s="313" t="e">
        <f t="shared" si="106"/>
        <v>#N/A</v>
      </c>
      <c r="H245" s="312" t="e">
        <f t="shared" si="107"/>
        <v>#N/A</v>
      </c>
      <c r="I245" s="313" t="e">
        <f t="shared" si="108"/>
        <v>#N/A</v>
      </c>
      <c r="J245" s="313" t="e">
        <f t="shared" si="109"/>
        <v>#N/A</v>
      </c>
      <c r="K245" s="313" t="e">
        <f t="shared" si="110"/>
        <v>#N/A</v>
      </c>
      <c r="L245" s="313" t="e">
        <f t="shared" si="111"/>
        <v>#N/A</v>
      </c>
      <c r="M245" s="312" t="e">
        <f t="shared" si="112"/>
        <v>#N/A</v>
      </c>
      <c r="N245" s="313" t="e">
        <f t="shared" si="113"/>
        <v>#N/A</v>
      </c>
      <c r="O245" s="313" t="e">
        <f t="shared" si="114"/>
        <v>#N/A</v>
      </c>
      <c r="P245" s="313" t="e">
        <f t="shared" si="115"/>
        <v>#N/A</v>
      </c>
      <c r="Q245" s="312" t="e">
        <f t="shared" si="116"/>
        <v>#N/A</v>
      </c>
      <c r="R245" s="313" t="e">
        <f t="shared" si="117"/>
        <v>#N/A</v>
      </c>
      <c r="S245" s="314" t="str">
        <f t="shared" si="118"/>
        <v/>
      </c>
      <c r="T245" s="315" t="str">
        <f t="shared" si="119"/>
        <v>C</v>
      </c>
      <c r="U245" s="311" t="str">
        <f t="shared" si="120"/>
        <v>mGlu6</v>
      </c>
      <c r="V245" s="316" t="e">
        <f>IF(VLOOKUP($B245,GtP!$A:$AA,MATCH("Gs_0-2",GtP!$A$1:$AA$1,0),FALSE)=0,"",VLOOKUP($B245,GtP!$A:$AA,MATCH("Gs_0-2",GtP!$A$1:$AA$1,0),FALSE))</f>
        <v>#N/A</v>
      </c>
      <c r="W245" s="317" t="e">
        <f>IF(VLOOKUP($B245,GtP!$A:$AA,MATCH("Gi/o_0-2",GtP!$A$1:$AA$1,0),FALSE)=0,"",VLOOKUP($B245,GtP!$A:$AA,MATCH("Gi/o_0-2",GtP!$A$1:$AA$1,0),FALSE))</f>
        <v>#N/A</v>
      </c>
      <c r="X245" s="317" t="e">
        <f>IF(VLOOKUP($B245,GtP!$A:$AA,MATCH("Gq/11_0-2",GtP!$A$1:$AA$1,0),FALSE)=0,"",VLOOKUP($B245,GtP!$A:$AA,MATCH("Gq/11_0-2",GtP!$A$1:$AA$1,0),FALSE))</f>
        <v>#N/A</v>
      </c>
      <c r="Y245" s="317" t="e">
        <f>IF(VLOOKUP($B245,GtP!$A:$AA,MATCH("G12/13_0-2",GtP!$A$1:$AA$1,0),FALSE)=0,"",VLOOKUP($B245,GtP!$A:$AA,MATCH("G12/13_0-2",GtP!$A$1:$AA$1,0),FALSE))</f>
        <v>#N/A</v>
      </c>
      <c r="Z245" s="318" t="e">
        <f t="shared" si="121"/>
        <v>#N/A</v>
      </c>
      <c r="AA245" s="317" t="e">
        <f t="shared" si="122"/>
        <v>#N/A</v>
      </c>
      <c r="AB245" s="317" t="e">
        <f t="shared" si="123"/>
        <v>#N/A</v>
      </c>
      <c r="AC245" s="317" t="e">
        <f t="shared" si="124"/>
        <v>#N/A</v>
      </c>
      <c r="AD245" s="317" t="e">
        <f t="shared" si="125"/>
        <v>#N/A</v>
      </c>
      <c r="AE245" s="315" t="str">
        <f t="shared" si="126"/>
        <v/>
      </c>
      <c r="AF245" s="311" t="str">
        <f t="shared" si="127"/>
        <v/>
      </c>
      <c r="AG245" s="311" t="str">
        <f t="shared" si="128"/>
        <v/>
      </c>
      <c r="AH245" s="311" t="str">
        <f t="shared" si="129"/>
        <v/>
      </c>
      <c r="AI245" s="316" t="e">
        <f>_xlfn.CONCAT(IF(AV245="","-","B"),IF(BI245="","-","I"),VLOOKUP($B245,GtP!$A:$BB,MATCH("Gs_0-1",GtP!$A$1:$BB$1,0),FALSE))</f>
        <v>#N/A</v>
      </c>
      <c r="AJ245" s="317" t="e">
        <f>_xlfn.CONCAT(IF(AW245="","-","B"),IF(BJ245="","-","I"),VLOOKUP($B245,GtP!$A:$BB,MATCH("Gs_0-1",GtP!$A$1:$BB$1,0),FALSE))</f>
        <v>#N/A</v>
      </c>
      <c r="AK245" s="317" t="e">
        <f>_xlfn.CONCAT(IF(AX245="","-","B"),IF(BK245="","-","I"),VLOOKUP($B245,GtP!$A:$BB,MATCH("Gi/o_0-1",GtP!$A$1:$BB$1,0),FALSE))</f>
        <v>#N/A</v>
      </c>
      <c r="AL245" s="317" t="e">
        <f>_xlfn.CONCAT(IF(AY245="","-","B"),IF(BL245="","-","I"),VLOOKUP($B245,GtP!$A:$BB,MATCH("Gi/o_0-1",GtP!$A$1:$BB$1,0),FALSE))</f>
        <v>#N/A</v>
      </c>
      <c r="AM245" s="317" t="e">
        <f>_xlfn.CONCAT(IF(AZ245="","-","B"),IF(BM245="","-","I"),VLOOKUP($B245,GtP!$A:$BB,MATCH("Gi/o_0-1",GtP!$A$1:$BB$1,0),FALSE))</f>
        <v>#N/A</v>
      </c>
      <c r="AN245" s="317" t="e">
        <f>_xlfn.CONCAT(IF(BA245="","-","B"),IF(BN245="","-","I"),VLOOKUP($B245,GtP!$A:$BB,MATCH("Gi/o_0-1",GtP!$A$1:$BB$1,0),FALSE))</f>
        <v>#N/A</v>
      </c>
      <c r="AO245" s="317" t="e">
        <f>_xlfn.CONCAT(IF(BB245="","-","B"),IF(BO245="","-","I"),VLOOKUP($B245,GtP!$A:$BB,MATCH("Gi/o_0-1",GtP!$A$1:$BB$1,0),FALSE))</f>
        <v>#N/A</v>
      </c>
      <c r="AP245" s="317" t="e">
        <f>_xlfn.CONCAT(IF(BC245="","-","B"),IF(BP245="","-","I"),VLOOKUP($B245,GtP!$A:$BB,MATCH("Gq/11_0-1",GtP!$A$1:$BB$1,0),FALSE))</f>
        <v>#N/A</v>
      </c>
      <c r="AQ245" s="317" t="e">
        <f>_xlfn.CONCAT(IF(BD245="","-","B"),IF(BQ245="","-","I"),VLOOKUP($B245,GtP!$A:$BB,MATCH("Gq/11_0-1",GtP!$A$1:$BB$1,0),FALSE))</f>
        <v>#N/A</v>
      </c>
      <c r="AR245" s="317" t="e">
        <f>_xlfn.CONCAT(IF(BE245="","-","B"),IF(BR245="","-","I"),VLOOKUP($B245,GtP!$A:$BB,MATCH("Gq/11_0-1",GtP!$A$1:$BB$1,0),FALSE))</f>
        <v>#N/A</v>
      </c>
      <c r="AS245" s="317" t="e">
        <f>_xlfn.CONCAT(IF(BF245="","-","B"),IF(BS245="","-","I"),VLOOKUP($B245,GtP!$A:$BB,MATCH("Gq/11_0-1",GtP!$A$1:$BB$1,0),FALSE))</f>
        <v>#N/A</v>
      </c>
      <c r="AT245" s="317" t="e">
        <f>_xlfn.CONCAT(IF(BG245="","-","B"),IF(BT245="","-","I"),VLOOKUP($B245,GtP!$A:$BB,MATCH("G12/13_0-1",GtP!$A$1:$BB$1,0),FALSE))</f>
        <v>#N/A</v>
      </c>
      <c r="AU245" s="317" t="e">
        <f>_xlfn.CONCAT(IF(BH245="","-","B"),IF(BU245="","-","I"),VLOOKUP($B245,GtP!$A:$BB,MATCH("G12/13_0-1",GtP!$A$1:$BB$1,0),FALSE))</f>
        <v>#N/A</v>
      </c>
      <c r="AV245" s="319" t="str">
        <f>_xlfn.IFNA(VLOOKUP($B245,'B-LogEmaxOverpEC50'!$A:$AL,MATCH(AV$1,'B-LogEmaxOverpEC50'!$A$1:$AL$1,0),FALSE),"")</f>
        <v/>
      </c>
      <c r="AX245" s="321">
        <f>_xlfn.IFNA(VLOOKUP($B245,'B-LogEmaxOverpEC50'!$A:$AL,MATCH(AX$1,'B-LogEmaxOverpEC50'!$A$1:$AL$1,0),FALSE),"")</f>
        <v>6.2289657840890325</v>
      </c>
      <c r="AY245" s="321">
        <f>_xlfn.IFNA(VLOOKUP($B245,'B-LogEmaxOverpEC50'!$A:$AL,MATCH(AY$1,'B-LogEmaxOverpEC50'!$A$1:$AL$1,0),FALSE),"")</f>
        <v>5.9745025678971322</v>
      </c>
      <c r="AZ245" s="321">
        <f>_xlfn.IFNA(VLOOKUP($B245,'B-LogEmaxOverpEC50'!$A:$AL,MATCH(AZ$1,'B-LogEmaxOverpEC50'!$A$1:$AL$1,0),FALSE),"")</f>
        <v>6.7272942848232749</v>
      </c>
      <c r="BA245" s="321">
        <f>_xlfn.IFNA(VLOOKUP($B245,'B-LogEmaxOverpEC50'!$A:$AL,MATCH(BA$1,'B-LogEmaxOverpEC50'!$A$1:$AL$1,0),FALSE),"")</f>
        <v>6.7668500216800949</v>
      </c>
      <c r="BB245" s="321">
        <f>_xlfn.IFNA(VLOOKUP($B245,'B-LogEmaxOverpEC50'!$A:$AL,MATCH(BB$1,'B-LogEmaxOverpEC50'!$A$1:$AL$1,0),FALSE),"")</f>
        <v>6.0568611140328112</v>
      </c>
      <c r="BC245" s="321" t="str">
        <f>_xlfn.IFNA(VLOOKUP($B245,'B-LogEmaxOverpEC50'!$A:$AL,MATCH(BC$1,'B-LogEmaxOverpEC50'!$A$1:$AL$1,0),FALSE),"")</f>
        <v/>
      </c>
      <c r="BD245" s="321" t="str">
        <f>_xlfn.IFNA(VLOOKUP($B245,'B-LogEmaxOverpEC50'!$A:$AL,MATCH(BD$1,'B-LogEmaxOverpEC50'!$A$1:$AL$1,0),FALSE),"")</f>
        <v/>
      </c>
      <c r="BE245" s="321" t="str">
        <f>_xlfn.IFNA(VLOOKUP($B245,'B-LogEmaxOverpEC50'!$A:$AL,MATCH(BE$1,'B-LogEmaxOverpEC50'!$A$1:$AL$1,0),FALSE),"")</f>
        <v/>
      </c>
      <c r="BF245" s="321" t="str">
        <f>_xlfn.IFNA(VLOOKUP($B245,'B-LogEmaxOverpEC50'!$A:$AL,MATCH(BF$1,'B-LogEmaxOverpEC50'!$A$1:$AL$1,0),FALSE),"")</f>
        <v/>
      </c>
      <c r="BG245" s="321" t="str">
        <f>_xlfn.IFNA(VLOOKUP($B245,'B-LogEmaxOverpEC50'!$A:$AL,MATCH(BG$1,'B-LogEmaxOverpEC50'!$A$1:$AL$1,0),FALSE),"")</f>
        <v/>
      </c>
      <c r="BH245" s="321" t="str">
        <f>_xlfn.IFNA(VLOOKUP($B245,'B-LogEmaxOverpEC50'!$A:$AL,MATCH(BH$1,'B-LogEmaxOverpEC50'!$A$1:$AL$1,0),FALSE),"")</f>
        <v/>
      </c>
      <c r="BI245" s="322" t="str">
        <f>_xlfn.IFNA(VLOOKUP($B245,'I-LogEmaxOverpEC50'!$A:$AR,MATCH(BI$1,'I-LogEmaxOverpEC50'!$A$1:$AR$1,0),FALSE),"")</f>
        <v/>
      </c>
      <c r="BJ245" s="320" t="str">
        <f>_xlfn.IFNA(VLOOKUP($B245,'I-LogEmaxOverpEC50'!$A:$AR,MATCH(BJ$1,'I-LogEmaxOverpEC50'!$A$1:$AR$1,0),FALSE),"")</f>
        <v/>
      </c>
      <c r="BK245" s="320" t="str">
        <f>_xlfn.IFNA(VLOOKUP($B245,'I-LogEmaxOverpEC50'!$A:$AR,MATCH(BK$1,'I-LogEmaxOverpEC50'!$A$1:$AR$1,0),FALSE),"")</f>
        <v/>
      </c>
      <c r="BL245" s="320" t="str">
        <f>_xlfn.IFNA(VLOOKUP($B245,'I-LogEmaxOverpEC50'!$A:$AR,MATCH(BL$1,'I-LogEmaxOverpEC50'!$A$1:$AR$1,0),FALSE),"")</f>
        <v/>
      </c>
      <c r="BM245" s="320" t="str">
        <f>_xlfn.IFNA(VLOOKUP($B245,'I-LogEmaxOverpEC50'!$A:$AR,MATCH(BM$1,'I-LogEmaxOverpEC50'!$A$1:$AR$1,0),FALSE),"")</f>
        <v/>
      </c>
      <c r="BN245" s="320" t="str">
        <f>_xlfn.IFNA(VLOOKUP($B245,'I-LogEmaxOverpEC50'!$A:$AR,MATCH(BN$1,'I-LogEmaxOverpEC50'!$A$1:$AR$1,0),FALSE),"")</f>
        <v/>
      </c>
      <c r="BO245" s="320" t="str">
        <f>_xlfn.IFNA(VLOOKUP($B245,'I-LogEmaxOverpEC50'!$A:$AR,MATCH(BO$1,'I-LogEmaxOverpEC50'!$A$1:$AR$1,0),FALSE),"")</f>
        <v/>
      </c>
      <c r="BP245" s="320" t="str">
        <f>_xlfn.IFNA(VLOOKUP($B245,'I-LogEmaxOverpEC50'!$A:$AR,MATCH(BP$1,'I-LogEmaxOverpEC50'!$A$1:$AR$1,0),FALSE),"")</f>
        <v/>
      </c>
      <c r="BQ245" s="320" t="str">
        <f>_xlfn.IFNA(VLOOKUP($B245,'I-LogEmaxOverpEC50'!$A:$AR,MATCH(BQ$1,'I-LogEmaxOverpEC50'!$A$1:$AR$1,0),FALSE),"")</f>
        <v/>
      </c>
      <c r="BR245" s="320" t="str">
        <f>_xlfn.IFNA(VLOOKUP($B245,'I-LogEmaxOverpEC50'!$A:$AR,MATCH(BR$1,'I-LogEmaxOverpEC50'!$A$1:$AR$1,0),FALSE),"")</f>
        <v/>
      </c>
      <c r="BS245" s="320" t="str">
        <f>_xlfn.IFNA(VLOOKUP($B245,'I-LogEmaxOverpEC50'!$A:$AR,MATCH(BS$1,'I-LogEmaxOverpEC50'!$A$1:$AR$1,0),FALSE),"")</f>
        <v/>
      </c>
      <c r="BT245" s="320" t="str">
        <f>_xlfn.IFNA(VLOOKUP($B245,'I-LogEmaxOverpEC50'!$A:$AR,MATCH(BT$1,'I-LogEmaxOverpEC50'!$A$1:$AR$1,0),FALSE),"")</f>
        <v/>
      </c>
      <c r="BU245" s="320" t="str">
        <f>_xlfn.IFNA(VLOOKUP($B245,'I-LogEmaxOverpEC50'!$A:$AR,MATCH(BU$1,'I-LogEmaxOverpEC50'!$A$1:$AR$1,0),FALSE),"")</f>
        <v/>
      </c>
      <c r="BV245" s="114" t="e" cm="1">
        <f t="array" ref="BV245">_xlfn.IFS(AND($C245="A",_xlfn.CONCAT(F245:G245)&lt;&gt;"",$A245=1),"x",AND($C245="A",_xlfn.CONCAT(F245:G245)="",$A245=1),"-",$A$1&lt;&gt;"","")</f>
        <v>#N/A</v>
      </c>
      <c r="BW245" s="113" t="e" cm="1">
        <f t="array" ref="BW245">_xlfn.IFS(AND($C245="A",_xlfn.CONCAT(H245:L245)&lt;&gt;"",$A245=1),"x",AND($C245="A",_xlfn.CONCAT(H245:L245)="",$A245=1),"-",$A$1&lt;&gt;"","")</f>
        <v>#N/A</v>
      </c>
      <c r="BX245" s="113" t="e" cm="1">
        <f t="array" ref="BX245">_xlfn.IFS(AND($C245="A",_xlfn.CONCAT(M245:P245)&lt;&gt;"",$A245=1),"x",AND($C245="A",_xlfn.CONCAT(M245:P245)="",$A245=1),"-",$A$1&lt;&gt;"","")</f>
        <v>#N/A</v>
      </c>
      <c r="BY245" s="113" t="e" cm="1">
        <f t="array" ref="BY245">_xlfn.IFS(AND($C245="A",_xlfn.CONCAT(Q245:R245)&lt;&gt;"",$A245=1),"x",AND($C245="A",_xlfn.CONCAT(Q245:R245)="",$A245=1),"-",$A$1&lt;&gt;"","")</f>
        <v>#N/A</v>
      </c>
      <c r="BZ245" s="121" t="e">
        <f t="shared" si="130"/>
        <v>#N/A</v>
      </c>
      <c r="CA245" s="120" t="e">
        <f t="shared" si="131"/>
        <v>#N/A</v>
      </c>
      <c r="CB245" s="120" t="e">
        <f t="shared" si="132"/>
        <v>#N/A</v>
      </c>
      <c r="CC245" s="120" t="e">
        <f t="shared" si="133"/>
        <v>#N/A</v>
      </c>
      <c r="CD245" s="121" t="str">
        <f t="shared" si="134"/>
        <v/>
      </c>
      <c r="CE245" s="120" t="e">
        <f t="shared" si="135"/>
        <v>#N/A</v>
      </c>
      <c r="CF245" s="120" t="e">
        <f t="shared" si="136"/>
        <v>#N/A</v>
      </c>
      <c r="CG245" s="120" t="e">
        <f t="shared" si="137"/>
        <v>#N/A</v>
      </c>
      <c r="CH245" s="120" t="e">
        <f t="shared" si="138"/>
        <v>#N/A</v>
      </c>
      <c r="CI245" s="120" t="e">
        <f t="shared" si="139"/>
        <v>#N/A</v>
      </c>
    </row>
    <row r="246" spans="1:87" x14ac:dyDescent="0.2">
      <c r="A246" s="311" t="e" cm="1">
        <f t="array" ref="A246">_xlfn.IFS(SUM(F246:R246)&gt;0,1,Z246&gt;0,2,TRUE,3)</f>
        <v>#N/A</v>
      </c>
      <c r="B246" s="311" t="s">
        <v>142</v>
      </c>
      <c r="C246" s="311" t="str">
        <f>_xlfn.XLOOKUP(B246,RecNamesAll!A:A,RecNamesAll!E:E)</f>
        <v>C</v>
      </c>
      <c r="D246" s="311" t="str">
        <f>_xlfn.XLOOKUP(B246,RecNamesAll!A:A,RecNamesAll!C:C)</f>
        <v>mGlu8</v>
      </c>
      <c r="F246" s="312" t="e">
        <f t="shared" si="105"/>
        <v>#N/A</v>
      </c>
      <c r="G246" s="313" t="e">
        <f t="shared" si="106"/>
        <v>#N/A</v>
      </c>
      <c r="H246" s="312" t="e">
        <f t="shared" si="107"/>
        <v>#N/A</v>
      </c>
      <c r="I246" s="313" t="e">
        <f t="shared" si="108"/>
        <v>#N/A</v>
      </c>
      <c r="J246" s="313" t="e">
        <f t="shared" si="109"/>
        <v>#N/A</v>
      </c>
      <c r="K246" s="313" t="e">
        <f t="shared" si="110"/>
        <v>#N/A</v>
      </c>
      <c r="L246" s="313" t="e">
        <f t="shared" si="111"/>
        <v>#N/A</v>
      </c>
      <c r="M246" s="312" t="e">
        <f t="shared" si="112"/>
        <v>#N/A</v>
      </c>
      <c r="N246" s="313" t="e">
        <f t="shared" si="113"/>
        <v>#N/A</v>
      </c>
      <c r="O246" s="313" t="e">
        <f t="shared" si="114"/>
        <v>#N/A</v>
      </c>
      <c r="P246" s="313" t="e">
        <f t="shared" si="115"/>
        <v>#N/A</v>
      </c>
      <c r="Q246" s="312" t="e">
        <f t="shared" si="116"/>
        <v>#N/A</v>
      </c>
      <c r="R246" s="313" t="e">
        <f t="shared" si="117"/>
        <v>#N/A</v>
      </c>
      <c r="S246" s="314" t="str">
        <f t="shared" si="118"/>
        <v/>
      </c>
      <c r="T246" s="315" t="str">
        <f t="shared" si="119"/>
        <v>C</v>
      </c>
      <c r="U246" s="311" t="str">
        <f t="shared" si="120"/>
        <v>mGlu8</v>
      </c>
      <c r="V246" s="316" t="e">
        <f>IF(VLOOKUP($B246,GtP!$A:$AA,MATCH("Gs_0-2",GtP!$A$1:$AA$1,0),FALSE)=0,"",VLOOKUP($B246,GtP!$A:$AA,MATCH("Gs_0-2",GtP!$A$1:$AA$1,0),FALSE))</f>
        <v>#N/A</v>
      </c>
      <c r="W246" s="317" t="e">
        <f>IF(VLOOKUP($B246,GtP!$A:$AA,MATCH("Gi/o_0-2",GtP!$A$1:$AA$1,0),FALSE)=0,"",VLOOKUP($B246,GtP!$A:$AA,MATCH("Gi/o_0-2",GtP!$A$1:$AA$1,0),FALSE))</f>
        <v>#N/A</v>
      </c>
      <c r="X246" s="317" t="e">
        <f>IF(VLOOKUP($B246,GtP!$A:$AA,MATCH("Gq/11_0-2",GtP!$A$1:$AA$1,0),FALSE)=0,"",VLOOKUP($B246,GtP!$A:$AA,MATCH("Gq/11_0-2",GtP!$A$1:$AA$1,0),FALSE))</f>
        <v>#N/A</v>
      </c>
      <c r="Y246" s="317" t="e">
        <f>IF(VLOOKUP($B246,GtP!$A:$AA,MATCH("G12/13_0-2",GtP!$A$1:$AA$1,0),FALSE)=0,"",VLOOKUP($B246,GtP!$A:$AA,MATCH("G12/13_0-2",GtP!$A$1:$AA$1,0),FALSE))</f>
        <v>#N/A</v>
      </c>
      <c r="Z246" s="318" t="e">
        <f t="shared" si="121"/>
        <v>#N/A</v>
      </c>
      <c r="AA246" s="317" t="e">
        <f t="shared" si="122"/>
        <v>#N/A</v>
      </c>
      <c r="AB246" s="317" t="e">
        <f t="shared" si="123"/>
        <v>#N/A</v>
      </c>
      <c r="AC246" s="317" t="e">
        <f t="shared" si="124"/>
        <v>#N/A</v>
      </c>
      <c r="AD246" s="317" t="e">
        <f t="shared" si="125"/>
        <v>#N/A</v>
      </c>
      <c r="AE246" s="315" t="str">
        <f t="shared" si="126"/>
        <v/>
      </c>
      <c r="AF246" s="311" t="str">
        <f t="shared" si="127"/>
        <v/>
      </c>
      <c r="AG246" s="311" t="str">
        <f t="shared" si="128"/>
        <v/>
      </c>
      <c r="AH246" s="311" t="str">
        <f t="shared" si="129"/>
        <v/>
      </c>
      <c r="AI246" s="316" t="e">
        <f>_xlfn.CONCAT(IF(AV246="","-","B"),IF(BI246="","-","I"),VLOOKUP($B246,GtP!$A:$BB,MATCH("Gs_0-1",GtP!$A$1:$BB$1,0),FALSE))</f>
        <v>#N/A</v>
      </c>
      <c r="AJ246" s="317" t="e">
        <f>_xlfn.CONCAT(IF(AW246="","-","B"),IF(BJ246="","-","I"),VLOOKUP($B246,GtP!$A:$BB,MATCH("Gs_0-1",GtP!$A$1:$BB$1,0),FALSE))</f>
        <v>#N/A</v>
      </c>
      <c r="AK246" s="317" t="e">
        <f>_xlfn.CONCAT(IF(AX246="","-","B"),IF(BK246="","-","I"),VLOOKUP($B246,GtP!$A:$BB,MATCH("Gi/o_0-1",GtP!$A$1:$BB$1,0),FALSE))</f>
        <v>#N/A</v>
      </c>
      <c r="AL246" s="317" t="e">
        <f>_xlfn.CONCAT(IF(AY246="","-","B"),IF(BL246="","-","I"),VLOOKUP($B246,GtP!$A:$BB,MATCH("Gi/o_0-1",GtP!$A$1:$BB$1,0),FALSE))</f>
        <v>#N/A</v>
      </c>
      <c r="AM246" s="317" t="e">
        <f>_xlfn.CONCAT(IF(AZ246="","-","B"),IF(BM246="","-","I"),VLOOKUP($B246,GtP!$A:$BB,MATCH("Gi/o_0-1",GtP!$A$1:$BB$1,0),FALSE))</f>
        <v>#N/A</v>
      </c>
      <c r="AN246" s="317" t="e">
        <f>_xlfn.CONCAT(IF(BA246="","-","B"),IF(BN246="","-","I"),VLOOKUP($B246,GtP!$A:$BB,MATCH("Gi/o_0-1",GtP!$A$1:$BB$1,0),FALSE))</f>
        <v>#N/A</v>
      </c>
      <c r="AO246" s="317" t="e">
        <f>_xlfn.CONCAT(IF(BB246="","-","B"),IF(BO246="","-","I"),VLOOKUP($B246,GtP!$A:$BB,MATCH("Gi/o_0-1",GtP!$A$1:$BB$1,0),FALSE))</f>
        <v>#N/A</v>
      </c>
      <c r="AP246" s="317" t="e">
        <f>_xlfn.CONCAT(IF(BC246="","-","B"),IF(BP246="","-","I"),VLOOKUP($B246,GtP!$A:$BB,MATCH("Gq/11_0-1",GtP!$A$1:$BB$1,0),FALSE))</f>
        <v>#N/A</v>
      </c>
      <c r="AQ246" s="317" t="e">
        <f>_xlfn.CONCAT(IF(BD246="","-","B"),IF(BQ246="","-","I"),VLOOKUP($B246,GtP!$A:$BB,MATCH("Gq/11_0-1",GtP!$A$1:$BB$1,0),FALSE))</f>
        <v>#N/A</v>
      </c>
      <c r="AR246" s="317" t="e">
        <f>_xlfn.CONCAT(IF(BE246="","-","B"),IF(BR246="","-","I"),VLOOKUP($B246,GtP!$A:$BB,MATCH("Gq/11_0-1",GtP!$A$1:$BB$1,0),FALSE))</f>
        <v>#N/A</v>
      </c>
      <c r="AS246" s="317" t="e">
        <f>_xlfn.CONCAT(IF(BF246="","-","B"),IF(BS246="","-","I"),VLOOKUP($B246,GtP!$A:$BB,MATCH("Gq/11_0-1",GtP!$A$1:$BB$1,0),FALSE))</f>
        <v>#N/A</v>
      </c>
      <c r="AT246" s="317" t="e">
        <f>_xlfn.CONCAT(IF(BG246="","-","B"),IF(BT246="","-","I"),VLOOKUP($B246,GtP!$A:$BB,MATCH("G12/13_0-1",GtP!$A$1:$BB$1,0),FALSE))</f>
        <v>#N/A</v>
      </c>
      <c r="AU246" s="317" t="e">
        <f>_xlfn.CONCAT(IF(BH246="","-","B"),IF(BU246="","-","I"),VLOOKUP($B246,GtP!$A:$BB,MATCH("G12/13_0-1",GtP!$A$1:$BB$1,0),FALSE))</f>
        <v>#N/A</v>
      </c>
      <c r="AV246" s="319" t="str">
        <f>_xlfn.IFNA(VLOOKUP($B246,'B-LogEmaxOverpEC50'!$A:$AL,MATCH(AV$1,'B-LogEmaxOverpEC50'!$A$1:$AL$1,0),FALSE),"")</f>
        <v/>
      </c>
      <c r="AX246" s="321">
        <f>_xlfn.IFNA(VLOOKUP($B246,'B-LogEmaxOverpEC50'!$A:$AL,MATCH(AX$1,'B-LogEmaxOverpEC50'!$A$1:$AL$1,0),FALSE),"")</f>
        <v>7.2607173344776301</v>
      </c>
      <c r="AY246" s="321">
        <f>_xlfn.IFNA(VLOOKUP($B246,'B-LogEmaxOverpEC50'!$A:$AL,MATCH(AY$1,'B-LogEmaxOverpEC50'!$A$1:$AL$1,0),FALSE),"")</f>
        <v>6.9751539308561439</v>
      </c>
      <c r="AZ246" s="321">
        <f>_xlfn.IFNA(VLOOKUP($B246,'B-LogEmaxOverpEC50'!$A:$AL,MATCH(AZ$1,'B-LogEmaxOverpEC50'!$A$1:$AL$1,0),FALSE),"")</f>
        <v>7.3469194928796195</v>
      </c>
      <c r="BA246" s="321">
        <f>_xlfn.IFNA(VLOOKUP($B246,'B-LogEmaxOverpEC50'!$A:$AL,MATCH(BA$1,'B-LogEmaxOverpEC50'!$A$1:$AL$1,0),FALSE),"")</f>
        <v>7.2269074850186703</v>
      </c>
      <c r="BB246" s="321">
        <f>_xlfn.IFNA(VLOOKUP($B246,'B-LogEmaxOverpEC50'!$A:$AL,MATCH(BB$1,'B-LogEmaxOverpEC50'!$A$1:$AL$1,0),FALSE),"")</f>
        <v>7.0639977665801599</v>
      </c>
      <c r="BC246" s="321" t="str">
        <f>_xlfn.IFNA(VLOOKUP($B246,'B-LogEmaxOverpEC50'!$A:$AL,MATCH(BC$1,'B-LogEmaxOverpEC50'!$A$1:$AL$1,0),FALSE),"")</f>
        <v/>
      </c>
      <c r="BD246" s="321" t="str">
        <f>_xlfn.IFNA(VLOOKUP($B246,'B-LogEmaxOverpEC50'!$A:$AL,MATCH(BD$1,'B-LogEmaxOverpEC50'!$A$1:$AL$1,0),FALSE),"")</f>
        <v/>
      </c>
      <c r="BE246" s="321" t="str">
        <f>_xlfn.IFNA(VLOOKUP($B246,'B-LogEmaxOverpEC50'!$A:$AL,MATCH(BE$1,'B-LogEmaxOverpEC50'!$A$1:$AL$1,0),FALSE),"")</f>
        <v/>
      </c>
      <c r="BF246" s="321" t="str">
        <f>_xlfn.IFNA(VLOOKUP($B246,'B-LogEmaxOverpEC50'!$A:$AL,MATCH(BF$1,'B-LogEmaxOverpEC50'!$A$1:$AL$1,0),FALSE),"")</f>
        <v/>
      </c>
      <c r="BG246" s="321" t="str">
        <f>_xlfn.IFNA(VLOOKUP($B246,'B-LogEmaxOverpEC50'!$A:$AL,MATCH(BG$1,'B-LogEmaxOverpEC50'!$A$1:$AL$1,0),FALSE),"")</f>
        <v/>
      </c>
      <c r="BH246" s="321" t="str">
        <f>_xlfn.IFNA(VLOOKUP($B246,'B-LogEmaxOverpEC50'!$A:$AL,MATCH(BH$1,'B-LogEmaxOverpEC50'!$A$1:$AL$1,0),FALSE),"")</f>
        <v/>
      </c>
      <c r="BI246" s="322" t="str">
        <f>_xlfn.IFNA(VLOOKUP($B246,'I-LogEmaxOverpEC50'!$A:$AR,MATCH(BI$1,'I-LogEmaxOverpEC50'!$A$1:$AR$1,0),FALSE),"")</f>
        <v/>
      </c>
      <c r="BJ246" s="320" t="str">
        <f>_xlfn.IFNA(VLOOKUP($B246,'I-LogEmaxOverpEC50'!$A:$AR,MATCH(BJ$1,'I-LogEmaxOverpEC50'!$A$1:$AR$1,0),FALSE),"")</f>
        <v/>
      </c>
      <c r="BK246" s="320" t="str">
        <f>_xlfn.IFNA(VLOOKUP($B246,'I-LogEmaxOverpEC50'!$A:$AR,MATCH(BK$1,'I-LogEmaxOverpEC50'!$A$1:$AR$1,0),FALSE),"")</f>
        <v/>
      </c>
      <c r="BL246" s="320" t="str">
        <f>_xlfn.IFNA(VLOOKUP($B246,'I-LogEmaxOverpEC50'!$A:$AR,MATCH(BL$1,'I-LogEmaxOverpEC50'!$A$1:$AR$1,0),FALSE),"")</f>
        <v/>
      </c>
      <c r="BM246" s="320" t="str">
        <f>_xlfn.IFNA(VLOOKUP($B246,'I-LogEmaxOverpEC50'!$A:$AR,MATCH(BM$1,'I-LogEmaxOverpEC50'!$A$1:$AR$1,0),FALSE),"")</f>
        <v/>
      </c>
      <c r="BN246" s="320" t="str">
        <f>_xlfn.IFNA(VLOOKUP($B246,'I-LogEmaxOverpEC50'!$A:$AR,MATCH(BN$1,'I-LogEmaxOverpEC50'!$A$1:$AR$1,0),FALSE),"")</f>
        <v/>
      </c>
      <c r="BO246" s="320" t="str">
        <f>_xlfn.IFNA(VLOOKUP($B246,'I-LogEmaxOverpEC50'!$A:$AR,MATCH(BO$1,'I-LogEmaxOverpEC50'!$A$1:$AR$1,0),FALSE),"")</f>
        <v/>
      </c>
      <c r="BP246" s="320" t="str">
        <f>_xlfn.IFNA(VLOOKUP($B246,'I-LogEmaxOverpEC50'!$A:$AR,MATCH(BP$1,'I-LogEmaxOverpEC50'!$A$1:$AR$1,0),FALSE),"")</f>
        <v/>
      </c>
      <c r="BQ246" s="320" t="str">
        <f>_xlfn.IFNA(VLOOKUP($B246,'I-LogEmaxOverpEC50'!$A:$AR,MATCH(BQ$1,'I-LogEmaxOverpEC50'!$A$1:$AR$1,0),FALSE),"")</f>
        <v/>
      </c>
      <c r="BR246" s="320" t="str">
        <f>_xlfn.IFNA(VLOOKUP($B246,'I-LogEmaxOverpEC50'!$A:$AR,MATCH(BR$1,'I-LogEmaxOverpEC50'!$A$1:$AR$1,0),FALSE),"")</f>
        <v/>
      </c>
      <c r="BS246" s="320" t="str">
        <f>_xlfn.IFNA(VLOOKUP($B246,'I-LogEmaxOverpEC50'!$A:$AR,MATCH(BS$1,'I-LogEmaxOverpEC50'!$A$1:$AR$1,0),FALSE),"")</f>
        <v/>
      </c>
      <c r="BT246" s="320" t="str">
        <f>_xlfn.IFNA(VLOOKUP($B246,'I-LogEmaxOverpEC50'!$A:$AR,MATCH(BT$1,'I-LogEmaxOverpEC50'!$A$1:$AR$1,0),FALSE),"")</f>
        <v/>
      </c>
      <c r="BU246" s="320" t="str">
        <f>_xlfn.IFNA(VLOOKUP($B246,'I-LogEmaxOverpEC50'!$A:$AR,MATCH(BU$1,'I-LogEmaxOverpEC50'!$A$1:$AR$1,0),FALSE),"")</f>
        <v/>
      </c>
      <c r="BV246" s="114" t="e" cm="1">
        <f t="array" ref="BV246">_xlfn.IFS(AND($C246="A",_xlfn.CONCAT(F246:G246)&lt;&gt;"",$A246=1),"x",AND($C246="A",_xlfn.CONCAT(F246:G246)="",$A246=1),"-",$A$1&lt;&gt;"","")</f>
        <v>#N/A</v>
      </c>
      <c r="BW246" s="113" t="e" cm="1">
        <f t="array" ref="BW246">_xlfn.IFS(AND($C246="A",_xlfn.CONCAT(H246:L246)&lt;&gt;"",$A246=1),"x",AND($C246="A",_xlfn.CONCAT(H246:L246)="",$A246=1),"-",$A$1&lt;&gt;"","")</f>
        <v>#N/A</v>
      </c>
      <c r="BX246" s="113" t="e" cm="1">
        <f t="array" ref="BX246">_xlfn.IFS(AND($C246="A",_xlfn.CONCAT(M246:P246)&lt;&gt;"",$A246=1),"x",AND($C246="A",_xlfn.CONCAT(M246:P246)="",$A246=1),"-",$A$1&lt;&gt;"","")</f>
        <v>#N/A</v>
      </c>
      <c r="BY246" s="113" t="e" cm="1">
        <f t="array" ref="BY246">_xlfn.IFS(AND($C246="A",_xlfn.CONCAT(Q246:R246)&lt;&gt;"",$A246=1),"x",AND($C246="A",_xlfn.CONCAT(Q246:R246)="",$A246=1),"-",$A$1&lt;&gt;"","")</f>
        <v>#N/A</v>
      </c>
      <c r="BZ246" s="121" t="e">
        <f t="shared" si="130"/>
        <v>#N/A</v>
      </c>
      <c r="CA246" s="120" t="e">
        <f t="shared" si="131"/>
        <v>#N/A</v>
      </c>
      <c r="CB246" s="120" t="e">
        <f t="shared" si="132"/>
        <v>#N/A</v>
      </c>
      <c r="CC246" s="120" t="e">
        <f t="shared" si="133"/>
        <v>#N/A</v>
      </c>
      <c r="CD246" s="121" t="str">
        <f t="shared" si="134"/>
        <v/>
      </c>
      <c r="CE246" s="120" t="e">
        <f t="shared" si="135"/>
        <v>#N/A</v>
      </c>
      <c r="CF246" s="120" t="e">
        <f t="shared" si="136"/>
        <v>#N/A</v>
      </c>
      <c r="CG246" s="120" t="e">
        <f t="shared" si="137"/>
        <v>#N/A</v>
      </c>
      <c r="CH246" s="120" t="e">
        <f t="shared" si="138"/>
        <v>#N/A</v>
      </c>
      <c r="CI246" s="120" t="e">
        <f t="shared" si="139"/>
        <v>#N/A</v>
      </c>
    </row>
    <row r="247" spans="1:87" x14ac:dyDescent="0.2">
      <c r="A247" s="311" cm="1">
        <f t="array" ref="A247">_xlfn.IFS(SUM(F247:R247)&gt;0,1,Z247&gt;0,2,TRUE,3)</f>
        <v>2</v>
      </c>
      <c r="B247" s="311" t="s">
        <v>1062</v>
      </c>
      <c r="C247" s="311" t="str">
        <f>_xlfn.XLOOKUP(B247,RecNamesAll!A:A,RecNamesAll!E:E)</f>
        <v>C</v>
      </c>
      <c r="D247" s="311" t="str">
        <f>_xlfn.XLOOKUP(B247,RecNamesAll!A:A,RecNamesAll!C:C)</f>
        <v>mGlu3</v>
      </c>
      <c r="F247" s="312" t="str">
        <f t="shared" si="105"/>
        <v/>
      </c>
      <c r="G247" s="313" t="str">
        <f t="shared" si="106"/>
        <v/>
      </c>
      <c r="H247" s="312" t="str">
        <f t="shared" si="107"/>
        <v/>
      </c>
      <c r="I247" s="313" t="str">
        <f t="shared" si="108"/>
        <v/>
      </c>
      <c r="J247" s="313" t="str">
        <f t="shared" si="109"/>
        <v/>
      </c>
      <c r="K247" s="313" t="str">
        <f t="shared" si="110"/>
        <v/>
      </c>
      <c r="L247" s="313" t="str">
        <f t="shared" si="111"/>
        <v/>
      </c>
      <c r="M247" s="312" t="str">
        <f t="shared" si="112"/>
        <v/>
      </c>
      <c r="N247" s="313" t="str">
        <f t="shared" si="113"/>
        <v/>
      </c>
      <c r="O247" s="313" t="str">
        <f t="shared" si="114"/>
        <v/>
      </c>
      <c r="P247" s="313" t="str">
        <f t="shared" si="115"/>
        <v/>
      </c>
      <c r="Q247" s="312" t="str">
        <f t="shared" si="116"/>
        <v/>
      </c>
      <c r="R247" s="313" t="str">
        <f t="shared" si="117"/>
        <v/>
      </c>
      <c r="S247" s="314" t="str">
        <f t="shared" si="118"/>
        <v/>
      </c>
      <c r="T247" s="315" t="str">
        <f t="shared" si="119"/>
        <v>C</v>
      </c>
      <c r="U247" s="311" t="str">
        <f t="shared" si="120"/>
        <v>mGlu3</v>
      </c>
      <c r="V247" s="316" t="str">
        <f>IF(VLOOKUP($B247,GtP!$A:$AA,MATCH("Gs_0-2",GtP!$A$1:$AA$1,0),FALSE)=0,"",VLOOKUP($B247,GtP!$A:$AA,MATCH("Gs_0-2",GtP!$A$1:$AA$1,0),FALSE))</f>
        <v/>
      </c>
      <c r="W247" s="317">
        <f>IF(VLOOKUP($B247,GtP!$A:$AA,MATCH("Gi/o_0-2",GtP!$A$1:$AA$1,0),FALSE)=0,"",VLOOKUP($B247,GtP!$A:$AA,MATCH("Gi/o_0-2",GtP!$A$1:$AA$1,0),FALSE))</f>
        <v>1</v>
      </c>
      <c r="X247" s="317" t="str">
        <f>IF(VLOOKUP($B247,GtP!$A:$AA,MATCH("Gq/11_0-2",GtP!$A$1:$AA$1,0),FALSE)=0,"",VLOOKUP($B247,GtP!$A:$AA,MATCH("Gq/11_0-2",GtP!$A$1:$AA$1,0),FALSE))</f>
        <v/>
      </c>
      <c r="Y247" s="317" t="str">
        <f>IF(VLOOKUP($B247,GtP!$A:$AA,MATCH("G12/13_0-2",GtP!$A$1:$AA$1,0),FALSE)=0,"",VLOOKUP($B247,GtP!$A:$AA,MATCH("G12/13_0-2",GtP!$A$1:$AA$1,0),FALSE))</f>
        <v/>
      </c>
      <c r="Z247" s="318">
        <f t="shared" si="121"/>
        <v>1</v>
      </c>
      <c r="AA247" s="317" t="str">
        <f t="shared" si="122"/>
        <v/>
      </c>
      <c r="AB247" s="317">
        <f t="shared" si="123"/>
        <v>1</v>
      </c>
      <c r="AC247" s="317" t="str">
        <f t="shared" si="124"/>
        <v/>
      </c>
      <c r="AD247" s="317" t="str">
        <f t="shared" si="125"/>
        <v/>
      </c>
      <c r="AE247" s="315" t="str">
        <f t="shared" si="126"/>
        <v/>
      </c>
      <c r="AF247" s="311" t="str">
        <f t="shared" si="127"/>
        <v/>
      </c>
      <c r="AG247" s="311" t="str">
        <f t="shared" si="128"/>
        <v/>
      </c>
      <c r="AH247" s="311" t="str">
        <f t="shared" si="129"/>
        <v/>
      </c>
      <c r="AI247" s="316" t="str">
        <f>_xlfn.CONCAT(IF(AV247="","-","B"),IF(BI247="","-","I"),VLOOKUP($B247,GtP!$A:$BB,MATCH("Gs_0-1",GtP!$A$1:$BB$1,0),FALSE))</f>
        <v>---</v>
      </c>
      <c r="AJ247" s="317" t="str">
        <f>_xlfn.CONCAT(IF(AW247="","-","B"),IF(BJ247="","-","I"),VLOOKUP($B247,GtP!$A:$BB,MATCH("Gs_0-1",GtP!$A$1:$BB$1,0),FALSE))</f>
        <v>---</v>
      </c>
      <c r="AK247" s="317" t="str">
        <f>_xlfn.CONCAT(IF(AX247="","-","B"),IF(BK247="","-","I"),VLOOKUP($B247,GtP!$A:$BB,MATCH("Gi/o_0-1",GtP!$A$1:$BB$1,0),FALSE))</f>
        <v>--G</v>
      </c>
      <c r="AL247" s="317" t="str">
        <f>_xlfn.CONCAT(IF(AY247="","-","B"),IF(BL247="","-","I"),VLOOKUP($B247,GtP!$A:$BB,MATCH("Gi/o_0-1",GtP!$A$1:$BB$1,0),FALSE))</f>
        <v>--G</v>
      </c>
      <c r="AM247" s="317" t="str">
        <f>_xlfn.CONCAT(IF(AZ247="","-","B"),IF(BM247="","-","I"),VLOOKUP($B247,GtP!$A:$BB,MATCH("Gi/o_0-1",GtP!$A$1:$BB$1,0),FALSE))</f>
        <v>--G</v>
      </c>
      <c r="AN247" s="317" t="str">
        <f>_xlfn.CONCAT(IF(BA247="","-","B"),IF(BN247="","-","I"),VLOOKUP($B247,GtP!$A:$BB,MATCH("Gi/o_0-1",GtP!$A$1:$BB$1,0),FALSE))</f>
        <v>--G</v>
      </c>
      <c r="AO247" s="317" t="str">
        <f>_xlfn.CONCAT(IF(BB247="","-","B"),IF(BO247="","-","I"),VLOOKUP($B247,GtP!$A:$BB,MATCH("Gi/o_0-1",GtP!$A$1:$BB$1,0),FALSE))</f>
        <v>--G</v>
      </c>
      <c r="AP247" s="317" t="str">
        <f>_xlfn.CONCAT(IF(BC247="","-","B"),IF(BP247="","-","I"),VLOOKUP($B247,GtP!$A:$BB,MATCH("Gq/11_0-1",GtP!$A$1:$BB$1,0),FALSE))</f>
        <v>---</v>
      </c>
      <c r="AQ247" s="317" t="str">
        <f>_xlfn.CONCAT(IF(BD247="","-","B"),IF(BQ247="","-","I"),VLOOKUP($B247,GtP!$A:$BB,MATCH("Gq/11_0-1",GtP!$A$1:$BB$1,0),FALSE))</f>
        <v>---</v>
      </c>
      <c r="AR247" s="317" t="str">
        <f>_xlfn.CONCAT(IF(BE247="","-","B"),IF(BR247="","-","I"),VLOOKUP($B247,GtP!$A:$BB,MATCH("Gq/11_0-1",GtP!$A$1:$BB$1,0),FALSE))</f>
        <v>---</v>
      </c>
      <c r="AS247" s="317" t="str">
        <f>_xlfn.CONCAT(IF(BF247="","-","B"),IF(BS247="","-","I"),VLOOKUP($B247,GtP!$A:$BB,MATCH("Gq/11_0-1",GtP!$A$1:$BB$1,0),FALSE))</f>
        <v>---</v>
      </c>
      <c r="AT247" s="317" t="str">
        <f>_xlfn.CONCAT(IF(BG247="","-","B"),IF(BT247="","-","I"),VLOOKUP($B247,GtP!$A:$BB,MATCH("G12/13_0-1",GtP!$A$1:$BB$1,0),FALSE))</f>
        <v>---</v>
      </c>
      <c r="AU247" s="317" t="str">
        <f>_xlfn.CONCAT(IF(BH247="","-","B"),IF(BU247="","-","I"),VLOOKUP($B247,GtP!$A:$BB,MATCH("G12/13_0-1",GtP!$A$1:$BB$1,0),FALSE))</f>
        <v>---</v>
      </c>
      <c r="AV247" s="319" t="str">
        <f>_xlfn.IFNA(VLOOKUP($B247,'B-LogEmaxOverpEC50'!$A:$AL,MATCH(AV$1,'B-LogEmaxOverpEC50'!$A$1:$AL$1,0),FALSE),"")</f>
        <v/>
      </c>
      <c r="AX247" s="321" t="str">
        <f>_xlfn.IFNA(VLOOKUP($B247,'B-LogEmaxOverpEC50'!$A:$AL,MATCH(AX$1,'B-LogEmaxOverpEC50'!$A$1:$AL$1,0),FALSE),"")</f>
        <v/>
      </c>
      <c r="AY247" s="321" t="str">
        <f>_xlfn.IFNA(VLOOKUP($B247,'B-LogEmaxOverpEC50'!$A:$AL,MATCH(AY$1,'B-LogEmaxOverpEC50'!$A$1:$AL$1,0),FALSE),"")</f>
        <v/>
      </c>
      <c r="AZ247" s="321" t="str">
        <f>_xlfn.IFNA(VLOOKUP($B247,'B-LogEmaxOverpEC50'!$A:$AL,MATCH(AZ$1,'B-LogEmaxOverpEC50'!$A$1:$AL$1,0),FALSE),"")</f>
        <v/>
      </c>
      <c r="BA247" s="321" t="str">
        <f>_xlfn.IFNA(VLOOKUP($B247,'B-LogEmaxOverpEC50'!$A:$AL,MATCH(BA$1,'B-LogEmaxOverpEC50'!$A$1:$AL$1,0),FALSE),"")</f>
        <v/>
      </c>
      <c r="BB247" s="321" t="str">
        <f>_xlfn.IFNA(VLOOKUP($B247,'B-LogEmaxOverpEC50'!$A:$AL,MATCH(BB$1,'B-LogEmaxOverpEC50'!$A$1:$AL$1,0),FALSE),"")</f>
        <v/>
      </c>
      <c r="BC247" s="321" t="str">
        <f>_xlfn.IFNA(VLOOKUP($B247,'B-LogEmaxOverpEC50'!$A:$AL,MATCH(BC$1,'B-LogEmaxOverpEC50'!$A$1:$AL$1,0),FALSE),"")</f>
        <v/>
      </c>
      <c r="BD247" s="321" t="str">
        <f>_xlfn.IFNA(VLOOKUP($B247,'B-LogEmaxOverpEC50'!$A:$AL,MATCH(BD$1,'B-LogEmaxOverpEC50'!$A$1:$AL$1,0),FALSE),"")</f>
        <v/>
      </c>
      <c r="BE247" s="321" t="str">
        <f>_xlfn.IFNA(VLOOKUP($B247,'B-LogEmaxOverpEC50'!$A:$AL,MATCH(BE$1,'B-LogEmaxOverpEC50'!$A$1:$AL$1,0),FALSE),"")</f>
        <v/>
      </c>
      <c r="BF247" s="321" t="str">
        <f>_xlfn.IFNA(VLOOKUP($B247,'B-LogEmaxOverpEC50'!$A:$AL,MATCH(BF$1,'B-LogEmaxOverpEC50'!$A$1:$AL$1,0),FALSE),"")</f>
        <v/>
      </c>
      <c r="BG247" s="321" t="str">
        <f>_xlfn.IFNA(VLOOKUP($B247,'B-LogEmaxOverpEC50'!$A:$AL,MATCH(BG$1,'B-LogEmaxOverpEC50'!$A$1:$AL$1,0),FALSE),"")</f>
        <v/>
      </c>
      <c r="BH247" s="321" t="str">
        <f>_xlfn.IFNA(VLOOKUP($B247,'B-LogEmaxOverpEC50'!$A:$AL,MATCH(BH$1,'B-LogEmaxOverpEC50'!$A$1:$AL$1,0),FALSE),"")</f>
        <v/>
      </c>
      <c r="BI247" s="322" t="str">
        <f>_xlfn.IFNA(VLOOKUP($B247,'I-LogEmaxOverpEC50'!$A:$AR,MATCH(BI$1,'I-LogEmaxOverpEC50'!$A$1:$AR$1,0),FALSE),"")</f>
        <v/>
      </c>
      <c r="BJ247" s="320" t="str">
        <f>_xlfn.IFNA(VLOOKUP($B247,'I-LogEmaxOverpEC50'!$A:$AR,MATCH(BJ$1,'I-LogEmaxOverpEC50'!$A$1:$AR$1,0),FALSE),"")</f>
        <v/>
      </c>
      <c r="BK247" s="320" t="str">
        <f>_xlfn.IFNA(VLOOKUP($B247,'I-LogEmaxOverpEC50'!$A:$AR,MATCH(BK$1,'I-LogEmaxOverpEC50'!$A$1:$AR$1,0),FALSE),"")</f>
        <v/>
      </c>
      <c r="BL247" s="320" t="str">
        <f>_xlfn.IFNA(VLOOKUP($B247,'I-LogEmaxOverpEC50'!$A:$AR,MATCH(BL$1,'I-LogEmaxOverpEC50'!$A$1:$AR$1,0),FALSE),"")</f>
        <v/>
      </c>
      <c r="BM247" s="320" t="str">
        <f>_xlfn.IFNA(VLOOKUP($B247,'I-LogEmaxOverpEC50'!$A:$AR,MATCH(BM$1,'I-LogEmaxOverpEC50'!$A$1:$AR$1,0),FALSE),"")</f>
        <v/>
      </c>
      <c r="BN247" s="320" t="str">
        <f>_xlfn.IFNA(VLOOKUP($B247,'I-LogEmaxOverpEC50'!$A:$AR,MATCH(BN$1,'I-LogEmaxOverpEC50'!$A$1:$AR$1,0),FALSE),"")</f>
        <v/>
      </c>
      <c r="BO247" s="320" t="str">
        <f>_xlfn.IFNA(VLOOKUP($B247,'I-LogEmaxOverpEC50'!$A:$AR,MATCH(BO$1,'I-LogEmaxOverpEC50'!$A$1:$AR$1,0),FALSE),"")</f>
        <v/>
      </c>
      <c r="BP247" s="320" t="str">
        <f>_xlfn.IFNA(VLOOKUP($B247,'I-LogEmaxOverpEC50'!$A:$AR,MATCH(BP$1,'I-LogEmaxOverpEC50'!$A$1:$AR$1,0),FALSE),"")</f>
        <v/>
      </c>
      <c r="BQ247" s="320" t="str">
        <f>_xlfn.IFNA(VLOOKUP($B247,'I-LogEmaxOverpEC50'!$A:$AR,MATCH(BQ$1,'I-LogEmaxOverpEC50'!$A$1:$AR$1,0),FALSE),"")</f>
        <v/>
      </c>
      <c r="BR247" s="320" t="str">
        <f>_xlfn.IFNA(VLOOKUP($B247,'I-LogEmaxOverpEC50'!$A:$AR,MATCH(BR$1,'I-LogEmaxOverpEC50'!$A$1:$AR$1,0),FALSE),"")</f>
        <v/>
      </c>
      <c r="BS247" s="320" t="str">
        <f>_xlfn.IFNA(VLOOKUP($B247,'I-LogEmaxOverpEC50'!$A:$AR,MATCH(BS$1,'I-LogEmaxOverpEC50'!$A$1:$AR$1,0),FALSE),"")</f>
        <v/>
      </c>
      <c r="BT247" s="320" t="str">
        <f>_xlfn.IFNA(VLOOKUP($B247,'I-LogEmaxOverpEC50'!$A:$AR,MATCH(BT$1,'I-LogEmaxOverpEC50'!$A$1:$AR$1,0),FALSE),"")</f>
        <v/>
      </c>
      <c r="BU247" s="320" t="str">
        <f>_xlfn.IFNA(VLOOKUP($B247,'I-LogEmaxOverpEC50'!$A:$AR,MATCH(BU$1,'I-LogEmaxOverpEC50'!$A$1:$AR$1,0),FALSE),"")</f>
        <v/>
      </c>
      <c r="BV247" s="114" t="str" cm="1">
        <f t="array" ref="BV247">_xlfn.IFS(AND($C247="A",_xlfn.CONCAT(F247:G247)&lt;&gt;"",$A247=1),"x",AND($C247="A",_xlfn.CONCAT(F247:G247)="",$A247=1),"-",$A$1&lt;&gt;"","")</f>
        <v/>
      </c>
      <c r="BW247" s="113" t="str" cm="1">
        <f t="array" ref="BW247">_xlfn.IFS(AND($C247="A",_xlfn.CONCAT(H247:L247)&lt;&gt;"",$A247=1),"x",AND($C247="A",_xlfn.CONCAT(H247:L247)="",$A247=1),"-",$A$1&lt;&gt;"","")</f>
        <v/>
      </c>
      <c r="BX247" s="113" t="str" cm="1">
        <f t="array" ref="BX247">_xlfn.IFS(AND($C247="A",_xlfn.CONCAT(M247:P247)&lt;&gt;"",$A247=1),"x",AND($C247="A",_xlfn.CONCAT(M247:P247)="",$A247=1),"-",$A$1&lt;&gt;"","")</f>
        <v/>
      </c>
      <c r="BY247" s="113" t="str" cm="1">
        <f t="array" ref="BY247">_xlfn.IFS(AND($C247="A",_xlfn.CONCAT(Q247:R247)&lt;&gt;"",$A247=1),"x",AND($C247="A",_xlfn.CONCAT(Q247:R247)="",$A247=1),"-",$A$1&lt;&gt;"","")</f>
        <v/>
      </c>
      <c r="BZ247" s="121" t="str">
        <f t="shared" si="130"/>
        <v/>
      </c>
      <c r="CA247" s="120" t="str">
        <f t="shared" si="131"/>
        <v/>
      </c>
      <c r="CB247" s="120" t="str">
        <f t="shared" si="132"/>
        <v/>
      </c>
      <c r="CC247" s="120" t="str">
        <f t="shared" si="133"/>
        <v/>
      </c>
      <c r="CD247" s="121" t="str">
        <f t="shared" si="134"/>
        <v/>
      </c>
      <c r="CE247" s="120" t="str">
        <f t="shared" si="135"/>
        <v/>
      </c>
      <c r="CF247" s="120" t="str">
        <f t="shared" si="136"/>
        <v/>
      </c>
      <c r="CG247" s="120" t="str">
        <f t="shared" si="137"/>
        <v/>
      </c>
      <c r="CH247" s="120" t="str">
        <f t="shared" si="138"/>
        <v/>
      </c>
      <c r="CI247" s="120" t="str">
        <f t="shared" si="139"/>
        <v/>
      </c>
    </row>
    <row r="248" spans="1:87" x14ac:dyDescent="0.2">
      <c r="A248" s="311" cm="1">
        <f t="array" ref="A248">_xlfn.IFS(SUM(F248:R248)&gt;0,1,Z248&gt;0,2,TRUE,3)</f>
        <v>2</v>
      </c>
      <c r="B248" s="311" t="s">
        <v>1049</v>
      </c>
      <c r="C248" s="311" t="str">
        <f>_xlfn.XLOOKUP(B248,RecNamesAll!A:A,RecNamesAll!E:E)</f>
        <v>C</v>
      </c>
      <c r="D248" s="311" t="str">
        <f>_xlfn.XLOOKUP(B248,RecNamesAll!A:A,RecNamesAll!C:C)</f>
        <v>mGlu7</v>
      </c>
      <c r="F248" s="312" t="str">
        <f t="shared" si="105"/>
        <v/>
      </c>
      <c r="G248" s="313" t="str">
        <f t="shared" si="106"/>
        <v/>
      </c>
      <c r="H248" s="312" t="str">
        <f t="shared" si="107"/>
        <v/>
      </c>
      <c r="I248" s="313" t="str">
        <f t="shared" si="108"/>
        <v/>
      </c>
      <c r="J248" s="313" t="str">
        <f t="shared" si="109"/>
        <v/>
      </c>
      <c r="K248" s="313" t="str">
        <f t="shared" si="110"/>
        <v/>
      </c>
      <c r="L248" s="313" t="str">
        <f t="shared" si="111"/>
        <v/>
      </c>
      <c r="M248" s="312" t="str">
        <f t="shared" si="112"/>
        <v/>
      </c>
      <c r="N248" s="313" t="str">
        <f t="shared" si="113"/>
        <v/>
      </c>
      <c r="O248" s="313" t="str">
        <f t="shared" si="114"/>
        <v/>
      </c>
      <c r="P248" s="313" t="str">
        <f t="shared" si="115"/>
        <v/>
      </c>
      <c r="Q248" s="312" t="str">
        <f t="shared" si="116"/>
        <v/>
      </c>
      <c r="R248" s="313" t="str">
        <f t="shared" si="117"/>
        <v/>
      </c>
      <c r="S248" s="314" t="str">
        <f t="shared" si="118"/>
        <v/>
      </c>
      <c r="T248" s="315" t="str">
        <f t="shared" si="119"/>
        <v>C</v>
      </c>
      <c r="U248" s="311" t="str">
        <f t="shared" si="120"/>
        <v>mGlu7</v>
      </c>
      <c r="V248" s="316" t="str">
        <f>IF(VLOOKUP($B248,GtP!$A:$AA,MATCH("Gs_0-2",GtP!$A$1:$AA$1,0),FALSE)=0,"",VLOOKUP($B248,GtP!$A:$AA,MATCH("Gs_0-2",GtP!$A$1:$AA$1,0),FALSE))</f>
        <v/>
      </c>
      <c r="W248" s="317">
        <f>IF(VLOOKUP($B248,GtP!$A:$AA,MATCH("Gi/o_0-2",GtP!$A$1:$AA$1,0),FALSE)=0,"",VLOOKUP($B248,GtP!$A:$AA,MATCH("Gi/o_0-2",GtP!$A$1:$AA$1,0),FALSE))</f>
        <v>1</v>
      </c>
      <c r="X248" s="317" t="str">
        <f>IF(VLOOKUP($B248,GtP!$A:$AA,MATCH("Gq/11_0-2",GtP!$A$1:$AA$1,0),FALSE)=0,"",VLOOKUP($B248,GtP!$A:$AA,MATCH("Gq/11_0-2",GtP!$A$1:$AA$1,0),FALSE))</f>
        <v/>
      </c>
      <c r="Y248" s="317" t="str">
        <f>IF(VLOOKUP($B248,GtP!$A:$AA,MATCH("G12/13_0-2",GtP!$A$1:$AA$1,0),FALSE)=0,"",VLOOKUP($B248,GtP!$A:$AA,MATCH("G12/13_0-2",GtP!$A$1:$AA$1,0),FALSE))</f>
        <v/>
      </c>
      <c r="Z248" s="318">
        <f t="shared" si="121"/>
        <v>1</v>
      </c>
      <c r="AA248" s="317" t="str">
        <f t="shared" si="122"/>
        <v/>
      </c>
      <c r="AB248" s="317">
        <f t="shared" si="123"/>
        <v>1</v>
      </c>
      <c r="AC248" s="317" t="str">
        <f t="shared" si="124"/>
        <v/>
      </c>
      <c r="AD248" s="317" t="str">
        <f t="shared" si="125"/>
        <v/>
      </c>
      <c r="AE248" s="315" t="str">
        <f t="shared" si="126"/>
        <v/>
      </c>
      <c r="AF248" s="311" t="str">
        <f t="shared" si="127"/>
        <v/>
      </c>
      <c r="AG248" s="311" t="str">
        <f t="shared" si="128"/>
        <v/>
      </c>
      <c r="AH248" s="311" t="str">
        <f t="shared" si="129"/>
        <v/>
      </c>
      <c r="AI248" s="316" t="str">
        <f>_xlfn.CONCAT(IF(AV248="","-","B"),IF(BI248="","-","I"),VLOOKUP($B248,GtP!$A:$BB,MATCH("Gs_0-1",GtP!$A$1:$BB$1,0),FALSE))</f>
        <v>---</v>
      </c>
      <c r="AJ248" s="317" t="str">
        <f>_xlfn.CONCAT(IF(AW248="","-","B"),IF(BJ248="","-","I"),VLOOKUP($B248,GtP!$A:$BB,MATCH("Gs_0-1",GtP!$A$1:$BB$1,0),FALSE))</f>
        <v>---</v>
      </c>
      <c r="AK248" s="317" t="str">
        <f>_xlfn.CONCAT(IF(AX248="","-","B"),IF(BK248="","-","I"),VLOOKUP($B248,GtP!$A:$BB,MATCH("Gi/o_0-1",GtP!$A$1:$BB$1,0),FALSE))</f>
        <v>--G</v>
      </c>
      <c r="AL248" s="317" t="str">
        <f>_xlfn.CONCAT(IF(AY248="","-","B"),IF(BL248="","-","I"),VLOOKUP($B248,GtP!$A:$BB,MATCH("Gi/o_0-1",GtP!$A$1:$BB$1,0),FALSE))</f>
        <v>--G</v>
      </c>
      <c r="AM248" s="317" t="str">
        <f>_xlfn.CONCAT(IF(AZ248="","-","B"),IF(BM248="","-","I"),VLOOKUP($B248,GtP!$A:$BB,MATCH("Gi/o_0-1",GtP!$A$1:$BB$1,0),FALSE))</f>
        <v>--G</v>
      </c>
      <c r="AN248" s="317" t="str">
        <f>_xlfn.CONCAT(IF(BA248="","-","B"),IF(BN248="","-","I"),VLOOKUP($B248,GtP!$A:$BB,MATCH("Gi/o_0-1",GtP!$A$1:$BB$1,0),FALSE))</f>
        <v>--G</v>
      </c>
      <c r="AO248" s="317" t="str">
        <f>_xlfn.CONCAT(IF(BB248="","-","B"),IF(BO248="","-","I"),VLOOKUP($B248,GtP!$A:$BB,MATCH("Gi/o_0-1",GtP!$A$1:$BB$1,0),FALSE))</f>
        <v>--G</v>
      </c>
      <c r="AP248" s="317" t="str">
        <f>_xlfn.CONCAT(IF(BC248="","-","B"),IF(BP248="","-","I"),VLOOKUP($B248,GtP!$A:$BB,MATCH("Gq/11_0-1",GtP!$A$1:$BB$1,0),FALSE))</f>
        <v>---</v>
      </c>
      <c r="AQ248" s="317" t="str">
        <f>_xlfn.CONCAT(IF(BD248="","-","B"),IF(BQ248="","-","I"),VLOOKUP($B248,GtP!$A:$BB,MATCH("Gq/11_0-1",GtP!$A$1:$BB$1,0),FALSE))</f>
        <v>---</v>
      </c>
      <c r="AR248" s="317" t="str">
        <f>_xlfn.CONCAT(IF(BE248="","-","B"),IF(BR248="","-","I"),VLOOKUP($B248,GtP!$A:$BB,MATCH("Gq/11_0-1",GtP!$A$1:$BB$1,0),FALSE))</f>
        <v>---</v>
      </c>
      <c r="AS248" s="317" t="str">
        <f>_xlfn.CONCAT(IF(BF248="","-","B"),IF(BS248="","-","I"),VLOOKUP($B248,GtP!$A:$BB,MATCH("Gq/11_0-1",GtP!$A$1:$BB$1,0),FALSE))</f>
        <v>---</v>
      </c>
      <c r="AT248" s="317" t="str">
        <f>_xlfn.CONCAT(IF(BG248="","-","B"),IF(BT248="","-","I"),VLOOKUP($B248,GtP!$A:$BB,MATCH("G12/13_0-1",GtP!$A$1:$BB$1,0),FALSE))</f>
        <v>---</v>
      </c>
      <c r="AU248" s="317" t="str">
        <f>_xlfn.CONCAT(IF(BH248="","-","B"),IF(BU248="","-","I"),VLOOKUP($B248,GtP!$A:$BB,MATCH("G12/13_0-1",GtP!$A$1:$BB$1,0),FALSE))</f>
        <v>---</v>
      </c>
      <c r="AV248" s="319" t="str">
        <f>_xlfn.IFNA(VLOOKUP($B248,'B-LogEmaxOverpEC50'!$A:$AL,MATCH(AV$1,'B-LogEmaxOverpEC50'!$A$1:$AL$1,0),FALSE),"")</f>
        <v/>
      </c>
      <c r="AX248" s="321" t="str">
        <f>_xlfn.IFNA(VLOOKUP($B248,'B-LogEmaxOverpEC50'!$A:$AL,MATCH(AX$1,'B-LogEmaxOverpEC50'!$A$1:$AL$1,0),FALSE),"")</f>
        <v/>
      </c>
      <c r="AY248" s="321" t="str">
        <f>_xlfn.IFNA(VLOOKUP($B248,'B-LogEmaxOverpEC50'!$A:$AL,MATCH(AY$1,'B-LogEmaxOverpEC50'!$A$1:$AL$1,0),FALSE),"")</f>
        <v/>
      </c>
      <c r="AZ248" s="321" t="str">
        <f>_xlfn.IFNA(VLOOKUP($B248,'B-LogEmaxOverpEC50'!$A:$AL,MATCH(AZ$1,'B-LogEmaxOverpEC50'!$A$1:$AL$1,0),FALSE),"")</f>
        <v/>
      </c>
      <c r="BA248" s="321" t="str">
        <f>_xlfn.IFNA(VLOOKUP($B248,'B-LogEmaxOverpEC50'!$A:$AL,MATCH(BA$1,'B-LogEmaxOverpEC50'!$A$1:$AL$1,0),FALSE),"")</f>
        <v/>
      </c>
      <c r="BB248" s="321" t="str">
        <f>_xlfn.IFNA(VLOOKUP($B248,'B-LogEmaxOverpEC50'!$A:$AL,MATCH(BB$1,'B-LogEmaxOverpEC50'!$A$1:$AL$1,0),FALSE),"")</f>
        <v/>
      </c>
      <c r="BC248" s="321" t="str">
        <f>_xlfn.IFNA(VLOOKUP($B248,'B-LogEmaxOverpEC50'!$A:$AL,MATCH(BC$1,'B-LogEmaxOverpEC50'!$A$1:$AL$1,0),FALSE),"")</f>
        <v/>
      </c>
      <c r="BD248" s="321" t="str">
        <f>_xlfn.IFNA(VLOOKUP($B248,'B-LogEmaxOverpEC50'!$A:$AL,MATCH(BD$1,'B-LogEmaxOverpEC50'!$A$1:$AL$1,0),FALSE),"")</f>
        <v/>
      </c>
      <c r="BE248" s="321" t="str">
        <f>_xlfn.IFNA(VLOOKUP($B248,'B-LogEmaxOverpEC50'!$A:$AL,MATCH(BE$1,'B-LogEmaxOverpEC50'!$A$1:$AL$1,0),FALSE),"")</f>
        <v/>
      </c>
      <c r="BF248" s="321" t="str">
        <f>_xlfn.IFNA(VLOOKUP($B248,'B-LogEmaxOverpEC50'!$A:$AL,MATCH(BF$1,'B-LogEmaxOverpEC50'!$A$1:$AL$1,0),FALSE),"")</f>
        <v/>
      </c>
      <c r="BG248" s="321" t="str">
        <f>_xlfn.IFNA(VLOOKUP($B248,'B-LogEmaxOverpEC50'!$A:$AL,MATCH(BG$1,'B-LogEmaxOverpEC50'!$A$1:$AL$1,0),FALSE),"")</f>
        <v/>
      </c>
      <c r="BH248" s="321" t="str">
        <f>_xlfn.IFNA(VLOOKUP($B248,'B-LogEmaxOverpEC50'!$A:$AL,MATCH(BH$1,'B-LogEmaxOverpEC50'!$A$1:$AL$1,0),FALSE),"")</f>
        <v/>
      </c>
      <c r="BI248" s="322" t="str">
        <f>_xlfn.IFNA(VLOOKUP($B248,'I-LogEmaxOverpEC50'!$A:$AR,MATCH(BI$1,'I-LogEmaxOverpEC50'!$A$1:$AR$1,0),FALSE),"")</f>
        <v/>
      </c>
      <c r="BJ248" s="320" t="str">
        <f>_xlfn.IFNA(VLOOKUP($B248,'I-LogEmaxOverpEC50'!$A:$AR,MATCH(BJ$1,'I-LogEmaxOverpEC50'!$A$1:$AR$1,0),FALSE),"")</f>
        <v/>
      </c>
      <c r="BK248" s="320" t="str">
        <f>_xlfn.IFNA(VLOOKUP($B248,'I-LogEmaxOverpEC50'!$A:$AR,MATCH(BK$1,'I-LogEmaxOverpEC50'!$A$1:$AR$1,0),FALSE),"")</f>
        <v/>
      </c>
      <c r="BL248" s="320" t="str">
        <f>_xlfn.IFNA(VLOOKUP($B248,'I-LogEmaxOverpEC50'!$A:$AR,MATCH(BL$1,'I-LogEmaxOverpEC50'!$A$1:$AR$1,0),FALSE),"")</f>
        <v/>
      </c>
      <c r="BM248" s="320" t="str">
        <f>_xlfn.IFNA(VLOOKUP($B248,'I-LogEmaxOverpEC50'!$A:$AR,MATCH(BM$1,'I-LogEmaxOverpEC50'!$A$1:$AR$1,0),FALSE),"")</f>
        <v/>
      </c>
      <c r="BN248" s="320" t="str">
        <f>_xlfn.IFNA(VLOOKUP($B248,'I-LogEmaxOverpEC50'!$A:$AR,MATCH(BN$1,'I-LogEmaxOverpEC50'!$A$1:$AR$1,0),FALSE),"")</f>
        <v/>
      </c>
      <c r="BO248" s="320" t="str">
        <f>_xlfn.IFNA(VLOOKUP($B248,'I-LogEmaxOverpEC50'!$A:$AR,MATCH(BO$1,'I-LogEmaxOverpEC50'!$A$1:$AR$1,0),FALSE),"")</f>
        <v/>
      </c>
      <c r="BP248" s="320" t="str">
        <f>_xlfn.IFNA(VLOOKUP($B248,'I-LogEmaxOverpEC50'!$A:$AR,MATCH(BP$1,'I-LogEmaxOverpEC50'!$A$1:$AR$1,0),FALSE),"")</f>
        <v/>
      </c>
      <c r="BQ248" s="320" t="str">
        <f>_xlfn.IFNA(VLOOKUP($B248,'I-LogEmaxOverpEC50'!$A:$AR,MATCH(BQ$1,'I-LogEmaxOverpEC50'!$A$1:$AR$1,0),FALSE),"")</f>
        <v/>
      </c>
      <c r="BR248" s="320" t="str">
        <f>_xlfn.IFNA(VLOOKUP($B248,'I-LogEmaxOverpEC50'!$A:$AR,MATCH(BR$1,'I-LogEmaxOverpEC50'!$A$1:$AR$1,0),FALSE),"")</f>
        <v/>
      </c>
      <c r="BS248" s="320" t="str">
        <f>_xlfn.IFNA(VLOOKUP($B248,'I-LogEmaxOverpEC50'!$A:$AR,MATCH(BS$1,'I-LogEmaxOverpEC50'!$A$1:$AR$1,0),FALSE),"")</f>
        <v/>
      </c>
      <c r="BT248" s="320" t="str">
        <f>_xlfn.IFNA(VLOOKUP($B248,'I-LogEmaxOverpEC50'!$A:$AR,MATCH(BT$1,'I-LogEmaxOverpEC50'!$A$1:$AR$1,0),FALSE),"")</f>
        <v/>
      </c>
      <c r="BU248" s="320" t="str">
        <f>_xlfn.IFNA(VLOOKUP($B248,'I-LogEmaxOverpEC50'!$A:$AR,MATCH(BU$1,'I-LogEmaxOverpEC50'!$A$1:$AR$1,0),FALSE),"")</f>
        <v/>
      </c>
      <c r="BV248" s="114" t="str" cm="1">
        <f t="array" ref="BV248">_xlfn.IFS(AND($C248="A",_xlfn.CONCAT(F248:G248)&lt;&gt;"",$A248=1),"x",AND($C248="A",_xlfn.CONCAT(F248:G248)="",$A248=1),"-",$A$1&lt;&gt;"","")</f>
        <v/>
      </c>
      <c r="BW248" s="113" t="str" cm="1">
        <f t="array" ref="BW248">_xlfn.IFS(AND($C248="A",_xlfn.CONCAT(H248:L248)&lt;&gt;"",$A248=1),"x",AND($C248="A",_xlfn.CONCAT(H248:L248)="",$A248=1),"-",$A$1&lt;&gt;"","")</f>
        <v/>
      </c>
      <c r="BX248" s="113" t="str" cm="1">
        <f t="array" ref="BX248">_xlfn.IFS(AND($C248="A",_xlfn.CONCAT(M248:P248)&lt;&gt;"",$A248=1),"x",AND($C248="A",_xlfn.CONCAT(M248:P248)="",$A248=1),"-",$A$1&lt;&gt;"","")</f>
        <v/>
      </c>
      <c r="BY248" s="113" t="str" cm="1">
        <f t="array" ref="BY248">_xlfn.IFS(AND($C248="A",_xlfn.CONCAT(Q248:R248)&lt;&gt;"",$A248=1),"x",AND($C248="A",_xlfn.CONCAT(Q248:R248)="",$A248=1),"-",$A$1&lt;&gt;"","")</f>
        <v/>
      </c>
      <c r="BZ248" s="121" t="str">
        <f t="shared" si="130"/>
        <v/>
      </c>
      <c r="CA248" s="120" t="str">
        <f t="shared" si="131"/>
        <v/>
      </c>
      <c r="CB248" s="120" t="str">
        <f t="shared" si="132"/>
        <v/>
      </c>
      <c r="CC248" s="120" t="str">
        <f t="shared" si="133"/>
        <v/>
      </c>
      <c r="CD248" s="121" t="str">
        <f t="shared" si="134"/>
        <v/>
      </c>
      <c r="CE248" s="120" t="str">
        <f t="shared" si="135"/>
        <v/>
      </c>
      <c r="CF248" s="120" t="str">
        <f t="shared" si="136"/>
        <v/>
      </c>
      <c r="CG248" s="120" t="str">
        <f t="shared" si="137"/>
        <v/>
      </c>
      <c r="CH248" s="120" t="str">
        <f t="shared" si="138"/>
        <v/>
      </c>
      <c r="CI248" s="120" t="str">
        <f t="shared" si="139"/>
        <v/>
      </c>
    </row>
    <row r="249" spans="1:87" x14ac:dyDescent="0.2">
      <c r="A249" s="311" t="e" cm="1">
        <f t="array" ref="A249">_xlfn.IFS(SUM(F249:R249)&gt;0,1,Z249&gt;0,2,TRUE,3)</f>
        <v>#N/A</v>
      </c>
      <c r="B249" s="311" t="s">
        <v>1623</v>
      </c>
      <c r="C249" s="311" t="str">
        <f>_xlfn.XLOOKUP(B249,RecNamesAll!A:A,RecNamesAll!E:E)</f>
        <v>F</v>
      </c>
      <c r="D249" s="311" t="str">
        <f>_xlfn.XLOOKUP(B249,RecNamesAll!A:A,RecNamesAll!C:C)</f>
        <v>SMO</v>
      </c>
      <c r="F249" s="312" t="e">
        <f t="shared" si="105"/>
        <v>#N/A</v>
      </c>
      <c r="G249" s="313" t="e">
        <f t="shared" si="106"/>
        <v>#N/A</v>
      </c>
      <c r="H249" s="312" t="e">
        <f t="shared" si="107"/>
        <v>#N/A</v>
      </c>
      <c r="I249" s="313" t="e">
        <f t="shared" si="108"/>
        <v>#N/A</v>
      </c>
      <c r="J249" s="313" t="e">
        <f t="shared" si="109"/>
        <v>#N/A</v>
      </c>
      <c r="K249" s="313" t="e">
        <f t="shared" si="110"/>
        <v>#N/A</v>
      </c>
      <c r="L249" s="313" t="e">
        <f t="shared" si="111"/>
        <v>#N/A</v>
      </c>
      <c r="M249" s="312" t="e">
        <f t="shared" si="112"/>
        <v>#N/A</v>
      </c>
      <c r="N249" s="313" t="e">
        <f t="shared" si="113"/>
        <v>#N/A</v>
      </c>
      <c r="O249" s="313" t="e">
        <f t="shared" si="114"/>
        <v>#N/A</v>
      </c>
      <c r="P249" s="313" t="e">
        <f t="shared" si="115"/>
        <v>#N/A</v>
      </c>
      <c r="Q249" s="312" t="e">
        <f t="shared" si="116"/>
        <v>#N/A</v>
      </c>
      <c r="R249" s="313" t="e">
        <f t="shared" si="117"/>
        <v>#N/A</v>
      </c>
      <c r="S249" s="314" t="str">
        <f t="shared" si="118"/>
        <v/>
      </c>
      <c r="T249" s="315" t="str">
        <f t="shared" si="119"/>
        <v>F</v>
      </c>
      <c r="U249" s="311" t="str">
        <f t="shared" si="120"/>
        <v>SMO</v>
      </c>
      <c r="V249" s="316" t="e">
        <f>IF(VLOOKUP($B249,GtP!$A:$AA,MATCH("Gs_0-2",GtP!$A$1:$AA$1,0),FALSE)=0,"",VLOOKUP($B249,GtP!$A:$AA,MATCH("Gs_0-2",GtP!$A$1:$AA$1,0),FALSE))</f>
        <v>#N/A</v>
      </c>
      <c r="W249" s="317" t="e">
        <f>IF(VLOOKUP($B249,GtP!$A:$AA,MATCH("Gi/o_0-2",GtP!$A$1:$AA$1,0),FALSE)=0,"",VLOOKUP($B249,GtP!$A:$AA,MATCH("Gi/o_0-2",GtP!$A$1:$AA$1,0),FALSE))</f>
        <v>#N/A</v>
      </c>
      <c r="X249" s="317" t="e">
        <f>IF(VLOOKUP($B249,GtP!$A:$AA,MATCH("Gq/11_0-2",GtP!$A$1:$AA$1,0),FALSE)=0,"",VLOOKUP($B249,GtP!$A:$AA,MATCH("Gq/11_0-2",GtP!$A$1:$AA$1,0),FALSE))</f>
        <v>#N/A</v>
      </c>
      <c r="Y249" s="317" t="e">
        <f>IF(VLOOKUP($B249,GtP!$A:$AA,MATCH("G12/13_0-2",GtP!$A$1:$AA$1,0),FALSE)=0,"",VLOOKUP($B249,GtP!$A:$AA,MATCH("G12/13_0-2",GtP!$A$1:$AA$1,0),FALSE))</f>
        <v>#N/A</v>
      </c>
      <c r="Z249" s="318" t="e">
        <f t="shared" si="121"/>
        <v>#N/A</v>
      </c>
      <c r="AA249" s="317" t="e">
        <f t="shared" si="122"/>
        <v>#N/A</v>
      </c>
      <c r="AB249" s="317" t="e">
        <f t="shared" si="123"/>
        <v>#N/A</v>
      </c>
      <c r="AC249" s="317" t="e">
        <f t="shared" si="124"/>
        <v>#N/A</v>
      </c>
      <c r="AD249" s="317" t="e">
        <f t="shared" si="125"/>
        <v>#N/A</v>
      </c>
      <c r="AE249" s="315" t="str">
        <f t="shared" si="126"/>
        <v/>
      </c>
      <c r="AF249" s="311" t="str">
        <f t="shared" si="127"/>
        <v/>
      </c>
      <c r="AG249" s="311" t="str">
        <f t="shared" si="128"/>
        <v/>
      </c>
      <c r="AH249" s="311" t="str">
        <f t="shared" si="129"/>
        <v/>
      </c>
      <c r="AI249" s="316" t="e">
        <f>_xlfn.CONCAT(IF(AV249="","-","B"),IF(BI249="","-","I"),VLOOKUP($B249,GtP!$A:$BB,MATCH("Gs_0-1",GtP!$A$1:$BB$1,0),FALSE))</f>
        <v>#N/A</v>
      </c>
      <c r="AJ249" s="317" t="e">
        <f>_xlfn.CONCAT(IF(AW249="","-","B"),IF(BJ249="","-","I"),VLOOKUP($B249,GtP!$A:$BB,MATCH("Gs_0-1",GtP!$A$1:$BB$1,0),FALSE))</f>
        <v>#N/A</v>
      </c>
      <c r="AK249" s="317" t="e">
        <f>_xlfn.CONCAT(IF(AX249="","-","B"),IF(BK249="","-","I"),VLOOKUP($B249,GtP!$A:$BB,MATCH("Gi/o_0-1",GtP!$A$1:$BB$1,0),FALSE))</f>
        <v>#N/A</v>
      </c>
      <c r="AL249" s="317" t="e">
        <f>_xlfn.CONCAT(IF(AY249="","-","B"),IF(BL249="","-","I"),VLOOKUP($B249,GtP!$A:$BB,MATCH("Gi/o_0-1",GtP!$A$1:$BB$1,0),FALSE))</f>
        <v>#N/A</v>
      </c>
      <c r="AM249" s="317" t="e">
        <f>_xlfn.CONCAT(IF(AZ249="","-","B"),IF(BM249="","-","I"),VLOOKUP($B249,GtP!$A:$BB,MATCH("Gi/o_0-1",GtP!$A$1:$BB$1,0),FALSE))</f>
        <v>#N/A</v>
      </c>
      <c r="AN249" s="317" t="e">
        <f>_xlfn.CONCAT(IF(BA249="","-","B"),IF(BN249="","-","I"),VLOOKUP($B249,GtP!$A:$BB,MATCH("Gi/o_0-1",GtP!$A$1:$BB$1,0),FALSE))</f>
        <v>#N/A</v>
      </c>
      <c r="AO249" s="317" t="e">
        <f>_xlfn.CONCAT(IF(BB249="","-","B"),IF(BO249="","-","I"),VLOOKUP($B249,GtP!$A:$BB,MATCH("Gi/o_0-1",GtP!$A$1:$BB$1,0),FALSE))</f>
        <v>#N/A</v>
      </c>
      <c r="AP249" s="317" t="e">
        <f>_xlfn.CONCAT(IF(BC249="","-","B"),IF(BP249="","-","I"),VLOOKUP($B249,GtP!$A:$BB,MATCH("Gq/11_0-1",GtP!$A$1:$BB$1,0),FALSE))</f>
        <v>#N/A</v>
      </c>
      <c r="AQ249" s="317" t="e">
        <f>_xlfn.CONCAT(IF(BD249="","-","B"),IF(BQ249="","-","I"),VLOOKUP($B249,GtP!$A:$BB,MATCH("Gq/11_0-1",GtP!$A$1:$BB$1,0),FALSE))</f>
        <v>#N/A</v>
      </c>
      <c r="AR249" s="317" t="e">
        <f>_xlfn.CONCAT(IF(BE249="","-","B"),IF(BR249="","-","I"),VLOOKUP($B249,GtP!$A:$BB,MATCH("Gq/11_0-1",GtP!$A$1:$BB$1,0),FALSE))</f>
        <v>#N/A</v>
      </c>
      <c r="AS249" s="317" t="e">
        <f>_xlfn.CONCAT(IF(BF249="","-","B"),IF(BS249="","-","I"),VLOOKUP($B249,GtP!$A:$BB,MATCH("Gq/11_0-1",GtP!$A$1:$BB$1,0),FALSE))</f>
        <v>#N/A</v>
      </c>
      <c r="AT249" s="317" t="e">
        <f>_xlfn.CONCAT(IF(BG249="","-","B"),IF(BT249="","-","I"),VLOOKUP($B249,GtP!$A:$BB,MATCH("G12/13_0-1",GtP!$A$1:$BB$1,0),FALSE))</f>
        <v>#N/A</v>
      </c>
      <c r="AU249" s="317" t="e">
        <f>_xlfn.CONCAT(IF(BH249="","-","B"),IF(BU249="","-","I"),VLOOKUP($B249,GtP!$A:$BB,MATCH("G12/13_0-1",GtP!$A$1:$BB$1,0),FALSE))</f>
        <v>#N/A</v>
      </c>
      <c r="AV249" s="319" t="str">
        <f>_xlfn.IFNA(VLOOKUP($B249,'B-LogEmaxOverpEC50'!$A:$AL,MATCH(AV$1,'B-LogEmaxOverpEC50'!$A$1:$AL$1,0),FALSE),"")</f>
        <v/>
      </c>
      <c r="AX249" s="321" t="str">
        <f>_xlfn.IFNA(VLOOKUP($B249,'B-LogEmaxOverpEC50'!$A:$AL,MATCH(AX$1,'B-LogEmaxOverpEC50'!$A$1:$AL$1,0),FALSE),"")</f>
        <v/>
      </c>
      <c r="AY249" s="321" t="str">
        <f>_xlfn.IFNA(VLOOKUP($B249,'B-LogEmaxOverpEC50'!$A:$AL,MATCH(AY$1,'B-LogEmaxOverpEC50'!$A$1:$AL$1,0),FALSE),"")</f>
        <v/>
      </c>
      <c r="AZ249" s="321" t="str">
        <f>_xlfn.IFNA(VLOOKUP($B249,'B-LogEmaxOverpEC50'!$A:$AL,MATCH(AZ$1,'B-LogEmaxOverpEC50'!$A$1:$AL$1,0),FALSE),"")</f>
        <v/>
      </c>
      <c r="BA249" s="321" t="str">
        <f>_xlfn.IFNA(VLOOKUP($B249,'B-LogEmaxOverpEC50'!$A:$AL,MATCH(BA$1,'B-LogEmaxOverpEC50'!$A$1:$AL$1,0),FALSE),"")</f>
        <v/>
      </c>
      <c r="BB249" s="321" t="str">
        <f>_xlfn.IFNA(VLOOKUP($B249,'B-LogEmaxOverpEC50'!$A:$AL,MATCH(BB$1,'B-LogEmaxOverpEC50'!$A$1:$AL$1,0),FALSE),"")</f>
        <v/>
      </c>
      <c r="BC249" s="321" t="str">
        <f>_xlfn.IFNA(VLOOKUP($B249,'B-LogEmaxOverpEC50'!$A:$AL,MATCH(BC$1,'B-LogEmaxOverpEC50'!$A$1:$AL$1,0),FALSE),"")</f>
        <v/>
      </c>
      <c r="BD249" s="321" t="str">
        <f>_xlfn.IFNA(VLOOKUP($B249,'B-LogEmaxOverpEC50'!$A:$AL,MATCH(BD$1,'B-LogEmaxOverpEC50'!$A$1:$AL$1,0),FALSE),"")</f>
        <v/>
      </c>
      <c r="BE249" s="321" t="str">
        <f>_xlfn.IFNA(VLOOKUP($B249,'B-LogEmaxOverpEC50'!$A:$AL,MATCH(BE$1,'B-LogEmaxOverpEC50'!$A$1:$AL$1,0),FALSE),"")</f>
        <v/>
      </c>
      <c r="BF249" s="321" t="str">
        <f>_xlfn.IFNA(VLOOKUP($B249,'B-LogEmaxOverpEC50'!$A:$AL,MATCH(BF$1,'B-LogEmaxOverpEC50'!$A$1:$AL$1,0),FALSE),"")</f>
        <v/>
      </c>
      <c r="BG249" s="321" t="str">
        <f>_xlfn.IFNA(VLOOKUP($B249,'B-LogEmaxOverpEC50'!$A:$AL,MATCH(BG$1,'B-LogEmaxOverpEC50'!$A$1:$AL$1,0),FALSE),"")</f>
        <v/>
      </c>
      <c r="BH249" s="321" t="str">
        <f>_xlfn.IFNA(VLOOKUP($B249,'B-LogEmaxOverpEC50'!$A:$AL,MATCH(BH$1,'B-LogEmaxOverpEC50'!$A$1:$AL$1,0),FALSE),"")</f>
        <v/>
      </c>
      <c r="BI249" s="322" t="str">
        <f>_xlfn.IFNA(VLOOKUP($B249,'I-LogEmaxOverpEC50'!$A:$AR,MATCH(BI$1,'I-LogEmaxOverpEC50'!$A$1:$AR$1,0),FALSE),"")</f>
        <v/>
      </c>
      <c r="BJ249" s="320" t="str">
        <f>_xlfn.IFNA(VLOOKUP($B249,'I-LogEmaxOverpEC50'!$A:$AR,MATCH(BJ$1,'I-LogEmaxOverpEC50'!$A$1:$AR$1,0),FALSE),"")</f>
        <v/>
      </c>
      <c r="BK249" s="320" t="str">
        <f>_xlfn.IFNA(VLOOKUP($B249,'I-LogEmaxOverpEC50'!$A:$AR,MATCH(BK$1,'I-LogEmaxOverpEC50'!$A$1:$AR$1,0),FALSE),"")</f>
        <v/>
      </c>
      <c r="BL249" s="320" t="str">
        <f>_xlfn.IFNA(VLOOKUP($B249,'I-LogEmaxOverpEC50'!$A:$AR,MATCH(BL$1,'I-LogEmaxOverpEC50'!$A$1:$AR$1,0),FALSE),"")</f>
        <v/>
      </c>
      <c r="BM249" s="320" t="str">
        <f>_xlfn.IFNA(VLOOKUP($B249,'I-LogEmaxOverpEC50'!$A:$AR,MATCH(BM$1,'I-LogEmaxOverpEC50'!$A$1:$AR$1,0),FALSE),"")</f>
        <v/>
      </c>
      <c r="BN249" s="320" t="str">
        <f>_xlfn.IFNA(VLOOKUP($B249,'I-LogEmaxOverpEC50'!$A:$AR,MATCH(BN$1,'I-LogEmaxOverpEC50'!$A$1:$AR$1,0),FALSE),"")</f>
        <v/>
      </c>
      <c r="BO249" s="320" t="str">
        <f>_xlfn.IFNA(VLOOKUP($B249,'I-LogEmaxOverpEC50'!$A:$AR,MATCH(BO$1,'I-LogEmaxOverpEC50'!$A$1:$AR$1,0),FALSE),"")</f>
        <v/>
      </c>
      <c r="BP249" s="320" t="str">
        <f>_xlfn.IFNA(VLOOKUP($B249,'I-LogEmaxOverpEC50'!$A:$AR,MATCH(BP$1,'I-LogEmaxOverpEC50'!$A$1:$AR$1,0),FALSE),"")</f>
        <v/>
      </c>
      <c r="BQ249" s="320" t="str">
        <f>_xlfn.IFNA(VLOOKUP($B249,'I-LogEmaxOverpEC50'!$A:$AR,MATCH(BQ$1,'I-LogEmaxOverpEC50'!$A$1:$AR$1,0),FALSE),"")</f>
        <v/>
      </c>
      <c r="BR249" s="320" t="str">
        <f>_xlfn.IFNA(VLOOKUP($B249,'I-LogEmaxOverpEC50'!$A:$AR,MATCH(BR$1,'I-LogEmaxOverpEC50'!$A$1:$AR$1,0),FALSE),"")</f>
        <v/>
      </c>
      <c r="BS249" s="320" t="str">
        <f>_xlfn.IFNA(VLOOKUP($B249,'I-LogEmaxOverpEC50'!$A:$AR,MATCH(BS$1,'I-LogEmaxOverpEC50'!$A$1:$AR$1,0),FALSE),"")</f>
        <v/>
      </c>
      <c r="BT249" s="320" t="str">
        <f>_xlfn.IFNA(VLOOKUP($B249,'I-LogEmaxOverpEC50'!$A:$AR,MATCH(BT$1,'I-LogEmaxOverpEC50'!$A$1:$AR$1,0),FALSE),"")</f>
        <v/>
      </c>
      <c r="BU249" s="320" t="str">
        <f>_xlfn.IFNA(VLOOKUP($B249,'I-LogEmaxOverpEC50'!$A:$AR,MATCH(BU$1,'I-LogEmaxOverpEC50'!$A$1:$AR$1,0),FALSE),"")</f>
        <v/>
      </c>
      <c r="BV249" s="114" t="e" cm="1">
        <f t="array" ref="BV249">_xlfn.IFS(AND($C249="A",_xlfn.CONCAT(F249:G249)&lt;&gt;"",$A249=1),"x",AND($C249="A",_xlfn.CONCAT(F249:G249)="",$A249=1),"-",$A$1&lt;&gt;"","")</f>
        <v>#N/A</v>
      </c>
      <c r="BW249" s="113" t="e" cm="1">
        <f t="array" ref="BW249">_xlfn.IFS(AND($C249="A",_xlfn.CONCAT(H249:L249)&lt;&gt;"",$A249=1),"x",AND($C249="A",_xlfn.CONCAT(H249:L249)="",$A249=1),"-",$A$1&lt;&gt;"","")</f>
        <v>#N/A</v>
      </c>
      <c r="BX249" s="113" t="e" cm="1">
        <f t="array" ref="BX249">_xlfn.IFS(AND($C249="A",_xlfn.CONCAT(M249:P249)&lt;&gt;"",$A249=1),"x",AND($C249="A",_xlfn.CONCAT(M249:P249)="",$A249=1),"-",$A$1&lt;&gt;"","")</f>
        <v>#N/A</v>
      </c>
      <c r="BY249" s="113" t="e" cm="1">
        <f t="array" ref="BY249">_xlfn.IFS(AND($C249="A",_xlfn.CONCAT(Q249:R249)&lt;&gt;"",$A249=1),"x",AND($C249="A",_xlfn.CONCAT(Q249:R249)="",$A249=1),"-",$A$1&lt;&gt;"","")</f>
        <v>#N/A</v>
      </c>
      <c r="BZ249" s="121" t="e">
        <f t="shared" si="130"/>
        <v>#N/A</v>
      </c>
      <c r="CA249" s="120" t="e">
        <f t="shared" si="131"/>
        <v>#N/A</v>
      </c>
      <c r="CB249" s="120" t="e">
        <f t="shared" si="132"/>
        <v>#N/A</v>
      </c>
      <c r="CC249" s="120" t="e">
        <f t="shared" si="133"/>
        <v>#N/A</v>
      </c>
      <c r="CD249" s="121" t="str">
        <f t="shared" si="134"/>
        <v/>
      </c>
      <c r="CE249" s="120" t="e">
        <f t="shared" si="135"/>
        <v>#N/A</v>
      </c>
      <c r="CF249" s="120" t="e">
        <f t="shared" si="136"/>
        <v>#N/A</v>
      </c>
      <c r="CG249" s="120" t="e">
        <f t="shared" si="137"/>
        <v>#N/A</v>
      </c>
      <c r="CH249" s="120" t="e">
        <f t="shared" si="138"/>
        <v>#N/A</v>
      </c>
      <c r="CI249" s="120" t="e">
        <f t="shared" si="139"/>
        <v>#N/A</v>
      </c>
    </row>
    <row r="250" spans="1:87" x14ac:dyDescent="0.2">
      <c r="A250" s="311" cm="1">
        <f t="array" ref="A250">_xlfn.IFS(SUM(F250:R250)&gt;0,1,Z250&gt;0,2,TRUE,3)</f>
        <v>2</v>
      </c>
      <c r="B250" s="311" t="s">
        <v>1648</v>
      </c>
      <c r="C250" s="311" t="str">
        <f>_xlfn.XLOOKUP(B250,RecNamesAll!A:A,RecNamesAll!E:E)</f>
        <v>F</v>
      </c>
      <c r="D250" s="311" t="str">
        <f>_xlfn.XLOOKUP(B250,RecNamesAll!A:A,RecNamesAll!C:C)</f>
        <v>FZD4</v>
      </c>
      <c r="F250" s="312" t="str">
        <f t="shared" si="105"/>
        <v/>
      </c>
      <c r="G250" s="313" t="str">
        <f t="shared" si="106"/>
        <v/>
      </c>
      <c r="H250" s="312" t="str">
        <f t="shared" si="107"/>
        <v/>
      </c>
      <c r="I250" s="313" t="str">
        <f t="shared" si="108"/>
        <v/>
      </c>
      <c r="J250" s="313" t="str">
        <f t="shared" si="109"/>
        <v/>
      </c>
      <c r="K250" s="313" t="str">
        <f t="shared" si="110"/>
        <v/>
      </c>
      <c r="L250" s="313" t="str">
        <f t="shared" si="111"/>
        <v/>
      </c>
      <c r="M250" s="312" t="str">
        <f t="shared" si="112"/>
        <v/>
      </c>
      <c r="N250" s="313" t="str">
        <f t="shared" si="113"/>
        <v/>
      </c>
      <c r="O250" s="313" t="str">
        <f t="shared" si="114"/>
        <v/>
      </c>
      <c r="P250" s="313" t="str">
        <f t="shared" si="115"/>
        <v/>
      </c>
      <c r="Q250" s="312" t="str">
        <f t="shared" si="116"/>
        <v/>
      </c>
      <c r="R250" s="313" t="str">
        <f t="shared" si="117"/>
        <v/>
      </c>
      <c r="S250" s="314" t="str">
        <f t="shared" si="118"/>
        <v/>
      </c>
      <c r="T250" s="315" t="str">
        <f t="shared" si="119"/>
        <v>F</v>
      </c>
      <c r="U250" s="311" t="str">
        <f t="shared" si="120"/>
        <v>FZD4</v>
      </c>
      <c r="V250" s="316" t="str">
        <f>IF(VLOOKUP($B250,GtP!$A:$AA,MATCH("Gs_0-2",GtP!$A$1:$AA$1,0),FALSE)=0,"",VLOOKUP($B250,GtP!$A:$AA,MATCH("Gs_0-2",GtP!$A$1:$AA$1,0),FALSE))</f>
        <v/>
      </c>
      <c r="W250" s="317" t="str">
        <f>IF(VLOOKUP($B250,GtP!$A:$AA,MATCH("Gi/o_0-2",GtP!$A$1:$AA$1,0),FALSE)=0,"",VLOOKUP($B250,GtP!$A:$AA,MATCH("Gi/o_0-2",GtP!$A$1:$AA$1,0),FALSE))</f>
        <v/>
      </c>
      <c r="X250" s="317" t="str">
        <f>IF(VLOOKUP($B250,GtP!$A:$AA,MATCH("Gq/11_0-2",GtP!$A$1:$AA$1,0),FALSE)=0,"",VLOOKUP($B250,GtP!$A:$AA,MATCH("Gq/11_0-2",GtP!$A$1:$AA$1,0),FALSE))</f>
        <v/>
      </c>
      <c r="Y250" s="317">
        <f>IF(VLOOKUP($B250,GtP!$A:$AA,MATCH("G12/13_0-2",GtP!$A$1:$AA$1,0),FALSE)=0,"",VLOOKUP($B250,GtP!$A:$AA,MATCH("G12/13_0-2",GtP!$A$1:$AA$1,0),FALSE))</f>
        <v>1</v>
      </c>
      <c r="Z250" s="318">
        <f t="shared" si="121"/>
        <v>1</v>
      </c>
      <c r="AA250" s="317" t="str">
        <f t="shared" si="122"/>
        <v/>
      </c>
      <c r="AB250" s="317" t="str">
        <f t="shared" si="123"/>
        <v/>
      </c>
      <c r="AC250" s="317" t="str">
        <f t="shared" si="124"/>
        <v/>
      </c>
      <c r="AD250" s="317">
        <f t="shared" si="125"/>
        <v>1</v>
      </c>
      <c r="AE250" s="315" t="str">
        <f t="shared" si="126"/>
        <v/>
      </c>
      <c r="AF250" s="311" t="str">
        <f t="shared" si="127"/>
        <v/>
      </c>
      <c r="AG250" s="311" t="str">
        <f t="shared" si="128"/>
        <v/>
      </c>
      <c r="AH250" s="311" t="str">
        <f t="shared" si="129"/>
        <v/>
      </c>
      <c r="AI250" s="316" t="str">
        <f>_xlfn.CONCAT(IF(AV250="","-","B"),IF(BI250="","-","I"),VLOOKUP($B250,GtP!$A:$BB,MATCH("Gs_0-1",GtP!$A$1:$BB$1,0),FALSE))</f>
        <v>---</v>
      </c>
      <c r="AJ250" s="317" t="str">
        <f>_xlfn.CONCAT(IF(AW250="","-","B"),IF(BJ250="","-","I"),VLOOKUP($B250,GtP!$A:$BB,MATCH("Gs_0-1",GtP!$A$1:$BB$1,0),FALSE))</f>
        <v>---</v>
      </c>
      <c r="AK250" s="317" t="str">
        <f>_xlfn.CONCAT(IF(AX250="","-","B"),IF(BK250="","-","I"),VLOOKUP($B250,GtP!$A:$BB,MATCH("Gi/o_0-1",GtP!$A$1:$BB$1,0),FALSE))</f>
        <v>---</v>
      </c>
      <c r="AL250" s="317" t="str">
        <f>_xlfn.CONCAT(IF(AY250="","-","B"),IF(BL250="","-","I"),VLOOKUP($B250,GtP!$A:$BB,MATCH("Gi/o_0-1",GtP!$A$1:$BB$1,0),FALSE))</f>
        <v>---</v>
      </c>
      <c r="AM250" s="317" t="str">
        <f>_xlfn.CONCAT(IF(AZ250="","-","B"),IF(BM250="","-","I"),VLOOKUP($B250,GtP!$A:$BB,MATCH("Gi/o_0-1",GtP!$A$1:$BB$1,0),FALSE))</f>
        <v>---</v>
      </c>
      <c r="AN250" s="317" t="str">
        <f>_xlfn.CONCAT(IF(BA250="","-","B"),IF(BN250="","-","I"),VLOOKUP($B250,GtP!$A:$BB,MATCH("Gi/o_0-1",GtP!$A$1:$BB$1,0),FALSE))</f>
        <v>---</v>
      </c>
      <c r="AO250" s="317" t="str">
        <f>_xlfn.CONCAT(IF(BB250="","-","B"),IF(BO250="","-","I"),VLOOKUP($B250,GtP!$A:$BB,MATCH("Gi/o_0-1",GtP!$A$1:$BB$1,0),FALSE))</f>
        <v>---</v>
      </c>
      <c r="AP250" s="317" t="str">
        <f>_xlfn.CONCAT(IF(BC250="","-","B"),IF(BP250="","-","I"),VLOOKUP($B250,GtP!$A:$BB,MATCH("Gq/11_0-1",GtP!$A$1:$BB$1,0),FALSE))</f>
        <v>---</v>
      </c>
      <c r="AQ250" s="317" t="str">
        <f>_xlfn.CONCAT(IF(BD250="","-","B"),IF(BQ250="","-","I"),VLOOKUP($B250,GtP!$A:$BB,MATCH("Gq/11_0-1",GtP!$A$1:$BB$1,0),FALSE))</f>
        <v>---</v>
      </c>
      <c r="AR250" s="317" t="str">
        <f>_xlfn.CONCAT(IF(BE250="","-","B"),IF(BR250="","-","I"),VLOOKUP($B250,GtP!$A:$BB,MATCH("Gq/11_0-1",GtP!$A$1:$BB$1,0),FALSE))</f>
        <v>---</v>
      </c>
      <c r="AS250" s="317" t="str">
        <f>_xlfn.CONCAT(IF(BF250="","-","B"),IF(BS250="","-","I"),VLOOKUP($B250,GtP!$A:$BB,MATCH("Gq/11_0-1",GtP!$A$1:$BB$1,0),FALSE))</f>
        <v>---</v>
      </c>
      <c r="AT250" s="317" t="str">
        <f>_xlfn.CONCAT(IF(BG250="","-","B"),IF(BT250="","-","I"),VLOOKUP($B250,GtP!$A:$BB,MATCH("G12/13_0-1",GtP!$A$1:$BB$1,0),FALSE))</f>
        <v>--G</v>
      </c>
      <c r="AU250" s="317" t="str">
        <f>_xlfn.CONCAT(IF(BH250="","-","B"),IF(BU250="","-","I"),VLOOKUP($B250,GtP!$A:$BB,MATCH("G12/13_0-1",GtP!$A$1:$BB$1,0),FALSE))</f>
        <v>--G</v>
      </c>
      <c r="AV250" s="319" t="str">
        <f>_xlfn.IFNA(VLOOKUP($B250,'B-LogEmaxOverpEC50'!$A:$AL,MATCH(AV$1,'B-LogEmaxOverpEC50'!$A$1:$AL$1,0),FALSE),"")</f>
        <v/>
      </c>
      <c r="AX250" s="321" t="str">
        <f>_xlfn.IFNA(VLOOKUP($B250,'B-LogEmaxOverpEC50'!$A:$AL,MATCH(AX$1,'B-LogEmaxOverpEC50'!$A$1:$AL$1,0),FALSE),"")</f>
        <v/>
      </c>
      <c r="AY250" s="321" t="str">
        <f>_xlfn.IFNA(VLOOKUP($B250,'B-LogEmaxOverpEC50'!$A:$AL,MATCH(AY$1,'B-LogEmaxOverpEC50'!$A$1:$AL$1,0),FALSE),"")</f>
        <v/>
      </c>
      <c r="AZ250" s="321" t="str">
        <f>_xlfn.IFNA(VLOOKUP($B250,'B-LogEmaxOverpEC50'!$A:$AL,MATCH(AZ$1,'B-LogEmaxOverpEC50'!$A$1:$AL$1,0),FALSE),"")</f>
        <v/>
      </c>
      <c r="BA250" s="321" t="str">
        <f>_xlfn.IFNA(VLOOKUP($B250,'B-LogEmaxOverpEC50'!$A:$AL,MATCH(BA$1,'B-LogEmaxOverpEC50'!$A$1:$AL$1,0),FALSE),"")</f>
        <v/>
      </c>
      <c r="BB250" s="321" t="str">
        <f>_xlfn.IFNA(VLOOKUP($B250,'B-LogEmaxOverpEC50'!$A:$AL,MATCH(BB$1,'B-LogEmaxOverpEC50'!$A$1:$AL$1,0),FALSE),"")</f>
        <v/>
      </c>
      <c r="BC250" s="321" t="str">
        <f>_xlfn.IFNA(VLOOKUP($B250,'B-LogEmaxOverpEC50'!$A:$AL,MATCH(BC$1,'B-LogEmaxOverpEC50'!$A$1:$AL$1,0),FALSE),"")</f>
        <v/>
      </c>
      <c r="BD250" s="321" t="str">
        <f>_xlfn.IFNA(VLOOKUP($B250,'B-LogEmaxOverpEC50'!$A:$AL,MATCH(BD$1,'B-LogEmaxOverpEC50'!$A$1:$AL$1,0),FALSE),"")</f>
        <v/>
      </c>
      <c r="BE250" s="321" t="str">
        <f>_xlfn.IFNA(VLOOKUP($B250,'B-LogEmaxOverpEC50'!$A:$AL,MATCH(BE$1,'B-LogEmaxOverpEC50'!$A$1:$AL$1,0),FALSE),"")</f>
        <v/>
      </c>
      <c r="BF250" s="321" t="str">
        <f>_xlfn.IFNA(VLOOKUP($B250,'B-LogEmaxOverpEC50'!$A:$AL,MATCH(BF$1,'B-LogEmaxOverpEC50'!$A$1:$AL$1,0),FALSE),"")</f>
        <v/>
      </c>
      <c r="BG250" s="321" t="str">
        <f>_xlfn.IFNA(VLOOKUP($B250,'B-LogEmaxOverpEC50'!$A:$AL,MATCH(BG$1,'B-LogEmaxOverpEC50'!$A$1:$AL$1,0),FALSE),"")</f>
        <v/>
      </c>
      <c r="BH250" s="321" t="str">
        <f>_xlfn.IFNA(VLOOKUP($B250,'B-LogEmaxOverpEC50'!$A:$AL,MATCH(BH$1,'B-LogEmaxOverpEC50'!$A$1:$AL$1,0),FALSE),"")</f>
        <v/>
      </c>
      <c r="BI250" s="322" t="str">
        <f>_xlfn.IFNA(VLOOKUP($B250,'I-LogEmaxOverpEC50'!$A:$AR,MATCH(BI$1,'I-LogEmaxOverpEC50'!$A$1:$AR$1,0),FALSE),"")</f>
        <v/>
      </c>
      <c r="BJ250" s="320" t="str">
        <f>_xlfn.IFNA(VLOOKUP($B250,'I-LogEmaxOverpEC50'!$A:$AR,MATCH(BJ$1,'I-LogEmaxOverpEC50'!$A$1:$AR$1,0),FALSE),"")</f>
        <v/>
      </c>
      <c r="BK250" s="320" t="str">
        <f>_xlfn.IFNA(VLOOKUP($B250,'I-LogEmaxOverpEC50'!$A:$AR,MATCH(BK$1,'I-LogEmaxOverpEC50'!$A$1:$AR$1,0),FALSE),"")</f>
        <v/>
      </c>
      <c r="BL250" s="320" t="str">
        <f>_xlfn.IFNA(VLOOKUP($B250,'I-LogEmaxOverpEC50'!$A:$AR,MATCH(BL$1,'I-LogEmaxOverpEC50'!$A$1:$AR$1,0),FALSE),"")</f>
        <v/>
      </c>
      <c r="BM250" s="320" t="str">
        <f>_xlfn.IFNA(VLOOKUP($B250,'I-LogEmaxOverpEC50'!$A:$AR,MATCH(BM$1,'I-LogEmaxOverpEC50'!$A$1:$AR$1,0),FALSE),"")</f>
        <v/>
      </c>
      <c r="BN250" s="320" t="str">
        <f>_xlfn.IFNA(VLOOKUP($B250,'I-LogEmaxOverpEC50'!$A:$AR,MATCH(BN$1,'I-LogEmaxOverpEC50'!$A$1:$AR$1,0),FALSE),"")</f>
        <v/>
      </c>
      <c r="BO250" s="320" t="str">
        <f>_xlfn.IFNA(VLOOKUP($B250,'I-LogEmaxOverpEC50'!$A:$AR,MATCH(BO$1,'I-LogEmaxOverpEC50'!$A$1:$AR$1,0),FALSE),"")</f>
        <v/>
      </c>
      <c r="BP250" s="320" t="str">
        <f>_xlfn.IFNA(VLOOKUP($B250,'I-LogEmaxOverpEC50'!$A:$AR,MATCH(BP$1,'I-LogEmaxOverpEC50'!$A$1:$AR$1,0),FALSE),"")</f>
        <v/>
      </c>
      <c r="BQ250" s="320" t="str">
        <f>_xlfn.IFNA(VLOOKUP($B250,'I-LogEmaxOverpEC50'!$A:$AR,MATCH(BQ$1,'I-LogEmaxOverpEC50'!$A$1:$AR$1,0),FALSE),"")</f>
        <v/>
      </c>
      <c r="BR250" s="320" t="str">
        <f>_xlfn.IFNA(VLOOKUP($B250,'I-LogEmaxOverpEC50'!$A:$AR,MATCH(BR$1,'I-LogEmaxOverpEC50'!$A$1:$AR$1,0),FALSE),"")</f>
        <v/>
      </c>
      <c r="BS250" s="320" t="str">
        <f>_xlfn.IFNA(VLOOKUP($B250,'I-LogEmaxOverpEC50'!$A:$AR,MATCH(BS$1,'I-LogEmaxOverpEC50'!$A$1:$AR$1,0),FALSE),"")</f>
        <v/>
      </c>
      <c r="BT250" s="320" t="str">
        <f>_xlfn.IFNA(VLOOKUP($B250,'I-LogEmaxOverpEC50'!$A:$AR,MATCH(BT$1,'I-LogEmaxOverpEC50'!$A$1:$AR$1,0),FALSE),"")</f>
        <v/>
      </c>
      <c r="BU250" s="320" t="str">
        <f>_xlfn.IFNA(VLOOKUP($B250,'I-LogEmaxOverpEC50'!$A:$AR,MATCH(BU$1,'I-LogEmaxOverpEC50'!$A$1:$AR$1,0),FALSE),"")</f>
        <v/>
      </c>
      <c r="BV250" s="114" t="str" cm="1">
        <f t="array" ref="BV250">_xlfn.IFS(AND($C250="A",_xlfn.CONCAT(F250:G250)&lt;&gt;"",$A250=1),"x",AND($C250="A",_xlfn.CONCAT(F250:G250)="",$A250=1),"-",$A$1&lt;&gt;"","")</f>
        <v/>
      </c>
      <c r="BW250" s="113" t="str" cm="1">
        <f t="array" ref="BW250">_xlfn.IFS(AND($C250="A",_xlfn.CONCAT(H250:L250)&lt;&gt;"",$A250=1),"x",AND($C250="A",_xlfn.CONCAT(H250:L250)="",$A250=1),"-",$A$1&lt;&gt;"","")</f>
        <v/>
      </c>
      <c r="BX250" s="113" t="str" cm="1">
        <f t="array" ref="BX250">_xlfn.IFS(AND($C250="A",_xlfn.CONCAT(M250:P250)&lt;&gt;"",$A250=1),"x",AND($C250="A",_xlfn.CONCAT(M250:P250)="",$A250=1),"-",$A$1&lt;&gt;"","")</f>
        <v/>
      </c>
      <c r="BY250" s="113" t="str" cm="1">
        <f t="array" ref="BY250">_xlfn.IFS(AND($C250="A",_xlfn.CONCAT(Q250:R250)&lt;&gt;"",$A250=1),"x",AND($C250="A",_xlfn.CONCAT(Q250:R250)="",$A250=1),"-",$A$1&lt;&gt;"","")</f>
        <v/>
      </c>
      <c r="BZ250" s="121" t="str">
        <f t="shared" si="130"/>
        <v/>
      </c>
      <c r="CA250" s="120" t="str">
        <f t="shared" si="131"/>
        <v/>
      </c>
      <c r="CB250" s="120" t="str">
        <f t="shared" si="132"/>
        <v/>
      </c>
      <c r="CC250" s="120" t="str">
        <f t="shared" si="133"/>
        <v/>
      </c>
      <c r="CD250" s="121" t="str">
        <f t="shared" si="134"/>
        <v/>
      </c>
      <c r="CE250" s="120" t="str">
        <f t="shared" si="135"/>
        <v/>
      </c>
      <c r="CF250" s="120" t="str">
        <f t="shared" si="136"/>
        <v/>
      </c>
      <c r="CG250" s="120" t="str">
        <f t="shared" si="137"/>
        <v/>
      </c>
      <c r="CH250" s="120" t="str">
        <f t="shared" si="138"/>
        <v/>
      </c>
      <c r="CI250" s="120" t="str">
        <f t="shared" si="139"/>
        <v/>
      </c>
    </row>
    <row r="251" spans="1:87" x14ac:dyDescent="0.2">
      <c r="A251" s="311" cm="1">
        <f t="array" ref="A251">_xlfn.IFS(SUM(F251:R251)&gt;0,1,Z251&gt;0,2,TRUE,3)</f>
        <v>2</v>
      </c>
      <c r="B251" s="311" t="s">
        <v>1628</v>
      </c>
      <c r="C251" s="311" t="str">
        <f>_xlfn.XLOOKUP(B251,RecNamesAll!A:A,RecNamesAll!E:E)</f>
        <v>F</v>
      </c>
      <c r="D251" s="311" t="str">
        <f>_xlfn.XLOOKUP(B251,RecNamesAll!A:A,RecNamesAll!C:C)</f>
        <v>FZD10</v>
      </c>
      <c r="F251" s="312" t="str">
        <f t="shared" si="105"/>
        <v/>
      </c>
      <c r="G251" s="313" t="str">
        <f t="shared" si="106"/>
        <v/>
      </c>
      <c r="H251" s="312" t="str">
        <f t="shared" si="107"/>
        <v/>
      </c>
      <c r="I251" s="313" t="str">
        <f t="shared" si="108"/>
        <v/>
      </c>
      <c r="J251" s="313" t="str">
        <f t="shared" si="109"/>
        <v/>
      </c>
      <c r="K251" s="313" t="str">
        <f t="shared" si="110"/>
        <v/>
      </c>
      <c r="L251" s="313" t="str">
        <f t="shared" si="111"/>
        <v/>
      </c>
      <c r="M251" s="312" t="str">
        <f t="shared" si="112"/>
        <v/>
      </c>
      <c r="N251" s="313" t="str">
        <f t="shared" si="113"/>
        <v/>
      </c>
      <c r="O251" s="313" t="str">
        <f t="shared" si="114"/>
        <v/>
      </c>
      <c r="P251" s="313" t="str">
        <f t="shared" si="115"/>
        <v/>
      </c>
      <c r="Q251" s="312" t="str">
        <f t="shared" si="116"/>
        <v/>
      </c>
      <c r="R251" s="313" t="str">
        <f t="shared" si="117"/>
        <v/>
      </c>
      <c r="S251" s="314" t="str">
        <f t="shared" si="118"/>
        <v/>
      </c>
      <c r="T251" s="315" t="str">
        <f t="shared" si="119"/>
        <v>F</v>
      </c>
      <c r="U251" s="311" t="str">
        <f t="shared" si="120"/>
        <v>FZD10</v>
      </c>
      <c r="V251" s="316" t="str">
        <f>IF(VLOOKUP($B251,GtP!$A:$AA,MATCH("Gs_0-2",GtP!$A$1:$AA$1,0),FALSE)=0,"",VLOOKUP($B251,GtP!$A:$AA,MATCH("Gs_0-2",GtP!$A$1:$AA$1,0),FALSE))</f>
        <v/>
      </c>
      <c r="W251" s="317" t="str">
        <f>IF(VLOOKUP($B251,GtP!$A:$AA,MATCH("Gi/o_0-2",GtP!$A$1:$AA$1,0),FALSE)=0,"",VLOOKUP($B251,GtP!$A:$AA,MATCH("Gi/o_0-2",GtP!$A$1:$AA$1,0),FALSE))</f>
        <v/>
      </c>
      <c r="X251" s="317" t="str">
        <f>IF(VLOOKUP($B251,GtP!$A:$AA,MATCH("Gq/11_0-2",GtP!$A$1:$AA$1,0),FALSE)=0,"",VLOOKUP($B251,GtP!$A:$AA,MATCH("Gq/11_0-2",GtP!$A$1:$AA$1,0),FALSE))</f>
        <v/>
      </c>
      <c r="Y251" s="317">
        <f>IF(VLOOKUP($B251,GtP!$A:$AA,MATCH("G12/13_0-2",GtP!$A$1:$AA$1,0),FALSE)=0,"",VLOOKUP($B251,GtP!$A:$AA,MATCH("G12/13_0-2",GtP!$A$1:$AA$1,0),FALSE))</f>
        <v>2</v>
      </c>
      <c r="Z251" s="318">
        <f t="shared" si="121"/>
        <v>1</v>
      </c>
      <c r="AA251" s="317" t="str">
        <f t="shared" si="122"/>
        <v/>
      </c>
      <c r="AB251" s="317" t="str">
        <f t="shared" si="123"/>
        <v/>
      </c>
      <c r="AC251" s="317" t="str">
        <f t="shared" si="124"/>
        <v/>
      </c>
      <c r="AD251" s="317">
        <f t="shared" si="125"/>
        <v>1</v>
      </c>
      <c r="AE251" s="315" t="str">
        <f t="shared" si="126"/>
        <v/>
      </c>
      <c r="AF251" s="311" t="str">
        <f t="shared" si="127"/>
        <v/>
      </c>
      <c r="AG251" s="311" t="str">
        <f t="shared" si="128"/>
        <v/>
      </c>
      <c r="AH251" s="311" t="str">
        <f t="shared" si="129"/>
        <v/>
      </c>
      <c r="AI251" s="316" t="str">
        <f>_xlfn.CONCAT(IF(AV251="","-","B"),IF(BI251="","-","I"),VLOOKUP($B251,GtP!$A:$BB,MATCH("Gs_0-1",GtP!$A$1:$BB$1,0),FALSE))</f>
        <v>---</v>
      </c>
      <c r="AJ251" s="317" t="str">
        <f>_xlfn.CONCAT(IF(AW251="","-","B"),IF(BJ251="","-","I"),VLOOKUP($B251,GtP!$A:$BB,MATCH("Gs_0-1",GtP!$A$1:$BB$1,0),FALSE))</f>
        <v>---</v>
      </c>
      <c r="AK251" s="317" t="str">
        <f>_xlfn.CONCAT(IF(AX251="","-","B"),IF(BK251="","-","I"),VLOOKUP($B251,GtP!$A:$BB,MATCH("Gi/o_0-1",GtP!$A$1:$BB$1,0),FALSE))</f>
        <v>---</v>
      </c>
      <c r="AL251" s="317" t="str">
        <f>_xlfn.CONCAT(IF(AY251="","-","B"),IF(BL251="","-","I"),VLOOKUP($B251,GtP!$A:$BB,MATCH("Gi/o_0-1",GtP!$A$1:$BB$1,0),FALSE))</f>
        <v>---</v>
      </c>
      <c r="AM251" s="317" t="str">
        <f>_xlfn.CONCAT(IF(AZ251="","-","B"),IF(BM251="","-","I"),VLOOKUP($B251,GtP!$A:$BB,MATCH("Gi/o_0-1",GtP!$A$1:$BB$1,0),FALSE))</f>
        <v>---</v>
      </c>
      <c r="AN251" s="317" t="str">
        <f>_xlfn.CONCAT(IF(BA251="","-","B"),IF(BN251="","-","I"),VLOOKUP($B251,GtP!$A:$BB,MATCH("Gi/o_0-1",GtP!$A$1:$BB$1,0),FALSE))</f>
        <v>---</v>
      </c>
      <c r="AO251" s="317" t="str">
        <f>_xlfn.CONCAT(IF(BB251="","-","B"),IF(BO251="","-","I"),VLOOKUP($B251,GtP!$A:$BB,MATCH("Gi/o_0-1",GtP!$A$1:$BB$1,0),FALSE))</f>
        <v>---</v>
      </c>
      <c r="AP251" s="317" t="str">
        <f>_xlfn.CONCAT(IF(BC251="","-","B"),IF(BP251="","-","I"),VLOOKUP($B251,GtP!$A:$BB,MATCH("Gq/11_0-1",GtP!$A$1:$BB$1,0),FALSE))</f>
        <v>---</v>
      </c>
      <c r="AQ251" s="317" t="str">
        <f>_xlfn.CONCAT(IF(BD251="","-","B"),IF(BQ251="","-","I"),VLOOKUP($B251,GtP!$A:$BB,MATCH("Gq/11_0-1",GtP!$A$1:$BB$1,0),FALSE))</f>
        <v>---</v>
      </c>
      <c r="AR251" s="317" t="str">
        <f>_xlfn.CONCAT(IF(BE251="","-","B"),IF(BR251="","-","I"),VLOOKUP($B251,GtP!$A:$BB,MATCH("Gq/11_0-1",GtP!$A$1:$BB$1,0),FALSE))</f>
        <v>---</v>
      </c>
      <c r="AS251" s="317" t="str">
        <f>_xlfn.CONCAT(IF(BF251="","-","B"),IF(BS251="","-","I"),VLOOKUP($B251,GtP!$A:$BB,MATCH("Gq/11_0-1",GtP!$A$1:$BB$1,0),FALSE))</f>
        <v>---</v>
      </c>
      <c r="AT251" s="317" t="str">
        <f>_xlfn.CONCAT(IF(BG251="","-","B"),IF(BT251="","-","I"),VLOOKUP($B251,GtP!$A:$BB,MATCH("G12/13_0-1",GtP!$A$1:$BB$1,0),FALSE))</f>
        <v>--G</v>
      </c>
      <c r="AU251" s="317" t="str">
        <f>_xlfn.CONCAT(IF(BH251="","-","B"),IF(BU251="","-","I"),VLOOKUP($B251,GtP!$A:$BB,MATCH("G12/13_0-1",GtP!$A$1:$BB$1,0),FALSE))</f>
        <v>--G</v>
      </c>
      <c r="AV251" s="319" t="str">
        <f>_xlfn.IFNA(VLOOKUP($B251,'B-LogEmaxOverpEC50'!$A:$AL,MATCH(AV$1,'B-LogEmaxOverpEC50'!$A$1:$AL$1,0),FALSE),"")</f>
        <v/>
      </c>
      <c r="AX251" s="321" t="str">
        <f>_xlfn.IFNA(VLOOKUP($B251,'B-LogEmaxOverpEC50'!$A:$AL,MATCH(AX$1,'B-LogEmaxOverpEC50'!$A$1:$AL$1,0),FALSE),"")</f>
        <v/>
      </c>
      <c r="AY251" s="321" t="str">
        <f>_xlfn.IFNA(VLOOKUP($B251,'B-LogEmaxOverpEC50'!$A:$AL,MATCH(AY$1,'B-LogEmaxOverpEC50'!$A$1:$AL$1,0),FALSE),"")</f>
        <v/>
      </c>
      <c r="AZ251" s="321" t="str">
        <f>_xlfn.IFNA(VLOOKUP($B251,'B-LogEmaxOverpEC50'!$A:$AL,MATCH(AZ$1,'B-LogEmaxOverpEC50'!$A$1:$AL$1,0),FALSE),"")</f>
        <v/>
      </c>
      <c r="BA251" s="321" t="str">
        <f>_xlfn.IFNA(VLOOKUP($B251,'B-LogEmaxOverpEC50'!$A:$AL,MATCH(BA$1,'B-LogEmaxOverpEC50'!$A$1:$AL$1,0),FALSE),"")</f>
        <v/>
      </c>
      <c r="BB251" s="321" t="str">
        <f>_xlfn.IFNA(VLOOKUP($B251,'B-LogEmaxOverpEC50'!$A:$AL,MATCH(BB$1,'B-LogEmaxOverpEC50'!$A$1:$AL$1,0),FALSE),"")</f>
        <v/>
      </c>
      <c r="BC251" s="321" t="str">
        <f>_xlfn.IFNA(VLOOKUP($B251,'B-LogEmaxOverpEC50'!$A:$AL,MATCH(BC$1,'B-LogEmaxOverpEC50'!$A$1:$AL$1,0),FALSE),"")</f>
        <v/>
      </c>
      <c r="BD251" s="321" t="str">
        <f>_xlfn.IFNA(VLOOKUP($B251,'B-LogEmaxOverpEC50'!$A:$AL,MATCH(BD$1,'B-LogEmaxOverpEC50'!$A$1:$AL$1,0),FALSE),"")</f>
        <v/>
      </c>
      <c r="BE251" s="321" t="str">
        <f>_xlfn.IFNA(VLOOKUP($B251,'B-LogEmaxOverpEC50'!$A:$AL,MATCH(BE$1,'B-LogEmaxOverpEC50'!$A$1:$AL$1,0),FALSE),"")</f>
        <v/>
      </c>
      <c r="BF251" s="321" t="str">
        <f>_xlfn.IFNA(VLOOKUP($B251,'B-LogEmaxOverpEC50'!$A:$AL,MATCH(BF$1,'B-LogEmaxOverpEC50'!$A$1:$AL$1,0),FALSE),"")</f>
        <v/>
      </c>
      <c r="BG251" s="321" t="str">
        <f>_xlfn.IFNA(VLOOKUP($B251,'B-LogEmaxOverpEC50'!$A:$AL,MATCH(BG$1,'B-LogEmaxOverpEC50'!$A$1:$AL$1,0),FALSE),"")</f>
        <v/>
      </c>
      <c r="BH251" s="321" t="str">
        <f>_xlfn.IFNA(VLOOKUP($B251,'B-LogEmaxOverpEC50'!$A:$AL,MATCH(BH$1,'B-LogEmaxOverpEC50'!$A$1:$AL$1,0),FALSE),"")</f>
        <v/>
      </c>
      <c r="BI251" s="322" t="str">
        <f>_xlfn.IFNA(VLOOKUP($B251,'I-LogEmaxOverpEC50'!$A:$AR,MATCH(BI$1,'I-LogEmaxOverpEC50'!$A$1:$AR$1,0),FALSE),"")</f>
        <v/>
      </c>
      <c r="BJ251" s="320" t="str">
        <f>_xlfn.IFNA(VLOOKUP($B251,'I-LogEmaxOverpEC50'!$A:$AR,MATCH(BJ$1,'I-LogEmaxOverpEC50'!$A$1:$AR$1,0),FALSE),"")</f>
        <v/>
      </c>
      <c r="BK251" s="320" t="str">
        <f>_xlfn.IFNA(VLOOKUP($B251,'I-LogEmaxOverpEC50'!$A:$AR,MATCH(BK$1,'I-LogEmaxOverpEC50'!$A$1:$AR$1,0),FALSE),"")</f>
        <v/>
      </c>
      <c r="BL251" s="320" t="str">
        <f>_xlfn.IFNA(VLOOKUP($B251,'I-LogEmaxOverpEC50'!$A:$AR,MATCH(BL$1,'I-LogEmaxOverpEC50'!$A$1:$AR$1,0),FALSE),"")</f>
        <v/>
      </c>
      <c r="BM251" s="320" t="str">
        <f>_xlfn.IFNA(VLOOKUP($B251,'I-LogEmaxOverpEC50'!$A:$AR,MATCH(BM$1,'I-LogEmaxOverpEC50'!$A$1:$AR$1,0),FALSE),"")</f>
        <v/>
      </c>
      <c r="BN251" s="320" t="str">
        <f>_xlfn.IFNA(VLOOKUP($B251,'I-LogEmaxOverpEC50'!$A:$AR,MATCH(BN$1,'I-LogEmaxOverpEC50'!$A$1:$AR$1,0),FALSE),"")</f>
        <v/>
      </c>
      <c r="BO251" s="320" t="str">
        <f>_xlfn.IFNA(VLOOKUP($B251,'I-LogEmaxOverpEC50'!$A:$AR,MATCH(BO$1,'I-LogEmaxOverpEC50'!$A$1:$AR$1,0),FALSE),"")</f>
        <v/>
      </c>
      <c r="BP251" s="320" t="str">
        <f>_xlfn.IFNA(VLOOKUP($B251,'I-LogEmaxOverpEC50'!$A:$AR,MATCH(BP$1,'I-LogEmaxOverpEC50'!$A$1:$AR$1,0),FALSE),"")</f>
        <v/>
      </c>
      <c r="BQ251" s="320" t="str">
        <f>_xlfn.IFNA(VLOOKUP($B251,'I-LogEmaxOverpEC50'!$A:$AR,MATCH(BQ$1,'I-LogEmaxOverpEC50'!$A$1:$AR$1,0),FALSE),"")</f>
        <v/>
      </c>
      <c r="BR251" s="320" t="str">
        <f>_xlfn.IFNA(VLOOKUP($B251,'I-LogEmaxOverpEC50'!$A:$AR,MATCH(BR$1,'I-LogEmaxOverpEC50'!$A$1:$AR$1,0),FALSE),"")</f>
        <v/>
      </c>
      <c r="BS251" s="320" t="str">
        <f>_xlfn.IFNA(VLOOKUP($B251,'I-LogEmaxOverpEC50'!$A:$AR,MATCH(BS$1,'I-LogEmaxOverpEC50'!$A$1:$AR$1,0),FALSE),"")</f>
        <v/>
      </c>
      <c r="BT251" s="320" t="str">
        <f>_xlfn.IFNA(VLOOKUP($B251,'I-LogEmaxOverpEC50'!$A:$AR,MATCH(BT$1,'I-LogEmaxOverpEC50'!$A$1:$AR$1,0),FALSE),"")</f>
        <v/>
      </c>
      <c r="BU251" s="320" t="str">
        <f>_xlfn.IFNA(VLOOKUP($B251,'I-LogEmaxOverpEC50'!$A:$AR,MATCH(BU$1,'I-LogEmaxOverpEC50'!$A$1:$AR$1,0),FALSE),"")</f>
        <v/>
      </c>
      <c r="BV251" s="114" t="str" cm="1">
        <f t="array" ref="BV251">_xlfn.IFS(AND($C251="A",_xlfn.CONCAT(F251:G251)&lt;&gt;"",$A251=1),"x",AND($C251="A",_xlfn.CONCAT(F251:G251)="",$A251=1),"-",$A$1&lt;&gt;"","")</f>
        <v/>
      </c>
      <c r="BW251" s="113" t="str" cm="1">
        <f t="array" ref="BW251">_xlfn.IFS(AND($C251="A",_xlfn.CONCAT(H251:L251)&lt;&gt;"",$A251=1),"x",AND($C251="A",_xlfn.CONCAT(H251:L251)="",$A251=1),"-",$A$1&lt;&gt;"","")</f>
        <v/>
      </c>
      <c r="BX251" s="113" t="str" cm="1">
        <f t="array" ref="BX251">_xlfn.IFS(AND($C251="A",_xlfn.CONCAT(M251:P251)&lt;&gt;"",$A251=1),"x",AND($C251="A",_xlfn.CONCAT(M251:P251)="",$A251=1),"-",$A$1&lt;&gt;"","")</f>
        <v/>
      </c>
      <c r="BY251" s="113" t="str" cm="1">
        <f t="array" ref="BY251">_xlfn.IFS(AND($C251="A",_xlfn.CONCAT(Q251:R251)&lt;&gt;"",$A251=1),"x",AND($C251="A",_xlfn.CONCAT(Q251:R251)="",$A251=1),"-",$A$1&lt;&gt;"","")</f>
        <v/>
      </c>
      <c r="BZ251" s="121" t="str">
        <f t="shared" si="130"/>
        <v/>
      </c>
      <c r="CA251" s="120" t="str">
        <f t="shared" si="131"/>
        <v/>
      </c>
      <c r="CB251" s="120" t="str">
        <f t="shared" si="132"/>
        <v/>
      </c>
      <c r="CC251" s="120" t="str">
        <f t="shared" si="133"/>
        <v/>
      </c>
      <c r="CD251" s="121" t="str">
        <f t="shared" si="134"/>
        <v/>
      </c>
      <c r="CE251" s="120" t="str">
        <f t="shared" si="135"/>
        <v/>
      </c>
      <c r="CF251" s="120" t="str">
        <f t="shared" si="136"/>
        <v/>
      </c>
      <c r="CG251" s="120" t="str">
        <f t="shared" si="137"/>
        <v/>
      </c>
      <c r="CH251" s="120" t="str">
        <f t="shared" si="138"/>
        <v/>
      </c>
      <c r="CI251" s="120" t="str">
        <f t="shared" si="139"/>
        <v/>
      </c>
    </row>
    <row r="252" spans="1:87" x14ac:dyDescent="0.2">
      <c r="A252" s="311" cm="1">
        <f t="array" ref="A252">_xlfn.IFS(SUM(F252:R252)&gt;0,1,Z252&gt;0,2,TRUE,3)</f>
        <v>2</v>
      </c>
      <c r="B252" s="311" t="s">
        <v>1204</v>
      </c>
      <c r="C252" s="311" t="str">
        <f>_xlfn.XLOOKUP(B252,RecNamesAll!A:A,RecNamesAll!E:E)</f>
        <v>F</v>
      </c>
      <c r="D252" s="311" t="str">
        <f>_xlfn.XLOOKUP(B252,RecNamesAll!A:A,RecNamesAll!C:C)</f>
        <v>FZD1</v>
      </c>
      <c r="F252" s="312" t="str">
        <f t="shared" si="105"/>
        <v/>
      </c>
      <c r="G252" s="313" t="str">
        <f t="shared" si="106"/>
        <v/>
      </c>
      <c r="H252" s="312" t="str">
        <f t="shared" si="107"/>
        <v/>
      </c>
      <c r="I252" s="313" t="str">
        <f t="shared" si="108"/>
        <v/>
      </c>
      <c r="J252" s="313" t="str">
        <f t="shared" si="109"/>
        <v/>
      </c>
      <c r="K252" s="313" t="str">
        <f t="shared" si="110"/>
        <v/>
      </c>
      <c r="L252" s="313" t="str">
        <f t="shared" si="111"/>
        <v/>
      </c>
      <c r="M252" s="312" t="str">
        <f t="shared" si="112"/>
        <v/>
      </c>
      <c r="N252" s="313" t="str">
        <f t="shared" si="113"/>
        <v/>
      </c>
      <c r="O252" s="313" t="str">
        <f t="shared" si="114"/>
        <v/>
      </c>
      <c r="P252" s="313" t="str">
        <f t="shared" si="115"/>
        <v/>
      </c>
      <c r="Q252" s="312" t="str">
        <f t="shared" si="116"/>
        <v/>
      </c>
      <c r="R252" s="313" t="str">
        <f t="shared" si="117"/>
        <v/>
      </c>
      <c r="S252" s="314" t="str">
        <f t="shared" si="118"/>
        <v/>
      </c>
      <c r="T252" s="315" t="str">
        <f t="shared" si="119"/>
        <v>F</v>
      </c>
      <c r="U252" s="311" t="str">
        <f t="shared" si="120"/>
        <v>FZD1</v>
      </c>
      <c r="V252" s="316" t="str">
        <f>IF(VLOOKUP($B252,GtP!$A:$AA,MATCH("Gs_0-2",GtP!$A$1:$AA$1,0),FALSE)=0,"",VLOOKUP($B252,GtP!$A:$AA,MATCH("Gs_0-2",GtP!$A$1:$AA$1,0),FALSE))</f>
        <v/>
      </c>
      <c r="W252" s="317">
        <f>IF(VLOOKUP($B252,GtP!$A:$AA,MATCH("Gi/o_0-2",GtP!$A$1:$AA$1,0),FALSE)=0,"",VLOOKUP($B252,GtP!$A:$AA,MATCH("Gi/o_0-2",GtP!$A$1:$AA$1,0),FALSE))</f>
        <v>2</v>
      </c>
      <c r="X252" s="317">
        <f>IF(VLOOKUP($B252,GtP!$A:$AA,MATCH("Gq/11_0-2",GtP!$A$1:$AA$1,0),FALSE)=0,"",VLOOKUP($B252,GtP!$A:$AA,MATCH("Gq/11_0-2",GtP!$A$1:$AA$1,0),FALSE))</f>
        <v>2</v>
      </c>
      <c r="Y252" s="317" t="str">
        <f>IF(VLOOKUP($B252,GtP!$A:$AA,MATCH("G12/13_0-2",GtP!$A$1:$AA$1,0),FALSE)=0,"",VLOOKUP($B252,GtP!$A:$AA,MATCH("G12/13_0-2",GtP!$A$1:$AA$1,0),FALSE))</f>
        <v/>
      </c>
      <c r="Z252" s="318">
        <f t="shared" si="121"/>
        <v>2</v>
      </c>
      <c r="AA252" s="317" t="str">
        <f t="shared" si="122"/>
        <v/>
      </c>
      <c r="AB252" s="317">
        <f t="shared" si="123"/>
        <v>1</v>
      </c>
      <c r="AC252" s="317">
        <f t="shared" si="124"/>
        <v>1</v>
      </c>
      <c r="AD252" s="317" t="str">
        <f t="shared" si="125"/>
        <v/>
      </c>
      <c r="AE252" s="315" t="str">
        <f t="shared" si="126"/>
        <v/>
      </c>
      <c r="AF252" s="311" t="str">
        <f t="shared" si="127"/>
        <v/>
      </c>
      <c r="AG252" s="311" t="str">
        <f t="shared" si="128"/>
        <v/>
      </c>
      <c r="AH252" s="311" t="str">
        <f t="shared" si="129"/>
        <v/>
      </c>
      <c r="AI252" s="316" t="str">
        <f>_xlfn.CONCAT(IF(AV252="","-","B"),IF(BI252="","-","I"),VLOOKUP($B252,GtP!$A:$BB,MATCH("Gs_0-1",GtP!$A$1:$BB$1,0),FALSE))</f>
        <v>---</v>
      </c>
      <c r="AJ252" s="317" t="str">
        <f>_xlfn.CONCAT(IF(AW252="","-","B"),IF(BJ252="","-","I"),VLOOKUP($B252,GtP!$A:$BB,MATCH("Gs_0-1",GtP!$A$1:$BB$1,0),FALSE))</f>
        <v>---</v>
      </c>
      <c r="AK252" s="317" t="str">
        <f>_xlfn.CONCAT(IF(AX252="","-","B"),IF(BK252="","-","I"),VLOOKUP($B252,GtP!$A:$BB,MATCH("Gi/o_0-1",GtP!$A$1:$BB$1,0),FALSE))</f>
        <v>--G</v>
      </c>
      <c r="AL252" s="317" t="str">
        <f>_xlfn.CONCAT(IF(AY252="","-","B"),IF(BL252="","-","I"),VLOOKUP($B252,GtP!$A:$BB,MATCH("Gi/o_0-1",GtP!$A$1:$BB$1,0),FALSE))</f>
        <v>--G</v>
      </c>
      <c r="AM252" s="317" t="str">
        <f>_xlfn.CONCAT(IF(AZ252="","-","B"),IF(BM252="","-","I"),VLOOKUP($B252,GtP!$A:$BB,MATCH("Gi/o_0-1",GtP!$A$1:$BB$1,0),FALSE))</f>
        <v>--G</v>
      </c>
      <c r="AN252" s="317" t="str">
        <f>_xlfn.CONCAT(IF(BA252="","-","B"),IF(BN252="","-","I"),VLOOKUP($B252,GtP!$A:$BB,MATCH("Gi/o_0-1",GtP!$A$1:$BB$1,0),FALSE))</f>
        <v>--G</v>
      </c>
      <c r="AO252" s="317" t="str">
        <f>_xlfn.CONCAT(IF(BB252="","-","B"),IF(BO252="","-","I"),VLOOKUP($B252,GtP!$A:$BB,MATCH("Gi/o_0-1",GtP!$A$1:$BB$1,0),FALSE))</f>
        <v>--G</v>
      </c>
      <c r="AP252" s="317" t="str">
        <f>_xlfn.CONCAT(IF(BC252="","-","B"),IF(BP252="","-","I"),VLOOKUP($B252,GtP!$A:$BB,MATCH("Gq/11_0-1",GtP!$A$1:$BB$1,0),FALSE))</f>
        <v>--G</v>
      </c>
      <c r="AQ252" s="317" t="str">
        <f>_xlfn.CONCAT(IF(BD252="","-","B"),IF(BQ252="","-","I"),VLOOKUP($B252,GtP!$A:$BB,MATCH("Gq/11_0-1",GtP!$A$1:$BB$1,0),FALSE))</f>
        <v>--G</v>
      </c>
      <c r="AR252" s="317" t="str">
        <f>_xlfn.CONCAT(IF(BE252="","-","B"),IF(BR252="","-","I"),VLOOKUP($B252,GtP!$A:$BB,MATCH("Gq/11_0-1",GtP!$A$1:$BB$1,0),FALSE))</f>
        <v>--G</v>
      </c>
      <c r="AS252" s="317" t="str">
        <f>_xlfn.CONCAT(IF(BF252="","-","B"),IF(BS252="","-","I"),VLOOKUP($B252,GtP!$A:$BB,MATCH("Gq/11_0-1",GtP!$A$1:$BB$1,0),FALSE))</f>
        <v>--G</v>
      </c>
      <c r="AT252" s="317" t="str">
        <f>_xlfn.CONCAT(IF(BG252="","-","B"),IF(BT252="","-","I"),VLOOKUP($B252,GtP!$A:$BB,MATCH("G12/13_0-1",GtP!$A$1:$BB$1,0),FALSE))</f>
        <v>---</v>
      </c>
      <c r="AU252" s="317" t="str">
        <f>_xlfn.CONCAT(IF(BH252="","-","B"),IF(BU252="","-","I"),VLOOKUP($B252,GtP!$A:$BB,MATCH("G12/13_0-1",GtP!$A$1:$BB$1,0),FALSE))</f>
        <v>---</v>
      </c>
      <c r="AV252" s="319" t="str">
        <f>_xlfn.IFNA(VLOOKUP($B252,'B-LogEmaxOverpEC50'!$A:$AL,MATCH(AV$1,'B-LogEmaxOverpEC50'!$A$1:$AL$1,0),FALSE),"")</f>
        <v/>
      </c>
      <c r="AX252" s="321" t="str">
        <f>_xlfn.IFNA(VLOOKUP($B252,'B-LogEmaxOverpEC50'!$A:$AL,MATCH(AX$1,'B-LogEmaxOverpEC50'!$A$1:$AL$1,0),FALSE),"")</f>
        <v/>
      </c>
      <c r="AY252" s="321" t="str">
        <f>_xlfn.IFNA(VLOOKUP($B252,'B-LogEmaxOverpEC50'!$A:$AL,MATCH(AY$1,'B-LogEmaxOverpEC50'!$A$1:$AL$1,0),FALSE),"")</f>
        <v/>
      </c>
      <c r="AZ252" s="321" t="str">
        <f>_xlfn.IFNA(VLOOKUP($B252,'B-LogEmaxOverpEC50'!$A:$AL,MATCH(AZ$1,'B-LogEmaxOverpEC50'!$A$1:$AL$1,0),FALSE),"")</f>
        <v/>
      </c>
      <c r="BA252" s="321" t="str">
        <f>_xlfn.IFNA(VLOOKUP($B252,'B-LogEmaxOverpEC50'!$A:$AL,MATCH(BA$1,'B-LogEmaxOverpEC50'!$A$1:$AL$1,0),FALSE),"")</f>
        <v/>
      </c>
      <c r="BB252" s="321" t="str">
        <f>_xlfn.IFNA(VLOOKUP($B252,'B-LogEmaxOverpEC50'!$A:$AL,MATCH(BB$1,'B-LogEmaxOverpEC50'!$A$1:$AL$1,0),FALSE),"")</f>
        <v/>
      </c>
      <c r="BC252" s="321" t="str">
        <f>_xlfn.IFNA(VLOOKUP($B252,'B-LogEmaxOverpEC50'!$A:$AL,MATCH(BC$1,'B-LogEmaxOverpEC50'!$A$1:$AL$1,0),FALSE),"")</f>
        <v/>
      </c>
      <c r="BD252" s="321" t="str">
        <f>_xlfn.IFNA(VLOOKUP($B252,'B-LogEmaxOverpEC50'!$A:$AL,MATCH(BD$1,'B-LogEmaxOverpEC50'!$A$1:$AL$1,0),FALSE),"")</f>
        <v/>
      </c>
      <c r="BE252" s="321" t="str">
        <f>_xlfn.IFNA(VLOOKUP($B252,'B-LogEmaxOverpEC50'!$A:$AL,MATCH(BE$1,'B-LogEmaxOverpEC50'!$A$1:$AL$1,0),FALSE),"")</f>
        <v/>
      </c>
      <c r="BF252" s="321" t="str">
        <f>_xlfn.IFNA(VLOOKUP($B252,'B-LogEmaxOverpEC50'!$A:$AL,MATCH(BF$1,'B-LogEmaxOverpEC50'!$A$1:$AL$1,0),FALSE),"")</f>
        <v/>
      </c>
      <c r="BG252" s="321" t="str">
        <f>_xlfn.IFNA(VLOOKUP($B252,'B-LogEmaxOverpEC50'!$A:$AL,MATCH(BG$1,'B-LogEmaxOverpEC50'!$A$1:$AL$1,0),FALSE),"")</f>
        <v/>
      </c>
      <c r="BH252" s="321" t="str">
        <f>_xlfn.IFNA(VLOOKUP($B252,'B-LogEmaxOverpEC50'!$A:$AL,MATCH(BH$1,'B-LogEmaxOverpEC50'!$A$1:$AL$1,0),FALSE),"")</f>
        <v/>
      </c>
      <c r="BI252" s="322" t="str">
        <f>_xlfn.IFNA(VLOOKUP($B252,'I-LogEmaxOverpEC50'!$A:$AR,MATCH(BI$1,'I-LogEmaxOverpEC50'!$A$1:$AR$1,0),FALSE),"")</f>
        <v/>
      </c>
      <c r="BJ252" s="320" t="str">
        <f>_xlfn.IFNA(VLOOKUP($B252,'I-LogEmaxOverpEC50'!$A:$AR,MATCH(BJ$1,'I-LogEmaxOverpEC50'!$A$1:$AR$1,0),FALSE),"")</f>
        <v/>
      </c>
      <c r="BK252" s="320" t="str">
        <f>_xlfn.IFNA(VLOOKUP($B252,'I-LogEmaxOverpEC50'!$A:$AR,MATCH(BK$1,'I-LogEmaxOverpEC50'!$A$1:$AR$1,0),FALSE),"")</f>
        <v/>
      </c>
      <c r="BL252" s="320" t="str">
        <f>_xlfn.IFNA(VLOOKUP($B252,'I-LogEmaxOverpEC50'!$A:$AR,MATCH(BL$1,'I-LogEmaxOverpEC50'!$A$1:$AR$1,0),FALSE),"")</f>
        <v/>
      </c>
      <c r="BM252" s="320" t="str">
        <f>_xlfn.IFNA(VLOOKUP($B252,'I-LogEmaxOverpEC50'!$A:$AR,MATCH(BM$1,'I-LogEmaxOverpEC50'!$A$1:$AR$1,0),FALSE),"")</f>
        <v/>
      </c>
      <c r="BN252" s="320" t="str">
        <f>_xlfn.IFNA(VLOOKUP($B252,'I-LogEmaxOverpEC50'!$A:$AR,MATCH(BN$1,'I-LogEmaxOverpEC50'!$A$1:$AR$1,0),FALSE),"")</f>
        <v/>
      </c>
      <c r="BO252" s="320" t="str">
        <f>_xlfn.IFNA(VLOOKUP($B252,'I-LogEmaxOverpEC50'!$A:$AR,MATCH(BO$1,'I-LogEmaxOverpEC50'!$A$1:$AR$1,0),FALSE),"")</f>
        <v/>
      </c>
      <c r="BP252" s="320" t="str">
        <f>_xlfn.IFNA(VLOOKUP($B252,'I-LogEmaxOverpEC50'!$A:$AR,MATCH(BP$1,'I-LogEmaxOverpEC50'!$A$1:$AR$1,0),FALSE),"")</f>
        <v/>
      </c>
      <c r="BQ252" s="320" t="str">
        <f>_xlfn.IFNA(VLOOKUP($B252,'I-LogEmaxOverpEC50'!$A:$AR,MATCH(BQ$1,'I-LogEmaxOverpEC50'!$A$1:$AR$1,0),FALSE),"")</f>
        <v/>
      </c>
      <c r="BR252" s="320" t="str">
        <f>_xlfn.IFNA(VLOOKUP($B252,'I-LogEmaxOverpEC50'!$A:$AR,MATCH(BR$1,'I-LogEmaxOverpEC50'!$A$1:$AR$1,0),FALSE),"")</f>
        <v/>
      </c>
      <c r="BS252" s="320" t="str">
        <f>_xlfn.IFNA(VLOOKUP($B252,'I-LogEmaxOverpEC50'!$A:$AR,MATCH(BS$1,'I-LogEmaxOverpEC50'!$A$1:$AR$1,0),FALSE),"")</f>
        <v/>
      </c>
      <c r="BT252" s="320" t="str">
        <f>_xlfn.IFNA(VLOOKUP($B252,'I-LogEmaxOverpEC50'!$A:$AR,MATCH(BT$1,'I-LogEmaxOverpEC50'!$A$1:$AR$1,0),FALSE),"")</f>
        <v/>
      </c>
      <c r="BU252" s="320" t="str">
        <f>_xlfn.IFNA(VLOOKUP($B252,'I-LogEmaxOverpEC50'!$A:$AR,MATCH(BU$1,'I-LogEmaxOverpEC50'!$A$1:$AR$1,0),FALSE),"")</f>
        <v/>
      </c>
      <c r="BV252" s="114" t="str" cm="1">
        <f t="array" ref="BV252">_xlfn.IFS(AND($C252="A",_xlfn.CONCAT(F252:G252)&lt;&gt;"",$A252=1),"x",AND($C252="A",_xlfn.CONCAT(F252:G252)="",$A252=1),"-",$A$1&lt;&gt;"","")</f>
        <v/>
      </c>
      <c r="BW252" s="113" t="str" cm="1">
        <f t="array" ref="BW252">_xlfn.IFS(AND($C252="A",_xlfn.CONCAT(H252:L252)&lt;&gt;"",$A252=1),"x",AND($C252="A",_xlfn.CONCAT(H252:L252)="",$A252=1),"-",$A$1&lt;&gt;"","")</f>
        <v/>
      </c>
      <c r="BX252" s="113" t="str" cm="1">
        <f t="array" ref="BX252">_xlfn.IFS(AND($C252="A",_xlfn.CONCAT(M252:P252)&lt;&gt;"",$A252=1),"x",AND($C252="A",_xlfn.CONCAT(M252:P252)="",$A252=1),"-",$A$1&lt;&gt;"","")</f>
        <v/>
      </c>
      <c r="BY252" s="113" t="str" cm="1">
        <f t="array" ref="BY252">_xlfn.IFS(AND($C252="A",_xlfn.CONCAT(Q252:R252)&lt;&gt;"",$A252=1),"x",AND($C252="A",_xlfn.CONCAT(Q252:R252)="",$A252=1),"-",$A$1&lt;&gt;"","")</f>
        <v/>
      </c>
      <c r="BZ252" s="121" t="str">
        <f t="shared" si="130"/>
        <v/>
      </c>
      <c r="CA252" s="120" t="str">
        <f t="shared" si="131"/>
        <v/>
      </c>
      <c r="CB252" s="120" t="str">
        <f t="shared" si="132"/>
        <v/>
      </c>
      <c r="CC252" s="120" t="str">
        <f t="shared" si="133"/>
        <v/>
      </c>
      <c r="CD252" s="121" t="str">
        <f t="shared" si="134"/>
        <v/>
      </c>
      <c r="CE252" s="120" t="str">
        <f t="shared" si="135"/>
        <v/>
      </c>
      <c r="CF252" s="120" t="str">
        <f t="shared" si="136"/>
        <v/>
      </c>
      <c r="CG252" s="120" t="str">
        <f t="shared" si="137"/>
        <v/>
      </c>
      <c r="CH252" s="120" t="str">
        <f t="shared" si="138"/>
        <v/>
      </c>
      <c r="CI252" s="120" t="str">
        <f t="shared" si="139"/>
        <v/>
      </c>
    </row>
    <row r="253" spans="1:87" x14ac:dyDescent="0.2">
      <c r="A253" s="311" t="e" cm="1">
        <f t="array" ref="A253">_xlfn.IFS(SUM(F253:R253)&gt;0,1,Z253&gt;0,2,TRUE,3)</f>
        <v>#N/A</v>
      </c>
      <c r="B253" s="311" t="s">
        <v>1196</v>
      </c>
      <c r="C253" s="311" t="str">
        <f>_xlfn.XLOOKUP(B253,RecNamesAll!A:A,RecNamesAll!E:E)</f>
        <v>F</v>
      </c>
      <c r="D253" s="311" t="str">
        <f>_xlfn.XLOOKUP(B253,RecNamesAll!A:A,RecNamesAll!C:C)</f>
        <v>FZD6</v>
      </c>
      <c r="F253" s="312" t="e">
        <f t="shared" si="105"/>
        <v>#N/A</v>
      </c>
      <c r="G253" s="313" t="e">
        <f t="shared" si="106"/>
        <v>#N/A</v>
      </c>
      <c r="H253" s="312" t="e">
        <f t="shared" si="107"/>
        <v>#N/A</v>
      </c>
      <c r="I253" s="313" t="e">
        <f t="shared" si="108"/>
        <v>#N/A</v>
      </c>
      <c r="J253" s="313" t="e">
        <f t="shared" si="109"/>
        <v>#N/A</v>
      </c>
      <c r="K253" s="313" t="e">
        <f t="shared" si="110"/>
        <v>#N/A</v>
      </c>
      <c r="L253" s="313" t="e">
        <f t="shared" si="111"/>
        <v>#N/A</v>
      </c>
      <c r="M253" s="312" t="e">
        <f t="shared" si="112"/>
        <v>#N/A</v>
      </c>
      <c r="N253" s="313" t="e">
        <f t="shared" si="113"/>
        <v>#N/A</v>
      </c>
      <c r="O253" s="313" t="e">
        <f t="shared" si="114"/>
        <v>#N/A</v>
      </c>
      <c r="P253" s="313" t="e">
        <f t="shared" si="115"/>
        <v>#N/A</v>
      </c>
      <c r="Q253" s="312" t="e">
        <f t="shared" si="116"/>
        <v>#N/A</v>
      </c>
      <c r="R253" s="313" t="e">
        <f t="shared" si="117"/>
        <v>#N/A</v>
      </c>
      <c r="S253" s="314" t="str">
        <f t="shared" si="118"/>
        <v/>
      </c>
      <c r="T253" s="315" t="str">
        <f t="shared" si="119"/>
        <v>F</v>
      </c>
      <c r="U253" s="311" t="str">
        <f t="shared" si="120"/>
        <v>FZD6</v>
      </c>
      <c r="V253" s="316" t="e">
        <f>IF(VLOOKUP($B253,GtP!$A:$AA,MATCH("Gs_0-2",GtP!$A$1:$AA$1,0),FALSE)=0,"",VLOOKUP($B253,GtP!$A:$AA,MATCH("Gs_0-2",GtP!$A$1:$AA$1,0),FALSE))</f>
        <v>#N/A</v>
      </c>
      <c r="W253" s="317" t="e">
        <f>IF(VLOOKUP($B253,GtP!$A:$AA,MATCH("Gi/o_0-2",GtP!$A$1:$AA$1,0),FALSE)=0,"",VLOOKUP($B253,GtP!$A:$AA,MATCH("Gi/o_0-2",GtP!$A$1:$AA$1,0),FALSE))</f>
        <v>#N/A</v>
      </c>
      <c r="X253" s="317" t="e">
        <f>IF(VLOOKUP($B253,GtP!$A:$AA,MATCH("Gq/11_0-2",GtP!$A$1:$AA$1,0),FALSE)=0,"",VLOOKUP($B253,GtP!$A:$AA,MATCH("Gq/11_0-2",GtP!$A$1:$AA$1,0),FALSE))</f>
        <v>#N/A</v>
      </c>
      <c r="Y253" s="317" t="e">
        <f>IF(VLOOKUP($B253,GtP!$A:$AA,MATCH("G12/13_0-2",GtP!$A$1:$AA$1,0),FALSE)=0,"",VLOOKUP($B253,GtP!$A:$AA,MATCH("G12/13_0-2",GtP!$A$1:$AA$1,0),FALSE))</f>
        <v>#N/A</v>
      </c>
      <c r="Z253" s="318" t="e">
        <f t="shared" si="121"/>
        <v>#N/A</v>
      </c>
      <c r="AA253" s="317" t="e">
        <f t="shared" si="122"/>
        <v>#N/A</v>
      </c>
      <c r="AB253" s="317" t="e">
        <f t="shared" si="123"/>
        <v>#N/A</v>
      </c>
      <c r="AC253" s="317" t="e">
        <f t="shared" si="124"/>
        <v>#N/A</v>
      </c>
      <c r="AD253" s="317" t="e">
        <f t="shared" si="125"/>
        <v>#N/A</v>
      </c>
      <c r="AE253" s="315" t="str">
        <f t="shared" si="126"/>
        <v/>
      </c>
      <c r="AF253" s="311" t="str">
        <f t="shared" si="127"/>
        <v/>
      </c>
      <c r="AG253" s="311" t="str">
        <f t="shared" si="128"/>
        <v/>
      </c>
      <c r="AH253" s="311" t="str">
        <f t="shared" si="129"/>
        <v/>
      </c>
      <c r="AI253" s="316" t="e">
        <f>_xlfn.CONCAT(IF(AV253="","-","B"),IF(BI253="","-","I"),VLOOKUP($B253,GtP!$A:$BB,MATCH("Gs_0-1",GtP!$A$1:$BB$1,0),FALSE))</f>
        <v>#N/A</v>
      </c>
      <c r="AJ253" s="317" t="e">
        <f>_xlfn.CONCAT(IF(AW253="","-","B"),IF(BJ253="","-","I"),VLOOKUP($B253,GtP!$A:$BB,MATCH("Gs_0-1",GtP!$A$1:$BB$1,0),FALSE))</f>
        <v>#N/A</v>
      </c>
      <c r="AK253" s="317" t="e">
        <f>_xlfn.CONCAT(IF(AX253="","-","B"),IF(BK253="","-","I"),VLOOKUP($B253,GtP!$A:$BB,MATCH("Gi/o_0-1",GtP!$A$1:$BB$1,0),FALSE))</f>
        <v>#N/A</v>
      </c>
      <c r="AL253" s="317" t="e">
        <f>_xlfn.CONCAT(IF(AY253="","-","B"),IF(BL253="","-","I"),VLOOKUP($B253,GtP!$A:$BB,MATCH("Gi/o_0-1",GtP!$A$1:$BB$1,0),FALSE))</f>
        <v>#N/A</v>
      </c>
      <c r="AM253" s="317" t="e">
        <f>_xlfn.CONCAT(IF(AZ253="","-","B"),IF(BM253="","-","I"),VLOOKUP($B253,GtP!$A:$BB,MATCH("Gi/o_0-1",GtP!$A$1:$BB$1,0),FALSE))</f>
        <v>#N/A</v>
      </c>
      <c r="AN253" s="317" t="e">
        <f>_xlfn.CONCAT(IF(BA253="","-","B"),IF(BN253="","-","I"),VLOOKUP($B253,GtP!$A:$BB,MATCH("Gi/o_0-1",GtP!$A$1:$BB$1,0),FALSE))</f>
        <v>#N/A</v>
      </c>
      <c r="AO253" s="317" t="e">
        <f>_xlfn.CONCAT(IF(BB253="","-","B"),IF(BO253="","-","I"),VLOOKUP($B253,GtP!$A:$BB,MATCH("Gi/o_0-1",GtP!$A$1:$BB$1,0),FALSE))</f>
        <v>#N/A</v>
      </c>
      <c r="AP253" s="317" t="e">
        <f>_xlfn.CONCAT(IF(BC253="","-","B"),IF(BP253="","-","I"),VLOOKUP($B253,GtP!$A:$BB,MATCH("Gq/11_0-1",GtP!$A$1:$BB$1,0),FALSE))</f>
        <v>#N/A</v>
      </c>
      <c r="AQ253" s="317" t="e">
        <f>_xlfn.CONCAT(IF(BD253="","-","B"),IF(BQ253="","-","I"),VLOOKUP($B253,GtP!$A:$BB,MATCH("Gq/11_0-1",GtP!$A$1:$BB$1,0),FALSE))</f>
        <v>#N/A</v>
      </c>
      <c r="AR253" s="317" t="e">
        <f>_xlfn.CONCAT(IF(BE253="","-","B"),IF(BR253="","-","I"),VLOOKUP($B253,GtP!$A:$BB,MATCH("Gq/11_0-1",GtP!$A$1:$BB$1,0),FALSE))</f>
        <v>#N/A</v>
      </c>
      <c r="AS253" s="317" t="e">
        <f>_xlfn.CONCAT(IF(BF253="","-","B"),IF(BS253="","-","I"),VLOOKUP($B253,GtP!$A:$BB,MATCH("Gq/11_0-1",GtP!$A$1:$BB$1,0),FALSE))</f>
        <v>#N/A</v>
      </c>
      <c r="AT253" s="317" t="e">
        <f>_xlfn.CONCAT(IF(BG253="","-","B"),IF(BT253="","-","I"),VLOOKUP($B253,GtP!$A:$BB,MATCH("G12/13_0-1",GtP!$A$1:$BB$1,0),FALSE))</f>
        <v>#N/A</v>
      </c>
      <c r="AU253" s="317" t="e">
        <f>_xlfn.CONCAT(IF(BH253="","-","B"),IF(BU253="","-","I"),VLOOKUP($B253,GtP!$A:$BB,MATCH("G12/13_0-1",GtP!$A$1:$BB$1,0),FALSE))</f>
        <v>#N/A</v>
      </c>
      <c r="AV253" s="319" t="str">
        <f>_xlfn.IFNA(VLOOKUP($B253,'B-LogEmaxOverpEC50'!$A:$AL,MATCH(AV$1,'B-LogEmaxOverpEC50'!$A$1:$AL$1,0),FALSE),"")</f>
        <v/>
      </c>
      <c r="AX253" s="321" t="str">
        <f>_xlfn.IFNA(VLOOKUP($B253,'B-LogEmaxOverpEC50'!$A:$AL,MATCH(AX$1,'B-LogEmaxOverpEC50'!$A$1:$AL$1,0),FALSE),"")</f>
        <v/>
      </c>
      <c r="AY253" s="321" t="str">
        <f>_xlfn.IFNA(VLOOKUP($B253,'B-LogEmaxOverpEC50'!$A:$AL,MATCH(AY$1,'B-LogEmaxOverpEC50'!$A$1:$AL$1,0),FALSE),"")</f>
        <v/>
      </c>
      <c r="AZ253" s="321" t="str">
        <f>_xlfn.IFNA(VLOOKUP($B253,'B-LogEmaxOverpEC50'!$A:$AL,MATCH(AZ$1,'B-LogEmaxOverpEC50'!$A$1:$AL$1,0),FALSE),"")</f>
        <v/>
      </c>
      <c r="BA253" s="321" t="str">
        <f>_xlfn.IFNA(VLOOKUP($B253,'B-LogEmaxOverpEC50'!$A:$AL,MATCH(BA$1,'B-LogEmaxOverpEC50'!$A$1:$AL$1,0),FALSE),"")</f>
        <v/>
      </c>
      <c r="BB253" s="321" t="str">
        <f>_xlfn.IFNA(VLOOKUP($B253,'B-LogEmaxOverpEC50'!$A:$AL,MATCH(BB$1,'B-LogEmaxOverpEC50'!$A$1:$AL$1,0),FALSE),"")</f>
        <v/>
      </c>
      <c r="BC253" s="321" t="str">
        <f>_xlfn.IFNA(VLOOKUP($B253,'B-LogEmaxOverpEC50'!$A:$AL,MATCH(BC$1,'B-LogEmaxOverpEC50'!$A$1:$AL$1,0),FALSE),"")</f>
        <v/>
      </c>
      <c r="BD253" s="321" t="str">
        <f>_xlfn.IFNA(VLOOKUP($B253,'B-LogEmaxOverpEC50'!$A:$AL,MATCH(BD$1,'B-LogEmaxOverpEC50'!$A$1:$AL$1,0),FALSE),"")</f>
        <v/>
      </c>
      <c r="BE253" s="321" t="str">
        <f>_xlfn.IFNA(VLOOKUP($B253,'B-LogEmaxOverpEC50'!$A:$AL,MATCH(BE$1,'B-LogEmaxOverpEC50'!$A$1:$AL$1,0),FALSE),"")</f>
        <v/>
      </c>
      <c r="BF253" s="321" t="str">
        <f>_xlfn.IFNA(VLOOKUP($B253,'B-LogEmaxOverpEC50'!$A:$AL,MATCH(BF$1,'B-LogEmaxOverpEC50'!$A$1:$AL$1,0),FALSE),"")</f>
        <v/>
      </c>
      <c r="BG253" s="321" t="str">
        <f>_xlfn.IFNA(VLOOKUP($B253,'B-LogEmaxOverpEC50'!$A:$AL,MATCH(BG$1,'B-LogEmaxOverpEC50'!$A$1:$AL$1,0),FALSE),"")</f>
        <v/>
      </c>
      <c r="BH253" s="321" t="str">
        <f>_xlfn.IFNA(VLOOKUP($B253,'B-LogEmaxOverpEC50'!$A:$AL,MATCH(BH$1,'B-LogEmaxOverpEC50'!$A$1:$AL$1,0),FALSE),"")</f>
        <v/>
      </c>
      <c r="BI253" s="322" t="str">
        <f>_xlfn.IFNA(VLOOKUP($B253,'I-LogEmaxOverpEC50'!$A:$AR,MATCH(BI$1,'I-LogEmaxOverpEC50'!$A$1:$AR$1,0),FALSE),"")</f>
        <v/>
      </c>
      <c r="BJ253" s="320" t="str">
        <f>_xlfn.IFNA(VLOOKUP($B253,'I-LogEmaxOverpEC50'!$A:$AR,MATCH(BJ$1,'I-LogEmaxOverpEC50'!$A$1:$AR$1,0),FALSE),"")</f>
        <v/>
      </c>
      <c r="BK253" s="320" t="str">
        <f>_xlfn.IFNA(VLOOKUP($B253,'I-LogEmaxOverpEC50'!$A:$AR,MATCH(BK$1,'I-LogEmaxOverpEC50'!$A$1:$AR$1,0),FALSE),"")</f>
        <v/>
      </c>
      <c r="BL253" s="320" t="str">
        <f>_xlfn.IFNA(VLOOKUP($B253,'I-LogEmaxOverpEC50'!$A:$AR,MATCH(BL$1,'I-LogEmaxOverpEC50'!$A$1:$AR$1,0),FALSE),"")</f>
        <v/>
      </c>
      <c r="BM253" s="320" t="str">
        <f>_xlfn.IFNA(VLOOKUP($B253,'I-LogEmaxOverpEC50'!$A:$AR,MATCH(BM$1,'I-LogEmaxOverpEC50'!$A$1:$AR$1,0),FALSE),"")</f>
        <v/>
      </c>
      <c r="BN253" s="320" t="str">
        <f>_xlfn.IFNA(VLOOKUP($B253,'I-LogEmaxOverpEC50'!$A:$AR,MATCH(BN$1,'I-LogEmaxOverpEC50'!$A$1:$AR$1,0),FALSE),"")</f>
        <v/>
      </c>
      <c r="BO253" s="320" t="str">
        <f>_xlfn.IFNA(VLOOKUP($B253,'I-LogEmaxOverpEC50'!$A:$AR,MATCH(BO$1,'I-LogEmaxOverpEC50'!$A$1:$AR$1,0),FALSE),"")</f>
        <v/>
      </c>
      <c r="BP253" s="320" t="str">
        <f>_xlfn.IFNA(VLOOKUP($B253,'I-LogEmaxOverpEC50'!$A:$AR,MATCH(BP$1,'I-LogEmaxOverpEC50'!$A$1:$AR$1,0),FALSE),"")</f>
        <v/>
      </c>
      <c r="BQ253" s="320" t="str">
        <f>_xlfn.IFNA(VLOOKUP($B253,'I-LogEmaxOverpEC50'!$A:$AR,MATCH(BQ$1,'I-LogEmaxOverpEC50'!$A$1:$AR$1,0),FALSE),"")</f>
        <v/>
      </c>
      <c r="BR253" s="320" t="str">
        <f>_xlfn.IFNA(VLOOKUP($B253,'I-LogEmaxOverpEC50'!$A:$AR,MATCH(BR$1,'I-LogEmaxOverpEC50'!$A$1:$AR$1,0),FALSE),"")</f>
        <v/>
      </c>
      <c r="BS253" s="320" t="str">
        <f>_xlfn.IFNA(VLOOKUP($B253,'I-LogEmaxOverpEC50'!$A:$AR,MATCH(BS$1,'I-LogEmaxOverpEC50'!$A$1:$AR$1,0),FALSE),"")</f>
        <v/>
      </c>
      <c r="BT253" s="320" t="str">
        <f>_xlfn.IFNA(VLOOKUP($B253,'I-LogEmaxOverpEC50'!$A:$AR,MATCH(BT$1,'I-LogEmaxOverpEC50'!$A$1:$AR$1,0),FALSE),"")</f>
        <v/>
      </c>
      <c r="BU253" s="320" t="str">
        <f>_xlfn.IFNA(VLOOKUP($B253,'I-LogEmaxOverpEC50'!$A:$AR,MATCH(BU$1,'I-LogEmaxOverpEC50'!$A$1:$AR$1,0),FALSE),"")</f>
        <v/>
      </c>
      <c r="BV253" s="114" t="e" cm="1">
        <f t="array" ref="BV253">_xlfn.IFS(AND($C253="A",_xlfn.CONCAT(F253:G253)&lt;&gt;"",$A253=1),"x",AND($C253="A",_xlfn.CONCAT(F253:G253)="",$A253=1),"-",$A$1&lt;&gt;"","")</f>
        <v>#N/A</v>
      </c>
      <c r="BW253" s="113" t="e" cm="1">
        <f t="array" ref="BW253">_xlfn.IFS(AND($C253="A",_xlfn.CONCAT(H253:L253)&lt;&gt;"",$A253=1),"x",AND($C253="A",_xlfn.CONCAT(H253:L253)="",$A253=1),"-",$A$1&lt;&gt;"","")</f>
        <v>#N/A</v>
      </c>
      <c r="BX253" s="113" t="e" cm="1">
        <f t="array" ref="BX253">_xlfn.IFS(AND($C253="A",_xlfn.CONCAT(M253:P253)&lt;&gt;"",$A253=1),"x",AND($C253="A",_xlfn.CONCAT(M253:P253)="",$A253=1),"-",$A$1&lt;&gt;"","")</f>
        <v>#N/A</v>
      </c>
      <c r="BY253" s="113" t="e" cm="1">
        <f t="array" ref="BY253">_xlfn.IFS(AND($C253="A",_xlfn.CONCAT(Q253:R253)&lt;&gt;"",$A253=1),"x",AND($C253="A",_xlfn.CONCAT(Q253:R253)="",$A253=1),"-",$A$1&lt;&gt;"","")</f>
        <v>#N/A</v>
      </c>
      <c r="BZ253" s="121" t="e">
        <f t="shared" si="130"/>
        <v>#N/A</v>
      </c>
      <c r="CA253" s="120" t="e">
        <f t="shared" si="131"/>
        <v>#N/A</v>
      </c>
      <c r="CB253" s="120" t="e">
        <f t="shared" si="132"/>
        <v>#N/A</v>
      </c>
      <c r="CC253" s="120" t="e">
        <f t="shared" si="133"/>
        <v>#N/A</v>
      </c>
      <c r="CD253" s="121" t="str">
        <f t="shared" si="134"/>
        <v/>
      </c>
      <c r="CE253" s="120" t="e">
        <f t="shared" si="135"/>
        <v>#N/A</v>
      </c>
      <c r="CF253" s="120" t="e">
        <f t="shared" si="136"/>
        <v>#N/A</v>
      </c>
      <c r="CG253" s="120" t="e">
        <f t="shared" si="137"/>
        <v>#N/A</v>
      </c>
      <c r="CH253" s="120" t="e">
        <f t="shared" si="138"/>
        <v>#N/A</v>
      </c>
      <c r="CI253" s="120" t="e">
        <f t="shared" si="139"/>
        <v>#N/A</v>
      </c>
    </row>
    <row r="254" spans="1:87" x14ac:dyDescent="0.2">
      <c r="A254" s="311" t="e" cm="1">
        <f t="array" ref="A254">_xlfn.IFS(SUM(F254:R254)&gt;0,1,Z254&gt;0,2,TRUE,3)</f>
        <v>#N/A</v>
      </c>
      <c r="B254" s="311" t="s">
        <v>1640</v>
      </c>
      <c r="C254" s="311" t="str">
        <f>_xlfn.XLOOKUP(B254,RecNamesAll!A:A,RecNamesAll!E:E)</f>
        <v>F</v>
      </c>
      <c r="D254" s="311" t="str">
        <f>_xlfn.XLOOKUP(B254,RecNamesAll!A:A,RecNamesAll!C:C)</f>
        <v>FZD7</v>
      </c>
      <c r="F254" s="312" t="e">
        <f t="shared" si="105"/>
        <v>#N/A</v>
      </c>
      <c r="G254" s="313" t="e">
        <f t="shared" si="106"/>
        <v>#N/A</v>
      </c>
      <c r="H254" s="312" t="e">
        <f t="shared" si="107"/>
        <v>#N/A</v>
      </c>
      <c r="I254" s="313" t="e">
        <f t="shared" si="108"/>
        <v>#N/A</v>
      </c>
      <c r="J254" s="313" t="e">
        <f t="shared" si="109"/>
        <v>#N/A</v>
      </c>
      <c r="K254" s="313" t="e">
        <f t="shared" si="110"/>
        <v>#N/A</v>
      </c>
      <c r="L254" s="313" t="e">
        <f t="shared" si="111"/>
        <v>#N/A</v>
      </c>
      <c r="M254" s="312" t="e">
        <f t="shared" si="112"/>
        <v>#N/A</v>
      </c>
      <c r="N254" s="313" t="e">
        <f t="shared" si="113"/>
        <v>#N/A</v>
      </c>
      <c r="O254" s="313" t="e">
        <f t="shared" si="114"/>
        <v>#N/A</v>
      </c>
      <c r="P254" s="313" t="e">
        <f t="shared" si="115"/>
        <v>#N/A</v>
      </c>
      <c r="Q254" s="312" t="e">
        <f t="shared" si="116"/>
        <v>#N/A</v>
      </c>
      <c r="R254" s="313" t="e">
        <f t="shared" si="117"/>
        <v>#N/A</v>
      </c>
      <c r="S254" s="314" t="str">
        <f t="shared" si="118"/>
        <v/>
      </c>
      <c r="T254" s="315" t="str">
        <f t="shared" si="119"/>
        <v>F</v>
      </c>
      <c r="U254" s="311" t="str">
        <f t="shared" si="120"/>
        <v>FZD7</v>
      </c>
      <c r="V254" s="316" t="e">
        <f>IF(VLOOKUP($B254,GtP!$A:$AA,MATCH("Gs_0-2",GtP!$A$1:$AA$1,0),FALSE)=0,"",VLOOKUP($B254,GtP!$A:$AA,MATCH("Gs_0-2",GtP!$A$1:$AA$1,0),FALSE))</f>
        <v>#N/A</v>
      </c>
      <c r="W254" s="317" t="e">
        <f>IF(VLOOKUP($B254,GtP!$A:$AA,MATCH("Gi/o_0-2",GtP!$A$1:$AA$1,0),FALSE)=0,"",VLOOKUP($B254,GtP!$A:$AA,MATCH("Gi/o_0-2",GtP!$A$1:$AA$1,0),FALSE))</f>
        <v>#N/A</v>
      </c>
      <c r="X254" s="317" t="e">
        <f>IF(VLOOKUP($B254,GtP!$A:$AA,MATCH("Gq/11_0-2",GtP!$A$1:$AA$1,0),FALSE)=0,"",VLOOKUP($B254,GtP!$A:$AA,MATCH("Gq/11_0-2",GtP!$A$1:$AA$1,0),FALSE))</f>
        <v>#N/A</v>
      </c>
      <c r="Y254" s="317" t="e">
        <f>IF(VLOOKUP($B254,GtP!$A:$AA,MATCH("G12/13_0-2",GtP!$A$1:$AA$1,0),FALSE)=0,"",VLOOKUP($B254,GtP!$A:$AA,MATCH("G12/13_0-2",GtP!$A$1:$AA$1,0),FALSE))</f>
        <v>#N/A</v>
      </c>
      <c r="Z254" s="318" t="e">
        <f t="shared" si="121"/>
        <v>#N/A</v>
      </c>
      <c r="AA254" s="317" t="e">
        <f t="shared" si="122"/>
        <v>#N/A</v>
      </c>
      <c r="AB254" s="317" t="e">
        <f t="shared" si="123"/>
        <v>#N/A</v>
      </c>
      <c r="AC254" s="317" t="e">
        <f t="shared" si="124"/>
        <v>#N/A</v>
      </c>
      <c r="AD254" s="317" t="e">
        <f t="shared" si="125"/>
        <v>#N/A</v>
      </c>
      <c r="AE254" s="315" t="str">
        <f t="shared" si="126"/>
        <v/>
      </c>
      <c r="AF254" s="311" t="str">
        <f t="shared" si="127"/>
        <v/>
      </c>
      <c r="AG254" s="311" t="str">
        <f t="shared" si="128"/>
        <v/>
      </c>
      <c r="AH254" s="311" t="str">
        <f t="shared" si="129"/>
        <v/>
      </c>
      <c r="AI254" s="316" t="e">
        <f>_xlfn.CONCAT(IF(AV254="","-","B"),IF(BI254="","-","I"),VLOOKUP($B254,GtP!$A:$BB,MATCH("Gs_0-1",GtP!$A$1:$BB$1,0),FALSE))</f>
        <v>#N/A</v>
      </c>
      <c r="AJ254" s="317" t="e">
        <f>_xlfn.CONCAT(IF(AW254="","-","B"),IF(BJ254="","-","I"),VLOOKUP($B254,GtP!$A:$BB,MATCH("Gs_0-1",GtP!$A$1:$BB$1,0),FALSE))</f>
        <v>#N/A</v>
      </c>
      <c r="AK254" s="317" t="e">
        <f>_xlfn.CONCAT(IF(AX254="","-","B"),IF(BK254="","-","I"),VLOOKUP($B254,GtP!$A:$BB,MATCH("Gi/o_0-1",GtP!$A$1:$BB$1,0),FALSE))</f>
        <v>#N/A</v>
      </c>
      <c r="AL254" s="317" t="e">
        <f>_xlfn.CONCAT(IF(AY254="","-","B"),IF(BL254="","-","I"),VLOOKUP($B254,GtP!$A:$BB,MATCH("Gi/o_0-1",GtP!$A$1:$BB$1,0),FALSE))</f>
        <v>#N/A</v>
      </c>
      <c r="AM254" s="317" t="e">
        <f>_xlfn.CONCAT(IF(AZ254="","-","B"),IF(BM254="","-","I"),VLOOKUP($B254,GtP!$A:$BB,MATCH("Gi/o_0-1",GtP!$A$1:$BB$1,0),FALSE))</f>
        <v>#N/A</v>
      </c>
      <c r="AN254" s="317" t="e">
        <f>_xlfn.CONCAT(IF(BA254="","-","B"),IF(BN254="","-","I"),VLOOKUP($B254,GtP!$A:$BB,MATCH("Gi/o_0-1",GtP!$A$1:$BB$1,0),FALSE))</f>
        <v>#N/A</v>
      </c>
      <c r="AO254" s="317" t="e">
        <f>_xlfn.CONCAT(IF(BB254="","-","B"),IF(BO254="","-","I"),VLOOKUP($B254,GtP!$A:$BB,MATCH("Gi/o_0-1",GtP!$A$1:$BB$1,0),FALSE))</f>
        <v>#N/A</v>
      </c>
      <c r="AP254" s="317" t="e">
        <f>_xlfn.CONCAT(IF(BC254="","-","B"),IF(BP254="","-","I"),VLOOKUP($B254,GtP!$A:$BB,MATCH("Gq/11_0-1",GtP!$A$1:$BB$1,0),FALSE))</f>
        <v>#N/A</v>
      </c>
      <c r="AQ254" s="317" t="e">
        <f>_xlfn.CONCAT(IF(BD254="","-","B"),IF(BQ254="","-","I"),VLOOKUP($B254,GtP!$A:$BB,MATCH("Gq/11_0-1",GtP!$A$1:$BB$1,0),FALSE))</f>
        <v>#N/A</v>
      </c>
      <c r="AR254" s="317" t="e">
        <f>_xlfn.CONCAT(IF(BE254="","-","B"),IF(BR254="","-","I"),VLOOKUP($B254,GtP!$A:$BB,MATCH("Gq/11_0-1",GtP!$A$1:$BB$1,0),FALSE))</f>
        <v>#N/A</v>
      </c>
      <c r="AS254" s="317" t="e">
        <f>_xlfn.CONCAT(IF(BF254="","-","B"),IF(BS254="","-","I"),VLOOKUP($B254,GtP!$A:$BB,MATCH("Gq/11_0-1",GtP!$A$1:$BB$1,0),FALSE))</f>
        <v>#N/A</v>
      </c>
      <c r="AT254" s="317" t="e">
        <f>_xlfn.CONCAT(IF(BG254="","-","B"),IF(BT254="","-","I"),VLOOKUP($B254,GtP!$A:$BB,MATCH("G12/13_0-1",GtP!$A$1:$BB$1,0),FALSE))</f>
        <v>#N/A</v>
      </c>
      <c r="AU254" s="317" t="e">
        <f>_xlfn.CONCAT(IF(BH254="","-","B"),IF(BU254="","-","I"),VLOOKUP($B254,GtP!$A:$BB,MATCH("G12/13_0-1",GtP!$A$1:$BB$1,0),FALSE))</f>
        <v>#N/A</v>
      </c>
      <c r="AV254" s="319" t="str">
        <f>_xlfn.IFNA(VLOOKUP($B254,'B-LogEmaxOverpEC50'!$A:$AL,MATCH(AV$1,'B-LogEmaxOverpEC50'!$A$1:$AL$1,0),FALSE),"")</f>
        <v/>
      </c>
      <c r="AX254" s="321" t="str">
        <f>_xlfn.IFNA(VLOOKUP($B254,'B-LogEmaxOverpEC50'!$A:$AL,MATCH(AX$1,'B-LogEmaxOverpEC50'!$A$1:$AL$1,0),FALSE),"")</f>
        <v/>
      </c>
      <c r="AY254" s="321" t="str">
        <f>_xlfn.IFNA(VLOOKUP($B254,'B-LogEmaxOverpEC50'!$A:$AL,MATCH(AY$1,'B-LogEmaxOverpEC50'!$A$1:$AL$1,0),FALSE),"")</f>
        <v/>
      </c>
      <c r="AZ254" s="321" t="str">
        <f>_xlfn.IFNA(VLOOKUP($B254,'B-LogEmaxOverpEC50'!$A:$AL,MATCH(AZ$1,'B-LogEmaxOverpEC50'!$A$1:$AL$1,0),FALSE),"")</f>
        <v/>
      </c>
      <c r="BA254" s="321" t="str">
        <f>_xlfn.IFNA(VLOOKUP($B254,'B-LogEmaxOverpEC50'!$A:$AL,MATCH(BA$1,'B-LogEmaxOverpEC50'!$A$1:$AL$1,0),FALSE),"")</f>
        <v/>
      </c>
      <c r="BB254" s="321" t="str">
        <f>_xlfn.IFNA(VLOOKUP($B254,'B-LogEmaxOverpEC50'!$A:$AL,MATCH(BB$1,'B-LogEmaxOverpEC50'!$A$1:$AL$1,0),FALSE),"")</f>
        <v/>
      </c>
      <c r="BC254" s="321" t="str">
        <f>_xlfn.IFNA(VLOOKUP($B254,'B-LogEmaxOverpEC50'!$A:$AL,MATCH(BC$1,'B-LogEmaxOverpEC50'!$A$1:$AL$1,0),FALSE),"")</f>
        <v/>
      </c>
      <c r="BD254" s="321" t="str">
        <f>_xlfn.IFNA(VLOOKUP($B254,'B-LogEmaxOverpEC50'!$A:$AL,MATCH(BD$1,'B-LogEmaxOverpEC50'!$A$1:$AL$1,0),FALSE),"")</f>
        <v/>
      </c>
      <c r="BE254" s="321" t="str">
        <f>_xlfn.IFNA(VLOOKUP($B254,'B-LogEmaxOverpEC50'!$A:$AL,MATCH(BE$1,'B-LogEmaxOverpEC50'!$A$1:$AL$1,0),FALSE),"")</f>
        <v/>
      </c>
      <c r="BF254" s="321" t="str">
        <f>_xlfn.IFNA(VLOOKUP($B254,'B-LogEmaxOverpEC50'!$A:$AL,MATCH(BF$1,'B-LogEmaxOverpEC50'!$A$1:$AL$1,0),FALSE),"")</f>
        <v/>
      </c>
      <c r="BG254" s="321" t="str">
        <f>_xlfn.IFNA(VLOOKUP($B254,'B-LogEmaxOverpEC50'!$A:$AL,MATCH(BG$1,'B-LogEmaxOverpEC50'!$A$1:$AL$1,0),FALSE),"")</f>
        <v/>
      </c>
      <c r="BH254" s="321" t="str">
        <f>_xlfn.IFNA(VLOOKUP($B254,'B-LogEmaxOverpEC50'!$A:$AL,MATCH(BH$1,'B-LogEmaxOverpEC50'!$A$1:$AL$1,0),FALSE),"")</f>
        <v/>
      </c>
      <c r="BI254" s="322" t="str">
        <f>_xlfn.IFNA(VLOOKUP($B254,'I-LogEmaxOverpEC50'!$A:$AR,MATCH(BI$1,'I-LogEmaxOverpEC50'!$A$1:$AR$1,0),FALSE),"")</f>
        <v/>
      </c>
      <c r="BJ254" s="320" t="str">
        <f>_xlfn.IFNA(VLOOKUP($B254,'I-LogEmaxOverpEC50'!$A:$AR,MATCH(BJ$1,'I-LogEmaxOverpEC50'!$A$1:$AR$1,0),FALSE),"")</f>
        <v/>
      </c>
      <c r="BK254" s="320" t="str">
        <f>_xlfn.IFNA(VLOOKUP($B254,'I-LogEmaxOverpEC50'!$A:$AR,MATCH(BK$1,'I-LogEmaxOverpEC50'!$A$1:$AR$1,0),FALSE),"")</f>
        <v/>
      </c>
      <c r="BL254" s="320" t="str">
        <f>_xlfn.IFNA(VLOOKUP($B254,'I-LogEmaxOverpEC50'!$A:$AR,MATCH(BL$1,'I-LogEmaxOverpEC50'!$A$1:$AR$1,0),FALSE),"")</f>
        <v/>
      </c>
      <c r="BM254" s="320" t="str">
        <f>_xlfn.IFNA(VLOOKUP($B254,'I-LogEmaxOverpEC50'!$A:$AR,MATCH(BM$1,'I-LogEmaxOverpEC50'!$A$1:$AR$1,0),FALSE),"")</f>
        <v/>
      </c>
      <c r="BN254" s="320" t="str">
        <f>_xlfn.IFNA(VLOOKUP($B254,'I-LogEmaxOverpEC50'!$A:$AR,MATCH(BN$1,'I-LogEmaxOverpEC50'!$A$1:$AR$1,0),FALSE),"")</f>
        <v/>
      </c>
      <c r="BO254" s="320" t="str">
        <f>_xlfn.IFNA(VLOOKUP($B254,'I-LogEmaxOverpEC50'!$A:$AR,MATCH(BO$1,'I-LogEmaxOverpEC50'!$A$1:$AR$1,0),FALSE),"")</f>
        <v/>
      </c>
      <c r="BP254" s="320" t="str">
        <f>_xlfn.IFNA(VLOOKUP($B254,'I-LogEmaxOverpEC50'!$A:$AR,MATCH(BP$1,'I-LogEmaxOverpEC50'!$A$1:$AR$1,0),FALSE),"")</f>
        <v/>
      </c>
      <c r="BQ254" s="320" t="str">
        <f>_xlfn.IFNA(VLOOKUP($B254,'I-LogEmaxOverpEC50'!$A:$AR,MATCH(BQ$1,'I-LogEmaxOverpEC50'!$A$1:$AR$1,0),FALSE),"")</f>
        <v/>
      </c>
      <c r="BR254" s="320" t="str">
        <f>_xlfn.IFNA(VLOOKUP($B254,'I-LogEmaxOverpEC50'!$A:$AR,MATCH(BR$1,'I-LogEmaxOverpEC50'!$A$1:$AR$1,0),FALSE),"")</f>
        <v/>
      </c>
      <c r="BS254" s="320" t="str">
        <f>_xlfn.IFNA(VLOOKUP($B254,'I-LogEmaxOverpEC50'!$A:$AR,MATCH(BS$1,'I-LogEmaxOverpEC50'!$A$1:$AR$1,0),FALSE),"")</f>
        <v/>
      </c>
      <c r="BT254" s="320" t="str">
        <f>_xlfn.IFNA(VLOOKUP($B254,'I-LogEmaxOverpEC50'!$A:$AR,MATCH(BT$1,'I-LogEmaxOverpEC50'!$A$1:$AR$1,0),FALSE),"")</f>
        <v/>
      </c>
      <c r="BU254" s="320" t="str">
        <f>_xlfn.IFNA(VLOOKUP($B254,'I-LogEmaxOverpEC50'!$A:$AR,MATCH(BU$1,'I-LogEmaxOverpEC50'!$A$1:$AR$1,0),FALSE),"")</f>
        <v/>
      </c>
      <c r="BV254" s="114" t="e" cm="1">
        <f t="array" ref="BV254">_xlfn.IFS(AND($C254="A",_xlfn.CONCAT(F254:G254)&lt;&gt;"",$A254=1),"x",AND($C254="A",_xlfn.CONCAT(F254:G254)="",$A254=1),"-",$A$1&lt;&gt;"","")</f>
        <v>#N/A</v>
      </c>
      <c r="BW254" s="113" t="e" cm="1">
        <f t="array" ref="BW254">_xlfn.IFS(AND($C254="A",_xlfn.CONCAT(H254:L254)&lt;&gt;"",$A254=1),"x",AND($C254="A",_xlfn.CONCAT(H254:L254)="",$A254=1),"-",$A$1&lt;&gt;"","")</f>
        <v>#N/A</v>
      </c>
      <c r="BX254" s="113" t="e" cm="1">
        <f t="array" ref="BX254">_xlfn.IFS(AND($C254="A",_xlfn.CONCAT(M254:P254)&lt;&gt;"",$A254=1),"x",AND($C254="A",_xlfn.CONCAT(M254:P254)="",$A254=1),"-",$A$1&lt;&gt;"","")</f>
        <v>#N/A</v>
      </c>
      <c r="BY254" s="113" t="e" cm="1">
        <f t="array" ref="BY254">_xlfn.IFS(AND($C254="A",_xlfn.CONCAT(Q254:R254)&lt;&gt;"",$A254=1),"x",AND($C254="A",_xlfn.CONCAT(Q254:R254)="",$A254=1),"-",$A$1&lt;&gt;"","")</f>
        <v>#N/A</v>
      </c>
      <c r="BZ254" s="121" t="e">
        <f t="shared" si="130"/>
        <v>#N/A</v>
      </c>
      <c r="CA254" s="120" t="e">
        <f t="shared" si="131"/>
        <v>#N/A</v>
      </c>
      <c r="CB254" s="120" t="e">
        <f t="shared" si="132"/>
        <v>#N/A</v>
      </c>
      <c r="CC254" s="120" t="e">
        <f t="shared" si="133"/>
        <v>#N/A</v>
      </c>
      <c r="CD254" s="121" t="str">
        <f t="shared" si="134"/>
        <v/>
      </c>
      <c r="CE254" s="120" t="e">
        <f t="shared" si="135"/>
        <v>#N/A</v>
      </c>
      <c r="CF254" s="120" t="e">
        <f t="shared" si="136"/>
        <v>#N/A</v>
      </c>
      <c r="CG254" s="120" t="e">
        <f t="shared" si="137"/>
        <v>#N/A</v>
      </c>
      <c r="CH254" s="120" t="e">
        <f t="shared" si="138"/>
        <v>#N/A</v>
      </c>
      <c r="CI254" s="120" t="e">
        <f t="shared" si="139"/>
        <v>#N/A</v>
      </c>
    </row>
    <row r="255" spans="1:87" x14ac:dyDescent="0.2">
      <c r="A255" s="311" t="e" cm="1">
        <f t="array" ref="A255">_xlfn.IFS(SUM(F255:R255)&gt;0,1,Z255&gt;0,2,TRUE,3)</f>
        <v>#N/A</v>
      </c>
      <c r="B255" s="311" t="s">
        <v>1652</v>
      </c>
      <c r="C255" s="311" t="str">
        <f>_xlfn.XLOOKUP(B255,RecNamesAll!A:A,RecNamesAll!E:E)</f>
        <v>F</v>
      </c>
      <c r="D255" s="311" t="str">
        <f>_xlfn.XLOOKUP(B255,RecNamesAll!A:A,RecNamesAll!C:C)</f>
        <v>FZD3</v>
      </c>
      <c r="F255" s="312" t="e">
        <f t="shared" si="105"/>
        <v>#N/A</v>
      </c>
      <c r="G255" s="313" t="e">
        <f t="shared" si="106"/>
        <v>#N/A</v>
      </c>
      <c r="H255" s="312" t="e">
        <f t="shared" si="107"/>
        <v>#N/A</v>
      </c>
      <c r="I255" s="313" t="e">
        <f t="shared" si="108"/>
        <v>#N/A</v>
      </c>
      <c r="J255" s="313" t="e">
        <f t="shared" si="109"/>
        <v>#N/A</v>
      </c>
      <c r="K255" s="313" t="e">
        <f t="shared" si="110"/>
        <v>#N/A</v>
      </c>
      <c r="L255" s="313" t="e">
        <f t="shared" si="111"/>
        <v>#N/A</v>
      </c>
      <c r="M255" s="312" t="e">
        <f t="shared" si="112"/>
        <v>#N/A</v>
      </c>
      <c r="N255" s="313" t="e">
        <f t="shared" si="113"/>
        <v>#N/A</v>
      </c>
      <c r="O255" s="313" t="e">
        <f t="shared" si="114"/>
        <v>#N/A</v>
      </c>
      <c r="P255" s="313" t="e">
        <f t="shared" si="115"/>
        <v>#N/A</v>
      </c>
      <c r="Q255" s="312" t="e">
        <f t="shared" si="116"/>
        <v>#N/A</v>
      </c>
      <c r="R255" s="313" t="e">
        <f t="shared" si="117"/>
        <v>#N/A</v>
      </c>
      <c r="S255" s="314" t="str">
        <f t="shared" si="118"/>
        <v/>
      </c>
      <c r="T255" s="315" t="str">
        <f t="shared" si="119"/>
        <v>F</v>
      </c>
      <c r="U255" s="311" t="str">
        <f t="shared" si="120"/>
        <v>FZD3</v>
      </c>
      <c r="V255" s="316" t="e">
        <f>IF(VLOOKUP($B255,GtP!$A:$AA,MATCH("Gs_0-2",GtP!$A$1:$AA$1,0),FALSE)=0,"",VLOOKUP($B255,GtP!$A:$AA,MATCH("Gs_0-2",GtP!$A$1:$AA$1,0),FALSE))</f>
        <v>#N/A</v>
      </c>
      <c r="W255" s="317" t="e">
        <f>IF(VLOOKUP($B255,GtP!$A:$AA,MATCH("Gi/o_0-2",GtP!$A$1:$AA$1,0),FALSE)=0,"",VLOOKUP($B255,GtP!$A:$AA,MATCH("Gi/o_0-2",GtP!$A$1:$AA$1,0),FALSE))</f>
        <v>#N/A</v>
      </c>
      <c r="X255" s="317" t="e">
        <f>IF(VLOOKUP($B255,GtP!$A:$AA,MATCH("Gq/11_0-2",GtP!$A$1:$AA$1,0),FALSE)=0,"",VLOOKUP($B255,GtP!$A:$AA,MATCH("Gq/11_0-2",GtP!$A$1:$AA$1,0),FALSE))</f>
        <v>#N/A</v>
      </c>
      <c r="Y255" s="317" t="e">
        <f>IF(VLOOKUP($B255,GtP!$A:$AA,MATCH("G12/13_0-2",GtP!$A$1:$AA$1,0),FALSE)=0,"",VLOOKUP($B255,GtP!$A:$AA,MATCH("G12/13_0-2",GtP!$A$1:$AA$1,0),FALSE))</f>
        <v>#N/A</v>
      </c>
      <c r="Z255" s="318" t="e">
        <f t="shared" si="121"/>
        <v>#N/A</v>
      </c>
      <c r="AA255" s="317" t="e">
        <f t="shared" si="122"/>
        <v>#N/A</v>
      </c>
      <c r="AB255" s="317" t="e">
        <f t="shared" si="123"/>
        <v>#N/A</v>
      </c>
      <c r="AC255" s="317" t="e">
        <f t="shared" si="124"/>
        <v>#N/A</v>
      </c>
      <c r="AD255" s="317" t="e">
        <f t="shared" si="125"/>
        <v>#N/A</v>
      </c>
      <c r="AE255" s="315" t="str">
        <f t="shared" si="126"/>
        <v/>
      </c>
      <c r="AF255" s="311" t="str">
        <f t="shared" si="127"/>
        <v/>
      </c>
      <c r="AG255" s="311" t="str">
        <f t="shared" si="128"/>
        <v/>
      </c>
      <c r="AH255" s="311" t="str">
        <f t="shared" si="129"/>
        <v/>
      </c>
      <c r="AI255" s="316" t="e">
        <f>_xlfn.CONCAT(IF(AV255="","-","B"),IF(BI255="","-","I"),VLOOKUP($B255,GtP!$A:$BB,MATCH("Gs_0-1",GtP!$A$1:$BB$1,0),FALSE))</f>
        <v>#N/A</v>
      </c>
      <c r="AJ255" s="317" t="e">
        <f>_xlfn.CONCAT(IF(AW255="","-","B"),IF(BJ255="","-","I"),VLOOKUP($B255,GtP!$A:$BB,MATCH("Gs_0-1",GtP!$A$1:$BB$1,0),FALSE))</f>
        <v>#N/A</v>
      </c>
      <c r="AK255" s="317" t="e">
        <f>_xlfn.CONCAT(IF(AX255="","-","B"),IF(BK255="","-","I"),VLOOKUP($B255,GtP!$A:$BB,MATCH("Gi/o_0-1",GtP!$A$1:$BB$1,0),FALSE))</f>
        <v>#N/A</v>
      </c>
      <c r="AL255" s="317" t="e">
        <f>_xlfn.CONCAT(IF(AY255="","-","B"),IF(BL255="","-","I"),VLOOKUP($B255,GtP!$A:$BB,MATCH("Gi/o_0-1",GtP!$A$1:$BB$1,0),FALSE))</f>
        <v>#N/A</v>
      </c>
      <c r="AM255" s="317" t="e">
        <f>_xlfn.CONCAT(IF(AZ255="","-","B"),IF(BM255="","-","I"),VLOOKUP($B255,GtP!$A:$BB,MATCH("Gi/o_0-1",GtP!$A$1:$BB$1,0),FALSE))</f>
        <v>#N/A</v>
      </c>
      <c r="AN255" s="317" t="e">
        <f>_xlfn.CONCAT(IF(BA255="","-","B"),IF(BN255="","-","I"),VLOOKUP($B255,GtP!$A:$BB,MATCH("Gi/o_0-1",GtP!$A$1:$BB$1,0),FALSE))</f>
        <v>#N/A</v>
      </c>
      <c r="AO255" s="317" t="e">
        <f>_xlfn.CONCAT(IF(BB255="","-","B"),IF(BO255="","-","I"),VLOOKUP($B255,GtP!$A:$BB,MATCH("Gi/o_0-1",GtP!$A$1:$BB$1,0),FALSE))</f>
        <v>#N/A</v>
      </c>
      <c r="AP255" s="317" t="e">
        <f>_xlfn.CONCAT(IF(BC255="","-","B"),IF(BP255="","-","I"),VLOOKUP($B255,GtP!$A:$BB,MATCH("Gq/11_0-1",GtP!$A$1:$BB$1,0),FALSE))</f>
        <v>#N/A</v>
      </c>
      <c r="AQ255" s="317" t="e">
        <f>_xlfn.CONCAT(IF(BD255="","-","B"),IF(BQ255="","-","I"),VLOOKUP($B255,GtP!$A:$BB,MATCH("Gq/11_0-1",GtP!$A$1:$BB$1,0),FALSE))</f>
        <v>#N/A</v>
      </c>
      <c r="AR255" s="317" t="e">
        <f>_xlfn.CONCAT(IF(BE255="","-","B"),IF(BR255="","-","I"),VLOOKUP($B255,GtP!$A:$BB,MATCH("Gq/11_0-1",GtP!$A$1:$BB$1,0),FALSE))</f>
        <v>#N/A</v>
      </c>
      <c r="AS255" s="317" t="e">
        <f>_xlfn.CONCAT(IF(BF255="","-","B"),IF(BS255="","-","I"),VLOOKUP($B255,GtP!$A:$BB,MATCH("Gq/11_0-1",GtP!$A$1:$BB$1,0),FALSE))</f>
        <v>#N/A</v>
      </c>
      <c r="AT255" s="317" t="e">
        <f>_xlfn.CONCAT(IF(BG255="","-","B"),IF(BT255="","-","I"),VLOOKUP($B255,GtP!$A:$BB,MATCH("G12/13_0-1",GtP!$A$1:$BB$1,0),FALSE))</f>
        <v>#N/A</v>
      </c>
      <c r="AU255" s="317" t="e">
        <f>_xlfn.CONCAT(IF(BH255="","-","B"),IF(BU255="","-","I"),VLOOKUP($B255,GtP!$A:$BB,MATCH("G12/13_0-1",GtP!$A$1:$BB$1,0),FALSE))</f>
        <v>#N/A</v>
      </c>
      <c r="AV255" s="319" t="str">
        <f>_xlfn.IFNA(VLOOKUP($B255,'B-LogEmaxOverpEC50'!$A:$AL,MATCH(AV$1,'B-LogEmaxOverpEC50'!$A$1:$AL$1,0),FALSE),"")</f>
        <v/>
      </c>
      <c r="AX255" s="321" t="str">
        <f>_xlfn.IFNA(VLOOKUP($B255,'B-LogEmaxOverpEC50'!$A:$AL,MATCH(AX$1,'B-LogEmaxOverpEC50'!$A$1:$AL$1,0),FALSE),"")</f>
        <v/>
      </c>
      <c r="AY255" s="321" t="str">
        <f>_xlfn.IFNA(VLOOKUP($B255,'B-LogEmaxOverpEC50'!$A:$AL,MATCH(AY$1,'B-LogEmaxOverpEC50'!$A$1:$AL$1,0),FALSE),"")</f>
        <v/>
      </c>
      <c r="AZ255" s="321" t="str">
        <f>_xlfn.IFNA(VLOOKUP($B255,'B-LogEmaxOverpEC50'!$A:$AL,MATCH(AZ$1,'B-LogEmaxOverpEC50'!$A$1:$AL$1,0),FALSE),"")</f>
        <v/>
      </c>
      <c r="BA255" s="321" t="str">
        <f>_xlfn.IFNA(VLOOKUP($B255,'B-LogEmaxOverpEC50'!$A:$AL,MATCH(BA$1,'B-LogEmaxOverpEC50'!$A$1:$AL$1,0),FALSE),"")</f>
        <v/>
      </c>
      <c r="BB255" s="321" t="str">
        <f>_xlfn.IFNA(VLOOKUP($B255,'B-LogEmaxOverpEC50'!$A:$AL,MATCH(BB$1,'B-LogEmaxOverpEC50'!$A$1:$AL$1,0),FALSE),"")</f>
        <v/>
      </c>
      <c r="BC255" s="321" t="str">
        <f>_xlfn.IFNA(VLOOKUP($B255,'B-LogEmaxOverpEC50'!$A:$AL,MATCH(BC$1,'B-LogEmaxOverpEC50'!$A$1:$AL$1,0),FALSE),"")</f>
        <v/>
      </c>
      <c r="BD255" s="321" t="str">
        <f>_xlfn.IFNA(VLOOKUP($B255,'B-LogEmaxOverpEC50'!$A:$AL,MATCH(BD$1,'B-LogEmaxOverpEC50'!$A$1:$AL$1,0),FALSE),"")</f>
        <v/>
      </c>
      <c r="BE255" s="321" t="str">
        <f>_xlfn.IFNA(VLOOKUP($B255,'B-LogEmaxOverpEC50'!$A:$AL,MATCH(BE$1,'B-LogEmaxOverpEC50'!$A$1:$AL$1,0),FALSE),"")</f>
        <v/>
      </c>
      <c r="BF255" s="321" t="str">
        <f>_xlfn.IFNA(VLOOKUP($B255,'B-LogEmaxOverpEC50'!$A:$AL,MATCH(BF$1,'B-LogEmaxOverpEC50'!$A$1:$AL$1,0),FALSE),"")</f>
        <v/>
      </c>
      <c r="BG255" s="321" t="str">
        <f>_xlfn.IFNA(VLOOKUP($B255,'B-LogEmaxOverpEC50'!$A:$AL,MATCH(BG$1,'B-LogEmaxOverpEC50'!$A$1:$AL$1,0),FALSE),"")</f>
        <v/>
      </c>
      <c r="BH255" s="321" t="str">
        <f>_xlfn.IFNA(VLOOKUP($B255,'B-LogEmaxOverpEC50'!$A:$AL,MATCH(BH$1,'B-LogEmaxOverpEC50'!$A$1:$AL$1,0),FALSE),"")</f>
        <v/>
      </c>
      <c r="BI255" s="322" t="str">
        <f>_xlfn.IFNA(VLOOKUP($B255,'I-LogEmaxOverpEC50'!$A:$AR,MATCH(BI$1,'I-LogEmaxOverpEC50'!$A$1:$AR$1,0),FALSE),"")</f>
        <v/>
      </c>
      <c r="BJ255" s="320" t="str">
        <f>_xlfn.IFNA(VLOOKUP($B255,'I-LogEmaxOverpEC50'!$A:$AR,MATCH(BJ$1,'I-LogEmaxOverpEC50'!$A$1:$AR$1,0),FALSE),"")</f>
        <v/>
      </c>
      <c r="BK255" s="320" t="str">
        <f>_xlfn.IFNA(VLOOKUP($B255,'I-LogEmaxOverpEC50'!$A:$AR,MATCH(BK$1,'I-LogEmaxOverpEC50'!$A$1:$AR$1,0),FALSE),"")</f>
        <v/>
      </c>
      <c r="BL255" s="320" t="str">
        <f>_xlfn.IFNA(VLOOKUP($B255,'I-LogEmaxOverpEC50'!$A:$AR,MATCH(BL$1,'I-LogEmaxOverpEC50'!$A$1:$AR$1,0),FALSE),"")</f>
        <v/>
      </c>
      <c r="BM255" s="320" t="str">
        <f>_xlfn.IFNA(VLOOKUP($B255,'I-LogEmaxOverpEC50'!$A:$AR,MATCH(BM$1,'I-LogEmaxOverpEC50'!$A$1:$AR$1,0),FALSE),"")</f>
        <v/>
      </c>
      <c r="BN255" s="320" t="str">
        <f>_xlfn.IFNA(VLOOKUP($B255,'I-LogEmaxOverpEC50'!$A:$AR,MATCH(BN$1,'I-LogEmaxOverpEC50'!$A$1:$AR$1,0),FALSE),"")</f>
        <v/>
      </c>
      <c r="BO255" s="320" t="str">
        <f>_xlfn.IFNA(VLOOKUP($B255,'I-LogEmaxOverpEC50'!$A:$AR,MATCH(BO$1,'I-LogEmaxOverpEC50'!$A$1:$AR$1,0),FALSE),"")</f>
        <v/>
      </c>
      <c r="BP255" s="320" t="str">
        <f>_xlfn.IFNA(VLOOKUP($B255,'I-LogEmaxOverpEC50'!$A:$AR,MATCH(BP$1,'I-LogEmaxOverpEC50'!$A$1:$AR$1,0),FALSE),"")</f>
        <v/>
      </c>
      <c r="BQ255" s="320" t="str">
        <f>_xlfn.IFNA(VLOOKUP($B255,'I-LogEmaxOverpEC50'!$A:$AR,MATCH(BQ$1,'I-LogEmaxOverpEC50'!$A$1:$AR$1,0),FALSE),"")</f>
        <v/>
      </c>
      <c r="BR255" s="320" t="str">
        <f>_xlfn.IFNA(VLOOKUP($B255,'I-LogEmaxOverpEC50'!$A:$AR,MATCH(BR$1,'I-LogEmaxOverpEC50'!$A$1:$AR$1,0),FALSE),"")</f>
        <v/>
      </c>
      <c r="BS255" s="320" t="str">
        <f>_xlfn.IFNA(VLOOKUP($B255,'I-LogEmaxOverpEC50'!$A:$AR,MATCH(BS$1,'I-LogEmaxOverpEC50'!$A$1:$AR$1,0),FALSE),"")</f>
        <v/>
      </c>
      <c r="BT255" s="320" t="str">
        <f>_xlfn.IFNA(VLOOKUP($B255,'I-LogEmaxOverpEC50'!$A:$AR,MATCH(BT$1,'I-LogEmaxOverpEC50'!$A$1:$AR$1,0),FALSE),"")</f>
        <v/>
      </c>
      <c r="BU255" s="320" t="str">
        <f>_xlfn.IFNA(VLOOKUP($B255,'I-LogEmaxOverpEC50'!$A:$AR,MATCH(BU$1,'I-LogEmaxOverpEC50'!$A$1:$AR$1,0),FALSE),"")</f>
        <v/>
      </c>
      <c r="BV255" s="114" t="e" cm="1">
        <f t="array" ref="BV255">_xlfn.IFS(AND($C255="A",_xlfn.CONCAT(F255:G255)&lt;&gt;"",$A255=1),"x",AND($C255="A",_xlfn.CONCAT(F255:G255)="",$A255=1),"-",$A$1&lt;&gt;"","")</f>
        <v>#N/A</v>
      </c>
      <c r="BW255" s="113" t="e" cm="1">
        <f t="array" ref="BW255">_xlfn.IFS(AND($C255="A",_xlfn.CONCAT(H255:L255)&lt;&gt;"",$A255=1),"x",AND($C255="A",_xlfn.CONCAT(H255:L255)="",$A255=1),"-",$A$1&lt;&gt;"","")</f>
        <v>#N/A</v>
      </c>
      <c r="BX255" s="113" t="e" cm="1">
        <f t="array" ref="BX255">_xlfn.IFS(AND($C255="A",_xlfn.CONCAT(M255:P255)&lt;&gt;"",$A255=1),"x",AND($C255="A",_xlfn.CONCAT(M255:P255)="",$A255=1),"-",$A$1&lt;&gt;"","")</f>
        <v>#N/A</v>
      </c>
      <c r="BY255" s="113" t="e" cm="1">
        <f t="array" ref="BY255">_xlfn.IFS(AND($C255="A",_xlfn.CONCAT(Q255:R255)&lt;&gt;"",$A255=1),"x",AND($C255="A",_xlfn.CONCAT(Q255:R255)="",$A255=1),"-",$A$1&lt;&gt;"","")</f>
        <v>#N/A</v>
      </c>
      <c r="BZ255" s="121" t="e">
        <f t="shared" si="130"/>
        <v>#N/A</v>
      </c>
      <c r="CA255" s="120" t="e">
        <f t="shared" si="131"/>
        <v>#N/A</v>
      </c>
      <c r="CB255" s="120" t="e">
        <f t="shared" si="132"/>
        <v>#N/A</v>
      </c>
      <c r="CC255" s="120" t="e">
        <f t="shared" si="133"/>
        <v>#N/A</v>
      </c>
      <c r="CD255" s="121" t="str">
        <f t="shared" si="134"/>
        <v/>
      </c>
      <c r="CE255" s="120" t="e">
        <f t="shared" si="135"/>
        <v>#N/A</v>
      </c>
      <c r="CF255" s="120" t="e">
        <f t="shared" si="136"/>
        <v>#N/A</v>
      </c>
      <c r="CG255" s="120" t="e">
        <f t="shared" si="137"/>
        <v>#N/A</v>
      </c>
      <c r="CH255" s="120" t="e">
        <f t="shared" si="138"/>
        <v>#N/A</v>
      </c>
      <c r="CI255" s="120" t="e">
        <f t="shared" si="139"/>
        <v>#N/A</v>
      </c>
    </row>
    <row r="256" spans="1:87" x14ac:dyDescent="0.2">
      <c r="A256" s="311" t="e" cm="1">
        <f t="array" ref="A256">_xlfn.IFS(SUM(F256:R256)&gt;0,1,Z256&gt;0,2,TRUE,3)</f>
        <v>#N/A</v>
      </c>
      <c r="B256" s="311" t="s">
        <v>1200</v>
      </c>
      <c r="C256" s="311" t="str">
        <f>_xlfn.XLOOKUP(B256,RecNamesAll!A:A,RecNamesAll!E:E)</f>
        <v>F</v>
      </c>
      <c r="D256" s="311" t="str">
        <f>_xlfn.XLOOKUP(B256,RecNamesAll!A:A,RecNamesAll!C:C)</f>
        <v>FZD2</v>
      </c>
      <c r="F256" s="312" t="e">
        <f t="shared" si="105"/>
        <v>#N/A</v>
      </c>
      <c r="G256" s="313" t="e">
        <f t="shared" si="106"/>
        <v>#N/A</v>
      </c>
      <c r="H256" s="312" t="e">
        <f t="shared" si="107"/>
        <v>#N/A</v>
      </c>
      <c r="I256" s="313" t="e">
        <f t="shared" si="108"/>
        <v>#N/A</v>
      </c>
      <c r="J256" s="313" t="e">
        <f t="shared" si="109"/>
        <v>#N/A</v>
      </c>
      <c r="K256" s="313" t="e">
        <f t="shared" si="110"/>
        <v>#N/A</v>
      </c>
      <c r="L256" s="313" t="e">
        <f t="shared" si="111"/>
        <v>#N/A</v>
      </c>
      <c r="M256" s="312" t="e">
        <f t="shared" si="112"/>
        <v>#N/A</v>
      </c>
      <c r="N256" s="313" t="e">
        <f t="shared" si="113"/>
        <v>#N/A</v>
      </c>
      <c r="O256" s="313" t="e">
        <f t="shared" si="114"/>
        <v>#N/A</v>
      </c>
      <c r="P256" s="313" t="e">
        <f t="shared" si="115"/>
        <v>#N/A</v>
      </c>
      <c r="Q256" s="312" t="e">
        <f t="shared" si="116"/>
        <v>#N/A</v>
      </c>
      <c r="R256" s="313" t="e">
        <f t="shared" si="117"/>
        <v>#N/A</v>
      </c>
      <c r="S256" s="314" t="str">
        <f t="shared" si="118"/>
        <v/>
      </c>
      <c r="T256" s="315" t="str">
        <f t="shared" si="119"/>
        <v>F</v>
      </c>
      <c r="U256" s="311" t="str">
        <f t="shared" si="120"/>
        <v>FZD2</v>
      </c>
      <c r="V256" s="316" t="e">
        <f>IF(VLOOKUP($B256,GtP!$A:$AA,MATCH("Gs_0-2",GtP!$A$1:$AA$1,0),FALSE)=0,"",VLOOKUP($B256,GtP!$A:$AA,MATCH("Gs_0-2",GtP!$A$1:$AA$1,0),FALSE))</f>
        <v>#N/A</v>
      </c>
      <c r="W256" s="317" t="e">
        <f>IF(VLOOKUP($B256,GtP!$A:$AA,MATCH("Gi/o_0-2",GtP!$A$1:$AA$1,0),FALSE)=0,"",VLOOKUP($B256,GtP!$A:$AA,MATCH("Gi/o_0-2",GtP!$A$1:$AA$1,0),FALSE))</f>
        <v>#N/A</v>
      </c>
      <c r="X256" s="317" t="e">
        <f>IF(VLOOKUP($B256,GtP!$A:$AA,MATCH("Gq/11_0-2",GtP!$A$1:$AA$1,0),FALSE)=0,"",VLOOKUP($B256,GtP!$A:$AA,MATCH("Gq/11_0-2",GtP!$A$1:$AA$1,0),FALSE))</f>
        <v>#N/A</v>
      </c>
      <c r="Y256" s="317" t="e">
        <f>IF(VLOOKUP($B256,GtP!$A:$AA,MATCH("G12/13_0-2",GtP!$A$1:$AA$1,0),FALSE)=0,"",VLOOKUP($B256,GtP!$A:$AA,MATCH("G12/13_0-2",GtP!$A$1:$AA$1,0),FALSE))</f>
        <v>#N/A</v>
      </c>
      <c r="Z256" s="318" t="e">
        <f t="shared" si="121"/>
        <v>#N/A</v>
      </c>
      <c r="AA256" s="317" t="e">
        <f t="shared" si="122"/>
        <v>#N/A</v>
      </c>
      <c r="AB256" s="317" t="e">
        <f t="shared" si="123"/>
        <v>#N/A</v>
      </c>
      <c r="AC256" s="317" t="e">
        <f t="shared" si="124"/>
        <v>#N/A</v>
      </c>
      <c r="AD256" s="317" t="e">
        <f t="shared" si="125"/>
        <v>#N/A</v>
      </c>
      <c r="AE256" s="315" t="str">
        <f t="shared" si="126"/>
        <v/>
      </c>
      <c r="AF256" s="311" t="str">
        <f t="shared" si="127"/>
        <v/>
      </c>
      <c r="AG256" s="311" t="str">
        <f t="shared" si="128"/>
        <v/>
      </c>
      <c r="AH256" s="311" t="str">
        <f t="shared" si="129"/>
        <v/>
      </c>
      <c r="AI256" s="316" t="e">
        <f>_xlfn.CONCAT(IF(AV256="","-","B"),IF(BI256="","-","I"),VLOOKUP($B256,GtP!$A:$BB,MATCH("Gs_0-1",GtP!$A$1:$BB$1,0),FALSE))</f>
        <v>#N/A</v>
      </c>
      <c r="AJ256" s="317" t="e">
        <f>_xlfn.CONCAT(IF(AW256="","-","B"),IF(BJ256="","-","I"),VLOOKUP($B256,GtP!$A:$BB,MATCH("Gs_0-1",GtP!$A$1:$BB$1,0),FALSE))</f>
        <v>#N/A</v>
      </c>
      <c r="AK256" s="317" t="e">
        <f>_xlfn.CONCAT(IF(AX256="","-","B"),IF(BK256="","-","I"),VLOOKUP($B256,GtP!$A:$BB,MATCH("Gi/o_0-1",GtP!$A$1:$BB$1,0),FALSE))</f>
        <v>#N/A</v>
      </c>
      <c r="AL256" s="317" t="e">
        <f>_xlfn.CONCAT(IF(AY256="","-","B"),IF(BL256="","-","I"),VLOOKUP($B256,GtP!$A:$BB,MATCH("Gi/o_0-1",GtP!$A$1:$BB$1,0),FALSE))</f>
        <v>#N/A</v>
      </c>
      <c r="AM256" s="317" t="e">
        <f>_xlfn.CONCAT(IF(AZ256="","-","B"),IF(BM256="","-","I"),VLOOKUP($B256,GtP!$A:$BB,MATCH("Gi/o_0-1",GtP!$A$1:$BB$1,0),FALSE))</f>
        <v>#N/A</v>
      </c>
      <c r="AN256" s="317" t="e">
        <f>_xlfn.CONCAT(IF(BA256="","-","B"),IF(BN256="","-","I"),VLOOKUP($B256,GtP!$A:$BB,MATCH("Gi/o_0-1",GtP!$A$1:$BB$1,0),FALSE))</f>
        <v>#N/A</v>
      </c>
      <c r="AO256" s="317" t="e">
        <f>_xlfn.CONCAT(IF(BB256="","-","B"),IF(BO256="","-","I"),VLOOKUP($B256,GtP!$A:$BB,MATCH("Gi/o_0-1",GtP!$A$1:$BB$1,0),FALSE))</f>
        <v>#N/A</v>
      </c>
      <c r="AP256" s="317" t="e">
        <f>_xlfn.CONCAT(IF(BC256="","-","B"),IF(BP256="","-","I"),VLOOKUP($B256,GtP!$A:$BB,MATCH("Gq/11_0-1",GtP!$A$1:$BB$1,0),FALSE))</f>
        <v>#N/A</v>
      </c>
      <c r="AQ256" s="317" t="e">
        <f>_xlfn.CONCAT(IF(BD256="","-","B"),IF(BQ256="","-","I"),VLOOKUP($B256,GtP!$A:$BB,MATCH("Gq/11_0-1",GtP!$A$1:$BB$1,0),FALSE))</f>
        <v>#N/A</v>
      </c>
      <c r="AR256" s="317" t="e">
        <f>_xlfn.CONCAT(IF(BE256="","-","B"),IF(BR256="","-","I"),VLOOKUP($B256,GtP!$A:$BB,MATCH("Gq/11_0-1",GtP!$A$1:$BB$1,0),FALSE))</f>
        <v>#N/A</v>
      </c>
      <c r="AS256" s="317" t="e">
        <f>_xlfn.CONCAT(IF(BF256="","-","B"),IF(BS256="","-","I"),VLOOKUP($B256,GtP!$A:$BB,MATCH("Gq/11_0-1",GtP!$A$1:$BB$1,0),FALSE))</f>
        <v>#N/A</v>
      </c>
      <c r="AT256" s="317" t="e">
        <f>_xlfn.CONCAT(IF(BG256="","-","B"),IF(BT256="","-","I"),VLOOKUP($B256,GtP!$A:$BB,MATCH("G12/13_0-1",GtP!$A$1:$BB$1,0),FALSE))</f>
        <v>#N/A</v>
      </c>
      <c r="AU256" s="317" t="e">
        <f>_xlfn.CONCAT(IF(BH256="","-","B"),IF(BU256="","-","I"),VLOOKUP($B256,GtP!$A:$BB,MATCH("G12/13_0-1",GtP!$A$1:$BB$1,0),FALSE))</f>
        <v>#N/A</v>
      </c>
      <c r="AV256" s="319" t="str">
        <f>_xlfn.IFNA(VLOOKUP($B256,'B-LogEmaxOverpEC50'!$A:$AL,MATCH(AV$1,'B-LogEmaxOverpEC50'!$A$1:$AL$1,0),FALSE),"")</f>
        <v/>
      </c>
      <c r="AX256" s="321" t="str">
        <f>_xlfn.IFNA(VLOOKUP($B256,'B-LogEmaxOverpEC50'!$A:$AL,MATCH(AX$1,'B-LogEmaxOverpEC50'!$A$1:$AL$1,0),FALSE),"")</f>
        <v/>
      </c>
      <c r="AY256" s="321" t="str">
        <f>_xlfn.IFNA(VLOOKUP($B256,'B-LogEmaxOverpEC50'!$A:$AL,MATCH(AY$1,'B-LogEmaxOverpEC50'!$A$1:$AL$1,0),FALSE),"")</f>
        <v/>
      </c>
      <c r="AZ256" s="321" t="str">
        <f>_xlfn.IFNA(VLOOKUP($B256,'B-LogEmaxOverpEC50'!$A:$AL,MATCH(AZ$1,'B-LogEmaxOverpEC50'!$A$1:$AL$1,0),FALSE),"")</f>
        <v/>
      </c>
      <c r="BA256" s="321" t="str">
        <f>_xlfn.IFNA(VLOOKUP($B256,'B-LogEmaxOverpEC50'!$A:$AL,MATCH(BA$1,'B-LogEmaxOverpEC50'!$A$1:$AL$1,0),FALSE),"")</f>
        <v/>
      </c>
      <c r="BB256" s="321" t="str">
        <f>_xlfn.IFNA(VLOOKUP($B256,'B-LogEmaxOverpEC50'!$A:$AL,MATCH(BB$1,'B-LogEmaxOverpEC50'!$A$1:$AL$1,0),FALSE),"")</f>
        <v/>
      </c>
      <c r="BC256" s="321" t="str">
        <f>_xlfn.IFNA(VLOOKUP($B256,'B-LogEmaxOverpEC50'!$A:$AL,MATCH(BC$1,'B-LogEmaxOverpEC50'!$A$1:$AL$1,0),FALSE),"")</f>
        <v/>
      </c>
      <c r="BD256" s="321" t="str">
        <f>_xlfn.IFNA(VLOOKUP($B256,'B-LogEmaxOverpEC50'!$A:$AL,MATCH(BD$1,'B-LogEmaxOverpEC50'!$A$1:$AL$1,0),FALSE),"")</f>
        <v/>
      </c>
      <c r="BE256" s="321" t="str">
        <f>_xlfn.IFNA(VLOOKUP($B256,'B-LogEmaxOverpEC50'!$A:$AL,MATCH(BE$1,'B-LogEmaxOverpEC50'!$A$1:$AL$1,0),FALSE),"")</f>
        <v/>
      </c>
      <c r="BF256" s="321" t="str">
        <f>_xlfn.IFNA(VLOOKUP($B256,'B-LogEmaxOverpEC50'!$A:$AL,MATCH(BF$1,'B-LogEmaxOverpEC50'!$A$1:$AL$1,0),FALSE),"")</f>
        <v/>
      </c>
      <c r="BG256" s="321" t="str">
        <f>_xlfn.IFNA(VLOOKUP($B256,'B-LogEmaxOverpEC50'!$A:$AL,MATCH(BG$1,'B-LogEmaxOverpEC50'!$A$1:$AL$1,0),FALSE),"")</f>
        <v/>
      </c>
      <c r="BH256" s="321" t="str">
        <f>_xlfn.IFNA(VLOOKUP($B256,'B-LogEmaxOverpEC50'!$A:$AL,MATCH(BH$1,'B-LogEmaxOverpEC50'!$A$1:$AL$1,0),FALSE),"")</f>
        <v/>
      </c>
      <c r="BI256" s="322" t="str">
        <f>_xlfn.IFNA(VLOOKUP($B256,'I-LogEmaxOverpEC50'!$A:$AR,MATCH(BI$1,'I-LogEmaxOverpEC50'!$A$1:$AR$1,0),FALSE),"")</f>
        <v/>
      </c>
      <c r="BJ256" s="320" t="str">
        <f>_xlfn.IFNA(VLOOKUP($B256,'I-LogEmaxOverpEC50'!$A:$AR,MATCH(BJ$1,'I-LogEmaxOverpEC50'!$A$1:$AR$1,0),FALSE),"")</f>
        <v/>
      </c>
      <c r="BK256" s="320" t="str">
        <f>_xlfn.IFNA(VLOOKUP($B256,'I-LogEmaxOverpEC50'!$A:$AR,MATCH(BK$1,'I-LogEmaxOverpEC50'!$A$1:$AR$1,0),FALSE),"")</f>
        <v/>
      </c>
      <c r="BL256" s="320" t="str">
        <f>_xlfn.IFNA(VLOOKUP($B256,'I-LogEmaxOverpEC50'!$A:$AR,MATCH(BL$1,'I-LogEmaxOverpEC50'!$A$1:$AR$1,0),FALSE),"")</f>
        <v/>
      </c>
      <c r="BM256" s="320" t="str">
        <f>_xlfn.IFNA(VLOOKUP($B256,'I-LogEmaxOverpEC50'!$A:$AR,MATCH(BM$1,'I-LogEmaxOverpEC50'!$A$1:$AR$1,0),FALSE),"")</f>
        <v/>
      </c>
      <c r="BN256" s="320" t="str">
        <f>_xlfn.IFNA(VLOOKUP($B256,'I-LogEmaxOverpEC50'!$A:$AR,MATCH(BN$1,'I-LogEmaxOverpEC50'!$A$1:$AR$1,0),FALSE),"")</f>
        <v/>
      </c>
      <c r="BO256" s="320" t="str">
        <f>_xlfn.IFNA(VLOOKUP($B256,'I-LogEmaxOverpEC50'!$A:$AR,MATCH(BO$1,'I-LogEmaxOverpEC50'!$A$1:$AR$1,0),FALSE),"")</f>
        <v/>
      </c>
      <c r="BP256" s="320" t="str">
        <f>_xlfn.IFNA(VLOOKUP($B256,'I-LogEmaxOverpEC50'!$A:$AR,MATCH(BP$1,'I-LogEmaxOverpEC50'!$A$1:$AR$1,0),FALSE),"")</f>
        <v/>
      </c>
      <c r="BQ256" s="320" t="str">
        <f>_xlfn.IFNA(VLOOKUP($B256,'I-LogEmaxOverpEC50'!$A:$AR,MATCH(BQ$1,'I-LogEmaxOverpEC50'!$A$1:$AR$1,0),FALSE),"")</f>
        <v/>
      </c>
      <c r="BR256" s="320" t="str">
        <f>_xlfn.IFNA(VLOOKUP($B256,'I-LogEmaxOverpEC50'!$A:$AR,MATCH(BR$1,'I-LogEmaxOverpEC50'!$A$1:$AR$1,0),FALSE),"")</f>
        <v/>
      </c>
      <c r="BS256" s="320" t="str">
        <f>_xlfn.IFNA(VLOOKUP($B256,'I-LogEmaxOverpEC50'!$A:$AR,MATCH(BS$1,'I-LogEmaxOverpEC50'!$A$1:$AR$1,0),FALSE),"")</f>
        <v/>
      </c>
      <c r="BT256" s="320" t="str">
        <f>_xlfn.IFNA(VLOOKUP($B256,'I-LogEmaxOverpEC50'!$A:$AR,MATCH(BT$1,'I-LogEmaxOverpEC50'!$A$1:$AR$1,0),FALSE),"")</f>
        <v/>
      </c>
      <c r="BU256" s="320" t="str">
        <f>_xlfn.IFNA(VLOOKUP($B256,'I-LogEmaxOverpEC50'!$A:$AR,MATCH(BU$1,'I-LogEmaxOverpEC50'!$A$1:$AR$1,0),FALSE),"")</f>
        <v/>
      </c>
      <c r="BV256" s="114" t="e" cm="1">
        <f t="array" ref="BV256">_xlfn.IFS(AND($C256="A",_xlfn.CONCAT(F256:G256)&lt;&gt;"",$A256=1),"x",AND($C256="A",_xlfn.CONCAT(F256:G256)="",$A256=1),"-",$A$1&lt;&gt;"","")</f>
        <v>#N/A</v>
      </c>
      <c r="BW256" s="113" t="e" cm="1">
        <f t="array" ref="BW256">_xlfn.IFS(AND($C256="A",_xlfn.CONCAT(H256:L256)&lt;&gt;"",$A256=1),"x",AND($C256="A",_xlfn.CONCAT(H256:L256)="",$A256=1),"-",$A$1&lt;&gt;"","")</f>
        <v>#N/A</v>
      </c>
      <c r="BX256" s="113" t="e" cm="1">
        <f t="array" ref="BX256">_xlfn.IFS(AND($C256="A",_xlfn.CONCAT(M256:P256)&lt;&gt;"",$A256=1),"x",AND($C256="A",_xlfn.CONCAT(M256:P256)="",$A256=1),"-",$A$1&lt;&gt;"","")</f>
        <v>#N/A</v>
      </c>
      <c r="BY256" s="113" t="e" cm="1">
        <f t="array" ref="BY256">_xlfn.IFS(AND($C256="A",_xlfn.CONCAT(Q256:R256)&lt;&gt;"",$A256=1),"x",AND($C256="A",_xlfn.CONCAT(Q256:R256)="",$A256=1),"-",$A$1&lt;&gt;"","")</f>
        <v>#N/A</v>
      </c>
      <c r="BZ256" s="121" t="e">
        <f t="shared" si="130"/>
        <v>#N/A</v>
      </c>
      <c r="CA256" s="120" t="e">
        <f t="shared" si="131"/>
        <v>#N/A</v>
      </c>
      <c r="CB256" s="120" t="e">
        <f t="shared" si="132"/>
        <v>#N/A</v>
      </c>
      <c r="CC256" s="120" t="e">
        <f t="shared" si="133"/>
        <v>#N/A</v>
      </c>
      <c r="CD256" s="121" t="str">
        <f t="shared" si="134"/>
        <v/>
      </c>
      <c r="CE256" s="120" t="e">
        <f t="shared" si="135"/>
        <v>#N/A</v>
      </c>
      <c r="CF256" s="120" t="e">
        <f t="shared" si="136"/>
        <v>#N/A</v>
      </c>
      <c r="CG256" s="120" t="e">
        <f t="shared" si="137"/>
        <v>#N/A</v>
      </c>
      <c r="CH256" s="120" t="e">
        <f t="shared" si="138"/>
        <v>#N/A</v>
      </c>
      <c r="CI256" s="120" t="e">
        <f t="shared" si="139"/>
        <v>#N/A</v>
      </c>
    </row>
    <row r="257" spans="1:87" x14ac:dyDescent="0.2">
      <c r="A257" s="311" cm="1">
        <f t="array" ref="A257">_xlfn.IFS(SUM(F257:R257)&gt;0,1,Z257&gt;0,2,TRUE,3)</f>
        <v>2</v>
      </c>
      <c r="B257" s="311" t="s">
        <v>1632</v>
      </c>
      <c r="C257" s="311" t="str">
        <f>_xlfn.XLOOKUP(B257,RecNamesAll!A:A,RecNamesAll!E:E)</f>
        <v>F</v>
      </c>
      <c r="D257" s="311" t="str">
        <f>_xlfn.XLOOKUP(B257,RecNamesAll!A:A,RecNamesAll!C:C)</f>
        <v>FZD9</v>
      </c>
      <c r="F257" s="312" t="str">
        <f t="shared" si="105"/>
        <v/>
      </c>
      <c r="G257" s="313" t="str">
        <f t="shared" si="106"/>
        <v/>
      </c>
      <c r="H257" s="312" t="str">
        <f t="shared" si="107"/>
        <v/>
      </c>
      <c r="I257" s="313" t="str">
        <f t="shared" si="108"/>
        <v/>
      </c>
      <c r="J257" s="313" t="str">
        <f t="shared" si="109"/>
        <v/>
      </c>
      <c r="K257" s="313" t="str">
        <f t="shared" si="110"/>
        <v/>
      </c>
      <c r="L257" s="313" t="str">
        <f t="shared" si="111"/>
        <v/>
      </c>
      <c r="M257" s="312" t="str">
        <f t="shared" si="112"/>
        <v/>
      </c>
      <c r="N257" s="313" t="str">
        <f t="shared" si="113"/>
        <v/>
      </c>
      <c r="O257" s="313" t="str">
        <f t="shared" si="114"/>
        <v/>
      </c>
      <c r="P257" s="313" t="str">
        <f t="shared" si="115"/>
        <v/>
      </c>
      <c r="Q257" s="312" t="str">
        <f t="shared" si="116"/>
        <v/>
      </c>
      <c r="R257" s="313" t="str">
        <f t="shared" si="117"/>
        <v/>
      </c>
      <c r="S257" s="314" t="str">
        <f t="shared" si="118"/>
        <v/>
      </c>
      <c r="T257" s="315" t="str">
        <f t="shared" si="119"/>
        <v>F</v>
      </c>
      <c r="U257" s="311" t="str">
        <f t="shared" si="120"/>
        <v>FZD9</v>
      </c>
      <c r="V257" s="316" t="str">
        <f>IF(VLOOKUP($B257,GtP!$A:$AA,MATCH("Gs_0-2",GtP!$A$1:$AA$1,0),FALSE)=0,"",VLOOKUP($B257,GtP!$A:$AA,MATCH("Gs_0-2",GtP!$A$1:$AA$1,0),FALSE))</f>
        <v/>
      </c>
      <c r="W257" s="317">
        <f>IF(VLOOKUP($B257,GtP!$A:$AA,MATCH("Gi/o_0-2",GtP!$A$1:$AA$1,0),FALSE)=0,"",VLOOKUP($B257,GtP!$A:$AA,MATCH("Gi/o_0-2",GtP!$A$1:$AA$1,0),FALSE))</f>
        <v>1</v>
      </c>
      <c r="X257" s="317" t="str">
        <f>IF(VLOOKUP($B257,GtP!$A:$AA,MATCH("Gq/11_0-2",GtP!$A$1:$AA$1,0),FALSE)=0,"",VLOOKUP($B257,GtP!$A:$AA,MATCH("Gq/11_0-2",GtP!$A$1:$AA$1,0),FALSE))</f>
        <v/>
      </c>
      <c r="Y257" s="317" t="str">
        <f>IF(VLOOKUP($B257,GtP!$A:$AA,MATCH("G12/13_0-2",GtP!$A$1:$AA$1,0),FALSE)=0,"",VLOOKUP($B257,GtP!$A:$AA,MATCH("G12/13_0-2",GtP!$A$1:$AA$1,0),FALSE))</f>
        <v/>
      </c>
      <c r="Z257" s="318">
        <f t="shared" si="121"/>
        <v>1</v>
      </c>
      <c r="AA257" s="317" t="str">
        <f t="shared" si="122"/>
        <v/>
      </c>
      <c r="AB257" s="317">
        <f t="shared" si="123"/>
        <v>1</v>
      </c>
      <c r="AC257" s="317" t="str">
        <f t="shared" si="124"/>
        <v/>
      </c>
      <c r="AD257" s="317" t="str">
        <f t="shared" si="125"/>
        <v/>
      </c>
      <c r="AE257" s="315" t="str">
        <f t="shared" si="126"/>
        <v/>
      </c>
      <c r="AF257" s="311" t="str">
        <f t="shared" si="127"/>
        <v/>
      </c>
      <c r="AG257" s="311" t="str">
        <f t="shared" si="128"/>
        <v/>
      </c>
      <c r="AH257" s="311" t="str">
        <f t="shared" si="129"/>
        <v/>
      </c>
      <c r="AI257" s="316" t="str">
        <f>_xlfn.CONCAT(IF(AV257="","-","B"),IF(BI257="","-","I"),VLOOKUP($B257,GtP!$A:$BB,MATCH("Gs_0-1",GtP!$A$1:$BB$1,0),FALSE))</f>
        <v>---</v>
      </c>
      <c r="AJ257" s="317" t="str">
        <f>_xlfn.CONCAT(IF(AW257="","-","B"),IF(BJ257="","-","I"),VLOOKUP($B257,GtP!$A:$BB,MATCH("Gs_0-1",GtP!$A$1:$BB$1,0),FALSE))</f>
        <v>---</v>
      </c>
      <c r="AK257" s="317" t="str">
        <f>_xlfn.CONCAT(IF(AX257="","-","B"),IF(BK257="","-","I"),VLOOKUP($B257,GtP!$A:$BB,MATCH("Gi/o_0-1",GtP!$A$1:$BB$1,0),FALSE))</f>
        <v>--G</v>
      </c>
      <c r="AL257" s="317" t="str">
        <f>_xlfn.CONCAT(IF(AY257="","-","B"),IF(BL257="","-","I"),VLOOKUP($B257,GtP!$A:$BB,MATCH("Gi/o_0-1",GtP!$A$1:$BB$1,0),FALSE))</f>
        <v>--G</v>
      </c>
      <c r="AM257" s="317" t="str">
        <f>_xlfn.CONCAT(IF(AZ257="","-","B"),IF(BM257="","-","I"),VLOOKUP($B257,GtP!$A:$BB,MATCH("Gi/o_0-1",GtP!$A$1:$BB$1,0),FALSE))</f>
        <v>--G</v>
      </c>
      <c r="AN257" s="317" t="str">
        <f>_xlfn.CONCAT(IF(BA257="","-","B"),IF(BN257="","-","I"),VLOOKUP($B257,GtP!$A:$BB,MATCH("Gi/o_0-1",GtP!$A$1:$BB$1,0),FALSE))</f>
        <v>--G</v>
      </c>
      <c r="AO257" s="317" t="str">
        <f>_xlfn.CONCAT(IF(BB257="","-","B"),IF(BO257="","-","I"),VLOOKUP($B257,GtP!$A:$BB,MATCH("Gi/o_0-1",GtP!$A$1:$BB$1,0),FALSE))</f>
        <v>--G</v>
      </c>
      <c r="AP257" s="317" t="str">
        <f>_xlfn.CONCAT(IF(BC257="","-","B"),IF(BP257="","-","I"),VLOOKUP($B257,GtP!$A:$BB,MATCH("Gq/11_0-1",GtP!$A$1:$BB$1,0),FALSE))</f>
        <v>---</v>
      </c>
      <c r="AQ257" s="317" t="str">
        <f>_xlfn.CONCAT(IF(BD257="","-","B"),IF(BQ257="","-","I"),VLOOKUP($B257,GtP!$A:$BB,MATCH("Gq/11_0-1",GtP!$A$1:$BB$1,0),FALSE))</f>
        <v>---</v>
      </c>
      <c r="AR257" s="317" t="str">
        <f>_xlfn.CONCAT(IF(BE257="","-","B"),IF(BR257="","-","I"),VLOOKUP($B257,GtP!$A:$BB,MATCH("Gq/11_0-1",GtP!$A$1:$BB$1,0),FALSE))</f>
        <v>---</v>
      </c>
      <c r="AS257" s="317" t="str">
        <f>_xlfn.CONCAT(IF(BF257="","-","B"),IF(BS257="","-","I"),VLOOKUP($B257,GtP!$A:$BB,MATCH("Gq/11_0-1",GtP!$A$1:$BB$1,0),FALSE))</f>
        <v>---</v>
      </c>
      <c r="AT257" s="317" t="str">
        <f>_xlfn.CONCAT(IF(BG257="","-","B"),IF(BT257="","-","I"),VLOOKUP($B257,GtP!$A:$BB,MATCH("G12/13_0-1",GtP!$A$1:$BB$1,0),FALSE))</f>
        <v>---</v>
      </c>
      <c r="AU257" s="317" t="str">
        <f>_xlfn.CONCAT(IF(BH257="","-","B"),IF(BU257="","-","I"),VLOOKUP($B257,GtP!$A:$BB,MATCH("G12/13_0-1",GtP!$A$1:$BB$1,0),FALSE))</f>
        <v>---</v>
      </c>
      <c r="AV257" s="319" t="str">
        <f>_xlfn.IFNA(VLOOKUP($B257,'B-LogEmaxOverpEC50'!$A:$AL,MATCH(AV$1,'B-LogEmaxOverpEC50'!$A$1:$AL$1,0),FALSE),"")</f>
        <v/>
      </c>
      <c r="AX257" s="321" t="str">
        <f>_xlfn.IFNA(VLOOKUP($B257,'B-LogEmaxOverpEC50'!$A:$AL,MATCH(AX$1,'B-LogEmaxOverpEC50'!$A$1:$AL$1,0),FALSE),"")</f>
        <v/>
      </c>
      <c r="AY257" s="321" t="str">
        <f>_xlfn.IFNA(VLOOKUP($B257,'B-LogEmaxOverpEC50'!$A:$AL,MATCH(AY$1,'B-LogEmaxOverpEC50'!$A$1:$AL$1,0),FALSE),"")</f>
        <v/>
      </c>
      <c r="AZ257" s="321" t="str">
        <f>_xlfn.IFNA(VLOOKUP($B257,'B-LogEmaxOverpEC50'!$A:$AL,MATCH(AZ$1,'B-LogEmaxOverpEC50'!$A$1:$AL$1,0),FALSE),"")</f>
        <v/>
      </c>
      <c r="BA257" s="321" t="str">
        <f>_xlfn.IFNA(VLOOKUP($B257,'B-LogEmaxOverpEC50'!$A:$AL,MATCH(BA$1,'B-LogEmaxOverpEC50'!$A$1:$AL$1,0),FALSE),"")</f>
        <v/>
      </c>
      <c r="BB257" s="321" t="str">
        <f>_xlfn.IFNA(VLOOKUP($B257,'B-LogEmaxOverpEC50'!$A:$AL,MATCH(BB$1,'B-LogEmaxOverpEC50'!$A$1:$AL$1,0),FALSE),"")</f>
        <v/>
      </c>
      <c r="BC257" s="321" t="str">
        <f>_xlfn.IFNA(VLOOKUP($B257,'B-LogEmaxOverpEC50'!$A:$AL,MATCH(BC$1,'B-LogEmaxOverpEC50'!$A$1:$AL$1,0),FALSE),"")</f>
        <v/>
      </c>
      <c r="BD257" s="321" t="str">
        <f>_xlfn.IFNA(VLOOKUP($B257,'B-LogEmaxOverpEC50'!$A:$AL,MATCH(BD$1,'B-LogEmaxOverpEC50'!$A$1:$AL$1,0),FALSE),"")</f>
        <v/>
      </c>
      <c r="BE257" s="321" t="str">
        <f>_xlfn.IFNA(VLOOKUP($B257,'B-LogEmaxOverpEC50'!$A:$AL,MATCH(BE$1,'B-LogEmaxOverpEC50'!$A$1:$AL$1,0),FALSE),"")</f>
        <v/>
      </c>
      <c r="BF257" s="321" t="str">
        <f>_xlfn.IFNA(VLOOKUP($B257,'B-LogEmaxOverpEC50'!$A:$AL,MATCH(BF$1,'B-LogEmaxOverpEC50'!$A$1:$AL$1,0),FALSE),"")</f>
        <v/>
      </c>
      <c r="BG257" s="321" t="str">
        <f>_xlfn.IFNA(VLOOKUP($B257,'B-LogEmaxOverpEC50'!$A:$AL,MATCH(BG$1,'B-LogEmaxOverpEC50'!$A$1:$AL$1,0),FALSE),"")</f>
        <v/>
      </c>
      <c r="BH257" s="321" t="str">
        <f>_xlfn.IFNA(VLOOKUP($B257,'B-LogEmaxOverpEC50'!$A:$AL,MATCH(BH$1,'B-LogEmaxOverpEC50'!$A$1:$AL$1,0),FALSE),"")</f>
        <v/>
      </c>
      <c r="BI257" s="322" t="str">
        <f>_xlfn.IFNA(VLOOKUP($B257,'I-LogEmaxOverpEC50'!$A:$AR,MATCH(BI$1,'I-LogEmaxOverpEC50'!$A$1:$AR$1,0),FALSE),"")</f>
        <v/>
      </c>
      <c r="BJ257" s="320" t="str">
        <f>_xlfn.IFNA(VLOOKUP($B257,'I-LogEmaxOverpEC50'!$A:$AR,MATCH(BJ$1,'I-LogEmaxOverpEC50'!$A$1:$AR$1,0),FALSE),"")</f>
        <v/>
      </c>
      <c r="BK257" s="320" t="str">
        <f>_xlfn.IFNA(VLOOKUP($B257,'I-LogEmaxOverpEC50'!$A:$AR,MATCH(BK$1,'I-LogEmaxOverpEC50'!$A$1:$AR$1,0),FALSE),"")</f>
        <v/>
      </c>
      <c r="BL257" s="320" t="str">
        <f>_xlfn.IFNA(VLOOKUP($B257,'I-LogEmaxOverpEC50'!$A:$AR,MATCH(BL$1,'I-LogEmaxOverpEC50'!$A$1:$AR$1,0),FALSE),"")</f>
        <v/>
      </c>
      <c r="BM257" s="320" t="str">
        <f>_xlfn.IFNA(VLOOKUP($B257,'I-LogEmaxOverpEC50'!$A:$AR,MATCH(BM$1,'I-LogEmaxOverpEC50'!$A$1:$AR$1,0),FALSE),"")</f>
        <v/>
      </c>
      <c r="BN257" s="320" t="str">
        <f>_xlfn.IFNA(VLOOKUP($B257,'I-LogEmaxOverpEC50'!$A:$AR,MATCH(BN$1,'I-LogEmaxOverpEC50'!$A$1:$AR$1,0),FALSE),"")</f>
        <v/>
      </c>
      <c r="BO257" s="320" t="str">
        <f>_xlfn.IFNA(VLOOKUP($B257,'I-LogEmaxOverpEC50'!$A:$AR,MATCH(BO$1,'I-LogEmaxOverpEC50'!$A$1:$AR$1,0),FALSE),"")</f>
        <v/>
      </c>
      <c r="BP257" s="320" t="str">
        <f>_xlfn.IFNA(VLOOKUP($B257,'I-LogEmaxOverpEC50'!$A:$AR,MATCH(BP$1,'I-LogEmaxOverpEC50'!$A$1:$AR$1,0),FALSE),"")</f>
        <v/>
      </c>
      <c r="BQ257" s="320" t="str">
        <f>_xlfn.IFNA(VLOOKUP($B257,'I-LogEmaxOverpEC50'!$A:$AR,MATCH(BQ$1,'I-LogEmaxOverpEC50'!$A$1:$AR$1,0),FALSE),"")</f>
        <v/>
      </c>
      <c r="BR257" s="320" t="str">
        <f>_xlfn.IFNA(VLOOKUP($B257,'I-LogEmaxOverpEC50'!$A:$AR,MATCH(BR$1,'I-LogEmaxOverpEC50'!$A$1:$AR$1,0),FALSE),"")</f>
        <v/>
      </c>
      <c r="BS257" s="320" t="str">
        <f>_xlfn.IFNA(VLOOKUP($B257,'I-LogEmaxOverpEC50'!$A:$AR,MATCH(BS$1,'I-LogEmaxOverpEC50'!$A$1:$AR$1,0),FALSE),"")</f>
        <v/>
      </c>
      <c r="BT257" s="320" t="str">
        <f>_xlfn.IFNA(VLOOKUP($B257,'I-LogEmaxOverpEC50'!$A:$AR,MATCH(BT$1,'I-LogEmaxOverpEC50'!$A$1:$AR$1,0),FALSE),"")</f>
        <v/>
      </c>
      <c r="BU257" s="320" t="str">
        <f>_xlfn.IFNA(VLOOKUP($B257,'I-LogEmaxOverpEC50'!$A:$AR,MATCH(BU$1,'I-LogEmaxOverpEC50'!$A$1:$AR$1,0),FALSE),"")</f>
        <v/>
      </c>
      <c r="BV257" s="114" t="str" cm="1">
        <f t="array" ref="BV257">_xlfn.IFS(AND($C257="A",_xlfn.CONCAT(F257:G257)&lt;&gt;"",$A257=1),"x",AND($C257="A",_xlfn.CONCAT(F257:G257)="",$A257=1),"-",$A$1&lt;&gt;"","")</f>
        <v/>
      </c>
      <c r="BW257" s="113" t="str" cm="1">
        <f t="array" ref="BW257">_xlfn.IFS(AND($C257="A",_xlfn.CONCAT(H257:L257)&lt;&gt;"",$A257=1),"x",AND($C257="A",_xlfn.CONCAT(H257:L257)="",$A257=1),"-",$A$1&lt;&gt;"","")</f>
        <v/>
      </c>
      <c r="BX257" s="113" t="str" cm="1">
        <f t="array" ref="BX257">_xlfn.IFS(AND($C257="A",_xlfn.CONCAT(M257:P257)&lt;&gt;"",$A257=1),"x",AND($C257="A",_xlfn.CONCAT(M257:P257)="",$A257=1),"-",$A$1&lt;&gt;"","")</f>
        <v/>
      </c>
      <c r="BY257" s="113" t="str" cm="1">
        <f t="array" ref="BY257">_xlfn.IFS(AND($C257="A",_xlfn.CONCAT(Q257:R257)&lt;&gt;"",$A257=1),"x",AND($C257="A",_xlfn.CONCAT(Q257:R257)="",$A257=1),"-",$A$1&lt;&gt;"","")</f>
        <v/>
      </c>
      <c r="BZ257" s="121" t="str">
        <f t="shared" si="130"/>
        <v/>
      </c>
      <c r="CA257" s="120" t="str">
        <f t="shared" si="131"/>
        <v/>
      </c>
      <c r="CB257" s="120" t="str">
        <f t="shared" si="132"/>
        <v/>
      </c>
      <c r="CC257" s="120" t="str">
        <f t="shared" si="133"/>
        <v/>
      </c>
      <c r="CD257" s="121" t="str">
        <f t="shared" si="134"/>
        <v/>
      </c>
      <c r="CE257" s="120" t="str">
        <f t="shared" si="135"/>
        <v/>
      </c>
      <c r="CF257" s="120" t="str">
        <f t="shared" si="136"/>
        <v/>
      </c>
      <c r="CG257" s="120" t="str">
        <f t="shared" si="137"/>
        <v/>
      </c>
      <c r="CH257" s="120" t="str">
        <f t="shared" si="138"/>
        <v/>
      </c>
      <c r="CI257" s="120" t="str">
        <f t="shared" si="139"/>
        <v/>
      </c>
    </row>
    <row r="258" spans="1:87" x14ac:dyDescent="0.2">
      <c r="A258" s="311" t="e" cm="1">
        <f t="array" ref="A258">_xlfn.IFS(SUM(F258:R258)&gt;0,1,Z258&gt;0,2,TRUE,3)</f>
        <v>#N/A</v>
      </c>
      <c r="B258" s="311" t="s">
        <v>2043</v>
      </c>
      <c r="C258" s="311" t="str">
        <f>_xlfn.XLOOKUP(B258,RecNamesAll!A:A,RecNamesAll!E:E)</f>
        <v>A</v>
      </c>
      <c r="D258" s="311" t="str">
        <f>_xlfn.XLOOKUP(B258,RecNamesAll!A:A,RecNamesAll!C:C)</f>
        <v>ACKR1</v>
      </c>
      <c r="F258" s="312" t="e">
        <f t="shared" ref="F258:F321" si="140">IF(OR(AI258="BI-",AI258="BIG",AI258="B-G",AI258="-IG"),AVERAGE(AV258,BI258),"")</f>
        <v>#N/A</v>
      </c>
      <c r="G258" s="313" t="e">
        <f t="shared" ref="G258:G321" si="141">IF(OR(AJ258="BI-",AJ258="BIG",AJ258="B-G",AJ258="-IG",AND(AJ258="-I-",LEFT(AI258,1)="B")),AVERAGE(AW258,BJ258),"")</f>
        <v>#N/A</v>
      </c>
      <c r="H258" s="312" t="e">
        <f t="shared" ref="H258:H321" si="142">IF(OR(AK258="BI-",AK258="BIG",AK258="B-G",AK258="-IG"),AVERAGE(AX258,BK258),"")</f>
        <v>#N/A</v>
      </c>
      <c r="I258" s="313" t="e">
        <f t="shared" ref="I258:I321" si="143">IF(OR(AL258="BI-",AL258="BIG",AL258="B-G",AL258="-IG"),AVERAGE(AY258,BL258),"")</f>
        <v>#N/A</v>
      </c>
      <c r="J258" s="313" t="e">
        <f t="shared" ref="J258:J321" si="144">IF(OR(AM258="BI-",AM258="BIG",AM258="B-G",AM258="-IG"),AVERAGE(AZ258,BM258),"")</f>
        <v>#N/A</v>
      </c>
      <c r="K258" s="313" t="e">
        <f t="shared" ref="K258:K321" si="145">IF(OR(AN258="BI-",AN258="BIG",AN258="B-G",AN258="-IG"),AVERAGE(BA258,BN258),"")</f>
        <v>#N/A</v>
      </c>
      <c r="L258" s="313" t="e">
        <f t="shared" ref="L258:L321" si="146">IF(OR(AO258="BI-",AO258="BIG",AO258="B-G",AO258="-IG"),AVERAGE(BB258,BO258),"")</f>
        <v>#N/A</v>
      </c>
      <c r="M258" s="312" t="e">
        <f t="shared" ref="M258:M321" si="147">IF(OR(AP258="BI-",AP258="BIG",AP258="B-G",AP258="-IG"),AVERAGE(BC258,BP258),"")</f>
        <v>#N/A</v>
      </c>
      <c r="N258" s="313" t="e">
        <f t="shared" ref="N258:N321" si="148">IF(OR(AQ258="BI-",AQ258="BIG",AQ258="B-G",AQ258="-IG"),AVERAGE(BD258,BQ258),"")</f>
        <v>#N/A</v>
      </c>
      <c r="O258" s="313" t="e">
        <f t="shared" ref="O258:O321" si="149">IF(OR(AR258="BI-",AR258="BIG",AR258="B-G",AR258="-IG"),AVERAGE(BE258,BR258),"")</f>
        <v>#N/A</v>
      </c>
      <c r="P258" s="313" t="e">
        <f t="shared" ref="P258:P321" si="150">IF(OR(AS258="BI-",AS258="BIG",AS258="B-G",AS258="-IG"),AVERAGE(BF258,BS258),"")</f>
        <v>#N/A</v>
      </c>
      <c r="Q258" s="312" t="e">
        <f t="shared" ref="Q258:Q321" si="151">IF(OR(AT258="BI-",AT258="BIG",AT258="B-G",AT258="-IG"),AVERAGE(BG258,BT258),"")</f>
        <v>#N/A</v>
      </c>
      <c r="R258" s="313" t="e">
        <f t="shared" ref="R258:R321" si="152">IF(OR(AU258="BI-",AU258="BIG",AU258="B-G",AU258="-IG"),AVERAGE(BH258,BU258),"")</f>
        <v>#N/A</v>
      </c>
      <c r="S258" s="314" t="str">
        <f t="shared" ref="S258:S321" si="153">IF(COUNTIF(F258:R258,"&gt;0")=0,"",COUNTIF(F258:R258,"&gt;0"))</f>
        <v/>
      </c>
      <c r="T258" s="315" t="str">
        <f t="shared" ref="T258:T321" si="154">C258</f>
        <v>A</v>
      </c>
      <c r="U258" s="311" t="str">
        <f t="shared" ref="U258:U321" si="155">D258</f>
        <v>ACKR1</v>
      </c>
      <c r="V258" s="316" t="e">
        <f>IF(VLOOKUP($B258,GtP!$A:$AA,MATCH("Gs_0-2",GtP!$A$1:$AA$1,0),FALSE)=0,"",VLOOKUP($B258,GtP!$A:$AA,MATCH("Gs_0-2",GtP!$A$1:$AA$1,0),FALSE))</f>
        <v>#N/A</v>
      </c>
      <c r="W258" s="317" t="e">
        <f>IF(VLOOKUP($B258,GtP!$A:$AA,MATCH("Gi/o_0-2",GtP!$A$1:$AA$1,0),FALSE)=0,"",VLOOKUP($B258,GtP!$A:$AA,MATCH("Gi/o_0-2",GtP!$A$1:$AA$1,0),FALSE))</f>
        <v>#N/A</v>
      </c>
      <c r="X258" s="317" t="e">
        <f>IF(VLOOKUP($B258,GtP!$A:$AA,MATCH("Gq/11_0-2",GtP!$A$1:$AA$1,0),FALSE)=0,"",VLOOKUP($B258,GtP!$A:$AA,MATCH("Gq/11_0-2",GtP!$A$1:$AA$1,0),FALSE))</f>
        <v>#N/A</v>
      </c>
      <c r="Y258" s="317" t="e">
        <f>IF(VLOOKUP($B258,GtP!$A:$AA,MATCH("G12/13_0-2",GtP!$A$1:$AA$1,0),FALSE)=0,"",VLOOKUP($B258,GtP!$A:$AA,MATCH("G12/13_0-2",GtP!$A$1:$AA$1,0),FALSE))</f>
        <v>#N/A</v>
      </c>
      <c r="Z258" s="318" t="e">
        <f t="shared" ref="Z258:Z321" si="156">IF(SUM(F258:G258,V258)&gt;0,1,0)+IF(SUM(H258:L258,W258)&gt;0,1,0)+IF(SUM(M258:P258,X258)&gt;0,1,0)+IF(SUM(Q258:R258,Y258)&gt;0,1,0)</f>
        <v>#N/A</v>
      </c>
      <c r="AA258" s="317" t="e">
        <f t="shared" ref="AA258:AA321" si="157">IF(OR(V258&lt;&gt;"",SUM(F258:G258)&gt;1),1,"")</f>
        <v>#N/A</v>
      </c>
      <c r="AB258" s="317" t="e">
        <f t="shared" ref="AB258:AB321" si="158">IF(OR(W258&lt;&gt;"",SUM(H258:L258)&gt;1),1,"")</f>
        <v>#N/A</v>
      </c>
      <c r="AC258" s="317" t="e">
        <f t="shared" ref="AC258:AC321" si="159">IF(OR(X258&lt;&gt;"",SUM(M258:P258)&gt;1),1,"")</f>
        <v>#N/A</v>
      </c>
      <c r="AD258" s="317" t="e">
        <f t="shared" ref="AD258:AD321" si="160">IF(OR(Y258&lt;&gt;"",SUM(Q258:R258)&gt;1),1,"")</f>
        <v>#N/A</v>
      </c>
      <c r="AE258" s="315" t="str">
        <f t="shared" ref="AE258:AE321" si="161">IF(COUNT(F258:G258)=0,"",COUNT(F258:G258))</f>
        <v/>
      </c>
      <c r="AF258" s="311" t="str">
        <f t="shared" ref="AF258:AF321" si="162">IF(COUNT(H258:L258)=0,"",COUNT(H258:L258))</f>
        <v/>
      </c>
      <c r="AG258" s="311" t="str">
        <f t="shared" ref="AG258:AG321" si="163">IF(COUNT(M258:P258)=0,"",COUNT(M258:P258))</f>
        <v/>
      </c>
      <c r="AH258" s="311" t="str">
        <f t="shared" ref="AH258:AH321" si="164">IF(COUNT(Q258:R258)=0,"",COUNT(Q258:R258))</f>
        <v/>
      </c>
      <c r="AI258" s="316" t="e">
        <f>_xlfn.CONCAT(IF(AV258="","-","B"),IF(BI258="","-","I"),VLOOKUP($B258,GtP!$A:$BB,MATCH("Gs_0-1",GtP!$A$1:$BB$1,0),FALSE))</f>
        <v>#N/A</v>
      </c>
      <c r="AJ258" s="317" t="e">
        <f>_xlfn.CONCAT(IF(AW258="","-","B"),IF(BJ258="","-","I"),VLOOKUP($B258,GtP!$A:$BB,MATCH("Gs_0-1",GtP!$A$1:$BB$1,0),FALSE))</f>
        <v>#N/A</v>
      </c>
      <c r="AK258" s="317" t="e">
        <f>_xlfn.CONCAT(IF(AX258="","-","B"),IF(BK258="","-","I"),VLOOKUP($B258,GtP!$A:$BB,MATCH("Gi/o_0-1",GtP!$A$1:$BB$1,0),FALSE))</f>
        <v>#N/A</v>
      </c>
      <c r="AL258" s="317" t="e">
        <f>_xlfn.CONCAT(IF(AY258="","-","B"),IF(BL258="","-","I"),VLOOKUP($B258,GtP!$A:$BB,MATCH("Gi/o_0-1",GtP!$A$1:$BB$1,0),FALSE))</f>
        <v>#N/A</v>
      </c>
      <c r="AM258" s="317" t="e">
        <f>_xlfn.CONCAT(IF(AZ258="","-","B"),IF(BM258="","-","I"),VLOOKUP($B258,GtP!$A:$BB,MATCH("Gi/o_0-1",GtP!$A$1:$BB$1,0),FALSE))</f>
        <v>#N/A</v>
      </c>
      <c r="AN258" s="317" t="e">
        <f>_xlfn.CONCAT(IF(BA258="","-","B"),IF(BN258="","-","I"),VLOOKUP($B258,GtP!$A:$BB,MATCH("Gi/o_0-1",GtP!$A$1:$BB$1,0),FALSE))</f>
        <v>#N/A</v>
      </c>
      <c r="AO258" s="317" t="e">
        <f>_xlfn.CONCAT(IF(BB258="","-","B"),IF(BO258="","-","I"),VLOOKUP($B258,GtP!$A:$BB,MATCH("Gi/o_0-1",GtP!$A$1:$BB$1,0),FALSE))</f>
        <v>#N/A</v>
      </c>
      <c r="AP258" s="317" t="e">
        <f>_xlfn.CONCAT(IF(BC258="","-","B"),IF(BP258="","-","I"),VLOOKUP($B258,GtP!$A:$BB,MATCH("Gq/11_0-1",GtP!$A$1:$BB$1,0),FALSE))</f>
        <v>#N/A</v>
      </c>
      <c r="AQ258" s="317" t="e">
        <f>_xlfn.CONCAT(IF(BD258="","-","B"),IF(BQ258="","-","I"),VLOOKUP($B258,GtP!$A:$BB,MATCH("Gq/11_0-1",GtP!$A$1:$BB$1,0),FALSE))</f>
        <v>#N/A</v>
      </c>
      <c r="AR258" s="317" t="e">
        <f>_xlfn.CONCAT(IF(BE258="","-","B"),IF(BR258="","-","I"),VLOOKUP($B258,GtP!$A:$BB,MATCH("Gq/11_0-1",GtP!$A$1:$BB$1,0),FALSE))</f>
        <v>#N/A</v>
      </c>
      <c r="AS258" s="317" t="e">
        <f>_xlfn.CONCAT(IF(BF258="","-","B"),IF(BS258="","-","I"),VLOOKUP($B258,GtP!$A:$BB,MATCH("Gq/11_0-1",GtP!$A$1:$BB$1,0),FALSE))</f>
        <v>#N/A</v>
      </c>
      <c r="AT258" s="317" t="e">
        <f>_xlfn.CONCAT(IF(BG258="","-","B"),IF(BT258="","-","I"),VLOOKUP($B258,GtP!$A:$BB,MATCH("G12/13_0-1",GtP!$A$1:$BB$1,0),FALSE))</f>
        <v>#N/A</v>
      </c>
      <c r="AU258" s="317" t="e">
        <f>_xlfn.CONCAT(IF(BH258="","-","B"),IF(BU258="","-","I"),VLOOKUP($B258,GtP!$A:$BB,MATCH("G12/13_0-1",GtP!$A$1:$BB$1,0),FALSE))</f>
        <v>#N/A</v>
      </c>
      <c r="AV258" s="319" t="str">
        <f>_xlfn.IFNA(VLOOKUP($B258,'B-LogEmaxOverpEC50'!$A:$AL,MATCH(AV$1,'B-LogEmaxOverpEC50'!$A$1:$AL$1,0),FALSE),"")</f>
        <v/>
      </c>
      <c r="AX258" s="321" t="str">
        <f>_xlfn.IFNA(VLOOKUP($B258,'B-LogEmaxOverpEC50'!$A:$AL,MATCH(AX$1,'B-LogEmaxOverpEC50'!$A$1:$AL$1,0),FALSE),"")</f>
        <v/>
      </c>
      <c r="AY258" s="321" t="str">
        <f>_xlfn.IFNA(VLOOKUP($B258,'B-LogEmaxOverpEC50'!$A:$AL,MATCH(AY$1,'B-LogEmaxOverpEC50'!$A$1:$AL$1,0),FALSE),"")</f>
        <v/>
      </c>
      <c r="AZ258" s="321" t="str">
        <f>_xlfn.IFNA(VLOOKUP($B258,'B-LogEmaxOverpEC50'!$A:$AL,MATCH(AZ$1,'B-LogEmaxOverpEC50'!$A$1:$AL$1,0),FALSE),"")</f>
        <v/>
      </c>
      <c r="BA258" s="321" t="str">
        <f>_xlfn.IFNA(VLOOKUP($B258,'B-LogEmaxOverpEC50'!$A:$AL,MATCH(BA$1,'B-LogEmaxOverpEC50'!$A$1:$AL$1,0),FALSE),"")</f>
        <v/>
      </c>
      <c r="BB258" s="321" t="str">
        <f>_xlfn.IFNA(VLOOKUP($B258,'B-LogEmaxOverpEC50'!$A:$AL,MATCH(BB$1,'B-LogEmaxOverpEC50'!$A$1:$AL$1,0),FALSE),"")</f>
        <v/>
      </c>
      <c r="BC258" s="321" t="str">
        <f>_xlfn.IFNA(VLOOKUP($B258,'B-LogEmaxOverpEC50'!$A:$AL,MATCH(BC$1,'B-LogEmaxOverpEC50'!$A$1:$AL$1,0),FALSE),"")</f>
        <v/>
      </c>
      <c r="BD258" s="321" t="str">
        <f>_xlfn.IFNA(VLOOKUP($B258,'B-LogEmaxOverpEC50'!$A:$AL,MATCH(BD$1,'B-LogEmaxOverpEC50'!$A$1:$AL$1,0),FALSE),"")</f>
        <v/>
      </c>
      <c r="BE258" s="321" t="str">
        <f>_xlfn.IFNA(VLOOKUP($B258,'B-LogEmaxOverpEC50'!$A:$AL,MATCH(BE$1,'B-LogEmaxOverpEC50'!$A$1:$AL$1,0),FALSE),"")</f>
        <v/>
      </c>
      <c r="BF258" s="321" t="str">
        <f>_xlfn.IFNA(VLOOKUP($B258,'B-LogEmaxOverpEC50'!$A:$AL,MATCH(BF$1,'B-LogEmaxOverpEC50'!$A$1:$AL$1,0),FALSE),"")</f>
        <v/>
      </c>
      <c r="BG258" s="321" t="str">
        <f>_xlfn.IFNA(VLOOKUP($B258,'B-LogEmaxOverpEC50'!$A:$AL,MATCH(BG$1,'B-LogEmaxOverpEC50'!$A$1:$AL$1,0),FALSE),"")</f>
        <v/>
      </c>
      <c r="BH258" s="321" t="str">
        <f>_xlfn.IFNA(VLOOKUP($B258,'B-LogEmaxOverpEC50'!$A:$AL,MATCH(BH$1,'B-LogEmaxOverpEC50'!$A$1:$AL$1,0),FALSE),"")</f>
        <v/>
      </c>
      <c r="BI258" s="322" t="str">
        <f>_xlfn.IFNA(VLOOKUP($B258,'I-LogEmaxOverpEC50'!$A:$AR,MATCH(BI$1,'I-LogEmaxOverpEC50'!$A$1:$AR$1,0),FALSE),"")</f>
        <v/>
      </c>
      <c r="BJ258" s="320" t="str">
        <f>_xlfn.IFNA(VLOOKUP($B258,'I-LogEmaxOverpEC50'!$A:$AR,MATCH(BJ$1,'I-LogEmaxOverpEC50'!$A$1:$AR$1,0),FALSE),"")</f>
        <v/>
      </c>
      <c r="BK258" s="320" t="str">
        <f>_xlfn.IFNA(VLOOKUP($B258,'I-LogEmaxOverpEC50'!$A:$AR,MATCH(BK$1,'I-LogEmaxOverpEC50'!$A$1:$AR$1,0),FALSE),"")</f>
        <v/>
      </c>
      <c r="BL258" s="320" t="str">
        <f>_xlfn.IFNA(VLOOKUP($B258,'I-LogEmaxOverpEC50'!$A:$AR,MATCH(BL$1,'I-LogEmaxOverpEC50'!$A$1:$AR$1,0),FALSE),"")</f>
        <v/>
      </c>
      <c r="BM258" s="320" t="str">
        <f>_xlfn.IFNA(VLOOKUP($B258,'I-LogEmaxOverpEC50'!$A:$AR,MATCH(BM$1,'I-LogEmaxOverpEC50'!$A$1:$AR$1,0),FALSE),"")</f>
        <v/>
      </c>
      <c r="BN258" s="320" t="str">
        <f>_xlfn.IFNA(VLOOKUP($B258,'I-LogEmaxOverpEC50'!$A:$AR,MATCH(BN$1,'I-LogEmaxOverpEC50'!$A$1:$AR$1,0),FALSE),"")</f>
        <v/>
      </c>
      <c r="BO258" s="320" t="str">
        <f>_xlfn.IFNA(VLOOKUP($B258,'I-LogEmaxOverpEC50'!$A:$AR,MATCH(BO$1,'I-LogEmaxOverpEC50'!$A$1:$AR$1,0),FALSE),"")</f>
        <v/>
      </c>
      <c r="BP258" s="320" t="str">
        <f>_xlfn.IFNA(VLOOKUP($B258,'I-LogEmaxOverpEC50'!$A:$AR,MATCH(BP$1,'I-LogEmaxOverpEC50'!$A$1:$AR$1,0),FALSE),"")</f>
        <v/>
      </c>
      <c r="BQ258" s="320" t="str">
        <f>_xlfn.IFNA(VLOOKUP($B258,'I-LogEmaxOverpEC50'!$A:$AR,MATCH(BQ$1,'I-LogEmaxOverpEC50'!$A$1:$AR$1,0),FALSE),"")</f>
        <v/>
      </c>
      <c r="BR258" s="320" t="str">
        <f>_xlfn.IFNA(VLOOKUP($B258,'I-LogEmaxOverpEC50'!$A:$AR,MATCH(BR$1,'I-LogEmaxOverpEC50'!$A$1:$AR$1,0),FALSE),"")</f>
        <v/>
      </c>
      <c r="BS258" s="320" t="str">
        <f>_xlfn.IFNA(VLOOKUP($B258,'I-LogEmaxOverpEC50'!$A:$AR,MATCH(BS$1,'I-LogEmaxOverpEC50'!$A$1:$AR$1,0),FALSE),"")</f>
        <v/>
      </c>
      <c r="BT258" s="320" t="str">
        <f>_xlfn.IFNA(VLOOKUP($B258,'I-LogEmaxOverpEC50'!$A:$AR,MATCH(BT$1,'I-LogEmaxOverpEC50'!$A$1:$AR$1,0),FALSE),"")</f>
        <v/>
      </c>
      <c r="BU258" s="320" t="str">
        <f>_xlfn.IFNA(VLOOKUP($B258,'I-LogEmaxOverpEC50'!$A:$AR,MATCH(BU$1,'I-LogEmaxOverpEC50'!$A$1:$AR$1,0),FALSE),"")</f>
        <v/>
      </c>
      <c r="BV258" s="114" t="e" cm="1">
        <f t="array" ref="BV258">_xlfn.IFS(AND($C258="A",_xlfn.CONCAT(F258:G258)&lt;&gt;"",$A258=1),"x",AND($C258="A",_xlfn.CONCAT(F258:G258)="",$A258=1),"-",$A$1&lt;&gt;"","")</f>
        <v>#N/A</v>
      </c>
      <c r="BW258" s="113" t="e" cm="1">
        <f t="array" ref="BW258">_xlfn.IFS(AND($C258="A",_xlfn.CONCAT(H258:L258)&lt;&gt;"",$A258=1),"x",AND($C258="A",_xlfn.CONCAT(H258:L258)="",$A258=1),"-",$A$1&lt;&gt;"","")</f>
        <v>#N/A</v>
      </c>
      <c r="BX258" s="113" t="e" cm="1">
        <f t="array" ref="BX258">_xlfn.IFS(AND($C258="A",_xlfn.CONCAT(M258:P258)&lt;&gt;"",$A258=1),"x",AND($C258="A",_xlfn.CONCAT(M258:P258)="",$A258=1),"-",$A$1&lt;&gt;"","")</f>
        <v>#N/A</v>
      </c>
      <c r="BY258" s="113" t="e" cm="1">
        <f t="array" ref="BY258">_xlfn.IFS(AND($C258="A",_xlfn.CONCAT(Q258:R258)&lt;&gt;"",$A258=1),"x",AND($C258="A",_xlfn.CONCAT(Q258:R258)="",$A258=1),"-",$A$1&lt;&gt;"","")</f>
        <v>#N/A</v>
      </c>
      <c r="BZ258" s="121" t="e">
        <f t="shared" ref="BZ258:BZ321" si="165">IF(AND($C258="A",MAX(F258:G258)&gt;0),MAX(F258:G258),"")</f>
        <v>#N/A</v>
      </c>
      <c r="CA258" s="120" t="e">
        <f t="shared" ref="CA258:CA321" si="166">IF(AND($C258="A",MAX(H258:L258)&gt;0),MAX(H258:L258),"")</f>
        <v>#N/A</v>
      </c>
      <c r="CB258" s="120" t="e">
        <f t="shared" ref="CB258:CB321" si="167">IF(AND($C258="A",MAX(M258:P258)&gt;0),MAX(M258:P258),"")</f>
        <v>#N/A</v>
      </c>
      <c r="CC258" s="120" t="e">
        <f t="shared" ref="CC258:CC321" si="168">IF(AND($C258="A",MAX(Q258:R258)&gt;0),MAX(Q258:R258),"")</f>
        <v>#N/A</v>
      </c>
      <c r="CD258" s="121" t="str">
        <f t="shared" ref="CD258:CD321" si="169">IF(COUNTIF(BZ258:CA258,"&gt;0")=2,MAX(BZ258:CA258)-MIN(BZ258:CA258),"")</f>
        <v/>
      </c>
      <c r="CE258" s="120" t="e">
        <f t="shared" ref="CE258:CE321" si="170">IF(AND(BZ258&lt;&gt;"",CB258&lt;&gt;""),MAX(BZ258,CB258)-MIN(BZ258,CB258),"")</f>
        <v>#N/A</v>
      </c>
      <c r="CF258" s="120" t="e">
        <f t="shared" ref="CF258:CF321" si="171">IF(AND(BZ258&lt;&gt;"",CC258&lt;&gt;""),MAX(BZ258,CC258)-MIN(BZ258,CC258),"")</f>
        <v>#N/A</v>
      </c>
      <c r="CG258" s="120" t="e">
        <f t="shared" ref="CG258:CG321" si="172">IF(AND(CA258&lt;&gt;"",CB258&lt;&gt;""),MAX(CA258,CB258)-MIN(CA258,CB258),"")</f>
        <v>#N/A</v>
      </c>
      <c r="CH258" s="120" t="e">
        <f t="shared" ref="CH258:CH321" si="173">IF(AND(CA258&lt;&gt;"",CC258&lt;&gt;""),MAX(CA258,CC258)-MIN(CA258,CC258),"")</f>
        <v>#N/A</v>
      </c>
      <c r="CI258" s="120" t="e">
        <f t="shared" ref="CI258:CI321" si="174">IF(AND(CB258&lt;&gt;"",CC258&lt;&gt;""),MAX(CB258,CC258)-MIN(CB258,CC258),"")</f>
        <v>#N/A</v>
      </c>
    </row>
    <row r="259" spans="1:87" x14ac:dyDescent="0.2">
      <c r="A259" s="311" t="e" cm="1">
        <f t="array" ref="A259">_xlfn.IFS(SUM(F259:R259)&gt;0,1,Z259&gt;0,2,TRUE,3)</f>
        <v>#N/A</v>
      </c>
      <c r="B259" s="311" t="s">
        <v>2040</v>
      </c>
      <c r="C259" s="311" t="str">
        <f>_xlfn.XLOOKUP(B259,RecNamesAll!A:A,RecNamesAll!E:E)</f>
        <v>A</v>
      </c>
      <c r="D259" s="311" t="str">
        <f>_xlfn.XLOOKUP(B259,RecNamesAll!A:A,RecNamesAll!C:C)</f>
        <v>ACKR2</v>
      </c>
      <c r="F259" s="312" t="e">
        <f t="shared" si="140"/>
        <v>#N/A</v>
      </c>
      <c r="G259" s="313" t="e">
        <f t="shared" si="141"/>
        <v>#N/A</v>
      </c>
      <c r="H259" s="312" t="e">
        <f t="shared" si="142"/>
        <v>#N/A</v>
      </c>
      <c r="I259" s="313" t="e">
        <f t="shared" si="143"/>
        <v>#N/A</v>
      </c>
      <c r="J259" s="313" t="e">
        <f t="shared" si="144"/>
        <v>#N/A</v>
      </c>
      <c r="K259" s="313" t="e">
        <f t="shared" si="145"/>
        <v>#N/A</v>
      </c>
      <c r="L259" s="313" t="e">
        <f t="shared" si="146"/>
        <v>#N/A</v>
      </c>
      <c r="M259" s="312" t="e">
        <f t="shared" si="147"/>
        <v>#N/A</v>
      </c>
      <c r="N259" s="313" t="e">
        <f t="shared" si="148"/>
        <v>#N/A</v>
      </c>
      <c r="O259" s="313" t="e">
        <f t="shared" si="149"/>
        <v>#N/A</v>
      </c>
      <c r="P259" s="313" t="e">
        <f t="shared" si="150"/>
        <v>#N/A</v>
      </c>
      <c r="Q259" s="312" t="e">
        <f t="shared" si="151"/>
        <v>#N/A</v>
      </c>
      <c r="R259" s="313" t="e">
        <f t="shared" si="152"/>
        <v>#N/A</v>
      </c>
      <c r="S259" s="314" t="str">
        <f t="shared" si="153"/>
        <v/>
      </c>
      <c r="T259" s="315" t="str">
        <f t="shared" si="154"/>
        <v>A</v>
      </c>
      <c r="U259" s="311" t="str">
        <f t="shared" si="155"/>
        <v>ACKR2</v>
      </c>
      <c r="V259" s="316" t="e">
        <f>IF(VLOOKUP($B259,GtP!$A:$AA,MATCH("Gs_0-2",GtP!$A$1:$AA$1,0),FALSE)=0,"",VLOOKUP($B259,GtP!$A:$AA,MATCH("Gs_0-2",GtP!$A$1:$AA$1,0),FALSE))</f>
        <v>#N/A</v>
      </c>
      <c r="W259" s="317" t="e">
        <f>IF(VLOOKUP($B259,GtP!$A:$AA,MATCH("Gi/o_0-2",GtP!$A$1:$AA$1,0),FALSE)=0,"",VLOOKUP($B259,GtP!$A:$AA,MATCH("Gi/o_0-2",GtP!$A$1:$AA$1,0),FALSE))</f>
        <v>#N/A</v>
      </c>
      <c r="X259" s="317" t="e">
        <f>IF(VLOOKUP($B259,GtP!$A:$AA,MATCH("Gq/11_0-2",GtP!$A$1:$AA$1,0),FALSE)=0,"",VLOOKUP($B259,GtP!$A:$AA,MATCH("Gq/11_0-2",GtP!$A$1:$AA$1,0),FALSE))</f>
        <v>#N/A</v>
      </c>
      <c r="Y259" s="317" t="e">
        <f>IF(VLOOKUP($B259,GtP!$A:$AA,MATCH("G12/13_0-2",GtP!$A$1:$AA$1,0),FALSE)=0,"",VLOOKUP($B259,GtP!$A:$AA,MATCH("G12/13_0-2",GtP!$A$1:$AA$1,0),FALSE))</f>
        <v>#N/A</v>
      </c>
      <c r="Z259" s="318" t="e">
        <f t="shared" si="156"/>
        <v>#N/A</v>
      </c>
      <c r="AA259" s="317" t="e">
        <f t="shared" si="157"/>
        <v>#N/A</v>
      </c>
      <c r="AB259" s="317" t="e">
        <f t="shared" si="158"/>
        <v>#N/A</v>
      </c>
      <c r="AC259" s="317" t="e">
        <f t="shared" si="159"/>
        <v>#N/A</v>
      </c>
      <c r="AD259" s="317" t="e">
        <f t="shared" si="160"/>
        <v>#N/A</v>
      </c>
      <c r="AE259" s="315" t="str">
        <f t="shared" si="161"/>
        <v/>
      </c>
      <c r="AF259" s="311" t="str">
        <f t="shared" si="162"/>
        <v/>
      </c>
      <c r="AG259" s="311" t="str">
        <f t="shared" si="163"/>
        <v/>
      </c>
      <c r="AH259" s="311" t="str">
        <f t="shared" si="164"/>
        <v/>
      </c>
      <c r="AI259" s="316" t="e">
        <f>_xlfn.CONCAT(IF(AV259="","-","B"),IF(BI259="","-","I"),VLOOKUP($B259,GtP!$A:$BB,MATCH("Gs_0-1",GtP!$A$1:$BB$1,0),FALSE))</f>
        <v>#N/A</v>
      </c>
      <c r="AJ259" s="317" t="e">
        <f>_xlfn.CONCAT(IF(AW259="","-","B"),IF(BJ259="","-","I"),VLOOKUP($B259,GtP!$A:$BB,MATCH("Gs_0-1",GtP!$A$1:$BB$1,0),FALSE))</f>
        <v>#N/A</v>
      </c>
      <c r="AK259" s="317" t="e">
        <f>_xlfn.CONCAT(IF(AX259="","-","B"),IF(BK259="","-","I"),VLOOKUP($B259,GtP!$A:$BB,MATCH("Gi/o_0-1",GtP!$A$1:$BB$1,0),FALSE))</f>
        <v>#N/A</v>
      </c>
      <c r="AL259" s="317" t="e">
        <f>_xlfn.CONCAT(IF(AY259="","-","B"),IF(BL259="","-","I"),VLOOKUP($B259,GtP!$A:$BB,MATCH("Gi/o_0-1",GtP!$A$1:$BB$1,0),FALSE))</f>
        <v>#N/A</v>
      </c>
      <c r="AM259" s="317" t="e">
        <f>_xlfn.CONCAT(IF(AZ259="","-","B"),IF(BM259="","-","I"),VLOOKUP($B259,GtP!$A:$BB,MATCH("Gi/o_0-1",GtP!$A$1:$BB$1,0),FALSE))</f>
        <v>#N/A</v>
      </c>
      <c r="AN259" s="317" t="e">
        <f>_xlfn.CONCAT(IF(BA259="","-","B"),IF(BN259="","-","I"),VLOOKUP($B259,GtP!$A:$BB,MATCH("Gi/o_0-1",GtP!$A$1:$BB$1,0),FALSE))</f>
        <v>#N/A</v>
      </c>
      <c r="AO259" s="317" t="e">
        <f>_xlfn.CONCAT(IF(BB259="","-","B"),IF(BO259="","-","I"),VLOOKUP($B259,GtP!$A:$BB,MATCH("Gi/o_0-1",GtP!$A$1:$BB$1,0),FALSE))</f>
        <v>#N/A</v>
      </c>
      <c r="AP259" s="317" t="e">
        <f>_xlfn.CONCAT(IF(BC259="","-","B"),IF(BP259="","-","I"),VLOOKUP($B259,GtP!$A:$BB,MATCH("Gq/11_0-1",GtP!$A$1:$BB$1,0),FALSE))</f>
        <v>#N/A</v>
      </c>
      <c r="AQ259" s="317" t="e">
        <f>_xlfn.CONCAT(IF(BD259="","-","B"),IF(BQ259="","-","I"),VLOOKUP($B259,GtP!$A:$BB,MATCH("Gq/11_0-1",GtP!$A$1:$BB$1,0),FALSE))</f>
        <v>#N/A</v>
      </c>
      <c r="AR259" s="317" t="e">
        <f>_xlfn.CONCAT(IF(BE259="","-","B"),IF(BR259="","-","I"),VLOOKUP($B259,GtP!$A:$BB,MATCH("Gq/11_0-1",GtP!$A$1:$BB$1,0),FALSE))</f>
        <v>#N/A</v>
      </c>
      <c r="AS259" s="317" t="e">
        <f>_xlfn.CONCAT(IF(BF259="","-","B"),IF(BS259="","-","I"),VLOOKUP($B259,GtP!$A:$BB,MATCH("Gq/11_0-1",GtP!$A$1:$BB$1,0),FALSE))</f>
        <v>#N/A</v>
      </c>
      <c r="AT259" s="317" t="e">
        <f>_xlfn.CONCAT(IF(BG259="","-","B"),IF(BT259="","-","I"),VLOOKUP($B259,GtP!$A:$BB,MATCH("G12/13_0-1",GtP!$A$1:$BB$1,0),FALSE))</f>
        <v>#N/A</v>
      </c>
      <c r="AU259" s="317" t="e">
        <f>_xlfn.CONCAT(IF(BH259="","-","B"),IF(BU259="","-","I"),VLOOKUP($B259,GtP!$A:$BB,MATCH("G12/13_0-1",GtP!$A$1:$BB$1,0),FALSE))</f>
        <v>#N/A</v>
      </c>
      <c r="AV259" s="319" t="str">
        <f>_xlfn.IFNA(VLOOKUP($B259,'B-LogEmaxOverpEC50'!$A:$AL,MATCH(AV$1,'B-LogEmaxOverpEC50'!$A$1:$AL$1,0),FALSE),"")</f>
        <v/>
      </c>
      <c r="AX259" s="321" t="str">
        <f>_xlfn.IFNA(VLOOKUP($B259,'B-LogEmaxOverpEC50'!$A:$AL,MATCH(AX$1,'B-LogEmaxOverpEC50'!$A$1:$AL$1,0),FALSE),"")</f>
        <v/>
      </c>
      <c r="AY259" s="321" t="str">
        <f>_xlfn.IFNA(VLOOKUP($B259,'B-LogEmaxOverpEC50'!$A:$AL,MATCH(AY$1,'B-LogEmaxOverpEC50'!$A$1:$AL$1,0),FALSE),"")</f>
        <v/>
      </c>
      <c r="AZ259" s="321" t="str">
        <f>_xlfn.IFNA(VLOOKUP($B259,'B-LogEmaxOverpEC50'!$A:$AL,MATCH(AZ$1,'B-LogEmaxOverpEC50'!$A$1:$AL$1,0),FALSE),"")</f>
        <v/>
      </c>
      <c r="BA259" s="321" t="str">
        <f>_xlfn.IFNA(VLOOKUP($B259,'B-LogEmaxOverpEC50'!$A:$AL,MATCH(BA$1,'B-LogEmaxOverpEC50'!$A$1:$AL$1,0),FALSE),"")</f>
        <v/>
      </c>
      <c r="BB259" s="321" t="str">
        <f>_xlfn.IFNA(VLOOKUP($B259,'B-LogEmaxOverpEC50'!$A:$AL,MATCH(BB$1,'B-LogEmaxOverpEC50'!$A$1:$AL$1,0),FALSE),"")</f>
        <v/>
      </c>
      <c r="BC259" s="321" t="str">
        <f>_xlfn.IFNA(VLOOKUP($B259,'B-LogEmaxOverpEC50'!$A:$AL,MATCH(BC$1,'B-LogEmaxOverpEC50'!$A$1:$AL$1,0),FALSE),"")</f>
        <v/>
      </c>
      <c r="BD259" s="321" t="str">
        <f>_xlfn.IFNA(VLOOKUP($B259,'B-LogEmaxOverpEC50'!$A:$AL,MATCH(BD$1,'B-LogEmaxOverpEC50'!$A$1:$AL$1,0),FALSE),"")</f>
        <v/>
      </c>
      <c r="BE259" s="321" t="str">
        <f>_xlfn.IFNA(VLOOKUP($B259,'B-LogEmaxOverpEC50'!$A:$AL,MATCH(BE$1,'B-LogEmaxOverpEC50'!$A$1:$AL$1,0),FALSE),"")</f>
        <v/>
      </c>
      <c r="BF259" s="321" t="str">
        <f>_xlfn.IFNA(VLOOKUP($B259,'B-LogEmaxOverpEC50'!$A:$AL,MATCH(BF$1,'B-LogEmaxOverpEC50'!$A$1:$AL$1,0),FALSE),"")</f>
        <v/>
      </c>
      <c r="BG259" s="321" t="str">
        <f>_xlfn.IFNA(VLOOKUP($B259,'B-LogEmaxOverpEC50'!$A:$AL,MATCH(BG$1,'B-LogEmaxOverpEC50'!$A$1:$AL$1,0),FALSE),"")</f>
        <v/>
      </c>
      <c r="BH259" s="321" t="str">
        <f>_xlfn.IFNA(VLOOKUP($B259,'B-LogEmaxOverpEC50'!$A:$AL,MATCH(BH$1,'B-LogEmaxOverpEC50'!$A$1:$AL$1,0),FALSE),"")</f>
        <v/>
      </c>
      <c r="BI259" s="322" t="str">
        <f>_xlfn.IFNA(VLOOKUP($B259,'I-LogEmaxOverpEC50'!$A:$AR,MATCH(BI$1,'I-LogEmaxOverpEC50'!$A$1:$AR$1,0),FALSE),"")</f>
        <v/>
      </c>
      <c r="BJ259" s="320" t="str">
        <f>_xlfn.IFNA(VLOOKUP($B259,'I-LogEmaxOverpEC50'!$A:$AR,MATCH(BJ$1,'I-LogEmaxOverpEC50'!$A$1:$AR$1,0),FALSE),"")</f>
        <v/>
      </c>
      <c r="BK259" s="320" t="str">
        <f>_xlfn.IFNA(VLOOKUP($B259,'I-LogEmaxOverpEC50'!$A:$AR,MATCH(BK$1,'I-LogEmaxOverpEC50'!$A$1:$AR$1,0),FALSE),"")</f>
        <v/>
      </c>
      <c r="BL259" s="320" t="str">
        <f>_xlfn.IFNA(VLOOKUP($B259,'I-LogEmaxOverpEC50'!$A:$AR,MATCH(BL$1,'I-LogEmaxOverpEC50'!$A$1:$AR$1,0),FALSE),"")</f>
        <v/>
      </c>
      <c r="BM259" s="320" t="str">
        <f>_xlfn.IFNA(VLOOKUP($B259,'I-LogEmaxOverpEC50'!$A:$AR,MATCH(BM$1,'I-LogEmaxOverpEC50'!$A$1:$AR$1,0),FALSE),"")</f>
        <v/>
      </c>
      <c r="BN259" s="320" t="str">
        <f>_xlfn.IFNA(VLOOKUP($B259,'I-LogEmaxOverpEC50'!$A:$AR,MATCH(BN$1,'I-LogEmaxOverpEC50'!$A$1:$AR$1,0),FALSE),"")</f>
        <v/>
      </c>
      <c r="BO259" s="320" t="str">
        <f>_xlfn.IFNA(VLOOKUP($B259,'I-LogEmaxOverpEC50'!$A:$AR,MATCH(BO$1,'I-LogEmaxOverpEC50'!$A$1:$AR$1,0),FALSE),"")</f>
        <v/>
      </c>
      <c r="BP259" s="320" t="str">
        <f>_xlfn.IFNA(VLOOKUP($B259,'I-LogEmaxOverpEC50'!$A:$AR,MATCH(BP$1,'I-LogEmaxOverpEC50'!$A$1:$AR$1,0),FALSE),"")</f>
        <v/>
      </c>
      <c r="BQ259" s="320" t="str">
        <f>_xlfn.IFNA(VLOOKUP($B259,'I-LogEmaxOverpEC50'!$A:$AR,MATCH(BQ$1,'I-LogEmaxOverpEC50'!$A$1:$AR$1,0),FALSE),"")</f>
        <v/>
      </c>
      <c r="BR259" s="320" t="str">
        <f>_xlfn.IFNA(VLOOKUP($B259,'I-LogEmaxOverpEC50'!$A:$AR,MATCH(BR$1,'I-LogEmaxOverpEC50'!$A$1:$AR$1,0),FALSE),"")</f>
        <v/>
      </c>
      <c r="BS259" s="320" t="str">
        <f>_xlfn.IFNA(VLOOKUP($B259,'I-LogEmaxOverpEC50'!$A:$AR,MATCH(BS$1,'I-LogEmaxOverpEC50'!$A$1:$AR$1,0),FALSE),"")</f>
        <v/>
      </c>
      <c r="BT259" s="320" t="str">
        <f>_xlfn.IFNA(VLOOKUP($B259,'I-LogEmaxOverpEC50'!$A:$AR,MATCH(BT$1,'I-LogEmaxOverpEC50'!$A$1:$AR$1,0),FALSE),"")</f>
        <v/>
      </c>
      <c r="BU259" s="320" t="str">
        <f>_xlfn.IFNA(VLOOKUP($B259,'I-LogEmaxOverpEC50'!$A:$AR,MATCH(BU$1,'I-LogEmaxOverpEC50'!$A$1:$AR$1,0),FALSE),"")</f>
        <v/>
      </c>
      <c r="BV259" s="114" t="e" cm="1">
        <f t="array" ref="BV259">_xlfn.IFS(AND($C259="A",_xlfn.CONCAT(F259:G259)&lt;&gt;"",$A259=1),"x",AND($C259="A",_xlfn.CONCAT(F259:G259)="",$A259=1),"-",$A$1&lt;&gt;"","")</f>
        <v>#N/A</v>
      </c>
      <c r="BW259" s="113" t="e" cm="1">
        <f t="array" ref="BW259">_xlfn.IFS(AND($C259="A",_xlfn.CONCAT(H259:L259)&lt;&gt;"",$A259=1),"x",AND($C259="A",_xlfn.CONCAT(H259:L259)="",$A259=1),"-",$A$1&lt;&gt;"","")</f>
        <v>#N/A</v>
      </c>
      <c r="BX259" s="113" t="e" cm="1">
        <f t="array" ref="BX259">_xlfn.IFS(AND($C259="A",_xlfn.CONCAT(M259:P259)&lt;&gt;"",$A259=1),"x",AND($C259="A",_xlfn.CONCAT(M259:P259)="",$A259=1),"-",$A$1&lt;&gt;"","")</f>
        <v>#N/A</v>
      </c>
      <c r="BY259" s="113" t="e" cm="1">
        <f t="array" ref="BY259">_xlfn.IFS(AND($C259="A",_xlfn.CONCAT(Q259:R259)&lt;&gt;"",$A259=1),"x",AND($C259="A",_xlfn.CONCAT(Q259:R259)="",$A259=1),"-",$A$1&lt;&gt;"","")</f>
        <v>#N/A</v>
      </c>
      <c r="BZ259" s="121" t="e">
        <f t="shared" si="165"/>
        <v>#N/A</v>
      </c>
      <c r="CA259" s="120" t="e">
        <f t="shared" si="166"/>
        <v>#N/A</v>
      </c>
      <c r="CB259" s="120" t="e">
        <f t="shared" si="167"/>
        <v>#N/A</v>
      </c>
      <c r="CC259" s="120" t="e">
        <f t="shared" si="168"/>
        <v>#N/A</v>
      </c>
      <c r="CD259" s="121" t="str">
        <f t="shared" si="169"/>
        <v/>
      </c>
      <c r="CE259" s="120" t="e">
        <f t="shared" si="170"/>
        <v>#N/A</v>
      </c>
      <c r="CF259" s="120" t="e">
        <f t="shared" si="171"/>
        <v>#N/A</v>
      </c>
      <c r="CG259" s="120" t="e">
        <f t="shared" si="172"/>
        <v>#N/A</v>
      </c>
      <c r="CH259" s="120" t="e">
        <f t="shared" si="173"/>
        <v>#N/A</v>
      </c>
      <c r="CI259" s="120" t="e">
        <f t="shared" si="174"/>
        <v>#N/A</v>
      </c>
    </row>
    <row r="260" spans="1:87" x14ac:dyDescent="0.2">
      <c r="A260" s="311" t="e" cm="1">
        <f t="array" ref="A260">_xlfn.IFS(SUM(F260:R260)&gt;0,1,Z260&gt;0,2,TRUE,3)</f>
        <v>#N/A</v>
      </c>
      <c r="B260" s="311" t="s">
        <v>1444</v>
      </c>
      <c r="C260" s="311" t="str">
        <f>_xlfn.XLOOKUP(B260,RecNamesAll!A:A,RecNamesAll!E:E)</f>
        <v>A</v>
      </c>
      <c r="D260" s="311" t="str">
        <f>_xlfn.XLOOKUP(B260,RecNamesAll!A:A,RecNamesAll!C:C)</f>
        <v>ACKR3</v>
      </c>
      <c r="F260" s="312" t="e">
        <f t="shared" si="140"/>
        <v>#N/A</v>
      </c>
      <c r="G260" s="313" t="e">
        <f t="shared" si="141"/>
        <v>#N/A</v>
      </c>
      <c r="H260" s="312" t="e">
        <f t="shared" si="142"/>
        <v>#N/A</v>
      </c>
      <c r="I260" s="313" t="e">
        <f t="shared" si="143"/>
        <v>#N/A</v>
      </c>
      <c r="J260" s="313" t="e">
        <f t="shared" si="144"/>
        <v>#N/A</v>
      </c>
      <c r="K260" s="313" t="e">
        <f t="shared" si="145"/>
        <v>#N/A</v>
      </c>
      <c r="L260" s="313" t="e">
        <f t="shared" si="146"/>
        <v>#N/A</v>
      </c>
      <c r="M260" s="312" t="e">
        <f t="shared" si="147"/>
        <v>#N/A</v>
      </c>
      <c r="N260" s="313" t="e">
        <f t="shared" si="148"/>
        <v>#N/A</v>
      </c>
      <c r="O260" s="313" t="e">
        <f t="shared" si="149"/>
        <v>#N/A</v>
      </c>
      <c r="P260" s="313" t="e">
        <f t="shared" si="150"/>
        <v>#N/A</v>
      </c>
      <c r="Q260" s="312" t="e">
        <f t="shared" si="151"/>
        <v>#N/A</v>
      </c>
      <c r="R260" s="313" t="e">
        <f t="shared" si="152"/>
        <v>#N/A</v>
      </c>
      <c r="S260" s="314" t="str">
        <f t="shared" si="153"/>
        <v/>
      </c>
      <c r="T260" s="315" t="str">
        <f t="shared" si="154"/>
        <v>A</v>
      </c>
      <c r="U260" s="311" t="str">
        <f t="shared" si="155"/>
        <v>ACKR3</v>
      </c>
      <c r="V260" s="316" t="e">
        <f>IF(VLOOKUP($B260,GtP!$A:$AA,MATCH("Gs_0-2",GtP!$A$1:$AA$1,0),FALSE)=0,"",VLOOKUP($B260,GtP!$A:$AA,MATCH("Gs_0-2",GtP!$A$1:$AA$1,0),FALSE))</f>
        <v>#N/A</v>
      </c>
      <c r="W260" s="317" t="e">
        <f>IF(VLOOKUP($B260,GtP!$A:$AA,MATCH("Gi/o_0-2",GtP!$A$1:$AA$1,0),FALSE)=0,"",VLOOKUP($B260,GtP!$A:$AA,MATCH("Gi/o_0-2",GtP!$A$1:$AA$1,0),FALSE))</f>
        <v>#N/A</v>
      </c>
      <c r="X260" s="317" t="e">
        <f>IF(VLOOKUP($B260,GtP!$A:$AA,MATCH("Gq/11_0-2",GtP!$A$1:$AA$1,0),FALSE)=0,"",VLOOKUP($B260,GtP!$A:$AA,MATCH("Gq/11_0-2",GtP!$A$1:$AA$1,0),FALSE))</f>
        <v>#N/A</v>
      </c>
      <c r="Y260" s="317" t="e">
        <f>IF(VLOOKUP($B260,GtP!$A:$AA,MATCH("G12/13_0-2",GtP!$A$1:$AA$1,0),FALSE)=0,"",VLOOKUP($B260,GtP!$A:$AA,MATCH("G12/13_0-2",GtP!$A$1:$AA$1,0),FALSE))</f>
        <v>#N/A</v>
      </c>
      <c r="Z260" s="318" t="e">
        <f t="shared" si="156"/>
        <v>#N/A</v>
      </c>
      <c r="AA260" s="317" t="e">
        <f t="shared" si="157"/>
        <v>#N/A</v>
      </c>
      <c r="AB260" s="317" t="e">
        <f t="shared" si="158"/>
        <v>#N/A</v>
      </c>
      <c r="AC260" s="317" t="e">
        <f t="shared" si="159"/>
        <v>#N/A</v>
      </c>
      <c r="AD260" s="317" t="e">
        <f t="shared" si="160"/>
        <v>#N/A</v>
      </c>
      <c r="AE260" s="315" t="str">
        <f t="shared" si="161"/>
        <v/>
      </c>
      <c r="AF260" s="311" t="str">
        <f t="shared" si="162"/>
        <v/>
      </c>
      <c r="AG260" s="311" t="str">
        <f t="shared" si="163"/>
        <v/>
      </c>
      <c r="AH260" s="311" t="str">
        <f t="shared" si="164"/>
        <v/>
      </c>
      <c r="AI260" s="316" t="e">
        <f>_xlfn.CONCAT(IF(AV260="","-","B"),IF(BI260="","-","I"),VLOOKUP($B260,GtP!$A:$BB,MATCH("Gs_0-1",GtP!$A$1:$BB$1,0),FALSE))</f>
        <v>#N/A</v>
      </c>
      <c r="AJ260" s="317" t="e">
        <f>_xlfn.CONCAT(IF(AW260="","-","B"),IF(BJ260="","-","I"),VLOOKUP($B260,GtP!$A:$BB,MATCH("Gs_0-1",GtP!$A$1:$BB$1,0),FALSE))</f>
        <v>#N/A</v>
      </c>
      <c r="AK260" s="317" t="e">
        <f>_xlfn.CONCAT(IF(AX260="","-","B"),IF(BK260="","-","I"),VLOOKUP($B260,GtP!$A:$BB,MATCH("Gi/o_0-1",GtP!$A$1:$BB$1,0),FALSE))</f>
        <v>#N/A</v>
      </c>
      <c r="AL260" s="317" t="e">
        <f>_xlfn.CONCAT(IF(AY260="","-","B"),IF(BL260="","-","I"),VLOOKUP($B260,GtP!$A:$BB,MATCH("Gi/o_0-1",GtP!$A$1:$BB$1,0),FALSE))</f>
        <v>#N/A</v>
      </c>
      <c r="AM260" s="317" t="e">
        <f>_xlfn.CONCAT(IF(AZ260="","-","B"),IF(BM260="","-","I"),VLOOKUP($B260,GtP!$A:$BB,MATCH("Gi/o_0-1",GtP!$A$1:$BB$1,0),FALSE))</f>
        <v>#N/A</v>
      </c>
      <c r="AN260" s="317" t="e">
        <f>_xlfn.CONCAT(IF(BA260="","-","B"),IF(BN260="","-","I"),VLOOKUP($B260,GtP!$A:$BB,MATCH("Gi/o_0-1",GtP!$A$1:$BB$1,0),FALSE))</f>
        <v>#N/A</v>
      </c>
      <c r="AO260" s="317" t="e">
        <f>_xlfn.CONCAT(IF(BB260="","-","B"),IF(BO260="","-","I"),VLOOKUP($B260,GtP!$A:$BB,MATCH("Gi/o_0-1",GtP!$A$1:$BB$1,0),FALSE))</f>
        <v>#N/A</v>
      </c>
      <c r="AP260" s="317" t="e">
        <f>_xlfn.CONCAT(IF(BC260="","-","B"),IF(BP260="","-","I"),VLOOKUP($B260,GtP!$A:$BB,MATCH("Gq/11_0-1",GtP!$A$1:$BB$1,0),FALSE))</f>
        <v>#N/A</v>
      </c>
      <c r="AQ260" s="317" t="e">
        <f>_xlfn.CONCAT(IF(BD260="","-","B"),IF(BQ260="","-","I"),VLOOKUP($B260,GtP!$A:$BB,MATCH("Gq/11_0-1",GtP!$A$1:$BB$1,0),FALSE))</f>
        <v>#N/A</v>
      </c>
      <c r="AR260" s="317" t="e">
        <f>_xlfn.CONCAT(IF(BE260="","-","B"),IF(BR260="","-","I"),VLOOKUP($B260,GtP!$A:$BB,MATCH("Gq/11_0-1",GtP!$A$1:$BB$1,0),FALSE))</f>
        <v>#N/A</v>
      </c>
      <c r="AS260" s="317" t="e">
        <f>_xlfn.CONCAT(IF(BF260="","-","B"),IF(BS260="","-","I"),VLOOKUP($B260,GtP!$A:$BB,MATCH("Gq/11_0-1",GtP!$A$1:$BB$1,0),FALSE))</f>
        <v>#N/A</v>
      </c>
      <c r="AT260" s="317" t="e">
        <f>_xlfn.CONCAT(IF(BG260="","-","B"),IF(BT260="","-","I"),VLOOKUP($B260,GtP!$A:$BB,MATCH("G12/13_0-1",GtP!$A$1:$BB$1,0),FALSE))</f>
        <v>#N/A</v>
      </c>
      <c r="AU260" s="317" t="e">
        <f>_xlfn.CONCAT(IF(BH260="","-","B"),IF(BU260="","-","I"),VLOOKUP($B260,GtP!$A:$BB,MATCH("G12/13_0-1",GtP!$A$1:$BB$1,0),FALSE))</f>
        <v>#N/A</v>
      </c>
      <c r="AV260" s="319" t="str">
        <f>_xlfn.IFNA(VLOOKUP($B260,'B-LogEmaxOverpEC50'!$A:$AL,MATCH(AV$1,'B-LogEmaxOverpEC50'!$A$1:$AL$1,0),FALSE),"")</f>
        <v/>
      </c>
      <c r="AX260" s="321" t="str">
        <f>_xlfn.IFNA(VLOOKUP($B260,'B-LogEmaxOverpEC50'!$A:$AL,MATCH(AX$1,'B-LogEmaxOverpEC50'!$A$1:$AL$1,0),FALSE),"")</f>
        <v/>
      </c>
      <c r="AY260" s="321" t="str">
        <f>_xlfn.IFNA(VLOOKUP($B260,'B-LogEmaxOverpEC50'!$A:$AL,MATCH(AY$1,'B-LogEmaxOverpEC50'!$A$1:$AL$1,0),FALSE),"")</f>
        <v/>
      </c>
      <c r="AZ260" s="321" t="str">
        <f>_xlfn.IFNA(VLOOKUP($B260,'B-LogEmaxOverpEC50'!$A:$AL,MATCH(AZ$1,'B-LogEmaxOverpEC50'!$A$1:$AL$1,0),FALSE),"")</f>
        <v/>
      </c>
      <c r="BA260" s="321" t="str">
        <f>_xlfn.IFNA(VLOOKUP($B260,'B-LogEmaxOverpEC50'!$A:$AL,MATCH(BA$1,'B-LogEmaxOverpEC50'!$A$1:$AL$1,0),FALSE),"")</f>
        <v/>
      </c>
      <c r="BB260" s="321" t="str">
        <f>_xlfn.IFNA(VLOOKUP($B260,'B-LogEmaxOverpEC50'!$A:$AL,MATCH(BB$1,'B-LogEmaxOverpEC50'!$A$1:$AL$1,0),FALSE),"")</f>
        <v/>
      </c>
      <c r="BC260" s="321" t="str">
        <f>_xlfn.IFNA(VLOOKUP($B260,'B-LogEmaxOverpEC50'!$A:$AL,MATCH(BC$1,'B-LogEmaxOverpEC50'!$A$1:$AL$1,0),FALSE),"")</f>
        <v/>
      </c>
      <c r="BD260" s="321" t="str">
        <f>_xlfn.IFNA(VLOOKUP($B260,'B-LogEmaxOverpEC50'!$A:$AL,MATCH(BD$1,'B-LogEmaxOverpEC50'!$A$1:$AL$1,0),FALSE),"")</f>
        <v/>
      </c>
      <c r="BE260" s="321" t="str">
        <f>_xlfn.IFNA(VLOOKUP($B260,'B-LogEmaxOverpEC50'!$A:$AL,MATCH(BE$1,'B-LogEmaxOverpEC50'!$A$1:$AL$1,0),FALSE),"")</f>
        <v/>
      </c>
      <c r="BF260" s="321" t="str">
        <f>_xlfn.IFNA(VLOOKUP($B260,'B-LogEmaxOverpEC50'!$A:$AL,MATCH(BF$1,'B-LogEmaxOverpEC50'!$A$1:$AL$1,0),FALSE),"")</f>
        <v/>
      </c>
      <c r="BG260" s="321" t="str">
        <f>_xlfn.IFNA(VLOOKUP($B260,'B-LogEmaxOverpEC50'!$A:$AL,MATCH(BG$1,'B-LogEmaxOverpEC50'!$A$1:$AL$1,0),FALSE),"")</f>
        <v/>
      </c>
      <c r="BH260" s="321" t="str">
        <f>_xlfn.IFNA(VLOOKUP($B260,'B-LogEmaxOverpEC50'!$A:$AL,MATCH(BH$1,'B-LogEmaxOverpEC50'!$A$1:$AL$1,0),FALSE),"")</f>
        <v/>
      </c>
      <c r="BI260" s="322" t="str">
        <f>_xlfn.IFNA(VLOOKUP($B260,'I-LogEmaxOverpEC50'!$A:$AR,MATCH(BI$1,'I-LogEmaxOverpEC50'!$A$1:$AR$1,0),FALSE),"")</f>
        <v/>
      </c>
      <c r="BJ260" s="320" t="str">
        <f>_xlfn.IFNA(VLOOKUP($B260,'I-LogEmaxOverpEC50'!$A:$AR,MATCH(BJ$1,'I-LogEmaxOverpEC50'!$A$1:$AR$1,0),FALSE),"")</f>
        <v/>
      </c>
      <c r="BK260" s="320" t="str">
        <f>_xlfn.IFNA(VLOOKUP($B260,'I-LogEmaxOverpEC50'!$A:$AR,MATCH(BK$1,'I-LogEmaxOverpEC50'!$A$1:$AR$1,0),FALSE),"")</f>
        <v/>
      </c>
      <c r="BL260" s="320" t="str">
        <f>_xlfn.IFNA(VLOOKUP($B260,'I-LogEmaxOverpEC50'!$A:$AR,MATCH(BL$1,'I-LogEmaxOverpEC50'!$A$1:$AR$1,0),FALSE),"")</f>
        <v/>
      </c>
      <c r="BM260" s="320" t="str">
        <f>_xlfn.IFNA(VLOOKUP($B260,'I-LogEmaxOverpEC50'!$A:$AR,MATCH(BM$1,'I-LogEmaxOverpEC50'!$A$1:$AR$1,0),FALSE),"")</f>
        <v/>
      </c>
      <c r="BN260" s="320" t="str">
        <f>_xlfn.IFNA(VLOOKUP($B260,'I-LogEmaxOverpEC50'!$A:$AR,MATCH(BN$1,'I-LogEmaxOverpEC50'!$A$1:$AR$1,0),FALSE),"")</f>
        <v/>
      </c>
      <c r="BO260" s="320" t="str">
        <f>_xlfn.IFNA(VLOOKUP($B260,'I-LogEmaxOverpEC50'!$A:$AR,MATCH(BO$1,'I-LogEmaxOverpEC50'!$A$1:$AR$1,0),FALSE),"")</f>
        <v/>
      </c>
      <c r="BP260" s="320" t="str">
        <f>_xlfn.IFNA(VLOOKUP($B260,'I-LogEmaxOverpEC50'!$A:$AR,MATCH(BP$1,'I-LogEmaxOverpEC50'!$A$1:$AR$1,0),FALSE),"")</f>
        <v/>
      </c>
      <c r="BQ260" s="320" t="str">
        <f>_xlfn.IFNA(VLOOKUP($B260,'I-LogEmaxOverpEC50'!$A:$AR,MATCH(BQ$1,'I-LogEmaxOverpEC50'!$A$1:$AR$1,0),FALSE),"")</f>
        <v/>
      </c>
      <c r="BR260" s="320" t="str">
        <f>_xlfn.IFNA(VLOOKUP($B260,'I-LogEmaxOverpEC50'!$A:$AR,MATCH(BR$1,'I-LogEmaxOverpEC50'!$A$1:$AR$1,0),FALSE),"")</f>
        <v/>
      </c>
      <c r="BS260" s="320" t="str">
        <f>_xlfn.IFNA(VLOOKUP($B260,'I-LogEmaxOverpEC50'!$A:$AR,MATCH(BS$1,'I-LogEmaxOverpEC50'!$A$1:$AR$1,0),FALSE),"")</f>
        <v/>
      </c>
      <c r="BT260" s="320" t="str">
        <f>_xlfn.IFNA(VLOOKUP($B260,'I-LogEmaxOverpEC50'!$A:$AR,MATCH(BT$1,'I-LogEmaxOverpEC50'!$A$1:$AR$1,0),FALSE),"")</f>
        <v/>
      </c>
      <c r="BU260" s="320" t="str">
        <f>_xlfn.IFNA(VLOOKUP($B260,'I-LogEmaxOverpEC50'!$A:$AR,MATCH(BU$1,'I-LogEmaxOverpEC50'!$A$1:$AR$1,0),FALSE),"")</f>
        <v/>
      </c>
      <c r="BV260" s="114" t="e" cm="1">
        <f t="array" ref="BV260">_xlfn.IFS(AND($C260="A",_xlfn.CONCAT(F260:G260)&lt;&gt;"",$A260=1),"x",AND($C260="A",_xlfn.CONCAT(F260:G260)="",$A260=1),"-",$A$1&lt;&gt;"","")</f>
        <v>#N/A</v>
      </c>
      <c r="BW260" s="113" t="e" cm="1">
        <f t="array" ref="BW260">_xlfn.IFS(AND($C260="A",_xlfn.CONCAT(H260:L260)&lt;&gt;"",$A260=1),"x",AND($C260="A",_xlfn.CONCAT(H260:L260)="",$A260=1),"-",$A$1&lt;&gt;"","")</f>
        <v>#N/A</v>
      </c>
      <c r="BX260" s="113" t="e" cm="1">
        <f t="array" ref="BX260">_xlfn.IFS(AND($C260="A",_xlfn.CONCAT(M260:P260)&lt;&gt;"",$A260=1),"x",AND($C260="A",_xlfn.CONCAT(M260:P260)="",$A260=1),"-",$A$1&lt;&gt;"","")</f>
        <v>#N/A</v>
      </c>
      <c r="BY260" s="113" t="e" cm="1">
        <f t="array" ref="BY260">_xlfn.IFS(AND($C260="A",_xlfn.CONCAT(Q260:R260)&lt;&gt;"",$A260=1),"x",AND($C260="A",_xlfn.CONCAT(Q260:R260)="",$A260=1),"-",$A$1&lt;&gt;"","")</f>
        <v>#N/A</v>
      </c>
      <c r="BZ260" s="121" t="e">
        <f t="shared" si="165"/>
        <v>#N/A</v>
      </c>
      <c r="CA260" s="120" t="e">
        <f t="shared" si="166"/>
        <v>#N/A</v>
      </c>
      <c r="CB260" s="120" t="e">
        <f t="shared" si="167"/>
        <v>#N/A</v>
      </c>
      <c r="CC260" s="120" t="e">
        <f t="shared" si="168"/>
        <v>#N/A</v>
      </c>
      <c r="CD260" s="121" t="str">
        <f t="shared" si="169"/>
        <v/>
      </c>
      <c r="CE260" s="120" t="e">
        <f t="shared" si="170"/>
        <v>#N/A</v>
      </c>
      <c r="CF260" s="120" t="e">
        <f t="shared" si="171"/>
        <v>#N/A</v>
      </c>
      <c r="CG260" s="120" t="e">
        <f t="shared" si="172"/>
        <v>#N/A</v>
      </c>
      <c r="CH260" s="120" t="e">
        <f t="shared" si="173"/>
        <v>#N/A</v>
      </c>
      <c r="CI260" s="120" t="e">
        <f t="shared" si="174"/>
        <v>#N/A</v>
      </c>
    </row>
    <row r="261" spans="1:87" x14ac:dyDescent="0.2">
      <c r="A261" s="311" t="e" cm="1">
        <f t="array" ref="A261">_xlfn.IFS(SUM(F261:R261)&gt;0,1,Z261&gt;0,2,TRUE,3)</f>
        <v>#N/A</v>
      </c>
      <c r="B261" s="311" t="s">
        <v>1441</v>
      </c>
      <c r="C261" s="311" t="str">
        <f>_xlfn.XLOOKUP(B261,RecNamesAll!A:A,RecNamesAll!E:E)</f>
        <v>A</v>
      </c>
      <c r="D261" s="311" t="str">
        <f>_xlfn.XLOOKUP(B261,RecNamesAll!A:A,RecNamesAll!C:C)</f>
        <v>ACKR4</v>
      </c>
      <c r="F261" s="312" t="e">
        <f t="shared" si="140"/>
        <v>#N/A</v>
      </c>
      <c r="G261" s="313" t="e">
        <f t="shared" si="141"/>
        <v>#N/A</v>
      </c>
      <c r="H261" s="312" t="e">
        <f t="shared" si="142"/>
        <v>#N/A</v>
      </c>
      <c r="I261" s="313" t="e">
        <f t="shared" si="143"/>
        <v>#N/A</v>
      </c>
      <c r="J261" s="313" t="e">
        <f t="shared" si="144"/>
        <v>#N/A</v>
      </c>
      <c r="K261" s="313" t="e">
        <f t="shared" si="145"/>
        <v>#N/A</v>
      </c>
      <c r="L261" s="313" t="e">
        <f t="shared" si="146"/>
        <v>#N/A</v>
      </c>
      <c r="M261" s="312" t="e">
        <f t="shared" si="147"/>
        <v>#N/A</v>
      </c>
      <c r="N261" s="313" t="e">
        <f t="shared" si="148"/>
        <v>#N/A</v>
      </c>
      <c r="O261" s="313" t="e">
        <f t="shared" si="149"/>
        <v>#N/A</v>
      </c>
      <c r="P261" s="313" t="e">
        <f t="shared" si="150"/>
        <v>#N/A</v>
      </c>
      <c r="Q261" s="312" t="e">
        <f t="shared" si="151"/>
        <v>#N/A</v>
      </c>
      <c r="R261" s="313" t="e">
        <f t="shared" si="152"/>
        <v>#N/A</v>
      </c>
      <c r="S261" s="314" t="str">
        <f t="shared" si="153"/>
        <v/>
      </c>
      <c r="T261" s="315" t="str">
        <f t="shared" si="154"/>
        <v>A</v>
      </c>
      <c r="U261" s="311" t="str">
        <f t="shared" si="155"/>
        <v>ACKR4</v>
      </c>
      <c r="V261" s="316" t="e">
        <f>IF(VLOOKUP($B261,GtP!$A:$AA,MATCH("Gs_0-2",GtP!$A$1:$AA$1,0),FALSE)=0,"",VLOOKUP($B261,GtP!$A:$AA,MATCH("Gs_0-2",GtP!$A$1:$AA$1,0),FALSE))</f>
        <v>#N/A</v>
      </c>
      <c r="W261" s="317" t="e">
        <f>IF(VLOOKUP($B261,GtP!$A:$AA,MATCH("Gi/o_0-2",GtP!$A$1:$AA$1,0),FALSE)=0,"",VLOOKUP($B261,GtP!$A:$AA,MATCH("Gi/o_0-2",GtP!$A$1:$AA$1,0),FALSE))</f>
        <v>#N/A</v>
      </c>
      <c r="X261" s="317" t="e">
        <f>IF(VLOOKUP($B261,GtP!$A:$AA,MATCH("Gq/11_0-2",GtP!$A$1:$AA$1,0),FALSE)=0,"",VLOOKUP($B261,GtP!$A:$AA,MATCH("Gq/11_0-2",GtP!$A$1:$AA$1,0),FALSE))</f>
        <v>#N/A</v>
      </c>
      <c r="Y261" s="317" t="e">
        <f>IF(VLOOKUP($B261,GtP!$A:$AA,MATCH("G12/13_0-2",GtP!$A$1:$AA$1,0),FALSE)=0,"",VLOOKUP($B261,GtP!$A:$AA,MATCH("G12/13_0-2",GtP!$A$1:$AA$1,0),FALSE))</f>
        <v>#N/A</v>
      </c>
      <c r="Z261" s="318" t="e">
        <f t="shared" si="156"/>
        <v>#N/A</v>
      </c>
      <c r="AA261" s="317" t="e">
        <f t="shared" si="157"/>
        <v>#N/A</v>
      </c>
      <c r="AB261" s="317" t="e">
        <f t="shared" si="158"/>
        <v>#N/A</v>
      </c>
      <c r="AC261" s="317" t="e">
        <f t="shared" si="159"/>
        <v>#N/A</v>
      </c>
      <c r="AD261" s="317" t="e">
        <f t="shared" si="160"/>
        <v>#N/A</v>
      </c>
      <c r="AE261" s="315" t="str">
        <f t="shared" si="161"/>
        <v/>
      </c>
      <c r="AF261" s="311" t="str">
        <f t="shared" si="162"/>
        <v/>
      </c>
      <c r="AG261" s="311" t="str">
        <f t="shared" si="163"/>
        <v/>
      </c>
      <c r="AH261" s="311" t="str">
        <f t="shared" si="164"/>
        <v/>
      </c>
      <c r="AI261" s="316" t="e">
        <f>_xlfn.CONCAT(IF(AV261="","-","B"),IF(BI261="","-","I"),VLOOKUP($B261,GtP!$A:$BB,MATCH("Gs_0-1",GtP!$A$1:$BB$1,0),FALSE))</f>
        <v>#N/A</v>
      </c>
      <c r="AJ261" s="317" t="e">
        <f>_xlfn.CONCAT(IF(AW261="","-","B"),IF(BJ261="","-","I"),VLOOKUP($B261,GtP!$A:$BB,MATCH("Gs_0-1",GtP!$A$1:$BB$1,0),FALSE))</f>
        <v>#N/A</v>
      </c>
      <c r="AK261" s="317" t="e">
        <f>_xlfn.CONCAT(IF(AX261="","-","B"),IF(BK261="","-","I"),VLOOKUP($B261,GtP!$A:$BB,MATCH("Gi/o_0-1",GtP!$A$1:$BB$1,0),FALSE))</f>
        <v>#N/A</v>
      </c>
      <c r="AL261" s="317" t="e">
        <f>_xlfn.CONCAT(IF(AY261="","-","B"),IF(BL261="","-","I"),VLOOKUP($B261,GtP!$A:$BB,MATCH("Gi/o_0-1",GtP!$A$1:$BB$1,0),FALSE))</f>
        <v>#N/A</v>
      </c>
      <c r="AM261" s="317" t="e">
        <f>_xlfn.CONCAT(IF(AZ261="","-","B"),IF(BM261="","-","I"),VLOOKUP($B261,GtP!$A:$BB,MATCH("Gi/o_0-1",GtP!$A$1:$BB$1,0),FALSE))</f>
        <v>#N/A</v>
      </c>
      <c r="AN261" s="317" t="e">
        <f>_xlfn.CONCAT(IF(BA261="","-","B"),IF(BN261="","-","I"),VLOOKUP($B261,GtP!$A:$BB,MATCH("Gi/o_0-1",GtP!$A$1:$BB$1,0),FALSE))</f>
        <v>#N/A</v>
      </c>
      <c r="AO261" s="317" t="e">
        <f>_xlfn.CONCAT(IF(BB261="","-","B"),IF(BO261="","-","I"),VLOOKUP($B261,GtP!$A:$BB,MATCH("Gi/o_0-1",GtP!$A$1:$BB$1,0),FALSE))</f>
        <v>#N/A</v>
      </c>
      <c r="AP261" s="317" t="e">
        <f>_xlfn.CONCAT(IF(BC261="","-","B"),IF(BP261="","-","I"),VLOOKUP($B261,GtP!$A:$BB,MATCH("Gq/11_0-1",GtP!$A$1:$BB$1,0),FALSE))</f>
        <v>#N/A</v>
      </c>
      <c r="AQ261" s="317" t="e">
        <f>_xlfn.CONCAT(IF(BD261="","-","B"),IF(BQ261="","-","I"),VLOOKUP($B261,GtP!$A:$BB,MATCH("Gq/11_0-1",GtP!$A$1:$BB$1,0),FALSE))</f>
        <v>#N/A</v>
      </c>
      <c r="AR261" s="317" t="e">
        <f>_xlfn.CONCAT(IF(BE261="","-","B"),IF(BR261="","-","I"),VLOOKUP($B261,GtP!$A:$BB,MATCH("Gq/11_0-1",GtP!$A$1:$BB$1,0),FALSE))</f>
        <v>#N/A</v>
      </c>
      <c r="AS261" s="317" t="e">
        <f>_xlfn.CONCAT(IF(BF261="","-","B"),IF(BS261="","-","I"),VLOOKUP($B261,GtP!$A:$BB,MATCH("Gq/11_0-1",GtP!$A$1:$BB$1,0),FALSE))</f>
        <v>#N/A</v>
      </c>
      <c r="AT261" s="317" t="e">
        <f>_xlfn.CONCAT(IF(BG261="","-","B"),IF(BT261="","-","I"),VLOOKUP($B261,GtP!$A:$BB,MATCH("G12/13_0-1",GtP!$A$1:$BB$1,0),FALSE))</f>
        <v>#N/A</v>
      </c>
      <c r="AU261" s="317" t="e">
        <f>_xlfn.CONCAT(IF(BH261="","-","B"),IF(BU261="","-","I"),VLOOKUP($B261,GtP!$A:$BB,MATCH("G12/13_0-1",GtP!$A$1:$BB$1,0),FALSE))</f>
        <v>#N/A</v>
      </c>
      <c r="AV261" s="319" t="str">
        <f>_xlfn.IFNA(VLOOKUP($B261,'B-LogEmaxOverpEC50'!$A:$AL,MATCH(AV$1,'B-LogEmaxOverpEC50'!$A$1:$AL$1,0),FALSE),"")</f>
        <v/>
      </c>
      <c r="AX261" s="321" t="str">
        <f>_xlfn.IFNA(VLOOKUP($B261,'B-LogEmaxOverpEC50'!$A:$AL,MATCH(AX$1,'B-LogEmaxOverpEC50'!$A$1:$AL$1,0),FALSE),"")</f>
        <v/>
      </c>
      <c r="AY261" s="321" t="str">
        <f>_xlfn.IFNA(VLOOKUP($B261,'B-LogEmaxOverpEC50'!$A:$AL,MATCH(AY$1,'B-LogEmaxOverpEC50'!$A$1:$AL$1,0),FALSE),"")</f>
        <v/>
      </c>
      <c r="AZ261" s="321" t="str">
        <f>_xlfn.IFNA(VLOOKUP($B261,'B-LogEmaxOverpEC50'!$A:$AL,MATCH(AZ$1,'B-LogEmaxOverpEC50'!$A$1:$AL$1,0),FALSE),"")</f>
        <v/>
      </c>
      <c r="BA261" s="321" t="str">
        <f>_xlfn.IFNA(VLOOKUP($B261,'B-LogEmaxOverpEC50'!$A:$AL,MATCH(BA$1,'B-LogEmaxOverpEC50'!$A$1:$AL$1,0),FALSE),"")</f>
        <v/>
      </c>
      <c r="BB261" s="321" t="str">
        <f>_xlfn.IFNA(VLOOKUP($B261,'B-LogEmaxOverpEC50'!$A:$AL,MATCH(BB$1,'B-LogEmaxOverpEC50'!$A$1:$AL$1,0),FALSE),"")</f>
        <v/>
      </c>
      <c r="BC261" s="321" t="str">
        <f>_xlfn.IFNA(VLOOKUP($B261,'B-LogEmaxOverpEC50'!$A:$AL,MATCH(BC$1,'B-LogEmaxOverpEC50'!$A$1:$AL$1,0),FALSE),"")</f>
        <v/>
      </c>
      <c r="BD261" s="321" t="str">
        <f>_xlfn.IFNA(VLOOKUP($B261,'B-LogEmaxOverpEC50'!$A:$AL,MATCH(BD$1,'B-LogEmaxOverpEC50'!$A$1:$AL$1,0),FALSE),"")</f>
        <v/>
      </c>
      <c r="BE261" s="321" t="str">
        <f>_xlfn.IFNA(VLOOKUP($B261,'B-LogEmaxOverpEC50'!$A:$AL,MATCH(BE$1,'B-LogEmaxOverpEC50'!$A$1:$AL$1,0),FALSE),"")</f>
        <v/>
      </c>
      <c r="BF261" s="321" t="str">
        <f>_xlfn.IFNA(VLOOKUP($B261,'B-LogEmaxOverpEC50'!$A:$AL,MATCH(BF$1,'B-LogEmaxOverpEC50'!$A$1:$AL$1,0),FALSE),"")</f>
        <v/>
      </c>
      <c r="BG261" s="321" t="str">
        <f>_xlfn.IFNA(VLOOKUP($B261,'B-LogEmaxOverpEC50'!$A:$AL,MATCH(BG$1,'B-LogEmaxOverpEC50'!$A$1:$AL$1,0),FALSE),"")</f>
        <v/>
      </c>
      <c r="BH261" s="321" t="str">
        <f>_xlfn.IFNA(VLOOKUP($B261,'B-LogEmaxOverpEC50'!$A:$AL,MATCH(BH$1,'B-LogEmaxOverpEC50'!$A$1:$AL$1,0),FALSE),"")</f>
        <v/>
      </c>
      <c r="BI261" s="322" t="str">
        <f>_xlfn.IFNA(VLOOKUP($B261,'I-LogEmaxOverpEC50'!$A:$AR,MATCH(BI$1,'I-LogEmaxOverpEC50'!$A$1:$AR$1,0),FALSE),"")</f>
        <v/>
      </c>
      <c r="BJ261" s="320" t="str">
        <f>_xlfn.IFNA(VLOOKUP($B261,'I-LogEmaxOverpEC50'!$A:$AR,MATCH(BJ$1,'I-LogEmaxOverpEC50'!$A$1:$AR$1,0),FALSE),"")</f>
        <v/>
      </c>
      <c r="BK261" s="320" t="str">
        <f>_xlfn.IFNA(VLOOKUP($B261,'I-LogEmaxOverpEC50'!$A:$AR,MATCH(BK$1,'I-LogEmaxOverpEC50'!$A$1:$AR$1,0),FALSE),"")</f>
        <v/>
      </c>
      <c r="BL261" s="320" t="str">
        <f>_xlfn.IFNA(VLOOKUP($B261,'I-LogEmaxOverpEC50'!$A:$AR,MATCH(BL$1,'I-LogEmaxOverpEC50'!$A$1:$AR$1,0),FALSE),"")</f>
        <v/>
      </c>
      <c r="BM261" s="320" t="str">
        <f>_xlfn.IFNA(VLOOKUP($B261,'I-LogEmaxOverpEC50'!$A:$AR,MATCH(BM$1,'I-LogEmaxOverpEC50'!$A$1:$AR$1,0),FALSE),"")</f>
        <v/>
      </c>
      <c r="BN261" s="320" t="str">
        <f>_xlfn.IFNA(VLOOKUP($B261,'I-LogEmaxOverpEC50'!$A:$AR,MATCH(BN$1,'I-LogEmaxOverpEC50'!$A$1:$AR$1,0),FALSE),"")</f>
        <v/>
      </c>
      <c r="BO261" s="320" t="str">
        <f>_xlfn.IFNA(VLOOKUP($B261,'I-LogEmaxOverpEC50'!$A:$AR,MATCH(BO$1,'I-LogEmaxOverpEC50'!$A$1:$AR$1,0),FALSE),"")</f>
        <v/>
      </c>
      <c r="BP261" s="320" t="str">
        <f>_xlfn.IFNA(VLOOKUP($B261,'I-LogEmaxOverpEC50'!$A:$AR,MATCH(BP$1,'I-LogEmaxOverpEC50'!$A$1:$AR$1,0),FALSE),"")</f>
        <v/>
      </c>
      <c r="BQ261" s="320" t="str">
        <f>_xlfn.IFNA(VLOOKUP($B261,'I-LogEmaxOverpEC50'!$A:$AR,MATCH(BQ$1,'I-LogEmaxOverpEC50'!$A$1:$AR$1,0),FALSE),"")</f>
        <v/>
      </c>
      <c r="BR261" s="320" t="str">
        <f>_xlfn.IFNA(VLOOKUP($B261,'I-LogEmaxOverpEC50'!$A:$AR,MATCH(BR$1,'I-LogEmaxOverpEC50'!$A$1:$AR$1,0),FALSE),"")</f>
        <v/>
      </c>
      <c r="BS261" s="320" t="str">
        <f>_xlfn.IFNA(VLOOKUP($B261,'I-LogEmaxOverpEC50'!$A:$AR,MATCH(BS$1,'I-LogEmaxOverpEC50'!$A$1:$AR$1,0),FALSE),"")</f>
        <v/>
      </c>
      <c r="BT261" s="320" t="str">
        <f>_xlfn.IFNA(VLOOKUP($B261,'I-LogEmaxOverpEC50'!$A:$AR,MATCH(BT$1,'I-LogEmaxOverpEC50'!$A$1:$AR$1,0),FALSE),"")</f>
        <v/>
      </c>
      <c r="BU261" s="320" t="str">
        <f>_xlfn.IFNA(VLOOKUP($B261,'I-LogEmaxOverpEC50'!$A:$AR,MATCH(BU$1,'I-LogEmaxOverpEC50'!$A$1:$AR$1,0),FALSE),"")</f>
        <v/>
      </c>
      <c r="BV261" s="114" t="e" cm="1">
        <f t="array" ref="BV261">_xlfn.IFS(AND($C261="A",_xlfn.CONCAT(F261:G261)&lt;&gt;"",$A261=1),"x",AND($C261="A",_xlfn.CONCAT(F261:G261)="",$A261=1),"-",$A$1&lt;&gt;"","")</f>
        <v>#N/A</v>
      </c>
      <c r="BW261" s="113" t="e" cm="1">
        <f t="array" ref="BW261">_xlfn.IFS(AND($C261="A",_xlfn.CONCAT(H261:L261)&lt;&gt;"",$A261=1),"x",AND($C261="A",_xlfn.CONCAT(H261:L261)="",$A261=1),"-",$A$1&lt;&gt;"","")</f>
        <v>#N/A</v>
      </c>
      <c r="BX261" s="113" t="e" cm="1">
        <f t="array" ref="BX261">_xlfn.IFS(AND($C261="A",_xlfn.CONCAT(M261:P261)&lt;&gt;"",$A261=1),"x",AND($C261="A",_xlfn.CONCAT(M261:P261)="",$A261=1),"-",$A$1&lt;&gt;"","")</f>
        <v>#N/A</v>
      </c>
      <c r="BY261" s="113" t="e" cm="1">
        <f t="array" ref="BY261">_xlfn.IFS(AND($C261="A",_xlfn.CONCAT(Q261:R261)&lt;&gt;"",$A261=1),"x",AND($C261="A",_xlfn.CONCAT(Q261:R261)="",$A261=1),"-",$A$1&lt;&gt;"","")</f>
        <v>#N/A</v>
      </c>
      <c r="BZ261" s="121" t="e">
        <f t="shared" si="165"/>
        <v>#N/A</v>
      </c>
      <c r="CA261" s="120" t="e">
        <f t="shared" si="166"/>
        <v>#N/A</v>
      </c>
      <c r="CB261" s="120" t="e">
        <f t="shared" si="167"/>
        <v>#N/A</v>
      </c>
      <c r="CC261" s="120" t="e">
        <f t="shared" si="168"/>
        <v>#N/A</v>
      </c>
      <c r="CD261" s="121" t="str">
        <f t="shared" si="169"/>
        <v/>
      </c>
      <c r="CE261" s="120" t="e">
        <f t="shared" si="170"/>
        <v>#N/A</v>
      </c>
      <c r="CF261" s="120" t="e">
        <f t="shared" si="171"/>
        <v>#N/A</v>
      </c>
      <c r="CG261" s="120" t="e">
        <f t="shared" si="172"/>
        <v>#N/A</v>
      </c>
      <c r="CH261" s="120" t="e">
        <f t="shared" si="173"/>
        <v>#N/A</v>
      </c>
      <c r="CI261" s="120" t="e">
        <f t="shared" si="174"/>
        <v>#N/A</v>
      </c>
    </row>
    <row r="262" spans="1:87" x14ac:dyDescent="0.2">
      <c r="A262" s="311" t="e" cm="1">
        <f t="array" ref="A262">_xlfn.IFS(SUM(F262:R262)&gt;0,1,Z262&gt;0,2,TRUE,3)</f>
        <v>#N/A</v>
      </c>
      <c r="B262" s="311" t="s">
        <v>1354</v>
      </c>
      <c r="C262" s="311" t="str">
        <f>_xlfn.XLOOKUP(B262,RecNamesAll!A:A,RecNamesAll!E:E)</f>
        <v>A</v>
      </c>
      <c r="D262" s="311" t="str">
        <f>_xlfn.XLOOKUP(B262,RecNamesAll!A:A,RecNamesAll!C:C)</f>
        <v>C3a</v>
      </c>
      <c r="F262" s="312" t="e">
        <f t="shared" si="140"/>
        <v>#N/A</v>
      </c>
      <c r="G262" s="313" t="e">
        <f t="shared" si="141"/>
        <v>#N/A</v>
      </c>
      <c r="H262" s="312" t="e">
        <f t="shared" si="142"/>
        <v>#N/A</v>
      </c>
      <c r="I262" s="313" t="e">
        <f t="shared" si="143"/>
        <v>#N/A</v>
      </c>
      <c r="J262" s="313" t="e">
        <f t="shared" si="144"/>
        <v>#N/A</v>
      </c>
      <c r="K262" s="313" t="e">
        <f t="shared" si="145"/>
        <v>#N/A</v>
      </c>
      <c r="L262" s="313" t="e">
        <f t="shared" si="146"/>
        <v>#N/A</v>
      </c>
      <c r="M262" s="312" t="e">
        <f t="shared" si="147"/>
        <v>#N/A</v>
      </c>
      <c r="N262" s="313" t="e">
        <f t="shared" si="148"/>
        <v>#N/A</v>
      </c>
      <c r="O262" s="313" t="e">
        <f t="shared" si="149"/>
        <v>#N/A</v>
      </c>
      <c r="P262" s="313" t="e">
        <f t="shared" si="150"/>
        <v>#N/A</v>
      </c>
      <c r="Q262" s="312" t="e">
        <f t="shared" si="151"/>
        <v>#N/A</v>
      </c>
      <c r="R262" s="313" t="e">
        <f t="shared" si="152"/>
        <v>#N/A</v>
      </c>
      <c r="S262" s="314" t="str">
        <f t="shared" si="153"/>
        <v/>
      </c>
      <c r="T262" s="315" t="str">
        <f t="shared" si="154"/>
        <v>A</v>
      </c>
      <c r="U262" s="311" t="str">
        <f t="shared" si="155"/>
        <v>C3a</v>
      </c>
      <c r="V262" s="316" t="e">
        <f>IF(VLOOKUP($B262,GtP!$A:$AA,MATCH("Gs_0-2",GtP!$A$1:$AA$1,0),FALSE)=0,"",VLOOKUP($B262,GtP!$A:$AA,MATCH("Gs_0-2",GtP!$A$1:$AA$1,0),FALSE))</f>
        <v>#N/A</v>
      </c>
      <c r="W262" s="317" t="e">
        <f>IF(VLOOKUP($B262,GtP!$A:$AA,MATCH("Gi/o_0-2",GtP!$A$1:$AA$1,0),FALSE)=0,"",VLOOKUP($B262,GtP!$A:$AA,MATCH("Gi/o_0-2",GtP!$A$1:$AA$1,0),FALSE))</f>
        <v>#N/A</v>
      </c>
      <c r="X262" s="317" t="e">
        <f>IF(VLOOKUP($B262,GtP!$A:$AA,MATCH("Gq/11_0-2",GtP!$A$1:$AA$1,0),FALSE)=0,"",VLOOKUP($B262,GtP!$A:$AA,MATCH("Gq/11_0-2",GtP!$A$1:$AA$1,0),FALSE))</f>
        <v>#N/A</v>
      </c>
      <c r="Y262" s="317" t="e">
        <f>IF(VLOOKUP($B262,GtP!$A:$AA,MATCH("G12/13_0-2",GtP!$A$1:$AA$1,0),FALSE)=0,"",VLOOKUP($B262,GtP!$A:$AA,MATCH("G12/13_0-2",GtP!$A$1:$AA$1,0),FALSE))</f>
        <v>#N/A</v>
      </c>
      <c r="Z262" s="318" t="e">
        <f t="shared" si="156"/>
        <v>#N/A</v>
      </c>
      <c r="AA262" s="317" t="e">
        <f t="shared" si="157"/>
        <v>#N/A</v>
      </c>
      <c r="AB262" s="317" t="e">
        <f t="shared" si="158"/>
        <v>#N/A</v>
      </c>
      <c r="AC262" s="317" t="e">
        <f t="shared" si="159"/>
        <v>#N/A</v>
      </c>
      <c r="AD262" s="317" t="e">
        <f t="shared" si="160"/>
        <v>#N/A</v>
      </c>
      <c r="AE262" s="315" t="str">
        <f t="shared" si="161"/>
        <v/>
      </c>
      <c r="AF262" s="311" t="str">
        <f t="shared" si="162"/>
        <v/>
      </c>
      <c r="AG262" s="311" t="str">
        <f t="shared" si="163"/>
        <v/>
      </c>
      <c r="AH262" s="311" t="str">
        <f t="shared" si="164"/>
        <v/>
      </c>
      <c r="AI262" s="316" t="e">
        <f>_xlfn.CONCAT(IF(AV262="","-","B"),IF(BI262="","-","I"),VLOOKUP($B262,GtP!$A:$BB,MATCH("Gs_0-1",GtP!$A$1:$BB$1,0),FALSE))</f>
        <v>#N/A</v>
      </c>
      <c r="AJ262" s="317" t="e">
        <f>_xlfn.CONCAT(IF(AW262="","-","B"),IF(BJ262="","-","I"),VLOOKUP($B262,GtP!$A:$BB,MATCH("Gs_0-1",GtP!$A$1:$BB$1,0),FALSE))</f>
        <v>#N/A</v>
      </c>
      <c r="AK262" s="317" t="e">
        <f>_xlfn.CONCAT(IF(AX262="","-","B"),IF(BK262="","-","I"),VLOOKUP($B262,GtP!$A:$BB,MATCH("Gi/o_0-1",GtP!$A$1:$BB$1,0),FALSE))</f>
        <v>#N/A</v>
      </c>
      <c r="AL262" s="317" t="e">
        <f>_xlfn.CONCAT(IF(AY262="","-","B"),IF(BL262="","-","I"),VLOOKUP($B262,GtP!$A:$BB,MATCH("Gi/o_0-1",GtP!$A$1:$BB$1,0),FALSE))</f>
        <v>#N/A</v>
      </c>
      <c r="AM262" s="317" t="e">
        <f>_xlfn.CONCAT(IF(AZ262="","-","B"),IF(BM262="","-","I"),VLOOKUP($B262,GtP!$A:$BB,MATCH("Gi/o_0-1",GtP!$A$1:$BB$1,0),FALSE))</f>
        <v>#N/A</v>
      </c>
      <c r="AN262" s="317" t="e">
        <f>_xlfn.CONCAT(IF(BA262="","-","B"),IF(BN262="","-","I"),VLOOKUP($B262,GtP!$A:$BB,MATCH("Gi/o_0-1",GtP!$A$1:$BB$1,0),FALSE))</f>
        <v>#N/A</v>
      </c>
      <c r="AO262" s="317" t="e">
        <f>_xlfn.CONCAT(IF(BB262="","-","B"),IF(BO262="","-","I"),VLOOKUP($B262,GtP!$A:$BB,MATCH("Gi/o_0-1",GtP!$A$1:$BB$1,0),FALSE))</f>
        <v>#N/A</v>
      </c>
      <c r="AP262" s="317" t="e">
        <f>_xlfn.CONCAT(IF(BC262="","-","B"),IF(BP262="","-","I"),VLOOKUP($B262,GtP!$A:$BB,MATCH("Gq/11_0-1",GtP!$A$1:$BB$1,0),FALSE))</f>
        <v>#N/A</v>
      </c>
      <c r="AQ262" s="317" t="e">
        <f>_xlfn.CONCAT(IF(BD262="","-","B"),IF(BQ262="","-","I"),VLOOKUP($B262,GtP!$A:$BB,MATCH("Gq/11_0-1",GtP!$A$1:$BB$1,0),FALSE))</f>
        <v>#N/A</v>
      </c>
      <c r="AR262" s="317" t="e">
        <f>_xlfn.CONCAT(IF(BE262="","-","B"),IF(BR262="","-","I"),VLOOKUP($B262,GtP!$A:$BB,MATCH("Gq/11_0-1",GtP!$A$1:$BB$1,0),FALSE))</f>
        <v>#N/A</v>
      </c>
      <c r="AS262" s="317" t="e">
        <f>_xlfn.CONCAT(IF(BF262="","-","B"),IF(BS262="","-","I"),VLOOKUP($B262,GtP!$A:$BB,MATCH("Gq/11_0-1",GtP!$A$1:$BB$1,0),FALSE))</f>
        <v>#N/A</v>
      </c>
      <c r="AT262" s="317" t="e">
        <f>_xlfn.CONCAT(IF(BG262="","-","B"),IF(BT262="","-","I"),VLOOKUP($B262,GtP!$A:$BB,MATCH("G12/13_0-1",GtP!$A$1:$BB$1,0),FALSE))</f>
        <v>#N/A</v>
      </c>
      <c r="AU262" s="317" t="e">
        <f>_xlfn.CONCAT(IF(BH262="","-","B"),IF(BU262="","-","I"),VLOOKUP($B262,GtP!$A:$BB,MATCH("G12/13_0-1",GtP!$A$1:$BB$1,0),FALSE))</f>
        <v>#N/A</v>
      </c>
      <c r="AV262" s="319" t="str">
        <f>_xlfn.IFNA(VLOOKUP($B262,'B-LogEmaxOverpEC50'!$A:$AL,MATCH(AV$1,'B-LogEmaxOverpEC50'!$A$1:$AL$1,0),FALSE),"")</f>
        <v/>
      </c>
      <c r="AX262" s="321" t="str">
        <f>_xlfn.IFNA(VLOOKUP($B262,'B-LogEmaxOverpEC50'!$A:$AL,MATCH(AX$1,'B-LogEmaxOverpEC50'!$A$1:$AL$1,0),FALSE),"")</f>
        <v/>
      </c>
      <c r="AY262" s="321" t="str">
        <f>_xlfn.IFNA(VLOOKUP($B262,'B-LogEmaxOverpEC50'!$A:$AL,MATCH(AY$1,'B-LogEmaxOverpEC50'!$A$1:$AL$1,0),FALSE),"")</f>
        <v/>
      </c>
      <c r="AZ262" s="321" t="str">
        <f>_xlfn.IFNA(VLOOKUP($B262,'B-LogEmaxOverpEC50'!$A:$AL,MATCH(AZ$1,'B-LogEmaxOverpEC50'!$A$1:$AL$1,0),FALSE),"")</f>
        <v/>
      </c>
      <c r="BA262" s="321" t="str">
        <f>_xlfn.IFNA(VLOOKUP($B262,'B-LogEmaxOverpEC50'!$A:$AL,MATCH(BA$1,'B-LogEmaxOverpEC50'!$A$1:$AL$1,0),FALSE),"")</f>
        <v/>
      </c>
      <c r="BB262" s="321" t="str">
        <f>_xlfn.IFNA(VLOOKUP($B262,'B-LogEmaxOverpEC50'!$A:$AL,MATCH(BB$1,'B-LogEmaxOverpEC50'!$A$1:$AL$1,0),FALSE),"")</f>
        <v/>
      </c>
      <c r="BC262" s="321" t="str">
        <f>_xlfn.IFNA(VLOOKUP($B262,'B-LogEmaxOverpEC50'!$A:$AL,MATCH(BC$1,'B-LogEmaxOverpEC50'!$A$1:$AL$1,0),FALSE),"")</f>
        <v/>
      </c>
      <c r="BD262" s="321" t="str">
        <f>_xlfn.IFNA(VLOOKUP($B262,'B-LogEmaxOverpEC50'!$A:$AL,MATCH(BD$1,'B-LogEmaxOverpEC50'!$A$1:$AL$1,0),FALSE),"")</f>
        <v/>
      </c>
      <c r="BE262" s="321" t="str">
        <f>_xlfn.IFNA(VLOOKUP($B262,'B-LogEmaxOverpEC50'!$A:$AL,MATCH(BE$1,'B-LogEmaxOverpEC50'!$A$1:$AL$1,0),FALSE),"")</f>
        <v/>
      </c>
      <c r="BF262" s="321" t="str">
        <f>_xlfn.IFNA(VLOOKUP($B262,'B-LogEmaxOverpEC50'!$A:$AL,MATCH(BF$1,'B-LogEmaxOverpEC50'!$A$1:$AL$1,0),FALSE),"")</f>
        <v/>
      </c>
      <c r="BG262" s="321" t="str">
        <f>_xlfn.IFNA(VLOOKUP($B262,'B-LogEmaxOverpEC50'!$A:$AL,MATCH(BG$1,'B-LogEmaxOverpEC50'!$A$1:$AL$1,0),FALSE),"")</f>
        <v/>
      </c>
      <c r="BH262" s="321" t="str">
        <f>_xlfn.IFNA(VLOOKUP($B262,'B-LogEmaxOverpEC50'!$A:$AL,MATCH(BH$1,'B-LogEmaxOverpEC50'!$A$1:$AL$1,0),FALSE),"")</f>
        <v/>
      </c>
      <c r="BI262" s="322" t="str">
        <f>_xlfn.IFNA(VLOOKUP($B262,'I-LogEmaxOverpEC50'!$A:$AR,MATCH(BI$1,'I-LogEmaxOverpEC50'!$A$1:$AR$1,0),FALSE),"")</f>
        <v/>
      </c>
      <c r="BJ262" s="320" t="str">
        <f>_xlfn.IFNA(VLOOKUP($B262,'I-LogEmaxOverpEC50'!$A:$AR,MATCH(BJ$1,'I-LogEmaxOverpEC50'!$A$1:$AR$1,0),FALSE),"")</f>
        <v/>
      </c>
      <c r="BK262" s="320" t="str">
        <f>_xlfn.IFNA(VLOOKUP($B262,'I-LogEmaxOverpEC50'!$A:$AR,MATCH(BK$1,'I-LogEmaxOverpEC50'!$A$1:$AR$1,0),FALSE),"")</f>
        <v/>
      </c>
      <c r="BL262" s="320" t="str">
        <f>_xlfn.IFNA(VLOOKUP($B262,'I-LogEmaxOverpEC50'!$A:$AR,MATCH(BL$1,'I-LogEmaxOverpEC50'!$A$1:$AR$1,0),FALSE),"")</f>
        <v/>
      </c>
      <c r="BM262" s="320" t="str">
        <f>_xlfn.IFNA(VLOOKUP($B262,'I-LogEmaxOverpEC50'!$A:$AR,MATCH(BM$1,'I-LogEmaxOverpEC50'!$A$1:$AR$1,0),FALSE),"")</f>
        <v/>
      </c>
      <c r="BN262" s="320" t="str">
        <f>_xlfn.IFNA(VLOOKUP($B262,'I-LogEmaxOverpEC50'!$A:$AR,MATCH(BN$1,'I-LogEmaxOverpEC50'!$A$1:$AR$1,0),FALSE),"")</f>
        <v/>
      </c>
      <c r="BO262" s="320" t="str">
        <f>_xlfn.IFNA(VLOOKUP($B262,'I-LogEmaxOverpEC50'!$A:$AR,MATCH(BO$1,'I-LogEmaxOverpEC50'!$A$1:$AR$1,0),FALSE),"")</f>
        <v/>
      </c>
      <c r="BP262" s="320" t="str">
        <f>_xlfn.IFNA(VLOOKUP($B262,'I-LogEmaxOverpEC50'!$A:$AR,MATCH(BP$1,'I-LogEmaxOverpEC50'!$A$1:$AR$1,0),FALSE),"")</f>
        <v/>
      </c>
      <c r="BQ262" s="320" t="str">
        <f>_xlfn.IFNA(VLOOKUP($B262,'I-LogEmaxOverpEC50'!$A:$AR,MATCH(BQ$1,'I-LogEmaxOverpEC50'!$A$1:$AR$1,0),FALSE),"")</f>
        <v/>
      </c>
      <c r="BR262" s="320" t="str">
        <f>_xlfn.IFNA(VLOOKUP($B262,'I-LogEmaxOverpEC50'!$A:$AR,MATCH(BR$1,'I-LogEmaxOverpEC50'!$A$1:$AR$1,0),FALSE),"")</f>
        <v/>
      </c>
      <c r="BS262" s="320" t="str">
        <f>_xlfn.IFNA(VLOOKUP($B262,'I-LogEmaxOverpEC50'!$A:$AR,MATCH(BS$1,'I-LogEmaxOverpEC50'!$A$1:$AR$1,0),FALSE),"")</f>
        <v/>
      </c>
      <c r="BT262" s="320" t="str">
        <f>_xlfn.IFNA(VLOOKUP($B262,'I-LogEmaxOverpEC50'!$A:$AR,MATCH(BT$1,'I-LogEmaxOverpEC50'!$A$1:$AR$1,0),FALSE),"")</f>
        <v/>
      </c>
      <c r="BU262" s="320" t="str">
        <f>_xlfn.IFNA(VLOOKUP($B262,'I-LogEmaxOverpEC50'!$A:$AR,MATCH(BU$1,'I-LogEmaxOverpEC50'!$A$1:$AR$1,0),FALSE),"")</f>
        <v/>
      </c>
      <c r="BV262" s="114" t="e" cm="1">
        <f t="array" ref="BV262">_xlfn.IFS(AND($C262="A",_xlfn.CONCAT(F262:G262)&lt;&gt;"",$A262=1),"x",AND($C262="A",_xlfn.CONCAT(F262:G262)="",$A262=1),"-",$A$1&lt;&gt;"","")</f>
        <v>#N/A</v>
      </c>
      <c r="BW262" s="113" t="e" cm="1">
        <f t="array" ref="BW262">_xlfn.IFS(AND($C262="A",_xlfn.CONCAT(H262:L262)&lt;&gt;"",$A262=1),"x",AND($C262="A",_xlfn.CONCAT(H262:L262)="",$A262=1),"-",$A$1&lt;&gt;"","")</f>
        <v>#N/A</v>
      </c>
      <c r="BX262" s="113" t="e" cm="1">
        <f t="array" ref="BX262">_xlfn.IFS(AND($C262="A",_xlfn.CONCAT(M262:P262)&lt;&gt;"",$A262=1),"x",AND($C262="A",_xlfn.CONCAT(M262:P262)="",$A262=1),"-",$A$1&lt;&gt;"","")</f>
        <v>#N/A</v>
      </c>
      <c r="BY262" s="113" t="e" cm="1">
        <f t="array" ref="BY262">_xlfn.IFS(AND($C262="A",_xlfn.CONCAT(Q262:R262)&lt;&gt;"",$A262=1),"x",AND($C262="A",_xlfn.CONCAT(Q262:R262)="",$A262=1),"-",$A$1&lt;&gt;"","")</f>
        <v>#N/A</v>
      </c>
      <c r="BZ262" s="121" t="e">
        <f t="shared" si="165"/>
        <v>#N/A</v>
      </c>
      <c r="CA262" s="120" t="e">
        <f t="shared" si="166"/>
        <v>#N/A</v>
      </c>
      <c r="CB262" s="120" t="e">
        <f t="shared" si="167"/>
        <v>#N/A</v>
      </c>
      <c r="CC262" s="120" t="e">
        <f t="shared" si="168"/>
        <v>#N/A</v>
      </c>
      <c r="CD262" s="121" t="str">
        <f t="shared" si="169"/>
        <v/>
      </c>
      <c r="CE262" s="120" t="e">
        <f t="shared" si="170"/>
        <v>#N/A</v>
      </c>
      <c r="CF262" s="120" t="e">
        <f t="shared" si="171"/>
        <v>#N/A</v>
      </c>
      <c r="CG262" s="120" t="e">
        <f t="shared" si="172"/>
        <v>#N/A</v>
      </c>
      <c r="CH262" s="120" t="e">
        <f t="shared" si="173"/>
        <v>#N/A</v>
      </c>
      <c r="CI262" s="120" t="e">
        <f t="shared" si="174"/>
        <v>#N/A</v>
      </c>
    </row>
    <row r="263" spans="1:87" x14ac:dyDescent="0.2">
      <c r="A263" s="311" t="e" cm="1">
        <f t="array" ref="A263">_xlfn.IFS(SUM(F263:R263)&gt;0,1,Z263&gt;0,2,TRUE,3)</f>
        <v>#N/A</v>
      </c>
      <c r="B263" s="311" t="s">
        <v>1347</v>
      </c>
      <c r="C263" s="311" t="str">
        <f>_xlfn.XLOOKUP(B263,RecNamesAll!A:A,RecNamesAll!E:E)</f>
        <v>A</v>
      </c>
      <c r="D263" s="311" t="str">
        <f>_xlfn.XLOOKUP(B263,RecNamesAll!A:A,RecNamesAll!C:C)</f>
        <v>C5a2</v>
      </c>
      <c r="F263" s="312" t="e">
        <f t="shared" si="140"/>
        <v>#N/A</v>
      </c>
      <c r="G263" s="313" t="e">
        <f t="shared" si="141"/>
        <v>#N/A</v>
      </c>
      <c r="H263" s="312" t="e">
        <f t="shared" si="142"/>
        <v>#N/A</v>
      </c>
      <c r="I263" s="313" t="e">
        <f t="shared" si="143"/>
        <v>#N/A</v>
      </c>
      <c r="J263" s="313" t="e">
        <f t="shared" si="144"/>
        <v>#N/A</v>
      </c>
      <c r="K263" s="313" t="e">
        <f t="shared" si="145"/>
        <v>#N/A</v>
      </c>
      <c r="L263" s="313" t="e">
        <f t="shared" si="146"/>
        <v>#N/A</v>
      </c>
      <c r="M263" s="312" t="e">
        <f t="shared" si="147"/>
        <v>#N/A</v>
      </c>
      <c r="N263" s="313" t="e">
        <f t="shared" si="148"/>
        <v>#N/A</v>
      </c>
      <c r="O263" s="313" t="e">
        <f t="shared" si="149"/>
        <v>#N/A</v>
      </c>
      <c r="P263" s="313" t="e">
        <f t="shared" si="150"/>
        <v>#N/A</v>
      </c>
      <c r="Q263" s="312" t="e">
        <f t="shared" si="151"/>
        <v>#N/A</v>
      </c>
      <c r="R263" s="313" t="e">
        <f t="shared" si="152"/>
        <v>#N/A</v>
      </c>
      <c r="S263" s="314" t="str">
        <f t="shared" si="153"/>
        <v/>
      </c>
      <c r="T263" s="315" t="str">
        <f t="shared" si="154"/>
        <v>A</v>
      </c>
      <c r="U263" s="311" t="str">
        <f t="shared" si="155"/>
        <v>C5a2</v>
      </c>
      <c r="V263" s="316" t="e">
        <f>IF(VLOOKUP($B263,GtP!$A:$AA,MATCH("Gs_0-2",GtP!$A$1:$AA$1,0),FALSE)=0,"",VLOOKUP($B263,GtP!$A:$AA,MATCH("Gs_0-2",GtP!$A$1:$AA$1,0),FALSE))</f>
        <v>#N/A</v>
      </c>
      <c r="W263" s="317" t="e">
        <f>IF(VLOOKUP($B263,GtP!$A:$AA,MATCH("Gi/o_0-2",GtP!$A$1:$AA$1,0),FALSE)=0,"",VLOOKUP($B263,GtP!$A:$AA,MATCH("Gi/o_0-2",GtP!$A$1:$AA$1,0),FALSE))</f>
        <v>#N/A</v>
      </c>
      <c r="X263" s="317" t="e">
        <f>IF(VLOOKUP($B263,GtP!$A:$AA,MATCH("Gq/11_0-2",GtP!$A$1:$AA$1,0),FALSE)=0,"",VLOOKUP($B263,GtP!$A:$AA,MATCH("Gq/11_0-2",GtP!$A$1:$AA$1,0),FALSE))</f>
        <v>#N/A</v>
      </c>
      <c r="Y263" s="317" t="e">
        <f>IF(VLOOKUP($B263,GtP!$A:$AA,MATCH("G12/13_0-2",GtP!$A$1:$AA$1,0),FALSE)=0,"",VLOOKUP($B263,GtP!$A:$AA,MATCH("G12/13_0-2",GtP!$A$1:$AA$1,0),FALSE))</f>
        <v>#N/A</v>
      </c>
      <c r="Z263" s="318" t="e">
        <f t="shared" si="156"/>
        <v>#N/A</v>
      </c>
      <c r="AA263" s="317" t="e">
        <f t="shared" si="157"/>
        <v>#N/A</v>
      </c>
      <c r="AB263" s="317" t="e">
        <f t="shared" si="158"/>
        <v>#N/A</v>
      </c>
      <c r="AC263" s="317" t="e">
        <f t="shared" si="159"/>
        <v>#N/A</v>
      </c>
      <c r="AD263" s="317" t="e">
        <f t="shared" si="160"/>
        <v>#N/A</v>
      </c>
      <c r="AE263" s="315" t="str">
        <f t="shared" si="161"/>
        <v/>
      </c>
      <c r="AF263" s="311" t="str">
        <f t="shared" si="162"/>
        <v/>
      </c>
      <c r="AG263" s="311" t="str">
        <f t="shared" si="163"/>
        <v/>
      </c>
      <c r="AH263" s="311" t="str">
        <f t="shared" si="164"/>
        <v/>
      </c>
      <c r="AI263" s="316" t="e">
        <f>_xlfn.CONCAT(IF(AV263="","-","B"),IF(BI263="","-","I"),VLOOKUP($B263,GtP!$A:$BB,MATCH("Gs_0-1",GtP!$A$1:$BB$1,0),FALSE))</f>
        <v>#N/A</v>
      </c>
      <c r="AJ263" s="317" t="e">
        <f>_xlfn.CONCAT(IF(AW263="","-","B"),IF(BJ263="","-","I"),VLOOKUP($B263,GtP!$A:$BB,MATCH("Gs_0-1",GtP!$A$1:$BB$1,0),FALSE))</f>
        <v>#N/A</v>
      </c>
      <c r="AK263" s="317" t="e">
        <f>_xlfn.CONCAT(IF(AX263="","-","B"),IF(BK263="","-","I"),VLOOKUP($B263,GtP!$A:$BB,MATCH("Gi/o_0-1",GtP!$A$1:$BB$1,0),FALSE))</f>
        <v>#N/A</v>
      </c>
      <c r="AL263" s="317" t="e">
        <f>_xlfn.CONCAT(IF(AY263="","-","B"),IF(BL263="","-","I"),VLOOKUP($B263,GtP!$A:$BB,MATCH("Gi/o_0-1",GtP!$A$1:$BB$1,0),FALSE))</f>
        <v>#N/A</v>
      </c>
      <c r="AM263" s="317" t="e">
        <f>_xlfn.CONCAT(IF(AZ263="","-","B"),IF(BM263="","-","I"),VLOOKUP($B263,GtP!$A:$BB,MATCH("Gi/o_0-1",GtP!$A$1:$BB$1,0),FALSE))</f>
        <v>#N/A</v>
      </c>
      <c r="AN263" s="317" t="e">
        <f>_xlfn.CONCAT(IF(BA263="","-","B"),IF(BN263="","-","I"),VLOOKUP($B263,GtP!$A:$BB,MATCH("Gi/o_0-1",GtP!$A$1:$BB$1,0),FALSE))</f>
        <v>#N/A</v>
      </c>
      <c r="AO263" s="317" t="e">
        <f>_xlfn.CONCAT(IF(BB263="","-","B"),IF(BO263="","-","I"),VLOOKUP($B263,GtP!$A:$BB,MATCH("Gi/o_0-1",GtP!$A$1:$BB$1,0),FALSE))</f>
        <v>#N/A</v>
      </c>
      <c r="AP263" s="317" t="e">
        <f>_xlfn.CONCAT(IF(BC263="","-","B"),IF(BP263="","-","I"),VLOOKUP($B263,GtP!$A:$BB,MATCH("Gq/11_0-1",GtP!$A$1:$BB$1,0),FALSE))</f>
        <v>#N/A</v>
      </c>
      <c r="AQ263" s="317" t="e">
        <f>_xlfn.CONCAT(IF(BD263="","-","B"),IF(BQ263="","-","I"),VLOOKUP($B263,GtP!$A:$BB,MATCH("Gq/11_0-1",GtP!$A$1:$BB$1,0),FALSE))</f>
        <v>#N/A</v>
      </c>
      <c r="AR263" s="317" t="e">
        <f>_xlfn.CONCAT(IF(BE263="","-","B"),IF(BR263="","-","I"),VLOOKUP($B263,GtP!$A:$BB,MATCH("Gq/11_0-1",GtP!$A$1:$BB$1,0),FALSE))</f>
        <v>#N/A</v>
      </c>
      <c r="AS263" s="317" t="e">
        <f>_xlfn.CONCAT(IF(BF263="","-","B"),IF(BS263="","-","I"),VLOOKUP($B263,GtP!$A:$BB,MATCH("Gq/11_0-1",GtP!$A$1:$BB$1,0),FALSE))</f>
        <v>#N/A</v>
      </c>
      <c r="AT263" s="317" t="e">
        <f>_xlfn.CONCAT(IF(BG263="","-","B"),IF(BT263="","-","I"),VLOOKUP($B263,GtP!$A:$BB,MATCH("G12/13_0-1",GtP!$A$1:$BB$1,0),FALSE))</f>
        <v>#N/A</v>
      </c>
      <c r="AU263" s="317" t="e">
        <f>_xlfn.CONCAT(IF(BH263="","-","B"),IF(BU263="","-","I"),VLOOKUP($B263,GtP!$A:$BB,MATCH("G12/13_0-1",GtP!$A$1:$BB$1,0),FALSE))</f>
        <v>#N/A</v>
      </c>
      <c r="AV263" s="319" t="str">
        <f>_xlfn.IFNA(VLOOKUP($B263,'B-LogEmaxOverpEC50'!$A:$AL,MATCH(AV$1,'B-LogEmaxOverpEC50'!$A$1:$AL$1,0),FALSE),"")</f>
        <v/>
      </c>
      <c r="AX263" s="321" t="str">
        <f>_xlfn.IFNA(VLOOKUP($B263,'B-LogEmaxOverpEC50'!$A:$AL,MATCH(AX$1,'B-LogEmaxOverpEC50'!$A$1:$AL$1,0),FALSE),"")</f>
        <v/>
      </c>
      <c r="AY263" s="321" t="str">
        <f>_xlfn.IFNA(VLOOKUP($B263,'B-LogEmaxOverpEC50'!$A:$AL,MATCH(AY$1,'B-LogEmaxOverpEC50'!$A$1:$AL$1,0),FALSE),"")</f>
        <v/>
      </c>
      <c r="AZ263" s="321" t="str">
        <f>_xlfn.IFNA(VLOOKUP($B263,'B-LogEmaxOverpEC50'!$A:$AL,MATCH(AZ$1,'B-LogEmaxOverpEC50'!$A$1:$AL$1,0),FALSE),"")</f>
        <v/>
      </c>
      <c r="BA263" s="321" t="str">
        <f>_xlfn.IFNA(VLOOKUP($B263,'B-LogEmaxOverpEC50'!$A:$AL,MATCH(BA$1,'B-LogEmaxOverpEC50'!$A$1:$AL$1,0),FALSE),"")</f>
        <v/>
      </c>
      <c r="BB263" s="321" t="str">
        <f>_xlfn.IFNA(VLOOKUP($B263,'B-LogEmaxOverpEC50'!$A:$AL,MATCH(BB$1,'B-LogEmaxOverpEC50'!$A$1:$AL$1,0),FALSE),"")</f>
        <v/>
      </c>
      <c r="BC263" s="321" t="str">
        <f>_xlfn.IFNA(VLOOKUP($B263,'B-LogEmaxOverpEC50'!$A:$AL,MATCH(BC$1,'B-LogEmaxOverpEC50'!$A$1:$AL$1,0),FALSE),"")</f>
        <v/>
      </c>
      <c r="BD263" s="321" t="str">
        <f>_xlfn.IFNA(VLOOKUP($B263,'B-LogEmaxOverpEC50'!$A:$AL,MATCH(BD$1,'B-LogEmaxOverpEC50'!$A$1:$AL$1,0),FALSE),"")</f>
        <v/>
      </c>
      <c r="BE263" s="321" t="str">
        <f>_xlfn.IFNA(VLOOKUP($B263,'B-LogEmaxOverpEC50'!$A:$AL,MATCH(BE$1,'B-LogEmaxOverpEC50'!$A$1:$AL$1,0),FALSE),"")</f>
        <v/>
      </c>
      <c r="BF263" s="321" t="str">
        <f>_xlfn.IFNA(VLOOKUP($B263,'B-LogEmaxOverpEC50'!$A:$AL,MATCH(BF$1,'B-LogEmaxOverpEC50'!$A$1:$AL$1,0),FALSE),"")</f>
        <v/>
      </c>
      <c r="BG263" s="321" t="str">
        <f>_xlfn.IFNA(VLOOKUP($B263,'B-LogEmaxOverpEC50'!$A:$AL,MATCH(BG$1,'B-LogEmaxOverpEC50'!$A$1:$AL$1,0),FALSE),"")</f>
        <v/>
      </c>
      <c r="BH263" s="321" t="str">
        <f>_xlfn.IFNA(VLOOKUP($B263,'B-LogEmaxOverpEC50'!$A:$AL,MATCH(BH$1,'B-LogEmaxOverpEC50'!$A$1:$AL$1,0),FALSE),"")</f>
        <v/>
      </c>
      <c r="BI263" s="322" t="str">
        <f>_xlfn.IFNA(VLOOKUP($B263,'I-LogEmaxOverpEC50'!$A:$AR,MATCH(BI$1,'I-LogEmaxOverpEC50'!$A$1:$AR$1,0),FALSE),"")</f>
        <v/>
      </c>
      <c r="BJ263" s="320" t="str">
        <f>_xlfn.IFNA(VLOOKUP($B263,'I-LogEmaxOverpEC50'!$A:$AR,MATCH(BJ$1,'I-LogEmaxOverpEC50'!$A$1:$AR$1,0),FALSE),"")</f>
        <v/>
      </c>
      <c r="BK263" s="320" t="str">
        <f>_xlfn.IFNA(VLOOKUP($B263,'I-LogEmaxOverpEC50'!$A:$AR,MATCH(BK$1,'I-LogEmaxOverpEC50'!$A$1:$AR$1,0),FALSE),"")</f>
        <v/>
      </c>
      <c r="BL263" s="320" t="str">
        <f>_xlfn.IFNA(VLOOKUP($B263,'I-LogEmaxOverpEC50'!$A:$AR,MATCH(BL$1,'I-LogEmaxOverpEC50'!$A$1:$AR$1,0),FALSE),"")</f>
        <v/>
      </c>
      <c r="BM263" s="320" t="str">
        <f>_xlfn.IFNA(VLOOKUP($B263,'I-LogEmaxOverpEC50'!$A:$AR,MATCH(BM$1,'I-LogEmaxOverpEC50'!$A$1:$AR$1,0),FALSE),"")</f>
        <v/>
      </c>
      <c r="BN263" s="320" t="str">
        <f>_xlfn.IFNA(VLOOKUP($B263,'I-LogEmaxOverpEC50'!$A:$AR,MATCH(BN$1,'I-LogEmaxOverpEC50'!$A$1:$AR$1,0),FALSE),"")</f>
        <v/>
      </c>
      <c r="BO263" s="320" t="str">
        <f>_xlfn.IFNA(VLOOKUP($B263,'I-LogEmaxOverpEC50'!$A:$AR,MATCH(BO$1,'I-LogEmaxOverpEC50'!$A$1:$AR$1,0),FALSE),"")</f>
        <v/>
      </c>
      <c r="BP263" s="320" t="str">
        <f>_xlfn.IFNA(VLOOKUP($B263,'I-LogEmaxOverpEC50'!$A:$AR,MATCH(BP$1,'I-LogEmaxOverpEC50'!$A$1:$AR$1,0),FALSE),"")</f>
        <v/>
      </c>
      <c r="BQ263" s="320" t="str">
        <f>_xlfn.IFNA(VLOOKUP($B263,'I-LogEmaxOverpEC50'!$A:$AR,MATCH(BQ$1,'I-LogEmaxOverpEC50'!$A$1:$AR$1,0),FALSE),"")</f>
        <v/>
      </c>
      <c r="BR263" s="320" t="str">
        <f>_xlfn.IFNA(VLOOKUP($B263,'I-LogEmaxOverpEC50'!$A:$AR,MATCH(BR$1,'I-LogEmaxOverpEC50'!$A$1:$AR$1,0),FALSE),"")</f>
        <v/>
      </c>
      <c r="BS263" s="320" t="str">
        <f>_xlfn.IFNA(VLOOKUP($B263,'I-LogEmaxOverpEC50'!$A:$AR,MATCH(BS$1,'I-LogEmaxOverpEC50'!$A$1:$AR$1,0),FALSE),"")</f>
        <v/>
      </c>
      <c r="BT263" s="320" t="str">
        <f>_xlfn.IFNA(VLOOKUP($B263,'I-LogEmaxOverpEC50'!$A:$AR,MATCH(BT$1,'I-LogEmaxOverpEC50'!$A$1:$AR$1,0),FALSE),"")</f>
        <v/>
      </c>
      <c r="BU263" s="320" t="str">
        <f>_xlfn.IFNA(VLOOKUP($B263,'I-LogEmaxOverpEC50'!$A:$AR,MATCH(BU$1,'I-LogEmaxOverpEC50'!$A$1:$AR$1,0),FALSE),"")</f>
        <v/>
      </c>
      <c r="BV263" s="114" t="e" cm="1">
        <f t="array" ref="BV263">_xlfn.IFS(AND($C263="A",_xlfn.CONCAT(F263:G263)&lt;&gt;"",$A263=1),"x",AND($C263="A",_xlfn.CONCAT(F263:G263)="",$A263=1),"-",$A$1&lt;&gt;"","")</f>
        <v>#N/A</v>
      </c>
      <c r="BW263" s="113" t="e" cm="1">
        <f t="array" ref="BW263">_xlfn.IFS(AND($C263="A",_xlfn.CONCAT(H263:L263)&lt;&gt;"",$A263=1),"x",AND($C263="A",_xlfn.CONCAT(H263:L263)="",$A263=1),"-",$A$1&lt;&gt;"","")</f>
        <v>#N/A</v>
      </c>
      <c r="BX263" s="113" t="e" cm="1">
        <f t="array" ref="BX263">_xlfn.IFS(AND($C263="A",_xlfn.CONCAT(M263:P263)&lt;&gt;"",$A263=1),"x",AND($C263="A",_xlfn.CONCAT(M263:P263)="",$A263=1),"-",$A$1&lt;&gt;"","")</f>
        <v>#N/A</v>
      </c>
      <c r="BY263" s="113" t="e" cm="1">
        <f t="array" ref="BY263">_xlfn.IFS(AND($C263="A",_xlfn.CONCAT(Q263:R263)&lt;&gt;"",$A263=1),"x",AND($C263="A",_xlfn.CONCAT(Q263:R263)="",$A263=1),"-",$A$1&lt;&gt;"","")</f>
        <v>#N/A</v>
      </c>
      <c r="BZ263" s="121" t="e">
        <f t="shared" si="165"/>
        <v>#N/A</v>
      </c>
      <c r="CA263" s="120" t="e">
        <f t="shared" si="166"/>
        <v>#N/A</v>
      </c>
      <c r="CB263" s="120" t="e">
        <f t="shared" si="167"/>
        <v>#N/A</v>
      </c>
      <c r="CC263" s="120" t="e">
        <f t="shared" si="168"/>
        <v>#N/A</v>
      </c>
      <c r="CD263" s="121" t="str">
        <f t="shared" si="169"/>
        <v/>
      </c>
      <c r="CE263" s="120" t="e">
        <f t="shared" si="170"/>
        <v>#N/A</v>
      </c>
      <c r="CF263" s="120" t="e">
        <f t="shared" si="171"/>
        <v>#N/A</v>
      </c>
      <c r="CG263" s="120" t="e">
        <f t="shared" si="172"/>
        <v>#N/A</v>
      </c>
      <c r="CH263" s="120" t="e">
        <f t="shared" si="173"/>
        <v>#N/A</v>
      </c>
      <c r="CI263" s="120" t="e">
        <f t="shared" si="174"/>
        <v>#N/A</v>
      </c>
    </row>
    <row r="264" spans="1:87" x14ac:dyDescent="0.2">
      <c r="A264" s="311" t="e" cm="1">
        <f t="array" ref="A264">_xlfn.IFS(SUM(F264:R264)&gt;0,1,Z264&gt;0,2,TRUE,3)</f>
        <v>#N/A</v>
      </c>
      <c r="B264" s="311" t="s">
        <v>1295</v>
      </c>
      <c r="C264" s="311" t="str">
        <f>_xlfn.XLOOKUP(B264,RecNamesAll!A:A,RecNamesAll!E:E)</f>
        <v>A</v>
      </c>
      <c r="D264" s="311" t="str">
        <f>_xlfn.XLOOKUP(B264,RecNamesAll!A:A,RecNamesAll!C:C)</f>
        <v>CCRL2</v>
      </c>
      <c r="F264" s="312" t="e">
        <f t="shared" si="140"/>
        <v>#N/A</v>
      </c>
      <c r="G264" s="313" t="e">
        <f t="shared" si="141"/>
        <v>#N/A</v>
      </c>
      <c r="H264" s="312" t="e">
        <f t="shared" si="142"/>
        <v>#N/A</v>
      </c>
      <c r="I264" s="313" t="e">
        <f t="shared" si="143"/>
        <v>#N/A</v>
      </c>
      <c r="J264" s="313" t="e">
        <f t="shared" si="144"/>
        <v>#N/A</v>
      </c>
      <c r="K264" s="313" t="e">
        <f t="shared" si="145"/>
        <v>#N/A</v>
      </c>
      <c r="L264" s="313" t="e">
        <f t="shared" si="146"/>
        <v>#N/A</v>
      </c>
      <c r="M264" s="312" t="e">
        <f t="shared" si="147"/>
        <v>#N/A</v>
      </c>
      <c r="N264" s="313" t="e">
        <f t="shared" si="148"/>
        <v>#N/A</v>
      </c>
      <c r="O264" s="313" t="e">
        <f t="shared" si="149"/>
        <v>#N/A</v>
      </c>
      <c r="P264" s="313" t="e">
        <f t="shared" si="150"/>
        <v>#N/A</v>
      </c>
      <c r="Q264" s="312" t="e">
        <f t="shared" si="151"/>
        <v>#N/A</v>
      </c>
      <c r="R264" s="313" t="e">
        <f t="shared" si="152"/>
        <v>#N/A</v>
      </c>
      <c r="S264" s="314" t="str">
        <f t="shared" si="153"/>
        <v/>
      </c>
      <c r="T264" s="315" t="str">
        <f t="shared" si="154"/>
        <v>A</v>
      </c>
      <c r="U264" s="311" t="str">
        <f t="shared" si="155"/>
        <v>CCRL2</v>
      </c>
      <c r="V264" s="316" t="e">
        <f>IF(VLOOKUP($B264,GtP!$A:$AA,MATCH("Gs_0-2",GtP!$A$1:$AA$1,0),FALSE)=0,"",VLOOKUP($B264,GtP!$A:$AA,MATCH("Gs_0-2",GtP!$A$1:$AA$1,0),FALSE))</f>
        <v>#N/A</v>
      </c>
      <c r="W264" s="317" t="e">
        <f>IF(VLOOKUP($B264,GtP!$A:$AA,MATCH("Gi/o_0-2",GtP!$A$1:$AA$1,0),FALSE)=0,"",VLOOKUP($B264,GtP!$A:$AA,MATCH("Gi/o_0-2",GtP!$A$1:$AA$1,0),FALSE))</f>
        <v>#N/A</v>
      </c>
      <c r="X264" s="317" t="e">
        <f>IF(VLOOKUP($B264,GtP!$A:$AA,MATCH("Gq/11_0-2",GtP!$A$1:$AA$1,0),FALSE)=0,"",VLOOKUP($B264,GtP!$A:$AA,MATCH("Gq/11_0-2",GtP!$A$1:$AA$1,0),FALSE))</f>
        <v>#N/A</v>
      </c>
      <c r="Y264" s="317" t="e">
        <f>IF(VLOOKUP($B264,GtP!$A:$AA,MATCH("G12/13_0-2",GtP!$A$1:$AA$1,0),FALSE)=0,"",VLOOKUP($B264,GtP!$A:$AA,MATCH("G12/13_0-2",GtP!$A$1:$AA$1,0),FALSE))</f>
        <v>#N/A</v>
      </c>
      <c r="Z264" s="318" t="e">
        <f t="shared" si="156"/>
        <v>#N/A</v>
      </c>
      <c r="AA264" s="317" t="e">
        <f t="shared" si="157"/>
        <v>#N/A</v>
      </c>
      <c r="AB264" s="317" t="e">
        <f t="shared" si="158"/>
        <v>#N/A</v>
      </c>
      <c r="AC264" s="317" t="e">
        <f t="shared" si="159"/>
        <v>#N/A</v>
      </c>
      <c r="AD264" s="317" t="e">
        <f t="shared" si="160"/>
        <v>#N/A</v>
      </c>
      <c r="AE264" s="315" t="str">
        <f t="shared" si="161"/>
        <v/>
      </c>
      <c r="AF264" s="311" t="str">
        <f t="shared" si="162"/>
        <v/>
      </c>
      <c r="AG264" s="311" t="str">
        <f t="shared" si="163"/>
        <v/>
      </c>
      <c r="AH264" s="311" t="str">
        <f t="shared" si="164"/>
        <v/>
      </c>
      <c r="AI264" s="316" t="e">
        <f>_xlfn.CONCAT(IF(AV264="","-","B"),IF(BI264="","-","I"),VLOOKUP($B264,GtP!$A:$BB,MATCH("Gs_0-1",GtP!$A$1:$BB$1,0),FALSE))</f>
        <v>#N/A</v>
      </c>
      <c r="AJ264" s="317" t="e">
        <f>_xlfn.CONCAT(IF(AW264="","-","B"),IF(BJ264="","-","I"),VLOOKUP($B264,GtP!$A:$BB,MATCH("Gs_0-1",GtP!$A$1:$BB$1,0),FALSE))</f>
        <v>#N/A</v>
      </c>
      <c r="AK264" s="317" t="e">
        <f>_xlfn.CONCAT(IF(AX264="","-","B"),IF(BK264="","-","I"),VLOOKUP($B264,GtP!$A:$BB,MATCH("Gi/o_0-1",GtP!$A$1:$BB$1,0),FALSE))</f>
        <v>#N/A</v>
      </c>
      <c r="AL264" s="317" t="e">
        <f>_xlfn.CONCAT(IF(AY264="","-","B"),IF(BL264="","-","I"),VLOOKUP($B264,GtP!$A:$BB,MATCH("Gi/o_0-1",GtP!$A$1:$BB$1,0),FALSE))</f>
        <v>#N/A</v>
      </c>
      <c r="AM264" s="317" t="e">
        <f>_xlfn.CONCAT(IF(AZ264="","-","B"),IF(BM264="","-","I"),VLOOKUP($B264,GtP!$A:$BB,MATCH("Gi/o_0-1",GtP!$A$1:$BB$1,0),FALSE))</f>
        <v>#N/A</v>
      </c>
      <c r="AN264" s="317" t="e">
        <f>_xlfn.CONCAT(IF(BA264="","-","B"),IF(BN264="","-","I"),VLOOKUP($B264,GtP!$A:$BB,MATCH("Gi/o_0-1",GtP!$A$1:$BB$1,0),FALSE))</f>
        <v>#N/A</v>
      </c>
      <c r="AO264" s="317" t="e">
        <f>_xlfn.CONCAT(IF(BB264="","-","B"),IF(BO264="","-","I"),VLOOKUP($B264,GtP!$A:$BB,MATCH("Gi/o_0-1",GtP!$A$1:$BB$1,0),FALSE))</f>
        <v>#N/A</v>
      </c>
      <c r="AP264" s="317" t="e">
        <f>_xlfn.CONCAT(IF(BC264="","-","B"),IF(BP264="","-","I"),VLOOKUP($B264,GtP!$A:$BB,MATCH("Gq/11_0-1",GtP!$A$1:$BB$1,0),FALSE))</f>
        <v>#N/A</v>
      </c>
      <c r="AQ264" s="317" t="e">
        <f>_xlfn.CONCAT(IF(BD264="","-","B"),IF(BQ264="","-","I"),VLOOKUP($B264,GtP!$A:$BB,MATCH("Gq/11_0-1",GtP!$A$1:$BB$1,0),FALSE))</f>
        <v>#N/A</v>
      </c>
      <c r="AR264" s="317" t="e">
        <f>_xlfn.CONCAT(IF(BE264="","-","B"),IF(BR264="","-","I"),VLOOKUP($B264,GtP!$A:$BB,MATCH("Gq/11_0-1",GtP!$A$1:$BB$1,0),FALSE))</f>
        <v>#N/A</v>
      </c>
      <c r="AS264" s="317" t="e">
        <f>_xlfn.CONCAT(IF(BF264="","-","B"),IF(BS264="","-","I"),VLOOKUP($B264,GtP!$A:$BB,MATCH("Gq/11_0-1",GtP!$A$1:$BB$1,0),FALSE))</f>
        <v>#N/A</v>
      </c>
      <c r="AT264" s="317" t="e">
        <f>_xlfn.CONCAT(IF(BG264="","-","B"),IF(BT264="","-","I"),VLOOKUP($B264,GtP!$A:$BB,MATCH("G12/13_0-1",GtP!$A$1:$BB$1,0),FALSE))</f>
        <v>#N/A</v>
      </c>
      <c r="AU264" s="317" t="e">
        <f>_xlfn.CONCAT(IF(BH264="","-","B"),IF(BU264="","-","I"),VLOOKUP($B264,GtP!$A:$BB,MATCH("G12/13_0-1",GtP!$A$1:$BB$1,0),FALSE))</f>
        <v>#N/A</v>
      </c>
      <c r="AV264" s="319" t="str">
        <f>_xlfn.IFNA(VLOOKUP($B264,'B-LogEmaxOverpEC50'!$A:$AL,MATCH(AV$1,'B-LogEmaxOverpEC50'!$A$1:$AL$1,0),FALSE),"")</f>
        <v/>
      </c>
      <c r="AX264" s="321" t="str">
        <f>_xlfn.IFNA(VLOOKUP($B264,'B-LogEmaxOverpEC50'!$A:$AL,MATCH(AX$1,'B-LogEmaxOverpEC50'!$A$1:$AL$1,0),FALSE),"")</f>
        <v/>
      </c>
      <c r="AY264" s="321" t="str">
        <f>_xlfn.IFNA(VLOOKUP($B264,'B-LogEmaxOverpEC50'!$A:$AL,MATCH(AY$1,'B-LogEmaxOverpEC50'!$A$1:$AL$1,0),FALSE),"")</f>
        <v/>
      </c>
      <c r="AZ264" s="321" t="str">
        <f>_xlfn.IFNA(VLOOKUP($B264,'B-LogEmaxOverpEC50'!$A:$AL,MATCH(AZ$1,'B-LogEmaxOverpEC50'!$A$1:$AL$1,0),FALSE),"")</f>
        <v/>
      </c>
      <c r="BA264" s="321" t="str">
        <f>_xlfn.IFNA(VLOOKUP($B264,'B-LogEmaxOverpEC50'!$A:$AL,MATCH(BA$1,'B-LogEmaxOverpEC50'!$A$1:$AL$1,0),FALSE),"")</f>
        <v/>
      </c>
      <c r="BB264" s="321" t="str">
        <f>_xlfn.IFNA(VLOOKUP($B264,'B-LogEmaxOverpEC50'!$A:$AL,MATCH(BB$1,'B-LogEmaxOverpEC50'!$A$1:$AL$1,0),FALSE),"")</f>
        <v/>
      </c>
      <c r="BC264" s="321" t="str">
        <f>_xlfn.IFNA(VLOOKUP($B264,'B-LogEmaxOverpEC50'!$A:$AL,MATCH(BC$1,'B-LogEmaxOverpEC50'!$A$1:$AL$1,0),FALSE),"")</f>
        <v/>
      </c>
      <c r="BD264" s="321" t="str">
        <f>_xlfn.IFNA(VLOOKUP($B264,'B-LogEmaxOverpEC50'!$A:$AL,MATCH(BD$1,'B-LogEmaxOverpEC50'!$A$1:$AL$1,0),FALSE),"")</f>
        <v/>
      </c>
      <c r="BE264" s="321" t="str">
        <f>_xlfn.IFNA(VLOOKUP($B264,'B-LogEmaxOverpEC50'!$A:$AL,MATCH(BE$1,'B-LogEmaxOverpEC50'!$A$1:$AL$1,0),FALSE),"")</f>
        <v/>
      </c>
      <c r="BF264" s="321" t="str">
        <f>_xlfn.IFNA(VLOOKUP($B264,'B-LogEmaxOverpEC50'!$A:$AL,MATCH(BF$1,'B-LogEmaxOverpEC50'!$A$1:$AL$1,0),FALSE),"")</f>
        <v/>
      </c>
      <c r="BG264" s="321" t="str">
        <f>_xlfn.IFNA(VLOOKUP($B264,'B-LogEmaxOverpEC50'!$A:$AL,MATCH(BG$1,'B-LogEmaxOverpEC50'!$A$1:$AL$1,0),FALSE),"")</f>
        <v/>
      </c>
      <c r="BH264" s="321" t="str">
        <f>_xlfn.IFNA(VLOOKUP($B264,'B-LogEmaxOverpEC50'!$A:$AL,MATCH(BH$1,'B-LogEmaxOverpEC50'!$A$1:$AL$1,0),FALSE),"")</f>
        <v/>
      </c>
      <c r="BI264" s="322" t="str">
        <f>_xlfn.IFNA(VLOOKUP($B264,'I-LogEmaxOverpEC50'!$A:$AR,MATCH(BI$1,'I-LogEmaxOverpEC50'!$A$1:$AR$1,0),FALSE),"")</f>
        <v/>
      </c>
      <c r="BJ264" s="320" t="str">
        <f>_xlfn.IFNA(VLOOKUP($B264,'I-LogEmaxOverpEC50'!$A:$AR,MATCH(BJ$1,'I-LogEmaxOverpEC50'!$A$1:$AR$1,0),FALSE),"")</f>
        <v/>
      </c>
      <c r="BK264" s="320" t="str">
        <f>_xlfn.IFNA(VLOOKUP($B264,'I-LogEmaxOverpEC50'!$A:$AR,MATCH(BK$1,'I-LogEmaxOverpEC50'!$A$1:$AR$1,0),FALSE),"")</f>
        <v/>
      </c>
      <c r="BL264" s="320" t="str">
        <f>_xlfn.IFNA(VLOOKUP($B264,'I-LogEmaxOverpEC50'!$A:$AR,MATCH(BL$1,'I-LogEmaxOverpEC50'!$A$1:$AR$1,0),FALSE),"")</f>
        <v/>
      </c>
      <c r="BM264" s="320" t="str">
        <f>_xlfn.IFNA(VLOOKUP($B264,'I-LogEmaxOverpEC50'!$A:$AR,MATCH(BM$1,'I-LogEmaxOverpEC50'!$A$1:$AR$1,0),FALSE),"")</f>
        <v/>
      </c>
      <c r="BN264" s="320" t="str">
        <f>_xlfn.IFNA(VLOOKUP($B264,'I-LogEmaxOverpEC50'!$A:$AR,MATCH(BN$1,'I-LogEmaxOverpEC50'!$A$1:$AR$1,0),FALSE),"")</f>
        <v/>
      </c>
      <c r="BO264" s="320" t="str">
        <f>_xlfn.IFNA(VLOOKUP($B264,'I-LogEmaxOverpEC50'!$A:$AR,MATCH(BO$1,'I-LogEmaxOverpEC50'!$A$1:$AR$1,0),FALSE),"")</f>
        <v/>
      </c>
      <c r="BP264" s="320" t="str">
        <f>_xlfn.IFNA(VLOOKUP($B264,'I-LogEmaxOverpEC50'!$A:$AR,MATCH(BP$1,'I-LogEmaxOverpEC50'!$A$1:$AR$1,0),FALSE),"")</f>
        <v/>
      </c>
      <c r="BQ264" s="320" t="str">
        <f>_xlfn.IFNA(VLOOKUP($B264,'I-LogEmaxOverpEC50'!$A:$AR,MATCH(BQ$1,'I-LogEmaxOverpEC50'!$A$1:$AR$1,0),FALSE),"")</f>
        <v/>
      </c>
      <c r="BR264" s="320" t="str">
        <f>_xlfn.IFNA(VLOOKUP($B264,'I-LogEmaxOverpEC50'!$A:$AR,MATCH(BR$1,'I-LogEmaxOverpEC50'!$A$1:$AR$1,0),FALSE),"")</f>
        <v/>
      </c>
      <c r="BS264" s="320" t="str">
        <f>_xlfn.IFNA(VLOOKUP($B264,'I-LogEmaxOverpEC50'!$A:$AR,MATCH(BS$1,'I-LogEmaxOverpEC50'!$A$1:$AR$1,0),FALSE),"")</f>
        <v/>
      </c>
      <c r="BT264" s="320" t="str">
        <f>_xlfn.IFNA(VLOOKUP($B264,'I-LogEmaxOverpEC50'!$A:$AR,MATCH(BT$1,'I-LogEmaxOverpEC50'!$A$1:$AR$1,0),FALSE),"")</f>
        <v/>
      </c>
      <c r="BU264" s="320" t="str">
        <f>_xlfn.IFNA(VLOOKUP($B264,'I-LogEmaxOverpEC50'!$A:$AR,MATCH(BU$1,'I-LogEmaxOverpEC50'!$A$1:$AR$1,0),FALSE),"")</f>
        <v/>
      </c>
      <c r="BV264" s="114" t="e" cm="1">
        <f t="array" ref="BV264">_xlfn.IFS(AND($C264="A",_xlfn.CONCAT(F264:G264)&lt;&gt;"",$A264=1),"x",AND($C264="A",_xlfn.CONCAT(F264:G264)="",$A264=1),"-",$A$1&lt;&gt;"","")</f>
        <v>#N/A</v>
      </c>
      <c r="BW264" s="113" t="e" cm="1">
        <f t="array" ref="BW264">_xlfn.IFS(AND($C264="A",_xlfn.CONCAT(H264:L264)&lt;&gt;"",$A264=1),"x",AND($C264="A",_xlfn.CONCAT(H264:L264)="",$A264=1),"-",$A$1&lt;&gt;"","")</f>
        <v>#N/A</v>
      </c>
      <c r="BX264" s="113" t="e" cm="1">
        <f t="array" ref="BX264">_xlfn.IFS(AND($C264="A",_xlfn.CONCAT(M264:P264)&lt;&gt;"",$A264=1),"x",AND($C264="A",_xlfn.CONCAT(M264:P264)="",$A264=1),"-",$A$1&lt;&gt;"","")</f>
        <v>#N/A</v>
      </c>
      <c r="BY264" s="113" t="e" cm="1">
        <f t="array" ref="BY264">_xlfn.IFS(AND($C264="A",_xlfn.CONCAT(Q264:R264)&lt;&gt;"",$A264=1),"x",AND($C264="A",_xlfn.CONCAT(Q264:R264)="",$A264=1),"-",$A$1&lt;&gt;"","")</f>
        <v>#N/A</v>
      </c>
      <c r="BZ264" s="121" t="e">
        <f t="shared" si="165"/>
        <v>#N/A</v>
      </c>
      <c r="CA264" s="120" t="e">
        <f t="shared" si="166"/>
        <v>#N/A</v>
      </c>
      <c r="CB264" s="120" t="e">
        <f t="shared" si="167"/>
        <v>#N/A</v>
      </c>
      <c r="CC264" s="120" t="e">
        <f t="shared" si="168"/>
        <v>#N/A</v>
      </c>
      <c r="CD264" s="121" t="str">
        <f t="shared" si="169"/>
        <v/>
      </c>
      <c r="CE264" s="120" t="e">
        <f t="shared" si="170"/>
        <v>#N/A</v>
      </c>
      <c r="CF264" s="120" t="e">
        <f t="shared" si="171"/>
        <v>#N/A</v>
      </c>
      <c r="CG264" s="120" t="e">
        <f t="shared" si="172"/>
        <v>#N/A</v>
      </c>
      <c r="CH264" s="120" t="e">
        <f t="shared" si="173"/>
        <v>#N/A</v>
      </c>
      <c r="CI264" s="120" t="e">
        <f t="shared" si="174"/>
        <v>#N/A</v>
      </c>
    </row>
    <row r="265" spans="1:87" x14ac:dyDescent="0.2">
      <c r="A265" s="311" t="e" cm="1">
        <f t="array" ref="A265">_xlfn.IFS(SUM(F265:R265)&gt;0,1,Z265&gt;0,2,TRUE,3)</f>
        <v>#N/A</v>
      </c>
      <c r="B265" s="311" t="s">
        <v>74</v>
      </c>
      <c r="C265" s="311" t="str">
        <f>_xlfn.XLOOKUP(B265,RecNamesAll!A:A,RecNamesAll!E:E)</f>
        <v>A</v>
      </c>
      <c r="D265" s="311" t="str">
        <f>_xlfn.XLOOKUP(B265,RecNamesAll!A:A,RecNamesAll!C:C)</f>
        <v>GPR132</v>
      </c>
      <c r="F265" s="312" t="e">
        <f t="shared" si="140"/>
        <v>#N/A</v>
      </c>
      <c r="G265" s="313" t="e">
        <f t="shared" si="141"/>
        <v>#N/A</v>
      </c>
      <c r="H265" s="312" t="e">
        <f t="shared" si="142"/>
        <v>#N/A</v>
      </c>
      <c r="I265" s="313" t="e">
        <f t="shared" si="143"/>
        <v>#N/A</v>
      </c>
      <c r="J265" s="313" t="e">
        <f t="shared" si="144"/>
        <v>#N/A</v>
      </c>
      <c r="K265" s="313" t="e">
        <f t="shared" si="145"/>
        <v>#N/A</v>
      </c>
      <c r="L265" s="313" t="e">
        <f t="shared" si="146"/>
        <v>#N/A</v>
      </c>
      <c r="M265" s="312" t="e">
        <f t="shared" si="147"/>
        <v>#N/A</v>
      </c>
      <c r="N265" s="313" t="e">
        <f t="shared" si="148"/>
        <v>#N/A</v>
      </c>
      <c r="O265" s="313" t="e">
        <f t="shared" si="149"/>
        <v>#N/A</v>
      </c>
      <c r="P265" s="313" t="e">
        <f t="shared" si="150"/>
        <v>#N/A</v>
      </c>
      <c r="Q265" s="312" t="e">
        <f t="shared" si="151"/>
        <v>#N/A</v>
      </c>
      <c r="R265" s="313" t="e">
        <f t="shared" si="152"/>
        <v>#N/A</v>
      </c>
      <c r="S265" s="314" t="str">
        <f t="shared" si="153"/>
        <v/>
      </c>
      <c r="T265" s="315" t="str">
        <f t="shared" si="154"/>
        <v>A</v>
      </c>
      <c r="U265" s="311" t="str">
        <f t="shared" si="155"/>
        <v>GPR132</v>
      </c>
      <c r="V265" s="316" t="e">
        <f>IF(VLOOKUP($B265,GtP!$A:$AA,MATCH("Gs_0-2",GtP!$A$1:$AA$1,0),FALSE)=0,"",VLOOKUP($B265,GtP!$A:$AA,MATCH("Gs_0-2",GtP!$A$1:$AA$1,0),FALSE))</f>
        <v>#N/A</v>
      </c>
      <c r="W265" s="317" t="e">
        <f>IF(VLOOKUP($B265,GtP!$A:$AA,MATCH("Gi/o_0-2",GtP!$A$1:$AA$1,0),FALSE)=0,"",VLOOKUP($B265,GtP!$A:$AA,MATCH("Gi/o_0-2",GtP!$A$1:$AA$1,0),FALSE))</f>
        <v>#N/A</v>
      </c>
      <c r="X265" s="317" t="e">
        <f>IF(VLOOKUP($B265,GtP!$A:$AA,MATCH("Gq/11_0-2",GtP!$A$1:$AA$1,0),FALSE)=0,"",VLOOKUP($B265,GtP!$A:$AA,MATCH("Gq/11_0-2",GtP!$A$1:$AA$1,0),FALSE))</f>
        <v>#N/A</v>
      </c>
      <c r="Y265" s="317" t="e">
        <f>IF(VLOOKUP($B265,GtP!$A:$AA,MATCH("G12/13_0-2",GtP!$A$1:$AA$1,0),FALSE)=0,"",VLOOKUP($B265,GtP!$A:$AA,MATCH("G12/13_0-2",GtP!$A$1:$AA$1,0),FALSE))</f>
        <v>#N/A</v>
      </c>
      <c r="Z265" s="318" t="e">
        <f t="shared" si="156"/>
        <v>#N/A</v>
      </c>
      <c r="AA265" s="317" t="e">
        <f t="shared" si="157"/>
        <v>#N/A</v>
      </c>
      <c r="AB265" s="317" t="e">
        <f t="shared" si="158"/>
        <v>#N/A</v>
      </c>
      <c r="AC265" s="317" t="e">
        <f t="shared" si="159"/>
        <v>#N/A</v>
      </c>
      <c r="AD265" s="317" t="e">
        <f t="shared" si="160"/>
        <v>#N/A</v>
      </c>
      <c r="AE265" s="315" t="str">
        <f t="shared" si="161"/>
        <v/>
      </c>
      <c r="AF265" s="311" t="str">
        <f t="shared" si="162"/>
        <v/>
      </c>
      <c r="AG265" s="311" t="str">
        <f t="shared" si="163"/>
        <v/>
      </c>
      <c r="AH265" s="311" t="str">
        <f t="shared" si="164"/>
        <v/>
      </c>
      <c r="AI265" s="316" t="e">
        <f>_xlfn.CONCAT(IF(AV265="","-","B"),IF(BI265="","-","I"),VLOOKUP($B265,GtP!$A:$BB,MATCH("Gs_0-1",GtP!$A$1:$BB$1,0),FALSE))</f>
        <v>#N/A</v>
      </c>
      <c r="AJ265" s="317" t="e">
        <f>_xlfn.CONCAT(IF(AW265="","-","B"),IF(BJ265="","-","I"),VLOOKUP($B265,GtP!$A:$BB,MATCH("Gs_0-1",GtP!$A$1:$BB$1,0),FALSE))</f>
        <v>#N/A</v>
      </c>
      <c r="AK265" s="317" t="e">
        <f>_xlfn.CONCAT(IF(AX265="","-","B"),IF(BK265="","-","I"),VLOOKUP($B265,GtP!$A:$BB,MATCH("Gi/o_0-1",GtP!$A$1:$BB$1,0),FALSE))</f>
        <v>#N/A</v>
      </c>
      <c r="AL265" s="317" t="e">
        <f>_xlfn.CONCAT(IF(AY265="","-","B"),IF(BL265="","-","I"),VLOOKUP($B265,GtP!$A:$BB,MATCH("Gi/o_0-1",GtP!$A$1:$BB$1,0),FALSE))</f>
        <v>#N/A</v>
      </c>
      <c r="AM265" s="317" t="e">
        <f>_xlfn.CONCAT(IF(AZ265="","-","B"),IF(BM265="","-","I"),VLOOKUP($B265,GtP!$A:$BB,MATCH("Gi/o_0-1",GtP!$A$1:$BB$1,0),FALSE))</f>
        <v>#N/A</v>
      </c>
      <c r="AN265" s="317" t="e">
        <f>_xlfn.CONCAT(IF(BA265="","-","B"),IF(BN265="","-","I"),VLOOKUP($B265,GtP!$A:$BB,MATCH("Gi/o_0-1",GtP!$A$1:$BB$1,0),FALSE))</f>
        <v>#N/A</v>
      </c>
      <c r="AO265" s="317" t="e">
        <f>_xlfn.CONCAT(IF(BB265="","-","B"),IF(BO265="","-","I"),VLOOKUP($B265,GtP!$A:$BB,MATCH("Gi/o_0-1",GtP!$A$1:$BB$1,0),FALSE))</f>
        <v>#N/A</v>
      </c>
      <c r="AP265" s="317" t="e">
        <f>_xlfn.CONCAT(IF(BC265="","-","B"),IF(BP265="","-","I"),VLOOKUP($B265,GtP!$A:$BB,MATCH("Gq/11_0-1",GtP!$A$1:$BB$1,0),FALSE))</f>
        <v>#N/A</v>
      </c>
      <c r="AQ265" s="317" t="e">
        <f>_xlfn.CONCAT(IF(BD265="","-","B"),IF(BQ265="","-","I"),VLOOKUP($B265,GtP!$A:$BB,MATCH("Gq/11_0-1",GtP!$A$1:$BB$1,0),FALSE))</f>
        <v>#N/A</v>
      </c>
      <c r="AR265" s="317" t="e">
        <f>_xlfn.CONCAT(IF(BE265="","-","B"),IF(BR265="","-","I"),VLOOKUP($B265,GtP!$A:$BB,MATCH("Gq/11_0-1",GtP!$A$1:$BB$1,0),FALSE))</f>
        <v>#N/A</v>
      </c>
      <c r="AS265" s="317" t="e">
        <f>_xlfn.CONCAT(IF(BF265="","-","B"),IF(BS265="","-","I"),VLOOKUP($B265,GtP!$A:$BB,MATCH("Gq/11_0-1",GtP!$A$1:$BB$1,0),FALSE))</f>
        <v>#N/A</v>
      </c>
      <c r="AT265" s="317" t="e">
        <f>_xlfn.CONCAT(IF(BG265="","-","B"),IF(BT265="","-","I"),VLOOKUP($B265,GtP!$A:$BB,MATCH("G12/13_0-1",GtP!$A$1:$BB$1,0),FALSE))</f>
        <v>#N/A</v>
      </c>
      <c r="AU265" s="317" t="e">
        <f>_xlfn.CONCAT(IF(BH265="","-","B"),IF(BU265="","-","I"),VLOOKUP($B265,GtP!$A:$BB,MATCH("G12/13_0-1",GtP!$A$1:$BB$1,0),FALSE))</f>
        <v>#N/A</v>
      </c>
      <c r="AV265" s="319" t="str">
        <f>_xlfn.IFNA(VLOOKUP($B265,'B-LogEmaxOverpEC50'!$A:$AL,MATCH(AV$1,'B-LogEmaxOverpEC50'!$A$1:$AL$1,0),FALSE),"")</f>
        <v/>
      </c>
      <c r="AX265" s="321" t="str">
        <f>_xlfn.IFNA(VLOOKUP($B265,'B-LogEmaxOverpEC50'!$A:$AL,MATCH(AX$1,'B-LogEmaxOverpEC50'!$A$1:$AL$1,0),FALSE),"")</f>
        <v/>
      </c>
      <c r="AY265" s="321" t="str">
        <f>_xlfn.IFNA(VLOOKUP($B265,'B-LogEmaxOverpEC50'!$A:$AL,MATCH(AY$1,'B-LogEmaxOverpEC50'!$A$1:$AL$1,0),FALSE),"")</f>
        <v/>
      </c>
      <c r="AZ265" s="321" t="str">
        <f>_xlfn.IFNA(VLOOKUP($B265,'B-LogEmaxOverpEC50'!$A:$AL,MATCH(AZ$1,'B-LogEmaxOverpEC50'!$A$1:$AL$1,0),FALSE),"")</f>
        <v/>
      </c>
      <c r="BA265" s="321" t="str">
        <f>_xlfn.IFNA(VLOOKUP($B265,'B-LogEmaxOverpEC50'!$A:$AL,MATCH(BA$1,'B-LogEmaxOverpEC50'!$A$1:$AL$1,0),FALSE),"")</f>
        <v/>
      </c>
      <c r="BB265" s="321" t="str">
        <f>_xlfn.IFNA(VLOOKUP($B265,'B-LogEmaxOverpEC50'!$A:$AL,MATCH(BB$1,'B-LogEmaxOverpEC50'!$A$1:$AL$1,0),FALSE),"")</f>
        <v/>
      </c>
      <c r="BC265" s="321" t="str">
        <f>_xlfn.IFNA(VLOOKUP($B265,'B-LogEmaxOverpEC50'!$A:$AL,MATCH(BC$1,'B-LogEmaxOverpEC50'!$A$1:$AL$1,0),FALSE),"")</f>
        <v/>
      </c>
      <c r="BD265" s="321" t="str">
        <f>_xlfn.IFNA(VLOOKUP($B265,'B-LogEmaxOverpEC50'!$A:$AL,MATCH(BD$1,'B-LogEmaxOverpEC50'!$A$1:$AL$1,0),FALSE),"")</f>
        <v/>
      </c>
      <c r="BE265" s="321" t="str">
        <f>_xlfn.IFNA(VLOOKUP($B265,'B-LogEmaxOverpEC50'!$A:$AL,MATCH(BE$1,'B-LogEmaxOverpEC50'!$A$1:$AL$1,0),FALSE),"")</f>
        <v/>
      </c>
      <c r="BF265" s="321" t="str">
        <f>_xlfn.IFNA(VLOOKUP($B265,'B-LogEmaxOverpEC50'!$A:$AL,MATCH(BF$1,'B-LogEmaxOverpEC50'!$A$1:$AL$1,0),FALSE),"")</f>
        <v/>
      </c>
      <c r="BG265" s="321" t="str">
        <f>_xlfn.IFNA(VLOOKUP($B265,'B-LogEmaxOverpEC50'!$A:$AL,MATCH(BG$1,'B-LogEmaxOverpEC50'!$A$1:$AL$1,0),FALSE),"")</f>
        <v/>
      </c>
      <c r="BH265" s="321" t="str">
        <f>_xlfn.IFNA(VLOOKUP($B265,'B-LogEmaxOverpEC50'!$A:$AL,MATCH(BH$1,'B-LogEmaxOverpEC50'!$A$1:$AL$1,0),FALSE),"")</f>
        <v/>
      </c>
      <c r="BI265" s="322">
        <f>_xlfn.IFNA(VLOOKUP($B265,'I-LogEmaxOverpEC50'!$A:$AR,MATCH(BI$1,'I-LogEmaxOverpEC50'!$A$1:$AR$1,0),FALSE),"")</f>
        <v>7.1540748217828583</v>
      </c>
      <c r="BJ265" s="320">
        <f>_xlfn.IFNA(VLOOKUP($B265,'I-LogEmaxOverpEC50'!$A:$AR,MATCH(BJ$1,'I-LogEmaxOverpEC50'!$A$1:$AR$1,0),FALSE),"")</f>
        <v>6.9494460773887052</v>
      </c>
      <c r="BK265" s="320" t="str">
        <f>_xlfn.IFNA(VLOOKUP($B265,'I-LogEmaxOverpEC50'!$A:$AR,MATCH(BK$1,'I-LogEmaxOverpEC50'!$A$1:$AR$1,0),FALSE),"")</f>
        <v/>
      </c>
      <c r="BL265" s="320" t="str">
        <f>_xlfn.IFNA(VLOOKUP($B265,'I-LogEmaxOverpEC50'!$A:$AR,MATCH(BL$1,'I-LogEmaxOverpEC50'!$A$1:$AR$1,0),FALSE),"")</f>
        <v/>
      </c>
      <c r="BM265" s="320" t="str">
        <f>_xlfn.IFNA(VLOOKUP($B265,'I-LogEmaxOverpEC50'!$A:$AR,MATCH(BM$1,'I-LogEmaxOverpEC50'!$A$1:$AR$1,0),FALSE),"")</f>
        <v/>
      </c>
      <c r="BN265" s="320" t="str">
        <f>_xlfn.IFNA(VLOOKUP($B265,'I-LogEmaxOverpEC50'!$A:$AR,MATCH(BN$1,'I-LogEmaxOverpEC50'!$A$1:$AR$1,0),FALSE),"")</f>
        <v/>
      </c>
      <c r="BO265" s="320" t="str">
        <f>_xlfn.IFNA(VLOOKUP($B265,'I-LogEmaxOverpEC50'!$A:$AR,MATCH(BO$1,'I-LogEmaxOverpEC50'!$A$1:$AR$1,0),FALSE),"")</f>
        <v/>
      </c>
      <c r="BP265" s="320">
        <f>_xlfn.IFNA(VLOOKUP($B265,'I-LogEmaxOverpEC50'!$A:$AR,MATCH(BP$1,'I-LogEmaxOverpEC50'!$A$1:$AR$1,0),FALSE),"")</f>
        <v>7.2004443051471725</v>
      </c>
      <c r="BQ265" s="320">
        <f>_xlfn.IFNA(VLOOKUP($B265,'I-LogEmaxOverpEC50'!$A:$AR,MATCH(BQ$1,'I-LogEmaxOverpEC50'!$A$1:$AR$1,0),FALSE),"")</f>
        <v>7.2004443051471725</v>
      </c>
      <c r="BR265" s="320" t="str">
        <f>_xlfn.IFNA(VLOOKUP($B265,'I-LogEmaxOverpEC50'!$A:$AR,MATCH(BR$1,'I-LogEmaxOverpEC50'!$A$1:$AR$1,0),FALSE),"")</f>
        <v/>
      </c>
      <c r="BS265" s="320" t="str">
        <f>_xlfn.IFNA(VLOOKUP($B265,'I-LogEmaxOverpEC50'!$A:$AR,MATCH(BS$1,'I-LogEmaxOverpEC50'!$A$1:$AR$1,0),FALSE),"")</f>
        <v/>
      </c>
      <c r="BT265" s="320" t="str">
        <f>_xlfn.IFNA(VLOOKUP($B265,'I-LogEmaxOverpEC50'!$A:$AR,MATCH(BT$1,'I-LogEmaxOverpEC50'!$A$1:$AR$1,0),FALSE),"")</f>
        <v/>
      </c>
      <c r="BU265" s="320" t="str">
        <f>_xlfn.IFNA(VLOOKUP($B265,'I-LogEmaxOverpEC50'!$A:$AR,MATCH(BU$1,'I-LogEmaxOverpEC50'!$A$1:$AR$1,0),FALSE),"")</f>
        <v/>
      </c>
      <c r="BV265" s="114" t="e" cm="1">
        <f t="array" ref="BV265">_xlfn.IFS(AND($C265="A",_xlfn.CONCAT(F265:G265)&lt;&gt;"",$A265=1),"x",AND($C265="A",_xlfn.CONCAT(F265:G265)="",$A265=1),"-",$A$1&lt;&gt;"","")</f>
        <v>#N/A</v>
      </c>
      <c r="BW265" s="113" t="e" cm="1">
        <f t="array" ref="BW265">_xlfn.IFS(AND($C265="A",_xlfn.CONCAT(H265:L265)&lt;&gt;"",$A265=1),"x",AND($C265="A",_xlfn.CONCAT(H265:L265)="",$A265=1),"-",$A$1&lt;&gt;"","")</f>
        <v>#N/A</v>
      </c>
      <c r="BX265" s="113" t="e" cm="1">
        <f t="array" ref="BX265">_xlfn.IFS(AND($C265="A",_xlfn.CONCAT(M265:P265)&lt;&gt;"",$A265=1),"x",AND($C265="A",_xlfn.CONCAT(M265:P265)="",$A265=1),"-",$A$1&lt;&gt;"","")</f>
        <v>#N/A</v>
      </c>
      <c r="BY265" s="113" t="e" cm="1">
        <f t="array" ref="BY265">_xlfn.IFS(AND($C265="A",_xlfn.CONCAT(Q265:R265)&lt;&gt;"",$A265=1),"x",AND($C265="A",_xlfn.CONCAT(Q265:R265)="",$A265=1),"-",$A$1&lt;&gt;"","")</f>
        <v>#N/A</v>
      </c>
      <c r="BZ265" s="121" t="e">
        <f t="shared" si="165"/>
        <v>#N/A</v>
      </c>
      <c r="CA265" s="120" t="e">
        <f t="shared" si="166"/>
        <v>#N/A</v>
      </c>
      <c r="CB265" s="120" t="e">
        <f t="shared" si="167"/>
        <v>#N/A</v>
      </c>
      <c r="CC265" s="120" t="e">
        <f t="shared" si="168"/>
        <v>#N/A</v>
      </c>
      <c r="CD265" s="121" t="str">
        <f t="shared" si="169"/>
        <v/>
      </c>
      <c r="CE265" s="120" t="e">
        <f t="shared" si="170"/>
        <v>#N/A</v>
      </c>
      <c r="CF265" s="120" t="e">
        <f t="shared" si="171"/>
        <v>#N/A</v>
      </c>
      <c r="CG265" s="120" t="e">
        <f t="shared" si="172"/>
        <v>#N/A</v>
      </c>
      <c r="CH265" s="120" t="e">
        <f t="shared" si="173"/>
        <v>#N/A</v>
      </c>
      <c r="CI265" s="120" t="e">
        <f t="shared" si="174"/>
        <v>#N/A</v>
      </c>
    </row>
    <row r="266" spans="1:87" x14ac:dyDescent="0.2">
      <c r="A266" s="311" t="e" cm="1">
        <f t="array" ref="A266">_xlfn.IFS(SUM(F266:R266)&gt;0,1,Z266&gt;0,2,TRUE,3)</f>
        <v>#N/A</v>
      </c>
      <c r="B266" s="311" t="s">
        <v>1939</v>
      </c>
      <c r="C266" s="311" t="str">
        <f>_xlfn.XLOOKUP(B266,RecNamesAll!A:A,RecNamesAll!E:E)</f>
        <v>A</v>
      </c>
      <c r="D266" s="311" t="str">
        <f>_xlfn.XLOOKUP(B266,RecNamesAll!A:A,RecNamesAll!C:C)</f>
        <v>GPR135</v>
      </c>
      <c r="F266" s="312" t="e">
        <f t="shared" si="140"/>
        <v>#N/A</v>
      </c>
      <c r="G266" s="313" t="e">
        <f t="shared" si="141"/>
        <v>#N/A</v>
      </c>
      <c r="H266" s="312" t="e">
        <f t="shared" si="142"/>
        <v>#N/A</v>
      </c>
      <c r="I266" s="313" t="e">
        <f t="shared" si="143"/>
        <v>#N/A</v>
      </c>
      <c r="J266" s="313" t="e">
        <f t="shared" si="144"/>
        <v>#N/A</v>
      </c>
      <c r="K266" s="313" t="e">
        <f t="shared" si="145"/>
        <v>#N/A</v>
      </c>
      <c r="L266" s="313" t="e">
        <f t="shared" si="146"/>
        <v>#N/A</v>
      </c>
      <c r="M266" s="312" t="e">
        <f t="shared" si="147"/>
        <v>#N/A</v>
      </c>
      <c r="N266" s="313" t="e">
        <f t="shared" si="148"/>
        <v>#N/A</v>
      </c>
      <c r="O266" s="313" t="e">
        <f t="shared" si="149"/>
        <v>#N/A</v>
      </c>
      <c r="P266" s="313" t="e">
        <f t="shared" si="150"/>
        <v>#N/A</v>
      </c>
      <c r="Q266" s="312" t="e">
        <f t="shared" si="151"/>
        <v>#N/A</v>
      </c>
      <c r="R266" s="313" t="e">
        <f t="shared" si="152"/>
        <v>#N/A</v>
      </c>
      <c r="S266" s="314" t="str">
        <f t="shared" si="153"/>
        <v/>
      </c>
      <c r="T266" s="315" t="str">
        <f t="shared" si="154"/>
        <v>A</v>
      </c>
      <c r="U266" s="311" t="str">
        <f t="shared" si="155"/>
        <v>GPR135</v>
      </c>
      <c r="V266" s="316" t="e">
        <f>IF(VLOOKUP($B266,GtP!$A:$AA,MATCH("Gs_0-2",GtP!$A$1:$AA$1,0),FALSE)=0,"",VLOOKUP($B266,GtP!$A:$AA,MATCH("Gs_0-2",GtP!$A$1:$AA$1,0),FALSE))</f>
        <v>#N/A</v>
      </c>
      <c r="W266" s="317" t="e">
        <f>IF(VLOOKUP($B266,GtP!$A:$AA,MATCH("Gi/o_0-2",GtP!$A$1:$AA$1,0),FALSE)=0,"",VLOOKUP($B266,GtP!$A:$AA,MATCH("Gi/o_0-2",GtP!$A$1:$AA$1,0),FALSE))</f>
        <v>#N/A</v>
      </c>
      <c r="X266" s="317" t="e">
        <f>IF(VLOOKUP($B266,GtP!$A:$AA,MATCH("Gq/11_0-2",GtP!$A$1:$AA$1,0),FALSE)=0,"",VLOOKUP($B266,GtP!$A:$AA,MATCH("Gq/11_0-2",GtP!$A$1:$AA$1,0),FALSE))</f>
        <v>#N/A</v>
      </c>
      <c r="Y266" s="317" t="e">
        <f>IF(VLOOKUP($B266,GtP!$A:$AA,MATCH("G12/13_0-2",GtP!$A$1:$AA$1,0),FALSE)=0,"",VLOOKUP($B266,GtP!$A:$AA,MATCH("G12/13_0-2",GtP!$A$1:$AA$1,0),FALSE))</f>
        <v>#N/A</v>
      </c>
      <c r="Z266" s="318" t="e">
        <f t="shared" si="156"/>
        <v>#N/A</v>
      </c>
      <c r="AA266" s="317" t="e">
        <f t="shared" si="157"/>
        <v>#N/A</v>
      </c>
      <c r="AB266" s="317" t="e">
        <f t="shared" si="158"/>
        <v>#N/A</v>
      </c>
      <c r="AC266" s="317" t="e">
        <f t="shared" si="159"/>
        <v>#N/A</v>
      </c>
      <c r="AD266" s="317" t="e">
        <f t="shared" si="160"/>
        <v>#N/A</v>
      </c>
      <c r="AE266" s="315" t="str">
        <f t="shared" si="161"/>
        <v/>
      </c>
      <c r="AF266" s="311" t="str">
        <f t="shared" si="162"/>
        <v/>
      </c>
      <c r="AG266" s="311" t="str">
        <f t="shared" si="163"/>
        <v/>
      </c>
      <c r="AH266" s="311" t="str">
        <f t="shared" si="164"/>
        <v/>
      </c>
      <c r="AI266" s="316" t="e">
        <f>_xlfn.CONCAT(IF(AV266="","-","B"),IF(BI266="","-","I"),VLOOKUP($B266,GtP!$A:$BB,MATCH("Gs_0-1",GtP!$A$1:$BB$1,0),FALSE))</f>
        <v>#N/A</v>
      </c>
      <c r="AJ266" s="317" t="e">
        <f>_xlfn.CONCAT(IF(AW266="","-","B"),IF(BJ266="","-","I"),VLOOKUP($B266,GtP!$A:$BB,MATCH("Gs_0-1",GtP!$A$1:$BB$1,0),FALSE))</f>
        <v>#N/A</v>
      </c>
      <c r="AK266" s="317" t="e">
        <f>_xlfn.CONCAT(IF(AX266="","-","B"),IF(BK266="","-","I"),VLOOKUP($B266,GtP!$A:$BB,MATCH("Gi/o_0-1",GtP!$A$1:$BB$1,0),FALSE))</f>
        <v>#N/A</v>
      </c>
      <c r="AL266" s="317" t="e">
        <f>_xlfn.CONCAT(IF(AY266="","-","B"),IF(BL266="","-","I"),VLOOKUP($B266,GtP!$A:$BB,MATCH("Gi/o_0-1",GtP!$A$1:$BB$1,0),FALSE))</f>
        <v>#N/A</v>
      </c>
      <c r="AM266" s="317" t="e">
        <f>_xlfn.CONCAT(IF(AZ266="","-","B"),IF(BM266="","-","I"),VLOOKUP($B266,GtP!$A:$BB,MATCH("Gi/o_0-1",GtP!$A$1:$BB$1,0),FALSE))</f>
        <v>#N/A</v>
      </c>
      <c r="AN266" s="317" t="e">
        <f>_xlfn.CONCAT(IF(BA266="","-","B"),IF(BN266="","-","I"),VLOOKUP($B266,GtP!$A:$BB,MATCH("Gi/o_0-1",GtP!$A$1:$BB$1,0),FALSE))</f>
        <v>#N/A</v>
      </c>
      <c r="AO266" s="317" t="e">
        <f>_xlfn.CONCAT(IF(BB266="","-","B"),IF(BO266="","-","I"),VLOOKUP($B266,GtP!$A:$BB,MATCH("Gi/o_0-1",GtP!$A$1:$BB$1,0),FALSE))</f>
        <v>#N/A</v>
      </c>
      <c r="AP266" s="317" t="e">
        <f>_xlfn.CONCAT(IF(BC266="","-","B"),IF(BP266="","-","I"),VLOOKUP($B266,GtP!$A:$BB,MATCH("Gq/11_0-1",GtP!$A$1:$BB$1,0),FALSE))</f>
        <v>#N/A</v>
      </c>
      <c r="AQ266" s="317" t="e">
        <f>_xlfn.CONCAT(IF(BD266="","-","B"),IF(BQ266="","-","I"),VLOOKUP($B266,GtP!$A:$BB,MATCH("Gq/11_0-1",GtP!$A$1:$BB$1,0),FALSE))</f>
        <v>#N/A</v>
      </c>
      <c r="AR266" s="317" t="e">
        <f>_xlfn.CONCAT(IF(BE266="","-","B"),IF(BR266="","-","I"),VLOOKUP($B266,GtP!$A:$BB,MATCH("Gq/11_0-1",GtP!$A$1:$BB$1,0),FALSE))</f>
        <v>#N/A</v>
      </c>
      <c r="AS266" s="317" t="e">
        <f>_xlfn.CONCAT(IF(BF266="","-","B"),IF(BS266="","-","I"),VLOOKUP($B266,GtP!$A:$BB,MATCH("Gq/11_0-1",GtP!$A$1:$BB$1,0),FALSE))</f>
        <v>#N/A</v>
      </c>
      <c r="AT266" s="317" t="e">
        <f>_xlfn.CONCAT(IF(BG266="","-","B"),IF(BT266="","-","I"),VLOOKUP($B266,GtP!$A:$BB,MATCH("G12/13_0-1",GtP!$A$1:$BB$1,0),FALSE))</f>
        <v>#N/A</v>
      </c>
      <c r="AU266" s="317" t="e">
        <f>_xlfn.CONCAT(IF(BH266="","-","B"),IF(BU266="","-","I"),VLOOKUP($B266,GtP!$A:$BB,MATCH("G12/13_0-1",GtP!$A$1:$BB$1,0),FALSE))</f>
        <v>#N/A</v>
      </c>
      <c r="AV266" s="319" t="str">
        <f>_xlfn.IFNA(VLOOKUP($B266,'B-LogEmaxOverpEC50'!$A:$AL,MATCH(AV$1,'B-LogEmaxOverpEC50'!$A$1:$AL$1,0),FALSE),"")</f>
        <v/>
      </c>
      <c r="AX266" s="321" t="str">
        <f>_xlfn.IFNA(VLOOKUP($B266,'B-LogEmaxOverpEC50'!$A:$AL,MATCH(AX$1,'B-LogEmaxOverpEC50'!$A$1:$AL$1,0),FALSE),"")</f>
        <v/>
      </c>
      <c r="AY266" s="321" t="str">
        <f>_xlfn.IFNA(VLOOKUP($B266,'B-LogEmaxOverpEC50'!$A:$AL,MATCH(AY$1,'B-LogEmaxOverpEC50'!$A$1:$AL$1,0),FALSE),"")</f>
        <v/>
      </c>
      <c r="AZ266" s="321" t="str">
        <f>_xlfn.IFNA(VLOOKUP($B266,'B-LogEmaxOverpEC50'!$A:$AL,MATCH(AZ$1,'B-LogEmaxOverpEC50'!$A$1:$AL$1,0),FALSE),"")</f>
        <v/>
      </c>
      <c r="BA266" s="321" t="str">
        <f>_xlfn.IFNA(VLOOKUP($B266,'B-LogEmaxOverpEC50'!$A:$AL,MATCH(BA$1,'B-LogEmaxOverpEC50'!$A$1:$AL$1,0),FALSE),"")</f>
        <v/>
      </c>
      <c r="BB266" s="321" t="str">
        <f>_xlfn.IFNA(VLOOKUP($B266,'B-LogEmaxOverpEC50'!$A:$AL,MATCH(BB$1,'B-LogEmaxOverpEC50'!$A$1:$AL$1,0),FALSE),"")</f>
        <v/>
      </c>
      <c r="BC266" s="321" t="str">
        <f>_xlfn.IFNA(VLOOKUP($B266,'B-LogEmaxOverpEC50'!$A:$AL,MATCH(BC$1,'B-LogEmaxOverpEC50'!$A$1:$AL$1,0),FALSE),"")</f>
        <v/>
      </c>
      <c r="BD266" s="321" t="str">
        <f>_xlfn.IFNA(VLOOKUP($B266,'B-LogEmaxOverpEC50'!$A:$AL,MATCH(BD$1,'B-LogEmaxOverpEC50'!$A$1:$AL$1,0),FALSE),"")</f>
        <v/>
      </c>
      <c r="BE266" s="321" t="str">
        <f>_xlfn.IFNA(VLOOKUP($B266,'B-LogEmaxOverpEC50'!$A:$AL,MATCH(BE$1,'B-LogEmaxOverpEC50'!$A$1:$AL$1,0),FALSE),"")</f>
        <v/>
      </c>
      <c r="BF266" s="321" t="str">
        <f>_xlfn.IFNA(VLOOKUP($B266,'B-LogEmaxOverpEC50'!$A:$AL,MATCH(BF$1,'B-LogEmaxOverpEC50'!$A$1:$AL$1,0),FALSE),"")</f>
        <v/>
      </c>
      <c r="BG266" s="321" t="str">
        <f>_xlfn.IFNA(VLOOKUP($B266,'B-LogEmaxOverpEC50'!$A:$AL,MATCH(BG$1,'B-LogEmaxOverpEC50'!$A$1:$AL$1,0),FALSE),"")</f>
        <v/>
      </c>
      <c r="BH266" s="321" t="str">
        <f>_xlfn.IFNA(VLOOKUP($B266,'B-LogEmaxOverpEC50'!$A:$AL,MATCH(BH$1,'B-LogEmaxOverpEC50'!$A$1:$AL$1,0),FALSE),"")</f>
        <v/>
      </c>
      <c r="BI266" s="322" t="str">
        <f>_xlfn.IFNA(VLOOKUP($B266,'I-LogEmaxOverpEC50'!$A:$AR,MATCH(BI$1,'I-LogEmaxOverpEC50'!$A$1:$AR$1,0),FALSE),"")</f>
        <v/>
      </c>
      <c r="BJ266" s="320" t="str">
        <f>_xlfn.IFNA(VLOOKUP($B266,'I-LogEmaxOverpEC50'!$A:$AR,MATCH(BJ$1,'I-LogEmaxOverpEC50'!$A$1:$AR$1,0),FALSE),"")</f>
        <v/>
      </c>
      <c r="BK266" s="320" t="str">
        <f>_xlfn.IFNA(VLOOKUP($B266,'I-LogEmaxOverpEC50'!$A:$AR,MATCH(BK$1,'I-LogEmaxOverpEC50'!$A$1:$AR$1,0),FALSE),"")</f>
        <v/>
      </c>
      <c r="BL266" s="320" t="str">
        <f>_xlfn.IFNA(VLOOKUP($B266,'I-LogEmaxOverpEC50'!$A:$AR,MATCH(BL$1,'I-LogEmaxOverpEC50'!$A$1:$AR$1,0),FALSE),"")</f>
        <v/>
      </c>
      <c r="BM266" s="320" t="str">
        <f>_xlfn.IFNA(VLOOKUP($B266,'I-LogEmaxOverpEC50'!$A:$AR,MATCH(BM$1,'I-LogEmaxOverpEC50'!$A$1:$AR$1,0),FALSE),"")</f>
        <v/>
      </c>
      <c r="BN266" s="320" t="str">
        <f>_xlfn.IFNA(VLOOKUP($B266,'I-LogEmaxOverpEC50'!$A:$AR,MATCH(BN$1,'I-LogEmaxOverpEC50'!$A$1:$AR$1,0),FALSE),"")</f>
        <v/>
      </c>
      <c r="BO266" s="320" t="str">
        <f>_xlfn.IFNA(VLOOKUP($B266,'I-LogEmaxOverpEC50'!$A:$AR,MATCH(BO$1,'I-LogEmaxOverpEC50'!$A$1:$AR$1,0),FALSE),"")</f>
        <v/>
      </c>
      <c r="BP266" s="320" t="str">
        <f>_xlfn.IFNA(VLOOKUP($B266,'I-LogEmaxOverpEC50'!$A:$AR,MATCH(BP$1,'I-LogEmaxOverpEC50'!$A$1:$AR$1,0),FALSE),"")</f>
        <v/>
      </c>
      <c r="BQ266" s="320" t="str">
        <f>_xlfn.IFNA(VLOOKUP($B266,'I-LogEmaxOverpEC50'!$A:$AR,MATCH(BQ$1,'I-LogEmaxOverpEC50'!$A$1:$AR$1,0),FALSE),"")</f>
        <v/>
      </c>
      <c r="BR266" s="320" t="str">
        <f>_xlfn.IFNA(VLOOKUP($B266,'I-LogEmaxOverpEC50'!$A:$AR,MATCH(BR$1,'I-LogEmaxOverpEC50'!$A$1:$AR$1,0),FALSE),"")</f>
        <v/>
      </c>
      <c r="BS266" s="320" t="str">
        <f>_xlfn.IFNA(VLOOKUP($B266,'I-LogEmaxOverpEC50'!$A:$AR,MATCH(BS$1,'I-LogEmaxOverpEC50'!$A$1:$AR$1,0),FALSE),"")</f>
        <v/>
      </c>
      <c r="BT266" s="320" t="str">
        <f>_xlfn.IFNA(VLOOKUP($B266,'I-LogEmaxOverpEC50'!$A:$AR,MATCH(BT$1,'I-LogEmaxOverpEC50'!$A$1:$AR$1,0),FALSE),"")</f>
        <v/>
      </c>
      <c r="BU266" s="320" t="str">
        <f>_xlfn.IFNA(VLOOKUP($B266,'I-LogEmaxOverpEC50'!$A:$AR,MATCH(BU$1,'I-LogEmaxOverpEC50'!$A$1:$AR$1,0),FALSE),"")</f>
        <v/>
      </c>
      <c r="BV266" s="114" t="e" cm="1">
        <f t="array" ref="BV266">_xlfn.IFS(AND($C266="A",_xlfn.CONCAT(F266:G266)&lt;&gt;"",$A266=1),"x",AND($C266="A",_xlfn.CONCAT(F266:G266)="",$A266=1),"-",$A$1&lt;&gt;"","")</f>
        <v>#N/A</v>
      </c>
      <c r="BW266" s="113" t="e" cm="1">
        <f t="array" ref="BW266">_xlfn.IFS(AND($C266="A",_xlfn.CONCAT(H266:L266)&lt;&gt;"",$A266=1),"x",AND($C266="A",_xlfn.CONCAT(H266:L266)="",$A266=1),"-",$A$1&lt;&gt;"","")</f>
        <v>#N/A</v>
      </c>
      <c r="BX266" s="113" t="e" cm="1">
        <f t="array" ref="BX266">_xlfn.IFS(AND($C266="A",_xlfn.CONCAT(M266:P266)&lt;&gt;"",$A266=1),"x",AND($C266="A",_xlfn.CONCAT(M266:P266)="",$A266=1),"-",$A$1&lt;&gt;"","")</f>
        <v>#N/A</v>
      </c>
      <c r="BY266" s="113" t="e" cm="1">
        <f t="array" ref="BY266">_xlfn.IFS(AND($C266="A",_xlfn.CONCAT(Q266:R266)&lt;&gt;"",$A266=1),"x",AND($C266="A",_xlfn.CONCAT(Q266:R266)="",$A266=1),"-",$A$1&lt;&gt;"","")</f>
        <v>#N/A</v>
      </c>
      <c r="BZ266" s="121" t="e">
        <f t="shared" si="165"/>
        <v>#N/A</v>
      </c>
      <c r="CA266" s="120" t="e">
        <f t="shared" si="166"/>
        <v>#N/A</v>
      </c>
      <c r="CB266" s="120" t="e">
        <f t="shared" si="167"/>
        <v>#N/A</v>
      </c>
      <c r="CC266" s="120" t="e">
        <f t="shared" si="168"/>
        <v>#N/A</v>
      </c>
      <c r="CD266" s="121" t="str">
        <f t="shared" si="169"/>
        <v/>
      </c>
      <c r="CE266" s="120" t="e">
        <f t="shared" si="170"/>
        <v>#N/A</v>
      </c>
      <c r="CF266" s="120" t="e">
        <f t="shared" si="171"/>
        <v>#N/A</v>
      </c>
      <c r="CG266" s="120" t="e">
        <f t="shared" si="172"/>
        <v>#N/A</v>
      </c>
      <c r="CH266" s="120" t="e">
        <f t="shared" si="173"/>
        <v>#N/A</v>
      </c>
      <c r="CI266" s="120" t="e">
        <f t="shared" si="174"/>
        <v>#N/A</v>
      </c>
    </row>
    <row r="267" spans="1:87" x14ac:dyDescent="0.2">
      <c r="A267" s="311" t="e" cm="1">
        <f t="array" ref="A267">_xlfn.IFS(SUM(F267:R267)&gt;0,1,Z267&gt;0,2,TRUE,3)</f>
        <v>#N/A</v>
      </c>
      <c r="B267" s="311" t="s">
        <v>1935</v>
      </c>
      <c r="C267" s="311" t="str">
        <f>_xlfn.XLOOKUP(B267,RecNamesAll!A:A,RecNamesAll!E:E)</f>
        <v>A</v>
      </c>
      <c r="D267" s="311" t="str">
        <f>_xlfn.XLOOKUP(B267,RecNamesAll!A:A,RecNamesAll!C:C)</f>
        <v>GPR141</v>
      </c>
      <c r="F267" s="312" t="e">
        <f t="shared" si="140"/>
        <v>#N/A</v>
      </c>
      <c r="G267" s="313" t="e">
        <f t="shared" si="141"/>
        <v>#N/A</v>
      </c>
      <c r="H267" s="312" t="e">
        <f t="shared" si="142"/>
        <v>#N/A</v>
      </c>
      <c r="I267" s="313" t="e">
        <f t="shared" si="143"/>
        <v>#N/A</v>
      </c>
      <c r="J267" s="313" t="e">
        <f t="shared" si="144"/>
        <v>#N/A</v>
      </c>
      <c r="K267" s="313" t="e">
        <f t="shared" si="145"/>
        <v>#N/A</v>
      </c>
      <c r="L267" s="313" t="e">
        <f t="shared" si="146"/>
        <v>#N/A</v>
      </c>
      <c r="M267" s="312" t="e">
        <f t="shared" si="147"/>
        <v>#N/A</v>
      </c>
      <c r="N267" s="313" t="e">
        <f t="shared" si="148"/>
        <v>#N/A</v>
      </c>
      <c r="O267" s="313" t="e">
        <f t="shared" si="149"/>
        <v>#N/A</v>
      </c>
      <c r="P267" s="313" t="e">
        <f t="shared" si="150"/>
        <v>#N/A</v>
      </c>
      <c r="Q267" s="312" t="e">
        <f t="shared" si="151"/>
        <v>#N/A</v>
      </c>
      <c r="R267" s="313" t="e">
        <f t="shared" si="152"/>
        <v>#N/A</v>
      </c>
      <c r="S267" s="314" t="str">
        <f t="shared" si="153"/>
        <v/>
      </c>
      <c r="T267" s="315" t="str">
        <f t="shared" si="154"/>
        <v>A</v>
      </c>
      <c r="U267" s="311" t="str">
        <f t="shared" si="155"/>
        <v>GPR141</v>
      </c>
      <c r="V267" s="316" t="e">
        <f>IF(VLOOKUP($B267,GtP!$A:$AA,MATCH("Gs_0-2",GtP!$A$1:$AA$1,0),FALSE)=0,"",VLOOKUP($B267,GtP!$A:$AA,MATCH("Gs_0-2",GtP!$A$1:$AA$1,0),FALSE))</f>
        <v>#N/A</v>
      </c>
      <c r="W267" s="317" t="e">
        <f>IF(VLOOKUP($B267,GtP!$A:$AA,MATCH("Gi/o_0-2",GtP!$A$1:$AA$1,0),FALSE)=0,"",VLOOKUP($B267,GtP!$A:$AA,MATCH("Gi/o_0-2",GtP!$A$1:$AA$1,0),FALSE))</f>
        <v>#N/A</v>
      </c>
      <c r="X267" s="317" t="e">
        <f>IF(VLOOKUP($B267,GtP!$A:$AA,MATCH("Gq/11_0-2",GtP!$A$1:$AA$1,0),FALSE)=0,"",VLOOKUP($B267,GtP!$A:$AA,MATCH("Gq/11_0-2",GtP!$A$1:$AA$1,0),FALSE))</f>
        <v>#N/A</v>
      </c>
      <c r="Y267" s="317" t="e">
        <f>IF(VLOOKUP($B267,GtP!$A:$AA,MATCH("G12/13_0-2",GtP!$A$1:$AA$1,0),FALSE)=0,"",VLOOKUP($B267,GtP!$A:$AA,MATCH("G12/13_0-2",GtP!$A$1:$AA$1,0),FALSE))</f>
        <v>#N/A</v>
      </c>
      <c r="Z267" s="318" t="e">
        <f t="shared" si="156"/>
        <v>#N/A</v>
      </c>
      <c r="AA267" s="317" t="e">
        <f t="shared" si="157"/>
        <v>#N/A</v>
      </c>
      <c r="AB267" s="317" t="e">
        <f t="shared" si="158"/>
        <v>#N/A</v>
      </c>
      <c r="AC267" s="317" t="e">
        <f t="shared" si="159"/>
        <v>#N/A</v>
      </c>
      <c r="AD267" s="317" t="e">
        <f t="shared" si="160"/>
        <v>#N/A</v>
      </c>
      <c r="AE267" s="315" t="str">
        <f t="shared" si="161"/>
        <v/>
      </c>
      <c r="AF267" s="311" t="str">
        <f t="shared" si="162"/>
        <v/>
      </c>
      <c r="AG267" s="311" t="str">
        <f t="shared" si="163"/>
        <v/>
      </c>
      <c r="AH267" s="311" t="str">
        <f t="shared" si="164"/>
        <v/>
      </c>
      <c r="AI267" s="316" t="e">
        <f>_xlfn.CONCAT(IF(AV267="","-","B"),IF(BI267="","-","I"),VLOOKUP($B267,GtP!$A:$BB,MATCH("Gs_0-1",GtP!$A$1:$BB$1,0),FALSE))</f>
        <v>#N/A</v>
      </c>
      <c r="AJ267" s="317" t="e">
        <f>_xlfn.CONCAT(IF(AW267="","-","B"),IF(BJ267="","-","I"),VLOOKUP($B267,GtP!$A:$BB,MATCH("Gs_0-1",GtP!$A$1:$BB$1,0),FALSE))</f>
        <v>#N/A</v>
      </c>
      <c r="AK267" s="317" t="e">
        <f>_xlfn.CONCAT(IF(AX267="","-","B"),IF(BK267="","-","I"),VLOOKUP($B267,GtP!$A:$BB,MATCH("Gi/o_0-1",GtP!$A$1:$BB$1,0),FALSE))</f>
        <v>#N/A</v>
      </c>
      <c r="AL267" s="317" t="e">
        <f>_xlfn.CONCAT(IF(AY267="","-","B"),IF(BL267="","-","I"),VLOOKUP($B267,GtP!$A:$BB,MATCH("Gi/o_0-1",GtP!$A$1:$BB$1,0),FALSE))</f>
        <v>#N/A</v>
      </c>
      <c r="AM267" s="317" t="e">
        <f>_xlfn.CONCAT(IF(AZ267="","-","B"),IF(BM267="","-","I"),VLOOKUP($B267,GtP!$A:$BB,MATCH("Gi/o_0-1",GtP!$A$1:$BB$1,0),FALSE))</f>
        <v>#N/A</v>
      </c>
      <c r="AN267" s="317" t="e">
        <f>_xlfn.CONCAT(IF(BA267="","-","B"),IF(BN267="","-","I"),VLOOKUP($B267,GtP!$A:$BB,MATCH("Gi/o_0-1",GtP!$A$1:$BB$1,0),FALSE))</f>
        <v>#N/A</v>
      </c>
      <c r="AO267" s="317" t="e">
        <f>_xlfn.CONCAT(IF(BB267="","-","B"),IF(BO267="","-","I"),VLOOKUP($B267,GtP!$A:$BB,MATCH("Gi/o_0-1",GtP!$A$1:$BB$1,0),FALSE))</f>
        <v>#N/A</v>
      </c>
      <c r="AP267" s="317" t="e">
        <f>_xlfn.CONCAT(IF(BC267="","-","B"),IF(BP267="","-","I"),VLOOKUP($B267,GtP!$A:$BB,MATCH("Gq/11_0-1",GtP!$A$1:$BB$1,0),FALSE))</f>
        <v>#N/A</v>
      </c>
      <c r="AQ267" s="317" t="e">
        <f>_xlfn.CONCAT(IF(BD267="","-","B"),IF(BQ267="","-","I"),VLOOKUP($B267,GtP!$A:$BB,MATCH("Gq/11_0-1",GtP!$A$1:$BB$1,0),FALSE))</f>
        <v>#N/A</v>
      </c>
      <c r="AR267" s="317" t="e">
        <f>_xlfn.CONCAT(IF(BE267="","-","B"),IF(BR267="","-","I"),VLOOKUP($B267,GtP!$A:$BB,MATCH("Gq/11_0-1",GtP!$A$1:$BB$1,0),FALSE))</f>
        <v>#N/A</v>
      </c>
      <c r="AS267" s="317" t="e">
        <f>_xlfn.CONCAT(IF(BF267="","-","B"),IF(BS267="","-","I"),VLOOKUP($B267,GtP!$A:$BB,MATCH("Gq/11_0-1",GtP!$A$1:$BB$1,0),FALSE))</f>
        <v>#N/A</v>
      </c>
      <c r="AT267" s="317" t="e">
        <f>_xlfn.CONCAT(IF(BG267="","-","B"),IF(BT267="","-","I"),VLOOKUP($B267,GtP!$A:$BB,MATCH("G12/13_0-1",GtP!$A$1:$BB$1,0),FALSE))</f>
        <v>#N/A</v>
      </c>
      <c r="AU267" s="317" t="e">
        <f>_xlfn.CONCAT(IF(BH267="","-","B"),IF(BU267="","-","I"),VLOOKUP($B267,GtP!$A:$BB,MATCH("G12/13_0-1",GtP!$A$1:$BB$1,0),FALSE))</f>
        <v>#N/A</v>
      </c>
      <c r="AV267" s="319" t="str">
        <f>_xlfn.IFNA(VLOOKUP($B267,'B-LogEmaxOverpEC50'!$A:$AL,MATCH(AV$1,'B-LogEmaxOverpEC50'!$A$1:$AL$1,0),FALSE),"")</f>
        <v/>
      </c>
      <c r="AX267" s="321" t="str">
        <f>_xlfn.IFNA(VLOOKUP($B267,'B-LogEmaxOverpEC50'!$A:$AL,MATCH(AX$1,'B-LogEmaxOverpEC50'!$A$1:$AL$1,0),FALSE),"")</f>
        <v/>
      </c>
      <c r="AY267" s="321" t="str">
        <f>_xlfn.IFNA(VLOOKUP($B267,'B-LogEmaxOverpEC50'!$A:$AL,MATCH(AY$1,'B-LogEmaxOverpEC50'!$A$1:$AL$1,0),FALSE),"")</f>
        <v/>
      </c>
      <c r="AZ267" s="321" t="str">
        <f>_xlfn.IFNA(VLOOKUP($B267,'B-LogEmaxOverpEC50'!$A:$AL,MATCH(AZ$1,'B-LogEmaxOverpEC50'!$A$1:$AL$1,0),FALSE),"")</f>
        <v/>
      </c>
      <c r="BA267" s="321" t="str">
        <f>_xlfn.IFNA(VLOOKUP($B267,'B-LogEmaxOverpEC50'!$A:$AL,MATCH(BA$1,'B-LogEmaxOverpEC50'!$A$1:$AL$1,0),FALSE),"")</f>
        <v/>
      </c>
      <c r="BB267" s="321" t="str">
        <f>_xlfn.IFNA(VLOOKUP($B267,'B-LogEmaxOverpEC50'!$A:$AL,MATCH(BB$1,'B-LogEmaxOverpEC50'!$A$1:$AL$1,0),FALSE),"")</f>
        <v/>
      </c>
      <c r="BC267" s="321" t="str">
        <f>_xlfn.IFNA(VLOOKUP($B267,'B-LogEmaxOverpEC50'!$A:$AL,MATCH(BC$1,'B-LogEmaxOverpEC50'!$A$1:$AL$1,0),FALSE),"")</f>
        <v/>
      </c>
      <c r="BD267" s="321" t="str">
        <f>_xlfn.IFNA(VLOOKUP($B267,'B-LogEmaxOverpEC50'!$A:$AL,MATCH(BD$1,'B-LogEmaxOverpEC50'!$A$1:$AL$1,0),FALSE),"")</f>
        <v/>
      </c>
      <c r="BE267" s="321" t="str">
        <f>_xlfn.IFNA(VLOOKUP($B267,'B-LogEmaxOverpEC50'!$A:$AL,MATCH(BE$1,'B-LogEmaxOverpEC50'!$A$1:$AL$1,0),FALSE),"")</f>
        <v/>
      </c>
      <c r="BF267" s="321" t="str">
        <f>_xlfn.IFNA(VLOOKUP($B267,'B-LogEmaxOverpEC50'!$A:$AL,MATCH(BF$1,'B-LogEmaxOverpEC50'!$A$1:$AL$1,0),FALSE),"")</f>
        <v/>
      </c>
      <c r="BG267" s="321" t="str">
        <f>_xlfn.IFNA(VLOOKUP($B267,'B-LogEmaxOverpEC50'!$A:$AL,MATCH(BG$1,'B-LogEmaxOverpEC50'!$A$1:$AL$1,0),FALSE),"")</f>
        <v/>
      </c>
      <c r="BH267" s="321" t="str">
        <f>_xlfn.IFNA(VLOOKUP($B267,'B-LogEmaxOverpEC50'!$A:$AL,MATCH(BH$1,'B-LogEmaxOverpEC50'!$A$1:$AL$1,0),FALSE),"")</f>
        <v/>
      </c>
      <c r="BI267" s="322" t="str">
        <f>_xlfn.IFNA(VLOOKUP($B267,'I-LogEmaxOverpEC50'!$A:$AR,MATCH(BI$1,'I-LogEmaxOverpEC50'!$A$1:$AR$1,0),FALSE),"")</f>
        <v/>
      </c>
      <c r="BJ267" s="320" t="str">
        <f>_xlfn.IFNA(VLOOKUP($B267,'I-LogEmaxOverpEC50'!$A:$AR,MATCH(BJ$1,'I-LogEmaxOverpEC50'!$A$1:$AR$1,0),FALSE),"")</f>
        <v/>
      </c>
      <c r="BK267" s="320" t="str">
        <f>_xlfn.IFNA(VLOOKUP($B267,'I-LogEmaxOverpEC50'!$A:$AR,MATCH(BK$1,'I-LogEmaxOverpEC50'!$A$1:$AR$1,0),FALSE),"")</f>
        <v/>
      </c>
      <c r="BL267" s="320" t="str">
        <f>_xlfn.IFNA(VLOOKUP($B267,'I-LogEmaxOverpEC50'!$A:$AR,MATCH(BL$1,'I-LogEmaxOverpEC50'!$A$1:$AR$1,0),FALSE),"")</f>
        <v/>
      </c>
      <c r="BM267" s="320" t="str">
        <f>_xlfn.IFNA(VLOOKUP($B267,'I-LogEmaxOverpEC50'!$A:$AR,MATCH(BM$1,'I-LogEmaxOverpEC50'!$A$1:$AR$1,0),FALSE),"")</f>
        <v/>
      </c>
      <c r="BN267" s="320" t="str">
        <f>_xlfn.IFNA(VLOOKUP($B267,'I-LogEmaxOverpEC50'!$A:$AR,MATCH(BN$1,'I-LogEmaxOverpEC50'!$A$1:$AR$1,0),FALSE),"")</f>
        <v/>
      </c>
      <c r="BO267" s="320" t="str">
        <f>_xlfn.IFNA(VLOOKUP($B267,'I-LogEmaxOverpEC50'!$A:$AR,MATCH(BO$1,'I-LogEmaxOverpEC50'!$A$1:$AR$1,0),FALSE),"")</f>
        <v/>
      </c>
      <c r="BP267" s="320" t="str">
        <f>_xlfn.IFNA(VLOOKUP($B267,'I-LogEmaxOverpEC50'!$A:$AR,MATCH(BP$1,'I-LogEmaxOverpEC50'!$A$1:$AR$1,0),FALSE),"")</f>
        <v/>
      </c>
      <c r="BQ267" s="320" t="str">
        <f>_xlfn.IFNA(VLOOKUP($B267,'I-LogEmaxOverpEC50'!$A:$AR,MATCH(BQ$1,'I-LogEmaxOverpEC50'!$A$1:$AR$1,0),FALSE),"")</f>
        <v/>
      </c>
      <c r="BR267" s="320" t="str">
        <f>_xlfn.IFNA(VLOOKUP($B267,'I-LogEmaxOverpEC50'!$A:$AR,MATCH(BR$1,'I-LogEmaxOverpEC50'!$A$1:$AR$1,0),FALSE),"")</f>
        <v/>
      </c>
      <c r="BS267" s="320" t="str">
        <f>_xlfn.IFNA(VLOOKUP($B267,'I-LogEmaxOverpEC50'!$A:$AR,MATCH(BS$1,'I-LogEmaxOverpEC50'!$A$1:$AR$1,0),FALSE),"")</f>
        <v/>
      </c>
      <c r="BT267" s="320" t="str">
        <f>_xlfn.IFNA(VLOOKUP($B267,'I-LogEmaxOverpEC50'!$A:$AR,MATCH(BT$1,'I-LogEmaxOverpEC50'!$A$1:$AR$1,0),FALSE),"")</f>
        <v/>
      </c>
      <c r="BU267" s="320" t="str">
        <f>_xlfn.IFNA(VLOOKUP($B267,'I-LogEmaxOverpEC50'!$A:$AR,MATCH(BU$1,'I-LogEmaxOverpEC50'!$A$1:$AR$1,0),FALSE),"")</f>
        <v/>
      </c>
      <c r="BV267" s="114" t="e" cm="1">
        <f t="array" ref="BV267">_xlfn.IFS(AND($C267="A",_xlfn.CONCAT(F267:G267)&lt;&gt;"",$A267=1),"x",AND($C267="A",_xlfn.CONCAT(F267:G267)="",$A267=1),"-",$A$1&lt;&gt;"","")</f>
        <v>#N/A</v>
      </c>
      <c r="BW267" s="113" t="e" cm="1">
        <f t="array" ref="BW267">_xlfn.IFS(AND($C267="A",_xlfn.CONCAT(H267:L267)&lt;&gt;"",$A267=1),"x",AND($C267="A",_xlfn.CONCAT(H267:L267)="",$A267=1),"-",$A$1&lt;&gt;"","")</f>
        <v>#N/A</v>
      </c>
      <c r="BX267" s="113" t="e" cm="1">
        <f t="array" ref="BX267">_xlfn.IFS(AND($C267="A",_xlfn.CONCAT(M267:P267)&lt;&gt;"",$A267=1),"x",AND($C267="A",_xlfn.CONCAT(M267:P267)="",$A267=1),"-",$A$1&lt;&gt;"","")</f>
        <v>#N/A</v>
      </c>
      <c r="BY267" s="113" t="e" cm="1">
        <f t="array" ref="BY267">_xlfn.IFS(AND($C267="A",_xlfn.CONCAT(Q267:R267)&lt;&gt;"",$A267=1),"x",AND($C267="A",_xlfn.CONCAT(Q267:R267)="",$A267=1),"-",$A$1&lt;&gt;"","")</f>
        <v>#N/A</v>
      </c>
      <c r="BZ267" s="121" t="e">
        <f t="shared" si="165"/>
        <v>#N/A</v>
      </c>
      <c r="CA267" s="120" t="e">
        <f t="shared" si="166"/>
        <v>#N/A</v>
      </c>
      <c r="CB267" s="120" t="e">
        <f t="shared" si="167"/>
        <v>#N/A</v>
      </c>
      <c r="CC267" s="120" t="e">
        <f t="shared" si="168"/>
        <v>#N/A</v>
      </c>
      <c r="CD267" s="121" t="str">
        <f t="shared" si="169"/>
        <v/>
      </c>
      <c r="CE267" s="120" t="e">
        <f t="shared" si="170"/>
        <v>#N/A</v>
      </c>
      <c r="CF267" s="120" t="e">
        <f t="shared" si="171"/>
        <v>#N/A</v>
      </c>
      <c r="CG267" s="120" t="e">
        <f t="shared" si="172"/>
        <v>#N/A</v>
      </c>
      <c r="CH267" s="120" t="e">
        <f t="shared" si="173"/>
        <v>#N/A</v>
      </c>
      <c r="CI267" s="120" t="e">
        <f t="shared" si="174"/>
        <v>#N/A</v>
      </c>
    </row>
    <row r="268" spans="1:87" x14ac:dyDescent="0.2">
      <c r="A268" s="311" t="e" cm="1">
        <f t="array" ref="A268">_xlfn.IFS(SUM(F268:R268)&gt;0,1,Z268&gt;0,2,TRUE,3)</f>
        <v>#N/A</v>
      </c>
      <c r="B268" s="311" t="s">
        <v>1931</v>
      </c>
      <c r="C268" s="311" t="str">
        <f>_xlfn.XLOOKUP(B268,RecNamesAll!A:A,RecNamesAll!E:E)</f>
        <v>A</v>
      </c>
      <c r="D268" s="311" t="str">
        <f>_xlfn.XLOOKUP(B268,RecNamesAll!A:A,RecNamesAll!C:C)</f>
        <v>GPR142</v>
      </c>
      <c r="F268" s="312" t="e">
        <f t="shared" si="140"/>
        <v>#N/A</v>
      </c>
      <c r="G268" s="313" t="e">
        <f t="shared" si="141"/>
        <v>#N/A</v>
      </c>
      <c r="H268" s="312" t="e">
        <f t="shared" si="142"/>
        <v>#N/A</v>
      </c>
      <c r="I268" s="313" t="e">
        <f t="shared" si="143"/>
        <v>#N/A</v>
      </c>
      <c r="J268" s="313" t="e">
        <f t="shared" si="144"/>
        <v>#N/A</v>
      </c>
      <c r="K268" s="313" t="e">
        <f t="shared" si="145"/>
        <v>#N/A</v>
      </c>
      <c r="L268" s="313" t="e">
        <f t="shared" si="146"/>
        <v>#N/A</v>
      </c>
      <c r="M268" s="312" t="e">
        <f t="shared" si="147"/>
        <v>#N/A</v>
      </c>
      <c r="N268" s="313" t="e">
        <f t="shared" si="148"/>
        <v>#N/A</v>
      </c>
      <c r="O268" s="313" t="e">
        <f t="shared" si="149"/>
        <v>#N/A</v>
      </c>
      <c r="P268" s="313" t="e">
        <f t="shared" si="150"/>
        <v>#N/A</v>
      </c>
      <c r="Q268" s="312" t="e">
        <f t="shared" si="151"/>
        <v>#N/A</v>
      </c>
      <c r="R268" s="313" t="e">
        <f t="shared" si="152"/>
        <v>#N/A</v>
      </c>
      <c r="S268" s="314" t="str">
        <f t="shared" si="153"/>
        <v/>
      </c>
      <c r="T268" s="315" t="str">
        <f t="shared" si="154"/>
        <v>A</v>
      </c>
      <c r="U268" s="311" t="str">
        <f t="shared" si="155"/>
        <v>GPR142</v>
      </c>
      <c r="V268" s="316" t="e">
        <f>IF(VLOOKUP($B268,GtP!$A:$AA,MATCH("Gs_0-2",GtP!$A$1:$AA$1,0),FALSE)=0,"",VLOOKUP($B268,GtP!$A:$AA,MATCH("Gs_0-2",GtP!$A$1:$AA$1,0),FALSE))</f>
        <v>#N/A</v>
      </c>
      <c r="W268" s="317" t="e">
        <f>IF(VLOOKUP($B268,GtP!$A:$AA,MATCH("Gi/o_0-2",GtP!$A$1:$AA$1,0),FALSE)=0,"",VLOOKUP($B268,GtP!$A:$AA,MATCH("Gi/o_0-2",GtP!$A$1:$AA$1,0),FALSE))</f>
        <v>#N/A</v>
      </c>
      <c r="X268" s="317" t="e">
        <f>IF(VLOOKUP($B268,GtP!$A:$AA,MATCH("Gq/11_0-2",GtP!$A$1:$AA$1,0),FALSE)=0,"",VLOOKUP($B268,GtP!$A:$AA,MATCH("Gq/11_0-2",GtP!$A$1:$AA$1,0),FALSE))</f>
        <v>#N/A</v>
      </c>
      <c r="Y268" s="317" t="e">
        <f>IF(VLOOKUP($B268,GtP!$A:$AA,MATCH("G12/13_0-2",GtP!$A$1:$AA$1,0),FALSE)=0,"",VLOOKUP($B268,GtP!$A:$AA,MATCH("G12/13_0-2",GtP!$A$1:$AA$1,0),FALSE))</f>
        <v>#N/A</v>
      </c>
      <c r="Z268" s="318" t="e">
        <f t="shared" si="156"/>
        <v>#N/A</v>
      </c>
      <c r="AA268" s="317" t="e">
        <f t="shared" si="157"/>
        <v>#N/A</v>
      </c>
      <c r="AB268" s="317" t="e">
        <f t="shared" si="158"/>
        <v>#N/A</v>
      </c>
      <c r="AC268" s="317" t="e">
        <f t="shared" si="159"/>
        <v>#N/A</v>
      </c>
      <c r="AD268" s="317" t="e">
        <f t="shared" si="160"/>
        <v>#N/A</v>
      </c>
      <c r="AE268" s="315" t="str">
        <f t="shared" si="161"/>
        <v/>
      </c>
      <c r="AF268" s="311" t="str">
        <f t="shared" si="162"/>
        <v/>
      </c>
      <c r="AG268" s="311" t="str">
        <f t="shared" si="163"/>
        <v/>
      </c>
      <c r="AH268" s="311" t="str">
        <f t="shared" si="164"/>
        <v/>
      </c>
      <c r="AI268" s="316" t="e">
        <f>_xlfn.CONCAT(IF(AV268="","-","B"),IF(BI268="","-","I"),VLOOKUP($B268,GtP!$A:$BB,MATCH("Gs_0-1",GtP!$A$1:$BB$1,0),FALSE))</f>
        <v>#N/A</v>
      </c>
      <c r="AJ268" s="317" t="e">
        <f>_xlfn.CONCAT(IF(AW268="","-","B"),IF(BJ268="","-","I"),VLOOKUP($B268,GtP!$A:$BB,MATCH("Gs_0-1",GtP!$A$1:$BB$1,0),FALSE))</f>
        <v>#N/A</v>
      </c>
      <c r="AK268" s="317" t="e">
        <f>_xlfn.CONCAT(IF(AX268="","-","B"),IF(BK268="","-","I"),VLOOKUP($B268,GtP!$A:$BB,MATCH("Gi/o_0-1",GtP!$A$1:$BB$1,0),FALSE))</f>
        <v>#N/A</v>
      </c>
      <c r="AL268" s="317" t="e">
        <f>_xlfn.CONCAT(IF(AY268="","-","B"),IF(BL268="","-","I"),VLOOKUP($B268,GtP!$A:$BB,MATCH("Gi/o_0-1",GtP!$A$1:$BB$1,0),FALSE))</f>
        <v>#N/A</v>
      </c>
      <c r="AM268" s="317" t="e">
        <f>_xlfn.CONCAT(IF(AZ268="","-","B"),IF(BM268="","-","I"),VLOOKUP($B268,GtP!$A:$BB,MATCH("Gi/o_0-1",GtP!$A$1:$BB$1,0),FALSE))</f>
        <v>#N/A</v>
      </c>
      <c r="AN268" s="317" t="e">
        <f>_xlfn.CONCAT(IF(BA268="","-","B"),IF(BN268="","-","I"),VLOOKUP($B268,GtP!$A:$BB,MATCH("Gi/o_0-1",GtP!$A$1:$BB$1,0),FALSE))</f>
        <v>#N/A</v>
      </c>
      <c r="AO268" s="317" t="e">
        <f>_xlfn.CONCAT(IF(BB268="","-","B"),IF(BO268="","-","I"),VLOOKUP($B268,GtP!$A:$BB,MATCH("Gi/o_0-1",GtP!$A$1:$BB$1,0),FALSE))</f>
        <v>#N/A</v>
      </c>
      <c r="AP268" s="317" t="e">
        <f>_xlfn.CONCAT(IF(BC268="","-","B"),IF(BP268="","-","I"),VLOOKUP($B268,GtP!$A:$BB,MATCH("Gq/11_0-1",GtP!$A$1:$BB$1,0),FALSE))</f>
        <v>#N/A</v>
      </c>
      <c r="AQ268" s="317" t="e">
        <f>_xlfn.CONCAT(IF(BD268="","-","B"),IF(BQ268="","-","I"),VLOOKUP($B268,GtP!$A:$BB,MATCH("Gq/11_0-1",GtP!$A$1:$BB$1,0),FALSE))</f>
        <v>#N/A</v>
      </c>
      <c r="AR268" s="317" t="e">
        <f>_xlfn.CONCAT(IF(BE268="","-","B"),IF(BR268="","-","I"),VLOOKUP($B268,GtP!$A:$BB,MATCH("Gq/11_0-1",GtP!$A$1:$BB$1,0),FALSE))</f>
        <v>#N/A</v>
      </c>
      <c r="AS268" s="317" t="e">
        <f>_xlfn.CONCAT(IF(BF268="","-","B"),IF(BS268="","-","I"),VLOOKUP($B268,GtP!$A:$BB,MATCH("Gq/11_0-1",GtP!$A$1:$BB$1,0),FALSE))</f>
        <v>#N/A</v>
      </c>
      <c r="AT268" s="317" t="e">
        <f>_xlfn.CONCAT(IF(BG268="","-","B"),IF(BT268="","-","I"),VLOOKUP($B268,GtP!$A:$BB,MATCH("G12/13_0-1",GtP!$A$1:$BB$1,0),FALSE))</f>
        <v>#N/A</v>
      </c>
      <c r="AU268" s="317" t="e">
        <f>_xlfn.CONCAT(IF(BH268="","-","B"),IF(BU268="","-","I"),VLOOKUP($B268,GtP!$A:$BB,MATCH("G12/13_0-1",GtP!$A$1:$BB$1,0),FALSE))</f>
        <v>#N/A</v>
      </c>
      <c r="AV268" s="319" t="str">
        <f>_xlfn.IFNA(VLOOKUP($B268,'B-LogEmaxOverpEC50'!$A:$AL,MATCH(AV$1,'B-LogEmaxOverpEC50'!$A$1:$AL$1,0),FALSE),"")</f>
        <v/>
      </c>
      <c r="AX268" s="321" t="str">
        <f>_xlfn.IFNA(VLOOKUP($B268,'B-LogEmaxOverpEC50'!$A:$AL,MATCH(AX$1,'B-LogEmaxOverpEC50'!$A$1:$AL$1,0),FALSE),"")</f>
        <v/>
      </c>
      <c r="AY268" s="321" t="str">
        <f>_xlfn.IFNA(VLOOKUP($B268,'B-LogEmaxOverpEC50'!$A:$AL,MATCH(AY$1,'B-LogEmaxOverpEC50'!$A$1:$AL$1,0),FALSE),"")</f>
        <v/>
      </c>
      <c r="AZ268" s="321" t="str">
        <f>_xlfn.IFNA(VLOOKUP($B268,'B-LogEmaxOverpEC50'!$A:$AL,MATCH(AZ$1,'B-LogEmaxOverpEC50'!$A$1:$AL$1,0),FALSE),"")</f>
        <v/>
      </c>
      <c r="BA268" s="321" t="str">
        <f>_xlfn.IFNA(VLOOKUP($B268,'B-LogEmaxOverpEC50'!$A:$AL,MATCH(BA$1,'B-LogEmaxOverpEC50'!$A$1:$AL$1,0),FALSE),"")</f>
        <v/>
      </c>
      <c r="BB268" s="321" t="str">
        <f>_xlfn.IFNA(VLOOKUP($B268,'B-LogEmaxOverpEC50'!$A:$AL,MATCH(BB$1,'B-LogEmaxOverpEC50'!$A$1:$AL$1,0),FALSE),"")</f>
        <v/>
      </c>
      <c r="BC268" s="321" t="str">
        <f>_xlfn.IFNA(VLOOKUP($B268,'B-LogEmaxOverpEC50'!$A:$AL,MATCH(BC$1,'B-LogEmaxOverpEC50'!$A$1:$AL$1,0),FALSE),"")</f>
        <v/>
      </c>
      <c r="BD268" s="321" t="str">
        <f>_xlfn.IFNA(VLOOKUP($B268,'B-LogEmaxOverpEC50'!$A:$AL,MATCH(BD$1,'B-LogEmaxOverpEC50'!$A$1:$AL$1,0),FALSE),"")</f>
        <v/>
      </c>
      <c r="BE268" s="321" t="str">
        <f>_xlfn.IFNA(VLOOKUP($B268,'B-LogEmaxOverpEC50'!$A:$AL,MATCH(BE$1,'B-LogEmaxOverpEC50'!$A$1:$AL$1,0),FALSE),"")</f>
        <v/>
      </c>
      <c r="BF268" s="321" t="str">
        <f>_xlfn.IFNA(VLOOKUP($B268,'B-LogEmaxOverpEC50'!$A:$AL,MATCH(BF$1,'B-LogEmaxOverpEC50'!$A$1:$AL$1,0),FALSE),"")</f>
        <v/>
      </c>
      <c r="BG268" s="321" t="str">
        <f>_xlfn.IFNA(VLOOKUP($B268,'B-LogEmaxOverpEC50'!$A:$AL,MATCH(BG$1,'B-LogEmaxOverpEC50'!$A$1:$AL$1,0),FALSE),"")</f>
        <v/>
      </c>
      <c r="BH268" s="321" t="str">
        <f>_xlfn.IFNA(VLOOKUP($B268,'B-LogEmaxOverpEC50'!$A:$AL,MATCH(BH$1,'B-LogEmaxOverpEC50'!$A$1:$AL$1,0),FALSE),"")</f>
        <v/>
      </c>
      <c r="BI268" s="322" t="str">
        <f>_xlfn.IFNA(VLOOKUP($B268,'I-LogEmaxOverpEC50'!$A:$AR,MATCH(BI$1,'I-LogEmaxOverpEC50'!$A$1:$AR$1,0),FALSE),"")</f>
        <v/>
      </c>
      <c r="BJ268" s="320" t="str">
        <f>_xlfn.IFNA(VLOOKUP($B268,'I-LogEmaxOverpEC50'!$A:$AR,MATCH(BJ$1,'I-LogEmaxOverpEC50'!$A$1:$AR$1,0),FALSE),"")</f>
        <v/>
      </c>
      <c r="BK268" s="320" t="str">
        <f>_xlfn.IFNA(VLOOKUP($B268,'I-LogEmaxOverpEC50'!$A:$AR,MATCH(BK$1,'I-LogEmaxOverpEC50'!$A$1:$AR$1,0),FALSE),"")</f>
        <v/>
      </c>
      <c r="BL268" s="320" t="str">
        <f>_xlfn.IFNA(VLOOKUP($B268,'I-LogEmaxOverpEC50'!$A:$AR,MATCH(BL$1,'I-LogEmaxOverpEC50'!$A$1:$AR$1,0),FALSE),"")</f>
        <v/>
      </c>
      <c r="BM268" s="320" t="str">
        <f>_xlfn.IFNA(VLOOKUP($B268,'I-LogEmaxOverpEC50'!$A:$AR,MATCH(BM$1,'I-LogEmaxOverpEC50'!$A$1:$AR$1,0),FALSE),"")</f>
        <v/>
      </c>
      <c r="BN268" s="320" t="str">
        <f>_xlfn.IFNA(VLOOKUP($B268,'I-LogEmaxOverpEC50'!$A:$AR,MATCH(BN$1,'I-LogEmaxOverpEC50'!$A$1:$AR$1,0),FALSE),"")</f>
        <v/>
      </c>
      <c r="BO268" s="320" t="str">
        <f>_xlfn.IFNA(VLOOKUP($B268,'I-LogEmaxOverpEC50'!$A:$AR,MATCH(BO$1,'I-LogEmaxOverpEC50'!$A$1:$AR$1,0),FALSE),"")</f>
        <v/>
      </c>
      <c r="BP268" s="320" t="str">
        <f>_xlfn.IFNA(VLOOKUP($B268,'I-LogEmaxOverpEC50'!$A:$AR,MATCH(BP$1,'I-LogEmaxOverpEC50'!$A$1:$AR$1,0),FALSE),"")</f>
        <v/>
      </c>
      <c r="BQ268" s="320" t="str">
        <f>_xlfn.IFNA(VLOOKUP($B268,'I-LogEmaxOverpEC50'!$A:$AR,MATCH(BQ$1,'I-LogEmaxOverpEC50'!$A$1:$AR$1,0),FALSE),"")</f>
        <v/>
      </c>
      <c r="BR268" s="320" t="str">
        <f>_xlfn.IFNA(VLOOKUP($B268,'I-LogEmaxOverpEC50'!$A:$AR,MATCH(BR$1,'I-LogEmaxOverpEC50'!$A$1:$AR$1,0),FALSE),"")</f>
        <v/>
      </c>
      <c r="BS268" s="320" t="str">
        <f>_xlfn.IFNA(VLOOKUP($B268,'I-LogEmaxOverpEC50'!$A:$AR,MATCH(BS$1,'I-LogEmaxOverpEC50'!$A$1:$AR$1,0),FALSE),"")</f>
        <v/>
      </c>
      <c r="BT268" s="320" t="str">
        <f>_xlfn.IFNA(VLOOKUP($B268,'I-LogEmaxOverpEC50'!$A:$AR,MATCH(BT$1,'I-LogEmaxOverpEC50'!$A$1:$AR$1,0),FALSE),"")</f>
        <v/>
      </c>
      <c r="BU268" s="320" t="str">
        <f>_xlfn.IFNA(VLOOKUP($B268,'I-LogEmaxOverpEC50'!$A:$AR,MATCH(BU$1,'I-LogEmaxOverpEC50'!$A$1:$AR$1,0),FALSE),"")</f>
        <v/>
      </c>
      <c r="BV268" s="114" t="e" cm="1">
        <f t="array" ref="BV268">_xlfn.IFS(AND($C268="A",_xlfn.CONCAT(F268:G268)&lt;&gt;"",$A268=1),"x",AND($C268="A",_xlfn.CONCAT(F268:G268)="",$A268=1),"-",$A$1&lt;&gt;"","")</f>
        <v>#N/A</v>
      </c>
      <c r="BW268" s="113" t="e" cm="1">
        <f t="array" ref="BW268">_xlfn.IFS(AND($C268="A",_xlfn.CONCAT(H268:L268)&lt;&gt;"",$A268=1),"x",AND($C268="A",_xlfn.CONCAT(H268:L268)="",$A268=1),"-",$A$1&lt;&gt;"","")</f>
        <v>#N/A</v>
      </c>
      <c r="BX268" s="113" t="e" cm="1">
        <f t="array" ref="BX268">_xlfn.IFS(AND($C268="A",_xlfn.CONCAT(M268:P268)&lt;&gt;"",$A268=1),"x",AND($C268="A",_xlfn.CONCAT(M268:P268)="",$A268=1),"-",$A$1&lt;&gt;"","")</f>
        <v>#N/A</v>
      </c>
      <c r="BY268" s="113" t="e" cm="1">
        <f t="array" ref="BY268">_xlfn.IFS(AND($C268="A",_xlfn.CONCAT(Q268:R268)&lt;&gt;"",$A268=1),"x",AND($C268="A",_xlfn.CONCAT(Q268:R268)="",$A268=1),"-",$A$1&lt;&gt;"","")</f>
        <v>#N/A</v>
      </c>
      <c r="BZ268" s="121" t="e">
        <f t="shared" si="165"/>
        <v>#N/A</v>
      </c>
      <c r="CA268" s="120" t="e">
        <f t="shared" si="166"/>
        <v>#N/A</v>
      </c>
      <c r="CB268" s="120" t="e">
        <f t="shared" si="167"/>
        <v>#N/A</v>
      </c>
      <c r="CC268" s="120" t="e">
        <f t="shared" si="168"/>
        <v>#N/A</v>
      </c>
      <c r="CD268" s="121" t="str">
        <f t="shared" si="169"/>
        <v/>
      </c>
      <c r="CE268" s="120" t="e">
        <f t="shared" si="170"/>
        <v>#N/A</v>
      </c>
      <c r="CF268" s="120" t="e">
        <f t="shared" si="171"/>
        <v>#N/A</v>
      </c>
      <c r="CG268" s="120" t="e">
        <f t="shared" si="172"/>
        <v>#N/A</v>
      </c>
      <c r="CH268" s="120" t="e">
        <f t="shared" si="173"/>
        <v>#N/A</v>
      </c>
      <c r="CI268" s="120" t="e">
        <f t="shared" si="174"/>
        <v>#N/A</v>
      </c>
    </row>
    <row r="269" spans="1:87" x14ac:dyDescent="0.2">
      <c r="A269" s="311" t="e" cm="1">
        <f t="array" ref="A269">_xlfn.IFS(SUM(F269:R269)&gt;0,1,Z269&gt;0,2,TRUE,3)</f>
        <v>#N/A</v>
      </c>
      <c r="B269" s="311" t="s">
        <v>1927</v>
      </c>
      <c r="C269" s="311" t="str">
        <f>_xlfn.XLOOKUP(B269,RecNamesAll!A:A,RecNamesAll!E:E)</f>
        <v>A</v>
      </c>
      <c r="D269" s="311" t="str">
        <f>_xlfn.XLOOKUP(B269,RecNamesAll!A:A,RecNamesAll!C:C)</f>
        <v>GPR146</v>
      </c>
      <c r="F269" s="312" t="e">
        <f t="shared" si="140"/>
        <v>#N/A</v>
      </c>
      <c r="G269" s="313" t="e">
        <f t="shared" si="141"/>
        <v>#N/A</v>
      </c>
      <c r="H269" s="312" t="e">
        <f t="shared" si="142"/>
        <v>#N/A</v>
      </c>
      <c r="I269" s="313" t="e">
        <f t="shared" si="143"/>
        <v>#N/A</v>
      </c>
      <c r="J269" s="313" t="e">
        <f t="shared" si="144"/>
        <v>#N/A</v>
      </c>
      <c r="K269" s="313" t="e">
        <f t="shared" si="145"/>
        <v>#N/A</v>
      </c>
      <c r="L269" s="313" t="e">
        <f t="shared" si="146"/>
        <v>#N/A</v>
      </c>
      <c r="M269" s="312" t="e">
        <f t="shared" si="147"/>
        <v>#N/A</v>
      </c>
      <c r="N269" s="313" t="e">
        <f t="shared" si="148"/>
        <v>#N/A</v>
      </c>
      <c r="O269" s="313" t="e">
        <f t="shared" si="149"/>
        <v>#N/A</v>
      </c>
      <c r="P269" s="313" t="e">
        <f t="shared" si="150"/>
        <v>#N/A</v>
      </c>
      <c r="Q269" s="312" t="e">
        <f t="shared" si="151"/>
        <v>#N/A</v>
      </c>
      <c r="R269" s="313" t="e">
        <f t="shared" si="152"/>
        <v>#N/A</v>
      </c>
      <c r="S269" s="314" t="str">
        <f t="shared" si="153"/>
        <v/>
      </c>
      <c r="T269" s="315" t="str">
        <f t="shared" si="154"/>
        <v>A</v>
      </c>
      <c r="U269" s="311" t="str">
        <f t="shared" si="155"/>
        <v>GPR146</v>
      </c>
      <c r="V269" s="316" t="e">
        <f>IF(VLOOKUP($B269,GtP!$A:$AA,MATCH("Gs_0-2",GtP!$A$1:$AA$1,0),FALSE)=0,"",VLOOKUP($B269,GtP!$A:$AA,MATCH("Gs_0-2",GtP!$A$1:$AA$1,0),FALSE))</f>
        <v>#N/A</v>
      </c>
      <c r="W269" s="317" t="e">
        <f>IF(VLOOKUP($B269,GtP!$A:$AA,MATCH("Gi/o_0-2",GtP!$A$1:$AA$1,0),FALSE)=0,"",VLOOKUP($B269,GtP!$A:$AA,MATCH("Gi/o_0-2",GtP!$A$1:$AA$1,0),FALSE))</f>
        <v>#N/A</v>
      </c>
      <c r="X269" s="317" t="e">
        <f>IF(VLOOKUP($B269,GtP!$A:$AA,MATCH("Gq/11_0-2",GtP!$A$1:$AA$1,0),FALSE)=0,"",VLOOKUP($B269,GtP!$A:$AA,MATCH("Gq/11_0-2",GtP!$A$1:$AA$1,0),FALSE))</f>
        <v>#N/A</v>
      </c>
      <c r="Y269" s="317" t="e">
        <f>IF(VLOOKUP($B269,GtP!$A:$AA,MATCH("G12/13_0-2",GtP!$A$1:$AA$1,0),FALSE)=0,"",VLOOKUP($B269,GtP!$A:$AA,MATCH("G12/13_0-2",GtP!$A$1:$AA$1,0),FALSE))</f>
        <v>#N/A</v>
      </c>
      <c r="Z269" s="318" t="e">
        <f t="shared" si="156"/>
        <v>#N/A</v>
      </c>
      <c r="AA269" s="317" t="e">
        <f t="shared" si="157"/>
        <v>#N/A</v>
      </c>
      <c r="AB269" s="317" t="e">
        <f t="shared" si="158"/>
        <v>#N/A</v>
      </c>
      <c r="AC269" s="317" t="e">
        <f t="shared" si="159"/>
        <v>#N/A</v>
      </c>
      <c r="AD269" s="317" t="e">
        <f t="shared" si="160"/>
        <v>#N/A</v>
      </c>
      <c r="AE269" s="315" t="str">
        <f t="shared" si="161"/>
        <v/>
      </c>
      <c r="AF269" s="311" t="str">
        <f t="shared" si="162"/>
        <v/>
      </c>
      <c r="AG269" s="311" t="str">
        <f t="shared" si="163"/>
        <v/>
      </c>
      <c r="AH269" s="311" t="str">
        <f t="shared" si="164"/>
        <v/>
      </c>
      <c r="AI269" s="316" t="e">
        <f>_xlfn.CONCAT(IF(AV269="","-","B"),IF(BI269="","-","I"),VLOOKUP($B269,GtP!$A:$BB,MATCH("Gs_0-1",GtP!$A$1:$BB$1,0),FALSE))</f>
        <v>#N/A</v>
      </c>
      <c r="AJ269" s="317" t="e">
        <f>_xlfn.CONCAT(IF(AW269="","-","B"),IF(BJ269="","-","I"),VLOOKUP($B269,GtP!$A:$BB,MATCH("Gs_0-1",GtP!$A$1:$BB$1,0),FALSE))</f>
        <v>#N/A</v>
      </c>
      <c r="AK269" s="317" t="e">
        <f>_xlfn.CONCAT(IF(AX269="","-","B"),IF(BK269="","-","I"),VLOOKUP($B269,GtP!$A:$BB,MATCH("Gi/o_0-1",GtP!$A$1:$BB$1,0),FALSE))</f>
        <v>#N/A</v>
      </c>
      <c r="AL269" s="317" t="e">
        <f>_xlfn.CONCAT(IF(AY269="","-","B"),IF(BL269="","-","I"),VLOOKUP($B269,GtP!$A:$BB,MATCH("Gi/o_0-1",GtP!$A$1:$BB$1,0),FALSE))</f>
        <v>#N/A</v>
      </c>
      <c r="AM269" s="317" t="e">
        <f>_xlfn.CONCAT(IF(AZ269="","-","B"),IF(BM269="","-","I"),VLOOKUP($B269,GtP!$A:$BB,MATCH("Gi/o_0-1",GtP!$A$1:$BB$1,0),FALSE))</f>
        <v>#N/A</v>
      </c>
      <c r="AN269" s="317" t="e">
        <f>_xlfn.CONCAT(IF(BA269="","-","B"),IF(BN269="","-","I"),VLOOKUP($B269,GtP!$A:$BB,MATCH("Gi/o_0-1",GtP!$A$1:$BB$1,0),FALSE))</f>
        <v>#N/A</v>
      </c>
      <c r="AO269" s="317" t="e">
        <f>_xlfn.CONCAT(IF(BB269="","-","B"),IF(BO269="","-","I"),VLOOKUP($B269,GtP!$A:$BB,MATCH("Gi/o_0-1",GtP!$A$1:$BB$1,0),FALSE))</f>
        <v>#N/A</v>
      </c>
      <c r="AP269" s="317" t="e">
        <f>_xlfn.CONCAT(IF(BC269="","-","B"),IF(BP269="","-","I"),VLOOKUP($B269,GtP!$A:$BB,MATCH("Gq/11_0-1",GtP!$A$1:$BB$1,0),FALSE))</f>
        <v>#N/A</v>
      </c>
      <c r="AQ269" s="317" t="e">
        <f>_xlfn.CONCAT(IF(BD269="","-","B"),IF(BQ269="","-","I"),VLOOKUP($B269,GtP!$A:$BB,MATCH("Gq/11_0-1",GtP!$A$1:$BB$1,0),FALSE))</f>
        <v>#N/A</v>
      </c>
      <c r="AR269" s="317" t="e">
        <f>_xlfn.CONCAT(IF(BE269="","-","B"),IF(BR269="","-","I"),VLOOKUP($B269,GtP!$A:$BB,MATCH("Gq/11_0-1",GtP!$A$1:$BB$1,0),FALSE))</f>
        <v>#N/A</v>
      </c>
      <c r="AS269" s="317" t="e">
        <f>_xlfn.CONCAT(IF(BF269="","-","B"),IF(BS269="","-","I"),VLOOKUP($B269,GtP!$A:$BB,MATCH("Gq/11_0-1",GtP!$A$1:$BB$1,0),FALSE))</f>
        <v>#N/A</v>
      </c>
      <c r="AT269" s="317" t="e">
        <f>_xlfn.CONCAT(IF(BG269="","-","B"),IF(BT269="","-","I"),VLOOKUP($B269,GtP!$A:$BB,MATCH("G12/13_0-1",GtP!$A$1:$BB$1,0),FALSE))</f>
        <v>#N/A</v>
      </c>
      <c r="AU269" s="317" t="e">
        <f>_xlfn.CONCAT(IF(BH269="","-","B"),IF(BU269="","-","I"),VLOOKUP($B269,GtP!$A:$BB,MATCH("G12/13_0-1",GtP!$A$1:$BB$1,0),FALSE))</f>
        <v>#N/A</v>
      </c>
      <c r="AV269" s="319" t="str">
        <f>_xlfn.IFNA(VLOOKUP($B269,'B-LogEmaxOverpEC50'!$A:$AL,MATCH(AV$1,'B-LogEmaxOverpEC50'!$A$1:$AL$1,0),FALSE),"")</f>
        <v/>
      </c>
      <c r="AX269" s="321" t="str">
        <f>_xlfn.IFNA(VLOOKUP($B269,'B-LogEmaxOverpEC50'!$A:$AL,MATCH(AX$1,'B-LogEmaxOverpEC50'!$A$1:$AL$1,0),FALSE),"")</f>
        <v/>
      </c>
      <c r="AY269" s="321" t="str">
        <f>_xlfn.IFNA(VLOOKUP($B269,'B-LogEmaxOverpEC50'!$A:$AL,MATCH(AY$1,'B-LogEmaxOverpEC50'!$A$1:$AL$1,0),FALSE),"")</f>
        <v/>
      </c>
      <c r="AZ269" s="321" t="str">
        <f>_xlfn.IFNA(VLOOKUP($B269,'B-LogEmaxOverpEC50'!$A:$AL,MATCH(AZ$1,'B-LogEmaxOverpEC50'!$A$1:$AL$1,0),FALSE),"")</f>
        <v/>
      </c>
      <c r="BA269" s="321" t="str">
        <f>_xlfn.IFNA(VLOOKUP($B269,'B-LogEmaxOverpEC50'!$A:$AL,MATCH(BA$1,'B-LogEmaxOverpEC50'!$A$1:$AL$1,0),FALSE),"")</f>
        <v/>
      </c>
      <c r="BB269" s="321" t="str">
        <f>_xlfn.IFNA(VLOOKUP($B269,'B-LogEmaxOverpEC50'!$A:$AL,MATCH(BB$1,'B-LogEmaxOverpEC50'!$A$1:$AL$1,0),FALSE),"")</f>
        <v/>
      </c>
      <c r="BC269" s="321" t="str">
        <f>_xlfn.IFNA(VLOOKUP($B269,'B-LogEmaxOverpEC50'!$A:$AL,MATCH(BC$1,'B-LogEmaxOverpEC50'!$A$1:$AL$1,0),FALSE),"")</f>
        <v/>
      </c>
      <c r="BD269" s="321" t="str">
        <f>_xlfn.IFNA(VLOOKUP($B269,'B-LogEmaxOverpEC50'!$A:$AL,MATCH(BD$1,'B-LogEmaxOverpEC50'!$A$1:$AL$1,0),FALSE),"")</f>
        <v/>
      </c>
      <c r="BE269" s="321" t="str">
        <f>_xlfn.IFNA(VLOOKUP($B269,'B-LogEmaxOverpEC50'!$A:$AL,MATCH(BE$1,'B-LogEmaxOverpEC50'!$A$1:$AL$1,0),FALSE),"")</f>
        <v/>
      </c>
      <c r="BF269" s="321" t="str">
        <f>_xlfn.IFNA(VLOOKUP($B269,'B-LogEmaxOverpEC50'!$A:$AL,MATCH(BF$1,'B-LogEmaxOverpEC50'!$A$1:$AL$1,0),FALSE),"")</f>
        <v/>
      </c>
      <c r="BG269" s="321" t="str">
        <f>_xlfn.IFNA(VLOOKUP($B269,'B-LogEmaxOverpEC50'!$A:$AL,MATCH(BG$1,'B-LogEmaxOverpEC50'!$A$1:$AL$1,0),FALSE),"")</f>
        <v/>
      </c>
      <c r="BH269" s="321" t="str">
        <f>_xlfn.IFNA(VLOOKUP($B269,'B-LogEmaxOverpEC50'!$A:$AL,MATCH(BH$1,'B-LogEmaxOverpEC50'!$A$1:$AL$1,0),FALSE),"")</f>
        <v/>
      </c>
      <c r="BI269" s="322" t="str">
        <f>_xlfn.IFNA(VLOOKUP($B269,'I-LogEmaxOverpEC50'!$A:$AR,MATCH(BI$1,'I-LogEmaxOverpEC50'!$A$1:$AR$1,0),FALSE),"")</f>
        <v/>
      </c>
      <c r="BJ269" s="320" t="str">
        <f>_xlfn.IFNA(VLOOKUP($B269,'I-LogEmaxOverpEC50'!$A:$AR,MATCH(BJ$1,'I-LogEmaxOverpEC50'!$A$1:$AR$1,0),FALSE),"")</f>
        <v/>
      </c>
      <c r="BK269" s="320" t="str">
        <f>_xlfn.IFNA(VLOOKUP($B269,'I-LogEmaxOverpEC50'!$A:$AR,MATCH(BK$1,'I-LogEmaxOverpEC50'!$A$1:$AR$1,0),FALSE),"")</f>
        <v/>
      </c>
      <c r="BL269" s="320" t="str">
        <f>_xlfn.IFNA(VLOOKUP($B269,'I-LogEmaxOverpEC50'!$A:$AR,MATCH(BL$1,'I-LogEmaxOverpEC50'!$A$1:$AR$1,0),FALSE),"")</f>
        <v/>
      </c>
      <c r="BM269" s="320" t="str">
        <f>_xlfn.IFNA(VLOOKUP($B269,'I-LogEmaxOverpEC50'!$A:$AR,MATCH(BM$1,'I-LogEmaxOverpEC50'!$A$1:$AR$1,0),FALSE),"")</f>
        <v/>
      </c>
      <c r="BN269" s="320" t="str">
        <f>_xlfn.IFNA(VLOOKUP($B269,'I-LogEmaxOverpEC50'!$A:$AR,MATCH(BN$1,'I-LogEmaxOverpEC50'!$A$1:$AR$1,0),FALSE),"")</f>
        <v/>
      </c>
      <c r="BO269" s="320" t="str">
        <f>_xlfn.IFNA(VLOOKUP($B269,'I-LogEmaxOverpEC50'!$A:$AR,MATCH(BO$1,'I-LogEmaxOverpEC50'!$A$1:$AR$1,0),FALSE),"")</f>
        <v/>
      </c>
      <c r="BP269" s="320" t="str">
        <f>_xlfn.IFNA(VLOOKUP($B269,'I-LogEmaxOverpEC50'!$A:$AR,MATCH(BP$1,'I-LogEmaxOverpEC50'!$A$1:$AR$1,0),FALSE),"")</f>
        <v/>
      </c>
      <c r="BQ269" s="320" t="str">
        <f>_xlfn.IFNA(VLOOKUP($B269,'I-LogEmaxOverpEC50'!$A:$AR,MATCH(BQ$1,'I-LogEmaxOverpEC50'!$A$1:$AR$1,0),FALSE),"")</f>
        <v/>
      </c>
      <c r="BR269" s="320" t="str">
        <f>_xlfn.IFNA(VLOOKUP($B269,'I-LogEmaxOverpEC50'!$A:$AR,MATCH(BR$1,'I-LogEmaxOverpEC50'!$A$1:$AR$1,0),FALSE),"")</f>
        <v/>
      </c>
      <c r="BS269" s="320" t="str">
        <f>_xlfn.IFNA(VLOOKUP($B269,'I-LogEmaxOverpEC50'!$A:$AR,MATCH(BS$1,'I-LogEmaxOverpEC50'!$A$1:$AR$1,0),FALSE),"")</f>
        <v/>
      </c>
      <c r="BT269" s="320" t="str">
        <f>_xlfn.IFNA(VLOOKUP($B269,'I-LogEmaxOverpEC50'!$A:$AR,MATCH(BT$1,'I-LogEmaxOverpEC50'!$A$1:$AR$1,0),FALSE),"")</f>
        <v/>
      </c>
      <c r="BU269" s="320" t="str">
        <f>_xlfn.IFNA(VLOOKUP($B269,'I-LogEmaxOverpEC50'!$A:$AR,MATCH(BU$1,'I-LogEmaxOverpEC50'!$A$1:$AR$1,0),FALSE),"")</f>
        <v/>
      </c>
      <c r="BV269" s="114" t="e" cm="1">
        <f t="array" ref="BV269">_xlfn.IFS(AND($C269="A",_xlfn.CONCAT(F269:G269)&lt;&gt;"",$A269=1),"x",AND($C269="A",_xlfn.CONCAT(F269:G269)="",$A269=1),"-",$A$1&lt;&gt;"","")</f>
        <v>#N/A</v>
      </c>
      <c r="BW269" s="113" t="e" cm="1">
        <f t="array" ref="BW269">_xlfn.IFS(AND($C269="A",_xlfn.CONCAT(H269:L269)&lt;&gt;"",$A269=1),"x",AND($C269="A",_xlfn.CONCAT(H269:L269)="",$A269=1),"-",$A$1&lt;&gt;"","")</f>
        <v>#N/A</v>
      </c>
      <c r="BX269" s="113" t="e" cm="1">
        <f t="array" ref="BX269">_xlfn.IFS(AND($C269="A",_xlfn.CONCAT(M269:P269)&lt;&gt;"",$A269=1),"x",AND($C269="A",_xlfn.CONCAT(M269:P269)="",$A269=1),"-",$A$1&lt;&gt;"","")</f>
        <v>#N/A</v>
      </c>
      <c r="BY269" s="113" t="e" cm="1">
        <f t="array" ref="BY269">_xlfn.IFS(AND($C269="A",_xlfn.CONCAT(Q269:R269)&lt;&gt;"",$A269=1),"x",AND($C269="A",_xlfn.CONCAT(Q269:R269)="",$A269=1),"-",$A$1&lt;&gt;"","")</f>
        <v>#N/A</v>
      </c>
      <c r="BZ269" s="121" t="e">
        <f t="shared" si="165"/>
        <v>#N/A</v>
      </c>
      <c r="CA269" s="120" t="e">
        <f t="shared" si="166"/>
        <v>#N/A</v>
      </c>
      <c r="CB269" s="120" t="e">
        <f t="shared" si="167"/>
        <v>#N/A</v>
      </c>
      <c r="CC269" s="120" t="e">
        <f t="shared" si="168"/>
        <v>#N/A</v>
      </c>
      <c r="CD269" s="121" t="str">
        <f t="shared" si="169"/>
        <v/>
      </c>
      <c r="CE269" s="120" t="e">
        <f t="shared" si="170"/>
        <v>#N/A</v>
      </c>
      <c r="CF269" s="120" t="e">
        <f t="shared" si="171"/>
        <v>#N/A</v>
      </c>
      <c r="CG269" s="120" t="e">
        <f t="shared" si="172"/>
        <v>#N/A</v>
      </c>
      <c r="CH269" s="120" t="e">
        <f t="shared" si="173"/>
        <v>#N/A</v>
      </c>
      <c r="CI269" s="120" t="e">
        <f t="shared" si="174"/>
        <v>#N/A</v>
      </c>
    </row>
    <row r="270" spans="1:87" x14ac:dyDescent="0.2">
      <c r="A270" s="311" t="e" cm="1">
        <f t="array" ref="A270">_xlfn.IFS(SUM(F270:R270)&gt;0,1,Z270&gt;0,2,TRUE,3)</f>
        <v>#N/A</v>
      </c>
      <c r="B270" s="311" t="s">
        <v>1923</v>
      </c>
      <c r="C270" s="311" t="str">
        <f>_xlfn.XLOOKUP(B270,RecNamesAll!A:A,RecNamesAll!E:E)</f>
        <v>A</v>
      </c>
      <c r="D270" s="311" t="str">
        <f>_xlfn.XLOOKUP(B270,RecNamesAll!A:A,RecNamesAll!C:C)</f>
        <v>GPR148</v>
      </c>
      <c r="F270" s="312" t="e">
        <f t="shared" si="140"/>
        <v>#N/A</v>
      </c>
      <c r="G270" s="313" t="e">
        <f t="shared" si="141"/>
        <v>#N/A</v>
      </c>
      <c r="H270" s="312" t="e">
        <f t="shared" si="142"/>
        <v>#N/A</v>
      </c>
      <c r="I270" s="313" t="e">
        <f t="shared" si="143"/>
        <v>#N/A</v>
      </c>
      <c r="J270" s="313" t="e">
        <f t="shared" si="144"/>
        <v>#N/A</v>
      </c>
      <c r="K270" s="313" t="e">
        <f t="shared" si="145"/>
        <v>#N/A</v>
      </c>
      <c r="L270" s="313" t="e">
        <f t="shared" si="146"/>
        <v>#N/A</v>
      </c>
      <c r="M270" s="312" t="e">
        <f t="shared" si="147"/>
        <v>#N/A</v>
      </c>
      <c r="N270" s="313" t="e">
        <f t="shared" si="148"/>
        <v>#N/A</v>
      </c>
      <c r="O270" s="313" t="e">
        <f t="shared" si="149"/>
        <v>#N/A</v>
      </c>
      <c r="P270" s="313" t="e">
        <f t="shared" si="150"/>
        <v>#N/A</v>
      </c>
      <c r="Q270" s="312" t="e">
        <f t="shared" si="151"/>
        <v>#N/A</v>
      </c>
      <c r="R270" s="313" t="e">
        <f t="shared" si="152"/>
        <v>#N/A</v>
      </c>
      <c r="S270" s="314" t="str">
        <f t="shared" si="153"/>
        <v/>
      </c>
      <c r="T270" s="315" t="str">
        <f t="shared" si="154"/>
        <v>A</v>
      </c>
      <c r="U270" s="311" t="str">
        <f t="shared" si="155"/>
        <v>GPR148</v>
      </c>
      <c r="V270" s="316" t="e">
        <f>IF(VLOOKUP($B270,GtP!$A:$AA,MATCH("Gs_0-2",GtP!$A$1:$AA$1,0),FALSE)=0,"",VLOOKUP($B270,GtP!$A:$AA,MATCH("Gs_0-2",GtP!$A$1:$AA$1,0),FALSE))</f>
        <v>#N/A</v>
      </c>
      <c r="W270" s="317" t="e">
        <f>IF(VLOOKUP($B270,GtP!$A:$AA,MATCH("Gi/o_0-2",GtP!$A$1:$AA$1,0),FALSE)=0,"",VLOOKUP($B270,GtP!$A:$AA,MATCH("Gi/o_0-2",GtP!$A$1:$AA$1,0),FALSE))</f>
        <v>#N/A</v>
      </c>
      <c r="X270" s="317" t="e">
        <f>IF(VLOOKUP($B270,GtP!$A:$AA,MATCH("Gq/11_0-2",GtP!$A$1:$AA$1,0),FALSE)=0,"",VLOOKUP($B270,GtP!$A:$AA,MATCH("Gq/11_0-2",GtP!$A$1:$AA$1,0),FALSE))</f>
        <v>#N/A</v>
      </c>
      <c r="Y270" s="317" t="e">
        <f>IF(VLOOKUP($B270,GtP!$A:$AA,MATCH("G12/13_0-2",GtP!$A$1:$AA$1,0),FALSE)=0,"",VLOOKUP($B270,GtP!$A:$AA,MATCH("G12/13_0-2",GtP!$A$1:$AA$1,0),FALSE))</f>
        <v>#N/A</v>
      </c>
      <c r="Z270" s="318" t="e">
        <f t="shared" si="156"/>
        <v>#N/A</v>
      </c>
      <c r="AA270" s="317" t="e">
        <f t="shared" si="157"/>
        <v>#N/A</v>
      </c>
      <c r="AB270" s="317" t="e">
        <f t="shared" si="158"/>
        <v>#N/A</v>
      </c>
      <c r="AC270" s="317" t="e">
        <f t="shared" si="159"/>
        <v>#N/A</v>
      </c>
      <c r="AD270" s="317" t="e">
        <f t="shared" si="160"/>
        <v>#N/A</v>
      </c>
      <c r="AE270" s="315" t="str">
        <f t="shared" si="161"/>
        <v/>
      </c>
      <c r="AF270" s="311" t="str">
        <f t="shared" si="162"/>
        <v/>
      </c>
      <c r="AG270" s="311" t="str">
        <f t="shared" si="163"/>
        <v/>
      </c>
      <c r="AH270" s="311" t="str">
        <f t="shared" si="164"/>
        <v/>
      </c>
      <c r="AI270" s="316" t="e">
        <f>_xlfn.CONCAT(IF(AV270="","-","B"),IF(BI270="","-","I"),VLOOKUP($B270,GtP!$A:$BB,MATCH("Gs_0-1",GtP!$A$1:$BB$1,0),FALSE))</f>
        <v>#N/A</v>
      </c>
      <c r="AJ270" s="317" t="e">
        <f>_xlfn.CONCAT(IF(AW270="","-","B"),IF(BJ270="","-","I"),VLOOKUP($B270,GtP!$A:$BB,MATCH("Gs_0-1",GtP!$A$1:$BB$1,0),FALSE))</f>
        <v>#N/A</v>
      </c>
      <c r="AK270" s="317" t="e">
        <f>_xlfn.CONCAT(IF(AX270="","-","B"),IF(BK270="","-","I"),VLOOKUP($B270,GtP!$A:$BB,MATCH("Gi/o_0-1",GtP!$A$1:$BB$1,0),FALSE))</f>
        <v>#N/A</v>
      </c>
      <c r="AL270" s="317" t="e">
        <f>_xlfn.CONCAT(IF(AY270="","-","B"),IF(BL270="","-","I"),VLOOKUP($B270,GtP!$A:$BB,MATCH("Gi/o_0-1",GtP!$A$1:$BB$1,0),FALSE))</f>
        <v>#N/A</v>
      </c>
      <c r="AM270" s="317" t="e">
        <f>_xlfn.CONCAT(IF(AZ270="","-","B"),IF(BM270="","-","I"),VLOOKUP($B270,GtP!$A:$BB,MATCH("Gi/o_0-1",GtP!$A$1:$BB$1,0),FALSE))</f>
        <v>#N/A</v>
      </c>
      <c r="AN270" s="317" t="e">
        <f>_xlfn.CONCAT(IF(BA270="","-","B"),IF(BN270="","-","I"),VLOOKUP($B270,GtP!$A:$BB,MATCH("Gi/o_0-1",GtP!$A$1:$BB$1,0),FALSE))</f>
        <v>#N/A</v>
      </c>
      <c r="AO270" s="317" t="e">
        <f>_xlfn.CONCAT(IF(BB270="","-","B"),IF(BO270="","-","I"),VLOOKUP($B270,GtP!$A:$BB,MATCH("Gi/o_0-1",GtP!$A$1:$BB$1,0),FALSE))</f>
        <v>#N/A</v>
      </c>
      <c r="AP270" s="317" t="e">
        <f>_xlfn.CONCAT(IF(BC270="","-","B"),IF(BP270="","-","I"),VLOOKUP($B270,GtP!$A:$BB,MATCH("Gq/11_0-1",GtP!$A$1:$BB$1,0),FALSE))</f>
        <v>#N/A</v>
      </c>
      <c r="AQ270" s="317" t="e">
        <f>_xlfn.CONCAT(IF(BD270="","-","B"),IF(BQ270="","-","I"),VLOOKUP($B270,GtP!$A:$BB,MATCH("Gq/11_0-1",GtP!$A$1:$BB$1,0),FALSE))</f>
        <v>#N/A</v>
      </c>
      <c r="AR270" s="317" t="e">
        <f>_xlfn.CONCAT(IF(BE270="","-","B"),IF(BR270="","-","I"),VLOOKUP($B270,GtP!$A:$BB,MATCH("Gq/11_0-1",GtP!$A$1:$BB$1,0),FALSE))</f>
        <v>#N/A</v>
      </c>
      <c r="AS270" s="317" t="e">
        <f>_xlfn.CONCAT(IF(BF270="","-","B"),IF(BS270="","-","I"),VLOOKUP($B270,GtP!$A:$BB,MATCH("Gq/11_0-1",GtP!$A$1:$BB$1,0),FALSE))</f>
        <v>#N/A</v>
      </c>
      <c r="AT270" s="317" t="e">
        <f>_xlfn.CONCAT(IF(BG270="","-","B"),IF(BT270="","-","I"),VLOOKUP($B270,GtP!$A:$BB,MATCH("G12/13_0-1",GtP!$A$1:$BB$1,0),FALSE))</f>
        <v>#N/A</v>
      </c>
      <c r="AU270" s="317" t="e">
        <f>_xlfn.CONCAT(IF(BH270="","-","B"),IF(BU270="","-","I"),VLOOKUP($B270,GtP!$A:$BB,MATCH("G12/13_0-1",GtP!$A$1:$BB$1,0),FALSE))</f>
        <v>#N/A</v>
      </c>
      <c r="AV270" s="319" t="str">
        <f>_xlfn.IFNA(VLOOKUP($B270,'B-LogEmaxOverpEC50'!$A:$AL,MATCH(AV$1,'B-LogEmaxOverpEC50'!$A$1:$AL$1,0),FALSE),"")</f>
        <v/>
      </c>
      <c r="AX270" s="321" t="str">
        <f>_xlfn.IFNA(VLOOKUP($B270,'B-LogEmaxOverpEC50'!$A:$AL,MATCH(AX$1,'B-LogEmaxOverpEC50'!$A$1:$AL$1,0),FALSE),"")</f>
        <v/>
      </c>
      <c r="AY270" s="321" t="str">
        <f>_xlfn.IFNA(VLOOKUP($B270,'B-LogEmaxOverpEC50'!$A:$AL,MATCH(AY$1,'B-LogEmaxOverpEC50'!$A$1:$AL$1,0),FALSE),"")</f>
        <v/>
      </c>
      <c r="AZ270" s="321" t="str">
        <f>_xlfn.IFNA(VLOOKUP($B270,'B-LogEmaxOverpEC50'!$A:$AL,MATCH(AZ$1,'B-LogEmaxOverpEC50'!$A$1:$AL$1,0),FALSE),"")</f>
        <v/>
      </c>
      <c r="BA270" s="321" t="str">
        <f>_xlfn.IFNA(VLOOKUP($B270,'B-LogEmaxOverpEC50'!$A:$AL,MATCH(BA$1,'B-LogEmaxOverpEC50'!$A$1:$AL$1,0),FALSE),"")</f>
        <v/>
      </c>
      <c r="BB270" s="321" t="str">
        <f>_xlfn.IFNA(VLOOKUP($B270,'B-LogEmaxOverpEC50'!$A:$AL,MATCH(BB$1,'B-LogEmaxOverpEC50'!$A$1:$AL$1,0),FALSE),"")</f>
        <v/>
      </c>
      <c r="BC270" s="321" t="str">
        <f>_xlfn.IFNA(VLOOKUP($B270,'B-LogEmaxOverpEC50'!$A:$AL,MATCH(BC$1,'B-LogEmaxOverpEC50'!$A$1:$AL$1,0),FALSE),"")</f>
        <v/>
      </c>
      <c r="BD270" s="321" t="str">
        <f>_xlfn.IFNA(VLOOKUP($B270,'B-LogEmaxOverpEC50'!$A:$AL,MATCH(BD$1,'B-LogEmaxOverpEC50'!$A$1:$AL$1,0),FALSE),"")</f>
        <v/>
      </c>
      <c r="BE270" s="321" t="str">
        <f>_xlfn.IFNA(VLOOKUP($B270,'B-LogEmaxOverpEC50'!$A:$AL,MATCH(BE$1,'B-LogEmaxOverpEC50'!$A$1:$AL$1,0),FALSE),"")</f>
        <v/>
      </c>
      <c r="BF270" s="321" t="str">
        <f>_xlfn.IFNA(VLOOKUP($B270,'B-LogEmaxOverpEC50'!$A:$AL,MATCH(BF$1,'B-LogEmaxOverpEC50'!$A$1:$AL$1,0),FALSE),"")</f>
        <v/>
      </c>
      <c r="BG270" s="321" t="str">
        <f>_xlfn.IFNA(VLOOKUP($B270,'B-LogEmaxOverpEC50'!$A:$AL,MATCH(BG$1,'B-LogEmaxOverpEC50'!$A$1:$AL$1,0),FALSE),"")</f>
        <v/>
      </c>
      <c r="BH270" s="321" t="str">
        <f>_xlfn.IFNA(VLOOKUP($B270,'B-LogEmaxOverpEC50'!$A:$AL,MATCH(BH$1,'B-LogEmaxOverpEC50'!$A$1:$AL$1,0),FALSE),"")</f>
        <v/>
      </c>
      <c r="BI270" s="322" t="str">
        <f>_xlfn.IFNA(VLOOKUP($B270,'I-LogEmaxOverpEC50'!$A:$AR,MATCH(BI$1,'I-LogEmaxOverpEC50'!$A$1:$AR$1,0),FALSE),"")</f>
        <v/>
      </c>
      <c r="BJ270" s="320" t="str">
        <f>_xlfn.IFNA(VLOOKUP($B270,'I-LogEmaxOverpEC50'!$A:$AR,MATCH(BJ$1,'I-LogEmaxOverpEC50'!$A$1:$AR$1,0),FALSE),"")</f>
        <v/>
      </c>
      <c r="BK270" s="320" t="str">
        <f>_xlfn.IFNA(VLOOKUP($B270,'I-LogEmaxOverpEC50'!$A:$AR,MATCH(BK$1,'I-LogEmaxOverpEC50'!$A$1:$AR$1,0),FALSE),"")</f>
        <v/>
      </c>
      <c r="BL270" s="320" t="str">
        <f>_xlfn.IFNA(VLOOKUP($B270,'I-LogEmaxOverpEC50'!$A:$AR,MATCH(BL$1,'I-LogEmaxOverpEC50'!$A$1:$AR$1,0),FALSE),"")</f>
        <v/>
      </c>
      <c r="BM270" s="320" t="str">
        <f>_xlfn.IFNA(VLOOKUP($B270,'I-LogEmaxOverpEC50'!$A:$AR,MATCH(BM$1,'I-LogEmaxOverpEC50'!$A$1:$AR$1,0),FALSE),"")</f>
        <v/>
      </c>
      <c r="BN270" s="320" t="str">
        <f>_xlfn.IFNA(VLOOKUP($B270,'I-LogEmaxOverpEC50'!$A:$AR,MATCH(BN$1,'I-LogEmaxOverpEC50'!$A$1:$AR$1,0),FALSE),"")</f>
        <v/>
      </c>
      <c r="BO270" s="320" t="str">
        <f>_xlfn.IFNA(VLOOKUP($B270,'I-LogEmaxOverpEC50'!$A:$AR,MATCH(BO$1,'I-LogEmaxOverpEC50'!$A$1:$AR$1,0),FALSE),"")</f>
        <v/>
      </c>
      <c r="BP270" s="320" t="str">
        <f>_xlfn.IFNA(VLOOKUP($B270,'I-LogEmaxOverpEC50'!$A:$AR,MATCH(BP$1,'I-LogEmaxOverpEC50'!$A$1:$AR$1,0),FALSE),"")</f>
        <v/>
      </c>
      <c r="BQ270" s="320" t="str">
        <f>_xlfn.IFNA(VLOOKUP($B270,'I-LogEmaxOverpEC50'!$A:$AR,MATCH(BQ$1,'I-LogEmaxOverpEC50'!$A$1:$AR$1,0),FALSE),"")</f>
        <v/>
      </c>
      <c r="BR270" s="320" t="str">
        <f>_xlfn.IFNA(VLOOKUP($B270,'I-LogEmaxOverpEC50'!$A:$AR,MATCH(BR$1,'I-LogEmaxOverpEC50'!$A$1:$AR$1,0),FALSE),"")</f>
        <v/>
      </c>
      <c r="BS270" s="320" t="str">
        <f>_xlfn.IFNA(VLOOKUP($B270,'I-LogEmaxOverpEC50'!$A:$AR,MATCH(BS$1,'I-LogEmaxOverpEC50'!$A$1:$AR$1,0),FALSE),"")</f>
        <v/>
      </c>
      <c r="BT270" s="320" t="str">
        <f>_xlfn.IFNA(VLOOKUP($B270,'I-LogEmaxOverpEC50'!$A:$AR,MATCH(BT$1,'I-LogEmaxOverpEC50'!$A$1:$AR$1,0),FALSE),"")</f>
        <v/>
      </c>
      <c r="BU270" s="320" t="str">
        <f>_xlfn.IFNA(VLOOKUP($B270,'I-LogEmaxOverpEC50'!$A:$AR,MATCH(BU$1,'I-LogEmaxOverpEC50'!$A$1:$AR$1,0),FALSE),"")</f>
        <v/>
      </c>
      <c r="BV270" s="114" t="e" cm="1">
        <f t="array" ref="BV270">_xlfn.IFS(AND($C270="A",_xlfn.CONCAT(F270:G270)&lt;&gt;"",$A270=1),"x",AND($C270="A",_xlfn.CONCAT(F270:G270)="",$A270=1),"-",$A$1&lt;&gt;"","")</f>
        <v>#N/A</v>
      </c>
      <c r="BW270" s="113" t="e" cm="1">
        <f t="array" ref="BW270">_xlfn.IFS(AND($C270="A",_xlfn.CONCAT(H270:L270)&lt;&gt;"",$A270=1),"x",AND($C270="A",_xlfn.CONCAT(H270:L270)="",$A270=1),"-",$A$1&lt;&gt;"","")</f>
        <v>#N/A</v>
      </c>
      <c r="BX270" s="113" t="e" cm="1">
        <f t="array" ref="BX270">_xlfn.IFS(AND($C270="A",_xlfn.CONCAT(M270:P270)&lt;&gt;"",$A270=1),"x",AND($C270="A",_xlfn.CONCAT(M270:P270)="",$A270=1),"-",$A$1&lt;&gt;"","")</f>
        <v>#N/A</v>
      </c>
      <c r="BY270" s="113" t="e" cm="1">
        <f t="array" ref="BY270">_xlfn.IFS(AND($C270="A",_xlfn.CONCAT(Q270:R270)&lt;&gt;"",$A270=1),"x",AND($C270="A",_xlfn.CONCAT(Q270:R270)="",$A270=1),"-",$A$1&lt;&gt;"","")</f>
        <v>#N/A</v>
      </c>
      <c r="BZ270" s="121" t="e">
        <f t="shared" si="165"/>
        <v>#N/A</v>
      </c>
      <c r="CA270" s="120" t="e">
        <f t="shared" si="166"/>
        <v>#N/A</v>
      </c>
      <c r="CB270" s="120" t="e">
        <f t="shared" si="167"/>
        <v>#N/A</v>
      </c>
      <c r="CC270" s="120" t="e">
        <f t="shared" si="168"/>
        <v>#N/A</v>
      </c>
      <c r="CD270" s="121" t="str">
        <f t="shared" si="169"/>
        <v/>
      </c>
      <c r="CE270" s="120" t="e">
        <f t="shared" si="170"/>
        <v>#N/A</v>
      </c>
      <c r="CF270" s="120" t="e">
        <f t="shared" si="171"/>
        <v>#N/A</v>
      </c>
      <c r="CG270" s="120" t="e">
        <f t="shared" si="172"/>
        <v>#N/A</v>
      </c>
      <c r="CH270" s="120" t="e">
        <f t="shared" si="173"/>
        <v>#N/A</v>
      </c>
      <c r="CI270" s="120" t="e">
        <f t="shared" si="174"/>
        <v>#N/A</v>
      </c>
    </row>
    <row r="271" spans="1:87" x14ac:dyDescent="0.2">
      <c r="A271" s="311" t="e" cm="1">
        <f t="array" ref="A271">_xlfn.IFS(SUM(F271:R271)&gt;0,1,Z271&gt;0,2,TRUE,3)</f>
        <v>#N/A</v>
      </c>
      <c r="B271" s="311" t="s">
        <v>1919</v>
      </c>
      <c r="C271" s="311" t="str">
        <f>_xlfn.XLOOKUP(B271,RecNamesAll!A:A,RecNamesAll!E:E)</f>
        <v>A</v>
      </c>
      <c r="D271" s="311" t="str">
        <f>_xlfn.XLOOKUP(B271,RecNamesAll!A:A,RecNamesAll!C:C)</f>
        <v>GPR149</v>
      </c>
      <c r="F271" s="312" t="e">
        <f t="shared" si="140"/>
        <v>#N/A</v>
      </c>
      <c r="G271" s="313" t="e">
        <f t="shared" si="141"/>
        <v>#N/A</v>
      </c>
      <c r="H271" s="312" t="e">
        <f t="shared" si="142"/>
        <v>#N/A</v>
      </c>
      <c r="I271" s="313" t="e">
        <f t="shared" si="143"/>
        <v>#N/A</v>
      </c>
      <c r="J271" s="313" t="e">
        <f t="shared" si="144"/>
        <v>#N/A</v>
      </c>
      <c r="K271" s="313" t="e">
        <f t="shared" si="145"/>
        <v>#N/A</v>
      </c>
      <c r="L271" s="313" t="e">
        <f t="shared" si="146"/>
        <v>#N/A</v>
      </c>
      <c r="M271" s="312" t="e">
        <f t="shared" si="147"/>
        <v>#N/A</v>
      </c>
      <c r="N271" s="313" t="e">
        <f t="shared" si="148"/>
        <v>#N/A</v>
      </c>
      <c r="O271" s="313" t="e">
        <f t="shared" si="149"/>
        <v>#N/A</v>
      </c>
      <c r="P271" s="313" t="e">
        <f t="shared" si="150"/>
        <v>#N/A</v>
      </c>
      <c r="Q271" s="312" t="e">
        <f t="shared" si="151"/>
        <v>#N/A</v>
      </c>
      <c r="R271" s="313" t="e">
        <f t="shared" si="152"/>
        <v>#N/A</v>
      </c>
      <c r="S271" s="314" t="str">
        <f t="shared" si="153"/>
        <v/>
      </c>
      <c r="T271" s="315" t="str">
        <f t="shared" si="154"/>
        <v>A</v>
      </c>
      <c r="U271" s="311" t="str">
        <f t="shared" si="155"/>
        <v>GPR149</v>
      </c>
      <c r="V271" s="316" t="e">
        <f>IF(VLOOKUP($B271,GtP!$A:$AA,MATCH("Gs_0-2",GtP!$A$1:$AA$1,0),FALSE)=0,"",VLOOKUP($B271,GtP!$A:$AA,MATCH("Gs_0-2",GtP!$A$1:$AA$1,0),FALSE))</f>
        <v>#N/A</v>
      </c>
      <c r="W271" s="317" t="e">
        <f>IF(VLOOKUP($B271,GtP!$A:$AA,MATCH("Gi/o_0-2",GtP!$A$1:$AA$1,0),FALSE)=0,"",VLOOKUP($B271,GtP!$A:$AA,MATCH("Gi/o_0-2",GtP!$A$1:$AA$1,0),FALSE))</f>
        <v>#N/A</v>
      </c>
      <c r="X271" s="317" t="e">
        <f>IF(VLOOKUP($B271,GtP!$A:$AA,MATCH("Gq/11_0-2",GtP!$A$1:$AA$1,0),FALSE)=0,"",VLOOKUP($B271,GtP!$A:$AA,MATCH("Gq/11_0-2",GtP!$A$1:$AA$1,0),FALSE))</f>
        <v>#N/A</v>
      </c>
      <c r="Y271" s="317" t="e">
        <f>IF(VLOOKUP($B271,GtP!$A:$AA,MATCH("G12/13_0-2",GtP!$A$1:$AA$1,0),FALSE)=0,"",VLOOKUP($B271,GtP!$A:$AA,MATCH("G12/13_0-2",GtP!$A$1:$AA$1,0),FALSE))</f>
        <v>#N/A</v>
      </c>
      <c r="Z271" s="318" t="e">
        <f t="shared" si="156"/>
        <v>#N/A</v>
      </c>
      <c r="AA271" s="317" t="e">
        <f t="shared" si="157"/>
        <v>#N/A</v>
      </c>
      <c r="AB271" s="317" t="e">
        <f t="shared" si="158"/>
        <v>#N/A</v>
      </c>
      <c r="AC271" s="317" t="e">
        <f t="shared" si="159"/>
        <v>#N/A</v>
      </c>
      <c r="AD271" s="317" t="e">
        <f t="shared" si="160"/>
        <v>#N/A</v>
      </c>
      <c r="AE271" s="315" t="str">
        <f t="shared" si="161"/>
        <v/>
      </c>
      <c r="AF271" s="311" t="str">
        <f t="shared" si="162"/>
        <v/>
      </c>
      <c r="AG271" s="311" t="str">
        <f t="shared" si="163"/>
        <v/>
      </c>
      <c r="AH271" s="311" t="str">
        <f t="shared" si="164"/>
        <v/>
      </c>
      <c r="AI271" s="316" t="e">
        <f>_xlfn.CONCAT(IF(AV271="","-","B"),IF(BI271="","-","I"),VLOOKUP($B271,GtP!$A:$BB,MATCH("Gs_0-1",GtP!$A$1:$BB$1,0),FALSE))</f>
        <v>#N/A</v>
      </c>
      <c r="AJ271" s="317" t="e">
        <f>_xlfn.CONCAT(IF(AW271="","-","B"),IF(BJ271="","-","I"),VLOOKUP($B271,GtP!$A:$BB,MATCH("Gs_0-1",GtP!$A$1:$BB$1,0),FALSE))</f>
        <v>#N/A</v>
      </c>
      <c r="AK271" s="317" t="e">
        <f>_xlfn.CONCAT(IF(AX271="","-","B"),IF(BK271="","-","I"),VLOOKUP($B271,GtP!$A:$BB,MATCH("Gi/o_0-1",GtP!$A$1:$BB$1,0),FALSE))</f>
        <v>#N/A</v>
      </c>
      <c r="AL271" s="317" t="e">
        <f>_xlfn.CONCAT(IF(AY271="","-","B"),IF(BL271="","-","I"),VLOOKUP($B271,GtP!$A:$BB,MATCH("Gi/o_0-1",GtP!$A$1:$BB$1,0),FALSE))</f>
        <v>#N/A</v>
      </c>
      <c r="AM271" s="317" t="e">
        <f>_xlfn.CONCAT(IF(AZ271="","-","B"),IF(BM271="","-","I"),VLOOKUP($B271,GtP!$A:$BB,MATCH("Gi/o_0-1",GtP!$A$1:$BB$1,0),FALSE))</f>
        <v>#N/A</v>
      </c>
      <c r="AN271" s="317" t="e">
        <f>_xlfn.CONCAT(IF(BA271="","-","B"),IF(BN271="","-","I"),VLOOKUP($B271,GtP!$A:$BB,MATCH("Gi/o_0-1",GtP!$A$1:$BB$1,0),FALSE))</f>
        <v>#N/A</v>
      </c>
      <c r="AO271" s="317" t="e">
        <f>_xlfn.CONCAT(IF(BB271="","-","B"),IF(BO271="","-","I"),VLOOKUP($B271,GtP!$A:$BB,MATCH("Gi/o_0-1",GtP!$A$1:$BB$1,0),FALSE))</f>
        <v>#N/A</v>
      </c>
      <c r="AP271" s="317" t="e">
        <f>_xlfn.CONCAT(IF(BC271="","-","B"),IF(BP271="","-","I"),VLOOKUP($B271,GtP!$A:$BB,MATCH("Gq/11_0-1",GtP!$A$1:$BB$1,0),FALSE))</f>
        <v>#N/A</v>
      </c>
      <c r="AQ271" s="317" t="e">
        <f>_xlfn.CONCAT(IF(BD271="","-","B"),IF(BQ271="","-","I"),VLOOKUP($B271,GtP!$A:$BB,MATCH("Gq/11_0-1",GtP!$A$1:$BB$1,0),FALSE))</f>
        <v>#N/A</v>
      </c>
      <c r="AR271" s="317" t="e">
        <f>_xlfn.CONCAT(IF(BE271="","-","B"),IF(BR271="","-","I"),VLOOKUP($B271,GtP!$A:$BB,MATCH("Gq/11_0-1",GtP!$A$1:$BB$1,0),FALSE))</f>
        <v>#N/A</v>
      </c>
      <c r="AS271" s="317" t="e">
        <f>_xlfn.CONCAT(IF(BF271="","-","B"),IF(BS271="","-","I"),VLOOKUP($B271,GtP!$A:$BB,MATCH("Gq/11_0-1",GtP!$A$1:$BB$1,0),FALSE))</f>
        <v>#N/A</v>
      </c>
      <c r="AT271" s="317" t="e">
        <f>_xlfn.CONCAT(IF(BG271="","-","B"),IF(BT271="","-","I"),VLOOKUP($B271,GtP!$A:$BB,MATCH("G12/13_0-1",GtP!$A$1:$BB$1,0),FALSE))</f>
        <v>#N/A</v>
      </c>
      <c r="AU271" s="317" t="e">
        <f>_xlfn.CONCAT(IF(BH271="","-","B"),IF(BU271="","-","I"),VLOOKUP($B271,GtP!$A:$BB,MATCH("G12/13_0-1",GtP!$A$1:$BB$1,0),FALSE))</f>
        <v>#N/A</v>
      </c>
      <c r="AV271" s="319" t="str">
        <f>_xlfn.IFNA(VLOOKUP($B271,'B-LogEmaxOverpEC50'!$A:$AL,MATCH(AV$1,'B-LogEmaxOverpEC50'!$A$1:$AL$1,0),FALSE),"")</f>
        <v/>
      </c>
      <c r="AX271" s="321" t="str">
        <f>_xlfn.IFNA(VLOOKUP($B271,'B-LogEmaxOverpEC50'!$A:$AL,MATCH(AX$1,'B-LogEmaxOverpEC50'!$A$1:$AL$1,0),FALSE),"")</f>
        <v/>
      </c>
      <c r="AY271" s="321" t="str">
        <f>_xlfn.IFNA(VLOOKUP($B271,'B-LogEmaxOverpEC50'!$A:$AL,MATCH(AY$1,'B-LogEmaxOverpEC50'!$A$1:$AL$1,0),FALSE),"")</f>
        <v/>
      </c>
      <c r="AZ271" s="321" t="str">
        <f>_xlfn.IFNA(VLOOKUP($B271,'B-LogEmaxOverpEC50'!$A:$AL,MATCH(AZ$1,'B-LogEmaxOverpEC50'!$A$1:$AL$1,0),FALSE),"")</f>
        <v/>
      </c>
      <c r="BA271" s="321" t="str">
        <f>_xlfn.IFNA(VLOOKUP($B271,'B-LogEmaxOverpEC50'!$A:$AL,MATCH(BA$1,'B-LogEmaxOverpEC50'!$A$1:$AL$1,0),FALSE),"")</f>
        <v/>
      </c>
      <c r="BB271" s="321" t="str">
        <f>_xlfn.IFNA(VLOOKUP($B271,'B-LogEmaxOverpEC50'!$A:$AL,MATCH(BB$1,'B-LogEmaxOverpEC50'!$A$1:$AL$1,0),FALSE),"")</f>
        <v/>
      </c>
      <c r="BC271" s="321" t="str">
        <f>_xlfn.IFNA(VLOOKUP($B271,'B-LogEmaxOverpEC50'!$A:$AL,MATCH(BC$1,'B-LogEmaxOverpEC50'!$A$1:$AL$1,0),FALSE),"")</f>
        <v/>
      </c>
      <c r="BD271" s="321" t="str">
        <f>_xlfn.IFNA(VLOOKUP($B271,'B-LogEmaxOverpEC50'!$A:$AL,MATCH(BD$1,'B-LogEmaxOverpEC50'!$A$1:$AL$1,0),FALSE),"")</f>
        <v/>
      </c>
      <c r="BE271" s="321" t="str">
        <f>_xlfn.IFNA(VLOOKUP($B271,'B-LogEmaxOverpEC50'!$A:$AL,MATCH(BE$1,'B-LogEmaxOverpEC50'!$A$1:$AL$1,0),FALSE),"")</f>
        <v/>
      </c>
      <c r="BF271" s="321" t="str">
        <f>_xlfn.IFNA(VLOOKUP($B271,'B-LogEmaxOverpEC50'!$A:$AL,MATCH(BF$1,'B-LogEmaxOverpEC50'!$A$1:$AL$1,0),FALSE),"")</f>
        <v/>
      </c>
      <c r="BG271" s="321" t="str">
        <f>_xlfn.IFNA(VLOOKUP($B271,'B-LogEmaxOverpEC50'!$A:$AL,MATCH(BG$1,'B-LogEmaxOverpEC50'!$A$1:$AL$1,0),FALSE),"")</f>
        <v/>
      </c>
      <c r="BH271" s="321" t="str">
        <f>_xlfn.IFNA(VLOOKUP($B271,'B-LogEmaxOverpEC50'!$A:$AL,MATCH(BH$1,'B-LogEmaxOverpEC50'!$A$1:$AL$1,0),FALSE),"")</f>
        <v/>
      </c>
      <c r="BI271" s="322" t="str">
        <f>_xlfn.IFNA(VLOOKUP($B271,'I-LogEmaxOverpEC50'!$A:$AR,MATCH(BI$1,'I-LogEmaxOverpEC50'!$A$1:$AR$1,0),FALSE),"")</f>
        <v/>
      </c>
      <c r="BJ271" s="320" t="str">
        <f>_xlfn.IFNA(VLOOKUP($B271,'I-LogEmaxOverpEC50'!$A:$AR,MATCH(BJ$1,'I-LogEmaxOverpEC50'!$A$1:$AR$1,0),FALSE),"")</f>
        <v/>
      </c>
      <c r="BK271" s="320" t="str">
        <f>_xlfn.IFNA(VLOOKUP($B271,'I-LogEmaxOverpEC50'!$A:$AR,MATCH(BK$1,'I-LogEmaxOverpEC50'!$A$1:$AR$1,0),FALSE),"")</f>
        <v/>
      </c>
      <c r="BL271" s="320" t="str">
        <f>_xlfn.IFNA(VLOOKUP($B271,'I-LogEmaxOverpEC50'!$A:$AR,MATCH(BL$1,'I-LogEmaxOverpEC50'!$A$1:$AR$1,0),FALSE),"")</f>
        <v/>
      </c>
      <c r="BM271" s="320" t="str">
        <f>_xlfn.IFNA(VLOOKUP($B271,'I-LogEmaxOverpEC50'!$A:$AR,MATCH(BM$1,'I-LogEmaxOverpEC50'!$A$1:$AR$1,0),FALSE),"")</f>
        <v/>
      </c>
      <c r="BN271" s="320" t="str">
        <f>_xlfn.IFNA(VLOOKUP($B271,'I-LogEmaxOverpEC50'!$A:$AR,MATCH(BN$1,'I-LogEmaxOverpEC50'!$A$1:$AR$1,0),FALSE),"")</f>
        <v/>
      </c>
      <c r="BO271" s="320" t="str">
        <f>_xlfn.IFNA(VLOOKUP($B271,'I-LogEmaxOverpEC50'!$A:$AR,MATCH(BO$1,'I-LogEmaxOverpEC50'!$A$1:$AR$1,0),FALSE),"")</f>
        <v/>
      </c>
      <c r="BP271" s="320" t="str">
        <f>_xlfn.IFNA(VLOOKUP($B271,'I-LogEmaxOverpEC50'!$A:$AR,MATCH(BP$1,'I-LogEmaxOverpEC50'!$A$1:$AR$1,0),FALSE),"")</f>
        <v/>
      </c>
      <c r="BQ271" s="320" t="str">
        <f>_xlfn.IFNA(VLOOKUP($B271,'I-LogEmaxOverpEC50'!$A:$AR,MATCH(BQ$1,'I-LogEmaxOverpEC50'!$A$1:$AR$1,0),FALSE),"")</f>
        <v/>
      </c>
      <c r="BR271" s="320" t="str">
        <f>_xlfn.IFNA(VLOOKUP($B271,'I-LogEmaxOverpEC50'!$A:$AR,MATCH(BR$1,'I-LogEmaxOverpEC50'!$A$1:$AR$1,0),FALSE),"")</f>
        <v/>
      </c>
      <c r="BS271" s="320" t="str">
        <f>_xlfn.IFNA(VLOOKUP($B271,'I-LogEmaxOverpEC50'!$A:$AR,MATCH(BS$1,'I-LogEmaxOverpEC50'!$A$1:$AR$1,0),FALSE),"")</f>
        <v/>
      </c>
      <c r="BT271" s="320" t="str">
        <f>_xlfn.IFNA(VLOOKUP($B271,'I-LogEmaxOverpEC50'!$A:$AR,MATCH(BT$1,'I-LogEmaxOverpEC50'!$A$1:$AR$1,0),FALSE),"")</f>
        <v/>
      </c>
      <c r="BU271" s="320" t="str">
        <f>_xlfn.IFNA(VLOOKUP($B271,'I-LogEmaxOverpEC50'!$A:$AR,MATCH(BU$1,'I-LogEmaxOverpEC50'!$A$1:$AR$1,0),FALSE),"")</f>
        <v/>
      </c>
      <c r="BV271" s="114" t="e" cm="1">
        <f t="array" ref="BV271">_xlfn.IFS(AND($C271="A",_xlfn.CONCAT(F271:G271)&lt;&gt;"",$A271=1),"x",AND($C271="A",_xlfn.CONCAT(F271:G271)="",$A271=1),"-",$A$1&lt;&gt;"","")</f>
        <v>#N/A</v>
      </c>
      <c r="BW271" s="113" t="e" cm="1">
        <f t="array" ref="BW271">_xlfn.IFS(AND($C271="A",_xlfn.CONCAT(H271:L271)&lt;&gt;"",$A271=1),"x",AND($C271="A",_xlfn.CONCAT(H271:L271)="",$A271=1),"-",$A$1&lt;&gt;"","")</f>
        <v>#N/A</v>
      </c>
      <c r="BX271" s="113" t="e" cm="1">
        <f t="array" ref="BX271">_xlfn.IFS(AND($C271="A",_xlfn.CONCAT(M271:P271)&lt;&gt;"",$A271=1),"x",AND($C271="A",_xlfn.CONCAT(M271:P271)="",$A271=1),"-",$A$1&lt;&gt;"","")</f>
        <v>#N/A</v>
      </c>
      <c r="BY271" s="113" t="e" cm="1">
        <f t="array" ref="BY271">_xlfn.IFS(AND($C271="A",_xlfn.CONCAT(Q271:R271)&lt;&gt;"",$A271=1),"x",AND($C271="A",_xlfn.CONCAT(Q271:R271)="",$A271=1),"-",$A$1&lt;&gt;"","")</f>
        <v>#N/A</v>
      </c>
      <c r="BZ271" s="121" t="e">
        <f t="shared" si="165"/>
        <v>#N/A</v>
      </c>
      <c r="CA271" s="120" t="e">
        <f t="shared" si="166"/>
        <v>#N/A</v>
      </c>
      <c r="CB271" s="120" t="e">
        <f t="shared" si="167"/>
        <v>#N/A</v>
      </c>
      <c r="CC271" s="120" t="e">
        <f t="shared" si="168"/>
        <v>#N/A</v>
      </c>
      <c r="CD271" s="121" t="str">
        <f t="shared" si="169"/>
        <v/>
      </c>
      <c r="CE271" s="120" t="e">
        <f t="shared" si="170"/>
        <v>#N/A</v>
      </c>
      <c r="CF271" s="120" t="e">
        <f t="shared" si="171"/>
        <v>#N/A</v>
      </c>
      <c r="CG271" s="120" t="e">
        <f t="shared" si="172"/>
        <v>#N/A</v>
      </c>
      <c r="CH271" s="120" t="e">
        <f t="shared" si="173"/>
        <v>#N/A</v>
      </c>
      <c r="CI271" s="120" t="e">
        <f t="shared" si="174"/>
        <v>#N/A</v>
      </c>
    </row>
    <row r="272" spans="1:87" x14ac:dyDescent="0.2">
      <c r="A272" s="311" t="e" cm="1">
        <f t="array" ref="A272">_xlfn.IFS(SUM(F272:R272)&gt;0,1,Z272&gt;0,2,TRUE,3)</f>
        <v>#N/A</v>
      </c>
      <c r="B272" s="311" t="s">
        <v>1915</v>
      </c>
      <c r="C272" s="311" t="str">
        <f>_xlfn.XLOOKUP(B272,RecNamesAll!A:A,RecNamesAll!E:E)</f>
        <v>A</v>
      </c>
      <c r="D272" s="311" t="str">
        <f>_xlfn.XLOOKUP(B272,RecNamesAll!A:A,RecNamesAll!C:C)</f>
        <v>GPR150</v>
      </c>
      <c r="F272" s="312" t="e">
        <f t="shared" si="140"/>
        <v>#N/A</v>
      </c>
      <c r="G272" s="313" t="e">
        <f t="shared" si="141"/>
        <v>#N/A</v>
      </c>
      <c r="H272" s="312" t="e">
        <f t="shared" si="142"/>
        <v>#N/A</v>
      </c>
      <c r="I272" s="313" t="e">
        <f t="shared" si="143"/>
        <v>#N/A</v>
      </c>
      <c r="J272" s="313" t="e">
        <f t="shared" si="144"/>
        <v>#N/A</v>
      </c>
      <c r="K272" s="313" t="e">
        <f t="shared" si="145"/>
        <v>#N/A</v>
      </c>
      <c r="L272" s="313" t="e">
        <f t="shared" si="146"/>
        <v>#N/A</v>
      </c>
      <c r="M272" s="312" t="e">
        <f t="shared" si="147"/>
        <v>#N/A</v>
      </c>
      <c r="N272" s="313" t="e">
        <f t="shared" si="148"/>
        <v>#N/A</v>
      </c>
      <c r="O272" s="313" t="e">
        <f t="shared" si="149"/>
        <v>#N/A</v>
      </c>
      <c r="P272" s="313" t="e">
        <f t="shared" si="150"/>
        <v>#N/A</v>
      </c>
      <c r="Q272" s="312" t="e">
        <f t="shared" si="151"/>
        <v>#N/A</v>
      </c>
      <c r="R272" s="313" t="e">
        <f t="shared" si="152"/>
        <v>#N/A</v>
      </c>
      <c r="S272" s="314" t="str">
        <f t="shared" si="153"/>
        <v/>
      </c>
      <c r="T272" s="315" t="str">
        <f t="shared" si="154"/>
        <v>A</v>
      </c>
      <c r="U272" s="311" t="str">
        <f t="shared" si="155"/>
        <v>GPR150</v>
      </c>
      <c r="V272" s="316" t="e">
        <f>IF(VLOOKUP($B272,GtP!$A:$AA,MATCH("Gs_0-2",GtP!$A$1:$AA$1,0),FALSE)=0,"",VLOOKUP($B272,GtP!$A:$AA,MATCH("Gs_0-2",GtP!$A$1:$AA$1,0),FALSE))</f>
        <v>#N/A</v>
      </c>
      <c r="W272" s="317" t="e">
        <f>IF(VLOOKUP($B272,GtP!$A:$AA,MATCH("Gi/o_0-2",GtP!$A$1:$AA$1,0),FALSE)=0,"",VLOOKUP($B272,GtP!$A:$AA,MATCH("Gi/o_0-2",GtP!$A$1:$AA$1,0),FALSE))</f>
        <v>#N/A</v>
      </c>
      <c r="X272" s="317" t="e">
        <f>IF(VLOOKUP($B272,GtP!$A:$AA,MATCH("Gq/11_0-2",GtP!$A$1:$AA$1,0),FALSE)=0,"",VLOOKUP($B272,GtP!$A:$AA,MATCH("Gq/11_0-2",GtP!$A$1:$AA$1,0),FALSE))</f>
        <v>#N/A</v>
      </c>
      <c r="Y272" s="317" t="e">
        <f>IF(VLOOKUP($B272,GtP!$A:$AA,MATCH("G12/13_0-2",GtP!$A$1:$AA$1,0),FALSE)=0,"",VLOOKUP($B272,GtP!$A:$AA,MATCH("G12/13_0-2",GtP!$A$1:$AA$1,0),FALSE))</f>
        <v>#N/A</v>
      </c>
      <c r="Z272" s="318" t="e">
        <f t="shared" si="156"/>
        <v>#N/A</v>
      </c>
      <c r="AA272" s="317" t="e">
        <f t="shared" si="157"/>
        <v>#N/A</v>
      </c>
      <c r="AB272" s="317" t="e">
        <f t="shared" si="158"/>
        <v>#N/A</v>
      </c>
      <c r="AC272" s="317" t="e">
        <f t="shared" si="159"/>
        <v>#N/A</v>
      </c>
      <c r="AD272" s="317" t="e">
        <f t="shared" si="160"/>
        <v>#N/A</v>
      </c>
      <c r="AE272" s="315" t="str">
        <f t="shared" si="161"/>
        <v/>
      </c>
      <c r="AF272" s="311" t="str">
        <f t="shared" si="162"/>
        <v/>
      </c>
      <c r="AG272" s="311" t="str">
        <f t="shared" si="163"/>
        <v/>
      </c>
      <c r="AH272" s="311" t="str">
        <f t="shared" si="164"/>
        <v/>
      </c>
      <c r="AI272" s="316" t="e">
        <f>_xlfn.CONCAT(IF(AV272="","-","B"),IF(BI272="","-","I"),VLOOKUP($B272,GtP!$A:$BB,MATCH("Gs_0-1",GtP!$A$1:$BB$1,0),FALSE))</f>
        <v>#N/A</v>
      </c>
      <c r="AJ272" s="317" t="e">
        <f>_xlfn.CONCAT(IF(AW272="","-","B"),IF(BJ272="","-","I"),VLOOKUP($B272,GtP!$A:$BB,MATCH("Gs_0-1",GtP!$A$1:$BB$1,0),FALSE))</f>
        <v>#N/A</v>
      </c>
      <c r="AK272" s="317" t="e">
        <f>_xlfn.CONCAT(IF(AX272="","-","B"),IF(BK272="","-","I"),VLOOKUP($B272,GtP!$A:$BB,MATCH("Gi/o_0-1",GtP!$A$1:$BB$1,0),FALSE))</f>
        <v>#N/A</v>
      </c>
      <c r="AL272" s="317" t="e">
        <f>_xlfn.CONCAT(IF(AY272="","-","B"),IF(BL272="","-","I"),VLOOKUP($B272,GtP!$A:$BB,MATCH("Gi/o_0-1",GtP!$A$1:$BB$1,0),FALSE))</f>
        <v>#N/A</v>
      </c>
      <c r="AM272" s="317" t="e">
        <f>_xlfn.CONCAT(IF(AZ272="","-","B"),IF(BM272="","-","I"),VLOOKUP($B272,GtP!$A:$BB,MATCH("Gi/o_0-1",GtP!$A$1:$BB$1,0),FALSE))</f>
        <v>#N/A</v>
      </c>
      <c r="AN272" s="317" t="e">
        <f>_xlfn.CONCAT(IF(BA272="","-","B"),IF(BN272="","-","I"),VLOOKUP($B272,GtP!$A:$BB,MATCH("Gi/o_0-1",GtP!$A$1:$BB$1,0),FALSE))</f>
        <v>#N/A</v>
      </c>
      <c r="AO272" s="317" t="e">
        <f>_xlfn.CONCAT(IF(BB272="","-","B"),IF(BO272="","-","I"),VLOOKUP($B272,GtP!$A:$BB,MATCH("Gi/o_0-1",GtP!$A$1:$BB$1,0),FALSE))</f>
        <v>#N/A</v>
      </c>
      <c r="AP272" s="317" t="e">
        <f>_xlfn.CONCAT(IF(BC272="","-","B"),IF(BP272="","-","I"),VLOOKUP($B272,GtP!$A:$BB,MATCH("Gq/11_0-1",GtP!$A$1:$BB$1,0),FALSE))</f>
        <v>#N/A</v>
      </c>
      <c r="AQ272" s="317" t="e">
        <f>_xlfn.CONCAT(IF(BD272="","-","B"),IF(BQ272="","-","I"),VLOOKUP($B272,GtP!$A:$BB,MATCH("Gq/11_0-1",GtP!$A$1:$BB$1,0),FALSE))</f>
        <v>#N/A</v>
      </c>
      <c r="AR272" s="317" t="e">
        <f>_xlfn.CONCAT(IF(BE272="","-","B"),IF(BR272="","-","I"),VLOOKUP($B272,GtP!$A:$BB,MATCH("Gq/11_0-1",GtP!$A$1:$BB$1,0),FALSE))</f>
        <v>#N/A</v>
      </c>
      <c r="AS272" s="317" t="e">
        <f>_xlfn.CONCAT(IF(BF272="","-","B"),IF(BS272="","-","I"),VLOOKUP($B272,GtP!$A:$BB,MATCH("Gq/11_0-1",GtP!$A$1:$BB$1,0),FALSE))</f>
        <v>#N/A</v>
      </c>
      <c r="AT272" s="317" t="e">
        <f>_xlfn.CONCAT(IF(BG272="","-","B"),IF(BT272="","-","I"),VLOOKUP($B272,GtP!$A:$BB,MATCH("G12/13_0-1",GtP!$A$1:$BB$1,0),FALSE))</f>
        <v>#N/A</v>
      </c>
      <c r="AU272" s="317" t="e">
        <f>_xlfn.CONCAT(IF(BH272="","-","B"),IF(BU272="","-","I"),VLOOKUP($B272,GtP!$A:$BB,MATCH("G12/13_0-1",GtP!$A$1:$BB$1,0),FALSE))</f>
        <v>#N/A</v>
      </c>
      <c r="AV272" s="319" t="str">
        <f>_xlfn.IFNA(VLOOKUP($B272,'B-LogEmaxOverpEC50'!$A:$AL,MATCH(AV$1,'B-LogEmaxOverpEC50'!$A$1:$AL$1,0),FALSE),"")</f>
        <v/>
      </c>
      <c r="AX272" s="321" t="str">
        <f>_xlfn.IFNA(VLOOKUP($B272,'B-LogEmaxOverpEC50'!$A:$AL,MATCH(AX$1,'B-LogEmaxOverpEC50'!$A$1:$AL$1,0),FALSE),"")</f>
        <v/>
      </c>
      <c r="AY272" s="321" t="str">
        <f>_xlfn.IFNA(VLOOKUP($B272,'B-LogEmaxOverpEC50'!$A:$AL,MATCH(AY$1,'B-LogEmaxOverpEC50'!$A$1:$AL$1,0),FALSE),"")</f>
        <v/>
      </c>
      <c r="AZ272" s="321" t="str">
        <f>_xlfn.IFNA(VLOOKUP($B272,'B-LogEmaxOverpEC50'!$A:$AL,MATCH(AZ$1,'B-LogEmaxOverpEC50'!$A$1:$AL$1,0),FALSE),"")</f>
        <v/>
      </c>
      <c r="BA272" s="321" t="str">
        <f>_xlfn.IFNA(VLOOKUP($B272,'B-LogEmaxOverpEC50'!$A:$AL,MATCH(BA$1,'B-LogEmaxOverpEC50'!$A$1:$AL$1,0),FALSE),"")</f>
        <v/>
      </c>
      <c r="BB272" s="321" t="str">
        <f>_xlfn.IFNA(VLOOKUP($B272,'B-LogEmaxOverpEC50'!$A:$AL,MATCH(BB$1,'B-LogEmaxOverpEC50'!$A$1:$AL$1,0),FALSE),"")</f>
        <v/>
      </c>
      <c r="BC272" s="321" t="str">
        <f>_xlfn.IFNA(VLOOKUP($B272,'B-LogEmaxOverpEC50'!$A:$AL,MATCH(BC$1,'B-LogEmaxOverpEC50'!$A$1:$AL$1,0),FALSE),"")</f>
        <v/>
      </c>
      <c r="BD272" s="321" t="str">
        <f>_xlfn.IFNA(VLOOKUP($B272,'B-LogEmaxOverpEC50'!$A:$AL,MATCH(BD$1,'B-LogEmaxOverpEC50'!$A$1:$AL$1,0),FALSE),"")</f>
        <v/>
      </c>
      <c r="BE272" s="321" t="str">
        <f>_xlfn.IFNA(VLOOKUP($B272,'B-LogEmaxOverpEC50'!$A:$AL,MATCH(BE$1,'B-LogEmaxOverpEC50'!$A$1:$AL$1,0),FALSE),"")</f>
        <v/>
      </c>
      <c r="BF272" s="321" t="str">
        <f>_xlfn.IFNA(VLOOKUP($B272,'B-LogEmaxOverpEC50'!$A:$AL,MATCH(BF$1,'B-LogEmaxOverpEC50'!$A$1:$AL$1,0),FALSE),"")</f>
        <v/>
      </c>
      <c r="BG272" s="321" t="str">
        <f>_xlfn.IFNA(VLOOKUP($B272,'B-LogEmaxOverpEC50'!$A:$AL,MATCH(BG$1,'B-LogEmaxOverpEC50'!$A$1:$AL$1,0),FALSE),"")</f>
        <v/>
      </c>
      <c r="BH272" s="321" t="str">
        <f>_xlfn.IFNA(VLOOKUP($B272,'B-LogEmaxOverpEC50'!$A:$AL,MATCH(BH$1,'B-LogEmaxOverpEC50'!$A$1:$AL$1,0),FALSE),"")</f>
        <v/>
      </c>
      <c r="BI272" s="322" t="str">
        <f>_xlfn.IFNA(VLOOKUP($B272,'I-LogEmaxOverpEC50'!$A:$AR,MATCH(BI$1,'I-LogEmaxOverpEC50'!$A$1:$AR$1,0),FALSE),"")</f>
        <v/>
      </c>
      <c r="BJ272" s="320" t="str">
        <f>_xlfn.IFNA(VLOOKUP($B272,'I-LogEmaxOverpEC50'!$A:$AR,MATCH(BJ$1,'I-LogEmaxOverpEC50'!$A$1:$AR$1,0),FALSE),"")</f>
        <v/>
      </c>
      <c r="BK272" s="320" t="str">
        <f>_xlfn.IFNA(VLOOKUP($B272,'I-LogEmaxOverpEC50'!$A:$AR,MATCH(BK$1,'I-LogEmaxOverpEC50'!$A$1:$AR$1,0),FALSE),"")</f>
        <v/>
      </c>
      <c r="BL272" s="320" t="str">
        <f>_xlfn.IFNA(VLOOKUP($B272,'I-LogEmaxOverpEC50'!$A:$AR,MATCH(BL$1,'I-LogEmaxOverpEC50'!$A$1:$AR$1,0),FALSE),"")</f>
        <v/>
      </c>
      <c r="BM272" s="320" t="str">
        <f>_xlfn.IFNA(VLOOKUP($B272,'I-LogEmaxOverpEC50'!$A:$AR,MATCH(BM$1,'I-LogEmaxOverpEC50'!$A$1:$AR$1,0),FALSE),"")</f>
        <v/>
      </c>
      <c r="BN272" s="320" t="str">
        <f>_xlfn.IFNA(VLOOKUP($B272,'I-LogEmaxOverpEC50'!$A:$AR,MATCH(BN$1,'I-LogEmaxOverpEC50'!$A$1:$AR$1,0),FALSE),"")</f>
        <v/>
      </c>
      <c r="BO272" s="320" t="str">
        <f>_xlfn.IFNA(VLOOKUP($B272,'I-LogEmaxOverpEC50'!$A:$AR,MATCH(BO$1,'I-LogEmaxOverpEC50'!$A$1:$AR$1,0),FALSE),"")</f>
        <v/>
      </c>
      <c r="BP272" s="320" t="str">
        <f>_xlfn.IFNA(VLOOKUP($B272,'I-LogEmaxOverpEC50'!$A:$AR,MATCH(BP$1,'I-LogEmaxOverpEC50'!$A$1:$AR$1,0),FALSE),"")</f>
        <v/>
      </c>
      <c r="BQ272" s="320" t="str">
        <f>_xlfn.IFNA(VLOOKUP($B272,'I-LogEmaxOverpEC50'!$A:$AR,MATCH(BQ$1,'I-LogEmaxOverpEC50'!$A$1:$AR$1,0),FALSE),"")</f>
        <v/>
      </c>
      <c r="BR272" s="320" t="str">
        <f>_xlfn.IFNA(VLOOKUP($B272,'I-LogEmaxOverpEC50'!$A:$AR,MATCH(BR$1,'I-LogEmaxOverpEC50'!$A$1:$AR$1,0),FALSE),"")</f>
        <v/>
      </c>
      <c r="BS272" s="320" t="str">
        <f>_xlfn.IFNA(VLOOKUP($B272,'I-LogEmaxOverpEC50'!$A:$AR,MATCH(BS$1,'I-LogEmaxOverpEC50'!$A$1:$AR$1,0),FALSE),"")</f>
        <v/>
      </c>
      <c r="BT272" s="320" t="str">
        <f>_xlfn.IFNA(VLOOKUP($B272,'I-LogEmaxOverpEC50'!$A:$AR,MATCH(BT$1,'I-LogEmaxOverpEC50'!$A$1:$AR$1,0),FALSE),"")</f>
        <v/>
      </c>
      <c r="BU272" s="320" t="str">
        <f>_xlfn.IFNA(VLOOKUP($B272,'I-LogEmaxOverpEC50'!$A:$AR,MATCH(BU$1,'I-LogEmaxOverpEC50'!$A$1:$AR$1,0),FALSE),"")</f>
        <v/>
      </c>
      <c r="BV272" s="114" t="e" cm="1">
        <f t="array" ref="BV272">_xlfn.IFS(AND($C272="A",_xlfn.CONCAT(F272:G272)&lt;&gt;"",$A272=1),"x",AND($C272="A",_xlfn.CONCAT(F272:G272)="",$A272=1),"-",$A$1&lt;&gt;"","")</f>
        <v>#N/A</v>
      </c>
      <c r="BW272" s="113" t="e" cm="1">
        <f t="array" ref="BW272">_xlfn.IFS(AND($C272="A",_xlfn.CONCAT(H272:L272)&lt;&gt;"",$A272=1),"x",AND($C272="A",_xlfn.CONCAT(H272:L272)="",$A272=1),"-",$A$1&lt;&gt;"","")</f>
        <v>#N/A</v>
      </c>
      <c r="BX272" s="113" t="e" cm="1">
        <f t="array" ref="BX272">_xlfn.IFS(AND($C272="A",_xlfn.CONCAT(M272:P272)&lt;&gt;"",$A272=1),"x",AND($C272="A",_xlfn.CONCAT(M272:P272)="",$A272=1),"-",$A$1&lt;&gt;"","")</f>
        <v>#N/A</v>
      </c>
      <c r="BY272" s="113" t="e" cm="1">
        <f t="array" ref="BY272">_xlfn.IFS(AND($C272="A",_xlfn.CONCAT(Q272:R272)&lt;&gt;"",$A272=1),"x",AND($C272="A",_xlfn.CONCAT(Q272:R272)="",$A272=1),"-",$A$1&lt;&gt;"","")</f>
        <v>#N/A</v>
      </c>
      <c r="BZ272" s="121" t="e">
        <f t="shared" si="165"/>
        <v>#N/A</v>
      </c>
      <c r="CA272" s="120" t="e">
        <f t="shared" si="166"/>
        <v>#N/A</v>
      </c>
      <c r="CB272" s="120" t="e">
        <f t="shared" si="167"/>
        <v>#N/A</v>
      </c>
      <c r="CC272" s="120" t="e">
        <f t="shared" si="168"/>
        <v>#N/A</v>
      </c>
      <c r="CD272" s="121" t="str">
        <f t="shared" si="169"/>
        <v/>
      </c>
      <c r="CE272" s="120" t="e">
        <f t="shared" si="170"/>
        <v>#N/A</v>
      </c>
      <c r="CF272" s="120" t="e">
        <f t="shared" si="171"/>
        <v>#N/A</v>
      </c>
      <c r="CG272" s="120" t="e">
        <f t="shared" si="172"/>
        <v>#N/A</v>
      </c>
      <c r="CH272" s="120" t="e">
        <f t="shared" si="173"/>
        <v>#N/A</v>
      </c>
      <c r="CI272" s="120" t="e">
        <f t="shared" si="174"/>
        <v>#N/A</v>
      </c>
    </row>
    <row r="273" spans="1:87" x14ac:dyDescent="0.2">
      <c r="A273" s="311" t="e" cm="1">
        <f t="array" ref="A273">_xlfn.IFS(SUM(F273:R273)&gt;0,1,Z273&gt;0,2,TRUE,3)</f>
        <v>#N/A</v>
      </c>
      <c r="B273" s="311" t="s">
        <v>1911</v>
      </c>
      <c r="C273" s="311" t="str">
        <f>_xlfn.XLOOKUP(B273,RecNamesAll!A:A,RecNamesAll!E:E)</f>
        <v>A</v>
      </c>
      <c r="D273" s="311" t="str">
        <f>_xlfn.XLOOKUP(B273,RecNamesAll!A:A,RecNamesAll!C:C)</f>
        <v>GPR151</v>
      </c>
      <c r="F273" s="312" t="e">
        <f t="shared" si="140"/>
        <v>#N/A</v>
      </c>
      <c r="G273" s="313" t="e">
        <f t="shared" si="141"/>
        <v>#N/A</v>
      </c>
      <c r="H273" s="312" t="e">
        <f t="shared" si="142"/>
        <v>#N/A</v>
      </c>
      <c r="I273" s="313" t="e">
        <f t="shared" si="143"/>
        <v>#N/A</v>
      </c>
      <c r="J273" s="313" t="e">
        <f t="shared" si="144"/>
        <v>#N/A</v>
      </c>
      <c r="K273" s="313" t="e">
        <f t="shared" si="145"/>
        <v>#N/A</v>
      </c>
      <c r="L273" s="313" t="e">
        <f t="shared" si="146"/>
        <v>#N/A</v>
      </c>
      <c r="M273" s="312" t="e">
        <f t="shared" si="147"/>
        <v>#N/A</v>
      </c>
      <c r="N273" s="313" t="e">
        <f t="shared" si="148"/>
        <v>#N/A</v>
      </c>
      <c r="O273" s="313" t="e">
        <f t="shared" si="149"/>
        <v>#N/A</v>
      </c>
      <c r="P273" s="313" t="e">
        <f t="shared" si="150"/>
        <v>#N/A</v>
      </c>
      <c r="Q273" s="312" t="e">
        <f t="shared" si="151"/>
        <v>#N/A</v>
      </c>
      <c r="R273" s="313" t="e">
        <f t="shared" si="152"/>
        <v>#N/A</v>
      </c>
      <c r="S273" s="314" t="str">
        <f t="shared" si="153"/>
        <v/>
      </c>
      <c r="T273" s="315" t="str">
        <f t="shared" si="154"/>
        <v>A</v>
      </c>
      <c r="U273" s="311" t="str">
        <f t="shared" si="155"/>
        <v>GPR151</v>
      </c>
      <c r="V273" s="316" t="e">
        <f>IF(VLOOKUP($B273,GtP!$A:$AA,MATCH("Gs_0-2",GtP!$A$1:$AA$1,0),FALSE)=0,"",VLOOKUP($B273,GtP!$A:$AA,MATCH("Gs_0-2",GtP!$A$1:$AA$1,0),FALSE))</f>
        <v>#N/A</v>
      </c>
      <c r="W273" s="317" t="e">
        <f>IF(VLOOKUP($B273,GtP!$A:$AA,MATCH("Gi/o_0-2",GtP!$A$1:$AA$1,0),FALSE)=0,"",VLOOKUP($B273,GtP!$A:$AA,MATCH("Gi/o_0-2",GtP!$A$1:$AA$1,0),FALSE))</f>
        <v>#N/A</v>
      </c>
      <c r="X273" s="317" t="e">
        <f>IF(VLOOKUP($B273,GtP!$A:$AA,MATCH("Gq/11_0-2",GtP!$A$1:$AA$1,0),FALSE)=0,"",VLOOKUP($B273,GtP!$A:$AA,MATCH("Gq/11_0-2",GtP!$A$1:$AA$1,0),FALSE))</f>
        <v>#N/A</v>
      </c>
      <c r="Y273" s="317" t="e">
        <f>IF(VLOOKUP($B273,GtP!$A:$AA,MATCH("G12/13_0-2",GtP!$A$1:$AA$1,0),FALSE)=0,"",VLOOKUP($B273,GtP!$A:$AA,MATCH("G12/13_0-2",GtP!$A$1:$AA$1,0),FALSE))</f>
        <v>#N/A</v>
      </c>
      <c r="Z273" s="318" t="e">
        <f t="shared" si="156"/>
        <v>#N/A</v>
      </c>
      <c r="AA273" s="317" t="e">
        <f t="shared" si="157"/>
        <v>#N/A</v>
      </c>
      <c r="AB273" s="317" t="e">
        <f t="shared" si="158"/>
        <v>#N/A</v>
      </c>
      <c r="AC273" s="317" t="e">
        <f t="shared" si="159"/>
        <v>#N/A</v>
      </c>
      <c r="AD273" s="317" t="e">
        <f t="shared" si="160"/>
        <v>#N/A</v>
      </c>
      <c r="AE273" s="315" t="str">
        <f t="shared" si="161"/>
        <v/>
      </c>
      <c r="AF273" s="311" t="str">
        <f t="shared" si="162"/>
        <v/>
      </c>
      <c r="AG273" s="311" t="str">
        <f t="shared" si="163"/>
        <v/>
      </c>
      <c r="AH273" s="311" t="str">
        <f t="shared" si="164"/>
        <v/>
      </c>
      <c r="AI273" s="316" t="e">
        <f>_xlfn.CONCAT(IF(AV273="","-","B"),IF(BI273="","-","I"),VLOOKUP($B273,GtP!$A:$BB,MATCH("Gs_0-1",GtP!$A$1:$BB$1,0),FALSE))</f>
        <v>#N/A</v>
      </c>
      <c r="AJ273" s="317" t="e">
        <f>_xlfn.CONCAT(IF(AW273="","-","B"),IF(BJ273="","-","I"),VLOOKUP($B273,GtP!$A:$BB,MATCH("Gs_0-1",GtP!$A$1:$BB$1,0),FALSE))</f>
        <v>#N/A</v>
      </c>
      <c r="AK273" s="317" t="e">
        <f>_xlfn.CONCAT(IF(AX273="","-","B"),IF(BK273="","-","I"),VLOOKUP($B273,GtP!$A:$BB,MATCH("Gi/o_0-1",GtP!$A$1:$BB$1,0),FALSE))</f>
        <v>#N/A</v>
      </c>
      <c r="AL273" s="317" t="e">
        <f>_xlfn.CONCAT(IF(AY273="","-","B"),IF(BL273="","-","I"),VLOOKUP($B273,GtP!$A:$BB,MATCH("Gi/o_0-1",GtP!$A$1:$BB$1,0),FALSE))</f>
        <v>#N/A</v>
      </c>
      <c r="AM273" s="317" t="e">
        <f>_xlfn.CONCAT(IF(AZ273="","-","B"),IF(BM273="","-","I"),VLOOKUP($B273,GtP!$A:$BB,MATCH("Gi/o_0-1",GtP!$A$1:$BB$1,0),FALSE))</f>
        <v>#N/A</v>
      </c>
      <c r="AN273" s="317" t="e">
        <f>_xlfn.CONCAT(IF(BA273="","-","B"),IF(BN273="","-","I"),VLOOKUP($B273,GtP!$A:$BB,MATCH("Gi/o_0-1",GtP!$A$1:$BB$1,0),FALSE))</f>
        <v>#N/A</v>
      </c>
      <c r="AO273" s="317" t="e">
        <f>_xlfn.CONCAT(IF(BB273="","-","B"),IF(BO273="","-","I"),VLOOKUP($B273,GtP!$A:$BB,MATCH("Gi/o_0-1",GtP!$A$1:$BB$1,0),FALSE))</f>
        <v>#N/A</v>
      </c>
      <c r="AP273" s="317" t="e">
        <f>_xlfn.CONCAT(IF(BC273="","-","B"),IF(BP273="","-","I"),VLOOKUP($B273,GtP!$A:$BB,MATCH("Gq/11_0-1",GtP!$A$1:$BB$1,0),FALSE))</f>
        <v>#N/A</v>
      </c>
      <c r="AQ273" s="317" t="e">
        <f>_xlfn.CONCAT(IF(BD273="","-","B"),IF(BQ273="","-","I"),VLOOKUP($B273,GtP!$A:$BB,MATCH("Gq/11_0-1",GtP!$A$1:$BB$1,0),FALSE))</f>
        <v>#N/A</v>
      </c>
      <c r="AR273" s="317" t="e">
        <f>_xlfn.CONCAT(IF(BE273="","-","B"),IF(BR273="","-","I"),VLOOKUP($B273,GtP!$A:$BB,MATCH("Gq/11_0-1",GtP!$A$1:$BB$1,0),FALSE))</f>
        <v>#N/A</v>
      </c>
      <c r="AS273" s="317" t="e">
        <f>_xlfn.CONCAT(IF(BF273="","-","B"),IF(BS273="","-","I"),VLOOKUP($B273,GtP!$A:$BB,MATCH("Gq/11_0-1",GtP!$A$1:$BB$1,0),FALSE))</f>
        <v>#N/A</v>
      </c>
      <c r="AT273" s="317" t="e">
        <f>_xlfn.CONCAT(IF(BG273="","-","B"),IF(BT273="","-","I"),VLOOKUP($B273,GtP!$A:$BB,MATCH("G12/13_0-1",GtP!$A$1:$BB$1,0),FALSE))</f>
        <v>#N/A</v>
      </c>
      <c r="AU273" s="317" t="e">
        <f>_xlfn.CONCAT(IF(BH273="","-","B"),IF(BU273="","-","I"),VLOOKUP($B273,GtP!$A:$BB,MATCH("G12/13_0-1",GtP!$A$1:$BB$1,0),FALSE))</f>
        <v>#N/A</v>
      </c>
      <c r="AV273" s="319" t="str">
        <f>_xlfn.IFNA(VLOOKUP($B273,'B-LogEmaxOverpEC50'!$A:$AL,MATCH(AV$1,'B-LogEmaxOverpEC50'!$A$1:$AL$1,0),FALSE),"")</f>
        <v/>
      </c>
      <c r="AX273" s="321" t="str">
        <f>_xlfn.IFNA(VLOOKUP($B273,'B-LogEmaxOverpEC50'!$A:$AL,MATCH(AX$1,'B-LogEmaxOverpEC50'!$A$1:$AL$1,0),FALSE),"")</f>
        <v/>
      </c>
      <c r="AY273" s="321" t="str">
        <f>_xlfn.IFNA(VLOOKUP($B273,'B-LogEmaxOverpEC50'!$A:$AL,MATCH(AY$1,'B-LogEmaxOverpEC50'!$A$1:$AL$1,0),FALSE),"")</f>
        <v/>
      </c>
      <c r="AZ273" s="321" t="str">
        <f>_xlfn.IFNA(VLOOKUP($B273,'B-LogEmaxOverpEC50'!$A:$AL,MATCH(AZ$1,'B-LogEmaxOverpEC50'!$A$1:$AL$1,0),FALSE),"")</f>
        <v/>
      </c>
      <c r="BA273" s="321" t="str">
        <f>_xlfn.IFNA(VLOOKUP($B273,'B-LogEmaxOverpEC50'!$A:$AL,MATCH(BA$1,'B-LogEmaxOverpEC50'!$A$1:$AL$1,0),FALSE),"")</f>
        <v/>
      </c>
      <c r="BB273" s="321" t="str">
        <f>_xlfn.IFNA(VLOOKUP($B273,'B-LogEmaxOverpEC50'!$A:$AL,MATCH(BB$1,'B-LogEmaxOverpEC50'!$A$1:$AL$1,0),FALSE),"")</f>
        <v/>
      </c>
      <c r="BC273" s="321" t="str">
        <f>_xlfn.IFNA(VLOOKUP($B273,'B-LogEmaxOverpEC50'!$A:$AL,MATCH(BC$1,'B-LogEmaxOverpEC50'!$A$1:$AL$1,0),FALSE),"")</f>
        <v/>
      </c>
      <c r="BD273" s="321" t="str">
        <f>_xlfn.IFNA(VLOOKUP($B273,'B-LogEmaxOverpEC50'!$A:$AL,MATCH(BD$1,'B-LogEmaxOverpEC50'!$A$1:$AL$1,0),FALSE),"")</f>
        <v/>
      </c>
      <c r="BE273" s="321" t="str">
        <f>_xlfn.IFNA(VLOOKUP($B273,'B-LogEmaxOverpEC50'!$A:$AL,MATCH(BE$1,'B-LogEmaxOverpEC50'!$A$1:$AL$1,0),FALSE),"")</f>
        <v/>
      </c>
      <c r="BF273" s="321" t="str">
        <f>_xlfn.IFNA(VLOOKUP($B273,'B-LogEmaxOverpEC50'!$A:$AL,MATCH(BF$1,'B-LogEmaxOverpEC50'!$A$1:$AL$1,0),FALSE),"")</f>
        <v/>
      </c>
      <c r="BG273" s="321" t="str">
        <f>_xlfn.IFNA(VLOOKUP($B273,'B-LogEmaxOverpEC50'!$A:$AL,MATCH(BG$1,'B-LogEmaxOverpEC50'!$A$1:$AL$1,0),FALSE),"")</f>
        <v/>
      </c>
      <c r="BH273" s="321" t="str">
        <f>_xlfn.IFNA(VLOOKUP($B273,'B-LogEmaxOverpEC50'!$A:$AL,MATCH(BH$1,'B-LogEmaxOverpEC50'!$A$1:$AL$1,0),FALSE),"")</f>
        <v/>
      </c>
      <c r="BI273" s="322" t="str">
        <f>_xlfn.IFNA(VLOOKUP($B273,'I-LogEmaxOverpEC50'!$A:$AR,MATCH(BI$1,'I-LogEmaxOverpEC50'!$A$1:$AR$1,0),FALSE),"")</f>
        <v/>
      </c>
      <c r="BJ273" s="320" t="str">
        <f>_xlfn.IFNA(VLOOKUP($B273,'I-LogEmaxOverpEC50'!$A:$AR,MATCH(BJ$1,'I-LogEmaxOverpEC50'!$A$1:$AR$1,0),FALSE),"")</f>
        <v/>
      </c>
      <c r="BK273" s="320" t="str">
        <f>_xlfn.IFNA(VLOOKUP($B273,'I-LogEmaxOverpEC50'!$A:$AR,MATCH(BK$1,'I-LogEmaxOverpEC50'!$A$1:$AR$1,0),FALSE),"")</f>
        <v/>
      </c>
      <c r="BL273" s="320" t="str">
        <f>_xlfn.IFNA(VLOOKUP($B273,'I-LogEmaxOverpEC50'!$A:$AR,MATCH(BL$1,'I-LogEmaxOverpEC50'!$A$1:$AR$1,0),FALSE),"")</f>
        <v/>
      </c>
      <c r="BM273" s="320" t="str">
        <f>_xlfn.IFNA(VLOOKUP($B273,'I-LogEmaxOverpEC50'!$A:$AR,MATCH(BM$1,'I-LogEmaxOverpEC50'!$A$1:$AR$1,0),FALSE),"")</f>
        <v/>
      </c>
      <c r="BN273" s="320" t="str">
        <f>_xlfn.IFNA(VLOOKUP($B273,'I-LogEmaxOverpEC50'!$A:$AR,MATCH(BN$1,'I-LogEmaxOverpEC50'!$A$1:$AR$1,0),FALSE),"")</f>
        <v/>
      </c>
      <c r="BO273" s="320" t="str">
        <f>_xlfn.IFNA(VLOOKUP($B273,'I-LogEmaxOverpEC50'!$A:$AR,MATCH(BO$1,'I-LogEmaxOverpEC50'!$A$1:$AR$1,0),FALSE),"")</f>
        <v/>
      </c>
      <c r="BP273" s="320" t="str">
        <f>_xlfn.IFNA(VLOOKUP($B273,'I-LogEmaxOverpEC50'!$A:$AR,MATCH(BP$1,'I-LogEmaxOverpEC50'!$A$1:$AR$1,0),FALSE),"")</f>
        <v/>
      </c>
      <c r="BQ273" s="320" t="str">
        <f>_xlfn.IFNA(VLOOKUP($B273,'I-LogEmaxOverpEC50'!$A:$AR,MATCH(BQ$1,'I-LogEmaxOverpEC50'!$A$1:$AR$1,0),FALSE),"")</f>
        <v/>
      </c>
      <c r="BR273" s="320" t="str">
        <f>_xlfn.IFNA(VLOOKUP($B273,'I-LogEmaxOverpEC50'!$A:$AR,MATCH(BR$1,'I-LogEmaxOverpEC50'!$A$1:$AR$1,0),FALSE),"")</f>
        <v/>
      </c>
      <c r="BS273" s="320" t="str">
        <f>_xlfn.IFNA(VLOOKUP($B273,'I-LogEmaxOverpEC50'!$A:$AR,MATCH(BS$1,'I-LogEmaxOverpEC50'!$A$1:$AR$1,0),FALSE),"")</f>
        <v/>
      </c>
      <c r="BT273" s="320" t="str">
        <f>_xlfn.IFNA(VLOOKUP($B273,'I-LogEmaxOverpEC50'!$A:$AR,MATCH(BT$1,'I-LogEmaxOverpEC50'!$A$1:$AR$1,0),FALSE),"")</f>
        <v/>
      </c>
      <c r="BU273" s="320" t="str">
        <f>_xlfn.IFNA(VLOOKUP($B273,'I-LogEmaxOverpEC50'!$A:$AR,MATCH(BU$1,'I-LogEmaxOverpEC50'!$A$1:$AR$1,0),FALSE),"")</f>
        <v/>
      </c>
      <c r="BV273" s="114" t="e" cm="1">
        <f t="array" ref="BV273">_xlfn.IFS(AND($C273="A",_xlfn.CONCAT(F273:G273)&lt;&gt;"",$A273=1),"x",AND($C273="A",_xlfn.CONCAT(F273:G273)="",$A273=1),"-",$A$1&lt;&gt;"","")</f>
        <v>#N/A</v>
      </c>
      <c r="BW273" s="113" t="e" cm="1">
        <f t="array" ref="BW273">_xlfn.IFS(AND($C273="A",_xlfn.CONCAT(H273:L273)&lt;&gt;"",$A273=1),"x",AND($C273="A",_xlfn.CONCAT(H273:L273)="",$A273=1),"-",$A$1&lt;&gt;"","")</f>
        <v>#N/A</v>
      </c>
      <c r="BX273" s="113" t="e" cm="1">
        <f t="array" ref="BX273">_xlfn.IFS(AND($C273="A",_xlfn.CONCAT(M273:P273)&lt;&gt;"",$A273=1),"x",AND($C273="A",_xlfn.CONCAT(M273:P273)="",$A273=1),"-",$A$1&lt;&gt;"","")</f>
        <v>#N/A</v>
      </c>
      <c r="BY273" s="113" t="e" cm="1">
        <f t="array" ref="BY273">_xlfn.IFS(AND($C273="A",_xlfn.CONCAT(Q273:R273)&lt;&gt;"",$A273=1),"x",AND($C273="A",_xlfn.CONCAT(Q273:R273)="",$A273=1),"-",$A$1&lt;&gt;"","")</f>
        <v>#N/A</v>
      </c>
      <c r="BZ273" s="121" t="e">
        <f t="shared" si="165"/>
        <v>#N/A</v>
      </c>
      <c r="CA273" s="120" t="e">
        <f t="shared" si="166"/>
        <v>#N/A</v>
      </c>
      <c r="CB273" s="120" t="e">
        <f t="shared" si="167"/>
        <v>#N/A</v>
      </c>
      <c r="CC273" s="120" t="e">
        <f t="shared" si="168"/>
        <v>#N/A</v>
      </c>
      <c r="CD273" s="121" t="str">
        <f t="shared" si="169"/>
        <v/>
      </c>
      <c r="CE273" s="120" t="e">
        <f t="shared" si="170"/>
        <v>#N/A</v>
      </c>
      <c r="CF273" s="120" t="e">
        <f t="shared" si="171"/>
        <v>#N/A</v>
      </c>
      <c r="CG273" s="120" t="e">
        <f t="shared" si="172"/>
        <v>#N/A</v>
      </c>
      <c r="CH273" s="120" t="e">
        <f t="shared" si="173"/>
        <v>#N/A</v>
      </c>
      <c r="CI273" s="120" t="e">
        <f t="shared" si="174"/>
        <v>#N/A</v>
      </c>
    </row>
    <row r="274" spans="1:87" x14ac:dyDescent="0.2">
      <c r="A274" s="311" t="e" cm="1">
        <f t="array" ref="A274">_xlfn.IFS(SUM(F274:R274)&gt;0,1,Z274&gt;0,2,TRUE,3)</f>
        <v>#N/A</v>
      </c>
      <c r="B274" s="311" t="s">
        <v>1907</v>
      </c>
      <c r="C274" s="311" t="str">
        <f>_xlfn.XLOOKUP(B274,RecNamesAll!A:A,RecNamesAll!E:E)</f>
        <v>A</v>
      </c>
      <c r="D274" s="311" t="str">
        <f>_xlfn.XLOOKUP(B274,RecNamesAll!A:A,RecNamesAll!C:C)</f>
        <v>GPR152</v>
      </c>
      <c r="F274" s="312" t="e">
        <f t="shared" si="140"/>
        <v>#N/A</v>
      </c>
      <c r="G274" s="313" t="e">
        <f t="shared" si="141"/>
        <v>#N/A</v>
      </c>
      <c r="H274" s="312" t="e">
        <f t="shared" si="142"/>
        <v>#N/A</v>
      </c>
      <c r="I274" s="313" t="e">
        <f t="shared" si="143"/>
        <v>#N/A</v>
      </c>
      <c r="J274" s="313" t="e">
        <f t="shared" si="144"/>
        <v>#N/A</v>
      </c>
      <c r="K274" s="313" t="e">
        <f t="shared" si="145"/>
        <v>#N/A</v>
      </c>
      <c r="L274" s="313" t="e">
        <f t="shared" si="146"/>
        <v>#N/A</v>
      </c>
      <c r="M274" s="312" t="e">
        <f t="shared" si="147"/>
        <v>#N/A</v>
      </c>
      <c r="N274" s="313" t="e">
        <f t="shared" si="148"/>
        <v>#N/A</v>
      </c>
      <c r="O274" s="313" t="e">
        <f t="shared" si="149"/>
        <v>#N/A</v>
      </c>
      <c r="P274" s="313" t="e">
        <f t="shared" si="150"/>
        <v>#N/A</v>
      </c>
      <c r="Q274" s="312" t="e">
        <f t="shared" si="151"/>
        <v>#N/A</v>
      </c>
      <c r="R274" s="313" t="e">
        <f t="shared" si="152"/>
        <v>#N/A</v>
      </c>
      <c r="S274" s="314" t="str">
        <f t="shared" si="153"/>
        <v/>
      </c>
      <c r="T274" s="315" t="str">
        <f t="shared" si="154"/>
        <v>A</v>
      </c>
      <c r="U274" s="311" t="str">
        <f t="shared" si="155"/>
        <v>GPR152</v>
      </c>
      <c r="V274" s="316" t="e">
        <f>IF(VLOOKUP($B274,GtP!$A:$AA,MATCH("Gs_0-2",GtP!$A$1:$AA$1,0),FALSE)=0,"",VLOOKUP($B274,GtP!$A:$AA,MATCH("Gs_0-2",GtP!$A$1:$AA$1,0),FALSE))</f>
        <v>#N/A</v>
      </c>
      <c r="W274" s="317" t="e">
        <f>IF(VLOOKUP($B274,GtP!$A:$AA,MATCH("Gi/o_0-2",GtP!$A$1:$AA$1,0),FALSE)=0,"",VLOOKUP($B274,GtP!$A:$AA,MATCH("Gi/o_0-2",GtP!$A$1:$AA$1,0),FALSE))</f>
        <v>#N/A</v>
      </c>
      <c r="X274" s="317" t="e">
        <f>IF(VLOOKUP($B274,GtP!$A:$AA,MATCH("Gq/11_0-2",GtP!$A$1:$AA$1,0),FALSE)=0,"",VLOOKUP($B274,GtP!$A:$AA,MATCH("Gq/11_0-2",GtP!$A$1:$AA$1,0),FALSE))</f>
        <v>#N/A</v>
      </c>
      <c r="Y274" s="317" t="e">
        <f>IF(VLOOKUP($B274,GtP!$A:$AA,MATCH("G12/13_0-2",GtP!$A$1:$AA$1,0),FALSE)=0,"",VLOOKUP($B274,GtP!$A:$AA,MATCH("G12/13_0-2",GtP!$A$1:$AA$1,0),FALSE))</f>
        <v>#N/A</v>
      </c>
      <c r="Z274" s="318" t="e">
        <f t="shared" si="156"/>
        <v>#N/A</v>
      </c>
      <c r="AA274" s="317" t="e">
        <f t="shared" si="157"/>
        <v>#N/A</v>
      </c>
      <c r="AB274" s="317" t="e">
        <f t="shared" si="158"/>
        <v>#N/A</v>
      </c>
      <c r="AC274" s="317" t="e">
        <f t="shared" si="159"/>
        <v>#N/A</v>
      </c>
      <c r="AD274" s="317" t="e">
        <f t="shared" si="160"/>
        <v>#N/A</v>
      </c>
      <c r="AE274" s="315" t="str">
        <f t="shared" si="161"/>
        <v/>
      </c>
      <c r="AF274" s="311" t="str">
        <f t="shared" si="162"/>
        <v/>
      </c>
      <c r="AG274" s="311" t="str">
        <f t="shared" si="163"/>
        <v/>
      </c>
      <c r="AH274" s="311" t="str">
        <f t="shared" si="164"/>
        <v/>
      </c>
      <c r="AI274" s="316" t="e">
        <f>_xlfn.CONCAT(IF(AV274="","-","B"),IF(BI274="","-","I"),VLOOKUP($B274,GtP!$A:$BB,MATCH("Gs_0-1",GtP!$A$1:$BB$1,0),FALSE))</f>
        <v>#N/A</v>
      </c>
      <c r="AJ274" s="317" t="e">
        <f>_xlfn.CONCAT(IF(AW274="","-","B"),IF(BJ274="","-","I"),VLOOKUP($B274,GtP!$A:$BB,MATCH("Gs_0-1",GtP!$A$1:$BB$1,0),FALSE))</f>
        <v>#N/A</v>
      </c>
      <c r="AK274" s="317" t="e">
        <f>_xlfn.CONCAT(IF(AX274="","-","B"),IF(BK274="","-","I"),VLOOKUP($B274,GtP!$A:$BB,MATCH("Gi/o_0-1",GtP!$A$1:$BB$1,0),FALSE))</f>
        <v>#N/A</v>
      </c>
      <c r="AL274" s="317" t="e">
        <f>_xlfn.CONCAT(IF(AY274="","-","B"),IF(BL274="","-","I"),VLOOKUP($B274,GtP!$A:$BB,MATCH("Gi/o_0-1",GtP!$A$1:$BB$1,0),FALSE))</f>
        <v>#N/A</v>
      </c>
      <c r="AM274" s="317" t="e">
        <f>_xlfn.CONCAT(IF(AZ274="","-","B"),IF(BM274="","-","I"),VLOOKUP($B274,GtP!$A:$BB,MATCH("Gi/o_0-1",GtP!$A$1:$BB$1,0),FALSE))</f>
        <v>#N/A</v>
      </c>
      <c r="AN274" s="317" t="e">
        <f>_xlfn.CONCAT(IF(BA274="","-","B"),IF(BN274="","-","I"),VLOOKUP($B274,GtP!$A:$BB,MATCH("Gi/o_0-1",GtP!$A$1:$BB$1,0),FALSE))</f>
        <v>#N/A</v>
      </c>
      <c r="AO274" s="317" t="e">
        <f>_xlfn.CONCAT(IF(BB274="","-","B"),IF(BO274="","-","I"),VLOOKUP($B274,GtP!$A:$BB,MATCH("Gi/o_0-1",GtP!$A$1:$BB$1,0),FALSE))</f>
        <v>#N/A</v>
      </c>
      <c r="AP274" s="317" t="e">
        <f>_xlfn.CONCAT(IF(BC274="","-","B"),IF(BP274="","-","I"),VLOOKUP($B274,GtP!$A:$BB,MATCH("Gq/11_0-1",GtP!$A$1:$BB$1,0),FALSE))</f>
        <v>#N/A</v>
      </c>
      <c r="AQ274" s="317" t="e">
        <f>_xlfn.CONCAT(IF(BD274="","-","B"),IF(BQ274="","-","I"),VLOOKUP($B274,GtP!$A:$BB,MATCH("Gq/11_0-1",GtP!$A$1:$BB$1,0),FALSE))</f>
        <v>#N/A</v>
      </c>
      <c r="AR274" s="317" t="e">
        <f>_xlfn.CONCAT(IF(BE274="","-","B"),IF(BR274="","-","I"),VLOOKUP($B274,GtP!$A:$BB,MATCH("Gq/11_0-1",GtP!$A$1:$BB$1,0),FALSE))</f>
        <v>#N/A</v>
      </c>
      <c r="AS274" s="317" t="e">
        <f>_xlfn.CONCAT(IF(BF274="","-","B"),IF(BS274="","-","I"),VLOOKUP($B274,GtP!$A:$BB,MATCH("Gq/11_0-1",GtP!$A$1:$BB$1,0),FALSE))</f>
        <v>#N/A</v>
      </c>
      <c r="AT274" s="317" t="e">
        <f>_xlfn.CONCAT(IF(BG274="","-","B"),IF(BT274="","-","I"),VLOOKUP($B274,GtP!$A:$BB,MATCH("G12/13_0-1",GtP!$A$1:$BB$1,0),FALSE))</f>
        <v>#N/A</v>
      </c>
      <c r="AU274" s="317" t="e">
        <f>_xlfn.CONCAT(IF(BH274="","-","B"),IF(BU274="","-","I"),VLOOKUP($B274,GtP!$A:$BB,MATCH("G12/13_0-1",GtP!$A$1:$BB$1,0),FALSE))</f>
        <v>#N/A</v>
      </c>
      <c r="AV274" s="319" t="str">
        <f>_xlfn.IFNA(VLOOKUP($B274,'B-LogEmaxOverpEC50'!$A:$AL,MATCH(AV$1,'B-LogEmaxOverpEC50'!$A$1:$AL$1,0),FALSE),"")</f>
        <v/>
      </c>
      <c r="AX274" s="321" t="str">
        <f>_xlfn.IFNA(VLOOKUP($B274,'B-LogEmaxOverpEC50'!$A:$AL,MATCH(AX$1,'B-LogEmaxOverpEC50'!$A$1:$AL$1,0),FALSE),"")</f>
        <v/>
      </c>
      <c r="AY274" s="321" t="str">
        <f>_xlfn.IFNA(VLOOKUP($B274,'B-LogEmaxOverpEC50'!$A:$AL,MATCH(AY$1,'B-LogEmaxOverpEC50'!$A$1:$AL$1,0),FALSE),"")</f>
        <v/>
      </c>
      <c r="AZ274" s="321" t="str">
        <f>_xlfn.IFNA(VLOOKUP($B274,'B-LogEmaxOverpEC50'!$A:$AL,MATCH(AZ$1,'B-LogEmaxOverpEC50'!$A$1:$AL$1,0),FALSE),"")</f>
        <v/>
      </c>
      <c r="BA274" s="321" t="str">
        <f>_xlfn.IFNA(VLOOKUP($B274,'B-LogEmaxOverpEC50'!$A:$AL,MATCH(BA$1,'B-LogEmaxOverpEC50'!$A$1:$AL$1,0),FALSE),"")</f>
        <v/>
      </c>
      <c r="BB274" s="321" t="str">
        <f>_xlfn.IFNA(VLOOKUP($B274,'B-LogEmaxOverpEC50'!$A:$AL,MATCH(BB$1,'B-LogEmaxOverpEC50'!$A$1:$AL$1,0),FALSE),"")</f>
        <v/>
      </c>
      <c r="BC274" s="321" t="str">
        <f>_xlfn.IFNA(VLOOKUP($B274,'B-LogEmaxOverpEC50'!$A:$AL,MATCH(BC$1,'B-LogEmaxOverpEC50'!$A$1:$AL$1,0),FALSE),"")</f>
        <v/>
      </c>
      <c r="BD274" s="321" t="str">
        <f>_xlfn.IFNA(VLOOKUP($B274,'B-LogEmaxOverpEC50'!$A:$AL,MATCH(BD$1,'B-LogEmaxOverpEC50'!$A$1:$AL$1,0),FALSE),"")</f>
        <v/>
      </c>
      <c r="BE274" s="321" t="str">
        <f>_xlfn.IFNA(VLOOKUP($B274,'B-LogEmaxOverpEC50'!$A:$AL,MATCH(BE$1,'B-LogEmaxOverpEC50'!$A$1:$AL$1,0),FALSE),"")</f>
        <v/>
      </c>
      <c r="BF274" s="321" t="str">
        <f>_xlfn.IFNA(VLOOKUP($B274,'B-LogEmaxOverpEC50'!$A:$AL,MATCH(BF$1,'B-LogEmaxOverpEC50'!$A$1:$AL$1,0),FALSE),"")</f>
        <v/>
      </c>
      <c r="BG274" s="321" t="str">
        <f>_xlfn.IFNA(VLOOKUP($B274,'B-LogEmaxOverpEC50'!$A:$AL,MATCH(BG$1,'B-LogEmaxOverpEC50'!$A$1:$AL$1,0),FALSE),"")</f>
        <v/>
      </c>
      <c r="BH274" s="321" t="str">
        <f>_xlfn.IFNA(VLOOKUP($B274,'B-LogEmaxOverpEC50'!$A:$AL,MATCH(BH$1,'B-LogEmaxOverpEC50'!$A$1:$AL$1,0),FALSE),"")</f>
        <v/>
      </c>
      <c r="BI274" s="322" t="str">
        <f>_xlfn.IFNA(VLOOKUP($B274,'I-LogEmaxOverpEC50'!$A:$AR,MATCH(BI$1,'I-LogEmaxOverpEC50'!$A$1:$AR$1,0),FALSE),"")</f>
        <v/>
      </c>
      <c r="BJ274" s="320" t="str">
        <f>_xlfn.IFNA(VLOOKUP($B274,'I-LogEmaxOverpEC50'!$A:$AR,MATCH(BJ$1,'I-LogEmaxOverpEC50'!$A$1:$AR$1,0),FALSE),"")</f>
        <v/>
      </c>
      <c r="BK274" s="320" t="str">
        <f>_xlfn.IFNA(VLOOKUP($B274,'I-LogEmaxOverpEC50'!$A:$AR,MATCH(BK$1,'I-LogEmaxOverpEC50'!$A$1:$AR$1,0),FALSE),"")</f>
        <v/>
      </c>
      <c r="BL274" s="320" t="str">
        <f>_xlfn.IFNA(VLOOKUP($B274,'I-LogEmaxOverpEC50'!$A:$AR,MATCH(BL$1,'I-LogEmaxOverpEC50'!$A$1:$AR$1,0),FALSE),"")</f>
        <v/>
      </c>
      <c r="BM274" s="320" t="str">
        <f>_xlfn.IFNA(VLOOKUP($B274,'I-LogEmaxOverpEC50'!$A:$AR,MATCH(BM$1,'I-LogEmaxOverpEC50'!$A$1:$AR$1,0),FALSE),"")</f>
        <v/>
      </c>
      <c r="BN274" s="320" t="str">
        <f>_xlfn.IFNA(VLOOKUP($B274,'I-LogEmaxOverpEC50'!$A:$AR,MATCH(BN$1,'I-LogEmaxOverpEC50'!$A$1:$AR$1,0),FALSE),"")</f>
        <v/>
      </c>
      <c r="BO274" s="320" t="str">
        <f>_xlfn.IFNA(VLOOKUP($B274,'I-LogEmaxOverpEC50'!$A:$AR,MATCH(BO$1,'I-LogEmaxOverpEC50'!$A$1:$AR$1,0),FALSE),"")</f>
        <v/>
      </c>
      <c r="BP274" s="320" t="str">
        <f>_xlfn.IFNA(VLOOKUP($B274,'I-LogEmaxOverpEC50'!$A:$AR,MATCH(BP$1,'I-LogEmaxOverpEC50'!$A$1:$AR$1,0),FALSE),"")</f>
        <v/>
      </c>
      <c r="BQ274" s="320" t="str">
        <f>_xlfn.IFNA(VLOOKUP($B274,'I-LogEmaxOverpEC50'!$A:$AR,MATCH(BQ$1,'I-LogEmaxOverpEC50'!$A$1:$AR$1,0),FALSE),"")</f>
        <v/>
      </c>
      <c r="BR274" s="320" t="str">
        <f>_xlfn.IFNA(VLOOKUP($B274,'I-LogEmaxOverpEC50'!$A:$AR,MATCH(BR$1,'I-LogEmaxOverpEC50'!$A$1:$AR$1,0),FALSE),"")</f>
        <v/>
      </c>
      <c r="BS274" s="320" t="str">
        <f>_xlfn.IFNA(VLOOKUP($B274,'I-LogEmaxOverpEC50'!$A:$AR,MATCH(BS$1,'I-LogEmaxOverpEC50'!$A$1:$AR$1,0),FALSE),"")</f>
        <v/>
      </c>
      <c r="BT274" s="320" t="str">
        <f>_xlfn.IFNA(VLOOKUP($B274,'I-LogEmaxOverpEC50'!$A:$AR,MATCH(BT$1,'I-LogEmaxOverpEC50'!$A$1:$AR$1,0),FALSE),"")</f>
        <v/>
      </c>
      <c r="BU274" s="320" t="str">
        <f>_xlfn.IFNA(VLOOKUP($B274,'I-LogEmaxOverpEC50'!$A:$AR,MATCH(BU$1,'I-LogEmaxOverpEC50'!$A$1:$AR$1,0),FALSE),"")</f>
        <v/>
      </c>
      <c r="BV274" s="114" t="e" cm="1">
        <f t="array" ref="BV274">_xlfn.IFS(AND($C274="A",_xlfn.CONCAT(F274:G274)&lt;&gt;"",$A274=1),"x",AND($C274="A",_xlfn.CONCAT(F274:G274)="",$A274=1),"-",$A$1&lt;&gt;"","")</f>
        <v>#N/A</v>
      </c>
      <c r="BW274" s="113" t="e" cm="1">
        <f t="array" ref="BW274">_xlfn.IFS(AND($C274="A",_xlfn.CONCAT(H274:L274)&lt;&gt;"",$A274=1),"x",AND($C274="A",_xlfn.CONCAT(H274:L274)="",$A274=1),"-",$A$1&lt;&gt;"","")</f>
        <v>#N/A</v>
      </c>
      <c r="BX274" s="113" t="e" cm="1">
        <f t="array" ref="BX274">_xlfn.IFS(AND($C274="A",_xlfn.CONCAT(M274:P274)&lt;&gt;"",$A274=1),"x",AND($C274="A",_xlfn.CONCAT(M274:P274)="",$A274=1),"-",$A$1&lt;&gt;"","")</f>
        <v>#N/A</v>
      </c>
      <c r="BY274" s="113" t="e" cm="1">
        <f t="array" ref="BY274">_xlfn.IFS(AND($C274="A",_xlfn.CONCAT(Q274:R274)&lt;&gt;"",$A274=1),"x",AND($C274="A",_xlfn.CONCAT(Q274:R274)="",$A274=1),"-",$A$1&lt;&gt;"","")</f>
        <v>#N/A</v>
      </c>
      <c r="BZ274" s="121" t="e">
        <f t="shared" si="165"/>
        <v>#N/A</v>
      </c>
      <c r="CA274" s="120" t="e">
        <f t="shared" si="166"/>
        <v>#N/A</v>
      </c>
      <c r="CB274" s="120" t="e">
        <f t="shared" si="167"/>
        <v>#N/A</v>
      </c>
      <c r="CC274" s="120" t="e">
        <f t="shared" si="168"/>
        <v>#N/A</v>
      </c>
      <c r="CD274" s="121" t="str">
        <f t="shared" si="169"/>
        <v/>
      </c>
      <c r="CE274" s="120" t="e">
        <f t="shared" si="170"/>
        <v>#N/A</v>
      </c>
      <c r="CF274" s="120" t="e">
        <f t="shared" si="171"/>
        <v>#N/A</v>
      </c>
      <c r="CG274" s="120" t="e">
        <f t="shared" si="172"/>
        <v>#N/A</v>
      </c>
      <c r="CH274" s="120" t="e">
        <f t="shared" si="173"/>
        <v>#N/A</v>
      </c>
      <c r="CI274" s="120" t="e">
        <f t="shared" si="174"/>
        <v>#N/A</v>
      </c>
    </row>
    <row r="275" spans="1:87" x14ac:dyDescent="0.2">
      <c r="A275" s="311" t="e" cm="1">
        <f t="array" ref="A275">_xlfn.IFS(SUM(F275:R275)&gt;0,1,Z275&gt;0,2,TRUE,3)</f>
        <v>#N/A</v>
      </c>
      <c r="B275" s="311" t="s">
        <v>1903</v>
      </c>
      <c r="C275" s="311" t="str">
        <f>_xlfn.XLOOKUP(B275,RecNamesAll!A:A,RecNamesAll!E:E)</f>
        <v>A</v>
      </c>
      <c r="D275" s="311" t="str">
        <f>_xlfn.XLOOKUP(B275,RecNamesAll!A:A,RecNamesAll!C:C)</f>
        <v>GPR153</v>
      </c>
      <c r="F275" s="312" t="e">
        <f t="shared" si="140"/>
        <v>#N/A</v>
      </c>
      <c r="G275" s="313" t="e">
        <f t="shared" si="141"/>
        <v>#N/A</v>
      </c>
      <c r="H275" s="312" t="e">
        <f t="shared" si="142"/>
        <v>#N/A</v>
      </c>
      <c r="I275" s="313" t="e">
        <f t="shared" si="143"/>
        <v>#N/A</v>
      </c>
      <c r="J275" s="313" t="e">
        <f t="shared" si="144"/>
        <v>#N/A</v>
      </c>
      <c r="K275" s="313" t="e">
        <f t="shared" si="145"/>
        <v>#N/A</v>
      </c>
      <c r="L275" s="313" t="e">
        <f t="shared" si="146"/>
        <v>#N/A</v>
      </c>
      <c r="M275" s="312" t="e">
        <f t="shared" si="147"/>
        <v>#N/A</v>
      </c>
      <c r="N275" s="313" t="e">
        <f t="shared" si="148"/>
        <v>#N/A</v>
      </c>
      <c r="O275" s="313" t="e">
        <f t="shared" si="149"/>
        <v>#N/A</v>
      </c>
      <c r="P275" s="313" t="e">
        <f t="shared" si="150"/>
        <v>#N/A</v>
      </c>
      <c r="Q275" s="312" t="e">
        <f t="shared" si="151"/>
        <v>#N/A</v>
      </c>
      <c r="R275" s="313" t="e">
        <f t="shared" si="152"/>
        <v>#N/A</v>
      </c>
      <c r="S275" s="314" t="str">
        <f t="shared" si="153"/>
        <v/>
      </c>
      <c r="T275" s="315" t="str">
        <f t="shared" si="154"/>
        <v>A</v>
      </c>
      <c r="U275" s="311" t="str">
        <f t="shared" si="155"/>
        <v>GPR153</v>
      </c>
      <c r="V275" s="316" t="e">
        <f>IF(VLOOKUP($B275,GtP!$A:$AA,MATCH("Gs_0-2",GtP!$A$1:$AA$1,0),FALSE)=0,"",VLOOKUP($B275,GtP!$A:$AA,MATCH("Gs_0-2",GtP!$A$1:$AA$1,0),FALSE))</f>
        <v>#N/A</v>
      </c>
      <c r="W275" s="317" t="e">
        <f>IF(VLOOKUP($B275,GtP!$A:$AA,MATCH("Gi/o_0-2",GtP!$A$1:$AA$1,0),FALSE)=0,"",VLOOKUP($B275,GtP!$A:$AA,MATCH("Gi/o_0-2",GtP!$A$1:$AA$1,0),FALSE))</f>
        <v>#N/A</v>
      </c>
      <c r="X275" s="317" t="e">
        <f>IF(VLOOKUP($B275,GtP!$A:$AA,MATCH("Gq/11_0-2",GtP!$A$1:$AA$1,0),FALSE)=0,"",VLOOKUP($B275,GtP!$A:$AA,MATCH("Gq/11_0-2",GtP!$A$1:$AA$1,0),FALSE))</f>
        <v>#N/A</v>
      </c>
      <c r="Y275" s="317" t="e">
        <f>IF(VLOOKUP($B275,GtP!$A:$AA,MATCH("G12/13_0-2",GtP!$A$1:$AA$1,0),FALSE)=0,"",VLOOKUP($B275,GtP!$A:$AA,MATCH("G12/13_0-2",GtP!$A$1:$AA$1,0),FALSE))</f>
        <v>#N/A</v>
      </c>
      <c r="Z275" s="318" t="e">
        <f t="shared" si="156"/>
        <v>#N/A</v>
      </c>
      <c r="AA275" s="317" t="e">
        <f t="shared" si="157"/>
        <v>#N/A</v>
      </c>
      <c r="AB275" s="317" t="e">
        <f t="shared" si="158"/>
        <v>#N/A</v>
      </c>
      <c r="AC275" s="317" t="e">
        <f t="shared" si="159"/>
        <v>#N/A</v>
      </c>
      <c r="AD275" s="317" t="e">
        <f t="shared" si="160"/>
        <v>#N/A</v>
      </c>
      <c r="AE275" s="315" t="str">
        <f t="shared" si="161"/>
        <v/>
      </c>
      <c r="AF275" s="311" t="str">
        <f t="shared" si="162"/>
        <v/>
      </c>
      <c r="AG275" s="311" t="str">
        <f t="shared" si="163"/>
        <v/>
      </c>
      <c r="AH275" s="311" t="str">
        <f t="shared" si="164"/>
        <v/>
      </c>
      <c r="AI275" s="316" t="e">
        <f>_xlfn.CONCAT(IF(AV275="","-","B"),IF(BI275="","-","I"),VLOOKUP($B275,GtP!$A:$BB,MATCH("Gs_0-1",GtP!$A$1:$BB$1,0),FALSE))</f>
        <v>#N/A</v>
      </c>
      <c r="AJ275" s="317" t="e">
        <f>_xlfn.CONCAT(IF(AW275="","-","B"),IF(BJ275="","-","I"),VLOOKUP($B275,GtP!$A:$BB,MATCH("Gs_0-1",GtP!$A$1:$BB$1,0),FALSE))</f>
        <v>#N/A</v>
      </c>
      <c r="AK275" s="317" t="e">
        <f>_xlfn.CONCAT(IF(AX275="","-","B"),IF(BK275="","-","I"),VLOOKUP($B275,GtP!$A:$BB,MATCH("Gi/o_0-1",GtP!$A$1:$BB$1,0),FALSE))</f>
        <v>#N/A</v>
      </c>
      <c r="AL275" s="317" t="e">
        <f>_xlfn.CONCAT(IF(AY275="","-","B"),IF(BL275="","-","I"),VLOOKUP($B275,GtP!$A:$BB,MATCH("Gi/o_0-1",GtP!$A$1:$BB$1,0),FALSE))</f>
        <v>#N/A</v>
      </c>
      <c r="AM275" s="317" t="e">
        <f>_xlfn.CONCAT(IF(AZ275="","-","B"),IF(BM275="","-","I"),VLOOKUP($B275,GtP!$A:$BB,MATCH("Gi/o_0-1",GtP!$A$1:$BB$1,0),FALSE))</f>
        <v>#N/A</v>
      </c>
      <c r="AN275" s="317" t="e">
        <f>_xlfn.CONCAT(IF(BA275="","-","B"),IF(BN275="","-","I"),VLOOKUP($B275,GtP!$A:$BB,MATCH("Gi/o_0-1",GtP!$A$1:$BB$1,0),FALSE))</f>
        <v>#N/A</v>
      </c>
      <c r="AO275" s="317" t="e">
        <f>_xlfn.CONCAT(IF(BB275="","-","B"),IF(BO275="","-","I"),VLOOKUP($B275,GtP!$A:$BB,MATCH("Gi/o_0-1",GtP!$A$1:$BB$1,0),FALSE))</f>
        <v>#N/A</v>
      </c>
      <c r="AP275" s="317" t="e">
        <f>_xlfn.CONCAT(IF(BC275="","-","B"),IF(BP275="","-","I"),VLOOKUP($B275,GtP!$A:$BB,MATCH("Gq/11_0-1",GtP!$A$1:$BB$1,0),FALSE))</f>
        <v>#N/A</v>
      </c>
      <c r="AQ275" s="317" t="e">
        <f>_xlfn.CONCAT(IF(BD275="","-","B"),IF(BQ275="","-","I"),VLOOKUP($B275,GtP!$A:$BB,MATCH("Gq/11_0-1",GtP!$A$1:$BB$1,0),FALSE))</f>
        <v>#N/A</v>
      </c>
      <c r="AR275" s="317" t="e">
        <f>_xlfn.CONCAT(IF(BE275="","-","B"),IF(BR275="","-","I"),VLOOKUP($B275,GtP!$A:$BB,MATCH("Gq/11_0-1",GtP!$A$1:$BB$1,0),FALSE))</f>
        <v>#N/A</v>
      </c>
      <c r="AS275" s="317" t="e">
        <f>_xlfn.CONCAT(IF(BF275="","-","B"),IF(BS275="","-","I"),VLOOKUP($B275,GtP!$A:$BB,MATCH("Gq/11_0-1",GtP!$A$1:$BB$1,0),FALSE))</f>
        <v>#N/A</v>
      </c>
      <c r="AT275" s="317" t="e">
        <f>_xlfn.CONCAT(IF(BG275="","-","B"),IF(BT275="","-","I"),VLOOKUP($B275,GtP!$A:$BB,MATCH("G12/13_0-1",GtP!$A$1:$BB$1,0),FALSE))</f>
        <v>#N/A</v>
      </c>
      <c r="AU275" s="317" t="e">
        <f>_xlfn.CONCAT(IF(BH275="","-","B"),IF(BU275="","-","I"),VLOOKUP($B275,GtP!$A:$BB,MATCH("G12/13_0-1",GtP!$A$1:$BB$1,0),FALSE))</f>
        <v>#N/A</v>
      </c>
      <c r="AV275" s="319" t="str">
        <f>_xlfn.IFNA(VLOOKUP($B275,'B-LogEmaxOverpEC50'!$A:$AL,MATCH(AV$1,'B-LogEmaxOverpEC50'!$A$1:$AL$1,0),FALSE),"")</f>
        <v/>
      </c>
      <c r="AX275" s="321" t="str">
        <f>_xlfn.IFNA(VLOOKUP($B275,'B-LogEmaxOverpEC50'!$A:$AL,MATCH(AX$1,'B-LogEmaxOverpEC50'!$A$1:$AL$1,0),FALSE),"")</f>
        <v/>
      </c>
      <c r="AY275" s="321" t="str">
        <f>_xlfn.IFNA(VLOOKUP($B275,'B-LogEmaxOverpEC50'!$A:$AL,MATCH(AY$1,'B-LogEmaxOverpEC50'!$A$1:$AL$1,0),FALSE),"")</f>
        <v/>
      </c>
      <c r="AZ275" s="321" t="str">
        <f>_xlfn.IFNA(VLOOKUP($B275,'B-LogEmaxOverpEC50'!$A:$AL,MATCH(AZ$1,'B-LogEmaxOverpEC50'!$A$1:$AL$1,0),FALSE),"")</f>
        <v/>
      </c>
      <c r="BA275" s="321" t="str">
        <f>_xlfn.IFNA(VLOOKUP($B275,'B-LogEmaxOverpEC50'!$A:$AL,MATCH(BA$1,'B-LogEmaxOverpEC50'!$A$1:$AL$1,0),FALSE),"")</f>
        <v/>
      </c>
      <c r="BB275" s="321" t="str">
        <f>_xlfn.IFNA(VLOOKUP($B275,'B-LogEmaxOverpEC50'!$A:$AL,MATCH(BB$1,'B-LogEmaxOverpEC50'!$A$1:$AL$1,0),FALSE),"")</f>
        <v/>
      </c>
      <c r="BC275" s="321" t="str">
        <f>_xlfn.IFNA(VLOOKUP($B275,'B-LogEmaxOverpEC50'!$A:$AL,MATCH(BC$1,'B-LogEmaxOverpEC50'!$A$1:$AL$1,0),FALSE),"")</f>
        <v/>
      </c>
      <c r="BD275" s="321" t="str">
        <f>_xlfn.IFNA(VLOOKUP($B275,'B-LogEmaxOverpEC50'!$A:$AL,MATCH(BD$1,'B-LogEmaxOverpEC50'!$A$1:$AL$1,0),FALSE),"")</f>
        <v/>
      </c>
      <c r="BE275" s="321" t="str">
        <f>_xlfn.IFNA(VLOOKUP($B275,'B-LogEmaxOverpEC50'!$A:$AL,MATCH(BE$1,'B-LogEmaxOverpEC50'!$A$1:$AL$1,0),FALSE),"")</f>
        <v/>
      </c>
      <c r="BF275" s="321" t="str">
        <f>_xlfn.IFNA(VLOOKUP($B275,'B-LogEmaxOverpEC50'!$A:$AL,MATCH(BF$1,'B-LogEmaxOverpEC50'!$A$1:$AL$1,0),FALSE),"")</f>
        <v/>
      </c>
      <c r="BG275" s="321" t="str">
        <f>_xlfn.IFNA(VLOOKUP($B275,'B-LogEmaxOverpEC50'!$A:$AL,MATCH(BG$1,'B-LogEmaxOverpEC50'!$A$1:$AL$1,0),FALSE),"")</f>
        <v/>
      </c>
      <c r="BH275" s="321" t="str">
        <f>_xlfn.IFNA(VLOOKUP($B275,'B-LogEmaxOverpEC50'!$A:$AL,MATCH(BH$1,'B-LogEmaxOverpEC50'!$A$1:$AL$1,0),FALSE),"")</f>
        <v/>
      </c>
      <c r="BI275" s="322" t="str">
        <f>_xlfn.IFNA(VLOOKUP($B275,'I-LogEmaxOverpEC50'!$A:$AR,MATCH(BI$1,'I-LogEmaxOverpEC50'!$A$1:$AR$1,0),FALSE),"")</f>
        <v/>
      </c>
      <c r="BJ275" s="320" t="str">
        <f>_xlfn.IFNA(VLOOKUP($B275,'I-LogEmaxOverpEC50'!$A:$AR,MATCH(BJ$1,'I-LogEmaxOverpEC50'!$A$1:$AR$1,0),FALSE),"")</f>
        <v/>
      </c>
      <c r="BK275" s="320" t="str">
        <f>_xlfn.IFNA(VLOOKUP($B275,'I-LogEmaxOverpEC50'!$A:$AR,MATCH(BK$1,'I-LogEmaxOverpEC50'!$A$1:$AR$1,0),FALSE),"")</f>
        <v/>
      </c>
      <c r="BL275" s="320" t="str">
        <f>_xlfn.IFNA(VLOOKUP($B275,'I-LogEmaxOverpEC50'!$A:$AR,MATCH(BL$1,'I-LogEmaxOverpEC50'!$A$1:$AR$1,0),FALSE),"")</f>
        <v/>
      </c>
      <c r="BM275" s="320" t="str">
        <f>_xlfn.IFNA(VLOOKUP($B275,'I-LogEmaxOverpEC50'!$A:$AR,MATCH(BM$1,'I-LogEmaxOverpEC50'!$A$1:$AR$1,0),FALSE),"")</f>
        <v/>
      </c>
      <c r="BN275" s="320" t="str">
        <f>_xlfn.IFNA(VLOOKUP($B275,'I-LogEmaxOverpEC50'!$A:$AR,MATCH(BN$1,'I-LogEmaxOverpEC50'!$A$1:$AR$1,0),FALSE),"")</f>
        <v/>
      </c>
      <c r="BO275" s="320" t="str">
        <f>_xlfn.IFNA(VLOOKUP($B275,'I-LogEmaxOverpEC50'!$A:$AR,MATCH(BO$1,'I-LogEmaxOverpEC50'!$A$1:$AR$1,0),FALSE),"")</f>
        <v/>
      </c>
      <c r="BP275" s="320" t="str">
        <f>_xlfn.IFNA(VLOOKUP($B275,'I-LogEmaxOverpEC50'!$A:$AR,MATCH(BP$1,'I-LogEmaxOverpEC50'!$A$1:$AR$1,0),FALSE),"")</f>
        <v/>
      </c>
      <c r="BQ275" s="320" t="str">
        <f>_xlfn.IFNA(VLOOKUP($B275,'I-LogEmaxOverpEC50'!$A:$AR,MATCH(BQ$1,'I-LogEmaxOverpEC50'!$A$1:$AR$1,0),FALSE),"")</f>
        <v/>
      </c>
      <c r="BR275" s="320" t="str">
        <f>_xlfn.IFNA(VLOOKUP($B275,'I-LogEmaxOverpEC50'!$A:$AR,MATCH(BR$1,'I-LogEmaxOverpEC50'!$A$1:$AR$1,0),FALSE),"")</f>
        <v/>
      </c>
      <c r="BS275" s="320" t="str">
        <f>_xlfn.IFNA(VLOOKUP($B275,'I-LogEmaxOverpEC50'!$A:$AR,MATCH(BS$1,'I-LogEmaxOverpEC50'!$A$1:$AR$1,0),FALSE),"")</f>
        <v/>
      </c>
      <c r="BT275" s="320" t="str">
        <f>_xlfn.IFNA(VLOOKUP($B275,'I-LogEmaxOverpEC50'!$A:$AR,MATCH(BT$1,'I-LogEmaxOverpEC50'!$A$1:$AR$1,0),FALSE),"")</f>
        <v/>
      </c>
      <c r="BU275" s="320" t="str">
        <f>_xlfn.IFNA(VLOOKUP($B275,'I-LogEmaxOverpEC50'!$A:$AR,MATCH(BU$1,'I-LogEmaxOverpEC50'!$A$1:$AR$1,0),FALSE),"")</f>
        <v/>
      </c>
      <c r="BV275" s="114" t="e" cm="1">
        <f t="array" ref="BV275">_xlfn.IFS(AND($C275="A",_xlfn.CONCAT(F275:G275)&lt;&gt;"",$A275=1),"x",AND($C275="A",_xlfn.CONCAT(F275:G275)="",$A275=1),"-",$A$1&lt;&gt;"","")</f>
        <v>#N/A</v>
      </c>
      <c r="BW275" s="113" t="e" cm="1">
        <f t="array" ref="BW275">_xlfn.IFS(AND($C275="A",_xlfn.CONCAT(H275:L275)&lt;&gt;"",$A275=1),"x",AND($C275="A",_xlfn.CONCAT(H275:L275)="",$A275=1),"-",$A$1&lt;&gt;"","")</f>
        <v>#N/A</v>
      </c>
      <c r="BX275" s="113" t="e" cm="1">
        <f t="array" ref="BX275">_xlfn.IFS(AND($C275="A",_xlfn.CONCAT(M275:P275)&lt;&gt;"",$A275=1),"x",AND($C275="A",_xlfn.CONCAT(M275:P275)="",$A275=1),"-",$A$1&lt;&gt;"","")</f>
        <v>#N/A</v>
      </c>
      <c r="BY275" s="113" t="e" cm="1">
        <f t="array" ref="BY275">_xlfn.IFS(AND($C275="A",_xlfn.CONCAT(Q275:R275)&lt;&gt;"",$A275=1),"x",AND($C275="A",_xlfn.CONCAT(Q275:R275)="",$A275=1),"-",$A$1&lt;&gt;"","")</f>
        <v>#N/A</v>
      </c>
      <c r="BZ275" s="121" t="e">
        <f t="shared" si="165"/>
        <v>#N/A</v>
      </c>
      <c r="CA275" s="120" t="e">
        <f t="shared" si="166"/>
        <v>#N/A</v>
      </c>
      <c r="CB275" s="120" t="e">
        <f t="shared" si="167"/>
        <v>#N/A</v>
      </c>
      <c r="CC275" s="120" t="e">
        <f t="shared" si="168"/>
        <v>#N/A</v>
      </c>
      <c r="CD275" s="121" t="str">
        <f t="shared" si="169"/>
        <v/>
      </c>
      <c r="CE275" s="120" t="e">
        <f t="shared" si="170"/>
        <v>#N/A</v>
      </c>
      <c r="CF275" s="120" t="e">
        <f t="shared" si="171"/>
        <v>#N/A</v>
      </c>
      <c r="CG275" s="120" t="e">
        <f t="shared" si="172"/>
        <v>#N/A</v>
      </c>
      <c r="CH275" s="120" t="e">
        <f t="shared" si="173"/>
        <v>#N/A</v>
      </c>
      <c r="CI275" s="120" t="e">
        <f t="shared" si="174"/>
        <v>#N/A</v>
      </c>
    </row>
    <row r="276" spans="1:87" x14ac:dyDescent="0.2">
      <c r="A276" s="311" t="e" cm="1">
        <f t="array" ref="A276">_xlfn.IFS(SUM(F276:R276)&gt;0,1,Z276&gt;0,2,TRUE,3)</f>
        <v>#N/A</v>
      </c>
      <c r="B276" s="311" t="s">
        <v>1899</v>
      </c>
      <c r="C276" s="311" t="str">
        <f>_xlfn.XLOOKUP(B276,RecNamesAll!A:A,RecNamesAll!E:E)</f>
        <v>A</v>
      </c>
      <c r="D276" s="311" t="str">
        <f>_xlfn.XLOOKUP(B276,RecNamesAll!A:A,RecNamesAll!C:C)</f>
        <v>GPR160</v>
      </c>
      <c r="F276" s="312" t="e">
        <f t="shared" si="140"/>
        <v>#N/A</v>
      </c>
      <c r="G276" s="313" t="e">
        <f t="shared" si="141"/>
        <v>#N/A</v>
      </c>
      <c r="H276" s="312" t="e">
        <f t="shared" si="142"/>
        <v>#N/A</v>
      </c>
      <c r="I276" s="313" t="e">
        <f t="shared" si="143"/>
        <v>#N/A</v>
      </c>
      <c r="J276" s="313" t="e">
        <f t="shared" si="144"/>
        <v>#N/A</v>
      </c>
      <c r="K276" s="313" t="e">
        <f t="shared" si="145"/>
        <v>#N/A</v>
      </c>
      <c r="L276" s="313" t="e">
        <f t="shared" si="146"/>
        <v>#N/A</v>
      </c>
      <c r="M276" s="312" t="e">
        <f t="shared" si="147"/>
        <v>#N/A</v>
      </c>
      <c r="N276" s="313" t="e">
        <f t="shared" si="148"/>
        <v>#N/A</v>
      </c>
      <c r="O276" s="313" t="e">
        <f t="shared" si="149"/>
        <v>#N/A</v>
      </c>
      <c r="P276" s="313" t="e">
        <f t="shared" si="150"/>
        <v>#N/A</v>
      </c>
      <c r="Q276" s="312" t="e">
        <f t="shared" si="151"/>
        <v>#N/A</v>
      </c>
      <c r="R276" s="313" t="e">
        <f t="shared" si="152"/>
        <v>#N/A</v>
      </c>
      <c r="S276" s="314" t="str">
        <f t="shared" si="153"/>
        <v/>
      </c>
      <c r="T276" s="315" t="str">
        <f t="shared" si="154"/>
        <v>A</v>
      </c>
      <c r="U276" s="311" t="str">
        <f t="shared" si="155"/>
        <v>GPR160</v>
      </c>
      <c r="V276" s="316" t="e">
        <f>IF(VLOOKUP($B276,GtP!$A:$AA,MATCH("Gs_0-2",GtP!$A$1:$AA$1,0),FALSE)=0,"",VLOOKUP($B276,GtP!$A:$AA,MATCH("Gs_0-2",GtP!$A$1:$AA$1,0),FALSE))</f>
        <v>#N/A</v>
      </c>
      <c r="W276" s="317" t="e">
        <f>IF(VLOOKUP($B276,GtP!$A:$AA,MATCH("Gi/o_0-2",GtP!$A$1:$AA$1,0),FALSE)=0,"",VLOOKUP($B276,GtP!$A:$AA,MATCH("Gi/o_0-2",GtP!$A$1:$AA$1,0),FALSE))</f>
        <v>#N/A</v>
      </c>
      <c r="X276" s="317" t="e">
        <f>IF(VLOOKUP($B276,GtP!$A:$AA,MATCH("Gq/11_0-2",GtP!$A$1:$AA$1,0),FALSE)=0,"",VLOOKUP($B276,GtP!$A:$AA,MATCH("Gq/11_0-2",GtP!$A$1:$AA$1,0),FALSE))</f>
        <v>#N/A</v>
      </c>
      <c r="Y276" s="317" t="e">
        <f>IF(VLOOKUP($B276,GtP!$A:$AA,MATCH("G12/13_0-2",GtP!$A$1:$AA$1,0),FALSE)=0,"",VLOOKUP($B276,GtP!$A:$AA,MATCH("G12/13_0-2",GtP!$A$1:$AA$1,0),FALSE))</f>
        <v>#N/A</v>
      </c>
      <c r="Z276" s="318" t="e">
        <f t="shared" si="156"/>
        <v>#N/A</v>
      </c>
      <c r="AA276" s="317" t="e">
        <f t="shared" si="157"/>
        <v>#N/A</v>
      </c>
      <c r="AB276" s="317" t="e">
        <f t="shared" si="158"/>
        <v>#N/A</v>
      </c>
      <c r="AC276" s="317" t="e">
        <f t="shared" si="159"/>
        <v>#N/A</v>
      </c>
      <c r="AD276" s="317" t="e">
        <f t="shared" si="160"/>
        <v>#N/A</v>
      </c>
      <c r="AE276" s="315" t="str">
        <f t="shared" si="161"/>
        <v/>
      </c>
      <c r="AF276" s="311" t="str">
        <f t="shared" si="162"/>
        <v/>
      </c>
      <c r="AG276" s="311" t="str">
        <f t="shared" si="163"/>
        <v/>
      </c>
      <c r="AH276" s="311" t="str">
        <f t="shared" si="164"/>
        <v/>
      </c>
      <c r="AI276" s="316" t="e">
        <f>_xlfn.CONCAT(IF(AV276="","-","B"),IF(BI276="","-","I"),VLOOKUP($B276,GtP!$A:$BB,MATCH("Gs_0-1",GtP!$A$1:$BB$1,0),FALSE))</f>
        <v>#N/A</v>
      </c>
      <c r="AJ276" s="317" t="e">
        <f>_xlfn.CONCAT(IF(AW276="","-","B"),IF(BJ276="","-","I"),VLOOKUP($B276,GtP!$A:$BB,MATCH("Gs_0-1",GtP!$A$1:$BB$1,0),FALSE))</f>
        <v>#N/A</v>
      </c>
      <c r="AK276" s="317" t="e">
        <f>_xlfn.CONCAT(IF(AX276="","-","B"),IF(BK276="","-","I"),VLOOKUP($B276,GtP!$A:$BB,MATCH("Gi/o_0-1",GtP!$A$1:$BB$1,0),FALSE))</f>
        <v>#N/A</v>
      </c>
      <c r="AL276" s="317" t="e">
        <f>_xlfn.CONCAT(IF(AY276="","-","B"),IF(BL276="","-","I"),VLOOKUP($B276,GtP!$A:$BB,MATCH("Gi/o_0-1",GtP!$A$1:$BB$1,0),FALSE))</f>
        <v>#N/A</v>
      </c>
      <c r="AM276" s="317" t="e">
        <f>_xlfn.CONCAT(IF(AZ276="","-","B"),IF(BM276="","-","I"),VLOOKUP($B276,GtP!$A:$BB,MATCH("Gi/o_0-1",GtP!$A$1:$BB$1,0),FALSE))</f>
        <v>#N/A</v>
      </c>
      <c r="AN276" s="317" t="e">
        <f>_xlfn.CONCAT(IF(BA276="","-","B"),IF(BN276="","-","I"),VLOOKUP($B276,GtP!$A:$BB,MATCH("Gi/o_0-1",GtP!$A$1:$BB$1,0),FALSE))</f>
        <v>#N/A</v>
      </c>
      <c r="AO276" s="317" t="e">
        <f>_xlfn.CONCAT(IF(BB276="","-","B"),IF(BO276="","-","I"),VLOOKUP($B276,GtP!$A:$BB,MATCH("Gi/o_0-1",GtP!$A$1:$BB$1,0),FALSE))</f>
        <v>#N/A</v>
      </c>
      <c r="AP276" s="317" t="e">
        <f>_xlfn.CONCAT(IF(BC276="","-","B"),IF(BP276="","-","I"),VLOOKUP($B276,GtP!$A:$BB,MATCH("Gq/11_0-1",GtP!$A$1:$BB$1,0),FALSE))</f>
        <v>#N/A</v>
      </c>
      <c r="AQ276" s="317" t="e">
        <f>_xlfn.CONCAT(IF(BD276="","-","B"),IF(BQ276="","-","I"),VLOOKUP($B276,GtP!$A:$BB,MATCH("Gq/11_0-1",GtP!$A$1:$BB$1,0),FALSE))</f>
        <v>#N/A</v>
      </c>
      <c r="AR276" s="317" t="e">
        <f>_xlfn.CONCAT(IF(BE276="","-","B"),IF(BR276="","-","I"),VLOOKUP($B276,GtP!$A:$BB,MATCH("Gq/11_0-1",GtP!$A$1:$BB$1,0),FALSE))</f>
        <v>#N/A</v>
      </c>
      <c r="AS276" s="317" t="e">
        <f>_xlfn.CONCAT(IF(BF276="","-","B"),IF(BS276="","-","I"),VLOOKUP($B276,GtP!$A:$BB,MATCH("Gq/11_0-1",GtP!$A$1:$BB$1,0),FALSE))</f>
        <v>#N/A</v>
      </c>
      <c r="AT276" s="317" t="e">
        <f>_xlfn.CONCAT(IF(BG276="","-","B"),IF(BT276="","-","I"),VLOOKUP($B276,GtP!$A:$BB,MATCH("G12/13_0-1",GtP!$A$1:$BB$1,0),FALSE))</f>
        <v>#N/A</v>
      </c>
      <c r="AU276" s="317" t="e">
        <f>_xlfn.CONCAT(IF(BH276="","-","B"),IF(BU276="","-","I"),VLOOKUP($B276,GtP!$A:$BB,MATCH("G12/13_0-1",GtP!$A$1:$BB$1,0),FALSE))</f>
        <v>#N/A</v>
      </c>
      <c r="AV276" s="319" t="str">
        <f>_xlfn.IFNA(VLOOKUP($B276,'B-LogEmaxOverpEC50'!$A:$AL,MATCH(AV$1,'B-LogEmaxOverpEC50'!$A$1:$AL$1,0),FALSE),"")</f>
        <v/>
      </c>
      <c r="AX276" s="321" t="str">
        <f>_xlfn.IFNA(VLOOKUP($B276,'B-LogEmaxOverpEC50'!$A:$AL,MATCH(AX$1,'B-LogEmaxOverpEC50'!$A$1:$AL$1,0),FALSE),"")</f>
        <v/>
      </c>
      <c r="AY276" s="321" t="str">
        <f>_xlfn.IFNA(VLOOKUP($B276,'B-LogEmaxOverpEC50'!$A:$AL,MATCH(AY$1,'B-LogEmaxOverpEC50'!$A$1:$AL$1,0),FALSE),"")</f>
        <v/>
      </c>
      <c r="AZ276" s="321" t="str">
        <f>_xlfn.IFNA(VLOOKUP($B276,'B-LogEmaxOverpEC50'!$A:$AL,MATCH(AZ$1,'B-LogEmaxOverpEC50'!$A$1:$AL$1,0),FALSE),"")</f>
        <v/>
      </c>
      <c r="BA276" s="321" t="str">
        <f>_xlfn.IFNA(VLOOKUP($B276,'B-LogEmaxOverpEC50'!$A:$AL,MATCH(BA$1,'B-LogEmaxOverpEC50'!$A$1:$AL$1,0),FALSE),"")</f>
        <v/>
      </c>
      <c r="BB276" s="321" t="str">
        <f>_xlfn.IFNA(VLOOKUP($B276,'B-LogEmaxOverpEC50'!$A:$AL,MATCH(BB$1,'B-LogEmaxOverpEC50'!$A$1:$AL$1,0),FALSE),"")</f>
        <v/>
      </c>
      <c r="BC276" s="321" t="str">
        <f>_xlfn.IFNA(VLOOKUP($B276,'B-LogEmaxOverpEC50'!$A:$AL,MATCH(BC$1,'B-LogEmaxOverpEC50'!$A$1:$AL$1,0),FALSE),"")</f>
        <v/>
      </c>
      <c r="BD276" s="321" t="str">
        <f>_xlfn.IFNA(VLOOKUP($B276,'B-LogEmaxOverpEC50'!$A:$AL,MATCH(BD$1,'B-LogEmaxOverpEC50'!$A$1:$AL$1,0),FALSE),"")</f>
        <v/>
      </c>
      <c r="BE276" s="321" t="str">
        <f>_xlfn.IFNA(VLOOKUP($B276,'B-LogEmaxOverpEC50'!$A:$AL,MATCH(BE$1,'B-LogEmaxOverpEC50'!$A$1:$AL$1,0),FALSE),"")</f>
        <v/>
      </c>
      <c r="BF276" s="321" t="str">
        <f>_xlfn.IFNA(VLOOKUP($B276,'B-LogEmaxOverpEC50'!$A:$AL,MATCH(BF$1,'B-LogEmaxOverpEC50'!$A$1:$AL$1,0),FALSE),"")</f>
        <v/>
      </c>
      <c r="BG276" s="321" t="str">
        <f>_xlfn.IFNA(VLOOKUP($B276,'B-LogEmaxOverpEC50'!$A:$AL,MATCH(BG$1,'B-LogEmaxOverpEC50'!$A$1:$AL$1,0),FALSE),"")</f>
        <v/>
      </c>
      <c r="BH276" s="321" t="str">
        <f>_xlfn.IFNA(VLOOKUP($B276,'B-LogEmaxOverpEC50'!$A:$AL,MATCH(BH$1,'B-LogEmaxOverpEC50'!$A$1:$AL$1,0),FALSE),"")</f>
        <v/>
      </c>
      <c r="BI276" s="322" t="str">
        <f>_xlfn.IFNA(VLOOKUP($B276,'I-LogEmaxOverpEC50'!$A:$AR,MATCH(BI$1,'I-LogEmaxOverpEC50'!$A$1:$AR$1,0),FALSE),"")</f>
        <v/>
      </c>
      <c r="BJ276" s="320" t="str">
        <f>_xlfn.IFNA(VLOOKUP($B276,'I-LogEmaxOverpEC50'!$A:$AR,MATCH(BJ$1,'I-LogEmaxOverpEC50'!$A$1:$AR$1,0),FALSE),"")</f>
        <v/>
      </c>
      <c r="BK276" s="320" t="str">
        <f>_xlfn.IFNA(VLOOKUP($B276,'I-LogEmaxOverpEC50'!$A:$AR,MATCH(BK$1,'I-LogEmaxOverpEC50'!$A$1:$AR$1,0),FALSE),"")</f>
        <v/>
      </c>
      <c r="BL276" s="320" t="str">
        <f>_xlfn.IFNA(VLOOKUP($B276,'I-LogEmaxOverpEC50'!$A:$AR,MATCH(BL$1,'I-LogEmaxOverpEC50'!$A$1:$AR$1,0),FALSE),"")</f>
        <v/>
      </c>
      <c r="BM276" s="320" t="str">
        <f>_xlfn.IFNA(VLOOKUP($B276,'I-LogEmaxOverpEC50'!$A:$AR,MATCH(BM$1,'I-LogEmaxOverpEC50'!$A$1:$AR$1,0),FALSE),"")</f>
        <v/>
      </c>
      <c r="BN276" s="320" t="str">
        <f>_xlfn.IFNA(VLOOKUP($B276,'I-LogEmaxOverpEC50'!$A:$AR,MATCH(BN$1,'I-LogEmaxOverpEC50'!$A$1:$AR$1,0),FALSE),"")</f>
        <v/>
      </c>
      <c r="BO276" s="320" t="str">
        <f>_xlfn.IFNA(VLOOKUP($B276,'I-LogEmaxOverpEC50'!$A:$AR,MATCH(BO$1,'I-LogEmaxOverpEC50'!$A$1:$AR$1,0),FALSE),"")</f>
        <v/>
      </c>
      <c r="BP276" s="320" t="str">
        <f>_xlfn.IFNA(VLOOKUP($B276,'I-LogEmaxOverpEC50'!$A:$AR,MATCH(BP$1,'I-LogEmaxOverpEC50'!$A$1:$AR$1,0),FALSE),"")</f>
        <v/>
      </c>
      <c r="BQ276" s="320" t="str">
        <f>_xlfn.IFNA(VLOOKUP($B276,'I-LogEmaxOverpEC50'!$A:$AR,MATCH(BQ$1,'I-LogEmaxOverpEC50'!$A$1:$AR$1,0),FALSE),"")</f>
        <v/>
      </c>
      <c r="BR276" s="320" t="str">
        <f>_xlfn.IFNA(VLOOKUP($B276,'I-LogEmaxOverpEC50'!$A:$AR,MATCH(BR$1,'I-LogEmaxOverpEC50'!$A$1:$AR$1,0),FALSE),"")</f>
        <v/>
      </c>
      <c r="BS276" s="320" t="str">
        <f>_xlfn.IFNA(VLOOKUP($B276,'I-LogEmaxOverpEC50'!$A:$AR,MATCH(BS$1,'I-LogEmaxOverpEC50'!$A$1:$AR$1,0),FALSE),"")</f>
        <v/>
      </c>
      <c r="BT276" s="320" t="str">
        <f>_xlfn.IFNA(VLOOKUP($B276,'I-LogEmaxOverpEC50'!$A:$AR,MATCH(BT$1,'I-LogEmaxOverpEC50'!$A$1:$AR$1,0),FALSE),"")</f>
        <v/>
      </c>
      <c r="BU276" s="320" t="str">
        <f>_xlfn.IFNA(VLOOKUP($B276,'I-LogEmaxOverpEC50'!$A:$AR,MATCH(BU$1,'I-LogEmaxOverpEC50'!$A$1:$AR$1,0),FALSE),"")</f>
        <v/>
      </c>
      <c r="BV276" s="114" t="e" cm="1">
        <f t="array" ref="BV276">_xlfn.IFS(AND($C276="A",_xlfn.CONCAT(F276:G276)&lt;&gt;"",$A276=1),"x",AND($C276="A",_xlfn.CONCAT(F276:G276)="",$A276=1),"-",$A$1&lt;&gt;"","")</f>
        <v>#N/A</v>
      </c>
      <c r="BW276" s="113" t="e" cm="1">
        <f t="array" ref="BW276">_xlfn.IFS(AND($C276="A",_xlfn.CONCAT(H276:L276)&lt;&gt;"",$A276=1),"x",AND($C276="A",_xlfn.CONCAT(H276:L276)="",$A276=1),"-",$A$1&lt;&gt;"","")</f>
        <v>#N/A</v>
      </c>
      <c r="BX276" s="113" t="e" cm="1">
        <f t="array" ref="BX276">_xlfn.IFS(AND($C276="A",_xlfn.CONCAT(M276:P276)&lt;&gt;"",$A276=1),"x",AND($C276="A",_xlfn.CONCAT(M276:P276)="",$A276=1),"-",$A$1&lt;&gt;"","")</f>
        <v>#N/A</v>
      </c>
      <c r="BY276" s="113" t="e" cm="1">
        <f t="array" ref="BY276">_xlfn.IFS(AND($C276="A",_xlfn.CONCAT(Q276:R276)&lt;&gt;"",$A276=1),"x",AND($C276="A",_xlfn.CONCAT(Q276:R276)="",$A276=1),"-",$A$1&lt;&gt;"","")</f>
        <v>#N/A</v>
      </c>
      <c r="BZ276" s="121" t="e">
        <f t="shared" si="165"/>
        <v>#N/A</v>
      </c>
      <c r="CA276" s="120" t="e">
        <f t="shared" si="166"/>
        <v>#N/A</v>
      </c>
      <c r="CB276" s="120" t="e">
        <f t="shared" si="167"/>
        <v>#N/A</v>
      </c>
      <c r="CC276" s="120" t="e">
        <f t="shared" si="168"/>
        <v>#N/A</v>
      </c>
      <c r="CD276" s="121" t="str">
        <f t="shared" si="169"/>
        <v/>
      </c>
      <c r="CE276" s="120" t="e">
        <f t="shared" si="170"/>
        <v>#N/A</v>
      </c>
      <c r="CF276" s="120" t="e">
        <f t="shared" si="171"/>
        <v>#N/A</v>
      </c>
      <c r="CG276" s="120" t="e">
        <f t="shared" si="172"/>
        <v>#N/A</v>
      </c>
      <c r="CH276" s="120" t="e">
        <f t="shared" si="173"/>
        <v>#N/A</v>
      </c>
      <c r="CI276" s="120" t="e">
        <f t="shared" si="174"/>
        <v>#N/A</v>
      </c>
    </row>
    <row r="277" spans="1:87" x14ac:dyDescent="0.2">
      <c r="A277" s="311" t="e" cm="1">
        <f t="array" ref="A277">_xlfn.IFS(SUM(F277:R277)&gt;0,1,Z277&gt;0,2,TRUE,3)</f>
        <v>#N/A</v>
      </c>
      <c r="B277" s="311" t="s">
        <v>1895</v>
      </c>
      <c r="C277" s="311" t="str">
        <f>_xlfn.XLOOKUP(B277,RecNamesAll!A:A,RecNamesAll!E:E)</f>
        <v>A</v>
      </c>
      <c r="D277" s="311" t="str">
        <f>_xlfn.XLOOKUP(B277,RecNamesAll!A:A,RecNamesAll!C:C)</f>
        <v>GPR161</v>
      </c>
      <c r="F277" s="312" t="e">
        <f t="shared" si="140"/>
        <v>#N/A</v>
      </c>
      <c r="G277" s="313" t="e">
        <f t="shared" si="141"/>
        <v>#N/A</v>
      </c>
      <c r="H277" s="312" t="e">
        <f t="shared" si="142"/>
        <v>#N/A</v>
      </c>
      <c r="I277" s="313" t="e">
        <f t="shared" si="143"/>
        <v>#N/A</v>
      </c>
      <c r="J277" s="313" t="e">
        <f t="shared" si="144"/>
        <v>#N/A</v>
      </c>
      <c r="K277" s="313" t="e">
        <f t="shared" si="145"/>
        <v>#N/A</v>
      </c>
      <c r="L277" s="313" t="e">
        <f t="shared" si="146"/>
        <v>#N/A</v>
      </c>
      <c r="M277" s="312" t="e">
        <f t="shared" si="147"/>
        <v>#N/A</v>
      </c>
      <c r="N277" s="313" t="e">
        <f t="shared" si="148"/>
        <v>#N/A</v>
      </c>
      <c r="O277" s="313" t="e">
        <f t="shared" si="149"/>
        <v>#N/A</v>
      </c>
      <c r="P277" s="313" t="e">
        <f t="shared" si="150"/>
        <v>#N/A</v>
      </c>
      <c r="Q277" s="312" t="e">
        <f t="shared" si="151"/>
        <v>#N/A</v>
      </c>
      <c r="R277" s="313" t="e">
        <f t="shared" si="152"/>
        <v>#N/A</v>
      </c>
      <c r="S277" s="314" t="str">
        <f t="shared" si="153"/>
        <v/>
      </c>
      <c r="T277" s="315" t="str">
        <f t="shared" si="154"/>
        <v>A</v>
      </c>
      <c r="U277" s="311" t="str">
        <f t="shared" si="155"/>
        <v>GPR161</v>
      </c>
      <c r="V277" s="316" t="e">
        <f>IF(VLOOKUP($B277,GtP!$A:$AA,MATCH("Gs_0-2",GtP!$A$1:$AA$1,0),FALSE)=0,"",VLOOKUP($B277,GtP!$A:$AA,MATCH("Gs_0-2",GtP!$A$1:$AA$1,0),FALSE))</f>
        <v>#N/A</v>
      </c>
      <c r="W277" s="317" t="e">
        <f>IF(VLOOKUP($B277,GtP!$A:$AA,MATCH("Gi/o_0-2",GtP!$A$1:$AA$1,0),FALSE)=0,"",VLOOKUP($B277,GtP!$A:$AA,MATCH("Gi/o_0-2",GtP!$A$1:$AA$1,0),FALSE))</f>
        <v>#N/A</v>
      </c>
      <c r="X277" s="317" t="e">
        <f>IF(VLOOKUP($B277,GtP!$A:$AA,MATCH("Gq/11_0-2",GtP!$A$1:$AA$1,0),FALSE)=0,"",VLOOKUP($B277,GtP!$A:$AA,MATCH("Gq/11_0-2",GtP!$A$1:$AA$1,0),FALSE))</f>
        <v>#N/A</v>
      </c>
      <c r="Y277" s="317" t="e">
        <f>IF(VLOOKUP($B277,GtP!$A:$AA,MATCH("G12/13_0-2",GtP!$A$1:$AA$1,0),FALSE)=0,"",VLOOKUP($B277,GtP!$A:$AA,MATCH("G12/13_0-2",GtP!$A$1:$AA$1,0),FALSE))</f>
        <v>#N/A</v>
      </c>
      <c r="Z277" s="318" t="e">
        <f t="shared" si="156"/>
        <v>#N/A</v>
      </c>
      <c r="AA277" s="317" t="e">
        <f t="shared" si="157"/>
        <v>#N/A</v>
      </c>
      <c r="AB277" s="317" t="e">
        <f t="shared" si="158"/>
        <v>#N/A</v>
      </c>
      <c r="AC277" s="317" t="e">
        <f t="shared" si="159"/>
        <v>#N/A</v>
      </c>
      <c r="AD277" s="317" t="e">
        <f t="shared" si="160"/>
        <v>#N/A</v>
      </c>
      <c r="AE277" s="315" t="str">
        <f t="shared" si="161"/>
        <v/>
      </c>
      <c r="AF277" s="311" t="str">
        <f t="shared" si="162"/>
        <v/>
      </c>
      <c r="AG277" s="311" t="str">
        <f t="shared" si="163"/>
        <v/>
      </c>
      <c r="AH277" s="311" t="str">
        <f t="shared" si="164"/>
        <v/>
      </c>
      <c r="AI277" s="316" t="e">
        <f>_xlfn.CONCAT(IF(AV277="","-","B"),IF(BI277="","-","I"),VLOOKUP($B277,GtP!$A:$BB,MATCH("Gs_0-1",GtP!$A$1:$BB$1,0),FALSE))</f>
        <v>#N/A</v>
      </c>
      <c r="AJ277" s="317" t="e">
        <f>_xlfn.CONCAT(IF(AW277="","-","B"),IF(BJ277="","-","I"),VLOOKUP($B277,GtP!$A:$BB,MATCH("Gs_0-1",GtP!$A$1:$BB$1,0),FALSE))</f>
        <v>#N/A</v>
      </c>
      <c r="AK277" s="317" t="e">
        <f>_xlfn.CONCAT(IF(AX277="","-","B"),IF(BK277="","-","I"),VLOOKUP($B277,GtP!$A:$BB,MATCH("Gi/o_0-1",GtP!$A$1:$BB$1,0),FALSE))</f>
        <v>#N/A</v>
      </c>
      <c r="AL277" s="317" t="e">
        <f>_xlfn.CONCAT(IF(AY277="","-","B"),IF(BL277="","-","I"),VLOOKUP($B277,GtP!$A:$BB,MATCH("Gi/o_0-1",GtP!$A$1:$BB$1,0),FALSE))</f>
        <v>#N/A</v>
      </c>
      <c r="AM277" s="317" t="e">
        <f>_xlfn.CONCAT(IF(AZ277="","-","B"),IF(BM277="","-","I"),VLOOKUP($B277,GtP!$A:$BB,MATCH("Gi/o_0-1",GtP!$A$1:$BB$1,0),FALSE))</f>
        <v>#N/A</v>
      </c>
      <c r="AN277" s="317" t="e">
        <f>_xlfn.CONCAT(IF(BA277="","-","B"),IF(BN277="","-","I"),VLOOKUP($B277,GtP!$A:$BB,MATCH("Gi/o_0-1",GtP!$A$1:$BB$1,0),FALSE))</f>
        <v>#N/A</v>
      </c>
      <c r="AO277" s="317" t="e">
        <f>_xlfn.CONCAT(IF(BB277="","-","B"),IF(BO277="","-","I"),VLOOKUP($B277,GtP!$A:$BB,MATCH("Gi/o_0-1",GtP!$A$1:$BB$1,0),FALSE))</f>
        <v>#N/A</v>
      </c>
      <c r="AP277" s="317" t="e">
        <f>_xlfn.CONCAT(IF(BC277="","-","B"),IF(BP277="","-","I"),VLOOKUP($B277,GtP!$A:$BB,MATCH("Gq/11_0-1",GtP!$A$1:$BB$1,0),FALSE))</f>
        <v>#N/A</v>
      </c>
      <c r="AQ277" s="317" t="e">
        <f>_xlfn.CONCAT(IF(BD277="","-","B"),IF(BQ277="","-","I"),VLOOKUP($B277,GtP!$A:$BB,MATCH("Gq/11_0-1",GtP!$A$1:$BB$1,0),FALSE))</f>
        <v>#N/A</v>
      </c>
      <c r="AR277" s="317" t="e">
        <f>_xlfn.CONCAT(IF(BE277="","-","B"),IF(BR277="","-","I"),VLOOKUP($B277,GtP!$A:$BB,MATCH("Gq/11_0-1",GtP!$A$1:$BB$1,0),FALSE))</f>
        <v>#N/A</v>
      </c>
      <c r="AS277" s="317" t="e">
        <f>_xlfn.CONCAT(IF(BF277="","-","B"),IF(BS277="","-","I"),VLOOKUP($B277,GtP!$A:$BB,MATCH("Gq/11_0-1",GtP!$A$1:$BB$1,0),FALSE))</f>
        <v>#N/A</v>
      </c>
      <c r="AT277" s="317" t="e">
        <f>_xlfn.CONCAT(IF(BG277="","-","B"),IF(BT277="","-","I"),VLOOKUP($B277,GtP!$A:$BB,MATCH("G12/13_0-1",GtP!$A$1:$BB$1,0),FALSE))</f>
        <v>#N/A</v>
      </c>
      <c r="AU277" s="317" t="e">
        <f>_xlfn.CONCAT(IF(BH277="","-","B"),IF(BU277="","-","I"),VLOOKUP($B277,GtP!$A:$BB,MATCH("G12/13_0-1",GtP!$A$1:$BB$1,0),FALSE))</f>
        <v>#N/A</v>
      </c>
      <c r="AV277" s="319" t="str">
        <f>_xlfn.IFNA(VLOOKUP($B277,'B-LogEmaxOverpEC50'!$A:$AL,MATCH(AV$1,'B-LogEmaxOverpEC50'!$A$1:$AL$1,0),FALSE),"")</f>
        <v/>
      </c>
      <c r="AX277" s="321" t="str">
        <f>_xlfn.IFNA(VLOOKUP($B277,'B-LogEmaxOverpEC50'!$A:$AL,MATCH(AX$1,'B-LogEmaxOverpEC50'!$A$1:$AL$1,0),FALSE),"")</f>
        <v/>
      </c>
      <c r="AY277" s="321" t="str">
        <f>_xlfn.IFNA(VLOOKUP($B277,'B-LogEmaxOverpEC50'!$A:$AL,MATCH(AY$1,'B-LogEmaxOverpEC50'!$A$1:$AL$1,0),FALSE),"")</f>
        <v/>
      </c>
      <c r="AZ277" s="321" t="str">
        <f>_xlfn.IFNA(VLOOKUP($B277,'B-LogEmaxOverpEC50'!$A:$AL,MATCH(AZ$1,'B-LogEmaxOverpEC50'!$A$1:$AL$1,0),FALSE),"")</f>
        <v/>
      </c>
      <c r="BA277" s="321" t="str">
        <f>_xlfn.IFNA(VLOOKUP($B277,'B-LogEmaxOverpEC50'!$A:$AL,MATCH(BA$1,'B-LogEmaxOverpEC50'!$A$1:$AL$1,0),FALSE),"")</f>
        <v/>
      </c>
      <c r="BB277" s="321" t="str">
        <f>_xlfn.IFNA(VLOOKUP($B277,'B-LogEmaxOverpEC50'!$A:$AL,MATCH(BB$1,'B-LogEmaxOverpEC50'!$A$1:$AL$1,0),FALSE),"")</f>
        <v/>
      </c>
      <c r="BC277" s="321" t="str">
        <f>_xlfn.IFNA(VLOOKUP($B277,'B-LogEmaxOverpEC50'!$A:$AL,MATCH(BC$1,'B-LogEmaxOverpEC50'!$A$1:$AL$1,0),FALSE),"")</f>
        <v/>
      </c>
      <c r="BD277" s="321" t="str">
        <f>_xlfn.IFNA(VLOOKUP($B277,'B-LogEmaxOverpEC50'!$A:$AL,MATCH(BD$1,'B-LogEmaxOverpEC50'!$A$1:$AL$1,0),FALSE),"")</f>
        <v/>
      </c>
      <c r="BE277" s="321" t="str">
        <f>_xlfn.IFNA(VLOOKUP($B277,'B-LogEmaxOverpEC50'!$A:$AL,MATCH(BE$1,'B-LogEmaxOverpEC50'!$A$1:$AL$1,0),FALSE),"")</f>
        <v/>
      </c>
      <c r="BF277" s="321" t="str">
        <f>_xlfn.IFNA(VLOOKUP($B277,'B-LogEmaxOverpEC50'!$A:$AL,MATCH(BF$1,'B-LogEmaxOverpEC50'!$A$1:$AL$1,0),FALSE),"")</f>
        <v/>
      </c>
      <c r="BG277" s="321" t="str">
        <f>_xlfn.IFNA(VLOOKUP($B277,'B-LogEmaxOverpEC50'!$A:$AL,MATCH(BG$1,'B-LogEmaxOverpEC50'!$A$1:$AL$1,0),FALSE),"")</f>
        <v/>
      </c>
      <c r="BH277" s="321" t="str">
        <f>_xlfn.IFNA(VLOOKUP($B277,'B-LogEmaxOverpEC50'!$A:$AL,MATCH(BH$1,'B-LogEmaxOverpEC50'!$A$1:$AL$1,0),FALSE),"")</f>
        <v/>
      </c>
      <c r="BI277" s="322" t="str">
        <f>_xlfn.IFNA(VLOOKUP($B277,'I-LogEmaxOverpEC50'!$A:$AR,MATCH(BI$1,'I-LogEmaxOverpEC50'!$A$1:$AR$1,0),FALSE),"")</f>
        <v/>
      </c>
      <c r="BJ277" s="320" t="str">
        <f>_xlfn.IFNA(VLOOKUP($B277,'I-LogEmaxOverpEC50'!$A:$AR,MATCH(BJ$1,'I-LogEmaxOverpEC50'!$A$1:$AR$1,0),FALSE),"")</f>
        <v/>
      </c>
      <c r="BK277" s="320" t="str">
        <f>_xlfn.IFNA(VLOOKUP($B277,'I-LogEmaxOverpEC50'!$A:$AR,MATCH(BK$1,'I-LogEmaxOverpEC50'!$A$1:$AR$1,0),FALSE),"")</f>
        <v/>
      </c>
      <c r="BL277" s="320" t="str">
        <f>_xlfn.IFNA(VLOOKUP($B277,'I-LogEmaxOverpEC50'!$A:$AR,MATCH(BL$1,'I-LogEmaxOverpEC50'!$A$1:$AR$1,0),FALSE),"")</f>
        <v/>
      </c>
      <c r="BM277" s="320" t="str">
        <f>_xlfn.IFNA(VLOOKUP($B277,'I-LogEmaxOverpEC50'!$A:$AR,MATCH(BM$1,'I-LogEmaxOverpEC50'!$A$1:$AR$1,0),FALSE),"")</f>
        <v/>
      </c>
      <c r="BN277" s="320" t="str">
        <f>_xlfn.IFNA(VLOOKUP($B277,'I-LogEmaxOverpEC50'!$A:$AR,MATCH(BN$1,'I-LogEmaxOverpEC50'!$A$1:$AR$1,0),FALSE),"")</f>
        <v/>
      </c>
      <c r="BO277" s="320" t="str">
        <f>_xlfn.IFNA(VLOOKUP($B277,'I-LogEmaxOverpEC50'!$A:$AR,MATCH(BO$1,'I-LogEmaxOverpEC50'!$A$1:$AR$1,0),FALSE),"")</f>
        <v/>
      </c>
      <c r="BP277" s="320" t="str">
        <f>_xlfn.IFNA(VLOOKUP($B277,'I-LogEmaxOverpEC50'!$A:$AR,MATCH(BP$1,'I-LogEmaxOverpEC50'!$A$1:$AR$1,0),FALSE),"")</f>
        <v/>
      </c>
      <c r="BQ277" s="320" t="str">
        <f>_xlfn.IFNA(VLOOKUP($B277,'I-LogEmaxOverpEC50'!$A:$AR,MATCH(BQ$1,'I-LogEmaxOverpEC50'!$A$1:$AR$1,0),FALSE),"")</f>
        <v/>
      </c>
      <c r="BR277" s="320" t="str">
        <f>_xlfn.IFNA(VLOOKUP($B277,'I-LogEmaxOverpEC50'!$A:$AR,MATCH(BR$1,'I-LogEmaxOverpEC50'!$A$1:$AR$1,0),FALSE),"")</f>
        <v/>
      </c>
      <c r="BS277" s="320" t="str">
        <f>_xlfn.IFNA(VLOOKUP($B277,'I-LogEmaxOverpEC50'!$A:$AR,MATCH(BS$1,'I-LogEmaxOverpEC50'!$A$1:$AR$1,0),FALSE),"")</f>
        <v/>
      </c>
      <c r="BT277" s="320" t="str">
        <f>_xlfn.IFNA(VLOOKUP($B277,'I-LogEmaxOverpEC50'!$A:$AR,MATCH(BT$1,'I-LogEmaxOverpEC50'!$A$1:$AR$1,0),FALSE),"")</f>
        <v/>
      </c>
      <c r="BU277" s="320" t="str">
        <f>_xlfn.IFNA(VLOOKUP($B277,'I-LogEmaxOverpEC50'!$A:$AR,MATCH(BU$1,'I-LogEmaxOverpEC50'!$A$1:$AR$1,0),FALSE),"")</f>
        <v/>
      </c>
      <c r="BV277" s="114" t="e" cm="1">
        <f t="array" ref="BV277">_xlfn.IFS(AND($C277="A",_xlfn.CONCAT(F277:G277)&lt;&gt;"",$A277=1),"x",AND($C277="A",_xlfn.CONCAT(F277:G277)="",$A277=1),"-",$A$1&lt;&gt;"","")</f>
        <v>#N/A</v>
      </c>
      <c r="BW277" s="113" t="e" cm="1">
        <f t="array" ref="BW277">_xlfn.IFS(AND($C277="A",_xlfn.CONCAT(H277:L277)&lt;&gt;"",$A277=1),"x",AND($C277="A",_xlfn.CONCAT(H277:L277)="",$A277=1),"-",$A$1&lt;&gt;"","")</f>
        <v>#N/A</v>
      </c>
      <c r="BX277" s="113" t="e" cm="1">
        <f t="array" ref="BX277">_xlfn.IFS(AND($C277="A",_xlfn.CONCAT(M277:P277)&lt;&gt;"",$A277=1),"x",AND($C277="A",_xlfn.CONCAT(M277:P277)="",$A277=1),"-",$A$1&lt;&gt;"","")</f>
        <v>#N/A</v>
      </c>
      <c r="BY277" s="113" t="e" cm="1">
        <f t="array" ref="BY277">_xlfn.IFS(AND($C277="A",_xlfn.CONCAT(Q277:R277)&lt;&gt;"",$A277=1),"x",AND($C277="A",_xlfn.CONCAT(Q277:R277)="",$A277=1),"-",$A$1&lt;&gt;"","")</f>
        <v>#N/A</v>
      </c>
      <c r="BZ277" s="121" t="e">
        <f t="shared" si="165"/>
        <v>#N/A</v>
      </c>
      <c r="CA277" s="120" t="e">
        <f t="shared" si="166"/>
        <v>#N/A</v>
      </c>
      <c r="CB277" s="120" t="e">
        <f t="shared" si="167"/>
        <v>#N/A</v>
      </c>
      <c r="CC277" s="120" t="e">
        <f t="shared" si="168"/>
        <v>#N/A</v>
      </c>
      <c r="CD277" s="121" t="str">
        <f t="shared" si="169"/>
        <v/>
      </c>
      <c r="CE277" s="120" t="e">
        <f t="shared" si="170"/>
        <v>#N/A</v>
      </c>
      <c r="CF277" s="120" t="e">
        <f t="shared" si="171"/>
        <v>#N/A</v>
      </c>
      <c r="CG277" s="120" t="e">
        <f t="shared" si="172"/>
        <v>#N/A</v>
      </c>
      <c r="CH277" s="120" t="e">
        <f t="shared" si="173"/>
        <v>#N/A</v>
      </c>
      <c r="CI277" s="120" t="e">
        <f t="shared" si="174"/>
        <v>#N/A</v>
      </c>
    </row>
    <row r="278" spans="1:87" x14ac:dyDescent="0.2">
      <c r="A278" s="311" t="e" cm="1">
        <f t="array" ref="A278">_xlfn.IFS(SUM(F278:R278)&gt;0,1,Z278&gt;0,2,TRUE,3)</f>
        <v>#N/A</v>
      </c>
      <c r="B278" s="311" t="s">
        <v>1891</v>
      </c>
      <c r="C278" s="311" t="str">
        <f>_xlfn.XLOOKUP(B278,RecNamesAll!A:A,RecNamesAll!E:E)</f>
        <v>A</v>
      </c>
      <c r="D278" s="311" t="str">
        <f>_xlfn.XLOOKUP(B278,RecNamesAll!A:A,RecNamesAll!C:C)</f>
        <v>GPR162</v>
      </c>
      <c r="F278" s="312" t="e">
        <f t="shared" si="140"/>
        <v>#N/A</v>
      </c>
      <c r="G278" s="313" t="e">
        <f t="shared" si="141"/>
        <v>#N/A</v>
      </c>
      <c r="H278" s="312" t="e">
        <f t="shared" si="142"/>
        <v>#N/A</v>
      </c>
      <c r="I278" s="313" t="e">
        <f t="shared" si="143"/>
        <v>#N/A</v>
      </c>
      <c r="J278" s="313" t="e">
        <f t="shared" si="144"/>
        <v>#N/A</v>
      </c>
      <c r="K278" s="313" t="e">
        <f t="shared" si="145"/>
        <v>#N/A</v>
      </c>
      <c r="L278" s="313" t="e">
        <f t="shared" si="146"/>
        <v>#N/A</v>
      </c>
      <c r="M278" s="312" t="e">
        <f t="shared" si="147"/>
        <v>#N/A</v>
      </c>
      <c r="N278" s="313" t="e">
        <f t="shared" si="148"/>
        <v>#N/A</v>
      </c>
      <c r="O278" s="313" t="e">
        <f t="shared" si="149"/>
        <v>#N/A</v>
      </c>
      <c r="P278" s="313" t="e">
        <f t="shared" si="150"/>
        <v>#N/A</v>
      </c>
      <c r="Q278" s="312" t="e">
        <f t="shared" si="151"/>
        <v>#N/A</v>
      </c>
      <c r="R278" s="313" t="e">
        <f t="shared" si="152"/>
        <v>#N/A</v>
      </c>
      <c r="S278" s="314" t="str">
        <f t="shared" si="153"/>
        <v/>
      </c>
      <c r="T278" s="315" t="str">
        <f t="shared" si="154"/>
        <v>A</v>
      </c>
      <c r="U278" s="311" t="str">
        <f t="shared" si="155"/>
        <v>GPR162</v>
      </c>
      <c r="V278" s="316" t="e">
        <f>IF(VLOOKUP($B278,GtP!$A:$AA,MATCH("Gs_0-2",GtP!$A$1:$AA$1,0),FALSE)=0,"",VLOOKUP($B278,GtP!$A:$AA,MATCH("Gs_0-2",GtP!$A$1:$AA$1,0),FALSE))</f>
        <v>#N/A</v>
      </c>
      <c r="W278" s="317" t="e">
        <f>IF(VLOOKUP($B278,GtP!$A:$AA,MATCH("Gi/o_0-2",GtP!$A$1:$AA$1,0),FALSE)=0,"",VLOOKUP($B278,GtP!$A:$AA,MATCH("Gi/o_0-2",GtP!$A$1:$AA$1,0),FALSE))</f>
        <v>#N/A</v>
      </c>
      <c r="X278" s="317" t="e">
        <f>IF(VLOOKUP($B278,GtP!$A:$AA,MATCH("Gq/11_0-2",GtP!$A$1:$AA$1,0),FALSE)=0,"",VLOOKUP($B278,GtP!$A:$AA,MATCH("Gq/11_0-2",GtP!$A$1:$AA$1,0),FALSE))</f>
        <v>#N/A</v>
      </c>
      <c r="Y278" s="317" t="e">
        <f>IF(VLOOKUP($B278,GtP!$A:$AA,MATCH("G12/13_0-2",GtP!$A$1:$AA$1,0),FALSE)=0,"",VLOOKUP($B278,GtP!$A:$AA,MATCH("G12/13_0-2",GtP!$A$1:$AA$1,0),FALSE))</f>
        <v>#N/A</v>
      </c>
      <c r="Z278" s="318" t="e">
        <f t="shared" si="156"/>
        <v>#N/A</v>
      </c>
      <c r="AA278" s="317" t="e">
        <f t="shared" si="157"/>
        <v>#N/A</v>
      </c>
      <c r="AB278" s="317" t="e">
        <f t="shared" si="158"/>
        <v>#N/A</v>
      </c>
      <c r="AC278" s="317" t="e">
        <f t="shared" si="159"/>
        <v>#N/A</v>
      </c>
      <c r="AD278" s="317" t="e">
        <f t="shared" si="160"/>
        <v>#N/A</v>
      </c>
      <c r="AE278" s="315" t="str">
        <f t="shared" si="161"/>
        <v/>
      </c>
      <c r="AF278" s="311" t="str">
        <f t="shared" si="162"/>
        <v/>
      </c>
      <c r="AG278" s="311" t="str">
        <f t="shared" si="163"/>
        <v/>
      </c>
      <c r="AH278" s="311" t="str">
        <f t="shared" si="164"/>
        <v/>
      </c>
      <c r="AI278" s="316" t="e">
        <f>_xlfn.CONCAT(IF(AV278="","-","B"),IF(BI278="","-","I"),VLOOKUP($B278,GtP!$A:$BB,MATCH("Gs_0-1",GtP!$A$1:$BB$1,0),FALSE))</f>
        <v>#N/A</v>
      </c>
      <c r="AJ278" s="317" t="e">
        <f>_xlfn.CONCAT(IF(AW278="","-","B"),IF(BJ278="","-","I"),VLOOKUP($B278,GtP!$A:$BB,MATCH("Gs_0-1",GtP!$A$1:$BB$1,0),FALSE))</f>
        <v>#N/A</v>
      </c>
      <c r="AK278" s="317" t="e">
        <f>_xlfn.CONCAT(IF(AX278="","-","B"),IF(BK278="","-","I"),VLOOKUP($B278,GtP!$A:$BB,MATCH("Gi/o_0-1",GtP!$A$1:$BB$1,0),FALSE))</f>
        <v>#N/A</v>
      </c>
      <c r="AL278" s="317" t="e">
        <f>_xlfn.CONCAT(IF(AY278="","-","B"),IF(BL278="","-","I"),VLOOKUP($B278,GtP!$A:$BB,MATCH("Gi/o_0-1",GtP!$A$1:$BB$1,0),FALSE))</f>
        <v>#N/A</v>
      </c>
      <c r="AM278" s="317" t="e">
        <f>_xlfn.CONCAT(IF(AZ278="","-","B"),IF(BM278="","-","I"),VLOOKUP($B278,GtP!$A:$BB,MATCH("Gi/o_0-1",GtP!$A$1:$BB$1,0),FALSE))</f>
        <v>#N/A</v>
      </c>
      <c r="AN278" s="317" t="e">
        <f>_xlfn.CONCAT(IF(BA278="","-","B"),IF(BN278="","-","I"),VLOOKUP($B278,GtP!$A:$BB,MATCH("Gi/o_0-1",GtP!$A$1:$BB$1,0),FALSE))</f>
        <v>#N/A</v>
      </c>
      <c r="AO278" s="317" t="e">
        <f>_xlfn.CONCAT(IF(BB278="","-","B"),IF(BO278="","-","I"),VLOOKUP($B278,GtP!$A:$BB,MATCH("Gi/o_0-1",GtP!$A$1:$BB$1,0),FALSE))</f>
        <v>#N/A</v>
      </c>
      <c r="AP278" s="317" t="e">
        <f>_xlfn.CONCAT(IF(BC278="","-","B"),IF(BP278="","-","I"),VLOOKUP($B278,GtP!$A:$BB,MATCH("Gq/11_0-1",GtP!$A$1:$BB$1,0),FALSE))</f>
        <v>#N/A</v>
      </c>
      <c r="AQ278" s="317" t="e">
        <f>_xlfn.CONCAT(IF(BD278="","-","B"),IF(BQ278="","-","I"),VLOOKUP($B278,GtP!$A:$BB,MATCH("Gq/11_0-1",GtP!$A$1:$BB$1,0),FALSE))</f>
        <v>#N/A</v>
      </c>
      <c r="AR278" s="317" t="e">
        <f>_xlfn.CONCAT(IF(BE278="","-","B"),IF(BR278="","-","I"),VLOOKUP($B278,GtP!$A:$BB,MATCH("Gq/11_0-1",GtP!$A$1:$BB$1,0),FALSE))</f>
        <v>#N/A</v>
      </c>
      <c r="AS278" s="317" t="e">
        <f>_xlfn.CONCAT(IF(BF278="","-","B"),IF(BS278="","-","I"),VLOOKUP($B278,GtP!$A:$BB,MATCH("Gq/11_0-1",GtP!$A$1:$BB$1,0),FALSE))</f>
        <v>#N/A</v>
      </c>
      <c r="AT278" s="317" t="e">
        <f>_xlfn.CONCAT(IF(BG278="","-","B"),IF(BT278="","-","I"),VLOOKUP($B278,GtP!$A:$BB,MATCH("G12/13_0-1",GtP!$A$1:$BB$1,0),FALSE))</f>
        <v>#N/A</v>
      </c>
      <c r="AU278" s="317" t="e">
        <f>_xlfn.CONCAT(IF(BH278="","-","B"),IF(BU278="","-","I"),VLOOKUP($B278,GtP!$A:$BB,MATCH("G12/13_0-1",GtP!$A$1:$BB$1,0),FALSE))</f>
        <v>#N/A</v>
      </c>
      <c r="AV278" s="319" t="str">
        <f>_xlfn.IFNA(VLOOKUP($B278,'B-LogEmaxOverpEC50'!$A:$AL,MATCH(AV$1,'B-LogEmaxOverpEC50'!$A$1:$AL$1,0),FALSE),"")</f>
        <v/>
      </c>
      <c r="AX278" s="321" t="str">
        <f>_xlfn.IFNA(VLOOKUP($B278,'B-LogEmaxOverpEC50'!$A:$AL,MATCH(AX$1,'B-LogEmaxOverpEC50'!$A$1:$AL$1,0),FALSE),"")</f>
        <v/>
      </c>
      <c r="AY278" s="321" t="str">
        <f>_xlfn.IFNA(VLOOKUP($B278,'B-LogEmaxOverpEC50'!$A:$AL,MATCH(AY$1,'B-LogEmaxOverpEC50'!$A$1:$AL$1,0),FALSE),"")</f>
        <v/>
      </c>
      <c r="AZ278" s="321" t="str">
        <f>_xlfn.IFNA(VLOOKUP($B278,'B-LogEmaxOverpEC50'!$A:$AL,MATCH(AZ$1,'B-LogEmaxOverpEC50'!$A$1:$AL$1,0),FALSE),"")</f>
        <v/>
      </c>
      <c r="BA278" s="321" t="str">
        <f>_xlfn.IFNA(VLOOKUP($B278,'B-LogEmaxOverpEC50'!$A:$AL,MATCH(BA$1,'B-LogEmaxOverpEC50'!$A$1:$AL$1,0),FALSE),"")</f>
        <v/>
      </c>
      <c r="BB278" s="321" t="str">
        <f>_xlfn.IFNA(VLOOKUP($B278,'B-LogEmaxOverpEC50'!$A:$AL,MATCH(BB$1,'B-LogEmaxOverpEC50'!$A$1:$AL$1,0),FALSE),"")</f>
        <v/>
      </c>
      <c r="BC278" s="321" t="str">
        <f>_xlfn.IFNA(VLOOKUP($B278,'B-LogEmaxOverpEC50'!$A:$AL,MATCH(BC$1,'B-LogEmaxOverpEC50'!$A$1:$AL$1,0),FALSE),"")</f>
        <v/>
      </c>
      <c r="BD278" s="321" t="str">
        <f>_xlfn.IFNA(VLOOKUP($B278,'B-LogEmaxOverpEC50'!$A:$AL,MATCH(BD$1,'B-LogEmaxOverpEC50'!$A$1:$AL$1,0),FALSE),"")</f>
        <v/>
      </c>
      <c r="BE278" s="321" t="str">
        <f>_xlfn.IFNA(VLOOKUP($B278,'B-LogEmaxOverpEC50'!$A:$AL,MATCH(BE$1,'B-LogEmaxOverpEC50'!$A$1:$AL$1,0),FALSE),"")</f>
        <v/>
      </c>
      <c r="BF278" s="321" t="str">
        <f>_xlfn.IFNA(VLOOKUP($B278,'B-LogEmaxOverpEC50'!$A:$AL,MATCH(BF$1,'B-LogEmaxOverpEC50'!$A$1:$AL$1,0),FALSE),"")</f>
        <v/>
      </c>
      <c r="BG278" s="321" t="str">
        <f>_xlfn.IFNA(VLOOKUP($B278,'B-LogEmaxOverpEC50'!$A:$AL,MATCH(BG$1,'B-LogEmaxOverpEC50'!$A$1:$AL$1,0),FALSE),"")</f>
        <v/>
      </c>
      <c r="BH278" s="321" t="str">
        <f>_xlfn.IFNA(VLOOKUP($B278,'B-LogEmaxOverpEC50'!$A:$AL,MATCH(BH$1,'B-LogEmaxOverpEC50'!$A$1:$AL$1,0),FALSE),"")</f>
        <v/>
      </c>
      <c r="BI278" s="322" t="str">
        <f>_xlfn.IFNA(VLOOKUP($B278,'I-LogEmaxOverpEC50'!$A:$AR,MATCH(BI$1,'I-LogEmaxOverpEC50'!$A$1:$AR$1,0),FALSE),"")</f>
        <v/>
      </c>
      <c r="BJ278" s="320" t="str">
        <f>_xlfn.IFNA(VLOOKUP($B278,'I-LogEmaxOverpEC50'!$A:$AR,MATCH(BJ$1,'I-LogEmaxOverpEC50'!$A$1:$AR$1,0),FALSE),"")</f>
        <v/>
      </c>
      <c r="BK278" s="320" t="str">
        <f>_xlfn.IFNA(VLOOKUP($B278,'I-LogEmaxOverpEC50'!$A:$AR,MATCH(BK$1,'I-LogEmaxOverpEC50'!$A$1:$AR$1,0),FALSE),"")</f>
        <v/>
      </c>
      <c r="BL278" s="320" t="str">
        <f>_xlfn.IFNA(VLOOKUP($B278,'I-LogEmaxOverpEC50'!$A:$AR,MATCH(BL$1,'I-LogEmaxOverpEC50'!$A$1:$AR$1,0),FALSE),"")</f>
        <v/>
      </c>
      <c r="BM278" s="320" t="str">
        <f>_xlfn.IFNA(VLOOKUP($B278,'I-LogEmaxOverpEC50'!$A:$AR,MATCH(BM$1,'I-LogEmaxOverpEC50'!$A$1:$AR$1,0),FALSE),"")</f>
        <v/>
      </c>
      <c r="BN278" s="320" t="str">
        <f>_xlfn.IFNA(VLOOKUP($B278,'I-LogEmaxOverpEC50'!$A:$AR,MATCH(BN$1,'I-LogEmaxOverpEC50'!$A$1:$AR$1,0),FALSE),"")</f>
        <v/>
      </c>
      <c r="BO278" s="320" t="str">
        <f>_xlfn.IFNA(VLOOKUP($B278,'I-LogEmaxOverpEC50'!$A:$AR,MATCH(BO$1,'I-LogEmaxOverpEC50'!$A$1:$AR$1,0),FALSE),"")</f>
        <v/>
      </c>
      <c r="BP278" s="320" t="str">
        <f>_xlfn.IFNA(VLOOKUP($B278,'I-LogEmaxOverpEC50'!$A:$AR,MATCH(BP$1,'I-LogEmaxOverpEC50'!$A$1:$AR$1,0),FALSE),"")</f>
        <v/>
      </c>
      <c r="BQ278" s="320" t="str">
        <f>_xlfn.IFNA(VLOOKUP($B278,'I-LogEmaxOverpEC50'!$A:$AR,MATCH(BQ$1,'I-LogEmaxOverpEC50'!$A$1:$AR$1,0),FALSE),"")</f>
        <v/>
      </c>
      <c r="BR278" s="320" t="str">
        <f>_xlfn.IFNA(VLOOKUP($B278,'I-LogEmaxOverpEC50'!$A:$AR,MATCH(BR$1,'I-LogEmaxOverpEC50'!$A$1:$AR$1,0),FALSE),"")</f>
        <v/>
      </c>
      <c r="BS278" s="320" t="str">
        <f>_xlfn.IFNA(VLOOKUP($B278,'I-LogEmaxOverpEC50'!$A:$AR,MATCH(BS$1,'I-LogEmaxOverpEC50'!$A$1:$AR$1,0),FALSE),"")</f>
        <v/>
      </c>
      <c r="BT278" s="320" t="str">
        <f>_xlfn.IFNA(VLOOKUP($B278,'I-LogEmaxOverpEC50'!$A:$AR,MATCH(BT$1,'I-LogEmaxOverpEC50'!$A$1:$AR$1,0),FALSE),"")</f>
        <v/>
      </c>
      <c r="BU278" s="320" t="str">
        <f>_xlfn.IFNA(VLOOKUP($B278,'I-LogEmaxOverpEC50'!$A:$AR,MATCH(BU$1,'I-LogEmaxOverpEC50'!$A$1:$AR$1,0),FALSE),"")</f>
        <v/>
      </c>
      <c r="BV278" s="114" t="e" cm="1">
        <f t="array" ref="BV278">_xlfn.IFS(AND($C278="A",_xlfn.CONCAT(F278:G278)&lt;&gt;"",$A278=1),"x",AND($C278="A",_xlfn.CONCAT(F278:G278)="",$A278=1),"-",$A$1&lt;&gt;"","")</f>
        <v>#N/A</v>
      </c>
      <c r="BW278" s="113" t="e" cm="1">
        <f t="array" ref="BW278">_xlfn.IFS(AND($C278="A",_xlfn.CONCAT(H278:L278)&lt;&gt;"",$A278=1),"x",AND($C278="A",_xlfn.CONCAT(H278:L278)="",$A278=1),"-",$A$1&lt;&gt;"","")</f>
        <v>#N/A</v>
      </c>
      <c r="BX278" s="113" t="e" cm="1">
        <f t="array" ref="BX278">_xlfn.IFS(AND($C278="A",_xlfn.CONCAT(M278:P278)&lt;&gt;"",$A278=1),"x",AND($C278="A",_xlfn.CONCAT(M278:P278)="",$A278=1),"-",$A$1&lt;&gt;"","")</f>
        <v>#N/A</v>
      </c>
      <c r="BY278" s="113" t="e" cm="1">
        <f t="array" ref="BY278">_xlfn.IFS(AND($C278="A",_xlfn.CONCAT(Q278:R278)&lt;&gt;"",$A278=1),"x",AND($C278="A",_xlfn.CONCAT(Q278:R278)="",$A278=1),"-",$A$1&lt;&gt;"","")</f>
        <v>#N/A</v>
      </c>
      <c r="BZ278" s="121" t="e">
        <f t="shared" si="165"/>
        <v>#N/A</v>
      </c>
      <c r="CA278" s="120" t="e">
        <f t="shared" si="166"/>
        <v>#N/A</v>
      </c>
      <c r="CB278" s="120" t="e">
        <f t="shared" si="167"/>
        <v>#N/A</v>
      </c>
      <c r="CC278" s="120" t="e">
        <f t="shared" si="168"/>
        <v>#N/A</v>
      </c>
      <c r="CD278" s="121" t="str">
        <f t="shared" si="169"/>
        <v/>
      </c>
      <c r="CE278" s="120" t="e">
        <f t="shared" si="170"/>
        <v>#N/A</v>
      </c>
      <c r="CF278" s="120" t="e">
        <f t="shared" si="171"/>
        <v>#N/A</v>
      </c>
      <c r="CG278" s="120" t="e">
        <f t="shared" si="172"/>
        <v>#N/A</v>
      </c>
      <c r="CH278" s="120" t="e">
        <f t="shared" si="173"/>
        <v>#N/A</v>
      </c>
      <c r="CI278" s="120" t="e">
        <f t="shared" si="174"/>
        <v>#N/A</v>
      </c>
    </row>
    <row r="279" spans="1:87" x14ac:dyDescent="0.2">
      <c r="A279" s="311" t="e" cm="1">
        <f t="array" ref="A279">_xlfn.IFS(SUM(F279:R279)&gt;0,1,Z279&gt;0,2,TRUE,3)</f>
        <v>#N/A</v>
      </c>
      <c r="B279" s="311" t="s">
        <v>1887</v>
      </c>
      <c r="C279" s="311" t="str">
        <f>_xlfn.XLOOKUP(B279,RecNamesAll!A:A,RecNamesAll!E:E)</f>
        <v>A</v>
      </c>
      <c r="D279" s="311" t="str">
        <f>_xlfn.XLOOKUP(B279,RecNamesAll!A:A,RecNamesAll!C:C)</f>
        <v>GPR171</v>
      </c>
      <c r="F279" s="312" t="e">
        <f t="shared" si="140"/>
        <v>#N/A</v>
      </c>
      <c r="G279" s="313" t="e">
        <f t="shared" si="141"/>
        <v>#N/A</v>
      </c>
      <c r="H279" s="312" t="e">
        <f t="shared" si="142"/>
        <v>#N/A</v>
      </c>
      <c r="I279" s="313" t="e">
        <f t="shared" si="143"/>
        <v>#N/A</v>
      </c>
      <c r="J279" s="313" t="e">
        <f t="shared" si="144"/>
        <v>#N/A</v>
      </c>
      <c r="K279" s="313" t="e">
        <f t="shared" si="145"/>
        <v>#N/A</v>
      </c>
      <c r="L279" s="313" t="e">
        <f t="shared" si="146"/>
        <v>#N/A</v>
      </c>
      <c r="M279" s="312" t="e">
        <f t="shared" si="147"/>
        <v>#N/A</v>
      </c>
      <c r="N279" s="313" t="e">
        <f t="shared" si="148"/>
        <v>#N/A</v>
      </c>
      <c r="O279" s="313" t="e">
        <f t="shared" si="149"/>
        <v>#N/A</v>
      </c>
      <c r="P279" s="313" t="e">
        <f t="shared" si="150"/>
        <v>#N/A</v>
      </c>
      <c r="Q279" s="312" t="e">
        <f t="shared" si="151"/>
        <v>#N/A</v>
      </c>
      <c r="R279" s="313" t="e">
        <f t="shared" si="152"/>
        <v>#N/A</v>
      </c>
      <c r="S279" s="314" t="str">
        <f t="shared" si="153"/>
        <v/>
      </c>
      <c r="T279" s="315" t="str">
        <f t="shared" si="154"/>
        <v>A</v>
      </c>
      <c r="U279" s="311" t="str">
        <f t="shared" si="155"/>
        <v>GPR171</v>
      </c>
      <c r="V279" s="316" t="e">
        <f>IF(VLOOKUP($B279,GtP!$A:$AA,MATCH("Gs_0-2",GtP!$A$1:$AA$1,0),FALSE)=0,"",VLOOKUP($B279,GtP!$A:$AA,MATCH("Gs_0-2",GtP!$A$1:$AA$1,0),FALSE))</f>
        <v>#N/A</v>
      </c>
      <c r="W279" s="317" t="e">
        <f>IF(VLOOKUP($B279,GtP!$A:$AA,MATCH("Gi/o_0-2",GtP!$A$1:$AA$1,0),FALSE)=0,"",VLOOKUP($B279,GtP!$A:$AA,MATCH("Gi/o_0-2",GtP!$A$1:$AA$1,0),FALSE))</f>
        <v>#N/A</v>
      </c>
      <c r="X279" s="317" t="e">
        <f>IF(VLOOKUP($B279,GtP!$A:$AA,MATCH("Gq/11_0-2",GtP!$A$1:$AA$1,0),FALSE)=0,"",VLOOKUP($B279,GtP!$A:$AA,MATCH("Gq/11_0-2",GtP!$A$1:$AA$1,0),FALSE))</f>
        <v>#N/A</v>
      </c>
      <c r="Y279" s="317" t="e">
        <f>IF(VLOOKUP($B279,GtP!$A:$AA,MATCH("G12/13_0-2",GtP!$A$1:$AA$1,0),FALSE)=0,"",VLOOKUP($B279,GtP!$A:$AA,MATCH("G12/13_0-2",GtP!$A$1:$AA$1,0),FALSE))</f>
        <v>#N/A</v>
      </c>
      <c r="Z279" s="318" t="e">
        <f t="shared" si="156"/>
        <v>#N/A</v>
      </c>
      <c r="AA279" s="317" t="e">
        <f t="shared" si="157"/>
        <v>#N/A</v>
      </c>
      <c r="AB279" s="317" t="e">
        <f t="shared" si="158"/>
        <v>#N/A</v>
      </c>
      <c r="AC279" s="317" t="e">
        <f t="shared" si="159"/>
        <v>#N/A</v>
      </c>
      <c r="AD279" s="317" t="e">
        <f t="shared" si="160"/>
        <v>#N/A</v>
      </c>
      <c r="AE279" s="315" t="str">
        <f t="shared" si="161"/>
        <v/>
      </c>
      <c r="AF279" s="311" t="str">
        <f t="shared" si="162"/>
        <v/>
      </c>
      <c r="AG279" s="311" t="str">
        <f t="shared" si="163"/>
        <v/>
      </c>
      <c r="AH279" s="311" t="str">
        <f t="shared" si="164"/>
        <v/>
      </c>
      <c r="AI279" s="316" t="e">
        <f>_xlfn.CONCAT(IF(AV279="","-","B"),IF(BI279="","-","I"),VLOOKUP($B279,GtP!$A:$BB,MATCH("Gs_0-1",GtP!$A$1:$BB$1,0),FALSE))</f>
        <v>#N/A</v>
      </c>
      <c r="AJ279" s="317" t="e">
        <f>_xlfn.CONCAT(IF(AW279="","-","B"),IF(BJ279="","-","I"),VLOOKUP($B279,GtP!$A:$BB,MATCH("Gs_0-1",GtP!$A$1:$BB$1,0),FALSE))</f>
        <v>#N/A</v>
      </c>
      <c r="AK279" s="317" t="e">
        <f>_xlfn.CONCAT(IF(AX279="","-","B"),IF(BK279="","-","I"),VLOOKUP($B279,GtP!$A:$BB,MATCH("Gi/o_0-1",GtP!$A$1:$BB$1,0),FALSE))</f>
        <v>#N/A</v>
      </c>
      <c r="AL279" s="317" t="e">
        <f>_xlfn.CONCAT(IF(AY279="","-","B"),IF(BL279="","-","I"),VLOOKUP($B279,GtP!$A:$BB,MATCH("Gi/o_0-1",GtP!$A$1:$BB$1,0),FALSE))</f>
        <v>#N/A</v>
      </c>
      <c r="AM279" s="317" t="e">
        <f>_xlfn.CONCAT(IF(AZ279="","-","B"),IF(BM279="","-","I"),VLOOKUP($B279,GtP!$A:$BB,MATCH("Gi/o_0-1",GtP!$A$1:$BB$1,0),FALSE))</f>
        <v>#N/A</v>
      </c>
      <c r="AN279" s="317" t="e">
        <f>_xlfn.CONCAT(IF(BA279="","-","B"),IF(BN279="","-","I"),VLOOKUP($B279,GtP!$A:$BB,MATCH("Gi/o_0-1",GtP!$A$1:$BB$1,0),FALSE))</f>
        <v>#N/A</v>
      </c>
      <c r="AO279" s="317" t="e">
        <f>_xlfn.CONCAT(IF(BB279="","-","B"),IF(BO279="","-","I"),VLOOKUP($B279,GtP!$A:$BB,MATCH("Gi/o_0-1",GtP!$A$1:$BB$1,0),FALSE))</f>
        <v>#N/A</v>
      </c>
      <c r="AP279" s="317" t="e">
        <f>_xlfn.CONCAT(IF(BC279="","-","B"),IF(BP279="","-","I"),VLOOKUP($B279,GtP!$A:$BB,MATCH("Gq/11_0-1",GtP!$A$1:$BB$1,0),FALSE))</f>
        <v>#N/A</v>
      </c>
      <c r="AQ279" s="317" t="e">
        <f>_xlfn.CONCAT(IF(BD279="","-","B"),IF(BQ279="","-","I"),VLOOKUP($B279,GtP!$A:$BB,MATCH("Gq/11_0-1",GtP!$A$1:$BB$1,0),FALSE))</f>
        <v>#N/A</v>
      </c>
      <c r="AR279" s="317" t="e">
        <f>_xlfn.CONCAT(IF(BE279="","-","B"),IF(BR279="","-","I"),VLOOKUP($B279,GtP!$A:$BB,MATCH("Gq/11_0-1",GtP!$A$1:$BB$1,0),FALSE))</f>
        <v>#N/A</v>
      </c>
      <c r="AS279" s="317" t="e">
        <f>_xlfn.CONCAT(IF(BF279="","-","B"),IF(BS279="","-","I"),VLOOKUP($B279,GtP!$A:$BB,MATCH("Gq/11_0-1",GtP!$A$1:$BB$1,0),FALSE))</f>
        <v>#N/A</v>
      </c>
      <c r="AT279" s="317" t="e">
        <f>_xlfn.CONCAT(IF(BG279="","-","B"),IF(BT279="","-","I"),VLOOKUP($B279,GtP!$A:$BB,MATCH("G12/13_0-1",GtP!$A$1:$BB$1,0),FALSE))</f>
        <v>#N/A</v>
      </c>
      <c r="AU279" s="317" t="e">
        <f>_xlfn.CONCAT(IF(BH279="","-","B"),IF(BU279="","-","I"),VLOOKUP($B279,GtP!$A:$BB,MATCH("G12/13_0-1",GtP!$A$1:$BB$1,0),FALSE))</f>
        <v>#N/A</v>
      </c>
      <c r="AV279" s="319" t="str">
        <f>_xlfn.IFNA(VLOOKUP($B279,'B-LogEmaxOverpEC50'!$A:$AL,MATCH(AV$1,'B-LogEmaxOverpEC50'!$A$1:$AL$1,0),FALSE),"")</f>
        <v/>
      </c>
      <c r="AX279" s="321" t="str">
        <f>_xlfn.IFNA(VLOOKUP($B279,'B-LogEmaxOverpEC50'!$A:$AL,MATCH(AX$1,'B-LogEmaxOverpEC50'!$A$1:$AL$1,0),FALSE),"")</f>
        <v/>
      </c>
      <c r="AY279" s="321" t="str">
        <f>_xlfn.IFNA(VLOOKUP($B279,'B-LogEmaxOverpEC50'!$A:$AL,MATCH(AY$1,'B-LogEmaxOverpEC50'!$A$1:$AL$1,0),FALSE),"")</f>
        <v/>
      </c>
      <c r="AZ279" s="321" t="str">
        <f>_xlfn.IFNA(VLOOKUP($B279,'B-LogEmaxOverpEC50'!$A:$AL,MATCH(AZ$1,'B-LogEmaxOverpEC50'!$A$1:$AL$1,0),FALSE),"")</f>
        <v/>
      </c>
      <c r="BA279" s="321" t="str">
        <f>_xlfn.IFNA(VLOOKUP($B279,'B-LogEmaxOverpEC50'!$A:$AL,MATCH(BA$1,'B-LogEmaxOverpEC50'!$A$1:$AL$1,0),FALSE),"")</f>
        <v/>
      </c>
      <c r="BB279" s="321" t="str">
        <f>_xlfn.IFNA(VLOOKUP($B279,'B-LogEmaxOverpEC50'!$A:$AL,MATCH(BB$1,'B-LogEmaxOverpEC50'!$A$1:$AL$1,0),FALSE),"")</f>
        <v/>
      </c>
      <c r="BC279" s="321" t="str">
        <f>_xlfn.IFNA(VLOOKUP($B279,'B-LogEmaxOverpEC50'!$A:$AL,MATCH(BC$1,'B-LogEmaxOverpEC50'!$A$1:$AL$1,0),FALSE),"")</f>
        <v/>
      </c>
      <c r="BD279" s="321" t="str">
        <f>_xlfn.IFNA(VLOOKUP($B279,'B-LogEmaxOverpEC50'!$A:$AL,MATCH(BD$1,'B-LogEmaxOverpEC50'!$A$1:$AL$1,0),FALSE),"")</f>
        <v/>
      </c>
      <c r="BE279" s="321" t="str">
        <f>_xlfn.IFNA(VLOOKUP($B279,'B-LogEmaxOverpEC50'!$A:$AL,MATCH(BE$1,'B-LogEmaxOverpEC50'!$A$1:$AL$1,0),FALSE),"")</f>
        <v/>
      </c>
      <c r="BF279" s="321" t="str">
        <f>_xlfn.IFNA(VLOOKUP($B279,'B-LogEmaxOverpEC50'!$A:$AL,MATCH(BF$1,'B-LogEmaxOverpEC50'!$A$1:$AL$1,0),FALSE),"")</f>
        <v/>
      </c>
      <c r="BG279" s="321" t="str">
        <f>_xlfn.IFNA(VLOOKUP($B279,'B-LogEmaxOverpEC50'!$A:$AL,MATCH(BG$1,'B-LogEmaxOverpEC50'!$A$1:$AL$1,0),FALSE),"")</f>
        <v/>
      </c>
      <c r="BH279" s="321" t="str">
        <f>_xlfn.IFNA(VLOOKUP($B279,'B-LogEmaxOverpEC50'!$A:$AL,MATCH(BH$1,'B-LogEmaxOverpEC50'!$A$1:$AL$1,0),FALSE),"")</f>
        <v/>
      </c>
      <c r="BI279" s="322" t="str">
        <f>_xlfn.IFNA(VLOOKUP($B279,'I-LogEmaxOverpEC50'!$A:$AR,MATCH(BI$1,'I-LogEmaxOverpEC50'!$A$1:$AR$1,0),FALSE),"")</f>
        <v/>
      </c>
      <c r="BJ279" s="320" t="str">
        <f>_xlfn.IFNA(VLOOKUP($B279,'I-LogEmaxOverpEC50'!$A:$AR,MATCH(BJ$1,'I-LogEmaxOverpEC50'!$A$1:$AR$1,0),FALSE),"")</f>
        <v/>
      </c>
      <c r="BK279" s="320" t="str">
        <f>_xlfn.IFNA(VLOOKUP($B279,'I-LogEmaxOverpEC50'!$A:$AR,MATCH(BK$1,'I-LogEmaxOverpEC50'!$A$1:$AR$1,0),FALSE),"")</f>
        <v/>
      </c>
      <c r="BL279" s="320" t="str">
        <f>_xlfn.IFNA(VLOOKUP($B279,'I-LogEmaxOverpEC50'!$A:$AR,MATCH(BL$1,'I-LogEmaxOverpEC50'!$A$1:$AR$1,0),FALSE),"")</f>
        <v/>
      </c>
      <c r="BM279" s="320" t="str">
        <f>_xlfn.IFNA(VLOOKUP($B279,'I-LogEmaxOverpEC50'!$A:$AR,MATCH(BM$1,'I-LogEmaxOverpEC50'!$A$1:$AR$1,0),FALSE),"")</f>
        <v/>
      </c>
      <c r="BN279" s="320" t="str">
        <f>_xlfn.IFNA(VLOOKUP($B279,'I-LogEmaxOverpEC50'!$A:$AR,MATCH(BN$1,'I-LogEmaxOverpEC50'!$A$1:$AR$1,0),FALSE),"")</f>
        <v/>
      </c>
      <c r="BO279" s="320" t="str">
        <f>_xlfn.IFNA(VLOOKUP($B279,'I-LogEmaxOverpEC50'!$A:$AR,MATCH(BO$1,'I-LogEmaxOverpEC50'!$A$1:$AR$1,0),FALSE),"")</f>
        <v/>
      </c>
      <c r="BP279" s="320" t="str">
        <f>_xlfn.IFNA(VLOOKUP($B279,'I-LogEmaxOverpEC50'!$A:$AR,MATCH(BP$1,'I-LogEmaxOverpEC50'!$A$1:$AR$1,0),FALSE),"")</f>
        <v/>
      </c>
      <c r="BQ279" s="320" t="str">
        <f>_xlfn.IFNA(VLOOKUP($B279,'I-LogEmaxOverpEC50'!$A:$AR,MATCH(BQ$1,'I-LogEmaxOverpEC50'!$A$1:$AR$1,0),FALSE),"")</f>
        <v/>
      </c>
      <c r="BR279" s="320" t="str">
        <f>_xlfn.IFNA(VLOOKUP($B279,'I-LogEmaxOverpEC50'!$A:$AR,MATCH(BR$1,'I-LogEmaxOverpEC50'!$A$1:$AR$1,0),FALSE),"")</f>
        <v/>
      </c>
      <c r="BS279" s="320" t="str">
        <f>_xlfn.IFNA(VLOOKUP($B279,'I-LogEmaxOverpEC50'!$A:$AR,MATCH(BS$1,'I-LogEmaxOverpEC50'!$A$1:$AR$1,0),FALSE),"")</f>
        <v/>
      </c>
      <c r="BT279" s="320" t="str">
        <f>_xlfn.IFNA(VLOOKUP($B279,'I-LogEmaxOverpEC50'!$A:$AR,MATCH(BT$1,'I-LogEmaxOverpEC50'!$A$1:$AR$1,0),FALSE),"")</f>
        <v/>
      </c>
      <c r="BU279" s="320" t="str">
        <f>_xlfn.IFNA(VLOOKUP($B279,'I-LogEmaxOverpEC50'!$A:$AR,MATCH(BU$1,'I-LogEmaxOverpEC50'!$A$1:$AR$1,0),FALSE),"")</f>
        <v/>
      </c>
      <c r="BV279" s="114" t="e" cm="1">
        <f t="array" ref="BV279">_xlfn.IFS(AND($C279="A",_xlfn.CONCAT(F279:G279)&lt;&gt;"",$A279=1),"x",AND($C279="A",_xlfn.CONCAT(F279:G279)="",$A279=1),"-",$A$1&lt;&gt;"","")</f>
        <v>#N/A</v>
      </c>
      <c r="BW279" s="113" t="e" cm="1">
        <f t="array" ref="BW279">_xlfn.IFS(AND($C279="A",_xlfn.CONCAT(H279:L279)&lt;&gt;"",$A279=1),"x",AND($C279="A",_xlfn.CONCAT(H279:L279)="",$A279=1),"-",$A$1&lt;&gt;"","")</f>
        <v>#N/A</v>
      </c>
      <c r="BX279" s="113" t="e" cm="1">
        <f t="array" ref="BX279">_xlfn.IFS(AND($C279="A",_xlfn.CONCAT(M279:P279)&lt;&gt;"",$A279=1),"x",AND($C279="A",_xlfn.CONCAT(M279:P279)="",$A279=1),"-",$A$1&lt;&gt;"","")</f>
        <v>#N/A</v>
      </c>
      <c r="BY279" s="113" t="e" cm="1">
        <f t="array" ref="BY279">_xlfn.IFS(AND($C279="A",_xlfn.CONCAT(Q279:R279)&lt;&gt;"",$A279=1),"x",AND($C279="A",_xlfn.CONCAT(Q279:R279)="",$A279=1),"-",$A$1&lt;&gt;"","")</f>
        <v>#N/A</v>
      </c>
      <c r="BZ279" s="121" t="e">
        <f t="shared" si="165"/>
        <v>#N/A</v>
      </c>
      <c r="CA279" s="120" t="e">
        <f t="shared" si="166"/>
        <v>#N/A</v>
      </c>
      <c r="CB279" s="120" t="e">
        <f t="shared" si="167"/>
        <v>#N/A</v>
      </c>
      <c r="CC279" s="120" t="e">
        <f t="shared" si="168"/>
        <v>#N/A</v>
      </c>
      <c r="CD279" s="121" t="str">
        <f t="shared" si="169"/>
        <v/>
      </c>
      <c r="CE279" s="120" t="e">
        <f t="shared" si="170"/>
        <v>#N/A</v>
      </c>
      <c r="CF279" s="120" t="e">
        <f t="shared" si="171"/>
        <v>#N/A</v>
      </c>
      <c r="CG279" s="120" t="e">
        <f t="shared" si="172"/>
        <v>#N/A</v>
      </c>
      <c r="CH279" s="120" t="e">
        <f t="shared" si="173"/>
        <v>#N/A</v>
      </c>
      <c r="CI279" s="120" t="e">
        <f t="shared" si="174"/>
        <v>#N/A</v>
      </c>
    </row>
    <row r="280" spans="1:87" x14ac:dyDescent="0.2">
      <c r="A280" s="311" t="e" cm="1">
        <f t="array" ref="A280">_xlfn.IFS(SUM(F280:R280)&gt;0,1,Z280&gt;0,2,TRUE,3)</f>
        <v>#N/A</v>
      </c>
      <c r="B280" s="311" t="s">
        <v>1883</v>
      </c>
      <c r="C280" s="311" t="str">
        <f>_xlfn.XLOOKUP(B280,RecNamesAll!A:A,RecNamesAll!E:E)</f>
        <v>A</v>
      </c>
      <c r="D280" s="311" t="str">
        <f>_xlfn.XLOOKUP(B280,RecNamesAll!A:A,RecNamesAll!C:C)</f>
        <v>GPR173</v>
      </c>
      <c r="F280" s="312" t="e">
        <f t="shared" si="140"/>
        <v>#N/A</v>
      </c>
      <c r="G280" s="313" t="e">
        <f t="shared" si="141"/>
        <v>#N/A</v>
      </c>
      <c r="H280" s="312" t="e">
        <f t="shared" si="142"/>
        <v>#N/A</v>
      </c>
      <c r="I280" s="313" t="e">
        <f t="shared" si="143"/>
        <v>#N/A</v>
      </c>
      <c r="J280" s="313" t="e">
        <f t="shared" si="144"/>
        <v>#N/A</v>
      </c>
      <c r="K280" s="313" t="e">
        <f t="shared" si="145"/>
        <v>#N/A</v>
      </c>
      <c r="L280" s="313" t="e">
        <f t="shared" si="146"/>
        <v>#N/A</v>
      </c>
      <c r="M280" s="312" t="e">
        <f t="shared" si="147"/>
        <v>#N/A</v>
      </c>
      <c r="N280" s="313" t="e">
        <f t="shared" si="148"/>
        <v>#N/A</v>
      </c>
      <c r="O280" s="313" t="e">
        <f t="shared" si="149"/>
        <v>#N/A</v>
      </c>
      <c r="P280" s="313" t="e">
        <f t="shared" si="150"/>
        <v>#N/A</v>
      </c>
      <c r="Q280" s="312" t="e">
        <f t="shared" si="151"/>
        <v>#N/A</v>
      </c>
      <c r="R280" s="313" t="e">
        <f t="shared" si="152"/>
        <v>#N/A</v>
      </c>
      <c r="S280" s="314" t="str">
        <f t="shared" si="153"/>
        <v/>
      </c>
      <c r="T280" s="315" t="str">
        <f t="shared" si="154"/>
        <v>A</v>
      </c>
      <c r="U280" s="311" t="str">
        <f t="shared" si="155"/>
        <v>GPR173</v>
      </c>
      <c r="V280" s="316" t="e">
        <f>IF(VLOOKUP($B280,GtP!$A:$AA,MATCH("Gs_0-2",GtP!$A$1:$AA$1,0),FALSE)=0,"",VLOOKUP($B280,GtP!$A:$AA,MATCH("Gs_0-2",GtP!$A$1:$AA$1,0),FALSE))</f>
        <v>#N/A</v>
      </c>
      <c r="W280" s="317" t="e">
        <f>IF(VLOOKUP($B280,GtP!$A:$AA,MATCH("Gi/o_0-2",GtP!$A$1:$AA$1,0),FALSE)=0,"",VLOOKUP($B280,GtP!$A:$AA,MATCH("Gi/o_0-2",GtP!$A$1:$AA$1,0),FALSE))</f>
        <v>#N/A</v>
      </c>
      <c r="X280" s="317" t="e">
        <f>IF(VLOOKUP($B280,GtP!$A:$AA,MATCH("Gq/11_0-2",GtP!$A$1:$AA$1,0),FALSE)=0,"",VLOOKUP($B280,GtP!$A:$AA,MATCH("Gq/11_0-2",GtP!$A$1:$AA$1,0),FALSE))</f>
        <v>#N/A</v>
      </c>
      <c r="Y280" s="317" t="e">
        <f>IF(VLOOKUP($B280,GtP!$A:$AA,MATCH("G12/13_0-2",GtP!$A$1:$AA$1,0),FALSE)=0,"",VLOOKUP($B280,GtP!$A:$AA,MATCH("G12/13_0-2",GtP!$A$1:$AA$1,0),FALSE))</f>
        <v>#N/A</v>
      </c>
      <c r="Z280" s="318" t="e">
        <f t="shared" si="156"/>
        <v>#N/A</v>
      </c>
      <c r="AA280" s="317" t="e">
        <f t="shared" si="157"/>
        <v>#N/A</v>
      </c>
      <c r="AB280" s="317" t="e">
        <f t="shared" si="158"/>
        <v>#N/A</v>
      </c>
      <c r="AC280" s="317" t="e">
        <f t="shared" si="159"/>
        <v>#N/A</v>
      </c>
      <c r="AD280" s="317" t="e">
        <f t="shared" si="160"/>
        <v>#N/A</v>
      </c>
      <c r="AE280" s="315" t="str">
        <f t="shared" si="161"/>
        <v/>
      </c>
      <c r="AF280" s="311" t="str">
        <f t="shared" si="162"/>
        <v/>
      </c>
      <c r="AG280" s="311" t="str">
        <f t="shared" si="163"/>
        <v/>
      </c>
      <c r="AH280" s="311" t="str">
        <f t="shared" si="164"/>
        <v/>
      </c>
      <c r="AI280" s="316" t="e">
        <f>_xlfn.CONCAT(IF(AV280="","-","B"),IF(BI280="","-","I"),VLOOKUP($B280,GtP!$A:$BB,MATCH("Gs_0-1",GtP!$A$1:$BB$1,0),FALSE))</f>
        <v>#N/A</v>
      </c>
      <c r="AJ280" s="317" t="e">
        <f>_xlfn.CONCAT(IF(AW280="","-","B"),IF(BJ280="","-","I"),VLOOKUP($B280,GtP!$A:$BB,MATCH("Gs_0-1",GtP!$A$1:$BB$1,0),FALSE))</f>
        <v>#N/A</v>
      </c>
      <c r="AK280" s="317" t="e">
        <f>_xlfn.CONCAT(IF(AX280="","-","B"),IF(BK280="","-","I"),VLOOKUP($B280,GtP!$A:$BB,MATCH("Gi/o_0-1",GtP!$A$1:$BB$1,0),FALSE))</f>
        <v>#N/A</v>
      </c>
      <c r="AL280" s="317" t="e">
        <f>_xlfn.CONCAT(IF(AY280="","-","B"),IF(BL280="","-","I"),VLOOKUP($B280,GtP!$A:$BB,MATCH("Gi/o_0-1",GtP!$A$1:$BB$1,0),FALSE))</f>
        <v>#N/A</v>
      </c>
      <c r="AM280" s="317" t="e">
        <f>_xlfn.CONCAT(IF(AZ280="","-","B"),IF(BM280="","-","I"),VLOOKUP($B280,GtP!$A:$BB,MATCH("Gi/o_0-1",GtP!$A$1:$BB$1,0),FALSE))</f>
        <v>#N/A</v>
      </c>
      <c r="AN280" s="317" t="e">
        <f>_xlfn.CONCAT(IF(BA280="","-","B"),IF(BN280="","-","I"),VLOOKUP($B280,GtP!$A:$BB,MATCH("Gi/o_0-1",GtP!$A$1:$BB$1,0),FALSE))</f>
        <v>#N/A</v>
      </c>
      <c r="AO280" s="317" t="e">
        <f>_xlfn.CONCAT(IF(BB280="","-","B"),IF(BO280="","-","I"),VLOOKUP($B280,GtP!$A:$BB,MATCH("Gi/o_0-1",GtP!$A$1:$BB$1,0),FALSE))</f>
        <v>#N/A</v>
      </c>
      <c r="AP280" s="317" t="e">
        <f>_xlfn.CONCAT(IF(BC280="","-","B"),IF(BP280="","-","I"),VLOOKUP($B280,GtP!$A:$BB,MATCH("Gq/11_0-1",GtP!$A$1:$BB$1,0),FALSE))</f>
        <v>#N/A</v>
      </c>
      <c r="AQ280" s="317" t="e">
        <f>_xlfn.CONCAT(IF(BD280="","-","B"),IF(BQ280="","-","I"),VLOOKUP($B280,GtP!$A:$BB,MATCH("Gq/11_0-1",GtP!$A$1:$BB$1,0),FALSE))</f>
        <v>#N/A</v>
      </c>
      <c r="AR280" s="317" t="e">
        <f>_xlfn.CONCAT(IF(BE280="","-","B"),IF(BR280="","-","I"),VLOOKUP($B280,GtP!$A:$BB,MATCH("Gq/11_0-1",GtP!$A$1:$BB$1,0),FALSE))</f>
        <v>#N/A</v>
      </c>
      <c r="AS280" s="317" t="e">
        <f>_xlfn.CONCAT(IF(BF280="","-","B"),IF(BS280="","-","I"),VLOOKUP($B280,GtP!$A:$BB,MATCH("Gq/11_0-1",GtP!$A$1:$BB$1,0),FALSE))</f>
        <v>#N/A</v>
      </c>
      <c r="AT280" s="317" t="e">
        <f>_xlfn.CONCAT(IF(BG280="","-","B"),IF(BT280="","-","I"),VLOOKUP($B280,GtP!$A:$BB,MATCH("G12/13_0-1",GtP!$A$1:$BB$1,0),FALSE))</f>
        <v>#N/A</v>
      </c>
      <c r="AU280" s="317" t="e">
        <f>_xlfn.CONCAT(IF(BH280="","-","B"),IF(BU280="","-","I"),VLOOKUP($B280,GtP!$A:$BB,MATCH("G12/13_0-1",GtP!$A$1:$BB$1,0),FALSE))</f>
        <v>#N/A</v>
      </c>
      <c r="AV280" s="319" t="str">
        <f>_xlfn.IFNA(VLOOKUP($B280,'B-LogEmaxOverpEC50'!$A:$AL,MATCH(AV$1,'B-LogEmaxOverpEC50'!$A$1:$AL$1,0),FALSE),"")</f>
        <v/>
      </c>
      <c r="AX280" s="321" t="str">
        <f>_xlfn.IFNA(VLOOKUP($B280,'B-LogEmaxOverpEC50'!$A:$AL,MATCH(AX$1,'B-LogEmaxOverpEC50'!$A$1:$AL$1,0),FALSE),"")</f>
        <v/>
      </c>
      <c r="AY280" s="321" t="str">
        <f>_xlfn.IFNA(VLOOKUP($B280,'B-LogEmaxOverpEC50'!$A:$AL,MATCH(AY$1,'B-LogEmaxOverpEC50'!$A$1:$AL$1,0),FALSE),"")</f>
        <v/>
      </c>
      <c r="AZ280" s="321" t="str">
        <f>_xlfn.IFNA(VLOOKUP($B280,'B-LogEmaxOverpEC50'!$A:$AL,MATCH(AZ$1,'B-LogEmaxOverpEC50'!$A$1:$AL$1,0),FALSE),"")</f>
        <v/>
      </c>
      <c r="BA280" s="321" t="str">
        <f>_xlfn.IFNA(VLOOKUP($B280,'B-LogEmaxOverpEC50'!$A:$AL,MATCH(BA$1,'B-LogEmaxOverpEC50'!$A$1:$AL$1,0),FALSE),"")</f>
        <v/>
      </c>
      <c r="BB280" s="321" t="str">
        <f>_xlfn.IFNA(VLOOKUP($B280,'B-LogEmaxOverpEC50'!$A:$AL,MATCH(BB$1,'B-LogEmaxOverpEC50'!$A$1:$AL$1,0),FALSE),"")</f>
        <v/>
      </c>
      <c r="BC280" s="321" t="str">
        <f>_xlfn.IFNA(VLOOKUP($B280,'B-LogEmaxOverpEC50'!$A:$AL,MATCH(BC$1,'B-LogEmaxOverpEC50'!$A$1:$AL$1,0),FALSE),"")</f>
        <v/>
      </c>
      <c r="BD280" s="321" t="str">
        <f>_xlfn.IFNA(VLOOKUP($B280,'B-LogEmaxOverpEC50'!$A:$AL,MATCH(BD$1,'B-LogEmaxOverpEC50'!$A$1:$AL$1,0),FALSE),"")</f>
        <v/>
      </c>
      <c r="BE280" s="321" t="str">
        <f>_xlfn.IFNA(VLOOKUP($B280,'B-LogEmaxOverpEC50'!$A:$AL,MATCH(BE$1,'B-LogEmaxOverpEC50'!$A$1:$AL$1,0),FALSE),"")</f>
        <v/>
      </c>
      <c r="BF280" s="321" t="str">
        <f>_xlfn.IFNA(VLOOKUP($B280,'B-LogEmaxOverpEC50'!$A:$AL,MATCH(BF$1,'B-LogEmaxOverpEC50'!$A$1:$AL$1,0),FALSE),"")</f>
        <v/>
      </c>
      <c r="BG280" s="321" t="str">
        <f>_xlfn.IFNA(VLOOKUP($B280,'B-LogEmaxOverpEC50'!$A:$AL,MATCH(BG$1,'B-LogEmaxOverpEC50'!$A$1:$AL$1,0),FALSE),"")</f>
        <v/>
      </c>
      <c r="BH280" s="321" t="str">
        <f>_xlfn.IFNA(VLOOKUP($B280,'B-LogEmaxOverpEC50'!$A:$AL,MATCH(BH$1,'B-LogEmaxOverpEC50'!$A$1:$AL$1,0),FALSE),"")</f>
        <v/>
      </c>
      <c r="BI280" s="322" t="str">
        <f>_xlfn.IFNA(VLOOKUP($B280,'I-LogEmaxOverpEC50'!$A:$AR,MATCH(BI$1,'I-LogEmaxOverpEC50'!$A$1:$AR$1,0),FALSE),"")</f>
        <v/>
      </c>
      <c r="BJ280" s="320" t="str">
        <f>_xlfn.IFNA(VLOOKUP($B280,'I-LogEmaxOverpEC50'!$A:$AR,MATCH(BJ$1,'I-LogEmaxOverpEC50'!$A$1:$AR$1,0),FALSE),"")</f>
        <v/>
      </c>
      <c r="BK280" s="320" t="str">
        <f>_xlfn.IFNA(VLOOKUP($B280,'I-LogEmaxOverpEC50'!$A:$AR,MATCH(BK$1,'I-LogEmaxOverpEC50'!$A$1:$AR$1,0),FALSE),"")</f>
        <v/>
      </c>
      <c r="BL280" s="320" t="str">
        <f>_xlfn.IFNA(VLOOKUP($B280,'I-LogEmaxOverpEC50'!$A:$AR,MATCH(BL$1,'I-LogEmaxOverpEC50'!$A$1:$AR$1,0),FALSE),"")</f>
        <v/>
      </c>
      <c r="BM280" s="320" t="str">
        <f>_xlfn.IFNA(VLOOKUP($B280,'I-LogEmaxOverpEC50'!$A:$AR,MATCH(BM$1,'I-LogEmaxOverpEC50'!$A$1:$AR$1,0),FALSE),"")</f>
        <v/>
      </c>
      <c r="BN280" s="320" t="str">
        <f>_xlfn.IFNA(VLOOKUP($B280,'I-LogEmaxOverpEC50'!$A:$AR,MATCH(BN$1,'I-LogEmaxOverpEC50'!$A$1:$AR$1,0),FALSE),"")</f>
        <v/>
      </c>
      <c r="BO280" s="320" t="str">
        <f>_xlfn.IFNA(VLOOKUP($B280,'I-LogEmaxOverpEC50'!$A:$AR,MATCH(BO$1,'I-LogEmaxOverpEC50'!$A$1:$AR$1,0),FALSE),"")</f>
        <v/>
      </c>
      <c r="BP280" s="320" t="str">
        <f>_xlfn.IFNA(VLOOKUP($B280,'I-LogEmaxOverpEC50'!$A:$AR,MATCH(BP$1,'I-LogEmaxOverpEC50'!$A$1:$AR$1,0),FALSE),"")</f>
        <v/>
      </c>
      <c r="BQ280" s="320" t="str">
        <f>_xlfn.IFNA(VLOOKUP($B280,'I-LogEmaxOverpEC50'!$A:$AR,MATCH(BQ$1,'I-LogEmaxOverpEC50'!$A$1:$AR$1,0),FALSE),"")</f>
        <v/>
      </c>
      <c r="BR280" s="320" t="str">
        <f>_xlfn.IFNA(VLOOKUP($B280,'I-LogEmaxOverpEC50'!$A:$AR,MATCH(BR$1,'I-LogEmaxOverpEC50'!$A$1:$AR$1,0),FALSE),"")</f>
        <v/>
      </c>
      <c r="BS280" s="320" t="str">
        <f>_xlfn.IFNA(VLOOKUP($B280,'I-LogEmaxOverpEC50'!$A:$AR,MATCH(BS$1,'I-LogEmaxOverpEC50'!$A$1:$AR$1,0),FALSE),"")</f>
        <v/>
      </c>
      <c r="BT280" s="320" t="str">
        <f>_xlfn.IFNA(VLOOKUP($B280,'I-LogEmaxOverpEC50'!$A:$AR,MATCH(BT$1,'I-LogEmaxOverpEC50'!$A$1:$AR$1,0),FALSE),"")</f>
        <v/>
      </c>
      <c r="BU280" s="320" t="str">
        <f>_xlfn.IFNA(VLOOKUP($B280,'I-LogEmaxOverpEC50'!$A:$AR,MATCH(BU$1,'I-LogEmaxOverpEC50'!$A$1:$AR$1,0),FALSE),"")</f>
        <v/>
      </c>
      <c r="BV280" s="114" t="e" cm="1">
        <f t="array" ref="BV280">_xlfn.IFS(AND($C280="A",_xlfn.CONCAT(F280:G280)&lt;&gt;"",$A280=1),"x",AND($C280="A",_xlfn.CONCAT(F280:G280)="",$A280=1),"-",$A$1&lt;&gt;"","")</f>
        <v>#N/A</v>
      </c>
      <c r="BW280" s="113" t="e" cm="1">
        <f t="array" ref="BW280">_xlfn.IFS(AND($C280="A",_xlfn.CONCAT(H280:L280)&lt;&gt;"",$A280=1),"x",AND($C280="A",_xlfn.CONCAT(H280:L280)="",$A280=1),"-",$A$1&lt;&gt;"","")</f>
        <v>#N/A</v>
      </c>
      <c r="BX280" s="113" t="e" cm="1">
        <f t="array" ref="BX280">_xlfn.IFS(AND($C280="A",_xlfn.CONCAT(M280:P280)&lt;&gt;"",$A280=1),"x",AND($C280="A",_xlfn.CONCAT(M280:P280)="",$A280=1),"-",$A$1&lt;&gt;"","")</f>
        <v>#N/A</v>
      </c>
      <c r="BY280" s="113" t="e" cm="1">
        <f t="array" ref="BY280">_xlfn.IFS(AND($C280="A",_xlfn.CONCAT(Q280:R280)&lt;&gt;"",$A280=1),"x",AND($C280="A",_xlfn.CONCAT(Q280:R280)="",$A280=1),"-",$A$1&lt;&gt;"","")</f>
        <v>#N/A</v>
      </c>
      <c r="BZ280" s="121" t="e">
        <f t="shared" si="165"/>
        <v>#N/A</v>
      </c>
      <c r="CA280" s="120" t="e">
        <f t="shared" si="166"/>
        <v>#N/A</v>
      </c>
      <c r="CB280" s="120" t="e">
        <f t="shared" si="167"/>
        <v>#N/A</v>
      </c>
      <c r="CC280" s="120" t="e">
        <f t="shared" si="168"/>
        <v>#N/A</v>
      </c>
      <c r="CD280" s="121" t="str">
        <f t="shared" si="169"/>
        <v/>
      </c>
      <c r="CE280" s="120" t="e">
        <f t="shared" si="170"/>
        <v>#N/A</v>
      </c>
      <c r="CF280" s="120" t="e">
        <f t="shared" si="171"/>
        <v>#N/A</v>
      </c>
      <c r="CG280" s="120" t="e">
        <f t="shared" si="172"/>
        <v>#N/A</v>
      </c>
      <c r="CH280" s="120" t="e">
        <f t="shared" si="173"/>
        <v>#N/A</v>
      </c>
      <c r="CI280" s="120" t="e">
        <f t="shared" si="174"/>
        <v>#N/A</v>
      </c>
    </row>
    <row r="281" spans="1:87" x14ac:dyDescent="0.2">
      <c r="A281" s="311" t="e" cm="1">
        <f t="array" ref="A281">_xlfn.IFS(SUM(F281:R281)&gt;0,1,Z281&gt;0,2,TRUE,3)</f>
        <v>#N/A</v>
      </c>
      <c r="B281" s="311" t="s">
        <v>76</v>
      </c>
      <c r="C281" s="311" t="str">
        <f>_xlfn.XLOOKUP(B281,RecNamesAll!A:A,RecNamesAll!E:E)</f>
        <v>A</v>
      </c>
      <c r="D281" s="311" t="str">
        <f>_xlfn.XLOOKUP(B281,RecNamesAll!A:A,RecNamesAll!C:C)</f>
        <v>GPR174</v>
      </c>
      <c r="F281" s="312" t="e">
        <f t="shared" si="140"/>
        <v>#N/A</v>
      </c>
      <c r="G281" s="313" t="e">
        <f t="shared" si="141"/>
        <v>#N/A</v>
      </c>
      <c r="H281" s="312" t="e">
        <f t="shared" si="142"/>
        <v>#N/A</v>
      </c>
      <c r="I281" s="313" t="e">
        <f t="shared" si="143"/>
        <v>#N/A</v>
      </c>
      <c r="J281" s="313" t="e">
        <f t="shared" si="144"/>
        <v>#N/A</v>
      </c>
      <c r="K281" s="313" t="e">
        <f t="shared" si="145"/>
        <v>#N/A</v>
      </c>
      <c r="L281" s="313" t="e">
        <f t="shared" si="146"/>
        <v>#N/A</v>
      </c>
      <c r="M281" s="312" t="e">
        <f t="shared" si="147"/>
        <v>#N/A</v>
      </c>
      <c r="N281" s="313" t="e">
        <f t="shared" si="148"/>
        <v>#N/A</v>
      </c>
      <c r="O281" s="313" t="e">
        <f t="shared" si="149"/>
        <v>#N/A</v>
      </c>
      <c r="P281" s="313" t="e">
        <f t="shared" si="150"/>
        <v>#N/A</v>
      </c>
      <c r="Q281" s="312" t="e">
        <f t="shared" si="151"/>
        <v>#N/A</v>
      </c>
      <c r="R281" s="313" t="e">
        <f t="shared" si="152"/>
        <v>#N/A</v>
      </c>
      <c r="S281" s="314" t="str">
        <f t="shared" si="153"/>
        <v/>
      </c>
      <c r="T281" s="315" t="str">
        <f t="shared" si="154"/>
        <v>A</v>
      </c>
      <c r="U281" s="311" t="str">
        <f t="shared" si="155"/>
        <v>GPR174</v>
      </c>
      <c r="V281" s="316" t="e">
        <f>IF(VLOOKUP($B281,GtP!$A:$AA,MATCH("Gs_0-2",GtP!$A$1:$AA$1,0),FALSE)=0,"",VLOOKUP($B281,GtP!$A:$AA,MATCH("Gs_0-2",GtP!$A$1:$AA$1,0),FALSE))</f>
        <v>#N/A</v>
      </c>
      <c r="W281" s="317" t="e">
        <f>IF(VLOOKUP($B281,GtP!$A:$AA,MATCH("Gi/o_0-2",GtP!$A$1:$AA$1,0),FALSE)=0,"",VLOOKUP($B281,GtP!$A:$AA,MATCH("Gi/o_0-2",GtP!$A$1:$AA$1,0),FALSE))</f>
        <v>#N/A</v>
      </c>
      <c r="X281" s="317" t="e">
        <f>IF(VLOOKUP($B281,GtP!$A:$AA,MATCH("Gq/11_0-2",GtP!$A$1:$AA$1,0),FALSE)=0,"",VLOOKUP($B281,GtP!$A:$AA,MATCH("Gq/11_0-2",GtP!$A$1:$AA$1,0),FALSE))</f>
        <v>#N/A</v>
      </c>
      <c r="Y281" s="317" t="e">
        <f>IF(VLOOKUP($B281,GtP!$A:$AA,MATCH("G12/13_0-2",GtP!$A$1:$AA$1,0),FALSE)=0,"",VLOOKUP($B281,GtP!$A:$AA,MATCH("G12/13_0-2",GtP!$A$1:$AA$1,0),FALSE))</f>
        <v>#N/A</v>
      </c>
      <c r="Z281" s="318" t="e">
        <f t="shared" si="156"/>
        <v>#N/A</v>
      </c>
      <c r="AA281" s="317" t="e">
        <f t="shared" si="157"/>
        <v>#N/A</v>
      </c>
      <c r="AB281" s="317" t="e">
        <f t="shared" si="158"/>
        <v>#N/A</v>
      </c>
      <c r="AC281" s="317" t="e">
        <f t="shared" si="159"/>
        <v>#N/A</v>
      </c>
      <c r="AD281" s="317" t="e">
        <f t="shared" si="160"/>
        <v>#N/A</v>
      </c>
      <c r="AE281" s="315" t="str">
        <f t="shared" si="161"/>
        <v/>
      </c>
      <c r="AF281" s="311" t="str">
        <f t="shared" si="162"/>
        <v/>
      </c>
      <c r="AG281" s="311" t="str">
        <f t="shared" si="163"/>
        <v/>
      </c>
      <c r="AH281" s="311" t="str">
        <f t="shared" si="164"/>
        <v/>
      </c>
      <c r="AI281" s="316" t="e">
        <f>_xlfn.CONCAT(IF(AV281="","-","B"),IF(BI281="","-","I"),VLOOKUP($B281,GtP!$A:$BB,MATCH("Gs_0-1",GtP!$A$1:$BB$1,0),FALSE))</f>
        <v>#N/A</v>
      </c>
      <c r="AJ281" s="317" t="e">
        <f>_xlfn.CONCAT(IF(AW281="","-","B"),IF(BJ281="","-","I"),VLOOKUP($B281,GtP!$A:$BB,MATCH("Gs_0-1",GtP!$A$1:$BB$1,0),FALSE))</f>
        <v>#N/A</v>
      </c>
      <c r="AK281" s="317" t="e">
        <f>_xlfn.CONCAT(IF(AX281="","-","B"),IF(BK281="","-","I"),VLOOKUP($B281,GtP!$A:$BB,MATCH("Gi/o_0-1",GtP!$A$1:$BB$1,0),FALSE))</f>
        <v>#N/A</v>
      </c>
      <c r="AL281" s="317" t="e">
        <f>_xlfn.CONCAT(IF(AY281="","-","B"),IF(BL281="","-","I"),VLOOKUP($B281,GtP!$A:$BB,MATCH("Gi/o_0-1",GtP!$A$1:$BB$1,0),FALSE))</f>
        <v>#N/A</v>
      </c>
      <c r="AM281" s="317" t="e">
        <f>_xlfn.CONCAT(IF(AZ281="","-","B"),IF(BM281="","-","I"),VLOOKUP($B281,GtP!$A:$BB,MATCH("Gi/o_0-1",GtP!$A$1:$BB$1,0),FALSE))</f>
        <v>#N/A</v>
      </c>
      <c r="AN281" s="317" t="e">
        <f>_xlfn.CONCAT(IF(BA281="","-","B"),IF(BN281="","-","I"),VLOOKUP($B281,GtP!$A:$BB,MATCH("Gi/o_0-1",GtP!$A$1:$BB$1,0),FALSE))</f>
        <v>#N/A</v>
      </c>
      <c r="AO281" s="317" t="e">
        <f>_xlfn.CONCAT(IF(BB281="","-","B"),IF(BO281="","-","I"),VLOOKUP($B281,GtP!$A:$BB,MATCH("Gi/o_0-1",GtP!$A$1:$BB$1,0),FALSE))</f>
        <v>#N/A</v>
      </c>
      <c r="AP281" s="317" t="e">
        <f>_xlfn.CONCAT(IF(BC281="","-","B"),IF(BP281="","-","I"),VLOOKUP($B281,GtP!$A:$BB,MATCH("Gq/11_0-1",GtP!$A$1:$BB$1,0),FALSE))</f>
        <v>#N/A</v>
      </c>
      <c r="AQ281" s="317" t="e">
        <f>_xlfn.CONCAT(IF(BD281="","-","B"),IF(BQ281="","-","I"),VLOOKUP($B281,GtP!$A:$BB,MATCH("Gq/11_0-1",GtP!$A$1:$BB$1,0),FALSE))</f>
        <v>#N/A</v>
      </c>
      <c r="AR281" s="317" t="e">
        <f>_xlfn.CONCAT(IF(BE281="","-","B"),IF(BR281="","-","I"),VLOOKUP($B281,GtP!$A:$BB,MATCH("Gq/11_0-1",GtP!$A$1:$BB$1,0),FALSE))</f>
        <v>#N/A</v>
      </c>
      <c r="AS281" s="317" t="e">
        <f>_xlfn.CONCAT(IF(BF281="","-","B"),IF(BS281="","-","I"),VLOOKUP($B281,GtP!$A:$BB,MATCH("Gq/11_0-1",GtP!$A$1:$BB$1,0),FALSE))</f>
        <v>#N/A</v>
      </c>
      <c r="AT281" s="317" t="e">
        <f>_xlfn.CONCAT(IF(BG281="","-","B"),IF(BT281="","-","I"),VLOOKUP($B281,GtP!$A:$BB,MATCH("G12/13_0-1",GtP!$A$1:$BB$1,0),FALSE))</f>
        <v>#N/A</v>
      </c>
      <c r="AU281" s="317" t="e">
        <f>_xlfn.CONCAT(IF(BH281="","-","B"),IF(BU281="","-","I"),VLOOKUP($B281,GtP!$A:$BB,MATCH("G12/13_0-1",GtP!$A$1:$BB$1,0),FALSE))</f>
        <v>#N/A</v>
      </c>
      <c r="AV281" s="319" t="str">
        <f>_xlfn.IFNA(VLOOKUP($B281,'B-LogEmaxOverpEC50'!$A:$AL,MATCH(AV$1,'B-LogEmaxOverpEC50'!$A$1:$AL$1,0),FALSE),"")</f>
        <v/>
      </c>
      <c r="AX281" s="321" t="str">
        <f>_xlfn.IFNA(VLOOKUP($B281,'B-LogEmaxOverpEC50'!$A:$AL,MATCH(AX$1,'B-LogEmaxOverpEC50'!$A$1:$AL$1,0),FALSE),"")</f>
        <v/>
      </c>
      <c r="AY281" s="321" t="str">
        <f>_xlfn.IFNA(VLOOKUP($B281,'B-LogEmaxOverpEC50'!$A:$AL,MATCH(AY$1,'B-LogEmaxOverpEC50'!$A$1:$AL$1,0),FALSE),"")</f>
        <v/>
      </c>
      <c r="AZ281" s="321" t="str">
        <f>_xlfn.IFNA(VLOOKUP($B281,'B-LogEmaxOverpEC50'!$A:$AL,MATCH(AZ$1,'B-LogEmaxOverpEC50'!$A$1:$AL$1,0),FALSE),"")</f>
        <v/>
      </c>
      <c r="BA281" s="321" t="str">
        <f>_xlfn.IFNA(VLOOKUP($B281,'B-LogEmaxOverpEC50'!$A:$AL,MATCH(BA$1,'B-LogEmaxOverpEC50'!$A$1:$AL$1,0),FALSE),"")</f>
        <v/>
      </c>
      <c r="BB281" s="321" t="str">
        <f>_xlfn.IFNA(VLOOKUP($B281,'B-LogEmaxOverpEC50'!$A:$AL,MATCH(BB$1,'B-LogEmaxOverpEC50'!$A$1:$AL$1,0),FALSE),"")</f>
        <v/>
      </c>
      <c r="BC281" s="321" t="str">
        <f>_xlfn.IFNA(VLOOKUP($B281,'B-LogEmaxOverpEC50'!$A:$AL,MATCH(BC$1,'B-LogEmaxOverpEC50'!$A$1:$AL$1,0),FALSE),"")</f>
        <v/>
      </c>
      <c r="BD281" s="321" t="str">
        <f>_xlfn.IFNA(VLOOKUP($B281,'B-LogEmaxOverpEC50'!$A:$AL,MATCH(BD$1,'B-LogEmaxOverpEC50'!$A$1:$AL$1,0),FALSE),"")</f>
        <v/>
      </c>
      <c r="BE281" s="321" t="str">
        <f>_xlfn.IFNA(VLOOKUP($B281,'B-LogEmaxOverpEC50'!$A:$AL,MATCH(BE$1,'B-LogEmaxOverpEC50'!$A$1:$AL$1,0),FALSE),"")</f>
        <v/>
      </c>
      <c r="BF281" s="321" t="str">
        <f>_xlfn.IFNA(VLOOKUP($B281,'B-LogEmaxOverpEC50'!$A:$AL,MATCH(BF$1,'B-LogEmaxOverpEC50'!$A$1:$AL$1,0),FALSE),"")</f>
        <v/>
      </c>
      <c r="BG281" s="321" t="str">
        <f>_xlfn.IFNA(VLOOKUP($B281,'B-LogEmaxOverpEC50'!$A:$AL,MATCH(BG$1,'B-LogEmaxOverpEC50'!$A$1:$AL$1,0),FALSE),"")</f>
        <v/>
      </c>
      <c r="BH281" s="321" t="str">
        <f>_xlfn.IFNA(VLOOKUP($B281,'B-LogEmaxOverpEC50'!$A:$AL,MATCH(BH$1,'B-LogEmaxOverpEC50'!$A$1:$AL$1,0),FALSE),"")</f>
        <v/>
      </c>
      <c r="BI281" s="322">
        <f>_xlfn.IFNA(VLOOKUP($B281,'I-LogEmaxOverpEC50'!$A:$AR,MATCH(BI$1,'I-LogEmaxOverpEC50'!$A$1:$AR$1,0),FALSE),"")</f>
        <v>9.2618275982424443</v>
      </c>
      <c r="BJ281" s="320">
        <f>_xlfn.IFNA(VLOOKUP($B281,'I-LogEmaxOverpEC50'!$A:$AR,MATCH(BJ$1,'I-LogEmaxOverpEC50'!$A$1:$AR$1,0),FALSE),"")</f>
        <v>8.8669413296224597</v>
      </c>
      <c r="BK281" s="320" t="str">
        <f>_xlfn.IFNA(VLOOKUP($B281,'I-LogEmaxOverpEC50'!$A:$AR,MATCH(BK$1,'I-LogEmaxOverpEC50'!$A$1:$AR$1,0),FALSE),"")</f>
        <v/>
      </c>
      <c r="BL281" s="320" t="str">
        <f>_xlfn.IFNA(VLOOKUP($B281,'I-LogEmaxOverpEC50'!$A:$AR,MATCH(BL$1,'I-LogEmaxOverpEC50'!$A$1:$AR$1,0),FALSE),"")</f>
        <v/>
      </c>
      <c r="BM281" s="320" t="str">
        <f>_xlfn.IFNA(VLOOKUP($B281,'I-LogEmaxOverpEC50'!$A:$AR,MATCH(BM$1,'I-LogEmaxOverpEC50'!$A$1:$AR$1,0),FALSE),"")</f>
        <v/>
      </c>
      <c r="BN281" s="320" t="str">
        <f>_xlfn.IFNA(VLOOKUP($B281,'I-LogEmaxOverpEC50'!$A:$AR,MATCH(BN$1,'I-LogEmaxOverpEC50'!$A$1:$AR$1,0),FALSE),"")</f>
        <v/>
      </c>
      <c r="BO281" s="320" t="str">
        <f>_xlfn.IFNA(VLOOKUP($B281,'I-LogEmaxOverpEC50'!$A:$AR,MATCH(BO$1,'I-LogEmaxOverpEC50'!$A$1:$AR$1,0),FALSE),"")</f>
        <v/>
      </c>
      <c r="BP281" s="320" t="str">
        <f>_xlfn.IFNA(VLOOKUP($B281,'I-LogEmaxOverpEC50'!$A:$AR,MATCH(BP$1,'I-LogEmaxOverpEC50'!$A$1:$AR$1,0),FALSE),"")</f>
        <v/>
      </c>
      <c r="BQ281" s="320" t="str">
        <f>_xlfn.IFNA(VLOOKUP($B281,'I-LogEmaxOverpEC50'!$A:$AR,MATCH(BQ$1,'I-LogEmaxOverpEC50'!$A$1:$AR$1,0),FALSE),"")</f>
        <v/>
      </c>
      <c r="BR281" s="320" t="str">
        <f>_xlfn.IFNA(VLOOKUP($B281,'I-LogEmaxOverpEC50'!$A:$AR,MATCH(BR$1,'I-LogEmaxOverpEC50'!$A$1:$AR$1,0),FALSE),"")</f>
        <v/>
      </c>
      <c r="BS281" s="320" t="str">
        <f>_xlfn.IFNA(VLOOKUP($B281,'I-LogEmaxOverpEC50'!$A:$AR,MATCH(BS$1,'I-LogEmaxOverpEC50'!$A$1:$AR$1,0),FALSE),"")</f>
        <v/>
      </c>
      <c r="BT281" s="320" t="str">
        <f>_xlfn.IFNA(VLOOKUP($B281,'I-LogEmaxOverpEC50'!$A:$AR,MATCH(BT$1,'I-LogEmaxOverpEC50'!$A$1:$AR$1,0),FALSE),"")</f>
        <v/>
      </c>
      <c r="BU281" s="320">
        <f>_xlfn.IFNA(VLOOKUP($B281,'I-LogEmaxOverpEC50'!$A:$AR,MATCH(BU$1,'I-LogEmaxOverpEC50'!$A$1:$AR$1,0),FALSE),"")</f>
        <v>8.6919775188384403</v>
      </c>
      <c r="BV281" s="114" t="e" cm="1">
        <f t="array" ref="BV281">_xlfn.IFS(AND($C281="A",_xlfn.CONCAT(F281:G281)&lt;&gt;"",$A281=1),"x",AND($C281="A",_xlfn.CONCAT(F281:G281)="",$A281=1),"-",$A$1&lt;&gt;"","")</f>
        <v>#N/A</v>
      </c>
      <c r="BW281" s="113" t="e" cm="1">
        <f t="array" ref="BW281">_xlfn.IFS(AND($C281="A",_xlfn.CONCAT(H281:L281)&lt;&gt;"",$A281=1),"x",AND($C281="A",_xlfn.CONCAT(H281:L281)="",$A281=1),"-",$A$1&lt;&gt;"","")</f>
        <v>#N/A</v>
      </c>
      <c r="BX281" s="113" t="e" cm="1">
        <f t="array" ref="BX281">_xlfn.IFS(AND($C281="A",_xlfn.CONCAT(M281:P281)&lt;&gt;"",$A281=1),"x",AND($C281="A",_xlfn.CONCAT(M281:P281)="",$A281=1),"-",$A$1&lt;&gt;"","")</f>
        <v>#N/A</v>
      </c>
      <c r="BY281" s="113" t="e" cm="1">
        <f t="array" ref="BY281">_xlfn.IFS(AND($C281="A",_xlfn.CONCAT(Q281:R281)&lt;&gt;"",$A281=1),"x",AND($C281="A",_xlfn.CONCAT(Q281:R281)="",$A281=1),"-",$A$1&lt;&gt;"","")</f>
        <v>#N/A</v>
      </c>
      <c r="BZ281" s="121" t="e">
        <f t="shared" si="165"/>
        <v>#N/A</v>
      </c>
      <c r="CA281" s="120" t="e">
        <f t="shared" si="166"/>
        <v>#N/A</v>
      </c>
      <c r="CB281" s="120" t="e">
        <f t="shared" si="167"/>
        <v>#N/A</v>
      </c>
      <c r="CC281" s="120" t="e">
        <f t="shared" si="168"/>
        <v>#N/A</v>
      </c>
      <c r="CD281" s="121" t="str">
        <f t="shared" si="169"/>
        <v/>
      </c>
      <c r="CE281" s="120" t="e">
        <f t="shared" si="170"/>
        <v>#N/A</v>
      </c>
      <c r="CF281" s="120" t="e">
        <f t="shared" si="171"/>
        <v>#N/A</v>
      </c>
      <c r="CG281" s="120" t="e">
        <f t="shared" si="172"/>
        <v>#N/A</v>
      </c>
      <c r="CH281" s="120" t="e">
        <f t="shared" si="173"/>
        <v>#N/A</v>
      </c>
      <c r="CI281" s="120" t="e">
        <f t="shared" si="174"/>
        <v>#N/A</v>
      </c>
    </row>
    <row r="282" spans="1:87" x14ac:dyDescent="0.2">
      <c r="A282" s="311" t="e" cm="1">
        <f t="array" ref="A282">_xlfn.IFS(SUM(F282:R282)&gt;0,1,Z282&gt;0,2,TRUE,3)</f>
        <v>#N/A</v>
      </c>
      <c r="B282" s="311" t="s">
        <v>1879</v>
      </c>
      <c r="C282" s="311" t="str">
        <f>_xlfn.XLOOKUP(B282,RecNamesAll!A:A,RecNamesAll!E:E)</f>
        <v>A</v>
      </c>
      <c r="D282" s="311" t="str">
        <f>_xlfn.XLOOKUP(B282,RecNamesAll!A:A,RecNamesAll!C:C)</f>
        <v>GPR176</v>
      </c>
      <c r="F282" s="312" t="e">
        <f t="shared" si="140"/>
        <v>#N/A</v>
      </c>
      <c r="G282" s="313" t="e">
        <f t="shared" si="141"/>
        <v>#N/A</v>
      </c>
      <c r="H282" s="312" t="e">
        <f t="shared" si="142"/>
        <v>#N/A</v>
      </c>
      <c r="I282" s="313" t="e">
        <f t="shared" si="143"/>
        <v>#N/A</v>
      </c>
      <c r="J282" s="313" t="e">
        <f t="shared" si="144"/>
        <v>#N/A</v>
      </c>
      <c r="K282" s="313" t="e">
        <f t="shared" si="145"/>
        <v>#N/A</v>
      </c>
      <c r="L282" s="313" t="e">
        <f t="shared" si="146"/>
        <v>#N/A</v>
      </c>
      <c r="M282" s="312" t="e">
        <f t="shared" si="147"/>
        <v>#N/A</v>
      </c>
      <c r="N282" s="313" t="e">
        <f t="shared" si="148"/>
        <v>#N/A</v>
      </c>
      <c r="O282" s="313" t="e">
        <f t="shared" si="149"/>
        <v>#N/A</v>
      </c>
      <c r="P282" s="313" t="e">
        <f t="shared" si="150"/>
        <v>#N/A</v>
      </c>
      <c r="Q282" s="312" t="e">
        <f t="shared" si="151"/>
        <v>#N/A</v>
      </c>
      <c r="R282" s="313" t="e">
        <f t="shared" si="152"/>
        <v>#N/A</v>
      </c>
      <c r="S282" s="314" t="str">
        <f t="shared" si="153"/>
        <v/>
      </c>
      <c r="T282" s="315" t="str">
        <f t="shared" si="154"/>
        <v>A</v>
      </c>
      <c r="U282" s="311" t="str">
        <f t="shared" si="155"/>
        <v>GPR176</v>
      </c>
      <c r="V282" s="316" t="e">
        <f>IF(VLOOKUP($B282,GtP!$A:$AA,MATCH("Gs_0-2",GtP!$A$1:$AA$1,0),FALSE)=0,"",VLOOKUP($B282,GtP!$A:$AA,MATCH("Gs_0-2",GtP!$A$1:$AA$1,0),FALSE))</f>
        <v>#N/A</v>
      </c>
      <c r="W282" s="317" t="e">
        <f>IF(VLOOKUP($B282,GtP!$A:$AA,MATCH("Gi/o_0-2",GtP!$A$1:$AA$1,0),FALSE)=0,"",VLOOKUP($B282,GtP!$A:$AA,MATCH("Gi/o_0-2",GtP!$A$1:$AA$1,0),FALSE))</f>
        <v>#N/A</v>
      </c>
      <c r="X282" s="317" t="e">
        <f>IF(VLOOKUP($B282,GtP!$A:$AA,MATCH("Gq/11_0-2",GtP!$A$1:$AA$1,0),FALSE)=0,"",VLOOKUP($B282,GtP!$A:$AA,MATCH("Gq/11_0-2",GtP!$A$1:$AA$1,0),FALSE))</f>
        <v>#N/A</v>
      </c>
      <c r="Y282" s="317" t="e">
        <f>IF(VLOOKUP($B282,GtP!$A:$AA,MATCH("G12/13_0-2",GtP!$A$1:$AA$1,0),FALSE)=0,"",VLOOKUP($B282,GtP!$A:$AA,MATCH("G12/13_0-2",GtP!$A$1:$AA$1,0),FALSE))</f>
        <v>#N/A</v>
      </c>
      <c r="Z282" s="318" t="e">
        <f t="shared" si="156"/>
        <v>#N/A</v>
      </c>
      <c r="AA282" s="317" t="e">
        <f t="shared" si="157"/>
        <v>#N/A</v>
      </c>
      <c r="AB282" s="317" t="e">
        <f t="shared" si="158"/>
        <v>#N/A</v>
      </c>
      <c r="AC282" s="317" t="e">
        <f t="shared" si="159"/>
        <v>#N/A</v>
      </c>
      <c r="AD282" s="317" t="e">
        <f t="shared" si="160"/>
        <v>#N/A</v>
      </c>
      <c r="AE282" s="315" t="str">
        <f t="shared" si="161"/>
        <v/>
      </c>
      <c r="AF282" s="311" t="str">
        <f t="shared" si="162"/>
        <v/>
      </c>
      <c r="AG282" s="311" t="str">
        <f t="shared" si="163"/>
        <v/>
      </c>
      <c r="AH282" s="311" t="str">
        <f t="shared" si="164"/>
        <v/>
      </c>
      <c r="AI282" s="316" t="e">
        <f>_xlfn.CONCAT(IF(AV282="","-","B"),IF(BI282="","-","I"),VLOOKUP($B282,GtP!$A:$BB,MATCH("Gs_0-1",GtP!$A$1:$BB$1,0),FALSE))</f>
        <v>#N/A</v>
      </c>
      <c r="AJ282" s="317" t="e">
        <f>_xlfn.CONCAT(IF(AW282="","-","B"),IF(BJ282="","-","I"),VLOOKUP($B282,GtP!$A:$BB,MATCH("Gs_0-1",GtP!$A$1:$BB$1,0),FALSE))</f>
        <v>#N/A</v>
      </c>
      <c r="AK282" s="317" t="e">
        <f>_xlfn.CONCAT(IF(AX282="","-","B"),IF(BK282="","-","I"),VLOOKUP($B282,GtP!$A:$BB,MATCH("Gi/o_0-1",GtP!$A$1:$BB$1,0),FALSE))</f>
        <v>#N/A</v>
      </c>
      <c r="AL282" s="317" t="e">
        <f>_xlfn.CONCAT(IF(AY282="","-","B"),IF(BL282="","-","I"),VLOOKUP($B282,GtP!$A:$BB,MATCH("Gi/o_0-1",GtP!$A$1:$BB$1,0),FALSE))</f>
        <v>#N/A</v>
      </c>
      <c r="AM282" s="317" t="e">
        <f>_xlfn.CONCAT(IF(AZ282="","-","B"),IF(BM282="","-","I"),VLOOKUP($B282,GtP!$A:$BB,MATCH("Gi/o_0-1",GtP!$A$1:$BB$1,0),FALSE))</f>
        <v>#N/A</v>
      </c>
      <c r="AN282" s="317" t="e">
        <f>_xlfn.CONCAT(IF(BA282="","-","B"),IF(BN282="","-","I"),VLOOKUP($B282,GtP!$A:$BB,MATCH("Gi/o_0-1",GtP!$A$1:$BB$1,0),FALSE))</f>
        <v>#N/A</v>
      </c>
      <c r="AO282" s="317" t="e">
        <f>_xlfn.CONCAT(IF(BB282="","-","B"),IF(BO282="","-","I"),VLOOKUP($B282,GtP!$A:$BB,MATCH("Gi/o_0-1",GtP!$A$1:$BB$1,0),FALSE))</f>
        <v>#N/A</v>
      </c>
      <c r="AP282" s="317" t="e">
        <f>_xlfn.CONCAT(IF(BC282="","-","B"),IF(BP282="","-","I"),VLOOKUP($B282,GtP!$A:$BB,MATCH("Gq/11_0-1",GtP!$A$1:$BB$1,0),FALSE))</f>
        <v>#N/A</v>
      </c>
      <c r="AQ282" s="317" t="e">
        <f>_xlfn.CONCAT(IF(BD282="","-","B"),IF(BQ282="","-","I"),VLOOKUP($B282,GtP!$A:$BB,MATCH("Gq/11_0-1",GtP!$A$1:$BB$1,0),FALSE))</f>
        <v>#N/A</v>
      </c>
      <c r="AR282" s="317" t="e">
        <f>_xlfn.CONCAT(IF(BE282="","-","B"),IF(BR282="","-","I"),VLOOKUP($B282,GtP!$A:$BB,MATCH("Gq/11_0-1",GtP!$A$1:$BB$1,0),FALSE))</f>
        <v>#N/A</v>
      </c>
      <c r="AS282" s="317" t="e">
        <f>_xlfn.CONCAT(IF(BF282="","-","B"),IF(BS282="","-","I"),VLOOKUP($B282,GtP!$A:$BB,MATCH("Gq/11_0-1",GtP!$A$1:$BB$1,0),FALSE))</f>
        <v>#N/A</v>
      </c>
      <c r="AT282" s="317" t="e">
        <f>_xlfn.CONCAT(IF(BG282="","-","B"),IF(BT282="","-","I"),VLOOKUP($B282,GtP!$A:$BB,MATCH("G12/13_0-1",GtP!$A$1:$BB$1,0),FALSE))</f>
        <v>#N/A</v>
      </c>
      <c r="AU282" s="317" t="e">
        <f>_xlfn.CONCAT(IF(BH282="","-","B"),IF(BU282="","-","I"),VLOOKUP($B282,GtP!$A:$BB,MATCH("G12/13_0-1",GtP!$A$1:$BB$1,0),FALSE))</f>
        <v>#N/A</v>
      </c>
      <c r="AV282" s="319" t="str">
        <f>_xlfn.IFNA(VLOOKUP($B282,'B-LogEmaxOverpEC50'!$A:$AL,MATCH(AV$1,'B-LogEmaxOverpEC50'!$A$1:$AL$1,0),FALSE),"")</f>
        <v/>
      </c>
      <c r="AX282" s="321" t="str">
        <f>_xlfn.IFNA(VLOOKUP($B282,'B-LogEmaxOverpEC50'!$A:$AL,MATCH(AX$1,'B-LogEmaxOverpEC50'!$A$1:$AL$1,0),FALSE),"")</f>
        <v/>
      </c>
      <c r="AY282" s="321" t="str">
        <f>_xlfn.IFNA(VLOOKUP($B282,'B-LogEmaxOverpEC50'!$A:$AL,MATCH(AY$1,'B-LogEmaxOverpEC50'!$A$1:$AL$1,0),FALSE),"")</f>
        <v/>
      </c>
      <c r="AZ282" s="321" t="str">
        <f>_xlfn.IFNA(VLOOKUP($B282,'B-LogEmaxOverpEC50'!$A:$AL,MATCH(AZ$1,'B-LogEmaxOverpEC50'!$A$1:$AL$1,0),FALSE),"")</f>
        <v/>
      </c>
      <c r="BA282" s="321" t="str">
        <f>_xlfn.IFNA(VLOOKUP($B282,'B-LogEmaxOverpEC50'!$A:$AL,MATCH(BA$1,'B-LogEmaxOverpEC50'!$A$1:$AL$1,0),FALSE),"")</f>
        <v/>
      </c>
      <c r="BB282" s="321" t="str">
        <f>_xlfn.IFNA(VLOOKUP($B282,'B-LogEmaxOverpEC50'!$A:$AL,MATCH(BB$1,'B-LogEmaxOverpEC50'!$A$1:$AL$1,0),FALSE),"")</f>
        <v/>
      </c>
      <c r="BC282" s="321" t="str">
        <f>_xlfn.IFNA(VLOOKUP($B282,'B-LogEmaxOverpEC50'!$A:$AL,MATCH(BC$1,'B-LogEmaxOverpEC50'!$A$1:$AL$1,0),FALSE),"")</f>
        <v/>
      </c>
      <c r="BD282" s="321" t="str">
        <f>_xlfn.IFNA(VLOOKUP($B282,'B-LogEmaxOverpEC50'!$A:$AL,MATCH(BD$1,'B-LogEmaxOverpEC50'!$A$1:$AL$1,0),FALSE),"")</f>
        <v/>
      </c>
      <c r="BE282" s="321" t="str">
        <f>_xlfn.IFNA(VLOOKUP($B282,'B-LogEmaxOverpEC50'!$A:$AL,MATCH(BE$1,'B-LogEmaxOverpEC50'!$A$1:$AL$1,0),FALSE),"")</f>
        <v/>
      </c>
      <c r="BF282" s="321" t="str">
        <f>_xlfn.IFNA(VLOOKUP($B282,'B-LogEmaxOverpEC50'!$A:$AL,MATCH(BF$1,'B-LogEmaxOverpEC50'!$A$1:$AL$1,0),FALSE),"")</f>
        <v/>
      </c>
      <c r="BG282" s="321" t="str">
        <f>_xlfn.IFNA(VLOOKUP($B282,'B-LogEmaxOverpEC50'!$A:$AL,MATCH(BG$1,'B-LogEmaxOverpEC50'!$A$1:$AL$1,0),FALSE),"")</f>
        <v/>
      </c>
      <c r="BH282" s="321" t="str">
        <f>_xlfn.IFNA(VLOOKUP($B282,'B-LogEmaxOverpEC50'!$A:$AL,MATCH(BH$1,'B-LogEmaxOverpEC50'!$A$1:$AL$1,0),FALSE),"")</f>
        <v/>
      </c>
      <c r="BI282" s="322" t="str">
        <f>_xlfn.IFNA(VLOOKUP($B282,'I-LogEmaxOverpEC50'!$A:$AR,MATCH(BI$1,'I-LogEmaxOverpEC50'!$A$1:$AR$1,0),FALSE),"")</f>
        <v/>
      </c>
      <c r="BJ282" s="320" t="str">
        <f>_xlfn.IFNA(VLOOKUP($B282,'I-LogEmaxOverpEC50'!$A:$AR,MATCH(BJ$1,'I-LogEmaxOverpEC50'!$A$1:$AR$1,0),FALSE),"")</f>
        <v/>
      </c>
      <c r="BK282" s="320" t="str">
        <f>_xlfn.IFNA(VLOOKUP($B282,'I-LogEmaxOverpEC50'!$A:$AR,MATCH(BK$1,'I-LogEmaxOverpEC50'!$A$1:$AR$1,0),FALSE),"")</f>
        <v/>
      </c>
      <c r="BL282" s="320" t="str">
        <f>_xlfn.IFNA(VLOOKUP($B282,'I-LogEmaxOverpEC50'!$A:$AR,MATCH(BL$1,'I-LogEmaxOverpEC50'!$A$1:$AR$1,0),FALSE),"")</f>
        <v/>
      </c>
      <c r="BM282" s="320" t="str">
        <f>_xlfn.IFNA(VLOOKUP($B282,'I-LogEmaxOverpEC50'!$A:$AR,MATCH(BM$1,'I-LogEmaxOverpEC50'!$A$1:$AR$1,0),FALSE),"")</f>
        <v/>
      </c>
      <c r="BN282" s="320" t="str">
        <f>_xlfn.IFNA(VLOOKUP($B282,'I-LogEmaxOverpEC50'!$A:$AR,MATCH(BN$1,'I-LogEmaxOverpEC50'!$A$1:$AR$1,0),FALSE),"")</f>
        <v/>
      </c>
      <c r="BO282" s="320" t="str">
        <f>_xlfn.IFNA(VLOOKUP($B282,'I-LogEmaxOverpEC50'!$A:$AR,MATCH(BO$1,'I-LogEmaxOverpEC50'!$A$1:$AR$1,0),FALSE),"")</f>
        <v/>
      </c>
      <c r="BP282" s="320" t="str">
        <f>_xlfn.IFNA(VLOOKUP($B282,'I-LogEmaxOverpEC50'!$A:$AR,MATCH(BP$1,'I-LogEmaxOverpEC50'!$A$1:$AR$1,0),FALSE),"")</f>
        <v/>
      </c>
      <c r="BQ282" s="320" t="str">
        <f>_xlfn.IFNA(VLOOKUP($B282,'I-LogEmaxOverpEC50'!$A:$AR,MATCH(BQ$1,'I-LogEmaxOverpEC50'!$A$1:$AR$1,0),FALSE),"")</f>
        <v/>
      </c>
      <c r="BR282" s="320" t="str">
        <f>_xlfn.IFNA(VLOOKUP($B282,'I-LogEmaxOverpEC50'!$A:$AR,MATCH(BR$1,'I-LogEmaxOverpEC50'!$A$1:$AR$1,0),FALSE),"")</f>
        <v/>
      </c>
      <c r="BS282" s="320" t="str">
        <f>_xlfn.IFNA(VLOOKUP($B282,'I-LogEmaxOverpEC50'!$A:$AR,MATCH(BS$1,'I-LogEmaxOverpEC50'!$A$1:$AR$1,0),FALSE),"")</f>
        <v/>
      </c>
      <c r="BT282" s="320" t="str">
        <f>_xlfn.IFNA(VLOOKUP($B282,'I-LogEmaxOverpEC50'!$A:$AR,MATCH(BT$1,'I-LogEmaxOverpEC50'!$A$1:$AR$1,0),FALSE),"")</f>
        <v/>
      </c>
      <c r="BU282" s="320" t="str">
        <f>_xlfn.IFNA(VLOOKUP($B282,'I-LogEmaxOverpEC50'!$A:$AR,MATCH(BU$1,'I-LogEmaxOverpEC50'!$A$1:$AR$1,0),FALSE),"")</f>
        <v/>
      </c>
      <c r="BV282" s="114" t="e" cm="1">
        <f t="array" ref="BV282">_xlfn.IFS(AND($C282="A",_xlfn.CONCAT(F282:G282)&lt;&gt;"",$A282=1),"x",AND($C282="A",_xlfn.CONCAT(F282:G282)="",$A282=1),"-",$A$1&lt;&gt;"","")</f>
        <v>#N/A</v>
      </c>
      <c r="BW282" s="113" t="e" cm="1">
        <f t="array" ref="BW282">_xlfn.IFS(AND($C282="A",_xlfn.CONCAT(H282:L282)&lt;&gt;"",$A282=1),"x",AND($C282="A",_xlfn.CONCAT(H282:L282)="",$A282=1),"-",$A$1&lt;&gt;"","")</f>
        <v>#N/A</v>
      </c>
      <c r="BX282" s="113" t="e" cm="1">
        <f t="array" ref="BX282">_xlfn.IFS(AND($C282="A",_xlfn.CONCAT(M282:P282)&lt;&gt;"",$A282=1),"x",AND($C282="A",_xlfn.CONCAT(M282:P282)="",$A282=1),"-",$A$1&lt;&gt;"","")</f>
        <v>#N/A</v>
      </c>
      <c r="BY282" s="113" t="e" cm="1">
        <f t="array" ref="BY282">_xlfn.IFS(AND($C282="A",_xlfn.CONCAT(Q282:R282)&lt;&gt;"",$A282=1),"x",AND($C282="A",_xlfn.CONCAT(Q282:R282)="",$A282=1),"-",$A$1&lt;&gt;"","")</f>
        <v>#N/A</v>
      </c>
      <c r="BZ282" s="121" t="e">
        <f t="shared" si="165"/>
        <v>#N/A</v>
      </c>
      <c r="CA282" s="120" t="e">
        <f t="shared" si="166"/>
        <v>#N/A</v>
      </c>
      <c r="CB282" s="120" t="e">
        <f t="shared" si="167"/>
        <v>#N/A</v>
      </c>
      <c r="CC282" s="120" t="e">
        <f t="shared" si="168"/>
        <v>#N/A</v>
      </c>
      <c r="CD282" s="121" t="str">
        <f t="shared" si="169"/>
        <v/>
      </c>
      <c r="CE282" s="120" t="e">
        <f t="shared" si="170"/>
        <v>#N/A</v>
      </c>
      <c r="CF282" s="120" t="e">
        <f t="shared" si="171"/>
        <v>#N/A</v>
      </c>
      <c r="CG282" s="120" t="e">
        <f t="shared" si="172"/>
        <v>#N/A</v>
      </c>
      <c r="CH282" s="120" t="e">
        <f t="shared" si="173"/>
        <v>#N/A</v>
      </c>
      <c r="CI282" s="120" t="e">
        <f t="shared" si="174"/>
        <v>#N/A</v>
      </c>
    </row>
    <row r="283" spans="1:87" x14ac:dyDescent="0.2">
      <c r="A283" s="311" t="e" cm="1">
        <f t="array" ref="A283">_xlfn.IFS(SUM(F283:R283)&gt;0,1,Z283&gt;0,2,TRUE,3)</f>
        <v>#N/A</v>
      </c>
      <c r="B283" s="311" t="s">
        <v>1875</v>
      </c>
      <c r="C283" s="311" t="str">
        <f>_xlfn.XLOOKUP(B283,RecNamesAll!A:A,RecNamesAll!E:E)</f>
        <v>A</v>
      </c>
      <c r="D283" s="311" t="str">
        <f>_xlfn.XLOOKUP(B283,RecNamesAll!A:A,RecNamesAll!C:C)</f>
        <v>GPR182</v>
      </c>
      <c r="F283" s="312" t="e">
        <f t="shared" si="140"/>
        <v>#N/A</v>
      </c>
      <c r="G283" s="313" t="e">
        <f t="shared" si="141"/>
        <v>#N/A</v>
      </c>
      <c r="H283" s="312" t="e">
        <f t="shared" si="142"/>
        <v>#N/A</v>
      </c>
      <c r="I283" s="313" t="e">
        <f t="shared" si="143"/>
        <v>#N/A</v>
      </c>
      <c r="J283" s="313" t="e">
        <f t="shared" si="144"/>
        <v>#N/A</v>
      </c>
      <c r="K283" s="313" t="e">
        <f t="shared" si="145"/>
        <v>#N/A</v>
      </c>
      <c r="L283" s="313" t="e">
        <f t="shared" si="146"/>
        <v>#N/A</v>
      </c>
      <c r="M283" s="312" t="e">
        <f t="shared" si="147"/>
        <v>#N/A</v>
      </c>
      <c r="N283" s="313" t="e">
        <f t="shared" si="148"/>
        <v>#N/A</v>
      </c>
      <c r="O283" s="313" t="e">
        <f t="shared" si="149"/>
        <v>#N/A</v>
      </c>
      <c r="P283" s="313" t="e">
        <f t="shared" si="150"/>
        <v>#N/A</v>
      </c>
      <c r="Q283" s="312" t="e">
        <f t="shared" si="151"/>
        <v>#N/A</v>
      </c>
      <c r="R283" s="313" t="e">
        <f t="shared" si="152"/>
        <v>#N/A</v>
      </c>
      <c r="S283" s="314" t="str">
        <f t="shared" si="153"/>
        <v/>
      </c>
      <c r="T283" s="315" t="str">
        <f t="shared" si="154"/>
        <v>A</v>
      </c>
      <c r="U283" s="311" t="str">
        <f t="shared" si="155"/>
        <v>GPR182</v>
      </c>
      <c r="V283" s="316" t="e">
        <f>IF(VLOOKUP($B283,GtP!$A:$AA,MATCH("Gs_0-2",GtP!$A$1:$AA$1,0),FALSE)=0,"",VLOOKUP($B283,GtP!$A:$AA,MATCH("Gs_0-2",GtP!$A$1:$AA$1,0),FALSE))</f>
        <v>#N/A</v>
      </c>
      <c r="W283" s="317" t="e">
        <f>IF(VLOOKUP($B283,GtP!$A:$AA,MATCH("Gi/o_0-2",GtP!$A$1:$AA$1,0),FALSE)=0,"",VLOOKUP($B283,GtP!$A:$AA,MATCH("Gi/o_0-2",GtP!$A$1:$AA$1,0),FALSE))</f>
        <v>#N/A</v>
      </c>
      <c r="X283" s="317" t="e">
        <f>IF(VLOOKUP($B283,GtP!$A:$AA,MATCH("Gq/11_0-2",GtP!$A$1:$AA$1,0),FALSE)=0,"",VLOOKUP($B283,GtP!$A:$AA,MATCH("Gq/11_0-2",GtP!$A$1:$AA$1,0),FALSE))</f>
        <v>#N/A</v>
      </c>
      <c r="Y283" s="317" t="e">
        <f>IF(VLOOKUP($B283,GtP!$A:$AA,MATCH("G12/13_0-2",GtP!$A$1:$AA$1,0),FALSE)=0,"",VLOOKUP($B283,GtP!$A:$AA,MATCH("G12/13_0-2",GtP!$A$1:$AA$1,0),FALSE))</f>
        <v>#N/A</v>
      </c>
      <c r="Z283" s="318" t="e">
        <f t="shared" si="156"/>
        <v>#N/A</v>
      </c>
      <c r="AA283" s="317" t="e">
        <f t="shared" si="157"/>
        <v>#N/A</v>
      </c>
      <c r="AB283" s="317" t="e">
        <f t="shared" si="158"/>
        <v>#N/A</v>
      </c>
      <c r="AC283" s="317" t="e">
        <f t="shared" si="159"/>
        <v>#N/A</v>
      </c>
      <c r="AD283" s="317" t="e">
        <f t="shared" si="160"/>
        <v>#N/A</v>
      </c>
      <c r="AE283" s="315" t="str">
        <f t="shared" si="161"/>
        <v/>
      </c>
      <c r="AF283" s="311" t="str">
        <f t="shared" si="162"/>
        <v/>
      </c>
      <c r="AG283" s="311" t="str">
        <f t="shared" si="163"/>
        <v/>
      </c>
      <c r="AH283" s="311" t="str">
        <f t="shared" si="164"/>
        <v/>
      </c>
      <c r="AI283" s="316" t="e">
        <f>_xlfn.CONCAT(IF(AV283="","-","B"),IF(BI283="","-","I"),VLOOKUP($B283,GtP!$A:$BB,MATCH("Gs_0-1",GtP!$A$1:$BB$1,0),FALSE))</f>
        <v>#N/A</v>
      </c>
      <c r="AJ283" s="317" t="e">
        <f>_xlfn.CONCAT(IF(AW283="","-","B"),IF(BJ283="","-","I"),VLOOKUP($B283,GtP!$A:$BB,MATCH("Gs_0-1",GtP!$A$1:$BB$1,0),FALSE))</f>
        <v>#N/A</v>
      </c>
      <c r="AK283" s="317" t="e">
        <f>_xlfn.CONCAT(IF(AX283="","-","B"),IF(BK283="","-","I"),VLOOKUP($B283,GtP!$A:$BB,MATCH("Gi/o_0-1",GtP!$A$1:$BB$1,0),FALSE))</f>
        <v>#N/A</v>
      </c>
      <c r="AL283" s="317" t="e">
        <f>_xlfn.CONCAT(IF(AY283="","-","B"),IF(BL283="","-","I"),VLOOKUP($B283,GtP!$A:$BB,MATCH("Gi/o_0-1",GtP!$A$1:$BB$1,0),FALSE))</f>
        <v>#N/A</v>
      </c>
      <c r="AM283" s="317" t="e">
        <f>_xlfn.CONCAT(IF(AZ283="","-","B"),IF(BM283="","-","I"),VLOOKUP($B283,GtP!$A:$BB,MATCH("Gi/o_0-1",GtP!$A$1:$BB$1,0),FALSE))</f>
        <v>#N/A</v>
      </c>
      <c r="AN283" s="317" t="e">
        <f>_xlfn.CONCAT(IF(BA283="","-","B"),IF(BN283="","-","I"),VLOOKUP($B283,GtP!$A:$BB,MATCH("Gi/o_0-1",GtP!$A$1:$BB$1,0),FALSE))</f>
        <v>#N/A</v>
      </c>
      <c r="AO283" s="317" t="e">
        <f>_xlfn.CONCAT(IF(BB283="","-","B"),IF(BO283="","-","I"),VLOOKUP($B283,GtP!$A:$BB,MATCH("Gi/o_0-1",GtP!$A$1:$BB$1,0),FALSE))</f>
        <v>#N/A</v>
      </c>
      <c r="AP283" s="317" t="e">
        <f>_xlfn.CONCAT(IF(BC283="","-","B"),IF(BP283="","-","I"),VLOOKUP($B283,GtP!$A:$BB,MATCH("Gq/11_0-1",GtP!$A$1:$BB$1,0),FALSE))</f>
        <v>#N/A</v>
      </c>
      <c r="AQ283" s="317" t="e">
        <f>_xlfn.CONCAT(IF(BD283="","-","B"),IF(BQ283="","-","I"),VLOOKUP($B283,GtP!$A:$BB,MATCH("Gq/11_0-1",GtP!$A$1:$BB$1,0),FALSE))</f>
        <v>#N/A</v>
      </c>
      <c r="AR283" s="317" t="e">
        <f>_xlfn.CONCAT(IF(BE283="","-","B"),IF(BR283="","-","I"),VLOOKUP($B283,GtP!$A:$BB,MATCH("Gq/11_0-1",GtP!$A$1:$BB$1,0),FALSE))</f>
        <v>#N/A</v>
      </c>
      <c r="AS283" s="317" t="e">
        <f>_xlfn.CONCAT(IF(BF283="","-","B"),IF(BS283="","-","I"),VLOOKUP($B283,GtP!$A:$BB,MATCH("Gq/11_0-1",GtP!$A$1:$BB$1,0),FALSE))</f>
        <v>#N/A</v>
      </c>
      <c r="AT283" s="317" t="e">
        <f>_xlfn.CONCAT(IF(BG283="","-","B"),IF(BT283="","-","I"),VLOOKUP($B283,GtP!$A:$BB,MATCH("G12/13_0-1",GtP!$A$1:$BB$1,0),FALSE))</f>
        <v>#N/A</v>
      </c>
      <c r="AU283" s="317" t="e">
        <f>_xlfn.CONCAT(IF(BH283="","-","B"),IF(BU283="","-","I"),VLOOKUP($B283,GtP!$A:$BB,MATCH("G12/13_0-1",GtP!$A$1:$BB$1,0),FALSE))</f>
        <v>#N/A</v>
      </c>
      <c r="AV283" s="319" t="str">
        <f>_xlfn.IFNA(VLOOKUP($B283,'B-LogEmaxOverpEC50'!$A:$AL,MATCH(AV$1,'B-LogEmaxOverpEC50'!$A$1:$AL$1,0),FALSE),"")</f>
        <v/>
      </c>
      <c r="AX283" s="321" t="str">
        <f>_xlfn.IFNA(VLOOKUP($B283,'B-LogEmaxOverpEC50'!$A:$AL,MATCH(AX$1,'B-LogEmaxOverpEC50'!$A$1:$AL$1,0),FALSE),"")</f>
        <v/>
      </c>
      <c r="AY283" s="321" t="str">
        <f>_xlfn.IFNA(VLOOKUP($B283,'B-LogEmaxOverpEC50'!$A:$AL,MATCH(AY$1,'B-LogEmaxOverpEC50'!$A$1:$AL$1,0),FALSE),"")</f>
        <v/>
      </c>
      <c r="AZ283" s="321" t="str">
        <f>_xlfn.IFNA(VLOOKUP($B283,'B-LogEmaxOverpEC50'!$A:$AL,MATCH(AZ$1,'B-LogEmaxOverpEC50'!$A$1:$AL$1,0),FALSE),"")</f>
        <v/>
      </c>
      <c r="BA283" s="321" t="str">
        <f>_xlfn.IFNA(VLOOKUP($B283,'B-LogEmaxOverpEC50'!$A:$AL,MATCH(BA$1,'B-LogEmaxOverpEC50'!$A$1:$AL$1,0),FALSE),"")</f>
        <v/>
      </c>
      <c r="BB283" s="321" t="str">
        <f>_xlfn.IFNA(VLOOKUP($B283,'B-LogEmaxOverpEC50'!$A:$AL,MATCH(BB$1,'B-LogEmaxOverpEC50'!$A$1:$AL$1,0),FALSE),"")</f>
        <v/>
      </c>
      <c r="BC283" s="321" t="str">
        <f>_xlfn.IFNA(VLOOKUP($B283,'B-LogEmaxOverpEC50'!$A:$AL,MATCH(BC$1,'B-LogEmaxOverpEC50'!$A$1:$AL$1,0),FALSE),"")</f>
        <v/>
      </c>
      <c r="BD283" s="321" t="str">
        <f>_xlfn.IFNA(VLOOKUP($B283,'B-LogEmaxOverpEC50'!$A:$AL,MATCH(BD$1,'B-LogEmaxOverpEC50'!$A$1:$AL$1,0),FALSE),"")</f>
        <v/>
      </c>
      <c r="BE283" s="321" t="str">
        <f>_xlfn.IFNA(VLOOKUP($B283,'B-LogEmaxOverpEC50'!$A:$AL,MATCH(BE$1,'B-LogEmaxOverpEC50'!$A$1:$AL$1,0),FALSE),"")</f>
        <v/>
      </c>
      <c r="BF283" s="321" t="str">
        <f>_xlfn.IFNA(VLOOKUP($B283,'B-LogEmaxOverpEC50'!$A:$AL,MATCH(BF$1,'B-LogEmaxOverpEC50'!$A$1:$AL$1,0),FALSE),"")</f>
        <v/>
      </c>
      <c r="BG283" s="321" t="str">
        <f>_xlfn.IFNA(VLOOKUP($B283,'B-LogEmaxOverpEC50'!$A:$AL,MATCH(BG$1,'B-LogEmaxOverpEC50'!$A$1:$AL$1,0),FALSE),"")</f>
        <v/>
      </c>
      <c r="BH283" s="321" t="str">
        <f>_xlfn.IFNA(VLOOKUP($B283,'B-LogEmaxOverpEC50'!$A:$AL,MATCH(BH$1,'B-LogEmaxOverpEC50'!$A$1:$AL$1,0),FALSE),"")</f>
        <v/>
      </c>
      <c r="BI283" s="322" t="str">
        <f>_xlfn.IFNA(VLOOKUP($B283,'I-LogEmaxOverpEC50'!$A:$AR,MATCH(BI$1,'I-LogEmaxOverpEC50'!$A$1:$AR$1,0),FALSE),"")</f>
        <v/>
      </c>
      <c r="BJ283" s="320" t="str">
        <f>_xlfn.IFNA(VLOOKUP($B283,'I-LogEmaxOverpEC50'!$A:$AR,MATCH(BJ$1,'I-LogEmaxOverpEC50'!$A$1:$AR$1,0),FALSE),"")</f>
        <v/>
      </c>
      <c r="BK283" s="320" t="str">
        <f>_xlfn.IFNA(VLOOKUP($B283,'I-LogEmaxOverpEC50'!$A:$AR,MATCH(BK$1,'I-LogEmaxOverpEC50'!$A$1:$AR$1,0),FALSE),"")</f>
        <v/>
      </c>
      <c r="BL283" s="320" t="str">
        <f>_xlfn.IFNA(VLOOKUP($B283,'I-LogEmaxOverpEC50'!$A:$AR,MATCH(BL$1,'I-LogEmaxOverpEC50'!$A$1:$AR$1,0),FALSE),"")</f>
        <v/>
      </c>
      <c r="BM283" s="320" t="str">
        <f>_xlfn.IFNA(VLOOKUP($B283,'I-LogEmaxOverpEC50'!$A:$AR,MATCH(BM$1,'I-LogEmaxOverpEC50'!$A$1:$AR$1,0),FALSE),"")</f>
        <v/>
      </c>
      <c r="BN283" s="320" t="str">
        <f>_xlfn.IFNA(VLOOKUP($B283,'I-LogEmaxOverpEC50'!$A:$AR,MATCH(BN$1,'I-LogEmaxOverpEC50'!$A$1:$AR$1,0),FALSE),"")</f>
        <v/>
      </c>
      <c r="BO283" s="320" t="str">
        <f>_xlfn.IFNA(VLOOKUP($B283,'I-LogEmaxOverpEC50'!$A:$AR,MATCH(BO$1,'I-LogEmaxOverpEC50'!$A$1:$AR$1,0),FALSE),"")</f>
        <v/>
      </c>
      <c r="BP283" s="320" t="str">
        <f>_xlfn.IFNA(VLOOKUP($B283,'I-LogEmaxOverpEC50'!$A:$AR,MATCH(BP$1,'I-LogEmaxOverpEC50'!$A$1:$AR$1,0),FALSE),"")</f>
        <v/>
      </c>
      <c r="BQ283" s="320" t="str">
        <f>_xlfn.IFNA(VLOOKUP($B283,'I-LogEmaxOverpEC50'!$A:$AR,MATCH(BQ$1,'I-LogEmaxOverpEC50'!$A$1:$AR$1,0),FALSE),"")</f>
        <v/>
      </c>
      <c r="BR283" s="320" t="str">
        <f>_xlfn.IFNA(VLOOKUP($B283,'I-LogEmaxOverpEC50'!$A:$AR,MATCH(BR$1,'I-LogEmaxOverpEC50'!$A$1:$AR$1,0),FALSE),"")</f>
        <v/>
      </c>
      <c r="BS283" s="320" t="str">
        <f>_xlfn.IFNA(VLOOKUP($B283,'I-LogEmaxOverpEC50'!$A:$AR,MATCH(BS$1,'I-LogEmaxOverpEC50'!$A$1:$AR$1,0),FALSE),"")</f>
        <v/>
      </c>
      <c r="BT283" s="320" t="str">
        <f>_xlfn.IFNA(VLOOKUP($B283,'I-LogEmaxOverpEC50'!$A:$AR,MATCH(BT$1,'I-LogEmaxOverpEC50'!$A$1:$AR$1,0),FALSE),"")</f>
        <v/>
      </c>
      <c r="BU283" s="320" t="str">
        <f>_xlfn.IFNA(VLOOKUP($B283,'I-LogEmaxOverpEC50'!$A:$AR,MATCH(BU$1,'I-LogEmaxOverpEC50'!$A$1:$AR$1,0),FALSE),"")</f>
        <v/>
      </c>
      <c r="BV283" s="114" t="e" cm="1">
        <f t="array" ref="BV283">_xlfn.IFS(AND($C283="A",_xlfn.CONCAT(F283:G283)&lt;&gt;"",$A283=1),"x",AND($C283="A",_xlfn.CONCAT(F283:G283)="",$A283=1),"-",$A$1&lt;&gt;"","")</f>
        <v>#N/A</v>
      </c>
      <c r="BW283" s="113" t="e" cm="1">
        <f t="array" ref="BW283">_xlfn.IFS(AND($C283="A",_xlfn.CONCAT(H283:L283)&lt;&gt;"",$A283=1),"x",AND($C283="A",_xlfn.CONCAT(H283:L283)="",$A283=1),"-",$A$1&lt;&gt;"","")</f>
        <v>#N/A</v>
      </c>
      <c r="BX283" s="113" t="e" cm="1">
        <f t="array" ref="BX283">_xlfn.IFS(AND($C283="A",_xlfn.CONCAT(M283:P283)&lt;&gt;"",$A283=1),"x",AND($C283="A",_xlfn.CONCAT(M283:P283)="",$A283=1),"-",$A$1&lt;&gt;"","")</f>
        <v>#N/A</v>
      </c>
      <c r="BY283" s="113" t="e" cm="1">
        <f t="array" ref="BY283">_xlfn.IFS(AND($C283="A",_xlfn.CONCAT(Q283:R283)&lt;&gt;"",$A283=1),"x",AND($C283="A",_xlfn.CONCAT(Q283:R283)="",$A283=1),"-",$A$1&lt;&gt;"","")</f>
        <v>#N/A</v>
      </c>
      <c r="BZ283" s="121" t="e">
        <f t="shared" si="165"/>
        <v>#N/A</v>
      </c>
      <c r="CA283" s="120" t="e">
        <f t="shared" si="166"/>
        <v>#N/A</v>
      </c>
      <c r="CB283" s="120" t="e">
        <f t="shared" si="167"/>
        <v>#N/A</v>
      </c>
      <c r="CC283" s="120" t="e">
        <f t="shared" si="168"/>
        <v>#N/A</v>
      </c>
      <c r="CD283" s="121" t="str">
        <f t="shared" si="169"/>
        <v/>
      </c>
      <c r="CE283" s="120" t="e">
        <f t="shared" si="170"/>
        <v>#N/A</v>
      </c>
      <c r="CF283" s="120" t="e">
        <f t="shared" si="171"/>
        <v>#N/A</v>
      </c>
      <c r="CG283" s="120" t="e">
        <f t="shared" si="172"/>
        <v>#N/A</v>
      </c>
      <c r="CH283" s="120" t="e">
        <f t="shared" si="173"/>
        <v>#N/A</v>
      </c>
      <c r="CI283" s="120" t="e">
        <f t="shared" si="174"/>
        <v>#N/A</v>
      </c>
    </row>
    <row r="284" spans="1:87" x14ac:dyDescent="0.2">
      <c r="A284" s="311" t="e" cm="1">
        <f t="array" ref="A284">_xlfn.IFS(SUM(F284:R284)&gt;0,1,Z284&gt;0,2,TRUE,3)</f>
        <v>#N/A</v>
      </c>
      <c r="B284" s="311" t="s">
        <v>1111</v>
      </c>
      <c r="C284" s="311" t="e">
        <f>_xlfn.XLOOKUP(B284,RecNamesAll!A:A,RecNamesAll!E:E)</f>
        <v>#N/A</v>
      </c>
      <c r="D284" s="311" t="e">
        <f>_xlfn.XLOOKUP(B284,RecNamesAll!A:A,RecNamesAll!C:C)</f>
        <v>#N/A</v>
      </c>
      <c r="F284" s="312" t="e">
        <f t="shared" si="140"/>
        <v>#N/A</v>
      </c>
      <c r="G284" s="313" t="e">
        <f t="shared" si="141"/>
        <v>#N/A</v>
      </c>
      <c r="H284" s="312" t="e">
        <f t="shared" si="142"/>
        <v>#N/A</v>
      </c>
      <c r="I284" s="313" t="e">
        <f t="shared" si="143"/>
        <v>#N/A</v>
      </c>
      <c r="J284" s="313" t="e">
        <f t="shared" si="144"/>
        <v>#N/A</v>
      </c>
      <c r="K284" s="313" t="e">
        <f t="shared" si="145"/>
        <v>#N/A</v>
      </c>
      <c r="L284" s="313" t="e">
        <f t="shared" si="146"/>
        <v>#N/A</v>
      </c>
      <c r="M284" s="312" t="e">
        <f t="shared" si="147"/>
        <v>#N/A</v>
      </c>
      <c r="N284" s="313" t="e">
        <f t="shared" si="148"/>
        <v>#N/A</v>
      </c>
      <c r="O284" s="313" t="e">
        <f t="shared" si="149"/>
        <v>#N/A</v>
      </c>
      <c r="P284" s="313" t="e">
        <f t="shared" si="150"/>
        <v>#N/A</v>
      </c>
      <c r="Q284" s="312" t="e">
        <f t="shared" si="151"/>
        <v>#N/A</v>
      </c>
      <c r="R284" s="313" t="e">
        <f t="shared" si="152"/>
        <v>#N/A</v>
      </c>
      <c r="S284" s="314" t="str">
        <f t="shared" si="153"/>
        <v/>
      </c>
      <c r="T284" s="315" t="e">
        <f t="shared" si="154"/>
        <v>#N/A</v>
      </c>
      <c r="U284" s="311" t="e">
        <f t="shared" si="155"/>
        <v>#N/A</v>
      </c>
      <c r="V284" s="316" t="e">
        <f>IF(VLOOKUP($B284,GtP!$A:$AA,MATCH("Gs_0-2",GtP!$A$1:$AA$1,0),FALSE)=0,"",VLOOKUP($B284,GtP!$A:$AA,MATCH("Gs_0-2",GtP!$A$1:$AA$1,0),FALSE))</f>
        <v>#N/A</v>
      </c>
      <c r="W284" s="317" t="e">
        <f>IF(VLOOKUP($B284,GtP!$A:$AA,MATCH("Gi/o_0-2",GtP!$A$1:$AA$1,0),FALSE)=0,"",VLOOKUP($B284,GtP!$A:$AA,MATCH("Gi/o_0-2",GtP!$A$1:$AA$1,0),FALSE))</f>
        <v>#N/A</v>
      </c>
      <c r="X284" s="317" t="e">
        <f>IF(VLOOKUP($B284,GtP!$A:$AA,MATCH("Gq/11_0-2",GtP!$A$1:$AA$1,0),FALSE)=0,"",VLOOKUP($B284,GtP!$A:$AA,MATCH("Gq/11_0-2",GtP!$A$1:$AA$1,0),FALSE))</f>
        <v>#N/A</v>
      </c>
      <c r="Y284" s="317" t="e">
        <f>IF(VLOOKUP($B284,GtP!$A:$AA,MATCH("G12/13_0-2",GtP!$A$1:$AA$1,0),FALSE)=0,"",VLOOKUP($B284,GtP!$A:$AA,MATCH("G12/13_0-2",GtP!$A$1:$AA$1,0),FALSE))</f>
        <v>#N/A</v>
      </c>
      <c r="Z284" s="318" t="e">
        <f t="shared" si="156"/>
        <v>#N/A</v>
      </c>
      <c r="AA284" s="317" t="e">
        <f t="shared" si="157"/>
        <v>#N/A</v>
      </c>
      <c r="AB284" s="317" t="e">
        <f t="shared" si="158"/>
        <v>#N/A</v>
      </c>
      <c r="AC284" s="317" t="e">
        <f t="shared" si="159"/>
        <v>#N/A</v>
      </c>
      <c r="AD284" s="317" t="e">
        <f t="shared" si="160"/>
        <v>#N/A</v>
      </c>
      <c r="AE284" s="315" t="str">
        <f t="shared" si="161"/>
        <v/>
      </c>
      <c r="AF284" s="311" t="str">
        <f t="shared" si="162"/>
        <v/>
      </c>
      <c r="AG284" s="311" t="str">
        <f t="shared" si="163"/>
        <v/>
      </c>
      <c r="AH284" s="311" t="str">
        <f t="shared" si="164"/>
        <v/>
      </c>
      <c r="AI284" s="316" t="e">
        <f>_xlfn.CONCAT(IF(AV284="","-","B"),IF(BI284="","-","I"),VLOOKUP($B284,GtP!$A:$BB,MATCH("Gs_0-1",GtP!$A$1:$BB$1,0),FALSE))</f>
        <v>#N/A</v>
      </c>
      <c r="AJ284" s="317" t="e">
        <f>_xlfn.CONCAT(IF(AW284="","-","B"),IF(BJ284="","-","I"),VLOOKUP($B284,GtP!$A:$BB,MATCH("Gs_0-1",GtP!$A$1:$BB$1,0),FALSE))</f>
        <v>#N/A</v>
      </c>
      <c r="AK284" s="317" t="e">
        <f>_xlfn.CONCAT(IF(AX284="","-","B"),IF(BK284="","-","I"),VLOOKUP($B284,GtP!$A:$BB,MATCH("Gi/o_0-1",GtP!$A$1:$BB$1,0),FALSE))</f>
        <v>#N/A</v>
      </c>
      <c r="AL284" s="317" t="e">
        <f>_xlfn.CONCAT(IF(AY284="","-","B"),IF(BL284="","-","I"),VLOOKUP($B284,GtP!$A:$BB,MATCH("Gi/o_0-1",GtP!$A$1:$BB$1,0),FALSE))</f>
        <v>#N/A</v>
      </c>
      <c r="AM284" s="317" t="e">
        <f>_xlfn.CONCAT(IF(AZ284="","-","B"),IF(BM284="","-","I"),VLOOKUP($B284,GtP!$A:$BB,MATCH("Gi/o_0-1",GtP!$A$1:$BB$1,0),FALSE))</f>
        <v>#N/A</v>
      </c>
      <c r="AN284" s="317" t="e">
        <f>_xlfn.CONCAT(IF(BA284="","-","B"),IF(BN284="","-","I"),VLOOKUP($B284,GtP!$A:$BB,MATCH("Gi/o_0-1",GtP!$A$1:$BB$1,0),FALSE))</f>
        <v>#N/A</v>
      </c>
      <c r="AO284" s="317" t="e">
        <f>_xlfn.CONCAT(IF(BB284="","-","B"),IF(BO284="","-","I"),VLOOKUP($B284,GtP!$A:$BB,MATCH("Gi/o_0-1",GtP!$A$1:$BB$1,0),FALSE))</f>
        <v>#N/A</v>
      </c>
      <c r="AP284" s="317" t="e">
        <f>_xlfn.CONCAT(IF(BC284="","-","B"),IF(BP284="","-","I"),VLOOKUP($B284,GtP!$A:$BB,MATCH("Gq/11_0-1",GtP!$A$1:$BB$1,0),FALSE))</f>
        <v>#N/A</v>
      </c>
      <c r="AQ284" s="317" t="e">
        <f>_xlfn.CONCAT(IF(BD284="","-","B"),IF(BQ284="","-","I"),VLOOKUP($B284,GtP!$A:$BB,MATCH("Gq/11_0-1",GtP!$A$1:$BB$1,0),FALSE))</f>
        <v>#N/A</v>
      </c>
      <c r="AR284" s="317" t="e">
        <f>_xlfn.CONCAT(IF(BE284="","-","B"),IF(BR284="","-","I"),VLOOKUP($B284,GtP!$A:$BB,MATCH("Gq/11_0-1",GtP!$A$1:$BB$1,0),FALSE))</f>
        <v>#N/A</v>
      </c>
      <c r="AS284" s="317" t="e">
        <f>_xlfn.CONCAT(IF(BF284="","-","B"),IF(BS284="","-","I"),VLOOKUP($B284,GtP!$A:$BB,MATCH("Gq/11_0-1",GtP!$A$1:$BB$1,0),FALSE))</f>
        <v>#N/A</v>
      </c>
      <c r="AT284" s="317" t="e">
        <f>_xlfn.CONCAT(IF(BG284="","-","B"),IF(BT284="","-","I"),VLOOKUP($B284,GtP!$A:$BB,MATCH("G12/13_0-1",GtP!$A$1:$BB$1,0),FALSE))</f>
        <v>#N/A</v>
      </c>
      <c r="AU284" s="317" t="e">
        <f>_xlfn.CONCAT(IF(BH284="","-","B"),IF(BU284="","-","I"),VLOOKUP($B284,GtP!$A:$BB,MATCH("G12/13_0-1",GtP!$A$1:$BB$1,0),FALSE))</f>
        <v>#N/A</v>
      </c>
      <c r="AV284" s="319" t="str">
        <f>_xlfn.IFNA(VLOOKUP($B284,'B-LogEmaxOverpEC50'!$A:$AL,MATCH(AV$1,'B-LogEmaxOverpEC50'!$A$1:$AL$1,0),FALSE),"")</f>
        <v/>
      </c>
      <c r="AX284" s="321" t="str">
        <f>_xlfn.IFNA(VLOOKUP($B284,'B-LogEmaxOverpEC50'!$A:$AL,MATCH(AX$1,'B-LogEmaxOverpEC50'!$A$1:$AL$1,0),FALSE),"")</f>
        <v/>
      </c>
      <c r="AY284" s="321" t="str">
        <f>_xlfn.IFNA(VLOOKUP($B284,'B-LogEmaxOverpEC50'!$A:$AL,MATCH(AY$1,'B-LogEmaxOverpEC50'!$A$1:$AL$1,0),FALSE),"")</f>
        <v/>
      </c>
      <c r="AZ284" s="321" t="str">
        <f>_xlfn.IFNA(VLOOKUP($B284,'B-LogEmaxOverpEC50'!$A:$AL,MATCH(AZ$1,'B-LogEmaxOverpEC50'!$A$1:$AL$1,0),FALSE),"")</f>
        <v/>
      </c>
      <c r="BA284" s="321" t="str">
        <f>_xlfn.IFNA(VLOOKUP($B284,'B-LogEmaxOverpEC50'!$A:$AL,MATCH(BA$1,'B-LogEmaxOverpEC50'!$A$1:$AL$1,0),FALSE),"")</f>
        <v/>
      </c>
      <c r="BB284" s="321" t="str">
        <f>_xlfn.IFNA(VLOOKUP($B284,'B-LogEmaxOverpEC50'!$A:$AL,MATCH(BB$1,'B-LogEmaxOverpEC50'!$A$1:$AL$1,0),FALSE),"")</f>
        <v/>
      </c>
      <c r="BC284" s="321" t="str">
        <f>_xlfn.IFNA(VLOOKUP($B284,'B-LogEmaxOverpEC50'!$A:$AL,MATCH(BC$1,'B-LogEmaxOverpEC50'!$A$1:$AL$1,0),FALSE),"")</f>
        <v/>
      </c>
      <c r="BD284" s="321" t="str">
        <f>_xlfn.IFNA(VLOOKUP($B284,'B-LogEmaxOverpEC50'!$A:$AL,MATCH(BD$1,'B-LogEmaxOverpEC50'!$A$1:$AL$1,0),FALSE),"")</f>
        <v/>
      </c>
      <c r="BE284" s="321" t="str">
        <f>_xlfn.IFNA(VLOOKUP($B284,'B-LogEmaxOverpEC50'!$A:$AL,MATCH(BE$1,'B-LogEmaxOverpEC50'!$A$1:$AL$1,0),FALSE),"")</f>
        <v/>
      </c>
      <c r="BF284" s="321" t="str">
        <f>_xlfn.IFNA(VLOOKUP($B284,'B-LogEmaxOverpEC50'!$A:$AL,MATCH(BF$1,'B-LogEmaxOverpEC50'!$A$1:$AL$1,0),FALSE),"")</f>
        <v/>
      </c>
      <c r="BG284" s="321" t="str">
        <f>_xlfn.IFNA(VLOOKUP($B284,'B-LogEmaxOverpEC50'!$A:$AL,MATCH(BG$1,'B-LogEmaxOverpEC50'!$A$1:$AL$1,0),FALSE),"")</f>
        <v/>
      </c>
      <c r="BH284" s="321" t="str">
        <f>_xlfn.IFNA(VLOOKUP($B284,'B-LogEmaxOverpEC50'!$A:$AL,MATCH(BH$1,'B-LogEmaxOverpEC50'!$A$1:$AL$1,0),FALSE),"")</f>
        <v/>
      </c>
      <c r="BI284" s="322" t="str">
        <f>_xlfn.IFNA(VLOOKUP($B284,'I-LogEmaxOverpEC50'!$A:$AR,MATCH(BI$1,'I-LogEmaxOverpEC50'!$A$1:$AR$1,0),FALSE),"")</f>
        <v/>
      </c>
      <c r="BJ284" s="320" t="str">
        <f>_xlfn.IFNA(VLOOKUP($B284,'I-LogEmaxOverpEC50'!$A:$AR,MATCH(BJ$1,'I-LogEmaxOverpEC50'!$A$1:$AR$1,0),FALSE),"")</f>
        <v/>
      </c>
      <c r="BK284" s="320" t="str">
        <f>_xlfn.IFNA(VLOOKUP($B284,'I-LogEmaxOverpEC50'!$A:$AR,MATCH(BK$1,'I-LogEmaxOverpEC50'!$A$1:$AR$1,0),FALSE),"")</f>
        <v/>
      </c>
      <c r="BL284" s="320" t="str">
        <f>_xlfn.IFNA(VLOOKUP($B284,'I-LogEmaxOverpEC50'!$A:$AR,MATCH(BL$1,'I-LogEmaxOverpEC50'!$A$1:$AR$1,0),FALSE),"")</f>
        <v/>
      </c>
      <c r="BM284" s="320" t="str">
        <f>_xlfn.IFNA(VLOOKUP($B284,'I-LogEmaxOverpEC50'!$A:$AR,MATCH(BM$1,'I-LogEmaxOverpEC50'!$A$1:$AR$1,0),FALSE),"")</f>
        <v/>
      </c>
      <c r="BN284" s="320" t="str">
        <f>_xlfn.IFNA(VLOOKUP($B284,'I-LogEmaxOverpEC50'!$A:$AR,MATCH(BN$1,'I-LogEmaxOverpEC50'!$A$1:$AR$1,0),FALSE),"")</f>
        <v/>
      </c>
      <c r="BO284" s="320" t="str">
        <f>_xlfn.IFNA(VLOOKUP($B284,'I-LogEmaxOverpEC50'!$A:$AR,MATCH(BO$1,'I-LogEmaxOverpEC50'!$A$1:$AR$1,0),FALSE),"")</f>
        <v/>
      </c>
      <c r="BP284" s="320" t="str">
        <f>_xlfn.IFNA(VLOOKUP($B284,'I-LogEmaxOverpEC50'!$A:$AR,MATCH(BP$1,'I-LogEmaxOverpEC50'!$A$1:$AR$1,0),FALSE),"")</f>
        <v/>
      </c>
      <c r="BQ284" s="320" t="str">
        <f>_xlfn.IFNA(VLOOKUP($B284,'I-LogEmaxOverpEC50'!$A:$AR,MATCH(BQ$1,'I-LogEmaxOverpEC50'!$A$1:$AR$1,0),FALSE),"")</f>
        <v/>
      </c>
      <c r="BR284" s="320" t="str">
        <f>_xlfn.IFNA(VLOOKUP($B284,'I-LogEmaxOverpEC50'!$A:$AR,MATCH(BR$1,'I-LogEmaxOverpEC50'!$A$1:$AR$1,0),FALSE),"")</f>
        <v/>
      </c>
      <c r="BS284" s="320" t="str">
        <f>_xlfn.IFNA(VLOOKUP($B284,'I-LogEmaxOverpEC50'!$A:$AR,MATCH(BS$1,'I-LogEmaxOverpEC50'!$A$1:$AR$1,0),FALSE),"")</f>
        <v/>
      </c>
      <c r="BT284" s="320" t="str">
        <f>_xlfn.IFNA(VLOOKUP($B284,'I-LogEmaxOverpEC50'!$A:$AR,MATCH(BT$1,'I-LogEmaxOverpEC50'!$A$1:$AR$1,0),FALSE),"")</f>
        <v/>
      </c>
      <c r="BU284" s="320" t="str">
        <f>_xlfn.IFNA(VLOOKUP($B284,'I-LogEmaxOverpEC50'!$A:$AR,MATCH(BU$1,'I-LogEmaxOverpEC50'!$A$1:$AR$1,0),FALSE),"")</f>
        <v/>
      </c>
      <c r="BV284" s="114" t="e" cm="1">
        <f t="array" ref="BV284">_xlfn.IFS(AND($C284="A",_xlfn.CONCAT(F284:G284)&lt;&gt;"",$A284=1),"x",AND($C284="A",_xlfn.CONCAT(F284:G284)="",$A284=1),"-",$A$1&lt;&gt;"","")</f>
        <v>#N/A</v>
      </c>
      <c r="BW284" s="113" t="e" cm="1">
        <f t="array" ref="BW284">_xlfn.IFS(AND($C284="A",_xlfn.CONCAT(H284:L284)&lt;&gt;"",$A284=1),"x",AND($C284="A",_xlfn.CONCAT(H284:L284)="",$A284=1),"-",$A$1&lt;&gt;"","")</f>
        <v>#N/A</v>
      </c>
      <c r="BX284" s="113" t="e" cm="1">
        <f t="array" ref="BX284">_xlfn.IFS(AND($C284="A",_xlfn.CONCAT(M284:P284)&lt;&gt;"",$A284=1),"x",AND($C284="A",_xlfn.CONCAT(M284:P284)="",$A284=1),"-",$A$1&lt;&gt;"","")</f>
        <v>#N/A</v>
      </c>
      <c r="BY284" s="113" t="e" cm="1">
        <f t="array" ref="BY284">_xlfn.IFS(AND($C284="A",_xlfn.CONCAT(Q284:R284)&lt;&gt;"",$A284=1),"x",AND($C284="A",_xlfn.CONCAT(Q284:R284)="",$A284=1),"-",$A$1&lt;&gt;"","")</f>
        <v>#N/A</v>
      </c>
      <c r="BZ284" s="121" t="e">
        <f t="shared" si="165"/>
        <v>#N/A</v>
      </c>
      <c r="CA284" s="120" t="e">
        <f t="shared" si="166"/>
        <v>#N/A</v>
      </c>
      <c r="CB284" s="120" t="e">
        <f t="shared" si="167"/>
        <v>#N/A</v>
      </c>
      <c r="CC284" s="120" t="e">
        <f t="shared" si="168"/>
        <v>#N/A</v>
      </c>
      <c r="CD284" s="121" t="str">
        <f t="shared" si="169"/>
        <v/>
      </c>
      <c r="CE284" s="120" t="e">
        <f t="shared" si="170"/>
        <v>#N/A</v>
      </c>
      <c r="CF284" s="120" t="e">
        <f t="shared" si="171"/>
        <v>#N/A</v>
      </c>
      <c r="CG284" s="120" t="e">
        <f t="shared" si="172"/>
        <v>#N/A</v>
      </c>
      <c r="CH284" s="120" t="e">
        <f t="shared" si="173"/>
        <v>#N/A</v>
      </c>
      <c r="CI284" s="120" t="e">
        <f t="shared" si="174"/>
        <v>#N/A</v>
      </c>
    </row>
    <row r="285" spans="1:87" x14ac:dyDescent="0.2">
      <c r="A285" s="311" t="e" cm="1">
        <f t="array" ref="A285">_xlfn.IFS(SUM(F285:R285)&gt;0,1,Z285&gt;0,2,TRUE,3)</f>
        <v>#N/A</v>
      </c>
      <c r="B285" s="311" t="s">
        <v>2006</v>
      </c>
      <c r="C285" s="311" t="str">
        <f>_xlfn.XLOOKUP(B285,RecNamesAll!A:A,RecNamesAll!E:E)</f>
        <v>A</v>
      </c>
      <c r="D285" s="311" t="str">
        <f>_xlfn.XLOOKUP(B285,RecNamesAll!A:A,RecNamesAll!C:C)</f>
        <v>GPR15</v>
      </c>
      <c r="F285" s="312" t="e">
        <f t="shared" si="140"/>
        <v>#N/A</v>
      </c>
      <c r="G285" s="313" t="e">
        <f t="shared" si="141"/>
        <v>#N/A</v>
      </c>
      <c r="H285" s="312" t="e">
        <f t="shared" si="142"/>
        <v>#N/A</v>
      </c>
      <c r="I285" s="313" t="e">
        <f t="shared" si="143"/>
        <v>#N/A</v>
      </c>
      <c r="J285" s="313" t="e">
        <f t="shared" si="144"/>
        <v>#N/A</v>
      </c>
      <c r="K285" s="313" t="e">
        <f t="shared" si="145"/>
        <v>#N/A</v>
      </c>
      <c r="L285" s="313" t="e">
        <f t="shared" si="146"/>
        <v>#N/A</v>
      </c>
      <c r="M285" s="312" t="e">
        <f t="shared" si="147"/>
        <v>#N/A</v>
      </c>
      <c r="N285" s="313" t="e">
        <f t="shared" si="148"/>
        <v>#N/A</v>
      </c>
      <c r="O285" s="313" t="e">
        <f t="shared" si="149"/>
        <v>#N/A</v>
      </c>
      <c r="P285" s="313" t="e">
        <f t="shared" si="150"/>
        <v>#N/A</v>
      </c>
      <c r="Q285" s="312" t="e">
        <f t="shared" si="151"/>
        <v>#N/A</v>
      </c>
      <c r="R285" s="313" t="e">
        <f t="shared" si="152"/>
        <v>#N/A</v>
      </c>
      <c r="S285" s="314" t="str">
        <f t="shared" si="153"/>
        <v/>
      </c>
      <c r="T285" s="315" t="str">
        <f t="shared" si="154"/>
        <v>A</v>
      </c>
      <c r="U285" s="311" t="str">
        <f t="shared" si="155"/>
        <v>GPR15</v>
      </c>
      <c r="V285" s="316" t="e">
        <f>IF(VLOOKUP($B285,GtP!$A:$AA,MATCH("Gs_0-2",GtP!$A$1:$AA$1,0),FALSE)=0,"",VLOOKUP($B285,GtP!$A:$AA,MATCH("Gs_0-2",GtP!$A$1:$AA$1,0),FALSE))</f>
        <v>#N/A</v>
      </c>
      <c r="W285" s="317" t="e">
        <f>IF(VLOOKUP($B285,GtP!$A:$AA,MATCH("Gi/o_0-2",GtP!$A$1:$AA$1,0),FALSE)=0,"",VLOOKUP($B285,GtP!$A:$AA,MATCH("Gi/o_0-2",GtP!$A$1:$AA$1,0),FALSE))</f>
        <v>#N/A</v>
      </c>
      <c r="X285" s="317" t="e">
        <f>IF(VLOOKUP($B285,GtP!$A:$AA,MATCH("Gq/11_0-2",GtP!$A$1:$AA$1,0),FALSE)=0,"",VLOOKUP($B285,GtP!$A:$AA,MATCH("Gq/11_0-2",GtP!$A$1:$AA$1,0),FALSE))</f>
        <v>#N/A</v>
      </c>
      <c r="Y285" s="317" t="e">
        <f>IF(VLOOKUP($B285,GtP!$A:$AA,MATCH("G12/13_0-2",GtP!$A$1:$AA$1,0),FALSE)=0,"",VLOOKUP($B285,GtP!$A:$AA,MATCH("G12/13_0-2",GtP!$A$1:$AA$1,0),FALSE))</f>
        <v>#N/A</v>
      </c>
      <c r="Z285" s="318" t="e">
        <f t="shared" si="156"/>
        <v>#N/A</v>
      </c>
      <c r="AA285" s="317" t="e">
        <f t="shared" si="157"/>
        <v>#N/A</v>
      </c>
      <c r="AB285" s="317" t="e">
        <f t="shared" si="158"/>
        <v>#N/A</v>
      </c>
      <c r="AC285" s="317" t="e">
        <f t="shared" si="159"/>
        <v>#N/A</v>
      </c>
      <c r="AD285" s="317" t="e">
        <f t="shared" si="160"/>
        <v>#N/A</v>
      </c>
      <c r="AE285" s="315" t="str">
        <f t="shared" si="161"/>
        <v/>
      </c>
      <c r="AF285" s="311" t="str">
        <f t="shared" si="162"/>
        <v/>
      </c>
      <c r="AG285" s="311" t="str">
        <f t="shared" si="163"/>
        <v/>
      </c>
      <c r="AH285" s="311" t="str">
        <f t="shared" si="164"/>
        <v/>
      </c>
      <c r="AI285" s="316" t="e">
        <f>_xlfn.CONCAT(IF(AV285="","-","B"),IF(BI285="","-","I"),VLOOKUP($B285,GtP!$A:$BB,MATCH("Gs_0-1",GtP!$A$1:$BB$1,0),FALSE))</f>
        <v>#N/A</v>
      </c>
      <c r="AJ285" s="317" t="e">
        <f>_xlfn.CONCAT(IF(AW285="","-","B"),IF(BJ285="","-","I"),VLOOKUP($B285,GtP!$A:$BB,MATCH("Gs_0-1",GtP!$A$1:$BB$1,0),FALSE))</f>
        <v>#N/A</v>
      </c>
      <c r="AK285" s="317" t="e">
        <f>_xlfn.CONCAT(IF(AX285="","-","B"),IF(BK285="","-","I"),VLOOKUP($B285,GtP!$A:$BB,MATCH("Gi/o_0-1",GtP!$A$1:$BB$1,0),FALSE))</f>
        <v>#N/A</v>
      </c>
      <c r="AL285" s="317" t="e">
        <f>_xlfn.CONCAT(IF(AY285="","-","B"),IF(BL285="","-","I"),VLOOKUP($B285,GtP!$A:$BB,MATCH("Gi/o_0-1",GtP!$A$1:$BB$1,0),FALSE))</f>
        <v>#N/A</v>
      </c>
      <c r="AM285" s="317" t="e">
        <f>_xlfn.CONCAT(IF(AZ285="","-","B"),IF(BM285="","-","I"),VLOOKUP($B285,GtP!$A:$BB,MATCH("Gi/o_0-1",GtP!$A$1:$BB$1,0),FALSE))</f>
        <v>#N/A</v>
      </c>
      <c r="AN285" s="317" t="e">
        <f>_xlfn.CONCAT(IF(BA285="","-","B"),IF(BN285="","-","I"),VLOOKUP($B285,GtP!$A:$BB,MATCH("Gi/o_0-1",GtP!$A$1:$BB$1,0),FALSE))</f>
        <v>#N/A</v>
      </c>
      <c r="AO285" s="317" t="e">
        <f>_xlfn.CONCAT(IF(BB285="","-","B"),IF(BO285="","-","I"),VLOOKUP($B285,GtP!$A:$BB,MATCH("Gi/o_0-1",GtP!$A$1:$BB$1,0),FALSE))</f>
        <v>#N/A</v>
      </c>
      <c r="AP285" s="317" t="e">
        <f>_xlfn.CONCAT(IF(BC285="","-","B"),IF(BP285="","-","I"),VLOOKUP($B285,GtP!$A:$BB,MATCH("Gq/11_0-1",GtP!$A$1:$BB$1,0),FALSE))</f>
        <v>#N/A</v>
      </c>
      <c r="AQ285" s="317" t="e">
        <f>_xlfn.CONCAT(IF(BD285="","-","B"),IF(BQ285="","-","I"),VLOOKUP($B285,GtP!$A:$BB,MATCH("Gq/11_0-1",GtP!$A$1:$BB$1,0),FALSE))</f>
        <v>#N/A</v>
      </c>
      <c r="AR285" s="317" t="e">
        <f>_xlfn.CONCAT(IF(BE285="","-","B"),IF(BR285="","-","I"),VLOOKUP($B285,GtP!$A:$BB,MATCH("Gq/11_0-1",GtP!$A$1:$BB$1,0),FALSE))</f>
        <v>#N/A</v>
      </c>
      <c r="AS285" s="317" t="e">
        <f>_xlfn.CONCAT(IF(BF285="","-","B"),IF(BS285="","-","I"),VLOOKUP($B285,GtP!$A:$BB,MATCH("Gq/11_0-1",GtP!$A$1:$BB$1,0),FALSE))</f>
        <v>#N/A</v>
      </c>
      <c r="AT285" s="317" t="e">
        <f>_xlfn.CONCAT(IF(BG285="","-","B"),IF(BT285="","-","I"),VLOOKUP($B285,GtP!$A:$BB,MATCH("G12/13_0-1",GtP!$A$1:$BB$1,0),FALSE))</f>
        <v>#N/A</v>
      </c>
      <c r="AU285" s="317" t="e">
        <f>_xlfn.CONCAT(IF(BH285="","-","B"),IF(BU285="","-","I"),VLOOKUP($B285,GtP!$A:$BB,MATCH("G12/13_0-1",GtP!$A$1:$BB$1,0),FALSE))</f>
        <v>#N/A</v>
      </c>
      <c r="AV285" s="319" t="str">
        <f>_xlfn.IFNA(VLOOKUP($B285,'B-LogEmaxOverpEC50'!$A:$AL,MATCH(AV$1,'B-LogEmaxOverpEC50'!$A$1:$AL$1,0),FALSE),"")</f>
        <v/>
      </c>
      <c r="AX285" s="321" t="str">
        <f>_xlfn.IFNA(VLOOKUP($B285,'B-LogEmaxOverpEC50'!$A:$AL,MATCH(AX$1,'B-LogEmaxOverpEC50'!$A$1:$AL$1,0),FALSE),"")</f>
        <v/>
      </c>
      <c r="AY285" s="321" t="str">
        <f>_xlfn.IFNA(VLOOKUP($B285,'B-LogEmaxOverpEC50'!$A:$AL,MATCH(AY$1,'B-LogEmaxOverpEC50'!$A$1:$AL$1,0),FALSE),"")</f>
        <v/>
      </c>
      <c r="AZ285" s="321" t="str">
        <f>_xlfn.IFNA(VLOOKUP($B285,'B-LogEmaxOverpEC50'!$A:$AL,MATCH(AZ$1,'B-LogEmaxOverpEC50'!$A$1:$AL$1,0),FALSE),"")</f>
        <v/>
      </c>
      <c r="BA285" s="321" t="str">
        <f>_xlfn.IFNA(VLOOKUP($B285,'B-LogEmaxOverpEC50'!$A:$AL,MATCH(BA$1,'B-LogEmaxOverpEC50'!$A$1:$AL$1,0),FALSE),"")</f>
        <v/>
      </c>
      <c r="BB285" s="321" t="str">
        <f>_xlfn.IFNA(VLOOKUP($B285,'B-LogEmaxOverpEC50'!$A:$AL,MATCH(BB$1,'B-LogEmaxOverpEC50'!$A$1:$AL$1,0),FALSE),"")</f>
        <v/>
      </c>
      <c r="BC285" s="321" t="str">
        <f>_xlfn.IFNA(VLOOKUP($B285,'B-LogEmaxOverpEC50'!$A:$AL,MATCH(BC$1,'B-LogEmaxOverpEC50'!$A$1:$AL$1,0),FALSE),"")</f>
        <v/>
      </c>
      <c r="BD285" s="321" t="str">
        <f>_xlfn.IFNA(VLOOKUP($B285,'B-LogEmaxOverpEC50'!$A:$AL,MATCH(BD$1,'B-LogEmaxOverpEC50'!$A$1:$AL$1,0),FALSE),"")</f>
        <v/>
      </c>
      <c r="BE285" s="321" t="str">
        <f>_xlfn.IFNA(VLOOKUP($B285,'B-LogEmaxOverpEC50'!$A:$AL,MATCH(BE$1,'B-LogEmaxOverpEC50'!$A$1:$AL$1,0),FALSE),"")</f>
        <v/>
      </c>
      <c r="BF285" s="321" t="str">
        <f>_xlfn.IFNA(VLOOKUP($B285,'B-LogEmaxOverpEC50'!$A:$AL,MATCH(BF$1,'B-LogEmaxOverpEC50'!$A$1:$AL$1,0),FALSE),"")</f>
        <v/>
      </c>
      <c r="BG285" s="321" t="str">
        <f>_xlfn.IFNA(VLOOKUP($B285,'B-LogEmaxOverpEC50'!$A:$AL,MATCH(BG$1,'B-LogEmaxOverpEC50'!$A$1:$AL$1,0),FALSE),"")</f>
        <v/>
      </c>
      <c r="BH285" s="321" t="str">
        <f>_xlfn.IFNA(VLOOKUP($B285,'B-LogEmaxOverpEC50'!$A:$AL,MATCH(BH$1,'B-LogEmaxOverpEC50'!$A$1:$AL$1,0),FALSE),"")</f>
        <v/>
      </c>
      <c r="BI285" s="322" t="str">
        <f>_xlfn.IFNA(VLOOKUP($B285,'I-LogEmaxOverpEC50'!$A:$AR,MATCH(BI$1,'I-LogEmaxOverpEC50'!$A$1:$AR$1,0),FALSE),"")</f>
        <v/>
      </c>
      <c r="BJ285" s="320" t="str">
        <f>_xlfn.IFNA(VLOOKUP($B285,'I-LogEmaxOverpEC50'!$A:$AR,MATCH(BJ$1,'I-LogEmaxOverpEC50'!$A$1:$AR$1,0),FALSE),"")</f>
        <v/>
      </c>
      <c r="BK285" s="320" t="str">
        <f>_xlfn.IFNA(VLOOKUP($B285,'I-LogEmaxOverpEC50'!$A:$AR,MATCH(BK$1,'I-LogEmaxOverpEC50'!$A$1:$AR$1,0),FALSE),"")</f>
        <v/>
      </c>
      <c r="BL285" s="320" t="str">
        <f>_xlfn.IFNA(VLOOKUP($B285,'I-LogEmaxOverpEC50'!$A:$AR,MATCH(BL$1,'I-LogEmaxOverpEC50'!$A$1:$AR$1,0),FALSE),"")</f>
        <v/>
      </c>
      <c r="BM285" s="320" t="str">
        <f>_xlfn.IFNA(VLOOKUP($B285,'I-LogEmaxOverpEC50'!$A:$AR,MATCH(BM$1,'I-LogEmaxOverpEC50'!$A$1:$AR$1,0),FALSE),"")</f>
        <v/>
      </c>
      <c r="BN285" s="320" t="str">
        <f>_xlfn.IFNA(VLOOKUP($B285,'I-LogEmaxOverpEC50'!$A:$AR,MATCH(BN$1,'I-LogEmaxOverpEC50'!$A$1:$AR$1,0),FALSE),"")</f>
        <v/>
      </c>
      <c r="BO285" s="320" t="str">
        <f>_xlfn.IFNA(VLOOKUP($B285,'I-LogEmaxOverpEC50'!$A:$AR,MATCH(BO$1,'I-LogEmaxOverpEC50'!$A$1:$AR$1,0),FALSE),"")</f>
        <v/>
      </c>
      <c r="BP285" s="320" t="str">
        <f>_xlfn.IFNA(VLOOKUP($B285,'I-LogEmaxOverpEC50'!$A:$AR,MATCH(BP$1,'I-LogEmaxOverpEC50'!$A$1:$AR$1,0),FALSE),"")</f>
        <v/>
      </c>
      <c r="BQ285" s="320" t="str">
        <f>_xlfn.IFNA(VLOOKUP($B285,'I-LogEmaxOverpEC50'!$A:$AR,MATCH(BQ$1,'I-LogEmaxOverpEC50'!$A$1:$AR$1,0),FALSE),"")</f>
        <v/>
      </c>
      <c r="BR285" s="320" t="str">
        <f>_xlfn.IFNA(VLOOKUP($B285,'I-LogEmaxOverpEC50'!$A:$AR,MATCH(BR$1,'I-LogEmaxOverpEC50'!$A$1:$AR$1,0),FALSE),"")</f>
        <v/>
      </c>
      <c r="BS285" s="320" t="str">
        <f>_xlfn.IFNA(VLOOKUP($B285,'I-LogEmaxOverpEC50'!$A:$AR,MATCH(BS$1,'I-LogEmaxOverpEC50'!$A$1:$AR$1,0),FALSE),"")</f>
        <v/>
      </c>
      <c r="BT285" s="320" t="str">
        <f>_xlfn.IFNA(VLOOKUP($B285,'I-LogEmaxOverpEC50'!$A:$AR,MATCH(BT$1,'I-LogEmaxOverpEC50'!$A$1:$AR$1,0),FALSE),"")</f>
        <v/>
      </c>
      <c r="BU285" s="320" t="str">
        <f>_xlfn.IFNA(VLOOKUP($B285,'I-LogEmaxOverpEC50'!$A:$AR,MATCH(BU$1,'I-LogEmaxOverpEC50'!$A$1:$AR$1,0),FALSE),"")</f>
        <v/>
      </c>
      <c r="BV285" s="114" t="e" cm="1">
        <f t="array" ref="BV285">_xlfn.IFS(AND($C285="A",_xlfn.CONCAT(F285:G285)&lt;&gt;"",$A285=1),"x",AND($C285="A",_xlfn.CONCAT(F285:G285)="",$A285=1),"-",$A$1&lt;&gt;"","")</f>
        <v>#N/A</v>
      </c>
      <c r="BW285" s="113" t="e" cm="1">
        <f t="array" ref="BW285">_xlfn.IFS(AND($C285="A",_xlfn.CONCAT(H285:L285)&lt;&gt;"",$A285=1),"x",AND($C285="A",_xlfn.CONCAT(H285:L285)="",$A285=1),"-",$A$1&lt;&gt;"","")</f>
        <v>#N/A</v>
      </c>
      <c r="BX285" s="113" t="e" cm="1">
        <f t="array" ref="BX285">_xlfn.IFS(AND($C285="A",_xlfn.CONCAT(M285:P285)&lt;&gt;"",$A285=1),"x",AND($C285="A",_xlfn.CONCAT(M285:P285)="",$A285=1),"-",$A$1&lt;&gt;"","")</f>
        <v>#N/A</v>
      </c>
      <c r="BY285" s="113" t="e" cm="1">
        <f t="array" ref="BY285">_xlfn.IFS(AND($C285="A",_xlfn.CONCAT(Q285:R285)&lt;&gt;"",$A285=1),"x",AND($C285="A",_xlfn.CONCAT(Q285:R285)="",$A285=1),"-",$A$1&lt;&gt;"","")</f>
        <v>#N/A</v>
      </c>
      <c r="BZ285" s="121" t="e">
        <f t="shared" si="165"/>
        <v>#N/A</v>
      </c>
      <c r="CA285" s="120" t="e">
        <f t="shared" si="166"/>
        <v>#N/A</v>
      </c>
      <c r="CB285" s="120" t="e">
        <f t="shared" si="167"/>
        <v>#N/A</v>
      </c>
      <c r="CC285" s="120" t="e">
        <f t="shared" si="168"/>
        <v>#N/A</v>
      </c>
      <c r="CD285" s="121" t="str">
        <f t="shared" si="169"/>
        <v/>
      </c>
      <c r="CE285" s="120" t="e">
        <f t="shared" si="170"/>
        <v>#N/A</v>
      </c>
      <c r="CF285" s="120" t="e">
        <f t="shared" si="171"/>
        <v>#N/A</v>
      </c>
      <c r="CG285" s="120" t="e">
        <f t="shared" si="172"/>
        <v>#N/A</v>
      </c>
      <c r="CH285" s="120" t="e">
        <f t="shared" si="173"/>
        <v>#N/A</v>
      </c>
      <c r="CI285" s="120" t="e">
        <f t="shared" si="174"/>
        <v>#N/A</v>
      </c>
    </row>
    <row r="286" spans="1:87" x14ac:dyDescent="0.2">
      <c r="A286" s="311" t="e" cm="1">
        <f t="array" ref="A286">_xlfn.IFS(SUM(F286:R286)&gt;0,1,Z286&gt;0,2,TRUE,3)</f>
        <v>#N/A</v>
      </c>
      <c r="B286" s="311" t="s">
        <v>2003</v>
      </c>
      <c r="C286" s="311" t="str">
        <f>_xlfn.XLOOKUP(B286,RecNamesAll!A:A,RecNamesAll!E:E)</f>
        <v>A</v>
      </c>
      <c r="D286" s="311" t="str">
        <f>_xlfn.XLOOKUP(B286,RecNamesAll!A:A,RecNamesAll!C:C)</f>
        <v>GPR19</v>
      </c>
      <c r="F286" s="312" t="e">
        <f t="shared" si="140"/>
        <v>#N/A</v>
      </c>
      <c r="G286" s="313" t="e">
        <f t="shared" si="141"/>
        <v>#N/A</v>
      </c>
      <c r="H286" s="312" t="e">
        <f t="shared" si="142"/>
        <v>#N/A</v>
      </c>
      <c r="I286" s="313" t="e">
        <f t="shared" si="143"/>
        <v>#N/A</v>
      </c>
      <c r="J286" s="313" t="e">
        <f t="shared" si="144"/>
        <v>#N/A</v>
      </c>
      <c r="K286" s="313" t="e">
        <f t="shared" si="145"/>
        <v>#N/A</v>
      </c>
      <c r="L286" s="313" t="e">
        <f t="shared" si="146"/>
        <v>#N/A</v>
      </c>
      <c r="M286" s="312" t="e">
        <f t="shared" si="147"/>
        <v>#N/A</v>
      </c>
      <c r="N286" s="313" t="e">
        <f t="shared" si="148"/>
        <v>#N/A</v>
      </c>
      <c r="O286" s="313" t="e">
        <f t="shared" si="149"/>
        <v>#N/A</v>
      </c>
      <c r="P286" s="313" t="e">
        <f t="shared" si="150"/>
        <v>#N/A</v>
      </c>
      <c r="Q286" s="312" t="e">
        <f t="shared" si="151"/>
        <v>#N/A</v>
      </c>
      <c r="R286" s="313" t="e">
        <f t="shared" si="152"/>
        <v>#N/A</v>
      </c>
      <c r="S286" s="314" t="str">
        <f t="shared" si="153"/>
        <v/>
      </c>
      <c r="T286" s="315" t="str">
        <f t="shared" si="154"/>
        <v>A</v>
      </c>
      <c r="U286" s="311" t="str">
        <f t="shared" si="155"/>
        <v>GPR19</v>
      </c>
      <c r="V286" s="316" t="e">
        <f>IF(VLOOKUP($B286,GtP!$A:$AA,MATCH("Gs_0-2",GtP!$A$1:$AA$1,0),FALSE)=0,"",VLOOKUP($B286,GtP!$A:$AA,MATCH("Gs_0-2",GtP!$A$1:$AA$1,0),FALSE))</f>
        <v>#N/A</v>
      </c>
      <c r="W286" s="317" t="e">
        <f>IF(VLOOKUP($B286,GtP!$A:$AA,MATCH("Gi/o_0-2",GtP!$A$1:$AA$1,0),FALSE)=0,"",VLOOKUP($B286,GtP!$A:$AA,MATCH("Gi/o_0-2",GtP!$A$1:$AA$1,0),FALSE))</f>
        <v>#N/A</v>
      </c>
      <c r="X286" s="317" t="e">
        <f>IF(VLOOKUP($B286,GtP!$A:$AA,MATCH("Gq/11_0-2",GtP!$A$1:$AA$1,0),FALSE)=0,"",VLOOKUP($B286,GtP!$A:$AA,MATCH("Gq/11_0-2",GtP!$A$1:$AA$1,0),FALSE))</f>
        <v>#N/A</v>
      </c>
      <c r="Y286" s="317" t="e">
        <f>IF(VLOOKUP($B286,GtP!$A:$AA,MATCH("G12/13_0-2",GtP!$A$1:$AA$1,0),FALSE)=0,"",VLOOKUP($B286,GtP!$A:$AA,MATCH("G12/13_0-2",GtP!$A$1:$AA$1,0),FALSE))</f>
        <v>#N/A</v>
      </c>
      <c r="Z286" s="318" t="e">
        <f t="shared" si="156"/>
        <v>#N/A</v>
      </c>
      <c r="AA286" s="317" t="e">
        <f t="shared" si="157"/>
        <v>#N/A</v>
      </c>
      <c r="AB286" s="317" t="e">
        <f t="shared" si="158"/>
        <v>#N/A</v>
      </c>
      <c r="AC286" s="317" t="e">
        <f t="shared" si="159"/>
        <v>#N/A</v>
      </c>
      <c r="AD286" s="317" t="e">
        <f t="shared" si="160"/>
        <v>#N/A</v>
      </c>
      <c r="AE286" s="315" t="str">
        <f t="shared" si="161"/>
        <v/>
      </c>
      <c r="AF286" s="311" t="str">
        <f t="shared" si="162"/>
        <v/>
      </c>
      <c r="AG286" s="311" t="str">
        <f t="shared" si="163"/>
        <v/>
      </c>
      <c r="AH286" s="311" t="str">
        <f t="shared" si="164"/>
        <v/>
      </c>
      <c r="AI286" s="316" t="e">
        <f>_xlfn.CONCAT(IF(AV286="","-","B"),IF(BI286="","-","I"),VLOOKUP($B286,GtP!$A:$BB,MATCH("Gs_0-1",GtP!$A$1:$BB$1,0),FALSE))</f>
        <v>#N/A</v>
      </c>
      <c r="AJ286" s="317" t="e">
        <f>_xlfn.CONCAT(IF(AW286="","-","B"),IF(BJ286="","-","I"),VLOOKUP($B286,GtP!$A:$BB,MATCH("Gs_0-1",GtP!$A$1:$BB$1,0),FALSE))</f>
        <v>#N/A</v>
      </c>
      <c r="AK286" s="317" t="e">
        <f>_xlfn.CONCAT(IF(AX286="","-","B"),IF(BK286="","-","I"),VLOOKUP($B286,GtP!$A:$BB,MATCH("Gi/o_0-1",GtP!$A$1:$BB$1,0),FALSE))</f>
        <v>#N/A</v>
      </c>
      <c r="AL286" s="317" t="e">
        <f>_xlfn.CONCAT(IF(AY286="","-","B"),IF(BL286="","-","I"),VLOOKUP($B286,GtP!$A:$BB,MATCH("Gi/o_0-1",GtP!$A$1:$BB$1,0),FALSE))</f>
        <v>#N/A</v>
      </c>
      <c r="AM286" s="317" t="e">
        <f>_xlfn.CONCAT(IF(AZ286="","-","B"),IF(BM286="","-","I"),VLOOKUP($B286,GtP!$A:$BB,MATCH("Gi/o_0-1",GtP!$A$1:$BB$1,0),FALSE))</f>
        <v>#N/A</v>
      </c>
      <c r="AN286" s="317" t="e">
        <f>_xlfn.CONCAT(IF(BA286="","-","B"),IF(BN286="","-","I"),VLOOKUP($B286,GtP!$A:$BB,MATCH("Gi/o_0-1",GtP!$A$1:$BB$1,0),FALSE))</f>
        <v>#N/A</v>
      </c>
      <c r="AO286" s="317" t="e">
        <f>_xlfn.CONCAT(IF(BB286="","-","B"),IF(BO286="","-","I"),VLOOKUP($B286,GtP!$A:$BB,MATCH("Gi/o_0-1",GtP!$A$1:$BB$1,0),FALSE))</f>
        <v>#N/A</v>
      </c>
      <c r="AP286" s="317" t="e">
        <f>_xlfn.CONCAT(IF(BC286="","-","B"),IF(BP286="","-","I"),VLOOKUP($B286,GtP!$A:$BB,MATCH("Gq/11_0-1",GtP!$A$1:$BB$1,0),FALSE))</f>
        <v>#N/A</v>
      </c>
      <c r="AQ286" s="317" t="e">
        <f>_xlfn.CONCAT(IF(BD286="","-","B"),IF(BQ286="","-","I"),VLOOKUP($B286,GtP!$A:$BB,MATCH("Gq/11_0-1",GtP!$A$1:$BB$1,0),FALSE))</f>
        <v>#N/A</v>
      </c>
      <c r="AR286" s="317" t="e">
        <f>_xlfn.CONCAT(IF(BE286="","-","B"),IF(BR286="","-","I"),VLOOKUP($B286,GtP!$A:$BB,MATCH("Gq/11_0-1",GtP!$A$1:$BB$1,0),FALSE))</f>
        <v>#N/A</v>
      </c>
      <c r="AS286" s="317" t="e">
        <f>_xlfn.CONCAT(IF(BF286="","-","B"),IF(BS286="","-","I"),VLOOKUP($B286,GtP!$A:$BB,MATCH("Gq/11_0-1",GtP!$A$1:$BB$1,0),FALSE))</f>
        <v>#N/A</v>
      </c>
      <c r="AT286" s="317" t="e">
        <f>_xlfn.CONCAT(IF(BG286="","-","B"),IF(BT286="","-","I"),VLOOKUP($B286,GtP!$A:$BB,MATCH("G12/13_0-1",GtP!$A$1:$BB$1,0),FALSE))</f>
        <v>#N/A</v>
      </c>
      <c r="AU286" s="317" t="e">
        <f>_xlfn.CONCAT(IF(BH286="","-","B"),IF(BU286="","-","I"),VLOOKUP($B286,GtP!$A:$BB,MATCH("G12/13_0-1",GtP!$A$1:$BB$1,0),FALSE))</f>
        <v>#N/A</v>
      </c>
      <c r="AV286" s="319" t="str">
        <f>_xlfn.IFNA(VLOOKUP($B286,'B-LogEmaxOverpEC50'!$A:$AL,MATCH(AV$1,'B-LogEmaxOverpEC50'!$A$1:$AL$1,0),FALSE),"")</f>
        <v/>
      </c>
      <c r="AX286" s="321" t="str">
        <f>_xlfn.IFNA(VLOOKUP($B286,'B-LogEmaxOverpEC50'!$A:$AL,MATCH(AX$1,'B-LogEmaxOverpEC50'!$A$1:$AL$1,0),FALSE),"")</f>
        <v/>
      </c>
      <c r="AY286" s="321" t="str">
        <f>_xlfn.IFNA(VLOOKUP($B286,'B-LogEmaxOverpEC50'!$A:$AL,MATCH(AY$1,'B-LogEmaxOverpEC50'!$A$1:$AL$1,0),FALSE),"")</f>
        <v/>
      </c>
      <c r="AZ286" s="321" t="str">
        <f>_xlfn.IFNA(VLOOKUP($B286,'B-LogEmaxOverpEC50'!$A:$AL,MATCH(AZ$1,'B-LogEmaxOverpEC50'!$A$1:$AL$1,0),FALSE),"")</f>
        <v/>
      </c>
      <c r="BA286" s="321" t="str">
        <f>_xlfn.IFNA(VLOOKUP($B286,'B-LogEmaxOverpEC50'!$A:$AL,MATCH(BA$1,'B-LogEmaxOverpEC50'!$A$1:$AL$1,0),FALSE),"")</f>
        <v/>
      </c>
      <c r="BB286" s="321" t="str">
        <f>_xlfn.IFNA(VLOOKUP($B286,'B-LogEmaxOverpEC50'!$A:$AL,MATCH(BB$1,'B-LogEmaxOverpEC50'!$A$1:$AL$1,0),FALSE),"")</f>
        <v/>
      </c>
      <c r="BC286" s="321" t="str">
        <f>_xlfn.IFNA(VLOOKUP($B286,'B-LogEmaxOverpEC50'!$A:$AL,MATCH(BC$1,'B-LogEmaxOverpEC50'!$A$1:$AL$1,0),FALSE),"")</f>
        <v/>
      </c>
      <c r="BD286" s="321" t="str">
        <f>_xlfn.IFNA(VLOOKUP($B286,'B-LogEmaxOverpEC50'!$A:$AL,MATCH(BD$1,'B-LogEmaxOverpEC50'!$A$1:$AL$1,0),FALSE),"")</f>
        <v/>
      </c>
      <c r="BE286" s="321" t="str">
        <f>_xlfn.IFNA(VLOOKUP($B286,'B-LogEmaxOverpEC50'!$A:$AL,MATCH(BE$1,'B-LogEmaxOverpEC50'!$A$1:$AL$1,0),FALSE),"")</f>
        <v/>
      </c>
      <c r="BF286" s="321" t="str">
        <f>_xlfn.IFNA(VLOOKUP($B286,'B-LogEmaxOverpEC50'!$A:$AL,MATCH(BF$1,'B-LogEmaxOverpEC50'!$A$1:$AL$1,0),FALSE),"")</f>
        <v/>
      </c>
      <c r="BG286" s="321" t="str">
        <f>_xlfn.IFNA(VLOOKUP($B286,'B-LogEmaxOverpEC50'!$A:$AL,MATCH(BG$1,'B-LogEmaxOverpEC50'!$A$1:$AL$1,0),FALSE),"")</f>
        <v/>
      </c>
      <c r="BH286" s="321" t="str">
        <f>_xlfn.IFNA(VLOOKUP($B286,'B-LogEmaxOverpEC50'!$A:$AL,MATCH(BH$1,'B-LogEmaxOverpEC50'!$A$1:$AL$1,0),FALSE),"")</f>
        <v/>
      </c>
      <c r="BI286" s="322" t="str">
        <f>_xlfn.IFNA(VLOOKUP($B286,'I-LogEmaxOverpEC50'!$A:$AR,MATCH(BI$1,'I-LogEmaxOverpEC50'!$A$1:$AR$1,0),FALSE),"")</f>
        <v/>
      </c>
      <c r="BJ286" s="320" t="str">
        <f>_xlfn.IFNA(VLOOKUP($B286,'I-LogEmaxOverpEC50'!$A:$AR,MATCH(BJ$1,'I-LogEmaxOverpEC50'!$A$1:$AR$1,0),FALSE),"")</f>
        <v/>
      </c>
      <c r="BK286" s="320" t="str">
        <f>_xlfn.IFNA(VLOOKUP($B286,'I-LogEmaxOverpEC50'!$A:$AR,MATCH(BK$1,'I-LogEmaxOverpEC50'!$A$1:$AR$1,0),FALSE),"")</f>
        <v/>
      </c>
      <c r="BL286" s="320" t="str">
        <f>_xlfn.IFNA(VLOOKUP($B286,'I-LogEmaxOverpEC50'!$A:$AR,MATCH(BL$1,'I-LogEmaxOverpEC50'!$A$1:$AR$1,0),FALSE),"")</f>
        <v/>
      </c>
      <c r="BM286" s="320" t="str">
        <f>_xlfn.IFNA(VLOOKUP($B286,'I-LogEmaxOverpEC50'!$A:$AR,MATCH(BM$1,'I-LogEmaxOverpEC50'!$A$1:$AR$1,0),FALSE),"")</f>
        <v/>
      </c>
      <c r="BN286" s="320" t="str">
        <f>_xlfn.IFNA(VLOOKUP($B286,'I-LogEmaxOverpEC50'!$A:$AR,MATCH(BN$1,'I-LogEmaxOverpEC50'!$A$1:$AR$1,0),FALSE),"")</f>
        <v/>
      </c>
      <c r="BO286" s="320" t="str">
        <f>_xlfn.IFNA(VLOOKUP($B286,'I-LogEmaxOverpEC50'!$A:$AR,MATCH(BO$1,'I-LogEmaxOverpEC50'!$A$1:$AR$1,0),FALSE),"")</f>
        <v/>
      </c>
      <c r="BP286" s="320" t="str">
        <f>_xlfn.IFNA(VLOOKUP($B286,'I-LogEmaxOverpEC50'!$A:$AR,MATCH(BP$1,'I-LogEmaxOverpEC50'!$A$1:$AR$1,0),FALSE),"")</f>
        <v/>
      </c>
      <c r="BQ286" s="320" t="str">
        <f>_xlfn.IFNA(VLOOKUP($B286,'I-LogEmaxOverpEC50'!$A:$AR,MATCH(BQ$1,'I-LogEmaxOverpEC50'!$A$1:$AR$1,0),FALSE),"")</f>
        <v/>
      </c>
      <c r="BR286" s="320" t="str">
        <f>_xlfn.IFNA(VLOOKUP($B286,'I-LogEmaxOverpEC50'!$A:$AR,MATCH(BR$1,'I-LogEmaxOverpEC50'!$A$1:$AR$1,0),FALSE),"")</f>
        <v/>
      </c>
      <c r="BS286" s="320" t="str">
        <f>_xlfn.IFNA(VLOOKUP($B286,'I-LogEmaxOverpEC50'!$A:$AR,MATCH(BS$1,'I-LogEmaxOverpEC50'!$A$1:$AR$1,0),FALSE),"")</f>
        <v/>
      </c>
      <c r="BT286" s="320" t="str">
        <f>_xlfn.IFNA(VLOOKUP($B286,'I-LogEmaxOverpEC50'!$A:$AR,MATCH(BT$1,'I-LogEmaxOverpEC50'!$A$1:$AR$1,0),FALSE),"")</f>
        <v/>
      </c>
      <c r="BU286" s="320" t="str">
        <f>_xlfn.IFNA(VLOOKUP($B286,'I-LogEmaxOverpEC50'!$A:$AR,MATCH(BU$1,'I-LogEmaxOverpEC50'!$A$1:$AR$1,0),FALSE),"")</f>
        <v/>
      </c>
      <c r="BV286" s="114" t="e" cm="1">
        <f t="array" ref="BV286">_xlfn.IFS(AND($C286="A",_xlfn.CONCAT(F286:G286)&lt;&gt;"",$A286=1),"x",AND($C286="A",_xlfn.CONCAT(F286:G286)="",$A286=1),"-",$A$1&lt;&gt;"","")</f>
        <v>#N/A</v>
      </c>
      <c r="BW286" s="113" t="e" cm="1">
        <f t="array" ref="BW286">_xlfn.IFS(AND($C286="A",_xlfn.CONCAT(H286:L286)&lt;&gt;"",$A286=1),"x",AND($C286="A",_xlfn.CONCAT(H286:L286)="",$A286=1),"-",$A$1&lt;&gt;"","")</f>
        <v>#N/A</v>
      </c>
      <c r="BX286" s="113" t="e" cm="1">
        <f t="array" ref="BX286">_xlfn.IFS(AND($C286="A",_xlfn.CONCAT(M286:P286)&lt;&gt;"",$A286=1),"x",AND($C286="A",_xlfn.CONCAT(M286:P286)="",$A286=1),"-",$A$1&lt;&gt;"","")</f>
        <v>#N/A</v>
      </c>
      <c r="BY286" s="113" t="e" cm="1">
        <f t="array" ref="BY286">_xlfn.IFS(AND($C286="A",_xlfn.CONCAT(Q286:R286)&lt;&gt;"",$A286=1),"x",AND($C286="A",_xlfn.CONCAT(Q286:R286)="",$A286=1),"-",$A$1&lt;&gt;"","")</f>
        <v>#N/A</v>
      </c>
      <c r="BZ286" s="121" t="e">
        <f t="shared" si="165"/>
        <v>#N/A</v>
      </c>
      <c r="CA286" s="120" t="e">
        <f t="shared" si="166"/>
        <v>#N/A</v>
      </c>
      <c r="CB286" s="120" t="e">
        <f t="shared" si="167"/>
        <v>#N/A</v>
      </c>
      <c r="CC286" s="120" t="e">
        <f t="shared" si="168"/>
        <v>#N/A</v>
      </c>
      <c r="CD286" s="121" t="str">
        <f t="shared" si="169"/>
        <v/>
      </c>
      <c r="CE286" s="120" t="e">
        <f t="shared" si="170"/>
        <v>#N/A</v>
      </c>
      <c r="CF286" s="120" t="e">
        <f t="shared" si="171"/>
        <v>#N/A</v>
      </c>
      <c r="CG286" s="120" t="e">
        <f t="shared" si="172"/>
        <v>#N/A</v>
      </c>
      <c r="CH286" s="120" t="e">
        <f t="shared" si="173"/>
        <v>#N/A</v>
      </c>
      <c r="CI286" s="120" t="e">
        <f t="shared" si="174"/>
        <v>#N/A</v>
      </c>
    </row>
    <row r="287" spans="1:87" x14ac:dyDescent="0.2">
      <c r="A287" s="311" t="e" cm="1">
        <f t="array" ref="A287">_xlfn.IFS(SUM(F287:R287)&gt;0,1,Z287&gt;0,2,TRUE,3)</f>
        <v>#N/A</v>
      </c>
      <c r="B287" s="311" t="s">
        <v>1997</v>
      </c>
      <c r="C287" s="311" t="str">
        <f>_xlfn.XLOOKUP(B287,RecNamesAll!A:A,RecNamesAll!E:E)</f>
        <v>A</v>
      </c>
      <c r="D287" s="311" t="str">
        <f>_xlfn.XLOOKUP(B287,RecNamesAll!A:A,RecNamesAll!C:C)</f>
        <v>GPR21</v>
      </c>
      <c r="F287" s="312" t="e">
        <f t="shared" si="140"/>
        <v>#N/A</v>
      </c>
      <c r="G287" s="313" t="e">
        <f t="shared" si="141"/>
        <v>#N/A</v>
      </c>
      <c r="H287" s="312" t="e">
        <f t="shared" si="142"/>
        <v>#N/A</v>
      </c>
      <c r="I287" s="313" t="e">
        <f t="shared" si="143"/>
        <v>#N/A</v>
      </c>
      <c r="J287" s="313" t="e">
        <f t="shared" si="144"/>
        <v>#N/A</v>
      </c>
      <c r="K287" s="313" t="e">
        <f t="shared" si="145"/>
        <v>#N/A</v>
      </c>
      <c r="L287" s="313" t="e">
        <f t="shared" si="146"/>
        <v>#N/A</v>
      </c>
      <c r="M287" s="312" t="e">
        <f t="shared" si="147"/>
        <v>#N/A</v>
      </c>
      <c r="N287" s="313" t="e">
        <f t="shared" si="148"/>
        <v>#N/A</v>
      </c>
      <c r="O287" s="313" t="e">
        <f t="shared" si="149"/>
        <v>#N/A</v>
      </c>
      <c r="P287" s="313" t="e">
        <f t="shared" si="150"/>
        <v>#N/A</v>
      </c>
      <c r="Q287" s="312" t="e">
        <f t="shared" si="151"/>
        <v>#N/A</v>
      </c>
      <c r="R287" s="313" t="e">
        <f t="shared" si="152"/>
        <v>#N/A</v>
      </c>
      <c r="S287" s="314" t="str">
        <f t="shared" si="153"/>
        <v/>
      </c>
      <c r="T287" s="315" t="str">
        <f t="shared" si="154"/>
        <v>A</v>
      </c>
      <c r="U287" s="311" t="str">
        <f t="shared" si="155"/>
        <v>GPR21</v>
      </c>
      <c r="V287" s="316" t="e">
        <f>IF(VLOOKUP($B287,GtP!$A:$AA,MATCH("Gs_0-2",GtP!$A$1:$AA$1,0),FALSE)=0,"",VLOOKUP($B287,GtP!$A:$AA,MATCH("Gs_0-2",GtP!$A$1:$AA$1,0),FALSE))</f>
        <v>#N/A</v>
      </c>
      <c r="W287" s="317" t="e">
        <f>IF(VLOOKUP($B287,GtP!$A:$AA,MATCH("Gi/o_0-2",GtP!$A$1:$AA$1,0),FALSE)=0,"",VLOOKUP($B287,GtP!$A:$AA,MATCH("Gi/o_0-2",GtP!$A$1:$AA$1,0),FALSE))</f>
        <v>#N/A</v>
      </c>
      <c r="X287" s="317" t="e">
        <f>IF(VLOOKUP($B287,GtP!$A:$AA,MATCH("Gq/11_0-2",GtP!$A$1:$AA$1,0),FALSE)=0,"",VLOOKUP($B287,GtP!$A:$AA,MATCH("Gq/11_0-2",GtP!$A$1:$AA$1,0),FALSE))</f>
        <v>#N/A</v>
      </c>
      <c r="Y287" s="317" t="e">
        <f>IF(VLOOKUP($B287,GtP!$A:$AA,MATCH("G12/13_0-2",GtP!$A$1:$AA$1,0),FALSE)=0,"",VLOOKUP($B287,GtP!$A:$AA,MATCH("G12/13_0-2",GtP!$A$1:$AA$1,0),FALSE))</f>
        <v>#N/A</v>
      </c>
      <c r="Z287" s="318" t="e">
        <f t="shared" si="156"/>
        <v>#N/A</v>
      </c>
      <c r="AA287" s="317" t="e">
        <f t="shared" si="157"/>
        <v>#N/A</v>
      </c>
      <c r="AB287" s="317" t="e">
        <f t="shared" si="158"/>
        <v>#N/A</v>
      </c>
      <c r="AC287" s="317" t="e">
        <f t="shared" si="159"/>
        <v>#N/A</v>
      </c>
      <c r="AD287" s="317" t="e">
        <f t="shared" si="160"/>
        <v>#N/A</v>
      </c>
      <c r="AE287" s="315" t="str">
        <f t="shared" si="161"/>
        <v/>
      </c>
      <c r="AF287" s="311" t="str">
        <f t="shared" si="162"/>
        <v/>
      </c>
      <c r="AG287" s="311" t="str">
        <f t="shared" si="163"/>
        <v/>
      </c>
      <c r="AH287" s="311" t="str">
        <f t="shared" si="164"/>
        <v/>
      </c>
      <c r="AI287" s="316" t="e">
        <f>_xlfn.CONCAT(IF(AV287="","-","B"),IF(BI287="","-","I"),VLOOKUP($B287,GtP!$A:$BB,MATCH("Gs_0-1",GtP!$A$1:$BB$1,0),FALSE))</f>
        <v>#N/A</v>
      </c>
      <c r="AJ287" s="317" t="e">
        <f>_xlfn.CONCAT(IF(AW287="","-","B"),IF(BJ287="","-","I"),VLOOKUP($B287,GtP!$A:$BB,MATCH("Gs_0-1",GtP!$A$1:$BB$1,0),FALSE))</f>
        <v>#N/A</v>
      </c>
      <c r="AK287" s="317" t="e">
        <f>_xlfn.CONCAT(IF(AX287="","-","B"),IF(BK287="","-","I"),VLOOKUP($B287,GtP!$A:$BB,MATCH("Gi/o_0-1",GtP!$A$1:$BB$1,0),FALSE))</f>
        <v>#N/A</v>
      </c>
      <c r="AL287" s="317" t="e">
        <f>_xlfn.CONCAT(IF(AY287="","-","B"),IF(BL287="","-","I"),VLOOKUP($B287,GtP!$A:$BB,MATCH("Gi/o_0-1",GtP!$A$1:$BB$1,0),FALSE))</f>
        <v>#N/A</v>
      </c>
      <c r="AM287" s="317" t="e">
        <f>_xlfn.CONCAT(IF(AZ287="","-","B"),IF(BM287="","-","I"),VLOOKUP($B287,GtP!$A:$BB,MATCH("Gi/o_0-1",GtP!$A$1:$BB$1,0),FALSE))</f>
        <v>#N/A</v>
      </c>
      <c r="AN287" s="317" t="e">
        <f>_xlfn.CONCAT(IF(BA287="","-","B"),IF(BN287="","-","I"),VLOOKUP($B287,GtP!$A:$BB,MATCH("Gi/o_0-1",GtP!$A$1:$BB$1,0),FALSE))</f>
        <v>#N/A</v>
      </c>
      <c r="AO287" s="317" t="e">
        <f>_xlfn.CONCAT(IF(BB287="","-","B"),IF(BO287="","-","I"),VLOOKUP($B287,GtP!$A:$BB,MATCH("Gi/o_0-1",GtP!$A$1:$BB$1,0),FALSE))</f>
        <v>#N/A</v>
      </c>
      <c r="AP287" s="317" t="e">
        <f>_xlfn.CONCAT(IF(BC287="","-","B"),IF(BP287="","-","I"),VLOOKUP($B287,GtP!$A:$BB,MATCH("Gq/11_0-1",GtP!$A$1:$BB$1,0),FALSE))</f>
        <v>#N/A</v>
      </c>
      <c r="AQ287" s="317" t="e">
        <f>_xlfn.CONCAT(IF(BD287="","-","B"),IF(BQ287="","-","I"),VLOOKUP($B287,GtP!$A:$BB,MATCH("Gq/11_0-1",GtP!$A$1:$BB$1,0),FALSE))</f>
        <v>#N/A</v>
      </c>
      <c r="AR287" s="317" t="e">
        <f>_xlfn.CONCAT(IF(BE287="","-","B"),IF(BR287="","-","I"),VLOOKUP($B287,GtP!$A:$BB,MATCH("Gq/11_0-1",GtP!$A$1:$BB$1,0),FALSE))</f>
        <v>#N/A</v>
      </c>
      <c r="AS287" s="317" t="e">
        <f>_xlfn.CONCAT(IF(BF287="","-","B"),IF(BS287="","-","I"),VLOOKUP($B287,GtP!$A:$BB,MATCH("Gq/11_0-1",GtP!$A$1:$BB$1,0),FALSE))</f>
        <v>#N/A</v>
      </c>
      <c r="AT287" s="317" t="e">
        <f>_xlfn.CONCAT(IF(BG287="","-","B"),IF(BT287="","-","I"),VLOOKUP($B287,GtP!$A:$BB,MATCH("G12/13_0-1",GtP!$A$1:$BB$1,0),FALSE))</f>
        <v>#N/A</v>
      </c>
      <c r="AU287" s="317" t="e">
        <f>_xlfn.CONCAT(IF(BH287="","-","B"),IF(BU287="","-","I"),VLOOKUP($B287,GtP!$A:$BB,MATCH("G12/13_0-1",GtP!$A$1:$BB$1,0),FALSE))</f>
        <v>#N/A</v>
      </c>
      <c r="AV287" s="319" t="str">
        <f>_xlfn.IFNA(VLOOKUP($B287,'B-LogEmaxOverpEC50'!$A:$AL,MATCH(AV$1,'B-LogEmaxOverpEC50'!$A$1:$AL$1,0),FALSE),"")</f>
        <v/>
      </c>
      <c r="AX287" s="321" t="str">
        <f>_xlfn.IFNA(VLOOKUP($B287,'B-LogEmaxOverpEC50'!$A:$AL,MATCH(AX$1,'B-LogEmaxOverpEC50'!$A$1:$AL$1,0),FALSE),"")</f>
        <v/>
      </c>
      <c r="AY287" s="321" t="str">
        <f>_xlfn.IFNA(VLOOKUP($B287,'B-LogEmaxOverpEC50'!$A:$AL,MATCH(AY$1,'B-LogEmaxOverpEC50'!$A$1:$AL$1,0),FALSE),"")</f>
        <v/>
      </c>
      <c r="AZ287" s="321" t="str">
        <f>_xlfn.IFNA(VLOOKUP($B287,'B-LogEmaxOverpEC50'!$A:$AL,MATCH(AZ$1,'B-LogEmaxOverpEC50'!$A$1:$AL$1,0),FALSE),"")</f>
        <v/>
      </c>
      <c r="BA287" s="321" t="str">
        <f>_xlfn.IFNA(VLOOKUP($B287,'B-LogEmaxOverpEC50'!$A:$AL,MATCH(BA$1,'B-LogEmaxOverpEC50'!$A$1:$AL$1,0),FALSE),"")</f>
        <v/>
      </c>
      <c r="BB287" s="321" t="str">
        <f>_xlfn.IFNA(VLOOKUP($B287,'B-LogEmaxOverpEC50'!$A:$AL,MATCH(BB$1,'B-LogEmaxOverpEC50'!$A$1:$AL$1,0),FALSE),"")</f>
        <v/>
      </c>
      <c r="BC287" s="321" t="str">
        <f>_xlfn.IFNA(VLOOKUP($B287,'B-LogEmaxOverpEC50'!$A:$AL,MATCH(BC$1,'B-LogEmaxOverpEC50'!$A$1:$AL$1,0),FALSE),"")</f>
        <v/>
      </c>
      <c r="BD287" s="321" t="str">
        <f>_xlfn.IFNA(VLOOKUP($B287,'B-LogEmaxOverpEC50'!$A:$AL,MATCH(BD$1,'B-LogEmaxOverpEC50'!$A$1:$AL$1,0),FALSE),"")</f>
        <v/>
      </c>
      <c r="BE287" s="321" t="str">
        <f>_xlfn.IFNA(VLOOKUP($B287,'B-LogEmaxOverpEC50'!$A:$AL,MATCH(BE$1,'B-LogEmaxOverpEC50'!$A$1:$AL$1,0),FALSE),"")</f>
        <v/>
      </c>
      <c r="BF287" s="321" t="str">
        <f>_xlfn.IFNA(VLOOKUP($B287,'B-LogEmaxOverpEC50'!$A:$AL,MATCH(BF$1,'B-LogEmaxOverpEC50'!$A$1:$AL$1,0),FALSE),"")</f>
        <v/>
      </c>
      <c r="BG287" s="321" t="str">
        <f>_xlfn.IFNA(VLOOKUP($B287,'B-LogEmaxOverpEC50'!$A:$AL,MATCH(BG$1,'B-LogEmaxOverpEC50'!$A$1:$AL$1,0),FALSE),"")</f>
        <v/>
      </c>
      <c r="BH287" s="321" t="str">
        <f>_xlfn.IFNA(VLOOKUP($B287,'B-LogEmaxOverpEC50'!$A:$AL,MATCH(BH$1,'B-LogEmaxOverpEC50'!$A$1:$AL$1,0),FALSE),"")</f>
        <v/>
      </c>
      <c r="BI287" s="322" t="str">
        <f>_xlfn.IFNA(VLOOKUP($B287,'I-LogEmaxOverpEC50'!$A:$AR,MATCH(BI$1,'I-LogEmaxOverpEC50'!$A$1:$AR$1,0),FALSE),"")</f>
        <v/>
      </c>
      <c r="BJ287" s="320" t="str">
        <f>_xlfn.IFNA(VLOOKUP($B287,'I-LogEmaxOverpEC50'!$A:$AR,MATCH(BJ$1,'I-LogEmaxOverpEC50'!$A$1:$AR$1,0),FALSE),"")</f>
        <v/>
      </c>
      <c r="BK287" s="320" t="str">
        <f>_xlfn.IFNA(VLOOKUP($B287,'I-LogEmaxOverpEC50'!$A:$AR,MATCH(BK$1,'I-LogEmaxOverpEC50'!$A$1:$AR$1,0),FALSE),"")</f>
        <v/>
      </c>
      <c r="BL287" s="320" t="str">
        <f>_xlfn.IFNA(VLOOKUP($B287,'I-LogEmaxOverpEC50'!$A:$AR,MATCH(BL$1,'I-LogEmaxOverpEC50'!$A$1:$AR$1,0),FALSE),"")</f>
        <v/>
      </c>
      <c r="BM287" s="320" t="str">
        <f>_xlfn.IFNA(VLOOKUP($B287,'I-LogEmaxOverpEC50'!$A:$AR,MATCH(BM$1,'I-LogEmaxOverpEC50'!$A$1:$AR$1,0),FALSE),"")</f>
        <v/>
      </c>
      <c r="BN287" s="320" t="str">
        <f>_xlfn.IFNA(VLOOKUP($B287,'I-LogEmaxOverpEC50'!$A:$AR,MATCH(BN$1,'I-LogEmaxOverpEC50'!$A$1:$AR$1,0),FALSE),"")</f>
        <v/>
      </c>
      <c r="BO287" s="320" t="str">
        <f>_xlfn.IFNA(VLOOKUP($B287,'I-LogEmaxOverpEC50'!$A:$AR,MATCH(BO$1,'I-LogEmaxOverpEC50'!$A$1:$AR$1,0),FALSE),"")</f>
        <v/>
      </c>
      <c r="BP287" s="320" t="str">
        <f>_xlfn.IFNA(VLOOKUP($B287,'I-LogEmaxOverpEC50'!$A:$AR,MATCH(BP$1,'I-LogEmaxOverpEC50'!$A$1:$AR$1,0),FALSE),"")</f>
        <v/>
      </c>
      <c r="BQ287" s="320" t="str">
        <f>_xlfn.IFNA(VLOOKUP($B287,'I-LogEmaxOverpEC50'!$A:$AR,MATCH(BQ$1,'I-LogEmaxOverpEC50'!$A$1:$AR$1,0),FALSE),"")</f>
        <v/>
      </c>
      <c r="BR287" s="320" t="str">
        <f>_xlfn.IFNA(VLOOKUP($B287,'I-LogEmaxOverpEC50'!$A:$AR,MATCH(BR$1,'I-LogEmaxOverpEC50'!$A$1:$AR$1,0),FALSE),"")</f>
        <v/>
      </c>
      <c r="BS287" s="320" t="str">
        <f>_xlfn.IFNA(VLOOKUP($B287,'I-LogEmaxOverpEC50'!$A:$AR,MATCH(BS$1,'I-LogEmaxOverpEC50'!$A$1:$AR$1,0),FALSE),"")</f>
        <v/>
      </c>
      <c r="BT287" s="320" t="str">
        <f>_xlfn.IFNA(VLOOKUP($B287,'I-LogEmaxOverpEC50'!$A:$AR,MATCH(BT$1,'I-LogEmaxOverpEC50'!$A$1:$AR$1,0),FALSE),"")</f>
        <v/>
      </c>
      <c r="BU287" s="320" t="str">
        <f>_xlfn.IFNA(VLOOKUP($B287,'I-LogEmaxOverpEC50'!$A:$AR,MATCH(BU$1,'I-LogEmaxOverpEC50'!$A$1:$AR$1,0),FALSE),"")</f>
        <v/>
      </c>
      <c r="BV287" s="114" t="e" cm="1">
        <f t="array" ref="BV287">_xlfn.IFS(AND($C287="A",_xlfn.CONCAT(F287:G287)&lt;&gt;"",$A287=1),"x",AND($C287="A",_xlfn.CONCAT(F287:G287)="",$A287=1),"-",$A$1&lt;&gt;"","")</f>
        <v>#N/A</v>
      </c>
      <c r="BW287" s="113" t="e" cm="1">
        <f t="array" ref="BW287">_xlfn.IFS(AND($C287="A",_xlfn.CONCAT(H287:L287)&lt;&gt;"",$A287=1),"x",AND($C287="A",_xlfn.CONCAT(H287:L287)="",$A287=1),"-",$A$1&lt;&gt;"","")</f>
        <v>#N/A</v>
      </c>
      <c r="BX287" s="113" t="e" cm="1">
        <f t="array" ref="BX287">_xlfn.IFS(AND($C287="A",_xlfn.CONCAT(M287:P287)&lt;&gt;"",$A287=1),"x",AND($C287="A",_xlfn.CONCAT(M287:P287)="",$A287=1),"-",$A$1&lt;&gt;"","")</f>
        <v>#N/A</v>
      </c>
      <c r="BY287" s="113" t="e" cm="1">
        <f t="array" ref="BY287">_xlfn.IFS(AND($C287="A",_xlfn.CONCAT(Q287:R287)&lt;&gt;"",$A287=1),"x",AND($C287="A",_xlfn.CONCAT(Q287:R287)="",$A287=1),"-",$A$1&lt;&gt;"","")</f>
        <v>#N/A</v>
      </c>
      <c r="BZ287" s="121" t="e">
        <f t="shared" si="165"/>
        <v>#N/A</v>
      </c>
      <c r="CA287" s="120" t="e">
        <f t="shared" si="166"/>
        <v>#N/A</v>
      </c>
      <c r="CB287" s="120" t="e">
        <f t="shared" si="167"/>
        <v>#N/A</v>
      </c>
      <c r="CC287" s="120" t="e">
        <f t="shared" si="168"/>
        <v>#N/A</v>
      </c>
      <c r="CD287" s="121" t="str">
        <f t="shared" si="169"/>
        <v/>
      </c>
      <c r="CE287" s="120" t="e">
        <f t="shared" si="170"/>
        <v>#N/A</v>
      </c>
      <c r="CF287" s="120" t="e">
        <f t="shared" si="171"/>
        <v>#N/A</v>
      </c>
      <c r="CG287" s="120" t="e">
        <f t="shared" si="172"/>
        <v>#N/A</v>
      </c>
      <c r="CH287" s="120" t="e">
        <f t="shared" si="173"/>
        <v>#N/A</v>
      </c>
      <c r="CI287" s="120" t="e">
        <f t="shared" si="174"/>
        <v>#N/A</v>
      </c>
    </row>
    <row r="288" spans="1:87" x14ac:dyDescent="0.2">
      <c r="A288" s="311" t="e" cm="1">
        <f t="array" ref="A288">_xlfn.IFS(SUM(F288:R288)&gt;0,1,Z288&gt;0,2,TRUE,3)</f>
        <v>#N/A</v>
      </c>
      <c r="B288" s="311" t="s">
        <v>1991</v>
      </c>
      <c r="C288" s="311" t="str">
        <f>_xlfn.XLOOKUP(B288,RecNamesAll!A:A,RecNamesAll!E:E)</f>
        <v>A</v>
      </c>
      <c r="D288" s="311" t="str">
        <f>_xlfn.XLOOKUP(B288,RecNamesAll!A:A,RecNamesAll!C:C)</f>
        <v>GPR25</v>
      </c>
      <c r="F288" s="312" t="e">
        <f t="shared" si="140"/>
        <v>#N/A</v>
      </c>
      <c r="G288" s="313" t="e">
        <f t="shared" si="141"/>
        <v>#N/A</v>
      </c>
      <c r="H288" s="312" t="e">
        <f t="shared" si="142"/>
        <v>#N/A</v>
      </c>
      <c r="I288" s="313" t="e">
        <f t="shared" si="143"/>
        <v>#N/A</v>
      </c>
      <c r="J288" s="313" t="e">
        <f t="shared" si="144"/>
        <v>#N/A</v>
      </c>
      <c r="K288" s="313" t="e">
        <f t="shared" si="145"/>
        <v>#N/A</v>
      </c>
      <c r="L288" s="313" t="e">
        <f t="shared" si="146"/>
        <v>#N/A</v>
      </c>
      <c r="M288" s="312" t="e">
        <f t="shared" si="147"/>
        <v>#N/A</v>
      </c>
      <c r="N288" s="313" t="e">
        <f t="shared" si="148"/>
        <v>#N/A</v>
      </c>
      <c r="O288" s="313" t="e">
        <f t="shared" si="149"/>
        <v>#N/A</v>
      </c>
      <c r="P288" s="313" t="e">
        <f t="shared" si="150"/>
        <v>#N/A</v>
      </c>
      <c r="Q288" s="312" t="e">
        <f t="shared" si="151"/>
        <v>#N/A</v>
      </c>
      <c r="R288" s="313" t="e">
        <f t="shared" si="152"/>
        <v>#N/A</v>
      </c>
      <c r="S288" s="314" t="str">
        <f t="shared" si="153"/>
        <v/>
      </c>
      <c r="T288" s="315" t="str">
        <f t="shared" si="154"/>
        <v>A</v>
      </c>
      <c r="U288" s="311" t="str">
        <f t="shared" si="155"/>
        <v>GPR25</v>
      </c>
      <c r="V288" s="316" t="e">
        <f>IF(VLOOKUP($B288,GtP!$A:$AA,MATCH("Gs_0-2",GtP!$A$1:$AA$1,0),FALSE)=0,"",VLOOKUP($B288,GtP!$A:$AA,MATCH("Gs_0-2",GtP!$A$1:$AA$1,0),FALSE))</f>
        <v>#N/A</v>
      </c>
      <c r="W288" s="317" t="e">
        <f>IF(VLOOKUP($B288,GtP!$A:$AA,MATCH("Gi/o_0-2",GtP!$A$1:$AA$1,0),FALSE)=0,"",VLOOKUP($B288,GtP!$A:$AA,MATCH("Gi/o_0-2",GtP!$A$1:$AA$1,0),FALSE))</f>
        <v>#N/A</v>
      </c>
      <c r="X288" s="317" t="e">
        <f>IF(VLOOKUP($B288,GtP!$A:$AA,MATCH("Gq/11_0-2",GtP!$A$1:$AA$1,0),FALSE)=0,"",VLOOKUP($B288,GtP!$A:$AA,MATCH("Gq/11_0-2",GtP!$A$1:$AA$1,0),FALSE))</f>
        <v>#N/A</v>
      </c>
      <c r="Y288" s="317" t="e">
        <f>IF(VLOOKUP($B288,GtP!$A:$AA,MATCH("G12/13_0-2",GtP!$A$1:$AA$1,0),FALSE)=0,"",VLOOKUP($B288,GtP!$A:$AA,MATCH("G12/13_0-2",GtP!$A$1:$AA$1,0),FALSE))</f>
        <v>#N/A</v>
      </c>
      <c r="Z288" s="318" t="e">
        <f t="shared" si="156"/>
        <v>#N/A</v>
      </c>
      <c r="AA288" s="317" t="e">
        <f t="shared" si="157"/>
        <v>#N/A</v>
      </c>
      <c r="AB288" s="317" t="e">
        <f t="shared" si="158"/>
        <v>#N/A</v>
      </c>
      <c r="AC288" s="317" t="e">
        <f t="shared" si="159"/>
        <v>#N/A</v>
      </c>
      <c r="AD288" s="317" t="e">
        <f t="shared" si="160"/>
        <v>#N/A</v>
      </c>
      <c r="AE288" s="315" t="str">
        <f t="shared" si="161"/>
        <v/>
      </c>
      <c r="AF288" s="311" t="str">
        <f t="shared" si="162"/>
        <v/>
      </c>
      <c r="AG288" s="311" t="str">
        <f t="shared" si="163"/>
        <v/>
      </c>
      <c r="AH288" s="311" t="str">
        <f t="shared" si="164"/>
        <v/>
      </c>
      <c r="AI288" s="316" t="e">
        <f>_xlfn.CONCAT(IF(AV288="","-","B"),IF(BI288="","-","I"),VLOOKUP($B288,GtP!$A:$BB,MATCH("Gs_0-1",GtP!$A$1:$BB$1,0),FALSE))</f>
        <v>#N/A</v>
      </c>
      <c r="AJ288" s="317" t="e">
        <f>_xlfn.CONCAT(IF(AW288="","-","B"),IF(BJ288="","-","I"),VLOOKUP($B288,GtP!$A:$BB,MATCH("Gs_0-1",GtP!$A$1:$BB$1,0),FALSE))</f>
        <v>#N/A</v>
      </c>
      <c r="AK288" s="317" t="e">
        <f>_xlfn.CONCAT(IF(AX288="","-","B"),IF(BK288="","-","I"),VLOOKUP($B288,GtP!$A:$BB,MATCH("Gi/o_0-1",GtP!$A$1:$BB$1,0),FALSE))</f>
        <v>#N/A</v>
      </c>
      <c r="AL288" s="317" t="e">
        <f>_xlfn.CONCAT(IF(AY288="","-","B"),IF(BL288="","-","I"),VLOOKUP($B288,GtP!$A:$BB,MATCH("Gi/o_0-1",GtP!$A$1:$BB$1,0),FALSE))</f>
        <v>#N/A</v>
      </c>
      <c r="AM288" s="317" t="e">
        <f>_xlfn.CONCAT(IF(AZ288="","-","B"),IF(BM288="","-","I"),VLOOKUP($B288,GtP!$A:$BB,MATCH("Gi/o_0-1",GtP!$A$1:$BB$1,0),FALSE))</f>
        <v>#N/A</v>
      </c>
      <c r="AN288" s="317" t="e">
        <f>_xlfn.CONCAT(IF(BA288="","-","B"),IF(BN288="","-","I"),VLOOKUP($B288,GtP!$A:$BB,MATCH("Gi/o_0-1",GtP!$A$1:$BB$1,0),FALSE))</f>
        <v>#N/A</v>
      </c>
      <c r="AO288" s="317" t="e">
        <f>_xlfn.CONCAT(IF(BB288="","-","B"),IF(BO288="","-","I"),VLOOKUP($B288,GtP!$A:$BB,MATCH("Gi/o_0-1",GtP!$A$1:$BB$1,0),FALSE))</f>
        <v>#N/A</v>
      </c>
      <c r="AP288" s="317" t="e">
        <f>_xlfn.CONCAT(IF(BC288="","-","B"),IF(BP288="","-","I"),VLOOKUP($B288,GtP!$A:$BB,MATCH("Gq/11_0-1",GtP!$A$1:$BB$1,0),FALSE))</f>
        <v>#N/A</v>
      </c>
      <c r="AQ288" s="317" t="e">
        <f>_xlfn.CONCAT(IF(BD288="","-","B"),IF(BQ288="","-","I"),VLOOKUP($B288,GtP!$A:$BB,MATCH("Gq/11_0-1",GtP!$A$1:$BB$1,0),FALSE))</f>
        <v>#N/A</v>
      </c>
      <c r="AR288" s="317" t="e">
        <f>_xlfn.CONCAT(IF(BE288="","-","B"),IF(BR288="","-","I"),VLOOKUP($B288,GtP!$A:$BB,MATCH("Gq/11_0-1",GtP!$A$1:$BB$1,0),FALSE))</f>
        <v>#N/A</v>
      </c>
      <c r="AS288" s="317" t="e">
        <f>_xlfn.CONCAT(IF(BF288="","-","B"),IF(BS288="","-","I"),VLOOKUP($B288,GtP!$A:$BB,MATCH("Gq/11_0-1",GtP!$A$1:$BB$1,0),FALSE))</f>
        <v>#N/A</v>
      </c>
      <c r="AT288" s="317" t="e">
        <f>_xlfn.CONCAT(IF(BG288="","-","B"),IF(BT288="","-","I"),VLOOKUP($B288,GtP!$A:$BB,MATCH("G12/13_0-1",GtP!$A$1:$BB$1,0),FALSE))</f>
        <v>#N/A</v>
      </c>
      <c r="AU288" s="317" t="e">
        <f>_xlfn.CONCAT(IF(BH288="","-","B"),IF(BU288="","-","I"),VLOOKUP($B288,GtP!$A:$BB,MATCH("G12/13_0-1",GtP!$A$1:$BB$1,0),FALSE))</f>
        <v>#N/A</v>
      </c>
      <c r="AV288" s="319" t="str">
        <f>_xlfn.IFNA(VLOOKUP($B288,'B-LogEmaxOverpEC50'!$A:$AL,MATCH(AV$1,'B-LogEmaxOverpEC50'!$A$1:$AL$1,0),FALSE),"")</f>
        <v/>
      </c>
      <c r="AX288" s="321" t="str">
        <f>_xlfn.IFNA(VLOOKUP($B288,'B-LogEmaxOverpEC50'!$A:$AL,MATCH(AX$1,'B-LogEmaxOverpEC50'!$A$1:$AL$1,0),FALSE),"")</f>
        <v/>
      </c>
      <c r="AY288" s="321" t="str">
        <f>_xlfn.IFNA(VLOOKUP($B288,'B-LogEmaxOverpEC50'!$A:$AL,MATCH(AY$1,'B-LogEmaxOverpEC50'!$A$1:$AL$1,0),FALSE),"")</f>
        <v/>
      </c>
      <c r="AZ288" s="321" t="str">
        <f>_xlfn.IFNA(VLOOKUP($B288,'B-LogEmaxOverpEC50'!$A:$AL,MATCH(AZ$1,'B-LogEmaxOverpEC50'!$A$1:$AL$1,0),FALSE),"")</f>
        <v/>
      </c>
      <c r="BA288" s="321" t="str">
        <f>_xlfn.IFNA(VLOOKUP($B288,'B-LogEmaxOverpEC50'!$A:$AL,MATCH(BA$1,'B-LogEmaxOverpEC50'!$A$1:$AL$1,0),FALSE),"")</f>
        <v/>
      </c>
      <c r="BB288" s="321" t="str">
        <f>_xlfn.IFNA(VLOOKUP($B288,'B-LogEmaxOverpEC50'!$A:$AL,MATCH(BB$1,'B-LogEmaxOverpEC50'!$A$1:$AL$1,0),FALSE),"")</f>
        <v/>
      </c>
      <c r="BC288" s="321" t="str">
        <f>_xlfn.IFNA(VLOOKUP($B288,'B-LogEmaxOverpEC50'!$A:$AL,MATCH(BC$1,'B-LogEmaxOverpEC50'!$A$1:$AL$1,0),FALSE),"")</f>
        <v/>
      </c>
      <c r="BD288" s="321" t="str">
        <f>_xlfn.IFNA(VLOOKUP($B288,'B-LogEmaxOverpEC50'!$A:$AL,MATCH(BD$1,'B-LogEmaxOverpEC50'!$A$1:$AL$1,0),FALSE),"")</f>
        <v/>
      </c>
      <c r="BE288" s="321" t="str">
        <f>_xlfn.IFNA(VLOOKUP($B288,'B-LogEmaxOverpEC50'!$A:$AL,MATCH(BE$1,'B-LogEmaxOverpEC50'!$A$1:$AL$1,0),FALSE),"")</f>
        <v/>
      </c>
      <c r="BF288" s="321" t="str">
        <f>_xlfn.IFNA(VLOOKUP($B288,'B-LogEmaxOverpEC50'!$A:$AL,MATCH(BF$1,'B-LogEmaxOverpEC50'!$A$1:$AL$1,0),FALSE),"")</f>
        <v/>
      </c>
      <c r="BG288" s="321" t="str">
        <f>_xlfn.IFNA(VLOOKUP($B288,'B-LogEmaxOverpEC50'!$A:$AL,MATCH(BG$1,'B-LogEmaxOverpEC50'!$A$1:$AL$1,0),FALSE),"")</f>
        <v/>
      </c>
      <c r="BH288" s="321" t="str">
        <f>_xlfn.IFNA(VLOOKUP($B288,'B-LogEmaxOverpEC50'!$A:$AL,MATCH(BH$1,'B-LogEmaxOverpEC50'!$A$1:$AL$1,0),FALSE),"")</f>
        <v/>
      </c>
      <c r="BI288" s="322" t="str">
        <f>_xlfn.IFNA(VLOOKUP($B288,'I-LogEmaxOverpEC50'!$A:$AR,MATCH(BI$1,'I-LogEmaxOverpEC50'!$A$1:$AR$1,0),FALSE),"")</f>
        <v/>
      </c>
      <c r="BJ288" s="320" t="str">
        <f>_xlfn.IFNA(VLOOKUP($B288,'I-LogEmaxOverpEC50'!$A:$AR,MATCH(BJ$1,'I-LogEmaxOverpEC50'!$A$1:$AR$1,0),FALSE),"")</f>
        <v/>
      </c>
      <c r="BK288" s="320" t="str">
        <f>_xlfn.IFNA(VLOOKUP($B288,'I-LogEmaxOverpEC50'!$A:$AR,MATCH(BK$1,'I-LogEmaxOverpEC50'!$A$1:$AR$1,0),FALSE),"")</f>
        <v/>
      </c>
      <c r="BL288" s="320" t="str">
        <f>_xlfn.IFNA(VLOOKUP($B288,'I-LogEmaxOverpEC50'!$A:$AR,MATCH(BL$1,'I-LogEmaxOverpEC50'!$A$1:$AR$1,0),FALSE),"")</f>
        <v/>
      </c>
      <c r="BM288" s="320" t="str">
        <f>_xlfn.IFNA(VLOOKUP($B288,'I-LogEmaxOverpEC50'!$A:$AR,MATCH(BM$1,'I-LogEmaxOverpEC50'!$A$1:$AR$1,0),FALSE),"")</f>
        <v/>
      </c>
      <c r="BN288" s="320" t="str">
        <f>_xlfn.IFNA(VLOOKUP($B288,'I-LogEmaxOverpEC50'!$A:$AR,MATCH(BN$1,'I-LogEmaxOverpEC50'!$A$1:$AR$1,0),FALSE),"")</f>
        <v/>
      </c>
      <c r="BO288" s="320" t="str">
        <f>_xlfn.IFNA(VLOOKUP($B288,'I-LogEmaxOverpEC50'!$A:$AR,MATCH(BO$1,'I-LogEmaxOverpEC50'!$A$1:$AR$1,0),FALSE),"")</f>
        <v/>
      </c>
      <c r="BP288" s="320" t="str">
        <f>_xlfn.IFNA(VLOOKUP($B288,'I-LogEmaxOverpEC50'!$A:$AR,MATCH(BP$1,'I-LogEmaxOverpEC50'!$A$1:$AR$1,0),FALSE),"")</f>
        <v/>
      </c>
      <c r="BQ288" s="320" t="str">
        <f>_xlfn.IFNA(VLOOKUP($B288,'I-LogEmaxOverpEC50'!$A:$AR,MATCH(BQ$1,'I-LogEmaxOverpEC50'!$A$1:$AR$1,0),FALSE),"")</f>
        <v/>
      </c>
      <c r="BR288" s="320" t="str">
        <f>_xlfn.IFNA(VLOOKUP($B288,'I-LogEmaxOverpEC50'!$A:$AR,MATCH(BR$1,'I-LogEmaxOverpEC50'!$A$1:$AR$1,0),FALSE),"")</f>
        <v/>
      </c>
      <c r="BS288" s="320" t="str">
        <f>_xlfn.IFNA(VLOOKUP($B288,'I-LogEmaxOverpEC50'!$A:$AR,MATCH(BS$1,'I-LogEmaxOverpEC50'!$A$1:$AR$1,0),FALSE),"")</f>
        <v/>
      </c>
      <c r="BT288" s="320" t="str">
        <f>_xlfn.IFNA(VLOOKUP($B288,'I-LogEmaxOverpEC50'!$A:$AR,MATCH(BT$1,'I-LogEmaxOverpEC50'!$A$1:$AR$1,0),FALSE),"")</f>
        <v/>
      </c>
      <c r="BU288" s="320" t="str">
        <f>_xlfn.IFNA(VLOOKUP($B288,'I-LogEmaxOverpEC50'!$A:$AR,MATCH(BU$1,'I-LogEmaxOverpEC50'!$A$1:$AR$1,0),FALSE),"")</f>
        <v/>
      </c>
      <c r="BV288" s="114" t="e" cm="1">
        <f t="array" ref="BV288">_xlfn.IFS(AND($C288="A",_xlfn.CONCAT(F288:G288)&lt;&gt;"",$A288=1),"x",AND($C288="A",_xlfn.CONCAT(F288:G288)="",$A288=1),"-",$A$1&lt;&gt;"","")</f>
        <v>#N/A</v>
      </c>
      <c r="BW288" s="113" t="e" cm="1">
        <f t="array" ref="BW288">_xlfn.IFS(AND($C288="A",_xlfn.CONCAT(H288:L288)&lt;&gt;"",$A288=1),"x",AND($C288="A",_xlfn.CONCAT(H288:L288)="",$A288=1),"-",$A$1&lt;&gt;"","")</f>
        <v>#N/A</v>
      </c>
      <c r="BX288" s="113" t="e" cm="1">
        <f t="array" ref="BX288">_xlfn.IFS(AND($C288="A",_xlfn.CONCAT(M288:P288)&lt;&gt;"",$A288=1),"x",AND($C288="A",_xlfn.CONCAT(M288:P288)="",$A288=1),"-",$A$1&lt;&gt;"","")</f>
        <v>#N/A</v>
      </c>
      <c r="BY288" s="113" t="e" cm="1">
        <f t="array" ref="BY288">_xlfn.IFS(AND($C288="A",_xlfn.CONCAT(Q288:R288)&lt;&gt;"",$A288=1),"x",AND($C288="A",_xlfn.CONCAT(Q288:R288)="",$A288=1),"-",$A$1&lt;&gt;"","")</f>
        <v>#N/A</v>
      </c>
      <c r="BZ288" s="121" t="e">
        <f t="shared" si="165"/>
        <v>#N/A</v>
      </c>
      <c r="CA288" s="120" t="e">
        <f t="shared" si="166"/>
        <v>#N/A</v>
      </c>
      <c r="CB288" s="120" t="e">
        <f t="shared" si="167"/>
        <v>#N/A</v>
      </c>
      <c r="CC288" s="120" t="e">
        <f t="shared" si="168"/>
        <v>#N/A</v>
      </c>
      <c r="CD288" s="121" t="str">
        <f t="shared" si="169"/>
        <v/>
      </c>
      <c r="CE288" s="120" t="e">
        <f t="shared" si="170"/>
        <v>#N/A</v>
      </c>
      <c r="CF288" s="120" t="e">
        <f t="shared" si="171"/>
        <v>#N/A</v>
      </c>
      <c r="CG288" s="120" t="e">
        <f t="shared" si="172"/>
        <v>#N/A</v>
      </c>
      <c r="CH288" s="120" t="e">
        <f t="shared" si="173"/>
        <v>#N/A</v>
      </c>
      <c r="CI288" s="120" t="e">
        <f t="shared" si="174"/>
        <v>#N/A</v>
      </c>
    </row>
    <row r="289" spans="1:87" x14ac:dyDescent="0.2">
      <c r="A289" s="311" t="e" cm="1">
        <f t="array" ref="A289">_xlfn.IFS(SUM(F289:R289)&gt;0,1,Z289&gt;0,2,TRUE,3)</f>
        <v>#N/A</v>
      </c>
      <c r="B289" s="311" t="s">
        <v>1095</v>
      </c>
      <c r="C289" s="311" t="str">
        <f>_xlfn.XLOOKUP(B289,RecNamesAll!A:A,RecNamesAll!E:E)</f>
        <v>A</v>
      </c>
      <c r="D289" s="311" t="str">
        <f>_xlfn.XLOOKUP(B289,RecNamesAll!A:A,RecNamesAll!C:C)</f>
        <v>GPR32</v>
      </c>
      <c r="F289" s="312" t="e">
        <f t="shared" si="140"/>
        <v>#N/A</v>
      </c>
      <c r="G289" s="313" t="e">
        <f t="shared" si="141"/>
        <v>#N/A</v>
      </c>
      <c r="H289" s="312" t="e">
        <f t="shared" si="142"/>
        <v>#N/A</v>
      </c>
      <c r="I289" s="313" t="e">
        <f t="shared" si="143"/>
        <v>#N/A</v>
      </c>
      <c r="J289" s="313" t="e">
        <f t="shared" si="144"/>
        <v>#N/A</v>
      </c>
      <c r="K289" s="313" t="e">
        <f t="shared" si="145"/>
        <v>#N/A</v>
      </c>
      <c r="L289" s="313" t="e">
        <f t="shared" si="146"/>
        <v>#N/A</v>
      </c>
      <c r="M289" s="312" t="e">
        <f t="shared" si="147"/>
        <v>#N/A</v>
      </c>
      <c r="N289" s="313" t="e">
        <f t="shared" si="148"/>
        <v>#N/A</v>
      </c>
      <c r="O289" s="313" t="e">
        <f t="shared" si="149"/>
        <v>#N/A</v>
      </c>
      <c r="P289" s="313" t="e">
        <f t="shared" si="150"/>
        <v>#N/A</v>
      </c>
      <c r="Q289" s="312" t="e">
        <f t="shared" si="151"/>
        <v>#N/A</v>
      </c>
      <c r="R289" s="313" t="e">
        <f t="shared" si="152"/>
        <v>#N/A</v>
      </c>
      <c r="S289" s="314" t="str">
        <f t="shared" si="153"/>
        <v/>
      </c>
      <c r="T289" s="315" t="str">
        <f t="shared" si="154"/>
        <v>A</v>
      </c>
      <c r="U289" s="311" t="str">
        <f t="shared" si="155"/>
        <v>GPR32</v>
      </c>
      <c r="V289" s="316" t="e">
        <f>IF(VLOOKUP($B289,GtP!$A:$AA,MATCH("Gs_0-2",GtP!$A$1:$AA$1,0),FALSE)=0,"",VLOOKUP($B289,GtP!$A:$AA,MATCH("Gs_0-2",GtP!$A$1:$AA$1,0),FALSE))</f>
        <v>#N/A</v>
      </c>
      <c r="W289" s="317" t="e">
        <f>IF(VLOOKUP($B289,GtP!$A:$AA,MATCH("Gi/o_0-2",GtP!$A$1:$AA$1,0),FALSE)=0,"",VLOOKUP($B289,GtP!$A:$AA,MATCH("Gi/o_0-2",GtP!$A$1:$AA$1,0),FALSE))</f>
        <v>#N/A</v>
      </c>
      <c r="X289" s="317" t="e">
        <f>IF(VLOOKUP($B289,GtP!$A:$AA,MATCH("Gq/11_0-2",GtP!$A$1:$AA$1,0),FALSE)=0,"",VLOOKUP($B289,GtP!$A:$AA,MATCH("Gq/11_0-2",GtP!$A$1:$AA$1,0),FALSE))</f>
        <v>#N/A</v>
      </c>
      <c r="Y289" s="317" t="e">
        <f>IF(VLOOKUP($B289,GtP!$A:$AA,MATCH("G12/13_0-2",GtP!$A$1:$AA$1,0),FALSE)=0,"",VLOOKUP($B289,GtP!$A:$AA,MATCH("G12/13_0-2",GtP!$A$1:$AA$1,0),FALSE))</f>
        <v>#N/A</v>
      </c>
      <c r="Z289" s="318" t="e">
        <f t="shared" si="156"/>
        <v>#N/A</v>
      </c>
      <c r="AA289" s="317" t="e">
        <f t="shared" si="157"/>
        <v>#N/A</v>
      </c>
      <c r="AB289" s="317" t="e">
        <f t="shared" si="158"/>
        <v>#N/A</v>
      </c>
      <c r="AC289" s="317" t="e">
        <f t="shared" si="159"/>
        <v>#N/A</v>
      </c>
      <c r="AD289" s="317" t="e">
        <f t="shared" si="160"/>
        <v>#N/A</v>
      </c>
      <c r="AE289" s="315" t="str">
        <f t="shared" si="161"/>
        <v/>
      </c>
      <c r="AF289" s="311" t="str">
        <f t="shared" si="162"/>
        <v/>
      </c>
      <c r="AG289" s="311" t="str">
        <f t="shared" si="163"/>
        <v/>
      </c>
      <c r="AH289" s="311" t="str">
        <f t="shared" si="164"/>
        <v/>
      </c>
      <c r="AI289" s="316" t="e">
        <f>_xlfn.CONCAT(IF(AV289="","-","B"),IF(BI289="","-","I"),VLOOKUP($B289,GtP!$A:$BB,MATCH("Gs_0-1",GtP!$A$1:$BB$1,0),FALSE))</f>
        <v>#N/A</v>
      </c>
      <c r="AJ289" s="317" t="e">
        <f>_xlfn.CONCAT(IF(AW289="","-","B"),IF(BJ289="","-","I"),VLOOKUP($B289,GtP!$A:$BB,MATCH("Gs_0-1",GtP!$A$1:$BB$1,0),FALSE))</f>
        <v>#N/A</v>
      </c>
      <c r="AK289" s="317" t="e">
        <f>_xlfn.CONCAT(IF(AX289="","-","B"),IF(BK289="","-","I"),VLOOKUP($B289,GtP!$A:$BB,MATCH("Gi/o_0-1",GtP!$A$1:$BB$1,0),FALSE))</f>
        <v>#N/A</v>
      </c>
      <c r="AL289" s="317" t="e">
        <f>_xlfn.CONCAT(IF(AY289="","-","B"),IF(BL289="","-","I"),VLOOKUP($B289,GtP!$A:$BB,MATCH("Gi/o_0-1",GtP!$A$1:$BB$1,0),FALSE))</f>
        <v>#N/A</v>
      </c>
      <c r="AM289" s="317" t="e">
        <f>_xlfn.CONCAT(IF(AZ289="","-","B"),IF(BM289="","-","I"),VLOOKUP($B289,GtP!$A:$BB,MATCH("Gi/o_0-1",GtP!$A$1:$BB$1,0),FALSE))</f>
        <v>#N/A</v>
      </c>
      <c r="AN289" s="317" t="e">
        <f>_xlfn.CONCAT(IF(BA289="","-","B"),IF(BN289="","-","I"),VLOOKUP($B289,GtP!$A:$BB,MATCH("Gi/o_0-1",GtP!$A$1:$BB$1,0),FALSE))</f>
        <v>#N/A</v>
      </c>
      <c r="AO289" s="317" t="e">
        <f>_xlfn.CONCAT(IF(BB289="","-","B"),IF(BO289="","-","I"),VLOOKUP($B289,GtP!$A:$BB,MATCH("Gi/o_0-1",GtP!$A$1:$BB$1,0),FALSE))</f>
        <v>#N/A</v>
      </c>
      <c r="AP289" s="317" t="e">
        <f>_xlfn.CONCAT(IF(BC289="","-","B"),IF(BP289="","-","I"),VLOOKUP($B289,GtP!$A:$BB,MATCH("Gq/11_0-1",GtP!$A$1:$BB$1,0),FALSE))</f>
        <v>#N/A</v>
      </c>
      <c r="AQ289" s="317" t="e">
        <f>_xlfn.CONCAT(IF(BD289="","-","B"),IF(BQ289="","-","I"),VLOOKUP($B289,GtP!$A:$BB,MATCH("Gq/11_0-1",GtP!$A$1:$BB$1,0),FALSE))</f>
        <v>#N/A</v>
      </c>
      <c r="AR289" s="317" t="e">
        <f>_xlfn.CONCAT(IF(BE289="","-","B"),IF(BR289="","-","I"),VLOOKUP($B289,GtP!$A:$BB,MATCH("Gq/11_0-1",GtP!$A$1:$BB$1,0),FALSE))</f>
        <v>#N/A</v>
      </c>
      <c r="AS289" s="317" t="e">
        <f>_xlfn.CONCAT(IF(BF289="","-","B"),IF(BS289="","-","I"),VLOOKUP($B289,GtP!$A:$BB,MATCH("Gq/11_0-1",GtP!$A$1:$BB$1,0),FALSE))</f>
        <v>#N/A</v>
      </c>
      <c r="AT289" s="317" t="e">
        <f>_xlfn.CONCAT(IF(BG289="","-","B"),IF(BT289="","-","I"),VLOOKUP($B289,GtP!$A:$BB,MATCH("G12/13_0-1",GtP!$A$1:$BB$1,0),FALSE))</f>
        <v>#N/A</v>
      </c>
      <c r="AU289" s="317" t="e">
        <f>_xlfn.CONCAT(IF(BH289="","-","B"),IF(BU289="","-","I"),VLOOKUP($B289,GtP!$A:$BB,MATCH("G12/13_0-1",GtP!$A$1:$BB$1,0),FALSE))</f>
        <v>#N/A</v>
      </c>
      <c r="AV289" s="319" t="str">
        <f>_xlfn.IFNA(VLOOKUP($B289,'B-LogEmaxOverpEC50'!$A:$AL,MATCH(AV$1,'B-LogEmaxOverpEC50'!$A$1:$AL$1,0),FALSE),"")</f>
        <v/>
      </c>
      <c r="AX289" s="321" t="str">
        <f>_xlfn.IFNA(VLOOKUP($B289,'B-LogEmaxOverpEC50'!$A:$AL,MATCH(AX$1,'B-LogEmaxOverpEC50'!$A$1:$AL$1,0),FALSE),"")</f>
        <v/>
      </c>
      <c r="AY289" s="321" t="str">
        <f>_xlfn.IFNA(VLOOKUP($B289,'B-LogEmaxOverpEC50'!$A:$AL,MATCH(AY$1,'B-LogEmaxOverpEC50'!$A$1:$AL$1,0),FALSE),"")</f>
        <v/>
      </c>
      <c r="AZ289" s="321" t="str">
        <f>_xlfn.IFNA(VLOOKUP($B289,'B-LogEmaxOverpEC50'!$A:$AL,MATCH(AZ$1,'B-LogEmaxOverpEC50'!$A$1:$AL$1,0),FALSE),"")</f>
        <v/>
      </c>
      <c r="BA289" s="321" t="str">
        <f>_xlfn.IFNA(VLOOKUP($B289,'B-LogEmaxOverpEC50'!$A:$AL,MATCH(BA$1,'B-LogEmaxOverpEC50'!$A$1:$AL$1,0),FALSE),"")</f>
        <v/>
      </c>
      <c r="BB289" s="321" t="str">
        <f>_xlfn.IFNA(VLOOKUP($B289,'B-LogEmaxOverpEC50'!$A:$AL,MATCH(BB$1,'B-LogEmaxOverpEC50'!$A$1:$AL$1,0),FALSE),"")</f>
        <v/>
      </c>
      <c r="BC289" s="321" t="str">
        <f>_xlfn.IFNA(VLOOKUP($B289,'B-LogEmaxOverpEC50'!$A:$AL,MATCH(BC$1,'B-LogEmaxOverpEC50'!$A$1:$AL$1,0),FALSE),"")</f>
        <v/>
      </c>
      <c r="BD289" s="321" t="str">
        <f>_xlfn.IFNA(VLOOKUP($B289,'B-LogEmaxOverpEC50'!$A:$AL,MATCH(BD$1,'B-LogEmaxOverpEC50'!$A$1:$AL$1,0),FALSE),"")</f>
        <v/>
      </c>
      <c r="BE289" s="321" t="str">
        <f>_xlfn.IFNA(VLOOKUP($B289,'B-LogEmaxOverpEC50'!$A:$AL,MATCH(BE$1,'B-LogEmaxOverpEC50'!$A$1:$AL$1,0),FALSE),"")</f>
        <v/>
      </c>
      <c r="BF289" s="321" t="str">
        <f>_xlfn.IFNA(VLOOKUP($B289,'B-LogEmaxOverpEC50'!$A:$AL,MATCH(BF$1,'B-LogEmaxOverpEC50'!$A$1:$AL$1,0),FALSE),"")</f>
        <v/>
      </c>
      <c r="BG289" s="321" t="str">
        <f>_xlfn.IFNA(VLOOKUP($B289,'B-LogEmaxOverpEC50'!$A:$AL,MATCH(BG$1,'B-LogEmaxOverpEC50'!$A$1:$AL$1,0),FALSE),"")</f>
        <v/>
      </c>
      <c r="BH289" s="321" t="str">
        <f>_xlfn.IFNA(VLOOKUP($B289,'B-LogEmaxOverpEC50'!$A:$AL,MATCH(BH$1,'B-LogEmaxOverpEC50'!$A$1:$AL$1,0),FALSE),"")</f>
        <v/>
      </c>
      <c r="BI289" s="322" t="str">
        <f>_xlfn.IFNA(VLOOKUP($B289,'I-LogEmaxOverpEC50'!$A:$AR,MATCH(BI$1,'I-LogEmaxOverpEC50'!$A$1:$AR$1,0),FALSE),"")</f>
        <v/>
      </c>
      <c r="BJ289" s="320" t="str">
        <f>_xlfn.IFNA(VLOOKUP($B289,'I-LogEmaxOverpEC50'!$A:$AR,MATCH(BJ$1,'I-LogEmaxOverpEC50'!$A$1:$AR$1,0),FALSE),"")</f>
        <v/>
      </c>
      <c r="BK289" s="320" t="str">
        <f>_xlfn.IFNA(VLOOKUP($B289,'I-LogEmaxOverpEC50'!$A:$AR,MATCH(BK$1,'I-LogEmaxOverpEC50'!$A$1:$AR$1,0),FALSE),"")</f>
        <v/>
      </c>
      <c r="BL289" s="320" t="str">
        <f>_xlfn.IFNA(VLOOKUP($B289,'I-LogEmaxOverpEC50'!$A:$AR,MATCH(BL$1,'I-LogEmaxOverpEC50'!$A$1:$AR$1,0),FALSE),"")</f>
        <v/>
      </c>
      <c r="BM289" s="320" t="str">
        <f>_xlfn.IFNA(VLOOKUP($B289,'I-LogEmaxOverpEC50'!$A:$AR,MATCH(BM$1,'I-LogEmaxOverpEC50'!$A$1:$AR$1,0),FALSE),"")</f>
        <v/>
      </c>
      <c r="BN289" s="320" t="str">
        <f>_xlfn.IFNA(VLOOKUP($B289,'I-LogEmaxOverpEC50'!$A:$AR,MATCH(BN$1,'I-LogEmaxOverpEC50'!$A$1:$AR$1,0),FALSE),"")</f>
        <v/>
      </c>
      <c r="BO289" s="320" t="str">
        <f>_xlfn.IFNA(VLOOKUP($B289,'I-LogEmaxOverpEC50'!$A:$AR,MATCH(BO$1,'I-LogEmaxOverpEC50'!$A$1:$AR$1,0),FALSE),"")</f>
        <v/>
      </c>
      <c r="BP289" s="320" t="str">
        <f>_xlfn.IFNA(VLOOKUP($B289,'I-LogEmaxOverpEC50'!$A:$AR,MATCH(BP$1,'I-LogEmaxOverpEC50'!$A$1:$AR$1,0),FALSE),"")</f>
        <v/>
      </c>
      <c r="BQ289" s="320" t="str">
        <f>_xlfn.IFNA(VLOOKUP($B289,'I-LogEmaxOverpEC50'!$A:$AR,MATCH(BQ$1,'I-LogEmaxOverpEC50'!$A$1:$AR$1,0),FALSE),"")</f>
        <v/>
      </c>
      <c r="BR289" s="320" t="str">
        <f>_xlfn.IFNA(VLOOKUP($B289,'I-LogEmaxOverpEC50'!$A:$AR,MATCH(BR$1,'I-LogEmaxOverpEC50'!$A$1:$AR$1,0),FALSE),"")</f>
        <v/>
      </c>
      <c r="BS289" s="320" t="str">
        <f>_xlfn.IFNA(VLOOKUP($B289,'I-LogEmaxOverpEC50'!$A:$AR,MATCH(BS$1,'I-LogEmaxOverpEC50'!$A$1:$AR$1,0),FALSE),"")</f>
        <v/>
      </c>
      <c r="BT289" s="320" t="str">
        <f>_xlfn.IFNA(VLOOKUP($B289,'I-LogEmaxOverpEC50'!$A:$AR,MATCH(BT$1,'I-LogEmaxOverpEC50'!$A$1:$AR$1,0),FALSE),"")</f>
        <v/>
      </c>
      <c r="BU289" s="320" t="str">
        <f>_xlfn.IFNA(VLOOKUP($B289,'I-LogEmaxOverpEC50'!$A:$AR,MATCH(BU$1,'I-LogEmaxOverpEC50'!$A$1:$AR$1,0),FALSE),"")</f>
        <v/>
      </c>
      <c r="BV289" s="114" t="e" cm="1">
        <f t="array" ref="BV289">_xlfn.IFS(AND($C289="A",_xlfn.CONCAT(F289:G289)&lt;&gt;"",$A289=1),"x",AND($C289="A",_xlfn.CONCAT(F289:G289)="",$A289=1),"-",$A$1&lt;&gt;"","")</f>
        <v>#N/A</v>
      </c>
      <c r="BW289" s="113" t="e" cm="1">
        <f t="array" ref="BW289">_xlfn.IFS(AND($C289="A",_xlfn.CONCAT(H289:L289)&lt;&gt;"",$A289=1),"x",AND($C289="A",_xlfn.CONCAT(H289:L289)="",$A289=1),"-",$A$1&lt;&gt;"","")</f>
        <v>#N/A</v>
      </c>
      <c r="BX289" s="113" t="e" cm="1">
        <f t="array" ref="BX289">_xlfn.IFS(AND($C289="A",_xlfn.CONCAT(M289:P289)&lt;&gt;"",$A289=1),"x",AND($C289="A",_xlfn.CONCAT(M289:P289)="",$A289=1),"-",$A$1&lt;&gt;"","")</f>
        <v>#N/A</v>
      </c>
      <c r="BY289" s="113" t="e" cm="1">
        <f t="array" ref="BY289">_xlfn.IFS(AND($C289="A",_xlfn.CONCAT(Q289:R289)&lt;&gt;"",$A289=1),"x",AND($C289="A",_xlfn.CONCAT(Q289:R289)="",$A289=1),"-",$A$1&lt;&gt;"","")</f>
        <v>#N/A</v>
      </c>
      <c r="BZ289" s="121" t="e">
        <f t="shared" si="165"/>
        <v>#N/A</v>
      </c>
      <c r="CA289" s="120" t="e">
        <f t="shared" si="166"/>
        <v>#N/A</v>
      </c>
      <c r="CB289" s="120" t="e">
        <f t="shared" si="167"/>
        <v>#N/A</v>
      </c>
      <c r="CC289" s="120" t="e">
        <f t="shared" si="168"/>
        <v>#N/A</v>
      </c>
      <c r="CD289" s="121" t="str">
        <f t="shared" si="169"/>
        <v/>
      </c>
      <c r="CE289" s="120" t="e">
        <f t="shared" si="170"/>
        <v>#N/A</v>
      </c>
      <c r="CF289" s="120" t="e">
        <f t="shared" si="171"/>
        <v>#N/A</v>
      </c>
      <c r="CG289" s="120" t="e">
        <f t="shared" si="172"/>
        <v>#N/A</v>
      </c>
      <c r="CH289" s="120" t="e">
        <f t="shared" si="173"/>
        <v>#N/A</v>
      </c>
      <c r="CI289" s="120" t="e">
        <f t="shared" si="174"/>
        <v>#N/A</v>
      </c>
    </row>
    <row r="290" spans="1:87" x14ac:dyDescent="0.2">
      <c r="A290" s="311" t="e" cm="1">
        <f t="array" ref="A290">_xlfn.IFS(SUM(F290:R290)&gt;0,1,Z290&gt;0,2,TRUE,3)</f>
        <v>#N/A</v>
      </c>
      <c r="B290" s="311" t="s">
        <v>81</v>
      </c>
      <c r="C290" s="311" t="str">
        <f>_xlfn.XLOOKUP(B290,RecNamesAll!A:A,RecNamesAll!E:E)</f>
        <v>A</v>
      </c>
      <c r="D290" s="311" t="str">
        <f>_xlfn.XLOOKUP(B290,RecNamesAll!A:A,RecNamesAll!C:C)</f>
        <v>GPR35</v>
      </c>
      <c r="F290" s="312" t="e">
        <f t="shared" si="140"/>
        <v>#N/A</v>
      </c>
      <c r="G290" s="313" t="e">
        <f t="shared" si="141"/>
        <v>#N/A</v>
      </c>
      <c r="H290" s="312" t="e">
        <f t="shared" si="142"/>
        <v>#N/A</v>
      </c>
      <c r="I290" s="313" t="e">
        <f t="shared" si="143"/>
        <v>#N/A</v>
      </c>
      <c r="J290" s="313" t="e">
        <f t="shared" si="144"/>
        <v>#N/A</v>
      </c>
      <c r="K290" s="313" t="e">
        <f t="shared" si="145"/>
        <v>#N/A</v>
      </c>
      <c r="L290" s="313" t="e">
        <f t="shared" si="146"/>
        <v>#N/A</v>
      </c>
      <c r="M290" s="312" t="e">
        <f t="shared" si="147"/>
        <v>#N/A</v>
      </c>
      <c r="N290" s="313" t="e">
        <f t="shared" si="148"/>
        <v>#N/A</v>
      </c>
      <c r="O290" s="313" t="e">
        <f t="shared" si="149"/>
        <v>#N/A</v>
      </c>
      <c r="P290" s="313" t="e">
        <f t="shared" si="150"/>
        <v>#N/A</v>
      </c>
      <c r="Q290" s="312" t="e">
        <f t="shared" si="151"/>
        <v>#N/A</v>
      </c>
      <c r="R290" s="313" t="e">
        <f t="shared" si="152"/>
        <v>#N/A</v>
      </c>
      <c r="S290" s="314" t="str">
        <f t="shared" si="153"/>
        <v/>
      </c>
      <c r="T290" s="315" t="str">
        <f t="shared" si="154"/>
        <v>A</v>
      </c>
      <c r="U290" s="311" t="str">
        <f t="shared" si="155"/>
        <v>GPR35</v>
      </c>
      <c r="V290" s="316" t="e">
        <f>IF(VLOOKUP($B290,GtP!$A:$AA,MATCH("Gs_0-2",GtP!$A$1:$AA$1,0),FALSE)=0,"",VLOOKUP($B290,GtP!$A:$AA,MATCH("Gs_0-2",GtP!$A$1:$AA$1,0),FALSE))</f>
        <v>#N/A</v>
      </c>
      <c r="W290" s="317" t="e">
        <f>IF(VLOOKUP($B290,GtP!$A:$AA,MATCH("Gi/o_0-2",GtP!$A$1:$AA$1,0),FALSE)=0,"",VLOOKUP($B290,GtP!$A:$AA,MATCH("Gi/o_0-2",GtP!$A$1:$AA$1,0),FALSE))</f>
        <v>#N/A</v>
      </c>
      <c r="X290" s="317" t="e">
        <f>IF(VLOOKUP($B290,GtP!$A:$AA,MATCH("Gq/11_0-2",GtP!$A$1:$AA$1,0),FALSE)=0,"",VLOOKUP($B290,GtP!$A:$AA,MATCH("Gq/11_0-2",GtP!$A$1:$AA$1,0),FALSE))</f>
        <v>#N/A</v>
      </c>
      <c r="Y290" s="317" t="e">
        <f>IF(VLOOKUP($B290,GtP!$A:$AA,MATCH("G12/13_0-2",GtP!$A$1:$AA$1,0),FALSE)=0,"",VLOOKUP($B290,GtP!$A:$AA,MATCH("G12/13_0-2",GtP!$A$1:$AA$1,0),FALSE))</f>
        <v>#N/A</v>
      </c>
      <c r="Z290" s="318" t="e">
        <f t="shared" si="156"/>
        <v>#N/A</v>
      </c>
      <c r="AA290" s="317" t="e">
        <f t="shared" si="157"/>
        <v>#N/A</v>
      </c>
      <c r="AB290" s="317" t="e">
        <f t="shared" si="158"/>
        <v>#N/A</v>
      </c>
      <c r="AC290" s="317" t="e">
        <f t="shared" si="159"/>
        <v>#N/A</v>
      </c>
      <c r="AD290" s="317" t="e">
        <f t="shared" si="160"/>
        <v>#N/A</v>
      </c>
      <c r="AE290" s="315" t="str">
        <f t="shared" si="161"/>
        <v/>
      </c>
      <c r="AF290" s="311" t="str">
        <f t="shared" si="162"/>
        <v/>
      </c>
      <c r="AG290" s="311" t="str">
        <f t="shared" si="163"/>
        <v/>
      </c>
      <c r="AH290" s="311" t="str">
        <f t="shared" si="164"/>
        <v/>
      </c>
      <c r="AI290" s="316" t="e">
        <f>_xlfn.CONCAT(IF(AV290="","-","B"),IF(BI290="","-","I"),VLOOKUP($B290,GtP!$A:$BB,MATCH("Gs_0-1",GtP!$A$1:$BB$1,0),FALSE))</f>
        <v>#N/A</v>
      </c>
      <c r="AJ290" s="317" t="e">
        <f>_xlfn.CONCAT(IF(AW290="","-","B"),IF(BJ290="","-","I"),VLOOKUP($B290,GtP!$A:$BB,MATCH("Gs_0-1",GtP!$A$1:$BB$1,0),FALSE))</f>
        <v>#N/A</v>
      </c>
      <c r="AK290" s="317" t="e">
        <f>_xlfn.CONCAT(IF(AX290="","-","B"),IF(BK290="","-","I"),VLOOKUP($B290,GtP!$A:$BB,MATCH("Gi/o_0-1",GtP!$A$1:$BB$1,0),FALSE))</f>
        <v>#N/A</v>
      </c>
      <c r="AL290" s="317" t="e">
        <f>_xlfn.CONCAT(IF(AY290="","-","B"),IF(BL290="","-","I"),VLOOKUP($B290,GtP!$A:$BB,MATCH("Gi/o_0-1",GtP!$A$1:$BB$1,0),FALSE))</f>
        <v>#N/A</v>
      </c>
      <c r="AM290" s="317" t="e">
        <f>_xlfn.CONCAT(IF(AZ290="","-","B"),IF(BM290="","-","I"),VLOOKUP($B290,GtP!$A:$BB,MATCH("Gi/o_0-1",GtP!$A$1:$BB$1,0),FALSE))</f>
        <v>#N/A</v>
      </c>
      <c r="AN290" s="317" t="e">
        <f>_xlfn.CONCAT(IF(BA290="","-","B"),IF(BN290="","-","I"),VLOOKUP($B290,GtP!$A:$BB,MATCH("Gi/o_0-1",GtP!$A$1:$BB$1,0),FALSE))</f>
        <v>#N/A</v>
      </c>
      <c r="AO290" s="317" t="e">
        <f>_xlfn.CONCAT(IF(BB290="","-","B"),IF(BO290="","-","I"),VLOOKUP($B290,GtP!$A:$BB,MATCH("Gi/o_0-1",GtP!$A$1:$BB$1,0),FALSE))</f>
        <v>#N/A</v>
      </c>
      <c r="AP290" s="317" t="e">
        <f>_xlfn.CONCAT(IF(BC290="","-","B"),IF(BP290="","-","I"),VLOOKUP($B290,GtP!$A:$BB,MATCH("Gq/11_0-1",GtP!$A$1:$BB$1,0),FALSE))</f>
        <v>#N/A</v>
      </c>
      <c r="AQ290" s="317" t="e">
        <f>_xlfn.CONCAT(IF(BD290="","-","B"),IF(BQ290="","-","I"),VLOOKUP($B290,GtP!$A:$BB,MATCH("Gq/11_0-1",GtP!$A$1:$BB$1,0),FALSE))</f>
        <v>#N/A</v>
      </c>
      <c r="AR290" s="317" t="e">
        <f>_xlfn.CONCAT(IF(BE290="","-","B"),IF(BR290="","-","I"),VLOOKUP($B290,GtP!$A:$BB,MATCH("Gq/11_0-1",GtP!$A$1:$BB$1,0),FALSE))</f>
        <v>#N/A</v>
      </c>
      <c r="AS290" s="317" t="e">
        <f>_xlfn.CONCAT(IF(BF290="","-","B"),IF(BS290="","-","I"),VLOOKUP($B290,GtP!$A:$BB,MATCH("Gq/11_0-1",GtP!$A$1:$BB$1,0),FALSE))</f>
        <v>#N/A</v>
      </c>
      <c r="AT290" s="317" t="e">
        <f>_xlfn.CONCAT(IF(BG290="","-","B"),IF(BT290="","-","I"),VLOOKUP($B290,GtP!$A:$BB,MATCH("G12/13_0-1",GtP!$A$1:$BB$1,0),FALSE))</f>
        <v>#N/A</v>
      </c>
      <c r="AU290" s="317" t="e">
        <f>_xlfn.CONCAT(IF(BH290="","-","B"),IF(BU290="","-","I"),VLOOKUP($B290,GtP!$A:$BB,MATCH("G12/13_0-1",GtP!$A$1:$BB$1,0),FALSE))</f>
        <v>#N/A</v>
      </c>
      <c r="AV290" s="319" t="str">
        <f>_xlfn.IFNA(VLOOKUP($B290,'B-LogEmaxOverpEC50'!$A:$AL,MATCH(AV$1,'B-LogEmaxOverpEC50'!$A$1:$AL$1,0),FALSE),"")</f>
        <v/>
      </c>
      <c r="AX290" s="321" t="str">
        <f>_xlfn.IFNA(VLOOKUP($B290,'B-LogEmaxOverpEC50'!$A:$AL,MATCH(AX$1,'B-LogEmaxOverpEC50'!$A$1:$AL$1,0),FALSE),"")</f>
        <v/>
      </c>
      <c r="AY290" s="321" t="str">
        <f>_xlfn.IFNA(VLOOKUP($B290,'B-LogEmaxOverpEC50'!$A:$AL,MATCH(AY$1,'B-LogEmaxOverpEC50'!$A$1:$AL$1,0),FALSE),"")</f>
        <v/>
      </c>
      <c r="AZ290" s="321" t="str">
        <f>_xlfn.IFNA(VLOOKUP($B290,'B-LogEmaxOverpEC50'!$A:$AL,MATCH(AZ$1,'B-LogEmaxOverpEC50'!$A$1:$AL$1,0),FALSE),"")</f>
        <v/>
      </c>
      <c r="BA290" s="321" t="str">
        <f>_xlfn.IFNA(VLOOKUP($B290,'B-LogEmaxOverpEC50'!$A:$AL,MATCH(BA$1,'B-LogEmaxOverpEC50'!$A$1:$AL$1,0),FALSE),"")</f>
        <v/>
      </c>
      <c r="BB290" s="321" t="str">
        <f>_xlfn.IFNA(VLOOKUP($B290,'B-LogEmaxOverpEC50'!$A:$AL,MATCH(BB$1,'B-LogEmaxOverpEC50'!$A$1:$AL$1,0),FALSE),"")</f>
        <v/>
      </c>
      <c r="BC290" s="321" t="str">
        <f>_xlfn.IFNA(VLOOKUP($B290,'B-LogEmaxOverpEC50'!$A:$AL,MATCH(BC$1,'B-LogEmaxOverpEC50'!$A$1:$AL$1,0),FALSE),"")</f>
        <v/>
      </c>
      <c r="BD290" s="321" t="str">
        <f>_xlfn.IFNA(VLOOKUP($B290,'B-LogEmaxOverpEC50'!$A:$AL,MATCH(BD$1,'B-LogEmaxOverpEC50'!$A$1:$AL$1,0),FALSE),"")</f>
        <v/>
      </c>
      <c r="BE290" s="321" t="str">
        <f>_xlfn.IFNA(VLOOKUP($B290,'B-LogEmaxOverpEC50'!$A:$AL,MATCH(BE$1,'B-LogEmaxOverpEC50'!$A$1:$AL$1,0),FALSE),"")</f>
        <v/>
      </c>
      <c r="BF290" s="321" t="str">
        <f>_xlfn.IFNA(VLOOKUP($B290,'B-LogEmaxOverpEC50'!$A:$AL,MATCH(BF$1,'B-LogEmaxOverpEC50'!$A$1:$AL$1,0),FALSE),"")</f>
        <v/>
      </c>
      <c r="BG290" s="321" t="str">
        <f>_xlfn.IFNA(VLOOKUP($B290,'B-LogEmaxOverpEC50'!$A:$AL,MATCH(BG$1,'B-LogEmaxOverpEC50'!$A$1:$AL$1,0),FALSE),"")</f>
        <v/>
      </c>
      <c r="BH290" s="321" t="str">
        <f>_xlfn.IFNA(VLOOKUP($B290,'B-LogEmaxOverpEC50'!$A:$AL,MATCH(BH$1,'B-LogEmaxOverpEC50'!$A$1:$AL$1,0),FALSE),"")</f>
        <v/>
      </c>
      <c r="BI290" s="322" t="str">
        <f>_xlfn.IFNA(VLOOKUP($B290,'I-LogEmaxOverpEC50'!$A:$AR,MATCH(BI$1,'I-LogEmaxOverpEC50'!$A$1:$AR$1,0),FALSE),"")</f>
        <v/>
      </c>
      <c r="BJ290" s="320" t="str">
        <f>_xlfn.IFNA(VLOOKUP($B290,'I-LogEmaxOverpEC50'!$A:$AR,MATCH(BJ$1,'I-LogEmaxOverpEC50'!$A$1:$AR$1,0),FALSE),"")</f>
        <v/>
      </c>
      <c r="BK290" s="320">
        <f>_xlfn.IFNA(VLOOKUP($B290,'I-LogEmaxOverpEC50'!$A:$AR,MATCH(BK$1,'I-LogEmaxOverpEC50'!$A$1:$AR$1,0),FALSE),"")</f>
        <v>7.1185264994809261</v>
      </c>
      <c r="BL290" s="320">
        <f>_xlfn.IFNA(VLOOKUP($B290,'I-LogEmaxOverpEC50'!$A:$AR,MATCH(BL$1,'I-LogEmaxOverpEC50'!$A$1:$AR$1,0),FALSE),"")</f>
        <v>7.1185264994809261</v>
      </c>
      <c r="BM290" s="320">
        <f>_xlfn.IFNA(VLOOKUP($B290,'I-LogEmaxOverpEC50'!$A:$AR,MATCH(BM$1,'I-LogEmaxOverpEC50'!$A$1:$AR$1,0),FALSE),"")</f>
        <v>7.3596648491406329</v>
      </c>
      <c r="BN290" s="320">
        <f>_xlfn.IFNA(VLOOKUP($B290,'I-LogEmaxOverpEC50'!$A:$AR,MATCH(BN$1,'I-LogEmaxOverpEC50'!$A$1:$AR$1,0),FALSE),"")</f>
        <v>7.3596648491406329</v>
      </c>
      <c r="BO290" s="320">
        <f>_xlfn.IFNA(VLOOKUP($B290,'I-LogEmaxOverpEC50'!$A:$AR,MATCH(BO$1,'I-LogEmaxOverpEC50'!$A$1:$AR$1,0),FALSE),"")</f>
        <v>6.6761242572335631</v>
      </c>
      <c r="BP290" s="320" t="str">
        <f>_xlfn.IFNA(VLOOKUP($B290,'I-LogEmaxOverpEC50'!$A:$AR,MATCH(BP$1,'I-LogEmaxOverpEC50'!$A$1:$AR$1,0),FALSE),"")</f>
        <v/>
      </c>
      <c r="BQ290" s="320" t="str">
        <f>_xlfn.IFNA(VLOOKUP($B290,'I-LogEmaxOverpEC50'!$A:$AR,MATCH(BQ$1,'I-LogEmaxOverpEC50'!$A$1:$AR$1,0),FALSE),"")</f>
        <v/>
      </c>
      <c r="BR290" s="320" t="str">
        <f>_xlfn.IFNA(VLOOKUP($B290,'I-LogEmaxOverpEC50'!$A:$AR,MATCH(BR$1,'I-LogEmaxOverpEC50'!$A$1:$AR$1,0),FALSE),"")</f>
        <v/>
      </c>
      <c r="BS290" s="320" t="str">
        <f>_xlfn.IFNA(VLOOKUP($B290,'I-LogEmaxOverpEC50'!$A:$AR,MATCH(BS$1,'I-LogEmaxOverpEC50'!$A$1:$AR$1,0),FALSE),"")</f>
        <v/>
      </c>
      <c r="BT290" s="320">
        <f>_xlfn.IFNA(VLOOKUP($B290,'I-LogEmaxOverpEC50'!$A:$AR,MATCH(BT$1,'I-LogEmaxOverpEC50'!$A$1:$AR$1,0),FALSE),"")</f>
        <v>7.2157403490032781</v>
      </c>
      <c r="BU290" s="320">
        <f>_xlfn.IFNA(VLOOKUP($B290,'I-LogEmaxOverpEC50'!$A:$AR,MATCH(BU$1,'I-LogEmaxOverpEC50'!$A$1:$AR$1,0),FALSE),"")</f>
        <v>7.0211724619468585</v>
      </c>
      <c r="BV290" s="114" t="e" cm="1">
        <f t="array" ref="BV290">_xlfn.IFS(AND($C290="A",_xlfn.CONCAT(F290:G290)&lt;&gt;"",$A290=1),"x",AND($C290="A",_xlfn.CONCAT(F290:G290)="",$A290=1),"-",$A$1&lt;&gt;"","")</f>
        <v>#N/A</v>
      </c>
      <c r="BW290" s="113" t="e" cm="1">
        <f t="array" ref="BW290">_xlfn.IFS(AND($C290="A",_xlfn.CONCAT(H290:L290)&lt;&gt;"",$A290=1),"x",AND($C290="A",_xlfn.CONCAT(H290:L290)="",$A290=1),"-",$A$1&lt;&gt;"","")</f>
        <v>#N/A</v>
      </c>
      <c r="BX290" s="113" t="e" cm="1">
        <f t="array" ref="BX290">_xlfn.IFS(AND($C290="A",_xlfn.CONCAT(M290:P290)&lt;&gt;"",$A290=1),"x",AND($C290="A",_xlfn.CONCAT(M290:P290)="",$A290=1),"-",$A$1&lt;&gt;"","")</f>
        <v>#N/A</v>
      </c>
      <c r="BY290" s="113" t="e" cm="1">
        <f t="array" ref="BY290">_xlfn.IFS(AND($C290="A",_xlfn.CONCAT(Q290:R290)&lt;&gt;"",$A290=1),"x",AND($C290="A",_xlfn.CONCAT(Q290:R290)="",$A290=1),"-",$A$1&lt;&gt;"","")</f>
        <v>#N/A</v>
      </c>
      <c r="BZ290" s="121" t="e">
        <f t="shared" si="165"/>
        <v>#N/A</v>
      </c>
      <c r="CA290" s="120" t="e">
        <f t="shared" si="166"/>
        <v>#N/A</v>
      </c>
      <c r="CB290" s="120" t="e">
        <f t="shared" si="167"/>
        <v>#N/A</v>
      </c>
      <c r="CC290" s="120" t="e">
        <f t="shared" si="168"/>
        <v>#N/A</v>
      </c>
      <c r="CD290" s="121" t="str">
        <f t="shared" si="169"/>
        <v/>
      </c>
      <c r="CE290" s="120" t="e">
        <f t="shared" si="170"/>
        <v>#N/A</v>
      </c>
      <c r="CF290" s="120" t="e">
        <f t="shared" si="171"/>
        <v>#N/A</v>
      </c>
      <c r="CG290" s="120" t="e">
        <f t="shared" si="172"/>
        <v>#N/A</v>
      </c>
      <c r="CH290" s="120" t="e">
        <f t="shared" si="173"/>
        <v>#N/A</v>
      </c>
      <c r="CI290" s="120" t="e">
        <f t="shared" si="174"/>
        <v>#N/A</v>
      </c>
    </row>
    <row r="291" spans="1:87" x14ac:dyDescent="0.2">
      <c r="A291" s="311" t="e" cm="1">
        <f t="array" ref="A291">_xlfn.IFS(SUM(F291:R291)&gt;0,1,Z291&gt;0,2,TRUE,3)</f>
        <v>#N/A</v>
      </c>
      <c r="B291" s="311" t="s">
        <v>2037</v>
      </c>
      <c r="C291" s="311" t="str">
        <f>_xlfn.XLOOKUP(B291,RecNamesAll!A:A,RecNamesAll!E:E)</f>
        <v>A</v>
      </c>
      <c r="D291" s="311" t="str">
        <f>_xlfn.XLOOKUP(B291,RecNamesAll!A:A,RecNamesAll!C:C)</f>
        <v>GPR42</v>
      </c>
      <c r="F291" s="312" t="e">
        <f t="shared" si="140"/>
        <v>#N/A</v>
      </c>
      <c r="G291" s="313" t="e">
        <f t="shared" si="141"/>
        <v>#N/A</v>
      </c>
      <c r="H291" s="312" t="e">
        <f t="shared" si="142"/>
        <v>#N/A</v>
      </c>
      <c r="I291" s="313" t="e">
        <f t="shared" si="143"/>
        <v>#N/A</v>
      </c>
      <c r="J291" s="313" t="e">
        <f t="shared" si="144"/>
        <v>#N/A</v>
      </c>
      <c r="K291" s="313" t="e">
        <f t="shared" si="145"/>
        <v>#N/A</v>
      </c>
      <c r="L291" s="313" t="e">
        <f t="shared" si="146"/>
        <v>#N/A</v>
      </c>
      <c r="M291" s="312" t="e">
        <f t="shared" si="147"/>
        <v>#N/A</v>
      </c>
      <c r="N291" s="313" t="e">
        <f t="shared" si="148"/>
        <v>#N/A</v>
      </c>
      <c r="O291" s="313" t="e">
        <f t="shared" si="149"/>
        <v>#N/A</v>
      </c>
      <c r="P291" s="313" t="e">
        <f t="shared" si="150"/>
        <v>#N/A</v>
      </c>
      <c r="Q291" s="312" t="e">
        <f t="shared" si="151"/>
        <v>#N/A</v>
      </c>
      <c r="R291" s="313" t="e">
        <f t="shared" si="152"/>
        <v>#N/A</v>
      </c>
      <c r="S291" s="314" t="str">
        <f t="shared" si="153"/>
        <v/>
      </c>
      <c r="T291" s="315" t="str">
        <f t="shared" si="154"/>
        <v>A</v>
      </c>
      <c r="U291" s="311" t="str">
        <f t="shared" si="155"/>
        <v>GPR42</v>
      </c>
      <c r="V291" s="316" t="e">
        <f>IF(VLOOKUP($B291,GtP!$A:$AA,MATCH("Gs_0-2",GtP!$A$1:$AA$1,0),FALSE)=0,"",VLOOKUP($B291,GtP!$A:$AA,MATCH("Gs_0-2",GtP!$A$1:$AA$1,0),FALSE))</f>
        <v>#N/A</v>
      </c>
      <c r="W291" s="317" t="e">
        <f>IF(VLOOKUP($B291,GtP!$A:$AA,MATCH("Gi/o_0-2",GtP!$A$1:$AA$1,0),FALSE)=0,"",VLOOKUP($B291,GtP!$A:$AA,MATCH("Gi/o_0-2",GtP!$A$1:$AA$1,0),FALSE))</f>
        <v>#N/A</v>
      </c>
      <c r="X291" s="317" t="e">
        <f>IF(VLOOKUP($B291,GtP!$A:$AA,MATCH("Gq/11_0-2",GtP!$A$1:$AA$1,0),FALSE)=0,"",VLOOKUP($B291,GtP!$A:$AA,MATCH("Gq/11_0-2",GtP!$A$1:$AA$1,0),FALSE))</f>
        <v>#N/A</v>
      </c>
      <c r="Y291" s="317" t="e">
        <f>IF(VLOOKUP($B291,GtP!$A:$AA,MATCH("G12/13_0-2",GtP!$A$1:$AA$1,0),FALSE)=0,"",VLOOKUP($B291,GtP!$A:$AA,MATCH("G12/13_0-2",GtP!$A$1:$AA$1,0),FALSE))</f>
        <v>#N/A</v>
      </c>
      <c r="Z291" s="318" t="e">
        <f t="shared" si="156"/>
        <v>#N/A</v>
      </c>
      <c r="AA291" s="317" t="e">
        <f t="shared" si="157"/>
        <v>#N/A</v>
      </c>
      <c r="AB291" s="317" t="e">
        <f t="shared" si="158"/>
        <v>#N/A</v>
      </c>
      <c r="AC291" s="317" t="e">
        <f t="shared" si="159"/>
        <v>#N/A</v>
      </c>
      <c r="AD291" s="317" t="e">
        <f t="shared" si="160"/>
        <v>#N/A</v>
      </c>
      <c r="AE291" s="315" t="str">
        <f t="shared" si="161"/>
        <v/>
      </c>
      <c r="AF291" s="311" t="str">
        <f t="shared" si="162"/>
        <v/>
      </c>
      <c r="AG291" s="311" t="str">
        <f t="shared" si="163"/>
        <v/>
      </c>
      <c r="AH291" s="311" t="str">
        <f t="shared" si="164"/>
        <v/>
      </c>
      <c r="AI291" s="316" t="e">
        <f>_xlfn.CONCAT(IF(AV291="","-","B"),IF(BI291="","-","I"),VLOOKUP($B291,GtP!$A:$BB,MATCH("Gs_0-1",GtP!$A$1:$BB$1,0),FALSE))</f>
        <v>#N/A</v>
      </c>
      <c r="AJ291" s="317" t="e">
        <f>_xlfn.CONCAT(IF(AW291="","-","B"),IF(BJ291="","-","I"),VLOOKUP($B291,GtP!$A:$BB,MATCH("Gs_0-1",GtP!$A$1:$BB$1,0),FALSE))</f>
        <v>#N/A</v>
      </c>
      <c r="AK291" s="317" t="e">
        <f>_xlfn.CONCAT(IF(AX291="","-","B"),IF(BK291="","-","I"),VLOOKUP($B291,GtP!$A:$BB,MATCH("Gi/o_0-1",GtP!$A$1:$BB$1,0),FALSE))</f>
        <v>#N/A</v>
      </c>
      <c r="AL291" s="317" t="e">
        <f>_xlfn.CONCAT(IF(AY291="","-","B"),IF(BL291="","-","I"),VLOOKUP($B291,GtP!$A:$BB,MATCH("Gi/o_0-1",GtP!$A$1:$BB$1,0),FALSE))</f>
        <v>#N/A</v>
      </c>
      <c r="AM291" s="317" t="e">
        <f>_xlfn.CONCAT(IF(AZ291="","-","B"),IF(BM291="","-","I"),VLOOKUP($B291,GtP!$A:$BB,MATCH("Gi/o_0-1",GtP!$A$1:$BB$1,0),FALSE))</f>
        <v>#N/A</v>
      </c>
      <c r="AN291" s="317" t="e">
        <f>_xlfn.CONCAT(IF(BA291="","-","B"),IF(BN291="","-","I"),VLOOKUP($B291,GtP!$A:$BB,MATCH("Gi/o_0-1",GtP!$A$1:$BB$1,0),FALSE))</f>
        <v>#N/A</v>
      </c>
      <c r="AO291" s="317" t="e">
        <f>_xlfn.CONCAT(IF(BB291="","-","B"),IF(BO291="","-","I"),VLOOKUP($B291,GtP!$A:$BB,MATCH("Gi/o_0-1",GtP!$A$1:$BB$1,0),FALSE))</f>
        <v>#N/A</v>
      </c>
      <c r="AP291" s="317" t="e">
        <f>_xlfn.CONCAT(IF(BC291="","-","B"),IF(BP291="","-","I"),VLOOKUP($B291,GtP!$A:$BB,MATCH("Gq/11_0-1",GtP!$A$1:$BB$1,0),FALSE))</f>
        <v>#N/A</v>
      </c>
      <c r="AQ291" s="317" t="e">
        <f>_xlfn.CONCAT(IF(BD291="","-","B"),IF(BQ291="","-","I"),VLOOKUP($B291,GtP!$A:$BB,MATCH("Gq/11_0-1",GtP!$A$1:$BB$1,0),FALSE))</f>
        <v>#N/A</v>
      </c>
      <c r="AR291" s="317" t="e">
        <f>_xlfn.CONCAT(IF(BE291="","-","B"),IF(BR291="","-","I"),VLOOKUP($B291,GtP!$A:$BB,MATCH("Gq/11_0-1",GtP!$A$1:$BB$1,0),FALSE))</f>
        <v>#N/A</v>
      </c>
      <c r="AS291" s="317" t="e">
        <f>_xlfn.CONCAT(IF(BF291="","-","B"),IF(BS291="","-","I"),VLOOKUP($B291,GtP!$A:$BB,MATCH("Gq/11_0-1",GtP!$A$1:$BB$1,0),FALSE))</f>
        <v>#N/A</v>
      </c>
      <c r="AT291" s="317" t="e">
        <f>_xlfn.CONCAT(IF(BG291="","-","B"),IF(BT291="","-","I"),VLOOKUP($B291,GtP!$A:$BB,MATCH("G12/13_0-1",GtP!$A$1:$BB$1,0),FALSE))</f>
        <v>#N/A</v>
      </c>
      <c r="AU291" s="317" t="e">
        <f>_xlfn.CONCAT(IF(BH291="","-","B"),IF(BU291="","-","I"),VLOOKUP($B291,GtP!$A:$BB,MATCH("G12/13_0-1",GtP!$A$1:$BB$1,0),FALSE))</f>
        <v>#N/A</v>
      </c>
      <c r="AV291" s="319" t="str">
        <f>_xlfn.IFNA(VLOOKUP($B291,'B-LogEmaxOverpEC50'!$A:$AL,MATCH(AV$1,'B-LogEmaxOverpEC50'!$A$1:$AL$1,0),FALSE),"")</f>
        <v/>
      </c>
      <c r="AX291" s="321" t="str">
        <f>_xlfn.IFNA(VLOOKUP($B291,'B-LogEmaxOverpEC50'!$A:$AL,MATCH(AX$1,'B-LogEmaxOverpEC50'!$A$1:$AL$1,0),FALSE),"")</f>
        <v/>
      </c>
      <c r="AY291" s="321" t="str">
        <f>_xlfn.IFNA(VLOOKUP($B291,'B-LogEmaxOverpEC50'!$A:$AL,MATCH(AY$1,'B-LogEmaxOverpEC50'!$A$1:$AL$1,0),FALSE),"")</f>
        <v/>
      </c>
      <c r="AZ291" s="321" t="str">
        <f>_xlfn.IFNA(VLOOKUP($B291,'B-LogEmaxOverpEC50'!$A:$AL,MATCH(AZ$1,'B-LogEmaxOverpEC50'!$A$1:$AL$1,0),FALSE),"")</f>
        <v/>
      </c>
      <c r="BA291" s="321" t="str">
        <f>_xlfn.IFNA(VLOOKUP($B291,'B-LogEmaxOverpEC50'!$A:$AL,MATCH(BA$1,'B-LogEmaxOverpEC50'!$A$1:$AL$1,0),FALSE),"")</f>
        <v/>
      </c>
      <c r="BB291" s="321" t="str">
        <f>_xlfn.IFNA(VLOOKUP($B291,'B-LogEmaxOverpEC50'!$A:$AL,MATCH(BB$1,'B-LogEmaxOverpEC50'!$A$1:$AL$1,0),FALSE),"")</f>
        <v/>
      </c>
      <c r="BC291" s="321" t="str">
        <f>_xlfn.IFNA(VLOOKUP($B291,'B-LogEmaxOverpEC50'!$A:$AL,MATCH(BC$1,'B-LogEmaxOverpEC50'!$A$1:$AL$1,0),FALSE),"")</f>
        <v/>
      </c>
      <c r="BD291" s="321" t="str">
        <f>_xlfn.IFNA(VLOOKUP($B291,'B-LogEmaxOverpEC50'!$A:$AL,MATCH(BD$1,'B-LogEmaxOverpEC50'!$A$1:$AL$1,0),FALSE),"")</f>
        <v/>
      </c>
      <c r="BE291" s="321" t="str">
        <f>_xlfn.IFNA(VLOOKUP($B291,'B-LogEmaxOverpEC50'!$A:$AL,MATCH(BE$1,'B-LogEmaxOverpEC50'!$A$1:$AL$1,0),FALSE),"")</f>
        <v/>
      </c>
      <c r="BF291" s="321" t="str">
        <f>_xlfn.IFNA(VLOOKUP($B291,'B-LogEmaxOverpEC50'!$A:$AL,MATCH(BF$1,'B-LogEmaxOverpEC50'!$A$1:$AL$1,0),FALSE),"")</f>
        <v/>
      </c>
      <c r="BG291" s="321" t="str">
        <f>_xlfn.IFNA(VLOOKUP($B291,'B-LogEmaxOverpEC50'!$A:$AL,MATCH(BG$1,'B-LogEmaxOverpEC50'!$A$1:$AL$1,0),FALSE),"")</f>
        <v/>
      </c>
      <c r="BH291" s="321" t="str">
        <f>_xlfn.IFNA(VLOOKUP($B291,'B-LogEmaxOverpEC50'!$A:$AL,MATCH(BH$1,'B-LogEmaxOverpEC50'!$A$1:$AL$1,0),FALSE),"")</f>
        <v/>
      </c>
      <c r="BI291" s="322" t="str">
        <f>_xlfn.IFNA(VLOOKUP($B291,'I-LogEmaxOverpEC50'!$A:$AR,MATCH(BI$1,'I-LogEmaxOverpEC50'!$A$1:$AR$1,0),FALSE),"")</f>
        <v/>
      </c>
      <c r="BJ291" s="320" t="str">
        <f>_xlfn.IFNA(VLOOKUP($B291,'I-LogEmaxOverpEC50'!$A:$AR,MATCH(BJ$1,'I-LogEmaxOverpEC50'!$A$1:$AR$1,0),FALSE),"")</f>
        <v/>
      </c>
      <c r="BK291" s="320" t="str">
        <f>_xlfn.IFNA(VLOOKUP($B291,'I-LogEmaxOverpEC50'!$A:$AR,MATCH(BK$1,'I-LogEmaxOverpEC50'!$A$1:$AR$1,0),FALSE),"")</f>
        <v/>
      </c>
      <c r="BL291" s="320" t="str">
        <f>_xlfn.IFNA(VLOOKUP($B291,'I-LogEmaxOverpEC50'!$A:$AR,MATCH(BL$1,'I-LogEmaxOverpEC50'!$A$1:$AR$1,0),FALSE),"")</f>
        <v/>
      </c>
      <c r="BM291" s="320" t="str">
        <f>_xlfn.IFNA(VLOOKUP($B291,'I-LogEmaxOverpEC50'!$A:$AR,MATCH(BM$1,'I-LogEmaxOverpEC50'!$A$1:$AR$1,0),FALSE),"")</f>
        <v/>
      </c>
      <c r="BN291" s="320" t="str">
        <f>_xlfn.IFNA(VLOOKUP($B291,'I-LogEmaxOverpEC50'!$A:$AR,MATCH(BN$1,'I-LogEmaxOverpEC50'!$A$1:$AR$1,0),FALSE),"")</f>
        <v/>
      </c>
      <c r="BO291" s="320" t="str">
        <f>_xlfn.IFNA(VLOOKUP($B291,'I-LogEmaxOverpEC50'!$A:$AR,MATCH(BO$1,'I-LogEmaxOverpEC50'!$A$1:$AR$1,0),FALSE),"")</f>
        <v/>
      </c>
      <c r="BP291" s="320" t="str">
        <f>_xlfn.IFNA(VLOOKUP($B291,'I-LogEmaxOverpEC50'!$A:$AR,MATCH(BP$1,'I-LogEmaxOverpEC50'!$A$1:$AR$1,0),FALSE),"")</f>
        <v/>
      </c>
      <c r="BQ291" s="320" t="str">
        <f>_xlfn.IFNA(VLOOKUP($B291,'I-LogEmaxOverpEC50'!$A:$AR,MATCH(BQ$1,'I-LogEmaxOverpEC50'!$A$1:$AR$1,0),FALSE),"")</f>
        <v/>
      </c>
      <c r="BR291" s="320" t="str">
        <f>_xlfn.IFNA(VLOOKUP($B291,'I-LogEmaxOverpEC50'!$A:$AR,MATCH(BR$1,'I-LogEmaxOverpEC50'!$A$1:$AR$1,0),FALSE),"")</f>
        <v/>
      </c>
      <c r="BS291" s="320" t="str">
        <f>_xlfn.IFNA(VLOOKUP($B291,'I-LogEmaxOverpEC50'!$A:$AR,MATCH(BS$1,'I-LogEmaxOverpEC50'!$A$1:$AR$1,0),FALSE),"")</f>
        <v/>
      </c>
      <c r="BT291" s="320" t="str">
        <f>_xlfn.IFNA(VLOOKUP($B291,'I-LogEmaxOverpEC50'!$A:$AR,MATCH(BT$1,'I-LogEmaxOverpEC50'!$A$1:$AR$1,0),FALSE),"")</f>
        <v/>
      </c>
      <c r="BU291" s="320" t="str">
        <f>_xlfn.IFNA(VLOOKUP($B291,'I-LogEmaxOverpEC50'!$A:$AR,MATCH(BU$1,'I-LogEmaxOverpEC50'!$A$1:$AR$1,0),FALSE),"")</f>
        <v/>
      </c>
      <c r="BV291" s="114" t="e" cm="1">
        <f t="array" ref="BV291">_xlfn.IFS(AND($C291="A",_xlfn.CONCAT(F291:G291)&lt;&gt;"",$A291=1),"x",AND($C291="A",_xlfn.CONCAT(F291:G291)="",$A291=1),"-",$A$1&lt;&gt;"","")</f>
        <v>#N/A</v>
      </c>
      <c r="BW291" s="113" t="e" cm="1">
        <f t="array" ref="BW291">_xlfn.IFS(AND($C291="A",_xlfn.CONCAT(H291:L291)&lt;&gt;"",$A291=1),"x",AND($C291="A",_xlfn.CONCAT(H291:L291)="",$A291=1),"-",$A$1&lt;&gt;"","")</f>
        <v>#N/A</v>
      </c>
      <c r="BX291" s="113" t="e" cm="1">
        <f t="array" ref="BX291">_xlfn.IFS(AND($C291="A",_xlfn.CONCAT(M291:P291)&lt;&gt;"",$A291=1),"x",AND($C291="A",_xlfn.CONCAT(M291:P291)="",$A291=1),"-",$A$1&lt;&gt;"","")</f>
        <v>#N/A</v>
      </c>
      <c r="BY291" s="113" t="e" cm="1">
        <f t="array" ref="BY291">_xlfn.IFS(AND($C291="A",_xlfn.CONCAT(Q291:R291)&lt;&gt;"",$A291=1),"x",AND($C291="A",_xlfn.CONCAT(Q291:R291)="",$A291=1),"-",$A$1&lt;&gt;"","")</f>
        <v>#N/A</v>
      </c>
      <c r="BZ291" s="121" t="e">
        <f t="shared" si="165"/>
        <v>#N/A</v>
      </c>
      <c r="CA291" s="120" t="e">
        <f t="shared" si="166"/>
        <v>#N/A</v>
      </c>
      <c r="CB291" s="120" t="e">
        <f t="shared" si="167"/>
        <v>#N/A</v>
      </c>
      <c r="CC291" s="120" t="e">
        <f t="shared" si="168"/>
        <v>#N/A</v>
      </c>
      <c r="CD291" s="121" t="str">
        <f t="shared" si="169"/>
        <v/>
      </c>
      <c r="CE291" s="120" t="e">
        <f t="shared" si="170"/>
        <v>#N/A</v>
      </c>
      <c r="CF291" s="120" t="e">
        <f t="shared" si="171"/>
        <v>#N/A</v>
      </c>
      <c r="CG291" s="120" t="e">
        <f t="shared" si="172"/>
        <v>#N/A</v>
      </c>
      <c r="CH291" s="120" t="e">
        <f t="shared" si="173"/>
        <v>#N/A</v>
      </c>
      <c r="CI291" s="120" t="e">
        <f t="shared" si="174"/>
        <v>#N/A</v>
      </c>
    </row>
    <row r="292" spans="1:87" x14ac:dyDescent="0.2">
      <c r="A292" s="311" t="e" cm="1">
        <f t="array" ref="A292">_xlfn.IFS(SUM(F292:R292)&gt;0,1,Z292&gt;0,2,TRUE,3)</f>
        <v>#N/A</v>
      </c>
      <c r="B292" s="311" t="s">
        <v>1979</v>
      </c>
      <c r="C292" s="311" t="str">
        <f>_xlfn.XLOOKUP(B292,RecNamesAll!A:A,RecNamesAll!E:E)</f>
        <v>A</v>
      </c>
      <c r="D292" s="311" t="str">
        <f>_xlfn.XLOOKUP(B292,RecNamesAll!A:A,RecNamesAll!C:C)</f>
        <v>GPR45</v>
      </c>
      <c r="F292" s="312" t="e">
        <f t="shared" si="140"/>
        <v>#N/A</v>
      </c>
      <c r="G292" s="313" t="e">
        <f t="shared" si="141"/>
        <v>#N/A</v>
      </c>
      <c r="H292" s="312" t="e">
        <f t="shared" si="142"/>
        <v>#N/A</v>
      </c>
      <c r="I292" s="313" t="e">
        <f t="shared" si="143"/>
        <v>#N/A</v>
      </c>
      <c r="J292" s="313" t="e">
        <f t="shared" si="144"/>
        <v>#N/A</v>
      </c>
      <c r="K292" s="313" t="e">
        <f t="shared" si="145"/>
        <v>#N/A</v>
      </c>
      <c r="L292" s="313" t="e">
        <f t="shared" si="146"/>
        <v>#N/A</v>
      </c>
      <c r="M292" s="312" t="e">
        <f t="shared" si="147"/>
        <v>#N/A</v>
      </c>
      <c r="N292" s="313" t="e">
        <f t="shared" si="148"/>
        <v>#N/A</v>
      </c>
      <c r="O292" s="313" t="e">
        <f t="shared" si="149"/>
        <v>#N/A</v>
      </c>
      <c r="P292" s="313" t="e">
        <f t="shared" si="150"/>
        <v>#N/A</v>
      </c>
      <c r="Q292" s="312" t="e">
        <f t="shared" si="151"/>
        <v>#N/A</v>
      </c>
      <c r="R292" s="313" t="e">
        <f t="shared" si="152"/>
        <v>#N/A</v>
      </c>
      <c r="S292" s="314" t="str">
        <f t="shared" si="153"/>
        <v/>
      </c>
      <c r="T292" s="315" t="str">
        <f t="shared" si="154"/>
        <v>A</v>
      </c>
      <c r="U292" s="311" t="str">
        <f t="shared" si="155"/>
        <v>GPR45</v>
      </c>
      <c r="V292" s="316" t="e">
        <f>IF(VLOOKUP($B292,GtP!$A:$AA,MATCH("Gs_0-2",GtP!$A$1:$AA$1,0),FALSE)=0,"",VLOOKUP($B292,GtP!$A:$AA,MATCH("Gs_0-2",GtP!$A$1:$AA$1,0),FALSE))</f>
        <v>#N/A</v>
      </c>
      <c r="W292" s="317" t="e">
        <f>IF(VLOOKUP($B292,GtP!$A:$AA,MATCH("Gi/o_0-2",GtP!$A$1:$AA$1,0),FALSE)=0,"",VLOOKUP($B292,GtP!$A:$AA,MATCH("Gi/o_0-2",GtP!$A$1:$AA$1,0),FALSE))</f>
        <v>#N/A</v>
      </c>
      <c r="X292" s="317" t="e">
        <f>IF(VLOOKUP($B292,GtP!$A:$AA,MATCH("Gq/11_0-2",GtP!$A$1:$AA$1,0),FALSE)=0,"",VLOOKUP($B292,GtP!$A:$AA,MATCH("Gq/11_0-2",GtP!$A$1:$AA$1,0),FALSE))</f>
        <v>#N/A</v>
      </c>
      <c r="Y292" s="317" t="e">
        <f>IF(VLOOKUP($B292,GtP!$A:$AA,MATCH("G12/13_0-2",GtP!$A$1:$AA$1,0),FALSE)=0,"",VLOOKUP($B292,GtP!$A:$AA,MATCH("G12/13_0-2",GtP!$A$1:$AA$1,0),FALSE))</f>
        <v>#N/A</v>
      </c>
      <c r="Z292" s="318" t="e">
        <f t="shared" si="156"/>
        <v>#N/A</v>
      </c>
      <c r="AA292" s="317" t="e">
        <f t="shared" si="157"/>
        <v>#N/A</v>
      </c>
      <c r="AB292" s="317" t="e">
        <f t="shared" si="158"/>
        <v>#N/A</v>
      </c>
      <c r="AC292" s="317" t="e">
        <f t="shared" si="159"/>
        <v>#N/A</v>
      </c>
      <c r="AD292" s="317" t="e">
        <f t="shared" si="160"/>
        <v>#N/A</v>
      </c>
      <c r="AE292" s="315" t="str">
        <f t="shared" si="161"/>
        <v/>
      </c>
      <c r="AF292" s="311" t="str">
        <f t="shared" si="162"/>
        <v/>
      </c>
      <c r="AG292" s="311" t="str">
        <f t="shared" si="163"/>
        <v/>
      </c>
      <c r="AH292" s="311" t="str">
        <f t="shared" si="164"/>
        <v/>
      </c>
      <c r="AI292" s="316" t="e">
        <f>_xlfn.CONCAT(IF(AV292="","-","B"),IF(BI292="","-","I"),VLOOKUP($B292,GtP!$A:$BB,MATCH("Gs_0-1",GtP!$A$1:$BB$1,0),FALSE))</f>
        <v>#N/A</v>
      </c>
      <c r="AJ292" s="317" t="e">
        <f>_xlfn.CONCAT(IF(AW292="","-","B"),IF(BJ292="","-","I"),VLOOKUP($B292,GtP!$A:$BB,MATCH("Gs_0-1",GtP!$A$1:$BB$1,0),FALSE))</f>
        <v>#N/A</v>
      </c>
      <c r="AK292" s="317" t="e">
        <f>_xlfn.CONCAT(IF(AX292="","-","B"),IF(BK292="","-","I"),VLOOKUP($B292,GtP!$A:$BB,MATCH("Gi/o_0-1",GtP!$A$1:$BB$1,0),FALSE))</f>
        <v>#N/A</v>
      </c>
      <c r="AL292" s="317" t="e">
        <f>_xlfn.CONCAT(IF(AY292="","-","B"),IF(BL292="","-","I"),VLOOKUP($B292,GtP!$A:$BB,MATCH("Gi/o_0-1",GtP!$A$1:$BB$1,0),FALSE))</f>
        <v>#N/A</v>
      </c>
      <c r="AM292" s="317" t="e">
        <f>_xlfn.CONCAT(IF(AZ292="","-","B"),IF(BM292="","-","I"),VLOOKUP($B292,GtP!$A:$BB,MATCH("Gi/o_0-1",GtP!$A$1:$BB$1,0),FALSE))</f>
        <v>#N/A</v>
      </c>
      <c r="AN292" s="317" t="e">
        <f>_xlfn.CONCAT(IF(BA292="","-","B"),IF(BN292="","-","I"),VLOOKUP($B292,GtP!$A:$BB,MATCH("Gi/o_0-1",GtP!$A$1:$BB$1,0),FALSE))</f>
        <v>#N/A</v>
      </c>
      <c r="AO292" s="317" t="e">
        <f>_xlfn.CONCAT(IF(BB292="","-","B"),IF(BO292="","-","I"),VLOOKUP($B292,GtP!$A:$BB,MATCH("Gi/o_0-1",GtP!$A$1:$BB$1,0),FALSE))</f>
        <v>#N/A</v>
      </c>
      <c r="AP292" s="317" t="e">
        <f>_xlfn.CONCAT(IF(BC292="","-","B"),IF(BP292="","-","I"),VLOOKUP($B292,GtP!$A:$BB,MATCH("Gq/11_0-1",GtP!$A$1:$BB$1,0),FALSE))</f>
        <v>#N/A</v>
      </c>
      <c r="AQ292" s="317" t="e">
        <f>_xlfn.CONCAT(IF(BD292="","-","B"),IF(BQ292="","-","I"),VLOOKUP($B292,GtP!$A:$BB,MATCH("Gq/11_0-1",GtP!$A$1:$BB$1,0),FALSE))</f>
        <v>#N/A</v>
      </c>
      <c r="AR292" s="317" t="e">
        <f>_xlfn.CONCAT(IF(BE292="","-","B"),IF(BR292="","-","I"),VLOOKUP($B292,GtP!$A:$BB,MATCH("Gq/11_0-1",GtP!$A$1:$BB$1,0),FALSE))</f>
        <v>#N/A</v>
      </c>
      <c r="AS292" s="317" t="e">
        <f>_xlfn.CONCAT(IF(BF292="","-","B"),IF(BS292="","-","I"),VLOOKUP($B292,GtP!$A:$BB,MATCH("Gq/11_0-1",GtP!$A$1:$BB$1,0),FALSE))</f>
        <v>#N/A</v>
      </c>
      <c r="AT292" s="317" t="e">
        <f>_xlfn.CONCAT(IF(BG292="","-","B"),IF(BT292="","-","I"),VLOOKUP($B292,GtP!$A:$BB,MATCH("G12/13_0-1",GtP!$A$1:$BB$1,0),FALSE))</f>
        <v>#N/A</v>
      </c>
      <c r="AU292" s="317" t="e">
        <f>_xlfn.CONCAT(IF(BH292="","-","B"),IF(BU292="","-","I"),VLOOKUP($B292,GtP!$A:$BB,MATCH("G12/13_0-1",GtP!$A$1:$BB$1,0),FALSE))</f>
        <v>#N/A</v>
      </c>
      <c r="AV292" s="319" t="str">
        <f>_xlfn.IFNA(VLOOKUP($B292,'B-LogEmaxOverpEC50'!$A:$AL,MATCH(AV$1,'B-LogEmaxOverpEC50'!$A$1:$AL$1,0),FALSE),"")</f>
        <v/>
      </c>
      <c r="AX292" s="321" t="str">
        <f>_xlfn.IFNA(VLOOKUP($B292,'B-LogEmaxOverpEC50'!$A:$AL,MATCH(AX$1,'B-LogEmaxOverpEC50'!$A$1:$AL$1,0),FALSE),"")</f>
        <v/>
      </c>
      <c r="AY292" s="321" t="str">
        <f>_xlfn.IFNA(VLOOKUP($B292,'B-LogEmaxOverpEC50'!$A:$AL,MATCH(AY$1,'B-LogEmaxOverpEC50'!$A$1:$AL$1,0),FALSE),"")</f>
        <v/>
      </c>
      <c r="AZ292" s="321" t="str">
        <f>_xlfn.IFNA(VLOOKUP($B292,'B-LogEmaxOverpEC50'!$A:$AL,MATCH(AZ$1,'B-LogEmaxOverpEC50'!$A$1:$AL$1,0),FALSE),"")</f>
        <v/>
      </c>
      <c r="BA292" s="321" t="str">
        <f>_xlfn.IFNA(VLOOKUP($B292,'B-LogEmaxOverpEC50'!$A:$AL,MATCH(BA$1,'B-LogEmaxOverpEC50'!$A$1:$AL$1,0),FALSE),"")</f>
        <v/>
      </c>
      <c r="BB292" s="321" t="str">
        <f>_xlfn.IFNA(VLOOKUP($B292,'B-LogEmaxOverpEC50'!$A:$AL,MATCH(BB$1,'B-LogEmaxOverpEC50'!$A$1:$AL$1,0),FALSE),"")</f>
        <v/>
      </c>
      <c r="BC292" s="321" t="str">
        <f>_xlfn.IFNA(VLOOKUP($B292,'B-LogEmaxOverpEC50'!$A:$AL,MATCH(BC$1,'B-LogEmaxOverpEC50'!$A$1:$AL$1,0),FALSE),"")</f>
        <v/>
      </c>
      <c r="BD292" s="321" t="str">
        <f>_xlfn.IFNA(VLOOKUP($B292,'B-LogEmaxOverpEC50'!$A:$AL,MATCH(BD$1,'B-LogEmaxOverpEC50'!$A$1:$AL$1,0),FALSE),"")</f>
        <v/>
      </c>
      <c r="BE292" s="321" t="str">
        <f>_xlfn.IFNA(VLOOKUP($B292,'B-LogEmaxOverpEC50'!$A:$AL,MATCH(BE$1,'B-LogEmaxOverpEC50'!$A$1:$AL$1,0),FALSE),"")</f>
        <v/>
      </c>
      <c r="BF292" s="321" t="str">
        <f>_xlfn.IFNA(VLOOKUP($B292,'B-LogEmaxOverpEC50'!$A:$AL,MATCH(BF$1,'B-LogEmaxOverpEC50'!$A$1:$AL$1,0),FALSE),"")</f>
        <v/>
      </c>
      <c r="BG292" s="321" t="str">
        <f>_xlfn.IFNA(VLOOKUP($B292,'B-LogEmaxOverpEC50'!$A:$AL,MATCH(BG$1,'B-LogEmaxOverpEC50'!$A$1:$AL$1,0),FALSE),"")</f>
        <v/>
      </c>
      <c r="BH292" s="321" t="str">
        <f>_xlfn.IFNA(VLOOKUP($B292,'B-LogEmaxOverpEC50'!$A:$AL,MATCH(BH$1,'B-LogEmaxOverpEC50'!$A$1:$AL$1,0),FALSE),"")</f>
        <v/>
      </c>
      <c r="BI292" s="322" t="str">
        <f>_xlfn.IFNA(VLOOKUP($B292,'I-LogEmaxOverpEC50'!$A:$AR,MATCH(BI$1,'I-LogEmaxOverpEC50'!$A$1:$AR$1,0),FALSE),"")</f>
        <v/>
      </c>
      <c r="BJ292" s="320" t="str">
        <f>_xlfn.IFNA(VLOOKUP($B292,'I-LogEmaxOverpEC50'!$A:$AR,MATCH(BJ$1,'I-LogEmaxOverpEC50'!$A$1:$AR$1,0),FALSE),"")</f>
        <v/>
      </c>
      <c r="BK292" s="320" t="str">
        <f>_xlfn.IFNA(VLOOKUP($B292,'I-LogEmaxOverpEC50'!$A:$AR,MATCH(BK$1,'I-LogEmaxOverpEC50'!$A$1:$AR$1,0),FALSE),"")</f>
        <v/>
      </c>
      <c r="BL292" s="320" t="str">
        <f>_xlfn.IFNA(VLOOKUP($B292,'I-LogEmaxOverpEC50'!$A:$AR,MATCH(BL$1,'I-LogEmaxOverpEC50'!$A$1:$AR$1,0),FALSE),"")</f>
        <v/>
      </c>
      <c r="BM292" s="320" t="str">
        <f>_xlfn.IFNA(VLOOKUP($B292,'I-LogEmaxOverpEC50'!$A:$AR,MATCH(BM$1,'I-LogEmaxOverpEC50'!$A$1:$AR$1,0),FALSE),"")</f>
        <v/>
      </c>
      <c r="BN292" s="320" t="str">
        <f>_xlfn.IFNA(VLOOKUP($B292,'I-LogEmaxOverpEC50'!$A:$AR,MATCH(BN$1,'I-LogEmaxOverpEC50'!$A$1:$AR$1,0),FALSE),"")</f>
        <v/>
      </c>
      <c r="BO292" s="320" t="str">
        <f>_xlfn.IFNA(VLOOKUP($B292,'I-LogEmaxOverpEC50'!$A:$AR,MATCH(BO$1,'I-LogEmaxOverpEC50'!$A$1:$AR$1,0),FALSE),"")</f>
        <v/>
      </c>
      <c r="BP292" s="320" t="str">
        <f>_xlfn.IFNA(VLOOKUP($B292,'I-LogEmaxOverpEC50'!$A:$AR,MATCH(BP$1,'I-LogEmaxOverpEC50'!$A$1:$AR$1,0),FALSE),"")</f>
        <v/>
      </c>
      <c r="BQ292" s="320" t="str">
        <f>_xlfn.IFNA(VLOOKUP($B292,'I-LogEmaxOverpEC50'!$A:$AR,MATCH(BQ$1,'I-LogEmaxOverpEC50'!$A$1:$AR$1,0),FALSE),"")</f>
        <v/>
      </c>
      <c r="BR292" s="320" t="str">
        <f>_xlfn.IFNA(VLOOKUP($B292,'I-LogEmaxOverpEC50'!$A:$AR,MATCH(BR$1,'I-LogEmaxOverpEC50'!$A$1:$AR$1,0),FALSE),"")</f>
        <v/>
      </c>
      <c r="BS292" s="320" t="str">
        <f>_xlfn.IFNA(VLOOKUP($B292,'I-LogEmaxOverpEC50'!$A:$AR,MATCH(BS$1,'I-LogEmaxOverpEC50'!$A$1:$AR$1,0),FALSE),"")</f>
        <v/>
      </c>
      <c r="BT292" s="320" t="str">
        <f>_xlfn.IFNA(VLOOKUP($B292,'I-LogEmaxOverpEC50'!$A:$AR,MATCH(BT$1,'I-LogEmaxOverpEC50'!$A$1:$AR$1,0),FALSE),"")</f>
        <v/>
      </c>
      <c r="BU292" s="320" t="str">
        <f>_xlfn.IFNA(VLOOKUP($B292,'I-LogEmaxOverpEC50'!$A:$AR,MATCH(BU$1,'I-LogEmaxOverpEC50'!$A$1:$AR$1,0),FALSE),"")</f>
        <v/>
      </c>
      <c r="BV292" s="114" t="e" cm="1">
        <f t="array" ref="BV292">_xlfn.IFS(AND($C292="A",_xlfn.CONCAT(F292:G292)&lt;&gt;"",$A292=1),"x",AND($C292="A",_xlfn.CONCAT(F292:G292)="",$A292=1),"-",$A$1&lt;&gt;"","")</f>
        <v>#N/A</v>
      </c>
      <c r="BW292" s="113" t="e" cm="1">
        <f t="array" ref="BW292">_xlfn.IFS(AND($C292="A",_xlfn.CONCAT(H292:L292)&lt;&gt;"",$A292=1),"x",AND($C292="A",_xlfn.CONCAT(H292:L292)="",$A292=1),"-",$A$1&lt;&gt;"","")</f>
        <v>#N/A</v>
      </c>
      <c r="BX292" s="113" t="e" cm="1">
        <f t="array" ref="BX292">_xlfn.IFS(AND($C292="A",_xlfn.CONCAT(M292:P292)&lt;&gt;"",$A292=1),"x",AND($C292="A",_xlfn.CONCAT(M292:P292)="",$A292=1),"-",$A$1&lt;&gt;"","")</f>
        <v>#N/A</v>
      </c>
      <c r="BY292" s="113" t="e" cm="1">
        <f t="array" ref="BY292">_xlfn.IFS(AND($C292="A",_xlfn.CONCAT(Q292:R292)&lt;&gt;"",$A292=1),"x",AND($C292="A",_xlfn.CONCAT(Q292:R292)="",$A292=1),"-",$A$1&lt;&gt;"","")</f>
        <v>#N/A</v>
      </c>
      <c r="BZ292" s="121" t="e">
        <f t="shared" si="165"/>
        <v>#N/A</v>
      </c>
      <c r="CA292" s="120" t="e">
        <f t="shared" si="166"/>
        <v>#N/A</v>
      </c>
      <c r="CB292" s="120" t="e">
        <f t="shared" si="167"/>
        <v>#N/A</v>
      </c>
      <c r="CC292" s="120" t="e">
        <f t="shared" si="168"/>
        <v>#N/A</v>
      </c>
      <c r="CD292" s="121" t="str">
        <f t="shared" si="169"/>
        <v/>
      </c>
      <c r="CE292" s="120" t="e">
        <f t="shared" si="170"/>
        <v>#N/A</v>
      </c>
      <c r="CF292" s="120" t="e">
        <f t="shared" si="171"/>
        <v>#N/A</v>
      </c>
      <c r="CG292" s="120" t="e">
        <f t="shared" si="172"/>
        <v>#N/A</v>
      </c>
      <c r="CH292" s="120" t="e">
        <f t="shared" si="173"/>
        <v>#N/A</v>
      </c>
      <c r="CI292" s="120" t="e">
        <f t="shared" si="174"/>
        <v>#N/A</v>
      </c>
    </row>
    <row r="293" spans="1:87" x14ac:dyDescent="0.2">
      <c r="A293" s="311" t="e" cm="1">
        <f t="array" ref="A293">_xlfn.IFS(SUM(F293:R293)&gt;0,1,Z293&gt;0,2,TRUE,3)</f>
        <v>#N/A</v>
      </c>
      <c r="B293" s="311" t="s">
        <v>1972</v>
      </c>
      <c r="C293" s="311" t="str">
        <f>_xlfn.XLOOKUP(B293,RecNamesAll!A:A,RecNamesAll!E:E)</f>
        <v>A</v>
      </c>
      <c r="D293" s="311" t="str">
        <f>_xlfn.XLOOKUP(B293,RecNamesAll!A:A,RecNamesAll!C:C)</f>
        <v>GPR52</v>
      </c>
      <c r="F293" s="312" t="e">
        <f t="shared" si="140"/>
        <v>#N/A</v>
      </c>
      <c r="G293" s="313" t="e">
        <f t="shared" si="141"/>
        <v>#N/A</v>
      </c>
      <c r="H293" s="312" t="e">
        <f t="shared" si="142"/>
        <v>#N/A</v>
      </c>
      <c r="I293" s="313" t="e">
        <f t="shared" si="143"/>
        <v>#N/A</v>
      </c>
      <c r="J293" s="313" t="e">
        <f t="shared" si="144"/>
        <v>#N/A</v>
      </c>
      <c r="K293" s="313" t="e">
        <f t="shared" si="145"/>
        <v>#N/A</v>
      </c>
      <c r="L293" s="313" t="e">
        <f t="shared" si="146"/>
        <v>#N/A</v>
      </c>
      <c r="M293" s="312" t="e">
        <f t="shared" si="147"/>
        <v>#N/A</v>
      </c>
      <c r="N293" s="313" t="e">
        <f t="shared" si="148"/>
        <v>#N/A</v>
      </c>
      <c r="O293" s="313" t="e">
        <f t="shared" si="149"/>
        <v>#N/A</v>
      </c>
      <c r="P293" s="313" t="e">
        <f t="shared" si="150"/>
        <v>#N/A</v>
      </c>
      <c r="Q293" s="312" t="e">
        <f t="shared" si="151"/>
        <v>#N/A</v>
      </c>
      <c r="R293" s="313" t="e">
        <f t="shared" si="152"/>
        <v>#N/A</v>
      </c>
      <c r="S293" s="314" t="str">
        <f t="shared" si="153"/>
        <v/>
      </c>
      <c r="T293" s="315" t="str">
        <f t="shared" si="154"/>
        <v>A</v>
      </c>
      <c r="U293" s="311" t="str">
        <f t="shared" si="155"/>
        <v>GPR52</v>
      </c>
      <c r="V293" s="316" t="e">
        <f>IF(VLOOKUP($B293,GtP!$A:$AA,MATCH("Gs_0-2",GtP!$A$1:$AA$1,0),FALSE)=0,"",VLOOKUP($B293,GtP!$A:$AA,MATCH("Gs_0-2",GtP!$A$1:$AA$1,0),FALSE))</f>
        <v>#N/A</v>
      </c>
      <c r="W293" s="317" t="e">
        <f>IF(VLOOKUP($B293,GtP!$A:$AA,MATCH("Gi/o_0-2",GtP!$A$1:$AA$1,0),FALSE)=0,"",VLOOKUP($B293,GtP!$A:$AA,MATCH("Gi/o_0-2",GtP!$A$1:$AA$1,0),FALSE))</f>
        <v>#N/A</v>
      </c>
      <c r="X293" s="317" t="e">
        <f>IF(VLOOKUP($B293,GtP!$A:$AA,MATCH("Gq/11_0-2",GtP!$A$1:$AA$1,0),FALSE)=0,"",VLOOKUP($B293,GtP!$A:$AA,MATCH("Gq/11_0-2",GtP!$A$1:$AA$1,0),FALSE))</f>
        <v>#N/A</v>
      </c>
      <c r="Y293" s="317" t="e">
        <f>IF(VLOOKUP($B293,GtP!$A:$AA,MATCH("G12/13_0-2",GtP!$A$1:$AA$1,0),FALSE)=0,"",VLOOKUP($B293,GtP!$A:$AA,MATCH("G12/13_0-2",GtP!$A$1:$AA$1,0),FALSE))</f>
        <v>#N/A</v>
      </c>
      <c r="Z293" s="318" t="e">
        <f t="shared" si="156"/>
        <v>#N/A</v>
      </c>
      <c r="AA293" s="317" t="e">
        <f t="shared" si="157"/>
        <v>#N/A</v>
      </c>
      <c r="AB293" s="317" t="e">
        <f t="shared" si="158"/>
        <v>#N/A</v>
      </c>
      <c r="AC293" s="317" t="e">
        <f t="shared" si="159"/>
        <v>#N/A</v>
      </c>
      <c r="AD293" s="317" t="e">
        <f t="shared" si="160"/>
        <v>#N/A</v>
      </c>
      <c r="AE293" s="315" t="str">
        <f t="shared" si="161"/>
        <v/>
      </c>
      <c r="AF293" s="311" t="str">
        <f t="shared" si="162"/>
        <v/>
      </c>
      <c r="AG293" s="311" t="str">
        <f t="shared" si="163"/>
        <v/>
      </c>
      <c r="AH293" s="311" t="str">
        <f t="shared" si="164"/>
        <v/>
      </c>
      <c r="AI293" s="316" t="e">
        <f>_xlfn.CONCAT(IF(AV293="","-","B"),IF(BI293="","-","I"),VLOOKUP($B293,GtP!$A:$BB,MATCH("Gs_0-1",GtP!$A$1:$BB$1,0),FALSE))</f>
        <v>#N/A</v>
      </c>
      <c r="AJ293" s="317" t="e">
        <f>_xlfn.CONCAT(IF(AW293="","-","B"),IF(BJ293="","-","I"),VLOOKUP($B293,GtP!$A:$BB,MATCH("Gs_0-1",GtP!$A$1:$BB$1,0),FALSE))</f>
        <v>#N/A</v>
      </c>
      <c r="AK293" s="317" t="e">
        <f>_xlfn.CONCAT(IF(AX293="","-","B"),IF(BK293="","-","I"),VLOOKUP($B293,GtP!$A:$BB,MATCH("Gi/o_0-1",GtP!$A$1:$BB$1,0),FALSE))</f>
        <v>#N/A</v>
      </c>
      <c r="AL293" s="317" t="e">
        <f>_xlfn.CONCAT(IF(AY293="","-","B"),IF(BL293="","-","I"),VLOOKUP($B293,GtP!$A:$BB,MATCH("Gi/o_0-1",GtP!$A$1:$BB$1,0),FALSE))</f>
        <v>#N/A</v>
      </c>
      <c r="AM293" s="317" t="e">
        <f>_xlfn.CONCAT(IF(AZ293="","-","B"),IF(BM293="","-","I"),VLOOKUP($B293,GtP!$A:$BB,MATCH("Gi/o_0-1",GtP!$A$1:$BB$1,0),FALSE))</f>
        <v>#N/A</v>
      </c>
      <c r="AN293" s="317" t="e">
        <f>_xlfn.CONCAT(IF(BA293="","-","B"),IF(BN293="","-","I"),VLOOKUP($B293,GtP!$A:$BB,MATCH("Gi/o_0-1",GtP!$A$1:$BB$1,0),FALSE))</f>
        <v>#N/A</v>
      </c>
      <c r="AO293" s="317" t="e">
        <f>_xlfn.CONCAT(IF(BB293="","-","B"),IF(BO293="","-","I"),VLOOKUP($B293,GtP!$A:$BB,MATCH("Gi/o_0-1",GtP!$A$1:$BB$1,0),FALSE))</f>
        <v>#N/A</v>
      </c>
      <c r="AP293" s="317" t="e">
        <f>_xlfn.CONCAT(IF(BC293="","-","B"),IF(BP293="","-","I"),VLOOKUP($B293,GtP!$A:$BB,MATCH("Gq/11_0-1",GtP!$A$1:$BB$1,0),FALSE))</f>
        <v>#N/A</v>
      </c>
      <c r="AQ293" s="317" t="e">
        <f>_xlfn.CONCAT(IF(BD293="","-","B"),IF(BQ293="","-","I"),VLOOKUP($B293,GtP!$A:$BB,MATCH("Gq/11_0-1",GtP!$A$1:$BB$1,0),FALSE))</f>
        <v>#N/A</v>
      </c>
      <c r="AR293" s="317" t="e">
        <f>_xlfn.CONCAT(IF(BE293="","-","B"),IF(BR293="","-","I"),VLOOKUP($B293,GtP!$A:$BB,MATCH("Gq/11_0-1",GtP!$A$1:$BB$1,0),FALSE))</f>
        <v>#N/A</v>
      </c>
      <c r="AS293" s="317" t="e">
        <f>_xlfn.CONCAT(IF(BF293="","-","B"),IF(BS293="","-","I"),VLOOKUP($B293,GtP!$A:$BB,MATCH("Gq/11_0-1",GtP!$A$1:$BB$1,0),FALSE))</f>
        <v>#N/A</v>
      </c>
      <c r="AT293" s="317" t="e">
        <f>_xlfn.CONCAT(IF(BG293="","-","B"),IF(BT293="","-","I"),VLOOKUP($B293,GtP!$A:$BB,MATCH("G12/13_0-1",GtP!$A$1:$BB$1,0),FALSE))</f>
        <v>#N/A</v>
      </c>
      <c r="AU293" s="317" t="e">
        <f>_xlfn.CONCAT(IF(BH293="","-","B"),IF(BU293="","-","I"),VLOOKUP($B293,GtP!$A:$BB,MATCH("G12/13_0-1",GtP!$A$1:$BB$1,0),FALSE))</f>
        <v>#N/A</v>
      </c>
      <c r="AV293" s="319" t="str">
        <f>_xlfn.IFNA(VLOOKUP($B293,'B-LogEmaxOverpEC50'!$A:$AL,MATCH(AV$1,'B-LogEmaxOverpEC50'!$A$1:$AL$1,0),FALSE),"")</f>
        <v/>
      </c>
      <c r="AX293" s="321" t="str">
        <f>_xlfn.IFNA(VLOOKUP($B293,'B-LogEmaxOverpEC50'!$A:$AL,MATCH(AX$1,'B-LogEmaxOverpEC50'!$A$1:$AL$1,0),FALSE),"")</f>
        <v/>
      </c>
      <c r="AY293" s="321" t="str">
        <f>_xlfn.IFNA(VLOOKUP($B293,'B-LogEmaxOverpEC50'!$A:$AL,MATCH(AY$1,'B-LogEmaxOverpEC50'!$A$1:$AL$1,0),FALSE),"")</f>
        <v/>
      </c>
      <c r="AZ293" s="321" t="str">
        <f>_xlfn.IFNA(VLOOKUP($B293,'B-LogEmaxOverpEC50'!$A:$AL,MATCH(AZ$1,'B-LogEmaxOverpEC50'!$A$1:$AL$1,0),FALSE),"")</f>
        <v/>
      </c>
      <c r="BA293" s="321" t="str">
        <f>_xlfn.IFNA(VLOOKUP($B293,'B-LogEmaxOverpEC50'!$A:$AL,MATCH(BA$1,'B-LogEmaxOverpEC50'!$A$1:$AL$1,0),FALSE),"")</f>
        <v/>
      </c>
      <c r="BB293" s="321" t="str">
        <f>_xlfn.IFNA(VLOOKUP($B293,'B-LogEmaxOverpEC50'!$A:$AL,MATCH(BB$1,'B-LogEmaxOverpEC50'!$A$1:$AL$1,0),FALSE),"")</f>
        <v/>
      </c>
      <c r="BC293" s="321" t="str">
        <f>_xlfn.IFNA(VLOOKUP($B293,'B-LogEmaxOverpEC50'!$A:$AL,MATCH(BC$1,'B-LogEmaxOverpEC50'!$A$1:$AL$1,0),FALSE),"")</f>
        <v/>
      </c>
      <c r="BD293" s="321" t="str">
        <f>_xlfn.IFNA(VLOOKUP($B293,'B-LogEmaxOverpEC50'!$A:$AL,MATCH(BD$1,'B-LogEmaxOverpEC50'!$A$1:$AL$1,0),FALSE),"")</f>
        <v/>
      </c>
      <c r="BE293" s="321" t="str">
        <f>_xlfn.IFNA(VLOOKUP($B293,'B-LogEmaxOverpEC50'!$A:$AL,MATCH(BE$1,'B-LogEmaxOverpEC50'!$A$1:$AL$1,0),FALSE),"")</f>
        <v/>
      </c>
      <c r="BF293" s="321" t="str">
        <f>_xlfn.IFNA(VLOOKUP($B293,'B-LogEmaxOverpEC50'!$A:$AL,MATCH(BF$1,'B-LogEmaxOverpEC50'!$A$1:$AL$1,0),FALSE),"")</f>
        <v/>
      </c>
      <c r="BG293" s="321" t="str">
        <f>_xlfn.IFNA(VLOOKUP($B293,'B-LogEmaxOverpEC50'!$A:$AL,MATCH(BG$1,'B-LogEmaxOverpEC50'!$A$1:$AL$1,0),FALSE),"")</f>
        <v/>
      </c>
      <c r="BH293" s="321" t="str">
        <f>_xlfn.IFNA(VLOOKUP($B293,'B-LogEmaxOverpEC50'!$A:$AL,MATCH(BH$1,'B-LogEmaxOverpEC50'!$A$1:$AL$1,0),FALSE),"")</f>
        <v/>
      </c>
      <c r="BI293" s="322" t="str">
        <f>_xlfn.IFNA(VLOOKUP($B293,'I-LogEmaxOverpEC50'!$A:$AR,MATCH(BI$1,'I-LogEmaxOverpEC50'!$A$1:$AR$1,0),FALSE),"")</f>
        <v/>
      </c>
      <c r="BJ293" s="320" t="str">
        <f>_xlfn.IFNA(VLOOKUP($B293,'I-LogEmaxOverpEC50'!$A:$AR,MATCH(BJ$1,'I-LogEmaxOverpEC50'!$A$1:$AR$1,0),FALSE),"")</f>
        <v/>
      </c>
      <c r="BK293" s="320" t="str">
        <f>_xlfn.IFNA(VLOOKUP($B293,'I-LogEmaxOverpEC50'!$A:$AR,MATCH(BK$1,'I-LogEmaxOverpEC50'!$A$1:$AR$1,0),FALSE),"")</f>
        <v/>
      </c>
      <c r="BL293" s="320" t="str">
        <f>_xlfn.IFNA(VLOOKUP($B293,'I-LogEmaxOverpEC50'!$A:$AR,MATCH(BL$1,'I-LogEmaxOverpEC50'!$A$1:$AR$1,0),FALSE),"")</f>
        <v/>
      </c>
      <c r="BM293" s="320" t="str">
        <f>_xlfn.IFNA(VLOOKUP($B293,'I-LogEmaxOverpEC50'!$A:$AR,MATCH(BM$1,'I-LogEmaxOverpEC50'!$A$1:$AR$1,0),FALSE),"")</f>
        <v/>
      </c>
      <c r="BN293" s="320" t="str">
        <f>_xlfn.IFNA(VLOOKUP($B293,'I-LogEmaxOverpEC50'!$A:$AR,MATCH(BN$1,'I-LogEmaxOverpEC50'!$A$1:$AR$1,0),FALSE),"")</f>
        <v/>
      </c>
      <c r="BO293" s="320" t="str">
        <f>_xlfn.IFNA(VLOOKUP($B293,'I-LogEmaxOverpEC50'!$A:$AR,MATCH(BO$1,'I-LogEmaxOverpEC50'!$A$1:$AR$1,0),FALSE),"")</f>
        <v/>
      </c>
      <c r="BP293" s="320" t="str">
        <f>_xlfn.IFNA(VLOOKUP($B293,'I-LogEmaxOverpEC50'!$A:$AR,MATCH(BP$1,'I-LogEmaxOverpEC50'!$A$1:$AR$1,0),FALSE),"")</f>
        <v/>
      </c>
      <c r="BQ293" s="320" t="str">
        <f>_xlfn.IFNA(VLOOKUP($B293,'I-LogEmaxOverpEC50'!$A:$AR,MATCH(BQ$1,'I-LogEmaxOverpEC50'!$A$1:$AR$1,0),FALSE),"")</f>
        <v/>
      </c>
      <c r="BR293" s="320" t="str">
        <f>_xlfn.IFNA(VLOOKUP($B293,'I-LogEmaxOverpEC50'!$A:$AR,MATCH(BR$1,'I-LogEmaxOverpEC50'!$A$1:$AR$1,0),FALSE),"")</f>
        <v/>
      </c>
      <c r="BS293" s="320" t="str">
        <f>_xlfn.IFNA(VLOOKUP($B293,'I-LogEmaxOverpEC50'!$A:$AR,MATCH(BS$1,'I-LogEmaxOverpEC50'!$A$1:$AR$1,0),FALSE),"")</f>
        <v/>
      </c>
      <c r="BT293" s="320" t="str">
        <f>_xlfn.IFNA(VLOOKUP($B293,'I-LogEmaxOverpEC50'!$A:$AR,MATCH(BT$1,'I-LogEmaxOverpEC50'!$A$1:$AR$1,0),FALSE),"")</f>
        <v/>
      </c>
      <c r="BU293" s="320" t="str">
        <f>_xlfn.IFNA(VLOOKUP($B293,'I-LogEmaxOverpEC50'!$A:$AR,MATCH(BU$1,'I-LogEmaxOverpEC50'!$A$1:$AR$1,0),FALSE),"")</f>
        <v/>
      </c>
      <c r="BV293" s="114" t="e" cm="1">
        <f t="array" ref="BV293">_xlfn.IFS(AND($C293="A",_xlfn.CONCAT(F293:G293)&lt;&gt;"",$A293=1),"x",AND($C293="A",_xlfn.CONCAT(F293:G293)="",$A293=1),"-",$A$1&lt;&gt;"","")</f>
        <v>#N/A</v>
      </c>
      <c r="BW293" s="113" t="e" cm="1">
        <f t="array" ref="BW293">_xlfn.IFS(AND($C293="A",_xlfn.CONCAT(H293:L293)&lt;&gt;"",$A293=1),"x",AND($C293="A",_xlfn.CONCAT(H293:L293)="",$A293=1),"-",$A$1&lt;&gt;"","")</f>
        <v>#N/A</v>
      </c>
      <c r="BX293" s="113" t="e" cm="1">
        <f t="array" ref="BX293">_xlfn.IFS(AND($C293="A",_xlfn.CONCAT(M293:P293)&lt;&gt;"",$A293=1),"x",AND($C293="A",_xlfn.CONCAT(M293:P293)="",$A293=1),"-",$A$1&lt;&gt;"","")</f>
        <v>#N/A</v>
      </c>
      <c r="BY293" s="113" t="e" cm="1">
        <f t="array" ref="BY293">_xlfn.IFS(AND($C293="A",_xlfn.CONCAT(Q293:R293)&lt;&gt;"",$A293=1),"x",AND($C293="A",_xlfn.CONCAT(Q293:R293)="",$A293=1),"-",$A$1&lt;&gt;"","")</f>
        <v>#N/A</v>
      </c>
      <c r="BZ293" s="121" t="e">
        <f t="shared" si="165"/>
        <v>#N/A</v>
      </c>
      <c r="CA293" s="120" t="e">
        <f t="shared" si="166"/>
        <v>#N/A</v>
      </c>
      <c r="CB293" s="120" t="e">
        <f t="shared" si="167"/>
        <v>#N/A</v>
      </c>
      <c r="CC293" s="120" t="e">
        <f t="shared" si="168"/>
        <v>#N/A</v>
      </c>
      <c r="CD293" s="121" t="str">
        <f t="shared" si="169"/>
        <v/>
      </c>
      <c r="CE293" s="120" t="e">
        <f t="shared" si="170"/>
        <v>#N/A</v>
      </c>
      <c r="CF293" s="120" t="e">
        <f t="shared" si="171"/>
        <v>#N/A</v>
      </c>
      <c r="CG293" s="120" t="e">
        <f t="shared" si="172"/>
        <v>#N/A</v>
      </c>
      <c r="CH293" s="120" t="e">
        <f t="shared" si="173"/>
        <v>#N/A</v>
      </c>
      <c r="CI293" s="120" t="e">
        <f t="shared" si="174"/>
        <v>#N/A</v>
      </c>
    </row>
    <row r="294" spans="1:87" x14ac:dyDescent="0.2">
      <c r="A294" s="311" t="e" cm="1">
        <f t="array" ref="A294">_xlfn.IFS(SUM(F294:R294)&gt;0,1,Z294&gt;0,2,TRUE,3)</f>
        <v>#N/A</v>
      </c>
      <c r="B294" s="311" t="s">
        <v>1969</v>
      </c>
      <c r="C294" s="311" t="str">
        <f>_xlfn.XLOOKUP(B294,RecNamesAll!A:A,RecNamesAll!E:E)</f>
        <v>A</v>
      </c>
      <c r="D294" s="311" t="str">
        <f>_xlfn.XLOOKUP(B294,RecNamesAll!A:A,RecNamesAll!C:C)</f>
        <v>GPR61</v>
      </c>
      <c r="F294" s="312" t="e">
        <f t="shared" si="140"/>
        <v>#N/A</v>
      </c>
      <c r="G294" s="313" t="e">
        <f t="shared" si="141"/>
        <v>#N/A</v>
      </c>
      <c r="H294" s="312" t="e">
        <f t="shared" si="142"/>
        <v>#N/A</v>
      </c>
      <c r="I294" s="313" t="e">
        <f t="shared" si="143"/>
        <v>#N/A</v>
      </c>
      <c r="J294" s="313" t="e">
        <f t="shared" si="144"/>
        <v>#N/A</v>
      </c>
      <c r="K294" s="313" t="e">
        <f t="shared" si="145"/>
        <v>#N/A</v>
      </c>
      <c r="L294" s="313" t="e">
        <f t="shared" si="146"/>
        <v>#N/A</v>
      </c>
      <c r="M294" s="312" t="e">
        <f t="shared" si="147"/>
        <v>#N/A</v>
      </c>
      <c r="N294" s="313" t="e">
        <f t="shared" si="148"/>
        <v>#N/A</v>
      </c>
      <c r="O294" s="313" t="e">
        <f t="shared" si="149"/>
        <v>#N/A</v>
      </c>
      <c r="P294" s="313" t="e">
        <f t="shared" si="150"/>
        <v>#N/A</v>
      </c>
      <c r="Q294" s="312" t="e">
        <f t="shared" si="151"/>
        <v>#N/A</v>
      </c>
      <c r="R294" s="313" t="e">
        <f t="shared" si="152"/>
        <v>#N/A</v>
      </c>
      <c r="S294" s="314" t="str">
        <f t="shared" si="153"/>
        <v/>
      </c>
      <c r="T294" s="315" t="str">
        <f t="shared" si="154"/>
        <v>A</v>
      </c>
      <c r="U294" s="311" t="str">
        <f t="shared" si="155"/>
        <v>GPR61</v>
      </c>
      <c r="V294" s="316" t="e">
        <f>IF(VLOOKUP($B294,GtP!$A:$AA,MATCH("Gs_0-2",GtP!$A$1:$AA$1,0),FALSE)=0,"",VLOOKUP($B294,GtP!$A:$AA,MATCH("Gs_0-2",GtP!$A$1:$AA$1,0),FALSE))</f>
        <v>#N/A</v>
      </c>
      <c r="W294" s="317" t="e">
        <f>IF(VLOOKUP($B294,GtP!$A:$AA,MATCH("Gi/o_0-2",GtP!$A$1:$AA$1,0),FALSE)=0,"",VLOOKUP($B294,GtP!$A:$AA,MATCH("Gi/o_0-2",GtP!$A$1:$AA$1,0),FALSE))</f>
        <v>#N/A</v>
      </c>
      <c r="X294" s="317" t="e">
        <f>IF(VLOOKUP($B294,GtP!$A:$AA,MATCH("Gq/11_0-2",GtP!$A$1:$AA$1,0),FALSE)=0,"",VLOOKUP($B294,GtP!$A:$AA,MATCH("Gq/11_0-2",GtP!$A$1:$AA$1,0),FALSE))</f>
        <v>#N/A</v>
      </c>
      <c r="Y294" s="317" t="e">
        <f>IF(VLOOKUP($B294,GtP!$A:$AA,MATCH("G12/13_0-2",GtP!$A$1:$AA$1,0),FALSE)=0,"",VLOOKUP($B294,GtP!$A:$AA,MATCH("G12/13_0-2",GtP!$A$1:$AA$1,0),FALSE))</f>
        <v>#N/A</v>
      </c>
      <c r="Z294" s="318" t="e">
        <f t="shared" si="156"/>
        <v>#N/A</v>
      </c>
      <c r="AA294" s="317" t="e">
        <f t="shared" si="157"/>
        <v>#N/A</v>
      </c>
      <c r="AB294" s="317" t="e">
        <f t="shared" si="158"/>
        <v>#N/A</v>
      </c>
      <c r="AC294" s="317" t="e">
        <f t="shared" si="159"/>
        <v>#N/A</v>
      </c>
      <c r="AD294" s="317" t="e">
        <f t="shared" si="160"/>
        <v>#N/A</v>
      </c>
      <c r="AE294" s="315" t="str">
        <f t="shared" si="161"/>
        <v/>
      </c>
      <c r="AF294" s="311" t="str">
        <f t="shared" si="162"/>
        <v/>
      </c>
      <c r="AG294" s="311" t="str">
        <f t="shared" si="163"/>
        <v/>
      </c>
      <c r="AH294" s="311" t="str">
        <f t="shared" si="164"/>
        <v/>
      </c>
      <c r="AI294" s="316" t="e">
        <f>_xlfn.CONCAT(IF(AV294="","-","B"),IF(BI294="","-","I"),VLOOKUP($B294,GtP!$A:$BB,MATCH("Gs_0-1",GtP!$A$1:$BB$1,0),FALSE))</f>
        <v>#N/A</v>
      </c>
      <c r="AJ294" s="317" t="e">
        <f>_xlfn.CONCAT(IF(AW294="","-","B"),IF(BJ294="","-","I"),VLOOKUP($B294,GtP!$A:$BB,MATCH("Gs_0-1",GtP!$A$1:$BB$1,0),FALSE))</f>
        <v>#N/A</v>
      </c>
      <c r="AK294" s="317" t="e">
        <f>_xlfn.CONCAT(IF(AX294="","-","B"),IF(BK294="","-","I"),VLOOKUP($B294,GtP!$A:$BB,MATCH("Gi/o_0-1",GtP!$A$1:$BB$1,0),FALSE))</f>
        <v>#N/A</v>
      </c>
      <c r="AL294" s="317" t="e">
        <f>_xlfn.CONCAT(IF(AY294="","-","B"),IF(BL294="","-","I"),VLOOKUP($B294,GtP!$A:$BB,MATCH("Gi/o_0-1",GtP!$A$1:$BB$1,0),FALSE))</f>
        <v>#N/A</v>
      </c>
      <c r="AM294" s="317" t="e">
        <f>_xlfn.CONCAT(IF(AZ294="","-","B"),IF(BM294="","-","I"),VLOOKUP($B294,GtP!$A:$BB,MATCH("Gi/o_0-1",GtP!$A$1:$BB$1,0),FALSE))</f>
        <v>#N/A</v>
      </c>
      <c r="AN294" s="317" t="e">
        <f>_xlfn.CONCAT(IF(BA294="","-","B"),IF(BN294="","-","I"),VLOOKUP($B294,GtP!$A:$BB,MATCH("Gi/o_0-1",GtP!$A$1:$BB$1,0),FALSE))</f>
        <v>#N/A</v>
      </c>
      <c r="AO294" s="317" t="e">
        <f>_xlfn.CONCAT(IF(BB294="","-","B"),IF(BO294="","-","I"),VLOOKUP($B294,GtP!$A:$BB,MATCH("Gi/o_0-1",GtP!$A$1:$BB$1,0),FALSE))</f>
        <v>#N/A</v>
      </c>
      <c r="AP294" s="317" t="e">
        <f>_xlfn.CONCAT(IF(BC294="","-","B"),IF(BP294="","-","I"),VLOOKUP($B294,GtP!$A:$BB,MATCH("Gq/11_0-1",GtP!$A$1:$BB$1,0),FALSE))</f>
        <v>#N/A</v>
      </c>
      <c r="AQ294" s="317" t="e">
        <f>_xlfn.CONCAT(IF(BD294="","-","B"),IF(BQ294="","-","I"),VLOOKUP($B294,GtP!$A:$BB,MATCH("Gq/11_0-1",GtP!$A$1:$BB$1,0),FALSE))</f>
        <v>#N/A</v>
      </c>
      <c r="AR294" s="317" t="e">
        <f>_xlfn.CONCAT(IF(BE294="","-","B"),IF(BR294="","-","I"),VLOOKUP($B294,GtP!$A:$BB,MATCH("Gq/11_0-1",GtP!$A$1:$BB$1,0),FALSE))</f>
        <v>#N/A</v>
      </c>
      <c r="AS294" s="317" t="e">
        <f>_xlfn.CONCAT(IF(BF294="","-","B"),IF(BS294="","-","I"),VLOOKUP($B294,GtP!$A:$BB,MATCH("Gq/11_0-1",GtP!$A$1:$BB$1,0),FALSE))</f>
        <v>#N/A</v>
      </c>
      <c r="AT294" s="317" t="e">
        <f>_xlfn.CONCAT(IF(BG294="","-","B"),IF(BT294="","-","I"),VLOOKUP($B294,GtP!$A:$BB,MATCH("G12/13_0-1",GtP!$A$1:$BB$1,0),FALSE))</f>
        <v>#N/A</v>
      </c>
      <c r="AU294" s="317" t="e">
        <f>_xlfn.CONCAT(IF(BH294="","-","B"),IF(BU294="","-","I"),VLOOKUP($B294,GtP!$A:$BB,MATCH("G12/13_0-1",GtP!$A$1:$BB$1,0),FALSE))</f>
        <v>#N/A</v>
      </c>
      <c r="AV294" s="319" t="str">
        <f>_xlfn.IFNA(VLOOKUP($B294,'B-LogEmaxOverpEC50'!$A:$AL,MATCH(AV$1,'B-LogEmaxOverpEC50'!$A$1:$AL$1,0),FALSE),"")</f>
        <v/>
      </c>
      <c r="AX294" s="321" t="str">
        <f>_xlfn.IFNA(VLOOKUP($B294,'B-LogEmaxOverpEC50'!$A:$AL,MATCH(AX$1,'B-LogEmaxOverpEC50'!$A$1:$AL$1,0),FALSE),"")</f>
        <v/>
      </c>
      <c r="AY294" s="321" t="str">
        <f>_xlfn.IFNA(VLOOKUP($B294,'B-LogEmaxOverpEC50'!$A:$AL,MATCH(AY$1,'B-LogEmaxOverpEC50'!$A$1:$AL$1,0),FALSE),"")</f>
        <v/>
      </c>
      <c r="AZ294" s="321" t="str">
        <f>_xlfn.IFNA(VLOOKUP($B294,'B-LogEmaxOverpEC50'!$A:$AL,MATCH(AZ$1,'B-LogEmaxOverpEC50'!$A$1:$AL$1,0),FALSE),"")</f>
        <v/>
      </c>
      <c r="BA294" s="321" t="str">
        <f>_xlfn.IFNA(VLOOKUP($B294,'B-LogEmaxOverpEC50'!$A:$AL,MATCH(BA$1,'B-LogEmaxOverpEC50'!$A$1:$AL$1,0),FALSE),"")</f>
        <v/>
      </c>
      <c r="BB294" s="321" t="str">
        <f>_xlfn.IFNA(VLOOKUP($B294,'B-LogEmaxOverpEC50'!$A:$AL,MATCH(BB$1,'B-LogEmaxOverpEC50'!$A$1:$AL$1,0),FALSE),"")</f>
        <v/>
      </c>
      <c r="BC294" s="321" t="str">
        <f>_xlfn.IFNA(VLOOKUP($B294,'B-LogEmaxOverpEC50'!$A:$AL,MATCH(BC$1,'B-LogEmaxOverpEC50'!$A$1:$AL$1,0),FALSE),"")</f>
        <v/>
      </c>
      <c r="BD294" s="321" t="str">
        <f>_xlfn.IFNA(VLOOKUP($B294,'B-LogEmaxOverpEC50'!$A:$AL,MATCH(BD$1,'B-LogEmaxOverpEC50'!$A$1:$AL$1,0),FALSE),"")</f>
        <v/>
      </c>
      <c r="BE294" s="321" t="str">
        <f>_xlfn.IFNA(VLOOKUP($B294,'B-LogEmaxOverpEC50'!$A:$AL,MATCH(BE$1,'B-LogEmaxOverpEC50'!$A$1:$AL$1,0),FALSE),"")</f>
        <v/>
      </c>
      <c r="BF294" s="321" t="str">
        <f>_xlfn.IFNA(VLOOKUP($B294,'B-LogEmaxOverpEC50'!$A:$AL,MATCH(BF$1,'B-LogEmaxOverpEC50'!$A$1:$AL$1,0),FALSE),"")</f>
        <v/>
      </c>
      <c r="BG294" s="321" t="str">
        <f>_xlfn.IFNA(VLOOKUP($B294,'B-LogEmaxOverpEC50'!$A:$AL,MATCH(BG$1,'B-LogEmaxOverpEC50'!$A$1:$AL$1,0),FALSE),"")</f>
        <v/>
      </c>
      <c r="BH294" s="321" t="str">
        <f>_xlfn.IFNA(VLOOKUP($B294,'B-LogEmaxOverpEC50'!$A:$AL,MATCH(BH$1,'B-LogEmaxOverpEC50'!$A$1:$AL$1,0),FALSE),"")</f>
        <v/>
      </c>
      <c r="BI294" s="322" t="str">
        <f>_xlfn.IFNA(VLOOKUP($B294,'I-LogEmaxOverpEC50'!$A:$AR,MATCH(BI$1,'I-LogEmaxOverpEC50'!$A$1:$AR$1,0),FALSE),"")</f>
        <v/>
      </c>
      <c r="BJ294" s="320" t="str">
        <f>_xlfn.IFNA(VLOOKUP($B294,'I-LogEmaxOverpEC50'!$A:$AR,MATCH(BJ$1,'I-LogEmaxOverpEC50'!$A$1:$AR$1,0),FALSE),"")</f>
        <v/>
      </c>
      <c r="BK294" s="320" t="str">
        <f>_xlfn.IFNA(VLOOKUP($B294,'I-LogEmaxOverpEC50'!$A:$AR,MATCH(BK$1,'I-LogEmaxOverpEC50'!$A$1:$AR$1,0),FALSE),"")</f>
        <v/>
      </c>
      <c r="BL294" s="320" t="str">
        <f>_xlfn.IFNA(VLOOKUP($B294,'I-LogEmaxOverpEC50'!$A:$AR,MATCH(BL$1,'I-LogEmaxOverpEC50'!$A$1:$AR$1,0),FALSE),"")</f>
        <v/>
      </c>
      <c r="BM294" s="320" t="str">
        <f>_xlfn.IFNA(VLOOKUP($B294,'I-LogEmaxOverpEC50'!$A:$AR,MATCH(BM$1,'I-LogEmaxOverpEC50'!$A$1:$AR$1,0),FALSE),"")</f>
        <v/>
      </c>
      <c r="BN294" s="320" t="str">
        <f>_xlfn.IFNA(VLOOKUP($B294,'I-LogEmaxOverpEC50'!$A:$AR,MATCH(BN$1,'I-LogEmaxOverpEC50'!$A$1:$AR$1,0),FALSE),"")</f>
        <v/>
      </c>
      <c r="BO294" s="320" t="str">
        <f>_xlfn.IFNA(VLOOKUP($B294,'I-LogEmaxOverpEC50'!$A:$AR,MATCH(BO$1,'I-LogEmaxOverpEC50'!$A$1:$AR$1,0),FALSE),"")</f>
        <v/>
      </c>
      <c r="BP294" s="320" t="str">
        <f>_xlfn.IFNA(VLOOKUP($B294,'I-LogEmaxOverpEC50'!$A:$AR,MATCH(BP$1,'I-LogEmaxOverpEC50'!$A$1:$AR$1,0),FALSE),"")</f>
        <v/>
      </c>
      <c r="BQ294" s="320" t="str">
        <f>_xlfn.IFNA(VLOOKUP($B294,'I-LogEmaxOverpEC50'!$A:$AR,MATCH(BQ$1,'I-LogEmaxOverpEC50'!$A$1:$AR$1,0),FALSE),"")</f>
        <v/>
      </c>
      <c r="BR294" s="320" t="str">
        <f>_xlfn.IFNA(VLOOKUP($B294,'I-LogEmaxOverpEC50'!$A:$AR,MATCH(BR$1,'I-LogEmaxOverpEC50'!$A$1:$AR$1,0),FALSE),"")</f>
        <v/>
      </c>
      <c r="BS294" s="320" t="str">
        <f>_xlfn.IFNA(VLOOKUP($B294,'I-LogEmaxOverpEC50'!$A:$AR,MATCH(BS$1,'I-LogEmaxOverpEC50'!$A$1:$AR$1,0),FALSE),"")</f>
        <v/>
      </c>
      <c r="BT294" s="320" t="str">
        <f>_xlfn.IFNA(VLOOKUP($B294,'I-LogEmaxOverpEC50'!$A:$AR,MATCH(BT$1,'I-LogEmaxOverpEC50'!$A$1:$AR$1,0),FALSE),"")</f>
        <v/>
      </c>
      <c r="BU294" s="320" t="str">
        <f>_xlfn.IFNA(VLOOKUP($B294,'I-LogEmaxOverpEC50'!$A:$AR,MATCH(BU$1,'I-LogEmaxOverpEC50'!$A$1:$AR$1,0),FALSE),"")</f>
        <v/>
      </c>
      <c r="BV294" s="114" t="e" cm="1">
        <f t="array" ref="BV294">_xlfn.IFS(AND($C294="A",_xlfn.CONCAT(F294:G294)&lt;&gt;"",$A294=1),"x",AND($C294="A",_xlfn.CONCAT(F294:G294)="",$A294=1),"-",$A$1&lt;&gt;"","")</f>
        <v>#N/A</v>
      </c>
      <c r="BW294" s="113" t="e" cm="1">
        <f t="array" ref="BW294">_xlfn.IFS(AND($C294="A",_xlfn.CONCAT(H294:L294)&lt;&gt;"",$A294=1),"x",AND($C294="A",_xlfn.CONCAT(H294:L294)="",$A294=1),"-",$A$1&lt;&gt;"","")</f>
        <v>#N/A</v>
      </c>
      <c r="BX294" s="113" t="e" cm="1">
        <f t="array" ref="BX294">_xlfn.IFS(AND($C294="A",_xlfn.CONCAT(M294:P294)&lt;&gt;"",$A294=1),"x",AND($C294="A",_xlfn.CONCAT(M294:P294)="",$A294=1),"-",$A$1&lt;&gt;"","")</f>
        <v>#N/A</v>
      </c>
      <c r="BY294" s="113" t="e" cm="1">
        <f t="array" ref="BY294">_xlfn.IFS(AND($C294="A",_xlfn.CONCAT(Q294:R294)&lt;&gt;"",$A294=1),"x",AND($C294="A",_xlfn.CONCAT(Q294:R294)="",$A294=1),"-",$A$1&lt;&gt;"","")</f>
        <v>#N/A</v>
      </c>
      <c r="BZ294" s="121" t="e">
        <f t="shared" si="165"/>
        <v>#N/A</v>
      </c>
      <c r="CA294" s="120" t="e">
        <f t="shared" si="166"/>
        <v>#N/A</v>
      </c>
      <c r="CB294" s="120" t="e">
        <f t="shared" si="167"/>
        <v>#N/A</v>
      </c>
      <c r="CC294" s="120" t="e">
        <f t="shared" si="168"/>
        <v>#N/A</v>
      </c>
      <c r="CD294" s="121" t="str">
        <f t="shared" si="169"/>
        <v/>
      </c>
      <c r="CE294" s="120" t="e">
        <f t="shared" si="170"/>
        <v>#N/A</v>
      </c>
      <c r="CF294" s="120" t="e">
        <f t="shared" si="171"/>
        <v>#N/A</v>
      </c>
      <c r="CG294" s="120" t="e">
        <f t="shared" si="172"/>
        <v>#N/A</v>
      </c>
      <c r="CH294" s="120" t="e">
        <f t="shared" si="173"/>
        <v>#N/A</v>
      </c>
      <c r="CI294" s="120" t="e">
        <f t="shared" si="174"/>
        <v>#N/A</v>
      </c>
    </row>
    <row r="295" spans="1:87" x14ac:dyDescent="0.2">
      <c r="A295" s="311" t="e" cm="1">
        <f t="array" ref="A295">_xlfn.IFS(SUM(F295:R295)&gt;0,1,Z295&gt;0,2,TRUE,3)</f>
        <v>#N/A</v>
      </c>
      <c r="B295" s="311" t="s">
        <v>1966</v>
      </c>
      <c r="C295" s="311" t="str">
        <f>_xlfn.XLOOKUP(B295,RecNamesAll!A:A,RecNamesAll!E:E)</f>
        <v>A</v>
      </c>
      <c r="D295" s="311" t="str">
        <f>_xlfn.XLOOKUP(B295,RecNamesAll!A:A,RecNamesAll!C:C)</f>
        <v>GPR62</v>
      </c>
      <c r="F295" s="312" t="e">
        <f t="shared" si="140"/>
        <v>#N/A</v>
      </c>
      <c r="G295" s="313" t="e">
        <f t="shared" si="141"/>
        <v>#N/A</v>
      </c>
      <c r="H295" s="312" t="e">
        <f t="shared" si="142"/>
        <v>#N/A</v>
      </c>
      <c r="I295" s="313" t="e">
        <f t="shared" si="143"/>
        <v>#N/A</v>
      </c>
      <c r="J295" s="313" t="e">
        <f t="shared" si="144"/>
        <v>#N/A</v>
      </c>
      <c r="K295" s="313" t="e">
        <f t="shared" si="145"/>
        <v>#N/A</v>
      </c>
      <c r="L295" s="313" t="e">
        <f t="shared" si="146"/>
        <v>#N/A</v>
      </c>
      <c r="M295" s="312" t="e">
        <f t="shared" si="147"/>
        <v>#N/A</v>
      </c>
      <c r="N295" s="313" t="e">
        <f t="shared" si="148"/>
        <v>#N/A</v>
      </c>
      <c r="O295" s="313" t="e">
        <f t="shared" si="149"/>
        <v>#N/A</v>
      </c>
      <c r="P295" s="313" t="e">
        <f t="shared" si="150"/>
        <v>#N/A</v>
      </c>
      <c r="Q295" s="312" t="e">
        <f t="shared" si="151"/>
        <v>#N/A</v>
      </c>
      <c r="R295" s="313" t="e">
        <f t="shared" si="152"/>
        <v>#N/A</v>
      </c>
      <c r="S295" s="314" t="str">
        <f t="shared" si="153"/>
        <v/>
      </c>
      <c r="T295" s="315" t="str">
        <f t="shared" si="154"/>
        <v>A</v>
      </c>
      <c r="U295" s="311" t="str">
        <f t="shared" si="155"/>
        <v>GPR62</v>
      </c>
      <c r="V295" s="316" t="e">
        <f>IF(VLOOKUP($B295,GtP!$A:$AA,MATCH("Gs_0-2",GtP!$A$1:$AA$1,0),FALSE)=0,"",VLOOKUP($B295,GtP!$A:$AA,MATCH("Gs_0-2",GtP!$A$1:$AA$1,0),FALSE))</f>
        <v>#N/A</v>
      </c>
      <c r="W295" s="317" t="e">
        <f>IF(VLOOKUP($B295,GtP!$A:$AA,MATCH("Gi/o_0-2",GtP!$A$1:$AA$1,0),FALSE)=0,"",VLOOKUP($B295,GtP!$A:$AA,MATCH("Gi/o_0-2",GtP!$A$1:$AA$1,0),FALSE))</f>
        <v>#N/A</v>
      </c>
      <c r="X295" s="317" t="e">
        <f>IF(VLOOKUP($B295,GtP!$A:$AA,MATCH("Gq/11_0-2",GtP!$A$1:$AA$1,0),FALSE)=0,"",VLOOKUP($B295,GtP!$A:$AA,MATCH("Gq/11_0-2",GtP!$A$1:$AA$1,0),FALSE))</f>
        <v>#N/A</v>
      </c>
      <c r="Y295" s="317" t="e">
        <f>IF(VLOOKUP($B295,GtP!$A:$AA,MATCH("G12/13_0-2",GtP!$A$1:$AA$1,0),FALSE)=0,"",VLOOKUP($B295,GtP!$A:$AA,MATCH("G12/13_0-2",GtP!$A$1:$AA$1,0),FALSE))</f>
        <v>#N/A</v>
      </c>
      <c r="Z295" s="318" t="e">
        <f t="shared" si="156"/>
        <v>#N/A</v>
      </c>
      <c r="AA295" s="317" t="e">
        <f t="shared" si="157"/>
        <v>#N/A</v>
      </c>
      <c r="AB295" s="317" t="e">
        <f t="shared" si="158"/>
        <v>#N/A</v>
      </c>
      <c r="AC295" s="317" t="e">
        <f t="shared" si="159"/>
        <v>#N/A</v>
      </c>
      <c r="AD295" s="317" t="e">
        <f t="shared" si="160"/>
        <v>#N/A</v>
      </c>
      <c r="AE295" s="315" t="str">
        <f t="shared" si="161"/>
        <v/>
      </c>
      <c r="AF295" s="311" t="str">
        <f t="shared" si="162"/>
        <v/>
      </c>
      <c r="AG295" s="311" t="str">
        <f t="shared" si="163"/>
        <v/>
      </c>
      <c r="AH295" s="311" t="str">
        <f t="shared" si="164"/>
        <v/>
      </c>
      <c r="AI295" s="316" t="e">
        <f>_xlfn.CONCAT(IF(AV295="","-","B"),IF(BI295="","-","I"),VLOOKUP($B295,GtP!$A:$BB,MATCH("Gs_0-1",GtP!$A$1:$BB$1,0),FALSE))</f>
        <v>#N/A</v>
      </c>
      <c r="AJ295" s="317" t="e">
        <f>_xlfn.CONCAT(IF(AW295="","-","B"),IF(BJ295="","-","I"),VLOOKUP($B295,GtP!$A:$BB,MATCH("Gs_0-1",GtP!$A$1:$BB$1,0),FALSE))</f>
        <v>#N/A</v>
      </c>
      <c r="AK295" s="317" t="e">
        <f>_xlfn.CONCAT(IF(AX295="","-","B"),IF(BK295="","-","I"),VLOOKUP($B295,GtP!$A:$BB,MATCH("Gi/o_0-1",GtP!$A$1:$BB$1,0),FALSE))</f>
        <v>#N/A</v>
      </c>
      <c r="AL295" s="317" t="e">
        <f>_xlfn.CONCAT(IF(AY295="","-","B"),IF(BL295="","-","I"),VLOOKUP($B295,GtP!$A:$BB,MATCH("Gi/o_0-1",GtP!$A$1:$BB$1,0),FALSE))</f>
        <v>#N/A</v>
      </c>
      <c r="AM295" s="317" t="e">
        <f>_xlfn.CONCAT(IF(AZ295="","-","B"),IF(BM295="","-","I"),VLOOKUP($B295,GtP!$A:$BB,MATCH("Gi/o_0-1",GtP!$A$1:$BB$1,0),FALSE))</f>
        <v>#N/A</v>
      </c>
      <c r="AN295" s="317" t="e">
        <f>_xlfn.CONCAT(IF(BA295="","-","B"),IF(BN295="","-","I"),VLOOKUP($B295,GtP!$A:$BB,MATCH("Gi/o_0-1",GtP!$A$1:$BB$1,0),FALSE))</f>
        <v>#N/A</v>
      </c>
      <c r="AO295" s="317" t="e">
        <f>_xlfn.CONCAT(IF(BB295="","-","B"),IF(BO295="","-","I"),VLOOKUP($B295,GtP!$A:$BB,MATCH("Gi/o_0-1",GtP!$A$1:$BB$1,0),FALSE))</f>
        <v>#N/A</v>
      </c>
      <c r="AP295" s="317" t="e">
        <f>_xlfn.CONCAT(IF(BC295="","-","B"),IF(BP295="","-","I"),VLOOKUP($B295,GtP!$A:$BB,MATCH("Gq/11_0-1",GtP!$A$1:$BB$1,0),FALSE))</f>
        <v>#N/A</v>
      </c>
      <c r="AQ295" s="317" t="e">
        <f>_xlfn.CONCAT(IF(BD295="","-","B"),IF(BQ295="","-","I"),VLOOKUP($B295,GtP!$A:$BB,MATCH("Gq/11_0-1",GtP!$A$1:$BB$1,0),FALSE))</f>
        <v>#N/A</v>
      </c>
      <c r="AR295" s="317" t="e">
        <f>_xlfn.CONCAT(IF(BE295="","-","B"),IF(BR295="","-","I"),VLOOKUP($B295,GtP!$A:$BB,MATCH("Gq/11_0-1",GtP!$A$1:$BB$1,0),FALSE))</f>
        <v>#N/A</v>
      </c>
      <c r="AS295" s="317" t="e">
        <f>_xlfn.CONCAT(IF(BF295="","-","B"),IF(BS295="","-","I"),VLOOKUP($B295,GtP!$A:$BB,MATCH("Gq/11_0-1",GtP!$A$1:$BB$1,0),FALSE))</f>
        <v>#N/A</v>
      </c>
      <c r="AT295" s="317" t="e">
        <f>_xlfn.CONCAT(IF(BG295="","-","B"),IF(BT295="","-","I"),VLOOKUP($B295,GtP!$A:$BB,MATCH("G12/13_0-1",GtP!$A$1:$BB$1,0),FALSE))</f>
        <v>#N/A</v>
      </c>
      <c r="AU295" s="317" t="e">
        <f>_xlfn.CONCAT(IF(BH295="","-","B"),IF(BU295="","-","I"),VLOOKUP($B295,GtP!$A:$BB,MATCH("G12/13_0-1",GtP!$A$1:$BB$1,0),FALSE))</f>
        <v>#N/A</v>
      </c>
      <c r="AV295" s="319" t="str">
        <f>_xlfn.IFNA(VLOOKUP($B295,'B-LogEmaxOverpEC50'!$A:$AL,MATCH(AV$1,'B-LogEmaxOverpEC50'!$A$1:$AL$1,0),FALSE),"")</f>
        <v/>
      </c>
      <c r="AX295" s="321" t="str">
        <f>_xlfn.IFNA(VLOOKUP($B295,'B-LogEmaxOverpEC50'!$A:$AL,MATCH(AX$1,'B-LogEmaxOverpEC50'!$A$1:$AL$1,0),FALSE),"")</f>
        <v/>
      </c>
      <c r="AY295" s="321" t="str">
        <f>_xlfn.IFNA(VLOOKUP($B295,'B-LogEmaxOverpEC50'!$A:$AL,MATCH(AY$1,'B-LogEmaxOverpEC50'!$A$1:$AL$1,0),FALSE),"")</f>
        <v/>
      </c>
      <c r="AZ295" s="321" t="str">
        <f>_xlfn.IFNA(VLOOKUP($B295,'B-LogEmaxOverpEC50'!$A:$AL,MATCH(AZ$1,'B-LogEmaxOverpEC50'!$A$1:$AL$1,0),FALSE),"")</f>
        <v/>
      </c>
      <c r="BA295" s="321" t="str">
        <f>_xlfn.IFNA(VLOOKUP($B295,'B-LogEmaxOverpEC50'!$A:$AL,MATCH(BA$1,'B-LogEmaxOverpEC50'!$A$1:$AL$1,0),FALSE),"")</f>
        <v/>
      </c>
      <c r="BB295" s="321" t="str">
        <f>_xlfn.IFNA(VLOOKUP($B295,'B-LogEmaxOverpEC50'!$A:$AL,MATCH(BB$1,'B-LogEmaxOverpEC50'!$A$1:$AL$1,0),FALSE),"")</f>
        <v/>
      </c>
      <c r="BC295" s="321" t="str">
        <f>_xlfn.IFNA(VLOOKUP($B295,'B-LogEmaxOverpEC50'!$A:$AL,MATCH(BC$1,'B-LogEmaxOverpEC50'!$A$1:$AL$1,0),FALSE),"")</f>
        <v/>
      </c>
      <c r="BD295" s="321" t="str">
        <f>_xlfn.IFNA(VLOOKUP($B295,'B-LogEmaxOverpEC50'!$A:$AL,MATCH(BD$1,'B-LogEmaxOverpEC50'!$A$1:$AL$1,0),FALSE),"")</f>
        <v/>
      </c>
      <c r="BE295" s="321" t="str">
        <f>_xlfn.IFNA(VLOOKUP($B295,'B-LogEmaxOverpEC50'!$A:$AL,MATCH(BE$1,'B-LogEmaxOverpEC50'!$A$1:$AL$1,0),FALSE),"")</f>
        <v/>
      </c>
      <c r="BF295" s="321" t="str">
        <f>_xlfn.IFNA(VLOOKUP($B295,'B-LogEmaxOverpEC50'!$A:$AL,MATCH(BF$1,'B-LogEmaxOverpEC50'!$A$1:$AL$1,0),FALSE),"")</f>
        <v/>
      </c>
      <c r="BG295" s="321" t="str">
        <f>_xlfn.IFNA(VLOOKUP($B295,'B-LogEmaxOverpEC50'!$A:$AL,MATCH(BG$1,'B-LogEmaxOverpEC50'!$A$1:$AL$1,0),FALSE),"")</f>
        <v/>
      </c>
      <c r="BH295" s="321" t="str">
        <f>_xlfn.IFNA(VLOOKUP($B295,'B-LogEmaxOverpEC50'!$A:$AL,MATCH(BH$1,'B-LogEmaxOverpEC50'!$A$1:$AL$1,0),FALSE),"")</f>
        <v/>
      </c>
      <c r="BI295" s="322" t="str">
        <f>_xlfn.IFNA(VLOOKUP($B295,'I-LogEmaxOverpEC50'!$A:$AR,MATCH(BI$1,'I-LogEmaxOverpEC50'!$A$1:$AR$1,0),FALSE),"")</f>
        <v/>
      </c>
      <c r="BJ295" s="320" t="str">
        <f>_xlfn.IFNA(VLOOKUP($B295,'I-LogEmaxOverpEC50'!$A:$AR,MATCH(BJ$1,'I-LogEmaxOverpEC50'!$A$1:$AR$1,0),FALSE),"")</f>
        <v/>
      </c>
      <c r="BK295" s="320" t="str">
        <f>_xlfn.IFNA(VLOOKUP($B295,'I-LogEmaxOverpEC50'!$A:$AR,MATCH(BK$1,'I-LogEmaxOverpEC50'!$A$1:$AR$1,0),FALSE),"")</f>
        <v/>
      </c>
      <c r="BL295" s="320" t="str">
        <f>_xlfn.IFNA(VLOOKUP($B295,'I-LogEmaxOverpEC50'!$A:$AR,MATCH(BL$1,'I-LogEmaxOverpEC50'!$A$1:$AR$1,0),FALSE),"")</f>
        <v/>
      </c>
      <c r="BM295" s="320" t="str">
        <f>_xlfn.IFNA(VLOOKUP($B295,'I-LogEmaxOverpEC50'!$A:$AR,MATCH(BM$1,'I-LogEmaxOverpEC50'!$A$1:$AR$1,0),FALSE),"")</f>
        <v/>
      </c>
      <c r="BN295" s="320" t="str">
        <f>_xlfn.IFNA(VLOOKUP($B295,'I-LogEmaxOverpEC50'!$A:$AR,MATCH(BN$1,'I-LogEmaxOverpEC50'!$A$1:$AR$1,0),FALSE),"")</f>
        <v/>
      </c>
      <c r="BO295" s="320" t="str">
        <f>_xlfn.IFNA(VLOOKUP($B295,'I-LogEmaxOverpEC50'!$A:$AR,MATCH(BO$1,'I-LogEmaxOverpEC50'!$A$1:$AR$1,0),FALSE),"")</f>
        <v/>
      </c>
      <c r="BP295" s="320" t="str">
        <f>_xlfn.IFNA(VLOOKUP($B295,'I-LogEmaxOverpEC50'!$A:$AR,MATCH(BP$1,'I-LogEmaxOverpEC50'!$A$1:$AR$1,0),FALSE),"")</f>
        <v/>
      </c>
      <c r="BQ295" s="320" t="str">
        <f>_xlfn.IFNA(VLOOKUP($B295,'I-LogEmaxOverpEC50'!$A:$AR,MATCH(BQ$1,'I-LogEmaxOverpEC50'!$A$1:$AR$1,0),FALSE),"")</f>
        <v/>
      </c>
      <c r="BR295" s="320" t="str">
        <f>_xlfn.IFNA(VLOOKUP($B295,'I-LogEmaxOverpEC50'!$A:$AR,MATCH(BR$1,'I-LogEmaxOverpEC50'!$A$1:$AR$1,0),FALSE),"")</f>
        <v/>
      </c>
      <c r="BS295" s="320" t="str">
        <f>_xlfn.IFNA(VLOOKUP($B295,'I-LogEmaxOverpEC50'!$A:$AR,MATCH(BS$1,'I-LogEmaxOverpEC50'!$A$1:$AR$1,0),FALSE),"")</f>
        <v/>
      </c>
      <c r="BT295" s="320" t="str">
        <f>_xlfn.IFNA(VLOOKUP($B295,'I-LogEmaxOverpEC50'!$A:$AR,MATCH(BT$1,'I-LogEmaxOverpEC50'!$A$1:$AR$1,0),FALSE),"")</f>
        <v/>
      </c>
      <c r="BU295" s="320" t="str">
        <f>_xlfn.IFNA(VLOOKUP($B295,'I-LogEmaxOverpEC50'!$A:$AR,MATCH(BU$1,'I-LogEmaxOverpEC50'!$A$1:$AR$1,0),FALSE),"")</f>
        <v/>
      </c>
      <c r="BV295" s="114" t="e" cm="1">
        <f t="array" ref="BV295">_xlfn.IFS(AND($C295="A",_xlfn.CONCAT(F295:G295)&lt;&gt;"",$A295=1),"x",AND($C295="A",_xlfn.CONCAT(F295:G295)="",$A295=1),"-",$A$1&lt;&gt;"","")</f>
        <v>#N/A</v>
      </c>
      <c r="BW295" s="113" t="e" cm="1">
        <f t="array" ref="BW295">_xlfn.IFS(AND($C295="A",_xlfn.CONCAT(H295:L295)&lt;&gt;"",$A295=1),"x",AND($C295="A",_xlfn.CONCAT(H295:L295)="",$A295=1),"-",$A$1&lt;&gt;"","")</f>
        <v>#N/A</v>
      </c>
      <c r="BX295" s="113" t="e" cm="1">
        <f t="array" ref="BX295">_xlfn.IFS(AND($C295="A",_xlfn.CONCAT(M295:P295)&lt;&gt;"",$A295=1),"x",AND($C295="A",_xlfn.CONCAT(M295:P295)="",$A295=1),"-",$A$1&lt;&gt;"","")</f>
        <v>#N/A</v>
      </c>
      <c r="BY295" s="113" t="e" cm="1">
        <f t="array" ref="BY295">_xlfn.IFS(AND($C295="A",_xlfn.CONCAT(Q295:R295)&lt;&gt;"",$A295=1),"x",AND($C295="A",_xlfn.CONCAT(Q295:R295)="",$A295=1),"-",$A$1&lt;&gt;"","")</f>
        <v>#N/A</v>
      </c>
      <c r="BZ295" s="121" t="e">
        <f t="shared" si="165"/>
        <v>#N/A</v>
      </c>
      <c r="CA295" s="120" t="e">
        <f t="shared" si="166"/>
        <v>#N/A</v>
      </c>
      <c r="CB295" s="120" t="e">
        <f t="shared" si="167"/>
        <v>#N/A</v>
      </c>
      <c r="CC295" s="120" t="e">
        <f t="shared" si="168"/>
        <v>#N/A</v>
      </c>
      <c r="CD295" s="121" t="str">
        <f t="shared" si="169"/>
        <v/>
      </c>
      <c r="CE295" s="120" t="e">
        <f t="shared" si="170"/>
        <v>#N/A</v>
      </c>
      <c r="CF295" s="120" t="e">
        <f t="shared" si="171"/>
        <v>#N/A</v>
      </c>
      <c r="CG295" s="120" t="e">
        <f t="shared" si="172"/>
        <v>#N/A</v>
      </c>
      <c r="CH295" s="120" t="e">
        <f t="shared" si="173"/>
        <v>#N/A</v>
      </c>
      <c r="CI295" s="120" t="e">
        <f t="shared" si="174"/>
        <v>#N/A</v>
      </c>
    </row>
    <row r="296" spans="1:87" x14ac:dyDescent="0.2">
      <c r="A296" s="311" t="e" cm="1">
        <f t="array" ref="A296">_xlfn.IFS(SUM(F296:R296)&gt;0,1,Z296&gt;0,2,TRUE,3)</f>
        <v>#N/A</v>
      </c>
      <c r="B296" s="311" t="s">
        <v>1077</v>
      </c>
      <c r="C296" s="311" t="str">
        <f>_xlfn.XLOOKUP(B296,RecNamesAll!A:A,RecNamesAll!E:E)</f>
        <v>A</v>
      </c>
      <c r="D296" s="311" t="str">
        <f>_xlfn.XLOOKUP(B296,RecNamesAll!A:A,RecNamesAll!C:C)</f>
        <v>GPR63</v>
      </c>
      <c r="F296" s="312" t="e">
        <f t="shared" si="140"/>
        <v>#N/A</v>
      </c>
      <c r="G296" s="313" t="e">
        <f t="shared" si="141"/>
        <v>#N/A</v>
      </c>
      <c r="H296" s="312" t="e">
        <f t="shared" si="142"/>
        <v>#N/A</v>
      </c>
      <c r="I296" s="313" t="e">
        <f t="shared" si="143"/>
        <v>#N/A</v>
      </c>
      <c r="J296" s="313" t="e">
        <f t="shared" si="144"/>
        <v>#N/A</v>
      </c>
      <c r="K296" s="313" t="e">
        <f t="shared" si="145"/>
        <v>#N/A</v>
      </c>
      <c r="L296" s="313" t="e">
        <f t="shared" si="146"/>
        <v>#N/A</v>
      </c>
      <c r="M296" s="312" t="e">
        <f t="shared" si="147"/>
        <v>#N/A</v>
      </c>
      <c r="N296" s="313" t="e">
        <f t="shared" si="148"/>
        <v>#N/A</v>
      </c>
      <c r="O296" s="313" t="e">
        <f t="shared" si="149"/>
        <v>#N/A</v>
      </c>
      <c r="P296" s="313" t="e">
        <f t="shared" si="150"/>
        <v>#N/A</v>
      </c>
      <c r="Q296" s="312" t="e">
        <f t="shared" si="151"/>
        <v>#N/A</v>
      </c>
      <c r="R296" s="313" t="e">
        <f t="shared" si="152"/>
        <v>#N/A</v>
      </c>
      <c r="S296" s="314" t="str">
        <f t="shared" si="153"/>
        <v/>
      </c>
      <c r="T296" s="315" t="str">
        <f t="shared" si="154"/>
        <v>A</v>
      </c>
      <c r="U296" s="311" t="str">
        <f t="shared" si="155"/>
        <v>GPR63</v>
      </c>
      <c r="V296" s="316" t="e">
        <f>IF(VLOOKUP($B296,GtP!$A:$AA,MATCH("Gs_0-2",GtP!$A$1:$AA$1,0),FALSE)=0,"",VLOOKUP($B296,GtP!$A:$AA,MATCH("Gs_0-2",GtP!$A$1:$AA$1,0),FALSE))</f>
        <v>#N/A</v>
      </c>
      <c r="W296" s="317" t="e">
        <f>IF(VLOOKUP($B296,GtP!$A:$AA,MATCH("Gi/o_0-2",GtP!$A$1:$AA$1,0),FALSE)=0,"",VLOOKUP($B296,GtP!$A:$AA,MATCH("Gi/o_0-2",GtP!$A$1:$AA$1,0),FALSE))</f>
        <v>#N/A</v>
      </c>
      <c r="X296" s="317" t="e">
        <f>IF(VLOOKUP($B296,GtP!$A:$AA,MATCH("Gq/11_0-2",GtP!$A$1:$AA$1,0),FALSE)=0,"",VLOOKUP($B296,GtP!$A:$AA,MATCH("Gq/11_0-2",GtP!$A$1:$AA$1,0),FALSE))</f>
        <v>#N/A</v>
      </c>
      <c r="Y296" s="317" t="e">
        <f>IF(VLOOKUP($B296,GtP!$A:$AA,MATCH("G12/13_0-2",GtP!$A$1:$AA$1,0),FALSE)=0,"",VLOOKUP($B296,GtP!$A:$AA,MATCH("G12/13_0-2",GtP!$A$1:$AA$1,0),FALSE))</f>
        <v>#N/A</v>
      </c>
      <c r="Z296" s="318" t="e">
        <f t="shared" si="156"/>
        <v>#N/A</v>
      </c>
      <c r="AA296" s="317" t="e">
        <f t="shared" si="157"/>
        <v>#N/A</v>
      </c>
      <c r="AB296" s="317" t="e">
        <f t="shared" si="158"/>
        <v>#N/A</v>
      </c>
      <c r="AC296" s="317" t="e">
        <f t="shared" si="159"/>
        <v>#N/A</v>
      </c>
      <c r="AD296" s="317" t="e">
        <f t="shared" si="160"/>
        <v>#N/A</v>
      </c>
      <c r="AE296" s="315" t="str">
        <f t="shared" si="161"/>
        <v/>
      </c>
      <c r="AF296" s="311" t="str">
        <f t="shared" si="162"/>
        <v/>
      </c>
      <c r="AG296" s="311" t="str">
        <f t="shared" si="163"/>
        <v/>
      </c>
      <c r="AH296" s="311" t="str">
        <f t="shared" si="164"/>
        <v/>
      </c>
      <c r="AI296" s="316" t="e">
        <f>_xlfn.CONCAT(IF(AV296="","-","B"),IF(BI296="","-","I"),VLOOKUP($B296,GtP!$A:$BB,MATCH("Gs_0-1",GtP!$A$1:$BB$1,0),FALSE))</f>
        <v>#N/A</v>
      </c>
      <c r="AJ296" s="317" t="e">
        <f>_xlfn.CONCAT(IF(AW296="","-","B"),IF(BJ296="","-","I"),VLOOKUP($B296,GtP!$A:$BB,MATCH("Gs_0-1",GtP!$A$1:$BB$1,0),FALSE))</f>
        <v>#N/A</v>
      </c>
      <c r="AK296" s="317" t="e">
        <f>_xlfn.CONCAT(IF(AX296="","-","B"),IF(BK296="","-","I"),VLOOKUP($B296,GtP!$A:$BB,MATCH("Gi/o_0-1",GtP!$A$1:$BB$1,0),FALSE))</f>
        <v>#N/A</v>
      </c>
      <c r="AL296" s="317" t="e">
        <f>_xlfn.CONCAT(IF(AY296="","-","B"),IF(BL296="","-","I"),VLOOKUP($B296,GtP!$A:$BB,MATCH("Gi/o_0-1",GtP!$A$1:$BB$1,0),FALSE))</f>
        <v>#N/A</v>
      </c>
      <c r="AM296" s="317" t="e">
        <f>_xlfn.CONCAT(IF(AZ296="","-","B"),IF(BM296="","-","I"),VLOOKUP($B296,GtP!$A:$BB,MATCH("Gi/o_0-1",GtP!$A$1:$BB$1,0),FALSE))</f>
        <v>#N/A</v>
      </c>
      <c r="AN296" s="317" t="e">
        <f>_xlfn.CONCAT(IF(BA296="","-","B"),IF(BN296="","-","I"),VLOOKUP($B296,GtP!$A:$BB,MATCH("Gi/o_0-1",GtP!$A$1:$BB$1,0),FALSE))</f>
        <v>#N/A</v>
      </c>
      <c r="AO296" s="317" t="e">
        <f>_xlfn.CONCAT(IF(BB296="","-","B"),IF(BO296="","-","I"),VLOOKUP($B296,GtP!$A:$BB,MATCH("Gi/o_0-1",GtP!$A$1:$BB$1,0),FALSE))</f>
        <v>#N/A</v>
      </c>
      <c r="AP296" s="317" t="e">
        <f>_xlfn.CONCAT(IF(BC296="","-","B"),IF(BP296="","-","I"),VLOOKUP($B296,GtP!$A:$BB,MATCH("Gq/11_0-1",GtP!$A$1:$BB$1,0),FALSE))</f>
        <v>#N/A</v>
      </c>
      <c r="AQ296" s="317" t="e">
        <f>_xlfn.CONCAT(IF(BD296="","-","B"),IF(BQ296="","-","I"),VLOOKUP($B296,GtP!$A:$BB,MATCH("Gq/11_0-1",GtP!$A$1:$BB$1,0),FALSE))</f>
        <v>#N/A</v>
      </c>
      <c r="AR296" s="317" t="e">
        <f>_xlfn.CONCAT(IF(BE296="","-","B"),IF(BR296="","-","I"),VLOOKUP($B296,GtP!$A:$BB,MATCH("Gq/11_0-1",GtP!$A$1:$BB$1,0),FALSE))</f>
        <v>#N/A</v>
      </c>
      <c r="AS296" s="317" t="e">
        <f>_xlfn.CONCAT(IF(BF296="","-","B"),IF(BS296="","-","I"),VLOOKUP($B296,GtP!$A:$BB,MATCH("Gq/11_0-1",GtP!$A$1:$BB$1,0),FALSE))</f>
        <v>#N/A</v>
      </c>
      <c r="AT296" s="317" t="e">
        <f>_xlfn.CONCAT(IF(BG296="","-","B"),IF(BT296="","-","I"),VLOOKUP($B296,GtP!$A:$BB,MATCH("G12/13_0-1",GtP!$A$1:$BB$1,0),FALSE))</f>
        <v>#N/A</v>
      </c>
      <c r="AU296" s="317" t="e">
        <f>_xlfn.CONCAT(IF(BH296="","-","B"),IF(BU296="","-","I"),VLOOKUP($B296,GtP!$A:$BB,MATCH("G12/13_0-1",GtP!$A$1:$BB$1,0),FALSE))</f>
        <v>#N/A</v>
      </c>
      <c r="AV296" s="319" t="str">
        <f>_xlfn.IFNA(VLOOKUP($B296,'B-LogEmaxOverpEC50'!$A:$AL,MATCH(AV$1,'B-LogEmaxOverpEC50'!$A$1:$AL$1,0),FALSE),"")</f>
        <v/>
      </c>
      <c r="AX296" s="321" t="str">
        <f>_xlfn.IFNA(VLOOKUP($B296,'B-LogEmaxOverpEC50'!$A:$AL,MATCH(AX$1,'B-LogEmaxOverpEC50'!$A$1:$AL$1,0),FALSE),"")</f>
        <v/>
      </c>
      <c r="AY296" s="321" t="str">
        <f>_xlfn.IFNA(VLOOKUP($B296,'B-LogEmaxOverpEC50'!$A:$AL,MATCH(AY$1,'B-LogEmaxOverpEC50'!$A$1:$AL$1,0),FALSE),"")</f>
        <v/>
      </c>
      <c r="AZ296" s="321" t="str">
        <f>_xlfn.IFNA(VLOOKUP($B296,'B-LogEmaxOverpEC50'!$A:$AL,MATCH(AZ$1,'B-LogEmaxOverpEC50'!$A$1:$AL$1,0),FALSE),"")</f>
        <v/>
      </c>
      <c r="BA296" s="321" t="str">
        <f>_xlfn.IFNA(VLOOKUP($B296,'B-LogEmaxOverpEC50'!$A:$AL,MATCH(BA$1,'B-LogEmaxOverpEC50'!$A$1:$AL$1,0),FALSE),"")</f>
        <v/>
      </c>
      <c r="BB296" s="321" t="str">
        <f>_xlfn.IFNA(VLOOKUP($B296,'B-LogEmaxOverpEC50'!$A:$AL,MATCH(BB$1,'B-LogEmaxOverpEC50'!$A$1:$AL$1,0),FALSE),"")</f>
        <v/>
      </c>
      <c r="BC296" s="321" t="str">
        <f>_xlfn.IFNA(VLOOKUP($B296,'B-LogEmaxOverpEC50'!$A:$AL,MATCH(BC$1,'B-LogEmaxOverpEC50'!$A$1:$AL$1,0),FALSE),"")</f>
        <v/>
      </c>
      <c r="BD296" s="321" t="str">
        <f>_xlfn.IFNA(VLOOKUP($B296,'B-LogEmaxOverpEC50'!$A:$AL,MATCH(BD$1,'B-LogEmaxOverpEC50'!$A$1:$AL$1,0),FALSE),"")</f>
        <v/>
      </c>
      <c r="BE296" s="321" t="str">
        <f>_xlfn.IFNA(VLOOKUP($B296,'B-LogEmaxOverpEC50'!$A:$AL,MATCH(BE$1,'B-LogEmaxOverpEC50'!$A$1:$AL$1,0),FALSE),"")</f>
        <v/>
      </c>
      <c r="BF296" s="321" t="str">
        <f>_xlfn.IFNA(VLOOKUP($B296,'B-LogEmaxOverpEC50'!$A:$AL,MATCH(BF$1,'B-LogEmaxOverpEC50'!$A$1:$AL$1,0),FALSE),"")</f>
        <v/>
      </c>
      <c r="BG296" s="321" t="str">
        <f>_xlfn.IFNA(VLOOKUP($B296,'B-LogEmaxOverpEC50'!$A:$AL,MATCH(BG$1,'B-LogEmaxOverpEC50'!$A$1:$AL$1,0),FALSE),"")</f>
        <v/>
      </c>
      <c r="BH296" s="321" t="str">
        <f>_xlfn.IFNA(VLOOKUP($B296,'B-LogEmaxOverpEC50'!$A:$AL,MATCH(BH$1,'B-LogEmaxOverpEC50'!$A$1:$AL$1,0),FALSE),"")</f>
        <v/>
      </c>
      <c r="BI296" s="322" t="str">
        <f>_xlfn.IFNA(VLOOKUP($B296,'I-LogEmaxOverpEC50'!$A:$AR,MATCH(BI$1,'I-LogEmaxOverpEC50'!$A$1:$AR$1,0),FALSE),"")</f>
        <v/>
      </c>
      <c r="BJ296" s="320" t="str">
        <f>_xlfn.IFNA(VLOOKUP($B296,'I-LogEmaxOverpEC50'!$A:$AR,MATCH(BJ$1,'I-LogEmaxOverpEC50'!$A$1:$AR$1,0),FALSE),"")</f>
        <v/>
      </c>
      <c r="BK296" s="320" t="str">
        <f>_xlfn.IFNA(VLOOKUP($B296,'I-LogEmaxOverpEC50'!$A:$AR,MATCH(BK$1,'I-LogEmaxOverpEC50'!$A$1:$AR$1,0),FALSE),"")</f>
        <v/>
      </c>
      <c r="BL296" s="320" t="str">
        <f>_xlfn.IFNA(VLOOKUP($B296,'I-LogEmaxOverpEC50'!$A:$AR,MATCH(BL$1,'I-LogEmaxOverpEC50'!$A$1:$AR$1,0),FALSE),"")</f>
        <v/>
      </c>
      <c r="BM296" s="320" t="str">
        <f>_xlfn.IFNA(VLOOKUP($B296,'I-LogEmaxOverpEC50'!$A:$AR,MATCH(BM$1,'I-LogEmaxOverpEC50'!$A$1:$AR$1,0),FALSE),"")</f>
        <v/>
      </c>
      <c r="BN296" s="320" t="str">
        <f>_xlfn.IFNA(VLOOKUP($B296,'I-LogEmaxOverpEC50'!$A:$AR,MATCH(BN$1,'I-LogEmaxOverpEC50'!$A$1:$AR$1,0),FALSE),"")</f>
        <v/>
      </c>
      <c r="BO296" s="320" t="str">
        <f>_xlfn.IFNA(VLOOKUP($B296,'I-LogEmaxOverpEC50'!$A:$AR,MATCH(BO$1,'I-LogEmaxOverpEC50'!$A$1:$AR$1,0),FALSE),"")</f>
        <v/>
      </c>
      <c r="BP296" s="320" t="str">
        <f>_xlfn.IFNA(VLOOKUP($B296,'I-LogEmaxOverpEC50'!$A:$AR,MATCH(BP$1,'I-LogEmaxOverpEC50'!$A$1:$AR$1,0),FALSE),"")</f>
        <v/>
      </c>
      <c r="BQ296" s="320" t="str">
        <f>_xlfn.IFNA(VLOOKUP($B296,'I-LogEmaxOverpEC50'!$A:$AR,MATCH(BQ$1,'I-LogEmaxOverpEC50'!$A$1:$AR$1,0),FALSE),"")</f>
        <v/>
      </c>
      <c r="BR296" s="320" t="str">
        <f>_xlfn.IFNA(VLOOKUP($B296,'I-LogEmaxOverpEC50'!$A:$AR,MATCH(BR$1,'I-LogEmaxOverpEC50'!$A$1:$AR$1,0),FALSE),"")</f>
        <v/>
      </c>
      <c r="BS296" s="320" t="str">
        <f>_xlfn.IFNA(VLOOKUP($B296,'I-LogEmaxOverpEC50'!$A:$AR,MATCH(BS$1,'I-LogEmaxOverpEC50'!$A$1:$AR$1,0),FALSE),"")</f>
        <v/>
      </c>
      <c r="BT296" s="320" t="str">
        <f>_xlfn.IFNA(VLOOKUP($B296,'I-LogEmaxOverpEC50'!$A:$AR,MATCH(BT$1,'I-LogEmaxOverpEC50'!$A$1:$AR$1,0),FALSE),"")</f>
        <v/>
      </c>
      <c r="BU296" s="320" t="str">
        <f>_xlfn.IFNA(VLOOKUP($B296,'I-LogEmaxOverpEC50'!$A:$AR,MATCH(BU$1,'I-LogEmaxOverpEC50'!$A$1:$AR$1,0),FALSE),"")</f>
        <v/>
      </c>
      <c r="BV296" s="114" t="e" cm="1">
        <f t="array" ref="BV296">_xlfn.IFS(AND($C296="A",_xlfn.CONCAT(F296:G296)&lt;&gt;"",$A296=1),"x",AND($C296="A",_xlfn.CONCAT(F296:G296)="",$A296=1),"-",$A$1&lt;&gt;"","")</f>
        <v>#N/A</v>
      </c>
      <c r="BW296" s="113" t="e" cm="1">
        <f t="array" ref="BW296">_xlfn.IFS(AND($C296="A",_xlfn.CONCAT(H296:L296)&lt;&gt;"",$A296=1),"x",AND($C296="A",_xlfn.CONCAT(H296:L296)="",$A296=1),"-",$A$1&lt;&gt;"","")</f>
        <v>#N/A</v>
      </c>
      <c r="BX296" s="113" t="e" cm="1">
        <f t="array" ref="BX296">_xlfn.IFS(AND($C296="A",_xlfn.CONCAT(M296:P296)&lt;&gt;"",$A296=1),"x",AND($C296="A",_xlfn.CONCAT(M296:P296)="",$A296=1),"-",$A$1&lt;&gt;"","")</f>
        <v>#N/A</v>
      </c>
      <c r="BY296" s="113" t="e" cm="1">
        <f t="array" ref="BY296">_xlfn.IFS(AND($C296="A",_xlfn.CONCAT(Q296:R296)&lt;&gt;"",$A296=1),"x",AND($C296="A",_xlfn.CONCAT(Q296:R296)="",$A296=1),"-",$A$1&lt;&gt;"","")</f>
        <v>#N/A</v>
      </c>
      <c r="BZ296" s="121" t="e">
        <f t="shared" si="165"/>
        <v>#N/A</v>
      </c>
      <c r="CA296" s="120" t="e">
        <f t="shared" si="166"/>
        <v>#N/A</v>
      </c>
      <c r="CB296" s="120" t="e">
        <f t="shared" si="167"/>
        <v>#N/A</v>
      </c>
      <c r="CC296" s="120" t="e">
        <f t="shared" si="168"/>
        <v>#N/A</v>
      </c>
      <c r="CD296" s="121" t="str">
        <f t="shared" si="169"/>
        <v/>
      </c>
      <c r="CE296" s="120" t="e">
        <f t="shared" si="170"/>
        <v>#N/A</v>
      </c>
      <c r="CF296" s="120" t="e">
        <f t="shared" si="171"/>
        <v>#N/A</v>
      </c>
      <c r="CG296" s="120" t="e">
        <f t="shared" si="172"/>
        <v>#N/A</v>
      </c>
      <c r="CH296" s="120" t="e">
        <f t="shared" si="173"/>
        <v>#N/A</v>
      </c>
      <c r="CI296" s="120" t="e">
        <f t="shared" si="174"/>
        <v>#N/A</v>
      </c>
    </row>
    <row r="297" spans="1:87" x14ac:dyDescent="0.2">
      <c r="A297" s="311" t="e" cm="1">
        <f t="array" ref="A297">_xlfn.IFS(SUM(F297:R297)&gt;0,1,Z297&gt;0,2,TRUE,3)</f>
        <v>#N/A</v>
      </c>
      <c r="B297" s="311" t="s">
        <v>1956</v>
      </c>
      <c r="C297" s="311" t="str">
        <f>_xlfn.XLOOKUP(B297,RecNamesAll!A:A,RecNamesAll!E:E)</f>
        <v>A</v>
      </c>
      <c r="D297" s="311" t="str">
        <f>_xlfn.XLOOKUP(B297,RecNamesAll!A:A,RecNamesAll!C:C)</f>
        <v>GPR82</v>
      </c>
      <c r="F297" s="312" t="e">
        <f t="shared" si="140"/>
        <v>#N/A</v>
      </c>
      <c r="G297" s="313" t="e">
        <f t="shared" si="141"/>
        <v>#N/A</v>
      </c>
      <c r="H297" s="312" t="e">
        <f t="shared" si="142"/>
        <v>#N/A</v>
      </c>
      <c r="I297" s="313" t="e">
        <f t="shared" si="143"/>
        <v>#N/A</v>
      </c>
      <c r="J297" s="313" t="e">
        <f t="shared" si="144"/>
        <v>#N/A</v>
      </c>
      <c r="K297" s="313" t="e">
        <f t="shared" si="145"/>
        <v>#N/A</v>
      </c>
      <c r="L297" s="313" t="e">
        <f t="shared" si="146"/>
        <v>#N/A</v>
      </c>
      <c r="M297" s="312" t="e">
        <f t="shared" si="147"/>
        <v>#N/A</v>
      </c>
      <c r="N297" s="313" t="e">
        <f t="shared" si="148"/>
        <v>#N/A</v>
      </c>
      <c r="O297" s="313" t="e">
        <f t="shared" si="149"/>
        <v>#N/A</v>
      </c>
      <c r="P297" s="313" t="e">
        <f t="shared" si="150"/>
        <v>#N/A</v>
      </c>
      <c r="Q297" s="312" t="e">
        <f t="shared" si="151"/>
        <v>#N/A</v>
      </c>
      <c r="R297" s="313" t="e">
        <f t="shared" si="152"/>
        <v>#N/A</v>
      </c>
      <c r="S297" s="314" t="str">
        <f t="shared" si="153"/>
        <v/>
      </c>
      <c r="T297" s="315" t="str">
        <f t="shared" si="154"/>
        <v>A</v>
      </c>
      <c r="U297" s="311" t="str">
        <f t="shared" si="155"/>
        <v>GPR82</v>
      </c>
      <c r="V297" s="316" t="e">
        <f>IF(VLOOKUP($B297,GtP!$A:$AA,MATCH("Gs_0-2",GtP!$A$1:$AA$1,0),FALSE)=0,"",VLOOKUP($B297,GtP!$A:$AA,MATCH("Gs_0-2",GtP!$A$1:$AA$1,0),FALSE))</f>
        <v>#N/A</v>
      </c>
      <c r="W297" s="317" t="e">
        <f>IF(VLOOKUP($B297,GtP!$A:$AA,MATCH("Gi/o_0-2",GtP!$A$1:$AA$1,0),FALSE)=0,"",VLOOKUP($B297,GtP!$A:$AA,MATCH("Gi/o_0-2",GtP!$A$1:$AA$1,0),FALSE))</f>
        <v>#N/A</v>
      </c>
      <c r="X297" s="317" t="e">
        <f>IF(VLOOKUP($B297,GtP!$A:$AA,MATCH("Gq/11_0-2",GtP!$A$1:$AA$1,0),FALSE)=0,"",VLOOKUP($B297,GtP!$A:$AA,MATCH("Gq/11_0-2",GtP!$A$1:$AA$1,0),FALSE))</f>
        <v>#N/A</v>
      </c>
      <c r="Y297" s="317" t="e">
        <f>IF(VLOOKUP($B297,GtP!$A:$AA,MATCH("G12/13_0-2",GtP!$A$1:$AA$1,0),FALSE)=0,"",VLOOKUP($B297,GtP!$A:$AA,MATCH("G12/13_0-2",GtP!$A$1:$AA$1,0),FALSE))</f>
        <v>#N/A</v>
      </c>
      <c r="Z297" s="318" t="e">
        <f t="shared" si="156"/>
        <v>#N/A</v>
      </c>
      <c r="AA297" s="317" t="e">
        <f t="shared" si="157"/>
        <v>#N/A</v>
      </c>
      <c r="AB297" s="317" t="e">
        <f t="shared" si="158"/>
        <v>#N/A</v>
      </c>
      <c r="AC297" s="317" t="e">
        <f t="shared" si="159"/>
        <v>#N/A</v>
      </c>
      <c r="AD297" s="317" t="e">
        <f t="shared" si="160"/>
        <v>#N/A</v>
      </c>
      <c r="AE297" s="315" t="str">
        <f t="shared" si="161"/>
        <v/>
      </c>
      <c r="AF297" s="311" t="str">
        <f t="shared" si="162"/>
        <v/>
      </c>
      <c r="AG297" s="311" t="str">
        <f t="shared" si="163"/>
        <v/>
      </c>
      <c r="AH297" s="311" t="str">
        <f t="shared" si="164"/>
        <v/>
      </c>
      <c r="AI297" s="316" t="e">
        <f>_xlfn.CONCAT(IF(AV297="","-","B"),IF(BI297="","-","I"),VLOOKUP($B297,GtP!$A:$BB,MATCH("Gs_0-1",GtP!$A$1:$BB$1,0),FALSE))</f>
        <v>#N/A</v>
      </c>
      <c r="AJ297" s="317" t="e">
        <f>_xlfn.CONCAT(IF(AW297="","-","B"),IF(BJ297="","-","I"),VLOOKUP($B297,GtP!$A:$BB,MATCH("Gs_0-1",GtP!$A$1:$BB$1,0),FALSE))</f>
        <v>#N/A</v>
      </c>
      <c r="AK297" s="317" t="e">
        <f>_xlfn.CONCAT(IF(AX297="","-","B"),IF(BK297="","-","I"),VLOOKUP($B297,GtP!$A:$BB,MATCH("Gi/o_0-1",GtP!$A$1:$BB$1,0),FALSE))</f>
        <v>#N/A</v>
      </c>
      <c r="AL297" s="317" t="e">
        <f>_xlfn.CONCAT(IF(AY297="","-","B"),IF(BL297="","-","I"),VLOOKUP($B297,GtP!$A:$BB,MATCH("Gi/o_0-1",GtP!$A$1:$BB$1,0),FALSE))</f>
        <v>#N/A</v>
      </c>
      <c r="AM297" s="317" t="e">
        <f>_xlfn.CONCAT(IF(AZ297="","-","B"),IF(BM297="","-","I"),VLOOKUP($B297,GtP!$A:$BB,MATCH("Gi/o_0-1",GtP!$A$1:$BB$1,0),FALSE))</f>
        <v>#N/A</v>
      </c>
      <c r="AN297" s="317" t="e">
        <f>_xlfn.CONCAT(IF(BA297="","-","B"),IF(BN297="","-","I"),VLOOKUP($B297,GtP!$A:$BB,MATCH("Gi/o_0-1",GtP!$A$1:$BB$1,0),FALSE))</f>
        <v>#N/A</v>
      </c>
      <c r="AO297" s="317" t="e">
        <f>_xlfn.CONCAT(IF(BB297="","-","B"),IF(BO297="","-","I"),VLOOKUP($B297,GtP!$A:$BB,MATCH("Gi/o_0-1",GtP!$A$1:$BB$1,0),FALSE))</f>
        <v>#N/A</v>
      </c>
      <c r="AP297" s="317" t="e">
        <f>_xlfn.CONCAT(IF(BC297="","-","B"),IF(BP297="","-","I"),VLOOKUP($B297,GtP!$A:$BB,MATCH("Gq/11_0-1",GtP!$A$1:$BB$1,0),FALSE))</f>
        <v>#N/A</v>
      </c>
      <c r="AQ297" s="317" t="e">
        <f>_xlfn.CONCAT(IF(BD297="","-","B"),IF(BQ297="","-","I"),VLOOKUP($B297,GtP!$A:$BB,MATCH("Gq/11_0-1",GtP!$A$1:$BB$1,0),FALSE))</f>
        <v>#N/A</v>
      </c>
      <c r="AR297" s="317" t="e">
        <f>_xlfn.CONCAT(IF(BE297="","-","B"),IF(BR297="","-","I"),VLOOKUP($B297,GtP!$A:$BB,MATCH("Gq/11_0-1",GtP!$A$1:$BB$1,0),FALSE))</f>
        <v>#N/A</v>
      </c>
      <c r="AS297" s="317" t="e">
        <f>_xlfn.CONCAT(IF(BF297="","-","B"),IF(BS297="","-","I"),VLOOKUP($B297,GtP!$A:$BB,MATCH("Gq/11_0-1",GtP!$A$1:$BB$1,0),FALSE))</f>
        <v>#N/A</v>
      </c>
      <c r="AT297" s="317" t="e">
        <f>_xlfn.CONCAT(IF(BG297="","-","B"),IF(BT297="","-","I"),VLOOKUP($B297,GtP!$A:$BB,MATCH("G12/13_0-1",GtP!$A$1:$BB$1,0),FALSE))</f>
        <v>#N/A</v>
      </c>
      <c r="AU297" s="317" t="e">
        <f>_xlfn.CONCAT(IF(BH297="","-","B"),IF(BU297="","-","I"),VLOOKUP($B297,GtP!$A:$BB,MATCH("G12/13_0-1",GtP!$A$1:$BB$1,0),FALSE))</f>
        <v>#N/A</v>
      </c>
      <c r="AV297" s="319" t="str">
        <f>_xlfn.IFNA(VLOOKUP($B297,'B-LogEmaxOverpEC50'!$A:$AL,MATCH(AV$1,'B-LogEmaxOverpEC50'!$A$1:$AL$1,0),FALSE),"")</f>
        <v/>
      </c>
      <c r="AX297" s="321" t="str">
        <f>_xlfn.IFNA(VLOOKUP($B297,'B-LogEmaxOverpEC50'!$A:$AL,MATCH(AX$1,'B-LogEmaxOverpEC50'!$A$1:$AL$1,0),FALSE),"")</f>
        <v/>
      </c>
      <c r="AY297" s="321" t="str">
        <f>_xlfn.IFNA(VLOOKUP($B297,'B-LogEmaxOverpEC50'!$A:$AL,MATCH(AY$1,'B-LogEmaxOverpEC50'!$A$1:$AL$1,0),FALSE),"")</f>
        <v/>
      </c>
      <c r="AZ297" s="321" t="str">
        <f>_xlfn.IFNA(VLOOKUP($B297,'B-LogEmaxOverpEC50'!$A:$AL,MATCH(AZ$1,'B-LogEmaxOverpEC50'!$A$1:$AL$1,0),FALSE),"")</f>
        <v/>
      </c>
      <c r="BA297" s="321" t="str">
        <f>_xlfn.IFNA(VLOOKUP($B297,'B-LogEmaxOverpEC50'!$A:$AL,MATCH(BA$1,'B-LogEmaxOverpEC50'!$A$1:$AL$1,0),FALSE),"")</f>
        <v/>
      </c>
      <c r="BB297" s="321" t="str">
        <f>_xlfn.IFNA(VLOOKUP($B297,'B-LogEmaxOverpEC50'!$A:$AL,MATCH(BB$1,'B-LogEmaxOverpEC50'!$A$1:$AL$1,0),FALSE),"")</f>
        <v/>
      </c>
      <c r="BC297" s="321" t="str">
        <f>_xlfn.IFNA(VLOOKUP($B297,'B-LogEmaxOverpEC50'!$A:$AL,MATCH(BC$1,'B-LogEmaxOverpEC50'!$A$1:$AL$1,0),FALSE),"")</f>
        <v/>
      </c>
      <c r="BD297" s="321" t="str">
        <f>_xlfn.IFNA(VLOOKUP($B297,'B-LogEmaxOverpEC50'!$A:$AL,MATCH(BD$1,'B-LogEmaxOverpEC50'!$A$1:$AL$1,0),FALSE),"")</f>
        <v/>
      </c>
      <c r="BE297" s="321" t="str">
        <f>_xlfn.IFNA(VLOOKUP($B297,'B-LogEmaxOverpEC50'!$A:$AL,MATCH(BE$1,'B-LogEmaxOverpEC50'!$A$1:$AL$1,0),FALSE),"")</f>
        <v/>
      </c>
      <c r="BF297" s="321" t="str">
        <f>_xlfn.IFNA(VLOOKUP($B297,'B-LogEmaxOverpEC50'!$A:$AL,MATCH(BF$1,'B-LogEmaxOverpEC50'!$A$1:$AL$1,0),FALSE),"")</f>
        <v/>
      </c>
      <c r="BG297" s="321" t="str">
        <f>_xlfn.IFNA(VLOOKUP($B297,'B-LogEmaxOverpEC50'!$A:$AL,MATCH(BG$1,'B-LogEmaxOverpEC50'!$A$1:$AL$1,0),FALSE),"")</f>
        <v/>
      </c>
      <c r="BH297" s="321" t="str">
        <f>_xlfn.IFNA(VLOOKUP($B297,'B-LogEmaxOverpEC50'!$A:$AL,MATCH(BH$1,'B-LogEmaxOverpEC50'!$A$1:$AL$1,0),FALSE),"")</f>
        <v/>
      </c>
      <c r="BI297" s="322" t="str">
        <f>_xlfn.IFNA(VLOOKUP($B297,'I-LogEmaxOverpEC50'!$A:$AR,MATCH(BI$1,'I-LogEmaxOverpEC50'!$A$1:$AR$1,0),FALSE),"")</f>
        <v/>
      </c>
      <c r="BJ297" s="320" t="str">
        <f>_xlfn.IFNA(VLOOKUP($B297,'I-LogEmaxOverpEC50'!$A:$AR,MATCH(BJ$1,'I-LogEmaxOverpEC50'!$A$1:$AR$1,0),FALSE),"")</f>
        <v/>
      </c>
      <c r="BK297" s="320" t="str">
        <f>_xlfn.IFNA(VLOOKUP($B297,'I-LogEmaxOverpEC50'!$A:$AR,MATCH(BK$1,'I-LogEmaxOverpEC50'!$A$1:$AR$1,0),FALSE),"")</f>
        <v/>
      </c>
      <c r="BL297" s="320" t="str">
        <f>_xlfn.IFNA(VLOOKUP($B297,'I-LogEmaxOverpEC50'!$A:$AR,MATCH(BL$1,'I-LogEmaxOverpEC50'!$A$1:$AR$1,0),FALSE),"")</f>
        <v/>
      </c>
      <c r="BM297" s="320" t="str">
        <f>_xlfn.IFNA(VLOOKUP($B297,'I-LogEmaxOverpEC50'!$A:$AR,MATCH(BM$1,'I-LogEmaxOverpEC50'!$A$1:$AR$1,0),FALSE),"")</f>
        <v/>
      </c>
      <c r="BN297" s="320" t="str">
        <f>_xlfn.IFNA(VLOOKUP($B297,'I-LogEmaxOverpEC50'!$A:$AR,MATCH(BN$1,'I-LogEmaxOverpEC50'!$A$1:$AR$1,0),FALSE),"")</f>
        <v/>
      </c>
      <c r="BO297" s="320" t="str">
        <f>_xlfn.IFNA(VLOOKUP($B297,'I-LogEmaxOverpEC50'!$A:$AR,MATCH(BO$1,'I-LogEmaxOverpEC50'!$A$1:$AR$1,0),FALSE),"")</f>
        <v/>
      </c>
      <c r="BP297" s="320" t="str">
        <f>_xlfn.IFNA(VLOOKUP($B297,'I-LogEmaxOverpEC50'!$A:$AR,MATCH(BP$1,'I-LogEmaxOverpEC50'!$A$1:$AR$1,0),FALSE),"")</f>
        <v/>
      </c>
      <c r="BQ297" s="320" t="str">
        <f>_xlfn.IFNA(VLOOKUP($B297,'I-LogEmaxOverpEC50'!$A:$AR,MATCH(BQ$1,'I-LogEmaxOverpEC50'!$A$1:$AR$1,0),FALSE),"")</f>
        <v/>
      </c>
      <c r="BR297" s="320" t="str">
        <f>_xlfn.IFNA(VLOOKUP($B297,'I-LogEmaxOverpEC50'!$A:$AR,MATCH(BR$1,'I-LogEmaxOverpEC50'!$A$1:$AR$1,0),FALSE),"")</f>
        <v/>
      </c>
      <c r="BS297" s="320" t="str">
        <f>_xlfn.IFNA(VLOOKUP($B297,'I-LogEmaxOverpEC50'!$A:$AR,MATCH(BS$1,'I-LogEmaxOverpEC50'!$A$1:$AR$1,0),FALSE),"")</f>
        <v/>
      </c>
      <c r="BT297" s="320" t="str">
        <f>_xlfn.IFNA(VLOOKUP($B297,'I-LogEmaxOverpEC50'!$A:$AR,MATCH(BT$1,'I-LogEmaxOverpEC50'!$A$1:$AR$1,0),FALSE),"")</f>
        <v/>
      </c>
      <c r="BU297" s="320" t="str">
        <f>_xlfn.IFNA(VLOOKUP($B297,'I-LogEmaxOverpEC50'!$A:$AR,MATCH(BU$1,'I-LogEmaxOverpEC50'!$A$1:$AR$1,0),FALSE),"")</f>
        <v/>
      </c>
      <c r="BV297" s="114" t="e" cm="1">
        <f t="array" ref="BV297">_xlfn.IFS(AND($C297="A",_xlfn.CONCAT(F297:G297)&lt;&gt;"",$A297=1),"x",AND($C297="A",_xlfn.CONCAT(F297:G297)="",$A297=1),"-",$A$1&lt;&gt;"","")</f>
        <v>#N/A</v>
      </c>
      <c r="BW297" s="113" t="e" cm="1">
        <f t="array" ref="BW297">_xlfn.IFS(AND($C297="A",_xlfn.CONCAT(H297:L297)&lt;&gt;"",$A297=1),"x",AND($C297="A",_xlfn.CONCAT(H297:L297)="",$A297=1),"-",$A$1&lt;&gt;"","")</f>
        <v>#N/A</v>
      </c>
      <c r="BX297" s="113" t="e" cm="1">
        <f t="array" ref="BX297">_xlfn.IFS(AND($C297="A",_xlfn.CONCAT(M297:P297)&lt;&gt;"",$A297=1),"x",AND($C297="A",_xlfn.CONCAT(M297:P297)="",$A297=1),"-",$A$1&lt;&gt;"","")</f>
        <v>#N/A</v>
      </c>
      <c r="BY297" s="113" t="e" cm="1">
        <f t="array" ref="BY297">_xlfn.IFS(AND($C297="A",_xlfn.CONCAT(Q297:R297)&lt;&gt;"",$A297=1),"x",AND($C297="A",_xlfn.CONCAT(Q297:R297)="",$A297=1),"-",$A$1&lt;&gt;"","")</f>
        <v>#N/A</v>
      </c>
      <c r="BZ297" s="121" t="e">
        <f t="shared" si="165"/>
        <v>#N/A</v>
      </c>
      <c r="CA297" s="120" t="e">
        <f t="shared" si="166"/>
        <v>#N/A</v>
      </c>
      <c r="CB297" s="120" t="e">
        <f t="shared" si="167"/>
        <v>#N/A</v>
      </c>
      <c r="CC297" s="120" t="e">
        <f t="shared" si="168"/>
        <v>#N/A</v>
      </c>
      <c r="CD297" s="121" t="str">
        <f t="shared" si="169"/>
        <v/>
      </c>
      <c r="CE297" s="120" t="e">
        <f t="shared" si="170"/>
        <v>#N/A</v>
      </c>
      <c r="CF297" s="120" t="e">
        <f t="shared" si="171"/>
        <v>#N/A</v>
      </c>
      <c r="CG297" s="120" t="e">
        <f t="shared" si="172"/>
        <v>#N/A</v>
      </c>
      <c r="CH297" s="120" t="e">
        <f t="shared" si="173"/>
        <v>#N/A</v>
      </c>
      <c r="CI297" s="120" t="e">
        <f t="shared" si="174"/>
        <v>#N/A</v>
      </c>
    </row>
    <row r="298" spans="1:87" x14ac:dyDescent="0.2">
      <c r="A298" s="311" t="e" cm="1">
        <f t="array" ref="A298">_xlfn.IFS(SUM(F298:R298)&gt;0,1,Z298&gt;0,2,TRUE,3)</f>
        <v>#N/A</v>
      </c>
      <c r="B298" s="311" t="s">
        <v>1953</v>
      </c>
      <c r="C298" s="311" t="str">
        <f>_xlfn.XLOOKUP(B298,RecNamesAll!A:A,RecNamesAll!E:E)</f>
        <v>A</v>
      </c>
      <c r="D298" s="311" t="str">
        <f>_xlfn.XLOOKUP(B298,RecNamesAll!A:A,RecNamesAll!C:C)</f>
        <v>GPR83</v>
      </c>
      <c r="F298" s="312" t="e">
        <f t="shared" si="140"/>
        <v>#N/A</v>
      </c>
      <c r="G298" s="313" t="e">
        <f t="shared" si="141"/>
        <v>#N/A</v>
      </c>
      <c r="H298" s="312" t="e">
        <f t="shared" si="142"/>
        <v>#N/A</v>
      </c>
      <c r="I298" s="313" t="e">
        <f t="shared" si="143"/>
        <v>#N/A</v>
      </c>
      <c r="J298" s="313" t="e">
        <f t="shared" si="144"/>
        <v>#N/A</v>
      </c>
      <c r="K298" s="313" t="e">
        <f t="shared" si="145"/>
        <v>#N/A</v>
      </c>
      <c r="L298" s="313" t="e">
        <f t="shared" si="146"/>
        <v>#N/A</v>
      </c>
      <c r="M298" s="312" t="e">
        <f t="shared" si="147"/>
        <v>#N/A</v>
      </c>
      <c r="N298" s="313" t="e">
        <f t="shared" si="148"/>
        <v>#N/A</v>
      </c>
      <c r="O298" s="313" t="e">
        <f t="shared" si="149"/>
        <v>#N/A</v>
      </c>
      <c r="P298" s="313" t="e">
        <f t="shared" si="150"/>
        <v>#N/A</v>
      </c>
      <c r="Q298" s="312" t="e">
        <f t="shared" si="151"/>
        <v>#N/A</v>
      </c>
      <c r="R298" s="313" t="e">
        <f t="shared" si="152"/>
        <v>#N/A</v>
      </c>
      <c r="S298" s="314" t="str">
        <f t="shared" si="153"/>
        <v/>
      </c>
      <c r="T298" s="315" t="str">
        <f t="shared" si="154"/>
        <v>A</v>
      </c>
      <c r="U298" s="311" t="str">
        <f t="shared" si="155"/>
        <v>GPR83</v>
      </c>
      <c r="V298" s="316" t="e">
        <f>IF(VLOOKUP($B298,GtP!$A:$AA,MATCH("Gs_0-2",GtP!$A$1:$AA$1,0),FALSE)=0,"",VLOOKUP($B298,GtP!$A:$AA,MATCH("Gs_0-2",GtP!$A$1:$AA$1,0),FALSE))</f>
        <v>#N/A</v>
      </c>
      <c r="W298" s="317" t="e">
        <f>IF(VLOOKUP($B298,GtP!$A:$AA,MATCH("Gi/o_0-2",GtP!$A$1:$AA$1,0),FALSE)=0,"",VLOOKUP($B298,GtP!$A:$AA,MATCH("Gi/o_0-2",GtP!$A$1:$AA$1,0),FALSE))</f>
        <v>#N/A</v>
      </c>
      <c r="X298" s="317" t="e">
        <f>IF(VLOOKUP($B298,GtP!$A:$AA,MATCH("Gq/11_0-2",GtP!$A$1:$AA$1,0),FALSE)=0,"",VLOOKUP($B298,GtP!$A:$AA,MATCH("Gq/11_0-2",GtP!$A$1:$AA$1,0),FALSE))</f>
        <v>#N/A</v>
      </c>
      <c r="Y298" s="317" t="e">
        <f>IF(VLOOKUP($B298,GtP!$A:$AA,MATCH("G12/13_0-2",GtP!$A$1:$AA$1,0),FALSE)=0,"",VLOOKUP($B298,GtP!$A:$AA,MATCH("G12/13_0-2",GtP!$A$1:$AA$1,0),FALSE))</f>
        <v>#N/A</v>
      </c>
      <c r="Z298" s="318" t="e">
        <f t="shared" si="156"/>
        <v>#N/A</v>
      </c>
      <c r="AA298" s="317" t="e">
        <f t="shared" si="157"/>
        <v>#N/A</v>
      </c>
      <c r="AB298" s="317" t="e">
        <f t="shared" si="158"/>
        <v>#N/A</v>
      </c>
      <c r="AC298" s="317" t="e">
        <f t="shared" si="159"/>
        <v>#N/A</v>
      </c>
      <c r="AD298" s="317" t="e">
        <f t="shared" si="160"/>
        <v>#N/A</v>
      </c>
      <c r="AE298" s="315" t="str">
        <f t="shared" si="161"/>
        <v/>
      </c>
      <c r="AF298" s="311" t="str">
        <f t="shared" si="162"/>
        <v/>
      </c>
      <c r="AG298" s="311" t="str">
        <f t="shared" si="163"/>
        <v/>
      </c>
      <c r="AH298" s="311" t="str">
        <f t="shared" si="164"/>
        <v/>
      </c>
      <c r="AI298" s="316" t="e">
        <f>_xlfn.CONCAT(IF(AV298="","-","B"),IF(BI298="","-","I"),VLOOKUP($B298,GtP!$A:$BB,MATCH("Gs_0-1",GtP!$A$1:$BB$1,0),FALSE))</f>
        <v>#N/A</v>
      </c>
      <c r="AJ298" s="317" t="e">
        <f>_xlfn.CONCAT(IF(AW298="","-","B"),IF(BJ298="","-","I"),VLOOKUP($B298,GtP!$A:$BB,MATCH("Gs_0-1",GtP!$A$1:$BB$1,0),FALSE))</f>
        <v>#N/A</v>
      </c>
      <c r="AK298" s="317" t="e">
        <f>_xlfn.CONCAT(IF(AX298="","-","B"),IF(BK298="","-","I"),VLOOKUP($B298,GtP!$A:$BB,MATCH("Gi/o_0-1",GtP!$A$1:$BB$1,0),FALSE))</f>
        <v>#N/A</v>
      </c>
      <c r="AL298" s="317" t="e">
        <f>_xlfn.CONCAT(IF(AY298="","-","B"),IF(BL298="","-","I"),VLOOKUP($B298,GtP!$A:$BB,MATCH("Gi/o_0-1",GtP!$A$1:$BB$1,0),FALSE))</f>
        <v>#N/A</v>
      </c>
      <c r="AM298" s="317" t="e">
        <f>_xlfn.CONCAT(IF(AZ298="","-","B"),IF(BM298="","-","I"),VLOOKUP($B298,GtP!$A:$BB,MATCH("Gi/o_0-1",GtP!$A$1:$BB$1,0),FALSE))</f>
        <v>#N/A</v>
      </c>
      <c r="AN298" s="317" t="e">
        <f>_xlfn.CONCAT(IF(BA298="","-","B"),IF(BN298="","-","I"),VLOOKUP($B298,GtP!$A:$BB,MATCH("Gi/o_0-1",GtP!$A$1:$BB$1,0),FALSE))</f>
        <v>#N/A</v>
      </c>
      <c r="AO298" s="317" t="e">
        <f>_xlfn.CONCAT(IF(BB298="","-","B"),IF(BO298="","-","I"),VLOOKUP($B298,GtP!$A:$BB,MATCH("Gi/o_0-1",GtP!$A$1:$BB$1,0),FALSE))</f>
        <v>#N/A</v>
      </c>
      <c r="AP298" s="317" t="e">
        <f>_xlfn.CONCAT(IF(BC298="","-","B"),IF(BP298="","-","I"),VLOOKUP($B298,GtP!$A:$BB,MATCH("Gq/11_0-1",GtP!$A$1:$BB$1,0),FALSE))</f>
        <v>#N/A</v>
      </c>
      <c r="AQ298" s="317" t="e">
        <f>_xlfn.CONCAT(IF(BD298="","-","B"),IF(BQ298="","-","I"),VLOOKUP($B298,GtP!$A:$BB,MATCH("Gq/11_0-1",GtP!$A$1:$BB$1,0),FALSE))</f>
        <v>#N/A</v>
      </c>
      <c r="AR298" s="317" t="e">
        <f>_xlfn.CONCAT(IF(BE298="","-","B"),IF(BR298="","-","I"),VLOOKUP($B298,GtP!$A:$BB,MATCH("Gq/11_0-1",GtP!$A$1:$BB$1,0),FALSE))</f>
        <v>#N/A</v>
      </c>
      <c r="AS298" s="317" t="e">
        <f>_xlfn.CONCAT(IF(BF298="","-","B"),IF(BS298="","-","I"),VLOOKUP($B298,GtP!$A:$BB,MATCH("Gq/11_0-1",GtP!$A$1:$BB$1,0),FALSE))</f>
        <v>#N/A</v>
      </c>
      <c r="AT298" s="317" t="e">
        <f>_xlfn.CONCAT(IF(BG298="","-","B"),IF(BT298="","-","I"),VLOOKUP($B298,GtP!$A:$BB,MATCH("G12/13_0-1",GtP!$A$1:$BB$1,0),FALSE))</f>
        <v>#N/A</v>
      </c>
      <c r="AU298" s="317" t="e">
        <f>_xlfn.CONCAT(IF(BH298="","-","B"),IF(BU298="","-","I"),VLOOKUP($B298,GtP!$A:$BB,MATCH("G12/13_0-1",GtP!$A$1:$BB$1,0),FALSE))</f>
        <v>#N/A</v>
      </c>
      <c r="AV298" s="319" t="str">
        <f>_xlfn.IFNA(VLOOKUP($B298,'B-LogEmaxOverpEC50'!$A:$AL,MATCH(AV$1,'B-LogEmaxOverpEC50'!$A$1:$AL$1,0),FALSE),"")</f>
        <v/>
      </c>
      <c r="AX298" s="321" t="str">
        <f>_xlfn.IFNA(VLOOKUP($B298,'B-LogEmaxOverpEC50'!$A:$AL,MATCH(AX$1,'B-LogEmaxOverpEC50'!$A$1:$AL$1,0),FALSE),"")</f>
        <v/>
      </c>
      <c r="AY298" s="321" t="str">
        <f>_xlfn.IFNA(VLOOKUP($B298,'B-LogEmaxOverpEC50'!$A:$AL,MATCH(AY$1,'B-LogEmaxOverpEC50'!$A$1:$AL$1,0),FALSE),"")</f>
        <v/>
      </c>
      <c r="AZ298" s="321" t="str">
        <f>_xlfn.IFNA(VLOOKUP($B298,'B-LogEmaxOverpEC50'!$A:$AL,MATCH(AZ$1,'B-LogEmaxOverpEC50'!$A$1:$AL$1,0),FALSE),"")</f>
        <v/>
      </c>
      <c r="BA298" s="321" t="str">
        <f>_xlfn.IFNA(VLOOKUP($B298,'B-LogEmaxOverpEC50'!$A:$AL,MATCH(BA$1,'B-LogEmaxOverpEC50'!$A$1:$AL$1,0),FALSE),"")</f>
        <v/>
      </c>
      <c r="BB298" s="321" t="str">
        <f>_xlfn.IFNA(VLOOKUP($B298,'B-LogEmaxOverpEC50'!$A:$AL,MATCH(BB$1,'B-LogEmaxOverpEC50'!$A$1:$AL$1,0),FALSE),"")</f>
        <v/>
      </c>
      <c r="BC298" s="321" t="str">
        <f>_xlfn.IFNA(VLOOKUP($B298,'B-LogEmaxOverpEC50'!$A:$AL,MATCH(BC$1,'B-LogEmaxOverpEC50'!$A$1:$AL$1,0),FALSE),"")</f>
        <v/>
      </c>
      <c r="BD298" s="321" t="str">
        <f>_xlfn.IFNA(VLOOKUP($B298,'B-LogEmaxOverpEC50'!$A:$AL,MATCH(BD$1,'B-LogEmaxOverpEC50'!$A$1:$AL$1,0),FALSE),"")</f>
        <v/>
      </c>
      <c r="BE298" s="321" t="str">
        <f>_xlfn.IFNA(VLOOKUP($B298,'B-LogEmaxOverpEC50'!$A:$AL,MATCH(BE$1,'B-LogEmaxOverpEC50'!$A$1:$AL$1,0),FALSE),"")</f>
        <v/>
      </c>
      <c r="BF298" s="321" t="str">
        <f>_xlfn.IFNA(VLOOKUP($B298,'B-LogEmaxOverpEC50'!$A:$AL,MATCH(BF$1,'B-LogEmaxOverpEC50'!$A$1:$AL$1,0),FALSE),"")</f>
        <v/>
      </c>
      <c r="BG298" s="321" t="str">
        <f>_xlfn.IFNA(VLOOKUP($B298,'B-LogEmaxOverpEC50'!$A:$AL,MATCH(BG$1,'B-LogEmaxOverpEC50'!$A$1:$AL$1,0),FALSE),"")</f>
        <v/>
      </c>
      <c r="BH298" s="321" t="str">
        <f>_xlfn.IFNA(VLOOKUP($B298,'B-LogEmaxOverpEC50'!$A:$AL,MATCH(BH$1,'B-LogEmaxOverpEC50'!$A$1:$AL$1,0),FALSE),"")</f>
        <v/>
      </c>
      <c r="BI298" s="322" t="str">
        <f>_xlfn.IFNA(VLOOKUP($B298,'I-LogEmaxOverpEC50'!$A:$AR,MATCH(BI$1,'I-LogEmaxOverpEC50'!$A$1:$AR$1,0),FALSE),"")</f>
        <v/>
      </c>
      <c r="BJ298" s="320" t="str">
        <f>_xlfn.IFNA(VLOOKUP($B298,'I-LogEmaxOverpEC50'!$A:$AR,MATCH(BJ$1,'I-LogEmaxOverpEC50'!$A$1:$AR$1,0),FALSE),"")</f>
        <v/>
      </c>
      <c r="BK298" s="320" t="str">
        <f>_xlfn.IFNA(VLOOKUP($B298,'I-LogEmaxOverpEC50'!$A:$AR,MATCH(BK$1,'I-LogEmaxOverpEC50'!$A$1:$AR$1,0),FALSE),"")</f>
        <v/>
      </c>
      <c r="BL298" s="320" t="str">
        <f>_xlfn.IFNA(VLOOKUP($B298,'I-LogEmaxOverpEC50'!$A:$AR,MATCH(BL$1,'I-LogEmaxOverpEC50'!$A$1:$AR$1,0),FALSE),"")</f>
        <v/>
      </c>
      <c r="BM298" s="320" t="str">
        <f>_xlfn.IFNA(VLOOKUP($B298,'I-LogEmaxOverpEC50'!$A:$AR,MATCH(BM$1,'I-LogEmaxOverpEC50'!$A$1:$AR$1,0),FALSE),"")</f>
        <v/>
      </c>
      <c r="BN298" s="320" t="str">
        <f>_xlfn.IFNA(VLOOKUP($B298,'I-LogEmaxOverpEC50'!$A:$AR,MATCH(BN$1,'I-LogEmaxOverpEC50'!$A$1:$AR$1,0),FALSE),"")</f>
        <v/>
      </c>
      <c r="BO298" s="320" t="str">
        <f>_xlfn.IFNA(VLOOKUP($B298,'I-LogEmaxOverpEC50'!$A:$AR,MATCH(BO$1,'I-LogEmaxOverpEC50'!$A$1:$AR$1,0),FALSE),"")</f>
        <v/>
      </c>
      <c r="BP298" s="320" t="str">
        <f>_xlfn.IFNA(VLOOKUP($B298,'I-LogEmaxOverpEC50'!$A:$AR,MATCH(BP$1,'I-LogEmaxOverpEC50'!$A$1:$AR$1,0),FALSE),"")</f>
        <v/>
      </c>
      <c r="BQ298" s="320" t="str">
        <f>_xlfn.IFNA(VLOOKUP($B298,'I-LogEmaxOverpEC50'!$A:$AR,MATCH(BQ$1,'I-LogEmaxOverpEC50'!$A$1:$AR$1,0),FALSE),"")</f>
        <v/>
      </c>
      <c r="BR298" s="320" t="str">
        <f>_xlfn.IFNA(VLOOKUP($B298,'I-LogEmaxOverpEC50'!$A:$AR,MATCH(BR$1,'I-LogEmaxOverpEC50'!$A$1:$AR$1,0),FALSE),"")</f>
        <v/>
      </c>
      <c r="BS298" s="320" t="str">
        <f>_xlfn.IFNA(VLOOKUP($B298,'I-LogEmaxOverpEC50'!$A:$AR,MATCH(BS$1,'I-LogEmaxOverpEC50'!$A$1:$AR$1,0),FALSE),"")</f>
        <v/>
      </c>
      <c r="BT298" s="320" t="str">
        <f>_xlfn.IFNA(VLOOKUP($B298,'I-LogEmaxOverpEC50'!$A:$AR,MATCH(BT$1,'I-LogEmaxOverpEC50'!$A$1:$AR$1,0),FALSE),"")</f>
        <v/>
      </c>
      <c r="BU298" s="320" t="str">
        <f>_xlfn.IFNA(VLOOKUP($B298,'I-LogEmaxOverpEC50'!$A:$AR,MATCH(BU$1,'I-LogEmaxOverpEC50'!$A$1:$AR$1,0),FALSE),"")</f>
        <v/>
      </c>
      <c r="BV298" s="114" t="e" cm="1">
        <f t="array" ref="BV298">_xlfn.IFS(AND($C298="A",_xlfn.CONCAT(F298:G298)&lt;&gt;"",$A298=1),"x",AND($C298="A",_xlfn.CONCAT(F298:G298)="",$A298=1),"-",$A$1&lt;&gt;"","")</f>
        <v>#N/A</v>
      </c>
      <c r="BW298" s="113" t="e" cm="1">
        <f t="array" ref="BW298">_xlfn.IFS(AND($C298="A",_xlfn.CONCAT(H298:L298)&lt;&gt;"",$A298=1),"x",AND($C298="A",_xlfn.CONCAT(H298:L298)="",$A298=1),"-",$A$1&lt;&gt;"","")</f>
        <v>#N/A</v>
      </c>
      <c r="BX298" s="113" t="e" cm="1">
        <f t="array" ref="BX298">_xlfn.IFS(AND($C298="A",_xlfn.CONCAT(M298:P298)&lt;&gt;"",$A298=1),"x",AND($C298="A",_xlfn.CONCAT(M298:P298)="",$A298=1),"-",$A$1&lt;&gt;"","")</f>
        <v>#N/A</v>
      </c>
      <c r="BY298" s="113" t="e" cm="1">
        <f t="array" ref="BY298">_xlfn.IFS(AND($C298="A",_xlfn.CONCAT(Q298:R298)&lt;&gt;"",$A298=1),"x",AND($C298="A",_xlfn.CONCAT(Q298:R298)="",$A298=1),"-",$A$1&lt;&gt;"","")</f>
        <v>#N/A</v>
      </c>
      <c r="BZ298" s="121" t="e">
        <f t="shared" si="165"/>
        <v>#N/A</v>
      </c>
      <c r="CA298" s="120" t="e">
        <f t="shared" si="166"/>
        <v>#N/A</v>
      </c>
      <c r="CB298" s="120" t="e">
        <f t="shared" si="167"/>
        <v>#N/A</v>
      </c>
      <c r="CC298" s="120" t="e">
        <f t="shared" si="168"/>
        <v>#N/A</v>
      </c>
      <c r="CD298" s="121" t="str">
        <f t="shared" si="169"/>
        <v/>
      </c>
      <c r="CE298" s="120" t="e">
        <f t="shared" si="170"/>
        <v>#N/A</v>
      </c>
      <c r="CF298" s="120" t="e">
        <f t="shared" si="171"/>
        <v>#N/A</v>
      </c>
      <c r="CG298" s="120" t="e">
        <f t="shared" si="172"/>
        <v>#N/A</v>
      </c>
      <c r="CH298" s="120" t="e">
        <f t="shared" si="173"/>
        <v>#N/A</v>
      </c>
      <c r="CI298" s="120" t="e">
        <f t="shared" si="174"/>
        <v>#N/A</v>
      </c>
    </row>
    <row r="299" spans="1:87" x14ac:dyDescent="0.2">
      <c r="A299" s="311" t="e" cm="1">
        <f t="array" ref="A299">_xlfn.IFS(SUM(F299:R299)&gt;0,1,Z299&gt;0,2,TRUE,3)</f>
        <v>#N/A</v>
      </c>
      <c r="B299" s="311" t="s">
        <v>1948</v>
      </c>
      <c r="C299" s="311" t="str">
        <f>_xlfn.XLOOKUP(B299,RecNamesAll!A:A,RecNamesAll!E:E)</f>
        <v>A</v>
      </c>
      <c r="D299" s="311" t="str">
        <f>_xlfn.XLOOKUP(B299,RecNamesAll!A:A,RecNamesAll!C:C)</f>
        <v>GPR85</v>
      </c>
      <c r="F299" s="312" t="e">
        <f t="shared" si="140"/>
        <v>#N/A</v>
      </c>
      <c r="G299" s="313" t="e">
        <f t="shared" si="141"/>
        <v>#N/A</v>
      </c>
      <c r="H299" s="312" t="e">
        <f t="shared" si="142"/>
        <v>#N/A</v>
      </c>
      <c r="I299" s="313" t="e">
        <f t="shared" si="143"/>
        <v>#N/A</v>
      </c>
      <c r="J299" s="313" t="e">
        <f t="shared" si="144"/>
        <v>#N/A</v>
      </c>
      <c r="K299" s="313" t="e">
        <f t="shared" si="145"/>
        <v>#N/A</v>
      </c>
      <c r="L299" s="313" t="e">
        <f t="shared" si="146"/>
        <v>#N/A</v>
      </c>
      <c r="M299" s="312" t="e">
        <f t="shared" si="147"/>
        <v>#N/A</v>
      </c>
      <c r="N299" s="313" t="e">
        <f t="shared" si="148"/>
        <v>#N/A</v>
      </c>
      <c r="O299" s="313" t="e">
        <f t="shared" si="149"/>
        <v>#N/A</v>
      </c>
      <c r="P299" s="313" t="e">
        <f t="shared" si="150"/>
        <v>#N/A</v>
      </c>
      <c r="Q299" s="312" t="e">
        <f t="shared" si="151"/>
        <v>#N/A</v>
      </c>
      <c r="R299" s="313" t="e">
        <f t="shared" si="152"/>
        <v>#N/A</v>
      </c>
      <c r="S299" s="314" t="str">
        <f t="shared" si="153"/>
        <v/>
      </c>
      <c r="T299" s="315" t="str">
        <f t="shared" si="154"/>
        <v>A</v>
      </c>
      <c r="U299" s="311" t="str">
        <f t="shared" si="155"/>
        <v>GPR85</v>
      </c>
      <c r="V299" s="316" t="e">
        <f>IF(VLOOKUP($B299,GtP!$A:$AA,MATCH("Gs_0-2",GtP!$A$1:$AA$1,0),FALSE)=0,"",VLOOKUP($B299,GtP!$A:$AA,MATCH("Gs_0-2",GtP!$A$1:$AA$1,0),FALSE))</f>
        <v>#N/A</v>
      </c>
      <c r="W299" s="317" t="e">
        <f>IF(VLOOKUP($B299,GtP!$A:$AA,MATCH("Gi/o_0-2",GtP!$A$1:$AA$1,0),FALSE)=0,"",VLOOKUP($B299,GtP!$A:$AA,MATCH("Gi/o_0-2",GtP!$A$1:$AA$1,0),FALSE))</f>
        <v>#N/A</v>
      </c>
      <c r="X299" s="317" t="e">
        <f>IF(VLOOKUP($B299,GtP!$A:$AA,MATCH("Gq/11_0-2",GtP!$A$1:$AA$1,0),FALSE)=0,"",VLOOKUP($B299,GtP!$A:$AA,MATCH("Gq/11_0-2",GtP!$A$1:$AA$1,0),FALSE))</f>
        <v>#N/A</v>
      </c>
      <c r="Y299" s="317" t="e">
        <f>IF(VLOOKUP($B299,GtP!$A:$AA,MATCH("G12/13_0-2",GtP!$A$1:$AA$1,0),FALSE)=0,"",VLOOKUP($B299,GtP!$A:$AA,MATCH("G12/13_0-2",GtP!$A$1:$AA$1,0),FALSE))</f>
        <v>#N/A</v>
      </c>
      <c r="Z299" s="318" t="e">
        <f t="shared" si="156"/>
        <v>#N/A</v>
      </c>
      <c r="AA299" s="317" t="e">
        <f t="shared" si="157"/>
        <v>#N/A</v>
      </c>
      <c r="AB299" s="317" t="e">
        <f t="shared" si="158"/>
        <v>#N/A</v>
      </c>
      <c r="AC299" s="317" t="e">
        <f t="shared" si="159"/>
        <v>#N/A</v>
      </c>
      <c r="AD299" s="317" t="e">
        <f t="shared" si="160"/>
        <v>#N/A</v>
      </c>
      <c r="AE299" s="315" t="str">
        <f t="shared" si="161"/>
        <v/>
      </c>
      <c r="AF299" s="311" t="str">
        <f t="shared" si="162"/>
        <v/>
      </c>
      <c r="AG299" s="311" t="str">
        <f t="shared" si="163"/>
        <v/>
      </c>
      <c r="AH299" s="311" t="str">
        <f t="shared" si="164"/>
        <v/>
      </c>
      <c r="AI299" s="316" t="e">
        <f>_xlfn.CONCAT(IF(AV299="","-","B"),IF(BI299="","-","I"),VLOOKUP($B299,GtP!$A:$BB,MATCH("Gs_0-1",GtP!$A$1:$BB$1,0),FALSE))</f>
        <v>#N/A</v>
      </c>
      <c r="AJ299" s="317" t="e">
        <f>_xlfn.CONCAT(IF(AW299="","-","B"),IF(BJ299="","-","I"),VLOOKUP($B299,GtP!$A:$BB,MATCH("Gs_0-1",GtP!$A$1:$BB$1,0),FALSE))</f>
        <v>#N/A</v>
      </c>
      <c r="AK299" s="317" t="e">
        <f>_xlfn.CONCAT(IF(AX299="","-","B"),IF(BK299="","-","I"),VLOOKUP($B299,GtP!$A:$BB,MATCH("Gi/o_0-1",GtP!$A$1:$BB$1,0),FALSE))</f>
        <v>#N/A</v>
      </c>
      <c r="AL299" s="317" t="e">
        <f>_xlfn.CONCAT(IF(AY299="","-","B"),IF(BL299="","-","I"),VLOOKUP($B299,GtP!$A:$BB,MATCH("Gi/o_0-1",GtP!$A$1:$BB$1,0),FALSE))</f>
        <v>#N/A</v>
      </c>
      <c r="AM299" s="317" t="e">
        <f>_xlfn.CONCAT(IF(AZ299="","-","B"),IF(BM299="","-","I"),VLOOKUP($B299,GtP!$A:$BB,MATCH("Gi/o_0-1",GtP!$A$1:$BB$1,0),FALSE))</f>
        <v>#N/A</v>
      </c>
      <c r="AN299" s="317" t="e">
        <f>_xlfn.CONCAT(IF(BA299="","-","B"),IF(BN299="","-","I"),VLOOKUP($B299,GtP!$A:$BB,MATCH("Gi/o_0-1",GtP!$A$1:$BB$1,0),FALSE))</f>
        <v>#N/A</v>
      </c>
      <c r="AO299" s="317" t="e">
        <f>_xlfn.CONCAT(IF(BB299="","-","B"),IF(BO299="","-","I"),VLOOKUP($B299,GtP!$A:$BB,MATCH("Gi/o_0-1",GtP!$A$1:$BB$1,0),FALSE))</f>
        <v>#N/A</v>
      </c>
      <c r="AP299" s="317" t="e">
        <f>_xlfn.CONCAT(IF(BC299="","-","B"),IF(BP299="","-","I"),VLOOKUP($B299,GtP!$A:$BB,MATCH("Gq/11_0-1",GtP!$A$1:$BB$1,0),FALSE))</f>
        <v>#N/A</v>
      </c>
      <c r="AQ299" s="317" t="e">
        <f>_xlfn.CONCAT(IF(BD299="","-","B"),IF(BQ299="","-","I"),VLOOKUP($B299,GtP!$A:$BB,MATCH("Gq/11_0-1",GtP!$A$1:$BB$1,0),FALSE))</f>
        <v>#N/A</v>
      </c>
      <c r="AR299" s="317" t="e">
        <f>_xlfn.CONCAT(IF(BE299="","-","B"),IF(BR299="","-","I"),VLOOKUP($B299,GtP!$A:$BB,MATCH("Gq/11_0-1",GtP!$A$1:$BB$1,0),FALSE))</f>
        <v>#N/A</v>
      </c>
      <c r="AS299" s="317" t="e">
        <f>_xlfn.CONCAT(IF(BF299="","-","B"),IF(BS299="","-","I"),VLOOKUP($B299,GtP!$A:$BB,MATCH("Gq/11_0-1",GtP!$A$1:$BB$1,0),FALSE))</f>
        <v>#N/A</v>
      </c>
      <c r="AT299" s="317" t="e">
        <f>_xlfn.CONCAT(IF(BG299="","-","B"),IF(BT299="","-","I"),VLOOKUP($B299,GtP!$A:$BB,MATCH("G12/13_0-1",GtP!$A$1:$BB$1,0),FALSE))</f>
        <v>#N/A</v>
      </c>
      <c r="AU299" s="317" t="e">
        <f>_xlfn.CONCAT(IF(BH299="","-","B"),IF(BU299="","-","I"),VLOOKUP($B299,GtP!$A:$BB,MATCH("G12/13_0-1",GtP!$A$1:$BB$1,0),FALSE))</f>
        <v>#N/A</v>
      </c>
      <c r="AV299" s="319" t="str">
        <f>_xlfn.IFNA(VLOOKUP($B299,'B-LogEmaxOverpEC50'!$A:$AL,MATCH(AV$1,'B-LogEmaxOverpEC50'!$A$1:$AL$1,0),FALSE),"")</f>
        <v/>
      </c>
      <c r="AX299" s="321" t="str">
        <f>_xlfn.IFNA(VLOOKUP($B299,'B-LogEmaxOverpEC50'!$A:$AL,MATCH(AX$1,'B-LogEmaxOverpEC50'!$A$1:$AL$1,0),FALSE),"")</f>
        <v/>
      </c>
      <c r="AY299" s="321" t="str">
        <f>_xlfn.IFNA(VLOOKUP($B299,'B-LogEmaxOverpEC50'!$A:$AL,MATCH(AY$1,'B-LogEmaxOverpEC50'!$A$1:$AL$1,0),FALSE),"")</f>
        <v/>
      </c>
      <c r="AZ299" s="321" t="str">
        <f>_xlfn.IFNA(VLOOKUP($B299,'B-LogEmaxOverpEC50'!$A:$AL,MATCH(AZ$1,'B-LogEmaxOverpEC50'!$A$1:$AL$1,0),FALSE),"")</f>
        <v/>
      </c>
      <c r="BA299" s="321" t="str">
        <f>_xlfn.IFNA(VLOOKUP($B299,'B-LogEmaxOverpEC50'!$A:$AL,MATCH(BA$1,'B-LogEmaxOverpEC50'!$A$1:$AL$1,0),FALSE),"")</f>
        <v/>
      </c>
      <c r="BB299" s="321" t="str">
        <f>_xlfn.IFNA(VLOOKUP($B299,'B-LogEmaxOverpEC50'!$A:$AL,MATCH(BB$1,'B-LogEmaxOverpEC50'!$A$1:$AL$1,0),FALSE),"")</f>
        <v/>
      </c>
      <c r="BC299" s="321" t="str">
        <f>_xlfn.IFNA(VLOOKUP($B299,'B-LogEmaxOverpEC50'!$A:$AL,MATCH(BC$1,'B-LogEmaxOverpEC50'!$A$1:$AL$1,0),FALSE),"")</f>
        <v/>
      </c>
      <c r="BD299" s="321" t="str">
        <f>_xlfn.IFNA(VLOOKUP($B299,'B-LogEmaxOverpEC50'!$A:$AL,MATCH(BD$1,'B-LogEmaxOverpEC50'!$A$1:$AL$1,0),FALSE),"")</f>
        <v/>
      </c>
      <c r="BE299" s="321" t="str">
        <f>_xlfn.IFNA(VLOOKUP($B299,'B-LogEmaxOverpEC50'!$A:$AL,MATCH(BE$1,'B-LogEmaxOverpEC50'!$A$1:$AL$1,0),FALSE),"")</f>
        <v/>
      </c>
      <c r="BF299" s="321" t="str">
        <f>_xlfn.IFNA(VLOOKUP($B299,'B-LogEmaxOverpEC50'!$A:$AL,MATCH(BF$1,'B-LogEmaxOverpEC50'!$A$1:$AL$1,0),FALSE),"")</f>
        <v/>
      </c>
      <c r="BG299" s="321" t="str">
        <f>_xlfn.IFNA(VLOOKUP($B299,'B-LogEmaxOverpEC50'!$A:$AL,MATCH(BG$1,'B-LogEmaxOverpEC50'!$A$1:$AL$1,0),FALSE),"")</f>
        <v/>
      </c>
      <c r="BH299" s="321" t="str">
        <f>_xlfn.IFNA(VLOOKUP($B299,'B-LogEmaxOverpEC50'!$A:$AL,MATCH(BH$1,'B-LogEmaxOverpEC50'!$A$1:$AL$1,0),FALSE),"")</f>
        <v/>
      </c>
      <c r="BI299" s="322" t="str">
        <f>_xlfn.IFNA(VLOOKUP($B299,'I-LogEmaxOverpEC50'!$A:$AR,MATCH(BI$1,'I-LogEmaxOverpEC50'!$A$1:$AR$1,0),FALSE),"")</f>
        <v/>
      </c>
      <c r="BJ299" s="320" t="str">
        <f>_xlfn.IFNA(VLOOKUP($B299,'I-LogEmaxOverpEC50'!$A:$AR,MATCH(BJ$1,'I-LogEmaxOverpEC50'!$A$1:$AR$1,0),FALSE),"")</f>
        <v/>
      </c>
      <c r="BK299" s="320" t="str">
        <f>_xlfn.IFNA(VLOOKUP($B299,'I-LogEmaxOverpEC50'!$A:$AR,MATCH(BK$1,'I-LogEmaxOverpEC50'!$A$1:$AR$1,0),FALSE),"")</f>
        <v/>
      </c>
      <c r="BL299" s="320" t="str">
        <f>_xlfn.IFNA(VLOOKUP($B299,'I-LogEmaxOverpEC50'!$A:$AR,MATCH(BL$1,'I-LogEmaxOverpEC50'!$A$1:$AR$1,0),FALSE),"")</f>
        <v/>
      </c>
      <c r="BM299" s="320" t="str">
        <f>_xlfn.IFNA(VLOOKUP($B299,'I-LogEmaxOverpEC50'!$A:$AR,MATCH(BM$1,'I-LogEmaxOverpEC50'!$A$1:$AR$1,0),FALSE),"")</f>
        <v/>
      </c>
      <c r="BN299" s="320" t="str">
        <f>_xlfn.IFNA(VLOOKUP($B299,'I-LogEmaxOverpEC50'!$A:$AR,MATCH(BN$1,'I-LogEmaxOverpEC50'!$A$1:$AR$1,0),FALSE),"")</f>
        <v/>
      </c>
      <c r="BO299" s="320" t="str">
        <f>_xlfn.IFNA(VLOOKUP($B299,'I-LogEmaxOverpEC50'!$A:$AR,MATCH(BO$1,'I-LogEmaxOverpEC50'!$A$1:$AR$1,0),FALSE),"")</f>
        <v/>
      </c>
      <c r="BP299" s="320" t="str">
        <f>_xlfn.IFNA(VLOOKUP($B299,'I-LogEmaxOverpEC50'!$A:$AR,MATCH(BP$1,'I-LogEmaxOverpEC50'!$A$1:$AR$1,0),FALSE),"")</f>
        <v/>
      </c>
      <c r="BQ299" s="320" t="str">
        <f>_xlfn.IFNA(VLOOKUP($B299,'I-LogEmaxOverpEC50'!$A:$AR,MATCH(BQ$1,'I-LogEmaxOverpEC50'!$A$1:$AR$1,0),FALSE),"")</f>
        <v/>
      </c>
      <c r="BR299" s="320" t="str">
        <f>_xlfn.IFNA(VLOOKUP($B299,'I-LogEmaxOverpEC50'!$A:$AR,MATCH(BR$1,'I-LogEmaxOverpEC50'!$A$1:$AR$1,0),FALSE),"")</f>
        <v/>
      </c>
      <c r="BS299" s="320" t="str">
        <f>_xlfn.IFNA(VLOOKUP($B299,'I-LogEmaxOverpEC50'!$A:$AR,MATCH(BS$1,'I-LogEmaxOverpEC50'!$A$1:$AR$1,0),FALSE),"")</f>
        <v/>
      </c>
      <c r="BT299" s="320" t="str">
        <f>_xlfn.IFNA(VLOOKUP($B299,'I-LogEmaxOverpEC50'!$A:$AR,MATCH(BT$1,'I-LogEmaxOverpEC50'!$A$1:$AR$1,0),FALSE),"")</f>
        <v/>
      </c>
      <c r="BU299" s="320" t="str">
        <f>_xlfn.IFNA(VLOOKUP($B299,'I-LogEmaxOverpEC50'!$A:$AR,MATCH(BU$1,'I-LogEmaxOverpEC50'!$A$1:$AR$1,0),FALSE),"")</f>
        <v/>
      </c>
      <c r="BV299" s="114" t="e" cm="1">
        <f t="array" ref="BV299">_xlfn.IFS(AND($C299="A",_xlfn.CONCAT(F299:G299)&lt;&gt;"",$A299=1),"x",AND($C299="A",_xlfn.CONCAT(F299:G299)="",$A299=1),"-",$A$1&lt;&gt;"","")</f>
        <v>#N/A</v>
      </c>
      <c r="BW299" s="113" t="e" cm="1">
        <f t="array" ref="BW299">_xlfn.IFS(AND($C299="A",_xlfn.CONCAT(H299:L299)&lt;&gt;"",$A299=1),"x",AND($C299="A",_xlfn.CONCAT(H299:L299)="",$A299=1),"-",$A$1&lt;&gt;"","")</f>
        <v>#N/A</v>
      </c>
      <c r="BX299" s="113" t="e" cm="1">
        <f t="array" ref="BX299">_xlfn.IFS(AND($C299="A",_xlfn.CONCAT(M299:P299)&lt;&gt;"",$A299=1),"x",AND($C299="A",_xlfn.CONCAT(M299:P299)="",$A299=1),"-",$A$1&lt;&gt;"","")</f>
        <v>#N/A</v>
      </c>
      <c r="BY299" s="113" t="e" cm="1">
        <f t="array" ref="BY299">_xlfn.IFS(AND($C299="A",_xlfn.CONCAT(Q299:R299)&lt;&gt;"",$A299=1),"x",AND($C299="A",_xlfn.CONCAT(Q299:R299)="",$A299=1),"-",$A$1&lt;&gt;"","")</f>
        <v>#N/A</v>
      </c>
      <c r="BZ299" s="121" t="e">
        <f t="shared" si="165"/>
        <v>#N/A</v>
      </c>
      <c r="CA299" s="120" t="e">
        <f t="shared" si="166"/>
        <v>#N/A</v>
      </c>
      <c r="CB299" s="120" t="e">
        <f t="shared" si="167"/>
        <v>#N/A</v>
      </c>
      <c r="CC299" s="120" t="e">
        <f t="shared" si="168"/>
        <v>#N/A</v>
      </c>
      <c r="CD299" s="121" t="str">
        <f t="shared" si="169"/>
        <v/>
      </c>
      <c r="CE299" s="120" t="e">
        <f t="shared" si="170"/>
        <v>#N/A</v>
      </c>
      <c r="CF299" s="120" t="e">
        <f t="shared" si="171"/>
        <v>#N/A</v>
      </c>
      <c r="CG299" s="120" t="e">
        <f t="shared" si="172"/>
        <v>#N/A</v>
      </c>
      <c r="CH299" s="120" t="e">
        <f t="shared" si="173"/>
        <v>#N/A</v>
      </c>
      <c r="CI299" s="120" t="e">
        <f t="shared" si="174"/>
        <v>#N/A</v>
      </c>
    </row>
    <row r="300" spans="1:87" x14ac:dyDescent="0.2">
      <c r="A300" s="311" t="e" cm="1">
        <f t="array" ref="A300">_xlfn.IFS(SUM(F300:R300)&gt;0,1,Z300&gt;0,2,TRUE,3)</f>
        <v>#N/A</v>
      </c>
      <c r="B300" s="311" t="s">
        <v>1071</v>
      </c>
      <c r="C300" s="311" t="str">
        <f>_xlfn.XLOOKUP(B300,RecNamesAll!A:A,RecNamesAll!E:E)</f>
        <v>A</v>
      </c>
      <c r="D300" s="311" t="str">
        <f>_xlfn.XLOOKUP(B300,RecNamesAll!A:A,RecNamesAll!C:C)</f>
        <v>GPR87</v>
      </c>
      <c r="F300" s="312" t="e">
        <f t="shared" si="140"/>
        <v>#N/A</v>
      </c>
      <c r="G300" s="313" t="e">
        <f t="shared" si="141"/>
        <v>#N/A</v>
      </c>
      <c r="H300" s="312" t="e">
        <f t="shared" si="142"/>
        <v>#N/A</v>
      </c>
      <c r="I300" s="313" t="e">
        <f t="shared" si="143"/>
        <v>#N/A</v>
      </c>
      <c r="J300" s="313" t="e">
        <f t="shared" si="144"/>
        <v>#N/A</v>
      </c>
      <c r="K300" s="313" t="e">
        <f t="shared" si="145"/>
        <v>#N/A</v>
      </c>
      <c r="L300" s="313" t="e">
        <f t="shared" si="146"/>
        <v>#N/A</v>
      </c>
      <c r="M300" s="312" t="e">
        <f t="shared" si="147"/>
        <v>#N/A</v>
      </c>
      <c r="N300" s="313" t="e">
        <f t="shared" si="148"/>
        <v>#N/A</v>
      </c>
      <c r="O300" s="313" t="e">
        <f t="shared" si="149"/>
        <v>#N/A</v>
      </c>
      <c r="P300" s="313" t="e">
        <f t="shared" si="150"/>
        <v>#N/A</v>
      </c>
      <c r="Q300" s="312" t="e">
        <f t="shared" si="151"/>
        <v>#N/A</v>
      </c>
      <c r="R300" s="313" t="e">
        <f t="shared" si="152"/>
        <v>#N/A</v>
      </c>
      <c r="S300" s="314" t="str">
        <f t="shared" si="153"/>
        <v/>
      </c>
      <c r="T300" s="315" t="str">
        <f t="shared" si="154"/>
        <v>A</v>
      </c>
      <c r="U300" s="311" t="str">
        <f t="shared" si="155"/>
        <v>GPR87</v>
      </c>
      <c r="V300" s="316" t="e">
        <f>IF(VLOOKUP($B300,GtP!$A:$AA,MATCH("Gs_0-2",GtP!$A$1:$AA$1,0),FALSE)=0,"",VLOOKUP($B300,GtP!$A:$AA,MATCH("Gs_0-2",GtP!$A$1:$AA$1,0),FALSE))</f>
        <v>#N/A</v>
      </c>
      <c r="W300" s="317" t="e">
        <f>IF(VLOOKUP($B300,GtP!$A:$AA,MATCH("Gi/o_0-2",GtP!$A$1:$AA$1,0),FALSE)=0,"",VLOOKUP($B300,GtP!$A:$AA,MATCH("Gi/o_0-2",GtP!$A$1:$AA$1,0),FALSE))</f>
        <v>#N/A</v>
      </c>
      <c r="X300" s="317" t="e">
        <f>IF(VLOOKUP($B300,GtP!$A:$AA,MATCH("Gq/11_0-2",GtP!$A$1:$AA$1,0),FALSE)=0,"",VLOOKUP($B300,GtP!$A:$AA,MATCH("Gq/11_0-2",GtP!$A$1:$AA$1,0),FALSE))</f>
        <v>#N/A</v>
      </c>
      <c r="Y300" s="317" t="e">
        <f>IF(VLOOKUP($B300,GtP!$A:$AA,MATCH("G12/13_0-2",GtP!$A$1:$AA$1,0),FALSE)=0,"",VLOOKUP($B300,GtP!$A:$AA,MATCH("G12/13_0-2",GtP!$A$1:$AA$1,0),FALSE))</f>
        <v>#N/A</v>
      </c>
      <c r="Z300" s="318" t="e">
        <f t="shared" si="156"/>
        <v>#N/A</v>
      </c>
      <c r="AA300" s="317" t="e">
        <f t="shared" si="157"/>
        <v>#N/A</v>
      </c>
      <c r="AB300" s="317" t="e">
        <f t="shared" si="158"/>
        <v>#N/A</v>
      </c>
      <c r="AC300" s="317" t="e">
        <f t="shared" si="159"/>
        <v>#N/A</v>
      </c>
      <c r="AD300" s="317" t="e">
        <f t="shared" si="160"/>
        <v>#N/A</v>
      </c>
      <c r="AE300" s="315" t="str">
        <f t="shared" si="161"/>
        <v/>
      </c>
      <c r="AF300" s="311" t="str">
        <f t="shared" si="162"/>
        <v/>
      </c>
      <c r="AG300" s="311" t="str">
        <f t="shared" si="163"/>
        <v/>
      </c>
      <c r="AH300" s="311" t="str">
        <f t="shared" si="164"/>
        <v/>
      </c>
      <c r="AI300" s="316" t="e">
        <f>_xlfn.CONCAT(IF(AV300="","-","B"),IF(BI300="","-","I"),VLOOKUP($B300,GtP!$A:$BB,MATCH("Gs_0-1",GtP!$A$1:$BB$1,0),FALSE))</f>
        <v>#N/A</v>
      </c>
      <c r="AJ300" s="317" t="e">
        <f>_xlfn.CONCAT(IF(AW300="","-","B"),IF(BJ300="","-","I"),VLOOKUP($B300,GtP!$A:$BB,MATCH("Gs_0-1",GtP!$A$1:$BB$1,0),FALSE))</f>
        <v>#N/A</v>
      </c>
      <c r="AK300" s="317" t="e">
        <f>_xlfn.CONCAT(IF(AX300="","-","B"),IF(BK300="","-","I"),VLOOKUP($B300,GtP!$A:$BB,MATCH("Gi/o_0-1",GtP!$A$1:$BB$1,0),FALSE))</f>
        <v>#N/A</v>
      </c>
      <c r="AL300" s="317" t="e">
        <f>_xlfn.CONCAT(IF(AY300="","-","B"),IF(BL300="","-","I"),VLOOKUP($B300,GtP!$A:$BB,MATCH("Gi/o_0-1",GtP!$A$1:$BB$1,0),FALSE))</f>
        <v>#N/A</v>
      </c>
      <c r="AM300" s="317" t="e">
        <f>_xlfn.CONCAT(IF(AZ300="","-","B"),IF(BM300="","-","I"),VLOOKUP($B300,GtP!$A:$BB,MATCH("Gi/o_0-1",GtP!$A$1:$BB$1,0),FALSE))</f>
        <v>#N/A</v>
      </c>
      <c r="AN300" s="317" t="e">
        <f>_xlfn.CONCAT(IF(BA300="","-","B"),IF(BN300="","-","I"),VLOOKUP($B300,GtP!$A:$BB,MATCH("Gi/o_0-1",GtP!$A$1:$BB$1,0),FALSE))</f>
        <v>#N/A</v>
      </c>
      <c r="AO300" s="317" t="e">
        <f>_xlfn.CONCAT(IF(BB300="","-","B"),IF(BO300="","-","I"),VLOOKUP($B300,GtP!$A:$BB,MATCH("Gi/o_0-1",GtP!$A$1:$BB$1,0),FALSE))</f>
        <v>#N/A</v>
      </c>
      <c r="AP300" s="317" t="e">
        <f>_xlfn.CONCAT(IF(BC300="","-","B"),IF(BP300="","-","I"),VLOOKUP($B300,GtP!$A:$BB,MATCH("Gq/11_0-1",GtP!$A$1:$BB$1,0),FALSE))</f>
        <v>#N/A</v>
      </c>
      <c r="AQ300" s="317" t="e">
        <f>_xlfn.CONCAT(IF(BD300="","-","B"),IF(BQ300="","-","I"),VLOOKUP($B300,GtP!$A:$BB,MATCH("Gq/11_0-1",GtP!$A$1:$BB$1,0),FALSE))</f>
        <v>#N/A</v>
      </c>
      <c r="AR300" s="317" t="e">
        <f>_xlfn.CONCAT(IF(BE300="","-","B"),IF(BR300="","-","I"),VLOOKUP($B300,GtP!$A:$BB,MATCH("Gq/11_0-1",GtP!$A$1:$BB$1,0),FALSE))</f>
        <v>#N/A</v>
      </c>
      <c r="AS300" s="317" t="e">
        <f>_xlfn.CONCAT(IF(BF300="","-","B"),IF(BS300="","-","I"),VLOOKUP($B300,GtP!$A:$BB,MATCH("Gq/11_0-1",GtP!$A$1:$BB$1,0),FALSE))</f>
        <v>#N/A</v>
      </c>
      <c r="AT300" s="317" t="e">
        <f>_xlfn.CONCAT(IF(BG300="","-","B"),IF(BT300="","-","I"),VLOOKUP($B300,GtP!$A:$BB,MATCH("G12/13_0-1",GtP!$A$1:$BB$1,0),FALSE))</f>
        <v>#N/A</v>
      </c>
      <c r="AU300" s="317" t="e">
        <f>_xlfn.CONCAT(IF(BH300="","-","B"),IF(BU300="","-","I"),VLOOKUP($B300,GtP!$A:$BB,MATCH("G12/13_0-1",GtP!$A$1:$BB$1,0),FALSE))</f>
        <v>#N/A</v>
      </c>
      <c r="AV300" s="319" t="str">
        <f>_xlfn.IFNA(VLOOKUP($B300,'B-LogEmaxOverpEC50'!$A:$AL,MATCH(AV$1,'B-LogEmaxOverpEC50'!$A$1:$AL$1,0),FALSE),"")</f>
        <v/>
      </c>
      <c r="AX300" s="321" t="str">
        <f>_xlfn.IFNA(VLOOKUP($B300,'B-LogEmaxOverpEC50'!$A:$AL,MATCH(AX$1,'B-LogEmaxOverpEC50'!$A$1:$AL$1,0),FALSE),"")</f>
        <v/>
      </c>
      <c r="AY300" s="321" t="str">
        <f>_xlfn.IFNA(VLOOKUP($B300,'B-LogEmaxOverpEC50'!$A:$AL,MATCH(AY$1,'B-LogEmaxOverpEC50'!$A$1:$AL$1,0),FALSE),"")</f>
        <v/>
      </c>
      <c r="AZ300" s="321" t="str">
        <f>_xlfn.IFNA(VLOOKUP($B300,'B-LogEmaxOverpEC50'!$A:$AL,MATCH(AZ$1,'B-LogEmaxOverpEC50'!$A$1:$AL$1,0),FALSE),"")</f>
        <v/>
      </c>
      <c r="BA300" s="321" t="str">
        <f>_xlfn.IFNA(VLOOKUP($B300,'B-LogEmaxOverpEC50'!$A:$AL,MATCH(BA$1,'B-LogEmaxOverpEC50'!$A$1:$AL$1,0),FALSE),"")</f>
        <v/>
      </c>
      <c r="BB300" s="321" t="str">
        <f>_xlfn.IFNA(VLOOKUP($B300,'B-LogEmaxOverpEC50'!$A:$AL,MATCH(BB$1,'B-LogEmaxOverpEC50'!$A$1:$AL$1,0),FALSE),"")</f>
        <v/>
      </c>
      <c r="BC300" s="321" t="str">
        <f>_xlfn.IFNA(VLOOKUP($B300,'B-LogEmaxOverpEC50'!$A:$AL,MATCH(BC$1,'B-LogEmaxOverpEC50'!$A$1:$AL$1,0),FALSE),"")</f>
        <v/>
      </c>
      <c r="BD300" s="321" t="str">
        <f>_xlfn.IFNA(VLOOKUP($B300,'B-LogEmaxOverpEC50'!$A:$AL,MATCH(BD$1,'B-LogEmaxOverpEC50'!$A$1:$AL$1,0),FALSE),"")</f>
        <v/>
      </c>
      <c r="BE300" s="321" t="str">
        <f>_xlfn.IFNA(VLOOKUP($B300,'B-LogEmaxOverpEC50'!$A:$AL,MATCH(BE$1,'B-LogEmaxOverpEC50'!$A$1:$AL$1,0),FALSE),"")</f>
        <v/>
      </c>
      <c r="BF300" s="321" t="str">
        <f>_xlfn.IFNA(VLOOKUP($B300,'B-LogEmaxOverpEC50'!$A:$AL,MATCH(BF$1,'B-LogEmaxOverpEC50'!$A$1:$AL$1,0),FALSE),"")</f>
        <v/>
      </c>
      <c r="BG300" s="321" t="str">
        <f>_xlfn.IFNA(VLOOKUP($B300,'B-LogEmaxOverpEC50'!$A:$AL,MATCH(BG$1,'B-LogEmaxOverpEC50'!$A$1:$AL$1,0),FALSE),"")</f>
        <v/>
      </c>
      <c r="BH300" s="321" t="str">
        <f>_xlfn.IFNA(VLOOKUP($B300,'B-LogEmaxOverpEC50'!$A:$AL,MATCH(BH$1,'B-LogEmaxOverpEC50'!$A$1:$AL$1,0),FALSE),"")</f>
        <v/>
      </c>
      <c r="BI300" s="322" t="str">
        <f>_xlfn.IFNA(VLOOKUP($B300,'I-LogEmaxOverpEC50'!$A:$AR,MATCH(BI$1,'I-LogEmaxOverpEC50'!$A$1:$AR$1,0),FALSE),"")</f>
        <v/>
      </c>
      <c r="BJ300" s="320" t="str">
        <f>_xlfn.IFNA(VLOOKUP($B300,'I-LogEmaxOverpEC50'!$A:$AR,MATCH(BJ$1,'I-LogEmaxOverpEC50'!$A$1:$AR$1,0),FALSE),"")</f>
        <v/>
      </c>
      <c r="BK300" s="320" t="str">
        <f>_xlfn.IFNA(VLOOKUP($B300,'I-LogEmaxOverpEC50'!$A:$AR,MATCH(BK$1,'I-LogEmaxOverpEC50'!$A$1:$AR$1,0),FALSE),"")</f>
        <v/>
      </c>
      <c r="BL300" s="320" t="str">
        <f>_xlfn.IFNA(VLOOKUP($B300,'I-LogEmaxOverpEC50'!$A:$AR,MATCH(BL$1,'I-LogEmaxOverpEC50'!$A$1:$AR$1,0),FALSE),"")</f>
        <v/>
      </c>
      <c r="BM300" s="320" t="str">
        <f>_xlfn.IFNA(VLOOKUP($B300,'I-LogEmaxOverpEC50'!$A:$AR,MATCH(BM$1,'I-LogEmaxOverpEC50'!$A$1:$AR$1,0),FALSE),"")</f>
        <v/>
      </c>
      <c r="BN300" s="320" t="str">
        <f>_xlfn.IFNA(VLOOKUP($B300,'I-LogEmaxOverpEC50'!$A:$AR,MATCH(BN$1,'I-LogEmaxOverpEC50'!$A$1:$AR$1,0),FALSE),"")</f>
        <v/>
      </c>
      <c r="BO300" s="320" t="str">
        <f>_xlfn.IFNA(VLOOKUP($B300,'I-LogEmaxOverpEC50'!$A:$AR,MATCH(BO$1,'I-LogEmaxOverpEC50'!$A$1:$AR$1,0),FALSE),"")</f>
        <v/>
      </c>
      <c r="BP300" s="320" t="str">
        <f>_xlfn.IFNA(VLOOKUP($B300,'I-LogEmaxOverpEC50'!$A:$AR,MATCH(BP$1,'I-LogEmaxOverpEC50'!$A$1:$AR$1,0),FALSE),"")</f>
        <v/>
      </c>
      <c r="BQ300" s="320" t="str">
        <f>_xlfn.IFNA(VLOOKUP($B300,'I-LogEmaxOverpEC50'!$A:$AR,MATCH(BQ$1,'I-LogEmaxOverpEC50'!$A$1:$AR$1,0),FALSE),"")</f>
        <v/>
      </c>
      <c r="BR300" s="320" t="str">
        <f>_xlfn.IFNA(VLOOKUP($B300,'I-LogEmaxOverpEC50'!$A:$AR,MATCH(BR$1,'I-LogEmaxOverpEC50'!$A$1:$AR$1,0),FALSE),"")</f>
        <v/>
      </c>
      <c r="BS300" s="320" t="str">
        <f>_xlfn.IFNA(VLOOKUP($B300,'I-LogEmaxOverpEC50'!$A:$AR,MATCH(BS$1,'I-LogEmaxOverpEC50'!$A$1:$AR$1,0),FALSE),"")</f>
        <v/>
      </c>
      <c r="BT300" s="320" t="str">
        <f>_xlfn.IFNA(VLOOKUP($B300,'I-LogEmaxOverpEC50'!$A:$AR,MATCH(BT$1,'I-LogEmaxOverpEC50'!$A$1:$AR$1,0),FALSE),"")</f>
        <v/>
      </c>
      <c r="BU300" s="320" t="str">
        <f>_xlfn.IFNA(VLOOKUP($B300,'I-LogEmaxOverpEC50'!$A:$AR,MATCH(BU$1,'I-LogEmaxOverpEC50'!$A$1:$AR$1,0),FALSE),"")</f>
        <v/>
      </c>
      <c r="BV300" s="114" t="e" cm="1">
        <f t="array" ref="BV300">_xlfn.IFS(AND($C300="A",_xlfn.CONCAT(F300:G300)&lt;&gt;"",$A300=1),"x",AND($C300="A",_xlfn.CONCAT(F300:G300)="",$A300=1),"-",$A$1&lt;&gt;"","")</f>
        <v>#N/A</v>
      </c>
      <c r="BW300" s="113" t="e" cm="1">
        <f t="array" ref="BW300">_xlfn.IFS(AND($C300="A",_xlfn.CONCAT(H300:L300)&lt;&gt;"",$A300=1),"x",AND($C300="A",_xlfn.CONCAT(H300:L300)="",$A300=1),"-",$A$1&lt;&gt;"","")</f>
        <v>#N/A</v>
      </c>
      <c r="BX300" s="113" t="e" cm="1">
        <f t="array" ref="BX300">_xlfn.IFS(AND($C300="A",_xlfn.CONCAT(M300:P300)&lt;&gt;"",$A300=1),"x",AND($C300="A",_xlfn.CONCAT(M300:P300)="",$A300=1),"-",$A$1&lt;&gt;"","")</f>
        <v>#N/A</v>
      </c>
      <c r="BY300" s="113" t="e" cm="1">
        <f t="array" ref="BY300">_xlfn.IFS(AND($C300="A",_xlfn.CONCAT(Q300:R300)&lt;&gt;"",$A300=1),"x",AND($C300="A",_xlfn.CONCAT(Q300:R300)="",$A300=1),"-",$A$1&lt;&gt;"","")</f>
        <v>#N/A</v>
      </c>
      <c r="BZ300" s="121" t="e">
        <f t="shared" si="165"/>
        <v>#N/A</v>
      </c>
      <c r="CA300" s="120" t="e">
        <f t="shared" si="166"/>
        <v>#N/A</v>
      </c>
      <c r="CB300" s="120" t="e">
        <f t="shared" si="167"/>
        <v>#N/A</v>
      </c>
      <c r="CC300" s="120" t="e">
        <f t="shared" si="168"/>
        <v>#N/A</v>
      </c>
      <c r="CD300" s="121" t="str">
        <f t="shared" si="169"/>
        <v/>
      </c>
      <c r="CE300" s="120" t="e">
        <f t="shared" si="170"/>
        <v>#N/A</v>
      </c>
      <c r="CF300" s="120" t="e">
        <f t="shared" si="171"/>
        <v>#N/A</v>
      </c>
      <c r="CG300" s="120" t="e">
        <f t="shared" si="172"/>
        <v>#N/A</v>
      </c>
      <c r="CH300" s="120" t="e">
        <f t="shared" si="173"/>
        <v>#N/A</v>
      </c>
      <c r="CI300" s="120" t="e">
        <f t="shared" si="174"/>
        <v>#N/A</v>
      </c>
    </row>
    <row r="301" spans="1:87" x14ac:dyDescent="0.2">
      <c r="A301" s="311" t="e" cm="1">
        <f t="array" ref="A301">_xlfn.IFS(SUM(F301:R301)&gt;0,1,Z301&gt;0,2,TRUE,3)</f>
        <v>#N/A</v>
      </c>
      <c r="B301" s="311" t="s">
        <v>1945</v>
      </c>
      <c r="C301" s="311" t="str">
        <f>_xlfn.XLOOKUP(B301,RecNamesAll!A:A,RecNamesAll!E:E)</f>
        <v>A</v>
      </c>
      <c r="D301" s="311" t="str">
        <f>_xlfn.XLOOKUP(B301,RecNamesAll!A:A,RecNamesAll!C:C)</f>
        <v>GPR88</v>
      </c>
      <c r="F301" s="312" t="e">
        <f t="shared" si="140"/>
        <v>#N/A</v>
      </c>
      <c r="G301" s="313" t="e">
        <f t="shared" si="141"/>
        <v>#N/A</v>
      </c>
      <c r="H301" s="312" t="e">
        <f t="shared" si="142"/>
        <v>#N/A</v>
      </c>
      <c r="I301" s="313" t="e">
        <f t="shared" si="143"/>
        <v>#N/A</v>
      </c>
      <c r="J301" s="313" t="e">
        <f t="shared" si="144"/>
        <v>#N/A</v>
      </c>
      <c r="K301" s="313" t="e">
        <f t="shared" si="145"/>
        <v>#N/A</v>
      </c>
      <c r="L301" s="313" t="e">
        <f t="shared" si="146"/>
        <v>#N/A</v>
      </c>
      <c r="M301" s="312" t="e">
        <f t="shared" si="147"/>
        <v>#N/A</v>
      </c>
      <c r="N301" s="313" t="e">
        <f t="shared" si="148"/>
        <v>#N/A</v>
      </c>
      <c r="O301" s="313" t="e">
        <f t="shared" si="149"/>
        <v>#N/A</v>
      </c>
      <c r="P301" s="313" t="e">
        <f t="shared" si="150"/>
        <v>#N/A</v>
      </c>
      <c r="Q301" s="312" t="e">
        <f t="shared" si="151"/>
        <v>#N/A</v>
      </c>
      <c r="R301" s="313" t="e">
        <f t="shared" si="152"/>
        <v>#N/A</v>
      </c>
      <c r="S301" s="314" t="str">
        <f t="shared" si="153"/>
        <v/>
      </c>
      <c r="T301" s="315" t="str">
        <f t="shared" si="154"/>
        <v>A</v>
      </c>
      <c r="U301" s="311" t="str">
        <f t="shared" si="155"/>
        <v>GPR88</v>
      </c>
      <c r="V301" s="316" t="e">
        <f>IF(VLOOKUP($B301,GtP!$A:$AA,MATCH("Gs_0-2",GtP!$A$1:$AA$1,0),FALSE)=0,"",VLOOKUP($B301,GtP!$A:$AA,MATCH("Gs_0-2",GtP!$A$1:$AA$1,0),FALSE))</f>
        <v>#N/A</v>
      </c>
      <c r="W301" s="317" t="e">
        <f>IF(VLOOKUP($B301,GtP!$A:$AA,MATCH("Gi/o_0-2",GtP!$A$1:$AA$1,0),FALSE)=0,"",VLOOKUP($B301,GtP!$A:$AA,MATCH("Gi/o_0-2",GtP!$A$1:$AA$1,0),FALSE))</f>
        <v>#N/A</v>
      </c>
      <c r="X301" s="317" t="e">
        <f>IF(VLOOKUP($B301,GtP!$A:$AA,MATCH("Gq/11_0-2",GtP!$A$1:$AA$1,0),FALSE)=0,"",VLOOKUP($B301,GtP!$A:$AA,MATCH("Gq/11_0-2",GtP!$A$1:$AA$1,0),FALSE))</f>
        <v>#N/A</v>
      </c>
      <c r="Y301" s="317" t="e">
        <f>IF(VLOOKUP($B301,GtP!$A:$AA,MATCH("G12/13_0-2",GtP!$A$1:$AA$1,0),FALSE)=0,"",VLOOKUP($B301,GtP!$A:$AA,MATCH("G12/13_0-2",GtP!$A$1:$AA$1,0),FALSE))</f>
        <v>#N/A</v>
      </c>
      <c r="Z301" s="318" t="e">
        <f t="shared" si="156"/>
        <v>#N/A</v>
      </c>
      <c r="AA301" s="317" t="e">
        <f t="shared" si="157"/>
        <v>#N/A</v>
      </c>
      <c r="AB301" s="317" t="e">
        <f t="shared" si="158"/>
        <v>#N/A</v>
      </c>
      <c r="AC301" s="317" t="e">
        <f t="shared" si="159"/>
        <v>#N/A</v>
      </c>
      <c r="AD301" s="317" t="e">
        <f t="shared" si="160"/>
        <v>#N/A</v>
      </c>
      <c r="AE301" s="315" t="str">
        <f t="shared" si="161"/>
        <v/>
      </c>
      <c r="AF301" s="311" t="str">
        <f t="shared" si="162"/>
        <v/>
      </c>
      <c r="AG301" s="311" t="str">
        <f t="shared" si="163"/>
        <v/>
      </c>
      <c r="AH301" s="311" t="str">
        <f t="shared" si="164"/>
        <v/>
      </c>
      <c r="AI301" s="316" t="e">
        <f>_xlfn.CONCAT(IF(AV301="","-","B"),IF(BI301="","-","I"),VLOOKUP($B301,GtP!$A:$BB,MATCH("Gs_0-1",GtP!$A$1:$BB$1,0),FALSE))</f>
        <v>#N/A</v>
      </c>
      <c r="AJ301" s="317" t="e">
        <f>_xlfn.CONCAT(IF(AW301="","-","B"),IF(BJ301="","-","I"),VLOOKUP($B301,GtP!$A:$BB,MATCH("Gs_0-1",GtP!$A$1:$BB$1,0),FALSE))</f>
        <v>#N/A</v>
      </c>
      <c r="AK301" s="317" t="e">
        <f>_xlfn.CONCAT(IF(AX301="","-","B"),IF(BK301="","-","I"),VLOOKUP($B301,GtP!$A:$BB,MATCH("Gi/o_0-1",GtP!$A$1:$BB$1,0),FALSE))</f>
        <v>#N/A</v>
      </c>
      <c r="AL301" s="317" t="e">
        <f>_xlfn.CONCAT(IF(AY301="","-","B"),IF(BL301="","-","I"),VLOOKUP($B301,GtP!$A:$BB,MATCH("Gi/o_0-1",GtP!$A$1:$BB$1,0),FALSE))</f>
        <v>#N/A</v>
      </c>
      <c r="AM301" s="317" t="e">
        <f>_xlfn.CONCAT(IF(AZ301="","-","B"),IF(BM301="","-","I"),VLOOKUP($B301,GtP!$A:$BB,MATCH("Gi/o_0-1",GtP!$A$1:$BB$1,0),FALSE))</f>
        <v>#N/A</v>
      </c>
      <c r="AN301" s="317" t="e">
        <f>_xlfn.CONCAT(IF(BA301="","-","B"),IF(BN301="","-","I"),VLOOKUP($B301,GtP!$A:$BB,MATCH("Gi/o_0-1",GtP!$A$1:$BB$1,0),FALSE))</f>
        <v>#N/A</v>
      </c>
      <c r="AO301" s="317" t="e">
        <f>_xlfn.CONCAT(IF(BB301="","-","B"),IF(BO301="","-","I"),VLOOKUP($B301,GtP!$A:$BB,MATCH("Gi/o_0-1",GtP!$A$1:$BB$1,0),FALSE))</f>
        <v>#N/A</v>
      </c>
      <c r="AP301" s="317" t="e">
        <f>_xlfn.CONCAT(IF(BC301="","-","B"),IF(BP301="","-","I"),VLOOKUP($B301,GtP!$A:$BB,MATCH("Gq/11_0-1",GtP!$A$1:$BB$1,0),FALSE))</f>
        <v>#N/A</v>
      </c>
      <c r="AQ301" s="317" t="e">
        <f>_xlfn.CONCAT(IF(BD301="","-","B"),IF(BQ301="","-","I"),VLOOKUP($B301,GtP!$A:$BB,MATCH("Gq/11_0-1",GtP!$A$1:$BB$1,0),FALSE))</f>
        <v>#N/A</v>
      </c>
      <c r="AR301" s="317" t="e">
        <f>_xlfn.CONCAT(IF(BE301="","-","B"),IF(BR301="","-","I"),VLOOKUP($B301,GtP!$A:$BB,MATCH("Gq/11_0-1",GtP!$A$1:$BB$1,0),FALSE))</f>
        <v>#N/A</v>
      </c>
      <c r="AS301" s="317" t="e">
        <f>_xlfn.CONCAT(IF(BF301="","-","B"),IF(BS301="","-","I"),VLOOKUP($B301,GtP!$A:$BB,MATCH("Gq/11_0-1",GtP!$A$1:$BB$1,0),FALSE))</f>
        <v>#N/A</v>
      </c>
      <c r="AT301" s="317" t="e">
        <f>_xlfn.CONCAT(IF(BG301="","-","B"),IF(BT301="","-","I"),VLOOKUP($B301,GtP!$A:$BB,MATCH("G12/13_0-1",GtP!$A$1:$BB$1,0),FALSE))</f>
        <v>#N/A</v>
      </c>
      <c r="AU301" s="317" t="e">
        <f>_xlfn.CONCAT(IF(BH301="","-","B"),IF(BU301="","-","I"),VLOOKUP($B301,GtP!$A:$BB,MATCH("G12/13_0-1",GtP!$A$1:$BB$1,0),FALSE))</f>
        <v>#N/A</v>
      </c>
      <c r="AV301" s="319" t="str">
        <f>_xlfn.IFNA(VLOOKUP($B301,'B-LogEmaxOverpEC50'!$A:$AL,MATCH(AV$1,'B-LogEmaxOverpEC50'!$A$1:$AL$1,0),FALSE),"")</f>
        <v/>
      </c>
      <c r="AX301" s="321" t="str">
        <f>_xlfn.IFNA(VLOOKUP($B301,'B-LogEmaxOverpEC50'!$A:$AL,MATCH(AX$1,'B-LogEmaxOverpEC50'!$A$1:$AL$1,0),FALSE),"")</f>
        <v/>
      </c>
      <c r="AY301" s="321" t="str">
        <f>_xlfn.IFNA(VLOOKUP($B301,'B-LogEmaxOverpEC50'!$A:$AL,MATCH(AY$1,'B-LogEmaxOverpEC50'!$A$1:$AL$1,0),FALSE),"")</f>
        <v/>
      </c>
      <c r="AZ301" s="321" t="str">
        <f>_xlfn.IFNA(VLOOKUP($B301,'B-LogEmaxOverpEC50'!$A:$AL,MATCH(AZ$1,'B-LogEmaxOverpEC50'!$A$1:$AL$1,0),FALSE),"")</f>
        <v/>
      </c>
      <c r="BA301" s="321" t="str">
        <f>_xlfn.IFNA(VLOOKUP($B301,'B-LogEmaxOverpEC50'!$A:$AL,MATCH(BA$1,'B-LogEmaxOverpEC50'!$A$1:$AL$1,0),FALSE),"")</f>
        <v/>
      </c>
      <c r="BB301" s="321" t="str">
        <f>_xlfn.IFNA(VLOOKUP($B301,'B-LogEmaxOverpEC50'!$A:$AL,MATCH(BB$1,'B-LogEmaxOverpEC50'!$A$1:$AL$1,0),FALSE),"")</f>
        <v/>
      </c>
      <c r="BC301" s="321" t="str">
        <f>_xlfn.IFNA(VLOOKUP($B301,'B-LogEmaxOverpEC50'!$A:$AL,MATCH(BC$1,'B-LogEmaxOverpEC50'!$A$1:$AL$1,0),FALSE),"")</f>
        <v/>
      </c>
      <c r="BD301" s="321" t="str">
        <f>_xlfn.IFNA(VLOOKUP($B301,'B-LogEmaxOverpEC50'!$A:$AL,MATCH(BD$1,'B-LogEmaxOverpEC50'!$A$1:$AL$1,0),FALSE),"")</f>
        <v/>
      </c>
      <c r="BE301" s="321" t="str">
        <f>_xlfn.IFNA(VLOOKUP($B301,'B-LogEmaxOverpEC50'!$A:$AL,MATCH(BE$1,'B-LogEmaxOverpEC50'!$A$1:$AL$1,0),FALSE),"")</f>
        <v/>
      </c>
      <c r="BF301" s="321" t="str">
        <f>_xlfn.IFNA(VLOOKUP($B301,'B-LogEmaxOverpEC50'!$A:$AL,MATCH(BF$1,'B-LogEmaxOverpEC50'!$A$1:$AL$1,0),FALSE),"")</f>
        <v/>
      </c>
      <c r="BG301" s="321" t="str">
        <f>_xlfn.IFNA(VLOOKUP($B301,'B-LogEmaxOverpEC50'!$A:$AL,MATCH(BG$1,'B-LogEmaxOverpEC50'!$A$1:$AL$1,0),FALSE),"")</f>
        <v/>
      </c>
      <c r="BH301" s="321" t="str">
        <f>_xlfn.IFNA(VLOOKUP($B301,'B-LogEmaxOverpEC50'!$A:$AL,MATCH(BH$1,'B-LogEmaxOverpEC50'!$A$1:$AL$1,0),FALSE),"")</f>
        <v/>
      </c>
      <c r="BI301" s="322" t="str">
        <f>_xlfn.IFNA(VLOOKUP($B301,'I-LogEmaxOverpEC50'!$A:$AR,MATCH(BI$1,'I-LogEmaxOverpEC50'!$A$1:$AR$1,0),FALSE),"")</f>
        <v/>
      </c>
      <c r="BJ301" s="320" t="str">
        <f>_xlfn.IFNA(VLOOKUP($B301,'I-LogEmaxOverpEC50'!$A:$AR,MATCH(BJ$1,'I-LogEmaxOverpEC50'!$A$1:$AR$1,0),FALSE),"")</f>
        <v/>
      </c>
      <c r="BK301" s="320" t="str">
        <f>_xlfn.IFNA(VLOOKUP($B301,'I-LogEmaxOverpEC50'!$A:$AR,MATCH(BK$1,'I-LogEmaxOverpEC50'!$A$1:$AR$1,0),FALSE),"")</f>
        <v/>
      </c>
      <c r="BL301" s="320" t="str">
        <f>_xlfn.IFNA(VLOOKUP($B301,'I-LogEmaxOverpEC50'!$A:$AR,MATCH(BL$1,'I-LogEmaxOverpEC50'!$A$1:$AR$1,0),FALSE),"")</f>
        <v/>
      </c>
      <c r="BM301" s="320" t="str">
        <f>_xlfn.IFNA(VLOOKUP($B301,'I-LogEmaxOverpEC50'!$A:$AR,MATCH(BM$1,'I-LogEmaxOverpEC50'!$A$1:$AR$1,0),FALSE),"")</f>
        <v/>
      </c>
      <c r="BN301" s="320" t="str">
        <f>_xlfn.IFNA(VLOOKUP($B301,'I-LogEmaxOverpEC50'!$A:$AR,MATCH(BN$1,'I-LogEmaxOverpEC50'!$A$1:$AR$1,0),FALSE),"")</f>
        <v/>
      </c>
      <c r="BO301" s="320" t="str">
        <f>_xlfn.IFNA(VLOOKUP($B301,'I-LogEmaxOverpEC50'!$A:$AR,MATCH(BO$1,'I-LogEmaxOverpEC50'!$A$1:$AR$1,0),FALSE),"")</f>
        <v/>
      </c>
      <c r="BP301" s="320" t="str">
        <f>_xlfn.IFNA(VLOOKUP($B301,'I-LogEmaxOverpEC50'!$A:$AR,MATCH(BP$1,'I-LogEmaxOverpEC50'!$A$1:$AR$1,0),FALSE),"")</f>
        <v/>
      </c>
      <c r="BQ301" s="320" t="str">
        <f>_xlfn.IFNA(VLOOKUP($B301,'I-LogEmaxOverpEC50'!$A:$AR,MATCH(BQ$1,'I-LogEmaxOverpEC50'!$A$1:$AR$1,0),FALSE),"")</f>
        <v/>
      </c>
      <c r="BR301" s="320" t="str">
        <f>_xlfn.IFNA(VLOOKUP($B301,'I-LogEmaxOverpEC50'!$A:$AR,MATCH(BR$1,'I-LogEmaxOverpEC50'!$A$1:$AR$1,0),FALSE),"")</f>
        <v/>
      </c>
      <c r="BS301" s="320" t="str">
        <f>_xlfn.IFNA(VLOOKUP($B301,'I-LogEmaxOverpEC50'!$A:$AR,MATCH(BS$1,'I-LogEmaxOverpEC50'!$A$1:$AR$1,0),FALSE),"")</f>
        <v/>
      </c>
      <c r="BT301" s="320" t="str">
        <f>_xlfn.IFNA(VLOOKUP($B301,'I-LogEmaxOverpEC50'!$A:$AR,MATCH(BT$1,'I-LogEmaxOverpEC50'!$A$1:$AR$1,0),FALSE),"")</f>
        <v/>
      </c>
      <c r="BU301" s="320" t="str">
        <f>_xlfn.IFNA(VLOOKUP($B301,'I-LogEmaxOverpEC50'!$A:$AR,MATCH(BU$1,'I-LogEmaxOverpEC50'!$A$1:$AR$1,0),FALSE),"")</f>
        <v/>
      </c>
      <c r="BV301" s="114" t="e" cm="1">
        <f t="array" ref="BV301">_xlfn.IFS(AND($C301="A",_xlfn.CONCAT(F301:G301)&lt;&gt;"",$A301=1),"x",AND($C301="A",_xlfn.CONCAT(F301:G301)="",$A301=1),"-",$A$1&lt;&gt;"","")</f>
        <v>#N/A</v>
      </c>
      <c r="BW301" s="113" t="e" cm="1">
        <f t="array" ref="BW301">_xlfn.IFS(AND($C301="A",_xlfn.CONCAT(H301:L301)&lt;&gt;"",$A301=1),"x",AND($C301="A",_xlfn.CONCAT(H301:L301)="",$A301=1),"-",$A$1&lt;&gt;"","")</f>
        <v>#N/A</v>
      </c>
      <c r="BX301" s="113" t="e" cm="1">
        <f t="array" ref="BX301">_xlfn.IFS(AND($C301="A",_xlfn.CONCAT(M301:P301)&lt;&gt;"",$A301=1),"x",AND($C301="A",_xlfn.CONCAT(M301:P301)="",$A301=1),"-",$A$1&lt;&gt;"","")</f>
        <v>#N/A</v>
      </c>
      <c r="BY301" s="113" t="e" cm="1">
        <f t="array" ref="BY301">_xlfn.IFS(AND($C301="A",_xlfn.CONCAT(Q301:R301)&lt;&gt;"",$A301=1),"x",AND($C301="A",_xlfn.CONCAT(Q301:R301)="",$A301=1),"-",$A$1&lt;&gt;"","")</f>
        <v>#N/A</v>
      </c>
      <c r="BZ301" s="121" t="e">
        <f t="shared" si="165"/>
        <v>#N/A</v>
      </c>
      <c r="CA301" s="120" t="e">
        <f t="shared" si="166"/>
        <v>#N/A</v>
      </c>
      <c r="CB301" s="120" t="e">
        <f t="shared" si="167"/>
        <v>#N/A</v>
      </c>
      <c r="CC301" s="120" t="e">
        <f t="shared" si="168"/>
        <v>#N/A</v>
      </c>
      <c r="CD301" s="121" t="str">
        <f t="shared" si="169"/>
        <v/>
      </c>
      <c r="CE301" s="120" t="e">
        <f t="shared" si="170"/>
        <v>#N/A</v>
      </c>
      <c r="CF301" s="120" t="e">
        <f t="shared" si="171"/>
        <v>#N/A</v>
      </c>
      <c r="CG301" s="120" t="e">
        <f t="shared" si="172"/>
        <v>#N/A</v>
      </c>
      <c r="CH301" s="120" t="e">
        <f t="shared" si="173"/>
        <v>#N/A</v>
      </c>
      <c r="CI301" s="120" t="e">
        <f t="shared" si="174"/>
        <v>#N/A</v>
      </c>
    </row>
    <row r="302" spans="1:87" x14ac:dyDescent="0.2">
      <c r="A302" s="311" t="e" cm="1">
        <f t="array" ref="A302">_xlfn.IFS(SUM(F302:R302)&gt;0,1,Z302&gt;0,2,TRUE,3)</f>
        <v>#N/A</v>
      </c>
      <c r="B302" s="311" t="s">
        <v>1012</v>
      </c>
      <c r="C302" s="311" t="str">
        <f>_xlfn.XLOOKUP(B302,RecNamesAll!A:A,RecNamesAll!E:E)</f>
        <v>A</v>
      </c>
      <c r="D302" s="311" t="str">
        <f>_xlfn.XLOOKUP(B302,RecNamesAll!A:A,RecNamesAll!C:C)</f>
        <v>LGR4</v>
      </c>
      <c r="F302" s="312" t="e">
        <f t="shared" si="140"/>
        <v>#N/A</v>
      </c>
      <c r="G302" s="313" t="e">
        <f t="shared" si="141"/>
        <v>#N/A</v>
      </c>
      <c r="H302" s="312" t="e">
        <f t="shared" si="142"/>
        <v>#N/A</v>
      </c>
      <c r="I302" s="313" t="e">
        <f t="shared" si="143"/>
        <v>#N/A</v>
      </c>
      <c r="J302" s="313" t="e">
        <f t="shared" si="144"/>
        <v>#N/A</v>
      </c>
      <c r="K302" s="313" t="e">
        <f t="shared" si="145"/>
        <v>#N/A</v>
      </c>
      <c r="L302" s="313" t="e">
        <f t="shared" si="146"/>
        <v>#N/A</v>
      </c>
      <c r="M302" s="312" t="e">
        <f t="shared" si="147"/>
        <v>#N/A</v>
      </c>
      <c r="N302" s="313" t="e">
        <f t="shared" si="148"/>
        <v>#N/A</v>
      </c>
      <c r="O302" s="313" t="e">
        <f t="shared" si="149"/>
        <v>#N/A</v>
      </c>
      <c r="P302" s="313" t="e">
        <f t="shared" si="150"/>
        <v>#N/A</v>
      </c>
      <c r="Q302" s="312" t="e">
        <f t="shared" si="151"/>
        <v>#N/A</v>
      </c>
      <c r="R302" s="313" t="e">
        <f t="shared" si="152"/>
        <v>#N/A</v>
      </c>
      <c r="S302" s="314" t="str">
        <f t="shared" si="153"/>
        <v/>
      </c>
      <c r="T302" s="315" t="str">
        <f t="shared" si="154"/>
        <v>A</v>
      </c>
      <c r="U302" s="311" t="str">
        <f t="shared" si="155"/>
        <v>LGR4</v>
      </c>
      <c r="V302" s="316" t="e">
        <f>IF(VLOOKUP($B302,GtP!$A:$AA,MATCH("Gs_0-2",GtP!$A$1:$AA$1,0),FALSE)=0,"",VLOOKUP($B302,GtP!$A:$AA,MATCH("Gs_0-2",GtP!$A$1:$AA$1,0),FALSE))</f>
        <v>#N/A</v>
      </c>
      <c r="W302" s="317" t="e">
        <f>IF(VLOOKUP($B302,GtP!$A:$AA,MATCH("Gi/o_0-2",GtP!$A$1:$AA$1,0),FALSE)=0,"",VLOOKUP($B302,GtP!$A:$AA,MATCH("Gi/o_0-2",GtP!$A$1:$AA$1,0),FALSE))</f>
        <v>#N/A</v>
      </c>
      <c r="X302" s="317" t="e">
        <f>IF(VLOOKUP($B302,GtP!$A:$AA,MATCH("Gq/11_0-2",GtP!$A$1:$AA$1,0),FALSE)=0,"",VLOOKUP($B302,GtP!$A:$AA,MATCH("Gq/11_0-2",GtP!$A$1:$AA$1,0),FALSE))</f>
        <v>#N/A</v>
      </c>
      <c r="Y302" s="317" t="e">
        <f>IF(VLOOKUP($B302,GtP!$A:$AA,MATCH("G12/13_0-2",GtP!$A$1:$AA$1,0),FALSE)=0,"",VLOOKUP($B302,GtP!$A:$AA,MATCH("G12/13_0-2",GtP!$A$1:$AA$1,0),FALSE))</f>
        <v>#N/A</v>
      </c>
      <c r="Z302" s="318" t="e">
        <f t="shared" si="156"/>
        <v>#N/A</v>
      </c>
      <c r="AA302" s="317" t="e">
        <f t="shared" si="157"/>
        <v>#N/A</v>
      </c>
      <c r="AB302" s="317" t="e">
        <f t="shared" si="158"/>
        <v>#N/A</v>
      </c>
      <c r="AC302" s="317" t="e">
        <f t="shared" si="159"/>
        <v>#N/A</v>
      </c>
      <c r="AD302" s="317" t="e">
        <f t="shared" si="160"/>
        <v>#N/A</v>
      </c>
      <c r="AE302" s="315" t="str">
        <f t="shared" si="161"/>
        <v/>
      </c>
      <c r="AF302" s="311" t="str">
        <f t="shared" si="162"/>
        <v/>
      </c>
      <c r="AG302" s="311" t="str">
        <f t="shared" si="163"/>
        <v/>
      </c>
      <c r="AH302" s="311" t="str">
        <f t="shared" si="164"/>
        <v/>
      </c>
      <c r="AI302" s="316" t="e">
        <f>_xlfn.CONCAT(IF(AV302="","-","B"),IF(BI302="","-","I"),VLOOKUP($B302,GtP!$A:$BB,MATCH("Gs_0-1",GtP!$A$1:$BB$1,0),FALSE))</f>
        <v>#N/A</v>
      </c>
      <c r="AJ302" s="317" t="e">
        <f>_xlfn.CONCAT(IF(AW302="","-","B"),IF(BJ302="","-","I"),VLOOKUP($B302,GtP!$A:$BB,MATCH("Gs_0-1",GtP!$A$1:$BB$1,0),FALSE))</f>
        <v>#N/A</v>
      </c>
      <c r="AK302" s="317" t="e">
        <f>_xlfn.CONCAT(IF(AX302="","-","B"),IF(BK302="","-","I"),VLOOKUP($B302,GtP!$A:$BB,MATCH("Gi/o_0-1",GtP!$A$1:$BB$1,0),FALSE))</f>
        <v>#N/A</v>
      </c>
      <c r="AL302" s="317" t="e">
        <f>_xlfn.CONCAT(IF(AY302="","-","B"),IF(BL302="","-","I"),VLOOKUP($B302,GtP!$A:$BB,MATCH("Gi/o_0-1",GtP!$A$1:$BB$1,0),FALSE))</f>
        <v>#N/A</v>
      </c>
      <c r="AM302" s="317" t="e">
        <f>_xlfn.CONCAT(IF(AZ302="","-","B"),IF(BM302="","-","I"),VLOOKUP($B302,GtP!$A:$BB,MATCH("Gi/o_0-1",GtP!$A$1:$BB$1,0),FALSE))</f>
        <v>#N/A</v>
      </c>
      <c r="AN302" s="317" t="e">
        <f>_xlfn.CONCAT(IF(BA302="","-","B"),IF(BN302="","-","I"),VLOOKUP($B302,GtP!$A:$BB,MATCH("Gi/o_0-1",GtP!$A$1:$BB$1,0),FALSE))</f>
        <v>#N/A</v>
      </c>
      <c r="AO302" s="317" t="e">
        <f>_xlfn.CONCAT(IF(BB302="","-","B"),IF(BO302="","-","I"),VLOOKUP($B302,GtP!$A:$BB,MATCH("Gi/o_0-1",GtP!$A$1:$BB$1,0),FALSE))</f>
        <v>#N/A</v>
      </c>
      <c r="AP302" s="317" t="e">
        <f>_xlfn.CONCAT(IF(BC302="","-","B"),IF(BP302="","-","I"),VLOOKUP($B302,GtP!$A:$BB,MATCH("Gq/11_0-1",GtP!$A$1:$BB$1,0),FALSE))</f>
        <v>#N/A</v>
      </c>
      <c r="AQ302" s="317" t="e">
        <f>_xlfn.CONCAT(IF(BD302="","-","B"),IF(BQ302="","-","I"),VLOOKUP($B302,GtP!$A:$BB,MATCH("Gq/11_0-1",GtP!$A$1:$BB$1,0),FALSE))</f>
        <v>#N/A</v>
      </c>
      <c r="AR302" s="317" t="e">
        <f>_xlfn.CONCAT(IF(BE302="","-","B"),IF(BR302="","-","I"),VLOOKUP($B302,GtP!$A:$BB,MATCH("Gq/11_0-1",GtP!$A$1:$BB$1,0),FALSE))</f>
        <v>#N/A</v>
      </c>
      <c r="AS302" s="317" t="e">
        <f>_xlfn.CONCAT(IF(BF302="","-","B"),IF(BS302="","-","I"),VLOOKUP($B302,GtP!$A:$BB,MATCH("Gq/11_0-1",GtP!$A$1:$BB$1,0),FALSE))</f>
        <v>#N/A</v>
      </c>
      <c r="AT302" s="317" t="e">
        <f>_xlfn.CONCAT(IF(BG302="","-","B"),IF(BT302="","-","I"),VLOOKUP($B302,GtP!$A:$BB,MATCH("G12/13_0-1",GtP!$A$1:$BB$1,0),FALSE))</f>
        <v>#N/A</v>
      </c>
      <c r="AU302" s="317" t="e">
        <f>_xlfn.CONCAT(IF(BH302="","-","B"),IF(BU302="","-","I"),VLOOKUP($B302,GtP!$A:$BB,MATCH("G12/13_0-1",GtP!$A$1:$BB$1,0),FALSE))</f>
        <v>#N/A</v>
      </c>
      <c r="AV302" s="319" t="str">
        <f>_xlfn.IFNA(VLOOKUP($B302,'B-LogEmaxOverpEC50'!$A:$AL,MATCH(AV$1,'B-LogEmaxOverpEC50'!$A$1:$AL$1,0),FALSE),"")</f>
        <v/>
      </c>
      <c r="AX302" s="321" t="str">
        <f>_xlfn.IFNA(VLOOKUP($B302,'B-LogEmaxOverpEC50'!$A:$AL,MATCH(AX$1,'B-LogEmaxOverpEC50'!$A$1:$AL$1,0),FALSE),"")</f>
        <v/>
      </c>
      <c r="AY302" s="321" t="str">
        <f>_xlfn.IFNA(VLOOKUP($B302,'B-LogEmaxOverpEC50'!$A:$AL,MATCH(AY$1,'B-LogEmaxOverpEC50'!$A$1:$AL$1,0),FALSE),"")</f>
        <v/>
      </c>
      <c r="AZ302" s="321" t="str">
        <f>_xlfn.IFNA(VLOOKUP($B302,'B-LogEmaxOverpEC50'!$A:$AL,MATCH(AZ$1,'B-LogEmaxOverpEC50'!$A$1:$AL$1,0),FALSE),"")</f>
        <v/>
      </c>
      <c r="BA302" s="321" t="str">
        <f>_xlfn.IFNA(VLOOKUP($B302,'B-LogEmaxOverpEC50'!$A:$AL,MATCH(BA$1,'B-LogEmaxOverpEC50'!$A$1:$AL$1,0),FALSE),"")</f>
        <v/>
      </c>
      <c r="BB302" s="321" t="str">
        <f>_xlfn.IFNA(VLOOKUP($B302,'B-LogEmaxOverpEC50'!$A:$AL,MATCH(BB$1,'B-LogEmaxOverpEC50'!$A$1:$AL$1,0),FALSE),"")</f>
        <v/>
      </c>
      <c r="BC302" s="321" t="str">
        <f>_xlfn.IFNA(VLOOKUP($B302,'B-LogEmaxOverpEC50'!$A:$AL,MATCH(BC$1,'B-LogEmaxOverpEC50'!$A$1:$AL$1,0),FALSE),"")</f>
        <v/>
      </c>
      <c r="BD302" s="321" t="str">
        <f>_xlfn.IFNA(VLOOKUP($B302,'B-LogEmaxOverpEC50'!$A:$AL,MATCH(BD$1,'B-LogEmaxOverpEC50'!$A$1:$AL$1,0),FALSE),"")</f>
        <v/>
      </c>
      <c r="BE302" s="321" t="str">
        <f>_xlfn.IFNA(VLOOKUP($B302,'B-LogEmaxOverpEC50'!$A:$AL,MATCH(BE$1,'B-LogEmaxOverpEC50'!$A$1:$AL$1,0),FALSE),"")</f>
        <v/>
      </c>
      <c r="BF302" s="321" t="str">
        <f>_xlfn.IFNA(VLOOKUP($B302,'B-LogEmaxOverpEC50'!$A:$AL,MATCH(BF$1,'B-LogEmaxOverpEC50'!$A$1:$AL$1,0),FALSE),"")</f>
        <v/>
      </c>
      <c r="BG302" s="321" t="str">
        <f>_xlfn.IFNA(VLOOKUP($B302,'B-LogEmaxOverpEC50'!$A:$AL,MATCH(BG$1,'B-LogEmaxOverpEC50'!$A$1:$AL$1,0),FALSE),"")</f>
        <v/>
      </c>
      <c r="BH302" s="321" t="str">
        <f>_xlfn.IFNA(VLOOKUP($B302,'B-LogEmaxOverpEC50'!$A:$AL,MATCH(BH$1,'B-LogEmaxOverpEC50'!$A$1:$AL$1,0),FALSE),"")</f>
        <v/>
      </c>
      <c r="BI302" s="322" t="str">
        <f>_xlfn.IFNA(VLOOKUP($B302,'I-LogEmaxOverpEC50'!$A:$AR,MATCH(BI$1,'I-LogEmaxOverpEC50'!$A$1:$AR$1,0),FALSE),"")</f>
        <v/>
      </c>
      <c r="BJ302" s="320" t="str">
        <f>_xlfn.IFNA(VLOOKUP($B302,'I-LogEmaxOverpEC50'!$A:$AR,MATCH(BJ$1,'I-LogEmaxOverpEC50'!$A$1:$AR$1,0),FALSE),"")</f>
        <v/>
      </c>
      <c r="BK302" s="320" t="str">
        <f>_xlfn.IFNA(VLOOKUP($B302,'I-LogEmaxOverpEC50'!$A:$AR,MATCH(BK$1,'I-LogEmaxOverpEC50'!$A$1:$AR$1,0),FALSE),"")</f>
        <v/>
      </c>
      <c r="BL302" s="320" t="str">
        <f>_xlfn.IFNA(VLOOKUP($B302,'I-LogEmaxOverpEC50'!$A:$AR,MATCH(BL$1,'I-LogEmaxOverpEC50'!$A$1:$AR$1,0),FALSE),"")</f>
        <v/>
      </c>
      <c r="BM302" s="320" t="str">
        <f>_xlfn.IFNA(VLOOKUP($B302,'I-LogEmaxOverpEC50'!$A:$AR,MATCH(BM$1,'I-LogEmaxOverpEC50'!$A$1:$AR$1,0),FALSE),"")</f>
        <v/>
      </c>
      <c r="BN302" s="320" t="str">
        <f>_xlfn.IFNA(VLOOKUP($B302,'I-LogEmaxOverpEC50'!$A:$AR,MATCH(BN$1,'I-LogEmaxOverpEC50'!$A$1:$AR$1,0),FALSE),"")</f>
        <v/>
      </c>
      <c r="BO302" s="320" t="str">
        <f>_xlfn.IFNA(VLOOKUP($B302,'I-LogEmaxOverpEC50'!$A:$AR,MATCH(BO$1,'I-LogEmaxOverpEC50'!$A$1:$AR$1,0),FALSE),"")</f>
        <v/>
      </c>
      <c r="BP302" s="320" t="str">
        <f>_xlfn.IFNA(VLOOKUP($B302,'I-LogEmaxOverpEC50'!$A:$AR,MATCH(BP$1,'I-LogEmaxOverpEC50'!$A$1:$AR$1,0),FALSE),"")</f>
        <v/>
      </c>
      <c r="BQ302" s="320" t="str">
        <f>_xlfn.IFNA(VLOOKUP($B302,'I-LogEmaxOverpEC50'!$A:$AR,MATCH(BQ$1,'I-LogEmaxOverpEC50'!$A$1:$AR$1,0),FALSE),"")</f>
        <v/>
      </c>
      <c r="BR302" s="320" t="str">
        <f>_xlfn.IFNA(VLOOKUP($B302,'I-LogEmaxOverpEC50'!$A:$AR,MATCH(BR$1,'I-LogEmaxOverpEC50'!$A$1:$AR$1,0),FALSE),"")</f>
        <v/>
      </c>
      <c r="BS302" s="320" t="str">
        <f>_xlfn.IFNA(VLOOKUP($B302,'I-LogEmaxOverpEC50'!$A:$AR,MATCH(BS$1,'I-LogEmaxOverpEC50'!$A$1:$AR$1,0),FALSE),"")</f>
        <v/>
      </c>
      <c r="BT302" s="320" t="str">
        <f>_xlfn.IFNA(VLOOKUP($B302,'I-LogEmaxOverpEC50'!$A:$AR,MATCH(BT$1,'I-LogEmaxOverpEC50'!$A$1:$AR$1,0),FALSE),"")</f>
        <v/>
      </c>
      <c r="BU302" s="320" t="str">
        <f>_xlfn.IFNA(VLOOKUP($B302,'I-LogEmaxOverpEC50'!$A:$AR,MATCH(BU$1,'I-LogEmaxOverpEC50'!$A$1:$AR$1,0),FALSE),"")</f>
        <v/>
      </c>
      <c r="BV302" s="114" t="e" cm="1">
        <f t="array" ref="BV302">_xlfn.IFS(AND($C302="A",_xlfn.CONCAT(F302:G302)&lt;&gt;"",$A302=1),"x",AND($C302="A",_xlfn.CONCAT(F302:G302)="",$A302=1),"-",$A$1&lt;&gt;"","")</f>
        <v>#N/A</v>
      </c>
      <c r="BW302" s="113" t="e" cm="1">
        <f t="array" ref="BW302">_xlfn.IFS(AND($C302="A",_xlfn.CONCAT(H302:L302)&lt;&gt;"",$A302=1),"x",AND($C302="A",_xlfn.CONCAT(H302:L302)="",$A302=1),"-",$A$1&lt;&gt;"","")</f>
        <v>#N/A</v>
      </c>
      <c r="BX302" s="113" t="e" cm="1">
        <f t="array" ref="BX302">_xlfn.IFS(AND($C302="A",_xlfn.CONCAT(M302:P302)&lt;&gt;"",$A302=1),"x",AND($C302="A",_xlfn.CONCAT(M302:P302)="",$A302=1),"-",$A$1&lt;&gt;"","")</f>
        <v>#N/A</v>
      </c>
      <c r="BY302" s="113" t="e" cm="1">
        <f t="array" ref="BY302">_xlfn.IFS(AND($C302="A",_xlfn.CONCAT(Q302:R302)&lt;&gt;"",$A302=1),"x",AND($C302="A",_xlfn.CONCAT(Q302:R302)="",$A302=1),"-",$A$1&lt;&gt;"","")</f>
        <v>#N/A</v>
      </c>
      <c r="BZ302" s="121" t="e">
        <f t="shared" si="165"/>
        <v>#N/A</v>
      </c>
      <c r="CA302" s="120" t="e">
        <f t="shared" si="166"/>
        <v>#N/A</v>
      </c>
      <c r="CB302" s="120" t="e">
        <f t="shared" si="167"/>
        <v>#N/A</v>
      </c>
      <c r="CC302" s="120" t="e">
        <f t="shared" si="168"/>
        <v>#N/A</v>
      </c>
      <c r="CD302" s="121" t="str">
        <f t="shared" si="169"/>
        <v/>
      </c>
      <c r="CE302" s="120" t="e">
        <f t="shared" si="170"/>
        <v>#N/A</v>
      </c>
      <c r="CF302" s="120" t="e">
        <f t="shared" si="171"/>
        <v>#N/A</v>
      </c>
      <c r="CG302" s="120" t="e">
        <f t="shared" si="172"/>
        <v>#N/A</v>
      </c>
      <c r="CH302" s="120" t="e">
        <f t="shared" si="173"/>
        <v>#N/A</v>
      </c>
      <c r="CI302" s="120" t="e">
        <f t="shared" si="174"/>
        <v>#N/A</v>
      </c>
    </row>
    <row r="303" spans="1:87" x14ac:dyDescent="0.2">
      <c r="A303" s="311" t="e" cm="1">
        <f t="array" ref="A303">_xlfn.IFS(SUM(F303:R303)&gt;0,1,Z303&gt;0,2,TRUE,3)</f>
        <v>#N/A</v>
      </c>
      <c r="B303" s="311" t="s">
        <v>1009</v>
      </c>
      <c r="C303" s="311" t="str">
        <f>_xlfn.XLOOKUP(B303,RecNamesAll!A:A,RecNamesAll!E:E)</f>
        <v>A</v>
      </c>
      <c r="D303" s="311" t="str">
        <f>_xlfn.XLOOKUP(B303,RecNamesAll!A:A,RecNamesAll!C:C)</f>
        <v>LGR5</v>
      </c>
      <c r="F303" s="312" t="e">
        <f t="shared" si="140"/>
        <v>#N/A</v>
      </c>
      <c r="G303" s="313" t="e">
        <f t="shared" si="141"/>
        <v>#N/A</v>
      </c>
      <c r="H303" s="312" t="e">
        <f t="shared" si="142"/>
        <v>#N/A</v>
      </c>
      <c r="I303" s="313" t="e">
        <f t="shared" si="143"/>
        <v>#N/A</v>
      </c>
      <c r="J303" s="313" t="e">
        <f t="shared" si="144"/>
        <v>#N/A</v>
      </c>
      <c r="K303" s="313" t="e">
        <f t="shared" si="145"/>
        <v>#N/A</v>
      </c>
      <c r="L303" s="313" t="e">
        <f t="shared" si="146"/>
        <v>#N/A</v>
      </c>
      <c r="M303" s="312" t="e">
        <f t="shared" si="147"/>
        <v>#N/A</v>
      </c>
      <c r="N303" s="313" t="e">
        <f t="shared" si="148"/>
        <v>#N/A</v>
      </c>
      <c r="O303" s="313" t="e">
        <f t="shared" si="149"/>
        <v>#N/A</v>
      </c>
      <c r="P303" s="313" t="e">
        <f t="shared" si="150"/>
        <v>#N/A</v>
      </c>
      <c r="Q303" s="312" t="e">
        <f t="shared" si="151"/>
        <v>#N/A</v>
      </c>
      <c r="R303" s="313" t="e">
        <f t="shared" si="152"/>
        <v>#N/A</v>
      </c>
      <c r="S303" s="314" t="str">
        <f t="shared" si="153"/>
        <v/>
      </c>
      <c r="T303" s="315" t="str">
        <f t="shared" si="154"/>
        <v>A</v>
      </c>
      <c r="U303" s="311" t="str">
        <f t="shared" si="155"/>
        <v>LGR5</v>
      </c>
      <c r="V303" s="316" t="e">
        <f>IF(VLOOKUP($B303,GtP!$A:$AA,MATCH("Gs_0-2",GtP!$A$1:$AA$1,0),FALSE)=0,"",VLOOKUP($B303,GtP!$A:$AA,MATCH("Gs_0-2",GtP!$A$1:$AA$1,0),FALSE))</f>
        <v>#N/A</v>
      </c>
      <c r="W303" s="317" t="e">
        <f>IF(VLOOKUP($B303,GtP!$A:$AA,MATCH("Gi/o_0-2",GtP!$A$1:$AA$1,0),FALSE)=0,"",VLOOKUP($B303,GtP!$A:$AA,MATCH("Gi/o_0-2",GtP!$A$1:$AA$1,0),FALSE))</f>
        <v>#N/A</v>
      </c>
      <c r="X303" s="317" t="e">
        <f>IF(VLOOKUP($B303,GtP!$A:$AA,MATCH("Gq/11_0-2",GtP!$A$1:$AA$1,0),FALSE)=0,"",VLOOKUP($B303,GtP!$A:$AA,MATCH("Gq/11_0-2",GtP!$A$1:$AA$1,0),FALSE))</f>
        <v>#N/A</v>
      </c>
      <c r="Y303" s="317" t="e">
        <f>IF(VLOOKUP($B303,GtP!$A:$AA,MATCH("G12/13_0-2",GtP!$A$1:$AA$1,0),FALSE)=0,"",VLOOKUP($B303,GtP!$A:$AA,MATCH("G12/13_0-2",GtP!$A$1:$AA$1,0),FALSE))</f>
        <v>#N/A</v>
      </c>
      <c r="Z303" s="318" t="e">
        <f t="shared" si="156"/>
        <v>#N/A</v>
      </c>
      <c r="AA303" s="317" t="e">
        <f t="shared" si="157"/>
        <v>#N/A</v>
      </c>
      <c r="AB303" s="317" t="e">
        <f t="shared" si="158"/>
        <v>#N/A</v>
      </c>
      <c r="AC303" s="317" t="e">
        <f t="shared" si="159"/>
        <v>#N/A</v>
      </c>
      <c r="AD303" s="317" t="e">
        <f t="shared" si="160"/>
        <v>#N/A</v>
      </c>
      <c r="AE303" s="315" t="str">
        <f t="shared" si="161"/>
        <v/>
      </c>
      <c r="AF303" s="311" t="str">
        <f t="shared" si="162"/>
        <v/>
      </c>
      <c r="AG303" s="311" t="str">
        <f t="shared" si="163"/>
        <v/>
      </c>
      <c r="AH303" s="311" t="str">
        <f t="shared" si="164"/>
        <v/>
      </c>
      <c r="AI303" s="316" t="e">
        <f>_xlfn.CONCAT(IF(AV303="","-","B"),IF(BI303="","-","I"),VLOOKUP($B303,GtP!$A:$BB,MATCH("Gs_0-1",GtP!$A$1:$BB$1,0),FALSE))</f>
        <v>#N/A</v>
      </c>
      <c r="AJ303" s="317" t="e">
        <f>_xlfn.CONCAT(IF(AW303="","-","B"),IF(BJ303="","-","I"),VLOOKUP($B303,GtP!$A:$BB,MATCH("Gs_0-1",GtP!$A$1:$BB$1,0),FALSE))</f>
        <v>#N/A</v>
      </c>
      <c r="AK303" s="317" t="e">
        <f>_xlfn.CONCAT(IF(AX303="","-","B"),IF(BK303="","-","I"),VLOOKUP($B303,GtP!$A:$BB,MATCH("Gi/o_0-1",GtP!$A$1:$BB$1,0),FALSE))</f>
        <v>#N/A</v>
      </c>
      <c r="AL303" s="317" t="e">
        <f>_xlfn.CONCAT(IF(AY303="","-","B"),IF(BL303="","-","I"),VLOOKUP($B303,GtP!$A:$BB,MATCH("Gi/o_0-1",GtP!$A$1:$BB$1,0),FALSE))</f>
        <v>#N/A</v>
      </c>
      <c r="AM303" s="317" t="e">
        <f>_xlfn.CONCAT(IF(AZ303="","-","B"),IF(BM303="","-","I"),VLOOKUP($B303,GtP!$A:$BB,MATCH("Gi/o_0-1",GtP!$A$1:$BB$1,0),FALSE))</f>
        <v>#N/A</v>
      </c>
      <c r="AN303" s="317" t="e">
        <f>_xlfn.CONCAT(IF(BA303="","-","B"),IF(BN303="","-","I"),VLOOKUP($B303,GtP!$A:$BB,MATCH("Gi/o_0-1",GtP!$A$1:$BB$1,0),FALSE))</f>
        <v>#N/A</v>
      </c>
      <c r="AO303" s="317" t="e">
        <f>_xlfn.CONCAT(IF(BB303="","-","B"),IF(BO303="","-","I"),VLOOKUP($B303,GtP!$A:$BB,MATCH("Gi/o_0-1",GtP!$A$1:$BB$1,0),FALSE))</f>
        <v>#N/A</v>
      </c>
      <c r="AP303" s="317" t="e">
        <f>_xlfn.CONCAT(IF(BC303="","-","B"),IF(BP303="","-","I"),VLOOKUP($B303,GtP!$A:$BB,MATCH("Gq/11_0-1",GtP!$A$1:$BB$1,0),FALSE))</f>
        <v>#N/A</v>
      </c>
      <c r="AQ303" s="317" t="e">
        <f>_xlfn.CONCAT(IF(BD303="","-","B"),IF(BQ303="","-","I"),VLOOKUP($B303,GtP!$A:$BB,MATCH("Gq/11_0-1",GtP!$A$1:$BB$1,0),FALSE))</f>
        <v>#N/A</v>
      </c>
      <c r="AR303" s="317" t="e">
        <f>_xlfn.CONCAT(IF(BE303="","-","B"),IF(BR303="","-","I"),VLOOKUP($B303,GtP!$A:$BB,MATCH("Gq/11_0-1",GtP!$A$1:$BB$1,0),FALSE))</f>
        <v>#N/A</v>
      </c>
      <c r="AS303" s="317" t="e">
        <f>_xlfn.CONCAT(IF(BF303="","-","B"),IF(BS303="","-","I"),VLOOKUP($B303,GtP!$A:$BB,MATCH("Gq/11_0-1",GtP!$A$1:$BB$1,0),FALSE))</f>
        <v>#N/A</v>
      </c>
      <c r="AT303" s="317" t="e">
        <f>_xlfn.CONCAT(IF(BG303="","-","B"),IF(BT303="","-","I"),VLOOKUP($B303,GtP!$A:$BB,MATCH("G12/13_0-1",GtP!$A$1:$BB$1,0),FALSE))</f>
        <v>#N/A</v>
      </c>
      <c r="AU303" s="317" t="e">
        <f>_xlfn.CONCAT(IF(BH303="","-","B"),IF(BU303="","-","I"),VLOOKUP($B303,GtP!$A:$BB,MATCH("G12/13_0-1",GtP!$A$1:$BB$1,0),FALSE))</f>
        <v>#N/A</v>
      </c>
      <c r="AV303" s="319" t="str">
        <f>_xlfn.IFNA(VLOOKUP($B303,'B-LogEmaxOverpEC50'!$A:$AL,MATCH(AV$1,'B-LogEmaxOverpEC50'!$A$1:$AL$1,0),FALSE),"")</f>
        <v/>
      </c>
      <c r="AX303" s="321" t="str">
        <f>_xlfn.IFNA(VLOOKUP($B303,'B-LogEmaxOverpEC50'!$A:$AL,MATCH(AX$1,'B-LogEmaxOverpEC50'!$A$1:$AL$1,0),FALSE),"")</f>
        <v/>
      </c>
      <c r="AY303" s="321" t="str">
        <f>_xlfn.IFNA(VLOOKUP($B303,'B-LogEmaxOverpEC50'!$A:$AL,MATCH(AY$1,'B-LogEmaxOverpEC50'!$A$1:$AL$1,0),FALSE),"")</f>
        <v/>
      </c>
      <c r="AZ303" s="321" t="str">
        <f>_xlfn.IFNA(VLOOKUP($B303,'B-LogEmaxOverpEC50'!$A:$AL,MATCH(AZ$1,'B-LogEmaxOverpEC50'!$A$1:$AL$1,0),FALSE),"")</f>
        <v/>
      </c>
      <c r="BA303" s="321" t="str">
        <f>_xlfn.IFNA(VLOOKUP($B303,'B-LogEmaxOverpEC50'!$A:$AL,MATCH(BA$1,'B-LogEmaxOverpEC50'!$A$1:$AL$1,0),FALSE),"")</f>
        <v/>
      </c>
      <c r="BB303" s="321" t="str">
        <f>_xlfn.IFNA(VLOOKUP($B303,'B-LogEmaxOverpEC50'!$A:$AL,MATCH(BB$1,'B-LogEmaxOverpEC50'!$A$1:$AL$1,0),FALSE),"")</f>
        <v/>
      </c>
      <c r="BC303" s="321" t="str">
        <f>_xlfn.IFNA(VLOOKUP($B303,'B-LogEmaxOverpEC50'!$A:$AL,MATCH(BC$1,'B-LogEmaxOverpEC50'!$A$1:$AL$1,0),FALSE),"")</f>
        <v/>
      </c>
      <c r="BD303" s="321" t="str">
        <f>_xlfn.IFNA(VLOOKUP($B303,'B-LogEmaxOverpEC50'!$A:$AL,MATCH(BD$1,'B-LogEmaxOverpEC50'!$A$1:$AL$1,0),FALSE),"")</f>
        <v/>
      </c>
      <c r="BE303" s="321" t="str">
        <f>_xlfn.IFNA(VLOOKUP($B303,'B-LogEmaxOverpEC50'!$A:$AL,MATCH(BE$1,'B-LogEmaxOverpEC50'!$A$1:$AL$1,0),FALSE),"")</f>
        <v/>
      </c>
      <c r="BF303" s="321" t="str">
        <f>_xlfn.IFNA(VLOOKUP($B303,'B-LogEmaxOverpEC50'!$A:$AL,MATCH(BF$1,'B-LogEmaxOverpEC50'!$A$1:$AL$1,0),FALSE),"")</f>
        <v/>
      </c>
      <c r="BG303" s="321" t="str">
        <f>_xlfn.IFNA(VLOOKUP($B303,'B-LogEmaxOverpEC50'!$A:$AL,MATCH(BG$1,'B-LogEmaxOverpEC50'!$A$1:$AL$1,0),FALSE),"")</f>
        <v/>
      </c>
      <c r="BH303" s="321" t="str">
        <f>_xlfn.IFNA(VLOOKUP($B303,'B-LogEmaxOverpEC50'!$A:$AL,MATCH(BH$1,'B-LogEmaxOverpEC50'!$A$1:$AL$1,0),FALSE),"")</f>
        <v/>
      </c>
      <c r="BI303" s="322" t="str">
        <f>_xlfn.IFNA(VLOOKUP($B303,'I-LogEmaxOverpEC50'!$A:$AR,MATCH(BI$1,'I-LogEmaxOverpEC50'!$A$1:$AR$1,0),FALSE),"")</f>
        <v/>
      </c>
      <c r="BJ303" s="320" t="str">
        <f>_xlfn.IFNA(VLOOKUP($B303,'I-LogEmaxOverpEC50'!$A:$AR,MATCH(BJ$1,'I-LogEmaxOverpEC50'!$A$1:$AR$1,0),FALSE),"")</f>
        <v/>
      </c>
      <c r="BK303" s="320" t="str">
        <f>_xlfn.IFNA(VLOOKUP($B303,'I-LogEmaxOverpEC50'!$A:$AR,MATCH(BK$1,'I-LogEmaxOverpEC50'!$A$1:$AR$1,0),FALSE),"")</f>
        <v/>
      </c>
      <c r="BL303" s="320" t="str">
        <f>_xlfn.IFNA(VLOOKUP($B303,'I-LogEmaxOverpEC50'!$A:$AR,MATCH(BL$1,'I-LogEmaxOverpEC50'!$A$1:$AR$1,0),FALSE),"")</f>
        <v/>
      </c>
      <c r="BM303" s="320" t="str">
        <f>_xlfn.IFNA(VLOOKUP($B303,'I-LogEmaxOverpEC50'!$A:$AR,MATCH(BM$1,'I-LogEmaxOverpEC50'!$A$1:$AR$1,0),FALSE),"")</f>
        <v/>
      </c>
      <c r="BN303" s="320" t="str">
        <f>_xlfn.IFNA(VLOOKUP($B303,'I-LogEmaxOverpEC50'!$A:$AR,MATCH(BN$1,'I-LogEmaxOverpEC50'!$A$1:$AR$1,0),FALSE),"")</f>
        <v/>
      </c>
      <c r="BO303" s="320" t="str">
        <f>_xlfn.IFNA(VLOOKUP($B303,'I-LogEmaxOverpEC50'!$A:$AR,MATCH(BO$1,'I-LogEmaxOverpEC50'!$A$1:$AR$1,0),FALSE),"")</f>
        <v/>
      </c>
      <c r="BP303" s="320" t="str">
        <f>_xlfn.IFNA(VLOOKUP($B303,'I-LogEmaxOverpEC50'!$A:$AR,MATCH(BP$1,'I-LogEmaxOverpEC50'!$A$1:$AR$1,0),FALSE),"")</f>
        <v/>
      </c>
      <c r="BQ303" s="320" t="str">
        <f>_xlfn.IFNA(VLOOKUP($B303,'I-LogEmaxOverpEC50'!$A:$AR,MATCH(BQ$1,'I-LogEmaxOverpEC50'!$A$1:$AR$1,0),FALSE),"")</f>
        <v/>
      </c>
      <c r="BR303" s="320" t="str">
        <f>_xlfn.IFNA(VLOOKUP($B303,'I-LogEmaxOverpEC50'!$A:$AR,MATCH(BR$1,'I-LogEmaxOverpEC50'!$A$1:$AR$1,0),FALSE),"")</f>
        <v/>
      </c>
      <c r="BS303" s="320" t="str">
        <f>_xlfn.IFNA(VLOOKUP($B303,'I-LogEmaxOverpEC50'!$A:$AR,MATCH(BS$1,'I-LogEmaxOverpEC50'!$A$1:$AR$1,0),FALSE),"")</f>
        <v/>
      </c>
      <c r="BT303" s="320" t="str">
        <f>_xlfn.IFNA(VLOOKUP($B303,'I-LogEmaxOverpEC50'!$A:$AR,MATCH(BT$1,'I-LogEmaxOverpEC50'!$A$1:$AR$1,0),FALSE),"")</f>
        <v/>
      </c>
      <c r="BU303" s="320" t="str">
        <f>_xlfn.IFNA(VLOOKUP($B303,'I-LogEmaxOverpEC50'!$A:$AR,MATCH(BU$1,'I-LogEmaxOverpEC50'!$A$1:$AR$1,0),FALSE),"")</f>
        <v/>
      </c>
      <c r="BV303" s="114" t="e" cm="1">
        <f t="array" ref="BV303">_xlfn.IFS(AND($C303="A",_xlfn.CONCAT(F303:G303)&lt;&gt;"",$A303=1),"x",AND($C303="A",_xlfn.CONCAT(F303:G303)="",$A303=1),"-",$A$1&lt;&gt;"","")</f>
        <v>#N/A</v>
      </c>
      <c r="BW303" s="113" t="e" cm="1">
        <f t="array" ref="BW303">_xlfn.IFS(AND($C303="A",_xlfn.CONCAT(H303:L303)&lt;&gt;"",$A303=1),"x",AND($C303="A",_xlfn.CONCAT(H303:L303)="",$A303=1),"-",$A$1&lt;&gt;"","")</f>
        <v>#N/A</v>
      </c>
      <c r="BX303" s="113" t="e" cm="1">
        <f t="array" ref="BX303">_xlfn.IFS(AND($C303="A",_xlfn.CONCAT(M303:P303)&lt;&gt;"",$A303=1),"x",AND($C303="A",_xlfn.CONCAT(M303:P303)="",$A303=1),"-",$A$1&lt;&gt;"","")</f>
        <v>#N/A</v>
      </c>
      <c r="BY303" s="113" t="e" cm="1">
        <f t="array" ref="BY303">_xlfn.IFS(AND($C303="A",_xlfn.CONCAT(Q303:R303)&lt;&gt;"",$A303=1),"x",AND($C303="A",_xlfn.CONCAT(Q303:R303)="",$A303=1),"-",$A$1&lt;&gt;"","")</f>
        <v>#N/A</v>
      </c>
      <c r="BZ303" s="121" t="e">
        <f t="shared" si="165"/>
        <v>#N/A</v>
      </c>
      <c r="CA303" s="120" t="e">
        <f t="shared" si="166"/>
        <v>#N/A</v>
      </c>
      <c r="CB303" s="120" t="e">
        <f t="shared" si="167"/>
        <v>#N/A</v>
      </c>
      <c r="CC303" s="120" t="e">
        <f t="shared" si="168"/>
        <v>#N/A</v>
      </c>
      <c r="CD303" s="121" t="str">
        <f t="shared" si="169"/>
        <v/>
      </c>
      <c r="CE303" s="120" t="e">
        <f t="shared" si="170"/>
        <v>#N/A</v>
      </c>
      <c r="CF303" s="120" t="e">
        <f t="shared" si="171"/>
        <v>#N/A</v>
      </c>
      <c r="CG303" s="120" t="e">
        <f t="shared" si="172"/>
        <v>#N/A</v>
      </c>
      <c r="CH303" s="120" t="e">
        <f t="shared" si="173"/>
        <v>#N/A</v>
      </c>
      <c r="CI303" s="120" t="e">
        <f t="shared" si="174"/>
        <v>#N/A</v>
      </c>
    </row>
    <row r="304" spans="1:87" x14ac:dyDescent="0.2">
      <c r="A304" s="311" t="e" cm="1">
        <f t="array" ref="A304">_xlfn.IFS(SUM(F304:R304)&gt;0,1,Z304&gt;0,2,TRUE,3)</f>
        <v>#N/A</v>
      </c>
      <c r="B304" s="311" t="s">
        <v>1006</v>
      </c>
      <c r="C304" s="311" t="str">
        <f>_xlfn.XLOOKUP(B304,RecNamesAll!A:A,RecNamesAll!E:E)</f>
        <v>A</v>
      </c>
      <c r="D304" s="311" t="str">
        <f>_xlfn.XLOOKUP(B304,RecNamesAll!A:A,RecNamesAll!C:C)</f>
        <v>LGR6</v>
      </c>
      <c r="F304" s="312" t="e">
        <f t="shared" si="140"/>
        <v>#N/A</v>
      </c>
      <c r="G304" s="313" t="e">
        <f t="shared" si="141"/>
        <v>#N/A</v>
      </c>
      <c r="H304" s="312" t="e">
        <f t="shared" si="142"/>
        <v>#N/A</v>
      </c>
      <c r="I304" s="313" t="e">
        <f t="shared" si="143"/>
        <v>#N/A</v>
      </c>
      <c r="J304" s="313" t="e">
        <f t="shared" si="144"/>
        <v>#N/A</v>
      </c>
      <c r="K304" s="313" t="e">
        <f t="shared" si="145"/>
        <v>#N/A</v>
      </c>
      <c r="L304" s="313" t="e">
        <f t="shared" si="146"/>
        <v>#N/A</v>
      </c>
      <c r="M304" s="312" t="e">
        <f t="shared" si="147"/>
        <v>#N/A</v>
      </c>
      <c r="N304" s="313" t="e">
        <f t="shared" si="148"/>
        <v>#N/A</v>
      </c>
      <c r="O304" s="313" t="e">
        <f t="shared" si="149"/>
        <v>#N/A</v>
      </c>
      <c r="P304" s="313" t="e">
        <f t="shared" si="150"/>
        <v>#N/A</v>
      </c>
      <c r="Q304" s="312" t="e">
        <f t="shared" si="151"/>
        <v>#N/A</v>
      </c>
      <c r="R304" s="313" t="e">
        <f t="shared" si="152"/>
        <v>#N/A</v>
      </c>
      <c r="S304" s="314" t="str">
        <f t="shared" si="153"/>
        <v/>
      </c>
      <c r="T304" s="315" t="str">
        <f t="shared" si="154"/>
        <v>A</v>
      </c>
      <c r="U304" s="311" t="str">
        <f t="shared" si="155"/>
        <v>LGR6</v>
      </c>
      <c r="V304" s="316" t="e">
        <f>IF(VLOOKUP($B304,GtP!$A:$AA,MATCH("Gs_0-2",GtP!$A$1:$AA$1,0),FALSE)=0,"",VLOOKUP($B304,GtP!$A:$AA,MATCH("Gs_0-2",GtP!$A$1:$AA$1,0),FALSE))</f>
        <v>#N/A</v>
      </c>
      <c r="W304" s="317" t="e">
        <f>IF(VLOOKUP($B304,GtP!$A:$AA,MATCH("Gi/o_0-2",GtP!$A$1:$AA$1,0),FALSE)=0,"",VLOOKUP($B304,GtP!$A:$AA,MATCH("Gi/o_0-2",GtP!$A$1:$AA$1,0),FALSE))</f>
        <v>#N/A</v>
      </c>
      <c r="X304" s="317" t="e">
        <f>IF(VLOOKUP($B304,GtP!$A:$AA,MATCH("Gq/11_0-2",GtP!$A$1:$AA$1,0),FALSE)=0,"",VLOOKUP($B304,GtP!$A:$AA,MATCH("Gq/11_0-2",GtP!$A$1:$AA$1,0),FALSE))</f>
        <v>#N/A</v>
      </c>
      <c r="Y304" s="317" t="e">
        <f>IF(VLOOKUP($B304,GtP!$A:$AA,MATCH("G12/13_0-2",GtP!$A$1:$AA$1,0),FALSE)=0,"",VLOOKUP($B304,GtP!$A:$AA,MATCH("G12/13_0-2",GtP!$A$1:$AA$1,0),FALSE))</f>
        <v>#N/A</v>
      </c>
      <c r="Z304" s="318" t="e">
        <f t="shared" si="156"/>
        <v>#N/A</v>
      </c>
      <c r="AA304" s="317" t="e">
        <f t="shared" si="157"/>
        <v>#N/A</v>
      </c>
      <c r="AB304" s="317" t="e">
        <f t="shared" si="158"/>
        <v>#N/A</v>
      </c>
      <c r="AC304" s="317" t="e">
        <f t="shared" si="159"/>
        <v>#N/A</v>
      </c>
      <c r="AD304" s="317" t="e">
        <f t="shared" si="160"/>
        <v>#N/A</v>
      </c>
      <c r="AE304" s="315" t="str">
        <f t="shared" si="161"/>
        <v/>
      </c>
      <c r="AF304" s="311" t="str">
        <f t="shared" si="162"/>
        <v/>
      </c>
      <c r="AG304" s="311" t="str">
        <f t="shared" si="163"/>
        <v/>
      </c>
      <c r="AH304" s="311" t="str">
        <f t="shared" si="164"/>
        <v/>
      </c>
      <c r="AI304" s="316" t="e">
        <f>_xlfn.CONCAT(IF(AV304="","-","B"),IF(BI304="","-","I"),VLOOKUP($B304,GtP!$A:$BB,MATCH("Gs_0-1",GtP!$A$1:$BB$1,0),FALSE))</f>
        <v>#N/A</v>
      </c>
      <c r="AJ304" s="317" t="e">
        <f>_xlfn.CONCAT(IF(AW304="","-","B"),IF(BJ304="","-","I"),VLOOKUP($B304,GtP!$A:$BB,MATCH("Gs_0-1",GtP!$A$1:$BB$1,0),FALSE))</f>
        <v>#N/A</v>
      </c>
      <c r="AK304" s="317" t="e">
        <f>_xlfn.CONCAT(IF(AX304="","-","B"),IF(BK304="","-","I"),VLOOKUP($B304,GtP!$A:$BB,MATCH("Gi/o_0-1",GtP!$A$1:$BB$1,0),FALSE))</f>
        <v>#N/A</v>
      </c>
      <c r="AL304" s="317" t="e">
        <f>_xlfn.CONCAT(IF(AY304="","-","B"),IF(BL304="","-","I"),VLOOKUP($B304,GtP!$A:$BB,MATCH("Gi/o_0-1",GtP!$A$1:$BB$1,0),FALSE))</f>
        <v>#N/A</v>
      </c>
      <c r="AM304" s="317" t="e">
        <f>_xlfn.CONCAT(IF(AZ304="","-","B"),IF(BM304="","-","I"),VLOOKUP($B304,GtP!$A:$BB,MATCH("Gi/o_0-1",GtP!$A$1:$BB$1,0),FALSE))</f>
        <v>#N/A</v>
      </c>
      <c r="AN304" s="317" t="e">
        <f>_xlfn.CONCAT(IF(BA304="","-","B"),IF(BN304="","-","I"),VLOOKUP($B304,GtP!$A:$BB,MATCH("Gi/o_0-1",GtP!$A$1:$BB$1,0),FALSE))</f>
        <v>#N/A</v>
      </c>
      <c r="AO304" s="317" t="e">
        <f>_xlfn.CONCAT(IF(BB304="","-","B"),IF(BO304="","-","I"),VLOOKUP($B304,GtP!$A:$BB,MATCH("Gi/o_0-1",GtP!$A$1:$BB$1,0),FALSE))</f>
        <v>#N/A</v>
      </c>
      <c r="AP304" s="317" t="e">
        <f>_xlfn.CONCAT(IF(BC304="","-","B"),IF(BP304="","-","I"),VLOOKUP($B304,GtP!$A:$BB,MATCH("Gq/11_0-1",GtP!$A$1:$BB$1,0),FALSE))</f>
        <v>#N/A</v>
      </c>
      <c r="AQ304" s="317" t="e">
        <f>_xlfn.CONCAT(IF(BD304="","-","B"),IF(BQ304="","-","I"),VLOOKUP($B304,GtP!$A:$BB,MATCH("Gq/11_0-1",GtP!$A$1:$BB$1,0),FALSE))</f>
        <v>#N/A</v>
      </c>
      <c r="AR304" s="317" t="e">
        <f>_xlfn.CONCAT(IF(BE304="","-","B"),IF(BR304="","-","I"),VLOOKUP($B304,GtP!$A:$BB,MATCH("Gq/11_0-1",GtP!$A$1:$BB$1,0),FALSE))</f>
        <v>#N/A</v>
      </c>
      <c r="AS304" s="317" t="e">
        <f>_xlfn.CONCAT(IF(BF304="","-","B"),IF(BS304="","-","I"),VLOOKUP($B304,GtP!$A:$BB,MATCH("Gq/11_0-1",GtP!$A$1:$BB$1,0),FALSE))</f>
        <v>#N/A</v>
      </c>
      <c r="AT304" s="317" t="e">
        <f>_xlfn.CONCAT(IF(BG304="","-","B"),IF(BT304="","-","I"),VLOOKUP($B304,GtP!$A:$BB,MATCH("G12/13_0-1",GtP!$A$1:$BB$1,0),FALSE))</f>
        <v>#N/A</v>
      </c>
      <c r="AU304" s="317" t="e">
        <f>_xlfn.CONCAT(IF(BH304="","-","B"),IF(BU304="","-","I"),VLOOKUP($B304,GtP!$A:$BB,MATCH("G12/13_0-1",GtP!$A$1:$BB$1,0),FALSE))</f>
        <v>#N/A</v>
      </c>
      <c r="AV304" s="319" t="str">
        <f>_xlfn.IFNA(VLOOKUP($B304,'B-LogEmaxOverpEC50'!$A:$AL,MATCH(AV$1,'B-LogEmaxOverpEC50'!$A$1:$AL$1,0),FALSE),"")</f>
        <v/>
      </c>
      <c r="AX304" s="321" t="str">
        <f>_xlfn.IFNA(VLOOKUP($B304,'B-LogEmaxOverpEC50'!$A:$AL,MATCH(AX$1,'B-LogEmaxOverpEC50'!$A$1:$AL$1,0),FALSE),"")</f>
        <v/>
      </c>
      <c r="AY304" s="321" t="str">
        <f>_xlfn.IFNA(VLOOKUP($B304,'B-LogEmaxOverpEC50'!$A:$AL,MATCH(AY$1,'B-LogEmaxOverpEC50'!$A$1:$AL$1,0),FALSE),"")</f>
        <v/>
      </c>
      <c r="AZ304" s="321" t="str">
        <f>_xlfn.IFNA(VLOOKUP($B304,'B-LogEmaxOverpEC50'!$A:$AL,MATCH(AZ$1,'B-LogEmaxOverpEC50'!$A$1:$AL$1,0),FALSE),"")</f>
        <v/>
      </c>
      <c r="BA304" s="321" t="str">
        <f>_xlfn.IFNA(VLOOKUP($B304,'B-LogEmaxOverpEC50'!$A:$AL,MATCH(BA$1,'B-LogEmaxOverpEC50'!$A$1:$AL$1,0),FALSE),"")</f>
        <v/>
      </c>
      <c r="BB304" s="321" t="str">
        <f>_xlfn.IFNA(VLOOKUP($B304,'B-LogEmaxOverpEC50'!$A:$AL,MATCH(BB$1,'B-LogEmaxOverpEC50'!$A$1:$AL$1,0),FALSE),"")</f>
        <v/>
      </c>
      <c r="BC304" s="321" t="str">
        <f>_xlfn.IFNA(VLOOKUP($B304,'B-LogEmaxOverpEC50'!$A:$AL,MATCH(BC$1,'B-LogEmaxOverpEC50'!$A$1:$AL$1,0),FALSE),"")</f>
        <v/>
      </c>
      <c r="BD304" s="321" t="str">
        <f>_xlfn.IFNA(VLOOKUP($B304,'B-LogEmaxOverpEC50'!$A:$AL,MATCH(BD$1,'B-LogEmaxOverpEC50'!$A$1:$AL$1,0),FALSE),"")</f>
        <v/>
      </c>
      <c r="BE304" s="321" t="str">
        <f>_xlfn.IFNA(VLOOKUP($B304,'B-LogEmaxOverpEC50'!$A:$AL,MATCH(BE$1,'B-LogEmaxOverpEC50'!$A$1:$AL$1,0),FALSE),"")</f>
        <v/>
      </c>
      <c r="BF304" s="321" t="str">
        <f>_xlfn.IFNA(VLOOKUP($B304,'B-LogEmaxOverpEC50'!$A:$AL,MATCH(BF$1,'B-LogEmaxOverpEC50'!$A$1:$AL$1,0),FALSE),"")</f>
        <v/>
      </c>
      <c r="BG304" s="321" t="str">
        <f>_xlfn.IFNA(VLOOKUP($B304,'B-LogEmaxOverpEC50'!$A:$AL,MATCH(BG$1,'B-LogEmaxOverpEC50'!$A$1:$AL$1,0),FALSE),"")</f>
        <v/>
      </c>
      <c r="BH304" s="321" t="str">
        <f>_xlfn.IFNA(VLOOKUP($B304,'B-LogEmaxOverpEC50'!$A:$AL,MATCH(BH$1,'B-LogEmaxOverpEC50'!$A$1:$AL$1,0),FALSE),"")</f>
        <v/>
      </c>
      <c r="BI304" s="322" t="str">
        <f>_xlfn.IFNA(VLOOKUP($B304,'I-LogEmaxOverpEC50'!$A:$AR,MATCH(BI$1,'I-LogEmaxOverpEC50'!$A$1:$AR$1,0),FALSE),"")</f>
        <v/>
      </c>
      <c r="BJ304" s="320" t="str">
        <f>_xlfn.IFNA(VLOOKUP($B304,'I-LogEmaxOverpEC50'!$A:$AR,MATCH(BJ$1,'I-LogEmaxOverpEC50'!$A$1:$AR$1,0),FALSE),"")</f>
        <v/>
      </c>
      <c r="BK304" s="320" t="str">
        <f>_xlfn.IFNA(VLOOKUP($B304,'I-LogEmaxOverpEC50'!$A:$AR,MATCH(BK$1,'I-LogEmaxOverpEC50'!$A$1:$AR$1,0),FALSE),"")</f>
        <v/>
      </c>
      <c r="BL304" s="320" t="str">
        <f>_xlfn.IFNA(VLOOKUP($B304,'I-LogEmaxOverpEC50'!$A:$AR,MATCH(BL$1,'I-LogEmaxOverpEC50'!$A$1:$AR$1,0),FALSE),"")</f>
        <v/>
      </c>
      <c r="BM304" s="320" t="str">
        <f>_xlfn.IFNA(VLOOKUP($B304,'I-LogEmaxOverpEC50'!$A:$AR,MATCH(BM$1,'I-LogEmaxOverpEC50'!$A$1:$AR$1,0),FALSE),"")</f>
        <v/>
      </c>
      <c r="BN304" s="320" t="str">
        <f>_xlfn.IFNA(VLOOKUP($B304,'I-LogEmaxOverpEC50'!$A:$AR,MATCH(BN$1,'I-LogEmaxOverpEC50'!$A$1:$AR$1,0),FALSE),"")</f>
        <v/>
      </c>
      <c r="BO304" s="320" t="str">
        <f>_xlfn.IFNA(VLOOKUP($B304,'I-LogEmaxOverpEC50'!$A:$AR,MATCH(BO$1,'I-LogEmaxOverpEC50'!$A$1:$AR$1,0),FALSE),"")</f>
        <v/>
      </c>
      <c r="BP304" s="320" t="str">
        <f>_xlfn.IFNA(VLOOKUP($B304,'I-LogEmaxOverpEC50'!$A:$AR,MATCH(BP$1,'I-LogEmaxOverpEC50'!$A$1:$AR$1,0),FALSE),"")</f>
        <v/>
      </c>
      <c r="BQ304" s="320" t="str">
        <f>_xlfn.IFNA(VLOOKUP($B304,'I-LogEmaxOverpEC50'!$A:$AR,MATCH(BQ$1,'I-LogEmaxOverpEC50'!$A$1:$AR$1,0),FALSE),"")</f>
        <v/>
      </c>
      <c r="BR304" s="320" t="str">
        <f>_xlfn.IFNA(VLOOKUP($B304,'I-LogEmaxOverpEC50'!$A:$AR,MATCH(BR$1,'I-LogEmaxOverpEC50'!$A$1:$AR$1,0),FALSE),"")</f>
        <v/>
      </c>
      <c r="BS304" s="320" t="str">
        <f>_xlfn.IFNA(VLOOKUP($B304,'I-LogEmaxOverpEC50'!$A:$AR,MATCH(BS$1,'I-LogEmaxOverpEC50'!$A$1:$AR$1,0),FALSE),"")</f>
        <v/>
      </c>
      <c r="BT304" s="320" t="str">
        <f>_xlfn.IFNA(VLOOKUP($B304,'I-LogEmaxOverpEC50'!$A:$AR,MATCH(BT$1,'I-LogEmaxOverpEC50'!$A$1:$AR$1,0),FALSE),"")</f>
        <v/>
      </c>
      <c r="BU304" s="320" t="str">
        <f>_xlfn.IFNA(VLOOKUP($B304,'I-LogEmaxOverpEC50'!$A:$AR,MATCH(BU$1,'I-LogEmaxOverpEC50'!$A$1:$AR$1,0),FALSE),"")</f>
        <v/>
      </c>
      <c r="BV304" s="114" t="e" cm="1">
        <f t="array" ref="BV304">_xlfn.IFS(AND($C304="A",_xlfn.CONCAT(F304:G304)&lt;&gt;"",$A304=1),"x",AND($C304="A",_xlfn.CONCAT(F304:G304)="",$A304=1),"-",$A$1&lt;&gt;"","")</f>
        <v>#N/A</v>
      </c>
      <c r="BW304" s="113" t="e" cm="1">
        <f t="array" ref="BW304">_xlfn.IFS(AND($C304="A",_xlfn.CONCAT(H304:L304)&lt;&gt;"",$A304=1),"x",AND($C304="A",_xlfn.CONCAT(H304:L304)="",$A304=1),"-",$A$1&lt;&gt;"","")</f>
        <v>#N/A</v>
      </c>
      <c r="BX304" s="113" t="e" cm="1">
        <f t="array" ref="BX304">_xlfn.IFS(AND($C304="A",_xlfn.CONCAT(M304:P304)&lt;&gt;"",$A304=1),"x",AND($C304="A",_xlfn.CONCAT(M304:P304)="",$A304=1),"-",$A$1&lt;&gt;"","")</f>
        <v>#N/A</v>
      </c>
      <c r="BY304" s="113" t="e" cm="1">
        <f t="array" ref="BY304">_xlfn.IFS(AND($C304="A",_xlfn.CONCAT(Q304:R304)&lt;&gt;"",$A304=1),"x",AND($C304="A",_xlfn.CONCAT(Q304:R304)="",$A304=1),"-",$A$1&lt;&gt;"","")</f>
        <v>#N/A</v>
      </c>
      <c r="BZ304" s="121" t="e">
        <f t="shared" si="165"/>
        <v>#N/A</v>
      </c>
      <c r="CA304" s="120" t="e">
        <f t="shared" si="166"/>
        <v>#N/A</v>
      </c>
      <c r="CB304" s="120" t="e">
        <f t="shared" si="167"/>
        <v>#N/A</v>
      </c>
      <c r="CC304" s="120" t="e">
        <f t="shared" si="168"/>
        <v>#N/A</v>
      </c>
      <c r="CD304" s="121" t="str">
        <f t="shared" si="169"/>
        <v/>
      </c>
      <c r="CE304" s="120" t="e">
        <f t="shared" si="170"/>
        <v>#N/A</v>
      </c>
      <c r="CF304" s="120" t="e">
        <f t="shared" si="171"/>
        <v>#N/A</v>
      </c>
      <c r="CG304" s="120" t="e">
        <f t="shared" si="172"/>
        <v>#N/A</v>
      </c>
      <c r="CH304" s="120" t="e">
        <f t="shared" si="173"/>
        <v>#N/A</v>
      </c>
      <c r="CI304" s="120" t="e">
        <f t="shared" si="174"/>
        <v>#N/A</v>
      </c>
    </row>
    <row r="305" spans="1:87" x14ac:dyDescent="0.2">
      <c r="A305" s="311" t="e" cm="1">
        <f t="array" ref="A305">_xlfn.IFS(SUM(F305:R305)&gt;0,1,Z305&gt;0,2,TRUE,3)</f>
        <v>#N/A</v>
      </c>
      <c r="B305" s="311" t="s">
        <v>1866</v>
      </c>
      <c r="C305" s="311" t="str">
        <f>_xlfn.XLOOKUP(B305,RecNamesAll!A:A,RecNamesAll!E:E)</f>
        <v>A</v>
      </c>
      <c r="D305" s="311" t="str">
        <f>_xlfn.XLOOKUP(B305,RecNamesAll!A:A,RecNamesAll!C:C)</f>
        <v>MAS1L</v>
      </c>
      <c r="F305" s="312" t="e">
        <f t="shared" si="140"/>
        <v>#N/A</v>
      </c>
      <c r="G305" s="313" t="e">
        <f t="shared" si="141"/>
        <v>#N/A</v>
      </c>
      <c r="H305" s="312" t="e">
        <f t="shared" si="142"/>
        <v>#N/A</v>
      </c>
      <c r="I305" s="313" t="e">
        <f t="shared" si="143"/>
        <v>#N/A</v>
      </c>
      <c r="J305" s="313" t="e">
        <f t="shared" si="144"/>
        <v>#N/A</v>
      </c>
      <c r="K305" s="313" t="e">
        <f t="shared" si="145"/>
        <v>#N/A</v>
      </c>
      <c r="L305" s="313" t="e">
        <f t="shared" si="146"/>
        <v>#N/A</v>
      </c>
      <c r="M305" s="312" t="e">
        <f t="shared" si="147"/>
        <v>#N/A</v>
      </c>
      <c r="N305" s="313" t="e">
        <f t="shared" si="148"/>
        <v>#N/A</v>
      </c>
      <c r="O305" s="313" t="e">
        <f t="shared" si="149"/>
        <v>#N/A</v>
      </c>
      <c r="P305" s="313" t="e">
        <f t="shared" si="150"/>
        <v>#N/A</v>
      </c>
      <c r="Q305" s="312" t="e">
        <f t="shared" si="151"/>
        <v>#N/A</v>
      </c>
      <c r="R305" s="313" t="e">
        <f t="shared" si="152"/>
        <v>#N/A</v>
      </c>
      <c r="S305" s="314" t="str">
        <f t="shared" si="153"/>
        <v/>
      </c>
      <c r="T305" s="315" t="str">
        <f t="shared" si="154"/>
        <v>A</v>
      </c>
      <c r="U305" s="311" t="str">
        <f t="shared" si="155"/>
        <v>MAS1L</v>
      </c>
      <c r="V305" s="316" t="e">
        <f>IF(VLOOKUP($B305,GtP!$A:$AA,MATCH("Gs_0-2",GtP!$A$1:$AA$1,0),FALSE)=0,"",VLOOKUP($B305,GtP!$A:$AA,MATCH("Gs_0-2",GtP!$A$1:$AA$1,0),FALSE))</f>
        <v>#N/A</v>
      </c>
      <c r="W305" s="317" t="e">
        <f>IF(VLOOKUP($B305,GtP!$A:$AA,MATCH("Gi/o_0-2",GtP!$A$1:$AA$1,0),FALSE)=0,"",VLOOKUP($B305,GtP!$A:$AA,MATCH("Gi/o_0-2",GtP!$A$1:$AA$1,0),FALSE))</f>
        <v>#N/A</v>
      </c>
      <c r="X305" s="317" t="e">
        <f>IF(VLOOKUP($B305,GtP!$A:$AA,MATCH("Gq/11_0-2",GtP!$A$1:$AA$1,0),FALSE)=0,"",VLOOKUP($B305,GtP!$A:$AA,MATCH("Gq/11_0-2",GtP!$A$1:$AA$1,0),FALSE))</f>
        <v>#N/A</v>
      </c>
      <c r="Y305" s="317" t="e">
        <f>IF(VLOOKUP($B305,GtP!$A:$AA,MATCH("G12/13_0-2",GtP!$A$1:$AA$1,0),FALSE)=0,"",VLOOKUP($B305,GtP!$A:$AA,MATCH("G12/13_0-2",GtP!$A$1:$AA$1,0),FALSE))</f>
        <v>#N/A</v>
      </c>
      <c r="Z305" s="318" t="e">
        <f t="shared" si="156"/>
        <v>#N/A</v>
      </c>
      <c r="AA305" s="317" t="e">
        <f t="shared" si="157"/>
        <v>#N/A</v>
      </c>
      <c r="AB305" s="317" t="e">
        <f t="shared" si="158"/>
        <v>#N/A</v>
      </c>
      <c r="AC305" s="317" t="e">
        <f t="shared" si="159"/>
        <v>#N/A</v>
      </c>
      <c r="AD305" s="317" t="e">
        <f t="shared" si="160"/>
        <v>#N/A</v>
      </c>
      <c r="AE305" s="315" t="str">
        <f t="shared" si="161"/>
        <v/>
      </c>
      <c r="AF305" s="311" t="str">
        <f t="shared" si="162"/>
        <v/>
      </c>
      <c r="AG305" s="311" t="str">
        <f t="shared" si="163"/>
        <v/>
      </c>
      <c r="AH305" s="311" t="str">
        <f t="shared" si="164"/>
        <v/>
      </c>
      <c r="AI305" s="316" t="e">
        <f>_xlfn.CONCAT(IF(AV305="","-","B"),IF(BI305="","-","I"),VLOOKUP($B305,GtP!$A:$BB,MATCH("Gs_0-1",GtP!$A$1:$BB$1,0),FALSE))</f>
        <v>#N/A</v>
      </c>
      <c r="AJ305" s="317" t="e">
        <f>_xlfn.CONCAT(IF(AW305="","-","B"),IF(BJ305="","-","I"),VLOOKUP($B305,GtP!$A:$BB,MATCH("Gs_0-1",GtP!$A$1:$BB$1,0),FALSE))</f>
        <v>#N/A</v>
      </c>
      <c r="AK305" s="317" t="e">
        <f>_xlfn.CONCAT(IF(AX305="","-","B"),IF(BK305="","-","I"),VLOOKUP($B305,GtP!$A:$BB,MATCH("Gi/o_0-1",GtP!$A$1:$BB$1,0),FALSE))</f>
        <v>#N/A</v>
      </c>
      <c r="AL305" s="317" t="e">
        <f>_xlfn.CONCAT(IF(AY305="","-","B"),IF(BL305="","-","I"),VLOOKUP($B305,GtP!$A:$BB,MATCH("Gi/o_0-1",GtP!$A$1:$BB$1,0),FALSE))</f>
        <v>#N/A</v>
      </c>
      <c r="AM305" s="317" t="e">
        <f>_xlfn.CONCAT(IF(AZ305="","-","B"),IF(BM305="","-","I"),VLOOKUP($B305,GtP!$A:$BB,MATCH("Gi/o_0-1",GtP!$A$1:$BB$1,0),FALSE))</f>
        <v>#N/A</v>
      </c>
      <c r="AN305" s="317" t="e">
        <f>_xlfn.CONCAT(IF(BA305="","-","B"),IF(BN305="","-","I"),VLOOKUP($B305,GtP!$A:$BB,MATCH("Gi/o_0-1",GtP!$A$1:$BB$1,0),FALSE))</f>
        <v>#N/A</v>
      </c>
      <c r="AO305" s="317" t="e">
        <f>_xlfn.CONCAT(IF(BB305="","-","B"),IF(BO305="","-","I"),VLOOKUP($B305,GtP!$A:$BB,MATCH("Gi/o_0-1",GtP!$A$1:$BB$1,0),FALSE))</f>
        <v>#N/A</v>
      </c>
      <c r="AP305" s="317" t="e">
        <f>_xlfn.CONCAT(IF(BC305="","-","B"),IF(BP305="","-","I"),VLOOKUP($B305,GtP!$A:$BB,MATCH("Gq/11_0-1",GtP!$A$1:$BB$1,0),FALSE))</f>
        <v>#N/A</v>
      </c>
      <c r="AQ305" s="317" t="e">
        <f>_xlfn.CONCAT(IF(BD305="","-","B"),IF(BQ305="","-","I"),VLOOKUP($B305,GtP!$A:$BB,MATCH("Gq/11_0-1",GtP!$A$1:$BB$1,0),FALSE))</f>
        <v>#N/A</v>
      </c>
      <c r="AR305" s="317" t="e">
        <f>_xlfn.CONCAT(IF(BE305="","-","B"),IF(BR305="","-","I"),VLOOKUP($B305,GtP!$A:$BB,MATCH("Gq/11_0-1",GtP!$A$1:$BB$1,0),FALSE))</f>
        <v>#N/A</v>
      </c>
      <c r="AS305" s="317" t="e">
        <f>_xlfn.CONCAT(IF(BF305="","-","B"),IF(BS305="","-","I"),VLOOKUP($B305,GtP!$A:$BB,MATCH("Gq/11_0-1",GtP!$A$1:$BB$1,0),FALSE))</f>
        <v>#N/A</v>
      </c>
      <c r="AT305" s="317" t="e">
        <f>_xlfn.CONCAT(IF(BG305="","-","B"),IF(BT305="","-","I"),VLOOKUP($B305,GtP!$A:$BB,MATCH("G12/13_0-1",GtP!$A$1:$BB$1,0),FALSE))</f>
        <v>#N/A</v>
      </c>
      <c r="AU305" s="317" t="e">
        <f>_xlfn.CONCAT(IF(BH305="","-","B"),IF(BU305="","-","I"),VLOOKUP($B305,GtP!$A:$BB,MATCH("G12/13_0-1",GtP!$A$1:$BB$1,0),FALSE))</f>
        <v>#N/A</v>
      </c>
      <c r="AV305" s="319" t="str">
        <f>_xlfn.IFNA(VLOOKUP($B305,'B-LogEmaxOverpEC50'!$A:$AL,MATCH(AV$1,'B-LogEmaxOverpEC50'!$A$1:$AL$1,0),FALSE),"")</f>
        <v/>
      </c>
      <c r="AX305" s="321" t="str">
        <f>_xlfn.IFNA(VLOOKUP($B305,'B-LogEmaxOverpEC50'!$A:$AL,MATCH(AX$1,'B-LogEmaxOverpEC50'!$A$1:$AL$1,0),FALSE),"")</f>
        <v/>
      </c>
      <c r="AY305" s="321" t="str">
        <f>_xlfn.IFNA(VLOOKUP($B305,'B-LogEmaxOverpEC50'!$A:$AL,MATCH(AY$1,'B-LogEmaxOverpEC50'!$A$1:$AL$1,0),FALSE),"")</f>
        <v/>
      </c>
      <c r="AZ305" s="321" t="str">
        <f>_xlfn.IFNA(VLOOKUP($B305,'B-LogEmaxOverpEC50'!$A:$AL,MATCH(AZ$1,'B-LogEmaxOverpEC50'!$A$1:$AL$1,0),FALSE),"")</f>
        <v/>
      </c>
      <c r="BA305" s="321" t="str">
        <f>_xlfn.IFNA(VLOOKUP($B305,'B-LogEmaxOverpEC50'!$A:$AL,MATCH(BA$1,'B-LogEmaxOverpEC50'!$A$1:$AL$1,0),FALSE),"")</f>
        <v/>
      </c>
      <c r="BB305" s="321" t="str">
        <f>_xlfn.IFNA(VLOOKUP($B305,'B-LogEmaxOverpEC50'!$A:$AL,MATCH(BB$1,'B-LogEmaxOverpEC50'!$A$1:$AL$1,0),FALSE),"")</f>
        <v/>
      </c>
      <c r="BC305" s="321" t="str">
        <f>_xlfn.IFNA(VLOOKUP($B305,'B-LogEmaxOverpEC50'!$A:$AL,MATCH(BC$1,'B-LogEmaxOverpEC50'!$A$1:$AL$1,0),FALSE),"")</f>
        <v/>
      </c>
      <c r="BD305" s="321" t="str">
        <f>_xlfn.IFNA(VLOOKUP($B305,'B-LogEmaxOverpEC50'!$A:$AL,MATCH(BD$1,'B-LogEmaxOverpEC50'!$A$1:$AL$1,0),FALSE),"")</f>
        <v/>
      </c>
      <c r="BE305" s="321" t="str">
        <f>_xlfn.IFNA(VLOOKUP($B305,'B-LogEmaxOverpEC50'!$A:$AL,MATCH(BE$1,'B-LogEmaxOverpEC50'!$A$1:$AL$1,0),FALSE),"")</f>
        <v/>
      </c>
      <c r="BF305" s="321" t="str">
        <f>_xlfn.IFNA(VLOOKUP($B305,'B-LogEmaxOverpEC50'!$A:$AL,MATCH(BF$1,'B-LogEmaxOverpEC50'!$A$1:$AL$1,0),FALSE),"")</f>
        <v/>
      </c>
      <c r="BG305" s="321" t="str">
        <f>_xlfn.IFNA(VLOOKUP($B305,'B-LogEmaxOverpEC50'!$A:$AL,MATCH(BG$1,'B-LogEmaxOverpEC50'!$A$1:$AL$1,0),FALSE),"")</f>
        <v/>
      </c>
      <c r="BH305" s="321" t="str">
        <f>_xlfn.IFNA(VLOOKUP($B305,'B-LogEmaxOverpEC50'!$A:$AL,MATCH(BH$1,'B-LogEmaxOverpEC50'!$A$1:$AL$1,0),FALSE),"")</f>
        <v/>
      </c>
      <c r="BI305" s="322" t="str">
        <f>_xlfn.IFNA(VLOOKUP($B305,'I-LogEmaxOverpEC50'!$A:$AR,MATCH(BI$1,'I-LogEmaxOverpEC50'!$A$1:$AR$1,0),FALSE),"")</f>
        <v/>
      </c>
      <c r="BJ305" s="320" t="str">
        <f>_xlfn.IFNA(VLOOKUP($B305,'I-LogEmaxOverpEC50'!$A:$AR,MATCH(BJ$1,'I-LogEmaxOverpEC50'!$A$1:$AR$1,0),FALSE),"")</f>
        <v/>
      </c>
      <c r="BK305" s="320" t="str">
        <f>_xlfn.IFNA(VLOOKUP($B305,'I-LogEmaxOverpEC50'!$A:$AR,MATCH(BK$1,'I-LogEmaxOverpEC50'!$A$1:$AR$1,0),FALSE),"")</f>
        <v/>
      </c>
      <c r="BL305" s="320" t="str">
        <f>_xlfn.IFNA(VLOOKUP($B305,'I-LogEmaxOverpEC50'!$A:$AR,MATCH(BL$1,'I-LogEmaxOverpEC50'!$A$1:$AR$1,0),FALSE),"")</f>
        <v/>
      </c>
      <c r="BM305" s="320" t="str">
        <f>_xlfn.IFNA(VLOOKUP($B305,'I-LogEmaxOverpEC50'!$A:$AR,MATCH(BM$1,'I-LogEmaxOverpEC50'!$A$1:$AR$1,0),FALSE),"")</f>
        <v/>
      </c>
      <c r="BN305" s="320" t="str">
        <f>_xlfn.IFNA(VLOOKUP($B305,'I-LogEmaxOverpEC50'!$A:$AR,MATCH(BN$1,'I-LogEmaxOverpEC50'!$A$1:$AR$1,0),FALSE),"")</f>
        <v/>
      </c>
      <c r="BO305" s="320" t="str">
        <f>_xlfn.IFNA(VLOOKUP($B305,'I-LogEmaxOverpEC50'!$A:$AR,MATCH(BO$1,'I-LogEmaxOverpEC50'!$A$1:$AR$1,0),FALSE),"")</f>
        <v/>
      </c>
      <c r="BP305" s="320" t="str">
        <f>_xlfn.IFNA(VLOOKUP($B305,'I-LogEmaxOverpEC50'!$A:$AR,MATCH(BP$1,'I-LogEmaxOverpEC50'!$A$1:$AR$1,0),FALSE),"")</f>
        <v/>
      </c>
      <c r="BQ305" s="320" t="str">
        <f>_xlfn.IFNA(VLOOKUP($B305,'I-LogEmaxOverpEC50'!$A:$AR,MATCH(BQ$1,'I-LogEmaxOverpEC50'!$A$1:$AR$1,0),FALSE),"")</f>
        <v/>
      </c>
      <c r="BR305" s="320" t="str">
        <f>_xlfn.IFNA(VLOOKUP($B305,'I-LogEmaxOverpEC50'!$A:$AR,MATCH(BR$1,'I-LogEmaxOverpEC50'!$A$1:$AR$1,0),FALSE),"")</f>
        <v/>
      </c>
      <c r="BS305" s="320" t="str">
        <f>_xlfn.IFNA(VLOOKUP($B305,'I-LogEmaxOverpEC50'!$A:$AR,MATCH(BS$1,'I-LogEmaxOverpEC50'!$A$1:$AR$1,0),FALSE),"")</f>
        <v/>
      </c>
      <c r="BT305" s="320" t="str">
        <f>_xlfn.IFNA(VLOOKUP($B305,'I-LogEmaxOverpEC50'!$A:$AR,MATCH(BT$1,'I-LogEmaxOverpEC50'!$A$1:$AR$1,0),FALSE),"")</f>
        <v/>
      </c>
      <c r="BU305" s="320" t="str">
        <f>_xlfn.IFNA(VLOOKUP($B305,'I-LogEmaxOverpEC50'!$A:$AR,MATCH(BU$1,'I-LogEmaxOverpEC50'!$A$1:$AR$1,0),FALSE),"")</f>
        <v/>
      </c>
      <c r="BV305" s="114" t="e" cm="1">
        <f t="array" ref="BV305">_xlfn.IFS(AND($C305="A",_xlfn.CONCAT(F305:G305)&lt;&gt;"",$A305=1),"x",AND($C305="A",_xlfn.CONCAT(F305:G305)="",$A305=1),"-",$A$1&lt;&gt;"","")</f>
        <v>#N/A</v>
      </c>
      <c r="BW305" s="113" t="e" cm="1">
        <f t="array" ref="BW305">_xlfn.IFS(AND($C305="A",_xlfn.CONCAT(H305:L305)&lt;&gt;"",$A305=1),"x",AND($C305="A",_xlfn.CONCAT(H305:L305)="",$A305=1),"-",$A$1&lt;&gt;"","")</f>
        <v>#N/A</v>
      </c>
      <c r="BX305" s="113" t="e" cm="1">
        <f t="array" ref="BX305">_xlfn.IFS(AND($C305="A",_xlfn.CONCAT(M305:P305)&lt;&gt;"",$A305=1),"x",AND($C305="A",_xlfn.CONCAT(M305:P305)="",$A305=1),"-",$A$1&lt;&gt;"","")</f>
        <v>#N/A</v>
      </c>
      <c r="BY305" s="113" t="e" cm="1">
        <f t="array" ref="BY305">_xlfn.IFS(AND($C305="A",_xlfn.CONCAT(Q305:R305)&lt;&gt;"",$A305=1),"x",AND($C305="A",_xlfn.CONCAT(Q305:R305)="",$A305=1),"-",$A$1&lt;&gt;"","")</f>
        <v>#N/A</v>
      </c>
      <c r="BZ305" s="121" t="e">
        <f t="shared" si="165"/>
        <v>#N/A</v>
      </c>
      <c r="CA305" s="120" t="e">
        <f t="shared" si="166"/>
        <v>#N/A</v>
      </c>
      <c r="CB305" s="120" t="e">
        <f t="shared" si="167"/>
        <v>#N/A</v>
      </c>
      <c r="CC305" s="120" t="e">
        <f t="shared" si="168"/>
        <v>#N/A</v>
      </c>
      <c r="CD305" s="121" t="str">
        <f t="shared" si="169"/>
        <v/>
      </c>
      <c r="CE305" s="120" t="e">
        <f t="shared" si="170"/>
        <v>#N/A</v>
      </c>
      <c r="CF305" s="120" t="e">
        <f t="shared" si="171"/>
        <v>#N/A</v>
      </c>
      <c r="CG305" s="120" t="e">
        <f t="shared" si="172"/>
        <v>#N/A</v>
      </c>
      <c r="CH305" s="120" t="e">
        <f t="shared" si="173"/>
        <v>#N/A</v>
      </c>
      <c r="CI305" s="120" t="e">
        <f t="shared" si="174"/>
        <v>#N/A</v>
      </c>
    </row>
    <row r="306" spans="1:87" x14ac:dyDescent="0.2">
      <c r="A306" s="311" t="e" cm="1">
        <f t="array" ref="A306">_xlfn.IFS(SUM(F306:R306)&gt;0,1,Z306&gt;0,2,TRUE,3)</f>
        <v>#N/A</v>
      </c>
      <c r="B306" s="311" t="s">
        <v>1864</v>
      </c>
      <c r="C306" s="311" t="str">
        <f>_xlfn.XLOOKUP(B306,RecNamesAll!A:A,RecNamesAll!E:E)</f>
        <v>A</v>
      </c>
      <c r="D306" s="311" t="str">
        <f>_xlfn.XLOOKUP(B306,RecNamesAll!A:A,RecNamesAll!C:C)</f>
        <v>MRGPRE</v>
      </c>
      <c r="F306" s="312" t="e">
        <f t="shared" si="140"/>
        <v>#N/A</v>
      </c>
      <c r="G306" s="313" t="e">
        <f t="shared" si="141"/>
        <v>#N/A</v>
      </c>
      <c r="H306" s="312" t="e">
        <f t="shared" si="142"/>
        <v>#N/A</v>
      </c>
      <c r="I306" s="313" t="e">
        <f t="shared" si="143"/>
        <v>#N/A</v>
      </c>
      <c r="J306" s="313" t="e">
        <f t="shared" si="144"/>
        <v>#N/A</v>
      </c>
      <c r="K306" s="313" t="e">
        <f t="shared" si="145"/>
        <v>#N/A</v>
      </c>
      <c r="L306" s="313" t="e">
        <f t="shared" si="146"/>
        <v>#N/A</v>
      </c>
      <c r="M306" s="312" t="e">
        <f t="shared" si="147"/>
        <v>#N/A</v>
      </c>
      <c r="N306" s="313" t="e">
        <f t="shared" si="148"/>
        <v>#N/A</v>
      </c>
      <c r="O306" s="313" t="e">
        <f t="shared" si="149"/>
        <v>#N/A</v>
      </c>
      <c r="P306" s="313" t="e">
        <f t="shared" si="150"/>
        <v>#N/A</v>
      </c>
      <c r="Q306" s="312" t="e">
        <f t="shared" si="151"/>
        <v>#N/A</v>
      </c>
      <c r="R306" s="313" t="e">
        <f t="shared" si="152"/>
        <v>#N/A</v>
      </c>
      <c r="S306" s="314" t="str">
        <f t="shared" si="153"/>
        <v/>
      </c>
      <c r="T306" s="315" t="str">
        <f t="shared" si="154"/>
        <v>A</v>
      </c>
      <c r="U306" s="311" t="str">
        <f t="shared" si="155"/>
        <v>MRGPRE</v>
      </c>
      <c r="V306" s="316" t="e">
        <f>IF(VLOOKUP($B306,GtP!$A:$AA,MATCH("Gs_0-2",GtP!$A$1:$AA$1,0),FALSE)=0,"",VLOOKUP($B306,GtP!$A:$AA,MATCH("Gs_0-2",GtP!$A$1:$AA$1,0),FALSE))</f>
        <v>#N/A</v>
      </c>
      <c r="W306" s="317" t="e">
        <f>IF(VLOOKUP($B306,GtP!$A:$AA,MATCH("Gi/o_0-2",GtP!$A$1:$AA$1,0),FALSE)=0,"",VLOOKUP($B306,GtP!$A:$AA,MATCH("Gi/o_0-2",GtP!$A$1:$AA$1,0),FALSE))</f>
        <v>#N/A</v>
      </c>
      <c r="X306" s="317" t="e">
        <f>IF(VLOOKUP($B306,GtP!$A:$AA,MATCH("Gq/11_0-2",GtP!$A$1:$AA$1,0),FALSE)=0,"",VLOOKUP($B306,GtP!$A:$AA,MATCH("Gq/11_0-2",GtP!$A$1:$AA$1,0),FALSE))</f>
        <v>#N/A</v>
      </c>
      <c r="Y306" s="317" t="e">
        <f>IF(VLOOKUP($B306,GtP!$A:$AA,MATCH("G12/13_0-2",GtP!$A$1:$AA$1,0),FALSE)=0,"",VLOOKUP($B306,GtP!$A:$AA,MATCH("G12/13_0-2",GtP!$A$1:$AA$1,0),FALSE))</f>
        <v>#N/A</v>
      </c>
      <c r="Z306" s="318" t="e">
        <f t="shared" si="156"/>
        <v>#N/A</v>
      </c>
      <c r="AA306" s="317" t="e">
        <f t="shared" si="157"/>
        <v>#N/A</v>
      </c>
      <c r="AB306" s="317" t="e">
        <f t="shared" si="158"/>
        <v>#N/A</v>
      </c>
      <c r="AC306" s="317" t="e">
        <f t="shared" si="159"/>
        <v>#N/A</v>
      </c>
      <c r="AD306" s="317" t="e">
        <f t="shared" si="160"/>
        <v>#N/A</v>
      </c>
      <c r="AE306" s="315" t="str">
        <f t="shared" si="161"/>
        <v/>
      </c>
      <c r="AF306" s="311" t="str">
        <f t="shared" si="162"/>
        <v/>
      </c>
      <c r="AG306" s="311" t="str">
        <f t="shared" si="163"/>
        <v/>
      </c>
      <c r="AH306" s="311" t="str">
        <f t="shared" si="164"/>
        <v/>
      </c>
      <c r="AI306" s="316" t="e">
        <f>_xlfn.CONCAT(IF(AV306="","-","B"),IF(BI306="","-","I"),VLOOKUP($B306,GtP!$A:$BB,MATCH("Gs_0-1",GtP!$A$1:$BB$1,0),FALSE))</f>
        <v>#N/A</v>
      </c>
      <c r="AJ306" s="317" t="e">
        <f>_xlfn.CONCAT(IF(AW306="","-","B"),IF(BJ306="","-","I"),VLOOKUP($B306,GtP!$A:$BB,MATCH("Gs_0-1",GtP!$A$1:$BB$1,0),FALSE))</f>
        <v>#N/A</v>
      </c>
      <c r="AK306" s="317" t="e">
        <f>_xlfn.CONCAT(IF(AX306="","-","B"),IF(BK306="","-","I"),VLOOKUP($B306,GtP!$A:$BB,MATCH("Gi/o_0-1",GtP!$A$1:$BB$1,0),FALSE))</f>
        <v>#N/A</v>
      </c>
      <c r="AL306" s="317" t="e">
        <f>_xlfn.CONCAT(IF(AY306="","-","B"),IF(BL306="","-","I"),VLOOKUP($B306,GtP!$A:$BB,MATCH("Gi/o_0-1",GtP!$A$1:$BB$1,0),FALSE))</f>
        <v>#N/A</v>
      </c>
      <c r="AM306" s="317" t="e">
        <f>_xlfn.CONCAT(IF(AZ306="","-","B"),IF(BM306="","-","I"),VLOOKUP($B306,GtP!$A:$BB,MATCH("Gi/o_0-1",GtP!$A$1:$BB$1,0),FALSE))</f>
        <v>#N/A</v>
      </c>
      <c r="AN306" s="317" t="e">
        <f>_xlfn.CONCAT(IF(BA306="","-","B"),IF(BN306="","-","I"),VLOOKUP($B306,GtP!$A:$BB,MATCH("Gi/o_0-1",GtP!$A$1:$BB$1,0),FALSE))</f>
        <v>#N/A</v>
      </c>
      <c r="AO306" s="317" t="e">
        <f>_xlfn.CONCAT(IF(BB306="","-","B"),IF(BO306="","-","I"),VLOOKUP($B306,GtP!$A:$BB,MATCH("Gi/o_0-1",GtP!$A$1:$BB$1,0),FALSE))</f>
        <v>#N/A</v>
      </c>
      <c r="AP306" s="317" t="e">
        <f>_xlfn.CONCAT(IF(BC306="","-","B"),IF(BP306="","-","I"),VLOOKUP($B306,GtP!$A:$BB,MATCH("Gq/11_0-1",GtP!$A$1:$BB$1,0),FALSE))</f>
        <v>#N/A</v>
      </c>
      <c r="AQ306" s="317" t="e">
        <f>_xlfn.CONCAT(IF(BD306="","-","B"),IF(BQ306="","-","I"),VLOOKUP($B306,GtP!$A:$BB,MATCH("Gq/11_0-1",GtP!$A$1:$BB$1,0),FALSE))</f>
        <v>#N/A</v>
      </c>
      <c r="AR306" s="317" t="e">
        <f>_xlfn.CONCAT(IF(BE306="","-","B"),IF(BR306="","-","I"),VLOOKUP($B306,GtP!$A:$BB,MATCH("Gq/11_0-1",GtP!$A$1:$BB$1,0),FALSE))</f>
        <v>#N/A</v>
      </c>
      <c r="AS306" s="317" t="e">
        <f>_xlfn.CONCAT(IF(BF306="","-","B"),IF(BS306="","-","I"),VLOOKUP($B306,GtP!$A:$BB,MATCH("Gq/11_0-1",GtP!$A$1:$BB$1,0),FALSE))</f>
        <v>#N/A</v>
      </c>
      <c r="AT306" s="317" t="e">
        <f>_xlfn.CONCAT(IF(BG306="","-","B"),IF(BT306="","-","I"),VLOOKUP($B306,GtP!$A:$BB,MATCH("G12/13_0-1",GtP!$A$1:$BB$1,0),FALSE))</f>
        <v>#N/A</v>
      </c>
      <c r="AU306" s="317" t="e">
        <f>_xlfn.CONCAT(IF(BH306="","-","B"),IF(BU306="","-","I"),VLOOKUP($B306,GtP!$A:$BB,MATCH("G12/13_0-1",GtP!$A$1:$BB$1,0),FALSE))</f>
        <v>#N/A</v>
      </c>
      <c r="AV306" s="319" t="str">
        <f>_xlfn.IFNA(VLOOKUP($B306,'B-LogEmaxOverpEC50'!$A:$AL,MATCH(AV$1,'B-LogEmaxOverpEC50'!$A$1:$AL$1,0),FALSE),"")</f>
        <v/>
      </c>
      <c r="AX306" s="321" t="str">
        <f>_xlfn.IFNA(VLOOKUP($B306,'B-LogEmaxOverpEC50'!$A:$AL,MATCH(AX$1,'B-LogEmaxOverpEC50'!$A$1:$AL$1,0),FALSE),"")</f>
        <v/>
      </c>
      <c r="AY306" s="321" t="str">
        <f>_xlfn.IFNA(VLOOKUP($B306,'B-LogEmaxOverpEC50'!$A:$AL,MATCH(AY$1,'B-LogEmaxOverpEC50'!$A$1:$AL$1,0),FALSE),"")</f>
        <v/>
      </c>
      <c r="AZ306" s="321" t="str">
        <f>_xlfn.IFNA(VLOOKUP($B306,'B-LogEmaxOverpEC50'!$A:$AL,MATCH(AZ$1,'B-LogEmaxOverpEC50'!$A$1:$AL$1,0),FALSE),"")</f>
        <v/>
      </c>
      <c r="BA306" s="321" t="str">
        <f>_xlfn.IFNA(VLOOKUP($B306,'B-LogEmaxOverpEC50'!$A:$AL,MATCH(BA$1,'B-LogEmaxOverpEC50'!$A$1:$AL$1,0),FALSE),"")</f>
        <v/>
      </c>
      <c r="BB306" s="321" t="str">
        <f>_xlfn.IFNA(VLOOKUP($B306,'B-LogEmaxOverpEC50'!$A:$AL,MATCH(BB$1,'B-LogEmaxOverpEC50'!$A$1:$AL$1,0),FALSE),"")</f>
        <v/>
      </c>
      <c r="BC306" s="321" t="str">
        <f>_xlfn.IFNA(VLOOKUP($B306,'B-LogEmaxOverpEC50'!$A:$AL,MATCH(BC$1,'B-LogEmaxOverpEC50'!$A$1:$AL$1,0),FALSE),"")</f>
        <v/>
      </c>
      <c r="BD306" s="321" t="str">
        <f>_xlfn.IFNA(VLOOKUP($B306,'B-LogEmaxOverpEC50'!$A:$AL,MATCH(BD$1,'B-LogEmaxOverpEC50'!$A$1:$AL$1,0),FALSE),"")</f>
        <v/>
      </c>
      <c r="BE306" s="321" t="str">
        <f>_xlfn.IFNA(VLOOKUP($B306,'B-LogEmaxOverpEC50'!$A:$AL,MATCH(BE$1,'B-LogEmaxOverpEC50'!$A$1:$AL$1,0),FALSE),"")</f>
        <v/>
      </c>
      <c r="BF306" s="321" t="str">
        <f>_xlfn.IFNA(VLOOKUP($B306,'B-LogEmaxOverpEC50'!$A:$AL,MATCH(BF$1,'B-LogEmaxOverpEC50'!$A$1:$AL$1,0),FALSE),"")</f>
        <v/>
      </c>
      <c r="BG306" s="321" t="str">
        <f>_xlfn.IFNA(VLOOKUP($B306,'B-LogEmaxOverpEC50'!$A:$AL,MATCH(BG$1,'B-LogEmaxOverpEC50'!$A$1:$AL$1,0),FALSE),"")</f>
        <v/>
      </c>
      <c r="BH306" s="321" t="str">
        <f>_xlfn.IFNA(VLOOKUP($B306,'B-LogEmaxOverpEC50'!$A:$AL,MATCH(BH$1,'B-LogEmaxOverpEC50'!$A$1:$AL$1,0),FALSE),"")</f>
        <v/>
      </c>
      <c r="BI306" s="322" t="str">
        <f>_xlfn.IFNA(VLOOKUP($B306,'I-LogEmaxOverpEC50'!$A:$AR,MATCH(BI$1,'I-LogEmaxOverpEC50'!$A$1:$AR$1,0),FALSE),"")</f>
        <v/>
      </c>
      <c r="BJ306" s="320" t="str">
        <f>_xlfn.IFNA(VLOOKUP($B306,'I-LogEmaxOverpEC50'!$A:$AR,MATCH(BJ$1,'I-LogEmaxOverpEC50'!$A$1:$AR$1,0),FALSE),"")</f>
        <v/>
      </c>
      <c r="BK306" s="320" t="str">
        <f>_xlfn.IFNA(VLOOKUP($B306,'I-LogEmaxOverpEC50'!$A:$AR,MATCH(BK$1,'I-LogEmaxOverpEC50'!$A$1:$AR$1,0),FALSE),"")</f>
        <v/>
      </c>
      <c r="BL306" s="320" t="str">
        <f>_xlfn.IFNA(VLOOKUP($B306,'I-LogEmaxOverpEC50'!$A:$AR,MATCH(BL$1,'I-LogEmaxOverpEC50'!$A$1:$AR$1,0),FALSE),"")</f>
        <v/>
      </c>
      <c r="BM306" s="320" t="str">
        <f>_xlfn.IFNA(VLOOKUP($B306,'I-LogEmaxOverpEC50'!$A:$AR,MATCH(BM$1,'I-LogEmaxOverpEC50'!$A$1:$AR$1,0),FALSE),"")</f>
        <v/>
      </c>
      <c r="BN306" s="320" t="str">
        <f>_xlfn.IFNA(VLOOKUP($B306,'I-LogEmaxOverpEC50'!$A:$AR,MATCH(BN$1,'I-LogEmaxOverpEC50'!$A$1:$AR$1,0),FALSE),"")</f>
        <v/>
      </c>
      <c r="BO306" s="320" t="str">
        <f>_xlfn.IFNA(VLOOKUP($B306,'I-LogEmaxOverpEC50'!$A:$AR,MATCH(BO$1,'I-LogEmaxOverpEC50'!$A$1:$AR$1,0),FALSE),"")</f>
        <v/>
      </c>
      <c r="BP306" s="320" t="str">
        <f>_xlfn.IFNA(VLOOKUP($B306,'I-LogEmaxOverpEC50'!$A:$AR,MATCH(BP$1,'I-LogEmaxOverpEC50'!$A$1:$AR$1,0),FALSE),"")</f>
        <v/>
      </c>
      <c r="BQ306" s="320" t="str">
        <f>_xlfn.IFNA(VLOOKUP($B306,'I-LogEmaxOverpEC50'!$A:$AR,MATCH(BQ$1,'I-LogEmaxOverpEC50'!$A$1:$AR$1,0),FALSE),"")</f>
        <v/>
      </c>
      <c r="BR306" s="320" t="str">
        <f>_xlfn.IFNA(VLOOKUP($B306,'I-LogEmaxOverpEC50'!$A:$AR,MATCH(BR$1,'I-LogEmaxOverpEC50'!$A$1:$AR$1,0),FALSE),"")</f>
        <v/>
      </c>
      <c r="BS306" s="320" t="str">
        <f>_xlfn.IFNA(VLOOKUP($B306,'I-LogEmaxOverpEC50'!$A:$AR,MATCH(BS$1,'I-LogEmaxOverpEC50'!$A$1:$AR$1,0),FALSE),"")</f>
        <v/>
      </c>
      <c r="BT306" s="320" t="str">
        <f>_xlfn.IFNA(VLOOKUP($B306,'I-LogEmaxOverpEC50'!$A:$AR,MATCH(BT$1,'I-LogEmaxOverpEC50'!$A$1:$AR$1,0),FALSE),"")</f>
        <v/>
      </c>
      <c r="BU306" s="320" t="str">
        <f>_xlfn.IFNA(VLOOKUP($B306,'I-LogEmaxOverpEC50'!$A:$AR,MATCH(BU$1,'I-LogEmaxOverpEC50'!$A$1:$AR$1,0),FALSE),"")</f>
        <v/>
      </c>
      <c r="BV306" s="114" t="e" cm="1">
        <f t="array" ref="BV306">_xlfn.IFS(AND($C306="A",_xlfn.CONCAT(F306:G306)&lt;&gt;"",$A306=1),"x",AND($C306="A",_xlfn.CONCAT(F306:G306)="",$A306=1),"-",$A$1&lt;&gt;"","")</f>
        <v>#N/A</v>
      </c>
      <c r="BW306" s="113" t="e" cm="1">
        <f t="array" ref="BW306">_xlfn.IFS(AND($C306="A",_xlfn.CONCAT(H306:L306)&lt;&gt;"",$A306=1),"x",AND($C306="A",_xlfn.CONCAT(H306:L306)="",$A306=1),"-",$A$1&lt;&gt;"","")</f>
        <v>#N/A</v>
      </c>
      <c r="BX306" s="113" t="e" cm="1">
        <f t="array" ref="BX306">_xlfn.IFS(AND($C306="A",_xlfn.CONCAT(M306:P306)&lt;&gt;"",$A306=1),"x",AND($C306="A",_xlfn.CONCAT(M306:P306)="",$A306=1),"-",$A$1&lt;&gt;"","")</f>
        <v>#N/A</v>
      </c>
      <c r="BY306" s="113" t="e" cm="1">
        <f t="array" ref="BY306">_xlfn.IFS(AND($C306="A",_xlfn.CONCAT(Q306:R306)&lt;&gt;"",$A306=1),"x",AND($C306="A",_xlfn.CONCAT(Q306:R306)="",$A306=1),"-",$A$1&lt;&gt;"","")</f>
        <v>#N/A</v>
      </c>
      <c r="BZ306" s="121" t="e">
        <f t="shared" si="165"/>
        <v>#N/A</v>
      </c>
      <c r="CA306" s="120" t="e">
        <f t="shared" si="166"/>
        <v>#N/A</v>
      </c>
      <c r="CB306" s="120" t="e">
        <f t="shared" si="167"/>
        <v>#N/A</v>
      </c>
      <c r="CC306" s="120" t="e">
        <f t="shared" si="168"/>
        <v>#N/A</v>
      </c>
      <c r="CD306" s="121" t="str">
        <f t="shared" si="169"/>
        <v/>
      </c>
      <c r="CE306" s="120" t="e">
        <f t="shared" si="170"/>
        <v>#N/A</v>
      </c>
      <c r="CF306" s="120" t="e">
        <f t="shared" si="171"/>
        <v>#N/A</v>
      </c>
      <c r="CG306" s="120" t="e">
        <f t="shared" si="172"/>
        <v>#N/A</v>
      </c>
      <c r="CH306" s="120" t="e">
        <f t="shared" si="173"/>
        <v>#N/A</v>
      </c>
      <c r="CI306" s="120" t="e">
        <f t="shared" si="174"/>
        <v>#N/A</v>
      </c>
    </row>
    <row r="307" spans="1:87" x14ac:dyDescent="0.2">
      <c r="A307" s="311" t="e" cm="1">
        <f t="array" ref="A307">_xlfn.IFS(SUM(F307:R307)&gt;0,1,Z307&gt;0,2,TRUE,3)</f>
        <v>#N/A</v>
      </c>
      <c r="B307" s="311" t="s">
        <v>1860</v>
      </c>
      <c r="C307" s="311" t="str">
        <f>_xlfn.XLOOKUP(B307,RecNamesAll!A:A,RecNamesAll!E:E)</f>
        <v>A</v>
      </c>
      <c r="D307" s="311" t="str">
        <f>_xlfn.XLOOKUP(B307,RecNamesAll!A:A,RecNamesAll!C:C)</f>
        <v>MRGPRF</v>
      </c>
      <c r="F307" s="312" t="e">
        <f t="shared" si="140"/>
        <v>#N/A</v>
      </c>
      <c r="G307" s="313" t="e">
        <f t="shared" si="141"/>
        <v>#N/A</v>
      </c>
      <c r="H307" s="312" t="e">
        <f t="shared" si="142"/>
        <v>#N/A</v>
      </c>
      <c r="I307" s="313" t="e">
        <f t="shared" si="143"/>
        <v>#N/A</v>
      </c>
      <c r="J307" s="313" t="e">
        <f t="shared" si="144"/>
        <v>#N/A</v>
      </c>
      <c r="K307" s="313" t="e">
        <f t="shared" si="145"/>
        <v>#N/A</v>
      </c>
      <c r="L307" s="313" t="e">
        <f t="shared" si="146"/>
        <v>#N/A</v>
      </c>
      <c r="M307" s="312" t="e">
        <f t="shared" si="147"/>
        <v>#N/A</v>
      </c>
      <c r="N307" s="313" t="e">
        <f t="shared" si="148"/>
        <v>#N/A</v>
      </c>
      <c r="O307" s="313" t="e">
        <f t="shared" si="149"/>
        <v>#N/A</v>
      </c>
      <c r="P307" s="313" t="e">
        <f t="shared" si="150"/>
        <v>#N/A</v>
      </c>
      <c r="Q307" s="312" t="e">
        <f t="shared" si="151"/>
        <v>#N/A</v>
      </c>
      <c r="R307" s="313" t="e">
        <f t="shared" si="152"/>
        <v>#N/A</v>
      </c>
      <c r="S307" s="314" t="str">
        <f t="shared" si="153"/>
        <v/>
      </c>
      <c r="T307" s="315" t="str">
        <f t="shared" si="154"/>
        <v>A</v>
      </c>
      <c r="U307" s="311" t="str">
        <f t="shared" si="155"/>
        <v>MRGPRF</v>
      </c>
      <c r="V307" s="316" t="e">
        <f>IF(VLOOKUP($B307,GtP!$A:$AA,MATCH("Gs_0-2",GtP!$A$1:$AA$1,0),FALSE)=0,"",VLOOKUP($B307,GtP!$A:$AA,MATCH("Gs_0-2",GtP!$A$1:$AA$1,0),FALSE))</f>
        <v>#N/A</v>
      </c>
      <c r="W307" s="317" t="e">
        <f>IF(VLOOKUP($B307,GtP!$A:$AA,MATCH("Gi/o_0-2",GtP!$A$1:$AA$1,0),FALSE)=0,"",VLOOKUP($B307,GtP!$A:$AA,MATCH("Gi/o_0-2",GtP!$A$1:$AA$1,0),FALSE))</f>
        <v>#N/A</v>
      </c>
      <c r="X307" s="317" t="e">
        <f>IF(VLOOKUP($B307,GtP!$A:$AA,MATCH("Gq/11_0-2",GtP!$A$1:$AA$1,0),FALSE)=0,"",VLOOKUP($B307,GtP!$A:$AA,MATCH("Gq/11_0-2",GtP!$A$1:$AA$1,0),FALSE))</f>
        <v>#N/A</v>
      </c>
      <c r="Y307" s="317" t="e">
        <f>IF(VLOOKUP($B307,GtP!$A:$AA,MATCH("G12/13_0-2",GtP!$A$1:$AA$1,0),FALSE)=0,"",VLOOKUP($B307,GtP!$A:$AA,MATCH("G12/13_0-2",GtP!$A$1:$AA$1,0),FALSE))</f>
        <v>#N/A</v>
      </c>
      <c r="Z307" s="318" t="e">
        <f t="shared" si="156"/>
        <v>#N/A</v>
      </c>
      <c r="AA307" s="317" t="e">
        <f t="shared" si="157"/>
        <v>#N/A</v>
      </c>
      <c r="AB307" s="317" t="e">
        <f t="shared" si="158"/>
        <v>#N/A</v>
      </c>
      <c r="AC307" s="317" t="e">
        <f t="shared" si="159"/>
        <v>#N/A</v>
      </c>
      <c r="AD307" s="317" t="e">
        <f t="shared" si="160"/>
        <v>#N/A</v>
      </c>
      <c r="AE307" s="315" t="str">
        <f t="shared" si="161"/>
        <v/>
      </c>
      <c r="AF307" s="311" t="str">
        <f t="shared" si="162"/>
        <v/>
      </c>
      <c r="AG307" s="311" t="str">
        <f t="shared" si="163"/>
        <v/>
      </c>
      <c r="AH307" s="311" t="str">
        <f t="shared" si="164"/>
        <v/>
      </c>
      <c r="AI307" s="316" t="e">
        <f>_xlfn.CONCAT(IF(AV307="","-","B"),IF(BI307="","-","I"),VLOOKUP($B307,GtP!$A:$BB,MATCH("Gs_0-1",GtP!$A$1:$BB$1,0),FALSE))</f>
        <v>#N/A</v>
      </c>
      <c r="AJ307" s="317" t="e">
        <f>_xlfn.CONCAT(IF(AW307="","-","B"),IF(BJ307="","-","I"),VLOOKUP($B307,GtP!$A:$BB,MATCH("Gs_0-1",GtP!$A$1:$BB$1,0),FALSE))</f>
        <v>#N/A</v>
      </c>
      <c r="AK307" s="317" t="e">
        <f>_xlfn.CONCAT(IF(AX307="","-","B"),IF(BK307="","-","I"),VLOOKUP($B307,GtP!$A:$BB,MATCH("Gi/o_0-1",GtP!$A$1:$BB$1,0),FALSE))</f>
        <v>#N/A</v>
      </c>
      <c r="AL307" s="317" t="e">
        <f>_xlfn.CONCAT(IF(AY307="","-","B"),IF(BL307="","-","I"),VLOOKUP($B307,GtP!$A:$BB,MATCH("Gi/o_0-1",GtP!$A$1:$BB$1,0),FALSE))</f>
        <v>#N/A</v>
      </c>
      <c r="AM307" s="317" t="e">
        <f>_xlfn.CONCAT(IF(AZ307="","-","B"),IF(BM307="","-","I"),VLOOKUP($B307,GtP!$A:$BB,MATCH("Gi/o_0-1",GtP!$A$1:$BB$1,0),FALSE))</f>
        <v>#N/A</v>
      </c>
      <c r="AN307" s="317" t="e">
        <f>_xlfn.CONCAT(IF(BA307="","-","B"),IF(BN307="","-","I"),VLOOKUP($B307,GtP!$A:$BB,MATCH("Gi/o_0-1",GtP!$A$1:$BB$1,0),FALSE))</f>
        <v>#N/A</v>
      </c>
      <c r="AO307" s="317" t="e">
        <f>_xlfn.CONCAT(IF(BB307="","-","B"),IF(BO307="","-","I"),VLOOKUP($B307,GtP!$A:$BB,MATCH("Gi/o_0-1",GtP!$A$1:$BB$1,0),FALSE))</f>
        <v>#N/A</v>
      </c>
      <c r="AP307" s="317" t="e">
        <f>_xlfn.CONCAT(IF(BC307="","-","B"),IF(BP307="","-","I"),VLOOKUP($B307,GtP!$A:$BB,MATCH("Gq/11_0-1",GtP!$A$1:$BB$1,0),FALSE))</f>
        <v>#N/A</v>
      </c>
      <c r="AQ307" s="317" t="e">
        <f>_xlfn.CONCAT(IF(BD307="","-","B"),IF(BQ307="","-","I"),VLOOKUP($B307,GtP!$A:$BB,MATCH("Gq/11_0-1",GtP!$A$1:$BB$1,0),FALSE))</f>
        <v>#N/A</v>
      </c>
      <c r="AR307" s="317" t="e">
        <f>_xlfn.CONCAT(IF(BE307="","-","B"),IF(BR307="","-","I"),VLOOKUP($B307,GtP!$A:$BB,MATCH("Gq/11_0-1",GtP!$A$1:$BB$1,0),FALSE))</f>
        <v>#N/A</v>
      </c>
      <c r="AS307" s="317" t="e">
        <f>_xlfn.CONCAT(IF(BF307="","-","B"),IF(BS307="","-","I"),VLOOKUP($B307,GtP!$A:$BB,MATCH("Gq/11_0-1",GtP!$A$1:$BB$1,0),FALSE))</f>
        <v>#N/A</v>
      </c>
      <c r="AT307" s="317" t="e">
        <f>_xlfn.CONCAT(IF(BG307="","-","B"),IF(BT307="","-","I"),VLOOKUP($B307,GtP!$A:$BB,MATCH("G12/13_0-1",GtP!$A$1:$BB$1,0),FALSE))</f>
        <v>#N/A</v>
      </c>
      <c r="AU307" s="317" t="e">
        <f>_xlfn.CONCAT(IF(BH307="","-","B"),IF(BU307="","-","I"),VLOOKUP($B307,GtP!$A:$BB,MATCH("G12/13_0-1",GtP!$A$1:$BB$1,0),FALSE))</f>
        <v>#N/A</v>
      </c>
      <c r="AV307" s="319" t="str">
        <f>_xlfn.IFNA(VLOOKUP($B307,'B-LogEmaxOverpEC50'!$A:$AL,MATCH(AV$1,'B-LogEmaxOverpEC50'!$A$1:$AL$1,0),FALSE),"")</f>
        <v/>
      </c>
      <c r="AX307" s="321" t="str">
        <f>_xlfn.IFNA(VLOOKUP($B307,'B-LogEmaxOverpEC50'!$A:$AL,MATCH(AX$1,'B-LogEmaxOverpEC50'!$A$1:$AL$1,0),FALSE),"")</f>
        <v/>
      </c>
      <c r="AY307" s="321" t="str">
        <f>_xlfn.IFNA(VLOOKUP($B307,'B-LogEmaxOverpEC50'!$A:$AL,MATCH(AY$1,'B-LogEmaxOverpEC50'!$A$1:$AL$1,0),FALSE),"")</f>
        <v/>
      </c>
      <c r="AZ307" s="321" t="str">
        <f>_xlfn.IFNA(VLOOKUP($B307,'B-LogEmaxOverpEC50'!$A:$AL,MATCH(AZ$1,'B-LogEmaxOverpEC50'!$A$1:$AL$1,0),FALSE),"")</f>
        <v/>
      </c>
      <c r="BA307" s="321" t="str">
        <f>_xlfn.IFNA(VLOOKUP($B307,'B-LogEmaxOverpEC50'!$A:$AL,MATCH(BA$1,'B-LogEmaxOverpEC50'!$A$1:$AL$1,0),FALSE),"")</f>
        <v/>
      </c>
      <c r="BB307" s="321" t="str">
        <f>_xlfn.IFNA(VLOOKUP($B307,'B-LogEmaxOverpEC50'!$A:$AL,MATCH(BB$1,'B-LogEmaxOverpEC50'!$A$1:$AL$1,0),FALSE),"")</f>
        <v/>
      </c>
      <c r="BC307" s="321" t="str">
        <f>_xlfn.IFNA(VLOOKUP($B307,'B-LogEmaxOverpEC50'!$A:$AL,MATCH(BC$1,'B-LogEmaxOverpEC50'!$A$1:$AL$1,0),FALSE),"")</f>
        <v/>
      </c>
      <c r="BD307" s="321" t="str">
        <f>_xlfn.IFNA(VLOOKUP($B307,'B-LogEmaxOverpEC50'!$A:$AL,MATCH(BD$1,'B-LogEmaxOverpEC50'!$A$1:$AL$1,0),FALSE),"")</f>
        <v/>
      </c>
      <c r="BE307" s="321" t="str">
        <f>_xlfn.IFNA(VLOOKUP($B307,'B-LogEmaxOverpEC50'!$A:$AL,MATCH(BE$1,'B-LogEmaxOverpEC50'!$A$1:$AL$1,0),FALSE),"")</f>
        <v/>
      </c>
      <c r="BF307" s="321" t="str">
        <f>_xlfn.IFNA(VLOOKUP($B307,'B-LogEmaxOverpEC50'!$A:$AL,MATCH(BF$1,'B-LogEmaxOverpEC50'!$A$1:$AL$1,0),FALSE),"")</f>
        <v/>
      </c>
      <c r="BG307" s="321" t="str">
        <f>_xlfn.IFNA(VLOOKUP($B307,'B-LogEmaxOverpEC50'!$A:$AL,MATCH(BG$1,'B-LogEmaxOverpEC50'!$A$1:$AL$1,0),FALSE),"")</f>
        <v/>
      </c>
      <c r="BH307" s="321" t="str">
        <f>_xlfn.IFNA(VLOOKUP($B307,'B-LogEmaxOverpEC50'!$A:$AL,MATCH(BH$1,'B-LogEmaxOverpEC50'!$A$1:$AL$1,0),FALSE),"")</f>
        <v/>
      </c>
      <c r="BI307" s="322" t="str">
        <f>_xlfn.IFNA(VLOOKUP($B307,'I-LogEmaxOverpEC50'!$A:$AR,MATCH(BI$1,'I-LogEmaxOverpEC50'!$A$1:$AR$1,0),FALSE),"")</f>
        <v/>
      </c>
      <c r="BJ307" s="320" t="str">
        <f>_xlfn.IFNA(VLOOKUP($B307,'I-LogEmaxOverpEC50'!$A:$AR,MATCH(BJ$1,'I-LogEmaxOverpEC50'!$A$1:$AR$1,0),FALSE),"")</f>
        <v/>
      </c>
      <c r="BK307" s="320" t="str">
        <f>_xlfn.IFNA(VLOOKUP($B307,'I-LogEmaxOverpEC50'!$A:$AR,MATCH(BK$1,'I-LogEmaxOverpEC50'!$A$1:$AR$1,0),FALSE),"")</f>
        <v/>
      </c>
      <c r="BL307" s="320" t="str">
        <f>_xlfn.IFNA(VLOOKUP($B307,'I-LogEmaxOverpEC50'!$A:$AR,MATCH(BL$1,'I-LogEmaxOverpEC50'!$A$1:$AR$1,0),FALSE),"")</f>
        <v/>
      </c>
      <c r="BM307" s="320" t="str">
        <f>_xlfn.IFNA(VLOOKUP($B307,'I-LogEmaxOverpEC50'!$A:$AR,MATCH(BM$1,'I-LogEmaxOverpEC50'!$A$1:$AR$1,0),FALSE),"")</f>
        <v/>
      </c>
      <c r="BN307" s="320" t="str">
        <f>_xlfn.IFNA(VLOOKUP($B307,'I-LogEmaxOverpEC50'!$A:$AR,MATCH(BN$1,'I-LogEmaxOverpEC50'!$A$1:$AR$1,0),FALSE),"")</f>
        <v/>
      </c>
      <c r="BO307" s="320" t="str">
        <f>_xlfn.IFNA(VLOOKUP($B307,'I-LogEmaxOverpEC50'!$A:$AR,MATCH(BO$1,'I-LogEmaxOverpEC50'!$A$1:$AR$1,0),FALSE),"")</f>
        <v/>
      </c>
      <c r="BP307" s="320" t="str">
        <f>_xlfn.IFNA(VLOOKUP($B307,'I-LogEmaxOverpEC50'!$A:$AR,MATCH(BP$1,'I-LogEmaxOverpEC50'!$A$1:$AR$1,0),FALSE),"")</f>
        <v/>
      </c>
      <c r="BQ307" s="320" t="str">
        <f>_xlfn.IFNA(VLOOKUP($B307,'I-LogEmaxOverpEC50'!$A:$AR,MATCH(BQ$1,'I-LogEmaxOverpEC50'!$A$1:$AR$1,0),FALSE),"")</f>
        <v/>
      </c>
      <c r="BR307" s="320" t="str">
        <f>_xlfn.IFNA(VLOOKUP($B307,'I-LogEmaxOverpEC50'!$A:$AR,MATCH(BR$1,'I-LogEmaxOverpEC50'!$A$1:$AR$1,0),FALSE),"")</f>
        <v/>
      </c>
      <c r="BS307" s="320" t="str">
        <f>_xlfn.IFNA(VLOOKUP($B307,'I-LogEmaxOverpEC50'!$A:$AR,MATCH(BS$1,'I-LogEmaxOverpEC50'!$A$1:$AR$1,0),FALSE),"")</f>
        <v/>
      </c>
      <c r="BT307" s="320" t="str">
        <f>_xlfn.IFNA(VLOOKUP($B307,'I-LogEmaxOverpEC50'!$A:$AR,MATCH(BT$1,'I-LogEmaxOverpEC50'!$A$1:$AR$1,0),FALSE),"")</f>
        <v/>
      </c>
      <c r="BU307" s="320" t="str">
        <f>_xlfn.IFNA(VLOOKUP($B307,'I-LogEmaxOverpEC50'!$A:$AR,MATCH(BU$1,'I-LogEmaxOverpEC50'!$A$1:$AR$1,0),FALSE),"")</f>
        <v/>
      </c>
      <c r="BV307" s="114" t="e" cm="1">
        <f t="array" ref="BV307">_xlfn.IFS(AND($C307="A",_xlfn.CONCAT(F307:G307)&lt;&gt;"",$A307=1),"x",AND($C307="A",_xlfn.CONCAT(F307:G307)="",$A307=1),"-",$A$1&lt;&gt;"","")</f>
        <v>#N/A</v>
      </c>
      <c r="BW307" s="113" t="e" cm="1">
        <f t="array" ref="BW307">_xlfn.IFS(AND($C307="A",_xlfn.CONCAT(H307:L307)&lt;&gt;"",$A307=1),"x",AND($C307="A",_xlfn.CONCAT(H307:L307)="",$A307=1),"-",$A$1&lt;&gt;"","")</f>
        <v>#N/A</v>
      </c>
      <c r="BX307" s="113" t="e" cm="1">
        <f t="array" ref="BX307">_xlfn.IFS(AND($C307="A",_xlfn.CONCAT(M307:P307)&lt;&gt;"",$A307=1),"x",AND($C307="A",_xlfn.CONCAT(M307:P307)="",$A307=1),"-",$A$1&lt;&gt;"","")</f>
        <v>#N/A</v>
      </c>
      <c r="BY307" s="113" t="e" cm="1">
        <f t="array" ref="BY307">_xlfn.IFS(AND($C307="A",_xlfn.CONCAT(Q307:R307)&lt;&gt;"",$A307=1),"x",AND($C307="A",_xlfn.CONCAT(Q307:R307)="",$A307=1),"-",$A$1&lt;&gt;"","")</f>
        <v>#N/A</v>
      </c>
      <c r="BZ307" s="121" t="e">
        <f t="shared" si="165"/>
        <v>#N/A</v>
      </c>
      <c r="CA307" s="120" t="e">
        <f t="shared" si="166"/>
        <v>#N/A</v>
      </c>
      <c r="CB307" s="120" t="e">
        <f t="shared" si="167"/>
        <v>#N/A</v>
      </c>
      <c r="CC307" s="120" t="e">
        <f t="shared" si="168"/>
        <v>#N/A</v>
      </c>
      <c r="CD307" s="121" t="str">
        <f t="shared" si="169"/>
        <v/>
      </c>
      <c r="CE307" s="120" t="e">
        <f t="shared" si="170"/>
        <v>#N/A</v>
      </c>
      <c r="CF307" s="120" t="e">
        <f t="shared" si="171"/>
        <v>#N/A</v>
      </c>
      <c r="CG307" s="120" t="e">
        <f t="shared" si="172"/>
        <v>#N/A</v>
      </c>
      <c r="CH307" s="120" t="e">
        <f t="shared" si="173"/>
        <v>#N/A</v>
      </c>
      <c r="CI307" s="120" t="e">
        <f t="shared" si="174"/>
        <v>#N/A</v>
      </c>
    </row>
    <row r="308" spans="1:87" x14ac:dyDescent="0.2">
      <c r="A308" s="311" t="e" cm="1">
        <f t="array" ref="A308">_xlfn.IFS(SUM(F308:R308)&gt;0,1,Z308&gt;0,2,TRUE,3)</f>
        <v>#N/A</v>
      </c>
      <c r="B308" s="311" t="s">
        <v>1856</v>
      </c>
      <c r="C308" s="311" t="str">
        <f>_xlfn.XLOOKUP(B308,RecNamesAll!A:A,RecNamesAll!E:E)</f>
        <v>A</v>
      </c>
      <c r="D308" s="311" t="str">
        <f>_xlfn.XLOOKUP(B308,RecNamesAll!A:A,RecNamesAll!C:C)</f>
        <v>MRGPRG</v>
      </c>
      <c r="F308" s="312" t="e">
        <f t="shared" si="140"/>
        <v>#N/A</v>
      </c>
      <c r="G308" s="313" t="e">
        <f t="shared" si="141"/>
        <v>#N/A</v>
      </c>
      <c r="H308" s="312" t="e">
        <f t="shared" si="142"/>
        <v>#N/A</v>
      </c>
      <c r="I308" s="313" t="e">
        <f t="shared" si="143"/>
        <v>#N/A</v>
      </c>
      <c r="J308" s="313" t="e">
        <f t="shared" si="144"/>
        <v>#N/A</v>
      </c>
      <c r="K308" s="313" t="e">
        <f t="shared" si="145"/>
        <v>#N/A</v>
      </c>
      <c r="L308" s="313" t="e">
        <f t="shared" si="146"/>
        <v>#N/A</v>
      </c>
      <c r="M308" s="312" t="e">
        <f t="shared" si="147"/>
        <v>#N/A</v>
      </c>
      <c r="N308" s="313" t="e">
        <f t="shared" si="148"/>
        <v>#N/A</v>
      </c>
      <c r="O308" s="313" t="e">
        <f t="shared" si="149"/>
        <v>#N/A</v>
      </c>
      <c r="P308" s="313" t="e">
        <f t="shared" si="150"/>
        <v>#N/A</v>
      </c>
      <c r="Q308" s="312" t="e">
        <f t="shared" si="151"/>
        <v>#N/A</v>
      </c>
      <c r="R308" s="313" t="e">
        <f t="shared" si="152"/>
        <v>#N/A</v>
      </c>
      <c r="S308" s="314" t="str">
        <f t="shared" si="153"/>
        <v/>
      </c>
      <c r="T308" s="315" t="str">
        <f t="shared" si="154"/>
        <v>A</v>
      </c>
      <c r="U308" s="311" t="str">
        <f t="shared" si="155"/>
        <v>MRGPRG</v>
      </c>
      <c r="V308" s="316" t="e">
        <f>IF(VLOOKUP($B308,GtP!$A:$AA,MATCH("Gs_0-2",GtP!$A$1:$AA$1,0),FALSE)=0,"",VLOOKUP($B308,GtP!$A:$AA,MATCH("Gs_0-2",GtP!$A$1:$AA$1,0),FALSE))</f>
        <v>#N/A</v>
      </c>
      <c r="W308" s="317" t="e">
        <f>IF(VLOOKUP($B308,GtP!$A:$AA,MATCH("Gi/o_0-2",GtP!$A$1:$AA$1,0),FALSE)=0,"",VLOOKUP($B308,GtP!$A:$AA,MATCH("Gi/o_0-2",GtP!$A$1:$AA$1,0),FALSE))</f>
        <v>#N/A</v>
      </c>
      <c r="X308" s="317" t="e">
        <f>IF(VLOOKUP($B308,GtP!$A:$AA,MATCH("Gq/11_0-2",GtP!$A$1:$AA$1,0),FALSE)=0,"",VLOOKUP($B308,GtP!$A:$AA,MATCH("Gq/11_0-2",GtP!$A$1:$AA$1,0),FALSE))</f>
        <v>#N/A</v>
      </c>
      <c r="Y308" s="317" t="e">
        <f>IF(VLOOKUP($B308,GtP!$A:$AA,MATCH("G12/13_0-2",GtP!$A$1:$AA$1,0),FALSE)=0,"",VLOOKUP($B308,GtP!$A:$AA,MATCH("G12/13_0-2",GtP!$A$1:$AA$1,0),FALSE))</f>
        <v>#N/A</v>
      </c>
      <c r="Z308" s="318" t="e">
        <f t="shared" si="156"/>
        <v>#N/A</v>
      </c>
      <c r="AA308" s="317" t="e">
        <f t="shared" si="157"/>
        <v>#N/A</v>
      </c>
      <c r="AB308" s="317" t="e">
        <f t="shared" si="158"/>
        <v>#N/A</v>
      </c>
      <c r="AC308" s="317" t="e">
        <f t="shared" si="159"/>
        <v>#N/A</v>
      </c>
      <c r="AD308" s="317" t="e">
        <f t="shared" si="160"/>
        <v>#N/A</v>
      </c>
      <c r="AE308" s="315" t="str">
        <f t="shared" si="161"/>
        <v/>
      </c>
      <c r="AF308" s="311" t="str">
        <f t="shared" si="162"/>
        <v/>
      </c>
      <c r="AG308" s="311" t="str">
        <f t="shared" si="163"/>
        <v/>
      </c>
      <c r="AH308" s="311" t="str">
        <f t="shared" si="164"/>
        <v/>
      </c>
      <c r="AI308" s="316" t="e">
        <f>_xlfn.CONCAT(IF(AV308="","-","B"),IF(BI308="","-","I"),VLOOKUP($B308,GtP!$A:$BB,MATCH("Gs_0-1",GtP!$A$1:$BB$1,0),FALSE))</f>
        <v>#N/A</v>
      </c>
      <c r="AJ308" s="317" t="e">
        <f>_xlfn.CONCAT(IF(AW308="","-","B"),IF(BJ308="","-","I"),VLOOKUP($B308,GtP!$A:$BB,MATCH("Gs_0-1",GtP!$A$1:$BB$1,0),FALSE))</f>
        <v>#N/A</v>
      </c>
      <c r="AK308" s="317" t="e">
        <f>_xlfn.CONCAT(IF(AX308="","-","B"),IF(BK308="","-","I"),VLOOKUP($B308,GtP!$A:$BB,MATCH("Gi/o_0-1",GtP!$A$1:$BB$1,0),FALSE))</f>
        <v>#N/A</v>
      </c>
      <c r="AL308" s="317" t="e">
        <f>_xlfn.CONCAT(IF(AY308="","-","B"),IF(BL308="","-","I"),VLOOKUP($B308,GtP!$A:$BB,MATCH("Gi/o_0-1",GtP!$A$1:$BB$1,0),FALSE))</f>
        <v>#N/A</v>
      </c>
      <c r="AM308" s="317" t="e">
        <f>_xlfn.CONCAT(IF(AZ308="","-","B"),IF(BM308="","-","I"),VLOOKUP($B308,GtP!$A:$BB,MATCH("Gi/o_0-1",GtP!$A$1:$BB$1,0),FALSE))</f>
        <v>#N/A</v>
      </c>
      <c r="AN308" s="317" t="e">
        <f>_xlfn.CONCAT(IF(BA308="","-","B"),IF(BN308="","-","I"),VLOOKUP($B308,GtP!$A:$BB,MATCH("Gi/o_0-1",GtP!$A$1:$BB$1,0),FALSE))</f>
        <v>#N/A</v>
      </c>
      <c r="AO308" s="317" t="e">
        <f>_xlfn.CONCAT(IF(BB308="","-","B"),IF(BO308="","-","I"),VLOOKUP($B308,GtP!$A:$BB,MATCH("Gi/o_0-1",GtP!$A$1:$BB$1,0),FALSE))</f>
        <v>#N/A</v>
      </c>
      <c r="AP308" s="317" t="e">
        <f>_xlfn.CONCAT(IF(BC308="","-","B"),IF(BP308="","-","I"),VLOOKUP($B308,GtP!$A:$BB,MATCH("Gq/11_0-1",GtP!$A$1:$BB$1,0),FALSE))</f>
        <v>#N/A</v>
      </c>
      <c r="AQ308" s="317" t="e">
        <f>_xlfn.CONCAT(IF(BD308="","-","B"),IF(BQ308="","-","I"),VLOOKUP($B308,GtP!$A:$BB,MATCH("Gq/11_0-1",GtP!$A$1:$BB$1,0),FALSE))</f>
        <v>#N/A</v>
      </c>
      <c r="AR308" s="317" t="e">
        <f>_xlfn.CONCAT(IF(BE308="","-","B"),IF(BR308="","-","I"),VLOOKUP($B308,GtP!$A:$BB,MATCH("Gq/11_0-1",GtP!$A$1:$BB$1,0),FALSE))</f>
        <v>#N/A</v>
      </c>
      <c r="AS308" s="317" t="e">
        <f>_xlfn.CONCAT(IF(BF308="","-","B"),IF(BS308="","-","I"),VLOOKUP($B308,GtP!$A:$BB,MATCH("Gq/11_0-1",GtP!$A$1:$BB$1,0),FALSE))</f>
        <v>#N/A</v>
      </c>
      <c r="AT308" s="317" t="e">
        <f>_xlfn.CONCAT(IF(BG308="","-","B"),IF(BT308="","-","I"),VLOOKUP($B308,GtP!$A:$BB,MATCH("G12/13_0-1",GtP!$A$1:$BB$1,0),FALSE))</f>
        <v>#N/A</v>
      </c>
      <c r="AU308" s="317" t="e">
        <f>_xlfn.CONCAT(IF(BH308="","-","B"),IF(BU308="","-","I"),VLOOKUP($B308,GtP!$A:$BB,MATCH("G12/13_0-1",GtP!$A$1:$BB$1,0),FALSE))</f>
        <v>#N/A</v>
      </c>
      <c r="AV308" s="319" t="str">
        <f>_xlfn.IFNA(VLOOKUP($B308,'B-LogEmaxOverpEC50'!$A:$AL,MATCH(AV$1,'B-LogEmaxOverpEC50'!$A$1:$AL$1,0),FALSE),"")</f>
        <v/>
      </c>
      <c r="AX308" s="321" t="str">
        <f>_xlfn.IFNA(VLOOKUP($B308,'B-LogEmaxOverpEC50'!$A:$AL,MATCH(AX$1,'B-LogEmaxOverpEC50'!$A$1:$AL$1,0),FALSE),"")</f>
        <v/>
      </c>
      <c r="AY308" s="321" t="str">
        <f>_xlfn.IFNA(VLOOKUP($B308,'B-LogEmaxOverpEC50'!$A:$AL,MATCH(AY$1,'B-LogEmaxOverpEC50'!$A$1:$AL$1,0),FALSE),"")</f>
        <v/>
      </c>
      <c r="AZ308" s="321" t="str">
        <f>_xlfn.IFNA(VLOOKUP($B308,'B-LogEmaxOverpEC50'!$A:$AL,MATCH(AZ$1,'B-LogEmaxOverpEC50'!$A$1:$AL$1,0),FALSE),"")</f>
        <v/>
      </c>
      <c r="BA308" s="321" t="str">
        <f>_xlfn.IFNA(VLOOKUP($B308,'B-LogEmaxOverpEC50'!$A:$AL,MATCH(BA$1,'B-LogEmaxOverpEC50'!$A$1:$AL$1,0),FALSE),"")</f>
        <v/>
      </c>
      <c r="BB308" s="321" t="str">
        <f>_xlfn.IFNA(VLOOKUP($B308,'B-LogEmaxOverpEC50'!$A:$AL,MATCH(BB$1,'B-LogEmaxOverpEC50'!$A$1:$AL$1,0),FALSE),"")</f>
        <v/>
      </c>
      <c r="BC308" s="321" t="str">
        <f>_xlfn.IFNA(VLOOKUP($B308,'B-LogEmaxOverpEC50'!$A:$AL,MATCH(BC$1,'B-LogEmaxOverpEC50'!$A$1:$AL$1,0),FALSE),"")</f>
        <v/>
      </c>
      <c r="BD308" s="321" t="str">
        <f>_xlfn.IFNA(VLOOKUP($B308,'B-LogEmaxOverpEC50'!$A:$AL,MATCH(BD$1,'B-LogEmaxOverpEC50'!$A$1:$AL$1,0),FALSE),"")</f>
        <v/>
      </c>
      <c r="BE308" s="321" t="str">
        <f>_xlfn.IFNA(VLOOKUP($B308,'B-LogEmaxOverpEC50'!$A:$AL,MATCH(BE$1,'B-LogEmaxOverpEC50'!$A$1:$AL$1,0),FALSE),"")</f>
        <v/>
      </c>
      <c r="BF308" s="321" t="str">
        <f>_xlfn.IFNA(VLOOKUP($B308,'B-LogEmaxOverpEC50'!$A:$AL,MATCH(BF$1,'B-LogEmaxOverpEC50'!$A$1:$AL$1,0),FALSE),"")</f>
        <v/>
      </c>
      <c r="BG308" s="321" t="str">
        <f>_xlfn.IFNA(VLOOKUP($B308,'B-LogEmaxOverpEC50'!$A:$AL,MATCH(BG$1,'B-LogEmaxOverpEC50'!$A$1:$AL$1,0),FALSE),"")</f>
        <v/>
      </c>
      <c r="BH308" s="321" t="str">
        <f>_xlfn.IFNA(VLOOKUP($B308,'B-LogEmaxOverpEC50'!$A:$AL,MATCH(BH$1,'B-LogEmaxOverpEC50'!$A$1:$AL$1,0),FALSE),"")</f>
        <v/>
      </c>
      <c r="BI308" s="322" t="str">
        <f>_xlfn.IFNA(VLOOKUP($B308,'I-LogEmaxOverpEC50'!$A:$AR,MATCH(BI$1,'I-LogEmaxOverpEC50'!$A$1:$AR$1,0),FALSE),"")</f>
        <v/>
      </c>
      <c r="BJ308" s="320" t="str">
        <f>_xlfn.IFNA(VLOOKUP($B308,'I-LogEmaxOverpEC50'!$A:$AR,MATCH(BJ$1,'I-LogEmaxOverpEC50'!$A$1:$AR$1,0),FALSE),"")</f>
        <v/>
      </c>
      <c r="BK308" s="320" t="str">
        <f>_xlfn.IFNA(VLOOKUP($B308,'I-LogEmaxOverpEC50'!$A:$AR,MATCH(BK$1,'I-LogEmaxOverpEC50'!$A$1:$AR$1,0),FALSE),"")</f>
        <v/>
      </c>
      <c r="BL308" s="320" t="str">
        <f>_xlfn.IFNA(VLOOKUP($B308,'I-LogEmaxOverpEC50'!$A:$AR,MATCH(BL$1,'I-LogEmaxOverpEC50'!$A$1:$AR$1,0),FALSE),"")</f>
        <v/>
      </c>
      <c r="BM308" s="320" t="str">
        <f>_xlfn.IFNA(VLOOKUP($B308,'I-LogEmaxOverpEC50'!$A:$AR,MATCH(BM$1,'I-LogEmaxOverpEC50'!$A$1:$AR$1,0),FALSE),"")</f>
        <v/>
      </c>
      <c r="BN308" s="320" t="str">
        <f>_xlfn.IFNA(VLOOKUP($B308,'I-LogEmaxOverpEC50'!$A:$AR,MATCH(BN$1,'I-LogEmaxOverpEC50'!$A$1:$AR$1,0),FALSE),"")</f>
        <v/>
      </c>
      <c r="BO308" s="320" t="str">
        <f>_xlfn.IFNA(VLOOKUP($B308,'I-LogEmaxOverpEC50'!$A:$AR,MATCH(BO$1,'I-LogEmaxOverpEC50'!$A$1:$AR$1,0),FALSE),"")</f>
        <v/>
      </c>
      <c r="BP308" s="320" t="str">
        <f>_xlfn.IFNA(VLOOKUP($B308,'I-LogEmaxOverpEC50'!$A:$AR,MATCH(BP$1,'I-LogEmaxOverpEC50'!$A$1:$AR$1,0),FALSE),"")</f>
        <v/>
      </c>
      <c r="BQ308" s="320" t="str">
        <f>_xlfn.IFNA(VLOOKUP($B308,'I-LogEmaxOverpEC50'!$A:$AR,MATCH(BQ$1,'I-LogEmaxOverpEC50'!$A$1:$AR$1,0),FALSE),"")</f>
        <v/>
      </c>
      <c r="BR308" s="320" t="str">
        <f>_xlfn.IFNA(VLOOKUP($B308,'I-LogEmaxOverpEC50'!$A:$AR,MATCH(BR$1,'I-LogEmaxOverpEC50'!$A$1:$AR$1,0),FALSE),"")</f>
        <v/>
      </c>
      <c r="BS308" s="320" t="str">
        <f>_xlfn.IFNA(VLOOKUP($B308,'I-LogEmaxOverpEC50'!$A:$AR,MATCH(BS$1,'I-LogEmaxOverpEC50'!$A$1:$AR$1,0),FALSE),"")</f>
        <v/>
      </c>
      <c r="BT308" s="320" t="str">
        <f>_xlfn.IFNA(VLOOKUP($B308,'I-LogEmaxOverpEC50'!$A:$AR,MATCH(BT$1,'I-LogEmaxOverpEC50'!$A$1:$AR$1,0),FALSE),"")</f>
        <v/>
      </c>
      <c r="BU308" s="320" t="str">
        <f>_xlfn.IFNA(VLOOKUP($B308,'I-LogEmaxOverpEC50'!$A:$AR,MATCH(BU$1,'I-LogEmaxOverpEC50'!$A$1:$AR$1,0),FALSE),"")</f>
        <v/>
      </c>
      <c r="BV308" s="114" t="e" cm="1">
        <f t="array" ref="BV308">_xlfn.IFS(AND($C308="A",_xlfn.CONCAT(F308:G308)&lt;&gt;"",$A308=1),"x",AND($C308="A",_xlfn.CONCAT(F308:G308)="",$A308=1),"-",$A$1&lt;&gt;"","")</f>
        <v>#N/A</v>
      </c>
      <c r="BW308" s="113" t="e" cm="1">
        <f t="array" ref="BW308">_xlfn.IFS(AND($C308="A",_xlfn.CONCAT(H308:L308)&lt;&gt;"",$A308=1),"x",AND($C308="A",_xlfn.CONCAT(H308:L308)="",$A308=1),"-",$A$1&lt;&gt;"","")</f>
        <v>#N/A</v>
      </c>
      <c r="BX308" s="113" t="e" cm="1">
        <f t="array" ref="BX308">_xlfn.IFS(AND($C308="A",_xlfn.CONCAT(M308:P308)&lt;&gt;"",$A308=1),"x",AND($C308="A",_xlfn.CONCAT(M308:P308)="",$A308=1),"-",$A$1&lt;&gt;"","")</f>
        <v>#N/A</v>
      </c>
      <c r="BY308" s="113" t="e" cm="1">
        <f t="array" ref="BY308">_xlfn.IFS(AND($C308="A",_xlfn.CONCAT(Q308:R308)&lt;&gt;"",$A308=1),"x",AND($C308="A",_xlfn.CONCAT(Q308:R308)="",$A308=1),"-",$A$1&lt;&gt;"","")</f>
        <v>#N/A</v>
      </c>
      <c r="BZ308" s="121" t="e">
        <f t="shared" si="165"/>
        <v>#N/A</v>
      </c>
      <c r="CA308" s="120" t="e">
        <f t="shared" si="166"/>
        <v>#N/A</v>
      </c>
      <c r="CB308" s="120" t="e">
        <f t="shared" si="167"/>
        <v>#N/A</v>
      </c>
      <c r="CC308" s="120" t="e">
        <f t="shared" si="168"/>
        <v>#N/A</v>
      </c>
      <c r="CD308" s="121" t="str">
        <f t="shared" si="169"/>
        <v/>
      </c>
      <c r="CE308" s="120" t="e">
        <f t="shared" si="170"/>
        <v>#N/A</v>
      </c>
      <c r="CF308" s="120" t="e">
        <f t="shared" si="171"/>
        <v>#N/A</v>
      </c>
      <c r="CG308" s="120" t="e">
        <f t="shared" si="172"/>
        <v>#N/A</v>
      </c>
      <c r="CH308" s="120" t="e">
        <f t="shared" si="173"/>
        <v>#N/A</v>
      </c>
      <c r="CI308" s="120" t="e">
        <f t="shared" si="174"/>
        <v>#N/A</v>
      </c>
    </row>
    <row r="309" spans="1:87" x14ac:dyDescent="0.2">
      <c r="A309" s="311" t="e" cm="1">
        <f t="array" ref="A309">_xlfn.IFS(SUM(F309:R309)&gt;0,1,Z309&gt;0,2,TRUE,3)</f>
        <v>#N/A</v>
      </c>
      <c r="B309" s="311" t="s">
        <v>1977</v>
      </c>
      <c r="C309" s="311" t="str">
        <f>_xlfn.XLOOKUP(B309,RecNamesAll!A:A,RecNamesAll!E:E)</f>
        <v>A</v>
      </c>
      <c r="D309" s="311" t="str">
        <f>_xlfn.XLOOKUP(B309,RecNamesAll!A:A,RecNamesAll!C:C)</f>
        <v>GPR50</v>
      </c>
      <c r="F309" s="312" t="e">
        <f t="shared" si="140"/>
        <v>#N/A</v>
      </c>
      <c r="G309" s="313" t="e">
        <f t="shared" si="141"/>
        <v>#N/A</v>
      </c>
      <c r="H309" s="312" t="e">
        <f t="shared" si="142"/>
        <v>#N/A</v>
      </c>
      <c r="I309" s="313" t="e">
        <f t="shared" si="143"/>
        <v>#N/A</v>
      </c>
      <c r="J309" s="313" t="e">
        <f t="shared" si="144"/>
        <v>#N/A</v>
      </c>
      <c r="K309" s="313" t="e">
        <f t="shared" si="145"/>
        <v>#N/A</v>
      </c>
      <c r="L309" s="313" t="e">
        <f t="shared" si="146"/>
        <v>#N/A</v>
      </c>
      <c r="M309" s="312" t="e">
        <f t="shared" si="147"/>
        <v>#N/A</v>
      </c>
      <c r="N309" s="313" t="e">
        <f t="shared" si="148"/>
        <v>#N/A</v>
      </c>
      <c r="O309" s="313" t="e">
        <f t="shared" si="149"/>
        <v>#N/A</v>
      </c>
      <c r="P309" s="313" t="e">
        <f t="shared" si="150"/>
        <v>#N/A</v>
      </c>
      <c r="Q309" s="312" t="e">
        <f t="shared" si="151"/>
        <v>#N/A</v>
      </c>
      <c r="R309" s="313" t="e">
        <f t="shared" si="152"/>
        <v>#N/A</v>
      </c>
      <c r="S309" s="314" t="str">
        <f t="shared" si="153"/>
        <v/>
      </c>
      <c r="T309" s="315" t="str">
        <f t="shared" si="154"/>
        <v>A</v>
      </c>
      <c r="U309" s="311" t="str">
        <f t="shared" si="155"/>
        <v>GPR50</v>
      </c>
      <c r="V309" s="316" t="e">
        <f>IF(VLOOKUP($B309,GtP!$A:$AA,MATCH("Gs_0-2",GtP!$A$1:$AA$1,0),FALSE)=0,"",VLOOKUP($B309,GtP!$A:$AA,MATCH("Gs_0-2",GtP!$A$1:$AA$1,0),FALSE))</f>
        <v>#N/A</v>
      </c>
      <c r="W309" s="317" t="e">
        <f>IF(VLOOKUP($B309,GtP!$A:$AA,MATCH("Gi/o_0-2",GtP!$A$1:$AA$1,0),FALSE)=0,"",VLOOKUP($B309,GtP!$A:$AA,MATCH("Gi/o_0-2",GtP!$A$1:$AA$1,0),FALSE))</f>
        <v>#N/A</v>
      </c>
      <c r="X309" s="317" t="e">
        <f>IF(VLOOKUP($B309,GtP!$A:$AA,MATCH("Gq/11_0-2",GtP!$A$1:$AA$1,0),FALSE)=0,"",VLOOKUP($B309,GtP!$A:$AA,MATCH("Gq/11_0-2",GtP!$A$1:$AA$1,0),FALSE))</f>
        <v>#N/A</v>
      </c>
      <c r="Y309" s="317" t="e">
        <f>IF(VLOOKUP($B309,GtP!$A:$AA,MATCH("G12/13_0-2",GtP!$A$1:$AA$1,0),FALSE)=0,"",VLOOKUP($B309,GtP!$A:$AA,MATCH("G12/13_0-2",GtP!$A$1:$AA$1,0),FALSE))</f>
        <v>#N/A</v>
      </c>
      <c r="Z309" s="318" t="e">
        <f t="shared" si="156"/>
        <v>#N/A</v>
      </c>
      <c r="AA309" s="317" t="e">
        <f t="shared" si="157"/>
        <v>#N/A</v>
      </c>
      <c r="AB309" s="317" t="e">
        <f t="shared" si="158"/>
        <v>#N/A</v>
      </c>
      <c r="AC309" s="317" t="e">
        <f t="shared" si="159"/>
        <v>#N/A</v>
      </c>
      <c r="AD309" s="317" t="e">
        <f t="shared" si="160"/>
        <v>#N/A</v>
      </c>
      <c r="AE309" s="315" t="str">
        <f t="shared" si="161"/>
        <v/>
      </c>
      <c r="AF309" s="311" t="str">
        <f t="shared" si="162"/>
        <v/>
      </c>
      <c r="AG309" s="311" t="str">
        <f t="shared" si="163"/>
        <v/>
      </c>
      <c r="AH309" s="311" t="str">
        <f t="shared" si="164"/>
        <v/>
      </c>
      <c r="AI309" s="316" t="e">
        <f>_xlfn.CONCAT(IF(AV309="","-","B"),IF(BI309="","-","I"),VLOOKUP($B309,GtP!$A:$BB,MATCH("Gs_0-1",GtP!$A$1:$BB$1,0),FALSE))</f>
        <v>#N/A</v>
      </c>
      <c r="AJ309" s="317" t="e">
        <f>_xlfn.CONCAT(IF(AW309="","-","B"),IF(BJ309="","-","I"),VLOOKUP($B309,GtP!$A:$BB,MATCH("Gs_0-1",GtP!$A$1:$BB$1,0),FALSE))</f>
        <v>#N/A</v>
      </c>
      <c r="AK309" s="317" t="e">
        <f>_xlfn.CONCAT(IF(AX309="","-","B"),IF(BK309="","-","I"),VLOOKUP($B309,GtP!$A:$BB,MATCH("Gi/o_0-1",GtP!$A$1:$BB$1,0),FALSE))</f>
        <v>#N/A</v>
      </c>
      <c r="AL309" s="317" t="e">
        <f>_xlfn.CONCAT(IF(AY309="","-","B"),IF(BL309="","-","I"),VLOOKUP($B309,GtP!$A:$BB,MATCH("Gi/o_0-1",GtP!$A$1:$BB$1,0),FALSE))</f>
        <v>#N/A</v>
      </c>
      <c r="AM309" s="317" t="e">
        <f>_xlfn.CONCAT(IF(AZ309="","-","B"),IF(BM309="","-","I"),VLOOKUP($B309,GtP!$A:$BB,MATCH("Gi/o_0-1",GtP!$A$1:$BB$1,0),FALSE))</f>
        <v>#N/A</v>
      </c>
      <c r="AN309" s="317" t="e">
        <f>_xlfn.CONCAT(IF(BA309="","-","B"),IF(BN309="","-","I"),VLOOKUP($B309,GtP!$A:$BB,MATCH("Gi/o_0-1",GtP!$A$1:$BB$1,0),FALSE))</f>
        <v>#N/A</v>
      </c>
      <c r="AO309" s="317" t="e">
        <f>_xlfn.CONCAT(IF(BB309="","-","B"),IF(BO309="","-","I"),VLOOKUP($B309,GtP!$A:$BB,MATCH("Gi/o_0-1",GtP!$A$1:$BB$1,0),FALSE))</f>
        <v>#N/A</v>
      </c>
      <c r="AP309" s="317" t="e">
        <f>_xlfn.CONCAT(IF(BC309="","-","B"),IF(BP309="","-","I"),VLOOKUP($B309,GtP!$A:$BB,MATCH("Gq/11_0-1",GtP!$A$1:$BB$1,0),FALSE))</f>
        <v>#N/A</v>
      </c>
      <c r="AQ309" s="317" t="e">
        <f>_xlfn.CONCAT(IF(BD309="","-","B"),IF(BQ309="","-","I"),VLOOKUP($B309,GtP!$A:$BB,MATCH("Gq/11_0-1",GtP!$A$1:$BB$1,0),FALSE))</f>
        <v>#N/A</v>
      </c>
      <c r="AR309" s="317" t="e">
        <f>_xlfn.CONCAT(IF(BE309="","-","B"),IF(BR309="","-","I"),VLOOKUP($B309,GtP!$A:$BB,MATCH("Gq/11_0-1",GtP!$A$1:$BB$1,0),FALSE))</f>
        <v>#N/A</v>
      </c>
      <c r="AS309" s="317" t="e">
        <f>_xlfn.CONCAT(IF(BF309="","-","B"),IF(BS309="","-","I"),VLOOKUP($B309,GtP!$A:$BB,MATCH("Gq/11_0-1",GtP!$A$1:$BB$1,0),FALSE))</f>
        <v>#N/A</v>
      </c>
      <c r="AT309" s="317" t="e">
        <f>_xlfn.CONCAT(IF(BG309="","-","B"),IF(BT309="","-","I"),VLOOKUP($B309,GtP!$A:$BB,MATCH("G12/13_0-1",GtP!$A$1:$BB$1,0),FALSE))</f>
        <v>#N/A</v>
      </c>
      <c r="AU309" s="317" t="e">
        <f>_xlfn.CONCAT(IF(BH309="","-","B"),IF(BU309="","-","I"),VLOOKUP($B309,GtP!$A:$BB,MATCH("G12/13_0-1",GtP!$A$1:$BB$1,0),FALSE))</f>
        <v>#N/A</v>
      </c>
      <c r="AV309" s="319" t="str">
        <f>_xlfn.IFNA(VLOOKUP($B309,'B-LogEmaxOverpEC50'!$A:$AL,MATCH(AV$1,'B-LogEmaxOverpEC50'!$A$1:$AL$1,0),FALSE),"")</f>
        <v/>
      </c>
      <c r="AX309" s="321" t="str">
        <f>_xlfn.IFNA(VLOOKUP($B309,'B-LogEmaxOverpEC50'!$A:$AL,MATCH(AX$1,'B-LogEmaxOverpEC50'!$A$1:$AL$1,0),FALSE),"")</f>
        <v/>
      </c>
      <c r="AY309" s="321" t="str">
        <f>_xlfn.IFNA(VLOOKUP($B309,'B-LogEmaxOverpEC50'!$A:$AL,MATCH(AY$1,'B-LogEmaxOverpEC50'!$A$1:$AL$1,0),FALSE),"")</f>
        <v/>
      </c>
      <c r="AZ309" s="321" t="str">
        <f>_xlfn.IFNA(VLOOKUP($B309,'B-LogEmaxOverpEC50'!$A:$AL,MATCH(AZ$1,'B-LogEmaxOverpEC50'!$A$1:$AL$1,0),FALSE),"")</f>
        <v/>
      </c>
      <c r="BA309" s="321" t="str">
        <f>_xlfn.IFNA(VLOOKUP($B309,'B-LogEmaxOverpEC50'!$A:$AL,MATCH(BA$1,'B-LogEmaxOverpEC50'!$A$1:$AL$1,0),FALSE),"")</f>
        <v/>
      </c>
      <c r="BB309" s="321" t="str">
        <f>_xlfn.IFNA(VLOOKUP($B309,'B-LogEmaxOverpEC50'!$A:$AL,MATCH(BB$1,'B-LogEmaxOverpEC50'!$A$1:$AL$1,0),FALSE),"")</f>
        <v/>
      </c>
      <c r="BC309" s="321" t="str">
        <f>_xlfn.IFNA(VLOOKUP($B309,'B-LogEmaxOverpEC50'!$A:$AL,MATCH(BC$1,'B-LogEmaxOverpEC50'!$A$1:$AL$1,0),FALSE),"")</f>
        <v/>
      </c>
      <c r="BD309" s="321" t="str">
        <f>_xlfn.IFNA(VLOOKUP($B309,'B-LogEmaxOverpEC50'!$A:$AL,MATCH(BD$1,'B-LogEmaxOverpEC50'!$A$1:$AL$1,0),FALSE),"")</f>
        <v/>
      </c>
      <c r="BE309" s="321" t="str">
        <f>_xlfn.IFNA(VLOOKUP($B309,'B-LogEmaxOverpEC50'!$A:$AL,MATCH(BE$1,'B-LogEmaxOverpEC50'!$A$1:$AL$1,0),FALSE),"")</f>
        <v/>
      </c>
      <c r="BF309" s="321" t="str">
        <f>_xlfn.IFNA(VLOOKUP($B309,'B-LogEmaxOverpEC50'!$A:$AL,MATCH(BF$1,'B-LogEmaxOverpEC50'!$A$1:$AL$1,0),FALSE),"")</f>
        <v/>
      </c>
      <c r="BG309" s="321" t="str">
        <f>_xlfn.IFNA(VLOOKUP($B309,'B-LogEmaxOverpEC50'!$A:$AL,MATCH(BG$1,'B-LogEmaxOverpEC50'!$A$1:$AL$1,0),FALSE),"")</f>
        <v/>
      </c>
      <c r="BH309" s="321" t="str">
        <f>_xlfn.IFNA(VLOOKUP($B309,'B-LogEmaxOverpEC50'!$A:$AL,MATCH(BH$1,'B-LogEmaxOverpEC50'!$A$1:$AL$1,0),FALSE),"")</f>
        <v/>
      </c>
      <c r="BI309" s="322" t="str">
        <f>_xlfn.IFNA(VLOOKUP($B309,'I-LogEmaxOverpEC50'!$A:$AR,MATCH(BI$1,'I-LogEmaxOverpEC50'!$A$1:$AR$1,0),FALSE),"")</f>
        <v/>
      </c>
      <c r="BJ309" s="320" t="str">
        <f>_xlfn.IFNA(VLOOKUP($B309,'I-LogEmaxOverpEC50'!$A:$AR,MATCH(BJ$1,'I-LogEmaxOverpEC50'!$A$1:$AR$1,0),FALSE),"")</f>
        <v/>
      </c>
      <c r="BK309" s="320" t="str">
        <f>_xlfn.IFNA(VLOOKUP($B309,'I-LogEmaxOverpEC50'!$A:$AR,MATCH(BK$1,'I-LogEmaxOverpEC50'!$A$1:$AR$1,0),FALSE),"")</f>
        <v/>
      </c>
      <c r="BL309" s="320" t="str">
        <f>_xlfn.IFNA(VLOOKUP($B309,'I-LogEmaxOverpEC50'!$A:$AR,MATCH(BL$1,'I-LogEmaxOverpEC50'!$A$1:$AR$1,0),FALSE),"")</f>
        <v/>
      </c>
      <c r="BM309" s="320" t="str">
        <f>_xlfn.IFNA(VLOOKUP($B309,'I-LogEmaxOverpEC50'!$A:$AR,MATCH(BM$1,'I-LogEmaxOverpEC50'!$A$1:$AR$1,0),FALSE),"")</f>
        <v/>
      </c>
      <c r="BN309" s="320" t="str">
        <f>_xlfn.IFNA(VLOOKUP($B309,'I-LogEmaxOverpEC50'!$A:$AR,MATCH(BN$1,'I-LogEmaxOverpEC50'!$A$1:$AR$1,0),FALSE),"")</f>
        <v/>
      </c>
      <c r="BO309" s="320" t="str">
        <f>_xlfn.IFNA(VLOOKUP($B309,'I-LogEmaxOverpEC50'!$A:$AR,MATCH(BO$1,'I-LogEmaxOverpEC50'!$A$1:$AR$1,0),FALSE),"")</f>
        <v/>
      </c>
      <c r="BP309" s="320" t="str">
        <f>_xlfn.IFNA(VLOOKUP($B309,'I-LogEmaxOverpEC50'!$A:$AR,MATCH(BP$1,'I-LogEmaxOverpEC50'!$A$1:$AR$1,0),FALSE),"")</f>
        <v/>
      </c>
      <c r="BQ309" s="320" t="str">
        <f>_xlfn.IFNA(VLOOKUP($B309,'I-LogEmaxOverpEC50'!$A:$AR,MATCH(BQ$1,'I-LogEmaxOverpEC50'!$A$1:$AR$1,0),FALSE),"")</f>
        <v/>
      </c>
      <c r="BR309" s="320" t="str">
        <f>_xlfn.IFNA(VLOOKUP($B309,'I-LogEmaxOverpEC50'!$A:$AR,MATCH(BR$1,'I-LogEmaxOverpEC50'!$A$1:$AR$1,0),FALSE),"")</f>
        <v/>
      </c>
      <c r="BS309" s="320" t="str">
        <f>_xlfn.IFNA(VLOOKUP($B309,'I-LogEmaxOverpEC50'!$A:$AR,MATCH(BS$1,'I-LogEmaxOverpEC50'!$A$1:$AR$1,0),FALSE),"")</f>
        <v/>
      </c>
      <c r="BT309" s="320" t="str">
        <f>_xlfn.IFNA(VLOOKUP($B309,'I-LogEmaxOverpEC50'!$A:$AR,MATCH(BT$1,'I-LogEmaxOverpEC50'!$A$1:$AR$1,0),FALSE),"")</f>
        <v/>
      </c>
      <c r="BU309" s="320" t="str">
        <f>_xlfn.IFNA(VLOOKUP($B309,'I-LogEmaxOverpEC50'!$A:$AR,MATCH(BU$1,'I-LogEmaxOverpEC50'!$A$1:$AR$1,0),FALSE),"")</f>
        <v/>
      </c>
      <c r="BV309" s="114" t="e" cm="1">
        <f t="array" ref="BV309">_xlfn.IFS(AND($C309="A",_xlfn.CONCAT(F309:G309)&lt;&gt;"",$A309=1),"x",AND($C309="A",_xlfn.CONCAT(F309:G309)="",$A309=1),"-",$A$1&lt;&gt;"","")</f>
        <v>#N/A</v>
      </c>
      <c r="BW309" s="113" t="e" cm="1">
        <f t="array" ref="BW309">_xlfn.IFS(AND($C309="A",_xlfn.CONCAT(H309:L309)&lt;&gt;"",$A309=1),"x",AND($C309="A",_xlfn.CONCAT(H309:L309)="",$A309=1),"-",$A$1&lt;&gt;"","")</f>
        <v>#N/A</v>
      </c>
      <c r="BX309" s="113" t="e" cm="1">
        <f t="array" ref="BX309">_xlfn.IFS(AND($C309="A",_xlfn.CONCAT(M309:P309)&lt;&gt;"",$A309=1),"x",AND($C309="A",_xlfn.CONCAT(M309:P309)="",$A309=1),"-",$A$1&lt;&gt;"","")</f>
        <v>#N/A</v>
      </c>
      <c r="BY309" s="113" t="e" cm="1">
        <f t="array" ref="BY309">_xlfn.IFS(AND($C309="A",_xlfn.CONCAT(Q309:R309)&lt;&gt;"",$A309=1),"x",AND($C309="A",_xlfn.CONCAT(Q309:R309)="",$A309=1),"-",$A$1&lt;&gt;"","")</f>
        <v>#N/A</v>
      </c>
      <c r="BZ309" s="121" t="e">
        <f t="shared" si="165"/>
        <v>#N/A</v>
      </c>
      <c r="CA309" s="120" t="e">
        <f t="shared" si="166"/>
        <v>#N/A</v>
      </c>
      <c r="CB309" s="120" t="e">
        <f t="shared" si="167"/>
        <v>#N/A</v>
      </c>
      <c r="CC309" s="120" t="e">
        <f t="shared" si="168"/>
        <v>#N/A</v>
      </c>
      <c r="CD309" s="121" t="str">
        <f t="shared" si="169"/>
        <v/>
      </c>
      <c r="CE309" s="120" t="e">
        <f t="shared" si="170"/>
        <v>#N/A</v>
      </c>
      <c r="CF309" s="120" t="e">
        <f t="shared" si="171"/>
        <v>#N/A</v>
      </c>
      <c r="CG309" s="120" t="e">
        <f t="shared" si="172"/>
        <v>#N/A</v>
      </c>
      <c r="CH309" s="120" t="e">
        <f t="shared" si="173"/>
        <v>#N/A</v>
      </c>
      <c r="CI309" s="120" t="e">
        <f t="shared" si="174"/>
        <v>#N/A</v>
      </c>
    </row>
    <row r="310" spans="1:87" x14ac:dyDescent="0.2">
      <c r="A310" s="311" t="e" cm="1">
        <f t="array" ref="A310">_xlfn.IFS(SUM(F310:R310)&gt;0,1,Z310&gt;0,2,TRUE,3)</f>
        <v>#N/A</v>
      </c>
      <c r="B310" s="311" t="s">
        <v>2052</v>
      </c>
      <c r="C310" s="311" t="str">
        <f>_xlfn.XLOOKUP(B310,RecNamesAll!A:A,RecNamesAll!E:E)</f>
        <v>A</v>
      </c>
      <c r="D310" s="311" t="str">
        <f>_xlfn.XLOOKUP(B310,RecNamesAll!A:A,RecNamesAll!C:C)</f>
        <v>Y6</v>
      </c>
      <c r="F310" s="312" t="e">
        <f t="shared" si="140"/>
        <v>#N/A</v>
      </c>
      <c r="G310" s="313" t="e">
        <f t="shared" si="141"/>
        <v>#N/A</v>
      </c>
      <c r="H310" s="312" t="e">
        <f t="shared" si="142"/>
        <v>#N/A</v>
      </c>
      <c r="I310" s="313" t="e">
        <f t="shared" si="143"/>
        <v>#N/A</v>
      </c>
      <c r="J310" s="313" t="e">
        <f t="shared" si="144"/>
        <v>#N/A</v>
      </c>
      <c r="K310" s="313" t="e">
        <f t="shared" si="145"/>
        <v>#N/A</v>
      </c>
      <c r="L310" s="313" t="e">
        <f t="shared" si="146"/>
        <v>#N/A</v>
      </c>
      <c r="M310" s="312" t="e">
        <f t="shared" si="147"/>
        <v>#N/A</v>
      </c>
      <c r="N310" s="313" t="e">
        <f t="shared" si="148"/>
        <v>#N/A</v>
      </c>
      <c r="O310" s="313" t="e">
        <f t="shared" si="149"/>
        <v>#N/A</v>
      </c>
      <c r="P310" s="313" t="e">
        <f t="shared" si="150"/>
        <v>#N/A</v>
      </c>
      <c r="Q310" s="312" t="e">
        <f t="shared" si="151"/>
        <v>#N/A</v>
      </c>
      <c r="R310" s="313" t="e">
        <f t="shared" si="152"/>
        <v>#N/A</v>
      </c>
      <c r="S310" s="314" t="str">
        <f t="shared" si="153"/>
        <v/>
      </c>
      <c r="T310" s="315" t="str">
        <f t="shared" si="154"/>
        <v>A</v>
      </c>
      <c r="U310" s="311" t="str">
        <f t="shared" si="155"/>
        <v>Y6</v>
      </c>
      <c r="V310" s="316" t="e">
        <f>IF(VLOOKUP($B310,GtP!$A:$AA,MATCH("Gs_0-2",GtP!$A$1:$AA$1,0),FALSE)=0,"",VLOOKUP($B310,GtP!$A:$AA,MATCH("Gs_0-2",GtP!$A$1:$AA$1,0),FALSE))</f>
        <v>#N/A</v>
      </c>
      <c r="W310" s="317" t="e">
        <f>IF(VLOOKUP($B310,GtP!$A:$AA,MATCH("Gi/o_0-2",GtP!$A$1:$AA$1,0),FALSE)=0,"",VLOOKUP($B310,GtP!$A:$AA,MATCH("Gi/o_0-2",GtP!$A$1:$AA$1,0),FALSE))</f>
        <v>#N/A</v>
      </c>
      <c r="X310" s="317" t="e">
        <f>IF(VLOOKUP($B310,GtP!$A:$AA,MATCH("Gq/11_0-2",GtP!$A$1:$AA$1,0),FALSE)=0,"",VLOOKUP($B310,GtP!$A:$AA,MATCH("Gq/11_0-2",GtP!$A$1:$AA$1,0),FALSE))</f>
        <v>#N/A</v>
      </c>
      <c r="Y310" s="317" t="e">
        <f>IF(VLOOKUP($B310,GtP!$A:$AA,MATCH("G12/13_0-2",GtP!$A$1:$AA$1,0),FALSE)=0,"",VLOOKUP($B310,GtP!$A:$AA,MATCH("G12/13_0-2",GtP!$A$1:$AA$1,0),FALSE))</f>
        <v>#N/A</v>
      </c>
      <c r="Z310" s="318" t="e">
        <f t="shared" si="156"/>
        <v>#N/A</v>
      </c>
      <c r="AA310" s="317" t="e">
        <f t="shared" si="157"/>
        <v>#N/A</v>
      </c>
      <c r="AB310" s="317" t="e">
        <f t="shared" si="158"/>
        <v>#N/A</v>
      </c>
      <c r="AC310" s="317" t="e">
        <f t="shared" si="159"/>
        <v>#N/A</v>
      </c>
      <c r="AD310" s="317" t="e">
        <f t="shared" si="160"/>
        <v>#N/A</v>
      </c>
      <c r="AE310" s="315" t="str">
        <f t="shared" si="161"/>
        <v/>
      </c>
      <c r="AF310" s="311" t="str">
        <f t="shared" si="162"/>
        <v/>
      </c>
      <c r="AG310" s="311" t="str">
        <f t="shared" si="163"/>
        <v/>
      </c>
      <c r="AH310" s="311" t="str">
        <f t="shared" si="164"/>
        <v/>
      </c>
      <c r="AI310" s="316" t="e">
        <f>_xlfn.CONCAT(IF(AV310="","-","B"),IF(BI310="","-","I"),VLOOKUP($B310,GtP!$A:$BB,MATCH("Gs_0-1",GtP!$A$1:$BB$1,0),FALSE))</f>
        <v>#N/A</v>
      </c>
      <c r="AJ310" s="317" t="e">
        <f>_xlfn.CONCAT(IF(AW310="","-","B"),IF(BJ310="","-","I"),VLOOKUP($B310,GtP!$A:$BB,MATCH("Gs_0-1",GtP!$A$1:$BB$1,0),FALSE))</f>
        <v>#N/A</v>
      </c>
      <c r="AK310" s="317" t="e">
        <f>_xlfn.CONCAT(IF(AX310="","-","B"),IF(BK310="","-","I"),VLOOKUP($B310,GtP!$A:$BB,MATCH("Gi/o_0-1",GtP!$A$1:$BB$1,0),FALSE))</f>
        <v>#N/A</v>
      </c>
      <c r="AL310" s="317" t="e">
        <f>_xlfn.CONCAT(IF(AY310="","-","B"),IF(BL310="","-","I"),VLOOKUP($B310,GtP!$A:$BB,MATCH("Gi/o_0-1",GtP!$A$1:$BB$1,0),FALSE))</f>
        <v>#N/A</v>
      </c>
      <c r="AM310" s="317" t="e">
        <f>_xlfn.CONCAT(IF(AZ310="","-","B"),IF(BM310="","-","I"),VLOOKUP($B310,GtP!$A:$BB,MATCH("Gi/o_0-1",GtP!$A$1:$BB$1,0),FALSE))</f>
        <v>#N/A</v>
      </c>
      <c r="AN310" s="317" t="e">
        <f>_xlfn.CONCAT(IF(BA310="","-","B"),IF(BN310="","-","I"),VLOOKUP($B310,GtP!$A:$BB,MATCH("Gi/o_0-1",GtP!$A$1:$BB$1,0),FALSE))</f>
        <v>#N/A</v>
      </c>
      <c r="AO310" s="317" t="e">
        <f>_xlfn.CONCAT(IF(BB310="","-","B"),IF(BO310="","-","I"),VLOOKUP($B310,GtP!$A:$BB,MATCH("Gi/o_0-1",GtP!$A$1:$BB$1,0),FALSE))</f>
        <v>#N/A</v>
      </c>
      <c r="AP310" s="317" t="e">
        <f>_xlfn.CONCAT(IF(BC310="","-","B"),IF(BP310="","-","I"),VLOOKUP($B310,GtP!$A:$BB,MATCH("Gq/11_0-1",GtP!$A$1:$BB$1,0),FALSE))</f>
        <v>#N/A</v>
      </c>
      <c r="AQ310" s="317" t="e">
        <f>_xlfn.CONCAT(IF(BD310="","-","B"),IF(BQ310="","-","I"),VLOOKUP($B310,GtP!$A:$BB,MATCH("Gq/11_0-1",GtP!$A$1:$BB$1,0),FALSE))</f>
        <v>#N/A</v>
      </c>
      <c r="AR310" s="317" t="e">
        <f>_xlfn.CONCAT(IF(BE310="","-","B"),IF(BR310="","-","I"),VLOOKUP($B310,GtP!$A:$BB,MATCH("Gq/11_0-1",GtP!$A$1:$BB$1,0),FALSE))</f>
        <v>#N/A</v>
      </c>
      <c r="AS310" s="317" t="e">
        <f>_xlfn.CONCAT(IF(BF310="","-","B"),IF(BS310="","-","I"),VLOOKUP($B310,GtP!$A:$BB,MATCH("Gq/11_0-1",GtP!$A$1:$BB$1,0),FALSE))</f>
        <v>#N/A</v>
      </c>
      <c r="AT310" s="317" t="e">
        <f>_xlfn.CONCAT(IF(BG310="","-","B"),IF(BT310="","-","I"),VLOOKUP($B310,GtP!$A:$BB,MATCH("G12/13_0-1",GtP!$A$1:$BB$1,0),FALSE))</f>
        <v>#N/A</v>
      </c>
      <c r="AU310" s="317" t="e">
        <f>_xlfn.CONCAT(IF(BH310="","-","B"),IF(BU310="","-","I"),VLOOKUP($B310,GtP!$A:$BB,MATCH("G12/13_0-1",GtP!$A$1:$BB$1,0),FALSE))</f>
        <v>#N/A</v>
      </c>
      <c r="AV310" s="319" t="str">
        <f>_xlfn.IFNA(VLOOKUP($B310,'B-LogEmaxOverpEC50'!$A:$AL,MATCH(AV$1,'B-LogEmaxOverpEC50'!$A$1:$AL$1,0),FALSE),"")</f>
        <v/>
      </c>
      <c r="AX310" s="321" t="str">
        <f>_xlfn.IFNA(VLOOKUP($B310,'B-LogEmaxOverpEC50'!$A:$AL,MATCH(AX$1,'B-LogEmaxOverpEC50'!$A$1:$AL$1,0),FALSE),"")</f>
        <v/>
      </c>
      <c r="AY310" s="321" t="str">
        <f>_xlfn.IFNA(VLOOKUP($B310,'B-LogEmaxOverpEC50'!$A:$AL,MATCH(AY$1,'B-LogEmaxOverpEC50'!$A$1:$AL$1,0),FALSE),"")</f>
        <v/>
      </c>
      <c r="AZ310" s="321" t="str">
        <f>_xlfn.IFNA(VLOOKUP($B310,'B-LogEmaxOverpEC50'!$A:$AL,MATCH(AZ$1,'B-LogEmaxOverpEC50'!$A$1:$AL$1,0),FALSE),"")</f>
        <v/>
      </c>
      <c r="BA310" s="321" t="str">
        <f>_xlfn.IFNA(VLOOKUP($B310,'B-LogEmaxOverpEC50'!$A:$AL,MATCH(BA$1,'B-LogEmaxOverpEC50'!$A$1:$AL$1,0),FALSE),"")</f>
        <v/>
      </c>
      <c r="BB310" s="321" t="str">
        <f>_xlfn.IFNA(VLOOKUP($B310,'B-LogEmaxOverpEC50'!$A:$AL,MATCH(BB$1,'B-LogEmaxOverpEC50'!$A$1:$AL$1,0),FALSE),"")</f>
        <v/>
      </c>
      <c r="BC310" s="321" t="str">
        <f>_xlfn.IFNA(VLOOKUP($B310,'B-LogEmaxOverpEC50'!$A:$AL,MATCH(BC$1,'B-LogEmaxOverpEC50'!$A$1:$AL$1,0),FALSE),"")</f>
        <v/>
      </c>
      <c r="BD310" s="321" t="str">
        <f>_xlfn.IFNA(VLOOKUP($B310,'B-LogEmaxOverpEC50'!$A:$AL,MATCH(BD$1,'B-LogEmaxOverpEC50'!$A$1:$AL$1,0),FALSE),"")</f>
        <v/>
      </c>
      <c r="BE310" s="321" t="str">
        <f>_xlfn.IFNA(VLOOKUP($B310,'B-LogEmaxOverpEC50'!$A:$AL,MATCH(BE$1,'B-LogEmaxOverpEC50'!$A$1:$AL$1,0),FALSE),"")</f>
        <v/>
      </c>
      <c r="BF310" s="321" t="str">
        <f>_xlfn.IFNA(VLOOKUP($B310,'B-LogEmaxOverpEC50'!$A:$AL,MATCH(BF$1,'B-LogEmaxOverpEC50'!$A$1:$AL$1,0),FALSE),"")</f>
        <v/>
      </c>
      <c r="BG310" s="321" t="str">
        <f>_xlfn.IFNA(VLOOKUP($B310,'B-LogEmaxOverpEC50'!$A:$AL,MATCH(BG$1,'B-LogEmaxOverpEC50'!$A$1:$AL$1,0),FALSE),"")</f>
        <v/>
      </c>
      <c r="BH310" s="321" t="str">
        <f>_xlfn.IFNA(VLOOKUP($B310,'B-LogEmaxOverpEC50'!$A:$AL,MATCH(BH$1,'B-LogEmaxOverpEC50'!$A$1:$AL$1,0),FALSE),"")</f>
        <v/>
      </c>
      <c r="BI310" s="322" t="str">
        <f>_xlfn.IFNA(VLOOKUP($B310,'I-LogEmaxOverpEC50'!$A:$AR,MATCH(BI$1,'I-LogEmaxOverpEC50'!$A$1:$AR$1,0),FALSE),"")</f>
        <v/>
      </c>
      <c r="BJ310" s="320" t="str">
        <f>_xlfn.IFNA(VLOOKUP($B310,'I-LogEmaxOverpEC50'!$A:$AR,MATCH(BJ$1,'I-LogEmaxOverpEC50'!$A$1:$AR$1,0),FALSE),"")</f>
        <v/>
      </c>
      <c r="BK310" s="320" t="str">
        <f>_xlfn.IFNA(VLOOKUP($B310,'I-LogEmaxOverpEC50'!$A:$AR,MATCH(BK$1,'I-LogEmaxOverpEC50'!$A$1:$AR$1,0),FALSE),"")</f>
        <v/>
      </c>
      <c r="BL310" s="320" t="str">
        <f>_xlfn.IFNA(VLOOKUP($B310,'I-LogEmaxOverpEC50'!$A:$AR,MATCH(BL$1,'I-LogEmaxOverpEC50'!$A$1:$AR$1,0),FALSE),"")</f>
        <v/>
      </c>
      <c r="BM310" s="320" t="str">
        <f>_xlfn.IFNA(VLOOKUP($B310,'I-LogEmaxOverpEC50'!$A:$AR,MATCH(BM$1,'I-LogEmaxOverpEC50'!$A$1:$AR$1,0),FALSE),"")</f>
        <v/>
      </c>
      <c r="BN310" s="320" t="str">
        <f>_xlfn.IFNA(VLOOKUP($B310,'I-LogEmaxOverpEC50'!$A:$AR,MATCH(BN$1,'I-LogEmaxOverpEC50'!$A$1:$AR$1,0),FALSE),"")</f>
        <v/>
      </c>
      <c r="BO310" s="320" t="str">
        <f>_xlfn.IFNA(VLOOKUP($B310,'I-LogEmaxOverpEC50'!$A:$AR,MATCH(BO$1,'I-LogEmaxOverpEC50'!$A$1:$AR$1,0),FALSE),"")</f>
        <v/>
      </c>
      <c r="BP310" s="320" t="str">
        <f>_xlfn.IFNA(VLOOKUP($B310,'I-LogEmaxOverpEC50'!$A:$AR,MATCH(BP$1,'I-LogEmaxOverpEC50'!$A$1:$AR$1,0),FALSE),"")</f>
        <v/>
      </c>
      <c r="BQ310" s="320" t="str">
        <f>_xlfn.IFNA(VLOOKUP($B310,'I-LogEmaxOverpEC50'!$A:$AR,MATCH(BQ$1,'I-LogEmaxOverpEC50'!$A$1:$AR$1,0),FALSE),"")</f>
        <v/>
      </c>
      <c r="BR310" s="320" t="str">
        <f>_xlfn.IFNA(VLOOKUP($B310,'I-LogEmaxOverpEC50'!$A:$AR,MATCH(BR$1,'I-LogEmaxOverpEC50'!$A$1:$AR$1,0),FALSE),"")</f>
        <v/>
      </c>
      <c r="BS310" s="320" t="str">
        <f>_xlfn.IFNA(VLOOKUP($B310,'I-LogEmaxOverpEC50'!$A:$AR,MATCH(BS$1,'I-LogEmaxOverpEC50'!$A$1:$AR$1,0),FALSE),"")</f>
        <v/>
      </c>
      <c r="BT310" s="320" t="str">
        <f>_xlfn.IFNA(VLOOKUP($B310,'I-LogEmaxOverpEC50'!$A:$AR,MATCH(BT$1,'I-LogEmaxOverpEC50'!$A$1:$AR$1,0),FALSE),"")</f>
        <v/>
      </c>
      <c r="BU310" s="320" t="str">
        <f>_xlfn.IFNA(VLOOKUP($B310,'I-LogEmaxOverpEC50'!$A:$AR,MATCH(BU$1,'I-LogEmaxOverpEC50'!$A$1:$AR$1,0),FALSE),"")</f>
        <v/>
      </c>
      <c r="BV310" s="114" t="e" cm="1">
        <f t="array" ref="BV310">_xlfn.IFS(AND($C310="A",_xlfn.CONCAT(F310:G310)&lt;&gt;"",$A310=1),"x",AND($C310="A",_xlfn.CONCAT(F310:G310)="",$A310=1),"-",$A$1&lt;&gt;"","")</f>
        <v>#N/A</v>
      </c>
      <c r="BW310" s="113" t="e" cm="1">
        <f t="array" ref="BW310">_xlfn.IFS(AND($C310="A",_xlfn.CONCAT(H310:L310)&lt;&gt;"",$A310=1),"x",AND($C310="A",_xlfn.CONCAT(H310:L310)="",$A310=1),"-",$A$1&lt;&gt;"","")</f>
        <v>#N/A</v>
      </c>
      <c r="BX310" s="113" t="e" cm="1">
        <f t="array" ref="BX310">_xlfn.IFS(AND($C310="A",_xlfn.CONCAT(M310:P310)&lt;&gt;"",$A310=1),"x",AND($C310="A",_xlfn.CONCAT(M310:P310)="",$A310=1),"-",$A$1&lt;&gt;"","")</f>
        <v>#N/A</v>
      </c>
      <c r="BY310" s="113" t="e" cm="1">
        <f t="array" ref="BY310">_xlfn.IFS(AND($C310="A",_xlfn.CONCAT(Q310:R310)&lt;&gt;"",$A310=1),"x",AND($C310="A",_xlfn.CONCAT(Q310:R310)="",$A310=1),"-",$A$1&lt;&gt;"","")</f>
        <v>#N/A</v>
      </c>
      <c r="BZ310" s="121" t="e">
        <f t="shared" si="165"/>
        <v>#N/A</v>
      </c>
      <c r="CA310" s="120" t="e">
        <f t="shared" si="166"/>
        <v>#N/A</v>
      </c>
      <c r="CB310" s="120" t="e">
        <f t="shared" si="167"/>
        <v>#N/A</v>
      </c>
      <c r="CC310" s="120" t="e">
        <f t="shared" si="168"/>
        <v>#N/A</v>
      </c>
      <c r="CD310" s="121" t="str">
        <f t="shared" si="169"/>
        <v/>
      </c>
      <c r="CE310" s="120" t="e">
        <f t="shared" si="170"/>
        <v>#N/A</v>
      </c>
      <c r="CF310" s="120" t="e">
        <f t="shared" si="171"/>
        <v>#N/A</v>
      </c>
      <c r="CG310" s="120" t="e">
        <f t="shared" si="172"/>
        <v>#N/A</v>
      </c>
      <c r="CH310" s="120" t="e">
        <f t="shared" si="173"/>
        <v>#N/A</v>
      </c>
      <c r="CI310" s="120" t="e">
        <f t="shared" si="174"/>
        <v>#N/A</v>
      </c>
    </row>
    <row r="311" spans="1:87" x14ac:dyDescent="0.2">
      <c r="A311" s="311" t="e" cm="1">
        <f t="array" ref="A311">_xlfn.IFS(SUM(F311:R311)&gt;0,1,Z311&gt;0,2,TRUE,3)</f>
        <v>#N/A</v>
      </c>
      <c r="B311" s="311" t="s">
        <v>2027</v>
      </c>
      <c r="C311" s="311" t="str">
        <f>_xlfn.XLOOKUP(B311,RecNamesAll!A:A,RecNamesAll!E:E)</f>
        <v>A</v>
      </c>
      <c r="D311" s="311" t="str">
        <f>_xlfn.XLOOKUP(B311,RecNamesAll!A:A,RecNamesAll!C:C)</f>
        <v>OPN3</v>
      </c>
      <c r="F311" s="312" t="e">
        <f t="shared" si="140"/>
        <v>#N/A</v>
      </c>
      <c r="G311" s="313" t="e">
        <f t="shared" si="141"/>
        <v>#N/A</v>
      </c>
      <c r="H311" s="312" t="e">
        <f t="shared" si="142"/>
        <v>#N/A</v>
      </c>
      <c r="I311" s="313" t="e">
        <f t="shared" si="143"/>
        <v>#N/A</v>
      </c>
      <c r="J311" s="313" t="e">
        <f t="shared" si="144"/>
        <v>#N/A</v>
      </c>
      <c r="K311" s="313" t="e">
        <f t="shared" si="145"/>
        <v>#N/A</v>
      </c>
      <c r="L311" s="313" t="e">
        <f t="shared" si="146"/>
        <v>#N/A</v>
      </c>
      <c r="M311" s="312" t="e">
        <f t="shared" si="147"/>
        <v>#N/A</v>
      </c>
      <c r="N311" s="313" t="e">
        <f t="shared" si="148"/>
        <v>#N/A</v>
      </c>
      <c r="O311" s="313" t="e">
        <f t="shared" si="149"/>
        <v>#N/A</v>
      </c>
      <c r="P311" s="313" t="e">
        <f t="shared" si="150"/>
        <v>#N/A</v>
      </c>
      <c r="Q311" s="312" t="e">
        <f t="shared" si="151"/>
        <v>#N/A</v>
      </c>
      <c r="R311" s="313" t="e">
        <f t="shared" si="152"/>
        <v>#N/A</v>
      </c>
      <c r="S311" s="314" t="str">
        <f t="shared" si="153"/>
        <v/>
      </c>
      <c r="T311" s="315" t="str">
        <f t="shared" si="154"/>
        <v>A</v>
      </c>
      <c r="U311" s="311" t="str">
        <f t="shared" si="155"/>
        <v>OPN3</v>
      </c>
      <c r="V311" s="316" t="e">
        <f>IF(VLOOKUP($B311,GtP!$A:$AA,MATCH("Gs_0-2",GtP!$A$1:$AA$1,0),FALSE)=0,"",VLOOKUP($B311,GtP!$A:$AA,MATCH("Gs_0-2",GtP!$A$1:$AA$1,0),FALSE))</f>
        <v>#N/A</v>
      </c>
      <c r="W311" s="317" t="e">
        <f>IF(VLOOKUP($B311,GtP!$A:$AA,MATCH("Gi/o_0-2",GtP!$A$1:$AA$1,0),FALSE)=0,"",VLOOKUP($B311,GtP!$A:$AA,MATCH("Gi/o_0-2",GtP!$A$1:$AA$1,0),FALSE))</f>
        <v>#N/A</v>
      </c>
      <c r="X311" s="317" t="e">
        <f>IF(VLOOKUP($B311,GtP!$A:$AA,MATCH("Gq/11_0-2",GtP!$A$1:$AA$1,0),FALSE)=0,"",VLOOKUP($B311,GtP!$A:$AA,MATCH("Gq/11_0-2",GtP!$A$1:$AA$1,0),FALSE))</f>
        <v>#N/A</v>
      </c>
      <c r="Y311" s="317" t="e">
        <f>IF(VLOOKUP($B311,GtP!$A:$AA,MATCH("G12/13_0-2",GtP!$A$1:$AA$1,0),FALSE)=0,"",VLOOKUP($B311,GtP!$A:$AA,MATCH("G12/13_0-2",GtP!$A$1:$AA$1,0),FALSE))</f>
        <v>#N/A</v>
      </c>
      <c r="Z311" s="318" t="e">
        <f t="shared" si="156"/>
        <v>#N/A</v>
      </c>
      <c r="AA311" s="317" t="e">
        <f t="shared" si="157"/>
        <v>#N/A</v>
      </c>
      <c r="AB311" s="317" t="e">
        <f t="shared" si="158"/>
        <v>#N/A</v>
      </c>
      <c r="AC311" s="317" t="e">
        <f t="shared" si="159"/>
        <v>#N/A</v>
      </c>
      <c r="AD311" s="317" t="e">
        <f t="shared" si="160"/>
        <v>#N/A</v>
      </c>
      <c r="AE311" s="315" t="str">
        <f t="shared" si="161"/>
        <v/>
      </c>
      <c r="AF311" s="311" t="str">
        <f t="shared" si="162"/>
        <v/>
      </c>
      <c r="AG311" s="311" t="str">
        <f t="shared" si="163"/>
        <v/>
      </c>
      <c r="AH311" s="311" t="str">
        <f t="shared" si="164"/>
        <v/>
      </c>
      <c r="AI311" s="316" t="e">
        <f>_xlfn.CONCAT(IF(AV311="","-","B"),IF(BI311="","-","I"),VLOOKUP($B311,GtP!$A:$BB,MATCH("Gs_0-1",GtP!$A$1:$BB$1,0),FALSE))</f>
        <v>#N/A</v>
      </c>
      <c r="AJ311" s="317" t="e">
        <f>_xlfn.CONCAT(IF(AW311="","-","B"),IF(BJ311="","-","I"),VLOOKUP($B311,GtP!$A:$BB,MATCH("Gs_0-1",GtP!$A$1:$BB$1,0),FALSE))</f>
        <v>#N/A</v>
      </c>
      <c r="AK311" s="317" t="e">
        <f>_xlfn.CONCAT(IF(AX311="","-","B"),IF(BK311="","-","I"),VLOOKUP($B311,GtP!$A:$BB,MATCH("Gi/o_0-1",GtP!$A$1:$BB$1,0),FALSE))</f>
        <v>#N/A</v>
      </c>
      <c r="AL311" s="317" t="e">
        <f>_xlfn.CONCAT(IF(AY311="","-","B"),IF(BL311="","-","I"),VLOOKUP($B311,GtP!$A:$BB,MATCH("Gi/o_0-1",GtP!$A$1:$BB$1,0),FALSE))</f>
        <v>#N/A</v>
      </c>
      <c r="AM311" s="317" t="e">
        <f>_xlfn.CONCAT(IF(AZ311="","-","B"),IF(BM311="","-","I"),VLOOKUP($B311,GtP!$A:$BB,MATCH("Gi/o_0-1",GtP!$A$1:$BB$1,0),FALSE))</f>
        <v>#N/A</v>
      </c>
      <c r="AN311" s="317" t="e">
        <f>_xlfn.CONCAT(IF(BA311="","-","B"),IF(BN311="","-","I"),VLOOKUP($B311,GtP!$A:$BB,MATCH("Gi/o_0-1",GtP!$A$1:$BB$1,0),FALSE))</f>
        <v>#N/A</v>
      </c>
      <c r="AO311" s="317" t="e">
        <f>_xlfn.CONCAT(IF(BB311="","-","B"),IF(BO311="","-","I"),VLOOKUP($B311,GtP!$A:$BB,MATCH("Gi/o_0-1",GtP!$A$1:$BB$1,0),FALSE))</f>
        <v>#N/A</v>
      </c>
      <c r="AP311" s="317" t="e">
        <f>_xlfn.CONCAT(IF(BC311="","-","B"),IF(BP311="","-","I"),VLOOKUP($B311,GtP!$A:$BB,MATCH("Gq/11_0-1",GtP!$A$1:$BB$1,0),FALSE))</f>
        <v>#N/A</v>
      </c>
      <c r="AQ311" s="317" t="e">
        <f>_xlfn.CONCAT(IF(BD311="","-","B"),IF(BQ311="","-","I"),VLOOKUP($B311,GtP!$A:$BB,MATCH("Gq/11_0-1",GtP!$A$1:$BB$1,0),FALSE))</f>
        <v>#N/A</v>
      </c>
      <c r="AR311" s="317" t="e">
        <f>_xlfn.CONCAT(IF(BE311="","-","B"),IF(BR311="","-","I"),VLOOKUP($B311,GtP!$A:$BB,MATCH("Gq/11_0-1",GtP!$A$1:$BB$1,0),FALSE))</f>
        <v>#N/A</v>
      </c>
      <c r="AS311" s="317" t="e">
        <f>_xlfn.CONCAT(IF(BF311="","-","B"),IF(BS311="","-","I"),VLOOKUP($B311,GtP!$A:$BB,MATCH("Gq/11_0-1",GtP!$A$1:$BB$1,0),FALSE))</f>
        <v>#N/A</v>
      </c>
      <c r="AT311" s="317" t="e">
        <f>_xlfn.CONCAT(IF(BG311="","-","B"),IF(BT311="","-","I"),VLOOKUP($B311,GtP!$A:$BB,MATCH("G12/13_0-1",GtP!$A$1:$BB$1,0),FALSE))</f>
        <v>#N/A</v>
      </c>
      <c r="AU311" s="317" t="e">
        <f>_xlfn.CONCAT(IF(BH311="","-","B"),IF(BU311="","-","I"),VLOOKUP($B311,GtP!$A:$BB,MATCH("G12/13_0-1",GtP!$A$1:$BB$1,0),FALSE))</f>
        <v>#N/A</v>
      </c>
      <c r="AV311" s="319" t="str">
        <f>_xlfn.IFNA(VLOOKUP($B311,'B-LogEmaxOverpEC50'!$A:$AL,MATCH(AV$1,'B-LogEmaxOverpEC50'!$A$1:$AL$1,0),FALSE),"")</f>
        <v/>
      </c>
      <c r="AX311" s="321" t="str">
        <f>_xlfn.IFNA(VLOOKUP($B311,'B-LogEmaxOverpEC50'!$A:$AL,MATCH(AX$1,'B-LogEmaxOverpEC50'!$A$1:$AL$1,0),FALSE),"")</f>
        <v/>
      </c>
      <c r="AY311" s="321" t="str">
        <f>_xlfn.IFNA(VLOOKUP($B311,'B-LogEmaxOverpEC50'!$A:$AL,MATCH(AY$1,'B-LogEmaxOverpEC50'!$A$1:$AL$1,0),FALSE),"")</f>
        <v/>
      </c>
      <c r="AZ311" s="321" t="str">
        <f>_xlfn.IFNA(VLOOKUP($B311,'B-LogEmaxOverpEC50'!$A:$AL,MATCH(AZ$1,'B-LogEmaxOverpEC50'!$A$1:$AL$1,0),FALSE),"")</f>
        <v/>
      </c>
      <c r="BA311" s="321" t="str">
        <f>_xlfn.IFNA(VLOOKUP($B311,'B-LogEmaxOverpEC50'!$A:$AL,MATCH(BA$1,'B-LogEmaxOverpEC50'!$A$1:$AL$1,0),FALSE),"")</f>
        <v/>
      </c>
      <c r="BB311" s="321" t="str">
        <f>_xlfn.IFNA(VLOOKUP($B311,'B-LogEmaxOverpEC50'!$A:$AL,MATCH(BB$1,'B-LogEmaxOverpEC50'!$A$1:$AL$1,0),FALSE),"")</f>
        <v/>
      </c>
      <c r="BC311" s="321" t="str">
        <f>_xlfn.IFNA(VLOOKUP($B311,'B-LogEmaxOverpEC50'!$A:$AL,MATCH(BC$1,'B-LogEmaxOverpEC50'!$A$1:$AL$1,0),FALSE),"")</f>
        <v/>
      </c>
      <c r="BD311" s="321" t="str">
        <f>_xlfn.IFNA(VLOOKUP($B311,'B-LogEmaxOverpEC50'!$A:$AL,MATCH(BD$1,'B-LogEmaxOverpEC50'!$A$1:$AL$1,0),FALSE),"")</f>
        <v/>
      </c>
      <c r="BE311" s="321" t="str">
        <f>_xlfn.IFNA(VLOOKUP($B311,'B-LogEmaxOverpEC50'!$A:$AL,MATCH(BE$1,'B-LogEmaxOverpEC50'!$A$1:$AL$1,0),FALSE),"")</f>
        <v/>
      </c>
      <c r="BF311" s="321" t="str">
        <f>_xlfn.IFNA(VLOOKUP($B311,'B-LogEmaxOverpEC50'!$A:$AL,MATCH(BF$1,'B-LogEmaxOverpEC50'!$A$1:$AL$1,0),FALSE),"")</f>
        <v/>
      </c>
      <c r="BG311" s="321" t="str">
        <f>_xlfn.IFNA(VLOOKUP($B311,'B-LogEmaxOverpEC50'!$A:$AL,MATCH(BG$1,'B-LogEmaxOverpEC50'!$A$1:$AL$1,0),FALSE),"")</f>
        <v/>
      </c>
      <c r="BH311" s="321" t="str">
        <f>_xlfn.IFNA(VLOOKUP($B311,'B-LogEmaxOverpEC50'!$A:$AL,MATCH(BH$1,'B-LogEmaxOverpEC50'!$A$1:$AL$1,0),FALSE),"")</f>
        <v/>
      </c>
      <c r="BI311" s="322" t="str">
        <f>_xlfn.IFNA(VLOOKUP($B311,'I-LogEmaxOverpEC50'!$A:$AR,MATCH(BI$1,'I-LogEmaxOverpEC50'!$A$1:$AR$1,0),FALSE),"")</f>
        <v/>
      </c>
      <c r="BJ311" s="320" t="str">
        <f>_xlfn.IFNA(VLOOKUP($B311,'I-LogEmaxOverpEC50'!$A:$AR,MATCH(BJ$1,'I-LogEmaxOverpEC50'!$A$1:$AR$1,0),FALSE),"")</f>
        <v/>
      </c>
      <c r="BK311" s="320" t="str">
        <f>_xlfn.IFNA(VLOOKUP($B311,'I-LogEmaxOverpEC50'!$A:$AR,MATCH(BK$1,'I-LogEmaxOverpEC50'!$A$1:$AR$1,0),FALSE),"")</f>
        <v/>
      </c>
      <c r="BL311" s="320" t="str">
        <f>_xlfn.IFNA(VLOOKUP($B311,'I-LogEmaxOverpEC50'!$A:$AR,MATCH(BL$1,'I-LogEmaxOverpEC50'!$A$1:$AR$1,0),FALSE),"")</f>
        <v/>
      </c>
      <c r="BM311" s="320" t="str">
        <f>_xlfn.IFNA(VLOOKUP($B311,'I-LogEmaxOverpEC50'!$A:$AR,MATCH(BM$1,'I-LogEmaxOverpEC50'!$A$1:$AR$1,0),FALSE),"")</f>
        <v/>
      </c>
      <c r="BN311" s="320" t="str">
        <f>_xlfn.IFNA(VLOOKUP($B311,'I-LogEmaxOverpEC50'!$A:$AR,MATCH(BN$1,'I-LogEmaxOverpEC50'!$A$1:$AR$1,0),FALSE),"")</f>
        <v/>
      </c>
      <c r="BO311" s="320" t="str">
        <f>_xlfn.IFNA(VLOOKUP($B311,'I-LogEmaxOverpEC50'!$A:$AR,MATCH(BO$1,'I-LogEmaxOverpEC50'!$A$1:$AR$1,0),FALSE),"")</f>
        <v/>
      </c>
      <c r="BP311" s="320" t="str">
        <f>_xlfn.IFNA(VLOOKUP($B311,'I-LogEmaxOverpEC50'!$A:$AR,MATCH(BP$1,'I-LogEmaxOverpEC50'!$A$1:$AR$1,0),FALSE),"")</f>
        <v/>
      </c>
      <c r="BQ311" s="320" t="str">
        <f>_xlfn.IFNA(VLOOKUP($B311,'I-LogEmaxOverpEC50'!$A:$AR,MATCH(BQ$1,'I-LogEmaxOverpEC50'!$A$1:$AR$1,0),FALSE),"")</f>
        <v/>
      </c>
      <c r="BR311" s="320" t="str">
        <f>_xlfn.IFNA(VLOOKUP($B311,'I-LogEmaxOverpEC50'!$A:$AR,MATCH(BR$1,'I-LogEmaxOverpEC50'!$A$1:$AR$1,0),FALSE),"")</f>
        <v/>
      </c>
      <c r="BS311" s="320" t="str">
        <f>_xlfn.IFNA(VLOOKUP($B311,'I-LogEmaxOverpEC50'!$A:$AR,MATCH(BS$1,'I-LogEmaxOverpEC50'!$A$1:$AR$1,0),FALSE),"")</f>
        <v/>
      </c>
      <c r="BT311" s="320" t="str">
        <f>_xlfn.IFNA(VLOOKUP($B311,'I-LogEmaxOverpEC50'!$A:$AR,MATCH(BT$1,'I-LogEmaxOverpEC50'!$A$1:$AR$1,0),FALSE),"")</f>
        <v/>
      </c>
      <c r="BU311" s="320" t="str">
        <f>_xlfn.IFNA(VLOOKUP($B311,'I-LogEmaxOverpEC50'!$A:$AR,MATCH(BU$1,'I-LogEmaxOverpEC50'!$A$1:$AR$1,0),FALSE),"")</f>
        <v/>
      </c>
      <c r="BV311" s="114" t="e" cm="1">
        <f t="array" ref="BV311">_xlfn.IFS(AND($C311="A",_xlfn.CONCAT(F311:G311)&lt;&gt;"",$A311=1),"x",AND($C311="A",_xlfn.CONCAT(F311:G311)="",$A311=1),"-",$A$1&lt;&gt;"","")</f>
        <v>#N/A</v>
      </c>
      <c r="BW311" s="113" t="e" cm="1">
        <f t="array" ref="BW311">_xlfn.IFS(AND($C311="A",_xlfn.CONCAT(H311:L311)&lt;&gt;"",$A311=1),"x",AND($C311="A",_xlfn.CONCAT(H311:L311)="",$A311=1),"-",$A$1&lt;&gt;"","")</f>
        <v>#N/A</v>
      </c>
      <c r="BX311" s="113" t="e" cm="1">
        <f t="array" ref="BX311">_xlfn.IFS(AND($C311="A",_xlfn.CONCAT(M311:P311)&lt;&gt;"",$A311=1),"x",AND($C311="A",_xlfn.CONCAT(M311:P311)="",$A311=1),"-",$A$1&lt;&gt;"","")</f>
        <v>#N/A</v>
      </c>
      <c r="BY311" s="113" t="e" cm="1">
        <f t="array" ref="BY311">_xlfn.IFS(AND($C311="A",_xlfn.CONCAT(Q311:R311)&lt;&gt;"",$A311=1),"x",AND($C311="A",_xlfn.CONCAT(Q311:R311)="",$A311=1),"-",$A$1&lt;&gt;"","")</f>
        <v>#N/A</v>
      </c>
      <c r="BZ311" s="121" t="e">
        <f t="shared" si="165"/>
        <v>#N/A</v>
      </c>
      <c r="CA311" s="120" t="e">
        <f t="shared" si="166"/>
        <v>#N/A</v>
      </c>
      <c r="CB311" s="120" t="e">
        <f t="shared" si="167"/>
        <v>#N/A</v>
      </c>
      <c r="CC311" s="120" t="e">
        <f t="shared" si="168"/>
        <v>#N/A</v>
      </c>
      <c r="CD311" s="121" t="str">
        <f t="shared" si="169"/>
        <v/>
      </c>
      <c r="CE311" s="120" t="e">
        <f t="shared" si="170"/>
        <v>#N/A</v>
      </c>
      <c r="CF311" s="120" t="e">
        <f t="shared" si="171"/>
        <v>#N/A</v>
      </c>
      <c r="CG311" s="120" t="e">
        <f t="shared" si="172"/>
        <v>#N/A</v>
      </c>
      <c r="CH311" s="120" t="e">
        <f t="shared" si="173"/>
        <v>#N/A</v>
      </c>
      <c r="CI311" s="120" t="e">
        <f t="shared" si="174"/>
        <v>#N/A</v>
      </c>
    </row>
    <row r="312" spans="1:87" x14ac:dyDescent="0.2">
      <c r="A312" s="311" t="e" cm="1">
        <f t="array" ref="A312">_xlfn.IFS(SUM(F312:R312)&gt;0,1,Z312&gt;0,2,TRUE,3)</f>
        <v>#N/A</v>
      </c>
      <c r="B312" s="311" t="s">
        <v>2022</v>
      </c>
      <c r="C312" s="311" t="str">
        <f>_xlfn.XLOOKUP(B312,RecNamesAll!A:A,RecNamesAll!E:E)</f>
        <v>A</v>
      </c>
      <c r="D312" s="311" t="str">
        <f>_xlfn.XLOOKUP(B312,RecNamesAll!A:A,RecNamesAll!C:C)</f>
        <v>OPN1SW</v>
      </c>
      <c r="F312" s="312" t="e">
        <f t="shared" si="140"/>
        <v>#N/A</v>
      </c>
      <c r="G312" s="313" t="e">
        <f t="shared" si="141"/>
        <v>#N/A</v>
      </c>
      <c r="H312" s="312" t="e">
        <f t="shared" si="142"/>
        <v>#N/A</v>
      </c>
      <c r="I312" s="313" t="e">
        <f t="shared" si="143"/>
        <v>#N/A</v>
      </c>
      <c r="J312" s="313" t="e">
        <f t="shared" si="144"/>
        <v>#N/A</v>
      </c>
      <c r="K312" s="313" t="e">
        <f t="shared" si="145"/>
        <v>#N/A</v>
      </c>
      <c r="L312" s="313" t="e">
        <f t="shared" si="146"/>
        <v>#N/A</v>
      </c>
      <c r="M312" s="312" t="e">
        <f t="shared" si="147"/>
        <v>#N/A</v>
      </c>
      <c r="N312" s="313" t="e">
        <f t="shared" si="148"/>
        <v>#N/A</v>
      </c>
      <c r="O312" s="313" t="e">
        <f t="shared" si="149"/>
        <v>#N/A</v>
      </c>
      <c r="P312" s="313" t="e">
        <f t="shared" si="150"/>
        <v>#N/A</v>
      </c>
      <c r="Q312" s="312" t="e">
        <f t="shared" si="151"/>
        <v>#N/A</v>
      </c>
      <c r="R312" s="313" t="e">
        <f t="shared" si="152"/>
        <v>#N/A</v>
      </c>
      <c r="S312" s="314" t="str">
        <f t="shared" si="153"/>
        <v/>
      </c>
      <c r="T312" s="315" t="str">
        <f t="shared" si="154"/>
        <v>A</v>
      </c>
      <c r="U312" s="311" t="str">
        <f t="shared" si="155"/>
        <v>OPN1SW</v>
      </c>
      <c r="V312" s="316" t="e">
        <f>IF(VLOOKUP($B312,GtP!$A:$AA,MATCH("Gs_0-2",GtP!$A$1:$AA$1,0),FALSE)=0,"",VLOOKUP($B312,GtP!$A:$AA,MATCH("Gs_0-2",GtP!$A$1:$AA$1,0),FALSE))</f>
        <v>#N/A</v>
      </c>
      <c r="W312" s="317" t="e">
        <f>IF(VLOOKUP($B312,GtP!$A:$AA,MATCH("Gi/o_0-2",GtP!$A$1:$AA$1,0),FALSE)=0,"",VLOOKUP($B312,GtP!$A:$AA,MATCH("Gi/o_0-2",GtP!$A$1:$AA$1,0),FALSE))</f>
        <v>#N/A</v>
      </c>
      <c r="X312" s="317" t="e">
        <f>IF(VLOOKUP($B312,GtP!$A:$AA,MATCH("Gq/11_0-2",GtP!$A$1:$AA$1,0),FALSE)=0,"",VLOOKUP($B312,GtP!$A:$AA,MATCH("Gq/11_0-2",GtP!$A$1:$AA$1,0),FALSE))</f>
        <v>#N/A</v>
      </c>
      <c r="Y312" s="317" t="e">
        <f>IF(VLOOKUP($B312,GtP!$A:$AA,MATCH("G12/13_0-2",GtP!$A$1:$AA$1,0),FALSE)=0,"",VLOOKUP($B312,GtP!$A:$AA,MATCH("G12/13_0-2",GtP!$A$1:$AA$1,0),FALSE))</f>
        <v>#N/A</v>
      </c>
      <c r="Z312" s="318" t="e">
        <f t="shared" si="156"/>
        <v>#N/A</v>
      </c>
      <c r="AA312" s="317" t="e">
        <f t="shared" si="157"/>
        <v>#N/A</v>
      </c>
      <c r="AB312" s="317" t="e">
        <f t="shared" si="158"/>
        <v>#N/A</v>
      </c>
      <c r="AC312" s="317" t="e">
        <f t="shared" si="159"/>
        <v>#N/A</v>
      </c>
      <c r="AD312" s="317" t="e">
        <f t="shared" si="160"/>
        <v>#N/A</v>
      </c>
      <c r="AE312" s="315" t="str">
        <f t="shared" si="161"/>
        <v/>
      </c>
      <c r="AF312" s="311" t="str">
        <f t="shared" si="162"/>
        <v/>
      </c>
      <c r="AG312" s="311" t="str">
        <f t="shared" si="163"/>
        <v/>
      </c>
      <c r="AH312" s="311" t="str">
        <f t="shared" si="164"/>
        <v/>
      </c>
      <c r="AI312" s="316" t="e">
        <f>_xlfn.CONCAT(IF(AV312="","-","B"),IF(BI312="","-","I"),VLOOKUP($B312,GtP!$A:$BB,MATCH("Gs_0-1",GtP!$A$1:$BB$1,0),FALSE))</f>
        <v>#N/A</v>
      </c>
      <c r="AJ312" s="317" t="e">
        <f>_xlfn.CONCAT(IF(AW312="","-","B"),IF(BJ312="","-","I"),VLOOKUP($B312,GtP!$A:$BB,MATCH("Gs_0-1",GtP!$A$1:$BB$1,0),FALSE))</f>
        <v>#N/A</v>
      </c>
      <c r="AK312" s="317" t="e">
        <f>_xlfn.CONCAT(IF(AX312="","-","B"),IF(BK312="","-","I"),VLOOKUP($B312,GtP!$A:$BB,MATCH("Gi/o_0-1",GtP!$A$1:$BB$1,0),FALSE))</f>
        <v>#N/A</v>
      </c>
      <c r="AL312" s="317" t="e">
        <f>_xlfn.CONCAT(IF(AY312="","-","B"),IF(BL312="","-","I"),VLOOKUP($B312,GtP!$A:$BB,MATCH("Gi/o_0-1",GtP!$A$1:$BB$1,0),FALSE))</f>
        <v>#N/A</v>
      </c>
      <c r="AM312" s="317" t="e">
        <f>_xlfn.CONCAT(IF(AZ312="","-","B"),IF(BM312="","-","I"),VLOOKUP($B312,GtP!$A:$BB,MATCH("Gi/o_0-1",GtP!$A$1:$BB$1,0),FALSE))</f>
        <v>#N/A</v>
      </c>
      <c r="AN312" s="317" t="e">
        <f>_xlfn.CONCAT(IF(BA312="","-","B"),IF(BN312="","-","I"),VLOOKUP($B312,GtP!$A:$BB,MATCH("Gi/o_0-1",GtP!$A$1:$BB$1,0),FALSE))</f>
        <v>#N/A</v>
      </c>
      <c r="AO312" s="317" t="e">
        <f>_xlfn.CONCAT(IF(BB312="","-","B"),IF(BO312="","-","I"),VLOOKUP($B312,GtP!$A:$BB,MATCH("Gi/o_0-1",GtP!$A$1:$BB$1,0),FALSE))</f>
        <v>#N/A</v>
      </c>
      <c r="AP312" s="317" t="e">
        <f>_xlfn.CONCAT(IF(BC312="","-","B"),IF(BP312="","-","I"),VLOOKUP($B312,GtP!$A:$BB,MATCH("Gq/11_0-1",GtP!$A$1:$BB$1,0),FALSE))</f>
        <v>#N/A</v>
      </c>
      <c r="AQ312" s="317" t="e">
        <f>_xlfn.CONCAT(IF(BD312="","-","B"),IF(BQ312="","-","I"),VLOOKUP($B312,GtP!$A:$BB,MATCH("Gq/11_0-1",GtP!$A$1:$BB$1,0),FALSE))</f>
        <v>#N/A</v>
      </c>
      <c r="AR312" s="317" t="e">
        <f>_xlfn.CONCAT(IF(BE312="","-","B"),IF(BR312="","-","I"),VLOOKUP($B312,GtP!$A:$BB,MATCH("Gq/11_0-1",GtP!$A$1:$BB$1,0),FALSE))</f>
        <v>#N/A</v>
      </c>
      <c r="AS312" s="317" t="e">
        <f>_xlfn.CONCAT(IF(BF312="","-","B"),IF(BS312="","-","I"),VLOOKUP($B312,GtP!$A:$BB,MATCH("Gq/11_0-1",GtP!$A$1:$BB$1,0),FALSE))</f>
        <v>#N/A</v>
      </c>
      <c r="AT312" s="317" t="e">
        <f>_xlfn.CONCAT(IF(BG312="","-","B"),IF(BT312="","-","I"),VLOOKUP($B312,GtP!$A:$BB,MATCH("G12/13_0-1",GtP!$A$1:$BB$1,0),FALSE))</f>
        <v>#N/A</v>
      </c>
      <c r="AU312" s="317" t="e">
        <f>_xlfn.CONCAT(IF(BH312="","-","B"),IF(BU312="","-","I"),VLOOKUP($B312,GtP!$A:$BB,MATCH("G12/13_0-1",GtP!$A$1:$BB$1,0),FALSE))</f>
        <v>#N/A</v>
      </c>
      <c r="AV312" s="319" t="str">
        <f>_xlfn.IFNA(VLOOKUP($B312,'B-LogEmaxOverpEC50'!$A:$AL,MATCH(AV$1,'B-LogEmaxOverpEC50'!$A$1:$AL$1,0),FALSE),"")</f>
        <v/>
      </c>
      <c r="AX312" s="321" t="str">
        <f>_xlfn.IFNA(VLOOKUP($B312,'B-LogEmaxOverpEC50'!$A:$AL,MATCH(AX$1,'B-LogEmaxOverpEC50'!$A$1:$AL$1,0),FALSE),"")</f>
        <v/>
      </c>
      <c r="AY312" s="321" t="str">
        <f>_xlfn.IFNA(VLOOKUP($B312,'B-LogEmaxOverpEC50'!$A:$AL,MATCH(AY$1,'B-LogEmaxOverpEC50'!$A$1:$AL$1,0),FALSE),"")</f>
        <v/>
      </c>
      <c r="AZ312" s="321" t="str">
        <f>_xlfn.IFNA(VLOOKUP($B312,'B-LogEmaxOverpEC50'!$A:$AL,MATCH(AZ$1,'B-LogEmaxOverpEC50'!$A$1:$AL$1,0),FALSE),"")</f>
        <v/>
      </c>
      <c r="BA312" s="321" t="str">
        <f>_xlfn.IFNA(VLOOKUP($B312,'B-LogEmaxOverpEC50'!$A:$AL,MATCH(BA$1,'B-LogEmaxOverpEC50'!$A$1:$AL$1,0),FALSE),"")</f>
        <v/>
      </c>
      <c r="BB312" s="321" t="str">
        <f>_xlfn.IFNA(VLOOKUP($B312,'B-LogEmaxOverpEC50'!$A:$AL,MATCH(BB$1,'B-LogEmaxOverpEC50'!$A$1:$AL$1,0),FALSE),"")</f>
        <v/>
      </c>
      <c r="BC312" s="321" t="str">
        <f>_xlfn.IFNA(VLOOKUP($B312,'B-LogEmaxOverpEC50'!$A:$AL,MATCH(BC$1,'B-LogEmaxOverpEC50'!$A$1:$AL$1,0),FALSE),"")</f>
        <v/>
      </c>
      <c r="BD312" s="321" t="str">
        <f>_xlfn.IFNA(VLOOKUP($B312,'B-LogEmaxOverpEC50'!$A:$AL,MATCH(BD$1,'B-LogEmaxOverpEC50'!$A$1:$AL$1,0),FALSE),"")</f>
        <v/>
      </c>
      <c r="BE312" s="321" t="str">
        <f>_xlfn.IFNA(VLOOKUP($B312,'B-LogEmaxOverpEC50'!$A:$AL,MATCH(BE$1,'B-LogEmaxOverpEC50'!$A$1:$AL$1,0),FALSE),"")</f>
        <v/>
      </c>
      <c r="BF312" s="321" t="str">
        <f>_xlfn.IFNA(VLOOKUP($B312,'B-LogEmaxOverpEC50'!$A:$AL,MATCH(BF$1,'B-LogEmaxOverpEC50'!$A$1:$AL$1,0),FALSE),"")</f>
        <v/>
      </c>
      <c r="BG312" s="321" t="str">
        <f>_xlfn.IFNA(VLOOKUP($B312,'B-LogEmaxOverpEC50'!$A:$AL,MATCH(BG$1,'B-LogEmaxOverpEC50'!$A$1:$AL$1,0),FALSE),"")</f>
        <v/>
      </c>
      <c r="BH312" s="321" t="str">
        <f>_xlfn.IFNA(VLOOKUP($B312,'B-LogEmaxOverpEC50'!$A:$AL,MATCH(BH$1,'B-LogEmaxOverpEC50'!$A$1:$AL$1,0),FALSE),"")</f>
        <v/>
      </c>
      <c r="BI312" s="322" t="str">
        <f>_xlfn.IFNA(VLOOKUP($B312,'I-LogEmaxOverpEC50'!$A:$AR,MATCH(BI$1,'I-LogEmaxOverpEC50'!$A$1:$AR$1,0),FALSE),"")</f>
        <v/>
      </c>
      <c r="BJ312" s="320" t="str">
        <f>_xlfn.IFNA(VLOOKUP($B312,'I-LogEmaxOverpEC50'!$A:$AR,MATCH(BJ$1,'I-LogEmaxOverpEC50'!$A$1:$AR$1,0),FALSE),"")</f>
        <v/>
      </c>
      <c r="BK312" s="320" t="str">
        <f>_xlfn.IFNA(VLOOKUP($B312,'I-LogEmaxOverpEC50'!$A:$AR,MATCH(BK$1,'I-LogEmaxOverpEC50'!$A$1:$AR$1,0),FALSE),"")</f>
        <v/>
      </c>
      <c r="BL312" s="320" t="str">
        <f>_xlfn.IFNA(VLOOKUP($B312,'I-LogEmaxOverpEC50'!$A:$AR,MATCH(BL$1,'I-LogEmaxOverpEC50'!$A$1:$AR$1,0),FALSE),"")</f>
        <v/>
      </c>
      <c r="BM312" s="320" t="str">
        <f>_xlfn.IFNA(VLOOKUP($B312,'I-LogEmaxOverpEC50'!$A:$AR,MATCH(BM$1,'I-LogEmaxOverpEC50'!$A$1:$AR$1,0),FALSE),"")</f>
        <v/>
      </c>
      <c r="BN312" s="320" t="str">
        <f>_xlfn.IFNA(VLOOKUP($B312,'I-LogEmaxOverpEC50'!$A:$AR,MATCH(BN$1,'I-LogEmaxOverpEC50'!$A$1:$AR$1,0),FALSE),"")</f>
        <v/>
      </c>
      <c r="BO312" s="320" t="str">
        <f>_xlfn.IFNA(VLOOKUP($B312,'I-LogEmaxOverpEC50'!$A:$AR,MATCH(BO$1,'I-LogEmaxOverpEC50'!$A$1:$AR$1,0),FALSE),"")</f>
        <v/>
      </c>
      <c r="BP312" s="320" t="str">
        <f>_xlfn.IFNA(VLOOKUP($B312,'I-LogEmaxOverpEC50'!$A:$AR,MATCH(BP$1,'I-LogEmaxOverpEC50'!$A$1:$AR$1,0),FALSE),"")</f>
        <v/>
      </c>
      <c r="BQ312" s="320" t="str">
        <f>_xlfn.IFNA(VLOOKUP($B312,'I-LogEmaxOverpEC50'!$A:$AR,MATCH(BQ$1,'I-LogEmaxOverpEC50'!$A$1:$AR$1,0),FALSE),"")</f>
        <v/>
      </c>
      <c r="BR312" s="320" t="str">
        <f>_xlfn.IFNA(VLOOKUP($B312,'I-LogEmaxOverpEC50'!$A:$AR,MATCH(BR$1,'I-LogEmaxOverpEC50'!$A$1:$AR$1,0),FALSE),"")</f>
        <v/>
      </c>
      <c r="BS312" s="320" t="str">
        <f>_xlfn.IFNA(VLOOKUP($B312,'I-LogEmaxOverpEC50'!$A:$AR,MATCH(BS$1,'I-LogEmaxOverpEC50'!$A$1:$AR$1,0),FALSE),"")</f>
        <v/>
      </c>
      <c r="BT312" s="320" t="str">
        <f>_xlfn.IFNA(VLOOKUP($B312,'I-LogEmaxOverpEC50'!$A:$AR,MATCH(BT$1,'I-LogEmaxOverpEC50'!$A$1:$AR$1,0),FALSE),"")</f>
        <v/>
      </c>
      <c r="BU312" s="320" t="str">
        <f>_xlfn.IFNA(VLOOKUP($B312,'I-LogEmaxOverpEC50'!$A:$AR,MATCH(BU$1,'I-LogEmaxOverpEC50'!$A$1:$AR$1,0),FALSE),"")</f>
        <v/>
      </c>
      <c r="BV312" s="114" t="e" cm="1">
        <f t="array" ref="BV312">_xlfn.IFS(AND($C312="A",_xlfn.CONCAT(F312:G312)&lt;&gt;"",$A312=1),"x",AND($C312="A",_xlfn.CONCAT(F312:G312)="",$A312=1),"-",$A$1&lt;&gt;"","")</f>
        <v>#N/A</v>
      </c>
      <c r="BW312" s="113" t="e" cm="1">
        <f t="array" ref="BW312">_xlfn.IFS(AND($C312="A",_xlfn.CONCAT(H312:L312)&lt;&gt;"",$A312=1),"x",AND($C312="A",_xlfn.CONCAT(H312:L312)="",$A312=1),"-",$A$1&lt;&gt;"","")</f>
        <v>#N/A</v>
      </c>
      <c r="BX312" s="113" t="e" cm="1">
        <f t="array" ref="BX312">_xlfn.IFS(AND($C312="A",_xlfn.CONCAT(M312:P312)&lt;&gt;"",$A312=1),"x",AND($C312="A",_xlfn.CONCAT(M312:P312)="",$A312=1),"-",$A$1&lt;&gt;"","")</f>
        <v>#N/A</v>
      </c>
      <c r="BY312" s="113" t="e" cm="1">
        <f t="array" ref="BY312">_xlfn.IFS(AND($C312="A",_xlfn.CONCAT(Q312:R312)&lt;&gt;"",$A312=1),"x",AND($C312="A",_xlfn.CONCAT(Q312:R312)="",$A312=1),"-",$A$1&lt;&gt;"","")</f>
        <v>#N/A</v>
      </c>
      <c r="BZ312" s="121" t="e">
        <f t="shared" si="165"/>
        <v>#N/A</v>
      </c>
      <c r="CA312" s="120" t="e">
        <f t="shared" si="166"/>
        <v>#N/A</v>
      </c>
      <c r="CB312" s="120" t="e">
        <f t="shared" si="167"/>
        <v>#N/A</v>
      </c>
      <c r="CC312" s="120" t="e">
        <f t="shared" si="168"/>
        <v>#N/A</v>
      </c>
      <c r="CD312" s="121" t="str">
        <f t="shared" si="169"/>
        <v/>
      </c>
      <c r="CE312" s="120" t="e">
        <f t="shared" si="170"/>
        <v>#N/A</v>
      </c>
      <c r="CF312" s="120" t="e">
        <f t="shared" si="171"/>
        <v>#N/A</v>
      </c>
      <c r="CG312" s="120" t="e">
        <f t="shared" si="172"/>
        <v>#N/A</v>
      </c>
      <c r="CH312" s="120" t="e">
        <f t="shared" si="173"/>
        <v>#N/A</v>
      </c>
      <c r="CI312" s="120" t="e">
        <f t="shared" si="174"/>
        <v>#N/A</v>
      </c>
    </row>
    <row r="313" spans="1:87" x14ac:dyDescent="0.2">
      <c r="A313" s="311" t="e" cm="1">
        <f t="array" ref="A313">_xlfn.IFS(SUM(F313:R313)&gt;0,1,Z313&gt;0,2,TRUE,3)</f>
        <v>#N/A</v>
      </c>
      <c r="B313" s="311" t="s">
        <v>2035</v>
      </c>
      <c r="C313" s="311" t="str">
        <f>_xlfn.XLOOKUP(B313,RecNamesAll!A:A,RecNamesAll!E:E)</f>
        <v>A</v>
      </c>
      <c r="D313" s="311" t="str">
        <f>_xlfn.XLOOKUP(B313,RecNamesAll!A:A,RecNamesAll!C:C)</f>
        <v>Rhodopsin</v>
      </c>
      <c r="F313" s="312" t="e">
        <f t="shared" si="140"/>
        <v>#N/A</v>
      </c>
      <c r="G313" s="313" t="e">
        <f t="shared" si="141"/>
        <v>#N/A</v>
      </c>
      <c r="H313" s="312" t="e">
        <f t="shared" si="142"/>
        <v>#N/A</v>
      </c>
      <c r="I313" s="313" t="e">
        <f t="shared" si="143"/>
        <v>#N/A</v>
      </c>
      <c r="J313" s="313" t="e">
        <f t="shared" si="144"/>
        <v>#N/A</v>
      </c>
      <c r="K313" s="313" t="e">
        <f t="shared" si="145"/>
        <v>#N/A</v>
      </c>
      <c r="L313" s="313" t="e">
        <f t="shared" si="146"/>
        <v>#N/A</v>
      </c>
      <c r="M313" s="312" t="e">
        <f t="shared" si="147"/>
        <v>#N/A</v>
      </c>
      <c r="N313" s="313" t="e">
        <f t="shared" si="148"/>
        <v>#N/A</v>
      </c>
      <c r="O313" s="313" t="e">
        <f t="shared" si="149"/>
        <v>#N/A</v>
      </c>
      <c r="P313" s="313" t="e">
        <f t="shared" si="150"/>
        <v>#N/A</v>
      </c>
      <c r="Q313" s="312" t="e">
        <f t="shared" si="151"/>
        <v>#N/A</v>
      </c>
      <c r="R313" s="313" t="e">
        <f t="shared" si="152"/>
        <v>#N/A</v>
      </c>
      <c r="S313" s="314" t="str">
        <f t="shared" si="153"/>
        <v/>
      </c>
      <c r="T313" s="315" t="str">
        <f t="shared" si="154"/>
        <v>A</v>
      </c>
      <c r="U313" s="311" t="str">
        <f t="shared" si="155"/>
        <v>Rhodopsin</v>
      </c>
      <c r="V313" s="316" t="e">
        <f>IF(VLOOKUP($B313,GtP!$A:$AA,MATCH("Gs_0-2",GtP!$A$1:$AA$1,0),FALSE)=0,"",VLOOKUP($B313,GtP!$A:$AA,MATCH("Gs_0-2",GtP!$A$1:$AA$1,0),FALSE))</f>
        <v>#N/A</v>
      </c>
      <c r="W313" s="317" t="e">
        <f>IF(VLOOKUP($B313,GtP!$A:$AA,MATCH("Gi/o_0-2",GtP!$A$1:$AA$1,0),FALSE)=0,"",VLOOKUP($B313,GtP!$A:$AA,MATCH("Gi/o_0-2",GtP!$A$1:$AA$1,0),FALSE))</f>
        <v>#N/A</v>
      </c>
      <c r="X313" s="317" t="e">
        <f>IF(VLOOKUP($B313,GtP!$A:$AA,MATCH("Gq/11_0-2",GtP!$A$1:$AA$1,0),FALSE)=0,"",VLOOKUP($B313,GtP!$A:$AA,MATCH("Gq/11_0-2",GtP!$A$1:$AA$1,0),FALSE))</f>
        <v>#N/A</v>
      </c>
      <c r="Y313" s="317" t="e">
        <f>IF(VLOOKUP($B313,GtP!$A:$AA,MATCH("G12/13_0-2",GtP!$A$1:$AA$1,0),FALSE)=0,"",VLOOKUP($B313,GtP!$A:$AA,MATCH("G12/13_0-2",GtP!$A$1:$AA$1,0),FALSE))</f>
        <v>#N/A</v>
      </c>
      <c r="Z313" s="318" t="e">
        <f t="shared" si="156"/>
        <v>#N/A</v>
      </c>
      <c r="AA313" s="317" t="e">
        <f t="shared" si="157"/>
        <v>#N/A</v>
      </c>
      <c r="AB313" s="317" t="e">
        <f t="shared" si="158"/>
        <v>#N/A</v>
      </c>
      <c r="AC313" s="317" t="e">
        <f t="shared" si="159"/>
        <v>#N/A</v>
      </c>
      <c r="AD313" s="317" t="e">
        <f t="shared" si="160"/>
        <v>#N/A</v>
      </c>
      <c r="AE313" s="315" t="str">
        <f t="shared" si="161"/>
        <v/>
      </c>
      <c r="AF313" s="311" t="str">
        <f t="shared" si="162"/>
        <v/>
      </c>
      <c r="AG313" s="311" t="str">
        <f t="shared" si="163"/>
        <v/>
      </c>
      <c r="AH313" s="311" t="str">
        <f t="shared" si="164"/>
        <v/>
      </c>
      <c r="AI313" s="316" t="e">
        <f>_xlfn.CONCAT(IF(AV313="","-","B"),IF(BI313="","-","I"),VLOOKUP($B313,GtP!$A:$BB,MATCH("Gs_0-1",GtP!$A$1:$BB$1,0),FALSE))</f>
        <v>#N/A</v>
      </c>
      <c r="AJ313" s="317" t="e">
        <f>_xlfn.CONCAT(IF(AW313="","-","B"),IF(BJ313="","-","I"),VLOOKUP($B313,GtP!$A:$BB,MATCH("Gs_0-1",GtP!$A$1:$BB$1,0),FALSE))</f>
        <v>#N/A</v>
      </c>
      <c r="AK313" s="317" t="e">
        <f>_xlfn.CONCAT(IF(AX313="","-","B"),IF(BK313="","-","I"),VLOOKUP($B313,GtP!$A:$BB,MATCH("Gi/o_0-1",GtP!$A$1:$BB$1,0),FALSE))</f>
        <v>#N/A</v>
      </c>
      <c r="AL313" s="317" t="e">
        <f>_xlfn.CONCAT(IF(AY313="","-","B"),IF(BL313="","-","I"),VLOOKUP($B313,GtP!$A:$BB,MATCH("Gi/o_0-1",GtP!$A$1:$BB$1,0),FALSE))</f>
        <v>#N/A</v>
      </c>
      <c r="AM313" s="317" t="e">
        <f>_xlfn.CONCAT(IF(AZ313="","-","B"),IF(BM313="","-","I"),VLOOKUP($B313,GtP!$A:$BB,MATCH("Gi/o_0-1",GtP!$A$1:$BB$1,0),FALSE))</f>
        <v>#N/A</v>
      </c>
      <c r="AN313" s="317" t="e">
        <f>_xlfn.CONCAT(IF(BA313="","-","B"),IF(BN313="","-","I"),VLOOKUP($B313,GtP!$A:$BB,MATCH("Gi/o_0-1",GtP!$A$1:$BB$1,0),FALSE))</f>
        <v>#N/A</v>
      </c>
      <c r="AO313" s="317" t="e">
        <f>_xlfn.CONCAT(IF(BB313="","-","B"),IF(BO313="","-","I"),VLOOKUP($B313,GtP!$A:$BB,MATCH("Gi/o_0-1",GtP!$A$1:$BB$1,0),FALSE))</f>
        <v>#N/A</v>
      </c>
      <c r="AP313" s="317" t="e">
        <f>_xlfn.CONCAT(IF(BC313="","-","B"),IF(BP313="","-","I"),VLOOKUP($B313,GtP!$A:$BB,MATCH("Gq/11_0-1",GtP!$A$1:$BB$1,0),FALSE))</f>
        <v>#N/A</v>
      </c>
      <c r="AQ313" s="317" t="e">
        <f>_xlfn.CONCAT(IF(BD313="","-","B"),IF(BQ313="","-","I"),VLOOKUP($B313,GtP!$A:$BB,MATCH("Gq/11_0-1",GtP!$A$1:$BB$1,0),FALSE))</f>
        <v>#N/A</v>
      </c>
      <c r="AR313" s="317" t="e">
        <f>_xlfn.CONCAT(IF(BE313="","-","B"),IF(BR313="","-","I"),VLOOKUP($B313,GtP!$A:$BB,MATCH("Gq/11_0-1",GtP!$A$1:$BB$1,0),FALSE))</f>
        <v>#N/A</v>
      </c>
      <c r="AS313" s="317" t="e">
        <f>_xlfn.CONCAT(IF(BF313="","-","B"),IF(BS313="","-","I"),VLOOKUP($B313,GtP!$A:$BB,MATCH("Gq/11_0-1",GtP!$A$1:$BB$1,0),FALSE))</f>
        <v>#N/A</v>
      </c>
      <c r="AT313" s="317" t="e">
        <f>_xlfn.CONCAT(IF(BG313="","-","B"),IF(BT313="","-","I"),VLOOKUP($B313,GtP!$A:$BB,MATCH("G12/13_0-1",GtP!$A$1:$BB$1,0),FALSE))</f>
        <v>#N/A</v>
      </c>
      <c r="AU313" s="317" t="e">
        <f>_xlfn.CONCAT(IF(BH313="","-","B"),IF(BU313="","-","I"),VLOOKUP($B313,GtP!$A:$BB,MATCH("G12/13_0-1",GtP!$A$1:$BB$1,0),FALSE))</f>
        <v>#N/A</v>
      </c>
      <c r="AV313" s="319" t="str">
        <f>_xlfn.IFNA(VLOOKUP($B313,'B-LogEmaxOverpEC50'!$A:$AL,MATCH(AV$1,'B-LogEmaxOverpEC50'!$A$1:$AL$1,0),FALSE),"")</f>
        <v/>
      </c>
      <c r="AX313" s="321" t="str">
        <f>_xlfn.IFNA(VLOOKUP($B313,'B-LogEmaxOverpEC50'!$A:$AL,MATCH(AX$1,'B-LogEmaxOverpEC50'!$A$1:$AL$1,0),FALSE),"")</f>
        <v/>
      </c>
      <c r="AY313" s="321" t="str">
        <f>_xlfn.IFNA(VLOOKUP($B313,'B-LogEmaxOverpEC50'!$A:$AL,MATCH(AY$1,'B-LogEmaxOverpEC50'!$A$1:$AL$1,0),FALSE),"")</f>
        <v/>
      </c>
      <c r="AZ313" s="321" t="str">
        <f>_xlfn.IFNA(VLOOKUP($B313,'B-LogEmaxOverpEC50'!$A:$AL,MATCH(AZ$1,'B-LogEmaxOverpEC50'!$A$1:$AL$1,0),FALSE),"")</f>
        <v/>
      </c>
      <c r="BA313" s="321" t="str">
        <f>_xlfn.IFNA(VLOOKUP($B313,'B-LogEmaxOverpEC50'!$A:$AL,MATCH(BA$1,'B-LogEmaxOverpEC50'!$A$1:$AL$1,0),FALSE),"")</f>
        <v/>
      </c>
      <c r="BB313" s="321" t="str">
        <f>_xlfn.IFNA(VLOOKUP($B313,'B-LogEmaxOverpEC50'!$A:$AL,MATCH(BB$1,'B-LogEmaxOverpEC50'!$A$1:$AL$1,0),FALSE),"")</f>
        <v/>
      </c>
      <c r="BC313" s="321" t="str">
        <f>_xlfn.IFNA(VLOOKUP($B313,'B-LogEmaxOverpEC50'!$A:$AL,MATCH(BC$1,'B-LogEmaxOverpEC50'!$A$1:$AL$1,0),FALSE),"")</f>
        <v/>
      </c>
      <c r="BD313" s="321" t="str">
        <f>_xlfn.IFNA(VLOOKUP($B313,'B-LogEmaxOverpEC50'!$A:$AL,MATCH(BD$1,'B-LogEmaxOverpEC50'!$A$1:$AL$1,0),FALSE),"")</f>
        <v/>
      </c>
      <c r="BE313" s="321" t="str">
        <f>_xlfn.IFNA(VLOOKUP($B313,'B-LogEmaxOverpEC50'!$A:$AL,MATCH(BE$1,'B-LogEmaxOverpEC50'!$A$1:$AL$1,0),FALSE),"")</f>
        <v/>
      </c>
      <c r="BF313" s="321" t="str">
        <f>_xlfn.IFNA(VLOOKUP($B313,'B-LogEmaxOverpEC50'!$A:$AL,MATCH(BF$1,'B-LogEmaxOverpEC50'!$A$1:$AL$1,0),FALSE),"")</f>
        <v/>
      </c>
      <c r="BG313" s="321" t="str">
        <f>_xlfn.IFNA(VLOOKUP($B313,'B-LogEmaxOverpEC50'!$A:$AL,MATCH(BG$1,'B-LogEmaxOverpEC50'!$A$1:$AL$1,0),FALSE),"")</f>
        <v/>
      </c>
      <c r="BH313" s="321" t="str">
        <f>_xlfn.IFNA(VLOOKUP($B313,'B-LogEmaxOverpEC50'!$A:$AL,MATCH(BH$1,'B-LogEmaxOverpEC50'!$A$1:$AL$1,0),FALSE),"")</f>
        <v/>
      </c>
      <c r="BI313" s="322" t="str">
        <f>_xlfn.IFNA(VLOOKUP($B313,'I-LogEmaxOverpEC50'!$A:$AR,MATCH(BI$1,'I-LogEmaxOverpEC50'!$A$1:$AR$1,0),FALSE),"")</f>
        <v/>
      </c>
      <c r="BJ313" s="320" t="str">
        <f>_xlfn.IFNA(VLOOKUP($B313,'I-LogEmaxOverpEC50'!$A:$AR,MATCH(BJ$1,'I-LogEmaxOverpEC50'!$A$1:$AR$1,0),FALSE),"")</f>
        <v/>
      </c>
      <c r="BK313" s="320" t="str">
        <f>_xlfn.IFNA(VLOOKUP($B313,'I-LogEmaxOverpEC50'!$A:$AR,MATCH(BK$1,'I-LogEmaxOverpEC50'!$A$1:$AR$1,0),FALSE),"")</f>
        <v/>
      </c>
      <c r="BL313" s="320" t="str">
        <f>_xlfn.IFNA(VLOOKUP($B313,'I-LogEmaxOverpEC50'!$A:$AR,MATCH(BL$1,'I-LogEmaxOverpEC50'!$A$1:$AR$1,0),FALSE),"")</f>
        <v/>
      </c>
      <c r="BM313" s="320" t="str">
        <f>_xlfn.IFNA(VLOOKUP($B313,'I-LogEmaxOverpEC50'!$A:$AR,MATCH(BM$1,'I-LogEmaxOverpEC50'!$A$1:$AR$1,0),FALSE),"")</f>
        <v/>
      </c>
      <c r="BN313" s="320" t="str">
        <f>_xlfn.IFNA(VLOOKUP($B313,'I-LogEmaxOverpEC50'!$A:$AR,MATCH(BN$1,'I-LogEmaxOverpEC50'!$A$1:$AR$1,0),FALSE),"")</f>
        <v/>
      </c>
      <c r="BO313" s="320" t="str">
        <f>_xlfn.IFNA(VLOOKUP($B313,'I-LogEmaxOverpEC50'!$A:$AR,MATCH(BO$1,'I-LogEmaxOverpEC50'!$A$1:$AR$1,0),FALSE),"")</f>
        <v/>
      </c>
      <c r="BP313" s="320" t="str">
        <f>_xlfn.IFNA(VLOOKUP($B313,'I-LogEmaxOverpEC50'!$A:$AR,MATCH(BP$1,'I-LogEmaxOverpEC50'!$A$1:$AR$1,0),FALSE),"")</f>
        <v/>
      </c>
      <c r="BQ313" s="320" t="str">
        <f>_xlfn.IFNA(VLOOKUP($B313,'I-LogEmaxOverpEC50'!$A:$AR,MATCH(BQ$1,'I-LogEmaxOverpEC50'!$A$1:$AR$1,0),FALSE),"")</f>
        <v/>
      </c>
      <c r="BR313" s="320" t="str">
        <f>_xlfn.IFNA(VLOOKUP($B313,'I-LogEmaxOverpEC50'!$A:$AR,MATCH(BR$1,'I-LogEmaxOverpEC50'!$A$1:$AR$1,0),FALSE),"")</f>
        <v/>
      </c>
      <c r="BS313" s="320" t="str">
        <f>_xlfn.IFNA(VLOOKUP($B313,'I-LogEmaxOverpEC50'!$A:$AR,MATCH(BS$1,'I-LogEmaxOverpEC50'!$A$1:$AR$1,0),FALSE),"")</f>
        <v/>
      </c>
      <c r="BT313" s="320" t="str">
        <f>_xlfn.IFNA(VLOOKUP($B313,'I-LogEmaxOverpEC50'!$A:$AR,MATCH(BT$1,'I-LogEmaxOverpEC50'!$A$1:$AR$1,0),FALSE),"")</f>
        <v/>
      </c>
      <c r="BU313" s="320" t="str">
        <f>_xlfn.IFNA(VLOOKUP($B313,'I-LogEmaxOverpEC50'!$A:$AR,MATCH(BU$1,'I-LogEmaxOverpEC50'!$A$1:$AR$1,0),FALSE),"")</f>
        <v/>
      </c>
      <c r="BV313" s="114" t="e" cm="1">
        <f t="array" ref="BV313">_xlfn.IFS(AND($C313="A",_xlfn.CONCAT(F313:G313)&lt;&gt;"",$A313=1),"x",AND($C313="A",_xlfn.CONCAT(F313:G313)="",$A313=1),"-",$A$1&lt;&gt;"","")</f>
        <v>#N/A</v>
      </c>
      <c r="BW313" s="113" t="e" cm="1">
        <f t="array" ref="BW313">_xlfn.IFS(AND($C313="A",_xlfn.CONCAT(H313:L313)&lt;&gt;"",$A313=1),"x",AND($C313="A",_xlfn.CONCAT(H313:L313)="",$A313=1),"-",$A$1&lt;&gt;"","")</f>
        <v>#N/A</v>
      </c>
      <c r="BX313" s="113" t="e" cm="1">
        <f t="array" ref="BX313">_xlfn.IFS(AND($C313="A",_xlfn.CONCAT(M313:P313)&lt;&gt;"",$A313=1),"x",AND($C313="A",_xlfn.CONCAT(M313:P313)="",$A313=1),"-",$A$1&lt;&gt;"","")</f>
        <v>#N/A</v>
      </c>
      <c r="BY313" s="113" t="e" cm="1">
        <f t="array" ref="BY313">_xlfn.IFS(AND($C313="A",_xlfn.CONCAT(Q313:R313)&lt;&gt;"",$A313=1),"x",AND($C313="A",_xlfn.CONCAT(Q313:R313)="",$A313=1),"-",$A$1&lt;&gt;"","")</f>
        <v>#N/A</v>
      </c>
      <c r="BZ313" s="121" t="e">
        <f t="shared" si="165"/>
        <v>#N/A</v>
      </c>
      <c r="CA313" s="120" t="e">
        <f t="shared" si="166"/>
        <v>#N/A</v>
      </c>
      <c r="CB313" s="120" t="e">
        <f t="shared" si="167"/>
        <v>#N/A</v>
      </c>
      <c r="CC313" s="120" t="e">
        <f t="shared" si="168"/>
        <v>#N/A</v>
      </c>
      <c r="CD313" s="121" t="str">
        <f t="shared" si="169"/>
        <v/>
      </c>
      <c r="CE313" s="120" t="e">
        <f t="shared" si="170"/>
        <v>#N/A</v>
      </c>
      <c r="CF313" s="120" t="e">
        <f t="shared" si="171"/>
        <v>#N/A</v>
      </c>
      <c r="CG313" s="120" t="e">
        <f t="shared" si="172"/>
        <v>#N/A</v>
      </c>
      <c r="CH313" s="120" t="e">
        <f t="shared" si="173"/>
        <v>#N/A</v>
      </c>
      <c r="CI313" s="120" t="e">
        <f t="shared" si="174"/>
        <v>#N/A</v>
      </c>
    </row>
    <row r="314" spans="1:87" x14ac:dyDescent="0.2">
      <c r="A314" s="311" t="e" cm="1">
        <f t="array" ref="A314">_xlfn.IFS(SUM(F314:R314)&gt;0,1,Z314&gt;0,2,TRUE,3)</f>
        <v>#N/A</v>
      </c>
      <c r="B314" s="311" t="s">
        <v>2018</v>
      </c>
      <c r="C314" s="311" t="str">
        <f>_xlfn.XLOOKUP(B314,RecNamesAll!A:A,RecNamesAll!E:E)</f>
        <v>A</v>
      </c>
      <c r="D314" s="311" t="str">
        <f>_xlfn.XLOOKUP(B314,RecNamesAll!A:A,RecNamesAll!C:C)</f>
        <v>OPN1MW</v>
      </c>
      <c r="F314" s="312" t="e">
        <f t="shared" si="140"/>
        <v>#N/A</v>
      </c>
      <c r="G314" s="313" t="e">
        <f t="shared" si="141"/>
        <v>#N/A</v>
      </c>
      <c r="H314" s="312" t="e">
        <f t="shared" si="142"/>
        <v>#N/A</v>
      </c>
      <c r="I314" s="313" t="e">
        <f t="shared" si="143"/>
        <v>#N/A</v>
      </c>
      <c r="J314" s="313" t="e">
        <f t="shared" si="144"/>
        <v>#N/A</v>
      </c>
      <c r="K314" s="313" t="e">
        <f t="shared" si="145"/>
        <v>#N/A</v>
      </c>
      <c r="L314" s="313" t="e">
        <f t="shared" si="146"/>
        <v>#N/A</v>
      </c>
      <c r="M314" s="312" t="e">
        <f t="shared" si="147"/>
        <v>#N/A</v>
      </c>
      <c r="N314" s="313" t="e">
        <f t="shared" si="148"/>
        <v>#N/A</v>
      </c>
      <c r="O314" s="313" t="e">
        <f t="shared" si="149"/>
        <v>#N/A</v>
      </c>
      <c r="P314" s="313" t="e">
        <f t="shared" si="150"/>
        <v>#N/A</v>
      </c>
      <c r="Q314" s="312" t="e">
        <f t="shared" si="151"/>
        <v>#N/A</v>
      </c>
      <c r="R314" s="313" t="e">
        <f t="shared" si="152"/>
        <v>#N/A</v>
      </c>
      <c r="S314" s="314" t="str">
        <f t="shared" si="153"/>
        <v/>
      </c>
      <c r="T314" s="315" t="str">
        <f t="shared" si="154"/>
        <v>A</v>
      </c>
      <c r="U314" s="311" t="str">
        <f t="shared" si="155"/>
        <v>OPN1MW</v>
      </c>
      <c r="V314" s="316" t="e">
        <f>IF(VLOOKUP($B314,GtP!$A:$AA,MATCH("Gs_0-2",GtP!$A$1:$AA$1,0),FALSE)=0,"",VLOOKUP($B314,GtP!$A:$AA,MATCH("Gs_0-2",GtP!$A$1:$AA$1,0),FALSE))</f>
        <v>#N/A</v>
      </c>
      <c r="W314" s="317" t="e">
        <f>IF(VLOOKUP($B314,GtP!$A:$AA,MATCH("Gi/o_0-2",GtP!$A$1:$AA$1,0),FALSE)=0,"",VLOOKUP($B314,GtP!$A:$AA,MATCH("Gi/o_0-2",GtP!$A$1:$AA$1,0),FALSE))</f>
        <v>#N/A</v>
      </c>
      <c r="X314" s="317" t="e">
        <f>IF(VLOOKUP($B314,GtP!$A:$AA,MATCH("Gq/11_0-2",GtP!$A$1:$AA$1,0),FALSE)=0,"",VLOOKUP($B314,GtP!$A:$AA,MATCH("Gq/11_0-2",GtP!$A$1:$AA$1,0),FALSE))</f>
        <v>#N/A</v>
      </c>
      <c r="Y314" s="317" t="e">
        <f>IF(VLOOKUP($B314,GtP!$A:$AA,MATCH("G12/13_0-2",GtP!$A$1:$AA$1,0),FALSE)=0,"",VLOOKUP($B314,GtP!$A:$AA,MATCH("G12/13_0-2",GtP!$A$1:$AA$1,0),FALSE))</f>
        <v>#N/A</v>
      </c>
      <c r="Z314" s="318" t="e">
        <f t="shared" si="156"/>
        <v>#N/A</v>
      </c>
      <c r="AA314" s="317" t="e">
        <f t="shared" si="157"/>
        <v>#N/A</v>
      </c>
      <c r="AB314" s="317" t="e">
        <f t="shared" si="158"/>
        <v>#N/A</v>
      </c>
      <c r="AC314" s="317" t="e">
        <f t="shared" si="159"/>
        <v>#N/A</v>
      </c>
      <c r="AD314" s="317" t="e">
        <f t="shared" si="160"/>
        <v>#N/A</v>
      </c>
      <c r="AE314" s="315" t="str">
        <f t="shared" si="161"/>
        <v/>
      </c>
      <c r="AF314" s="311" t="str">
        <f t="shared" si="162"/>
        <v/>
      </c>
      <c r="AG314" s="311" t="str">
        <f t="shared" si="163"/>
        <v/>
      </c>
      <c r="AH314" s="311" t="str">
        <f t="shared" si="164"/>
        <v/>
      </c>
      <c r="AI314" s="316" t="e">
        <f>_xlfn.CONCAT(IF(AV314="","-","B"),IF(BI314="","-","I"),VLOOKUP($B314,GtP!$A:$BB,MATCH("Gs_0-1",GtP!$A$1:$BB$1,0),FALSE))</f>
        <v>#N/A</v>
      </c>
      <c r="AJ314" s="317" t="e">
        <f>_xlfn.CONCAT(IF(AW314="","-","B"),IF(BJ314="","-","I"),VLOOKUP($B314,GtP!$A:$BB,MATCH("Gs_0-1",GtP!$A$1:$BB$1,0),FALSE))</f>
        <v>#N/A</v>
      </c>
      <c r="AK314" s="317" t="e">
        <f>_xlfn.CONCAT(IF(AX314="","-","B"),IF(BK314="","-","I"),VLOOKUP($B314,GtP!$A:$BB,MATCH("Gi/o_0-1",GtP!$A$1:$BB$1,0),FALSE))</f>
        <v>#N/A</v>
      </c>
      <c r="AL314" s="317" t="e">
        <f>_xlfn.CONCAT(IF(AY314="","-","B"),IF(BL314="","-","I"),VLOOKUP($B314,GtP!$A:$BB,MATCH("Gi/o_0-1",GtP!$A$1:$BB$1,0),FALSE))</f>
        <v>#N/A</v>
      </c>
      <c r="AM314" s="317" t="e">
        <f>_xlfn.CONCAT(IF(AZ314="","-","B"),IF(BM314="","-","I"),VLOOKUP($B314,GtP!$A:$BB,MATCH("Gi/o_0-1",GtP!$A$1:$BB$1,0),FALSE))</f>
        <v>#N/A</v>
      </c>
      <c r="AN314" s="317" t="e">
        <f>_xlfn.CONCAT(IF(BA314="","-","B"),IF(BN314="","-","I"),VLOOKUP($B314,GtP!$A:$BB,MATCH("Gi/o_0-1",GtP!$A$1:$BB$1,0),FALSE))</f>
        <v>#N/A</v>
      </c>
      <c r="AO314" s="317" t="e">
        <f>_xlfn.CONCAT(IF(BB314="","-","B"),IF(BO314="","-","I"),VLOOKUP($B314,GtP!$A:$BB,MATCH("Gi/o_0-1",GtP!$A$1:$BB$1,0),FALSE))</f>
        <v>#N/A</v>
      </c>
      <c r="AP314" s="317" t="e">
        <f>_xlfn.CONCAT(IF(BC314="","-","B"),IF(BP314="","-","I"),VLOOKUP($B314,GtP!$A:$BB,MATCH("Gq/11_0-1",GtP!$A$1:$BB$1,0),FALSE))</f>
        <v>#N/A</v>
      </c>
      <c r="AQ314" s="317" t="e">
        <f>_xlfn.CONCAT(IF(BD314="","-","B"),IF(BQ314="","-","I"),VLOOKUP($B314,GtP!$A:$BB,MATCH("Gq/11_0-1",GtP!$A$1:$BB$1,0),FALSE))</f>
        <v>#N/A</v>
      </c>
      <c r="AR314" s="317" t="e">
        <f>_xlfn.CONCAT(IF(BE314="","-","B"),IF(BR314="","-","I"),VLOOKUP($B314,GtP!$A:$BB,MATCH("Gq/11_0-1",GtP!$A$1:$BB$1,0),FALSE))</f>
        <v>#N/A</v>
      </c>
      <c r="AS314" s="317" t="e">
        <f>_xlfn.CONCAT(IF(BF314="","-","B"),IF(BS314="","-","I"),VLOOKUP($B314,GtP!$A:$BB,MATCH("Gq/11_0-1",GtP!$A$1:$BB$1,0),FALSE))</f>
        <v>#N/A</v>
      </c>
      <c r="AT314" s="317" t="e">
        <f>_xlfn.CONCAT(IF(BG314="","-","B"),IF(BT314="","-","I"),VLOOKUP($B314,GtP!$A:$BB,MATCH("G12/13_0-1",GtP!$A$1:$BB$1,0),FALSE))</f>
        <v>#N/A</v>
      </c>
      <c r="AU314" s="317" t="e">
        <f>_xlfn.CONCAT(IF(BH314="","-","B"),IF(BU314="","-","I"),VLOOKUP($B314,GtP!$A:$BB,MATCH("G12/13_0-1",GtP!$A$1:$BB$1,0),FALSE))</f>
        <v>#N/A</v>
      </c>
      <c r="AV314" s="319" t="str">
        <f>_xlfn.IFNA(VLOOKUP($B314,'B-LogEmaxOverpEC50'!$A:$AL,MATCH(AV$1,'B-LogEmaxOverpEC50'!$A$1:$AL$1,0),FALSE),"")</f>
        <v/>
      </c>
      <c r="AX314" s="321" t="str">
        <f>_xlfn.IFNA(VLOOKUP($B314,'B-LogEmaxOverpEC50'!$A:$AL,MATCH(AX$1,'B-LogEmaxOverpEC50'!$A$1:$AL$1,0),FALSE),"")</f>
        <v/>
      </c>
      <c r="AY314" s="321" t="str">
        <f>_xlfn.IFNA(VLOOKUP($B314,'B-LogEmaxOverpEC50'!$A:$AL,MATCH(AY$1,'B-LogEmaxOverpEC50'!$A$1:$AL$1,0),FALSE),"")</f>
        <v/>
      </c>
      <c r="AZ314" s="321" t="str">
        <f>_xlfn.IFNA(VLOOKUP($B314,'B-LogEmaxOverpEC50'!$A:$AL,MATCH(AZ$1,'B-LogEmaxOverpEC50'!$A$1:$AL$1,0),FALSE),"")</f>
        <v/>
      </c>
      <c r="BA314" s="321" t="str">
        <f>_xlfn.IFNA(VLOOKUP($B314,'B-LogEmaxOverpEC50'!$A:$AL,MATCH(BA$1,'B-LogEmaxOverpEC50'!$A$1:$AL$1,0),FALSE),"")</f>
        <v/>
      </c>
      <c r="BB314" s="321" t="str">
        <f>_xlfn.IFNA(VLOOKUP($B314,'B-LogEmaxOverpEC50'!$A:$AL,MATCH(BB$1,'B-LogEmaxOverpEC50'!$A$1:$AL$1,0),FALSE),"")</f>
        <v/>
      </c>
      <c r="BC314" s="321" t="str">
        <f>_xlfn.IFNA(VLOOKUP($B314,'B-LogEmaxOverpEC50'!$A:$AL,MATCH(BC$1,'B-LogEmaxOverpEC50'!$A$1:$AL$1,0),FALSE),"")</f>
        <v/>
      </c>
      <c r="BD314" s="321" t="str">
        <f>_xlfn.IFNA(VLOOKUP($B314,'B-LogEmaxOverpEC50'!$A:$AL,MATCH(BD$1,'B-LogEmaxOverpEC50'!$A$1:$AL$1,0),FALSE),"")</f>
        <v/>
      </c>
      <c r="BE314" s="321" t="str">
        <f>_xlfn.IFNA(VLOOKUP($B314,'B-LogEmaxOverpEC50'!$A:$AL,MATCH(BE$1,'B-LogEmaxOverpEC50'!$A$1:$AL$1,0),FALSE),"")</f>
        <v/>
      </c>
      <c r="BF314" s="321" t="str">
        <f>_xlfn.IFNA(VLOOKUP($B314,'B-LogEmaxOverpEC50'!$A:$AL,MATCH(BF$1,'B-LogEmaxOverpEC50'!$A$1:$AL$1,0),FALSE),"")</f>
        <v/>
      </c>
      <c r="BG314" s="321" t="str">
        <f>_xlfn.IFNA(VLOOKUP($B314,'B-LogEmaxOverpEC50'!$A:$AL,MATCH(BG$1,'B-LogEmaxOverpEC50'!$A$1:$AL$1,0),FALSE),"")</f>
        <v/>
      </c>
      <c r="BH314" s="321" t="str">
        <f>_xlfn.IFNA(VLOOKUP($B314,'B-LogEmaxOverpEC50'!$A:$AL,MATCH(BH$1,'B-LogEmaxOverpEC50'!$A$1:$AL$1,0),FALSE),"")</f>
        <v/>
      </c>
      <c r="BI314" s="322" t="str">
        <f>_xlfn.IFNA(VLOOKUP($B314,'I-LogEmaxOverpEC50'!$A:$AR,MATCH(BI$1,'I-LogEmaxOverpEC50'!$A$1:$AR$1,0),FALSE),"")</f>
        <v/>
      </c>
      <c r="BJ314" s="320" t="str">
        <f>_xlfn.IFNA(VLOOKUP($B314,'I-LogEmaxOverpEC50'!$A:$AR,MATCH(BJ$1,'I-LogEmaxOverpEC50'!$A$1:$AR$1,0),FALSE),"")</f>
        <v/>
      </c>
      <c r="BK314" s="320" t="str">
        <f>_xlfn.IFNA(VLOOKUP($B314,'I-LogEmaxOverpEC50'!$A:$AR,MATCH(BK$1,'I-LogEmaxOverpEC50'!$A$1:$AR$1,0),FALSE),"")</f>
        <v/>
      </c>
      <c r="BL314" s="320" t="str">
        <f>_xlfn.IFNA(VLOOKUP($B314,'I-LogEmaxOverpEC50'!$A:$AR,MATCH(BL$1,'I-LogEmaxOverpEC50'!$A$1:$AR$1,0),FALSE),"")</f>
        <v/>
      </c>
      <c r="BM314" s="320" t="str">
        <f>_xlfn.IFNA(VLOOKUP($B314,'I-LogEmaxOverpEC50'!$A:$AR,MATCH(BM$1,'I-LogEmaxOverpEC50'!$A$1:$AR$1,0),FALSE),"")</f>
        <v/>
      </c>
      <c r="BN314" s="320" t="str">
        <f>_xlfn.IFNA(VLOOKUP($B314,'I-LogEmaxOverpEC50'!$A:$AR,MATCH(BN$1,'I-LogEmaxOverpEC50'!$A$1:$AR$1,0),FALSE),"")</f>
        <v/>
      </c>
      <c r="BO314" s="320" t="str">
        <f>_xlfn.IFNA(VLOOKUP($B314,'I-LogEmaxOverpEC50'!$A:$AR,MATCH(BO$1,'I-LogEmaxOverpEC50'!$A$1:$AR$1,0),FALSE),"")</f>
        <v/>
      </c>
      <c r="BP314" s="320" t="str">
        <f>_xlfn.IFNA(VLOOKUP($B314,'I-LogEmaxOverpEC50'!$A:$AR,MATCH(BP$1,'I-LogEmaxOverpEC50'!$A$1:$AR$1,0),FALSE),"")</f>
        <v/>
      </c>
      <c r="BQ314" s="320" t="str">
        <f>_xlfn.IFNA(VLOOKUP($B314,'I-LogEmaxOverpEC50'!$A:$AR,MATCH(BQ$1,'I-LogEmaxOverpEC50'!$A$1:$AR$1,0),FALSE),"")</f>
        <v/>
      </c>
      <c r="BR314" s="320" t="str">
        <f>_xlfn.IFNA(VLOOKUP($B314,'I-LogEmaxOverpEC50'!$A:$AR,MATCH(BR$1,'I-LogEmaxOverpEC50'!$A$1:$AR$1,0),FALSE),"")</f>
        <v/>
      </c>
      <c r="BS314" s="320" t="str">
        <f>_xlfn.IFNA(VLOOKUP($B314,'I-LogEmaxOverpEC50'!$A:$AR,MATCH(BS$1,'I-LogEmaxOverpEC50'!$A$1:$AR$1,0),FALSE),"")</f>
        <v/>
      </c>
      <c r="BT314" s="320" t="str">
        <f>_xlfn.IFNA(VLOOKUP($B314,'I-LogEmaxOverpEC50'!$A:$AR,MATCH(BT$1,'I-LogEmaxOverpEC50'!$A$1:$AR$1,0),FALSE),"")</f>
        <v/>
      </c>
      <c r="BU314" s="320" t="str">
        <f>_xlfn.IFNA(VLOOKUP($B314,'I-LogEmaxOverpEC50'!$A:$AR,MATCH(BU$1,'I-LogEmaxOverpEC50'!$A$1:$AR$1,0),FALSE),"")</f>
        <v/>
      </c>
      <c r="BV314" s="114" t="e" cm="1">
        <f t="array" ref="BV314">_xlfn.IFS(AND($C314="A",_xlfn.CONCAT(F314:G314)&lt;&gt;"",$A314=1),"x",AND($C314="A",_xlfn.CONCAT(F314:G314)="",$A314=1),"-",$A$1&lt;&gt;"","")</f>
        <v>#N/A</v>
      </c>
      <c r="BW314" s="113" t="e" cm="1">
        <f t="array" ref="BW314">_xlfn.IFS(AND($C314="A",_xlfn.CONCAT(H314:L314)&lt;&gt;"",$A314=1),"x",AND($C314="A",_xlfn.CONCAT(H314:L314)="",$A314=1),"-",$A$1&lt;&gt;"","")</f>
        <v>#N/A</v>
      </c>
      <c r="BX314" s="113" t="e" cm="1">
        <f t="array" ref="BX314">_xlfn.IFS(AND($C314="A",_xlfn.CONCAT(M314:P314)&lt;&gt;"",$A314=1),"x",AND($C314="A",_xlfn.CONCAT(M314:P314)="",$A314=1),"-",$A$1&lt;&gt;"","")</f>
        <v>#N/A</v>
      </c>
      <c r="BY314" s="113" t="e" cm="1">
        <f t="array" ref="BY314">_xlfn.IFS(AND($C314="A",_xlfn.CONCAT(Q314:R314)&lt;&gt;"",$A314=1),"x",AND($C314="A",_xlfn.CONCAT(Q314:R314)="",$A314=1),"-",$A$1&lt;&gt;"","")</f>
        <v>#N/A</v>
      </c>
      <c r="BZ314" s="121" t="e">
        <f t="shared" si="165"/>
        <v>#N/A</v>
      </c>
      <c r="CA314" s="120" t="e">
        <f t="shared" si="166"/>
        <v>#N/A</v>
      </c>
      <c r="CB314" s="120" t="e">
        <f t="shared" si="167"/>
        <v>#N/A</v>
      </c>
      <c r="CC314" s="120" t="e">
        <f t="shared" si="168"/>
        <v>#N/A</v>
      </c>
      <c r="CD314" s="121" t="str">
        <f t="shared" si="169"/>
        <v/>
      </c>
      <c r="CE314" s="120" t="e">
        <f t="shared" si="170"/>
        <v>#N/A</v>
      </c>
      <c r="CF314" s="120" t="e">
        <f t="shared" si="171"/>
        <v>#N/A</v>
      </c>
      <c r="CG314" s="120" t="e">
        <f t="shared" si="172"/>
        <v>#N/A</v>
      </c>
      <c r="CH314" s="120" t="e">
        <f t="shared" si="173"/>
        <v>#N/A</v>
      </c>
      <c r="CI314" s="120" t="e">
        <f t="shared" si="174"/>
        <v>#N/A</v>
      </c>
    </row>
    <row r="315" spans="1:87" x14ac:dyDescent="0.2">
      <c r="A315" s="311" t="e" cm="1">
        <f t="array" ref="A315">_xlfn.IFS(SUM(F315:R315)&gt;0,1,Z315&gt;0,2,TRUE,3)</f>
        <v>#N/A</v>
      </c>
      <c r="B315" s="311" t="s">
        <v>2014</v>
      </c>
      <c r="C315" s="311" t="str">
        <f>_xlfn.XLOOKUP(B315,RecNamesAll!A:A,RecNamesAll!E:E)</f>
        <v>A</v>
      </c>
      <c r="D315" s="311" t="str">
        <f>_xlfn.XLOOKUP(B315,RecNamesAll!A:A,RecNamesAll!C:C)</f>
        <v>OPN1LW</v>
      </c>
      <c r="F315" s="312" t="e">
        <f t="shared" si="140"/>
        <v>#N/A</v>
      </c>
      <c r="G315" s="313" t="e">
        <f t="shared" si="141"/>
        <v>#N/A</v>
      </c>
      <c r="H315" s="312" t="e">
        <f t="shared" si="142"/>
        <v>#N/A</v>
      </c>
      <c r="I315" s="313" t="e">
        <f t="shared" si="143"/>
        <v>#N/A</v>
      </c>
      <c r="J315" s="313" t="e">
        <f t="shared" si="144"/>
        <v>#N/A</v>
      </c>
      <c r="K315" s="313" t="e">
        <f t="shared" si="145"/>
        <v>#N/A</v>
      </c>
      <c r="L315" s="313" t="e">
        <f t="shared" si="146"/>
        <v>#N/A</v>
      </c>
      <c r="M315" s="312" t="e">
        <f t="shared" si="147"/>
        <v>#N/A</v>
      </c>
      <c r="N315" s="313" t="e">
        <f t="shared" si="148"/>
        <v>#N/A</v>
      </c>
      <c r="O315" s="313" t="e">
        <f t="shared" si="149"/>
        <v>#N/A</v>
      </c>
      <c r="P315" s="313" t="e">
        <f t="shared" si="150"/>
        <v>#N/A</v>
      </c>
      <c r="Q315" s="312" t="e">
        <f t="shared" si="151"/>
        <v>#N/A</v>
      </c>
      <c r="R315" s="313" t="e">
        <f t="shared" si="152"/>
        <v>#N/A</v>
      </c>
      <c r="S315" s="314" t="str">
        <f t="shared" si="153"/>
        <v/>
      </c>
      <c r="T315" s="315" t="str">
        <f t="shared" si="154"/>
        <v>A</v>
      </c>
      <c r="U315" s="311" t="str">
        <f t="shared" si="155"/>
        <v>OPN1LW</v>
      </c>
      <c r="V315" s="316" t="e">
        <f>IF(VLOOKUP($B315,GtP!$A:$AA,MATCH("Gs_0-2",GtP!$A$1:$AA$1,0),FALSE)=0,"",VLOOKUP($B315,GtP!$A:$AA,MATCH("Gs_0-2",GtP!$A$1:$AA$1,0),FALSE))</f>
        <v>#N/A</v>
      </c>
      <c r="W315" s="317" t="e">
        <f>IF(VLOOKUP($B315,GtP!$A:$AA,MATCH("Gi/o_0-2",GtP!$A$1:$AA$1,0),FALSE)=0,"",VLOOKUP($B315,GtP!$A:$AA,MATCH("Gi/o_0-2",GtP!$A$1:$AA$1,0),FALSE))</f>
        <v>#N/A</v>
      </c>
      <c r="X315" s="317" t="e">
        <f>IF(VLOOKUP($B315,GtP!$A:$AA,MATCH("Gq/11_0-2",GtP!$A$1:$AA$1,0),FALSE)=0,"",VLOOKUP($B315,GtP!$A:$AA,MATCH("Gq/11_0-2",GtP!$A$1:$AA$1,0),FALSE))</f>
        <v>#N/A</v>
      </c>
      <c r="Y315" s="317" t="e">
        <f>IF(VLOOKUP($B315,GtP!$A:$AA,MATCH("G12/13_0-2",GtP!$A$1:$AA$1,0),FALSE)=0,"",VLOOKUP($B315,GtP!$A:$AA,MATCH("G12/13_0-2",GtP!$A$1:$AA$1,0),FALSE))</f>
        <v>#N/A</v>
      </c>
      <c r="Z315" s="318" t="e">
        <f t="shared" si="156"/>
        <v>#N/A</v>
      </c>
      <c r="AA315" s="317" t="e">
        <f t="shared" si="157"/>
        <v>#N/A</v>
      </c>
      <c r="AB315" s="317" t="e">
        <f t="shared" si="158"/>
        <v>#N/A</v>
      </c>
      <c r="AC315" s="317" t="e">
        <f t="shared" si="159"/>
        <v>#N/A</v>
      </c>
      <c r="AD315" s="317" t="e">
        <f t="shared" si="160"/>
        <v>#N/A</v>
      </c>
      <c r="AE315" s="315" t="str">
        <f t="shared" si="161"/>
        <v/>
      </c>
      <c r="AF315" s="311" t="str">
        <f t="shared" si="162"/>
        <v/>
      </c>
      <c r="AG315" s="311" t="str">
        <f t="shared" si="163"/>
        <v/>
      </c>
      <c r="AH315" s="311" t="str">
        <f t="shared" si="164"/>
        <v/>
      </c>
      <c r="AI315" s="316" t="e">
        <f>_xlfn.CONCAT(IF(AV315="","-","B"),IF(BI315="","-","I"),VLOOKUP($B315,GtP!$A:$BB,MATCH("Gs_0-1",GtP!$A$1:$BB$1,0),FALSE))</f>
        <v>#N/A</v>
      </c>
      <c r="AJ315" s="317" t="e">
        <f>_xlfn.CONCAT(IF(AW315="","-","B"),IF(BJ315="","-","I"),VLOOKUP($B315,GtP!$A:$BB,MATCH("Gs_0-1",GtP!$A$1:$BB$1,0),FALSE))</f>
        <v>#N/A</v>
      </c>
      <c r="AK315" s="317" t="e">
        <f>_xlfn.CONCAT(IF(AX315="","-","B"),IF(BK315="","-","I"),VLOOKUP($B315,GtP!$A:$BB,MATCH("Gi/o_0-1",GtP!$A$1:$BB$1,0),FALSE))</f>
        <v>#N/A</v>
      </c>
      <c r="AL315" s="317" t="e">
        <f>_xlfn.CONCAT(IF(AY315="","-","B"),IF(BL315="","-","I"),VLOOKUP($B315,GtP!$A:$BB,MATCH("Gi/o_0-1",GtP!$A$1:$BB$1,0),FALSE))</f>
        <v>#N/A</v>
      </c>
      <c r="AM315" s="317" t="e">
        <f>_xlfn.CONCAT(IF(AZ315="","-","B"),IF(BM315="","-","I"),VLOOKUP($B315,GtP!$A:$BB,MATCH("Gi/o_0-1",GtP!$A$1:$BB$1,0),FALSE))</f>
        <v>#N/A</v>
      </c>
      <c r="AN315" s="317" t="e">
        <f>_xlfn.CONCAT(IF(BA315="","-","B"),IF(BN315="","-","I"),VLOOKUP($B315,GtP!$A:$BB,MATCH("Gi/o_0-1",GtP!$A$1:$BB$1,0),FALSE))</f>
        <v>#N/A</v>
      </c>
      <c r="AO315" s="317" t="e">
        <f>_xlfn.CONCAT(IF(BB315="","-","B"),IF(BO315="","-","I"),VLOOKUP($B315,GtP!$A:$BB,MATCH("Gi/o_0-1",GtP!$A$1:$BB$1,0),FALSE))</f>
        <v>#N/A</v>
      </c>
      <c r="AP315" s="317" t="e">
        <f>_xlfn.CONCAT(IF(BC315="","-","B"),IF(BP315="","-","I"),VLOOKUP($B315,GtP!$A:$BB,MATCH("Gq/11_0-1",GtP!$A$1:$BB$1,0),FALSE))</f>
        <v>#N/A</v>
      </c>
      <c r="AQ315" s="317" t="e">
        <f>_xlfn.CONCAT(IF(BD315="","-","B"),IF(BQ315="","-","I"),VLOOKUP($B315,GtP!$A:$BB,MATCH("Gq/11_0-1",GtP!$A$1:$BB$1,0),FALSE))</f>
        <v>#N/A</v>
      </c>
      <c r="AR315" s="317" t="e">
        <f>_xlfn.CONCAT(IF(BE315="","-","B"),IF(BR315="","-","I"),VLOOKUP($B315,GtP!$A:$BB,MATCH("Gq/11_0-1",GtP!$A$1:$BB$1,0),FALSE))</f>
        <v>#N/A</v>
      </c>
      <c r="AS315" s="317" t="e">
        <f>_xlfn.CONCAT(IF(BF315="","-","B"),IF(BS315="","-","I"),VLOOKUP($B315,GtP!$A:$BB,MATCH("Gq/11_0-1",GtP!$A$1:$BB$1,0),FALSE))</f>
        <v>#N/A</v>
      </c>
      <c r="AT315" s="317" t="e">
        <f>_xlfn.CONCAT(IF(BG315="","-","B"),IF(BT315="","-","I"),VLOOKUP($B315,GtP!$A:$BB,MATCH("G12/13_0-1",GtP!$A$1:$BB$1,0),FALSE))</f>
        <v>#N/A</v>
      </c>
      <c r="AU315" s="317" t="e">
        <f>_xlfn.CONCAT(IF(BH315="","-","B"),IF(BU315="","-","I"),VLOOKUP($B315,GtP!$A:$BB,MATCH("G12/13_0-1",GtP!$A$1:$BB$1,0),FALSE))</f>
        <v>#N/A</v>
      </c>
      <c r="AV315" s="319" t="str">
        <f>_xlfn.IFNA(VLOOKUP($B315,'B-LogEmaxOverpEC50'!$A:$AL,MATCH(AV$1,'B-LogEmaxOverpEC50'!$A$1:$AL$1,0),FALSE),"")</f>
        <v/>
      </c>
      <c r="AX315" s="321" t="str">
        <f>_xlfn.IFNA(VLOOKUP($B315,'B-LogEmaxOverpEC50'!$A:$AL,MATCH(AX$1,'B-LogEmaxOverpEC50'!$A$1:$AL$1,0),FALSE),"")</f>
        <v/>
      </c>
      <c r="AY315" s="321" t="str">
        <f>_xlfn.IFNA(VLOOKUP($B315,'B-LogEmaxOverpEC50'!$A:$AL,MATCH(AY$1,'B-LogEmaxOverpEC50'!$A$1:$AL$1,0),FALSE),"")</f>
        <v/>
      </c>
      <c r="AZ315" s="321" t="str">
        <f>_xlfn.IFNA(VLOOKUP($B315,'B-LogEmaxOverpEC50'!$A:$AL,MATCH(AZ$1,'B-LogEmaxOverpEC50'!$A$1:$AL$1,0),FALSE),"")</f>
        <v/>
      </c>
      <c r="BA315" s="321" t="str">
        <f>_xlfn.IFNA(VLOOKUP($B315,'B-LogEmaxOverpEC50'!$A:$AL,MATCH(BA$1,'B-LogEmaxOverpEC50'!$A$1:$AL$1,0),FALSE),"")</f>
        <v/>
      </c>
      <c r="BB315" s="321" t="str">
        <f>_xlfn.IFNA(VLOOKUP($B315,'B-LogEmaxOverpEC50'!$A:$AL,MATCH(BB$1,'B-LogEmaxOverpEC50'!$A$1:$AL$1,0),FALSE),"")</f>
        <v/>
      </c>
      <c r="BC315" s="321" t="str">
        <f>_xlfn.IFNA(VLOOKUP($B315,'B-LogEmaxOverpEC50'!$A:$AL,MATCH(BC$1,'B-LogEmaxOverpEC50'!$A$1:$AL$1,0),FALSE),"")</f>
        <v/>
      </c>
      <c r="BD315" s="321" t="str">
        <f>_xlfn.IFNA(VLOOKUP($B315,'B-LogEmaxOverpEC50'!$A:$AL,MATCH(BD$1,'B-LogEmaxOverpEC50'!$A$1:$AL$1,0),FALSE),"")</f>
        <v/>
      </c>
      <c r="BE315" s="321" t="str">
        <f>_xlfn.IFNA(VLOOKUP($B315,'B-LogEmaxOverpEC50'!$A:$AL,MATCH(BE$1,'B-LogEmaxOverpEC50'!$A$1:$AL$1,0),FALSE),"")</f>
        <v/>
      </c>
      <c r="BF315" s="321" t="str">
        <f>_xlfn.IFNA(VLOOKUP($B315,'B-LogEmaxOverpEC50'!$A:$AL,MATCH(BF$1,'B-LogEmaxOverpEC50'!$A$1:$AL$1,0),FALSE),"")</f>
        <v/>
      </c>
      <c r="BG315" s="321" t="str">
        <f>_xlfn.IFNA(VLOOKUP($B315,'B-LogEmaxOverpEC50'!$A:$AL,MATCH(BG$1,'B-LogEmaxOverpEC50'!$A$1:$AL$1,0),FALSE),"")</f>
        <v/>
      </c>
      <c r="BH315" s="321" t="str">
        <f>_xlfn.IFNA(VLOOKUP($B315,'B-LogEmaxOverpEC50'!$A:$AL,MATCH(BH$1,'B-LogEmaxOverpEC50'!$A$1:$AL$1,0),FALSE),"")</f>
        <v/>
      </c>
      <c r="BI315" s="322" t="str">
        <f>_xlfn.IFNA(VLOOKUP($B315,'I-LogEmaxOverpEC50'!$A:$AR,MATCH(BI$1,'I-LogEmaxOverpEC50'!$A$1:$AR$1,0),FALSE),"")</f>
        <v/>
      </c>
      <c r="BJ315" s="320" t="str">
        <f>_xlfn.IFNA(VLOOKUP($B315,'I-LogEmaxOverpEC50'!$A:$AR,MATCH(BJ$1,'I-LogEmaxOverpEC50'!$A$1:$AR$1,0),FALSE),"")</f>
        <v/>
      </c>
      <c r="BK315" s="320" t="str">
        <f>_xlfn.IFNA(VLOOKUP($B315,'I-LogEmaxOverpEC50'!$A:$AR,MATCH(BK$1,'I-LogEmaxOverpEC50'!$A$1:$AR$1,0),FALSE),"")</f>
        <v/>
      </c>
      <c r="BL315" s="320" t="str">
        <f>_xlfn.IFNA(VLOOKUP($B315,'I-LogEmaxOverpEC50'!$A:$AR,MATCH(BL$1,'I-LogEmaxOverpEC50'!$A$1:$AR$1,0),FALSE),"")</f>
        <v/>
      </c>
      <c r="BM315" s="320" t="str">
        <f>_xlfn.IFNA(VLOOKUP($B315,'I-LogEmaxOverpEC50'!$A:$AR,MATCH(BM$1,'I-LogEmaxOverpEC50'!$A$1:$AR$1,0),FALSE),"")</f>
        <v/>
      </c>
      <c r="BN315" s="320" t="str">
        <f>_xlfn.IFNA(VLOOKUP($B315,'I-LogEmaxOverpEC50'!$A:$AR,MATCH(BN$1,'I-LogEmaxOverpEC50'!$A$1:$AR$1,0),FALSE),"")</f>
        <v/>
      </c>
      <c r="BO315" s="320" t="str">
        <f>_xlfn.IFNA(VLOOKUP($B315,'I-LogEmaxOverpEC50'!$A:$AR,MATCH(BO$1,'I-LogEmaxOverpEC50'!$A$1:$AR$1,0),FALSE),"")</f>
        <v/>
      </c>
      <c r="BP315" s="320" t="str">
        <f>_xlfn.IFNA(VLOOKUP($B315,'I-LogEmaxOverpEC50'!$A:$AR,MATCH(BP$1,'I-LogEmaxOverpEC50'!$A$1:$AR$1,0),FALSE),"")</f>
        <v/>
      </c>
      <c r="BQ315" s="320" t="str">
        <f>_xlfn.IFNA(VLOOKUP($B315,'I-LogEmaxOverpEC50'!$A:$AR,MATCH(BQ$1,'I-LogEmaxOverpEC50'!$A$1:$AR$1,0),FALSE),"")</f>
        <v/>
      </c>
      <c r="BR315" s="320" t="str">
        <f>_xlfn.IFNA(VLOOKUP($B315,'I-LogEmaxOverpEC50'!$A:$AR,MATCH(BR$1,'I-LogEmaxOverpEC50'!$A$1:$AR$1,0),FALSE),"")</f>
        <v/>
      </c>
      <c r="BS315" s="320" t="str">
        <f>_xlfn.IFNA(VLOOKUP($B315,'I-LogEmaxOverpEC50'!$A:$AR,MATCH(BS$1,'I-LogEmaxOverpEC50'!$A$1:$AR$1,0),FALSE),"")</f>
        <v/>
      </c>
      <c r="BT315" s="320" t="str">
        <f>_xlfn.IFNA(VLOOKUP($B315,'I-LogEmaxOverpEC50'!$A:$AR,MATCH(BT$1,'I-LogEmaxOverpEC50'!$A$1:$AR$1,0),FALSE),"")</f>
        <v/>
      </c>
      <c r="BU315" s="320" t="str">
        <f>_xlfn.IFNA(VLOOKUP($B315,'I-LogEmaxOverpEC50'!$A:$AR,MATCH(BU$1,'I-LogEmaxOverpEC50'!$A$1:$AR$1,0),FALSE),"")</f>
        <v/>
      </c>
      <c r="BV315" s="114" t="e" cm="1">
        <f t="array" ref="BV315">_xlfn.IFS(AND($C315="A",_xlfn.CONCAT(F315:G315)&lt;&gt;"",$A315=1),"x",AND($C315="A",_xlfn.CONCAT(F315:G315)="",$A315=1),"-",$A$1&lt;&gt;"","")</f>
        <v>#N/A</v>
      </c>
      <c r="BW315" s="113" t="e" cm="1">
        <f t="array" ref="BW315">_xlfn.IFS(AND($C315="A",_xlfn.CONCAT(H315:L315)&lt;&gt;"",$A315=1),"x",AND($C315="A",_xlfn.CONCAT(H315:L315)="",$A315=1),"-",$A$1&lt;&gt;"","")</f>
        <v>#N/A</v>
      </c>
      <c r="BX315" s="113" t="e" cm="1">
        <f t="array" ref="BX315">_xlfn.IFS(AND($C315="A",_xlfn.CONCAT(M315:P315)&lt;&gt;"",$A315=1),"x",AND($C315="A",_xlfn.CONCAT(M315:P315)="",$A315=1),"-",$A$1&lt;&gt;"","")</f>
        <v>#N/A</v>
      </c>
      <c r="BY315" s="113" t="e" cm="1">
        <f t="array" ref="BY315">_xlfn.IFS(AND($C315="A",_xlfn.CONCAT(Q315:R315)&lt;&gt;"",$A315=1),"x",AND($C315="A",_xlfn.CONCAT(Q315:R315)="",$A315=1),"-",$A$1&lt;&gt;"","")</f>
        <v>#N/A</v>
      </c>
      <c r="BZ315" s="121" t="e">
        <f t="shared" si="165"/>
        <v>#N/A</v>
      </c>
      <c r="CA315" s="120" t="e">
        <f t="shared" si="166"/>
        <v>#N/A</v>
      </c>
      <c r="CB315" s="120" t="e">
        <f t="shared" si="167"/>
        <v>#N/A</v>
      </c>
      <c r="CC315" s="120" t="e">
        <f t="shared" si="168"/>
        <v>#N/A</v>
      </c>
      <c r="CD315" s="121" t="str">
        <f t="shared" si="169"/>
        <v/>
      </c>
      <c r="CE315" s="120" t="e">
        <f t="shared" si="170"/>
        <v>#N/A</v>
      </c>
      <c r="CF315" s="120" t="e">
        <f t="shared" si="171"/>
        <v>#N/A</v>
      </c>
      <c r="CG315" s="120" t="e">
        <f t="shared" si="172"/>
        <v>#N/A</v>
      </c>
      <c r="CH315" s="120" t="e">
        <f t="shared" si="173"/>
        <v>#N/A</v>
      </c>
      <c r="CI315" s="120" t="e">
        <f t="shared" si="174"/>
        <v>#N/A</v>
      </c>
    </row>
    <row r="316" spans="1:87" x14ac:dyDescent="0.2">
      <c r="A316" s="311" t="e" cm="1">
        <f t="array" ref="A316">_xlfn.IFS(SUM(F316:R316)&gt;0,1,Z316&gt;0,2,TRUE,3)</f>
        <v>#N/A</v>
      </c>
      <c r="B316" s="311" t="s">
        <v>1843</v>
      </c>
      <c r="C316" s="311" t="str">
        <f>_xlfn.XLOOKUP(B316,RecNamesAll!A:A,RecNamesAll!E:E)</f>
        <v>A</v>
      </c>
      <c r="D316" s="311" t="str">
        <f>_xlfn.XLOOKUP(B316,RecNamesAll!A:A,RecNamesAll!C:C)</f>
        <v>P2RY8</v>
      </c>
      <c r="F316" s="312" t="e">
        <f t="shared" si="140"/>
        <v>#N/A</v>
      </c>
      <c r="G316" s="313" t="e">
        <f t="shared" si="141"/>
        <v>#N/A</v>
      </c>
      <c r="H316" s="312" t="e">
        <f t="shared" si="142"/>
        <v>#N/A</v>
      </c>
      <c r="I316" s="313" t="e">
        <f t="shared" si="143"/>
        <v>#N/A</v>
      </c>
      <c r="J316" s="313" t="e">
        <f t="shared" si="144"/>
        <v>#N/A</v>
      </c>
      <c r="K316" s="313" t="e">
        <f t="shared" si="145"/>
        <v>#N/A</v>
      </c>
      <c r="L316" s="313" t="e">
        <f t="shared" si="146"/>
        <v>#N/A</v>
      </c>
      <c r="M316" s="312" t="e">
        <f t="shared" si="147"/>
        <v>#N/A</v>
      </c>
      <c r="N316" s="313" t="e">
        <f t="shared" si="148"/>
        <v>#N/A</v>
      </c>
      <c r="O316" s="313" t="e">
        <f t="shared" si="149"/>
        <v>#N/A</v>
      </c>
      <c r="P316" s="313" t="e">
        <f t="shared" si="150"/>
        <v>#N/A</v>
      </c>
      <c r="Q316" s="312" t="e">
        <f t="shared" si="151"/>
        <v>#N/A</v>
      </c>
      <c r="R316" s="313" t="e">
        <f t="shared" si="152"/>
        <v>#N/A</v>
      </c>
      <c r="S316" s="314" t="str">
        <f t="shared" si="153"/>
        <v/>
      </c>
      <c r="T316" s="315" t="str">
        <f t="shared" si="154"/>
        <v>A</v>
      </c>
      <c r="U316" s="311" t="str">
        <f t="shared" si="155"/>
        <v>P2RY8</v>
      </c>
      <c r="V316" s="316" t="e">
        <f>IF(VLOOKUP($B316,GtP!$A:$AA,MATCH("Gs_0-2",GtP!$A$1:$AA$1,0),FALSE)=0,"",VLOOKUP($B316,GtP!$A:$AA,MATCH("Gs_0-2",GtP!$A$1:$AA$1,0),FALSE))</f>
        <v>#N/A</v>
      </c>
      <c r="W316" s="317" t="e">
        <f>IF(VLOOKUP($B316,GtP!$A:$AA,MATCH("Gi/o_0-2",GtP!$A$1:$AA$1,0),FALSE)=0,"",VLOOKUP($B316,GtP!$A:$AA,MATCH("Gi/o_0-2",GtP!$A$1:$AA$1,0),FALSE))</f>
        <v>#N/A</v>
      </c>
      <c r="X316" s="317" t="e">
        <f>IF(VLOOKUP($B316,GtP!$A:$AA,MATCH("Gq/11_0-2",GtP!$A$1:$AA$1,0),FALSE)=0,"",VLOOKUP($B316,GtP!$A:$AA,MATCH("Gq/11_0-2",GtP!$A$1:$AA$1,0),FALSE))</f>
        <v>#N/A</v>
      </c>
      <c r="Y316" s="317" t="e">
        <f>IF(VLOOKUP($B316,GtP!$A:$AA,MATCH("G12/13_0-2",GtP!$A$1:$AA$1,0),FALSE)=0,"",VLOOKUP($B316,GtP!$A:$AA,MATCH("G12/13_0-2",GtP!$A$1:$AA$1,0),FALSE))</f>
        <v>#N/A</v>
      </c>
      <c r="Z316" s="318" t="e">
        <f t="shared" si="156"/>
        <v>#N/A</v>
      </c>
      <c r="AA316" s="317" t="e">
        <f t="shared" si="157"/>
        <v>#N/A</v>
      </c>
      <c r="AB316" s="317" t="e">
        <f t="shared" si="158"/>
        <v>#N/A</v>
      </c>
      <c r="AC316" s="317" t="e">
        <f t="shared" si="159"/>
        <v>#N/A</v>
      </c>
      <c r="AD316" s="317" t="e">
        <f t="shared" si="160"/>
        <v>#N/A</v>
      </c>
      <c r="AE316" s="315" t="str">
        <f t="shared" si="161"/>
        <v/>
      </c>
      <c r="AF316" s="311" t="str">
        <f t="shared" si="162"/>
        <v/>
      </c>
      <c r="AG316" s="311" t="str">
        <f t="shared" si="163"/>
        <v/>
      </c>
      <c r="AH316" s="311" t="str">
        <f t="shared" si="164"/>
        <v/>
      </c>
      <c r="AI316" s="316" t="e">
        <f>_xlfn.CONCAT(IF(AV316="","-","B"),IF(BI316="","-","I"),VLOOKUP($B316,GtP!$A:$BB,MATCH("Gs_0-1",GtP!$A$1:$BB$1,0),FALSE))</f>
        <v>#N/A</v>
      </c>
      <c r="AJ316" s="317" t="e">
        <f>_xlfn.CONCAT(IF(AW316="","-","B"),IF(BJ316="","-","I"),VLOOKUP($B316,GtP!$A:$BB,MATCH("Gs_0-1",GtP!$A$1:$BB$1,0),FALSE))</f>
        <v>#N/A</v>
      </c>
      <c r="AK316" s="317" t="e">
        <f>_xlfn.CONCAT(IF(AX316="","-","B"),IF(BK316="","-","I"),VLOOKUP($B316,GtP!$A:$BB,MATCH("Gi/o_0-1",GtP!$A$1:$BB$1,0),FALSE))</f>
        <v>#N/A</v>
      </c>
      <c r="AL316" s="317" t="e">
        <f>_xlfn.CONCAT(IF(AY316="","-","B"),IF(BL316="","-","I"),VLOOKUP($B316,GtP!$A:$BB,MATCH("Gi/o_0-1",GtP!$A$1:$BB$1,0),FALSE))</f>
        <v>#N/A</v>
      </c>
      <c r="AM316" s="317" t="e">
        <f>_xlfn.CONCAT(IF(AZ316="","-","B"),IF(BM316="","-","I"),VLOOKUP($B316,GtP!$A:$BB,MATCH("Gi/o_0-1",GtP!$A$1:$BB$1,0),FALSE))</f>
        <v>#N/A</v>
      </c>
      <c r="AN316" s="317" t="e">
        <f>_xlfn.CONCAT(IF(BA316="","-","B"),IF(BN316="","-","I"),VLOOKUP($B316,GtP!$A:$BB,MATCH("Gi/o_0-1",GtP!$A$1:$BB$1,0),FALSE))</f>
        <v>#N/A</v>
      </c>
      <c r="AO316" s="317" t="e">
        <f>_xlfn.CONCAT(IF(BB316="","-","B"),IF(BO316="","-","I"),VLOOKUP($B316,GtP!$A:$BB,MATCH("Gi/o_0-1",GtP!$A$1:$BB$1,0),FALSE))</f>
        <v>#N/A</v>
      </c>
      <c r="AP316" s="317" t="e">
        <f>_xlfn.CONCAT(IF(BC316="","-","B"),IF(BP316="","-","I"),VLOOKUP($B316,GtP!$A:$BB,MATCH("Gq/11_0-1",GtP!$A$1:$BB$1,0),FALSE))</f>
        <v>#N/A</v>
      </c>
      <c r="AQ316" s="317" t="e">
        <f>_xlfn.CONCAT(IF(BD316="","-","B"),IF(BQ316="","-","I"),VLOOKUP($B316,GtP!$A:$BB,MATCH("Gq/11_0-1",GtP!$A$1:$BB$1,0),FALSE))</f>
        <v>#N/A</v>
      </c>
      <c r="AR316" s="317" t="e">
        <f>_xlfn.CONCAT(IF(BE316="","-","B"),IF(BR316="","-","I"),VLOOKUP($B316,GtP!$A:$BB,MATCH("Gq/11_0-1",GtP!$A$1:$BB$1,0),FALSE))</f>
        <v>#N/A</v>
      </c>
      <c r="AS316" s="317" t="e">
        <f>_xlfn.CONCAT(IF(BF316="","-","B"),IF(BS316="","-","I"),VLOOKUP($B316,GtP!$A:$BB,MATCH("Gq/11_0-1",GtP!$A$1:$BB$1,0),FALSE))</f>
        <v>#N/A</v>
      </c>
      <c r="AT316" s="317" t="e">
        <f>_xlfn.CONCAT(IF(BG316="","-","B"),IF(BT316="","-","I"),VLOOKUP($B316,GtP!$A:$BB,MATCH("G12/13_0-1",GtP!$A$1:$BB$1,0),FALSE))</f>
        <v>#N/A</v>
      </c>
      <c r="AU316" s="317" t="e">
        <f>_xlfn.CONCAT(IF(BH316="","-","B"),IF(BU316="","-","I"),VLOOKUP($B316,GtP!$A:$BB,MATCH("G12/13_0-1",GtP!$A$1:$BB$1,0),FALSE))</f>
        <v>#N/A</v>
      </c>
      <c r="AV316" s="319" t="str">
        <f>_xlfn.IFNA(VLOOKUP($B316,'B-LogEmaxOverpEC50'!$A:$AL,MATCH(AV$1,'B-LogEmaxOverpEC50'!$A$1:$AL$1,0),FALSE),"")</f>
        <v/>
      </c>
      <c r="AX316" s="321" t="str">
        <f>_xlfn.IFNA(VLOOKUP($B316,'B-LogEmaxOverpEC50'!$A:$AL,MATCH(AX$1,'B-LogEmaxOverpEC50'!$A$1:$AL$1,0),FALSE),"")</f>
        <v/>
      </c>
      <c r="AY316" s="321" t="str">
        <f>_xlfn.IFNA(VLOOKUP($B316,'B-LogEmaxOverpEC50'!$A:$AL,MATCH(AY$1,'B-LogEmaxOverpEC50'!$A$1:$AL$1,0),FALSE),"")</f>
        <v/>
      </c>
      <c r="AZ316" s="321" t="str">
        <f>_xlfn.IFNA(VLOOKUP($B316,'B-LogEmaxOverpEC50'!$A:$AL,MATCH(AZ$1,'B-LogEmaxOverpEC50'!$A$1:$AL$1,0),FALSE),"")</f>
        <v/>
      </c>
      <c r="BA316" s="321" t="str">
        <f>_xlfn.IFNA(VLOOKUP($B316,'B-LogEmaxOverpEC50'!$A:$AL,MATCH(BA$1,'B-LogEmaxOverpEC50'!$A$1:$AL$1,0),FALSE),"")</f>
        <v/>
      </c>
      <c r="BB316" s="321" t="str">
        <f>_xlfn.IFNA(VLOOKUP($B316,'B-LogEmaxOverpEC50'!$A:$AL,MATCH(BB$1,'B-LogEmaxOverpEC50'!$A$1:$AL$1,0),FALSE),"")</f>
        <v/>
      </c>
      <c r="BC316" s="321" t="str">
        <f>_xlfn.IFNA(VLOOKUP($B316,'B-LogEmaxOverpEC50'!$A:$AL,MATCH(BC$1,'B-LogEmaxOverpEC50'!$A$1:$AL$1,0),FALSE),"")</f>
        <v/>
      </c>
      <c r="BD316" s="321" t="str">
        <f>_xlfn.IFNA(VLOOKUP($B316,'B-LogEmaxOverpEC50'!$A:$AL,MATCH(BD$1,'B-LogEmaxOverpEC50'!$A$1:$AL$1,0),FALSE),"")</f>
        <v/>
      </c>
      <c r="BE316" s="321" t="str">
        <f>_xlfn.IFNA(VLOOKUP($B316,'B-LogEmaxOverpEC50'!$A:$AL,MATCH(BE$1,'B-LogEmaxOverpEC50'!$A$1:$AL$1,0),FALSE),"")</f>
        <v/>
      </c>
      <c r="BF316" s="321" t="str">
        <f>_xlfn.IFNA(VLOOKUP($B316,'B-LogEmaxOverpEC50'!$A:$AL,MATCH(BF$1,'B-LogEmaxOverpEC50'!$A$1:$AL$1,0),FALSE),"")</f>
        <v/>
      </c>
      <c r="BG316" s="321" t="str">
        <f>_xlfn.IFNA(VLOOKUP($B316,'B-LogEmaxOverpEC50'!$A:$AL,MATCH(BG$1,'B-LogEmaxOverpEC50'!$A$1:$AL$1,0),FALSE),"")</f>
        <v/>
      </c>
      <c r="BH316" s="321" t="str">
        <f>_xlfn.IFNA(VLOOKUP($B316,'B-LogEmaxOverpEC50'!$A:$AL,MATCH(BH$1,'B-LogEmaxOverpEC50'!$A$1:$AL$1,0),FALSE),"")</f>
        <v/>
      </c>
      <c r="BI316" s="322" t="str">
        <f>_xlfn.IFNA(VLOOKUP($B316,'I-LogEmaxOverpEC50'!$A:$AR,MATCH(BI$1,'I-LogEmaxOverpEC50'!$A$1:$AR$1,0),FALSE),"")</f>
        <v/>
      </c>
      <c r="BJ316" s="320" t="str">
        <f>_xlfn.IFNA(VLOOKUP($B316,'I-LogEmaxOverpEC50'!$A:$AR,MATCH(BJ$1,'I-LogEmaxOverpEC50'!$A$1:$AR$1,0),FALSE),"")</f>
        <v/>
      </c>
      <c r="BK316" s="320" t="str">
        <f>_xlfn.IFNA(VLOOKUP($B316,'I-LogEmaxOverpEC50'!$A:$AR,MATCH(BK$1,'I-LogEmaxOverpEC50'!$A$1:$AR$1,0),FALSE),"")</f>
        <v/>
      </c>
      <c r="BL316" s="320" t="str">
        <f>_xlfn.IFNA(VLOOKUP($B316,'I-LogEmaxOverpEC50'!$A:$AR,MATCH(BL$1,'I-LogEmaxOverpEC50'!$A$1:$AR$1,0),FALSE),"")</f>
        <v/>
      </c>
      <c r="BM316" s="320" t="str">
        <f>_xlfn.IFNA(VLOOKUP($B316,'I-LogEmaxOverpEC50'!$A:$AR,MATCH(BM$1,'I-LogEmaxOverpEC50'!$A$1:$AR$1,0),FALSE),"")</f>
        <v/>
      </c>
      <c r="BN316" s="320" t="str">
        <f>_xlfn.IFNA(VLOOKUP($B316,'I-LogEmaxOverpEC50'!$A:$AR,MATCH(BN$1,'I-LogEmaxOverpEC50'!$A$1:$AR$1,0),FALSE),"")</f>
        <v/>
      </c>
      <c r="BO316" s="320" t="str">
        <f>_xlfn.IFNA(VLOOKUP($B316,'I-LogEmaxOverpEC50'!$A:$AR,MATCH(BO$1,'I-LogEmaxOverpEC50'!$A$1:$AR$1,0),FALSE),"")</f>
        <v/>
      </c>
      <c r="BP316" s="320" t="str">
        <f>_xlfn.IFNA(VLOOKUP($B316,'I-LogEmaxOverpEC50'!$A:$AR,MATCH(BP$1,'I-LogEmaxOverpEC50'!$A$1:$AR$1,0),FALSE),"")</f>
        <v/>
      </c>
      <c r="BQ316" s="320" t="str">
        <f>_xlfn.IFNA(VLOOKUP($B316,'I-LogEmaxOverpEC50'!$A:$AR,MATCH(BQ$1,'I-LogEmaxOverpEC50'!$A$1:$AR$1,0),FALSE),"")</f>
        <v/>
      </c>
      <c r="BR316" s="320" t="str">
        <f>_xlfn.IFNA(VLOOKUP($B316,'I-LogEmaxOverpEC50'!$A:$AR,MATCH(BR$1,'I-LogEmaxOverpEC50'!$A$1:$AR$1,0),FALSE),"")</f>
        <v/>
      </c>
      <c r="BS316" s="320" t="str">
        <f>_xlfn.IFNA(VLOOKUP($B316,'I-LogEmaxOverpEC50'!$A:$AR,MATCH(BS$1,'I-LogEmaxOverpEC50'!$A$1:$AR$1,0),FALSE),"")</f>
        <v/>
      </c>
      <c r="BT316" s="320" t="str">
        <f>_xlfn.IFNA(VLOOKUP($B316,'I-LogEmaxOverpEC50'!$A:$AR,MATCH(BT$1,'I-LogEmaxOverpEC50'!$A$1:$AR$1,0),FALSE),"")</f>
        <v/>
      </c>
      <c r="BU316" s="320" t="str">
        <f>_xlfn.IFNA(VLOOKUP($B316,'I-LogEmaxOverpEC50'!$A:$AR,MATCH(BU$1,'I-LogEmaxOverpEC50'!$A$1:$AR$1,0),FALSE),"")</f>
        <v/>
      </c>
      <c r="BV316" s="114" t="e" cm="1">
        <f t="array" ref="BV316">_xlfn.IFS(AND($C316="A",_xlfn.CONCAT(F316:G316)&lt;&gt;"",$A316=1),"x",AND($C316="A",_xlfn.CONCAT(F316:G316)="",$A316=1),"-",$A$1&lt;&gt;"","")</f>
        <v>#N/A</v>
      </c>
      <c r="BW316" s="113" t="e" cm="1">
        <f t="array" ref="BW316">_xlfn.IFS(AND($C316="A",_xlfn.CONCAT(H316:L316)&lt;&gt;"",$A316=1),"x",AND($C316="A",_xlfn.CONCAT(H316:L316)="",$A316=1),"-",$A$1&lt;&gt;"","")</f>
        <v>#N/A</v>
      </c>
      <c r="BX316" s="113" t="e" cm="1">
        <f t="array" ref="BX316">_xlfn.IFS(AND($C316="A",_xlfn.CONCAT(M316:P316)&lt;&gt;"",$A316=1),"x",AND($C316="A",_xlfn.CONCAT(M316:P316)="",$A316=1),"-",$A$1&lt;&gt;"","")</f>
        <v>#N/A</v>
      </c>
      <c r="BY316" s="113" t="e" cm="1">
        <f t="array" ref="BY316">_xlfn.IFS(AND($C316="A",_xlfn.CONCAT(Q316:R316)&lt;&gt;"",$A316=1),"x",AND($C316="A",_xlfn.CONCAT(Q316:R316)="",$A316=1),"-",$A$1&lt;&gt;"","")</f>
        <v>#N/A</v>
      </c>
      <c r="BZ316" s="121" t="e">
        <f t="shared" si="165"/>
        <v>#N/A</v>
      </c>
      <c r="CA316" s="120" t="e">
        <f t="shared" si="166"/>
        <v>#N/A</v>
      </c>
      <c r="CB316" s="120" t="e">
        <f t="shared" si="167"/>
        <v>#N/A</v>
      </c>
      <c r="CC316" s="120" t="e">
        <f t="shared" si="168"/>
        <v>#N/A</v>
      </c>
      <c r="CD316" s="121" t="str">
        <f t="shared" si="169"/>
        <v/>
      </c>
      <c r="CE316" s="120" t="e">
        <f t="shared" si="170"/>
        <v>#N/A</v>
      </c>
      <c r="CF316" s="120" t="e">
        <f t="shared" si="171"/>
        <v>#N/A</v>
      </c>
      <c r="CG316" s="120" t="e">
        <f t="shared" si="172"/>
        <v>#N/A</v>
      </c>
      <c r="CH316" s="120" t="e">
        <f t="shared" si="173"/>
        <v>#N/A</v>
      </c>
      <c r="CI316" s="120" t="e">
        <f t="shared" si="174"/>
        <v>#N/A</v>
      </c>
    </row>
    <row r="317" spans="1:87" x14ac:dyDescent="0.2">
      <c r="A317" s="311" t="e" cm="1">
        <f t="array" ref="A317">_xlfn.IFS(SUM(F317:R317)&gt;0,1,Z317&gt;0,2,TRUE,3)</f>
        <v>#N/A</v>
      </c>
      <c r="B317" s="311" t="s">
        <v>87</v>
      </c>
      <c r="C317" s="311" t="str">
        <f>_xlfn.XLOOKUP(B317,RecNamesAll!A:A,RecNamesAll!E:E)</f>
        <v>A</v>
      </c>
      <c r="D317" s="311" t="str">
        <f>_xlfn.XLOOKUP(B317,RecNamesAll!A:A,RecNamesAll!C:C)</f>
        <v>P2RY10</v>
      </c>
      <c r="F317" s="312" t="e">
        <f t="shared" si="140"/>
        <v>#N/A</v>
      </c>
      <c r="G317" s="313" t="e">
        <f t="shared" si="141"/>
        <v>#N/A</v>
      </c>
      <c r="H317" s="312" t="e">
        <f t="shared" si="142"/>
        <v>#N/A</v>
      </c>
      <c r="I317" s="313" t="e">
        <f t="shared" si="143"/>
        <v>#N/A</v>
      </c>
      <c r="J317" s="313" t="e">
        <f t="shared" si="144"/>
        <v>#N/A</v>
      </c>
      <c r="K317" s="313" t="e">
        <f t="shared" si="145"/>
        <v>#N/A</v>
      </c>
      <c r="L317" s="313" t="e">
        <f t="shared" si="146"/>
        <v>#N/A</v>
      </c>
      <c r="M317" s="312" t="e">
        <f t="shared" si="147"/>
        <v>#N/A</v>
      </c>
      <c r="N317" s="313" t="e">
        <f t="shared" si="148"/>
        <v>#N/A</v>
      </c>
      <c r="O317" s="313" t="e">
        <f t="shared" si="149"/>
        <v>#N/A</v>
      </c>
      <c r="P317" s="313" t="e">
        <f t="shared" si="150"/>
        <v>#N/A</v>
      </c>
      <c r="Q317" s="312" t="e">
        <f t="shared" si="151"/>
        <v>#N/A</v>
      </c>
      <c r="R317" s="313" t="e">
        <f t="shared" si="152"/>
        <v>#N/A</v>
      </c>
      <c r="S317" s="314" t="str">
        <f t="shared" si="153"/>
        <v/>
      </c>
      <c r="T317" s="315" t="str">
        <f t="shared" si="154"/>
        <v>A</v>
      </c>
      <c r="U317" s="311" t="str">
        <f t="shared" si="155"/>
        <v>P2RY10</v>
      </c>
      <c r="V317" s="316" t="e">
        <f>IF(VLOOKUP($B317,GtP!$A:$AA,MATCH("Gs_0-2",GtP!$A$1:$AA$1,0),FALSE)=0,"",VLOOKUP($B317,GtP!$A:$AA,MATCH("Gs_0-2",GtP!$A$1:$AA$1,0),FALSE))</f>
        <v>#N/A</v>
      </c>
      <c r="W317" s="317" t="e">
        <f>IF(VLOOKUP($B317,GtP!$A:$AA,MATCH("Gi/o_0-2",GtP!$A$1:$AA$1,0),FALSE)=0,"",VLOOKUP($B317,GtP!$A:$AA,MATCH("Gi/o_0-2",GtP!$A$1:$AA$1,0),FALSE))</f>
        <v>#N/A</v>
      </c>
      <c r="X317" s="317" t="e">
        <f>IF(VLOOKUP($B317,GtP!$A:$AA,MATCH("Gq/11_0-2",GtP!$A$1:$AA$1,0),FALSE)=0,"",VLOOKUP($B317,GtP!$A:$AA,MATCH("Gq/11_0-2",GtP!$A$1:$AA$1,0),FALSE))</f>
        <v>#N/A</v>
      </c>
      <c r="Y317" s="317" t="e">
        <f>IF(VLOOKUP($B317,GtP!$A:$AA,MATCH("G12/13_0-2",GtP!$A$1:$AA$1,0),FALSE)=0,"",VLOOKUP($B317,GtP!$A:$AA,MATCH("G12/13_0-2",GtP!$A$1:$AA$1,0),FALSE))</f>
        <v>#N/A</v>
      </c>
      <c r="Z317" s="318" t="e">
        <f t="shared" si="156"/>
        <v>#N/A</v>
      </c>
      <c r="AA317" s="317" t="e">
        <f t="shared" si="157"/>
        <v>#N/A</v>
      </c>
      <c r="AB317" s="317" t="e">
        <f t="shared" si="158"/>
        <v>#N/A</v>
      </c>
      <c r="AC317" s="317" t="e">
        <f t="shared" si="159"/>
        <v>#N/A</v>
      </c>
      <c r="AD317" s="317" t="e">
        <f t="shared" si="160"/>
        <v>#N/A</v>
      </c>
      <c r="AE317" s="315" t="str">
        <f t="shared" si="161"/>
        <v/>
      </c>
      <c r="AF317" s="311" t="str">
        <f t="shared" si="162"/>
        <v/>
      </c>
      <c r="AG317" s="311" t="str">
        <f t="shared" si="163"/>
        <v/>
      </c>
      <c r="AH317" s="311" t="str">
        <f t="shared" si="164"/>
        <v/>
      </c>
      <c r="AI317" s="316" t="e">
        <f>_xlfn.CONCAT(IF(AV317="","-","B"),IF(BI317="","-","I"),VLOOKUP($B317,GtP!$A:$BB,MATCH("Gs_0-1",GtP!$A$1:$BB$1,0),FALSE))</f>
        <v>#N/A</v>
      </c>
      <c r="AJ317" s="317" t="e">
        <f>_xlfn.CONCAT(IF(AW317="","-","B"),IF(BJ317="","-","I"),VLOOKUP($B317,GtP!$A:$BB,MATCH("Gs_0-1",GtP!$A$1:$BB$1,0),FALSE))</f>
        <v>#N/A</v>
      </c>
      <c r="AK317" s="317" t="e">
        <f>_xlfn.CONCAT(IF(AX317="","-","B"),IF(BK317="","-","I"),VLOOKUP($B317,GtP!$A:$BB,MATCH("Gi/o_0-1",GtP!$A$1:$BB$1,0),FALSE))</f>
        <v>#N/A</v>
      </c>
      <c r="AL317" s="317" t="e">
        <f>_xlfn.CONCAT(IF(AY317="","-","B"),IF(BL317="","-","I"),VLOOKUP($B317,GtP!$A:$BB,MATCH("Gi/o_0-1",GtP!$A$1:$BB$1,0),FALSE))</f>
        <v>#N/A</v>
      </c>
      <c r="AM317" s="317" t="e">
        <f>_xlfn.CONCAT(IF(AZ317="","-","B"),IF(BM317="","-","I"),VLOOKUP($B317,GtP!$A:$BB,MATCH("Gi/o_0-1",GtP!$A$1:$BB$1,0),FALSE))</f>
        <v>#N/A</v>
      </c>
      <c r="AN317" s="317" t="e">
        <f>_xlfn.CONCAT(IF(BA317="","-","B"),IF(BN317="","-","I"),VLOOKUP($B317,GtP!$A:$BB,MATCH("Gi/o_0-1",GtP!$A$1:$BB$1,0),FALSE))</f>
        <v>#N/A</v>
      </c>
      <c r="AO317" s="317" t="e">
        <f>_xlfn.CONCAT(IF(BB317="","-","B"),IF(BO317="","-","I"),VLOOKUP($B317,GtP!$A:$BB,MATCH("Gi/o_0-1",GtP!$A$1:$BB$1,0),FALSE))</f>
        <v>#N/A</v>
      </c>
      <c r="AP317" s="317" t="e">
        <f>_xlfn.CONCAT(IF(BC317="","-","B"),IF(BP317="","-","I"),VLOOKUP($B317,GtP!$A:$BB,MATCH("Gq/11_0-1",GtP!$A$1:$BB$1,0),FALSE))</f>
        <v>#N/A</v>
      </c>
      <c r="AQ317" s="317" t="e">
        <f>_xlfn.CONCAT(IF(BD317="","-","B"),IF(BQ317="","-","I"),VLOOKUP($B317,GtP!$A:$BB,MATCH("Gq/11_0-1",GtP!$A$1:$BB$1,0),FALSE))</f>
        <v>#N/A</v>
      </c>
      <c r="AR317" s="317" t="e">
        <f>_xlfn.CONCAT(IF(BE317="","-","B"),IF(BR317="","-","I"),VLOOKUP($B317,GtP!$A:$BB,MATCH("Gq/11_0-1",GtP!$A$1:$BB$1,0),FALSE))</f>
        <v>#N/A</v>
      </c>
      <c r="AS317" s="317" t="e">
        <f>_xlfn.CONCAT(IF(BF317="","-","B"),IF(BS317="","-","I"),VLOOKUP($B317,GtP!$A:$BB,MATCH("Gq/11_0-1",GtP!$A$1:$BB$1,0),FALSE))</f>
        <v>#N/A</v>
      </c>
      <c r="AT317" s="317" t="e">
        <f>_xlfn.CONCAT(IF(BG317="","-","B"),IF(BT317="","-","I"),VLOOKUP($B317,GtP!$A:$BB,MATCH("G12/13_0-1",GtP!$A$1:$BB$1,0),FALSE))</f>
        <v>#N/A</v>
      </c>
      <c r="AU317" s="317" t="e">
        <f>_xlfn.CONCAT(IF(BH317="","-","B"),IF(BU317="","-","I"),VLOOKUP($B317,GtP!$A:$BB,MATCH("G12/13_0-1",GtP!$A$1:$BB$1,0),FALSE))</f>
        <v>#N/A</v>
      </c>
      <c r="AV317" s="319" t="str">
        <f>_xlfn.IFNA(VLOOKUP($B317,'B-LogEmaxOverpEC50'!$A:$AL,MATCH(AV$1,'B-LogEmaxOverpEC50'!$A$1:$AL$1,0),FALSE),"")</f>
        <v/>
      </c>
      <c r="AX317" s="321" t="str">
        <f>_xlfn.IFNA(VLOOKUP($B317,'B-LogEmaxOverpEC50'!$A:$AL,MATCH(AX$1,'B-LogEmaxOverpEC50'!$A$1:$AL$1,0),FALSE),"")</f>
        <v/>
      </c>
      <c r="AY317" s="321" t="str">
        <f>_xlfn.IFNA(VLOOKUP($B317,'B-LogEmaxOverpEC50'!$A:$AL,MATCH(AY$1,'B-LogEmaxOverpEC50'!$A$1:$AL$1,0),FALSE),"")</f>
        <v/>
      </c>
      <c r="AZ317" s="321" t="str">
        <f>_xlfn.IFNA(VLOOKUP($B317,'B-LogEmaxOverpEC50'!$A:$AL,MATCH(AZ$1,'B-LogEmaxOverpEC50'!$A$1:$AL$1,0),FALSE),"")</f>
        <v/>
      </c>
      <c r="BA317" s="321" t="str">
        <f>_xlfn.IFNA(VLOOKUP($B317,'B-LogEmaxOverpEC50'!$A:$AL,MATCH(BA$1,'B-LogEmaxOverpEC50'!$A$1:$AL$1,0),FALSE),"")</f>
        <v/>
      </c>
      <c r="BB317" s="321" t="str">
        <f>_xlfn.IFNA(VLOOKUP($B317,'B-LogEmaxOverpEC50'!$A:$AL,MATCH(BB$1,'B-LogEmaxOverpEC50'!$A$1:$AL$1,0),FALSE),"")</f>
        <v/>
      </c>
      <c r="BC317" s="321" t="str">
        <f>_xlfn.IFNA(VLOOKUP($B317,'B-LogEmaxOverpEC50'!$A:$AL,MATCH(BC$1,'B-LogEmaxOverpEC50'!$A$1:$AL$1,0),FALSE),"")</f>
        <v/>
      </c>
      <c r="BD317" s="321" t="str">
        <f>_xlfn.IFNA(VLOOKUP($B317,'B-LogEmaxOverpEC50'!$A:$AL,MATCH(BD$1,'B-LogEmaxOverpEC50'!$A$1:$AL$1,0),FALSE),"")</f>
        <v/>
      </c>
      <c r="BE317" s="321" t="str">
        <f>_xlfn.IFNA(VLOOKUP($B317,'B-LogEmaxOverpEC50'!$A:$AL,MATCH(BE$1,'B-LogEmaxOverpEC50'!$A$1:$AL$1,0),FALSE),"")</f>
        <v/>
      </c>
      <c r="BF317" s="321" t="str">
        <f>_xlfn.IFNA(VLOOKUP($B317,'B-LogEmaxOverpEC50'!$A:$AL,MATCH(BF$1,'B-LogEmaxOverpEC50'!$A$1:$AL$1,0),FALSE),"")</f>
        <v/>
      </c>
      <c r="BG317" s="321" t="str">
        <f>_xlfn.IFNA(VLOOKUP($B317,'B-LogEmaxOverpEC50'!$A:$AL,MATCH(BG$1,'B-LogEmaxOverpEC50'!$A$1:$AL$1,0),FALSE),"")</f>
        <v/>
      </c>
      <c r="BH317" s="321" t="str">
        <f>_xlfn.IFNA(VLOOKUP($B317,'B-LogEmaxOverpEC50'!$A:$AL,MATCH(BH$1,'B-LogEmaxOverpEC50'!$A$1:$AL$1,0),FALSE),"")</f>
        <v/>
      </c>
      <c r="BI317" s="322" t="str">
        <f>_xlfn.IFNA(VLOOKUP($B317,'I-LogEmaxOverpEC50'!$A:$AR,MATCH(BI$1,'I-LogEmaxOverpEC50'!$A$1:$AR$1,0),FALSE),"")</f>
        <v/>
      </c>
      <c r="BJ317" s="320" t="str">
        <f>_xlfn.IFNA(VLOOKUP($B317,'I-LogEmaxOverpEC50'!$A:$AR,MATCH(BJ$1,'I-LogEmaxOverpEC50'!$A$1:$AR$1,0),FALSE),"")</f>
        <v/>
      </c>
      <c r="BK317" s="320">
        <f>_xlfn.IFNA(VLOOKUP($B317,'I-LogEmaxOverpEC50'!$A:$AR,MATCH(BK$1,'I-LogEmaxOverpEC50'!$A$1:$AR$1,0),FALSE),"")</f>
        <v>8.6487806899456263</v>
      </c>
      <c r="BL317" s="320">
        <f>_xlfn.IFNA(VLOOKUP($B317,'I-LogEmaxOverpEC50'!$A:$AR,MATCH(BL$1,'I-LogEmaxOverpEC50'!$A$1:$AR$1,0),FALSE),"")</f>
        <v>8.6487806899456263</v>
      </c>
      <c r="BM317" s="320">
        <f>_xlfn.IFNA(VLOOKUP($B317,'I-LogEmaxOverpEC50'!$A:$AR,MATCH(BM$1,'I-LogEmaxOverpEC50'!$A$1:$AR$1,0),FALSE),"")</f>
        <v>8.4466425795477367</v>
      </c>
      <c r="BN317" s="320">
        <f>_xlfn.IFNA(VLOOKUP($B317,'I-LogEmaxOverpEC50'!$A:$AR,MATCH(BN$1,'I-LogEmaxOverpEC50'!$A$1:$AR$1,0),FALSE),"")</f>
        <v>8.4466425795477367</v>
      </c>
      <c r="BO317" s="320">
        <f>_xlfn.IFNA(VLOOKUP($B317,'I-LogEmaxOverpEC50'!$A:$AR,MATCH(BO$1,'I-LogEmaxOverpEC50'!$A$1:$AR$1,0),FALSE),"")</f>
        <v>8.7477093518342741</v>
      </c>
      <c r="BP317" s="320" t="str">
        <f>_xlfn.IFNA(VLOOKUP($B317,'I-LogEmaxOverpEC50'!$A:$AR,MATCH(BP$1,'I-LogEmaxOverpEC50'!$A$1:$AR$1,0),FALSE),"")</f>
        <v/>
      </c>
      <c r="BQ317" s="320" t="str">
        <f>_xlfn.IFNA(VLOOKUP($B317,'I-LogEmaxOverpEC50'!$A:$AR,MATCH(BQ$1,'I-LogEmaxOverpEC50'!$A$1:$AR$1,0),FALSE),"")</f>
        <v/>
      </c>
      <c r="BR317" s="320">
        <f>_xlfn.IFNA(VLOOKUP($B317,'I-LogEmaxOverpEC50'!$A:$AR,MATCH(BR$1,'I-LogEmaxOverpEC50'!$A$1:$AR$1,0),FALSE),"")</f>
        <v>8.7447678426187672</v>
      </c>
      <c r="BS317" s="320" t="str">
        <f>_xlfn.IFNA(VLOOKUP($B317,'I-LogEmaxOverpEC50'!$A:$AR,MATCH(BS$1,'I-LogEmaxOverpEC50'!$A$1:$AR$1,0),FALSE),"")</f>
        <v/>
      </c>
      <c r="BT317" s="320">
        <f>_xlfn.IFNA(VLOOKUP($B317,'I-LogEmaxOverpEC50'!$A:$AR,MATCH(BT$1,'I-LogEmaxOverpEC50'!$A$1:$AR$1,0),FALSE),"")</f>
        <v>8.8733796049642599</v>
      </c>
      <c r="BU317" s="320">
        <f>_xlfn.IFNA(VLOOKUP($B317,'I-LogEmaxOverpEC50'!$A:$AR,MATCH(BU$1,'I-LogEmaxOverpEC50'!$A$1:$AR$1,0),FALSE),"")</f>
        <v>9.1486348534766506</v>
      </c>
      <c r="BV317" s="114" t="e" cm="1">
        <f t="array" ref="BV317">_xlfn.IFS(AND($C317="A",_xlfn.CONCAT(F317:G317)&lt;&gt;"",$A317=1),"x",AND($C317="A",_xlfn.CONCAT(F317:G317)="",$A317=1),"-",$A$1&lt;&gt;"","")</f>
        <v>#N/A</v>
      </c>
      <c r="BW317" s="113" t="e" cm="1">
        <f t="array" ref="BW317">_xlfn.IFS(AND($C317="A",_xlfn.CONCAT(H317:L317)&lt;&gt;"",$A317=1),"x",AND($C317="A",_xlfn.CONCAT(H317:L317)="",$A317=1),"-",$A$1&lt;&gt;"","")</f>
        <v>#N/A</v>
      </c>
      <c r="BX317" s="113" t="e" cm="1">
        <f t="array" ref="BX317">_xlfn.IFS(AND($C317="A",_xlfn.CONCAT(M317:P317)&lt;&gt;"",$A317=1),"x",AND($C317="A",_xlfn.CONCAT(M317:P317)="",$A317=1),"-",$A$1&lt;&gt;"","")</f>
        <v>#N/A</v>
      </c>
      <c r="BY317" s="113" t="e" cm="1">
        <f t="array" ref="BY317">_xlfn.IFS(AND($C317="A",_xlfn.CONCAT(Q317:R317)&lt;&gt;"",$A317=1),"x",AND($C317="A",_xlfn.CONCAT(Q317:R317)="",$A317=1),"-",$A$1&lt;&gt;"","")</f>
        <v>#N/A</v>
      </c>
      <c r="BZ317" s="121" t="e">
        <f t="shared" si="165"/>
        <v>#N/A</v>
      </c>
      <c r="CA317" s="120" t="e">
        <f t="shared" si="166"/>
        <v>#N/A</v>
      </c>
      <c r="CB317" s="120" t="e">
        <f t="shared" si="167"/>
        <v>#N/A</v>
      </c>
      <c r="CC317" s="120" t="e">
        <f t="shared" si="168"/>
        <v>#N/A</v>
      </c>
      <c r="CD317" s="121" t="str">
        <f t="shared" si="169"/>
        <v/>
      </c>
      <c r="CE317" s="120" t="e">
        <f t="shared" si="170"/>
        <v>#N/A</v>
      </c>
      <c r="CF317" s="120" t="e">
        <f t="shared" si="171"/>
        <v>#N/A</v>
      </c>
      <c r="CG317" s="120" t="e">
        <f t="shared" si="172"/>
        <v>#N/A</v>
      </c>
      <c r="CH317" s="120" t="e">
        <f t="shared" si="173"/>
        <v>#N/A</v>
      </c>
      <c r="CI317" s="120" t="e">
        <f t="shared" si="174"/>
        <v>#N/A</v>
      </c>
    </row>
    <row r="318" spans="1:87" x14ac:dyDescent="0.2">
      <c r="A318" s="311" t="e" cm="1">
        <f t="array" ref="A318">_xlfn.IFS(SUM(F318:R318)&gt;0,1,Z318&gt;0,2,TRUE,3)</f>
        <v>#N/A</v>
      </c>
      <c r="B318" s="311" t="s">
        <v>163</v>
      </c>
      <c r="C318" s="311" t="str">
        <f>_xlfn.XLOOKUP(B318,RecNamesAll!A:A,RecNamesAll!E:E)</f>
        <v>A</v>
      </c>
      <c r="D318" s="311" t="str">
        <f>_xlfn.XLOOKUP(B318,RecNamesAll!A:A,RecNamesAll!C:C)</f>
        <v>P2Y12</v>
      </c>
      <c r="F318" s="312" t="e">
        <f t="shared" si="140"/>
        <v>#N/A</v>
      </c>
      <c r="G318" s="313" t="e">
        <f t="shared" si="141"/>
        <v>#N/A</v>
      </c>
      <c r="H318" s="312" t="e">
        <f t="shared" si="142"/>
        <v>#N/A</v>
      </c>
      <c r="I318" s="313" t="e">
        <f t="shared" si="143"/>
        <v>#N/A</v>
      </c>
      <c r="J318" s="313" t="e">
        <f t="shared" si="144"/>
        <v>#N/A</v>
      </c>
      <c r="K318" s="313" t="e">
        <f t="shared" si="145"/>
        <v>#N/A</v>
      </c>
      <c r="L318" s="313" t="e">
        <f t="shared" si="146"/>
        <v>#N/A</v>
      </c>
      <c r="M318" s="312" t="e">
        <f t="shared" si="147"/>
        <v>#N/A</v>
      </c>
      <c r="N318" s="313" t="e">
        <f t="shared" si="148"/>
        <v>#N/A</v>
      </c>
      <c r="O318" s="313" t="e">
        <f t="shared" si="149"/>
        <v>#N/A</v>
      </c>
      <c r="P318" s="313" t="e">
        <f t="shared" si="150"/>
        <v>#N/A</v>
      </c>
      <c r="Q318" s="312" t="e">
        <f t="shared" si="151"/>
        <v>#N/A</v>
      </c>
      <c r="R318" s="313" t="e">
        <f t="shared" si="152"/>
        <v>#N/A</v>
      </c>
      <c r="S318" s="314" t="str">
        <f t="shared" si="153"/>
        <v/>
      </c>
      <c r="T318" s="315" t="str">
        <f t="shared" si="154"/>
        <v>A</v>
      </c>
      <c r="U318" s="311" t="str">
        <f t="shared" si="155"/>
        <v>P2Y12</v>
      </c>
      <c r="V318" s="316" t="e">
        <f>IF(VLOOKUP($B318,GtP!$A:$AA,MATCH("Gs_0-2",GtP!$A$1:$AA$1,0),FALSE)=0,"",VLOOKUP($B318,GtP!$A:$AA,MATCH("Gs_0-2",GtP!$A$1:$AA$1,0),FALSE))</f>
        <v>#N/A</v>
      </c>
      <c r="W318" s="317" t="e">
        <f>IF(VLOOKUP($B318,GtP!$A:$AA,MATCH("Gi/o_0-2",GtP!$A$1:$AA$1,0),FALSE)=0,"",VLOOKUP($B318,GtP!$A:$AA,MATCH("Gi/o_0-2",GtP!$A$1:$AA$1,0),FALSE))</f>
        <v>#N/A</v>
      </c>
      <c r="X318" s="317" t="e">
        <f>IF(VLOOKUP($B318,GtP!$A:$AA,MATCH("Gq/11_0-2",GtP!$A$1:$AA$1,0),FALSE)=0,"",VLOOKUP($B318,GtP!$A:$AA,MATCH("Gq/11_0-2",GtP!$A$1:$AA$1,0),FALSE))</f>
        <v>#N/A</v>
      </c>
      <c r="Y318" s="317" t="e">
        <f>IF(VLOOKUP($B318,GtP!$A:$AA,MATCH("G12/13_0-2",GtP!$A$1:$AA$1,0),FALSE)=0,"",VLOOKUP($B318,GtP!$A:$AA,MATCH("G12/13_0-2",GtP!$A$1:$AA$1,0),FALSE))</f>
        <v>#N/A</v>
      </c>
      <c r="Z318" s="318" t="e">
        <f t="shared" si="156"/>
        <v>#N/A</v>
      </c>
      <c r="AA318" s="317" t="e">
        <f t="shared" si="157"/>
        <v>#N/A</v>
      </c>
      <c r="AB318" s="317" t="e">
        <f t="shared" si="158"/>
        <v>#N/A</v>
      </c>
      <c r="AC318" s="317" t="e">
        <f t="shared" si="159"/>
        <v>#N/A</v>
      </c>
      <c r="AD318" s="317" t="e">
        <f t="shared" si="160"/>
        <v>#N/A</v>
      </c>
      <c r="AE318" s="315" t="str">
        <f t="shared" si="161"/>
        <v/>
      </c>
      <c r="AF318" s="311" t="str">
        <f t="shared" si="162"/>
        <v/>
      </c>
      <c r="AG318" s="311" t="str">
        <f t="shared" si="163"/>
        <v/>
      </c>
      <c r="AH318" s="311" t="str">
        <f t="shared" si="164"/>
        <v/>
      </c>
      <c r="AI318" s="316" t="e">
        <f>_xlfn.CONCAT(IF(AV318="","-","B"),IF(BI318="","-","I"),VLOOKUP($B318,GtP!$A:$BB,MATCH("Gs_0-1",GtP!$A$1:$BB$1,0),FALSE))</f>
        <v>#N/A</v>
      </c>
      <c r="AJ318" s="317" t="e">
        <f>_xlfn.CONCAT(IF(AW318="","-","B"),IF(BJ318="","-","I"),VLOOKUP($B318,GtP!$A:$BB,MATCH("Gs_0-1",GtP!$A$1:$BB$1,0),FALSE))</f>
        <v>#N/A</v>
      </c>
      <c r="AK318" s="317" t="e">
        <f>_xlfn.CONCAT(IF(AX318="","-","B"),IF(BK318="","-","I"),VLOOKUP($B318,GtP!$A:$BB,MATCH("Gi/o_0-1",GtP!$A$1:$BB$1,0),FALSE))</f>
        <v>#N/A</v>
      </c>
      <c r="AL318" s="317" t="e">
        <f>_xlfn.CONCAT(IF(AY318="","-","B"),IF(BL318="","-","I"),VLOOKUP($B318,GtP!$A:$BB,MATCH("Gi/o_0-1",GtP!$A$1:$BB$1,0),FALSE))</f>
        <v>#N/A</v>
      </c>
      <c r="AM318" s="317" t="e">
        <f>_xlfn.CONCAT(IF(AZ318="","-","B"),IF(BM318="","-","I"),VLOOKUP($B318,GtP!$A:$BB,MATCH("Gi/o_0-1",GtP!$A$1:$BB$1,0),FALSE))</f>
        <v>#N/A</v>
      </c>
      <c r="AN318" s="317" t="e">
        <f>_xlfn.CONCAT(IF(BA318="","-","B"),IF(BN318="","-","I"),VLOOKUP($B318,GtP!$A:$BB,MATCH("Gi/o_0-1",GtP!$A$1:$BB$1,0),FALSE))</f>
        <v>#N/A</v>
      </c>
      <c r="AO318" s="317" t="e">
        <f>_xlfn.CONCAT(IF(BB318="","-","B"),IF(BO318="","-","I"),VLOOKUP($B318,GtP!$A:$BB,MATCH("Gi/o_0-1",GtP!$A$1:$BB$1,0),FALSE))</f>
        <v>#N/A</v>
      </c>
      <c r="AP318" s="317" t="e">
        <f>_xlfn.CONCAT(IF(BC318="","-","B"),IF(BP318="","-","I"),VLOOKUP($B318,GtP!$A:$BB,MATCH("Gq/11_0-1",GtP!$A$1:$BB$1,0),FALSE))</f>
        <v>#N/A</v>
      </c>
      <c r="AQ318" s="317" t="e">
        <f>_xlfn.CONCAT(IF(BD318="","-","B"),IF(BQ318="","-","I"),VLOOKUP($B318,GtP!$A:$BB,MATCH("Gq/11_0-1",GtP!$A$1:$BB$1,0),FALSE))</f>
        <v>#N/A</v>
      </c>
      <c r="AR318" s="317" t="e">
        <f>_xlfn.CONCAT(IF(BE318="","-","B"),IF(BR318="","-","I"),VLOOKUP($B318,GtP!$A:$BB,MATCH("Gq/11_0-1",GtP!$A$1:$BB$1,0),FALSE))</f>
        <v>#N/A</v>
      </c>
      <c r="AS318" s="317" t="e">
        <f>_xlfn.CONCAT(IF(BF318="","-","B"),IF(BS318="","-","I"),VLOOKUP($B318,GtP!$A:$BB,MATCH("Gq/11_0-1",GtP!$A$1:$BB$1,0),FALSE))</f>
        <v>#N/A</v>
      </c>
      <c r="AT318" s="317" t="e">
        <f>_xlfn.CONCAT(IF(BG318="","-","B"),IF(BT318="","-","I"),VLOOKUP($B318,GtP!$A:$BB,MATCH("G12/13_0-1",GtP!$A$1:$BB$1,0),FALSE))</f>
        <v>#N/A</v>
      </c>
      <c r="AU318" s="317" t="e">
        <f>_xlfn.CONCAT(IF(BH318="","-","B"),IF(BU318="","-","I"),VLOOKUP($B318,GtP!$A:$BB,MATCH("G12/13_0-1",GtP!$A$1:$BB$1,0),FALSE))</f>
        <v>#N/A</v>
      </c>
      <c r="AV318" s="319" t="str">
        <f>_xlfn.IFNA(VLOOKUP($B318,'B-LogEmaxOverpEC50'!$A:$AL,MATCH(AV$1,'B-LogEmaxOverpEC50'!$A$1:$AL$1,0),FALSE),"")</f>
        <v/>
      </c>
      <c r="AX318" s="321" t="str">
        <f>_xlfn.IFNA(VLOOKUP($B318,'B-LogEmaxOverpEC50'!$A:$AL,MATCH(AX$1,'B-LogEmaxOverpEC50'!$A$1:$AL$1,0),FALSE),"")</f>
        <v/>
      </c>
      <c r="AY318" s="321" t="str">
        <f>_xlfn.IFNA(VLOOKUP($B318,'B-LogEmaxOverpEC50'!$A:$AL,MATCH(AY$1,'B-LogEmaxOverpEC50'!$A$1:$AL$1,0),FALSE),"")</f>
        <v/>
      </c>
      <c r="AZ318" s="321" t="str">
        <f>_xlfn.IFNA(VLOOKUP($B318,'B-LogEmaxOverpEC50'!$A:$AL,MATCH(AZ$1,'B-LogEmaxOverpEC50'!$A$1:$AL$1,0),FALSE),"")</f>
        <v/>
      </c>
      <c r="BA318" s="321" t="str">
        <f>_xlfn.IFNA(VLOOKUP($B318,'B-LogEmaxOverpEC50'!$A:$AL,MATCH(BA$1,'B-LogEmaxOverpEC50'!$A$1:$AL$1,0),FALSE),"")</f>
        <v/>
      </c>
      <c r="BB318" s="321" t="str">
        <f>_xlfn.IFNA(VLOOKUP($B318,'B-LogEmaxOverpEC50'!$A:$AL,MATCH(BB$1,'B-LogEmaxOverpEC50'!$A$1:$AL$1,0),FALSE),"")</f>
        <v/>
      </c>
      <c r="BC318" s="321" t="str">
        <f>_xlfn.IFNA(VLOOKUP($B318,'B-LogEmaxOverpEC50'!$A:$AL,MATCH(BC$1,'B-LogEmaxOverpEC50'!$A$1:$AL$1,0),FALSE),"")</f>
        <v/>
      </c>
      <c r="BD318" s="321" t="str">
        <f>_xlfn.IFNA(VLOOKUP($B318,'B-LogEmaxOverpEC50'!$A:$AL,MATCH(BD$1,'B-LogEmaxOverpEC50'!$A$1:$AL$1,0),FALSE),"")</f>
        <v/>
      </c>
      <c r="BE318" s="321" t="str">
        <f>_xlfn.IFNA(VLOOKUP($B318,'B-LogEmaxOverpEC50'!$A:$AL,MATCH(BE$1,'B-LogEmaxOverpEC50'!$A$1:$AL$1,0),FALSE),"")</f>
        <v/>
      </c>
      <c r="BF318" s="321" t="str">
        <f>_xlfn.IFNA(VLOOKUP($B318,'B-LogEmaxOverpEC50'!$A:$AL,MATCH(BF$1,'B-LogEmaxOverpEC50'!$A$1:$AL$1,0),FALSE),"")</f>
        <v/>
      </c>
      <c r="BG318" s="321" t="str">
        <f>_xlfn.IFNA(VLOOKUP($B318,'B-LogEmaxOverpEC50'!$A:$AL,MATCH(BG$1,'B-LogEmaxOverpEC50'!$A$1:$AL$1,0),FALSE),"")</f>
        <v/>
      </c>
      <c r="BH318" s="321" t="str">
        <f>_xlfn.IFNA(VLOOKUP($B318,'B-LogEmaxOverpEC50'!$A:$AL,MATCH(BH$1,'B-LogEmaxOverpEC50'!$A$1:$AL$1,0),FALSE),"")</f>
        <v/>
      </c>
      <c r="BI318" s="322" t="str">
        <f>_xlfn.IFNA(VLOOKUP($B318,'I-LogEmaxOverpEC50'!$A:$AR,MATCH(BI$1,'I-LogEmaxOverpEC50'!$A$1:$AR$1,0),FALSE),"")</f>
        <v/>
      </c>
      <c r="BJ318" s="320" t="str">
        <f>_xlfn.IFNA(VLOOKUP($B318,'I-LogEmaxOverpEC50'!$A:$AR,MATCH(BJ$1,'I-LogEmaxOverpEC50'!$A$1:$AR$1,0),FALSE),"")</f>
        <v/>
      </c>
      <c r="BK318" s="320" t="str">
        <f>_xlfn.IFNA(VLOOKUP($B318,'I-LogEmaxOverpEC50'!$A:$AR,MATCH(BK$1,'I-LogEmaxOverpEC50'!$A$1:$AR$1,0),FALSE),"")</f>
        <v/>
      </c>
      <c r="BL318" s="320" t="str">
        <f>_xlfn.IFNA(VLOOKUP($B318,'I-LogEmaxOverpEC50'!$A:$AR,MATCH(BL$1,'I-LogEmaxOverpEC50'!$A$1:$AR$1,0),FALSE),"")</f>
        <v/>
      </c>
      <c r="BM318" s="320">
        <f>_xlfn.IFNA(VLOOKUP($B318,'I-LogEmaxOverpEC50'!$A:$AR,MATCH(BM$1,'I-LogEmaxOverpEC50'!$A$1:$AR$1,0),FALSE),"")</f>
        <v>8.3735489071617017</v>
      </c>
      <c r="BN318" s="320">
        <f>_xlfn.IFNA(VLOOKUP($B318,'I-LogEmaxOverpEC50'!$A:$AR,MATCH(BN$1,'I-LogEmaxOverpEC50'!$A$1:$AR$1,0),FALSE),"")</f>
        <v>8.3735489071617017</v>
      </c>
      <c r="BO318" s="320">
        <f>_xlfn.IFNA(VLOOKUP($B318,'I-LogEmaxOverpEC50'!$A:$AR,MATCH(BO$1,'I-LogEmaxOverpEC50'!$A$1:$AR$1,0),FALSE),"")</f>
        <v>7.8669987279362621</v>
      </c>
      <c r="BP318" s="320">
        <f>_xlfn.IFNA(VLOOKUP($B318,'I-LogEmaxOverpEC50'!$A:$AR,MATCH(BP$1,'I-LogEmaxOverpEC50'!$A$1:$AR$1,0),FALSE),"")</f>
        <v>7.0260099471555844</v>
      </c>
      <c r="BQ318" s="320">
        <f>_xlfn.IFNA(VLOOKUP($B318,'I-LogEmaxOverpEC50'!$A:$AR,MATCH(BQ$1,'I-LogEmaxOverpEC50'!$A$1:$AR$1,0),FALSE),"")</f>
        <v>7.0260099471555844</v>
      </c>
      <c r="BR318" s="320">
        <f>_xlfn.IFNA(VLOOKUP($B318,'I-LogEmaxOverpEC50'!$A:$AR,MATCH(BR$1,'I-LogEmaxOverpEC50'!$A$1:$AR$1,0),FALSE),"")</f>
        <v>7.4117862751301233</v>
      </c>
      <c r="BS318" s="320" t="str">
        <f>_xlfn.IFNA(VLOOKUP($B318,'I-LogEmaxOverpEC50'!$A:$AR,MATCH(BS$1,'I-LogEmaxOverpEC50'!$A$1:$AR$1,0),FALSE),"")</f>
        <v/>
      </c>
      <c r="BT318" s="320">
        <f>_xlfn.IFNA(VLOOKUP($B318,'I-LogEmaxOverpEC50'!$A:$AR,MATCH(BT$1,'I-LogEmaxOverpEC50'!$A$1:$AR$1,0),FALSE),"")</f>
        <v>7.3407385393505908</v>
      </c>
      <c r="BU318" s="320">
        <f>_xlfn.IFNA(VLOOKUP($B318,'I-LogEmaxOverpEC50'!$A:$AR,MATCH(BU$1,'I-LogEmaxOverpEC50'!$A$1:$AR$1,0),FALSE),"")</f>
        <v>7.2132393094989311</v>
      </c>
      <c r="BV318" s="114" t="e" cm="1">
        <f t="array" ref="BV318">_xlfn.IFS(AND($C318="A",_xlfn.CONCAT(F318:G318)&lt;&gt;"",$A318=1),"x",AND($C318="A",_xlfn.CONCAT(F318:G318)="",$A318=1),"-",$A$1&lt;&gt;"","")</f>
        <v>#N/A</v>
      </c>
      <c r="BW318" s="113" t="e" cm="1">
        <f t="array" ref="BW318">_xlfn.IFS(AND($C318="A",_xlfn.CONCAT(H318:L318)&lt;&gt;"",$A318=1),"x",AND($C318="A",_xlfn.CONCAT(H318:L318)="",$A318=1),"-",$A$1&lt;&gt;"","")</f>
        <v>#N/A</v>
      </c>
      <c r="BX318" s="113" t="e" cm="1">
        <f t="array" ref="BX318">_xlfn.IFS(AND($C318="A",_xlfn.CONCAT(M318:P318)&lt;&gt;"",$A318=1),"x",AND($C318="A",_xlfn.CONCAT(M318:P318)="",$A318=1),"-",$A$1&lt;&gt;"","")</f>
        <v>#N/A</v>
      </c>
      <c r="BY318" s="113" t="e" cm="1">
        <f t="array" ref="BY318">_xlfn.IFS(AND($C318="A",_xlfn.CONCAT(Q318:R318)&lt;&gt;"",$A318=1),"x",AND($C318="A",_xlfn.CONCAT(Q318:R318)="",$A318=1),"-",$A$1&lt;&gt;"","")</f>
        <v>#N/A</v>
      </c>
      <c r="BZ318" s="121" t="e">
        <f t="shared" si="165"/>
        <v>#N/A</v>
      </c>
      <c r="CA318" s="120" t="e">
        <f t="shared" si="166"/>
        <v>#N/A</v>
      </c>
      <c r="CB318" s="120" t="e">
        <f t="shared" si="167"/>
        <v>#N/A</v>
      </c>
      <c r="CC318" s="120" t="e">
        <f t="shared" si="168"/>
        <v>#N/A</v>
      </c>
      <c r="CD318" s="121" t="str">
        <f t="shared" si="169"/>
        <v/>
      </c>
      <c r="CE318" s="120" t="e">
        <f t="shared" si="170"/>
        <v>#N/A</v>
      </c>
      <c r="CF318" s="120" t="e">
        <f t="shared" si="171"/>
        <v>#N/A</v>
      </c>
      <c r="CG318" s="120" t="e">
        <f t="shared" si="172"/>
        <v>#N/A</v>
      </c>
      <c r="CH318" s="120" t="e">
        <f t="shared" si="173"/>
        <v>#N/A</v>
      </c>
      <c r="CI318" s="120" t="e">
        <f t="shared" si="174"/>
        <v>#N/A</v>
      </c>
    </row>
    <row r="319" spans="1:87" x14ac:dyDescent="0.2">
      <c r="A319" s="311" t="e" cm="1">
        <f t="array" ref="A319">_xlfn.IFS(SUM(F319:R319)&gt;0,1,Z319&gt;0,2,TRUE,3)</f>
        <v>#N/A</v>
      </c>
      <c r="B319" s="311" t="s">
        <v>179</v>
      </c>
      <c r="C319" s="311" t="str">
        <f>_xlfn.XLOOKUP(B319,RecNamesAll!A:A,RecNamesAll!E:E)</f>
        <v>A</v>
      </c>
      <c r="D319" s="311" t="str">
        <f>_xlfn.XLOOKUP(B319,RecNamesAll!A:A,RecNamesAll!C:C)</f>
        <v>PAR3</v>
      </c>
      <c r="F319" s="312" t="e">
        <f t="shared" si="140"/>
        <v>#N/A</v>
      </c>
      <c r="G319" s="313" t="e">
        <f t="shared" si="141"/>
        <v>#N/A</v>
      </c>
      <c r="H319" s="312" t="e">
        <f t="shared" si="142"/>
        <v>#N/A</v>
      </c>
      <c r="I319" s="313" t="e">
        <f t="shared" si="143"/>
        <v>#N/A</v>
      </c>
      <c r="J319" s="313" t="e">
        <f t="shared" si="144"/>
        <v>#N/A</v>
      </c>
      <c r="K319" s="313" t="e">
        <f t="shared" si="145"/>
        <v>#N/A</v>
      </c>
      <c r="L319" s="313" t="e">
        <f t="shared" si="146"/>
        <v>#N/A</v>
      </c>
      <c r="M319" s="312" t="e">
        <f t="shared" si="147"/>
        <v>#N/A</v>
      </c>
      <c r="N319" s="313" t="e">
        <f t="shared" si="148"/>
        <v>#N/A</v>
      </c>
      <c r="O319" s="313" t="e">
        <f t="shared" si="149"/>
        <v>#N/A</v>
      </c>
      <c r="P319" s="313" t="e">
        <f t="shared" si="150"/>
        <v>#N/A</v>
      </c>
      <c r="Q319" s="312" t="e">
        <f t="shared" si="151"/>
        <v>#N/A</v>
      </c>
      <c r="R319" s="313" t="e">
        <f t="shared" si="152"/>
        <v>#N/A</v>
      </c>
      <c r="S319" s="314" t="str">
        <f t="shared" si="153"/>
        <v/>
      </c>
      <c r="T319" s="315" t="str">
        <f t="shared" si="154"/>
        <v>A</v>
      </c>
      <c r="U319" s="311" t="str">
        <f t="shared" si="155"/>
        <v>PAR3</v>
      </c>
      <c r="V319" s="316" t="e">
        <f>IF(VLOOKUP($B319,GtP!$A:$AA,MATCH("Gs_0-2",GtP!$A$1:$AA$1,0),FALSE)=0,"",VLOOKUP($B319,GtP!$A:$AA,MATCH("Gs_0-2",GtP!$A$1:$AA$1,0),FALSE))</f>
        <v>#N/A</v>
      </c>
      <c r="W319" s="317" t="e">
        <f>IF(VLOOKUP($B319,GtP!$A:$AA,MATCH("Gi/o_0-2",GtP!$A$1:$AA$1,0),FALSE)=0,"",VLOOKUP($B319,GtP!$A:$AA,MATCH("Gi/o_0-2",GtP!$A$1:$AA$1,0),FALSE))</f>
        <v>#N/A</v>
      </c>
      <c r="X319" s="317" t="e">
        <f>IF(VLOOKUP($B319,GtP!$A:$AA,MATCH("Gq/11_0-2",GtP!$A$1:$AA$1,0),FALSE)=0,"",VLOOKUP($B319,GtP!$A:$AA,MATCH("Gq/11_0-2",GtP!$A$1:$AA$1,0),FALSE))</f>
        <v>#N/A</v>
      </c>
      <c r="Y319" s="317" t="e">
        <f>IF(VLOOKUP($B319,GtP!$A:$AA,MATCH("G12/13_0-2",GtP!$A$1:$AA$1,0),FALSE)=0,"",VLOOKUP($B319,GtP!$A:$AA,MATCH("G12/13_0-2",GtP!$A$1:$AA$1,0),FALSE))</f>
        <v>#N/A</v>
      </c>
      <c r="Z319" s="318" t="e">
        <f t="shared" si="156"/>
        <v>#N/A</v>
      </c>
      <c r="AA319" s="317" t="e">
        <f t="shared" si="157"/>
        <v>#N/A</v>
      </c>
      <c r="AB319" s="317" t="e">
        <f t="shared" si="158"/>
        <v>#N/A</v>
      </c>
      <c r="AC319" s="317" t="e">
        <f t="shared" si="159"/>
        <v>#N/A</v>
      </c>
      <c r="AD319" s="317" t="e">
        <f t="shared" si="160"/>
        <v>#N/A</v>
      </c>
      <c r="AE319" s="315" t="str">
        <f t="shared" si="161"/>
        <v/>
      </c>
      <c r="AF319" s="311" t="str">
        <f t="shared" si="162"/>
        <v/>
      </c>
      <c r="AG319" s="311" t="str">
        <f t="shared" si="163"/>
        <v/>
      </c>
      <c r="AH319" s="311" t="str">
        <f t="shared" si="164"/>
        <v/>
      </c>
      <c r="AI319" s="316" t="e">
        <f>_xlfn.CONCAT(IF(AV319="","-","B"),IF(BI319="","-","I"),VLOOKUP($B319,GtP!$A:$BB,MATCH("Gs_0-1",GtP!$A$1:$BB$1,0),FALSE))</f>
        <v>#N/A</v>
      </c>
      <c r="AJ319" s="317" t="e">
        <f>_xlfn.CONCAT(IF(AW319="","-","B"),IF(BJ319="","-","I"),VLOOKUP($B319,GtP!$A:$BB,MATCH("Gs_0-1",GtP!$A$1:$BB$1,0),FALSE))</f>
        <v>#N/A</v>
      </c>
      <c r="AK319" s="317" t="e">
        <f>_xlfn.CONCAT(IF(AX319="","-","B"),IF(BK319="","-","I"),VLOOKUP($B319,GtP!$A:$BB,MATCH("Gi/o_0-1",GtP!$A$1:$BB$1,0),FALSE))</f>
        <v>#N/A</v>
      </c>
      <c r="AL319" s="317" t="e">
        <f>_xlfn.CONCAT(IF(AY319="","-","B"),IF(BL319="","-","I"),VLOOKUP($B319,GtP!$A:$BB,MATCH("Gi/o_0-1",GtP!$A$1:$BB$1,0),FALSE))</f>
        <v>#N/A</v>
      </c>
      <c r="AM319" s="317" t="e">
        <f>_xlfn.CONCAT(IF(AZ319="","-","B"),IF(BM319="","-","I"),VLOOKUP($B319,GtP!$A:$BB,MATCH("Gi/o_0-1",GtP!$A$1:$BB$1,0),FALSE))</f>
        <v>#N/A</v>
      </c>
      <c r="AN319" s="317" t="e">
        <f>_xlfn.CONCAT(IF(BA319="","-","B"),IF(BN319="","-","I"),VLOOKUP($B319,GtP!$A:$BB,MATCH("Gi/o_0-1",GtP!$A$1:$BB$1,0),FALSE))</f>
        <v>#N/A</v>
      </c>
      <c r="AO319" s="317" t="e">
        <f>_xlfn.CONCAT(IF(BB319="","-","B"),IF(BO319="","-","I"),VLOOKUP($B319,GtP!$A:$BB,MATCH("Gi/o_0-1",GtP!$A$1:$BB$1,0),FALSE))</f>
        <v>#N/A</v>
      </c>
      <c r="AP319" s="317" t="e">
        <f>_xlfn.CONCAT(IF(BC319="","-","B"),IF(BP319="","-","I"),VLOOKUP($B319,GtP!$A:$BB,MATCH("Gq/11_0-1",GtP!$A$1:$BB$1,0),FALSE))</f>
        <v>#N/A</v>
      </c>
      <c r="AQ319" s="317" t="e">
        <f>_xlfn.CONCAT(IF(BD319="","-","B"),IF(BQ319="","-","I"),VLOOKUP($B319,GtP!$A:$BB,MATCH("Gq/11_0-1",GtP!$A$1:$BB$1,0),FALSE))</f>
        <v>#N/A</v>
      </c>
      <c r="AR319" s="317" t="e">
        <f>_xlfn.CONCAT(IF(BE319="","-","B"),IF(BR319="","-","I"),VLOOKUP($B319,GtP!$A:$BB,MATCH("Gq/11_0-1",GtP!$A$1:$BB$1,0),FALSE))</f>
        <v>#N/A</v>
      </c>
      <c r="AS319" s="317" t="e">
        <f>_xlfn.CONCAT(IF(BF319="","-","B"),IF(BS319="","-","I"),VLOOKUP($B319,GtP!$A:$BB,MATCH("Gq/11_0-1",GtP!$A$1:$BB$1,0),FALSE))</f>
        <v>#N/A</v>
      </c>
      <c r="AT319" s="317" t="e">
        <f>_xlfn.CONCAT(IF(BG319="","-","B"),IF(BT319="","-","I"),VLOOKUP($B319,GtP!$A:$BB,MATCH("G12/13_0-1",GtP!$A$1:$BB$1,0),FALSE))</f>
        <v>#N/A</v>
      </c>
      <c r="AU319" s="317" t="e">
        <f>_xlfn.CONCAT(IF(BH319="","-","B"),IF(BU319="","-","I"),VLOOKUP($B319,GtP!$A:$BB,MATCH("G12/13_0-1",GtP!$A$1:$BB$1,0),FALSE))</f>
        <v>#N/A</v>
      </c>
      <c r="AV319" s="319" t="str">
        <f>_xlfn.IFNA(VLOOKUP($B319,'B-LogEmaxOverpEC50'!$A:$AL,MATCH(AV$1,'B-LogEmaxOverpEC50'!$A$1:$AL$1,0),FALSE),"")</f>
        <v/>
      </c>
      <c r="AX319" s="321" t="str">
        <f>_xlfn.IFNA(VLOOKUP($B319,'B-LogEmaxOverpEC50'!$A:$AL,MATCH(AX$1,'B-LogEmaxOverpEC50'!$A$1:$AL$1,0),FALSE),"")</f>
        <v/>
      </c>
      <c r="AY319" s="321" t="str">
        <f>_xlfn.IFNA(VLOOKUP($B319,'B-LogEmaxOverpEC50'!$A:$AL,MATCH(AY$1,'B-LogEmaxOverpEC50'!$A$1:$AL$1,0),FALSE),"")</f>
        <v/>
      </c>
      <c r="AZ319" s="321" t="str">
        <f>_xlfn.IFNA(VLOOKUP($B319,'B-LogEmaxOverpEC50'!$A:$AL,MATCH(AZ$1,'B-LogEmaxOverpEC50'!$A$1:$AL$1,0),FALSE),"")</f>
        <v/>
      </c>
      <c r="BA319" s="321" t="str">
        <f>_xlfn.IFNA(VLOOKUP($B319,'B-LogEmaxOverpEC50'!$A:$AL,MATCH(BA$1,'B-LogEmaxOverpEC50'!$A$1:$AL$1,0),FALSE),"")</f>
        <v/>
      </c>
      <c r="BB319" s="321" t="str">
        <f>_xlfn.IFNA(VLOOKUP($B319,'B-LogEmaxOverpEC50'!$A:$AL,MATCH(BB$1,'B-LogEmaxOverpEC50'!$A$1:$AL$1,0),FALSE),"")</f>
        <v/>
      </c>
      <c r="BC319" s="321" t="str">
        <f>_xlfn.IFNA(VLOOKUP($B319,'B-LogEmaxOverpEC50'!$A:$AL,MATCH(BC$1,'B-LogEmaxOverpEC50'!$A$1:$AL$1,0),FALSE),"")</f>
        <v/>
      </c>
      <c r="BD319" s="321" t="str">
        <f>_xlfn.IFNA(VLOOKUP($B319,'B-LogEmaxOverpEC50'!$A:$AL,MATCH(BD$1,'B-LogEmaxOverpEC50'!$A$1:$AL$1,0),FALSE),"")</f>
        <v/>
      </c>
      <c r="BE319" s="321" t="str">
        <f>_xlfn.IFNA(VLOOKUP($B319,'B-LogEmaxOverpEC50'!$A:$AL,MATCH(BE$1,'B-LogEmaxOverpEC50'!$A$1:$AL$1,0),FALSE),"")</f>
        <v/>
      </c>
      <c r="BF319" s="321" t="str">
        <f>_xlfn.IFNA(VLOOKUP($B319,'B-LogEmaxOverpEC50'!$A:$AL,MATCH(BF$1,'B-LogEmaxOverpEC50'!$A$1:$AL$1,0),FALSE),"")</f>
        <v/>
      </c>
      <c r="BG319" s="321" t="str">
        <f>_xlfn.IFNA(VLOOKUP($B319,'B-LogEmaxOverpEC50'!$A:$AL,MATCH(BG$1,'B-LogEmaxOverpEC50'!$A$1:$AL$1,0),FALSE),"")</f>
        <v/>
      </c>
      <c r="BH319" s="321" t="str">
        <f>_xlfn.IFNA(VLOOKUP($B319,'B-LogEmaxOverpEC50'!$A:$AL,MATCH(BH$1,'B-LogEmaxOverpEC50'!$A$1:$AL$1,0),FALSE),"")</f>
        <v/>
      </c>
      <c r="BI319" s="322">
        <f>_xlfn.IFNA(VLOOKUP($B319,'I-LogEmaxOverpEC50'!$A:$AR,MATCH(BI$1,'I-LogEmaxOverpEC50'!$A$1:$AR$1,0),FALSE),"")</f>
        <v>10.189495548880142</v>
      </c>
      <c r="BJ319" s="320">
        <f>_xlfn.IFNA(VLOOKUP($B319,'I-LogEmaxOverpEC50'!$A:$AR,MATCH(BJ$1,'I-LogEmaxOverpEC50'!$A$1:$AR$1,0),FALSE),"")</f>
        <v>9.987926294866778</v>
      </c>
      <c r="BK319" s="320">
        <f>_xlfn.IFNA(VLOOKUP($B319,'I-LogEmaxOverpEC50'!$A:$AR,MATCH(BK$1,'I-LogEmaxOverpEC50'!$A$1:$AR$1,0),FALSE),"")</f>
        <v>10.265299963669172</v>
      </c>
      <c r="BL319" s="320">
        <f>_xlfn.IFNA(VLOOKUP($B319,'I-LogEmaxOverpEC50'!$A:$AR,MATCH(BL$1,'I-LogEmaxOverpEC50'!$A$1:$AR$1,0),FALSE),"")</f>
        <v>10.265299963669172</v>
      </c>
      <c r="BM319" s="320">
        <f>_xlfn.IFNA(VLOOKUP($B319,'I-LogEmaxOverpEC50'!$A:$AR,MATCH(BM$1,'I-LogEmaxOverpEC50'!$A$1:$AR$1,0),FALSE),"")</f>
        <v>10.058479989232922</v>
      </c>
      <c r="BN319" s="320">
        <f>_xlfn.IFNA(VLOOKUP($B319,'I-LogEmaxOverpEC50'!$A:$AR,MATCH(BN$1,'I-LogEmaxOverpEC50'!$A$1:$AR$1,0),FALSE),"")</f>
        <v>10.058479989232922</v>
      </c>
      <c r="BO319" s="320">
        <f>_xlfn.IFNA(VLOOKUP($B319,'I-LogEmaxOverpEC50'!$A:$AR,MATCH(BO$1,'I-LogEmaxOverpEC50'!$A$1:$AR$1,0),FALSE),"")</f>
        <v>9.7366346560776584</v>
      </c>
      <c r="BP319" s="320">
        <f>_xlfn.IFNA(VLOOKUP($B319,'I-LogEmaxOverpEC50'!$A:$AR,MATCH(BP$1,'I-LogEmaxOverpEC50'!$A$1:$AR$1,0),FALSE),"")</f>
        <v>9.5170399428195651</v>
      </c>
      <c r="BQ319" s="320">
        <f>_xlfn.IFNA(VLOOKUP($B319,'I-LogEmaxOverpEC50'!$A:$AR,MATCH(BQ$1,'I-LogEmaxOverpEC50'!$A$1:$AR$1,0),FALSE),"")</f>
        <v>9.5170399428195651</v>
      </c>
      <c r="BR319" s="320">
        <f>_xlfn.IFNA(VLOOKUP($B319,'I-LogEmaxOverpEC50'!$A:$AR,MATCH(BR$1,'I-LogEmaxOverpEC50'!$A$1:$AR$1,0),FALSE),"")</f>
        <v>10.142549071084288</v>
      </c>
      <c r="BS319" s="320">
        <f>_xlfn.IFNA(VLOOKUP($B319,'I-LogEmaxOverpEC50'!$A:$AR,MATCH(BS$1,'I-LogEmaxOverpEC50'!$A$1:$AR$1,0),FALSE),"")</f>
        <v>10.549658104918754</v>
      </c>
      <c r="BT319" s="320">
        <f>_xlfn.IFNA(VLOOKUP($B319,'I-LogEmaxOverpEC50'!$A:$AR,MATCH(BT$1,'I-LogEmaxOverpEC50'!$A$1:$AR$1,0),FALSE),"")</f>
        <v>10.750383636475942</v>
      </c>
      <c r="BU319" s="320">
        <f>_xlfn.IFNA(VLOOKUP($B319,'I-LogEmaxOverpEC50'!$A:$AR,MATCH(BU$1,'I-LogEmaxOverpEC50'!$A$1:$AR$1,0),FALSE),"")</f>
        <v>10.151143603202973</v>
      </c>
      <c r="BV319" s="114" t="e" cm="1">
        <f t="array" ref="BV319">_xlfn.IFS(AND($C319="A",_xlfn.CONCAT(F319:G319)&lt;&gt;"",$A319=1),"x",AND($C319="A",_xlfn.CONCAT(F319:G319)="",$A319=1),"-",$A$1&lt;&gt;"","")</f>
        <v>#N/A</v>
      </c>
      <c r="BW319" s="113" t="e" cm="1">
        <f t="array" ref="BW319">_xlfn.IFS(AND($C319="A",_xlfn.CONCAT(H319:L319)&lt;&gt;"",$A319=1),"x",AND($C319="A",_xlfn.CONCAT(H319:L319)="",$A319=1),"-",$A$1&lt;&gt;"","")</f>
        <v>#N/A</v>
      </c>
      <c r="BX319" s="113" t="e" cm="1">
        <f t="array" ref="BX319">_xlfn.IFS(AND($C319="A",_xlfn.CONCAT(M319:P319)&lt;&gt;"",$A319=1),"x",AND($C319="A",_xlfn.CONCAT(M319:P319)="",$A319=1),"-",$A$1&lt;&gt;"","")</f>
        <v>#N/A</v>
      </c>
      <c r="BY319" s="113" t="e" cm="1">
        <f t="array" ref="BY319">_xlfn.IFS(AND($C319="A",_xlfn.CONCAT(Q319:R319)&lt;&gt;"",$A319=1),"x",AND($C319="A",_xlfn.CONCAT(Q319:R319)="",$A319=1),"-",$A$1&lt;&gt;"","")</f>
        <v>#N/A</v>
      </c>
      <c r="BZ319" s="121" t="e">
        <f t="shared" si="165"/>
        <v>#N/A</v>
      </c>
      <c r="CA319" s="120" t="e">
        <f t="shared" si="166"/>
        <v>#N/A</v>
      </c>
      <c r="CB319" s="120" t="e">
        <f t="shared" si="167"/>
        <v>#N/A</v>
      </c>
      <c r="CC319" s="120" t="e">
        <f t="shared" si="168"/>
        <v>#N/A</v>
      </c>
      <c r="CD319" s="121" t="str">
        <f t="shared" si="169"/>
        <v/>
      </c>
      <c r="CE319" s="120" t="e">
        <f t="shared" si="170"/>
        <v>#N/A</v>
      </c>
      <c r="CF319" s="120" t="e">
        <f t="shared" si="171"/>
        <v>#N/A</v>
      </c>
      <c r="CG319" s="120" t="e">
        <f t="shared" si="172"/>
        <v>#N/A</v>
      </c>
      <c r="CH319" s="120" t="e">
        <f t="shared" si="173"/>
        <v>#N/A</v>
      </c>
      <c r="CI319" s="120" t="e">
        <f t="shared" si="174"/>
        <v>#N/A</v>
      </c>
    </row>
    <row r="320" spans="1:87" x14ac:dyDescent="0.2">
      <c r="A320" s="311" t="e" cm="1">
        <f t="array" ref="A320">_xlfn.IFS(SUM(F320:R320)&gt;0,1,Z320&gt;0,2,TRUE,3)</f>
        <v>#N/A</v>
      </c>
      <c r="B320" s="311" t="s">
        <v>180</v>
      </c>
      <c r="C320" s="311" t="str">
        <f>_xlfn.XLOOKUP(B320,RecNamesAll!A:A,RecNamesAll!E:E)</f>
        <v>A</v>
      </c>
      <c r="D320" s="311" t="str">
        <f>_xlfn.XLOOKUP(B320,RecNamesAll!A:A,RecNamesAll!C:C)</f>
        <v>PAR4</v>
      </c>
      <c r="F320" s="312" t="e">
        <f t="shared" si="140"/>
        <v>#N/A</v>
      </c>
      <c r="G320" s="313" t="e">
        <f t="shared" si="141"/>
        <v>#N/A</v>
      </c>
      <c r="H320" s="312" t="e">
        <f t="shared" si="142"/>
        <v>#N/A</v>
      </c>
      <c r="I320" s="313" t="e">
        <f t="shared" si="143"/>
        <v>#N/A</v>
      </c>
      <c r="J320" s="313" t="e">
        <f t="shared" si="144"/>
        <v>#N/A</v>
      </c>
      <c r="K320" s="313" t="e">
        <f t="shared" si="145"/>
        <v>#N/A</v>
      </c>
      <c r="L320" s="313" t="e">
        <f t="shared" si="146"/>
        <v>#N/A</v>
      </c>
      <c r="M320" s="312" t="e">
        <f t="shared" si="147"/>
        <v>#N/A</v>
      </c>
      <c r="N320" s="313" t="e">
        <f t="shared" si="148"/>
        <v>#N/A</v>
      </c>
      <c r="O320" s="313" t="e">
        <f t="shared" si="149"/>
        <v>#N/A</v>
      </c>
      <c r="P320" s="313" t="e">
        <f t="shared" si="150"/>
        <v>#N/A</v>
      </c>
      <c r="Q320" s="312" t="e">
        <f t="shared" si="151"/>
        <v>#N/A</v>
      </c>
      <c r="R320" s="313" t="e">
        <f t="shared" si="152"/>
        <v>#N/A</v>
      </c>
      <c r="S320" s="314" t="str">
        <f t="shared" si="153"/>
        <v/>
      </c>
      <c r="T320" s="315" t="str">
        <f t="shared" si="154"/>
        <v>A</v>
      </c>
      <c r="U320" s="311" t="str">
        <f t="shared" si="155"/>
        <v>PAR4</v>
      </c>
      <c r="V320" s="316" t="e">
        <f>IF(VLOOKUP($B320,GtP!$A:$AA,MATCH("Gs_0-2",GtP!$A$1:$AA$1,0),FALSE)=0,"",VLOOKUP($B320,GtP!$A:$AA,MATCH("Gs_0-2",GtP!$A$1:$AA$1,0),FALSE))</f>
        <v>#N/A</v>
      </c>
      <c r="W320" s="317" t="e">
        <f>IF(VLOOKUP($B320,GtP!$A:$AA,MATCH("Gi/o_0-2",GtP!$A$1:$AA$1,0),FALSE)=0,"",VLOOKUP($B320,GtP!$A:$AA,MATCH("Gi/o_0-2",GtP!$A$1:$AA$1,0),FALSE))</f>
        <v>#N/A</v>
      </c>
      <c r="X320" s="317" t="e">
        <f>IF(VLOOKUP($B320,GtP!$A:$AA,MATCH("Gq/11_0-2",GtP!$A$1:$AA$1,0),FALSE)=0,"",VLOOKUP($B320,GtP!$A:$AA,MATCH("Gq/11_0-2",GtP!$A$1:$AA$1,0),FALSE))</f>
        <v>#N/A</v>
      </c>
      <c r="Y320" s="317" t="e">
        <f>IF(VLOOKUP($B320,GtP!$A:$AA,MATCH("G12/13_0-2",GtP!$A$1:$AA$1,0),FALSE)=0,"",VLOOKUP($B320,GtP!$A:$AA,MATCH("G12/13_0-2",GtP!$A$1:$AA$1,0),FALSE))</f>
        <v>#N/A</v>
      </c>
      <c r="Z320" s="318" t="e">
        <f t="shared" si="156"/>
        <v>#N/A</v>
      </c>
      <c r="AA320" s="317" t="e">
        <f t="shared" si="157"/>
        <v>#N/A</v>
      </c>
      <c r="AB320" s="317" t="e">
        <f t="shared" si="158"/>
        <v>#N/A</v>
      </c>
      <c r="AC320" s="317" t="e">
        <f t="shared" si="159"/>
        <v>#N/A</v>
      </c>
      <c r="AD320" s="317" t="e">
        <f t="shared" si="160"/>
        <v>#N/A</v>
      </c>
      <c r="AE320" s="315" t="str">
        <f t="shared" si="161"/>
        <v/>
      </c>
      <c r="AF320" s="311" t="str">
        <f t="shared" si="162"/>
        <v/>
      </c>
      <c r="AG320" s="311" t="str">
        <f t="shared" si="163"/>
        <v/>
      </c>
      <c r="AH320" s="311" t="str">
        <f t="shared" si="164"/>
        <v/>
      </c>
      <c r="AI320" s="316" t="e">
        <f>_xlfn.CONCAT(IF(AV320="","-","B"),IF(BI320="","-","I"),VLOOKUP($B320,GtP!$A:$BB,MATCH("Gs_0-1",GtP!$A$1:$BB$1,0),FALSE))</f>
        <v>#N/A</v>
      </c>
      <c r="AJ320" s="317" t="e">
        <f>_xlfn.CONCAT(IF(AW320="","-","B"),IF(BJ320="","-","I"),VLOOKUP($B320,GtP!$A:$BB,MATCH("Gs_0-1",GtP!$A$1:$BB$1,0),FALSE))</f>
        <v>#N/A</v>
      </c>
      <c r="AK320" s="317" t="e">
        <f>_xlfn.CONCAT(IF(AX320="","-","B"),IF(BK320="","-","I"),VLOOKUP($B320,GtP!$A:$BB,MATCH("Gi/o_0-1",GtP!$A$1:$BB$1,0),FALSE))</f>
        <v>#N/A</v>
      </c>
      <c r="AL320" s="317" t="e">
        <f>_xlfn.CONCAT(IF(AY320="","-","B"),IF(BL320="","-","I"),VLOOKUP($B320,GtP!$A:$BB,MATCH("Gi/o_0-1",GtP!$A$1:$BB$1,0),FALSE))</f>
        <v>#N/A</v>
      </c>
      <c r="AM320" s="317" t="e">
        <f>_xlfn.CONCAT(IF(AZ320="","-","B"),IF(BM320="","-","I"),VLOOKUP($B320,GtP!$A:$BB,MATCH("Gi/o_0-1",GtP!$A$1:$BB$1,0),FALSE))</f>
        <v>#N/A</v>
      </c>
      <c r="AN320" s="317" t="e">
        <f>_xlfn.CONCAT(IF(BA320="","-","B"),IF(BN320="","-","I"),VLOOKUP($B320,GtP!$A:$BB,MATCH("Gi/o_0-1",GtP!$A$1:$BB$1,0),FALSE))</f>
        <v>#N/A</v>
      </c>
      <c r="AO320" s="317" t="e">
        <f>_xlfn.CONCAT(IF(BB320="","-","B"),IF(BO320="","-","I"),VLOOKUP($B320,GtP!$A:$BB,MATCH("Gi/o_0-1",GtP!$A$1:$BB$1,0),FALSE))</f>
        <v>#N/A</v>
      </c>
      <c r="AP320" s="317" t="e">
        <f>_xlfn.CONCAT(IF(BC320="","-","B"),IF(BP320="","-","I"),VLOOKUP($B320,GtP!$A:$BB,MATCH("Gq/11_0-1",GtP!$A$1:$BB$1,0),FALSE))</f>
        <v>#N/A</v>
      </c>
      <c r="AQ320" s="317" t="e">
        <f>_xlfn.CONCAT(IF(BD320="","-","B"),IF(BQ320="","-","I"),VLOOKUP($B320,GtP!$A:$BB,MATCH("Gq/11_0-1",GtP!$A$1:$BB$1,0),FALSE))</f>
        <v>#N/A</v>
      </c>
      <c r="AR320" s="317" t="e">
        <f>_xlfn.CONCAT(IF(BE320="","-","B"),IF(BR320="","-","I"),VLOOKUP($B320,GtP!$A:$BB,MATCH("Gq/11_0-1",GtP!$A$1:$BB$1,0),FALSE))</f>
        <v>#N/A</v>
      </c>
      <c r="AS320" s="317" t="e">
        <f>_xlfn.CONCAT(IF(BF320="","-","B"),IF(BS320="","-","I"),VLOOKUP($B320,GtP!$A:$BB,MATCH("Gq/11_0-1",GtP!$A$1:$BB$1,0),FALSE))</f>
        <v>#N/A</v>
      </c>
      <c r="AT320" s="317" t="e">
        <f>_xlfn.CONCAT(IF(BG320="","-","B"),IF(BT320="","-","I"),VLOOKUP($B320,GtP!$A:$BB,MATCH("G12/13_0-1",GtP!$A$1:$BB$1,0),FALSE))</f>
        <v>#N/A</v>
      </c>
      <c r="AU320" s="317" t="e">
        <f>_xlfn.CONCAT(IF(BH320="","-","B"),IF(BU320="","-","I"),VLOOKUP($B320,GtP!$A:$BB,MATCH("G12/13_0-1",GtP!$A$1:$BB$1,0),FALSE))</f>
        <v>#N/A</v>
      </c>
      <c r="AV320" s="319" t="str">
        <f>_xlfn.IFNA(VLOOKUP($B320,'B-LogEmaxOverpEC50'!$A:$AL,MATCH(AV$1,'B-LogEmaxOverpEC50'!$A$1:$AL$1,0),FALSE),"")</f>
        <v/>
      </c>
      <c r="AX320" s="321" t="str">
        <f>_xlfn.IFNA(VLOOKUP($B320,'B-LogEmaxOverpEC50'!$A:$AL,MATCH(AX$1,'B-LogEmaxOverpEC50'!$A$1:$AL$1,0),FALSE),"")</f>
        <v/>
      </c>
      <c r="AY320" s="321" t="str">
        <f>_xlfn.IFNA(VLOOKUP($B320,'B-LogEmaxOverpEC50'!$A:$AL,MATCH(AY$1,'B-LogEmaxOverpEC50'!$A$1:$AL$1,0),FALSE),"")</f>
        <v/>
      </c>
      <c r="AZ320" s="321" t="str">
        <f>_xlfn.IFNA(VLOOKUP($B320,'B-LogEmaxOverpEC50'!$A:$AL,MATCH(AZ$1,'B-LogEmaxOverpEC50'!$A$1:$AL$1,0),FALSE),"")</f>
        <v/>
      </c>
      <c r="BA320" s="321" t="str">
        <f>_xlfn.IFNA(VLOOKUP($B320,'B-LogEmaxOverpEC50'!$A:$AL,MATCH(BA$1,'B-LogEmaxOverpEC50'!$A$1:$AL$1,0),FALSE),"")</f>
        <v/>
      </c>
      <c r="BB320" s="321" t="str">
        <f>_xlfn.IFNA(VLOOKUP($B320,'B-LogEmaxOverpEC50'!$A:$AL,MATCH(BB$1,'B-LogEmaxOverpEC50'!$A$1:$AL$1,0),FALSE),"")</f>
        <v/>
      </c>
      <c r="BC320" s="321" t="str">
        <f>_xlfn.IFNA(VLOOKUP($B320,'B-LogEmaxOverpEC50'!$A:$AL,MATCH(BC$1,'B-LogEmaxOverpEC50'!$A$1:$AL$1,0),FALSE),"")</f>
        <v/>
      </c>
      <c r="BD320" s="321" t="str">
        <f>_xlfn.IFNA(VLOOKUP($B320,'B-LogEmaxOverpEC50'!$A:$AL,MATCH(BD$1,'B-LogEmaxOverpEC50'!$A$1:$AL$1,0),FALSE),"")</f>
        <v/>
      </c>
      <c r="BE320" s="321" t="str">
        <f>_xlfn.IFNA(VLOOKUP($B320,'B-LogEmaxOverpEC50'!$A:$AL,MATCH(BE$1,'B-LogEmaxOverpEC50'!$A$1:$AL$1,0),FALSE),"")</f>
        <v/>
      </c>
      <c r="BF320" s="321" t="str">
        <f>_xlfn.IFNA(VLOOKUP($B320,'B-LogEmaxOverpEC50'!$A:$AL,MATCH(BF$1,'B-LogEmaxOverpEC50'!$A$1:$AL$1,0),FALSE),"")</f>
        <v/>
      </c>
      <c r="BG320" s="321" t="str">
        <f>_xlfn.IFNA(VLOOKUP($B320,'B-LogEmaxOverpEC50'!$A:$AL,MATCH(BG$1,'B-LogEmaxOverpEC50'!$A$1:$AL$1,0),FALSE),"")</f>
        <v/>
      </c>
      <c r="BH320" s="321" t="str">
        <f>_xlfn.IFNA(VLOOKUP($B320,'B-LogEmaxOverpEC50'!$A:$AL,MATCH(BH$1,'B-LogEmaxOverpEC50'!$A$1:$AL$1,0),FALSE),"")</f>
        <v/>
      </c>
      <c r="BI320" s="322">
        <f>_xlfn.IFNA(VLOOKUP($B320,'I-LogEmaxOverpEC50'!$A:$AR,MATCH(BI$1,'I-LogEmaxOverpEC50'!$A$1:$AR$1,0),FALSE),"")</f>
        <v>9.1518929001390461</v>
      </c>
      <c r="BJ320" s="320">
        <f>_xlfn.IFNA(VLOOKUP($B320,'I-LogEmaxOverpEC50'!$A:$AR,MATCH(BJ$1,'I-LogEmaxOverpEC50'!$A$1:$AR$1,0),FALSE),"")</f>
        <v>9.1279262948667768</v>
      </c>
      <c r="BK320" s="320">
        <f>_xlfn.IFNA(VLOOKUP($B320,'I-LogEmaxOverpEC50'!$A:$AR,MATCH(BK$1,'I-LogEmaxOverpEC50'!$A$1:$AR$1,0),FALSE),"")</f>
        <v>9.7043285519793336</v>
      </c>
      <c r="BL320" s="320">
        <f>_xlfn.IFNA(VLOOKUP($B320,'I-LogEmaxOverpEC50'!$A:$AR,MATCH(BL$1,'I-LogEmaxOverpEC50'!$A$1:$AR$1,0),FALSE),"")</f>
        <v>9.7043285519793336</v>
      </c>
      <c r="BM320" s="320">
        <f>_xlfn.IFNA(VLOOKUP($B320,'I-LogEmaxOverpEC50'!$A:$AR,MATCH(BM$1,'I-LogEmaxOverpEC50'!$A$1:$AR$1,0),FALSE),"")</f>
        <v>9.3884971027548083</v>
      </c>
      <c r="BN320" s="320">
        <f>_xlfn.IFNA(VLOOKUP($B320,'I-LogEmaxOverpEC50'!$A:$AR,MATCH(BN$1,'I-LogEmaxOverpEC50'!$A$1:$AR$1,0),FALSE),"")</f>
        <v>9.3884971027548083</v>
      </c>
      <c r="BO320" s="320">
        <f>_xlfn.IFNA(VLOOKUP($B320,'I-LogEmaxOverpEC50'!$A:$AR,MATCH(BO$1,'I-LogEmaxOverpEC50'!$A$1:$AR$1,0),FALSE),"")</f>
        <v>8.9999314677471141</v>
      </c>
      <c r="BP320" s="320">
        <f>_xlfn.IFNA(VLOOKUP($B320,'I-LogEmaxOverpEC50'!$A:$AR,MATCH(BP$1,'I-LogEmaxOverpEC50'!$A$1:$AR$1,0),FALSE),"")</f>
        <v>9.7089307726338951</v>
      </c>
      <c r="BQ320" s="320">
        <f>_xlfn.IFNA(VLOOKUP($B320,'I-LogEmaxOverpEC50'!$A:$AR,MATCH(BQ$1,'I-LogEmaxOverpEC50'!$A$1:$AR$1,0),FALSE),"")</f>
        <v>9.7089307726338951</v>
      </c>
      <c r="BR320" s="320">
        <f>_xlfn.IFNA(VLOOKUP($B320,'I-LogEmaxOverpEC50'!$A:$AR,MATCH(BR$1,'I-LogEmaxOverpEC50'!$A$1:$AR$1,0),FALSE),"")</f>
        <v>9.5202970759734917</v>
      </c>
      <c r="BS320" s="320">
        <f>_xlfn.IFNA(VLOOKUP($B320,'I-LogEmaxOverpEC50'!$A:$AR,MATCH(BS$1,'I-LogEmaxOverpEC50'!$A$1:$AR$1,0),FALSE),"")</f>
        <v>8.68</v>
      </c>
      <c r="BT320" s="320">
        <f>_xlfn.IFNA(VLOOKUP($B320,'I-LogEmaxOverpEC50'!$A:$AR,MATCH(BT$1,'I-LogEmaxOverpEC50'!$A$1:$AR$1,0),FALSE),"")</f>
        <v>9.6213196136363006</v>
      </c>
      <c r="BU320" s="320">
        <f>_xlfn.IFNA(VLOOKUP($B320,'I-LogEmaxOverpEC50'!$A:$AR,MATCH(BU$1,'I-LogEmaxOverpEC50'!$A$1:$AR$1,0),FALSE),"")</f>
        <v>9.7940894484720502</v>
      </c>
      <c r="BV320" s="114" t="e" cm="1">
        <f t="array" ref="BV320">_xlfn.IFS(AND($C320="A",_xlfn.CONCAT(F320:G320)&lt;&gt;"",$A320=1),"x",AND($C320="A",_xlfn.CONCAT(F320:G320)="",$A320=1),"-",$A$1&lt;&gt;"","")</f>
        <v>#N/A</v>
      </c>
      <c r="BW320" s="113" t="e" cm="1">
        <f t="array" ref="BW320">_xlfn.IFS(AND($C320="A",_xlfn.CONCAT(H320:L320)&lt;&gt;"",$A320=1),"x",AND($C320="A",_xlfn.CONCAT(H320:L320)="",$A320=1),"-",$A$1&lt;&gt;"","")</f>
        <v>#N/A</v>
      </c>
      <c r="BX320" s="113" t="e" cm="1">
        <f t="array" ref="BX320">_xlfn.IFS(AND($C320="A",_xlfn.CONCAT(M320:P320)&lt;&gt;"",$A320=1),"x",AND($C320="A",_xlfn.CONCAT(M320:P320)="",$A320=1),"-",$A$1&lt;&gt;"","")</f>
        <v>#N/A</v>
      </c>
      <c r="BY320" s="113" t="e" cm="1">
        <f t="array" ref="BY320">_xlfn.IFS(AND($C320="A",_xlfn.CONCAT(Q320:R320)&lt;&gt;"",$A320=1),"x",AND($C320="A",_xlfn.CONCAT(Q320:R320)="",$A320=1),"-",$A$1&lt;&gt;"","")</f>
        <v>#N/A</v>
      </c>
      <c r="BZ320" s="121" t="e">
        <f t="shared" si="165"/>
        <v>#N/A</v>
      </c>
      <c r="CA320" s="120" t="e">
        <f t="shared" si="166"/>
        <v>#N/A</v>
      </c>
      <c r="CB320" s="120" t="e">
        <f t="shared" si="167"/>
        <v>#N/A</v>
      </c>
      <c r="CC320" s="120" t="e">
        <f t="shared" si="168"/>
        <v>#N/A</v>
      </c>
      <c r="CD320" s="121" t="str">
        <f t="shared" si="169"/>
        <v/>
      </c>
      <c r="CE320" s="120" t="e">
        <f t="shared" si="170"/>
        <v>#N/A</v>
      </c>
      <c r="CF320" s="120" t="e">
        <f t="shared" si="171"/>
        <v>#N/A</v>
      </c>
      <c r="CG320" s="120" t="e">
        <f t="shared" si="172"/>
        <v>#N/A</v>
      </c>
      <c r="CH320" s="120" t="e">
        <f t="shared" si="173"/>
        <v>#N/A</v>
      </c>
      <c r="CI320" s="120" t="e">
        <f t="shared" si="174"/>
        <v>#N/A</v>
      </c>
    </row>
    <row r="321" spans="1:87" x14ac:dyDescent="0.2">
      <c r="A321" s="311" t="e" cm="1">
        <f t="array" ref="A321">_xlfn.IFS(SUM(F321:R321)&gt;0,1,Z321&gt;0,2,TRUE,3)</f>
        <v>#N/A</v>
      </c>
      <c r="B321" s="311" t="s">
        <v>168</v>
      </c>
      <c r="C321" s="311" t="str">
        <f>_xlfn.XLOOKUP(B321,RecNamesAll!A:A,RecNamesAll!E:E)</f>
        <v>A</v>
      </c>
      <c r="D321" s="311" t="str">
        <f>_xlfn.XLOOKUP(B321,RecNamesAll!A:A,RecNamesAll!C:C)</f>
        <v>PrRP</v>
      </c>
      <c r="F321" s="312" t="e">
        <f t="shared" si="140"/>
        <v>#N/A</v>
      </c>
      <c r="G321" s="313" t="e">
        <f t="shared" si="141"/>
        <v>#N/A</v>
      </c>
      <c r="H321" s="312" t="e">
        <f t="shared" si="142"/>
        <v>#N/A</v>
      </c>
      <c r="I321" s="313" t="e">
        <f t="shared" si="143"/>
        <v>#N/A</v>
      </c>
      <c r="J321" s="313" t="e">
        <f t="shared" si="144"/>
        <v>#N/A</v>
      </c>
      <c r="K321" s="313" t="e">
        <f t="shared" si="145"/>
        <v>#N/A</v>
      </c>
      <c r="L321" s="313" t="e">
        <f t="shared" si="146"/>
        <v>#N/A</v>
      </c>
      <c r="M321" s="312" t="e">
        <f t="shared" si="147"/>
        <v>#N/A</v>
      </c>
      <c r="N321" s="313" t="e">
        <f t="shared" si="148"/>
        <v>#N/A</v>
      </c>
      <c r="O321" s="313" t="e">
        <f t="shared" si="149"/>
        <v>#N/A</v>
      </c>
      <c r="P321" s="313" t="e">
        <f t="shared" si="150"/>
        <v>#N/A</v>
      </c>
      <c r="Q321" s="312" t="e">
        <f t="shared" si="151"/>
        <v>#N/A</v>
      </c>
      <c r="R321" s="313" t="e">
        <f t="shared" si="152"/>
        <v>#N/A</v>
      </c>
      <c r="S321" s="314" t="str">
        <f t="shared" si="153"/>
        <v/>
      </c>
      <c r="T321" s="315" t="str">
        <f t="shared" si="154"/>
        <v>A</v>
      </c>
      <c r="U321" s="311" t="str">
        <f t="shared" si="155"/>
        <v>PrRP</v>
      </c>
      <c r="V321" s="316" t="e">
        <f>IF(VLOOKUP($B321,GtP!$A:$AA,MATCH("Gs_0-2",GtP!$A$1:$AA$1,0),FALSE)=0,"",VLOOKUP($B321,GtP!$A:$AA,MATCH("Gs_0-2",GtP!$A$1:$AA$1,0),FALSE))</f>
        <v>#N/A</v>
      </c>
      <c r="W321" s="317" t="e">
        <f>IF(VLOOKUP($B321,GtP!$A:$AA,MATCH("Gi/o_0-2",GtP!$A$1:$AA$1,0),FALSE)=0,"",VLOOKUP($B321,GtP!$A:$AA,MATCH("Gi/o_0-2",GtP!$A$1:$AA$1,0),FALSE))</f>
        <v>#N/A</v>
      </c>
      <c r="X321" s="317" t="e">
        <f>IF(VLOOKUP($B321,GtP!$A:$AA,MATCH("Gq/11_0-2",GtP!$A$1:$AA$1,0),FALSE)=0,"",VLOOKUP($B321,GtP!$A:$AA,MATCH("Gq/11_0-2",GtP!$A$1:$AA$1,0),FALSE))</f>
        <v>#N/A</v>
      </c>
      <c r="Y321" s="317" t="e">
        <f>IF(VLOOKUP($B321,GtP!$A:$AA,MATCH("G12/13_0-2",GtP!$A$1:$AA$1,0),FALSE)=0,"",VLOOKUP($B321,GtP!$A:$AA,MATCH("G12/13_0-2",GtP!$A$1:$AA$1,0),FALSE))</f>
        <v>#N/A</v>
      </c>
      <c r="Z321" s="318" t="e">
        <f t="shared" si="156"/>
        <v>#N/A</v>
      </c>
      <c r="AA321" s="317" t="e">
        <f t="shared" si="157"/>
        <v>#N/A</v>
      </c>
      <c r="AB321" s="317" t="e">
        <f t="shared" si="158"/>
        <v>#N/A</v>
      </c>
      <c r="AC321" s="317" t="e">
        <f t="shared" si="159"/>
        <v>#N/A</v>
      </c>
      <c r="AD321" s="317" t="e">
        <f t="shared" si="160"/>
        <v>#N/A</v>
      </c>
      <c r="AE321" s="315" t="str">
        <f t="shared" si="161"/>
        <v/>
      </c>
      <c r="AF321" s="311" t="str">
        <f t="shared" si="162"/>
        <v/>
      </c>
      <c r="AG321" s="311" t="str">
        <f t="shared" si="163"/>
        <v/>
      </c>
      <c r="AH321" s="311" t="str">
        <f t="shared" si="164"/>
        <v/>
      </c>
      <c r="AI321" s="316" t="e">
        <f>_xlfn.CONCAT(IF(AV321="","-","B"),IF(BI321="","-","I"),VLOOKUP($B321,GtP!$A:$BB,MATCH("Gs_0-1",GtP!$A$1:$BB$1,0),FALSE))</f>
        <v>#N/A</v>
      </c>
      <c r="AJ321" s="317" t="e">
        <f>_xlfn.CONCAT(IF(AW321="","-","B"),IF(BJ321="","-","I"),VLOOKUP($B321,GtP!$A:$BB,MATCH("Gs_0-1",GtP!$A$1:$BB$1,0),FALSE))</f>
        <v>#N/A</v>
      </c>
      <c r="AK321" s="317" t="e">
        <f>_xlfn.CONCAT(IF(AX321="","-","B"),IF(BK321="","-","I"),VLOOKUP($B321,GtP!$A:$BB,MATCH("Gi/o_0-1",GtP!$A$1:$BB$1,0),FALSE))</f>
        <v>#N/A</v>
      </c>
      <c r="AL321" s="317" t="e">
        <f>_xlfn.CONCAT(IF(AY321="","-","B"),IF(BL321="","-","I"),VLOOKUP($B321,GtP!$A:$BB,MATCH("Gi/o_0-1",GtP!$A$1:$BB$1,0),FALSE))</f>
        <v>#N/A</v>
      </c>
      <c r="AM321" s="317" t="e">
        <f>_xlfn.CONCAT(IF(AZ321="","-","B"),IF(BM321="","-","I"),VLOOKUP($B321,GtP!$A:$BB,MATCH("Gi/o_0-1",GtP!$A$1:$BB$1,0),FALSE))</f>
        <v>#N/A</v>
      </c>
      <c r="AN321" s="317" t="e">
        <f>_xlfn.CONCAT(IF(BA321="","-","B"),IF(BN321="","-","I"),VLOOKUP($B321,GtP!$A:$BB,MATCH("Gi/o_0-1",GtP!$A$1:$BB$1,0),FALSE))</f>
        <v>#N/A</v>
      </c>
      <c r="AO321" s="317" t="e">
        <f>_xlfn.CONCAT(IF(BB321="","-","B"),IF(BO321="","-","I"),VLOOKUP($B321,GtP!$A:$BB,MATCH("Gi/o_0-1",GtP!$A$1:$BB$1,0),FALSE))</f>
        <v>#N/A</v>
      </c>
      <c r="AP321" s="317" t="e">
        <f>_xlfn.CONCAT(IF(BC321="","-","B"),IF(BP321="","-","I"),VLOOKUP($B321,GtP!$A:$BB,MATCH("Gq/11_0-1",GtP!$A$1:$BB$1,0),FALSE))</f>
        <v>#N/A</v>
      </c>
      <c r="AQ321" s="317" t="e">
        <f>_xlfn.CONCAT(IF(BD321="","-","B"),IF(BQ321="","-","I"),VLOOKUP($B321,GtP!$A:$BB,MATCH("Gq/11_0-1",GtP!$A$1:$BB$1,0),FALSE))</f>
        <v>#N/A</v>
      </c>
      <c r="AR321" s="317" t="e">
        <f>_xlfn.CONCAT(IF(BE321="","-","B"),IF(BR321="","-","I"),VLOOKUP($B321,GtP!$A:$BB,MATCH("Gq/11_0-1",GtP!$A$1:$BB$1,0),FALSE))</f>
        <v>#N/A</v>
      </c>
      <c r="AS321" s="317" t="e">
        <f>_xlfn.CONCAT(IF(BF321="","-","B"),IF(BS321="","-","I"),VLOOKUP($B321,GtP!$A:$BB,MATCH("Gq/11_0-1",GtP!$A$1:$BB$1,0),FALSE))</f>
        <v>#N/A</v>
      </c>
      <c r="AT321" s="317" t="e">
        <f>_xlfn.CONCAT(IF(BG321="","-","B"),IF(BT321="","-","I"),VLOOKUP($B321,GtP!$A:$BB,MATCH("G12/13_0-1",GtP!$A$1:$BB$1,0),FALSE))</f>
        <v>#N/A</v>
      </c>
      <c r="AU321" s="317" t="e">
        <f>_xlfn.CONCAT(IF(BH321="","-","B"),IF(BU321="","-","I"),VLOOKUP($B321,GtP!$A:$BB,MATCH("G12/13_0-1",GtP!$A$1:$BB$1,0),FALSE))</f>
        <v>#N/A</v>
      </c>
      <c r="AV321" s="319" t="str">
        <f>_xlfn.IFNA(VLOOKUP($B321,'B-LogEmaxOverpEC50'!$A:$AL,MATCH(AV$1,'B-LogEmaxOverpEC50'!$A$1:$AL$1,0),FALSE),"")</f>
        <v/>
      </c>
      <c r="AX321" s="321" t="str">
        <f>_xlfn.IFNA(VLOOKUP($B321,'B-LogEmaxOverpEC50'!$A:$AL,MATCH(AX$1,'B-LogEmaxOverpEC50'!$A$1:$AL$1,0),FALSE),"")</f>
        <v/>
      </c>
      <c r="AY321" s="321" t="str">
        <f>_xlfn.IFNA(VLOOKUP($B321,'B-LogEmaxOverpEC50'!$A:$AL,MATCH(AY$1,'B-LogEmaxOverpEC50'!$A$1:$AL$1,0),FALSE),"")</f>
        <v/>
      </c>
      <c r="AZ321" s="321" t="str">
        <f>_xlfn.IFNA(VLOOKUP($B321,'B-LogEmaxOverpEC50'!$A:$AL,MATCH(AZ$1,'B-LogEmaxOverpEC50'!$A$1:$AL$1,0),FALSE),"")</f>
        <v/>
      </c>
      <c r="BA321" s="321" t="str">
        <f>_xlfn.IFNA(VLOOKUP($B321,'B-LogEmaxOverpEC50'!$A:$AL,MATCH(BA$1,'B-LogEmaxOverpEC50'!$A$1:$AL$1,0),FALSE),"")</f>
        <v/>
      </c>
      <c r="BB321" s="321" t="str">
        <f>_xlfn.IFNA(VLOOKUP($B321,'B-LogEmaxOverpEC50'!$A:$AL,MATCH(BB$1,'B-LogEmaxOverpEC50'!$A$1:$AL$1,0),FALSE),"")</f>
        <v/>
      </c>
      <c r="BC321" s="321" t="str">
        <f>_xlfn.IFNA(VLOOKUP($B321,'B-LogEmaxOverpEC50'!$A:$AL,MATCH(BC$1,'B-LogEmaxOverpEC50'!$A$1:$AL$1,0),FALSE),"")</f>
        <v/>
      </c>
      <c r="BD321" s="321" t="str">
        <f>_xlfn.IFNA(VLOOKUP($B321,'B-LogEmaxOverpEC50'!$A:$AL,MATCH(BD$1,'B-LogEmaxOverpEC50'!$A$1:$AL$1,0),FALSE),"")</f>
        <v/>
      </c>
      <c r="BE321" s="321" t="str">
        <f>_xlfn.IFNA(VLOOKUP($B321,'B-LogEmaxOverpEC50'!$A:$AL,MATCH(BE$1,'B-LogEmaxOverpEC50'!$A$1:$AL$1,0),FALSE),"")</f>
        <v/>
      </c>
      <c r="BF321" s="321" t="str">
        <f>_xlfn.IFNA(VLOOKUP($B321,'B-LogEmaxOverpEC50'!$A:$AL,MATCH(BF$1,'B-LogEmaxOverpEC50'!$A$1:$AL$1,0),FALSE),"")</f>
        <v/>
      </c>
      <c r="BG321" s="321" t="str">
        <f>_xlfn.IFNA(VLOOKUP($B321,'B-LogEmaxOverpEC50'!$A:$AL,MATCH(BG$1,'B-LogEmaxOverpEC50'!$A$1:$AL$1,0),FALSE),"")</f>
        <v/>
      </c>
      <c r="BH321" s="321" t="str">
        <f>_xlfn.IFNA(VLOOKUP($B321,'B-LogEmaxOverpEC50'!$A:$AL,MATCH(BH$1,'B-LogEmaxOverpEC50'!$A$1:$AL$1,0),FALSE),"")</f>
        <v/>
      </c>
      <c r="BI321" s="322" t="str">
        <f>_xlfn.IFNA(VLOOKUP($B321,'I-LogEmaxOverpEC50'!$A:$AR,MATCH(BI$1,'I-LogEmaxOverpEC50'!$A$1:$AR$1,0),FALSE),"")</f>
        <v/>
      </c>
      <c r="BJ321" s="320" t="str">
        <f>_xlfn.IFNA(VLOOKUP($B321,'I-LogEmaxOverpEC50'!$A:$AR,MATCH(BJ$1,'I-LogEmaxOverpEC50'!$A$1:$AR$1,0),FALSE),"")</f>
        <v/>
      </c>
      <c r="BK321" s="320">
        <f>_xlfn.IFNA(VLOOKUP($B321,'I-LogEmaxOverpEC50'!$A:$AR,MATCH(BK$1,'I-LogEmaxOverpEC50'!$A$1:$AR$1,0),FALSE),"")</f>
        <v>9.2795475055923529</v>
      </c>
      <c r="BL321" s="320">
        <f>_xlfn.IFNA(VLOOKUP($B321,'I-LogEmaxOverpEC50'!$A:$AR,MATCH(BL$1,'I-LogEmaxOverpEC50'!$A$1:$AR$1,0),FALSE),"")</f>
        <v>9.2795475055923529</v>
      </c>
      <c r="BM321" s="320">
        <f>_xlfn.IFNA(VLOOKUP($B321,'I-LogEmaxOverpEC50'!$A:$AR,MATCH(BM$1,'I-LogEmaxOverpEC50'!$A$1:$AR$1,0),FALSE),"")</f>
        <v>9.419090917934783</v>
      </c>
      <c r="BN321" s="320">
        <f>_xlfn.IFNA(VLOOKUP($B321,'I-LogEmaxOverpEC50'!$A:$AR,MATCH(BN$1,'I-LogEmaxOverpEC50'!$A$1:$AR$1,0),FALSE),"")</f>
        <v>9.419090917934783</v>
      </c>
      <c r="BO321" s="320" t="str">
        <f>_xlfn.IFNA(VLOOKUP($B321,'I-LogEmaxOverpEC50'!$A:$AR,MATCH(BO$1,'I-LogEmaxOverpEC50'!$A$1:$AR$1,0),FALSE),"")</f>
        <v/>
      </c>
      <c r="BP321" s="320">
        <f>_xlfn.IFNA(VLOOKUP($B321,'I-LogEmaxOverpEC50'!$A:$AR,MATCH(BP$1,'I-LogEmaxOverpEC50'!$A$1:$AR$1,0),FALSE),"")</f>
        <v>10.122299032561084</v>
      </c>
      <c r="BQ321" s="320">
        <f>_xlfn.IFNA(VLOOKUP($B321,'I-LogEmaxOverpEC50'!$A:$AR,MATCH(BQ$1,'I-LogEmaxOverpEC50'!$A$1:$AR$1,0),FALSE),"")</f>
        <v>10.122299032561084</v>
      </c>
      <c r="BR321" s="320">
        <f>_xlfn.IFNA(VLOOKUP($B321,'I-LogEmaxOverpEC50'!$A:$AR,MATCH(BR$1,'I-LogEmaxOverpEC50'!$A$1:$AR$1,0),FALSE),"")</f>
        <v>10.079950542808671</v>
      </c>
      <c r="BS321" s="320" t="str">
        <f>_xlfn.IFNA(VLOOKUP($B321,'I-LogEmaxOverpEC50'!$A:$AR,MATCH(BS$1,'I-LogEmaxOverpEC50'!$A$1:$AR$1,0),FALSE),"")</f>
        <v/>
      </c>
      <c r="BT321" s="320" t="str">
        <f>_xlfn.IFNA(VLOOKUP($B321,'I-LogEmaxOverpEC50'!$A:$AR,MATCH(BT$1,'I-LogEmaxOverpEC50'!$A$1:$AR$1,0),FALSE),"")</f>
        <v/>
      </c>
      <c r="BU321" s="320">
        <f>_xlfn.IFNA(VLOOKUP($B321,'I-LogEmaxOverpEC50'!$A:$AR,MATCH(BU$1,'I-LogEmaxOverpEC50'!$A$1:$AR$1,0),FALSE),"")</f>
        <v>9.2733702039966648</v>
      </c>
      <c r="BV321" s="114" t="e" cm="1">
        <f t="array" ref="BV321">_xlfn.IFS(AND($C321="A",_xlfn.CONCAT(F321:G321)&lt;&gt;"",$A321=1),"x",AND($C321="A",_xlfn.CONCAT(F321:G321)="",$A321=1),"-",$A$1&lt;&gt;"","")</f>
        <v>#N/A</v>
      </c>
      <c r="BW321" s="113" t="e" cm="1">
        <f t="array" ref="BW321">_xlfn.IFS(AND($C321="A",_xlfn.CONCAT(H321:L321)&lt;&gt;"",$A321=1),"x",AND($C321="A",_xlfn.CONCAT(H321:L321)="",$A321=1),"-",$A$1&lt;&gt;"","")</f>
        <v>#N/A</v>
      </c>
      <c r="BX321" s="113" t="e" cm="1">
        <f t="array" ref="BX321">_xlfn.IFS(AND($C321="A",_xlfn.CONCAT(M321:P321)&lt;&gt;"",$A321=1),"x",AND($C321="A",_xlfn.CONCAT(M321:P321)="",$A321=1),"-",$A$1&lt;&gt;"","")</f>
        <v>#N/A</v>
      </c>
      <c r="BY321" s="113" t="e" cm="1">
        <f t="array" ref="BY321">_xlfn.IFS(AND($C321="A",_xlfn.CONCAT(Q321:R321)&lt;&gt;"",$A321=1),"x",AND($C321="A",_xlfn.CONCAT(Q321:R321)="",$A321=1),"-",$A$1&lt;&gt;"","")</f>
        <v>#N/A</v>
      </c>
      <c r="BZ321" s="121" t="e">
        <f t="shared" si="165"/>
        <v>#N/A</v>
      </c>
      <c r="CA321" s="120" t="e">
        <f t="shared" si="166"/>
        <v>#N/A</v>
      </c>
      <c r="CB321" s="120" t="e">
        <f t="shared" si="167"/>
        <v>#N/A</v>
      </c>
      <c r="CC321" s="120" t="e">
        <f t="shared" si="168"/>
        <v>#N/A</v>
      </c>
      <c r="CD321" s="121" t="str">
        <f t="shared" si="169"/>
        <v/>
      </c>
      <c r="CE321" s="120" t="e">
        <f t="shared" si="170"/>
        <v>#N/A</v>
      </c>
      <c r="CF321" s="120" t="e">
        <f t="shared" si="171"/>
        <v>#N/A</v>
      </c>
      <c r="CG321" s="120" t="e">
        <f t="shared" si="172"/>
        <v>#N/A</v>
      </c>
      <c r="CH321" s="120" t="e">
        <f t="shared" si="173"/>
        <v>#N/A</v>
      </c>
      <c r="CI321" s="120" t="e">
        <f t="shared" si="174"/>
        <v>#N/A</v>
      </c>
    </row>
    <row r="322" spans="1:87" x14ac:dyDescent="0.2">
      <c r="A322" s="311" t="e" cm="1">
        <f t="array" ref="A322">_xlfn.IFS(SUM(F322:R322)&gt;0,1,Z322&gt;0,2,TRUE,3)</f>
        <v>#N/A</v>
      </c>
      <c r="B322" s="311" t="s">
        <v>1840</v>
      </c>
      <c r="C322" s="311" t="str">
        <f>_xlfn.XLOOKUP(B322,RecNamesAll!A:A,RecNamesAll!E:E)</f>
        <v>A</v>
      </c>
      <c r="D322" s="311" t="str">
        <f>_xlfn.XLOOKUP(B322,RecNamesAll!A:A,RecNamesAll!C:C)</f>
        <v>TAAR2</v>
      </c>
      <c r="F322" s="312" t="e">
        <f t="shared" ref="F322:F385" si="175">IF(OR(AI322="BI-",AI322="BIG",AI322="B-G",AI322="-IG"),AVERAGE(AV322,BI322),"")</f>
        <v>#N/A</v>
      </c>
      <c r="G322" s="313" t="e">
        <f t="shared" ref="G322:G385" si="176">IF(OR(AJ322="BI-",AJ322="BIG",AJ322="B-G",AJ322="-IG",AND(AJ322="-I-",LEFT(AI322,1)="B")),AVERAGE(AW322,BJ322),"")</f>
        <v>#N/A</v>
      </c>
      <c r="H322" s="312" t="e">
        <f t="shared" ref="H322:H385" si="177">IF(OR(AK322="BI-",AK322="BIG",AK322="B-G",AK322="-IG"),AVERAGE(AX322,BK322),"")</f>
        <v>#N/A</v>
      </c>
      <c r="I322" s="313" t="e">
        <f t="shared" ref="I322:I385" si="178">IF(OR(AL322="BI-",AL322="BIG",AL322="B-G",AL322="-IG"),AVERAGE(AY322,BL322),"")</f>
        <v>#N/A</v>
      </c>
      <c r="J322" s="313" t="e">
        <f t="shared" ref="J322:J385" si="179">IF(OR(AM322="BI-",AM322="BIG",AM322="B-G",AM322="-IG"),AVERAGE(AZ322,BM322),"")</f>
        <v>#N/A</v>
      </c>
      <c r="K322" s="313" t="e">
        <f t="shared" ref="K322:K385" si="180">IF(OR(AN322="BI-",AN322="BIG",AN322="B-G",AN322="-IG"),AVERAGE(BA322,BN322),"")</f>
        <v>#N/A</v>
      </c>
      <c r="L322" s="313" t="e">
        <f t="shared" ref="L322:L385" si="181">IF(OR(AO322="BI-",AO322="BIG",AO322="B-G",AO322="-IG"),AVERAGE(BB322,BO322),"")</f>
        <v>#N/A</v>
      </c>
      <c r="M322" s="312" t="e">
        <f t="shared" ref="M322:M385" si="182">IF(OR(AP322="BI-",AP322="BIG",AP322="B-G",AP322="-IG"),AVERAGE(BC322,BP322),"")</f>
        <v>#N/A</v>
      </c>
      <c r="N322" s="313" t="e">
        <f t="shared" ref="N322:N385" si="183">IF(OR(AQ322="BI-",AQ322="BIG",AQ322="B-G",AQ322="-IG"),AVERAGE(BD322,BQ322),"")</f>
        <v>#N/A</v>
      </c>
      <c r="O322" s="313" t="e">
        <f t="shared" ref="O322:O385" si="184">IF(OR(AR322="BI-",AR322="BIG",AR322="B-G",AR322="-IG"),AVERAGE(BE322,BR322),"")</f>
        <v>#N/A</v>
      </c>
      <c r="P322" s="313" t="e">
        <f t="shared" ref="P322:P385" si="185">IF(OR(AS322="BI-",AS322="BIG",AS322="B-G",AS322="-IG"),AVERAGE(BF322,BS322),"")</f>
        <v>#N/A</v>
      </c>
      <c r="Q322" s="312" t="e">
        <f t="shared" ref="Q322:Q385" si="186">IF(OR(AT322="BI-",AT322="BIG",AT322="B-G",AT322="-IG"),AVERAGE(BG322,BT322),"")</f>
        <v>#N/A</v>
      </c>
      <c r="R322" s="313" t="e">
        <f t="shared" ref="R322:R385" si="187">IF(OR(AU322="BI-",AU322="BIG",AU322="B-G",AU322="-IG"),AVERAGE(BH322,BU322),"")</f>
        <v>#N/A</v>
      </c>
      <c r="S322" s="314" t="str">
        <f t="shared" ref="S322:S385" si="188">IF(COUNTIF(F322:R322,"&gt;0")=0,"",COUNTIF(F322:R322,"&gt;0"))</f>
        <v/>
      </c>
      <c r="T322" s="315" t="str">
        <f t="shared" ref="T322:T385" si="189">C322</f>
        <v>A</v>
      </c>
      <c r="U322" s="311" t="str">
        <f t="shared" ref="U322:U385" si="190">D322</f>
        <v>TAAR2</v>
      </c>
      <c r="V322" s="316" t="e">
        <f>IF(VLOOKUP($B322,GtP!$A:$AA,MATCH("Gs_0-2",GtP!$A$1:$AA$1,0),FALSE)=0,"",VLOOKUP($B322,GtP!$A:$AA,MATCH("Gs_0-2",GtP!$A$1:$AA$1,0),FALSE))</f>
        <v>#N/A</v>
      </c>
      <c r="W322" s="317" t="e">
        <f>IF(VLOOKUP($B322,GtP!$A:$AA,MATCH("Gi/o_0-2",GtP!$A$1:$AA$1,0),FALSE)=0,"",VLOOKUP($B322,GtP!$A:$AA,MATCH("Gi/o_0-2",GtP!$A$1:$AA$1,0),FALSE))</f>
        <v>#N/A</v>
      </c>
      <c r="X322" s="317" t="e">
        <f>IF(VLOOKUP($B322,GtP!$A:$AA,MATCH("Gq/11_0-2",GtP!$A$1:$AA$1,0),FALSE)=0,"",VLOOKUP($B322,GtP!$A:$AA,MATCH("Gq/11_0-2",GtP!$A$1:$AA$1,0),FALSE))</f>
        <v>#N/A</v>
      </c>
      <c r="Y322" s="317" t="e">
        <f>IF(VLOOKUP($B322,GtP!$A:$AA,MATCH("G12/13_0-2",GtP!$A$1:$AA$1,0),FALSE)=0,"",VLOOKUP($B322,GtP!$A:$AA,MATCH("G12/13_0-2",GtP!$A$1:$AA$1,0),FALSE))</f>
        <v>#N/A</v>
      </c>
      <c r="Z322" s="318" t="e">
        <f t="shared" ref="Z322:Z385" si="191">IF(SUM(F322:G322,V322)&gt;0,1,0)+IF(SUM(H322:L322,W322)&gt;0,1,0)+IF(SUM(M322:P322,X322)&gt;0,1,0)+IF(SUM(Q322:R322,Y322)&gt;0,1,0)</f>
        <v>#N/A</v>
      </c>
      <c r="AA322" s="317" t="e">
        <f t="shared" ref="AA322:AA385" si="192">IF(OR(V322&lt;&gt;"",SUM(F322:G322)&gt;1),1,"")</f>
        <v>#N/A</v>
      </c>
      <c r="AB322" s="317" t="e">
        <f t="shared" ref="AB322:AB385" si="193">IF(OR(W322&lt;&gt;"",SUM(H322:L322)&gt;1),1,"")</f>
        <v>#N/A</v>
      </c>
      <c r="AC322" s="317" t="e">
        <f t="shared" ref="AC322:AC385" si="194">IF(OR(X322&lt;&gt;"",SUM(M322:P322)&gt;1),1,"")</f>
        <v>#N/A</v>
      </c>
      <c r="AD322" s="317" t="e">
        <f t="shared" ref="AD322:AD385" si="195">IF(OR(Y322&lt;&gt;"",SUM(Q322:R322)&gt;1),1,"")</f>
        <v>#N/A</v>
      </c>
      <c r="AE322" s="315" t="str">
        <f t="shared" ref="AE322:AE385" si="196">IF(COUNT(F322:G322)=0,"",COUNT(F322:G322))</f>
        <v/>
      </c>
      <c r="AF322" s="311" t="str">
        <f t="shared" ref="AF322:AF385" si="197">IF(COUNT(H322:L322)=0,"",COUNT(H322:L322))</f>
        <v/>
      </c>
      <c r="AG322" s="311" t="str">
        <f t="shared" ref="AG322:AG385" si="198">IF(COUNT(M322:P322)=0,"",COUNT(M322:P322))</f>
        <v/>
      </c>
      <c r="AH322" s="311" t="str">
        <f t="shared" ref="AH322:AH385" si="199">IF(COUNT(Q322:R322)=0,"",COUNT(Q322:R322))</f>
        <v/>
      </c>
      <c r="AI322" s="316" t="e">
        <f>_xlfn.CONCAT(IF(AV322="","-","B"),IF(BI322="","-","I"),VLOOKUP($B322,GtP!$A:$BB,MATCH("Gs_0-1",GtP!$A$1:$BB$1,0),FALSE))</f>
        <v>#N/A</v>
      </c>
      <c r="AJ322" s="317" t="e">
        <f>_xlfn.CONCAT(IF(AW322="","-","B"),IF(BJ322="","-","I"),VLOOKUP($B322,GtP!$A:$BB,MATCH("Gs_0-1",GtP!$A$1:$BB$1,0),FALSE))</f>
        <v>#N/A</v>
      </c>
      <c r="AK322" s="317" t="e">
        <f>_xlfn.CONCAT(IF(AX322="","-","B"),IF(BK322="","-","I"),VLOOKUP($B322,GtP!$A:$BB,MATCH("Gi/o_0-1",GtP!$A$1:$BB$1,0),FALSE))</f>
        <v>#N/A</v>
      </c>
      <c r="AL322" s="317" t="e">
        <f>_xlfn.CONCAT(IF(AY322="","-","B"),IF(BL322="","-","I"),VLOOKUP($B322,GtP!$A:$BB,MATCH("Gi/o_0-1",GtP!$A$1:$BB$1,0),FALSE))</f>
        <v>#N/A</v>
      </c>
      <c r="AM322" s="317" t="e">
        <f>_xlfn.CONCAT(IF(AZ322="","-","B"),IF(BM322="","-","I"),VLOOKUP($B322,GtP!$A:$BB,MATCH("Gi/o_0-1",GtP!$A$1:$BB$1,0),FALSE))</f>
        <v>#N/A</v>
      </c>
      <c r="AN322" s="317" t="e">
        <f>_xlfn.CONCAT(IF(BA322="","-","B"),IF(BN322="","-","I"),VLOOKUP($B322,GtP!$A:$BB,MATCH("Gi/o_0-1",GtP!$A$1:$BB$1,0),FALSE))</f>
        <v>#N/A</v>
      </c>
      <c r="AO322" s="317" t="e">
        <f>_xlfn.CONCAT(IF(BB322="","-","B"),IF(BO322="","-","I"),VLOOKUP($B322,GtP!$A:$BB,MATCH("Gi/o_0-1",GtP!$A$1:$BB$1,0),FALSE))</f>
        <v>#N/A</v>
      </c>
      <c r="AP322" s="317" t="e">
        <f>_xlfn.CONCAT(IF(BC322="","-","B"),IF(BP322="","-","I"),VLOOKUP($B322,GtP!$A:$BB,MATCH("Gq/11_0-1",GtP!$A$1:$BB$1,0),FALSE))</f>
        <v>#N/A</v>
      </c>
      <c r="AQ322" s="317" t="e">
        <f>_xlfn.CONCAT(IF(BD322="","-","B"),IF(BQ322="","-","I"),VLOOKUP($B322,GtP!$A:$BB,MATCH("Gq/11_0-1",GtP!$A$1:$BB$1,0),FALSE))</f>
        <v>#N/A</v>
      </c>
      <c r="AR322" s="317" t="e">
        <f>_xlfn.CONCAT(IF(BE322="","-","B"),IF(BR322="","-","I"),VLOOKUP($B322,GtP!$A:$BB,MATCH("Gq/11_0-1",GtP!$A$1:$BB$1,0),FALSE))</f>
        <v>#N/A</v>
      </c>
      <c r="AS322" s="317" t="e">
        <f>_xlfn.CONCAT(IF(BF322="","-","B"),IF(BS322="","-","I"),VLOOKUP($B322,GtP!$A:$BB,MATCH("Gq/11_0-1",GtP!$A$1:$BB$1,0),FALSE))</f>
        <v>#N/A</v>
      </c>
      <c r="AT322" s="317" t="e">
        <f>_xlfn.CONCAT(IF(BG322="","-","B"),IF(BT322="","-","I"),VLOOKUP($B322,GtP!$A:$BB,MATCH("G12/13_0-1",GtP!$A$1:$BB$1,0),FALSE))</f>
        <v>#N/A</v>
      </c>
      <c r="AU322" s="317" t="e">
        <f>_xlfn.CONCAT(IF(BH322="","-","B"),IF(BU322="","-","I"),VLOOKUP($B322,GtP!$A:$BB,MATCH("G12/13_0-1",GtP!$A$1:$BB$1,0),FALSE))</f>
        <v>#N/A</v>
      </c>
      <c r="AV322" s="319" t="str">
        <f>_xlfn.IFNA(VLOOKUP($B322,'B-LogEmaxOverpEC50'!$A:$AL,MATCH(AV$1,'B-LogEmaxOverpEC50'!$A$1:$AL$1,0),FALSE),"")</f>
        <v/>
      </c>
      <c r="AX322" s="321" t="str">
        <f>_xlfn.IFNA(VLOOKUP($B322,'B-LogEmaxOverpEC50'!$A:$AL,MATCH(AX$1,'B-LogEmaxOverpEC50'!$A$1:$AL$1,0),FALSE),"")</f>
        <v/>
      </c>
      <c r="AY322" s="321" t="str">
        <f>_xlfn.IFNA(VLOOKUP($B322,'B-LogEmaxOverpEC50'!$A:$AL,MATCH(AY$1,'B-LogEmaxOverpEC50'!$A$1:$AL$1,0),FALSE),"")</f>
        <v/>
      </c>
      <c r="AZ322" s="321" t="str">
        <f>_xlfn.IFNA(VLOOKUP($B322,'B-LogEmaxOverpEC50'!$A:$AL,MATCH(AZ$1,'B-LogEmaxOverpEC50'!$A$1:$AL$1,0),FALSE),"")</f>
        <v/>
      </c>
      <c r="BA322" s="321" t="str">
        <f>_xlfn.IFNA(VLOOKUP($B322,'B-LogEmaxOverpEC50'!$A:$AL,MATCH(BA$1,'B-LogEmaxOverpEC50'!$A$1:$AL$1,0),FALSE),"")</f>
        <v/>
      </c>
      <c r="BB322" s="321" t="str">
        <f>_xlfn.IFNA(VLOOKUP($B322,'B-LogEmaxOverpEC50'!$A:$AL,MATCH(BB$1,'B-LogEmaxOverpEC50'!$A$1:$AL$1,0),FALSE),"")</f>
        <v/>
      </c>
      <c r="BC322" s="321" t="str">
        <f>_xlfn.IFNA(VLOOKUP($B322,'B-LogEmaxOverpEC50'!$A:$AL,MATCH(BC$1,'B-LogEmaxOverpEC50'!$A$1:$AL$1,0),FALSE),"")</f>
        <v/>
      </c>
      <c r="BD322" s="321" t="str">
        <f>_xlfn.IFNA(VLOOKUP($B322,'B-LogEmaxOverpEC50'!$A:$AL,MATCH(BD$1,'B-LogEmaxOverpEC50'!$A$1:$AL$1,0),FALSE),"")</f>
        <v/>
      </c>
      <c r="BE322" s="321" t="str">
        <f>_xlfn.IFNA(VLOOKUP($B322,'B-LogEmaxOverpEC50'!$A:$AL,MATCH(BE$1,'B-LogEmaxOverpEC50'!$A$1:$AL$1,0),FALSE),"")</f>
        <v/>
      </c>
      <c r="BF322" s="321" t="str">
        <f>_xlfn.IFNA(VLOOKUP($B322,'B-LogEmaxOverpEC50'!$A:$AL,MATCH(BF$1,'B-LogEmaxOverpEC50'!$A$1:$AL$1,0),FALSE),"")</f>
        <v/>
      </c>
      <c r="BG322" s="321" t="str">
        <f>_xlfn.IFNA(VLOOKUP($B322,'B-LogEmaxOverpEC50'!$A:$AL,MATCH(BG$1,'B-LogEmaxOverpEC50'!$A$1:$AL$1,0),FALSE),"")</f>
        <v/>
      </c>
      <c r="BH322" s="321" t="str">
        <f>_xlfn.IFNA(VLOOKUP($B322,'B-LogEmaxOverpEC50'!$A:$AL,MATCH(BH$1,'B-LogEmaxOverpEC50'!$A$1:$AL$1,0),FALSE),"")</f>
        <v/>
      </c>
      <c r="BI322" s="322" t="str">
        <f>_xlfn.IFNA(VLOOKUP($B322,'I-LogEmaxOverpEC50'!$A:$AR,MATCH(BI$1,'I-LogEmaxOverpEC50'!$A$1:$AR$1,0),FALSE),"")</f>
        <v/>
      </c>
      <c r="BJ322" s="320" t="str">
        <f>_xlfn.IFNA(VLOOKUP($B322,'I-LogEmaxOverpEC50'!$A:$AR,MATCH(BJ$1,'I-LogEmaxOverpEC50'!$A$1:$AR$1,0),FALSE),"")</f>
        <v/>
      </c>
      <c r="BK322" s="320" t="str">
        <f>_xlfn.IFNA(VLOOKUP($B322,'I-LogEmaxOverpEC50'!$A:$AR,MATCH(BK$1,'I-LogEmaxOverpEC50'!$A$1:$AR$1,0),FALSE),"")</f>
        <v/>
      </c>
      <c r="BL322" s="320" t="str">
        <f>_xlfn.IFNA(VLOOKUP($B322,'I-LogEmaxOverpEC50'!$A:$AR,MATCH(BL$1,'I-LogEmaxOverpEC50'!$A$1:$AR$1,0),FALSE),"")</f>
        <v/>
      </c>
      <c r="BM322" s="320" t="str">
        <f>_xlfn.IFNA(VLOOKUP($B322,'I-LogEmaxOverpEC50'!$A:$AR,MATCH(BM$1,'I-LogEmaxOverpEC50'!$A$1:$AR$1,0),FALSE),"")</f>
        <v/>
      </c>
      <c r="BN322" s="320" t="str">
        <f>_xlfn.IFNA(VLOOKUP($B322,'I-LogEmaxOverpEC50'!$A:$AR,MATCH(BN$1,'I-LogEmaxOverpEC50'!$A$1:$AR$1,0),FALSE),"")</f>
        <v/>
      </c>
      <c r="BO322" s="320" t="str">
        <f>_xlfn.IFNA(VLOOKUP($B322,'I-LogEmaxOverpEC50'!$A:$AR,MATCH(BO$1,'I-LogEmaxOverpEC50'!$A$1:$AR$1,0),FALSE),"")</f>
        <v/>
      </c>
      <c r="BP322" s="320" t="str">
        <f>_xlfn.IFNA(VLOOKUP($B322,'I-LogEmaxOverpEC50'!$A:$AR,MATCH(BP$1,'I-LogEmaxOverpEC50'!$A$1:$AR$1,0),FALSE),"")</f>
        <v/>
      </c>
      <c r="BQ322" s="320" t="str">
        <f>_xlfn.IFNA(VLOOKUP($B322,'I-LogEmaxOverpEC50'!$A:$AR,MATCH(BQ$1,'I-LogEmaxOverpEC50'!$A$1:$AR$1,0),FALSE),"")</f>
        <v/>
      </c>
      <c r="BR322" s="320" t="str">
        <f>_xlfn.IFNA(VLOOKUP($B322,'I-LogEmaxOverpEC50'!$A:$AR,MATCH(BR$1,'I-LogEmaxOverpEC50'!$A$1:$AR$1,0),FALSE),"")</f>
        <v/>
      </c>
      <c r="BS322" s="320" t="str">
        <f>_xlfn.IFNA(VLOOKUP($B322,'I-LogEmaxOverpEC50'!$A:$AR,MATCH(BS$1,'I-LogEmaxOverpEC50'!$A$1:$AR$1,0),FALSE),"")</f>
        <v/>
      </c>
      <c r="BT322" s="320" t="str">
        <f>_xlfn.IFNA(VLOOKUP($B322,'I-LogEmaxOverpEC50'!$A:$AR,MATCH(BT$1,'I-LogEmaxOverpEC50'!$A$1:$AR$1,0),FALSE),"")</f>
        <v/>
      </c>
      <c r="BU322" s="320" t="str">
        <f>_xlfn.IFNA(VLOOKUP($B322,'I-LogEmaxOverpEC50'!$A:$AR,MATCH(BU$1,'I-LogEmaxOverpEC50'!$A$1:$AR$1,0),FALSE),"")</f>
        <v/>
      </c>
      <c r="BV322" s="114" t="e" cm="1">
        <f t="array" ref="BV322">_xlfn.IFS(AND($C322="A",_xlfn.CONCAT(F322:G322)&lt;&gt;"",$A322=1),"x",AND($C322="A",_xlfn.CONCAT(F322:G322)="",$A322=1),"-",$A$1&lt;&gt;"","")</f>
        <v>#N/A</v>
      </c>
      <c r="BW322" s="113" t="e" cm="1">
        <f t="array" ref="BW322">_xlfn.IFS(AND($C322="A",_xlfn.CONCAT(H322:L322)&lt;&gt;"",$A322=1),"x",AND($C322="A",_xlfn.CONCAT(H322:L322)="",$A322=1),"-",$A$1&lt;&gt;"","")</f>
        <v>#N/A</v>
      </c>
      <c r="BX322" s="113" t="e" cm="1">
        <f t="array" ref="BX322">_xlfn.IFS(AND($C322="A",_xlfn.CONCAT(M322:P322)&lt;&gt;"",$A322=1),"x",AND($C322="A",_xlfn.CONCAT(M322:P322)="",$A322=1),"-",$A$1&lt;&gt;"","")</f>
        <v>#N/A</v>
      </c>
      <c r="BY322" s="113" t="e" cm="1">
        <f t="array" ref="BY322">_xlfn.IFS(AND($C322="A",_xlfn.CONCAT(Q322:R322)&lt;&gt;"",$A322=1),"x",AND($C322="A",_xlfn.CONCAT(Q322:R322)="",$A322=1),"-",$A$1&lt;&gt;"","")</f>
        <v>#N/A</v>
      </c>
      <c r="BZ322" s="121" t="e">
        <f t="shared" ref="BZ322:BZ385" si="200">IF(AND($C322="A",MAX(F322:G322)&gt;0),MAX(F322:G322),"")</f>
        <v>#N/A</v>
      </c>
      <c r="CA322" s="120" t="e">
        <f t="shared" ref="CA322:CA385" si="201">IF(AND($C322="A",MAX(H322:L322)&gt;0),MAX(H322:L322),"")</f>
        <v>#N/A</v>
      </c>
      <c r="CB322" s="120" t="e">
        <f t="shared" ref="CB322:CB385" si="202">IF(AND($C322="A",MAX(M322:P322)&gt;0),MAX(M322:P322),"")</f>
        <v>#N/A</v>
      </c>
      <c r="CC322" s="120" t="e">
        <f t="shared" ref="CC322:CC385" si="203">IF(AND($C322="A",MAX(Q322:R322)&gt;0),MAX(Q322:R322),"")</f>
        <v>#N/A</v>
      </c>
      <c r="CD322" s="121" t="str">
        <f t="shared" ref="CD322:CD385" si="204">IF(COUNTIF(BZ322:CA322,"&gt;0")=2,MAX(BZ322:CA322)-MIN(BZ322:CA322),"")</f>
        <v/>
      </c>
      <c r="CE322" s="120" t="e">
        <f t="shared" ref="CE322:CE385" si="205">IF(AND(BZ322&lt;&gt;"",CB322&lt;&gt;""),MAX(BZ322,CB322)-MIN(BZ322,CB322),"")</f>
        <v>#N/A</v>
      </c>
      <c r="CF322" s="120" t="e">
        <f t="shared" ref="CF322:CF385" si="206">IF(AND(BZ322&lt;&gt;"",CC322&lt;&gt;""),MAX(BZ322,CC322)-MIN(BZ322,CC322),"")</f>
        <v>#N/A</v>
      </c>
      <c r="CG322" s="120" t="e">
        <f t="shared" ref="CG322:CG385" si="207">IF(AND(CA322&lt;&gt;"",CB322&lt;&gt;""),MAX(CA322,CB322)-MIN(CA322,CB322),"")</f>
        <v>#N/A</v>
      </c>
      <c r="CH322" s="120" t="e">
        <f t="shared" ref="CH322:CH385" si="208">IF(AND(CA322&lt;&gt;"",CC322&lt;&gt;""),MAX(CA322,CC322)-MIN(CA322,CC322),"")</f>
        <v>#N/A</v>
      </c>
      <c r="CI322" s="120" t="e">
        <f t="shared" ref="CI322:CI385" si="209">IF(AND(CB322&lt;&gt;"",CC322&lt;&gt;""),MAX(CB322,CC322)-MIN(CB322,CC322),"")</f>
        <v>#N/A</v>
      </c>
    </row>
    <row r="323" spans="1:87" x14ac:dyDescent="0.2">
      <c r="A323" s="311" t="e" cm="1">
        <f t="array" ref="A323">_xlfn.IFS(SUM(F323:R323)&gt;0,1,Z323&gt;0,2,TRUE,3)</f>
        <v>#N/A</v>
      </c>
      <c r="B323" s="311" t="s">
        <v>690</v>
      </c>
      <c r="C323" s="311" t="str">
        <f>_xlfn.XLOOKUP(B323,RecNamesAll!A:A,RecNamesAll!E:E)</f>
        <v>A</v>
      </c>
      <c r="D323" s="311" t="str">
        <f>_xlfn.XLOOKUP(B323,RecNamesAll!A:A,RecNamesAll!C:C)</f>
        <v>TAAR3</v>
      </c>
      <c r="F323" s="312" t="e">
        <f t="shared" si="175"/>
        <v>#N/A</v>
      </c>
      <c r="G323" s="313" t="e">
        <f t="shared" si="176"/>
        <v>#N/A</v>
      </c>
      <c r="H323" s="312" t="e">
        <f t="shared" si="177"/>
        <v>#N/A</v>
      </c>
      <c r="I323" s="313" t="e">
        <f t="shared" si="178"/>
        <v>#N/A</v>
      </c>
      <c r="J323" s="313" t="e">
        <f t="shared" si="179"/>
        <v>#N/A</v>
      </c>
      <c r="K323" s="313" t="e">
        <f t="shared" si="180"/>
        <v>#N/A</v>
      </c>
      <c r="L323" s="313" t="e">
        <f t="shared" si="181"/>
        <v>#N/A</v>
      </c>
      <c r="M323" s="312" t="e">
        <f t="shared" si="182"/>
        <v>#N/A</v>
      </c>
      <c r="N323" s="313" t="e">
        <f t="shared" si="183"/>
        <v>#N/A</v>
      </c>
      <c r="O323" s="313" t="e">
        <f t="shared" si="184"/>
        <v>#N/A</v>
      </c>
      <c r="P323" s="313" t="e">
        <f t="shared" si="185"/>
        <v>#N/A</v>
      </c>
      <c r="Q323" s="312" t="e">
        <f t="shared" si="186"/>
        <v>#N/A</v>
      </c>
      <c r="R323" s="313" t="e">
        <f t="shared" si="187"/>
        <v>#N/A</v>
      </c>
      <c r="S323" s="314" t="str">
        <f t="shared" si="188"/>
        <v/>
      </c>
      <c r="T323" s="315" t="str">
        <f t="shared" si="189"/>
        <v>A</v>
      </c>
      <c r="U323" s="311" t="str">
        <f t="shared" si="190"/>
        <v>TAAR3</v>
      </c>
      <c r="V323" s="316" t="e">
        <f>IF(VLOOKUP($B323,GtP!$A:$AA,MATCH("Gs_0-2",GtP!$A$1:$AA$1,0),FALSE)=0,"",VLOOKUP($B323,GtP!$A:$AA,MATCH("Gs_0-2",GtP!$A$1:$AA$1,0),FALSE))</f>
        <v>#N/A</v>
      </c>
      <c r="W323" s="317" t="e">
        <f>IF(VLOOKUP($B323,GtP!$A:$AA,MATCH("Gi/o_0-2",GtP!$A$1:$AA$1,0),FALSE)=0,"",VLOOKUP($B323,GtP!$A:$AA,MATCH("Gi/o_0-2",GtP!$A$1:$AA$1,0),FALSE))</f>
        <v>#N/A</v>
      </c>
      <c r="X323" s="317" t="e">
        <f>IF(VLOOKUP($B323,GtP!$A:$AA,MATCH("Gq/11_0-2",GtP!$A$1:$AA$1,0),FALSE)=0,"",VLOOKUP($B323,GtP!$A:$AA,MATCH("Gq/11_0-2",GtP!$A$1:$AA$1,0),FALSE))</f>
        <v>#N/A</v>
      </c>
      <c r="Y323" s="317" t="e">
        <f>IF(VLOOKUP($B323,GtP!$A:$AA,MATCH("G12/13_0-2",GtP!$A$1:$AA$1,0),FALSE)=0,"",VLOOKUP($B323,GtP!$A:$AA,MATCH("G12/13_0-2",GtP!$A$1:$AA$1,0),FALSE))</f>
        <v>#N/A</v>
      </c>
      <c r="Z323" s="318" t="e">
        <f t="shared" si="191"/>
        <v>#N/A</v>
      </c>
      <c r="AA323" s="317" t="e">
        <f t="shared" si="192"/>
        <v>#N/A</v>
      </c>
      <c r="AB323" s="317" t="e">
        <f t="shared" si="193"/>
        <v>#N/A</v>
      </c>
      <c r="AC323" s="317" t="e">
        <f t="shared" si="194"/>
        <v>#N/A</v>
      </c>
      <c r="AD323" s="317" t="e">
        <f t="shared" si="195"/>
        <v>#N/A</v>
      </c>
      <c r="AE323" s="315" t="str">
        <f t="shared" si="196"/>
        <v/>
      </c>
      <c r="AF323" s="311" t="str">
        <f t="shared" si="197"/>
        <v/>
      </c>
      <c r="AG323" s="311" t="str">
        <f t="shared" si="198"/>
        <v/>
      </c>
      <c r="AH323" s="311" t="str">
        <f t="shared" si="199"/>
        <v/>
      </c>
      <c r="AI323" s="316" t="e">
        <f>_xlfn.CONCAT(IF(AV323="","-","B"),IF(BI323="","-","I"),VLOOKUP($B323,GtP!$A:$BB,MATCH("Gs_0-1",GtP!$A$1:$BB$1,0),FALSE))</f>
        <v>#N/A</v>
      </c>
      <c r="AJ323" s="317" t="e">
        <f>_xlfn.CONCAT(IF(AW323="","-","B"),IF(BJ323="","-","I"),VLOOKUP($B323,GtP!$A:$BB,MATCH("Gs_0-1",GtP!$A$1:$BB$1,0),FALSE))</f>
        <v>#N/A</v>
      </c>
      <c r="AK323" s="317" t="e">
        <f>_xlfn.CONCAT(IF(AX323="","-","B"),IF(BK323="","-","I"),VLOOKUP($B323,GtP!$A:$BB,MATCH("Gi/o_0-1",GtP!$A$1:$BB$1,0),FALSE))</f>
        <v>#N/A</v>
      </c>
      <c r="AL323" s="317" t="e">
        <f>_xlfn.CONCAT(IF(AY323="","-","B"),IF(BL323="","-","I"),VLOOKUP($B323,GtP!$A:$BB,MATCH("Gi/o_0-1",GtP!$A$1:$BB$1,0),FALSE))</f>
        <v>#N/A</v>
      </c>
      <c r="AM323" s="317" t="e">
        <f>_xlfn.CONCAT(IF(AZ323="","-","B"),IF(BM323="","-","I"),VLOOKUP($B323,GtP!$A:$BB,MATCH("Gi/o_0-1",GtP!$A$1:$BB$1,0),FALSE))</f>
        <v>#N/A</v>
      </c>
      <c r="AN323" s="317" t="e">
        <f>_xlfn.CONCAT(IF(BA323="","-","B"),IF(BN323="","-","I"),VLOOKUP($B323,GtP!$A:$BB,MATCH("Gi/o_0-1",GtP!$A$1:$BB$1,0),FALSE))</f>
        <v>#N/A</v>
      </c>
      <c r="AO323" s="317" t="e">
        <f>_xlfn.CONCAT(IF(BB323="","-","B"),IF(BO323="","-","I"),VLOOKUP($B323,GtP!$A:$BB,MATCH("Gi/o_0-1",GtP!$A$1:$BB$1,0),FALSE))</f>
        <v>#N/A</v>
      </c>
      <c r="AP323" s="317" t="e">
        <f>_xlfn.CONCAT(IF(BC323="","-","B"),IF(BP323="","-","I"),VLOOKUP($B323,GtP!$A:$BB,MATCH("Gq/11_0-1",GtP!$A$1:$BB$1,0),FALSE))</f>
        <v>#N/A</v>
      </c>
      <c r="AQ323" s="317" t="e">
        <f>_xlfn.CONCAT(IF(BD323="","-","B"),IF(BQ323="","-","I"),VLOOKUP($B323,GtP!$A:$BB,MATCH("Gq/11_0-1",GtP!$A$1:$BB$1,0),FALSE))</f>
        <v>#N/A</v>
      </c>
      <c r="AR323" s="317" t="e">
        <f>_xlfn.CONCAT(IF(BE323="","-","B"),IF(BR323="","-","I"),VLOOKUP($B323,GtP!$A:$BB,MATCH("Gq/11_0-1",GtP!$A$1:$BB$1,0),FALSE))</f>
        <v>#N/A</v>
      </c>
      <c r="AS323" s="317" t="e">
        <f>_xlfn.CONCAT(IF(BF323="","-","B"),IF(BS323="","-","I"),VLOOKUP($B323,GtP!$A:$BB,MATCH("Gq/11_0-1",GtP!$A$1:$BB$1,0),FALSE))</f>
        <v>#N/A</v>
      </c>
      <c r="AT323" s="317" t="e">
        <f>_xlfn.CONCAT(IF(BG323="","-","B"),IF(BT323="","-","I"),VLOOKUP($B323,GtP!$A:$BB,MATCH("G12/13_0-1",GtP!$A$1:$BB$1,0),FALSE))</f>
        <v>#N/A</v>
      </c>
      <c r="AU323" s="317" t="e">
        <f>_xlfn.CONCAT(IF(BH323="","-","B"),IF(BU323="","-","I"),VLOOKUP($B323,GtP!$A:$BB,MATCH("G12/13_0-1",GtP!$A$1:$BB$1,0),FALSE))</f>
        <v>#N/A</v>
      </c>
      <c r="AV323" s="319" t="str">
        <f>_xlfn.IFNA(VLOOKUP($B323,'B-LogEmaxOverpEC50'!$A:$AL,MATCH(AV$1,'B-LogEmaxOverpEC50'!$A$1:$AL$1,0),FALSE),"")</f>
        <v/>
      </c>
      <c r="AX323" s="321" t="str">
        <f>_xlfn.IFNA(VLOOKUP($B323,'B-LogEmaxOverpEC50'!$A:$AL,MATCH(AX$1,'B-LogEmaxOverpEC50'!$A$1:$AL$1,0),FALSE),"")</f>
        <v/>
      </c>
      <c r="AY323" s="321" t="str">
        <f>_xlfn.IFNA(VLOOKUP($B323,'B-LogEmaxOverpEC50'!$A:$AL,MATCH(AY$1,'B-LogEmaxOverpEC50'!$A$1:$AL$1,0),FALSE),"")</f>
        <v/>
      </c>
      <c r="AZ323" s="321" t="str">
        <f>_xlfn.IFNA(VLOOKUP($B323,'B-LogEmaxOverpEC50'!$A:$AL,MATCH(AZ$1,'B-LogEmaxOverpEC50'!$A$1:$AL$1,0),FALSE),"")</f>
        <v/>
      </c>
      <c r="BA323" s="321" t="str">
        <f>_xlfn.IFNA(VLOOKUP($B323,'B-LogEmaxOverpEC50'!$A:$AL,MATCH(BA$1,'B-LogEmaxOverpEC50'!$A$1:$AL$1,0),FALSE),"")</f>
        <v/>
      </c>
      <c r="BB323" s="321" t="str">
        <f>_xlfn.IFNA(VLOOKUP($B323,'B-LogEmaxOverpEC50'!$A:$AL,MATCH(BB$1,'B-LogEmaxOverpEC50'!$A$1:$AL$1,0),FALSE),"")</f>
        <v/>
      </c>
      <c r="BC323" s="321" t="str">
        <f>_xlfn.IFNA(VLOOKUP($B323,'B-LogEmaxOverpEC50'!$A:$AL,MATCH(BC$1,'B-LogEmaxOverpEC50'!$A$1:$AL$1,0),FALSE),"")</f>
        <v/>
      </c>
      <c r="BD323" s="321" t="str">
        <f>_xlfn.IFNA(VLOOKUP($B323,'B-LogEmaxOverpEC50'!$A:$AL,MATCH(BD$1,'B-LogEmaxOverpEC50'!$A$1:$AL$1,0),FALSE),"")</f>
        <v/>
      </c>
      <c r="BE323" s="321" t="str">
        <f>_xlfn.IFNA(VLOOKUP($B323,'B-LogEmaxOverpEC50'!$A:$AL,MATCH(BE$1,'B-LogEmaxOverpEC50'!$A$1:$AL$1,0),FALSE),"")</f>
        <v/>
      </c>
      <c r="BF323" s="321" t="str">
        <f>_xlfn.IFNA(VLOOKUP($B323,'B-LogEmaxOverpEC50'!$A:$AL,MATCH(BF$1,'B-LogEmaxOverpEC50'!$A$1:$AL$1,0),FALSE),"")</f>
        <v/>
      </c>
      <c r="BG323" s="321" t="str">
        <f>_xlfn.IFNA(VLOOKUP($B323,'B-LogEmaxOverpEC50'!$A:$AL,MATCH(BG$1,'B-LogEmaxOverpEC50'!$A$1:$AL$1,0),FALSE),"")</f>
        <v/>
      </c>
      <c r="BH323" s="321" t="str">
        <f>_xlfn.IFNA(VLOOKUP($B323,'B-LogEmaxOverpEC50'!$A:$AL,MATCH(BH$1,'B-LogEmaxOverpEC50'!$A$1:$AL$1,0),FALSE),"")</f>
        <v/>
      </c>
      <c r="BI323" s="322" t="str">
        <f>_xlfn.IFNA(VLOOKUP($B323,'I-LogEmaxOverpEC50'!$A:$AR,MATCH(BI$1,'I-LogEmaxOverpEC50'!$A$1:$AR$1,0),FALSE),"")</f>
        <v/>
      </c>
      <c r="BJ323" s="320" t="str">
        <f>_xlfn.IFNA(VLOOKUP($B323,'I-LogEmaxOverpEC50'!$A:$AR,MATCH(BJ$1,'I-LogEmaxOverpEC50'!$A$1:$AR$1,0),FALSE),"")</f>
        <v/>
      </c>
      <c r="BK323" s="320" t="str">
        <f>_xlfn.IFNA(VLOOKUP($B323,'I-LogEmaxOverpEC50'!$A:$AR,MATCH(BK$1,'I-LogEmaxOverpEC50'!$A$1:$AR$1,0),FALSE),"")</f>
        <v/>
      </c>
      <c r="BL323" s="320" t="str">
        <f>_xlfn.IFNA(VLOOKUP($B323,'I-LogEmaxOverpEC50'!$A:$AR,MATCH(BL$1,'I-LogEmaxOverpEC50'!$A$1:$AR$1,0),FALSE),"")</f>
        <v/>
      </c>
      <c r="BM323" s="320" t="str">
        <f>_xlfn.IFNA(VLOOKUP($B323,'I-LogEmaxOverpEC50'!$A:$AR,MATCH(BM$1,'I-LogEmaxOverpEC50'!$A$1:$AR$1,0),FALSE),"")</f>
        <v/>
      </c>
      <c r="BN323" s="320" t="str">
        <f>_xlfn.IFNA(VLOOKUP($B323,'I-LogEmaxOverpEC50'!$A:$AR,MATCH(BN$1,'I-LogEmaxOverpEC50'!$A$1:$AR$1,0),FALSE),"")</f>
        <v/>
      </c>
      <c r="BO323" s="320" t="str">
        <f>_xlfn.IFNA(VLOOKUP($B323,'I-LogEmaxOverpEC50'!$A:$AR,MATCH(BO$1,'I-LogEmaxOverpEC50'!$A$1:$AR$1,0),FALSE),"")</f>
        <v/>
      </c>
      <c r="BP323" s="320" t="str">
        <f>_xlfn.IFNA(VLOOKUP($B323,'I-LogEmaxOverpEC50'!$A:$AR,MATCH(BP$1,'I-LogEmaxOverpEC50'!$A$1:$AR$1,0),FALSE),"")</f>
        <v/>
      </c>
      <c r="BQ323" s="320" t="str">
        <f>_xlfn.IFNA(VLOOKUP($B323,'I-LogEmaxOverpEC50'!$A:$AR,MATCH(BQ$1,'I-LogEmaxOverpEC50'!$A$1:$AR$1,0),FALSE),"")</f>
        <v/>
      </c>
      <c r="BR323" s="320" t="str">
        <f>_xlfn.IFNA(VLOOKUP($B323,'I-LogEmaxOverpEC50'!$A:$AR,MATCH(BR$1,'I-LogEmaxOverpEC50'!$A$1:$AR$1,0),FALSE),"")</f>
        <v/>
      </c>
      <c r="BS323" s="320" t="str">
        <f>_xlfn.IFNA(VLOOKUP($B323,'I-LogEmaxOverpEC50'!$A:$AR,MATCH(BS$1,'I-LogEmaxOverpEC50'!$A$1:$AR$1,0),FALSE),"")</f>
        <v/>
      </c>
      <c r="BT323" s="320" t="str">
        <f>_xlfn.IFNA(VLOOKUP($B323,'I-LogEmaxOverpEC50'!$A:$AR,MATCH(BT$1,'I-LogEmaxOverpEC50'!$A$1:$AR$1,0),FALSE),"")</f>
        <v/>
      </c>
      <c r="BU323" s="320" t="str">
        <f>_xlfn.IFNA(VLOOKUP($B323,'I-LogEmaxOverpEC50'!$A:$AR,MATCH(BU$1,'I-LogEmaxOverpEC50'!$A$1:$AR$1,0),FALSE),"")</f>
        <v/>
      </c>
      <c r="BV323" s="114" t="e" cm="1">
        <f t="array" ref="BV323">_xlfn.IFS(AND($C323="A",_xlfn.CONCAT(F323:G323)&lt;&gt;"",$A323=1),"x",AND($C323="A",_xlfn.CONCAT(F323:G323)="",$A323=1),"-",$A$1&lt;&gt;"","")</f>
        <v>#N/A</v>
      </c>
      <c r="BW323" s="113" t="e" cm="1">
        <f t="array" ref="BW323">_xlfn.IFS(AND($C323="A",_xlfn.CONCAT(H323:L323)&lt;&gt;"",$A323=1),"x",AND($C323="A",_xlfn.CONCAT(H323:L323)="",$A323=1),"-",$A$1&lt;&gt;"","")</f>
        <v>#N/A</v>
      </c>
      <c r="BX323" s="113" t="e" cm="1">
        <f t="array" ref="BX323">_xlfn.IFS(AND($C323="A",_xlfn.CONCAT(M323:P323)&lt;&gt;"",$A323=1),"x",AND($C323="A",_xlfn.CONCAT(M323:P323)="",$A323=1),"-",$A$1&lt;&gt;"","")</f>
        <v>#N/A</v>
      </c>
      <c r="BY323" s="113" t="e" cm="1">
        <f t="array" ref="BY323">_xlfn.IFS(AND($C323="A",_xlfn.CONCAT(Q323:R323)&lt;&gt;"",$A323=1),"x",AND($C323="A",_xlfn.CONCAT(Q323:R323)="",$A323=1),"-",$A$1&lt;&gt;"","")</f>
        <v>#N/A</v>
      </c>
      <c r="BZ323" s="121" t="e">
        <f t="shared" si="200"/>
        <v>#N/A</v>
      </c>
      <c r="CA323" s="120" t="e">
        <f t="shared" si="201"/>
        <v>#N/A</v>
      </c>
      <c r="CB323" s="120" t="e">
        <f t="shared" si="202"/>
        <v>#N/A</v>
      </c>
      <c r="CC323" s="120" t="e">
        <f t="shared" si="203"/>
        <v>#N/A</v>
      </c>
      <c r="CD323" s="121" t="str">
        <f t="shared" si="204"/>
        <v/>
      </c>
      <c r="CE323" s="120" t="e">
        <f t="shared" si="205"/>
        <v>#N/A</v>
      </c>
      <c r="CF323" s="120" t="e">
        <f t="shared" si="206"/>
        <v>#N/A</v>
      </c>
      <c r="CG323" s="120" t="e">
        <f t="shared" si="207"/>
        <v>#N/A</v>
      </c>
      <c r="CH323" s="120" t="e">
        <f t="shared" si="208"/>
        <v>#N/A</v>
      </c>
      <c r="CI323" s="120" t="e">
        <f t="shared" si="209"/>
        <v>#N/A</v>
      </c>
    </row>
    <row r="324" spans="1:87" x14ac:dyDescent="0.2">
      <c r="A324" s="311" t="e" cm="1">
        <f t="array" ref="A324">_xlfn.IFS(SUM(F324:R324)&gt;0,1,Z324&gt;0,2,TRUE,3)</f>
        <v>#N/A</v>
      </c>
      <c r="B324" s="311" t="s">
        <v>1837</v>
      </c>
      <c r="C324" s="311" t="str">
        <f>_xlfn.XLOOKUP(B324,RecNamesAll!A:A,RecNamesAll!E:E)</f>
        <v>A</v>
      </c>
      <c r="D324" s="311" t="str">
        <f>_xlfn.XLOOKUP(B324,RecNamesAll!A:A,RecNamesAll!C:C)</f>
        <v>TAAR5</v>
      </c>
      <c r="F324" s="312" t="e">
        <f t="shared" si="175"/>
        <v>#N/A</v>
      </c>
      <c r="G324" s="313" t="e">
        <f t="shared" si="176"/>
        <v>#N/A</v>
      </c>
      <c r="H324" s="312" t="e">
        <f t="shared" si="177"/>
        <v>#N/A</v>
      </c>
      <c r="I324" s="313" t="e">
        <f t="shared" si="178"/>
        <v>#N/A</v>
      </c>
      <c r="J324" s="313" t="e">
        <f t="shared" si="179"/>
        <v>#N/A</v>
      </c>
      <c r="K324" s="313" t="e">
        <f t="shared" si="180"/>
        <v>#N/A</v>
      </c>
      <c r="L324" s="313" t="e">
        <f t="shared" si="181"/>
        <v>#N/A</v>
      </c>
      <c r="M324" s="312" t="e">
        <f t="shared" si="182"/>
        <v>#N/A</v>
      </c>
      <c r="N324" s="313" t="e">
        <f t="shared" si="183"/>
        <v>#N/A</v>
      </c>
      <c r="O324" s="313" t="e">
        <f t="shared" si="184"/>
        <v>#N/A</v>
      </c>
      <c r="P324" s="313" t="e">
        <f t="shared" si="185"/>
        <v>#N/A</v>
      </c>
      <c r="Q324" s="312" t="e">
        <f t="shared" si="186"/>
        <v>#N/A</v>
      </c>
      <c r="R324" s="313" t="e">
        <f t="shared" si="187"/>
        <v>#N/A</v>
      </c>
      <c r="S324" s="314" t="str">
        <f t="shared" si="188"/>
        <v/>
      </c>
      <c r="T324" s="315" t="str">
        <f t="shared" si="189"/>
        <v>A</v>
      </c>
      <c r="U324" s="311" t="str">
        <f t="shared" si="190"/>
        <v>TAAR5</v>
      </c>
      <c r="V324" s="316" t="e">
        <f>IF(VLOOKUP($B324,GtP!$A:$AA,MATCH("Gs_0-2",GtP!$A$1:$AA$1,0),FALSE)=0,"",VLOOKUP($B324,GtP!$A:$AA,MATCH("Gs_0-2",GtP!$A$1:$AA$1,0),FALSE))</f>
        <v>#N/A</v>
      </c>
      <c r="W324" s="317" t="e">
        <f>IF(VLOOKUP($B324,GtP!$A:$AA,MATCH("Gi/o_0-2",GtP!$A$1:$AA$1,0),FALSE)=0,"",VLOOKUP($B324,GtP!$A:$AA,MATCH("Gi/o_0-2",GtP!$A$1:$AA$1,0),FALSE))</f>
        <v>#N/A</v>
      </c>
      <c r="X324" s="317" t="e">
        <f>IF(VLOOKUP($B324,GtP!$A:$AA,MATCH("Gq/11_0-2",GtP!$A$1:$AA$1,0),FALSE)=0,"",VLOOKUP($B324,GtP!$A:$AA,MATCH("Gq/11_0-2",GtP!$A$1:$AA$1,0),FALSE))</f>
        <v>#N/A</v>
      </c>
      <c r="Y324" s="317" t="e">
        <f>IF(VLOOKUP($B324,GtP!$A:$AA,MATCH("G12/13_0-2",GtP!$A$1:$AA$1,0),FALSE)=0,"",VLOOKUP($B324,GtP!$A:$AA,MATCH("G12/13_0-2",GtP!$A$1:$AA$1,0),FALSE))</f>
        <v>#N/A</v>
      </c>
      <c r="Z324" s="318" t="e">
        <f t="shared" si="191"/>
        <v>#N/A</v>
      </c>
      <c r="AA324" s="317" t="e">
        <f t="shared" si="192"/>
        <v>#N/A</v>
      </c>
      <c r="AB324" s="317" t="e">
        <f t="shared" si="193"/>
        <v>#N/A</v>
      </c>
      <c r="AC324" s="317" t="e">
        <f t="shared" si="194"/>
        <v>#N/A</v>
      </c>
      <c r="AD324" s="317" t="e">
        <f t="shared" si="195"/>
        <v>#N/A</v>
      </c>
      <c r="AE324" s="315" t="str">
        <f t="shared" si="196"/>
        <v/>
      </c>
      <c r="AF324" s="311" t="str">
        <f t="shared" si="197"/>
        <v/>
      </c>
      <c r="AG324" s="311" t="str">
        <f t="shared" si="198"/>
        <v/>
      </c>
      <c r="AH324" s="311" t="str">
        <f t="shared" si="199"/>
        <v/>
      </c>
      <c r="AI324" s="316" t="e">
        <f>_xlfn.CONCAT(IF(AV324="","-","B"),IF(BI324="","-","I"),VLOOKUP($B324,GtP!$A:$BB,MATCH("Gs_0-1",GtP!$A$1:$BB$1,0),FALSE))</f>
        <v>#N/A</v>
      </c>
      <c r="AJ324" s="317" t="e">
        <f>_xlfn.CONCAT(IF(AW324="","-","B"),IF(BJ324="","-","I"),VLOOKUP($B324,GtP!$A:$BB,MATCH("Gs_0-1",GtP!$A$1:$BB$1,0),FALSE))</f>
        <v>#N/A</v>
      </c>
      <c r="AK324" s="317" t="e">
        <f>_xlfn.CONCAT(IF(AX324="","-","B"),IF(BK324="","-","I"),VLOOKUP($B324,GtP!$A:$BB,MATCH("Gi/o_0-1",GtP!$A$1:$BB$1,0),FALSE))</f>
        <v>#N/A</v>
      </c>
      <c r="AL324" s="317" t="e">
        <f>_xlfn.CONCAT(IF(AY324="","-","B"),IF(BL324="","-","I"),VLOOKUP($B324,GtP!$A:$BB,MATCH("Gi/o_0-1",GtP!$A$1:$BB$1,0),FALSE))</f>
        <v>#N/A</v>
      </c>
      <c r="AM324" s="317" t="e">
        <f>_xlfn.CONCAT(IF(AZ324="","-","B"),IF(BM324="","-","I"),VLOOKUP($B324,GtP!$A:$BB,MATCH("Gi/o_0-1",GtP!$A$1:$BB$1,0),FALSE))</f>
        <v>#N/A</v>
      </c>
      <c r="AN324" s="317" t="e">
        <f>_xlfn.CONCAT(IF(BA324="","-","B"),IF(BN324="","-","I"),VLOOKUP($B324,GtP!$A:$BB,MATCH("Gi/o_0-1",GtP!$A$1:$BB$1,0),FALSE))</f>
        <v>#N/A</v>
      </c>
      <c r="AO324" s="317" t="e">
        <f>_xlfn.CONCAT(IF(BB324="","-","B"),IF(BO324="","-","I"),VLOOKUP($B324,GtP!$A:$BB,MATCH("Gi/o_0-1",GtP!$A$1:$BB$1,0),FALSE))</f>
        <v>#N/A</v>
      </c>
      <c r="AP324" s="317" t="e">
        <f>_xlfn.CONCAT(IF(BC324="","-","B"),IF(BP324="","-","I"),VLOOKUP($B324,GtP!$A:$BB,MATCH("Gq/11_0-1",GtP!$A$1:$BB$1,0),FALSE))</f>
        <v>#N/A</v>
      </c>
      <c r="AQ324" s="317" t="e">
        <f>_xlfn.CONCAT(IF(BD324="","-","B"),IF(BQ324="","-","I"),VLOOKUP($B324,GtP!$A:$BB,MATCH("Gq/11_0-1",GtP!$A$1:$BB$1,0),FALSE))</f>
        <v>#N/A</v>
      </c>
      <c r="AR324" s="317" t="e">
        <f>_xlfn.CONCAT(IF(BE324="","-","B"),IF(BR324="","-","I"),VLOOKUP($B324,GtP!$A:$BB,MATCH("Gq/11_0-1",GtP!$A$1:$BB$1,0),FALSE))</f>
        <v>#N/A</v>
      </c>
      <c r="AS324" s="317" t="e">
        <f>_xlfn.CONCAT(IF(BF324="","-","B"),IF(BS324="","-","I"),VLOOKUP($B324,GtP!$A:$BB,MATCH("Gq/11_0-1",GtP!$A$1:$BB$1,0),FALSE))</f>
        <v>#N/A</v>
      </c>
      <c r="AT324" s="317" t="e">
        <f>_xlfn.CONCAT(IF(BG324="","-","B"),IF(BT324="","-","I"),VLOOKUP($B324,GtP!$A:$BB,MATCH("G12/13_0-1",GtP!$A$1:$BB$1,0),FALSE))</f>
        <v>#N/A</v>
      </c>
      <c r="AU324" s="317" t="e">
        <f>_xlfn.CONCAT(IF(BH324="","-","B"),IF(BU324="","-","I"),VLOOKUP($B324,GtP!$A:$BB,MATCH("G12/13_0-1",GtP!$A$1:$BB$1,0),FALSE))</f>
        <v>#N/A</v>
      </c>
      <c r="AV324" s="319" t="str">
        <f>_xlfn.IFNA(VLOOKUP($B324,'B-LogEmaxOverpEC50'!$A:$AL,MATCH(AV$1,'B-LogEmaxOverpEC50'!$A$1:$AL$1,0),FALSE),"")</f>
        <v/>
      </c>
      <c r="AX324" s="321" t="str">
        <f>_xlfn.IFNA(VLOOKUP($B324,'B-LogEmaxOverpEC50'!$A:$AL,MATCH(AX$1,'B-LogEmaxOverpEC50'!$A$1:$AL$1,0),FALSE),"")</f>
        <v/>
      </c>
      <c r="AY324" s="321" t="str">
        <f>_xlfn.IFNA(VLOOKUP($B324,'B-LogEmaxOverpEC50'!$A:$AL,MATCH(AY$1,'B-LogEmaxOverpEC50'!$A$1:$AL$1,0),FALSE),"")</f>
        <v/>
      </c>
      <c r="AZ324" s="321" t="str">
        <f>_xlfn.IFNA(VLOOKUP($B324,'B-LogEmaxOverpEC50'!$A:$AL,MATCH(AZ$1,'B-LogEmaxOverpEC50'!$A$1:$AL$1,0),FALSE),"")</f>
        <v/>
      </c>
      <c r="BA324" s="321" t="str">
        <f>_xlfn.IFNA(VLOOKUP($B324,'B-LogEmaxOverpEC50'!$A:$AL,MATCH(BA$1,'B-LogEmaxOverpEC50'!$A$1:$AL$1,0),FALSE),"")</f>
        <v/>
      </c>
      <c r="BB324" s="321" t="str">
        <f>_xlfn.IFNA(VLOOKUP($B324,'B-LogEmaxOverpEC50'!$A:$AL,MATCH(BB$1,'B-LogEmaxOverpEC50'!$A$1:$AL$1,0),FALSE),"")</f>
        <v/>
      </c>
      <c r="BC324" s="321" t="str">
        <f>_xlfn.IFNA(VLOOKUP($B324,'B-LogEmaxOverpEC50'!$A:$AL,MATCH(BC$1,'B-LogEmaxOverpEC50'!$A$1:$AL$1,0),FALSE),"")</f>
        <v/>
      </c>
      <c r="BD324" s="321" t="str">
        <f>_xlfn.IFNA(VLOOKUP($B324,'B-LogEmaxOverpEC50'!$A:$AL,MATCH(BD$1,'B-LogEmaxOverpEC50'!$A$1:$AL$1,0),FALSE),"")</f>
        <v/>
      </c>
      <c r="BE324" s="321" t="str">
        <f>_xlfn.IFNA(VLOOKUP($B324,'B-LogEmaxOverpEC50'!$A:$AL,MATCH(BE$1,'B-LogEmaxOverpEC50'!$A$1:$AL$1,0),FALSE),"")</f>
        <v/>
      </c>
      <c r="BF324" s="321" t="str">
        <f>_xlfn.IFNA(VLOOKUP($B324,'B-LogEmaxOverpEC50'!$A:$AL,MATCH(BF$1,'B-LogEmaxOverpEC50'!$A$1:$AL$1,0),FALSE),"")</f>
        <v/>
      </c>
      <c r="BG324" s="321" t="str">
        <f>_xlfn.IFNA(VLOOKUP($B324,'B-LogEmaxOverpEC50'!$A:$AL,MATCH(BG$1,'B-LogEmaxOverpEC50'!$A$1:$AL$1,0),FALSE),"")</f>
        <v/>
      </c>
      <c r="BH324" s="321" t="str">
        <f>_xlfn.IFNA(VLOOKUP($B324,'B-LogEmaxOverpEC50'!$A:$AL,MATCH(BH$1,'B-LogEmaxOverpEC50'!$A$1:$AL$1,0),FALSE),"")</f>
        <v/>
      </c>
      <c r="BI324" s="322" t="str">
        <f>_xlfn.IFNA(VLOOKUP($B324,'I-LogEmaxOverpEC50'!$A:$AR,MATCH(BI$1,'I-LogEmaxOverpEC50'!$A$1:$AR$1,0),FALSE),"")</f>
        <v/>
      </c>
      <c r="BJ324" s="320" t="str">
        <f>_xlfn.IFNA(VLOOKUP($B324,'I-LogEmaxOverpEC50'!$A:$AR,MATCH(BJ$1,'I-LogEmaxOverpEC50'!$A$1:$AR$1,0),FALSE),"")</f>
        <v/>
      </c>
      <c r="BK324" s="320" t="str">
        <f>_xlfn.IFNA(VLOOKUP($B324,'I-LogEmaxOverpEC50'!$A:$AR,MATCH(BK$1,'I-LogEmaxOverpEC50'!$A$1:$AR$1,0),FALSE),"")</f>
        <v/>
      </c>
      <c r="BL324" s="320" t="str">
        <f>_xlfn.IFNA(VLOOKUP($B324,'I-LogEmaxOverpEC50'!$A:$AR,MATCH(BL$1,'I-LogEmaxOverpEC50'!$A$1:$AR$1,0),FALSE),"")</f>
        <v/>
      </c>
      <c r="BM324" s="320" t="str">
        <f>_xlfn.IFNA(VLOOKUP($B324,'I-LogEmaxOverpEC50'!$A:$AR,MATCH(BM$1,'I-LogEmaxOverpEC50'!$A$1:$AR$1,0),FALSE),"")</f>
        <v/>
      </c>
      <c r="BN324" s="320" t="str">
        <f>_xlfn.IFNA(VLOOKUP($B324,'I-LogEmaxOverpEC50'!$A:$AR,MATCH(BN$1,'I-LogEmaxOverpEC50'!$A$1:$AR$1,0),FALSE),"")</f>
        <v/>
      </c>
      <c r="BO324" s="320" t="str">
        <f>_xlfn.IFNA(VLOOKUP($B324,'I-LogEmaxOverpEC50'!$A:$AR,MATCH(BO$1,'I-LogEmaxOverpEC50'!$A$1:$AR$1,0),FALSE),"")</f>
        <v/>
      </c>
      <c r="BP324" s="320" t="str">
        <f>_xlfn.IFNA(VLOOKUP($B324,'I-LogEmaxOverpEC50'!$A:$AR,MATCH(BP$1,'I-LogEmaxOverpEC50'!$A$1:$AR$1,0),FALSE),"")</f>
        <v/>
      </c>
      <c r="BQ324" s="320" t="str">
        <f>_xlfn.IFNA(VLOOKUP($B324,'I-LogEmaxOverpEC50'!$A:$AR,MATCH(BQ$1,'I-LogEmaxOverpEC50'!$A$1:$AR$1,0),FALSE),"")</f>
        <v/>
      </c>
      <c r="BR324" s="320" t="str">
        <f>_xlfn.IFNA(VLOOKUP($B324,'I-LogEmaxOverpEC50'!$A:$AR,MATCH(BR$1,'I-LogEmaxOverpEC50'!$A$1:$AR$1,0),FALSE),"")</f>
        <v/>
      </c>
      <c r="BS324" s="320" t="str">
        <f>_xlfn.IFNA(VLOOKUP($B324,'I-LogEmaxOverpEC50'!$A:$AR,MATCH(BS$1,'I-LogEmaxOverpEC50'!$A$1:$AR$1,0),FALSE),"")</f>
        <v/>
      </c>
      <c r="BT324" s="320" t="str">
        <f>_xlfn.IFNA(VLOOKUP($B324,'I-LogEmaxOverpEC50'!$A:$AR,MATCH(BT$1,'I-LogEmaxOverpEC50'!$A$1:$AR$1,0),FALSE),"")</f>
        <v/>
      </c>
      <c r="BU324" s="320" t="str">
        <f>_xlfn.IFNA(VLOOKUP($B324,'I-LogEmaxOverpEC50'!$A:$AR,MATCH(BU$1,'I-LogEmaxOverpEC50'!$A$1:$AR$1,0),FALSE),"")</f>
        <v/>
      </c>
      <c r="BV324" s="114" t="e" cm="1">
        <f t="array" ref="BV324">_xlfn.IFS(AND($C324="A",_xlfn.CONCAT(F324:G324)&lt;&gt;"",$A324=1),"x",AND($C324="A",_xlfn.CONCAT(F324:G324)="",$A324=1),"-",$A$1&lt;&gt;"","")</f>
        <v>#N/A</v>
      </c>
      <c r="BW324" s="113" t="e" cm="1">
        <f t="array" ref="BW324">_xlfn.IFS(AND($C324="A",_xlfn.CONCAT(H324:L324)&lt;&gt;"",$A324=1),"x",AND($C324="A",_xlfn.CONCAT(H324:L324)="",$A324=1),"-",$A$1&lt;&gt;"","")</f>
        <v>#N/A</v>
      </c>
      <c r="BX324" s="113" t="e" cm="1">
        <f t="array" ref="BX324">_xlfn.IFS(AND($C324="A",_xlfn.CONCAT(M324:P324)&lt;&gt;"",$A324=1),"x",AND($C324="A",_xlfn.CONCAT(M324:P324)="",$A324=1),"-",$A$1&lt;&gt;"","")</f>
        <v>#N/A</v>
      </c>
      <c r="BY324" s="113" t="e" cm="1">
        <f t="array" ref="BY324">_xlfn.IFS(AND($C324="A",_xlfn.CONCAT(Q324:R324)&lt;&gt;"",$A324=1),"x",AND($C324="A",_xlfn.CONCAT(Q324:R324)="",$A324=1),"-",$A$1&lt;&gt;"","")</f>
        <v>#N/A</v>
      </c>
      <c r="BZ324" s="121" t="e">
        <f t="shared" si="200"/>
        <v>#N/A</v>
      </c>
      <c r="CA324" s="120" t="e">
        <f t="shared" si="201"/>
        <v>#N/A</v>
      </c>
      <c r="CB324" s="120" t="e">
        <f t="shared" si="202"/>
        <v>#N/A</v>
      </c>
      <c r="CC324" s="120" t="e">
        <f t="shared" si="203"/>
        <v>#N/A</v>
      </c>
      <c r="CD324" s="121" t="str">
        <f t="shared" si="204"/>
        <v/>
      </c>
      <c r="CE324" s="120" t="e">
        <f t="shared" si="205"/>
        <v>#N/A</v>
      </c>
      <c r="CF324" s="120" t="e">
        <f t="shared" si="206"/>
        <v>#N/A</v>
      </c>
      <c r="CG324" s="120" t="e">
        <f t="shared" si="207"/>
        <v>#N/A</v>
      </c>
      <c r="CH324" s="120" t="e">
        <f t="shared" si="208"/>
        <v>#N/A</v>
      </c>
      <c r="CI324" s="120" t="e">
        <f t="shared" si="209"/>
        <v>#N/A</v>
      </c>
    </row>
    <row r="325" spans="1:87" x14ac:dyDescent="0.2">
      <c r="A325" s="311" t="e" cm="1">
        <f t="array" ref="A325">_xlfn.IFS(SUM(F325:R325)&gt;0,1,Z325&gt;0,2,TRUE,3)</f>
        <v>#N/A</v>
      </c>
      <c r="B325" s="311" t="s">
        <v>1834</v>
      </c>
      <c r="C325" s="311" t="str">
        <f>_xlfn.XLOOKUP(B325,RecNamesAll!A:A,RecNamesAll!E:E)</f>
        <v>A</v>
      </c>
      <c r="D325" s="311" t="str">
        <f>_xlfn.XLOOKUP(B325,RecNamesAll!A:A,RecNamesAll!C:C)</f>
        <v>TAAR6</v>
      </c>
      <c r="F325" s="312" t="e">
        <f t="shared" si="175"/>
        <v>#N/A</v>
      </c>
      <c r="G325" s="313" t="e">
        <f t="shared" si="176"/>
        <v>#N/A</v>
      </c>
      <c r="H325" s="312" t="e">
        <f t="shared" si="177"/>
        <v>#N/A</v>
      </c>
      <c r="I325" s="313" t="e">
        <f t="shared" si="178"/>
        <v>#N/A</v>
      </c>
      <c r="J325" s="313" t="e">
        <f t="shared" si="179"/>
        <v>#N/A</v>
      </c>
      <c r="K325" s="313" t="e">
        <f t="shared" si="180"/>
        <v>#N/A</v>
      </c>
      <c r="L325" s="313" t="e">
        <f t="shared" si="181"/>
        <v>#N/A</v>
      </c>
      <c r="M325" s="312" t="e">
        <f t="shared" si="182"/>
        <v>#N/A</v>
      </c>
      <c r="N325" s="313" t="e">
        <f t="shared" si="183"/>
        <v>#N/A</v>
      </c>
      <c r="O325" s="313" t="e">
        <f t="shared" si="184"/>
        <v>#N/A</v>
      </c>
      <c r="P325" s="313" t="e">
        <f t="shared" si="185"/>
        <v>#N/A</v>
      </c>
      <c r="Q325" s="312" t="e">
        <f t="shared" si="186"/>
        <v>#N/A</v>
      </c>
      <c r="R325" s="313" t="e">
        <f t="shared" si="187"/>
        <v>#N/A</v>
      </c>
      <c r="S325" s="314" t="str">
        <f t="shared" si="188"/>
        <v/>
      </c>
      <c r="T325" s="315" t="str">
        <f t="shared" si="189"/>
        <v>A</v>
      </c>
      <c r="U325" s="311" t="str">
        <f t="shared" si="190"/>
        <v>TAAR6</v>
      </c>
      <c r="V325" s="316" t="e">
        <f>IF(VLOOKUP($B325,GtP!$A:$AA,MATCH("Gs_0-2",GtP!$A$1:$AA$1,0),FALSE)=0,"",VLOOKUP($B325,GtP!$A:$AA,MATCH("Gs_0-2",GtP!$A$1:$AA$1,0),FALSE))</f>
        <v>#N/A</v>
      </c>
      <c r="W325" s="317" t="e">
        <f>IF(VLOOKUP($B325,GtP!$A:$AA,MATCH("Gi/o_0-2",GtP!$A$1:$AA$1,0),FALSE)=0,"",VLOOKUP($B325,GtP!$A:$AA,MATCH("Gi/o_0-2",GtP!$A$1:$AA$1,0),FALSE))</f>
        <v>#N/A</v>
      </c>
      <c r="X325" s="317" t="e">
        <f>IF(VLOOKUP($B325,GtP!$A:$AA,MATCH("Gq/11_0-2",GtP!$A$1:$AA$1,0),FALSE)=0,"",VLOOKUP($B325,GtP!$A:$AA,MATCH("Gq/11_0-2",GtP!$A$1:$AA$1,0),FALSE))</f>
        <v>#N/A</v>
      </c>
      <c r="Y325" s="317" t="e">
        <f>IF(VLOOKUP($B325,GtP!$A:$AA,MATCH("G12/13_0-2",GtP!$A$1:$AA$1,0),FALSE)=0,"",VLOOKUP($B325,GtP!$A:$AA,MATCH("G12/13_0-2",GtP!$A$1:$AA$1,0),FALSE))</f>
        <v>#N/A</v>
      </c>
      <c r="Z325" s="318" t="e">
        <f t="shared" si="191"/>
        <v>#N/A</v>
      </c>
      <c r="AA325" s="317" t="e">
        <f t="shared" si="192"/>
        <v>#N/A</v>
      </c>
      <c r="AB325" s="317" t="e">
        <f t="shared" si="193"/>
        <v>#N/A</v>
      </c>
      <c r="AC325" s="317" t="e">
        <f t="shared" si="194"/>
        <v>#N/A</v>
      </c>
      <c r="AD325" s="317" t="e">
        <f t="shared" si="195"/>
        <v>#N/A</v>
      </c>
      <c r="AE325" s="315" t="str">
        <f t="shared" si="196"/>
        <v/>
      </c>
      <c r="AF325" s="311" t="str">
        <f t="shared" si="197"/>
        <v/>
      </c>
      <c r="AG325" s="311" t="str">
        <f t="shared" si="198"/>
        <v/>
      </c>
      <c r="AH325" s="311" t="str">
        <f t="shared" si="199"/>
        <v/>
      </c>
      <c r="AI325" s="316" t="e">
        <f>_xlfn.CONCAT(IF(AV325="","-","B"),IF(BI325="","-","I"),VLOOKUP($B325,GtP!$A:$BB,MATCH("Gs_0-1",GtP!$A$1:$BB$1,0),FALSE))</f>
        <v>#N/A</v>
      </c>
      <c r="AJ325" s="317" t="e">
        <f>_xlfn.CONCAT(IF(AW325="","-","B"),IF(BJ325="","-","I"),VLOOKUP($B325,GtP!$A:$BB,MATCH("Gs_0-1",GtP!$A$1:$BB$1,0),FALSE))</f>
        <v>#N/A</v>
      </c>
      <c r="AK325" s="317" t="e">
        <f>_xlfn.CONCAT(IF(AX325="","-","B"),IF(BK325="","-","I"),VLOOKUP($B325,GtP!$A:$BB,MATCH("Gi/o_0-1",GtP!$A$1:$BB$1,0),FALSE))</f>
        <v>#N/A</v>
      </c>
      <c r="AL325" s="317" t="e">
        <f>_xlfn.CONCAT(IF(AY325="","-","B"),IF(BL325="","-","I"),VLOOKUP($B325,GtP!$A:$BB,MATCH("Gi/o_0-1",GtP!$A$1:$BB$1,0),FALSE))</f>
        <v>#N/A</v>
      </c>
      <c r="AM325" s="317" t="e">
        <f>_xlfn.CONCAT(IF(AZ325="","-","B"),IF(BM325="","-","I"),VLOOKUP($B325,GtP!$A:$BB,MATCH("Gi/o_0-1",GtP!$A$1:$BB$1,0),FALSE))</f>
        <v>#N/A</v>
      </c>
      <c r="AN325" s="317" t="e">
        <f>_xlfn.CONCAT(IF(BA325="","-","B"),IF(BN325="","-","I"),VLOOKUP($B325,GtP!$A:$BB,MATCH("Gi/o_0-1",GtP!$A$1:$BB$1,0),FALSE))</f>
        <v>#N/A</v>
      </c>
      <c r="AO325" s="317" t="e">
        <f>_xlfn.CONCAT(IF(BB325="","-","B"),IF(BO325="","-","I"),VLOOKUP($B325,GtP!$A:$BB,MATCH("Gi/o_0-1",GtP!$A$1:$BB$1,0),FALSE))</f>
        <v>#N/A</v>
      </c>
      <c r="AP325" s="317" t="e">
        <f>_xlfn.CONCAT(IF(BC325="","-","B"),IF(BP325="","-","I"),VLOOKUP($B325,GtP!$A:$BB,MATCH("Gq/11_0-1",GtP!$A$1:$BB$1,0),FALSE))</f>
        <v>#N/A</v>
      </c>
      <c r="AQ325" s="317" t="e">
        <f>_xlfn.CONCAT(IF(BD325="","-","B"),IF(BQ325="","-","I"),VLOOKUP($B325,GtP!$A:$BB,MATCH("Gq/11_0-1",GtP!$A$1:$BB$1,0),FALSE))</f>
        <v>#N/A</v>
      </c>
      <c r="AR325" s="317" t="e">
        <f>_xlfn.CONCAT(IF(BE325="","-","B"),IF(BR325="","-","I"),VLOOKUP($B325,GtP!$A:$BB,MATCH("Gq/11_0-1",GtP!$A$1:$BB$1,0),FALSE))</f>
        <v>#N/A</v>
      </c>
      <c r="AS325" s="317" t="e">
        <f>_xlfn.CONCAT(IF(BF325="","-","B"),IF(BS325="","-","I"),VLOOKUP($B325,GtP!$A:$BB,MATCH("Gq/11_0-1",GtP!$A$1:$BB$1,0),FALSE))</f>
        <v>#N/A</v>
      </c>
      <c r="AT325" s="317" t="e">
        <f>_xlfn.CONCAT(IF(BG325="","-","B"),IF(BT325="","-","I"),VLOOKUP($B325,GtP!$A:$BB,MATCH("G12/13_0-1",GtP!$A$1:$BB$1,0),FALSE))</f>
        <v>#N/A</v>
      </c>
      <c r="AU325" s="317" t="e">
        <f>_xlfn.CONCAT(IF(BH325="","-","B"),IF(BU325="","-","I"),VLOOKUP($B325,GtP!$A:$BB,MATCH("G12/13_0-1",GtP!$A$1:$BB$1,0),FALSE))</f>
        <v>#N/A</v>
      </c>
      <c r="AV325" s="319" t="str">
        <f>_xlfn.IFNA(VLOOKUP($B325,'B-LogEmaxOverpEC50'!$A:$AL,MATCH(AV$1,'B-LogEmaxOverpEC50'!$A$1:$AL$1,0),FALSE),"")</f>
        <v/>
      </c>
      <c r="AX325" s="321" t="str">
        <f>_xlfn.IFNA(VLOOKUP($B325,'B-LogEmaxOverpEC50'!$A:$AL,MATCH(AX$1,'B-LogEmaxOverpEC50'!$A$1:$AL$1,0),FALSE),"")</f>
        <v/>
      </c>
      <c r="AY325" s="321" t="str">
        <f>_xlfn.IFNA(VLOOKUP($B325,'B-LogEmaxOverpEC50'!$A:$AL,MATCH(AY$1,'B-LogEmaxOverpEC50'!$A$1:$AL$1,0),FALSE),"")</f>
        <v/>
      </c>
      <c r="AZ325" s="321" t="str">
        <f>_xlfn.IFNA(VLOOKUP($B325,'B-LogEmaxOverpEC50'!$A:$AL,MATCH(AZ$1,'B-LogEmaxOverpEC50'!$A$1:$AL$1,0),FALSE),"")</f>
        <v/>
      </c>
      <c r="BA325" s="321" t="str">
        <f>_xlfn.IFNA(VLOOKUP($B325,'B-LogEmaxOverpEC50'!$A:$AL,MATCH(BA$1,'B-LogEmaxOverpEC50'!$A$1:$AL$1,0),FALSE),"")</f>
        <v/>
      </c>
      <c r="BB325" s="321" t="str">
        <f>_xlfn.IFNA(VLOOKUP($B325,'B-LogEmaxOverpEC50'!$A:$AL,MATCH(BB$1,'B-LogEmaxOverpEC50'!$A$1:$AL$1,0),FALSE),"")</f>
        <v/>
      </c>
      <c r="BC325" s="321" t="str">
        <f>_xlfn.IFNA(VLOOKUP($B325,'B-LogEmaxOverpEC50'!$A:$AL,MATCH(BC$1,'B-LogEmaxOverpEC50'!$A$1:$AL$1,0),FALSE),"")</f>
        <v/>
      </c>
      <c r="BD325" s="321" t="str">
        <f>_xlfn.IFNA(VLOOKUP($B325,'B-LogEmaxOverpEC50'!$A:$AL,MATCH(BD$1,'B-LogEmaxOverpEC50'!$A$1:$AL$1,0),FALSE),"")</f>
        <v/>
      </c>
      <c r="BE325" s="321" t="str">
        <f>_xlfn.IFNA(VLOOKUP($B325,'B-LogEmaxOverpEC50'!$A:$AL,MATCH(BE$1,'B-LogEmaxOverpEC50'!$A$1:$AL$1,0),FALSE),"")</f>
        <v/>
      </c>
      <c r="BF325" s="321" t="str">
        <f>_xlfn.IFNA(VLOOKUP($B325,'B-LogEmaxOverpEC50'!$A:$AL,MATCH(BF$1,'B-LogEmaxOverpEC50'!$A$1:$AL$1,0),FALSE),"")</f>
        <v/>
      </c>
      <c r="BG325" s="321" t="str">
        <f>_xlfn.IFNA(VLOOKUP($B325,'B-LogEmaxOverpEC50'!$A:$AL,MATCH(BG$1,'B-LogEmaxOverpEC50'!$A$1:$AL$1,0),FALSE),"")</f>
        <v/>
      </c>
      <c r="BH325" s="321" t="str">
        <f>_xlfn.IFNA(VLOOKUP($B325,'B-LogEmaxOverpEC50'!$A:$AL,MATCH(BH$1,'B-LogEmaxOverpEC50'!$A$1:$AL$1,0),FALSE),"")</f>
        <v/>
      </c>
      <c r="BI325" s="322" t="str">
        <f>_xlfn.IFNA(VLOOKUP($B325,'I-LogEmaxOverpEC50'!$A:$AR,MATCH(BI$1,'I-LogEmaxOverpEC50'!$A$1:$AR$1,0),FALSE),"")</f>
        <v/>
      </c>
      <c r="BJ325" s="320" t="str">
        <f>_xlfn.IFNA(VLOOKUP($B325,'I-LogEmaxOverpEC50'!$A:$AR,MATCH(BJ$1,'I-LogEmaxOverpEC50'!$A$1:$AR$1,0),FALSE),"")</f>
        <v/>
      </c>
      <c r="BK325" s="320" t="str">
        <f>_xlfn.IFNA(VLOOKUP($B325,'I-LogEmaxOverpEC50'!$A:$AR,MATCH(BK$1,'I-LogEmaxOverpEC50'!$A$1:$AR$1,0),FALSE),"")</f>
        <v/>
      </c>
      <c r="BL325" s="320" t="str">
        <f>_xlfn.IFNA(VLOOKUP($B325,'I-LogEmaxOverpEC50'!$A:$AR,MATCH(BL$1,'I-LogEmaxOverpEC50'!$A$1:$AR$1,0),FALSE),"")</f>
        <v/>
      </c>
      <c r="BM325" s="320" t="str">
        <f>_xlfn.IFNA(VLOOKUP($B325,'I-LogEmaxOverpEC50'!$A:$AR,MATCH(BM$1,'I-LogEmaxOverpEC50'!$A$1:$AR$1,0),FALSE),"")</f>
        <v/>
      </c>
      <c r="BN325" s="320" t="str">
        <f>_xlfn.IFNA(VLOOKUP($B325,'I-LogEmaxOverpEC50'!$A:$AR,MATCH(BN$1,'I-LogEmaxOverpEC50'!$A$1:$AR$1,0),FALSE),"")</f>
        <v/>
      </c>
      <c r="BO325" s="320" t="str">
        <f>_xlfn.IFNA(VLOOKUP($B325,'I-LogEmaxOverpEC50'!$A:$AR,MATCH(BO$1,'I-LogEmaxOverpEC50'!$A$1:$AR$1,0),FALSE),"")</f>
        <v/>
      </c>
      <c r="BP325" s="320" t="str">
        <f>_xlfn.IFNA(VLOOKUP($B325,'I-LogEmaxOverpEC50'!$A:$AR,MATCH(BP$1,'I-LogEmaxOverpEC50'!$A$1:$AR$1,0),FALSE),"")</f>
        <v/>
      </c>
      <c r="BQ325" s="320" t="str">
        <f>_xlfn.IFNA(VLOOKUP($B325,'I-LogEmaxOverpEC50'!$A:$AR,MATCH(BQ$1,'I-LogEmaxOverpEC50'!$A$1:$AR$1,0),FALSE),"")</f>
        <v/>
      </c>
      <c r="BR325" s="320" t="str">
        <f>_xlfn.IFNA(VLOOKUP($B325,'I-LogEmaxOverpEC50'!$A:$AR,MATCH(BR$1,'I-LogEmaxOverpEC50'!$A$1:$AR$1,0),FALSE),"")</f>
        <v/>
      </c>
      <c r="BS325" s="320" t="str">
        <f>_xlfn.IFNA(VLOOKUP($B325,'I-LogEmaxOverpEC50'!$A:$AR,MATCH(BS$1,'I-LogEmaxOverpEC50'!$A$1:$AR$1,0),FALSE),"")</f>
        <v/>
      </c>
      <c r="BT325" s="320" t="str">
        <f>_xlfn.IFNA(VLOOKUP($B325,'I-LogEmaxOverpEC50'!$A:$AR,MATCH(BT$1,'I-LogEmaxOverpEC50'!$A$1:$AR$1,0),FALSE),"")</f>
        <v/>
      </c>
      <c r="BU325" s="320" t="str">
        <f>_xlfn.IFNA(VLOOKUP($B325,'I-LogEmaxOverpEC50'!$A:$AR,MATCH(BU$1,'I-LogEmaxOverpEC50'!$A$1:$AR$1,0),FALSE),"")</f>
        <v/>
      </c>
      <c r="BV325" s="114" t="e" cm="1">
        <f t="array" ref="BV325">_xlfn.IFS(AND($C325="A",_xlfn.CONCAT(F325:G325)&lt;&gt;"",$A325=1),"x",AND($C325="A",_xlfn.CONCAT(F325:G325)="",$A325=1),"-",$A$1&lt;&gt;"","")</f>
        <v>#N/A</v>
      </c>
      <c r="BW325" s="113" t="e" cm="1">
        <f t="array" ref="BW325">_xlfn.IFS(AND($C325="A",_xlfn.CONCAT(H325:L325)&lt;&gt;"",$A325=1),"x",AND($C325="A",_xlfn.CONCAT(H325:L325)="",$A325=1),"-",$A$1&lt;&gt;"","")</f>
        <v>#N/A</v>
      </c>
      <c r="BX325" s="113" t="e" cm="1">
        <f t="array" ref="BX325">_xlfn.IFS(AND($C325="A",_xlfn.CONCAT(M325:P325)&lt;&gt;"",$A325=1),"x",AND($C325="A",_xlfn.CONCAT(M325:P325)="",$A325=1),"-",$A$1&lt;&gt;"","")</f>
        <v>#N/A</v>
      </c>
      <c r="BY325" s="113" t="e" cm="1">
        <f t="array" ref="BY325">_xlfn.IFS(AND($C325="A",_xlfn.CONCAT(Q325:R325)&lt;&gt;"",$A325=1),"x",AND($C325="A",_xlfn.CONCAT(Q325:R325)="",$A325=1),"-",$A$1&lt;&gt;"","")</f>
        <v>#N/A</v>
      </c>
      <c r="BZ325" s="121" t="e">
        <f t="shared" si="200"/>
        <v>#N/A</v>
      </c>
      <c r="CA325" s="120" t="e">
        <f t="shared" si="201"/>
        <v>#N/A</v>
      </c>
      <c r="CB325" s="120" t="e">
        <f t="shared" si="202"/>
        <v>#N/A</v>
      </c>
      <c r="CC325" s="120" t="e">
        <f t="shared" si="203"/>
        <v>#N/A</v>
      </c>
      <c r="CD325" s="121" t="str">
        <f t="shared" si="204"/>
        <v/>
      </c>
      <c r="CE325" s="120" t="e">
        <f t="shared" si="205"/>
        <v>#N/A</v>
      </c>
      <c r="CF325" s="120" t="e">
        <f t="shared" si="206"/>
        <v>#N/A</v>
      </c>
      <c r="CG325" s="120" t="e">
        <f t="shared" si="207"/>
        <v>#N/A</v>
      </c>
      <c r="CH325" s="120" t="e">
        <f t="shared" si="208"/>
        <v>#N/A</v>
      </c>
      <c r="CI325" s="120" t="e">
        <f t="shared" si="209"/>
        <v>#N/A</v>
      </c>
    </row>
    <row r="326" spans="1:87" x14ac:dyDescent="0.2">
      <c r="A326" s="311" t="e" cm="1">
        <f t="array" ref="A326">_xlfn.IFS(SUM(F326:R326)&gt;0,1,Z326&gt;0,2,TRUE,3)</f>
        <v>#N/A</v>
      </c>
      <c r="B326" s="311" t="s">
        <v>1831</v>
      </c>
      <c r="C326" s="311" t="str">
        <f>_xlfn.XLOOKUP(B326,RecNamesAll!A:A,RecNamesAll!E:E)</f>
        <v>A</v>
      </c>
      <c r="D326" s="311" t="str">
        <f>_xlfn.XLOOKUP(B326,RecNamesAll!A:A,RecNamesAll!C:C)</f>
        <v>TAAR8</v>
      </c>
      <c r="F326" s="312" t="e">
        <f t="shared" si="175"/>
        <v>#N/A</v>
      </c>
      <c r="G326" s="313" t="e">
        <f t="shared" si="176"/>
        <v>#N/A</v>
      </c>
      <c r="H326" s="312" t="e">
        <f t="shared" si="177"/>
        <v>#N/A</v>
      </c>
      <c r="I326" s="313" t="e">
        <f t="shared" si="178"/>
        <v>#N/A</v>
      </c>
      <c r="J326" s="313" t="e">
        <f t="shared" si="179"/>
        <v>#N/A</v>
      </c>
      <c r="K326" s="313" t="e">
        <f t="shared" si="180"/>
        <v>#N/A</v>
      </c>
      <c r="L326" s="313" t="e">
        <f t="shared" si="181"/>
        <v>#N/A</v>
      </c>
      <c r="M326" s="312" t="e">
        <f t="shared" si="182"/>
        <v>#N/A</v>
      </c>
      <c r="N326" s="313" t="e">
        <f t="shared" si="183"/>
        <v>#N/A</v>
      </c>
      <c r="O326" s="313" t="e">
        <f t="shared" si="184"/>
        <v>#N/A</v>
      </c>
      <c r="P326" s="313" t="e">
        <f t="shared" si="185"/>
        <v>#N/A</v>
      </c>
      <c r="Q326" s="312" t="e">
        <f t="shared" si="186"/>
        <v>#N/A</v>
      </c>
      <c r="R326" s="313" t="e">
        <f t="shared" si="187"/>
        <v>#N/A</v>
      </c>
      <c r="S326" s="314" t="str">
        <f t="shared" si="188"/>
        <v/>
      </c>
      <c r="T326" s="315" t="str">
        <f t="shared" si="189"/>
        <v>A</v>
      </c>
      <c r="U326" s="311" t="str">
        <f t="shared" si="190"/>
        <v>TAAR8</v>
      </c>
      <c r="V326" s="316" t="e">
        <f>IF(VLOOKUP($B326,GtP!$A:$AA,MATCH("Gs_0-2",GtP!$A$1:$AA$1,0),FALSE)=0,"",VLOOKUP($B326,GtP!$A:$AA,MATCH("Gs_0-2",GtP!$A$1:$AA$1,0),FALSE))</f>
        <v>#N/A</v>
      </c>
      <c r="W326" s="317" t="e">
        <f>IF(VLOOKUP($B326,GtP!$A:$AA,MATCH("Gi/o_0-2",GtP!$A$1:$AA$1,0),FALSE)=0,"",VLOOKUP($B326,GtP!$A:$AA,MATCH("Gi/o_0-2",GtP!$A$1:$AA$1,0),FALSE))</f>
        <v>#N/A</v>
      </c>
      <c r="X326" s="317" t="e">
        <f>IF(VLOOKUP($B326,GtP!$A:$AA,MATCH("Gq/11_0-2",GtP!$A$1:$AA$1,0),FALSE)=0,"",VLOOKUP($B326,GtP!$A:$AA,MATCH("Gq/11_0-2",GtP!$A$1:$AA$1,0),FALSE))</f>
        <v>#N/A</v>
      </c>
      <c r="Y326" s="317" t="e">
        <f>IF(VLOOKUP($B326,GtP!$A:$AA,MATCH("G12/13_0-2",GtP!$A$1:$AA$1,0),FALSE)=0,"",VLOOKUP($B326,GtP!$A:$AA,MATCH("G12/13_0-2",GtP!$A$1:$AA$1,0),FALSE))</f>
        <v>#N/A</v>
      </c>
      <c r="Z326" s="318" t="e">
        <f t="shared" si="191"/>
        <v>#N/A</v>
      </c>
      <c r="AA326" s="317" t="e">
        <f t="shared" si="192"/>
        <v>#N/A</v>
      </c>
      <c r="AB326" s="317" t="e">
        <f t="shared" si="193"/>
        <v>#N/A</v>
      </c>
      <c r="AC326" s="317" t="e">
        <f t="shared" si="194"/>
        <v>#N/A</v>
      </c>
      <c r="AD326" s="317" t="e">
        <f t="shared" si="195"/>
        <v>#N/A</v>
      </c>
      <c r="AE326" s="315" t="str">
        <f t="shared" si="196"/>
        <v/>
      </c>
      <c r="AF326" s="311" t="str">
        <f t="shared" si="197"/>
        <v/>
      </c>
      <c r="AG326" s="311" t="str">
        <f t="shared" si="198"/>
        <v/>
      </c>
      <c r="AH326" s="311" t="str">
        <f t="shared" si="199"/>
        <v/>
      </c>
      <c r="AI326" s="316" t="e">
        <f>_xlfn.CONCAT(IF(AV326="","-","B"),IF(BI326="","-","I"),VLOOKUP($B326,GtP!$A:$BB,MATCH("Gs_0-1",GtP!$A$1:$BB$1,0),FALSE))</f>
        <v>#N/A</v>
      </c>
      <c r="AJ326" s="317" t="e">
        <f>_xlfn.CONCAT(IF(AW326="","-","B"),IF(BJ326="","-","I"),VLOOKUP($B326,GtP!$A:$BB,MATCH("Gs_0-1",GtP!$A$1:$BB$1,0),FALSE))</f>
        <v>#N/A</v>
      </c>
      <c r="AK326" s="317" t="e">
        <f>_xlfn.CONCAT(IF(AX326="","-","B"),IF(BK326="","-","I"),VLOOKUP($B326,GtP!$A:$BB,MATCH("Gi/o_0-1",GtP!$A$1:$BB$1,0),FALSE))</f>
        <v>#N/A</v>
      </c>
      <c r="AL326" s="317" t="e">
        <f>_xlfn.CONCAT(IF(AY326="","-","B"),IF(BL326="","-","I"),VLOOKUP($B326,GtP!$A:$BB,MATCH("Gi/o_0-1",GtP!$A$1:$BB$1,0),FALSE))</f>
        <v>#N/A</v>
      </c>
      <c r="AM326" s="317" t="e">
        <f>_xlfn.CONCAT(IF(AZ326="","-","B"),IF(BM326="","-","I"),VLOOKUP($B326,GtP!$A:$BB,MATCH("Gi/o_0-1",GtP!$A$1:$BB$1,0),FALSE))</f>
        <v>#N/A</v>
      </c>
      <c r="AN326" s="317" t="e">
        <f>_xlfn.CONCAT(IF(BA326="","-","B"),IF(BN326="","-","I"),VLOOKUP($B326,GtP!$A:$BB,MATCH("Gi/o_0-1",GtP!$A$1:$BB$1,0),FALSE))</f>
        <v>#N/A</v>
      </c>
      <c r="AO326" s="317" t="e">
        <f>_xlfn.CONCAT(IF(BB326="","-","B"),IF(BO326="","-","I"),VLOOKUP($B326,GtP!$A:$BB,MATCH("Gi/o_0-1",GtP!$A$1:$BB$1,0),FALSE))</f>
        <v>#N/A</v>
      </c>
      <c r="AP326" s="317" t="e">
        <f>_xlfn.CONCAT(IF(BC326="","-","B"),IF(BP326="","-","I"),VLOOKUP($B326,GtP!$A:$BB,MATCH("Gq/11_0-1",GtP!$A$1:$BB$1,0),FALSE))</f>
        <v>#N/A</v>
      </c>
      <c r="AQ326" s="317" t="e">
        <f>_xlfn.CONCAT(IF(BD326="","-","B"),IF(BQ326="","-","I"),VLOOKUP($B326,GtP!$A:$BB,MATCH("Gq/11_0-1",GtP!$A$1:$BB$1,0),FALSE))</f>
        <v>#N/A</v>
      </c>
      <c r="AR326" s="317" t="e">
        <f>_xlfn.CONCAT(IF(BE326="","-","B"),IF(BR326="","-","I"),VLOOKUP($B326,GtP!$A:$BB,MATCH("Gq/11_0-1",GtP!$A$1:$BB$1,0),FALSE))</f>
        <v>#N/A</v>
      </c>
      <c r="AS326" s="317" t="e">
        <f>_xlfn.CONCAT(IF(BF326="","-","B"),IF(BS326="","-","I"),VLOOKUP($B326,GtP!$A:$BB,MATCH("Gq/11_0-1",GtP!$A$1:$BB$1,0),FALSE))</f>
        <v>#N/A</v>
      </c>
      <c r="AT326" s="317" t="e">
        <f>_xlfn.CONCAT(IF(BG326="","-","B"),IF(BT326="","-","I"),VLOOKUP($B326,GtP!$A:$BB,MATCH("G12/13_0-1",GtP!$A$1:$BB$1,0),FALSE))</f>
        <v>#N/A</v>
      </c>
      <c r="AU326" s="317" t="e">
        <f>_xlfn.CONCAT(IF(BH326="","-","B"),IF(BU326="","-","I"),VLOOKUP($B326,GtP!$A:$BB,MATCH("G12/13_0-1",GtP!$A$1:$BB$1,0),FALSE))</f>
        <v>#N/A</v>
      </c>
      <c r="AV326" s="319" t="str">
        <f>_xlfn.IFNA(VLOOKUP($B326,'B-LogEmaxOverpEC50'!$A:$AL,MATCH(AV$1,'B-LogEmaxOverpEC50'!$A$1:$AL$1,0),FALSE),"")</f>
        <v/>
      </c>
      <c r="AX326" s="321" t="str">
        <f>_xlfn.IFNA(VLOOKUP($B326,'B-LogEmaxOverpEC50'!$A:$AL,MATCH(AX$1,'B-LogEmaxOverpEC50'!$A$1:$AL$1,0),FALSE),"")</f>
        <v/>
      </c>
      <c r="AY326" s="321" t="str">
        <f>_xlfn.IFNA(VLOOKUP($B326,'B-LogEmaxOverpEC50'!$A:$AL,MATCH(AY$1,'B-LogEmaxOverpEC50'!$A$1:$AL$1,0),FALSE),"")</f>
        <v/>
      </c>
      <c r="AZ326" s="321" t="str">
        <f>_xlfn.IFNA(VLOOKUP($B326,'B-LogEmaxOverpEC50'!$A:$AL,MATCH(AZ$1,'B-LogEmaxOverpEC50'!$A$1:$AL$1,0),FALSE),"")</f>
        <v/>
      </c>
      <c r="BA326" s="321" t="str">
        <f>_xlfn.IFNA(VLOOKUP($B326,'B-LogEmaxOverpEC50'!$A:$AL,MATCH(BA$1,'B-LogEmaxOverpEC50'!$A$1:$AL$1,0),FALSE),"")</f>
        <v/>
      </c>
      <c r="BB326" s="321" t="str">
        <f>_xlfn.IFNA(VLOOKUP($B326,'B-LogEmaxOverpEC50'!$A:$AL,MATCH(BB$1,'B-LogEmaxOverpEC50'!$A$1:$AL$1,0),FALSE),"")</f>
        <v/>
      </c>
      <c r="BC326" s="321" t="str">
        <f>_xlfn.IFNA(VLOOKUP($B326,'B-LogEmaxOverpEC50'!$A:$AL,MATCH(BC$1,'B-LogEmaxOverpEC50'!$A$1:$AL$1,0),FALSE),"")</f>
        <v/>
      </c>
      <c r="BD326" s="321" t="str">
        <f>_xlfn.IFNA(VLOOKUP($B326,'B-LogEmaxOverpEC50'!$A:$AL,MATCH(BD$1,'B-LogEmaxOverpEC50'!$A$1:$AL$1,0),FALSE),"")</f>
        <v/>
      </c>
      <c r="BE326" s="321" t="str">
        <f>_xlfn.IFNA(VLOOKUP($B326,'B-LogEmaxOverpEC50'!$A:$AL,MATCH(BE$1,'B-LogEmaxOverpEC50'!$A$1:$AL$1,0),FALSE),"")</f>
        <v/>
      </c>
      <c r="BF326" s="321" t="str">
        <f>_xlfn.IFNA(VLOOKUP($B326,'B-LogEmaxOverpEC50'!$A:$AL,MATCH(BF$1,'B-LogEmaxOverpEC50'!$A$1:$AL$1,0),FALSE),"")</f>
        <v/>
      </c>
      <c r="BG326" s="321" t="str">
        <f>_xlfn.IFNA(VLOOKUP($B326,'B-LogEmaxOverpEC50'!$A:$AL,MATCH(BG$1,'B-LogEmaxOverpEC50'!$A$1:$AL$1,0),FALSE),"")</f>
        <v/>
      </c>
      <c r="BH326" s="321" t="str">
        <f>_xlfn.IFNA(VLOOKUP($B326,'B-LogEmaxOverpEC50'!$A:$AL,MATCH(BH$1,'B-LogEmaxOverpEC50'!$A$1:$AL$1,0),FALSE),"")</f>
        <v/>
      </c>
      <c r="BI326" s="322" t="str">
        <f>_xlfn.IFNA(VLOOKUP($B326,'I-LogEmaxOverpEC50'!$A:$AR,MATCH(BI$1,'I-LogEmaxOverpEC50'!$A$1:$AR$1,0),FALSE),"")</f>
        <v/>
      </c>
      <c r="BJ326" s="320" t="str">
        <f>_xlfn.IFNA(VLOOKUP($B326,'I-LogEmaxOverpEC50'!$A:$AR,MATCH(BJ$1,'I-LogEmaxOverpEC50'!$A$1:$AR$1,0),FALSE),"")</f>
        <v/>
      </c>
      <c r="BK326" s="320" t="str">
        <f>_xlfn.IFNA(VLOOKUP($B326,'I-LogEmaxOverpEC50'!$A:$AR,MATCH(BK$1,'I-LogEmaxOverpEC50'!$A$1:$AR$1,0),FALSE),"")</f>
        <v/>
      </c>
      <c r="BL326" s="320" t="str">
        <f>_xlfn.IFNA(VLOOKUP($B326,'I-LogEmaxOverpEC50'!$A:$AR,MATCH(BL$1,'I-LogEmaxOverpEC50'!$A$1:$AR$1,0),FALSE),"")</f>
        <v/>
      </c>
      <c r="BM326" s="320" t="str">
        <f>_xlfn.IFNA(VLOOKUP($B326,'I-LogEmaxOverpEC50'!$A:$AR,MATCH(BM$1,'I-LogEmaxOverpEC50'!$A$1:$AR$1,0),FALSE),"")</f>
        <v/>
      </c>
      <c r="BN326" s="320" t="str">
        <f>_xlfn.IFNA(VLOOKUP($B326,'I-LogEmaxOverpEC50'!$A:$AR,MATCH(BN$1,'I-LogEmaxOverpEC50'!$A$1:$AR$1,0),FALSE),"")</f>
        <v/>
      </c>
      <c r="BO326" s="320" t="str">
        <f>_xlfn.IFNA(VLOOKUP($B326,'I-LogEmaxOverpEC50'!$A:$AR,MATCH(BO$1,'I-LogEmaxOverpEC50'!$A$1:$AR$1,0),FALSE),"")</f>
        <v/>
      </c>
      <c r="BP326" s="320" t="str">
        <f>_xlfn.IFNA(VLOOKUP($B326,'I-LogEmaxOverpEC50'!$A:$AR,MATCH(BP$1,'I-LogEmaxOverpEC50'!$A$1:$AR$1,0),FALSE),"")</f>
        <v/>
      </c>
      <c r="BQ326" s="320" t="str">
        <f>_xlfn.IFNA(VLOOKUP($B326,'I-LogEmaxOverpEC50'!$A:$AR,MATCH(BQ$1,'I-LogEmaxOverpEC50'!$A$1:$AR$1,0),FALSE),"")</f>
        <v/>
      </c>
      <c r="BR326" s="320" t="str">
        <f>_xlfn.IFNA(VLOOKUP($B326,'I-LogEmaxOverpEC50'!$A:$AR,MATCH(BR$1,'I-LogEmaxOverpEC50'!$A$1:$AR$1,0),FALSE),"")</f>
        <v/>
      </c>
      <c r="BS326" s="320" t="str">
        <f>_xlfn.IFNA(VLOOKUP($B326,'I-LogEmaxOverpEC50'!$A:$AR,MATCH(BS$1,'I-LogEmaxOverpEC50'!$A$1:$AR$1,0),FALSE),"")</f>
        <v/>
      </c>
      <c r="BT326" s="320" t="str">
        <f>_xlfn.IFNA(VLOOKUP($B326,'I-LogEmaxOverpEC50'!$A:$AR,MATCH(BT$1,'I-LogEmaxOverpEC50'!$A$1:$AR$1,0),FALSE),"")</f>
        <v/>
      </c>
      <c r="BU326" s="320" t="str">
        <f>_xlfn.IFNA(VLOOKUP($B326,'I-LogEmaxOverpEC50'!$A:$AR,MATCH(BU$1,'I-LogEmaxOverpEC50'!$A$1:$AR$1,0),FALSE),"")</f>
        <v/>
      </c>
      <c r="BV326" s="114" t="e" cm="1">
        <f t="array" ref="BV326">_xlfn.IFS(AND($C326="A",_xlfn.CONCAT(F326:G326)&lt;&gt;"",$A326=1),"x",AND($C326="A",_xlfn.CONCAT(F326:G326)="",$A326=1),"-",$A$1&lt;&gt;"","")</f>
        <v>#N/A</v>
      </c>
      <c r="BW326" s="113" t="e" cm="1">
        <f t="array" ref="BW326">_xlfn.IFS(AND($C326="A",_xlfn.CONCAT(H326:L326)&lt;&gt;"",$A326=1),"x",AND($C326="A",_xlfn.CONCAT(H326:L326)="",$A326=1),"-",$A$1&lt;&gt;"","")</f>
        <v>#N/A</v>
      </c>
      <c r="BX326" s="113" t="e" cm="1">
        <f t="array" ref="BX326">_xlfn.IFS(AND($C326="A",_xlfn.CONCAT(M326:P326)&lt;&gt;"",$A326=1),"x",AND($C326="A",_xlfn.CONCAT(M326:P326)="",$A326=1),"-",$A$1&lt;&gt;"","")</f>
        <v>#N/A</v>
      </c>
      <c r="BY326" s="113" t="e" cm="1">
        <f t="array" ref="BY326">_xlfn.IFS(AND($C326="A",_xlfn.CONCAT(Q326:R326)&lt;&gt;"",$A326=1),"x",AND($C326="A",_xlfn.CONCAT(Q326:R326)="",$A326=1),"-",$A$1&lt;&gt;"","")</f>
        <v>#N/A</v>
      </c>
      <c r="BZ326" s="121" t="e">
        <f t="shared" si="200"/>
        <v>#N/A</v>
      </c>
      <c r="CA326" s="120" t="e">
        <f t="shared" si="201"/>
        <v>#N/A</v>
      </c>
      <c r="CB326" s="120" t="e">
        <f t="shared" si="202"/>
        <v>#N/A</v>
      </c>
      <c r="CC326" s="120" t="e">
        <f t="shared" si="203"/>
        <v>#N/A</v>
      </c>
      <c r="CD326" s="121" t="str">
        <f t="shared" si="204"/>
        <v/>
      </c>
      <c r="CE326" s="120" t="e">
        <f t="shared" si="205"/>
        <v>#N/A</v>
      </c>
      <c r="CF326" s="120" t="e">
        <f t="shared" si="206"/>
        <v>#N/A</v>
      </c>
      <c r="CG326" s="120" t="e">
        <f t="shared" si="207"/>
        <v>#N/A</v>
      </c>
      <c r="CH326" s="120" t="e">
        <f t="shared" si="208"/>
        <v>#N/A</v>
      </c>
      <c r="CI326" s="120" t="e">
        <f t="shared" si="209"/>
        <v>#N/A</v>
      </c>
    </row>
    <row r="327" spans="1:87" x14ac:dyDescent="0.2">
      <c r="A327" s="311" t="e" cm="1">
        <f t="array" ref="A327">_xlfn.IFS(SUM(F327:R327)&gt;0,1,Z327&gt;0,2,TRUE,3)</f>
        <v>#N/A</v>
      </c>
      <c r="B327" s="311" t="s">
        <v>1828</v>
      </c>
      <c r="C327" s="311" t="str">
        <f>_xlfn.XLOOKUP(B327,RecNamesAll!A:A,RecNamesAll!E:E)</f>
        <v>A</v>
      </c>
      <c r="D327" s="311" t="str">
        <f>_xlfn.XLOOKUP(B327,RecNamesAll!A:A,RecNamesAll!C:C)</f>
        <v>TAAR9</v>
      </c>
      <c r="F327" s="312" t="e">
        <f t="shared" si="175"/>
        <v>#N/A</v>
      </c>
      <c r="G327" s="313" t="e">
        <f t="shared" si="176"/>
        <v>#N/A</v>
      </c>
      <c r="H327" s="312" t="e">
        <f t="shared" si="177"/>
        <v>#N/A</v>
      </c>
      <c r="I327" s="313" t="e">
        <f t="shared" si="178"/>
        <v>#N/A</v>
      </c>
      <c r="J327" s="313" t="e">
        <f t="shared" si="179"/>
        <v>#N/A</v>
      </c>
      <c r="K327" s="313" t="e">
        <f t="shared" si="180"/>
        <v>#N/A</v>
      </c>
      <c r="L327" s="313" t="e">
        <f t="shared" si="181"/>
        <v>#N/A</v>
      </c>
      <c r="M327" s="312" t="e">
        <f t="shared" si="182"/>
        <v>#N/A</v>
      </c>
      <c r="N327" s="313" t="e">
        <f t="shared" si="183"/>
        <v>#N/A</v>
      </c>
      <c r="O327" s="313" t="e">
        <f t="shared" si="184"/>
        <v>#N/A</v>
      </c>
      <c r="P327" s="313" t="e">
        <f t="shared" si="185"/>
        <v>#N/A</v>
      </c>
      <c r="Q327" s="312" t="e">
        <f t="shared" si="186"/>
        <v>#N/A</v>
      </c>
      <c r="R327" s="313" t="e">
        <f t="shared" si="187"/>
        <v>#N/A</v>
      </c>
      <c r="S327" s="314" t="str">
        <f t="shared" si="188"/>
        <v/>
      </c>
      <c r="T327" s="315" t="str">
        <f t="shared" si="189"/>
        <v>A</v>
      </c>
      <c r="U327" s="311" t="str">
        <f t="shared" si="190"/>
        <v>TAAR9</v>
      </c>
      <c r="V327" s="316" t="e">
        <f>IF(VLOOKUP($B327,GtP!$A:$AA,MATCH("Gs_0-2",GtP!$A$1:$AA$1,0),FALSE)=0,"",VLOOKUP($B327,GtP!$A:$AA,MATCH("Gs_0-2",GtP!$A$1:$AA$1,0),FALSE))</f>
        <v>#N/A</v>
      </c>
      <c r="W327" s="317" t="e">
        <f>IF(VLOOKUP($B327,GtP!$A:$AA,MATCH("Gi/o_0-2",GtP!$A$1:$AA$1,0),FALSE)=0,"",VLOOKUP($B327,GtP!$A:$AA,MATCH("Gi/o_0-2",GtP!$A$1:$AA$1,0),FALSE))</f>
        <v>#N/A</v>
      </c>
      <c r="X327" s="317" t="e">
        <f>IF(VLOOKUP($B327,GtP!$A:$AA,MATCH("Gq/11_0-2",GtP!$A$1:$AA$1,0),FALSE)=0,"",VLOOKUP($B327,GtP!$A:$AA,MATCH("Gq/11_0-2",GtP!$A$1:$AA$1,0),FALSE))</f>
        <v>#N/A</v>
      </c>
      <c r="Y327" s="317" t="e">
        <f>IF(VLOOKUP($B327,GtP!$A:$AA,MATCH("G12/13_0-2",GtP!$A$1:$AA$1,0),FALSE)=0,"",VLOOKUP($B327,GtP!$A:$AA,MATCH("G12/13_0-2",GtP!$A$1:$AA$1,0),FALSE))</f>
        <v>#N/A</v>
      </c>
      <c r="Z327" s="318" t="e">
        <f t="shared" si="191"/>
        <v>#N/A</v>
      </c>
      <c r="AA327" s="317" t="e">
        <f t="shared" si="192"/>
        <v>#N/A</v>
      </c>
      <c r="AB327" s="317" t="e">
        <f t="shared" si="193"/>
        <v>#N/A</v>
      </c>
      <c r="AC327" s="317" t="e">
        <f t="shared" si="194"/>
        <v>#N/A</v>
      </c>
      <c r="AD327" s="317" t="e">
        <f t="shared" si="195"/>
        <v>#N/A</v>
      </c>
      <c r="AE327" s="315" t="str">
        <f t="shared" si="196"/>
        <v/>
      </c>
      <c r="AF327" s="311" t="str">
        <f t="shared" si="197"/>
        <v/>
      </c>
      <c r="AG327" s="311" t="str">
        <f t="shared" si="198"/>
        <v/>
      </c>
      <c r="AH327" s="311" t="str">
        <f t="shared" si="199"/>
        <v/>
      </c>
      <c r="AI327" s="316" t="e">
        <f>_xlfn.CONCAT(IF(AV327="","-","B"),IF(BI327="","-","I"),VLOOKUP($B327,GtP!$A:$BB,MATCH("Gs_0-1",GtP!$A$1:$BB$1,0),FALSE))</f>
        <v>#N/A</v>
      </c>
      <c r="AJ327" s="317" t="e">
        <f>_xlfn.CONCAT(IF(AW327="","-","B"),IF(BJ327="","-","I"),VLOOKUP($B327,GtP!$A:$BB,MATCH("Gs_0-1",GtP!$A$1:$BB$1,0),FALSE))</f>
        <v>#N/A</v>
      </c>
      <c r="AK327" s="317" t="e">
        <f>_xlfn.CONCAT(IF(AX327="","-","B"),IF(BK327="","-","I"),VLOOKUP($B327,GtP!$A:$BB,MATCH("Gi/o_0-1",GtP!$A$1:$BB$1,0),FALSE))</f>
        <v>#N/A</v>
      </c>
      <c r="AL327" s="317" t="e">
        <f>_xlfn.CONCAT(IF(AY327="","-","B"),IF(BL327="","-","I"),VLOOKUP($B327,GtP!$A:$BB,MATCH("Gi/o_0-1",GtP!$A$1:$BB$1,0),FALSE))</f>
        <v>#N/A</v>
      </c>
      <c r="AM327" s="317" t="e">
        <f>_xlfn.CONCAT(IF(AZ327="","-","B"),IF(BM327="","-","I"),VLOOKUP($B327,GtP!$A:$BB,MATCH("Gi/o_0-1",GtP!$A$1:$BB$1,0),FALSE))</f>
        <v>#N/A</v>
      </c>
      <c r="AN327" s="317" t="e">
        <f>_xlfn.CONCAT(IF(BA327="","-","B"),IF(BN327="","-","I"),VLOOKUP($B327,GtP!$A:$BB,MATCH("Gi/o_0-1",GtP!$A$1:$BB$1,0),FALSE))</f>
        <v>#N/A</v>
      </c>
      <c r="AO327" s="317" t="e">
        <f>_xlfn.CONCAT(IF(BB327="","-","B"),IF(BO327="","-","I"),VLOOKUP($B327,GtP!$A:$BB,MATCH("Gi/o_0-1",GtP!$A$1:$BB$1,0),FALSE))</f>
        <v>#N/A</v>
      </c>
      <c r="AP327" s="317" t="e">
        <f>_xlfn.CONCAT(IF(BC327="","-","B"),IF(BP327="","-","I"),VLOOKUP($B327,GtP!$A:$BB,MATCH("Gq/11_0-1",GtP!$A$1:$BB$1,0),FALSE))</f>
        <v>#N/A</v>
      </c>
      <c r="AQ327" s="317" t="e">
        <f>_xlfn.CONCAT(IF(BD327="","-","B"),IF(BQ327="","-","I"),VLOOKUP($B327,GtP!$A:$BB,MATCH("Gq/11_0-1",GtP!$A$1:$BB$1,0),FALSE))</f>
        <v>#N/A</v>
      </c>
      <c r="AR327" s="317" t="e">
        <f>_xlfn.CONCAT(IF(BE327="","-","B"),IF(BR327="","-","I"),VLOOKUP($B327,GtP!$A:$BB,MATCH("Gq/11_0-1",GtP!$A$1:$BB$1,0),FALSE))</f>
        <v>#N/A</v>
      </c>
      <c r="AS327" s="317" t="e">
        <f>_xlfn.CONCAT(IF(BF327="","-","B"),IF(BS327="","-","I"),VLOOKUP($B327,GtP!$A:$BB,MATCH("Gq/11_0-1",GtP!$A$1:$BB$1,0),FALSE))</f>
        <v>#N/A</v>
      </c>
      <c r="AT327" s="317" t="e">
        <f>_xlfn.CONCAT(IF(BG327="","-","B"),IF(BT327="","-","I"),VLOOKUP($B327,GtP!$A:$BB,MATCH("G12/13_0-1",GtP!$A$1:$BB$1,0),FALSE))</f>
        <v>#N/A</v>
      </c>
      <c r="AU327" s="317" t="e">
        <f>_xlfn.CONCAT(IF(BH327="","-","B"),IF(BU327="","-","I"),VLOOKUP($B327,GtP!$A:$BB,MATCH("G12/13_0-1",GtP!$A$1:$BB$1,0),FALSE))</f>
        <v>#N/A</v>
      </c>
      <c r="AV327" s="319" t="str">
        <f>_xlfn.IFNA(VLOOKUP($B327,'B-LogEmaxOverpEC50'!$A:$AL,MATCH(AV$1,'B-LogEmaxOverpEC50'!$A$1:$AL$1,0),FALSE),"")</f>
        <v/>
      </c>
      <c r="AX327" s="321" t="str">
        <f>_xlfn.IFNA(VLOOKUP($B327,'B-LogEmaxOverpEC50'!$A:$AL,MATCH(AX$1,'B-LogEmaxOverpEC50'!$A$1:$AL$1,0),FALSE),"")</f>
        <v/>
      </c>
      <c r="AY327" s="321" t="str">
        <f>_xlfn.IFNA(VLOOKUP($B327,'B-LogEmaxOverpEC50'!$A:$AL,MATCH(AY$1,'B-LogEmaxOverpEC50'!$A$1:$AL$1,0),FALSE),"")</f>
        <v/>
      </c>
      <c r="AZ327" s="321" t="str">
        <f>_xlfn.IFNA(VLOOKUP($B327,'B-LogEmaxOverpEC50'!$A:$AL,MATCH(AZ$1,'B-LogEmaxOverpEC50'!$A$1:$AL$1,0),FALSE),"")</f>
        <v/>
      </c>
      <c r="BA327" s="321" t="str">
        <f>_xlfn.IFNA(VLOOKUP($B327,'B-LogEmaxOverpEC50'!$A:$AL,MATCH(BA$1,'B-LogEmaxOverpEC50'!$A$1:$AL$1,0),FALSE),"")</f>
        <v/>
      </c>
      <c r="BB327" s="321" t="str">
        <f>_xlfn.IFNA(VLOOKUP($B327,'B-LogEmaxOverpEC50'!$A:$AL,MATCH(BB$1,'B-LogEmaxOverpEC50'!$A$1:$AL$1,0),FALSE),"")</f>
        <v/>
      </c>
      <c r="BC327" s="321" t="str">
        <f>_xlfn.IFNA(VLOOKUP($B327,'B-LogEmaxOverpEC50'!$A:$AL,MATCH(BC$1,'B-LogEmaxOverpEC50'!$A$1:$AL$1,0),FALSE),"")</f>
        <v/>
      </c>
      <c r="BD327" s="321" t="str">
        <f>_xlfn.IFNA(VLOOKUP($B327,'B-LogEmaxOverpEC50'!$A:$AL,MATCH(BD$1,'B-LogEmaxOverpEC50'!$A$1:$AL$1,0),FALSE),"")</f>
        <v/>
      </c>
      <c r="BE327" s="321" t="str">
        <f>_xlfn.IFNA(VLOOKUP($B327,'B-LogEmaxOverpEC50'!$A:$AL,MATCH(BE$1,'B-LogEmaxOverpEC50'!$A$1:$AL$1,0),FALSE),"")</f>
        <v/>
      </c>
      <c r="BF327" s="321" t="str">
        <f>_xlfn.IFNA(VLOOKUP($B327,'B-LogEmaxOverpEC50'!$A:$AL,MATCH(BF$1,'B-LogEmaxOverpEC50'!$A$1:$AL$1,0),FALSE),"")</f>
        <v/>
      </c>
      <c r="BG327" s="321" t="str">
        <f>_xlfn.IFNA(VLOOKUP($B327,'B-LogEmaxOverpEC50'!$A:$AL,MATCH(BG$1,'B-LogEmaxOverpEC50'!$A$1:$AL$1,0),FALSE),"")</f>
        <v/>
      </c>
      <c r="BH327" s="321" t="str">
        <f>_xlfn.IFNA(VLOOKUP($B327,'B-LogEmaxOverpEC50'!$A:$AL,MATCH(BH$1,'B-LogEmaxOverpEC50'!$A$1:$AL$1,0),FALSE),"")</f>
        <v/>
      </c>
      <c r="BI327" s="322" t="str">
        <f>_xlfn.IFNA(VLOOKUP($B327,'I-LogEmaxOverpEC50'!$A:$AR,MATCH(BI$1,'I-LogEmaxOverpEC50'!$A$1:$AR$1,0),FALSE),"")</f>
        <v/>
      </c>
      <c r="BJ327" s="320" t="str">
        <f>_xlfn.IFNA(VLOOKUP($B327,'I-LogEmaxOverpEC50'!$A:$AR,MATCH(BJ$1,'I-LogEmaxOverpEC50'!$A$1:$AR$1,0),FALSE),"")</f>
        <v/>
      </c>
      <c r="BK327" s="320" t="str">
        <f>_xlfn.IFNA(VLOOKUP($B327,'I-LogEmaxOverpEC50'!$A:$AR,MATCH(BK$1,'I-LogEmaxOverpEC50'!$A$1:$AR$1,0),FALSE),"")</f>
        <v/>
      </c>
      <c r="BL327" s="320" t="str">
        <f>_xlfn.IFNA(VLOOKUP($B327,'I-LogEmaxOverpEC50'!$A:$AR,MATCH(BL$1,'I-LogEmaxOverpEC50'!$A$1:$AR$1,0),FALSE),"")</f>
        <v/>
      </c>
      <c r="BM327" s="320" t="str">
        <f>_xlfn.IFNA(VLOOKUP($B327,'I-LogEmaxOverpEC50'!$A:$AR,MATCH(BM$1,'I-LogEmaxOverpEC50'!$A$1:$AR$1,0),FALSE),"")</f>
        <v/>
      </c>
      <c r="BN327" s="320" t="str">
        <f>_xlfn.IFNA(VLOOKUP($B327,'I-LogEmaxOverpEC50'!$A:$AR,MATCH(BN$1,'I-LogEmaxOverpEC50'!$A$1:$AR$1,0),FALSE),"")</f>
        <v/>
      </c>
      <c r="BO327" s="320" t="str">
        <f>_xlfn.IFNA(VLOOKUP($B327,'I-LogEmaxOverpEC50'!$A:$AR,MATCH(BO$1,'I-LogEmaxOverpEC50'!$A$1:$AR$1,0),FALSE),"")</f>
        <v/>
      </c>
      <c r="BP327" s="320" t="str">
        <f>_xlfn.IFNA(VLOOKUP($B327,'I-LogEmaxOverpEC50'!$A:$AR,MATCH(BP$1,'I-LogEmaxOverpEC50'!$A$1:$AR$1,0),FALSE),"")</f>
        <v/>
      </c>
      <c r="BQ327" s="320" t="str">
        <f>_xlfn.IFNA(VLOOKUP($B327,'I-LogEmaxOverpEC50'!$A:$AR,MATCH(BQ$1,'I-LogEmaxOverpEC50'!$A$1:$AR$1,0),FALSE),"")</f>
        <v/>
      </c>
      <c r="BR327" s="320" t="str">
        <f>_xlfn.IFNA(VLOOKUP($B327,'I-LogEmaxOverpEC50'!$A:$AR,MATCH(BR$1,'I-LogEmaxOverpEC50'!$A$1:$AR$1,0),FALSE),"")</f>
        <v/>
      </c>
      <c r="BS327" s="320" t="str">
        <f>_xlfn.IFNA(VLOOKUP($B327,'I-LogEmaxOverpEC50'!$A:$AR,MATCH(BS$1,'I-LogEmaxOverpEC50'!$A$1:$AR$1,0),FALSE),"")</f>
        <v/>
      </c>
      <c r="BT327" s="320" t="str">
        <f>_xlfn.IFNA(VLOOKUP($B327,'I-LogEmaxOverpEC50'!$A:$AR,MATCH(BT$1,'I-LogEmaxOverpEC50'!$A$1:$AR$1,0),FALSE),"")</f>
        <v/>
      </c>
      <c r="BU327" s="320" t="str">
        <f>_xlfn.IFNA(VLOOKUP($B327,'I-LogEmaxOverpEC50'!$A:$AR,MATCH(BU$1,'I-LogEmaxOverpEC50'!$A$1:$AR$1,0),FALSE),"")</f>
        <v/>
      </c>
      <c r="BV327" s="114" t="e" cm="1">
        <f t="array" ref="BV327">_xlfn.IFS(AND($C327="A",_xlfn.CONCAT(F327:G327)&lt;&gt;"",$A327=1),"x",AND($C327="A",_xlfn.CONCAT(F327:G327)="",$A327=1),"-",$A$1&lt;&gt;"","")</f>
        <v>#N/A</v>
      </c>
      <c r="BW327" s="113" t="e" cm="1">
        <f t="array" ref="BW327">_xlfn.IFS(AND($C327="A",_xlfn.CONCAT(H327:L327)&lt;&gt;"",$A327=1),"x",AND($C327="A",_xlfn.CONCAT(H327:L327)="",$A327=1),"-",$A$1&lt;&gt;"","")</f>
        <v>#N/A</v>
      </c>
      <c r="BX327" s="113" t="e" cm="1">
        <f t="array" ref="BX327">_xlfn.IFS(AND($C327="A",_xlfn.CONCAT(M327:P327)&lt;&gt;"",$A327=1),"x",AND($C327="A",_xlfn.CONCAT(M327:P327)="",$A327=1),"-",$A$1&lt;&gt;"","")</f>
        <v>#N/A</v>
      </c>
      <c r="BY327" s="113" t="e" cm="1">
        <f t="array" ref="BY327">_xlfn.IFS(AND($C327="A",_xlfn.CONCAT(Q327:R327)&lt;&gt;"",$A327=1),"x",AND($C327="A",_xlfn.CONCAT(Q327:R327)="",$A327=1),"-",$A$1&lt;&gt;"","")</f>
        <v>#N/A</v>
      </c>
      <c r="BZ327" s="121" t="e">
        <f t="shared" si="200"/>
        <v>#N/A</v>
      </c>
      <c r="CA327" s="120" t="e">
        <f t="shared" si="201"/>
        <v>#N/A</v>
      </c>
      <c r="CB327" s="120" t="e">
        <f t="shared" si="202"/>
        <v>#N/A</v>
      </c>
      <c r="CC327" s="120" t="e">
        <f t="shared" si="203"/>
        <v>#N/A</v>
      </c>
      <c r="CD327" s="121" t="str">
        <f t="shared" si="204"/>
        <v/>
      </c>
      <c r="CE327" s="120" t="e">
        <f t="shared" si="205"/>
        <v>#N/A</v>
      </c>
      <c r="CF327" s="120" t="e">
        <f t="shared" si="206"/>
        <v>#N/A</v>
      </c>
      <c r="CG327" s="120" t="e">
        <f t="shared" si="207"/>
        <v>#N/A</v>
      </c>
      <c r="CH327" s="120" t="e">
        <f t="shared" si="208"/>
        <v>#N/A</v>
      </c>
      <c r="CI327" s="120" t="e">
        <f t="shared" si="209"/>
        <v>#N/A</v>
      </c>
    </row>
    <row r="328" spans="1:87" x14ac:dyDescent="0.2">
      <c r="A328" s="311" t="e" cm="1">
        <f t="array" ref="A328">_xlfn.IFS(SUM(F328:R328)&gt;0,1,Z328&gt;0,2,TRUE,3)</f>
        <v>#N/A</v>
      </c>
      <c r="B328" s="311" t="s">
        <v>1826</v>
      </c>
      <c r="C328" s="311" t="str">
        <f>_xlfn.XLOOKUP(B328,RecNamesAll!A:A,RecNamesAll!E:E)</f>
        <v>B1</v>
      </c>
      <c r="D328" s="311" t="str">
        <f>_xlfn.XLOOKUP(B328,RecNamesAll!A:A,RecNamesAll!C:C)</f>
        <v>Calcitonin receptor-like</v>
      </c>
      <c r="F328" s="312" t="e">
        <f t="shared" si="175"/>
        <v>#N/A</v>
      </c>
      <c r="G328" s="313" t="e">
        <f t="shared" si="176"/>
        <v>#N/A</v>
      </c>
      <c r="H328" s="312" t="e">
        <f t="shared" si="177"/>
        <v>#N/A</v>
      </c>
      <c r="I328" s="313" t="e">
        <f t="shared" si="178"/>
        <v>#N/A</v>
      </c>
      <c r="J328" s="313" t="e">
        <f t="shared" si="179"/>
        <v>#N/A</v>
      </c>
      <c r="K328" s="313" t="e">
        <f t="shared" si="180"/>
        <v>#N/A</v>
      </c>
      <c r="L328" s="313" t="e">
        <f t="shared" si="181"/>
        <v>#N/A</v>
      </c>
      <c r="M328" s="312" t="e">
        <f t="shared" si="182"/>
        <v>#N/A</v>
      </c>
      <c r="N328" s="313" t="e">
        <f t="shared" si="183"/>
        <v>#N/A</v>
      </c>
      <c r="O328" s="313" t="e">
        <f t="shared" si="184"/>
        <v>#N/A</v>
      </c>
      <c r="P328" s="313" t="e">
        <f t="shared" si="185"/>
        <v>#N/A</v>
      </c>
      <c r="Q328" s="312" t="e">
        <f t="shared" si="186"/>
        <v>#N/A</v>
      </c>
      <c r="R328" s="313" t="e">
        <f t="shared" si="187"/>
        <v>#N/A</v>
      </c>
      <c r="S328" s="314" t="str">
        <f t="shared" si="188"/>
        <v/>
      </c>
      <c r="T328" s="315" t="str">
        <f t="shared" si="189"/>
        <v>B1</v>
      </c>
      <c r="U328" s="311" t="str">
        <f t="shared" si="190"/>
        <v>Calcitonin receptor-like</v>
      </c>
      <c r="V328" s="316" t="e">
        <f>IF(VLOOKUP($B328,GtP!$A:$AA,MATCH("Gs_0-2",GtP!$A$1:$AA$1,0),FALSE)=0,"",VLOOKUP($B328,GtP!$A:$AA,MATCH("Gs_0-2",GtP!$A$1:$AA$1,0),FALSE))</f>
        <v>#N/A</v>
      </c>
      <c r="W328" s="317" t="e">
        <f>IF(VLOOKUP($B328,GtP!$A:$AA,MATCH("Gi/o_0-2",GtP!$A$1:$AA$1,0),FALSE)=0,"",VLOOKUP($B328,GtP!$A:$AA,MATCH("Gi/o_0-2",GtP!$A$1:$AA$1,0),FALSE))</f>
        <v>#N/A</v>
      </c>
      <c r="X328" s="317" t="e">
        <f>IF(VLOOKUP($B328,GtP!$A:$AA,MATCH("Gq/11_0-2",GtP!$A$1:$AA$1,0),FALSE)=0,"",VLOOKUP($B328,GtP!$A:$AA,MATCH("Gq/11_0-2",GtP!$A$1:$AA$1,0),FALSE))</f>
        <v>#N/A</v>
      </c>
      <c r="Y328" s="317" t="e">
        <f>IF(VLOOKUP($B328,GtP!$A:$AA,MATCH("G12/13_0-2",GtP!$A$1:$AA$1,0),FALSE)=0,"",VLOOKUP($B328,GtP!$A:$AA,MATCH("G12/13_0-2",GtP!$A$1:$AA$1,0),FALSE))</f>
        <v>#N/A</v>
      </c>
      <c r="Z328" s="318" t="e">
        <f t="shared" si="191"/>
        <v>#N/A</v>
      </c>
      <c r="AA328" s="317" t="e">
        <f t="shared" si="192"/>
        <v>#N/A</v>
      </c>
      <c r="AB328" s="317" t="e">
        <f t="shared" si="193"/>
        <v>#N/A</v>
      </c>
      <c r="AC328" s="317" t="e">
        <f t="shared" si="194"/>
        <v>#N/A</v>
      </c>
      <c r="AD328" s="317" t="e">
        <f t="shared" si="195"/>
        <v>#N/A</v>
      </c>
      <c r="AE328" s="315" t="str">
        <f t="shared" si="196"/>
        <v/>
      </c>
      <c r="AF328" s="311" t="str">
        <f t="shared" si="197"/>
        <v/>
      </c>
      <c r="AG328" s="311" t="str">
        <f t="shared" si="198"/>
        <v/>
      </c>
      <c r="AH328" s="311" t="str">
        <f t="shared" si="199"/>
        <v/>
      </c>
      <c r="AI328" s="316" t="e">
        <f>_xlfn.CONCAT(IF(AV328="","-","B"),IF(BI328="","-","I"),VLOOKUP($B328,GtP!$A:$BB,MATCH("Gs_0-1",GtP!$A$1:$BB$1,0),FALSE))</f>
        <v>#N/A</v>
      </c>
      <c r="AJ328" s="317" t="e">
        <f>_xlfn.CONCAT(IF(AW328="","-","B"),IF(BJ328="","-","I"),VLOOKUP($B328,GtP!$A:$BB,MATCH("Gs_0-1",GtP!$A$1:$BB$1,0),FALSE))</f>
        <v>#N/A</v>
      </c>
      <c r="AK328" s="317" t="e">
        <f>_xlfn.CONCAT(IF(AX328="","-","B"),IF(BK328="","-","I"),VLOOKUP($B328,GtP!$A:$BB,MATCH("Gi/o_0-1",GtP!$A$1:$BB$1,0),FALSE))</f>
        <v>#N/A</v>
      </c>
      <c r="AL328" s="317" t="e">
        <f>_xlfn.CONCAT(IF(AY328="","-","B"),IF(BL328="","-","I"),VLOOKUP($B328,GtP!$A:$BB,MATCH("Gi/o_0-1",GtP!$A$1:$BB$1,0),FALSE))</f>
        <v>#N/A</v>
      </c>
      <c r="AM328" s="317" t="e">
        <f>_xlfn.CONCAT(IF(AZ328="","-","B"),IF(BM328="","-","I"),VLOOKUP($B328,GtP!$A:$BB,MATCH("Gi/o_0-1",GtP!$A$1:$BB$1,0),FALSE))</f>
        <v>#N/A</v>
      </c>
      <c r="AN328" s="317" t="e">
        <f>_xlfn.CONCAT(IF(BA328="","-","B"),IF(BN328="","-","I"),VLOOKUP($B328,GtP!$A:$BB,MATCH("Gi/o_0-1",GtP!$A$1:$BB$1,0),FALSE))</f>
        <v>#N/A</v>
      </c>
      <c r="AO328" s="317" t="e">
        <f>_xlfn.CONCAT(IF(BB328="","-","B"),IF(BO328="","-","I"),VLOOKUP($B328,GtP!$A:$BB,MATCH("Gi/o_0-1",GtP!$A$1:$BB$1,0),FALSE))</f>
        <v>#N/A</v>
      </c>
      <c r="AP328" s="317" t="e">
        <f>_xlfn.CONCAT(IF(BC328="","-","B"),IF(BP328="","-","I"),VLOOKUP($B328,GtP!$A:$BB,MATCH("Gq/11_0-1",GtP!$A$1:$BB$1,0),FALSE))</f>
        <v>#N/A</v>
      </c>
      <c r="AQ328" s="317" t="e">
        <f>_xlfn.CONCAT(IF(BD328="","-","B"),IF(BQ328="","-","I"),VLOOKUP($B328,GtP!$A:$BB,MATCH("Gq/11_0-1",GtP!$A$1:$BB$1,0),FALSE))</f>
        <v>#N/A</v>
      </c>
      <c r="AR328" s="317" t="e">
        <f>_xlfn.CONCAT(IF(BE328="","-","B"),IF(BR328="","-","I"),VLOOKUP($B328,GtP!$A:$BB,MATCH("Gq/11_0-1",GtP!$A$1:$BB$1,0),FALSE))</f>
        <v>#N/A</v>
      </c>
      <c r="AS328" s="317" t="e">
        <f>_xlfn.CONCAT(IF(BF328="","-","B"),IF(BS328="","-","I"),VLOOKUP($B328,GtP!$A:$BB,MATCH("Gq/11_0-1",GtP!$A$1:$BB$1,0),FALSE))</f>
        <v>#N/A</v>
      </c>
      <c r="AT328" s="317" t="e">
        <f>_xlfn.CONCAT(IF(BG328="","-","B"),IF(BT328="","-","I"),VLOOKUP($B328,GtP!$A:$BB,MATCH("G12/13_0-1",GtP!$A$1:$BB$1,0),FALSE))</f>
        <v>#N/A</v>
      </c>
      <c r="AU328" s="317" t="e">
        <f>_xlfn.CONCAT(IF(BH328="","-","B"),IF(BU328="","-","I"),VLOOKUP($B328,GtP!$A:$BB,MATCH("G12/13_0-1",GtP!$A$1:$BB$1,0),FALSE))</f>
        <v>#N/A</v>
      </c>
      <c r="AV328" s="319" t="str">
        <f>_xlfn.IFNA(VLOOKUP($B328,'B-LogEmaxOverpEC50'!$A:$AL,MATCH(AV$1,'B-LogEmaxOverpEC50'!$A$1:$AL$1,0),FALSE),"")</f>
        <v/>
      </c>
      <c r="AX328" s="321" t="str">
        <f>_xlfn.IFNA(VLOOKUP($B328,'B-LogEmaxOverpEC50'!$A:$AL,MATCH(AX$1,'B-LogEmaxOverpEC50'!$A$1:$AL$1,0),FALSE),"")</f>
        <v/>
      </c>
      <c r="AY328" s="321" t="str">
        <f>_xlfn.IFNA(VLOOKUP($B328,'B-LogEmaxOverpEC50'!$A:$AL,MATCH(AY$1,'B-LogEmaxOverpEC50'!$A$1:$AL$1,0),FALSE),"")</f>
        <v/>
      </c>
      <c r="AZ328" s="321" t="str">
        <f>_xlfn.IFNA(VLOOKUP($B328,'B-LogEmaxOverpEC50'!$A:$AL,MATCH(AZ$1,'B-LogEmaxOverpEC50'!$A$1:$AL$1,0),FALSE),"")</f>
        <v/>
      </c>
      <c r="BA328" s="321" t="str">
        <f>_xlfn.IFNA(VLOOKUP($B328,'B-LogEmaxOverpEC50'!$A:$AL,MATCH(BA$1,'B-LogEmaxOverpEC50'!$A$1:$AL$1,0),FALSE),"")</f>
        <v/>
      </c>
      <c r="BB328" s="321" t="str">
        <f>_xlfn.IFNA(VLOOKUP($B328,'B-LogEmaxOverpEC50'!$A:$AL,MATCH(BB$1,'B-LogEmaxOverpEC50'!$A$1:$AL$1,0),FALSE),"")</f>
        <v/>
      </c>
      <c r="BC328" s="321" t="str">
        <f>_xlfn.IFNA(VLOOKUP($B328,'B-LogEmaxOverpEC50'!$A:$AL,MATCH(BC$1,'B-LogEmaxOverpEC50'!$A$1:$AL$1,0),FALSE),"")</f>
        <v/>
      </c>
      <c r="BD328" s="321" t="str">
        <f>_xlfn.IFNA(VLOOKUP($B328,'B-LogEmaxOverpEC50'!$A:$AL,MATCH(BD$1,'B-LogEmaxOverpEC50'!$A$1:$AL$1,0),FALSE),"")</f>
        <v/>
      </c>
      <c r="BE328" s="321" t="str">
        <f>_xlfn.IFNA(VLOOKUP($B328,'B-LogEmaxOverpEC50'!$A:$AL,MATCH(BE$1,'B-LogEmaxOverpEC50'!$A$1:$AL$1,0),FALSE),"")</f>
        <v/>
      </c>
      <c r="BF328" s="321" t="str">
        <f>_xlfn.IFNA(VLOOKUP($B328,'B-LogEmaxOverpEC50'!$A:$AL,MATCH(BF$1,'B-LogEmaxOverpEC50'!$A$1:$AL$1,0),FALSE),"")</f>
        <v/>
      </c>
      <c r="BG328" s="321" t="str">
        <f>_xlfn.IFNA(VLOOKUP($B328,'B-LogEmaxOverpEC50'!$A:$AL,MATCH(BG$1,'B-LogEmaxOverpEC50'!$A$1:$AL$1,0),FALSE),"")</f>
        <v/>
      </c>
      <c r="BH328" s="321" t="str">
        <f>_xlfn.IFNA(VLOOKUP($B328,'B-LogEmaxOverpEC50'!$A:$AL,MATCH(BH$1,'B-LogEmaxOverpEC50'!$A$1:$AL$1,0),FALSE),"")</f>
        <v/>
      </c>
      <c r="BI328" s="322" t="str">
        <f>_xlfn.IFNA(VLOOKUP($B328,'I-LogEmaxOverpEC50'!$A:$AR,MATCH(BI$1,'I-LogEmaxOverpEC50'!$A$1:$AR$1,0),FALSE),"")</f>
        <v/>
      </c>
      <c r="BJ328" s="320" t="str">
        <f>_xlfn.IFNA(VLOOKUP($B328,'I-LogEmaxOverpEC50'!$A:$AR,MATCH(BJ$1,'I-LogEmaxOverpEC50'!$A$1:$AR$1,0),FALSE),"")</f>
        <v/>
      </c>
      <c r="BK328" s="320" t="str">
        <f>_xlfn.IFNA(VLOOKUP($B328,'I-LogEmaxOverpEC50'!$A:$AR,MATCH(BK$1,'I-LogEmaxOverpEC50'!$A$1:$AR$1,0),FALSE),"")</f>
        <v/>
      </c>
      <c r="BL328" s="320" t="str">
        <f>_xlfn.IFNA(VLOOKUP($B328,'I-LogEmaxOverpEC50'!$A:$AR,MATCH(BL$1,'I-LogEmaxOverpEC50'!$A$1:$AR$1,0),FALSE),"")</f>
        <v/>
      </c>
      <c r="BM328" s="320" t="str">
        <f>_xlfn.IFNA(VLOOKUP($B328,'I-LogEmaxOverpEC50'!$A:$AR,MATCH(BM$1,'I-LogEmaxOverpEC50'!$A$1:$AR$1,0),FALSE),"")</f>
        <v/>
      </c>
      <c r="BN328" s="320" t="str">
        <f>_xlfn.IFNA(VLOOKUP($B328,'I-LogEmaxOverpEC50'!$A:$AR,MATCH(BN$1,'I-LogEmaxOverpEC50'!$A$1:$AR$1,0),FALSE),"")</f>
        <v/>
      </c>
      <c r="BO328" s="320" t="str">
        <f>_xlfn.IFNA(VLOOKUP($B328,'I-LogEmaxOverpEC50'!$A:$AR,MATCH(BO$1,'I-LogEmaxOverpEC50'!$A$1:$AR$1,0),FALSE),"")</f>
        <v/>
      </c>
      <c r="BP328" s="320" t="str">
        <f>_xlfn.IFNA(VLOOKUP($B328,'I-LogEmaxOverpEC50'!$A:$AR,MATCH(BP$1,'I-LogEmaxOverpEC50'!$A$1:$AR$1,0),FALSE),"")</f>
        <v/>
      </c>
      <c r="BQ328" s="320" t="str">
        <f>_xlfn.IFNA(VLOOKUP($B328,'I-LogEmaxOverpEC50'!$A:$AR,MATCH(BQ$1,'I-LogEmaxOverpEC50'!$A$1:$AR$1,0),FALSE),"")</f>
        <v/>
      </c>
      <c r="BR328" s="320" t="str">
        <f>_xlfn.IFNA(VLOOKUP($B328,'I-LogEmaxOverpEC50'!$A:$AR,MATCH(BR$1,'I-LogEmaxOverpEC50'!$A$1:$AR$1,0),FALSE),"")</f>
        <v/>
      </c>
      <c r="BS328" s="320" t="str">
        <f>_xlfn.IFNA(VLOOKUP($B328,'I-LogEmaxOverpEC50'!$A:$AR,MATCH(BS$1,'I-LogEmaxOverpEC50'!$A$1:$AR$1,0),FALSE),"")</f>
        <v/>
      </c>
      <c r="BT328" s="320" t="str">
        <f>_xlfn.IFNA(VLOOKUP($B328,'I-LogEmaxOverpEC50'!$A:$AR,MATCH(BT$1,'I-LogEmaxOverpEC50'!$A$1:$AR$1,0),FALSE),"")</f>
        <v/>
      </c>
      <c r="BU328" s="320" t="str">
        <f>_xlfn.IFNA(VLOOKUP($B328,'I-LogEmaxOverpEC50'!$A:$AR,MATCH(BU$1,'I-LogEmaxOverpEC50'!$A$1:$AR$1,0),FALSE),"")</f>
        <v/>
      </c>
      <c r="BV328" s="114" t="e" cm="1">
        <f t="array" ref="BV328">_xlfn.IFS(AND($C328="A",_xlfn.CONCAT(F328:G328)&lt;&gt;"",$A328=1),"x",AND($C328="A",_xlfn.CONCAT(F328:G328)="",$A328=1),"-",$A$1&lt;&gt;"","")</f>
        <v>#N/A</v>
      </c>
      <c r="BW328" s="113" t="e" cm="1">
        <f t="array" ref="BW328">_xlfn.IFS(AND($C328="A",_xlfn.CONCAT(H328:L328)&lt;&gt;"",$A328=1),"x",AND($C328="A",_xlfn.CONCAT(H328:L328)="",$A328=1),"-",$A$1&lt;&gt;"","")</f>
        <v>#N/A</v>
      </c>
      <c r="BX328" s="113" t="e" cm="1">
        <f t="array" ref="BX328">_xlfn.IFS(AND($C328="A",_xlfn.CONCAT(M328:P328)&lt;&gt;"",$A328=1),"x",AND($C328="A",_xlfn.CONCAT(M328:P328)="",$A328=1),"-",$A$1&lt;&gt;"","")</f>
        <v>#N/A</v>
      </c>
      <c r="BY328" s="113" t="e" cm="1">
        <f t="array" ref="BY328">_xlfn.IFS(AND($C328="A",_xlfn.CONCAT(Q328:R328)&lt;&gt;"",$A328=1),"x",AND($C328="A",_xlfn.CONCAT(Q328:R328)="",$A328=1),"-",$A$1&lt;&gt;"","")</f>
        <v>#N/A</v>
      </c>
      <c r="BZ328" s="121" t="e">
        <f t="shared" si="200"/>
        <v>#N/A</v>
      </c>
      <c r="CA328" s="120" t="e">
        <f t="shared" si="201"/>
        <v>#N/A</v>
      </c>
      <c r="CB328" s="120" t="e">
        <f t="shared" si="202"/>
        <v>#N/A</v>
      </c>
      <c r="CC328" s="120" t="e">
        <f t="shared" si="203"/>
        <v>#N/A</v>
      </c>
      <c r="CD328" s="121" t="str">
        <f t="shared" si="204"/>
        <v/>
      </c>
      <c r="CE328" s="120" t="e">
        <f t="shared" si="205"/>
        <v>#N/A</v>
      </c>
      <c r="CF328" s="120" t="e">
        <f t="shared" si="206"/>
        <v>#N/A</v>
      </c>
      <c r="CG328" s="120" t="e">
        <f t="shared" si="207"/>
        <v>#N/A</v>
      </c>
      <c r="CH328" s="120" t="e">
        <f t="shared" si="208"/>
        <v>#N/A</v>
      </c>
      <c r="CI328" s="120" t="e">
        <f t="shared" si="209"/>
        <v>#N/A</v>
      </c>
    </row>
    <row r="329" spans="1:87" x14ac:dyDescent="0.2">
      <c r="A329" s="311" t="e" cm="1">
        <f t="array" ref="A329">_xlfn.IFS(SUM(F329:R329)&gt;0,1,Z329&gt;0,2,TRUE,3)</f>
        <v>#N/A</v>
      </c>
      <c r="B329" s="311" t="s">
        <v>166</v>
      </c>
      <c r="C329" s="311" t="str">
        <f>_xlfn.XLOOKUP(B329,RecNamesAll!A:A,RecNamesAll!E:E)</f>
        <v>B1</v>
      </c>
      <c r="D329" s="311" t="str">
        <f>_xlfn.XLOOKUP(B329,RecNamesAll!A:A,RecNamesAll!C:C)</f>
        <v>PTH2</v>
      </c>
      <c r="F329" s="312" t="e">
        <f t="shared" si="175"/>
        <v>#N/A</v>
      </c>
      <c r="G329" s="313" t="e">
        <f t="shared" si="176"/>
        <v>#N/A</v>
      </c>
      <c r="H329" s="312" t="e">
        <f t="shared" si="177"/>
        <v>#N/A</v>
      </c>
      <c r="I329" s="313" t="e">
        <f t="shared" si="178"/>
        <v>#N/A</v>
      </c>
      <c r="J329" s="313" t="e">
        <f t="shared" si="179"/>
        <v>#N/A</v>
      </c>
      <c r="K329" s="313" t="e">
        <f t="shared" si="180"/>
        <v>#N/A</v>
      </c>
      <c r="L329" s="313" t="e">
        <f t="shared" si="181"/>
        <v>#N/A</v>
      </c>
      <c r="M329" s="312" t="e">
        <f t="shared" si="182"/>
        <v>#N/A</v>
      </c>
      <c r="N329" s="313" t="e">
        <f t="shared" si="183"/>
        <v>#N/A</v>
      </c>
      <c r="O329" s="313" t="e">
        <f t="shared" si="184"/>
        <v>#N/A</v>
      </c>
      <c r="P329" s="313" t="e">
        <f t="shared" si="185"/>
        <v>#N/A</v>
      </c>
      <c r="Q329" s="312" t="e">
        <f t="shared" si="186"/>
        <v>#N/A</v>
      </c>
      <c r="R329" s="313" t="e">
        <f t="shared" si="187"/>
        <v>#N/A</v>
      </c>
      <c r="S329" s="314" t="str">
        <f t="shared" si="188"/>
        <v/>
      </c>
      <c r="T329" s="315" t="str">
        <f t="shared" si="189"/>
        <v>B1</v>
      </c>
      <c r="U329" s="311" t="str">
        <f t="shared" si="190"/>
        <v>PTH2</v>
      </c>
      <c r="V329" s="316" t="e">
        <f>IF(VLOOKUP($B329,GtP!$A:$AA,MATCH("Gs_0-2",GtP!$A$1:$AA$1,0),FALSE)=0,"",VLOOKUP($B329,GtP!$A:$AA,MATCH("Gs_0-2",GtP!$A$1:$AA$1,0),FALSE))</f>
        <v>#N/A</v>
      </c>
      <c r="W329" s="317" t="e">
        <f>IF(VLOOKUP($B329,GtP!$A:$AA,MATCH("Gi/o_0-2",GtP!$A$1:$AA$1,0),FALSE)=0,"",VLOOKUP($B329,GtP!$A:$AA,MATCH("Gi/o_0-2",GtP!$A$1:$AA$1,0),FALSE))</f>
        <v>#N/A</v>
      </c>
      <c r="X329" s="317" t="e">
        <f>IF(VLOOKUP($B329,GtP!$A:$AA,MATCH("Gq/11_0-2",GtP!$A$1:$AA$1,0),FALSE)=0,"",VLOOKUP($B329,GtP!$A:$AA,MATCH("Gq/11_0-2",GtP!$A$1:$AA$1,0),FALSE))</f>
        <v>#N/A</v>
      </c>
      <c r="Y329" s="317" t="e">
        <f>IF(VLOOKUP($B329,GtP!$A:$AA,MATCH("G12/13_0-2",GtP!$A$1:$AA$1,0),FALSE)=0,"",VLOOKUP($B329,GtP!$A:$AA,MATCH("G12/13_0-2",GtP!$A$1:$AA$1,0),FALSE))</f>
        <v>#N/A</v>
      </c>
      <c r="Z329" s="318" t="e">
        <f t="shared" si="191"/>
        <v>#N/A</v>
      </c>
      <c r="AA329" s="317" t="e">
        <f t="shared" si="192"/>
        <v>#N/A</v>
      </c>
      <c r="AB329" s="317" t="e">
        <f t="shared" si="193"/>
        <v>#N/A</v>
      </c>
      <c r="AC329" s="317" t="e">
        <f t="shared" si="194"/>
        <v>#N/A</v>
      </c>
      <c r="AD329" s="317" t="e">
        <f t="shared" si="195"/>
        <v>#N/A</v>
      </c>
      <c r="AE329" s="315" t="str">
        <f t="shared" si="196"/>
        <v/>
      </c>
      <c r="AF329" s="311" t="str">
        <f t="shared" si="197"/>
        <v/>
      </c>
      <c r="AG329" s="311" t="str">
        <f t="shared" si="198"/>
        <v/>
      </c>
      <c r="AH329" s="311" t="str">
        <f t="shared" si="199"/>
        <v/>
      </c>
      <c r="AI329" s="316" t="e">
        <f>_xlfn.CONCAT(IF(AV329="","-","B"),IF(BI329="","-","I"),VLOOKUP($B329,GtP!$A:$BB,MATCH("Gs_0-1",GtP!$A$1:$BB$1,0),FALSE))</f>
        <v>#N/A</v>
      </c>
      <c r="AJ329" s="317" t="e">
        <f>_xlfn.CONCAT(IF(AW329="","-","B"),IF(BJ329="","-","I"),VLOOKUP($B329,GtP!$A:$BB,MATCH("Gs_0-1",GtP!$A$1:$BB$1,0),FALSE))</f>
        <v>#N/A</v>
      </c>
      <c r="AK329" s="317" t="e">
        <f>_xlfn.CONCAT(IF(AX329="","-","B"),IF(BK329="","-","I"),VLOOKUP($B329,GtP!$A:$BB,MATCH("Gi/o_0-1",GtP!$A$1:$BB$1,0),FALSE))</f>
        <v>#N/A</v>
      </c>
      <c r="AL329" s="317" t="e">
        <f>_xlfn.CONCAT(IF(AY329="","-","B"),IF(BL329="","-","I"),VLOOKUP($B329,GtP!$A:$BB,MATCH("Gi/o_0-1",GtP!$A$1:$BB$1,0),FALSE))</f>
        <v>#N/A</v>
      </c>
      <c r="AM329" s="317" t="e">
        <f>_xlfn.CONCAT(IF(AZ329="","-","B"),IF(BM329="","-","I"),VLOOKUP($B329,GtP!$A:$BB,MATCH("Gi/o_0-1",GtP!$A$1:$BB$1,0),FALSE))</f>
        <v>#N/A</v>
      </c>
      <c r="AN329" s="317" t="e">
        <f>_xlfn.CONCAT(IF(BA329="","-","B"),IF(BN329="","-","I"),VLOOKUP($B329,GtP!$A:$BB,MATCH("Gi/o_0-1",GtP!$A$1:$BB$1,0),FALSE))</f>
        <v>#N/A</v>
      </c>
      <c r="AO329" s="317" t="e">
        <f>_xlfn.CONCAT(IF(BB329="","-","B"),IF(BO329="","-","I"),VLOOKUP($B329,GtP!$A:$BB,MATCH("Gi/o_0-1",GtP!$A$1:$BB$1,0),FALSE))</f>
        <v>#N/A</v>
      </c>
      <c r="AP329" s="317" t="e">
        <f>_xlfn.CONCAT(IF(BC329="","-","B"),IF(BP329="","-","I"),VLOOKUP($B329,GtP!$A:$BB,MATCH("Gq/11_0-1",GtP!$A$1:$BB$1,0),FALSE))</f>
        <v>#N/A</v>
      </c>
      <c r="AQ329" s="317" t="e">
        <f>_xlfn.CONCAT(IF(BD329="","-","B"),IF(BQ329="","-","I"),VLOOKUP($B329,GtP!$A:$BB,MATCH("Gq/11_0-1",GtP!$A$1:$BB$1,0),FALSE))</f>
        <v>#N/A</v>
      </c>
      <c r="AR329" s="317" t="e">
        <f>_xlfn.CONCAT(IF(BE329="","-","B"),IF(BR329="","-","I"),VLOOKUP($B329,GtP!$A:$BB,MATCH("Gq/11_0-1",GtP!$A$1:$BB$1,0),FALSE))</f>
        <v>#N/A</v>
      </c>
      <c r="AS329" s="317" t="e">
        <f>_xlfn.CONCAT(IF(BF329="","-","B"),IF(BS329="","-","I"),VLOOKUP($B329,GtP!$A:$BB,MATCH("Gq/11_0-1",GtP!$A$1:$BB$1,0),FALSE))</f>
        <v>#N/A</v>
      </c>
      <c r="AT329" s="317" t="e">
        <f>_xlfn.CONCAT(IF(BG329="","-","B"),IF(BT329="","-","I"),VLOOKUP($B329,GtP!$A:$BB,MATCH("G12/13_0-1",GtP!$A$1:$BB$1,0),FALSE))</f>
        <v>#N/A</v>
      </c>
      <c r="AU329" s="317" t="e">
        <f>_xlfn.CONCAT(IF(BH329="","-","B"),IF(BU329="","-","I"),VLOOKUP($B329,GtP!$A:$BB,MATCH("G12/13_0-1",GtP!$A$1:$BB$1,0),FALSE))</f>
        <v>#N/A</v>
      </c>
      <c r="AV329" s="319" t="str">
        <f>_xlfn.IFNA(VLOOKUP($B329,'B-LogEmaxOverpEC50'!$A:$AL,MATCH(AV$1,'B-LogEmaxOverpEC50'!$A$1:$AL$1,0),FALSE),"")</f>
        <v/>
      </c>
      <c r="AX329" s="321" t="str">
        <f>_xlfn.IFNA(VLOOKUP($B329,'B-LogEmaxOverpEC50'!$A:$AL,MATCH(AX$1,'B-LogEmaxOverpEC50'!$A$1:$AL$1,0),FALSE),"")</f>
        <v/>
      </c>
      <c r="AY329" s="321" t="str">
        <f>_xlfn.IFNA(VLOOKUP($B329,'B-LogEmaxOverpEC50'!$A:$AL,MATCH(AY$1,'B-LogEmaxOverpEC50'!$A$1:$AL$1,0),FALSE),"")</f>
        <v/>
      </c>
      <c r="AZ329" s="321" t="str">
        <f>_xlfn.IFNA(VLOOKUP($B329,'B-LogEmaxOverpEC50'!$A:$AL,MATCH(AZ$1,'B-LogEmaxOverpEC50'!$A$1:$AL$1,0),FALSE),"")</f>
        <v/>
      </c>
      <c r="BA329" s="321" t="str">
        <f>_xlfn.IFNA(VLOOKUP($B329,'B-LogEmaxOverpEC50'!$A:$AL,MATCH(BA$1,'B-LogEmaxOverpEC50'!$A$1:$AL$1,0),FALSE),"")</f>
        <v/>
      </c>
      <c r="BB329" s="321" t="str">
        <f>_xlfn.IFNA(VLOOKUP($B329,'B-LogEmaxOverpEC50'!$A:$AL,MATCH(BB$1,'B-LogEmaxOverpEC50'!$A$1:$AL$1,0),FALSE),"")</f>
        <v/>
      </c>
      <c r="BC329" s="321" t="str">
        <f>_xlfn.IFNA(VLOOKUP($B329,'B-LogEmaxOverpEC50'!$A:$AL,MATCH(BC$1,'B-LogEmaxOverpEC50'!$A$1:$AL$1,0),FALSE),"")</f>
        <v/>
      </c>
      <c r="BD329" s="321" t="str">
        <f>_xlfn.IFNA(VLOOKUP($B329,'B-LogEmaxOverpEC50'!$A:$AL,MATCH(BD$1,'B-LogEmaxOverpEC50'!$A$1:$AL$1,0),FALSE),"")</f>
        <v/>
      </c>
      <c r="BE329" s="321" t="str">
        <f>_xlfn.IFNA(VLOOKUP($B329,'B-LogEmaxOverpEC50'!$A:$AL,MATCH(BE$1,'B-LogEmaxOverpEC50'!$A$1:$AL$1,0),FALSE),"")</f>
        <v/>
      </c>
      <c r="BF329" s="321" t="str">
        <f>_xlfn.IFNA(VLOOKUP($B329,'B-LogEmaxOverpEC50'!$A:$AL,MATCH(BF$1,'B-LogEmaxOverpEC50'!$A$1:$AL$1,0),FALSE),"")</f>
        <v/>
      </c>
      <c r="BG329" s="321" t="str">
        <f>_xlfn.IFNA(VLOOKUP($B329,'B-LogEmaxOverpEC50'!$A:$AL,MATCH(BG$1,'B-LogEmaxOverpEC50'!$A$1:$AL$1,0),FALSE),"")</f>
        <v/>
      </c>
      <c r="BH329" s="321" t="str">
        <f>_xlfn.IFNA(VLOOKUP($B329,'B-LogEmaxOverpEC50'!$A:$AL,MATCH(BH$1,'B-LogEmaxOverpEC50'!$A$1:$AL$1,0),FALSE),"")</f>
        <v/>
      </c>
      <c r="BI329" s="322">
        <f>_xlfn.IFNA(VLOOKUP($B329,'I-LogEmaxOverpEC50'!$A:$AR,MATCH(BI$1,'I-LogEmaxOverpEC50'!$A$1:$AR$1,0),FALSE),"")</f>
        <v>10.513733794132085</v>
      </c>
      <c r="BJ329" s="320">
        <f>_xlfn.IFNA(VLOOKUP($B329,'I-LogEmaxOverpEC50'!$A:$AR,MATCH(BJ$1,'I-LogEmaxOverpEC50'!$A$1:$AR$1,0),FALSE),"")</f>
        <v>10.36557069878425</v>
      </c>
      <c r="BK329" s="320">
        <f>_xlfn.IFNA(VLOOKUP($B329,'I-LogEmaxOverpEC50'!$A:$AR,MATCH(BK$1,'I-LogEmaxOverpEC50'!$A$1:$AR$1,0),FALSE),"")</f>
        <v>9.6341365481964996</v>
      </c>
      <c r="BL329" s="320">
        <f>_xlfn.IFNA(VLOOKUP($B329,'I-LogEmaxOverpEC50'!$A:$AR,MATCH(BL$1,'I-LogEmaxOverpEC50'!$A$1:$AR$1,0),FALSE),"")</f>
        <v>9.6341365481964996</v>
      </c>
      <c r="BM329" s="320">
        <f>_xlfn.IFNA(VLOOKUP($B329,'I-LogEmaxOverpEC50'!$A:$AR,MATCH(BM$1,'I-LogEmaxOverpEC50'!$A$1:$AR$1,0),FALSE),"")</f>
        <v>9.7193757293689433</v>
      </c>
      <c r="BN329" s="320">
        <f>_xlfn.IFNA(VLOOKUP($B329,'I-LogEmaxOverpEC50'!$A:$AR,MATCH(BN$1,'I-LogEmaxOverpEC50'!$A$1:$AR$1,0),FALSE),"")</f>
        <v>9.7193757293689433</v>
      </c>
      <c r="BO329" s="320">
        <f>_xlfn.IFNA(VLOOKUP($B329,'I-LogEmaxOverpEC50'!$A:$AR,MATCH(BO$1,'I-LogEmaxOverpEC50'!$A$1:$AR$1,0),FALSE),"")</f>
        <v>10.111258997302802</v>
      </c>
      <c r="BP329" s="320">
        <f>_xlfn.IFNA(VLOOKUP($B329,'I-LogEmaxOverpEC50'!$A:$AR,MATCH(BP$1,'I-LogEmaxOverpEC50'!$A$1:$AR$1,0),FALSE),"")</f>
        <v>10.387288861794904</v>
      </c>
      <c r="BQ329" s="320">
        <f>_xlfn.IFNA(VLOOKUP($B329,'I-LogEmaxOverpEC50'!$A:$AR,MATCH(BQ$1,'I-LogEmaxOverpEC50'!$A$1:$AR$1,0),FALSE),"")</f>
        <v>10.387288861794904</v>
      </c>
      <c r="BR329" s="320">
        <f>_xlfn.IFNA(VLOOKUP($B329,'I-LogEmaxOverpEC50'!$A:$AR,MATCH(BR$1,'I-LogEmaxOverpEC50'!$A$1:$AR$1,0),FALSE),"")</f>
        <v>10.345759971674994</v>
      </c>
      <c r="BS329" s="320">
        <f>_xlfn.IFNA(VLOOKUP($B329,'I-LogEmaxOverpEC50'!$A:$AR,MATCH(BS$1,'I-LogEmaxOverpEC50'!$A$1:$AR$1,0),FALSE),"")</f>
        <v>10.149267910267456</v>
      </c>
      <c r="BT329" s="320" t="str">
        <f>_xlfn.IFNA(VLOOKUP($B329,'I-LogEmaxOverpEC50'!$A:$AR,MATCH(BT$1,'I-LogEmaxOverpEC50'!$A$1:$AR$1,0),FALSE),"")</f>
        <v/>
      </c>
      <c r="BU329" s="320">
        <f>_xlfn.IFNA(VLOOKUP($B329,'I-LogEmaxOverpEC50'!$A:$AR,MATCH(BU$1,'I-LogEmaxOverpEC50'!$A$1:$AR$1,0),FALSE),"")</f>
        <v>9.5723402083326832</v>
      </c>
      <c r="BV329" s="114" t="e" cm="1">
        <f t="array" ref="BV329">_xlfn.IFS(AND($C329="A",_xlfn.CONCAT(F329:G329)&lt;&gt;"",$A329=1),"x",AND($C329="A",_xlfn.CONCAT(F329:G329)="",$A329=1),"-",$A$1&lt;&gt;"","")</f>
        <v>#N/A</v>
      </c>
      <c r="BW329" s="113" t="e" cm="1">
        <f t="array" ref="BW329">_xlfn.IFS(AND($C329="A",_xlfn.CONCAT(H329:L329)&lt;&gt;"",$A329=1),"x",AND($C329="A",_xlfn.CONCAT(H329:L329)="",$A329=1),"-",$A$1&lt;&gt;"","")</f>
        <v>#N/A</v>
      </c>
      <c r="BX329" s="113" t="e" cm="1">
        <f t="array" ref="BX329">_xlfn.IFS(AND($C329="A",_xlfn.CONCAT(M329:P329)&lt;&gt;"",$A329=1),"x",AND($C329="A",_xlfn.CONCAT(M329:P329)="",$A329=1),"-",$A$1&lt;&gt;"","")</f>
        <v>#N/A</v>
      </c>
      <c r="BY329" s="113" t="e" cm="1">
        <f t="array" ref="BY329">_xlfn.IFS(AND($C329="A",_xlfn.CONCAT(Q329:R329)&lt;&gt;"",$A329=1),"x",AND($C329="A",_xlfn.CONCAT(Q329:R329)="",$A329=1),"-",$A$1&lt;&gt;"","")</f>
        <v>#N/A</v>
      </c>
      <c r="BZ329" s="121" t="e">
        <f t="shared" si="200"/>
        <v>#N/A</v>
      </c>
      <c r="CA329" s="120" t="e">
        <f t="shared" si="201"/>
        <v>#N/A</v>
      </c>
      <c r="CB329" s="120" t="e">
        <f t="shared" si="202"/>
        <v>#N/A</v>
      </c>
      <c r="CC329" s="120" t="e">
        <f t="shared" si="203"/>
        <v>#N/A</v>
      </c>
      <c r="CD329" s="121" t="str">
        <f t="shared" si="204"/>
        <v/>
      </c>
      <c r="CE329" s="120" t="e">
        <f t="shared" si="205"/>
        <v>#N/A</v>
      </c>
      <c r="CF329" s="120" t="e">
        <f t="shared" si="206"/>
        <v>#N/A</v>
      </c>
      <c r="CG329" s="120" t="e">
        <f t="shared" si="207"/>
        <v>#N/A</v>
      </c>
      <c r="CH329" s="120" t="e">
        <f t="shared" si="208"/>
        <v>#N/A</v>
      </c>
      <c r="CI329" s="120" t="e">
        <f t="shared" si="209"/>
        <v>#N/A</v>
      </c>
    </row>
    <row r="330" spans="1:87" x14ac:dyDescent="0.2">
      <c r="A330" s="311" t="e" cm="1">
        <f t="array" ref="A330">_xlfn.IFS(SUM(F330:R330)&gt;0,1,Z330&gt;0,2,TRUE,3)</f>
        <v>#N/A</v>
      </c>
      <c r="B330" s="311" t="s">
        <v>1790</v>
      </c>
      <c r="C330" s="311" t="str">
        <f>_xlfn.XLOOKUP(B330,RecNamesAll!A:A,RecNamesAll!E:E)</f>
        <v>B2</v>
      </c>
      <c r="D330" s="311" t="str">
        <f>_xlfn.XLOOKUP(B330,RecNamesAll!A:A,RecNamesAll!C:C)</f>
        <v>ADGRA1</v>
      </c>
      <c r="F330" s="312" t="e">
        <f t="shared" si="175"/>
        <v>#N/A</v>
      </c>
      <c r="G330" s="313" t="e">
        <f t="shared" si="176"/>
        <v>#N/A</v>
      </c>
      <c r="H330" s="312" t="e">
        <f t="shared" si="177"/>
        <v>#N/A</v>
      </c>
      <c r="I330" s="313" t="e">
        <f t="shared" si="178"/>
        <v>#N/A</v>
      </c>
      <c r="J330" s="313" t="e">
        <f t="shared" si="179"/>
        <v>#N/A</v>
      </c>
      <c r="K330" s="313" t="e">
        <f t="shared" si="180"/>
        <v>#N/A</v>
      </c>
      <c r="L330" s="313" t="e">
        <f t="shared" si="181"/>
        <v>#N/A</v>
      </c>
      <c r="M330" s="312" t="e">
        <f t="shared" si="182"/>
        <v>#N/A</v>
      </c>
      <c r="N330" s="313" t="e">
        <f t="shared" si="183"/>
        <v>#N/A</v>
      </c>
      <c r="O330" s="313" t="e">
        <f t="shared" si="184"/>
        <v>#N/A</v>
      </c>
      <c r="P330" s="313" t="e">
        <f t="shared" si="185"/>
        <v>#N/A</v>
      </c>
      <c r="Q330" s="312" t="e">
        <f t="shared" si="186"/>
        <v>#N/A</v>
      </c>
      <c r="R330" s="313" t="e">
        <f t="shared" si="187"/>
        <v>#N/A</v>
      </c>
      <c r="S330" s="314" t="str">
        <f t="shared" si="188"/>
        <v/>
      </c>
      <c r="T330" s="315" t="str">
        <f t="shared" si="189"/>
        <v>B2</v>
      </c>
      <c r="U330" s="311" t="str">
        <f t="shared" si="190"/>
        <v>ADGRA1</v>
      </c>
      <c r="V330" s="316" t="e">
        <f>IF(VLOOKUP($B330,GtP!$A:$AA,MATCH("Gs_0-2",GtP!$A$1:$AA$1,0),FALSE)=0,"",VLOOKUP($B330,GtP!$A:$AA,MATCH("Gs_0-2",GtP!$A$1:$AA$1,0),FALSE))</f>
        <v>#N/A</v>
      </c>
      <c r="W330" s="317" t="e">
        <f>IF(VLOOKUP($B330,GtP!$A:$AA,MATCH("Gi/o_0-2",GtP!$A$1:$AA$1,0),FALSE)=0,"",VLOOKUP($B330,GtP!$A:$AA,MATCH("Gi/o_0-2",GtP!$A$1:$AA$1,0),FALSE))</f>
        <v>#N/A</v>
      </c>
      <c r="X330" s="317" t="e">
        <f>IF(VLOOKUP($B330,GtP!$A:$AA,MATCH("Gq/11_0-2",GtP!$A$1:$AA$1,0),FALSE)=0,"",VLOOKUP($B330,GtP!$A:$AA,MATCH("Gq/11_0-2",GtP!$A$1:$AA$1,0),FALSE))</f>
        <v>#N/A</v>
      </c>
      <c r="Y330" s="317" t="e">
        <f>IF(VLOOKUP($B330,GtP!$A:$AA,MATCH("G12/13_0-2",GtP!$A$1:$AA$1,0),FALSE)=0,"",VLOOKUP($B330,GtP!$A:$AA,MATCH("G12/13_0-2",GtP!$A$1:$AA$1,0),FALSE))</f>
        <v>#N/A</v>
      </c>
      <c r="Z330" s="318" t="e">
        <f t="shared" si="191"/>
        <v>#N/A</v>
      </c>
      <c r="AA330" s="317" t="e">
        <f t="shared" si="192"/>
        <v>#N/A</v>
      </c>
      <c r="AB330" s="317" t="e">
        <f t="shared" si="193"/>
        <v>#N/A</v>
      </c>
      <c r="AC330" s="317" t="e">
        <f t="shared" si="194"/>
        <v>#N/A</v>
      </c>
      <c r="AD330" s="317" t="e">
        <f t="shared" si="195"/>
        <v>#N/A</v>
      </c>
      <c r="AE330" s="315" t="str">
        <f t="shared" si="196"/>
        <v/>
      </c>
      <c r="AF330" s="311" t="str">
        <f t="shared" si="197"/>
        <v/>
      </c>
      <c r="AG330" s="311" t="str">
        <f t="shared" si="198"/>
        <v/>
      </c>
      <c r="AH330" s="311" t="str">
        <f t="shared" si="199"/>
        <v/>
      </c>
      <c r="AI330" s="316" t="e">
        <f>_xlfn.CONCAT(IF(AV330="","-","B"),IF(BI330="","-","I"),VLOOKUP($B330,GtP!$A:$BB,MATCH("Gs_0-1",GtP!$A$1:$BB$1,0),FALSE))</f>
        <v>#N/A</v>
      </c>
      <c r="AJ330" s="317" t="e">
        <f>_xlfn.CONCAT(IF(AW330="","-","B"),IF(BJ330="","-","I"),VLOOKUP($B330,GtP!$A:$BB,MATCH("Gs_0-1",GtP!$A$1:$BB$1,0),FALSE))</f>
        <v>#N/A</v>
      </c>
      <c r="AK330" s="317" t="e">
        <f>_xlfn.CONCAT(IF(AX330="","-","B"),IF(BK330="","-","I"),VLOOKUP($B330,GtP!$A:$BB,MATCH("Gi/o_0-1",GtP!$A$1:$BB$1,0),FALSE))</f>
        <v>#N/A</v>
      </c>
      <c r="AL330" s="317" t="e">
        <f>_xlfn.CONCAT(IF(AY330="","-","B"),IF(BL330="","-","I"),VLOOKUP($B330,GtP!$A:$BB,MATCH("Gi/o_0-1",GtP!$A$1:$BB$1,0),FALSE))</f>
        <v>#N/A</v>
      </c>
      <c r="AM330" s="317" t="e">
        <f>_xlfn.CONCAT(IF(AZ330="","-","B"),IF(BM330="","-","I"),VLOOKUP($B330,GtP!$A:$BB,MATCH("Gi/o_0-1",GtP!$A$1:$BB$1,0),FALSE))</f>
        <v>#N/A</v>
      </c>
      <c r="AN330" s="317" t="e">
        <f>_xlfn.CONCAT(IF(BA330="","-","B"),IF(BN330="","-","I"),VLOOKUP($B330,GtP!$A:$BB,MATCH("Gi/o_0-1",GtP!$A$1:$BB$1,0),FALSE))</f>
        <v>#N/A</v>
      </c>
      <c r="AO330" s="317" t="e">
        <f>_xlfn.CONCAT(IF(BB330="","-","B"),IF(BO330="","-","I"),VLOOKUP($B330,GtP!$A:$BB,MATCH("Gi/o_0-1",GtP!$A$1:$BB$1,0),FALSE))</f>
        <v>#N/A</v>
      </c>
      <c r="AP330" s="317" t="e">
        <f>_xlfn.CONCAT(IF(BC330="","-","B"),IF(BP330="","-","I"),VLOOKUP($B330,GtP!$A:$BB,MATCH("Gq/11_0-1",GtP!$A$1:$BB$1,0),FALSE))</f>
        <v>#N/A</v>
      </c>
      <c r="AQ330" s="317" t="e">
        <f>_xlfn.CONCAT(IF(BD330="","-","B"),IF(BQ330="","-","I"),VLOOKUP($B330,GtP!$A:$BB,MATCH("Gq/11_0-1",GtP!$A$1:$BB$1,0),FALSE))</f>
        <v>#N/A</v>
      </c>
      <c r="AR330" s="317" t="e">
        <f>_xlfn.CONCAT(IF(BE330="","-","B"),IF(BR330="","-","I"),VLOOKUP($B330,GtP!$A:$BB,MATCH("Gq/11_0-1",GtP!$A$1:$BB$1,0),FALSE))</f>
        <v>#N/A</v>
      </c>
      <c r="AS330" s="317" t="e">
        <f>_xlfn.CONCAT(IF(BF330="","-","B"),IF(BS330="","-","I"),VLOOKUP($B330,GtP!$A:$BB,MATCH("Gq/11_0-1",GtP!$A$1:$BB$1,0),FALSE))</f>
        <v>#N/A</v>
      </c>
      <c r="AT330" s="317" t="e">
        <f>_xlfn.CONCAT(IF(BG330="","-","B"),IF(BT330="","-","I"),VLOOKUP($B330,GtP!$A:$BB,MATCH("G12/13_0-1",GtP!$A$1:$BB$1,0),FALSE))</f>
        <v>#N/A</v>
      </c>
      <c r="AU330" s="317" t="e">
        <f>_xlfn.CONCAT(IF(BH330="","-","B"),IF(BU330="","-","I"),VLOOKUP($B330,GtP!$A:$BB,MATCH("G12/13_0-1",GtP!$A$1:$BB$1,0),FALSE))</f>
        <v>#N/A</v>
      </c>
      <c r="AV330" s="319" t="str">
        <f>_xlfn.IFNA(VLOOKUP($B330,'B-LogEmaxOverpEC50'!$A:$AL,MATCH(AV$1,'B-LogEmaxOverpEC50'!$A$1:$AL$1,0),FALSE),"")</f>
        <v/>
      </c>
      <c r="AX330" s="321" t="str">
        <f>_xlfn.IFNA(VLOOKUP($B330,'B-LogEmaxOverpEC50'!$A:$AL,MATCH(AX$1,'B-LogEmaxOverpEC50'!$A$1:$AL$1,0),FALSE),"")</f>
        <v/>
      </c>
      <c r="AY330" s="321" t="str">
        <f>_xlfn.IFNA(VLOOKUP($B330,'B-LogEmaxOverpEC50'!$A:$AL,MATCH(AY$1,'B-LogEmaxOverpEC50'!$A$1:$AL$1,0),FALSE),"")</f>
        <v/>
      </c>
      <c r="AZ330" s="321" t="str">
        <f>_xlfn.IFNA(VLOOKUP($B330,'B-LogEmaxOverpEC50'!$A:$AL,MATCH(AZ$1,'B-LogEmaxOverpEC50'!$A$1:$AL$1,0),FALSE),"")</f>
        <v/>
      </c>
      <c r="BA330" s="321" t="str">
        <f>_xlfn.IFNA(VLOOKUP($B330,'B-LogEmaxOverpEC50'!$A:$AL,MATCH(BA$1,'B-LogEmaxOverpEC50'!$A$1:$AL$1,0),FALSE),"")</f>
        <v/>
      </c>
      <c r="BB330" s="321" t="str">
        <f>_xlfn.IFNA(VLOOKUP($B330,'B-LogEmaxOverpEC50'!$A:$AL,MATCH(BB$1,'B-LogEmaxOverpEC50'!$A$1:$AL$1,0),FALSE),"")</f>
        <v/>
      </c>
      <c r="BC330" s="321" t="str">
        <f>_xlfn.IFNA(VLOOKUP($B330,'B-LogEmaxOverpEC50'!$A:$AL,MATCH(BC$1,'B-LogEmaxOverpEC50'!$A$1:$AL$1,0),FALSE),"")</f>
        <v/>
      </c>
      <c r="BD330" s="321" t="str">
        <f>_xlfn.IFNA(VLOOKUP($B330,'B-LogEmaxOverpEC50'!$A:$AL,MATCH(BD$1,'B-LogEmaxOverpEC50'!$A$1:$AL$1,0),FALSE),"")</f>
        <v/>
      </c>
      <c r="BE330" s="321" t="str">
        <f>_xlfn.IFNA(VLOOKUP($B330,'B-LogEmaxOverpEC50'!$A:$AL,MATCH(BE$1,'B-LogEmaxOverpEC50'!$A$1:$AL$1,0),FALSE),"")</f>
        <v/>
      </c>
      <c r="BF330" s="321" t="str">
        <f>_xlfn.IFNA(VLOOKUP($B330,'B-LogEmaxOverpEC50'!$A:$AL,MATCH(BF$1,'B-LogEmaxOverpEC50'!$A$1:$AL$1,0),FALSE),"")</f>
        <v/>
      </c>
      <c r="BG330" s="321" t="str">
        <f>_xlfn.IFNA(VLOOKUP($B330,'B-LogEmaxOverpEC50'!$A:$AL,MATCH(BG$1,'B-LogEmaxOverpEC50'!$A$1:$AL$1,0),FALSE),"")</f>
        <v/>
      </c>
      <c r="BH330" s="321" t="str">
        <f>_xlfn.IFNA(VLOOKUP($B330,'B-LogEmaxOverpEC50'!$A:$AL,MATCH(BH$1,'B-LogEmaxOverpEC50'!$A$1:$AL$1,0),FALSE),"")</f>
        <v/>
      </c>
      <c r="BI330" s="322" t="str">
        <f>_xlfn.IFNA(VLOOKUP($B330,'I-LogEmaxOverpEC50'!$A:$AR,MATCH(BI$1,'I-LogEmaxOverpEC50'!$A$1:$AR$1,0),FALSE),"")</f>
        <v/>
      </c>
      <c r="BJ330" s="320" t="str">
        <f>_xlfn.IFNA(VLOOKUP($B330,'I-LogEmaxOverpEC50'!$A:$AR,MATCH(BJ$1,'I-LogEmaxOverpEC50'!$A$1:$AR$1,0),FALSE),"")</f>
        <v/>
      </c>
      <c r="BK330" s="320" t="str">
        <f>_xlfn.IFNA(VLOOKUP($B330,'I-LogEmaxOverpEC50'!$A:$AR,MATCH(BK$1,'I-LogEmaxOverpEC50'!$A$1:$AR$1,0),FALSE),"")</f>
        <v/>
      </c>
      <c r="BL330" s="320" t="str">
        <f>_xlfn.IFNA(VLOOKUP($B330,'I-LogEmaxOverpEC50'!$A:$AR,MATCH(BL$1,'I-LogEmaxOverpEC50'!$A$1:$AR$1,0),FALSE),"")</f>
        <v/>
      </c>
      <c r="BM330" s="320" t="str">
        <f>_xlfn.IFNA(VLOOKUP($B330,'I-LogEmaxOverpEC50'!$A:$AR,MATCH(BM$1,'I-LogEmaxOverpEC50'!$A$1:$AR$1,0),FALSE),"")</f>
        <v/>
      </c>
      <c r="BN330" s="320" t="str">
        <f>_xlfn.IFNA(VLOOKUP($B330,'I-LogEmaxOverpEC50'!$A:$AR,MATCH(BN$1,'I-LogEmaxOverpEC50'!$A$1:$AR$1,0),FALSE),"")</f>
        <v/>
      </c>
      <c r="BO330" s="320" t="str">
        <f>_xlfn.IFNA(VLOOKUP($B330,'I-LogEmaxOverpEC50'!$A:$AR,MATCH(BO$1,'I-LogEmaxOverpEC50'!$A$1:$AR$1,0),FALSE),"")</f>
        <v/>
      </c>
      <c r="BP330" s="320" t="str">
        <f>_xlfn.IFNA(VLOOKUP($B330,'I-LogEmaxOverpEC50'!$A:$AR,MATCH(BP$1,'I-LogEmaxOverpEC50'!$A$1:$AR$1,0),FALSE),"")</f>
        <v/>
      </c>
      <c r="BQ330" s="320" t="str">
        <f>_xlfn.IFNA(VLOOKUP($B330,'I-LogEmaxOverpEC50'!$A:$AR,MATCH(BQ$1,'I-LogEmaxOverpEC50'!$A$1:$AR$1,0),FALSE),"")</f>
        <v/>
      </c>
      <c r="BR330" s="320" t="str">
        <f>_xlfn.IFNA(VLOOKUP($B330,'I-LogEmaxOverpEC50'!$A:$AR,MATCH(BR$1,'I-LogEmaxOverpEC50'!$A$1:$AR$1,0),FALSE),"")</f>
        <v/>
      </c>
      <c r="BS330" s="320" t="str">
        <f>_xlfn.IFNA(VLOOKUP($B330,'I-LogEmaxOverpEC50'!$A:$AR,MATCH(BS$1,'I-LogEmaxOverpEC50'!$A$1:$AR$1,0),FALSE),"")</f>
        <v/>
      </c>
      <c r="BT330" s="320" t="str">
        <f>_xlfn.IFNA(VLOOKUP($B330,'I-LogEmaxOverpEC50'!$A:$AR,MATCH(BT$1,'I-LogEmaxOverpEC50'!$A$1:$AR$1,0),FALSE),"")</f>
        <v/>
      </c>
      <c r="BU330" s="320" t="str">
        <f>_xlfn.IFNA(VLOOKUP($B330,'I-LogEmaxOverpEC50'!$A:$AR,MATCH(BU$1,'I-LogEmaxOverpEC50'!$A$1:$AR$1,0),FALSE),"")</f>
        <v/>
      </c>
      <c r="BV330" s="114" t="e" cm="1">
        <f t="array" ref="BV330">_xlfn.IFS(AND($C330="A",_xlfn.CONCAT(F330:G330)&lt;&gt;"",$A330=1),"x",AND($C330="A",_xlfn.CONCAT(F330:G330)="",$A330=1),"-",$A$1&lt;&gt;"","")</f>
        <v>#N/A</v>
      </c>
      <c r="BW330" s="113" t="e" cm="1">
        <f t="array" ref="BW330">_xlfn.IFS(AND($C330="A",_xlfn.CONCAT(H330:L330)&lt;&gt;"",$A330=1),"x",AND($C330="A",_xlfn.CONCAT(H330:L330)="",$A330=1),"-",$A$1&lt;&gt;"","")</f>
        <v>#N/A</v>
      </c>
      <c r="BX330" s="113" t="e" cm="1">
        <f t="array" ref="BX330">_xlfn.IFS(AND($C330="A",_xlfn.CONCAT(M330:P330)&lt;&gt;"",$A330=1),"x",AND($C330="A",_xlfn.CONCAT(M330:P330)="",$A330=1),"-",$A$1&lt;&gt;"","")</f>
        <v>#N/A</v>
      </c>
      <c r="BY330" s="113" t="e" cm="1">
        <f t="array" ref="BY330">_xlfn.IFS(AND($C330="A",_xlfn.CONCAT(Q330:R330)&lt;&gt;"",$A330=1),"x",AND($C330="A",_xlfn.CONCAT(Q330:R330)="",$A330=1),"-",$A$1&lt;&gt;"","")</f>
        <v>#N/A</v>
      </c>
      <c r="BZ330" s="121" t="e">
        <f t="shared" si="200"/>
        <v>#N/A</v>
      </c>
      <c r="CA330" s="120" t="e">
        <f t="shared" si="201"/>
        <v>#N/A</v>
      </c>
      <c r="CB330" s="120" t="e">
        <f t="shared" si="202"/>
        <v>#N/A</v>
      </c>
      <c r="CC330" s="120" t="e">
        <f t="shared" si="203"/>
        <v>#N/A</v>
      </c>
      <c r="CD330" s="121" t="str">
        <f t="shared" si="204"/>
        <v/>
      </c>
      <c r="CE330" s="120" t="e">
        <f t="shared" si="205"/>
        <v>#N/A</v>
      </c>
      <c r="CF330" s="120" t="e">
        <f t="shared" si="206"/>
        <v>#N/A</v>
      </c>
      <c r="CG330" s="120" t="e">
        <f t="shared" si="207"/>
        <v>#N/A</v>
      </c>
      <c r="CH330" s="120" t="e">
        <f t="shared" si="208"/>
        <v>#N/A</v>
      </c>
      <c r="CI330" s="120" t="e">
        <f t="shared" si="209"/>
        <v>#N/A</v>
      </c>
    </row>
    <row r="331" spans="1:87" x14ac:dyDescent="0.2">
      <c r="A331" s="311" t="e" cm="1">
        <f t="array" ref="A331">_xlfn.IFS(SUM(F331:R331)&gt;0,1,Z331&gt;0,2,TRUE,3)</f>
        <v>#N/A</v>
      </c>
      <c r="B331" s="311" t="s">
        <v>1786</v>
      </c>
      <c r="C331" s="311" t="str">
        <f>_xlfn.XLOOKUP(B331,RecNamesAll!A:A,RecNamesAll!E:E)</f>
        <v>B2</v>
      </c>
      <c r="D331" s="311" t="str">
        <f>_xlfn.XLOOKUP(B331,RecNamesAll!A:A,RecNamesAll!C:C)</f>
        <v>ADGRA2</v>
      </c>
      <c r="F331" s="312" t="e">
        <f t="shared" si="175"/>
        <v>#N/A</v>
      </c>
      <c r="G331" s="313" t="e">
        <f t="shared" si="176"/>
        <v>#N/A</v>
      </c>
      <c r="H331" s="312" t="e">
        <f t="shared" si="177"/>
        <v>#N/A</v>
      </c>
      <c r="I331" s="313" t="e">
        <f t="shared" si="178"/>
        <v>#N/A</v>
      </c>
      <c r="J331" s="313" t="e">
        <f t="shared" si="179"/>
        <v>#N/A</v>
      </c>
      <c r="K331" s="313" t="e">
        <f t="shared" si="180"/>
        <v>#N/A</v>
      </c>
      <c r="L331" s="313" t="e">
        <f t="shared" si="181"/>
        <v>#N/A</v>
      </c>
      <c r="M331" s="312" t="e">
        <f t="shared" si="182"/>
        <v>#N/A</v>
      </c>
      <c r="N331" s="313" t="e">
        <f t="shared" si="183"/>
        <v>#N/A</v>
      </c>
      <c r="O331" s="313" t="e">
        <f t="shared" si="184"/>
        <v>#N/A</v>
      </c>
      <c r="P331" s="313" t="e">
        <f t="shared" si="185"/>
        <v>#N/A</v>
      </c>
      <c r="Q331" s="312" t="e">
        <f t="shared" si="186"/>
        <v>#N/A</v>
      </c>
      <c r="R331" s="313" t="e">
        <f t="shared" si="187"/>
        <v>#N/A</v>
      </c>
      <c r="S331" s="314" t="str">
        <f t="shared" si="188"/>
        <v/>
      </c>
      <c r="T331" s="315" t="str">
        <f t="shared" si="189"/>
        <v>B2</v>
      </c>
      <c r="U331" s="311" t="str">
        <f t="shared" si="190"/>
        <v>ADGRA2</v>
      </c>
      <c r="V331" s="316" t="e">
        <f>IF(VLOOKUP($B331,GtP!$A:$AA,MATCH("Gs_0-2",GtP!$A$1:$AA$1,0),FALSE)=0,"",VLOOKUP($B331,GtP!$A:$AA,MATCH("Gs_0-2",GtP!$A$1:$AA$1,0),FALSE))</f>
        <v>#N/A</v>
      </c>
      <c r="W331" s="317" t="e">
        <f>IF(VLOOKUP($B331,GtP!$A:$AA,MATCH("Gi/o_0-2",GtP!$A$1:$AA$1,0),FALSE)=0,"",VLOOKUP($B331,GtP!$A:$AA,MATCH("Gi/o_0-2",GtP!$A$1:$AA$1,0),FALSE))</f>
        <v>#N/A</v>
      </c>
      <c r="X331" s="317" t="e">
        <f>IF(VLOOKUP($B331,GtP!$A:$AA,MATCH("Gq/11_0-2",GtP!$A$1:$AA$1,0),FALSE)=0,"",VLOOKUP($B331,GtP!$A:$AA,MATCH("Gq/11_0-2",GtP!$A$1:$AA$1,0),FALSE))</f>
        <v>#N/A</v>
      </c>
      <c r="Y331" s="317" t="e">
        <f>IF(VLOOKUP($B331,GtP!$A:$AA,MATCH("G12/13_0-2",GtP!$A$1:$AA$1,0),FALSE)=0,"",VLOOKUP($B331,GtP!$A:$AA,MATCH("G12/13_0-2",GtP!$A$1:$AA$1,0),FALSE))</f>
        <v>#N/A</v>
      </c>
      <c r="Z331" s="318" t="e">
        <f t="shared" si="191"/>
        <v>#N/A</v>
      </c>
      <c r="AA331" s="317" t="e">
        <f t="shared" si="192"/>
        <v>#N/A</v>
      </c>
      <c r="AB331" s="317" t="e">
        <f t="shared" si="193"/>
        <v>#N/A</v>
      </c>
      <c r="AC331" s="317" t="e">
        <f t="shared" si="194"/>
        <v>#N/A</v>
      </c>
      <c r="AD331" s="317" t="e">
        <f t="shared" si="195"/>
        <v>#N/A</v>
      </c>
      <c r="AE331" s="315" t="str">
        <f t="shared" si="196"/>
        <v/>
      </c>
      <c r="AF331" s="311" t="str">
        <f t="shared" si="197"/>
        <v/>
      </c>
      <c r="AG331" s="311" t="str">
        <f t="shared" si="198"/>
        <v/>
      </c>
      <c r="AH331" s="311" t="str">
        <f t="shared" si="199"/>
        <v/>
      </c>
      <c r="AI331" s="316" t="e">
        <f>_xlfn.CONCAT(IF(AV331="","-","B"),IF(BI331="","-","I"),VLOOKUP($B331,GtP!$A:$BB,MATCH("Gs_0-1",GtP!$A$1:$BB$1,0),FALSE))</f>
        <v>#N/A</v>
      </c>
      <c r="AJ331" s="317" t="e">
        <f>_xlfn.CONCAT(IF(AW331="","-","B"),IF(BJ331="","-","I"),VLOOKUP($B331,GtP!$A:$BB,MATCH("Gs_0-1",GtP!$A$1:$BB$1,0),FALSE))</f>
        <v>#N/A</v>
      </c>
      <c r="AK331" s="317" t="e">
        <f>_xlfn.CONCAT(IF(AX331="","-","B"),IF(BK331="","-","I"),VLOOKUP($B331,GtP!$A:$BB,MATCH("Gi/o_0-1",GtP!$A$1:$BB$1,0),FALSE))</f>
        <v>#N/A</v>
      </c>
      <c r="AL331" s="317" t="e">
        <f>_xlfn.CONCAT(IF(AY331="","-","B"),IF(BL331="","-","I"),VLOOKUP($B331,GtP!$A:$BB,MATCH("Gi/o_0-1",GtP!$A$1:$BB$1,0),FALSE))</f>
        <v>#N/A</v>
      </c>
      <c r="AM331" s="317" t="e">
        <f>_xlfn.CONCAT(IF(AZ331="","-","B"),IF(BM331="","-","I"),VLOOKUP($B331,GtP!$A:$BB,MATCH("Gi/o_0-1",GtP!$A$1:$BB$1,0),FALSE))</f>
        <v>#N/A</v>
      </c>
      <c r="AN331" s="317" t="e">
        <f>_xlfn.CONCAT(IF(BA331="","-","B"),IF(BN331="","-","I"),VLOOKUP($B331,GtP!$A:$BB,MATCH("Gi/o_0-1",GtP!$A$1:$BB$1,0),FALSE))</f>
        <v>#N/A</v>
      </c>
      <c r="AO331" s="317" t="e">
        <f>_xlfn.CONCAT(IF(BB331="","-","B"),IF(BO331="","-","I"),VLOOKUP($B331,GtP!$A:$BB,MATCH("Gi/o_0-1",GtP!$A$1:$BB$1,0),FALSE))</f>
        <v>#N/A</v>
      </c>
      <c r="AP331" s="317" t="e">
        <f>_xlfn.CONCAT(IF(BC331="","-","B"),IF(BP331="","-","I"),VLOOKUP($B331,GtP!$A:$BB,MATCH("Gq/11_0-1",GtP!$A$1:$BB$1,0),FALSE))</f>
        <v>#N/A</v>
      </c>
      <c r="AQ331" s="317" t="e">
        <f>_xlfn.CONCAT(IF(BD331="","-","B"),IF(BQ331="","-","I"),VLOOKUP($B331,GtP!$A:$BB,MATCH("Gq/11_0-1",GtP!$A$1:$BB$1,0),FALSE))</f>
        <v>#N/A</v>
      </c>
      <c r="AR331" s="317" t="e">
        <f>_xlfn.CONCAT(IF(BE331="","-","B"),IF(BR331="","-","I"),VLOOKUP($B331,GtP!$A:$BB,MATCH("Gq/11_0-1",GtP!$A$1:$BB$1,0),FALSE))</f>
        <v>#N/A</v>
      </c>
      <c r="AS331" s="317" t="e">
        <f>_xlfn.CONCAT(IF(BF331="","-","B"),IF(BS331="","-","I"),VLOOKUP($B331,GtP!$A:$BB,MATCH("Gq/11_0-1",GtP!$A$1:$BB$1,0),FALSE))</f>
        <v>#N/A</v>
      </c>
      <c r="AT331" s="317" t="e">
        <f>_xlfn.CONCAT(IF(BG331="","-","B"),IF(BT331="","-","I"),VLOOKUP($B331,GtP!$A:$BB,MATCH("G12/13_0-1",GtP!$A$1:$BB$1,0),FALSE))</f>
        <v>#N/A</v>
      </c>
      <c r="AU331" s="317" t="e">
        <f>_xlfn.CONCAT(IF(BH331="","-","B"),IF(BU331="","-","I"),VLOOKUP($B331,GtP!$A:$BB,MATCH("G12/13_0-1",GtP!$A$1:$BB$1,0),FALSE))</f>
        <v>#N/A</v>
      </c>
      <c r="AV331" s="319" t="str">
        <f>_xlfn.IFNA(VLOOKUP($B331,'B-LogEmaxOverpEC50'!$A:$AL,MATCH(AV$1,'B-LogEmaxOverpEC50'!$A$1:$AL$1,0),FALSE),"")</f>
        <v/>
      </c>
      <c r="AX331" s="321" t="str">
        <f>_xlfn.IFNA(VLOOKUP($B331,'B-LogEmaxOverpEC50'!$A:$AL,MATCH(AX$1,'B-LogEmaxOverpEC50'!$A$1:$AL$1,0),FALSE),"")</f>
        <v/>
      </c>
      <c r="AY331" s="321" t="str">
        <f>_xlfn.IFNA(VLOOKUP($B331,'B-LogEmaxOverpEC50'!$A:$AL,MATCH(AY$1,'B-LogEmaxOverpEC50'!$A$1:$AL$1,0),FALSE),"")</f>
        <v/>
      </c>
      <c r="AZ331" s="321" t="str">
        <f>_xlfn.IFNA(VLOOKUP($B331,'B-LogEmaxOverpEC50'!$A:$AL,MATCH(AZ$1,'B-LogEmaxOverpEC50'!$A$1:$AL$1,0),FALSE),"")</f>
        <v/>
      </c>
      <c r="BA331" s="321" t="str">
        <f>_xlfn.IFNA(VLOOKUP($B331,'B-LogEmaxOverpEC50'!$A:$AL,MATCH(BA$1,'B-LogEmaxOverpEC50'!$A$1:$AL$1,0),FALSE),"")</f>
        <v/>
      </c>
      <c r="BB331" s="321" t="str">
        <f>_xlfn.IFNA(VLOOKUP($B331,'B-LogEmaxOverpEC50'!$A:$AL,MATCH(BB$1,'B-LogEmaxOverpEC50'!$A$1:$AL$1,0),FALSE),"")</f>
        <v/>
      </c>
      <c r="BC331" s="321" t="str">
        <f>_xlfn.IFNA(VLOOKUP($B331,'B-LogEmaxOverpEC50'!$A:$AL,MATCH(BC$1,'B-LogEmaxOverpEC50'!$A$1:$AL$1,0),FALSE),"")</f>
        <v/>
      </c>
      <c r="BD331" s="321" t="str">
        <f>_xlfn.IFNA(VLOOKUP($B331,'B-LogEmaxOverpEC50'!$A:$AL,MATCH(BD$1,'B-LogEmaxOverpEC50'!$A$1:$AL$1,0),FALSE),"")</f>
        <v/>
      </c>
      <c r="BE331" s="321" t="str">
        <f>_xlfn.IFNA(VLOOKUP($B331,'B-LogEmaxOverpEC50'!$A:$AL,MATCH(BE$1,'B-LogEmaxOverpEC50'!$A$1:$AL$1,0),FALSE),"")</f>
        <v/>
      </c>
      <c r="BF331" s="321" t="str">
        <f>_xlfn.IFNA(VLOOKUP($B331,'B-LogEmaxOverpEC50'!$A:$AL,MATCH(BF$1,'B-LogEmaxOverpEC50'!$A$1:$AL$1,0),FALSE),"")</f>
        <v/>
      </c>
      <c r="BG331" s="321" t="str">
        <f>_xlfn.IFNA(VLOOKUP($B331,'B-LogEmaxOverpEC50'!$A:$AL,MATCH(BG$1,'B-LogEmaxOverpEC50'!$A$1:$AL$1,0),FALSE),"")</f>
        <v/>
      </c>
      <c r="BH331" s="321" t="str">
        <f>_xlfn.IFNA(VLOOKUP($B331,'B-LogEmaxOverpEC50'!$A:$AL,MATCH(BH$1,'B-LogEmaxOverpEC50'!$A$1:$AL$1,0),FALSE),"")</f>
        <v/>
      </c>
      <c r="BI331" s="322" t="str">
        <f>_xlfn.IFNA(VLOOKUP($B331,'I-LogEmaxOverpEC50'!$A:$AR,MATCH(BI$1,'I-LogEmaxOverpEC50'!$A$1:$AR$1,0),FALSE),"")</f>
        <v/>
      </c>
      <c r="BJ331" s="320" t="str">
        <f>_xlfn.IFNA(VLOOKUP($B331,'I-LogEmaxOverpEC50'!$A:$AR,MATCH(BJ$1,'I-LogEmaxOverpEC50'!$A$1:$AR$1,0),FALSE),"")</f>
        <v/>
      </c>
      <c r="BK331" s="320" t="str">
        <f>_xlfn.IFNA(VLOOKUP($B331,'I-LogEmaxOverpEC50'!$A:$AR,MATCH(BK$1,'I-LogEmaxOverpEC50'!$A$1:$AR$1,0),FALSE),"")</f>
        <v/>
      </c>
      <c r="BL331" s="320" t="str">
        <f>_xlfn.IFNA(VLOOKUP($B331,'I-LogEmaxOverpEC50'!$A:$AR,MATCH(BL$1,'I-LogEmaxOverpEC50'!$A$1:$AR$1,0),FALSE),"")</f>
        <v/>
      </c>
      <c r="BM331" s="320" t="str">
        <f>_xlfn.IFNA(VLOOKUP($B331,'I-LogEmaxOverpEC50'!$A:$AR,MATCH(BM$1,'I-LogEmaxOverpEC50'!$A$1:$AR$1,0),FALSE),"")</f>
        <v/>
      </c>
      <c r="BN331" s="320" t="str">
        <f>_xlfn.IFNA(VLOOKUP($B331,'I-LogEmaxOverpEC50'!$A:$AR,MATCH(BN$1,'I-LogEmaxOverpEC50'!$A$1:$AR$1,0),FALSE),"")</f>
        <v/>
      </c>
      <c r="BO331" s="320" t="str">
        <f>_xlfn.IFNA(VLOOKUP($B331,'I-LogEmaxOverpEC50'!$A:$AR,MATCH(BO$1,'I-LogEmaxOverpEC50'!$A$1:$AR$1,0),FALSE),"")</f>
        <v/>
      </c>
      <c r="BP331" s="320" t="str">
        <f>_xlfn.IFNA(VLOOKUP($B331,'I-LogEmaxOverpEC50'!$A:$AR,MATCH(BP$1,'I-LogEmaxOverpEC50'!$A$1:$AR$1,0),FALSE),"")</f>
        <v/>
      </c>
      <c r="BQ331" s="320" t="str">
        <f>_xlfn.IFNA(VLOOKUP($B331,'I-LogEmaxOverpEC50'!$A:$AR,MATCH(BQ$1,'I-LogEmaxOverpEC50'!$A$1:$AR$1,0),FALSE),"")</f>
        <v/>
      </c>
      <c r="BR331" s="320" t="str">
        <f>_xlfn.IFNA(VLOOKUP($B331,'I-LogEmaxOverpEC50'!$A:$AR,MATCH(BR$1,'I-LogEmaxOverpEC50'!$A$1:$AR$1,0),FALSE),"")</f>
        <v/>
      </c>
      <c r="BS331" s="320" t="str">
        <f>_xlfn.IFNA(VLOOKUP($B331,'I-LogEmaxOverpEC50'!$A:$AR,MATCH(BS$1,'I-LogEmaxOverpEC50'!$A$1:$AR$1,0),FALSE),"")</f>
        <v/>
      </c>
      <c r="BT331" s="320" t="str">
        <f>_xlfn.IFNA(VLOOKUP($B331,'I-LogEmaxOverpEC50'!$A:$AR,MATCH(BT$1,'I-LogEmaxOverpEC50'!$A$1:$AR$1,0),FALSE),"")</f>
        <v/>
      </c>
      <c r="BU331" s="320" t="str">
        <f>_xlfn.IFNA(VLOOKUP($B331,'I-LogEmaxOverpEC50'!$A:$AR,MATCH(BU$1,'I-LogEmaxOverpEC50'!$A$1:$AR$1,0),FALSE),"")</f>
        <v/>
      </c>
      <c r="BV331" s="114" t="e" cm="1">
        <f t="array" ref="BV331">_xlfn.IFS(AND($C331="A",_xlfn.CONCAT(F331:G331)&lt;&gt;"",$A331=1),"x",AND($C331="A",_xlfn.CONCAT(F331:G331)="",$A331=1),"-",$A$1&lt;&gt;"","")</f>
        <v>#N/A</v>
      </c>
      <c r="BW331" s="113" t="e" cm="1">
        <f t="array" ref="BW331">_xlfn.IFS(AND($C331="A",_xlfn.CONCAT(H331:L331)&lt;&gt;"",$A331=1),"x",AND($C331="A",_xlfn.CONCAT(H331:L331)="",$A331=1),"-",$A$1&lt;&gt;"","")</f>
        <v>#N/A</v>
      </c>
      <c r="BX331" s="113" t="e" cm="1">
        <f t="array" ref="BX331">_xlfn.IFS(AND($C331="A",_xlfn.CONCAT(M331:P331)&lt;&gt;"",$A331=1),"x",AND($C331="A",_xlfn.CONCAT(M331:P331)="",$A331=1),"-",$A$1&lt;&gt;"","")</f>
        <v>#N/A</v>
      </c>
      <c r="BY331" s="113" t="e" cm="1">
        <f t="array" ref="BY331">_xlfn.IFS(AND($C331="A",_xlfn.CONCAT(Q331:R331)&lt;&gt;"",$A331=1),"x",AND($C331="A",_xlfn.CONCAT(Q331:R331)="",$A331=1),"-",$A$1&lt;&gt;"","")</f>
        <v>#N/A</v>
      </c>
      <c r="BZ331" s="121" t="e">
        <f t="shared" si="200"/>
        <v>#N/A</v>
      </c>
      <c r="CA331" s="120" t="e">
        <f t="shared" si="201"/>
        <v>#N/A</v>
      </c>
      <c r="CB331" s="120" t="e">
        <f t="shared" si="202"/>
        <v>#N/A</v>
      </c>
      <c r="CC331" s="120" t="e">
        <f t="shared" si="203"/>
        <v>#N/A</v>
      </c>
      <c r="CD331" s="121" t="str">
        <f t="shared" si="204"/>
        <v/>
      </c>
      <c r="CE331" s="120" t="e">
        <f t="shared" si="205"/>
        <v>#N/A</v>
      </c>
      <c r="CF331" s="120" t="e">
        <f t="shared" si="206"/>
        <v>#N/A</v>
      </c>
      <c r="CG331" s="120" t="e">
        <f t="shared" si="207"/>
        <v>#N/A</v>
      </c>
      <c r="CH331" s="120" t="e">
        <f t="shared" si="208"/>
        <v>#N/A</v>
      </c>
      <c r="CI331" s="120" t="e">
        <f t="shared" si="209"/>
        <v>#N/A</v>
      </c>
    </row>
    <row r="332" spans="1:87" x14ac:dyDescent="0.2">
      <c r="A332" s="311" t="e" cm="1">
        <f t="array" ref="A332">_xlfn.IFS(SUM(F332:R332)&gt;0,1,Z332&gt;0,2,TRUE,3)</f>
        <v>#N/A</v>
      </c>
      <c r="B332" s="311" t="s">
        <v>1782</v>
      </c>
      <c r="C332" s="311" t="str">
        <f>_xlfn.XLOOKUP(B332,RecNamesAll!A:A,RecNamesAll!E:E)</f>
        <v>B2</v>
      </c>
      <c r="D332" s="311" t="str">
        <f>_xlfn.XLOOKUP(B332,RecNamesAll!A:A,RecNamesAll!C:C)</f>
        <v>ADGRA3</v>
      </c>
      <c r="F332" s="312" t="e">
        <f t="shared" si="175"/>
        <v>#N/A</v>
      </c>
      <c r="G332" s="313" t="e">
        <f t="shared" si="176"/>
        <v>#N/A</v>
      </c>
      <c r="H332" s="312" t="e">
        <f t="shared" si="177"/>
        <v>#N/A</v>
      </c>
      <c r="I332" s="313" t="e">
        <f t="shared" si="178"/>
        <v>#N/A</v>
      </c>
      <c r="J332" s="313" t="e">
        <f t="shared" si="179"/>
        <v>#N/A</v>
      </c>
      <c r="K332" s="313" t="e">
        <f t="shared" si="180"/>
        <v>#N/A</v>
      </c>
      <c r="L332" s="313" t="e">
        <f t="shared" si="181"/>
        <v>#N/A</v>
      </c>
      <c r="M332" s="312" t="e">
        <f t="shared" si="182"/>
        <v>#N/A</v>
      </c>
      <c r="N332" s="313" t="e">
        <f t="shared" si="183"/>
        <v>#N/A</v>
      </c>
      <c r="O332" s="313" t="e">
        <f t="shared" si="184"/>
        <v>#N/A</v>
      </c>
      <c r="P332" s="313" t="e">
        <f t="shared" si="185"/>
        <v>#N/A</v>
      </c>
      <c r="Q332" s="312" t="e">
        <f t="shared" si="186"/>
        <v>#N/A</v>
      </c>
      <c r="R332" s="313" t="e">
        <f t="shared" si="187"/>
        <v>#N/A</v>
      </c>
      <c r="S332" s="314" t="str">
        <f t="shared" si="188"/>
        <v/>
      </c>
      <c r="T332" s="315" t="str">
        <f t="shared" si="189"/>
        <v>B2</v>
      </c>
      <c r="U332" s="311" t="str">
        <f t="shared" si="190"/>
        <v>ADGRA3</v>
      </c>
      <c r="V332" s="316" t="e">
        <f>IF(VLOOKUP($B332,GtP!$A:$AA,MATCH("Gs_0-2",GtP!$A$1:$AA$1,0),FALSE)=0,"",VLOOKUP($B332,GtP!$A:$AA,MATCH("Gs_0-2",GtP!$A$1:$AA$1,0),FALSE))</f>
        <v>#N/A</v>
      </c>
      <c r="W332" s="317" t="e">
        <f>IF(VLOOKUP($B332,GtP!$A:$AA,MATCH("Gi/o_0-2",GtP!$A$1:$AA$1,0),FALSE)=0,"",VLOOKUP($B332,GtP!$A:$AA,MATCH("Gi/o_0-2",GtP!$A$1:$AA$1,0),FALSE))</f>
        <v>#N/A</v>
      </c>
      <c r="X332" s="317" t="e">
        <f>IF(VLOOKUP($B332,GtP!$A:$AA,MATCH("Gq/11_0-2",GtP!$A$1:$AA$1,0),FALSE)=0,"",VLOOKUP($B332,GtP!$A:$AA,MATCH("Gq/11_0-2",GtP!$A$1:$AA$1,0),FALSE))</f>
        <v>#N/A</v>
      </c>
      <c r="Y332" s="317" t="e">
        <f>IF(VLOOKUP($B332,GtP!$A:$AA,MATCH("G12/13_0-2",GtP!$A$1:$AA$1,0),FALSE)=0,"",VLOOKUP($B332,GtP!$A:$AA,MATCH("G12/13_0-2",GtP!$A$1:$AA$1,0),FALSE))</f>
        <v>#N/A</v>
      </c>
      <c r="Z332" s="318" t="e">
        <f t="shared" si="191"/>
        <v>#N/A</v>
      </c>
      <c r="AA332" s="317" t="e">
        <f t="shared" si="192"/>
        <v>#N/A</v>
      </c>
      <c r="AB332" s="317" t="e">
        <f t="shared" si="193"/>
        <v>#N/A</v>
      </c>
      <c r="AC332" s="317" t="e">
        <f t="shared" si="194"/>
        <v>#N/A</v>
      </c>
      <c r="AD332" s="317" t="e">
        <f t="shared" si="195"/>
        <v>#N/A</v>
      </c>
      <c r="AE332" s="315" t="str">
        <f t="shared" si="196"/>
        <v/>
      </c>
      <c r="AF332" s="311" t="str">
        <f t="shared" si="197"/>
        <v/>
      </c>
      <c r="AG332" s="311" t="str">
        <f t="shared" si="198"/>
        <v/>
      </c>
      <c r="AH332" s="311" t="str">
        <f t="shared" si="199"/>
        <v/>
      </c>
      <c r="AI332" s="316" t="e">
        <f>_xlfn.CONCAT(IF(AV332="","-","B"),IF(BI332="","-","I"),VLOOKUP($B332,GtP!$A:$BB,MATCH("Gs_0-1",GtP!$A$1:$BB$1,0),FALSE))</f>
        <v>#N/A</v>
      </c>
      <c r="AJ332" s="317" t="e">
        <f>_xlfn.CONCAT(IF(AW332="","-","B"),IF(BJ332="","-","I"),VLOOKUP($B332,GtP!$A:$BB,MATCH("Gs_0-1",GtP!$A$1:$BB$1,0),FALSE))</f>
        <v>#N/A</v>
      </c>
      <c r="AK332" s="317" t="e">
        <f>_xlfn.CONCAT(IF(AX332="","-","B"),IF(BK332="","-","I"),VLOOKUP($B332,GtP!$A:$BB,MATCH("Gi/o_0-1",GtP!$A$1:$BB$1,0),FALSE))</f>
        <v>#N/A</v>
      </c>
      <c r="AL332" s="317" t="e">
        <f>_xlfn.CONCAT(IF(AY332="","-","B"),IF(BL332="","-","I"),VLOOKUP($B332,GtP!$A:$BB,MATCH("Gi/o_0-1",GtP!$A$1:$BB$1,0),FALSE))</f>
        <v>#N/A</v>
      </c>
      <c r="AM332" s="317" t="e">
        <f>_xlfn.CONCAT(IF(AZ332="","-","B"),IF(BM332="","-","I"),VLOOKUP($B332,GtP!$A:$BB,MATCH("Gi/o_0-1",GtP!$A$1:$BB$1,0),FALSE))</f>
        <v>#N/A</v>
      </c>
      <c r="AN332" s="317" t="e">
        <f>_xlfn.CONCAT(IF(BA332="","-","B"),IF(BN332="","-","I"),VLOOKUP($B332,GtP!$A:$BB,MATCH("Gi/o_0-1",GtP!$A$1:$BB$1,0),FALSE))</f>
        <v>#N/A</v>
      </c>
      <c r="AO332" s="317" t="e">
        <f>_xlfn.CONCAT(IF(BB332="","-","B"),IF(BO332="","-","I"),VLOOKUP($B332,GtP!$A:$BB,MATCH("Gi/o_0-1",GtP!$A$1:$BB$1,0),FALSE))</f>
        <v>#N/A</v>
      </c>
      <c r="AP332" s="317" t="e">
        <f>_xlfn.CONCAT(IF(BC332="","-","B"),IF(BP332="","-","I"),VLOOKUP($B332,GtP!$A:$BB,MATCH("Gq/11_0-1",GtP!$A$1:$BB$1,0),FALSE))</f>
        <v>#N/A</v>
      </c>
      <c r="AQ332" s="317" t="e">
        <f>_xlfn.CONCAT(IF(BD332="","-","B"),IF(BQ332="","-","I"),VLOOKUP($B332,GtP!$A:$BB,MATCH("Gq/11_0-1",GtP!$A$1:$BB$1,0),FALSE))</f>
        <v>#N/A</v>
      </c>
      <c r="AR332" s="317" t="e">
        <f>_xlfn.CONCAT(IF(BE332="","-","B"),IF(BR332="","-","I"),VLOOKUP($B332,GtP!$A:$BB,MATCH("Gq/11_0-1",GtP!$A$1:$BB$1,0),FALSE))</f>
        <v>#N/A</v>
      </c>
      <c r="AS332" s="317" t="e">
        <f>_xlfn.CONCAT(IF(BF332="","-","B"),IF(BS332="","-","I"),VLOOKUP($B332,GtP!$A:$BB,MATCH("Gq/11_0-1",GtP!$A$1:$BB$1,0),FALSE))</f>
        <v>#N/A</v>
      </c>
      <c r="AT332" s="317" t="e">
        <f>_xlfn.CONCAT(IF(BG332="","-","B"),IF(BT332="","-","I"),VLOOKUP($B332,GtP!$A:$BB,MATCH("G12/13_0-1",GtP!$A$1:$BB$1,0),FALSE))</f>
        <v>#N/A</v>
      </c>
      <c r="AU332" s="317" t="e">
        <f>_xlfn.CONCAT(IF(BH332="","-","B"),IF(BU332="","-","I"),VLOOKUP($B332,GtP!$A:$BB,MATCH("G12/13_0-1",GtP!$A$1:$BB$1,0),FALSE))</f>
        <v>#N/A</v>
      </c>
      <c r="AV332" s="319" t="str">
        <f>_xlfn.IFNA(VLOOKUP($B332,'B-LogEmaxOverpEC50'!$A:$AL,MATCH(AV$1,'B-LogEmaxOverpEC50'!$A$1:$AL$1,0),FALSE),"")</f>
        <v/>
      </c>
      <c r="AX332" s="321" t="str">
        <f>_xlfn.IFNA(VLOOKUP($B332,'B-LogEmaxOverpEC50'!$A:$AL,MATCH(AX$1,'B-LogEmaxOverpEC50'!$A$1:$AL$1,0),FALSE),"")</f>
        <v/>
      </c>
      <c r="AY332" s="321" t="str">
        <f>_xlfn.IFNA(VLOOKUP($B332,'B-LogEmaxOverpEC50'!$A:$AL,MATCH(AY$1,'B-LogEmaxOverpEC50'!$A$1:$AL$1,0),FALSE),"")</f>
        <v/>
      </c>
      <c r="AZ332" s="321" t="str">
        <f>_xlfn.IFNA(VLOOKUP($B332,'B-LogEmaxOverpEC50'!$A:$AL,MATCH(AZ$1,'B-LogEmaxOverpEC50'!$A$1:$AL$1,0),FALSE),"")</f>
        <v/>
      </c>
      <c r="BA332" s="321" t="str">
        <f>_xlfn.IFNA(VLOOKUP($B332,'B-LogEmaxOverpEC50'!$A:$AL,MATCH(BA$1,'B-LogEmaxOverpEC50'!$A$1:$AL$1,0),FALSE),"")</f>
        <v/>
      </c>
      <c r="BB332" s="321" t="str">
        <f>_xlfn.IFNA(VLOOKUP($B332,'B-LogEmaxOverpEC50'!$A:$AL,MATCH(BB$1,'B-LogEmaxOverpEC50'!$A$1:$AL$1,0),FALSE),"")</f>
        <v/>
      </c>
      <c r="BC332" s="321" t="str">
        <f>_xlfn.IFNA(VLOOKUP($B332,'B-LogEmaxOverpEC50'!$A:$AL,MATCH(BC$1,'B-LogEmaxOverpEC50'!$A$1:$AL$1,0),FALSE),"")</f>
        <v/>
      </c>
      <c r="BD332" s="321" t="str">
        <f>_xlfn.IFNA(VLOOKUP($B332,'B-LogEmaxOverpEC50'!$A:$AL,MATCH(BD$1,'B-LogEmaxOverpEC50'!$A$1:$AL$1,0),FALSE),"")</f>
        <v/>
      </c>
      <c r="BE332" s="321" t="str">
        <f>_xlfn.IFNA(VLOOKUP($B332,'B-LogEmaxOverpEC50'!$A:$AL,MATCH(BE$1,'B-LogEmaxOverpEC50'!$A$1:$AL$1,0),FALSE),"")</f>
        <v/>
      </c>
      <c r="BF332" s="321" t="str">
        <f>_xlfn.IFNA(VLOOKUP($B332,'B-LogEmaxOverpEC50'!$A:$AL,MATCH(BF$1,'B-LogEmaxOverpEC50'!$A$1:$AL$1,0),FALSE),"")</f>
        <v/>
      </c>
      <c r="BG332" s="321" t="str">
        <f>_xlfn.IFNA(VLOOKUP($B332,'B-LogEmaxOverpEC50'!$A:$AL,MATCH(BG$1,'B-LogEmaxOverpEC50'!$A$1:$AL$1,0),FALSE),"")</f>
        <v/>
      </c>
      <c r="BH332" s="321" t="str">
        <f>_xlfn.IFNA(VLOOKUP($B332,'B-LogEmaxOverpEC50'!$A:$AL,MATCH(BH$1,'B-LogEmaxOverpEC50'!$A$1:$AL$1,0),FALSE),"")</f>
        <v/>
      </c>
      <c r="BI332" s="322" t="str">
        <f>_xlfn.IFNA(VLOOKUP($B332,'I-LogEmaxOverpEC50'!$A:$AR,MATCH(BI$1,'I-LogEmaxOverpEC50'!$A$1:$AR$1,0),FALSE),"")</f>
        <v/>
      </c>
      <c r="BJ332" s="320" t="str">
        <f>_xlfn.IFNA(VLOOKUP($B332,'I-LogEmaxOverpEC50'!$A:$AR,MATCH(BJ$1,'I-LogEmaxOverpEC50'!$A$1:$AR$1,0),FALSE),"")</f>
        <v/>
      </c>
      <c r="BK332" s="320" t="str">
        <f>_xlfn.IFNA(VLOOKUP($B332,'I-LogEmaxOverpEC50'!$A:$AR,MATCH(BK$1,'I-LogEmaxOverpEC50'!$A$1:$AR$1,0),FALSE),"")</f>
        <v/>
      </c>
      <c r="BL332" s="320" t="str">
        <f>_xlfn.IFNA(VLOOKUP($B332,'I-LogEmaxOverpEC50'!$A:$AR,MATCH(BL$1,'I-LogEmaxOverpEC50'!$A$1:$AR$1,0),FALSE),"")</f>
        <v/>
      </c>
      <c r="BM332" s="320" t="str">
        <f>_xlfn.IFNA(VLOOKUP($B332,'I-LogEmaxOverpEC50'!$A:$AR,MATCH(BM$1,'I-LogEmaxOverpEC50'!$A$1:$AR$1,0),FALSE),"")</f>
        <v/>
      </c>
      <c r="BN332" s="320" t="str">
        <f>_xlfn.IFNA(VLOOKUP($B332,'I-LogEmaxOverpEC50'!$A:$AR,MATCH(BN$1,'I-LogEmaxOverpEC50'!$A$1:$AR$1,0),FALSE),"")</f>
        <v/>
      </c>
      <c r="BO332" s="320" t="str">
        <f>_xlfn.IFNA(VLOOKUP($B332,'I-LogEmaxOverpEC50'!$A:$AR,MATCH(BO$1,'I-LogEmaxOverpEC50'!$A$1:$AR$1,0),FALSE),"")</f>
        <v/>
      </c>
      <c r="BP332" s="320" t="str">
        <f>_xlfn.IFNA(VLOOKUP($B332,'I-LogEmaxOverpEC50'!$A:$AR,MATCH(BP$1,'I-LogEmaxOverpEC50'!$A$1:$AR$1,0),FALSE),"")</f>
        <v/>
      </c>
      <c r="BQ332" s="320" t="str">
        <f>_xlfn.IFNA(VLOOKUP($B332,'I-LogEmaxOverpEC50'!$A:$AR,MATCH(BQ$1,'I-LogEmaxOverpEC50'!$A$1:$AR$1,0),FALSE),"")</f>
        <v/>
      </c>
      <c r="BR332" s="320" t="str">
        <f>_xlfn.IFNA(VLOOKUP($B332,'I-LogEmaxOverpEC50'!$A:$AR,MATCH(BR$1,'I-LogEmaxOverpEC50'!$A$1:$AR$1,0),FALSE),"")</f>
        <v/>
      </c>
      <c r="BS332" s="320" t="str">
        <f>_xlfn.IFNA(VLOOKUP($B332,'I-LogEmaxOverpEC50'!$A:$AR,MATCH(BS$1,'I-LogEmaxOverpEC50'!$A$1:$AR$1,0),FALSE),"")</f>
        <v/>
      </c>
      <c r="BT332" s="320" t="str">
        <f>_xlfn.IFNA(VLOOKUP($B332,'I-LogEmaxOverpEC50'!$A:$AR,MATCH(BT$1,'I-LogEmaxOverpEC50'!$A$1:$AR$1,0),FALSE),"")</f>
        <v/>
      </c>
      <c r="BU332" s="320" t="str">
        <f>_xlfn.IFNA(VLOOKUP($B332,'I-LogEmaxOverpEC50'!$A:$AR,MATCH(BU$1,'I-LogEmaxOverpEC50'!$A$1:$AR$1,0),FALSE),"")</f>
        <v/>
      </c>
      <c r="BV332" s="114" t="e" cm="1">
        <f t="array" ref="BV332">_xlfn.IFS(AND($C332="A",_xlfn.CONCAT(F332:G332)&lt;&gt;"",$A332=1),"x",AND($C332="A",_xlfn.CONCAT(F332:G332)="",$A332=1),"-",$A$1&lt;&gt;"","")</f>
        <v>#N/A</v>
      </c>
      <c r="BW332" s="113" t="e" cm="1">
        <f t="array" ref="BW332">_xlfn.IFS(AND($C332="A",_xlfn.CONCAT(H332:L332)&lt;&gt;"",$A332=1),"x",AND($C332="A",_xlfn.CONCAT(H332:L332)="",$A332=1),"-",$A$1&lt;&gt;"","")</f>
        <v>#N/A</v>
      </c>
      <c r="BX332" s="113" t="e" cm="1">
        <f t="array" ref="BX332">_xlfn.IFS(AND($C332="A",_xlfn.CONCAT(M332:P332)&lt;&gt;"",$A332=1),"x",AND($C332="A",_xlfn.CONCAT(M332:P332)="",$A332=1),"-",$A$1&lt;&gt;"","")</f>
        <v>#N/A</v>
      </c>
      <c r="BY332" s="113" t="e" cm="1">
        <f t="array" ref="BY332">_xlfn.IFS(AND($C332="A",_xlfn.CONCAT(Q332:R332)&lt;&gt;"",$A332=1),"x",AND($C332="A",_xlfn.CONCAT(Q332:R332)="",$A332=1),"-",$A$1&lt;&gt;"","")</f>
        <v>#N/A</v>
      </c>
      <c r="BZ332" s="121" t="e">
        <f t="shared" si="200"/>
        <v>#N/A</v>
      </c>
      <c r="CA332" s="120" t="e">
        <f t="shared" si="201"/>
        <v>#N/A</v>
      </c>
      <c r="CB332" s="120" t="e">
        <f t="shared" si="202"/>
        <v>#N/A</v>
      </c>
      <c r="CC332" s="120" t="e">
        <f t="shared" si="203"/>
        <v>#N/A</v>
      </c>
      <c r="CD332" s="121" t="str">
        <f t="shared" si="204"/>
        <v/>
      </c>
      <c r="CE332" s="120" t="e">
        <f t="shared" si="205"/>
        <v>#N/A</v>
      </c>
      <c r="CF332" s="120" t="e">
        <f t="shared" si="206"/>
        <v>#N/A</v>
      </c>
      <c r="CG332" s="120" t="e">
        <f t="shared" si="207"/>
        <v>#N/A</v>
      </c>
      <c r="CH332" s="120" t="e">
        <f t="shared" si="208"/>
        <v>#N/A</v>
      </c>
      <c r="CI332" s="120" t="e">
        <f t="shared" si="209"/>
        <v>#N/A</v>
      </c>
    </row>
    <row r="333" spans="1:87" x14ac:dyDescent="0.2">
      <c r="A333" s="311" t="e" cm="1">
        <f t="array" ref="A333">_xlfn.IFS(SUM(F333:R333)&gt;0,1,Z333&gt;0,2,TRUE,3)</f>
        <v>#N/A</v>
      </c>
      <c r="B333" s="311" t="s">
        <v>1384</v>
      </c>
      <c r="C333" s="311" t="str">
        <f>_xlfn.XLOOKUP(B333,RecNamesAll!A:A,RecNamesAll!E:E)</f>
        <v>B2</v>
      </c>
      <c r="D333" s="311" t="str">
        <f>_xlfn.XLOOKUP(B333,RecNamesAll!A:A,RecNamesAll!C:C)</f>
        <v>ADGRB1</v>
      </c>
      <c r="F333" s="312" t="e">
        <f t="shared" si="175"/>
        <v>#N/A</v>
      </c>
      <c r="G333" s="313" t="e">
        <f t="shared" si="176"/>
        <v>#N/A</v>
      </c>
      <c r="H333" s="312" t="e">
        <f t="shared" si="177"/>
        <v>#N/A</v>
      </c>
      <c r="I333" s="313" t="e">
        <f t="shared" si="178"/>
        <v>#N/A</v>
      </c>
      <c r="J333" s="313" t="e">
        <f t="shared" si="179"/>
        <v>#N/A</v>
      </c>
      <c r="K333" s="313" t="e">
        <f t="shared" si="180"/>
        <v>#N/A</v>
      </c>
      <c r="L333" s="313" t="e">
        <f t="shared" si="181"/>
        <v>#N/A</v>
      </c>
      <c r="M333" s="312" t="e">
        <f t="shared" si="182"/>
        <v>#N/A</v>
      </c>
      <c r="N333" s="313" t="e">
        <f t="shared" si="183"/>
        <v>#N/A</v>
      </c>
      <c r="O333" s="313" t="e">
        <f t="shared" si="184"/>
        <v>#N/A</v>
      </c>
      <c r="P333" s="313" t="e">
        <f t="shared" si="185"/>
        <v>#N/A</v>
      </c>
      <c r="Q333" s="312" t="e">
        <f t="shared" si="186"/>
        <v>#N/A</v>
      </c>
      <c r="R333" s="313" t="e">
        <f t="shared" si="187"/>
        <v>#N/A</v>
      </c>
      <c r="S333" s="314" t="str">
        <f t="shared" si="188"/>
        <v/>
      </c>
      <c r="T333" s="315" t="str">
        <f t="shared" si="189"/>
        <v>B2</v>
      </c>
      <c r="U333" s="311" t="str">
        <f t="shared" si="190"/>
        <v>ADGRB1</v>
      </c>
      <c r="V333" s="316" t="e">
        <f>IF(VLOOKUP($B333,GtP!$A:$AA,MATCH("Gs_0-2",GtP!$A$1:$AA$1,0),FALSE)=0,"",VLOOKUP($B333,GtP!$A:$AA,MATCH("Gs_0-2",GtP!$A$1:$AA$1,0),FALSE))</f>
        <v>#N/A</v>
      </c>
      <c r="W333" s="317" t="e">
        <f>IF(VLOOKUP($B333,GtP!$A:$AA,MATCH("Gi/o_0-2",GtP!$A$1:$AA$1,0),FALSE)=0,"",VLOOKUP($B333,GtP!$A:$AA,MATCH("Gi/o_0-2",GtP!$A$1:$AA$1,0),FALSE))</f>
        <v>#N/A</v>
      </c>
      <c r="X333" s="317" t="e">
        <f>IF(VLOOKUP($B333,GtP!$A:$AA,MATCH("Gq/11_0-2",GtP!$A$1:$AA$1,0),FALSE)=0,"",VLOOKUP($B333,GtP!$A:$AA,MATCH("Gq/11_0-2",GtP!$A$1:$AA$1,0),FALSE))</f>
        <v>#N/A</v>
      </c>
      <c r="Y333" s="317" t="e">
        <f>IF(VLOOKUP($B333,GtP!$A:$AA,MATCH("G12/13_0-2",GtP!$A$1:$AA$1,0),FALSE)=0,"",VLOOKUP($B333,GtP!$A:$AA,MATCH("G12/13_0-2",GtP!$A$1:$AA$1,0),FALSE))</f>
        <v>#N/A</v>
      </c>
      <c r="Z333" s="318" t="e">
        <f t="shared" si="191"/>
        <v>#N/A</v>
      </c>
      <c r="AA333" s="317" t="e">
        <f t="shared" si="192"/>
        <v>#N/A</v>
      </c>
      <c r="AB333" s="317" t="e">
        <f t="shared" si="193"/>
        <v>#N/A</v>
      </c>
      <c r="AC333" s="317" t="e">
        <f t="shared" si="194"/>
        <v>#N/A</v>
      </c>
      <c r="AD333" s="317" t="e">
        <f t="shared" si="195"/>
        <v>#N/A</v>
      </c>
      <c r="AE333" s="315" t="str">
        <f t="shared" si="196"/>
        <v/>
      </c>
      <c r="AF333" s="311" t="str">
        <f t="shared" si="197"/>
        <v/>
      </c>
      <c r="AG333" s="311" t="str">
        <f t="shared" si="198"/>
        <v/>
      </c>
      <c r="AH333" s="311" t="str">
        <f t="shared" si="199"/>
        <v/>
      </c>
      <c r="AI333" s="316" t="e">
        <f>_xlfn.CONCAT(IF(AV333="","-","B"),IF(BI333="","-","I"),VLOOKUP($B333,GtP!$A:$BB,MATCH("Gs_0-1",GtP!$A$1:$BB$1,0),FALSE))</f>
        <v>#N/A</v>
      </c>
      <c r="AJ333" s="317" t="e">
        <f>_xlfn.CONCAT(IF(AW333="","-","B"),IF(BJ333="","-","I"),VLOOKUP($B333,GtP!$A:$BB,MATCH("Gs_0-1",GtP!$A$1:$BB$1,0),FALSE))</f>
        <v>#N/A</v>
      </c>
      <c r="AK333" s="317" t="e">
        <f>_xlfn.CONCAT(IF(AX333="","-","B"),IF(BK333="","-","I"),VLOOKUP($B333,GtP!$A:$BB,MATCH("Gi/o_0-1",GtP!$A$1:$BB$1,0),FALSE))</f>
        <v>#N/A</v>
      </c>
      <c r="AL333" s="317" t="e">
        <f>_xlfn.CONCAT(IF(AY333="","-","B"),IF(BL333="","-","I"),VLOOKUP($B333,GtP!$A:$BB,MATCH("Gi/o_0-1",GtP!$A$1:$BB$1,0),FALSE))</f>
        <v>#N/A</v>
      </c>
      <c r="AM333" s="317" t="e">
        <f>_xlfn.CONCAT(IF(AZ333="","-","B"),IF(BM333="","-","I"),VLOOKUP($B333,GtP!$A:$BB,MATCH("Gi/o_0-1",GtP!$A$1:$BB$1,0),FALSE))</f>
        <v>#N/A</v>
      </c>
      <c r="AN333" s="317" t="e">
        <f>_xlfn.CONCAT(IF(BA333="","-","B"),IF(BN333="","-","I"),VLOOKUP($B333,GtP!$A:$BB,MATCH("Gi/o_0-1",GtP!$A$1:$BB$1,0),FALSE))</f>
        <v>#N/A</v>
      </c>
      <c r="AO333" s="317" t="e">
        <f>_xlfn.CONCAT(IF(BB333="","-","B"),IF(BO333="","-","I"),VLOOKUP($B333,GtP!$A:$BB,MATCH("Gi/o_0-1",GtP!$A$1:$BB$1,0),FALSE))</f>
        <v>#N/A</v>
      </c>
      <c r="AP333" s="317" t="e">
        <f>_xlfn.CONCAT(IF(BC333="","-","B"),IF(BP333="","-","I"),VLOOKUP($B333,GtP!$A:$BB,MATCH("Gq/11_0-1",GtP!$A$1:$BB$1,0),FALSE))</f>
        <v>#N/A</v>
      </c>
      <c r="AQ333" s="317" t="e">
        <f>_xlfn.CONCAT(IF(BD333="","-","B"),IF(BQ333="","-","I"),VLOOKUP($B333,GtP!$A:$BB,MATCH("Gq/11_0-1",GtP!$A$1:$BB$1,0),FALSE))</f>
        <v>#N/A</v>
      </c>
      <c r="AR333" s="317" t="e">
        <f>_xlfn.CONCAT(IF(BE333="","-","B"),IF(BR333="","-","I"),VLOOKUP($B333,GtP!$A:$BB,MATCH("Gq/11_0-1",GtP!$A$1:$BB$1,0),FALSE))</f>
        <v>#N/A</v>
      </c>
      <c r="AS333" s="317" t="e">
        <f>_xlfn.CONCAT(IF(BF333="","-","B"),IF(BS333="","-","I"),VLOOKUP($B333,GtP!$A:$BB,MATCH("Gq/11_0-1",GtP!$A$1:$BB$1,0),FALSE))</f>
        <v>#N/A</v>
      </c>
      <c r="AT333" s="317" t="e">
        <f>_xlfn.CONCAT(IF(BG333="","-","B"),IF(BT333="","-","I"),VLOOKUP($B333,GtP!$A:$BB,MATCH("G12/13_0-1",GtP!$A$1:$BB$1,0),FALSE))</f>
        <v>#N/A</v>
      </c>
      <c r="AU333" s="317" t="e">
        <f>_xlfn.CONCAT(IF(BH333="","-","B"),IF(BU333="","-","I"),VLOOKUP($B333,GtP!$A:$BB,MATCH("G12/13_0-1",GtP!$A$1:$BB$1,0),FALSE))</f>
        <v>#N/A</v>
      </c>
      <c r="AV333" s="319" t="str">
        <f>_xlfn.IFNA(VLOOKUP($B333,'B-LogEmaxOverpEC50'!$A:$AL,MATCH(AV$1,'B-LogEmaxOverpEC50'!$A$1:$AL$1,0),FALSE),"")</f>
        <v/>
      </c>
      <c r="AX333" s="321" t="str">
        <f>_xlfn.IFNA(VLOOKUP($B333,'B-LogEmaxOverpEC50'!$A:$AL,MATCH(AX$1,'B-LogEmaxOverpEC50'!$A$1:$AL$1,0),FALSE),"")</f>
        <v/>
      </c>
      <c r="AY333" s="321" t="str">
        <f>_xlfn.IFNA(VLOOKUP($B333,'B-LogEmaxOverpEC50'!$A:$AL,MATCH(AY$1,'B-LogEmaxOverpEC50'!$A$1:$AL$1,0),FALSE),"")</f>
        <v/>
      </c>
      <c r="AZ333" s="321" t="str">
        <f>_xlfn.IFNA(VLOOKUP($B333,'B-LogEmaxOverpEC50'!$A:$AL,MATCH(AZ$1,'B-LogEmaxOverpEC50'!$A$1:$AL$1,0),FALSE),"")</f>
        <v/>
      </c>
      <c r="BA333" s="321" t="str">
        <f>_xlfn.IFNA(VLOOKUP($B333,'B-LogEmaxOverpEC50'!$A:$AL,MATCH(BA$1,'B-LogEmaxOverpEC50'!$A$1:$AL$1,0),FALSE),"")</f>
        <v/>
      </c>
      <c r="BB333" s="321" t="str">
        <f>_xlfn.IFNA(VLOOKUP($B333,'B-LogEmaxOverpEC50'!$A:$AL,MATCH(BB$1,'B-LogEmaxOverpEC50'!$A$1:$AL$1,0),FALSE),"")</f>
        <v/>
      </c>
      <c r="BC333" s="321" t="str">
        <f>_xlfn.IFNA(VLOOKUP($B333,'B-LogEmaxOverpEC50'!$A:$AL,MATCH(BC$1,'B-LogEmaxOverpEC50'!$A$1:$AL$1,0),FALSE),"")</f>
        <v/>
      </c>
      <c r="BD333" s="321" t="str">
        <f>_xlfn.IFNA(VLOOKUP($B333,'B-LogEmaxOverpEC50'!$A:$AL,MATCH(BD$1,'B-LogEmaxOverpEC50'!$A$1:$AL$1,0),FALSE),"")</f>
        <v/>
      </c>
      <c r="BE333" s="321" t="str">
        <f>_xlfn.IFNA(VLOOKUP($B333,'B-LogEmaxOverpEC50'!$A:$AL,MATCH(BE$1,'B-LogEmaxOverpEC50'!$A$1:$AL$1,0),FALSE),"")</f>
        <v/>
      </c>
      <c r="BF333" s="321" t="str">
        <f>_xlfn.IFNA(VLOOKUP($B333,'B-LogEmaxOverpEC50'!$A:$AL,MATCH(BF$1,'B-LogEmaxOverpEC50'!$A$1:$AL$1,0),FALSE),"")</f>
        <v/>
      </c>
      <c r="BG333" s="321" t="str">
        <f>_xlfn.IFNA(VLOOKUP($B333,'B-LogEmaxOverpEC50'!$A:$AL,MATCH(BG$1,'B-LogEmaxOverpEC50'!$A$1:$AL$1,0),FALSE),"")</f>
        <v/>
      </c>
      <c r="BH333" s="321" t="str">
        <f>_xlfn.IFNA(VLOOKUP($B333,'B-LogEmaxOverpEC50'!$A:$AL,MATCH(BH$1,'B-LogEmaxOverpEC50'!$A$1:$AL$1,0),FALSE),"")</f>
        <v/>
      </c>
      <c r="BI333" s="322" t="str">
        <f>_xlfn.IFNA(VLOOKUP($B333,'I-LogEmaxOverpEC50'!$A:$AR,MATCH(BI$1,'I-LogEmaxOverpEC50'!$A$1:$AR$1,0),FALSE),"")</f>
        <v/>
      </c>
      <c r="BJ333" s="320" t="str">
        <f>_xlfn.IFNA(VLOOKUP($B333,'I-LogEmaxOverpEC50'!$A:$AR,MATCH(BJ$1,'I-LogEmaxOverpEC50'!$A$1:$AR$1,0),FALSE),"")</f>
        <v/>
      </c>
      <c r="BK333" s="320" t="str">
        <f>_xlfn.IFNA(VLOOKUP($B333,'I-LogEmaxOverpEC50'!$A:$AR,MATCH(BK$1,'I-LogEmaxOverpEC50'!$A$1:$AR$1,0),FALSE),"")</f>
        <v/>
      </c>
      <c r="BL333" s="320" t="str">
        <f>_xlfn.IFNA(VLOOKUP($B333,'I-LogEmaxOverpEC50'!$A:$AR,MATCH(BL$1,'I-LogEmaxOverpEC50'!$A$1:$AR$1,0),FALSE),"")</f>
        <v/>
      </c>
      <c r="BM333" s="320" t="str">
        <f>_xlfn.IFNA(VLOOKUP($B333,'I-LogEmaxOverpEC50'!$A:$AR,MATCH(BM$1,'I-LogEmaxOverpEC50'!$A$1:$AR$1,0),FALSE),"")</f>
        <v/>
      </c>
      <c r="BN333" s="320" t="str">
        <f>_xlfn.IFNA(VLOOKUP($B333,'I-LogEmaxOverpEC50'!$A:$AR,MATCH(BN$1,'I-LogEmaxOverpEC50'!$A$1:$AR$1,0),FALSE),"")</f>
        <v/>
      </c>
      <c r="BO333" s="320" t="str">
        <f>_xlfn.IFNA(VLOOKUP($B333,'I-LogEmaxOverpEC50'!$A:$AR,MATCH(BO$1,'I-LogEmaxOverpEC50'!$A$1:$AR$1,0),FALSE),"")</f>
        <v/>
      </c>
      <c r="BP333" s="320" t="str">
        <f>_xlfn.IFNA(VLOOKUP($B333,'I-LogEmaxOverpEC50'!$A:$AR,MATCH(BP$1,'I-LogEmaxOverpEC50'!$A$1:$AR$1,0),FALSE),"")</f>
        <v/>
      </c>
      <c r="BQ333" s="320" t="str">
        <f>_xlfn.IFNA(VLOOKUP($B333,'I-LogEmaxOverpEC50'!$A:$AR,MATCH(BQ$1,'I-LogEmaxOverpEC50'!$A$1:$AR$1,0),FALSE),"")</f>
        <v/>
      </c>
      <c r="BR333" s="320" t="str">
        <f>_xlfn.IFNA(VLOOKUP($B333,'I-LogEmaxOverpEC50'!$A:$AR,MATCH(BR$1,'I-LogEmaxOverpEC50'!$A$1:$AR$1,0),FALSE),"")</f>
        <v/>
      </c>
      <c r="BS333" s="320" t="str">
        <f>_xlfn.IFNA(VLOOKUP($B333,'I-LogEmaxOverpEC50'!$A:$AR,MATCH(BS$1,'I-LogEmaxOverpEC50'!$A$1:$AR$1,0),FALSE),"")</f>
        <v/>
      </c>
      <c r="BT333" s="320" t="str">
        <f>_xlfn.IFNA(VLOOKUP($B333,'I-LogEmaxOverpEC50'!$A:$AR,MATCH(BT$1,'I-LogEmaxOverpEC50'!$A$1:$AR$1,0),FALSE),"")</f>
        <v/>
      </c>
      <c r="BU333" s="320" t="str">
        <f>_xlfn.IFNA(VLOOKUP($B333,'I-LogEmaxOverpEC50'!$A:$AR,MATCH(BU$1,'I-LogEmaxOverpEC50'!$A$1:$AR$1,0),FALSE),"")</f>
        <v/>
      </c>
      <c r="BV333" s="114" t="e" cm="1">
        <f t="array" ref="BV333">_xlfn.IFS(AND($C333="A",_xlfn.CONCAT(F333:G333)&lt;&gt;"",$A333=1),"x",AND($C333="A",_xlfn.CONCAT(F333:G333)="",$A333=1),"-",$A$1&lt;&gt;"","")</f>
        <v>#N/A</v>
      </c>
      <c r="BW333" s="113" t="e" cm="1">
        <f t="array" ref="BW333">_xlfn.IFS(AND($C333="A",_xlfn.CONCAT(H333:L333)&lt;&gt;"",$A333=1),"x",AND($C333="A",_xlfn.CONCAT(H333:L333)="",$A333=1),"-",$A$1&lt;&gt;"","")</f>
        <v>#N/A</v>
      </c>
      <c r="BX333" s="113" t="e" cm="1">
        <f t="array" ref="BX333">_xlfn.IFS(AND($C333="A",_xlfn.CONCAT(M333:P333)&lt;&gt;"",$A333=1),"x",AND($C333="A",_xlfn.CONCAT(M333:P333)="",$A333=1),"-",$A$1&lt;&gt;"","")</f>
        <v>#N/A</v>
      </c>
      <c r="BY333" s="113" t="e" cm="1">
        <f t="array" ref="BY333">_xlfn.IFS(AND($C333="A",_xlfn.CONCAT(Q333:R333)&lt;&gt;"",$A333=1),"x",AND($C333="A",_xlfn.CONCAT(Q333:R333)="",$A333=1),"-",$A$1&lt;&gt;"","")</f>
        <v>#N/A</v>
      </c>
      <c r="BZ333" s="121" t="e">
        <f t="shared" si="200"/>
        <v>#N/A</v>
      </c>
      <c r="CA333" s="120" t="e">
        <f t="shared" si="201"/>
        <v>#N/A</v>
      </c>
      <c r="CB333" s="120" t="e">
        <f t="shared" si="202"/>
        <v>#N/A</v>
      </c>
      <c r="CC333" s="120" t="e">
        <f t="shared" si="203"/>
        <v>#N/A</v>
      </c>
      <c r="CD333" s="121" t="str">
        <f t="shared" si="204"/>
        <v/>
      </c>
      <c r="CE333" s="120" t="e">
        <f t="shared" si="205"/>
        <v>#N/A</v>
      </c>
      <c r="CF333" s="120" t="e">
        <f t="shared" si="206"/>
        <v>#N/A</v>
      </c>
      <c r="CG333" s="120" t="e">
        <f t="shared" si="207"/>
        <v>#N/A</v>
      </c>
      <c r="CH333" s="120" t="e">
        <f t="shared" si="208"/>
        <v>#N/A</v>
      </c>
      <c r="CI333" s="120" t="e">
        <f t="shared" si="209"/>
        <v>#N/A</v>
      </c>
    </row>
    <row r="334" spans="1:87" x14ac:dyDescent="0.2">
      <c r="A334" s="311" t="e" cm="1">
        <f t="array" ref="A334">_xlfn.IFS(SUM(F334:R334)&gt;0,1,Z334&gt;0,2,TRUE,3)</f>
        <v>#N/A</v>
      </c>
      <c r="B334" s="311" t="s">
        <v>1734</v>
      </c>
      <c r="C334" s="311" t="str">
        <f>_xlfn.XLOOKUP(B334,RecNamesAll!A:A,RecNamesAll!E:E)</f>
        <v>B2</v>
      </c>
      <c r="D334" s="311" t="str">
        <f>_xlfn.XLOOKUP(B334,RecNamesAll!A:A,RecNamesAll!C:C)</f>
        <v>ADGRB2</v>
      </c>
      <c r="F334" s="312" t="e">
        <f t="shared" si="175"/>
        <v>#N/A</v>
      </c>
      <c r="G334" s="313" t="e">
        <f t="shared" si="176"/>
        <v>#N/A</v>
      </c>
      <c r="H334" s="312" t="e">
        <f t="shared" si="177"/>
        <v>#N/A</v>
      </c>
      <c r="I334" s="313" t="e">
        <f t="shared" si="178"/>
        <v>#N/A</v>
      </c>
      <c r="J334" s="313" t="e">
        <f t="shared" si="179"/>
        <v>#N/A</v>
      </c>
      <c r="K334" s="313" t="e">
        <f t="shared" si="180"/>
        <v>#N/A</v>
      </c>
      <c r="L334" s="313" t="e">
        <f t="shared" si="181"/>
        <v>#N/A</v>
      </c>
      <c r="M334" s="312" t="e">
        <f t="shared" si="182"/>
        <v>#N/A</v>
      </c>
      <c r="N334" s="313" t="e">
        <f t="shared" si="183"/>
        <v>#N/A</v>
      </c>
      <c r="O334" s="313" t="e">
        <f t="shared" si="184"/>
        <v>#N/A</v>
      </c>
      <c r="P334" s="313" t="e">
        <f t="shared" si="185"/>
        <v>#N/A</v>
      </c>
      <c r="Q334" s="312" t="e">
        <f t="shared" si="186"/>
        <v>#N/A</v>
      </c>
      <c r="R334" s="313" t="e">
        <f t="shared" si="187"/>
        <v>#N/A</v>
      </c>
      <c r="S334" s="314" t="str">
        <f t="shared" si="188"/>
        <v/>
      </c>
      <c r="T334" s="315" t="str">
        <f t="shared" si="189"/>
        <v>B2</v>
      </c>
      <c r="U334" s="311" t="str">
        <f t="shared" si="190"/>
        <v>ADGRB2</v>
      </c>
      <c r="V334" s="316" t="e">
        <f>IF(VLOOKUP($B334,GtP!$A:$AA,MATCH("Gs_0-2",GtP!$A$1:$AA$1,0),FALSE)=0,"",VLOOKUP($B334,GtP!$A:$AA,MATCH("Gs_0-2",GtP!$A$1:$AA$1,0),FALSE))</f>
        <v>#N/A</v>
      </c>
      <c r="W334" s="317" t="e">
        <f>IF(VLOOKUP($B334,GtP!$A:$AA,MATCH("Gi/o_0-2",GtP!$A$1:$AA$1,0),FALSE)=0,"",VLOOKUP($B334,GtP!$A:$AA,MATCH("Gi/o_0-2",GtP!$A$1:$AA$1,0),FALSE))</f>
        <v>#N/A</v>
      </c>
      <c r="X334" s="317" t="e">
        <f>IF(VLOOKUP($B334,GtP!$A:$AA,MATCH("Gq/11_0-2",GtP!$A$1:$AA$1,0),FALSE)=0,"",VLOOKUP($B334,GtP!$A:$AA,MATCH("Gq/11_0-2",GtP!$A$1:$AA$1,0),FALSE))</f>
        <v>#N/A</v>
      </c>
      <c r="Y334" s="317" t="e">
        <f>IF(VLOOKUP($B334,GtP!$A:$AA,MATCH("G12/13_0-2",GtP!$A$1:$AA$1,0),FALSE)=0,"",VLOOKUP($B334,GtP!$A:$AA,MATCH("G12/13_0-2",GtP!$A$1:$AA$1,0),FALSE))</f>
        <v>#N/A</v>
      </c>
      <c r="Z334" s="318" t="e">
        <f t="shared" si="191"/>
        <v>#N/A</v>
      </c>
      <c r="AA334" s="317" t="e">
        <f t="shared" si="192"/>
        <v>#N/A</v>
      </c>
      <c r="AB334" s="317" t="e">
        <f t="shared" si="193"/>
        <v>#N/A</v>
      </c>
      <c r="AC334" s="317" t="e">
        <f t="shared" si="194"/>
        <v>#N/A</v>
      </c>
      <c r="AD334" s="317" t="e">
        <f t="shared" si="195"/>
        <v>#N/A</v>
      </c>
      <c r="AE334" s="315" t="str">
        <f t="shared" si="196"/>
        <v/>
      </c>
      <c r="AF334" s="311" t="str">
        <f t="shared" si="197"/>
        <v/>
      </c>
      <c r="AG334" s="311" t="str">
        <f t="shared" si="198"/>
        <v/>
      </c>
      <c r="AH334" s="311" t="str">
        <f t="shared" si="199"/>
        <v/>
      </c>
      <c r="AI334" s="316" t="e">
        <f>_xlfn.CONCAT(IF(AV334="","-","B"),IF(BI334="","-","I"),VLOOKUP($B334,GtP!$A:$BB,MATCH("Gs_0-1",GtP!$A$1:$BB$1,0),FALSE))</f>
        <v>#N/A</v>
      </c>
      <c r="AJ334" s="317" t="e">
        <f>_xlfn.CONCAT(IF(AW334="","-","B"),IF(BJ334="","-","I"),VLOOKUP($B334,GtP!$A:$BB,MATCH("Gs_0-1",GtP!$A$1:$BB$1,0),FALSE))</f>
        <v>#N/A</v>
      </c>
      <c r="AK334" s="317" t="e">
        <f>_xlfn.CONCAT(IF(AX334="","-","B"),IF(BK334="","-","I"),VLOOKUP($B334,GtP!$A:$BB,MATCH("Gi/o_0-1",GtP!$A$1:$BB$1,0),FALSE))</f>
        <v>#N/A</v>
      </c>
      <c r="AL334" s="317" t="e">
        <f>_xlfn.CONCAT(IF(AY334="","-","B"),IF(BL334="","-","I"),VLOOKUP($B334,GtP!$A:$BB,MATCH("Gi/o_0-1",GtP!$A$1:$BB$1,0),FALSE))</f>
        <v>#N/A</v>
      </c>
      <c r="AM334" s="317" t="e">
        <f>_xlfn.CONCAT(IF(AZ334="","-","B"),IF(BM334="","-","I"),VLOOKUP($B334,GtP!$A:$BB,MATCH("Gi/o_0-1",GtP!$A$1:$BB$1,0),FALSE))</f>
        <v>#N/A</v>
      </c>
      <c r="AN334" s="317" t="e">
        <f>_xlfn.CONCAT(IF(BA334="","-","B"),IF(BN334="","-","I"),VLOOKUP($B334,GtP!$A:$BB,MATCH("Gi/o_0-1",GtP!$A$1:$BB$1,0),FALSE))</f>
        <v>#N/A</v>
      </c>
      <c r="AO334" s="317" t="e">
        <f>_xlfn.CONCAT(IF(BB334="","-","B"),IF(BO334="","-","I"),VLOOKUP($B334,GtP!$A:$BB,MATCH("Gi/o_0-1",GtP!$A$1:$BB$1,0),FALSE))</f>
        <v>#N/A</v>
      </c>
      <c r="AP334" s="317" t="e">
        <f>_xlfn.CONCAT(IF(BC334="","-","B"),IF(BP334="","-","I"),VLOOKUP($B334,GtP!$A:$BB,MATCH("Gq/11_0-1",GtP!$A$1:$BB$1,0),FALSE))</f>
        <v>#N/A</v>
      </c>
      <c r="AQ334" s="317" t="e">
        <f>_xlfn.CONCAT(IF(BD334="","-","B"),IF(BQ334="","-","I"),VLOOKUP($B334,GtP!$A:$BB,MATCH("Gq/11_0-1",GtP!$A$1:$BB$1,0),FALSE))</f>
        <v>#N/A</v>
      </c>
      <c r="AR334" s="317" t="e">
        <f>_xlfn.CONCAT(IF(BE334="","-","B"),IF(BR334="","-","I"),VLOOKUP($B334,GtP!$A:$BB,MATCH("Gq/11_0-1",GtP!$A$1:$BB$1,0),FALSE))</f>
        <v>#N/A</v>
      </c>
      <c r="AS334" s="317" t="e">
        <f>_xlfn.CONCAT(IF(BF334="","-","B"),IF(BS334="","-","I"),VLOOKUP($B334,GtP!$A:$BB,MATCH("Gq/11_0-1",GtP!$A$1:$BB$1,0),FALSE))</f>
        <v>#N/A</v>
      </c>
      <c r="AT334" s="317" t="e">
        <f>_xlfn.CONCAT(IF(BG334="","-","B"),IF(BT334="","-","I"),VLOOKUP($B334,GtP!$A:$BB,MATCH("G12/13_0-1",GtP!$A$1:$BB$1,0),FALSE))</f>
        <v>#N/A</v>
      </c>
      <c r="AU334" s="317" t="e">
        <f>_xlfn.CONCAT(IF(BH334="","-","B"),IF(BU334="","-","I"),VLOOKUP($B334,GtP!$A:$BB,MATCH("G12/13_0-1",GtP!$A$1:$BB$1,0),FALSE))</f>
        <v>#N/A</v>
      </c>
      <c r="AV334" s="319" t="str">
        <f>_xlfn.IFNA(VLOOKUP($B334,'B-LogEmaxOverpEC50'!$A:$AL,MATCH(AV$1,'B-LogEmaxOverpEC50'!$A$1:$AL$1,0),FALSE),"")</f>
        <v/>
      </c>
      <c r="AX334" s="321" t="str">
        <f>_xlfn.IFNA(VLOOKUP($B334,'B-LogEmaxOverpEC50'!$A:$AL,MATCH(AX$1,'B-LogEmaxOverpEC50'!$A$1:$AL$1,0),FALSE),"")</f>
        <v/>
      </c>
      <c r="AY334" s="321" t="str">
        <f>_xlfn.IFNA(VLOOKUP($B334,'B-LogEmaxOverpEC50'!$A:$AL,MATCH(AY$1,'B-LogEmaxOverpEC50'!$A$1:$AL$1,0),FALSE),"")</f>
        <v/>
      </c>
      <c r="AZ334" s="321" t="str">
        <f>_xlfn.IFNA(VLOOKUP($B334,'B-LogEmaxOverpEC50'!$A:$AL,MATCH(AZ$1,'B-LogEmaxOverpEC50'!$A$1:$AL$1,0),FALSE),"")</f>
        <v/>
      </c>
      <c r="BA334" s="321" t="str">
        <f>_xlfn.IFNA(VLOOKUP($B334,'B-LogEmaxOverpEC50'!$A:$AL,MATCH(BA$1,'B-LogEmaxOverpEC50'!$A$1:$AL$1,0),FALSE),"")</f>
        <v/>
      </c>
      <c r="BB334" s="321" t="str">
        <f>_xlfn.IFNA(VLOOKUP($B334,'B-LogEmaxOverpEC50'!$A:$AL,MATCH(BB$1,'B-LogEmaxOverpEC50'!$A$1:$AL$1,0),FALSE),"")</f>
        <v/>
      </c>
      <c r="BC334" s="321" t="str">
        <f>_xlfn.IFNA(VLOOKUP($B334,'B-LogEmaxOverpEC50'!$A:$AL,MATCH(BC$1,'B-LogEmaxOverpEC50'!$A$1:$AL$1,0),FALSE),"")</f>
        <v/>
      </c>
      <c r="BD334" s="321" t="str">
        <f>_xlfn.IFNA(VLOOKUP($B334,'B-LogEmaxOverpEC50'!$A:$AL,MATCH(BD$1,'B-LogEmaxOverpEC50'!$A$1:$AL$1,0),FALSE),"")</f>
        <v/>
      </c>
      <c r="BE334" s="321" t="str">
        <f>_xlfn.IFNA(VLOOKUP($B334,'B-LogEmaxOverpEC50'!$A:$AL,MATCH(BE$1,'B-LogEmaxOverpEC50'!$A$1:$AL$1,0),FALSE),"")</f>
        <v/>
      </c>
      <c r="BF334" s="321" t="str">
        <f>_xlfn.IFNA(VLOOKUP($B334,'B-LogEmaxOverpEC50'!$A:$AL,MATCH(BF$1,'B-LogEmaxOverpEC50'!$A$1:$AL$1,0),FALSE),"")</f>
        <v/>
      </c>
      <c r="BG334" s="321" t="str">
        <f>_xlfn.IFNA(VLOOKUP($B334,'B-LogEmaxOverpEC50'!$A:$AL,MATCH(BG$1,'B-LogEmaxOverpEC50'!$A$1:$AL$1,0),FALSE),"")</f>
        <v/>
      </c>
      <c r="BH334" s="321" t="str">
        <f>_xlfn.IFNA(VLOOKUP($B334,'B-LogEmaxOverpEC50'!$A:$AL,MATCH(BH$1,'B-LogEmaxOverpEC50'!$A$1:$AL$1,0),FALSE),"")</f>
        <v/>
      </c>
      <c r="BI334" s="322" t="str">
        <f>_xlfn.IFNA(VLOOKUP($B334,'I-LogEmaxOverpEC50'!$A:$AR,MATCH(BI$1,'I-LogEmaxOverpEC50'!$A$1:$AR$1,0),FALSE),"")</f>
        <v/>
      </c>
      <c r="BJ334" s="320" t="str">
        <f>_xlfn.IFNA(VLOOKUP($B334,'I-LogEmaxOverpEC50'!$A:$AR,MATCH(BJ$1,'I-LogEmaxOverpEC50'!$A$1:$AR$1,0),FALSE),"")</f>
        <v/>
      </c>
      <c r="BK334" s="320" t="str">
        <f>_xlfn.IFNA(VLOOKUP($B334,'I-LogEmaxOverpEC50'!$A:$AR,MATCH(BK$1,'I-LogEmaxOverpEC50'!$A$1:$AR$1,0),FALSE),"")</f>
        <v/>
      </c>
      <c r="BL334" s="320" t="str">
        <f>_xlfn.IFNA(VLOOKUP($B334,'I-LogEmaxOverpEC50'!$A:$AR,MATCH(BL$1,'I-LogEmaxOverpEC50'!$A$1:$AR$1,0),FALSE),"")</f>
        <v/>
      </c>
      <c r="BM334" s="320" t="str">
        <f>_xlfn.IFNA(VLOOKUP($B334,'I-LogEmaxOverpEC50'!$A:$AR,MATCH(BM$1,'I-LogEmaxOverpEC50'!$A$1:$AR$1,0),FALSE),"")</f>
        <v/>
      </c>
      <c r="BN334" s="320" t="str">
        <f>_xlfn.IFNA(VLOOKUP($B334,'I-LogEmaxOverpEC50'!$A:$AR,MATCH(BN$1,'I-LogEmaxOverpEC50'!$A$1:$AR$1,0),FALSE),"")</f>
        <v/>
      </c>
      <c r="BO334" s="320" t="str">
        <f>_xlfn.IFNA(VLOOKUP($B334,'I-LogEmaxOverpEC50'!$A:$AR,MATCH(BO$1,'I-LogEmaxOverpEC50'!$A$1:$AR$1,0),FALSE),"")</f>
        <v/>
      </c>
      <c r="BP334" s="320" t="str">
        <f>_xlfn.IFNA(VLOOKUP($B334,'I-LogEmaxOverpEC50'!$A:$AR,MATCH(BP$1,'I-LogEmaxOverpEC50'!$A$1:$AR$1,0),FALSE),"")</f>
        <v/>
      </c>
      <c r="BQ334" s="320" t="str">
        <f>_xlfn.IFNA(VLOOKUP($B334,'I-LogEmaxOverpEC50'!$A:$AR,MATCH(BQ$1,'I-LogEmaxOverpEC50'!$A$1:$AR$1,0),FALSE),"")</f>
        <v/>
      </c>
      <c r="BR334" s="320" t="str">
        <f>_xlfn.IFNA(VLOOKUP($B334,'I-LogEmaxOverpEC50'!$A:$AR,MATCH(BR$1,'I-LogEmaxOverpEC50'!$A$1:$AR$1,0),FALSE),"")</f>
        <v/>
      </c>
      <c r="BS334" s="320" t="str">
        <f>_xlfn.IFNA(VLOOKUP($B334,'I-LogEmaxOverpEC50'!$A:$AR,MATCH(BS$1,'I-LogEmaxOverpEC50'!$A$1:$AR$1,0),FALSE),"")</f>
        <v/>
      </c>
      <c r="BT334" s="320" t="str">
        <f>_xlfn.IFNA(VLOOKUP($B334,'I-LogEmaxOverpEC50'!$A:$AR,MATCH(BT$1,'I-LogEmaxOverpEC50'!$A$1:$AR$1,0),FALSE),"")</f>
        <v/>
      </c>
      <c r="BU334" s="320" t="str">
        <f>_xlfn.IFNA(VLOOKUP($B334,'I-LogEmaxOverpEC50'!$A:$AR,MATCH(BU$1,'I-LogEmaxOverpEC50'!$A$1:$AR$1,0),FALSE),"")</f>
        <v/>
      </c>
      <c r="BV334" s="114" t="e" cm="1">
        <f t="array" ref="BV334">_xlfn.IFS(AND($C334="A",_xlfn.CONCAT(F334:G334)&lt;&gt;"",$A334=1),"x",AND($C334="A",_xlfn.CONCAT(F334:G334)="",$A334=1),"-",$A$1&lt;&gt;"","")</f>
        <v>#N/A</v>
      </c>
      <c r="BW334" s="113" t="e" cm="1">
        <f t="array" ref="BW334">_xlfn.IFS(AND($C334="A",_xlfn.CONCAT(H334:L334)&lt;&gt;"",$A334=1),"x",AND($C334="A",_xlfn.CONCAT(H334:L334)="",$A334=1),"-",$A$1&lt;&gt;"","")</f>
        <v>#N/A</v>
      </c>
      <c r="BX334" s="113" t="e" cm="1">
        <f t="array" ref="BX334">_xlfn.IFS(AND($C334="A",_xlfn.CONCAT(M334:P334)&lt;&gt;"",$A334=1),"x",AND($C334="A",_xlfn.CONCAT(M334:P334)="",$A334=1),"-",$A$1&lt;&gt;"","")</f>
        <v>#N/A</v>
      </c>
      <c r="BY334" s="113" t="e" cm="1">
        <f t="array" ref="BY334">_xlfn.IFS(AND($C334="A",_xlfn.CONCAT(Q334:R334)&lt;&gt;"",$A334=1),"x",AND($C334="A",_xlfn.CONCAT(Q334:R334)="",$A334=1),"-",$A$1&lt;&gt;"","")</f>
        <v>#N/A</v>
      </c>
      <c r="BZ334" s="121" t="e">
        <f t="shared" si="200"/>
        <v>#N/A</v>
      </c>
      <c r="CA334" s="120" t="e">
        <f t="shared" si="201"/>
        <v>#N/A</v>
      </c>
      <c r="CB334" s="120" t="e">
        <f t="shared" si="202"/>
        <v>#N/A</v>
      </c>
      <c r="CC334" s="120" t="e">
        <f t="shared" si="203"/>
        <v>#N/A</v>
      </c>
      <c r="CD334" s="121" t="str">
        <f t="shared" si="204"/>
        <v/>
      </c>
      <c r="CE334" s="120" t="e">
        <f t="shared" si="205"/>
        <v>#N/A</v>
      </c>
      <c r="CF334" s="120" t="e">
        <f t="shared" si="206"/>
        <v>#N/A</v>
      </c>
      <c r="CG334" s="120" t="e">
        <f t="shared" si="207"/>
        <v>#N/A</v>
      </c>
      <c r="CH334" s="120" t="e">
        <f t="shared" si="208"/>
        <v>#N/A</v>
      </c>
      <c r="CI334" s="120" t="e">
        <f t="shared" si="209"/>
        <v>#N/A</v>
      </c>
    </row>
    <row r="335" spans="1:87" x14ac:dyDescent="0.2">
      <c r="A335" s="311" t="e" cm="1">
        <f t="array" ref="A335">_xlfn.IFS(SUM(F335:R335)&gt;0,1,Z335&gt;0,2,TRUE,3)</f>
        <v>#N/A</v>
      </c>
      <c r="B335" s="311" t="s">
        <v>1730</v>
      </c>
      <c r="C335" s="311" t="str">
        <f>_xlfn.XLOOKUP(B335,RecNamesAll!A:A,RecNamesAll!E:E)</f>
        <v>B2</v>
      </c>
      <c r="D335" s="311" t="str">
        <f>_xlfn.XLOOKUP(B335,RecNamesAll!A:A,RecNamesAll!C:C)</f>
        <v>ADGRB3</v>
      </c>
      <c r="F335" s="312" t="e">
        <f t="shared" si="175"/>
        <v>#N/A</v>
      </c>
      <c r="G335" s="313" t="e">
        <f t="shared" si="176"/>
        <v>#N/A</v>
      </c>
      <c r="H335" s="312" t="e">
        <f t="shared" si="177"/>
        <v>#N/A</v>
      </c>
      <c r="I335" s="313" t="e">
        <f t="shared" si="178"/>
        <v>#N/A</v>
      </c>
      <c r="J335" s="313" t="e">
        <f t="shared" si="179"/>
        <v>#N/A</v>
      </c>
      <c r="K335" s="313" t="e">
        <f t="shared" si="180"/>
        <v>#N/A</v>
      </c>
      <c r="L335" s="313" t="e">
        <f t="shared" si="181"/>
        <v>#N/A</v>
      </c>
      <c r="M335" s="312" t="e">
        <f t="shared" si="182"/>
        <v>#N/A</v>
      </c>
      <c r="N335" s="313" t="e">
        <f t="shared" si="183"/>
        <v>#N/A</v>
      </c>
      <c r="O335" s="313" t="e">
        <f t="shared" si="184"/>
        <v>#N/A</v>
      </c>
      <c r="P335" s="313" t="e">
        <f t="shared" si="185"/>
        <v>#N/A</v>
      </c>
      <c r="Q335" s="312" t="e">
        <f t="shared" si="186"/>
        <v>#N/A</v>
      </c>
      <c r="R335" s="313" t="e">
        <f t="shared" si="187"/>
        <v>#N/A</v>
      </c>
      <c r="S335" s="314" t="str">
        <f t="shared" si="188"/>
        <v/>
      </c>
      <c r="T335" s="315" t="str">
        <f t="shared" si="189"/>
        <v>B2</v>
      </c>
      <c r="U335" s="311" t="str">
        <f t="shared" si="190"/>
        <v>ADGRB3</v>
      </c>
      <c r="V335" s="316" t="e">
        <f>IF(VLOOKUP($B335,GtP!$A:$AA,MATCH("Gs_0-2",GtP!$A$1:$AA$1,0),FALSE)=0,"",VLOOKUP($B335,GtP!$A:$AA,MATCH("Gs_0-2",GtP!$A$1:$AA$1,0),FALSE))</f>
        <v>#N/A</v>
      </c>
      <c r="W335" s="317" t="e">
        <f>IF(VLOOKUP($B335,GtP!$A:$AA,MATCH("Gi/o_0-2",GtP!$A$1:$AA$1,0),FALSE)=0,"",VLOOKUP($B335,GtP!$A:$AA,MATCH("Gi/o_0-2",GtP!$A$1:$AA$1,0),FALSE))</f>
        <v>#N/A</v>
      </c>
      <c r="X335" s="317" t="e">
        <f>IF(VLOOKUP($B335,GtP!$A:$AA,MATCH("Gq/11_0-2",GtP!$A$1:$AA$1,0),FALSE)=0,"",VLOOKUP($B335,GtP!$A:$AA,MATCH("Gq/11_0-2",GtP!$A$1:$AA$1,0),FALSE))</f>
        <v>#N/A</v>
      </c>
      <c r="Y335" s="317" t="e">
        <f>IF(VLOOKUP($B335,GtP!$A:$AA,MATCH("G12/13_0-2",GtP!$A$1:$AA$1,0),FALSE)=0,"",VLOOKUP($B335,GtP!$A:$AA,MATCH("G12/13_0-2",GtP!$A$1:$AA$1,0),FALSE))</f>
        <v>#N/A</v>
      </c>
      <c r="Z335" s="318" t="e">
        <f t="shared" si="191"/>
        <v>#N/A</v>
      </c>
      <c r="AA335" s="317" t="e">
        <f t="shared" si="192"/>
        <v>#N/A</v>
      </c>
      <c r="AB335" s="317" t="e">
        <f t="shared" si="193"/>
        <v>#N/A</v>
      </c>
      <c r="AC335" s="317" t="e">
        <f t="shared" si="194"/>
        <v>#N/A</v>
      </c>
      <c r="AD335" s="317" t="e">
        <f t="shared" si="195"/>
        <v>#N/A</v>
      </c>
      <c r="AE335" s="315" t="str">
        <f t="shared" si="196"/>
        <v/>
      </c>
      <c r="AF335" s="311" t="str">
        <f t="shared" si="197"/>
        <v/>
      </c>
      <c r="AG335" s="311" t="str">
        <f t="shared" si="198"/>
        <v/>
      </c>
      <c r="AH335" s="311" t="str">
        <f t="shared" si="199"/>
        <v/>
      </c>
      <c r="AI335" s="316" t="e">
        <f>_xlfn.CONCAT(IF(AV335="","-","B"),IF(BI335="","-","I"),VLOOKUP($B335,GtP!$A:$BB,MATCH("Gs_0-1",GtP!$A$1:$BB$1,0),FALSE))</f>
        <v>#N/A</v>
      </c>
      <c r="AJ335" s="317" t="e">
        <f>_xlfn.CONCAT(IF(AW335="","-","B"),IF(BJ335="","-","I"),VLOOKUP($B335,GtP!$A:$BB,MATCH("Gs_0-1",GtP!$A$1:$BB$1,0),FALSE))</f>
        <v>#N/A</v>
      </c>
      <c r="AK335" s="317" t="e">
        <f>_xlfn.CONCAT(IF(AX335="","-","B"),IF(BK335="","-","I"),VLOOKUP($B335,GtP!$A:$BB,MATCH("Gi/o_0-1",GtP!$A$1:$BB$1,0),FALSE))</f>
        <v>#N/A</v>
      </c>
      <c r="AL335" s="317" t="e">
        <f>_xlfn.CONCAT(IF(AY335="","-","B"),IF(BL335="","-","I"),VLOOKUP($B335,GtP!$A:$BB,MATCH("Gi/o_0-1",GtP!$A$1:$BB$1,0),FALSE))</f>
        <v>#N/A</v>
      </c>
      <c r="AM335" s="317" t="e">
        <f>_xlfn.CONCAT(IF(AZ335="","-","B"),IF(BM335="","-","I"),VLOOKUP($B335,GtP!$A:$BB,MATCH("Gi/o_0-1",GtP!$A$1:$BB$1,0),FALSE))</f>
        <v>#N/A</v>
      </c>
      <c r="AN335" s="317" t="e">
        <f>_xlfn.CONCAT(IF(BA335="","-","B"),IF(BN335="","-","I"),VLOOKUP($B335,GtP!$A:$BB,MATCH("Gi/o_0-1",GtP!$A$1:$BB$1,0),FALSE))</f>
        <v>#N/A</v>
      </c>
      <c r="AO335" s="317" t="e">
        <f>_xlfn.CONCAT(IF(BB335="","-","B"),IF(BO335="","-","I"),VLOOKUP($B335,GtP!$A:$BB,MATCH("Gi/o_0-1",GtP!$A$1:$BB$1,0),FALSE))</f>
        <v>#N/A</v>
      </c>
      <c r="AP335" s="317" t="e">
        <f>_xlfn.CONCAT(IF(BC335="","-","B"),IF(BP335="","-","I"),VLOOKUP($B335,GtP!$A:$BB,MATCH("Gq/11_0-1",GtP!$A$1:$BB$1,0),FALSE))</f>
        <v>#N/A</v>
      </c>
      <c r="AQ335" s="317" t="e">
        <f>_xlfn.CONCAT(IF(BD335="","-","B"),IF(BQ335="","-","I"),VLOOKUP($B335,GtP!$A:$BB,MATCH("Gq/11_0-1",GtP!$A$1:$BB$1,0),FALSE))</f>
        <v>#N/A</v>
      </c>
      <c r="AR335" s="317" t="e">
        <f>_xlfn.CONCAT(IF(BE335="","-","B"),IF(BR335="","-","I"),VLOOKUP($B335,GtP!$A:$BB,MATCH("Gq/11_0-1",GtP!$A$1:$BB$1,0),FALSE))</f>
        <v>#N/A</v>
      </c>
      <c r="AS335" s="317" t="e">
        <f>_xlfn.CONCAT(IF(BF335="","-","B"),IF(BS335="","-","I"),VLOOKUP($B335,GtP!$A:$BB,MATCH("Gq/11_0-1",GtP!$A$1:$BB$1,0),FALSE))</f>
        <v>#N/A</v>
      </c>
      <c r="AT335" s="317" t="e">
        <f>_xlfn.CONCAT(IF(BG335="","-","B"),IF(BT335="","-","I"),VLOOKUP($B335,GtP!$A:$BB,MATCH("G12/13_0-1",GtP!$A$1:$BB$1,0),FALSE))</f>
        <v>#N/A</v>
      </c>
      <c r="AU335" s="317" t="e">
        <f>_xlfn.CONCAT(IF(BH335="","-","B"),IF(BU335="","-","I"),VLOOKUP($B335,GtP!$A:$BB,MATCH("G12/13_0-1",GtP!$A$1:$BB$1,0),FALSE))</f>
        <v>#N/A</v>
      </c>
      <c r="AV335" s="319" t="str">
        <f>_xlfn.IFNA(VLOOKUP($B335,'B-LogEmaxOverpEC50'!$A:$AL,MATCH(AV$1,'B-LogEmaxOverpEC50'!$A$1:$AL$1,0),FALSE),"")</f>
        <v/>
      </c>
      <c r="AX335" s="321" t="str">
        <f>_xlfn.IFNA(VLOOKUP($B335,'B-LogEmaxOverpEC50'!$A:$AL,MATCH(AX$1,'B-LogEmaxOverpEC50'!$A$1:$AL$1,0),FALSE),"")</f>
        <v/>
      </c>
      <c r="AY335" s="321" t="str">
        <f>_xlfn.IFNA(VLOOKUP($B335,'B-LogEmaxOverpEC50'!$A:$AL,MATCH(AY$1,'B-LogEmaxOverpEC50'!$A$1:$AL$1,0),FALSE),"")</f>
        <v/>
      </c>
      <c r="AZ335" s="321" t="str">
        <f>_xlfn.IFNA(VLOOKUP($B335,'B-LogEmaxOverpEC50'!$A:$AL,MATCH(AZ$1,'B-LogEmaxOverpEC50'!$A$1:$AL$1,0),FALSE),"")</f>
        <v/>
      </c>
      <c r="BA335" s="321" t="str">
        <f>_xlfn.IFNA(VLOOKUP($B335,'B-LogEmaxOverpEC50'!$A:$AL,MATCH(BA$1,'B-LogEmaxOverpEC50'!$A$1:$AL$1,0),FALSE),"")</f>
        <v/>
      </c>
      <c r="BB335" s="321" t="str">
        <f>_xlfn.IFNA(VLOOKUP($B335,'B-LogEmaxOverpEC50'!$A:$AL,MATCH(BB$1,'B-LogEmaxOverpEC50'!$A$1:$AL$1,0),FALSE),"")</f>
        <v/>
      </c>
      <c r="BC335" s="321" t="str">
        <f>_xlfn.IFNA(VLOOKUP($B335,'B-LogEmaxOverpEC50'!$A:$AL,MATCH(BC$1,'B-LogEmaxOverpEC50'!$A$1:$AL$1,0),FALSE),"")</f>
        <v/>
      </c>
      <c r="BD335" s="321" t="str">
        <f>_xlfn.IFNA(VLOOKUP($B335,'B-LogEmaxOverpEC50'!$A:$AL,MATCH(BD$1,'B-LogEmaxOverpEC50'!$A$1:$AL$1,0),FALSE),"")</f>
        <v/>
      </c>
      <c r="BE335" s="321" t="str">
        <f>_xlfn.IFNA(VLOOKUP($B335,'B-LogEmaxOverpEC50'!$A:$AL,MATCH(BE$1,'B-LogEmaxOverpEC50'!$A$1:$AL$1,0),FALSE),"")</f>
        <v/>
      </c>
      <c r="BF335" s="321" t="str">
        <f>_xlfn.IFNA(VLOOKUP($B335,'B-LogEmaxOverpEC50'!$A:$AL,MATCH(BF$1,'B-LogEmaxOverpEC50'!$A$1:$AL$1,0),FALSE),"")</f>
        <v/>
      </c>
      <c r="BG335" s="321" t="str">
        <f>_xlfn.IFNA(VLOOKUP($B335,'B-LogEmaxOverpEC50'!$A:$AL,MATCH(BG$1,'B-LogEmaxOverpEC50'!$A$1:$AL$1,0),FALSE),"")</f>
        <v/>
      </c>
      <c r="BH335" s="321" t="str">
        <f>_xlfn.IFNA(VLOOKUP($B335,'B-LogEmaxOverpEC50'!$A:$AL,MATCH(BH$1,'B-LogEmaxOverpEC50'!$A$1:$AL$1,0),FALSE),"")</f>
        <v/>
      </c>
      <c r="BI335" s="322" t="str">
        <f>_xlfn.IFNA(VLOOKUP($B335,'I-LogEmaxOverpEC50'!$A:$AR,MATCH(BI$1,'I-LogEmaxOverpEC50'!$A$1:$AR$1,0),FALSE),"")</f>
        <v/>
      </c>
      <c r="BJ335" s="320" t="str">
        <f>_xlfn.IFNA(VLOOKUP($B335,'I-LogEmaxOverpEC50'!$A:$AR,MATCH(BJ$1,'I-LogEmaxOverpEC50'!$A$1:$AR$1,0),FALSE),"")</f>
        <v/>
      </c>
      <c r="BK335" s="320" t="str">
        <f>_xlfn.IFNA(VLOOKUP($B335,'I-LogEmaxOverpEC50'!$A:$AR,MATCH(BK$1,'I-LogEmaxOverpEC50'!$A$1:$AR$1,0),FALSE),"")</f>
        <v/>
      </c>
      <c r="BL335" s="320" t="str">
        <f>_xlfn.IFNA(VLOOKUP($B335,'I-LogEmaxOverpEC50'!$A:$AR,MATCH(BL$1,'I-LogEmaxOverpEC50'!$A$1:$AR$1,0),FALSE),"")</f>
        <v/>
      </c>
      <c r="BM335" s="320" t="str">
        <f>_xlfn.IFNA(VLOOKUP($B335,'I-LogEmaxOverpEC50'!$A:$AR,MATCH(BM$1,'I-LogEmaxOverpEC50'!$A$1:$AR$1,0),FALSE),"")</f>
        <v/>
      </c>
      <c r="BN335" s="320" t="str">
        <f>_xlfn.IFNA(VLOOKUP($B335,'I-LogEmaxOverpEC50'!$A:$AR,MATCH(BN$1,'I-LogEmaxOverpEC50'!$A$1:$AR$1,0),FALSE),"")</f>
        <v/>
      </c>
      <c r="BO335" s="320" t="str">
        <f>_xlfn.IFNA(VLOOKUP($B335,'I-LogEmaxOverpEC50'!$A:$AR,MATCH(BO$1,'I-LogEmaxOverpEC50'!$A$1:$AR$1,0),FALSE),"")</f>
        <v/>
      </c>
      <c r="BP335" s="320" t="str">
        <f>_xlfn.IFNA(VLOOKUP($B335,'I-LogEmaxOverpEC50'!$A:$AR,MATCH(BP$1,'I-LogEmaxOverpEC50'!$A$1:$AR$1,0),FALSE),"")</f>
        <v/>
      </c>
      <c r="BQ335" s="320" t="str">
        <f>_xlfn.IFNA(VLOOKUP($B335,'I-LogEmaxOverpEC50'!$A:$AR,MATCH(BQ$1,'I-LogEmaxOverpEC50'!$A$1:$AR$1,0),FALSE),"")</f>
        <v/>
      </c>
      <c r="BR335" s="320" t="str">
        <f>_xlfn.IFNA(VLOOKUP($B335,'I-LogEmaxOverpEC50'!$A:$AR,MATCH(BR$1,'I-LogEmaxOverpEC50'!$A$1:$AR$1,0),FALSE),"")</f>
        <v/>
      </c>
      <c r="BS335" s="320" t="str">
        <f>_xlfn.IFNA(VLOOKUP($B335,'I-LogEmaxOverpEC50'!$A:$AR,MATCH(BS$1,'I-LogEmaxOverpEC50'!$A$1:$AR$1,0),FALSE),"")</f>
        <v/>
      </c>
      <c r="BT335" s="320" t="str">
        <f>_xlfn.IFNA(VLOOKUP($B335,'I-LogEmaxOverpEC50'!$A:$AR,MATCH(BT$1,'I-LogEmaxOverpEC50'!$A$1:$AR$1,0),FALSE),"")</f>
        <v/>
      </c>
      <c r="BU335" s="320" t="str">
        <f>_xlfn.IFNA(VLOOKUP($B335,'I-LogEmaxOverpEC50'!$A:$AR,MATCH(BU$1,'I-LogEmaxOverpEC50'!$A$1:$AR$1,0),FALSE),"")</f>
        <v/>
      </c>
      <c r="BV335" s="114" t="e" cm="1">
        <f t="array" ref="BV335">_xlfn.IFS(AND($C335="A",_xlfn.CONCAT(F335:G335)&lt;&gt;"",$A335=1),"x",AND($C335="A",_xlfn.CONCAT(F335:G335)="",$A335=1),"-",$A$1&lt;&gt;"","")</f>
        <v>#N/A</v>
      </c>
      <c r="BW335" s="113" t="e" cm="1">
        <f t="array" ref="BW335">_xlfn.IFS(AND($C335="A",_xlfn.CONCAT(H335:L335)&lt;&gt;"",$A335=1),"x",AND($C335="A",_xlfn.CONCAT(H335:L335)="",$A335=1),"-",$A$1&lt;&gt;"","")</f>
        <v>#N/A</v>
      </c>
      <c r="BX335" s="113" t="e" cm="1">
        <f t="array" ref="BX335">_xlfn.IFS(AND($C335="A",_xlfn.CONCAT(M335:P335)&lt;&gt;"",$A335=1),"x",AND($C335="A",_xlfn.CONCAT(M335:P335)="",$A335=1),"-",$A$1&lt;&gt;"","")</f>
        <v>#N/A</v>
      </c>
      <c r="BY335" s="113" t="e" cm="1">
        <f t="array" ref="BY335">_xlfn.IFS(AND($C335="A",_xlfn.CONCAT(Q335:R335)&lt;&gt;"",$A335=1),"x",AND($C335="A",_xlfn.CONCAT(Q335:R335)="",$A335=1),"-",$A$1&lt;&gt;"","")</f>
        <v>#N/A</v>
      </c>
      <c r="BZ335" s="121" t="e">
        <f t="shared" si="200"/>
        <v>#N/A</v>
      </c>
      <c r="CA335" s="120" t="e">
        <f t="shared" si="201"/>
        <v>#N/A</v>
      </c>
      <c r="CB335" s="120" t="e">
        <f t="shared" si="202"/>
        <v>#N/A</v>
      </c>
      <c r="CC335" s="120" t="e">
        <f t="shared" si="203"/>
        <v>#N/A</v>
      </c>
      <c r="CD335" s="121" t="str">
        <f t="shared" si="204"/>
        <v/>
      </c>
      <c r="CE335" s="120" t="e">
        <f t="shared" si="205"/>
        <v>#N/A</v>
      </c>
      <c r="CF335" s="120" t="e">
        <f t="shared" si="206"/>
        <v>#N/A</v>
      </c>
      <c r="CG335" s="120" t="e">
        <f t="shared" si="207"/>
        <v>#N/A</v>
      </c>
      <c r="CH335" s="120" t="e">
        <f t="shared" si="208"/>
        <v>#N/A</v>
      </c>
      <c r="CI335" s="120" t="e">
        <f t="shared" si="209"/>
        <v>#N/A</v>
      </c>
    </row>
    <row r="336" spans="1:87" x14ac:dyDescent="0.2">
      <c r="A336" s="311" t="e" cm="1">
        <f t="array" ref="A336">_xlfn.IFS(SUM(F336:R336)&gt;0,1,Z336&gt;0,2,TRUE,3)</f>
        <v>#N/A</v>
      </c>
      <c r="B336" s="311" t="s">
        <v>1762</v>
      </c>
      <c r="C336" s="311" t="str">
        <f>_xlfn.XLOOKUP(B336,RecNamesAll!A:A,RecNamesAll!E:E)</f>
        <v>B2</v>
      </c>
      <c r="D336" s="311" t="str">
        <f>_xlfn.XLOOKUP(B336,RecNamesAll!A:A,RecNamesAll!C:C)</f>
        <v>ADGRD2</v>
      </c>
      <c r="F336" s="312" t="e">
        <f t="shared" si="175"/>
        <v>#N/A</v>
      </c>
      <c r="G336" s="313" t="e">
        <f t="shared" si="176"/>
        <v>#N/A</v>
      </c>
      <c r="H336" s="312" t="e">
        <f t="shared" si="177"/>
        <v>#N/A</v>
      </c>
      <c r="I336" s="313" t="e">
        <f t="shared" si="178"/>
        <v>#N/A</v>
      </c>
      <c r="J336" s="313" t="e">
        <f t="shared" si="179"/>
        <v>#N/A</v>
      </c>
      <c r="K336" s="313" t="e">
        <f t="shared" si="180"/>
        <v>#N/A</v>
      </c>
      <c r="L336" s="313" t="e">
        <f t="shared" si="181"/>
        <v>#N/A</v>
      </c>
      <c r="M336" s="312" t="e">
        <f t="shared" si="182"/>
        <v>#N/A</v>
      </c>
      <c r="N336" s="313" t="e">
        <f t="shared" si="183"/>
        <v>#N/A</v>
      </c>
      <c r="O336" s="313" t="e">
        <f t="shared" si="184"/>
        <v>#N/A</v>
      </c>
      <c r="P336" s="313" t="e">
        <f t="shared" si="185"/>
        <v>#N/A</v>
      </c>
      <c r="Q336" s="312" t="e">
        <f t="shared" si="186"/>
        <v>#N/A</v>
      </c>
      <c r="R336" s="313" t="e">
        <f t="shared" si="187"/>
        <v>#N/A</v>
      </c>
      <c r="S336" s="314" t="str">
        <f t="shared" si="188"/>
        <v/>
      </c>
      <c r="T336" s="315" t="str">
        <f t="shared" si="189"/>
        <v>B2</v>
      </c>
      <c r="U336" s="311" t="str">
        <f t="shared" si="190"/>
        <v>ADGRD2</v>
      </c>
      <c r="V336" s="316" t="e">
        <f>IF(VLOOKUP($B336,GtP!$A:$AA,MATCH("Gs_0-2",GtP!$A$1:$AA$1,0),FALSE)=0,"",VLOOKUP($B336,GtP!$A:$AA,MATCH("Gs_0-2",GtP!$A$1:$AA$1,0),FALSE))</f>
        <v>#N/A</v>
      </c>
      <c r="W336" s="317" t="e">
        <f>IF(VLOOKUP($B336,GtP!$A:$AA,MATCH("Gi/o_0-2",GtP!$A$1:$AA$1,0),FALSE)=0,"",VLOOKUP($B336,GtP!$A:$AA,MATCH("Gi/o_0-2",GtP!$A$1:$AA$1,0),FALSE))</f>
        <v>#N/A</v>
      </c>
      <c r="X336" s="317" t="e">
        <f>IF(VLOOKUP($B336,GtP!$A:$AA,MATCH("Gq/11_0-2",GtP!$A$1:$AA$1,0),FALSE)=0,"",VLOOKUP($B336,GtP!$A:$AA,MATCH("Gq/11_0-2",GtP!$A$1:$AA$1,0),FALSE))</f>
        <v>#N/A</v>
      </c>
      <c r="Y336" s="317" t="e">
        <f>IF(VLOOKUP($B336,GtP!$A:$AA,MATCH("G12/13_0-2",GtP!$A$1:$AA$1,0),FALSE)=0,"",VLOOKUP($B336,GtP!$A:$AA,MATCH("G12/13_0-2",GtP!$A$1:$AA$1,0),FALSE))</f>
        <v>#N/A</v>
      </c>
      <c r="Z336" s="318" t="e">
        <f t="shared" si="191"/>
        <v>#N/A</v>
      </c>
      <c r="AA336" s="317" t="e">
        <f t="shared" si="192"/>
        <v>#N/A</v>
      </c>
      <c r="AB336" s="317" t="e">
        <f t="shared" si="193"/>
        <v>#N/A</v>
      </c>
      <c r="AC336" s="317" t="e">
        <f t="shared" si="194"/>
        <v>#N/A</v>
      </c>
      <c r="AD336" s="317" t="e">
        <f t="shared" si="195"/>
        <v>#N/A</v>
      </c>
      <c r="AE336" s="315" t="str">
        <f t="shared" si="196"/>
        <v/>
      </c>
      <c r="AF336" s="311" t="str">
        <f t="shared" si="197"/>
        <v/>
      </c>
      <c r="AG336" s="311" t="str">
        <f t="shared" si="198"/>
        <v/>
      </c>
      <c r="AH336" s="311" t="str">
        <f t="shared" si="199"/>
        <v/>
      </c>
      <c r="AI336" s="316" t="e">
        <f>_xlfn.CONCAT(IF(AV336="","-","B"),IF(BI336="","-","I"),VLOOKUP($B336,GtP!$A:$BB,MATCH("Gs_0-1",GtP!$A$1:$BB$1,0),FALSE))</f>
        <v>#N/A</v>
      </c>
      <c r="AJ336" s="317" t="e">
        <f>_xlfn.CONCAT(IF(AW336="","-","B"),IF(BJ336="","-","I"),VLOOKUP($B336,GtP!$A:$BB,MATCH("Gs_0-1",GtP!$A$1:$BB$1,0),FALSE))</f>
        <v>#N/A</v>
      </c>
      <c r="AK336" s="317" t="e">
        <f>_xlfn.CONCAT(IF(AX336="","-","B"),IF(BK336="","-","I"),VLOOKUP($B336,GtP!$A:$BB,MATCH("Gi/o_0-1",GtP!$A$1:$BB$1,0),FALSE))</f>
        <v>#N/A</v>
      </c>
      <c r="AL336" s="317" t="e">
        <f>_xlfn.CONCAT(IF(AY336="","-","B"),IF(BL336="","-","I"),VLOOKUP($B336,GtP!$A:$BB,MATCH("Gi/o_0-1",GtP!$A$1:$BB$1,0),FALSE))</f>
        <v>#N/A</v>
      </c>
      <c r="AM336" s="317" t="e">
        <f>_xlfn.CONCAT(IF(AZ336="","-","B"),IF(BM336="","-","I"),VLOOKUP($B336,GtP!$A:$BB,MATCH("Gi/o_0-1",GtP!$A$1:$BB$1,0),FALSE))</f>
        <v>#N/A</v>
      </c>
      <c r="AN336" s="317" t="e">
        <f>_xlfn.CONCAT(IF(BA336="","-","B"),IF(BN336="","-","I"),VLOOKUP($B336,GtP!$A:$BB,MATCH("Gi/o_0-1",GtP!$A$1:$BB$1,0),FALSE))</f>
        <v>#N/A</v>
      </c>
      <c r="AO336" s="317" t="e">
        <f>_xlfn.CONCAT(IF(BB336="","-","B"),IF(BO336="","-","I"),VLOOKUP($B336,GtP!$A:$BB,MATCH("Gi/o_0-1",GtP!$A$1:$BB$1,0),FALSE))</f>
        <v>#N/A</v>
      </c>
      <c r="AP336" s="317" t="e">
        <f>_xlfn.CONCAT(IF(BC336="","-","B"),IF(BP336="","-","I"),VLOOKUP($B336,GtP!$A:$BB,MATCH("Gq/11_0-1",GtP!$A$1:$BB$1,0),FALSE))</f>
        <v>#N/A</v>
      </c>
      <c r="AQ336" s="317" t="e">
        <f>_xlfn.CONCAT(IF(BD336="","-","B"),IF(BQ336="","-","I"),VLOOKUP($B336,GtP!$A:$BB,MATCH("Gq/11_0-1",GtP!$A$1:$BB$1,0),FALSE))</f>
        <v>#N/A</v>
      </c>
      <c r="AR336" s="317" t="e">
        <f>_xlfn.CONCAT(IF(BE336="","-","B"),IF(BR336="","-","I"),VLOOKUP($B336,GtP!$A:$BB,MATCH("Gq/11_0-1",GtP!$A$1:$BB$1,0),FALSE))</f>
        <v>#N/A</v>
      </c>
      <c r="AS336" s="317" t="e">
        <f>_xlfn.CONCAT(IF(BF336="","-","B"),IF(BS336="","-","I"),VLOOKUP($B336,GtP!$A:$BB,MATCH("Gq/11_0-1",GtP!$A$1:$BB$1,0),FALSE))</f>
        <v>#N/A</v>
      </c>
      <c r="AT336" s="317" t="e">
        <f>_xlfn.CONCAT(IF(BG336="","-","B"),IF(BT336="","-","I"),VLOOKUP($B336,GtP!$A:$BB,MATCH("G12/13_0-1",GtP!$A$1:$BB$1,0),FALSE))</f>
        <v>#N/A</v>
      </c>
      <c r="AU336" s="317" t="e">
        <f>_xlfn.CONCAT(IF(BH336="","-","B"),IF(BU336="","-","I"),VLOOKUP($B336,GtP!$A:$BB,MATCH("G12/13_0-1",GtP!$A$1:$BB$1,0),FALSE))</f>
        <v>#N/A</v>
      </c>
      <c r="AV336" s="319" t="str">
        <f>_xlfn.IFNA(VLOOKUP($B336,'B-LogEmaxOverpEC50'!$A:$AL,MATCH(AV$1,'B-LogEmaxOverpEC50'!$A$1:$AL$1,0),FALSE),"")</f>
        <v/>
      </c>
      <c r="AX336" s="321" t="str">
        <f>_xlfn.IFNA(VLOOKUP($B336,'B-LogEmaxOverpEC50'!$A:$AL,MATCH(AX$1,'B-LogEmaxOverpEC50'!$A$1:$AL$1,0),FALSE),"")</f>
        <v/>
      </c>
      <c r="AY336" s="321" t="str">
        <f>_xlfn.IFNA(VLOOKUP($B336,'B-LogEmaxOverpEC50'!$A:$AL,MATCH(AY$1,'B-LogEmaxOverpEC50'!$A$1:$AL$1,0),FALSE),"")</f>
        <v/>
      </c>
      <c r="AZ336" s="321" t="str">
        <f>_xlfn.IFNA(VLOOKUP($B336,'B-LogEmaxOverpEC50'!$A:$AL,MATCH(AZ$1,'B-LogEmaxOverpEC50'!$A$1:$AL$1,0),FALSE),"")</f>
        <v/>
      </c>
      <c r="BA336" s="321" t="str">
        <f>_xlfn.IFNA(VLOOKUP($B336,'B-LogEmaxOverpEC50'!$A:$AL,MATCH(BA$1,'B-LogEmaxOverpEC50'!$A$1:$AL$1,0),FALSE),"")</f>
        <v/>
      </c>
      <c r="BB336" s="321" t="str">
        <f>_xlfn.IFNA(VLOOKUP($B336,'B-LogEmaxOverpEC50'!$A:$AL,MATCH(BB$1,'B-LogEmaxOverpEC50'!$A$1:$AL$1,0),FALSE),"")</f>
        <v/>
      </c>
      <c r="BC336" s="321" t="str">
        <f>_xlfn.IFNA(VLOOKUP($B336,'B-LogEmaxOverpEC50'!$A:$AL,MATCH(BC$1,'B-LogEmaxOverpEC50'!$A$1:$AL$1,0),FALSE),"")</f>
        <v/>
      </c>
      <c r="BD336" s="321" t="str">
        <f>_xlfn.IFNA(VLOOKUP($B336,'B-LogEmaxOverpEC50'!$A:$AL,MATCH(BD$1,'B-LogEmaxOverpEC50'!$A$1:$AL$1,0),FALSE),"")</f>
        <v/>
      </c>
      <c r="BE336" s="321" t="str">
        <f>_xlfn.IFNA(VLOOKUP($B336,'B-LogEmaxOverpEC50'!$A:$AL,MATCH(BE$1,'B-LogEmaxOverpEC50'!$A$1:$AL$1,0),FALSE),"")</f>
        <v/>
      </c>
      <c r="BF336" s="321" t="str">
        <f>_xlfn.IFNA(VLOOKUP($B336,'B-LogEmaxOverpEC50'!$A:$AL,MATCH(BF$1,'B-LogEmaxOverpEC50'!$A$1:$AL$1,0),FALSE),"")</f>
        <v/>
      </c>
      <c r="BG336" s="321" t="str">
        <f>_xlfn.IFNA(VLOOKUP($B336,'B-LogEmaxOverpEC50'!$A:$AL,MATCH(BG$1,'B-LogEmaxOverpEC50'!$A$1:$AL$1,0),FALSE),"")</f>
        <v/>
      </c>
      <c r="BH336" s="321" t="str">
        <f>_xlfn.IFNA(VLOOKUP($B336,'B-LogEmaxOverpEC50'!$A:$AL,MATCH(BH$1,'B-LogEmaxOverpEC50'!$A$1:$AL$1,0),FALSE),"")</f>
        <v/>
      </c>
      <c r="BI336" s="322" t="str">
        <f>_xlfn.IFNA(VLOOKUP($B336,'I-LogEmaxOverpEC50'!$A:$AR,MATCH(BI$1,'I-LogEmaxOverpEC50'!$A$1:$AR$1,0),FALSE),"")</f>
        <v/>
      </c>
      <c r="BJ336" s="320" t="str">
        <f>_xlfn.IFNA(VLOOKUP($B336,'I-LogEmaxOverpEC50'!$A:$AR,MATCH(BJ$1,'I-LogEmaxOverpEC50'!$A$1:$AR$1,0),FALSE),"")</f>
        <v/>
      </c>
      <c r="BK336" s="320" t="str">
        <f>_xlfn.IFNA(VLOOKUP($B336,'I-LogEmaxOverpEC50'!$A:$AR,MATCH(BK$1,'I-LogEmaxOverpEC50'!$A$1:$AR$1,0),FALSE),"")</f>
        <v/>
      </c>
      <c r="BL336" s="320" t="str">
        <f>_xlfn.IFNA(VLOOKUP($B336,'I-LogEmaxOverpEC50'!$A:$AR,MATCH(BL$1,'I-LogEmaxOverpEC50'!$A$1:$AR$1,0),FALSE),"")</f>
        <v/>
      </c>
      <c r="BM336" s="320" t="str">
        <f>_xlfn.IFNA(VLOOKUP($B336,'I-LogEmaxOverpEC50'!$A:$AR,MATCH(BM$1,'I-LogEmaxOverpEC50'!$A$1:$AR$1,0),FALSE),"")</f>
        <v/>
      </c>
      <c r="BN336" s="320" t="str">
        <f>_xlfn.IFNA(VLOOKUP($B336,'I-LogEmaxOverpEC50'!$A:$AR,MATCH(BN$1,'I-LogEmaxOverpEC50'!$A$1:$AR$1,0),FALSE),"")</f>
        <v/>
      </c>
      <c r="BO336" s="320" t="str">
        <f>_xlfn.IFNA(VLOOKUP($B336,'I-LogEmaxOverpEC50'!$A:$AR,MATCH(BO$1,'I-LogEmaxOverpEC50'!$A$1:$AR$1,0),FALSE),"")</f>
        <v/>
      </c>
      <c r="BP336" s="320" t="str">
        <f>_xlfn.IFNA(VLOOKUP($B336,'I-LogEmaxOverpEC50'!$A:$AR,MATCH(BP$1,'I-LogEmaxOverpEC50'!$A$1:$AR$1,0),FALSE),"")</f>
        <v/>
      </c>
      <c r="BQ336" s="320" t="str">
        <f>_xlfn.IFNA(VLOOKUP($B336,'I-LogEmaxOverpEC50'!$A:$AR,MATCH(BQ$1,'I-LogEmaxOverpEC50'!$A$1:$AR$1,0),FALSE),"")</f>
        <v/>
      </c>
      <c r="BR336" s="320" t="str">
        <f>_xlfn.IFNA(VLOOKUP($B336,'I-LogEmaxOverpEC50'!$A:$AR,MATCH(BR$1,'I-LogEmaxOverpEC50'!$A$1:$AR$1,0),FALSE),"")</f>
        <v/>
      </c>
      <c r="BS336" s="320" t="str">
        <f>_xlfn.IFNA(VLOOKUP($B336,'I-LogEmaxOverpEC50'!$A:$AR,MATCH(BS$1,'I-LogEmaxOverpEC50'!$A$1:$AR$1,0),FALSE),"")</f>
        <v/>
      </c>
      <c r="BT336" s="320" t="str">
        <f>_xlfn.IFNA(VLOOKUP($B336,'I-LogEmaxOverpEC50'!$A:$AR,MATCH(BT$1,'I-LogEmaxOverpEC50'!$A$1:$AR$1,0),FALSE),"")</f>
        <v/>
      </c>
      <c r="BU336" s="320" t="str">
        <f>_xlfn.IFNA(VLOOKUP($B336,'I-LogEmaxOverpEC50'!$A:$AR,MATCH(BU$1,'I-LogEmaxOverpEC50'!$A$1:$AR$1,0),FALSE),"")</f>
        <v/>
      </c>
      <c r="BV336" s="114" t="e" cm="1">
        <f t="array" ref="BV336">_xlfn.IFS(AND($C336="A",_xlfn.CONCAT(F336:G336)&lt;&gt;"",$A336=1),"x",AND($C336="A",_xlfn.CONCAT(F336:G336)="",$A336=1),"-",$A$1&lt;&gt;"","")</f>
        <v>#N/A</v>
      </c>
      <c r="BW336" s="113" t="e" cm="1">
        <f t="array" ref="BW336">_xlfn.IFS(AND($C336="A",_xlfn.CONCAT(H336:L336)&lt;&gt;"",$A336=1),"x",AND($C336="A",_xlfn.CONCAT(H336:L336)="",$A336=1),"-",$A$1&lt;&gt;"","")</f>
        <v>#N/A</v>
      </c>
      <c r="BX336" s="113" t="e" cm="1">
        <f t="array" ref="BX336">_xlfn.IFS(AND($C336="A",_xlfn.CONCAT(M336:P336)&lt;&gt;"",$A336=1),"x",AND($C336="A",_xlfn.CONCAT(M336:P336)="",$A336=1),"-",$A$1&lt;&gt;"","")</f>
        <v>#N/A</v>
      </c>
      <c r="BY336" s="113" t="e" cm="1">
        <f t="array" ref="BY336">_xlfn.IFS(AND($C336="A",_xlfn.CONCAT(Q336:R336)&lt;&gt;"",$A336=1),"x",AND($C336="A",_xlfn.CONCAT(Q336:R336)="",$A336=1),"-",$A$1&lt;&gt;"","")</f>
        <v>#N/A</v>
      </c>
      <c r="BZ336" s="121" t="e">
        <f t="shared" si="200"/>
        <v>#N/A</v>
      </c>
      <c r="CA336" s="120" t="e">
        <f t="shared" si="201"/>
        <v>#N/A</v>
      </c>
      <c r="CB336" s="120" t="e">
        <f t="shared" si="202"/>
        <v>#N/A</v>
      </c>
      <c r="CC336" s="120" t="e">
        <f t="shared" si="203"/>
        <v>#N/A</v>
      </c>
      <c r="CD336" s="121" t="str">
        <f t="shared" si="204"/>
        <v/>
      </c>
      <c r="CE336" s="120" t="e">
        <f t="shared" si="205"/>
        <v>#N/A</v>
      </c>
      <c r="CF336" s="120" t="e">
        <f t="shared" si="206"/>
        <v>#N/A</v>
      </c>
      <c r="CG336" s="120" t="e">
        <f t="shared" si="207"/>
        <v>#N/A</v>
      </c>
      <c r="CH336" s="120" t="e">
        <f t="shared" si="208"/>
        <v>#N/A</v>
      </c>
      <c r="CI336" s="120" t="e">
        <f t="shared" si="209"/>
        <v>#N/A</v>
      </c>
    </row>
    <row r="337" spans="1:87" x14ac:dyDescent="0.2">
      <c r="A337" s="311" t="e" cm="1">
        <f t="array" ref="A337">_xlfn.IFS(SUM(F337:R337)&gt;0,1,Z337&gt;0,2,TRUE,3)</f>
        <v>#N/A</v>
      </c>
      <c r="B337" s="311" t="s">
        <v>1810</v>
      </c>
      <c r="C337" s="311" t="str">
        <f>_xlfn.XLOOKUP(B337,RecNamesAll!A:A,RecNamesAll!E:E)</f>
        <v>B2</v>
      </c>
      <c r="D337" s="311" t="str">
        <f>_xlfn.XLOOKUP(B337,RecNamesAll!A:A,RecNamesAll!C:C)</f>
        <v>ADGRE1</v>
      </c>
      <c r="F337" s="312" t="e">
        <f t="shared" si="175"/>
        <v>#N/A</v>
      </c>
      <c r="G337" s="313" t="e">
        <f t="shared" si="176"/>
        <v>#N/A</v>
      </c>
      <c r="H337" s="312" t="e">
        <f t="shared" si="177"/>
        <v>#N/A</v>
      </c>
      <c r="I337" s="313" t="e">
        <f t="shared" si="178"/>
        <v>#N/A</v>
      </c>
      <c r="J337" s="313" t="e">
        <f t="shared" si="179"/>
        <v>#N/A</v>
      </c>
      <c r="K337" s="313" t="e">
        <f t="shared" si="180"/>
        <v>#N/A</v>
      </c>
      <c r="L337" s="313" t="e">
        <f t="shared" si="181"/>
        <v>#N/A</v>
      </c>
      <c r="M337" s="312" t="e">
        <f t="shared" si="182"/>
        <v>#N/A</v>
      </c>
      <c r="N337" s="313" t="e">
        <f t="shared" si="183"/>
        <v>#N/A</v>
      </c>
      <c r="O337" s="313" t="e">
        <f t="shared" si="184"/>
        <v>#N/A</v>
      </c>
      <c r="P337" s="313" t="e">
        <f t="shared" si="185"/>
        <v>#N/A</v>
      </c>
      <c r="Q337" s="312" t="e">
        <f t="shared" si="186"/>
        <v>#N/A</v>
      </c>
      <c r="R337" s="313" t="e">
        <f t="shared" si="187"/>
        <v>#N/A</v>
      </c>
      <c r="S337" s="314" t="str">
        <f t="shared" si="188"/>
        <v/>
      </c>
      <c r="T337" s="315" t="str">
        <f t="shared" si="189"/>
        <v>B2</v>
      </c>
      <c r="U337" s="311" t="str">
        <f t="shared" si="190"/>
        <v>ADGRE1</v>
      </c>
      <c r="V337" s="316" t="e">
        <f>IF(VLOOKUP($B337,GtP!$A:$AA,MATCH("Gs_0-2",GtP!$A$1:$AA$1,0),FALSE)=0,"",VLOOKUP($B337,GtP!$A:$AA,MATCH("Gs_0-2",GtP!$A$1:$AA$1,0),FALSE))</f>
        <v>#N/A</v>
      </c>
      <c r="W337" s="317" t="e">
        <f>IF(VLOOKUP($B337,GtP!$A:$AA,MATCH("Gi/o_0-2",GtP!$A$1:$AA$1,0),FALSE)=0,"",VLOOKUP($B337,GtP!$A:$AA,MATCH("Gi/o_0-2",GtP!$A$1:$AA$1,0),FALSE))</f>
        <v>#N/A</v>
      </c>
      <c r="X337" s="317" t="e">
        <f>IF(VLOOKUP($B337,GtP!$A:$AA,MATCH("Gq/11_0-2",GtP!$A$1:$AA$1,0),FALSE)=0,"",VLOOKUP($B337,GtP!$A:$AA,MATCH("Gq/11_0-2",GtP!$A$1:$AA$1,0),FALSE))</f>
        <v>#N/A</v>
      </c>
      <c r="Y337" s="317" t="e">
        <f>IF(VLOOKUP($B337,GtP!$A:$AA,MATCH("G12/13_0-2",GtP!$A$1:$AA$1,0),FALSE)=0,"",VLOOKUP($B337,GtP!$A:$AA,MATCH("G12/13_0-2",GtP!$A$1:$AA$1,0),FALSE))</f>
        <v>#N/A</v>
      </c>
      <c r="Z337" s="318" t="e">
        <f t="shared" si="191"/>
        <v>#N/A</v>
      </c>
      <c r="AA337" s="317" t="e">
        <f t="shared" si="192"/>
        <v>#N/A</v>
      </c>
      <c r="AB337" s="317" t="e">
        <f t="shared" si="193"/>
        <v>#N/A</v>
      </c>
      <c r="AC337" s="317" t="e">
        <f t="shared" si="194"/>
        <v>#N/A</v>
      </c>
      <c r="AD337" s="317" t="e">
        <f t="shared" si="195"/>
        <v>#N/A</v>
      </c>
      <c r="AE337" s="315" t="str">
        <f t="shared" si="196"/>
        <v/>
      </c>
      <c r="AF337" s="311" t="str">
        <f t="shared" si="197"/>
        <v/>
      </c>
      <c r="AG337" s="311" t="str">
        <f t="shared" si="198"/>
        <v/>
      </c>
      <c r="AH337" s="311" t="str">
        <f t="shared" si="199"/>
        <v/>
      </c>
      <c r="AI337" s="316" t="e">
        <f>_xlfn.CONCAT(IF(AV337="","-","B"),IF(BI337="","-","I"),VLOOKUP($B337,GtP!$A:$BB,MATCH("Gs_0-1",GtP!$A$1:$BB$1,0),FALSE))</f>
        <v>#N/A</v>
      </c>
      <c r="AJ337" s="317" t="e">
        <f>_xlfn.CONCAT(IF(AW337="","-","B"),IF(BJ337="","-","I"),VLOOKUP($B337,GtP!$A:$BB,MATCH("Gs_0-1",GtP!$A$1:$BB$1,0),FALSE))</f>
        <v>#N/A</v>
      </c>
      <c r="AK337" s="317" t="e">
        <f>_xlfn.CONCAT(IF(AX337="","-","B"),IF(BK337="","-","I"),VLOOKUP($B337,GtP!$A:$BB,MATCH("Gi/o_0-1",GtP!$A$1:$BB$1,0),FALSE))</f>
        <v>#N/A</v>
      </c>
      <c r="AL337" s="317" t="e">
        <f>_xlfn.CONCAT(IF(AY337="","-","B"),IF(BL337="","-","I"),VLOOKUP($B337,GtP!$A:$BB,MATCH("Gi/o_0-1",GtP!$A$1:$BB$1,0),FALSE))</f>
        <v>#N/A</v>
      </c>
      <c r="AM337" s="317" t="e">
        <f>_xlfn.CONCAT(IF(AZ337="","-","B"),IF(BM337="","-","I"),VLOOKUP($B337,GtP!$A:$BB,MATCH("Gi/o_0-1",GtP!$A$1:$BB$1,0),FALSE))</f>
        <v>#N/A</v>
      </c>
      <c r="AN337" s="317" t="e">
        <f>_xlfn.CONCAT(IF(BA337="","-","B"),IF(BN337="","-","I"),VLOOKUP($B337,GtP!$A:$BB,MATCH("Gi/o_0-1",GtP!$A$1:$BB$1,0),FALSE))</f>
        <v>#N/A</v>
      </c>
      <c r="AO337" s="317" t="e">
        <f>_xlfn.CONCAT(IF(BB337="","-","B"),IF(BO337="","-","I"),VLOOKUP($B337,GtP!$A:$BB,MATCH("Gi/o_0-1",GtP!$A$1:$BB$1,0),FALSE))</f>
        <v>#N/A</v>
      </c>
      <c r="AP337" s="317" t="e">
        <f>_xlfn.CONCAT(IF(BC337="","-","B"),IF(BP337="","-","I"),VLOOKUP($B337,GtP!$A:$BB,MATCH("Gq/11_0-1",GtP!$A$1:$BB$1,0),FALSE))</f>
        <v>#N/A</v>
      </c>
      <c r="AQ337" s="317" t="e">
        <f>_xlfn.CONCAT(IF(BD337="","-","B"),IF(BQ337="","-","I"),VLOOKUP($B337,GtP!$A:$BB,MATCH("Gq/11_0-1",GtP!$A$1:$BB$1,0),FALSE))</f>
        <v>#N/A</v>
      </c>
      <c r="AR337" s="317" t="e">
        <f>_xlfn.CONCAT(IF(BE337="","-","B"),IF(BR337="","-","I"),VLOOKUP($B337,GtP!$A:$BB,MATCH("Gq/11_0-1",GtP!$A$1:$BB$1,0),FALSE))</f>
        <v>#N/A</v>
      </c>
      <c r="AS337" s="317" t="e">
        <f>_xlfn.CONCAT(IF(BF337="","-","B"),IF(BS337="","-","I"),VLOOKUP($B337,GtP!$A:$BB,MATCH("Gq/11_0-1",GtP!$A$1:$BB$1,0),FALSE))</f>
        <v>#N/A</v>
      </c>
      <c r="AT337" s="317" t="e">
        <f>_xlfn.CONCAT(IF(BG337="","-","B"),IF(BT337="","-","I"),VLOOKUP($B337,GtP!$A:$BB,MATCH("G12/13_0-1",GtP!$A$1:$BB$1,0),FALSE))</f>
        <v>#N/A</v>
      </c>
      <c r="AU337" s="317" t="e">
        <f>_xlfn.CONCAT(IF(BH337="","-","B"),IF(BU337="","-","I"),VLOOKUP($B337,GtP!$A:$BB,MATCH("G12/13_0-1",GtP!$A$1:$BB$1,0),FALSE))</f>
        <v>#N/A</v>
      </c>
      <c r="AV337" s="319" t="str">
        <f>_xlfn.IFNA(VLOOKUP($B337,'B-LogEmaxOverpEC50'!$A:$AL,MATCH(AV$1,'B-LogEmaxOverpEC50'!$A$1:$AL$1,0),FALSE),"")</f>
        <v/>
      </c>
      <c r="AX337" s="321" t="str">
        <f>_xlfn.IFNA(VLOOKUP($B337,'B-LogEmaxOverpEC50'!$A:$AL,MATCH(AX$1,'B-LogEmaxOverpEC50'!$A$1:$AL$1,0),FALSE),"")</f>
        <v/>
      </c>
      <c r="AY337" s="321" t="str">
        <f>_xlfn.IFNA(VLOOKUP($B337,'B-LogEmaxOverpEC50'!$A:$AL,MATCH(AY$1,'B-LogEmaxOverpEC50'!$A$1:$AL$1,0),FALSE),"")</f>
        <v/>
      </c>
      <c r="AZ337" s="321" t="str">
        <f>_xlfn.IFNA(VLOOKUP($B337,'B-LogEmaxOverpEC50'!$A:$AL,MATCH(AZ$1,'B-LogEmaxOverpEC50'!$A$1:$AL$1,0),FALSE),"")</f>
        <v/>
      </c>
      <c r="BA337" s="321" t="str">
        <f>_xlfn.IFNA(VLOOKUP($B337,'B-LogEmaxOverpEC50'!$A:$AL,MATCH(BA$1,'B-LogEmaxOverpEC50'!$A$1:$AL$1,0),FALSE),"")</f>
        <v/>
      </c>
      <c r="BB337" s="321" t="str">
        <f>_xlfn.IFNA(VLOOKUP($B337,'B-LogEmaxOverpEC50'!$A:$AL,MATCH(BB$1,'B-LogEmaxOverpEC50'!$A$1:$AL$1,0),FALSE),"")</f>
        <v/>
      </c>
      <c r="BC337" s="321" t="str">
        <f>_xlfn.IFNA(VLOOKUP($B337,'B-LogEmaxOverpEC50'!$A:$AL,MATCH(BC$1,'B-LogEmaxOverpEC50'!$A$1:$AL$1,0),FALSE),"")</f>
        <v/>
      </c>
      <c r="BD337" s="321" t="str">
        <f>_xlfn.IFNA(VLOOKUP($B337,'B-LogEmaxOverpEC50'!$A:$AL,MATCH(BD$1,'B-LogEmaxOverpEC50'!$A$1:$AL$1,0),FALSE),"")</f>
        <v/>
      </c>
      <c r="BE337" s="321" t="str">
        <f>_xlfn.IFNA(VLOOKUP($B337,'B-LogEmaxOverpEC50'!$A:$AL,MATCH(BE$1,'B-LogEmaxOverpEC50'!$A$1:$AL$1,0),FALSE),"")</f>
        <v/>
      </c>
      <c r="BF337" s="321" t="str">
        <f>_xlfn.IFNA(VLOOKUP($B337,'B-LogEmaxOverpEC50'!$A:$AL,MATCH(BF$1,'B-LogEmaxOverpEC50'!$A$1:$AL$1,0),FALSE),"")</f>
        <v/>
      </c>
      <c r="BG337" s="321" t="str">
        <f>_xlfn.IFNA(VLOOKUP($B337,'B-LogEmaxOverpEC50'!$A:$AL,MATCH(BG$1,'B-LogEmaxOverpEC50'!$A$1:$AL$1,0),FALSE),"")</f>
        <v/>
      </c>
      <c r="BH337" s="321" t="str">
        <f>_xlfn.IFNA(VLOOKUP($B337,'B-LogEmaxOverpEC50'!$A:$AL,MATCH(BH$1,'B-LogEmaxOverpEC50'!$A$1:$AL$1,0),FALSE),"")</f>
        <v/>
      </c>
      <c r="BI337" s="322" t="str">
        <f>_xlfn.IFNA(VLOOKUP($B337,'I-LogEmaxOverpEC50'!$A:$AR,MATCH(BI$1,'I-LogEmaxOverpEC50'!$A$1:$AR$1,0),FALSE),"")</f>
        <v/>
      </c>
      <c r="BJ337" s="320" t="str">
        <f>_xlfn.IFNA(VLOOKUP($B337,'I-LogEmaxOverpEC50'!$A:$AR,MATCH(BJ$1,'I-LogEmaxOverpEC50'!$A$1:$AR$1,0),FALSE),"")</f>
        <v/>
      </c>
      <c r="BK337" s="320" t="str">
        <f>_xlfn.IFNA(VLOOKUP($B337,'I-LogEmaxOverpEC50'!$A:$AR,MATCH(BK$1,'I-LogEmaxOverpEC50'!$A$1:$AR$1,0),FALSE),"")</f>
        <v/>
      </c>
      <c r="BL337" s="320" t="str">
        <f>_xlfn.IFNA(VLOOKUP($B337,'I-LogEmaxOverpEC50'!$A:$AR,MATCH(BL$1,'I-LogEmaxOverpEC50'!$A$1:$AR$1,0),FALSE),"")</f>
        <v/>
      </c>
      <c r="BM337" s="320" t="str">
        <f>_xlfn.IFNA(VLOOKUP($B337,'I-LogEmaxOverpEC50'!$A:$AR,MATCH(BM$1,'I-LogEmaxOverpEC50'!$A$1:$AR$1,0),FALSE),"")</f>
        <v/>
      </c>
      <c r="BN337" s="320" t="str">
        <f>_xlfn.IFNA(VLOOKUP($B337,'I-LogEmaxOverpEC50'!$A:$AR,MATCH(BN$1,'I-LogEmaxOverpEC50'!$A$1:$AR$1,0),FALSE),"")</f>
        <v/>
      </c>
      <c r="BO337" s="320" t="str">
        <f>_xlfn.IFNA(VLOOKUP($B337,'I-LogEmaxOverpEC50'!$A:$AR,MATCH(BO$1,'I-LogEmaxOverpEC50'!$A$1:$AR$1,0),FALSE),"")</f>
        <v/>
      </c>
      <c r="BP337" s="320" t="str">
        <f>_xlfn.IFNA(VLOOKUP($B337,'I-LogEmaxOverpEC50'!$A:$AR,MATCH(BP$1,'I-LogEmaxOverpEC50'!$A$1:$AR$1,0),FALSE),"")</f>
        <v/>
      </c>
      <c r="BQ337" s="320" t="str">
        <f>_xlfn.IFNA(VLOOKUP($B337,'I-LogEmaxOverpEC50'!$A:$AR,MATCH(BQ$1,'I-LogEmaxOverpEC50'!$A$1:$AR$1,0),FALSE),"")</f>
        <v/>
      </c>
      <c r="BR337" s="320" t="str">
        <f>_xlfn.IFNA(VLOOKUP($B337,'I-LogEmaxOverpEC50'!$A:$AR,MATCH(BR$1,'I-LogEmaxOverpEC50'!$A$1:$AR$1,0),FALSE),"")</f>
        <v/>
      </c>
      <c r="BS337" s="320" t="str">
        <f>_xlfn.IFNA(VLOOKUP($B337,'I-LogEmaxOverpEC50'!$A:$AR,MATCH(BS$1,'I-LogEmaxOverpEC50'!$A$1:$AR$1,0),FALSE),"")</f>
        <v/>
      </c>
      <c r="BT337" s="320" t="str">
        <f>_xlfn.IFNA(VLOOKUP($B337,'I-LogEmaxOverpEC50'!$A:$AR,MATCH(BT$1,'I-LogEmaxOverpEC50'!$A$1:$AR$1,0),FALSE),"")</f>
        <v/>
      </c>
      <c r="BU337" s="320" t="str">
        <f>_xlfn.IFNA(VLOOKUP($B337,'I-LogEmaxOverpEC50'!$A:$AR,MATCH(BU$1,'I-LogEmaxOverpEC50'!$A$1:$AR$1,0),FALSE),"")</f>
        <v/>
      </c>
      <c r="BV337" s="114" t="e" cm="1">
        <f t="array" ref="BV337">_xlfn.IFS(AND($C337="A",_xlfn.CONCAT(F337:G337)&lt;&gt;"",$A337=1),"x",AND($C337="A",_xlfn.CONCAT(F337:G337)="",$A337=1),"-",$A$1&lt;&gt;"","")</f>
        <v>#N/A</v>
      </c>
      <c r="BW337" s="113" t="e" cm="1">
        <f t="array" ref="BW337">_xlfn.IFS(AND($C337="A",_xlfn.CONCAT(H337:L337)&lt;&gt;"",$A337=1),"x",AND($C337="A",_xlfn.CONCAT(H337:L337)="",$A337=1),"-",$A$1&lt;&gt;"","")</f>
        <v>#N/A</v>
      </c>
      <c r="BX337" s="113" t="e" cm="1">
        <f t="array" ref="BX337">_xlfn.IFS(AND($C337="A",_xlfn.CONCAT(M337:P337)&lt;&gt;"",$A337=1),"x",AND($C337="A",_xlfn.CONCAT(M337:P337)="",$A337=1),"-",$A$1&lt;&gt;"","")</f>
        <v>#N/A</v>
      </c>
      <c r="BY337" s="113" t="e" cm="1">
        <f t="array" ref="BY337">_xlfn.IFS(AND($C337="A",_xlfn.CONCAT(Q337:R337)&lt;&gt;"",$A337=1),"x",AND($C337="A",_xlfn.CONCAT(Q337:R337)="",$A337=1),"-",$A$1&lt;&gt;"","")</f>
        <v>#N/A</v>
      </c>
      <c r="BZ337" s="121" t="e">
        <f t="shared" si="200"/>
        <v>#N/A</v>
      </c>
      <c r="CA337" s="120" t="e">
        <f t="shared" si="201"/>
        <v>#N/A</v>
      </c>
      <c r="CB337" s="120" t="e">
        <f t="shared" si="202"/>
        <v>#N/A</v>
      </c>
      <c r="CC337" s="120" t="e">
        <f t="shared" si="203"/>
        <v>#N/A</v>
      </c>
      <c r="CD337" s="121" t="str">
        <f t="shared" si="204"/>
        <v/>
      </c>
      <c r="CE337" s="120" t="e">
        <f t="shared" si="205"/>
        <v>#N/A</v>
      </c>
      <c r="CF337" s="120" t="e">
        <f t="shared" si="206"/>
        <v>#N/A</v>
      </c>
      <c r="CG337" s="120" t="e">
        <f t="shared" si="207"/>
        <v>#N/A</v>
      </c>
      <c r="CH337" s="120" t="e">
        <f t="shared" si="208"/>
        <v>#N/A</v>
      </c>
      <c r="CI337" s="120" t="e">
        <f t="shared" si="209"/>
        <v>#N/A</v>
      </c>
    </row>
    <row r="338" spans="1:87" x14ac:dyDescent="0.2">
      <c r="A338" s="311" t="e" cm="1">
        <f t="array" ref="A338">_xlfn.IFS(SUM(F338:R338)&gt;0,1,Z338&gt;0,2,TRUE,3)</f>
        <v>#N/A</v>
      </c>
      <c r="B338" s="311" t="s">
        <v>1802</v>
      </c>
      <c r="C338" s="311" t="str">
        <f>_xlfn.XLOOKUP(B338,RecNamesAll!A:A,RecNamesAll!E:E)</f>
        <v>B2</v>
      </c>
      <c r="D338" s="311" t="str">
        <f>_xlfn.XLOOKUP(B338,RecNamesAll!A:A,RecNamesAll!C:C)</f>
        <v>ADGRE3</v>
      </c>
      <c r="F338" s="312" t="e">
        <f t="shared" si="175"/>
        <v>#N/A</v>
      </c>
      <c r="G338" s="313" t="e">
        <f t="shared" si="176"/>
        <v>#N/A</v>
      </c>
      <c r="H338" s="312" t="e">
        <f t="shared" si="177"/>
        <v>#N/A</v>
      </c>
      <c r="I338" s="313" t="e">
        <f t="shared" si="178"/>
        <v>#N/A</v>
      </c>
      <c r="J338" s="313" t="e">
        <f t="shared" si="179"/>
        <v>#N/A</v>
      </c>
      <c r="K338" s="313" t="e">
        <f t="shared" si="180"/>
        <v>#N/A</v>
      </c>
      <c r="L338" s="313" t="e">
        <f t="shared" si="181"/>
        <v>#N/A</v>
      </c>
      <c r="M338" s="312" t="e">
        <f t="shared" si="182"/>
        <v>#N/A</v>
      </c>
      <c r="N338" s="313" t="e">
        <f t="shared" si="183"/>
        <v>#N/A</v>
      </c>
      <c r="O338" s="313" t="e">
        <f t="shared" si="184"/>
        <v>#N/A</v>
      </c>
      <c r="P338" s="313" t="e">
        <f t="shared" si="185"/>
        <v>#N/A</v>
      </c>
      <c r="Q338" s="312" t="e">
        <f t="shared" si="186"/>
        <v>#N/A</v>
      </c>
      <c r="R338" s="313" t="e">
        <f t="shared" si="187"/>
        <v>#N/A</v>
      </c>
      <c r="S338" s="314" t="str">
        <f t="shared" si="188"/>
        <v/>
      </c>
      <c r="T338" s="315" t="str">
        <f t="shared" si="189"/>
        <v>B2</v>
      </c>
      <c r="U338" s="311" t="str">
        <f t="shared" si="190"/>
        <v>ADGRE3</v>
      </c>
      <c r="V338" s="316" t="e">
        <f>IF(VLOOKUP($B338,GtP!$A:$AA,MATCH("Gs_0-2",GtP!$A$1:$AA$1,0),FALSE)=0,"",VLOOKUP($B338,GtP!$A:$AA,MATCH("Gs_0-2",GtP!$A$1:$AA$1,0),FALSE))</f>
        <v>#N/A</v>
      </c>
      <c r="W338" s="317" t="e">
        <f>IF(VLOOKUP($B338,GtP!$A:$AA,MATCH("Gi/o_0-2",GtP!$A$1:$AA$1,0),FALSE)=0,"",VLOOKUP($B338,GtP!$A:$AA,MATCH("Gi/o_0-2",GtP!$A$1:$AA$1,0),FALSE))</f>
        <v>#N/A</v>
      </c>
      <c r="X338" s="317" t="e">
        <f>IF(VLOOKUP($B338,GtP!$A:$AA,MATCH("Gq/11_0-2",GtP!$A$1:$AA$1,0),FALSE)=0,"",VLOOKUP($B338,GtP!$A:$AA,MATCH("Gq/11_0-2",GtP!$A$1:$AA$1,0),FALSE))</f>
        <v>#N/A</v>
      </c>
      <c r="Y338" s="317" t="e">
        <f>IF(VLOOKUP($B338,GtP!$A:$AA,MATCH("G12/13_0-2",GtP!$A$1:$AA$1,0),FALSE)=0,"",VLOOKUP($B338,GtP!$A:$AA,MATCH("G12/13_0-2",GtP!$A$1:$AA$1,0),FALSE))</f>
        <v>#N/A</v>
      </c>
      <c r="Z338" s="318" t="e">
        <f t="shared" si="191"/>
        <v>#N/A</v>
      </c>
      <c r="AA338" s="317" t="e">
        <f t="shared" si="192"/>
        <v>#N/A</v>
      </c>
      <c r="AB338" s="317" t="e">
        <f t="shared" si="193"/>
        <v>#N/A</v>
      </c>
      <c r="AC338" s="317" t="e">
        <f t="shared" si="194"/>
        <v>#N/A</v>
      </c>
      <c r="AD338" s="317" t="e">
        <f t="shared" si="195"/>
        <v>#N/A</v>
      </c>
      <c r="AE338" s="315" t="str">
        <f t="shared" si="196"/>
        <v/>
      </c>
      <c r="AF338" s="311" t="str">
        <f t="shared" si="197"/>
        <v/>
      </c>
      <c r="AG338" s="311" t="str">
        <f t="shared" si="198"/>
        <v/>
      </c>
      <c r="AH338" s="311" t="str">
        <f t="shared" si="199"/>
        <v/>
      </c>
      <c r="AI338" s="316" t="e">
        <f>_xlfn.CONCAT(IF(AV338="","-","B"),IF(BI338="","-","I"),VLOOKUP($B338,GtP!$A:$BB,MATCH("Gs_0-1",GtP!$A$1:$BB$1,0),FALSE))</f>
        <v>#N/A</v>
      </c>
      <c r="AJ338" s="317" t="e">
        <f>_xlfn.CONCAT(IF(AW338="","-","B"),IF(BJ338="","-","I"),VLOOKUP($B338,GtP!$A:$BB,MATCH("Gs_0-1",GtP!$A$1:$BB$1,0),FALSE))</f>
        <v>#N/A</v>
      </c>
      <c r="AK338" s="317" t="e">
        <f>_xlfn.CONCAT(IF(AX338="","-","B"),IF(BK338="","-","I"),VLOOKUP($B338,GtP!$A:$BB,MATCH("Gi/o_0-1",GtP!$A$1:$BB$1,0),FALSE))</f>
        <v>#N/A</v>
      </c>
      <c r="AL338" s="317" t="e">
        <f>_xlfn.CONCAT(IF(AY338="","-","B"),IF(BL338="","-","I"),VLOOKUP($B338,GtP!$A:$BB,MATCH("Gi/o_0-1",GtP!$A$1:$BB$1,0),FALSE))</f>
        <v>#N/A</v>
      </c>
      <c r="AM338" s="317" t="e">
        <f>_xlfn.CONCAT(IF(AZ338="","-","B"),IF(BM338="","-","I"),VLOOKUP($B338,GtP!$A:$BB,MATCH("Gi/o_0-1",GtP!$A$1:$BB$1,0),FALSE))</f>
        <v>#N/A</v>
      </c>
      <c r="AN338" s="317" t="e">
        <f>_xlfn.CONCAT(IF(BA338="","-","B"),IF(BN338="","-","I"),VLOOKUP($B338,GtP!$A:$BB,MATCH("Gi/o_0-1",GtP!$A$1:$BB$1,0),FALSE))</f>
        <v>#N/A</v>
      </c>
      <c r="AO338" s="317" t="e">
        <f>_xlfn.CONCAT(IF(BB338="","-","B"),IF(BO338="","-","I"),VLOOKUP($B338,GtP!$A:$BB,MATCH("Gi/o_0-1",GtP!$A$1:$BB$1,0),FALSE))</f>
        <v>#N/A</v>
      </c>
      <c r="AP338" s="317" t="e">
        <f>_xlfn.CONCAT(IF(BC338="","-","B"),IF(BP338="","-","I"),VLOOKUP($B338,GtP!$A:$BB,MATCH("Gq/11_0-1",GtP!$A$1:$BB$1,0),FALSE))</f>
        <v>#N/A</v>
      </c>
      <c r="AQ338" s="317" t="e">
        <f>_xlfn.CONCAT(IF(BD338="","-","B"),IF(BQ338="","-","I"),VLOOKUP($B338,GtP!$A:$BB,MATCH("Gq/11_0-1",GtP!$A$1:$BB$1,0),FALSE))</f>
        <v>#N/A</v>
      </c>
      <c r="AR338" s="317" t="e">
        <f>_xlfn.CONCAT(IF(BE338="","-","B"),IF(BR338="","-","I"),VLOOKUP($B338,GtP!$A:$BB,MATCH("Gq/11_0-1",GtP!$A$1:$BB$1,0),FALSE))</f>
        <v>#N/A</v>
      </c>
      <c r="AS338" s="317" t="e">
        <f>_xlfn.CONCAT(IF(BF338="","-","B"),IF(BS338="","-","I"),VLOOKUP($B338,GtP!$A:$BB,MATCH("Gq/11_0-1",GtP!$A$1:$BB$1,0),FALSE))</f>
        <v>#N/A</v>
      </c>
      <c r="AT338" s="317" t="e">
        <f>_xlfn.CONCAT(IF(BG338="","-","B"),IF(BT338="","-","I"),VLOOKUP($B338,GtP!$A:$BB,MATCH("G12/13_0-1",GtP!$A$1:$BB$1,0),FALSE))</f>
        <v>#N/A</v>
      </c>
      <c r="AU338" s="317" t="e">
        <f>_xlfn.CONCAT(IF(BH338="","-","B"),IF(BU338="","-","I"),VLOOKUP($B338,GtP!$A:$BB,MATCH("G12/13_0-1",GtP!$A$1:$BB$1,0),FALSE))</f>
        <v>#N/A</v>
      </c>
      <c r="AV338" s="319" t="str">
        <f>_xlfn.IFNA(VLOOKUP($B338,'B-LogEmaxOverpEC50'!$A:$AL,MATCH(AV$1,'B-LogEmaxOverpEC50'!$A$1:$AL$1,0),FALSE),"")</f>
        <v/>
      </c>
      <c r="AX338" s="321" t="str">
        <f>_xlfn.IFNA(VLOOKUP($B338,'B-LogEmaxOverpEC50'!$A:$AL,MATCH(AX$1,'B-LogEmaxOverpEC50'!$A$1:$AL$1,0),FALSE),"")</f>
        <v/>
      </c>
      <c r="AY338" s="321" t="str">
        <f>_xlfn.IFNA(VLOOKUP($B338,'B-LogEmaxOverpEC50'!$A:$AL,MATCH(AY$1,'B-LogEmaxOverpEC50'!$A$1:$AL$1,0),FALSE),"")</f>
        <v/>
      </c>
      <c r="AZ338" s="321" t="str">
        <f>_xlfn.IFNA(VLOOKUP($B338,'B-LogEmaxOverpEC50'!$A:$AL,MATCH(AZ$1,'B-LogEmaxOverpEC50'!$A$1:$AL$1,0),FALSE),"")</f>
        <v/>
      </c>
      <c r="BA338" s="321" t="str">
        <f>_xlfn.IFNA(VLOOKUP($B338,'B-LogEmaxOverpEC50'!$A:$AL,MATCH(BA$1,'B-LogEmaxOverpEC50'!$A$1:$AL$1,0),FALSE),"")</f>
        <v/>
      </c>
      <c r="BB338" s="321" t="str">
        <f>_xlfn.IFNA(VLOOKUP($B338,'B-LogEmaxOverpEC50'!$A:$AL,MATCH(BB$1,'B-LogEmaxOverpEC50'!$A$1:$AL$1,0),FALSE),"")</f>
        <v/>
      </c>
      <c r="BC338" s="321" t="str">
        <f>_xlfn.IFNA(VLOOKUP($B338,'B-LogEmaxOverpEC50'!$A:$AL,MATCH(BC$1,'B-LogEmaxOverpEC50'!$A$1:$AL$1,0),FALSE),"")</f>
        <v/>
      </c>
      <c r="BD338" s="321" t="str">
        <f>_xlfn.IFNA(VLOOKUP($B338,'B-LogEmaxOverpEC50'!$A:$AL,MATCH(BD$1,'B-LogEmaxOverpEC50'!$A$1:$AL$1,0),FALSE),"")</f>
        <v/>
      </c>
      <c r="BE338" s="321" t="str">
        <f>_xlfn.IFNA(VLOOKUP($B338,'B-LogEmaxOverpEC50'!$A:$AL,MATCH(BE$1,'B-LogEmaxOverpEC50'!$A$1:$AL$1,0),FALSE),"")</f>
        <v/>
      </c>
      <c r="BF338" s="321" t="str">
        <f>_xlfn.IFNA(VLOOKUP($B338,'B-LogEmaxOverpEC50'!$A:$AL,MATCH(BF$1,'B-LogEmaxOverpEC50'!$A$1:$AL$1,0),FALSE),"")</f>
        <v/>
      </c>
      <c r="BG338" s="321" t="str">
        <f>_xlfn.IFNA(VLOOKUP($B338,'B-LogEmaxOverpEC50'!$A:$AL,MATCH(BG$1,'B-LogEmaxOverpEC50'!$A$1:$AL$1,0),FALSE),"")</f>
        <v/>
      </c>
      <c r="BH338" s="321" t="str">
        <f>_xlfn.IFNA(VLOOKUP($B338,'B-LogEmaxOverpEC50'!$A:$AL,MATCH(BH$1,'B-LogEmaxOverpEC50'!$A$1:$AL$1,0),FALSE),"")</f>
        <v/>
      </c>
      <c r="BI338" s="322" t="str">
        <f>_xlfn.IFNA(VLOOKUP($B338,'I-LogEmaxOverpEC50'!$A:$AR,MATCH(BI$1,'I-LogEmaxOverpEC50'!$A$1:$AR$1,0),FALSE),"")</f>
        <v/>
      </c>
      <c r="BJ338" s="320" t="str">
        <f>_xlfn.IFNA(VLOOKUP($B338,'I-LogEmaxOverpEC50'!$A:$AR,MATCH(BJ$1,'I-LogEmaxOverpEC50'!$A$1:$AR$1,0),FALSE),"")</f>
        <v/>
      </c>
      <c r="BK338" s="320" t="str">
        <f>_xlfn.IFNA(VLOOKUP($B338,'I-LogEmaxOverpEC50'!$A:$AR,MATCH(BK$1,'I-LogEmaxOverpEC50'!$A$1:$AR$1,0),FALSE),"")</f>
        <v/>
      </c>
      <c r="BL338" s="320" t="str">
        <f>_xlfn.IFNA(VLOOKUP($B338,'I-LogEmaxOverpEC50'!$A:$AR,MATCH(BL$1,'I-LogEmaxOverpEC50'!$A$1:$AR$1,0),FALSE),"")</f>
        <v/>
      </c>
      <c r="BM338" s="320" t="str">
        <f>_xlfn.IFNA(VLOOKUP($B338,'I-LogEmaxOverpEC50'!$A:$AR,MATCH(BM$1,'I-LogEmaxOverpEC50'!$A$1:$AR$1,0),FALSE),"")</f>
        <v/>
      </c>
      <c r="BN338" s="320" t="str">
        <f>_xlfn.IFNA(VLOOKUP($B338,'I-LogEmaxOverpEC50'!$A:$AR,MATCH(BN$1,'I-LogEmaxOverpEC50'!$A$1:$AR$1,0),FALSE),"")</f>
        <v/>
      </c>
      <c r="BO338" s="320" t="str">
        <f>_xlfn.IFNA(VLOOKUP($B338,'I-LogEmaxOverpEC50'!$A:$AR,MATCH(BO$1,'I-LogEmaxOverpEC50'!$A$1:$AR$1,0),FALSE),"")</f>
        <v/>
      </c>
      <c r="BP338" s="320" t="str">
        <f>_xlfn.IFNA(VLOOKUP($B338,'I-LogEmaxOverpEC50'!$A:$AR,MATCH(BP$1,'I-LogEmaxOverpEC50'!$A$1:$AR$1,0),FALSE),"")</f>
        <v/>
      </c>
      <c r="BQ338" s="320" t="str">
        <f>_xlfn.IFNA(VLOOKUP($B338,'I-LogEmaxOverpEC50'!$A:$AR,MATCH(BQ$1,'I-LogEmaxOverpEC50'!$A$1:$AR$1,0),FALSE),"")</f>
        <v/>
      </c>
      <c r="BR338" s="320" t="str">
        <f>_xlfn.IFNA(VLOOKUP($B338,'I-LogEmaxOverpEC50'!$A:$AR,MATCH(BR$1,'I-LogEmaxOverpEC50'!$A$1:$AR$1,0),FALSE),"")</f>
        <v/>
      </c>
      <c r="BS338" s="320" t="str">
        <f>_xlfn.IFNA(VLOOKUP($B338,'I-LogEmaxOverpEC50'!$A:$AR,MATCH(BS$1,'I-LogEmaxOverpEC50'!$A$1:$AR$1,0),FALSE),"")</f>
        <v/>
      </c>
      <c r="BT338" s="320" t="str">
        <f>_xlfn.IFNA(VLOOKUP($B338,'I-LogEmaxOverpEC50'!$A:$AR,MATCH(BT$1,'I-LogEmaxOverpEC50'!$A$1:$AR$1,0),FALSE),"")</f>
        <v/>
      </c>
      <c r="BU338" s="320" t="str">
        <f>_xlfn.IFNA(VLOOKUP($B338,'I-LogEmaxOverpEC50'!$A:$AR,MATCH(BU$1,'I-LogEmaxOverpEC50'!$A$1:$AR$1,0),FALSE),"")</f>
        <v/>
      </c>
      <c r="BV338" s="114" t="e" cm="1">
        <f t="array" ref="BV338">_xlfn.IFS(AND($C338="A",_xlfn.CONCAT(F338:G338)&lt;&gt;"",$A338=1),"x",AND($C338="A",_xlfn.CONCAT(F338:G338)="",$A338=1),"-",$A$1&lt;&gt;"","")</f>
        <v>#N/A</v>
      </c>
      <c r="BW338" s="113" t="e" cm="1">
        <f t="array" ref="BW338">_xlfn.IFS(AND($C338="A",_xlfn.CONCAT(H338:L338)&lt;&gt;"",$A338=1),"x",AND($C338="A",_xlfn.CONCAT(H338:L338)="",$A338=1),"-",$A$1&lt;&gt;"","")</f>
        <v>#N/A</v>
      </c>
      <c r="BX338" s="113" t="e" cm="1">
        <f t="array" ref="BX338">_xlfn.IFS(AND($C338="A",_xlfn.CONCAT(M338:P338)&lt;&gt;"",$A338=1),"x",AND($C338="A",_xlfn.CONCAT(M338:P338)="",$A338=1),"-",$A$1&lt;&gt;"","")</f>
        <v>#N/A</v>
      </c>
      <c r="BY338" s="113" t="e" cm="1">
        <f t="array" ref="BY338">_xlfn.IFS(AND($C338="A",_xlfn.CONCAT(Q338:R338)&lt;&gt;"",$A338=1),"x",AND($C338="A",_xlfn.CONCAT(Q338:R338)="",$A338=1),"-",$A$1&lt;&gt;"","")</f>
        <v>#N/A</v>
      </c>
      <c r="BZ338" s="121" t="e">
        <f t="shared" si="200"/>
        <v>#N/A</v>
      </c>
      <c r="CA338" s="120" t="e">
        <f t="shared" si="201"/>
        <v>#N/A</v>
      </c>
      <c r="CB338" s="120" t="e">
        <f t="shared" si="202"/>
        <v>#N/A</v>
      </c>
      <c r="CC338" s="120" t="e">
        <f t="shared" si="203"/>
        <v>#N/A</v>
      </c>
      <c r="CD338" s="121" t="str">
        <f t="shared" si="204"/>
        <v/>
      </c>
      <c r="CE338" s="120" t="e">
        <f t="shared" si="205"/>
        <v>#N/A</v>
      </c>
      <c r="CF338" s="120" t="e">
        <f t="shared" si="206"/>
        <v>#N/A</v>
      </c>
      <c r="CG338" s="120" t="e">
        <f t="shared" si="207"/>
        <v>#N/A</v>
      </c>
      <c r="CH338" s="120" t="e">
        <f t="shared" si="208"/>
        <v>#N/A</v>
      </c>
      <c r="CI338" s="120" t="e">
        <f t="shared" si="209"/>
        <v>#N/A</v>
      </c>
    </row>
    <row r="339" spans="1:87" x14ac:dyDescent="0.2">
      <c r="A339" s="311" t="e" cm="1">
        <f t="array" ref="A339">_xlfn.IFS(SUM(F339:R339)&gt;0,1,Z339&gt;0,2,TRUE,3)</f>
        <v>#N/A</v>
      </c>
      <c r="B339" s="311" t="s">
        <v>1798</v>
      </c>
      <c r="C339" s="311" t="str">
        <f>_xlfn.XLOOKUP(B339,RecNamesAll!A:A,RecNamesAll!E:E)</f>
        <v>B2</v>
      </c>
      <c r="D339" s="311" t="str">
        <f>_xlfn.XLOOKUP(B339,RecNamesAll!A:A,RecNamesAll!C:C)</f>
        <v>ADGRE4P</v>
      </c>
      <c r="F339" s="312" t="e">
        <f t="shared" si="175"/>
        <v>#N/A</v>
      </c>
      <c r="G339" s="313" t="e">
        <f t="shared" si="176"/>
        <v>#N/A</v>
      </c>
      <c r="H339" s="312" t="e">
        <f t="shared" si="177"/>
        <v>#N/A</v>
      </c>
      <c r="I339" s="313" t="e">
        <f t="shared" si="178"/>
        <v>#N/A</v>
      </c>
      <c r="J339" s="313" t="e">
        <f t="shared" si="179"/>
        <v>#N/A</v>
      </c>
      <c r="K339" s="313" t="e">
        <f t="shared" si="180"/>
        <v>#N/A</v>
      </c>
      <c r="L339" s="313" t="e">
        <f t="shared" si="181"/>
        <v>#N/A</v>
      </c>
      <c r="M339" s="312" t="e">
        <f t="shared" si="182"/>
        <v>#N/A</v>
      </c>
      <c r="N339" s="313" t="e">
        <f t="shared" si="183"/>
        <v>#N/A</v>
      </c>
      <c r="O339" s="313" t="e">
        <f t="shared" si="184"/>
        <v>#N/A</v>
      </c>
      <c r="P339" s="313" t="e">
        <f t="shared" si="185"/>
        <v>#N/A</v>
      </c>
      <c r="Q339" s="312" t="e">
        <f t="shared" si="186"/>
        <v>#N/A</v>
      </c>
      <c r="R339" s="313" t="e">
        <f t="shared" si="187"/>
        <v>#N/A</v>
      </c>
      <c r="S339" s="314" t="str">
        <f t="shared" si="188"/>
        <v/>
      </c>
      <c r="T339" s="315" t="str">
        <f t="shared" si="189"/>
        <v>B2</v>
      </c>
      <c r="U339" s="311" t="str">
        <f t="shared" si="190"/>
        <v>ADGRE4P</v>
      </c>
      <c r="V339" s="316" t="e">
        <f>IF(VLOOKUP($B339,GtP!$A:$AA,MATCH("Gs_0-2",GtP!$A$1:$AA$1,0),FALSE)=0,"",VLOOKUP($B339,GtP!$A:$AA,MATCH("Gs_0-2",GtP!$A$1:$AA$1,0),FALSE))</f>
        <v>#N/A</v>
      </c>
      <c r="W339" s="317" t="e">
        <f>IF(VLOOKUP($B339,GtP!$A:$AA,MATCH("Gi/o_0-2",GtP!$A$1:$AA$1,0),FALSE)=0,"",VLOOKUP($B339,GtP!$A:$AA,MATCH("Gi/o_0-2",GtP!$A$1:$AA$1,0),FALSE))</f>
        <v>#N/A</v>
      </c>
      <c r="X339" s="317" t="e">
        <f>IF(VLOOKUP($B339,GtP!$A:$AA,MATCH("Gq/11_0-2",GtP!$A$1:$AA$1,0),FALSE)=0,"",VLOOKUP($B339,GtP!$A:$AA,MATCH("Gq/11_0-2",GtP!$A$1:$AA$1,0),FALSE))</f>
        <v>#N/A</v>
      </c>
      <c r="Y339" s="317" t="e">
        <f>IF(VLOOKUP($B339,GtP!$A:$AA,MATCH("G12/13_0-2",GtP!$A$1:$AA$1,0),FALSE)=0,"",VLOOKUP($B339,GtP!$A:$AA,MATCH("G12/13_0-2",GtP!$A$1:$AA$1,0),FALSE))</f>
        <v>#N/A</v>
      </c>
      <c r="Z339" s="318" t="e">
        <f t="shared" si="191"/>
        <v>#N/A</v>
      </c>
      <c r="AA339" s="317" t="e">
        <f t="shared" si="192"/>
        <v>#N/A</v>
      </c>
      <c r="AB339" s="317" t="e">
        <f t="shared" si="193"/>
        <v>#N/A</v>
      </c>
      <c r="AC339" s="317" t="e">
        <f t="shared" si="194"/>
        <v>#N/A</v>
      </c>
      <c r="AD339" s="317" t="e">
        <f t="shared" si="195"/>
        <v>#N/A</v>
      </c>
      <c r="AE339" s="315" t="str">
        <f t="shared" si="196"/>
        <v/>
      </c>
      <c r="AF339" s="311" t="str">
        <f t="shared" si="197"/>
        <v/>
      </c>
      <c r="AG339" s="311" t="str">
        <f t="shared" si="198"/>
        <v/>
      </c>
      <c r="AH339" s="311" t="str">
        <f t="shared" si="199"/>
        <v/>
      </c>
      <c r="AI339" s="316" t="e">
        <f>_xlfn.CONCAT(IF(AV339="","-","B"),IF(BI339="","-","I"),VLOOKUP($B339,GtP!$A:$BB,MATCH("Gs_0-1",GtP!$A$1:$BB$1,0),FALSE))</f>
        <v>#N/A</v>
      </c>
      <c r="AJ339" s="317" t="e">
        <f>_xlfn.CONCAT(IF(AW339="","-","B"),IF(BJ339="","-","I"),VLOOKUP($B339,GtP!$A:$BB,MATCH("Gs_0-1",GtP!$A$1:$BB$1,0),FALSE))</f>
        <v>#N/A</v>
      </c>
      <c r="AK339" s="317" t="e">
        <f>_xlfn.CONCAT(IF(AX339="","-","B"),IF(BK339="","-","I"),VLOOKUP($B339,GtP!$A:$BB,MATCH("Gi/o_0-1",GtP!$A$1:$BB$1,0),FALSE))</f>
        <v>#N/A</v>
      </c>
      <c r="AL339" s="317" t="e">
        <f>_xlfn.CONCAT(IF(AY339="","-","B"),IF(BL339="","-","I"),VLOOKUP($B339,GtP!$A:$BB,MATCH("Gi/o_0-1",GtP!$A$1:$BB$1,0),FALSE))</f>
        <v>#N/A</v>
      </c>
      <c r="AM339" s="317" t="e">
        <f>_xlfn.CONCAT(IF(AZ339="","-","B"),IF(BM339="","-","I"),VLOOKUP($B339,GtP!$A:$BB,MATCH("Gi/o_0-1",GtP!$A$1:$BB$1,0),FALSE))</f>
        <v>#N/A</v>
      </c>
      <c r="AN339" s="317" t="e">
        <f>_xlfn.CONCAT(IF(BA339="","-","B"),IF(BN339="","-","I"),VLOOKUP($B339,GtP!$A:$BB,MATCH("Gi/o_0-1",GtP!$A$1:$BB$1,0),FALSE))</f>
        <v>#N/A</v>
      </c>
      <c r="AO339" s="317" t="e">
        <f>_xlfn.CONCAT(IF(BB339="","-","B"),IF(BO339="","-","I"),VLOOKUP($B339,GtP!$A:$BB,MATCH("Gi/o_0-1",GtP!$A$1:$BB$1,0),FALSE))</f>
        <v>#N/A</v>
      </c>
      <c r="AP339" s="317" t="e">
        <f>_xlfn.CONCAT(IF(BC339="","-","B"),IF(BP339="","-","I"),VLOOKUP($B339,GtP!$A:$BB,MATCH("Gq/11_0-1",GtP!$A$1:$BB$1,0),FALSE))</f>
        <v>#N/A</v>
      </c>
      <c r="AQ339" s="317" t="e">
        <f>_xlfn.CONCAT(IF(BD339="","-","B"),IF(BQ339="","-","I"),VLOOKUP($B339,GtP!$A:$BB,MATCH("Gq/11_0-1",GtP!$A$1:$BB$1,0),FALSE))</f>
        <v>#N/A</v>
      </c>
      <c r="AR339" s="317" t="e">
        <f>_xlfn.CONCAT(IF(BE339="","-","B"),IF(BR339="","-","I"),VLOOKUP($B339,GtP!$A:$BB,MATCH("Gq/11_0-1",GtP!$A$1:$BB$1,0),FALSE))</f>
        <v>#N/A</v>
      </c>
      <c r="AS339" s="317" t="e">
        <f>_xlfn.CONCAT(IF(BF339="","-","B"),IF(BS339="","-","I"),VLOOKUP($B339,GtP!$A:$BB,MATCH("Gq/11_0-1",GtP!$A$1:$BB$1,0),FALSE))</f>
        <v>#N/A</v>
      </c>
      <c r="AT339" s="317" t="e">
        <f>_xlfn.CONCAT(IF(BG339="","-","B"),IF(BT339="","-","I"),VLOOKUP($B339,GtP!$A:$BB,MATCH("G12/13_0-1",GtP!$A$1:$BB$1,0),FALSE))</f>
        <v>#N/A</v>
      </c>
      <c r="AU339" s="317" t="e">
        <f>_xlfn.CONCAT(IF(BH339="","-","B"),IF(BU339="","-","I"),VLOOKUP($B339,GtP!$A:$BB,MATCH("G12/13_0-1",GtP!$A$1:$BB$1,0),FALSE))</f>
        <v>#N/A</v>
      </c>
      <c r="AV339" s="319" t="str">
        <f>_xlfn.IFNA(VLOOKUP($B339,'B-LogEmaxOverpEC50'!$A:$AL,MATCH(AV$1,'B-LogEmaxOverpEC50'!$A$1:$AL$1,0),FALSE),"")</f>
        <v/>
      </c>
      <c r="AX339" s="321" t="str">
        <f>_xlfn.IFNA(VLOOKUP($B339,'B-LogEmaxOverpEC50'!$A:$AL,MATCH(AX$1,'B-LogEmaxOverpEC50'!$A$1:$AL$1,0),FALSE),"")</f>
        <v/>
      </c>
      <c r="AY339" s="321" t="str">
        <f>_xlfn.IFNA(VLOOKUP($B339,'B-LogEmaxOverpEC50'!$A:$AL,MATCH(AY$1,'B-LogEmaxOverpEC50'!$A$1:$AL$1,0),FALSE),"")</f>
        <v/>
      </c>
      <c r="AZ339" s="321" t="str">
        <f>_xlfn.IFNA(VLOOKUP($B339,'B-LogEmaxOverpEC50'!$A:$AL,MATCH(AZ$1,'B-LogEmaxOverpEC50'!$A$1:$AL$1,0),FALSE),"")</f>
        <v/>
      </c>
      <c r="BA339" s="321" t="str">
        <f>_xlfn.IFNA(VLOOKUP($B339,'B-LogEmaxOverpEC50'!$A:$AL,MATCH(BA$1,'B-LogEmaxOverpEC50'!$A$1:$AL$1,0),FALSE),"")</f>
        <v/>
      </c>
      <c r="BB339" s="321" t="str">
        <f>_xlfn.IFNA(VLOOKUP($B339,'B-LogEmaxOverpEC50'!$A:$AL,MATCH(BB$1,'B-LogEmaxOverpEC50'!$A$1:$AL$1,0),FALSE),"")</f>
        <v/>
      </c>
      <c r="BC339" s="321" t="str">
        <f>_xlfn.IFNA(VLOOKUP($B339,'B-LogEmaxOverpEC50'!$A:$AL,MATCH(BC$1,'B-LogEmaxOverpEC50'!$A$1:$AL$1,0),FALSE),"")</f>
        <v/>
      </c>
      <c r="BD339" s="321" t="str">
        <f>_xlfn.IFNA(VLOOKUP($B339,'B-LogEmaxOverpEC50'!$A:$AL,MATCH(BD$1,'B-LogEmaxOverpEC50'!$A$1:$AL$1,0),FALSE),"")</f>
        <v/>
      </c>
      <c r="BE339" s="321" t="str">
        <f>_xlfn.IFNA(VLOOKUP($B339,'B-LogEmaxOverpEC50'!$A:$AL,MATCH(BE$1,'B-LogEmaxOverpEC50'!$A$1:$AL$1,0),FALSE),"")</f>
        <v/>
      </c>
      <c r="BF339" s="321" t="str">
        <f>_xlfn.IFNA(VLOOKUP($B339,'B-LogEmaxOverpEC50'!$A:$AL,MATCH(BF$1,'B-LogEmaxOverpEC50'!$A$1:$AL$1,0),FALSE),"")</f>
        <v/>
      </c>
      <c r="BG339" s="321" t="str">
        <f>_xlfn.IFNA(VLOOKUP($B339,'B-LogEmaxOverpEC50'!$A:$AL,MATCH(BG$1,'B-LogEmaxOverpEC50'!$A$1:$AL$1,0),FALSE),"")</f>
        <v/>
      </c>
      <c r="BH339" s="321" t="str">
        <f>_xlfn.IFNA(VLOOKUP($B339,'B-LogEmaxOverpEC50'!$A:$AL,MATCH(BH$1,'B-LogEmaxOverpEC50'!$A$1:$AL$1,0),FALSE),"")</f>
        <v/>
      </c>
      <c r="BI339" s="322" t="str">
        <f>_xlfn.IFNA(VLOOKUP($B339,'I-LogEmaxOverpEC50'!$A:$AR,MATCH(BI$1,'I-LogEmaxOverpEC50'!$A$1:$AR$1,0),FALSE),"")</f>
        <v/>
      </c>
      <c r="BJ339" s="320" t="str">
        <f>_xlfn.IFNA(VLOOKUP($B339,'I-LogEmaxOverpEC50'!$A:$AR,MATCH(BJ$1,'I-LogEmaxOverpEC50'!$A$1:$AR$1,0),FALSE),"")</f>
        <v/>
      </c>
      <c r="BK339" s="320" t="str">
        <f>_xlfn.IFNA(VLOOKUP($B339,'I-LogEmaxOverpEC50'!$A:$AR,MATCH(BK$1,'I-LogEmaxOverpEC50'!$A$1:$AR$1,0),FALSE),"")</f>
        <v/>
      </c>
      <c r="BL339" s="320" t="str">
        <f>_xlfn.IFNA(VLOOKUP($B339,'I-LogEmaxOverpEC50'!$A:$AR,MATCH(BL$1,'I-LogEmaxOverpEC50'!$A$1:$AR$1,0),FALSE),"")</f>
        <v/>
      </c>
      <c r="BM339" s="320" t="str">
        <f>_xlfn.IFNA(VLOOKUP($B339,'I-LogEmaxOverpEC50'!$A:$AR,MATCH(BM$1,'I-LogEmaxOverpEC50'!$A$1:$AR$1,0),FALSE),"")</f>
        <v/>
      </c>
      <c r="BN339" s="320" t="str">
        <f>_xlfn.IFNA(VLOOKUP($B339,'I-LogEmaxOverpEC50'!$A:$AR,MATCH(BN$1,'I-LogEmaxOverpEC50'!$A$1:$AR$1,0),FALSE),"")</f>
        <v/>
      </c>
      <c r="BO339" s="320" t="str">
        <f>_xlfn.IFNA(VLOOKUP($B339,'I-LogEmaxOverpEC50'!$A:$AR,MATCH(BO$1,'I-LogEmaxOverpEC50'!$A$1:$AR$1,0),FALSE),"")</f>
        <v/>
      </c>
      <c r="BP339" s="320" t="str">
        <f>_xlfn.IFNA(VLOOKUP($B339,'I-LogEmaxOverpEC50'!$A:$AR,MATCH(BP$1,'I-LogEmaxOverpEC50'!$A$1:$AR$1,0),FALSE),"")</f>
        <v/>
      </c>
      <c r="BQ339" s="320" t="str">
        <f>_xlfn.IFNA(VLOOKUP($B339,'I-LogEmaxOverpEC50'!$A:$AR,MATCH(BQ$1,'I-LogEmaxOverpEC50'!$A$1:$AR$1,0),FALSE),"")</f>
        <v/>
      </c>
      <c r="BR339" s="320" t="str">
        <f>_xlfn.IFNA(VLOOKUP($B339,'I-LogEmaxOverpEC50'!$A:$AR,MATCH(BR$1,'I-LogEmaxOverpEC50'!$A$1:$AR$1,0),FALSE),"")</f>
        <v/>
      </c>
      <c r="BS339" s="320" t="str">
        <f>_xlfn.IFNA(VLOOKUP($B339,'I-LogEmaxOverpEC50'!$A:$AR,MATCH(BS$1,'I-LogEmaxOverpEC50'!$A$1:$AR$1,0),FALSE),"")</f>
        <v/>
      </c>
      <c r="BT339" s="320" t="str">
        <f>_xlfn.IFNA(VLOOKUP($B339,'I-LogEmaxOverpEC50'!$A:$AR,MATCH(BT$1,'I-LogEmaxOverpEC50'!$A$1:$AR$1,0),FALSE),"")</f>
        <v/>
      </c>
      <c r="BU339" s="320" t="str">
        <f>_xlfn.IFNA(VLOOKUP($B339,'I-LogEmaxOverpEC50'!$A:$AR,MATCH(BU$1,'I-LogEmaxOverpEC50'!$A$1:$AR$1,0),FALSE),"")</f>
        <v/>
      </c>
      <c r="BV339" s="114" t="e" cm="1">
        <f t="array" ref="BV339">_xlfn.IFS(AND($C339="A",_xlfn.CONCAT(F339:G339)&lt;&gt;"",$A339=1),"x",AND($C339="A",_xlfn.CONCAT(F339:G339)="",$A339=1),"-",$A$1&lt;&gt;"","")</f>
        <v>#N/A</v>
      </c>
      <c r="BW339" s="113" t="e" cm="1">
        <f t="array" ref="BW339">_xlfn.IFS(AND($C339="A",_xlfn.CONCAT(H339:L339)&lt;&gt;"",$A339=1),"x",AND($C339="A",_xlfn.CONCAT(H339:L339)="",$A339=1),"-",$A$1&lt;&gt;"","")</f>
        <v>#N/A</v>
      </c>
      <c r="BX339" s="113" t="e" cm="1">
        <f t="array" ref="BX339">_xlfn.IFS(AND($C339="A",_xlfn.CONCAT(M339:P339)&lt;&gt;"",$A339=1),"x",AND($C339="A",_xlfn.CONCAT(M339:P339)="",$A339=1),"-",$A$1&lt;&gt;"","")</f>
        <v>#N/A</v>
      </c>
      <c r="BY339" s="113" t="e" cm="1">
        <f t="array" ref="BY339">_xlfn.IFS(AND($C339="A",_xlfn.CONCAT(Q339:R339)&lt;&gt;"",$A339=1),"x",AND($C339="A",_xlfn.CONCAT(Q339:R339)="",$A339=1),"-",$A$1&lt;&gt;"","")</f>
        <v>#N/A</v>
      </c>
      <c r="BZ339" s="121" t="e">
        <f t="shared" si="200"/>
        <v>#N/A</v>
      </c>
      <c r="CA339" s="120" t="e">
        <f t="shared" si="201"/>
        <v>#N/A</v>
      </c>
      <c r="CB339" s="120" t="e">
        <f t="shared" si="202"/>
        <v>#N/A</v>
      </c>
      <c r="CC339" s="120" t="e">
        <f t="shared" si="203"/>
        <v>#N/A</v>
      </c>
      <c r="CD339" s="121" t="str">
        <f t="shared" si="204"/>
        <v/>
      </c>
      <c r="CE339" s="120" t="e">
        <f t="shared" si="205"/>
        <v>#N/A</v>
      </c>
      <c r="CF339" s="120" t="e">
        <f t="shared" si="206"/>
        <v>#N/A</v>
      </c>
      <c r="CG339" s="120" t="e">
        <f t="shared" si="207"/>
        <v>#N/A</v>
      </c>
      <c r="CH339" s="120" t="e">
        <f t="shared" si="208"/>
        <v>#N/A</v>
      </c>
      <c r="CI339" s="120" t="e">
        <f t="shared" si="209"/>
        <v>#N/A</v>
      </c>
    </row>
    <row r="340" spans="1:87" x14ac:dyDescent="0.2">
      <c r="A340" s="311" t="e" cm="1">
        <f t="array" ref="A340">_xlfn.IFS(SUM(F340:R340)&gt;0,1,Z340&gt;0,2,TRUE,3)</f>
        <v>#N/A</v>
      </c>
      <c r="B340" s="311" t="s">
        <v>1758</v>
      </c>
      <c r="C340" s="311" t="str">
        <f>_xlfn.XLOOKUP(B340,RecNamesAll!A:A,RecNamesAll!E:E)</f>
        <v>B2</v>
      </c>
      <c r="D340" s="311" t="str">
        <f>_xlfn.XLOOKUP(B340,RecNamesAll!A:A,RecNamesAll!C:C)</f>
        <v>ADGRF1</v>
      </c>
      <c r="F340" s="312" t="e">
        <f t="shared" si="175"/>
        <v>#N/A</v>
      </c>
      <c r="G340" s="313" t="e">
        <f t="shared" si="176"/>
        <v>#N/A</v>
      </c>
      <c r="H340" s="312" t="e">
        <f t="shared" si="177"/>
        <v>#N/A</v>
      </c>
      <c r="I340" s="313" t="e">
        <f t="shared" si="178"/>
        <v>#N/A</v>
      </c>
      <c r="J340" s="313" t="e">
        <f t="shared" si="179"/>
        <v>#N/A</v>
      </c>
      <c r="K340" s="313" t="e">
        <f t="shared" si="180"/>
        <v>#N/A</v>
      </c>
      <c r="L340" s="313" t="e">
        <f t="shared" si="181"/>
        <v>#N/A</v>
      </c>
      <c r="M340" s="312" t="e">
        <f t="shared" si="182"/>
        <v>#N/A</v>
      </c>
      <c r="N340" s="313" t="e">
        <f t="shared" si="183"/>
        <v>#N/A</v>
      </c>
      <c r="O340" s="313" t="e">
        <f t="shared" si="184"/>
        <v>#N/A</v>
      </c>
      <c r="P340" s="313" t="e">
        <f t="shared" si="185"/>
        <v>#N/A</v>
      </c>
      <c r="Q340" s="312" t="e">
        <f t="shared" si="186"/>
        <v>#N/A</v>
      </c>
      <c r="R340" s="313" t="e">
        <f t="shared" si="187"/>
        <v>#N/A</v>
      </c>
      <c r="S340" s="314" t="str">
        <f t="shared" si="188"/>
        <v/>
      </c>
      <c r="T340" s="315" t="str">
        <f t="shared" si="189"/>
        <v>B2</v>
      </c>
      <c r="U340" s="311" t="str">
        <f t="shared" si="190"/>
        <v>ADGRF1</v>
      </c>
      <c r="V340" s="316" t="e">
        <f>IF(VLOOKUP($B340,GtP!$A:$AA,MATCH("Gs_0-2",GtP!$A$1:$AA$1,0),FALSE)=0,"",VLOOKUP($B340,GtP!$A:$AA,MATCH("Gs_0-2",GtP!$A$1:$AA$1,0),FALSE))</f>
        <v>#N/A</v>
      </c>
      <c r="W340" s="317" t="e">
        <f>IF(VLOOKUP($B340,GtP!$A:$AA,MATCH("Gi/o_0-2",GtP!$A$1:$AA$1,0),FALSE)=0,"",VLOOKUP($B340,GtP!$A:$AA,MATCH("Gi/o_0-2",GtP!$A$1:$AA$1,0),FALSE))</f>
        <v>#N/A</v>
      </c>
      <c r="X340" s="317" t="e">
        <f>IF(VLOOKUP($B340,GtP!$A:$AA,MATCH("Gq/11_0-2",GtP!$A$1:$AA$1,0),FALSE)=0,"",VLOOKUP($B340,GtP!$A:$AA,MATCH("Gq/11_0-2",GtP!$A$1:$AA$1,0),FALSE))</f>
        <v>#N/A</v>
      </c>
      <c r="Y340" s="317" t="e">
        <f>IF(VLOOKUP($B340,GtP!$A:$AA,MATCH("G12/13_0-2",GtP!$A$1:$AA$1,0),FALSE)=0,"",VLOOKUP($B340,GtP!$A:$AA,MATCH("G12/13_0-2",GtP!$A$1:$AA$1,0),FALSE))</f>
        <v>#N/A</v>
      </c>
      <c r="Z340" s="318" t="e">
        <f t="shared" si="191"/>
        <v>#N/A</v>
      </c>
      <c r="AA340" s="317" t="e">
        <f t="shared" si="192"/>
        <v>#N/A</v>
      </c>
      <c r="AB340" s="317" t="e">
        <f t="shared" si="193"/>
        <v>#N/A</v>
      </c>
      <c r="AC340" s="317" t="e">
        <f t="shared" si="194"/>
        <v>#N/A</v>
      </c>
      <c r="AD340" s="317" t="e">
        <f t="shared" si="195"/>
        <v>#N/A</v>
      </c>
      <c r="AE340" s="315" t="str">
        <f t="shared" si="196"/>
        <v/>
      </c>
      <c r="AF340" s="311" t="str">
        <f t="shared" si="197"/>
        <v/>
      </c>
      <c r="AG340" s="311" t="str">
        <f t="shared" si="198"/>
        <v/>
      </c>
      <c r="AH340" s="311" t="str">
        <f t="shared" si="199"/>
        <v/>
      </c>
      <c r="AI340" s="316" t="e">
        <f>_xlfn.CONCAT(IF(AV340="","-","B"),IF(BI340="","-","I"),VLOOKUP($B340,GtP!$A:$BB,MATCH("Gs_0-1",GtP!$A$1:$BB$1,0),FALSE))</f>
        <v>#N/A</v>
      </c>
      <c r="AJ340" s="317" t="e">
        <f>_xlfn.CONCAT(IF(AW340="","-","B"),IF(BJ340="","-","I"),VLOOKUP($B340,GtP!$A:$BB,MATCH("Gs_0-1",GtP!$A$1:$BB$1,0),FALSE))</f>
        <v>#N/A</v>
      </c>
      <c r="AK340" s="317" t="e">
        <f>_xlfn.CONCAT(IF(AX340="","-","B"),IF(BK340="","-","I"),VLOOKUP($B340,GtP!$A:$BB,MATCH("Gi/o_0-1",GtP!$A$1:$BB$1,0),FALSE))</f>
        <v>#N/A</v>
      </c>
      <c r="AL340" s="317" t="e">
        <f>_xlfn.CONCAT(IF(AY340="","-","B"),IF(BL340="","-","I"),VLOOKUP($B340,GtP!$A:$BB,MATCH("Gi/o_0-1",GtP!$A$1:$BB$1,0),FALSE))</f>
        <v>#N/A</v>
      </c>
      <c r="AM340" s="317" t="e">
        <f>_xlfn.CONCAT(IF(AZ340="","-","B"),IF(BM340="","-","I"),VLOOKUP($B340,GtP!$A:$BB,MATCH("Gi/o_0-1",GtP!$A$1:$BB$1,0),FALSE))</f>
        <v>#N/A</v>
      </c>
      <c r="AN340" s="317" t="e">
        <f>_xlfn.CONCAT(IF(BA340="","-","B"),IF(BN340="","-","I"),VLOOKUP($B340,GtP!$A:$BB,MATCH("Gi/o_0-1",GtP!$A$1:$BB$1,0),FALSE))</f>
        <v>#N/A</v>
      </c>
      <c r="AO340" s="317" t="e">
        <f>_xlfn.CONCAT(IF(BB340="","-","B"),IF(BO340="","-","I"),VLOOKUP($B340,GtP!$A:$BB,MATCH("Gi/o_0-1",GtP!$A$1:$BB$1,0),FALSE))</f>
        <v>#N/A</v>
      </c>
      <c r="AP340" s="317" t="e">
        <f>_xlfn.CONCAT(IF(BC340="","-","B"),IF(BP340="","-","I"),VLOOKUP($B340,GtP!$A:$BB,MATCH("Gq/11_0-1",GtP!$A$1:$BB$1,0),FALSE))</f>
        <v>#N/A</v>
      </c>
      <c r="AQ340" s="317" t="e">
        <f>_xlfn.CONCAT(IF(BD340="","-","B"),IF(BQ340="","-","I"),VLOOKUP($B340,GtP!$A:$BB,MATCH("Gq/11_0-1",GtP!$A$1:$BB$1,0),FALSE))</f>
        <v>#N/A</v>
      </c>
      <c r="AR340" s="317" t="e">
        <f>_xlfn.CONCAT(IF(BE340="","-","B"),IF(BR340="","-","I"),VLOOKUP($B340,GtP!$A:$BB,MATCH("Gq/11_0-1",GtP!$A$1:$BB$1,0),FALSE))</f>
        <v>#N/A</v>
      </c>
      <c r="AS340" s="317" t="e">
        <f>_xlfn.CONCAT(IF(BF340="","-","B"),IF(BS340="","-","I"),VLOOKUP($B340,GtP!$A:$BB,MATCH("Gq/11_0-1",GtP!$A$1:$BB$1,0),FALSE))</f>
        <v>#N/A</v>
      </c>
      <c r="AT340" s="317" t="e">
        <f>_xlfn.CONCAT(IF(BG340="","-","B"),IF(BT340="","-","I"),VLOOKUP($B340,GtP!$A:$BB,MATCH("G12/13_0-1",GtP!$A$1:$BB$1,0),FALSE))</f>
        <v>#N/A</v>
      </c>
      <c r="AU340" s="317" t="e">
        <f>_xlfn.CONCAT(IF(BH340="","-","B"),IF(BU340="","-","I"),VLOOKUP($B340,GtP!$A:$BB,MATCH("G12/13_0-1",GtP!$A$1:$BB$1,0),FALSE))</f>
        <v>#N/A</v>
      </c>
      <c r="AV340" s="319" t="str">
        <f>_xlfn.IFNA(VLOOKUP($B340,'B-LogEmaxOverpEC50'!$A:$AL,MATCH(AV$1,'B-LogEmaxOverpEC50'!$A$1:$AL$1,0),FALSE),"")</f>
        <v/>
      </c>
      <c r="AX340" s="321" t="str">
        <f>_xlfn.IFNA(VLOOKUP($B340,'B-LogEmaxOverpEC50'!$A:$AL,MATCH(AX$1,'B-LogEmaxOverpEC50'!$A$1:$AL$1,0),FALSE),"")</f>
        <v/>
      </c>
      <c r="AY340" s="321" t="str">
        <f>_xlfn.IFNA(VLOOKUP($B340,'B-LogEmaxOverpEC50'!$A:$AL,MATCH(AY$1,'B-LogEmaxOverpEC50'!$A$1:$AL$1,0),FALSE),"")</f>
        <v/>
      </c>
      <c r="AZ340" s="321" t="str">
        <f>_xlfn.IFNA(VLOOKUP($B340,'B-LogEmaxOverpEC50'!$A:$AL,MATCH(AZ$1,'B-LogEmaxOverpEC50'!$A$1:$AL$1,0),FALSE),"")</f>
        <v/>
      </c>
      <c r="BA340" s="321" t="str">
        <f>_xlfn.IFNA(VLOOKUP($B340,'B-LogEmaxOverpEC50'!$A:$AL,MATCH(BA$1,'B-LogEmaxOverpEC50'!$A$1:$AL$1,0),FALSE),"")</f>
        <v/>
      </c>
      <c r="BB340" s="321" t="str">
        <f>_xlfn.IFNA(VLOOKUP($B340,'B-LogEmaxOverpEC50'!$A:$AL,MATCH(BB$1,'B-LogEmaxOverpEC50'!$A$1:$AL$1,0),FALSE),"")</f>
        <v/>
      </c>
      <c r="BC340" s="321" t="str">
        <f>_xlfn.IFNA(VLOOKUP($B340,'B-LogEmaxOverpEC50'!$A:$AL,MATCH(BC$1,'B-LogEmaxOverpEC50'!$A$1:$AL$1,0),FALSE),"")</f>
        <v/>
      </c>
      <c r="BD340" s="321" t="str">
        <f>_xlfn.IFNA(VLOOKUP($B340,'B-LogEmaxOverpEC50'!$A:$AL,MATCH(BD$1,'B-LogEmaxOverpEC50'!$A$1:$AL$1,0),FALSE),"")</f>
        <v/>
      </c>
      <c r="BE340" s="321" t="str">
        <f>_xlfn.IFNA(VLOOKUP($B340,'B-LogEmaxOverpEC50'!$A:$AL,MATCH(BE$1,'B-LogEmaxOverpEC50'!$A$1:$AL$1,0),FALSE),"")</f>
        <v/>
      </c>
      <c r="BF340" s="321" t="str">
        <f>_xlfn.IFNA(VLOOKUP($B340,'B-LogEmaxOverpEC50'!$A:$AL,MATCH(BF$1,'B-LogEmaxOverpEC50'!$A$1:$AL$1,0),FALSE),"")</f>
        <v/>
      </c>
      <c r="BG340" s="321" t="str">
        <f>_xlfn.IFNA(VLOOKUP($B340,'B-LogEmaxOverpEC50'!$A:$AL,MATCH(BG$1,'B-LogEmaxOverpEC50'!$A$1:$AL$1,0),FALSE),"")</f>
        <v/>
      </c>
      <c r="BH340" s="321" t="str">
        <f>_xlfn.IFNA(VLOOKUP($B340,'B-LogEmaxOverpEC50'!$A:$AL,MATCH(BH$1,'B-LogEmaxOverpEC50'!$A$1:$AL$1,0),FALSE),"")</f>
        <v/>
      </c>
      <c r="BI340" s="322" t="str">
        <f>_xlfn.IFNA(VLOOKUP($B340,'I-LogEmaxOverpEC50'!$A:$AR,MATCH(BI$1,'I-LogEmaxOverpEC50'!$A$1:$AR$1,0),FALSE),"")</f>
        <v/>
      </c>
      <c r="BJ340" s="320" t="str">
        <f>_xlfn.IFNA(VLOOKUP($B340,'I-LogEmaxOverpEC50'!$A:$AR,MATCH(BJ$1,'I-LogEmaxOverpEC50'!$A$1:$AR$1,0),FALSE),"")</f>
        <v/>
      </c>
      <c r="BK340" s="320" t="str">
        <f>_xlfn.IFNA(VLOOKUP($B340,'I-LogEmaxOverpEC50'!$A:$AR,MATCH(BK$1,'I-LogEmaxOverpEC50'!$A$1:$AR$1,0),FALSE),"")</f>
        <v/>
      </c>
      <c r="BL340" s="320" t="str">
        <f>_xlfn.IFNA(VLOOKUP($B340,'I-LogEmaxOverpEC50'!$A:$AR,MATCH(BL$1,'I-LogEmaxOverpEC50'!$A$1:$AR$1,0),FALSE),"")</f>
        <v/>
      </c>
      <c r="BM340" s="320" t="str">
        <f>_xlfn.IFNA(VLOOKUP($B340,'I-LogEmaxOverpEC50'!$A:$AR,MATCH(BM$1,'I-LogEmaxOverpEC50'!$A$1:$AR$1,0),FALSE),"")</f>
        <v/>
      </c>
      <c r="BN340" s="320" t="str">
        <f>_xlfn.IFNA(VLOOKUP($B340,'I-LogEmaxOverpEC50'!$A:$AR,MATCH(BN$1,'I-LogEmaxOverpEC50'!$A$1:$AR$1,0),FALSE),"")</f>
        <v/>
      </c>
      <c r="BO340" s="320" t="str">
        <f>_xlfn.IFNA(VLOOKUP($B340,'I-LogEmaxOverpEC50'!$A:$AR,MATCH(BO$1,'I-LogEmaxOverpEC50'!$A$1:$AR$1,0),FALSE),"")</f>
        <v/>
      </c>
      <c r="BP340" s="320" t="str">
        <f>_xlfn.IFNA(VLOOKUP($B340,'I-LogEmaxOverpEC50'!$A:$AR,MATCH(BP$1,'I-LogEmaxOverpEC50'!$A$1:$AR$1,0),FALSE),"")</f>
        <v/>
      </c>
      <c r="BQ340" s="320" t="str">
        <f>_xlfn.IFNA(VLOOKUP($B340,'I-LogEmaxOverpEC50'!$A:$AR,MATCH(BQ$1,'I-LogEmaxOverpEC50'!$A$1:$AR$1,0),FALSE),"")</f>
        <v/>
      </c>
      <c r="BR340" s="320" t="str">
        <f>_xlfn.IFNA(VLOOKUP($B340,'I-LogEmaxOverpEC50'!$A:$AR,MATCH(BR$1,'I-LogEmaxOverpEC50'!$A$1:$AR$1,0),FALSE),"")</f>
        <v/>
      </c>
      <c r="BS340" s="320" t="str">
        <f>_xlfn.IFNA(VLOOKUP($B340,'I-LogEmaxOverpEC50'!$A:$AR,MATCH(BS$1,'I-LogEmaxOverpEC50'!$A$1:$AR$1,0),FALSE),"")</f>
        <v/>
      </c>
      <c r="BT340" s="320" t="str">
        <f>_xlfn.IFNA(VLOOKUP($B340,'I-LogEmaxOverpEC50'!$A:$AR,MATCH(BT$1,'I-LogEmaxOverpEC50'!$A$1:$AR$1,0),FALSE),"")</f>
        <v/>
      </c>
      <c r="BU340" s="320" t="str">
        <f>_xlfn.IFNA(VLOOKUP($B340,'I-LogEmaxOverpEC50'!$A:$AR,MATCH(BU$1,'I-LogEmaxOverpEC50'!$A$1:$AR$1,0),FALSE),"")</f>
        <v/>
      </c>
      <c r="BV340" s="114" t="e" cm="1">
        <f t="array" ref="BV340">_xlfn.IFS(AND($C340="A",_xlfn.CONCAT(F340:G340)&lt;&gt;"",$A340=1),"x",AND($C340="A",_xlfn.CONCAT(F340:G340)="",$A340=1),"-",$A$1&lt;&gt;"","")</f>
        <v>#N/A</v>
      </c>
      <c r="BW340" s="113" t="e" cm="1">
        <f t="array" ref="BW340">_xlfn.IFS(AND($C340="A",_xlfn.CONCAT(H340:L340)&lt;&gt;"",$A340=1),"x",AND($C340="A",_xlfn.CONCAT(H340:L340)="",$A340=1),"-",$A$1&lt;&gt;"","")</f>
        <v>#N/A</v>
      </c>
      <c r="BX340" s="113" t="e" cm="1">
        <f t="array" ref="BX340">_xlfn.IFS(AND($C340="A",_xlfn.CONCAT(M340:P340)&lt;&gt;"",$A340=1),"x",AND($C340="A",_xlfn.CONCAT(M340:P340)="",$A340=1),"-",$A$1&lt;&gt;"","")</f>
        <v>#N/A</v>
      </c>
      <c r="BY340" s="113" t="e" cm="1">
        <f t="array" ref="BY340">_xlfn.IFS(AND($C340="A",_xlfn.CONCAT(Q340:R340)&lt;&gt;"",$A340=1),"x",AND($C340="A",_xlfn.CONCAT(Q340:R340)="",$A340=1),"-",$A$1&lt;&gt;"","")</f>
        <v>#N/A</v>
      </c>
      <c r="BZ340" s="121" t="e">
        <f t="shared" si="200"/>
        <v>#N/A</v>
      </c>
      <c r="CA340" s="120" t="e">
        <f t="shared" si="201"/>
        <v>#N/A</v>
      </c>
      <c r="CB340" s="120" t="e">
        <f t="shared" si="202"/>
        <v>#N/A</v>
      </c>
      <c r="CC340" s="120" t="e">
        <f t="shared" si="203"/>
        <v>#N/A</v>
      </c>
      <c r="CD340" s="121" t="str">
        <f t="shared" si="204"/>
        <v/>
      </c>
      <c r="CE340" s="120" t="e">
        <f t="shared" si="205"/>
        <v>#N/A</v>
      </c>
      <c r="CF340" s="120" t="e">
        <f t="shared" si="206"/>
        <v>#N/A</v>
      </c>
      <c r="CG340" s="120" t="e">
        <f t="shared" si="207"/>
        <v>#N/A</v>
      </c>
      <c r="CH340" s="120" t="e">
        <f t="shared" si="208"/>
        <v>#N/A</v>
      </c>
      <c r="CI340" s="120" t="e">
        <f t="shared" si="209"/>
        <v>#N/A</v>
      </c>
    </row>
    <row r="341" spans="1:87" x14ac:dyDescent="0.2">
      <c r="A341" s="311" t="e" cm="1">
        <f t="array" ref="A341">_xlfn.IFS(SUM(F341:R341)&gt;0,1,Z341&gt;0,2,TRUE,3)</f>
        <v>#N/A</v>
      </c>
      <c r="B341" s="311" t="s">
        <v>1754</v>
      </c>
      <c r="C341" s="311" t="str">
        <f>_xlfn.XLOOKUP(B341,RecNamesAll!A:A,RecNamesAll!E:E)</f>
        <v>B2</v>
      </c>
      <c r="D341" s="311" t="str">
        <f>_xlfn.XLOOKUP(B341,RecNamesAll!A:A,RecNamesAll!C:C)</f>
        <v>ADGRF2</v>
      </c>
      <c r="F341" s="312" t="e">
        <f t="shared" si="175"/>
        <v>#N/A</v>
      </c>
      <c r="G341" s="313" t="e">
        <f t="shared" si="176"/>
        <v>#N/A</v>
      </c>
      <c r="H341" s="312" t="e">
        <f t="shared" si="177"/>
        <v>#N/A</v>
      </c>
      <c r="I341" s="313" t="e">
        <f t="shared" si="178"/>
        <v>#N/A</v>
      </c>
      <c r="J341" s="313" t="e">
        <f t="shared" si="179"/>
        <v>#N/A</v>
      </c>
      <c r="K341" s="313" t="e">
        <f t="shared" si="180"/>
        <v>#N/A</v>
      </c>
      <c r="L341" s="313" t="e">
        <f t="shared" si="181"/>
        <v>#N/A</v>
      </c>
      <c r="M341" s="312" t="e">
        <f t="shared" si="182"/>
        <v>#N/A</v>
      </c>
      <c r="N341" s="313" t="e">
        <f t="shared" si="183"/>
        <v>#N/A</v>
      </c>
      <c r="O341" s="313" t="e">
        <f t="shared" si="184"/>
        <v>#N/A</v>
      </c>
      <c r="P341" s="313" t="e">
        <f t="shared" si="185"/>
        <v>#N/A</v>
      </c>
      <c r="Q341" s="312" t="e">
        <f t="shared" si="186"/>
        <v>#N/A</v>
      </c>
      <c r="R341" s="313" t="e">
        <f t="shared" si="187"/>
        <v>#N/A</v>
      </c>
      <c r="S341" s="314" t="str">
        <f t="shared" si="188"/>
        <v/>
      </c>
      <c r="T341" s="315" t="str">
        <f t="shared" si="189"/>
        <v>B2</v>
      </c>
      <c r="U341" s="311" t="str">
        <f t="shared" si="190"/>
        <v>ADGRF2</v>
      </c>
      <c r="V341" s="316" t="e">
        <f>IF(VLOOKUP($B341,GtP!$A:$AA,MATCH("Gs_0-2",GtP!$A$1:$AA$1,0),FALSE)=0,"",VLOOKUP($B341,GtP!$A:$AA,MATCH("Gs_0-2",GtP!$A$1:$AA$1,0),FALSE))</f>
        <v>#N/A</v>
      </c>
      <c r="W341" s="317" t="e">
        <f>IF(VLOOKUP($B341,GtP!$A:$AA,MATCH("Gi/o_0-2",GtP!$A$1:$AA$1,0),FALSE)=0,"",VLOOKUP($B341,GtP!$A:$AA,MATCH("Gi/o_0-2",GtP!$A$1:$AA$1,0),FALSE))</f>
        <v>#N/A</v>
      </c>
      <c r="X341" s="317" t="e">
        <f>IF(VLOOKUP($B341,GtP!$A:$AA,MATCH("Gq/11_0-2",GtP!$A$1:$AA$1,0),FALSE)=0,"",VLOOKUP($B341,GtP!$A:$AA,MATCH("Gq/11_0-2",GtP!$A$1:$AA$1,0),FALSE))</f>
        <v>#N/A</v>
      </c>
      <c r="Y341" s="317" t="e">
        <f>IF(VLOOKUP($B341,GtP!$A:$AA,MATCH("G12/13_0-2",GtP!$A$1:$AA$1,0),FALSE)=0,"",VLOOKUP($B341,GtP!$A:$AA,MATCH("G12/13_0-2",GtP!$A$1:$AA$1,0),FALSE))</f>
        <v>#N/A</v>
      </c>
      <c r="Z341" s="318" t="e">
        <f t="shared" si="191"/>
        <v>#N/A</v>
      </c>
      <c r="AA341" s="317" t="e">
        <f t="shared" si="192"/>
        <v>#N/A</v>
      </c>
      <c r="AB341" s="317" t="e">
        <f t="shared" si="193"/>
        <v>#N/A</v>
      </c>
      <c r="AC341" s="317" t="e">
        <f t="shared" si="194"/>
        <v>#N/A</v>
      </c>
      <c r="AD341" s="317" t="e">
        <f t="shared" si="195"/>
        <v>#N/A</v>
      </c>
      <c r="AE341" s="315" t="str">
        <f t="shared" si="196"/>
        <v/>
      </c>
      <c r="AF341" s="311" t="str">
        <f t="shared" si="197"/>
        <v/>
      </c>
      <c r="AG341" s="311" t="str">
        <f t="shared" si="198"/>
        <v/>
      </c>
      <c r="AH341" s="311" t="str">
        <f t="shared" si="199"/>
        <v/>
      </c>
      <c r="AI341" s="316" t="e">
        <f>_xlfn.CONCAT(IF(AV341="","-","B"),IF(BI341="","-","I"),VLOOKUP($B341,GtP!$A:$BB,MATCH("Gs_0-1",GtP!$A$1:$BB$1,0),FALSE))</f>
        <v>#N/A</v>
      </c>
      <c r="AJ341" s="317" t="e">
        <f>_xlfn.CONCAT(IF(AW341="","-","B"),IF(BJ341="","-","I"),VLOOKUP($B341,GtP!$A:$BB,MATCH("Gs_0-1",GtP!$A$1:$BB$1,0),FALSE))</f>
        <v>#N/A</v>
      </c>
      <c r="AK341" s="317" t="e">
        <f>_xlfn.CONCAT(IF(AX341="","-","B"),IF(BK341="","-","I"),VLOOKUP($B341,GtP!$A:$BB,MATCH("Gi/o_0-1",GtP!$A$1:$BB$1,0),FALSE))</f>
        <v>#N/A</v>
      </c>
      <c r="AL341" s="317" t="e">
        <f>_xlfn.CONCAT(IF(AY341="","-","B"),IF(BL341="","-","I"),VLOOKUP($B341,GtP!$A:$BB,MATCH("Gi/o_0-1",GtP!$A$1:$BB$1,0),FALSE))</f>
        <v>#N/A</v>
      </c>
      <c r="AM341" s="317" t="e">
        <f>_xlfn.CONCAT(IF(AZ341="","-","B"),IF(BM341="","-","I"),VLOOKUP($B341,GtP!$A:$BB,MATCH("Gi/o_0-1",GtP!$A$1:$BB$1,0),FALSE))</f>
        <v>#N/A</v>
      </c>
      <c r="AN341" s="317" t="e">
        <f>_xlfn.CONCAT(IF(BA341="","-","B"),IF(BN341="","-","I"),VLOOKUP($B341,GtP!$A:$BB,MATCH("Gi/o_0-1",GtP!$A$1:$BB$1,0),FALSE))</f>
        <v>#N/A</v>
      </c>
      <c r="AO341" s="317" t="e">
        <f>_xlfn.CONCAT(IF(BB341="","-","B"),IF(BO341="","-","I"),VLOOKUP($B341,GtP!$A:$BB,MATCH("Gi/o_0-1",GtP!$A$1:$BB$1,0),FALSE))</f>
        <v>#N/A</v>
      </c>
      <c r="AP341" s="317" t="e">
        <f>_xlfn.CONCAT(IF(BC341="","-","B"),IF(BP341="","-","I"),VLOOKUP($B341,GtP!$A:$BB,MATCH("Gq/11_0-1",GtP!$A$1:$BB$1,0),FALSE))</f>
        <v>#N/A</v>
      </c>
      <c r="AQ341" s="317" t="e">
        <f>_xlfn.CONCAT(IF(BD341="","-","B"),IF(BQ341="","-","I"),VLOOKUP($B341,GtP!$A:$BB,MATCH("Gq/11_0-1",GtP!$A$1:$BB$1,0),FALSE))</f>
        <v>#N/A</v>
      </c>
      <c r="AR341" s="317" t="e">
        <f>_xlfn.CONCAT(IF(BE341="","-","B"),IF(BR341="","-","I"),VLOOKUP($B341,GtP!$A:$BB,MATCH("Gq/11_0-1",GtP!$A$1:$BB$1,0),FALSE))</f>
        <v>#N/A</v>
      </c>
      <c r="AS341" s="317" t="e">
        <f>_xlfn.CONCAT(IF(BF341="","-","B"),IF(BS341="","-","I"),VLOOKUP($B341,GtP!$A:$BB,MATCH("Gq/11_0-1",GtP!$A$1:$BB$1,0),FALSE))</f>
        <v>#N/A</v>
      </c>
      <c r="AT341" s="317" t="e">
        <f>_xlfn.CONCAT(IF(BG341="","-","B"),IF(BT341="","-","I"),VLOOKUP($B341,GtP!$A:$BB,MATCH("G12/13_0-1",GtP!$A$1:$BB$1,0),FALSE))</f>
        <v>#N/A</v>
      </c>
      <c r="AU341" s="317" t="e">
        <f>_xlfn.CONCAT(IF(BH341="","-","B"),IF(BU341="","-","I"),VLOOKUP($B341,GtP!$A:$BB,MATCH("G12/13_0-1",GtP!$A$1:$BB$1,0),FALSE))</f>
        <v>#N/A</v>
      </c>
      <c r="AV341" s="319" t="str">
        <f>_xlfn.IFNA(VLOOKUP($B341,'B-LogEmaxOverpEC50'!$A:$AL,MATCH(AV$1,'B-LogEmaxOverpEC50'!$A$1:$AL$1,0),FALSE),"")</f>
        <v/>
      </c>
      <c r="AX341" s="321" t="str">
        <f>_xlfn.IFNA(VLOOKUP($B341,'B-LogEmaxOverpEC50'!$A:$AL,MATCH(AX$1,'B-LogEmaxOverpEC50'!$A$1:$AL$1,0),FALSE),"")</f>
        <v/>
      </c>
      <c r="AY341" s="321" t="str">
        <f>_xlfn.IFNA(VLOOKUP($B341,'B-LogEmaxOverpEC50'!$A:$AL,MATCH(AY$1,'B-LogEmaxOverpEC50'!$A$1:$AL$1,0),FALSE),"")</f>
        <v/>
      </c>
      <c r="AZ341" s="321" t="str">
        <f>_xlfn.IFNA(VLOOKUP($B341,'B-LogEmaxOverpEC50'!$A:$AL,MATCH(AZ$1,'B-LogEmaxOverpEC50'!$A$1:$AL$1,0),FALSE),"")</f>
        <v/>
      </c>
      <c r="BA341" s="321" t="str">
        <f>_xlfn.IFNA(VLOOKUP($B341,'B-LogEmaxOverpEC50'!$A:$AL,MATCH(BA$1,'B-LogEmaxOverpEC50'!$A$1:$AL$1,0),FALSE),"")</f>
        <v/>
      </c>
      <c r="BB341" s="321" t="str">
        <f>_xlfn.IFNA(VLOOKUP($B341,'B-LogEmaxOverpEC50'!$A:$AL,MATCH(BB$1,'B-LogEmaxOverpEC50'!$A$1:$AL$1,0),FALSE),"")</f>
        <v/>
      </c>
      <c r="BC341" s="321" t="str">
        <f>_xlfn.IFNA(VLOOKUP($B341,'B-LogEmaxOverpEC50'!$A:$AL,MATCH(BC$1,'B-LogEmaxOverpEC50'!$A$1:$AL$1,0),FALSE),"")</f>
        <v/>
      </c>
      <c r="BD341" s="321" t="str">
        <f>_xlfn.IFNA(VLOOKUP($B341,'B-LogEmaxOverpEC50'!$A:$AL,MATCH(BD$1,'B-LogEmaxOverpEC50'!$A$1:$AL$1,0),FALSE),"")</f>
        <v/>
      </c>
      <c r="BE341" s="321" t="str">
        <f>_xlfn.IFNA(VLOOKUP($B341,'B-LogEmaxOverpEC50'!$A:$AL,MATCH(BE$1,'B-LogEmaxOverpEC50'!$A$1:$AL$1,0),FALSE),"")</f>
        <v/>
      </c>
      <c r="BF341" s="321" t="str">
        <f>_xlfn.IFNA(VLOOKUP($B341,'B-LogEmaxOverpEC50'!$A:$AL,MATCH(BF$1,'B-LogEmaxOverpEC50'!$A$1:$AL$1,0),FALSE),"")</f>
        <v/>
      </c>
      <c r="BG341" s="321" t="str">
        <f>_xlfn.IFNA(VLOOKUP($B341,'B-LogEmaxOverpEC50'!$A:$AL,MATCH(BG$1,'B-LogEmaxOverpEC50'!$A$1:$AL$1,0),FALSE),"")</f>
        <v/>
      </c>
      <c r="BH341" s="321" t="str">
        <f>_xlfn.IFNA(VLOOKUP($B341,'B-LogEmaxOverpEC50'!$A:$AL,MATCH(BH$1,'B-LogEmaxOverpEC50'!$A$1:$AL$1,0),FALSE),"")</f>
        <v/>
      </c>
      <c r="BI341" s="322" t="str">
        <f>_xlfn.IFNA(VLOOKUP($B341,'I-LogEmaxOverpEC50'!$A:$AR,MATCH(BI$1,'I-LogEmaxOverpEC50'!$A$1:$AR$1,0),FALSE),"")</f>
        <v/>
      </c>
      <c r="BJ341" s="320" t="str">
        <f>_xlfn.IFNA(VLOOKUP($B341,'I-LogEmaxOverpEC50'!$A:$AR,MATCH(BJ$1,'I-LogEmaxOverpEC50'!$A$1:$AR$1,0),FALSE),"")</f>
        <v/>
      </c>
      <c r="BK341" s="320" t="str">
        <f>_xlfn.IFNA(VLOOKUP($B341,'I-LogEmaxOverpEC50'!$A:$AR,MATCH(BK$1,'I-LogEmaxOverpEC50'!$A$1:$AR$1,0),FALSE),"")</f>
        <v/>
      </c>
      <c r="BL341" s="320" t="str">
        <f>_xlfn.IFNA(VLOOKUP($B341,'I-LogEmaxOverpEC50'!$A:$AR,MATCH(BL$1,'I-LogEmaxOverpEC50'!$A$1:$AR$1,0),FALSE),"")</f>
        <v/>
      </c>
      <c r="BM341" s="320" t="str">
        <f>_xlfn.IFNA(VLOOKUP($B341,'I-LogEmaxOverpEC50'!$A:$AR,MATCH(BM$1,'I-LogEmaxOverpEC50'!$A$1:$AR$1,0),FALSE),"")</f>
        <v/>
      </c>
      <c r="BN341" s="320" t="str">
        <f>_xlfn.IFNA(VLOOKUP($B341,'I-LogEmaxOverpEC50'!$A:$AR,MATCH(BN$1,'I-LogEmaxOverpEC50'!$A$1:$AR$1,0),FALSE),"")</f>
        <v/>
      </c>
      <c r="BO341" s="320" t="str">
        <f>_xlfn.IFNA(VLOOKUP($B341,'I-LogEmaxOverpEC50'!$A:$AR,MATCH(BO$1,'I-LogEmaxOverpEC50'!$A$1:$AR$1,0),FALSE),"")</f>
        <v/>
      </c>
      <c r="BP341" s="320" t="str">
        <f>_xlfn.IFNA(VLOOKUP($B341,'I-LogEmaxOverpEC50'!$A:$AR,MATCH(BP$1,'I-LogEmaxOverpEC50'!$A$1:$AR$1,0),FALSE),"")</f>
        <v/>
      </c>
      <c r="BQ341" s="320" t="str">
        <f>_xlfn.IFNA(VLOOKUP($B341,'I-LogEmaxOverpEC50'!$A:$AR,MATCH(BQ$1,'I-LogEmaxOverpEC50'!$A$1:$AR$1,0),FALSE),"")</f>
        <v/>
      </c>
      <c r="BR341" s="320" t="str">
        <f>_xlfn.IFNA(VLOOKUP($B341,'I-LogEmaxOverpEC50'!$A:$AR,MATCH(BR$1,'I-LogEmaxOverpEC50'!$A$1:$AR$1,0),FALSE),"")</f>
        <v/>
      </c>
      <c r="BS341" s="320" t="str">
        <f>_xlfn.IFNA(VLOOKUP($B341,'I-LogEmaxOverpEC50'!$A:$AR,MATCH(BS$1,'I-LogEmaxOverpEC50'!$A$1:$AR$1,0),FALSE),"")</f>
        <v/>
      </c>
      <c r="BT341" s="320" t="str">
        <f>_xlfn.IFNA(VLOOKUP($B341,'I-LogEmaxOverpEC50'!$A:$AR,MATCH(BT$1,'I-LogEmaxOverpEC50'!$A$1:$AR$1,0),FALSE),"")</f>
        <v/>
      </c>
      <c r="BU341" s="320" t="str">
        <f>_xlfn.IFNA(VLOOKUP($B341,'I-LogEmaxOverpEC50'!$A:$AR,MATCH(BU$1,'I-LogEmaxOverpEC50'!$A$1:$AR$1,0),FALSE),"")</f>
        <v/>
      </c>
      <c r="BV341" s="114" t="e" cm="1">
        <f t="array" ref="BV341">_xlfn.IFS(AND($C341="A",_xlfn.CONCAT(F341:G341)&lt;&gt;"",$A341=1),"x",AND($C341="A",_xlfn.CONCAT(F341:G341)="",$A341=1),"-",$A$1&lt;&gt;"","")</f>
        <v>#N/A</v>
      </c>
      <c r="BW341" s="113" t="e" cm="1">
        <f t="array" ref="BW341">_xlfn.IFS(AND($C341="A",_xlfn.CONCAT(H341:L341)&lt;&gt;"",$A341=1),"x",AND($C341="A",_xlfn.CONCAT(H341:L341)="",$A341=1),"-",$A$1&lt;&gt;"","")</f>
        <v>#N/A</v>
      </c>
      <c r="BX341" s="113" t="e" cm="1">
        <f t="array" ref="BX341">_xlfn.IFS(AND($C341="A",_xlfn.CONCAT(M341:P341)&lt;&gt;"",$A341=1),"x",AND($C341="A",_xlfn.CONCAT(M341:P341)="",$A341=1),"-",$A$1&lt;&gt;"","")</f>
        <v>#N/A</v>
      </c>
      <c r="BY341" s="113" t="e" cm="1">
        <f t="array" ref="BY341">_xlfn.IFS(AND($C341="A",_xlfn.CONCAT(Q341:R341)&lt;&gt;"",$A341=1),"x",AND($C341="A",_xlfn.CONCAT(Q341:R341)="",$A341=1),"-",$A$1&lt;&gt;"","")</f>
        <v>#N/A</v>
      </c>
      <c r="BZ341" s="121" t="e">
        <f t="shared" si="200"/>
        <v>#N/A</v>
      </c>
      <c r="CA341" s="120" t="e">
        <f t="shared" si="201"/>
        <v>#N/A</v>
      </c>
      <c r="CB341" s="120" t="e">
        <f t="shared" si="202"/>
        <v>#N/A</v>
      </c>
      <c r="CC341" s="120" t="e">
        <f t="shared" si="203"/>
        <v>#N/A</v>
      </c>
      <c r="CD341" s="121" t="str">
        <f t="shared" si="204"/>
        <v/>
      </c>
      <c r="CE341" s="120" t="e">
        <f t="shared" si="205"/>
        <v>#N/A</v>
      </c>
      <c r="CF341" s="120" t="e">
        <f t="shared" si="206"/>
        <v>#N/A</v>
      </c>
      <c r="CG341" s="120" t="e">
        <f t="shared" si="207"/>
        <v>#N/A</v>
      </c>
      <c r="CH341" s="120" t="e">
        <f t="shared" si="208"/>
        <v>#N/A</v>
      </c>
      <c r="CI341" s="120" t="e">
        <f t="shared" si="209"/>
        <v>#N/A</v>
      </c>
    </row>
    <row r="342" spans="1:87" x14ac:dyDescent="0.2">
      <c r="A342" s="311" t="e" cm="1">
        <f t="array" ref="A342">_xlfn.IFS(SUM(F342:R342)&gt;0,1,Z342&gt;0,2,TRUE,3)</f>
        <v>#N/A</v>
      </c>
      <c r="B342" s="311" t="s">
        <v>1750</v>
      </c>
      <c r="C342" s="311" t="str">
        <f>_xlfn.XLOOKUP(B342,RecNamesAll!A:A,RecNamesAll!E:E)</f>
        <v>B2</v>
      </c>
      <c r="D342" s="311" t="str">
        <f>_xlfn.XLOOKUP(B342,RecNamesAll!A:A,RecNamesAll!C:C)</f>
        <v>ADGRF3</v>
      </c>
      <c r="F342" s="312" t="e">
        <f t="shared" si="175"/>
        <v>#N/A</v>
      </c>
      <c r="G342" s="313" t="e">
        <f t="shared" si="176"/>
        <v>#N/A</v>
      </c>
      <c r="H342" s="312" t="e">
        <f t="shared" si="177"/>
        <v>#N/A</v>
      </c>
      <c r="I342" s="313" t="e">
        <f t="shared" si="178"/>
        <v>#N/A</v>
      </c>
      <c r="J342" s="313" t="e">
        <f t="shared" si="179"/>
        <v>#N/A</v>
      </c>
      <c r="K342" s="313" t="e">
        <f t="shared" si="180"/>
        <v>#N/A</v>
      </c>
      <c r="L342" s="313" t="e">
        <f t="shared" si="181"/>
        <v>#N/A</v>
      </c>
      <c r="M342" s="312" t="e">
        <f t="shared" si="182"/>
        <v>#N/A</v>
      </c>
      <c r="N342" s="313" t="e">
        <f t="shared" si="183"/>
        <v>#N/A</v>
      </c>
      <c r="O342" s="313" t="e">
        <f t="shared" si="184"/>
        <v>#N/A</v>
      </c>
      <c r="P342" s="313" t="e">
        <f t="shared" si="185"/>
        <v>#N/A</v>
      </c>
      <c r="Q342" s="312" t="e">
        <f t="shared" si="186"/>
        <v>#N/A</v>
      </c>
      <c r="R342" s="313" t="e">
        <f t="shared" si="187"/>
        <v>#N/A</v>
      </c>
      <c r="S342" s="314" t="str">
        <f t="shared" si="188"/>
        <v/>
      </c>
      <c r="T342" s="315" t="str">
        <f t="shared" si="189"/>
        <v>B2</v>
      </c>
      <c r="U342" s="311" t="str">
        <f t="shared" si="190"/>
        <v>ADGRF3</v>
      </c>
      <c r="V342" s="316" t="e">
        <f>IF(VLOOKUP($B342,GtP!$A:$AA,MATCH("Gs_0-2",GtP!$A$1:$AA$1,0),FALSE)=0,"",VLOOKUP($B342,GtP!$A:$AA,MATCH("Gs_0-2",GtP!$A$1:$AA$1,0),FALSE))</f>
        <v>#N/A</v>
      </c>
      <c r="W342" s="317" t="e">
        <f>IF(VLOOKUP($B342,GtP!$A:$AA,MATCH("Gi/o_0-2",GtP!$A$1:$AA$1,0),FALSE)=0,"",VLOOKUP($B342,GtP!$A:$AA,MATCH("Gi/o_0-2",GtP!$A$1:$AA$1,0),FALSE))</f>
        <v>#N/A</v>
      </c>
      <c r="X342" s="317" t="e">
        <f>IF(VLOOKUP($B342,GtP!$A:$AA,MATCH("Gq/11_0-2",GtP!$A$1:$AA$1,0),FALSE)=0,"",VLOOKUP($B342,GtP!$A:$AA,MATCH("Gq/11_0-2",GtP!$A$1:$AA$1,0),FALSE))</f>
        <v>#N/A</v>
      </c>
      <c r="Y342" s="317" t="e">
        <f>IF(VLOOKUP($B342,GtP!$A:$AA,MATCH("G12/13_0-2",GtP!$A$1:$AA$1,0),FALSE)=0,"",VLOOKUP($B342,GtP!$A:$AA,MATCH("G12/13_0-2",GtP!$A$1:$AA$1,0),FALSE))</f>
        <v>#N/A</v>
      </c>
      <c r="Z342" s="318" t="e">
        <f t="shared" si="191"/>
        <v>#N/A</v>
      </c>
      <c r="AA342" s="317" t="e">
        <f t="shared" si="192"/>
        <v>#N/A</v>
      </c>
      <c r="AB342" s="317" t="e">
        <f t="shared" si="193"/>
        <v>#N/A</v>
      </c>
      <c r="AC342" s="317" t="e">
        <f t="shared" si="194"/>
        <v>#N/A</v>
      </c>
      <c r="AD342" s="317" t="e">
        <f t="shared" si="195"/>
        <v>#N/A</v>
      </c>
      <c r="AE342" s="315" t="str">
        <f t="shared" si="196"/>
        <v/>
      </c>
      <c r="AF342" s="311" t="str">
        <f t="shared" si="197"/>
        <v/>
      </c>
      <c r="AG342" s="311" t="str">
        <f t="shared" si="198"/>
        <v/>
      </c>
      <c r="AH342" s="311" t="str">
        <f t="shared" si="199"/>
        <v/>
      </c>
      <c r="AI342" s="316" t="e">
        <f>_xlfn.CONCAT(IF(AV342="","-","B"),IF(BI342="","-","I"),VLOOKUP($B342,GtP!$A:$BB,MATCH("Gs_0-1",GtP!$A$1:$BB$1,0),FALSE))</f>
        <v>#N/A</v>
      </c>
      <c r="AJ342" s="317" t="e">
        <f>_xlfn.CONCAT(IF(AW342="","-","B"),IF(BJ342="","-","I"),VLOOKUP($B342,GtP!$A:$BB,MATCH("Gs_0-1",GtP!$A$1:$BB$1,0),FALSE))</f>
        <v>#N/A</v>
      </c>
      <c r="AK342" s="317" t="e">
        <f>_xlfn.CONCAT(IF(AX342="","-","B"),IF(BK342="","-","I"),VLOOKUP($B342,GtP!$A:$BB,MATCH("Gi/o_0-1",GtP!$A$1:$BB$1,0),FALSE))</f>
        <v>#N/A</v>
      </c>
      <c r="AL342" s="317" t="e">
        <f>_xlfn.CONCAT(IF(AY342="","-","B"),IF(BL342="","-","I"),VLOOKUP($B342,GtP!$A:$BB,MATCH("Gi/o_0-1",GtP!$A$1:$BB$1,0),FALSE))</f>
        <v>#N/A</v>
      </c>
      <c r="AM342" s="317" t="e">
        <f>_xlfn.CONCAT(IF(AZ342="","-","B"),IF(BM342="","-","I"),VLOOKUP($B342,GtP!$A:$BB,MATCH("Gi/o_0-1",GtP!$A$1:$BB$1,0),FALSE))</f>
        <v>#N/A</v>
      </c>
      <c r="AN342" s="317" t="e">
        <f>_xlfn.CONCAT(IF(BA342="","-","B"),IF(BN342="","-","I"),VLOOKUP($B342,GtP!$A:$BB,MATCH("Gi/o_0-1",GtP!$A$1:$BB$1,0),FALSE))</f>
        <v>#N/A</v>
      </c>
      <c r="AO342" s="317" t="e">
        <f>_xlfn.CONCAT(IF(BB342="","-","B"),IF(BO342="","-","I"),VLOOKUP($B342,GtP!$A:$BB,MATCH("Gi/o_0-1",GtP!$A$1:$BB$1,0),FALSE))</f>
        <v>#N/A</v>
      </c>
      <c r="AP342" s="317" t="e">
        <f>_xlfn.CONCAT(IF(BC342="","-","B"),IF(BP342="","-","I"),VLOOKUP($B342,GtP!$A:$BB,MATCH("Gq/11_0-1",GtP!$A$1:$BB$1,0),FALSE))</f>
        <v>#N/A</v>
      </c>
      <c r="AQ342" s="317" t="e">
        <f>_xlfn.CONCAT(IF(BD342="","-","B"),IF(BQ342="","-","I"),VLOOKUP($B342,GtP!$A:$BB,MATCH("Gq/11_0-1",GtP!$A$1:$BB$1,0),FALSE))</f>
        <v>#N/A</v>
      </c>
      <c r="AR342" s="317" t="e">
        <f>_xlfn.CONCAT(IF(BE342="","-","B"),IF(BR342="","-","I"),VLOOKUP($B342,GtP!$A:$BB,MATCH("Gq/11_0-1",GtP!$A$1:$BB$1,0),FALSE))</f>
        <v>#N/A</v>
      </c>
      <c r="AS342" s="317" t="e">
        <f>_xlfn.CONCAT(IF(BF342="","-","B"),IF(BS342="","-","I"),VLOOKUP($B342,GtP!$A:$BB,MATCH("Gq/11_0-1",GtP!$A$1:$BB$1,0),FALSE))</f>
        <v>#N/A</v>
      </c>
      <c r="AT342" s="317" t="e">
        <f>_xlfn.CONCAT(IF(BG342="","-","B"),IF(BT342="","-","I"),VLOOKUP($B342,GtP!$A:$BB,MATCH("G12/13_0-1",GtP!$A$1:$BB$1,0),FALSE))</f>
        <v>#N/A</v>
      </c>
      <c r="AU342" s="317" t="e">
        <f>_xlfn.CONCAT(IF(BH342="","-","B"),IF(BU342="","-","I"),VLOOKUP($B342,GtP!$A:$BB,MATCH("G12/13_0-1",GtP!$A$1:$BB$1,0),FALSE))</f>
        <v>#N/A</v>
      </c>
      <c r="AV342" s="319" t="str">
        <f>_xlfn.IFNA(VLOOKUP($B342,'B-LogEmaxOverpEC50'!$A:$AL,MATCH(AV$1,'B-LogEmaxOverpEC50'!$A$1:$AL$1,0),FALSE),"")</f>
        <v/>
      </c>
      <c r="AX342" s="321" t="str">
        <f>_xlfn.IFNA(VLOOKUP($B342,'B-LogEmaxOverpEC50'!$A:$AL,MATCH(AX$1,'B-LogEmaxOverpEC50'!$A$1:$AL$1,0),FALSE),"")</f>
        <v/>
      </c>
      <c r="AY342" s="321" t="str">
        <f>_xlfn.IFNA(VLOOKUP($B342,'B-LogEmaxOverpEC50'!$A:$AL,MATCH(AY$1,'B-LogEmaxOverpEC50'!$A$1:$AL$1,0),FALSE),"")</f>
        <v/>
      </c>
      <c r="AZ342" s="321" t="str">
        <f>_xlfn.IFNA(VLOOKUP($B342,'B-LogEmaxOverpEC50'!$A:$AL,MATCH(AZ$1,'B-LogEmaxOverpEC50'!$A$1:$AL$1,0),FALSE),"")</f>
        <v/>
      </c>
      <c r="BA342" s="321" t="str">
        <f>_xlfn.IFNA(VLOOKUP($B342,'B-LogEmaxOverpEC50'!$A:$AL,MATCH(BA$1,'B-LogEmaxOverpEC50'!$A$1:$AL$1,0),FALSE),"")</f>
        <v/>
      </c>
      <c r="BB342" s="321" t="str">
        <f>_xlfn.IFNA(VLOOKUP($B342,'B-LogEmaxOverpEC50'!$A:$AL,MATCH(BB$1,'B-LogEmaxOverpEC50'!$A$1:$AL$1,0),FALSE),"")</f>
        <v/>
      </c>
      <c r="BC342" s="321" t="str">
        <f>_xlfn.IFNA(VLOOKUP($B342,'B-LogEmaxOverpEC50'!$A:$AL,MATCH(BC$1,'B-LogEmaxOverpEC50'!$A$1:$AL$1,0),FALSE),"")</f>
        <v/>
      </c>
      <c r="BD342" s="321" t="str">
        <f>_xlfn.IFNA(VLOOKUP($B342,'B-LogEmaxOverpEC50'!$A:$AL,MATCH(BD$1,'B-LogEmaxOverpEC50'!$A$1:$AL$1,0),FALSE),"")</f>
        <v/>
      </c>
      <c r="BE342" s="321" t="str">
        <f>_xlfn.IFNA(VLOOKUP($B342,'B-LogEmaxOverpEC50'!$A:$AL,MATCH(BE$1,'B-LogEmaxOverpEC50'!$A$1:$AL$1,0),FALSE),"")</f>
        <v/>
      </c>
      <c r="BF342" s="321" t="str">
        <f>_xlfn.IFNA(VLOOKUP($B342,'B-LogEmaxOverpEC50'!$A:$AL,MATCH(BF$1,'B-LogEmaxOverpEC50'!$A$1:$AL$1,0),FALSE),"")</f>
        <v/>
      </c>
      <c r="BG342" s="321" t="str">
        <f>_xlfn.IFNA(VLOOKUP($B342,'B-LogEmaxOverpEC50'!$A:$AL,MATCH(BG$1,'B-LogEmaxOverpEC50'!$A$1:$AL$1,0),FALSE),"")</f>
        <v/>
      </c>
      <c r="BH342" s="321" t="str">
        <f>_xlfn.IFNA(VLOOKUP($B342,'B-LogEmaxOverpEC50'!$A:$AL,MATCH(BH$1,'B-LogEmaxOverpEC50'!$A$1:$AL$1,0),FALSE),"")</f>
        <v/>
      </c>
      <c r="BI342" s="322" t="str">
        <f>_xlfn.IFNA(VLOOKUP($B342,'I-LogEmaxOverpEC50'!$A:$AR,MATCH(BI$1,'I-LogEmaxOverpEC50'!$A$1:$AR$1,0),FALSE),"")</f>
        <v/>
      </c>
      <c r="BJ342" s="320" t="str">
        <f>_xlfn.IFNA(VLOOKUP($B342,'I-LogEmaxOverpEC50'!$A:$AR,MATCH(BJ$1,'I-LogEmaxOverpEC50'!$A$1:$AR$1,0),FALSE),"")</f>
        <v/>
      </c>
      <c r="BK342" s="320" t="str">
        <f>_xlfn.IFNA(VLOOKUP($B342,'I-LogEmaxOverpEC50'!$A:$AR,MATCH(BK$1,'I-LogEmaxOverpEC50'!$A$1:$AR$1,0),FALSE),"")</f>
        <v/>
      </c>
      <c r="BL342" s="320" t="str">
        <f>_xlfn.IFNA(VLOOKUP($B342,'I-LogEmaxOverpEC50'!$A:$AR,MATCH(BL$1,'I-LogEmaxOverpEC50'!$A$1:$AR$1,0),FALSE),"")</f>
        <v/>
      </c>
      <c r="BM342" s="320" t="str">
        <f>_xlfn.IFNA(VLOOKUP($B342,'I-LogEmaxOverpEC50'!$A:$AR,MATCH(BM$1,'I-LogEmaxOverpEC50'!$A$1:$AR$1,0),FALSE),"")</f>
        <v/>
      </c>
      <c r="BN342" s="320" t="str">
        <f>_xlfn.IFNA(VLOOKUP($B342,'I-LogEmaxOverpEC50'!$A:$AR,MATCH(BN$1,'I-LogEmaxOverpEC50'!$A$1:$AR$1,0),FALSE),"")</f>
        <v/>
      </c>
      <c r="BO342" s="320" t="str">
        <f>_xlfn.IFNA(VLOOKUP($B342,'I-LogEmaxOverpEC50'!$A:$AR,MATCH(BO$1,'I-LogEmaxOverpEC50'!$A$1:$AR$1,0),FALSE),"")</f>
        <v/>
      </c>
      <c r="BP342" s="320" t="str">
        <f>_xlfn.IFNA(VLOOKUP($B342,'I-LogEmaxOverpEC50'!$A:$AR,MATCH(BP$1,'I-LogEmaxOverpEC50'!$A$1:$AR$1,0),FALSE),"")</f>
        <v/>
      </c>
      <c r="BQ342" s="320" t="str">
        <f>_xlfn.IFNA(VLOOKUP($B342,'I-LogEmaxOverpEC50'!$A:$AR,MATCH(BQ$1,'I-LogEmaxOverpEC50'!$A$1:$AR$1,0),FALSE),"")</f>
        <v/>
      </c>
      <c r="BR342" s="320" t="str">
        <f>_xlfn.IFNA(VLOOKUP($B342,'I-LogEmaxOverpEC50'!$A:$AR,MATCH(BR$1,'I-LogEmaxOverpEC50'!$A$1:$AR$1,0),FALSE),"")</f>
        <v/>
      </c>
      <c r="BS342" s="320" t="str">
        <f>_xlfn.IFNA(VLOOKUP($B342,'I-LogEmaxOverpEC50'!$A:$AR,MATCH(BS$1,'I-LogEmaxOverpEC50'!$A$1:$AR$1,0),FALSE),"")</f>
        <v/>
      </c>
      <c r="BT342" s="320" t="str">
        <f>_xlfn.IFNA(VLOOKUP($B342,'I-LogEmaxOverpEC50'!$A:$AR,MATCH(BT$1,'I-LogEmaxOverpEC50'!$A$1:$AR$1,0),FALSE),"")</f>
        <v/>
      </c>
      <c r="BU342" s="320" t="str">
        <f>_xlfn.IFNA(VLOOKUP($B342,'I-LogEmaxOverpEC50'!$A:$AR,MATCH(BU$1,'I-LogEmaxOverpEC50'!$A$1:$AR$1,0),FALSE),"")</f>
        <v/>
      </c>
      <c r="BV342" s="114" t="e" cm="1">
        <f t="array" ref="BV342">_xlfn.IFS(AND($C342="A",_xlfn.CONCAT(F342:G342)&lt;&gt;"",$A342=1),"x",AND($C342="A",_xlfn.CONCAT(F342:G342)="",$A342=1),"-",$A$1&lt;&gt;"","")</f>
        <v>#N/A</v>
      </c>
      <c r="BW342" s="113" t="e" cm="1">
        <f t="array" ref="BW342">_xlfn.IFS(AND($C342="A",_xlfn.CONCAT(H342:L342)&lt;&gt;"",$A342=1),"x",AND($C342="A",_xlfn.CONCAT(H342:L342)="",$A342=1),"-",$A$1&lt;&gt;"","")</f>
        <v>#N/A</v>
      </c>
      <c r="BX342" s="113" t="e" cm="1">
        <f t="array" ref="BX342">_xlfn.IFS(AND($C342="A",_xlfn.CONCAT(M342:P342)&lt;&gt;"",$A342=1),"x",AND($C342="A",_xlfn.CONCAT(M342:P342)="",$A342=1),"-",$A$1&lt;&gt;"","")</f>
        <v>#N/A</v>
      </c>
      <c r="BY342" s="113" t="e" cm="1">
        <f t="array" ref="BY342">_xlfn.IFS(AND($C342="A",_xlfn.CONCAT(Q342:R342)&lt;&gt;"",$A342=1),"x",AND($C342="A",_xlfn.CONCAT(Q342:R342)="",$A342=1),"-",$A$1&lt;&gt;"","")</f>
        <v>#N/A</v>
      </c>
      <c r="BZ342" s="121" t="e">
        <f t="shared" si="200"/>
        <v>#N/A</v>
      </c>
      <c r="CA342" s="120" t="e">
        <f t="shared" si="201"/>
        <v>#N/A</v>
      </c>
      <c r="CB342" s="120" t="e">
        <f t="shared" si="202"/>
        <v>#N/A</v>
      </c>
      <c r="CC342" s="120" t="e">
        <f t="shared" si="203"/>
        <v>#N/A</v>
      </c>
      <c r="CD342" s="121" t="str">
        <f t="shared" si="204"/>
        <v/>
      </c>
      <c r="CE342" s="120" t="e">
        <f t="shared" si="205"/>
        <v>#N/A</v>
      </c>
      <c r="CF342" s="120" t="e">
        <f t="shared" si="206"/>
        <v>#N/A</v>
      </c>
      <c r="CG342" s="120" t="e">
        <f t="shared" si="207"/>
        <v>#N/A</v>
      </c>
      <c r="CH342" s="120" t="e">
        <f t="shared" si="208"/>
        <v>#N/A</v>
      </c>
      <c r="CI342" s="120" t="e">
        <f t="shared" si="209"/>
        <v>#N/A</v>
      </c>
    </row>
    <row r="343" spans="1:87" x14ac:dyDescent="0.2">
      <c r="A343" s="311" t="e" cm="1">
        <f t="array" ref="A343">_xlfn.IFS(SUM(F343:R343)&gt;0,1,Z343&gt;0,2,TRUE,3)</f>
        <v>#N/A</v>
      </c>
      <c r="B343" s="311" t="s">
        <v>1746</v>
      </c>
      <c r="C343" s="311" t="str">
        <f>_xlfn.XLOOKUP(B343,RecNamesAll!A:A,RecNamesAll!E:E)</f>
        <v>B2</v>
      </c>
      <c r="D343" s="311" t="str">
        <f>_xlfn.XLOOKUP(B343,RecNamesAll!A:A,RecNamesAll!C:C)</f>
        <v>ADGRF4</v>
      </c>
      <c r="F343" s="312" t="e">
        <f t="shared" si="175"/>
        <v>#N/A</v>
      </c>
      <c r="G343" s="313" t="e">
        <f t="shared" si="176"/>
        <v>#N/A</v>
      </c>
      <c r="H343" s="312" t="e">
        <f t="shared" si="177"/>
        <v>#N/A</v>
      </c>
      <c r="I343" s="313" t="e">
        <f t="shared" si="178"/>
        <v>#N/A</v>
      </c>
      <c r="J343" s="313" t="e">
        <f t="shared" si="179"/>
        <v>#N/A</v>
      </c>
      <c r="K343" s="313" t="e">
        <f t="shared" si="180"/>
        <v>#N/A</v>
      </c>
      <c r="L343" s="313" t="e">
        <f t="shared" si="181"/>
        <v>#N/A</v>
      </c>
      <c r="M343" s="312" t="e">
        <f t="shared" si="182"/>
        <v>#N/A</v>
      </c>
      <c r="N343" s="313" t="e">
        <f t="shared" si="183"/>
        <v>#N/A</v>
      </c>
      <c r="O343" s="313" t="e">
        <f t="shared" si="184"/>
        <v>#N/A</v>
      </c>
      <c r="P343" s="313" t="e">
        <f t="shared" si="185"/>
        <v>#N/A</v>
      </c>
      <c r="Q343" s="312" t="e">
        <f t="shared" si="186"/>
        <v>#N/A</v>
      </c>
      <c r="R343" s="313" t="e">
        <f t="shared" si="187"/>
        <v>#N/A</v>
      </c>
      <c r="S343" s="314" t="str">
        <f t="shared" si="188"/>
        <v/>
      </c>
      <c r="T343" s="315" t="str">
        <f t="shared" si="189"/>
        <v>B2</v>
      </c>
      <c r="U343" s="311" t="str">
        <f t="shared" si="190"/>
        <v>ADGRF4</v>
      </c>
      <c r="V343" s="316" t="e">
        <f>IF(VLOOKUP($B343,GtP!$A:$AA,MATCH("Gs_0-2",GtP!$A$1:$AA$1,0),FALSE)=0,"",VLOOKUP($B343,GtP!$A:$AA,MATCH("Gs_0-2",GtP!$A$1:$AA$1,0),FALSE))</f>
        <v>#N/A</v>
      </c>
      <c r="W343" s="317" t="e">
        <f>IF(VLOOKUP($B343,GtP!$A:$AA,MATCH("Gi/o_0-2",GtP!$A$1:$AA$1,0),FALSE)=0,"",VLOOKUP($B343,GtP!$A:$AA,MATCH("Gi/o_0-2",GtP!$A$1:$AA$1,0),FALSE))</f>
        <v>#N/A</v>
      </c>
      <c r="X343" s="317" t="e">
        <f>IF(VLOOKUP($B343,GtP!$A:$AA,MATCH("Gq/11_0-2",GtP!$A$1:$AA$1,0),FALSE)=0,"",VLOOKUP($B343,GtP!$A:$AA,MATCH("Gq/11_0-2",GtP!$A$1:$AA$1,0),FALSE))</f>
        <v>#N/A</v>
      </c>
      <c r="Y343" s="317" t="e">
        <f>IF(VLOOKUP($B343,GtP!$A:$AA,MATCH("G12/13_0-2",GtP!$A$1:$AA$1,0),FALSE)=0,"",VLOOKUP($B343,GtP!$A:$AA,MATCH("G12/13_0-2",GtP!$A$1:$AA$1,0),FALSE))</f>
        <v>#N/A</v>
      </c>
      <c r="Z343" s="318" t="e">
        <f t="shared" si="191"/>
        <v>#N/A</v>
      </c>
      <c r="AA343" s="317" t="e">
        <f t="shared" si="192"/>
        <v>#N/A</v>
      </c>
      <c r="AB343" s="317" t="e">
        <f t="shared" si="193"/>
        <v>#N/A</v>
      </c>
      <c r="AC343" s="317" t="e">
        <f t="shared" si="194"/>
        <v>#N/A</v>
      </c>
      <c r="AD343" s="317" t="e">
        <f t="shared" si="195"/>
        <v>#N/A</v>
      </c>
      <c r="AE343" s="315" t="str">
        <f t="shared" si="196"/>
        <v/>
      </c>
      <c r="AF343" s="311" t="str">
        <f t="shared" si="197"/>
        <v/>
      </c>
      <c r="AG343" s="311" t="str">
        <f t="shared" si="198"/>
        <v/>
      </c>
      <c r="AH343" s="311" t="str">
        <f t="shared" si="199"/>
        <v/>
      </c>
      <c r="AI343" s="316" t="e">
        <f>_xlfn.CONCAT(IF(AV343="","-","B"),IF(BI343="","-","I"),VLOOKUP($B343,GtP!$A:$BB,MATCH("Gs_0-1",GtP!$A$1:$BB$1,0),FALSE))</f>
        <v>#N/A</v>
      </c>
      <c r="AJ343" s="317" t="e">
        <f>_xlfn.CONCAT(IF(AW343="","-","B"),IF(BJ343="","-","I"),VLOOKUP($B343,GtP!$A:$BB,MATCH("Gs_0-1",GtP!$A$1:$BB$1,0),FALSE))</f>
        <v>#N/A</v>
      </c>
      <c r="AK343" s="317" t="e">
        <f>_xlfn.CONCAT(IF(AX343="","-","B"),IF(BK343="","-","I"),VLOOKUP($B343,GtP!$A:$BB,MATCH("Gi/o_0-1",GtP!$A$1:$BB$1,0),FALSE))</f>
        <v>#N/A</v>
      </c>
      <c r="AL343" s="317" t="e">
        <f>_xlfn.CONCAT(IF(AY343="","-","B"),IF(BL343="","-","I"),VLOOKUP($B343,GtP!$A:$BB,MATCH("Gi/o_0-1",GtP!$A$1:$BB$1,0),FALSE))</f>
        <v>#N/A</v>
      </c>
      <c r="AM343" s="317" t="e">
        <f>_xlfn.CONCAT(IF(AZ343="","-","B"),IF(BM343="","-","I"),VLOOKUP($B343,GtP!$A:$BB,MATCH("Gi/o_0-1",GtP!$A$1:$BB$1,0),FALSE))</f>
        <v>#N/A</v>
      </c>
      <c r="AN343" s="317" t="e">
        <f>_xlfn.CONCAT(IF(BA343="","-","B"),IF(BN343="","-","I"),VLOOKUP($B343,GtP!$A:$BB,MATCH("Gi/o_0-1",GtP!$A$1:$BB$1,0),FALSE))</f>
        <v>#N/A</v>
      </c>
      <c r="AO343" s="317" t="e">
        <f>_xlfn.CONCAT(IF(BB343="","-","B"),IF(BO343="","-","I"),VLOOKUP($B343,GtP!$A:$BB,MATCH("Gi/o_0-1",GtP!$A$1:$BB$1,0),FALSE))</f>
        <v>#N/A</v>
      </c>
      <c r="AP343" s="317" t="e">
        <f>_xlfn.CONCAT(IF(BC343="","-","B"),IF(BP343="","-","I"),VLOOKUP($B343,GtP!$A:$BB,MATCH("Gq/11_0-1",GtP!$A$1:$BB$1,0),FALSE))</f>
        <v>#N/A</v>
      </c>
      <c r="AQ343" s="317" t="e">
        <f>_xlfn.CONCAT(IF(BD343="","-","B"),IF(BQ343="","-","I"),VLOOKUP($B343,GtP!$A:$BB,MATCH("Gq/11_0-1",GtP!$A$1:$BB$1,0),FALSE))</f>
        <v>#N/A</v>
      </c>
      <c r="AR343" s="317" t="e">
        <f>_xlfn.CONCAT(IF(BE343="","-","B"),IF(BR343="","-","I"),VLOOKUP($B343,GtP!$A:$BB,MATCH("Gq/11_0-1",GtP!$A$1:$BB$1,0),FALSE))</f>
        <v>#N/A</v>
      </c>
      <c r="AS343" s="317" t="e">
        <f>_xlfn.CONCAT(IF(BF343="","-","B"),IF(BS343="","-","I"),VLOOKUP($B343,GtP!$A:$BB,MATCH("Gq/11_0-1",GtP!$A$1:$BB$1,0),FALSE))</f>
        <v>#N/A</v>
      </c>
      <c r="AT343" s="317" t="e">
        <f>_xlfn.CONCAT(IF(BG343="","-","B"),IF(BT343="","-","I"),VLOOKUP($B343,GtP!$A:$BB,MATCH("G12/13_0-1",GtP!$A$1:$BB$1,0),FALSE))</f>
        <v>#N/A</v>
      </c>
      <c r="AU343" s="317" t="e">
        <f>_xlfn.CONCAT(IF(BH343="","-","B"),IF(BU343="","-","I"),VLOOKUP($B343,GtP!$A:$BB,MATCH("G12/13_0-1",GtP!$A$1:$BB$1,0),FALSE))</f>
        <v>#N/A</v>
      </c>
      <c r="AV343" s="319" t="str">
        <f>_xlfn.IFNA(VLOOKUP($B343,'B-LogEmaxOverpEC50'!$A:$AL,MATCH(AV$1,'B-LogEmaxOverpEC50'!$A$1:$AL$1,0),FALSE),"")</f>
        <v/>
      </c>
      <c r="AX343" s="321" t="str">
        <f>_xlfn.IFNA(VLOOKUP($B343,'B-LogEmaxOverpEC50'!$A:$AL,MATCH(AX$1,'B-LogEmaxOverpEC50'!$A$1:$AL$1,0),FALSE),"")</f>
        <v/>
      </c>
      <c r="AY343" s="321" t="str">
        <f>_xlfn.IFNA(VLOOKUP($B343,'B-LogEmaxOverpEC50'!$A:$AL,MATCH(AY$1,'B-LogEmaxOverpEC50'!$A$1:$AL$1,0),FALSE),"")</f>
        <v/>
      </c>
      <c r="AZ343" s="321" t="str">
        <f>_xlfn.IFNA(VLOOKUP($B343,'B-LogEmaxOverpEC50'!$A:$AL,MATCH(AZ$1,'B-LogEmaxOverpEC50'!$A$1:$AL$1,0),FALSE),"")</f>
        <v/>
      </c>
      <c r="BA343" s="321" t="str">
        <f>_xlfn.IFNA(VLOOKUP($B343,'B-LogEmaxOverpEC50'!$A:$AL,MATCH(BA$1,'B-LogEmaxOverpEC50'!$A$1:$AL$1,0),FALSE),"")</f>
        <v/>
      </c>
      <c r="BB343" s="321" t="str">
        <f>_xlfn.IFNA(VLOOKUP($B343,'B-LogEmaxOverpEC50'!$A:$AL,MATCH(BB$1,'B-LogEmaxOverpEC50'!$A$1:$AL$1,0),FALSE),"")</f>
        <v/>
      </c>
      <c r="BC343" s="321" t="str">
        <f>_xlfn.IFNA(VLOOKUP($B343,'B-LogEmaxOverpEC50'!$A:$AL,MATCH(BC$1,'B-LogEmaxOverpEC50'!$A$1:$AL$1,0),FALSE),"")</f>
        <v/>
      </c>
      <c r="BD343" s="321" t="str">
        <f>_xlfn.IFNA(VLOOKUP($B343,'B-LogEmaxOverpEC50'!$A:$AL,MATCH(BD$1,'B-LogEmaxOverpEC50'!$A$1:$AL$1,0),FALSE),"")</f>
        <v/>
      </c>
      <c r="BE343" s="321" t="str">
        <f>_xlfn.IFNA(VLOOKUP($B343,'B-LogEmaxOverpEC50'!$A:$AL,MATCH(BE$1,'B-LogEmaxOverpEC50'!$A$1:$AL$1,0),FALSE),"")</f>
        <v/>
      </c>
      <c r="BF343" s="321" t="str">
        <f>_xlfn.IFNA(VLOOKUP($B343,'B-LogEmaxOverpEC50'!$A:$AL,MATCH(BF$1,'B-LogEmaxOverpEC50'!$A$1:$AL$1,0),FALSE),"")</f>
        <v/>
      </c>
      <c r="BG343" s="321" t="str">
        <f>_xlfn.IFNA(VLOOKUP($B343,'B-LogEmaxOverpEC50'!$A:$AL,MATCH(BG$1,'B-LogEmaxOverpEC50'!$A$1:$AL$1,0),FALSE),"")</f>
        <v/>
      </c>
      <c r="BH343" s="321" t="str">
        <f>_xlfn.IFNA(VLOOKUP($B343,'B-LogEmaxOverpEC50'!$A:$AL,MATCH(BH$1,'B-LogEmaxOverpEC50'!$A$1:$AL$1,0),FALSE),"")</f>
        <v/>
      </c>
      <c r="BI343" s="322" t="str">
        <f>_xlfn.IFNA(VLOOKUP($B343,'I-LogEmaxOverpEC50'!$A:$AR,MATCH(BI$1,'I-LogEmaxOverpEC50'!$A$1:$AR$1,0),FALSE),"")</f>
        <v/>
      </c>
      <c r="BJ343" s="320" t="str">
        <f>_xlfn.IFNA(VLOOKUP($B343,'I-LogEmaxOverpEC50'!$A:$AR,MATCH(BJ$1,'I-LogEmaxOverpEC50'!$A$1:$AR$1,0),FALSE),"")</f>
        <v/>
      </c>
      <c r="BK343" s="320" t="str">
        <f>_xlfn.IFNA(VLOOKUP($B343,'I-LogEmaxOverpEC50'!$A:$AR,MATCH(BK$1,'I-LogEmaxOverpEC50'!$A$1:$AR$1,0),FALSE),"")</f>
        <v/>
      </c>
      <c r="BL343" s="320" t="str">
        <f>_xlfn.IFNA(VLOOKUP($B343,'I-LogEmaxOverpEC50'!$A:$AR,MATCH(BL$1,'I-LogEmaxOverpEC50'!$A$1:$AR$1,0),FALSE),"")</f>
        <v/>
      </c>
      <c r="BM343" s="320" t="str">
        <f>_xlfn.IFNA(VLOOKUP($B343,'I-LogEmaxOverpEC50'!$A:$AR,MATCH(BM$1,'I-LogEmaxOverpEC50'!$A$1:$AR$1,0),FALSE),"")</f>
        <v/>
      </c>
      <c r="BN343" s="320" t="str">
        <f>_xlfn.IFNA(VLOOKUP($B343,'I-LogEmaxOverpEC50'!$A:$AR,MATCH(BN$1,'I-LogEmaxOverpEC50'!$A$1:$AR$1,0),FALSE),"")</f>
        <v/>
      </c>
      <c r="BO343" s="320" t="str">
        <f>_xlfn.IFNA(VLOOKUP($B343,'I-LogEmaxOverpEC50'!$A:$AR,MATCH(BO$1,'I-LogEmaxOverpEC50'!$A$1:$AR$1,0),FALSE),"")</f>
        <v/>
      </c>
      <c r="BP343" s="320" t="str">
        <f>_xlfn.IFNA(VLOOKUP($B343,'I-LogEmaxOverpEC50'!$A:$AR,MATCH(BP$1,'I-LogEmaxOverpEC50'!$A$1:$AR$1,0),FALSE),"")</f>
        <v/>
      </c>
      <c r="BQ343" s="320" t="str">
        <f>_xlfn.IFNA(VLOOKUP($B343,'I-LogEmaxOverpEC50'!$A:$AR,MATCH(BQ$1,'I-LogEmaxOverpEC50'!$A$1:$AR$1,0),FALSE),"")</f>
        <v/>
      </c>
      <c r="BR343" s="320" t="str">
        <f>_xlfn.IFNA(VLOOKUP($B343,'I-LogEmaxOverpEC50'!$A:$AR,MATCH(BR$1,'I-LogEmaxOverpEC50'!$A$1:$AR$1,0),FALSE),"")</f>
        <v/>
      </c>
      <c r="BS343" s="320" t="str">
        <f>_xlfn.IFNA(VLOOKUP($B343,'I-LogEmaxOverpEC50'!$A:$AR,MATCH(BS$1,'I-LogEmaxOverpEC50'!$A$1:$AR$1,0),FALSE),"")</f>
        <v/>
      </c>
      <c r="BT343" s="320" t="str">
        <f>_xlfn.IFNA(VLOOKUP($B343,'I-LogEmaxOverpEC50'!$A:$AR,MATCH(BT$1,'I-LogEmaxOverpEC50'!$A$1:$AR$1,0),FALSE),"")</f>
        <v/>
      </c>
      <c r="BU343" s="320" t="str">
        <f>_xlfn.IFNA(VLOOKUP($B343,'I-LogEmaxOverpEC50'!$A:$AR,MATCH(BU$1,'I-LogEmaxOverpEC50'!$A$1:$AR$1,0),FALSE),"")</f>
        <v/>
      </c>
      <c r="BV343" s="114" t="e" cm="1">
        <f t="array" ref="BV343">_xlfn.IFS(AND($C343="A",_xlfn.CONCAT(F343:G343)&lt;&gt;"",$A343=1),"x",AND($C343="A",_xlfn.CONCAT(F343:G343)="",$A343=1),"-",$A$1&lt;&gt;"","")</f>
        <v>#N/A</v>
      </c>
      <c r="BW343" s="113" t="e" cm="1">
        <f t="array" ref="BW343">_xlfn.IFS(AND($C343="A",_xlfn.CONCAT(H343:L343)&lt;&gt;"",$A343=1),"x",AND($C343="A",_xlfn.CONCAT(H343:L343)="",$A343=1),"-",$A$1&lt;&gt;"","")</f>
        <v>#N/A</v>
      </c>
      <c r="BX343" s="113" t="e" cm="1">
        <f t="array" ref="BX343">_xlfn.IFS(AND($C343="A",_xlfn.CONCAT(M343:P343)&lt;&gt;"",$A343=1),"x",AND($C343="A",_xlfn.CONCAT(M343:P343)="",$A343=1),"-",$A$1&lt;&gt;"","")</f>
        <v>#N/A</v>
      </c>
      <c r="BY343" s="113" t="e" cm="1">
        <f t="array" ref="BY343">_xlfn.IFS(AND($C343="A",_xlfn.CONCAT(Q343:R343)&lt;&gt;"",$A343=1),"x",AND($C343="A",_xlfn.CONCAT(Q343:R343)="",$A343=1),"-",$A$1&lt;&gt;"","")</f>
        <v>#N/A</v>
      </c>
      <c r="BZ343" s="121" t="e">
        <f t="shared" si="200"/>
        <v>#N/A</v>
      </c>
      <c r="CA343" s="120" t="e">
        <f t="shared" si="201"/>
        <v>#N/A</v>
      </c>
      <c r="CB343" s="120" t="e">
        <f t="shared" si="202"/>
        <v>#N/A</v>
      </c>
      <c r="CC343" s="120" t="e">
        <f t="shared" si="203"/>
        <v>#N/A</v>
      </c>
      <c r="CD343" s="121" t="str">
        <f t="shared" si="204"/>
        <v/>
      </c>
      <c r="CE343" s="120" t="e">
        <f t="shared" si="205"/>
        <v>#N/A</v>
      </c>
      <c r="CF343" s="120" t="e">
        <f t="shared" si="206"/>
        <v>#N/A</v>
      </c>
      <c r="CG343" s="120" t="e">
        <f t="shared" si="207"/>
        <v>#N/A</v>
      </c>
      <c r="CH343" s="120" t="e">
        <f t="shared" si="208"/>
        <v>#N/A</v>
      </c>
      <c r="CI343" s="120" t="e">
        <f t="shared" si="209"/>
        <v>#N/A</v>
      </c>
    </row>
    <row r="344" spans="1:87" x14ac:dyDescent="0.2">
      <c r="A344" s="311" t="e" cm="1">
        <f t="array" ref="A344">_xlfn.IFS(SUM(F344:R344)&gt;0,1,Z344&gt;0,2,TRUE,3)</f>
        <v>#N/A</v>
      </c>
      <c r="B344" s="311" t="s">
        <v>1742</v>
      </c>
      <c r="C344" s="311" t="str">
        <f>_xlfn.XLOOKUP(B344,RecNamesAll!A:A,RecNamesAll!E:E)</f>
        <v>B2</v>
      </c>
      <c r="D344" s="311" t="str">
        <f>_xlfn.XLOOKUP(B344,RecNamesAll!A:A,RecNamesAll!C:C)</f>
        <v>ADGRF5</v>
      </c>
      <c r="F344" s="312" t="e">
        <f t="shared" si="175"/>
        <v>#N/A</v>
      </c>
      <c r="G344" s="313" t="e">
        <f t="shared" si="176"/>
        <v>#N/A</v>
      </c>
      <c r="H344" s="312" t="e">
        <f t="shared" si="177"/>
        <v>#N/A</v>
      </c>
      <c r="I344" s="313" t="e">
        <f t="shared" si="178"/>
        <v>#N/A</v>
      </c>
      <c r="J344" s="313" t="e">
        <f t="shared" si="179"/>
        <v>#N/A</v>
      </c>
      <c r="K344" s="313" t="e">
        <f t="shared" si="180"/>
        <v>#N/A</v>
      </c>
      <c r="L344" s="313" t="e">
        <f t="shared" si="181"/>
        <v>#N/A</v>
      </c>
      <c r="M344" s="312" t="e">
        <f t="shared" si="182"/>
        <v>#N/A</v>
      </c>
      <c r="N344" s="313" t="e">
        <f t="shared" si="183"/>
        <v>#N/A</v>
      </c>
      <c r="O344" s="313" t="e">
        <f t="shared" si="184"/>
        <v>#N/A</v>
      </c>
      <c r="P344" s="313" t="e">
        <f t="shared" si="185"/>
        <v>#N/A</v>
      </c>
      <c r="Q344" s="312" t="e">
        <f t="shared" si="186"/>
        <v>#N/A</v>
      </c>
      <c r="R344" s="313" t="e">
        <f t="shared" si="187"/>
        <v>#N/A</v>
      </c>
      <c r="S344" s="314" t="str">
        <f t="shared" si="188"/>
        <v/>
      </c>
      <c r="T344" s="315" t="str">
        <f t="shared" si="189"/>
        <v>B2</v>
      </c>
      <c r="U344" s="311" t="str">
        <f t="shared" si="190"/>
        <v>ADGRF5</v>
      </c>
      <c r="V344" s="316" t="e">
        <f>IF(VLOOKUP($B344,GtP!$A:$AA,MATCH("Gs_0-2",GtP!$A$1:$AA$1,0),FALSE)=0,"",VLOOKUP($B344,GtP!$A:$AA,MATCH("Gs_0-2",GtP!$A$1:$AA$1,0),FALSE))</f>
        <v>#N/A</v>
      </c>
      <c r="W344" s="317" t="e">
        <f>IF(VLOOKUP($B344,GtP!$A:$AA,MATCH("Gi/o_0-2",GtP!$A$1:$AA$1,0),FALSE)=0,"",VLOOKUP($B344,GtP!$A:$AA,MATCH("Gi/o_0-2",GtP!$A$1:$AA$1,0),FALSE))</f>
        <v>#N/A</v>
      </c>
      <c r="X344" s="317" t="e">
        <f>IF(VLOOKUP($B344,GtP!$A:$AA,MATCH("Gq/11_0-2",GtP!$A$1:$AA$1,0),FALSE)=0,"",VLOOKUP($B344,GtP!$A:$AA,MATCH("Gq/11_0-2",GtP!$A$1:$AA$1,0),FALSE))</f>
        <v>#N/A</v>
      </c>
      <c r="Y344" s="317" t="e">
        <f>IF(VLOOKUP($B344,GtP!$A:$AA,MATCH("G12/13_0-2",GtP!$A$1:$AA$1,0),FALSE)=0,"",VLOOKUP($B344,GtP!$A:$AA,MATCH("G12/13_0-2",GtP!$A$1:$AA$1,0),FALSE))</f>
        <v>#N/A</v>
      </c>
      <c r="Z344" s="318" t="e">
        <f t="shared" si="191"/>
        <v>#N/A</v>
      </c>
      <c r="AA344" s="317" t="e">
        <f t="shared" si="192"/>
        <v>#N/A</v>
      </c>
      <c r="AB344" s="317" t="e">
        <f t="shared" si="193"/>
        <v>#N/A</v>
      </c>
      <c r="AC344" s="317" t="e">
        <f t="shared" si="194"/>
        <v>#N/A</v>
      </c>
      <c r="AD344" s="317" t="e">
        <f t="shared" si="195"/>
        <v>#N/A</v>
      </c>
      <c r="AE344" s="315" t="str">
        <f t="shared" si="196"/>
        <v/>
      </c>
      <c r="AF344" s="311" t="str">
        <f t="shared" si="197"/>
        <v/>
      </c>
      <c r="AG344" s="311" t="str">
        <f t="shared" si="198"/>
        <v/>
      </c>
      <c r="AH344" s="311" t="str">
        <f t="shared" si="199"/>
        <v/>
      </c>
      <c r="AI344" s="316" t="e">
        <f>_xlfn.CONCAT(IF(AV344="","-","B"),IF(BI344="","-","I"),VLOOKUP($B344,GtP!$A:$BB,MATCH("Gs_0-1",GtP!$A$1:$BB$1,0),FALSE))</f>
        <v>#N/A</v>
      </c>
      <c r="AJ344" s="317" t="e">
        <f>_xlfn.CONCAT(IF(AW344="","-","B"),IF(BJ344="","-","I"),VLOOKUP($B344,GtP!$A:$BB,MATCH("Gs_0-1",GtP!$A$1:$BB$1,0),FALSE))</f>
        <v>#N/A</v>
      </c>
      <c r="AK344" s="317" t="e">
        <f>_xlfn.CONCAT(IF(AX344="","-","B"),IF(BK344="","-","I"),VLOOKUP($B344,GtP!$A:$BB,MATCH("Gi/o_0-1",GtP!$A$1:$BB$1,0),FALSE))</f>
        <v>#N/A</v>
      </c>
      <c r="AL344" s="317" t="e">
        <f>_xlfn.CONCAT(IF(AY344="","-","B"),IF(BL344="","-","I"),VLOOKUP($B344,GtP!$A:$BB,MATCH("Gi/o_0-1",GtP!$A$1:$BB$1,0),FALSE))</f>
        <v>#N/A</v>
      </c>
      <c r="AM344" s="317" t="e">
        <f>_xlfn.CONCAT(IF(AZ344="","-","B"),IF(BM344="","-","I"),VLOOKUP($B344,GtP!$A:$BB,MATCH("Gi/o_0-1",GtP!$A$1:$BB$1,0),FALSE))</f>
        <v>#N/A</v>
      </c>
      <c r="AN344" s="317" t="e">
        <f>_xlfn.CONCAT(IF(BA344="","-","B"),IF(BN344="","-","I"),VLOOKUP($B344,GtP!$A:$BB,MATCH("Gi/o_0-1",GtP!$A$1:$BB$1,0),FALSE))</f>
        <v>#N/A</v>
      </c>
      <c r="AO344" s="317" t="e">
        <f>_xlfn.CONCAT(IF(BB344="","-","B"),IF(BO344="","-","I"),VLOOKUP($B344,GtP!$A:$BB,MATCH("Gi/o_0-1",GtP!$A$1:$BB$1,0),FALSE))</f>
        <v>#N/A</v>
      </c>
      <c r="AP344" s="317" t="e">
        <f>_xlfn.CONCAT(IF(BC344="","-","B"),IF(BP344="","-","I"),VLOOKUP($B344,GtP!$A:$BB,MATCH("Gq/11_0-1",GtP!$A$1:$BB$1,0),FALSE))</f>
        <v>#N/A</v>
      </c>
      <c r="AQ344" s="317" t="e">
        <f>_xlfn.CONCAT(IF(BD344="","-","B"),IF(BQ344="","-","I"),VLOOKUP($B344,GtP!$A:$BB,MATCH("Gq/11_0-1",GtP!$A$1:$BB$1,0),FALSE))</f>
        <v>#N/A</v>
      </c>
      <c r="AR344" s="317" t="e">
        <f>_xlfn.CONCAT(IF(BE344="","-","B"),IF(BR344="","-","I"),VLOOKUP($B344,GtP!$A:$BB,MATCH("Gq/11_0-1",GtP!$A$1:$BB$1,0),FALSE))</f>
        <v>#N/A</v>
      </c>
      <c r="AS344" s="317" t="e">
        <f>_xlfn.CONCAT(IF(BF344="","-","B"),IF(BS344="","-","I"),VLOOKUP($B344,GtP!$A:$BB,MATCH("Gq/11_0-1",GtP!$A$1:$BB$1,0),FALSE))</f>
        <v>#N/A</v>
      </c>
      <c r="AT344" s="317" t="e">
        <f>_xlfn.CONCAT(IF(BG344="","-","B"),IF(BT344="","-","I"),VLOOKUP($B344,GtP!$A:$BB,MATCH("G12/13_0-1",GtP!$A$1:$BB$1,0),FALSE))</f>
        <v>#N/A</v>
      </c>
      <c r="AU344" s="317" t="e">
        <f>_xlfn.CONCAT(IF(BH344="","-","B"),IF(BU344="","-","I"),VLOOKUP($B344,GtP!$A:$BB,MATCH("G12/13_0-1",GtP!$A$1:$BB$1,0),FALSE))</f>
        <v>#N/A</v>
      </c>
      <c r="AV344" s="319" t="str">
        <f>_xlfn.IFNA(VLOOKUP($B344,'B-LogEmaxOverpEC50'!$A:$AL,MATCH(AV$1,'B-LogEmaxOverpEC50'!$A$1:$AL$1,0),FALSE),"")</f>
        <v/>
      </c>
      <c r="AX344" s="321" t="str">
        <f>_xlfn.IFNA(VLOOKUP($B344,'B-LogEmaxOverpEC50'!$A:$AL,MATCH(AX$1,'B-LogEmaxOverpEC50'!$A$1:$AL$1,0),FALSE),"")</f>
        <v/>
      </c>
      <c r="AY344" s="321" t="str">
        <f>_xlfn.IFNA(VLOOKUP($B344,'B-LogEmaxOverpEC50'!$A:$AL,MATCH(AY$1,'B-LogEmaxOverpEC50'!$A$1:$AL$1,0),FALSE),"")</f>
        <v/>
      </c>
      <c r="AZ344" s="321" t="str">
        <f>_xlfn.IFNA(VLOOKUP($B344,'B-LogEmaxOverpEC50'!$A:$AL,MATCH(AZ$1,'B-LogEmaxOverpEC50'!$A$1:$AL$1,0),FALSE),"")</f>
        <v/>
      </c>
      <c r="BA344" s="321" t="str">
        <f>_xlfn.IFNA(VLOOKUP($B344,'B-LogEmaxOverpEC50'!$A:$AL,MATCH(BA$1,'B-LogEmaxOverpEC50'!$A$1:$AL$1,0),FALSE),"")</f>
        <v/>
      </c>
      <c r="BB344" s="321" t="str">
        <f>_xlfn.IFNA(VLOOKUP($B344,'B-LogEmaxOverpEC50'!$A:$AL,MATCH(BB$1,'B-LogEmaxOverpEC50'!$A$1:$AL$1,0),FALSE),"")</f>
        <v/>
      </c>
      <c r="BC344" s="321" t="str">
        <f>_xlfn.IFNA(VLOOKUP($B344,'B-LogEmaxOverpEC50'!$A:$AL,MATCH(BC$1,'B-LogEmaxOverpEC50'!$A$1:$AL$1,0),FALSE),"")</f>
        <v/>
      </c>
      <c r="BD344" s="321" t="str">
        <f>_xlfn.IFNA(VLOOKUP($B344,'B-LogEmaxOverpEC50'!$A:$AL,MATCH(BD$1,'B-LogEmaxOverpEC50'!$A$1:$AL$1,0),FALSE),"")</f>
        <v/>
      </c>
      <c r="BE344" s="321" t="str">
        <f>_xlfn.IFNA(VLOOKUP($B344,'B-LogEmaxOverpEC50'!$A:$AL,MATCH(BE$1,'B-LogEmaxOverpEC50'!$A$1:$AL$1,0),FALSE),"")</f>
        <v/>
      </c>
      <c r="BF344" s="321" t="str">
        <f>_xlfn.IFNA(VLOOKUP($B344,'B-LogEmaxOverpEC50'!$A:$AL,MATCH(BF$1,'B-LogEmaxOverpEC50'!$A$1:$AL$1,0),FALSE),"")</f>
        <v/>
      </c>
      <c r="BG344" s="321" t="str">
        <f>_xlfn.IFNA(VLOOKUP($B344,'B-LogEmaxOverpEC50'!$A:$AL,MATCH(BG$1,'B-LogEmaxOverpEC50'!$A$1:$AL$1,0),FALSE),"")</f>
        <v/>
      </c>
      <c r="BH344" s="321" t="str">
        <f>_xlfn.IFNA(VLOOKUP($B344,'B-LogEmaxOverpEC50'!$A:$AL,MATCH(BH$1,'B-LogEmaxOverpEC50'!$A$1:$AL$1,0),FALSE),"")</f>
        <v/>
      </c>
      <c r="BI344" s="322" t="str">
        <f>_xlfn.IFNA(VLOOKUP($B344,'I-LogEmaxOverpEC50'!$A:$AR,MATCH(BI$1,'I-LogEmaxOverpEC50'!$A$1:$AR$1,0),FALSE),"")</f>
        <v/>
      </c>
      <c r="BJ344" s="320" t="str">
        <f>_xlfn.IFNA(VLOOKUP($B344,'I-LogEmaxOverpEC50'!$A:$AR,MATCH(BJ$1,'I-LogEmaxOverpEC50'!$A$1:$AR$1,0),FALSE),"")</f>
        <v/>
      </c>
      <c r="BK344" s="320" t="str">
        <f>_xlfn.IFNA(VLOOKUP($B344,'I-LogEmaxOverpEC50'!$A:$AR,MATCH(BK$1,'I-LogEmaxOverpEC50'!$A$1:$AR$1,0),FALSE),"")</f>
        <v/>
      </c>
      <c r="BL344" s="320" t="str">
        <f>_xlfn.IFNA(VLOOKUP($B344,'I-LogEmaxOverpEC50'!$A:$AR,MATCH(BL$1,'I-LogEmaxOverpEC50'!$A$1:$AR$1,0),FALSE),"")</f>
        <v/>
      </c>
      <c r="BM344" s="320" t="str">
        <f>_xlfn.IFNA(VLOOKUP($B344,'I-LogEmaxOverpEC50'!$A:$AR,MATCH(BM$1,'I-LogEmaxOverpEC50'!$A$1:$AR$1,0),FALSE),"")</f>
        <v/>
      </c>
      <c r="BN344" s="320" t="str">
        <f>_xlfn.IFNA(VLOOKUP($B344,'I-LogEmaxOverpEC50'!$A:$AR,MATCH(BN$1,'I-LogEmaxOverpEC50'!$A$1:$AR$1,0),FALSE),"")</f>
        <v/>
      </c>
      <c r="BO344" s="320" t="str">
        <f>_xlfn.IFNA(VLOOKUP($B344,'I-LogEmaxOverpEC50'!$A:$AR,MATCH(BO$1,'I-LogEmaxOverpEC50'!$A$1:$AR$1,0),FALSE),"")</f>
        <v/>
      </c>
      <c r="BP344" s="320" t="str">
        <f>_xlfn.IFNA(VLOOKUP($B344,'I-LogEmaxOverpEC50'!$A:$AR,MATCH(BP$1,'I-LogEmaxOverpEC50'!$A$1:$AR$1,0),FALSE),"")</f>
        <v/>
      </c>
      <c r="BQ344" s="320" t="str">
        <f>_xlfn.IFNA(VLOOKUP($B344,'I-LogEmaxOverpEC50'!$A:$AR,MATCH(BQ$1,'I-LogEmaxOverpEC50'!$A$1:$AR$1,0),FALSE),"")</f>
        <v/>
      </c>
      <c r="BR344" s="320" t="str">
        <f>_xlfn.IFNA(VLOOKUP($B344,'I-LogEmaxOverpEC50'!$A:$AR,MATCH(BR$1,'I-LogEmaxOverpEC50'!$A$1:$AR$1,0),FALSE),"")</f>
        <v/>
      </c>
      <c r="BS344" s="320" t="str">
        <f>_xlfn.IFNA(VLOOKUP($B344,'I-LogEmaxOverpEC50'!$A:$AR,MATCH(BS$1,'I-LogEmaxOverpEC50'!$A$1:$AR$1,0),FALSE),"")</f>
        <v/>
      </c>
      <c r="BT344" s="320" t="str">
        <f>_xlfn.IFNA(VLOOKUP($B344,'I-LogEmaxOverpEC50'!$A:$AR,MATCH(BT$1,'I-LogEmaxOverpEC50'!$A$1:$AR$1,0),FALSE),"")</f>
        <v/>
      </c>
      <c r="BU344" s="320" t="str">
        <f>_xlfn.IFNA(VLOOKUP($B344,'I-LogEmaxOverpEC50'!$A:$AR,MATCH(BU$1,'I-LogEmaxOverpEC50'!$A$1:$AR$1,0),FALSE),"")</f>
        <v/>
      </c>
      <c r="BV344" s="114" t="e" cm="1">
        <f t="array" ref="BV344">_xlfn.IFS(AND($C344="A",_xlfn.CONCAT(F344:G344)&lt;&gt;"",$A344=1),"x",AND($C344="A",_xlfn.CONCAT(F344:G344)="",$A344=1),"-",$A$1&lt;&gt;"","")</f>
        <v>#N/A</v>
      </c>
      <c r="BW344" s="113" t="e" cm="1">
        <f t="array" ref="BW344">_xlfn.IFS(AND($C344="A",_xlfn.CONCAT(H344:L344)&lt;&gt;"",$A344=1),"x",AND($C344="A",_xlfn.CONCAT(H344:L344)="",$A344=1),"-",$A$1&lt;&gt;"","")</f>
        <v>#N/A</v>
      </c>
      <c r="BX344" s="113" t="e" cm="1">
        <f t="array" ref="BX344">_xlfn.IFS(AND($C344="A",_xlfn.CONCAT(M344:P344)&lt;&gt;"",$A344=1),"x",AND($C344="A",_xlfn.CONCAT(M344:P344)="",$A344=1),"-",$A$1&lt;&gt;"","")</f>
        <v>#N/A</v>
      </c>
      <c r="BY344" s="113" t="e" cm="1">
        <f t="array" ref="BY344">_xlfn.IFS(AND($C344="A",_xlfn.CONCAT(Q344:R344)&lt;&gt;"",$A344=1),"x",AND($C344="A",_xlfn.CONCAT(Q344:R344)="",$A344=1),"-",$A$1&lt;&gt;"","")</f>
        <v>#N/A</v>
      </c>
      <c r="BZ344" s="121" t="e">
        <f t="shared" si="200"/>
        <v>#N/A</v>
      </c>
      <c r="CA344" s="120" t="e">
        <f t="shared" si="201"/>
        <v>#N/A</v>
      </c>
      <c r="CB344" s="120" t="e">
        <f t="shared" si="202"/>
        <v>#N/A</v>
      </c>
      <c r="CC344" s="120" t="e">
        <f t="shared" si="203"/>
        <v>#N/A</v>
      </c>
      <c r="CD344" s="121" t="str">
        <f t="shared" si="204"/>
        <v/>
      </c>
      <c r="CE344" s="120" t="e">
        <f t="shared" si="205"/>
        <v>#N/A</v>
      </c>
      <c r="CF344" s="120" t="e">
        <f t="shared" si="206"/>
        <v>#N/A</v>
      </c>
      <c r="CG344" s="120" t="e">
        <f t="shared" si="207"/>
        <v>#N/A</v>
      </c>
      <c r="CH344" s="120" t="e">
        <f t="shared" si="208"/>
        <v>#N/A</v>
      </c>
      <c r="CI344" s="120" t="e">
        <f t="shared" si="209"/>
        <v>#N/A</v>
      </c>
    </row>
    <row r="345" spans="1:87" x14ac:dyDescent="0.2">
      <c r="A345" s="311" t="e" cm="1">
        <f t="array" ref="A345">_xlfn.IFS(SUM(F345:R345)&gt;0,1,Z345&gt;0,2,TRUE,3)</f>
        <v>#N/A</v>
      </c>
      <c r="B345" s="311" t="s">
        <v>1714</v>
      </c>
      <c r="C345" s="311" t="str">
        <f>_xlfn.XLOOKUP(B345,RecNamesAll!A:A,RecNamesAll!E:E)</f>
        <v>B2</v>
      </c>
      <c r="D345" s="311" t="str">
        <f>_xlfn.XLOOKUP(B345,RecNamesAll!A:A,RecNamesAll!C:C)</f>
        <v>ADGRG4</v>
      </c>
      <c r="F345" s="312" t="e">
        <f t="shared" si="175"/>
        <v>#N/A</v>
      </c>
      <c r="G345" s="313" t="e">
        <f t="shared" si="176"/>
        <v>#N/A</v>
      </c>
      <c r="H345" s="312" t="e">
        <f t="shared" si="177"/>
        <v>#N/A</v>
      </c>
      <c r="I345" s="313" t="e">
        <f t="shared" si="178"/>
        <v>#N/A</v>
      </c>
      <c r="J345" s="313" t="e">
        <f t="shared" si="179"/>
        <v>#N/A</v>
      </c>
      <c r="K345" s="313" t="e">
        <f t="shared" si="180"/>
        <v>#N/A</v>
      </c>
      <c r="L345" s="313" t="e">
        <f t="shared" si="181"/>
        <v>#N/A</v>
      </c>
      <c r="M345" s="312" t="e">
        <f t="shared" si="182"/>
        <v>#N/A</v>
      </c>
      <c r="N345" s="313" t="e">
        <f t="shared" si="183"/>
        <v>#N/A</v>
      </c>
      <c r="O345" s="313" t="e">
        <f t="shared" si="184"/>
        <v>#N/A</v>
      </c>
      <c r="P345" s="313" t="e">
        <f t="shared" si="185"/>
        <v>#N/A</v>
      </c>
      <c r="Q345" s="312" t="e">
        <f t="shared" si="186"/>
        <v>#N/A</v>
      </c>
      <c r="R345" s="313" t="e">
        <f t="shared" si="187"/>
        <v>#N/A</v>
      </c>
      <c r="S345" s="314" t="str">
        <f t="shared" si="188"/>
        <v/>
      </c>
      <c r="T345" s="315" t="str">
        <f t="shared" si="189"/>
        <v>B2</v>
      </c>
      <c r="U345" s="311" t="str">
        <f t="shared" si="190"/>
        <v>ADGRG4</v>
      </c>
      <c r="V345" s="316" t="e">
        <f>IF(VLOOKUP($B345,GtP!$A:$AA,MATCH("Gs_0-2",GtP!$A$1:$AA$1,0),FALSE)=0,"",VLOOKUP($B345,GtP!$A:$AA,MATCH("Gs_0-2",GtP!$A$1:$AA$1,0),FALSE))</f>
        <v>#N/A</v>
      </c>
      <c r="W345" s="317" t="e">
        <f>IF(VLOOKUP($B345,GtP!$A:$AA,MATCH("Gi/o_0-2",GtP!$A$1:$AA$1,0),FALSE)=0,"",VLOOKUP($B345,GtP!$A:$AA,MATCH("Gi/o_0-2",GtP!$A$1:$AA$1,0),FALSE))</f>
        <v>#N/A</v>
      </c>
      <c r="X345" s="317" t="e">
        <f>IF(VLOOKUP($B345,GtP!$A:$AA,MATCH("Gq/11_0-2",GtP!$A$1:$AA$1,0),FALSE)=0,"",VLOOKUP($B345,GtP!$A:$AA,MATCH("Gq/11_0-2",GtP!$A$1:$AA$1,0),FALSE))</f>
        <v>#N/A</v>
      </c>
      <c r="Y345" s="317" t="e">
        <f>IF(VLOOKUP($B345,GtP!$A:$AA,MATCH("G12/13_0-2",GtP!$A$1:$AA$1,0),FALSE)=0,"",VLOOKUP($B345,GtP!$A:$AA,MATCH("G12/13_0-2",GtP!$A$1:$AA$1,0),FALSE))</f>
        <v>#N/A</v>
      </c>
      <c r="Z345" s="318" t="e">
        <f t="shared" si="191"/>
        <v>#N/A</v>
      </c>
      <c r="AA345" s="317" t="e">
        <f t="shared" si="192"/>
        <v>#N/A</v>
      </c>
      <c r="AB345" s="317" t="e">
        <f t="shared" si="193"/>
        <v>#N/A</v>
      </c>
      <c r="AC345" s="317" t="e">
        <f t="shared" si="194"/>
        <v>#N/A</v>
      </c>
      <c r="AD345" s="317" t="e">
        <f t="shared" si="195"/>
        <v>#N/A</v>
      </c>
      <c r="AE345" s="315" t="str">
        <f t="shared" si="196"/>
        <v/>
      </c>
      <c r="AF345" s="311" t="str">
        <f t="shared" si="197"/>
        <v/>
      </c>
      <c r="AG345" s="311" t="str">
        <f t="shared" si="198"/>
        <v/>
      </c>
      <c r="AH345" s="311" t="str">
        <f t="shared" si="199"/>
        <v/>
      </c>
      <c r="AI345" s="316" t="e">
        <f>_xlfn.CONCAT(IF(AV345="","-","B"),IF(BI345="","-","I"),VLOOKUP($B345,GtP!$A:$BB,MATCH("Gs_0-1",GtP!$A$1:$BB$1,0),FALSE))</f>
        <v>#N/A</v>
      </c>
      <c r="AJ345" s="317" t="e">
        <f>_xlfn.CONCAT(IF(AW345="","-","B"),IF(BJ345="","-","I"),VLOOKUP($B345,GtP!$A:$BB,MATCH("Gs_0-1",GtP!$A$1:$BB$1,0),FALSE))</f>
        <v>#N/A</v>
      </c>
      <c r="AK345" s="317" t="e">
        <f>_xlfn.CONCAT(IF(AX345="","-","B"),IF(BK345="","-","I"),VLOOKUP($B345,GtP!$A:$BB,MATCH("Gi/o_0-1",GtP!$A$1:$BB$1,0),FALSE))</f>
        <v>#N/A</v>
      </c>
      <c r="AL345" s="317" t="e">
        <f>_xlfn.CONCAT(IF(AY345="","-","B"),IF(BL345="","-","I"),VLOOKUP($B345,GtP!$A:$BB,MATCH("Gi/o_0-1",GtP!$A$1:$BB$1,0),FALSE))</f>
        <v>#N/A</v>
      </c>
      <c r="AM345" s="317" t="e">
        <f>_xlfn.CONCAT(IF(AZ345="","-","B"),IF(BM345="","-","I"),VLOOKUP($B345,GtP!$A:$BB,MATCH("Gi/o_0-1",GtP!$A$1:$BB$1,0),FALSE))</f>
        <v>#N/A</v>
      </c>
      <c r="AN345" s="317" t="e">
        <f>_xlfn.CONCAT(IF(BA345="","-","B"),IF(BN345="","-","I"),VLOOKUP($B345,GtP!$A:$BB,MATCH("Gi/o_0-1",GtP!$A$1:$BB$1,0),FALSE))</f>
        <v>#N/A</v>
      </c>
      <c r="AO345" s="317" t="e">
        <f>_xlfn.CONCAT(IF(BB345="","-","B"),IF(BO345="","-","I"),VLOOKUP($B345,GtP!$A:$BB,MATCH("Gi/o_0-1",GtP!$A$1:$BB$1,0),FALSE))</f>
        <v>#N/A</v>
      </c>
      <c r="AP345" s="317" t="e">
        <f>_xlfn.CONCAT(IF(BC345="","-","B"),IF(BP345="","-","I"),VLOOKUP($B345,GtP!$A:$BB,MATCH("Gq/11_0-1",GtP!$A$1:$BB$1,0),FALSE))</f>
        <v>#N/A</v>
      </c>
      <c r="AQ345" s="317" t="e">
        <f>_xlfn.CONCAT(IF(BD345="","-","B"),IF(BQ345="","-","I"),VLOOKUP($B345,GtP!$A:$BB,MATCH("Gq/11_0-1",GtP!$A$1:$BB$1,0),FALSE))</f>
        <v>#N/A</v>
      </c>
      <c r="AR345" s="317" t="e">
        <f>_xlfn.CONCAT(IF(BE345="","-","B"),IF(BR345="","-","I"),VLOOKUP($B345,GtP!$A:$BB,MATCH("Gq/11_0-1",GtP!$A$1:$BB$1,0),FALSE))</f>
        <v>#N/A</v>
      </c>
      <c r="AS345" s="317" t="e">
        <f>_xlfn.CONCAT(IF(BF345="","-","B"),IF(BS345="","-","I"),VLOOKUP($B345,GtP!$A:$BB,MATCH("Gq/11_0-1",GtP!$A$1:$BB$1,0),FALSE))</f>
        <v>#N/A</v>
      </c>
      <c r="AT345" s="317" t="e">
        <f>_xlfn.CONCAT(IF(BG345="","-","B"),IF(BT345="","-","I"),VLOOKUP($B345,GtP!$A:$BB,MATCH("G12/13_0-1",GtP!$A$1:$BB$1,0),FALSE))</f>
        <v>#N/A</v>
      </c>
      <c r="AU345" s="317" t="e">
        <f>_xlfn.CONCAT(IF(BH345="","-","B"),IF(BU345="","-","I"),VLOOKUP($B345,GtP!$A:$BB,MATCH("G12/13_0-1",GtP!$A$1:$BB$1,0),FALSE))</f>
        <v>#N/A</v>
      </c>
      <c r="AV345" s="319" t="str">
        <f>_xlfn.IFNA(VLOOKUP($B345,'B-LogEmaxOverpEC50'!$A:$AL,MATCH(AV$1,'B-LogEmaxOverpEC50'!$A$1:$AL$1,0),FALSE),"")</f>
        <v/>
      </c>
      <c r="AX345" s="321" t="str">
        <f>_xlfn.IFNA(VLOOKUP($B345,'B-LogEmaxOverpEC50'!$A:$AL,MATCH(AX$1,'B-LogEmaxOverpEC50'!$A$1:$AL$1,0),FALSE),"")</f>
        <v/>
      </c>
      <c r="AY345" s="321" t="str">
        <f>_xlfn.IFNA(VLOOKUP($B345,'B-LogEmaxOverpEC50'!$A:$AL,MATCH(AY$1,'B-LogEmaxOverpEC50'!$A$1:$AL$1,0),FALSE),"")</f>
        <v/>
      </c>
      <c r="AZ345" s="321" t="str">
        <f>_xlfn.IFNA(VLOOKUP($B345,'B-LogEmaxOverpEC50'!$A:$AL,MATCH(AZ$1,'B-LogEmaxOverpEC50'!$A$1:$AL$1,0),FALSE),"")</f>
        <v/>
      </c>
      <c r="BA345" s="321" t="str">
        <f>_xlfn.IFNA(VLOOKUP($B345,'B-LogEmaxOverpEC50'!$A:$AL,MATCH(BA$1,'B-LogEmaxOverpEC50'!$A$1:$AL$1,0),FALSE),"")</f>
        <v/>
      </c>
      <c r="BB345" s="321" t="str">
        <f>_xlfn.IFNA(VLOOKUP($B345,'B-LogEmaxOverpEC50'!$A:$AL,MATCH(BB$1,'B-LogEmaxOverpEC50'!$A$1:$AL$1,0),FALSE),"")</f>
        <v/>
      </c>
      <c r="BC345" s="321" t="str">
        <f>_xlfn.IFNA(VLOOKUP($B345,'B-LogEmaxOverpEC50'!$A:$AL,MATCH(BC$1,'B-LogEmaxOverpEC50'!$A$1:$AL$1,0),FALSE),"")</f>
        <v/>
      </c>
      <c r="BD345" s="321" t="str">
        <f>_xlfn.IFNA(VLOOKUP($B345,'B-LogEmaxOverpEC50'!$A:$AL,MATCH(BD$1,'B-LogEmaxOverpEC50'!$A$1:$AL$1,0),FALSE),"")</f>
        <v/>
      </c>
      <c r="BE345" s="321" t="str">
        <f>_xlfn.IFNA(VLOOKUP($B345,'B-LogEmaxOverpEC50'!$A:$AL,MATCH(BE$1,'B-LogEmaxOverpEC50'!$A$1:$AL$1,0),FALSE),"")</f>
        <v/>
      </c>
      <c r="BF345" s="321" t="str">
        <f>_xlfn.IFNA(VLOOKUP($B345,'B-LogEmaxOverpEC50'!$A:$AL,MATCH(BF$1,'B-LogEmaxOverpEC50'!$A$1:$AL$1,0),FALSE),"")</f>
        <v/>
      </c>
      <c r="BG345" s="321" t="str">
        <f>_xlfn.IFNA(VLOOKUP($B345,'B-LogEmaxOverpEC50'!$A:$AL,MATCH(BG$1,'B-LogEmaxOverpEC50'!$A$1:$AL$1,0),FALSE),"")</f>
        <v/>
      </c>
      <c r="BH345" s="321" t="str">
        <f>_xlfn.IFNA(VLOOKUP($B345,'B-LogEmaxOverpEC50'!$A:$AL,MATCH(BH$1,'B-LogEmaxOverpEC50'!$A$1:$AL$1,0),FALSE),"")</f>
        <v/>
      </c>
      <c r="BI345" s="322" t="str">
        <f>_xlfn.IFNA(VLOOKUP($B345,'I-LogEmaxOverpEC50'!$A:$AR,MATCH(BI$1,'I-LogEmaxOverpEC50'!$A$1:$AR$1,0),FALSE),"")</f>
        <v/>
      </c>
      <c r="BJ345" s="320" t="str">
        <f>_xlfn.IFNA(VLOOKUP($B345,'I-LogEmaxOverpEC50'!$A:$AR,MATCH(BJ$1,'I-LogEmaxOverpEC50'!$A$1:$AR$1,0),FALSE),"")</f>
        <v/>
      </c>
      <c r="BK345" s="320" t="str">
        <f>_xlfn.IFNA(VLOOKUP($B345,'I-LogEmaxOverpEC50'!$A:$AR,MATCH(BK$1,'I-LogEmaxOverpEC50'!$A$1:$AR$1,0),FALSE),"")</f>
        <v/>
      </c>
      <c r="BL345" s="320" t="str">
        <f>_xlfn.IFNA(VLOOKUP($B345,'I-LogEmaxOverpEC50'!$A:$AR,MATCH(BL$1,'I-LogEmaxOverpEC50'!$A$1:$AR$1,0),FALSE),"")</f>
        <v/>
      </c>
      <c r="BM345" s="320" t="str">
        <f>_xlfn.IFNA(VLOOKUP($B345,'I-LogEmaxOverpEC50'!$A:$AR,MATCH(BM$1,'I-LogEmaxOverpEC50'!$A$1:$AR$1,0),FALSE),"")</f>
        <v/>
      </c>
      <c r="BN345" s="320" t="str">
        <f>_xlfn.IFNA(VLOOKUP($B345,'I-LogEmaxOverpEC50'!$A:$AR,MATCH(BN$1,'I-LogEmaxOverpEC50'!$A$1:$AR$1,0),FALSE),"")</f>
        <v/>
      </c>
      <c r="BO345" s="320" t="str">
        <f>_xlfn.IFNA(VLOOKUP($B345,'I-LogEmaxOverpEC50'!$A:$AR,MATCH(BO$1,'I-LogEmaxOverpEC50'!$A$1:$AR$1,0),FALSE),"")</f>
        <v/>
      </c>
      <c r="BP345" s="320" t="str">
        <f>_xlfn.IFNA(VLOOKUP($B345,'I-LogEmaxOverpEC50'!$A:$AR,MATCH(BP$1,'I-LogEmaxOverpEC50'!$A$1:$AR$1,0),FALSE),"")</f>
        <v/>
      </c>
      <c r="BQ345" s="320" t="str">
        <f>_xlfn.IFNA(VLOOKUP($B345,'I-LogEmaxOverpEC50'!$A:$AR,MATCH(BQ$1,'I-LogEmaxOverpEC50'!$A$1:$AR$1,0),FALSE),"")</f>
        <v/>
      </c>
      <c r="BR345" s="320" t="str">
        <f>_xlfn.IFNA(VLOOKUP($B345,'I-LogEmaxOverpEC50'!$A:$AR,MATCH(BR$1,'I-LogEmaxOverpEC50'!$A$1:$AR$1,0),FALSE),"")</f>
        <v/>
      </c>
      <c r="BS345" s="320" t="str">
        <f>_xlfn.IFNA(VLOOKUP($B345,'I-LogEmaxOverpEC50'!$A:$AR,MATCH(BS$1,'I-LogEmaxOverpEC50'!$A$1:$AR$1,0),FALSE),"")</f>
        <v/>
      </c>
      <c r="BT345" s="320" t="str">
        <f>_xlfn.IFNA(VLOOKUP($B345,'I-LogEmaxOverpEC50'!$A:$AR,MATCH(BT$1,'I-LogEmaxOverpEC50'!$A$1:$AR$1,0),FALSE),"")</f>
        <v/>
      </c>
      <c r="BU345" s="320" t="str">
        <f>_xlfn.IFNA(VLOOKUP($B345,'I-LogEmaxOverpEC50'!$A:$AR,MATCH(BU$1,'I-LogEmaxOverpEC50'!$A$1:$AR$1,0),FALSE),"")</f>
        <v/>
      </c>
      <c r="BV345" s="114" t="e" cm="1">
        <f t="array" ref="BV345">_xlfn.IFS(AND($C345="A",_xlfn.CONCAT(F345:G345)&lt;&gt;"",$A345=1),"x",AND($C345="A",_xlfn.CONCAT(F345:G345)="",$A345=1),"-",$A$1&lt;&gt;"","")</f>
        <v>#N/A</v>
      </c>
      <c r="BW345" s="113" t="e" cm="1">
        <f t="array" ref="BW345">_xlfn.IFS(AND($C345="A",_xlfn.CONCAT(H345:L345)&lt;&gt;"",$A345=1),"x",AND($C345="A",_xlfn.CONCAT(H345:L345)="",$A345=1),"-",$A$1&lt;&gt;"","")</f>
        <v>#N/A</v>
      </c>
      <c r="BX345" s="113" t="e" cm="1">
        <f t="array" ref="BX345">_xlfn.IFS(AND($C345="A",_xlfn.CONCAT(M345:P345)&lt;&gt;"",$A345=1),"x",AND($C345="A",_xlfn.CONCAT(M345:P345)="",$A345=1),"-",$A$1&lt;&gt;"","")</f>
        <v>#N/A</v>
      </c>
      <c r="BY345" s="113" t="e" cm="1">
        <f t="array" ref="BY345">_xlfn.IFS(AND($C345="A",_xlfn.CONCAT(Q345:R345)&lt;&gt;"",$A345=1),"x",AND($C345="A",_xlfn.CONCAT(Q345:R345)="",$A345=1),"-",$A$1&lt;&gt;"","")</f>
        <v>#N/A</v>
      </c>
      <c r="BZ345" s="121" t="e">
        <f t="shared" si="200"/>
        <v>#N/A</v>
      </c>
      <c r="CA345" s="120" t="e">
        <f t="shared" si="201"/>
        <v>#N/A</v>
      </c>
      <c r="CB345" s="120" t="e">
        <f t="shared" si="202"/>
        <v>#N/A</v>
      </c>
      <c r="CC345" s="120" t="e">
        <f t="shared" si="203"/>
        <v>#N/A</v>
      </c>
      <c r="CD345" s="121" t="str">
        <f t="shared" si="204"/>
        <v/>
      </c>
      <c r="CE345" s="120" t="e">
        <f t="shared" si="205"/>
        <v>#N/A</v>
      </c>
      <c r="CF345" s="120" t="e">
        <f t="shared" si="206"/>
        <v>#N/A</v>
      </c>
      <c r="CG345" s="120" t="e">
        <f t="shared" si="207"/>
        <v>#N/A</v>
      </c>
      <c r="CH345" s="120" t="e">
        <f t="shared" si="208"/>
        <v>#N/A</v>
      </c>
      <c r="CI345" s="120" t="e">
        <f t="shared" si="209"/>
        <v>#N/A</v>
      </c>
    </row>
    <row r="346" spans="1:87" x14ac:dyDescent="0.2">
      <c r="A346" s="311" t="e" cm="1">
        <f t="array" ref="A346">_xlfn.IFS(SUM(F346:R346)&gt;0,1,Z346&gt;0,2,TRUE,3)</f>
        <v>#N/A</v>
      </c>
      <c r="B346" s="311" t="s">
        <v>1738</v>
      </c>
      <c r="C346" s="311" t="str">
        <f>_xlfn.XLOOKUP(B346,RecNamesAll!A:A,RecNamesAll!E:E)</f>
        <v>B2</v>
      </c>
      <c r="D346" s="311" t="str">
        <f>_xlfn.XLOOKUP(B346,RecNamesAll!A:A,RecNamesAll!C:C)</f>
        <v>ADGRG5</v>
      </c>
      <c r="F346" s="312" t="e">
        <f t="shared" si="175"/>
        <v>#N/A</v>
      </c>
      <c r="G346" s="313" t="e">
        <f t="shared" si="176"/>
        <v>#N/A</v>
      </c>
      <c r="H346" s="312" t="e">
        <f t="shared" si="177"/>
        <v>#N/A</v>
      </c>
      <c r="I346" s="313" t="e">
        <f t="shared" si="178"/>
        <v>#N/A</v>
      </c>
      <c r="J346" s="313" t="e">
        <f t="shared" si="179"/>
        <v>#N/A</v>
      </c>
      <c r="K346" s="313" t="e">
        <f t="shared" si="180"/>
        <v>#N/A</v>
      </c>
      <c r="L346" s="313" t="e">
        <f t="shared" si="181"/>
        <v>#N/A</v>
      </c>
      <c r="M346" s="312" t="e">
        <f t="shared" si="182"/>
        <v>#N/A</v>
      </c>
      <c r="N346" s="313" t="e">
        <f t="shared" si="183"/>
        <v>#N/A</v>
      </c>
      <c r="O346" s="313" t="e">
        <f t="shared" si="184"/>
        <v>#N/A</v>
      </c>
      <c r="P346" s="313" t="e">
        <f t="shared" si="185"/>
        <v>#N/A</v>
      </c>
      <c r="Q346" s="312" t="e">
        <f t="shared" si="186"/>
        <v>#N/A</v>
      </c>
      <c r="R346" s="313" t="e">
        <f t="shared" si="187"/>
        <v>#N/A</v>
      </c>
      <c r="S346" s="314" t="str">
        <f t="shared" si="188"/>
        <v/>
      </c>
      <c r="T346" s="315" t="str">
        <f t="shared" si="189"/>
        <v>B2</v>
      </c>
      <c r="U346" s="311" t="str">
        <f t="shared" si="190"/>
        <v>ADGRG5</v>
      </c>
      <c r="V346" s="316" t="e">
        <f>IF(VLOOKUP($B346,GtP!$A:$AA,MATCH("Gs_0-2",GtP!$A$1:$AA$1,0),FALSE)=0,"",VLOOKUP($B346,GtP!$A:$AA,MATCH("Gs_0-2",GtP!$A$1:$AA$1,0),FALSE))</f>
        <v>#N/A</v>
      </c>
      <c r="W346" s="317" t="e">
        <f>IF(VLOOKUP($B346,GtP!$A:$AA,MATCH("Gi/o_0-2",GtP!$A$1:$AA$1,0),FALSE)=0,"",VLOOKUP($B346,GtP!$A:$AA,MATCH("Gi/o_0-2",GtP!$A$1:$AA$1,0),FALSE))</f>
        <v>#N/A</v>
      </c>
      <c r="X346" s="317" t="e">
        <f>IF(VLOOKUP($B346,GtP!$A:$AA,MATCH("Gq/11_0-2",GtP!$A$1:$AA$1,0),FALSE)=0,"",VLOOKUP($B346,GtP!$A:$AA,MATCH("Gq/11_0-2",GtP!$A$1:$AA$1,0),FALSE))</f>
        <v>#N/A</v>
      </c>
      <c r="Y346" s="317" t="e">
        <f>IF(VLOOKUP($B346,GtP!$A:$AA,MATCH("G12/13_0-2",GtP!$A$1:$AA$1,0),FALSE)=0,"",VLOOKUP($B346,GtP!$A:$AA,MATCH("G12/13_0-2",GtP!$A$1:$AA$1,0),FALSE))</f>
        <v>#N/A</v>
      </c>
      <c r="Z346" s="318" t="e">
        <f t="shared" si="191"/>
        <v>#N/A</v>
      </c>
      <c r="AA346" s="317" t="e">
        <f t="shared" si="192"/>
        <v>#N/A</v>
      </c>
      <c r="AB346" s="317" t="e">
        <f t="shared" si="193"/>
        <v>#N/A</v>
      </c>
      <c r="AC346" s="317" t="e">
        <f t="shared" si="194"/>
        <v>#N/A</v>
      </c>
      <c r="AD346" s="317" t="e">
        <f t="shared" si="195"/>
        <v>#N/A</v>
      </c>
      <c r="AE346" s="315" t="str">
        <f t="shared" si="196"/>
        <v/>
      </c>
      <c r="AF346" s="311" t="str">
        <f t="shared" si="197"/>
        <v/>
      </c>
      <c r="AG346" s="311" t="str">
        <f t="shared" si="198"/>
        <v/>
      </c>
      <c r="AH346" s="311" t="str">
        <f t="shared" si="199"/>
        <v/>
      </c>
      <c r="AI346" s="316" t="e">
        <f>_xlfn.CONCAT(IF(AV346="","-","B"),IF(BI346="","-","I"),VLOOKUP($B346,GtP!$A:$BB,MATCH("Gs_0-1",GtP!$A$1:$BB$1,0),FALSE))</f>
        <v>#N/A</v>
      </c>
      <c r="AJ346" s="317" t="e">
        <f>_xlfn.CONCAT(IF(AW346="","-","B"),IF(BJ346="","-","I"),VLOOKUP($B346,GtP!$A:$BB,MATCH("Gs_0-1",GtP!$A$1:$BB$1,0),FALSE))</f>
        <v>#N/A</v>
      </c>
      <c r="AK346" s="317" t="e">
        <f>_xlfn.CONCAT(IF(AX346="","-","B"),IF(BK346="","-","I"),VLOOKUP($B346,GtP!$A:$BB,MATCH("Gi/o_0-1",GtP!$A$1:$BB$1,0),FALSE))</f>
        <v>#N/A</v>
      </c>
      <c r="AL346" s="317" t="e">
        <f>_xlfn.CONCAT(IF(AY346="","-","B"),IF(BL346="","-","I"),VLOOKUP($B346,GtP!$A:$BB,MATCH("Gi/o_0-1",GtP!$A$1:$BB$1,0),FALSE))</f>
        <v>#N/A</v>
      </c>
      <c r="AM346" s="317" t="e">
        <f>_xlfn.CONCAT(IF(AZ346="","-","B"),IF(BM346="","-","I"),VLOOKUP($B346,GtP!$A:$BB,MATCH("Gi/o_0-1",GtP!$A$1:$BB$1,0),FALSE))</f>
        <v>#N/A</v>
      </c>
      <c r="AN346" s="317" t="e">
        <f>_xlfn.CONCAT(IF(BA346="","-","B"),IF(BN346="","-","I"),VLOOKUP($B346,GtP!$A:$BB,MATCH("Gi/o_0-1",GtP!$A$1:$BB$1,0),FALSE))</f>
        <v>#N/A</v>
      </c>
      <c r="AO346" s="317" t="e">
        <f>_xlfn.CONCAT(IF(BB346="","-","B"),IF(BO346="","-","I"),VLOOKUP($B346,GtP!$A:$BB,MATCH("Gi/o_0-1",GtP!$A$1:$BB$1,0),FALSE))</f>
        <v>#N/A</v>
      </c>
      <c r="AP346" s="317" t="e">
        <f>_xlfn.CONCAT(IF(BC346="","-","B"),IF(BP346="","-","I"),VLOOKUP($B346,GtP!$A:$BB,MATCH("Gq/11_0-1",GtP!$A$1:$BB$1,0),FALSE))</f>
        <v>#N/A</v>
      </c>
      <c r="AQ346" s="317" t="e">
        <f>_xlfn.CONCAT(IF(BD346="","-","B"),IF(BQ346="","-","I"),VLOOKUP($B346,GtP!$A:$BB,MATCH("Gq/11_0-1",GtP!$A$1:$BB$1,0),FALSE))</f>
        <v>#N/A</v>
      </c>
      <c r="AR346" s="317" t="e">
        <f>_xlfn.CONCAT(IF(BE346="","-","B"),IF(BR346="","-","I"),VLOOKUP($B346,GtP!$A:$BB,MATCH("Gq/11_0-1",GtP!$A$1:$BB$1,0),FALSE))</f>
        <v>#N/A</v>
      </c>
      <c r="AS346" s="317" t="e">
        <f>_xlfn.CONCAT(IF(BF346="","-","B"),IF(BS346="","-","I"),VLOOKUP($B346,GtP!$A:$BB,MATCH("Gq/11_0-1",GtP!$A$1:$BB$1,0),FALSE))</f>
        <v>#N/A</v>
      </c>
      <c r="AT346" s="317" t="e">
        <f>_xlfn.CONCAT(IF(BG346="","-","B"),IF(BT346="","-","I"),VLOOKUP($B346,GtP!$A:$BB,MATCH("G12/13_0-1",GtP!$A$1:$BB$1,0),FALSE))</f>
        <v>#N/A</v>
      </c>
      <c r="AU346" s="317" t="e">
        <f>_xlfn.CONCAT(IF(BH346="","-","B"),IF(BU346="","-","I"),VLOOKUP($B346,GtP!$A:$BB,MATCH("G12/13_0-1",GtP!$A$1:$BB$1,0),FALSE))</f>
        <v>#N/A</v>
      </c>
      <c r="AV346" s="319" t="str">
        <f>_xlfn.IFNA(VLOOKUP($B346,'B-LogEmaxOverpEC50'!$A:$AL,MATCH(AV$1,'B-LogEmaxOverpEC50'!$A$1:$AL$1,0),FALSE),"")</f>
        <v/>
      </c>
      <c r="AX346" s="321" t="str">
        <f>_xlfn.IFNA(VLOOKUP($B346,'B-LogEmaxOverpEC50'!$A:$AL,MATCH(AX$1,'B-LogEmaxOverpEC50'!$A$1:$AL$1,0),FALSE),"")</f>
        <v/>
      </c>
      <c r="AY346" s="321" t="str">
        <f>_xlfn.IFNA(VLOOKUP($B346,'B-LogEmaxOverpEC50'!$A:$AL,MATCH(AY$1,'B-LogEmaxOverpEC50'!$A$1:$AL$1,0),FALSE),"")</f>
        <v/>
      </c>
      <c r="AZ346" s="321" t="str">
        <f>_xlfn.IFNA(VLOOKUP($B346,'B-LogEmaxOverpEC50'!$A:$AL,MATCH(AZ$1,'B-LogEmaxOverpEC50'!$A$1:$AL$1,0),FALSE),"")</f>
        <v/>
      </c>
      <c r="BA346" s="321" t="str">
        <f>_xlfn.IFNA(VLOOKUP($B346,'B-LogEmaxOverpEC50'!$A:$AL,MATCH(BA$1,'B-LogEmaxOverpEC50'!$A$1:$AL$1,0),FALSE),"")</f>
        <v/>
      </c>
      <c r="BB346" s="321" t="str">
        <f>_xlfn.IFNA(VLOOKUP($B346,'B-LogEmaxOverpEC50'!$A:$AL,MATCH(BB$1,'B-LogEmaxOverpEC50'!$A$1:$AL$1,0),FALSE),"")</f>
        <v/>
      </c>
      <c r="BC346" s="321" t="str">
        <f>_xlfn.IFNA(VLOOKUP($B346,'B-LogEmaxOverpEC50'!$A:$AL,MATCH(BC$1,'B-LogEmaxOverpEC50'!$A$1:$AL$1,0),FALSE),"")</f>
        <v/>
      </c>
      <c r="BD346" s="321" t="str">
        <f>_xlfn.IFNA(VLOOKUP($B346,'B-LogEmaxOverpEC50'!$A:$AL,MATCH(BD$1,'B-LogEmaxOverpEC50'!$A$1:$AL$1,0),FALSE),"")</f>
        <v/>
      </c>
      <c r="BE346" s="321" t="str">
        <f>_xlfn.IFNA(VLOOKUP($B346,'B-LogEmaxOverpEC50'!$A:$AL,MATCH(BE$1,'B-LogEmaxOverpEC50'!$A$1:$AL$1,0),FALSE),"")</f>
        <v/>
      </c>
      <c r="BF346" s="321" t="str">
        <f>_xlfn.IFNA(VLOOKUP($B346,'B-LogEmaxOverpEC50'!$A:$AL,MATCH(BF$1,'B-LogEmaxOverpEC50'!$A$1:$AL$1,0),FALSE),"")</f>
        <v/>
      </c>
      <c r="BG346" s="321" t="str">
        <f>_xlfn.IFNA(VLOOKUP($B346,'B-LogEmaxOverpEC50'!$A:$AL,MATCH(BG$1,'B-LogEmaxOverpEC50'!$A$1:$AL$1,0),FALSE),"")</f>
        <v/>
      </c>
      <c r="BH346" s="321" t="str">
        <f>_xlfn.IFNA(VLOOKUP($B346,'B-LogEmaxOverpEC50'!$A:$AL,MATCH(BH$1,'B-LogEmaxOverpEC50'!$A$1:$AL$1,0),FALSE),"")</f>
        <v/>
      </c>
      <c r="BI346" s="322" t="str">
        <f>_xlfn.IFNA(VLOOKUP($B346,'I-LogEmaxOverpEC50'!$A:$AR,MATCH(BI$1,'I-LogEmaxOverpEC50'!$A$1:$AR$1,0),FALSE),"")</f>
        <v/>
      </c>
      <c r="BJ346" s="320" t="str">
        <f>_xlfn.IFNA(VLOOKUP($B346,'I-LogEmaxOverpEC50'!$A:$AR,MATCH(BJ$1,'I-LogEmaxOverpEC50'!$A$1:$AR$1,0),FALSE),"")</f>
        <v/>
      </c>
      <c r="BK346" s="320" t="str">
        <f>_xlfn.IFNA(VLOOKUP($B346,'I-LogEmaxOverpEC50'!$A:$AR,MATCH(BK$1,'I-LogEmaxOverpEC50'!$A$1:$AR$1,0),FALSE),"")</f>
        <v/>
      </c>
      <c r="BL346" s="320" t="str">
        <f>_xlfn.IFNA(VLOOKUP($B346,'I-LogEmaxOverpEC50'!$A:$AR,MATCH(BL$1,'I-LogEmaxOverpEC50'!$A$1:$AR$1,0),FALSE),"")</f>
        <v/>
      </c>
      <c r="BM346" s="320" t="str">
        <f>_xlfn.IFNA(VLOOKUP($B346,'I-LogEmaxOverpEC50'!$A:$AR,MATCH(BM$1,'I-LogEmaxOverpEC50'!$A$1:$AR$1,0),FALSE),"")</f>
        <v/>
      </c>
      <c r="BN346" s="320" t="str">
        <f>_xlfn.IFNA(VLOOKUP($B346,'I-LogEmaxOverpEC50'!$A:$AR,MATCH(BN$1,'I-LogEmaxOverpEC50'!$A$1:$AR$1,0),FALSE),"")</f>
        <v/>
      </c>
      <c r="BO346" s="320" t="str">
        <f>_xlfn.IFNA(VLOOKUP($B346,'I-LogEmaxOverpEC50'!$A:$AR,MATCH(BO$1,'I-LogEmaxOverpEC50'!$A$1:$AR$1,0),FALSE),"")</f>
        <v/>
      </c>
      <c r="BP346" s="320" t="str">
        <f>_xlfn.IFNA(VLOOKUP($B346,'I-LogEmaxOverpEC50'!$A:$AR,MATCH(BP$1,'I-LogEmaxOverpEC50'!$A$1:$AR$1,0),FALSE),"")</f>
        <v/>
      </c>
      <c r="BQ346" s="320" t="str">
        <f>_xlfn.IFNA(VLOOKUP($B346,'I-LogEmaxOverpEC50'!$A:$AR,MATCH(BQ$1,'I-LogEmaxOverpEC50'!$A$1:$AR$1,0),FALSE),"")</f>
        <v/>
      </c>
      <c r="BR346" s="320" t="str">
        <f>_xlfn.IFNA(VLOOKUP($B346,'I-LogEmaxOverpEC50'!$A:$AR,MATCH(BR$1,'I-LogEmaxOverpEC50'!$A$1:$AR$1,0),FALSE),"")</f>
        <v/>
      </c>
      <c r="BS346" s="320" t="str">
        <f>_xlfn.IFNA(VLOOKUP($B346,'I-LogEmaxOverpEC50'!$A:$AR,MATCH(BS$1,'I-LogEmaxOverpEC50'!$A$1:$AR$1,0),FALSE),"")</f>
        <v/>
      </c>
      <c r="BT346" s="320" t="str">
        <f>_xlfn.IFNA(VLOOKUP($B346,'I-LogEmaxOverpEC50'!$A:$AR,MATCH(BT$1,'I-LogEmaxOverpEC50'!$A$1:$AR$1,0),FALSE),"")</f>
        <v/>
      </c>
      <c r="BU346" s="320" t="str">
        <f>_xlfn.IFNA(VLOOKUP($B346,'I-LogEmaxOverpEC50'!$A:$AR,MATCH(BU$1,'I-LogEmaxOverpEC50'!$A$1:$AR$1,0),FALSE),"")</f>
        <v/>
      </c>
      <c r="BV346" s="114" t="e" cm="1">
        <f t="array" ref="BV346">_xlfn.IFS(AND($C346="A",_xlfn.CONCAT(F346:G346)&lt;&gt;"",$A346=1),"x",AND($C346="A",_xlfn.CONCAT(F346:G346)="",$A346=1),"-",$A$1&lt;&gt;"","")</f>
        <v>#N/A</v>
      </c>
      <c r="BW346" s="113" t="e" cm="1">
        <f t="array" ref="BW346">_xlfn.IFS(AND($C346="A",_xlfn.CONCAT(H346:L346)&lt;&gt;"",$A346=1),"x",AND($C346="A",_xlfn.CONCAT(H346:L346)="",$A346=1),"-",$A$1&lt;&gt;"","")</f>
        <v>#N/A</v>
      </c>
      <c r="BX346" s="113" t="e" cm="1">
        <f t="array" ref="BX346">_xlfn.IFS(AND($C346="A",_xlfn.CONCAT(M346:P346)&lt;&gt;"",$A346=1),"x",AND($C346="A",_xlfn.CONCAT(M346:P346)="",$A346=1),"-",$A$1&lt;&gt;"","")</f>
        <v>#N/A</v>
      </c>
      <c r="BY346" s="113" t="e" cm="1">
        <f t="array" ref="BY346">_xlfn.IFS(AND($C346="A",_xlfn.CONCAT(Q346:R346)&lt;&gt;"",$A346=1),"x",AND($C346="A",_xlfn.CONCAT(Q346:R346)="",$A346=1),"-",$A$1&lt;&gt;"","")</f>
        <v>#N/A</v>
      </c>
      <c r="BZ346" s="121" t="e">
        <f t="shared" si="200"/>
        <v>#N/A</v>
      </c>
      <c r="CA346" s="120" t="e">
        <f t="shared" si="201"/>
        <v>#N/A</v>
      </c>
      <c r="CB346" s="120" t="e">
        <f t="shared" si="202"/>
        <v>#N/A</v>
      </c>
      <c r="CC346" s="120" t="e">
        <f t="shared" si="203"/>
        <v>#N/A</v>
      </c>
      <c r="CD346" s="121" t="str">
        <f t="shared" si="204"/>
        <v/>
      </c>
      <c r="CE346" s="120" t="e">
        <f t="shared" si="205"/>
        <v>#N/A</v>
      </c>
      <c r="CF346" s="120" t="e">
        <f t="shared" si="206"/>
        <v>#N/A</v>
      </c>
      <c r="CG346" s="120" t="e">
        <f t="shared" si="207"/>
        <v>#N/A</v>
      </c>
      <c r="CH346" s="120" t="e">
        <f t="shared" si="208"/>
        <v>#N/A</v>
      </c>
      <c r="CI346" s="120" t="e">
        <f t="shared" si="209"/>
        <v>#N/A</v>
      </c>
    </row>
    <row r="347" spans="1:87" x14ac:dyDescent="0.2">
      <c r="A347" s="311" t="e" cm="1">
        <f t="array" ref="A347">_xlfn.IFS(SUM(F347:R347)&gt;0,1,Z347&gt;0,2,TRUE,3)</f>
        <v>#N/A</v>
      </c>
      <c r="B347" s="311" t="s">
        <v>1710</v>
      </c>
      <c r="C347" s="311" t="str">
        <f>_xlfn.XLOOKUP(B347,RecNamesAll!A:A,RecNamesAll!E:E)</f>
        <v>B2</v>
      </c>
      <c r="D347" s="311" t="str">
        <f>_xlfn.XLOOKUP(B347,RecNamesAll!A:A,RecNamesAll!C:C)</f>
        <v>ADGRG6</v>
      </c>
      <c r="F347" s="312" t="e">
        <f t="shared" si="175"/>
        <v>#N/A</v>
      </c>
      <c r="G347" s="313" t="e">
        <f t="shared" si="176"/>
        <v>#N/A</v>
      </c>
      <c r="H347" s="312" t="e">
        <f t="shared" si="177"/>
        <v>#N/A</v>
      </c>
      <c r="I347" s="313" t="e">
        <f t="shared" si="178"/>
        <v>#N/A</v>
      </c>
      <c r="J347" s="313" t="e">
        <f t="shared" si="179"/>
        <v>#N/A</v>
      </c>
      <c r="K347" s="313" t="e">
        <f t="shared" si="180"/>
        <v>#N/A</v>
      </c>
      <c r="L347" s="313" t="e">
        <f t="shared" si="181"/>
        <v>#N/A</v>
      </c>
      <c r="M347" s="312" t="e">
        <f t="shared" si="182"/>
        <v>#N/A</v>
      </c>
      <c r="N347" s="313" t="e">
        <f t="shared" si="183"/>
        <v>#N/A</v>
      </c>
      <c r="O347" s="313" t="e">
        <f t="shared" si="184"/>
        <v>#N/A</v>
      </c>
      <c r="P347" s="313" t="e">
        <f t="shared" si="185"/>
        <v>#N/A</v>
      </c>
      <c r="Q347" s="312" t="e">
        <f t="shared" si="186"/>
        <v>#N/A</v>
      </c>
      <c r="R347" s="313" t="e">
        <f t="shared" si="187"/>
        <v>#N/A</v>
      </c>
      <c r="S347" s="314" t="str">
        <f t="shared" si="188"/>
        <v/>
      </c>
      <c r="T347" s="315" t="str">
        <f t="shared" si="189"/>
        <v>B2</v>
      </c>
      <c r="U347" s="311" t="str">
        <f t="shared" si="190"/>
        <v>ADGRG6</v>
      </c>
      <c r="V347" s="316" t="e">
        <f>IF(VLOOKUP($B347,GtP!$A:$AA,MATCH("Gs_0-2",GtP!$A$1:$AA$1,0),FALSE)=0,"",VLOOKUP($B347,GtP!$A:$AA,MATCH("Gs_0-2",GtP!$A$1:$AA$1,0),FALSE))</f>
        <v>#N/A</v>
      </c>
      <c r="W347" s="317" t="e">
        <f>IF(VLOOKUP($B347,GtP!$A:$AA,MATCH("Gi/o_0-2",GtP!$A$1:$AA$1,0),FALSE)=0,"",VLOOKUP($B347,GtP!$A:$AA,MATCH("Gi/o_0-2",GtP!$A$1:$AA$1,0),FALSE))</f>
        <v>#N/A</v>
      </c>
      <c r="X347" s="317" t="e">
        <f>IF(VLOOKUP($B347,GtP!$A:$AA,MATCH("Gq/11_0-2",GtP!$A$1:$AA$1,0),FALSE)=0,"",VLOOKUP($B347,GtP!$A:$AA,MATCH("Gq/11_0-2",GtP!$A$1:$AA$1,0),FALSE))</f>
        <v>#N/A</v>
      </c>
      <c r="Y347" s="317" t="e">
        <f>IF(VLOOKUP($B347,GtP!$A:$AA,MATCH("G12/13_0-2",GtP!$A$1:$AA$1,0),FALSE)=0,"",VLOOKUP($B347,GtP!$A:$AA,MATCH("G12/13_0-2",GtP!$A$1:$AA$1,0),FALSE))</f>
        <v>#N/A</v>
      </c>
      <c r="Z347" s="318" t="e">
        <f t="shared" si="191"/>
        <v>#N/A</v>
      </c>
      <c r="AA347" s="317" t="e">
        <f t="shared" si="192"/>
        <v>#N/A</v>
      </c>
      <c r="AB347" s="317" t="e">
        <f t="shared" si="193"/>
        <v>#N/A</v>
      </c>
      <c r="AC347" s="317" t="e">
        <f t="shared" si="194"/>
        <v>#N/A</v>
      </c>
      <c r="AD347" s="317" t="e">
        <f t="shared" si="195"/>
        <v>#N/A</v>
      </c>
      <c r="AE347" s="315" t="str">
        <f t="shared" si="196"/>
        <v/>
      </c>
      <c r="AF347" s="311" t="str">
        <f t="shared" si="197"/>
        <v/>
      </c>
      <c r="AG347" s="311" t="str">
        <f t="shared" si="198"/>
        <v/>
      </c>
      <c r="AH347" s="311" t="str">
        <f t="shared" si="199"/>
        <v/>
      </c>
      <c r="AI347" s="316" t="e">
        <f>_xlfn.CONCAT(IF(AV347="","-","B"),IF(BI347="","-","I"),VLOOKUP($B347,GtP!$A:$BB,MATCH("Gs_0-1",GtP!$A$1:$BB$1,0),FALSE))</f>
        <v>#N/A</v>
      </c>
      <c r="AJ347" s="317" t="e">
        <f>_xlfn.CONCAT(IF(AW347="","-","B"),IF(BJ347="","-","I"),VLOOKUP($B347,GtP!$A:$BB,MATCH("Gs_0-1",GtP!$A$1:$BB$1,0),FALSE))</f>
        <v>#N/A</v>
      </c>
      <c r="AK347" s="317" t="e">
        <f>_xlfn.CONCAT(IF(AX347="","-","B"),IF(BK347="","-","I"),VLOOKUP($B347,GtP!$A:$BB,MATCH("Gi/o_0-1",GtP!$A$1:$BB$1,0),FALSE))</f>
        <v>#N/A</v>
      </c>
      <c r="AL347" s="317" t="e">
        <f>_xlfn.CONCAT(IF(AY347="","-","B"),IF(BL347="","-","I"),VLOOKUP($B347,GtP!$A:$BB,MATCH("Gi/o_0-1",GtP!$A$1:$BB$1,0),FALSE))</f>
        <v>#N/A</v>
      </c>
      <c r="AM347" s="317" t="e">
        <f>_xlfn.CONCAT(IF(AZ347="","-","B"),IF(BM347="","-","I"),VLOOKUP($B347,GtP!$A:$BB,MATCH("Gi/o_0-1",GtP!$A$1:$BB$1,0),FALSE))</f>
        <v>#N/A</v>
      </c>
      <c r="AN347" s="317" t="e">
        <f>_xlfn.CONCAT(IF(BA347="","-","B"),IF(BN347="","-","I"),VLOOKUP($B347,GtP!$A:$BB,MATCH("Gi/o_0-1",GtP!$A$1:$BB$1,0),FALSE))</f>
        <v>#N/A</v>
      </c>
      <c r="AO347" s="317" t="e">
        <f>_xlfn.CONCAT(IF(BB347="","-","B"),IF(BO347="","-","I"),VLOOKUP($B347,GtP!$A:$BB,MATCH("Gi/o_0-1",GtP!$A$1:$BB$1,0),FALSE))</f>
        <v>#N/A</v>
      </c>
      <c r="AP347" s="317" t="e">
        <f>_xlfn.CONCAT(IF(BC347="","-","B"),IF(BP347="","-","I"),VLOOKUP($B347,GtP!$A:$BB,MATCH("Gq/11_0-1",GtP!$A$1:$BB$1,0),FALSE))</f>
        <v>#N/A</v>
      </c>
      <c r="AQ347" s="317" t="e">
        <f>_xlfn.CONCAT(IF(BD347="","-","B"),IF(BQ347="","-","I"),VLOOKUP($B347,GtP!$A:$BB,MATCH("Gq/11_0-1",GtP!$A$1:$BB$1,0),FALSE))</f>
        <v>#N/A</v>
      </c>
      <c r="AR347" s="317" t="e">
        <f>_xlfn.CONCAT(IF(BE347="","-","B"),IF(BR347="","-","I"),VLOOKUP($B347,GtP!$A:$BB,MATCH("Gq/11_0-1",GtP!$A$1:$BB$1,0),FALSE))</f>
        <v>#N/A</v>
      </c>
      <c r="AS347" s="317" t="e">
        <f>_xlfn.CONCAT(IF(BF347="","-","B"),IF(BS347="","-","I"),VLOOKUP($B347,GtP!$A:$BB,MATCH("Gq/11_0-1",GtP!$A$1:$BB$1,0),FALSE))</f>
        <v>#N/A</v>
      </c>
      <c r="AT347" s="317" t="e">
        <f>_xlfn.CONCAT(IF(BG347="","-","B"),IF(BT347="","-","I"),VLOOKUP($B347,GtP!$A:$BB,MATCH("G12/13_0-1",GtP!$A$1:$BB$1,0),FALSE))</f>
        <v>#N/A</v>
      </c>
      <c r="AU347" s="317" t="e">
        <f>_xlfn.CONCAT(IF(BH347="","-","B"),IF(BU347="","-","I"),VLOOKUP($B347,GtP!$A:$BB,MATCH("G12/13_0-1",GtP!$A$1:$BB$1,0),FALSE))</f>
        <v>#N/A</v>
      </c>
      <c r="AV347" s="319" t="str">
        <f>_xlfn.IFNA(VLOOKUP($B347,'B-LogEmaxOverpEC50'!$A:$AL,MATCH(AV$1,'B-LogEmaxOverpEC50'!$A$1:$AL$1,0),FALSE),"")</f>
        <v/>
      </c>
      <c r="AX347" s="321" t="str">
        <f>_xlfn.IFNA(VLOOKUP($B347,'B-LogEmaxOverpEC50'!$A:$AL,MATCH(AX$1,'B-LogEmaxOverpEC50'!$A$1:$AL$1,0),FALSE),"")</f>
        <v/>
      </c>
      <c r="AY347" s="321" t="str">
        <f>_xlfn.IFNA(VLOOKUP($B347,'B-LogEmaxOverpEC50'!$A:$AL,MATCH(AY$1,'B-LogEmaxOverpEC50'!$A$1:$AL$1,0),FALSE),"")</f>
        <v/>
      </c>
      <c r="AZ347" s="321" t="str">
        <f>_xlfn.IFNA(VLOOKUP($B347,'B-LogEmaxOverpEC50'!$A:$AL,MATCH(AZ$1,'B-LogEmaxOverpEC50'!$A$1:$AL$1,0),FALSE),"")</f>
        <v/>
      </c>
      <c r="BA347" s="321" t="str">
        <f>_xlfn.IFNA(VLOOKUP($B347,'B-LogEmaxOverpEC50'!$A:$AL,MATCH(BA$1,'B-LogEmaxOverpEC50'!$A$1:$AL$1,0),FALSE),"")</f>
        <v/>
      </c>
      <c r="BB347" s="321" t="str">
        <f>_xlfn.IFNA(VLOOKUP($B347,'B-LogEmaxOverpEC50'!$A:$AL,MATCH(BB$1,'B-LogEmaxOverpEC50'!$A$1:$AL$1,0),FALSE),"")</f>
        <v/>
      </c>
      <c r="BC347" s="321" t="str">
        <f>_xlfn.IFNA(VLOOKUP($B347,'B-LogEmaxOverpEC50'!$A:$AL,MATCH(BC$1,'B-LogEmaxOverpEC50'!$A$1:$AL$1,0),FALSE),"")</f>
        <v/>
      </c>
      <c r="BD347" s="321" t="str">
        <f>_xlfn.IFNA(VLOOKUP($B347,'B-LogEmaxOverpEC50'!$A:$AL,MATCH(BD$1,'B-LogEmaxOverpEC50'!$A$1:$AL$1,0),FALSE),"")</f>
        <v/>
      </c>
      <c r="BE347" s="321" t="str">
        <f>_xlfn.IFNA(VLOOKUP($B347,'B-LogEmaxOverpEC50'!$A:$AL,MATCH(BE$1,'B-LogEmaxOverpEC50'!$A$1:$AL$1,0),FALSE),"")</f>
        <v/>
      </c>
      <c r="BF347" s="321" t="str">
        <f>_xlfn.IFNA(VLOOKUP($B347,'B-LogEmaxOverpEC50'!$A:$AL,MATCH(BF$1,'B-LogEmaxOverpEC50'!$A$1:$AL$1,0),FALSE),"")</f>
        <v/>
      </c>
      <c r="BG347" s="321" t="str">
        <f>_xlfn.IFNA(VLOOKUP($B347,'B-LogEmaxOverpEC50'!$A:$AL,MATCH(BG$1,'B-LogEmaxOverpEC50'!$A$1:$AL$1,0),FALSE),"")</f>
        <v/>
      </c>
      <c r="BH347" s="321" t="str">
        <f>_xlfn.IFNA(VLOOKUP($B347,'B-LogEmaxOverpEC50'!$A:$AL,MATCH(BH$1,'B-LogEmaxOverpEC50'!$A$1:$AL$1,0),FALSE),"")</f>
        <v/>
      </c>
      <c r="BI347" s="322" t="str">
        <f>_xlfn.IFNA(VLOOKUP($B347,'I-LogEmaxOverpEC50'!$A:$AR,MATCH(BI$1,'I-LogEmaxOverpEC50'!$A$1:$AR$1,0),FALSE),"")</f>
        <v/>
      </c>
      <c r="BJ347" s="320" t="str">
        <f>_xlfn.IFNA(VLOOKUP($B347,'I-LogEmaxOverpEC50'!$A:$AR,MATCH(BJ$1,'I-LogEmaxOverpEC50'!$A$1:$AR$1,0),FALSE),"")</f>
        <v/>
      </c>
      <c r="BK347" s="320" t="str">
        <f>_xlfn.IFNA(VLOOKUP($B347,'I-LogEmaxOverpEC50'!$A:$AR,MATCH(BK$1,'I-LogEmaxOverpEC50'!$A$1:$AR$1,0),FALSE),"")</f>
        <v/>
      </c>
      <c r="BL347" s="320" t="str">
        <f>_xlfn.IFNA(VLOOKUP($B347,'I-LogEmaxOverpEC50'!$A:$AR,MATCH(BL$1,'I-LogEmaxOverpEC50'!$A$1:$AR$1,0),FALSE),"")</f>
        <v/>
      </c>
      <c r="BM347" s="320" t="str">
        <f>_xlfn.IFNA(VLOOKUP($B347,'I-LogEmaxOverpEC50'!$A:$AR,MATCH(BM$1,'I-LogEmaxOverpEC50'!$A$1:$AR$1,0),FALSE),"")</f>
        <v/>
      </c>
      <c r="BN347" s="320" t="str">
        <f>_xlfn.IFNA(VLOOKUP($B347,'I-LogEmaxOverpEC50'!$A:$AR,MATCH(BN$1,'I-LogEmaxOverpEC50'!$A$1:$AR$1,0),FALSE),"")</f>
        <v/>
      </c>
      <c r="BO347" s="320" t="str">
        <f>_xlfn.IFNA(VLOOKUP($B347,'I-LogEmaxOverpEC50'!$A:$AR,MATCH(BO$1,'I-LogEmaxOverpEC50'!$A$1:$AR$1,0),FALSE),"")</f>
        <v/>
      </c>
      <c r="BP347" s="320" t="str">
        <f>_xlfn.IFNA(VLOOKUP($B347,'I-LogEmaxOverpEC50'!$A:$AR,MATCH(BP$1,'I-LogEmaxOverpEC50'!$A$1:$AR$1,0),FALSE),"")</f>
        <v/>
      </c>
      <c r="BQ347" s="320" t="str">
        <f>_xlfn.IFNA(VLOOKUP($B347,'I-LogEmaxOverpEC50'!$A:$AR,MATCH(BQ$1,'I-LogEmaxOverpEC50'!$A$1:$AR$1,0),FALSE),"")</f>
        <v/>
      </c>
      <c r="BR347" s="320" t="str">
        <f>_xlfn.IFNA(VLOOKUP($B347,'I-LogEmaxOverpEC50'!$A:$AR,MATCH(BR$1,'I-LogEmaxOverpEC50'!$A$1:$AR$1,0),FALSE),"")</f>
        <v/>
      </c>
      <c r="BS347" s="320" t="str">
        <f>_xlfn.IFNA(VLOOKUP($B347,'I-LogEmaxOverpEC50'!$A:$AR,MATCH(BS$1,'I-LogEmaxOverpEC50'!$A$1:$AR$1,0),FALSE),"")</f>
        <v/>
      </c>
      <c r="BT347" s="320" t="str">
        <f>_xlfn.IFNA(VLOOKUP($B347,'I-LogEmaxOverpEC50'!$A:$AR,MATCH(BT$1,'I-LogEmaxOverpEC50'!$A$1:$AR$1,0),FALSE),"")</f>
        <v/>
      </c>
      <c r="BU347" s="320" t="str">
        <f>_xlfn.IFNA(VLOOKUP($B347,'I-LogEmaxOverpEC50'!$A:$AR,MATCH(BU$1,'I-LogEmaxOverpEC50'!$A$1:$AR$1,0),FALSE),"")</f>
        <v/>
      </c>
      <c r="BV347" s="114" t="e" cm="1">
        <f t="array" ref="BV347">_xlfn.IFS(AND($C347="A",_xlfn.CONCAT(F347:G347)&lt;&gt;"",$A347=1),"x",AND($C347="A",_xlfn.CONCAT(F347:G347)="",$A347=1),"-",$A$1&lt;&gt;"","")</f>
        <v>#N/A</v>
      </c>
      <c r="BW347" s="113" t="e" cm="1">
        <f t="array" ref="BW347">_xlfn.IFS(AND($C347="A",_xlfn.CONCAT(H347:L347)&lt;&gt;"",$A347=1),"x",AND($C347="A",_xlfn.CONCAT(H347:L347)="",$A347=1),"-",$A$1&lt;&gt;"","")</f>
        <v>#N/A</v>
      </c>
      <c r="BX347" s="113" t="e" cm="1">
        <f t="array" ref="BX347">_xlfn.IFS(AND($C347="A",_xlfn.CONCAT(M347:P347)&lt;&gt;"",$A347=1),"x",AND($C347="A",_xlfn.CONCAT(M347:P347)="",$A347=1),"-",$A$1&lt;&gt;"","")</f>
        <v>#N/A</v>
      </c>
      <c r="BY347" s="113" t="e" cm="1">
        <f t="array" ref="BY347">_xlfn.IFS(AND($C347="A",_xlfn.CONCAT(Q347:R347)&lt;&gt;"",$A347=1),"x",AND($C347="A",_xlfn.CONCAT(Q347:R347)="",$A347=1),"-",$A$1&lt;&gt;"","")</f>
        <v>#N/A</v>
      </c>
      <c r="BZ347" s="121" t="e">
        <f t="shared" si="200"/>
        <v>#N/A</v>
      </c>
      <c r="CA347" s="120" t="e">
        <f t="shared" si="201"/>
        <v>#N/A</v>
      </c>
      <c r="CB347" s="120" t="e">
        <f t="shared" si="202"/>
        <v>#N/A</v>
      </c>
      <c r="CC347" s="120" t="e">
        <f t="shared" si="203"/>
        <v>#N/A</v>
      </c>
      <c r="CD347" s="121" t="str">
        <f t="shared" si="204"/>
        <v/>
      </c>
      <c r="CE347" s="120" t="e">
        <f t="shared" si="205"/>
        <v>#N/A</v>
      </c>
      <c r="CF347" s="120" t="e">
        <f t="shared" si="206"/>
        <v>#N/A</v>
      </c>
      <c r="CG347" s="120" t="e">
        <f t="shared" si="207"/>
        <v>#N/A</v>
      </c>
      <c r="CH347" s="120" t="e">
        <f t="shared" si="208"/>
        <v>#N/A</v>
      </c>
      <c r="CI347" s="120" t="e">
        <f t="shared" si="209"/>
        <v>#N/A</v>
      </c>
    </row>
    <row r="348" spans="1:87" x14ac:dyDescent="0.2">
      <c r="A348" s="311" t="e" cm="1">
        <f t="array" ref="A348">_xlfn.IFS(SUM(F348:R348)&gt;0,1,Z348&gt;0,2,TRUE,3)</f>
        <v>#N/A</v>
      </c>
      <c r="B348" s="311" t="s">
        <v>1706</v>
      </c>
      <c r="C348" s="311" t="str">
        <f>_xlfn.XLOOKUP(B348,RecNamesAll!A:A,RecNamesAll!E:E)</f>
        <v>B2</v>
      </c>
      <c r="D348" s="311" t="str">
        <f>_xlfn.XLOOKUP(B348,RecNamesAll!A:A,RecNamesAll!C:C)</f>
        <v>ADGRG7</v>
      </c>
      <c r="F348" s="312" t="e">
        <f t="shared" si="175"/>
        <v>#N/A</v>
      </c>
      <c r="G348" s="313" t="e">
        <f t="shared" si="176"/>
        <v>#N/A</v>
      </c>
      <c r="H348" s="312" t="e">
        <f t="shared" si="177"/>
        <v>#N/A</v>
      </c>
      <c r="I348" s="313" t="e">
        <f t="shared" si="178"/>
        <v>#N/A</v>
      </c>
      <c r="J348" s="313" t="e">
        <f t="shared" si="179"/>
        <v>#N/A</v>
      </c>
      <c r="K348" s="313" t="e">
        <f t="shared" si="180"/>
        <v>#N/A</v>
      </c>
      <c r="L348" s="313" t="e">
        <f t="shared" si="181"/>
        <v>#N/A</v>
      </c>
      <c r="M348" s="312" t="e">
        <f t="shared" si="182"/>
        <v>#N/A</v>
      </c>
      <c r="N348" s="313" t="e">
        <f t="shared" si="183"/>
        <v>#N/A</v>
      </c>
      <c r="O348" s="313" t="e">
        <f t="shared" si="184"/>
        <v>#N/A</v>
      </c>
      <c r="P348" s="313" t="e">
        <f t="shared" si="185"/>
        <v>#N/A</v>
      </c>
      <c r="Q348" s="312" t="e">
        <f t="shared" si="186"/>
        <v>#N/A</v>
      </c>
      <c r="R348" s="313" t="e">
        <f t="shared" si="187"/>
        <v>#N/A</v>
      </c>
      <c r="S348" s="314" t="str">
        <f t="shared" si="188"/>
        <v/>
      </c>
      <c r="T348" s="315" t="str">
        <f t="shared" si="189"/>
        <v>B2</v>
      </c>
      <c r="U348" s="311" t="str">
        <f t="shared" si="190"/>
        <v>ADGRG7</v>
      </c>
      <c r="V348" s="316" t="e">
        <f>IF(VLOOKUP($B348,GtP!$A:$AA,MATCH("Gs_0-2",GtP!$A$1:$AA$1,0),FALSE)=0,"",VLOOKUP($B348,GtP!$A:$AA,MATCH("Gs_0-2",GtP!$A$1:$AA$1,0),FALSE))</f>
        <v>#N/A</v>
      </c>
      <c r="W348" s="317" t="e">
        <f>IF(VLOOKUP($B348,GtP!$A:$AA,MATCH("Gi/o_0-2",GtP!$A$1:$AA$1,0),FALSE)=0,"",VLOOKUP($B348,GtP!$A:$AA,MATCH("Gi/o_0-2",GtP!$A$1:$AA$1,0),FALSE))</f>
        <v>#N/A</v>
      </c>
      <c r="X348" s="317" t="e">
        <f>IF(VLOOKUP($B348,GtP!$A:$AA,MATCH("Gq/11_0-2",GtP!$A$1:$AA$1,0),FALSE)=0,"",VLOOKUP($B348,GtP!$A:$AA,MATCH("Gq/11_0-2",GtP!$A$1:$AA$1,0),FALSE))</f>
        <v>#N/A</v>
      </c>
      <c r="Y348" s="317" t="e">
        <f>IF(VLOOKUP($B348,GtP!$A:$AA,MATCH("G12/13_0-2",GtP!$A$1:$AA$1,0),FALSE)=0,"",VLOOKUP($B348,GtP!$A:$AA,MATCH("G12/13_0-2",GtP!$A$1:$AA$1,0),FALSE))</f>
        <v>#N/A</v>
      </c>
      <c r="Z348" s="318" t="e">
        <f t="shared" si="191"/>
        <v>#N/A</v>
      </c>
      <c r="AA348" s="317" t="e">
        <f t="shared" si="192"/>
        <v>#N/A</v>
      </c>
      <c r="AB348" s="317" t="e">
        <f t="shared" si="193"/>
        <v>#N/A</v>
      </c>
      <c r="AC348" s="317" t="e">
        <f t="shared" si="194"/>
        <v>#N/A</v>
      </c>
      <c r="AD348" s="317" t="e">
        <f t="shared" si="195"/>
        <v>#N/A</v>
      </c>
      <c r="AE348" s="315" t="str">
        <f t="shared" si="196"/>
        <v/>
      </c>
      <c r="AF348" s="311" t="str">
        <f t="shared" si="197"/>
        <v/>
      </c>
      <c r="AG348" s="311" t="str">
        <f t="shared" si="198"/>
        <v/>
      </c>
      <c r="AH348" s="311" t="str">
        <f t="shared" si="199"/>
        <v/>
      </c>
      <c r="AI348" s="316" t="e">
        <f>_xlfn.CONCAT(IF(AV348="","-","B"),IF(BI348="","-","I"),VLOOKUP($B348,GtP!$A:$BB,MATCH("Gs_0-1",GtP!$A$1:$BB$1,0),FALSE))</f>
        <v>#N/A</v>
      </c>
      <c r="AJ348" s="317" t="e">
        <f>_xlfn.CONCAT(IF(AW348="","-","B"),IF(BJ348="","-","I"),VLOOKUP($B348,GtP!$A:$BB,MATCH("Gs_0-1",GtP!$A$1:$BB$1,0),FALSE))</f>
        <v>#N/A</v>
      </c>
      <c r="AK348" s="317" t="e">
        <f>_xlfn.CONCAT(IF(AX348="","-","B"),IF(BK348="","-","I"),VLOOKUP($B348,GtP!$A:$BB,MATCH("Gi/o_0-1",GtP!$A$1:$BB$1,0),FALSE))</f>
        <v>#N/A</v>
      </c>
      <c r="AL348" s="317" t="e">
        <f>_xlfn.CONCAT(IF(AY348="","-","B"),IF(BL348="","-","I"),VLOOKUP($B348,GtP!$A:$BB,MATCH("Gi/o_0-1",GtP!$A$1:$BB$1,0),FALSE))</f>
        <v>#N/A</v>
      </c>
      <c r="AM348" s="317" t="e">
        <f>_xlfn.CONCAT(IF(AZ348="","-","B"),IF(BM348="","-","I"),VLOOKUP($B348,GtP!$A:$BB,MATCH("Gi/o_0-1",GtP!$A$1:$BB$1,0),FALSE))</f>
        <v>#N/A</v>
      </c>
      <c r="AN348" s="317" t="e">
        <f>_xlfn.CONCAT(IF(BA348="","-","B"),IF(BN348="","-","I"),VLOOKUP($B348,GtP!$A:$BB,MATCH("Gi/o_0-1",GtP!$A$1:$BB$1,0),FALSE))</f>
        <v>#N/A</v>
      </c>
      <c r="AO348" s="317" t="e">
        <f>_xlfn.CONCAT(IF(BB348="","-","B"),IF(BO348="","-","I"),VLOOKUP($B348,GtP!$A:$BB,MATCH("Gi/o_0-1",GtP!$A$1:$BB$1,0),FALSE))</f>
        <v>#N/A</v>
      </c>
      <c r="AP348" s="317" t="e">
        <f>_xlfn.CONCAT(IF(BC348="","-","B"),IF(BP348="","-","I"),VLOOKUP($B348,GtP!$A:$BB,MATCH("Gq/11_0-1",GtP!$A$1:$BB$1,0),FALSE))</f>
        <v>#N/A</v>
      </c>
      <c r="AQ348" s="317" t="e">
        <f>_xlfn.CONCAT(IF(BD348="","-","B"),IF(BQ348="","-","I"),VLOOKUP($B348,GtP!$A:$BB,MATCH("Gq/11_0-1",GtP!$A$1:$BB$1,0),FALSE))</f>
        <v>#N/A</v>
      </c>
      <c r="AR348" s="317" t="e">
        <f>_xlfn.CONCAT(IF(BE348="","-","B"),IF(BR348="","-","I"),VLOOKUP($B348,GtP!$A:$BB,MATCH("Gq/11_0-1",GtP!$A$1:$BB$1,0),FALSE))</f>
        <v>#N/A</v>
      </c>
      <c r="AS348" s="317" t="e">
        <f>_xlfn.CONCAT(IF(BF348="","-","B"),IF(BS348="","-","I"),VLOOKUP($B348,GtP!$A:$BB,MATCH("Gq/11_0-1",GtP!$A$1:$BB$1,0),FALSE))</f>
        <v>#N/A</v>
      </c>
      <c r="AT348" s="317" t="e">
        <f>_xlfn.CONCAT(IF(BG348="","-","B"),IF(BT348="","-","I"),VLOOKUP($B348,GtP!$A:$BB,MATCH("G12/13_0-1",GtP!$A$1:$BB$1,0),FALSE))</f>
        <v>#N/A</v>
      </c>
      <c r="AU348" s="317" t="e">
        <f>_xlfn.CONCAT(IF(BH348="","-","B"),IF(BU348="","-","I"),VLOOKUP($B348,GtP!$A:$BB,MATCH("G12/13_0-1",GtP!$A$1:$BB$1,0),FALSE))</f>
        <v>#N/A</v>
      </c>
      <c r="AV348" s="319" t="str">
        <f>_xlfn.IFNA(VLOOKUP($B348,'B-LogEmaxOverpEC50'!$A:$AL,MATCH(AV$1,'B-LogEmaxOverpEC50'!$A$1:$AL$1,0),FALSE),"")</f>
        <v/>
      </c>
      <c r="AX348" s="321" t="str">
        <f>_xlfn.IFNA(VLOOKUP($B348,'B-LogEmaxOverpEC50'!$A:$AL,MATCH(AX$1,'B-LogEmaxOverpEC50'!$A$1:$AL$1,0),FALSE),"")</f>
        <v/>
      </c>
      <c r="AY348" s="321" t="str">
        <f>_xlfn.IFNA(VLOOKUP($B348,'B-LogEmaxOverpEC50'!$A:$AL,MATCH(AY$1,'B-LogEmaxOverpEC50'!$A$1:$AL$1,0),FALSE),"")</f>
        <v/>
      </c>
      <c r="AZ348" s="321" t="str">
        <f>_xlfn.IFNA(VLOOKUP($B348,'B-LogEmaxOverpEC50'!$A:$AL,MATCH(AZ$1,'B-LogEmaxOverpEC50'!$A$1:$AL$1,0),FALSE),"")</f>
        <v/>
      </c>
      <c r="BA348" s="321" t="str">
        <f>_xlfn.IFNA(VLOOKUP($B348,'B-LogEmaxOverpEC50'!$A:$AL,MATCH(BA$1,'B-LogEmaxOverpEC50'!$A$1:$AL$1,0),FALSE),"")</f>
        <v/>
      </c>
      <c r="BB348" s="321" t="str">
        <f>_xlfn.IFNA(VLOOKUP($B348,'B-LogEmaxOverpEC50'!$A:$AL,MATCH(BB$1,'B-LogEmaxOverpEC50'!$A$1:$AL$1,0),FALSE),"")</f>
        <v/>
      </c>
      <c r="BC348" s="321" t="str">
        <f>_xlfn.IFNA(VLOOKUP($B348,'B-LogEmaxOverpEC50'!$A:$AL,MATCH(BC$1,'B-LogEmaxOverpEC50'!$A$1:$AL$1,0),FALSE),"")</f>
        <v/>
      </c>
      <c r="BD348" s="321" t="str">
        <f>_xlfn.IFNA(VLOOKUP($B348,'B-LogEmaxOverpEC50'!$A:$AL,MATCH(BD$1,'B-LogEmaxOverpEC50'!$A$1:$AL$1,0),FALSE),"")</f>
        <v/>
      </c>
      <c r="BE348" s="321" t="str">
        <f>_xlfn.IFNA(VLOOKUP($B348,'B-LogEmaxOverpEC50'!$A:$AL,MATCH(BE$1,'B-LogEmaxOverpEC50'!$A$1:$AL$1,0),FALSE),"")</f>
        <v/>
      </c>
      <c r="BF348" s="321" t="str">
        <f>_xlfn.IFNA(VLOOKUP($B348,'B-LogEmaxOverpEC50'!$A:$AL,MATCH(BF$1,'B-LogEmaxOverpEC50'!$A$1:$AL$1,0),FALSE),"")</f>
        <v/>
      </c>
      <c r="BG348" s="321" t="str">
        <f>_xlfn.IFNA(VLOOKUP($B348,'B-LogEmaxOverpEC50'!$A:$AL,MATCH(BG$1,'B-LogEmaxOverpEC50'!$A$1:$AL$1,0),FALSE),"")</f>
        <v/>
      </c>
      <c r="BH348" s="321" t="str">
        <f>_xlfn.IFNA(VLOOKUP($B348,'B-LogEmaxOverpEC50'!$A:$AL,MATCH(BH$1,'B-LogEmaxOverpEC50'!$A$1:$AL$1,0),FALSE),"")</f>
        <v/>
      </c>
      <c r="BI348" s="322" t="str">
        <f>_xlfn.IFNA(VLOOKUP($B348,'I-LogEmaxOverpEC50'!$A:$AR,MATCH(BI$1,'I-LogEmaxOverpEC50'!$A$1:$AR$1,0),FALSE),"")</f>
        <v/>
      </c>
      <c r="BJ348" s="320" t="str">
        <f>_xlfn.IFNA(VLOOKUP($B348,'I-LogEmaxOverpEC50'!$A:$AR,MATCH(BJ$1,'I-LogEmaxOverpEC50'!$A$1:$AR$1,0),FALSE),"")</f>
        <v/>
      </c>
      <c r="BK348" s="320" t="str">
        <f>_xlfn.IFNA(VLOOKUP($B348,'I-LogEmaxOverpEC50'!$A:$AR,MATCH(BK$1,'I-LogEmaxOverpEC50'!$A$1:$AR$1,0),FALSE),"")</f>
        <v/>
      </c>
      <c r="BL348" s="320" t="str">
        <f>_xlfn.IFNA(VLOOKUP($B348,'I-LogEmaxOverpEC50'!$A:$AR,MATCH(BL$1,'I-LogEmaxOverpEC50'!$A$1:$AR$1,0),FALSE),"")</f>
        <v/>
      </c>
      <c r="BM348" s="320" t="str">
        <f>_xlfn.IFNA(VLOOKUP($B348,'I-LogEmaxOverpEC50'!$A:$AR,MATCH(BM$1,'I-LogEmaxOverpEC50'!$A$1:$AR$1,0),FALSE),"")</f>
        <v/>
      </c>
      <c r="BN348" s="320" t="str">
        <f>_xlfn.IFNA(VLOOKUP($B348,'I-LogEmaxOverpEC50'!$A:$AR,MATCH(BN$1,'I-LogEmaxOverpEC50'!$A$1:$AR$1,0),FALSE),"")</f>
        <v/>
      </c>
      <c r="BO348" s="320" t="str">
        <f>_xlfn.IFNA(VLOOKUP($B348,'I-LogEmaxOverpEC50'!$A:$AR,MATCH(BO$1,'I-LogEmaxOverpEC50'!$A$1:$AR$1,0),FALSE),"")</f>
        <v/>
      </c>
      <c r="BP348" s="320" t="str">
        <f>_xlfn.IFNA(VLOOKUP($B348,'I-LogEmaxOverpEC50'!$A:$AR,MATCH(BP$1,'I-LogEmaxOverpEC50'!$A$1:$AR$1,0),FALSE),"")</f>
        <v/>
      </c>
      <c r="BQ348" s="320" t="str">
        <f>_xlfn.IFNA(VLOOKUP($B348,'I-LogEmaxOverpEC50'!$A:$AR,MATCH(BQ$1,'I-LogEmaxOverpEC50'!$A$1:$AR$1,0),FALSE),"")</f>
        <v/>
      </c>
      <c r="BR348" s="320" t="str">
        <f>_xlfn.IFNA(VLOOKUP($B348,'I-LogEmaxOverpEC50'!$A:$AR,MATCH(BR$1,'I-LogEmaxOverpEC50'!$A$1:$AR$1,0),FALSE),"")</f>
        <v/>
      </c>
      <c r="BS348" s="320" t="str">
        <f>_xlfn.IFNA(VLOOKUP($B348,'I-LogEmaxOverpEC50'!$A:$AR,MATCH(BS$1,'I-LogEmaxOverpEC50'!$A$1:$AR$1,0),FALSE),"")</f>
        <v/>
      </c>
      <c r="BT348" s="320" t="str">
        <f>_xlfn.IFNA(VLOOKUP($B348,'I-LogEmaxOverpEC50'!$A:$AR,MATCH(BT$1,'I-LogEmaxOverpEC50'!$A$1:$AR$1,0),FALSE),"")</f>
        <v/>
      </c>
      <c r="BU348" s="320" t="str">
        <f>_xlfn.IFNA(VLOOKUP($B348,'I-LogEmaxOverpEC50'!$A:$AR,MATCH(BU$1,'I-LogEmaxOverpEC50'!$A$1:$AR$1,0),FALSE),"")</f>
        <v/>
      </c>
      <c r="BV348" s="114" t="e" cm="1">
        <f t="array" ref="BV348">_xlfn.IFS(AND($C348="A",_xlfn.CONCAT(F348:G348)&lt;&gt;"",$A348=1),"x",AND($C348="A",_xlfn.CONCAT(F348:G348)="",$A348=1),"-",$A$1&lt;&gt;"","")</f>
        <v>#N/A</v>
      </c>
      <c r="BW348" s="113" t="e" cm="1">
        <f t="array" ref="BW348">_xlfn.IFS(AND($C348="A",_xlfn.CONCAT(H348:L348)&lt;&gt;"",$A348=1),"x",AND($C348="A",_xlfn.CONCAT(H348:L348)="",$A348=1),"-",$A$1&lt;&gt;"","")</f>
        <v>#N/A</v>
      </c>
      <c r="BX348" s="113" t="e" cm="1">
        <f t="array" ref="BX348">_xlfn.IFS(AND($C348="A",_xlfn.CONCAT(M348:P348)&lt;&gt;"",$A348=1),"x",AND($C348="A",_xlfn.CONCAT(M348:P348)="",$A348=1),"-",$A$1&lt;&gt;"","")</f>
        <v>#N/A</v>
      </c>
      <c r="BY348" s="113" t="e" cm="1">
        <f t="array" ref="BY348">_xlfn.IFS(AND($C348="A",_xlfn.CONCAT(Q348:R348)&lt;&gt;"",$A348=1),"x",AND($C348="A",_xlfn.CONCAT(Q348:R348)="",$A348=1),"-",$A$1&lt;&gt;"","")</f>
        <v>#N/A</v>
      </c>
      <c r="BZ348" s="121" t="e">
        <f t="shared" si="200"/>
        <v>#N/A</v>
      </c>
      <c r="CA348" s="120" t="e">
        <f t="shared" si="201"/>
        <v>#N/A</v>
      </c>
      <c r="CB348" s="120" t="e">
        <f t="shared" si="202"/>
        <v>#N/A</v>
      </c>
      <c r="CC348" s="120" t="e">
        <f t="shared" si="203"/>
        <v>#N/A</v>
      </c>
      <c r="CD348" s="121" t="str">
        <f t="shared" si="204"/>
        <v/>
      </c>
      <c r="CE348" s="120" t="e">
        <f t="shared" si="205"/>
        <v>#N/A</v>
      </c>
      <c r="CF348" s="120" t="e">
        <f t="shared" si="206"/>
        <v>#N/A</v>
      </c>
      <c r="CG348" s="120" t="e">
        <f t="shared" si="207"/>
        <v>#N/A</v>
      </c>
      <c r="CH348" s="120" t="e">
        <f t="shared" si="208"/>
        <v>#N/A</v>
      </c>
      <c r="CI348" s="120" t="e">
        <f t="shared" si="209"/>
        <v>#N/A</v>
      </c>
    </row>
    <row r="349" spans="1:87" x14ac:dyDescent="0.2">
      <c r="A349" s="311" t="e" cm="1">
        <f t="array" ref="A349">_xlfn.IFS(SUM(F349:R349)&gt;0,1,Z349&gt;0,2,TRUE,3)</f>
        <v>#N/A</v>
      </c>
      <c r="B349" s="311" t="s">
        <v>1822</v>
      </c>
      <c r="C349" s="311" t="str">
        <f>_xlfn.XLOOKUP(B349,RecNamesAll!A:A,RecNamesAll!E:E)</f>
        <v>B2</v>
      </c>
      <c r="D349" s="311" t="str">
        <f>_xlfn.XLOOKUP(B349,RecNamesAll!A:A,RecNamesAll!C:C)</f>
        <v>ADGRL2</v>
      </c>
      <c r="F349" s="312" t="e">
        <f t="shared" si="175"/>
        <v>#N/A</v>
      </c>
      <c r="G349" s="313" t="e">
        <f t="shared" si="176"/>
        <v>#N/A</v>
      </c>
      <c r="H349" s="312" t="e">
        <f t="shared" si="177"/>
        <v>#N/A</v>
      </c>
      <c r="I349" s="313" t="e">
        <f t="shared" si="178"/>
        <v>#N/A</v>
      </c>
      <c r="J349" s="313" t="e">
        <f t="shared" si="179"/>
        <v>#N/A</v>
      </c>
      <c r="K349" s="313" t="e">
        <f t="shared" si="180"/>
        <v>#N/A</v>
      </c>
      <c r="L349" s="313" t="e">
        <f t="shared" si="181"/>
        <v>#N/A</v>
      </c>
      <c r="M349" s="312" t="e">
        <f t="shared" si="182"/>
        <v>#N/A</v>
      </c>
      <c r="N349" s="313" t="e">
        <f t="shared" si="183"/>
        <v>#N/A</v>
      </c>
      <c r="O349" s="313" t="e">
        <f t="shared" si="184"/>
        <v>#N/A</v>
      </c>
      <c r="P349" s="313" t="e">
        <f t="shared" si="185"/>
        <v>#N/A</v>
      </c>
      <c r="Q349" s="312" t="e">
        <f t="shared" si="186"/>
        <v>#N/A</v>
      </c>
      <c r="R349" s="313" t="e">
        <f t="shared" si="187"/>
        <v>#N/A</v>
      </c>
      <c r="S349" s="314" t="str">
        <f t="shared" si="188"/>
        <v/>
      </c>
      <c r="T349" s="315" t="str">
        <f t="shared" si="189"/>
        <v>B2</v>
      </c>
      <c r="U349" s="311" t="str">
        <f t="shared" si="190"/>
        <v>ADGRL2</v>
      </c>
      <c r="V349" s="316" t="e">
        <f>IF(VLOOKUP($B349,GtP!$A:$AA,MATCH("Gs_0-2",GtP!$A$1:$AA$1,0),FALSE)=0,"",VLOOKUP($B349,GtP!$A:$AA,MATCH("Gs_0-2",GtP!$A$1:$AA$1,0),FALSE))</f>
        <v>#N/A</v>
      </c>
      <c r="W349" s="317" t="e">
        <f>IF(VLOOKUP($B349,GtP!$A:$AA,MATCH("Gi/o_0-2",GtP!$A$1:$AA$1,0),FALSE)=0,"",VLOOKUP($B349,GtP!$A:$AA,MATCH("Gi/o_0-2",GtP!$A$1:$AA$1,0),FALSE))</f>
        <v>#N/A</v>
      </c>
      <c r="X349" s="317" t="e">
        <f>IF(VLOOKUP($B349,GtP!$A:$AA,MATCH("Gq/11_0-2",GtP!$A$1:$AA$1,0),FALSE)=0,"",VLOOKUP($B349,GtP!$A:$AA,MATCH("Gq/11_0-2",GtP!$A$1:$AA$1,0),FALSE))</f>
        <v>#N/A</v>
      </c>
      <c r="Y349" s="317" t="e">
        <f>IF(VLOOKUP($B349,GtP!$A:$AA,MATCH("G12/13_0-2",GtP!$A$1:$AA$1,0),FALSE)=0,"",VLOOKUP($B349,GtP!$A:$AA,MATCH("G12/13_0-2",GtP!$A$1:$AA$1,0),FALSE))</f>
        <v>#N/A</v>
      </c>
      <c r="Z349" s="318" t="e">
        <f t="shared" si="191"/>
        <v>#N/A</v>
      </c>
      <c r="AA349" s="317" t="e">
        <f t="shared" si="192"/>
        <v>#N/A</v>
      </c>
      <c r="AB349" s="317" t="e">
        <f t="shared" si="193"/>
        <v>#N/A</v>
      </c>
      <c r="AC349" s="317" t="e">
        <f t="shared" si="194"/>
        <v>#N/A</v>
      </c>
      <c r="AD349" s="317" t="e">
        <f t="shared" si="195"/>
        <v>#N/A</v>
      </c>
      <c r="AE349" s="315" t="str">
        <f t="shared" si="196"/>
        <v/>
      </c>
      <c r="AF349" s="311" t="str">
        <f t="shared" si="197"/>
        <v/>
      </c>
      <c r="AG349" s="311" t="str">
        <f t="shared" si="198"/>
        <v/>
      </c>
      <c r="AH349" s="311" t="str">
        <f t="shared" si="199"/>
        <v/>
      </c>
      <c r="AI349" s="316" t="e">
        <f>_xlfn.CONCAT(IF(AV349="","-","B"),IF(BI349="","-","I"),VLOOKUP($B349,GtP!$A:$BB,MATCH("Gs_0-1",GtP!$A$1:$BB$1,0),FALSE))</f>
        <v>#N/A</v>
      </c>
      <c r="AJ349" s="317" t="e">
        <f>_xlfn.CONCAT(IF(AW349="","-","B"),IF(BJ349="","-","I"),VLOOKUP($B349,GtP!$A:$BB,MATCH("Gs_0-1",GtP!$A$1:$BB$1,0),FALSE))</f>
        <v>#N/A</v>
      </c>
      <c r="AK349" s="317" t="e">
        <f>_xlfn.CONCAT(IF(AX349="","-","B"),IF(BK349="","-","I"),VLOOKUP($B349,GtP!$A:$BB,MATCH("Gi/o_0-1",GtP!$A$1:$BB$1,0),FALSE))</f>
        <v>#N/A</v>
      </c>
      <c r="AL349" s="317" t="e">
        <f>_xlfn.CONCAT(IF(AY349="","-","B"),IF(BL349="","-","I"),VLOOKUP($B349,GtP!$A:$BB,MATCH("Gi/o_0-1",GtP!$A$1:$BB$1,0),FALSE))</f>
        <v>#N/A</v>
      </c>
      <c r="AM349" s="317" t="e">
        <f>_xlfn.CONCAT(IF(AZ349="","-","B"),IF(BM349="","-","I"),VLOOKUP($B349,GtP!$A:$BB,MATCH("Gi/o_0-1",GtP!$A$1:$BB$1,0),FALSE))</f>
        <v>#N/A</v>
      </c>
      <c r="AN349" s="317" t="e">
        <f>_xlfn.CONCAT(IF(BA349="","-","B"),IF(BN349="","-","I"),VLOOKUP($B349,GtP!$A:$BB,MATCH("Gi/o_0-1",GtP!$A$1:$BB$1,0),FALSE))</f>
        <v>#N/A</v>
      </c>
      <c r="AO349" s="317" t="e">
        <f>_xlfn.CONCAT(IF(BB349="","-","B"),IF(BO349="","-","I"),VLOOKUP($B349,GtP!$A:$BB,MATCH("Gi/o_0-1",GtP!$A$1:$BB$1,0),FALSE))</f>
        <v>#N/A</v>
      </c>
      <c r="AP349" s="317" t="e">
        <f>_xlfn.CONCAT(IF(BC349="","-","B"),IF(BP349="","-","I"),VLOOKUP($B349,GtP!$A:$BB,MATCH("Gq/11_0-1",GtP!$A$1:$BB$1,0),FALSE))</f>
        <v>#N/A</v>
      </c>
      <c r="AQ349" s="317" t="e">
        <f>_xlfn.CONCAT(IF(BD349="","-","B"),IF(BQ349="","-","I"),VLOOKUP($B349,GtP!$A:$BB,MATCH("Gq/11_0-1",GtP!$A$1:$BB$1,0),FALSE))</f>
        <v>#N/A</v>
      </c>
      <c r="AR349" s="317" t="e">
        <f>_xlfn.CONCAT(IF(BE349="","-","B"),IF(BR349="","-","I"),VLOOKUP($B349,GtP!$A:$BB,MATCH("Gq/11_0-1",GtP!$A$1:$BB$1,0),FALSE))</f>
        <v>#N/A</v>
      </c>
      <c r="AS349" s="317" t="e">
        <f>_xlfn.CONCAT(IF(BF349="","-","B"),IF(BS349="","-","I"),VLOOKUP($B349,GtP!$A:$BB,MATCH("Gq/11_0-1",GtP!$A$1:$BB$1,0),FALSE))</f>
        <v>#N/A</v>
      </c>
      <c r="AT349" s="317" t="e">
        <f>_xlfn.CONCAT(IF(BG349="","-","B"),IF(BT349="","-","I"),VLOOKUP($B349,GtP!$A:$BB,MATCH("G12/13_0-1",GtP!$A$1:$BB$1,0),FALSE))</f>
        <v>#N/A</v>
      </c>
      <c r="AU349" s="317" t="e">
        <f>_xlfn.CONCAT(IF(BH349="","-","B"),IF(BU349="","-","I"),VLOOKUP($B349,GtP!$A:$BB,MATCH("G12/13_0-1",GtP!$A$1:$BB$1,0),FALSE))</f>
        <v>#N/A</v>
      </c>
      <c r="AV349" s="319" t="str">
        <f>_xlfn.IFNA(VLOOKUP($B349,'B-LogEmaxOverpEC50'!$A:$AL,MATCH(AV$1,'B-LogEmaxOverpEC50'!$A$1:$AL$1,0),FALSE),"")</f>
        <v/>
      </c>
      <c r="AX349" s="321" t="str">
        <f>_xlfn.IFNA(VLOOKUP($B349,'B-LogEmaxOverpEC50'!$A:$AL,MATCH(AX$1,'B-LogEmaxOverpEC50'!$A$1:$AL$1,0),FALSE),"")</f>
        <v/>
      </c>
      <c r="AY349" s="321" t="str">
        <f>_xlfn.IFNA(VLOOKUP($B349,'B-LogEmaxOverpEC50'!$A:$AL,MATCH(AY$1,'B-LogEmaxOverpEC50'!$A$1:$AL$1,0),FALSE),"")</f>
        <v/>
      </c>
      <c r="AZ349" s="321" t="str">
        <f>_xlfn.IFNA(VLOOKUP($B349,'B-LogEmaxOverpEC50'!$A:$AL,MATCH(AZ$1,'B-LogEmaxOverpEC50'!$A$1:$AL$1,0),FALSE),"")</f>
        <v/>
      </c>
      <c r="BA349" s="321" t="str">
        <f>_xlfn.IFNA(VLOOKUP($B349,'B-LogEmaxOverpEC50'!$A:$AL,MATCH(BA$1,'B-LogEmaxOverpEC50'!$A$1:$AL$1,0),FALSE),"")</f>
        <v/>
      </c>
      <c r="BB349" s="321" t="str">
        <f>_xlfn.IFNA(VLOOKUP($B349,'B-LogEmaxOverpEC50'!$A:$AL,MATCH(BB$1,'B-LogEmaxOverpEC50'!$A$1:$AL$1,0),FALSE),"")</f>
        <v/>
      </c>
      <c r="BC349" s="321" t="str">
        <f>_xlfn.IFNA(VLOOKUP($B349,'B-LogEmaxOverpEC50'!$A:$AL,MATCH(BC$1,'B-LogEmaxOverpEC50'!$A$1:$AL$1,0),FALSE),"")</f>
        <v/>
      </c>
      <c r="BD349" s="321" t="str">
        <f>_xlfn.IFNA(VLOOKUP($B349,'B-LogEmaxOverpEC50'!$A:$AL,MATCH(BD$1,'B-LogEmaxOverpEC50'!$A$1:$AL$1,0),FALSE),"")</f>
        <v/>
      </c>
      <c r="BE349" s="321" t="str">
        <f>_xlfn.IFNA(VLOOKUP($B349,'B-LogEmaxOverpEC50'!$A:$AL,MATCH(BE$1,'B-LogEmaxOverpEC50'!$A$1:$AL$1,0),FALSE),"")</f>
        <v/>
      </c>
      <c r="BF349" s="321" t="str">
        <f>_xlfn.IFNA(VLOOKUP($B349,'B-LogEmaxOverpEC50'!$A:$AL,MATCH(BF$1,'B-LogEmaxOverpEC50'!$A$1:$AL$1,0),FALSE),"")</f>
        <v/>
      </c>
      <c r="BG349" s="321" t="str">
        <f>_xlfn.IFNA(VLOOKUP($B349,'B-LogEmaxOverpEC50'!$A:$AL,MATCH(BG$1,'B-LogEmaxOverpEC50'!$A$1:$AL$1,0),FALSE),"")</f>
        <v/>
      </c>
      <c r="BH349" s="321" t="str">
        <f>_xlfn.IFNA(VLOOKUP($B349,'B-LogEmaxOverpEC50'!$A:$AL,MATCH(BH$1,'B-LogEmaxOverpEC50'!$A$1:$AL$1,0),FALSE),"")</f>
        <v/>
      </c>
      <c r="BI349" s="322" t="str">
        <f>_xlfn.IFNA(VLOOKUP($B349,'I-LogEmaxOverpEC50'!$A:$AR,MATCH(BI$1,'I-LogEmaxOverpEC50'!$A$1:$AR$1,0),FALSE),"")</f>
        <v/>
      </c>
      <c r="BJ349" s="320" t="str">
        <f>_xlfn.IFNA(VLOOKUP($B349,'I-LogEmaxOverpEC50'!$A:$AR,MATCH(BJ$1,'I-LogEmaxOverpEC50'!$A$1:$AR$1,0),FALSE),"")</f>
        <v/>
      </c>
      <c r="BK349" s="320" t="str">
        <f>_xlfn.IFNA(VLOOKUP($B349,'I-LogEmaxOverpEC50'!$A:$AR,MATCH(BK$1,'I-LogEmaxOverpEC50'!$A$1:$AR$1,0),FALSE),"")</f>
        <v/>
      </c>
      <c r="BL349" s="320" t="str">
        <f>_xlfn.IFNA(VLOOKUP($B349,'I-LogEmaxOverpEC50'!$A:$AR,MATCH(BL$1,'I-LogEmaxOverpEC50'!$A$1:$AR$1,0),FALSE),"")</f>
        <v/>
      </c>
      <c r="BM349" s="320" t="str">
        <f>_xlfn.IFNA(VLOOKUP($B349,'I-LogEmaxOverpEC50'!$A:$AR,MATCH(BM$1,'I-LogEmaxOverpEC50'!$A$1:$AR$1,0),FALSE),"")</f>
        <v/>
      </c>
      <c r="BN349" s="320" t="str">
        <f>_xlfn.IFNA(VLOOKUP($B349,'I-LogEmaxOverpEC50'!$A:$AR,MATCH(BN$1,'I-LogEmaxOverpEC50'!$A$1:$AR$1,0),FALSE),"")</f>
        <v/>
      </c>
      <c r="BO349" s="320" t="str">
        <f>_xlfn.IFNA(VLOOKUP($B349,'I-LogEmaxOverpEC50'!$A:$AR,MATCH(BO$1,'I-LogEmaxOverpEC50'!$A$1:$AR$1,0),FALSE),"")</f>
        <v/>
      </c>
      <c r="BP349" s="320" t="str">
        <f>_xlfn.IFNA(VLOOKUP($B349,'I-LogEmaxOverpEC50'!$A:$AR,MATCH(BP$1,'I-LogEmaxOverpEC50'!$A$1:$AR$1,0),FALSE),"")</f>
        <v/>
      </c>
      <c r="BQ349" s="320" t="str">
        <f>_xlfn.IFNA(VLOOKUP($B349,'I-LogEmaxOverpEC50'!$A:$AR,MATCH(BQ$1,'I-LogEmaxOverpEC50'!$A$1:$AR$1,0),FALSE),"")</f>
        <v/>
      </c>
      <c r="BR349" s="320" t="str">
        <f>_xlfn.IFNA(VLOOKUP($B349,'I-LogEmaxOverpEC50'!$A:$AR,MATCH(BR$1,'I-LogEmaxOverpEC50'!$A$1:$AR$1,0),FALSE),"")</f>
        <v/>
      </c>
      <c r="BS349" s="320" t="str">
        <f>_xlfn.IFNA(VLOOKUP($B349,'I-LogEmaxOverpEC50'!$A:$AR,MATCH(BS$1,'I-LogEmaxOverpEC50'!$A$1:$AR$1,0),FALSE),"")</f>
        <v/>
      </c>
      <c r="BT349" s="320" t="str">
        <f>_xlfn.IFNA(VLOOKUP($B349,'I-LogEmaxOverpEC50'!$A:$AR,MATCH(BT$1,'I-LogEmaxOverpEC50'!$A$1:$AR$1,0),FALSE),"")</f>
        <v/>
      </c>
      <c r="BU349" s="320" t="str">
        <f>_xlfn.IFNA(VLOOKUP($B349,'I-LogEmaxOverpEC50'!$A:$AR,MATCH(BU$1,'I-LogEmaxOverpEC50'!$A$1:$AR$1,0),FALSE),"")</f>
        <v/>
      </c>
      <c r="BV349" s="114" t="e" cm="1">
        <f t="array" ref="BV349">_xlfn.IFS(AND($C349="A",_xlfn.CONCAT(F349:G349)&lt;&gt;"",$A349=1),"x",AND($C349="A",_xlfn.CONCAT(F349:G349)="",$A349=1),"-",$A$1&lt;&gt;"","")</f>
        <v>#N/A</v>
      </c>
      <c r="BW349" s="113" t="e" cm="1">
        <f t="array" ref="BW349">_xlfn.IFS(AND($C349="A",_xlfn.CONCAT(H349:L349)&lt;&gt;"",$A349=1),"x",AND($C349="A",_xlfn.CONCAT(H349:L349)="",$A349=1),"-",$A$1&lt;&gt;"","")</f>
        <v>#N/A</v>
      </c>
      <c r="BX349" s="113" t="e" cm="1">
        <f t="array" ref="BX349">_xlfn.IFS(AND($C349="A",_xlfn.CONCAT(M349:P349)&lt;&gt;"",$A349=1),"x",AND($C349="A",_xlfn.CONCAT(M349:P349)="",$A349=1),"-",$A$1&lt;&gt;"","")</f>
        <v>#N/A</v>
      </c>
      <c r="BY349" s="113" t="e" cm="1">
        <f t="array" ref="BY349">_xlfn.IFS(AND($C349="A",_xlfn.CONCAT(Q349:R349)&lt;&gt;"",$A349=1),"x",AND($C349="A",_xlfn.CONCAT(Q349:R349)="",$A349=1),"-",$A$1&lt;&gt;"","")</f>
        <v>#N/A</v>
      </c>
      <c r="BZ349" s="121" t="e">
        <f t="shared" si="200"/>
        <v>#N/A</v>
      </c>
      <c r="CA349" s="120" t="e">
        <f t="shared" si="201"/>
        <v>#N/A</v>
      </c>
      <c r="CB349" s="120" t="e">
        <f t="shared" si="202"/>
        <v>#N/A</v>
      </c>
      <c r="CC349" s="120" t="e">
        <f t="shared" si="203"/>
        <v>#N/A</v>
      </c>
      <c r="CD349" s="121" t="str">
        <f t="shared" si="204"/>
        <v/>
      </c>
      <c r="CE349" s="120" t="e">
        <f t="shared" si="205"/>
        <v>#N/A</v>
      </c>
      <c r="CF349" s="120" t="e">
        <f t="shared" si="206"/>
        <v>#N/A</v>
      </c>
      <c r="CG349" s="120" t="e">
        <f t="shared" si="207"/>
        <v>#N/A</v>
      </c>
      <c r="CH349" s="120" t="e">
        <f t="shared" si="208"/>
        <v>#N/A</v>
      </c>
      <c r="CI349" s="120" t="e">
        <f t="shared" si="209"/>
        <v>#N/A</v>
      </c>
    </row>
    <row r="350" spans="1:87" x14ac:dyDescent="0.2">
      <c r="A350" s="311" t="e" cm="1">
        <f t="array" ref="A350">_xlfn.IFS(SUM(F350:R350)&gt;0,1,Z350&gt;0,2,TRUE,3)</f>
        <v>#N/A</v>
      </c>
      <c r="B350" s="311" t="s">
        <v>1818</v>
      </c>
      <c r="C350" s="311" t="str">
        <f>_xlfn.XLOOKUP(B350,RecNamesAll!A:A,RecNamesAll!E:E)</f>
        <v>B2</v>
      </c>
      <c r="D350" s="311" t="str">
        <f>_xlfn.XLOOKUP(B350,RecNamesAll!A:A,RecNamesAll!C:C)</f>
        <v>ADGRL3</v>
      </c>
      <c r="F350" s="312" t="e">
        <f t="shared" si="175"/>
        <v>#N/A</v>
      </c>
      <c r="G350" s="313" t="e">
        <f t="shared" si="176"/>
        <v>#N/A</v>
      </c>
      <c r="H350" s="312" t="e">
        <f t="shared" si="177"/>
        <v>#N/A</v>
      </c>
      <c r="I350" s="313" t="e">
        <f t="shared" si="178"/>
        <v>#N/A</v>
      </c>
      <c r="J350" s="313" t="e">
        <f t="shared" si="179"/>
        <v>#N/A</v>
      </c>
      <c r="K350" s="313" t="e">
        <f t="shared" si="180"/>
        <v>#N/A</v>
      </c>
      <c r="L350" s="313" t="e">
        <f t="shared" si="181"/>
        <v>#N/A</v>
      </c>
      <c r="M350" s="312" t="e">
        <f t="shared" si="182"/>
        <v>#N/A</v>
      </c>
      <c r="N350" s="313" t="e">
        <f t="shared" si="183"/>
        <v>#N/A</v>
      </c>
      <c r="O350" s="313" t="e">
        <f t="shared" si="184"/>
        <v>#N/A</v>
      </c>
      <c r="P350" s="313" t="e">
        <f t="shared" si="185"/>
        <v>#N/A</v>
      </c>
      <c r="Q350" s="312" t="e">
        <f t="shared" si="186"/>
        <v>#N/A</v>
      </c>
      <c r="R350" s="313" t="e">
        <f t="shared" si="187"/>
        <v>#N/A</v>
      </c>
      <c r="S350" s="314" t="str">
        <f t="shared" si="188"/>
        <v/>
      </c>
      <c r="T350" s="315" t="str">
        <f t="shared" si="189"/>
        <v>B2</v>
      </c>
      <c r="U350" s="311" t="str">
        <f t="shared" si="190"/>
        <v>ADGRL3</v>
      </c>
      <c r="V350" s="316" t="e">
        <f>IF(VLOOKUP($B350,GtP!$A:$AA,MATCH("Gs_0-2",GtP!$A$1:$AA$1,0),FALSE)=0,"",VLOOKUP($B350,GtP!$A:$AA,MATCH("Gs_0-2",GtP!$A$1:$AA$1,0),FALSE))</f>
        <v>#N/A</v>
      </c>
      <c r="W350" s="317" t="e">
        <f>IF(VLOOKUP($B350,GtP!$A:$AA,MATCH("Gi/o_0-2",GtP!$A$1:$AA$1,0),FALSE)=0,"",VLOOKUP($B350,GtP!$A:$AA,MATCH("Gi/o_0-2",GtP!$A$1:$AA$1,0),FALSE))</f>
        <v>#N/A</v>
      </c>
      <c r="X350" s="317" t="e">
        <f>IF(VLOOKUP($B350,GtP!$A:$AA,MATCH("Gq/11_0-2",GtP!$A$1:$AA$1,0),FALSE)=0,"",VLOOKUP($B350,GtP!$A:$AA,MATCH("Gq/11_0-2",GtP!$A$1:$AA$1,0),FALSE))</f>
        <v>#N/A</v>
      </c>
      <c r="Y350" s="317" t="e">
        <f>IF(VLOOKUP($B350,GtP!$A:$AA,MATCH("G12/13_0-2",GtP!$A$1:$AA$1,0),FALSE)=0,"",VLOOKUP($B350,GtP!$A:$AA,MATCH("G12/13_0-2",GtP!$A$1:$AA$1,0),FALSE))</f>
        <v>#N/A</v>
      </c>
      <c r="Z350" s="318" t="e">
        <f t="shared" si="191"/>
        <v>#N/A</v>
      </c>
      <c r="AA350" s="317" t="e">
        <f t="shared" si="192"/>
        <v>#N/A</v>
      </c>
      <c r="AB350" s="317" t="e">
        <f t="shared" si="193"/>
        <v>#N/A</v>
      </c>
      <c r="AC350" s="317" t="e">
        <f t="shared" si="194"/>
        <v>#N/A</v>
      </c>
      <c r="AD350" s="317" t="e">
        <f t="shared" si="195"/>
        <v>#N/A</v>
      </c>
      <c r="AE350" s="315" t="str">
        <f t="shared" si="196"/>
        <v/>
      </c>
      <c r="AF350" s="311" t="str">
        <f t="shared" si="197"/>
        <v/>
      </c>
      <c r="AG350" s="311" t="str">
        <f t="shared" si="198"/>
        <v/>
      </c>
      <c r="AH350" s="311" t="str">
        <f t="shared" si="199"/>
        <v/>
      </c>
      <c r="AI350" s="316" t="e">
        <f>_xlfn.CONCAT(IF(AV350="","-","B"),IF(BI350="","-","I"),VLOOKUP($B350,GtP!$A:$BB,MATCH("Gs_0-1",GtP!$A$1:$BB$1,0),FALSE))</f>
        <v>#N/A</v>
      </c>
      <c r="AJ350" s="317" t="e">
        <f>_xlfn.CONCAT(IF(AW350="","-","B"),IF(BJ350="","-","I"),VLOOKUP($B350,GtP!$A:$BB,MATCH("Gs_0-1",GtP!$A$1:$BB$1,0),FALSE))</f>
        <v>#N/A</v>
      </c>
      <c r="AK350" s="317" t="e">
        <f>_xlfn.CONCAT(IF(AX350="","-","B"),IF(BK350="","-","I"),VLOOKUP($B350,GtP!$A:$BB,MATCH("Gi/o_0-1",GtP!$A$1:$BB$1,0),FALSE))</f>
        <v>#N/A</v>
      </c>
      <c r="AL350" s="317" t="e">
        <f>_xlfn.CONCAT(IF(AY350="","-","B"),IF(BL350="","-","I"),VLOOKUP($B350,GtP!$A:$BB,MATCH("Gi/o_0-1",GtP!$A$1:$BB$1,0),FALSE))</f>
        <v>#N/A</v>
      </c>
      <c r="AM350" s="317" t="e">
        <f>_xlfn.CONCAT(IF(AZ350="","-","B"),IF(BM350="","-","I"),VLOOKUP($B350,GtP!$A:$BB,MATCH("Gi/o_0-1",GtP!$A$1:$BB$1,0),FALSE))</f>
        <v>#N/A</v>
      </c>
      <c r="AN350" s="317" t="e">
        <f>_xlfn.CONCAT(IF(BA350="","-","B"),IF(BN350="","-","I"),VLOOKUP($B350,GtP!$A:$BB,MATCH("Gi/o_0-1",GtP!$A$1:$BB$1,0),FALSE))</f>
        <v>#N/A</v>
      </c>
      <c r="AO350" s="317" t="e">
        <f>_xlfn.CONCAT(IF(BB350="","-","B"),IF(BO350="","-","I"),VLOOKUP($B350,GtP!$A:$BB,MATCH("Gi/o_0-1",GtP!$A$1:$BB$1,0),FALSE))</f>
        <v>#N/A</v>
      </c>
      <c r="AP350" s="317" t="e">
        <f>_xlfn.CONCAT(IF(BC350="","-","B"),IF(BP350="","-","I"),VLOOKUP($B350,GtP!$A:$BB,MATCH("Gq/11_0-1",GtP!$A$1:$BB$1,0),FALSE))</f>
        <v>#N/A</v>
      </c>
      <c r="AQ350" s="317" t="e">
        <f>_xlfn.CONCAT(IF(BD350="","-","B"),IF(BQ350="","-","I"),VLOOKUP($B350,GtP!$A:$BB,MATCH("Gq/11_0-1",GtP!$A$1:$BB$1,0),FALSE))</f>
        <v>#N/A</v>
      </c>
      <c r="AR350" s="317" t="e">
        <f>_xlfn.CONCAT(IF(BE350="","-","B"),IF(BR350="","-","I"),VLOOKUP($B350,GtP!$A:$BB,MATCH("Gq/11_0-1",GtP!$A$1:$BB$1,0),FALSE))</f>
        <v>#N/A</v>
      </c>
      <c r="AS350" s="317" t="e">
        <f>_xlfn.CONCAT(IF(BF350="","-","B"),IF(BS350="","-","I"),VLOOKUP($B350,GtP!$A:$BB,MATCH("Gq/11_0-1",GtP!$A$1:$BB$1,0),FALSE))</f>
        <v>#N/A</v>
      </c>
      <c r="AT350" s="317" t="e">
        <f>_xlfn.CONCAT(IF(BG350="","-","B"),IF(BT350="","-","I"),VLOOKUP($B350,GtP!$A:$BB,MATCH("G12/13_0-1",GtP!$A$1:$BB$1,0),FALSE))</f>
        <v>#N/A</v>
      </c>
      <c r="AU350" s="317" t="e">
        <f>_xlfn.CONCAT(IF(BH350="","-","B"),IF(BU350="","-","I"),VLOOKUP($B350,GtP!$A:$BB,MATCH("G12/13_0-1",GtP!$A$1:$BB$1,0),FALSE))</f>
        <v>#N/A</v>
      </c>
      <c r="AV350" s="319" t="str">
        <f>_xlfn.IFNA(VLOOKUP($B350,'B-LogEmaxOverpEC50'!$A:$AL,MATCH(AV$1,'B-LogEmaxOverpEC50'!$A$1:$AL$1,0),FALSE),"")</f>
        <v/>
      </c>
      <c r="AX350" s="321" t="str">
        <f>_xlfn.IFNA(VLOOKUP($B350,'B-LogEmaxOverpEC50'!$A:$AL,MATCH(AX$1,'B-LogEmaxOverpEC50'!$A$1:$AL$1,0),FALSE),"")</f>
        <v/>
      </c>
      <c r="AY350" s="321" t="str">
        <f>_xlfn.IFNA(VLOOKUP($B350,'B-LogEmaxOverpEC50'!$A:$AL,MATCH(AY$1,'B-LogEmaxOverpEC50'!$A$1:$AL$1,0),FALSE),"")</f>
        <v/>
      </c>
      <c r="AZ350" s="321" t="str">
        <f>_xlfn.IFNA(VLOOKUP($B350,'B-LogEmaxOverpEC50'!$A:$AL,MATCH(AZ$1,'B-LogEmaxOverpEC50'!$A$1:$AL$1,0),FALSE),"")</f>
        <v/>
      </c>
      <c r="BA350" s="321" t="str">
        <f>_xlfn.IFNA(VLOOKUP($B350,'B-LogEmaxOverpEC50'!$A:$AL,MATCH(BA$1,'B-LogEmaxOverpEC50'!$A$1:$AL$1,0),FALSE),"")</f>
        <v/>
      </c>
      <c r="BB350" s="321" t="str">
        <f>_xlfn.IFNA(VLOOKUP($B350,'B-LogEmaxOverpEC50'!$A:$AL,MATCH(BB$1,'B-LogEmaxOverpEC50'!$A$1:$AL$1,0),FALSE),"")</f>
        <v/>
      </c>
      <c r="BC350" s="321" t="str">
        <f>_xlfn.IFNA(VLOOKUP($B350,'B-LogEmaxOverpEC50'!$A:$AL,MATCH(BC$1,'B-LogEmaxOverpEC50'!$A$1:$AL$1,0),FALSE),"")</f>
        <v/>
      </c>
      <c r="BD350" s="321" t="str">
        <f>_xlfn.IFNA(VLOOKUP($B350,'B-LogEmaxOverpEC50'!$A:$AL,MATCH(BD$1,'B-LogEmaxOverpEC50'!$A$1:$AL$1,0),FALSE),"")</f>
        <v/>
      </c>
      <c r="BE350" s="321" t="str">
        <f>_xlfn.IFNA(VLOOKUP($B350,'B-LogEmaxOverpEC50'!$A:$AL,MATCH(BE$1,'B-LogEmaxOverpEC50'!$A$1:$AL$1,0),FALSE),"")</f>
        <v/>
      </c>
      <c r="BF350" s="321" t="str">
        <f>_xlfn.IFNA(VLOOKUP($B350,'B-LogEmaxOverpEC50'!$A:$AL,MATCH(BF$1,'B-LogEmaxOverpEC50'!$A$1:$AL$1,0),FALSE),"")</f>
        <v/>
      </c>
      <c r="BG350" s="321" t="str">
        <f>_xlfn.IFNA(VLOOKUP($B350,'B-LogEmaxOverpEC50'!$A:$AL,MATCH(BG$1,'B-LogEmaxOverpEC50'!$A$1:$AL$1,0),FALSE),"")</f>
        <v/>
      </c>
      <c r="BH350" s="321" t="str">
        <f>_xlfn.IFNA(VLOOKUP($B350,'B-LogEmaxOverpEC50'!$A:$AL,MATCH(BH$1,'B-LogEmaxOverpEC50'!$A$1:$AL$1,0),FALSE),"")</f>
        <v/>
      </c>
      <c r="BI350" s="322" t="str">
        <f>_xlfn.IFNA(VLOOKUP($B350,'I-LogEmaxOverpEC50'!$A:$AR,MATCH(BI$1,'I-LogEmaxOverpEC50'!$A$1:$AR$1,0),FALSE),"")</f>
        <v/>
      </c>
      <c r="BJ350" s="320" t="str">
        <f>_xlfn.IFNA(VLOOKUP($B350,'I-LogEmaxOverpEC50'!$A:$AR,MATCH(BJ$1,'I-LogEmaxOverpEC50'!$A$1:$AR$1,0),FALSE),"")</f>
        <v/>
      </c>
      <c r="BK350" s="320" t="str">
        <f>_xlfn.IFNA(VLOOKUP($B350,'I-LogEmaxOverpEC50'!$A:$AR,MATCH(BK$1,'I-LogEmaxOverpEC50'!$A$1:$AR$1,0),FALSE),"")</f>
        <v/>
      </c>
      <c r="BL350" s="320" t="str">
        <f>_xlfn.IFNA(VLOOKUP($B350,'I-LogEmaxOverpEC50'!$A:$AR,MATCH(BL$1,'I-LogEmaxOverpEC50'!$A$1:$AR$1,0),FALSE),"")</f>
        <v/>
      </c>
      <c r="BM350" s="320" t="str">
        <f>_xlfn.IFNA(VLOOKUP($B350,'I-LogEmaxOverpEC50'!$A:$AR,MATCH(BM$1,'I-LogEmaxOverpEC50'!$A$1:$AR$1,0),FALSE),"")</f>
        <v/>
      </c>
      <c r="BN350" s="320" t="str">
        <f>_xlfn.IFNA(VLOOKUP($B350,'I-LogEmaxOverpEC50'!$A:$AR,MATCH(BN$1,'I-LogEmaxOverpEC50'!$A$1:$AR$1,0),FALSE),"")</f>
        <v/>
      </c>
      <c r="BO350" s="320" t="str">
        <f>_xlfn.IFNA(VLOOKUP($B350,'I-LogEmaxOverpEC50'!$A:$AR,MATCH(BO$1,'I-LogEmaxOverpEC50'!$A$1:$AR$1,0),FALSE),"")</f>
        <v/>
      </c>
      <c r="BP350" s="320" t="str">
        <f>_xlfn.IFNA(VLOOKUP($B350,'I-LogEmaxOverpEC50'!$A:$AR,MATCH(BP$1,'I-LogEmaxOverpEC50'!$A$1:$AR$1,0),FALSE),"")</f>
        <v/>
      </c>
      <c r="BQ350" s="320" t="str">
        <f>_xlfn.IFNA(VLOOKUP($B350,'I-LogEmaxOverpEC50'!$A:$AR,MATCH(BQ$1,'I-LogEmaxOverpEC50'!$A$1:$AR$1,0),FALSE),"")</f>
        <v/>
      </c>
      <c r="BR350" s="320" t="str">
        <f>_xlfn.IFNA(VLOOKUP($B350,'I-LogEmaxOverpEC50'!$A:$AR,MATCH(BR$1,'I-LogEmaxOverpEC50'!$A$1:$AR$1,0),FALSE),"")</f>
        <v/>
      </c>
      <c r="BS350" s="320" t="str">
        <f>_xlfn.IFNA(VLOOKUP($B350,'I-LogEmaxOverpEC50'!$A:$AR,MATCH(BS$1,'I-LogEmaxOverpEC50'!$A$1:$AR$1,0),FALSE),"")</f>
        <v/>
      </c>
      <c r="BT350" s="320" t="str">
        <f>_xlfn.IFNA(VLOOKUP($B350,'I-LogEmaxOverpEC50'!$A:$AR,MATCH(BT$1,'I-LogEmaxOverpEC50'!$A$1:$AR$1,0),FALSE),"")</f>
        <v/>
      </c>
      <c r="BU350" s="320" t="str">
        <f>_xlfn.IFNA(VLOOKUP($B350,'I-LogEmaxOverpEC50'!$A:$AR,MATCH(BU$1,'I-LogEmaxOverpEC50'!$A$1:$AR$1,0),FALSE),"")</f>
        <v/>
      </c>
      <c r="BV350" s="114" t="e" cm="1">
        <f t="array" ref="BV350">_xlfn.IFS(AND($C350="A",_xlfn.CONCAT(F350:G350)&lt;&gt;"",$A350=1),"x",AND($C350="A",_xlfn.CONCAT(F350:G350)="",$A350=1),"-",$A$1&lt;&gt;"","")</f>
        <v>#N/A</v>
      </c>
      <c r="BW350" s="113" t="e" cm="1">
        <f t="array" ref="BW350">_xlfn.IFS(AND($C350="A",_xlfn.CONCAT(H350:L350)&lt;&gt;"",$A350=1),"x",AND($C350="A",_xlfn.CONCAT(H350:L350)="",$A350=1),"-",$A$1&lt;&gt;"","")</f>
        <v>#N/A</v>
      </c>
      <c r="BX350" s="113" t="e" cm="1">
        <f t="array" ref="BX350">_xlfn.IFS(AND($C350="A",_xlfn.CONCAT(M350:P350)&lt;&gt;"",$A350=1),"x",AND($C350="A",_xlfn.CONCAT(M350:P350)="",$A350=1),"-",$A$1&lt;&gt;"","")</f>
        <v>#N/A</v>
      </c>
      <c r="BY350" s="113" t="e" cm="1">
        <f t="array" ref="BY350">_xlfn.IFS(AND($C350="A",_xlfn.CONCAT(Q350:R350)&lt;&gt;"",$A350=1),"x",AND($C350="A",_xlfn.CONCAT(Q350:R350)="",$A350=1),"-",$A$1&lt;&gt;"","")</f>
        <v>#N/A</v>
      </c>
      <c r="BZ350" s="121" t="e">
        <f t="shared" si="200"/>
        <v>#N/A</v>
      </c>
      <c r="CA350" s="120" t="e">
        <f t="shared" si="201"/>
        <v>#N/A</v>
      </c>
      <c r="CB350" s="120" t="e">
        <f t="shared" si="202"/>
        <v>#N/A</v>
      </c>
      <c r="CC350" s="120" t="e">
        <f t="shared" si="203"/>
        <v>#N/A</v>
      </c>
      <c r="CD350" s="121" t="str">
        <f t="shared" si="204"/>
        <v/>
      </c>
      <c r="CE350" s="120" t="e">
        <f t="shared" si="205"/>
        <v>#N/A</v>
      </c>
      <c r="CF350" s="120" t="e">
        <f t="shared" si="206"/>
        <v>#N/A</v>
      </c>
      <c r="CG350" s="120" t="e">
        <f t="shared" si="207"/>
        <v>#N/A</v>
      </c>
      <c r="CH350" s="120" t="e">
        <f t="shared" si="208"/>
        <v>#N/A</v>
      </c>
      <c r="CI350" s="120" t="e">
        <f t="shared" si="209"/>
        <v>#N/A</v>
      </c>
    </row>
    <row r="351" spans="1:87" x14ac:dyDescent="0.2">
      <c r="A351" s="311" t="e" cm="1">
        <f t="array" ref="A351">_xlfn.IFS(SUM(F351:R351)&gt;0,1,Z351&gt;0,2,TRUE,3)</f>
        <v>#N/A</v>
      </c>
      <c r="B351" s="311" t="s">
        <v>1814</v>
      </c>
      <c r="C351" s="311" t="str">
        <f>_xlfn.XLOOKUP(B351,RecNamesAll!A:A,RecNamesAll!E:E)</f>
        <v>B2</v>
      </c>
      <c r="D351" s="311" t="str">
        <f>_xlfn.XLOOKUP(B351,RecNamesAll!A:A,RecNamesAll!C:C)</f>
        <v>ADGRL4</v>
      </c>
      <c r="F351" s="312" t="e">
        <f t="shared" si="175"/>
        <v>#N/A</v>
      </c>
      <c r="G351" s="313" t="e">
        <f t="shared" si="176"/>
        <v>#N/A</v>
      </c>
      <c r="H351" s="312" t="e">
        <f t="shared" si="177"/>
        <v>#N/A</v>
      </c>
      <c r="I351" s="313" t="e">
        <f t="shared" si="178"/>
        <v>#N/A</v>
      </c>
      <c r="J351" s="313" t="e">
        <f t="shared" si="179"/>
        <v>#N/A</v>
      </c>
      <c r="K351" s="313" t="e">
        <f t="shared" si="180"/>
        <v>#N/A</v>
      </c>
      <c r="L351" s="313" t="e">
        <f t="shared" si="181"/>
        <v>#N/A</v>
      </c>
      <c r="M351" s="312" t="e">
        <f t="shared" si="182"/>
        <v>#N/A</v>
      </c>
      <c r="N351" s="313" t="e">
        <f t="shared" si="183"/>
        <v>#N/A</v>
      </c>
      <c r="O351" s="313" t="e">
        <f t="shared" si="184"/>
        <v>#N/A</v>
      </c>
      <c r="P351" s="313" t="e">
        <f t="shared" si="185"/>
        <v>#N/A</v>
      </c>
      <c r="Q351" s="312" t="e">
        <f t="shared" si="186"/>
        <v>#N/A</v>
      </c>
      <c r="R351" s="313" t="e">
        <f t="shared" si="187"/>
        <v>#N/A</v>
      </c>
      <c r="S351" s="314" t="str">
        <f t="shared" si="188"/>
        <v/>
      </c>
      <c r="T351" s="315" t="str">
        <f t="shared" si="189"/>
        <v>B2</v>
      </c>
      <c r="U351" s="311" t="str">
        <f t="shared" si="190"/>
        <v>ADGRL4</v>
      </c>
      <c r="V351" s="316" t="e">
        <f>IF(VLOOKUP($B351,GtP!$A:$AA,MATCH("Gs_0-2",GtP!$A$1:$AA$1,0),FALSE)=0,"",VLOOKUP($B351,GtP!$A:$AA,MATCH("Gs_0-2",GtP!$A$1:$AA$1,0),FALSE))</f>
        <v>#N/A</v>
      </c>
      <c r="W351" s="317" t="e">
        <f>IF(VLOOKUP($B351,GtP!$A:$AA,MATCH("Gi/o_0-2",GtP!$A$1:$AA$1,0),FALSE)=0,"",VLOOKUP($B351,GtP!$A:$AA,MATCH("Gi/o_0-2",GtP!$A$1:$AA$1,0),FALSE))</f>
        <v>#N/A</v>
      </c>
      <c r="X351" s="317" t="e">
        <f>IF(VLOOKUP($B351,GtP!$A:$AA,MATCH("Gq/11_0-2",GtP!$A$1:$AA$1,0),FALSE)=0,"",VLOOKUP($B351,GtP!$A:$AA,MATCH("Gq/11_0-2",GtP!$A$1:$AA$1,0),FALSE))</f>
        <v>#N/A</v>
      </c>
      <c r="Y351" s="317" t="e">
        <f>IF(VLOOKUP($B351,GtP!$A:$AA,MATCH("G12/13_0-2",GtP!$A$1:$AA$1,0),FALSE)=0,"",VLOOKUP($B351,GtP!$A:$AA,MATCH("G12/13_0-2",GtP!$A$1:$AA$1,0),FALSE))</f>
        <v>#N/A</v>
      </c>
      <c r="Z351" s="318" t="e">
        <f t="shared" si="191"/>
        <v>#N/A</v>
      </c>
      <c r="AA351" s="317" t="e">
        <f t="shared" si="192"/>
        <v>#N/A</v>
      </c>
      <c r="AB351" s="317" t="e">
        <f t="shared" si="193"/>
        <v>#N/A</v>
      </c>
      <c r="AC351" s="317" t="e">
        <f t="shared" si="194"/>
        <v>#N/A</v>
      </c>
      <c r="AD351" s="317" t="e">
        <f t="shared" si="195"/>
        <v>#N/A</v>
      </c>
      <c r="AE351" s="315" t="str">
        <f t="shared" si="196"/>
        <v/>
      </c>
      <c r="AF351" s="311" t="str">
        <f t="shared" si="197"/>
        <v/>
      </c>
      <c r="AG351" s="311" t="str">
        <f t="shared" si="198"/>
        <v/>
      </c>
      <c r="AH351" s="311" t="str">
        <f t="shared" si="199"/>
        <v/>
      </c>
      <c r="AI351" s="316" t="e">
        <f>_xlfn.CONCAT(IF(AV351="","-","B"),IF(BI351="","-","I"),VLOOKUP($B351,GtP!$A:$BB,MATCH("Gs_0-1",GtP!$A$1:$BB$1,0),FALSE))</f>
        <v>#N/A</v>
      </c>
      <c r="AJ351" s="317" t="e">
        <f>_xlfn.CONCAT(IF(AW351="","-","B"),IF(BJ351="","-","I"),VLOOKUP($B351,GtP!$A:$BB,MATCH("Gs_0-1",GtP!$A$1:$BB$1,0),FALSE))</f>
        <v>#N/A</v>
      </c>
      <c r="AK351" s="317" t="e">
        <f>_xlfn.CONCAT(IF(AX351="","-","B"),IF(BK351="","-","I"),VLOOKUP($B351,GtP!$A:$BB,MATCH("Gi/o_0-1",GtP!$A$1:$BB$1,0),FALSE))</f>
        <v>#N/A</v>
      </c>
      <c r="AL351" s="317" t="e">
        <f>_xlfn.CONCAT(IF(AY351="","-","B"),IF(BL351="","-","I"),VLOOKUP($B351,GtP!$A:$BB,MATCH("Gi/o_0-1",GtP!$A$1:$BB$1,0),FALSE))</f>
        <v>#N/A</v>
      </c>
      <c r="AM351" s="317" t="e">
        <f>_xlfn.CONCAT(IF(AZ351="","-","B"),IF(BM351="","-","I"),VLOOKUP($B351,GtP!$A:$BB,MATCH("Gi/o_0-1",GtP!$A$1:$BB$1,0),FALSE))</f>
        <v>#N/A</v>
      </c>
      <c r="AN351" s="317" t="e">
        <f>_xlfn.CONCAT(IF(BA351="","-","B"),IF(BN351="","-","I"),VLOOKUP($B351,GtP!$A:$BB,MATCH("Gi/o_0-1",GtP!$A$1:$BB$1,0),FALSE))</f>
        <v>#N/A</v>
      </c>
      <c r="AO351" s="317" t="e">
        <f>_xlfn.CONCAT(IF(BB351="","-","B"),IF(BO351="","-","I"),VLOOKUP($B351,GtP!$A:$BB,MATCH("Gi/o_0-1",GtP!$A$1:$BB$1,0),FALSE))</f>
        <v>#N/A</v>
      </c>
      <c r="AP351" s="317" t="e">
        <f>_xlfn.CONCAT(IF(BC351="","-","B"),IF(BP351="","-","I"),VLOOKUP($B351,GtP!$A:$BB,MATCH("Gq/11_0-1",GtP!$A$1:$BB$1,0),FALSE))</f>
        <v>#N/A</v>
      </c>
      <c r="AQ351" s="317" t="e">
        <f>_xlfn.CONCAT(IF(BD351="","-","B"),IF(BQ351="","-","I"),VLOOKUP($B351,GtP!$A:$BB,MATCH("Gq/11_0-1",GtP!$A$1:$BB$1,0),FALSE))</f>
        <v>#N/A</v>
      </c>
      <c r="AR351" s="317" t="e">
        <f>_xlfn.CONCAT(IF(BE351="","-","B"),IF(BR351="","-","I"),VLOOKUP($B351,GtP!$A:$BB,MATCH("Gq/11_0-1",GtP!$A$1:$BB$1,0),FALSE))</f>
        <v>#N/A</v>
      </c>
      <c r="AS351" s="317" t="e">
        <f>_xlfn.CONCAT(IF(BF351="","-","B"),IF(BS351="","-","I"),VLOOKUP($B351,GtP!$A:$BB,MATCH("Gq/11_0-1",GtP!$A$1:$BB$1,0),FALSE))</f>
        <v>#N/A</v>
      </c>
      <c r="AT351" s="317" t="e">
        <f>_xlfn.CONCAT(IF(BG351="","-","B"),IF(BT351="","-","I"),VLOOKUP($B351,GtP!$A:$BB,MATCH("G12/13_0-1",GtP!$A$1:$BB$1,0),FALSE))</f>
        <v>#N/A</v>
      </c>
      <c r="AU351" s="317" t="e">
        <f>_xlfn.CONCAT(IF(BH351="","-","B"),IF(BU351="","-","I"),VLOOKUP($B351,GtP!$A:$BB,MATCH("G12/13_0-1",GtP!$A$1:$BB$1,0),FALSE))</f>
        <v>#N/A</v>
      </c>
      <c r="AV351" s="319" t="str">
        <f>_xlfn.IFNA(VLOOKUP($B351,'B-LogEmaxOverpEC50'!$A:$AL,MATCH(AV$1,'B-LogEmaxOverpEC50'!$A$1:$AL$1,0),FALSE),"")</f>
        <v/>
      </c>
      <c r="AX351" s="321" t="str">
        <f>_xlfn.IFNA(VLOOKUP($B351,'B-LogEmaxOverpEC50'!$A:$AL,MATCH(AX$1,'B-LogEmaxOverpEC50'!$A$1:$AL$1,0),FALSE),"")</f>
        <v/>
      </c>
      <c r="AY351" s="321" t="str">
        <f>_xlfn.IFNA(VLOOKUP($B351,'B-LogEmaxOverpEC50'!$A:$AL,MATCH(AY$1,'B-LogEmaxOverpEC50'!$A$1:$AL$1,0),FALSE),"")</f>
        <v/>
      </c>
      <c r="AZ351" s="321" t="str">
        <f>_xlfn.IFNA(VLOOKUP($B351,'B-LogEmaxOverpEC50'!$A:$AL,MATCH(AZ$1,'B-LogEmaxOverpEC50'!$A$1:$AL$1,0),FALSE),"")</f>
        <v/>
      </c>
      <c r="BA351" s="321" t="str">
        <f>_xlfn.IFNA(VLOOKUP($B351,'B-LogEmaxOverpEC50'!$A:$AL,MATCH(BA$1,'B-LogEmaxOverpEC50'!$A$1:$AL$1,0),FALSE),"")</f>
        <v/>
      </c>
      <c r="BB351" s="321" t="str">
        <f>_xlfn.IFNA(VLOOKUP($B351,'B-LogEmaxOverpEC50'!$A:$AL,MATCH(BB$1,'B-LogEmaxOverpEC50'!$A$1:$AL$1,0),FALSE),"")</f>
        <v/>
      </c>
      <c r="BC351" s="321" t="str">
        <f>_xlfn.IFNA(VLOOKUP($B351,'B-LogEmaxOverpEC50'!$A:$AL,MATCH(BC$1,'B-LogEmaxOverpEC50'!$A$1:$AL$1,0),FALSE),"")</f>
        <v/>
      </c>
      <c r="BD351" s="321" t="str">
        <f>_xlfn.IFNA(VLOOKUP($B351,'B-LogEmaxOverpEC50'!$A:$AL,MATCH(BD$1,'B-LogEmaxOverpEC50'!$A$1:$AL$1,0),FALSE),"")</f>
        <v/>
      </c>
      <c r="BE351" s="321" t="str">
        <f>_xlfn.IFNA(VLOOKUP($B351,'B-LogEmaxOverpEC50'!$A:$AL,MATCH(BE$1,'B-LogEmaxOverpEC50'!$A$1:$AL$1,0),FALSE),"")</f>
        <v/>
      </c>
      <c r="BF351" s="321" t="str">
        <f>_xlfn.IFNA(VLOOKUP($B351,'B-LogEmaxOverpEC50'!$A:$AL,MATCH(BF$1,'B-LogEmaxOverpEC50'!$A$1:$AL$1,0),FALSE),"")</f>
        <v/>
      </c>
      <c r="BG351" s="321" t="str">
        <f>_xlfn.IFNA(VLOOKUP($B351,'B-LogEmaxOverpEC50'!$A:$AL,MATCH(BG$1,'B-LogEmaxOverpEC50'!$A$1:$AL$1,0),FALSE),"")</f>
        <v/>
      </c>
      <c r="BH351" s="321" t="str">
        <f>_xlfn.IFNA(VLOOKUP($B351,'B-LogEmaxOverpEC50'!$A:$AL,MATCH(BH$1,'B-LogEmaxOverpEC50'!$A$1:$AL$1,0),FALSE),"")</f>
        <v/>
      </c>
      <c r="BI351" s="322" t="str">
        <f>_xlfn.IFNA(VLOOKUP($B351,'I-LogEmaxOverpEC50'!$A:$AR,MATCH(BI$1,'I-LogEmaxOverpEC50'!$A$1:$AR$1,0),FALSE),"")</f>
        <v/>
      </c>
      <c r="BJ351" s="320" t="str">
        <f>_xlfn.IFNA(VLOOKUP($B351,'I-LogEmaxOverpEC50'!$A:$AR,MATCH(BJ$1,'I-LogEmaxOverpEC50'!$A$1:$AR$1,0),FALSE),"")</f>
        <v/>
      </c>
      <c r="BK351" s="320" t="str">
        <f>_xlfn.IFNA(VLOOKUP($B351,'I-LogEmaxOverpEC50'!$A:$AR,MATCH(BK$1,'I-LogEmaxOverpEC50'!$A$1:$AR$1,0),FALSE),"")</f>
        <v/>
      </c>
      <c r="BL351" s="320" t="str">
        <f>_xlfn.IFNA(VLOOKUP($B351,'I-LogEmaxOverpEC50'!$A:$AR,MATCH(BL$1,'I-LogEmaxOverpEC50'!$A$1:$AR$1,0),FALSE),"")</f>
        <v/>
      </c>
      <c r="BM351" s="320" t="str">
        <f>_xlfn.IFNA(VLOOKUP($B351,'I-LogEmaxOverpEC50'!$A:$AR,MATCH(BM$1,'I-LogEmaxOverpEC50'!$A$1:$AR$1,0),FALSE),"")</f>
        <v/>
      </c>
      <c r="BN351" s="320" t="str">
        <f>_xlfn.IFNA(VLOOKUP($B351,'I-LogEmaxOverpEC50'!$A:$AR,MATCH(BN$1,'I-LogEmaxOverpEC50'!$A$1:$AR$1,0),FALSE),"")</f>
        <v/>
      </c>
      <c r="BO351" s="320" t="str">
        <f>_xlfn.IFNA(VLOOKUP($B351,'I-LogEmaxOverpEC50'!$A:$AR,MATCH(BO$1,'I-LogEmaxOverpEC50'!$A$1:$AR$1,0),FALSE),"")</f>
        <v/>
      </c>
      <c r="BP351" s="320" t="str">
        <f>_xlfn.IFNA(VLOOKUP($B351,'I-LogEmaxOverpEC50'!$A:$AR,MATCH(BP$1,'I-LogEmaxOverpEC50'!$A$1:$AR$1,0),FALSE),"")</f>
        <v/>
      </c>
      <c r="BQ351" s="320" t="str">
        <f>_xlfn.IFNA(VLOOKUP($B351,'I-LogEmaxOverpEC50'!$A:$AR,MATCH(BQ$1,'I-LogEmaxOverpEC50'!$A$1:$AR$1,0),FALSE),"")</f>
        <v/>
      </c>
      <c r="BR351" s="320" t="str">
        <f>_xlfn.IFNA(VLOOKUP($B351,'I-LogEmaxOverpEC50'!$A:$AR,MATCH(BR$1,'I-LogEmaxOverpEC50'!$A$1:$AR$1,0),FALSE),"")</f>
        <v/>
      </c>
      <c r="BS351" s="320" t="str">
        <f>_xlfn.IFNA(VLOOKUP($B351,'I-LogEmaxOverpEC50'!$A:$AR,MATCH(BS$1,'I-LogEmaxOverpEC50'!$A$1:$AR$1,0),FALSE),"")</f>
        <v/>
      </c>
      <c r="BT351" s="320" t="str">
        <f>_xlfn.IFNA(VLOOKUP($B351,'I-LogEmaxOverpEC50'!$A:$AR,MATCH(BT$1,'I-LogEmaxOverpEC50'!$A$1:$AR$1,0),FALSE),"")</f>
        <v/>
      </c>
      <c r="BU351" s="320" t="str">
        <f>_xlfn.IFNA(VLOOKUP($B351,'I-LogEmaxOverpEC50'!$A:$AR,MATCH(BU$1,'I-LogEmaxOverpEC50'!$A$1:$AR$1,0),FALSE),"")</f>
        <v/>
      </c>
      <c r="BV351" s="114" t="e" cm="1">
        <f t="array" ref="BV351">_xlfn.IFS(AND($C351="A",_xlfn.CONCAT(F351:G351)&lt;&gt;"",$A351=1),"x",AND($C351="A",_xlfn.CONCAT(F351:G351)="",$A351=1),"-",$A$1&lt;&gt;"","")</f>
        <v>#N/A</v>
      </c>
      <c r="BW351" s="113" t="e" cm="1">
        <f t="array" ref="BW351">_xlfn.IFS(AND($C351="A",_xlfn.CONCAT(H351:L351)&lt;&gt;"",$A351=1),"x",AND($C351="A",_xlfn.CONCAT(H351:L351)="",$A351=1),"-",$A$1&lt;&gt;"","")</f>
        <v>#N/A</v>
      </c>
      <c r="BX351" s="113" t="e" cm="1">
        <f t="array" ref="BX351">_xlfn.IFS(AND($C351="A",_xlfn.CONCAT(M351:P351)&lt;&gt;"",$A351=1),"x",AND($C351="A",_xlfn.CONCAT(M351:P351)="",$A351=1),"-",$A$1&lt;&gt;"","")</f>
        <v>#N/A</v>
      </c>
      <c r="BY351" s="113" t="e" cm="1">
        <f t="array" ref="BY351">_xlfn.IFS(AND($C351="A",_xlfn.CONCAT(Q351:R351)&lt;&gt;"",$A351=1),"x",AND($C351="A",_xlfn.CONCAT(Q351:R351)="",$A351=1),"-",$A$1&lt;&gt;"","")</f>
        <v>#N/A</v>
      </c>
      <c r="BZ351" s="121" t="e">
        <f t="shared" si="200"/>
        <v>#N/A</v>
      </c>
      <c r="CA351" s="120" t="e">
        <f t="shared" si="201"/>
        <v>#N/A</v>
      </c>
      <c r="CB351" s="120" t="e">
        <f t="shared" si="202"/>
        <v>#N/A</v>
      </c>
      <c r="CC351" s="120" t="e">
        <f t="shared" si="203"/>
        <v>#N/A</v>
      </c>
      <c r="CD351" s="121" t="str">
        <f t="shared" si="204"/>
        <v/>
      </c>
      <c r="CE351" s="120" t="e">
        <f t="shared" si="205"/>
        <v>#N/A</v>
      </c>
      <c r="CF351" s="120" t="e">
        <f t="shared" si="206"/>
        <v>#N/A</v>
      </c>
      <c r="CG351" s="120" t="e">
        <f t="shared" si="207"/>
        <v>#N/A</v>
      </c>
      <c r="CH351" s="120" t="e">
        <f t="shared" si="208"/>
        <v>#N/A</v>
      </c>
      <c r="CI351" s="120" t="e">
        <f t="shared" si="209"/>
        <v>#N/A</v>
      </c>
    </row>
    <row r="352" spans="1:87" x14ac:dyDescent="0.2">
      <c r="A352" s="311" t="e" cm="1">
        <f t="array" ref="A352">_xlfn.IFS(SUM(F352:R352)&gt;0,1,Z352&gt;0,2,TRUE,3)</f>
        <v>#N/A</v>
      </c>
      <c r="B352" s="311" t="s">
        <v>1702</v>
      </c>
      <c r="C352" s="311" t="str">
        <f>_xlfn.XLOOKUP(B352,RecNamesAll!A:A,RecNamesAll!E:E)</f>
        <v>B2</v>
      </c>
      <c r="D352" s="311" t="str">
        <f>_xlfn.XLOOKUP(B352,RecNamesAll!A:A,RecNamesAll!C:C)</f>
        <v>ADGRV1</v>
      </c>
      <c r="F352" s="312" t="e">
        <f t="shared" si="175"/>
        <v>#N/A</v>
      </c>
      <c r="G352" s="313" t="e">
        <f t="shared" si="176"/>
        <v>#N/A</v>
      </c>
      <c r="H352" s="312" t="e">
        <f t="shared" si="177"/>
        <v>#N/A</v>
      </c>
      <c r="I352" s="313" t="e">
        <f t="shared" si="178"/>
        <v>#N/A</v>
      </c>
      <c r="J352" s="313" t="e">
        <f t="shared" si="179"/>
        <v>#N/A</v>
      </c>
      <c r="K352" s="313" t="e">
        <f t="shared" si="180"/>
        <v>#N/A</v>
      </c>
      <c r="L352" s="313" t="e">
        <f t="shared" si="181"/>
        <v>#N/A</v>
      </c>
      <c r="M352" s="312" t="e">
        <f t="shared" si="182"/>
        <v>#N/A</v>
      </c>
      <c r="N352" s="313" t="e">
        <f t="shared" si="183"/>
        <v>#N/A</v>
      </c>
      <c r="O352" s="313" t="e">
        <f t="shared" si="184"/>
        <v>#N/A</v>
      </c>
      <c r="P352" s="313" t="e">
        <f t="shared" si="185"/>
        <v>#N/A</v>
      </c>
      <c r="Q352" s="312" t="e">
        <f t="shared" si="186"/>
        <v>#N/A</v>
      </c>
      <c r="R352" s="313" t="e">
        <f t="shared" si="187"/>
        <v>#N/A</v>
      </c>
      <c r="S352" s="314" t="str">
        <f t="shared" si="188"/>
        <v/>
      </c>
      <c r="T352" s="315" t="str">
        <f t="shared" si="189"/>
        <v>B2</v>
      </c>
      <c r="U352" s="311" t="str">
        <f t="shared" si="190"/>
        <v>ADGRV1</v>
      </c>
      <c r="V352" s="316" t="e">
        <f>IF(VLOOKUP($B352,GtP!$A:$AA,MATCH("Gs_0-2",GtP!$A$1:$AA$1,0),FALSE)=0,"",VLOOKUP($B352,GtP!$A:$AA,MATCH("Gs_0-2",GtP!$A$1:$AA$1,0),FALSE))</f>
        <v>#N/A</v>
      </c>
      <c r="W352" s="317" t="e">
        <f>IF(VLOOKUP($B352,GtP!$A:$AA,MATCH("Gi/o_0-2",GtP!$A$1:$AA$1,0),FALSE)=0,"",VLOOKUP($B352,GtP!$A:$AA,MATCH("Gi/o_0-2",GtP!$A$1:$AA$1,0),FALSE))</f>
        <v>#N/A</v>
      </c>
      <c r="X352" s="317" t="e">
        <f>IF(VLOOKUP($B352,GtP!$A:$AA,MATCH("Gq/11_0-2",GtP!$A$1:$AA$1,0),FALSE)=0,"",VLOOKUP($B352,GtP!$A:$AA,MATCH("Gq/11_0-2",GtP!$A$1:$AA$1,0),FALSE))</f>
        <v>#N/A</v>
      </c>
      <c r="Y352" s="317" t="e">
        <f>IF(VLOOKUP($B352,GtP!$A:$AA,MATCH("G12/13_0-2",GtP!$A$1:$AA$1,0),FALSE)=0,"",VLOOKUP($B352,GtP!$A:$AA,MATCH("G12/13_0-2",GtP!$A$1:$AA$1,0),FALSE))</f>
        <v>#N/A</v>
      </c>
      <c r="Z352" s="318" t="e">
        <f t="shared" si="191"/>
        <v>#N/A</v>
      </c>
      <c r="AA352" s="317" t="e">
        <f t="shared" si="192"/>
        <v>#N/A</v>
      </c>
      <c r="AB352" s="317" t="e">
        <f t="shared" si="193"/>
        <v>#N/A</v>
      </c>
      <c r="AC352" s="317" t="e">
        <f t="shared" si="194"/>
        <v>#N/A</v>
      </c>
      <c r="AD352" s="317" t="e">
        <f t="shared" si="195"/>
        <v>#N/A</v>
      </c>
      <c r="AE352" s="315" t="str">
        <f t="shared" si="196"/>
        <v/>
      </c>
      <c r="AF352" s="311" t="str">
        <f t="shared" si="197"/>
        <v/>
      </c>
      <c r="AG352" s="311" t="str">
        <f t="shared" si="198"/>
        <v/>
      </c>
      <c r="AH352" s="311" t="str">
        <f t="shared" si="199"/>
        <v/>
      </c>
      <c r="AI352" s="316" t="e">
        <f>_xlfn.CONCAT(IF(AV352="","-","B"),IF(BI352="","-","I"),VLOOKUP($B352,GtP!$A:$BB,MATCH("Gs_0-1",GtP!$A$1:$BB$1,0),FALSE))</f>
        <v>#N/A</v>
      </c>
      <c r="AJ352" s="317" t="e">
        <f>_xlfn.CONCAT(IF(AW352="","-","B"),IF(BJ352="","-","I"),VLOOKUP($B352,GtP!$A:$BB,MATCH("Gs_0-1",GtP!$A$1:$BB$1,0),FALSE))</f>
        <v>#N/A</v>
      </c>
      <c r="AK352" s="317" t="e">
        <f>_xlfn.CONCAT(IF(AX352="","-","B"),IF(BK352="","-","I"),VLOOKUP($B352,GtP!$A:$BB,MATCH("Gi/o_0-1",GtP!$A$1:$BB$1,0),FALSE))</f>
        <v>#N/A</v>
      </c>
      <c r="AL352" s="317" t="e">
        <f>_xlfn.CONCAT(IF(AY352="","-","B"),IF(BL352="","-","I"),VLOOKUP($B352,GtP!$A:$BB,MATCH("Gi/o_0-1",GtP!$A$1:$BB$1,0),FALSE))</f>
        <v>#N/A</v>
      </c>
      <c r="AM352" s="317" t="e">
        <f>_xlfn.CONCAT(IF(AZ352="","-","B"),IF(BM352="","-","I"),VLOOKUP($B352,GtP!$A:$BB,MATCH("Gi/o_0-1",GtP!$A$1:$BB$1,0),FALSE))</f>
        <v>#N/A</v>
      </c>
      <c r="AN352" s="317" t="e">
        <f>_xlfn.CONCAT(IF(BA352="","-","B"),IF(BN352="","-","I"),VLOOKUP($B352,GtP!$A:$BB,MATCH("Gi/o_0-1",GtP!$A$1:$BB$1,0),FALSE))</f>
        <v>#N/A</v>
      </c>
      <c r="AO352" s="317" t="e">
        <f>_xlfn.CONCAT(IF(BB352="","-","B"),IF(BO352="","-","I"),VLOOKUP($B352,GtP!$A:$BB,MATCH("Gi/o_0-1",GtP!$A$1:$BB$1,0),FALSE))</f>
        <v>#N/A</v>
      </c>
      <c r="AP352" s="317" t="e">
        <f>_xlfn.CONCAT(IF(BC352="","-","B"),IF(BP352="","-","I"),VLOOKUP($B352,GtP!$A:$BB,MATCH("Gq/11_0-1",GtP!$A$1:$BB$1,0),FALSE))</f>
        <v>#N/A</v>
      </c>
      <c r="AQ352" s="317" t="e">
        <f>_xlfn.CONCAT(IF(BD352="","-","B"),IF(BQ352="","-","I"),VLOOKUP($B352,GtP!$A:$BB,MATCH("Gq/11_0-1",GtP!$A$1:$BB$1,0),FALSE))</f>
        <v>#N/A</v>
      </c>
      <c r="AR352" s="317" t="e">
        <f>_xlfn.CONCAT(IF(BE352="","-","B"),IF(BR352="","-","I"),VLOOKUP($B352,GtP!$A:$BB,MATCH("Gq/11_0-1",GtP!$A$1:$BB$1,0),FALSE))</f>
        <v>#N/A</v>
      </c>
      <c r="AS352" s="317" t="e">
        <f>_xlfn.CONCAT(IF(BF352="","-","B"),IF(BS352="","-","I"),VLOOKUP($B352,GtP!$A:$BB,MATCH("Gq/11_0-1",GtP!$A$1:$BB$1,0),FALSE))</f>
        <v>#N/A</v>
      </c>
      <c r="AT352" s="317" t="e">
        <f>_xlfn.CONCAT(IF(BG352="","-","B"),IF(BT352="","-","I"),VLOOKUP($B352,GtP!$A:$BB,MATCH("G12/13_0-1",GtP!$A$1:$BB$1,0),FALSE))</f>
        <v>#N/A</v>
      </c>
      <c r="AU352" s="317" t="e">
        <f>_xlfn.CONCAT(IF(BH352="","-","B"),IF(BU352="","-","I"),VLOOKUP($B352,GtP!$A:$BB,MATCH("G12/13_0-1",GtP!$A$1:$BB$1,0),FALSE))</f>
        <v>#N/A</v>
      </c>
      <c r="AV352" s="319" t="str">
        <f>_xlfn.IFNA(VLOOKUP($B352,'B-LogEmaxOverpEC50'!$A:$AL,MATCH(AV$1,'B-LogEmaxOverpEC50'!$A$1:$AL$1,0),FALSE),"")</f>
        <v/>
      </c>
      <c r="AX352" s="321" t="str">
        <f>_xlfn.IFNA(VLOOKUP($B352,'B-LogEmaxOverpEC50'!$A:$AL,MATCH(AX$1,'B-LogEmaxOverpEC50'!$A$1:$AL$1,0),FALSE),"")</f>
        <v/>
      </c>
      <c r="AY352" s="321" t="str">
        <f>_xlfn.IFNA(VLOOKUP($B352,'B-LogEmaxOverpEC50'!$A:$AL,MATCH(AY$1,'B-LogEmaxOverpEC50'!$A$1:$AL$1,0),FALSE),"")</f>
        <v/>
      </c>
      <c r="AZ352" s="321" t="str">
        <f>_xlfn.IFNA(VLOOKUP($B352,'B-LogEmaxOverpEC50'!$A:$AL,MATCH(AZ$1,'B-LogEmaxOverpEC50'!$A$1:$AL$1,0),FALSE),"")</f>
        <v/>
      </c>
      <c r="BA352" s="321" t="str">
        <f>_xlfn.IFNA(VLOOKUP($B352,'B-LogEmaxOverpEC50'!$A:$AL,MATCH(BA$1,'B-LogEmaxOverpEC50'!$A$1:$AL$1,0),FALSE),"")</f>
        <v/>
      </c>
      <c r="BB352" s="321" t="str">
        <f>_xlfn.IFNA(VLOOKUP($B352,'B-LogEmaxOverpEC50'!$A:$AL,MATCH(BB$1,'B-LogEmaxOverpEC50'!$A$1:$AL$1,0),FALSE),"")</f>
        <v/>
      </c>
      <c r="BC352" s="321" t="str">
        <f>_xlfn.IFNA(VLOOKUP($B352,'B-LogEmaxOverpEC50'!$A:$AL,MATCH(BC$1,'B-LogEmaxOverpEC50'!$A$1:$AL$1,0),FALSE),"")</f>
        <v/>
      </c>
      <c r="BD352" s="321" t="str">
        <f>_xlfn.IFNA(VLOOKUP($B352,'B-LogEmaxOverpEC50'!$A:$AL,MATCH(BD$1,'B-LogEmaxOverpEC50'!$A$1:$AL$1,0),FALSE),"")</f>
        <v/>
      </c>
      <c r="BE352" s="321" t="str">
        <f>_xlfn.IFNA(VLOOKUP($B352,'B-LogEmaxOverpEC50'!$A:$AL,MATCH(BE$1,'B-LogEmaxOverpEC50'!$A$1:$AL$1,0),FALSE),"")</f>
        <v/>
      </c>
      <c r="BF352" s="321" t="str">
        <f>_xlfn.IFNA(VLOOKUP($B352,'B-LogEmaxOverpEC50'!$A:$AL,MATCH(BF$1,'B-LogEmaxOverpEC50'!$A$1:$AL$1,0),FALSE),"")</f>
        <v/>
      </c>
      <c r="BG352" s="321" t="str">
        <f>_xlfn.IFNA(VLOOKUP($B352,'B-LogEmaxOverpEC50'!$A:$AL,MATCH(BG$1,'B-LogEmaxOverpEC50'!$A$1:$AL$1,0),FALSE),"")</f>
        <v/>
      </c>
      <c r="BH352" s="321" t="str">
        <f>_xlfn.IFNA(VLOOKUP($B352,'B-LogEmaxOverpEC50'!$A:$AL,MATCH(BH$1,'B-LogEmaxOverpEC50'!$A$1:$AL$1,0),FALSE),"")</f>
        <v/>
      </c>
      <c r="BI352" s="322" t="str">
        <f>_xlfn.IFNA(VLOOKUP($B352,'I-LogEmaxOverpEC50'!$A:$AR,MATCH(BI$1,'I-LogEmaxOverpEC50'!$A$1:$AR$1,0),FALSE),"")</f>
        <v/>
      </c>
      <c r="BJ352" s="320" t="str">
        <f>_xlfn.IFNA(VLOOKUP($B352,'I-LogEmaxOverpEC50'!$A:$AR,MATCH(BJ$1,'I-LogEmaxOverpEC50'!$A$1:$AR$1,0),FALSE),"")</f>
        <v/>
      </c>
      <c r="BK352" s="320" t="str">
        <f>_xlfn.IFNA(VLOOKUP($B352,'I-LogEmaxOverpEC50'!$A:$AR,MATCH(BK$1,'I-LogEmaxOverpEC50'!$A$1:$AR$1,0),FALSE),"")</f>
        <v/>
      </c>
      <c r="BL352" s="320" t="str">
        <f>_xlfn.IFNA(VLOOKUP($B352,'I-LogEmaxOverpEC50'!$A:$AR,MATCH(BL$1,'I-LogEmaxOverpEC50'!$A$1:$AR$1,0),FALSE),"")</f>
        <v/>
      </c>
      <c r="BM352" s="320" t="str">
        <f>_xlfn.IFNA(VLOOKUP($B352,'I-LogEmaxOverpEC50'!$A:$AR,MATCH(BM$1,'I-LogEmaxOverpEC50'!$A$1:$AR$1,0),FALSE),"")</f>
        <v/>
      </c>
      <c r="BN352" s="320" t="str">
        <f>_xlfn.IFNA(VLOOKUP($B352,'I-LogEmaxOverpEC50'!$A:$AR,MATCH(BN$1,'I-LogEmaxOverpEC50'!$A$1:$AR$1,0),FALSE),"")</f>
        <v/>
      </c>
      <c r="BO352" s="320" t="str">
        <f>_xlfn.IFNA(VLOOKUP($B352,'I-LogEmaxOverpEC50'!$A:$AR,MATCH(BO$1,'I-LogEmaxOverpEC50'!$A$1:$AR$1,0),FALSE),"")</f>
        <v/>
      </c>
      <c r="BP352" s="320" t="str">
        <f>_xlfn.IFNA(VLOOKUP($B352,'I-LogEmaxOverpEC50'!$A:$AR,MATCH(BP$1,'I-LogEmaxOverpEC50'!$A$1:$AR$1,0),FALSE),"")</f>
        <v/>
      </c>
      <c r="BQ352" s="320" t="str">
        <f>_xlfn.IFNA(VLOOKUP($B352,'I-LogEmaxOverpEC50'!$A:$AR,MATCH(BQ$1,'I-LogEmaxOverpEC50'!$A$1:$AR$1,0),FALSE),"")</f>
        <v/>
      </c>
      <c r="BR352" s="320" t="str">
        <f>_xlfn.IFNA(VLOOKUP($B352,'I-LogEmaxOverpEC50'!$A:$AR,MATCH(BR$1,'I-LogEmaxOverpEC50'!$A$1:$AR$1,0),FALSE),"")</f>
        <v/>
      </c>
      <c r="BS352" s="320" t="str">
        <f>_xlfn.IFNA(VLOOKUP($B352,'I-LogEmaxOverpEC50'!$A:$AR,MATCH(BS$1,'I-LogEmaxOverpEC50'!$A$1:$AR$1,0),FALSE),"")</f>
        <v/>
      </c>
      <c r="BT352" s="320" t="str">
        <f>_xlfn.IFNA(VLOOKUP($B352,'I-LogEmaxOverpEC50'!$A:$AR,MATCH(BT$1,'I-LogEmaxOverpEC50'!$A$1:$AR$1,0),FALSE),"")</f>
        <v/>
      </c>
      <c r="BU352" s="320" t="str">
        <f>_xlfn.IFNA(VLOOKUP($B352,'I-LogEmaxOverpEC50'!$A:$AR,MATCH(BU$1,'I-LogEmaxOverpEC50'!$A$1:$AR$1,0),FALSE),"")</f>
        <v/>
      </c>
      <c r="BV352" s="114" t="e" cm="1">
        <f t="array" ref="BV352">_xlfn.IFS(AND($C352="A",_xlfn.CONCAT(F352:G352)&lt;&gt;"",$A352=1),"x",AND($C352="A",_xlfn.CONCAT(F352:G352)="",$A352=1),"-",$A$1&lt;&gt;"","")</f>
        <v>#N/A</v>
      </c>
      <c r="BW352" s="113" t="e" cm="1">
        <f t="array" ref="BW352">_xlfn.IFS(AND($C352="A",_xlfn.CONCAT(H352:L352)&lt;&gt;"",$A352=1),"x",AND($C352="A",_xlfn.CONCAT(H352:L352)="",$A352=1),"-",$A$1&lt;&gt;"","")</f>
        <v>#N/A</v>
      </c>
      <c r="BX352" s="113" t="e" cm="1">
        <f t="array" ref="BX352">_xlfn.IFS(AND($C352="A",_xlfn.CONCAT(M352:P352)&lt;&gt;"",$A352=1),"x",AND($C352="A",_xlfn.CONCAT(M352:P352)="",$A352=1),"-",$A$1&lt;&gt;"","")</f>
        <v>#N/A</v>
      </c>
      <c r="BY352" s="113" t="e" cm="1">
        <f t="array" ref="BY352">_xlfn.IFS(AND($C352="A",_xlfn.CONCAT(Q352:R352)&lt;&gt;"",$A352=1),"x",AND($C352="A",_xlfn.CONCAT(Q352:R352)="",$A352=1),"-",$A$1&lt;&gt;"","")</f>
        <v>#N/A</v>
      </c>
      <c r="BZ352" s="121" t="e">
        <f t="shared" si="200"/>
        <v>#N/A</v>
      </c>
      <c r="CA352" s="120" t="e">
        <f t="shared" si="201"/>
        <v>#N/A</v>
      </c>
      <c r="CB352" s="120" t="e">
        <f t="shared" si="202"/>
        <v>#N/A</v>
      </c>
      <c r="CC352" s="120" t="e">
        <f t="shared" si="203"/>
        <v>#N/A</v>
      </c>
      <c r="CD352" s="121" t="str">
        <f t="shared" si="204"/>
        <v/>
      </c>
      <c r="CE352" s="120" t="e">
        <f t="shared" si="205"/>
        <v>#N/A</v>
      </c>
      <c r="CF352" s="120" t="e">
        <f t="shared" si="206"/>
        <v>#N/A</v>
      </c>
      <c r="CG352" s="120" t="e">
        <f t="shared" si="207"/>
        <v>#N/A</v>
      </c>
      <c r="CH352" s="120" t="e">
        <f t="shared" si="208"/>
        <v>#N/A</v>
      </c>
      <c r="CI352" s="120" t="e">
        <f t="shared" si="209"/>
        <v>#N/A</v>
      </c>
    </row>
    <row r="353" spans="1:87" x14ac:dyDescent="0.2">
      <c r="A353" s="311" t="e" cm="1">
        <f t="array" ref="A353">_xlfn.IFS(SUM(F353:R353)&gt;0,1,Z353&gt;0,2,TRUE,3)</f>
        <v>#N/A</v>
      </c>
      <c r="B353" s="311" t="s">
        <v>1778</v>
      </c>
      <c r="C353" s="311" t="str">
        <f>_xlfn.XLOOKUP(B353,RecNamesAll!A:A,RecNamesAll!E:E)</f>
        <v>B2</v>
      </c>
      <c r="D353" s="311" t="str">
        <f>_xlfn.XLOOKUP(B353,RecNamesAll!A:A,RecNamesAll!C:C)</f>
        <v>CELSR1</v>
      </c>
      <c r="F353" s="312" t="e">
        <f t="shared" si="175"/>
        <v>#N/A</v>
      </c>
      <c r="G353" s="313" t="e">
        <f t="shared" si="176"/>
        <v>#N/A</v>
      </c>
      <c r="H353" s="312" t="e">
        <f t="shared" si="177"/>
        <v>#N/A</v>
      </c>
      <c r="I353" s="313" t="e">
        <f t="shared" si="178"/>
        <v>#N/A</v>
      </c>
      <c r="J353" s="313" t="e">
        <f t="shared" si="179"/>
        <v>#N/A</v>
      </c>
      <c r="K353" s="313" t="e">
        <f t="shared" si="180"/>
        <v>#N/A</v>
      </c>
      <c r="L353" s="313" t="e">
        <f t="shared" si="181"/>
        <v>#N/A</v>
      </c>
      <c r="M353" s="312" t="e">
        <f t="shared" si="182"/>
        <v>#N/A</v>
      </c>
      <c r="N353" s="313" t="e">
        <f t="shared" si="183"/>
        <v>#N/A</v>
      </c>
      <c r="O353" s="313" t="e">
        <f t="shared" si="184"/>
        <v>#N/A</v>
      </c>
      <c r="P353" s="313" t="e">
        <f t="shared" si="185"/>
        <v>#N/A</v>
      </c>
      <c r="Q353" s="312" t="e">
        <f t="shared" si="186"/>
        <v>#N/A</v>
      </c>
      <c r="R353" s="313" t="e">
        <f t="shared" si="187"/>
        <v>#N/A</v>
      </c>
      <c r="S353" s="314" t="str">
        <f t="shared" si="188"/>
        <v/>
      </c>
      <c r="T353" s="315" t="str">
        <f t="shared" si="189"/>
        <v>B2</v>
      </c>
      <c r="U353" s="311" t="str">
        <f t="shared" si="190"/>
        <v>CELSR1</v>
      </c>
      <c r="V353" s="316" t="e">
        <f>IF(VLOOKUP($B353,GtP!$A:$AA,MATCH("Gs_0-2",GtP!$A$1:$AA$1,0),FALSE)=0,"",VLOOKUP($B353,GtP!$A:$AA,MATCH("Gs_0-2",GtP!$A$1:$AA$1,0),FALSE))</f>
        <v>#N/A</v>
      </c>
      <c r="W353" s="317" t="e">
        <f>IF(VLOOKUP($B353,GtP!$A:$AA,MATCH("Gi/o_0-2",GtP!$A$1:$AA$1,0),FALSE)=0,"",VLOOKUP($B353,GtP!$A:$AA,MATCH("Gi/o_0-2",GtP!$A$1:$AA$1,0),FALSE))</f>
        <v>#N/A</v>
      </c>
      <c r="X353" s="317" t="e">
        <f>IF(VLOOKUP($B353,GtP!$A:$AA,MATCH("Gq/11_0-2",GtP!$A$1:$AA$1,0),FALSE)=0,"",VLOOKUP($B353,GtP!$A:$AA,MATCH("Gq/11_0-2",GtP!$A$1:$AA$1,0),FALSE))</f>
        <v>#N/A</v>
      </c>
      <c r="Y353" s="317" t="e">
        <f>IF(VLOOKUP($B353,GtP!$A:$AA,MATCH("G12/13_0-2",GtP!$A$1:$AA$1,0),FALSE)=0,"",VLOOKUP($B353,GtP!$A:$AA,MATCH("G12/13_0-2",GtP!$A$1:$AA$1,0),FALSE))</f>
        <v>#N/A</v>
      </c>
      <c r="Z353" s="318" t="e">
        <f t="shared" si="191"/>
        <v>#N/A</v>
      </c>
      <c r="AA353" s="317" t="e">
        <f t="shared" si="192"/>
        <v>#N/A</v>
      </c>
      <c r="AB353" s="317" t="e">
        <f t="shared" si="193"/>
        <v>#N/A</v>
      </c>
      <c r="AC353" s="317" t="e">
        <f t="shared" si="194"/>
        <v>#N/A</v>
      </c>
      <c r="AD353" s="317" t="e">
        <f t="shared" si="195"/>
        <v>#N/A</v>
      </c>
      <c r="AE353" s="315" t="str">
        <f t="shared" si="196"/>
        <v/>
      </c>
      <c r="AF353" s="311" t="str">
        <f t="shared" si="197"/>
        <v/>
      </c>
      <c r="AG353" s="311" t="str">
        <f t="shared" si="198"/>
        <v/>
      </c>
      <c r="AH353" s="311" t="str">
        <f t="shared" si="199"/>
        <v/>
      </c>
      <c r="AI353" s="316" t="e">
        <f>_xlfn.CONCAT(IF(AV353="","-","B"),IF(BI353="","-","I"),VLOOKUP($B353,GtP!$A:$BB,MATCH("Gs_0-1",GtP!$A$1:$BB$1,0),FALSE))</f>
        <v>#N/A</v>
      </c>
      <c r="AJ353" s="317" t="e">
        <f>_xlfn.CONCAT(IF(AW353="","-","B"),IF(BJ353="","-","I"),VLOOKUP($B353,GtP!$A:$BB,MATCH("Gs_0-1",GtP!$A$1:$BB$1,0),FALSE))</f>
        <v>#N/A</v>
      </c>
      <c r="AK353" s="317" t="e">
        <f>_xlfn.CONCAT(IF(AX353="","-","B"),IF(BK353="","-","I"),VLOOKUP($B353,GtP!$A:$BB,MATCH("Gi/o_0-1",GtP!$A$1:$BB$1,0),FALSE))</f>
        <v>#N/A</v>
      </c>
      <c r="AL353" s="317" t="e">
        <f>_xlfn.CONCAT(IF(AY353="","-","B"),IF(BL353="","-","I"),VLOOKUP($B353,GtP!$A:$BB,MATCH("Gi/o_0-1",GtP!$A$1:$BB$1,0),FALSE))</f>
        <v>#N/A</v>
      </c>
      <c r="AM353" s="317" t="e">
        <f>_xlfn.CONCAT(IF(AZ353="","-","B"),IF(BM353="","-","I"),VLOOKUP($B353,GtP!$A:$BB,MATCH("Gi/o_0-1",GtP!$A$1:$BB$1,0),FALSE))</f>
        <v>#N/A</v>
      </c>
      <c r="AN353" s="317" t="e">
        <f>_xlfn.CONCAT(IF(BA353="","-","B"),IF(BN353="","-","I"),VLOOKUP($B353,GtP!$A:$BB,MATCH("Gi/o_0-1",GtP!$A$1:$BB$1,0),FALSE))</f>
        <v>#N/A</v>
      </c>
      <c r="AO353" s="317" t="e">
        <f>_xlfn.CONCAT(IF(BB353="","-","B"),IF(BO353="","-","I"),VLOOKUP($B353,GtP!$A:$BB,MATCH("Gi/o_0-1",GtP!$A$1:$BB$1,0),FALSE))</f>
        <v>#N/A</v>
      </c>
      <c r="AP353" s="317" t="e">
        <f>_xlfn.CONCAT(IF(BC353="","-","B"),IF(BP353="","-","I"),VLOOKUP($B353,GtP!$A:$BB,MATCH("Gq/11_0-1",GtP!$A$1:$BB$1,0),FALSE))</f>
        <v>#N/A</v>
      </c>
      <c r="AQ353" s="317" t="e">
        <f>_xlfn.CONCAT(IF(BD353="","-","B"),IF(BQ353="","-","I"),VLOOKUP($B353,GtP!$A:$BB,MATCH("Gq/11_0-1",GtP!$A$1:$BB$1,0),FALSE))</f>
        <v>#N/A</v>
      </c>
      <c r="AR353" s="317" t="e">
        <f>_xlfn.CONCAT(IF(BE353="","-","B"),IF(BR353="","-","I"),VLOOKUP($B353,GtP!$A:$BB,MATCH("Gq/11_0-1",GtP!$A$1:$BB$1,0),FALSE))</f>
        <v>#N/A</v>
      </c>
      <c r="AS353" s="317" t="e">
        <f>_xlfn.CONCAT(IF(BF353="","-","B"),IF(BS353="","-","I"),VLOOKUP($B353,GtP!$A:$BB,MATCH("Gq/11_0-1",GtP!$A$1:$BB$1,0),FALSE))</f>
        <v>#N/A</v>
      </c>
      <c r="AT353" s="317" t="e">
        <f>_xlfn.CONCAT(IF(BG353="","-","B"),IF(BT353="","-","I"),VLOOKUP($B353,GtP!$A:$BB,MATCH("G12/13_0-1",GtP!$A$1:$BB$1,0),FALSE))</f>
        <v>#N/A</v>
      </c>
      <c r="AU353" s="317" t="e">
        <f>_xlfn.CONCAT(IF(BH353="","-","B"),IF(BU353="","-","I"),VLOOKUP($B353,GtP!$A:$BB,MATCH("G12/13_0-1",GtP!$A$1:$BB$1,0),FALSE))</f>
        <v>#N/A</v>
      </c>
      <c r="AV353" s="319" t="str">
        <f>_xlfn.IFNA(VLOOKUP($B353,'B-LogEmaxOverpEC50'!$A:$AL,MATCH(AV$1,'B-LogEmaxOverpEC50'!$A$1:$AL$1,0),FALSE),"")</f>
        <v/>
      </c>
      <c r="AX353" s="321" t="str">
        <f>_xlfn.IFNA(VLOOKUP($B353,'B-LogEmaxOverpEC50'!$A:$AL,MATCH(AX$1,'B-LogEmaxOverpEC50'!$A$1:$AL$1,0),FALSE),"")</f>
        <v/>
      </c>
      <c r="AY353" s="321" t="str">
        <f>_xlfn.IFNA(VLOOKUP($B353,'B-LogEmaxOverpEC50'!$A:$AL,MATCH(AY$1,'B-LogEmaxOverpEC50'!$A$1:$AL$1,0),FALSE),"")</f>
        <v/>
      </c>
      <c r="AZ353" s="321" t="str">
        <f>_xlfn.IFNA(VLOOKUP($B353,'B-LogEmaxOverpEC50'!$A:$AL,MATCH(AZ$1,'B-LogEmaxOverpEC50'!$A$1:$AL$1,0),FALSE),"")</f>
        <v/>
      </c>
      <c r="BA353" s="321" t="str">
        <f>_xlfn.IFNA(VLOOKUP($B353,'B-LogEmaxOverpEC50'!$A:$AL,MATCH(BA$1,'B-LogEmaxOverpEC50'!$A$1:$AL$1,0),FALSE),"")</f>
        <v/>
      </c>
      <c r="BB353" s="321" t="str">
        <f>_xlfn.IFNA(VLOOKUP($B353,'B-LogEmaxOverpEC50'!$A:$AL,MATCH(BB$1,'B-LogEmaxOverpEC50'!$A$1:$AL$1,0),FALSE),"")</f>
        <v/>
      </c>
      <c r="BC353" s="321" t="str">
        <f>_xlfn.IFNA(VLOOKUP($B353,'B-LogEmaxOverpEC50'!$A:$AL,MATCH(BC$1,'B-LogEmaxOverpEC50'!$A$1:$AL$1,0),FALSE),"")</f>
        <v/>
      </c>
      <c r="BD353" s="321" t="str">
        <f>_xlfn.IFNA(VLOOKUP($B353,'B-LogEmaxOverpEC50'!$A:$AL,MATCH(BD$1,'B-LogEmaxOverpEC50'!$A$1:$AL$1,0),FALSE),"")</f>
        <v/>
      </c>
      <c r="BE353" s="321" t="str">
        <f>_xlfn.IFNA(VLOOKUP($B353,'B-LogEmaxOverpEC50'!$A:$AL,MATCH(BE$1,'B-LogEmaxOverpEC50'!$A$1:$AL$1,0),FALSE),"")</f>
        <v/>
      </c>
      <c r="BF353" s="321" t="str">
        <f>_xlfn.IFNA(VLOOKUP($B353,'B-LogEmaxOverpEC50'!$A:$AL,MATCH(BF$1,'B-LogEmaxOverpEC50'!$A$1:$AL$1,0),FALSE),"")</f>
        <v/>
      </c>
      <c r="BG353" s="321" t="str">
        <f>_xlfn.IFNA(VLOOKUP($B353,'B-LogEmaxOverpEC50'!$A:$AL,MATCH(BG$1,'B-LogEmaxOverpEC50'!$A$1:$AL$1,0),FALSE),"")</f>
        <v/>
      </c>
      <c r="BH353" s="321" t="str">
        <f>_xlfn.IFNA(VLOOKUP($B353,'B-LogEmaxOverpEC50'!$A:$AL,MATCH(BH$1,'B-LogEmaxOverpEC50'!$A$1:$AL$1,0),FALSE),"")</f>
        <v/>
      </c>
      <c r="BI353" s="322" t="str">
        <f>_xlfn.IFNA(VLOOKUP($B353,'I-LogEmaxOverpEC50'!$A:$AR,MATCH(BI$1,'I-LogEmaxOverpEC50'!$A$1:$AR$1,0),FALSE),"")</f>
        <v/>
      </c>
      <c r="BJ353" s="320" t="str">
        <f>_xlfn.IFNA(VLOOKUP($B353,'I-LogEmaxOverpEC50'!$A:$AR,MATCH(BJ$1,'I-LogEmaxOverpEC50'!$A$1:$AR$1,0),FALSE),"")</f>
        <v/>
      </c>
      <c r="BK353" s="320" t="str">
        <f>_xlfn.IFNA(VLOOKUP($B353,'I-LogEmaxOverpEC50'!$A:$AR,MATCH(BK$1,'I-LogEmaxOverpEC50'!$A$1:$AR$1,0),FALSE),"")</f>
        <v/>
      </c>
      <c r="BL353" s="320" t="str">
        <f>_xlfn.IFNA(VLOOKUP($B353,'I-LogEmaxOverpEC50'!$A:$AR,MATCH(BL$1,'I-LogEmaxOverpEC50'!$A$1:$AR$1,0),FALSE),"")</f>
        <v/>
      </c>
      <c r="BM353" s="320" t="str">
        <f>_xlfn.IFNA(VLOOKUP($B353,'I-LogEmaxOverpEC50'!$A:$AR,MATCH(BM$1,'I-LogEmaxOverpEC50'!$A$1:$AR$1,0),FALSE),"")</f>
        <v/>
      </c>
      <c r="BN353" s="320" t="str">
        <f>_xlfn.IFNA(VLOOKUP($B353,'I-LogEmaxOverpEC50'!$A:$AR,MATCH(BN$1,'I-LogEmaxOverpEC50'!$A$1:$AR$1,0),FALSE),"")</f>
        <v/>
      </c>
      <c r="BO353" s="320" t="str">
        <f>_xlfn.IFNA(VLOOKUP($B353,'I-LogEmaxOverpEC50'!$A:$AR,MATCH(BO$1,'I-LogEmaxOverpEC50'!$A$1:$AR$1,0),FALSE),"")</f>
        <v/>
      </c>
      <c r="BP353" s="320" t="str">
        <f>_xlfn.IFNA(VLOOKUP($B353,'I-LogEmaxOverpEC50'!$A:$AR,MATCH(BP$1,'I-LogEmaxOverpEC50'!$A$1:$AR$1,0),FALSE),"")</f>
        <v/>
      </c>
      <c r="BQ353" s="320" t="str">
        <f>_xlfn.IFNA(VLOOKUP($B353,'I-LogEmaxOverpEC50'!$A:$AR,MATCH(BQ$1,'I-LogEmaxOverpEC50'!$A$1:$AR$1,0),FALSE),"")</f>
        <v/>
      </c>
      <c r="BR353" s="320" t="str">
        <f>_xlfn.IFNA(VLOOKUP($B353,'I-LogEmaxOverpEC50'!$A:$AR,MATCH(BR$1,'I-LogEmaxOverpEC50'!$A$1:$AR$1,0),FALSE),"")</f>
        <v/>
      </c>
      <c r="BS353" s="320" t="str">
        <f>_xlfn.IFNA(VLOOKUP($B353,'I-LogEmaxOverpEC50'!$A:$AR,MATCH(BS$1,'I-LogEmaxOverpEC50'!$A$1:$AR$1,0),FALSE),"")</f>
        <v/>
      </c>
      <c r="BT353" s="320" t="str">
        <f>_xlfn.IFNA(VLOOKUP($B353,'I-LogEmaxOverpEC50'!$A:$AR,MATCH(BT$1,'I-LogEmaxOverpEC50'!$A$1:$AR$1,0),FALSE),"")</f>
        <v/>
      </c>
      <c r="BU353" s="320" t="str">
        <f>_xlfn.IFNA(VLOOKUP($B353,'I-LogEmaxOverpEC50'!$A:$AR,MATCH(BU$1,'I-LogEmaxOverpEC50'!$A$1:$AR$1,0),FALSE),"")</f>
        <v/>
      </c>
      <c r="BV353" s="114" t="e" cm="1">
        <f t="array" ref="BV353">_xlfn.IFS(AND($C353="A",_xlfn.CONCAT(F353:G353)&lt;&gt;"",$A353=1),"x",AND($C353="A",_xlfn.CONCAT(F353:G353)="",$A353=1),"-",$A$1&lt;&gt;"","")</f>
        <v>#N/A</v>
      </c>
      <c r="BW353" s="113" t="e" cm="1">
        <f t="array" ref="BW353">_xlfn.IFS(AND($C353="A",_xlfn.CONCAT(H353:L353)&lt;&gt;"",$A353=1),"x",AND($C353="A",_xlfn.CONCAT(H353:L353)="",$A353=1),"-",$A$1&lt;&gt;"","")</f>
        <v>#N/A</v>
      </c>
      <c r="BX353" s="113" t="e" cm="1">
        <f t="array" ref="BX353">_xlfn.IFS(AND($C353="A",_xlfn.CONCAT(M353:P353)&lt;&gt;"",$A353=1),"x",AND($C353="A",_xlfn.CONCAT(M353:P353)="",$A353=1),"-",$A$1&lt;&gt;"","")</f>
        <v>#N/A</v>
      </c>
      <c r="BY353" s="113" t="e" cm="1">
        <f t="array" ref="BY353">_xlfn.IFS(AND($C353="A",_xlfn.CONCAT(Q353:R353)&lt;&gt;"",$A353=1),"x",AND($C353="A",_xlfn.CONCAT(Q353:R353)="",$A353=1),"-",$A$1&lt;&gt;"","")</f>
        <v>#N/A</v>
      </c>
      <c r="BZ353" s="121" t="e">
        <f t="shared" si="200"/>
        <v>#N/A</v>
      </c>
      <c r="CA353" s="120" t="e">
        <f t="shared" si="201"/>
        <v>#N/A</v>
      </c>
      <c r="CB353" s="120" t="e">
        <f t="shared" si="202"/>
        <v>#N/A</v>
      </c>
      <c r="CC353" s="120" t="e">
        <f t="shared" si="203"/>
        <v>#N/A</v>
      </c>
      <c r="CD353" s="121" t="str">
        <f t="shared" si="204"/>
        <v/>
      </c>
      <c r="CE353" s="120" t="e">
        <f t="shared" si="205"/>
        <v>#N/A</v>
      </c>
      <c r="CF353" s="120" t="e">
        <f t="shared" si="206"/>
        <v>#N/A</v>
      </c>
      <c r="CG353" s="120" t="e">
        <f t="shared" si="207"/>
        <v>#N/A</v>
      </c>
      <c r="CH353" s="120" t="e">
        <f t="shared" si="208"/>
        <v>#N/A</v>
      </c>
      <c r="CI353" s="120" t="e">
        <f t="shared" si="209"/>
        <v>#N/A</v>
      </c>
    </row>
    <row r="354" spans="1:87" x14ac:dyDescent="0.2">
      <c r="A354" s="311" t="e" cm="1">
        <f t="array" ref="A354">_xlfn.IFS(SUM(F354:R354)&gt;0,1,Z354&gt;0,2,TRUE,3)</f>
        <v>#N/A</v>
      </c>
      <c r="B354" s="311" t="s">
        <v>1774</v>
      </c>
      <c r="C354" s="311" t="str">
        <f>_xlfn.XLOOKUP(B354,RecNamesAll!A:A,RecNamesAll!E:E)</f>
        <v>B2</v>
      </c>
      <c r="D354" s="311" t="str">
        <f>_xlfn.XLOOKUP(B354,RecNamesAll!A:A,RecNamesAll!C:C)</f>
        <v>CELSR2</v>
      </c>
      <c r="F354" s="312" t="e">
        <f t="shared" si="175"/>
        <v>#N/A</v>
      </c>
      <c r="G354" s="313" t="e">
        <f t="shared" si="176"/>
        <v>#N/A</v>
      </c>
      <c r="H354" s="312" t="e">
        <f t="shared" si="177"/>
        <v>#N/A</v>
      </c>
      <c r="I354" s="313" t="e">
        <f t="shared" si="178"/>
        <v>#N/A</v>
      </c>
      <c r="J354" s="313" t="e">
        <f t="shared" si="179"/>
        <v>#N/A</v>
      </c>
      <c r="K354" s="313" t="e">
        <f t="shared" si="180"/>
        <v>#N/A</v>
      </c>
      <c r="L354" s="313" t="e">
        <f t="shared" si="181"/>
        <v>#N/A</v>
      </c>
      <c r="M354" s="312" t="e">
        <f t="shared" si="182"/>
        <v>#N/A</v>
      </c>
      <c r="N354" s="313" t="e">
        <f t="shared" si="183"/>
        <v>#N/A</v>
      </c>
      <c r="O354" s="313" t="e">
        <f t="shared" si="184"/>
        <v>#N/A</v>
      </c>
      <c r="P354" s="313" t="e">
        <f t="shared" si="185"/>
        <v>#N/A</v>
      </c>
      <c r="Q354" s="312" t="e">
        <f t="shared" si="186"/>
        <v>#N/A</v>
      </c>
      <c r="R354" s="313" t="e">
        <f t="shared" si="187"/>
        <v>#N/A</v>
      </c>
      <c r="S354" s="314" t="str">
        <f t="shared" si="188"/>
        <v/>
      </c>
      <c r="T354" s="315" t="str">
        <f t="shared" si="189"/>
        <v>B2</v>
      </c>
      <c r="U354" s="311" t="str">
        <f t="shared" si="190"/>
        <v>CELSR2</v>
      </c>
      <c r="V354" s="316" t="e">
        <f>IF(VLOOKUP($B354,GtP!$A:$AA,MATCH("Gs_0-2",GtP!$A$1:$AA$1,0),FALSE)=0,"",VLOOKUP($B354,GtP!$A:$AA,MATCH("Gs_0-2",GtP!$A$1:$AA$1,0),FALSE))</f>
        <v>#N/A</v>
      </c>
      <c r="W354" s="317" t="e">
        <f>IF(VLOOKUP($B354,GtP!$A:$AA,MATCH("Gi/o_0-2",GtP!$A$1:$AA$1,0),FALSE)=0,"",VLOOKUP($B354,GtP!$A:$AA,MATCH("Gi/o_0-2",GtP!$A$1:$AA$1,0),FALSE))</f>
        <v>#N/A</v>
      </c>
      <c r="X354" s="317" t="e">
        <f>IF(VLOOKUP($B354,GtP!$A:$AA,MATCH("Gq/11_0-2",GtP!$A$1:$AA$1,0),FALSE)=0,"",VLOOKUP($B354,GtP!$A:$AA,MATCH("Gq/11_0-2",GtP!$A$1:$AA$1,0),FALSE))</f>
        <v>#N/A</v>
      </c>
      <c r="Y354" s="317" t="e">
        <f>IF(VLOOKUP($B354,GtP!$A:$AA,MATCH("G12/13_0-2",GtP!$A$1:$AA$1,0),FALSE)=0,"",VLOOKUP($B354,GtP!$A:$AA,MATCH("G12/13_0-2",GtP!$A$1:$AA$1,0),FALSE))</f>
        <v>#N/A</v>
      </c>
      <c r="Z354" s="318" t="e">
        <f t="shared" si="191"/>
        <v>#N/A</v>
      </c>
      <c r="AA354" s="317" t="e">
        <f t="shared" si="192"/>
        <v>#N/A</v>
      </c>
      <c r="AB354" s="317" t="e">
        <f t="shared" si="193"/>
        <v>#N/A</v>
      </c>
      <c r="AC354" s="317" t="e">
        <f t="shared" si="194"/>
        <v>#N/A</v>
      </c>
      <c r="AD354" s="317" t="e">
        <f t="shared" si="195"/>
        <v>#N/A</v>
      </c>
      <c r="AE354" s="315" t="str">
        <f t="shared" si="196"/>
        <v/>
      </c>
      <c r="AF354" s="311" t="str">
        <f t="shared" si="197"/>
        <v/>
      </c>
      <c r="AG354" s="311" t="str">
        <f t="shared" si="198"/>
        <v/>
      </c>
      <c r="AH354" s="311" t="str">
        <f t="shared" si="199"/>
        <v/>
      </c>
      <c r="AI354" s="316" t="e">
        <f>_xlfn.CONCAT(IF(AV354="","-","B"),IF(BI354="","-","I"),VLOOKUP($B354,GtP!$A:$BB,MATCH("Gs_0-1",GtP!$A$1:$BB$1,0),FALSE))</f>
        <v>#N/A</v>
      </c>
      <c r="AJ354" s="317" t="e">
        <f>_xlfn.CONCAT(IF(AW354="","-","B"),IF(BJ354="","-","I"),VLOOKUP($B354,GtP!$A:$BB,MATCH("Gs_0-1",GtP!$A$1:$BB$1,0),FALSE))</f>
        <v>#N/A</v>
      </c>
      <c r="AK354" s="317" t="e">
        <f>_xlfn.CONCAT(IF(AX354="","-","B"),IF(BK354="","-","I"),VLOOKUP($B354,GtP!$A:$BB,MATCH("Gi/o_0-1",GtP!$A$1:$BB$1,0),FALSE))</f>
        <v>#N/A</v>
      </c>
      <c r="AL354" s="317" t="e">
        <f>_xlfn.CONCAT(IF(AY354="","-","B"),IF(BL354="","-","I"),VLOOKUP($B354,GtP!$A:$BB,MATCH("Gi/o_0-1",GtP!$A$1:$BB$1,0),FALSE))</f>
        <v>#N/A</v>
      </c>
      <c r="AM354" s="317" t="e">
        <f>_xlfn.CONCAT(IF(AZ354="","-","B"),IF(BM354="","-","I"),VLOOKUP($B354,GtP!$A:$BB,MATCH("Gi/o_0-1",GtP!$A$1:$BB$1,0),FALSE))</f>
        <v>#N/A</v>
      </c>
      <c r="AN354" s="317" t="e">
        <f>_xlfn.CONCAT(IF(BA354="","-","B"),IF(BN354="","-","I"),VLOOKUP($B354,GtP!$A:$BB,MATCH("Gi/o_0-1",GtP!$A$1:$BB$1,0),FALSE))</f>
        <v>#N/A</v>
      </c>
      <c r="AO354" s="317" t="e">
        <f>_xlfn.CONCAT(IF(BB354="","-","B"),IF(BO354="","-","I"),VLOOKUP($B354,GtP!$A:$BB,MATCH("Gi/o_0-1",GtP!$A$1:$BB$1,0),FALSE))</f>
        <v>#N/A</v>
      </c>
      <c r="AP354" s="317" t="e">
        <f>_xlfn.CONCAT(IF(BC354="","-","B"),IF(BP354="","-","I"),VLOOKUP($B354,GtP!$A:$BB,MATCH("Gq/11_0-1",GtP!$A$1:$BB$1,0),FALSE))</f>
        <v>#N/A</v>
      </c>
      <c r="AQ354" s="317" t="e">
        <f>_xlfn.CONCAT(IF(BD354="","-","B"),IF(BQ354="","-","I"),VLOOKUP($B354,GtP!$A:$BB,MATCH("Gq/11_0-1",GtP!$A$1:$BB$1,0),FALSE))</f>
        <v>#N/A</v>
      </c>
      <c r="AR354" s="317" t="e">
        <f>_xlfn.CONCAT(IF(BE354="","-","B"),IF(BR354="","-","I"),VLOOKUP($B354,GtP!$A:$BB,MATCH("Gq/11_0-1",GtP!$A$1:$BB$1,0),FALSE))</f>
        <v>#N/A</v>
      </c>
      <c r="AS354" s="317" t="e">
        <f>_xlfn.CONCAT(IF(BF354="","-","B"),IF(BS354="","-","I"),VLOOKUP($B354,GtP!$A:$BB,MATCH("Gq/11_0-1",GtP!$A$1:$BB$1,0),FALSE))</f>
        <v>#N/A</v>
      </c>
      <c r="AT354" s="317" t="e">
        <f>_xlfn.CONCAT(IF(BG354="","-","B"),IF(BT354="","-","I"),VLOOKUP($B354,GtP!$A:$BB,MATCH("G12/13_0-1",GtP!$A$1:$BB$1,0),FALSE))</f>
        <v>#N/A</v>
      </c>
      <c r="AU354" s="317" t="e">
        <f>_xlfn.CONCAT(IF(BH354="","-","B"),IF(BU354="","-","I"),VLOOKUP($B354,GtP!$A:$BB,MATCH("G12/13_0-1",GtP!$A$1:$BB$1,0),FALSE))</f>
        <v>#N/A</v>
      </c>
      <c r="AV354" s="319" t="str">
        <f>_xlfn.IFNA(VLOOKUP($B354,'B-LogEmaxOverpEC50'!$A:$AL,MATCH(AV$1,'B-LogEmaxOverpEC50'!$A$1:$AL$1,0),FALSE),"")</f>
        <v/>
      </c>
      <c r="AX354" s="321" t="str">
        <f>_xlfn.IFNA(VLOOKUP($B354,'B-LogEmaxOverpEC50'!$A:$AL,MATCH(AX$1,'B-LogEmaxOverpEC50'!$A$1:$AL$1,0),FALSE),"")</f>
        <v/>
      </c>
      <c r="AY354" s="321" t="str">
        <f>_xlfn.IFNA(VLOOKUP($B354,'B-LogEmaxOverpEC50'!$A:$AL,MATCH(AY$1,'B-LogEmaxOverpEC50'!$A$1:$AL$1,0),FALSE),"")</f>
        <v/>
      </c>
      <c r="AZ354" s="321" t="str">
        <f>_xlfn.IFNA(VLOOKUP($B354,'B-LogEmaxOverpEC50'!$A:$AL,MATCH(AZ$1,'B-LogEmaxOverpEC50'!$A$1:$AL$1,0),FALSE),"")</f>
        <v/>
      </c>
      <c r="BA354" s="321" t="str">
        <f>_xlfn.IFNA(VLOOKUP($B354,'B-LogEmaxOverpEC50'!$A:$AL,MATCH(BA$1,'B-LogEmaxOverpEC50'!$A$1:$AL$1,0),FALSE),"")</f>
        <v/>
      </c>
      <c r="BB354" s="321" t="str">
        <f>_xlfn.IFNA(VLOOKUP($B354,'B-LogEmaxOverpEC50'!$A:$AL,MATCH(BB$1,'B-LogEmaxOverpEC50'!$A$1:$AL$1,0),FALSE),"")</f>
        <v/>
      </c>
      <c r="BC354" s="321" t="str">
        <f>_xlfn.IFNA(VLOOKUP($B354,'B-LogEmaxOverpEC50'!$A:$AL,MATCH(BC$1,'B-LogEmaxOverpEC50'!$A$1:$AL$1,0),FALSE),"")</f>
        <v/>
      </c>
      <c r="BD354" s="321" t="str">
        <f>_xlfn.IFNA(VLOOKUP($B354,'B-LogEmaxOverpEC50'!$A:$AL,MATCH(BD$1,'B-LogEmaxOverpEC50'!$A$1:$AL$1,0),FALSE),"")</f>
        <v/>
      </c>
      <c r="BE354" s="321" t="str">
        <f>_xlfn.IFNA(VLOOKUP($B354,'B-LogEmaxOverpEC50'!$A:$AL,MATCH(BE$1,'B-LogEmaxOverpEC50'!$A$1:$AL$1,0),FALSE),"")</f>
        <v/>
      </c>
      <c r="BF354" s="321" t="str">
        <f>_xlfn.IFNA(VLOOKUP($B354,'B-LogEmaxOverpEC50'!$A:$AL,MATCH(BF$1,'B-LogEmaxOverpEC50'!$A$1:$AL$1,0),FALSE),"")</f>
        <v/>
      </c>
      <c r="BG354" s="321" t="str">
        <f>_xlfn.IFNA(VLOOKUP($B354,'B-LogEmaxOverpEC50'!$A:$AL,MATCH(BG$1,'B-LogEmaxOverpEC50'!$A$1:$AL$1,0),FALSE),"")</f>
        <v/>
      </c>
      <c r="BH354" s="321" t="str">
        <f>_xlfn.IFNA(VLOOKUP($B354,'B-LogEmaxOverpEC50'!$A:$AL,MATCH(BH$1,'B-LogEmaxOverpEC50'!$A$1:$AL$1,0),FALSE),"")</f>
        <v/>
      </c>
      <c r="BI354" s="322" t="str">
        <f>_xlfn.IFNA(VLOOKUP($B354,'I-LogEmaxOverpEC50'!$A:$AR,MATCH(BI$1,'I-LogEmaxOverpEC50'!$A$1:$AR$1,0),FALSE),"")</f>
        <v/>
      </c>
      <c r="BJ354" s="320" t="str">
        <f>_xlfn.IFNA(VLOOKUP($B354,'I-LogEmaxOverpEC50'!$A:$AR,MATCH(BJ$1,'I-LogEmaxOverpEC50'!$A$1:$AR$1,0),FALSE),"")</f>
        <v/>
      </c>
      <c r="BK354" s="320" t="str">
        <f>_xlfn.IFNA(VLOOKUP($B354,'I-LogEmaxOverpEC50'!$A:$AR,MATCH(BK$1,'I-LogEmaxOverpEC50'!$A$1:$AR$1,0),FALSE),"")</f>
        <v/>
      </c>
      <c r="BL354" s="320" t="str">
        <f>_xlfn.IFNA(VLOOKUP($B354,'I-LogEmaxOverpEC50'!$A:$AR,MATCH(BL$1,'I-LogEmaxOverpEC50'!$A$1:$AR$1,0),FALSE),"")</f>
        <v/>
      </c>
      <c r="BM354" s="320" t="str">
        <f>_xlfn.IFNA(VLOOKUP($B354,'I-LogEmaxOverpEC50'!$A:$AR,MATCH(BM$1,'I-LogEmaxOverpEC50'!$A$1:$AR$1,0),FALSE),"")</f>
        <v/>
      </c>
      <c r="BN354" s="320" t="str">
        <f>_xlfn.IFNA(VLOOKUP($B354,'I-LogEmaxOverpEC50'!$A:$AR,MATCH(BN$1,'I-LogEmaxOverpEC50'!$A$1:$AR$1,0),FALSE),"")</f>
        <v/>
      </c>
      <c r="BO354" s="320" t="str">
        <f>_xlfn.IFNA(VLOOKUP($B354,'I-LogEmaxOverpEC50'!$A:$AR,MATCH(BO$1,'I-LogEmaxOverpEC50'!$A$1:$AR$1,0),FALSE),"")</f>
        <v/>
      </c>
      <c r="BP354" s="320" t="str">
        <f>_xlfn.IFNA(VLOOKUP($B354,'I-LogEmaxOverpEC50'!$A:$AR,MATCH(BP$1,'I-LogEmaxOverpEC50'!$A$1:$AR$1,0),FALSE),"")</f>
        <v/>
      </c>
      <c r="BQ354" s="320" t="str">
        <f>_xlfn.IFNA(VLOOKUP($B354,'I-LogEmaxOverpEC50'!$A:$AR,MATCH(BQ$1,'I-LogEmaxOverpEC50'!$A$1:$AR$1,0),FALSE),"")</f>
        <v/>
      </c>
      <c r="BR354" s="320" t="str">
        <f>_xlfn.IFNA(VLOOKUP($B354,'I-LogEmaxOverpEC50'!$A:$AR,MATCH(BR$1,'I-LogEmaxOverpEC50'!$A$1:$AR$1,0),FALSE),"")</f>
        <v/>
      </c>
      <c r="BS354" s="320" t="str">
        <f>_xlfn.IFNA(VLOOKUP($B354,'I-LogEmaxOverpEC50'!$A:$AR,MATCH(BS$1,'I-LogEmaxOverpEC50'!$A$1:$AR$1,0),FALSE),"")</f>
        <v/>
      </c>
      <c r="BT354" s="320" t="str">
        <f>_xlfn.IFNA(VLOOKUP($B354,'I-LogEmaxOverpEC50'!$A:$AR,MATCH(BT$1,'I-LogEmaxOverpEC50'!$A$1:$AR$1,0),FALSE),"")</f>
        <v/>
      </c>
      <c r="BU354" s="320" t="str">
        <f>_xlfn.IFNA(VLOOKUP($B354,'I-LogEmaxOverpEC50'!$A:$AR,MATCH(BU$1,'I-LogEmaxOverpEC50'!$A$1:$AR$1,0),FALSE),"")</f>
        <v/>
      </c>
      <c r="BV354" s="114" t="e" cm="1">
        <f t="array" ref="BV354">_xlfn.IFS(AND($C354="A",_xlfn.CONCAT(F354:G354)&lt;&gt;"",$A354=1),"x",AND($C354="A",_xlfn.CONCAT(F354:G354)="",$A354=1),"-",$A$1&lt;&gt;"","")</f>
        <v>#N/A</v>
      </c>
      <c r="BW354" s="113" t="e" cm="1">
        <f t="array" ref="BW354">_xlfn.IFS(AND($C354="A",_xlfn.CONCAT(H354:L354)&lt;&gt;"",$A354=1),"x",AND($C354="A",_xlfn.CONCAT(H354:L354)="",$A354=1),"-",$A$1&lt;&gt;"","")</f>
        <v>#N/A</v>
      </c>
      <c r="BX354" s="113" t="e" cm="1">
        <f t="array" ref="BX354">_xlfn.IFS(AND($C354="A",_xlfn.CONCAT(M354:P354)&lt;&gt;"",$A354=1),"x",AND($C354="A",_xlfn.CONCAT(M354:P354)="",$A354=1),"-",$A$1&lt;&gt;"","")</f>
        <v>#N/A</v>
      </c>
      <c r="BY354" s="113" t="e" cm="1">
        <f t="array" ref="BY354">_xlfn.IFS(AND($C354="A",_xlfn.CONCAT(Q354:R354)&lt;&gt;"",$A354=1),"x",AND($C354="A",_xlfn.CONCAT(Q354:R354)="",$A354=1),"-",$A$1&lt;&gt;"","")</f>
        <v>#N/A</v>
      </c>
      <c r="BZ354" s="121" t="e">
        <f t="shared" si="200"/>
        <v>#N/A</v>
      </c>
      <c r="CA354" s="120" t="e">
        <f t="shared" si="201"/>
        <v>#N/A</v>
      </c>
      <c r="CB354" s="120" t="e">
        <f t="shared" si="202"/>
        <v>#N/A</v>
      </c>
      <c r="CC354" s="120" t="e">
        <f t="shared" si="203"/>
        <v>#N/A</v>
      </c>
      <c r="CD354" s="121" t="str">
        <f t="shared" si="204"/>
        <v/>
      </c>
      <c r="CE354" s="120" t="e">
        <f t="shared" si="205"/>
        <v>#N/A</v>
      </c>
      <c r="CF354" s="120" t="e">
        <f t="shared" si="206"/>
        <v>#N/A</v>
      </c>
      <c r="CG354" s="120" t="e">
        <f t="shared" si="207"/>
        <v>#N/A</v>
      </c>
      <c r="CH354" s="120" t="e">
        <f t="shared" si="208"/>
        <v>#N/A</v>
      </c>
      <c r="CI354" s="120" t="e">
        <f t="shared" si="209"/>
        <v>#N/A</v>
      </c>
    </row>
    <row r="355" spans="1:87" x14ac:dyDescent="0.2">
      <c r="A355" s="311" t="e" cm="1">
        <f t="array" ref="A355">_xlfn.IFS(SUM(F355:R355)&gt;0,1,Z355&gt;0,2,TRUE,3)</f>
        <v>#N/A</v>
      </c>
      <c r="B355" s="311" t="s">
        <v>1770</v>
      </c>
      <c r="C355" s="311" t="str">
        <f>_xlfn.XLOOKUP(B355,RecNamesAll!A:A,RecNamesAll!E:E)</f>
        <v>B2</v>
      </c>
      <c r="D355" s="311" t="str">
        <f>_xlfn.XLOOKUP(B355,RecNamesAll!A:A,RecNamesAll!C:C)</f>
        <v>CELSR3</v>
      </c>
      <c r="F355" s="312" t="e">
        <f t="shared" si="175"/>
        <v>#N/A</v>
      </c>
      <c r="G355" s="313" t="e">
        <f t="shared" si="176"/>
        <v>#N/A</v>
      </c>
      <c r="H355" s="312" t="e">
        <f t="shared" si="177"/>
        <v>#N/A</v>
      </c>
      <c r="I355" s="313" t="e">
        <f t="shared" si="178"/>
        <v>#N/A</v>
      </c>
      <c r="J355" s="313" t="e">
        <f t="shared" si="179"/>
        <v>#N/A</v>
      </c>
      <c r="K355" s="313" t="e">
        <f t="shared" si="180"/>
        <v>#N/A</v>
      </c>
      <c r="L355" s="313" t="e">
        <f t="shared" si="181"/>
        <v>#N/A</v>
      </c>
      <c r="M355" s="312" t="e">
        <f t="shared" si="182"/>
        <v>#N/A</v>
      </c>
      <c r="N355" s="313" t="e">
        <f t="shared" si="183"/>
        <v>#N/A</v>
      </c>
      <c r="O355" s="313" t="e">
        <f t="shared" si="184"/>
        <v>#N/A</v>
      </c>
      <c r="P355" s="313" t="e">
        <f t="shared" si="185"/>
        <v>#N/A</v>
      </c>
      <c r="Q355" s="312" t="e">
        <f t="shared" si="186"/>
        <v>#N/A</v>
      </c>
      <c r="R355" s="313" t="e">
        <f t="shared" si="187"/>
        <v>#N/A</v>
      </c>
      <c r="S355" s="314" t="str">
        <f t="shared" si="188"/>
        <v/>
      </c>
      <c r="T355" s="315" t="str">
        <f t="shared" si="189"/>
        <v>B2</v>
      </c>
      <c r="U355" s="311" t="str">
        <f t="shared" si="190"/>
        <v>CELSR3</v>
      </c>
      <c r="V355" s="316" t="e">
        <f>IF(VLOOKUP($B355,GtP!$A:$AA,MATCH("Gs_0-2",GtP!$A$1:$AA$1,0),FALSE)=0,"",VLOOKUP($B355,GtP!$A:$AA,MATCH("Gs_0-2",GtP!$A$1:$AA$1,0),FALSE))</f>
        <v>#N/A</v>
      </c>
      <c r="W355" s="317" t="e">
        <f>IF(VLOOKUP($B355,GtP!$A:$AA,MATCH("Gi/o_0-2",GtP!$A$1:$AA$1,0),FALSE)=0,"",VLOOKUP($B355,GtP!$A:$AA,MATCH("Gi/o_0-2",GtP!$A$1:$AA$1,0),FALSE))</f>
        <v>#N/A</v>
      </c>
      <c r="X355" s="317" t="e">
        <f>IF(VLOOKUP($B355,GtP!$A:$AA,MATCH("Gq/11_0-2",GtP!$A$1:$AA$1,0),FALSE)=0,"",VLOOKUP($B355,GtP!$A:$AA,MATCH("Gq/11_0-2",GtP!$A$1:$AA$1,0),FALSE))</f>
        <v>#N/A</v>
      </c>
      <c r="Y355" s="317" t="e">
        <f>IF(VLOOKUP($B355,GtP!$A:$AA,MATCH("G12/13_0-2",GtP!$A$1:$AA$1,0),FALSE)=0,"",VLOOKUP($B355,GtP!$A:$AA,MATCH("G12/13_0-2",GtP!$A$1:$AA$1,0),FALSE))</f>
        <v>#N/A</v>
      </c>
      <c r="Z355" s="318" t="e">
        <f t="shared" si="191"/>
        <v>#N/A</v>
      </c>
      <c r="AA355" s="317" t="e">
        <f t="shared" si="192"/>
        <v>#N/A</v>
      </c>
      <c r="AB355" s="317" t="e">
        <f t="shared" si="193"/>
        <v>#N/A</v>
      </c>
      <c r="AC355" s="317" t="e">
        <f t="shared" si="194"/>
        <v>#N/A</v>
      </c>
      <c r="AD355" s="317" t="e">
        <f t="shared" si="195"/>
        <v>#N/A</v>
      </c>
      <c r="AE355" s="315" t="str">
        <f t="shared" si="196"/>
        <v/>
      </c>
      <c r="AF355" s="311" t="str">
        <f t="shared" si="197"/>
        <v/>
      </c>
      <c r="AG355" s="311" t="str">
        <f t="shared" si="198"/>
        <v/>
      </c>
      <c r="AH355" s="311" t="str">
        <f t="shared" si="199"/>
        <v/>
      </c>
      <c r="AI355" s="316" t="e">
        <f>_xlfn.CONCAT(IF(AV355="","-","B"),IF(BI355="","-","I"),VLOOKUP($B355,GtP!$A:$BB,MATCH("Gs_0-1",GtP!$A$1:$BB$1,0),FALSE))</f>
        <v>#N/A</v>
      </c>
      <c r="AJ355" s="317" t="e">
        <f>_xlfn.CONCAT(IF(AW355="","-","B"),IF(BJ355="","-","I"),VLOOKUP($B355,GtP!$A:$BB,MATCH("Gs_0-1",GtP!$A$1:$BB$1,0),FALSE))</f>
        <v>#N/A</v>
      </c>
      <c r="AK355" s="317" t="e">
        <f>_xlfn.CONCAT(IF(AX355="","-","B"),IF(BK355="","-","I"),VLOOKUP($B355,GtP!$A:$BB,MATCH("Gi/o_0-1",GtP!$A$1:$BB$1,0),FALSE))</f>
        <v>#N/A</v>
      </c>
      <c r="AL355" s="317" t="e">
        <f>_xlfn.CONCAT(IF(AY355="","-","B"),IF(BL355="","-","I"),VLOOKUP($B355,GtP!$A:$BB,MATCH("Gi/o_0-1",GtP!$A$1:$BB$1,0),FALSE))</f>
        <v>#N/A</v>
      </c>
      <c r="AM355" s="317" t="e">
        <f>_xlfn.CONCAT(IF(AZ355="","-","B"),IF(BM355="","-","I"),VLOOKUP($B355,GtP!$A:$BB,MATCH("Gi/o_0-1",GtP!$A$1:$BB$1,0),FALSE))</f>
        <v>#N/A</v>
      </c>
      <c r="AN355" s="317" t="e">
        <f>_xlfn.CONCAT(IF(BA355="","-","B"),IF(BN355="","-","I"),VLOOKUP($B355,GtP!$A:$BB,MATCH("Gi/o_0-1",GtP!$A$1:$BB$1,0),FALSE))</f>
        <v>#N/A</v>
      </c>
      <c r="AO355" s="317" t="e">
        <f>_xlfn.CONCAT(IF(BB355="","-","B"),IF(BO355="","-","I"),VLOOKUP($B355,GtP!$A:$BB,MATCH("Gi/o_0-1",GtP!$A$1:$BB$1,0),FALSE))</f>
        <v>#N/A</v>
      </c>
      <c r="AP355" s="317" t="e">
        <f>_xlfn.CONCAT(IF(BC355="","-","B"),IF(BP355="","-","I"),VLOOKUP($B355,GtP!$A:$BB,MATCH("Gq/11_0-1",GtP!$A$1:$BB$1,0),FALSE))</f>
        <v>#N/A</v>
      </c>
      <c r="AQ355" s="317" t="e">
        <f>_xlfn.CONCAT(IF(BD355="","-","B"),IF(BQ355="","-","I"),VLOOKUP($B355,GtP!$A:$BB,MATCH("Gq/11_0-1",GtP!$A$1:$BB$1,0),FALSE))</f>
        <v>#N/A</v>
      </c>
      <c r="AR355" s="317" t="e">
        <f>_xlfn.CONCAT(IF(BE355="","-","B"),IF(BR355="","-","I"),VLOOKUP($B355,GtP!$A:$BB,MATCH("Gq/11_0-1",GtP!$A$1:$BB$1,0),FALSE))</f>
        <v>#N/A</v>
      </c>
      <c r="AS355" s="317" t="e">
        <f>_xlfn.CONCAT(IF(BF355="","-","B"),IF(BS355="","-","I"),VLOOKUP($B355,GtP!$A:$BB,MATCH("Gq/11_0-1",GtP!$A$1:$BB$1,0),FALSE))</f>
        <v>#N/A</v>
      </c>
      <c r="AT355" s="317" t="e">
        <f>_xlfn.CONCAT(IF(BG355="","-","B"),IF(BT355="","-","I"),VLOOKUP($B355,GtP!$A:$BB,MATCH("G12/13_0-1",GtP!$A$1:$BB$1,0),FALSE))</f>
        <v>#N/A</v>
      </c>
      <c r="AU355" s="317" t="e">
        <f>_xlfn.CONCAT(IF(BH355="","-","B"),IF(BU355="","-","I"),VLOOKUP($B355,GtP!$A:$BB,MATCH("G12/13_0-1",GtP!$A$1:$BB$1,0),FALSE))</f>
        <v>#N/A</v>
      </c>
      <c r="AV355" s="319" t="str">
        <f>_xlfn.IFNA(VLOOKUP($B355,'B-LogEmaxOverpEC50'!$A:$AL,MATCH(AV$1,'B-LogEmaxOverpEC50'!$A$1:$AL$1,0),FALSE),"")</f>
        <v/>
      </c>
      <c r="AX355" s="321" t="str">
        <f>_xlfn.IFNA(VLOOKUP($B355,'B-LogEmaxOverpEC50'!$A:$AL,MATCH(AX$1,'B-LogEmaxOverpEC50'!$A$1:$AL$1,0),FALSE),"")</f>
        <v/>
      </c>
      <c r="AY355" s="321" t="str">
        <f>_xlfn.IFNA(VLOOKUP($B355,'B-LogEmaxOverpEC50'!$A:$AL,MATCH(AY$1,'B-LogEmaxOverpEC50'!$A$1:$AL$1,0),FALSE),"")</f>
        <v/>
      </c>
      <c r="AZ355" s="321" t="str">
        <f>_xlfn.IFNA(VLOOKUP($B355,'B-LogEmaxOverpEC50'!$A:$AL,MATCH(AZ$1,'B-LogEmaxOverpEC50'!$A$1:$AL$1,0),FALSE),"")</f>
        <v/>
      </c>
      <c r="BA355" s="321" t="str">
        <f>_xlfn.IFNA(VLOOKUP($B355,'B-LogEmaxOverpEC50'!$A:$AL,MATCH(BA$1,'B-LogEmaxOverpEC50'!$A$1:$AL$1,0),FALSE),"")</f>
        <v/>
      </c>
      <c r="BB355" s="321" t="str">
        <f>_xlfn.IFNA(VLOOKUP($B355,'B-LogEmaxOverpEC50'!$A:$AL,MATCH(BB$1,'B-LogEmaxOverpEC50'!$A$1:$AL$1,0),FALSE),"")</f>
        <v/>
      </c>
      <c r="BC355" s="321" t="str">
        <f>_xlfn.IFNA(VLOOKUP($B355,'B-LogEmaxOverpEC50'!$A:$AL,MATCH(BC$1,'B-LogEmaxOverpEC50'!$A$1:$AL$1,0),FALSE),"")</f>
        <v/>
      </c>
      <c r="BD355" s="321" t="str">
        <f>_xlfn.IFNA(VLOOKUP($B355,'B-LogEmaxOverpEC50'!$A:$AL,MATCH(BD$1,'B-LogEmaxOverpEC50'!$A$1:$AL$1,0),FALSE),"")</f>
        <v/>
      </c>
      <c r="BE355" s="321" t="str">
        <f>_xlfn.IFNA(VLOOKUP($B355,'B-LogEmaxOverpEC50'!$A:$AL,MATCH(BE$1,'B-LogEmaxOverpEC50'!$A$1:$AL$1,0),FALSE),"")</f>
        <v/>
      </c>
      <c r="BF355" s="321" t="str">
        <f>_xlfn.IFNA(VLOOKUP($B355,'B-LogEmaxOverpEC50'!$A:$AL,MATCH(BF$1,'B-LogEmaxOverpEC50'!$A$1:$AL$1,0),FALSE),"")</f>
        <v/>
      </c>
      <c r="BG355" s="321" t="str">
        <f>_xlfn.IFNA(VLOOKUP($B355,'B-LogEmaxOverpEC50'!$A:$AL,MATCH(BG$1,'B-LogEmaxOverpEC50'!$A$1:$AL$1,0),FALSE),"")</f>
        <v/>
      </c>
      <c r="BH355" s="321" t="str">
        <f>_xlfn.IFNA(VLOOKUP($B355,'B-LogEmaxOverpEC50'!$A:$AL,MATCH(BH$1,'B-LogEmaxOverpEC50'!$A$1:$AL$1,0),FALSE),"")</f>
        <v/>
      </c>
      <c r="BI355" s="322" t="str">
        <f>_xlfn.IFNA(VLOOKUP($B355,'I-LogEmaxOverpEC50'!$A:$AR,MATCH(BI$1,'I-LogEmaxOverpEC50'!$A$1:$AR$1,0),FALSE),"")</f>
        <v/>
      </c>
      <c r="BJ355" s="320" t="str">
        <f>_xlfn.IFNA(VLOOKUP($B355,'I-LogEmaxOverpEC50'!$A:$AR,MATCH(BJ$1,'I-LogEmaxOverpEC50'!$A$1:$AR$1,0),FALSE),"")</f>
        <v/>
      </c>
      <c r="BK355" s="320" t="str">
        <f>_xlfn.IFNA(VLOOKUP($B355,'I-LogEmaxOverpEC50'!$A:$AR,MATCH(BK$1,'I-LogEmaxOverpEC50'!$A$1:$AR$1,0),FALSE),"")</f>
        <v/>
      </c>
      <c r="BL355" s="320" t="str">
        <f>_xlfn.IFNA(VLOOKUP($B355,'I-LogEmaxOverpEC50'!$A:$AR,MATCH(BL$1,'I-LogEmaxOverpEC50'!$A$1:$AR$1,0),FALSE),"")</f>
        <v/>
      </c>
      <c r="BM355" s="320" t="str">
        <f>_xlfn.IFNA(VLOOKUP($B355,'I-LogEmaxOverpEC50'!$A:$AR,MATCH(BM$1,'I-LogEmaxOverpEC50'!$A$1:$AR$1,0),FALSE),"")</f>
        <v/>
      </c>
      <c r="BN355" s="320" t="str">
        <f>_xlfn.IFNA(VLOOKUP($B355,'I-LogEmaxOverpEC50'!$A:$AR,MATCH(BN$1,'I-LogEmaxOverpEC50'!$A$1:$AR$1,0),FALSE),"")</f>
        <v/>
      </c>
      <c r="BO355" s="320" t="str">
        <f>_xlfn.IFNA(VLOOKUP($B355,'I-LogEmaxOverpEC50'!$A:$AR,MATCH(BO$1,'I-LogEmaxOverpEC50'!$A$1:$AR$1,0),FALSE),"")</f>
        <v/>
      </c>
      <c r="BP355" s="320" t="str">
        <f>_xlfn.IFNA(VLOOKUP($B355,'I-LogEmaxOverpEC50'!$A:$AR,MATCH(BP$1,'I-LogEmaxOverpEC50'!$A$1:$AR$1,0),FALSE),"")</f>
        <v/>
      </c>
      <c r="BQ355" s="320" t="str">
        <f>_xlfn.IFNA(VLOOKUP($B355,'I-LogEmaxOverpEC50'!$A:$AR,MATCH(BQ$1,'I-LogEmaxOverpEC50'!$A$1:$AR$1,0),FALSE),"")</f>
        <v/>
      </c>
      <c r="BR355" s="320" t="str">
        <f>_xlfn.IFNA(VLOOKUP($B355,'I-LogEmaxOverpEC50'!$A:$AR,MATCH(BR$1,'I-LogEmaxOverpEC50'!$A$1:$AR$1,0),FALSE),"")</f>
        <v/>
      </c>
      <c r="BS355" s="320" t="str">
        <f>_xlfn.IFNA(VLOOKUP($B355,'I-LogEmaxOverpEC50'!$A:$AR,MATCH(BS$1,'I-LogEmaxOverpEC50'!$A$1:$AR$1,0),FALSE),"")</f>
        <v/>
      </c>
      <c r="BT355" s="320" t="str">
        <f>_xlfn.IFNA(VLOOKUP($B355,'I-LogEmaxOverpEC50'!$A:$AR,MATCH(BT$1,'I-LogEmaxOverpEC50'!$A$1:$AR$1,0),FALSE),"")</f>
        <v/>
      </c>
      <c r="BU355" s="320" t="str">
        <f>_xlfn.IFNA(VLOOKUP($B355,'I-LogEmaxOverpEC50'!$A:$AR,MATCH(BU$1,'I-LogEmaxOverpEC50'!$A$1:$AR$1,0),FALSE),"")</f>
        <v/>
      </c>
      <c r="BV355" s="114" t="e" cm="1">
        <f t="array" ref="BV355">_xlfn.IFS(AND($C355="A",_xlfn.CONCAT(F355:G355)&lt;&gt;"",$A355=1),"x",AND($C355="A",_xlfn.CONCAT(F355:G355)="",$A355=1),"-",$A$1&lt;&gt;"","")</f>
        <v>#N/A</v>
      </c>
      <c r="BW355" s="113" t="e" cm="1">
        <f t="array" ref="BW355">_xlfn.IFS(AND($C355="A",_xlfn.CONCAT(H355:L355)&lt;&gt;"",$A355=1),"x",AND($C355="A",_xlfn.CONCAT(H355:L355)="",$A355=1),"-",$A$1&lt;&gt;"","")</f>
        <v>#N/A</v>
      </c>
      <c r="BX355" s="113" t="e" cm="1">
        <f t="array" ref="BX355">_xlfn.IFS(AND($C355="A",_xlfn.CONCAT(M355:P355)&lt;&gt;"",$A355=1),"x",AND($C355="A",_xlfn.CONCAT(M355:P355)="",$A355=1),"-",$A$1&lt;&gt;"","")</f>
        <v>#N/A</v>
      </c>
      <c r="BY355" s="113" t="e" cm="1">
        <f t="array" ref="BY355">_xlfn.IFS(AND($C355="A",_xlfn.CONCAT(Q355:R355)&lt;&gt;"",$A355=1),"x",AND($C355="A",_xlfn.CONCAT(Q355:R355)="",$A355=1),"-",$A$1&lt;&gt;"","")</f>
        <v>#N/A</v>
      </c>
      <c r="BZ355" s="121" t="e">
        <f t="shared" si="200"/>
        <v>#N/A</v>
      </c>
      <c r="CA355" s="120" t="e">
        <f t="shared" si="201"/>
        <v>#N/A</v>
      </c>
      <c r="CB355" s="120" t="e">
        <f t="shared" si="202"/>
        <v>#N/A</v>
      </c>
      <c r="CC355" s="120" t="e">
        <f t="shared" si="203"/>
        <v>#N/A</v>
      </c>
      <c r="CD355" s="121" t="str">
        <f t="shared" si="204"/>
        <v/>
      </c>
      <c r="CE355" s="120" t="e">
        <f t="shared" si="205"/>
        <v>#N/A</v>
      </c>
      <c r="CF355" s="120" t="e">
        <f t="shared" si="206"/>
        <v>#N/A</v>
      </c>
      <c r="CG355" s="120" t="e">
        <f t="shared" si="207"/>
        <v>#N/A</v>
      </c>
      <c r="CH355" s="120" t="e">
        <f t="shared" si="208"/>
        <v>#N/A</v>
      </c>
      <c r="CI355" s="120" t="e">
        <f t="shared" si="209"/>
        <v>#N/A</v>
      </c>
    </row>
    <row r="356" spans="1:87" x14ac:dyDescent="0.2">
      <c r="A356" s="311" t="e" cm="1">
        <f t="array" ref="A356">_xlfn.IFS(SUM(F356:R356)&gt;0,1,Z356&gt;0,2,TRUE,3)</f>
        <v>#N/A</v>
      </c>
      <c r="B356" s="311" t="s">
        <v>1186</v>
      </c>
      <c r="C356" s="311" t="str">
        <f>_xlfn.XLOOKUP(B356,RecNamesAll!A:A,RecNamesAll!E:E)</f>
        <v>C</v>
      </c>
      <c r="D356" s="311" t="str">
        <f>_xlfn.XLOOKUP(B356,RecNamesAll!A:A,RecNamesAll!C:C)</f>
        <v>GABAB1</v>
      </c>
      <c r="F356" s="312" t="e">
        <f t="shared" si="175"/>
        <v>#N/A</v>
      </c>
      <c r="G356" s="313" t="e">
        <f t="shared" si="176"/>
        <v>#N/A</v>
      </c>
      <c r="H356" s="312" t="e">
        <f t="shared" si="177"/>
        <v>#N/A</v>
      </c>
      <c r="I356" s="313" t="e">
        <f t="shared" si="178"/>
        <v>#N/A</v>
      </c>
      <c r="J356" s="313" t="e">
        <f t="shared" si="179"/>
        <v>#N/A</v>
      </c>
      <c r="K356" s="313" t="e">
        <f t="shared" si="180"/>
        <v>#N/A</v>
      </c>
      <c r="L356" s="313" t="e">
        <f t="shared" si="181"/>
        <v>#N/A</v>
      </c>
      <c r="M356" s="312" t="e">
        <f t="shared" si="182"/>
        <v>#N/A</v>
      </c>
      <c r="N356" s="313" t="e">
        <f t="shared" si="183"/>
        <v>#N/A</v>
      </c>
      <c r="O356" s="313" t="e">
        <f t="shared" si="184"/>
        <v>#N/A</v>
      </c>
      <c r="P356" s="313" t="e">
        <f t="shared" si="185"/>
        <v>#N/A</v>
      </c>
      <c r="Q356" s="312" t="e">
        <f t="shared" si="186"/>
        <v>#N/A</v>
      </c>
      <c r="R356" s="313" t="e">
        <f t="shared" si="187"/>
        <v>#N/A</v>
      </c>
      <c r="S356" s="314" t="str">
        <f t="shared" si="188"/>
        <v/>
      </c>
      <c r="T356" s="315" t="str">
        <f t="shared" si="189"/>
        <v>C</v>
      </c>
      <c r="U356" s="311" t="str">
        <f t="shared" si="190"/>
        <v>GABAB1</v>
      </c>
      <c r="V356" s="316" t="e">
        <f>IF(VLOOKUP($B356,GtP!$A:$AA,MATCH("Gs_0-2",GtP!$A$1:$AA$1,0),FALSE)=0,"",VLOOKUP($B356,GtP!$A:$AA,MATCH("Gs_0-2",GtP!$A$1:$AA$1,0),FALSE))</f>
        <v>#N/A</v>
      </c>
      <c r="W356" s="317" t="e">
        <f>IF(VLOOKUP($B356,GtP!$A:$AA,MATCH("Gi/o_0-2",GtP!$A$1:$AA$1,0),FALSE)=0,"",VLOOKUP($B356,GtP!$A:$AA,MATCH("Gi/o_0-2",GtP!$A$1:$AA$1,0),FALSE))</f>
        <v>#N/A</v>
      </c>
      <c r="X356" s="317" t="e">
        <f>IF(VLOOKUP($B356,GtP!$A:$AA,MATCH("Gq/11_0-2",GtP!$A$1:$AA$1,0),FALSE)=0,"",VLOOKUP($B356,GtP!$A:$AA,MATCH("Gq/11_0-2",GtP!$A$1:$AA$1,0),FALSE))</f>
        <v>#N/A</v>
      </c>
      <c r="Y356" s="317" t="e">
        <f>IF(VLOOKUP($B356,GtP!$A:$AA,MATCH("G12/13_0-2",GtP!$A$1:$AA$1,0),FALSE)=0,"",VLOOKUP($B356,GtP!$A:$AA,MATCH("G12/13_0-2",GtP!$A$1:$AA$1,0),FALSE))</f>
        <v>#N/A</v>
      </c>
      <c r="Z356" s="318" t="e">
        <f t="shared" si="191"/>
        <v>#N/A</v>
      </c>
      <c r="AA356" s="317" t="e">
        <f t="shared" si="192"/>
        <v>#N/A</v>
      </c>
      <c r="AB356" s="317" t="e">
        <f t="shared" si="193"/>
        <v>#N/A</v>
      </c>
      <c r="AC356" s="317" t="e">
        <f t="shared" si="194"/>
        <v>#N/A</v>
      </c>
      <c r="AD356" s="317" t="e">
        <f t="shared" si="195"/>
        <v>#N/A</v>
      </c>
      <c r="AE356" s="315" t="str">
        <f t="shared" si="196"/>
        <v/>
      </c>
      <c r="AF356" s="311" t="str">
        <f t="shared" si="197"/>
        <v/>
      </c>
      <c r="AG356" s="311" t="str">
        <f t="shared" si="198"/>
        <v/>
      </c>
      <c r="AH356" s="311" t="str">
        <f t="shared" si="199"/>
        <v/>
      </c>
      <c r="AI356" s="316" t="e">
        <f>_xlfn.CONCAT(IF(AV356="","-","B"),IF(BI356="","-","I"),VLOOKUP($B356,GtP!$A:$BB,MATCH("Gs_0-1",GtP!$A$1:$BB$1,0),FALSE))</f>
        <v>#N/A</v>
      </c>
      <c r="AJ356" s="317" t="e">
        <f>_xlfn.CONCAT(IF(AW356="","-","B"),IF(BJ356="","-","I"),VLOOKUP($B356,GtP!$A:$BB,MATCH("Gs_0-1",GtP!$A$1:$BB$1,0),FALSE))</f>
        <v>#N/A</v>
      </c>
      <c r="AK356" s="317" t="e">
        <f>_xlfn.CONCAT(IF(AX356="","-","B"),IF(BK356="","-","I"),VLOOKUP($B356,GtP!$A:$BB,MATCH("Gi/o_0-1",GtP!$A$1:$BB$1,0),FALSE))</f>
        <v>#N/A</v>
      </c>
      <c r="AL356" s="317" t="e">
        <f>_xlfn.CONCAT(IF(AY356="","-","B"),IF(BL356="","-","I"),VLOOKUP($B356,GtP!$A:$BB,MATCH("Gi/o_0-1",GtP!$A$1:$BB$1,0),FALSE))</f>
        <v>#N/A</v>
      </c>
      <c r="AM356" s="317" t="e">
        <f>_xlfn.CONCAT(IF(AZ356="","-","B"),IF(BM356="","-","I"),VLOOKUP($B356,GtP!$A:$BB,MATCH("Gi/o_0-1",GtP!$A$1:$BB$1,0),FALSE))</f>
        <v>#N/A</v>
      </c>
      <c r="AN356" s="317" t="e">
        <f>_xlfn.CONCAT(IF(BA356="","-","B"),IF(BN356="","-","I"),VLOOKUP($B356,GtP!$A:$BB,MATCH("Gi/o_0-1",GtP!$A$1:$BB$1,0),FALSE))</f>
        <v>#N/A</v>
      </c>
      <c r="AO356" s="317" t="e">
        <f>_xlfn.CONCAT(IF(BB356="","-","B"),IF(BO356="","-","I"),VLOOKUP($B356,GtP!$A:$BB,MATCH("Gi/o_0-1",GtP!$A$1:$BB$1,0),FALSE))</f>
        <v>#N/A</v>
      </c>
      <c r="AP356" s="317" t="e">
        <f>_xlfn.CONCAT(IF(BC356="","-","B"),IF(BP356="","-","I"),VLOOKUP($B356,GtP!$A:$BB,MATCH("Gq/11_0-1",GtP!$A$1:$BB$1,0),FALSE))</f>
        <v>#N/A</v>
      </c>
      <c r="AQ356" s="317" t="e">
        <f>_xlfn.CONCAT(IF(BD356="","-","B"),IF(BQ356="","-","I"),VLOOKUP($B356,GtP!$A:$BB,MATCH("Gq/11_0-1",GtP!$A$1:$BB$1,0),FALSE))</f>
        <v>#N/A</v>
      </c>
      <c r="AR356" s="317" t="e">
        <f>_xlfn.CONCAT(IF(BE356="","-","B"),IF(BR356="","-","I"),VLOOKUP($B356,GtP!$A:$BB,MATCH("Gq/11_0-1",GtP!$A$1:$BB$1,0),FALSE))</f>
        <v>#N/A</v>
      </c>
      <c r="AS356" s="317" t="e">
        <f>_xlfn.CONCAT(IF(BF356="","-","B"),IF(BS356="","-","I"),VLOOKUP($B356,GtP!$A:$BB,MATCH("Gq/11_0-1",GtP!$A$1:$BB$1,0),FALSE))</f>
        <v>#N/A</v>
      </c>
      <c r="AT356" s="317" t="e">
        <f>_xlfn.CONCAT(IF(BG356="","-","B"),IF(BT356="","-","I"),VLOOKUP($B356,GtP!$A:$BB,MATCH("G12/13_0-1",GtP!$A$1:$BB$1,0),FALSE))</f>
        <v>#N/A</v>
      </c>
      <c r="AU356" s="317" t="e">
        <f>_xlfn.CONCAT(IF(BH356="","-","B"),IF(BU356="","-","I"),VLOOKUP($B356,GtP!$A:$BB,MATCH("G12/13_0-1",GtP!$A$1:$BB$1,0),FALSE))</f>
        <v>#N/A</v>
      </c>
      <c r="AV356" s="319" t="str">
        <f>_xlfn.IFNA(VLOOKUP($B356,'B-LogEmaxOverpEC50'!$A:$AL,MATCH(AV$1,'B-LogEmaxOverpEC50'!$A$1:$AL$1,0),FALSE),"")</f>
        <v/>
      </c>
      <c r="AX356" s="321" t="str">
        <f>_xlfn.IFNA(VLOOKUP($B356,'B-LogEmaxOverpEC50'!$A:$AL,MATCH(AX$1,'B-LogEmaxOverpEC50'!$A$1:$AL$1,0),FALSE),"")</f>
        <v/>
      </c>
      <c r="AY356" s="321" t="str">
        <f>_xlfn.IFNA(VLOOKUP($B356,'B-LogEmaxOverpEC50'!$A:$AL,MATCH(AY$1,'B-LogEmaxOverpEC50'!$A$1:$AL$1,0),FALSE),"")</f>
        <v/>
      </c>
      <c r="AZ356" s="321" t="str">
        <f>_xlfn.IFNA(VLOOKUP($B356,'B-LogEmaxOverpEC50'!$A:$AL,MATCH(AZ$1,'B-LogEmaxOverpEC50'!$A$1:$AL$1,0),FALSE),"")</f>
        <v/>
      </c>
      <c r="BA356" s="321" t="str">
        <f>_xlfn.IFNA(VLOOKUP($B356,'B-LogEmaxOverpEC50'!$A:$AL,MATCH(BA$1,'B-LogEmaxOverpEC50'!$A$1:$AL$1,0),FALSE),"")</f>
        <v/>
      </c>
      <c r="BB356" s="321" t="str">
        <f>_xlfn.IFNA(VLOOKUP($B356,'B-LogEmaxOverpEC50'!$A:$AL,MATCH(BB$1,'B-LogEmaxOverpEC50'!$A$1:$AL$1,0),FALSE),"")</f>
        <v/>
      </c>
      <c r="BC356" s="321" t="str">
        <f>_xlfn.IFNA(VLOOKUP($B356,'B-LogEmaxOverpEC50'!$A:$AL,MATCH(BC$1,'B-LogEmaxOverpEC50'!$A$1:$AL$1,0),FALSE),"")</f>
        <v/>
      </c>
      <c r="BD356" s="321" t="str">
        <f>_xlfn.IFNA(VLOOKUP($B356,'B-LogEmaxOverpEC50'!$A:$AL,MATCH(BD$1,'B-LogEmaxOverpEC50'!$A$1:$AL$1,0),FALSE),"")</f>
        <v/>
      </c>
      <c r="BE356" s="321" t="str">
        <f>_xlfn.IFNA(VLOOKUP($B356,'B-LogEmaxOverpEC50'!$A:$AL,MATCH(BE$1,'B-LogEmaxOverpEC50'!$A$1:$AL$1,0),FALSE),"")</f>
        <v/>
      </c>
      <c r="BF356" s="321" t="str">
        <f>_xlfn.IFNA(VLOOKUP($B356,'B-LogEmaxOverpEC50'!$A:$AL,MATCH(BF$1,'B-LogEmaxOverpEC50'!$A$1:$AL$1,0),FALSE),"")</f>
        <v/>
      </c>
      <c r="BG356" s="321" t="str">
        <f>_xlfn.IFNA(VLOOKUP($B356,'B-LogEmaxOverpEC50'!$A:$AL,MATCH(BG$1,'B-LogEmaxOverpEC50'!$A$1:$AL$1,0),FALSE),"")</f>
        <v/>
      </c>
      <c r="BH356" s="321" t="str">
        <f>_xlfn.IFNA(VLOOKUP($B356,'B-LogEmaxOverpEC50'!$A:$AL,MATCH(BH$1,'B-LogEmaxOverpEC50'!$A$1:$AL$1,0),FALSE),"")</f>
        <v/>
      </c>
      <c r="BI356" s="322" t="str">
        <f>_xlfn.IFNA(VLOOKUP($B356,'I-LogEmaxOverpEC50'!$A:$AR,MATCH(BI$1,'I-LogEmaxOverpEC50'!$A$1:$AR$1,0),FALSE),"")</f>
        <v/>
      </c>
      <c r="BJ356" s="320" t="str">
        <f>_xlfn.IFNA(VLOOKUP($B356,'I-LogEmaxOverpEC50'!$A:$AR,MATCH(BJ$1,'I-LogEmaxOverpEC50'!$A$1:$AR$1,0),FALSE),"")</f>
        <v/>
      </c>
      <c r="BK356" s="320" t="str">
        <f>_xlfn.IFNA(VLOOKUP($B356,'I-LogEmaxOverpEC50'!$A:$AR,MATCH(BK$1,'I-LogEmaxOverpEC50'!$A$1:$AR$1,0),FALSE),"")</f>
        <v/>
      </c>
      <c r="BL356" s="320" t="str">
        <f>_xlfn.IFNA(VLOOKUP($B356,'I-LogEmaxOverpEC50'!$A:$AR,MATCH(BL$1,'I-LogEmaxOverpEC50'!$A$1:$AR$1,0),FALSE),"")</f>
        <v/>
      </c>
      <c r="BM356" s="320" t="str">
        <f>_xlfn.IFNA(VLOOKUP($B356,'I-LogEmaxOverpEC50'!$A:$AR,MATCH(BM$1,'I-LogEmaxOverpEC50'!$A$1:$AR$1,0),FALSE),"")</f>
        <v/>
      </c>
      <c r="BN356" s="320" t="str">
        <f>_xlfn.IFNA(VLOOKUP($B356,'I-LogEmaxOverpEC50'!$A:$AR,MATCH(BN$1,'I-LogEmaxOverpEC50'!$A$1:$AR$1,0),FALSE),"")</f>
        <v/>
      </c>
      <c r="BO356" s="320" t="str">
        <f>_xlfn.IFNA(VLOOKUP($B356,'I-LogEmaxOverpEC50'!$A:$AR,MATCH(BO$1,'I-LogEmaxOverpEC50'!$A$1:$AR$1,0),FALSE),"")</f>
        <v/>
      </c>
      <c r="BP356" s="320" t="str">
        <f>_xlfn.IFNA(VLOOKUP($B356,'I-LogEmaxOverpEC50'!$A:$AR,MATCH(BP$1,'I-LogEmaxOverpEC50'!$A$1:$AR$1,0),FALSE),"")</f>
        <v/>
      </c>
      <c r="BQ356" s="320" t="str">
        <f>_xlfn.IFNA(VLOOKUP($B356,'I-LogEmaxOverpEC50'!$A:$AR,MATCH(BQ$1,'I-LogEmaxOverpEC50'!$A$1:$AR$1,0),FALSE),"")</f>
        <v/>
      </c>
      <c r="BR356" s="320" t="str">
        <f>_xlfn.IFNA(VLOOKUP($B356,'I-LogEmaxOverpEC50'!$A:$AR,MATCH(BR$1,'I-LogEmaxOverpEC50'!$A$1:$AR$1,0),FALSE),"")</f>
        <v/>
      </c>
      <c r="BS356" s="320" t="str">
        <f>_xlfn.IFNA(VLOOKUP($B356,'I-LogEmaxOverpEC50'!$A:$AR,MATCH(BS$1,'I-LogEmaxOverpEC50'!$A$1:$AR$1,0),FALSE),"")</f>
        <v/>
      </c>
      <c r="BT356" s="320" t="str">
        <f>_xlfn.IFNA(VLOOKUP($B356,'I-LogEmaxOverpEC50'!$A:$AR,MATCH(BT$1,'I-LogEmaxOverpEC50'!$A$1:$AR$1,0),FALSE),"")</f>
        <v/>
      </c>
      <c r="BU356" s="320" t="str">
        <f>_xlfn.IFNA(VLOOKUP($B356,'I-LogEmaxOverpEC50'!$A:$AR,MATCH(BU$1,'I-LogEmaxOverpEC50'!$A$1:$AR$1,0),FALSE),"")</f>
        <v/>
      </c>
      <c r="BV356" s="114" t="e" cm="1">
        <f t="array" ref="BV356">_xlfn.IFS(AND($C356="A",_xlfn.CONCAT(F356:G356)&lt;&gt;"",$A356=1),"x",AND($C356="A",_xlfn.CONCAT(F356:G356)="",$A356=1),"-",$A$1&lt;&gt;"","")</f>
        <v>#N/A</v>
      </c>
      <c r="BW356" s="113" t="e" cm="1">
        <f t="array" ref="BW356">_xlfn.IFS(AND($C356="A",_xlfn.CONCAT(H356:L356)&lt;&gt;"",$A356=1),"x",AND($C356="A",_xlfn.CONCAT(H356:L356)="",$A356=1),"-",$A$1&lt;&gt;"","")</f>
        <v>#N/A</v>
      </c>
      <c r="BX356" s="113" t="e" cm="1">
        <f t="array" ref="BX356">_xlfn.IFS(AND($C356="A",_xlfn.CONCAT(M356:P356)&lt;&gt;"",$A356=1),"x",AND($C356="A",_xlfn.CONCAT(M356:P356)="",$A356=1),"-",$A$1&lt;&gt;"","")</f>
        <v>#N/A</v>
      </c>
      <c r="BY356" s="113" t="e" cm="1">
        <f t="array" ref="BY356">_xlfn.IFS(AND($C356="A",_xlfn.CONCAT(Q356:R356)&lt;&gt;"",$A356=1),"x",AND($C356="A",_xlfn.CONCAT(Q356:R356)="",$A356=1),"-",$A$1&lt;&gt;"","")</f>
        <v>#N/A</v>
      </c>
      <c r="BZ356" s="121" t="e">
        <f t="shared" si="200"/>
        <v>#N/A</v>
      </c>
      <c r="CA356" s="120" t="e">
        <f t="shared" si="201"/>
        <v>#N/A</v>
      </c>
      <c r="CB356" s="120" t="e">
        <f t="shared" si="202"/>
        <v>#N/A</v>
      </c>
      <c r="CC356" s="120" t="e">
        <f t="shared" si="203"/>
        <v>#N/A</v>
      </c>
      <c r="CD356" s="121" t="str">
        <f t="shared" si="204"/>
        <v/>
      </c>
      <c r="CE356" s="120" t="e">
        <f t="shared" si="205"/>
        <v>#N/A</v>
      </c>
      <c r="CF356" s="120" t="e">
        <f t="shared" si="206"/>
        <v>#N/A</v>
      </c>
      <c r="CG356" s="120" t="e">
        <f t="shared" si="207"/>
        <v>#N/A</v>
      </c>
      <c r="CH356" s="120" t="e">
        <f t="shared" si="208"/>
        <v>#N/A</v>
      </c>
      <c r="CI356" s="120" t="e">
        <f t="shared" si="209"/>
        <v>#N/A</v>
      </c>
    </row>
    <row r="357" spans="1:87" x14ac:dyDescent="0.2">
      <c r="A357" s="311" t="e" cm="1">
        <f t="array" ref="A357">_xlfn.IFS(SUM(F357:R357)&gt;0,1,Z357&gt;0,2,TRUE,3)</f>
        <v>#N/A</v>
      </c>
      <c r="B357" s="311" t="s">
        <v>1698</v>
      </c>
      <c r="C357" s="311" t="str">
        <f>_xlfn.XLOOKUP(B357,RecNamesAll!A:A,RecNamesAll!E:E)</f>
        <v>C</v>
      </c>
      <c r="D357" s="311" t="str">
        <f>_xlfn.XLOOKUP(B357,RecNamesAll!A:A,RecNamesAll!C:C)</f>
        <v>GABAB2</v>
      </c>
      <c r="F357" s="312" t="e">
        <f t="shared" si="175"/>
        <v>#N/A</v>
      </c>
      <c r="G357" s="313" t="e">
        <f t="shared" si="176"/>
        <v>#N/A</v>
      </c>
      <c r="H357" s="312" t="e">
        <f t="shared" si="177"/>
        <v>#N/A</v>
      </c>
      <c r="I357" s="313" t="e">
        <f t="shared" si="178"/>
        <v>#N/A</v>
      </c>
      <c r="J357" s="313" t="e">
        <f t="shared" si="179"/>
        <v>#N/A</v>
      </c>
      <c r="K357" s="313" t="e">
        <f t="shared" si="180"/>
        <v>#N/A</v>
      </c>
      <c r="L357" s="313" t="e">
        <f t="shared" si="181"/>
        <v>#N/A</v>
      </c>
      <c r="M357" s="312" t="e">
        <f t="shared" si="182"/>
        <v>#N/A</v>
      </c>
      <c r="N357" s="313" t="e">
        <f t="shared" si="183"/>
        <v>#N/A</v>
      </c>
      <c r="O357" s="313" t="e">
        <f t="shared" si="184"/>
        <v>#N/A</v>
      </c>
      <c r="P357" s="313" t="e">
        <f t="shared" si="185"/>
        <v>#N/A</v>
      </c>
      <c r="Q357" s="312" t="e">
        <f t="shared" si="186"/>
        <v>#N/A</v>
      </c>
      <c r="R357" s="313" t="e">
        <f t="shared" si="187"/>
        <v>#N/A</v>
      </c>
      <c r="S357" s="314" t="str">
        <f t="shared" si="188"/>
        <v/>
      </c>
      <c r="T357" s="315" t="str">
        <f t="shared" si="189"/>
        <v>C</v>
      </c>
      <c r="U357" s="311" t="str">
        <f t="shared" si="190"/>
        <v>GABAB2</v>
      </c>
      <c r="V357" s="316" t="e">
        <f>IF(VLOOKUP($B357,GtP!$A:$AA,MATCH("Gs_0-2",GtP!$A$1:$AA$1,0),FALSE)=0,"",VLOOKUP($B357,GtP!$A:$AA,MATCH("Gs_0-2",GtP!$A$1:$AA$1,0),FALSE))</f>
        <v>#N/A</v>
      </c>
      <c r="W357" s="317" t="e">
        <f>IF(VLOOKUP($B357,GtP!$A:$AA,MATCH("Gi/o_0-2",GtP!$A$1:$AA$1,0),FALSE)=0,"",VLOOKUP($B357,GtP!$A:$AA,MATCH("Gi/o_0-2",GtP!$A$1:$AA$1,0),FALSE))</f>
        <v>#N/A</v>
      </c>
      <c r="X357" s="317" t="e">
        <f>IF(VLOOKUP($B357,GtP!$A:$AA,MATCH("Gq/11_0-2",GtP!$A$1:$AA$1,0),FALSE)=0,"",VLOOKUP($B357,GtP!$A:$AA,MATCH("Gq/11_0-2",GtP!$A$1:$AA$1,0),FALSE))</f>
        <v>#N/A</v>
      </c>
      <c r="Y357" s="317" t="e">
        <f>IF(VLOOKUP($B357,GtP!$A:$AA,MATCH("G12/13_0-2",GtP!$A$1:$AA$1,0),FALSE)=0,"",VLOOKUP($B357,GtP!$A:$AA,MATCH("G12/13_0-2",GtP!$A$1:$AA$1,0),FALSE))</f>
        <v>#N/A</v>
      </c>
      <c r="Z357" s="318" t="e">
        <f t="shared" si="191"/>
        <v>#N/A</v>
      </c>
      <c r="AA357" s="317" t="e">
        <f t="shared" si="192"/>
        <v>#N/A</v>
      </c>
      <c r="AB357" s="317" t="e">
        <f t="shared" si="193"/>
        <v>#N/A</v>
      </c>
      <c r="AC357" s="317" t="e">
        <f t="shared" si="194"/>
        <v>#N/A</v>
      </c>
      <c r="AD357" s="317" t="e">
        <f t="shared" si="195"/>
        <v>#N/A</v>
      </c>
      <c r="AE357" s="315" t="str">
        <f t="shared" si="196"/>
        <v/>
      </c>
      <c r="AF357" s="311" t="str">
        <f t="shared" si="197"/>
        <v/>
      </c>
      <c r="AG357" s="311" t="str">
        <f t="shared" si="198"/>
        <v/>
      </c>
      <c r="AH357" s="311" t="str">
        <f t="shared" si="199"/>
        <v/>
      </c>
      <c r="AI357" s="316" t="e">
        <f>_xlfn.CONCAT(IF(AV357="","-","B"),IF(BI357="","-","I"),VLOOKUP($B357,GtP!$A:$BB,MATCH("Gs_0-1",GtP!$A$1:$BB$1,0),FALSE))</f>
        <v>#N/A</v>
      </c>
      <c r="AJ357" s="317" t="e">
        <f>_xlfn.CONCAT(IF(AW357="","-","B"),IF(BJ357="","-","I"),VLOOKUP($B357,GtP!$A:$BB,MATCH("Gs_0-1",GtP!$A$1:$BB$1,0),FALSE))</f>
        <v>#N/A</v>
      </c>
      <c r="AK357" s="317" t="e">
        <f>_xlfn.CONCAT(IF(AX357="","-","B"),IF(BK357="","-","I"),VLOOKUP($B357,GtP!$A:$BB,MATCH("Gi/o_0-1",GtP!$A$1:$BB$1,0),FALSE))</f>
        <v>#N/A</v>
      </c>
      <c r="AL357" s="317" t="e">
        <f>_xlfn.CONCAT(IF(AY357="","-","B"),IF(BL357="","-","I"),VLOOKUP($B357,GtP!$A:$BB,MATCH("Gi/o_0-1",GtP!$A$1:$BB$1,0),FALSE))</f>
        <v>#N/A</v>
      </c>
      <c r="AM357" s="317" t="e">
        <f>_xlfn.CONCAT(IF(AZ357="","-","B"),IF(BM357="","-","I"),VLOOKUP($B357,GtP!$A:$BB,MATCH("Gi/o_0-1",GtP!$A$1:$BB$1,0),FALSE))</f>
        <v>#N/A</v>
      </c>
      <c r="AN357" s="317" t="e">
        <f>_xlfn.CONCAT(IF(BA357="","-","B"),IF(BN357="","-","I"),VLOOKUP($B357,GtP!$A:$BB,MATCH("Gi/o_0-1",GtP!$A$1:$BB$1,0),FALSE))</f>
        <v>#N/A</v>
      </c>
      <c r="AO357" s="317" t="e">
        <f>_xlfn.CONCAT(IF(BB357="","-","B"),IF(BO357="","-","I"),VLOOKUP($B357,GtP!$A:$BB,MATCH("Gi/o_0-1",GtP!$A$1:$BB$1,0),FALSE))</f>
        <v>#N/A</v>
      </c>
      <c r="AP357" s="317" t="e">
        <f>_xlfn.CONCAT(IF(BC357="","-","B"),IF(BP357="","-","I"),VLOOKUP($B357,GtP!$A:$BB,MATCH("Gq/11_0-1",GtP!$A$1:$BB$1,0),FALSE))</f>
        <v>#N/A</v>
      </c>
      <c r="AQ357" s="317" t="e">
        <f>_xlfn.CONCAT(IF(BD357="","-","B"),IF(BQ357="","-","I"),VLOOKUP($B357,GtP!$A:$BB,MATCH("Gq/11_0-1",GtP!$A$1:$BB$1,0),FALSE))</f>
        <v>#N/A</v>
      </c>
      <c r="AR357" s="317" t="e">
        <f>_xlfn.CONCAT(IF(BE357="","-","B"),IF(BR357="","-","I"),VLOOKUP($B357,GtP!$A:$BB,MATCH("Gq/11_0-1",GtP!$A$1:$BB$1,0),FALSE))</f>
        <v>#N/A</v>
      </c>
      <c r="AS357" s="317" t="e">
        <f>_xlfn.CONCAT(IF(BF357="","-","B"),IF(BS357="","-","I"),VLOOKUP($B357,GtP!$A:$BB,MATCH("Gq/11_0-1",GtP!$A$1:$BB$1,0),FALSE))</f>
        <v>#N/A</v>
      </c>
      <c r="AT357" s="317" t="e">
        <f>_xlfn.CONCAT(IF(BG357="","-","B"),IF(BT357="","-","I"),VLOOKUP($B357,GtP!$A:$BB,MATCH("G12/13_0-1",GtP!$A$1:$BB$1,0),FALSE))</f>
        <v>#N/A</v>
      </c>
      <c r="AU357" s="317" t="e">
        <f>_xlfn.CONCAT(IF(BH357="","-","B"),IF(BU357="","-","I"),VLOOKUP($B357,GtP!$A:$BB,MATCH("G12/13_0-1",GtP!$A$1:$BB$1,0),FALSE))</f>
        <v>#N/A</v>
      </c>
      <c r="AV357" s="319" t="str">
        <f>_xlfn.IFNA(VLOOKUP($B357,'B-LogEmaxOverpEC50'!$A:$AL,MATCH(AV$1,'B-LogEmaxOverpEC50'!$A$1:$AL$1,0),FALSE),"")</f>
        <v/>
      </c>
      <c r="AX357" s="321" t="str">
        <f>_xlfn.IFNA(VLOOKUP($B357,'B-LogEmaxOverpEC50'!$A:$AL,MATCH(AX$1,'B-LogEmaxOverpEC50'!$A$1:$AL$1,0),FALSE),"")</f>
        <v/>
      </c>
      <c r="AY357" s="321" t="str">
        <f>_xlfn.IFNA(VLOOKUP($B357,'B-LogEmaxOverpEC50'!$A:$AL,MATCH(AY$1,'B-LogEmaxOverpEC50'!$A$1:$AL$1,0),FALSE),"")</f>
        <v/>
      </c>
      <c r="AZ357" s="321" t="str">
        <f>_xlfn.IFNA(VLOOKUP($B357,'B-LogEmaxOverpEC50'!$A:$AL,MATCH(AZ$1,'B-LogEmaxOverpEC50'!$A$1:$AL$1,0),FALSE),"")</f>
        <v/>
      </c>
      <c r="BA357" s="321" t="str">
        <f>_xlfn.IFNA(VLOOKUP($B357,'B-LogEmaxOverpEC50'!$A:$AL,MATCH(BA$1,'B-LogEmaxOverpEC50'!$A$1:$AL$1,0),FALSE),"")</f>
        <v/>
      </c>
      <c r="BB357" s="321" t="str">
        <f>_xlfn.IFNA(VLOOKUP($B357,'B-LogEmaxOverpEC50'!$A:$AL,MATCH(BB$1,'B-LogEmaxOverpEC50'!$A$1:$AL$1,0),FALSE),"")</f>
        <v/>
      </c>
      <c r="BC357" s="321" t="str">
        <f>_xlfn.IFNA(VLOOKUP($B357,'B-LogEmaxOverpEC50'!$A:$AL,MATCH(BC$1,'B-LogEmaxOverpEC50'!$A$1:$AL$1,0),FALSE),"")</f>
        <v/>
      </c>
      <c r="BD357" s="321" t="str">
        <f>_xlfn.IFNA(VLOOKUP($B357,'B-LogEmaxOverpEC50'!$A:$AL,MATCH(BD$1,'B-LogEmaxOverpEC50'!$A$1:$AL$1,0),FALSE),"")</f>
        <v/>
      </c>
      <c r="BE357" s="321" t="str">
        <f>_xlfn.IFNA(VLOOKUP($B357,'B-LogEmaxOverpEC50'!$A:$AL,MATCH(BE$1,'B-LogEmaxOverpEC50'!$A$1:$AL$1,0),FALSE),"")</f>
        <v/>
      </c>
      <c r="BF357" s="321" t="str">
        <f>_xlfn.IFNA(VLOOKUP($B357,'B-LogEmaxOverpEC50'!$A:$AL,MATCH(BF$1,'B-LogEmaxOverpEC50'!$A$1:$AL$1,0),FALSE),"")</f>
        <v/>
      </c>
      <c r="BG357" s="321" t="str">
        <f>_xlfn.IFNA(VLOOKUP($B357,'B-LogEmaxOverpEC50'!$A:$AL,MATCH(BG$1,'B-LogEmaxOverpEC50'!$A$1:$AL$1,0),FALSE),"")</f>
        <v/>
      </c>
      <c r="BH357" s="321" t="str">
        <f>_xlfn.IFNA(VLOOKUP($B357,'B-LogEmaxOverpEC50'!$A:$AL,MATCH(BH$1,'B-LogEmaxOverpEC50'!$A$1:$AL$1,0),FALSE),"")</f>
        <v/>
      </c>
      <c r="BI357" s="322" t="str">
        <f>_xlfn.IFNA(VLOOKUP($B357,'I-LogEmaxOverpEC50'!$A:$AR,MATCH(BI$1,'I-LogEmaxOverpEC50'!$A$1:$AR$1,0),FALSE),"")</f>
        <v/>
      </c>
      <c r="BJ357" s="320" t="str">
        <f>_xlfn.IFNA(VLOOKUP($B357,'I-LogEmaxOverpEC50'!$A:$AR,MATCH(BJ$1,'I-LogEmaxOverpEC50'!$A$1:$AR$1,0),FALSE),"")</f>
        <v/>
      </c>
      <c r="BK357" s="320" t="str">
        <f>_xlfn.IFNA(VLOOKUP($B357,'I-LogEmaxOverpEC50'!$A:$AR,MATCH(BK$1,'I-LogEmaxOverpEC50'!$A$1:$AR$1,0),FALSE),"")</f>
        <v/>
      </c>
      <c r="BL357" s="320" t="str">
        <f>_xlfn.IFNA(VLOOKUP($B357,'I-LogEmaxOverpEC50'!$A:$AR,MATCH(BL$1,'I-LogEmaxOverpEC50'!$A$1:$AR$1,0),FALSE),"")</f>
        <v/>
      </c>
      <c r="BM357" s="320" t="str">
        <f>_xlfn.IFNA(VLOOKUP($B357,'I-LogEmaxOverpEC50'!$A:$AR,MATCH(BM$1,'I-LogEmaxOverpEC50'!$A$1:$AR$1,0),FALSE),"")</f>
        <v/>
      </c>
      <c r="BN357" s="320" t="str">
        <f>_xlfn.IFNA(VLOOKUP($B357,'I-LogEmaxOverpEC50'!$A:$AR,MATCH(BN$1,'I-LogEmaxOverpEC50'!$A$1:$AR$1,0),FALSE),"")</f>
        <v/>
      </c>
      <c r="BO357" s="320" t="str">
        <f>_xlfn.IFNA(VLOOKUP($B357,'I-LogEmaxOverpEC50'!$A:$AR,MATCH(BO$1,'I-LogEmaxOverpEC50'!$A$1:$AR$1,0),FALSE),"")</f>
        <v/>
      </c>
      <c r="BP357" s="320" t="str">
        <f>_xlfn.IFNA(VLOOKUP($B357,'I-LogEmaxOverpEC50'!$A:$AR,MATCH(BP$1,'I-LogEmaxOverpEC50'!$A$1:$AR$1,0),FALSE),"")</f>
        <v/>
      </c>
      <c r="BQ357" s="320" t="str">
        <f>_xlfn.IFNA(VLOOKUP($B357,'I-LogEmaxOverpEC50'!$A:$AR,MATCH(BQ$1,'I-LogEmaxOverpEC50'!$A$1:$AR$1,0),FALSE),"")</f>
        <v/>
      </c>
      <c r="BR357" s="320" t="str">
        <f>_xlfn.IFNA(VLOOKUP($B357,'I-LogEmaxOverpEC50'!$A:$AR,MATCH(BR$1,'I-LogEmaxOverpEC50'!$A$1:$AR$1,0),FALSE),"")</f>
        <v/>
      </c>
      <c r="BS357" s="320" t="str">
        <f>_xlfn.IFNA(VLOOKUP($B357,'I-LogEmaxOverpEC50'!$A:$AR,MATCH(BS$1,'I-LogEmaxOverpEC50'!$A$1:$AR$1,0),FALSE),"")</f>
        <v/>
      </c>
      <c r="BT357" s="320" t="str">
        <f>_xlfn.IFNA(VLOOKUP($B357,'I-LogEmaxOverpEC50'!$A:$AR,MATCH(BT$1,'I-LogEmaxOverpEC50'!$A$1:$AR$1,0),FALSE),"")</f>
        <v/>
      </c>
      <c r="BU357" s="320" t="str">
        <f>_xlfn.IFNA(VLOOKUP($B357,'I-LogEmaxOverpEC50'!$A:$AR,MATCH(BU$1,'I-LogEmaxOverpEC50'!$A$1:$AR$1,0),FALSE),"")</f>
        <v/>
      </c>
      <c r="BV357" s="114" t="e" cm="1">
        <f t="array" ref="BV357">_xlfn.IFS(AND($C357="A",_xlfn.CONCAT(F357:G357)&lt;&gt;"",$A357=1),"x",AND($C357="A",_xlfn.CONCAT(F357:G357)="",$A357=1),"-",$A$1&lt;&gt;"","")</f>
        <v>#N/A</v>
      </c>
      <c r="BW357" s="113" t="e" cm="1">
        <f t="array" ref="BW357">_xlfn.IFS(AND($C357="A",_xlfn.CONCAT(H357:L357)&lt;&gt;"",$A357=1),"x",AND($C357="A",_xlfn.CONCAT(H357:L357)="",$A357=1),"-",$A$1&lt;&gt;"","")</f>
        <v>#N/A</v>
      </c>
      <c r="BX357" s="113" t="e" cm="1">
        <f t="array" ref="BX357">_xlfn.IFS(AND($C357="A",_xlfn.CONCAT(M357:P357)&lt;&gt;"",$A357=1),"x",AND($C357="A",_xlfn.CONCAT(M357:P357)="",$A357=1),"-",$A$1&lt;&gt;"","")</f>
        <v>#N/A</v>
      </c>
      <c r="BY357" s="113" t="e" cm="1">
        <f t="array" ref="BY357">_xlfn.IFS(AND($C357="A",_xlfn.CONCAT(Q357:R357)&lt;&gt;"",$A357=1),"x",AND($C357="A",_xlfn.CONCAT(Q357:R357)="",$A357=1),"-",$A$1&lt;&gt;"","")</f>
        <v>#N/A</v>
      </c>
      <c r="BZ357" s="121" t="e">
        <f t="shared" si="200"/>
        <v>#N/A</v>
      </c>
      <c r="CA357" s="120" t="e">
        <f t="shared" si="201"/>
        <v>#N/A</v>
      </c>
      <c r="CB357" s="120" t="e">
        <f t="shared" si="202"/>
        <v>#N/A</v>
      </c>
      <c r="CC357" s="120" t="e">
        <f t="shared" si="203"/>
        <v>#N/A</v>
      </c>
      <c r="CD357" s="121" t="str">
        <f t="shared" si="204"/>
        <v/>
      </c>
      <c r="CE357" s="120" t="e">
        <f t="shared" si="205"/>
        <v>#N/A</v>
      </c>
      <c r="CF357" s="120" t="e">
        <f t="shared" si="206"/>
        <v>#N/A</v>
      </c>
      <c r="CG357" s="120" t="e">
        <f t="shared" si="207"/>
        <v>#N/A</v>
      </c>
      <c r="CH357" s="120" t="e">
        <f t="shared" si="208"/>
        <v>#N/A</v>
      </c>
      <c r="CI357" s="120" t="e">
        <f t="shared" si="209"/>
        <v>#N/A</v>
      </c>
    </row>
    <row r="358" spans="1:87" x14ac:dyDescent="0.2">
      <c r="A358" s="311" t="e" cm="1">
        <f t="array" ref="A358">_xlfn.IFS(SUM(F358:R358)&gt;0,1,Z358&gt;0,2,TRUE,3)</f>
        <v>#N/A</v>
      </c>
      <c r="B358" s="311" t="s">
        <v>1681</v>
      </c>
      <c r="C358" s="311" t="str">
        <f>_xlfn.XLOOKUP(B358,RecNamesAll!A:A,RecNamesAll!E:E)</f>
        <v>C</v>
      </c>
      <c r="D358" s="311" t="str">
        <f>_xlfn.XLOOKUP(B358,RecNamesAll!A:A,RecNamesAll!C:C)</f>
        <v>GPR156</v>
      </c>
      <c r="F358" s="312" t="e">
        <f t="shared" si="175"/>
        <v>#N/A</v>
      </c>
      <c r="G358" s="313" t="e">
        <f t="shared" si="176"/>
        <v>#N/A</v>
      </c>
      <c r="H358" s="312" t="e">
        <f t="shared" si="177"/>
        <v>#N/A</v>
      </c>
      <c r="I358" s="313" t="e">
        <f t="shared" si="178"/>
        <v>#N/A</v>
      </c>
      <c r="J358" s="313" t="e">
        <f t="shared" si="179"/>
        <v>#N/A</v>
      </c>
      <c r="K358" s="313" t="e">
        <f t="shared" si="180"/>
        <v>#N/A</v>
      </c>
      <c r="L358" s="313" t="e">
        <f t="shared" si="181"/>
        <v>#N/A</v>
      </c>
      <c r="M358" s="312" t="e">
        <f t="shared" si="182"/>
        <v>#N/A</v>
      </c>
      <c r="N358" s="313" t="e">
        <f t="shared" si="183"/>
        <v>#N/A</v>
      </c>
      <c r="O358" s="313" t="e">
        <f t="shared" si="184"/>
        <v>#N/A</v>
      </c>
      <c r="P358" s="313" t="e">
        <f t="shared" si="185"/>
        <v>#N/A</v>
      </c>
      <c r="Q358" s="312" t="e">
        <f t="shared" si="186"/>
        <v>#N/A</v>
      </c>
      <c r="R358" s="313" t="e">
        <f t="shared" si="187"/>
        <v>#N/A</v>
      </c>
      <c r="S358" s="314" t="str">
        <f t="shared" si="188"/>
        <v/>
      </c>
      <c r="T358" s="315" t="str">
        <f t="shared" si="189"/>
        <v>C</v>
      </c>
      <c r="U358" s="311" t="str">
        <f t="shared" si="190"/>
        <v>GPR156</v>
      </c>
      <c r="V358" s="316" t="e">
        <f>IF(VLOOKUP($B358,GtP!$A:$AA,MATCH("Gs_0-2",GtP!$A$1:$AA$1,0),FALSE)=0,"",VLOOKUP($B358,GtP!$A:$AA,MATCH("Gs_0-2",GtP!$A$1:$AA$1,0),FALSE))</f>
        <v>#N/A</v>
      </c>
      <c r="W358" s="317" t="e">
        <f>IF(VLOOKUP($B358,GtP!$A:$AA,MATCH("Gi/o_0-2",GtP!$A$1:$AA$1,0),FALSE)=0,"",VLOOKUP($B358,GtP!$A:$AA,MATCH("Gi/o_0-2",GtP!$A$1:$AA$1,0),FALSE))</f>
        <v>#N/A</v>
      </c>
      <c r="X358" s="317" t="e">
        <f>IF(VLOOKUP($B358,GtP!$A:$AA,MATCH("Gq/11_0-2",GtP!$A$1:$AA$1,0),FALSE)=0,"",VLOOKUP($B358,GtP!$A:$AA,MATCH("Gq/11_0-2",GtP!$A$1:$AA$1,0),FALSE))</f>
        <v>#N/A</v>
      </c>
      <c r="Y358" s="317" t="e">
        <f>IF(VLOOKUP($B358,GtP!$A:$AA,MATCH("G12/13_0-2",GtP!$A$1:$AA$1,0),FALSE)=0,"",VLOOKUP($B358,GtP!$A:$AA,MATCH("G12/13_0-2",GtP!$A$1:$AA$1,0),FALSE))</f>
        <v>#N/A</v>
      </c>
      <c r="Z358" s="318" t="e">
        <f t="shared" si="191"/>
        <v>#N/A</v>
      </c>
      <c r="AA358" s="317" t="e">
        <f t="shared" si="192"/>
        <v>#N/A</v>
      </c>
      <c r="AB358" s="317" t="e">
        <f t="shared" si="193"/>
        <v>#N/A</v>
      </c>
      <c r="AC358" s="317" t="e">
        <f t="shared" si="194"/>
        <v>#N/A</v>
      </c>
      <c r="AD358" s="317" t="e">
        <f t="shared" si="195"/>
        <v>#N/A</v>
      </c>
      <c r="AE358" s="315" t="str">
        <f t="shared" si="196"/>
        <v/>
      </c>
      <c r="AF358" s="311" t="str">
        <f t="shared" si="197"/>
        <v/>
      </c>
      <c r="AG358" s="311" t="str">
        <f t="shared" si="198"/>
        <v/>
      </c>
      <c r="AH358" s="311" t="str">
        <f t="shared" si="199"/>
        <v/>
      </c>
      <c r="AI358" s="316" t="e">
        <f>_xlfn.CONCAT(IF(AV358="","-","B"),IF(BI358="","-","I"),VLOOKUP($B358,GtP!$A:$BB,MATCH("Gs_0-1",GtP!$A$1:$BB$1,0),FALSE))</f>
        <v>#N/A</v>
      </c>
      <c r="AJ358" s="317" t="e">
        <f>_xlfn.CONCAT(IF(AW358="","-","B"),IF(BJ358="","-","I"),VLOOKUP($B358,GtP!$A:$BB,MATCH("Gs_0-1",GtP!$A$1:$BB$1,0),FALSE))</f>
        <v>#N/A</v>
      </c>
      <c r="AK358" s="317" t="e">
        <f>_xlfn.CONCAT(IF(AX358="","-","B"),IF(BK358="","-","I"),VLOOKUP($B358,GtP!$A:$BB,MATCH("Gi/o_0-1",GtP!$A$1:$BB$1,0),FALSE))</f>
        <v>#N/A</v>
      </c>
      <c r="AL358" s="317" t="e">
        <f>_xlfn.CONCAT(IF(AY358="","-","B"),IF(BL358="","-","I"),VLOOKUP($B358,GtP!$A:$BB,MATCH("Gi/o_0-1",GtP!$A$1:$BB$1,0),FALSE))</f>
        <v>#N/A</v>
      </c>
      <c r="AM358" s="317" t="e">
        <f>_xlfn.CONCAT(IF(AZ358="","-","B"),IF(BM358="","-","I"),VLOOKUP($B358,GtP!$A:$BB,MATCH("Gi/o_0-1",GtP!$A$1:$BB$1,0),FALSE))</f>
        <v>#N/A</v>
      </c>
      <c r="AN358" s="317" t="e">
        <f>_xlfn.CONCAT(IF(BA358="","-","B"),IF(BN358="","-","I"),VLOOKUP($B358,GtP!$A:$BB,MATCH("Gi/o_0-1",GtP!$A$1:$BB$1,0),FALSE))</f>
        <v>#N/A</v>
      </c>
      <c r="AO358" s="317" t="e">
        <f>_xlfn.CONCAT(IF(BB358="","-","B"),IF(BO358="","-","I"),VLOOKUP($B358,GtP!$A:$BB,MATCH("Gi/o_0-1",GtP!$A$1:$BB$1,0),FALSE))</f>
        <v>#N/A</v>
      </c>
      <c r="AP358" s="317" t="e">
        <f>_xlfn.CONCAT(IF(BC358="","-","B"),IF(BP358="","-","I"),VLOOKUP($B358,GtP!$A:$BB,MATCH("Gq/11_0-1",GtP!$A$1:$BB$1,0),FALSE))</f>
        <v>#N/A</v>
      </c>
      <c r="AQ358" s="317" t="e">
        <f>_xlfn.CONCAT(IF(BD358="","-","B"),IF(BQ358="","-","I"),VLOOKUP($B358,GtP!$A:$BB,MATCH("Gq/11_0-1",GtP!$A$1:$BB$1,0),FALSE))</f>
        <v>#N/A</v>
      </c>
      <c r="AR358" s="317" t="e">
        <f>_xlfn.CONCAT(IF(BE358="","-","B"),IF(BR358="","-","I"),VLOOKUP($B358,GtP!$A:$BB,MATCH("Gq/11_0-1",GtP!$A$1:$BB$1,0),FALSE))</f>
        <v>#N/A</v>
      </c>
      <c r="AS358" s="317" t="e">
        <f>_xlfn.CONCAT(IF(BF358="","-","B"),IF(BS358="","-","I"),VLOOKUP($B358,GtP!$A:$BB,MATCH("Gq/11_0-1",GtP!$A$1:$BB$1,0),FALSE))</f>
        <v>#N/A</v>
      </c>
      <c r="AT358" s="317" t="e">
        <f>_xlfn.CONCAT(IF(BG358="","-","B"),IF(BT358="","-","I"),VLOOKUP($B358,GtP!$A:$BB,MATCH("G12/13_0-1",GtP!$A$1:$BB$1,0),FALSE))</f>
        <v>#N/A</v>
      </c>
      <c r="AU358" s="317" t="e">
        <f>_xlfn.CONCAT(IF(BH358="","-","B"),IF(BU358="","-","I"),VLOOKUP($B358,GtP!$A:$BB,MATCH("G12/13_0-1",GtP!$A$1:$BB$1,0),FALSE))</f>
        <v>#N/A</v>
      </c>
      <c r="AV358" s="319" t="str">
        <f>_xlfn.IFNA(VLOOKUP($B358,'B-LogEmaxOverpEC50'!$A:$AL,MATCH(AV$1,'B-LogEmaxOverpEC50'!$A$1:$AL$1,0),FALSE),"")</f>
        <v/>
      </c>
      <c r="AX358" s="321" t="str">
        <f>_xlfn.IFNA(VLOOKUP($B358,'B-LogEmaxOverpEC50'!$A:$AL,MATCH(AX$1,'B-LogEmaxOverpEC50'!$A$1:$AL$1,0),FALSE),"")</f>
        <v/>
      </c>
      <c r="AY358" s="321" t="str">
        <f>_xlfn.IFNA(VLOOKUP($B358,'B-LogEmaxOverpEC50'!$A:$AL,MATCH(AY$1,'B-LogEmaxOverpEC50'!$A$1:$AL$1,0),FALSE),"")</f>
        <v/>
      </c>
      <c r="AZ358" s="321" t="str">
        <f>_xlfn.IFNA(VLOOKUP($B358,'B-LogEmaxOverpEC50'!$A:$AL,MATCH(AZ$1,'B-LogEmaxOverpEC50'!$A$1:$AL$1,0),FALSE),"")</f>
        <v/>
      </c>
      <c r="BA358" s="321" t="str">
        <f>_xlfn.IFNA(VLOOKUP($B358,'B-LogEmaxOverpEC50'!$A:$AL,MATCH(BA$1,'B-LogEmaxOverpEC50'!$A$1:$AL$1,0),FALSE),"")</f>
        <v/>
      </c>
      <c r="BB358" s="321" t="str">
        <f>_xlfn.IFNA(VLOOKUP($B358,'B-LogEmaxOverpEC50'!$A:$AL,MATCH(BB$1,'B-LogEmaxOverpEC50'!$A$1:$AL$1,0),FALSE),"")</f>
        <v/>
      </c>
      <c r="BC358" s="321" t="str">
        <f>_xlfn.IFNA(VLOOKUP($B358,'B-LogEmaxOverpEC50'!$A:$AL,MATCH(BC$1,'B-LogEmaxOverpEC50'!$A$1:$AL$1,0),FALSE),"")</f>
        <v/>
      </c>
      <c r="BD358" s="321" t="str">
        <f>_xlfn.IFNA(VLOOKUP($B358,'B-LogEmaxOverpEC50'!$A:$AL,MATCH(BD$1,'B-LogEmaxOverpEC50'!$A$1:$AL$1,0),FALSE),"")</f>
        <v/>
      </c>
      <c r="BE358" s="321" t="str">
        <f>_xlfn.IFNA(VLOOKUP($B358,'B-LogEmaxOverpEC50'!$A:$AL,MATCH(BE$1,'B-LogEmaxOverpEC50'!$A$1:$AL$1,0),FALSE),"")</f>
        <v/>
      </c>
      <c r="BF358" s="321" t="str">
        <f>_xlfn.IFNA(VLOOKUP($B358,'B-LogEmaxOverpEC50'!$A:$AL,MATCH(BF$1,'B-LogEmaxOverpEC50'!$A$1:$AL$1,0),FALSE),"")</f>
        <v/>
      </c>
      <c r="BG358" s="321" t="str">
        <f>_xlfn.IFNA(VLOOKUP($B358,'B-LogEmaxOverpEC50'!$A:$AL,MATCH(BG$1,'B-LogEmaxOverpEC50'!$A$1:$AL$1,0),FALSE),"")</f>
        <v/>
      </c>
      <c r="BH358" s="321" t="str">
        <f>_xlfn.IFNA(VLOOKUP($B358,'B-LogEmaxOverpEC50'!$A:$AL,MATCH(BH$1,'B-LogEmaxOverpEC50'!$A$1:$AL$1,0),FALSE),"")</f>
        <v/>
      </c>
      <c r="BI358" s="322" t="str">
        <f>_xlfn.IFNA(VLOOKUP($B358,'I-LogEmaxOverpEC50'!$A:$AR,MATCH(BI$1,'I-LogEmaxOverpEC50'!$A$1:$AR$1,0),FALSE),"")</f>
        <v/>
      </c>
      <c r="BJ358" s="320" t="str">
        <f>_xlfn.IFNA(VLOOKUP($B358,'I-LogEmaxOverpEC50'!$A:$AR,MATCH(BJ$1,'I-LogEmaxOverpEC50'!$A$1:$AR$1,0),FALSE),"")</f>
        <v/>
      </c>
      <c r="BK358" s="320" t="str">
        <f>_xlfn.IFNA(VLOOKUP($B358,'I-LogEmaxOverpEC50'!$A:$AR,MATCH(BK$1,'I-LogEmaxOverpEC50'!$A$1:$AR$1,0),FALSE),"")</f>
        <v/>
      </c>
      <c r="BL358" s="320" t="str">
        <f>_xlfn.IFNA(VLOOKUP($B358,'I-LogEmaxOverpEC50'!$A:$AR,MATCH(BL$1,'I-LogEmaxOverpEC50'!$A$1:$AR$1,0),FALSE),"")</f>
        <v/>
      </c>
      <c r="BM358" s="320" t="str">
        <f>_xlfn.IFNA(VLOOKUP($B358,'I-LogEmaxOverpEC50'!$A:$AR,MATCH(BM$1,'I-LogEmaxOverpEC50'!$A$1:$AR$1,0),FALSE),"")</f>
        <v/>
      </c>
      <c r="BN358" s="320" t="str">
        <f>_xlfn.IFNA(VLOOKUP($B358,'I-LogEmaxOverpEC50'!$A:$AR,MATCH(BN$1,'I-LogEmaxOverpEC50'!$A$1:$AR$1,0),FALSE),"")</f>
        <v/>
      </c>
      <c r="BO358" s="320" t="str">
        <f>_xlfn.IFNA(VLOOKUP($B358,'I-LogEmaxOverpEC50'!$A:$AR,MATCH(BO$1,'I-LogEmaxOverpEC50'!$A$1:$AR$1,0),FALSE),"")</f>
        <v/>
      </c>
      <c r="BP358" s="320" t="str">
        <f>_xlfn.IFNA(VLOOKUP($B358,'I-LogEmaxOverpEC50'!$A:$AR,MATCH(BP$1,'I-LogEmaxOverpEC50'!$A$1:$AR$1,0),FALSE),"")</f>
        <v/>
      </c>
      <c r="BQ358" s="320" t="str">
        <f>_xlfn.IFNA(VLOOKUP($B358,'I-LogEmaxOverpEC50'!$A:$AR,MATCH(BQ$1,'I-LogEmaxOverpEC50'!$A$1:$AR$1,0),FALSE),"")</f>
        <v/>
      </c>
      <c r="BR358" s="320" t="str">
        <f>_xlfn.IFNA(VLOOKUP($B358,'I-LogEmaxOverpEC50'!$A:$AR,MATCH(BR$1,'I-LogEmaxOverpEC50'!$A$1:$AR$1,0),FALSE),"")</f>
        <v/>
      </c>
      <c r="BS358" s="320" t="str">
        <f>_xlfn.IFNA(VLOOKUP($B358,'I-LogEmaxOverpEC50'!$A:$AR,MATCH(BS$1,'I-LogEmaxOverpEC50'!$A$1:$AR$1,0),FALSE),"")</f>
        <v/>
      </c>
      <c r="BT358" s="320" t="str">
        <f>_xlfn.IFNA(VLOOKUP($B358,'I-LogEmaxOverpEC50'!$A:$AR,MATCH(BT$1,'I-LogEmaxOverpEC50'!$A$1:$AR$1,0),FALSE),"")</f>
        <v/>
      </c>
      <c r="BU358" s="320" t="str">
        <f>_xlfn.IFNA(VLOOKUP($B358,'I-LogEmaxOverpEC50'!$A:$AR,MATCH(BU$1,'I-LogEmaxOverpEC50'!$A$1:$AR$1,0),FALSE),"")</f>
        <v/>
      </c>
      <c r="BV358" s="114" t="e" cm="1">
        <f t="array" ref="BV358">_xlfn.IFS(AND($C358="A",_xlfn.CONCAT(F358:G358)&lt;&gt;"",$A358=1),"x",AND($C358="A",_xlfn.CONCAT(F358:G358)="",$A358=1),"-",$A$1&lt;&gt;"","")</f>
        <v>#N/A</v>
      </c>
      <c r="BW358" s="113" t="e" cm="1">
        <f t="array" ref="BW358">_xlfn.IFS(AND($C358="A",_xlfn.CONCAT(H358:L358)&lt;&gt;"",$A358=1),"x",AND($C358="A",_xlfn.CONCAT(H358:L358)="",$A358=1),"-",$A$1&lt;&gt;"","")</f>
        <v>#N/A</v>
      </c>
      <c r="BX358" s="113" t="e" cm="1">
        <f t="array" ref="BX358">_xlfn.IFS(AND($C358="A",_xlfn.CONCAT(M358:P358)&lt;&gt;"",$A358=1),"x",AND($C358="A",_xlfn.CONCAT(M358:P358)="",$A358=1),"-",$A$1&lt;&gt;"","")</f>
        <v>#N/A</v>
      </c>
      <c r="BY358" s="113" t="e" cm="1">
        <f t="array" ref="BY358">_xlfn.IFS(AND($C358="A",_xlfn.CONCAT(Q358:R358)&lt;&gt;"",$A358=1),"x",AND($C358="A",_xlfn.CONCAT(Q358:R358)="",$A358=1),"-",$A$1&lt;&gt;"","")</f>
        <v>#N/A</v>
      </c>
      <c r="BZ358" s="121" t="e">
        <f t="shared" si="200"/>
        <v>#N/A</v>
      </c>
      <c r="CA358" s="120" t="e">
        <f t="shared" si="201"/>
        <v>#N/A</v>
      </c>
      <c r="CB358" s="120" t="e">
        <f t="shared" si="202"/>
        <v>#N/A</v>
      </c>
      <c r="CC358" s="120" t="e">
        <f t="shared" si="203"/>
        <v>#N/A</v>
      </c>
      <c r="CD358" s="121" t="str">
        <f t="shared" si="204"/>
        <v/>
      </c>
      <c r="CE358" s="120" t="e">
        <f t="shared" si="205"/>
        <v>#N/A</v>
      </c>
      <c r="CF358" s="120" t="e">
        <f t="shared" si="206"/>
        <v>#N/A</v>
      </c>
      <c r="CG358" s="120" t="e">
        <f t="shared" si="207"/>
        <v>#N/A</v>
      </c>
      <c r="CH358" s="120" t="e">
        <f t="shared" si="208"/>
        <v>#N/A</v>
      </c>
      <c r="CI358" s="120" t="e">
        <f t="shared" si="209"/>
        <v>#N/A</v>
      </c>
    </row>
    <row r="359" spans="1:87" x14ac:dyDescent="0.2">
      <c r="A359" s="311" t="e" cm="1">
        <f t="array" ref="A359">_xlfn.IFS(SUM(F359:R359)&gt;0,1,Z359&gt;0,2,TRUE,3)</f>
        <v>#N/A</v>
      </c>
      <c r="B359" s="311" t="s">
        <v>1677</v>
      </c>
      <c r="C359" s="311" t="str">
        <f>_xlfn.XLOOKUP(B359,RecNamesAll!A:A,RecNamesAll!E:E)</f>
        <v>C</v>
      </c>
      <c r="D359" s="311" t="str">
        <f>_xlfn.XLOOKUP(B359,RecNamesAll!A:A,RecNamesAll!C:C)</f>
        <v>GPR158</v>
      </c>
      <c r="F359" s="312" t="e">
        <f t="shared" si="175"/>
        <v>#N/A</v>
      </c>
      <c r="G359" s="313" t="e">
        <f t="shared" si="176"/>
        <v>#N/A</v>
      </c>
      <c r="H359" s="312" t="e">
        <f t="shared" si="177"/>
        <v>#N/A</v>
      </c>
      <c r="I359" s="313" t="e">
        <f t="shared" si="178"/>
        <v>#N/A</v>
      </c>
      <c r="J359" s="313" t="e">
        <f t="shared" si="179"/>
        <v>#N/A</v>
      </c>
      <c r="K359" s="313" t="e">
        <f t="shared" si="180"/>
        <v>#N/A</v>
      </c>
      <c r="L359" s="313" t="e">
        <f t="shared" si="181"/>
        <v>#N/A</v>
      </c>
      <c r="M359" s="312" t="e">
        <f t="shared" si="182"/>
        <v>#N/A</v>
      </c>
      <c r="N359" s="313" t="e">
        <f t="shared" si="183"/>
        <v>#N/A</v>
      </c>
      <c r="O359" s="313" t="e">
        <f t="shared" si="184"/>
        <v>#N/A</v>
      </c>
      <c r="P359" s="313" t="e">
        <f t="shared" si="185"/>
        <v>#N/A</v>
      </c>
      <c r="Q359" s="312" t="e">
        <f t="shared" si="186"/>
        <v>#N/A</v>
      </c>
      <c r="R359" s="313" t="e">
        <f t="shared" si="187"/>
        <v>#N/A</v>
      </c>
      <c r="S359" s="314" t="str">
        <f t="shared" si="188"/>
        <v/>
      </c>
      <c r="T359" s="315" t="str">
        <f t="shared" si="189"/>
        <v>C</v>
      </c>
      <c r="U359" s="311" t="str">
        <f t="shared" si="190"/>
        <v>GPR158</v>
      </c>
      <c r="V359" s="316" t="e">
        <f>IF(VLOOKUP($B359,GtP!$A:$AA,MATCH("Gs_0-2",GtP!$A$1:$AA$1,0),FALSE)=0,"",VLOOKUP($B359,GtP!$A:$AA,MATCH("Gs_0-2",GtP!$A$1:$AA$1,0),FALSE))</f>
        <v>#N/A</v>
      </c>
      <c r="W359" s="317" t="e">
        <f>IF(VLOOKUP($B359,GtP!$A:$AA,MATCH("Gi/o_0-2",GtP!$A$1:$AA$1,0),FALSE)=0,"",VLOOKUP($B359,GtP!$A:$AA,MATCH("Gi/o_0-2",GtP!$A$1:$AA$1,0),FALSE))</f>
        <v>#N/A</v>
      </c>
      <c r="X359" s="317" t="e">
        <f>IF(VLOOKUP($B359,GtP!$A:$AA,MATCH("Gq/11_0-2",GtP!$A$1:$AA$1,0),FALSE)=0,"",VLOOKUP($B359,GtP!$A:$AA,MATCH("Gq/11_0-2",GtP!$A$1:$AA$1,0),FALSE))</f>
        <v>#N/A</v>
      </c>
      <c r="Y359" s="317" t="e">
        <f>IF(VLOOKUP($B359,GtP!$A:$AA,MATCH("G12/13_0-2",GtP!$A$1:$AA$1,0),FALSE)=0,"",VLOOKUP($B359,GtP!$A:$AA,MATCH("G12/13_0-2",GtP!$A$1:$AA$1,0),FALSE))</f>
        <v>#N/A</v>
      </c>
      <c r="Z359" s="318" t="e">
        <f t="shared" si="191"/>
        <v>#N/A</v>
      </c>
      <c r="AA359" s="317" t="e">
        <f t="shared" si="192"/>
        <v>#N/A</v>
      </c>
      <c r="AB359" s="317" t="e">
        <f t="shared" si="193"/>
        <v>#N/A</v>
      </c>
      <c r="AC359" s="317" t="e">
        <f t="shared" si="194"/>
        <v>#N/A</v>
      </c>
      <c r="AD359" s="317" t="e">
        <f t="shared" si="195"/>
        <v>#N/A</v>
      </c>
      <c r="AE359" s="315" t="str">
        <f t="shared" si="196"/>
        <v/>
      </c>
      <c r="AF359" s="311" t="str">
        <f t="shared" si="197"/>
        <v/>
      </c>
      <c r="AG359" s="311" t="str">
        <f t="shared" si="198"/>
        <v/>
      </c>
      <c r="AH359" s="311" t="str">
        <f t="shared" si="199"/>
        <v/>
      </c>
      <c r="AI359" s="316" t="e">
        <f>_xlfn.CONCAT(IF(AV359="","-","B"),IF(BI359="","-","I"),VLOOKUP($B359,GtP!$A:$BB,MATCH("Gs_0-1",GtP!$A$1:$BB$1,0),FALSE))</f>
        <v>#N/A</v>
      </c>
      <c r="AJ359" s="317" t="e">
        <f>_xlfn.CONCAT(IF(AW359="","-","B"),IF(BJ359="","-","I"),VLOOKUP($B359,GtP!$A:$BB,MATCH("Gs_0-1",GtP!$A$1:$BB$1,0),FALSE))</f>
        <v>#N/A</v>
      </c>
      <c r="AK359" s="317" t="e">
        <f>_xlfn.CONCAT(IF(AX359="","-","B"),IF(BK359="","-","I"),VLOOKUP($B359,GtP!$A:$BB,MATCH("Gi/o_0-1",GtP!$A$1:$BB$1,0),FALSE))</f>
        <v>#N/A</v>
      </c>
      <c r="AL359" s="317" t="e">
        <f>_xlfn.CONCAT(IF(AY359="","-","B"),IF(BL359="","-","I"),VLOOKUP($B359,GtP!$A:$BB,MATCH("Gi/o_0-1",GtP!$A$1:$BB$1,0),FALSE))</f>
        <v>#N/A</v>
      </c>
      <c r="AM359" s="317" t="e">
        <f>_xlfn.CONCAT(IF(AZ359="","-","B"),IF(BM359="","-","I"),VLOOKUP($B359,GtP!$A:$BB,MATCH("Gi/o_0-1",GtP!$A$1:$BB$1,0),FALSE))</f>
        <v>#N/A</v>
      </c>
      <c r="AN359" s="317" t="e">
        <f>_xlfn.CONCAT(IF(BA359="","-","B"),IF(BN359="","-","I"),VLOOKUP($B359,GtP!$A:$BB,MATCH("Gi/o_0-1",GtP!$A$1:$BB$1,0),FALSE))</f>
        <v>#N/A</v>
      </c>
      <c r="AO359" s="317" t="e">
        <f>_xlfn.CONCAT(IF(BB359="","-","B"),IF(BO359="","-","I"),VLOOKUP($B359,GtP!$A:$BB,MATCH("Gi/o_0-1",GtP!$A$1:$BB$1,0),FALSE))</f>
        <v>#N/A</v>
      </c>
      <c r="AP359" s="317" t="e">
        <f>_xlfn.CONCAT(IF(BC359="","-","B"),IF(BP359="","-","I"),VLOOKUP($B359,GtP!$A:$BB,MATCH("Gq/11_0-1",GtP!$A$1:$BB$1,0),FALSE))</f>
        <v>#N/A</v>
      </c>
      <c r="AQ359" s="317" t="e">
        <f>_xlfn.CONCAT(IF(BD359="","-","B"),IF(BQ359="","-","I"),VLOOKUP($B359,GtP!$A:$BB,MATCH("Gq/11_0-1",GtP!$A$1:$BB$1,0),FALSE))</f>
        <v>#N/A</v>
      </c>
      <c r="AR359" s="317" t="e">
        <f>_xlfn.CONCAT(IF(BE359="","-","B"),IF(BR359="","-","I"),VLOOKUP($B359,GtP!$A:$BB,MATCH("Gq/11_0-1",GtP!$A$1:$BB$1,0),FALSE))</f>
        <v>#N/A</v>
      </c>
      <c r="AS359" s="317" t="e">
        <f>_xlfn.CONCAT(IF(BF359="","-","B"),IF(BS359="","-","I"),VLOOKUP($B359,GtP!$A:$BB,MATCH("Gq/11_0-1",GtP!$A$1:$BB$1,0),FALSE))</f>
        <v>#N/A</v>
      </c>
      <c r="AT359" s="317" t="e">
        <f>_xlfn.CONCAT(IF(BG359="","-","B"),IF(BT359="","-","I"),VLOOKUP($B359,GtP!$A:$BB,MATCH("G12/13_0-1",GtP!$A$1:$BB$1,0),FALSE))</f>
        <v>#N/A</v>
      </c>
      <c r="AU359" s="317" t="e">
        <f>_xlfn.CONCAT(IF(BH359="","-","B"),IF(BU359="","-","I"),VLOOKUP($B359,GtP!$A:$BB,MATCH("G12/13_0-1",GtP!$A$1:$BB$1,0),FALSE))</f>
        <v>#N/A</v>
      </c>
      <c r="AV359" s="319" t="str">
        <f>_xlfn.IFNA(VLOOKUP($B359,'B-LogEmaxOverpEC50'!$A:$AL,MATCH(AV$1,'B-LogEmaxOverpEC50'!$A$1:$AL$1,0),FALSE),"")</f>
        <v/>
      </c>
      <c r="AX359" s="321" t="str">
        <f>_xlfn.IFNA(VLOOKUP($B359,'B-LogEmaxOverpEC50'!$A:$AL,MATCH(AX$1,'B-LogEmaxOverpEC50'!$A$1:$AL$1,0),FALSE),"")</f>
        <v/>
      </c>
      <c r="AY359" s="321" t="str">
        <f>_xlfn.IFNA(VLOOKUP($B359,'B-LogEmaxOverpEC50'!$A:$AL,MATCH(AY$1,'B-LogEmaxOverpEC50'!$A$1:$AL$1,0),FALSE),"")</f>
        <v/>
      </c>
      <c r="AZ359" s="321" t="str">
        <f>_xlfn.IFNA(VLOOKUP($B359,'B-LogEmaxOverpEC50'!$A:$AL,MATCH(AZ$1,'B-LogEmaxOverpEC50'!$A$1:$AL$1,0),FALSE),"")</f>
        <v/>
      </c>
      <c r="BA359" s="321" t="str">
        <f>_xlfn.IFNA(VLOOKUP($B359,'B-LogEmaxOverpEC50'!$A:$AL,MATCH(BA$1,'B-LogEmaxOverpEC50'!$A$1:$AL$1,0),FALSE),"")</f>
        <v/>
      </c>
      <c r="BB359" s="321" t="str">
        <f>_xlfn.IFNA(VLOOKUP($B359,'B-LogEmaxOverpEC50'!$A:$AL,MATCH(BB$1,'B-LogEmaxOverpEC50'!$A$1:$AL$1,0),FALSE),"")</f>
        <v/>
      </c>
      <c r="BC359" s="321" t="str">
        <f>_xlfn.IFNA(VLOOKUP($B359,'B-LogEmaxOverpEC50'!$A:$AL,MATCH(BC$1,'B-LogEmaxOverpEC50'!$A$1:$AL$1,0),FALSE),"")</f>
        <v/>
      </c>
      <c r="BD359" s="321" t="str">
        <f>_xlfn.IFNA(VLOOKUP($B359,'B-LogEmaxOverpEC50'!$A:$AL,MATCH(BD$1,'B-LogEmaxOverpEC50'!$A$1:$AL$1,0),FALSE),"")</f>
        <v/>
      </c>
      <c r="BE359" s="321" t="str">
        <f>_xlfn.IFNA(VLOOKUP($B359,'B-LogEmaxOverpEC50'!$A:$AL,MATCH(BE$1,'B-LogEmaxOverpEC50'!$A$1:$AL$1,0),FALSE),"")</f>
        <v/>
      </c>
      <c r="BF359" s="321" t="str">
        <f>_xlfn.IFNA(VLOOKUP($B359,'B-LogEmaxOverpEC50'!$A:$AL,MATCH(BF$1,'B-LogEmaxOverpEC50'!$A$1:$AL$1,0),FALSE),"")</f>
        <v/>
      </c>
      <c r="BG359" s="321" t="str">
        <f>_xlfn.IFNA(VLOOKUP($B359,'B-LogEmaxOverpEC50'!$A:$AL,MATCH(BG$1,'B-LogEmaxOverpEC50'!$A$1:$AL$1,0),FALSE),"")</f>
        <v/>
      </c>
      <c r="BH359" s="321" t="str">
        <f>_xlfn.IFNA(VLOOKUP($B359,'B-LogEmaxOverpEC50'!$A:$AL,MATCH(BH$1,'B-LogEmaxOverpEC50'!$A$1:$AL$1,0),FALSE),"")</f>
        <v/>
      </c>
      <c r="BI359" s="322" t="str">
        <f>_xlfn.IFNA(VLOOKUP($B359,'I-LogEmaxOverpEC50'!$A:$AR,MATCH(BI$1,'I-LogEmaxOverpEC50'!$A$1:$AR$1,0),FALSE),"")</f>
        <v/>
      </c>
      <c r="BJ359" s="320" t="str">
        <f>_xlfn.IFNA(VLOOKUP($B359,'I-LogEmaxOverpEC50'!$A:$AR,MATCH(BJ$1,'I-LogEmaxOverpEC50'!$A$1:$AR$1,0),FALSE),"")</f>
        <v/>
      </c>
      <c r="BK359" s="320" t="str">
        <f>_xlfn.IFNA(VLOOKUP($B359,'I-LogEmaxOverpEC50'!$A:$AR,MATCH(BK$1,'I-LogEmaxOverpEC50'!$A$1:$AR$1,0),FALSE),"")</f>
        <v/>
      </c>
      <c r="BL359" s="320" t="str">
        <f>_xlfn.IFNA(VLOOKUP($B359,'I-LogEmaxOverpEC50'!$A:$AR,MATCH(BL$1,'I-LogEmaxOverpEC50'!$A$1:$AR$1,0),FALSE),"")</f>
        <v/>
      </c>
      <c r="BM359" s="320" t="str">
        <f>_xlfn.IFNA(VLOOKUP($B359,'I-LogEmaxOverpEC50'!$A:$AR,MATCH(BM$1,'I-LogEmaxOverpEC50'!$A$1:$AR$1,0),FALSE),"")</f>
        <v/>
      </c>
      <c r="BN359" s="320" t="str">
        <f>_xlfn.IFNA(VLOOKUP($B359,'I-LogEmaxOverpEC50'!$A:$AR,MATCH(BN$1,'I-LogEmaxOverpEC50'!$A$1:$AR$1,0),FALSE),"")</f>
        <v/>
      </c>
      <c r="BO359" s="320" t="str">
        <f>_xlfn.IFNA(VLOOKUP($B359,'I-LogEmaxOverpEC50'!$A:$AR,MATCH(BO$1,'I-LogEmaxOverpEC50'!$A$1:$AR$1,0),FALSE),"")</f>
        <v/>
      </c>
      <c r="BP359" s="320" t="str">
        <f>_xlfn.IFNA(VLOOKUP($B359,'I-LogEmaxOverpEC50'!$A:$AR,MATCH(BP$1,'I-LogEmaxOverpEC50'!$A$1:$AR$1,0),FALSE),"")</f>
        <v/>
      </c>
      <c r="BQ359" s="320" t="str">
        <f>_xlfn.IFNA(VLOOKUP($B359,'I-LogEmaxOverpEC50'!$A:$AR,MATCH(BQ$1,'I-LogEmaxOverpEC50'!$A$1:$AR$1,0),FALSE),"")</f>
        <v/>
      </c>
      <c r="BR359" s="320" t="str">
        <f>_xlfn.IFNA(VLOOKUP($B359,'I-LogEmaxOverpEC50'!$A:$AR,MATCH(BR$1,'I-LogEmaxOverpEC50'!$A$1:$AR$1,0),FALSE),"")</f>
        <v/>
      </c>
      <c r="BS359" s="320" t="str">
        <f>_xlfn.IFNA(VLOOKUP($B359,'I-LogEmaxOverpEC50'!$A:$AR,MATCH(BS$1,'I-LogEmaxOverpEC50'!$A$1:$AR$1,0),FALSE),"")</f>
        <v/>
      </c>
      <c r="BT359" s="320" t="str">
        <f>_xlfn.IFNA(VLOOKUP($B359,'I-LogEmaxOverpEC50'!$A:$AR,MATCH(BT$1,'I-LogEmaxOverpEC50'!$A$1:$AR$1,0),FALSE),"")</f>
        <v/>
      </c>
      <c r="BU359" s="320" t="str">
        <f>_xlfn.IFNA(VLOOKUP($B359,'I-LogEmaxOverpEC50'!$A:$AR,MATCH(BU$1,'I-LogEmaxOverpEC50'!$A$1:$AR$1,0),FALSE),"")</f>
        <v/>
      </c>
      <c r="BV359" s="114" t="e" cm="1">
        <f t="array" ref="BV359">_xlfn.IFS(AND($C359="A",_xlfn.CONCAT(F359:G359)&lt;&gt;"",$A359=1),"x",AND($C359="A",_xlfn.CONCAT(F359:G359)="",$A359=1),"-",$A$1&lt;&gt;"","")</f>
        <v>#N/A</v>
      </c>
      <c r="BW359" s="113" t="e" cm="1">
        <f t="array" ref="BW359">_xlfn.IFS(AND($C359="A",_xlfn.CONCAT(H359:L359)&lt;&gt;"",$A359=1),"x",AND($C359="A",_xlfn.CONCAT(H359:L359)="",$A359=1),"-",$A$1&lt;&gt;"","")</f>
        <v>#N/A</v>
      </c>
      <c r="BX359" s="113" t="e" cm="1">
        <f t="array" ref="BX359">_xlfn.IFS(AND($C359="A",_xlfn.CONCAT(M359:P359)&lt;&gt;"",$A359=1),"x",AND($C359="A",_xlfn.CONCAT(M359:P359)="",$A359=1),"-",$A$1&lt;&gt;"","")</f>
        <v>#N/A</v>
      </c>
      <c r="BY359" s="113" t="e" cm="1">
        <f t="array" ref="BY359">_xlfn.IFS(AND($C359="A",_xlfn.CONCAT(Q359:R359)&lt;&gt;"",$A359=1),"x",AND($C359="A",_xlfn.CONCAT(Q359:R359)="",$A359=1),"-",$A$1&lt;&gt;"","")</f>
        <v>#N/A</v>
      </c>
      <c r="BZ359" s="121" t="e">
        <f t="shared" si="200"/>
        <v>#N/A</v>
      </c>
      <c r="CA359" s="120" t="e">
        <f t="shared" si="201"/>
        <v>#N/A</v>
      </c>
      <c r="CB359" s="120" t="e">
        <f t="shared" si="202"/>
        <v>#N/A</v>
      </c>
      <c r="CC359" s="120" t="e">
        <f t="shared" si="203"/>
        <v>#N/A</v>
      </c>
      <c r="CD359" s="121" t="str">
        <f t="shared" si="204"/>
        <v/>
      </c>
      <c r="CE359" s="120" t="e">
        <f t="shared" si="205"/>
        <v>#N/A</v>
      </c>
      <c r="CF359" s="120" t="e">
        <f t="shared" si="206"/>
        <v>#N/A</v>
      </c>
      <c r="CG359" s="120" t="e">
        <f t="shared" si="207"/>
        <v>#N/A</v>
      </c>
      <c r="CH359" s="120" t="e">
        <f t="shared" si="208"/>
        <v>#N/A</v>
      </c>
      <c r="CI359" s="120" t="e">
        <f t="shared" si="209"/>
        <v>#N/A</v>
      </c>
    </row>
    <row r="360" spans="1:87" x14ac:dyDescent="0.2">
      <c r="A360" s="311" t="e" cm="1">
        <f t="array" ref="A360">_xlfn.IFS(SUM(F360:R360)&gt;0,1,Z360&gt;0,2,TRUE,3)</f>
        <v>#N/A</v>
      </c>
      <c r="B360" s="311" t="s">
        <v>1673</v>
      </c>
      <c r="C360" s="311" t="str">
        <f>_xlfn.XLOOKUP(B360,RecNamesAll!A:A,RecNamesAll!E:E)</f>
        <v>C</v>
      </c>
      <c r="D360" s="311" t="str">
        <f>_xlfn.XLOOKUP(B360,RecNamesAll!A:A,RecNamesAll!C:C)</f>
        <v>GPR179</v>
      </c>
      <c r="F360" s="312" t="e">
        <f t="shared" si="175"/>
        <v>#N/A</v>
      </c>
      <c r="G360" s="313" t="e">
        <f t="shared" si="176"/>
        <v>#N/A</v>
      </c>
      <c r="H360" s="312" t="e">
        <f t="shared" si="177"/>
        <v>#N/A</v>
      </c>
      <c r="I360" s="313" t="e">
        <f t="shared" si="178"/>
        <v>#N/A</v>
      </c>
      <c r="J360" s="313" t="e">
        <f t="shared" si="179"/>
        <v>#N/A</v>
      </c>
      <c r="K360" s="313" t="e">
        <f t="shared" si="180"/>
        <v>#N/A</v>
      </c>
      <c r="L360" s="313" t="e">
        <f t="shared" si="181"/>
        <v>#N/A</v>
      </c>
      <c r="M360" s="312" t="e">
        <f t="shared" si="182"/>
        <v>#N/A</v>
      </c>
      <c r="N360" s="313" t="e">
        <f t="shared" si="183"/>
        <v>#N/A</v>
      </c>
      <c r="O360" s="313" t="e">
        <f t="shared" si="184"/>
        <v>#N/A</v>
      </c>
      <c r="P360" s="313" t="e">
        <f t="shared" si="185"/>
        <v>#N/A</v>
      </c>
      <c r="Q360" s="312" t="e">
        <f t="shared" si="186"/>
        <v>#N/A</v>
      </c>
      <c r="R360" s="313" t="e">
        <f t="shared" si="187"/>
        <v>#N/A</v>
      </c>
      <c r="S360" s="314" t="str">
        <f t="shared" si="188"/>
        <v/>
      </c>
      <c r="T360" s="315" t="str">
        <f t="shared" si="189"/>
        <v>C</v>
      </c>
      <c r="U360" s="311" t="str">
        <f t="shared" si="190"/>
        <v>GPR179</v>
      </c>
      <c r="V360" s="316" t="e">
        <f>IF(VLOOKUP($B360,GtP!$A:$AA,MATCH("Gs_0-2",GtP!$A$1:$AA$1,0),FALSE)=0,"",VLOOKUP($B360,GtP!$A:$AA,MATCH("Gs_0-2",GtP!$A$1:$AA$1,0),FALSE))</f>
        <v>#N/A</v>
      </c>
      <c r="W360" s="317" t="e">
        <f>IF(VLOOKUP($B360,GtP!$A:$AA,MATCH("Gi/o_0-2",GtP!$A$1:$AA$1,0),FALSE)=0,"",VLOOKUP($B360,GtP!$A:$AA,MATCH("Gi/o_0-2",GtP!$A$1:$AA$1,0),FALSE))</f>
        <v>#N/A</v>
      </c>
      <c r="X360" s="317" t="e">
        <f>IF(VLOOKUP($B360,GtP!$A:$AA,MATCH("Gq/11_0-2",GtP!$A$1:$AA$1,0),FALSE)=0,"",VLOOKUP($B360,GtP!$A:$AA,MATCH("Gq/11_0-2",GtP!$A$1:$AA$1,0),FALSE))</f>
        <v>#N/A</v>
      </c>
      <c r="Y360" s="317" t="e">
        <f>IF(VLOOKUP($B360,GtP!$A:$AA,MATCH("G12/13_0-2",GtP!$A$1:$AA$1,0),FALSE)=0,"",VLOOKUP($B360,GtP!$A:$AA,MATCH("G12/13_0-2",GtP!$A$1:$AA$1,0),FALSE))</f>
        <v>#N/A</v>
      </c>
      <c r="Z360" s="318" t="e">
        <f t="shared" si="191"/>
        <v>#N/A</v>
      </c>
      <c r="AA360" s="317" t="e">
        <f t="shared" si="192"/>
        <v>#N/A</v>
      </c>
      <c r="AB360" s="317" t="e">
        <f t="shared" si="193"/>
        <v>#N/A</v>
      </c>
      <c r="AC360" s="317" t="e">
        <f t="shared" si="194"/>
        <v>#N/A</v>
      </c>
      <c r="AD360" s="317" t="e">
        <f t="shared" si="195"/>
        <v>#N/A</v>
      </c>
      <c r="AE360" s="315" t="str">
        <f t="shared" si="196"/>
        <v/>
      </c>
      <c r="AF360" s="311" t="str">
        <f t="shared" si="197"/>
        <v/>
      </c>
      <c r="AG360" s="311" t="str">
        <f t="shared" si="198"/>
        <v/>
      </c>
      <c r="AH360" s="311" t="str">
        <f t="shared" si="199"/>
        <v/>
      </c>
      <c r="AI360" s="316" t="e">
        <f>_xlfn.CONCAT(IF(AV360="","-","B"),IF(BI360="","-","I"),VLOOKUP($B360,GtP!$A:$BB,MATCH("Gs_0-1",GtP!$A$1:$BB$1,0),FALSE))</f>
        <v>#N/A</v>
      </c>
      <c r="AJ360" s="317" t="e">
        <f>_xlfn.CONCAT(IF(AW360="","-","B"),IF(BJ360="","-","I"),VLOOKUP($B360,GtP!$A:$BB,MATCH("Gs_0-1",GtP!$A$1:$BB$1,0),FALSE))</f>
        <v>#N/A</v>
      </c>
      <c r="AK360" s="317" t="e">
        <f>_xlfn.CONCAT(IF(AX360="","-","B"),IF(BK360="","-","I"),VLOOKUP($B360,GtP!$A:$BB,MATCH("Gi/o_0-1",GtP!$A$1:$BB$1,0),FALSE))</f>
        <v>#N/A</v>
      </c>
      <c r="AL360" s="317" t="e">
        <f>_xlfn.CONCAT(IF(AY360="","-","B"),IF(BL360="","-","I"),VLOOKUP($B360,GtP!$A:$BB,MATCH("Gi/o_0-1",GtP!$A$1:$BB$1,0),FALSE))</f>
        <v>#N/A</v>
      </c>
      <c r="AM360" s="317" t="e">
        <f>_xlfn.CONCAT(IF(AZ360="","-","B"),IF(BM360="","-","I"),VLOOKUP($B360,GtP!$A:$BB,MATCH("Gi/o_0-1",GtP!$A$1:$BB$1,0),FALSE))</f>
        <v>#N/A</v>
      </c>
      <c r="AN360" s="317" t="e">
        <f>_xlfn.CONCAT(IF(BA360="","-","B"),IF(BN360="","-","I"),VLOOKUP($B360,GtP!$A:$BB,MATCH("Gi/o_0-1",GtP!$A$1:$BB$1,0),FALSE))</f>
        <v>#N/A</v>
      </c>
      <c r="AO360" s="317" t="e">
        <f>_xlfn.CONCAT(IF(BB360="","-","B"),IF(BO360="","-","I"),VLOOKUP($B360,GtP!$A:$BB,MATCH("Gi/o_0-1",GtP!$A$1:$BB$1,0),FALSE))</f>
        <v>#N/A</v>
      </c>
      <c r="AP360" s="317" t="e">
        <f>_xlfn.CONCAT(IF(BC360="","-","B"),IF(BP360="","-","I"),VLOOKUP($B360,GtP!$A:$BB,MATCH("Gq/11_0-1",GtP!$A$1:$BB$1,0),FALSE))</f>
        <v>#N/A</v>
      </c>
      <c r="AQ360" s="317" t="e">
        <f>_xlfn.CONCAT(IF(BD360="","-","B"),IF(BQ360="","-","I"),VLOOKUP($B360,GtP!$A:$BB,MATCH("Gq/11_0-1",GtP!$A$1:$BB$1,0),FALSE))</f>
        <v>#N/A</v>
      </c>
      <c r="AR360" s="317" t="e">
        <f>_xlfn.CONCAT(IF(BE360="","-","B"),IF(BR360="","-","I"),VLOOKUP($B360,GtP!$A:$BB,MATCH("Gq/11_0-1",GtP!$A$1:$BB$1,0),FALSE))</f>
        <v>#N/A</v>
      </c>
      <c r="AS360" s="317" t="e">
        <f>_xlfn.CONCAT(IF(BF360="","-","B"),IF(BS360="","-","I"),VLOOKUP($B360,GtP!$A:$BB,MATCH("Gq/11_0-1",GtP!$A$1:$BB$1,0),FALSE))</f>
        <v>#N/A</v>
      </c>
      <c r="AT360" s="317" t="e">
        <f>_xlfn.CONCAT(IF(BG360="","-","B"),IF(BT360="","-","I"),VLOOKUP($B360,GtP!$A:$BB,MATCH("G12/13_0-1",GtP!$A$1:$BB$1,0),FALSE))</f>
        <v>#N/A</v>
      </c>
      <c r="AU360" s="317" t="e">
        <f>_xlfn.CONCAT(IF(BH360="","-","B"),IF(BU360="","-","I"),VLOOKUP($B360,GtP!$A:$BB,MATCH("G12/13_0-1",GtP!$A$1:$BB$1,0),FALSE))</f>
        <v>#N/A</v>
      </c>
      <c r="AV360" s="319" t="str">
        <f>_xlfn.IFNA(VLOOKUP($B360,'B-LogEmaxOverpEC50'!$A:$AL,MATCH(AV$1,'B-LogEmaxOverpEC50'!$A$1:$AL$1,0),FALSE),"")</f>
        <v/>
      </c>
      <c r="AX360" s="321" t="str">
        <f>_xlfn.IFNA(VLOOKUP($B360,'B-LogEmaxOverpEC50'!$A:$AL,MATCH(AX$1,'B-LogEmaxOverpEC50'!$A$1:$AL$1,0),FALSE),"")</f>
        <v/>
      </c>
      <c r="AY360" s="321" t="str">
        <f>_xlfn.IFNA(VLOOKUP($B360,'B-LogEmaxOverpEC50'!$A:$AL,MATCH(AY$1,'B-LogEmaxOverpEC50'!$A$1:$AL$1,0),FALSE),"")</f>
        <v/>
      </c>
      <c r="AZ360" s="321" t="str">
        <f>_xlfn.IFNA(VLOOKUP($B360,'B-LogEmaxOverpEC50'!$A:$AL,MATCH(AZ$1,'B-LogEmaxOverpEC50'!$A$1:$AL$1,0),FALSE),"")</f>
        <v/>
      </c>
      <c r="BA360" s="321" t="str">
        <f>_xlfn.IFNA(VLOOKUP($B360,'B-LogEmaxOverpEC50'!$A:$AL,MATCH(BA$1,'B-LogEmaxOverpEC50'!$A$1:$AL$1,0),FALSE),"")</f>
        <v/>
      </c>
      <c r="BB360" s="321" t="str">
        <f>_xlfn.IFNA(VLOOKUP($B360,'B-LogEmaxOverpEC50'!$A:$AL,MATCH(BB$1,'B-LogEmaxOverpEC50'!$A$1:$AL$1,0),FALSE),"")</f>
        <v/>
      </c>
      <c r="BC360" s="321" t="str">
        <f>_xlfn.IFNA(VLOOKUP($B360,'B-LogEmaxOverpEC50'!$A:$AL,MATCH(BC$1,'B-LogEmaxOverpEC50'!$A$1:$AL$1,0),FALSE),"")</f>
        <v/>
      </c>
      <c r="BD360" s="321" t="str">
        <f>_xlfn.IFNA(VLOOKUP($B360,'B-LogEmaxOverpEC50'!$A:$AL,MATCH(BD$1,'B-LogEmaxOverpEC50'!$A$1:$AL$1,0),FALSE),"")</f>
        <v/>
      </c>
      <c r="BE360" s="321" t="str">
        <f>_xlfn.IFNA(VLOOKUP($B360,'B-LogEmaxOverpEC50'!$A:$AL,MATCH(BE$1,'B-LogEmaxOverpEC50'!$A$1:$AL$1,0),FALSE),"")</f>
        <v/>
      </c>
      <c r="BF360" s="321" t="str">
        <f>_xlfn.IFNA(VLOOKUP($B360,'B-LogEmaxOverpEC50'!$A:$AL,MATCH(BF$1,'B-LogEmaxOverpEC50'!$A$1:$AL$1,0),FALSE),"")</f>
        <v/>
      </c>
      <c r="BG360" s="321" t="str">
        <f>_xlfn.IFNA(VLOOKUP($B360,'B-LogEmaxOverpEC50'!$A:$AL,MATCH(BG$1,'B-LogEmaxOverpEC50'!$A$1:$AL$1,0),FALSE),"")</f>
        <v/>
      </c>
      <c r="BH360" s="321" t="str">
        <f>_xlfn.IFNA(VLOOKUP($B360,'B-LogEmaxOverpEC50'!$A:$AL,MATCH(BH$1,'B-LogEmaxOverpEC50'!$A$1:$AL$1,0),FALSE),"")</f>
        <v/>
      </c>
      <c r="BI360" s="322" t="str">
        <f>_xlfn.IFNA(VLOOKUP($B360,'I-LogEmaxOverpEC50'!$A:$AR,MATCH(BI$1,'I-LogEmaxOverpEC50'!$A$1:$AR$1,0),FALSE),"")</f>
        <v/>
      </c>
      <c r="BJ360" s="320" t="str">
        <f>_xlfn.IFNA(VLOOKUP($B360,'I-LogEmaxOverpEC50'!$A:$AR,MATCH(BJ$1,'I-LogEmaxOverpEC50'!$A$1:$AR$1,0),FALSE),"")</f>
        <v/>
      </c>
      <c r="BK360" s="320" t="str">
        <f>_xlfn.IFNA(VLOOKUP($B360,'I-LogEmaxOverpEC50'!$A:$AR,MATCH(BK$1,'I-LogEmaxOverpEC50'!$A$1:$AR$1,0),FALSE),"")</f>
        <v/>
      </c>
      <c r="BL360" s="320" t="str">
        <f>_xlfn.IFNA(VLOOKUP($B360,'I-LogEmaxOverpEC50'!$A:$AR,MATCH(BL$1,'I-LogEmaxOverpEC50'!$A$1:$AR$1,0),FALSE),"")</f>
        <v/>
      </c>
      <c r="BM360" s="320" t="str">
        <f>_xlfn.IFNA(VLOOKUP($B360,'I-LogEmaxOverpEC50'!$A:$AR,MATCH(BM$1,'I-LogEmaxOverpEC50'!$A$1:$AR$1,0),FALSE),"")</f>
        <v/>
      </c>
      <c r="BN360" s="320" t="str">
        <f>_xlfn.IFNA(VLOOKUP($B360,'I-LogEmaxOverpEC50'!$A:$AR,MATCH(BN$1,'I-LogEmaxOverpEC50'!$A$1:$AR$1,0),FALSE),"")</f>
        <v/>
      </c>
      <c r="BO360" s="320" t="str">
        <f>_xlfn.IFNA(VLOOKUP($B360,'I-LogEmaxOverpEC50'!$A:$AR,MATCH(BO$1,'I-LogEmaxOverpEC50'!$A$1:$AR$1,0),FALSE),"")</f>
        <v/>
      </c>
      <c r="BP360" s="320" t="str">
        <f>_xlfn.IFNA(VLOOKUP($B360,'I-LogEmaxOverpEC50'!$A:$AR,MATCH(BP$1,'I-LogEmaxOverpEC50'!$A$1:$AR$1,0),FALSE),"")</f>
        <v/>
      </c>
      <c r="BQ360" s="320" t="str">
        <f>_xlfn.IFNA(VLOOKUP($B360,'I-LogEmaxOverpEC50'!$A:$AR,MATCH(BQ$1,'I-LogEmaxOverpEC50'!$A$1:$AR$1,0),FALSE),"")</f>
        <v/>
      </c>
      <c r="BR360" s="320" t="str">
        <f>_xlfn.IFNA(VLOOKUP($B360,'I-LogEmaxOverpEC50'!$A:$AR,MATCH(BR$1,'I-LogEmaxOverpEC50'!$A$1:$AR$1,0),FALSE),"")</f>
        <v/>
      </c>
      <c r="BS360" s="320" t="str">
        <f>_xlfn.IFNA(VLOOKUP($B360,'I-LogEmaxOverpEC50'!$A:$AR,MATCH(BS$1,'I-LogEmaxOverpEC50'!$A$1:$AR$1,0),FALSE),"")</f>
        <v/>
      </c>
      <c r="BT360" s="320" t="str">
        <f>_xlfn.IFNA(VLOOKUP($B360,'I-LogEmaxOverpEC50'!$A:$AR,MATCH(BT$1,'I-LogEmaxOverpEC50'!$A$1:$AR$1,0),FALSE),"")</f>
        <v/>
      </c>
      <c r="BU360" s="320" t="str">
        <f>_xlfn.IFNA(VLOOKUP($B360,'I-LogEmaxOverpEC50'!$A:$AR,MATCH(BU$1,'I-LogEmaxOverpEC50'!$A$1:$AR$1,0),FALSE),"")</f>
        <v/>
      </c>
      <c r="BV360" s="114" t="e" cm="1">
        <f t="array" ref="BV360">_xlfn.IFS(AND($C360="A",_xlfn.CONCAT(F360:G360)&lt;&gt;"",$A360=1),"x",AND($C360="A",_xlfn.CONCAT(F360:G360)="",$A360=1),"-",$A$1&lt;&gt;"","")</f>
        <v>#N/A</v>
      </c>
      <c r="BW360" s="113" t="e" cm="1">
        <f t="array" ref="BW360">_xlfn.IFS(AND($C360="A",_xlfn.CONCAT(H360:L360)&lt;&gt;"",$A360=1),"x",AND($C360="A",_xlfn.CONCAT(H360:L360)="",$A360=1),"-",$A$1&lt;&gt;"","")</f>
        <v>#N/A</v>
      </c>
      <c r="BX360" s="113" t="e" cm="1">
        <f t="array" ref="BX360">_xlfn.IFS(AND($C360="A",_xlfn.CONCAT(M360:P360)&lt;&gt;"",$A360=1),"x",AND($C360="A",_xlfn.CONCAT(M360:P360)="",$A360=1),"-",$A$1&lt;&gt;"","")</f>
        <v>#N/A</v>
      </c>
      <c r="BY360" s="113" t="e" cm="1">
        <f t="array" ref="BY360">_xlfn.IFS(AND($C360="A",_xlfn.CONCAT(Q360:R360)&lt;&gt;"",$A360=1),"x",AND($C360="A",_xlfn.CONCAT(Q360:R360)="",$A360=1),"-",$A$1&lt;&gt;"","")</f>
        <v>#N/A</v>
      </c>
      <c r="BZ360" s="121" t="e">
        <f t="shared" si="200"/>
        <v>#N/A</v>
      </c>
      <c r="CA360" s="120" t="e">
        <f t="shared" si="201"/>
        <v>#N/A</v>
      </c>
      <c r="CB360" s="120" t="e">
        <f t="shared" si="202"/>
        <v>#N/A</v>
      </c>
      <c r="CC360" s="120" t="e">
        <f t="shared" si="203"/>
        <v>#N/A</v>
      </c>
      <c r="CD360" s="121" t="str">
        <f t="shared" si="204"/>
        <v/>
      </c>
      <c r="CE360" s="120" t="e">
        <f t="shared" si="205"/>
        <v>#N/A</v>
      </c>
      <c r="CF360" s="120" t="e">
        <f t="shared" si="206"/>
        <v>#N/A</v>
      </c>
      <c r="CG360" s="120" t="e">
        <f t="shared" si="207"/>
        <v>#N/A</v>
      </c>
      <c r="CH360" s="120" t="e">
        <f t="shared" si="208"/>
        <v>#N/A</v>
      </c>
      <c r="CI360" s="120" t="e">
        <f t="shared" si="209"/>
        <v>#N/A</v>
      </c>
    </row>
    <row r="361" spans="1:87" x14ac:dyDescent="0.2">
      <c r="A361" s="311" t="e" cm="1">
        <f t="array" ref="A361">_xlfn.IFS(SUM(F361:R361)&gt;0,1,Z361&gt;0,2,TRUE,3)</f>
        <v>#N/A</v>
      </c>
      <c r="B361" s="311" t="s">
        <v>1665</v>
      </c>
      <c r="C361" s="311" t="str">
        <f>_xlfn.XLOOKUP(B361,RecNamesAll!A:A,RecNamesAll!E:E)</f>
        <v>C</v>
      </c>
      <c r="D361" s="311" t="str">
        <f>_xlfn.XLOOKUP(B361,RecNamesAll!A:A,RecNamesAll!C:C)</f>
        <v>GPRC5B</v>
      </c>
      <c r="F361" s="312" t="e">
        <f t="shared" si="175"/>
        <v>#N/A</v>
      </c>
      <c r="G361" s="313" t="e">
        <f t="shared" si="176"/>
        <v>#N/A</v>
      </c>
      <c r="H361" s="312" t="e">
        <f t="shared" si="177"/>
        <v>#N/A</v>
      </c>
      <c r="I361" s="313" t="e">
        <f t="shared" si="178"/>
        <v>#N/A</v>
      </c>
      <c r="J361" s="313" t="e">
        <f t="shared" si="179"/>
        <v>#N/A</v>
      </c>
      <c r="K361" s="313" t="e">
        <f t="shared" si="180"/>
        <v>#N/A</v>
      </c>
      <c r="L361" s="313" t="e">
        <f t="shared" si="181"/>
        <v>#N/A</v>
      </c>
      <c r="M361" s="312" t="e">
        <f t="shared" si="182"/>
        <v>#N/A</v>
      </c>
      <c r="N361" s="313" t="e">
        <f t="shared" si="183"/>
        <v>#N/A</v>
      </c>
      <c r="O361" s="313" t="e">
        <f t="shared" si="184"/>
        <v>#N/A</v>
      </c>
      <c r="P361" s="313" t="e">
        <f t="shared" si="185"/>
        <v>#N/A</v>
      </c>
      <c r="Q361" s="312" t="e">
        <f t="shared" si="186"/>
        <v>#N/A</v>
      </c>
      <c r="R361" s="313" t="e">
        <f t="shared" si="187"/>
        <v>#N/A</v>
      </c>
      <c r="S361" s="314" t="str">
        <f t="shared" si="188"/>
        <v/>
      </c>
      <c r="T361" s="315" t="str">
        <f t="shared" si="189"/>
        <v>C</v>
      </c>
      <c r="U361" s="311" t="str">
        <f t="shared" si="190"/>
        <v>GPRC5B</v>
      </c>
      <c r="V361" s="316" t="e">
        <f>IF(VLOOKUP($B361,GtP!$A:$AA,MATCH("Gs_0-2",GtP!$A$1:$AA$1,0),FALSE)=0,"",VLOOKUP($B361,GtP!$A:$AA,MATCH("Gs_0-2",GtP!$A$1:$AA$1,0),FALSE))</f>
        <v>#N/A</v>
      </c>
      <c r="W361" s="317" t="e">
        <f>IF(VLOOKUP($B361,GtP!$A:$AA,MATCH("Gi/o_0-2",GtP!$A$1:$AA$1,0),FALSE)=0,"",VLOOKUP($B361,GtP!$A:$AA,MATCH("Gi/o_0-2",GtP!$A$1:$AA$1,0),FALSE))</f>
        <v>#N/A</v>
      </c>
      <c r="X361" s="317" t="e">
        <f>IF(VLOOKUP($B361,GtP!$A:$AA,MATCH("Gq/11_0-2",GtP!$A$1:$AA$1,0),FALSE)=0,"",VLOOKUP($B361,GtP!$A:$AA,MATCH("Gq/11_0-2",GtP!$A$1:$AA$1,0),FALSE))</f>
        <v>#N/A</v>
      </c>
      <c r="Y361" s="317" t="e">
        <f>IF(VLOOKUP($B361,GtP!$A:$AA,MATCH("G12/13_0-2",GtP!$A$1:$AA$1,0),FALSE)=0,"",VLOOKUP($B361,GtP!$A:$AA,MATCH("G12/13_0-2",GtP!$A$1:$AA$1,0),FALSE))</f>
        <v>#N/A</v>
      </c>
      <c r="Z361" s="318" t="e">
        <f t="shared" si="191"/>
        <v>#N/A</v>
      </c>
      <c r="AA361" s="317" t="e">
        <f t="shared" si="192"/>
        <v>#N/A</v>
      </c>
      <c r="AB361" s="317" t="e">
        <f t="shared" si="193"/>
        <v>#N/A</v>
      </c>
      <c r="AC361" s="317" t="e">
        <f t="shared" si="194"/>
        <v>#N/A</v>
      </c>
      <c r="AD361" s="317" t="e">
        <f t="shared" si="195"/>
        <v>#N/A</v>
      </c>
      <c r="AE361" s="315" t="str">
        <f t="shared" si="196"/>
        <v/>
      </c>
      <c r="AF361" s="311" t="str">
        <f t="shared" si="197"/>
        <v/>
      </c>
      <c r="AG361" s="311" t="str">
        <f t="shared" si="198"/>
        <v/>
      </c>
      <c r="AH361" s="311" t="str">
        <f t="shared" si="199"/>
        <v/>
      </c>
      <c r="AI361" s="316" t="e">
        <f>_xlfn.CONCAT(IF(AV361="","-","B"),IF(BI361="","-","I"),VLOOKUP($B361,GtP!$A:$BB,MATCH("Gs_0-1",GtP!$A$1:$BB$1,0),FALSE))</f>
        <v>#N/A</v>
      </c>
      <c r="AJ361" s="317" t="e">
        <f>_xlfn.CONCAT(IF(AW361="","-","B"),IF(BJ361="","-","I"),VLOOKUP($B361,GtP!$A:$BB,MATCH("Gs_0-1",GtP!$A$1:$BB$1,0),FALSE))</f>
        <v>#N/A</v>
      </c>
      <c r="AK361" s="317" t="e">
        <f>_xlfn.CONCAT(IF(AX361="","-","B"),IF(BK361="","-","I"),VLOOKUP($B361,GtP!$A:$BB,MATCH("Gi/o_0-1",GtP!$A$1:$BB$1,0),FALSE))</f>
        <v>#N/A</v>
      </c>
      <c r="AL361" s="317" t="e">
        <f>_xlfn.CONCAT(IF(AY361="","-","B"),IF(BL361="","-","I"),VLOOKUP($B361,GtP!$A:$BB,MATCH("Gi/o_0-1",GtP!$A$1:$BB$1,0),FALSE))</f>
        <v>#N/A</v>
      </c>
      <c r="AM361" s="317" t="e">
        <f>_xlfn.CONCAT(IF(AZ361="","-","B"),IF(BM361="","-","I"),VLOOKUP($B361,GtP!$A:$BB,MATCH("Gi/o_0-1",GtP!$A$1:$BB$1,0),FALSE))</f>
        <v>#N/A</v>
      </c>
      <c r="AN361" s="317" t="e">
        <f>_xlfn.CONCAT(IF(BA361="","-","B"),IF(BN361="","-","I"),VLOOKUP($B361,GtP!$A:$BB,MATCH("Gi/o_0-1",GtP!$A$1:$BB$1,0),FALSE))</f>
        <v>#N/A</v>
      </c>
      <c r="AO361" s="317" t="e">
        <f>_xlfn.CONCAT(IF(BB361="","-","B"),IF(BO361="","-","I"),VLOOKUP($B361,GtP!$A:$BB,MATCH("Gi/o_0-1",GtP!$A$1:$BB$1,0),FALSE))</f>
        <v>#N/A</v>
      </c>
      <c r="AP361" s="317" t="e">
        <f>_xlfn.CONCAT(IF(BC361="","-","B"),IF(BP361="","-","I"),VLOOKUP($B361,GtP!$A:$BB,MATCH("Gq/11_0-1",GtP!$A$1:$BB$1,0),FALSE))</f>
        <v>#N/A</v>
      </c>
      <c r="AQ361" s="317" t="e">
        <f>_xlfn.CONCAT(IF(BD361="","-","B"),IF(BQ361="","-","I"),VLOOKUP($B361,GtP!$A:$BB,MATCH("Gq/11_0-1",GtP!$A$1:$BB$1,0),FALSE))</f>
        <v>#N/A</v>
      </c>
      <c r="AR361" s="317" t="e">
        <f>_xlfn.CONCAT(IF(BE361="","-","B"),IF(BR361="","-","I"),VLOOKUP($B361,GtP!$A:$BB,MATCH("Gq/11_0-1",GtP!$A$1:$BB$1,0),FALSE))</f>
        <v>#N/A</v>
      </c>
      <c r="AS361" s="317" t="e">
        <f>_xlfn.CONCAT(IF(BF361="","-","B"),IF(BS361="","-","I"),VLOOKUP($B361,GtP!$A:$BB,MATCH("Gq/11_0-1",GtP!$A$1:$BB$1,0),FALSE))</f>
        <v>#N/A</v>
      </c>
      <c r="AT361" s="317" t="e">
        <f>_xlfn.CONCAT(IF(BG361="","-","B"),IF(BT361="","-","I"),VLOOKUP($B361,GtP!$A:$BB,MATCH("G12/13_0-1",GtP!$A$1:$BB$1,0),FALSE))</f>
        <v>#N/A</v>
      </c>
      <c r="AU361" s="317" t="e">
        <f>_xlfn.CONCAT(IF(BH361="","-","B"),IF(BU361="","-","I"),VLOOKUP($B361,GtP!$A:$BB,MATCH("G12/13_0-1",GtP!$A$1:$BB$1,0),FALSE))</f>
        <v>#N/A</v>
      </c>
      <c r="AV361" s="319" t="str">
        <f>_xlfn.IFNA(VLOOKUP($B361,'B-LogEmaxOverpEC50'!$A:$AL,MATCH(AV$1,'B-LogEmaxOverpEC50'!$A$1:$AL$1,0),FALSE),"")</f>
        <v/>
      </c>
      <c r="AX361" s="321" t="str">
        <f>_xlfn.IFNA(VLOOKUP($B361,'B-LogEmaxOverpEC50'!$A:$AL,MATCH(AX$1,'B-LogEmaxOverpEC50'!$A$1:$AL$1,0),FALSE),"")</f>
        <v/>
      </c>
      <c r="AY361" s="321" t="str">
        <f>_xlfn.IFNA(VLOOKUP($B361,'B-LogEmaxOverpEC50'!$A:$AL,MATCH(AY$1,'B-LogEmaxOverpEC50'!$A$1:$AL$1,0),FALSE),"")</f>
        <v/>
      </c>
      <c r="AZ361" s="321" t="str">
        <f>_xlfn.IFNA(VLOOKUP($B361,'B-LogEmaxOverpEC50'!$A:$AL,MATCH(AZ$1,'B-LogEmaxOverpEC50'!$A$1:$AL$1,0),FALSE),"")</f>
        <v/>
      </c>
      <c r="BA361" s="321" t="str">
        <f>_xlfn.IFNA(VLOOKUP($B361,'B-LogEmaxOverpEC50'!$A:$AL,MATCH(BA$1,'B-LogEmaxOverpEC50'!$A$1:$AL$1,0),FALSE),"")</f>
        <v/>
      </c>
      <c r="BB361" s="321" t="str">
        <f>_xlfn.IFNA(VLOOKUP($B361,'B-LogEmaxOverpEC50'!$A:$AL,MATCH(BB$1,'B-LogEmaxOverpEC50'!$A$1:$AL$1,0),FALSE),"")</f>
        <v/>
      </c>
      <c r="BC361" s="321" t="str">
        <f>_xlfn.IFNA(VLOOKUP($B361,'B-LogEmaxOverpEC50'!$A:$AL,MATCH(BC$1,'B-LogEmaxOverpEC50'!$A$1:$AL$1,0),FALSE),"")</f>
        <v/>
      </c>
      <c r="BD361" s="321" t="str">
        <f>_xlfn.IFNA(VLOOKUP($B361,'B-LogEmaxOverpEC50'!$A:$AL,MATCH(BD$1,'B-LogEmaxOverpEC50'!$A$1:$AL$1,0),FALSE),"")</f>
        <v/>
      </c>
      <c r="BE361" s="321" t="str">
        <f>_xlfn.IFNA(VLOOKUP($B361,'B-LogEmaxOverpEC50'!$A:$AL,MATCH(BE$1,'B-LogEmaxOverpEC50'!$A$1:$AL$1,0),FALSE),"")</f>
        <v/>
      </c>
      <c r="BF361" s="321" t="str">
        <f>_xlfn.IFNA(VLOOKUP($B361,'B-LogEmaxOverpEC50'!$A:$AL,MATCH(BF$1,'B-LogEmaxOverpEC50'!$A$1:$AL$1,0),FALSE),"")</f>
        <v/>
      </c>
      <c r="BG361" s="321" t="str">
        <f>_xlfn.IFNA(VLOOKUP($B361,'B-LogEmaxOverpEC50'!$A:$AL,MATCH(BG$1,'B-LogEmaxOverpEC50'!$A$1:$AL$1,0),FALSE),"")</f>
        <v/>
      </c>
      <c r="BH361" s="321" t="str">
        <f>_xlfn.IFNA(VLOOKUP($B361,'B-LogEmaxOverpEC50'!$A:$AL,MATCH(BH$1,'B-LogEmaxOverpEC50'!$A$1:$AL$1,0),FALSE),"")</f>
        <v/>
      </c>
      <c r="BI361" s="322" t="str">
        <f>_xlfn.IFNA(VLOOKUP($B361,'I-LogEmaxOverpEC50'!$A:$AR,MATCH(BI$1,'I-LogEmaxOverpEC50'!$A$1:$AR$1,0),FALSE),"")</f>
        <v/>
      </c>
      <c r="BJ361" s="320" t="str">
        <f>_xlfn.IFNA(VLOOKUP($B361,'I-LogEmaxOverpEC50'!$A:$AR,MATCH(BJ$1,'I-LogEmaxOverpEC50'!$A$1:$AR$1,0),FALSE),"")</f>
        <v/>
      </c>
      <c r="BK361" s="320" t="str">
        <f>_xlfn.IFNA(VLOOKUP($B361,'I-LogEmaxOverpEC50'!$A:$AR,MATCH(BK$1,'I-LogEmaxOverpEC50'!$A$1:$AR$1,0),FALSE),"")</f>
        <v/>
      </c>
      <c r="BL361" s="320" t="str">
        <f>_xlfn.IFNA(VLOOKUP($B361,'I-LogEmaxOverpEC50'!$A:$AR,MATCH(BL$1,'I-LogEmaxOverpEC50'!$A$1:$AR$1,0),FALSE),"")</f>
        <v/>
      </c>
      <c r="BM361" s="320" t="str">
        <f>_xlfn.IFNA(VLOOKUP($B361,'I-LogEmaxOverpEC50'!$A:$AR,MATCH(BM$1,'I-LogEmaxOverpEC50'!$A$1:$AR$1,0),FALSE),"")</f>
        <v/>
      </c>
      <c r="BN361" s="320" t="str">
        <f>_xlfn.IFNA(VLOOKUP($B361,'I-LogEmaxOverpEC50'!$A:$AR,MATCH(BN$1,'I-LogEmaxOverpEC50'!$A$1:$AR$1,0),FALSE),"")</f>
        <v/>
      </c>
      <c r="BO361" s="320" t="str">
        <f>_xlfn.IFNA(VLOOKUP($B361,'I-LogEmaxOverpEC50'!$A:$AR,MATCH(BO$1,'I-LogEmaxOverpEC50'!$A$1:$AR$1,0),FALSE),"")</f>
        <v/>
      </c>
      <c r="BP361" s="320" t="str">
        <f>_xlfn.IFNA(VLOOKUP($B361,'I-LogEmaxOverpEC50'!$A:$AR,MATCH(BP$1,'I-LogEmaxOverpEC50'!$A$1:$AR$1,0),FALSE),"")</f>
        <v/>
      </c>
      <c r="BQ361" s="320" t="str">
        <f>_xlfn.IFNA(VLOOKUP($B361,'I-LogEmaxOverpEC50'!$A:$AR,MATCH(BQ$1,'I-LogEmaxOverpEC50'!$A$1:$AR$1,0),FALSE),"")</f>
        <v/>
      </c>
      <c r="BR361" s="320" t="str">
        <f>_xlfn.IFNA(VLOOKUP($B361,'I-LogEmaxOverpEC50'!$A:$AR,MATCH(BR$1,'I-LogEmaxOverpEC50'!$A$1:$AR$1,0),FALSE),"")</f>
        <v/>
      </c>
      <c r="BS361" s="320" t="str">
        <f>_xlfn.IFNA(VLOOKUP($B361,'I-LogEmaxOverpEC50'!$A:$AR,MATCH(BS$1,'I-LogEmaxOverpEC50'!$A$1:$AR$1,0),FALSE),"")</f>
        <v/>
      </c>
      <c r="BT361" s="320" t="str">
        <f>_xlfn.IFNA(VLOOKUP($B361,'I-LogEmaxOverpEC50'!$A:$AR,MATCH(BT$1,'I-LogEmaxOverpEC50'!$A$1:$AR$1,0),FALSE),"")</f>
        <v/>
      </c>
      <c r="BU361" s="320" t="str">
        <f>_xlfn.IFNA(VLOOKUP($B361,'I-LogEmaxOverpEC50'!$A:$AR,MATCH(BU$1,'I-LogEmaxOverpEC50'!$A$1:$AR$1,0),FALSE),"")</f>
        <v/>
      </c>
      <c r="BV361" s="114" t="e" cm="1">
        <f t="array" ref="BV361">_xlfn.IFS(AND($C361="A",_xlfn.CONCAT(F361:G361)&lt;&gt;"",$A361=1),"x",AND($C361="A",_xlfn.CONCAT(F361:G361)="",$A361=1),"-",$A$1&lt;&gt;"","")</f>
        <v>#N/A</v>
      </c>
      <c r="BW361" s="113" t="e" cm="1">
        <f t="array" ref="BW361">_xlfn.IFS(AND($C361="A",_xlfn.CONCAT(H361:L361)&lt;&gt;"",$A361=1),"x",AND($C361="A",_xlfn.CONCAT(H361:L361)="",$A361=1),"-",$A$1&lt;&gt;"","")</f>
        <v>#N/A</v>
      </c>
      <c r="BX361" s="113" t="e" cm="1">
        <f t="array" ref="BX361">_xlfn.IFS(AND($C361="A",_xlfn.CONCAT(M361:P361)&lt;&gt;"",$A361=1),"x",AND($C361="A",_xlfn.CONCAT(M361:P361)="",$A361=1),"-",$A$1&lt;&gt;"","")</f>
        <v>#N/A</v>
      </c>
      <c r="BY361" s="113" t="e" cm="1">
        <f t="array" ref="BY361">_xlfn.IFS(AND($C361="A",_xlfn.CONCAT(Q361:R361)&lt;&gt;"",$A361=1),"x",AND($C361="A",_xlfn.CONCAT(Q361:R361)="",$A361=1),"-",$A$1&lt;&gt;"","")</f>
        <v>#N/A</v>
      </c>
      <c r="BZ361" s="121" t="e">
        <f t="shared" si="200"/>
        <v>#N/A</v>
      </c>
      <c r="CA361" s="120" t="e">
        <f t="shared" si="201"/>
        <v>#N/A</v>
      </c>
      <c r="CB361" s="120" t="e">
        <f t="shared" si="202"/>
        <v>#N/A</v>
      </c>
      <c r="CC361" s="120" t="e">
        <f t="shared" si="203"/>
        <v>#N/A</v>
      </c>
      <c r="CD361" s="121" t="str">
        <f t="shared" si="204"/>
        <v/>
      </c>
      <c r="CE361" s="120" t="e">
        <f t="shared" si="205"/>
        <v>#N/A</v>
      </c>
      <c r="CF361" s="120" t="e">
        <f t="shared" si="206"/>
        <v>#N/A</v>
      </c>
      <c r="CG361" s="120" t="e">
        <f t="shared" si="207"/>
        <v>#N/A</v>
      </c>
      <c r="CH361" s="120" t="e">
        <f t="shared" si="208"/>
        <v>#N/A</v>
      </c>
      <c r="CI361" s="120" t="e">
        <f t="shared" si="209"/>
        <v>#N/A</v>
      </c>
    </row>
    <row r="362" spans="1:87" x14ac:dyDescent="0.2">
      <c r="A362" s="311" t="e" cm="1">
        <f t="array" ref="A362">_xlfn.IFS(SUM(F362:R362)&gt;0,1,Z362&gt;0,2,TRUE,3)</f>
        <v>#N/A</v>
      </c>
      <c r="B362" s="311" t="s">
        <v>1661</v>
      </c>
      <c r="C362" s="311" t="str">
        <f>_xlfn.XLOOKUP(B362,RecNamesAll!A:A,RecNamesAll!E:E)</f>
        <v>C</v>
      </c>
      <c r="D362" s="311" t="str">
        <f>_xlfn.XLOOKUP(B362,RecNamesAll!A:A,RecNamesAll!C:C)</f>
        <v>GPRC5C</v>
      </c>
      <c r="F362" s="312" t="e">
        <f t="shared" si="175"/>
        <v>#N/A</v>
      </c>
      <c r="G362" s="313" t="e">
        <f t="shared" si="176"/>
        <v>#N/A</v>
      </c>
      <c r="H362" s="312" t="e">
        <f t="shared" si="177"/>
        <v>#N/A</v>
      </c>
      <c r="I362" s="313" t="e">
        <f t="shared" si="178"/>
        <v>#N/A</v>
      </c>
      <c r="J362" s="313" t="e">
        <f t="shared" si="179"/>
        <v>#N/A</v>
      </c>
      <c r="K362" s="313" t="e">
        <f t="shared" si="180"/>
        <v>#N/A</v>
      </c>
      <c r="L362" s="313" t="e">
        <f t="shared" si="181"/>
        <v>#N/A</v>
      </c>
      <c r="M362" s="312" t="e">
        <f t="shared" si="182"/>
        <v>#N/A</v>
      </c>
      <c r="N362" s="313" t="e">
        <f t="shared" si="183"/>
        <v>#N/A</v>
      </c>
      <c r="O362" s="313" t="e">
        <f t="shared" si="184"/>
        <v>#N/A</v>
      </c>
      <c r="P362" s="313" t="e">
        <f t="shared" si="185"/>
        <v>#N/A</v>
      </c>
      <c r="Q362" s="312" t="e">
        <f t="shared" si="186"/>
        <v>#N/A</v>
      </c>
      <c r="R362" s="313" t="e">
        <f t="shared" si="187"/>
        <v>#N/A</v>
      </c>
      <c r="S362" s="314" t="str">
        <f t="shared" si="188"/>
        <v/>
      </c>
      <c r="T362" s="315" t="str">
        <f t="shared" si="189"/>
        <v>C</v>
      </c>
      <c r="U362" s="311" t="str">
        <f t="shared" si="190"/>
        <v>GPRC5C</v>
      </c>
      <c r="V362" s="316" t="e">
        <f>IF(VLOOKUP($B362,GtP!$A:$AA,MATCH("Gs_0-2",GtP!$A$1:$AA$1,0),FALSE)=0,"",VLOOKUP($B362,GtP!$A:$AA,MATCH("Gs_0-2",GtP!$A$1:$AA$1,0),FALSE))</f>
        <v>#N/A</v>
      </c>
      <c r="W362" s="317" t="e">
        <f>IF(VLOOKUP($B362,GtP!$A:$AA,MATCH("Gi/o_0-2",GtP!$A$1:$AA$1,0),FALSE)=0,"",VLOOKUP($B362,GtP!$A:$AA,MATCH("Gi/o_0-2",GtP!$A$1:$AA$1,0),FALSE))</f>
        <v>#N/A</v>
      </c>
      <c r="X362" s="317" t="e">
        <f>IF(VLOOKUP($B362,GtP!$A:$AA,MATCH("Gq/11_0-2",GtP!$A$1:$AA$1,0),FALSE)=0,"",VLOOKUP($B362,GtP!$A:$AA,MATCH("Gq/11_0-2",GtP!$A$1:$AA$1,0),FALSE))</f>
        <v>#N/A</v>
      </c>
      <c r="Y362" s="317" t="e">
        <f>IF(VLOOKUP($B362,GtP!$A:$AA,MATCH("G12/13_0-2",GtP!$A$1:$AA$1,0),FALSE)=0,"",VLOOKUP($B362,GtP!$A:$AA,MATCH("G12/13_0-2",GtP!$A$1:$AA$1,0),FALSE))</f>
        <v>#N/A</v>
      </c>
      <c r="Z362" s="318" t="e">
        <f t="shared" si="191"/>
        <v>#N/A</v>
      </c>
      <c r="AA362" s="317" t="e">
        <f t="shared" si="192"/>
        <v>#N/A</v>
      </c>
      <c r="AB362" s="317" t="e">
        <f t="shared" si="193"/>
        <v>#N/A</v>
      </c>
      <c r="AC362" s="317" t="e">
        <f t="shared" si="194"/>
        <v>#N/A</v>
      </c>
      <c r="AD362" s="317" t="e">
        <f t="shared" si="195"/>
        <v>#N/A</v>
      </c>
      <c r="AE362" s="315" t="str">
        <f t="shared" si="196"/>
        <v/>
      </c>
      <c r="AF362" s="311" t="str">
        <f t="shared" si="197"/>
        <v/>
      </c>
      <c r="AG362" s="311" t="str">
        <f t="shared" si="198"/>
        <v/>
      </c>
      <c r="AH362" s="311" t="str">
        <f t="shared" si="199"/>
        <v/>
      </c>
      <c r="AI362" s="316" t="e">
        <f>_xlfn.CONCAT(IF(AV362="","-","B"),IF(BI362="","-","I"),VLOOKUP($B362,GtP!$A:$BB,MATCH("Gs_0-1",GtP!$A$1:$BB$1,0),FALSE))</f>
        <v>#N/A</v>
      </c>
      <c r="AJ362" s="317" t="e">
        <f>_xlfn.CONCAT(IF(AW362="","-","B"),IF(BJ362="","-","I"),VLOOKUP($B362,GtP!$A:$BB,MATCH("Gs_0-1",GtP!$A$1:$BB$1,0),FALSE))</f>
        <v>#N/A</v>
      </c>
      <c r="AK362" s="317" t="e">
        <f>_xlfn.CONCAT(IF(AX362="","-","B"),IF(BK362="","-","I"),VLOOKUP($B362,GtP!$A:$BB,MATCH("Gi/o_0-1",GtP!$A$1:$BB$1,0),FALSE))</f>
        <v>#N/A</v>
      </c>
      <c r="AL362" s="317" t="e">
        <f>_xlfn.CONCAT(IF(AY362="","-","B"),IF(BL362="","-","I"),VLOOKUP($B362,GtP!$A:$BB,MATCH("Gi/o_0-1",GtP!$A$1:$BB$1,0),FALSE))</f>
        <v>#N/A</v>
      </c>
      <c r="AM362" s="317" t="e">
        <f>_xlfn.CONCAT(IF(AZ362="","-","B"),IF(BM362="","-","I"),VLOOKUP($B362,GtP!$A:$BB,MATCH("Gi/o_0-1",GtP!$A$1:$BB$1,0),FALSE))</f>
        <v>#N/A</v>
      </c>
      <c r="AN362" s="317" t="e">
        <f>_xlfn.CONCAT(IF(BA362="","-","B"),IF(BN362="","-","I"),VLOOKUP($B362,GtP!$A:$BB,MATCH("Gi/o_0-1",GtP!$A$1:$BB$1,0),FALSE))</f>
        <v>#N/A</v>
      </c>
      <c r="AO362" s="317" t="e">
        <f>_xlfn.CONCAT(IF(BB362="","-","B"),IF(BO362="","-","I"),VLOOKUP($B362,GtP!$A:$BB,MATCH("Gi/o_0-1",GtP!$A$1:$BB$1,0),FALSE))</f>
        <v>#N/A</v>
      </c>
      <c r="AP362" s="317" t="e">
        <f>_xlfn.CONCAT(IF(BC362="","-","B"),IF(BP362="","-","I"),VLOOKUP($B362,GtP!$A:$BB,MATCH("Gq/11_0-1",GtP!$A$1:$BB$1,0),FALSE))</f>
        <v>#N/A</v>
      </c>
      <c r="AQ362" s="317" t="e">
        <f>_xlfn.CONCAT(IF(BD362="","-","B"),IF(BQ362="","-","I"),VLOOKUP($B362,GtP!$A:$BB,MATCH("Gq/11_0-1",GtP!$A$1:$BB$1,0),FALSE))</f>
        <v>#N/A</v>
      </c>
      <c r="AR362" s="317" t="e">
        <f>_xlfn.CONCAT(IF(BE362="","-","B"),IF(BR362="","-","I"),VLOOKUP($B362,GtP!$A:$BB,MATCH("Gq/11_0-1",GtP!$A$1:$BB$1,0),FALSE))</f>
        <v>#N/A</v>
      </c>
      <c r="AS362" s="317" t="e">
        <f>_xlfn.CONCAT(IF(BF362="","-","B"),IF(BS362="","-","I"),VLOOKUP($B362,GtP!$A:$BB,MATCH("Gq/11_0-1",GtP!$A$1:$BB$1,0),FALSE))</f>
        <v>#N/A</v>
      </c>
      <c r="AT362" s="317" t="e">
        <f>_xlfn.CONCAT(IF(BG362="","-","B"),IF(BT362="","-","I"),VLOOKUP($B362,GtP!$A:$BB,MATCH("G12/13_0-1",GtP!$A$1:$BB$1,0),FALSE))</f>
        <v>#N/A</v>
      </c>
      <c r="AU362" s="317" t="e">
        <f>_xlfn.CONCAT(IF(BH362="","-","B"),IF(BU362="","-","I"),VLOOKUP($B362,GtP!$A:$BB,MATCH("G12/13_0-1",GtP!$A$1:$BB$1,0),FALSE))</f>
        <v>#N/A</v>
      </c>
      <c r="AV362" s="319" t="str">
        <f>_xlfn.IFNA(VLOOKUP($B362,'B-LogEmaxOverpEC50'!$A:$AL,MATCH(AV$1,'B-LogEmaxOverpEC50'!$A$1:$AL$1,0),FALSE),"")</f>
        <v/>
      </c>
      <c r="AX362" s="321" t="str">
        <f>_xlfn.IFNA(VLOOKUP($B362,'B-LogEmaxOverpEC50'!$A:$AL,MATCH(AX$1,'B-LogEmaxOverpEC50'!$A$1:$AL$1,0),FALSE),"")</f>
        <v/>
      </c>
      <c r="AY362" s="321" t="str">
        <f>_xlfn.IFNA(VLOOKUP($B362,'B-LogEmaxOverpEC50'!$A:$AL,MATCH(AY$1,'B-LogEmaxOverpEC50'!$A$1:$AL$1,0),FALSE),"")</f>
        <v/>
      </c>
      <c r="AZ362" s="321" t="str">
        <f>_xlfn.IFNA(VLOOKUP($B362,'B-LogEmaxOverpEC50'!$A:$AL,MATCH(AZ$1,'B-LogEmaxOverpEC50'!$A$1:$AL$1,0),FALSE),"")</f>
        <v/>
      </c>
      <c r="BA362" s="321" t="str">
        <f>_xlfn.IFNA(VLOOKUP($B362,'B-LogEmaxOverpEC50'!$A:$AL,MATCH(BA$1,'B-LogEmaxOverpEC50'!$A$1:$AL$1,0),FALSE),"")</f>
        <v/>
      </c>
      <c r="BB362" s="321" t="str">
        <f>_xlfn.IFNA(VLOOKUP($B362,'B-LogEmaxOverpEC50'!$A:$AL,MATCH(BB$1,'B-LogEmaxOverpEC50'!$A$1:$AL$1,0),FALSE),"")</f>
        <v/>
      </c>
      <c r="BC362" s="321" t="str">
        <f>_xlfn.IFNA(VLOOKUP($B362,'B-LogEmaxOverpEC50'!$A:$AL,MATCH(BC$1,'B-LogEmaxOverpEC50'!$A$1:$AL$1,0),FALSE),"")</f>
        <v/>
      </c>
      <c r="BD362" s="321" t="str">
        <f>_xlfn.IFNA(VLOOKUP($B362,'B-LogEmaxOverpEC50'!$A:$AL,MATCH(BD$1,'B-LogEmaxOverpEC50'!$A$1:$AL$1,0),FALSE),"")</f>
        <v/>
      </c>
      <c r="BE362" s="321" t="str">
        <f>_xlfn.IFNA(VLOOKUP($B362,'B-LogEmaxOverpEC50'!$A:$AL,MATCH(BE$1,'B-LogEmaxOverpEC50'!$A$1:$AL$1,0),FALSE),"")</f>
        <v/>
      </c>
      <c r="BF362" s="321" t="str">
        <f>_xlfn.IFNA(VLOOKUP($B362,'B-LogEmaxOverpEC50'!$A:$AL,MATCH(BF$1,'B-LogEmaxOverpEC50'!$A$1:$AL$1,0),FALSE),"")</f>
        <v/>
      </c>
      <c r="BG362" s="321" t="str">
        <f>_xlfn.IFNA(VLOOKUP($B362,'B-LogEmaxOverpEC50'!$A:$AL,MATCH(BG$1,'B-LogEmaxOverpEC50'!$A$1:$AL$1,0),FALSE),"")</f>
        <v/>
      </c>
      <c r="BH362" s="321" t="str">
        <f>_xlfn.IFNA(VLOOKUP($B362,'B-LogEmaxOverpEC50'!$A:$AL,MATCH(BH$1,'B-LogEmaxOverpEC50'!$A$1:$AL$1,0),FALSE),"")</f>
        <v/>
      </c>
      <c r="BI362" s="322" t="str">
        <f>_xlfn.IFNA(VLOOKUP($B362,'I-LogEmaxOverpEC50'!$A:$AR,MATCH(BI$1,'I-LogEmaxOverpEC50'!$A$1:$AR$1,0),FALSE),"")</f>
        <v/>
      </c>
      <c r="BJ362" s="320" t="str">
        <f>_xlfn.IFNA(VLOOKUP($B362,'I-LogEmaxOverpEC50'!$A:$AR,MATCH(BJ$1,'I-LogEmaxOverpEC50'!$A$1:$AR$1,0),FALSE),"")</f>
        <v/>
      </c>
      <c r="BK362" s="320" t="str">
        <f>_xlfn.IFNA(VLOOKUP($B362,'I-LogEmaxOverpEC50'!$A:$AR,MATCH(BK$1,'I-LogEmaxOverpEC50'!$A$1:$AR$1,0),FALSE),"")</f>
        <v/>
      </c>
      <c r="BL362" s="320" t="str">
        <f>_xlfn.IFNA(VLOOKUP($B362,'I-LogEmaxOverpEC50'!$A:$AR,MATCH(BL$1,'I-LogEmaxOverpEC50'!$A$1:$AR$1,0),FALSE),"")</f>
        <v/>
      </c>
      <c r="BM362" s="320" t="str">
        <f>_xlfn.IFNA(VLOOKUP($B362,'I-LogEmaxOverpEC50'!$A:$AR,MATCH(BM$1,'I-LogEmaxOverpEC50'!$A$1:$AR$1,0),FALSE),"")</f>
        <v/>
      </c>
      <c r="BN362" s="320" t="str">
        <f>_xlfn.IFNA(VLOOKUP($B362,'I-LogEmaxOverpEC50'!$A:$AR,MATCH(BN$1,'I-LogEmaxOverpEC50'!$A$1:$AR$1,0),FALSE),"")</f>
        <v/>
      </c>
      <c r="BO362" s="320" t="str">
        <f>_xlfn.IFNA(VLOOKUP($B362,'I-LogEmaxOverpEC50'!$A:$AR,MATCH(BO$1,'I-LogEmaxOverpEC50'!$A$1:$AR$1,0),FALSE),"")</f>
        <v/>
      </c>
      <c r="BP362" s="320" t="str">
        <f>_xlfn.IFNA(VLOOKUP($B362,'I-LogEmaxOverpEC50'!$A:$AR,MATCH(BP$1,'I-LogEmaxOverpEC50'!$A$1:$AR$1,0),FALSE),"")</f>
        <v/>
      </c>
      <c r="BQ362" s="320" t="str">
        <f>_xlfn.IFNA(VLOOKUP($B362,'I-LogEmaxOverpEC50'!$A:$AR,MATCH(BQ$1,'I-LogEmaxOverpEC50'!$A$1:$AR$1,0),FALSE),"")</f>
        <v/>
      </c>
      <c r="BR362" s="320" t="str">
        <f>_xlfn.IFNA(VLOOKUP($B362,'I-LogEmaxOverpEC50'!$A:$AR,MATCH(BR$1,'I-LogEmaxOverpEC50'!$A$1:$AR$1,0),FALSE),"")</f>
        <v/>
      </c>
      <c r="BS362" s="320" t="str">
        <f>_xlfn.IFNA(VLOOKUP($B362,'I-LogEmaxOverpEC50'!$A:$AR,MATCH(BS$1,'I-LogEmaxOverpEC50'!$A$1:$AR$1,0),FALSE),"")</f>
        <v/>
      </c>
      <c r="BT362" s="320" t="str">
        <f>_xlfn.IFNA(VLOOKUP($B362,'I-LogEmaxOverpEC50'!$A:$AR,MATCH(BT$1,'I-LogEmaxOverpEC50'!$A$1:$AR$1,0),FALSE),"")</f>
        <v/>
      </c>
      <c r="BU362" s="320" t="str">
        <f>_xlfn.IFNA(VLOOKUP($B362,'I-LogEmaxOverpEC50'!$A:$AR,MATCH(BU$1,'I-LogEmaxOverpEC50'!$A$1:$AR$1,0),FALSE),"")</f>
        <v/>
      </c>
      <c r="BV362" s="114" t="e" cm="1">
        <f t="array" ref="BV362">_xlfn.IFS(AND($C362="A",_xlfn.CONCAT(F362:G362)&lt;&gt;"",$A362=1),"x",AND($C362="A",_xlfn.CONCAT(F362:G362)="",$A362=1),"-",$A$1&lt;&gt;"","")</f>
        <v>#N/A</v>
      </c>
      <c r="BW362" s="113" t="e" cm="1">
        <f t="array" ref="BW362">_xlfn.IFS(AND($C362="A",_xlfn.CONCAT(H362:L362)&lt;&gt;"",$A362=1),"x",AND($C362="A",_xlfn.CONCAT(H362:L362)="",$A362=1),"-",$A$1&lt;&gt;"","")</f>
        <v>#N/A</v>
      </c>
      <c r="BX362" s="113" t="e" cm="1">
        <f t="array" ref="BX362">_xlfn.IFS(AND($C362="A",_xlfn.CONCAT(M362:P362)&lt;&gt;"",$A362=1),"x",AND($C362="A",_xlfn.CONCAT(M362:P362)="",$A362=1),"-",$A$1&lt;&gt;"","")</f>
        <v>#N/A</v>
      </c>
      <c r="BY362" s="113" t="e" cm="1">
        <f t="array" ref="BY362">_xlfn.IFS(AND($C362="A",_xlfn.CONCAT(Q362:R362)&lt;&gt;"",$A362=1),"x",AND($C362="A",_xlfn.CONCAT(Q362:R362)="",$A362=1),"-",$A$1&lt;&gt;"","")</f>
        <v>#N/A</v>
      </c>
      <c r="BZ362" s="121" t="e">
        <f t="shared" si="200"/>
        <v>#N/A</v>
      </c>
      <c r="CA362" s="120" t="e">
        <f t="shared" si="201"/>
        <v>#N/A</v>
      </c>
      <c r="CB362" s="120" t="e">
        <f t="shared" si="202"/>
        <v>#N/A</v>
      </c>
      <c r="CC362" s="120" t="e">
        <f t="shared" si="203"/>
        <v>#N/A</v>
      </c>
      <c r="CD362" s="121" t="str">
        <f t="shared" si="204"/>
        <v/>
      </c>
      <c r="CE362" s="120" t="e">
        <f t="shared" si="205"/>
        <v>#N/A</v>
      </c>
      <c r="CF362" s="120" t="e">
        <f t="shared" si="206"/>
        <v>#N/A</v>
      </c>
      <c r="CG362" s="120" t="e">
        <f t="shared" si="207"/>
        <v>#N/A</v>
      </c>
      <c r="CH362" s="120" t="e">
        <f t="shared" si="208"/>
        <v>#N/A</v>
      </c>
      <c r="CI362" s="120" t="e">
        <f t="shared" si="209"/>
        <v>#N/A</v>
      </c>
    </row>
    <row r="363" spans="1:87" x14ac:dyDescent="0.2">
      <c r="A363" s="311" t="e" cm="1">
        <f t="array" ref="A363">_xlfn.IFS(SUM(F363:R363)&gt;0,1,Z363&gt;0,2,TRUE,3)</f>
        <v>#N/A</v>
      </c>
      <c r="B363" s="311" t="s">
        <v>1657</v>
      </c>
      <c r="C363" s="311" t="str">
        <f>_xlfn.XLOOKUP(B363,RecNamesAll!A:A,RecNamesAll!E:E)</f>
        <v>C</v>
      </c>
      <c r="D363" s="311" t="str">
        <f>_xlfn.XLOOKUP(B363,RecNamesAll!A:A,RecNamesAll!C:C)</f>
        <v>GPRC5D</v>
      </c>
      <c r="F363" s="312" t="e">
        <f t="shared" si="175"/>
        <v>#N/A</v>
      </c>
      <c r="G363" s="313" t="e">
        <f t="shared" si="176"/>
        <v>#N/A</v>
      </c>
      <c r="H363" s="312" t="e">
        <f t="shared" si="177"/>
        <v>#N/A</v>
      </c>
      <c r="I363" s="313" t="e">
        <f t="shared" si="178"/>
        <v>#N/A</v>
      </c>
      <c r="J363" s="313" t="e">
        <f t="shared" si="179"/>
        <v>#N/A</v>
      </c>
      <c r="K363" s="313" t="e">
        <f t="shared" si="180"/>
        <v>#N/A</v>
      </c>
      <c r="L363" s="313" t="e">
        <f t="shared" si="181"/>
        <v>#N/A</v>
      </c>
      <c r="M363" s="312" t="e">
        <f t="shared" si="182"/>
        <v>#N/A</v>
      </c>
      <c r="N363" s="313" t="e">
        <f t="shared" si="183"/>
        <v>#N/A</v>
      </c>
      <c r="O363" s="313" t="e">
        <f t="shared" si="184"/>
        <v>#N/A</v>
      </c>
      <c r="P363" s="313" t="e">
        <f t="shared" si="185"/>
        <v>#N/A</v>
      </c>
      <c r="Q363" s="312" t="e">
        <f t="shared" si="186"/>
        <v>#N/A</v>
      </c>
      <c r="R363" s="313" t="e">
        <f t="shared" si="187"/>
        <v>#N/A</v>
      </c>
      <c r="S363" s="314" t="str">
        <f t="shared" si="188"/>
        <v/>
      </c>
      <c r="T363" s="315" t="str">
        <f t="shared" si="189"/>
        <v>C</v>
      </c>
      <c r="U363" s="311" t="str">
        <f t="shared" si="190"/>
        <v>GPRC5D</v>
      </c>
      <c r="V363" s="316" t="e">
        <f>IF(VLOOKUP($B363,GtP!$A:$AA,MATCH("Gs_0-2",GtP!$A$1:$AA$1,0),FALSE)=0,"",VLOOKUP($B363,GtP!$A:$AA,MATCH("Gs_0-2",GtP!$A$1:$AA$1,0),FALSE))</f>
        <v>#N/A</v>
      </c>
      <c r="W363" s="317" t="e">
        <f>IF(VLOOKUP($B363,GtP!$A:$AA,MATCH("Gi/o_0-2",GtP!$A$1:$AA$1,0),FALSE)=0,"",VLOOKUP($B363,GtP!$A:$AA,MATCH("Gi/o_0-2",GtP!$A$1:$AA$1,0),FALSE))</f>
        <v>#N/A</v>
      </c>
      <c r="X363" s="317" t="e">
        <f>IF(VLOOKUP($B363,GtP!$A:$AA,MATCH("Gq/11_0-2",GtP!$A$1:$AA$1,0),FALSE)=0,"",VLOOKUP($B363,GtP!$A:$AA,MATCH("Gq/11_0-2",GtP!$A$1:$AA$1,0),FALSE))</f>
        <v>#N/A</v>
      </c>
      <c r="Y363" s="317" t="e">
        <f>IF(VLOOKUP($B363,GtP!$A:$AA,MATCH("G12/13_0-2",GtP!$A$1:$AA$1,0),FALSE)=0,"",VLOOKUP($B363,GtP!$A:$AA,MATCH("G12/13_0-2",GtP!$A$1:$AA$1,0),FALSE))</f>
        <v>#N/A</v>
      </c>
      <c r="Z363" s="318" t="e">
        <f t="shared" si="191"/>
        <v>#N/A</v>
      </c>
      <c r="AA363" s="317" t="e">
        <f t="shared" si="192"/>
        <v>#N/A</v>
      </c>
      <c r="AB363" s="317" t="e">
        <f t="shared" si="193"/>
        <v>#N/A</v>
      </c>
      <c r="AC363" s="317" t="e">
        <f t="shared" si="194"/>
        <v>#N/A</v>
      </c>
      <c r="AD363" s="317" t="e">
        <f t="shared" si="195"/>
        <v>#N/A</v>
      </c>
      <c r="AE363" s="315" t="str">
        <f t="shared" si="196"/>
        <v/>
      </c>
      <c r="AF363" s="311" t="str">
        <f t="shared" si="197"/>
        <v/>
      </c>
      <c r="AG363" s="311" t="str">
        <f t="shared" si="198"/>
        <v/>
      </c>
      <c r="AH363" s="311" t="str">
        <f t="shared" si="199"/>
        <v/>
      </c>
      <c r="AI363" s="316" t="e">
        <f>_xlfn.CONCAT(IF(AV363="","-","B"),IF(BI363="","-","I"),VLOOKUP($B363,GtP!$A:$BB,MATCH("Gs_0-1",GtP!$A$1:$BB$1,0),FALSE))</f>
        <v>#N/A</v>
      </c>
      <c r="AJ363" s="317" t="e">
        <f>_xlfn.CONCAT(IF(AW363="","-","B"),IF(BJ363="","-","I"),VLOOKUP($B363,GtP!$A:$BB,MATCH("Gs_0-1",GtP!$A$1:$BB$1,0),FALSE))</f>
        <v>#N/A</v>
      </c>
      <c r="AK363" s="317" t="e">
        <f>_xlfn.CONCAT(IF(AX363="","-","B"),IF(BK363="","-","I"),VLOOKUP($B363,GtP!$A:$BB,MATCH("Gi/o_0-1",GtP!$A$1:$BB$1,0),FALSE))</f>
        <v>#N/A</v>
      </c>
      <c r="AL363" s="317" t="e">
        <f>_xlfn.CONCAT(IF(AY363="","-","B"),IF(BL363="","-","I"),VLOOKUP($B363,GtP!$A:$BB,MATCH("Gi/o_0-1",GtP!$A$1:$BB$1,0),FALSE))</f>
        <v>#N/A</v>
      </c>
      <c r="AM363" s="317" t="e">
        <f>_xlfn.CONCAT(IF(AZ363="","-","B"),IF(BM363="","-","I"),VLOOKUP($B363,GtP!$A:$BB,MATCH("Gi/o_0-1",GtP!$A$1:$BB$1,0),FALSE))</f>
        <v>#N/A</v>
      </c>
      <c r="AN363" s="317" t="e">
        <f>_xlfn.CONCAT(IF(BA363="","-","B"),IF(BN363="","-","I"),VLOOKUP($B363,GtP!$A:$BB,MATCH("Gi/o_0-1",GtP!$A$1:$BB$1,0),FALSE))</f>
        <v>#N/A</v>
      </c>
      <c r="AO363" s="317" t="e">
        <f>_xlfn.CONCAT(IF(BB363="","-","B"),IF(BO363="","-","I"),VLOOKUP($B363,GtP!$A:$BB,MATCH("Gi/o_0-1",GtP!$A$1:$BB$1,0),FALSE))</f>
        <v>#N/A</v>
      </c>
      <c r="AP363" s="317" t="e">
        <f>_xlfn.CONCAT(IF(BC363="","-","B"),IF(BP363="","-","I"),VLOOKUP($B363,GtP!$A:$BB,MATCH("Gq/11_0-1",GtP!$A$1:$BB$1,0),FALSE))</f>
        <v>#N/A</v>
      </c>
      <c r="AQ363" s="317" t="e">
        <f>_xlfn.CONCAT(IF(BD363="","-","B"),IF(BQ363="","-","I"),VLOOKUP($B363,GtP!$A:$BB,MATCH("Gq/11_0-1",GtP!$A$1:$BB$1,0),FALSE))</f>
        <v>#N/A</v>
      </c>
      <c r="AR363" s="317" t="e">
        <f>_xlfn.CONCAT(IF(BE363="","-","B"),IF(BR363="","-","I"),VLOOKUP($B363,GtP!$A:$BB,MATCH("Gq/11_0-1",GtP!$A$1:$BB$1,0),FALSE))</f>
        <v>#N/A</v>
      </c>
      <c r="AS363" s="317" t="e">
        <f>_xlfn.CONCAT(IF(BF363="","-","B"),IF(BS363="","-","I"),VLOOKUP($B363,GtP!$A:$BB,MATCH("Gq/11_0-1",GtP!$A$1:$BB$1,0),FALSE))</f>
        <v>#N/A</v>
      </c>
      <c r="AT363" s="317" t="e">
        <f>_xlfn.CONCAT(IF(BG363="","-","B"),IF(BT363="","-","I"),VLOOKUP($B363,GtP!$A:$BB,MATCH("G12/13_0-1",GtP!$A$1:$BB$1,0),FALSE))</f>
        <v>#N/A</v>
      </c>
      <c r="AU363" s="317" t="e">
        <f>_xlfn.CONCAT(IF(BH363="","-","B"),IF(BU363="","-","I"),VLOOKUP($B363,GtP!$A:$BB,MATCH("G12/13_0-1",GtP!$A$1:$BB$1,0),FALSE))</f>
        <v>#N/A</v>
      </c>
      <c r="AV363" s="319" t="str">
        <f>_xlfn.IFNA(VLOOKUP($B363,'B-LogEmaxOverpEC50'!$A:$AL,MATCH(AV$1,'B-LogEmaxOverpEC50'!$A$1:$AL$1,0),FALSE),"")</f>
        <v/>
      </c>
      <c r="AX363" s="321" t="str">
        <f>_xlfn.IFNA(VLOOKUP($B363,'B-LogEmaxOverpEC50'!$A:$AL,MATCH(AX$1,'B-LogEmaxOverpEC50'!$A$1:$AL$1,0),FALSE),"")</f>
        <v/>
      </c>
      <c r="AY363" s="321" t="str">
        <f>_xlfn.IFNA(VLOOKUP($B363,'B-LogEmaxOverpEC50'!$A:$AL,MATCH(AY$1,'B-LogEmaxOverpEC50'!$A$1:$AL$1,0),FALSE),"")</f>
        <v/>
      </c>
      <c r="AZ363" s="321" t="str">
        <f>_xlfn.IFNA(VLOOKUP($B363,'B-LogEmaxOverpEC50'!$A:$AL,MATCH(AZ$1,'B-LogEmaxOverpEC50'!$A$1:$AL$1,0),FALSE),"")</f>
        <v/>
      </c>
      <c r="BA363" s="321" t="str">
        <f>_xlfn.IFNA(VLOOKUP($B363,'B-LogEmaxOverpEC50'!$A:$AL,MATCH(BA$1,'B-LogEmaxOverpEC50'!$A$1:$AL$1,0),FALSE),"")</f>
        <v/>
      </c>
      <c r="BB363" s="321" t="str">
        <f>_xlfn.IFNA(VLOOKUP($B363,'B-LogEmaxOverpEC50'!$A:$AL,MATCH(BB$1,'B-LogEmaxOverpEC50'!$A$1:$AL$1,0),FALSE),"")</f>
        <v/>
      </c>
      <c r="BC363" s="321" t="str">
        <f>_xlfn.IFNA(VLOOKUP($B363,'B-LogEmaxOverpEC50'!$A:$AL,MATCH(BC$1,'B-LogEmaxOverpEC50'!$A$1:$AL$1,0),FALSE),"")</f>
        <v/>
      </c>
      <c r="BD363" s="321" t="str">
        <f>_xlfn.IFNA(VLOOKUP($B363,'B-LogEmaxOverpEC50'!$A:$AL,MATCH(BD$1,'B-LogEmaxOverpEC50'!$A$1:$AL$1,0),FALSE),"")</f>
        <v/>
      </c>
      <c r="BE363" s="321" t="str">
        <f>_xlfn.IFNA(VLOOKUP($B363,'B-LogEmaxOverpEC50'!$A:$AL,MATCH(BE$1,'B-LogEmaxOverpEC50'!$A$1:$AL$1,0),FALSE),"")</f>
        <v/>
      </c>
      <c r="BF363" s="321" t="str">
        <f>_xlfn.IFNA(VLOOKUP($B363,'B-LogEmaxOverpEC50'!$A:$AL,MATCH(BF$1,'B-LogEmaxOverpEC50'!$A$1:$AL$1,0),FALSE),"")</f>
        <v/>
      </c>
      <c r="BG363" s="321" t="str">
        <f>_xlfn.IFNA(VLOOKUP($B363,'B-LogEmaxOverpEC50'!$A:$AL,MATCH(BG$1,'B-LogEmaxOverpEC50'!$A$1:$AL$1,0),FALSE),"")</f>
        <v/>
      </c>
      <c r="BH363" s="321" t="str">
        <f>_xlfn.IFNA(VLOOKUP($B363,'B-LogEmaxOverpEC50'!$A:$AL,MATCH(BH$1,'B-LogEmaxOverpEC50'!$A$1:$AL$1,0),FALSE),"")</f>
        <v/>
      </c>
      <c r="BI363" s="322" t="str">
        <f>_xlfn.IFNA(VLOOKUP($B363,'I-LogEmaxOverpEC50'!$A:$AR,MATCH(BI$1,'I-LogEmaxOverpEC50'!$A$1:$AR$1,0),FALSE),"")</f>
        <v/>
      </c>
      <c r="BJ363" s="320" t="str">
        <f>_xlfn.IFNA(VLOOKUP($B363,'I-LogEmaxOverpEC50'!$A:$AR,MATCH(BJ$1,'I-LogEmaxOverpEC50'!$A$1:$AR$1,0),FALSE),"")</f>
        <v/>
      </c>
      <c r="BK363" s="320" t="str">
        <f>_xlfn.IFNA(VLOOKUP($B363,'I-LogEmaxOverpEC50'!$A:$AR,MATCH(BK$1,'I-LogEmaxOverpEC50'!$A$1:$AR$1,0),FALSE),"")</f>
        <v/>
      </c>
      <c r="BL363" s="320" t="str">
        <f>_xlfn.IFNA(VLOOKUP($B363,'I-LogEmaxOverpEC50'!$A:$AR,MATCH(BL$1,'I-LogEmaxOverpEC50'!$A$1:$AR$1,0),FALSE),"")</f>
        <v/>
      </c>
      <c r="BM363" s="320" t="str">
        <f>_xlfn.IFNA(VLOOKUP($B363,'I-LogEmaxOverpEC50'!$A:$AR,MATCH(BM$1,'I-LogEmaxOverpEC50'!$A$1:$AR$1,0),FALSE),"")</f>
        <v/>
      </c>
      <c r="BN363" s="320" t="str">
        <f>_xlfn.IFNA(VLOOKUP($B363,'I-LogEmaxOverpEC50'!$A:$AR,MATCH(BN$1,'I-LogEmaxOverpEC50'!$A$1:$AR$1,0),FALSE),"")</f>
        <v/>
      </c>
      <c r="BO363" s="320" t="str">
        <f>_xlfn.IFNA(VLOOKUP($B363,'I-LogEmaxOverpEC50'!$A:$AR,MATCH(BO$1,'I-LogEmaxOverpEC50'!$A$1:$AR$1,0),FALSE),"")</f>
        <v/>
      </c>
      <c r="BP363" s="320" t="str">
        <f>_xlfn.IFNA(VLOOKUP($B363,'I-LogEmaxOverpEC50'!$A:$AR,MATCH(BP$1,'I-LogEmaxOverpEC50'!$A$1:$AR$1,0),FALSE),"")</f>
        <v/>
      </c>
      <c r="BQ363" s="320" t="str">
        <f>_xlfn.IFNA(VLOOKUP($B363,'I-LogEmaxOverpEC50'!$A:$AR,MATCH(BQ$1,'I-LogEmaxOverpEC50'!$A$1:$AR$1,0),FALSE),"")</f>
        <v/>
      </c>
      <c r="BR363" s="320" t="str">
        <f>_xlfn.IFNA(VLOOKUP($B363,'I-LogEmaxOverpEC50'!$A:$AR,MATCH(BR$1,'I-LogEmaxOverpEC50'!$A$1:$AR$1,0),FALSE),"")</f>
        <v/>
      </c>
      <c r="BS363" s="320" t="str">
        <f>_xlfn.IFNA(VLOOKUP($B363,'I-LogEmaxOverpEC50'!$A:$AR,MATCH(BS$1,'I-LogEmaxOverpEC50'!$A$1:$AR$1,0),FALSE),"")</f>
        <v/>
      </c>
      <c r="BT363" s="320" t="str">
        <f>_xlfn.IFNA(VLOOKUP($B363,'I-LogEmaxOverpEC50'!$A:$AR,MATCH(BT$1,'I-LogEmaxOverpEC50'!$A$1:$AR$1,0),FALSE),"")</f>
        <v/>
      </c>
      <c r="BU363" s="320" t="str">
        <f>_xlfn.IFNA(VLOOKUP($B363,'I-LogEmaxOverpEC50'!$A:$AR,MATCH(BU$1,'I-LogEmaxOverpEC50'!$A$1:$AR$1,0),FALSE),"")</f>
        <v/>
      </c>
      <c r="BV363" s="114" t="e" cm="1">
        <f t="array" ref="BV363">_xlfn.IFS(AND($C363="A",_xlfn.CONCAT(F363:G363)&lt;&gt;"",$A363=1),"x",AND($C363="A",_xlfn.CONCAT(F363:G363)="",$A363=1),"-",$A$1&lt;&gt;"","")</f>
        <v>#N/A</v>
      </c>
      <c r="BW363" s="113" t="e" cm="1">
        <f t="array" ref="BW363">_xlfn.IFS(AND($C363="A",_xlfn.CONCAT(H363:L363)&lt;&gt;"",$A363=1),"x",AND($C363="A",_xlfn.CONCAT(H363:L363)="",$A363=1),"-",$A$1&lt;&gt;"","")</f>
        <v>#N/A</v>
      </c>
      <c r="BX363" s="113" t="e" cm="1">
        <f t="array" ref="BX363">_xlfn.IFS(AND($C363="A",_xlfn.CONCAT(M363:P363)&lt;&gt;"",$A363=1),"x",AND($C363="A",_xlfn.CONCAT(M363:P363)="",$A363=1),"-",$A$1&lt;&gt;"","")</f>
        <v>#N/A</v>
      </c>
      <c r="BY363" s="113" t="e" cm="1">
        <f t="array" ref="BY363">_xlfn.IFS(AND($C363="A",_xlfn.CONCAT(Q363:R363)&lt;&gt;"",$A363=1),"x",AND($C363="A",_xlfn.CONCAT(Q363:R363)="",$A363=1),"-",$A$1&lt;&gt;"","")</f>
        <v>#N/A</v>
      </c>
      <c r="BZ363" s="121" t="e">
        <f t="shared" si="200"/>
        <v>#N/A</v>
      </c>
      <c r="CA363" s="120" t="e">
        <f t="shared" si="201"/>
        <v>#N/A</v>
      </c>
      <c r="CB363" s="120" t="e">
        <f t="shared" si="202"/>
        <v>#N/A</v>
      </c>
      <c r="CC363" s="120" t="e">
        <f t="shared" si="203"/>
        <v>#N/A</v>
      </c>
      <c r="CD363" s="121" t="str">
        <f t="shared" si="204"/>
        <v/>
      </c>
      <c r="CE363" s="120" t="e">
        <f t="shared" si="205"/>
        <v>#N/A</v>
      </c>
      <c r="CF363" s="120" t="e">
        <f t="shared" si="206"/>
        <v>#N/A</v>
      </c>
      <c r="CG363" s="120" t="e">
        <f t="shared" si="207"/>
        <v>#N/A</v>
      </c>
      <c r="CH363" s="120" t="e">
        <f t="shared" si="208"/>
        <v>#N/A</v>
      </c>
      <c r="CI363" s="120" t="e">
        <f t="shared" si="209"/>
        <v>#N/A</v>
      </c>
    </row>
    <row r="364" spans="1:87" x14ac:dyDescent="0.2">
      <c r="A364" s="311" t="e" cm="1">
        <f t="array" ref="A364">_xlfn.IFS(SUM(F364:R364)&gt;0,1,Z364&gt;0,2,TRUE,3)</f>
        <v>#N/A</v>
      </c>
      <c r="B364" s="311" t="s">
        <v>1669</v>
      </c>
      <c r="C364" s="311" t="str">
        <f>_xlfn.XLOOKUP(B364,RecNamesAll!A:A,RecNamesAll!E:E)</f>
        <v>C</v>
      </c>
      <c r="D364" s="311" t="str">
        <f>_xlfn.XLOOKUP(B364,RecNamesAll!A:A,RecNamesAll!C:C)</f>
        <v>GPRC5A</v>
      </c>
      <c r="F364" s="312" t="e">
        <f t="shared" si="175"/>
        <v>#N/A</v>
      </c>
      <c r="G364" s="313" t="e">
        <f t="shared" si="176"/>
        <v>#N/A</v>
      </c>
      <c r="H364" s="312" t="e">
        <f t="shared" si="177"/>
        <v>#N/A</v>
      </c>
      <c r="I364" s="313" t="e">
        <f t="shared" si="178"/>
        <v>#N/A</v>
      </c>
      <c r="J364" s="313" t="e">
        <f t="shared" si="179"/>
        <v>#N/A</v>
      </c>
      <c r="K364" s="313" t="e">
        <f t="shared" si="180"/>
        <v>#N/A</v>
      </c>
      <c r="L364" s="313" t="e">
        <f t="shared" si="181"/>
        <v>#N/A</v>
      </c>
      <c r="M364" s="312" t="e">
        <f t="shared" si="182"/>
        <v>#N/A</v>
      </c>
      <c r="N364" s="313" t="e">
        <f t="shared" si="183"/>
        <v>#N/A</v>
      </c>
      <c r="O364" s="313" t="e">
        <f t="shared" si="184"/>
        <v>#N/A</v>
      </c>
      <c r="P364" s="313" t="e">
        <f t="shared" si="185"/>
        <v>#N/A</v>
      </c>
      <c r="Q364" s="312" t="e">
        <f t="shared" si="186"/>
        <v>#N/A</v>
      </c>
      <c r="R364" s="313" t="e">
        <f t="shared" si="187"/>
        <v>#N/A</v>
      </c>
      <c r="S364" s="314" t="str">
        <f t="shared" si="188"/>
        <v/>
      </c>
      <c r="T364" s="315" t="str">
        <f t="shared" si="189"/>
        <v>C</v>
      </c>
      <c r="U364" s="311" t="str">
        <f t="shared" si="190"/>
        <v>GPRC5A</v>
      </c>
      <c r="V364" s="316" t="e">
        <f>IF(VLOOKUP($B364,GtP!$A:$AA,MATCH("Gs_0-2",GtP!$A$1:$AA$1,0),FALSE)=0,"",VLOOKUP($B364,GtP!$A:$AA,MATCH("Gs_0-2",GtP!$A$1:$AA$1,0),FALSE))</f>
        <v>#N/A</v>
      </c>
      <c r="W364" s="317" t="e">
        <f>IF(VLOOKUP($B364,GtP!$A:$AA,MATCH("Gi/o_0-2",GtP!$A$1:$AA$1,0),FALSE)=0,"",VLOOKUP($B364,GtP!$A:$AA,MATCH("Gi/o_0-2",GtP!$A$1:$AA$1,0),FALSE))</f>
        <v>#N/A</v>
      </c>
      <c r="X364" s="317" t="e">
        <f>IF(VLOOKUP($B364,GtP!$A:$AA,MATCH("Gq/11_0-2",GtP!$A$1:$AA$1,0),FALSE)=0,"",VLOOKUP($B364,GtP!$A:$AA,MATCH("Gq/11_0-2",GtP!$A$1:$AA$1,0),FALSE))</f>
        <v>#N/A</v>
      </c>
      <c r="Y364" s="317" t="e">
        <f>IF(VLOOKUP($B364,GtP!$A:$AA,MATCH("G12/13_0-2",GtP!$A$1:$AA$1,0),FALSE)=0,"",VLOOKUP($B364,GtP!$A:$AA,MATCH("G12/13_0-2",GtP!$A$1:$AA$1,0),FALSE))</f>
        <v>#N/A</v>
      </c>
      <c r="Z364" s="318" t="e">
        <f t="shared" si="191"/>
        <v>#N/A</v>
      </c>
      <c r="AA364" s="317" t="e">
        <f t="shared" si="192"/>
        <v>#N/A</v>
      </c>
      <c r="AB364" s="317" t="e">
        <f t="shared" si="193"/>
        <v>#N/A</v>
      </c>
      <c r="AC364" s="317" t="e">
        <f t="shared" si="194"/>
        <v>#N/A</v>
      </c>
      <c r="AD364" s="317" t="e">
        <f t="shared" si="195"/>
        <v>#N/A</v>
      </c>
      <c r="AE364" s="315" t="str">
        <f t="shared" si="196"/>
        <v/>
      </c>
      <c r="AF364" s="311" t="str">
        <f t="shared" si="197"/>
        <v/>
      </c>
      <c r="AG364" s="311" t="str">
        <f t="shared" si="198"/>
        <v/>
      </c>
      <c r="AH364" s="311" t="str">
        <f t="shared" si="199"/>
        <v/>
      </c>
      <c r="AI364" s="316" t="e">
        <f>_xlfn.CONCAT(IF(AV364="","-","B"),IF(BI364="","-","I"),VLOOKUP($B364,GtP!$A:$BB,MATCH("Gs_0-1",GtP!$A$1:$BB$1,0),FALSE))</f>
        <v>#N/A</v>
      </c>
      <c r="AJ364" s="317" t="e">
        <f>_xlfn.CONCAT(IF(AW364="","-","B"),IF(BJ364="","-","I"),VLOOKUP($B364,GtP!$A:$BB,MATCH("Gs_0-1",GtP!$A$1:$BB$1,0),FALSE))</f>
        <v>#N/A</v>
      </c>
      <c r="AK364" s="317" t="e">
        <f>_xlfn.CONCAT(IF(AX364="","-","B"),IF(BK364="","-","I"),VLOOKUP($B364,GtP!$A:$BB,MATCH("Gi/o_0-1",GtP!$A$1:$BB$1,0),FALSE))</f>
        <v>#N/A</v>
      </c>
      <c r="AL364" s="317" t="e">
        <f>_xlfn.CONCAT(IF(AY364="","-","B"),IF(BL364="","-","I"),VLOOKUP($B364,GtP!$A:$BB,MATCH("Gi/o_0-1",GtP!$A$1:$BB$1,0),FALSE))</f>
        <v>#N/A</v>
      </c>
      <c r="AM364" s="317" t="e">
        <f>_xlfn.CONCAT(IF(AZ364="","-","B"),IF(BM364="","-","I"),VLOOKUP($B364,GtP!$A:$BB,MATCH("Gi/o_0-1",GtP!$A$1:$BB$1,0),FALSE))</f>
        <v>#N/A</v>
      </c>
      <c r="AN364" s="317" t="e">
        <f>_xlfn.CONCAT(IF(BA364="","-","B"),IF(BN364="","-","I"),VLOOKUP($B364,GtP!$A:$BB,MATCH("Gi/o_0-1",GtP!$A$1:$BB$1,0),FALSE))</f>
        <v>#N/A</v>
      </c>
      <c r="AO364" s="317" t="e">
        <f>_xlfn.CONCAT(IF(BB364="","-","B"),IF(BO364="","-","I"),VLOOKUP($B364,GtP!$A:$BB,MATCH("Gi/o_0-1",GtP!$A$1:$BB$1,0),FALSE))</f>
        <v>#N/A</v>
      </c>
      <c r="AP364" s="317" t="e">
        <f>_xlfn.CONCAT(IF(BC364="","-","B"),IF(BP364="","-","I"),VLOOKUP($B364,GtP!$A:$BB,MATCH("Gq/11_0-1",GtP!$A$1:$BB$1,0),FALSE))</f>
        <v>#N/A</v>
      </c>
      <c r="AQ364" s="317" t="e">
        <f>_xlfn.CONCAT(IF(BD364="","-","B"),IF(BQ364="","-","I"),VLOOKUP($B364,GtP!$A:$BB,MATCH("Gq/11_0-1",GtP!$A$1:$BB$1,0),FALSE))</f>
        <v>#N/A</v>
      </c>
      <c r="AR364" s="317" t="e">
        <f>_xlfn.CONCAT(IF(BE364="","-","B"),IF(BR364="","-","I"),VLOOKUP($B364,GtP!$A:$BB,MATCH("Gq/11_0-1",GtP!$A$1:$BB$1,0),FALSE))</f>
        <v>#N/A</v>
      </c>
      <c r="AS364" s="317" t="e">
        <f>_xlfn.CONCAT(IF(BF364="","-","B"),IF(BS364="","-","I"),VLOOKUP($B364,GtP!$A:$BB,MATCH("Gq/11_0-1",GtP!$A$1:$BB$1,0),FALSE))</f>
        <v>#N/A</v>
      </c>
      <c r="AT364" s="317" t="e">
        <f>_xlfn.CONCAT(IF(BG364="","-","B"),IF(BT364="","-","I"),VLOOKUP($B364,GtP!$A:$BB,MATCH("G12/13_0-1",GtP!$A$1:$BB$1,0),FALSE))</f>
        <v>#N/A</v>
      </c>
      <c r="AU364" s="317" t="e">
        <f>_xlfn.CONCAT(IF(BH364="","-","B"),IF(BU364="","-","I"),VLOOKUP($B364,GtP!$A:$BB,MATCH("G12/13_0-1",GtP!$A$1:$BB$1,0),FALSE))</f>
        <v>#N/A</v>
      </c>
      <c r="AV364" s="319" t="str">
        <f>_xlfn.IFNA(VLOOKUP($B364,'B-LogEmaxOverpEC50'!$A:$AL,MATCH(AV$1,'B-LogEmaxOverpEC50'!$A$1:$AL$1,0),FALSE),"")</f>
        <v/>
      </c>
      <c r="AX364" s="321" t="str">
        <f>_xlfn.IFNA(VLOOKUP($B364,'B-LogEmaxOverpEC50'!$A:$AL,MATCH(AX$1,'B-LogEmaxOverpEC50'!$A$1:$AL$1,0),FALSE),"")</f>
        <v/>
      </c>
      <c r="AY364" s="321" t="str">
        <f>_xlfn.IFNA(VLOOKUP($B364,'B-LogEmaxOverpEC50'!$A:$AL,MATCH(AY$1,'B-LogEmaxOverpEC50'!$A$1:$AL$1,0),FALSE),"")</f>
        <v/>
      </c>
      <c r="AZ364" s="321" t="str">
        <f>_xlfn.IFNA(VLOOKUP($B364,'B-LogEmaxOverpEC50'!$A:$AL,MATCH(AZ$1,'B-LogEmaxOverpEC50'!$A$1:$AL$1,0),FALSE),"")</f>
        <v/>
      </c>
      <c r="BA364" s="321" t="str">
        <f>_xlfn.IFNA(VLOOKUP($B364,'B-LogEmaxOverpEC50'!$A:$AL,MATCH(BA$1,'B-LogEmaxOverpEC50'!$A$1:$AL$1,0),FALSE),"")</f>
        <v/>
      </c>
      <c r="BB364" s="321" t="str">
        <f>_xlfn.IFNA(VLOOKUP($B364,'B-LogEmaxOverpEC50'!$A:$AL,MATCH(BB$1,'B-LogEmaxOverpEC50'!$A$1:$AL$1,0),FALSE),"")</f>
        <v/>
      </c>
      <c r="BC364" s="321" t="str">
        <f>_xlfn.IFNA(VLOOKUP($B364,'B-LogEmaxOverpEC50'!$A:$AL,MATCH(BC$1,'B-LogEmaxOverpEC50'!$A$1:$AL$1,0),FALSE),"")</f>
        <v/>
      </c>
      <c r="BD364" s="321" t="str">
        <f>_xlfn.IFNA(VLOOKUP($B364,'B-LogEmaxOverpEC50'!$A:$AL,MATCH(BD$1,'B-LogEmaxOverpEC50'!$A$1:$AL$1,0),FALSE),"")</f>
        <v/>
      </c>
      <c r="BE364" s="321" t="str">
        <f>_xlfn.IFNA(VLOOKUP($B364,'B-LogEmaxOverpEC50'!$A:$AL,MATCH(BE$1,'B-LogEmaxOverpEC50'!$A$1:$AL$1,0),FALSE),"")</f>
        <v/>
      </c>
      <c r="BF364" s="321" t="str">
        <f>_xlfn.IFNA(VLOOKUP($B364,'B-LogEmaxOverpEC50'!$A:$AL,MATCH(BF$1,'B-LogEmaxOverpEC50'!$A$1:$AL$1,0),FALSE),"")</f>
        <v/>
      </c>
      <c r="BG364" s="321" t="str">
        <f>_xlfn.IFNA(VLOOKUP($B364,'B-LogEmaxOverpEC50'!$A:$AL,MATCH(BG$1,'B-LogEmaxOverpEC50'!$A$1:$AL$1,0),FALSE),"")</f>
        <v/>
      </c>
      <c r="BH364" s="321" t="str">
        <f>_xlfn.IFNA(VLOOKUP($B364,'B-LogEmaxOverpEC50'!$A:$AL,MATCH(BH$1,'B-LogEmaxOverpEC50'!$A$1:$AL$1,0),FALSE),"")</f>
        <v/>
      </c>
      <c r="BI364" s="322" t="str">
        <f>_xlfn.IFNA(VLOOKUP($B364,'I-LogEmaxOverpEC50'!$A:$AR,MATCH(BI$1,'I-LogEmaxOverpEC50'!$A$1:$AR$1,0),FALSE),"")</f>
        <v/>
      </c>
      <c r="BJ364" s="320" t="str">
        <f>_xlfn.IFNA(VLOOKUP($B364,'I-LogEmaxOverpEC50'!$A:$AR,MATCH(BJ$1,'I-LogEmaxOverpEC50'!$A$1:$AR$1,0),FALSE),"")</f>
        <v/>
      </c>
      <c r="BK364" s="320" t="str">
        <f>_xlfn.IFNA(VLOOKUP($B364,'I-LogEmaxOverpEC50'!$A:$AR,MATCH(BK$1,'I-LogEmaxOverpEC50'!$A$1:$AR$1,0),FALSE),"")</f>
        <v/>
      </c>
      <c r="BL364" s="320" t="str">
        <f>_xlfn.IFNA(VLOOKUP($B364,'I-LogEmaxOverpEC50'!$A:$AR,MATCH(BL$1,'I-LogEmaxOverpEC50'!$A$1:$AR$1,0),FALSE),"")</f>
        <v/>
      </c>
      <c r="BM364" s="320" t="str">
        <f>_xlfn.IFNA(VLOOKUP($B364,'I-LogEmaxOverpEC50'!$A:$AR,MATCH(BM$1,'I-LogEmaxOverpEC50'!$A$1:$AR$1,0),FALSE),"")</f>
        <v/>
      </c>
      <c r="BN364" s="320" t="str">
        <f>_xlfn.IFNA(VLOOKUP($B364,'I-LogEmaxOverpEC50'!$A:$AR,MATCH(BN$1,'I-LogEmaxOverpEC50'!$A$1:$AR$1,0),FALSE),"")</f>
        <v/>
      </c>
      <c r="BO364" s="320" t="str">
        <f>_xlfn.IFNA(VLOOKUP($B364,'I-LogEmaxOverpEC50'!$A:$AR,MATCH(BO$1,'I-LogEmaxOverpEC50'!$A$1:$AR$1,0),FALSE),"")</f>
        <v/>
      </c>
      <c r="BP364" s="320" t="str">
        <f>_xlfn.IFNA(VLOOKUP($B364,'I-LogEmaxOverpEC50'!$A:$AR,MATCH(BP$1,'I-LogEmaxOverpEC50'!$A$1:$AR$1,0),FALSE),"")</f>
        <v/>
      </c>
      <c r="BQ364" s="320" t="str">
        <f>_xlfn.IFNA(VLOOKUP($B364,'I-LogEmaxOverpEC50'!$A:$AR,MATCH(BQ$1,'I-LogEmaxOverpEC50'!$A$1:$AR$1,0),FALSE),"")</f>
        <v/>
      </c>
      <c r="BR364" s="320" t="str">
        <f>_xlfn.IFNA(VLOOKUP($B364,'I-LogEmaxOverpEC50'!$A:$AR,MATCH(BR$1,'I-LogEmaxOverpEC50'!$A$1:$AR$1,0),FALSE),"")</f>
        <v/>
      </c>
      <c r="BS364" s="320" t="str">
        <f>_xlfn.IFNA(VLOOKUP($B364,'I-LogEmaxOverpEC50'!$A:$AR,MATCH(BS$1,'I-LogEmaxOverpEC50'!$A$1:$AR$1,0),FALSE),"")</f>
        <v/>
      </c>
      <c r="BT364" s="320" t="str">
        <f>_xlfn.IFNA(VLOOKUP($B364,'I-LogEmaxOverpEC50'!$A:$AR,MATCH(BT$1,'I-LogEmaxOverpEC50'!$A$1:$AR$1,0),FALSE),"")</f>
        <v/>
      </c>
      <c r="BU364" s="320" t="str">
        <f>_xlfn.IFNA(VLOOKUP($B364,'I-LogEmaxOverpEC50'!$A:$AR,MATCH(BU$1,'I-LogEmaxOverpEC50'!$A$1:$AR$1,0),FALSE),"")</f>
        <v/>
      </c>
      <c r="BV364" s="114" t="e" cm="1">
        <f t="array" ref="BV364">_xlfn.IFS(AND($C364="A",_xlfn.CONCAT(F364:G364)&lt;&gt;"",$A364=1),"x",AND($C364="A",_xlfn.CONCAT(F364:G364)="",$A364=1),"-",$A$1&lt;&gt;"","")</f>
        <v>#N/A</v>
      </c>
      <c r="BW364" s="113" t="e" cm="1">
        <f t="array" ref="BW364">_xlfn.IFS(AND($C364="A",_xlfn.CONCAT(H364:L364)&lt;&gt;"",$A364=1),"x",AND($C364="A",_xlfn.CONCAT(H364:L364)="",$A364=1),"-",$A$1&lt;&gt;"","")</f>
        <v>#N/A</v>
      </c>
      <c r="BX364" s="113" t="e" cm="1">
        <f t="array" ref="BX364">_xlfn.IFS(AND($C364="A",_xlfn.CONCAT(M364:P364)&lt;&gt;"",$A364=1),"x",AND($C364="A",_xlfn.CONCAT(M364:P364)="",$A364=1),"-",$A$1&lt;&gt;"","")</f>
        <v>#N/A</v>
      </c>
      <c r="BY364" s="113" t="e" cm="1">
        <f t="array" ref="BY364">_xlfn.IFS(AND($C364="A",_xlfn.CONCAT(Q364:R364)&lt;&gt;"",$A364=1),"x",AND($C364="A",_xlfn.CONCAT(Q364:R364)="",$A364=1),"-",$A$1&lt;&gt;"","")</f>
        <v>#N/A</v>
      </c>
      <c r="BZ364" s="121" t="e">
        <f t="shared" si="200"/>
        <v>#N/A</v>
      </c>
      <c r="CA364" s="120" t="e">
        <f t="shared" si="201"/>
        <v>#N/A</v>
      </c>
      <c r="CB364" s="120" t="e">
        <f t="shared" si="202"/>
        <v>#N/A</v>
      </c>
      <c r="CC364" s="120" t="e">
        <f t="shared" si="203"/>
        <v>#N/A</v>
      </c>
      <c r="CD364" s="121" t="str">
        <f t="shared" si="204"/>
        <v/>
      </c>
      <c r="CE364" s="120" t="e">
        <f t="shared" si="205"/>
        <v>#N/A</v>
      </c>
      <c r="CF364" s="120" t="e">
        <f t="shared" si="206"/>
        <v>#N/A</v>
      </c>
      <c r="CG364" s="120" t="e">
        <f t="shared" si="207"/>
        <v>#N/A</v>
      </c>
      <c r="CH364" s="120" t="e">
        <f t="shared" si="208"/>
        <v>#N/A</v>
      </c>
      <c r="CI364" s="120" t="e">
        <f t="shared" si="209"/>
        <v>#N/A</v>
      </c>
    </row>
    <row r="365" spans="1:87" x14ac:dyDescent="0.2">
      <c r="A365" s="311" t="e" cm="1">
        <f t="array" ref="A365">_xlfn.IFS(SUM(F365:R365)&gt;0,1,Z365&gt;0,2,TRUE,3)</f>
        <v>#N/A</v>
      </c>
      <c r="B365" s="311" t="s">
        <v>1694</v>
      </c>
      <c r="C365" s="311" t="str">
        <f>_xlfn.XLOOKUP(B365,RecNamesAll!A:A,RecNamesAll!E:E)</f>
        <v>C</v>
      </c>
      <c r="D365" s="311" t="str">
        <f>_xlfn.XLOOKUP(B365,RecNamesAll!A:A,RecNamesAll!C:C)</f>
        <v>TAS1R1</v>
      </c>
      <c r="F365" s="312" t="e">
        <f t="shared" si="175"/>
        <v>#N/A</v>
      </c>
      <c r="G365" s="313" t="e">
        <f t="shared" si="176"/>
        <v>#N/A</v>
      </c>
      <c r="H365" s="312" t="e">
        <f t="shared" si="177"/>
        <v>#N/A</v>
      </c>
      <c r="I365" s="313" t="e">
        <f t="shared" si="178"/>
        <v>#N/A</v>
      </c>
      <c r="J365" s="313" t="e">
        <f t="shared" si="179"/>
        <v>#N/A</v>
      </c>
      <c r="K365" s="313" t="e">
        <f t="shared" si="180"/>
        <v>#N/A</v>
      </c>
      <c r="L365" s="313" t="e">
        <f t="shared" si="181"/>
        <v>#N/A</v>
      </c>
      <c r="M365" s="312" t="e">
        <f t="shared" si="182"/>
        <v>#N/A</v>
      </c>
      <c r="N365" s="313" t="e">
        <f t="shared" si="183"/>
        <v>#N/A</v>
      </c>
      <c r="O365" s="313" t="e">
        <f t="shared" si="184"/>
        <v>#N/A</v>
      </c>
      <c r="P365" s="313" t="e">
        <f t="shared" si="185"/>
        <v>#N/A</v>
      </c>
      <c r="Q365" s="312" t="e">
        <f t="shared" si="186"/>
        <v>#N/A</v>
      </c>
      <c r="R365" s="313" t="e">
        <f t="shared" si="187"/>
        <v>#N/A</v>
      </c>
      <c r="S365" s="314" t="str">
        <f t="shared" si="188"/>
        <v/>
      </c>
      <c r="T365" s="315" t="str">
        <f t="shared" si="189"/>
        <v>C</v>
      </c>
      <c r="U365" s="311" t="str">
        <f t="shared" si="190"/>
        <v>TAS1R1</v>
      </c>
      <c r="V365" s="316" t="e">
        <f>IF(VLOOKUP($B365,GtP!$A:$AA,MATCH("Gs_0-2",GtP!$A$1:$AA$1,0),FALSE)=0,"",VLOOKUP($B365,GtP!$A:$AA,MATCH("Gs_0-2",GtP!$A$1:$AA$1,0),FALSE))</f>
        <v>#N/A</v>
      </c>
      <c r="W365" s="317" t="e">
        <f>IF(VLOOKUP($B365,GtP!$A:$AA,MATCH("Gi/o_0-2",GtP!$A$1:$AA$1,0),FALSE)=0,"",VLOOKUP($B365,GtP!$A:$AA,MATCH("Gi/o_0-2",GtP!$A$1:$AA$1,0),FALSE))</f>
        <v>#N/A</v>
      </c>
      <c r="X365" s="317" t="e">
        <f>IF(VLOOKUP($B365,GtP!$A:$AA,MATCH("Gq/11_0-2",GtP!$A$1:$AA$1,0),FALSE)=0,"",VLOOKUP($B365,GtP!$A:$AA,MATCH("Gq/11_0-2",GtP!$A$1:$AA$1,0),FALSE))</f>
        <v>#N/A</v>
      </c>
      <c r="Y365" s="317" t="e">
        <f>IF(VLOOKUP($B365,GtP!$A:$AA,MATCH("G12/13_0-2",GtP!$A$1:$AA$1,0),FALSE)=0,"",VLOOKUP($B365,GtP!$A:$AA,MATCH("G12/13_0-2",GtP!$A$1:$AA$1,0),FALSE))</f>
        <v>#N/A</v>
      </c>
      <c r="Z365" s="318" t="e">
        <f t="shared" si="191"/>
        <v>#N/A</v>
      </c>
      <c r="AA365" s="317" t="e">
        <f t="shared" si="192"/>
        <v>#N/A</v>
      </c>
      <c r="AB365" s="317" t="e">
        <f t="shared" si="193"/>
        <v>#N/A</v>
      </c>
      <c r="AC365" s="317" t="e">
        <f t="shared" si="194"/>
        <v>#N/A</v>
      </c>
      <c r="AD365" s="317" t="e">
        <f t="shared" si="195"/>
        <v>#N/A</v>
      </c>
      <c r="AE365" s="315" t="str">
        <f t="shared" si="196"/>
        <v/>
      </c>
      <c r="AF365" s="311" t="str">
        <f t="shared" si="197"/>
        <v/>
      </c>
      <c r="AG365" s="311" t="str">
        <f t="shared" si="198"/>
        <v/>
      </c>
      <c r="AH365" s="311" t="str">
        <f t="shared" si="199"/>
        <v/>
      </c>
      <c r="AI365" s="316" t="e">
        <f>_xlfn.CONCAT(IF(AV365="","-","B"),IF(BI365="","-","I"),VLOOKUP($B365,GtP!$A:$BB,MATCH("Gs_0-1",GtP!$A$1:$BB$1,0),FALSE))</f>
        <v>#N/A</v>
      </c>
      <c r="AJ365" s="317" t="e">
        <f>_xlfn.CONCAT(IF(AW365="","-","B"),IF(BJ365="","-","I"),VLOOKUP($B365,GtP!$A:$BB,MATCH("Gs_0-1",GtP!$A$1:$BB$1,0),FALSE))</f>
        <v>#N/A</v>
      </c>
      <c r="AK365" s="317" t="e">
        <f>_xlfn.CONCAT(IF(AX365="","-","B"),IF(BK365="","-","I"),VLOOKUP($B365,GtP!$A:$BB,MATCH("Gi/o_0-1",GtP!$A$1:$BB$1,0),FALSE))</f>
        <v>#N/A</v>
      </c>
      <c r="AL365" s="317" t="e">
        <f>_xlfn.CONCAT(IF(AY365="","-","B"),IF(BL365="","-","I"),VLOOKUP($B365,GtP!$A:$BB,MATCH("Gi/o_0-1",GtP!$A$1:$BB$1,0),FALSE))</f>
        <v>#N/A</v>
      </c>
      <c r="AM365" s="317" t="e">
        <f>_xlfn.CONCAT(IF(AZ365="","-","B"),IF(BM365="","-","I"),VLOOKUP($B365,GtP!$A:$BB,MATCH("Gi/o_0-1",GtP!$A$1:$BB$1,0),FALSE))</f>
        <v>#N/A</v>
      </c>
      <c r="AN365" s="317" t="e">
        <f>_xlfn.CONCAT(IF(BA365="","-","B"),IF(BN365="","-","I"),VLOOKUP($B365,GtP!$A:$BB,MATCH("Gi/o_0-1",GtP!$A$1:$BB$1,0),FALSE))</f>
        <v>#N/A</v>
      </c>
      <c r="AO365" s="317" t="e">
        <f>_xlfn.CONCAT(IF(BB365="","-","B"),IF(BO365="","-","I"),VLOOKUP($B365,GtP!$A:$BB,MATCH("Gi/o_0-1",GtP!$A$1:$BB$1,0),FALSE))</f>
        <v>#N/A</v>
      </c>
      <c r="AP365" s="317" t="e">
        <f>_xlfn.CONCAT(IF(BC365="","-","B"),IF(BP365="","-","I"),VLOOKUP($B365,GtP!$A:$BB,MATCH("Gq/11_0-1",GtP!$A$1:$BB$1,0),FALSE))</f>
        <v>#N/A</v>
      </c>
      <c r="AQ365" s="317" t="e">
        <f>_xlfn.CONCAT(IF(BD365="","-","B"),IF(BQ365="","-","I"),VLOOKUP($B365,GtP!$A:$BB,MATCH("Gq/11_0-1",GtP!$A$1:$BB$1,0),FALSE))</f>
        <v>#N/A</v>
      </c>
      <c r="AR365" s="317" t="e">
        <f>_xlfn.CONCAT(IF(BE365="","-","B"),IF(BR365="","-","I"),VLOOKUP($B365,GtP!$A:$BB,MATCH("Gq/11_0-1",GtP!$A$1:$BB$1,0),FALSE))</f>
        <v>#N/A</v>
      </c>
      <c r="AS365" s="317" t="e">
        <f>_xlfn.CONCAT(IF(BF365="","-","B"),IF(BS365="","-","I"),VLOOKUP($B365,GtP!$A:$BB,MATCH("Gq/11_0-1",GtP!$A$1:$BB$1,0),FALSE))</f>
        <v>#N/A</v>
      </c>
      <c r="AT365" s="317" t="e">
        <f>_xlfn.CONCAT(IF(BG365="","-","B"),IF(BT365="","-","I"),VLOOKUP($B365,GtP!$A:$BB,MATCH("G12/13_0-1",GtP!$A$1:$BB$1,0),FALSE))</f>
        <v>#N/A</v>
      </c>
      <c r="AU365" s="317" t="e">
        <f>_xlfn.CONCAT(IF(BH365="","-","B"),IF(BU365="","-","I"),VLOOKUP($B365,GtP!$A:$BB,MATCH("G12/13_0-1",GtP!$A$1:$BB$1,0),FALSE))</f>
        <v>#N/A</v>
      </c>
      <c r="AV365" s="319" t="str">
        <f>_xlfn.IFNA(VLOOKUP($B365,'B-LogEmaxOverpEC50'!$A:$AL,MATCH(AV$1,'B-LogEmaxOverpEC50'!$A$1:$AL$1,0),FALSE),"")</f>
        <v/>
      </c>
      <c r="AX365" s="321" t="str">
        <f>_xlfn.IFNA(VLOOKUP($B365,'B-LogEmaxOverpEC50'!$A:$AL,MATCH(AX$1,'B-LogEmaxOverpEC50'!$A$1:$AL$1,0),FALSE),"")</f>
        <v/>
      </c>
      <c r="AY365" s="321" t="str">
        <f>_xlfn.IFNA(VLOOKUP($B365,'B-LogEmaxOverpEC50'!$A:$AL,MATCH(AY$1,'B-LogEmaxOverpEC50'!$A$1:$AL$1,0),FALSE),"")</f>
        <v/>
      </c>
      <c r="AZ365" s="321" t="str">
        <f>_xlfn.IFNA(VLOOKUP($B365,'B-LogEmaxOverpEC50'!$A:$AL,MATCH(AZ$1,'B-LogEmaxOverpEC50'!$A$1:$AL$1,0),FALSE),"")</f>
        <v/>
      </c>
      <c r="BA365" s="321" t="str">
        <f>_xlfn.IFNA(VLOOKUP($B365,'B-LogEmaxOverpEC50'!$A:$AL,MATCH(BA$1,'B-LogEmaxOverpEC50'!$A$1:$AL$1,0),FALSE),"")</f>
        <v/>
      </c>
      <c r="BB365" s="321" t="str">
        <f>_xlfn.IFNA(VLOOKUP($B365,'B-LogEmaxOverpEC50'!$A:$AL,MATCH(BB$1,'B-LogEmaxOverpEC50'!$A$1:$AL$1,0),FALSE),"")</f>
        <v/>
      </c>
      <c r="BC365" s="321" t="str">
        <f>_xlfn.IFNA(VLOOKUP($B365,'B-LogEmaxOverpEC50'!$A:$AL,MATCH(BC$1,'B-LogEmaxOverpEC50'!$A$1:$AL$1,0),FALSE),"")</f>
        <v/>
      </c>
      <c r="BD365" s="321" t="str">
        <f>_xlfn.IFNA(VLOOKUP($B365,'B-LogEmaxOverpEC50'!$A:$AL,MATCH(BD$1,'B-LogEmaxOverpEC50'!$A$1:$AL$1,0),FALSE),"")</f>
        <v/>
      </c>
      <c r="BE365" s="321" t="str">
        <f>_xlfn.IFNA(VLOOKUP($B365,'B-LogEmaxOverpEC50'!$A:$AL,MATCH(BE$1,'B-LogEmaxOverpEC50'!$A$1:$AL$1,0),FALSE),"")</f>
        <v/>
      </c>
      <c r="BF365" s="321" t="str">
        <f>_xlfn.IFNA(VLOOKUP($B365,'B-LogEmaxOverpEC50'!$A:$AL,MATCH(BF$1,'B-LogEmaxOverpEC50'!$A$1:$AL$1,0),FALSE),"")</f>
        <v/>
      </c>
      <c r="BG365" s="321" t="str">
        <f>_xlfn.IFNA(VLOOKUP($B365,'B-LogEmaxOverpEC50'!$A:$AL,MATCH(BG$1,'B-LogEmaxOverpEC50'!$A$1:$AL$1,0),FALSE),"")</f>
        <v/>
      </c>
      <c r="BH365" s="321" t="str">
        <f>_xlfn.IFNA(VLOOKUP($B365,'B-LogEmaxOverpEC50'!$A:$AL,MATCH(BH$1,'B-LogEmaxOverpEC50'!$A$1:$AL$1,0),FALSE),"")</f>
        <v/>
      </c>
      <c r="BI365" s="322" t="str">
        <f>_xlfn.IFNA(VLOOKUP($B365,'I-LogEmaxOverpEC50'!$A:$AR,MATCH(BI$1,'I-LogEmaxOverpEC50'!$A$1:$AR$1,0),FALSE),"")</f>
        <v/>
      </c>
      <c r="BJ365" s="320" t="str">
        <f>_xlfn.IFNA(VLOOKUP($B365,'I-LogEmaxOverpEC50'!$A:$AR,MATCH(BJ$1,'I-LogEmaxOverpEC50'!$A$1:$AR$1,0),FALSE),"")</f>
        <v/>
      </c>
      <c r="BK365" s="320" t="str">
        <f>_xlfn.IFNA(VLOOKUP($B365,'I-LogEmaxOverpEC50'!$A:$AR,MATCH(BK$1,'I-LogEmaxOverpEC50'!$A$1:$AR$1,0),FALSE),"")</f>
        <v/>
      </c>
      <c r="BL365" s="320" t="str">
        <f>_xlfn.IFNA(VLOOKUP($B365,'I-LogEmaxOverpEC50'!$A:$AR,MATCH(BL$1,'I-LogEmaxOverpEC50'!$A$1:$AR$1,0),FALSE),"")</f>
        <v/>
      </c>
      <c r="BM365" s="320" t="str">
        <f>_xlfn.IFNA(VLOOKUP($B365,'I-LogEmaxOverpEC50'!$A:$AR,MATCH(BM$1,'I-LogEmaxOverpEC50'!$A$1:$AR$1,0),FALSE),"")</f>
        <v/>
      </c>
      <c r="BN365" s="320" t="str">
        <f>_xlfn.IFNA(VLOOKUP($B365,'I-LogEmaxOverpEC50'!$A:$AR,MATCH(BN$1,'I-LogEmaxOverpEC50'!$A$1:$AR$1,0),FALSE),"")</f>
        <v/>
      </c>
      <c r="BO365" s="320" t="str">
        <f>_xlfn.IFNA(VLOOKUP($B365,'I-LogEmaxOverpEC50'!$A:$AR,MATCH(BO$1,'I-LogEmaxOverpEC50'!$A$1:$AR$1,0),FALSE),"")</f>
        <v/>
      </c>
      <c r="BP365" s="320" t="str">
        <f>_xlfn.IFNA(VLOOKUP($B365,'I-LogEmaxOverpEC50'!$A:$AR,MATCH(BP$1,'I-LogEmaxOverpEC50'!$A$1:$AR$1,0),FALSE),"")</f>
        <v/>
      </c>
      <c r="BQ365" s="320" t="str">
        <f>_xlfn.IFNA(VLOOKUP($B365,'I-LogEmaxOverpEC50'!$A:$AR,MATCH(BQ$1,'I-LogEmaxOverpEC50'!$A$1:$AR$1,0),FALSE),"")</f>
        <v/>
      </c>
      <c r="BR365" s="320" t="str">
        <f>_xlfn.IFNA(VLOOKUP($B365,'I-LogEmaxOverpEC50'!$A:$AR,MATCH(BR$1,'I-LogEmaxOverpEC50'!$A$1:$AR$1,0),FALSE),"")</f>
        <v/>
      </c>
      <c r="BS365" s="320" t="str">
        <f>_xlfn.IFNA(VLOOKUP($B365,'I-LogEmaxOverpEC50'!$A:$AR,MATCH(BS$1,'I-LogEmaxOverpEC50'!$A$1:$AR$1,0),FALSE),"")</f>
        <v/>
      </c>
      <c r="BT365" s="320" t="str">
        <f>_xlfn.IFNA(VLOOKUP($B365,'I-LogEmaxOverpEC50'!$A:$AR,MATCH(BT$1,'I-LogEmaxOverpEC50'!$A$1:$AR$1,0),FALSE),"")</f>
        <v/>
      </c>
      <c r="BU365" s="320" t="str">
        <f>_xlfn.IFNA(VLOOKUP($B365,'I-LogEmaxOverpEC50'!$A:$AR,MATCH(BU$1,'I-LogEmaxOverpEC50'!$A$1:$AR$1,0),FALSE),"")</f>
        <v/>
      </c>
      <c r="BV365" s="114" t="e" cm="1">
        <f t="array" ref="BV365">_xlfn.IFS(AND($C365="A",_xlfn.CONCAT(F365:G365)&lt;&gt;"",$A365=1),"x",AND($C365="A",_xlfn.CONCAT(F365:G365)="",$A365=1),"-",$A$1&lt;&gt;"","")</f>
        <v>#N/A</v>
      </c>
      <c r="BW365" s="113" t="e" cm="1">
        <f t="array" ref="BW365">_xlfn.IFS(AND($C365="A",_xlfn.CONCAT(H365:L365)&lt;&gt;"",$A365=1),"x",AND($C365="A",_xlfn.CONCAT(H365:L365)="",$A365=1),"-",$A$1&lt;&gt;"","")</f>
        <v>#N/A</v>
      </c>
      <c r="BX365" s="113" t="e" cm="1">
        <f t="array" ref="BX365">_xlfn.IFS(AND($C365="A",_xlfn.CONCAT(M365:P365)&lt;&gt;"",$A365=1),"x",AND($C365="A",_xlfn.CONCAT(M365:P365)="",$A365=1),"-",$A$1&lt;&gt;"","")</f>
        <v>#N/A</v>
      </c>
      <c r="BY365" s="113" t="e" cm="1">
        <f t="array" ref="BY365">_xlfn.IFS(AND($C365="A",_xlfn.CONCAT(Q365:R365)&lt;&gt;"",$A365=1),"x",AND($C365="A",_xlfn.CONCAT(Q365:R365)="",$A365=1),"-",$A$1&lt;&gt;"","")</f>
        <v>#N/A</v>
      </c>
      <c r="BZ365" s="121" t="e">
        <f t="shared" si="200"/>
        <v>#N/A</v>
      </c>
      <c r="CA365" s="120" t="e">
        <f t="shared" si="201"/>
        <v>#N/A</v>
      </c>
      <c r="CB365" s="120" t="e">
        <f t="shared" si="202"/>
        <v>#N/A</v>
      </c>
      <c r="CC365" s="120" t="e">
        <f t="shared" si="203"/>
        <v>#N/A</v>
      </c>
      <c r="CD365" s="121" t="str">
        <f t="shared" si="204"/>
        <v/>
      </c>
      <c r="CE365" s="120" t="e">
        <f t="shared" si="205"/>
        <v>#N/A</v>
      </c>
      <c r="CF365" s="120" t="e">
        <f t="shared" si="206"/>
        <v>#N/A</v>
      </c>
      <c r="CG365" s="120" t="e">
        <f t="shared" si="207"/>
        <v>#N/A</v>
      </c>
      <c r="CH365" s="120" t="e">
        <f t="shared" si="208"/>
        <v>#N/A</v>
      </c>
      <c r="CI365" s="120" t="e">
        <f t="shared" si="209"/>
        <v>#N/A</v>
      </c>
    </row>
    <row r="366" spans="1:87" x14ac:dyDescent="0.2">
      <c r="A366" s="311" t="e" cm="1">
        <f t="array" ref="A366">_xlfn.IFS(SUM(F366:R366)&gt;0,1,Z366&gt;0,2,TRUE,3)</f>
        <v>#N/A</v>
      </c>
      <c r="B366" s="311" t="s">
        <v>1690</v>
      </c>
      <c r="C366" s="311" t="str">
        <f>_xlfn.XLOOKUP(B366,RecNamesAll!A:A,RecNamesAll!E:E)</f>
        <v>C</v>
      </c>
      <c r="D366" s="311" t="str">
        <f>_xlfn.XLOOKUP(B366,RecNamesAll!A:A,RecNamesAll!C:C)</f>
        <v>TAS1R2</v>
      </c>
      <c r="F366" s="312" t="e">
        <f t="shared" si="175"/>
        <v>#N/A</v>
      </c>
      <c r="G366" s="313" t="e">
        <f t="shared" si="176"/>
        <v>#N/A</v>
      </c>
      <c r="H366" s="312" t="e">
        <f t="shared" si="177"/>
        <v>#N/A</v>
      </c>
      <c r="I366" s="313" t="e">
        <f t="shared" si="178"/>
        <v>#N/A</v>
      </c>
      <c r="J366" s="313" t="e">
        <f t="shared" si="179"/>
        <v>#N/A</v>
      </c>
      <c r="K366" s="313" t="e">
        <f t="shared" si="180"/>
        <v>#N/A</v>
      </c>
      <c r="L366" s="313" t="e">
        <f t="shared" si="181"/>
        <v>#N/A</v>
      </c>
      <c r="M366" s="312" t="e">
        <f t="shared" si="182"/>
        <v>#N/A</v>
      </c>
      <c r="N366" s="313" t="e">
        <f t="shared" si="183"/>
        <v>#N/A</v>
      </c>
      <c r="O366" s="313" t="e">
        <f t="shared" si="184"/>
        <v>#N/A</v>
      </c>
      <c r="P366" s="313" t="e">
        <f t="shared" si="185"/>
        <v>#N/A</v>
      </c>
      <c r="Q366" s="312" t="e">
        <f t="shared" si="186"/>
        <v>#N/A</v>
      </c>
      <c r="R366" s="313" t="e">
        <f t="shared" si="187"/>
        <v>#N/A</v>
      </c>
      <c r="S366" s="314" t="str">
        <f t="shared" si="188"/>
        <v/>
      </c>
      <c r="T366" s="315" t="str">
        <f t="shared" si="189"/>
        <v>C</v>
      </c>
      <c r="U366" s="311" t="str">
        <f t="shared" si="190"/>
        <v>TAS1R2</v>
      </c>
      <c r="V366" s="316" t="e">
        <f>IF(VLOOKUP($B366,GtP!$A:$AA,MATCH("Gs_0-2",GtP!$A$1:$AA$1,0),FALSE)=0,"",VLOOKUP($B366,GtP!$A:$AA,MATCH("Gs_0-2",GtP!$A$1:$AA$1,0),FALSE))</f>
        <v>#N/A</v>
      </c>
      <c r="W366" s="317" t="e">
        <f>IF(VLOOKUP($B366,GtP!$A:$AA,MATCH("Gi/o_0-2",GtP!$A$1:$AA$1,0),FALSE)=0,"",VLOOKUP($B366,GtP!$A:$AA,MATCH("Gi/o_0-2",GtP!$A$1:$AA$1,0),FALSE))</f>
        <v>#N/A</v>
      </c>
      <c r="X366" s="317" t="e">
        <f>IF(VLOOKUP($B366,GtP!$A:$AA,MATCH("Gq/11_0-2",GtP!$A$1:$AA$1,0),FALSE)=0,"",VLOOKUP($B366,GtP!$A:$AA,MATCH("Gq/11_0-2",GtP!$A$1:$AA$1,0),FALSE))</f>
        <v>#N/A</v>
      </c>
      <c r="Y366" s="317" t="e">
        <f>IF(VLOOKUP($B366,GtP!$A:$AA,MATCH("G12/13_0-2",GtP!$A$1:$AA$1,0),FALSE)=0,"",VLOOKUP($B366,GtP!$A:$AA,MATCH("G12/13_0-2",GtP!$A$1:$AA$1,0),FALSE))</f>
        <v>#N/A</v>
      </c>
      <c r="Z366" s="318" t="e">
        <f t="shared" si="191"/>
        <v>#N/A</v>
      </c>
      <c r="AA366" s="317" t="e">
        <f t="shared" si="192"/>
        <v>#N/A</v>
      </c>
      <c r="AB366" s="317" t="e">
        <f t="shared" si="193"/>
        <v>#N/A</v>
      </c>
      <c r="AC366" s="317" t="e">
        <f t="shared" si="194"/>
        <v>#N/A</v>
      </c>
      <c r="AD366" s="317" t="e">
        <f t="shared" si="195"/>
        <v>#N/A</v>
      </c>
      <c r="AE366" s="315" t="str">
        <f t="shared" si="196"/>
        <v/>
      </c>
      <c r="AF366" s="311" t="str">
        <f t="shared" si="197"/>
        <v/>
      </c>
      <c r="AG366" s="311" t="str">
        <f t="shared" si="198"/>
        <v/>
      </c>
      <c r="AH366" s="311" t="str">
        <f t="shared" si="199"/>
        <v/>
      </c>
      <c r="AI366" s="316" t="e">
        <f>_xlfn.CONCAT(IF(AV366="","-","B"),IF(BI366="","-","I"),VLOOKUP($B366,GtP!$A:$BB,MATCH("Gs_0-1",GtP!$A$1:$BB$1,0),FALSE))</f>
        <v>#N/A</v>
      </c>
      <c r="AJ366" s="317" t="e">
        <f>_xlfn.CONCAT(IF(AW366="","-","B"),IF(BJ366="","-","I"),VLOOKUP($B366,GtP!$A:$BB,MATCH("Gs_0-1",GtP!$A$1:$BB$1,0),FALSE))</f>
        <v>#N/A</v>
      </c>
      <c r="AK366" s="317" t="e">
        <f>_xlfn.CONCAT(IF(AX366="","-","B"),IF(BK366="","-","I"),VLOOKUP($B366,GtP!$A:$BB,MATCH("Gi/o_0-1",GtP!$A$1:$BB$1,0),FALSE))</f>
        <v>#N/A</v>
      </c>
      <c r="AL366" s="317" t="e">
        <f>_xlfn.CONCAT(IF(AY366="","-","B"),IF(BL366="","-","I"),VLOOKUP($B366,GtP!$A:$BB,MATCH("Gi/o_0-1",GtP!$A$1:$BB$1,0),FALSE))</f>
        <v>#N/A</v>
      </c>
      <c r="AM366" s="317" t="e">
        <f>_xlfn.CONCAT(IF(AZ366="","-","B"),IF(BM366="","-","I"),VLOOKUP($B366,GtP!$A:$BB,MATCH("Gi/o_0-1",GtP!$A$1:$BB$1,0),FALSE))</f>
        <v>#N/A</v>
      </c>
      <c r="AN366" s="317" t="e">
        <f>_xlfn.CONCAT(IF(BA366="","-","B"),IF(BN366="","-","I"),VLOOKUP($B366,GtP!$A:$BB,MATCH("Gi/o_0-1",GtP!$A$1:$BB$1,0),FALSE))</f>
        <v>#N/A</v>
      </c>
      <c r="AO366" s="317" t="e">
        <f>_xlfn.CONCAT(IF(BB366="","-","B"),IF(BO366="","-","I"),VLOOKUP($B366,GtP!$A:$BB,MATCH("Gi/o_0-1",GtP!$A$1:$BB$1,0),FALSE))</f>
        <v>#N/A</v>
      </c>
      <c r="AP366" s="317" t="e">
        <f>_xlfn.CONCAT(IF(BC366="","-","B"),IF(BP366="","-","I"),VLOOKUP($B366,GtP!$A:$BB,MATCH("Gq/11_0-1",GtP!$A$1:$BB$1,0),FALSE))</f>
        <v>#N/A</v>
      </c>
      <c r="AQ366" s="317" t="e">
        <f>_xlfn.CONCAT(IF(BD366="","-","B"),IF(BQ366="","-","I"),VLOOKUP($B366,GtP!$A:$BB,MATCH("Gq/11_0-1",GtP!$A$1:$BB$1,0),FALSE))</f>
        <v>#N/A</v>
      </c>
      <c r="AR366" s="317" t="e">
        <f>_xlfn.CONCAT(IF(BE366="","-","B"),IF(BR366="","-","I"),VLOOKUP($B366,GtP!$A:$BB,MATCH("Gq/11_0-1",GtP!$A$1:$BB$1,0),FALSE))</f>
        <v>#N/A</v>
      </c>
      <c r="AS366" s="317" t="e">
        <f>_xlfn.CONCAT(IF(BF366="","-","B"),IF(BS366="","-","I"),VLOOKUP($B366,GtP!$A:$BB,MATCH("Gq/11_0-1",GtP!$A$1:$BB$1,0),FALSE))</f>
        <v>#N/A</v>
      </c>
      <c r="AT366" s="317" t="e">
        <f>_xlfn.CONCAT(IF(BG366="","-","B"),IF(BT366="","-","I"),VLOOKUP($B366,GtP!$A:$BB,MATCH("G12/13_0-1",GtP!$A$1:$BB$1,0),FALSE))</f>
        <v>#N/A</v>
      </c>
      <c r="AU366" s="317" t="e">
        <f>_xlfn.CONCAT(IF(BH366="","-","B"),IF(BU366="","-","I"),VLOOKUP($B366,GtP!$A:$BB,MATCH("G12/13_0-1",GtP!$A$1:$BB$1,0),FALSE))</f>
        <v>#N/A</v>
      </c>
      <c r="AV366" s="319" t="str">
        <f>_xlfn.IFNA(VLOOKUP($B366,'B-LogEmaxOverpEC50'!$A:$AL,MATCH(AV$1,'B-LogEmaxOverpEC50'!$A$1:$AL$1,0),FALSE),"")</f>
        <v/>
      </c>
      <c r="AX366" s="321" t="str">
        <f>_xlfn.IFNA(VLOOKUP($B366,'B-LogEmaxOverpEC50'!$A:$AL,MATCH(AX$1,'B-LogEmaxOverpEC50'!$A$1:$AL$1,0),FALSE),"")</f>
        <v/>
      </c>
      <c r="AY366" s="321" t="str">
        <f>_xlfn.IFNA(VLOOKUP($B366,'B-LogEmaxOverpEC50'!$A:$AL,MATCH(AY$1,'B-LogEmaxOverpEC50'!$A$1:$AL$1,0),FALSE),"")</f>
        <v/>
      </c>
      <c r="AZ366" s="321" t="str">
        <f>_xlfn.IFNA(VLOOKUP($B366,'B-LogEmaxOverpEC50'!$A:$AL,MATCH(AZ$1,'B-LogEmaxOverpEC50'!$A$1:$AL$1,0),FALSE),"")</f>
        <v/>
      </c>
      <c r="BA366" s="321" t="str">
        <f>_xlfn.IFNA(VLOOKUP($B366,'B-LogEmaxOverpEC50'!$A:$AL,MATCH(BA$1,'B-LogEmaxOverpEC50'!$A$1:$AL$1,0),FALSE),"")</f>
        <v/>
      </c>
      <c r="BB366" s="321" t="str">
        <f>_xlfn.IFNA(VLOOKUP($B366,'B-LogEmaxOverpEC50'!$A:$AL,MATCH(BB$1,'B-LogEmaxOverpEC50'!$A$1:$AL$1,0),FALSE),"")</f>
        <v/>
      </c>
      <c r="BC366" s="321" t="str">
        <f>_xlfn.IFNA(VLOOKUP($B366,'B-LogEmaxOverpEC50'!$A:$AL,MATCH(BC$1,'B-LogEmaxOverpEC50'!$A$1:$AL$1,0),FALSE),"")</f>
        <v/>
      </c>
      <c r="BD366" s="321" t="str">
        <f>_xlfn.IFNA(VLOOKUP($B366,'B-LogEmaxOverpEC50'!$A:$AL,MATCH(BD$1,'B-LogEmaxOverpEC50'!$A$1:$AL$1,0),FALSE),"")</f>
        <v/>
      </c>
      <c r="BE366" s="321" t="str">
        <f>_xlfn.IFNA(VLOOKUP($B366,'B-LogEmaxOverpEC50'!$A:$AL,MATCH(BE$1,'B-LogEmaxOverpEC50'!$A$1:$AL$1,0),FALSE),"")</f>
        <v/>
      </c>
      <c r="BF366" s="321" t="str">
        <f>_xlfn.IFNA(VLOOKUP($B366,'B-LogEmaxOverpEC50'!$A:$AL,MATCH(BF$1,'B-LogEmaxOverpEC50'!$A$1:$AL$1,0),FALSE),"")</f>
        <v/>
      </c>
      <c r="BG366" s="321" t="str">
        <f>_xlfn.IFNA(VLOOKUP($B366,'B-LogEmaxOverpEC50'!$A:$AL,MATCH(BG$1,'B-LogEmaxOverpEC50'!$A$1:$AL$1,0),FALSE),"")</f>
        <v/>
      </c>
      <c r="BH366" s="321" t="str">
        <f>_xlfn.IFNA(VLOOKUP($B366,'B-LogEmaxOverpEC50'!$A:$AL,MATCH(BH$1,'B-LogEmaxOverpEC50'!$A$1:$AL$1,0),FALSE),"")</f>
        <v/>
      </c>
      <c r="BI366" s="322" t="str">
        <f>_xlfn.IFNA(VLOOKUP($B366,'I-LogEmaxOverpEC50'!$A:$AR,MATCH(BI$1,'I-LogEmaxOverpEC50'!$A$1:$AR$1,0),FALSE),"")</f>
        <v/>
      </c>
      <c r="BJ366" s="320" t="str">
        <f>_xlfn.IFNA(VLOOKUP($B366,'I-LogEmaxOverpEC50'!$A:$AR,MATCH(BJ$1,'I-LogEmaxOverpEC50'!$A$1:$AR$1,0),FALSE),"")</f>
        <v/>
      </c>
      <c r="BK366" s="320" t="str">
        <f>_xlfn.IFNA(VLOOKUP($B366,'I-LogEmaxOverpEC50'!$A:$AR,MATCH(BK$1,'I-LogEmaxOverpEC50'!$A$1:$AR$1,0),FALSE),"")</f>
        <v/>
      </c>
      <c r="BL366" s="320" t="str">
        <f>_xlfn.IFNA(VLOOKUP($B366,'I-LogEmaxOverpEC50'!$A:$AR,MATCH(BL$1,'I-LogEmaxOverpEC50'!$A$1:$AR$1,0),FALSE),"")</f>
        <v/>
      </c>
      <c r="BM366" s="320" t="str">
        <f>_xlfn.IFNA(VLOOKUP($B366,'I-LogEmaxOverpEC50'!$A:$AR,MATCH(BM$1,'I-LogEmaxOverpEC50'!$A$1:$AR$1,0),FALSE),"")</f>
        <v/>
      </c>
      <c r="BN366" s="320" t="str">
        <f>_xlfn.IFNA(VLOOKUP($B366,'I-LogEmaxOverpEC50'!$A:$AR,MATCH(BN$1,'I-LogEmaxOverpEC50'!$A$1:$AR$1,0),FALSE),"")</f>
        <v/>
      </c>
      <c r="BO366" s="320" t="str">
        <f>_xlfn.IFNA(VLOOKUP($B366,'I-LogEmaxOverpEC50'!$A:$AR,MATCH(BO$1,'I-LogEmaxOverpEC50'!$A$1:$AR$1,0),FALSE),"")</f>
        <v/>
      </c>
      <c r="BP366" s="320" t="str">
        <f>_xlfn.IFNA(VLOOKUP($B366,'I-LogEmaxOverpEC50'!$A:$AR,MATCH(BP$1,'I-LogEmaxOverpEC50'!$A$1:$AR$1,0),FALSE),"")</f>
        <v/>
      </c>
      <c r="BQ366" s="320" t="str">
        <f>_xlfn.IFNA(VLOOKUP($B366,'I-LogEmaxOverpEC50'!$A:$AR,MATCH(BQ$1,'I-LogEmaxOverpEC50'!$A$1:$AR$1,0),FALSE),"")</f>
        <v/>
      </c>
      <c r="BR366" s="320" t="str">
        <f>_xlfn.IFNA(VLOOKUP($B366,'I-LogEmaxOverpEC50'!$A:$AR,MATCH(BR$1,'I-LogEmaxOverpEC50'!$A$1:$AR$1,0),FALSE),"")</f>
        <v/>
      </c>
      <c r="BS366" s="320" t="str">
        <f>_xlfn.IFNA(VLOOKUP($B366,'I-LogEmaxOverpEC50'!$A:$AR,MATCH(BS$1,'I-LogEmaxOverpEC50'!$A$1:$AR$1,0),FALSE),"")</f>
        <v/>
      </c>
      <c r="BT366" s="320" t="str">
        <f>_xlfn.IFNA(VLOOKUP($B366,'I-LogEmaxOverpEC50'!$A:$AR,MATCH(BT$1,'I-LogEmaxOverpEC50'!$A$1:$AR$1,0),FALSE),"")</f>
        <v/>
      </c>
      <c r="BU366" s="320" t="str">
        <f>_xlfn.IFNA(VLOOKUP($B366,'I-LogEmaxOverpEC50'!$A:$AR,MATCH(BU$1,'I-LogEmaxOverpEC50'!$A$1:$AR$1,0),FALSE),"")</f>
        <v/>
      </c>
      <c r="BV366" s="114" t="e" cm="1">
        <f t="array" ref="BV366">_xlfn.IFS(AND($C366="A",_xlfn.CONCAT(F366:G366)&lt;&gt;"",$A366=1),"x",AND($C366="A",_xlfn.CONCAT(F366:G366)="",$A366=1),"-",$A$1&lt;&gt;"","")</f>
        <v>#N/A</v>
      </c>
      <c r="BW366" s="113" t="e" cm="1">
        <f t="array" ref="BW366">_xlfn.IFS(AND($C366="A",_xlfn.CONCAT(H366:L366)&lt;&gt;"",$A366=1),"x",AND($C366="A",_xlfn.CONCAT(H366:L366)="",$A366=1),"-",$A$1&lt;&gt;"","")</f>
        <v>#N/A</v>
      </c>
      <c r="BX366" s="113" t="e" cm="1">
        <f t="array" ref="BX366">_xlfn.IFS(AND($C366="A",_xlfn.CONCAT(M366:P366)&lt;&gt;"",$A366=1),"x",AND($C366="A",_xlfn.CONCAT(M366:P366)="",$A366=1),"-",$A$1&lt;&gt;"","")</f>
        <v>#N/A</v>
      </c>
      <c r="BY366" s="113" t="e" cm="1">
        <f t="array" ref="BY366">_xlfn.IFS(AND($C366="A",_xlfn.CONCAT(Q366:R366)&lt;&gt;"",$A366=1),"x",AND($C366="A",_xlfn.CONCAT(Q366:R366)="",$A366=1),"-",$A$1&lt;&gt;"","")</f>
        <v>#N/A</v>
      </c>
      <c r="BZ366" s="121" t="e">
        <f t="shared" si="200"/>
        <v>#N/A</v>
      </c>
      <c r="CA366" s="120" t="e">
        <f t="shared" si="201"/>
        <v>#N/A</v>
      </c>
      <c r="CB366" s="120" t="e">
        <f t="shared" si="202"/>
        <v>#N/A</v>
      </c>
      <c r="CC366" s="120" t="e">
        <f t="shared" si="203"/>
        <v>#N/A</v>
      </c>
      <c r="CD366" s="121" t="str">
        <f t="shared" si="204"/>
        <v/>
      </c>
      <c r="CE366" s="120" t="e">
        <f t="shared" si="205"/>
        <v>#N/A</v>
      </c>
      <c r="CF366" s="120" t="e">
        <f t="shared" si="206"/>
        <v>#N/A</v>
      </c>
      <c r="CG366" s="120" t="e">
        <f t="shared" si="207"/>
        <v>#N/A</v>
      </c>
      <c r="CH366" s="120" t="e">
        <f t="shared" si="208"/>
        <v>#N/A</v>
      </c>
      <c r="CI366" s="120" t="e">
        <f t="shared" si="209"/>
        <v>#N/A</v>
      </c>
    </row>
    <row r="367" spans="1:87" x14ac:dyDescent="0.2">
      <c r="A367" s="311" t="e" cm="1">
        <f t="array" ref="A367">_xlfn.IFS(SUM(F367:R367)&gt;0,1,Z367&gt;0,2,TRUE,3)</f>
        <v>#N/A</v>
      </c>
      <c r="B367" s="311" t="s">
        <v>1686</v>
      </c>
      <c r="C367" s="311" t="str">
        <f>_xlfn.XLOOKUP(B367,RecNamesAll!A:A,RecNamesAll!E:E)</f>
        <v>C</v>
      </c>
      <c r="D367" s="311" t="str">
        <f>_xlfn.XLOOKUP(B367,RecNamesAll!A:A,RecNamesAll!C:C)</f>
        <v>TAS1R3</v>
      </c>
      <c r="F367" s="312" t="e">
        <f t="shared" si="175"/>
        <v>#N/A</v>
      </c>
      <c r="G367" s="313" t="e">
        <f t="shared" si="176"/>
        <v>#N/A</v>
      </c>
      <c r="H367" s="312" t="e">
        <f t="shared" si="177"/>
        <v>#N/A</v>
      </c>
      <c r="I367" s="313" t="e">
        <f t="shared" si="178"/>
        <v>#N/A</v>
      </c>
      <c r="J367" s="313" t="e">
        <f t="shared" si="179"/>
        <v>#N/A</v>
      </c>
      <c r="K367" s="313" t="e">
        <f t="shared" si="180"/>
        <v>#N/A</v>
      </c>
      <c r="L367" s="313" t="e">
        <f t="shared" si="181"/>
        <v>#N/A</v>
      </c>
      <c r="M367" s="312" t="e">
        <f t="shared" si="182"/>
        <v>#N/A</v>
      </c>
      <c r="N367" s="313" t="e">
        <f t="shared" si="183"/>
        <v>#N/A</v>
      </c>
      <c r="O367" s="313" t="e">
        <f t="shared" si="184"/>
        <v>#N/A</v>
      </c>
      <c r="P367" s="313" t="e">
        <f t="shared" si="185"/>
        <v>#N/A</v>
      </c>
      <c r="Q367" s="312" t="e">
        <f t="shared" si="186"/>
        <v>#N/A</v>
      </c>
      <c r="R367" s="313" t="e">
        <f t="shared" si="187"/>
        <v>#N/A</v>
      </c>
      <c r="S367" s="314" t="str">
        <f t="shared" si="188"/>
        <v/>
      </c>
      <c r="T367" s="315" t="str">
        <f t="shared" si="189"/>
        <v>C</v>
      </c>
      <c r="U367" s="311" t="str">
        <f t="shared" si="190"/>
        <v>TAS1R3</v>
      </c>
      <c r="V367" s="316" t="e">
        <f>IF(VLOOKUP($B367,GtP!$A:$AA,MATCH("Gs_0-2",GtP!$A$1:$AA$1,0),FALSE)=0,"",VLOOKUP($B367,GtP!$A:$AA,MATCH("Gs_0-2",GtP!$A$1:$AA$1,0),FALSE))</f>
        <v>#N/A</v>
      </c>
      <c r="W367" s="317" t="e">
        <f>IF(VLOOKUP($B367,GtP!$A:$AA,MATCH("Gi/o_0-2",GtP!$A$1:$AA$1,0),FALSE)=0,"",VLOOKUP($B367,GtP!$A:$AA,MATCH("Gi/o_0-2",GtP!$A$1:$AA$1,0),FALSE))</f>
        <v>#N/A</v>
      </c>
      <c r="X367" s="317" t="e">
        <f>IF(VLOOKUP($B367,GtP!$A:$AA,MATCH("Gq/11_0-2",GtP!$A$1:$AA$1,0),FALSE)=0,"",VLOOKUP($B367,GtP!$A:$AA,MATCH("Gq/11_0-2",GtP!$A$1:$AA$1,0),FALSE))</f>
        <v>#N/A</v>
      </c>
      <c r="Y367" s="317" t="e">
        <f>IF(VLOOKUP($B367,GtP!$A:$AA,MATCH("G12/13_0-2",GtP!$A$1:$AA$1,0),FALSE)=0,"",VLOOKUP($B367,GtP!$A:$AA,MATCH("G12/13_0-2",GtP!$A$1:$AA$1,0),FALSE))</f>
        <v>#N/A</v>
      </c>
      <c r="Z367" s="318" t="e">
        <f t="shared" si="191"/>
        <v>#N/A</v>
      </c>
      <c r="AA367" s="317" t="e">
        <f t="shared" si="192"/>
        <v>#N/A</v>
      </c>
      <c r="AB367" s="317" t="e">
        <f t="shared" si="193"/>
        <v>#N/A</v>
      </c>
      <c r="AC367" s="317" t="e">
        <f t="shared" si="194"/>
        <v>#N/A</v>
      </c>
      <c r="AD367" s="317" t="e">
        <f t="shared" si="195"/>
        <v>#N/A</v>
      </c>
      <c r="AE367" s="315" t="str">
        <f t="shared" si="196"/>
        <v/>
      </c>
      <c r="AF367" s="311" t="str">
        <f t="shared" si="197"/>
        <v/>
      </c>
      <c r="AG367" s="311" t="str">
        <f t="shared" si="198"/>
        <v/>
      </c>
      <c r="AH367" s="311" t="str">
        <f t="shared" si="199"/>
        <v/>
      </c>
      <c r="AI367" s="316" t="e">
        <f>_xlfn.CONCAT(IF(AV367="","-","B"),IF(BI367="","-","I"),VLOOKUP($B367,GtP!$A:$BB,MATCH("Gs_0-1",GtP!$A$1:$BB$1,0),FALSE))</f>
        <v>#N/A</v>
      </c>
      <c r="AJ367" s="317" t="e">
        <f>_xlfn.CONCAT(IF(AW367="","-","B"),IF(BJ367="","-","I"),VLOOKUP($B367,GtP!$A:$BB,MATCH("Gs_0-1",GtP!$A$1:$BB$1,0),FALSE))</f>
        <v>#N/A</v>
      </c>
      <c r="AK367" s="317" t="e">
        <f>_xlfn.CONCAT(IF(AX367="","-","B"),IF(BK367="","-","I"),VLOOKUP($B367,GtP!$A:$BB,MATCH("Gi/o_0-1",GtP!$A$1:$BB$1,0),FALSE))</f>
        <v>#N/A</v>
      </c>
      <c r="AL367" s="317" t="e">
        <f>_xlfn.CONCAT(IF(AY367="","-","B"),IF(BL367="","-","I"),VLOOKUP($B367,GtP!$A:$BB,MATCH("Gi/o_0-1",GtP!$A$1:$BB$1,0),FALSE))</f>
        <v>#N/A</v>
      </c>
      <c r="AM367" s="317" t="e">
        <f>_xlfn.CONCAT(IF(AZ367="","-","B"),IF(BM367="","-","I"),VLOOKUP($B367,GtP!$A:$BB,MATCH("Gi/o_0-1",GtP!$A$1:$BB$1,0),FALSE))</f>
        <v>#N/A</v>
      </c>
      <c r="AN367" s="317" t="e">
        <f>_xlfn.CONCAT(IF(BA367="","-","B"),IF(BN367="","-","I"),VLOOKUP($B367,GtP!$A:$BB,MATCH("Gi/o_0-1",GtP!$A$1:$BB$1,0),FALSE))</f>
        <v>#N/A</v>
      </c>
      <c r="AO367" s="317" t="e">
        <f>_xlfn.CONCAT(IF(BB367="","-","B"),IF(BO367="","-","I"),VLOOKUP($B367,GtP!$A:$BB,MATCH("Gi/o_0-1",GtP!$A$1:$BB$1,0),FALSE))</f>
        <v>#N/A</v>
      </c>
      <c r="AP367" s="317" t="e">
        <f>_xlfn.CONCAT(IF(BC367="","-","B"),IF(BP367="","-","I"),VLOOKUP($B367,GtP!$A:$BB,MATCH("Gq/11_0-1",GtP!$A$1:$BB$1,0),FALSE))</f>
        <v>#N/A</v>
      </c>
      <c r="AQ367" s="317" t="e">
        <f>_xlfn.CONCAT(IF(BD367="","-","B"),IF(BQ367="","-","I"),VLOOKUP($B367,GtP!$A:$BB,MATCH("Gq/11_0-1",GtP!$A$1:$BB$1,0),FALSE))</f>
        <v>#N/A</v>
      </c>
      <c r="AR367" s="317" t="e">
        <f>_xlfn.CONCAT(IF(BE367="","-","B"),IF(BR367="","-","I"),VLOOKUP($B367,GtP!$A:$BB,MATCH("Gq/11_0-1",GtP!$A$1:$BB$1,0),FALSE))</f>
        <v>#N/A</v>
      </c>
      <c r="AS367" s="317" t="e">
        <f>_xlfn.CONCAT(IF(BF367="","-","B"),IF(BS367="","-","I"),VLOOKUP($B367,GtP!$A:$BB,MATCH("Gq/11_0-1",GtP!$A$1:$BB$1,0),FALSE))</f>
        <v>#N/A</v>
      </c>
      <c r="AT367" s="317" t="e">
        <f>_xlfn.CONCAT(IF(BG367="","-","B"),IF(BT367="","-","I"),VLOOKUP($B367,GtP!$A:$BB,MATCH("G12/13_0-1",GtP!$A$1:$BB$1,0),FALSE))</f>
        <v>#N/A</v>
      </c>
      <c r="AU367" s="317" t="e">
        <f>_xlfn.CONCAT(IF(BH367="","-","B"),IF(BU367="","-","I"),VLOOKUP($B367,GtP!$A:$BB,MATCH("G12/13_0-1",GtP!$A$1:$BB$1,0),FALSE))</f>
        <v>#N/A</v>
      </c>
      <c r="AV367" s="319" t="str">
        <f>_xlfn.IFNA(VLOOKUP($B367,'B-LogEmaxOverpEC50'!$A:$AL,MATCH(AV$1,'B-LogEmaxOverpEC50'!$A$1:$AL$1,0),FALSE),"")</f>
        <v/>
      </c>
      <c r="AX367" s="321" t="str">
        <f>_xlfn.IFNA(VLOOKUP($B367,'B-LogEmaxOverpEC50'!$A:$AL,MATCH(AX$1,'B-LogEmaxOverpEC50'!$A$1:$AL$1,0),FALSE),"")</f>
        <v/>
      </c>
      <c r="AY367" s="321" t="str">
        <f>_xlfn.IFNA(VLOOKUP($B367,'B-LogEmaxOverpEC50'!$A:$AL,MATCH(AY$1,'B-LogEmaxOverpEC50'!$A$1:$AL$1,0),FALSE),"")</f>
        <v/>
      </c>
      <c r="AZ367" s="321" t="str">
        <f>_xlfn.IFNA(VLOOKUP($B367,'B-LogEmaxOverpEC50'!$A:$AL,MATCH(AZ$1,'B-LogEmaxOverpEC50'!$A$1:$AL$1,0),FALSE),"")</f>
        <v/>
      </c>
      <c r="BA367" s="321" t="str">
        <f>_xlfn.IFNA(VLOOKUP($B367,'B-LogEmaxOverpEC50'!$A:$AL,MATCH(BA$1,'B-LogEmaxOverpEC50'!$A$1:$AL$1,0),FALSE),"")</f>
        <v/>
      </c>
      <c r="BB367" s="321" t="str">
        <f>_xlfn.IFNA(VLOOKUP($B367,'B-LogEmaxOverpEC50'!$A:$AL,MATCH(BB$1,'B-LogEmaxOverpEC50'!$A$1:$AL$1,0),FALSE),"")</f>
        <v/>
      </c>
      <c r="BC367" s="321" t="str">
        <f>_xlfn.IFNA(VLOOKUP($B367,'B-LogEmaxOverpEC50'!$A:$AL,MATCH(BC$1,'B-LogEmaxOverpEC50'!$A$1:$AL$1,0),FALSE),"")</f>
        <v/>
      </c>
      <c r="BD367" s="321" t="str">
        <f>_xlfn.IFNA(VLOOKUP($B367,'B-LogEmaxOverpEC50'!$A:$AL,MATCH(BD$1,'B-LogEmaxOverpEC50'!$A$1:$AL$1,0),FALSE),"")</f>
        <v/>
      </c>
      <c r="BE367" s="321" t="str">
        <f>_xlfn.IFNA(VLOOKUP($B367,'B-LogEmaxOverpEC50'!$A:$AL,MATCH(BE$1,'B-LogEmaxOverpEC50'!$A$1:$AL$1,0),FALSE),"")</f>
        <v/>
      </c>
      <c r="BF367" s="321" t="str">
        <f>_xlfn.IFNA(VLOOKUP($B367,'B-LogEmaxOverpEC50'!$A:$AL,MATCH(BF$1,'B-LogEmaxOverpEC50'!$A$1:$AL$1,0),FALSE),"")</f>
        <v/>
      </c>
      <c r="BG367" s="321" t="str">
        <f>_xlfn.IFNA(VLOOKUP($B367,'B-LogEmaxOverpEC50'!$A:$AL,MATCH(BG$1,'B-LogEmaxOverpEC50'!$A$1:$AL$1,0),FALSE),"")</f>
        <v/>
      </c>
      <c r="BH367" s="321" t="str">
        <f>_xlfn.IFNA(VLOOKUP($B367,'B-LogEmaxOverpEC50'!$A:$AL,MATCH(BH$1,'B-LogEmaxOverpEC50'!$A$1:$AL$1,0),FALSE),"")</f>
        <v/>
      </c>
      <c r="BI367" s="322" t="str">
        <f>_xlfn.IFNA(VLOOKUP($B367,'I-LogEmaxOverpEC50'!$A:$AR,MATCH(BI$1,'I-LogEmaxOverpEC50'!$A$1:$AR$1,0),FALSE),"")</f>
        <v/>
      </c>
      <c r="BJ367" s="320" t="str">
        <f>_xlfn.IFNA(VLOOKUP($B367,'I-LogEmaxOverpEC50'!$A:$AR,MATCH(BJ$1,'I-LogEmaxOverpEC50'!$A$1:$AR$1,0),FALSE),"")</f>
        <v/>
      </c>
      <c r="BK367" s="320" t="str">
        <f>_xlfn.IFNA(VLOOKUP($B367,'I-LogEmaxOverpEC50'!$A:$AR,MATCH(BK$1,'I-LogEmaxOverpEC50'!$A$1:$AR$1,0),FALSE),"")</f>
        <v/>
      </c>
      <c r="BL367" s="320" t="str">
        <f>_xlfn.IFNA(VLOOKUP($B367,'I-LogEmaxOverpEC50'!$A:$AR,MATCH(BL$1,'I-LogEmaxOverpEC50'!$A$1:$AR$1,0),FALSE),"")</f>
        <v/>
      </c>
      <c r="BM367" s="320" t="str">
        <f>_xlfn.IFNA(VLOOKUP($B367,'I-LogEmaxOverpEC50'!$A:$AR,MATCH(BM$1,'I-LogEmaxOverpEC50'!$A$1:$AR$1,0),FALSE),"")</f>
        <v/>
      </c>
      <c r="BN367" s="320" t="str">
        <f>_xlfn.IFNA(VLOOKUP($B367,'I-LogEmaxOverpEC50'!$A:$AR,MATCH(BN$1,'I-LogEmaxOverpEC50'!$A$1:$AR$1,0),FALSE),"")</f>
        <v/>
      </c>
      <c r="BO367" s="320" t="str">
        <f>_xlfn.IFNA(VLOOKUP($B367,'I-LogEmaxOverpEC50'!$A:$AR,MATCH(BO$1,'I-LogEmaxOverpEC50'!$A$1:$AR$1,0),FALSE),"")</f>
        <v/>
      </c>
      <c r="BP367" s="320" t="str">
        <f>_xlfn.IFNA(VLOOKUP($B367,'I-LogEmaxOverpEC50'!$A:$AR,MATCH(BP$1,'I-LogEmaxOverpEC50'!$A$1:$AR$1,0),FALSE),"")</f>
        <v/>
      </c>
      <c r="BQ367" s="320" t="str">
        <f>_xlfn.IFNA(VLOOKUP($B367,'I-LogEmaxOverpEC50'!$A:$AR,MATCH(BQ$1,'I-LogEmaxOverpEC50'!$A$1:$AR$1,0),FALSE),"")</f>
        <v/>
      </c>
      <c r="BR367" s="320" t="str">
        <f>_xlfn.IFNA(VLOOKUP($B367,'I-LogEmaxOverpEC50'!$A:$AR,MATCH(BR$1,'I-LogEmaxOverpEC50'!$A$1:$AR$1,0),FALSE),"")</f>
        <v/>
      </c>
      <c r="BS367" s="320" t="str">
        <f>_xlfn.IFNA(VLOOKUP($B367,'I-LogEmaxOverpEC50'!$A:$AR,MATCH(BS$1,'I-LogEmaxOverpEC50'!$A$1:$AR$1,0),FALSE),"")</f>
        <v/>
      </c>
      <c r="BT367" s="320" t="str">
        <f>_xlfn.IFNA(VLOOKUP($B367,'I-LogEmaxOverpEC50'!$A:$AR,MATCH(BT$1,'I-LogEmaxOverpEC50'!$A$1:$AR$1,0),FALSE),"")</f>
        <v/>
      </c>
      <c r="BU367" s="320" t="str">
        <f>_xlfn.IFNA(VLOOKUP($B367,'I-LogEmaxOverpEC50'!$A:$AR,MATCH(BU$1,'I-LogEmaxOverpEC50'!$A$1:$AR$1,0),FALSE),"")</f>
        <v/>
      </c>
      <c r="BV367" s="114" t="e" cm="1">
        <f t="array" ref="BV367">_xlfn.IFS(AND($C367="A",_xlfn.CONCAT(F367:G367)&lt;&gt;"",$A367=1),"x",AND($C367="A",_xlfn.CONCAT(F367:G367)="",$A367=1),"-",$A$1&lt;&gt;"","")</f>
        <v>#N/A</v>
      </c>
      <c r="BW367" s="113" t="e" cm="1">
        <f t="array" ref="BW367">_xlfn.IFS(AND($C367="A",_xlfn.CONCAT(H367:L367)&lt;&gt;"",$A367=1),"x",AND($C367="A",_xlfn.CONCAT(H367:L367)="",$A367=1),"-",$A$1&lt;&gt;"","")</f>
        <v>#N/A</v>
      </c>
      <c r="BX367" s="113" t="e" cm="1">
        <f t="array" ref="BX367">_xlfn.IFS(AND($C367="A",_xlfn.CONCAT(M367:P367)&lt;&gt;"",$A367=1),"x",AND($C367="A",_xlfn.CONCAT(M367:P367)="",$A367=1),"-",$A$1&lt;&gt;"","")</f>
        <v>#N/A</v>
      </c>
      <c r="BY367" s="113" t="e" cm="1">
        <f t="array" ref="BY367">_xlfn.IFS(AND($C367="A",_xlfn.CONCAT(Q367:R367)&lt;&gt;"",$A367=1),"x",AND($C367="A",_xlfn.CONCAT(Q367:R367)="",$A367=1),"-",$A$1&lt;&gt;"","")</f>
        <v>#N/A</v>
      </c>
      <c r="BZ367" s="121" t="e">
        <f t="shared" si="200"/>
        <v>#N/A</v>
      </c>
      <c r="CA367" s="120" t="e">
        <f t="shared" si="201"/>
        <v>#N/A</v>
      </c>
      <c r="CB367" s="120" t="e">
        <f t="shared" si="202"/>
        <v>#N/A</v>
      </c>
      <c r="CC367" s="120" t="e">
        <f t="shared" si="203"/>
        <v>#N/A</v>
      </c>
      <c r="CD367" s="121" t="str">
        <f t="shared" si="204"/>
        <v/>
      </c>
      <c r="CE367" s="120" t="e">
        <f t="shared" si="205"/>
        <v>#N/A</v>
      </c>
      <c r="CF367" s="120" t="e">
        <f t="shared" si="206"/>
        <v>#N/A</v>
      </c>
      <c r="CG367" s="120" t="e">
        <f t="shared" si="207"/>
        <v>#N/A</v>
      </c>
      <c r="CH367" s="120" t="e">
        <f t="shared" si="208"/>
        <v>#N/A</v>
      </c>
      <c r="CI367" s="120" t="e">
        <f t="shared" si="209"/>
        <v>#N/A</v>
      </c>
    </row>
    <row r="368" spans="1:87" x14ac:dyDescent="0.2">
      <c r="A368" s="311" t="e" cm="1">
        <f t="array" ref="A368">_xlfn.IFS(SUM(F368:R368)&gt;0,1,Z368&gt;0,2,TRUE,3)</f>
        <v>#N/A</v>
      </c>
      <c r="B368" s="311" t="s">
        <v>1644</v>
      </c>
      <c r="C368" s="311" t="str">
        <f>_xlfn.XLOOKUP(B368,RecNamesAll!A:A,RecNamesAll!E:E)</f>
        <v>F</v>
      </c>
      <c r="D368" s="311" t="str">
        <f>_xlfn.XLOOKUP(B368,RecNamesAll!A:A,RecNamesAll!C:C)</f>
        <v>FZD5</v>
      </c>
      <c r="F368" s="312" t="e">
        <f t="shared" si="175"/>
        <v>#N/A</v>
      </c>
      <c r="G368" s="313" t="e">
        <f t="shared" si="176"/>
        <v>#N/A</v>
      </c>
      <c r="H368" s="312" t="e">
        <f t="shared" si="177"/>
        <v>#N/A</v>
      </c>
      <c r="I368" s="313" t="e">
        <f t="shared" si="178"/>
        <v>#N/A</v>
      </c>
      <c r="J368" s="313" t="e">
        <f t="shared" si="179"/>
        <v>#N/A</v>
      </c>
      <c r="K368" s="313" t="e">
        <f t="shared" si="180"/>
        <v>#N/A</v>
      </c>
      <c r="L368" s="313" t="e">
        <f t="shared" si="181"/>
        <v>#N/A</v>
      </c>
      <c r="M368" s="312" t="e">
        <f t="shared" si="182"/>
        <v>#N/A</v>
      </c>
      <c r="N368" s="313" t="e">
        <f t="shared" si="183"/>
        <v>#N/A</v>
      </c>
      <c r="O368" s="313" t="e">
        <f t="shared" si="184"/>
        <v>#N/A</v>
      </c>
      <c r="P368" s="313" t="e">
        <f t="shared" si="185"/>
        <v>#N/A</v>
      </c>
      <c r="Q368" s="312" t="e">
        <f t="shared" si="186"/>
        <v>#N/A</v>
      </c>
      <c r="R368" s="313" t="e">
        <f t="shared" si="187"/>
        <v>#N/A</v>
      </c>
      <c r="S368" s="314" t="str">
        <f t="shared" si="188"/>
        <v/>
      </c>
      <c r="T368" s="315" t="str">
        <f t="shared" si="189"/>
        <v>F</v>
      </c>
      <c r="U368" s="311" t="str">
        <f t="shared" si="190"/>
        <v>FZD5</v>
      </c>
      <c r="V368" s="316" t="e">
        <f>IF(VLOOKUP($B368,GtP!$A:$AA,MATCH("Gs_0-2",GtP!$A$1:$AA$1,0),FALSE)=0,"",VLOOKUP($B368,GtP!$A:$AA,MATCH("Gs_0-2",GtP!$A$1:$AA$1,0),FALSE))</f>
        <v>#N/A</v>
      </c>
      <c r="W368" s="317" t="e">
        <f>IF(VLOOKUP($B368,GtP!$A:$AA,MATCH("Gi/o_0-2",GtP!$A$1:$AA$1,0),FALSE)=0,"",VLOOKUP($B368,GtP!$A:$AA,MATCH("Gi/o_0-2",GtP!$A$1:$AA$1,0),FALSE))</f>
        <v>#N/A</v>
      </c>
      <c r="X368" s="317" t="e">
        <f>IF(VLOOKUP($B368,GtP!$A:$AA,MATCH("Gq/11_0-2",GtP!$A$1:$AA$1,0),FALSE)=0,"",VLOOKUP($B368,GtP!$A:$AA,MATCH("Gq/11_0-2",GtP!$A$1:$AA$1,0),FALSE))</f>
        <v>#N/A</v>
      </c>
      <c r="Y368" s="317" t="e">
        <f>IF(VLOOKUP($B368,GtP!$A:$AA,MATCH("G12/13_0-2",GtP!$A$1:$AA$1,0),FALSE)=0,"",VLOOKUP($B368,GtP!$A:$AA,MATCH("G12/13_0-2",GtP!$A$1:$AA$1,0),FALSE))</f>
        <v>#N/A</v>
      </c>
      <c r="Z368" s="318" t="e">
        <f t="shared" si="191"/>
        <v>#N/A</v>
      </c>
      <c r="AA368" s="317" t="e">
        <f t="shared" si="192"/>
        <v>#N/A</v>
      </c>
      <c r="AB368" s="317" t="e">
        <f t="shared" si="193"/>
        <v>#N/A</v>
      </c>
      <c r="AC368" s="317" t="e">
        <f t="shared" si="194"/>
        <v>#N/A</v>
      </c>
      <c r="AD368" s="317" t="e">
        <f t="shared" si="195"/>
        <v>#N/A</v>
      </c>
      <c r="AE368" s="315" t="str">
        <f t="shared" si="196"/>
        <v/>
      </c>
      <c r="AF368" s="311" t="str">
        <f t="shared" si="197"/>
        <v/>
      </c>
      <c r="AG368" s="311" t="str">
        <f t="shared" si="198"/>
        <v/>
      </c>
      <c r="AH368" s="311" t="str">
        <f t="shared" si="199"/>
        <v/>
      </c>
      <c r="AI368" s="316" t="e">
        <f>_xlfn.CONCAT(IF(AV368="","-","B"),IF(BI368="","-","I"),VLOOKUP($B368,GtP!$A:$BB,MATCH("Gs_0-1",GtP!$A$1:$BB$1,0),FALSE))</f>
        <v>#N/A</v>
      </c>
      <c r="AJ368" s="317" t="e">
        <f>_xlfn.CONCAT(IF(AW368="","-","B"),IF(BJ368="","-","I"),VLOOKUP($B368,GtP!$A:$BB,MATCH("Gs_0-1",GtP!$A$1:$BB$1,0),FALSE))</f>
        <v>#N/A</v>
      </c>
      <c r="AK368" s="317" t="e">
        <f>_xlfn.CONCAT(IF(AX368="","-","B"),IF(BK368="","-","I"),VLOOKUP($B368,GtP!$A:$BB,MATCH("Gi/o_0-1",GtP!$A$1:$BB$1,0),FALSE))</f>
        <v>#N/A</v>
      </c>
      <c r="AL368" s="317" t="e">
        <f>_xlfn.CONCAT(IF(AY368="","-","B"),IF(BL368="","-","I"),VLOOKUP($B368,GtP!$A:$BB,MATCH("Gi/o_0-1",GtP!$A$1:$BB$1,0),FALSE))</f>
        <v>#N/A</v>
      </c>
      <c r="AM368" s="317" t="e">
        <f>_xlfn.CONCAT(IF(AZ368="","-","B"),IF(BM368="","-","I"),VLOOKUP($B368,GtP!$A:$BB,MATCH("Gi/o_0-1",GtP!$A$1:$BB$1,0),FALSE))</f>
        <v>#N/A</v>
      </c>
      <c r="AN368" s="317" t="e">
        <f>_xlfn.CONCAT(IF(BA368="","-","B"),IF(BN368="","-","I"),VLOOKUP($B368,GtP!$A:$BB,MATCH("Gi/o_0-1",GtP!$A$1:$BB$1,0),FALSE))</f>
        <v>#N/A</v>
      </c>
      <c r="AO368" s="317" t="e">
        <f>_xlfn.CONCAT(IF(BB368="","-","B"),IF(BO368="","-","I"),VLOOKUP($B368,GtP!$A:$BB,MATCH("Gi/o_0-1",GtP!$A$1:$BB$1,0),FALSE))</f>
        <v>#N/A</v>
      </c>
      <c r="AP368" s="317" t="e">
        <f>_xlfn.CONCAT(IF(BC368="","-","B"),IF(BP368="","-","I"),VLOOKUP($B368,GtP!$A:$BB,MATCH("Gq/11_0-1",GtP!$A$1:$BB$1,0),FALSE))</f>
        <v>#N/A</v>
      </c>
      <c r="AQ368" s="317" t="e">
        <f>_xlfn.CONCAT(IF(BD368="","-","B"),IF(BQ368="","-","I"),VLOOKUP($B368,GtP!$A:$BB,MATCH("Gq/11_0-1",GtP!$A$1:$BB$1,0),FALSE))</f>
        <v>#N/A</v>
      </c>
      <c r="AR368" s="317" t="e">
        <f>_xlfn.CONCAT(IF(BE368="","-","B"),IF(BR368="","-","I"),VLOOKUP($B368,GtP!$A:$BB,MATCH("Gq/11_0-1",GtP!$A$1:$BB$1,0),FALSE))</f>
        <v>#N/A</v>
      </c>
      <c r="AS368" s="317" t="e">
        <f>_xlfn.CONCAT(IF(BF368="","-","B"),IF(BS368="","-","I"),VLOOKUP($B368,GtP!$A:$BB,MATCH("Gq/11_0-1",GtP!$A$1:$BB$1,0),FALSE))</f>
        <v>#N/A</v>
      </c>
      <c r="AT368" s="317" t="e">
        <f>_xlfn.CONCAT(IF(BG368="","-","B"),IF(BT368="","-","I"),VLOOKUP($B368,GtP!$A:$BB,MATCH("G12/13_0-1",GtP!$A$1:$BB$1,0),FALSE))</f>
        <v>#N/A</v>
      </c>
      <c r="AU368" s="317" t="e">
        <f>_xlfn.CONCAT(IF(BH368="","-","B"),IF(BU368="","-","I"),VLOOKUP($B368,GtP!$A:$BB,MATCH("G12/13_0-1",GtP!$A$1:$BB$1,0),FALSE))</f>
        <v>#N/A</v>
      </c>
      <c r="AV368" s="319" t="str">
        <f>_xlfn.IFNA(VLOOKUP($B368,'B-LogEmaxOverpEC50'!$A:$AL,MATCH(AV$1,'B-LogEmaxOverpEC50'!$A$1:$AL$1,0),FALSE),"")</f>
        <v/>
      </c>
      <c r="AX368" s="321" t="str">
        <f>_xlfn.IFNA(VLOOKUP($B368,'B-LogEmaxOverpEC50'!$A:$AL,MATCH(AX$1,'B-LogEmaxOverpEC50'!$A$1:$AL$1,0),FALSE),"")</f>
        <v/>
      </c>
      <c r="AY368" s="321" t="str">
        <f>_xlfn.IFNA(VLOOKUP($B368,'B-LogEmaxOverpEC50'!$A:$AL,MATCH(AY$1,'B-LogEmaxOverpEC50'!$A$1:$AL$1,0),FALSE),"")</f>
        <v/>
      </c>
      <c r="AZ368" s="321" t="str">
        <f>_xlfn.IFNA(VLOOKUP($B368,'B-LogEmaxOverpEC50'!$A:$AL,MATCH(AZ$1,'B-LogEmaxOverpEC50'!$A$1:$AL$1,0),FALSE),"")</f>
        <v/>
      </c>
      <c r="BA368" s="321" t="str">
        <f>_xlfn.IFNA(VLOOKUP($B368,'B-LogEmaxOverpEC50'!$A:$AL,MATCH(BA$1,'B-LogEmaxOverpEC50'!$A$1:$AL$1,0),FALSE),"")</f>
        <v/>
      </c>
      <c r="BB368" s="321" t="str">
        <f>_xlfn.IFNA(VLOOKUP($B368,'B-LogEmaxOverpEC50'!$A:$AL,MATCH(BB$1,'B-LogEmaxOverpEC50'!$A$1:$AL$1,0),FALSE),"")</f>
        <v/>
      </c>
      <c r="BC368" s="321" t="str">
        <f>_xlfn.IFNA(VLOOKUP($B368,'B-LogEmaxOverpEC50'!$A:$AL,MATCH(BC$1,'B-LogEmaxOverpEC50'!$A$1:$AL$1,0),FALSE),"")</f>
        <v/>
      </c>
      <c r="BD368" s="321" t="str">
        <f>_xlfn.IFNA(VLOOKUP($B368,'B-LogEmaxOverpEC50'!$A:$AL,MATCH(BD$1,'B-LogEmaxOverpEC50'!$A$1:$AL$1,0),FALSE),"")</f>
        <v/>
      </c>
      <c r="BE368" s="321" t="str">
        <f>_xlfn.IFNA(VLOOKUP($B368,'B-LogEmaxOverpEC50'!$A:$AL,MATCH(BE$1,'B-LogEmaxOverpEC50'!$A$1:$AL$1,0),FALSE),"")</f>
        <v/>
      </c>
      <c r="BF368" s="321" t="str">
        <f>_xlfn.IFNA(VLOOKUP($B368,'B-LogEmaxOverpEC50'!$A:$AL,MATCH(BF$1,'B-LogEmaxOverpEC50'!$A$1:$AL$1,0),FALSE),"")</f>
        <v/>
      </c>
      <c r="BG368" s="321" t="str">
        <f>_xlfn.IFNA(VLOOKUP($B368,'B-LogEmaxOverpEC50'!$A:$AL,MATCH(BG$1,'B-LogEmaxOverpEC50'!$A$1:$AL$1,0),FALSE),"")</f>
        <v/>
      </c>
      <c r="BH368" s="321" t="str">
        <f>_xlfn.IFNA(VLOOKUP($B368,'B-LogEmaxOverpEC50'!$A:$AL,MATCH(BH$1,'B-LogEmaxOverpEC50'!$A$1:$AL$1,0),FALSE),"")</f>
        <v/>
      </c>
      <c r="BI368" s="322" t="str">
        <f>_xlfn.IFNA(VLOOKUP($B368,'I-LogEmaxOverpEC50'!$A:$AR,MATCH(BI$1,'I-LogEmaxOverpEC50'!$A$1:$AR$1,0),FALSE),"")</f>
        <v/>
      </c>
      <c r="BJ368" s="320" t="str">
        <f>_xlfn.IFNA(VLOOKUP($B368,'I-LogEmaxOverpEC50'!$A:$AR,MATCH(BJ$1,'I-LogEmaxOverpEC50'!$A$1:$AR$1,0),FALSE),"")</f>
        <v/>
      </c>
      <c r="BK368" s="320" t="str">
        <f>_xlfn.IFNA(VLOOKUP($B368,'I-LogEmaxOverpEC50'!$A:$AR,MATCH(BK$1,'I-LogEmaxOverpEC50'!$A$1:$AR$1,0),FALSE),"")</f>
        <v/>
      </c>
      <c r="BL368" s="320" t="str">
        <f>_xlfn.IFNA(VLOOKUP($B368,'I-LogEmaxOverpEC50'!$A:$AR,MATCH(BL$1,'I-LogEmaxOverpEC50'!$A$1:$AR$1,0),FALSE),"")</f>
        <v/>
      </c>
      <c r="BM368" s="320" t="str">
        <f>_xlfn.IFNA(VLOOKUP($B368,'I-LogEmaxOverpEC50'!$A:$AR,MATCH(BM$1,'I-LogEmaxOverpEC50'!$A$1:$AR$1,0),FALSE),"")</f>
        <v/>
      </c>
      <c r="BN368" s="320" t="str">
        <f>_xlfn.IFNA(VLOOKUP($B368,'I-LogEmaxOverpEC50'!$A:$AR,MATCH(BN$1,'I-LogEmaxOverpEC50'!$A$1:$AR$1,0),FALSE),"")</f>
        <v/>
      </c>
      <c r="BO368" s="320" t="str">
        <f>_xlfn.IFNA(VLOOKUP($B368,'I-LogEmaxOverpEC50'!$A:$AR,MATCH(BO$1,'I-LogEmaxOverpEC50'!$A$1:$AR$1,0),FALSE),"")</f>
        <v/>
      </c>
      <c r="BP368" s="320" t="str">
        <f>_xlfn.IFNA(VLOOKUP($B368,'I-LogEmaxOverpEC50'!$A:$AR,MATCH(BP$1,'I-LogEmaxOverpEC50'!$A$1:$AR$1,0),FALSE),"")</f>
        <v/>
      </c>
      <c r="BQ368" s="320" t="str">
        <f>_xlfn.IFNA(VLOOKUP($B368,'I-LogEmaxOverpEC50'!$A:$AR,MATCH(BQ$1,'I-LogEmaxOverpEC50'!$A$1:$AR$1,0),FALSE),"")</f>
        <v/>
      </c>
      <c r="BR368" s="320" t="str">
        <f>_xlfn.IFNA(VLOOKUP($B368,'I-LogEmaxOverpEC50'!$A:$AR,MATCH(BR$1,'I-LogEmaxOverpEC50'!$A$1:$AR$1,0),FALSE),"")</f>
        <v/>
      </c>
      <c r="BS368" s="320" t="str">
        <f>_xlfn.IFNA(VLOOKUP($B368,'I-LogEmaxOverpEC50'!$A:$AR,MATCH(BS$1,'I-LogEmaxOverpEC50'!$A$1:$AR$1,0),FALSE),"")</f>
        <v/>
      </c>
      <c r="BT368" s="320" t="str">
        <f>_xlfn.IFNA(VLOOKUP($B368,'I-LogEmaxOverpEC50'!$A:$AR,MATCH(BT$1,'I-LogEmaxOverpEC50'!$A$1:$AR$1,0),FALSE),"")</f>
        <v/>
      </c>
      <c r="BU368" s="320" t="str">
        <f>_xlfn.IFNA(VLOOKUP($B368,'I-LogEmaxOverpEC50'!$A:$AR,MATCH(BU$1,'I-LogEmaxOverpEC50'!$A$1:$AR$1,0),FALSE),"")</f>
        <v/>
      </c>
      <c r="BV368" s="114" t="e" cm="1">
        <f t="array" ref="BV368">_xlfn.IFS(AND($C368="A",_xlfn.CONCAT(F368:G368)&lt;&gt;"",$A368=1),"x",AND($C368="A",_xlfn.CONCAT(F368:G368)="",$A368=1),"-",$A$1&lt;&gt;"","")</f>
        <v>#N/A</v>
      </c>
      <c r="BW368" s="113" t="e" cm="1">
        <f t="array" ref="BW368">_xlfn.IFS(AND($C368="A",_xlfn.CONCAT(H368:L368)&lt;&gt;"",$A368=1),"x",AND($C368="A",_xlfn.CONCAT(H368:L368)="",$A368=1),"-",$A$1&lt;&gt;"","")</f>
        <v>#N/A</v>
      </c>
      <c r="BX368" s="113" t="e" cm="1">
        <f t="array" ref="BX368">_xlfn.IFS(AND($C368="A",_xlfn.CONCAT(M368:P368)&lt;&gt;"",$A368=1),"x",AND($C368="A",_xlfn.CONCAT(M368:P368)="",$A368=1),"-",$A$1&lt;&gt;"","")</f>
        <v>#N/A</v>
      </c>
      <c r="BY368" s="113" t="e" cm="1">
        <f t="array" ref="BY368">_xlfn.IFS(AND($C368="A",_xlfn.CONCAT(Q368:R368)&lt;&gt;"",$A368=1),"x",AND($C368="A",_xlfn.CONCAT(Q368:R368)="",$A368=1),"-",$A$1&lt;&gt;"","")</f>
        <v>#N/A</v>
      </c>
      <c r="BZ368" s="121" t="e">
        <f t="shared" si="200"/>
        <v>#N/A</v>
      </c>
      <c r="CA368" s="120" t="e">
        <f t="shared" si="201"/>
        <v>#N/A</v>
      </c>
      <c r="CB368" s="120" t="e">
        <f t="shared" si="202"/>
        <v>#N/A</v>
      </c>
      <c r="CC368" s="120" t="e">
        <f t="shared" si="203"/>
        <v>#N/A</v>
      </c>
      <c r="CD368" s="121" t="str">
        <f t="shared" si="204"/>
        <v/>
      </c>
      <c r="CE368" s="120" t="e">
        <f t="shared" si="205"/>
        <v>#N/A</v>
      </c>
      <c r="CF368" s="120" t="e">
        <f t="shared" si="206"/>
        <v>#N/A</v>
      </c>
      <c r="CG368" s="120" t="e">
        <f t="shared" si="207"/>
        <v>#N/A</v>
      </c>
      <c r="CH368" s="120" t="e">
        <f t="shared" si="208"/>
        <v>#N/A</v>
      </c>
      <c r="CI368" s="120" t="e">
        <f t="shared" si="209"/>
        <v>#N/A</v>
      </c>
    </row>
    <row r="369" spans="1:87" x14ac:dyDescent="0.2">
      <c r="A369" s="311" t="e" cm="1">
        <f t="array" ref="A369">_xlfn.IFS(SUM(F369:R369)&gt;0,1,Z369&gt;0,2,TRUE,3)</f>
        <v>#N/A</v>
      </c>
      <c r="B369" s="311" t="s">
        <v>1636</v>
      </c>
      <c r="C369" s="311" t="str">
        <f>_xlfn.XLOOKUP(B369,RecNamesAll!A:A,RecNamesAll!E:E)</f>
        <v>F</v>
      </c>
      <c r="D369" s="311" t="str">
        <f>_xlfn.XLOOKUP(B369,RecNamesAll!A:A,RecNamesAll!C:C)</f>
        <v>FZD8</v>
      </c>
      <c r="F369" s="312" t="e">
        <f t="shared" si="175"/>
        <v>#N/A</v>
      </c>
      <c r="G369" s="313" t="e">
        <f t="shared" si="176"/>
        <v>#N/A</v>
      </c>
      <c r="H369" s="312" t="e">
        <f t="shared" si="177"/>
        <v>#N/A</v>
      </c>
      <c r="I369" s="313" t="e">
        <f t="shared" si="178"/>
        <v>#N/A</v>
      </c>
      <c r="J369" s="313" t="e">
        <f t="shared" si="179"/>
        <v>#N/A</v>
      </c>
      <c r="K369" s="313" t="e">
        <f t="shared" si="180"/>
        <v>#N/A</v>
      </c>
      <c r="L369" s="313" t="e">
        <f t="shared" si="181"/>
        <v>#N/A</v>
      </c>
      <c r="M369" s="312" t="e">
        <f t="shared" si="182"/>
        <v>#N/A</v>
      </c>
      <c r="N369" s="313" t="e">
        <f t="shared" si="183"/>
        <v>#N/A</v>
      </c>
      <c r="O369" s="313" t="e">
        <f t="shared" si="184"/>
        <v>#N/A</v>
      </c>
      <c r="P369" s="313" t="e">
        <f t="shared" si="185"/>
        <v>#N/A</v>
      </c>
      <c r="Q369" s="312" t="e">
        <f t="shared" si="186"/>
        <v>#N/A</v>
      </c>
      <c r="R369" s="313" t="e">
        <f t="shared" si="187"/>
        <v>#N/A</v>
      </c>
      <c r="S369" s="314" t="str">
        <f t="shared" si="188"/>
        <v/>
      </c>
      <c r="T369" s="315" t="str">
        <f t="shared" si="189"/>
        <v>F</v>
      </c>
      <c r="U369" s="311" t="str">
        <f t="shared" si="190"/>
        <v>FZD8</v>
      </c>
      <c r="V369" s="316" t="e">
        <f>IF(VLOOKUP($B369,GtP!$A:$AA,MATCH("Gs_0-2",GtP!$A$1:$AA$1,0),FALSE)=0,"",VLOOKUP($B369,GtP!$A:$AA,MATCH("Gs_0-2",GtP!$A$1:$AA$1,0),FALSE))</f>
        <v>#N/A</v>
      </c>
      <c r="W369" s="317" t="e">
        <f>IF(VLOOKUP($B369,GtP!$A:$AA,MATCH("Gi/o_0-2",GtP!$A$1:$AA$1,0),FALSE)=0,"",VLOOKUP($B369,GtP!$A:$AA,MATCH("Gi/o_0-2",GtP!$A$1:$AA$1,0),FALSE))</f>
        <v>#N/A</v>
      </c>
      <c r="X369" s="317" t="e">
        <f>IF(VLOOKUP($B369,GtP!$A:$AA,MATCH("Gq/11_0-2",GtP!$A$1:$AA$1,0),FALSE)=0,"",VLOOKUP($B369,GtP!$A:$AA,MATCH("Gq/11_0-2",GtP!$A$1:$AA$1,0),FALSE))</f>
        <v>#N/A</v>
      </c>
      <c r="Y369" s="317" t="e">
        <f>IF(VLOOKUP($B369,GtP!$A:$AA,MATCH("G12/13_0-2",GtP!$A$1:$AA$1,0),FALSE)=0,"",VLOOKUP($B369,GtP!$A:$AA,MATCH("G12/13_0-2",GtP!$A$1:$AA$1,0),FALSE))</f>
        <v>#N/A</v>
      </c>
      <c r="Z369" s="318" t="e">
        <f t="shared" si="191"/>
        <v>#N/A</v>
      </c>
      <c r="AA369" s="317" t="e">
        <f t="shared" si="192"/>
        <v>#N/A</v>
      </c>
      <c r="AB369" s="317" t="e">
        <f t="shared" si="193"/>
        <v>#N/A</v>
      </c>
      <c r="AC369" s="317" t="e">
        <f t="shared" si="194"/>
        <v>#N/A</v>
      </c>
      <c r="AD369" s="317" t="e">
        <f t="shared" si="195"/>
        <v>#N/A</v>
      </c>
      <c r="AE369" s="315" t="str">
        <f t="shared" si="196"/>
        <v/>
      </c>
      <c r="AF369" s="311" t="str">
        <f t="shared" si="197"/>
        <v/>
      </c>
      <c r="AG369" s="311" t="str">
        <f t="shared" si="198"/>
        <v/>
      </c>
      <c r="AH369" s="311" t="str">
        <f t="shared" si="199"/>
        <v/>
      </c>
      <c r="AI369" s="316" t="e">
        <f>_xlfn.CONCAT(IF(AV369="","-","B"),IF(BI369="","-","I"),VLOOKUP($B369,GtP!$A:$BB,MATCH("Gs_0-1",GtP!$A$1:$BB$1,0),FALSE))</f>
        <v>#N/A</v>
      </c>
      <c r="AJ369" s="317" t="e">
        <f>_xlfn.CONCAT(IF(AW369="","-","B"),IF(BJ369="","-","I"),VLOOKUP($B369,GtP!$A:$BB,MATCH("Gs_0-1",GtP!$A$1:$BB$1,0),FALSE))</f>
        <v>#N/A</v>
      </c>
      <c r="AK369" s="317" t="e">
        <f>_xlfn.CONCAT(IF(AX369="","-","B"),IF(BK369="","-","I"),VLOOKUP($B369,GtP!$A:$BB,MATCH("Gi/o_0-1",GtP!$A$1:$BB$1,0),FALSE))</f>
        <v>#N/A</v>
      </c>
      <c r="AL369" s="317" t="e">
        <f>_xlfn.CONCAT(IF(AY369="","-","B"),IF(BL369="","-","I"),VLOOKUP($B369,GtP!$A:$BB,MATCH("Gi/o_0-1",GtP!$A$1:$BB$1,0),FALSE))</f>
        <v>#N/A</v>
      </c>
      <c r="AM369" s="317" t="e">
        <f>_xlfn.CONCAT(IF(AZ369="","-","B"),IF(BM369="","-","I"),VLOOKUP($B369,GtP!$A:$BB,MATCH("Gi/o_0-1",GtP!$A$1:$BB$1,0),FALSE))</f>
        <v>#N/A</v>
      </c>
      <c r="AN369" s="317" t="e">
        <f>_xlfn.CONCAT(IF(BA369="","-","B"),IF(BN369="","-","I"),VLOOKUP($B369,GtP!$A:$BB,MATCH("Gi/o_0-1",GtP!$A$1:$BB$1,0),FALSE))</f>
        <v>#N/A</v>
      </c>
      <c r="AO369" s="317" t="e">
        <f>_xlfn.CONCAT(IF(BB369="","-","B"),IF(BO369="","-","I"),VLOOKUP($B369,GtP!$A:$BB,MATCH("Gi/o_0-1",GtP!$A$1:$BB$1,0),FALSE))</f>
        <v>#N/A</v>
      </c>
      <c r="AP369" s="317" t="e">
        <f>_xlfn.CONCAT(IF(BC369="","-","B"),IF(BP369="","-","I"),VLOOKUP($B369,GtP!$A:$BB,MATCH("Gq/11_0-1",GtP!$A$1:$BB$1,0),FALSE))</f>
        <v>#N/A</v>
      </c>
      <c r="AQ369" s="317" t="e">
        <f>_xlfn.CONCAT(IF(BD369="","-","B"),IF(BQ369="","-","I"),VLOOKUP($B369,GtP!$A:$BB,MATCH("Gq/11_0-1",GtP!$A$1:$BB$1,0),FALSE))</f>
        <v>#N/A</v>
      </c>
      <c r="AR369" s="317" t="e">
        <f>_xlfn.CONCAT(IF(BE369="","-","B"),IF(BR369="","-","I"),VLOOKUP($B369,GtP!$A:$BB,MATCH("Gq/11_0-1",GtP!$A$1:$BB$1,0),FALSE))</f>
        <v>#N/A</v>
      </c>
      <c r="AS369" s="317" t="e">
        <f>_xlfn.CONCAT(IF(BF369="","-","B"),IF(BS369="","-","I"),VLOOKUP($B369,GtP!$A:$BB,MATCH("Gq/11_0-1",GtP!$A$1:$BB$1,0),FALSE))</f>
        <v>#N/A</v>
      </c>
      <c r="AT369" s="317" t="e">
        <f>_xlfn.CONCAT(IF(BG369="","-","B"),IF(BT369="","-","I"),VLOOKUP($B369,GtP!$A:$BB,MATCH("G12/13_0-1",GtP!$A$1:$BB$1,0),FALSE))</f>
        <v>#N/A</v>
      </c>
      <c r="AU369" s="317" t="e">
        <f>_xlfn.CONCAT(IF(BH369="","-","B"),IF(BU369="","-","I"),VLOOKUP($B369,GtP!$A:$BB,MATCH("G12/13_0-1",GtP!$A$1:$BB$1,0),FALSE))</f>
        <v>#N/A</v>
      </c>
      <c r="AV369" s="319" t="str">
        <f>_xlfn.IFNA(VLOOKUP($B369,'B-LogEmaxOverpEC50'!$A:$AL,MATCH(AV$1,'B-LogEmaxOverpEC50'!$A$1:$AL$1,0),FALSE),"")</f>
        <v/>
      </c>
      <c r="AX369" s="321" t="str">
        <f>_xlfn.IFNA(VLOOKUP($B369,'B-LogEmaxOverpEC50'!$A:$AL,MATCH(AX$1,'B-LogEmaxOverpEC50'!$A$1:$AL$1,0),FALSE),"")</f>
        <v/>
      </c>
      <c r="AY369" s="321" t="str">
        <f>_xlfn.IFNA(VLOOKUP($B369,'B-LogEmaxOverpEC50'!$A:$AL,MATCH(AY$1,'B-LogEmaxOverpEC50'!$A$1:$AL$1,0),FALSE),"")</f>
        <v/>
      </c>
      <c r="AZ369" s="321" t="str">
        <f>_xlfn.IFNA(VLOOKUP($B369,'B-LogEmaxOverpEC50'!$A:$AL,MATCH(AZ$1,'B-LogEmaxOverpEC50'!$A$1:$AL$1,0),FALSE),"")</f>
        <v/>
      </c>
      <c r="BA369" s="321" t="str">
        <f>_xlfn.IFNA(VLOOKUP($B369,'B-LogEmaxOverpEC50'!$A:$AL,MATCH(BA$1,'B-LogEmaxOverpEC50'!$A$1:$AL$1,0),FALSE),"")</f>
        <v/>
      </c>
      <c r="BB369" s="321" t="str">
        <f>_xlfn.IFNA(VLOOKUP($B369,'B-LogEmaxOverpEC50'!$A:$AL,MATCH(BB$1,'B-LogEmaxOverpEC50'!$A$1:$AL$1,0),FALSE),"")</f>
        <v/>
      </c>
      <c r="BC369" s="321" t="str">
        <f>_xlfn.IFNA(VLOOKUP($B369,'B-LogEmaxOverpEC50'!$A:$AL,MATCH(BC$1,'B-LogEmaxOverpEC50'!$A$1:$AL$1,0),FALSE),"")</f>
        <v/>
      </c>
      <c r="BD369" s="321" t="str">
        <f>_xlfn.IFNA(VLOOKUP($B369,'B-LogEmaxOverpEC50'!$A:$AL,MATCH(BD$1,'B-LogEmaxOverpEC50'!$A$1:$AL$1,0),FALSE),"")</f>
        <v/>
      </c>
      <c r="BE369" s="321" t="str">
        <f>_xlfn.IFNA(VLOOKUP($B369,'B-LogEmaxOverpEC50'!$A:$AL,MATCH(BE$1,'B-LogEmaxOverpEC50'!$A$1:$AL$1,0),FALSE),"")</f>
        <v/>
      </c>
      <c r="BF369" s="321" t="str">
        <f>_xlfn.IFNA(VLOOKUP($B369,'B-LogEmaxOverpEC50'!$A:$AL,MATCH(BF$1,'B-LogEmaxOverpEC50'!$A$1:$AL$1,0),FALSE),"")</f>
        <v/>
      </c>
      <c r="BG369" s="321" t="str">
        <f>_xlfn.IFNA(VLOOKUP($B369,'B-LogEmaxOverpEC50'!$A:$AL,MATCH(BG$1,'B-LogEmaxOverpEC50'!$A$1:$AL$1,0),FALSE),"")</f>
        <v/>
      </c>
      <c r="BH369" s="321" t="str">
        <f>_xlfn.IFNA(VLOOKUP($B369,'B-LogEmaxOverpEC50'!$A:$AL,MATCH(BH$1,'B-LogEmaxOverpEC50'!$A$1:$AL$1,0),FALSE),"")</f>
        <v/>
      </c>
      <c r="BI369" s="322" t="str">
        <f>_xlfn.IFNA(VLOOKUP($B369,'I-LogEmaxOverpEC50'!$A:$AR,MATCH(BI$1,'I-LogEmaxOverpEC50'!$A$1:$AR$1,0),FALSE),"")</f>
        <v/>
      </c>
      <c r="BJ369" s="320" t="str">
        <f>_xlfn.IFNA(VLOOKUP($B369,'I-LogEmaxOverpEC50'!$A:$AR,MATCH(BJ$1,'I-LogEmaxOverpEC50'!$A$1:$AR$1,0),FALSE),"")</f>
        <v/>
      </c>
      <c r="BK369" s="320" t="str">
        <f>_xlfn.IFNA(VLOOKUP($B369,'I-LogEmaxOverpEC50'!$A:$AR,MATCH(BK$1,'I-LogEmaxOverpEC50'!$A$1:$AR$1,0),FALSE),"")</f>
        <v/>
      </c>
      <c r="BL369" s="320" t="str">
        <f>_xlfn.IFNA(VLOOKUP($B369,'I-LogEmaxOverpEC50'!$A:$AR,MATCH(BL$1,'I-LogEmaxOverpEC50'!$A$1:$AR$1,0),FALSE),"")</f>
        <v/>
      </c>
      <c r="BM369" s="320" t="str">
        <f>_xlfn.IFNA(VLOOKUP($B369,'I-LogEmaxOverpEC50'!$A:$AR,MATCH(BM$1,'I-LogEmaxOverpEC50'!$A$1:$AR$1,0),FALSE),"")</f>
        <v/>
      </c>
      <c r="BN369" s="320" t="str">
        <f>_xlfn.IFNA(VLOOKUP($B369,'I-LogEmaxOverpEC50'!$A:$AR,MATCH(BN$1,'I-LogEmaxOverpEC50'!$A$1:$AR$1,0),FALSE),"")</f>
        <v/>
      </c>
      <c r="BO369" s="320" t="str">
        <f>_xlfn.IFNA(VLOOKUP($B369,'I-LogEmaxOverpEC50'!$A:$AR,MATCH(BO$1,'I-LogEmaxOverpEC50'!$A$1:$AR$1,0),FALSE),"")</f>
        <v/>
      </c>
      <c r="BP369" s="320" t="str">
        <f>_xlfn.IFNA(VLOOKUP($B369,'I-LogEmaxOverpEC50'!$A:$AR,MATCH(BP$1,'I-LogEmaxOverpEC50'!$A$1:$AR$1,0),FALSE),"")</f>
        <v/>
      </c>
      <c r="BQ369" s="320" t="str">
        <f>_xlfn.IFNA(VLOOKUP($B369,'I-LogEmaxOverpEC50'!$A:$AR,MATCH(BQ$1,'I-LogEmaxOverpEC50'!$A$1:$AR$1,0),FALSE),"")</f>
        <v/>
      </c>
      <c r="BR369" s="320" t="str">
        <f>_xlfn.IFNA(VLOOKUP($B369,'I-LogEmaxOverpEC50'!$A:$AR,MATCH(BR$1,'I-LogEmaxOverpEC50'!$A$1:$AR$1,0),FALSE),"")</f>
        <v/>
      </c>
      <c r="BS369" s="320" t="str">
        <f>_xlfn.IFNA(VLOOKUP($B369,'I-LogEmaxOverpEC50'!$A:$AR,MATCH(BS$1,'I-LogEmaxOverpEC50'!$A$1:$AR$1,0),FALSE),"")</f>
        <v/>
      </c>
      <c r="BT369" s="320" t="str">
        <f>_xlfn.IFNA(VLOOKUP($B369,'I-LogEmaxOverpEC50'!$A:$AR,MATCH(BT$1,'I-LogEmaxOverpEC50'!$A$1:$AR$1,0),FALSE),"")</f>
        <v/>
      </c>
      <c r="BU369" s="320" t="str">
        <f>_xlfn.IFNA(VLOOKUP($B369,'I-LogEmaxOverpEC50'!$A:$AR,MATCH(BU$1,'I-LogEmaxOverpEC50'!$A$1:$AR$1,0),FALSE),"")</f>
        <v/>
      </c>
      <c r="BV369" s="114" t="e" cm="1">
        <f t="array" ref="BV369">_xlfn.IFS(AND($C369="A",_xlfn.CONCAT(F369:G369)&lt;&gt;"",$A369=1),"x",AND($C369="A",_xlfn.CONCAT(F369:G369)="",$A369=1),"-",$A$1&lt;&gt;"","")</f>
        <v>#N/A</v>
      </c>
      <c r="BW369" s="113" t="e" cm="1">
        <f t="array" ref="BW369">_xlfn.IFS(AND($C369="A",_xlfn.CONCAT(H369:L369)&lt;&gt;"",$A369=1),"x",AND($C369="A",_xlfn.CONCAT(H369:L369)="",$A369=1),"-",$A$1&lt;&gt;"","")</f>
        <v>#N/A</v>
      </c>
      <c r="BX369" s="113" t="e" cm="1">
        <f t="array" ref="BX369">_xlfn.IFS(AND($C369="A",_xlfn.CONCAT(M369:P369)&lt;&gt;"",$A369=1),"x",AND($C369="A",_xlfn.CONCAT(M369:P369)="",$A369=1),"-",$A$1&lt;&gt;"","")</f>
        <v>#N/A</v>
      </c>
      <c r="BY369" s="113" t="e" cm="1">
        <f t="array" ref="BY369">_xlfn.IFS(AND($C369="A",_xlfn.CONCAT(Q369:R369)&lt;&gt;"",$A369=1),"x",AND($C369="A",_xlfn.CONCAT(Q369:R369)="",$A369=1),"-",$A$1&lt;&gt;"","")</f>
        <v>#N/A</v>
      </c>
      <c r="BZ369" s="121" t="e">
        <f t="shared" si="200"/>
        <v>#N/A</v>
      </c>
      <c r="CA369" s="120" t="e">
        <f t="shared" si="201"/>
        <v>#N/A</v>
      </c>
      <c r="CB369" s="120" t="e">
        <f t="shared" si="202"/>
        <v>#N/A</v>
      </c>
      <c r="CC369" s="120" t="e">
        <f t="shared" si="203"/>
        <v>#N/A</v>
      </c>
      <c r="CD369" s="121" t="str">
        <f t="shared" si="204"/>
        <v/>
      </c>
      <c r="CE369" s="120" t="e">
        <f t="shared" si="205"/>
        <v>#N/A</v>
      </c>
      <c r="CF369" s="120" t="e">
        <f t="shared" si="206"/>
        <v>#N/A</v>
      </c>
      <c r="CG369" s="120" t="e">
        <f t="shared" si="207"/>
        <v>#N/A</v>
      </c>
      <c r="CH369" s="120" t="e">
        <f t="shared" si="208"/>
        <v>#N/A</v>
      </c>
      <c r="CI369" s="120" t="e">
        <f t="shared" si="209"/>
        <v>#N/A</v>
      </c>
    </row>
    <row r="370" spans="1:87" x14ac:dyDescent="0.2">
      <c r="A370" s="311" t="e" cm="1">
        <f t="array" ref="A370">_xlfn.IFS(SUM(F370:R370)&gt;0,1,Z370&gt;0,2,TRUE,3)</f>
        <v>#N/A</v>
      </c>
      <c r="B370" s="311" t="s">
        <v>1518</v>
      </c>
      <c r="C370" s="311" t="str">
        <f>_xlfn.XLOOKUP(B370,RecNamesAll!A:A,RecNamesAll!E:E)</f>
        <v>O</v>
      </c>
      <c r="D370" s="311" t="str">
        <f>_xlfn.XLOOKUP(B370,RecNamesAll!A:A,RecNamesAll!C:C)</f>
        <v>GPR137</v>
      </c>
      <c r="F370" s="312" t="e">
        <f t="shared" si="175"/>
        <v>#N/A</v>
      </c>
      <c r="G370" s="313" t="e">
        <f t="shared" si="176"/>
        <v>#N/A</v>
      </c>
      <c r="H370" s="312" t="e">
        <f t="shared" si="177"/>
        <v>#N/A</v>
      </c>
      <c r="I370" s="313" t="e">
        <f t="shared" si="178"/>
        <v>#N/A</v>
      </c>
      <c r="J370" s="313" t="e">
        <f t="shared" si="179"/>
        <v>#N/A</v>
      </c>
      <c r="K370" s="313" t="e">
        <f t="shared" si="180"/>
        <v>#N/A</v>
      </c>
      <c r="L370" s="313" t="e">
        <f t="shared" si="181"/>
        <v>#N/A</v>
      </c>
      <c r="M370" s="312" t="e">
        <f t="shared" si="182"/>
        <v>#N/A</v>
      </c>
      <c r="N370" s="313" t="e">
        <f t="shared" si="183"/>
        <v>#N/A</v>
      </c>
      <c r="O370" s="313" t="e">
        <f t="shared" si="184"/>
        <v>#N/A</v>
      </c>
      <c r="P370" s="313" t="e">
        <f t="shared" si="185"/>
        <v>#N/A</v>
      </c>
      <c r="Q370" s="312" t="e">
        <f t="shared" si="186"/>
        <v>#N/A</v>
      </c>
      <c r="R370" s="313" t="e">
        <f t="shared" si="187"/>
        <v>#N/A</v>
      </c>
      <c r="S370" s="314" t="str">
        <f t="shared" si="188"/>
        <v/>
      </c>
      <c r="T370" s="315" t="str">
        <f t="shared" si="189"/>
        <v>O</v>
      </c>
      <c r="U370" s="311" t="str">
        <f t="shared" si="190"/>
        <v>GPR137</v>
      </c>
      <c r="V370" s="316" t="e">
        <f>IF(VLOOKUP($B370,GtP!$A:$AA,MATCH("Gs_0-2",GtP!$A$1:$AA$1,0),FALSE)=0,"",VLOOKUP($B370,GtP!$A:$AA,MATCH("Gs_0-2",GtP!$A$1:$AA$1,0),FALSE))</f>
        <v>#N/A</v>
      </c>
      <c r="W370" s="317" t="e">
        <f>IF(VLOOKUP($B370,GtP!$A:$AA,MATCH("Gi/o_0-2",GtP!$A$1:$AA$1,0),FALSE)=0,"",VLOOKUP($B370,GtP!$A:$AA,MATCH("Gi/o_0-2",GtP!$A$1:$AA$1,0),FALSE))</f>
        <v>#N/A</v>
      </c>
      <c r="X370" s="317" t="e">
        <f>IF(VLOOKUP($B370,GtP!$A:$AA,MATCH("Gq/11_0-2",GtP!$A$1:$AA$1,0),FALSE)=0,"",VLOOKUP($B370,GtP!$A:$AA,MATCH("Gq/11_0-2",GtP!$A$1:$AA$1,0),FALSE))</f>
        <v>#N/A</v>
      </c>
      <c r="Y370" s="317" t="e">
        <f>IF(VLOOKUP($B370,GtP!$A:$AA,MATCH("G12/13_0-2",GtP!$A$1:$AA$1,0),FALSE)=0,"",VLOOKUP($B370,GtP!$A:$AA,MATCH("G12/13_0-2",GtP!$A$1:$AA$1,0),FALSE))</f>
        <v>#N/A</v>
      </c>
      <c r="Z370" s="318" t="e">
        <f t="shared" si="191"/>
        <v>#N/A</v>
      </c>
      <c r="AA370" s="317" t="e">
        <f t="shared" si="192"/>
        <v>#N/A</v>
      </c>
      <c r="AB370" s="317" t="e">
        <f t="shared" si="193"/>
        <v>#N/A</v>
      </c>
      <c r="AC370" s="317" t="e">
        <f t="shared" si="194"/>
        <v>#N/A</v>
      </c>
      <c r="AD370" s="317" t="e">
        <f t="shared" si="195"/>
        <v>#N/A</v>
      </c>
      <c r="AE370" s="315" t="str">
        <f t="shared" si="196"/>
        <v/>
      </c>
      <c r="AF370" s="311" t="str">
        <f t="shared" si="197"/>
        <v/>
      </c>
      <c r="AG370" s="311" t="str">
        <f t="shared" si="198"/>
        <v/>
      </c>
      <c r="AH370" s="311" t="str">
        <f t="shared" si="199"/>
        <v/>
      </c>
      <c r="AI370" s="316" t="e">
        <f>_xlfn.CONCAT(IF(AV370="","-","B"),IF(BI370="","-","I"),VLOOKUP($B370,GtP!$A:$BB,MATCH("Gs_0-1",GtP!$A$1:$BB$1,0),FALSE))</f>
        <v>#N/A</v>
      </c>
      <c r="AJ370" s="317" t="e">
        <f>_xlfn.CONCAT(IF(AW370="","-","B"),IF(BJ370="","-","I"),VLOOKUP($B370,GtP!$A:$BB,MATCH("Gs_0-1",GtP!$A$1:$BB$1,0),FALSE))</f>
        <v>#N/A</v>
      </c>
      <c r="AK370" s="317" t="e">
        <f>_xlfn.CONCAT(IF(AX370="","-","B"),IF(BK370="","-","I"),VLOOKUP($B370,GtP!$A:$BB,MATCH("Gi/o_0-1",GtP!$A$1:$BB$1,0),FALSE))</f>
        <v>#N/A</v>
      </c>
      <c r="AL370" s="317" t="e">
        <f>_xlfn.CONCAT(IF(AY370="","-","B"),IF(BL370="","-","I"),VLOOKUP($B370,GtP!$A:$BB,MATCH("Gi/o_0-1",GtP!$A$1:$BB$1,0),FALSE))</f>
        <v>#N/A</v>
      </c>
      <c r="AM370" s="317" t="e">
        <f>_xlfn.CONCAT(IF(AZ370="","-","B"),IF(BM370="","-","I"),VLOOKUP($B370,GtP!$A:$BB,MATCH("Gi/o_0-1",GtP!$A$1:$BB$1,0),FALSE))</f>
        <v>#N/A</v>
      </c>
      <c r="AN370" s="317" t="e">
        <f>_xlfn.CONCAT(IF(BA370="","-","B"),IF(BN370="","-","I"),VLOOKUP($B370,GtP!$A:$BB,MATCH("Gi/o_0-1",GtP!$A$1:$BB$1,0),FALSE))</f>
        <v>#N/A</v>
      </c>
      <c r="AO370" s="317" t="e">
        <f>_xlfn.CONCAT(IF(BB370="","-","B"),IF(BO370="","-","I"),VLOOKUP($B370,GtP!$A:$BB,MATCH("Gi/o_0-1",GtP!$A$1:$BB$1,0),FALSE))</f>
        <v>#N/A</v>
      </c>
      <c r="AP370" s="317" t="e">
        <f>_xlfn.CONCAT(IF(BC370="","-","B"),IF(BP370="","-","I"),VLOOKUP($B370,GtP!$A:$BB,MATCH("Gq/11_0-1",GtP!$A$1:$BB$1,0),FALSE))</f>
        <v>#N/A</v>
      </c>
      <c r="AQ370" s="317" t="e">
        <f>_xlfn.CONCAT(IF(BD370="","-","B"),IF(BQ370="","-","I"),VLOOKUP($B370,GtP!$A:$BB,MATCH("Gq/11_0-1",GtP!$A$1:$BB$1,0),FALSE))</f>
        <v>#N/A</v>
      </c>
      <c r="AR370" s="317" t="e">
        <f>_xlfn.CONCAT(IF(BE370="","-","B"),IF(BR370="","-","I"),VLOOKUP($B370,GtP!$A:$BB,MATCH("Gq/11_0-1",GtP!$A$1:$BB$1,0),FALSE))</f>
        <v>#N/A</v>
      </c>
      <c r="AS370" s="317" t="e">
        <f>_xlfn.CONCAT(IF(BF370="","-","B"),IF(BS370="","-","I"),VLOOKUP($B370,GtP!$A:$BB,MATCH("Gq/11_0-1",GtP!$A$1:$BB$1,0),FALSE))</f>
        <v>#N/A</v>
      </c>
      <c r="AT370" s="317" t="e">
        <f>_xlfn.CONCAT(IF(BG370="","-","B"),IF(BT370="","-","I"),VLOOKUP($B370,GtP!$A:$BB,MATCH("G12/13_0-1",GtP!$A$1:$BB$1,0),FALSE))</f>
        <v>#N/A</v>
      </c>
      <c r="AU370" s="317" t="e">
        <f>_xlfn.CONCAT(IF(BH370="","-","B"),IF(BU370="","-","I"),VLOOKUP($B370,GtP!$A:$BB,MATCH("G12/13_0-1",GtP!$A$1:$BB$1,0),FALSE))</f>
        <v>#N/A</v>
      </c>
      <c r="AV370" s="319" t="str">
        <f>_xlfn.IFNA(VLOOKUP($B370,'B-LogEmaxOverpEC50'!$A:$AL,MATCH(AV$1,'B-LogEmaxOverpEC50'!$A$1:$AL$1,0),FALSE),"")</f>
        <v/>
      </c>
      <c r="AX370" s="321" t="str">
        <f>_xlfn.IFNA(VLOOKUP($B370,'B-LogEmaxOverpEC50'!$A:$AL,MATCH(AX$1,'B-LogEmaxOverpEC50'!$A$1:$AL$1,0),FALSE),"")</f>
        <v/>
      </c>
      <c r="AY370" s="321" t="str">
        <f>_xlfn.IFNA(VLOOKUP($B370,'B-LogEmaxOverpEC50'!$A:$AL,MATCH(AY$1,'B-LogEmaxOverpEC50'!$A$1:$AL$1,0),FALSE),"")</f>
        <v/>
      </c>
      <c r="AZ370" s="321" t="str">
        <f>_xlfn.IFNA(VLOOKUP($B370,'B-LogEmaxOverpEC50'!$A:$AL,MATCH(AZ$1,'B-LogEmaxOverpEC50'!$A$1:$AL$1,0),FALSE),"")</f>
        <v/>
      </c>
      <c r="BA370" s="321" t="str">
        <f>_xlfn.IFNA(VLOOKUP($B370,'B-LogEmaxOverpEC50'!$A:$AL,MATCH(BA$1,'B-LogEmaxOverpEC50'!$A$1:$AL$1,0),FALSE),"")</f>
        <v/>
      </c>
      <c r="BB370" s="321" t="str">
        <f>_xlfn.IFNA(VLOOKUP($B370,'B-LogEmaxOverpEC50'!$A:$AL,MATCH(BB$1,'B-LogEmaxOverpEC50'!$A$1:$AL$1,0),FALSE),"")</f>
        <v/>
      </c>
      <c r="BC370" s="321" t="str">
        <f>_xlfn.IFNA(VLOOKUP($B370,'B-LogEmaxOverpEC50'!$A:$AL,MATCH(BC$1,'B-LogEmaxOverpEC50'!$A$1:$AL$1,0),FALSE),"")</f>
        <v/>
      </c>
      <c r="BD370" s="321" t="str">
        <f>_xlfn.IFNA(VLOOKUP($B370,'B-LogEmaxOverpEC50'!$A:$AL,MATCH(BD$1,'B-LogEmaxOverpEC50'!$A$1:$AL$1,0),FALSE),"")</f>
        <v/>
      </c>
      <c r="BE370" s="321" t="str">
        <f>_xlfn.IFNA(VLOOKUP($B370,'B-LogEmaxOverpEC50'!$A:$AL,MATCH(BE$1,'B-LogEmaxOverpEC50'!$A$1:$AL$1,0),FALSE),"")</f>
        <v/>
      </c>
      <c r="BF370" s="321" t="str">
        <f>_xlfn.IFNA(VLOOKUP($B370,'B-LogEmaxOverpEC50'!$A:$AL,MATCH(BF$1,'B-LogEmaxOverpEC50'!$A$1:$AL$1,0),FALSE),"")</f>
        <v/>
      </c>
      <c r="BG370" s="321" t="str">
        <f>_xlfn.IFNA(VLOOKUP($B370,'B-LogEmaxOverpEC50'!$A:$AL,MATCH(BG$1,'B-LogEmaxOverpEC50'!$A$1:$AL$1,0),FALSE),"")</f>
        <v/>
      </c>
      <c r="BH370" s="321" t="str">
        <f>_xlfn.IFNA(VLOOKUP($B370,'B-LogEmaxOverpEC50'!$A:$AL,MATCH(BH$1,'B-LogEmaxOverpEC50'!$A$1:$AL$1,0),FALSE),"")</f>
        <v/>
      </c>
      <c r="BI370" s="322" t="str">
        <f>_xlfn.IFNA(VLOOKUP($B370,'I-LogEmaxOverpEC50'!$A:$AR,MATCH(BI$1,'I-LogEmaxOverpEC50'!$A$1:$AR$1,0),FALSE),"")</f>
        <v/>
      </c>
      <c r="BJ370" s="320" t="str">
        <f>_xlfn.IFNA(VLOOKUP($B370,'I-LogEmaxOverpEC50'!$A:$AR,MATCH(BJ$1,'I-LogEmaxOverpEC50'!$A$1:$AR$1,0),FALSE),"")</f>
        <v/>
      </c>
      <c r="BK370" s="320" t="str">
        <f>_xlfn.IFNA(VLOOKUP($B370,'I-LogEmaxOverpEC50'!$A:$AR,MATCH(BK$1,'I-LogEmaxOverpEC50'!$A$1:$AR$1,0),FALSE),"")</f>
        <v/>
      </c>
      <c r="BL370" s="320" t="str">
        <f>_xlfn.IFNA(VLOOKUP($B370,'I-LogEmaxOverpEC50'!$A:$AR,MATCH(BL$1,'I-LogEmaxOverpEC50'!$A$1:$AR$1,0),FALSE),"")</f>
        <v/>
      </c>
      <c r="BM370" s="320" t="str">
        <f>_xlfn.IFNA(VLOOKUP($B370,'I-LogEmaxOverpEC50'!$A:$AR,MATCH(BM$1,'I-LogEmaxOverpEC50'!$A$1:$AR$1,0),FALSE),"")</f>
        <v/>
      </c>
      <c r="BN370" s="320" t="str">
        <f>_xlfn.IFNA(VLOOKUP($B370,'I-LogEmaxOverpEC50'!$A:$AR,MATCH(BN$1,'I-LogEmaxOverpEC50'!$A$1:$AR$1,0),FALSE),"")</f>
        <v/>
      </c>
      <c r="BO370" s="320" t="str">
        <f>_xlfn.IFNA(VLOOKUP($B370,'I-LogEmaxOverpEC50'!$A:$AR,MATCH(BO$1,'I-LogEmaxOverpEC50'!$A$1:$AR$1,0),FALSE),"")</f>
        <v/>
      </c>
      <c r="BP370" s="320" t="str">
        <f>_xlfn.IFNA(VLOOKUP($B370,'I-LogEmaxOverpEC50'!$A:$AR,MATCH(BP$1,'I-LogEmaxOverpEC50'!$A$1:$AR$1,0),FALSE),"")</f>
        <v/>
      </c>
      <c r="BQ370" s="320" t="str">
        <f>_xlfn.IFNA(VLOOKUP($B370,'I-LogEmaxOverpEC50'!$A:$AR,MATCH(BQ$1,'I-LogEmaxOverpEC50'!$A$1:$AR$1,0),FALSE),"")</f>
        <v/>
      </c>
      <c r="BR370" s="320" t="str">
        <f>_xlfn.IFNA(VLOOKUP($B370,'I-LogEmaxOverpEC50'!$A:$AR,MATCH(BR$1,'I-LogEmaxOverpEC50'!$A$1:$AR$1,0),FALSE),"")</f>
        <v/>
      </c>
      <c r="BS370" s="320" t="str">
        <f>_xlfn.IFNA(VLOOKUP($B370,'I-LogEmaxOverpEC50'!$A:$AR,MATCH(BS$1,'I-LogEmaxOverpEC50'!$A$1:$AR$1,0),FALSE),"")</f>
        <v/>
      </c>
      <c r="BT370" s="320" t="str">
        <f>_xlfn.IFNA(VLOOKUP($B370,'I-LogEmaxOverpEC50'!$A:$AR,MATCH(BT$1,'I-LogEmaxOverpEC50'!$A$1:$AR$1,0),FALSE),"")</f>
        <v/>
      </c>
      <c r="BU370" s="320" t="str">
        <f>_xlfn.IFNA(VLOOKUP($B370,'I-LogEmaxOverpEC50'!$A:$AR,MATCH(BU$1,'I-LogEmaxOverpEC50'!$A$1:$AR$1,0),FALSE),"")</f>
        <v/>
      </c>
      <c r="BV370" s="114" t="e" cm="1">
        <f t="array" ref="BV370">_xlfn.IFS(AND($C370="A",_xlfn.CONCAT(F370:G370)&lt;&gt;"",$A370=1),"x",AND($C370="A",_xlfn.CONCAT(F370:G370)="",$A370=1),"-",$A$1&lt;&gt;"","")</f>
        <v>#N/A</v>
      </c>
      <c r="BW370" s="113" t="e" cm="1">
        <f t="array" ref="BW370">_xlfn.IFS(AND($C370="A",_xlfn.CONCAT(H370:L370)&lt;&gt;"",$A370=1),"x",AND($C370="A",_xlfn.CONCAT(H370:L370)="",$A370=1),"-",$A$1&lt;&gt;"","")</f>
        <v>#N/A</v>
      </c>
      <c r="BX370" s="113" t="e" cm="1">
        <f t="array" ref="BX370">_xlfn.IFS(AND($C370="A",_xlfn.CONCAT(M370:P370)&lt;&gt;"",$A370=1),"x",AND($C370="A",_xlfn.CONCAT(M370:P370)="",$A370=1),"-",$A$1&lt;&gt;"","")</f>
        <v>#N/A</v>
      </c>
      <c r="BY370" s="113" t="e" cm="1">
        <f t="array" ref="BY370">_xlfn.IFS(AND($C370="A",_xlfn.CONCAT(Q370:R370)&lt;&gt;"",$A370=1),"x",AND($C370="A",_xlfn.CONCAT(Q370:R370)="",$A370=1),"-",$A$1&lt;&gt;"","")</f>
        <v>#N/A</v>
      </c>
      <c r="BZ370" s="121" t="e">
        <f t="shared" si="200"/>
        <v>#N/A</v>
      </c>
      <c r="CA370" s="120" t="e">
        <f t="shared" si="201"/>
        <v>#N/A</v>
      </c>
      <c r="CB370" s="120" t="e">
        <f t="shared" si="202"/>
        <v>#N/A</v>
      </c>
      <c r="CC370" s="120" t="e">
        <f t="shared" si="203"/>
        <v>#N/A</v>
      </c>
      <c r="CD370" s="121" t="str">
        <f t="shared" si="204"/>
        <v/>
      </c>
      <c r="CE370" s="120" t="e">
        <f t="shared" si="205"/>
        <v>#N/A</v>
      </c>
      <c r="CF370" s="120" t="e">
        <f t="shared" si="206"/>
        <v>#N/A</v>
      </c>
      <c r="CG370" s="120" t="e">
        <f t="shared" si="207"/>
        <v>#N/A</v>
      </c>
      <c r="CH370" s="120" t="e">
        <f t="shared" si="208"/>
        <v>#N/A</v>
      </c>
      <c r="CI370" s="120" t="e">
        <f t="shared" si="209"/>
        <v>#N/A</v>
      </c>
    </row>
    <row r="371" spans="1:87" x14ac:dyDescent="0.2">
      <c r="A371" s="311" t="e" cm="1">
        <f t="array" ref="A371">_xlfn.IFS(SUM(F371:R371)&gt;0,1,Z371&gt;0,2,TRUE,3)</f>
        <v>#N/A</v>
      </c>
      <c r="B371" s="311" t="s">
        <v>1149</v>
      </c>
      <c r="C371" s="311" t="str">
        <f>_xlfn.XLOOKUP(B371,RecNamesAll!A:A,RecNamesAll!E:E)</f>
        <v>O</v>
      </c>
      <c r="D371" s="311" t="str">
        <f>_xlfn.XLOOKUP(B371,RecNamesAll!A:A,RecNamesAll!C:C)</f>
        <v>GPR107</v>
      </c>
      <c r="F371" s="312" t="e">
        <f t="shared" si="175"/>
        <v>#N/A</v>
      </c>
      <c r="G371" s="313" t="e">
        <f t="shared" si="176"/>
        <v>#N/A</v>
      </c>
      <c r="H371" s="312" t="e">
        <f t="shared" si="177"/>
        <v>#N/A</v>
      </c>
      <c r="I371" s="313" t="e">
        <f t="shared" si="178"/>
        <v>#N/A</v>
      </c>
      <c r="J371" s="313" t="e">
        <f t="shared" si="179"/>
        <v>#N/A</v>
      </c>
      <c r="K371" s="313" t="e">
        <f t="shared" si="180"/>
        <v>#N/A</v>
      </c>
      <c r="L371" s="313" t="e">
        <f t="shared" si="181"/>
        <v>#N/A</v>
      </c>
      <c r="M371" s="312" t="e">
        <f t="shared" si="182"/>
        <v>#N/A</v>
      </c>
      <c r="N371" s="313" t="e">
        <f t="shared" si="183"/>
        <v>#N/A</v>
      </c>
      <c r="O371" s="313" t="e">
        <f t="shared" si="184"/>
        <v>#N/A</v>
      </c>
      <c r="P371" s="313" t="e">
        <f t="shared" si="185"/>
        <v>#N/A</v>
      </c>
      <c r="Q371" s="312" t="e">
        <f t="shared" si="186"/>
        <v>#N/A</v>
      </c>
      <c r="R371" s="313" t="e">
        <f t="shared" si="187"/>
        <v>#N/A</v>
      </c>
      <c r="S371" s="314" t="str">
        <f t="shared" si="188"/>
        <v/>
      </c>
      <c r="T371" s="315" t="str">
        <f t="shared" si="189"/>
        <v>O</v>
      </c>
      <c r="U371" s="311" t="str">
        <f t="shared" si="190"/>
        <v>GPR107</v>
      </c>
      <c r="V371" s="316" t="e">
        <f>IF(VLOOKUP($B371,GtP!$A:$AA,MATCH("Gs_0-2",GtP!$A$1:$AA$1,0),FALSE)=0,"",VLOOKUP($B371,GtP!$A:$AA,MATCH("Gs_0-2",GtP!$A$1:$AA$1,0),FALSE))</f>
        <v>#N/A</v>
      </c>
      <c r="W371" s="317" t="e">
        <f>IF(VLOOKUP($B371,GtP!$A:$AA,MATCH("Gi/o_0-2",GtP!$A$1:$AA$1,0),FALSE)=0,"",VLOOKUP($B371,GtP!$A:$AA,MATCH("Gi/o_0-2",GtP!$A$1:$AA$1,0),FALSE))</f>
        <v>#N/A</v>
      </c>
      <c r="X371" s="317" t="e">
        <f>IF(VLOOKUP($B371,GtP!$A:$AA,MATCH("Gq/11_0-2",GtP!$A$1:$AA$1,0),FALSE)=0,"",VLOOKUP($B371,GtP!$A:$AA,MATCH("Gq/11_0-2",GtP!$A$1:$AA$1,0),FALSE))</f>
        <v>#N/A</v>
      </c>
      <c r="Y371" s="317" t="e">
        <f>IF(VLOOKUP($B371,GtP!$A:$AA,MATCH("G12/13_0-2",GtP!$A$1:$AA$1,0),FALSE)=0,"",VLOOKUP($B371,GtP!$A:$AA,MATCH("G12/13_0-2",GtP!$A$1:$AA$1,0),FALSE))</f>
        <v>#N/A</v>
      </c>
      <c r="Z371" s="318" t="e">
        <f t="shared" si="191"/>
        <v>#N/A</v>
      </c>
      <c r="AA371" s="317" t="e">
        <f t="shared" si="192"/>
        <v>#N/A</v>
      </c>
      <c r="AB371" s="317" t="e">
        <f t="shared" si="193"/>
        <v>#N/A</v>
      </c>
      <c r="AC371" s="317" t="e">
        <f t="shared" si="194"/>
        <v>#N/A</v>
      </c>
      <c r="AD371" s="317" t="e">
        <f t="shared" si="195"/>
        <v>#N/A</v>
      </c>
      <c r="AE371" s="315" t="str">
        <f t="shared" si="196"/>
        <v/>
      </c>
      <c r="AF371" s="311" t="str">
        <f t="shared" si="197"/>
        <v/>
      </c>
      <c r="AG371" s="311" t="str">
        <f t="shared" si="198"/>
        <v/>
      </c>
      <c r="AH371" s="311" t="str">
        <f t="shared" si="199"/>
        <v/>
      </c>
      <c r="AI371" s="316" t="e">
        <f>_xlfn.CONCAT(IF(AV371="","-","B"),IF(BI371="","-","I"),VLOOKUP($B371,GtP!$A:$BB,MATCH("Gs_0-1",GtP!$A$1:$BB$1,0),FALSE))</f>
        <v>#N/A</v>
      </c>
      <c r="AJ371" s="317" t="e">
        <f>_xlfn.CONCAT(IF(AW371="","-","B"),IF(BJ371="","-","I"),VLOOKUP($B371,GtP!$A:$BB,MATCH("Gs_0-1",GtP!$A$1:$BB$1,0),FALSE))</f>
        <v>#N/A</v>
      </c>
      <c r="AK371" s="317" t="e">
        <f>_xlfn.CONCAT(IF(AX371="","-","B"),IF(BK371="","-","I"),VLOOKUP($B371,GtP!$A:$BB,MATCH("Gi/o_0-1",GtP!$A$1:$BB$1,0),FALSE))</f>
        <v>#N/A</v>
      </c>
      <c r="AL371" s="317" t="e">
        <f>_xlfn.CONCAT(IF(AY371="","-","B"),IF(BL371="","-","I"),VLOOKUP($B371,GtP!$A:$BB,MATCH("Gi/o_0-1",GtP!$A$1:$BB$1,0),FALSE))</f>
        <v>#N/A</v>
      </c>
      <c r="AM371" s="317" t="e">
        <f>_xlfn.CONCAT(IF(AZ371="","-","B"),IF(BM371="","-","I"),VLOOKUP($B371,GtP!$A:$BB,MATCH("Gi/o_0-1",GtP!$A$1:$BB$1,0),FALSE))</f>
        <v>#N/A</v>
      </c>
      <c r="AN371" s="317" t="e">
        <f>_xlfn.CONCAT(IF(BA371="","-","B"),IF(BN371="","-","I"),VLOOKUP($B371,GtP!$A:$BB,MATCH("Gi/o_0-1",GtP!$A$1:$BB$1,0),FALSE))</f>
        <v>#N/A</v>
      </c>
      <c r="AO371" s="317" t="e">
        <f>_xlfn.CONCAT(IF(BB371="","-","B"),IF(BO371="","-","I"),VLOOKUP($B371,GtP!$A:$BB,MATCH("Gi/o_0-1",GtP!$A$1:$BB$1,0),FALSE))</f>
        <v>#N/A</v>
      </c>
      <c r="AP371" s="317" t="e">
        <f>_xlfn.CONCAT(IF(BC371="","-","B"),IF(BP371="","-","I"),VLOOKUP($B371,GtP!$A:$BB,MATCH("Gq/11_0-1",GtP!$A$1:$BB$1,0),FALSE))</f>
        <v>#N/A</v>
      </c>
      <c r="AQ371" s="317" t="e">
        <f>_xlfn.CONCAT(IF(BD371="","-","B"),IF(BQ371="","-","I"),VLOOKUP($B371,GtP!$A:$BB,MATCH("Gq/11_0-1",GtP!$A$1:$BB$1,0),FALSE))</f>
        <v>#N/A</v>
      </c>
      <c r="AR371" s="317" t="e">
        <f>_xlfn.CONCAT(IF(BE371="","-","B"),IF(BR371="","-","I"),VLOOKUP($B371,GtP!$A:$BB,MATCH("Gq/11_0-1",GtP!$A$1:$BB$1,0),FALSE))</f>
        <v>#N/A</v>
      </c>
      <c r="AS371" s="317" t="e">
        <f>_xlfn.CONCAT(IF(BF371="","-","B"),IF(BS371="","-","I"),VLOOKUP($B371,GtP!$A:$BB,MATCH("Gq/11_0-1",GtP!$A$1:$BB$1,0),FALSE))</f>
        <v>#N/A</v>
      </c>
      <c r="AT371" s="317" t="e">
        <f>_xlfn.CONCAT(IF(BG371="","-","B"),IF(BT371="","-","I"),VLOOKUP($B371,GtP!$A:$BB,MATCH("G12/13_0-1",GtP!$A$1:$BB$1,0),FALSE))</f>
        <v>#N/A</v>
      </c>
      <c r="AU371" s="317" t="e">
        <f>_xlfn.CONCAT(IF(BH371="","-","B"),IF(BU371="","-","I"),VLOOKUP($B371,GtP!$A:$BB,MATCH("G12/13_0-1",GtP!$A$1:$BB$1,0),FALSE))</f>
        <v>#N/A</v>
      </c>
      <c r="AV371" s="319" t="str">
        <f>_xlfn.IFNA(VLOOKUP($B371,'B-LogEmaxOverpEC50'!$A:$AL,MATCH(AV$1,'B-LogEmaxOverpEC50'!$A$1:$AL$1,0),FALSE),"")</f>
        <v/>
      </c>
      <c r="AX371" s="321" t="str">
        <f>_xlfn.IFNA(VLOOKUP($B371,'B-LogEmaxOverpEC50'!$A:$AL,MATCH(AX$1,'B-LogEmaxOverpEC50'!$A$1:$AL$1,0),FALSE),"")</f>
        <v/>
      </c>
      <c r="AY371" s="321" t="str">
        <f>_xlfn.IFNA(VLOOKUP($B371,'B-LogEmaxOverpEC50'!$A:$AL,MATCH(AY$1,'B-LogEmaxOverpEC50'!$A$1:$AL$1,0),FALSE),"")</f>
        <v/>
      </c>
      <c r="AZ371" s="321" t="str">
        <f>_xlfn.IFNA(VLOOKUP($B371,'B-LogEmaxOverpEC50'!$A:$AL,MATCH(AZ$1,'B-LogEmaxOverpEC50'!$A$1:$AL$1,0),FALSE),"")</f>
        <v/>
      </c>
      <c r="BA371" s="321" t="str">
        <f>_xlfn.IFNA(VLOOKUP($B371,'B-LogEmaxOverpEC50'!$A:$AL,MATCH(BA$1,'B-LogEmaxOverpEC50'!$A$1:$AL$1,0),FALSE),"")</f>
        <v/>
      </c>
      <c r="BB371" s="321" t="str">
        <f>_xlfn.IFNA(VLOOKUP($B371,'B-LogEmaxOverpEC50'!$A:$AL,MATCH(BB$1,'B-LogEmaxOverpEC50'!$A$1:$AL$1,0),FALSE),"")</f>
        <v/>
      </c>
      <c r="BC371" s="321" t="str">
        <f>_xlfn.IFNA(VLOOKUP($B371,'B-LogEmaxOverpEC50'!$A:$AL,MATCH(BC$1,'B-LogEmaxOverpEC50'!$A$1:$AL$1,0),FALSE),"")</f>
        <v/>
      </c>
      <c r="BD371" s="321" t="str">
        <f>_xlfn.IFNA(VLOOKUP($B371,'B-LogEmaxOverpEC50'!$A:$AL,MATCH(BD$1,'B-LogEmaxOverpEC50'!$A$1:$AL$1,0),FALSE),"")</f>
        <v/>
      </c>
      <c r="BE371" s="321" t="str">
        <f>_xlfn.IFNA(VLOOKUP($B371,'B-LogEmaxOverpEC50'!$A:$AL,MATCH(BE$1,'B-LogEmaxOverpEC50'!$A$1:$AL$1,0),FALSE),"")</f>
        <v/>
      </c>
      <c r="BF371" s="321" t="str">
        <f>_xlfn.IFNA(VLOOKUP($B371,'B-LogEmaxOverpEC50'!$A:$AL,MATCH(BF$1,'B-LogEmaxOverpEC50'!$A$1:$AL$1,0),FALSE),"")</f>
        <v/>
      </c>
      <c r="BG371" s="321" t="str">
        <f>_xlfn.IFNA(VLOOKUP($B371,'B-LogEmaxOverpEC50'!$A:$AL,MATCH(BG$1,'B-LogEmaxOverpEC50'!$A$1:$AL$1,0),FALSE),"")</f>
        <v/>
      </c>
      <c r="BH371" s="321" t="str">
        <f>_xlfn.IFNA(VLOOKUP($B371,'B-LogEmaxOverpEC50'!$A:$AL,MATCH(BH$1,'B-LogEmaxOverpEC50'!$A$1:$AL$1,0),FALSE),"")</f>
        <v/>
      </c>
      <c r="BI371" s="322" t="str">
        <f>_xlfn.IFNA(VLOOKUP($B371,'I-LogEmaxOverpEC50'!$A:$AR,MATCH(BI$1,'I-LogEmaxOverpEC50'!$A$1:$AR$1,0),FALSE),"")</f>
        <v/>
      </c>
      <c r="BJ371" s="320" t="str">
        <f>_xlfn.IFNA(VLOOKUP($B371,'I-LogEmaxOverpEC50'!$A:$AR,MATCH(BJ$1,'I-LogEmaxOverpEC50'!$A$1:$AR$1,0),FALSE),"")</f>
        <v/>
      </c>
      <c r="BK371" s="320" t="str">
        <f>_xlfn.IFNA(VLOOKUP($B371,'I-LogEmaxOverpEC50'!$A:$AR,MATCH(BK$1,'I-LogEmaxOverpEC50'!$A$1:$AR$1,0),FALSE),"")</f>
        <v/>
      </c>
      <c r="BL371" s="320" t="str">
        <f>_xlfn.IFNA(VLOOKUP($B371,'I-LogEmaxOverpEC50'!$A:$AR,MATCH(BL$1,'I-LogEmaxOverpEC50'!$A$1:$AR$1,0),FALSE),"")</f>
        <v/>
      </c>
      <c r="BM371" s="320" t="str">
        <f>_xlfn.IFNA(VLOOKUP($B371,'I-LogEmaxOverpEC50'!$A:$AR,MATCH(BM$1,'I-LogEmaxOverpEC50'!$A$1:$AR$1,0),FALSE),"")</f>
        <v/>
      </c>
      <c r="BN371" s="320" t="str">
        <f>_xlfn.IFNA(VLOOKUP($B371,'I-LogEmaxOverpEC50'!$A:$AR,MATCH(BN$1,'I-LogEmaxOverpEC50'!$A$1:$AR$1,0),FALSE),"")</f>
        <v/>
      </c>
      <c r="BO371" s="320" t="str">
        <f>_xlfn.IFNA(VLOOKUP($B371,'I-LogEmaxOverpEC50'!$A:$AR,MATCH(BO$1,'I-LogEmaxOverpEC50'!$A$1:$AR$1,0),FALSE),"")</f>
        <v/>
      </c>
      <c r="BP371" s="320" t="str">
        <f>_xlfn.IFNA(VLOOKUP($B371,'I-LogEmaxOverpEC50'!$A:$AR,MATCH(BP$1,'I-LogEmaxOverpEC50'!$A$1:$AR$1,0),FALSE),"")</f>
        <v/>
      </c>
      <c r="BQ371" s="320" t="str">
        <f>_xlfn.IFNA(VLOOKUP($B371,'I-LogEmaxOverpEC50'!$A:$AR,MATCH(BQ$1,'I-LogEmaxOverpEC50'!$A$1:$AR$1,0),FALSE),"")</f>
        <v/>
      </c>
      <c r="BR371" s="320" t="str">
        <f>_xlfn.IFNA(VLOOKUP($B371,'I-LogEmaxOverpEC50'!$A:$AR,MATCH(BR$1,'I-LogEmaxOverpEC50'!$A$1:$AR$1,0),FALSE),"")</f>
        <v/>
      </c>
      <c r="BS371" s="320" t="str">
        <f>_xlfn.IFNA(VLOOKUP($B371,'I-LogEmaxOverpEC50'!$A:$AR,MATCH(BS$1,'I-LogEmaxOverpEC50'!$A$1:$AR$1,0),FALSE),"")</f>
        <v/>
      </c>
      <c r="BT371" s="320" t="str">
        <f>_xlfn.IFNA(VLOOKUP($B371,'I-LogEmaxOverpEC50'!$A:$AR,MATCH(BT$1,'I-LogEmaxOverpEC50'!$A$1:$AR$1,0),FALSE),"")</f>
        <v/>
      </c>
      <c r="BU371" s="320" t="str">
        <f>_xlfn.IFNA(VLOOKUP($B371,'I-LogEmaxOverpEC50'!$A:$AR,MATCH(BU$1,'I-LogEmaxOverpEC50'!$A$1:$AR$1,0),FALSE),"")</f>
        <v/>
      </c>
      <c r="BV371" s="114" t="e" cm="1">
        <f t="array" ref="BV371">_xlfn.IFS(AND($C371="A",_xlfn.CONCAT(F371:G371)&lt;&gt;"",$A371=1),"x",AND($C371="A",_xlfn.CONCAT(F371:G371)="",$A371=1),"-",$A$1&lt;&gt;"","")</f>
        <v>#N/A</v>
      </c>
      <c r="BW371" s="113" t="e" cm="1">
        <f t="array" ref="BW371">_xlfn.IFS(AND($C371="A",_xlfn.CONCAT(H371:L371)&lt;&gt;"",$A371=1),"x",AND($C371="A",_xlfn.CONCAT(H371:L371)="",$A371=1),"-",$A$1&lt;&gt;"","")</f>
        <v>#N/A</v>
      </c>
      <c r="BX371" s="113" t="e" cm="1">
        <f t="array" ref="BX371">_xlfn.IFS(AND($C371="A",_xlfn.CONCAT(M371:P371)&lt;&gt;"",$A371=1),"x",AND($C371="A",_xlfn.CONCAT(M371:P371)="",$A371=1),"-",$A$1&lt;&gt;"","")</f>
        <v>#N/A</v>
      </c>
      <c r="BY371" s="113" t="e" cm="1">
        <f t="array" ref="BY371">_xlfn.IFS(AND($C371="A",_xlfn.CONCAT(Q371:R371)&lt;&gt;"",$A371=1),"x",AND($C371="A",_xlfn.CONCAT(Q371:R371)="",$A371=1),"-",$A$1&lt;&gt;"","")</f>
        <v>#N/A</v>
      </c>
      <c r="BZ371" s="121" t="e">
        <f t="shared" si="200"/>
        <v>#N/A</v>
      </c>
      <c r="CA371" s="120" t="e">
        <f t="shared" si="201"/>
        <v>#N/A</v>
      </c>
      <c r="CB371" s="120" t="e">
        <f t="shared" si="202"/>
        <v>#N/A</v>
      </c>
      <c r="CC371" s="120" t="e">
        <f t="shared" si="203"/>
        <v>#N/A</v>
      </c>
      <c r="CD371" s="121" t="str">
        <f t="shared" si="204"/>
        <v/>
      </c>
      <c r="CE371" s="120" t="e">
        <f t="shared" si="205"/>
        <v>#N/A</v>
      </c>
      <c r="CF371" s="120" t="e">
        <f t="shared" si="206"/>
        <v>#N/A</v>
      </c>
      <c r="CG371" s="120" t="e">
        <f t="shared" si="207"/>
        <v>#N/A</v>
      </c>
      <c r="CH371" s="120" t="e">
        <f t="shared" si="208"/>
        <v>#N/A</v>
      </c>
      <c r="CI371" s="120" t="e">
        <f t="shared" si="209"/>
        <v>#N/A</v>
      </c>
    </row>
    <row r="372" spans="1:87" x14ac:dyDescent="0.2">
      <c r="A372" s="311" t="e" cm="1">
        <f t="array" ref="A372">_xlfn.IFS(SUM(F372:R372)&gt;0,1,Z372&gt;0,2,TRUE,3)</f>
        <v>#N/A</v>
      </c>
      <c r="B372" s="311" t="s">
        <v>1137</v>
      </c>
      <c r="C372" s="311" t="str">
        <f>_xlfn.XLOOKUP(B372,RecNamesAll!A:A,RecNamesAll!E:E)</f>
        <v>O</v>
      </c>
      <c r="D372" s="311" t="str">
        <f>_xlfn.XLOOKUP(B372,RecNamesAll!A:A,RecNamesAll!C:C)</f>
        <v>GPR143</v>
      </c>
      <c r="F372" s="312" t="e">
        <f t="shared" si="175"/>
        <v>#N/A</v>
      </c>
      <c r="G372" s="313" t="e">
        <f t="shared" si="176"/>
        <v>#N/A</v>
      </c>
      <c r="H372" s="312" t="e">
        <f t="shared" si="177"/>
        <v>#N/A</v>
      </c>
      <c r="I372" s="313" t="e">
        <f t="shared" si="178"/>
        <v>#N/A</v>
      </c>
      <c r="J372" s="313" t="e">
        <f t="shared" si="179"/>
        <v>#N/A</v>
      </c>
      <c r="K372" s="313" t="e">
        <f t="shared" si="180"/>
        <v>#N/A</v>
      </c>
      <c r="L372" s="313" t="e">
        <f t="shared" si="181"/>
        <v>#N/A</v>
      </c>
      <c r="M372" s="312" t="e">
        <f t="shared" si="182"/>
        <v>#N/A</v>
      </c>
      <c r="N372" s="313" t="e">
        <f t="shared" si="183"/>
        <v>#N/A</v>
      </c>
      <c r="O372" s="313" t="e">
        <f t="shared" si="184"/>
        <v>#N/A</v>
      </c>
      <c r="P372" s="313" t="e">
        <f t="shared" si="185"/>
        <v>#N/A</v>
      </c>
      <c r="Q372" s="312" t="e">
        <f t="shared" si="186"/>
        <v>#N/A</v>
      </c>
      <c r="R372" s="313" t="e">
        <f t="shared" si="187"/>
        <v>#N/A</v>
      </c>
      <c r="S372" s="314" t="str">
        <f t="shared" si="188"/>
        <v/>
      </c>
      <c r="T372" s="315" t="str">
        <f t="shared" si="189"/>
        <v>O</v>
      </c>
      <c r="U372" s="311" t="str">
        <f t="shared" si="190"/>
        <v>GPR143</v>
      </c>
      <c r="V372" s="316" t="e">
        <f>IF(VLOOKUP($B372,GtP!$A:$AA,MATCH("Gs_0-2",GtP!$A$1:$AA$1,0),FALSE)=0,"",VLOOKUP($B372,GtP!$A:$AA,MATCH("Gs_0-2",GtP!$A$1:$AA$1,0),FALSE))</f>
        <v>#N/A</v>
      </c>
      <c r="W372" s="317" t="e">
        <f>IF(VLOOKUP($B372,GtP!$A:$AA,MATCH("Gi/o_0-2",GtP!$A$1:$AA$1,0),FALSE)=0,"",VLOOKUP($B372,GtP!$A:$AA,MATCH("Gi/o_0-2",GtP!$A$1:$AA$1,0),FALSE))</f>
        <v>#N/A</v>
      </c>
      <c r="X372" s="317" t="e">
        <f>IF(VLOOKUP($B372,GtP!$A:$AA,MATCH("Gq/11_0-2",GtP!$A$1:$AA$1,0),FALSE)=0,"",VLOOKUP($B372,GtP!$A:$AA,MATCH("Gq/11_0-2",GtP!$A$1:$AA$1,0),FALSE))</f>
        <v>#N/A</v>
      </c>
      <c r="Y372" s="317" t="e">
        <f>IF(VLOOKUP($B372,GtP!$A:$AA,MATCH("G12/13_0-2",GtP!$A$1:$AA$1,0),FALSE)=0,"",VLOOKUP($B372,GtP!$A:$AA,MATCH("G12/13_0-2",GtP!$A$1:$AA$1,0),FALSE))</f>
        <v>#N/A</v>
      </c>
      <c r="Z372" s="318" t="e">
        <f t="shared" si="191"/>
        <v>#N/A</v>
      </c>
      <c r="AA372" s="317" t="e">
        <f t="shared" si="192"/>
        <v>#N/A</v>
      </c>
      <c r="AB372" s="317" t="e">
        <f t="shared" si="193"/>
        <v>#N/A</v>
      </c>
      <c r="AC372" s="317" t="e">
        <f t="shared" si="194"/>
        <v>#N/A</v>
      </c>
      <c r="AD372" s="317" t="e">
        <f t="shared" si="195"/>
        <v>#N/A</v>
      </c>
      <c r="AE372" s="315" t="str">
        <f t="shared" si="196"/>
        <v/>
      </c>
      <c r="AF372" s="311" t="str">
        <f t="shared" si="197"/>
        <v/>
      </c>
      <c r="AG372" s="311" t="str">
        <f t="shared" si="198"/>
        <v/>
      </c>
      <c r="AH372" s="311" t="str">
        <f t="shared" si="199"/>
        <v/>
      </c>
      <c r="AI372" s="316" t="e">
        <f>_xlfn.CONCAT(IF(AV372="","-","B"),IF(BI372="","-","I"),VLOOKUP($B372,GtP!$A:$BB,MATCH("Gs_0-1",GtP!$A$1:$BB$1,0),FALSE))</f>
        <v>#N/A</v>
      </c>
      <c r="AJ372" s="317" t="e">
        <f>_xlfn.CONCAT(IF(AW372="","-","B"),IF(BJ372="","-","I"),VLOOKUP($B372,GtP!$A:$BB,MATCH("Gs_0-1",GtP!$A$1:$BB$1,0),FALSE))</f>
        <v>#N/A</v>
      </c>
      <c r="AK372" s="317" t="e">
        <f>_xlfn.CONCAT(IF(AX372="","-","B"),IF(BK372="","-","I"),VLOOKUP($B372,GtP!$A:$BB,MATCH("Gi/o_0-1",GtP!$A$1:$BB$1,0),FALSE))</f>
        <v>#N/A</v>
      </c>
      <c r="AL372" s="317" t="e">
        <f>_xlfn.CONCAT(IF(AY372="","-","B"),IF(BL372="","-","I"),VLOOKUP($B372,GtP!$A:$BB,MATCH("Gi/o_0-1",GtP!$A$1:$BB$1,0),FALSE))</f>
        <v>#N/A</v>
      </c>
      <c r="AM372" s="317" t="e">
        <f>_xlfn.CONCAT(IF(AZ372="","-","B"),IF(BM372="","-","I"),VLOOKUP($B372,GtP!$A:$BB,MATCH("Gi/o_0-1",GtP!$A$1:$BB$1,0),FALSE))</f>
        <v>#N/A</v>
      </c>
      <c r="AN372" s="317" t="e">
        <f>_xlfn.CONCAT(IF(BA372="","-","B"),IF(BN372="","-","I"),VLOOKUP($B372,GtP!$A:$BB,MATCH("Gi/o_0-1",GtP!$A$1:$BB$1,0),FALSE))</f>
        <v>#N/A</v>
      </c>
      <c r="AO372" s="317" t="e">
        <f>_xlfn.CONCAT(IF(BB372="","-","B"),IF(BO372="","-","I"),VLOOKUP($B372,GtP!$A:$BB,MATCH("Gi/o_0-1",GtP!$A$1:$BB$1,0),FALSE))</f>
        <v>#N/A</v>
      </c>
      <c r="AP372" s="317" t="e">
        <f>_xlfn.CONCAT(IF(BC372="","-","B"),IF(BP372="","-","I"),VLOOKUP($B372,GtP!$A:$BB,MATCH("Gq/11_0-1",GtP!$A$1:$BB$1,0),FALSE))</f>
        <v>#N/A</v>
      </c>
      <c r="AQ372" s="317" t="e">
        <f>_xlfn.CONCAT(IF(BD372="","-","B"),IF(BQ372="","-","I"),VLOOKUP($B372,GtP!$A:$BB,MATCH("Gq/11_0-1",GtP!$A$1:$BB$1,0),FALSE))</f>
        <v>#N/A</v>
      </c>
      <c r="AR372" s="317" t="e">
        <f>_xlfn.CONCAT(IF(BE372="","-","B"),IF(BR372="","-","I"),VLOOKUP($B372,GtP!$A:$BB,MATCH("Gq/11_0-1",GtP!$A$1:$BB$1,0),FALSE))</f>
        <v>#N/A</v>
      </c>
      <c r="AS372" s="317" t="e">
        <f>_xlfn.CONCAT(IF(BF372="","-","B"),IF(BS372="","-","I"),VLOOKUP($B372,GtP!$A:$BB,MATCH("Gq/11_0-1",GtP!$A$1:$BB$1,0),FALSE))</f>
        <v>#N/A</v>
      </c>
      <c r="AT372" s="317" t="e">
        <f>_xlfn.CONCAT(IF(BG372="","-","B"),IF(BT372="","-","I"),VLOOKUP($B372,GtP!$A:$BB,MATCH("G12/13_0-1",GtP!$A$1:$BB$1,0),FALSE))</f>
        <v>#N/A</v>
      </c>
      <c r="AU372" s="317" t="e">
        <f>_xlfn.CONCAT(IF(BH372="","-","B"),IF(BU372="","-","I"),VLOOKUP($B372,GtP!$A:$BB,MATCH("G12/13_0-1",GtP!$A$1:$BB$1,0),FALSE))</f>
        <v>#N/A</v>
      </c>
      <c r="AV372" s="319" t="str">
        <f>_xlfn.IFNA(VLOOKUP($B372,'B-LogEmaxOverpEC50'!$A:$AL,MATCH(AV$1,'B-LogEmaxOverpEC50'!$A$1:$AL$1,0),FALSE),"")</f>
        <v/>
      </c>
      <c r="AX372" s="321" t="str">
        <f>_xlfn.IFNA(VLOOKUP($B372,'B-LogEmaxOverpEC50'!$A:$AL,MATCH(AX$1,'B-LogEmaxOverpEC50'!$A$1:$AL$1,0),FALSE),"")</f>
        <v/>
      </c>
      <c r="AY372" s="321" t="str">
        <f>_xlfn.IFNA(VLOOKUP($B372,'B-LogEmaxOverpEC50'!$A:$AL,MATCH(AY$1,'B-LogEmaxOverpEC50'!$A$1:$AL$1,0),FALSE),"")</f>
        <v/>
      </c>
      <c r="AZ372" s="321" t="str">
        <f>_xlfn.IFNA(VLOOKUP($B372,'B-LogEmaxOverpEC50'!$A:$AL,MATCH(AZ$1,'B-LogEmaxOverpEC50'!$A$1:$AL$1,0),FALSE),"")</f>
        <v/>
      </c>
      <c r="BA372" s="321" t="str">
        <f>_xlfn.IFNA(VLOOKUP($B372,'B-LogEmaxOverpEC50'!$A:$AL,MATCH(BA$1,'B-LogEmaxOverpEC50'!$A$1:$AL$1,0),FALSE),"")</f>
        <v/>
      </c>
      <c r="BB372" s="321" t="str">
        <f>_xlfn.IFNA(VLOOKUP($B372,'B-LogEmaxOverpEC50'!$A:$AL,MATCH(BB$1,'B-LogEmaxOverpEC50'!$A$1:$AL$1,0),FALSE),"")</f>
        <v/>
      </c>
      <c r="BC372" s="321" t="str">
        <f>_xlfn.IFNA(VLOOKUP($B372,'B-LogEmaxOverpEC50'!$A:$AL,MATCH(BC$1,'B-LogEmaxOverpEC50'!$A$1:$AL$1,0),FALSE),"")</f>
        <v/>
      </c>
      <c r="BD372" s="321" t="str">
        <f>_xlfn.IFNA(VLOOKUP($B372,'B-LogEmaxOverpEC50'!$A:$AL,MATCH(BD$1,'B-LogEmaxOverpEC50'!$A$1:$AL$1,0),FALSE),"")</f>
        <v/>
      </c>
      <c r="BE372" s="321" t="str">
        <f>_xlfn.IFNA(VLOOKUP($B372,'B-LogEmaxOverpEC50'!$A:$AL,MATCH(BE$1,'B-LogEmaxOverpEC50'!$A$1:$AL$1,0),FALSE),"")</f>
        <v/>
      </c>
      <c r="BF372" s="321" t="str">
        <f>_xlfn.IFNA(VLOOKUP($B372,'B-LogEmaxOverpEC50'!$A:$AL,MATCH(BF$1,'B-LogEmaxOverpEC50'!$A$1:$AL$1,0),FALSE),"")</f>
        <v/>
      </c>
      <c r="BG372" s="321" t="str">
        <f>_xlfn.IFNA(VLOOKUP($B372,'B-LogEmaxOverpEC50'!$A:$AL,MATCH(BG$1,'B-LogEmaxOverpEC50'!$A$1:$AL$1,0),FALSE),"")</f>
        <v/>
      </c>
      <c r="BH372" s="321" t="str">
        <f>_xlfn.IFNA(VLOOKUP($B372,'B-LogEmaxOverpEC50'!$A:$AL,MATCH(BH$1,'B-LogEmaxOverpEC50'!$A$1:$AL$1,0),FALSE),"")</f>
        <v/>
      </c>
      <c r="BI372" s="322" t="str">
        <f>_xlfn.IFNA(VLOOKUP($B372,'I-LogEmaxOverpEC50'!$A:$AR,MATCH(BI$1,'I-LogEmaxOverpEC50'!$A$1:$AR$1,0),FALSE),"")</f>
        <v/>
      </c>
      <c r="BJ372" s="320" t="str">
        <f>_xlfn.IFNA(VLOOKUP($B372,'I-LogEmaxOverpEC50'!$A:$AR,MATCH(BJ$1,'I-LogEmaxOverpEC50'!$A$1:$AR$1,0),FALSE),"")</f>
        <v/>
      </c>
      <c r="BK372" s="320" t="str">
        <f>_xlfn.IFNA(VLOOKUP($B372,'I-LogEmaxOverpEC50'!$A:$AR,MATCH(BK$1,'I-LogEmaxOverpEC50'!$A$1:$AR$1,0),FALSE),"")</f>
        <v/>
      </c>
      <c r="BL372" s="320" t="str">
        <f>_xlfn.IFNA(VLOOKUP($B372,'I-LogEmaxOverpEC50'!$A:$AR,MATCH(BL$1,'I-LogEmaxOverpEC50'!$A$1:$AR$1,0),FALSE),"")</f>
        <v/>
      </c>
      <c r="BM372" s="320" t="str">
        <f>_xlfn.IFNA(VLOOKUP($B372,'I-LogEmaxOverpEC50'!$A:$AR,MATCH(BM$1,'I-LogEmaxOverpEC50'!$A$1:$AR$1,0),FALSE),"")</f>
        <v/>
      </c>
      <c r="BN372" s="320" t="str">
        <f>_xlfn.IFNA(VLOOKUP($B372,'I-LogEmaxOverpEC50'!$A:$AR,MATCH(BN$1,'I-LogEmaxOverpEC50'!$A$1:$AR$1,0),FALSE),"")</f>
        <v/>
      </c>
      <c r="BO372" s="320" t="str">
        <f>_xlfn.IFNA(VLOOKUP($B372,'I-LogEmaxOverpEC50'!$A:$AR,MATCH(BO$1,'I-LogEmaxOverpEC50'!$A$1:$AR$1,0),FALSE),"")</f>
        <v/>
      </c>
      <c r="BP372" s="320" t="str">
        <f>_xlfn.IFNA(VLOOKUP($B372,'I-LogEmaxOverpEC50'!$A:$AR,MATCH(BP$1,'I-LogEmaxOverpEC50'!$A$1:$AR$1,0),FALSE),"")</f>
        <v/>
      </c>
      <c r="BQ372" s="320" t="str">
        <f>_xlfn.IFNA(VLOOKUP($B372,'I-LogEmaxOverpEC50'!$A:$AR,MATCH(BQ$1,'I-LogEmaxOverpEC50'!$A$1:$AR$1,0),FALSE),"")</f>
        <v/>
      </c>
      <c r="BR372" s="320" t="str">
        <f>_xlfn.IFNA(VLOOKUP($B372,'I-LogEmaxOverpEC50'!$A:$AR,MATCH(BR$1,'I-LogEmaxOverpEC50'!$A$1:$AR$1,0),FALSE),"")</f>
        <v/>
      </c>
      <c r="BS372" s="320" t="str">
        <f>_xlfn.IFNA(VLOOKUP($B372,'I-LogEmaxOverpEC50'!$A:$AR,MATCH(BS$1,'I-LogEmaxOverpEC50'!$A$1:$AR$1,0),FALSE),"")</f>
        <v/>
      </c>
      <c r="BT372" s="320" t="str">
        <f>_xlfn.IFNA(VLOOKUP($B372,'I-LogEmaxOverpEC50'!$A:$AR,MATCH(BT$1,'I-LogEmaxOverpEC50'!$A$1:$AR$1,0),FALSE),"")</f>
        <v/>
      </c>
      <c r="BU372" s="320" t="str">
        <f>_xlfn.IFNA(VLOOKUP($B372,'I-LogEmaxOverpEC50'!$A:$AR,MATCH(BU$1,'I-LogEmaxOverpEC50'!$A$1:$AR$1,0),FALSE),"")</f>
        <v/>
      </c>
      <c r="BV372" s="114" t="e" cm="1">
        <f t="array" ref="BV372">_xlfn.IFS(AND($C372="A",_xlfn.CONCAT(F372:G372)&lt;&gt;"",$A372=1),"x",AND($C372="A",_xlfn.CONCAT(F372:G372)="",$A372=1),"-",$A$1&lt;&gt;"","")</f>
        <v>#N/A</v>
      </c>
      <c r="BW372" s="113" t="e" cm="1">
        <f t="array" ref="BW372">_xlfn.IFS(AND($C372="A",_xlfn.CONCAT(H372:L372)&lt;&gt;"",$A372=1),"x",AND($C372="A",_xlfn.CONCAT(H372:L372)="",$A372=1),"-",$A$1&lt;&gt;"","")</f>
        <v>#N/A</v>
      </c>
      <c r="BX372" s="113" t="e" cm="1">
        <f t="array" ref="BX372">_xlfn.IFS(AND($C372="A",_xlfn.CONCAT(M372:P372)&lt;&gt;"",$A372=1),"x",AND($C372="A",_xlfn.CONCAT(M372:P372)="",$A372=1),"-",$A$1&lt;&gt;"","")</f>
        <v>#N/A</v>
      </c>
      <c r="BY372" s="113" t="e" cm="1">
        <f t="array" ref="BY372">_xlfn.IFS(AND($C372="A",_xlfn.CONCAT(Q372:R372)&lt;&gt;"",$A372=1),"x",AND($C372="A",_xlfn.CONCAT(Q372:R372)="",$A372=1),"-",$A$1&lt;&gt;"","")</f>
        <v>#N/A</v>
      </c>
      <c r="BZ372" s="121" t="e">
        <f t="shared" si="200"/>
        <v>#N/A</v>
      </c>
      <c r="CA372" s="120" t="e">
        <f t="shared" si="201"/>
        <v>#N/A</v>
      </c>
      <c r="CB372" s="120" t="e">
        <f t="shared" si="202"/>
        <v>#N/A</v>
      </c>
      <c r="CC372" s="120" t="e">
        <f t="shared" si="203"/>
        <v>#N/A</v>
      </c>
      <c r="CD372" s="121" t="str">
        <f t="shared" si="204"/>
        <v/>
      </c>
      <c r="CE372" s="120" t="e">
        <f t="shared" si="205"/>
        <v>#N/A</v>
      </c>
      <c r="CF372" s="120" t="e">
        <f t="shared" si="206"/>
        <v>#N/A</v>
      </c>
      <c r="CG372" s="120" t="e">
        <f t="shared" si="207"/>
        <v>#N/A</v>
      </c>
      <c r="CH372" s="120" t="e">
        <f t="shared" si="208"/>
        <v>#N/A</v>
      </c>
      <c r="CI372" s="120" t="e">
        <f t="shared" si="209"/>
        <v>#N/A</v>
      </c>
    </row>
    <row r="373" spans="1:87" x14ac:dyDescent="0.2">
      <c r="A373" s="311" t="e" cm="1">
        <f t="array" ref="A373">_xlfn.IFS(SUM(F373:R373)&gt;0,1,Z373&gt;0,2,TRUE,3)</f>
        <v>#N/A</v>
      </c>
      <c r="B373" s="311" t="s">
        <v>1511</v>
      </c>
      <c r="C373" s="311" t="str">
        <f>_xlfn.XLOOKUP(B373,RecNamesAll!A:A,RecNamesAll!E:E)</f>
        <v>O</v>
      </c>
      <c r="D373" s="311" t="str">
        <f>_xlfn.XLOOKUP(B373,RecNamesAll!A:A,RecNamesAll!C:C)</f>
        <v>GPR157</v>
      </c>
      <c r="F373" s="312" t="e">
        <f t="shared" si="175"/>
        <v>#N/A</v>
      </c>
      <c r="G373" s="313" t="e">
        <f t="shared" si="176"/>
        <v>#N/A</v>
      </c>
      <c r="H373" s="312" t="e">
        <f t="shared" si="177"/>
        <v>#N/A</v>
      </c>
      <c r="I373" s="313" t="e">
        <f t="shared" si="178"/>
        <v>#N/A</v>
      </c>
      <c r="J373" s="313" t="e">
        <f t="shared" si="179"/>
        <v>#N/A</v>
      </c>
      <c r="K373" s="313" t="e">
        <f t="shared" si="180"/>
        <v>#N/A</v>
      </c>
      <c r="L373" s="313" t="e">
        <f t="shared" si="181"/>
        <v>#N/A</v>
      </c>
      <c r="M373" s="312" t="e">
        <f t="shared" si="182"/>
        <v>#N/A</v>
      </c>
      <c r="N373" s="313" t="e">
        <f t="shared" si="183"/>
        <v>#N/A</v>
      </c>
      <c r="O373" s="313" t="e">
        <f t="shared" si="184"/>
        <v>#N/A</v>
      </c>
      <c r="P373" s="313" t="e">
        <f t="shared" si="185"/>
        <v>#N/A</v>
      </c>
      <c r="Q373" s="312" t="e">
        <f t="shared" si="186"/>
        <v>#N/A</v>
      </c>
      <c r="R373" s="313" t="e">
        <f t="shared" si="187"/>
        <v>#N/A</v>
      </c>
      <c r="S373" s="314" t="str">
        <f t="shared" si="188"/>
        <v/>
      </c>
      <c r="T373" s="315" t="str">
        <f t="shared" si="189"/>
        <v>O</v>
      </c>
      <c r="U373" s="311" t="str">
        <f t="shared" si="190"/>
        <v>GPR157</v>
      </c>
      <c r="V373" s="316" t="e">
        <f>IF(VLOOKUP($B373,GtP!$A:$AA,MATCH("Gs_0-2",GtP!$A$1:$AA$1,0),FALSE)=0,"",VLOOKUP($B373,GtP!$A:$AA,MATCH("Gs_0-2",GtP!$A$1:$AA$1,0),FALSE))</f>
        <v>#N/A</v>
      </c>
      <c r="W373" s="317" t="e">
        <f>IF(VLOOKUP($B373,GtP!$A:$AA,MATCH("Gi/o_0-2",GtP!$A$1:$AA$1,0),FALSE)=0,"",VLOOKUP($B373,GtP!$A:$AA,MATCH("Gi/o_0-2",GtP!$A$1:$AA$1,0),FALSE))</f>
        <v>#N/A</v>
      </c>
      <c r="X373" s="317" t="e">
        <f>IF(VLOOKUP($B373,GtP!$A:$AA,MATCH("Gq/11_0-2",GtP!$A$1:$AA$1,0),FALSE)=0,"",VLOOKUP($B373,GtP!$A:$AA,MATCH("Gq/11_0-2",GtP!$A$1:$AA$1,0),FALSE))</f>
        <v>#N/A</v>
      </c>
      <c r="Y373" s="317" t="e">
        <f>IF(VLOOKUP($B373,GtP!$A:$AA,MATCH("G12/13_0-2",GtP!$A$1:$AA$1,0),FALSE)=0,"",VLOOKUP($B373,GtP!$A:$AA,MATCH("G12/13_0-2",GtP!$A$1:$AA$1,0),FALSE))</f>
        <v>#N/A</v>
      </c>
      <c r="Z373" s="318" t="e">
        <f t="shared" si="191"/>
        <v>#N/A</v>
      </c>
      <c r="AA373" s="317" t="e">
        <f t="shared" si="192"/>
        <v>#N/A</v>
      </c>
      <c r="AB373" s="317" t="e">
        <f t="shared" si="193"/>
        <v>#N/A</v>
      </c>
      <c r="AC373" s="317" t="e">
        <f t="shared" si="194"/>
        <v>#N/A</v>
      </c>
      <c r="AD373" s="317" t="e">
        <f t="shared" si="195"/>
        <v>#N/A</v>
      </c>
      <c r="AE373" s="315" t="str">
        <f t="shared" si="196"/>
        <v/>
      </c>
      <c r="AF373" s="311" t="str">
        <f t="shared" si="197"/>
        <v/>
      </c>
      <c r="AG373" s="311" t="str">
        <f t="shared" si="198"/>
        <v/>
      </c>
      <c r="AH373" s="311" t="str">
        <f t="shared" si="199"/>
        <v/>
      </c>
      <c r="AI373" s="316" t="e">
        <f>_xlfn.CONCAT(IF(AV373="","-","B"),IF(BI373="","-","I"),VLOOKUP($B373,GtP!$A:$BB,MATCH("Gs_0-1",GtP!$A$1:$BB$1,0),FALSE))</f>
        <v>#N/A</v>
      </c>
      <c r="AJ373" s="317" t="e">
        <f>_xlfn.CONCAT(IF(AW373="","-","B"),IF(BJ373="","-","I"),VLOOKUP($B373,GtP!$A:$BB,MATCH("Gs_0-1",GtP!$A$1:$BB$1,0),FALSE))</f>
        <v>#N/A</v>
      </c>
      <c r="AK373" s="317" t="e">
        <f>_xlfn.CONCAT(IF(AX373="","-","B"),IF(BK373="","-","I"),VLOOKUP($B373,GtP!$A:$BB,MATCH("Gi/o_0-1",GtP!$A$1:$BB$1,0),FALSE))</f>
        <v>#N/A</v>
      </c>
      <c r="AL373" s="317" t="e">
        <f>_xlfn.CONCAT(IF(AY373="","-","B"),IF(BL373="","-","I"),VLOOKUP($B373,GtP!$A:$BB,MATCH("Gi/o_0-1",GtP!$A$1:$BB$1,0),FALSE))</f>
        <v>#N/A</v>
      </c>
      <c r="AM373" s="317" t="e">
        <f>_xlfn.CONCAT(IF(AZ373="","-","B"),IF(BM373="","-","I"),VLOOKUP($B373,GtP!$A:$BB,MATCH("Gi/o_0-1",GtP!$A$1:$BB$1,0),FALSE))</f>
        <v>#N/A</v>
      </c>
      <c r="AN373" s="317" t="e">
        <f>_xlfn.CONCAT(IF(BA373="","-","B"),IF(BN373="","-","I"),VLOOKUP($B373,GtP!$A:$BB,MATCH("Gi/o_0-1",GtP!$A$1:$BB$1,0),FALSE))</f>
        <v>#N/A</v>
      </c>
      <c r="AO373" s="317" t="e">
        <f>_xlfn.CONCAT(IF(BB373="","-","B"),IF(BO373="","-","I"),VLOOKUP($B373,GtP!$A:$BB,MATCH("Gi/o_0-1",GtP!$A$1:$BB$1,0),FALSE))</f>
        <v>#N/A</v>
      </c>
      <c r="AP373" s="317" t="e">
        <f>_xlfn.CONCAT(IF(BC373="","-","B"),IF(BP373="","-","I"),VLOOKUP($B373,GtP!$A:$BB,MATCH("Gq/11_0-1",GtP!$A$1:$BB$1,0),FALSE))</f>
        <v>#N/A</v>
      </c>
      <c r="AQ373" s="317" t="e">
        <f>_xlfn.CONCAT(IF(BD373="","-","B"),IF(BQ373="","-","I"),VLOOKUP($B373,GtP!$A:$BB,MATCH("Gq/11_0-1",GtP!$A$1:$BB$1,0),FALSE))</f>
        <v>#N/A</v>
      </c>
      <c r="AR373" s="317" t="e">
        <f>_xlfn.CONCAT(IF(BE373="","-","B"),IF(BR373="","-","I"),VLOOKUP($B373,GtP!$A:$BB,MATCH("Gq/11_0-1",GtP!$A$1:$BB$1,0),FALSE))</f>
        <v>#N/A</v>
      </c>
      <c r="AS373" s="317" t="e">
        <f>_xlfn.CONCAT(IF(BF373="","-","B"),IF(BS373="","-","I"),VLOOKUP($B373,GtP!$A:$BB,MATCH("Gq/11_0-1",GtP!$A$1:$BB$1,0),FALSE))</f>
        <v>#N/A</v>
      </c>
      <c r="AT373" s="317" t="e">
        <f>_xlfn.CONCAT(IF(BG373="","-","B"),IF(BT373="","-","I"),VLOOKUP($B373,GtP!$A:$BB,MATCH("G12/13_0-1",GtP!$A$1:$BB$1,0),FALSE))</f>
        <v>#N/A</v>
      </c>
      <c r="AU373" s="317" t="e">
        <f>_xlfn.CONCAT(IF(BH373="","-","B"),IF(BU373="","-","I"),VLOOKUP($B373,GtP!$A:$BB,MATCH("G12/13_0-1",GtP!$A$1:$BB$1,0),FALSE))</f>
        <v>#N/A</v>
      </c>
      <c r="AV373" s="319" t="str">
        <f>_xlfn.IFNA(VLOOKUP($B373,'B-LogEmaxOverpEC50'!$A:$AL,MATCH(AV$1,'B-LogEmaxOverpEC50'!$A$1:$AL$1,0),FALSE),"")</f>
        <v/>
      </c>
      <c r="AX373" s="321" t="str">
        <f>_xlfn.IFNA(VLOOKUP($B373,'B-LogEmaxOverpEC50'!$A:$AL,MATCH(AX$1,'B-LogEmaxOverpEC50'!$A$1:$AL$1,0),FALSE),"")</f>
        <v/>
      </c>
      <c r="AY373" s="321" t="str">
        <f>_xlfn.IFNA(VLOOKUP($B373,'B-LogEmaxOverpEC50'!$A:$AL,MATCH(AY$1,'B-LogEmaxOverpEC50'!$A$1:$AL$1,0),FALSE),"")</f>
        <v/>
      </c>
      <c r="AZ373" s="321" t="str">
        <f>_xlfn.IFNA(VLOOKUP($B373,'B-LogEmaxOverpEC50'!$A:$AL,MATCH(AZ$1,'B-LogEmaxOverpEC50'!$A$1:$AL$1,0),FALSE),"")</f>
        <v/>
      </c>
      <c r="BA373" s="321" t="str">
        <f>_xlfn.IFNA(VLOOKUP($B373,'B-LogEmaxOverpEC50'!$A:$AL,MATCH(BA$1,'B-LogEmaxOverpEC50'!$A$1:$AL$1,0),FALSE),"")</f>
        <v/>
      </c>
      <c r="BB373" s="321" t="str">
        <f>_xlfn.IFNA(VLOOKUP($B373,'B-LogEmaxOverpEC50'!$A:$AL,MATCH(BB$1,'B-LogEmaxOverpEC50'!$A$1:$AL$1,0),FALSE),"")</f>
        <v/>
      </c>
      <c r="BC373" s="321" t="str">
        <f>_xlfn.IFNA(VLOOKUP($B373,'B-LogEmaxOverpEC50'!$A:$AL,MATCH(BC$1,'B-LogEmaxOverpEC50'!$A$1:$AL$1,0),FALSE),"")</f>
        <v/>
      </c>
      <c r="BD373" s="321" t="str">
        <f>_xlfn.IFNA(VLOOKUP($B373,'B-LogEmaxOverpEC50'!$A:$AL,MATCH(BD$1,'B-LogEmaxOverpEC50'!$A$1:$AL$1,0),FALSE),"")</f>
        <v/>
      </c>
      <c r="BE373" s="321" t="str">
        <f>_xlfn.IFNA(VLOOKUP($B373,'B-LogEmaxOverpEC50'!$A:$AL,MATCH(BE$1,'B-LogEmaxOverpEC50'!$A$1:$AL$1,0),FALSE),"")</f>
        <v/>
      </c>
      <c r="BF373" s="321" t="str">
        <f>_xlfn.IFNA(VLOOKUP($B373,'B-LogEmaxOverpEC50'!$A:$AL,MATCH(BF$1,'B-LogEmaxOverpEC50'!$A$1:$AL$1,0),FALSE),"")</f>
        <v/>
      </c>
      <c r="BG373" s="321" t="str">
        <f>_xlfn.IFNA(VLOOKUP($B373,'B-LogEmaxOverpEC50'!$A:$AL,MATCH(BG$1,'B-LogEmaxOverpEC50'!$A$1:$AL$1,0),FALSE),"")</f>
        <v/>
      </c>
      <c r="BH373" s="321" t="str">
        <f>_xlfn.IFNA(VLOOKUP($B373,'B-LogEmaxOverpEC50'!$A:$AL,MATCH(BH$1,'B-LogEmaxOverpEC50'!$A$1:$AL$1,0),FALSE),"")</f>
        <v/>
      </c>
      <c r="BI373" s="322" t="str">
        <f>_xlfn.IFNA(VLOOKUP($B373,'I-LogEmaxOverpEC50'!$A:$AR,MATCH(BI$1,'I-LogEmaxOverpEC50'!$A$1:$AR$1,0),FALSE),"")</f>
        <v/>
      </c>
      <c r="BJ373" s="320" t="str">
        <f>_xlfn.IFNA(VLOOKUP($B373,'I-LogEmaxOverpEC50'!$A:$AR,MATCH(BJ$1,'I-LogEmaxOverpEC50'!$A$1:$AR$1,0),FALSE),"")</f>
        <v/>
      </c>
      <c r="BK373" s="320" t="str">
        <f>_xlfn.IFNA(VLOOKUP($B373,'I-LogEmaxOverpEC50'!$A:$AR,MATCH(BK$1,'I-LogEmaxOverpEC50'!$A$1:$AR$1,0),FALSE),"")</f>
        <v/>
      </c>
      <c r="BL373" s="320" t="str">
        <f>_xlfn.IFNA(VLOOKUP($B373,'I-LogEmaxOverpEC50'!$A:$AR,MATCH(BL$1,'I-LogEmaxOverpEC50'!$A$1:$AR$1,0),FALSE),"")</f>
        <v/>
      </c>
      <c r="BM373" s="320" t="str">
        <f>_xlfn.IFNA(VLOOKUP($B373,'I-LogEmaxOverpEC50'!$A:$AR,MATCH(BM$1,'I-LogEmaxOverpEC50'!$A$1:$AR$1,0),FALSE),"")</f>
        <v/>
      </c>
      <c r="BN373" s="320" t="str">
        <f>_xlfn.IFNA(VLOOKUP($B373,'I-LogEmaxOverpEC50'!$A:$AR,MATCH(BN$1,'I-LogEmaxOverpEC50'!$A$1:$AR$1,0),FALSE),"")</f>
        <v/>
      </c>
      <c r="BO373" s="320" t="str">
        <f>_xlfn.IFNA(VLOOKUP($B373,'I-LogEmaxOverpEC50'!$A:$AR,MATCH(BO$1,'I-LogEmaxOverpEC50'!$A$1:$AR$1,0),FALSE),"")</f>
        <v/>
      </c>
      <c r="BP373" s="320" t="str">
        <f>_xlfn.IFNA(VLOOKUP($B373,'I-LogEmaxOverpEC50'!$A:$AR,MATCH(BP$1,'I-LogEmaxOverpEC50'!$A$1:$AR$1,0),FALSE),"")</f>
        <v/>
      </c>
      <c r="BQ373" s="320" t="str">
        <f>_xlfn.IFNA(VLOOKUP($B373,'I-LogEmaxOverpEC50'!$A:$AR,MATCH(BQ$1,'I-LogEmaxOverpEC50'!$A$1:$AR$1,0),FALSE),"")</f>
        <v/>
      </c>
      <c r="BR373" s="320" t="str">
        <f>_xlfn.IFNA(VLOOKUP($B373,'I-LogEmaxOverpEC50'!$A:$AR,MATCH(BR$1,'I-LogEmaxOverpEC50'!$A$1:$AR$1,0),FALSE),"")</f>
        <v/>
      </c>
      <c r="BS373" s="320" t="str">
        <f>_xlfn.IFNA(VLOOKUP($B373,'I-LogEmaxOverpEC50'!$A:$AR,MATCH(BS$1,'I-LogEmaxOverpEC50'!$A$1:$AR$1,0),FALSE),"")</f>
        <v/>
      </c>
      <c r="BT373" s="320" t="str">
        <f>_xlfn.IFNA(VLOOKUP($B373,'I-LogEmaxOverpEC50'!$A:$AR,MATCH(BT$1,'I-LogEmaxOverpEC50'!$A$1:$AR$1,0),FALSE),"")</f>
        <v/>
      </c>
      <c r="BU373" s="320" t="str">
        <f>_xlfn.IFNA(VLOOKUP($B373,'I-LogEmaxOverpEC50'!$A:$AR,MATCH(BU$1,'I-LogEmaxOverpEC50'!$A$1:$AR$1,0),FALSE),"")</f>
        <v/>
      </c>
      <c r="BV373" s="114" t="e" cm="1">
        <f t="array" ref="BV373">_xlfn.IFS(AND($C373="A",_xlfn.CONCAT(F373:G373)&lt;&gt;"",$A373=1),"x",AND($C373="A",_xlfn.CONCAT(F373:G373)="",$A373=1),"-",$A$1&lt;&gt;"","")</f>
        <v>#N/A</v>
      </c>
      <c r="BW373" s="113" t="e" cm="1">
        <f t="array" ref="BW373">_xlfn.IFS(AND($C373="A",_xlfn.CONCAT(H373:L373)&lt;&gt;"",$A373=1),"x",AND($C373="A",_xlfn.CONCAT(H373:L373)="",$A373=1),"-",$A$1&lt;&gt;"","")</f>
        <v>#N/A</v>
      </c>
      <c r="BX373" s="113" t="e" cm="1">
        <f t="array" ref="BX373">_xlfn.IFS(AND($C373="A",_xlfn.CONCAT(M373:P373)&lt;&gt;"",$A373=1),"x",AND($C373="A",_xlfn.CONCAT(M373:P373)="",$A373=1),"-",$A$1&lt;&gt;"","")</f>
        <v>#N/A</v>
      </c>
      <c r="BY373" s="113" t="e" cm="1">
        <f t="array" ref="BY373">_xlfn.IFS(AND($C373="A",_xlfn.CONCAT(Q373:R373)&lt;&gt;"",$A373=1),"x",AND($C373="A",_xlfn.CONCAT(Q373:R373)="",$A373=1),"-",$A$1&lt;&gt;"","")</f>
        <v>#N/A</v>
      </c>
      <c r="BZ373" s="121" t="e">
        <f t="shared" si="200"/>
        <v>#N/A</v>
      </c>
      <c r="CA373" s="120" t="e">
        <f t="shared" si="201"/>
        <v>#N/A</v>
      </c>
      <c r="CB373" s="120" t="e">
        <f t="shared" si="202"/>
        <v>#N/A</v>
      </c>
      <c r="CC373" s="120" t="e">
        <f t="shared" si="203"/>
        <v>#N/A</v>
      </c>
      <c r="CD373" s="121" t="str">
        <f t="shared" si="204"/>
        <v/>
      </c>
      <c r="CE373" s="120" t="e">
        <f t="shared" si="205"/>
        <v>#N/A</v>
      </c>
      <c r="CF373" s="120" t="e">
        <f t="shared" si="206"/>
        <v>#N/A</v>
      </c>
      <c r="CG373" s="120" t="e">
        <f t="shared" si="207"/>
        <v>#N/A</v>
      </c>
      <c r="CH373" s="120" t="e">
        <f t="shared" si="208"/>
        <v>#N/A</v>
      </c>
      <c r="CI373" s="120" t="e">
        <f t="shared" si="209"/>
        <v>#N/A</v>
      </c>
    </row>
    <row r="374" spans="1:87" x14ac:dyDescent="0.2">
      <c r="A374" s="311" t="e" cm="1">
        <f t="array" ref="A374">_xlfn.IFS(SUM(F374:R374)&gt;0,1,Z374&gt;0,2,TRUE,3)</f>
        <v>#N/A</v>
      </c>
      <c r="B374" s="311" t="s">
        <v>642</v>
      </c>
      <c r="C374" s="311" t="str">
        <f>_xlfn.XLOOKUP(B374,RecNamesAll!A:A,RecNamesAll!E:E)</f>
        <v>O</v>
      </c>
      <c r="D374" s="311">
        <f>_xlfn.XLOOKUP(B374,RecNamesAll!A:A,RecNamesAll!C:C)</f>
        <v>0</v>
      </c>
      <c r="F374" s="312" t="e">
        <f t="shared" si="175"/>
        <v>#N/A</v>
      </c>
      <c r="G374" s="313" t="e">
        <f t="shared" si="176"/>
        <v>#N/A</v>
      </c>
      <c r="H374" s="312" t="e">
        <f t="shared" si="177"/>
        <v>#N/A</v>
      </c>
      <c r="I374" s="313" t="e">
        <f t="shared" si="178"/>
        <v>#N/A</v>
      </c>
      <c r="J374" s="313" t="e">
        <f t="shared" si="179"/>
        <v>#N/A</v>
      </c>
      <c r="K374" s="313" t="e">
        <f t="shared" si="180"/>
        <v>#N/A</v>
      </c>
      <c r="L374" s="313" t="e">
        <f t="shared" si="181"/>
        <v>#N/A</v>
      </c>
      <c r="M374" s="312" t="e">
        <f t="shared" si="182"/>
        <v>#N/A</v>
      </c>
      <c r="N374" s="313" t="e">
        <f t="shared" si="183"/>
        <v>#N/A</v>
      </c>
      <c r="O374" s="313" t="e">
        <f t="shared" si="184"/>
        <v>#N/A</v>
      </c>
      <c r="P374" s="313" t="e">
        <f t="shared" si="185"/>
        <v>#N/A</v>
      </c>
      <c r="Q374" s="312" t="e">
        <f t="shared" si="186"/>
        <v>#N/A</v>
      </c>
      <c r="R374" s="313" t="e">
        <f t="shared" si="187"/>
        <v>#N/A</v>
      </c>
      <c r="S374" s="314" t="str">
        <f t="shared" si="188"/>
        <v/>
      </c>
      <c r="T374" s="315" t="str">
        <f t="shared" si="189"/>
        <v>O</v>
      </c>
      <c r="U374" s="311">
        <f t="shared" si="190"/>
        <v>0</v>
      </c>
      <c r="V374" s="316" t="e">
        <f>IF(VLOOKUP($B374,GtP!$A:$AA,MATCH("Gs_0-2",GtP!$A$1:$AA$1,0),FALSE)=0,"",VLOOKUP($B374,GtP!$A:$AA,MATCH("Gs_0-2",GtP!$A$1:$AA$1,0),FALSE))</f>
        <v>#N/A</v>
      </c>
      <c r="W374" s="317" t="e">
        <f>IF(VLOOKUP($B374,GtP!$A:$AA,MATCH("Gi/o_0-2",GtP!$A$1:$AA$1,0),FALSE)=0,"",VLOOKUP($B374,GtP!$A:$AA,MATCH("Gi/o_0-2",GtP!$A$1:$AA$1,0),FALSE))</f>
        <v>#N/A</v>
      </c>
      <c r="X374" s="317" t="e">
        <f>IF(VLOOKUP($B374,GtP!$A:$AA,MATCH("Gq/11_0-2",GtP!$A$1:$AA$1,0),FALSE)=0,"",VLOOKUP($B374,GtP!$A:$AA,MATCH("Gq/11_0-2",GtP!$A$1:$AA$1,0),FALSE))</f>
        <v>#N/A</v>
      </c>
      <c r="Y374" s="317" t="e">
        <f>IF(VLOOKUP($B374,GtP!$A:$AA,MATCH("G12/13_0-2",GtP!$A$1:$AA$1,0),FALSE)=0,"",VLOOKUP($B374,GtP!$A:$AA,MATCH("G12/13_0-2",GtP!$A$1:$AA$1,0),FALSE))</f>
        <v>#N/A</v>
      </c>
      <c r="Z374" s="318" t="e">
        <f t="shared" si="191"/>
        <v>#N/A</v>
      </c>
      <c r="AA374" s="317" t="e">
        <f t="shared" si="192"/>
        <v>#N/A</v>
      </c>
      <c r="AB374" s="317" t="e">
        <f t="shared" si="193"/>
        <v>#N/A</v>
      </c>
      <c r="AC374" s="317" t="e">
        <f t="shared" si="194"/>
        <v>#N/A</v>
      </c>
      <c r="AD374" s="317" t="e">
        <f t="shared" si="195"/>
        <v>#N/A</v>
      </c>
      <c r="AE374" s="315" t="str">
        <f t="shared" si="196"/>
        <v/>
      </c>
      <c r="AF374" s="311" t="str">
        <f t="shared" si="197"/>
        <v/>
      </c>
      <c r="AG374" s="311" t="str">
        <f t="shared" si="198"/>
        <v/>
      </c>
      <c r="AH374" s="311" t="str">
        <f t="shared" si="199"/>
        <v/>
      </c>
      <c r="AI374" s="316" t="e">
        <f>_xlfn.CONCAT(IF(AV374="","-","B"),IF(BI374="","-","I"),VLOOKUP($B374,GtP!$A:$BB,MATCH("Gs_0-1",GtP!$A$1:$BB$1,0),FALSE))</f>
        <v>#N/A</v>
      </c>
      <c r="AJ374" s="317" t="e">
        <f>_xlfn.CONCAT(IF(AW374="","-","B"),IF(BJ374="","-","I"),VLOOKUP($B374,GtP!$A:$BB,MATCH("Gs_0-1",GtP!$A$1:$BB$1,0),FALSE))</f>
        <v>#N/A</v>
      </c>
      <c r="AK374" s="317" t="e">
        <f>_xlfn.CONCAT(IF(AX374="","-","B"),IF(BK374="","-","I"),VLOOKUP($B374,GtP!$A:$BB,MATCH("Gi/o_0-1",GtP!$A$1:$BB$1,0),FALSE))</f>
        <v>#N/A</v>
      </c>
      <c r="AL374" s="317" t="e">
        <f>_xlfn.CONCAT(IF(AY374="","-","B"),IF(BL374="","-","I"),VLOOKUP($B374,GtP!$A:$BB,MATCH("Gi/o_0-1",GtP!$A$1:$BB$1,0),FALSE))</f>
        <v>#N/A</v>
      </c>
      <c r="AM374" s="317" t="e">
        <f>_xlfn.CONCAT(IF(AZ374="","-","B"),IF(BM374="","-","I"),VLOOKUP($B374,GtP!$A:$BB,MATCH("Gi/o_0-1",GtP!$A$1:$BB$1,0),FALSE))</f>
        <v>#N/A</v>
      </c>
      <c r="AN374" s="317" t="e">
        <f>_xlfn.CONCAT(IF(BA374="","-","B"),IF(BN374="","-","I"),VLOOKUP($B374,GtP!$A:$BB,MATCH("Gi/o_0-1",GtP!$A$1:$BB$1,0),FALSE))</f>
        <v>#N/A</v>
      </c>
      <c r="AO374" s="317" t="e">
        <f>_xlfn.CONCAT(IF(BB374="","-","B"),IF(BO374="","-","I"),VLOOKUP($B374,GtP!$A:$BB,MATCH("Gi/o_0-1",GtP!$A$1:$BB$1,0),FALSE))</f>
        <v>#N/A</v>
      </c>
      <c r="AP374" s="317" t="e">
        <f>_xlfn.CONCAT(IF(BC374="","-","B"),IF(BP374="","-","I"),VLOOKUP($B374,GtP!$A:$BB,MATCH("Gq/11_0-1",GtP!$A$1:$BB$1,0),FALSE))</f>
        <v>#N/A</v>
      </c>
      <c r="AQ374" s="317" t="e">
        <f>_xlfn.CONCAT(IF(BD374="","-","B"),IF(BQ374="","-","I"),VLOOKUP($B374,GtP!$A:$BB,MATCH("Gq/11_0-1",GtP!$A$1:$BB$1,0),FALSE))</f>
        <v>#N/A</v>
      </c>
      <c r="AR374" s="317" t="e">
        <f>_xlfn.CONCAT(IF(BE374="","-","B"),IF(BR374="","-","I"),VLOOKUP($B374,GtP!$A:$BB,MATCH("Gq/11_0-1",GtP!$A$1:$BB$1,0),FALSE))</f>
        <v>#N/A</v>
      </c>
      <c r="AS374" s="317" t="e">
        <f>_xlfn.CONCAT(IF(BF374="","-","B"),IF(BS374="","-","I"),VLOOKUP($B374,GtP!$A:$BB,MATCH("Gq/11_0-1",GtP!$A$1:$BB$1,0),FALSE))</f>
        <v>#N/A</v>
      </c>
      <c r="AT374" s="317" t="e">
        <f>_xlfn.CONCAT(IF(BG374="","-","B"),IF(BT374="","-","I"),VLOOKUP($B374,GtP!$A:$BB,MATCH("G12/13_0-1",GtP!$A$1:$BB$1,0),FALSE))</f>
        <v>#N/A</v>
      </c>
      <c r="AU374" s="317" t="e">
        <f>_xlfn.CONCAT(IF(BH374="","-","B"),IF(BU374="","-","I"),VLOOKUP($B374,GtP!$A:$BB,MATCH("G12/13_0-1",GtP!$A$1:$BB$1,0),FALSE))</f>
        <v>#N/A</v>
      </c>
      <c r="AV374" s="319" t="str">
        <f>_xlfn.IFNA(VLOOKUP($B374,'B-LogEmaxOverpEC50'!$A:$AL,MATCH(AV$1,'B-LogEmaxOverpEC50'!$A$1:$AL$1,0),FALSE),"")</f>
        <v/>
      </c>
      <c r="AX374" s="321" t="str">
        <f>_xlfn.IFNA(VLOOKUP($B374,'B-LogEmaxOverpEC50'!$A:$AL,MATCH(AX$1,'B-LogEmaxOverpEC50'!$A$1:$AL$1,0),FALSE),"")</f>
        <v/>
      </c>
      <c r="AY374" s="321" t="str">
        <f>_xlfn.IFNA(VLOOKUP($B374,'B-LogEmaxOverpEC50'!$A:$AL,MATCH(AY$1,'B-LogEmaxOverpEC50'!$A$1:$AL$1,0),FALSE),"")</f>
        <v/>
      </c>
      <c r="AZ374" s="321" t="str">
        <f>_xlfn.IFNA(VLOOKUP($B374,'B-LogEmaxOverpEC50'!$A:$AL,MATCH(AZ$1,'B-LogEmaxOverpEC50'!$A$1:$AL$1,0),FALSE),"")</f>
        <v/>
      </c>
      <c r="BA374" s="321" t="str">
        <f>_xlfn.IFNA(VLOOKUP($B374,'B-LogEmaxOverpEC50'!$A:$AL,MATCH(BA$1,'B-LogEmaxOverpEC50'!$A$1:$AL$1,0),FALSE),"")</f>
        <v/>
      </c>
      <c r="BB374" s="321" t="str">
        <f>_xlfn.IFNA(VLOOKUP($B374,'B-LogEmaxOverpEC50'!$A:$AL,MATCH(BB$1,'B-LogEmaxOverpEC50'!$A$1:$AL$1,0),FALSE),"")</f>
        <v/>
      </c>
      <c r="BC374" s="321" t="str">
        <f>_xlfn.IFNA(VLOOKUP($B374,'B-LogEmaxOverpEC50'!$A:$AL,MATCH(BC$1,'B-LogEmaxOverpEC50'!$A$1:$AL$1,0),FALSE),"")</f>
        <v/>
      </c>
      <c r="BD374" s="321" t="str">
        <f>_xlfn.IFNA(VLOOKUP($B374,'B-LogEmaxOverpEC50'!$A:$AL,MATCH(BD$1,'B-LogEmaxOverpEC50'!$A$1:$AL$1,0),FALSE),"")</f>
        <v/>
      </c>
      <c r="BE374" s="321" t="str">
        <f>_xlfn.IFNA(VLOOKUP($B374,'B-LogEmaxOverpEC50'!$A:$AL,MATCH(BE$1,'B-LogEmaxOverpEC50'!$A$1:$AL$1,0),FALSE),"")</f>
        <v/>
      </c>
      <c r="BF374" s="321" t="str">
        <f>_xlfn.IFNA(VLOOKUP($B374,'B-LogEmaxOverpEC50'!$A:$AL,MATCH(BF$1,'B-LogEmaxOverpEC50'!$A$1:$AL$1,0),FALSE),"")</f>
        <v/>
      </c>
      <c r="BG374" s="321" t="str">
        <f>_xlfn.IFNA(VLOOKUP($B374,'B-LogEmaxOverpEC50'!$A:$AL,MATCH(BG$1,'B-LogEmaxOverpEC50'!$A$1:$AL$1,0),FALSE),"")</f>
        <v/>
      </c>
      <c r="BH374" s="321" t="str">
        <f>_xlfn.IFNA(VLOOKUP($B374,'B-LogEmaxOverpEC50'!$A:$AL,MATCH(BH$1,'B-LogEmaxOverpEC50'!$A$1:$AL$1,0),FALSE),"")</f>
        <v/>
      </c>
      <c r="BI374" s="322" t="str">
        <f>_xlfn.IFNA(VLOOKUP($B374,'I-LogEmaxOverpEC50'!$A:$AR,MATCH(BI$1,'I-LogEmaxOverpEC50'!$A$1:$AR$1,0),FALSE),"")</f>
        <v/>
      </c>
      <c r="BJ374" s="320" t="str">
        <f>_xlfn.IFNA(VLOOKUP($B374,'I-LogEmaxOverpEC50'!$A:$AR,MATCH(BJ$1,'I-LogEmaxOverpEC50'!$A$1:$AR$1,0),FALSE),"")</f>
        <v/>
      </c>
      <c r="BK374" s="320" t="str">
        <f>_xlfn.IFNA(VLOOKUP($B374,'I-LogEmaxOverpEC50'!$A:$AR,MATCH(BK$1,'I-LogEmaxOverpEC50'!$A$1:$AR$1,0),FALSE),"")</f>
        <v/>
      </c>
      <c r="BL374" s="320" t="str">
        <f>_xlfn.IFNA(VLOOKUP($B374,'I-LogEmaxOverpEC50'!$A:$AR,MATCH(BL$1,'I-LogEmaxOverpEC50'!$A$1:$AR$1,0),FALSE),"")</f>
        <v/>
      </c>
      <c r="BM374" s="320" t="str">
        <f>_xlfn.IFNA(VLOOKUP($B374,'I-LogEmaxOverpEC50'!$A:$AR,MATCH(BM$1,'I-LogEmaxOverpEC50'!$A$1:$AR$1,0),FALSE),"")</f>
        <v/>
      </c>
      <c r="BN374" s="320" t="str">
        <f>_xlfn.IFNA(VLOOKUP($B374,'I-LogEmaxOverpEC50'!$A:$AR,MATCH(BN$1,'I-LogEmaxOverpEC50'!$A$1:$AR$1,0),FALSE),"")</f>
        <v/>
      </c>
      <c r="BO374" s="320" t="str">
        <f>_xlfn.IFNA(VLOOKUP($B374,'I-LogEmaxOverpEC50'!$A:$AR,MATCH(BO$1,'I-LogEmaxOverpEC50'!$A$1:$AR$1,0),FALSE),"")</f>
        <v/>
      </c>
      <c r="BP374" s="320" t="str">
        <f>_xlfn.IFNA(VLOOKUP($B374,'I-LogEmaxOverpEC50'!$A:$AR,MATCH(BP$1,'I-LogEmaxOverpEC50'!$A$1:$AR$1,0),FALSE),"")</f>
        <v/>
      </c>
      <c r="BQ374" s="320" t="str">
        <f>_xlfn.IFNA(VLOOKUP($B374,'I-LogEmaxOverpEC50'!$A:$AR,MATCH(BQ$1,'I-LogEmaxOverpEC50'!$A$1:$AR$1,0),FALSE),"")</f>
        <v/>
      </c>
      <c r="BR374" s="320" t="str">
        <f>_xlfn.IFNA(VLOOKUP($B374,'I-LogEmaxOverpEC50'!$A:$AR,MATCH(BR$1,'I-LogEmaxOverpEC50'!$A$1:$AR$1,0),FALSE),"")</f>
        <v/>
      </c>
      <c r="BS374" s="320" t="str">
        <f>_xlfn.IFNA(VLOOKUP($B374,'I-LogEmaxOverpEC50'!$A:$AR,MATCH(BS$1,'I-LogEmaxOverpEC50'!$A$1:$AR$1,0),FALSE),"")</f>
        <v/>
      </c>
      <c r="BT374" s="320" t="str">
        <f>_xlfn.IFNA(VLOOKUP($B374,'I-LogEmaxOverpEC50'!$A:$AR,MATCH(BT$1,'I-LogEmaxOverpEC50'!$A$1:$AR$1,0),FALSE),"")</f>
        <v/>
      </c>
      <c r="BU374" s="320" t="str">
        <f>_xlfn.IFNA(VLOOKUP($B374,'I-LogEmaxOverpEC50'!$A:$AR,MATCH(BU$1,'I-LogEmaxOverpEC50'!$A$1:$AR$1,0),FALSE),"")</f>
        <v/>
      </c>
      <c r="BV374" s="114" t="e" cm="1">
        <f t="array" ref="BV374">_xlfn.IFS(AND($C374="A",_xlfn.CONCAT(F374:G374)&lt;&gt;"",$A374=1),"x",AND($C374="A",_xlfn.CONCAT(F374:G374)="",$A374=1),"-",$A$1&lt;&gt;"","")</f>
        <v>#N/A</v>
      </c>
      <c r="BW374" s="113" t="e" cm="1">
        <f t="array" ref="BW374">_xlfn.IFS(AND($C374="A",_xlfn.CONCAT(H374:L374)&lt;&gt;"",$A374=1),"x",AND($C374="A",_xlfn.CONCAT(H374:L374)="",$A374=1),"-",$A$1&lt;&gt;"","")</f>
        <v>#N/A</v>
      </c>
      <c r="BX374" s="113" t="e" cm="1">
        <f t="array" ref="BX374">_xlfn.IFS(AND($C374="A",_xlfn.CONCAT(M374:P374)&lt;&gt;"",$A374=1),"x",AND($C374="A",_xlfn.CONCAT(M374:P374)="",$A374=1),"-",$A$1&lt;&gt;"","")</f>
        <v>#N/A</v>
      </c>
      <c r="BY374" s="113" t="e" cm="1">
        <f t="array" ref="BY374">_xlfn.IFS(AND($C374="A",_xlfn.CONCAT(Q374:R374)&lt;&gt;"",$A374=1),"x",AND($C374="A",_xlfn.CONCAT(Q374:R374)="",$A374=1),"-",$A$1&lt;&gt;"","")</f>
        <v>#N/A</v>
      </c>
      <c r="BZ374" s="121" t="e">
        <f t="shared" si="200"/>
        <v>#N/A</v>
      </c>
      <c r="CA374" s="120" t="e">
        <f t="shared" si="201"/>
        <v>#N/A</v>
      </c>
      <c r="CB374" s="120" t="e">
        <f t="shared" si="202"/>
        <v>#N/A</v>
      </c>
      <c r="CC374" s="120" t="e">
        <f t="shared" si="203"/>
        <v>#N/A</v>
      </c>
      <c r="CD374" s="121" t="str">
        <f t="shared" si="204"/>
        <v/>
      </c>
      <c r="CE374" s="120" t="e">
        <f t="shared" si="205"/>
        <v>#N/A</v>
      </c>
      <c r="CF374" s="120" t="e">
        <f t="shared" si="206"/>
        <v>#N/A</v>
      </c>
      <c r="CG374" s="120" t="e">
        <f t="shared" si="207"/>
        <v>#N/A</v>
      </c>
      <c r="CH374" s="120" t="e">
        <f t="shared" si="208"/>
        <v>#N/A</v>
      </c>
      <c r="CI374" s="120" t="e">
        <f t="shared" si="209"/>
        <v>#N/A</v>
      </c>
    </row>
    <row r="375" spans="1:87" x14ac:dyDescent="0.2">
      <c r="A375" s="311" t="e" cm="1">
        <f t="array" ref="A375">_xlfn.IFS(SUM(F375:R375)&gt;0,1,Z375&gt;0,2,TRUE,3)</f>
        <v>#N/A</v>
      </c>
      <c r="B375" s="311" t="s">
        <v>1513</v>
      </c>
      <c r="C375" s="311" t="str">
        <f>_xlfn.XLOOKUP(B375,RecNamesAll!A:A,RecNamesAll!E:E)</f>
        <v>O</v>
      </c>
      <c r="D375" s="311" t="str">
        <f>_xlfn.XLOOKUP(B375,RecNamesAll!A:A,RecNamesAll!C:C)</f>
        <v>TPRA1</v>
      </c>
      <c r="F375" s="312" t="e">
        <f t="shared" si="175"/>
        <v>#N/A</v>
      </c>
      <c r="G375" s="313" t="e">
        <f t="shared" si="176"/>
        <v>#N/A</v>
      </c>
      <c r="H375" s="312" t="e">
        <f t="shared" si="177"/>
        <v>#N/A</v>
      </c>
      <c r="I375" s="313" t="e">
        <f t="shared" si="178"/>
        <v>#N/A</v>
      </c>
      <c r="J375" s="313" t="e">
        <f t="shared" si="179"/>
        <v>#N/A</v>
      </c>
      <c r="K375" s="313" t="e">
        <f t="shared" si="180"/>
        <v>#N/A</v>
      </c>
      <c r="L375" s="313" t="e">
        <f t="shared" si="181"/>
        <v>#N/A</v>
      </c>
      <c r="M375" s="312" t="e">
        <f t="shared" si="182"/>
        <v>#N/A</v>
      </c>
      <c r="N375" s="313" t="e">
        <f t="shared" si="183"/>
        <v>#N/A</v>
      </c>
      <c r="O375" s="313" t="e">
        <f t="shared" si="184"/>
        <v>#N/A</v>
      </c>
      <c r="P375" s="313" t="e">
        <f t="shared" si="185"/>
        <v>#N/A</v>
      </c>
      <c r="Q375" s="312" t="e">
        <f t="shared" si="186"/>
        <v>#N/A</v>
      </c>
      <c r="R375" s="313" t="e">
        <f t="shared" si="187"/>
        <v>#N/A</v>
      </c>
      <c r="S375" s="314" t="str">
        <f t="shared" si="188"/>
        <v/>
      </c>
      <c r="T375" s="315" t="str">
        <f t="shared" si="189"/>
        <v>O</v>
      </c>
      <c r="U375" s="311" t="str">
        <f t="shared" si="190"/>
        <v>TPRA1</v>
      </c>
      <c r="V375" s="316" t="e">
        <f>IF(VLOOKUP($B375,GtP!$A:$AA,MATCH("Gs_0-2",GtP!$A$1:$AA$1,0),FALSE)=0,"",VLOOKUP($B375,GtP!$A:$AA,MATCH("Gs_0-2",GtP!$A$1:$AA$1,0),FALSE))</f>
        <v>#N/A</v>
      </c>
      <c r="W375" s="317" t="e">
        <f>IF(VLOOKUP($B375,GtP!$A:$AA,MATCH("Gi/o_0-2",GtP!$A$1:$AA$1,0),FALSE)=0,"",VLOOKUP($B375,GtP!$A:$AA,MATCH("Gi/o_0-2",GtP!$A$1:$AA$1,0),FALSE))</f>
        <v>#N/A</v>
      </c>
      <c r="X375" s="317" t="e">
        <f>IF(VLOOKUP($B375,GtP!$A:$AA,MATCH("Gq/11_0-2",GtP!$A$1:$AA$1,0),FALSE)=0,"",VLOOKUP($B375,GtP!$A:$AA,MATCH("Gq/11_0-2",GtP!$A$1:$AA$1,0),FALSE))</f>
        <v>#N/A</v>
      </c>
      <c r="Y375" s="317" t="e">
        <f>IF(VLOOKUP($B375,GtP!$A:$AA,MATCH("G12/13_0-2",GtP!$A$1:$AA$1,0),FALSE)=0,"",VLOOKUP($B375,GtP!$A:$AA,MATCH("G12/13_0-2",GtP!$A$1:$AA$1,0),FALSE))</f>
        <v>#N/A</v>
      </c>
      <c r="Z375" s="318" t="e">
        <f t="shared" si="191"/>
        <v>#N/A</v>
      </c>
      <c r="AA375" s="317" t="e">
        <f t="shared" si="192"/>
        <v>#N/A</v>
      </c>
      <c r="AB375" s="317" t="e">
        <f t="shared" si="193"/>
        <v>#N/A</v>
      </c>
      <c r="AC375" s="317" t="e">
        <f t="shared" si="194"/>
        <v>#N/A</v>
      </c>
      <c r="AD375" s="317" t="e">
        <f t="shared" si="195"/>
        <v>#N/A</v>
      </c>
      <c r="AE375" s="315" t="str">
        <f t="shared" si="196"/>
        <v/>
      </c>
      <c r="AF375" s="311" t="str">
        <f t="shared" si="197"/>
        <v/>
      </c>
      <c r="AG375" s="311" t="str">
        <f t="shared" si="198"/>
        <v/>
      </c>
      <c r="AH375" s="311" t="str">
        <f t="shared" si="199"/>
        <v/>
      </c>
      <c r="AI375" s="316" t="e">
        <f>_xlfn.CONCAT(IF(AV375="","-","B"),IF(BI375="","-","I"),VLOOKUP($B375,GtP!$A:$BB,MATCH("Gs_0-1",GtP!$A$1:$BB$1,0),FALSE))</f>
        <v>#N/A</v>
      </c>
      <c r="AJ375" s="317" t="e">
        <f>_xlfn.CONCAT(IF(AW375="","-","B"),IF(BJ375="","-","I"),VLOOKUP($B375,GtP!$A:$BB,MATCH("Gs_0-1",GtP!$A$1:$BB$1,0),FALSE))</f>
        <v>#N/A</v>
      </c>
      <c r="AK375" s="317" t="e">
        <f>_xlfn.CONCAT(IF(AX375="","-","B"),IF(BK375="","-","I"),VLOOKUP($B375,GtP!$A:$BB,MATCH("Gi/o_0-1",GtP!$A$1:$BB$1,0),FALSE))</f>
        <v>#N/A</v>
      </c>
      <c r="AL375" s="317" t="e">
        <f>_xlfn.CONCAT(IF(AY375="","-","B"),IF(BL375="","-","I"),VLOOKUP($B375,GtP!$A:$BB,MATCH("Gi/o_0-1",GtP!$A$1:$BB$1,0),FALSE))</f>
        <v>#N/A</v>
      </c>
      <c r="AM375" s="317" t="e">
        <f>_xlfn.CONCAT(IF(AZ375="","-","B"),IF(BM375="","-","I"),VLOOKUP($B375,GtP!$A:$BB,MATCH("Gi/o_0-1",GtP!$A$1:$BB$1,0),FALSE))</f>
        <v>#N/A</v>
      </c>
      <c r="AN375" s="317" t="e">
        <f>_xlfn.CONCAT(IF(BA375="","-","B"),IF(BN375="","-","I"),VLOOKUP($B375,GtP!$A:$BB,MATCH("Gi/o_0-1",GtP!$A$1:$BB$1,0),FALSE))</f>
        <v>#N/A</v>
      </c>
      <c r="AO375" s="317" t="e">
        <f>_xlfn.CONCAT(IF(BB375="","-","B"),IF(BO375="","-","I"),VLOOKUP($B375,GtP!$A:$BB,MATCH("Gi/o_0-1",GtP!$A$1:$BB$1,0),FALSE))</f>
        <v>#N/A</v>
      </c>
      <c r="AP375" s="317" t="e">
        <f>_xlfn.CONCAT(IF(BC375="","-","B"),IF(BP375="","-","I"),VLOOKUP($B375,GtP!$A:$BB,MATCH("Gq/11_0-1",GtP!$A$1:$BB$1,0),FALSE))</f>
        <v>#N/A</v>
      </c>
      <c r="AQ375" s="317" t="e">
        <f>_xlfn.CONCAT(IF(BD375="","-","B"),IF(BQ375="","-","I"),VLOOKUP($B375,GtP!$A:$BB,MATCH("Gq/11_0-1",GtP!$A$1:$BB$1,0),FALSE))</f>
        <v>#N/A</v>
      </c>
      <c r="AR375" s="317" t="e">
        <f>_xlfn.CONCAT(IF(BE375="","-","B"),IF(BR375="","-","I"),VLOOKUP($B375,GtP!$A:$BB,MATCH("Gq/11_0-1",GtP!$A$1:$BB$1,0),FALSE))</f>
        <v>#N/A</v>
      </c>
      <c r="AS375" s="317" t="e">
        <f>_xlfn.CONCAT(IF(BF375="","-","B"),IF(BS375="","-","I"),VLOOKUP($B375,GtP!$A:$BB,MATCH("Gq/11_0-1",GtP!$A$1:$BB$1,0),FALSE))</f>
        <v>#N/A</v>
      </c>
      <c r="AT375" s="317" t="e">
        <f>_xlfn.CONCAT(IF(BG375="","-","B"),IF(BT375="","-","I"),VLOOKUP($B375,GtP!$A:$BB,MATCH("G12/13_0-1",GtP!$A$1:$BB$1,0),FALSE))</f>
        <v>#N/A</v>
      </c>
      <c r="AU375" s="317" t="e">
        <f>_xlfn.CONCAT(IF(BH375="","-","B"),IF(BU375="","-","I"),VLOOKUP($B375,GtP!$A:$BB,MATCH("G12/13_0-1",GtP!$A$1:$BB$1,0),FALSE))</f>
        <v>#N/A</v>
      </c>
      <c r="AV375" s="319" t="str">
        <f>_xlfn.IFNA(VLOOKUP($B375,'B-LogEmaxOverpEC50'!$A:$AL,MATCH(AV$1,'B-LogEmaxOverpEC50'!$A$1:$AL$1,0),FALSE),"")</f>
        <v/>
      </c>
      <c r="AX375" s="321" t="str">
        <f>_xlfn.IFNA(VLOOKUP($B375,'B-LogEmaxOverpEC50'!$A:$AL,MATCH(AX$1,'B-LogEmaxOverpEC50'!$A$1:$AL$1,0),FALSE),"")</f>
        <v/>
      </c>
      <c r="AY375" s="321" t="str">
        <f>_xlfn.IFNA(VLOOKUP($B375,'B-LogEmaxOverpEC50'!$A:$AL,MATCH(AY$1,'B-LogEmaxOverpEC50'!$A$1:$AL$1,0),FALSE),"")</f>
        <v/>
      </c>
      <c r="AZ375" s="321" t="str">
        <f>_xlfn.IFNA(VLOOKUP($B375,'B-LogEmaxOverpEC50'!$A:$AL,MATCH(AZ$1,'B-LogEmaxOverpEC50'!$A$1:$AL$1,0),FALSE),"")</f>
        <v/>
      </c>
      <c r="BA375" s="321" t="str">
        <f>_xlfn.IFNA(VLOOKUP($B375,'B-LogEmaxOverpEC50'!$A:$AL,MATCH(BA$1,'B-LogEmaxOverpEC50'!$A$1:$AL$1,0),FALSE),"")</f>
        <v/>
      </c>
      <c r="BB375" s="321" t="str">
        <f>_xlfn.IFNA(VLOOKUP($B375,'B-LogEmaxOverpEC50'!$A:$AL,MATCH(BB$1,'B-LogEmaxOverpEC50'!$A$1:$AL$1,0),FALSE),"")</f>
        <v/>
      </c>
      <c r="BC375" s="321" t="str">
        <f>_xlfn.IFNA(VLOOKUP($B375,'B-LogEmaxOverpEC50'!$A:$AL,MATCH(BC$1,'B-LogEmaxOverpEC50'!$A$1:$AL$1,0),FALSE),"")</f>
        <v/>
      </c>
      <c r="BD375" s="321" t="str">
        <f>_xlfn.IFNA(VLOOKUP($B375,'B-LogEmaxOverpEC50'!$A:$AL,MATCH(BD$1,'B-LogEmaxOverpEC50'!$A$1:$AL$1,0),FALSE),"")</f>
        <v/>
      </c>
      <c r="BE375" s="321" t="str">
        <f>_xlfn.IFNA(VLOOKUP($B375,'B-LogEmaxOverpEC50'!$A:$AL,MATCH(BE$1,'B-LogEmaxOverpEC50'!$A$1:$AL$1,0),FALSE),"")</f>
        <v/>
      </c>
      <c r="BF375" s="321" t="str">
        <f>_xlfn.IFNA(VLOOKUP($B375,'B-LogEmaxOverpEC50'!$A:$AL,MATCH(BF$1,'B-LogEmaxOverpEC50'!$A$1:$AL$1,0),FALSE),"")</f>
        <v/>
      </c>
      <c r="BG375" s="321" t="str">
        <f>_xlfn.IFNA(VLOOKUP($B375,'B-LogEmaxOverpEC50'!$A:$AL,MATCH(BG$1,'B-LogEmaxOverpEC50'!$A$1:$AL$1,0),FALSE),"")</f>
        <v/>
      </c>
      <c r="BH375" s="321" t="str">
        <f>_xlfn.IFNA(VLOOKUP($B375,'B-LogEmaxOverpEC50'!$A:$AL,MATCH(BH$1,'B-LogEmaxOverpEC50'!$A$1:$AL$1,0),FALSE),"")</f>
        <v/>
      </c>
      <c r="BI375" s="322" t="str">
        <f>_xlfn.IFNA(VLOOKUP($B375,'I-LogEmaxOverpEC50'!$A:$AR,MATCH(BI$1,'I-LogEmaxOverpEC50'!$A$1:$AR$1,0),FALSE),"")</f>
        <v/>
      </c>
      <c r="BJ375" s="320" t="str">
        <f>_xlfn.IFNA(VLOOKUP($B375,'I-LogEmaxOverpEC50'!$A:$AR,MATCH(BJ$1,'I-LogEmaxOverpEC50'!$A$1:$AR$1,0),FALSE),"")</f>
        <v/>
      </c>
      <c r="BK375" s="320" t="str">
        <f>_xlfn.IFNA(VLOOKUP($B375,'I-LogEmaxOverpEC50'!$A:$AR,MATCH(BK$1,'I-LogEmaxOverpEC50'!$A$1:$AR$1,0),FALSE),"")</f>
        <v/>
      </c>
      <c r="BL375" s="320" t="str">
        <f>_xlfn.IFNA(VLOOKUP($B375,'I-LogEmaxOverpEC50'!$A:$AR,MATCH(BL$1,'I-LogEmaxOverpEC50'!$A$1:$AR$1,0),FALSE),"")</f>
        <v/>
      </c>
      <c r="BM375" s="320" t="str">
        <f>_xlfn.IFNA(VLOOKUP($B375,'I-LogEmaxOverpEC50'!$A:$AR,MATCH(BM$1,'I-LogEmaxOverpEC50'!$A$1:$AR$1,0),FALSE),"")</f>
        <v/>
      </c>
      <c r="BN375" s="320" t="str">
        <f>_xlfn.IFNA(VLOOKUP($B375,'I-LogEmaxOverpEC50'!$A:$AR,MATCH(BN$1,'I-LogEmaxOverpEC50'!$A$1:$AR$1,0),FALSE),"")</f>
        <v/>
      </c>
      <c r="BO375" s="320" t="str">
        <f>_xlfn.IFNA(VLOOKUP($B375,'I-LogEmaxOverpEC50'!$A:$AR,MATCH(BO$1,'I-LogEmaxOverpEC50'!$A$1:$AR$1,0),FALSE),"")</f>
        <v/>
      </c>
      <c r="BP375" s="320" t="str">
        <f>_xlfn.IFNA(VLOOKUP($B375,'I-LogEmaxOverpEC50'!$A:$AR,MATCH(BP$1,'I-LogEmaxOverpEC50'!$A$1:$AR$1,0),FALSE),"")</f>
        <v/>
      </c>
      <c r="BQ375" s="320" t="str">
        <f>_xlfn.IFNA(VLOOKUP($B375,'I-LogEmaxOverpEC50'!$A:$AR,MATCH(BQ$1,'I-LogEmaxOverpEC50'!$A$1:$AR$1,0),FALSE),"")</f>
        <v/>
      </c>
      <c r="BR375" s="320" t="str">
        <f>_xlfn.IFNA(VLOOKUP($B375,'I-LogEmaxOverpEC50'!$A:$AR,MATCH(BR$1,'I-LogEmaxOverpEC50'!$A$1:$AR$1,0),FALSE),"")</f>
        <v/>
      </c>
      <c r="BS375" s="320" t="str">
        <f>_xlfn.IFNA(VLOOKUP($B375,'I-LogEmaxOverpEC50'!$A:$AR,MATCH(BS$1,'I-LogEmaxOverpEC50'!$A$1:$AR$1,0),FALSE),"")</f>
        <v/>
      </c>
      <c r="BT375" s="320" t="str">
        <f>_xlfn.IFNA(VLOOKUP($B375,'I-LogEmaxOverpEC50'!$A:$AR,MATCH(BT$1,'I-LogEmaxOverpEC50'!$A$1:$AR$1,0),FALSE),"")</f>
        <v/>
      </c>
      <c r="BU375" s="320" t="str">
        <f>_xlfn.IFNA(VLOOKUP($B375,'I-LogEmaxOverpEC50'!$A:$AR,MATCH(BU$1,'I-LogEmaxOverpEC50'!$A$1:$AR$1,0),FALSE),"")</f>
        <v/>
      </c>
      <c r="BV375" s="114" t="e" cm="1">
        <f t="array" ref="BV375">_xlfn.IFS(AND($C375="A",_xlfn.CONCAT(F375:G375)&lt;&gt;"",$A375=1),"x",AND($C375="A",_xlfn.CONCAT(F375:G375)="",$A375=1),"-",$A$1&lt;&gt;"","")</f>
        <v>#N/A</v>
      </c>
      <c r="BW375" s="113" t="e" cm="1">
        <f t="array" ref="BW375">_xlfn.IFS(AND($C375="A",_xlfn.CONCAT(H375:L375)&lt;&gt;"",$A375=1),"x",AND($C375="A",_xlfn.CONCAT(H375:L375)="",$A375=1),"-",$A$1&lt;&gt;"","")</f>
        <v>#N/A</v>
      </c>
      <c r="BX375" s="113" t="e" cm="1">
        <f t="array" ref="BX375">_xlfn.IFS(AND($C375="A",_xlfn.CONCAT(M375:P375)&lt;&gt;"",$A375=1),"x",AND($C375="A",_xlfn.CONCAT(M375:P375)="",$A375=1),"-",$A$1&lt;&gt;"","")</f>
        <v>#N/A</v>
      </c>
      <c r="BY375" s="113" t="e" cm="1">
        <f t="array" ref="BY375">_xlfn.IFS(AND($C375="A",_xlfn.CONCAT(Q375:R375)&lt;&gt;"",$A375=1),"x",AND($C375="A",_xlfn.CONCAT(Q375:R375)="",$A375=1),"-",$A$1&lt;&gt;"","")</f>
        <v>#N/A</v>
      </c>
      <c r="BZ375" s="121" t="e">
        <f t="shared" si="200"/>
        <v>#N/A</v>
      </c>
      <c r="CA375" s="120" t="e">
        <f t="shared" si="201"/>
        <v>#N/A</v>
      </c>
      <c r="CB375" s="120" t="e">
        <f t="shared" si="202"/>
        <v>#N/A</v>
      </c>
      <c r="CC375" s="120" t="e">
        <f t="shared" si="203"/>
        <v>#N/A</v>
      </c>
      <c r="CD375" s="121" t="str">
        <f t="shared" si="204"/>
        <v/>
      </c>
      <c r="CE375" s="120" t="e">
        <f t="shared" si="205"/>
        <v>#N/A</v>
      </c>
      <c r="CF375" s="120" t="e">
        <f t="shared" si="206"/>
        <v>#N/A</v>
      </c>
      <c r="CG375" s="120" t="e">
        <f t="shared" si="207"/>
        <v>#N/A</v>
      </c>
      <c r="CH375" s="120" t="e">
        <f t="shared" si="208"/>
        <v>#N/A</v>
      </c>
      <c r="CI375" s="120" t="e">
        <f t="shared" si="209"/>
        <v>#N/A</v>
      </c>
    </row>
    <row r="376" spans="1:87" x14ac:dyDescent="0.2">
      <c r="A376" s="311" t="e" cm="1">
        <f t="array" ref="A376">_xlfn.IFS(SUM(F376:R376)&gt;0,1,Z376&gt;0,2,TRUE,3)</f>
        <v>#N/A</v>
      </c>
      <c r="B376" s="311" t="s">
        <v>1593</v>
      </c>
      <c r="C376" s="311" t="str">
        <f>_xlfn.XLOOKUP(B376,RecNamesAll!A:A,RecNamesAll!E:E)</f>
        <v>T</v>
      </c>
      <c r="D376" s="311" t="str">
        <f>_xlfn.XLOOKUP(B376,RecNamesAll!A:A,RecNamesAll!C:C)</f>
        <v>TAS2R10</v>
      </c>
      <c r="F376" s="312" t="e">
        <f t="shared" si="175"/>
        <v>#N/A</v>
      </c>
      <c r="G376" s="313" t="e">
        <f t="shared" si="176"/>
        <v>#N/A</v>
      </c>
      <c r="H376" s="312" t="e">
        <f t="shared" si="177"/>
        <v>#N/A</v>
      </c>
      <c r="I376" s="313" t="e">
        <f t="shared" si="178"/>
        <v>#N/A</v>
      </c>
      <c r="J376" s="313" t="e">
        <f t="shared" si="179"/>
        <v>#N/A</v>
      </c>
      <c r="K376" s="313" t="e">
        <f t="shared" si="180"/>
        <v>#N/A</v>
      </c>
      <c r="L376" s="313" t="e">
        <f t="shared" si="181"/>
        <v>#N/A</v>
      </c>
      <c r="M376" s="312" t="e">
        <f t="shared" si="182"/>
        <v>#N/A</v>
      </c>
      <c r="N376" s="313" t="e">
        <f t="shared" si="183"/>
        <v>#N/A</v>
      </c>
      <c r="O376" s="313" t="e">
        <f t="shared" si="184"/>
        <v>#N/A</v>
      </c>
      <c r="P376" s="313" t="e">
        <f t="shared" si="185"/>
        <v>#N/A</v>
      </c>
      <c r="Q376" s="312" t="e">
        <f t="shared" si="186"/>
        <v>#N/A</v>
      </c>
      <c r="R376" s="313" t="e">
        <f t="shared" si="187"/>
        <v>#N/A</v>
      </c>
      <c r="S376" s="314" t="str">
        <f t="shared" si="188"/>
        <v/>
      </c>
      <c r="T376" s="315" t="str">
        <f t="shared" si="189"/>
        <v>T</v>
      </c>
      <c r="U376" s="311" t="str">
        <f t="shared" si="190"/>
        <v>TAS2R10</v>
      </c>
      <c r="V376" s="316" t="e">
        <f>IF(VLOOKUP($B376,GtP!$A:$AA,MATCH("Gs_0-2",GtP!$A$1:$AA$1,0),FALSE)=0,"",VLOOKUP($B376,GtP!$A:$AA,MATCH("Gs_0-2",GtP!$A$1:$AA$1,0),FALSE))</f>
        <v>#N/A</v>
      </c>
      <c r="W376" s="317" t="e">
        <f>IF(VLOOKUP($B376,GtP!$A:$AA,MATCH("Gi/o_0-2",GtP!$A$1:$AA$1,0),FALSE)=0,"",VLOOKUP($B376,GtP!$A:$AA,MATCH("Gi/o_0-2",GtP!$A$1:$AA$1,0),FALSE))</f>
        <v>#N/A</v>
      </c>
      <c r="X376" s="317" t="e">
        <f>IF(VLOOKUP($B376,GtP!$A:$AA,MATCH("Gq/11_0-2",GtP!$A$1:$AA$1,0),FALSE)=0,"",VLOOKUP($B376,GtP!$A:$AA,MATCH("Gq/11_0-2",GtP!$A$1:$AA$1,0),FALSE))</f>
        <v>#N/A</v>
      </c>
      <c r="Y376" s="317" t="e">
        <f>IF(VLOOKUP($B376,GtP!$A:$AA,MATCH("G12/13_0-2",GtP!$A$1:$AA$1,0),FALSE)=0,"",VLOOKUP($B376,GtP!$A:$AA,MATCH("G12/13_0-2",GtP!$A$1:$AA$1,0),FALSE))</f>
        <v>#N/A</v>
      </c>
      <c r="Z376" s="318" t="e">
        <f t="shared" si="191"/>
        <v>#N/A</v>
      </c>
      <c r="AA376" s="317" t="e">
        <f t="shared" si="192"/>
        <v>#N/A</v>
      </c>
      <c r="AB376" s="317" t="e">
        <f t="shared" si="193"/>
        <v>#N/A</v>
      </c>
      <c r="AC376" s="317" t="e">
        <f t="shared" si="194"/>
        <v>#N/A</v>
      </c>
      <c r="AD376" s="317" t="e">
        <f t="shared" si="195"/>
        <v>#N/A</v>
      </c>
      <c r="AE376" s="315" t="str">
        <f t="shared" si="196"/>
        <v/>
      </c>
      <c r="AF376" s="311" t="str">
        <f t="shared" si="197"/>
        <v/>
      </c>
      <c r="AG376" s="311" t="str">
        <f t="shared" si="198"/>
        <v/>
      </c>
      <c r="AH376" s="311" t="str">
        <f t="shared" si="199"/>
        <v/>
      </c>
      <c r="AI376" s="316" t="e">
        <f>_xlfn.CONCAT(IF(AV376="","-","B"),IF(BI376="","-","I"),VLOOKUP($B376,GtP!$A:$BB,MATCH("Gs_0-1",GtP!$A$1:$BB$1,0),FALSE))</f>
        <v>#N/A</v>
      </c>
      <c r="AJ376" s="317" t="e">
        <f>_xlfn.CONCAT(IF(AW376="","-","B"),IF(BJ376="","-","I"),VLOOKUP($B376,GtP!$A:$BB,MATCH("Gs_0-1",GtP!$A$1:$BB$1,0),FALSE))</f>
        <v>#N/A</v>
      </c>
      <c r="AK376" s="317" t="e">
        <f>_xlfn.CONCAT(IF(AX376="","-","B"),IF(BK376="","-","I"),VLOOKUP($B376,GtP!$A:$BB,MATCH("Gi/o_0-1",GtP!$A$1:$BB$1,0),FALSE))</f>
        <v>#N/A</v>
      </c>
      <c r="AL376" s="317" t="e">
        <f>_xlfn.CONCAT(IF(AY376="","-","B"),IF(BL376="","-","I"),VLOOKUP($B376,GtP!$A:$BB,MATCH("Gi/o_0-1",GtP!$A$1:$BB$1,0),FALSE))</f>
        <v>#N/A</v>
      </c>
      <c r="AM376" s="317" t="e">
        <f>_xlfn.CONCAT(IF(AZ376="","-","B"),IF(BM376="","-","I"),VLOOKUP($B376,GtP!$A:$BB,MATCH("Gi/o_0-1",GtP!$A$1:$BB$1,0),FALSE))</f>
        <v>#N/A</v>
      </c>
      <c r="AN376" s="317" t="e">
        <f>_xlfn.CONCAT(IF(BA376="","-","B"),IF(BN376="","-","I"),VLOOKUP($B376,GtP!$A:$BB,MATCH("Gi/o_0-1",GtP!$A$1:$BB$1,0),FALSE))</f>
        <v>#N/A</v>
      </c>
      <c r="AO376" s="317" t="e">
        <f>_xlfn.CONCAT(IF(BB376="","-","B"),IF(BO376="","-","I"),VLOOKUP($B376,GtP!$A:$BB,MATCH("Gi/o_0-1",GtP!$A$1:$BB$1,0),FALSE))</f>
        <v>#N/A</v>
      </c>
      <c r="AP376" s="317" t="e">
        <f>_xlfn.CONCAT(IF(BC376="","-","B"),IF(BP376="","-","I"),VLOOKUP($B376,GtP!$A:$BB,MATCH("Gq/11_0-1",GtP!$A$1:$BB$1,0),FALSE))</f>
        <v>#N/A</v>
      </c>
      <c r="AQ376" s="317" t="e">
        <f>_xlfn.CONCAT(IF(BD376="","-","B"),IF(BQ376="","-","I"),VLOOKUP($B376,GtP!$A:$BB,MATCH("Gq/11_0-1",GtP!$A$1:$BB$1,0),FALSE))</f>
        <v>#N/A</v>
      </c>
      <c r="AR376" s="317" t="e">
        <f>_xlfn.CONCAT(IF(BE376="","-","B"),IF(BR376="","-","I"),VLOOKUP($B376,GtP!$A:$BB,MATCH("Gq/11_0-1",GtP!$A$1:$BB$1,0),FALSE))</f>
        <v>#N/A</v>
      </c>
      <c r="AS376" s="317" t="e">
        <f>_xlfn.CONCAT(IF(BF376="","-","B"),IF(BS376="","-","I"),VLOOKUP($B376,GtP!$A:$BB,MATCH("Gq/11_0-1",GtP!$A$1:$BB$1,0),FALSE))</f>
        <v>#N/A</v>
      </c>
      <c r="AT376" s="317" t="e">
        <f>_xlfn.CONCAT(IF(BG376="","-","B"),IF(BT376="","-","I"),VLOOKUP($B376,GtP!$A:$BB,MATCH("G12/13_0-1",GtP!$A$1:$BB$1,0),FALSE))</f>
        <v>#N/A</v>
      </c>
      <c r="AU376" s="317" t="e">
        <f>_xlfn.CONCAT(IF(BH376="","-","B"),IF(BU376="","-","I"),VLOOKUP($B376,GtP!$A:$BB,MATCH("G12/13_0-1",GtP!$A$1:$BB$1,0),FALSE))</f>
        <v>#N/A</v>
      </c>
      <c r="AV376" s="319" t="str">
        <f>_xlfn.IFNA(VLOOKUP($B376,'B-LogEmaxOverpEC50'!$A:$AL,MATCH(AV$1,'B-LogEmaxOverpEC50'!$A$1:$AL$1,0),FALSE),"")</f>
        <v/>
      </c>
      <c r="AX376" s="321" t="str">
        <f>_xlfn.IFNA(VLOOKUP($B376,'B-LogEmaxOverpEC50'!$A:$AL,MATCH(AX$1,'B-LogEmaxOverpEC50'!$A$1:$AL$1,0),FALSE),"")</f>
        <v/>
      </c>
      <c r="AY376" s="321" t="str">
        <f>_xlfn.IFNA(VLOOKUP($B376,'B-LogEmaxOverpEC50'!$A:$AL,MATCH(AY$1,'B-LogEmaxOverpEC50'!$A$1:$AL$1,0),FALSE),"")</f>
        <v/>
      </c>
      <c r="AZ376" s="321" t="str">
        <f>_xlfn.IFNA(VLOOKUP($B376,'B-LogEmaxOverpEC50'!$A:$AL,MATCH(AZ$1,'B-LogEmaxOverpEC50'!$A$1:$AL$1,0),FALSE),"")</f>
        <v/>
      </c>
      <c r="BA376" s="321" t="str">
        <f>_xlfn.IFNA(VLOOKUP($B376,'B-LogEmaxOverpEC50'!$A:$AL,MATCH(BA$1,'B-LogEmaxOverpEC50'!$A$1:$AL$1,0),FALSE),"")</f>
        <v/>
      </c>
      <c r="BB376" s="321" t="str">
        <f>_xlfn.IFNA(VLOOKUP($B376,'B-LogEmaxOverpEC50'!$A:$AL,MATCH(BB$1,'B-LogEmaxOverpEC50'!$A$1:$AL$1,0),FALSE),"")</f>
        <v/>
      </c>
      <c r="BC376" s="321" t="str">
        <f>_xlfn.IFNA(VLOOKUP($B376,'B-LogEmaxOverpEC50'!$A:$AL,MATCH(BC$1,'B-LogEmaxOverpEC50'!$A$1:$AL$1,0),FALSE),"")</f>
        <v/>
      </c>
      <c r="BD376" s="321" t="str">
        <f>_xlfn.IFNA(VLOOKUP($B376,'B-LogEmaxOverpEC50'!$A:$AL,MATCH(BD$1,'B-LogEmaxOverpEC50'!$A$1:$AL$1,0),FALSE),"")</f>
        <v/>
      </c>
      <c r="BE376" s="321" t="str">
        <f>_xlfn.IFNA(VLOOKUP($B376,'B-LogEmaxOverpEC50'!$A:$AL,MATCH(BE$1,'B-LogEmaxOverpEC50'!$A$1:$AL$1,0),FALSE),"")</f>
        <v/>
      </c>
      <c r="BF376" s="321" t="str">
        <f>_xlfn.IFNA(VLOOKUP($B376,'B-LogEmaxOverpEC50'!$A:$AL,MATCH(BF$1,'B-LogEmaxOverpEC50'!$A$1:$AL$1,0),FALSE),"")</f>
        <v/>
      </c>
      <c r="BG376" s="321" t="str">
        <f>_xlfn.IFNA(VLOOKUP($B376,'B-LogEmaxOverpEC50'!$A:$AL,MATCH(BG$1,'B-LogEmaxOverpEC50'!$A$1:$AL$1,0),FALSE),"")</f>
        <v/>
      </c>
      <c r="BH376" s="321" t="str">
        <f>_xlfn.IFNA(VLOOKUP($B376,'B-LogEmaxOverpEC50'!$A:$AL,MATCH(BH$1,'B-LogEmaxOverpEC50'!$A$1:$AL$1,0),FALSE),"")</f>
        <v/>
      </c>
      <c r="BI376" s="322" t="str">
        <f>_xlfn.IFNA(VLOOKUP($B376,'I-LogEmaxOverpEC50'!$A:$AR,MATCH(BI$1,'I-LogEmaxOverpEC50'!$A$1:$AR$1,0),FALSE),"")</f>
        <v/>
      </c>
      <c r="BJ376" s="320" t="str">
        <f>_xlfn.IFNA(VLOOKUP($B376,'I-LogEmaxOverpEC50'!$A:$AR,MATCH(BJ$1,'I-LogEmaxOverpEC50'!$A$1:$AR$1,0),FALSE),"")</f>
        <v/>
      </c>
      <c r="BK376" s="320" t="str">
        <f>_xlfn.IFNA(VLOOKUP($B376,'I-LogEmaxOverpEC50'!$A:$AR,MATCH(BK$1,'I-LogEmaxOverpEC50'!$A$1:$AR$1,0),FALSE),"")</f>
        <v/>
      </c>
      <c r="BL376" s="320" t="str">
        <f>_xlfn.IFNA(VLOOKUP($B376,'I-LogEmaxOverpEC50'!$A:$AR,MATCH(BL$1,'I-LogEmaxOverpEC50'!$A$1:$AR$1,0),FALSE),"")</f>
        <v/>
      </c>
      <c r="BM376" s="320" t="str">
        <f>_xlfn.IFNA(VLOOKUP($B376,'I-LogEmaxOverpEC50'!$A:$AR,MATCH(BM$1,'I-LogEmaxOverpEC50'!$A$1:$AR$1,0),FALSE),"")</f>
        <v/>
      </c>
      <c r="BN376" s="320" t="str">
        <f>_xlfn.IFNA(VLOOKUP($B376,'I-LogEmaxOverpEC50'!$A:$AR,MATCH(BN$1,'I-LogEmaxOverpEC50'!$A$1:$AR$1,0),FALSE),"")</f>
        <v/>
      </c>
      <c r="BO376" s="320" t="str">
        <f>_xlfn.IFNA(VLOOKUP($B376,'I-LogEmaxOverpEC50'!$A:$AR,MATCH(BO$1,'I-LogEmaxOverpEC50'!$A$1:$AR$1,0),FALSE),"")</f>
        <v/>
      </c>
      <c r="BP376" s="320" t="str">
        <f>_xlfn.IFNA(VLOOKUP($B376,'I-LogEmaxOverpEC50'!$A:$AR,MATCH(BP$1,'I-LogEmaxOverpEC50'!$A$1:$AR$1,0),FALSE),"")</f>
        <v/>
      </c>
      <c r="BQ376" s="320" t="str">
        <f>_xlfn.IFNA(VLOOKUP($B376,'I-LogEmaxOverpEC50'!$A:$AR,MATCH(BQ$1,'I-LogEmaxOverpEC50'!$A$1:$AR$1,0),FALSE),"")</f>
        <v/>
      </c>
      <c r="BR376" s="320" t="str">
        <f>_xlfn.IFNA(VLOOKUP($B376,'I-LogEmaxOverpEC50'!$A:$AR,MATCH(BR$1,'I-LogEmaxOverpEC50'!$A$1:$AR$1,0),FALSE),"")</f>
        <v/>
      </c>
      <c r="BS376" s="320" t="str">
        <f>_xlfn.IFNA(VLOOKUP($B376,'I-LogEmaxOverpEC50'!$A:$AR,MATCH(BS$1,'I-LogEmaxOverpEC50'!$A$1:$AR$1,0),FALSE),"")</f>
        <v/>
      </c>
      <c r="BT376" s="320" t="str">
        <f>_xlfn.IFNA(VLOOKUP($B376,'I-LogEmaxOverpEC50'!$A:$AR,MATCH(BT$1,'I-LogEmaxOverpEC50'!$A$1:$AR$1,0),FALSE),"")</f>
        <v/>
      </c>
      <c r="BU376" s="320" t="str">
        <f>_xlfn.IFNA(VLOOKUP($B376,'I-LogEmaxOverpEC50'!$A:$AR,MATCH(BU$1,'I-LogEmaxOverpEC50'!$A$1:$AR$1,0),FALSE),"")</f>
        <v/>
      </c>
      <c r="BV376" s="114" t="e" cm="1">
        <f t="array" ref="BV376">_xlfn.IFS(AND($C376="A",_xlfn.CONCAT(F376:G376)&lt;&gt;"",$A376=1),"x",AND($C376="A",_xlfn.CONCAT(F376:G376)="",$A376=1),"-",$A$1&lt;&gt;"","")</f>
        <v>#N/A</v>
      </c>
      <c r="BW376" s="113" t="e" cm="1">
        <f t="array" ref="BW376">_xlfn.IFS(AND($C376="A",_xlfn.CONCAT(H376:L376)&lt;&gt;"",$A376=1),"x",AND($C376="A",_xlfn.CONCAT(H376:L376)="",$A376=1),"-",$A$1&lt;&gt;"","")</f>
        <v>#N/A</v>
      </c>
      <c r="BX376" s="113" t="e" cm="1">
        <f t="array" ref="BX376">_xlfn.IFS(AND($C376="A",_xlfn.CONCAT(M376:P376)&lt;&gt;"",$A376=1),"x",AND($C376="A",_xlfn.CONCAT(M376:P376)="",$A376=1),"-",$A$1&lt;&gt;"","")</f>
        <v>#N/A</v>
      </c>
      <c r="BY376" s="113" t="e" cm="1">
        <f t="array" ref="BY376">_xlfn.IFS(AND($C376="A",_xlfn.CONCAT(Q376:R376)&lt;&gt;"",$A376=1),"x",AND($C376="A",_xlfn.CONCAT(Q376:R376)="",$A376=1),"-",$A$1&lt;&gt;"","")</f>
        <v>#N/A</v>
      </c>
      <c r="BZ376" s="121" t="e">
        <f t="shared" si="200"/>
        <v>#N/A</v>
      </c>
      <c r="CA376" s="120" t="e">
        <f t="shared" si="201"/>
        <v>#N/A</v>
      </c>
      <c r="CB376" s="120" t="e">
        <f t="shared" si="202"/>
        <v>#N/A</v>
      </c>
      <c r="CC376" s="120" t="e">
        <f t="shared" si="203"/>
        <v>#N/A</v>
      </c>
      <c r="CD376" s="121" t="str">
        <f t="shared" si="204"/>
        <v/>
      </c>
      <c r="CE376" s="120" t="e">
        <f t="shared" si="205"/>
        <v>#N/A</v>
      </c>
      <c r="CF376" s="120" t="e">
        <f t="shared" si="206"/>
        <v>#N/A</v>
      </c>
      <c r="CG376" s="120" t="e">
        <f t="shared" si="207"/>
        <v>#N/A</v>
      </c>
      <c r="CH376" s="120" t="e">
        <f t="shared" si="208"/>
        <v>#N/A</v>
      </c>
      <c r="CI376" s="120" t="e">
        <f t="shared" si="209"/>
        <v>#N/A</v>
      </c>
    </row>
    <row r="377" spans="1:87" x14ac:dyDescent="0.2">
      <c r="A377" s="311" t="e" cm="1">
        <f t="array" ref="A377">_xlfn.IFS(SUM(F377:R377)&gt;0,1,Z377&gt;0,2,TRUE,3)</f>
        <v>#N/A</v>
      </c>
      <c r="B377" s="311" t="s">
        <v>1589</v>
      </c>
      <c r="C377" s="311" t="str">
        <f>_xlfn.XLOOKUP(B377,RecNamesAll!A:A,RecNamesAll!E:E)</f>
        <v>T</v>
      </c>
      <c r="D377" s="311" t="str">
        <f>_xlfn.XLOOKUP(B377,RecNamesAll!A:A,RecNamesAll!C:C)</f>
        <v>TAS2R13</v>
      </c>
      <c r="F377" s="312" t="e">
        <f t="shared" si="175"/>
        <v>#N/A</v>
      </c>
      <c r="G377" s="313" t="e">
        <f t="shared" si="176"/>
        <v>#N/A</v>
      </c>
      <c r="H377" s="312" t="e">
        <f t="shared" si="177"/>
        <v>#N/A</v>
      </c>
      <c r="I377" s="313" t="e">
        <f t="shared" si="178"/>
        <v>#N/A</v>
      </c>
      <c r="J377" s="313" t="e">
        <f t="shared" si="179"/>
        <v>#N/A</v>
      </c>
      <c r="K377" s="313" t="e">
        <f t="shared" si="180"/>
        <v>#N/A</v>
      </c>
      <c r="L377" s="313" t="e">
        <f t="shared" si="181"/>
        <v>#N/A</v>
      </c>
      <c r="M377" s="312" t="e">
        <f t="shared" si="182"/>
        <v>#N/A</v>
      </c>
      <c r="N377" s="313" t="e">
        <f t="shared" si="183"/>
        <v>#N/A</v>
      </c>
      <c r="O377" s="313" t="e">
        <f t="shared" si="184"/>
        <v>#N/A</v>
      </c>
      <c r="P377" s="313" t="e">
        <f t="shared" si="185"/>
        <v>#N/A</v>
      </c>
      <c r="Q377" s="312" t="e">
        <f t="shared" si="186"/>
        <v>#N/A</v>
      </c>
      <c r="R377" s="313" t="e">
        <f t="shared" si="187"/>
        <v>#N/A</v>
      </c>
      <c r="S377" s="314" t="str">
        <f t="shared" si="188"/>
        <v/>
      </c>
      <c r="T377" s="315" t="str">
        <f t="shared" si="189"/>
        <v>T</v>
      </c>
      <c r="U377" s="311" t="str">
        <f t="shared" si="190"/>
        <v>TAS2R13</v>
      </c>
      <c r="V377" s="316" t="e">
        <f>IF(VLOOKUP($B377,GtP!$A:$AA,MATCH("Gs_0-2",GtP!$A$1:$AA$1,0),FALSE)=0,"",VLOOKUP($B377,GtP!$A:$AA,MATCH("Gs_0-2",GtP!$A$1:$AA$1,0),FALSE))</f>
        <v>#N/A</v>
      </c>
      <c r="W377" s="317" t="e">
        <f>IF(VLOOKUP($B377,GtP!$A:$AA,MATCH("Gi/o_0-2",GtP!$A$1:$AA$1,0),FALSE)=0,"",VLOOKUP($B377,GtP!$A:$AA,MATCH("Gi/o_0-2",GtP!$A$1:$AA$1,0),FALSE))</f>
        <v>#N/A</v>
      </c>
      <c r="X377" s="317" t="e">
        <f>IF(VLOOKUP($B377,GtP!$A:$AA,MATCH("Gq/11_0-2",GtP!$A$1:$AA$1,0),FALSE)=0,"",VLOOKUP($B377,GtP!$A:$AA,MATCH("Gq/11_0-2",GtP!$A$1:$AA$1,0),FALSE))</f>
        <v>#N/A</v>
      </c>
      <c r="Y377" s="317" t="e">
        <f>IF(VLOOKUP($B377,GtP!$A:$AA,MATCH("G12/13_0-2",GtP!$A$1:$AA$1,0),FALSE)=0,"",VLOOKUP($B377,GtP!$A:$AA,MATCH("G12/13_0-2",GtP!$A$1:$AA$1,0),FALSE))</f>
        <v>#N/A</v>
      </c>
      <c r="Z377" s="318" t="e">
        <f t="shared" si="191"/>
        <v>#N/A</v>
      </c>
      <c r="AA377" s="317" t="e">
        <f t="shared" si="192"/>
        <v>#N/A</v>
      </c>
      <c r="AB377" s="317" t="e">
        <f t="shared" si="193"/>
        <v>#N/A</v>
      </c>
      <c r="AC377" s="317" t="e">
        <f t="shared" si="194"/>
        <v>#N/A</v>
      </c>
      <c r="AD377" s="317" t="e">
        <f t="shared" si="195"/>
        <v>#N/A</v>
      </c>
      <c r="AE377" s="315" t="str">
        <f t="shared" si="196"/>
        <v/>
      </c>
      <c r="AF377" s="311" t="str">
        <f t="shared" si="197"/>
        <v/>
      </c>
      <c r="AG377" s="311" t="str">
        <f t="shared" si="198"/>
        <v/>
      </c>
      <c r="AH377" s="311" t="str">
        <f t="shared" si="199"/>
        <v/>
      </c>
      <c r="AI377" s="316" t="e">
        <f>_xlfn.CONCAT(IF(AV377="","-","B"),IF(BI377="","-","I"),VLOOKUP($B377,GtP!$A:$BB,MATCH("Gs_0-1",GtP!$A$1:$BB$1,0),FALSE))</f>
        <v>#N/A</v>
      </c>
      <c r="AJ377" s="317" t="e">
        <f>_xlfn.CONCAT(IF(AW377="","-","B"),IF(BJ377="","-","I"),VLOOKUP($B377,GtP!$A:$BB,MATCH("Gs_0-1",GtP!$A$1:$BB$1,0),FALSE))</f>
        <v>#N/A</v>
      </c>
      <c r="AK377" s="317" t="e">
        <f>_xlfn.CONCAT(IF(AX377="","-","B"),IF(BK377="","-","I"),VLOOKUP($B377,GtP!$A:$BB,MATCH("Gi/o_0-1",GtP!$A$1:$BB$1,0),FALSE))</f>
        <v>#N/A</v>
      </c>
      <c r="AL377" s="317" t="e">
        <f>_xlfn.CONCAT(IF(AY377="","-","B"),IF(BL377="","-","I"),VLOOKUP($B377,GtP!$A:$BB,MATCH("Gi/o_0-1",GtP!$A$1:$BB$1,0),FALSE))</f>
        <v>#N/A</v>
      </c>
      <c r="AM377" s="317" t="e">
        <f>_xlfn.CONCAT(IF(AZ377="","-","B"),IF(BM377="","-","I"),VLOOKUP($B377,GtP!$A:$BB,MATCH("Gi/o_0-1",GtP!$A$1:$BB$1,0),FALSE))</f>
        <v>#N/A</v>
      </c>
      <c r="AN377" s="317" t="e">
        <f>_xlfn.CONCAT(IF(BA377="","-","B"),IF(BN377="","-","I"),VLOOKUP($B377,GtP!$A:$BB,MATCH("Gi/o_0-1",GtP!$A$1:$BB$1,0),FALSE))</f>
        <v>#N/A</v>
      </c>
      <c r="AO377" s="317" t="e">
        <f>_xlfn.CONCAT(IF(BB377="","-","B"),IF(BO377="","-","I"),VLOOKUP($B377,GtP!$A:$BB,MATCH("Gi/o_0-1",GtP!$A$1:$BB$1,0),FALSE))</f>
        <v>#N/A</v>
      </c>
      <c r="AP377" s="317" t="e">
        <f>_xlfn.CONCAT(IF(BC377="","-","B"),IF(BP377="","-","I"),VLOOKUP($B377,GtP!$A:$BB,MATCH("Gq/11_0-1",GtP!$A$1:$BB$1,0),FALSE))</f>
        <v>#N/A</v>
      </c>
      <c r="AQ377" s="317" t="e">
        <f>_xlfn.CONCAT(IF(BD377="","-","B"),IF(BQ377="","-","I"),VLOOKUP($B377,GtP!$A:$BB,MATCH("Gq/11_0-1",GtP!$A$1:$BB$1,0),FALSE))</f>
        <v>#N/A</v>
      </c>
      <c r="AR377" s="317" t="e">
        <f>_xlfn.CONCAT(IF(BE377="","-","B"),IF(BR377="","-","I"),VLOOKUP($B377,GtP!$A:$BB,MATCH("Gq/11_0-1",GtP!$A$1:$BB$1,0),FALSE))</f>
        <v>#N/A</v>
      </c>
      <c r="AS377" s="317" t="e">
        <f>_xlfn.CONCAT(IF(BF377="","-","B"),IF(BS377="","-","I"),VLOOKUP($B377,GtP!$A:$BB,MATCH("Gq/11_0-1",GtP!$A$1:$BB$1,0),FALSE))</f>
        <v>#N/A</v>
      </c>
      <c r="AT377" s="317" t="e">
        <f>_xlfn.CONCAT(IF(BG377="","-","B"),IF(BT377="","-","I"),VLOOKUP($B377,GtP!$A:$BB,MATCH("G12/13_0-1",GtP!$A$1:$BB$1,0),FALSE))</f>
        <v>#N/A</v>
      </c>
      <c r="AU377" s="317" t="e">
        <f>_xlfn.CONCAT(IF(BH377="","-","B"),IF(BU377="","-","I"),VLOOKUP($B377,GtP!$A:$BB,MATCH("G12/13_0-1",GtP!$A$1:$BB$1,0),FALSE))</f>
        <v>#N/A</v>
      </c>
      <c r="AV377" s="319" t="str">
        <f>_xlfn.IFNA(VLOOKUP($B377,'B-LogEmaxOverpEC50'!$A:$AL,MATCH(AV$1,'B-LogEmaxOverpEC50'!$A$1:$AL$1,0),FALSE),"")</f>
        <v/>
      </c>
      <c r="AX377" s="321" t="str">
        <f>_xlfn.IFNA(VLOOKUP($B377,'B-LogEmaxOverpEC50'!$A:$AL,MATCH(AX$1,'B-LogEmaxOverpEC50'!$A$1:$AL$1,0),FALSE),"")</f>
        <v/>
      </c>
      <c r="AY377" s="321" t="str">
        <f>_xlfn.IFNA(VLOOKUP($B377,'B-LogEmaxOverpEC50'!$A:$AL,MATCH(AY$1,'B-LogEmaxOverpEC50'!$A$1:$AL$1,0),FALSE),"")</f>
        <v/>
      </c>
      <c r="AZ377" s="321" t="str">
        <f>_xlfn.IFNA(VLOOKUP($B377,'B-LogEmaxOverpEC50'!$A:$AL,MATCH(AZ$1,'B-LogEmaxOverpEC50'!$A$1:$AL$1,0),FALSE),"")</f>
        <v/>
      </c>
      <c r="BA377" s="321" t="str">
        <f>_xlfn.IFNA(VLOOKUP($B377,'B-LogEmaxOverpEC50'!$A:$AL,MATCH(BA$1,'B-LogEmaxOverpEC50'!$A$1:$AL$1,0),FALSE),"")</f>
        <v/>
      </c>
      <c r="BB377" s="321" t="str">
        <f>_xlfn.IFNA(VLOOKUP($B377,'B-LogEmaxOverpEC50'!$A:$AL,MATCH(BB$1,'B-LogEmaxOverpEC50'!$A$1:$AL$1,0),FALSE),"")</f>
        <v/>
      </c>
      <c r="BC377" s="321" t="str">
        <f>_xlfn.IFNA(VLOOKUP($B377,'B-LogEmaxOverpEC50'!$A:$AL,MATCH(BC$1,'B-LogEmaxOverpEC50'!$A$1:$AL$1,0),FALSE),"")</f>
        <v/>
      </c>
      <c r="BD377" s="321" t="str">
        <f>_xlfn.IFNA(VLOOKUP($B377,'B-LogEmaxOverpEC50'!$A:$AL,MATCH(BD$1,'B-LogEmaxOverpEC50'!$A$1:$AL$1,0),FALSE),"")</f>
        <v/>
      </c>
      <c r="BE377" s="321" t="str">
        <f>_xlfn.IFNA(VLOOKUP($B377,'B-LogEmaxOverpEC50'!$A:$AL,MATCH(BE$1,'B-LogEmaxOverpEC50'!$A$1:$AL$1,0),FALSE),"")</f>
        <v/>
      </c>
      <c r="BF377" s="321" t="str">
        <f>_xlfn.IFNA(VLOOKUP($B377,'B-LogEmaxOverpEC50'!$A:$AL,MATCH(BF$1,'B-LogEmaxOverpEC50'!$A$1:$AL$1,0),FALSE),"")</f>
        <v/>
      </c>
      <c r="BG377" s="321" t="str">
        <f>_xlfn.IFNA(VLOOKUP($B377,'B-LogEmaxOverpEC50'!$A:$AL,MATCH(BG$1,'B-LogEmaxOverpEC50'!$A$1:$AL$1,0),FALSE),"")</f>
        <v/>
      </c>
      <c r="BH377" s="321" t="str">
        <f>_xlfn.IFNA(VLOOKUP($B377,'B-LogEmaxOverpEC50'!$A:$AL,MATCH(BH$1,'B-LogEmaxOverpEC50'!$A$1:$AL$1,0),FALSE),"")</f>
        <v/>
      </c>
      <c r="BI377" s="322" t="str">
        <f>_xlfn.IFNA(VLOOKUP($B377,'I-LogEmaxOverpEC50'!$A:$AR,MATCH(BI$1,'I-LogEmaxOverpEC50'!$A$1:$AR$1,0),FALSE),"")</f>
        <v/>
      </c>
      <c r="BJ377" s="320" t="str">
        <f>_xlfn.IFNA(VLOOKUP($B377,'I-LogEmaxOverpEC50'!$A:$AR,MATCH(BJ$1,'I-LogEmaxOverpEC50'!$A$1:$AR$1,0),FALSE),"")</f>
        <v/>
      </c>
      <c r="BK377" s="320" t="str">
        <f>_xlfn.IFNA(VLOOKUP($B377,'I-LogEmaxOverpEC50'!$A:$AR,MATCH(BK$1,'I-LogEmaxOverpEC50'!$A$1:$AR$1,0),FALSE),"")</f>
        <v/>
      </c>
      <c r="BL377" s="320" t="str">
        <f>_xlfn.IFNA(VLOOKUP($B377,'I-LogEmaxOverpEC50'!$A:$AR,MATCH(BL$1,'I-LogEmaxOverpEC50'!$A$1:$AR$1,0),FALSE),"")</f>
        <v/>
      </c>
      <c r="BM377" s="320" t="str">
        <f>_xlfn.IFNA(VLOOKUP($B377,'I-LogEmaxOverpEC50'!$A:$AR,MATCH(BM$1,'I-LogEmaxOverpEC50'!$A$1:$AR$1,0),FALSE),"")</f>
        <v/>
      </c>
      <c r="BN377" s="320" t="str">
        <f>_xlfn.IFNA(VLOOKUP($B377,'I-LogEmaxOverpEC50'!$A:$AR,MATCH(BN$1,'I-LogEmaxOverpEC50'!$A$1:$AR$1,0),FALSE),"")</f>
        <v/>
      </c>
      <c r="BO377" s="320" t="str">
        <f>_xlfn.IFNA(VLOOKUP($B377,'I-LogEmaxOverpEC50'!$A:$AR,MATCH(BO$1,'I-LogEmaxOverpEC50'!$A$1:$AR$1,0),FALSE),"")</f>
        <v/>
      </c>
      <c r="BP377" s="320" t="str">
        <f>_xlfn.IFNA(VLOOKUP($B377,'I-LogEmaxOverpEC50'!$A:$AR,MATCH(BP$1,'I-LogEmaxOverpEC50'!$A$1:$AR$1,0),FALSE),"")</f>
        <v/>
      </c>
      <c r="BQ377" s="320" t="str">
        <f>_xlfn.IFNA(VLOOKUP($B377,'I-LogEmaxOverpEC50'!$A:$AR,MATCH(BQ$1,'I-LogEmaxOverpEC50'!$A$1:$AR$1,0),FALSE),"")</f>
        <v/>
      </c>
      <c r="BR377" s="320" t="str">
        <f>_xlfn.IFNA(VLOOKUP($B377,'I-LogEmaxOverpEC50'!$A:$AR,MATCH(BR$1,'I-LogEmaxOverpEC50'!$A$1:$AR$1,0),FALSE),"")</f>
        <v/>
      </c>
      <c r="BS377" s="320" t="str">
        <f>_xlfn.IFNA(VLOOKUP($B377,'I-LogEmaxOverpEC50'!$A:$AR,MATCH(BS$1,'I-LogEmaxOverpEC50'!$A$1:$AR$1,0),FALSE),"")</f>
        <v/>
      </c>
      <c r="BT377" s="320" t="str">
        <f>_xlfn.IFNA(VLOOKUP($B377,'I-LogEmaxOverpEC50'!$A:$AR,MATCH(BT$1,'I-LogEmaxOverpEC50'!$A$1:$AR$1,0),FALSE),"")</f>
        <v/>
      </c>
      <c r="BU377" s="320" t="str">
        <f>_xlfn.IFNA(VLOOKUP($B377,'I-LogEmaxOverpEC50'!$A:$AR,MATCH(BU$1,'I-LogEmaxOverpEC50'!$A$1:$AR$1,0),FALSE),"")</f>
        <v/>
      </c>
      <c r="BV377" s="114" t="e" cm="1">
        <f t="array" ref="BV377">_xlfn.IFS(AND($C377="A",_xlfn.CONCAT(F377:G377)&lt;&gt;"",$A377=1),"x",AND($C377="A",_xlfn.CONCAT(F377:G377)="",$A377=1),"-",$A$1&lt;&gt;"","")</f>
        <v>#N/A</v>
      </c>
      <c r="BW377" s="113" t="e" cm="1">
        <f t="array" ref="BW377">_xlfn.IFS(AND($C377="A",_xlfn.CONCAT(H377:L377)&lt;&gt;"",$A377=1),"x",AND($C377="A",_xlfn.CONCAT(H377:L377)="",$A377=1),"-",$A$1&lt;&gt;"","")</f>
        <v>#N/A</v>
      </c>
      <c r="BX377" s="113" t="e" cm="1">
        <f t="array" ref="BX377">_xlfn.IFS(AND($C377="A",_xlfn.CONCAT(M377:P377)&lt;&gt;"",$A377=1),"x",AND($C377="A",_xlfn.CONCAT(M377:P377)="",$A377=1),"-",$A$1&lt;&gt;"","")</f>
        <v>#N/A</v>
      </c>
      <c r="BY377" s="113" t="e" cm="1">
        <f t="array" ref="BY377">_xlfn.IFS(AND($C377="A",_xlfn.CONCAT(Q377:R377)&lt;&gt;"",$A377=1),"x",AND($C377="A",_xlfn.CONCAT(Q377:R377)="",$A377=1),"-",$A$1&lt;&gt;"","")</f>
        <v>#N/A</v>
      </c>
      <c r="BZ377" s="121" t="e">
        <f t="shared" si="200"/>
        <v>#N/A</v>
      </c>
      <c r="CA377" s="120" t="e">
        <f t="shared" si="201"/>
        <v>#N/A</v>
      </c>
      <c r="CB377" s="120" t="e">
        <f t="shared" si="202"/>
        <v>#N/A</v>
      </c>
      <c r="CC377" s="120" t="e">
        <f t="shared" si="203"/>
        <v>#N/A</v>
      </c>
      <c r="CD377" s="121" t="str">
        <f t="shared" si="204"/>
        <v/>
      </c>
      <c r="CE377" s="120" t="e">
        <f t="shared" si="205"/>
        <v>#N/A</v>
      </c>
      <c r="CF377" s="120" t="e">
        <f t="shared" si="206"/>
        <v>#N/A</v>
      </c>
      <c r="CG377" s="120" t="e">
        <f t="shared" si="207"/>
        <v>#N/A</v>
      </c>
      <c r="CH377" s="120" t="e">
        <f t="shared" si="208"/>
        <v>#N/A</v>
      </c>
      <c r="CI377" s="120" t="e">
        <f t="shared" si="209"/>
        <v>#N/A</v>
      </c>
    </row>
    <row r="378" spans="1:87" x14ac:dyDescent="0.2">
      <c r="A378" s="311" t="e" cm="1">
        <f t="array" ref="A378">_xlfn.IFS(SUM(F378:R378)&gt;0,1,Z378&gt;0,2,TRUE,3)</f>
        <v>#N/A</v>
      </c>
      <c r="B378" s="311" t="s">
        <v>1585</v>
      </c>
      <c r="C378" s="311" t="str">
        <f>_xlfn.XLOOKUP(B378,RecNamesAll!A:A,RecNamesAll!E:E)</f>
        <v>T</v>
      </c>
      <c r="D378" s="311" t="str">
        <f>_xlfn.XLOOKUP(B378,RecNamesAll!A:A,RecNamesAll!C:C)</f>
        <v>TAS2R14</v>
      </c>
      <c r="F378" s="312" t="e">
        <f t="shared" si="175"/>
        <v>#N/A</v>
      </c>
      <c r="G378" s="313" t="e">
        <f t="shared" si="176"/>
        <v>#N/A</v>
      </c>
      <c r="H378" s="312" t="e">
        <f t="shared" si="177"/>
        <v>#N/A</v>
      </c>
      <c r="I378" s="313" t="e">
        <f t="shared" si="178"/>
        <v>#N/A</v>
      </c>
      <c r="J378" s="313" t="e">
        <f t="shared" si="179"/>
        <v>#N/A</v>
      </c>
      <c r="K378" s="313" t="e">
        <f t="shared" si="180"/>
        <v>#N/A</v>
      </c>
      <c r="L378" s="313" t="e">
        <f t="shared" si="181"/>
        <v>#N/A</v>
      </c>
      <c r="M378" s="312" t="e">
        <f t="shared" si="182"/>
        <v>#N/A</v>
      </c>
      <c r="N378" s="313" t="e">
        <f t="shared" si="183"/>
        <v>#N/A</v>
      </c>
      <c r="O378" s="313" t="e">
        <f t="shared" si="184"/>
        <v>#N/A</v>
      </c>
      <c r="P378" s="313" t="e">
        <f t="shared" si="185"/>
        <v>#N/A</v>
      </c>
      <c r="Q378" s="312" t="e">
        <f t="shared" si="186"/>
        <v>#N/A</v>
      </c>
      <c r="R378" s="313" t="e">
        <f t="shared" si="187"/>
        <v>#N/A</v>
      </c>
      <c r="S378" s="314" t="str">
        <f t="shared" si="188"/>
        <v/>
      </c>
      <c r="T378" s="315" t="str">
        <f t="shared" si="189"/>
        <v>T</v>
      </c>
      <c r="U378" s="311" t="str">
        <f t="shared" si="190"/>
        <v>TAS2R14</v>
      </c>
      <c r="V378" s="316" t="e">
        <f>IF(VLOOKUP($B378,GtP!$A:$AA,MATCH("Gs_0-2",GtP!$A$1:$AA$1,0),FALSE)=0,"",VLOOKUP($B378,GtP!$A:$AA,MATCH("Gs_0-2",GtP!$A$1:$AA$1,0),FALSE))</f>
        <v>#N/A</v>
      </c>
      <c r="W378" s="317" t="e">
        <f>IF(VLOOKUP($B378,GtP!$A:$AA,MATCH("Gi/o_0-2",GtP!$A$1:$AA$1,0),FALSE)=0,"",VLOOKUP($B378,GtP!$A:$AA,MATCH("Gi/o_0-2",GtP!$A$1:$AA$1,0),FALSE))</f>
        <v>#N/A</v>
      </c>
      <c r="X378" s="317" t="e">
        <f>IF(VLOOKUP($B378,GtP!$A:$AA,MATCH("Gq/11_0-2",GtP!$A$1:$AA$1,0),FALSE)=0,"",VLOOKUP($B378,GtP!$A:$AA,MATCH("Gq/11_0-2",GtP!$A$1:$AA$1,0),FALSE))</f>
        <v>#N/A</v>
      </c>
      <c r="Y378" s="317" t="e">
        <f>IF(VLOOKUP($B378,GtP!$A:$AA,MATCH("G12/13_0-2",GtP!$A$1:$AA$1,0),FALSE)=0,"",VLOOKUP($B378,GtP!$A:$AA,MATCH("G12/13_0-2",GtP!$A$1:$AA$1,0),FALSE))</f>
        <v>#N/A</v>
      </c>
      <c r="Z378" s="318" t="e">
        <f t="shared" si="191"/>
        <v>#N/A</v>
      </c>
      <c r="AA378" s="317" t="e">
        <f t="shared" si="192"/>
        <v>#N/A</v>
      </c>
      <c r="AB378" s="317" t="e">
        <f t="shared" si="193"/>
        <v>#N/A</v>
      </c>
      <c r="AC378" s="317" t="e">
        <f t="shared" si="194"/>
        <v>#N/A</v>
      </c>
      <c r="AD378" s="317" t="e">
        <f t="shared" si="195"/>
        <v>#N/A</v>
      </c>
      <c r="AE378" s="315" t="str">
        <f t="shared" si="196"/>
        <v/>
      </c>
      <c r="AF378" s="311" t="str">
        <f t="shared" si="197"/>
        <v/>
      </c>
      <c r="AG378" s="311" t="str">
        <f t="shared" si="198"/>
        <v/>
      </c>
      <c r="AH378" s="311" t="str">
        <f t="shared" si="199"/>
        <v/>
      </c>
      <c r="AI378" s="316" t="e">
        <f>_xlfn.CONCAT(IF(AV378="","-","B"),IF(BI378="","-","I"),VLOOKUP($B378,GtP!$A:$BB,MATCH("Gs_0-1",GtP!$A$1:$BB$1,0),FALSE))</f>
        <v>#N/A</v>
      </c>
      <c r="AJ378" s="317" t="e">
        <f>_xlfn.CONCAT(IF(AW378="","-","B"),IF(BJ378="","-","I"),VLOOKUP($B378,GtP!$A:$BB,MATCH("Gs_0-1",GtP!$A$1:$BB$1,0),FALSE))</f>
        <v>#N/A</v>
      </c>
      <c r="AK378" s="317" t="e">
        <f>_xlfn.CONCAT(IF(AX378="","-","B"),IF(BK378="","-","I"),VLOOKUP($B378,GtP!$A:$BB,MATCH("Gi/o_0-1",GtP!$A$1:$BB$1,0),FALSE))</f>
        <v>#N/A</v>
      </c>
      <c r="AL378" s="317" t="e">
        <f>_xlfn.CONCAT(IF(AY378="","-","B"),IF(BL378="","-","I"),VLOOKUP($B378,GtP!$A:$BB,MATCH("Gi/o_0-1",GtP!$A$1:$BB$1,0),FALSE))</f>
        <v>#N/A</v>
      </c>
      <c r="AM378" s="317" t="e">
        <f>_xlfn.CONCAT(IF(AZ378="","-","B"),IF(BM378="","-","I"),VLOOKUP($B378,GtP!$A:$BB,MATCH("Gi/o_0-1",GtP!$A$1:$BB$1,0),FALSE))</f>
        <v>#N/A</v>
      </c>
      <c r="AN378" s="317" t="e">
        <f>_xlfn.CONCAT(IF(BA378="","-","B"),IF(BN378="","-","I"),VLOOKUP($B378,GtP!$A:$BB,MATCH("Gi/o_0-1",GtP!$A$1:$BB$1,0),FALSE))</f>
        <v>#N/A</v>
      </c>
      <c r="AO378" s="317" t="e">
        <f>_xlfn.CONCAT(IF(BB378="","-","B"),IF(BO378="","-","I"),VLOOKUP($B378,GtP!$A:$BB,MATCH("Gi/o_0-1",GtP!$A$1:$BB$1,0),FALSE))</f>
        <v>#N/A</v>
      </c>
      <c r="AP378" s="317" t="e">
        <f>_xlfn.CONCAT(IF(BC378="","-","B"),IF(BP378="","-","I"),VLOOKUP($B378,GtP!$A:$BB,MATCH("Gq/11_0-1",GtP!$A$1:$BB$1,0),FALSE))</f>
        <v>#N/A</v>
      </c>
      <c r="AQ378" s="317" t="e">
        <f>_xlfn.CONCAT(IF(BD378="","-","B"),IF(BQ378="","-","I"),VLOOKUP($B378,GtP!$A:$BB,MATCH("Gq/11_0-1",GtP!$A$1:$BB$1,0),FALSE))</f>
        <v>#N/A</v>
      </c>
      <c r="AR378" s="317" t="e">
        <f>_xlfn.CONCAT(IF(BE378="","-","B"),IF(BR378="","-","I"),VLOOKUP($B378,GtP!$A:$BB,MATCH("Gq/11_0-1",GtP!$A$1:$BB$1,0),FALSE))</f>
        <v>#N/A</v>
      </c>
      <c r="AS378" s="317" t="e">
        <f>_xlfn.CONCAT(IF(BF378="","-","B"),IF(BS378="","-","I"),VLOOKUP($B378,GtP!$A:$BB,MATCH("Gq/11_0-1",GtP!$A$1:$BB$1,0),FALSE))</f>
        <v>#N/A</v>
      </c>
      <c r="AT378" s="317" t="e">
        <f>_xlfn.CONCAT(IF(BG378="","-","B"),IF(BT378="","-","I"),VLOOKUP($B378,GtP!$A:$BB,MATCH("G12/13_0-1",GtP!$A$1:$BB$1,0),FALSE))</f>
        <v>#N/A</v>
      </c>
      <c r="AU378" s="317" t="e">
        <f>_xlfn.CONCAT(IF(BH378="","-","B"),IF(BU378="","-","I"),VLOOKUP($B378,GtP!$A:$BB,MATCH("G12/13_0-1",GtP!$A$1:$BB$1,0),FALSE))</f>
        <v>#N/A</v>
      </c>
      <c r="AV378" s="319" t="str">
        <f>_xlfn.IFNA(VLOOKUP($B378,'B-LogEmaxOverpEC50'!$A:$AL,MATCH(AV$1,'B-LogEmaxOverpEC50'!$A$1:$AL$1,0),FALSE),"")</f>
        <v/>
      </c>
      <c r="AX378" s="321" t="str">
        <f>_xlfn.IFNA(VLOOKUP($B378,'B-LogEmaxOverpEC50'!$A:$AL,MATCH(AX$1,'B-LogEmaxOverpEC50'!$A$1:$AL$1,0),FALSE),"")</f>
        <v/>
      </c>
      <c r="AY378" s="321" t="str">
        <f>_xlfn.IFNA(VLOOKUP($B378,'B-LogEmaxOverpEC50'!$A:$AL,MATCH(AY$1,'B-LogEmaxOverpEC50'!$A$1:$AL$1,0),FALSE),"")</f>
        <v/>
      </c>
      <c r="AZ378" s="321" t="str">
        <f>_xlfn.IFNA(VLOOKUP($B378,'B-LogEmaxOverpEC50'!$A:$AL,MATCH(AZ$1,'B-LogEmaxOverpEC50'!$A$1:$AL$1,0),FALSE),"")</f>
        <v/>
      </c>
      <c r="BA378" s="321" t="str">
        <f>_xlfn.IFNA(VLOOKUP($B378,'B-LogEmaxOverpEC50'!$A:$AL,MATCH(BA$1,'B-LogEmaxOverpEC50'!$A$1:$AL$1,0),FALSE),"")</f>
        <v/>
      </c>
      <c r="BB378" s="321" t="str">
        <f>_xlfn.IFNA(VLOOKUP($B378,'B-LogEmaxOverpEC50'!$A:$AL,MATCH(BB$1,'B-LogEmaxOverpEC50'!$A$1:$AL$1,0),FALSE),"")</f>
        <v/>
      </c>
      <c r="BC378" s="321" t="str">
        <f>_xlfn.IFNA(VLOOKUP($B378,'B-LogEmaxOverpEC50'!$A:$AL,MATCH(BC$1,'B-LogEmaxOverpEC50'!$A$1:$AL$1,0),FALSE),"")</f>
        <v/>
      </c>
      <c r="BD378" s="321" t="str">
        <f>_xlfn.IFNA(VLOOKUP($B378,'B-LogEmaxOverpEC50'!$A:$AL,MATCH(BD$1,'B-LogEmaxOverpEC50'!$A$1:$AL$1,0),FALSE),"")</f>
        <v/>
      </c>
      <c r="BE378" s="321" t="str">
        <f>_xlfn.IFNA(VLOOKUP($B378,'B-LogEmaxOverpEC50'!$A:$AL,MATCH(BE$1,'B-LogEmaxOverpEC50'!$A$1:$AL$1,0),FALSE),"")</f>
        <v/>
      </c>
      <c r="BF378" s="321" t="str">
        <f>_xlfn.IFNA(VLOOKUP($B378,'B-LogEmaxOverpEC50'!$A:$AL,MATCH(BF$1,'B-LogEmaxOverpEC50'!$A$1:$AL$1,0),FALSE),"")</f>
        <v/>
      </c>
      <c r="BG378" s="321" t="str">
        <f>_xlfn.IFNA(VLOOKUP($B378,'B-LogEmaxOverpEC50'!$A:$AL,MATCH(BG$1,'B-LogEmaxOverpEC50'!$A$1:$AL$1,0),FALSE),"")</f>
        <v/>
      </c>
      <c r="BH378" s="321" t="str">
        <f>_xlfn.IFNA(VLOOKUP($B378,'B-LogEmaxOverpEC50'!$A:$AL,MATCH(BH$1,'B-LogEmaxOverpEC50'!$A$1:$AL$1,0),FALSE),"")</f>
        <v/>
      </c>
      <c r="BI378" s="322" t="str">
        <f>_xlfn.IFNA(VLOOKUP($B378,'I-LogEmaxOverpEC50'!$A:$AR,MATCH(BI$1,'I-LogEmaxOverpEC50'!$A$1:$AR$1,0),FALSE),"")</f>
        <v/>
      </c>
      <c r="BJ378" s="320" t="str">
        <f>_xlfn.IFNA(VLOOKUP($B378,'I-LogEmaxOverpEC50'!$A:$AR,MATCH(BJ$1,'I-LogEmaxOverpEC50'!$A$1:$AR$1,0),FALSE),"")</f>
        <v/>
      </c>
      <c r="BK378" s="320" t="str">
        <f>_xlfn.IFNA(VLOOKUP($B378,'I-LogEmaxOverpEC50'!$A:$AR,MATCH(BK$1,'I-LogEmaxOverpEC50'!$A$1:$AR$1,0),FALSE),"")</f>
        <v/>
      </c>
      <c r="BL378" s="320" t="str">
        <f>_xlfn.IFNA(VLOOKUP($B378,'I-LogEmaxOverpEC50'!$A:$AR,MATCH(BL$1,'I-LogEmaxOverpEC50'!$A$1:$AR$1,0),FALSE),"")</f>
        <v/>
      </c>
      <c r="BM378" s="320" t="str">
        <f>_xlfn.IFNA(VLOOKUP($B378,'I-LogEmaxOverpEC50'!$A:$AR,MATCH(BM$1,'I-LogEmaxOverpEC50'!$A$1:$AR$1,0),FALSE),"")</f>
        <v/>
      </c>
      <c r="BN378" s="320" t="str">
        <f>_xlfn.IFNA(VLOOKUP($B378,'I-LogEmaxOverpEC50'!$A:$AR,MATCH(BN$1,'I-LogEmaxOverpEC50'!$A$1:$AR$1,0),FALSE),"")</f>
        <v/>
      </c>
      <c r="BO378" s="320" t="str">
        <f>_xlfn.IFNA(VLOOKUP($B378,'I-LogEmaxOverpEC50'!$A:$AR,MATCH(BO$1,'I-LogEmaxOverpEC50'!$A$1:$AR$1,0),FALSE),"")</f>
        <v/>
      </c>
      <c r="BP378" s="320" t="str">
        <f>_xlfn.IFNA(VLOOKUP($B378,'I-LogEmaxOverpEC50'!$A:$AR,MATCH(BP$1,'I-LogEmaxOverpEC50'!$A$1:$AR$1,0),FALSE),"")</f>
        <v/>
      </c>
      <c r="BQ378" s="320" t="str">
        <f>_xlfn.IFNA(VLOOKUP($B378,'I-LogEmaxOverpEC50'!$A:$AR,MATCH(BQ$1,'I-LogEmaxOverpEC50'!$A$1:$AR$1,0),FALSE),"")</f>
        <v/>
      </c>
      <c r="BR378" s="320" t="str">
        <f>_xlfn.IFNA(VLOOKUP($B378,'I-LogEmaxOverpEC50'!$A:$AR,MATCH(BR$1,'I-LogEmaxOverpEC50'!$A$1:$AR$1,0),FALSE),"")</f>
        <v/>
      </c>
      <c r="BS378" s="320" t="str">
        <f>_xlfn.IFNA(VLOOKUP($B378,'I-LogEmaxOverpEC50'!$A:$AR,MATCH(BS$1,'I-LogEmaxOverpEC50'!$A$1:$AR$1,0),FALSE),"")</f>
        <v/>
      </c>
      <c r="BT378" s="320" t="str">
        <f>_xlfn.IFNA(VLOOKUP($B378,'I-LogEmaxOverpEC50'!$A:$AR,MATCH(BT$1,'I-LogEmaxOverpEC50'!$A$1:$AR$1,0),FALSE),"")</f>
        <v/>
      </c>
      <c r="BU378" s="320" t="str">
        <f>_xlfn.IFNA(VLOOKUP($B378,'I-LogEmaxOverpEC50'!$A:$AR,MATCH(BU$1,'I-LogEmaxOverpEC50'!$A$1:$AR$1,0),FALSE),"")</f>
        <v/>
      </c>
      <c r="BV378" s="114" t="e" cm="1">
        <f t="array" ref="BV378">_xlfn.IFS(AND($C378="A",_xlfn.CONCAT(F378:G378)&lt;&gt;"",$A378=1),"x",AND($C378="A",_xlfn.CONCAT(F378:G378)="",$A378=1),"-",$A$1&lt;&gt;"","")</f>
        <v>#N/A</v>
      </c>
      <c r="BW378" s="113" t="e" cm="1">
        <f t="array" ref="BW378">_xlfn.IFS(AND($C378="A",_xlfn.CONCAT(H378:L378)&lt;&gt;"",$A378=1),"x",AND($C378="A",_xlfn.CONCAT(H378:L378)="",$A378=1),"-",$A$1&lt;&gt;"","")</f>
        <v>#N/A</v>
      </c>
      <c r="BX378" s="113" t="e" cm="1">
        <f t="array" ref="BX378">_xlfn.IFS(AND($C378="A",_xlfn.CONCAT(M378:P378)&lt;&gt;"",$A378=1),"x",AND($C378="A",_xlfn.CONCAT(M378:P378)="",$A378=1),"-",$A$1&lt;&gt;"","")</f>
        <v>#N/A</v>
      </c>
      <c r="BY378" s="113" t="e" cm="1">
        <f t="array" ref="BY378">_xlfn.IFS(AND($C378="A",_xlfn.CONCAT(Q378:R378)&lt;&gt;"",$A378=1),"x",AND($C378="A",_xlfn.CONCAT(Q378:R378)="",$A378=1),"-",$A$1&lt;&gt;"","")</f>
        <v>#N/A</v>
      </c>
      <c r="BZ378" s="121" t="e">
        <f t="shared" si="200"/>
        <v>#N/A</v>
      </c>
      <c r="CA378" s="120" t="e">
        <f t="shared" si="201"/>
        <v>#N/A</v>
      </c>
      <c r="CB378" s="120" t="e">
        <f t="shared" si="202"/>
        <v>#N/A</v>
      </c>
      <c r="CC378" s="120" t="e">
        <f t="shared" si="203"/>
        <v>#N/A</v>
      </c>
      <c r="CD378" s="121" t="str">
        <f t="shared" si="204"/>
        <v/>
      </c>
      <c r="CE378" s="120" t="e">
        <f t="shared" si="205"/>
        <v>#N/A</v>
      </c>
      <c r="CF378" s="120" t="e">
        <f t="shared" si="206"/>
        <v>#N/A</v>
      </c>
      <c r="CG378" s="120" t="e">
        <f t="shared" si="207"/>
        <v>#N/A</v>
      </c>
      <c r="CH378" s="120" t="e">
        <f t="shared" si="208"/>
        <v>#N/A</v>
      </c>
      <c r="CI378" s="120" t="e">
        <f t="shared" si="209"/>
        <v>#N/A</v>
      </c>
    </row>
    <row r="379" spans="1:87" x14ac:dyDescent="0.2">
      <c r="A379" s="311" t="e" cm="1">
        <f t="array" ref="A379">_xlfn.IFS(SUM(F379:R379)&gt;0,1,Z379&gt;0,2,TRUE,3)</f>
        <v>#N/A</v>
      </c>
      <c r="B379" s="311" t="s">
        <v>1581</v>
      </c>
      <c r="C379" s="311" t="str">
        <f>_xlfn.XLOOKUP(B379,RecNamesAll!A:A,RecNamesAll!E:E)</f>
        <v>T</v>
      </c>
      <c r="D379" s="311" t="str">
        <f>_xlfn.XLOOKUP(B379,RecNamesAll!A:A,RecNamesAll!C:C)</f>
        <v>TAS2R16</v>
      </c>
      <c r="F379" s="312" t="e">
        <f t="shared" si="175"/>
        <v>#N/A</v>
      </c>
      <c r="G379" s="313" t="e">
        <f t="shared" si="176"/>
        <v>#N/A</v>
      </c>
      <c r="H379" s="312" t="e">
        <f t="shared" si="177"/>
        <v>#N/A</v>
      </c>
      <c r="I379" s="313" t="e">
        <f t="shared" si="178"/>
        <v>#N/A</v>
      </c>
      <c r="J379" s="313" t="e">
        <f t="shared" si="179"/>
        <v>#N/A</v>
      </c>
      <c r="K379" s="313" t="e">
        <f t="shared" si="180"/>
        <v>#N/A</v>
      </c>
      <c r="L379" s="313" t="e">
        <f t="shared" si="181"/>
        <v>#N/A</v>
      </c>
      <c r="M379" s="312" t="e">
        <f t="shared" si="182"/>
        <v>#N/A</v>
      </c>
      <c r="N379" s="313" t="e">
        <f t="shared" si="183"/>
        <v>#N/A</v>
      </c>
      <c r="O379" s="313" t="e">
        <f t="shared" si="184"/>
        <v>#N/A</v>
      </c>
      <c r="P379" s="313" t="e">
        <f t="shared" si="185"/>
        <v>#N/A</v>
      </c>
      <c r="Q379" s="312" t="e">
        <f t="shared" si="186"/>
        <v>#N/A</v>
      </c>
      <c r="R379" s="313" t="e">
        <f t="shared" si="187"/>
        <v>#N/A</v>
      </c>
      <c r="S379" s="314" t="str">
        <f t="shared" si="188"/>
        <v/>
      </c>
      <c r="T379" s="315" t="str">
        <f t="shared" si="189"/>
        <v>T</v>
      </c>
      <c r="U379" s="311" t="str">
        <f t="shared" si="190"/>
        <v>TAS2R16</v>
      </c>
      <c r="V379" s="316" t="e">
        <f>IF(VLOOKUP($B379,GtP!$A:$AA,MATCH("Gs_0-2",GtP!$A$1:$AA$1,0),FALSE)=0,"",VLOOKUP($B379,GtP!$A:$AA,MATCH("Gs_0-2",GtP!$A$1:$AA$1,0),FALSE))</f>
        <v>#N/A</v>
      </c>
      <c r="W379" s="317" t="e">
        <f>IF(VLOOKUP($B379,GtP!$A:$AA,MATCH("Gi/o_0-2",GtP!$A$1:$AA$1,0),FALSE)=0,"",VLOOKUP($B379,GtP!$A:$AA,MATCH("Gi/o_0-2",GtP!$A$1:$AA$1,0),FALSE))</f>
        <v>#N/A</v>
      </c>
      <c r="X379" s="317" t="e">
        <f>IF(VLOOKUP($B379,GtP!$A:$AA,MATCH("Gq/11_0-2",GtP!$A$1:$AA$1,0),FALSE)=0,"",VLOOKUP($B379,GtP!$A:$AA,MATCH("Gq/11_0-2",GtP!$A$1:$AA$1,0),FALSE))</f>
        <v>#N/A</v>
      </c>
      <c r="Y379" s="317" t="e">
        <f>IF(VLOOKUP($B379,GtP!$A:$AA,MATCH("G12/13_0-2",GtP!$A$1:$AA$1,0),FALSE)=0,"",VLOOKUP($B379,GtP!$A:$AA,MATCH("G12/13_0-2",GtP!$A$1:$AA$1,0),FALSE))</f>
        <v>#N/A</v>
      </c>
      <c r="Z379" s="318" t="e">
        <f t="shared" si="191"/>
        <v>#N/A</v>
      </c>
      <c r="AA379" s="317" t="e">
        <f t="shared" si="192"/>
        <v>#N/A</v>
      </c>
      <c r="AB379" s="317" t="e">
        <f t="shared" si="193"/>
        <v>#N/A</v>
      </c>
      <c r="AC379" s="317" t="e">
        <f t="shared" si="194"/>
        <v>#N/A</v>
      </c>
      <c r="AD379" s="317" t="e">
        <f t="shared" si="195"/>
        <v>#N/A</v>
      </c>
      <c r="AE379" s="315" t="str">
        <f t="shared" si="196"/>
        <v/>
      </c>
      <c r="AF379" s="311" t="str">
        <f t="shared" si="197"/>
        <v/>
      </c>
      <c r="AG379" s="311" t="str">
        <f t="shared" si="198"/>
        <v/>
      </c>
      <c r="AH379" s="311" t="str">
        <f t="shared" si="199"/>
        <v/>
      </c>
      <c r="AI379" s="316" t="e">
        <f>_xlfn.CONCAT(IF(AV379="","-","B"),IF(BI379="","-","I"),VLOOKUP($B379,GtP!$A:$BB,MATCH("Gs_0-1",GtP!$A$1:$BB$1,0),FALSE))</f>
        <v>#N/A</v>
      </c>
      <c r="AJ379" s="317" t="e">
        <f>_xlfn.CONCAT(IF(AW379="","-","B"),IF(BJ379="","-","I"),VLOOKUP($B379,GtP!$A:$BB,MATCH("Gs_0-1",GtP!$A$1:$BB$1,0),FALSE))</f>
        <v>#N/A</v>
      </c>
      <c r="AK379" s="317" t="e">
        <f>_xlfn.CONCAT(IF(AX379="","-","B"),IF(BK379="","-","I"),VLOOKUP($B379,GtP!$A:$BB,MATCH("Gi/o_0-1",GtP!$A$1:$BB$1,0),FALSE))</f>
        <v>#N/A</v>
      </c>
      <c r="AL379" s="317" t="e">
        <f>_xlfn.CONCAT(IF(AY379="","-","B"),IF(BL379="","-","I"),VLOOKUP($B379,GtP!$A:$BB,MATCH("Gi/o_0-1",GtP!$A$1:$BB$1,0),FALSE))</f>
        <v>#N/A</v>
      </c>
      <c r="AM379" s="317" t="e">
        <f>_xlfn.CONCAT(IF(AZ379="","-","B"),IF(BM379="","-","I"),VLOOKUP($B379,GtP!$A:$BB,MATCH("Gi/o_0-1",GtP!$A$1:$BB$1,0),FALSE))</f>
        <v>#N/A</v>
      </c>
      <c r="AN379" s="317" t="e">
        <f>_xlfn.CONCAT(IF(BA379="","-","B"),IF(BN379="","-","I"),VLOOKUP($B379,GtP!$A:$BB,MATCH("Gi/o_0-1",GtP!$A$1:$BB$1,0),FALSE))</f>
        <v>#N/A</v>
      </c>
      <c r="AO379" s="317" t="e">
        <f>_xlfn.CONCAT(IF(BB379="","-","B"),IF(BO379="","-","I"),VLOOKUP($B379,GtP!$A:$BB,MATCH("Gi/o_0-1",GtP!$A$1:$BB$1,0),FALSE))</f>
        <v>#N/A</v>
      </c>
      <c r="AP379" s="317" t="e">
        <f>_xlfn.CONCAT(IF(BC379="","-","B"),IF(BP379="","-","I"),VLOOKUP($B379,GtP!$A:$BB,MATCH("Gq/11_0-1",GtP!$A$1:$BB$1,0),FALSE))</f>
        <v>#N/A</v>
      </c>
      <c r="AQ379" s="317" t="e">
        <f>_xlfn.CONCAT(IF(BD379="","-","B"),IF(BQ379="","-","I"),VLOOKUP($B379,GtP!$A:$BB,MATCH("Gq/11_0-1",GtP!$A$1:$BB$1,0),FALSE))</f>
        <v>#N/A</v>
      </c>
      <c r="AR379" s="317" t="e">
        <f>_xlfn.CONCAT(IF(BE379="","-","B"),IF(BR379="","-","I"),VLOOKUP($B379,GtP!$A:$BB,MATCH("Gq/11_0-1",GtP!$A$1:$BB$1,0),FALSE))</f>
        <v>#N/A</v>
      </c>
      <c r="AS379" s="317" t="e">
        <f>_xlfn.CONCAT(IF(BF379="","-","B"),IF(BS379="","-","I"),VLOOKUP($B379,GtP!$A:$BB,MATCH("Gq/11_0-1",GtP!$A$1:$BB$1,0),FALSE))</f>
        <v>#N/A</v>
      </c>
      <c r="AT379" s="317" t="e">
        <f>_xlfn.CONCAT(IF(BG379="","-","B"),IF(BT379="","-","I"),VLOOKUP($B379,GtP!$A:$BB,MATCH("G12/13_0-1",GtP!$A$1:$BB$1,0),FALSE))</f>
        <v>#N/A</v>
      </c>
      <c r="AU379" s="317" t="e">
        <f>_xlfn.CONCAT(IF(BH379="","-","B"),IF(BU379="","-","I"),VLOOKUP($B379,GtP!$A:$BB,MATCH("G12/13_0-1",GtP!$A$1:$BB$1,0),FALSE))</f>
        <v>#N/A</v>
      </c>
      <c r="AV379" s="319" t="str">
        <f>_xlfn.IFNA(VLOOKUP($B379,'B-LogEmaxOverpEC50'!$A:$AL,MATCH(AV$1,'B-LogEmaxOverpEC50'!$A$1:$AL$1,0),FALSE),"")</f>
        <v/>
      </c>
      <c r="AX379" s="321" t="str">
        <f>_xlfn.IFNA(VLOOKUP($B379,'B-LogEmaxOverpEC50'!$A:$AL,MATCH(AX$1,'B-LogEmaxOverpEC50'!$A$1:$AL$1,0),FALSE),"")</f>
        <v/>
      </c>
      <c r="AY379" s="321" t="str">
        <f>_xlfn.IFNA(VLOOKUP($B379,'B-LogEmaxOverpEC50'!$A:$AL,MATCH(AY$1,'B-LogEmaxOverpEC50'!$A$1:$AL$1,0),FALSE),"")</f>
        <v/>
      </c>
      <c r="AZ379" s="321" t="str">
        <f>_xlfn.IFNA(VLOOKUP($B379,'B-LogEmaxOverpEC50'!$A:$AL,MATCH(AZ$1,'B-LogEmaxOverpEC50'!$A$1:$AL$1,0),FALSE),"")</f>
        <v/>
      </c>
      <c r="BA379" s="321" t="str">
        <f>_xlfn.IFNA(VLOOKUP($B379,'B-LogEmaxOverpEC50'!$A:$AL,MATCH(BA$1,'B-LogEmaxOverpEC50'!$A$1:$AL$1,0),FALSE),"")</f>
        <v/>
      </c>
      <c r="BB379" s="321" t="str">
        <f>_xlfn.IFNA(VLOOKUP($B379,'B-LogEmaxOverpEC50'!$A:$AL,MATCH(BB$1,'B-LogEmaxOverpEC50'!$A$1:$AL$1,0),FALSE),"")</f>
        <v/>
      </c>
      <c r="BC379" s="321" t="str">
        <f>_xlfn.IFNA(VLOOKUP($B379,'B-LogEmaxOverpEC50'!$A:$AL,MATCH(BC$1,'B-LogEmaxOverpEC50'!$A$1:$AL$1,0),FALSE),"")</f>
        <v/>
      </c>
      <c r="BD379" s="321" t="str">
        <f>_xlfn.IFNA(VLOOKUP($B379,'B-LogEmaxOverpEC50'!$A:$AL,MATCH(BD$1,'B-LogEmaxOverpEC50'!$A$1:$AL$1,0),FALSE),"")</f>
        <v/>
      </c>
      <c r="BE379" s="321" t="str">
        <f>_xlfn.IFNA(VLOOKUP($B379,'B-LogEmaxOverpEC50'!$A:$AL,MATCH(BE$1,'B-LogEmaxOverpEC50'!$A$1:$AL$1,0),FALSE),"")</f>
        <v/>
      </c>
      <c r="BF379" s="321" t="str">
        <f>_xlfn.IFNA(VLOOKUP($B379,'B-LogEmaxOverpEC50'!$A:$AL,MATCH(BF$1,'B-LogEmaxOverpEC50'!$A$1:$AL$1,0),FALSE),"")</f>
        <v/>
      </c>
      <c r="BG379" s="321" t="str">
        <f>_xlfn.IFNA(VLOOKUP($B379,'B-LogEmaxOverpEC50'!$A:$AL,MATCH(BG$1,'B-LogEmaxOverpEC50'!$A$1:$AL$1,0),FALSE),"")</f>
        <v/>
      </c>
      <c r="BH379" s="321" t="str">
        <f>_xlfn.IFNA(VLOOKUP($B379,'B-LogEmaxOverpEC50'!$A:$AL,MATCH(BH$1,'B-LogEmaxOverpEC50'!$A$1:$AL$1,0),FALSE),"")</f>
        <v/>
      </c>
      <c r="BI379" s="322" t="str">
        <f>_xlfn.IFNA(VLOOKUP($B379,'I-LogEmaxOverpEC50'!$A:$AR,MATCH(BI$1,'I-LogEmaxOverpEC50'!$A$1:$AR$1,0),FALSE),"")</f>
        <v/>
      </c>
      <c r="BJ379" s="320" t="str">
        <f>_xlfn.IFNA(VLOOKUP($B379,'I-LogEmaxOverpEC50'!$A:$AR,MATCH(BJ$1,'I-LogEmaxOverpEC50'!$A$1:$AR$1,0),FALSE),"")</f>
        <v/>
      </c>
      <c r="BK379" s="320" t="str">
        <f>_xlfn.IFNA(VLOOKUP($B379,'I-LogEmaxOverpEC50'!$A:$AR,MATCH(BK$1,'I-LogEmaxOverpEC50'!$A$1:$AR$1,0),FALSE),"")</f>
        <v/>
      </c>
      <c r="BL379" s="320" t="str">
        <f>_xlfn.IFNA(VLOOKUP($B379,'I-LogEmaxOverpEC50'!$A:$AR,MATCH(BL$1,'I-LogEmaxOverpEC50'!$A$1:$AR$1,0),FALSE),"")</f>
        <v/>
      </c>
      <c r="BM379" s="320" t="str">
        <f>_xlfn.IFNA(VLOOKUP($B379,'I-LogEmaxOverpEC50'!$A:$AR,MATCH(BM$1,'I-LogEmaxOverpEC50'!$A$1:$AR$1,0),FALSE),"")</f>
        <v/>
      </c>
      <c r="BN379" s="320" t="str">
        <f>_xlfn.IFNA(VLOOKUP($B379,'I-LogEmaxOverpEC50'!$A:$AR,MATCH(BN$1,'I-LogEmaxOverpEC50'!$A$1:$AR$1,0),FALSE),"")</f>
        <v/>
      </c>
      <c r="BO379" s="320" t="str">
        <f>_xlfn.IFNA(VLOOKUP($B379,'I-LogEmaxOverpEC50'!$A:$AR,MATCH(BO$1,'I-LogEmaxOverpEC50'!$A$1:$AR$1,0),FALSE),"")</f>
        <v/>
      </c>
      <c r="BP379" s="320" t="str">
        <f>_xlfn.IFNA(VLOOKUP($B379,'I-LogEmaxOverpEC50'!$A:$AR,MATCH(BP$1,'I-LogEmaxOverpEC50'!$A$1:$AR$1,0),FALSE),"")</f>
        <v/>
      </c>
      <c r="BQ379" s="320" t="str">
        <f>_xlfn.IFNA(VLOOKUP($B379,'I-LogEmaxOverpEC50'!$A:$AR,MATCH(BQ$1,'I-LogEmaxOverpEC50'!$A$1:$AR$1,0),FALSE),"")</f>
        <v/>
      </c>
      <c r="BR379" s="320" t="str">
        <f>_xlfn.IFNA(VLOOKUP($B379,'I-LogEmaxOverpEC50'!$A:$AR,MATCH(BR$1,'I-LogEmaxOverpEC50'!$A$1:$AR$1,0),FALSE),"")</f>
        <v/>
      </c>
      <c r="BS379" s="320" t="str">
        <f>_xlfn.IFNA(VLOOKUP($B379,'I-LogEmaxOverpEC50'!$A:$AR,MATCH(BS$1,'I-LogEmaxOverpEC50'!$A$1:$AR$1,0),FALSE),"")</f>
        <v/>
      </c>
      <c r="BT379" s="320" t="str">
        <f>_xlfn.IFNA(VLOOKUP($B379,'I-LogEmaxOverpEC50'!$A:$AR,MATCH(BT$1,'I-LogEmaxOverpEC50'!$A$1:$AR$1,0),FALSE),"")</f>
        <v/>
      </c>
      <c r="BU379" s="320" t="str">
        <f>_xlfn.IFNA(VLOOKUP($B379,'I-LogEmaxOverpEC50'!$A:$AR,MATCH(BU$1,'I-LogEmaxOverpEC50'!$A$1:$AR$1,0),FALSE),"")</f>
        <v/>
      </c>
      <c r="BV379" s="114" t="e" cm="1">
        <f t="array" ref="BV379">_xlfn.IFS(AND($C379="A",_xlfn.CONCAT(F379:G379)&lt;&gt;"",$A379=1),"x",AND($C379="A",_xlfn.CONCAT(F379:G379)="",$A379=1),"-",$A$1&lt;&gt;"","")</f>
        <v>#N/A</v>
      </c>
      <c r="BW379" s="113" t="e" cm="1">
        <f t="array" ref="BW379">_xlfn.IFS(AND($C379="A",_xlfn.CONCAT(H379:L379)&lt;&gt;"",$A379=1),"x",AND($C379="A",_xlfn.CONCAT(H379:L379)="",$A379=1),"-",$A$1&lt;&gt;"","")</f>
        <v>#N/A</v>
      </c>
      <c r="BX379" s="113" t="e" cm="1">
        <f t="array" ref="BX379">_xlfn.IFS(AND($C379="A",_xlfn.CONCAT(M379:P379)&lt;&gt;"",$A379=1),"x",AND($C379="A",_xlfn.CONCAT(M379:P379)="",$A379=1),"-",$A$1&lt;&gt;"","")</f>
        <v>#N/A</v>
      </c>
      <c r="BY379" s="113" t="e" cm="1">
        <f t="array" ref="BY379">_xlfn.IFS(AND($C379="A",_xlfn.CONCAT(Q379:R379)&lt;&gt;"",$A379=1),"x",AND($C379="A",_xlfn.CONCAT(Q379:R379)="",$A379=1),"-",$A$1&lt;&gt;"","")</f>
        <v>#N/A</v>
      </c>
      <c r="BZ379" s="121" t="e">
        <f t="shared" si="200"/>
        <v>#N/A</v>
      </c>
      <c r="CA379" s="120" t="e">
        <f t="shared" si="201"/>
        <v>#N/A</v>
      </c>
      <c r="CB379" s="120" t="e">
        <f t="shared" si="202"/>
        <v>#N/A</v>
      </c>
      <c r="CC379" s="120" t="e">
        <f t="shared" si="203"/>
        <v>#N/A</v>
      </c>
      <c r="CD379" s="121" t="str">
        <f t="shared" si="204"/>
        <v/>
      </c>
      <c r="CE379" s="120" t="e">
        <f t="shared" si="205"/>
        <v>#N/A</v>
      </c>
      <c r="CF379" s="120" t="e">
        <f t="shared" si="206"/>
        <v>#N/A</v>
      </c>
      <c r="CG379" s="120" t="e">
        <f t="shared" si="207"/>
        <v>#N/A</v>
      </c>
      <c r="CH379" s="120" t="e">
        <f t="shared" si="208"/>
        <v>#N/A</v>
      </c>
      <c r="CI379" s="120" t="e">
        <f t="shared" si="209"/>
        <v>#N/A</v>
      </c>
    </row>
    <row r="380" spans="1:87" x14ac:dyDescent="0.2">
      <c r="A380" s="311" t="e" cm="1">
        <f t="array" ref="A380">_xlfn.IFS(SUM(F380:R380)&gt;0,1,Z380&gt;0,2,TRUE,3)</f>
        <v>#N/A</v>
      </c>
      <c r="B380" s="311" t="s">
        <v>1577</v>
      </c>
      <c r="C380" s="311" t="str">
        <f>_xlfn.XLOOKUP(B380,RecNamesAll!A:A,RecNamesAll!E:E)</f>
        <v>T</v>
      </c>
      <c r="D380" s="311" t="str">
        <f>_xlfn.XLOOKUP(B380,RecNamesAll!A:A,RecNamesAll!C:C)</f>
        <v>TAS2R19</v>
      </c>
      <c r="F380" s="312" t="e">
        <f t="shared" si="175"/>
        <v>#N/A</v>
      </c>
      <c r="G380" s="313" t="e">
        <f t="shared" si="176"/>
        <v>#N/A</v>
      </c>
      <c r="H380" s="312" t="e">
        <f t="shared" si="177"/>
        <v>#N/A</v>
      </c>
      <c r="I380" s="313" t="e">
        <f t="shared" si="178"/>
        <v>#N/A</v>
      </c>
      <c r="J380" s="313" t="e">
        <f t="shared" si="179"/>
        <v>#N/A</v>
      </c>
      <c r="K380" s="313" t="e">
        <f t="shared" si="180"/>
        <v>#N/A</v>
      </c>
      <c r="L380" s="313" t="e">
        <f t="shared" si="181"/>
        <v>#N/A</v>
      </c>
      <c r="M380" s="312" t="e">
        <f t="shared" si="182"/>
        <v>#N/A</v>
      </c>
      <c r="N380" s="313" t="e">
        <f t="shared" si="183"/>
        <v>#N/A</v>
      </c>
      <c r="O380" s="313" t="e">
        <f t="shared" si="184"/>
        <v>#N/A</v>
      </c>
      <c r="P380" s="313" t="e">
        <f t="shared" si="185"/>
        <v>#N/A</v>
      </c>
      <c r="Q380" s="312" t="e">
        <f t="shared" si="186"/>
        <v>#N/A</v>
      </c>
      <c r="R380" s="313" t="e">
        <f t="shared" si="187"/>
        <v>#N/A</v>
      </c>
      <c r="S380" s="314" t="str">
        <f t="shared" si="188"/>
        <v/>
      </c>
      <c r="T380" s="315" t="str">
        <f t="shared" si="189"/>
        <v>T</v>
      </c>
      <c r="U380" s="311" t="str">
        <f t="shared" si="190"/>
        <v>TAS2R19</v>
      </c>
      <c r="V380" s="316" t="e">
        <f>IF(VLOOKUP($B380,GtP!$A:$AA,MATCH("Gs_0-2",GtP!$A$1:$AA$1,0),FALSE)=0,"",VLOOKUP($B380,GtP!$A:$AA,MATCH("Gs_0-2",GtP!$A$1:$AA$1,0),FALSE))</f>
        <v>#N/A</v>
      </c>
      <c r="W380" s="317" t="e">
        <f>IF(VLOOKUP($B380,GtP!$A:$AA,MATCH("Gi/o_0-2",GtP!$A$1:$AA$1,0),FALSE)=0,"",VLOOKUP($B380,GtP!$A:$AA,MATCH("Gi/o_0-2",GtP!$A$1:$AA$1,0),FALSE))</f>
        <v>#N/A</v>
      </c>
      <c r="X380" s="317" t="e">
        <f>IF(VLOOKUP($B380,GtP!$A:$AA,MATCH("Gq/11_0-2",GtP!$A$1:$AA$1,0),FALSE)=0,"",VLOOKUP($B380,GtP!$A:$AA,MATCH("Gq/11_0-2",GtP!$A$1:$AA$1,0),FALSE))</f>
        <v>#N/A</v>
      </c>
      <c r="Y380" s="317" t="e">
        <f>IF(VLOOKUP($B380,GtP!$A:$AA,MATCH("G12/13_0-2",GtP!$A$1:$AA$1,0),FALSE)=0,"",VLOOKUP($B380,GtP!$A:$AA,MATCH("G12/13_0-2",GtP!$A$1:$AA$1,0),FALSE))</f>
        <v>#N/A</v>
      </c>
      <c r="Z380" s="318" t="e">
        <f t="shared" si="191"/>
        <v>#N/A</v>
      </c>
      <c r="AA380" s="317" t="e">
        <f t="shared" si="192"/>
        <v>#N/A</v>
      </c>
      <c r="AB380" s="317" t="e">
        <f t="shared" si="193"/>
        <v>#N/A</v>
      </c>
      <c r="AC380" s="317" t="e">
        <f t="shared" si="194"/>
        <v>#N/A</v>
      </c>
      <c r="AD380" s="317" t="e">
        <f t="shared" si="195"/>
        <v>#N/A</v>
      </c>
      <c r="AE380" s="315" t="str">
        <f t="shared" si="196"/>
        <v/>
      </c>
      <c r="AF380" s="311" t="str">
        <f t="shared" si="197"/>
        <v/>
      </c>
      <c r="AG380" s="311" t="str">
        <f t="shared" si="198"/>
        <v/>
      </c>
      <c r="AH380" s="311" t="str">
        <f t="shared" si="199"/>
        <v/>
      </c>
      <c r="AI380" s="316" t="e">
        <f>_xlfn.CONCAT(IF(AV380="","-","B"),IF(BI380="","-","I"),VLOOKUP($B380,GtP!$A:$BB,MATCH("Gs_0-1",GtP!$A$1:$BB$1,0),FALSE))</f>
        <v>#N/A</v>
      </c>
      <c r="AJ380" s="317" t="e">
        <f>_xlfn.CONCAT(IF(AW380="","-","B"),IF(BJ380="","-","I"),VLOOKUP($B380,GtP!$A:$BB,MATCH("Gs_0-1",GtP!$A$1:$BB$1,0),FALSE))</f>
        <v>#N/A</v>
      </c>
      <c r="AK380" s="317" t="e">
        <f>_xlfn.CONCAT(IF(AX380="","-","B"),IF(BK380="","-","I"),VLOOKUP($B380,GtP!$A:$BB,MATCH("Gi/o_0-1",GtP!$A$1:$BB$1,0),FALSE))</f>
        <v>#N/A</v>
      </c>
      <c r="AL380" s="317" t="e">
        <f>_xlfn.CONCAT(IF(AY380="","-","B"),IF(BL380="","-","I"),VLOOKUP($B380,GtP!$A:$BB,MATCH("Gi/o_0-1",GtP!$A$1:$BB$1,0),FALSE))</f>
        <v>#N/A</v>
      </c>
      <c r="AM380" s="317" t="e">
        <f>_xlfn.CONCAT(IF(AZ380="","-","B"),IF(BM380="","-","I"),VLOOKUP($B380,GtP!$A:$BB,MATCH("Gi/o_0-1",GtP!$A$1:$BB$1,0),FALSE))</f>
        <v>#N/A</v>
      </c>
      <c r="AN380" s="317" t="e">
        <f>_xlfn.CONCAT(IF(BA380="","-","B"),IF(BN380="","-","I"),VLOOKUP($B380,GtP!$A:$BB,MATCH("Gi/o_0-1",GtP!$A$1:$BB$1,0),FALSE))</f>
        <v>#N/A</v>
      </c>
      <c r="AO380" s="317" t="e">
        <f>_xlfn.CONCAT(IF(BB380="","-","B"),IF(BO380="","-","I"),VLOOKUP($B380,GtP!$A:$BB,MATCH("Gi/o_0-1",GtP!$A$1:$BB$1,0),FALSE))</f>
        <v>#N/A</v>
      </c>
      <c r="AP380" s="317" t="e">
        <f>_xlfn.CONCAT(IF(BC380="","-","B"),IF(BP380="","-","I"),VLOOKUP($B380,GtP!$A:$BB,MATCH("Gq/11_0-1",GtP!$A$1:$BB$1,0),FALSE))</f>
        <v>#N/A</v>
      </c>
      <c r="AQ380" s="317" t="e">
        <f>_xlfn.CONCAT(IF(BD380="","-","B"),IF(BQ380="","-","I"),VLOOKUP($B380,GtP!$A:$BB,MATCH("Gq/11_0-1",GtP!$A$1:$BB$1,0),FALSE))</f>
        <v>#N/A</v>
      </c>
      <c r="AR380" s="317" t="e">
        <f>_xlfn.CONCAT(IF(BE380="","-","B"),IF(BR380="","-","I"),VLOOKUP($B380,GtP!$A:$BB,MATCH("Gq/11_0-1",GtP!$A$1:$BB$1,0),FALSE))</f>
        <v>#N/A</v>
      </c>
      <c r="AS380" s="317" t="e">
        <f>_xlfn.CONCAT(IF(BF380="","-","B"),IF(BS380="","-","I"),VLOOKUP($B380,GtP!$A:$BB,MATCH("Gq/11_0-1",GtP!$A$1:$BB$1,0),FALSE))</f>
        <v>#N/A</v>
      </c>
      <c r="AT380" s="317" t="e">
        <f>_xlfn.CONCAT(IF(BG380="","-","B"),IF(BT380="","-","I"),VLOOKUP($B380,GtP!$A:$BB,MATCH("G12/13_0-1",GtP!$A$1:$BB$1,0),FALSE))</f>
        <v>#N/A</v>
      </c>
      <c r="AU380" s="317" t="e">
        <f>_xlfn.CONCAT(IF(BH380="","-","B"),IF(BU380="","-","I"),VLOOKUP($B380,GtP!$A:$BB,MATCH("G12/13_0-1",GtP!$A$1:$BB$1,0),FALSE))</f>
        <v>#N/A</v>
      </c>
      <c r="AV380" s="319" t="str">
        <f>_xlfn.IFNA(VLOOKUP($B380,'B-LogEmaxOverpEC50'!$A:$AL,MATCH(AV$1,'B-LogEmaxOverpEC50'!$A$1:$AL$1,0),FALSE),"")</f>
        <v/>
      </c>
      <c r="AX380" s="321" t="str">
        <f>_xlfn.IFNA(VLOOKUP($B380,'B-LogEmaxOverpEC50'!$A:$AL,MATCH(AX$1,'B-LogEmaxOverpEC50'!$A$1:$AL$1,0),FALSE),"")</f>
        <v/>
      </c>
      <c r="AY380" s="321" t="str">
        <f>_xlfn.IFNA(VLOOKUP($B380,'B-LogEmaxOverpEC50'!$A:$AL,MATCH(AY$1,'B-LogEmaxOverpEC50'!$A$1:$AL$1,0),FALSE),"")</f>
        <v/>
      </c>
      <c r="AZ380" s="321" t="str">
        <f>_xlfn.IFNA(VLOOKUP($B380,'B-LogEmaxOverpEC50'!$A:$AL,MATCH(AZ$1,'B-LogEmaxOverpEC50'!$A$1:$AL$1,0),FALSE),"")</f>
        <v/>
      </c>
      <c r="BA380" s="321" t="str">
        <f>_xlfn.IFNA(VLOOKUP($B380,'B-LogEmaxOverpEC50'!$A:$AL,MATCH(BA$1,'B-LogEmaxOverpEC50'!$A$1:$AL$1,0),FALSE),"")</f>
        <v/>
      </c>
      <c r="BB380" s="321" t="str">
        <f>_xlfn.IFNA(VLOOKUP($B380,'B-LogEmaxOverpEC50'!$A:$AL,MATCH(BB$1,'B-LogEmaxOverpEC50'!$A$1:$AL$1,0),FALSE),"")</f>
        <v/>
      </c>
      <c r="BC380" s="321" t="str">
        <f>_xlfn.IFNA(VLOOKUP($B380,'B-LogEmaxOverpEC50'!$A:$AL,MATCH(BC$1,'B-LogEmaxOverpEC50'!$A$1:$AL$1,0),FALSE),"")</f>
        <v/>
      </c>
      <c r="BD380" s="321" t="str">
        <f>_xlfn.IFNA(VLOOKUP($B380,'B-LogEmaxOverpEC50'!$A:$AL,MATCH(BD$1,'B-LogEmaxOverpEC50'!$A$1:$AL$1,0),FALSE),"")</f>
        <v/>
      </c>
      <c r="BE380" s="321" t="str">
        <f>_xlfn.IFNA(VLOOKUP($B380,'B-LogEmaxOverpEC50'!$A:$AL,MATCH(BE$1,'B-LogEmaxOverpEC50'!$A$1:$AL$1,0),FALSE),"")</f>
        <v/>
      </c>
      <c r="BF380" s="321" t="str">
        <f>_xlfn.IFNA(VLOOKUP($B380,'B-LogEmaxOverpEC50'!$A:$AL,MATCH(BF$1,'B-LogEmaxOverpEC50'!$A$1:$AL$1,0),FALSE),"")</f>
        <v/>
      </c>
      <c r="BG380" s="321" t="str">
        <f>_xlfn.IFNA(VLOOKUP($B380,'B-LogEmaxOverpEC50'!$A:$AL,MATCH(BG$1,'B-LogEmaxOverpEC50'!$A$1:$AL$1,0),FALSE),"")</f>
        <v/>
      </c>
      <c r="BH380" s="321" t="str">
        <f>_xlfn.IFNA(VLOOKUP($B380,'B-LogEmaxOverpEC50'!$A:$AL,MATCH(BH$1,'B-LogEmaxOverpEC50'!$A$1:$AL$1,0),FALSE),"")</f>
        <v/>
      </c>
      <c r="BI380" s="322" t="str">
        <f>_xlfn.IFNA(VLOOKUP($B380,'I-LogEmaxOverpEC50'!$A:$AR,MATCH(BI$1,'I-LogEmaxOverpEC50'!$A$1:$AR$1,0),FALSE),"")</f>
        <v/>
      </c>
      <c r="BJ380" s="320" t="str">
        <f>_xlfn.IFNA(VLOOKUP($B380,'I-LogEmaxOverpEC50'!$A:$AR,MATCH(BJ$1,'I-LogEmaxOverpEC50'!$A$1:$AR$1,0),FALSE),"")</f>
        <v/>
      </c>
      <c r="BK380" s="320" t="str">
        <f>_xlfn.IFNA(VLOOKUP($B380,'I-LogEmaxOverpEC50'!$A:$AR,MATCH(BK$1,'I-LogEmaxOverpEC50'!$A$1:$AR$1,0),FALSE),"")</f>
        <v/>
      </c>
      <c r="BL380" s="320" t="str">
        <f>_xlfn.IFNA(VLOOKUP($B380,'I-LogEmaxOverpEC50'!$A:$AR,MATCH(BL$1,'I-LogEmaxOverpEC50'!$A$1:$AR$1,0),FALSE),"")</f>
        <v/>
      </c>
      <c r="BM380" s="320" t="str">
        <f>_xlfn.IFNA(VLOOKUP($B380,'I-LogEmaxOverpEC50'!$A:$AR,MATCH(BM$1,'I-LogEmaxOverpEC50'!$A$1:$AR$1,0),FALSE),"")</f>
        <v/>
      </c>
      <c r="BN380" s="320" t="str">
        <f>_xlfn.IFNA(VLOOKUP($B380,'I-LogEmaxOverpEC50'!$A:$AR,MATCH(BN$1,'I-LogEmaxOverpEC50'!$A$1:$AR$1,0),FALSE),"")</f>
        <v/>
      </c>
      <c r="BO380" s="320" t="str">
        <f>_xlfn.IFNA(VLOOKUP($B380,'I-LogEmaxOverpEC50'!$A:$AR,MATCH(BO$1,'I-LogEmaxOverpEC50'!$A$1:$AR$1,0),FALSE),"")</f>
        <v/>
      </c>
      <c r="BP380" s="320" t="str">
        <f>_xlfn.IFNA(VLOOKUP($B380,'I-LogEmaxOverpEC50'!$A:$AR,MATCH(BP$1,'I-LogEmaxOverpEC50'!$A$1:$AR$1,0),FALSE),"")</f>
        <v/>
      </c>
      <c r="BQ380" s="320" t="str">
        <f>_xlfn.IFNA(VLOOKUP($B380,'I-LogEmaxOverpEC50'!$A:$AR,MATCH(BQ$1,'I-LogEmaxOverpEC50'!$A$1:$AR$1,0),FALSE),"")</f>
        <v/>
      </c>
      <c r="BR380" s="320" t="str">
        <f>_xlfn.IFNA(VLOOKUP($B380,'I-LogEmaxOverpEC50'!$A:$AR,MATCH(BR$1,'I-LogEmaxOverpEC50'!$A$1:$AR$1,0),FALSE),"")</f>
        <v/>
      </c>
      <c r="BS380" s="320" t="str">
        <f>_xlfn.IFNA(VLOOKUP($B380,'I-LogEmaxOverpEC50'!$A:$AR,MATCH(BS$1,'I-LogEmaxOverpEC50'!$A$1:$AR$1,0),FALSE),"")</f>
        <v/>
      </c>
      <c r="BT380" s="320" t="str">
        <f>_xlfn.IFNA(VLOOKUP($B380,'I-LogEmaxOverpEC50'!$A:$AR,MATCH(BT$1,'I-LogEmaxOverpEC50'!$A$1:$AR$1,0),FALSE),"")</f>
        <v/>
      </c>
      <c r="BU380" s="320" t="str">
        <f>_xlfn.IFNA(VLOOKUP($B380,'I-LogEmaxOverpEC50'!$A:$AR,MATCH(BU$1,'I-LogEmaxOverpEC50'!$A$1:$AR$1,0),FALSE),"")</f>
        <v/>
      </c>
      <c r="BV380" s="114" t="e" cm="1">
        <f t="array" ref="BV380">_xlfn.IFS(AND($C380="A",_xlfn.CONCAT(F380:G380)&lt;&gt;"",$A380=1),"x",AND($C380="A",_xlfn.CONCAT(F380:G380)="",$A380=1),"-",$A$1&lt;&gt;"","")</f>
        <v>#N/A</v>
      </c>
      <c r="BW380" s="113" t="e" cm="1">
        <f t="array" ref="BW380">_xlfn.IFS(AND($C380="A",_xlfn.CONCAT(H380:L380)&lt;&gt;"",$A380=1),"x",AND($C380="A",_xlfn.CONCAT(H380:L380)="",$A380=1),"-",$A$1&lt;&gt;"","")</f>
        <v>#N/A</v>
      </c>
      <c r="BX380" s="113" t="e" cm="1">
        <f t="array" ref="BX380">_xlfn.IFS(AND($C380="A",_xlfn.CONCAT(M380:P380)&lt;&gt;"",$A380=1),"x",AND($C380="A",_xlfn.CONCAT(M380:P380)="",$A380=1),"-",$A$1&lt;&gt;"","")</f>
        <v>#N/A</v>
      </c>
      <c r="BY380" s="113" t="e" cm="1">
        <f t="array" ref="BY380">_xlfn.IFS(AND($C380="A",_xlfn.CONCAT(Q380:R380)&lt;&gt;"",$A380=1),"x",AND($C380="A",_xlfn.CONCAT(Q380:R380)="",$A380=1),"-",$A$1&lt;&gt;"","")</f>
        <v>#N/A</v>
      </c>
      <c r="BZ380" s="121" t="e">
        <f t="shared" si="200"/>
        <v>#N/A</v>
      </c>
      <c r="CA380" s="120" t="e">
        <f t="shared" si="201"/>
        <v>#N/A</v>
      </c>
      <c r="CB380" s="120" t="e">
        <f t="shared" si="202"/>
        <v>#N/A</v>
      </c>
      <c r="CC380" s="120" t="e">
        <f t="shared" si="203"/>
        <v>#N/A</v>
      </c>
      <c r="CD380" s="121" t="str">
        <f t="shared" si="204"/>
        <v/>
      </c>
      <c r="CE380" s="120" t="e">
        <f t="shared" si="205"/>
        <v>#N/A</v>
      </c>
      <c r="CF380" s="120" t="e">
        <f t="shared" si="206"/>
        <v>#N/A</v>
      </c>
      <c r="CG380" s="120" t="e">
        <f t="shared" si="207"/>
        <v>#N/A</v>
      </c>
      <c r="CH380" s="120" t="e">
        <f t="shared" si="208"/>
        <v>#N/A</v>
      </c>
      <c r="CI380" s="120" t="e">
        <f t="shared" si="209"/>
        <v>#N/A</v>
      </c>
    </row>
    <row r="381" spans="1:87" x14ac:dyDescent="0.2">
      <c r="A381" s="311" t="e" cm="1">
        <f t="array" ref="A381">_xlfn.IFS(SUM(F381:R381)&gt;0,1,Z381&gt;0,2,TRUE,3)</f>
        <v>#N/A</v>
      </c>
      <c r="B381" s="311" t="s">
        <v>1573</v>
      </c>
      <c r="C381" s="311" t="str">
        <f>_xlfn.XLOOKUP(B381,RecNamesAll!A:A,RecNamesAll!E:E)</f>
        <v>T</v>
      </c>
      <c r="D381" s="311" t="str">
        <f>_xlfn.XLOOKUP(B381,RecNamesAll!A:A,RecNamesAll!C:C)</f>
        <v>TAS2R20</v>
      </c>
      <c r="F381" s="312" t="e">
        <f t="shared" si="175"/>
        <v>#N/A</v>
      </c>
      <c r="G381" s="313" t="e">
        <f t="shared" si="176"/>
        <v>#N/A</v>
      </c>
      <c r="H381" s="312" t="e">
        <f t="shared" si="177"/>
        <v>#N/A</v>
      </c>
      <c r="I381" s="313" t="e">
        <f t="shared" si="178"/>
        <v>#N/A</v>
      </c>
      <c r="J381" s="313" t="e">
        <f t="shared" si="179"/>
        <v>#N/A</v>
      </c>
      <c r="K381" s="313" t="e">
        <f t="shared" si="180"/>
        <v>#N/A</v>
      </c>
      <c r="L381" s="313" t="e">
        <f t="shared" si="181"/>
        <v>#N/A</v>
      </c>
      <c r="M381" s="312" t="e">
        <f t="shared" si="182"/>
        <v>#N/A</v>
      </c>
      <c r="N381" s="313" t="e">
        <f t="shared" si="183"/>
        <v>#N/A</v>
      </c>
      <c r="O381" s="313" t="e">
        <f t="shared" si="184"/>
        <v>#N/A</v>
      </c>
      <c r="P381" s="313" t="e">
        <f t="shared" si="185"/>
        <v>#N/A</v>
      </c>
      <c r="Q381" s="312" t="e">
        <f t="shared" si="186"/>
        <v>#N/A</v>
      </c>
      <c r="R381" s="313" t="e">
        <f t="shared" si="187"/>
        <v>#N/A</v>
      </c>
      <c r="S381" s="314" t="str">
        <f t="shared" si="188"/>
        <v/>
      </c>
      <c r="T381" s="315" t="str">
        <f t="shared" si="189"/>
        <v>T</v>
      </c>
      <c r="U381" s="311" t="str">
        <f t="shared" si="190"/>
        <v>TAS2R20</v>
      </c>
      <c r="V381" s="316" t="e">
        <f>IF(VLOOKUP($B381,GtP!$A:$AA,MATCH("Gs_0-2",GtP!$A$1:$AA$1,0),FALSE)=0,"",VLOOKUP($B381,GtP!$A:$AA,MATCH("Gs_0-2",GtP!$A$1:$AA$1,0),FALSE))</f>
        <v>#N/A</v>
      </c>
      <c r="W381" s="317" t="e">
        <f>IF(VLOOKUP($B381,GtP!$A:$AA,MATCH("Gi/o_0-2",GtP!$A$1:$AA$1,0),FALSE)=0,"",VLOOKUP($B381,GtP!$A:$AA,MATCH("Gi/o_0-2",GtP!$A$1:$AA$1,0),FALSE))</f>
        <v>#N/A</v>
      </c>
      <c r="X381" s="317" t="e">
        <f>IF(VLOOKUP($B381,GtP!$A:$AA,MATCH("Gq/11_0-2",GtP!$A$1:$AA$1,0),FALSE)=0,"",VLOOKUP($B381,GtP!$A:$AA,MATCH("Gq/11_0-2",GtP!$A$1:$AA$1,0),FALSE))</f>
        <v>#N/A</v>
      </c>
      <c r="Y381" s="317" t="e">
        <f>IF(VLOOKUP($B381,GtP!$A:$AA,MATCH("G12/13_0-2",GtP!$A$1:$AA$1,0),FALSE)=0,"",VLOOKUP($B381,GtP!$A:$AA,MATCH("G12/13_0-2",GtP!$A$1:$AA$1,0),FALSE))</f>
        <v>#N/A</v>
      </c>
      <c r="Z381" s="318" t="e">
        <f t="shared" si="191"/>
        <v>#N/A</v>
      </c>
      <c r="AA381" s="317" t="e">
        <f t="shared" si="192"/>
        <v>#N/A</v>
      </c>
      <c r="AB381" s="317" t="e">
        <f t="shared" si="193"/>
        <v>#N/A</v>
      </c>
      <c r="AC381" s="317" t="e">
        <f t="shared" si="194"/>
        <v>#N/A</v>
      </c>
      <c r="AD381" s="317" t="e">
        <f t="shared" si="195"/>
        <v>#N/A</v>
      </c>
      <c r="AE381" s="315" t="str">
        <f t="shared" si="196"/>
        <v/>
      </c>
      <c r="AF381" s="311" t="str">
        <f t="shared" si="197"/>
        <v/>
      </c>
      <c r="AG381" s="311" t="str">
        <f t="shared" si="198"/>
        <v/>
      </c>
      <c r="AH381" s="311" t="str">
        <f t="shared" si="199"/>
        <v/>
      </c>
      <c r="AI381" s="316" t="e">
        <f>_xlfn.CONCAT(IF(AV381="","-","B"),IF(BI381="","-","I"),VLOOKUP($B381,GtP!$A:$BB,MATCH("Gs_0-1",GtP!$A$1:$BB$1,0),FALSE))</f>
        <v>#N/A</v>
      </c>
      <c r="AJ381" s="317" t="e">
        <f>_xlfn.CONCAT(IF(AW381="","-","B"),IF(BJ381="","-","I"),VLOOKUP($B381,GtP!$A:$BB,MATCH("Gs_0-1",GtP!$A$1:$BB$1,0),FALSE))</f>
        <v>#N/A</v>
      </c>
      <c r="AK381" s="317" t="e">
        <f>_xlfn.CONCAT(IF(AX381="","-","B"),IF(BK381="","-","I"),VLOOKUP($B381,GtP!$A:$BB,MATCH("Gi/o_0-1",GtP!$A$1:$BB$1,0),FALSE))</f>
        <v>#N/A</v>
      </c>
      <c r="AL381" s="317" t="e">
        <f>_xlfn.CONCAT(IF(AY381="","-","B"),IF(BL381="","-","I"),VLOOKUP($B381,GtP!$A:$BB,MATCH("Gi/o_0-1",GtP!$A$1:$BB$1,0),FALSE))</f>
        <v>#N/A</v>
      </c>
      <c r="AM381" s="317" t="e">
        <f>_xlfn.CONCAT(IF(AZ381="","-","B"),IF(BM381="","-","I"),VLOOKUP($B381,GtP!$A:$BB,MATCH("Gi/o_0-1",GtP!$A$1:$BB$1,0),FALSE))</f>
        <v>#N/A</v>
      </c>
      <c r="AN381" s="317" t="e">
        <f>_xlfn.CONCAT(IF(BA381="","-","B"),IF(BN381="","-","I"),VLOOKUP($B381,GtP!$A:$BB,MATCH("Gi/o_0-1",GtP!$A$1:$BB$1,0),FALSE))</f>
        <v>#N/A</v>
      </c>
      <c r="AO381" s="317" t="e">
        <f>_xlfn.CONCAT(IF(BB381="","-","B"),IF(BO381="","-","I"),VLOOKUP($B381,GtP!$A:$BB,MATCH("Gi/o_0-1",GtP!$A$1:$BB$1,0),FALSE))</f>
        <v>#N/A</v>
      </c>
      <c r="AP381" s="317" t="e">
        <f>_xlfn.CONCAT(IF(BC381="","-","B"),IF(BP381="","-","I"),VLOOKUP($B381,GtP!$A:$BB,MATCH("Gq/11_0-1",GtP!$A$1:$BB$1,0),FALSE))</f>
        <v>#N/A</v>
      </c>
      <c r="AQ381" s="317" t="e">
        <f>_xlfn.CONCAT(IF(BD381="","-","B"),IF(BQ381="","-","I"),VLOOKUP($B381,GtP!$A:$BB,MATCH("Gq/11_0-1",GtP!$A$1:$BB$1,0),FALSE))</f>
        <v>#N/A</v>
      </c>
      <c r="AR381" s="317" t="e">
        <f>_xlfn.CONCAT(IF(BE381="","-","B"),IF(BR381="","-","I"),VLOOKUP($B381,GtP!$A:$BB,MATCH("Gq/11_0-1",GtP!$A$1:$BB$1,0),FALSE))</f>
        <v>#N/A</v>
      </c>
      <c r="AS381" s="317" t="e">
        <f>_xlfn.CONCAT(IF(BF381="","-","B"),IF(BS381="","-","I"),VLOOKUP($B381,GtP!$A:$BB,MATCH("Gq/11_0-1",GtP!$A$1:$BB$1,0),FALSE))</f>
        <v>#N/A</v>
      </c>
      <c r="AT381" s="317" t="e">
        <f>_xlfn.CONCAT(IF(BG381="","-","B"),IF(BT381="","-","I"),VLOOKUP($B381,GtP!$A:$BB,MATCH("G12/13_0-1",GtP!$A$1:$BB$1,0),FALSE))</f>
        <v>#N/A</v>
      </c>
      <c r="AU381" s="317" t="e">
        <f>_xlfn.CONCAT(IF(BH381="","-","B"),IF(BU381="","-","I"),VLOOKUP($B381,GtP!$A:$BB,MATCH("G12/13_0-1",GtP!$A$1:$BB$1,0),FALSE))</f>
        <v>#N/A</v>
      </c>
      <c r="AV381" s="319" t="str">
        <f>_xlfn.IFNA(VLOOKUP($B381,'B-LogEmaxOverpEC50'!$A:$AL,MATCH(AV$1,'B-LogEmaxOverpEC50'!$A$1:$AL$1,0),FALSE),"")</f>
        <v/>
      </c>
      <c r="AX381" s="321" t="str">
        <f>_xlfn.IFNA(VLOOKUP($B381,'B-LogEmaxOverpEC50'!$A:$AL,MATCH(AX$1,'B-LogEmaxOverpEC50'!$A$1:$AL$1,0),FALSE),"")</f>
        <v/>
      </c>
      <c r="AY381" s="321" t="str">
        <f>_xlfn.IFNA(VLOOKUP($B381,'B-LogEmaxOverpEC50'!$A:$AL,MATCH(AY$1,'B-LogEmaxOverpEC50'!$A$1:$AL$1,0),FALSE),"")</f>
        <v/>
      </c>
      <c r="AZ381" s="321" t="str">
        <f>_xlfn.IFNA(VLOOKUP($B381,'B-LogEmaxOverpEC50'!$A:$AL,MATCH(AZ$1,'B-LogEmaxOverpEC50'!$A$1:$AL$1,0),FALSE),"")</f>
        <v/>
      </c>
      <c r="BA381" s="321" t="str">
        <f>_xlfn.IFNA(VLOOKUP($B381,'B-LogEmaxOverpEC50'!$A:$AL,MATCH(BA$1,'B-LogEmaxOverpEC50'!$A$1:$AL$1,0),FALSE),"")</f>
        <v/>
      </c>
      <c r="BB381" s="321" t="str">
        <f>_xlfn.IFNA(VLOOKUP($B381,'B-LogEmaxOverpEC50'!$A:$AL,MATCH(BB$1,'B-LogEmaxOverpEC50'!$A$1:$AL$1,0),FALSE),"")</f>
        <v/>
      </c>
      <c r="BC381" s="321" t="str">
        <f>_xlfn.IFNA(VLOOKUP($B381,'B-LogEmaxOverpEC50'!$A:$AL,MATCH(BC$1,'B-LogEmaxOverpEC50'!$A$1:$AL$1,0),FALSE),"")</f>
        <v/>
      </c>
      <c r="BD381" s="321" t="str">
        <f>_xlfn.IFNA(VLOOKUP($B381,'B-LogEmaxOverpEC50'!$A:$AL,MATCH(BD$1,'B-LogEmaxOverpEC50'!$A$1:$AL$1,0),FALSE),"")</f>
        <v/>
      </c>
      <c r="BE381" s="321" t="str">
        <f>_xlfn.IFNA(VLOOKUP($B381,'B-LogEmaxOverpEC50'!$A:$AL,MATCH(BE$1,'B-LogEmaxOverpEC50'!$A$1:$AL$1,0),FALSE),"")</f>
        <v/>
      </c>
      <c r="BF381" s="321" t="str">
        <f>_xlfn.IFNA(VLOOKUP($B381,'B-LogEmaxOverpEC50'!$A:$AL,MATCH(BF$1,'B-LogEmaxOverpEC50'!$A$1:$AL$1,0),FALSE),"")</f>
        <v/>
      </c>
      <c r="BG381" s="321" t="str">
        <f>_xlfn.IFNA(VLOOKUP($B381,'B-LogEmaxOverpEC50'!$A:$AL,MATCH(BG$1,'B-LogEmaxOverpEC50'!$A$1:$AL$1,0),FALSE),"")</f>
        <v/>
      </c>
      <c r="BH381" s="321" t="str">
        <f>_xlfn.IFNA(VLOOKUP($B381,'B-LogEmaxOverpEC50'!$A:$AL,MATCH(BH$1,'B-LogEmaxOverpEC50'!$A$1:$AL$1,0),FALSE),"")</f>
        <v/>
      </c>
      <c r="BI381" s="322" t="str">
        <f>_xlfn.IFNA(VLOOKUP($B381,'I-LogEmaxOverpEC50'!$A:$AR,MATCH(BI$1,'I-LogEmaxOverpEC50'!$A$1:$AR$1,0),FALSE),"")</f>
        <v/>
      </c>
      <c r="BJ381" s="320" t="str">
        <f>_xlfn.IFNA(VLOOKUP($B381,'I-LogEmaxOverpEC50'!$A:$AR,MATCH(BJ$1,'I-LogEmaxOverpEC50'!$A$1:$AR$1,0),FALSE),"")</f>
        <v/>
      </c>
      <c r="BK381" s="320" t="str">
        <f>_xlfn.IFNA(VLOOKUP($B381,'I-LogEmaxOverpEC50'!$A:$AR,MATCH(BK$1,'I-LogEmaxOverpEC50'!$A$1:$AR$1,0),FALSE),"")</f>
        <v/>
      </c>
      <c r="BL381" s="320" t="str">
        <f>_xlfn.IFNA(VLOOKUP($B381,'I-LogEmaxOverpEC50'!$A:$AR,MATCH(BL$1,'I-LogEmaxOverpEC50'!$A$1:$AR$1,0),FALSE),"")</f>
        <v/>
      </c>
      <c r="BM381" s="320" t="str">
        <f>_xlfn.IFNA(VLOOKUP($B381,'I-LogEmaxOverpEC50'!$A:$AR,MATCH(BM$1,'I-LogEmaxOverpEC50'!$A$1:$AR$1,0),FALSE),"")</f>
        <v/>
      </c>
      <c r="BN381" s="320" t="str">
        <f>_xlfn.IFNA(VLOOKUP($B381,'I-LogEmaxOverpEC50'!$A:$AR,MATCH(BN$1,'I-LogEmaxOverpEC50'!$A$1:$AR$1,0),FALSE),"")</f>
        <v/>
      </c>
      <c r="BO381" s="320" t="str">
        <f>_xlfn.IFNA(VLOOKUP($B381,'I-LogEmaxOverpEC50'!$A:$AR,MATCH(BO$1,'I-LogEmaxOverpEC50'!$A$1:$AR$1,0),FALSE),"")</f>
        <v/>
      </c>
      <c r="BP381" s="320" t="str">
        <f>_xlfn.IFNA(VLOOKUP($B381,'I-LogEmaxOverpEC50'!$A:$AR,MATCH(BP$1,'I-LogEmaxOverpEC50'!$A$1:$AR$1,0),FALSE),"")</f>
        <v/>
      </c>
      <c r="BQ381" s="320" t="str">
        <f>_xlfn.IFNA(VLOOKUP($B381,'I-LogEmaxOverpEC50'!$A:$AR,MATCH(BQ$1,'I-LogEmaxOverpEC50'!$A$1:$AR$1,0),FALSE),"")</f>
        <v/>
      </c>
      <c r="BR381" s="320" t="str">
        <f>_xlfn.IFNA(VLOOKUP($B381,'I-LogEmaxOverpEC50'!$A:$AR,MATCH(BR$1,'I-LogEmaxOverpEC50'!$A$1:$AR$1,0),FALSE),"")</f>
        <v/>
      </c>
      <c r="BS381" s="320" t="str">
        <f>_xlfn.IFNA(VLOOKUP($B381,'I-LogEmaxOverpEC50'!$A:$AR,MATCH(BS$1,'I-LogEmaxOverpEC50'!$A$1:$AR$1,0),FALSE),"")</f>
        <v/>
      </c>
      <c r="BT381" s="320" t="str">
        <f>_xlfn.IFNA(VLOOKUP($B381,'I-LogEmaxOverpEC50'!$A:$AR,MATCH(BT$1,'I-LogEmaxOverpEC50'!$A$1:$AR$1,0),FALSE),"")</f>
        <v/>
      </c>
      <c r="BU381" s="320" t="str">
        <f>_xlfn.IFNA(VLOOKUP($B381,'I-LogEmaxOverpEC50'!$A:$AR,MATCH(BU$1,'I-LogEmaxOverpEC50'!$A$1:$AR$1,0),FALSE),"")</f>
        <v/>
      </c>
      <c r="BV381" s="114" t="e" cm="1">
        <f t="array" ref="BV381">_xlfn.IFS(AND($C381="A",_xlfn.CONCAT(F381:G381)&lt;&gt;"",$A381=1),"x",AND($C381="A",_xlfn.CONCAT(F381:G381)="",$A381=1),"-",$A$1&lt;&gt;"","")</f>
        <v>#N/A</v>
      </c>
      <c r="BW381" s="113" t="e" cm="1">
        <f t="array" ref="BW381">_xlfn.IFS(AND($C381="A",_xlfn.CONCAT(H381:L381)&lt;&gt;"",$A381=1),"x",AND($C381="A",_xlfn.CONCAT(H381:L381)="",$A381=1),"-",$A$1&lt;&gt;"","")</f>
        <v>#N/A</v>
      </c>
      <c r="BX381" s="113" t="e" cm="1">
        <f t="array" ref="BX381">_xlfn.IFS(AND($C381="A",_xlfn.CONCAT(M381:P381)&lt;&gt;"",$A381=1),"x",AND($C381="A",_xlfn.CONCAT(M381:P381)="",$A381=1),"-",$A$1&lt;&gt;"","")</f>
        <v>#N/A</v>
      </c>
      <c r="BY381" s="113" t="e" cm="1">
        <f t="array" ref="BY381">_xlfn.IFS(AND($C381="A",_xlfn.CONCAT(Q381:R381)&lt;&gt;"",$A381=1),"x",AND($C381="A",_xlfn.CONCAT(Q381:R381)="",$A381=1),"-",$A$1&lt;&gt;"","")</f>
        <v>#N/A</v>
      </c>
      <c r="BZ381" s="121" t="e">
        <f t="shared" si="200"/>
        <v>#N/A</v>
      </c>
      <c r="CA381" s="120" t="e">
        <f t="shared" si="201"/>
        <v>#N/A</v>
      </c>
      <c r="CB381" s="120" t="e">
        <f t="shared" si="202"/>
        <v>#N/A</v>
      </c>
      <c r="CC381" s="120" t="e">
        <f t="shared" si="203"/>
        <v>#N/A</v>
      </c>
      <c r="CD381" s="121" t="str">
        <f t="shared" si="204"/>
        <v/>
      </c>
      <c r="CE381" s="120" t="e">
        <f t="shared" si="205"/>
        <v>#N/A</v>
      </c>
      <c r="CF381" s="120" t="e">
        <f t="shared" si="206"/>
        <v>#N/A</v>
      </c>
      <c r="CG381" s="120" t="e">
        <f t="shared" si="207"/>
        <v>#N/A</v>
      </c>
      <c r="CH381" s="120" t="e">
        <f t="shared" si="208"/>
        <v>#N/A</v>
      </c>
      <c r="CI381" s="120" t="e">
        <f t="shared" si="209"/>
        <v>#N/A</v>
      </c>
    </row>
    <row r="382" spans="1:87" x14ac:dyDescent="0.2">
      <c r="A382" s="311" t="e" cm="1">
        <f t="array" ref="A382">_xlfn.IFS(SUM(F382:R382)&gt;0,1,Z382&gt;0,2,TRUE,3)</f>
        <v>#N/A</v>
      </c>
      <c r="B382" s="311" t="s">
        <v>1569</v>
      </c>
      <c r="C382" s="311" t="str">
        <f>_xlfn.XLOOKUP(B382,RecNamesAll!A:A,RecNamesAll!E:E)</f>
        <v>T</v>
      </c>
      <c r="D382" s="311" t="str">
        <f>_xlfn.XLOOKUP(B382,RecNamesAll!A:A,RecNamesAll!C:C)</f>
        <v>TAS2R30</v>
      </c>
      <c r="F382" s="312" t="e">
        <f t="shared" si="175"/>
        <v>#N/A</v>
      </c>
      <c r="G382" s="313" t="e">
        <f t="shared" si="176"/>
        <v>#N/A</v>
      </c>
      <c r="H382" s="312" t="e">
        <f t="shared" si="177"/>
        <v>#N/A</v>
      </c>
      <c r="I382" s="313" t="e">
        <f t="shared" si="178"/>
        <v>#N/A</v>
      </c>
      <c r="J382" s="313" t="e">
        <f t="shared" si="179"/>
        <v>#N/A</v>
      </c>
      <c r="K382" s="313" t="e">
        <f t="shared" si="180"/>
        <v>#N/A</v>
      </c>
      <c r="L382" s="313" t="e">
        <f t="shared" si="181"/>
        <v>#N/A</v>
      </c>
      <c r="M382" s="312" t="e">
        <f t="shared" si="182"/>
        <v>#N/A</v>
      </c>
      <c r="N382" s="313" t="e">
        <f t="shared" si="183"/>
        <v>#N/A</v>
      </c>
      <c r="O382" s="313" t="e">
        <f t="shared" si="184"/>
        <v>#N/A</v>
      </c>
      <c r="P382" s="313" t="e">
        <f t="shared" si="185"/>
        <v>#N/A</v>
      </c>
      <c r="Q382" s="312" t="e">
        <f t="shared" si="186"/>
        <v>#N/A</v>
      </c>
      <c r="R382" s="313" t="e">
        <f t="shared" si="187"/>
        <v>#N/A</v>
      </c>
      <c r="S382" s="314" t="str">
        <f t="shared" si="188"/>
        <v/>
      </c>
      <c r="T382" s="315" t="str">
        <f t="shared" si="189"/>
        <v>T</v>
      </c>
      <c r="U382" s="311" t="str">
        <f t="shared" si="190"/>
        <v>TAS2R30</v>
      </c>
      <c r="V382" s="316" t="e">
        <f>IF(VLOOKUP($B382,GtP!$A:$AA,MATCH("Gs_0-2",GtP!$A$1:$AA$1,0),FALSE)=0,"",VLOOKUP($B382,GtP!$A:$AA,MATCH("Gs_0-2",GtP!$A$1:$AA$1,0),FALSE))</f>
        <v>#N/A</v>
      </c>
      <c r="W382" s="317" t="e">
        <f>IF(VLOOKUP($B382,GtP!$A:$AA,MATCH("Gi/o_0-2",GtP!$A$1:$AA$1,0),FALSE)=0,"",VLOOKUP($B382,GtP!$A:$AA,MATCH("Gi/o_0-2",GtP!$A$1:$AA$1,0),FALSE))</f>
        <v>#N/A</v>
      </c>
      <c r="X382" s="317" t="e">
        <f>IF(VLOOKUP($B382,GtP!$A:$AA,MATCH("Gq/11_0-2",GtP!$A$1:$AA$1,0),FALSE)=0,"",VLOOKUP($B382,GtP!$A:$AA,MATCH("Gq/11_0-2",GtP!$A$1:$AA$1,0),FALSE))</f>
        <v>#N/A</v>
      </c>
      <c r="Y382" s="317" t="e">
        <f>IF(VLOOKUP($B382,GtP!$A:$AA,MATCH("G12/13_0-2",GtP!$A$1:$AA$1,0),FALSE)=0,"",VLOOKUP($B382,GtP!$A:$AA,MATCH("G12/13_0-2",GtP!$A$1:$AA$1,0),FALSE))</f>
        <v>#N/A</v>
      </c>
      <c r="Z382" s="318" t="e">
        <f t="shared" si="191"/>
        <v>#N/A</v>
      </c>
      <c r="AA382" s="317" t="e">
        <f t="shared" si="192"/>
        <v>#N/A</v>
      </c>
      <c r="AB382" s="317" t="e">
        <f t="shared" si="193"/>
        <v>#N/A</v>
      </c>
      <c r="AC382" s="317" t="e">
        <f t="shared" si="194"/>
        <v>#N/A</v>
      </c>
      <c r="AD382" s="317" t="e">
        <f t="shared" si="195"/>
        <v>#N/A</v>
      </c>
      <c r="AE382" s="315" t="str">
        <f t="shared" si="196"/>
        <v/>
      </c>
      <c r="AF382" s="311" t="str">
        <f t="shared" si="197"/>
        <v/>
      </c>
      <c r="AG382" s="311" t="str">
        <f t="shared" si="198"/>
        <v/>
      </c>
      <c r="AH382" s="311" t="str">
        <f t="shared" si="199"/>
        <v/>
      </c>
      <c r="AI382" s="316" t="e">
        <f>_xlfn.CONCAT(IF(AV382="","-","B"),IF(BI382="","-","I"),VLOOKUP($B382,GtP!$A:$BB,MATCH("Gs_0-1",GtP!$A$1:$BB$1,0),FALSE))</f>
        <v>#N/A</v>
      </c>
      <c r="AJ382" s="317" t="e">
        <f>_xlfn.CONCAT(IF(AW382="","-","B"),IF(BJ382="","-","I"),VLOOKUP($B382,GtP!$A:$BB,MATCH("Gs_0-1",GtP!$A$1:$BB$1,0),FALSE))</f>
        <v>#N/A</v>
      </c>
      <c r="AK382" s="317" t="e">
        <f>_xlfn.CONCAT(IF(AX382="","-","B"),IF(BK382="","-","I"),VLOOKUP($B382,GtP!$A:$BB,MATCH("Gi/o_0-1",GtP!$A$1:$BB$1,0),FALSE))</f>
        <v>#N/A</v>
      </c>
      <c r="AL382" s="317" t="e">
        <f>_xlfn.CONCAT(IF(AY382="","-","B"),IF(BL382="","-","I"),VLOOKUP($B382,GtP!$A:$BB,MATCH("Gi/o_0-1",GtP!$A$1:$BB$1,0),FALSE))</f>
        <v>#N/A</v>
      </c>
      <c r="AM382" s="317" t="e">
        <f>_xlfn.CONCAT(IF(AZ382="","-","B"),IF(BM382="","-","I"),VLOOKUP($B382,GtP!$A:$BB,MATCH("Gi/o_0-1",GtP!$A$1:$BB$1,0),FALSE))</f>
        <v>#N/A</v>
      </c>
      <c r="AN382" s="317" t="e">
        <f>_xlfn.CONCAT(IF(BA382="","-","B"),IF(BN382="","-","I"),VLOOKUP($B382,GtP!$A:$BB,MATCH("Gi/o_0-1",GtP!$A$1:$BB$1,0),FALSE))</f>
        <v>#N/A</v>
      </c>
      <c r="AO382" s="317" t="e">
        <f>_xlfn.CONCAT(IF(BB382="","-","B"),IF(BO382="","-","I"),VLOOKUP($B382,GtP!$A:$BB,MATCH("Gi/o_0-1",GtP!$A$1:$BB$1,0),FALSE))</f>
        <v>#N/A</v>
      </c>
      <c r="AP382" s="317" t="e">
        <f>_xlfn.CONCAT(IF(BC382="","-","B"),IF(BP382="","-","I"),VLOOKUP($B382,GtP!$A:$BB,MATCH("Gq/11_0-1",GtP!$A$1:$BB$1,0),FALSE))</f>
        <v>#N/A</v>
      </c>
      <c r="AQ382" s="317" t="e">
        <f>_xlfn.CONCAT(IF(BD382="","-","B"),IF(BQ382="","-","I"),VLOOKUP($B382,GtP!$A:$BB,MATCH("Gq/11_0-1",GtP!$A$1:$BB$1,0),FALSE))</f>
        <v>#N/A</v>
      </c>
      <c r="AR382" s="317" t="e">
        <f>_xlfn.CONCAT(IF(BE382="","-","B"),IF(BR382="","-","I"),VLOOKUP($B382,GtP!$A:$BB,MATCH("Gq/11_0-1",GtP!$A$1:$BB$1,0),FALSE))</f>
        <v>#N/A</v>
      </c>
      <c r="AS382" s="317" t="e">
        <f>_xlfn.CONCAT(IF(BF382="","-","B"),IF(BS382="","-","I"),VLOOKUP($B382,GtP!$A:$BB,MATCH("Gq/11_0-1",GtP!$A$1:$BB$1,0),FALSE))</f>
        <v>#N/A</v>
      </c>
      <c r="AT382" s="317" t="e">
        <f>_xlfn.CONCAT(IF(BG382="","-","B"),IF(BT382="","-","I"),VLOOKUP($B382,GtP!$A:$BB,MATCH("G12/13_0-1",GtP!$A$1:$BB$1,0),FALSE))</f>
        <v>#N/A</v>
      </c>
      <c r="AU382" s="317" t="e">
        <f>_xlfn.CONCAT(IF(BH382="","-","B"),IF(BU382="","-","I"),VLOOKUP($B382,GtP!$A:$BB,MATCH("G12/13_0-1",GtP!$A$1:$BB$1,0),FALSE))</f>
        <v>#N/A</v>
      </c>
      <c r="AV382" s="319" t="str">
        <f>_xlfn.IFNA(VLOOKUP($B382,'B-LogEmaxOverpEC50'!$A:$AL,MATCH(AV$1,'B-LogEmaxOverpEC50'!$A$1:$AL$1,0),FALSE),"")</f>
        <v/>
      </c>
      <c r="AX382" s="321" t="str">
        <f>_xlfn.IFNA(VLOOKUP($B382,'B-LogEmaxOverpEC50'!$A:$AL,MATCH(AX$1,'B-LogEmaxOverpEC50'!$A$1:$AL$1,0),FALSE),"")</f>
        <v/>
      </c>
      <c r="AY382" s="321" t="str">
        <f>_xlfn.IFNA(VLOOKUP($B382,'B-LogEmaxOverpEC50'!$A:$AL,MATCH(AY$1,'B-LogEmaxOverpEC50'!$A$1:$AL$1,0),FALSE),"")</f>
        <v/>
      </c>
      <c r="AZ382" s="321" t="str">
        <f>_xlfn.IFNA(VLOOKUP($B382,'B-LogEmaxOverpEC50'!$A:$AL,MATCH(AZ$1,'B-LogEmaxOverpEC50'!$A$1:$AL$1,0),FALSE),"")</f>
        <v/>
      </c>
      <c r="BA382" s="321" t="str">
        <f>_xlfn.IFNA(VLOOKUP($B382,'B-LogEmaxOverpEC50'!$A:$AL,MATCH(BA$1,'B-LogEmaxOverpEC50'!$A$1:$AL$1,0),FALSE),"")</f>
        <v/>
      </c>
      <c r="BB382" s="321" t="str">
        <f>_xlfn.IFNA(VLOOKUP($B382,'B-LogEmaxOverpEC50'!$A:$AL,MATCH(BB$1,'B-LogEmaxOverpEC50'!$A$1:$AL$1,0),FALSE),"")</f>
        <v/>
      </c>
      <c r="BC382" s="321" t="str">
        <f>_xlfn.IFNA(VLOOKUP($B382,'B-LogEmaxOverpEC50'!$A:$AL,MATCH(BC$1,'B-LogEmaxOverpEC50'!$A$1:$AL$1,0),FALSE),"")</f>
        <v/>
      </c>
      <c r="BD382" s="321" t="str">
        <f>_xlfn.IFNA(VLOOKUP($B382,'B-LogEmaxOverpEC50'!$A:$AL,MATCH(BD$1,'B-LogEmaxOverpEC50'!$A$1:$AL$1,0),FALSE),"")</f>
        <v/>
      </c>
      <c r="BE382" s="321" t="str">
        <f>_xlfn.IFNA(VLOOKUP($B382,'B-LogEmaxOverpEC50'!$A:$AL,MATCH(BE$1,'B-LogEmaxOverpEC50'!$A$1:$AL$1,0),FALSE),"")</f>
        <v/>
      </c>
      <c r="BF382" s="321" t="str">
        <f>_xlfn.IFNA(VLOOKUP($B382,'B-LogEmaxOverpEC50'!$A:$AL,MATCH(BF$1,'B-LogEmaxOverpEC50'!$A$1:$AL$1,0),FALSE),"")</f>
        <v/>
      </c>
      <c r="BG382" s="321" t="str">
        <f>_xlfn.IFNA(VLOOKUP($B382,'B-LogEmaxOverpEC50'!$A:$AL,MATCH(BG$1,'B-LogEmaxOverpEC50'!$A$1:$AL$1,0),FALSE),"")</f>
        <v/>
      </c>
      <c r="BH382" s="321" t="str">
        <f>_xlfn.IFNA(VLOOKUP($B382,'B-LogEmaxOverpEC50'!$A:$AL,MATCH(BH$1,'B-LogEmaxOverpEC50'!$A$1:$AL$1,0),FALSE),"")</f>
        <v/>
      </c>
      <c r="BI382" s="322" t="str">
        <f>_xlfn.IFNA(VLOOKUP($B382,'I-LogEmaxOverpEC50'!$A:$AR,MATCH(BI$1,'I-LogEmaxOverpEC50'!$A$1:$AR$1,0),FALSE),"")</f>
        <v/>
      </c>
      <c r="BJ382" s="320" t="str">
        <f>_xlfn.IFNA(VLOOKUP($B382,'I-LogEmaxOverpEC50'!$A:$AR,MATCH(BJ$1,'I-LogEmaxOverpEC50'!$A$1:$AR$1,0),FALSE),"")</f>
        <v/>
      </c>
      <c r="BK382" s="320" t="str">
        <f>_xlfn.IFNA(VLOOKUP($B382,'I-LogEmaxOverpEC50'!$A:$AR,MATCH(BK$1,'I-LogEmaxOverpEC50'!$A$1:$AR$1,0),FALSE),"")</f>
        <v/>
      </c>
      <c r="BL382" s="320" t="str">
        <f>_xlfn.IFNA(VLOOKUP($B382,'I-LogEmaxOverpEC50'!$A:$AR,MATCH(BL$1,'I-LogEmaxOverpEC50'!$A$1:$AR$1,0),FALSE),"")</f>
        <v/>
      </c>
      <c r="BM382" s="320" t="str">
        <f>_xlfn.IFNA(VLOOKUP($B382,'I-LogEmaxOverpEC50'!$A:$AR,MATCH(BM$1,'I-LogEmaxOverpEC50'!$A$1:$AR$1,0),FALSE),"")</f>
        <v/>
      </c>
      <c r="BN382" s="320" t="str">
        <f>_xlfn.IFNA(VLOOKUP($B382,'I-LogEmaxOverpEC50'!$A:$AR,MATCH(BN$1,'I-LogEmaxOverpEC50'!$A$1:$AR$1,0),FALSE),"")</f>
        <v/>
      </c>
      <c r="BO382" s="320" t="str">
        <f>_xlfn.IFNA(VLOOKUP($B382,'I-LogEmaxOverpEC50'!$A:$AR,MATCH(BO$1,'I-LogEmaxOverpEC50'!$A$1:$AR$1,0),FALSE),"")</f>
        <v/>
      </c>
      <c r="BP382" s="320" t="str">
        <f>_xlfn.IFNA(VLOOKUP($B382,'I-LogEmaxOverpEC50'!$A:$AR,MATCH(BP$1,'I-LogEmaxOverpEC50'!$A$1:$AR$1,0),FALSE),"")</f>
        <v/>
      </c>
      <c r="BQ382" s="320" t="str">
        <f>_xlfn.IFNA(VLOOKUP($B382,'I-LogEmaxOverpEC50'!$A:$AR,MATCH(BQ$1,'I-LogEmaxOverpEC50'!$A$1:$AR$1,0),FALSE),"")</f>
        <v/>
      </c>
      <c r="BR382" s="320" t="str">
        <f>_xlfn.IFNA(VLOOKUP($B382,'I-LogEmaxOverpEC50'!$A:$AR,MATCH(BR$1,'I-LogEmaxOverpEC50'!$A$1:$AR$1,0),FALSE),"")</f>
        <v/>
      </c>
      <c r="BS382" s="320" t="str">
        <f>_xlfn.IFNA(VLOOKUP($B382,'I-LogEmaxOverpEC50'!$A:$AR,MATCH(BS$1,'I-LogEmaxOverpEC50'!$A$1:$AR$1,0),FALSE),"")</f>
        <v/>
      </c>
      <c r="BT382" s="320" t="str">
        <f>_xlfn.IFNA(VLOOKUP($B382,'I-LogEmaxOverpEC50'!$A:$AR,MATCH(BT$1,'I-LogEmaxOverpEC50'!$A$1:$AR$1,0),FALSE),"")</f>
        <v/>
      </c>
      <c r="BU382" s="320" t="str">
        <f>_xlfn.IFNA(VLOOKUP($B382,'I-LogEmaxOverpEC50'!$A:$AR,MATCH(BU$1,'I-LogEmaxOverpEC50'!$A$1:$AR$1,0),FALSE),"")</f>
        <v/>
      </c>
      <c r="BV382" s="114" t="e" cm="1">
        <f t="array" ref="BV382">_xlfn.IFS(AND($C382="A",_xlfn.CONCAT(F382:G382)&lt;&gt;"",$A382=1),"x",AND($C382="A",_xlfn.CONCAT(F382:G382)="",$A382=1),"-",$A$1&lt;&gt;"","")</f>
        <v>#N/A</v>
      </c>
      <c r="BW382" s="113" t="e" cm="1">
        <f t="array" ref="BW382">_xlfn.IFS(AND($C382="A",_xlfn.CONCAT(H382:L382)&lt;&gt;"",$A382=1),"x",AND($C382="A",_xlfn.CONCAT(H382:L382)="",$A382=1),"-",$A$1&lt;&gt;"","")</f>
        <v>#N/A</v>
      </c>
      <c r="BX382" s="113" t="e" cm="1">
        <f t="array" ref="BX382">_xlfn.IFS(AND($C382="A",_xlfn.CONCAT(M382:P382)&lt;&gt;"",$A382=1),"x",AND($C382="A",_xlfn.CONCAT(M382:P382)="",$A382=1),"-",$A$1&lt;&gt;"","")</f>
        <v>#N/A</v>
      </c>
      <c r="BY382" s="113" t="e" cm="1">
        <f t="array" ref="BY382">_xlfn.IFS(AND($C382="A",_xlfn.CONCAT(Q382:R382)&lt;&gt;"",$A382=1),"x",AND($C382="A",_xlfn.CONCAT(Q382:R382)="",$A382=1),"-",$A$1&lt;&gt;"","")</f>
        <v>#N/A</v>
      </c>
      <c r="BZ382" s="121" t="e">
        <f t="shared" si="200"/>
        <v>#N/A</v>
      </c>
      <c r="CA382" s="120" t="e">
        <f t="shared" si="201"/>
        <v>#N/A</v>
      </c>
      <c r="CB382" s="120" t="e">
        <f t="shared" si="202"/>
        <v>#N/A</v>
      </c>
      <c r="CC382" s="120" t="e">
        <f t="shared" si="203"/>
        <v>#N/A</v>
      </c>
      <c r="CD382" s="121" t="str">
        <f t="shared" si="204"/>
        <v/>
      </c>
      <c r="CE382" s="120" t="e">
        <f t="shared" si="205"/>
        <v>#N/A</v>
      </c>
      <c r="CF382" s="120" t="e">
        <f t="shared" si="206"/>
        <v>#N/A</v>
      </c>
      <c r="CG382" s="120" t="e">
        <f t="shared" si="207"/>
        <v>#N/A</v>
      </c>
      <c r="CH382" s="120" t="e">
        <f t="shared" si="208"/>
        <v>#N/A</v>
      </c>
      <c r="CI382" s="120" t="e">
        <f t="shared" si="209"/>
        <v>#N/A</v>
      </c>
    </row>
    <row r="383" spans="1:87" x14ac:dyDescent="0.2">
      <c r="A383" s="311" t="e" cm="1">
        <f t="array" ref="A383">_xlfn.IFS(SUM(F383:R383)&gt;0,1,Z383&gt;0,2,TRUE,3)</f>
        <v>#N/A</v>
      </c>
      <c r="B383" s="311" t="s">
        <v>1565</v>
      </c>
      <c r="C383" s="311" t="str">
        <f>_xlfn.XLOOKUP(B383,RecNamesAll!A:A,RecNamesAll!E:E)</f>
        <v>T</v>
      </c>
      <c r="D383" s="311" t="str">
        <f>_xlfn.XLOOKUP(B383,RecNamesAll!A:A,RecNamesAll!C:C)</f>
        <v>TAS2R31</v>
      </c>
      <c r="F383" s="312" t="e">
        <f t="shared" si="175"/>
        <v>#N/A</v>
      </c>
      <c r="G383" s="313" t="e">
        <f t="shared" si="176"/>
        <v>#N/A</v>
      </c>
      <c r="H383" s="312" t="e">
        <f t="shared" si="177"/>
        <v>#N/A</v>
      </c>
      <c r="I383" s="313" t="e">
        <f t="shared" si="178"/>
        <v>#N/A</v>
      </c>
      <c r="J383" s="313" t="e">
        <f t="shared" si="179"/>
        <v>#N/A</v>
      </c>
      <c r="K383" s="313" t="e">
        <f t="shared" si="180"/>
        <v>#N/A</v>
      </c>
      <c r="L383" s="313" t="e">
        <f t="shared" si="181"/>
        <v>#N/A</v>
      </c>
      <c r="M383" s="312" t="e">
        <f t="shared" si="182"/>
        <v>#N/A</v>
      </c>
      <c r="N383" s="313" t="e">
        <f t="shared" si="183"/>
        <v>#N/A</v>
      </c>
      <c r="O383" s="313" t="e">
        <f t="shared" si="184"/>
        <v>#N/A</v>
      </c>
      <c r="P383" s="313" t="e">
        <f t="shared" si="185"/>
        <v>#N/A</v>
      </c>
      <c r="Q383" s="312" t="e">
        <f t="shared" si="186"/>
        <v>#N/A</v>
      </c>
      <c r="R383" s="313" t="e">
        <f t="shared" si="187"/>
        <v>#N/A</v>
      </c>
      <c r="S383" s="314" t="str">
        <f t="shared" si="188"/>
        <v/>
      </c>
      <c r="T383" s="315" t="str">
        <f t="shared" si="189"/>
        <v>T</v>
      </c>
      <c r="U383" s="311" t="str">
        <f t="shared" si="190"/>
        <v>TAS2R31</v>
      </c>
      <c r="V383" s="316" t="e">
        <f>IF(VLOOKUP($B383,GtP!$A:$AA,MATCH("Gs_0-2",GtP!$A$1:$AA$1,0),FALSE)=0,"",VLOOKUP($B383,GtP!$A:$AA,MATCH("Gs_0-2",GtP!$A$1:$AA$1,0),FALSE))</f>
        <v>#N/A</v>
      </c>
      <c r="W383" s="317" t="e">
        <f>IF(VLOOKUP($B383,GtP!$A:$AA,MATCH("Gi/o_0-2",GtP!$A$1:$AA$1,0),FALSE)=0,"",VLOOKUP($B383,GtP!$A:$AA,MATCH("Gi/o_0-2",GtP!$A$1:$AA$1,0),FALSE))</f>
        <v>#N/A</v>
      </c>
      <c r="X383" s="317" t="e">
        <f>IF(VLOOKUP($B383,GtP!$A:$AA,MATCH("Gq/11_0-2",GtP!$A$1:$AA$1,0),FALSE)=0,"",VLOOKUP($B383,GtP!$A:$AA,MATCH("Gq/11_0-2",GtP!$A$1:$AA$1,0),FALSE))</f>
        <v>#N/A</v>
      </c>
      <c r="Y383" s="317" t="e">
        <f>IF(VLOOKUP($B383,GtP!$A:$AA,MATCH("G12/13_0-2",GtP!$A$1:$AA$1,0),FALSE)=0,"",VLOOKUP($B383,GtP!$A:$AA,MATCH("G12/13_0-2",GtP!$A$1:$AA$1,0),FALSE))</f>
        <v>#N/A</v>
      </c>
      <c r="Z383" s="318" t="e">
        <f t="shared" si="191"/>
        <v>#N/A</v>
      </c>
      <c r="AA383" s="317" t="e">
        <f t="shared" si="192"/>
        <v>#N/A</v>
      </c>
      <c r="AB383" s="317" t="e">
        <f t="shared" si="193"/>
        <v>#N/A</v>
      </c>
      <c r="AC383" s="317" t="e">
        <f t="shared" si="194"/>
        <v>#N/A</v>
      </c>
      <c r="AD383" s="317" t="e">
        <f t="shared" si="195"/>
        <v>#N/A</v>
      </c>
      <c r="AE383" s="315" t="str">
        <f t="shared" si="196"/>
        <v/>
      </c>
      <c r="AF383" s="311" t="str">
        <f t="shared" si="197"/>
        <v/>
      </c>
      <c r="AG383" s="311" t="str">
        <f t="shared" si="198"/>
        <v/>
      </c>
      <c r="AH383" s="311" t="str">
        <f t="shared" si="199"/>
        <v/>
      </c>
      <c r="AI383" s="316" t="e">
        <f>_xlfn.CONCAT(IF(AV383="","-","B"),IF(BI383="","-","I"),VLOOKUP($B383,GtP!$A:$BB,MATCH("Gs_0-1",GtP!$A$1:$BB$1,0),FALSE))</f>
        <v>#N/A</v>
      </c>
      <c r="AJ383" s="317" t="e">
        <f>_xlfn.CONCAT(IF(AW383="","-","B"),IF(BJ383="","-","I"),VLOOKUP($B383,GtP!$A:$BB,MATCH("Gs_0-1",GtP!$A$1:$BB$1,0),FALSE))</f>
        <v>#N/A</v>
      </c>
      <c r="AK383" s="317" t="e">
        <f>_xlfn.CONCAT(IF(AX383="","-","B"),IF(BK383="","-","I"),VLOOKUP($B383,GtP!$A:$BB,MATCH("Gi/o_0-1",GtP!$A$1:$BB$1,0),FALSE))</f>
        <v>#N/A</v>
      </c>
      <c r="AL383" s="317" t="e">
        <f>_xlfn.CONCAT(IF(AY383="","-","B"),IF(BL383="","-","I"),VLOOKUP($B383,GtP!$A:$BB,MATCH("Gi/o_0-1",GtP!$A$1:$BB$1,0),FALSE))</f>
        <v>#N/A</v>
      </c>
      <c r="AM383" s="317" t="e">
        <f>_xlfn.CONCAT(IF(AZ383="","-","B"),IF(BM383="","-","I"),VLOOKUP($B383,GtP!$A:$BB,MATCH("Gi/o_0-1",GtP!$A$1:$BB$1,0),FALSE))</f>
        <v>#N/A</v>
      </c>
      <c r="AN383" s="317" t="e">
        <f>_xlfn.CONCAT(IF(BA383="","-","B"),IF(BN383="","-","I"),VLOOKUP($B383,GtP!$A:$BB,MATCH("Gi/o_0-1",GtP!$A$1:$BB$1,0),FALSE))</f>
        <v>#N/A</v>
      </c>
      <c r="AO383" s="317" t="e">
        <f>_xlfn.CONCAT(IF(BB383="","-","B"),IF(BO383="","-","I"),VLOOKUP($B383,GtP!$A:$BB,MATCH("Gi/o_0-1",GtP!$A$1:$BB$1,0),FALSE))</f>
        <v>#N/A</v>
      </c>
      <c r="AP383" s="317" t="e">
        <f>_xlfn.CONCAT(IF(BC383="","-","B"),IF(BP383="","-","I"),VLOOKUP($B383,GtP!$A:$BB,MATCH("Gq/11_0-1",GtP!$A$1:$BB$1,0),FALSE))</f>
        <v>#N/A</v>
      </c>
      <c r="AQ383" s="317" t="e">
        <f>_xlfn.CONCAT(IF(BD383="","-","B"),IF(BQ383="","-","I"),VLOOKUP($B383,GtP!$A:$BB,MATCH("Gq/11_0-1",GtP!$A$1:$BB$1,0),FALSE))</f>
        <v>#N/A</v>
      </c>
      <c r="AR383" s="317" t="e">
        <f>_xlfn.CONCAT(IF(BE383="","-","B"),IF(BR383="","-","I"),VLOOKUP($B383,GtP!$A:$BB,MATCH("Gq/11_0-1",GtP!$A$1:$BB$1,0),FALSE))</f>
        <v>#N/A</v>
      </c>
      <c r="AS383" s="317" t="e">
        <f>_xlfn.CONCAT(IF(BF383="","-","B"),IF(BS383="","-","I"),VLOOKUP($B383,GtP!$A:$BB,MATCH("Gq/11_0-1",GtP!$A$1:$BB$1,0),FALSE))</f>
        <v>#N/A</v>
      </c>
      <c r="AT383" s="317" t="e">
        <f>_xlfn.CONCAT(IF(BG383="","-","B"),IF(BT383="","-","I"),VLOOKUP($B383,GtP!$A:$BB,MATCH("G12/13_0-1",GtP!$A$1:$BB$1,0),FALSE))</f>
        <v>#N/A</v>
      </c>
      <c r="AU383" s="317" t="e">
        <f>_xlfn.CONCAT(IF(BH383="","-","B"),IF(BU383="","-","I"),VLOOKUP($B383,GtP!$A:$BB,MATCH("G12/13_0-1",GtP!$A$1:$BB$1,0),FALSE))</f>
        <v>#N/A</v>
      </c>
      <c r="AV383" s="319" t="str">
        <f>_xlfn.IFNA(VLOOKUP($B383,'B-LogEmaxOverpEC50'!$A:$AL,MATCH(AV$1,'B-LogEmaxOverpEC50'!$A$1:$AL$1,0),FALSE),"")</f>
        <v/>
      </c>
      <c r="AX383" s="321" t="str">
        <f>_xlfn.IFNA(VLOOKUP($B383,'B-LogEmaxOverpEC50'!$A:$AL,MATCH(AX$1,'B-LogEmaxOverpEC50'!$A$1:$AL$1,0),FALSE),"")</f>
        <v/>
      </c>
      <c r="AY383" s="321" t="str">
        <f>_xlfn.IFNA(VLOOKUP($B383,'B-LogEmaxOverpEC50'!$A:$AL,MATCH(AY$1,'B-LogEmaxOverpEC50'!$A$1:$AL$1,0),FALSE),"")</f>
        <v/>
      </c>
      <c r="AZ383" s="321" t="str">
        <f>_xlfn.IFNA(VLOOKUP($B383,'B-LogEmaxOverpEC50'!$A:$AL,MATCH(AZ$1,'B-LogEmaxOverpEC50'!$A$1:$AL$1,0),FALSE),"")</f>
        <v/>
      </c>
      <c r="BA383" s="321" t="str">
        <f>_xlfn.IFNA(VLOOKUP($B383,'B-LogEmaxOverpEC50'!$A:$AL,MATCH(BA$1,'B-LogEmaxOverpEC50'!$A$1:$AL$1,0),FALSE),"")</f>
        <v/>
      </c>
      <c r="BB383" s="321" t="str">
        <f>_xlfn.IFNA(VLOOKUP($B383,'B-LogEmaxOverpEC50'!$A:$AL,MATCH(BB$1,'B-LogEmaxOverpEC50'!$A$1:$AL$1,0),FALSE),"")</f>
        <v/>
      </c>
      <c r="BC383" s="321" t="str">
        <f>_xlfn.IFNA(VLOOKUP($B383,'B-LogEmaxOverpEC50'!$A:$AL,MATCH(BC$1,'B-LogEmaxOverpEC50'!$A$1:$AL$1,0),FALSE),"")</f>
        <v/>
      </c>
      <c r="BD383" s="321" t="str">
        <f>_xlfn.IFNA(VLOOKUP($B383,'B-LogEmaxOverpEC50'!$A:$AL,MATCH(BD$1,'B-LogEmaxOverpEC50'!$A$1:$AL$1,0),FALSE),"")</f>
        <v/>
      </c>
      <c r="BE383" s="321" t="str">
        <f>_xlfn.IFNA(VLOOKUP($B383,'B-LogEmaxOverpEC50'!$A:$AL,MATCH(BE$1,'B-LogEmaxOverpEC50'!$A$1:$AL$1,0),FALSE),"")</f>
        <v/>
      </c>
      <c r="BF383" s="321" t="str">
        <f>_xlfn.IFNA(VLOOKUP($B383,'B-LogEmaxOverpEC50'!$A:$AL,MATCH(BF$1,'B-LogEmaxOverpEC50'!$A$1:$AL$1,0),FALSE),"")</f>
        <v/>
      </c>
      <c r="BG383" s="321" t="str">
        <f>_xlfn.IFNA(VLOOKUP($B383,'B-LogEmaxOverpEC50'!$A:$AL,MATCH(BG$1,'B-LogEmaxOverpEC50'!$A$1:$AL$1,0),FALSE),"")</f>
        <v/>
      </c>
      <c r="BH383" s="321" t="str">
        <f>_xlfn.IFNA(VLOOKUP($B383,'B-LogEmaxOverpEC50'!$A:$AL,MATCH(BH$1,'B-LogEmaxOverpEC50'!$A$1:$AL$1,0),FALSE),"")</f>
        <v/>
      </c>
      <c r="BI383" s="322" t="str">
        <f>_xlfn.IFNA(VLOOKUP($B383,'I-LogEmaxOverpEC50'!$A:$AR,MATCH(BI$1,'I-LogEmaxOverpEC50'!$A$1:$AR$1,0),FALSE),"")</f>
        <v/>
      </c>
      <c r="BJ383" s="320" t="str">
        <f>_xlfn.IFNA(VLOOKUP($B383,'I-LogEmaxOverpEC50'!$A:$AR,MATCH(BJ$1,'I-LogEmaxOverpEC50'!$A$1:$AR$1,0),FALSE),"")</f>
        <v/>
      </c>
      <c r="BK383" s="320" t="str">
        <f>_xlfn.IFNA(VLOOKUP($B383,'I-LogEmaxOverpEC50'!$A:$AR,MATCH(BK$1,'I-LogEmaxOverpEC50'!$A$1:$AR$1,0),FALSE),"")</f>
        <v/>
      </c>
      <c r="BL383" s="320" t="str">
        <f>_xlfn.IFNA(VLOOKUP($B383,'I-LogEmaxOverpEC50'!$A:$AR,MATCH(BL$1,'I-LogEmaxOverpEC50'!$A$1:$AR$1,0),FALSE),"")</f>
        <v/>
      </c>
      <c r="BM383" s="320" t="str">
        <f>_xlfn.IFNA(VLOOKUP($B383,'I-LogEmaxOverpEC50'!$A:$AR,MATCH(BM$1,'I-LogEmaxOverpEC50'!$A$1:$AR$1,0),FALSE),"")</f>
        <v/>
      </c>
      <c r="BN383" s="320" t="str">
        <f>_xlfn.IFNA(VLOOKUP($B383,'I-LogEmaxOverpEC50'!$A:$AR,MATCH(BN$1,'I-LogEmaxOverpEC50'!$A$1:$AR$1,0),FALSE),"")</f>
        <v/>
      </c>
      <c r="BO383" s="320" t="str">
        <f>_xlfn.IFNA(VLOOKUP($B383,'I-LogEmaxOverpEC50'!$A:$AR,MATCH(BO$1,'I-LogEmaxOverpEC50'!$A$1:$AR$1,0),FALSE),"")</f>
        <v/>
      </c>
      <c r="BP383" s="320" t="str">
        <f>_xlfn.IFNA(VLOOKUP($B383,'I-LogEmaxOverpEC50'!$A:$AR,MATCH(BP$1,'I-LogEmaxOverpEC50'!$A$1:$AR$1,0),FALSE),"")</f>
        <v/>
      </c>
      <c r="BQ383" s="320" t="str">
        <f>_xlfn.IFNA(VLOOKUP($B383,'I-LogEmaxOverpEC50'!$A:$AR,MATCH(BQ$1,'I-LogEmaxOverpEC50'!$A$1:$AR$1,0),FALSE),"")</f>
        <v/>
      </c>
      <c r="BR383" s="320" t="str">
        <f>_xlfn.IFNA(VLOOKUP($B383,'I-LogEmaxOverpEC50'!$A:$AR,MATCH(BR$1,'I-LogEmaxOverpEC50'!$A$1:$AR$1,0),FALSE),"")</f>
        <v/>
      </c>
      <c r="BS383" s="320" t="str">
        <f>_xlfn.IFNA(VLOOKUP($B383,'I-LogEmaxOverpEC50'!$A:$AR,MATCH(BS$1,'I-LogEmaxOverpEC50'!$A$1:$AR$1,0),FALSE),"")</f>
        <v/>
      </c>
      <c r="BT383" s="320" t="str">
        <f>_xlfn.IFNA(VLOOKUP($B383,'I-LogEmaxOverpEC50'!$A:$AR,MATCH(BT$1,'I-LogEmaxOverpEC50'!$A$1:$AR$1,0),FALSE),"")</f>
        <v/>
      </c>
      <c r="BU383" s="320" t="str">
        <f>_xlfn.IFNA(VLOOKUP($B383,'I-LogEmaxOverpEC50'!$A:$AR,MATCH(BU$1,'I-LogEmaxOverpEC50'!$A$1:$AR$1,0),FALSE),"")</f>
        <v/>
      </c>
      <c r="BV383" s="114" t="e" cm="1">
        <f t="array" ref="BV383">_xlfn.IFS(AND($C383="A",_xlfn.CONCAT(F383:G383)&lt;&gt;"",$A383=1),"x",AND($C383="A",_xlfn.CONCAT(F383:G383)="",$A383=1),"-",$A$1&lt;&gt;"","")</f>
        <v>#N/A</v>
      </c>
      <c r="BW383" s="113" t="e" cm="1">
        <f t="array" ref="BW383">_xlfn.IFS(AND($C383="A",_xlfn.CONCAT(H383:L383)&lt;&gt;"",$A383=1),"x",AND($C383="A",_xlfn.CONCAT(H383:L383)="",$A383=1),"-",$A$1&lt;&gt;"","")</f>
        <v>#N/A</v>
      </c>
      <c r="BX383" s="113" t="e" cm="1">
        <f t="array" ref="BX383">_xlfn.IFS(AND($C383="A",_xlfn.CONCAT(M383:P383)&lt;&gt;"",$A383=1),"x",AND($C383="A",_xlfn.CONCAT(M383:P383)="",$A383=1),"-",$A$1&lt;&gt;"","")</f>
        <v>#N/A</v>
      </c>
      <c r="BY383" s="113" t="e" cm="1">
        <f t="array" ref="BY383">_xlfn.IFS(AND($C383="A",_xlfn.CONCAT(Q383:R383)&lt;&gt;"",$A383=1),"x",AND($C383="A",_xlfn.CONCAT(Q383:R383)="",$A383=1),"-",$A$1&lt;&gt;"","")</f>
        <v>#N/A</v>
      </c>
      <c r="BZ383" s="121" t="e">
        <f t="shared" si="200"/>
        <v>#N/A</v>
      </c>
      <c r="CA383" s="120" t="e">
        <f t="shared" si="201"/>
        <v>#N/A</v>
      </c>
      <c r="CB383" s="120" t="e">
        <f t="shared" si="202"/>
        <v>#N/A</v>
      </c>
      <c r="CC383" s="120" t="e">
        <f t="shared" si="203"/>
        <v>#N/A</v>
      </c>
      <c r="CD383" s="121" t="str">
        <f t="shared" si="204"/>
        <v/>
      </c>
      <c r="CE383" s="120" t="e">
        <f t="shared" si="205"/>
        <v>#N/A</v>
      </c>
      <c r="CF383" s="120" t="e">
        <f t="shared" si="206"/>
        <v>#N/A</v>
      </c>
      <c r="CG383" s="120" t="e">
        <f t="shared" si="207"/>
        <v>#N/A</v>
      </c>
      <c r="CH383" s="120" t="e">
        <f t="shared" si="208"/>
        <v>#N/A</v>
      </c>
      <c r="CI383" s="120" t="e">
        <f t="shared" si="209"/>
        <v>#N/A</v>
      </c>
    </row>
    <row r="384" spans="1:87" x14ac:dyDescent="0.2">
      <c r="A384" s="311" t="e" cm="1">
        <f t="array" ref="A384">_xlfn.IFS(SUM(F384:R384)&gt;0,1,Z384&gt;0,2,TRUE,3)</f>
        <v>#N/A</v>
      </c>
      <c r="B384" s="311" t="s">
        <v>1561</v>
      </c>
      <c r="C384" s="311" t="str">
        <f>_xlfn.XLOOKUP(B384,RecNamesAll!A:A,RecNamesAll!E:E)</f>
        <v>T</v>
      </c>
      <c r="D384" s="311" t="str">
        <f>_xlfn.XLOOKUP(B384,RecNamesAll!A:A,RecNamesAll!C:C)</f>
        <v>TAS2R38</v>
      </c>
      <c r="F384" s="312" t="e">
        <f t="shared" si="175"/>
        <v>#N/A</v>
      </c>
      <c r="G384" s="313" t="e">
        <f t="shared" si="176"/>
        <v>#N/A</v>
      </c>
      <c r="H384" s="312" t="e">
        <f t="shared" si="177"/>
        <v>#N/A</v>
      </c>
      <c r="I384" s="313" t="e">
        <f t="shared" si="178"/>
        <v>#N/A</v>
      </c>
      <c r="J384" s="313" t="e">
        <f t="shared" si="179"/>
        <v>#N/A</v>
      </c>
      <c r="K384" s="313" t="e">
        <f t="shared" si="180"/>
        <v>#N/A</v>
      </c>
      <c r="L384" s="313" t="e">
        <f t="shared" si="181"/>
        <v>#N/A</v>
      </c>
      <c r="M384" s="312" t="e">
        <f t="shared" si="182"/>
        <v>#N/A</v>
      </c>
      <c r="N384" s="313" t="e">
        <f t="shared" si="183"/>
        <v>#N/A</v>
      </c>
      <c r="O384" s="313" t="e">
        <f t="shared" si="184"/>
        <v>#N/A</v>
      </c>
      <c r="P384" s="313" t="e">
        <f t="shared" si="185"/>
        <v>#N/A</v>
      </c>
      <c r="Q384" s="312" t="e">
        <f t="shared" si="186"/>
        <v>#N/A</v>
      </c>
      <c r="R384" s="313" t="e">
        <f t="shared" si="187"/>
        <v>#N/A</v>
      </c>
      <c r="S384" s="314" t="str">
        <f t="shared" si="188"/>
        <v/>
      </c>
      <c r="T384" s="315" t="str">
        <f t="shared" si="189"/>
        <v>T</v>
      </c>
      <c r="U384" s="311" t="str">
        <f t="shared" si="190"/>
        <v>TAS2R38</v>
      </c>
      <c r="V384" s="316" t="e">
        <f>IF(VLOOKUP($B384,GtP!$A:$AA,MATCH("Gs_0-2",GtP!$A$1:$AA$1,0),FALSE)=0,"",VLOOKUP($B384,GtP!$A:$AA,MATCH("Gs_0-2",GtP!$A$1:$AA$1,0),FALSE))</f>
        <v>#N/A</v>
      </c>
      <c r="W384" s="317" t="e">
        <f>IF(VLOOKUP($B384,GtP!$A:$AA,MATCH("Gi/o_0-2",GtP!$A$1:$AA$1,0),FALSE)=0,"",VLOOKUP($B384,GtP!$A:$AA,MATCH("Gi/o_0-2",GtP!$A$1:$AA$1,0),FALSE))</f>
        <v>#N/A</v>
      </c>
      <c r="X384" s="317" t="e">
        <f>IF(VLOOKUP($B384,GtP!$A:$AA,MATCH("Gq/11_0-2",GtP!$A$1:$AA$1,0),FALSE)=0,"",VLOOKUP($B384,GtP!$A:$AA,MATCH("Gq/11_0-2",GtP!$A$1:$AA$1,0),FALSE))</f>
        <v>#N/A</v>
      </c>
      <c r="Y384" s="317" t="e">
        <f>IF(VLOOKUP($B384,GtP!$A:$AA,MATCH("G12/13_0-2",GtP!$A$1:$AA$1,0),FALSE)=0,"",VLOOKUP($B384,GtP!$A:$AA,MATCH("G12/13_0-2",GtP!$A$1:$AA$1,0),FALSE))</f>
        <v>#N/A</v>
      </c>
      <c r="Z384" s="318" t="e">
        <f t="shared" si="191"/>
        <v>#N/A</v>
      </c>
      <c r="AA384" s="317" t="e">
        <f t="shared" si="192"/>
        <v>#N/A</v>
      </c>
      <c r="AB384" s="317" t="e">
        <f t="shared" si="193"/>
        <v>#N/A</v>
      </c>
      <c r="AC384" s="317" t="e">
        <f t="shared" si="194"/>
        <v>#N/A</v>
      </c>
      <c r="AD384" s="317" t="e">
        <f t="shared" si="195"/>
        <v>#N/A</v>
      </c>
      <c r="AE384" s="315" t="str">
        <f t="shared" si="196"/>
        <v/>
      </c>
      <c r="AF384" s="311" t="str">
        <f t="shared" si="197"/>
        <v/>
      </c>
      <c r="AG384" s="311" t="str">
        <f t="shared" si="198"/>
        <v/>
      </c>
      <c r="AH384" s="311" t="str">
        <f t="shared" si="199"/>
        <v/>
      </c>
      <c r="AI384" s="316" t="e">
        <f>_xlfn.CONCAT(IF(AV384="","-","B"),IF(BI384="","-","I"),VLOOKUP($B384,GtP!$A:$BB,MATCH("Gs_0-1",GtP!$A$1:$BB$1,0),FALSE))</f>
        <v>#N/A</v>
      </c>
      <c r="AJ384" s="317" t="e">
        <f>_xlfn.CONCAT(IF(AW384="","-","B"),IF(BJ384="","-","I"),VLOOKUP($B384,GtP!$A:$BB,MATCH("Gs_0-1",GtP!$A$1:$BB$1,0),FALSE))</f>
        <v>#N/A</v>
      </c>
      <c r="AK384" s="317" t="e">
        <f>_xlfn.CONCAT(IF(AX384="","-","B"),IF(BK384="","-","I"),VLOOKUP($B384,GtP!$A:$BB,MATCH("Gi/o_0-1",GtP!$A$1:$BB$1,0),FALSE))</f>
        <v>#N/A</v>
      </c>
      <c r="AL384" s="317" t="e">
        <f>_xlfn.CONCAT(IF(AY384="","-","B"),IF(BL384="","-","I"),VLOOKUP($B384,GtP!$A:$BB,MATCH("Gi/o_0-1",GtP!$A$1:$BB$1,0),FALSE))</f>
        <v>#N/A</v>
      </c>
      <c r="AM384" s="317" t="e">
        <f>_xlfn.CONCAT(IF(AZ384="","-","B"),IF(BM384="","-","I"),VLOOKUP($B384,GtP!$A:$BB,MATCH("Gi/o_0-1",GtP!$A$1:$BB$1,0),FALSE))</f>
        <v>#N/A</v>
      </c>
      <c r="AN384" s="317" t="e">
        <f>_xlfn.CONCAT(IF(BA384="","-","B"),IF(BN384="","-","I"),VLOOKUP($B384,GtP!$A:$BB,MATCH("Gi/o_0-1",GtP!$A$1:$BB$1,0),FALSE))</f>
        <v>#N/A</v>
      </c>
      <c r="AO384" s="317" t="e">
        <f>_xlfn.CONCAT(IF(BB384="","-","B"),IF(BO384="","-","I"),VLOOKUP($B384,GtP!$A:$BB,MATCH("Gi/o_0-1",GtP!$A$1:$BB$1,0),FALSE))</f>
        <v>#N/A</v>
      </c>
      <c r="AP384" s="317" t="e">
        <f>_xlfn.CONCAT(IF(BC384="","-","B"),IF(BP384="","-","I"),VLOOKUP($B384,GtP!$A:$BB,MATCH("Gq/11_0-1",GtP!$A$1:$BB$1,0),FALSE))</f>
        <v>#N/A</v>
      </c>
      <c r="AQ384" s="317" t="e">
        <f>_xlfn.CONCAT(IF(BD384="","-","B"),IF(BQ384="","-","I"),VLOOKUP($B384,GtP!$A:$BB,MATCH("Gq/11_0-1",GtP!$A$1:$BB$1,0),FALSE))</f>
        <v>#N/A</v>
      </c>
      <c r="AR384" s="317" t="e">
        <f>_xlfn.CONCAT(IF(BE384="","-","B"),IF(BR384="","-","I"),VLOOKUP($B384,GtP!$A:$BB,MATCH("Gq/11_0-1",GtP!$A$1:$BB$1,0),FALSE))</f>
        <v>#N/A</v>
      </c>
      <c r="AS384" s="317" t="e">
        <f>_xlfn.CONCAT(IF(BF384="","-","B"),IF(BS384="","-","I"),VLOOKUP($B384,GtP!$A:$BB,MATCH("Gq/11_0-1",GtP!$A$1:$BB$1,0),FALSE))</f>
        <v>#N/A</v>
      </c>
      <c r="AT384" s="317" t="e">
        <f>_xlfn.CONCAT(IF(BG384="","-","B"),IF(BT384="","-","I"),VLOOKUP($B384,GtP!$A:$BB,MATCH("G12/13_0-1",GtP!$A$1:$BB$1,0),FALSE))</f>
        <v>#N/A</v>
      </c>
      <c r="AU384" s="317" t="e">
        <f>_xlfn.CONCAT(IF(BH384="","-","B"),IF(BU384="","-","I"),VLOOKUP($B384,GtP!$A:$BB,MATCH("G12/13_0-1",GtP!$A$1:$BB$1,0),FALSE))</f>
        <v>#N/A</v>
      </c>
      <c r="AV384" s="319" t="str">
        <f>_xlfn.IFNA(VLOOKUP($B384,'B-LogEmaxOverpEC50'!$A:$AL,MATCH(AV$1,'B-LogEmaxOverpEC50'!$A$1:$AL$1,0),FALSE),"")</f>
        <v/>
      </c>
      <c r="AX384" s="321" t="str">
        <f>_xlfn.IFNA(VLOOKUP($B384,'B-LogEmaxOverpEC50'!$A:$AL,MATCH(AX$1,'B-LogEmaxOverpEC50'!$A$1:$AL$1,0),FALSE),"")</f>
        <v/>
      </c>
      <c r="AY384" s="321" t="str">
        <f>_xlfn.IFNA(VLOOKUP($B384,'B-LogEmaxOverpEC50'!$A:$AL,MATCH(AY$1,'B-LogEmaxOverpEC50'!$A$1:$AL$1,0),FALSE),"")</f>
        <v/>
      </c>
      <c r="AZ384" s="321" t="str">
        <f>_xlfn.IFNA(VLOOKUP($B384,'B-LogEmaxOverpEC50'!$A:$AL,MATCH(AZ$1,'B-LogEmaxOverpEC50'!$A$1:$AL$1,0),FALSE),"")</f>
        <v/>
      </c>
      <c r="BA384" s="321" t="str">
        <f>_xlfn.IFNA(VLOOKUP($B384,'B-LogEmaxOverpEC50'!$A:$AL,MATCH(BA$1,'B-LogEmaxOverpEC50'!$A$1:$AL$1,0),FALSE),"")</f>
        <v/>
      </c>
      <c r="BB384" s="321" t="str">
        <f>_xlfn.IFNA(VLOOKUP($B384,'B-LogEmaxOverpEC50'!$A:$AL,MATCH(BB$1,'B-LogEmaxOverpEC50'!$A$1:$AL$1,0),FALSE),"")</f>
        <v/>
      </c>
      <c r="BC384" s="321" t="str">
        <f>_xlfn.IFNA(VLOOKUP($B384,'B-LogEmaxOverpEC50'!$A:$AL,MATCH(BC$1,'B-LogEmaxOverpEC50'!$A$1:$AL$1,0),FALSE),"")</f>
        <v/>
      </c>
      <c r="BD384" s="321" t="str">
        <f>_xlfn.IFNA(VLOOKUP($B384,'B-LogEmaxOverpEC50'!$A:$AL,MATCH(BD$1,'B-LogEmaxOverpEC50'!$A$1:$AL$1,0),FALSE),"")</f>
        <v/>
      </c>
      <c r="BE384" s="321" t="str">
        <f>_xlfn.IFNA(VLOOKUP($B384,'B-LogEmaxOverpEC50'!$A:$AL,MATCH(BE$1,'B-LogEmaxOverpEC50'!$A$1:$AL$1,0),FALSE),"")</f>
        <v/>
      </c>
      <c r="BF384" s="321" t="str">
        <f>_xlfn.IFNA(VLOOKUP($B384,'B-LogEmaxOverpEC50'!$A:$AL,MATCH(BF$1,'B-LogEmaxOverpEC50'!$A$1:$AL$1,0),FALSE),"")</f>
        <v/>
      </c>
      <c r="BG384" s="321" t="str">
        <f>_xlfn.IFNA(VLOOKUP($B384,'B-LogEmaxOverpEC50'!$A:$AL,MATCH(BG$1,'B-LogEmaxOverpEC50'!$A$1:$AL$1,0),FALSE),"")</f>
        <v/>
      </c>
      <c r="BH384" s="321" t="str">
        <f>_xlfn.IFNA(VLOOKUP($B384,'B-LogEmaxOverpEC50'!$A:$AL,MATCH(BH$1,'B-LogEmaxOverpEC50'!$A$1:$AL$1,0),FALSE),"")</f>
        <v/>
      </c>
      <c r="BI384" s="322" t="str">
        <f>_xlfn.IFNA(VLOOKUP($B384,'I-LogEmaxOverpEC50'!$A:$AR,MATCH(BI$1,'I-LogEmaxOverpEC50'!$A$1:$AR$1,0),FALSE),"")</f>
        <v/>
      </c>
      <c r="BJ384" s="320" t="str">
        <f>_xlfn.IFNA(VLOOKUP($B384,'I-LogEmaxOverpEC50'!$A:$AR,MATCH(BJ$1,'I-LogEmaxOverpEC50'!$A$1:$AR$1,0),FALSE),"")</f>
        <v/>
      </c>
      <c r="BK384" s="320" t="str">
        <f>_xlfn.IFNA(VLOOKUP($B384,'I-LogEmaxOverpEC50'!$A:$AR,MATCH(BK$1,'I-LogEmaxOverpEC50'!$A$1:$AR$1,0),FALSE),"")</f>
        <v/>
      </c>
      <c r="BL384" s="320" t="str">
        <f>_xlfn.IFNA(VLOOKUP($B384,'I-LogEmaxOverpEC50'!$A:$AR,MATCH(BL$1,'I-LogEmaxOverpEC50'!$A$1:$AR$1,0),FALSE),"")</f>
        <v/>
      </c>
      <c r="BM384" s="320" t="str">
        <f>_xlfn.IFNA(VLOOKUP($B384,'I-LogEmaxOverpEC50'!$A:$AR,MATCH(BM$1,'I-LogEmaxOverpEC50'!$A$1:$AR$1,0),FALSE),"")</f>
        <v/>
      </c>
      <c r="BN384" s="320" t="str">
        <f>_xlfn.IFNA(VLOOKUP($B384,'I-LogEmaxOverpEC50'!$A:$AR,MATCH(BN$1,'I-LogEmaxOverpEC50'!$A$1:$AR$1,0),FALSE),"")</f>
        <v/>
      </c>
      <c r="BO384" s="320" t="str">
        <f>_xlfn.IFNA(VLOOKUP($B384,'I-LogEmaxOverpEC50'!$A:$AR,MATCH(BO$1,'I-LogEmaxOverpEC50'!$A$1:$AR$1,0),FALSE),"")</f>
        <v/>
      </c>
      <c r="BP384" s="320" t="str">
        <f>_xlfn.IFNA(VLOOKUP($B384,'I-LogEmaxOverpEC50'!$A:$AR,MATCH(BP$1,'I-LogEmaxOverpEC50'!$A$1:$AR$1,0),FALSE),"")</f>
        <v/>
      </c>
      <c r="BQ384" s="320" t="str">
        <f>_xlfn.IFNA(VLOOKUP($B384,'I-LogEmaxOverpEC50'!$A:$AR,MATCH(BQ$1,'I-LogEmaxOverpEC50'!$A$1:$AR$1,0),FALSE),"")</f>
        <v/>
      </c>
      <c r="BR384" s="320" t="str">
        <f>_xlfn.IFNA(VLOOKUP($B384,'I-LogEmaxOverpEC50'!$A:$AR,MATCH(BR$1,'I-LogEmaxOverpEC50'!$A$1:$AR$1,0),FALSE),"")</f>
        <v/>
      </c>
      <c r="BS384" s="320" t="str">
        <f>_xlfn.IFNA(VLOOKUP($B384,'I-LogEmaxOverpEC50'!$A:$AR,MATCH(BS$1,'I-LogEmaxOverpEC50'!$A$1:$AR$1,0),FALSE),"")</f>
        <v/>
      </c>
      <c r="BT384" s="320" t="str">
        <f>_xlfn.IFNA(VLOOKUP($B384,'I-LogEmaxOverpEC50'!$A:$AR,MATCH(BT$1,'I-LogEmaxOverpEC50'!$A$1:$AR$1,0),FALSE),"")</f>
        <v/>
      </c>
      <c r="BU384" s="320" t="str">
        <f>_xlfn.IFNA(VLOOKUP($B384,'I-LogEmaxOverpEC50'!$A:$AR,MATCH(BU$1,'I-LogEmaxOverpEC50'!$A$1:$AR$1,0),FALSE),"")</f>
        <v/>
      </c>
      <c r="BV384" s="114" t="e" cm="1">
        <f t="array" ref="BV384">_xlfn.IFS(AND($C384="A",_xlfn.CONCAT(F384:G384)&lt;&gt;"",$A384=1),"x",AND($C384="A",_xlfn.CONCAT(F384:G384)="",$A384=1),"-",$A$1&lt;&gt;"","")</f>
        <v>#N/A</v>
      </c>
      <c r="BW384" s="113" t="e" cm="1">
        <f t="array" ref="BW384">_xlfn.IFS(AND($C384="A",_xlfn.CONCAT(H384:L384)&lt;&gt;"",$A384=1),"x",AND($C384="A",_xlfn.CONCAT(H384:L384)="",$A384=1),"-",$A$1&lt;&gt;"","")</f>
        <v>#N/A</v>
      </c>
      <c r="BX384" s="113" t="e" cm="1">
        <f t="array" ref="BX384">_xlfn.IFS(AND($C384="A",_xlfn.CONCAT(M384:P384)&lt;&gt;"",$A384=1),"x",AND($C384="A",_xlfn.CONCAT(M384:P384)="",$A384=1),"-",$A$1&lt;&gt;"","")</f>
        <v>#N/A</v>
      </c>
      <c r="BY384" s="113" t="e" cm="1">
        <f t="array" ref="BY384">_xlfn.IFS(AND($C384="A",_xlfn.CONCAT(Q384:R384)&lt;&gt;"",$A384=1),"x",AND($C384="A",_xlfn.CONCAT(Q384:R384)="",$A384=1),"-",$A$1&lt;&gt;"","")</f>
        <v>#N/A</v>
      </c>
      <c r="BZ384" s="121" t="e">
        <f t="shared" si="200"/>
        <v>#N/A</v>
      </c>
      <c r="CA384" s="120" t="e">
        <f t="shared" si="201"/>
        <v>#N/A</v>
      </c>
      <c r="CB384" s="120" t="e">
        <f t="shared" si="202"/>
        <v>#N/A</v>
      </c>
      <c r="CC384" s="120" t="e">
        <f t="shared" si="203"/>
        <v>#N/A</v>
      </c>
      <c r="CD384" s="121" t="str">
        <f t="shared" si="204"/>
        <v/>
      </c>
      <c r="CE384" s="120" t="e">
        <f t="shared" si="205"/>
        <v>#N/A</v>
      </c>
      <c r="CF384" s="120" t="e">
        <f t="shared" si="206"/>
        <v>#N/A</v>
      </c>
      <c r="CG384" s="120" t="e">
        <f t="shared" si="207"/>
        <v>#N/A</v>
      </c>
      <c r="CH384" s="120" t="e">
        <f t="shared" si="208"/>
        <v>#N/A</v>
      </c>
      <c r="CI384" s="120" t="e">
        <f t="shared" si="209"/>
        <v>#N/A</v>
      </c>
    </row>
    <row r="385" spans="1:87" x14ac:dyDescent="0.2">
      <c r="A385" s="311" t="e" cm="1">
        <f t="array" ref="A385">_xlfn.IFS(SUM(F385:R385)&gt;0,1,Z385&gt;0,2,TRUE,3)</f>
        <v>#N/A</v>
      </c>
      <c r="B385" s="311" t="s">
        <v>1557</v>
      </c>
      <c r="C385" s="311" t="str">
        <f>_xlfn.XLOOKUP(B385,RecNamesAll!A:A,RecNamesAll!E:E)</f>
        <v>T</v>
      </c>
      <c r="D385" s="311" t="str">
        <f>_xlfn.XLOOKUP(B385,RecNamesAll!A:A,RecNamesAll!C:C)</f>
        <v>TAS2R39</v>
      </c>
      <c r="F385" s="312" t="e">
        <f t="shared" si="175"/>
        <v>#N/A</v>
      </c>
      <c r="G385" s="313" t="e">
        <f t="shared" si="176"/>
        <v>#N/A</v>
      </c>
      <c r="H385" s="312" t="e">
        <f t="shared" si="177"/>
        <v>#N/A</v>
      </c>
      <c r="I385" s="313" t="e">
        <f t="shared" si="178"/>
        <v>#N/A</v>
      </c>
      <c r="J385" s="313" t="e">
        <f t="shared" si="179"/>
        <v>#N/A</v>
      </c>
      <c r="K385" s="313" t="e">
        <f t="shared" si="180"/>
        <v>#N/A</v>
      </c>
      <c r="L385" s="313" t="e">
        <f t="shared" si="181"/>
        <v>#N/A</v>
      </c>
      <c r="M385" s="312" t="e">
        <f t="shared" si="182"/>
        <v>#N/A</v>
      </c>
      <c r="N385" s="313" t="e">
        <f t="shared" si="183"/>
        <v>#N/A</v>
      </c>
      <c r="O385" s="313" t="e">
        <f t="shared" si="184"/>
        <v>#N/A</v>
      </c>
      <c r="P385" s="313" t="e">
        <f t="shared" si="185"/>
        <v>#N/A</v>
      </c>
      <c r="Q385" s="312" t="e">
        <f t="shared" si="186"/>
        <v>#N/A</v>
      </c>
      <c r="R385" s="313" t="e">
        <f t="shared" si="187"/>
        <v>#N/A</v>
      </c>
      <c r="S385" s="314" t="str">
        <f t="shared" si="188"/>
        <v/>
      </c>
      <c r="T385" s="315" t="str">
        <f t="shared" si="189"/>
        <v>T</v>
      </c>
      <c r="U385" s="311" t="str">
        <f t="shared" si="190"/>
        <v>TAS2R39</v>
      </c>
      <c r="V385" s="316" t="e">
        <f>IF(VLOOKUP($B385,GtP!$A:$AA,MATCH("Gs_0-2",GtP!$A$1:$AA$1,0),FALSE)=0,"",VLOOKUP($B385,GtP!$A:$AA,MATCH("Gs_0-2",GtP!$A$1:$AA$1,0),FALSE))</f>
        <v>#N/A</v>
      </c>
      <c r="W385" s="317" t="e">
        <f>IF(VLOOKUP($B385,GtP!$A:$AA,MATCH("Gi/o_0-2",GtP!$A$1:$AA$1,0),FALSE)=0,"",VLOOKUP($B385,GtP!$A:$AA,MATCH("Gi/o_0-2",GtP!$A$1:$AA$1,0),FALSE))</f>
        <v>#N/A</v>
      </c>
      <c r="X385" s="317" t="e">
        <f>IF(VLOOKUP($B385,GtP!$A:$AA,MATCH("Gq/11_0-2",GtP!$A$1:$AA$1,0),FALSE)=0,"",VLOOKUP($B385,GtP!$A:$AA,MATCH("Gq/11_0-2",GtP!$A$1:$AA$1,0),FALSE))</f>
        <v>#N/A</v>
      </c>
      <c r="Y385" s="317" t="e">
        <f>IF(VLOOKUP($B385,GtP!$A:$AA,MATCH("G12/13_0-2",GtP!$A$1:$AA$1,0),FALSE)=0,"",VLOOKUP($B385,GtP!$A:$AA,MATCH("G12/13_0-2",GtP!$A$1:$AA$1,0),FALSE))</f>
        <v>#N/A</v>
      </c>
      <c r="Z385" s="318" t="e">
        <f t="shared" si="191"/>
        <v>#N/A</v>
      </c>
      <c r="AA385" s="317" t="e">
        <f t="shared" si="192"/>
        <v>#N/A</v>
      </c>
      <c r="AB385" s="317" t="e">
        <f t="shared" si="193"/>
        <v>#N/A</v>
      </c>
      <c r="AC385" s="317" t="e">
        <f t="shared" si="194"/>
        <v>#N/A</v>
      </c>
      <c r="AD385" s="317" t="e">
        <f t="shared" si="195"/>
        <v>#N/A</v>
      </c>
      <c r="AE385" s="315" t="str">
        <f t="shared" si="196"/>
        <v/>
      </c>
      <c r="AF385" s="311" t="str">
        <f t="shared" si="197"/>
        <v/>
      </c>
      <c r="AG385" s="311" t="str">
        <f t="shared" si="198"/>
        <v/>
      </c>
      <c r="AH385" s="311" t="str">
        <f t="shared" si="199"/>
        <v/>
      </c>
      <c r="AI385" s="316" t="e">
        <f>_xlfn.CONCAT(IF(AV385="","-","B"),IF(BI385="","-","I"),VLOOKUP($B385,GtP!$A:$BB,MATCH("Gs_0-1",GtP!$A$1:$BB$1,0),FALSE))</f>
        <v>#N/A</v>
      </c>
      <c r="AJ385" s="317" t="e">
        <f>_xlfn.CONCAT(IF(AW385="","-","B"),IF(BJ385="","-","I"),VLOOKUP($B385,GtP!$A:$BB,MATCH("Gs_0-1",GtP!$A$1:$BB$1,0),FALSE))</f>
        <v>#N/A</v>
      </c>
      <c r="AK385" s="317" t="e">
        <f>_xlfn.CONCAT(IF(AX385="","-","B"),IF(BK385="","-","I"),VLOOKUP($B385,GtP!$A:$BB,MATCH("Gi/o_0-1",GtP!$A$1:$BB$1,0),FALSE))</f>
        <v>#N/A</v>
      </c>
      <c r="AL385" s="317" t="e">
        <f>_xlfn.CONCAT(IF(AY385="","-","B"),IF(BL385="","-","I"),VLOOKUP($B385,GtP!$A:$BB,MATCH("Gi/o_0-1",GtP!$A$1:$BB$1,0),FALSE))</f>
        <v>#N/A</v>
      </c>
      <c r="AM385" s="317" t="e">
        <f>_xlfn.CONCAT(IF(AZ385="","-","B"),IF(BM385="","-","I"),VLOOKUP($B385,GtP!$A:$BB,MATCH("Gi/o_0-1",GtP!$A$1:$BB$1,0),FALSE))</f>
        <v>#N/A</v>
      </c>
      <c r="AN385" s="317" t="e">
        <f>_xlfn.CONCAT(IF(BA385="","-","B"),IF(BN385="","-","I"),VLOOKUP($B385,GtP!$A:$BB,MATCH("Gi/o_0-1",GtP!$A$1:$BB$1,0),FALSE))</f>
        <v>#N/A</v>
      </c>
      <c r="AO385" s="317" t="e">
        <f>_xlfn.CONCAT(IF(BB385="","-","B"),IF(BO385="","-","I"),VLOOKUP($B385,GtP!$A:$BB,MATCH("Gi/o_0-1",GtP!$A$1:$BB$1,0),FALSE))</f>
        <v>#N/A</v>
      </c>
      <c r="AP385" s="317" t="e">
        <f>_xlfn.CONCAT(IF(BC385="","-","B"),IF(BP385="","-","I"),VLOOKUP($B385,GtP!$A:$BB,MATCH("Gq/11_0-1",GtP!$A$1:$BB$1,0),FALSE))</f>
        <v>#N/A</v>
      </c>
      <c r="AQ385" s="317" t="e">
        <f>_xlfn.CONCAT(IF(BD385="","-","B"),IF(BQ385="","-","I"),VLOOKUP($B385,GtP!$A:$BB,MATCH("Gq/11_0-1",GtP!$A$1:$BB$1,0),FALSE))</f>
        <v>#N/A</v>
      </c>
      <c r="AR385" s="317" t="e">
        <f>_xlfn.CONCAT(IF(BE385="","-","B"),IF(BR385="","-","I"),VLOOKUP($B385,GtP!$A:$BB,MATCH("Gq/11_0-1",GtP!$A$1:$BB$1,0),FALSE))</f>
        <v>#N/A</v>
      </c>
      <c r="AS385" s="317" t="e">
        <f>_xlfn.CONCAT(IF(BF385="","-","B"),IF(BS385="","-","I"),VLOOKUP($B385,GtP!$A:$BB,MATCH("Gq/11_0-1",GtP!$A$1:$BB$1,0),FALSE))</f>
        <v>#N/A</v>
      </c>
      <c r="AT385" s="317" t="e">
        <f>_xlfn.CONCAT(IF(BG385="","-","B"),IF(BT385="","-","I"),VLOOKUP($B385,GtP!$A:$BB,MATCH("G12/13_0-1",GtP!$A$1:$BB$1,0),FALSE))</f>
        <v>#N/A</v>
      </c>
      <c r="AU385" s="317" t="e">
        <f>_xlfn.CONCAT(IF(BH385="","-","B"),IF(BU385="","-","I"),VLOOKUP($B385,GtP!$A:$BB,MATCH("G12/13_0-1",GtP!$A$1:$BB$1,0),FALSE))</f>
        <v>#N/A</v>
      </c>
      <c r="AV385" s="319" t="str">
        <f>_xlfn.IFNA(VLOOKUP($B385,'B-LogEmaxOverpEC50'!$A:$AL,MATCH(AV$1,'B-LogEmaxOverpEC50'!$A$1:$AL$1,0),FALSE),"")</f>
        <v/>
      </c>
      <c r="AX385" s="321" t="str">
        <f>_xlfn.IFNA(VLOOKUP($B385,'B-LogEmaxOverpEC50'!$A:$AL,MATCH(AX$1,'B-LogEmaxOverpEC50'!$A$1:$AL$1,0),FALSE),"")</f>
        <v/>
      </c>
      <c r="AY385" s="321" t="str">
        <f>_xlfn.IFNA(VLOOKUP($B385,'B-LogEmaxOverpEC50'!$A:$AL,MATCH(AY$1,'B-LogEmaxOverpEC50'!$A$1:$AL$1,0),FALSE),"")</f>
        <v/>
      </c>
      <c r="AZ385" s="321" t="str">
        <f>_xlfn.IFNA(VLOOKUP($B385,'B-LogEmaxOverpEC50'!$A:$AL,MATCH(AZ$1,'B-LogEmaxOverpEC50'!$A$1:$AL$1,0),FALSE),"")</f>
        <v/>
      </c>
      <c r="BA385" s="321" t="str">
        <f>_xlfn.IFNA(VLOOKUP($B385,'B-LogEmaxOverpEC50'!$A:$AL,MATCH(BA$1,'B-LogEmaxOverpEC50'!$A$1:$AL$1,0),FALSE),"")</f>
        <v/>
      </c>
      <c r="BB385" s="321" t="str">
        <f>_xlfn.IFNA(VLOOKUP($B385,'B-LogEmaxOverpEC50'!$A:$AL,MATCH(BB$1,'B-LogEmaxOverpEC50'!$A$1:$AL$1,0),FALSE),"")</f>
        <v/>
      </c>
      <c r="BC385" s="321" t="str">
        <f>_xlfn.IFNA(VLOOKUP($B385,'B-LogEmaxOverpEC50'!$A:$AL,MATCH(BC$1,'B-LogEmaxOverpEC50'!$A$1:$AL$1,0),FALSE),"")</f>
        <v/>
      </c>
      <c r="BD385" s="321" t="str">
        <f>_xlfn.IFNA(VLOOKUP($B385,'B-LogEmaxOverpEC50'!$A:$AL,MATCH(BD$1,'B-LogEmaxOverpEC50'!$A$1:$AL$1,0),FALSE),"")</f>
        <v/>
      </c>
      <c r="BE385" s="321" t="str">
        <f>_xlfn.IFNA(VLOOKUP($B385,'B-LogEmaxOverpEC50'!$A:$AL,MATCH(BE$1,'B-LogEmaxOverpEC50'!$A$1:$AL$1,0),FALSE),"")</f>
        <v/>
      </c>
      <c r="BF385" s="321" t="str">
        <f>_xlfn.IFNA(VLOOKUP($B385,'B-LogEmaxOverpEC50'!$A:$AL,MATCH(BF$1,'B-LogEmaxOverpEC50'!$A$1:$AL$1,0),FALSE),"")</f>
        <v/>
      </c>
      <c r="BG385" s="321" t="str">
        <f>_xlfn.IFNA(VLOOKUP($B385,'B-LogEmaxOverpEC50'!$A:$AL,MATCH(BG$1,'B-LogEmaxOverpEC50'!$A$1:$AL$1,0),FALSE),"")</f>
        <v/>
      </c>
      <c r="BH385" s="321" t="str">
        <f>_xlfn.IFNA(VLOOKUP($B385,'B-LogEmaxOverpEC50'!$A:$AL,MATCH(BH$1,'B-LogEmaxOverpEC50'!$A$1:$AL$1,0),FALSE),"")</f>
        <v/>
      </c>
      <c r="BI385" s="322" t="str">
        <f>_xlfn.IFNA(VLOOKUP($B385,'I-LogEmaxOverpEC50'!$A:$AR,MATCH(BI$1,'I-LogEmaxOverpEC50'!$A$1:$AR$1,0),FALSE),"")</f>
        <v/>
      </c>
      <c r="BJ385" s="320" t="str">
        <f>_xlfn.IFNA(VLOOKUP($B385,'I-LogEmaxOverpEC50'!$A:$AR,MATCH(BJ$1,'I-LogEmaxOverpEC50'!$A$1:$AR$1,0),FALSE),"")</f>
        <v/>
      </c>
      <c r="BK385" s="320" t="str">
        <f>_xlfn.IFNA(VLOOKUP($B385,'I-LogEmaxOverpEC50'!$A:$AR,MATCH(BK$1,'I-LogEmaxOverpEC50'!$A$1:$AR$1,0),FALSE),"")</f>
        <v/>
      </c>
      <c r="BL385" s="320" t="str">
        <f>_xlfn.IFNA(VLOOKUP($B385,'I-LogEmaxOverpEC50'!$A:$AR,MATCH(BL$1,'I-LogEmaxOverpEC50'!$A$1:$AR$1,0),FALSE),"")</f>
        <v/>
      </c>
      <c r="BM385" s="320" t="str">
        <f>_xlfn.IFNA(VLOOKUP($B385,'I-LogEmaxOverpEC50'!$A:$AR,MATCH(BM$1,'I-LogEmaxOverpEC50'!$A$1:$AR$1,0),FALSE),"")</f>
        <v/>
      </c>
      <c r="BN385" s="320" t="str">
        <f>_xlfn.IFNA(VLOOKUP($B385,'I-LogEmaxOverpEC50'!$A:$AR,MATCH(BN$1,'I-LogEmaxOverpEC50'!$A$1:$AR$1,0),FALSE),"")</f>
        <v/>
      </c>
      <c r="BO385" s="320" t="str">
        <f>_xlfn.IFNA(VLOOKUP($B385,'I-LogEmaxOverpEC50'!$A:$AR,MATCH(BO$1,'I-LogEmaxOverpEC50'!$A$1:$AR$1,0),FALSE),"")</f>
        <v/>
      </c>
      <c r="BP385" s="320" t="str">
        <f>_xlfn.IFNA(VLOOKUP($B385,'I-LogEmaxOverpEC50'!$A:$AR,MATCH(BP$1,'I-LogEmaxOverpEC50'!$A$1:$AR$1,0),FALSE),"")</f>
        <v/>
      </c>
      <c r="BQ385" s="320" t="str">
        <f>_xlfn.IFNA(VLOOKUP($B385,'I-LogEmaxOverpEC50'!$A:$AR,MATCH(BQ$1,'I-LogEmaxOverpEC50'!$A$1:$AR$1,0),FALSE),"")</f>
        <v/>
      </c>
      <c r="BR385" s="320" t="str">
        <f>_xlfn.IFNA(VLOOKUP($B385,'I-LogEmaxOverpEC50'!$A:$AR,MATCH(BR$1,'I-LogEmaxOverpEC50'!$A$1:$AR$1,0),FALSE),"")</f>
        <v/>
      </c>
      <c r="BS385" s="320" t="str">
        <f>_xlfn.IFNA(VLOOKUP($B385,'I-LogEmaxOverpEC50'!$A:$AR,MATCH(BS$1,'I-LogEmaxOverpEC50'!$A$1:$AR$1,0),FALSE),"")</f>
        <v/>
      </c>
      <c r="BT385" s="320" t="str">
        <f>_xlfn.IFNA(VLOOKUP($B385,'I-LogEmaxOverpEC50'!$A:$AR,MATCH(BT$1,'I-LogEmaxOverpEC50'!$A$1:$AR$1,0),FALSE),"")</f>
        <v/>
      </c>
      <c r="BU385" s="320" t="str">
        <f>_xlfn.IFNA(VLOOKUP($B385,'I-LogEmaxOverpEC50'!$A:$AR,MATCH(BU$1,'I-LogEmaxOverpEC50'!$A$1:$AR$1,0),FALSE),"")</f>
        <v/>
      </c>
      <c r="BV385" s="114" t="e" cm="1">
        <f t="array" ref="BV385">_xlfn.IFS(AND($C385="A",_xlfn.CONCAT(F385:G385)&lt;&gt;"",$A385=1),"x",AND($C385="A",_xlfn.CONCAT(F385:G385)="",$A385=1),"-",$A$1&lt;&gt;"","")</f>
        <v>#N/A</v>
      </c>
      <c r="BW385" s="113" t="e" cm="1">
        <f t="array" ref="BW385">_xlfn.IFS(AND($C385="A",_xlfn.CONCAT(H385:L385)&lt;&gt;"",$A385=1),"x",AND($C385="A",_xlfn.CONCAT(H385:L385)="",$A385=1),"-",$A$1&lt;&gt;"","")</f>
        <v>#N/A</v>
      </c>
      <c r="BX385" s="113" t="e" cm="1">
        <f t="array" ref="BX385">_xlfn.IFS(AND($C385="A",_xlfn.CONCAT(M385:P385)&lt;&gt;"",$A385=1),"x",AND($C385="A",_xlfn.CONCAT(M385:P385)="",$A385=1),"-",$A$1&lt;&gt;"","")</f>
        <v>#N/A</v>
      </c>
      <c r="BY385" s="113" t="e" cm="1">
        <f t="array" ref="BY385">_xlfn.IFS(AND($C385="A",_xlfn.CONCAT(Q385:R385)&lt;&gt;"",$A385=1),"x",AND($C385="A",_xlfn.CONCAT(Q385:R385)="",$A385=1),"-",$A$1&lt;&gt;"","")</f>
        <v>#N/A</v>
      </c>
      <c r="BZ385" s="121" t="e">
        <f t="shared" si="200"/>
        <v>#N/A</v>
      </c>
      <c r="CA385" s="120" t="e">
        <f t="shared" si="201"/>
        <v>#N/A</v>
      </c>
      <c r="CB385" s="120" t="e">
        <f t="shared" si="202"/>
        <v>#N/A</v>
      </c>
      <c r="CC385" s="120" t="e">
        <f t="shared" si="203"/>
        <v>#N/A</v>
      </c>
      <c r="CD385" s="121" t="str">
        <f t="shared" si="204"/>
        <v/>
      </c>
      <c r="CE385" s="120" t="e">
        <f t="shared" si="205"/>
        <v>#N/A</v>
      </c>
      <c r="CF385" s="120" t="e">
        <f t="shared" si="206"/>
        <v>#N/A</v>
      </c>
      <c r="CG385" s="120" t="e">
        <f t="shared" si="207"/>
        <v>#N/A</v>
      </c>
      <c r="CH385" s="120" t="e">
        <f t="shared" si="208"/>
        <v>#N/A</v>
      </c>
      <c r="CI385" s="120" t="e">
        <f t="shared" si="209"/>
        <v>#N/A</v>
      </c>
    </row>
    <row r="386" spans="1:87" x14ac:dyDescent="0.2">
      <c r="A386" s="311" t="e" cm="1">
        <f t="array" ref="A386">_xlfn.IFS(SUM(F386:R386)&gt;0,1,Z386&gt;0,2,TRUE,3)</f>
        <v>#N/A</v>
      </c>
      <c r="B386" s="311" t="s">
        <v>1553</v>
      </c>
      <c r="C386" s="311" t="str">
        <f>_xlfn.XLOOKUP(B386,RecNamesAll!A:A,RecNamesAll!E:E)</f>
        <v>T</v>
      </c>
      <c r="D386" s="311" t="str">
        <f>_xlfn.XLOOKUP(B386,RecNamesAll!A:A,RecNamesAll!C:C)</f>
        <v>TAS2R40</v>
      </c>
      <c r="F386" s="312" t="e">
        <f t="shared" ref="F386:F400" si="210">IF(OR(AI386="BI-",AI386="BIG",AI386="B-G",AI386="-IG"),AVERAGE(AV386,BI386),"")</f>
        <v>#N/A</v>
      </c>
      <c r="G386" s="313" t="e">
        <f t="shared" ref="G386:G400" si="211">IF(OR(AJ386="BI-",AJ386="BIG",AJ386="B-G",AJ386="-IG",AND(AJ386="-I-",LEFT(AI386,1)="B")),AVERAGE(AW386,BJ386),"")</f>
        <v>#N/A</v>
      </c>
      <c r="H386" s="312" t="e">
        <f t="shared" ref="H386:H400" si="212">IF(OR(AK386="BI-",AK386="BIG",AK386="B-G",AK386="-IG"),AVERAGE(AX386,BK386),"")</f>
        <v>#N/A</v>
      </c>
      <c r="I386" s="313" t="e">
        <f t="shared" ref="I386:I400" si="213">IF(OR(AL386="BI-",AL386="BIG",AL386="B-G",AL386="-IG"),AVERAGE(AY386,BL386),"")</f>
        <v>#N/A</v>
      </c>
      <c r="J386" s="313" t="e">
        <f t="shared" ref="J386:J400" si="214">IF(OR(AM386="BI-",AM386="BIG",AM386="B-G",AM386="-IG"),AVERAGE(AZ386,BM386),"")</f>
        <v>#N/A</v>
      </c>
      <c r="K386" s="313" t="e">
        <f t="shared" ref="K386:K400" si="215">IF(OR(AN386="BI-",AN386="BIG",AN386="B-G",AN386="-IG"),AVERAGE(BA386,BN386),"")</f>
        <v>#N/A</v>
      </c>
      <c r="L386" s="313" t="e">
        <f t="shared" ref="L386:L400" si="216">IF(OR(AO386="BI-",AO386="BIG",AO386="B-G",AO386="-IG"),AVERAGE(BB386,BO386),"")</f>
        <v>#N/A</v>
      </c>
      <c r="M386" s="312" t="e">
        <f t="shared" ref="M386:M400" si="217">IF(OR(AP386="BI-",AP386="BIG",AP386="B-G",AP386="-IG"),AVERAGE(BC386,BP386),"")</f>
        <v>#N/A</v>
      </c>
      <c r="N386" s="313" t="e">
        <f t="shared" ref="N386:N400" si="218">IF(OR(AQ386="BI-",AQ386="BIG",AQ386="B-G",AQ386="-IG"),AVERAGE(BD386,BQ386),"")</f>
        <v>#N/A</v>
      </c>
      <c r="O386" s="313" t="e">
        <f t="shared" ref="O386:O400" si="219">IF(OR(AR386="BI-",AR386="BIG",AR386="B-G",AR386="-IG"),AVERAGE(BE386,BR386),"")</f>
        <v>#N/A</v>
      </c>
      <c r="P386" s="313" t="e">
        <f t="shared" ref="P386:P400" si="220">IF(OR(AS386="BI-",AS386="BIG",AS386="B-G",AS386="-IG"),AVERAGE(BF386,BS386),"")</f>
        <v>#N/A</v>
      </c>
      <c r="Q386" s="312" t="e">
        <f t="shared" ref="Q386:Q400" si="221">IF(OR(AT386="BI-",AT386="BIG",AT386="B-G",AT386="-IG"),AVERAGE(BG386,BT386),"")</f>
        <v>#N/A</v>
      </c>
      <c r="R386" s="313" t="e">
        <f t="shared" ref="R386:R400" si="222">IF(OR(AU386="BI-",AU386="BIG",AU386="B-G",AU386="-IG"),AVERAGE(BH386,BU386),"")</f>
        <v>#N/A</v>
      </c>
      <c r="S386" s="314" t="str">
        <f t="shared" ref="S386:S400" si="223">IF(COUNTIF(F386:R386,"&gt;0")=0,"",COUNTIF(F386:R386,"&gt;0"))</f>
        <v/>
      </c>
      <c r="T386" s="315" t="str">
        <f t="shared" ref="T386:T400" si="224">C386</f>
        <v>T</v>
      </c>
      <c r="U386" s="311" t="str">
        <f t="shared" ref="U386:U400" si="225">D386</f>
        <v>TAS2R40</v>
      </c>
      <c r="V386" s="316" t="e">
        <f>IF(VLOOKUP($B386,GtP!$A:$AA,MATCH("Gs_0-2",GtP!$A$1:$AA$1,0),FALSE)=0,"",VLOOKUP($B386,GtP!$A:$AA,MATCH("Gs_0-2",GtP!$A$1:$AA$1,0),FALSE))</f>
        <v>#N/A</v>
      </c>
      <c r="W386" s="317" t="e">
        <f>IF(VLOOKUP($B386,GtP!$A:$AA,MATCH("Gi/o_0-2",GtP!$A$1:$AA$1,0),FALSE)=0,"",VLOOKUP($B386,GtP!$A:$AA,MATCH("Gi/o_0-2",GtP!$A$1:$AA$1,0),FALSE))</f>
        <v>#N/A</v>
      </c>
      <c r="X386" s="317" t="e">
        <f>IF(VLOOKUP($B386,GtP!$A:$AA,MATCH("Gq/11_0-2",GtP!$A$1:$AA$1,0),FALSE)=0,"",VLOOKUP($B386,GtP!$A:$AA,MATCH("Gq/11_0-2",GtP!$A$1:$AA$1,0),FALSE))</f>
        <v>#N/A</v>
      </c>
      <c r="Y386" s="317" t="e">
        <f>IF(VLOOKUP($B386,GtP!$A:$AA,MATCH("G12/13_0-2",GtP!$A$1:$AA$1,0),FALSE)=0,"",VLOOKUP($B386,GtP!$A:$AA,MATCH("G12/13_0-2",GtP!$A$1:$AA$1,0),FALSE))</f>
        <v>#N/A</v>
      </c>
      <c r="Z386" s="318" t="e">
        <f t="shared" ref="Z386:Z400" si="226">IF(SUM(F386:G386,V386)&gt;0,1,0)+IF(SUM(H386:L386,W386)&gt;0,1,0)+IF(SUM(M386:P386,X386)&gt;0,1,0)+IF(SUM(Q386:R386,Y386)&gt;0,1,0)</f>
        <v>#N/A</v>
      </c>
      <c r="AA386" s="317" t="e">
        <f t="shared" ref="AA386:AA400" si="227">IF(OR(V386&lt;&gt;"",SUM(F386:G386)&gt;1),1,"")</f>
        <v>#N/A</v>
      </c>
      <c r="AB386" s="317" t="e">
        <f t="shared" ref="AB386:AB400" si="228">IF(OR(W386&lt;&gt;"",SUM(H386:L386)&gt;1),1,"")</f>
        <v>#N/A</v>
      </c>
      <c r="AC386" s="317" t="e">
        <f t="shared" ref="AC386:AC400" si="229">IF(OR(X386&lt;&gt;"",SUM(M386:P386)&gt;1),1,"")</f>
        <v>#N/A</v>
      </c>
      <c r="AD386" s="317" t="e">
        <f t="shared" ref="AD386:AD400" si="230">IF(OR(Y386&lt;&gt;"",SUM(Q386:R386)&gt;1),1,"")</f>
        <v>#N/A</v>
      </c>
      <c r="AE386" s="315" t="str">
        <f t="shared" ref="AE386:AE400" si="231">IF(COUNT(F386:G386)=0,"",COUNT(F386:G386))</f>
        <v/>
      </c>
      <c r="AF386" s="311" t="str">
        <f t="shared" ref="AF386:AF400" si="232">IF(COUNT(H386:L386)=0,"",COUNT(H386:L386))</f>
        <v/>
      </c>
      <c r="AG386" s="311" t="str">
        <f t="shared" ref="AG386:AG400" si="233">IF(COUNT(M386:P386)=0,"",COUNT(M386:P386))</f>
        <v/>
      </c>
      <c r="AH386" s="311" t="str">
        <f t="shared" ref="AH386:AH400" si="234">IF(COUNT(Q386:R386)=0,"",COUNT(Q386:R386))</f>
        <v/>
      </c>
      <c r="AI386" s="316" t="e">
        <f>_xlfn.CONCAT(IF(AV386="","-","B"),IF(BI386="","-","I"),VLOOKUP($B386,GtP!$A:$BB,MATCH("Gs_0-1",GtP!$A$1:$BB$1,0),FALSE))</f>
        <v>#N/A</v>
      </c>
      <c r="AJ386" s="317" t="e">
        <f>_xlfn.CONCAT(IF(AW386="","-","B"),IF(BJ386="","-","I"),VLOOKUP($B386,GtP!$A:$BB,MATCH("Gs_0-1",GtP!$A$1:$BB$1,0),FALSE))</f>
        <v>#N/A</v>
      </c>
      <c r="AK386" s="317" t="e">
        <f>_xlfn.CONCAT(IF(AX386="","-","B"),IF(BK386="","-","I"),VLOOKUP($B386,GtP!$A:$BB,MATCH("Gi/o_0-1",GtP!$A$1:$BB$1,0),FALSE))</f>
        <v>#N/A</v>
      </c>
      <c r="AL386" s="317" t="e">
        <f>_xlfn.CONCAT(IF(AY386="","-","B"),IF(BL386="","-","I"),VLOOKUP($B386,GtP!$A:$BB,MATCH("Gi/o_0-1",GtP!$A$1:$BB$1,0),FALSE))</f>
        <v>#N/A</v>
      </c>
      <c r="AM386" s="317" t="e">
        <f>_xlfn.CONCAT(IF(AZ386="","-","B"),IF(BM386="","-","I"),VLOOKUP($B386,GtP!$A:$BB,MATCH("Gi/o_0-1",GtP!$A$1:$BB$1,0),FALSE))</f>
        <v>#N/A</v>
      </c>
      <c r="AN386" s="317" t="e">
        <f>_xlfn.CONCAT(IF(BA386="","-","B"),IF(BN386="","-","I"),VLOOKUP($B386,GtP!$A:$BB,MATCH("Gi/o_0-1",GtP!$A$1:$BB$1,0),FALSE))</f>
        <v>#N/A</v>
      </c>
      <c r="AO386" s="317" t="e">
        <f>_xlfn.CONCAT(IF(BB386="","-","B"),IF(BO386="","-","I"),VLOOKUP($B386,GtP!$A:$BB,MATCH("Gi/o_0-1",GtP!$A$1:$BB$1,0),FALSE))</f>
        <v>#N/A</v>
      </c>
      <c r="AP386" s="317" t="e">
        <f>_xlfn.CONCAT(IF(BC386="","-","B"),IF(BP386="","-","I"),VLOOKUP($B386,GtP!$A:$BB,MATCH("Gq/11_0-1",GtP!$A$1:$BB$1,0),FALSE))</f>
        <v>#N/A</v>
      </c>
      <c r="AQ386" s="317" t="e">
        <f>_xlfn.CONCAT(IF(BD386="","-","B"),IF(BQ386="","-","I"),VLOOKUP($B386,GtP!$A:$BB,MATCH("Gq/11_0-1",GtP!$A$1:$BB$1,0),FALSE))</f>
        <v>#N/A</v>
      </c>
      <c r="AR386" s="317" t="e">
        <f>_xlfn.CONCAT(IF(BE386="","-","B"),IF(BR386="","-","I"),VLOOKUP($B386,GtP!$A:$BB,MATCH("Gq/11_0-1",GtP!$A$1:$BB$1,0),FALSE))</f>
        <v>#N/A</v>
      </c>
      <c r="AS386" s="317" t="e">
        <f>_xlfn.CONCAT(IF(BF386="","-","B"),IF(BS386="","-","I"),VLOOKUP($B386,GtP!$A:$BB,MATCH("Gq/11_0-1",GtP!$A$1:$BB$1,0),FALSE))</f>
        <v>#N/A</v>
      </c>
      <c r="AT386" s="317" t="e">
        <f>_xlfn.CONCAT(IF(BG386="","-","B"),IF(BT386="","-","I"),VLOOKUP($B386,GtP!$A:$BB,MATCH("G12/13_0-1",GtP!$A$1:$BB$1,0),FALSE))</f>
        <v>#N/A</v>
      </c>
      <c r="AU386" s="317" t="e">
        <f>_xlfn.CONCAT(IF(BH386="","-","B"),IF(BU386="","-","I"),VLOOKUP($B386,GtP!$A:$BB,MATCH("G12/13_0-1",GtP!$A$1:$BB$1,0),FALSE))</f>
        <v>#N/A</v>
      </c>
      <c r="AV386" s="319" t="str">
        <f>_xlfn.IFNA(VLOOKUP($B386,'B-LogEmaxOverpEC50'!$A:$AL,MATCH(AV$1,'B-LogEmaxOverpEC50'!$A$1:$AL$1,0),FALSE),"")</f>
        <v/>
      </c>
      <c r="AX386" s="321" t="str">
        <f>_xlfn.IFNA(VLOOKUP($B386,'B-LogEmaxOverpEC50'!$A:$AL,MATCH(AX$1,'B-LogEmaxOverpEC50'!$A$1:$AL$1,0),FALSE),"")</f>
        <v/>
      </c>
      <c r="AY386" s="321" t="str">
        <f>_xlfn.IFNA(VLOOKUP($B386,'B-LogEmaxOverpEC50'!$A:$AL,MATCH(AY$1,'B-LogEmaxOverpEC50'!$A$1:$AL$1,0),FALSE),"")</f>
        <v/>
      </c>
      <c r="AZ386" s="321" t="str">
        <f>_xlfn.IFNA(VLOOKUP($B386,'B-LogEmaxOverpEC50'!$A:$AL,MATCH(AZ$1,'B-LogEmaxOverpEC50'!$A$1:$AL$1,0),FALSE),"")</f>
        <v/>
      </c>
      <c r="BA386" s="321" t="str">
        <f>_xlfn.IFNA(VLOOKUP($B386,'B-LogEmaxOverpEC50'!$A:$AL,MATCH(BA$1,'B-LogEmaxOverpEC50'!$A$1:$AL$1,0),FALSE),"")</f>
        <v/>
      </c>
      <c r="BB386" s="321" t="str">
        <f>_xlfn.IFNA(VLOOKUP($B386,'B-LogEmaxOverpEC50'!$A:$AL,MATCH(BB$1,'B-LogEmaxOverpEC50'!$A$1:$AL$1,0),FALSE),"")</f>
        <v/>
      </c>
      <c r="BC386" s="321" t="str">
        <f>_xlfn.IFNA(VLOOKUP($B386,'B-LogEmaxOverpEC50'!$A:$AL,MATCH(BC$1,'B-LogEmaxOverpEC50'!$A$1:$AL$1,0),FALSE),"")</f>
        <v/>
      </c>
      <c r="BD386" s="321" t="str">
        <f>_xlfn.IFNA(VLOOKUP($B386,'B-LogEmaxOverpEC50'!$A:$AL,MATCH(BD$1,'B-LogEmaxOverpEC50'!$A$1:$AL$1,0),FALSE),"")</f>
        <v/>
      </c>
      <c r="BE386" s="321" t="str">
        <f>_xlfn.IFNA(VLOOKUP($B386,'B-LogEmaxOverpEC50'!$A:$AL,MATCH(BE$1,'B-LogEmaxOverpEC50'!$A$1:$AL$1,0),FALSE),"")</f>
        <v/>
      </c>
      <c r="BF386" s="321" t="str">
        <f>_xlfn.IFNA(VLOOKUP($B386,'B-LogEmaxOverpEC50'!$A:$AL,MATCH(BF$1,'B-LogEmaxOverpEC50'!$A$1:$AL$1,0),FALSE),"")</f>
        <v/>
      </c>
      <c r="BG386" s="321" t="str">
        <f>_xlfn.IFNA(VLOOKUP($B386,'B-LogEmaxOverpEC50'!$A:$AL,MATCH(BG$1,'B-LogEmaxOverpEC50'!$A$1:$AL$1,0),FALSE),"")</f>
        <v/>
      </c>
      <c r="BH386" s="321" t="str">
        <f>_xlfn.IFNA(VLOOKUP($B386,'B-LogEmaxOverpEC50'!$A:$AL,MATCH(BH$1,'B-LogEmaxOverpEC50'!$A$1:$AL$1,0),FALSE),"")</f>
        <v/>
      </c>
      <c r="BI386" s="322" t="str">
        <f>_xlfn.IFNA(VLOOKUP($B386,'I-LogEmaxOverpEC50'!$A:$AR,MATCH(BI$1,'I-LogEmaxOverpEC50'!$A$1:$AR$1,0),FALSE),"")</f>
        <v/>
      </c>
      <c r="BJ386" s="320" t="str">
        <f>_xlfn.IFNA(VLOOKUP($B386,'I-LogEmaxOverpEC50'!$A:$AR,MATCH(BJ$1,'I-LogEmaxOverpEC50'!$A$1:$AR$1,0),FALSE),"")</f>
        <v/>
      </c>
      <c r="BK386" s="320" t="str">
        <f>_xlfn.IFNA(VLOOKUP($B386,'I-LogEmaxOverpEC50'!$A:$AR,MATCH(BK$1,'I-LogEmaxOverpEC50'!$A$1:$AR$1,0),FALSE),"")</f>
        <v/>
      </c>
      <c r="BL386" s="320" t="str">
        <f>_xlfn.IFNA(VLOOKUP($B386,'I-LogEmaxOverpEC50'!$A:$AR,MATCH(BL$1,'I-LogEmaxOverpEC50'!$A$1:$AR$1,0),FALSE),"")</f>
        <v/>
      </c>
      <c r="BM386" s="320" t="str">
        <f>_xlfn.IFNA(VLOOKUP($B386,'I-LogEmaxOverpEC50'!$A:$AR,MATCH(BM$1,'I-LogEmaxOverpEC50'!$A$1:$AR$1,0),FALSE),"")</f>
        <v/>
      </c>
      <c r="BN386" s="320" t="str">
        <f>_xlfn.IFNA(VLOOKUP($B386,'I-LogEmaxOverpEC50'!$A:$AR,MATCH(BN$1,'I-LogEmaxOverpEC50'!$A$1:$AR$1,0),FALSE),"")</f>
        <v/>
      </c>
      <c r="BO386" s="320" t="str">
        <f>_xlfn.IFNA(VLOOKUP($B386,'I-LogEmaxOverpEC50'!$A:$AR,MATCH(BO$1,'I-LogEmaxOverpEC50'!$A$1:$AR$1,0),FALSE),"")</f>
        <v/>
      </c>
      <c r="BP386" s="320" t="str">
        <f>_xlfn.IFNA(VLOOKUP($B386,'I-LogEmaxOverpEC50'!$A:$AR,MATCH(BP$1,'I-LogEmaxOverpEC50'!$A$1:$AR$1,0),FALSE),"")</f>
        <v/>
      </c>
      <c r="BQ386" s="320" t="str">
        <f>_xlfn.IFNA(VLOOKUP($B386,'I-LogEmaxOverpEC50'!$A:$AR,MATCH(BQ$1,'I-LogEmaxOverpEC50'!$A$1:$AR$1,0),FALSE),"")</f>
        <v/>
      </c>
      <c r="BR386" s="320" t="str">
        <f>_xlfn.IFNA(VLOOKUP($B386,'I-LogEmaxOverpEC50'!$A:$AR,MATCH(BR$1,'I-LogEmaxOverpEC50'!$A$1:$AR$1,0),FALSE),"")</f>
        <v/>
      </c>
      <c r="BS386" s="320" t="str">
        <f>_xlfn.IFNA(VLOOKUP($B386,'I-LogEmaxOverpEC50'!$A:$AR,MATCH(BS$1,'I-LogEmaxOverpEC50'!$A$1:$AR$1,0),FALSE),"")</f>
        <v/>
      </c>
      <c r="BT386" s="320" t="str">
        <f>_xlfn.IFNA(VLOOKUP($B386,'I-LogEmaxOverpEC50'!$A:$AR,MATCH(BT$1,'I-LogEmaxOverpEC50'!$A$1:$AR$1,0),FALSE),"")</f>
        <v/>
      </c>
      <c r="BU386" s="320" t="str">
        <f>_xlfn.IFNA(VLOOKUP($B386,'I-LogEmaxOverpEC50'!$A:$AR,MATCH(BU$1,'I-LogEmaxOverpEC50'!$A$1:$AR$1,0),FALSE),"")</f>
        <v/>
      </c>
      <c r="BV386" s="114" t="e" cm="1">
        <f t="array" ref="BV386">_xlfn.IFS(AND($C386="A",_xlfn.CONCAT(F386:G386)&lt;&gt;"",$A386=1),"x",AND($C386="A",_xlfn.CONCAT(F386:G386)="",$A386=1),"-",$A$1&lt;&gt;"","")</f>
        <v>#N/A</v>
      </c>
      <c r="BW386" s="113" t="e" cm="1">
        <f t="array" ref="BW386">_xlfn.IFS(AND($C386="A",_xlfn.CONCAT(H386:L386)&lt;&gt;"",$A386=1),"x",AND($C386="A",_xlfn.CONCAT(H386:L386)="",$A386=1),"-",$A$1&lt;&gt;"","")</f>
        <v>#N/A</v>
      </c>
      <c r="BX386" s="113" t="e" cm="1">
        <f t="array" ref="BX386">_xlfn.IFS(AND($C386="A",_xlfn.CONCAT(M386:P386)&lt;&gt;"",$A386=1),"x",AND($C386="A",_xlfn.CONCAT(M386:P386)="",$A386=1),"-",$A$1&lt;&gt;"","")</f>
        <v>#N/A</v>
      </c>
      <c r="BY386" s="113" t="e" cm="1">
        <f t="array" ref="BY386">_xlfn.IFS(AND($C386="A",_xlfn.CONCAT(Q386:R386)&lt;&gt;"",$A386=1),"x",AND($C386="A",_xlfn.CONCAT(Q386:R386)="",$A386=1),"-",$A$1&lt;&gt;"","")</f>
        <v>#N/A</v>
      </c>
      <c r="BZ386" s="121" t="e">
        <f t="shared" ref="BZ386:BZ400" si="235">IF(AND($C386="A",MAX(F386:G386)&gt;0),MAX(F386:G386),"")</f>
        <v>#N/A</v>
      </c>
      <c r="CA386" s="120" t="e">
        <f t="shared" ref="CA386:CA400" si="236">IF(AND($C386="A",MAX(H386:L386)&gt;0),MAX(H386:L386),"")</f>
        <v>#N/A</v>
      </c>
      <c r="CB386" s="120" t="e">
        <f t="shared" ref="CB386:CB400" si="237">IF(AND($C386="A",MAX(M386:P386)&gt;0),MAX(M386:P386),"")</f>
        <v>#N/A</v>
      </c>
      <c r="CC386" s="120" t="e">
        <f t="shared" ref="CC386:CC400" si="238">IF(AND($C386="A",MAX(Q386:R386)&gt;0),MAX(Q386:R386),"")</f>
        <v>#N/A</v>
      </c>
      <c r="CD386" s="121" t="str">
        <f t="shared" ref="CD386:CD400" si="239">IF(COUNTIF(BZ386:CA386,"&gt;0")=2,MAX(BZ386:CA386)-MIN(BZ386:CA386),"")</f>
        <v/>
      </c>
      <c r="CE386" s="120" t="e">
        <f t="shared" ref="CE386:CE400" si="240">IF(AND(BZ386&lt;&gt;"",CB386&lt;&gt;""),MAX(BZ386,CB386)-MIN(BZ386,CB386),"")</f>
        <v>#N/A</v>
      </c>
      <c r="CF386" s="120" t="e">
        <f t="shared" ref="CF386:CF400" si="241">IF(AND(BZ386&lt;&gt;"",CC386&lt;&gt;""),MAX(BZ386,CC386)-MIN(BZ386,CC386),"")</f>
        <v>#N/A</v>
      </c>
      <c r="CG386" s="120" t="e">
        <f t="shared" ref="CG386:CG400" si="242">IF(AND(CA386&lt;&gt;"",CB386&lt;&gt;""),MAX(CA386,CB386)-MIN(CA386,CB386),"")</f>
        <v>#N/A</v>
      </c>
      <c r="CH386" s="120" t="e">
        <f t="shared" ref="CH386:CH400" si="243">IF(AND(CA386&lt;&gt;"",CC386&lt;&gt;""),MAX(CA386,CC386)-MIN(CA386,CC386),"")</f>
        <v>#N/A</v>
      </c>
      <c r="CI386" s="120" t="e">
        <f t="shared" ref="CI386:CI400" si="244">IF(AND(CB386&lt;&gt;"",CC386&lt;&gt;""),MAX(CB386,CC386)-MIN(CB386,CC386),"")</f>
        <v>#N/A</v>
      </c>
    </row>
    <row r="387" spans="1:87" x14ac:dyDescent="0.2">
      <c r="A387" s="311" t="e" cm="1">
        <f t="array" ref="A387">_xlfn.IFS(SUM(F387:R387)&gt;0,1,Z387&gt;0,2,TRUE,3)</f>
        <v>#N/A</v>
      </c>
      <c r="B387" s="311" t="s">
        <v>1549</v>
      </c>
      <c r="C387" s="311" t="str">
        <f>_xlfn.XLOOKUP(B387,RecNamesAll!A:A,RecNamesAll!E:E)</f>
        <v>T</v>
      </c>
      <c r="D387" s="311" t="str">
        <f>_xlfn.XLOOKUP(B387,RecNamesAll!A:A,RecNamesAll!C:C)</f>
        <v>TAS2R41</v>
      </c>
      <c r="F387" s="312" t="e">
        <f t="shared" si="210"/>
        <v>#N/A</v>
      </c>
      <c r="G387" s="313" t="e">
        <f t="shared" si="211"/>
        <v>#N/A</v>
      </c>
      <c r="H387" s="312" t="e">
        <f t="shared" si="212"/>
        <v>#N/A</v>
      </c>
      <c r="I387" s="313" t="e">
        <f t="shared" si="213"/>
        <v>#N/A</v>
      </c>
      <c r="J387" s="313" t="e">
        <f t="shared" si="214"/>
        <v>#N/A</v>
      </c>
      <c r="K387" s="313" t="e">
        <f t="shared" si="215"/>
        <v>#N/A</v>
      </c>
      <c r="L387" s="313" t="e">
        <f t="shared" si="216"/>
        <v>#N/A</v>
      </c>
      <c r="M387" s="312" t="e">
        <f t="shared" si="217"/>
        <v>#N/A</v>
      </c>
      <c r="N387" s="313" t="e">
        <f t="shared" si="218"/>
        <v>#N/A</v>
      </c>
      <c r="O387" s="313" t="e">
        <f t="shared" si="219"/>
        <v>#N/A</v>
      </c>
      <c r="P387" s="313" t="e">
        <f t="shared" si="220"/>
        <v>#N/A</v>
      </c>
      <c r="Q387" s="312" t="e">
        <f t="shared" si="221"/>
        <v>#N/A</v>
      </c>
      <c r="R387" s="313" t="e">
        <f t="shared" si="222"/>
        <v>#N/A</v>
      </c>
      <c r="S387" s="314" t="str">
        <f t="shared" si="223"/>
        <v/>
      </c>
      <c r="T387" s="315" t="str">
        <f t="shared" si="224"/>
        <v>T</v>
      </c>
      <c r="U387" s="311" t="str">
        <f t="shared" si="225"/>
        <v>TAS2R41</v>
      </c>
      <c r="V387" s="316" t="e">
        <f>IF(VLOOKUP($B387,GtP!$A:$AA,MATCH("Gs_0-2",GtP!$A$1:$AA$1,0),FALSE)=0,"",VLOOKUP($B387,GtP!$A:$AA,MATCH("Gs_0-2",GtP!$A$1:$AA$1,0),FALSE))</f>
        <v>#N/A</v>
      </c>
      <c r="W387" s="317" t="e">
        <f>IF(VLOOKUP($B387,GtP!$A:$AA,MATCH("Gi/o_0-2",GtP!$A$1:$AA$1,0),FALSE)=0,"",VLOOKUP($B387,GtP!$A:$AA,MATCH("Gi/o_0-2",GtP!$A$1:$AA$1,0),FALSE))</f>
        <v>#N/A</v>
      </c>
      <c r="X387" s="317" t="e">
        <f>IF(VLOOKUP($B387,GtP!$A:$AA,MATCH("Gq/11_0-2",GtP!$A$1:$AA$1,0),FALSE)=0,"",VLOOKUP($B387,GtP!$A:$AA,MATCH("Gq/11_0-2",GtP!$A$1:$AA$1,0),FALSE))</f>
        <v>#N/A</v>
      </c>
      <c r="Y387" s="317" t="e">
        <f>IF(VLOOKUP($B387,GtP!$A:$AA,MATCH("G12/13_0-2",GtP!$A$1:$AA$1,0),FALSE)=0,"",VLOOKUP($B387,GtP!$A:$AA,MATCH("G12/13_0-2",GtP!$A$1:$AA$1,0),FALSE))</f>
        <v>#N/A</v>
      </c>
      <c r="Z387" s="318" t="e">
        <f t="shared" si="226"/>
        <v>#N/A</v>
      </c>
      <c r="AA387" s="317" t="e">
        <f t="shared" si="227"/>
        <v>#N/A</v>
      </c>
      <c r="AB387" s="317" t="e">
        <f t="shared" si="228"/>
        <v>#N/A</v>
      </c>
      <c r="AC387" s="317" t="e">
        <f t="shared" si="229"/>
        <v>#N/A</v>
      </c>
      <c r="AD387" s="317" t="e">
        <f t="shared" si="230"/>
        <v>#N/A</v>
      </c>
      <c r="AE387" s="315" t="str">
        <f t="shared" si="231"/>
        <v/>
      </c>
      <c r="AF387" s="311" t="str">
        <f t="shared" si="232"/>
        <v/>
      </c>
      <c r="AG387" s="311" t="str">
        <f t="shared" si="233"/>
        <v/>
      </c>
      <c r="AH387" s="311" t="str">
        <f t="shared" si="234"/>
        <v/>
      </c>
      <c r="AI387" s="316" t="e">
        <f>_xlfn.CONCAT(IF(AV387="","-","B"),IF(BI387="","-","I"),VLOOKUP($B387,GtP!$A:$BB,MATCH("Gs_0-1",GtP!$A$1:$BB$1,0),FALSE))</f>
        <v>#N/A</v>
      </c>
      <c r="AJ387" s="317" t="e">
        <f>_xlfn.CONCAT(IF(AW387="","-","B"),IF(BJ387="","-","I"),VLOOKUP($B387,GtP!$A:$BB,MATCH("Gs_0-1",GtP!$A$1:$BB$1,0),FALSE))</f>
        <v>#N/A</v>
      </c>
      <c r="AK387" s="317" t="e">
        <f>_xlfn.CONCAT(IF(AX387="","-","B"),IF(BK387="","-","I"),VLOOKUP($B387,GtP!$A:$BB,MATCH("Gi/o_0-1",GtP!$A$1:$BB$1,0),FALSE))</f>
        <v>#N/A</v>
      </c>
      <c r="AL387" s="317" t="e">
        <f>_xlfn.CONCAT(IF(AY387="","-","B"),IF(BL387="","-","I"),VLOOKUP($B387,GtP!$A:$BB,MATCH("Gi/o_0-1",GtP!$A$1:$BB$1,0),FALSE))</f>
        <v>#N/A</v>
      </c>
      <c r="AM387" s="317" t="e">
        <f>_xlfn.CONCAT(IF(AZ387="","-","B"),IF(BM387="","-","I"),VLOOKUP($B387,GtP!$A:$BB,MATCH("Gi/o_0-1",GtP!$A$1:$BB$1,0),FALSE))</f>
        <v>#N/A</v>
      </c>
      <c r="AN387" s="317" t="e">
        <f>_xlfn.CONCAT(IF(BA387="","-","B"),IF(BN387="","-","I"),VLOOKUP($B387,GtP!$A:$BB,MATCH("Gi/o_0-1",GtP!$A$1:$BB$1,0),FALSE))</f>
        <v>#N/A</v>
      </c>
      <c r="AO387" s="317" t="e">
        <f>_xlfn.CONCAT(IF(BB387="","-","B"),IF(BO387="","-","I"),VLOOKUP($B387,GtP!$A:$BB,MATCH("Gi/o_0-1",GtP!$A$1:$BB$1,0),FALSE))</f>
        <v>#N/A</v>
      </c>
      <c r="AP387" s="317" t="e">
        <f>_xlfn.CONCAT(IF(BC387="","-","B"),IF(BP387="","-","I"),VLOOKUP($B387,GtP!$A:$BB,MATCH("Gq/11_0-1",GtP!$A$1:$BB$1,0),FALSE))</f>
        <v>#N/A</v>
      </c>
      <c r="AQ387" s="317" t="e">
        <f>_xlfn.CONCAT(IF(BD387="","-","B"),IF(BQ387="","-","I"),VLOOKUP($B387,GtP!$A:$BB,MATCH("Gq/11_0-1",GtP!$A$1:$BB$1,0),FALSE))</f>
        <v>#N/A</v>
      </c>
      <c r="AR387" s="317" t="e">
        <f>_xlfn.CONCAT(IF(BE387="","-","B"),IF(BR387="","-","I"),VLOOKUP($B387,GtP!$A:$BB,MATCH("Gq/11_0-1",GtP!$A$1:$BB$1,0),FALSE))</f>
        <v>#N/A</v>
      </c>
      <c r="AS387" s="317" t="e">
        <f>_xlfn.CONCAT(IF(BF387="","-","B"),IF(BS387="","-","I"),VLOOKUP($B387,GtP!$A:$BB,MATCH("Gq/11_0-1",GtP!$A$1:$BB$1,0),FALSE))</f>
        <v>#N/A</v>
      </c>
      <c r="AT387" s="317" t="e">
        <f>_xlfn.CONCAT(IF(BG387="","-","B"),IF(BT387="","-","I"),VLOOKUP($B387,GtP!$A:$BB,MATCH("G12/13_0-1",GtP!$A$1:$BB$1,0),FALSE))</f>
        <v>#N/A</v>
      </c>
      <c r="AU387" s="317" t="e">
        <f>_xlfn.CONCAT(IF(BH387="","-","B"),IF(BU387="","-","I"),VLOOKUP($B387,GtP!$A:$BB,MATCH("G12/13_0-1",GtP!$A$1:$BB$1,0),FALSE))</f>
        <v>#N/A</v>
      </c>
      <c r="AV387" s="319" t="str">
        <f>_xlfn.IFNA(VLOOKUP($B387,'B-LogEmaxOverpEC50'!$A:$AL,MATCH(AV$1,'B-LogEmaxOverpEC50'!$A$1:$AL$1,0),FALSE),"")</f>
        <v/>
      </c>
      <c r="AX387" s="321" t="str">
        <f>_xlfn.IFNA(VLOOKUP($B387,'B-LogEmaxOverpEC50'!$A:$AL,MATCH(AX$1,'B-LogEmaxOverpEC50'!$A$1:$AL$1,0),FALSE),"")</f>
        <v/>
      </c>
      <c r="AY387" s="321" t="str">
        <f>_xlfn.IFNA(VLOOKUP($B387,'B-LogEmaxOverpEC50'!$A:$AL,MATCH(AY$1,'B-LogEmaxOverpEC50'!$A$1:$AL$1,0),FALSE),"")</f>
        <v/>
      </c>
      <c r="AZ387" s="321" t="str">
        <f>_xlfn.IFNA(VLOOKUP($B387,'B-LogEmaxOverpEC50'!$A:$AL,MATCH(AZ$1,'B-LogEmaxOverpEC50'!$A$1:$AL$1,0),FALSE),"")</f>
        <v/>
      </c>
      <c r="BA387" s="321" t="str">
        <f>_xlfn.IFNA(VLOOKUP($B387,'B-LogEmaxOverpEC50'!$A:$AL,MATCH(BA$1,'B-LogEmaxOverpEC50'!$A$1:$AL$1,0),FALSE),"")</f>
        <v/>
      </c>
      <c r="BB387" s="321" t="str">
        <f>_xlfn.IFNA(VLOOKUP($B387,'B-LogEmaxOverpEC50'!$A:$AL,MATCH(BB$1,'B-LogEmaxOverpEC50'!$A$1:$AL$1,0),FALSE),"")</f>
        <v/>
      </c>
      <c r="BC387" s="321" t="str">
        <f>_xlfn.IFNA(VLOOKUP($B387,'B-LogEmaxOverpEC50'!$A:$AL,MATCH(BC$1,'B-LogEmaxOverpEC50'!$A$1:$AL$1,0),FALSE),"")</f>
        <v/>
      </c>
      <c r="BD387" s="321" t="str">
        <f>_xlfn.IFNA(VLOOKUP($B387,'B-LogEmaxOverpEC50'!$A:$AL,MATCH(BD$1,'B-LogEmaxOverpEC50'!$A$1:$AL$1,0),FALSE),"")</f>
        <v/>
      </c>
      <c r="BE387" s="321" t="str">
        <f>_xlfn.IFNA(VLOOKUP($B387,'B-LogEmaxOverpEC50'!$A:$AL,MATCH(BE$1,'B-LogEmaxOverpEC50'!$A$1:$AL$1,0),FALSE),"")</f>
        <v/>
      </c>
      <c r="BF387" s="321" t="str">
        <f>_xlfn.IFNA(VLOOKUP($B387,'B-LogEmaxOverpEC50'!$A:$AL,MATCH(BF$1,'B-LogEmaxOverpEC50'!$A$1:$AL$1,0),FALSE),"")</f>
        <v/>
      </c>
      <c r="BG387" s="321" t="str">
        <f>_xlfn.IFNA(VLOOKUP($B387,'B-LogEmaxOverpEC50'!$A:$AL,MATCH(BG$1,'B-LogEmaxOverpEC50'!$A$1:$AL$1,0),FALSE),"")</f>
        <v/>
      </c>
      <c r="BH387" s="321" t="str">
        <f>_xlfn.IFNA(VLOOKUP($B387,'B-LogEmaxOverpEC50'!$A:$AL,MATCH(BH$1,'B-LogEmaxOverpEC50'!$A$1:$AL$1,0),FALSE),"")</f>
        <v/>
      </c>
      <c r="BI387" s="322" t="str">
        <f>_xlfn.IFNA(VLOOKUP($B387,'I-LogEmaxOverpEC50'!$A:$AR,MATCH(BI$1,'I-LogEmaxOverpEC50'!$A$1:$AR$1,0),FALSE),"")</f>
        <v/>
      </c>
      <c r="BJ387" s="320" t="str">
        <f>_xlfn.IFNA(VLOOKUP($B387,'I-LogEmaxOverpEC50'!$A:$AR,MATCH(BJ$1,'I-LogEmaxOverpEC50'!$A$1:$AR$1,0),FALSE),"")</f>
        <v/>
      </c>
      <c r="BK387" s="320" t="str">
        <f>_xlfn.IFNA(VLOOKUP($B387,'I-LogEmaxOverpEC50'!$A:$AR,MATCH(BK$1,'I-LogEmaxOverpEC50'!$A$1:$AR$1,0),FALSE),"")</f>
        <v/>
      </c>
      <c r="BL387" s="320" t="str">
        <f>_xlfn.IFNA(VLOOKUP($B387,'I-LogEmaxOverpEC50'!$A:$AR,MATCH(BL$1,'I-LogEmaxOverpEC50'!$A$1:$AR$1,0),FALSE),"")</f>
        <v/>
      </c>
      <c r="BM387" s="320" t="str">
        <f>_xlfn.IFNA(VLOOKUP($B387,'I-LogEmaxOverpEC50'!$A:$AR,MATCH(BM$1,'I-LogEmaxOverpEC50'!$A$1:$AR$1,0),FALSE),"")</f>
        <v/>
      </c>
      <c r="BN387" s="320" t="str">
        <f>_xlfn.IFNA(VLOOKUP($B387,'I-LogEmaxOverpEC50'!$A:$AR,MATCH(BN$1,'I-LogEmaxOverpEC50'!$A$1:$AR$1,0),FALSE),"")</f>
        <v/>
      </c>
      <c r="BO387" s="320" t="str">
        <f>_xlfn.IFNA(VLOOKUP($B387,'I-LogEmaxOverpEC50'!$A:$AR,MATCH(BO$1,'I-LogEmaxOverpEC50'!$A$1:$AR$1,0),FALSE),"")</f>
        <v/>
      </c>
      <c r="BP387" s="320" t="str">
        <f>_xlfn.IFNA(VLOOKUP($B387,'I-LogEmaxOverpEC50'!$A:$AR,MATCH(BP$1,'I-LogEmaxOverpEC50'!$A$1:$AR$1,0),FALSE),"")</f>
        <v/>
      </c>
      <c r="BQ387" s="320" t="str">
        <f>_xlfn.IFNA(VLOOKUP($B387,'I-LogEmaxOverpEC50'!$A:$AR,MATCH(BQ$1,'I-LogEmaxOverpEC50'!$A$1:$AR$1,0),FALSE),"")</f>
        <v/>
      </c>
      <c r="BR387" s="320" t="str">
        <f>_xlfn.IFNA(VLOOKUP($B387,'I-LogEmaxOverpEC50'!$A:$AR,MATCH(BR$1,'I-LogEmaxOverpEC50'!$A$1:$AR$1,0),FALSE),"")</f>
        <v/>
      </c>
      <c r="BS387" s="320" t="str">
        <f>_xlfn.IFNA(VLOOKUP($B387,'I-LogEmaxOverpEC50'!$A:$AR,MATCH(BS$1,'I-LogEmaxOverpEC50'!$A$1:$AR$1,0),FALSE),"")</f>
        <v/>
      </c>
      <c r="BT387" s="320" t="str">
        <f>_xlfn.IFNA(VLOOKUP($B387,'I-LogEmaxOverpEC50'!$A:$AR,MATCH(BT$1,'I-LogEmaxOverpEC50'!$A$1:$AR$1,0),FALSE),"")</f>
        <v/>
      </c>
      <c r="BU387" s="320" t="str">
        <f>_xlfn.IFNA(VLOOKUP($B387,'I-LogEmaxOverpEC50'!$A:$AR,MATCH(BU$1,'I-LogEmaxOverpEC50'!$A$1:$AR$1,0),FALSE),"")</f>
        <v/>
      </c>
      <c r="BV387" s="114" t="e" cm="1">
        <f t="array" ref="BV387">_xlfn.IFS(AND($C387="A",_xlfn.CONCAT(F387:G387)&lt;&gt;"",$A387=1),"x",AND($C387="A",_xlfn.CONCAT(F387:G387)="",$A387=1),"-",$A$1&lt;&gt;"","")</f>
        <v>#N/A</v>
      </c>
      <c r="BW387" s="113" t="e" cm="1">
        <f t="array" ref="BW387">_xlfn.IFS(AND($C387="A",_xlfn.CONCAT(H387:L387)&lt;&gt;"",$A387=1),"x",AND($C387="A",_xlfn.CONCAT(H387:L387)="",$A387=1),"-",$A$1&lt;&gt;"","")</f>
        <v>#N/A</v>
      </c>
      <c r="BX387" s="113" t="e" cm="1">
        <f t="array" ref="BX387">_xlfn.IFS(AND($C387="A",_xlfn.CONCAT(M387:P387)&lt;&gt;"",$A387=1),"x",AND($C387="A",_xlfn.CONCAT(M387:P387)="",$A387=1),"-",$A$1&lt;&gt;"","")</f>
        <v>#N/A</v>
      </c>
      <c r="BY387" s="113" t="e" cm="1">
        <f t="array" ref="BY387">_xlfn.IFS(AND($C387="A",_xlfn.CONCAT(Q387:R387)&lt;&gt;"",$A387=1),"x",AND($C387="A",_xlfn.CONCAT(Q387:R387)="",$A387=1),"-",$A$1&lt;&gt;"","")</f>
        <v>#N/A</v>
      </c>
      <c r="BZ387" s="121" t="e">
        <f t="shared" si="235"/>
        <v>#N/A</v>
      </c>
      <c r="CA387" s="120" t="e">
        <f t="shared" si="236"/>
        <v>#N/A</v>
      </c>
      <c r="CB387" s="120" t="e">
        <f t="shared" si="237"/>
        <v>#N/A</v>
      </c>
      <c r="CC387" s="120" t="e">
        <f t="shared" si="238"/>
        <v>#N/A</v>
      </c>
      <c r="CD387" s="121" t="str">
        <f t="shared" si="239"/>
        <v/>
      </c>
      <c r="CE387" s="120" t="e">
        <f t="shared" si="240"/>
        <v>#N/A</v>
      </c>
      <c r="CF387" s="120" t="e">
        <f t="shared" si="241"/>
        <v>#N/A</v>
      </c>
      <c r="CG387" s="120" t="e">
        <f t="shared" si="242"/>
        <v>#N/A</v>
      </c>
      <c r="CH387" s="120" t="e">
        <f t="shared" si="243"/>
        <v>#N/A</v>
      </c>
      <c r="CI387" s="120" t="e">
        <f t="shared" si="244"/>
        <v>#N/A</v>
      </c>
    </row>
    <row r="388" spans="1:87" x14ac:dyDescent="0.2">
      <c r="A388" s="311" t="e" cm="1">
        <f t="array" ref="A388">_xlfn.IFS(SUM(F388:R388)&gt;0,1,Z388&gt;0,2,TRUE,3)</f>
        <v>#N/A</v>
      </c>
      <c r="B388" s="311" t="s">
        <v>1545</v>
      </c>
      <c r="C388" s="311" t="str">
        <f>_xlfn.XLOOKUP(B388,RecNamesAll!A:A,RecNamesAll!E:E)</f>
        <v>T</v>
      </c>
      <c r="D388" s="311" t="str">
        <f>_xlfn.XLOOKUP(B388,RecNamesAll!A:A,RecNamesAll!C:C)</f>
        <v>TAS2R42</v>
      </c>
      <c r="F388" s="312" t="e">
        <f t="shared" si="210"/>
        <v>#N/A</v>
      </c>
      <c r="G388" s="313" t="e">
        <f t="shared" si="211"/>
        <v>#N/A</v>
      </c>
      <c r="H388" s="312" t="e">
        <f t="shared" si="212"/>
        <v>#N/A</v>
      </c>
      <c r="I388" s="313" t="e">
        <f t="shared" si="213"/>
        <v>#N/A</v>
      </c>
      <c r="J388" s="313" t="e">
        <f t="shared" si="214"/>
        <v>#N/A</v>
      </c>
      <c r="K388" s="313" t="e">
        <f t="shared" si="215"/>
        <v>#N/A</v>
      </c>
      <c r="L388" s="313" t="e">
        <f t="shared" si="216"/>
        <v>#N/A</v>
      </c>
      <c r="M388" s="312" t="e">
        <f t="shared" si="217"/>
        <v>#N/A</v>
      </c>
      <c r="N388" s="313" t="e">
        <f t="shared" si="218"/>
        <v>#N/A</v>
      </c>
      <c r="O388" s="313" t="e">
        <f t="shared" si="219"/>
        <v>#N/A</v>
      </c>
      <c r="P388" s="313" t="e">
        <f t="shared" si="220"/>
        <v>#N/A</v>
      </c>
      <c r="Q388" s="312" t="e">
        <f t="shared" si="221"/>
        <v>#N/A</v>
      </c>
      <c r="R388" s="313" t="e">
        <f t="shared" si="222"/>
        <v>#N/A</v>
      </c>
      <c r="S388" s="314" t="str">
        <f t="shared" si="223"/>
        <v/>
      </c>
      <c r="T388" s="315" t="str">
        <f t="shared" si="224"/>
        <v>T</v>
      </c>
      <c r="U388" s="311" t="str">
        <f t="shared" si="225"/>
        <v>TAS2R42</v>
      </c>
      <c r="V388" s="316" t="e">
        <f>IF(VLOOKUP($B388,GtP!$A:$AA,MATCH("Gs_0-2",GtP!$A$1:$AA$1,0),FALSE)=0,"",VLOOKUP($B388,GtP!$A:$AA,MATCH("Gs_0-2",GtP!$A$1:$AA$1,0),FALSE))</f>
        <v>#N/A</v>
      </c>
      <c r="W388" s="317" t="e">
        <f>IF(VLOOKUP($B388,GtP!$A:$AA,MATCH("Gi/o_0-2",GtP!$A$1:$AA$1,0),FALSE)=0,"",VLOOKUP($B388,GtP!$A:$AA,MATCH("Gi/o_0-2",GtP!$A$1:$AA$1,0),FALSE))</f>
        <v>#N/A</v>
      </c>
      <c r="X388" s="317" t="e">
        <f>IF(VLOOKUP($B388,GtP!$A:$AA,MATCH("Gq/11_0-2",GtP!$A$1:$AA$1,0),FALSE)=0,"",VLOOKUP($B388,GtP!$A:$AA,MATCH("Gq/11_0-2",GtP!$A$1:$AA$1,0),FALSE))</f>
        <v>#N/A</v>
      </c>
      <c r="Y388" s="317" t="e">
        <f>IF(VLOOKUP($B388,GtP!$A:$AA,MATCH("G12/13_0-2",GtP!$A$1:$AA$1,0),FALSE)=0,"",VLOOKUP($B388,GtP!$A:$AA,MATCH("G12/13_0-2",GtP!$A$1:$AA$1,0),FALSE))</f>
        <v>#N/A</v>
      </c>
      <c r="Z388" s="318" t="e">
        <f t="shared" si="226"/>
        <v>#N/A</v>
      </c>
      <c r="AA388" s="317" t="e">
        <f t="shared" si="227"/>
        <v>#N/A</v>
      </c>
      <c r="AB388" s="317" t="e">
        <f t="shared" si="228"/>
        <v>#N/A</v>
      </c>
      <c r="AC388" s="317" t="e">
        <f t="shared" si="229"/>
        <v>#N/A</v>
      </c>
      <c r="AD388" s="317" t="e">
        <f t="shared" si="230"/>
        <v>#N/A</v>
      </c>
      <c r="AE388" s="315" t="str">
        <f t="shared" si="231"/>
        <v/>
      </c>
      <c r="AF388" s="311" t="str">
        <f t="shared" si="232"/>
        <v/>
      </c>
      <c r="AG388" s="311" t="str">
        <f t="shared" si="233"/>
        <v/>
      </c>
      <c r="AH388" s="311" t="str">
        <f t="shared" si="234"/>
        <v/>
      </c>
      <c r="AI388" s="316" t="e">
        <f>_xlfn.CONCAT(IF(AV388="","-","B"),IF(BI388="","-","I"),VLOOKUP($B388,GtP!$A:$BB,MATCH("Gs_0-1",GtP!$A$1:$BB$1,0),FALSE))</f>
        <v>#N/A</v>
      </c>
      <c r="AJ388" s="317" t="e">
        <f>_xlfn.CONCAT(IF(AW388="","-","B"),IF(BJ388="","-","I"),VLOOKUP($B388,GtP!$A:$BB,MATCH("Gs_0-1",GtP!$A$1:$BB$1,0),FALSE))</f>
        <v>#N/A</v>
      </c>
      <c r="AK388" s="317" t="e">
        <f>_xlfn.CONCAT(IF(AX388="","-","B"),IF(BK388="","-","I"),VLOOKUP($B388,GtP!$A:$BB,MATCH("Gi/o_0-1",GtP!$A$1:$BB$1,0),FALSE))</f>
        <v>#N/A</v>
      </c>
      <c r="AL388" s="317" t="e">
        <f>_xlfn.CONCAT(IF(AY388="","-","B"),IF(BL388="","-","I"),VLOOKUP($B388,GtP!$A:$BB,MATCH("Gi/o_0-1",GtP!$A$1:$BB$1,0),FALSE))</f>
        <v>#N/A</v>
      </c>
      <c r="AM388" s="317" t="e">
        <f>_xlfn.CONCAT(IF(AZ388="","-","B"),IF(BM388="","-","I"),VLOOKUP($B388,GtP!$A:$BB,MATCH("Gi/o_0-1",GtP!$A$1:$BB$1,0),FALSE))</f>
        <v>#N/A</v>
      </c>
      <c r="AN388" s="317" t="e">
        <f>_xlfn.CONCAT(IF(BA388="","-","B"),IF(BN388="","-","I"),VLOOKUP($B388,GtP!$A:$BB,MATCH("Gi/o_0-1",GtP!$A$1:$BB$1,0),FALSE))</f>
        <v>#N/A</v>
      </c>
      <c r="AO388" s="317" t="e">
        <f>_xlfn.CONCAT(IF(BB388="","-","B"),IF(BO388="","-","I"),VLOOKUP($B388,GtP!$A:$BB,MATCH("Gi/o_0-1",GtP!$A$1:$BB$1,0),FALSE))</f>
        <v>#N/A</v>
      </c>
      <c r="AP388" s="317" t="e">
        <f>_xlfn.CONCAT(IF(BC388="","-","B"),IF(BP388="","-","I"),VLOOKUP($B388,GtP!$A:$BB,MATCH("Gq/11_0-1",GtP!$A$1:$BB$1,0),FALSE))</f>
        <v>#N/A</v>
      </c>
      <c r="AQ388" s="317" t="e">
        <f>_xlfn.CONCAT(IF(BD388="","-","B"),IF(BQ388="","-","I"),VLOOKUP($B388,GtP!$A:$BB,MATCH("Gq/11_0-1",GtP!$A$1:$BB$1,0),FALSE))</f>
        <v>#N/A</v>
      </c>
      <c r="AR388" s="317" t="e">
        <f>_xlfn.CONCAT(IF(BE388="","-","B"),IF(BR388="","-","I"),VLOOKUP($B388,GtP!$A:$BB,MATCH("Gq/11_0-1",GtP!$A$1:$BB$1,0),FALSE))</f>
        <v>#N/A</v>
      </c>
      <c r="AS388" s="317" t="e">
        <f>_xlfn.CONCAT(IF(BF388="","-","B"),IF(BS388="","-","I"),VLOOKUP($B388,GtP!$A:$BB,MATCH("Gq/11_0-1",GtP!$A$1:$BB$1,0),FALSE))</f>
        <v>#N/A</v>
      </c>
      <c r="AT388" s="317" t="e">
        <f>_xlfn.CONCAT(IF(BG388="","-","B"),IF(BT388="","-","I"),VLOOKUP($B388,GtP!$A:$BB,MATCH("G12/13_0-1",GtP!$A$1:$BB$1,0),FALSE))</f>
        <v>#N/A</v>
      </c>
      <c r="AU388" s="317" t="e">
        <f>_xlfn.CONCAT(IF(BH388="","-","B"),IF(BU388="","-","I"),VLOOKUP($B388,GtP!$A:$BB,MATCH("G12/13_0-1",GtP!$A$1:$BB$1,0),FALSE))</f>
        <v>#N/A</v>
      </c>
      <c r="AV388" s="319" t="str">
        <f>_xlfn.IFNA(VLOOKUP($B388,'B-LogEmaxOverpEC50'!$A:$AL,MATCH(AV$1,'B-LogEmaxOverpEC50'!$A$1:$AL$1,0),FALSE),"")</f>
        <v/>
      </c>
      <c r="AX388" s="321" t="str">
        <f>_xlfn.IFNA(VLOOKUP($B388,'B-LogEmaxOverpEC50'!$A:$AL,MATCH(AX$1,'B-LogEmaxOverpEC50'!$A$1:$AL$1,0),FALSE),"")</f>
        <v/>
      </c>
      <c r="AY388" s="321" t="str">
        <f>_xlfn.IFNA(VLOOKUP($B388,'B-LogEmaxOverpEC50'!$A:$AL,MATCH(AY$1,'B-LogEmaxOverpEC50'!$A$1:$AL$1,0),FALSE),"")</f>
        <v/>
      </c>
      <c r="AZ388" s="321" t="str">
        <f>_xlfn.IFNA(VLOOKUP($B388,'B-LogEmaxOverpEC50'!$A:$AL,MATCH(AZ$1,'B-LogEmaxOverpEC50'!$A$1:$AL$1,0),FALSE),"")</f>
        <v/>
      </c>
      <c r="BA388" s="321" t="str">
        <f>_xlfn.IFNA(VLOOKUP($B388,'B-LogEmaxOverpEC50'!$A:$AL,MATCH(BA$1,'B-LogEmaxOverpEC50'!$A$1:$AL$1,0),FALSE),"")</f>
        <v/>
      </c>
      <c r="BB388" s="321" t="str">
        <f>_xlfn.IFNA(VLOOKUP($B388,'B-LogEmaxOverpEC50'!$A:$AL,MATCH(BB$1,'B-LogEmaxOverpEC50'!$A$1:$AL$1,0),FALSE),"")</f>
        <v/>
      </c>
      <c r="BC388" s="321" t="str">
        <f>_xlfn.IFNA(VLOOKUP($B388,'B-LogEmaxOverpEC50'!$A:$AL,MATCH(BC$1,'B-LogEmaxOverpEC50'!$A$1:$AL$1,0),FALSE),"")</f>
        <v/>
      </c>
      <c r="BD388" s="321" t="str">
        <f>_xlfn.IFNA(VLOOKUP($B388,'B-LogEmaxOverpEC50'!$A:$AL,MATCH(BD$1,'B-LogEmaxOverpEC50'!$A$1:$AL$1,0),FALSE),"")</f>
        <v/>
      </c>
      <c r="BE388" s="321" t="str">
        <f>_xlfn.IFNA(VLOOKUP($B388,'B-LogEmaxOverpEC50'!$A:$AL,MATCH(BE$1,'B-LogEmaxOverpEC50'!$A$1:$AL$1,0),FALSE),"")</f>
        <v/>
      </c>
      <c r="BF388" s="321" t="str">
        <f>_xlfn.IFNA(VLOOKUP($B388,'B-LogEmaxOverpEC50'!$A:$AL,MATCH(BF$1,'B-LogEmaxOverpEC50'!$A$1:$AL$1,0),FALSE),"")</f>
        <v/>
      </c>
      <c r="BG388" s="321" t="str">
        <f>_xlfn.IFNA(VLOOKUP($B388,'B-LogEmaxOverpEC50'!$A:$AL,MATCH(BG$1,'B-LogEmaxOverpEC50'!$A$1:$AL$1,0),FALSE),"")</f>
        <v/>
      </c>
      <c r="BH388" s="321" t="str">
        <f>_xlfn.IFNA(VLOOKUP($B388,'B-LogEmaxOverpEC50'!$A:$AL,MATCH(BH$1,'B-LogEmaxOverpEC50'!$A$1:$AL$1,0),FALSE),"")</f>
        <v/>
      </c>
      <c r="BI388" s="322" t="str">
        <f>_xlfn.IFNA(VLOOKUP($B388,'I-LogEmaxOverpEC50'!$A:$AR,MATCH(BI$1,'I-LogEmaxOverpEC50'!$A$1:$AR$1,0),FALSE),"")</f>
        <v/>
      </c>
      <c r="BJ388" s="320" t="str">
        <f>_xlfn.IFNA(VLOOKUP($B388,'I-LogEmaxOverpEC50'!$A:$AR,MATCH(BJ$1,'I-LogEmaxOverpEC50'!$A$1:$AR$1,0),FALSE),"")</f>
        <v/>
      </c>
      <c r="BK388" s="320" t="str">
        <f>_xlfn.IFNA(VLOOKUP($B388,'I-LogEmaxOverpEC50'!$A:$AR,MATCH(BK$1,'I-LogEmaxOverpEC50'!$A$1:$AR$1,0),FALSE),"")</f>
        <v/>
      </c>
      <c r="BL388" s="320" t="str">
        <f>_xlfn.IFNA(VLOOKUP($B388,'I-LogEmaxOverpEC50'!$A:$AR,MATCH(BL$1,'I-LogEmaxOverpEC50'!$A$1:$AR$1,0),FALSE),"")</f>
        <v/>
      </c>
      <c r="BM388" s="320" t="str">
        <f>_xlfn.IFNA(VLOOKUP($B388,'I-LogEmaxOverpEC50'!$A:$AR,MATCH(BM$1,'I-LogEmaxOverpEC50'!$A$1:$AR$1,0),FALSE),"")</f>
        <v/>
      </c>
      <c r="BN388" s="320" t="str">
        <f>_xlfn.IFNA(VLOOKUP($B388,'I-LogEmaxOverpEC50'!$A:$AR,MATCH(BN$1,'I-LogEmaxOverpEC50'!$A$1:$AR$1,0),FALSE),"")</f>
        <v/>
      </c>
      <c r="BO388" s="320" t="str">
        <f>_xlfn.IFNA(VLOOKUP($B388,'I-LogEmaxOverpEC50'!$A:$AR,MATCH(BO$1,'I-LogEmaxOverpEC50'!$A$1:$AR$1,0),FALSE),"")</f>
        <v/>
      </c>
      <c r="BP388" s="320" t="str">
        <f>_xlfn.IFNA(VLOOKUP($B388,'I-LogEmaxOverpEC50'!$A:$AR,MATCH(BP$1,'I-LogEmaxOverpEC50'!$A$1:$AR$1,0),FALSE),"")</f>
        <v/>
      </c>
      <c r="BQ388" s="320" t="str">
        <f>_xlfn.IFNA(VLOOKUP($B388,'I-LogEmaxOverpEC50'!$A:$AR,MATCH(BQ$1,'I-LogEmaxOverpEC50'!$A$1:$AR$1,0),FALSE),"")</f>
        <v/>
      </c>
      <c r="BR388" s="320" t="str">
        <f>_xlfn.IFNA(VLOOKUP($B388,'I-LogEmaxOverpEC50'!$A:$AR,MATCH(BR$1,'I-LogEmaxOverpEC50'!$A$1:$AR$1,0),FALSE),"")</f>
        <v/>
      </c>
      <c r="BS388" s="320" t="str">
        <f>_xlfn.IFNA(VLOOKUP($B388,'I-LogEmaxOverpEC50'!$A:$AR,MATCH(BS$1,'I-LogEmaxOverpEC50'!$A$1:$AR$1,0),FALSE),"")</f>
        <v/>
      </c>
      <c r="BT388" s="320" t="str">
        <f>_xlfn.IFNA(VLOOKUP($B388,'I-LogEmaxOverpEC50'!$A:$AR,MATCH(BT$1,'I-LogEmaxOverpEC50'!$A$1:$AR$1,0),FALSE),"")</f>
        <v/>
      </c>
      <c r="BU388" s="320" t="str">
        <f>_xlfn.IFNA(VLOOKUP($B388,'I-LogEmaxOverpEC50'!$A:$AR,MATCH(BU$1,'I-LogEmaxOverpEC50'!$A$1:$AR$1,0),FALSE),"")</f>
        <v/>
      </c>
      <c r="BV388" s="114" t="e" cm="1">
        <f t="array" ref="BV388">_xlfn.IFS(AND($C388="A",_xlfn.CONCAT(F388:G388)&lt;&gt;"",$A388=1),"x",AND($C388="A",_xlfn.CONCAT(F388:G388)="",$A388=1),"-",$A$1&lt;&gt;"","")</f>
        <v>#N/A</v>
      </c>
      <c r="BW388" s="113" t="e" cm="1">
        <f t="array" ref="BW388">_xlfn.IFS(AND($C388="A",_xlfn.CONCAT(H388:L388)&lt;&gt;"",$A388=1),"x",AND($C388="A",_xlfn.CONCAT(H388:L388)="",$A388=1),"-",$A$1&lt;&gt;"","")</f>
        <v>#N/A</v>
      </c>
      <c r="BX388" s="113" t="e" cm="1">
        <f t="array" ref="BX388">_xlfn.IFS(AND($C388="A",_xlfn.CONCAT(M388:P388)&lt;&gt;"",$A388=1),"x",AND($C388="A",_xlfn.CONCAT(M388:P388)="",$A388=1),"-",$A$1&lt;&gt;"","")</f>
        <v>#N/A</v>
      </c>
      <c r="BY388" s="113" t="e" cm="1">
        <f t="array" ref="BY388">_xlfn.IFS(AND($C388="A",_xlfn.CONCAT(Q388:R388)&lt;&gt;"",$A388=1),"x",AND($C388="A",_xlfn.CONCAT(Q388:R388)="",$A388=1),"-",$A$1&lt;&gt;"","")</f>
        <v>#N/A</v>
      </c>
      <c r="BZ388" s="121" t="e">
        <f t="shared" si="235"/>
        <v>#N/A</v>
      </c>
      <c r="CA388" s="120" t="e">
        <f t="shared" si="236"/>
        <v>#N/A</v>
      </c>
      <c r="CB388" s="120" t="e">
        <f t="shared" si="237"/>
        <v>#N/A</v>
      </c>
      <c r="CC388" s="120" t="e">
        <f t="shared" si="238"/>
        <v>#N/A</v>
      </c>
      <c r="CD388" s="121" t="str">
        <f t="shared" si="239"/>
        <v/>
      </c>
      <c r="CE388" s="120" t="e">
        <f t="shared" si="240"/>
        <v>#N/A</v>
      </c>
      <c r="CF388" s="120" t="e">
        <f t="shared" si="241"/>
        <v>#N/A</v>
      </c>
      <c r="CG388" s="120" t="e">
        <f t="shared" si="242"/>
        <v>#N/A</v>
      </c>
      <c r="CH388" s="120" t="e">
        <f t="shared" si="243"/>
        <v>#N/A</v>
      </c>
      <c r="CI388" s="120" t="e">
        <f t="shared" si="244"/>
        <v>#N/A</v>
      </c>
    </row>
    <row r="389" spans="1:87" x14ac:dyDescent="0.2">
      <c r="A389" s="311" t="e" cm="1">
        <f t="array" ref="A389">_xlfn.IFS(SUM(F389:R389)&gt;0,1,Z389&gt;0,2,TRUE,3)</f>
        <v>#N/A</v>
      </c>
      <c r="B389" s="311" t="s">
        <v>1541</v>
      </c>
      <c r="C389" s="311" t="str">
        <f>_xlfn.XLOOKUP(B389,RecNamesAll!A:A,RecNamesAll!E:E)</f>
        <v>T</v>
      </c>
      <c r="D389" s="311" t="str">
        <f>_xlfn.XLOOKUP(B389,RecNamesAll!A:A,RecNamesAll!C:C)</f>
        <v>TAS2R43</v>
      </c>
      <c r="F389" s="312" t="e">
        <f t="shared" si="210"/>
        <v>#N/A</v>
      </c>
      <c r="G389" s="313" t="e">
        <f t="shared" si="211"/>
        <v>#N/A</v>
      </c>
      <c r="H389" s="312" t="e">
        <f t="shared" si="212"/>
        <v>#N/A</v>
      </c>
      <c r="I389" s="313" t="e">
        <f t="shared" si="213"/>
        <v>#N/A</v>
      </c>
      <c r="J389" s="313" t="e">
        <f t="shared" si="214"/>
        <v>#N/A</v>
      </c>
      <c r="K389" s="313" t="e">
        <f t="shared" si="215"/>
        <v>#N/A</v>
      </c>
      <c r="L389" s="313" t="e">
        <f t="shared" si="216"/>
        <v>#N/A</v>
      </c>
      <c r="M389" s="312" t="e">
        <f t="shared" si="217"/>
        <v>#N/A</v>
      </c>
      <c r="N389" s="313" t="e">
        <f t="shared" si="218"/>
        <v>#N/A</v>
      </c>
      <c r="O389" s="313" t="e">
        <f t="shared" si="219"/>
        <v>#N/A</v>
      </c>
      <c r="P389" s="313" t="e">
        <f t="shared" si="220"/>
        <v>#N/A</v>
      </c>
      <c r="Q389" s="312" t="e">
        <f t="shared" si="221"/>
        <v>#N/A</v>
      </c>
      <c r="R389" s="313" t="e">
        <f t="shared" si="222"/>
        <v>#N/A</v>
      </c>
      <c r="S389" s="314" t="str">
        <f t="shared" si="223"/>
        <v/>
      </c>
      <c r="T389" s="315" t="str">
        <f t="shared" si="224"/>
        <v>T</v>
      </c>
      <c r="U389" s="311" t="str">
        <f t="shared" si="225"/>
        <v>TAS2R43</v>
      </c>
      <c r="V389" s="316" t="e">
        <f>IF(VLOOKUP($B389,GtP!$A:$AA,MATCH("Gs_0-2",GtP!$A$1:$AA$1,0),FALSE)=0,"",VLOOKUP($B389,GtP!$A:$AA,MATCH("Gs_0-2",GtP!$A$1:$AA$1,0),FALSE))</f>
        <v>#N/A</v>
      </c>
      <c r="W389" s="317" t="e">
        <f>IF(VLOOKUP($B389,GtP!$A:$AA,MATCH("Gi/o_0-2",GtP!$A$1:$AA$1,0),FALSE)=0,"",VLOOKUP($B389,GtP!$A:$AA,MATCH("Gi/o_0-2",GtP!$A$1:$AA$1,0),FALSE))</f>
        <v>#N/A</v>
      </c>
      <c r="X389" s="317" t="e">
        <f>IF(VLOOKUP($B389,GtP!$A:$AA,MATCH("Gq/11_0-2",GtP!$A$1:$AA$1,0),FALSE)=0,"",VLOOKUP($B389,GtP!$A:$AA,MATCH("Gq/11_0-2",GtP!$A$1:$AA$1,0),FALSE))</f>
        <v>#N/A</v>
      </c>
      <c r="Y389" s="317" t="e">
        <f>IF(VLOOKUP($B389,GtP!$A:$AA,MATCH("G12/13_0-2",GtP!$A$1:$AA$1,0),FALSE)=0,"",VLOOKUP($B389,GtP!$A:$AA,MATCH("G12/13_0-2",GtP!$A$1:$AA$1,0),FALSE))</f>
        <v>#N/A</v>
      </c>
      <c r="Z389" s="318" t="e">
        <f t="shared" si="226"/>
        <v>#N/A</v>
      </c>
      <c r="AA389" s="317" t="e">
        <f t="shared" si="227"/>
        <v>#N/A</v>
      </c>
      <c r="AB389" s="317" t="e">
        <f t="shared" si="228"/>
        <v>#N/A</v>
      </c>
      <c r="AC389" s="317" t="e">
        <f t="shared" si="229"/>
        <v>#N/A</v>
      </c>
      <c r="AD389" s="317" t="e">
        <f t="shared" si="230"/>
        <v>#N/A</v>
      </c>
      <c r="AE389" s="315" t="str">
        <f t="shared" si="231"/>
        <v/>
      </c>
      <c r="AF389" s="311" t="str">
        <f t="shared" si="232"/>
        <v/>
      </c>
      <c r="AG389" s="311" t="str">
        <f t="shared" si="233"/>
        <v/>
      </c>
      <c r="AH389" s="311" t="str">
        <f t="shared" si="234"/>
        <v/>
      </c>
      <c r="AI389" s="316" t="e">
        <f>_xlfn.CONCAT(IF(AV389="","-","B"),IF(BI389="","-","I"),VLOOKUP($B389,GtP!$A:$BB,MATCH("Gs_0-1",GtP!$A$1:$BB$1,0),FALSE))</f>
        <v>#N/A</v>
      </c>
      <c r="AJ389" s="317" t="e">
        <f>_xlfn.CONCAT(IF(AW389="","-","B"),IF(BJ389="","-","I"),VLOOKUP($B389,GtP!$A:$BB,MATCH("Gs_0-1",GtP!$A$1:$BB$1,0),FALSE))</f>
        <v>#N/A</v>
      </c>
      <c r="AK389" s="317" t="e">
        <f>_xlfn.CONCAT(IF(AX389="","-","B"),IF(BK389="","-","I"),VLOOKUP($B389,GtP!$A:$BB,MATCH("Gi/o_0-1",GtP!$A$1:$BB$1,0),FALSE))</f>
        <v>#N/A</v>
      </c>
      <c r="AL389" s="317" t="e">
        <f>_xlfn.CONCAT(IF(AY389="","-","B"),IF(BL389="","-","I"),VLOOKUP($B389,GtP!$A:$BB,MATCH("Gi/o_0-1",GtP!$A$1:$BB$1,0),FALSE))</f>
        <v>#N/A</v>
      </c>
      <c r="AM389" s="317" t="e">
        <f>_xlfn.CONCAT(IF(AZ389="","-","B"),IF(BM389="","-","I"),VLOOKUP($B389,GtP!$A:$BB,MATCH("Gi/o_0-1",GtP!$A$1:$BB$1,0),FALSE))</f>
        <v>#N/A</v>
      </c>
      <c r="AN389" s="317" t="e">
        <f>_xlfn.CONCAT(IF(BA389="","-","B"),IF(BN389="","-","I"),VLOOKUP($B389,GtP!$A:$BB,MATCH("Gi/o_0-1",GtP!$A$1:$BB$1,0),FALSE))</f>
        <v>#N/A</v>
      </c>
      <c r="AO389" s="317" t="e">
        <f>_xlfn.CONCAT(IF(BB389="","-","B"),IF(BO389="","-","I"),VLOOKUP($B389,GtP!$A:$BB,MATCH("Gi/o_0-1",GtP!$A$1:$BB$1,0),FALSE))</f>
        <v>#N/A</v>
      </c>
      <c r="AP389" s="317" t="e">
        <f>_xlfn.CONCAT(IF(BC389="","-","B"),IF(BP389="","-","I"),VLOOKUP($B389,GtP!$A:$BB,MATCH("Gq/11_0-1",GtP!$A$1:$BB$1,0),FALSE))</f>
        <v>#N/A</v>
      </c>
      <c r="AQ389" s="317" t="e">
        <f>_xlfn.CONCAT(IF(BD389="","-","B"),IF(BQ389="","-","I"),VLOOKUP($B389,GtP!$A:$BB,MATCH("Gq/11_0-1",GtP!$A$1:$BB$1,0),FALSE))</f>
        <v>#N/A</v>
      </c>
      <c r="AR389" s="317" t="e">
        <f>_xlfn.CONCAT(IF(BE389="","-","B"),IF(BR389="","-","I"),VLOOKUP($B389,GtP!$A:$BB,MATCH("Gq/11_0-1",GtP!$A$1:$BB$1,0),FALSE))</f>
        <v>#N/A</v>
      </c>
      <c r="AS389" s="317" t="e">
        <f>_xlfn.CONCAT(IF(BF389="","-","B"),IF(BS389="","-","I"),VLOOKUP($B389,GtP!$A:$BB,MATCH("Gq/11_0-1",GtP!$A$1:$BB$1,0),FALSE))</f>
        <v>#N/A</v>
      </c>
      <c r="AT389" s="317" t="e">
        <f>_xlfn.CONCAT(IF(BG389="","-","B"),IF(BT389="","-","I"),VLOOKUP($B389,GtP!$A:$BB,MATCH("G12/13_0-1",GtP!$A$1:$BB$1,0),FALSE))</f>
        <v>#N/A</v>
      </c>
      <c r="AU389" s="317" t="e">
        <f>_xlfn.CONCAT(IF(BH389="","-","B"),IF(BU389="","-","I"),VLOOKUP($B389,GtP!$A:$BB,MATCH("G12/13_0-1",GtP!$A$1:$BB$1,0),FALSE))</f>
        <v>#N/A</v>
      </c>
      <c r="AV389" s="319" t="str">
        <f>_xlfn.IFNA(VLOOKUP($B389,'B-LogEmaxOverpEC50'!$A:$AL,MATCH(AV$1,'B-LogEmaxOverpEC50'!$A$1:$AL$1,0),FALSE),"")</f>
        <v/>
      </c>
      <c r="AX389" s="321" t="str">
        <f>_xlfn.IFNA(VLOOKUP($B389,'B-LogEmaxOverpEC50'!$A:$AL,MATCH(AX$1,'B-LogEmaxOverpEC50'!$A$1:$AL$1,0),FALSE),"")</f>
        <v/>
      </c>
      <c r="AY389" s="321" t="str">
        <f>_xlfn.IFNA(VLOOKUP($B389,'B-LogEmaxOverpEC50'!$A:$AL,MATCH(AY$1,'B-LogEmaxOverpEC50'!$A$1:$AL$1,0),FALSE),"")</f>
        <v/>
      </c>
      <c r="AZ389" s="321" t="str">
        <f>_xlfn.IFNA(VLOOKUP($B389,'B-LogEmaxOverpEC50'!$A:$AL,MATCH(AZ$1,'B-LogEmaxOverpEC50'!$A$1:$AL$1,0),FALSE),"")</f>
        <v/>
      </c>
      <c r="BA389" s="321" t="str">
        <f>_xlfn.IFNA(VLOOKUP($B389,'B-LogEmaxOverpEC50'!$A:$AL,MATCH(BA$1,'B-LogEmaxOverpEC50'!$A$1:$AL$1,0),FALSE),"")</f>
        <v/>
      </c>
      <c r="BB389" s="321" t="str">
        <f>_xlfn.IFNA(VLOOKUP($B389,'B-LogEmaxOverpEC50'!$A:$AL,MATCH(BB$1,'B-LogEmaxOverpEC50'!$A$1:$AL$1,0),FALSE),"")</f>
        <v/>
      </c>
      <c r="BC389" s="321" t="str">
        <f>_xlfn.IFNA(VLOOKUP($B389,'B-LogEmaxOverpEC50'!$A:$AL,MATCH(BC$1,'B-LogEmaxOverpEC50'!$A$1:$AL$1,0),FALSE),"")</f>
        <v/>
      </c>
      <c r="BD389" s="321" t="str">
        <f>_xlfn.IFNA(VLOOKUP($B389,'B-LogEmaxOverpEC50'!$A:$AL,MATCH(BD$1,'B-LogEmaxOverpEC50'!$A$1:$AL$1,0),FALSE),"")</f>
        <v/>
      </c>
      <c r="BE389" s="321" t="str">
        <f>_xlfn.IFNA(VLOOKUP($B389,'B-LogEmaxOverpEC50'!$A:$AL,MATCH(BE$1,'B-LogEmaxOverpEC50'!$A$1:$AL$1,0),FALSE),"")</f>
        <v/>
      </c>
      <c r="BF389" s="321" t="str">
        <f>_xlfn.IFNA(VLOOKUP($B389,'B-LogEmaxOverpEC50'!$A:$AL,MATCH(BF$1,'B-LogEmaxOverpEC50'!$A$1:$AL$1,0),FALSE),"")</f>
        <v/>
      </c>
      <c r="BG389" s="321" t="str">
        <f>_xlfn.IFNA(VLOOKUP($B389,'B-LogEmaxOverpEC50'!$A:$AL,MATCH(BG$1,'B-LogEmaxOverpEC50'!$A$1:$AL$1,0),FALSE),"")</f>
        <v/>
      </c>
      <c r="BH389" s="321" t="str">
        <f>_xlfn.IFNA(VLOOKUP($B389,'B-LogEmaxOverpEC50'!$A:$AL,MATCH(BH$1,'B-LogEmaxOverpEC50'!$A$1:$AL$1,0),FALSE),"")</f>
        <v/>
      </c>
      <c r="BI389" s="322" t="str">
        <f>_xlfn.IFNA(VLOOKUP($B389,'I-LogEmaxOverpEC50'!$A:$AR,MATCH(BI$1,'I-LogEmaxOverpEC50'!$A$1:$AR$1,0),FALSE),"")</f>
        <v/>
      </c>
      <c r="BJ389" s="320" t="str">
        <f>_xlfn.IFNA(VLOOKUP($B389,'I-LogEmaxOverpEC50'!$A:$AR,MATCH(BJ$1,'I-LogEmaxOverpEC50'!$A$1:$AR$1,0),FALSE),"")</f>
        <v/>
      </c>
      <c r="BK389" s="320" t="str">
        <f>_xlfn.IFNA(VLOOKUP($B389,'I-LogEmaxOverpEC50'!$A:$AR,MATCH(BK$1,'I-LogEmaxOverpEC50'!$A$1:$AR$1,0),FALSE),"")</f>
        <v/>
      </c>
      <c r="BL389" s="320" t="str">
        <f>_xlfn.IFNA(VLOOKUP($B389,'I-LogEmaxOverpEC50'!$A:$AR,MATCH(BL$1,'I-LogEmaxOverpEC50'!$A$1:$AR$1,0),FALSE),"")</f>
        <v/>
      </c>
      <c r="BM389" s="320" t="str">
        <f>_xlfn.IFNA(VLOOKUP($B389,'I-LogEmaxOverpEC50'!$A:$AR,MATCH(BM$1,'I-LogEmaxOverpEC50'!$A$1:$AR$1,0),FALSE),"")</f>
        <v/>
      </c>
      <c r="BN389" s="320" t="str">
        <f>_xlfn.IFNA(VLOOKUP($B389,'I-LogEmaxOverpEC50'!$A:$AR,MATCH(BN$1,'I-LogEmaxOverpEC50'!$A$1:$AR$1,0),FALSE),"")</f>
        <v/>
      </c>
      <c r="BO389" s="320" t="str">
        <f>_xlfn.IFNA(VLOOKUP($B389,'I-LogEmaxOverpEC50'!$A:$AR,MATCH(BO$1,'I-LogEmaxOverpEC50'!$A$1:$AR$1,0),FALSE),"")</f>
        <v/>
      </c>
      <c r="BP389" s="320" t="str">
        <f>_xlfn.IFNA(VLOOKUP($B389,'I-LogEmaxOverpEC50'!$A:$AR,MATCH(BP$1,'I-LogEmaxOverpEC50'!$A$1:$AR$1,0),FALSE),"")</f>
        <v/>
      </c>
      <c r="BQ389" s="320" t="str">
        <f>_xlfn.IFNA(VLOOKUP($B389,'I-LogEmaxOverpEC50'!$A:$AR,MATCH(BQ$1,'I-LogEmaxOverpEC50'!$A$1:$AR$1,0),FALSE),"")</f>
        <v/>
      </c>
      <c r="BR389" s="320" t="str">
        <f>_xlfn.IFNA(VLOOKUP($B389,'I-LogEmaxOverpEC50'!$A:$AR,MATCH(BR$1,'I-LogEmaxOverpEC50'!$A$1:$AR$1,0),FALSE),"")</f>
        <v/>
      </c>
      <c r="BS389" s="320" t="str">
        <f>_xlfn.IFNA(VLOOKUP($B389,'I-LogEmaxOverpEC50'!$A:$AR,MATCH(BS$1,'I-LogEmaxOverpEC50'!$A$1:$AR$1,0),FALSE),"")</f>
        <v/>
      </c>
      <c r="BT389" s="320" t="str">
        <f>_xlfn.IFNA(VLOOKUP($B389,'I-LogEmaxOverpEC50'!$A:$AR,MATCH(BT$1,'I-LogEmaxOverpEC50'!$A$1:$AR$1,0),FALSE),"")</f>
        <v/>
      </c>
      <c r="BU389" s="320" t="str">
        <f>_xlfn.IFNA(VLOOKUP($B389,'I-LogEmaxOverpEC50'!$A:$AR,MATCH(BU$1,'I-LogEmaxOverpEC50'!$A$1:$AR$1,0),FALSE),"")</f>
        <v/>
      </c>
      <c r="BV389" s="114" t="e" cm="1">
        <f t="array" ref="BV389">_xlfn.IFS(AND($C389="A",_xlfn.CONCAT(F389:G389)&lt;&gt;"",$A389=1),"x",AND($C389="A",_xlfn.CONCAT(F389:G389)="",$A389=1),"-",$A$1&lt;&gt;"","")</f>
        <v>#N/A</v>
      </c>
      <c r="BW389" s="113" t="e" cm="1">
        <f t="array" ref="BW389">_xlfn.IFS(AND($C389="A",_xlfn.CONCAT(H389:L389)&lt;&gt;"",$A389=1),"x",AND($C389="A",_xlfn.CONCAT(H389:L389)="",$A389=1),"-",$A$1&lt;&gt;"","")</f>
        <v>#N/A</v>
      </c>
      <c r="BX389" s="113" t="e" cm="1">
        <f t="array" ref="BX389">_xlfn.IFS(AND($C389="A",_xlfn.CONCAT(M389:P389)&lt;&gt;"",$A389=1),"x",AND($C389="A",_xlfn.CONCAT(M389:P389)="",$A389=1),"-",$A$1&lt;&gt;"","")</f>
        <v>#N/A</v>
      </c>
      <c r="BY389" s="113" t="e" cm="1">
        <f t="array" ref="BY389">_xlfn.IFS(AND($C389="A",_xlfn.CONCAT(Q389:R389)&lt;&gt;"",$A389=1),"x",AND($C389="A",_xlfn.CONCAT(Q389:R389)="",$A389=1),"-",$A$1&lt;&gt;"","")</f>
        <v>#N/A</v>
      </c>
      <c r="BZ389" s="121" t="e">
        <f t="shared" si="235"/>
        <v>#N/A</v>
      </c>
      <c r="CA389" s="120" t="e">
        <f t="shared" si="236"/>
        <v>#N/A</v>
      </c>
      <c r="CB389" s="120" t="e">
        <f t="shared" si="237"/>
        <v>#N/A</v>
      </c>
      <c r="CC389" s="120" t="e">
        <f t="shared" si="238"/>
        <v>#N/A</v>
      </c>
      <c r="CD389" s="121" t="str">
        <f t="shared" si="239"/>
        <v/>
      </c>
      <c r="CE389" s="120" t="e">
        <f t="shared" si="240"/>
        <v>#N/A</v>
      </c>
      <c r="CF389" s="120" t="e">
        <f t="shared" si="241"/>
        <v>#N/A</v>
      </c>
      <c r="CG389" s="120" t="e">
        <f t="shared" si="242"/>
        <v>#N/A</v>
      </c>
      <c r="CH389" s="120" t="e">
        <f t="shared" si="243"/>
        <v>#N/A</v>
      </c>
      <c r="CI389" s="120" t="e">
        <f t="shared" si="244"/>
        <v>#N/A</v>
      </c>
    </row>
    <row r="390" spans="1:87" x14ac:dyDescent="0.2">
      <c r="A390" s="311" t="e" cm="1">
        <f t="array" ref="A390">_xlfn.IFS(SUM(F390:R390)&gt;0,1,Z390&gt;0,2,TRUE,3)</f>
        <v>#N/A</v>
      </c>
      <c r="B390" s="311" t="s">
        <v>1537</v>
      </c>
      <c r="C390" s="311" t="str">
        <f>_xlfn.XLOOKUP(B390,RecNamesAll!A:A,RecNamesAll!E:E)</f>
        <v>T</v>
      </c>
      <c r="D390" s="311" t="str">
        <f>_xlfn.XLOOKUP(B390,RecNamesAll!A:A,RecNamesAll!C:C)</f>
        <v>TAS2R45</v>
      </c>
      <c r="F390" s="312" t="e">
        <f t="shared" si="210"/>
        <v>#N/A</v>
      </c>
      <c r="G390" s="313" t="e">
        <f t="shared" si="211"/>
        <v>#N/A</v>
      </c>
      <c r="H390" s="312" t="e">
        <f t="shared" si="212"/>
        <v>#N/A</v>
      </c>
      <c r="I390" s="313" t="e">
        <f t="shared" si="213"/>
        <v>#N/A</v>
      </c>
      <c r="J390" s="313" t="e">
        <f t="shared" si="214"/>
        <v>#N/A</v>
      </c>
      <c r="K390" s="313" t="e">
        <f t="shared" si="215"/>
        <v>#N/A</v>
      </c>
      <c r="L390" s="313" t="e">
        <f t="shared" si="216"/>
        <v>#N/A</v>
      </c>
      <c r="M390" s="312" t="e">
        <f t="shared" si="217"/>
        <v>#N/A</v>
      </c>
      <c r="N390" s="313" t="e">
        <f t="shared" si="218"/>
        <v>#N/A</v>
      </c>
      <c r="O390" s="313" t="e">
        <f t="shared" si="219"/>
        <v>#N/A</v>
      </c>
      <c r="P390" s="313" t="e">
        <f t="shared" si="220"/>
        <v>#N/A</v>
      </c>
      <c r="Q390" s="312" t="e">
        <f t="shared" si="221"/>
        <v>#N/A</v>
      </c>
      <c r="R390" s="313" t="e">
        <f t="shared" si="222"/>
        <v>#N/A</v>
      </c>
      <c r="S390" s="314" t="str">
        <f t="shared" si="223"/>
        <v/>
      </c>
      <c r="T390" s="315" t="str">
        <f t="shared" si="224"/>
        <v>T</v>
      </c>
      <c r="U390" s="311" t="str">
        <f t="shared" si="225"/>
        <v>TAS2R45</v>
      </c>
      <c r="V390" s="316" t="e">
        <f>IF(VLOOKUP($B390,GtP!$A:$AA,MATCH("Gs_0-2",GtP!$A$1:$AA$1,0),FALSE)=0,"",VLOOKUP($B390,GtP!$A:$AA,MATCH("Gs_0-2",GtP!$A$1:$AA$1,0),FALSE))</f>
        <v>#N/A</v>
      </c>
      <c r="W390" s="317" t="e">
        <f>IF(VLOOKUP($B390,GtP!$A:$AA,MATCH("Gi/o_0-2",GtP!$A$1:$AA$1,0),FALSE)=0,"",VLOOKUP($B390,GtP!$A:$AA,MATCH("Gi/o_0-2",GtP!$A$1:$AA$1,0),FALSE))</f>
        <v>#N/A</v>
      </c>
      <c r="X390" s="317" t="e">
        <f>IF(VLOOKUP($B390,GtP!$A:$AA,MATCH("Gq/11_0-2",GtP!$A$1:$AA$1,0),FALSE)=0,"",VLOOKUP($B390,GtP!$A:$AA,MATCH("Gq/11_0-2",GtP!$A$1:$AA$1,0),FALSE))</f>
        <v>#N/A</v>
      </c>
      <c r="Y390" s="317" t="e">
        <f>IF(VLOOKUP($B390,GtP!$A:$AA,MATCH("G12/13_0-2",GtP!$A$1:$AA$1,0),FALSE)=0,"",VLOOKUP($B390,GtP!$A:$AA,MATCH("G12/13_0-2",GtP!$A$1:$AA$1,0),FALSE))</f>
        <v>#N/A</v>
      </c>
      <c r="Z390" s="318" t="e">
        <f t="shared" si="226"/>
        <v>#N/A</v>
      </c>
      <c r="AA390" s="317" t="e">
        <f t="shared" si="227"/>
        <v>#N/A</v>
      </c>
      <c r="AB390" s="317" t="e">
        <f t="shared" si="228"/>
        <v>#N/A</v>
      </c>
      <c r="AC390" s="317" t="e">
        <f t="shared" si="229"/>
        <v>#N/A</v>
      </c>
      <c r="AD390" s="317" t="e">
        <f t="shared" si="230"/>
        <v>#N/A</v>
      </c>
      <c r="AE390" s="315" t="str">
        <f t="shared" si="231"/>
        <v/>
      </c>
      <c r="AF390" s="311" t="str">
        <f t="shared" si="232"/>
        <v/>
      </c>
      <c r="AG390" s="311" t="str">
        <f t="shared" si="233"/>
        <v/>
      </c>
      <c r="AH390" s="311" t="str">
        <f t="shared" si="234"/>
        <v/>
      </c>
      <c r="AI390" s="316" t="e">
        <f>_xlfn.CONCAT(IF(AV390="","-","B"),IF(BI390="","-","I"),VLOOKUP($B390,GtP!$A:$BB,MATCH("Gs_0-1",GtP!$A$1:$BB$1,0),FALSE))</f>
        <v>#N/A</v>
      </c>
      <c r="AJ390" s="317" t="e">
        <f>_xlfn.CONCAT(IF(AW390="","-","B"),IF(BJ390="","-","I"),VLOOKUP($B390,GtP!$A:$BB,MATCH("Gs_0-1",GtP!$A$1:$BB$1,0),FALSE))</f>
        <v>#N/A</v>
      </c>
      <c r="AK390" s="317" t="e">
        <f>_xlfn.CONCAT(IF(AX390="","-","B"),IF(BK390="","-","I"),VLOOKUP($B390,GtP!$A:$BB,MATCH("Gi/o_0-1",GtP!$A$1:$BB$1,0),FALSE))</f>
        <v>#N/A</v>
      </c>
      <c r="AL390" s="317" t="e">
        <f>_xlfn.CONCAT(IF(AY390="","-","B"),IF(BL390="","-","I"),VLOOKUP($B390,GtP!$A:$BB,MATCH("Gi/o_0-1",GtP!$A$1:$BB$1,0),FALSE))</f>
        <v>#N/A</v>
      </c>
      <c r="AM390" s="317" t="e">
        <f>_xlfn.CONCAT(IF(AZ390="","-","B"),IF(BM390="","-","I"),VLOOKUP($B390,GtP!$A:$BB,MATCH("Gi/o_0-1",GtP!$A$1:$BB$1,0),FALSE))</f>
        <v>#N/A</v>
      </c>
      <c r="AN390" s="317" t="e">
        <f>_xlfn.CONCAT(IF(BA390="","-","B"),IF(BN390="","-","I"),VLOOKUP($B390,GtP!$A:$BB,MATCH("Gi/o_0-1",GtP!$A$1:$BB$1,0),FALSE))</f>
        <v>#N/A</v>
      </c>
      <c r="AO390" s="317" t="e">
        <f>_xlfn.CONCAT(IF(BB390="","-","B"),IF(BO390="","-","I"),VLOOKUP($B390,GtP!$A:$BB,MATCH("Gi/o_0-1",GtP!$A$1:$BB$1,0),FALSE))</f>
        <v>#N/A</v>
      </c>
      <c r="AP390" s="317" t="e">
        <f>_xlfn.CONCAT(IF(BC390="","-","B"),IF(BP390="","-","I"),VLOOKUP($B390,GtP!$A:$BB,MATCH("Gq/11_0-1",GtP!$A$1:$BB$1,0),FALSE))</f>
        <v>#N/A</v>
      </c>
      <c r="AQ390" s="317" t="e">
        <f>_xlfn.CONCAT(IF(BD390="","-","B"),IF(BQ390="","-","I"),VLOOKUP($B390,GtP!$A:$BB,MATCH("Gq/11_0-1",GtP!$A$1:$BB$1,0),FALSE))</f>
        <v>#N/A</v>
      </c>
      <c r="AR390" s="317" t="e">
        <f>_xlfn.CONCAT(IF(BE390="","-","B"),IF(BR390="","-","I"),VLOOKUP($B390,GtP!$A:$BB,MATCH("Gq/11_0-1",GtP!$A$1:$BB$1,0),FALSE))</f>
        <v>#N/A</v>
      </c>
      <c r="AS390" s="317" t="e">
        <f>_xlfn.CONCAT(IF(BF390="","-","B"),IF(BS390="","-","I"),VLOOKUP($B390,GtP!$A:$BB,MATCH("Gq/11_0-1",GtP!$A$1:$BB$1,0),FALSE))</f>
        <v>#N/A</v>
      </c>
      <c r="AT390" s="317" t="e">
        <f>_xlfn.CONCAT(IF(BG390="","-","B"),IF(BT390="","-","I"),VLOOKUP($B390,GtP!$A:$BB,MATCH("G12/13_0-1",GtP!$A$1:$BB$1,0),FALSE))</f>
        <v>#N/A</v>
      </c>
      <c r="AU390" s="317" t="e">
        <f>_xlfn.CONCAT(IF(BH390="","-","B"),IF(BU390="","-","I"),VLOOKUP($B390,GtP!$A:$BB,MATCH("G12/13_0-1",GtP!$A$1:$BB$1,0),FALSE))</f>
        <v>#N/A</v>
      </c>
      <c r="AV390" s="319" t="str">
        <f>_xlfn.IFNA(VLOOKUP($B390,'B-LogEmaxOverpEC50'!$A:$AL,MATCH(AV$1,'B-LogEmaxOverpEC50'!$A$1:$AL$1,0),FALSE),"")</f>
        <v/>
      </c>
      <c r="AX390" s="321" t="str">
        <f>_xlfn.IFNA(VLOOKUP($B390,'B-LogEmaxOverpEC50'!$A:$AL,MATCH(AX$1,'B-LogEmaxOverpEC50'!$A$1:$AL$1,0),FALSE),"")</f>
        <v/>
      </c>
      <c r="AY390" s="321" t="str">
        <f>_xlfn.IFNA(VLOOKUP($B390,'B-LogEmaxOverpEC50'!$A:$AL,MATCH(AY$1,'B-LogEmaxOverpEC50'!$A$1:$AL$1,0),FALSE),"")</f>
        <v/>
      </c>
      <c r="AZ390" s="321" t="str">
        <f>_xlfn.IFNA(VLOOKUP($B390,'B-LogEmaxOverpEC50'!$A:$AL,MATCH(AZ$1,'B-LogEmaxOverpEC50'!$A$1:$AL$1,0),FALSE),"")</f>
        <v/>
      </c>
      <c r="BA390" s="321" t="str">
        <f>_xlfn.IFNA(VLOOKUP($B390,'B-LogEmaxOverpEC50'!$A:$AL,MATCH(BA$1,'B-LogEmaxOverpEC50'!$A$1:$AL$1,0),FALSE),"")</f>
        <v/>
      </c>
      <c r="BB390" s="321" t="str">
        <f>_xlfn.IFNA(VLOOKUP($B390,'B-LogEmaxOverpEC50'!$A:$AL,MATCH(BB$1,'B-LogEmaxOverpEC50'!$A$1:$AL$1,0),FALSE),"")</f>
        <v/>
      </c>
      <c r="BC390" s="321" t="str">
        <f>_xlfn.IFNA(VLOOKUP($B390,'B-LogEmaxOverpEC50'!$A:$AL,MATCH(BC$1,'B-LogEmaxOverpEC50'!$A$1:$AL$1,0),FALSE),"")</f>
        <v/>
      </c>
      <c r="BD390" s="321" t="str">
        <f>_xlfn.IFNA(VLOOKUP($B390,'B-LogEmaxOverpEC50'!$A:$AL,MATCH(BD$1,'B-LogEmaxOverpEC50'!$A$1:$AL$1,0),FALSE),"")</f>
        <v/>
      </c>
      <c r="BE390" s="321" t="str">
        <f>_xlfn.IFNA(VLOOKUP($B390,'B-LogEmaxOverpEC50'!$A:$AL,MATCH(BE$1,'B-LogEmaxOverpEC50'!$A$1:$AL$1,0),FALSE),"")</f>
        <v/>
      </c>
      <c r="BF390" s="321" t="str">
        <f>_xlfn.IFNA(VLOOKUP($B390,'B-LogEmaxOverpEC50'!$A:$AL,MATCH(BF$1,'B-LogEmaxOverpEC50'!$A$1:$AL$1,0),FALSE),"")</f>
        <v/>
      </c>
      <c r="BG390" s="321" t="str">
        <f>_xlfn.IFNA(VLOOKUP($B390,'B-LogEmaxOverpEC50'!$A:$AL,MATCH(BG$1,'B-LogEmaxOverpEC50'!$A$1:$AL$1,0),FALSE),"")</f>
        <v/>
      </c>
      <c r="BH390" s="321" t="str">
        <f>_xlfn.IFNA(VLOOKUP($B390,'B-LogEmaxOverpEC50'!$A:$AL,MATCH(BH$1,'B-LogEmaxOverpEC50'!$A$1:$AL$1,0),FALSE),"")</f>
        <v/>
      </c>
      <c r="BI390" s="322" t="str">
        <f>_xlfn.IFNA(VLOOKUP($B390,'I-LogEmaxOverpEC50'!$A:$AR,MATCH(BI$1,'I-LogEmaxOverpEC50'!$A$1:$AR$1,0),FALSE),"")</f>
        <v/>
      </c>
      <c r="BJ390" s="320" t="str">
        <f>_xlfn.IFNA(VLOOKUP($B390,'I-LogEmaxOverpEC50'!$A:$AR,MATCH(BJ$1,'I-LogEmaxOverpEC50'!$A$1:$AR$1,0),FALSE),"")</f>
        <v/>
      </c>
      <c r="BK390" s="320" t="str">
        <f>_xlfn.IFNA(VLOOKUP($B390,'I-LogEmaxOverpEC50'!$A:$AR,MATCH(BK$1,'I-LogEmaxOverpEC50'!$A$1:$AR$1,0),FALSE),"")</f>
        <v/>
      </c>
      <c r="BL390" s="320" t="str">
        <f>_xlfn.IFNA(VLOOKUP($B390,'I-LogEmaxOverpEC50'!$A:$AR,MATCH(BL$1,'I-LogEmaxOverpEC50'!$A$1:$AR$1,0),FALSE),"")</f>
        <v/>
      </c>
      <c r="BM390" s="320" t="str">
        <f>_xlfn.IFNA(VLOOKUP($B390,'I-LogEmaxOverpEC50'!$A:$AR,MATCH(BM$1,'I-LogEmaxOverpEC50'!$A$1:$AR$1,0),FALSE),"")</f>
        <v/>
      </c>
      <c r="BN390" s="320" t="str">
        <f>_xlfn.IFNA(VLOOKUP($B390,'I-LogEmaxOverpEC50'!$A:$AR,MATCH(BN$1,'I-LogEmaxOverpEC50'!$A$1:$AR$1,0),FALSE),"")</f>
        <v/>
      </c>
      <c r="BO390" s="320" t="str">
        <f>_xlfn.IFNA(VLOOKUP($B390,'I-LogEmaxOverpEC50'!$A:$AR,MATCH(BO$1,'I-LogEmaxOverpEC50'!$A$1:$AR$1,0),FALSE),"")</f>
        <v/>
      </c>
      <c r="BP390" s="320" t="str">
        <f>_xlfn.IFNA(VLOOKUP($B390,'I-LogEmaxOverpEC50'!$A:$AR,MATCH(BP$1,'I-LogEmaxOverpEC50'!$A$1:$AR$1,0),FALSE),"")</f>
        <v/>
      </c>
      <c r="BQ390" s="320" t="str">
        <f>_xlfn.IFNA(VLOOKUP($B390,'I-LogEmaxOverpEC50'!$A:$AR,MATCH(BQ$1,'I-LogEmaxOverpEC50'!$A$1:$AR$1,0),FALSE),"")</f>
        <v/>
      </c>
      <c r="BR390" s="320" t="str">
        <f>_xlfn.IFNA(VLOOKUP($B390,'I-LogEmaxOverpEC50'!$A:$AR,MATCH(BR$1,'I-LogEmaxOverpEC50'!$A$1:$AR$1,0),FALSE),"")</f>
        <v/>
      </c>
      <c r="BS390" s="320" t="str">
        <f>_xlfn.IFNA(VLOOKUP($B390,'I-LogEmaxOverpEC50'!$A:$AR,MATCH(BS$1,'I-LogEmaxOverpEC50'!$A$1:$AR$1,0),FALSE),"")</f>
        <v/>
      </c>
      <c r="BT390" s="320" t="str">
        <f>_xlfn.IFNA(VLOOKUP($B390,'I-LogEmaxOverpEC50'!$A:$AR,MATCH(BT$1,'I-LogEmaxOverpEC50'!$A$1:$AR$1,0),FALSE),"")</f>
        <v/>
      </c>
      <c r="BU390" s="320" t="str">
        <f>_xlfn.IFNA(VLOOKUP($B390,'I-LogEmaxOverpEC50'!$A:$AR,MATCH(BU$1,'I-LogEmaxOverpEC50'!$A$1:$AR$1,0),FALSE),"")</f>
        <v/>
      </c>
      <c r="BV390" s="114" t="e" cm="1">
        <f t="array" ref="BV390">_xlfn.IFS(AND($C390="A",_xlfn.CONCAT(F390:G390)&lt;&gt;"",$A390=1),"x",AND($C390="A",_xlfn.CONCAT(F390:G390)="",$A390=1),"-",$A$1&lt;&gt;"","")</f>
        <v>#N/A</v>
      </c>
      <c r="BW390" s="113" t="e" cm="1">
        <f t="array" ref="BW390">_xlfn.IFS(AND($C390="A",_xlfn.CONCAT(H390:L390)&lt;&gt;"",$A390=1),"x",AND($C390="A",_xlfn.CONCAT(H390:L390)="",$A390=1),"-",$A$1&lt;&gt;"","")</f>
        <v>#N/A</v>
      </c>
      <c r="BX390" s="113" t="e" cm="1">
        <f t="array" ref="BX390">_xlfn.IFS(AND($C390="A",_xlfn.CONCAT(M390:P390)&lt;&gt;"",$A390=1),"x",AND($C390="A",_xlfn.CONCAT(M390:P390)="",$A390=1),"-",$A$1&lt;&gt;"","")</f>
        <v>#N/A</v>
      </c>
      <c r="BY390" s="113" t="e" cm="1">
        <f t="array" ref="BY390">_xlfn.IFS(AND($C390="A",_xlfn.CONCAT(Q390:R390)&lt;&gt;"",$A390=1),"x",AND($C390="A",_xlfn.CONCAT(Q390:R390)="",$A390=1),"-",$A$1&lt;&gt;"","")</f>
        <v>#N/A</v>
      </c>
      <c r="BZ390" s="121" t="e">
        <f t="shared" si="235"/>
        <v>#N/A</v>
      </c>
      <c r="CA390" s="120" t="e">
        <f t="shared" si="236"/>
        <v>#N/A</v>
      </c>
      <c r="CB390" s="120" t="e">
        <f t="shared" si="237"/>
        <v>#N/A</v>
      </c>
      <c r="CC390" s="120" t="e">
        <f t="shared" si="238"/>
        <v>#N/A</v>
      </c>
      <c r="CD390" s="121" t="str">
        <f t="shared" si="239"/>
        <v/>
      </c>
      <c r="CE390" s="120" t="e">
        <f t="shared" si="240"/>
        <v>#N/A</v>
      </c>
      <c r="CF390" s="120" t="e">
        <f t="shared" si="241"/>
        <v>#N/A</v>
      </c>
      <c r="CG390" s="120" t="e">
        <f t="shared" si="242"/>
        <v>#N/A</v>
      </c>
      <c r="CH390" s="120" t="e">
        <f t="shared" si="243"/>
        <v>#N/A</v>
      </c>
      <c r="CI390" s="120" t="e">
        <f t="shared" si="244"/>
        <v>#N/A</v>
      </c>
    </row>
    <row r="391" spans="1:87" x14ac:dyDescent="0.2">
      <c r="A391" s="311" t="e" cm="1">
        <f t="array" ref="A391">_xlfn.IFS(SUM(F391:R391)&gt;0,1,Z391&gt;0,2,TRUE,3)</f>
        <v>#N/A</v>
      </c>
      <c r="B391" s="311" t="s">
        <v>1533</v>
      </c>
      <c r="C391" s="311" t="str">
        <f>_xlfn.XLOOKUP(B391,RecNamesAll!A:A,RecNamesAll!E:E)</f>
        <v>T</v>
      </c>
      <c r="D391" s="311" t="str">
        <f>_xlfn.XLOOKUP(B391,RecNamesAll!A:A,RecNamesAll!C:C)</f>
        <v>TAS2R46</v>
      </c>
      <c r="F391" s="312" t="e">
        <f t="shared" si="210"/>
        <v>#N/A</v>
      </c>
      <c r="G391" s="313" t="e">
        <f t="shared" si="211"/>
        <v>#N/A</v>
      </c>
      <c r="H391" s="312" t="e">
        <f t="shared" si="212"/>
        <v>#N/A</v>
      </c>
      <c r="I391" s="313" t="e">
        <f t="shared" si="213"/>
        <v>#N/A</v>
      </c>
      <c r="J391" s="313" t="e">
        <f t="shared" si="214"/>
        <v>#N/A</v>
      </c>
      <c r="K391" s="313" t="e">
        <f t="shared" si="215"/>
        <v>#N/A</v>
      </c>
      <c r="L391" s="313" t="e">
        <f t="shared" si="216"/>
        <v>#N/A</v>
      </c>
      <c r="M391" s="312" t="e">
        <f t="shared" si="217"/>
        <v>#N/A</v>
      </c>
      <c r="N391" s="313" t="e">
        <f t="shared" si="218"/>
        <v>#N/A</v>
      </c>
      <c r="O391" s="313" t="e">
        <f t="shared" si="219"/>
        <v>#N/A</v>
      </c>
      <c r="P391" s="313" t="e">
        <f t="shared" si="220"/>
        <v>#N/A</v>
      </c>
      <c r="Q391" s="312" t="e">
        <f t="shared" si="221"/>
        <v>#N/A</v>
      </c>
      <c r="R391" s="313" t="e">
        <f t="shared" si="222"/>
        <v>#N/A</v>
      </c>
      <c r="S391" s="314" t="str">
        <f t="shared" si="223"/>
        <v/>
      </c>
      <c r="T391" s="315" t="str">
        <f t="shared" si="224"/>
        <v>T</v>
      </c>
      <c r="U391" s="311" t="str">
        <f t="shared" si="225"/>
        <v>TAS2R46</v>
      </c>
      <c r="V391" s="316" t="e">
        <f>IF(VLOOKUP($B391,GtP!$A:$AA,MATCH("Gs_0-2",GtP!$A$1:$AA$1,0),FALSE)=0,"",VLOOKUP($B391,GtP!$A:$AA,MATCH("Gs_0-2",GtP!$A$1:$AA$1,0),FALSE))</f>
        <v>#N/A</v>
      </c>
      <c r="W391" s="317" t="e">
        <f>IF(VLOOKUP($B391,GtP!$A:$AA,MATCH("Gi/o_0-2",GtP!$A$1:$AA$1,0),FALSE)=0,"",VLOOKUP($B391,GtP!$A:$AA,MATCH("Gi/o_0-2",GtP!$A$1:$AA$1,0),FALSE))</f>
        <v>#N/A</v>
      </c>
      <c r="X391" s="317" t="e">
        <f>IF(VLOOKUP($B391,GtP!$A:$AA,MATCH("Gq/11_0-2",GtP!$A$1:$AA$1,0),FALSE)=0,"",VLOOKUP($B391,GtP!$A:$AA,MATCH("Gq/11_0-2",GtP!$A$1:$AA$1,0),FALSE))</f>
        <v>#N/A</v>
      </c>
      <c r="Y391" s="317" t="e">
        <f>IF(VLOOKUP($B391,GtP!$A:$AA,MATCH("G12/13_0-2",GtP!$A$1:$AA$1,0),FALSE)=0,"",VLOOKUP($B391,GtP!$A:$AA,MATCH("G12/13_0-2",GtP!$A$1:$AA$1,0),FALSE))</f>
        <v>#N/A</v>
      </c>
      <c r="Z391" s="318" t="e">
        <f t="shared" si="226"/>
        <v>#N/A</v>
      </c>
      <c r="AA391" s="317" t="e">
        <f t="shared" si="227"/>
        <v>#N/A</v>
      </c>
      <c r="AB391" s="317" t="e">
        <f t="shared" si="228"/>
        <v>#N/A</v>
      </c>
      <c r="AC391" s="317" t="e">
        <f t="shared" si="229"/>
        <v>#N/A</v>
      </c>
      <c r="AD391" s="317" t="e">
        <f t="shared" si="230"/>
        <v>#N/A</v>
      </c>
      <c r="AE391" s="315" t="str">
        <f t="shared" si="231"/>
        <v/>
      </c>
      <c r="AF391" s="311" t="str">
        <f t="shared" si="232"/>
        <v/>
      </c>
      <c r="AG391" s="311" t="str">
        <f t="shared" si="233"/>
        <v/>
      </c>
      <c r="AH391" s="311" t="str">
        <f t="shared" si="234"/>
        <v/>
      </c>
      <c r="AI391" s="316" t="e">
        <f>_xlfn.CONCAT(IF(AV391="","-","B"),IF(BI391="","-","I"),VLOOKUP($B391,GtP!$A:$BB,MATCH("Gs_0-1",GtP!$A$1:$BB$1,0),FALSE))</f>
        <v>#N/A</v>
      </c>
      <c r="AJ391" s="317" t="e">
        <f>_xlfn.CONCAT(IF(AW391="","-","B"),IF(BJ391="","-","I"),VLOOKUP($B391,GtP!$A:$BB,MATCH("Gs_0-1",GtP!$A$1:$BB$1,0),FALSE))</f>
        <v>#N/A</v>
      </c>
      <c r="AK391" s="317" t="e">
        <f>_xlfn.CONCAT(IF(AX391="","-","B"),IF(BK391="","-","I"),VLOOKUP($B391,GtP!$A:$BB,MATCH("Gi/o_0-1",GtP!$A$1:$BB$1,0),FALSE))</f>
        <v>#N/A</v>
      </c>
      <c r="AL391" s="317" t="e">
        <f>_xlfn.CONCAT(IF(AY391="","-","B"),IF(BL391="","-","I"),VLOOKUP($B391,GtP!$A:$BB,MATCH("Gi/o_0-1",GtP!$A$1:$BB$1,0),FALSE))</f>
        <v>#N/A</v>
      </c>
      <c r="AM391" s="317" t="e">
        <f>_xlfn.CONCAT(IF(AZ391="","-","B"),IF(BM391="","-","I"),VLOOKUP($B391,GtP!$A:$BB,MATCH("Gi/o_0-1",GtP!$A$1:$BB$1,0),FALSE))</f>
        <v>#N/A</v>
      </c>
      <c r="AN391" s="317" t="e">
        <f>_xlfn.CONCAT(IF(BA391="","-","B"),IF(BN391="","-","I"),VLOOKUP($B391,GtP!$A:$BB,MATCH("Gi/o_0-1",GtP!$A$1:$BB$1,0),FALSE))</f>
        <v>#N/A</v>
      </c>
      <c r="AO391" s="317" t="e">
        <f>_xlfn.CONCAT(IF(BB391="","-","B"),IF(BO391="","-","I"),VLOOKUP($B391,GtP!$A:$BB,MATCH("Gi/o_0-1",GtP!$A$1:$BB$1,0),FALSE))</f>
        <v>#N/A</v>
      </c>
      <c r="AP391" s="317" t="e">
        <f>_xlfn.CONCAT(IF(BC391="","-","B"),IF(BP391="","-","I"),VLOOKUP($B391,GtP!$A:$BB,MATCH("Gq/11_0-1",GtP!$A$1:$BB$1,0),FALSE))</f>
        <v>#N/A</v>
      </c>
      <c r="AQ391" s="317" t="e">
        <f>_xlfn.CONCAT(IF(BD391="","-","B"),IF(BQ391="","-","I"),VLOOKUP($B391,GtP!$A:$BB,MATCH("Gq/11_0-1",GtP!$A$1:$BB$1,0),FALSE))</f>
        <v>#N/A</v>
      </c>
      <c r="AR391" s="317" t="e">
        <f>_xlfn.CONCAT(IF(BE391="","-","B"),IF(BR391="","-","I"),VLOOKUP($B391,GtP!$A:$BB,MATCH("Gq/11_0-1",GtP!$A$1:$BB$1,0),FALSE))</f>
        <v>#N/A</v>
      </c>
      <c r="AS391" s="317" t="e">
        <f>_xlfn.CONCAT(IF(BF391="","-","B"),IF(BS391="","-","I"),VLOOKUP($B391,GtP!$A:$BB,MATCH("Gq/11_0-1",GtP!$A$1:$BB$1,0),FALSE))</f>
        <v>#N/A</v>
      </c>
      <c r="AT391" s="317" t="e">
        <f>_xlfn.CONCAT(IF(BG391="","-","B"),IF(BT391="","-","I"),VLOOKUP($B391,GtP!$A:$BB,MATCH("G12/13_0-1",GtP!$A$1:$BB$1,0),FALSE))</f>
        <v>#N/A</v>
      </c>
      <c r="AU391" s="317" t="e">
        <f>_xlfn.CONCAT(IF(BH391="","-","B"),IF(BU391="","-","I"),VLOOKUP($B391,GtP!$A:$BB,MATCH("G12/13_0-1",GtP!$A$1:$BB$1,0),FALSE))</f>
        <v>#N/A</v>
      </c>
      <c r="AV391" s="319" t="str">
        <f>_xlfn.IFNA(VLOOKUP($B391,'B-LogEmaxOverpEC50'!$A:$AL,MATCH(AV$1,'B-LogEmaxOverpEC50'!$A$1:$AL$1,0),FALSE),"")</f>
        <v/>
      </c>
      <c r="AX391" s="321" t="str">
        <f>_xlfn.IFNA(VLOOKUP($B391,'B-LogEmaxOverpEC50'!$A:$AL,MATCH(AX$1,'B-LogEmaxOverpEC50'!$A$1:$AL$1,0),FALSE),"")</f>
        <v/>
      </c>
      <c r="AY391" s="321" t="str">
        <f>_xlfn.IFNA(VLOOKUP($B391,'B-LogEmaxOverpEC50'!$A:$AL,MATCH(AY$1,'B-LogEmaxOverpEC50'!$A$1:$AL$1,0),FALSE),"")</f>
        <v/>
      </c>
      <c r="AZ391" s="321" t="str">
        <f>_xlfn.IFNA(VLOOKUP($B391,'B-LogEmaxOverpEC50'!$A:$AL,MATCH(AZ$1,'B-LogEmaxOverpEC50'!$A$1:$AL$1,0),FALSE),"")</f>
        <v/>
      </c>
      <c r="BA391" s="321" t="str">
        <f>_xlfn.IFNA(VLOOKUP($B391,'B-LogEmaxOverpEC50'!$A:$AL,MATCH(BA$1,'B-LogEmaxOverpEC50'!$A$1:$AL$1,0),FALSE),"")</f>
        <v/>
      </c>
      <c r="BB391" s="321" t="str">
        <f>_xlfn.IFNA(VLOOKUP($B391,'B-LogEmaxOverpEC50'!$A:$AL,MATCH(BB$1,'B-LogEmaxOverpEC50'!$A$1:$AL$1,0),FALSE),"")</f>
        <v/>
      </c>
      <c r="BC391" s="321" t="str">
        <f>_xlfn.IFNA(VLOOKUP($B391,'B-LogEmaxOverpEC50'!$A:$AL,MATCH(BC$1,'B-LogEmaxOverpEC50'!$A$1:$AL$1,0),FALSE),"")</f>
        <v/>
      </c>
      <c r="BD391" s="321" t="str">
        <f>_xlfn.IFNA(VLOOKUP($B391,'B-LogEmaxOverpEC50'!$A:$AL,MATCH(BD$1,'B-LogEmaxOverpEC50'!$A$1:$AL$1,0),FALSE),"")</f>
        <v/>
      </c>
      <c r="BE391" s="321" t="str">
        <f>_xlfn.IFNA(VLOOKUP($B391,'B-LogEmaxOverpEC50'!$A:$AL,MATCH(BE$1,'B-LogEmaxOverpEC50'!$A$1:$AL$1,0),FALSE),"")</f>
        <v/>
      </c>
      <c r="BF391" s="321" t="str">
        <f>_xlfn.IFNA(VLOOKUP($B391,'B-LogEmaxOverpEC50'!$A:$AL,MATCH(BF$1,'B-LogEmaxOverpEC50'!$A$1:$AL$1,0),FALSE),"")</f>
        <v/>
      </c>
      <c r="BG391" s="321" t="str">
        <f>_xlfn.IFNA(VLOOKUP($B391,'B-LogEmaxOverpEC50'!$A:$AL,MATCH(BG$1,'B-LogEmaxOverpEC50'!$A$1:$AL$1,0),FALSE),"")</f>
        <v/>
      </c>
      <c r="BH391" s="321" t="str">
        <f>_xlfn.IFNA(VLOOKUP($B391,'B-LogEmaxOverpEC50'!$A:$AL,MATCH(BH$1,'B-LogEmaxOverpEC50'!$A$1:$AL$1,0),FALSE),"")</f>
        <v/>
      </c>
      <c r="BI391" s="322" t="str">
        <f>_xlfn.IFNA(VLOOKUP($B391,'I-LogEmaxOverpEC50'!$A:$AR,MATCH(BI$1,'I-LogEmaxOverpEC50'!$A$1:$AR$1,0),FALSE),"")</f>
        <v/>
      </c>
      <c r="BJ391" s="320" t="str">
        <f>_xlfn.IFNA(VLOOKUP($B391,'I-LogEmaxOverpEC50'!$A:$AR,MATCH(BJ$1,'I-LogEmaxOverpEC50'!$A$1:$AR$1,0),FALSE),"")</f>
        <v/>
      </c>
      <c r="BK391" s="320" t="str">
        <f>_xlfn.IFNA(VLOOKUP($B391,'I-LogEmaxOverpEC50'!$A:$AR,MATCH(BK$1,'I-LogEmaxOverpEC50'!$A$1:$AR$1,0),FALSE),"")</f>
        <v/>
      </c>
      <c r="BL391" s="320" t="str">
        <f>_xlfn.IFNA(VLOOKUP($B391,'I-LogEmaxOverpEC50'!$A:$AR,MATCH(BL$1,'I-LogEmaxOverpEC50'!$A$1:$AR$1,0),FALSE),"")</f>
        <v/>
      </c>
      <c r="BM391" s="320" t="str">
        <f>_xlfn.IFNA(VLOOKUP($B391,'I-LogEmaxOverpEC50'!$A:$AR,MATCH(BM$1,'I-LogEmaxOverpEC50'!$A$1:$AR$1,0),FALSE),"")</f>
        <v/>
      </c>
      <c r="BN391" s="320" t="str">
        <f>_xlfn.IFNA(VLOOKUP($B391,'I-LogEmaxOverpEC50'!$A:$AR,MATCH(BN$1,'I-LogEmaxOverpEC50'!$A$1:$AR$1,0),FALSE),"")</f>
        <v/>
      </c>
      <c r="BO391" s="320" t="str">
        <f>_xlfn.IFNA(VLOOKUP($B391,'I-LogEmaxOverpEC50'!$A:$AR,MATCH(BO$1,'I-LogEmaxOverpEC50'!$A$1:$AR$1,0),FALSE),"")</f>
        <v/>
      </c>
      <c r="BP391" s="320" t="str">
        <f>_xlfn.IFNA(VLOOKUP($B391,'I-LogEmaxOverpEC50'!$A:$AR,MATCH(BP$1,'I-LogEmaxOverpEC50'!$A$1:$AR$1,0),FALSE),"")</f>
        <v/>
      </c>
      <c r="BQ391" s="320" t="str">
        <f>_xlfn.IFNA(VLOOKUP($B391,'I-LogEmaxOverpEC50'!$A:$AR,MATCH(BQ$1,'I-LogEmaxOverpEC50'!$A$1:$AR$1,0),FALSE),"")</f>
        <v/>
      </c>
      <c r="BR391" s="320" t="str">
        <f>_xlfn.IFNA(VLOOKUP($B391,'I-LogEmaxOverpEC50'!$A:$AR,MATCH(BR$1,'I-LogEmaxOverpEC50'!$A$1:$AR$1,0),FALSE),"")</f>
        <v/>
      </c>
      <c r="BS391" s="320" t="str">
        <f>_xlfn.IFNA(VLOOKUP($B391,'I-LogEmaxOverpEC50'!$A:$AR,MATCH(BS$1,'I-LogEmaxOverpEC50'!$A$1:$AR$1,0),FALSE),"")</f>
        <v/>
      </c>
      <c r="BT391" s="320" t="str">
        <f>_xlfn.IFNA(VLOOKUP($B391,'I-LogEmaxOverpEC50'!$A:$AR,MATCH(BT$1,'I-LogEmaxOverpEC50'!$A$1:$AR$1,0),FALSE),"")</f>
        <v/>
      </c>
      <c r="BU391" s="320" t="str">
        <f>_xlfn.IFNA(VLOOKUP($B391,'I-LogEmaxOverpEC50'!$A:$AR,MATCH(BU$1,'I-LogEmaxOverpEC50'!$A$1:$AR$1,0),FALSE),"")</f>
        <v/>
      </c>
      <c r="BV391" s="114" t="e" cm="1">
        <f t="array" ref="BV391">_xlfn.IFS(AND($C391="A",_xlfn.CONCAT(F391:G391)&lt;&gt;"",$A391=1),"x",AND($C391="A",_xlfn.CONCAT(F391:G391)="",$A391=1),"-",$A$1&lt;&gt;"","")</f>
        <v>#N/A</v>
      </c>
      <c r="BW391" s="113" t="e" cm="1">
        <f t="array" ref="BW391">_xlfn.IFS(AND($C391="A",_xlfn.CONCAT(H391:L391)&lt;&gt;"",$A391=1),"x",AND($C391="A",_xlfn.CONCAT(H391:L391)="",$A391=1),"-",$A$1&lt;&gt;"","")</f>
        <v>#N/A</v>
      </c>
      <c r="BX391" s="113" t="e" cm="1">
        <f t="array" ref="BX391">_xlfn.IFS(AND($C391="A",_xlfn.CONCAT(M391:P391)&lt;&gt;"",$A391=1),"x",AND($C391="A",_xlfn.CONCAT(M391:P391)="",$A391=1),"-",$A$1&lt;&gt;"","")</f>
        <v>#N/A</v>
      </c>
      <c r="BY391" s="113" t="e" cm="1">
        <f t="array" ref="BY391">_xlfn.IFS(AND($C391="A",_xlfn.CONCAT(Q391:R391)&lt;&gt;"",$A391=1),"x",AND($C391="A",_xlfn.CONCAT(Q391:R391)="",$A391=1),"-",$A$1&lt;&gt;"","")</f>
        <v>#N/A</v>
      </c>
      <c r="BZ391" s="121" t="e">
        <f t="shared" si="235"/>
        <v>#N/A</v>
      </c>
      <c r="CA391" s="120" t="e">
        <f t="shared" si="236"/>
        <v>#N/A</v>
      </c>
      <c r="CB391" s="120" t="e">
        <f t="shared" si="237"/>
        <v>#N/A</v>
      </c>
      <c r="CC391" s="120" t="e">
        <f t="shared" si="238"/>
        <v>#N/A</v>
      </c>
      <c r="CD391" s="121" t="str">
        <f t="shared" si="239"/>
        <v/>
      </c>
      <c r="CE391" s="120" t="e">
        <f t="shared" si="240"/>
        <v>#N/A</v>
      </c>
      <c r="CF391" s="120" t="e">
        <f t="shared" si="241"/>
        <v>#N/A</v>
      </c>
      <c r="CG391" s="120" t="e">
        <f t="shared" si="242"/>
        <v>#N/A</v>
      </c>
      <c r="CH391" s="120" t="e">
        <f t="shared" si="243"/>
        <v>#N/A</v>
      </c>
      <c r="CI391" s="120" t="e">
        <f t="shared" si="244"/>
        <v>#N/A</v>
      </c>
    </row>
    <row r="392" spans="1:87" x14ac:dyDescent="0.2">
      <c r="A392" s="311" t="e" cm="1">
        <f t="array" ref="A392">_xlfn.IFS(SUM(F392:R392)&gt;0,1,Z392&gt;0,2,TRUE,3)</f>
        <v>#N/A</v>
      </c>
      <c r="B392" s="311" t="s">
        <v>1529</v>
      </c>
      <c r="C392" s="311" t="str">
        <f>_xlfn.XLOOKUP(B392,RecNamesAll!A:A,RecNamesAll!E:E)</f>
        <v>T</v>
      </c>
      <c r="D392" s="311" t="str">
        <f>_xlfn.XLOOKUP(B392,RecNamesAll!A:A,RecNamesAll!C:C)</f>
        <v>TAS2R50</v>
      </c>
      <c r="F392" s="312" t="e">
        <f t="shared" si="210"/>
        <v>#N/A</v>
      </c>
      <c r="G392" s="313" t="e">
        <f t="shared" si="211"/>
        <v>#N/A</v>
      </c>
      <c r="H392" s="312" t="e">
        <f t="shared" si="212"/>
        <v>#N/A</v>
      </c>
      <c r="I392" s="313" t="e">
        <f t="shared" si="213"/>
        <v>#N/A</v>
      </c>
      <c r="J392" s="313" t="e">
        <f t="shared" si="214"/>
        <v>#N/A</v>
      </c>
      <c r="K392" s="313" t="e">
        <f t="shared" si="215"/>
        <v>#N/A</v>
      </c>
      <c r="L392" s="313" t="e">
        <f t="shared" si="216"/>
        <v>#N/A</v>
      </c>
      <c r="M392" s="312" t="e">
        <f t="shared" si="217"/>
        <v>#N/A</v>
      </c>
      <c r="N392" s="313" t="e">
        <f t="shared" si="218"/>
        <v>#N/A</v>
      </c>
      <c r="O392" s="313" t="e">
        <f t="shared" si="219"/>
        <v>#N/A</v>
      </c>
      <c r="P392" s="313" t="e">
        <f t="shared" si="220"/>
        <v>#N/A</v>
      </c>
      <c r="Q392" s="312" t="e">
        <f t="shared" si="221"/>
        <v>#N/A</v>
      </c>
      <c r="R392" s="313" t="e">
        <f t="shared" si="222"/>
        <v>#N/A</v>
      </c>
      <c r="S392" s="314" t="str">
        <f t="shared" si="223"/>
        <v/>
      </c>
      <c r="T392" s="315" t="str">
        <f t="shared" si="224"/>
        <v>T</v>
      </c>
      <c r="U392" s="311" t="str">
        <f t="shared" si="225"/>
        <v>TAS2R50</v>
      </c>
      <c r="V392" s="316" t="e">
        <f>IF(VLOOKUP($B392,GtP!$A:$AA,MATCH("Gs_0-2",GtP!$A$1:$AA$1,0),FALSE)=0,"",VLOOKUP($B392,GtP!$A:$AA,MATCH("Gs_0-2",GtP!$A$1:$AA$1,0),FALSE))</f>
        <v>#N/A</v>
      </c>
      <c r="W392" s="317" t="e">
        <f>IF(VLOOKUP($B392,GtP!$A:$AA,MATCH("Gi/o_0-2",GtP!$A$1:$AA$1,0),FALSE)=0,"",VLOOKUP($B392,GtP!$A:$AA,MATCH("Gi/o_0-2",GtP!$A$1:$AA$1,0),FALSE))</f>
        <v>#N/A</v>
      </c>
      <c r="X392" s="317" t="e">
        <f>IF(VLOOKUP($B392,GtP!$A:$AA,MATCH("Gq/11_0-2",GtP!$A$1:$AA$1,0),FALSE)=0,"",VLOOKUP($B392,GtP!$A:$AA,MATCH("Gq/11_0-2",GtP!$A$1:$AA$1,0),FALSE))</f>
        <v>#N/A</v>
      </c>
      <c r="Y392" s="317" t="e">
        <f>IF(VLOOKUP($B392,GtP!$A:$AA,MATCH("G12/13_0-2",GtP!$A$1:$AA$1,0),FALSE)=0,"",VLOOKUP($B392,GtP!$A:$AA,MATCH("G12/13_0-2",GtP!$A$1:$AA$1,0),FALSE))</f>
        <v>#N/A</v>
      </c>
      <c r="Z392" s="318" t="e">
        <f t="shared" si="226"/>
        <v>#N/A</v>
      </c>
      <c r="AA392" s="317" t="e">
        <f t="shared" si="227"/>
        <v>#N/A</v>
      </c>
      <c r="AB392" s="317" t="e">
        <f t="shared" si="228"/>
        <v>#N/A</v>
      </c>
      <c r="AC392" s="317" t="e">
        <f t="shared" si="229"/>
        <v>#N/A</v>
      </c>
      <c r="AD392" s="317" t="e">
        <f t="shared" si="230"/>
        <v>#N/A</v>
      </c>
      <c r="AE392" s="315" t="str">
        <f t="shared" si="231"/>
        <v/>
      </c>
      <c r="AF392" s="311" t="str">
        <f t="shared" si="232"/>
        <v/>
      </c>
      <c r="AG392" s="311" t="str">
        <f t="shared" si="233"/>
        <v/>
      </c>
      <c r="AH392" s="311" t="str">
        <f t="shared" si="234"/>
        <v/>
      </c>
      <c r="AI392" s="316" t="e">
        <f>_xlfn.CONCAT(IF(AV392="","-","B"),IF(BI392="","-","I"),VLOOKUP($B392,GtP!$A:$BB,MATCH("Gs_0-1",GtP!$A$1:$BB$1,0),FALSE))</f>
        <v>#N/A</v>
      </c>
      <c r="AJ392" s="317" t="e">
        <f>_xlfn.CONCAT(IF(AW392="","-","B"),IF(BJ392="","-","I"),VLOOKUP($B392,GtP!$A:$BB,MATCH("Gs_0-1",GtP!$A$1:$BB$1,0),FALSE))</f>
        <v>#N/A</v>
      </c>
      <c r="AK392" s="317" t="e">
        <f>_xlfn.CONCAT(IF(AX392="","-","B"),IF(BK392="","-","I"),VLOOKUP($B392,GtP!$A:$BB,MATCH("Gi/o_0-1",GtP!$A$1:$BB$1,0),FALSE))</f>
        <v>#N/A</v>
      </c>
      <c r="AL392" s="317" t="e">
        <f>_xlfn.CONCAT(IF(AY392="","-","B"),IF(BL392="","-","I"),VLOOKUP($B392,GtP!$A:$BB,MATCH("Gi/o_0-1",GtP!$A$1:$BB$1,0),FALSE))</f>
        <v>#N/A</v>
      </c>
      <c r="AM392" s="317" t="e">
        <f>_xlfn.CONCAT(IF(AZ392="","-","B"),IF(BM392="","-","I"),VLOOKUP($B392,GtP!$A:$BB,MATCH("Gi/o_0-1",GtP!$A$1:$BB$1,0),FALSE))</f>
        <v>#N/A</v>
      </c>
      <c r="AN392" s="317" t="e">
        <f>_xlfn.CONCAT(IF(BA392="","-","B"),IF(BN392="","-","I"),VLOOKUP($B392,GtP!$A:$BB,MATCH("Gi/o_0-1",GtP!$A$1:$BB$1,0),FALSE))</f>
        <v>#N/A</v>
      </c>
      <c r="AO392" s="317" t="e">
        <f>_xlfn.CONCAT(IF(BB392="","-","B"),IF(BO392="","-","I"),VLOOKUP($B392,GtP!$A:$BB,MATCH("Gi/o_0-1",GtP!$A$1:$BB$1,0),FALSE))</f>
        <v>#N/A</v>
      </c>
      <c r="AP392" s="317" t="e">
        <f>_xlfn.CONCAT(IF(BC392="","-","B"),IF(BP392="","-","I"),VLOOKUP($B392,GtP!$A:$BB,MATCH("Gq/11_0-1",GtP!$A$1:$BB$1,0),FALSE))</f>
        <v>#N/A</v>
      </c>
      <c r="AQ392" s="317" t="e">
        <f>_xlfn.CONCAT(IF(BD392="","-","B"),IF(BQ392="","-","I"),VLOOKUP($B392,GtP!$A:$BB,MATCH("Gq/11_0-1",GtP!$A$1:$BB$1,0),FALSE))</f>
        <v>#N/A</v>
      </c>
      <c r="AR392" s="317" t="e">
        <f>_xlfn.CONCAT(IF(BE392="","-","B"),IF(BR392="","-","I"),VLOOKUP($B392,GtP!$A:$BB,MATCH("Gq/11_0-1",GtP!$A$1:$BB$1,0),FALSE))</f>
        <v>#N/A</v>
      </c>
      <c r="AS392" s="317" t="e">
        <f>_xlfn.CONCAT(IF(BF392="","-","B"),IF(BS392="","-","I"),VLOOKUP($B392,GtP!$A:$BB,MATCH("Gq/11_0-1",GtP!$A$1:$BB$1,0),FALSE))</f>
        <v>#N/A</v>
      </c>
      <c r="AT392" s="317" t="e">
        <f>_xlfn.CONCAT(IF(BG392="","-","B"),IF(BT392="","-","I"),VLOOKUP($B392,GtP!$A:$BB,MATCH("G12/13_0-1",GtP!$A$1:$BB$1,0),FALSE))</f>
        <v>#N/A</v>
      </c>
      <c r="AU392" s="317" t="e">
        <f>_xlfn.CONCAT(IF(BH392="","-","B"),IF(BU392="","-","I"),VLOOKUP($B392,GtP!$A:$BB,MATCH("G12/13_0-1",GtP!$A$1:$BB$1,0),FALSE))</f>
        <v>#N/A</v>
      </c>
      <c r="AV392" s="319" t="str">
        <f>_xlfn.IFNA(VLOOKUP($B392,'B-LogEmaxOverpEC50'!$A:$AL,MATCH(AV$1,'B-LogEmaxOverpEC50'!$A$1:$AL$1,0),FALSE),"")</f>
        <v/>
      </c>
      <c r="AX392" s="321" t="str">
        <f>_xlfn.IFNA(VLOOKUP($B392,'B-LogEmaxOverpEC50'!$A:$AL,MATCH(AX$1,'B-LogEmaxOverpEC50'!$A$1:$AL$1,0),FALSE),"")</f>
        <v/>
      </c>
      <c r="AY392" s="321" t="str">
        <f>_xlfn.IFNA(VLOOKUP($B392,'B-LogEmaxOverpEC50'!$A:$AL,MATCH(AY$1,'B-LogEmaxOverpEC50'!$A$1:$AL$1,0),FALSE),"")</f>
        <v/>
      </c>
      <c r="AZ392" s="321" t="str">
        <f>_xlfn.IFNA(VLOOKUP($B392,'B-LogEmaxOverpEC50'!$A:$AL,MATCH(AZ$1,'B-LogEmaxOverpEC50'!$A$1:$AL$1,0),FALSE),"")</f>
        <v/>
      </c>
      <c r="BA392" s="321" t="str">
        <f>_xlfn.IFNA(VLOOKUP($B392,'B-LogEmaxOverpEC50'!$A:$AL,MATCH(BA$1,'B-LogEmaxOverpEC50'!$A$1:$AL$1,0),FALSE),"")</f>
        <v/>
      </c>
      <c r="BB392" s="321" t="str">
        <f>_xlfn.IFNA(VLOOKUP($B392,'B-LogEmaxOverpEC50'!$A:$AL,MATCH(BB$1,'B-LogEmaxOverpEC50'!$A$1:$AL$1,0),FALSE),"")</f>
        <v/>
      </c>
      <c r="BC392" s="321" t="str">
        <f>_xlfn.IFNA(VLOOKUP($B392,'B-LogEmaxOverpEC50'!$A:$AL,MATCH(BC$1,'B-LogEmaxOverpEC50'!$A$1:$AL$1,0),FALSE),"")</f>
        <v/>
      </c>
      <c r="BD392" s="321" t="str">
        <f>_xlfn.IFNA(VLOOKUP($B392,'B-LogEmaxOverpEC50'!$A:$AL,MATCH(BD$1,'B-LogEmaxOverpEC50'!$A$1:$AL$1,0),FALSE),"")</f>
        <v/>
      </c>
      <c r="BE392" s="321" t="str">
        <f>_xlfn.IFNA(VLOOKUP($B392,'B-LogEmaxOverpEC50'!$A:$AL,MATCH(BE$1,'B-LogEmaxOverpEC50'!$A$1:$AL$1,0),FALSE),"")</f>
        <v/>
      </c>
      <c r="BF392" s="321" t="str">
        <f>_xlfn.IFNA(VLOOKUP($B392,'B-LogEmaxOverpEC50'!$A:$AL,MATCH(BF$1,'B-LogEmaxOverpEC50'!$A$1:$AL$1,0),FALSE),"")</f>
        <v/>
      </c>
      <c r="BG392" s="321" t="str">
        <f>_xlfn.IFNA(VLOOKUP($B392,'B-LogEmaxOverpEC50'!$A:$AL,MATCH(BG$1,'B-LogEmaxOverpEC50'!$A$1:$AL$1,0),FALSE),"")</f>
        <v/>
      </c>
      <c r="BH392" s="321" t="str">
        <f>_xlfn.IFNA(VLOOKUP($B392,'B-LogEmaxOverpEC50'!$A:$AL,MATCH(BH$1,'B-LogEmaxOverpEC50'!$A$1:$AL$1,0),FALSE),"")</f>
        <v/>
      </c>
      <c r="BI392" s="322" t="str">
        <f>_xlfn.IFNA(VLOOKUP($B392,'I-LogEmaxOverpEC50'!$A:$AR,MATCH(BI$1,'I-LogEmaxOverpEC50'!$A$1:$AR$1,0),FALSE),"")</f>
        <v/>
      </c>
      <c r="BJ392" s="320" t="str">
        <f>_xlfn.IFNA(VLOOKUP($B392,'I-LogEmaxOverpEC50'!$A:$AR,MATCH(BJ$1,'I-LogEmaxOverpEC50'!$A$1:$AR$1,0),FALSE),"")</f>
        <v/>
      </c>
      <c r="BK392" s="320" t="str">
        <f>_xlfn.IFNA(VLOOKUP($B392,'I-LogEmaxOverpEC50'!$A:$AR,MATCH(BK$1,'I-LogEmaxOverpEC50'!$A$1:$AR$1,0),FALSE),"")</f>
        <v/>
      </c>
      <c r="BL392" s="320" t="str">
        <f>_xlfn.IFNA(VLOOKUP($B392,'I-LogEmaxOverpEC50'!$A:$AR,MATCH(BL$1,'I-LogEmaxOverpEC50'!$A$1:$AR$1,0),FALSE),"")</f>
        <v/>
      </c>
      <c r="BM392" s="320" t="str">
        <f>_xlfn.IFNA(VLOOKUP($B392,'I-LogEmaxOverpEC50'!$A:$AR,MATCH(BM$1,'I-LogEmaxOverpEC50'!$A$1:$AR$1,0),FALSE),"")</f>
        <v/>
      </c>
      <c r="BN392" s="320" t="str">
        <f>_xlfn.IFNA(VLOOKUP($B392,'I-LogEmaxOverpEC50'!$A:$AR,MATCH(BN$1,'I-LogEmaxOverpEC50'!$A$1:$AR$1,0),FALSE),"")</f>
        <v/>
      </c>
      <c r="BO392" s="320" t="str">
        <f>_xlfn.IFNA(VLOOKUP($B392,'I-LogEmaxOverpEC50'!$A:$AR,MATCH(BO$1,'I-LogEmaxOverpEC50'!$A$1:$AR$1,0),FALSE),"")</f>
        <v/>
      </c>
      <c r="BP392" s="320" t="str">
        <f>_xlfn.IFNA(VLOOKUP($B392,'I-LogEmaxOverpEC50'!$A:$AR,MATCH(BP$1,'I-LogEmaxOverpEC50'!$A$1:$AR$1,0),FALSE),"")</f>
        <v/>
      </c>
      <c r="BQ392" s="320" t="str">
        <f>_xlfn.IFNA(VLOOKUP($B392,'I-LogEmaxOverpEC50'!$A:$AR,MATCH(BQ$1,'I-LogEmaxOverpEC50'!$A$1:$AR$1,0),FALSE),"")</f>
        <v/>
      </c>
      <c r="BR392" s="320" t="str">
        <f>_xlfn.IFNA(VLOOKUP($B392,'I-LogEmaxOverpEC50'!$A:$AR,MATCH(BR$1,'I-LogEmaxOverpEC50'!$A$1:$AR$1,0),FALSE),"")</f>
        <v/>
      </c>
      <c r="BS392" s="320" t="str">
        <f>_xlfn.IFNA(VLOOKUP($B392,'I-LogEmaxOverpEC50'!$A:$AR,MATCH(BS$1,'I-LogEmaxOverpEC50'!$A$1:$AR$1,0),FALSE),"")</f>
        <v/>
      </c>
      <c r="BT392" s="320" t="str">
        <f>_xlfn.IFNA(VLOOKUP($B392,'I-LogEmaxOverpEC50'!$A:$AR,MATCH(BT$1,'I-LogEmaxOverpEC50'!$A$1:$AR$1,0),FALSE),"")</f>
        <v/>
      </c>
      <c r="BU392" s="320" t="str">
        <f>_xlfn.IFNA(VLOOKUP($B392,'I-LogEmaxOverpEC50'!$A:$AR,MATCH(BU$1,'I-LogEmaxOverpEC50'!$A$1:$AR$1,0),FALSE),"")</f>
        <v/>
      </c>
      <c r="BV392" s="114" t="e" cm="1">
        <f t="array" ref="BV392">_xlfn.IFS(AND($C392="A",_xlfn.CONCAT(F392:G392)&lt;&gt;"",$A392=1),"x",AND($C392="A",_xlfn.CONCAT(F392:G392)="",$A392=1),"-",$A$1&lt;&gt;"","")</f>
        <v>#N/A</v>
      </c>
      <c r="BW392" s="113" t="e" cm="1">
        <f t="array" ref="BW392">_xlfn.IFS(AND($C392="A",_xlfn.CONCAT(H392:L392)&lt;&gt;"",$A392=1),"x",AND($C392="A",_xlfn.CONCAT(H392:L392)="",$A392=1),"-",$A$1&lt;&gt;"","")</f>
        <v>#N/A</v>
      </c>
      <c r="BX392" s="113" t="e" cm="1">
        <f t="array" ref="BX392">_xlfn.IFS(AND($C392="A",_xlfn.CONCAT(M392:P392)&lt;&gt;"",$A392=1),"x",AND($C392="A",_xlfn.CONCAT(M392:P392)="",$A392=1),"-",$A$1&lt;&gt;"","")</f>
        <v>#N/A</v>
      </c>
      <c r="BY392" s="113" t="e" cm="1">
        <f t="array" ref="BY392">_xlfn.IFS(AND($C392="A",_xlfn.CONCAT(Q392:R392)&lt;&gt;"",$A392=1),"x",AND($C392="A",_xlfn.CONCAT(Q392:R392)="",$A392=1),"-",$A$1&lt;&gt;"","")</f>
        <v>#N/A</v>
      </c>
      <c r="BZ392" s="121" t="e">
        <f t="shared" si="235"/>
        <v>#N/A</v>
      </c>
      <c r="CA392" s="120" t="e">
        <f t="shared" si="236"/>
        <v>#N/A</v>
      </c>
      <c r="CB392" s="120" t="e">
        <f t="shared" si="237"/>
        <v>#N/A</v>
      </c>
      <c r="CC392" s="120" t="e">
        <f t="shared" si="238"/>
        <v>#N/A</v>
      </c>
      <c r="CD392" s="121" t="str">
        <f t="shared" si="239"/>
        <v/>
      </c>
      <c r="CE392" s="120" t="e">
        <f t="shared" si="240"/>
        <v>#N/A</v>
      </c>
      <c r="CF392" s="120" t="e">
        <f t="shared" si="241"/>
        <v>#N/A</v>
      </c>
      <c r="CG392" s="120" t="e">
        <f t="shared" si="242"/>
        <v>#N/A</v>
      </c>
      <c r="CH392" s="120" t="e">
        <f t="shared" si="243"/>
        <v>#N/A</v>
      </c>
      <c r="CI392" s="120" t="e">
        <f t="shared" si="244"/>
        <v>#N/A</v>
      </c>
    </row>
    <row r="393" spans="1:87" x14ac:dyDescent="0.2">
      <c r="A393" s="311" t="e" cm="1">
        <f t="array" ref="A393">_xlfn.IFS(SUM(F393:R393)&gt;0,1,Z393&gt;0,2,TRUE,3)</f>
        <v>#N/A</v>
      </c>
      <c r="B393" s="311" t="s">
        <v>1525</v>
      </c>
      <c r="C393" s="311" t="str">
        <f>_xlfn.XLOOKUP(B393,RecNamesAll!A:A,RecNamesAll!E:E)</f>
        <v>T</v>
      </c>
      <c r="D393" s="311" t="str">
        <f>_xlfn.XLOOKUP(B393,RecNamesAll!A:A,RecNamesAll!C:C)</f>
        <v>TAS2R60</v>
      </c>
      <c r="F393" s="312" t="e">
        <f t="shared" si="210"/>
        <v>#N/A</v>
      </c>
      <c r="G393" s="313" t="e">
        <f t="shared" si="211"/>
        <v>#N/A</v>
      </c>
      <c r="H393" s="312" t="e">
        <f t="shared" si="212"/>
        <v>#N/A</v>
      </c>
      <c r="I393" s="313" t="e">
        <f t="shared" si="213"/>
        <v>#N/A</v>
      </c>
      <c r="J393" s="313" t="e">
        <f t="shared" si="214"/>
        <v>#N/A</v>
      </c>
      <c r="K393" s="313" t="e">
        <f t="shared" si="215"/>
        <v>#N/A</v>
      </c>
      <c r="L393" s="313" t="e">
        <f t="shared" si="216"/>
        <v>#N/A</v>
      </c>
      <c r="M393" s="312" t="e">
        <f t="shared" si="217"/>
        <v>#N/A</v>
      </c>
      <c r="N393" s="313" t="e">
        <f t="shared" si="218"/>
        <v>#N/A</v>
      </c>
      <c r="O393" s="313" t="e">
        <f t="shared" si="219"/>
        <v>#N/A</v>
      </c>
      <c r="P393" s="313" t="e">
        <f t="shared" si="220"/>
        <v>#N/A</v>
      </c>
      <c r="Q393" s="312" t="e">
        <f t="shared" si="221"/>
        <v>#N/A</v>
      </c>
      <c r="R393" s="313" t="e">
        <f t="shared" si="222"/>
        <v>#N/A</v>
      </c>
      <c r="S393" s="314" t="str">
        <f t="shared" si="223"/>
        <v/>
      </c>
      <c r="T393" s="315" t="str">
        <f t="shared" si="224"/>
        <v>T</v>
      </c>
      <c r="U393" s="311" t="str">
        <f t="shared" si="225"/>
        <v>TAS2R60</v>
      </c>
      <c r="V393" s="316" t="e">
        <f>IF(VLOOKUP($B393,GtP!$A:$AA,MATCH("Gs_0-2",GtP!$A$1:$AA$1,0),FALSE)=0,"",VLOOKUP($B393,GtP!$A:$AA,MATCH("Gs_0-2",GtP!$A$1:$AA$1,0),FALSE))</f>
        <v>#N/A</v>
      </c>
      <c r="W393" s="317" t="e">
        <f>IF(VLOOKUP($B393,GtP!$A:$AA,MATCH("Gi/o_0-2",GtP!$A$1:$AA$1,0),FALSE)=0,"",VLOOKUP($B393,GtP!$A:$AA,MATCH("Gi/o_0-2",GtP!$A$1:$AA$1,0),FALSE))</f>
        <v>#N/A</v>
      </c>
      <c r="X393" s="317" t="e">
        <f>IF(VLOOKUP($B393,GtP!$A:$AA,MATCH("Gq/11_0-2",GtP!$A$1:$AA$1,0),FALSE)=0,"",VLOOKUP($B393,GtP!$A:$AA,MATCH("Gq/11_0-2",GtP!$A$1:$AA$1,0),FALSE))</f>
        <v>#N/A</v>
      </c>
      <c r="Y393" s="317" t="e">
        <f>IF(VLOOKUP($B393,GtP!$A:$AA,MATCH("G12/13_0-2",GtP!$A$1:$AA$1,0),FALSE)=0,"",VLOOKUP($B393,GtP!$A:$AA,MATCH("G12/13_0-2",GtP!$A$1:$AA$1,0),FALSE))</f>
        <v>#N/A</v>
      </c>
      <c r="Z393" s="318" t="e">
        <f t="shared" si="226"/>
        <v>#N/A</v>
      </c>
      <c r="AA393" s="317" t="e">
        <f t="shared" si="227"/>
        <v>#N/A</v>
      </c>
      <c r="AB393" s="317" t="e">
        <f t="shared" si="228"/>
        <v>#N/A</v>
      </c>
      <c r="AC393" s="317" t="e">
        <f t="shared" si="229"/>
        <v>#N/A</v>
      </c>
      <c r="AD393" s="317" t="e">
        <f t="shared" si="230"/>
        <v>#N/A</v>
      </c>
      <c r="AE393" s="315" t="str">
        <f t="shared" si="231"/>
        <v/>
      </c>
      <c r="AF393" s="311" t="str">
        <f t="shared" si="232"/>
        <v/>
      </c>
      <c r="AG393" s="311" t="str">
        <f t="shared" si="233"/>
        <v/>
      </c>
      <c r="AH393" s="311" t="str">
        <f t="shared" si="234"/>
        <v/>
      </c>
      <c r="AI393" s="316" t="e">
        <f>_xlfn.CONCAT(IF(AV393="","-","B"),IF(BI393="","-","I"),VLOOKUP($B393,GtP!$A:$BB,MATCH("Gs_0-1",GtP!$A$1:$BB$1,0),FALSE))</f>
        <v>#N/A</v>
      </c>
      <c r="AJ393" s="317" t="e">
        <f>_xlfn.CONCAT(IF(AW393="","-","B"),IF(BJ393="","-","I"),VLOOKUP($B393,GtP!$A:$BB,MATCH("Gs_0-1",GtP!$A$1:$BB$1,0),FALSE))</f>
        <v>#N/A</v>
      </c>
      <c r="AK393" s="317" t="e">
        <f>_xlfn.CONCAT(IF(AX393="","-","B"),IF(BK393="","-","I"),VLOOKUP($B393,GtP!$A:$BB,MATCH("Gi/o_0-1",GtP!$A$1:$BB$1,0),FALSE))</f>
        <v>#N/A</v>
      </c>
      <c r="AL393" s="317" t="e">
        <f>_xlfn.CONCAT(IF(AY393="","-","B"),IF(BL393="","-","I"),VLOOKUP($B393,GtP!$A:$BB,MATCH("Gi/o_0-1",GtP!$A$1:$BB$1,0),FALSE))</f>
        <v>#N/A</v>
      </c>
      <c r="AM393" s="317" t="e">
        <f>_xlfn.CONCAT(IF(AZ393="","-","B"),IF(BM393="","-","I"),VLOOKUP($B393,GtP!$A:$BB,MATCH("Gi/o_0-1",GtP!$A$1:$BB$1,0),FALSE))</f>
        <v>#N/A</v>
      </c>
      <c r="AN393" s="317" t="e">
        <f>_xlfn.CONCAT(IF(BA393="","-","B"),IF(BN393="","-","I"),VLOOKUP($B393,GtP!$A:$BB,MATCH("Gi/o_0-1",GtP!$A$1:$BB$1,0),FALSE))</f>
        <v>#N/A</v>
      </c>
      <c r="AO393" s="317" t="e">
        <f>_xlfn.CONCAT(IF(BB393="","-","B"),IF(BO393="","-","I"),VLOOKUP($B393,GtP!$A:$BB,MATCH("Gi/o_0-1",GtP!$A$1:$BB$1,0),FALSE))</f>
        <v>#N/A</v>
      </c>
      <c r="AP393" s="317" t="e">
        <f>_xlfn.CONCAT(IF(BC393="","-","B"),IF(BP393="","-","I"),VLOOKUP($B393,GtP!$A:$BB,MATCH("Gq/11_0-1",GtP!$A$1:$BB$1,0),FALSE))</f>
        <v>#N/A</v>
      </c>
      <c r="AQ393" s="317" t="e">
        <f>_xlfn.CONCAT(IF(BD393="","-","B"),IF(BQ393="","-","I"),VLOOKUP($B393,GtP!$A:$BB,MATCH("Gq/11_0-1",GtP!$A$1:$BB$1,0),FALSE))</f>
        <v>#N/A</v>
      </c>
      <c r="AR393" s="317" t="e">
        <f>_xlfn.CONCAT(IF(BE393="","-","B"),IF(BR393="","-","I"),VLOOKUP($B393,GtP!$A:$BB,MATCH("Gq/11_0-1",GtP!$A$1:$BB$1,0),FALSE))</f>
        <v>#N/A</v>
      </c>
      <c r="AS393" s="317" t="e">
        <f>_xlfn.CONCAT(IF(BF393="","-","B"),IF(BS393="","-","I"),VLOOKUP($B393,GtP!$A:$BB,MATCH("Gq/11_0-1",GtP!$A$1:$BB$1,0),FALSE))</f>
        <v>#N/A</v>
      </c>
      <c r="AT393" s="317" t="e">
        <f>_xlfn.CONCAT(IF(BG393="","-","B"),IF(BT393="","-","I"),VLOOKUP($B393,GtP!$A:$BB,MATCH("G12/13_0-1",GtP!$A$1:$BB$1,0),FALSE))</f>
        <v>#N/A</v>
      </c>
      <c r="AU393" s="317" t="e">
        <f>_xlfn.CONCAT(IF(BH393="","-","B"),IF(BU393="","-","I"),VLOOKUP($B393,GtP!$A:$BB,MATCH("G12/13_0-1",GtP!$A$1:$BB$1,0),FALSE))</f>
        <v>#N/A</v>
      </c>
      <c r="AV393" s="319" t="str">
        <f>_xlfn.IFNA(VLOOKUP($B393,'B-LogEmaxOverpEC50'!$A:$AL,MATCH(AV$1,'B-LogEmaxOverpEC50'!$A$1:$AL$1,0),FALSE),"")</f>
        <v/>
      </c>
      <c r="AX393" s="321" t="str">
        <f>_xlfn.IFNA(VLOOKUP($B393,'B-LogEmaxOverpEC50'!$A:$AL,MATCH(AX$1,'B-LogEmaxOverpEC50'!$A$1:$AL$1,0),FALSE),"")</f>
        <v/>
      </c>
      <c r="AY393" s="321" t="str">
        <f>_xlfn.IFNA(VLOOKUP($B393,'B-LogEmaxOverpEC50'!$A:$AL,MATCH(AY$1,'B-LogEmaxOverpEC50'!$A$1:$AL$1,0),FALSE),"")</f>
        <v/>
      </c>
      <c r="AZ393" s="321" t="str">
        <f>_xlfn.IFNA(VLOOKUP($B393,'B-LogEmaxOverpEC50'!$A:$AL,MATCH(AZ$1,'B-LogEmaxOverpEC50'!$A$1:$AL$1,0),FALSE),"")</f>
        <v/>
      </c>
      <c r="BA393" s="321" t="str">
        <f>_xlfn.IFNA(VLOOKUP($B393,'B-LogEmaxOverpEC50'!$A:$AL,MATCH(BA$1,'B-LogEmaxOverpEC50'!$A$1:$AL$1,0),FALSE),"")</f>
        <v/>
      </c>
      <c r="BB393" s="321" t="str">
        <f>_xlfn.IFNA(VLOOKUP($B393,'B-LogEmaxOverpEC50'!$A:$AL,MATCH(BB$1,'B-LogEmaxOverpEC50'!$A$1:$AL$1,0),FALSE),"")</f>
        <v/>
      </c>
      <c r="BC393" s="321" t="str">
        <f>_xlfn.IFNA(VLOOKUP($B393,'B-LogEmaxOverpEC50'!$A:$AL,MATCH(BC$1,'B-LogEmaxOverpEC50'!$A$1:$AL$1,0),FALSE),"")</f>
        <v/>
      </c>
      <c r="BD393" s="321" t="str">
        <f>_xlfn.IFNA(VLOOKUP($B393,'B-LogEmaxOverpEC50'!$A:$AL,MATCH(BD$1,'B-LogEmaxOverpEC50'!$A$1:$AL$1,0),FALSE),"")</f>
        <v/>
      </c>
      <c r="BE393" s="321" t="str">
        <f>_xlfn.IFNA(VLOOKUP($B393,'B-LogEmaxOverpEC50'!$A:$AL,MATCH(BE$1,'B-LogEmaxOverpEC50'!$A$1:$AL$1,0),FALSE),"")</f>
        <v/>
      </c>
      <c r="BF393" s="321" t="str">
        <f>_xlfn.IFNA(VLOOKUP($B393,'B-LogEmaxOverpEC50'!$A:$AL,MATCH(BF$1,'B-LogEmaxOverpEC50'!$A$1:$AL$1,0),FALSE),"")</f>
        <v/>
      </c>
      <c r="BG393" s="321" t="str">
        <f>_xlfn.IFNA(VLOOKUP($B393,'B-LogEmaxOverpEC50'!$A:$AL,MATCH(BG$1,'B-LogEmaxOverpEC50'!$A$1:$AL$1,0),FALSE),"")</f>
        <v/>
      </c>
      <c r="BH393" s="321" t="str">
        <f>_xlfn.IFNA(VLOOKUP($B393,'B-LogEmaxOverpEC50'!$A:$AL,MATCH(BH$1,'B-LogEmaxOverpEC50'!$A$1:$AL$1,0),FALSE),"")</f>
        <v/>
      </c>
      <c r="BI393" s="322" t="str">
        <f>_xlfn.IFNA(VLOOKUP($B393,'I-LogEmaxOverpEC50'!$A:$AR,MATCH(BI$1,'I-LogEmaxOverpEC50'!$A$1:$AR$1,0),FALSE),"")</f>
        <v/>
      </c>
      <c r="BJ393" s="320" t="str">
        <f>_xlfn.IFNA(VLOOKUP($B393,'I-LogEmaxOverpEC50'!$A:$AR,MATCH(BJ$1,'I-LogEmaxOverpEC50'!$A$1:$AR$1,0),FALSE),"")</f>
        <v/>
      </c>
      <c r="BK393" s="320" t="str">
        <f>_xlfn.IFNA(VLOOKUP($B393,'I-LogEmaxOverpEC50'!$A:$AR,MATCH(BK$1,'I-LogEmaxOverpEC50'!$A$1:$AR$1,0),FALSE),"")</f>
        <v/>
      </c>
      <c r="BL393" s="320" t="str">
        <f>_xlfn.IFNA(VLOOKUP($B393,'I-LogEmaxOverpEC50'!$A:$AR,MATCH(BL$1,'I-LogEmaxOverpEC50'!$A$1:$AR$1,0),FALSE),"")</f>
        <v/>
      </c>
      <c r="BM393" s="320" t="str">
        <f>_xlfn.IFNA(VLOOKUP($B393,'I-LogEmaxOverpEC50'!$A:$AR,MATCH(BM$1,'I-LogEmaxOverpEC50'!$A$1:$AR$1,0),FALSE),"")</f>
        <v/>
      </c>
      <c r="BN393" s="320" t="str">
        <f>_xlfn.IFNA(VLOOKUP($B393,'I-LogEmaxOverpEC50'!$A:$AR,MATCH(BN$1,'I-LogEmaxOverpEC50'!$A$1:$AR$1,0),FALSE),"")</f>
        <v/>
      </c>
      <c r="BO393" s="320" t="str">
        <f>_xlfn.IFNA(VLOOKUP($B393,'I-LogEmaxOverpEC50'!$A:$AR,MATCH(BO$1,'I-LogEmaxOverpEC50'!$A$1:$AR$1,0),FALSE),"")</f>
        <v/>
      </c>
      <c r="BP393" s="320" t="str">
        <f>_xlfn.IFNA(VLOOKUP($B393,'I-LogEmaxOverpEC50'!$A:$AR,MATCH(BP$1,'I-LogEmaxOverpEC50'!$A$1:$AR$1,0),FALSE),"")</f>
        <v/>
      </c>
      <c r="BQ393" s="320" t="str">
        <f>_xlfn.IFNA(VLOOKUP($B393,'I-LogEmaxOverpEC50'!$A:$AR,MATCH(BQ$1,'I-LogEmaxOverpEC50'!$A$1:$AR$1,0),FALSE),"")</f>
        <v/>
      </c>
      <c r="BR393" s="320" t="str">
        <f>_xlfn.IFNA(VLOOKUP($B393,'I-LogEmaxOverpEC50'!$A:$AR,MATCH(BR$1,'I-LogEmaxOverpEC50'!$A$1:$AR$1,0),FALSE),"")</f>
        <v/>
      </c>
      <c r="BS393" s="320" t="str">
        <f>_xlfn.IFNA(VLOOKUP($B393,'I-LogEmaxOverpEC50'!$A:$AR,MATCH(BS$1,'I-LogEmaxOverpEC50'!$A$1:$AR$1,0),FALSE),"")</f>
        <v/>
      </c>
      <c r="BT393" s="320" t="str">
        <f>_xlfn.IFNA(VLOOKUP($B393,'I-LogEmaxOverpEC50'!$A:$AR,MATCH(BT$1,'I-LogEmaxOverpEC50'!$A$1:$AR$1,0),FALSE),"")</f>
        <v/>
      </c>
      <c r="BU393" s="320" t="str">
        <f>_xlfn.IFNA(VLOOKUP($B393,'I-LogEmaxOverpEC50'!$A:$AR,MATCH(BU$1,'I-LogEmaxOverpEC50'!$A$1:$AR$1,0),FALSE),"")</f>
        <v/>
      </c>
      <c r="BV393" s="114" t="e" cm="1">
        <f t="array" ref="BV393">_xlfn.IFS(AND($C393="A",_xlfn.CONCAT(F393:G393)&lt;&gt;"",$A393=1),"x",AND($C393="A",_xlfn.CONCAT(F393:G393)="",$A393=1),"-",$A$1&lt;&gt;"","")</f>
        <v>#N/A</v>
      </c>
      <c r="BW393" s="113" t="e" cm="1">
        <f t="array" ref="BW393">_xlfn.IFS(AND($C393="A",_xlfn.CONCAT(H393:L393)&lt;&gt;"",$A393=1),"x",AND($C393="A",_xlfn.CONCAT(H393:L393)="",$A393=1),"-",$A$1&lt;&gt;"","")</f>
        <v>#N/A</v>
      </c>
      <c r="BX393" s="113" t="e" cm="1">
        <f t="array" ref="BX393">_xlfn.IFS(AND($C393="A",_xlfn.CONCAT(M393:P393)&lt;&gt;"",$A393=1),"x",AND($C393="A",_xlfn.CONCAT(M393:P393)="",$A393=1),"-",$A$1&lt;&gt;"","")</f>
        <v>#N/A</v>
      </c>
      <c r="BY393" s="113" t="e" cm="1">
        <f t="array" ref="BY393">_xlfn.IFS(AND($C393="A",_xlfn.CONCAT(Q393:R393)&lt;&gt;"",$A393=1),"x",AND($C393="A",_xlfn.CONCAT(Q393:R393)="",$A393=1),"-",$A$1&lt;&gt;"","")</f>
        <v>#N/A</v>
      </c>
      <c r="BZ393" s="121" t="e">
        <f t="shared" si="235"/>
        <v>#N/A</v>
      </c>
      <c r="CA393" s="120" t="e">
        <f t="shared" si="236"/>
        <v>#N/A</v>
      </c>
      <c r="CB393" s="120" t="e">
        <f t="shared" si="237"/>
        <v>#N/A</v>
      </c>
      <c r="CC393" s="120" t="e">
        <f t="shared" si="238"/>
        <v>#N/A</v>
      </c>
      <c r="CD393" s="121" t="str">
        <f t="shared" si="239"/>
        <v/>
      </c>
      <c r="CE393" s="120" t="e">
        <f t="shared" si="240"/>
        <v>#N/A</v>
      </c>
      <c r="CF393" s="120" t="e">
        <f t="shared" si="241"/>
        <v>#N/A</v>
      </c>
      <c r="CG393" s="120" t="e">
        <f t="shared" si="242"/>
        <v>#N/A</v>
      </c>
      <c r="CH393" s="120" t="e">
        <f t="shared" si="243"/>
        <v>#N/A</v>
      </c>
      <c r="CI393" s="120" t="e">
        <f t="shared" si="244"/>
        <v>#N/A</v>
      </c>
    </row>
    <row r="394" spans="1:87" x14ac:dyDescent="0.2">
      <c r="A394" s="311" t="e" cm="1">
        <f t="array" ref="A394">_xlfn.IFS(SUM(F394:R394)&gt;0,1,Z394&gt;0,2,TRUE,3)</f>
        <v>#N/A</v>
      </c>
      <c r="B394" s="311" t="s">
        <v>1613</v>
      </c>
      <c r="C394" s="311" t="str">
        <f>_xlfn.XLOOKUP(B394,RecNamesAll!A:A,RecNamesAll!E:E)</f>
        <v>T</v>
      </c>
      <c r="D394" s="311" t="str">
        <f>_xlfn.XLOOKUP(B394,RecNamesAll!A:A,RecNamesAll!C:C)</f>
        <v>TAS2R1</v>
      </c>
      <c r="F394" s="312" t="e">
        <f t="shared" si="210"/>
        <v>#N/A</v>
      </c>
      <c r="G394" s="313" t="e">
        <f t="shared" si="211"/>
        <v>#N/A</v>
      </c>
      <c r="H394" s="312" t="e">
        <f t="shared" si="212"/>
        <v>#N/A</v>
      </c>
      <c r="I394" s="313" t="e">
        <f t="shared" si="213"/>
        <v>#N/A</v>
      </c>
      <c r="J394" s="313" t="e">
        <f t="shared" si="214"/>
        <v>#N/A</v>
      </c>
      <c r="K394" s="313" t="e">
        <f t="shared" si="215"/>
        <v>#N/A</v>
      </c>
      <c r="L394" s="313" t="e">
        <f t="shared" si="216"/>
        <v>#N/A</v>
      </c>
      <c r="M394" s="312" t="e">
        <f t="shared" si="217"/>
        <v>#N/A</v>
      </c>
      <c r="N394" s="313" t="e">
        <f t="shared" si="218"/>
        <v>#N/A</v>
      </c>
      <c r="O394" s="313" t="e">
        <f t="shared" si="219"/>
        <v>#N/A</v>
      </c>
      <c r="P394" s="313" t="e">
        <f t="shared" si="220"/>
        <v>#N/A</v>
      </c>
      <c r="Q394" s="312" t="e">
        <f t="shared" si="221"/>
        <v>#N/A</v>
      </c>
      <c r="R394" s="313" t="e">
        <f t="shared" si="222"/>
        <v>#N/A</v>
      </c>
      <c r="S394" s="314" t="str">
        <f t="shared" si="223"/>
        <v/>
      </c>
      <c r="T394" s="315" t="str">
        <f t="shared" si="224"/>
        <v>T</v>
      </c>
      <c r="U394" s="311" t="str">
        <f t="shared" si="225"/>
        <v>TAS2R1</v>
      </c>
      <c r="V394" s="316" t="e">
        <f>IF(VLOOKUP($B394,GtP!$A:$AA,MATCH("Gs_0-2",GtP!$A$1:$AA$1,0),FALSE)=0,"",VLOOKUP($B394,GtP!$A:$AA,MATCH("Gs_0-2",GtP!$A$1:$AA$1,0),FALSE))</f>
        <v>#N/A</v>
      </c>
      <c r="W394" s="317" t="e">
        <f>IF(VLOOKUP($B394,GtP!$A:$AA,MATCH("Gi/o_0-2",GtP!$A$1:$AA$1,0),FALSE)=0,"",VLOOKUP($B394,GtP!$A:$AA,MATCH("Gi/o_0-2",GtP!$A$1:$AA$1,0),FALSE))</f>
        <v>#N/A</v>
      </c>
      <c r="X394" s="317" t="e">
        <f>IF(VLOOKUP($B394,GtP!$A:$AA,MATCH("Gq/11_0-2",GtP!$A$1:$AA$1,0),FALSE)=0,"",VLOOKUP($B394,GtP!$A:$AA,MATCH("Gq/11_0-2",GtP!$A$1:$AA$1,0),FALSE))</f>
        <v>#N/A</v>
      </c>
      <c r="Y394" s="317" t="e">
        <f>IF(VLOOKUP($B394,GtP!$A:$AA,MATCH("G12/13_0-2",GtP!$A$1:$AA$1,0),FALSE)=0,"",VLOOKUP($B394,GtP!$A:$AA,MATCH("G12/13_0-2",GtP!$A$1:$AA$1,0),FALSE))</f>
        <v>#N/A</v>
      </c>
      <c r="Z394" s="318" t="e">
        <f t="shared" si="226"/>
        <v>#N/A</v>
      </c>
      <c r="AA394" s="317" t="e">
        <f t="shared" si="227"/>
        <v>#N/A</v>
      </c>
      <c r="AB394" s="317" t="e">
        <f t="shared" si="228"/>
        <v>#N/A</v>
      </c>
      <c r="AC394" s="317" t="e">
        <f t="shared" si="229"/>
        <v>#N/A</v>
      </c>
      <c r="AD394" s="317" t="e">
        <f t="shared" si="230"/>
        <v>#N/A</v>
      </c>
      <c r="AE394" s="315" t="str">
        <f t="shared" si="231"/>
        <v/>
      </c>
      <c r="AF394" s="311" t="str">
        <f t="shared" si="232"/>
        <v/>
      </c>
      <c r="AG394" s="311" t="str">
        <f t="shared" si="233"/>
        <v/>
      </c>
      <c r="AH394" s="311" t="str">
        <f t="shared" si="234"/>
        <v/>
      </c>
      <c r="AI394" s="316" t="e">
        <f>_xlfn.CONCAT(IF(AV394="","-","B"),IF(BI394="","-","I"),VLOOKUP($B394,GtP!$A:$BB,MATCH("Gs_0-1",GtP!$A$1:$BB$1,0),FALSE))</f>
        <v>#N/A</v>
      </c>
      <c r="AJ394" s="317" t="e">
        <f>_xlfn.CONCAT(IF(AW394="","-","B"),IF(BJ394="","-","I"),VLOOKUP($B394,GtP!$A:$BB,MATCH("Gs_0-1",GtP!$A$1:$BB$1,0),FALSE))</f>
        <v>#N/A</v>
      </c>
      <c r="AK394" s="317" t="e">
        <f>_xlfn.CONCAT(IF(AX394="","-","B"),IF(BK394="","-","I"),VLOOKUP($B394,GtP!$A:$BB,MATCH("Gi/o_0-1",GtP!$A$1:$BB$1,0),FALSE))</f>
        <v>#N/A</v>
      </c>
      <c r="AL394" s="317" t="e">
        <f>_xlfn.CONCAT(IF(AY394="","-","B"),IF(BL394="","-","I"),VLOOKUP($B394,GtP!$A:$BB,MATCH("Gi/o_0-1",GtP!$A$1:$BB$1,0),FALSE))</f>
        <v>#N/A</v>
      </c>
      <c r="AM394" s="317" t="e">
        <f>_xlfn.CONCAT(IF(AZ394="","-","B"),IF(BM394="","-","I"),VLOOKUP($B394,GtP!$A:$BB,MATCH("Gi/o_0-1",GtP!$A$1:$BB$1,0),FALSE))</f>
        <v>#N/A</v>
      </c>
      <c r="AN394" s="317" t="e">
        <f>_xlfn.CONCAT(IF(BA394="","-","B"),IF(BN394="","-","I"),VLOOKUP($B394,GtP!$A:$BB,MATCH("Gi/o_0-1",GtP!$A$1:$BB$1,0),FALSE))</f>
        <v>#N/A</v>
      </c>
      <c r="AO394" s="317" t="e">
        <f>_xlfn.CONCAT(IF(BB394="","-","B"),IF(BO394="","-","I"),VLOOKUP($B394,GtP!$A:$BB,MATCH("Gi/o_0-1",GtP!$A$1:$BB$1,0),FALSE))</f>
        <v>#N/A</v>
      </c>
      <c r="AP394" s="317" t="e">
        <f>_xlfn.CONCAT(IF(BC394="","-","B"),IF(BP394="","-","I"),VLOOKUP($B394,GtP!$A:$BB,MATCH("Gq/11_0-1",GtP!$A$1:$BB$1,0),FALSE))</f>
        <v>#N/A</v>
      </c>
      <c r="AQ394" s="317" t="e">
        <f>_xlfn.CONCAT(IF(BD394="","-","B"),IF(BQ394="","-","I"),VLOOKUP($B394,GtP!$A:$BB,MATCH("Gq/11_0-1",GtP!$A$1:$BB$1,0),FALSE))</f>
        <v>#N/A</v>
      </c>
      <c r="AR394" s="317" t="e">
        <f>_xlfn.CONCAT(IF(BE394="","-","B"),IF(BR394="","-","I"),VLOOKUP($B394,GtP!$A:$BB,MATCH("Gq/11_0-1",GtP!$A$1:$BB$1,0),FALSE))</f>
        <v>#N/A</v>
      </c>
      <c r="AS394" s="317" t="e">
        <f>_xlfn.CONCAT(IF(BF394="","-","B"),IF(BS394="","-","I"),VLOOKUP($B394,GtP!$A:$BB,MATCH("Gq/11_0-1",GtP!$A$1:$BB$1,0),FALSE))</f>
        <v>#N/A</v>
      </c>
      <c r="AT394" s="317" t="e">
        <f>_xlfn.CONCAT(IF(BG394="","-","B"),IF(BT394="","-","I"),VLOOKUP($B394,GtP!$A:$BB,MATCH("G12/13_0-1",GtP!$A$1:$BB$1,0),FALSE))</f>
        <v>#N/A</v>
      </c>
      <c r="AU394" s="317" t="e">
        <f>_xlfn.CONCAT(IF(BH394="","-","B"),IF(BU394="","-","I"),VLOOKUP($B394,GtP!$A:$BB,MATCH("G12/13_0-1",GtP!$A$1:$BB$1,0),FALSE))</f>
        <v>#N/A</v>
      </c>
      <c r="AV394" s="319" t="str">
        <f>_xlfn.IFNA(VLOOKUP($B394,'B-LogEmaxOverpEC50'!$A:$AL,MATCH(AV$1,'B-LogEmaxOverpEC50'!$A$1:$AL$1,0),FALSE),"")</f>
        <v/>
      </c>
      <c r="AX394" s="321" t="str">
        <f>_xlfn.IFNA(VLOOKUP($B394,'B-LogEmaxOverpEC50'!$A:$AL,MATCH(AX$1,'B-LogEmaxOverpEC50'!$A$1:$AL$1,0),FALSE),"")</f>
        <v/>
      </c>
      <c r="AY394" s="321" t="str">
        <f>_xlfn.IFNA(VLOOKUP($B394,'B-LogEmaxOverpEC50'!$A:$AL,MATCH(AY$1,'B-LogEmaxOverpEC50'!$A$1:$AL$1,0),FALSE),"")</f>
        <v/>
      </c>
      <c r="AZ394" s="321" t="str">
        <f>_xlfn.IFNA(VLOOKUP($B394,'B-LogEmaxOverpEC50'!$A:$AL,MATCH(AZ$1,'B-LogEmaxOverpEC50'!$A$1:$AL$1,0),FALSE),"")</f>
        <v/>
      </c>
      <c r="BA394" s="321" t="str">
        <f>_xlfn.IFNA(VLOOKUP($B394,'B-LogEmaxOverpEC50'!$A:$AL,MATCH(BA$1,'B-LogEmaxOverpEC50'!$A$1:$AL$1,0),FALSE),"")</f>
        <v/>
      </c>
      <c r="BB394" s="321" t="str">
        <f>_xlfn.IFNA(VLOOKUP($B394,'B-LogEmaxOverpEC50'!$A:$AL,MATCH(BB$1,'B-LogEmaxOverpEC50'!$A$1:$AL$1,0),FALSE),"")</f>
        <v/>
      </c>
      <c r="BC394" s="321" t="str">
        <f>_xlfn.IFNA(VLOOKUP($B394,'B-LogEmaxOverpEC50'!$A:$AL,MATCH(BC$1,'B-LogEmaxOverpEC50'!$A$1:$AL$1,0),FALSE),"")</f>
        <v/>
      </c>
      <c r="BD394" s="321" t="str">
        <f>_xlfn.IFNA(VLOOKUP($B394,'B-LogEmaxOverpEC50'!$A:$AL,MATCH(BD$1,'B-LogEmaxOverpEC50'!$A$1:$AL$1,0),FALSE),"")</f>
        <v/>
      </c>
      <c r="BE394" s="321" t="str">
        <f>_xlfn.IFNA(VLOOKUP($B394,'B-LogEmaxOverpEC50'!$A:$AL,MATCH(BE$1,'B-LogEmaxOverpEC50'!$A$1:$AL$1,0),FALSE),"")</f>
        <v/>
      </c>
      <c r="BF394" s="321" t="str">
        <f>_xlfn.IFNA(VLOOKUP($B394,'B-LogEmaxOverpEC50'!$A:$AL,MATCH(BF$1,'B-LogEmaxOverpEC50'!$A$1:$AL$1,0),FALSE),"")</f>
        <v/>
      </c>
      <c r="BG394" s="321" t="str">
        <f>_xlfn.IFNA(VLOOKUP($B394,'B-LogEmaxOverpEC50'!$A:$AL,MATCH(BG$1,'B-LogEmaxOverpEC50'!$A$1:$AL$1,0),FALSE),"")</f>
        <v/>
      </c>
      <c r="BH394" s="321" t="str">
        <f>_xlfn.IFNA(VLOOKUP($B394,'B-LogEmaxOverpEC50'!$A:$AL,MATCH(BH$1,'B-LogEmaxOverpEC50'!$A$1:$AL$1,0),FALSE),"")</f>
        <v/>
      </c>
      <c r="BI394" s="322" t="str">
        <f>_xlfn.IFNA(VLOOKUP($B394,'I-LogEmaxOverpEC50'!$A:$AR,MATCH(BI$1,'I-LogEmaxOverpEC50'!$A$1:$AR$1,0),FALSE),"")</f>
        <v/>
      </c>
      <c r="BJ394" s="320" t="str">
        <f>_xlfn.IFNA(VLOOKUP($B394,'I-LogEmaxOverpEC50'!$A:$AR,MATCH(BJ$1,'I-LogEmaxOverpEC50'!$A$1:$AR$1,0),FALSE),"")</f>
        <v/>
      </c>
      <c r="BK394" s="320" t="str">
        <f>_xlfn.IFNA(VLOOKUP($B394,'I-LogEmaxOverpEC50'!$A:$AR,MATCH(BK$1,'I-LogEmaxOverpEC50'!$A$1:$AR$1,0),FALSE),"")</f>
        <v/>
      </c>
      <c r="BL394" s="320" t="str">
        <f>_xlfn.IFNA(VLOOKUP($B394,'I-LogEmaxOverpEC50'!$A:$AR,MATCH(BL$1,'I-LogEmaxOverpEC50'!$A$1:$AR$1,0),FALSE),"")</f>
        <v/>
      </c>
      <c r="BM394" s="320" t="str">
        <f>_xlfn.IFNA(VLOOKUP($B394,'I-LogEmaxOverpEC50'!$A:$AR,MATCH(BM$1,'I-LogEmaxOverpEC50'!$A$1:$AR$1,0),FALSE),"")</f>
        <v/>
      </c>
      <c r="BN394" s="320" t="str">
        <f>_xlfn.IFNA(VLOOKUP($B394,'I-LogEmaxOverpEC50'!$A:$AR,MATCH(BN$1,'I-LogEmaxOverpEC50'!$A$1:$AR$1,0),FALSE),"")</f>
        <v/>
      </c>
      <c r="BO394" s="320" t="str">
        <f>_xlfn.IFNA(VLOOKUP($B394,'I-LogEmaxOverpEC50'!$A:$AR,MATCH(BO$1,'I-LogEmaxOverpEC50'!$A$1:$AR$1,0),FALSE),"")</f>
        <v/>
      </c>
      <c r="BP394" s="320" t="str">
        <f>_xlfn.IFNA(VLOOKUP($B394,'I-LogEmaxOverpEC50'!$A:$AR,MATCH(BP$1,'I-LogEmaxOverpEC50'!$A$1:$AR$1,0),FALSE),"")</f>
        <v/>
      </c>
      <c r="BQ394" s="320" t="str">
        <f>_xlfn.IFNA(VLOOKUP($B394,'I-LogEmaxOverpEC50'!$A:$AR,MATCH(BQ$1,'I-LogEmaxOverpEC50'!$A$1:$AR$1,0),FALSE),"")</f>
        <v/>
      </c>
      <c r="BR394" s="320" t="str">
        <f>_xlfn.IFNA(VLOOKUP($B394,'I-LogEmaxOverpEC50'!$A:$AR,MATCH(BR$1,'I-LogEmaxOverpEC50'!$A$1:$AR$1,0),FALSE),"")</f>
        <v/>
      </c>
      <c r="BS394" s="320" t="str">
        <f>_xlfn.IFNA(VLOOKUP($B394,'I-LogEmaxOverpEC50'!$A:$AR,MATCH(BS$1,'I-LogEmaxOverpEC50'!$A$1:$AR$1,0),FALSE),"")</f>
        <v/>
      </c>
      <c r="BT394" s="320" t="str">
        <f>_xlfn.IFNA(VLOOKUP($B394,'I-LogEmaxOverpEC50'!$A:$AR,MATCH(BT$1,'I-LogEmaxOverpEC50'!$A$1:$AR$1,0),FALSE),"")</f>
        <v/>
      </c>
      <c r="BU394" s="320" t="str">
        <f>_xlfn.IFNA(VLOOKUP($B394,'I-LogEmaxOverpEC50'!$A:$AR,MATCH(BU$1,'I-LogEmaxOverpEC50'!$A$1:$AR$1,0),FALSE),"")</f>
        <v/>
      </c>
      <c r="BV394" s="114" t="e" cm="1">
        <f t="array" ref="BV394">_xlfn.IFS(AND($C394="A",_xlfn.CONCAT(F394:G394)&lt;&gt;"",$A394=1),"x",AND($C394="A",_xlfn.CONCAT(F394:G394)="",$A394=1),"-",$A$1&lt;&gt;"","")</f>
        <v>#N/A</v>
      </c>
      <c r="BW394" s="113" t="e" cm="1">
        <f t="array" ref="BW394">_xlfn.IFS(AND($C394="A",_xlfn.CONCAT(H394:L394)&lt;&gt;"",$A394=1),"x",AND($C394="A",_xlfn.CONCAT(H394:L394)="",$A394=1),"-",$A$1&lt;&gt;"","")</f>
        <v>#N/A</v>
      </c>
      <c r="BX394" s="113" t="e" cm="1">
        <f t="array" ref="BX394">_xlfn.IFS(AND($C394="A",_xlfn.CONCAT(M394:P394)&lt;&gt;"",$A394=1),"x",AND($C394="A",_xlfn.CONCAT(M394:P394)="",$A394=1),"-",$A$1&lt;&gt;"","")</f>
        <v>#N/A</v>
      </c>
      <c r="BY394" s="113" t="e" cm="1">
        <f t="array" ref="BY394">_xlfn.IFS(AND($C394="A",_xlfn.CONCAT(Q394:R394)&lt;&gt;"",$A394=1),"x",AND($C394="A",_xlfn.CONCAT(Q394:R394)="",$A394=1),"-",$A$1&lt;&gt;"","")</f>
        <v>#N/A</v>
      </c>
      <c r="BZ394" s="121" t="e">
        <f t="shared" si="235"/>
        <v>#N/A</v>
      </c>
      <c r="CA394" s="120" t="e">
        <f t="shared" si="236"/>
        <v>#N/A</v>
      </c>
      <c r="CB394" s="120" t="e">
        <f t="shared" si="237"/>
        <v>#N/A</v>
      </c>
      <c r="CC394" s="120" t="e">
        <f t="shared" si="238"/>
        <v>#N/A</v>
      </c>
      <c r="CD394" s="121" t="str">
        <f t="shared" si="239"/>
        <v/>
      </c>
      <c r="CE394" s="120" t="e">
        <f t="shared" si="240"/>
        <v>#N/A</v>
      </c>
      <c r="CF394" s="120" t="e">
        <f t="shared" si="241"/>
        <v>#N/A</v>
      </c>
      <c r="CG394" s="120" t="e">
        <f t="shared" si="242"/>
        <v>#N/A</v>
      </c>
      <c r="CH394" s="120" t="e">
        <f t="shared" si="243"/>
        <v>#N/A</v>
      </c>
      <c r="CI394" s="120" t="e">
        <f t="shared" si="244"/>
        <v>#N/A</v>
      </c>
    </row>
    <row r="395" spans="1:87" x14ac:dyDescent="0.2">
      <c r="A395" s="311" t="e" cm="1">
        <f t="array" ref="A395">_xlfn.IFS(SUM(F395:R395)&gt;0,1,Z395&gt;0,2,TRUE,3)</f>
        <v>#N/A</v>
      </c>
      <c r="B395" s="311" t="s">
        <v>1609</v>
      </c>
      <c r="C395" s="311" t="str">
        <f>_xlfn.XLOOKUP(B395,RecNamesAll!A:A,RecNamesAll!E:E)</f>
        <v>T</v>
      </c>
      <c r="D395" s="311" t="str">
        <f>_xlfn.XLOOKUP(B395,RecNamesAll!A:A,RecNamesAll!C:C)</f>
        <v>TAS2R3</v>
      </c>
      <c r="F395" s="312" t="e">
        <f t="shared" si="210"/>
        <v>#N/A</v>
      </c>
      <c r="G395" s="313" t="e">
        <f t="shared" si="211"/>
        <v>#N/A</v>
      </c>
      <c r="H395" s="312" t="e">
        <f t="shared" si="212"/>
        <v>#N/A</v>
      </c>
      <c r="I395" s="313" t="e">
        <f t="shared" si="213"/>
        <v>#N/A</v>
      </c>
      <c r="J395" s="313" t="e">
        <f t="shared" si="214"/>
        <v>#N/A</v>
      </c>
      <c r="K395" s="313" t="e">
        <f t="shared" si="215"/>
        <v>#N/A</v>
      </c>
      <c r="L395" s="313" t="e">
        <f t="shared" si="216"/>
        <v>#N/A</v>
      </c>
      <c r="M395" s="312" t="e">
        <f t="shared" si="217"/>
        <v>#N/A</v>
      </c>
      <c r="N395" s="313" t="e">
        <f t="shared" si="218"/>
        <v>#N/A</v>
      </c>
      <c r="O395" s="313" t="e">
        <f t="shared" si="219"/>
        <v>#N/A</v>
      </c>
      <c r="P395" s="313" t="e">
        <f t="shared" si="220"/>
        <v>#N/A</v>
      </c>
      <c r="Q395" s="312" t="e">
        <f t="shared" si="221"/>
        <v>#N/A</v>
      </c>
      <c r="R395" s="313" t="e">
        <f t="shared" si="222"/>
        <v>#N/A</v>
      </c>
      <c r="S395" s="314" t="str">
        <f t="shared" si="223"/>
        <v/>
      </c>
      <c r="T395" s="315" t="str">
        <f t="shared" si="224"/>
        <v>T</v>
      </c>
      <c r="U395" s="311" t="str">
        <f t="shared" si="225"/>
        <v>TAS2R3</v>
      </c>
      <c r="V395" s="316" t="e">
        <f>IF(VLOOKUP($B395,GtP!$A:$AA,MATCH("Gs_0-2",GtP!$A$1:$AA$1,0),FALSE)=0,"",VLOOKUP($B395,GtP!$A:$AA,MATCH("Gs_0-2",GtP!$A$1:$AA$1,0),FALSE))</f>
        <v>#N/A</v>
      </c>
      <c r="W395" s="317" t="e">
        <f>IF(VLOOKUP($B395,GtP!$A:$AA,MATCH("Gi/o_0-2",GtP!$A$1:$AA$1,0),FALSE)=0,"",VLOOKUP($B395,GtP!$A:$AA,MATCH("Gi/o_0-2",GtP!$A$1:$AA$1,0),FALSE))</f>
        <v>#N/A</v>
      </c>
      <c r="X395" s="317" t="e">
        <f>IF(VLOOKUP($B395,GtP!$A:$AA,MATCH("Gq/11_0-2",GtP!$A$1:$AA$1,0),FALSE)=0,"",VLOOKUP($B395,GtP!$A:$AA,MATCH("Gq/11_0-2",GtP!$A$1:$AA$1,0),FALSE))</f>
        <v>#N/A</v>
      </c>
      <c r="Y395" s="317" t="e">
        <f>IF(VLOOKUP($B395,GtP!$A:$AA,MATCH("G12/13_0-2",GtP!$A$1:$AA$1,0),FALSE)=0,"",VLOOKUP($B395,GtP!$A:$AA,MATCH("G12/13_0-2",GtP!$A$1:$AA$1,0),FALSE))</f>
        <v>#N/A</v>
      </c>
      <c r="Z395" s="318" t="e">
        <f t="shared" si="226"/>
        <v>#N/A</v>
      </c>
      <c r="AA395" s="317" t="e">
        <f t="shared" si="227"/>
        <v>#N/A</v>
      </c>
      <c r="AB395" s="317" t="e">
        <f t="shared" si="228"/>
        <v>#N/A</v>
      </c>
      <c r="AC395" s="317" t="e">
        <f t="shared" si="229"/>
        <v>#N/A</v>
      </c>
      <c r="AD395" s="317" t="e">
        <f t="shared" si="230"/>
        <v>#N/A</v>
      </c>
      <c r="AE395" s="315" t="str">
        <f t="shared" si="231"/>
        <v/>
      </c>
      <c r="AF395" s="311" t="str">
        <f t="shared" si="232"/>
        <v/>
      </c>
      <c r="AG395" s="311" t="str">
        <f t="shared" si="233"/>
        <v/>
      </c>
      <c r="AH395" s="311" t="str">
        <f t="shared" si="234"/>
        <v/>
      </c>
      <c r="AI395" s="316" t="e">
        <f>_xlfn.CONCAT(IF(AV395="","-","B"),IF(BI395="","-","I"),VLOOKUP($B395,GtP!$A:$BB,MATCH("Gs_0-1",GtP!$A$1:$BB$1,0),FALSE))</f>
        <v>#N/A</v>
      </c>
      <c r="AJ395" s="317" t="e">
        <f>_xlfn.CONCAT(IF(AW395="","-","B"),IF(BJ395="","-","I"),VLOOKUP($B395,GtP!$A:$BB,MATCH("Gs_0-1",GtP!$A$1:$BB$1,0),FALSE))</f>
        <v>#N/A</v>
      </c>
      <c r="AK395" s="317" t="e">
        <f>_xlfn.CONCAT(IF(AX395="","-","B"),IF(BK395="","-","I"),VLOOKUP($B395,GtP!$A:$BB,MATCH("Gi/o_0-1",GtP!$A$1:$BB$1,0),FALSE))</f>
        <v>#N/A</v>
      </c>
      <c r="AL395" s="317" t="e">
        <f>_xlfn.CONCAT(IF(AY395="","-","B"),IF(BL395="","-","I"),VLOOKUP($B395,GtP!$A:$BB,MATCH("Gi/o_0-1",GtP!$A$1:$BB$1,0),FALSE))</f>
        <v>#N/A</v>
      </c>
      <c r="AM395" s="317" t="e">
        <f>_xlfn.CONCAT(IF(AZ395="","-","B"),IF(BM395="","-","I"),VLOOKUP($B395,GtP!$A:$BB,MATCH("Gi/o_0-1",GtP!$A$1:$BB$1,0),FALSE))</f>
        <v>#N/A</v>
      </c>
      <c r="AN395" s="317" t="e">
        <f>_xlfn.CONCAT(IF(BA395="","-","B"),IF(BN395="","-","I"),VLOOKUP($B395,GtP!$A:$BB,MATCH("Gi/o_0-1",GtP!$A$1:$BB$1,0),FALSE))</f>
        <v>#N/A</v>
      </c>
      <c r="AO395" s="317" t="e">
        <f>_xlfn.CONCAT(IF(BB395="","-","B"),IF(BO395="","-","I"),VLOOKUP($B395,GtP!$A:$BB,MATCH("Gi/o_0-1",GtP!$A$1:$BB$1,0),FALSE))</f>
        <v>#N/A</v>
      </c>
      <c r="AP395" s="317" t="e">
        <f>_xlfn.CONCAT(IF(BC395="","-","B"),IF(BP395="","-","I"),VLOOKUP($B395,GtP!$A:$BB,MATCH("Gq/11_0-1",GtP!$A$1:$BB$1,0),FALSE))</f>
        <v>#N/A</v>
      </c>
      <c r="AQ395" s="317" t="e">
        <f>_xlfn.CONCAT(IF(BD395="","-","B"),IF(BQ395="","-","I"),VLOOKUP($B395,GtP!$A:$BB,MATCH("Gq/11_0-1",GtP!$A$1:$BB$1,0),FALSE))</f>
        <v>#N/A</v>
      </c>
      <c r="AR395" s="317" t="e">
        <f>_xlfn.CONCAT(IF(BE395="","-","B"),IF(BR395="","-","I"),VLOOKUP($B395,GtP!$A:$BB,MATCH("Gq/11_0-1",GtP!$A$1:$BB$1,0),FALSE))</f>
        <v>#N/A</v>
      </c>
      <c r="AS395" s="317" t="e">
        <f>_xlfn.CONCAT(IF(BF395="","-","B"),IF(BS395="","-","I"),VLOOKUP($B395,GtP!$A:$BB,MATCH("Gq/11_0-1",GtP!$A$1:$BB$1,0),FALSE))</f>
        <v>#N/A</v>
      </c>
      <c r="AT395" s="317" t="e">
        <f>_xlfn.CONCAT(IF(BG395="","-","B"),IF(BT395="","-","I"),VLOOKUP($B395,GtP!$A:$BB,MATCH("G12/13_0-1",GtP!$A$1:$BB$1,0),FALSE))</f>
        <v>#N/A</v>
      </c>
      <c r="AU395" s="317" t="e">
        <f>_xlfn.CONCAT(IF(BH395="","-","B"),IF(BU395="","-","I"),VLOOKUP($B395,GtP!$A:$BB,MATCH("G12/13_0-1",GtP!$A$1:$BB$1,0),FALSE))</f>
        <v>#N/A</v>
      </c>
      <c r="AV395" s="319" t="str">
        <f>_xlfn.IFNA(VLOOKUP($B395,'B-LogEmaxOverpEC50'!$A:$AL,MATCH(AV$1,'B-LogEmaxOverpEC50'!$A$1:$AL$1,0),FALSE),"")</f>
        <v/>
      </c>
      <c r="AX395" s="321" t="str">
        <f>_xlfn.IFNA(VLOOKUP($B395,'B-LogEmaxOverpEC50'!$A:$AL,MATCH(AX$1,'B-LogEmaxOverpEC50'!$A$1:$AL$1,0),FALSE),"")</f>
        <v/>
      </c>
      <c r="AY395" s="321" t="str">
        <f>_xlfn.IFNA(VLOOKUP($B395,'B-LogEmaxOverpEC50'!$A:$AL,MATCH(AY$1,'B-LogEmaxOverpEC50'!$A$1:$AL$1,0),FALSE),"")</f>
        <v/>
      </c>
      <c r="AZ395" s="321" t="str">
        <f>_xlfn.IFNA(VLOOKUP($B395,'B-LogEmaxOverpEC50'!$A:$AL,MATCH(AZ$1,'B-LogEmaxOverpEC50'!$A$1:$AL$1,0),FALSE),"")</f>
        <v/>
      </c>
      <c r="BA395" s="321" t="str">
        <f>_xlfn.IFNA(VLOOKUP($B395,'B-LogEmaxOverpEC50'!$A:$AL,MATCH(BA$1,'B-LogEmaxOverpEC50'!$A$1:$AL$1,0),FALSE),"")</f>
        <v/>
      </c>
      <c r="BB395" s="321" t="str">
        <f>_xlfn.IFNA(VLOOKUP($B395,'B-LogEmaxOverpEC50'!$A:$AL,MATCH(BB$1,'B-LogEmaxOverpEC50'!$A$1:$AL$1,0),FALSE),"")</f>
        <v/>
      </c>
      <c r="BC395" s="321" t="str">
        <f>_xlfn.IFNA(VLOOKUP($B395,'B-LogEmaxOverpEC50'!$A:$AL,MATCH(BC$1,'B-LogEmaxOverpEC50'!$A$1:$AL$1,0),FALSE),"")</f>
        <v/>
      </c>
      <c r="BD395" s="321" t="str">
        <f>_xlfn.IFNA(VLOOKUP($B395,'B-LogEmaxOverpEC50'!$A:$AL,MATCH(BD$1,'B-LogEmaxOverpEC50'!$A$1:$AL$1,0),FALSE),"")</f>
        <v/>
      </c>
      <c r="BE395" s="321" t="str">
        <f>_xlfn.IFNA(VLOOKUP($B395,'B-LogEmaxOverpEC50'!$A:$AL,MATCH(BE$1,'B-LogEmaxOverpEC50'!$A$1:$AL$1,0),FALSE),"")</f>
        <v/>
      </c>
      <c r="BF395" s="321" t="str">
        <f>_xlfn.IFNA(VLOOKUP($B395,'B-LogEmaxOverpEC50'!$A:$AL,MATCH(BF$1,'B-LogEmaxOverpEC50'!$A$1:$AL$1,0),FALSE),"")</f>
        <v/>
      </c>
      <c r="BG395" s="321" t="str">
        <f>_xlfn.IFNA(VLOOKUP($B395,'B-LogEmaxOverpEC50'!$A:$AL,MATCH(BG$1,'B-LogEmaxOverpEC50'!$A$1:$AL$1,0),FALSE),"")</f>
        <v/>
      </c>
      <c r="BH395" s="321" t="str">
        <f>_xlfn.IFNA(VLOOKUP($B395,'B-LogEmaxOverpEC50'!$A:$AL,MATCH(BH$1,'B-LogEmaxOverpEC50'!$A$1:$AL$1,0),FALSE),"")</f>
        <v/>
      </c>
      <c r="BI395" s="322" t="str">
        <f>_xlfn.IFNA(VLOOKUP($B395,'I-LogEmaxOverpEC50'!$A:$AR,MATCH(BI$1,'I-LogEmaxOverpEC50'!$A$1:$AR$1,0),FALSE),"")</f>
        <v/>
      </c>
      <c r="BJ395" s="320" t="str">
        <f>_xlfn.IFNA(VLOOKUP($B395,'I-LogEmaxOverpEC50'!$A:$AR,MATCH(BJ$1,'I-LogEmaxOverpEC50'!$A$1:$AR$1,0),FALSE),"")</f>
        <v/>
      </c>
      <c r="BK395" s="320" t="str">
        <f>_xlfn.IFNA(VLOOKUP($B395,'I-LogEmaxOverpEC50'!$A:$AR,MATCH(BK$1,'I-LogEmaxOverpEC50'!$A$1:$AR$1,0),FALSE),"")</f>
        <v/>
      </c>
      <c r="BL395" s="320" t="str">
        <f>_xlfn.IFNA(VLOOKUP($B395,'I-LogEmaxOverpEC50'!$A:$AR,MATCH(BL$1,'I-LogEmaxOverpEC50'!$A$1:$AR$1,0),FALSE),"")</f>
        <v/>
      </c>
      <c r="BM395" s="320" t="str">
        <f>_xlfn.IFNA(VLOOKUP($B395,'I-LogEmaxOverpEC50'!$A:$AR,MATCH(BM$1,'I-LogEmaxOverpEC50'!$A$1:$AR$1,0),FALSE),"")</f>
        <v/>
      </c>
      <c r="BN395" s="320" t="str">
        <f>_xlfn.IFNA(VLOOKUP($B395,'I-LogEmaxOverpEC50'!$A:$AR,MATCH(BN$1,'I-LogEmaxOverpEC50'!$A$1:$AR$1,0),FALSE),"")</f>
        <v/>
      </c>
      <c r="BO395" s="320" t="str">
        <f>_xlfn.IFNA(VLOOKUP($B395,'I-LogEmaxOverpEC50'!$A:$AR,MATCH(BO$1,'I-LogEmaxOverpEC50'!$A$1:$AR$1,0),FALSE),"")</f>
        <v/>
      </c>
      <c r="BP395" s="320" t="str">
        <f>_xlfn.IFNA(VLOOKUP($B395,'I-LogEmaxOverpEC50'!$A:$AR,MATCH(BP$1,'I-LogEmaxOverpEC50'!$A$1:$AR$1,0),FALSE),"")</f>
        <v/>
      </c>
      <c r="BQ395" s="320" t="str">
        <f>_xlfn.IFNA(VLOOKUP($B395,'I-LogEmaxOverpEC50'!$A:$AR,MATCH(BQ$1,'I-LogEmaxOverpEC50'!$A$1:$AR$1,0),FALSE),"")</f>
        <v/>
      </c>
      <c r="BR395" s="320" t="str">
        <f>_xlfn.IFNA(VLOOKUP($B395,'I-LogEmaxOverpEC50'!$A:$AR,MATCH(BR$1,'I-LogEmaxOverpEC50'!$A$1:$AR$1,0),FALSE),"")</f>
        <v/>
      </c>
      <c r="BS395" s="320" t="str">
        <f>_xlfn.IFNA(VLOOKUP($B395,'I-LogEmaxOverpEC50'!$A:$AR,MATCH(BS$1,'I-LogEmaxOverpEC50'!$A$1:$AR$1,0),FALSE),"")</f>
        <v/>
      </c>
      <c r="BT395" s="320" t="str">
        <f>_xlfn.IFNA(VLOOKUP($B395,'I-LogEmaxOverpEC50'!$A:$AR,MATCH(BT$1,'I-LogEmaxOverpEC50'!$A$1:$AR$1,0),FALSE),"")</f>
        <v/>
      </c>
      <c r="BU395" s="320" t="str">
        <f>_xlfn.IFNA(VLOOKUP($B395,'I-LogEmaxOverpEC50'!$A:$AR,MATCH(BU$1,'I-LogEmaxOverpEC50'!$A$1:$AR$1,0),FALSE),"")</f>
        <v/>
      </c>
      <c r="BV395" s="114" t="e" cm="1">
        <f t="array" ref="BV395">_xlfn.IFS(AND($C395="A",_xlfn.CONCAT(F395:G395)&lt;&gt;"",$A395=1),"x",AND($C395="A",_xlfn.CONCAT(F395:G395)="",$A395=1),"-",$A$1&lt;&gt;"","")</f>
        <v>#N/A</v>
      </c>
      <c r="BW395" s="113" t="e" cm="1">
        <f t="array" ref="BW395">_xlfn.IFS(AND($C395="A",_xlfn.CONCAT(H395:L395)&lt;&gt;"",$A395=1),"x",AND($C395="A",_xlfn.CONCAT(H395:L395)="",$A395=1),"-",$A$1&lt;&gt;"","")</f>
        <v>#N/A</v>
      </c>
      <c r="BX395" s="113" t="e" cm="1">
        <f t="array" ref="BX395">_xlfn.IFS(AND($C395="A",_xlfn.CONCAT(M395:P395)&lt;&gt;"",$A395=1),"x",AND($C395="A",_xlfn.CONCAT(M395:P395)="",$A395=1),"-",$A$1&lt;&gt;"","")</f>
        <v>#N/A</v>
      </c>
      <c r="BY395" s="113" t="e" cm="1">
        <f t="array" ref="BY395">_xlfn.IFS(AND($C395="A",_xlfn.CONCAT(Q395:R395)&lt;&gt;"",$A395=1),"x",AND($C395="A",_xlfn.CONCAT(Q395:R395)="",$A395=1),"-",$A$1&lt;&gt;"","")</f>
        <v>#N/A</v>
      </c>
      <c r="BZ395" s="121" t="e">
        <f t="shared" si="235"/>
        <v>#N/A</v>
      </c>
      <c r="CA395" s="120" t="e">
        <f t="shared" si="236"/>
        <v>#N/A</v>
      </c>
      <c r="CB395" s="120" t="e">
        <f t="shared" si="237"/>
        <v>#N/A</v>
      </c>
      <c r="CC395" s="120" t="e">
        <f t="shared" si="238"/>
        <v>#N/A</v>
      </c>
      <c r="CD395" s="121" t="str">
        <f t="shared" si="239"/>
        <v/>
      </c>
      <c r="CE395" s="120" t="e">
        <f t="shared" si="240"/>
        <v>#N/A</v>
      </c>
      <c r="CF395" s="120" t="e">
        <f t="shared" si="241"/>
        <v>#N/A</v>
      </c>
      <c r="CG395" s="120" t="e">
        <f t="shared" si="242"/>
        <v>#N/A</v>
      </c>
      <c r="CH395" s="120" t="e">
        <f t="shared" si="243"/>
        <v>#N/A</v>
      </c>
      <c r="CI395" s="120" t="e">
        <f t="shared" si="244"/>
        <v>#N/A</v>
      </c>
    </row>
    <row r="396" spans="1:87" x14ac:dyDescent="0.2">
      <c r="A396" s="311" t="e" cm="1">
        <f t="array" ref="A396">_xlfn.IFS(SUM(F396:R396)&gt;0,1,Z396&gt;0,2,TRUE,3)</f>
        <v>#N/A</v>
      </c>
      <c r="B396" s="311" t="s">
        <v>1621</v>
      </c>
      <c r="C396" s="311" t="str">
        <f>_xlfn.XLOOKUP(B396,RecNamesAll!A:A,RecNamesAll!E:E)</f>
        <v>T</v>
      </c>
      <c r="D396" s="311" t="str">
        <f>_xlfn.XLOOKUP(B396,RecNamesAll!A:A,RecNamesAll!C:C)</f>
        <v>TAS2R4</v>
      </c>
      <c r="F396" s="312" t="e">
        <f t="shared" si="210"/>
        <v>#N/A</v>
      </c>
      <c r="G396" s="313" t="e">
        <f t="shared" si="211"/>
        <v>#N/A</v>
      </c>
      <c r="H396" s="312" t="e">
        <f t="shared" si="212"/>
        <v>#N/A</v>
      </c>
      <c r="I396" s="313" t="e">
        <f t="shared" si="213"/>
        <v>#N/A</v>
      </c>
      <c r="J396" s="313" t="e">
        <f t="shared" si="214"/>
        <v>#N/A</v>
      </c>
      <c r="K396" s="313" t="e">
        <f t="shared" si="215"/>
        <v>#N/A</v>
      </c>
      <c r="L396" s="313" t="e">
        <f t="shared" si="216"/>
        <v>#N/A</v>
      </c>
      <c r="M396" s="312" t="e">
        <f t="shared" si="217"/>
        <v>#N/A</v>
      </c>
      <c r="N396" s="313" t="e">
        <f t="shared" si="218"/>
        <v>#N/A</v>
      </c>
      <c r="O396" s="313" t="e">
        <f t="shared" si="219"/>
        <v>#N/A</v>
      </c>
      <c r="P396" s="313" t="e">
        <f t="shared" si="220"/>
        <v>#N/A</v>
      </c>
      <c r="Q396" s="312" t="e">
        <f t="shared" si="221"/>
        <v>#N/A</v>
      </c>
      <c r="R396" s="313" t="e">
        <f t="shared" si="222"/>
        <v>#N/A</v>
      </c>
      <c r="S396" s="314" t="str">
        <f t="shared" si="223"/>
        <v/>
      </c>
      <c r="T396" s="315" t="str">
        <f t="shared" si="224"/>
        <v>T</v>
      </c>
      <c r="U396" s="311" t="str">
        <f t="shared" si="225"/>
        <v>TAS2R4</v>
      </c>
      <c r="V396" s="316" t="e">
        <f>IF(VLOOKUP($B396,GtP!$A:$AA,MATCH("Gs_0-2",GtP!$A$1:$AA$1,0),FALSE)=0,"",VLOOKUP($B396,GtP!$A:$AA,MATCH("Gs_0-2",GtP!$A$1:$AA$1,0),FALSE))</f>
        <v>#N/A</v>
      </c>
      <c r="W396" s="317" t="e">
        <f>IF(VLOOKUP($B396,GtP!$A:$AA,MATCH("Gi/o_0-2",GtP!$A$1:$AA$1,0),FALSE)=0,"",VLOOKUP($B396,GtP!$A:$AA,MATCH("Gi/o_0-2",GtP!$A$1:$AA$1,0),FALSE))</f>
        <v>#N/A</v>
      </c>
      <c r="X396" s="317" t="e">
        <f>IF(VLOOKUP($B396,GtP!$A:$AA,MATCH("Gq/11_0-2",GtP!$A$1:$AA$1,0),FALSE)=0,"",VLOOKUP($B396,GtP!$A:$AA,MATCH("Gq/11_0-2",GtP!$A$1:$AA$1,0),FALSE))</f>
        <v>#N/A</v>
      </c>
      <c r="Y396" s="317" t="e">
        <f>IF(VLOOKUP($B396,GtP!$A:$AA,MATCH("G12/13_0-2",GtP!$A$1:$AA$1,0),FALSE)=0,"",VLOOKUP($B396,GtP!$A:$AA,MATCH("G12/13_0-2",GtP!$A$1:$AA$1,0),FALSE))</f>
        <v>#N/A</v>
      </c>
      <c r="Z396" s="318" t="e">
        <f t="shared" si="226"/>
        <v>#N/A</v>
      </c>
      <c r="AA396" s="317" t="e">
        <f t="shared" si="227"/>
        <v>#N/A</v>
      </c>
      <c r="AB396" s="317" t="e">
        <f t="shared" si="228"/>
        <v>#N/A</v>
      </c>
      <c r="AC396" s="317" t="e">
        <f t="shared" si="229"/>
        <v>#N/A</v>
      </c>
      <c r="AD396" s="317" t="e">
        <f t="shared" si="230"/>
        <v>#N/A</v>
      </c>
      <c r="AE396" s="315" t="str">
        <f t="shared" si="231"/>
        <v/>
      </c>
      <c r="AF396" s="311" t="str">
        <f t="shared" si="232"/>
        <v/>
      </c>
      <c r="AG396" s="311" t="str">
        <f t="shared" si="233"/>
        <v/>
      </c>
      <c r="AH396" s="311" t="str">
        <f t="shared" si="234"/>
        <v/>
      </c>
      <c r="AI396" s="316" t="e">
        <f>_xlfn.CONCAT(IF(AV396="","-","B"),IF(BI396="","-","I"),VLOOKUP($B396,GtP!$A:$BB,MATCH("Gs_0-1",GtP!$A$1:$BB$1,0),FALSE))</f>
        <v>#N/A</v>
      </c>
      <c r="AJ396" s="317" t="e">
        <f>_xlfn.CONCAT(IF(AW396="","-","B"),IF(BJ396="","-","I"),VLOOKUP($B396,GtP!$A:$BB,MATCH("Gs_0-1",GtP!$A$1:$BB$1,0),FALSE))</f>
        <v>#N/A</v>
      </c>
      <c r="AK396" s="317" t="e">
        <f>_xlfn.CONCAT(IF(AX396="","-","B"),IF(BK396="","-","I"),VLOOKUP($B396,GtP!$A:$BB,MATCH("Gi/o_0-1",GtP!$A$1:$BB$1,0),FALSE))</f>
        <v>#N/A</v>
      </c>
      <c r="AL396" s="317" t="e">
        <f>_xlfn.CONCAT(IF(AY396="","-","B"),IF(BL396="","-","I"),VLOOKUP($B396,GtP!$A:$BB,MATCH("Gi/o_0-1",GtP!$A$1:$BB$1,0),FALSE))</f>
        <v>#N/A</v>
      </c>
      <c r="AM396" s="317" t="e">
        <f>_xlfn.CONCAT(IF(AZ396="","-","B"),IF(BM396="","-","I"),VLOOKUP($B396,GtP!$A:$BB,MATCH("Gi/o_0-1",GtP!$A$1:$BB$1,0),FALSE))</f>
        <v>#N/A</v>
      </c>
      <c r="AN396" s="317" t="e">
        <f>_xlfn.CONCAT(IF(BA396="","-","B"),IF(BN396="","-","I"),VLOOKUP($B396,GtP!$A:$BB,MATCH("Gi/o_0-1",GtP!$A$1:$BB$1,0),FALSE))</f>
        <v>#N/A</v>
      </c>
      <c r="AO396" s="317" t="e">
        <f>_xlfn.CONCAT(IF(BB396="","-","B"),IF(BO396="","-","I"),VLOOKUP($B396,GtP!$A:$BB,MATCH("Gi/o_0-1",GtP!$A$1:$BB$1,0),FALSE))</f>
        <v>#N/A</v>
      </c>
      <c r="AP396" s="317" t="e">
        <f>_xlfn.CONCAT(IF(BC396="","-","B"),IF(BP396="","-","I"),VLOOKUP($B396,GtP!$A:$BB,MATCH("Gq/11_0-1",GtP!$A$1:$BB$1,0),FALSE))</f>
        <v>#N/A</v>
      </c>
      <c r="AQ396" s="317" t="e">
        <f>_xlfn.CONCAT(IF(BD396="","-","B"),IF(BQ396="","-","I"),VLOOKUP($B396,GtP!$A:$BB,MATCH("Gq/11_0-1",GtP!$A$1:$BB$1,0),FALSE))</f>
        <v>#N/A</v>
      </c>
      <c r="AR396" s="317" t="e">
        <f>_xlfn.CONCAT(IF(BE396="","-","B"),IF(BR396="","-","I"),VLOOKUP($B396,GtP!$A:$BB,MATCH("Gq/11_0-1",GtP!$A$1:$BB$1,0),FALSE))</f>
        <v>#N/A</v>
      </c>
      <c r="AS396" s="317" t="e">
        <f>_xlfn.CONCAT(IF(BF396="","-","B"),IF(BS396="","-","I"),VLOOKUP($B396,GtP!$A:$BB,MATCH("Gq/11_0-1",GtP!$A$1:$BB$1,0),FALSE))</f>
        <v>#N/A</v>
      </c>
      <c r="AT396" s="317" t="e">
        <f>_xlfn.CONCAT(IF(BG396="","-","B"),IF(BT396="","-","I"),VLOOKUP($B396,GtP!$A:$BB,MATCH("G12/13_0-1",GtP!$A$1:$BB$1,0),FALSE))</f>
        <v>#N/A</v>
      </c>
      <c r="AU396" s="317" t="e">
        <f>_xlfn.CONCAT(IF(BH396="","-","B"),IF(BU396="","-","I"),VLOOKUP($B396,GtP!$A:$BB,MATCH("G12/13_0-1",GtP!$A$1:$BB$1,0),FALSE))</f>
        <v>#N/A</v>
      </c>
      <c r="AV396" s="319" t="str">
        <f>_xlfn.IFNA(VLOOKUP($B396,'B-LogEmaxOverpEC50'!$A:$AL,MATCH(AV$1,'B-LogEmaxOverpEC50'!$A$1:$AL$1,0),FALSE),"")</f>
        <v/>
      </c>
      <c r="AX396" s="321" t="str">
        <f>_xlfn.IFNA(VLOOKUP($B396,'B-LogEmaxOverpEC50'!$A:$AL,MATCH(AX$1,'B-LogEmaxOverpEC50'!$A$1:$AL$1,0),FALSE),"")</f>
        <v/>
      </c>
      <c r="AY396" s="321" t="str">
        <f>_xlfn.IFNA(VLOOKUP($B396,'B-LogEmaxOverpEC50'!$A:$AL,MATCH(AY$1,'B-LogEmaxOverpEC50'!$A$1:$AL$1,0),FALSE),"")</f>
        <v/>
      </c>
      <c r="AZ396" s="321" t="str">
        <f>_xlfn.IFNA(VLOOKUP($B396,'B-LogEmaxOverpEC50'!$A:$AL,MATCH(AZ$1,'B-LogEmaxOverpEC50'!$A$1:$AL$1,0),FALSE),"")</f>
        <v/>
      </c>
      <c r="BA396" s="321" t="str">
        <f>_xlfn.IFNA(VLOOKUP($B396,'B-LogEmaxOverpEC50'!$A:$AL,MATCH(BA$1,'B-LogEmaxOverpEC50'!$A$1:$AL$1,0),FALSE),"")</f>
        <v/>
      </c>
      <c r="BB396" s="321" t="str">
        <f>_xlfn.IFNA(VLOOKUP($B396,'B-LogEmaxOverpEC50'!$A:$AL,MATCH(BB$1,'B-LogEmaxOverpEC50'!$A$1:$AL$1,0),FALSE),"")</f>
        <v/>
      </c>
      <c r="BC396" s="321" t="str">
        <f>_xlfn.IFNA(VLOOKUP($B396,'B-LogEmaxOverpEC50'!$A:$AL,MATCH(BC$1,'B-LogEmaxOverpEC50'!$A$1:$AL$1,0),FALSE),"")</f>
        <v/>
      </c>
      <c r="BD396" s="321" t="str">
        <f>_xlfn.IFNA(VLOOKUP($B396,'B-LogEmaxOverpEC50'!$A:$AL,MATCH(BD$1,'B-LogEmaxOverpEC50'!$A$1:$AL$1,0),FALSE),"")</f>
        <v/>
      </c>
      <c r="BE396" s="321" t="str">
        <f>_xlfn.IFNA(VLOOKUP($B396,'B-LogEmaxOverpEC50'!$A:$AL,MATCH(BE$1,'B-LogEmaxOverpEC50'!$A$1:$AL$1,0),FALSE),"")</f>
        <v/>
      </c>
      <c r="BF396" s="321" t="str">
        <f>_xlfn.IFNA(VLOOKUP($B396,'B-LogEmaxOverpEC50'!$A:$AL,MATCH(BF$1,'B-LogEmaxOverpEC50'!$A$1:$AL$1,0),FALSE),"")</f>
        <v/>
      </c>
      <c r="BG396" s="321" t="str">
        <f>_xlfn.IFNA(VLOOKUP($B396,'B-LogEmaxOverpEC50'!$A:$AL,MATCH(BG$1,'B-LogEmaxOverpEC50'!$A$1:$AL$1,0),FALSE),"")</f>
        <v/>
      </c>
      <c r="BH396" s="321" t="str">
        <f>_xlfn.IFNA(VLOOKUP($B396,'B-LogEmaxOverpEC50'!$A:$AL,MATCH(BH$1,'B-LogEmaxOverpEC50'!$A$1:$AL$1,0),FALSE),"")</f>
        <v/>
      </c>
      <c r="BI396" s="322" t="str">
        <f>_xlfn.IFNA(VLOOKUP($B396,'I-LogEmaxOverpEC50'!$A:$AR,MATCH(BI$1,'I-LogEmaxOverpEC50'!$A$1:$AR$1,0),FALSE),"")</f>
        <v/>
      </c>
      <c r="BJ396" s="320" t="str">
        <f>_xlfn.IFNA(VLOOKUP($B396,'I-LogEmaxOverpEC50'!$A:$AR,MATCH(BJ$1,'I-LogEmaxOverpEC50'!$A$1:$AR$1,0),FALSE),"")</f>
        <v/>
      </c>
      <c r="BK396" s="320" t="str">
        <f>_xlfn.IFNA(VLOOKUP($B396,'I-LogEmaxOverpEC50'!$A:$AR,MATCH(BK$1,'I-LogEmaxOverpEC50'!$A$1:$AR$1,0),FALSE),"")</f>
        <v/>
      </c>
      <c r="BL396" s="320" t="str">
        <f>_xlfn.IFNA(VLOOKUP($B396,'I-LogEmaxOverpEC50'!$A:$AR,MATCH(BL$1,'I-LogEmaxOverpEC50'!$A$1:$AR$1,0),FALSE),"")</f>
        <v/>
      </c>
      <c r="BM396" s="320" t="str">
        <f>_xlfn.IFNA(VLOOKUP($B396,'I-LogEmaxOverpEC50'!$A:$AR,MATCH(BM$1,'I-LogEmaxOverpEC50'!$A$1:$AR$1,0),FALSE),"")</f>
        <v/>
      </c>
      <c r="BN396" s="320" t="str">
        <f>_xlfn.IFNA(VLOOKUP($B396,'I-LogEmaxOverpEC50'!$A:$AR,MATCH(BN$1,'I-LogEmaxOverpEC50'!$A$1:$AR$1,0),FALSE),"")</f>
        <v/>
      </c>
      <c r="BO396" s="320" t="str">
        <f>_xlfn.IFNA(VLOOKUP($B396,'I-LogEmaxOverpEC50'!$A:$AR,MATCH(BO$1,'I-LogEmaxOverpEC50'!$A$1:$AR$1,0),FALSE),"")</f>
        <v/>
      </c>
      <c r="BP396" s="320" t="str">
        <f>_xlfn.IFNA(VLOOKUP($B396,'I-LogEmaxOverpEC50'!$A:$AR,MATCH(BP$1,'I-LogEmaxOverpEC50'!$A$1:$AR$1,0),FALSE),"")</f>
        <v/>
      </c>
      <c r="BQ396" s="320" t="str">
        <f>_xlfn.IFNA(VLOOKUP($B396,'I-LogEmaxOverpEC50'!$A:$AR,MATCH(BQ$1,'I-LogEmaxOverpEC50'!$A$1:$AR$1,0),FALSE),"")</f>
        <v/>
      </c>
      <c r="BR396" s="320" t="str">
        <f>_xlfn.IFNA(VLOOKUP($B396,'I-LogEmaxOverpEC50'!$A:$AR,MATCH(BR$1,'I-LogEmaxOverpEC50'!$A$1:$AR$1,0),FALSE),"")</f>
        <v/>
      </c>
      <c r="BS396" s="320" t="str">
        <f>_xlfn.IFNA(VLOOKUP($B396,'I-LogEmaxOverpEC50'!$A:$AR,MATCH(BS$1,'I-LogEmaxOverpEC50'!$A$1:$AR$1,0),FALSE),"")</f>
        <v/>
      </c>
      <c r="BT396" s="320" t="str">
        <f>_xlfn.IFNA(VLOOKUP($B396,'I-LogEmaxOverpEC50'!$A:$AR,MATCH(BT$1,'I-LogEmaxOverpEC50'!$A$1:$AR$1,0),FALSE),"")</f>
        <v/>
      </c>
      <c r="BU396" s="320" t="str">
        <f>_xlfn.IFNA(VLOOKUP($B396,'I-LogEmaxOverpEC50'!$A:$AR,MATCH(BU$1,'I-LogEmaxOverpEC50'!$A$1:$AR$1,0),FALSE),"")</f>
        <v/>
      </c>
      <c r="BV396" s="114" t="e" cm="1">
        <f t="array" ref="BV396">_xlfn.IFS(AND($C396="A",_xlfn.CONCAT(F396:G396)&lt;&gt;"",$A396=1),"x",AND($C396="A",_xlfn.CONCAT(F396:G396)="",$A396=1),"-",$A$1&lt;&gt;"","")</f>
        <v>#N/A</v>
      </c>
      <c r="BW396" s="113" t="e" cm="1">
        <f t="array" ref="BW396">_xlfn.IFS(AND($C396="A",_xlfn.CONCAT(H396:L396)&lt;&gt;"",$A396=1),"x",AND($C396="A",_xlfn.CONCAT(H396:L396)="",$A396=1),"-",$A$1&lt;&gt;"","")</f>
        <v>#N/A</v>
      </c>
      <c r="BX396" s="113" t="e" cm="1">
        <f t="array" ref="BX396">_xlfn.IFS(AND($C396="A",_xlfn.CONCAT(M396:P396)&lt;&gt;"",$A396=1),"x",AND($C396="A",_xlfn.CONCAT(M396:P396)="",$A396=1),"-",$A$1&lt;&gt;"","")</f>
        <v>#N/A</v>
      </c>
      <c r="BY396" s="113" t="e" cm="1">
        <f t="array" ref="BY396">_xlfn.IFS(AND($C396="A",_xlfn.CONCAT(Q396:R396)&lt;&gt;"",$A396=1),"x",AND($C396="A",_xlfn.CONCAT(Q396:R396)="",$A396=1),"-",$A$1&lt;&gt;"","")</f>
        <v>#N/A</v>
      </c>
      <c r="BZ396" s="121" t="e">
        <f t="shared" si="235"/>
        <v>#N/A</v>
      </c>
      <c r="CA396" s="120" t="e">
        <f t="shared" si="236"/>
        <v>#N/A</v>
      </c>
      <c r="CB396" s="120" t="e">
        <f t="shared" si="237"/>
        <v>#N/A</v>
      </c>
      <c r="CC396" s="120" t="e">
        <f t="shared" si="238"/>
        <v>#N/A</v>
      </c>
      <c r="CD396" s="121" t="str">
        <f t="shared" si="239"/>
        <v/>
      </c>
      <c r="CE396" s="120" t="e">
        <f t="shared" si="240"/>
        <v>#N/A</v>
      </c>
      <c r="CF396" s="120" t="e">
        <f t="shared" si="241"/>
        <v>#N/A</v>
      </c>
      <c r="CG396" s="120" t="e">
        <f t="shared" si="242"/>
        <v>#N/A</v>
      </c>
      <c r="CH396" s="120" t="e">
        <f t="shared" si="243"/>
        <v>#N/A</v>
      </c>
      <c r="CI396" s="120" t="e">
        <f t="shared" si="244"/>
        <v>#N/A</v>
      </c>
    </row>
    <row r="397" spans="1:87" x14ac:dyDescent="0.2">
      <c r="A397" s="311" t="e" cm="1">
        <f t="array" ref="A397">_xlfn.IFS(SUM(F397:R397)&gt;0,1,Z397&gt;0,2,TRUE,3)</f>
        <v>#N/A</v>
      </c>
      <c r="B397" s="311" t="s">
        <v>1617</v>
      </c>
      <c r="C397" s="311" t="str">
        <f>_xlfn.XLOOKUP(B397,RecNamesAll!A:A,RecNamesAll!E:E)</f>
        <v>T</v>
      </c>
      <c r="D397" s="311" t="str">
        <f>_xlfn.XLOOKUP(B397,RecNamesAll!A:A,RecNamesAll!C:C)</f>
        <v>TAS2R5</v>
      </c>
      <c r="F397" s="312" t="e">
        <f t="shared" si="210"/>
        <v>#N/A</v>
      </c>
      <c r="G397" s="313" t="e">
        <f t="shared" si="211"/>
        <v>#N/A</v>
      </c>
      <c r="H397" s="312" t="e">
        <f t="shared" si="212"/>
        <v>#N/A</v>
      </c>
      <c r="I397" s="313" t="e">
        <f t="shared" si="213"/>
        <v>#N/A</v>
      </c>
      <c r="J397" s="313" t="e">
        <f t="shared" si="214"/>
        <v>#N/A</v>
      </c>
      <c r="K397" s="313" t="e">
        <f t="shared" si="215"/>
        <v>#N/A</v>
      </c>
      <c r="L397" s="313" t="e">
        <f t="shared" si="216"/>
        <v>#N/A</v>
      </c>
      <c r="M397" s="312" t="e">
        <f t="shared" si="217"/>
        <v>#N/A</v>
      </c>
      <c r="N397" s="313" t="e">
        <f t="shared" si="218"/>
        <v>#N/A</v>
      </c>
      <c r="O397" s="313" t="e">
        <f t="shared" si="219"/>
        <v>#N/A</v>
      </c>
      <c r="P397" s="313" t="e">
        <f t="shared" si="220"/>
        <v>#N/A</v>
      </c>
      <c r="Q397" s="312" t="e">
        <f t="shared" si="221"/>
        <v>#N/A</v>
      </c>
      <c r="R397" s="313" t="e">
        <f t="shared" si="222"/>
        <v>#N/A</v>
      </c>
      <c r="S397" s="314" t="str">
        <f t="shared" si="223"/>
        <v/>
      </c>
      <c r="T397" s="315" t="str">
        <f t="shared" si="224"/>
        <v>T</v>
      </c>
      <c r="U397" s="311" t="str">
        <f t="shared" si="225"/>
        <v>TAS2R5</v>
      </c>
      <c r="V397" s="316" t="e">
        <f>IF(VLOOKUP($B397,GtP!$A:$AA,MATCH("Gs_0-2",GtP!$A$1:$AA$1,0),FALSE)=0,"",VLOOKUP($B397,GtP!$A:$AA,MATCH("Gs_0-2",GtP!$A$1:$AA$1,0),FALSE))</f>
        <v>#N/A</v>
      </c>
      <c r="W397" s="317" t="e">
        <f>IF(VLOOKUP($B397,GtP!$A:$AA,MATCH("Gi/o_0-2",GtP!$A$1:$AA$1,0),FALSE)=0,"",VLOOKUP($B397,GtP!$A:$AA,MATCH("Gi/o_0-2",GtP!$A$1:$AA$1,0),FALSE))</f>
        <v>#N/A</v>
      </c>
      <c r="X397" s="317" t="e">
        <f>IF(VLOOKUP($B397,GtP!$A:$AA,MATCH("Gq/11_0-2",GtP!$A$1:$AA$1,0),FALSE)=0,"",VLOOKUP($B397,GtP!$A:$AA,MATCH("Gq/11_0-2",GtP!$A$1:$AA$1,0),FALSE))</f>
        <v>#N/A</v>
      </c>
      <c r="Y397" s="317" t="e">
        <f>IF(VLOOKUP($B397,GtP!$A:$AA,MATCH("G12/13_0-2",GtP!$A$1:$AA$1,0),FALSE)=0,"",VLOOKUP($B397,GtP!$A:$AA,MATCH("G12/13_0-2",GtP!$A$1:$AA$1,0),FALSE))</f>
        <v>#N/A</v>
      </c>
      <c r="Z397" s="318" t="e">
        <f t="shared" si="226"/>
        <v>#N/A</v>
      </c>
      <c r="AA397" s="317" t="e">
        <f t="shared" si="227"/>
        <v>#N/A</v>
      </c>
      <c r="AB397" s="317" t="e">
        <f t="shared" si="228"/>
        <v>#N/A</v>
      </c>
      <c r="AC397" s="317" t="e">
        <f t="shared" si="229"/>
        <v>#N/A</v>
      </c>
      <c r="AD397" s="317" t="e">
        <f t="shared" si="230"/>
        <v>#N/A</v>
      </c>
      <c r="AE397" s="315" t="str">
        <f t="shared" si="231"/>
        <v/>
      </c>
      <c r="AF397" s="311" t="str">
        <f t="shared" si="232"/>
        <v/>
      </c>
      <c r="AG397" s="311" t="str">
        <f t="shared" si="233"/>
        <v/>
      </c>
      <c r="AH397" s="311" t="str">
        <f t="shared" si="234"/>
        <v/>
      </c>
      <c r="AI397" s="316" t="e">
        <f>_xlfn.CONCAT(IF(AV397="","-","B"),IF(BI397="","-","I"),VLOOKUP($B397,GtP!$A:$BB,MATCH("Gs_0-1",GtP!$A$1:$BB$1,0),FALSE))</f>
        <v>#N/A</v>
      </c>
      <c r="AJ397" s="317" t="e">
        <f>_xlfn.CONCAT(IF(AW397="","-","B"),IF(BJ397="","-","I"),VLOOKUP($B397,GtP!$A:$BB,MATCH("Gs_0-1",GtP!$A$1:$BB$1,0),FALSE))</f>
        <v>#N/A</v>
      </c>
      <c r="AK397" s="317" t="e">
        <f>_xlfn.CONCAT(IF(AX397="","-","B"),IF(BK397="","-","I"),VLOOKUP($B397,GtP!$A:$BB,MATCH("Gi/o_0-1",GtP!$A$1:$BB$1,0),FALSE))</f>
        <v>#N/A</v>
      </c>
      <c r="AL397" s="317" t="e">
        <f>_xlfn.CONCAT(IF(AY397="","-","B"),IF(BL397="","-","I"),VLOOKUP($B397,GtP!$A:$BB,MATCH("Gi/o_0-1",GtP!$A$1:$BB$1,0),FALSE))</f>
        <v>#N/A</v>
      </c>
      <c r="AM397" s="317" t="e">
        <f>_xlfn.CONCAT(IF(AZ397="","-","B"),IF(BM397="","-","I"),VLOOKUP($B397,GtP!$A:$BB,MATCH("Gi/o_0-1",GtP!$A$1:$BB$1,0),FALSE))</f>
        <v>#N/A</v>
      </c>
      <c r="AN397" s="317" t="e">
        <f>_xlfn.CONCAT(IF(BA397="","-","B"),IF(BN397="","-","I"),VLOOKUP($B397,GtP!$A:$BB,MATCH("Gi/o_0-1",GtP!$A$1:$BB$1,0),FALSE))</f>
        <v>#N/A</v>
      </c>
      <c r="AO397" s="317" t="e">
        <f>_xlfn.CONCAT(IF(BB397="","-","B"),IF(BO397="","-","I"),VLOOKUP($B397,GtP!$A:$BB,MATCH("Gi/o_0-1",GtP!$A$1:$BB$1,0),FALSE))</f>
        <v>#N/A</v>
      </c>
      <c r="AP397" s="317" t="e">
        <f>_xlfn.CONCAT(IF(BC397="","-","B"),IF(BP397="","-","I"),VLOOKUP($B397,GtP!$A:$BB,MATCH("Gq/11_0-1",GtP!$A$1:$BB$1,0),FALSE))</f>
        <v>#N/A</v>
      </c>
      <c r="AQ397" s="317" t="e">
        <f>_xlfn.CONCAT(IF(BD397="","-","B"),IF(BQ397="","-","I"),VLOOKUP($B397,GtP!$A:$BB,MATCH("Gq/11_0-1",GtP!$A$1:$BB$1,0),FALSE))</f>
        <v>#N/A</v>
      </c>
      <c r="AR397" s="317" t="e">
        <f>_xlfn.CONCAT(IF(BE397="","-","B"),IF(BR397="","-","I"),VLOOKUP($B397,GtP!$A:$BB,MATCH("Gq/11_0-1",GtP!$A$1:$BB$1,0),FALSE))</f>
        <v>#N/A</v>
      </c>
      <c r="AS397" s="317" t="e">
        <f>_xlfn.CONCAT(IF(BF397="","-","B"),IF(BS397="","-","I"),VLOOKUP($B397,GtP!$A:$BB,MATCH("Gq/11_0-1",GtP!$A$1:$BB$1,0),FALSE))</f>
        <v>#N/A</v>
      </c>
      <c r="AT397" s="317" t="e">
        <f>_xlfn.CONCAT(IF(BG397="","-","B"),IF(BT397="","-","I"),VLOOKUP($B397,GtP!$A:$BB,MATCH("G12/13_0-1",GtP!$A$1:$BB$1,0),FALSE))</f>
        <v>#N/A</v>
      </c>
      <c r="AU397" s="317" t="e">
        <f>_xlfn.CONCAT(IF(BH397="","-","B"),IF(BU397="","-","I"),VLOOKUP($B397,GtP!$A:$BB,MATCH("G12/13_0-1",GtP!$A$1:$BB$1,0),FALSE))</f>
        <v>#N/A</v>
      </c>
      <c r="AV397" s="319" t="str">
        <f>_xlfn.IFNA(VLOOKUP($B397,'B-LogEmaxOverpEC50'!$A:$AL,MATCH(AV$1,'B-LogEmaxOverpEC50'!$A$1:$AL$1,0),FALSE),"")</f>
        <v/>
      </c>
      <c r="AX397" s="321" t="str">
        <f>_xlfn.IFNA(VLOOKUP($B397,'B-LogEmaxOverpEC50'!$A:$AL,MATCH(AX$1,'B-LogEmaxOverpEC50'!$A$1:$AL$1,0),FALSE),"")</f>
        <v/>
      </c>
      <c r="AY397" s="321" t="str">
        <f>_xlfn.IFNA(VLOOKUP($B397,'B-LogEmaxOverpEC50'!$A:$AL,MATCH(AY$1,'B-LogEmaxOverpEC50'!$A$1:$AL$1,0),FALSE),"")</f>
        <v/>
      </c>
      <c r="AZ397" s="321" t="str">
        <f>_xlfn.IFNA(VLOOKUP($B397,'B-LogEmaxOverpEC50'!$A:$AL,MATCH(AZ$1,'B-LogEmaxOverpEC50'!$A$1:$AL$1,0),FALSE),"")</f>
        <v/>
      </c>
      <c r="BA397" s="321" t="str">
        <f>_xlfn.IFNA(VLOOKUP($B397,'B-LogEmaxOverpEC50'!$A:$AL,MATCH(BA$1,'B-LogEmaxOverpEC50'!$A$1:$AL$1,0),FALSE),"")</f>
        <v/>
      </c>
      <c r="BB397" s="321" t="str">
        <f>_xlfn.IFNA(VLOOKUP($B397,'B-LogEmaxOverpEC50'!$A:$AL,MATCH(BB$1,'B-LogEmaxOverpEC50'!$A$1:$AL$1,0),FALSE),"")</f>
        <v/>
      </c>
      <c r="BC397" s="321" t="str">
        <f>_xlfn.IFNA(VLOOKUP($B397,'B-LogEmaxOverpEC50'!$A:$AL,MATCH(BC$1,'B-LogEmaxOverpEC50'!$A$1:$AL$1,0),FALSE),"")</f>
        <v/>
      </c>
      <c r="BD397" s="321" t="str">
        <f>_xlfn.IFNA(VLOOKUP($B397,'B-LogEmaxOverpEC50'!$A:$AL,MATCH(BD$1,'B-LogEmaxOverpEC50'!$A$1:$AL$1,0),FALSE),"")</f>
        <v/>
      </c>
      <c r="BE397" s="321" t="str">
        <f>_xlfn.IFNA(VLOOKUP($B397,'B-LogEmaxOverpEC50'!$A:$AL,MATCH(BE$1,'B-LogEmaxOverpEC50'!$A$1:$AL$1,0),FALSE),"")</f>
        <v/>
      </c>
      <c r="BF397" s="321" t="str">
        <f>_xlfn.IFNA(VLOOKUP($B397,'B-LogEmaxOverpEC50'!$A:$AL,MATCH(BF$1,'B-LogEmaxOverpEC50'!$A$1:$AL$1,0),FALSE),"")</f>
        <v/>
      </c>
      <c r="BG397" s="321" t="str">
        <f>_xlfn.IFNA(VLOOKUP($B397,'B-LogEmaxOverpEC50'!$A:$AL,MATCH(BG$1,'B-LogEmaxOverpEC50'!$A$1:$AL$1,0),FALSE),"")</f>
        <v/>
      </c>
      <c r="BH397" s="321" t="str">
        <f>_xlfn.IFNA(VLOOKUP($B397,'B-LogEmaxOverpEC50'!$A:$AL,MATCH(BH$1,'B-LogEmaxOverpEC50'!$A$1:$AL$1,0),FALSE),"")</f>
        <v/>
      </c>
      <c r="BI397" s="322" t="str">
        <f>_xlfn.IFNA(VLOOKUP($B397,'I-LogEmaxOverpEC50'!$A:$AR,MATCH(BI$1,'I-LogEmaxOverpEC50'!$A$1:$AR$1,0),FALSE),"")</f>
        <v/>
      </c>
      <c r="BJ397" s="320" t="str">
        <f>_xlfn.IFNA(VLOOKUP($B397,'I-LogEmaxOverpEC50'!$A:$AR,MATCH(BJ$1,'I-LogEmaxOverpEC50'!$A$1:$AR$1,0),FALSE),"")</f>
        <v/>
      </c>
      <c r="BK397" s="320" t="str">
        <f>_xlfn.IFNA(VLOOKUP($B397,'I-LogEmaxOverpEC50'!$A:$AR,MATCH(BK$1,'I-LogEmaxOverpEC50'!$A$1:$AR$1,0),FALSE),"")</f>
        <v/>
      </c>
      <c r="BL397" s="320" t="str">
        <f>_xlfn.IFNA(VLOOKUP($B397,'I-LogEmaxOverpEC50'!$A:$AR,MATCH(BL$1,'I-LogEmaxOverpEC50'!$A$1:$AR$1,0),FALSE),"")</f>
        <v/>
      </c>
      <c r="BM397" s="320" t="str">
        <f>_xlfn.IFNA(VLOOKUP($B397,'I-LogEmaxOverpEC50'!$A:$AR,MATCH(BM$1,'I-LogEmaxOverpEC50'!$A$1:$AR$1,0),FALSE),"")</f>
        <v/>
      </c>
      <c r="BN397" s="320" t="str">
        <f>_xlfn.IFNA(VLOOKUP($B397,'I-LogEmaxOverpEC50'!$A:$AR,MATCH(BN$1,'I-LogEmaxOverpEC50'!$A$1:$AR$1,0),FALSE),"")</f>
        <v/>
      </c>
      <c r="BO397" s="320" t="str">
        <f>_xlfn.IFNA(VLOOKUP($B397,'I-LogEmaxOverpEC50'!$A:$AR,MATCH(BO$1,'I-LogEmaxOverpEC50'!$A$1:$AR$1,0),FALSE),"")</f>
        <v/>
      </c>
      <c r="BP397" s="320" t="str">
        <f>_xlfn.IFNA(VLOOKUP($B397,'I-LogEmaxOverpEC50'!$A:$AR,MATCH(BP$1,'I-LogEmaxOverpEC50'!$A$1:$AR$1,0),FALSE),"")</f>
        <v/>
      </c>
      <c r="BQ397" s="320" t="str">
        <f>_xlfn.IFNA(VLOOKUP($B397,'I-LogEmaxOverpEC50'!$A:$AR,MATCH(BQ$1,'I-LogEmaxOverpEC50'!$A$1:$AR$1,0),FALSE),"")</f>
        <v/>
      </c>
      <c r="BR397" s="320" t="str">
        <f>_xlfn.IFNA(VLOOKUP($B397,'I-LogEmaxOverpEC50'!$A:$AR,MATCH(BR$1,'I-LogEmaxOverpEC50'!$A$1:$AR$1,0),FALSE),"")</f>
        <v/>
      </c>
      <c r="BS397" s="320" t="str">
        <f>_xlfn.IFNA(VLOOKUP($B397,'I-LogEmaxOverpEC50'!$A:$AR,MATCH(BS$1,'I-LogEmaxOverpEC50'!$A$1:$AR$1,0),FALSE),"")</f>
        <v/>
      </c>
      <c r="BT397" s="320" t="str">
        <f>_xlfn.IFNA(VLOOKUP($B397,'I-LogEmaxOverpEC50'!$A:$AR,MATCH(BT$1,'I-LogEmaxOverpEC50'!$A$1:$AR$1,0),FALSE),"")</f>
        <v/>
      </c>
      <c r="BU397" s="320" t="str">
        <f>_xlfn.IFNA(VLOOKUP($B397,'I-LogEmaxOverpEC50'!$A:$AR,MATCH(BU$1,'I-LogEmaxOverpEC50'!$A$1:$AR$1,0),FALSE),"")</f>
        <v/>
      </c>
      <c r="BV397" s="114" t="e" cm="1">
        <f t="array" ref="BV397">_xlfn.IFS(AND($C397="A",_xlfn.CONCAT(F397:G397)&lt;&gt;"",$A397=1),"x",AND($C397="A",_xlfn.CONCAT(F397:G397)="",$A397=1),"-",$A$1&lt;&gt;"","")</f>
        <v>#N/A</v>
      </c>
      <c r="BW397" s="113" t="e" cm="1">
        <f t="array" ref="BW397">_xlfn.IFS(AND($C397="A",_xlfn.CONCAT(H397:L397)&lt;&gt;"",$A397=1),"x",AND($C397="A",_xlfn.CONCAT(H397:L397)="",$A397=1),"-",$A$1&lt;&gt;"","")</f>
        <v>#N/A</v>
      </c>
      <c r="BX397" s="113" t="e" cm="1">
        <f t="array" ref="BX397">_xlfn.IFS(AND($C397="A",_xlfn.CONCAT(M397:P397)&lt;&gt;"",$A397=1),"x",AND($C397="A",_xlfn.CONCAT(M397:P397)="",$A397=1),"-",$A$1&lt;&gt;"","")</f>
        <v>#N/A</v>
      </c>
      <c r="BY397" s="113" t="e" cm="1">
        <f t="array" ref="BY397">_xlfn.IFS(AND($C397="A",_xlfn.CONCAT(Q397:R397)&lt;&gt;"",$A397=1),"x",AND($C397="A",_xlfn.CONCAT(Q397:R397)="",$A397=1),"-",$A$1&lt;&gt;"","")</f>
        <v>#N/A</v>
      </c>
      <c r="BZ397" s="121" t="e">
        <f t="shared" si="235"/>
        <v>#N/A</v>
      </c>
      <c r="CA397" s="120" t="e">
        <f t="shared" si="236"/>
        <v>#N/A</v>
      </c>
      <c r="CB397" s="120" t="e">
        <f t="shared" si="237"/>
        <v>#N/A</v>
      </c>
      <c r="CC397" s="120" t="e">
        <f t="shared" si="238"/>
        <v>#N/A</v>
      </c>
      <c r="CD397" s="121" t="str">
        <f t="shared" si="239"/>
        <v/>
      </c>
      <c r="CE397" s="120" t="e">
        <f t="shared" si="240"/>
        <v>#N/A</v>
      </c>
      <c r="CF397" s="120" t="e">
        <f t="shared" si="241"/>
        <v>#N/A</v>
      </c>
      <c r="CG397" s="120" t="e">
        <f t="shared" si="242"/>
        <v>#N/A</v>
      </c>
      <c r="CH397" s="120" t="e">
        <f t="shared" si="243"/>
        <v>#N/A</v>
      </c>
      <c r="CI397" s="120" t="e">
        <f t="shared" si="244"/>
        <v>#N/A</v>
      </c>
    </row>
    <row r="398" spans="1:87" x14ac:dyDescent="0.2">
      <c r="A398" s="311" t="e" cm="1">
        <f t="array" ref="A398">_xlfn.IFS(SUM(F398:R398)&gt;0,1,Z398&gt;0,2,TRUE,3)</f>
        <v>#N/A</v>
      </c>
      <c r="B398" s="311" t="s">
        <v>1605</v>
      </c>
      <c r="C398" s="311" t="str">
        <f>_xlfn.XLOOKUP(B398,RecNamesAll!A:A,RecNamesAll!E:E)</f>
        <v>T</v>
      </c>
      <c r="D398" s="311" t="str">
        <f>_xlfn.XLOOKUP(B398,RecNamesAll!A:A,RecNamesAll!C:C)</f>
        <v>TAS2R7</v>
      </c>
      <c r="F398" s="312" t="e">
        <f t="shared" si="210"/>
        <v>#N/A</v>
      </c>
      <c r="G398" s="313" t="e">
        <f t="shared" si="211"/>
        <v>#N/A</v>
      </c>
      <c r="H398" s="312" t="e">
        <f t="shared" si="212"/>
        <v>#N/A</v>
      </c>
      <c r="I398" s="313" t="e">
        <f t="shared" si="213"/>
        <v>#N/A</v>
      </c>
      <c r="J398" s="313" t="e">
        <f t="shared" si="214"/>
        <v>#N/A</v>
      </c>
      <c r="K398" s="313" t="e">
        <f t="shared" si="215"/>
        <v>#N/A</v>
      </c>
      <c r="L398" s="313" t="e">
        <f t="shared" si="216"/>
        <v>#N/A</v>
      </c>
      <c r="M398" s="312" t="e">
        <f t="shared" si="217"/>
        <v>#N/A</v>
      </c>
      <c r="N398" s="313" t="e">
        <f t="shared" si="218"/>
        <v>#N/A</v>
      </c>
      <c r="O398" s="313" t="e">
        <f t="shared" si="219"/>
        <v>#N/A</v>
      </c>
      <c r="P398" s="313" t="e">
        <f t="shared" si="220"/>
        <v>#N/A</v>
      </c>
      <c r="Q398" s="312" t="e">
        <f t="shared" si="221"/>
        <v>#N/A</v>
      </c>
      <c r="R398" s="313" t="e">
        <f t="shared" si="222"/>
        <v>#N/A</v>
      </c>
      <c r="S398" s="314" t="str">
        <f t="shared" si="223"/>
        <v/>
      </c>
      <c r="T398" s="315" t="str">
        <f t="shared" si="224"/>
        <v>T</v>
      </c>
      <c r="U398" s="311" t="str">
        <f t="shared" si="225"/>
        <v>TAS2R7</v>
      </c>
      <c r="V398" s="316" t="e">
        <f>IF(VLOOKUP($B398,GtP!$A:$AA,MATCH("Gs_0-2",GtP!$A$1:$AA$1,0),FALSE)=0,"",VLOOKUP($B398,GtP!$A:$AA,MATCH("Gs_0-2",GtP!$A$1:$AA$1,0),FALSE))</f>
        <v>#N/A</v>
      </c>
      <c r="W398" s="317" t="e">
        <f>IF(VLOOKUP($B398,GtP!$A:$AA,MATCH("Gi/o_0-2",GtP!$A$1:$AA$1,0),FALSE)=0,"",VLOOKUP($B398,GtP!$A:$AA,MATCH("Gi/o_0-2",GtP!$A$1:$AA$1,0),FALSE))</f>
        <v>#N/A</v>
      </c>
      <c r="X398" s="317" t="e">
        <f>IF(VLOOKUP($B398,GtP!$A:$AA,MATCH("Gq/11_0-2",GtP!$A$1:$AA$1,0),FALSE)=0,"",VLOOKUP($B398,GtP!$A:$AA,MATCH("Gq/11_0-2",GtP!$A$1:$AA$1,0),FALSE))</f>
        <v>#N/A</v>
      </c>
      <c r="Y398" s="317" t="e">
        <f>IF(VLOOKUP($B398,GtP!$A:$AA,MATCH("G12/13_0-2",GtP!$A$1:$AA$1,0),FALSE)=0,"",VLOOKUP($B398,GtP!$A:$AA,MATCH("G12/13_0-2",GtP!$A$1:$AA$1,0),FALSE))</f>
        <v>#N/A</v>
      </c>
      <c r="Z398" s="318" t="e">
        <f t="shared" si="226"/>
        <v>#N/A</v>
      </c>
      <c r="AA398" s="317" t="e">
        <f t="shared" si="227"/>
        <v>#N/A</v>
      </c>
      <c r="AB398" s="317" t="e">
        <f t="shared" si="228"/>
        <v>#N/A</v>
      </c>
      <c r="AC398" s="317" t="e">
        <f t="shared" si="229"/>
        <v>#N/A</v>
      </c>
      <c r="AD398" s="317" t="e">
        <f t="shared" si="230"/>
        <v>#N/A</v>
      </c>
      <c r="AE398" s="315" t="str">
        <f t="shared" si="231"/>
        <v/>
      </c>
      <c r="AF398" s="311" t="str">
        <f t="shared" si="232"/>
        <v/>
      </c>
      <c r="AG398" s="311" t="str">
        <f t="shared" si="233"/>
        <v/>
      </c>
      <c r="AH398" s="311" t="str">
        <f t="shared" si="234"/>
        <v/>
      </c>
      <c r="AI398" s="316" t="e">
        <f>_xlfn.CONCAT(IF(AV398="","-","B"),IF(BI398="","-","I"),VLOOKUP($B398,GtP!$A:$BB,MATCH("Gs_0-1",GtP!$A$1:$BB$1,0),FALSE))</f>
        <v>#N/A</v>
      </c>
      <c r="AJ398" s="317" t="e">
        <f>_xlfn.CONCAT(IF(AW398="","-","B"),IF(BJ398="","-","I"),VLOOKUP($B398,GtP!$A:$BB,MATCH("Gs_0-1",GtP!$A$1:$BB$1,0),FALSE))</f>
        <v>#N/A</v>
      </c>
      <c r="AK398" s="317" t="e">
        <f>_xlfn.CONCAT(IF(AX398="","-","B"),IF(BK398="","-","I"),VLOOKUP($B398,GtP!$A:$BB,MATCH("Gi/o_0-1",GtP!$A$1:$BB$1,0),FALSE))</f>
        <v>#N/A</v>
      </c>
      <c r="AL398" s="317" t="e">
        <f>_xlfn.CONCAT(IF(AY398="","-","B"),IF(BL398="","-","I"),VLOOKUP($B398,GtP!$A:$BB,MATCH("Gi/o_0-1",GtP!$A$1:$BB$1,0),FALSE))</f>
        <v>#N/A</v>
      </c>
      <c r="AM398" s="317" t="e">
        <f>_xlfn.CONCAT(IF(AZ398="","-","B"),IF(BM398="","-","I"),VLOOKUP($B398,GtP!$A:$BB,MATCH("Gi/o_0-1",GtP!$A$1:$BB$1,0),FALSE))</f>
        <v>#N/A</v>
      </c>
      <c r="AN398" s="317" t="e">
        <f>_xlfn.CONCAT(IF(BA398="","-","B"),IF(BN398="","-","I"),VLOOKUP($B398,GtP!$A:$BB,MATCH("Gi/o_0-1",GtP!$A$1:$BB$1,0),FALSE))</f>
        <v>#N/A</v>
      </c>
      <c r="AO398" s="317" t="e">
        <f>_xlfn.CONCAT(IF(BB398="","-","B"),IF(BO398="","-","I"),VLOOKUP($B398,GtP!$A:$BB,MATCH("Gi/o_0-1",GtP!$A$1:$BB$1,0),FALSE))</f>
        <v>#N/A</v>
      </c>
      <c r="AP398" s="317" t="e">
        <f>_xlfn.CONCAT(IF(BC398="","-","B"),IF(BP398="","-","I"),VLOOKUP($B398,GtP!$A:$BB,MATCH("Gq/11_0-1",GtP!$A$1:$BB$1,0),FALSE))</f>
        <v>#N/A</v>
      </c>
      <c r="AQ398" s="317" t="e">
        <f>_xlfn.CONCAT(IF(BD398="","-","B"),IF(BQ398="","-","I"),VLOOKUP($B398,GtP!$A:$BB,MATCH("Gq/11_0-1",GtP!$A$1:$BB$1,0),FALSE))</f>
        <v>#N/A</v>
      </c>
      <c r="AR398" s="317" t="e">
        <f>_xlfn.CONCAT(IF(BE398="","-","B"),IF(BR398="","-","I"),VLOOKUP($B398,GtP!$A:$BB,MATCH("Gq/11_0-1",GtP!$A$1:$BB$1,0),FALSE))</f>
        <v>#N/A</v>
      </c>
      <c r="AS398" s="317" t="e">
        <f>_xlfn.CONCAT(IF(BF398="","-","B"),IF(BS398="","-","I"),VLOOKUP($B398,GtP!$A:$BB,MATCH("Gq/11_0-1",GtP!$A$1:$BB$1,0),FALSE))</f>
        <v>#N/A</v>
      </c>
      <c r="AT398" s="317" t="e">
        <f>_xlfn.CONCAT(IF(BG398="","-","B"),IF(BT398="","-","I"),VLOOKUP($B398,GtP!$A:$BB,MATCH("G12/13_0-1",GtP!$A$1:$BB$1,0),FALSE))</f>
        <v>#N/A</v>
      </c>
      <c r="AU398" s="317" t="e">
        <f>_xlfn.CONCAT(IF(BH398="","-","B"),IF(BU398="","-","I"),VLOOKUP($B398,GtP!$A:$BB,MATCH("G12/13_0-1",GtP!$A$1:$BB$1,0),FALSE))</f>
        <v>#N/A</v>
      </c>
      <c r="AV398" s="319" t="str">
        <f>_xlfn.IFNA(VLOOKUP($B398,'B-LogEmaxOverpEC50'!$A:$AL,MATCH(AV$1,'B-LogEmaxOverpEC50'!$A$1:$AL$1,0),FALSE),"")</f>
        <v/>
      </c>
      <c r="AX398" s="321" t="str">
        <f>_xlfn.IFNA(VLOOKUP($B398,'B-LogEmaxOverpEC50'!$A:$AL,MATCH(AX$1,'B-LogEmaxOverpEC50'!$A$1:$AL$1,0),FALSE),"")</f>
        <v/>
      </c>
      <c r="AY398" s="321" t="str">
        <f>_xlfn.IFNA(VLOOKUP($B398,'B-LogEmaxOverpEC50'!$A:$AL,MATCH(AY$1,'B-LogEmaxOverpEC50'!$A$1:$AL$1,0),FALSE),"")</f>
        <v/>
      </c>
      <c r="AZ398" s="321" t="str">
        <f>_xlfn.IFNA(VLOOKUP($B398,'B-LogEmaxOverpEC50'!$A:$AL,MATCH(AZ$1,'B-LogEmaxOverpEC50'!$A$1:$AL$1,0),FALSE),"")</f>
        <v/>
      </c>
      <c r="BA398" s="321" t="str">
        <f>_xlfn.IFNA(VLOOKUP($B398,'B-LogEmaxOverpEC50'!$A:$AL,MATCH(BA$1,'B-LogEmaxOverpEC50'!$A$1:$AL$1,0),FALSE),"")</f>
        <v/>
      </c>
      <c r="BB398" s="321" t="str">
        <f>_xlfn.IFNA(VLOOKUP($B398,'B-LogEmaxOverpEC50'!$A:$AL,MATCH(BB$1,'B-LogEmaxOverpEC50'!$A$1:$AL$1,0),FALSE),"")</f>
        <v/>
      </c>
      <c r="BC398" s="321" t="str">
        <f>_xlfn.IFNA(VLOOKUP($B398,'B-LogEmaxOverpEC50'!$A:$AL,MATCH(BC$1,'B-LogEmaxOverpEC50'!$A$1:$AL$1,0),FALSE),"")</f>
        <v/>
      </c>
      <c r="BD398" s="321" t="str">
        <f>_xlfn.IFNA(VLOOKUP($B398,'B-LogEmaxOverpEC50'!$A:$AL,MATCH(BD$1,'B-LogEmaxOverpEC50'!$A$1:$AL$1,0),FALSE),"")</f>
        <v/>
      </c>
      <c r="BE398" s="321" t="str">
        <f>_xlfn.IFNA(VLOOKUP($B398,'B-LogEmaxOverpEC50'!$A:$AL,MATCH(BE$1,'B-LogEmaxOverpEC50'!$A$1:$AL$1,0),FALSE),"")</f>
        <v/>
      </c>
      <c r="BF398" s="321" t="str">
        <f>_xlfn.IFNA(VLOOKUP($B398,'B-LogEmaxOverpEC50'!$A:$AL,MATCH(BF$1,'B-LogEmaxOverpEC50'!$A$1:$AL$1,0),FALSE),"")</f>
        <v/>
      </c>
      <c r="BG398" s="321" t="str">
        <f>_xlfn.IFNA(VLOOKUP($B398,'B-LogEmaxOverpEC50'!$A:$AL,MATCH(BG$1,'B-LogEmaxOverpEC50'!$A$1:$AL$1,0),FALSE),"")</f>
        <v/>
      </c>
      <c r="BH398" s="321" t="str">
        <f>_xlfn.IFNA(VLOOKUP($B398,'B-LogEmaxOverpEC50'!$A:$AL,MATCH(BH$1,'B-LogEmaxOverpEC50'!$A$1:$AL$1,0),FALSE),"")</f>
        <v/>
      </c>
      <c r="BI398" s="322" t="str">
        <f>_xlfn.IFNA(VLOOKUP($B398,'I-LogEmaxOverpEC50'!$A:$AR,MATCH(BI$1,'I-LogEmaxOverpEC50'!$A$1:$AR$1,0),FALSE),"")</f>
        <v/>
      </c>
      <c r="BJ398" s="320" t="str">
        <f>_xlfn.IFNA(VLOOKUP($B398,'I-LogEmaxOverpEC50'!$A:$AR,MATCH(BJ$1,'I-LogEmaxOverpEC50'!$A$1:$AR$1,0),FALSE),"")</f>
        <v/>
      </c>
      <c r="BK398" s="320" t="str">
        <f>_xlfn.IFNA(VLOOKUP($B398,'I-LogEmaxOverpEC50'!$A:$AR,MATCH(BK$1,'I-LogEmaxOverpEC50'!$A$1:$AR$1,0),FALSE),"")</f>
        <v/>
      </c>
      <c r="BL398" s="320" t="str">
        <f>_xlfn.IFNA(VLOOKUP($B398,'I-LogEmaxOverpEC50'!$A:$AR,MATCH(BL$1,'I-LogEmaxOverpEC50'!$A$1:$AR$1,0),FALSE),"")</f>
        <v/>
      </c>
      <c r="BM398" s="320" t="str">
        <f>_xlfn.IFNA(VLOOKUP($B398,'I-LogEmaxOverpEC50'!$A:$AR,MATCH(BM$1,'I-LogEmaxOverpEC50'!$A$1:$AR$1,0),FALSE),"")</f>
        <v/>
      </c>
      <c r="BN398" s="320" t="str">
        <f>_xlfn.IFNA(VLOOKUP($B398,'I-LogEmaxOverpEC50'!$A:$AR,MATCH(BN$1,'I-LogEmaxOverpEC50'!$A$1:$AR$1,0),FALSE),"")</f>
        <v/>
      </c>
      <c r="BO398" s="320" t="str">
        <f>_xlfn.IFNA(VLOOKUP($B398,'I-LogEmaxOverpEC50'!$A:$AR,MATCH(BO$1,'I-LogEmaxOverpEC50'!$A$1:$AR$1,0),FALSE),"")</f>
        <v/>
      </c>
      <c r="BP398" s="320" t="str">
        <f>_xlfn.IFNA(VLOOKUP($B398,'I-LogEmaxOverpEC50'!$A:$AR,MATCH(BP$1,'I-LogEmaxOverpEC50'!$A$1:$AR$1,0),FALSE),"")</f>
        <v/>
      </c>
      <c r="BQ398" s="320" t="str">
        <f>_xlfn.IFNA(VLOOKUP($B398,'I-LogEmaxOverpEC50'!$A:$AR,MATCH(BQ$1,'I-LogEmaxOverpEC50'!$A$1:$AR$1,0),FALSE),"")</f>
        <v/>
      </c>
      <c r="BR398" s="320" t="str">
        <f>_xlfn.IFNA(VLOOKUP($B398,'I-LogEmaxOverpEC50'!$A:$AR,MATCH(BR$1,'I-LogEmaxOverpEC50'!$A$1:$AR$1,0),FALSE),"")</f>
        <v/>
      </c>
      <c r="BS398" s="320" t="str">
        <f>_xlfn.IFNA(VLOOKUP($B398,'I-LogEmaxOverpEC50'!$A:$AR,MATCH(BS$1,'I-LogEmaxOverpEC50'!$A$1:$AR$1,0),FALSE),"")</f>
        <v/>
      </c>
      <c r="BT398" s="320" t="str">
        <f>_xlfn.IFNA(VLOOKUP($B398,'I-LogEmaxOverpEC50'!$A:$AR,MATCH(BT$1,'I-LogEmaxOverpEC50'!$A$1:$AR$1,0),FALSE),"")</f>
        <v/>
      </c>
      <c r="BU398" s="320" t="str">
        <f>_xlfn.IFNA(VLOOKUP($B398,'I-LogEmaxOverpEC50'!$A:$AR,MATCH(BU$1,'I-LogEmaxOverpEC50'!$A$1:$AR$1,0),FALSE),"")</f>
        <v/>
      </c>
      <c r="BV398" s="114" t="e" cm="1">
        <f t="array" ref="BV398">_xlfn.IFS(AND($C398="A",_xlfn.CONCAT(F398:G398)&lt;&gt;"",$A398=1),"x",AND($C398="A",_xlfn.CONCAT(F398:G398)="",$A398=1),"-",$A$1&lt;&gt;"","")</f>
        <v>#N/A</v>
      </c>
      <c r="BW398" s="113" t="e" cm="1">
        <f t="array" ref="BW398">_xlfn.IFS(AND($C398="A",_xlfn.CONCAT(H398:L398)&lt;&gt;"",$A398=1),"x",AND($C398="A",_xlfn.CONCAT(H398:L398)="",$A398=1),"-",$A$1&lt;&gt;"","")</f>
        <v>#N/A</v>
      </c>
      <c r="BX398" s="113" t="e" cm="1">
        <f t="array" ref="BX398">_xlfn.IFS(AND($C398="A",_xlfn.CONCAT(M398:P398)&lt;&gt;"",$A398=1),"x",AND($C398="A",_xlfn.CONCAT(M398:P398)="",$A398=1),"-",$A$1&lt;&gt;"","")</f>
        <v>#N/A</v>
      </c>
      <c r="BY398" s="113" t="e" cm="1">
        <f t="array" ref="BY398">_xlfn.IFS(AND($C398="A",_xlfn.CONCAT(Q398:R398)&lt;&gt;"",$A398=1),"x",AND($C398="A",_xlfn.CONCAT(Q398:R398)="",$A398=1),"-",$A$1&lt;&gt;"","")</f>
        <v>#N/A</v>
      </c>
      <c r="BZ398" s="121" t="e">
        <f t="shared" si="235"/>
        <v>#N/A</v>
      </c>
      <c r="CA398" s="120" t="e">
        <f t="shared" si="236"/>
        <v>#N/A</v>
      </c>
      <c r="CB398" s="120" t="e">
        <f t="shared" si="237"/>
        <v>#N/A</v>
      </c>
      <c r="CC398" s="120" t="e">
        <f t="shared" si="238"/>
        <v>#N/A</v>
      </c>
      <c r="CD398" s="121" t="str">
        <f t="shared" si="239"/>
        <v/>
      </c>
      <c r="CE398" s="120" t="e">
        <f t="shared" si="240"/>
        <v>#N/A</v>
      </c>
      <c r="CF398" s="120" t="e">
        <f t="shared" si="241"/>
        <v>#N/A</v>
      </c>
      <c r="CG398" s="120" t="e">
        <f t="shared" si="242"/>
        <v>#N/A</v>
      </c>
      <c r="CH398" s="120" t="e">
        <f t="shared" si="243"/>
        <v>#N/A</v>
      </c>
      <c r="CI398" s="120" t="e">
        <f t="shared" si="244"/>
        <v>#N/A</v>
      </c>
    </row>
    <row r="399" spans="1:87" x14ac:dyDescent="0.2">
      <c r="A399" s="311" t="e" cm="1">
        <f t="array" ref="A399">_xlfn.IFS(SUM(F399:R399)&gt;0,1,Z399&gt;0,2,TRUE,3)</f>
        <v>#N/A</v>
      </c>
      <c r="B399" s="311" t="s">
        <v>1601</v>
      </c>
      <c r="C399" s="311" t="str">
        <f>_xlfn.XLOOKUP(B399,RecNamesAll!A:A,RecNamesAll!E:E)</f>
        <v>T</v>
      </c>
      <c r="D399" s="311" t="str">
        <f>_xlfn.XLOOKUP(B399,RecNamesAll!A:A,RecNamesAll!C:C)</f>
        <v>TAS2R8</v>
      </c>
      <c r="F399" s="312" t="e">
        <f t="shared" si="210"/>
        <v>#N/A</v>
      </c>
      <c r="G399" s="313" t="e">
        <f t="shared" si="211"/>
        <v>#N/A</v>
      </c>
      <c r="H399" s="312" t="e">
        <f t="shared" si="212"/>
        <v>#N/A</v>
      </c>
      <c r="I399" s="313" t="e">
        <f t="shared" si="213"/>
        <v>#N/A</v>
      </c>
      <c r="J399" s="313" t="e">
        <f t="shared" si="214"/>
        <v>#N/A</v>
      </c>
      <c r="K399" s="313" t="e">
        <f t="shared" si="215"/>
        <v>#N/A</v>
      </c>
      <c r="L399" s="313" t="e">
        <f t="shared" si="216"/>
        <v>#N/A</v>
      </c>
      <c r="M399" s="312" t="e">
        <f t="shared" si="217"/>
        <v>#N/A</v>
      </c>
      <c r="N399" s="313" t="e">
        <f t="shared" si="218"/>
        <v>#N/A</v>
      </c>
      <c r="O399" s="313" t="e">
        <f t="shared" si="219"/>
        <v>#N/A</v>
      </c>
      <c r="P399" s="313" t="e">
        <f t="shared" si="220"/>
        <v>#N/A</v>
      </c>
      <c r="Q399" s="312" t="e">
        <f t="shared" si="221"/>
        <v>#N/A</v>
      </c>
      <c r="R399" s="313" t="e">
        <f t="shared" si="222"/>
        <v>#N/A</v>
      </c>
      <c r="S399" s="314" t="str">
        <f t="shared" si="223"/>
        <v/>
      </c>
      <c r="T399" s="315" t="str">
        <f t="shared" si="224"/>
        <v>T</v>
      </c>
      <c r="U399" s="311" t="str">
        <f t="shared" si="225"/>
        <v>TAS2R8</v>
      </c>
      <c r="V399" s="316" t="e">
        <f>IF(VLOOKUP($B399,GtP!$A:$AA,MATCH("Gs_0-2",GtP!$A$1:$AA$1,0),FALSE)=0,"",VLOOKUP($B399,GtP!$A:$AA,MATCH("Gs_0-2",GtP!$A$1:$AA$1,0),FALSE))</f>
        <v>#N/A</v>
      </c>
      <c r="W399" s="317" t="e">
        <f>IF(VLOOKUP($B399,GtP!$A:$AA,MATCH("Gi/o_0-2",GtP!$A$1:$AA$1,0),FALSE)=0,"",VLOOKUP($B399,GtP!$A:$AA,MATCH("Gi/o_0-2",GtP!$A$1:$AA$1,0),FALSE))</f>
        <v>#N/A</v>
      </c>
      <c r="X399" s="317" t="e">
        <f>IF(VLOOKUP($B399,GtP!$A:$AA,MATCH("Gq/11_0-2",GtP!$A$1:$AA$1,0),FALSE)=0,"",VLOOKUP($B399,GtP!$A:$AA,MATCH("Gq/11_0-2",GtP!$A$1:$AA$1,0),FALSE))</f>
        <v>#N/A</v>
      </c>
      <c r="Y399" s="317" t="e">
        <f>IF(VLOOKUP($B399,GtP!$A:$AA,MATCH("G12/13_0-2",GtP!$A$1:$AA$1,0),FALSE)=0,"",VLOOKUP($B399,GtP!$A:$AA,MATCH("G12/13_0-2",GtP!$A$1:$AA$1,0),FALSE))</f>
        <v>#N/A</v>
      </c>
      <c r="Z399" s="318" t="e">
        <f t="shared" si="226"/>
        <v>#N/A</v>
      </c>
      <c r="AA399" s="317" t="e">
        <f t="shared" si="227"/>
        <v>#N/A</v>
      </c>
      <c r="AB399" s="317" t="e">
        <f t="shared" si="228"/>
        <v>#N/A</v>
      </c>
      <c r="AC399" s="317" t="e">
        <f t="shared" si="229"/>
        <v>#N/A</v>
      </c>
      <c r="AD399" s="317" t="e">
        <f t="shared" si="230"/>
        <v>#N/A</v>
      </c>
      <c r="AE399" s="315" t="str">
        <f t="shared" si="231"/>
        <v/>
      </c>
      <c r="AF399" s="311" t="str">
        <f t="shared" si="232"/>
        <v/>
      </c>
      <c r="AG399" s="311" t="str">
        <f t="shared" si="233"/>
        <v/>
      </c>
      <c r="AH399" s="311" t="str">
        <f t="shared" si="234"/>
        <v/>
      </c>
      <c r="AI399" s="316" t="e">
        <f>_xlfn.CONCAT(IF(AV399="","-","B"),IF(BI399="","-","I"),VLOOKUP($B399,GtP!$A:$BB,MATCH("Gs_0-1",GtP!$A$1:$BB$1,0),FALSE))</f>
        <v>#N/A</v>
      </c>
      <c r="AJ399" s="317" t="e">
        <f>_xlfn.CONCAT(IF(AW399="","-","B"),IF(BJ399="","-","I"),VLOOKUP($B399,GtP!$A:$BB,MATCH("Gs_0-1",GtP!$A$1:$BB$1,0),FALSE))</f>
        <v>#N/A</v>
      </c>
      <c r="AK399" s="317" t="e">
        <f>_xlfn.CONCAT(IF(AX399="","-","B"),IF(BK399="","-","I"),VLOOKUP($B399,GtP!$A:$BB,MATCH("Gi/o_0-1",GtP!$A$1:$BB$1,0),FALSE))</f>
        <v>#N/A</v>
      </c>
      <c r="AL399" s="317" t="e">
        <f>_xlfn.CONCAT(IF(AY399="","-","B"),IF(BL399="","-","I"),VLOOKUP($B399,GtP!$A:$BB,MATCH("Gi/o_0-1",GtP!$A$1:$BB$1,0),FALSE))</f>
        <v>#N/A</v>
      </c>
      <c r="AM399" s="317" t="e">
        <f>_xlfn.CONCAT(IF(AZ399="","-","B"),IF(BM399="","-","I"),VLOOKUP($B399,GtP!$A:$BB,MATCH("Gi/o_0-1",GtP!$A$1:$BB$1,0),FALSE))</f>
        <v>#N/A</v>
      </c>
      <c r="AN399" s="317" t="e">
        <f>_xlfn.CONCAT(IF(BA399="","-","B"),IF(BN399="","-","I"),VLOOKUP($B399,GtP!$A:$BB,MATCH("Gi/o_0-1",GtP!$A$1:$BB$1,0),FALSE))</f>
        <v>#N/A</v>
      </c>
      <c r="AO399" s="317" t="e">
        <f>_xlfn.CONCAT(IF(BB399="","-","B"),IF(BO399="","-","I"),VLOOKUP($B399,GtP!$A:$BB,MATCH("Gi/o_0-1",GtP!$A$1:$BB$1,0),FALSE))</f>
        <v>#N/A</v>
      </c>
      <c r="AP399" s="317" t="e">
        <f>_xlfn.CONCAT(IF(BC399="","-","B"),IF(BP399="","-","I"),VLOOKUP($B399,GtP!$A:$BB,MATCH("Gq/11_0-1",GtP!$A$1:$BB$1,0),FALSE))</f>
        <v>#N/A</v>
      </c>
      <c r="AQ399" s="317" t="e">
        <f>_xlfn.CONCAT(IF(BD399="","-","B"),IF(BQ399="","-","I"),VLOOKUP($B399,GtP!$A:$BB,MATCH("Gq/11_0-1",GtP!$A$1:$BB$1,0),FALSE))</f>
        <v>#N/A</v>
      </c>
      <c r="AR399" s="317" t="e">
        <f>_xlfn.CONCAT(IF(BE399="","-","B"),IF(BR399="","-","I"),VLOOKUP($B399,GtP!$A:$BB,MATCH("Gq/11_0-1",GtP!$A$1:$BB$1,0),FALSE))</f>
        <v>#N/A</v>
      </c>
      <c r="AS399" s="317" t="e">
        <f>_xlfn.CONCAT(IF(BF399="","-","B"),IF(BS399="","-","I"),VLOOKUP($B399,GtP!$A:$BB,MATCH("Gq/11_0-1",GtP!$A$1:$BB$1,0),FALSE))</f>
        <v>#N/A</v>
      </c>
      <c r="AT399" s="317" t="e">
        <f>_xlfn.CONCAT(IF(BG399="","-","B"),IF(BT399="","-","I"),VLOOKUP($B399,GtP!$A:$BB,MATCH("G12/13_0-1",GtP!$A$1:$BB$1,0),FALSE))</f>
        <v>#N/A</v>
      </c>
      <c r="AU399" s="317" t="e">
        <f>_xlfn.CONCAT(IF(BH399="","-","B"),IF(BU399="","-","I"),VLOOKUP($B399,GtP!$A:$BB,MATCH("G12/13_0-1",GtP!$A$1:$BB$1,0),FALSE))</f>
        <v>#N/A</v>
      </c>
      <c r="AV399" s="319" t="str">
        <f>_xlfn.IFNA(VLOOKUP($B399,'B-LogEmaxOverpEC50'!$A:$AL,MATCH(AV$1,'B-LogEmaxOverpEC50'!$A$1:$AL$1,0),FALSE),"")</f>
        <v/>
      </c>
      <c r="AX399" s="321" t="str">
        <f>_xlfn.IFNA(VLOOKUP($B399,'B-LogEmaxOverpEC50'!$A:$AL,MATCH(AX$1,'B-LogEmaxOverpEC50'!$A$1:$AL$1,0),FALSE),"")</f>
        <v/>
      </c>
      <c r="AY399" s="321" t="str">
        <f>_xlfn.IFNA(VLOOKUP($B399,'B-LogEmaxOverpEC50'!$A:$AL,MATCH(AY$1,'B-LogEmaxOverpEC50'!$A$1:$AL$1,0),FALSE),"")</f>
        <v/>
      </c>
      <c r="AZ399" s="321" t="str">
        <f>_xlfn.IFNA(VLOOKUP($B399,'B-LogEmaxOverpEC50'!$A:$AL,MATCH(AZ$1,'B-LogEmaxOverpEC50'!$A$1:$AL$1,0),FALSE),"")</f>
        <v/>
      </c>
      <c r="BA399" s="321" t="str">
        <f>_xlfn.IFNA(VLOOKUP($B399,'B-LogEmaxOverpEC50'!$A:$AL,MATCH(BA$1,'B-LogEmaxOverpEC50'!$A$1:$AL$1,0),FALSE),"")</f>
        <v/>
      </c>
      <c r="BB399" s="321" t="str">
        <f>_xlfn.IFNA(VLOOKUP($B399,'B-LogEmaxOverpEC50'!$A:$AL,MATCH(BB$1,'B-LogEmaxOverpEC50'!$A$1:$AL$1,0),FALSE),"")</f>
        <v/>
      </c>
      <c r="BC399" s="321" t="str">
        <f>_xlfn.IFNA(VLOOKUP($B399,'B-LogEmaxOverpEC50'!$A:$AL,MATCH(BC$1,'B-LogEmaxOverpEC50'!$A$1:$AL$1,0),FALSE),"")</f>
        <v/>
      </c>
      <c r="BD399" s="321" t="str">
        <f>_xlfn.IFNA(VLOOKUP($B399,'B-LogEmaxOverpEC50'!$A:$AL,MATCH(BD$1,'B-LogEmaxOverpEC50'!$A$1:$AL$1,0),FALSE),"")</f>
        <v/>
      </c>
      <c r="BE399" s="321" t="str">
        <f>_xlfn.IFNA(VLOOKUP($B399,'B-LogEmaxOverpEC50'!$A:$AL,MATCH(BE$1,'B-LogEmaxOverpEC50'!$A$1:$AL$1,0),FALSE),"")</f>
        <v/>
      </c>
      <c r="BF399" s="321" t="str">
        <f>_xlfn.IFNA(VLOOKUP($B399,'B-LogEmaxOverpEC50'!$A:$AL,MATCH(BF$1,'B-LogEmaxOverpEC50'!$A$1:$AL$1,0),FALSE),"")</f>
        <v/>
      </c>
      <c r="BG399" s="321" t="str">
        <f>_xlfn.IFNA(VLOOKUP($B399,'B-LogEmaxOverpEC50'!$A:$AL,MATCH(BG$1,'B-LogEmaxOverpEC50'!$A$1:$AL$1,0),FALSE),"")</f>
        <v/>
      </c>
      <c r="BH399" s="321" t="str">
        <f>_xlfn.IFNA(VLOOKUP($B399,'B-LogEmaxOverpEC50'!$A:$AL,MATCH(BH$1,'B-LogEmaxOverpEC50'!$A$1:$AL$1,0),FALSE),"")</f>
        <v/>
      </c>
      <c r="BI399" s="322" t="str">
        <f>_xlfn.IFNA(VLOOKUP($B399,'I-LogEmaxOverpEC50'!$A:$AR,MATCH(BI$1,'I-LogEmaxOverpEC50'!$A$1:$AR$1,0),FALSE),"")</f>
        <v/>
      </c>
      <c r="BJ399" s="320" t="str">
        <f>_xlfn.IFNA(VLOOKUP($B399,'I-LogEmaxOverpEC50'!$A:$AR,MATCH(BJ$1,'I-LogEmaxOverpEC50'!$A$1:$AR$1,0),FALSE),"")</f>
        <v/>
      </c>
      <c r="BK399" s="320" t="str">
        <f>_xlfn.IFNA(VLOOKUP($B399,'I-LogEmaxOverpEC50'!$A:$AR,MATCH(BK$1,'I-LogEmaxOverpEC50'!$A$1:$AR$1,0),FALSE),"")</f>
        <v/>
      </c>
      <c r="BL399" s="320" t="str">
        <f>_xlfn.IFNA(VLOOKUP($B399,'I-LogEmaxOverpEC50'!$A:$AR,MATCH(BL$1,'I-LogEmaxOverpEC50'!$A$1:$AR$1,0),FALSE),"")</f>
        <v/>
      </c>
      <c r="BM399" s="320" t="str">
        <f>_xlfn.IFNA(VLOOKUP($B399,'I-LogEmaxOverpEC50'!$A:$AR,MATCH(BM$1,'I-LogEmaxOverpEC50'!$A$1:$AR$1,0),FALSE),"")</f>
        <v/>
      </c>
      <c r="BN399" s="320" t="str">
        <f>_xlfn.IFNA(VLOOKUP($B399,'I-LogEmaxOverpEC50'!$A:$AR,MATCH(BN$1,'I-LogEmaxOverpEC50'!$A$1:$AR$1,0),FALSE),"")</f>
        <v/>
      </c>
      <c r="BO399" s="320" t="str">
        <f>_xlfn.IFNA(VLOOKUP($B399,'I-LogEmaxOverpEC50'!$A:$AR,MATCH(BO$1,'I-LogEmaxOverpEC50'!$A$1:$AR$1,0),FALSE),"")</f>
        <v/>
      </c>
      <c r="BP399" s="320" t="str">
        <f>_xlfn.IFNA(VLOOKUP($B399,'I-LogEmaxOverpEC50'!$A:$AR,MATCH(BP$1,'I-LogEmaxOverpEC50'!$A$1:$AR$1,0),FALSE),"")</f>
        <v/>
      </c>
      <c r="BQ399" s="320" t="str">
        <f>_xlfn.IFNA(VLOOKUP($B399,'I-LogEmaxOverpEC50'!$A:$AR,MATCH(BQ$1,'I-LogEmaxOverpEC50'!$A$1:$AR$1,0),FALSE),"")</f>
        <v/>
      </c>
      <c r="BR399" s="320" t="str">
        <f>_xlfn.IFNA(VLOOKUP($B399,'I-LogEmaxOverpEC50'!$A:$AR,MATCH(BR$1,'I-LogEmaxOverpEC50'!$A$1:$AR$1,0),FALSE),"")</f>
        <v/>
      </c>
      <c r="BS399" s="320" t="str">
        <f>_xlfn.IFNA(VLOOKUP($B399,'I-LogEmaxOverpEC50'!$A:$AR,MATCH(BS$1,'I-LogEmaxOverpEC50'!$A$1:$AR$1,0),FALSE),"")</f>
        <v/>
      </c>
      <c r="BT399" s="320" t="str">
        <f>_xlfn.IFNA(VLOOKUP($B399,'I-LogEmaxOverpEC50'!$A:$AR,MATCH(BT$1,'I-LogEmaxOverpEC50'!$A$1:$AR$1,0),FALSE),"")</f>
        <v/>
      </c>
      <c r="BU399" s="320" t="str">
        <f>_xlfn.IFNA(VLOOKUP($B399,'I-LogEmaxOverpEC50'!$A:$AR,MATCH(BU$1,'I-LogEmaxOverpEC50'!$A$1:$AR$1,0),FALSE),"")</f>
        <v/>
      </c>
      <c r="BV399" s="114" t="e" cm="1">
        <f t="array" ref="BV399">_xlfn.IFS(AND($C399="A",_xlfn.CONCAT(F399:G399)&lt;&gt;"",$A399=1),"x",AND($C399="A",_xlfn.CONCAT(F399:G399)="",$A399=1),"-",$A$1&lt;&gt;"","")</f>
        <v>#N/A</v>
      </c>
      <c r="BW399" s="113" t="e" cm="1">
        <f t="array" ref="BW399">_xlfn.IFS(AND($C399="A",_xlfn.CONCAT(H399:L399)&lt;&gt;"",$A399=1),"x",AND($C399="A",_xlfn.CONCAT(H399:L399)="",$A399=1),"-",$A$1&lt;&gt;"","")</f>
        <v>#N/A</v>
      </c>
      <c r="BX399" s="113" t="e" cm="1">
        <f t="array" ref="BX399">_xlfn.IFS(AND($C399="A",_xlfn.CONCAT(M399:P399)&lt;&gt;"",$A399=1),"x",AND($C399="A",_xlfn.CONCAT(M399:P399)="",$A399=1),"-",$A$1&lt;&gt;"","")</f>
        <v>#N/A</v>
      </c>
      <c r="BY399" s="113" t="e" cm="1">
        <f t="array" ref="BY399">_xlfn.IFS(AND($C399="A",_xlfn.CONCAT(Q399:R399)&lt;&gt;"",$A399=1),"x",AND($C399="A",_xlfn.CONCAT(Q399:R399)="",$A399=1),"-",$A$1&lt;&gt;"","")</f>
        <v>#N/A</v>
      </c>
      <c r="BZ399" s="121" t="e">
        <f t="shared" si="235"/>
        <v>#N/A</v>
      </c>
      <c r="CA399" s="120" t="e">
        <f t="shared" si="236"/>
        <v>#N/A</v>
      </c>
      <c r="CB399" s="120" t="e">
        <f t="shared" si="237"/>
        <v>#N/A</v>
      </c>
      <c r="CC399" s="120" t="e">
        <f t="shared" si="238"/>
        <v>#N/A</v>
      </c>
      <c r="CD399" s="121" t="str">
        <f t="shared" si="239"/>
        <v/>
      </c>
      <c r="CE399" s="120" t="e">
        <f t="shared" si="240"/>
        <v>#N/A</v>
      </c>
      <c r="CF399" s="120" t="e">
        <f t="shared" si="241"/>
        <v>#N/A</v>
      </c>
      <c r="CG399" s="120" t="e">
        <f t="shared" si="242"/>
        <v>#N/A</v>
      </c>
      <c r="CH399" s="120" t="e">
        <f t="shared" si="243"/>
        <v>#N/A</v>
      </c>
      <c r="CI399" s="120" t="e">
        <f t="shared" si="244"/>
        <v>#N/A</v>
      </c>
    </row>
    <row r="400" spans="1:87" x14ac:dyDescent="0.2">
      <c r="A400" s="311" t="e" cm="1">
        <f t="array" ref="A400">_xlfn.IFS(SUM(F400:R400)&gt;0,1,Z400&gt;0,2,TRUE,3)</f>
        <v>#N/A</v>
      </c>
      <c r="B400" s="311" t="s">
        <v>1597</v>
      </c>
      <c r="C400" s="311" t="str">
        <f>_xlfn.XLOOKUP(B400,RecNamesAll!A:A,RecNamesAll!E:E)</f>
        <v>T</v>
      </c>
      <c r="D400" s="311" t="str">
        <f>_xlfn.XLOOKUP(B400,RecNamesAll!A:A,RecNamesAll!C:C)</f>
        <v>TAS2R9</v>
      </c>
      <c r="F400" s="312" t="e">
        <f t="shared" si="210"/>
        <v>#N/A</v>
      </c>
      <c r="G400" s="313" t="e">
        <f t="shared" si="211"/>
        <v>#N/A</v>
      </c>
      <c r="H400" s="312" t="e">
        <f t="shared" si="212"/>
        <v>#N/A</v>
      </c>
      <c r="I400" s="313" t="e">
        <f t="shared" si="213"/>
        <v>#N/A</v>
      </c>
      <c r="J400" s="313" t="e">
        <f t="shared" si="214"/>
        <v>#N/A</v>
      </c>
      <c r="K400" s="313" t="e">
        <f t="shared" si="215"/>
        <v>#N/A</v>
      </c>
      <c r="L400" s="313" t="e">
        <f t="shared" si="216"/>
        <v>#N/A</v>
      </c>
      <c r="M400" s="312" t="e">
        <f t="shared" si="217"/>
        <v>#N/A</v>
      </c>
      <c r="N400" s="313" t="e">
        <f t="shared" si="218"/>
        <v>#N/A</v>
      </c>
      <c r="O400" s="313" t="e">
        <f t="shared" si="219"/>
        <v>#N/A</v>
      </c>
      <c r="P400" s="313" t="e">
        <f t="shared" si="220"/>
        <v>#N/A</v>
      </c>
      <c r="Q400" s="312" t="e">
        <f t="shared" si="221"/>
        <v>#N/A</v>
      </c>
      <c r="R400" s="313" t="e">
        <f t="shared" si="222"/>
        <v>#N/A</v>
      </c>
      <c r="S400" s="314" t="str">
        <f t="shared" si="223"/>
        <v/>
      </c>
      <c r="T400" s="315" t="str">
        <f t="shared" si="224"/>
        <v>T</v>
      </c>
      <c r="U400" s="311" t="str">
        <f t="shared" si="225"/>
        <v>TAS2R9</v>
      </c>
      <c r="V400" s="316" t="e">
        <f>IF(VLOOKUP($B400,GtP!$A:$AA,MATCH("Gs_0-2",GtP!$A$1:$AA$1,0),FALSE)=0,"",VLOOKUP($B400,GtP!$A:$AA,MATCH("Gs_0-2",GtP!$A$1:$AA$1,0),FALSE))</f>
        <v>#N/A</v>
      </c>
      <c r="W400" s="317" t="e">
        <f>IF(VLOOKUP($B400,GtP!$A:$AA,MATCH("Gi/o_0-2",GtP!$A$1:$AA$1,0),FALSE)=0,"",VLOOKUP($B400,GtP!$A:$AA,MATCH("Gi/o_0-2",GtP!$A$1:$AA$1,0),FALSE))</f>
        <v>#N/A</v>
      </c>
      <c r="X400" s="317" t="e">
        <f>IF(VLOOKUP($B400,GtP!$A:$AA,MATCH("Gq/11_0-2",GtP!$A$1:$AA$1,0),FALSE)=0,"",VLOOKUP($B400,GtP!$A:$AA,MATCH("Gq/11_0-2",GtP!$A$1:$AA$1,0),FALSE))</f>
        <v>#N/A</v>
      </c>
      <c r="Y400" s="317" t="e">
        <f>IF(VLOOKUP($B400,GtP!$A:$AA,MATCH("G12/13_0-2",GtP!$A$1:$AA$1,0),FALSE)=0,"",VLOOKUP($B400,GtP!$A:$AA,MATCH("G12/13_0-2",GtP!$A$1:$AA$1,0),FALSE))</f>
        <v>#N/A</v>
      </c>
      <c r="Z400" s="318" t="e">
        <f t="shared" si="226"/>
        <v>#N/A</v>
      </c>
      <c r="AA400" s="317" t="e">
        <f t="shared" si="227"/>
        <v>#N/A</v>
      </c>
      <c r="AB400" s="317" t="e">
        <f t="shared" si="228"/>
        <v>#N/A</v>
      </c>
      <c r="AC400" s="317" t="e">
        <f t="shared" si="229"/>
        <v>#N/A</v>
      </c>
      <c r="AD400" s="317" t="e">
        <f t="shared" si="230"/>
        <v>#N/A</v>
      </c>
      <c r="AE400" s="315" t="str">
        <f t="shared" si="231"/>
        <v/>
      </c>
      <c r="AF400" s="311" t="str">
        <f t="shared" si="232"/>
        <v/>
      </c>
      <c r="AG400" s="311" t="str">
        <f t="shared" si="233"/>
        <v/>
      </c>
      <c r="AH400" s="311" t="str">
        <f t="shared" si="234"/>
        <v/>
      </c>
      <c r="AI400" s="316" t="e">
        <f>_xlfn.CONCAT(IF(AV400="","-","B"),IF(BI400="","-","I"),VLOOKUP($B400,GtP!$A:$BB,MATCH("Gs_0-1",GtP!$A$1:$BB$1,0),FALSE))</f>
        <v>#N/A</v>
      </c>
      <c r="AJ400" s="317" t="e">
        <f>_xlfn.CONCAT(IF(AW400="","-","B"),IF(BJ400="","-","I"),VLOOKUP($B400,GtP!$A:$BB,MATCH("Gs_0-1",GtP!$A$1:$BB$1,0),FALSE))</f>
        <v>#N/A</v>
      </c>
      <c r="AK400" s="317" t="e">
        <f>_xlfn.CONCAT(IF(AX400="","-","B"),IF(BK400="","-","I"),VLOOKUP($B400,GtP!$A:$BB,MATCH("Gi/o_0-1",GtP!$A$1:$BB$1,0),FALSE))</f>
        <v>#N/A</v>
      </c>
      <c r="AL400" s="317" t="e">
        <f>_xlfn.CONCAT(IF(AY400="","-","B"),IF(BL400="","-","I"),VLOOKUP($B400,GtP!$A:$BB,MATCH("Gi/o_0-1",GtP!$A$1:$BB$1,0),FALSE))</f>
        <v>#N/A</v>
      </c>
      <c r="AM400" s="317" t="e">
        <f>_xlfn.CONCAT(IF(AZ400="","-","B"),IF(BM400="","-","I"),VLOOKUP($B400,GtP!$A:$BB,MATCH("Gi/o_0-1",GtP!$A$1:$BB$1,0),FALSE))</f>
        <v>#N/A</v>
      </c>
      <c r="AN400" s="317" t="e">
        <f>_xlfn.CONCAT(IF(BA400="","-","B"),IF(BN400="","-","I"),VLOOKUP($B400,GtP!$A:$BB,MATCH("Gi/o_0-1",GtP!$A$1:$BB$1,0),FALSE))</f>
        <v>#N/A</v>
      </c>
      <c r="AO400" s="317" t="e">
        <f>_xlfn.CONCAT(IF(BB400="","-","B"),IF(BO400="","-","I"),VLOOKUP($B400,GtP!$A:$BB,MATCH("Gi/o_0-1",GtP!$A$1:$BB$1,0),FALSE))</f>
        <v>#N/A</v>
      </c>
      <c r="AP400" s="317" t="e">
        <f>_xlfn.CONCAT(IF(BC400="","-","B"),IF(BP400="","-","I"),VLOOKUP($B400,GtP!$A:$BB,MATCH("Gq/11_0-1",GtP!$A$1:$BB$1,0),FALSE))</f>
        <v>#N/A</v>
      </c>
      <c r="AQ400" s="317" t="e">
        <f>_xlfn.CONCAT(IF(BD400="","-","B"),IF(BQ400="","-","I"),VLOOKUP($B400,GtP!$A:$BB,MATCH("Gq/11_0-1",GtP!$A$1:$BB$1,0),FALSE))</f>
        <v>#N/A</v>
      </c>
      <c r="AR400" s="317" t="e">
        <f>_xlfn.CONCAT(IF(BE400="","-","B"),IF(BR400="","-","I"),VLOOKUP($B400,GtP!$A:$BB,MATCH("Gq/11_0-1",GtP!$A$1:$BB$1,0),FALSE))</f>
        <v>#N/A</v>
      </c>
      <c r="AS400" s="317" t="e">
        <f>_xlfn.CONCAT(IF(BF400="","-","B"),IF(BS400="","-","I"),VLOOKUP($B400,GtP!$A:$BB,MATCH("Gq/11_0-1",GtP!$A$1:$BB$1,0),FALSE))</f>
        <v>#N/A</v>
      </c>
      <c r="AT400" s="317" t="e">
        <f>_xlfn.CONCAT(IF(BG400="","-","B"),IF(BT400="","-","I"),VLOOKUP($B400,GtP!$A:$BB,MATCH("G12/13_0-1",GtP!$A$1:$BB$1,0),FALSE))</f>
        <v>#N/A</v>
      </c>
      <c r="AU400" s="317" t="e">
        <f>_xlfn.CONCAT(IF(BH400="","-","B"),IF(BU400="","-","I"),VLOOKUP($B400,GtP!$A:$BB,MATCH("G12/13_0-1",GtP!$A$1:$BB$1,0),FALSE))</f>
        <v>#N/A</v>
      </c>
      <c r="AV400" s="319" t="str">
        <f>_xlfn.IFNA(VLOOKUP($B400,'B-LogEmaxOverpEC50'!$A:$AL,MATCH(AV$1,'B-LogEmaxOverpEC50'!$A$1:$AL$1,0),FALSE),"")</f>
        <v/>
      </c>
      <c r="AX400" s="321" t="str">
        <f>_xlfn.IFNA(VLOOKUP($B400,'B-LogEmaxOverpEC50'!$A:$AL,MATCH(AX$1,'B-LogEmaxOverpEC50'!$A$1:$AL$1,0),FALSE),"")</f>
        <v/>
      </c>
      <c r="AY400" s="321" t="str">
        <f>_xlfn.IFNA(VLOOKUP($B400,'B-LogEmaxOverpEC50'!$A:$AL,MATCH(AY$1,'B-LogEmaxOverpEC50'!$A$1:$AL$1,0),FALSE),"")</f>
        <v/>
      </c>
      <c r="AZ400" s="321" t="str">
        <f>_xlfn.IFNA(VLOOKUP($B400,'B-LogEmaxOverpEC50'!$A:$AL,MATCH(AZ$1,'B-LogEmaxOverpEC50'!$A$1:$AL$1,0),FALSE),"")</f>
        <v/>
      </c>
      <c r="BA400" s="321" t="str">
        <f>_xlfn.IFNA(VLOOKUP($B400,'B-LogEmaxOverpEC50'!$A:$AL,MATCH(BA$1,'B-LogEmaxOverpEC50'!$A$1:$AL$1,0),FALSE),"")</f>
        <v/>
      </c>
      <c r="BB400" s="321" t="str">
        <f>_xlfn.IFNA(VLOOKUP($B400,'B-LogEmaxOverpEC50'!$A:$AL,MATCH(BB$1,'B-LogEmaxOverpEC50'!$A$1:$AL$1,0),FALSE),"")</f>
        <v/>
      </c>
      <c r="BC400" s="321" t="str">
        <f>_xlfn.IFNA(VLOOKUP($B400,'B-LogEmaxOverpEC50'!$A:$AL,MATCH(BC$1,'B-LogEmaxOverpEC50'!$A$1:$AL$1,0),FALSE),"")</f>
        <v/>
      </c>
      <c r="BD400" s="321" t="str">
        <f>_xlfn.IFNA(VLOOKUP($B400,'B-LogEmaxOverpEC50'!$A:$AL,MATCH(BD$1,'B-LogEmaxOverpEC50'!$A$1:$AL$1,0),FALSE),"")</f>
        <v/>
      </c>
      <c r="BE400" s="321" t="str">
        <f>_xlfn.IFNA(VLOOKUP($B400,'B-LogEmaxOverpEC50'!$A:$AL,MATCH(BE$1,'B-LogEmaxOverpEC50'!$A$1:$AL$1,0),FALSE),"")</f>
        <v/>
      </c>
      <c r="BF400" s="321" t="str">
        <f>_xlfn.IFNA(VLOOKUP($B400,'B-LogEmaxOverpEC50'!$A:$AL,MATCH(BF$1,'B-LogEmaxOverpEC50'!$A$1:$AL$1,0),FALSE),"")</f>
        <v/>
      </c>
      <c r="BG400" s="321" t="str">
        <f>_xlfn.IFNA(VLOOKUP($B400,'B-LogEmaxOverpEC50'!$A:$AL,MATCH(BG$1,'B-LogEmaxOverpEC50'!$A$1:$AL$1,0),FALSE),"")</f>
        <v/>
      </c>
      <c r="BH400" s="321" t="str">
        <f>_xlfn.IFNA(VLOOKUP($B400,'B-LogEmaxOverpEC50'!$A:$AL,MATCH(BH$1,'B-LogEmaxOverpEC50'!$A$1:$AL$1,0),FALSE),"")</f>
        <v/>
      </c>
      <c r="BI400" s="322" t="str">
        <f>_xlfn.IFNA(VLOOKUP($B400,'I-LogEmaxOverpEC50'!$A:$AR,MATCH(BI$1,'I-LogEmaxOverpEC50'!$A$1:$AR$1,0),FALSE),"")</f>
        <v/>
      </c>
      <c r="BJ400" s="320" t="str">
        <f>_xlfn.IFNA(VLOOKUP($B400,'I-LogEmaxOverpEC50'!$A:$AR,MATCH(BJ$1,'I-LogEmaxOverpEC50'!$A$1:$AR$1,0),FALSE),"")</f>
        <v/>
      </c>
      <c r="BK400" s="320" t="str">
        <f>_xlfn.IFNA(VLOOKUP($B400,'I-LogEmaxOverpEC50'!$A:$AR,MATCH(BK$1,'I-LogEmaxOverpEC50'!$A$1:$AR$1,0),FALSE),"")</f>
        <v/>
      </c>
      <c r="BL400" s="320" t="str">
        <f>_xlfn.IFNA(VLOOKUP($B400,'I-LogEmaxOverpEC50'!$A:$AR,MATCH(BL$1,'I-LogEmaxOverpEC50'!$A$1:$AR$1,0),FALSE),"")</f>
        <v/>
      </c>
      <c r="BM400" s="320" t="str">
        <f>_xlfn.IFNA(VLOOKUP($B400,'I-LogEmaxOverpEC50'!$A:$AR,MATCH(BM$1,'I-LogEmaxOverpEC50'!$A$1:$AR$1,0),FALSE),"")</f>
        <v/>
      </c>
      <c r="BN400" s="320" t="str">
        <f>_xlfn.IFNA(VLOOKUP($B400,'I-LogEmaxOverpEC50'!$A:$AR,MATCH(BN$1,'I-LogEmaxOverpEC50'!$A$1:$AR$1,0),FALSE),"")</f>
        <v/>
      </c>
      <c r="BO400" s="320" t="str">
        <f>_xlfn.IFNA(VLOOKUP($B400,'I-LogEmaxOverpEC50'!$A:$AR,MATCH(BO$1,'I-LogEmaxOverpEC50'!$A$1:$AR$1,0),FALSE),"")</f>
        <v/>
      </c>
      <c r="BP400" s="320" t="str">
        <f>_xlfn.IFNA(VLOOKUP($B400,'I-LogEmaxOverpEC50'!$A:$AR,MATCH(BP$1,'I-LogEmaxOverpEC50'!$A$1:$AR$1,0),FALSE),"")</f>
        <v/>
      </c>
      <c r="BQ400" s="320" t="str">
        <f>_xlfn.IFNA(VLOOKUP($B400,'I-LogEmaxOverpEC50'!$A:$AR,MATCH(BQ$1,'I-LogEmaxOverpEC50'!$A$1:$AR$1,0),FALSE),"")</f>
        <v/>
      </c>
      <c r="BR400" s="320" t="str">
        <f>_xlfn.IFNA(VLOOKUP($B400,'I-LogEmaxOverpEC50'!$A:$AR,MATCH(BR$1,'I-LogEmaxOverpEC50'!$A$1:$AR$1,0),FALSE),"")</f>
        <v/>
      </c>
      <c r="BS400" s="320" t="str">
        <f>_xlfn.IFNA(VLOOKUP($B400,'I-LogEmaxOverpEC50'!$A:$AR,MATCH(BS$1,'I-LogEmaxOverpEC50'!$A$1:$AR$1,0),FALSE),"")</f>
        <v/>
      </c>
      <c r="BT400" s="320" t="str">
        <f>_xlfn.IFNA(VLOOKUP($B400,'I-LogEmaxOverpEC50'!$A:$AR,MATCH(BT$1,'I-LogEmaxOverpEC50'!$A$1:$AR$1,0),FALSE),"")</f>
        <v/>
      </c>
      <c r="BU400" s="320" t="str">
        <f>_xlfn.IFNA(VLOOKUP($B400,'I-LogEmaxOverpEC50'!$A:$AR,MATCH(BU$1,'I-LogEmaxOverpEC50'!$A$1:$AR$1,0),FALSE),"")</f>
        <v/>
      </c>
      <c r="BV400" s="114" t="e" cm="1">
        <f t="array" ref="BV400">_xlfn.IFS(AND($C400="A",_xlfn.CONCAT(F400:G400)&lt;&gt;"",$A400=1),"x",AND($C400="A",_xlfn.CONCAT(F400:G400)="",$A400=1),"-",$A$1&lt;&gt;"","")</f>
        <v>#N/A</v>
      </c>
      <c r="BW400" s="113" t="e" cm="1">
        <f t="array" ref="BW400">_xlfn.IFS(AND($C400="A",_xlfn.CONCAT(H400:L400)&lt;&gt;"",$A400=1),"x",AND($C400="A",_xlfn.CONCAT(H400:L400)="",$A400=1),"-",$A$1&lt;&gt;"","")</f>
        <v>#N/A</v>
      </c>
      <c r="BX400" s="113" t="e" cm="1">
        <f t="array" ref="BX400">_xlfn.IFS(AND($C400="A",_xlfn.CONCAT(M400:P400)&lt;&gt;"",$A400=1),"x",AND($C400="A",_xlfn.CONCAT(M400:P400)="",$A400=1),"-",$A$1&lt;&gt;"","")</f>
        <v>#N/A</v>
      </c>
      <c r="BY400" s="113" t="e" cm="1">
        <f t="array" ref="BY400">_xlfn.IFS(AND($C400="A",_xlfn.CONCAT(Q400:R400)&lt;&gt;"",$A400=1),"x",AND($C400="A",_xlfn.CONCAT(Q400:R400)="",$A400=1),"-",$A$1&lt;&gt;"","")</f>
        <v>#N/A</v>
      </c>
      <c r="BZ400" s="121" t="e">
        <f t="shared" si="235"/>
        <v>#N/A</v>
      </c>
      <c r="CA400" s="120" t="e">
        <f t="shared" si="236"/>
        <v>#N/A</v>
      </c>
      <c r="CB400" s="120" t="e">
        <f t="shared" si="237"/>
        <v>#N/A</v>
      </c>
      <c r="CC400" s="120" t="e">
        <f t="shared" si="238"/>
        <v>#N/A</v>
      </c>
      <c r="CD400" s="121" t="str">
        <f t="shared" si="239"/>
        <v/>
      </c>
      <c r="CE400" s="120" t="e">
        <f t="shared" si="240"/>
        <v>#N/A</v>
      </c>
      <c r="CF400" s="120" t="e">
        <f t="shared" si="241"/>
        <v>#N/A</v>
      </c>
      <c r="CG400" s="120" t="e">
        <f t="shared" si="242"/>
        <v>#N/A</v>
      </c>
      <c r="CH400" s="120" t="e">
        <f t="shared" si="243"/>
        <v>#N/A</v>
      </c>
      <c r="CI400" s="120" t="e">
        <f t="shared" si="244"/>
        <v>#N/A</v>
      </c>
    </row>
  </sheetData>
  <sortState xmlns:xlrd2="http://schemas.microsoft.com/office/spreadsheetml/2017/richdata2" ref="A2:CI257">
    <sortCondition ref="C2:C257"/>
    <sortCondition ref="AD2:AD257"/>
    <sortCondition ref="AC2:AC257"/>
  </sortState>
  <conditionalFormatting sqref="F1:R2 F401:S1048576 F155:F400 H155:I400 F3:F153 H3:I153 G3:G400 J3:R400">
    <cfRule type="colorScale" priority="17">
      <colorScale>
        <cfvo type="min"/>
        <cfvo type="max"/>
        <color rgb="FFFCFCFF"/>
        <color rgb="FF63BE7B"/>
      </colorScale>
    </cfRule>
  </conditionalFormatting>
  <conditionalFormatting sqref="V1:Y1048576">
    <cfRule type="cellIs" dxfId="17" priority="15" operator="equal">
      <formula>"2'"</formula>
    </cfRule>
    <cfRule type="cellIs" dxfId="16" priority="16" operator="equal">
      <formula>"1'"</formula>
    </cfRule>
  </conditionalFormatting>
  <conditionalFormatting sqref="A1:A104857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54:I154 F154">
    <cfRule type="colorScale" priority="13">
      <colorScale>
        <cfvo type="min"/>
        <cfvo type="max"/>
        <color rgb="FFFCFCFF"/>
        <color rgb="FF63BE7B"/>
      </colorScale>
    </cfRule>
  </conditionalFormatting>
  <conditionalFormatting sqref="Z1:Z1048576">
    <cfRule type="colorScale" priority="10">
      <colorScale>
        <cfvo type="min"/>
        <cfvo type="max"/>
        <color rgb="FFFCFCFF"/>
        <color rgb="FF63BE7B"/>
      </colorScale>
    </cfRule>
  </conditionalFormatting>
  <conditionalFormatting sqref="S1:S400">
    <cfRule type="colorScale" priority="9">
      <colorScale>
        <cfvo type="min"/>
        <cfvo type="max"/>
        <color rgb="FFFCFCFF"/>
        <color rgb="FF63BE7B"/>
      </colorScale>
    </cfRule>
  </conditionalFormatting>
  <conditionalFormatting sqref="AW1:BH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:BU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1:BY1">
    <cfRule type="cellIs" dxfId="15" priority="3" operator="equal">
      <formula>"2'"</formula>
    </cfRule>
    <cfRule type="cellIs" dxfId="14" priority="4" operator="equal">
      <formula>"1'"</formula>
    </cfRule>
  </conditionalFormatting>
  <conditionalFormatting sqref="BZ1:CC1">
    <cfRule type="cellIs" dxfId="13" priority="1" operator="equal">
      <formula>"2'"</formula>
    </cfRule>
    <cfRule type="cellIs" dxfId="12" priority="2" operator="equal">
      <formula>"1'"</formula>
    </cfRule>
  </conditionalFormatting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CJ430"/>
  <sheetViews>
    <sheetView zoomScale="110" zoomScaleNormal="110" workbookViewId="0">
      <pane xSplit="2" ySplit="1" topLeftCell="C2" activePane="bottomRight" state="frozen"/>
      <selection activeCell="AE37" sqref="AE37"/>
      <selection pane="topRight" activeCell="AE37" sqref="AE37"/>
      <selection pane="bottomLeft" activeCell="AE37" sqref="AE37"/>
      <selection pane="bottomRight" activeCell="A168" sqref="A168:A257"/>
    </sheetView>
  </sheetViews>
  <sheetFormatPr baseColWidth="10" defaultColWidth="11.5" defaultRowHeight="15" x14ac:dyDescent="0.2"/>
  <cols>
    <col min="1" max="1" width="4.83203125" style="146" customWidth="1"/>
    <col min="2" max="2" width="7.1640625" style="146" customWidth="1"/>
    <col min="3" max="3" width="11.83203125" style="144" customWidth="1"/>
    <col min="4" max="4" width="5.83203125" style="151" bestFit="1" customWidth="1"/>
    <col min="5" max="5" width="8.83203125" style="150" customWidth="1"/>
    <col min="6" max="6" width="2.83203125" style="149" customWidth="1"/>
    <col min="7" max="18" width="2.83203125" style="148" customWidth="1"/>
    <col min="19" max="20" width="4.5" style="147" customWidth="1"/>
    <col min="21" max="21" width="5.6640625" style="146" bestFit="1" customWidth="1"/>
    <col min="22" max="22" width="9.83203125" style="145" customWidth="1"/>
    <col min="23" max="23" width="3.33203125" style="346" customWidth="1"/>
    <col min="24" max="26" width="3.33203125" style="347" customWidth="1"/>
    <col min="27" max="27" width="11.83203125" style="142" customWidth="1"/>
    <col min="28" max="28" width="4.5" style="143" customWidth="1"/>
    <col min="29" max="29" width="4.5" style="142" customWidth="1"/>
    <col min="30" max="31" width="4.5" style="350" customWidth="1"/>
    <col min="32" max="32" width="4.5" style="142" customWidth="1"/>
    <col min="33" max="33" width="5.33203125" style="141" bestFit="1" customWidth="1"/>
    <col min="34" max="34" width="5.33203125" style="140" customWidth="1"/>
    <col min="35" max="40" width="5.33203125" style="140" bestFit="1" customWidth="1"/>
    <col min="41" max="42" width="5.5" style="140" bestFit="1" customWidth="1"/>
    <col min="43" max="43" width="5.83203125" style="140" bestFit="1" customWidth="1"/>
    <col min="44" max="45" width="5.5" style="140" bestFit="1" customWidth="1"/>
    <col min="46" max="46" width="5.1640625" style="139" bestFit="1" customWidth="1"/>
    <col min="47" max="47" width="4.1640625" style="136" customWidth="1"/>
    <col min="48" max="53" width="4.83203125" style="138" bestFit="1" customWidth="1"/>
    <col min="54" max="55" width="3.83203125" style="138" bestFit="1" customWidth="1"/>
    <col min="56" max="58" width="4.83203125" style="138" bestFit="1" customWidth="1"/>
    <col min="59" max="59" width="5.1640625" style="137" bestFit="1" customWidth="1"/>
    <col min="60" max="60" width="4.6640625" style="136" customWidth="1"/>
    <col min="61" max="71" width="5.1640625" style="136" bestFit="1" customWidth="1"/>
    <col min="72" max="16384" width="11.5" style="135"/>
  </cols>
  <sheetData>
    <row r="1" spans="1:88" s="167" customFormat="1" ht="59" customHeight="1" x14ac:dyDescent="0.2">
      <c r="A1" s="182" t="s">
        <v>2369</v>
      </c>
      <c r="B1" s="183" t="s">
        <v>2368</v>
      </c>
      <c r="C1" s="182"/>
      <c r="D1" s="181" t="s">
        <v>2329</v>
      </c>
      <c r="E1" s="176" t="s">
        <v>2370</v>
      </c>
      <c r="F1" s="180" t="s">
        <v>0</v>
      </c>
      <c r="G1" s="179" t="s">
        <v>2367</v>
      </c>
      <c r="H1" s="180" t="s">
        <v>2366</v>
      </c>
      <c r="I1" s="179" t="s">
        <v>2365</v>
      </c>
      <c r="J1" s="179" t="s">
        <v>2364</v>
      </c>
      <c r="K1" s="179" t="s">
        <v>2363</v>
      </c>
      <c r="L1" s="179" t="s">
        <v>2362</v>
      </c>
      <c r="M1" s="180" t="s">
        <v>2361</v>
      </c>
      <c r="N1" s="179" t="s">
        <v>2360</v>
      </c>
      <c r="O1" s="179" t="s">
        <v>2359</v>
      </c>
      <c r="P1" s="179" t="s">
        <v>2358</v>
      </c>
      <c r="Q1" s="180" t="s">
        <v>2357</v>
      </c>
      <c r="R1" s="179" t="s">
        <v>2356</v>
      </c>
      <c r="S1" s="178"/>
      <c r="T1" s="178"/>
      <c r="U1" s="177" t="s">
        <v>2329</v>
      </c>
      <c r="V1" s="176" t="s">
        <v>2370</v>
      </c>
      <c r="W1" s="175" t="s">
        <v>0</v>
      </c>
      <c r="X1" s="174" t="s">
        <v>195</v>
      </c>
      <c r="Y1" s="174" t="s">
        <v>2090</v>
      </c>
      <c r="Z1" s="174" t="s">
        <v>2079</v>
      </c>
      <c r="AA1" s="171"/>
      <c r="AB1" s="173" t="s">
        <v>2354</v>
      </c>
      <c r="AC1" s="172" t="s">
        <v>2353</v>
      </c>
      <c r="AD1" s="348" t="s">
        <v>2352</v>
      </c>
      <c r="AE1" s="348" t="s">
        <v>2351</v>
      </c>
      <c r="AF1" s="171" t="s">
        <v>2350</v>
      </c>
      <c r="AG1" s="170" t="s">
        <v>0</v>
      </c>
      <c r="AH1" s="168" t="s">
        <v>2367</v>
      </c>
      <c r="AI1" s="169" t="s">
        <v>2366</v>
      </c>
      <c r="AJ1" s="168" t="s">
        <v>2365</v>
      </c>
      <c r="AK1" s="168" t="s">
        <v>2364</v>
      </c>
      <c r="AL1" s="168" t="s">
        <v>2363</v>
      </c>
      <c r="AM1" s="168" t="s">
        <v>2362</v>
      </c>
      <c r="AN1" s="169" t="s">
        <v>2361</v>
      </c>
      <c r="AO1" s="168" t="s">
        <v>2360</v>
      </c>
      <c r="AP1" s="168" t="s">
        <v>2359</v>
      </c>
      <c r="AQ1" s="168" t="s">
        <v>2358</v>
      </c>
      <c r="AR1" s="169" t="s">
        <v>2357</v>
      </c>
      <c r="AS1" s="168" t="s">
        <v>2356</v>
      </c>
      <c r="AT1" s="310" t="s">
        <v>206</v>
      </c>
      <c r="AU1" s="80" t="s">
        <v>2516</v>
      </c>
      <c r="AV1" s="80" t="s">
        <v>207</v>
      </c>
      <c r="AW1" s="80" t="s">
        <v>208</v>
      </c>
      <c r="AX1" s="80" t="s">
        <v>612</v>
      </c>
      <c r="AY1" s="80" t="s">
        <v>613</v>
      </c>
      <c r="AZ1" s="80" t="s">
        <v>209</v>
      </c>
      <c r="BA1" s="80" t="s">
        <v>210</v>
      </c>
      <c r="BB1" s="80" t="s">
        <v>212</v>
      </c>
      <c r="BC1" s="80" t="s">
        <v>213</v>
      </c>
      <c r="BD1" s="80" t="s">
        <v>211</v>
      </c>
      <c r="BE1" s="80" t="s">
        <v>214</v>
      </c>
      <c r="BF1" s="80" t="s">
        <v>215</v>
      </c>
      <c r="BG1" s="310" t="s">
        <v>200</v>
      </c>
      <c r="BH1" s="80" t="s">
        <v>2517</v>
      </c>
      <c r="BI1" s="80" t="s">
        <v>201</v>
      </c>
      <c r="BJ1" s="80" t="s">
        <v>202</v>
      </c>
      <c r="BK1" s="80" t="s">
        <v>616</v>
      </c>
      <c r="BL1" s="80" t="s">
        <v>617</v>
      </c>
      <c r="BM1" s="80" t="s">
        <v>203</v>
      </c>
      <c r="BN1" s="80" t="s">
        <v>204</v>
      </c>
      <c r="BO1" s="80" t="s">
        <v>219</v>
      </c>
      <c r="BP1" s="80" t="s">
        <v>218</v>
      </c>
      <c r="BQ1" s="80" t="s">
        <v>205</v>
      </c>
      <c r="BR1" s="80" t="s">
        <v>217</v>
      </c>
      <c r="BS1" s="80" t="s">
        <v>216</v>
      </c>
    </row>
    <row r="2" spans="1:88" s="166" customFormat="1" x14ac:dyDescent="0.2">
      <c r="A2" s="146" t="e" cm="1">
        <f t="array" ref="A2">_xlfn.IFS(SUM(F2:R2)&gt;0,1,AB2&gt;0,2,TRUE,3)</f>
        <v>#N/A</v>
      </c>
      <c r="B2" s="146" t="s">
        <v>33</v>
      </c>
      <c r="C2" s="144"/>
      <c r="D2" s="151" t="str">
        <f>_xlfn.XLOOKUP(B2,RecNamesAll!A:A,RecNamesAll!E:E)</f>
        <v>A</v>
      </c>
      <c r="E2" s="150" t="str">
        <f>_xlfn.XLOOKUP(B2,RecNamesAll!A:A,RecNamesAll!C:C)</f>
        <v>5-HT1A</v>
      </c>
      <c r="F2" s="160" t="e">
        <f t="shared" ref="F2:F65" si="0">IF(OR(AG2="BI-",AG2="BIG",AG2="B-G",AG2="-IG"),AVERAGE(AT2,BG2),"")</f>
        <v>#N/A</v>
      </c>
      <c r="G2" s="159" t="e">
        <f t="shared" ref="G2:G65" si="1">IF(OR(AH2="BI-",AH2="BIG",AH2="B-G",AH2="-IG"),AVERAGE(AU2,BH2),"")</f>
        <v>#N/A</v>
      </c>
      <c r="H2" s="159" t="e">
        <f t="shared" ref="H2:H65" si="2">IF(OR(AI2="BI-",AI2="BIG",AI2="B-G",AI2="-IG"),AVERAGE(AV2,BI2),"")</f>
        <v>#N/A</v>
      </c>
      <c r="I2" s="159" t="e">
        <f t="shared" ref="I2:I65" si="3">IF(OR(AJ2="BI-",AJ2="BIG",AJ2="B-G",AJ2="-IG"),AVERAGE(AW2,BJ2),"")</f>
        <v>#N/A</v>
      </c>
      <c r="J2" s="159" t="e">
        <f t="shared" ref="J2:J65" si="4">IF(OR(AK2="BI-",AK2="BIG",AK2="B-G",AK2="-IG"),AVERAGE(AX2,BK2),"")</f>
        <v>#N/A</v>
      </c>
      <c r="K2" s="159" t="e">
        <f t="shared" ref="K2:K65" si="5">IF(OR(AL2="BI-",AL2="BIG",AL2="B-G",AL2="-IG"),AVERAGE(AY2,BL2),"")</f>
        <v>#N/A</v>
      </c>
      <c r="L2" s="159" t="e">
        <f t="shared" ref="L2:L65" si="6">IF(OR(AM2="BI-",AM2="BIG",AM2="B-G",AM2="-IG"),AVERAGE(AZ2,BM2),"")</f>
        <v>#N/A</v>
      </c>
      <c r="M2" s="159" t="e">
        <f t="shared" ref="M2:M65" si="7">IF(OR(AN2="BI-",AN2="BIG",AN2="B-G",AN2="-IG"),AVERAGE(BA2,BN2),"")</f>
        <v>#N/A</v>
      </c>
      <c r="N2" s="159" t="e">
        <f t="shared" ref="N2:N65" si="8">IF(OR(AO2="BI-",AO2="BIG",AO2="B-G",AO2="-IG"),AVERAGE(BB2,BO2),"")</f>
        <v>#N/A</v>
      </c>
      <c r="O2" s="159" t="e">
        <f t="shared" ref="O2:O65" si="9">IF(OR(AP2="BI-",AP2="BIG",AP2="B-G",AP2="-IG"),AVERAGE(BC2,BP2),"")</f>
        <v>#N/A</v>
      </c>
      <c r="P2" s="159" t="e">
        <f t="shared" ref="P2:P65" si="10">IF(OR(AQ2="BI-",AQ2="BIG",AQ2="B-G",AQ2="-IG"),AVERAGE(BD2,BQ2),"")</f>
        <v>#N/A</v>
      </c>
      <c r="Q2" s="159" t="e">
        <f t="shared" ref="Q2:Q65" si="11">IF(OR(AR2="BI-",AR2="BIG",AR2="B-G",AR2="-IG"),AVERAGE(BE2,BR2),"")</f>
        <v>#N/A</v>
      </c>
      <c r="R2" s="159" t="e">
        <f t="shared" ref="R2:R65" si="12">IF(OR(AS2="BI-",AS2="BIG",AS2="B-G",AS2="-IG"),AVERAGE(BF2,BS2),"")</f>
        <v>#N/A</v>
      </c>
      <c r="S2" s="147"/>
      <c r="T2" s="147"/>
      <c r="U2" s="146" t="str">
        <f t="shared" ref="U2:U65" si="13">D2</f>
        <v>A</v>
      </c>
      <c r="V2" s="145" t="str">
        <f t="shared" ref="V2:V65" si="14">E2</f>
        <v>5-HT1A</v>
      </c>
      <c r="W2" s="157" t="e">
        <f>VLOOKUP($B2,GtP!$A:$DD,MATCH("Gs_0-2",GtP!$A$1:$DD$1,0),FALSE)</f>
        <v>#N/A</v>
      </c>
      <c r="X2" s="156" t="e">
        <f>VLOOKUP($B2,GtP!$A:$DD,MATCH("Gi/o_0-2",GtP!$A$1:$DD$1,0),FALSE)</f>
        <v>#N/A</v>
      </c>
      <c r="Y2" s="156" t="e">
        <f>VLOOKUP($B2,GtP!$A:$DD,MATCH("Gq/11_0-2",GtP!$A$1:$DD$1,0),FALSE)</f>
        <v>#N/A</v>
      </c>
      <c r="Z2" s="352" t="e">
        <f>VLOOKUP($B2,GtP!$A:$DD,MATCH("G12/13_0-2",GtP!$A$1:$DD$1,0),FALSE)</f>
        <v>#N/A</v>
      </c>
      <c r="AA2" s="351"/>
      <c r="AB2" s="143" t="e">
        <f>IF(SUM(F2:G2,W2)&gt;0,1,0)+IF(SUM(H2:L2,X2)&gt;0,1,0)+IF(SUM(M2:P2,Y2)&gt;0,1,0)+IF(SUM(Q2:R2,Z2)&gt;0,1,0)</f>
        <v>#N/A</v>
      </c>
      <c r="AC2" s="315" t="str">
        <f>IF(COUNT(F2:G2)=0,"",COUNT(F2:G2))</f>
        <v/>
      </c>
      <c r="AD2" s="349" t="str">
        <f>IF(COUNT(H2:L2)=0,"",COUNT(H2:L2))</f>
        <v/>
      </c>
      <c r="AE2" s="349" t="str">
        <f>IF(COUNT(M2:P2)=0,"",COUNT(M2:P2))</f>
        <v/>
      </c>
      <c r="AF2" s="311" t="str">
        <f>IF(COUNT(Q2:R2)=0,"",COUNT(Q2:R2))</f>
        <v/>
      </c>
      <c r="AG2" s="141" t="e">
        <f>_xlfn.CONCAT(IF(AT2="","-","B"),IF(BG2="","-","I"),VLOOKUP($B2,GtP!$A:$BB,MATCH("Gs_0-1",GtP!$A$1:$BB$1,0),FALSE))</f>
        <v>#N/A</v>
      </c>
      <c r="AH2" s="140" t="e">
        <f>_xlfn.CONCAT(IF(AU2="","-","B"),IF(BH2="","-","I"),VLOOKUP($B2,GtP!$A:$BB,MATCH("Gs_0-1",GtP!$A$1:$BB$1,0),FALSE))</f>
        <v>#N/A</v>
      </c>
      <c r="AI2" s="140" t="e">
        <f>_xlfn.CONCAT(IF(AV2="","-","B"),IF(BI2="","-","I"),VLOOKUP($B2,GtP!$A:$BB,MATCH("Gi/o_0-1",GtP!$A$1:$BB$1,0),FALSE))</f>
        <v>#N/A</v>
      </c>
      <c r="AJ2" s="140" t="e">
        <f>_xlfn.CONCAT(IF(AW2="","-","B"),IF(BJ2="","-","I"),VLOOKUP($B2,GtP!$A:$BB,MATCH("Gi/o_0-1",GtP!$A$1:$BB$1,0),FALSE))</f>
        <v>#N/A</v>
      </c>
      <c r="AK2" s="140" t="e">
        <f>_xlfn.CONCAT(IF(AX2="","-","B"),IF(BK2="","-","I"),VLOOKUP($B2,GtP!$A:$BB,MATCH("Gi/o_0-1",GtP!$A$1:$BB$1,0),FALSE))</f>
        <v>#N/A</v>
      </c>
      <c r="AL2" s="140" t="e">
        <f>_xlfn.CONCAT(IF(AY2="","-","B"),IF(BL2="","-","I"),VLOOKUP($B2,GtP!$A:$BB,MATCH("Gi/o_0-1",GtP!$A$1:$BB$1,0),FALSE))</f>
        <v>#N/A</v>
      </c>
      <c r="AM2" s="140" t="e">
        <f>_xlfn.CONCAT(IF(AZ2="","-","B"),IF(BM2="","-","I"),VLOOKUP($B2,GtP!$A:$BB,MATCH("Gi/o_0-1",GtP!$A$1:$BB$1,0),FALSE))</f>
        <v>#N/A</v>
      </c>
      <c r="AN2" s="140" t="e">
        <f>_xlfn.CONCAT(IF(BA2="","-","B"),IF(BN2="","-","I"),VLOOKUP($B2,GtP!$A:$BB,MATCH("Gq/11_0-1",GtP!$A$1:$BB$1,0),FALSE))</f>
        <v>#N/A</v>
      </c>
      <c r="AO2" s="140" t="e">
        <f>_xlfn.CONCAT(IF(BB2="","-","B"),IF(BO2="","-","I"),VLOOKUP($B2,GtP!$A:$BB,MATCH("Gq/11_0-1",GtP!$A$1:$BB$1,0),FALSE))</f>
        <v>#N/A</v>
      </c>
      <c r="AP2" s="140" t="e">
        <f>_xlfn.CONCAT(IF(BC2="","-","B"),IF(BP2="","-","I"),VLOOKUP($B2,GtP!$A:$BB,MATCH("Gq/11_0-1",GtP!$A$1:$BB$1,0),FALSE))</f>
        <v>#N/A</v>
      </c>
      <c r="AQ2" s="140" t="e">
        <f>_xlfn.CONCAT(IF(BD2="","-","B"),IF(BQ2="","-","I"),VLOOKUP($B2,GtP!$A:$BB,MATCH("Gq/11_0-1",GtP!$A$1:$BB$1,0),FALSE))</f>
        <v>#N/A</v>
      </c>
      <c r="AR2" s="140" t="e">
        <f>_xlfn.CONCAT(IF(BE2="","-","B"),IF(BR2="","-","I"),VLOOKUP($B2,GtP!$A:$BB,MATCH("G12/13_0-1",GtP!$A$1:$BB$1,0),FALSE))</f>
        <v>#N/A</v>
      </c>
      <c r="AS2" s="140" t="e">
        <f>_xlfn.CONCAT(IF(BF2="","-","B"),IF(BS2="","-","I"),VLOOKUP($B2,GtP!$A:$BB,MATCH("G12/13_0-1",GtP!$A$1:$BB$1,0),FALSE))</f>
        <v>#N/A</v>
      </c>
      <c r="AT2" s="139" t="str">
        <f>_xlfn.IFNA(VLOOKUP($B2,'B-LogEmaxOverpEC50'!$A:$AL,MATCH(AT$1,'B-LogEmaxOverpEC50'!$A$1:$AL$1,0),FALSE),"")</f>
        <v/>
      </c>
      <c r="AU2" s="136" t="str">
        <f>_xlfn.IFNA(VLOOKUP($B2,'B-LogEmaxOverpEC50'!$A:$AL,MATCH(AU$1,'B-LogEmaxOverpEC50'!$A$1:$AL$1,0),FALSE),"")</f>
        <v/>
      </c>
      <c r="AV2" s="152">
        <f>_xlfn.IFNA(VLOOKUP($B2,'B-LogEmaxOverpEC50'!$A:$AL,MATCH(AV$1,'B-LogEmaxOverpEC50'!$A$1:$AL$1,0),FALSE),"")</f>
        <v>9.6195522653859751</v>
      </c>
      <c r="AW2" s="152">
        <f>_xlfn.IFNA(VLOOKUP($B2,'B-LogEmaxOverpEC50'!$A:$AL,MATCH(AW$1,'B-LogEmaxOverpEC50'!$A$1:$AL$1,0),FALSE),"")</f>
        <v>9.1655459479009327</v>
      </c>
      <c r="AX2" s="152">
        <f>_xlfn.IFNA(VLOOKUP($B2,'B-LogEmaxOverpEC50'!$A:$AL,MATCH(AX$1,'B-LogEmaxOverpEC50'!$A$1:$AL$1,0),FALSE),"")</f>
        <v>10.382901174958221</v>
      </c>
      <c r="AY2" s="152">
        <f>_xlfn.IFNA(VLOOKUP($B2,'B-LogEmaxOverpEC50'!$A:$AL,MATCH(AY$1,'B-LogEmaxOverpEC50'!$A$1:$AL$1,0),FALSE),"")</f>
        <v>10.540277744574034</v>
      </c>
      <c r="AZ2" s="152">
        <f>_xlfn.IFNA(VLOOKUP($B2,'B-LogEmaxOverpEC50'!$A:$AL,MATCH(AZ$1,'B-LogEmaxOverpEC50'!$A$1:$AL$1,0),FALSE),"")</f>
        <v>10.338637810549121</v>
      </c>
      <c r="BA2" s="152" t="str">
        <f>_xlfn.IFNA(VLOOKUP($B2,'B-LogEmaxOverpEC50'!$A:$AL,MATCH(BA$1,'B-LogEmaxOverpEC50'!$A$1:$AL$1,0),FALSE),"")</f>
        <v/>
      </c>
      <c r="BB2" s="152" t="str">
        <f>_xlfn.IFNA(VLOOKUP($B2,'B-LogEmaxOverpEC50'!$A:$AL,MATCH(BB$1,'B-LogEmaxOverpEC50'!$A$1:$AL$1,0),FALSE),"")</f>
        <v/>
      </c>
      <c r="BC2" s="152">
        <f>_xlfn.IFNA(VLOOKUP($B2,'B-LogEmaxOverpEC50'!$A:$AL,MATCH(BC$1,'B-LogEmaxOverpEC50'!$A$1:$AL$1,0),FALSE),"")</f>
        <v>7.4198360882769876</v>
      </c>
      <c r="BD2" s="152">
        <f>_xlfn.IFNA(VLOOKUP($B2,'B-LogEmaxOverpEC50'!$A:$AL,MATCH(BD$1,'B-LogEmaxOverpEC50'!$A$1:$AL$1,0),FALSE),"")</f>
        <v>8.7140318908471333</v>
      </c>
      <c r="BE2" s="152" t="str">
        <f>_xlfn.IFNA(VLOOKUP($B2,'B-LogEmaxOverpEC50'!$A:$AL,MATCH(BE$1,'B-LogEmaxOverpEC50'!$A$1:$AL$1,0),FALSE),"")</f>
        <v/>
      </c>
      <c r="BF2" s="152" t="str">
        <f>_xlfn.IFNA(VLOOKUP($B2,'B-LogEmaxOverpEC50'!$A:$AL,MATCH(BF$1,'B-LogEmaxOverpEC50'!$A$1:$AL$1,0),FALSE),"")</f>
        <v/>
      </c>
      <c r="BG2" s="137">
        <f>_xlfn.IFNA(VLOOKUP($B2,'I-LogEmaxOverpEC50'!$A:$AR,MATCH(BG$1,'I-LogEmaxOverpEC50'!$A$1:$AR$1,0),FALSE),"")</f>
        <v>7.2549908106010692</v>
      </c>
      <c r="BH2" s="136">
        <f>_xlfn.IFNA(VLOOKUP($B2,'I-LogEmaxOverpEC50'!$A:$AR,MATCH(BH$1,'I-LogEmaxOverpEC50'!$A$1:$AR$1,0),FALSE),"")</f>
        <v>7.2026414798205618</v>
      </c>
      <c r="BI2" s="136">
        <f>_xlfn.IFNA(VLOOKUP($B2,'I-LogEmaxOverpEC50'!$A:$AR,MATCH(BI$1,'I-LogEmaxOverpEC50'!$A$1:$AR$1,0),FALSE),"")</f>
        <v>8.0203248228864883</v>
      </c>
      <c r="BJ2" s="136">
        <f>_xlfn.IFNA(VLOOKUP($B2,'I-LogEmaxOverpEC50'!$A:$AR,MATCH(BJ$1,'I-LogEmaxOverpEC50'!$A$1:$AR$1,0),FALSE),"")</f>
        <v>8.0203248228864883</v>
      </c>
      <c r="BK2" s="136">
        <f>_xlfn.IFNA(VLOOKUP($B2,'I-LogEmaxOverpEC50'!$A:$AR,MATCH(BK$1,'I-LogEmaxOverpEC50'!$A$1:$AR$1,0),FALSE),"")</f>
        <v>8.1998682352289194</v>
      </c>
      <c r="BL2" s="136">
        <f>_xlfn.IFNA(VLOOKUP($B2,'I-LogEmaxOverpEC50'!$A:$AR,MATCH(BL$1,'I-LogEmaxOverpEC50'!$A$1:$AR$1,0),FALSE),"")</f>
        <v>8.1998682352289194</v>
      </c>
      <c r="BM2" s="136">
        <f>_xlfn.IFNA(VLOOKUP($B2,'I-LogEmaxOverpEC50'!$A:$AR,MATCH(BM$1,'I-LogEmaxOverpEC50'!$A$1:$AR$1,0),FALSE),"")</f>
        <v>7.7661242572335638</v>
      </c>
      <c r="BN2" s="136">
        <f>_xlfn.IFNA(VLOOKUP($B2,'I-LogEmaxOverpEC50'!$A:$AR,MATCH(BN$1,'I-LogEmaxOverpEC50'!$A$1:$AR$1,0),FALSE),"")</f>
        <v>7.7188068997141182</v>
      </c>
      <c r="BO2" s="136">
        <f>_xlfn.IFNA(VLOOKUP($B2,'I-LogEmaxOverpEC50'!$A:$AR,MATCH(BO$1,'I-LogEmaxOverpEC50'!$A$1:$AR$1,0),FALSE),"")</f>
        <v>7.7188068997141182</v>
      </c>
      <c r="BP2" s="136">
        <f>_xlfn.IFNA(VLOOKUP($B2,'I-LogEmaxOverpEC50'!$A:$AR,MATCH(BP$1,'I-LogEmaxOverpEC50'!$A$1:$AR$1,0),FALSE),"")</f>
        <v>8.7138960603755464</v>
      </c>
      <c r="BQ2" s="136">
        <f>_xlfn.IFNA(VLOOKUP($B2,'I-LogEmaxOverpEC50'!$A:$AR,MATCH(BQ$1,'I-LogEmaxOverpEC50'!$A$1:$AR$1,0),FALSE),"")</f>
        <v>7.3881783090789384</v>
      </c>
      <c r="BR2" s="136">
        <f>_xlfn.IFNA(VLOOKUP($B2,'I-LogEmaxOverpEC50'!$A:$AR,MATCH(BR$1,'I-LogEmaxOverpEC50'!$A$1:$AR$1,0),FALSE),"")</f>
        <v>7.3212086988290181</v>
      </c>
      <c r="BS2" s="136">
        <f>_xlfn.IFNA(VLOOKUP($B2,'I-LogEmaxOverpEC50'!$A:$AR,MATCH(BS$1,'I-LogEmaxOverpEC50'!$A$1:$AR$1,0),FALSE),"")</f>
        <v>7.1903074723871194</v>
      </c>
      <c r="BT2" s="135"/>
      <c r="BU2" s="135"/>
      <c r="BV2" s="135"/>
      <c r="BW2" s="135"/>
      <c r="BX2" s="135"/>
      <c r="BY2" s="135"/>
      <c r="BZ2" s="135"/>
      <c r="CA2" s="135"/>
      <c r="CB2" s="135"/>
      <c r="CC2" s="135"/>
      <c r="CD2" s="135"/>
      <c r="CE2" s="135"/>
      <c r="CF2" s="135"/>
      <c r="CG2" s="135"/>
      <c r="CH2" s="135"/>
      <c r="CI2" s="135"/>
      <c r="CJ2" s="135"/>
    </row>
    <row r="3" spans="1:88" s="166" customFormat="1" x14ac:dyDescent="0.2">
      <c r="A3" s="146" t="e" cm="1">
        <f t="array" ref="A3">_xlfn.IFS(SUM(F3:R3)&gt;0,1,AB3&gt;0,2,TRUE,3)</f>
        <v>#N/A</v>
      </c>
      <c r="B3" s="146" t="s">
        <v>34</v>
      </c>
      <c r="C3" s="144"/>
      <c r="D3" s="151" t="str">
        <f>_xlfn.XLOOKUP(B3,RecNamesAll!A:A,RecNamesAll!E:E)</f>
        <v>A</v>
      </c>
      <c r="E3" s="150" t="str">
        <f>_xlfn.XLOOKUP(B3,RecNamesAll!A:A,RecNamesAll!C:C)</f>
        <v>5-HT1B</v>
      </c>
      <c r="F3" s="160" t="e">
        <f t="shared" si="0"/>
        <v>#N/A</v>
      </c>
      <c r="G3" s="159" t="e">
        <f t="shared" si="1"/>
        <v>#N/A</v>
      </c>
      <c r="H3" s="159" t="e">
        <f t="shared" si="2"/>
        <v>#N/A</v>
      </c>
      <c r="I3" s="159" t="e">
        <f t="shared" si="3"/>
        <v>#N/A</v>
      </c>
      <c r="J3" s="159" t="e">
        <f t="shared" si="4"/>
        <v>#N/A</v>
      </c>
      <c r="K3" s="159" t="e">
        <f t="shared" si="5"/>
        <v>#N/A</v>
      </c>
      <c r="L3" s="159" t="e">
        <f t="shared" si="6"/>
        <v>#N/A</v>
      </c>
      <c r="M3" s="159" t="e">
        <f t="shared" si="7"/>
        <v>#N/A</v>
      </c>
      <c r="N3" s="159" t="e">
        <f t="shared" si="8"/>
        <v>#N/A</v>
      </c>
      <c r="O3" s="159" t="e">
        <f t="shared" si="9"/>
        <v>#N/A</v>
      </c>
      <c r="P3" s="159" t="e">
        <f t="shared" si="10"/>
        <v>#N/A</v>
      </c>
      <c r="Q3" s="159" t="e">
        <f t="shared" si="11"/>
        <v>#N/A</v>
      </c>
      <c r="R3" s="159" t="e">
        <f t="shared" si="12"/>
        <v>#N/A</v>
      </c>
      <c r="S3" s="147"/>
      <c r="T3" s="147"/>
      <c r="U3" s="146" t="str">
        <f t="shared" si="13"/>
        <v>A</v>
      </c>
      <c r="V3" s="145" t="str">
        <f t="shared" si="14"/>
        <v>5-HT1B</v>
      </c>
      <c r="W3" s="157" t="e">
        <f>VLOOKUP($B3,GtP!$A:$DD,MATCH("Gs_0-2",GtP!$A$1:$DD$1,0),FALSE)</f>
        <v>#N/A</v>
      </c>
      <c r="X3" s="156" t="e">
        <f>VLOOKUP($B3,GtP!$A:$DD,MATCH("Gi/o_0-2",GtP!$A$1:$DD$1,0),FALSE)</f>
        <v>#N/A</v>
      </c>
      <c r="Y3" s="156" t="e">
        <f>VLOOKUP($B3,GtP!$A:$DD,MATCH("Gq/11_0-2",GtP!$A$1:$DD$1,0),FALSE)</f>
        <v>#N/A</v>
      </c>
      <c r="Z3" s="156" t="e">
        <f>VLOOKUP($B3,GtP!$A:$DD,MATCH("G12/13_0-2",GtP!$A$1:$DD$1,0),FALSE)</f>
        <v>#N/A</v>
      </c>
      <c r="AA3" s="155"/>
      <c r="AB3" s="143" t="e">
        <f>IF(SUM(F3:G3,W3)&gt;0,1,0)+IF(SUM(H3:L3,X3)&gt;0,1,0)+IF(SUM(M3:P3,Y3)&gt;0,1,0)+IF(SUM(Q3:R3,Z3)&gt;0,1,0)</f>
        <v>#N/A</v>
      </c>
      <c r="AC3" s="315" t="str">
        <f t="shared" ref="AC3:AC66" si="15">IF(COUNT(F3:G3)=0,"",COUNT(F3:G3))</f>
        <v/>
      </c>
      <c r="AD3" s="349" t="str">
        <f t="shared" ref="AD3:AD66" si="16">IF(COUNT(H3:L3)=0,"",COUNT(H3:L3))</f>
        <v/>
      </c>
      <c r="AE3" s="349" t="str">
        <f t="shared" ref="AE3:AE66" si="17">IF(COUNT(M3:P3)=0,"",COUNT(M3:P3))</f>
        <v/>
      </c>
      <c r="AF3" s="311" t="str">
        <f t="shared" ref="AF3:AF66" si="18">IF(COUNT(Q3:R3)=0,"",COUNT(Q3:R3))</f>
        <v/>
      </c>
      <c r="AG3" s="141" t="e">
        <f>_xlfn.CONCAT(IF(AT3="","-","B"),IF(BG3="","-","I"),VLOOKUP($B3,GtP!$A:$BB,MATCH("Gs_0-1",GtP!$A$1:$BB$1,0),FALSE))</f>
        <v>#N/A</v>
      </c>
      <c r="AH3" s="140" t="e">
        <f>_xlfn.CONCAT(IF(AU3="","-","B"),IF(BH3="","-","I"),VLOOKUP($B3,GtP!$A:$BB,MATCH("Gs_0-1",GtP!$A$1:$BB$1,0),FALSE))</f>
        <v>#N/A</v>
      </c>
      <c r="AI3" s="140" t="e">
        <f>_xlfn.CONCAT(IF(AV3="","-","B"),IF(BI3="","-","I"),VLOOKUP($B3,GtP!$A:$BB,MATCH("Gi/o_0-1",GtP!$A$1:$BB$1,0),FALSE))</f>
        <v>#N/A</v>
      </c>
      <c r="AJ3" s="140" t="e">
        <f>_xlfn.CONCAT(IF(AW3="","-","B"),IF(BJ3="","-","I"),VLOOKUP($B3,GtP!$A:$BB,MATCH("Gi/o_0-1",GtP!$A$1:$BB$1,0),FALSE))</f>
        <v>#N/A</v>
      </c>
      <c r="AK3" s="140" t="e">
        <f>_xlfn.CONCAT(IF(AX3="","-","B"),IF(BK3="","-","I"),VLOOKUP($B3,GtP!$A:$BB,MATCH("Gi/o_0-1",GtP!$A$1:$BB$1,0),FALSE))</f>
        <v>#N/A</v>
      </c>
      <c r="AL3" s="140" t="e">
        <f>_xlfn.CONCAT(IF(AY3="","-","B"),IF(BL3="","-","I"),VLOOKUP($B3,GtP!$A:$BB,MATCH("Gi/o_0-1",GtP!$A$1:$BB$1,0),FALSE))</f>
        <v>#N/A</v>
      </c>
      <c r="AM3" s="140" t="e">
        <f>_xlfn.CONCAT(IF(AZ3="","-","B"),IF(BM3="","-","I"),VLOOKUP($B3,GtP!$A:$BB,MATCH("Gi/o_0-1",GtP!$A$1:$BB$1,0),FALSE))</f>
        <v>#N/A</v>
      </c>
      <c r="AN3" s="140" t="e">
        <f>_xlfn.CONCAT(IF(BA3="","-","B"),IF(BN3="","-","I"),VLOOKUP($B3,GtP!$A:$BB,MATCH("Gq/11_0-1",GtP!$A$1:$BB$1,0),FALSE))</f>
        <v>#N/A</v>
      </c>
      <c r="AO3" s="140" t="e">
        <f>_xlfn.CONCAT(IF(BB3="","-","B"),IF(BO3="","-","I"),VLOOKUP($B3,GtP!$A:$BB,MATCH("Gq/11_0-1",GtP!$A$1:$BB$1,0),FALSE))</f>
        <v>#N/A</v>
      </c>
      <c r="AP3" s="140" t="e">
        <f>_xlfn.CONCAT(IF(BC3="","-","B"),IF(BP3="","-","I"),VLOOKUP($B3,GtP!$A:$BB,MATCH("Gq/11_0-1",GtP!$A$1:$BB$1,0),FALSE))</f>
        <v>#N/A</v>
      </c>
      <c r="AQ3" s="140" t="e">
        <f>_xlfn.CONCAT(IF(BD3="","-","B"),IF(BQ3="","-","I"),VLOOKUP($B3,GtP!$A:$BB,MATCH("Gq/11_0-1",GtP!$A$1:$BB$1,0),FALSE))</f>
        <v>#N/A</v>
      </c>
      <c r="AR3" s="140" t="e">
        <f>_xlfn.CONCAT(IF(BE3="","-","B"),IF(BR3="","-","I"),VLOOKUP($B3,GtP!$A:$BB,MATCH("G12/13_0-1",GtP!$A$1:$BB$1,0),FALSE))</f>
        <v>#N/A</v>
      </c>
      <c r="AS3" s="140" t="e">
        <f>_xlfn.CONCAT(IF(BF3="","-","B"),IF(BS3="","-","I"),VLOOKUP($B3,GtP!$A:$BB,MATCH("G12/13_0-1",GtP!$A$1:$BB$1,0),FALSE))</f>
        <v>#N/A</v>
      </c>
      <c r="AT3" s="139" t="str">
        <f>_xlfn.IFNA(VLOOKUP($B3,'B-LogEmaxOverpEC50'!$A:$AL,MATCH(AT$1,'B-LogEmaxOverpEC50'!$A$1:$AL$1,0),FALSE),"")</f>
        <v/>
      </c>
      <c r="AU3" s="136" t="str">
        <f>_xlfn.IFNA(VLOOKUP($B3,'B-LogEmaxOverpEC50'!$A:$AL,MATCH(AU$1,'B-LogEmaxOverpEC50'!$A$1:$AL$1,0),FALSE),"")</f>
        <v/>
      </c>
      <c r="AV3" s="152">
        <f>_xlfn.IFNA(VLOOKUP($B3,'B-LogEmaxOverpEC50'!$A:$AL,MATCH(AV$1,'B-LogEmaxOverpEC50'!$A$1:$AL$1,0),FALSE),"")</f>
        <v>10.6399966563652</v>
      </c>
      <c r="AW3" s="152">
        <f>_xlfn.IFNA(VLOOKUP($B3,'B-LogEmaxOverpEC50'!$A:$AL,MATCH(AW$1,'B-LogEmaxOverpEC50'!$A$1:$AL$1,0),FALSE),"")</f>
        <v>10.705767469146288</v>
      </c>
      <c r="AX3" s="152">
        <f>_xlfn.IFNA(VLOOKUP($B3,'B-LogEmaxOverpEC50'!$A:$AL,MATCH(AX$1,'B-LogEmaxOverpEC50'!$A$1:$AL$1,0),FALSE),"")</f>
        <v>10.943276885144313</v>
      </c>
      <c r="AY3" s="152">
        <f>_xlfn.IFNA(VLOOKUP($B3,'B-LogEmaxOverpEC50'!$A:$AL,MATCH(AY$1,'B-LogEmaxOverpEC50'!$A$1:$AL$1,0),FALSE),"")</f>
        <v>10.993179590850557</v>
      </c>
      <c r="AZ3" s="152">
        <f>_xlfn.IFNA(VLOOKUP($B3,'B-LogEmaxOverpEC50'!$A:$AL,MATCH(AZ$1,'B-LogEmaxOverpEC50'!$A$1:$AL$1,0),FALSE),"")</f>
        <v>10.512366577886967</v>
      </c>
      <c r="BA3" s="152" t="str">
        <f>_xlfn.IFNA(VLOOKUP($B3,'B-LogEmaxOverpEC50'!$A:$AL,MATCH(BA$1,'B-LogEmaxOverpEC50'!$A$1:$AL$1,0),FALSE),"")</f>
        <v/>
      </c>
      <c r="BB3" s="152" t="str">
        <f>_xlfn.IFNA(VLOOKUP($B3,'B-LogEmaxOverpEC50'!$A:$AL,MATCH(BB$1,'B-LogEmaxOverpEC50'!$A$1:$AL$1,0),FALSE),"")</f>
        <v/>
      </c>
      <c r="BC3" s="152" t="str">
        <f>_xlfn.IFNA(VLOOKUP($B3,'B-LogEmaxOverpEC50'!$A:$AL,MATCH(BC$1,'B-LogEmaxOverpEC50'!$A$1:$AL$1,0),FALSE),"")</f>
        <v/>
      </c>
      <c r="BD3" s="152">
        <f>_xlfn.IFNA(VLOOKUP($B3,'B-LogEmaxOverpEC50'!$A:$AL,MATCH(BD$1,'B-LogEmaxOverpEC50'!$A$1:$AL$1,0),FALSE),"")</f>
        <v>8.2323847103202166</v>
      </c>
      <c r="BE3" s="152" t="str">
        <f>_xlfn.IFNA(VLOOKUP($B3,'B-LogEmaxOverpEC50'!$A:$AL,MATCH(BE$1,'B-LogEmaxOverpEC50'!$A$1:$AL$1,0),FALSE),"")</f>
        <v/>
      </c>
      <c r="BF3" s="152" t="str">
        <f>_xlfn.IFNA(VLOOKUP($B3,'B-LogEmaxOverpEC50'!$A:$AL,MATCH(BF$1,'B-LogEmaxOverpEC50'!$A$1:$AL$1,0),FALSE),"")</f>
        <v/>
      </c>
      <c r="BG3" s="137" t="str">
        <f>_xlfn.IFNA(VLOOKUP($B3,'I-LogEmaxOverpEC50'!$A:$AR,MATCH(BG$1,'I-LogEmaxOverpEC50'!$A$1:$AR$1,0),FALSE),"")</f>
        <v/>
      </c>
      <c r="BH3" s="136" t="str">
        <f>_xlfn.IFNA(VLOOKUP($B3,'I-LogEmaxOverpEC50'!$A:$AR,MATCH(BH$1,'I-LogEmaxOverpEC50'!$A$1:$AR$1,0),FALSE),"")</f>
        <v/>
      </c>
      <c r="BI3" s="136">
        <f>_xlfn.IFNA(VLOOKUP($B3,'I-LogEmaxOverpEC50'!$A:$AR,MATCH(BI$1,'I-LogEmaxOverpEC50'!$A$1:$AR$1,0),FALSE),"")</f>
        <v>8.9918454943711197</v>
      </c>
      <c r="BJ3" s="136">
        <f>_xlfn.IFNA(VLOOKUP($B3,'I-LogEmaxOverpEC50'!$A:$AR,MATCH(BJ$1,'I-LogEmaxOverpEC50'!$A$1:$AR$1,0),FALSE),"")</f>
        <v>8.9918454943711197</v>
      </c>
      <c r="BK3" s="136">
        <f>_xlfn.IFNA(VLOOKUP($B3,'I-LogEmaxOverpEC50'!$A:$AR,MATCH(BK$1,'I-LogEmaxOverpEC50'!$A$1:$AR$1,0),FALSE),"")</f>
        <v>8.5991313127319078</v>
      </c>
      <c r="BL3" s="136">
        <f>_xlfn.IFNA(VLOOKUP($B3,'I-LogEmaxOverpEC50'!$A:$AR,MATCH(BL$1,'I-LogEmaxOverpEC50'!$A$1:$AR$1,0),FALSE),"")</f>
        <v>8.5991313127319078</v>
      </c>
      <c r="BM3" s="136">
        <f>_xlfn.IFNA(VLOOKUP($B3,'I-LogEmaxOverpEC50'!$A:$AR,MATCH(BM$1,'I-LogEmaxOverpEC50'!$A$1:$AR$1,0),FALSE),"")</f>
        <v>8.9192142442255076</v>
      </c>
      <c r="BN3" s="136">
        <f>_xlfn.IFNA(VLOOKUP($B3,'I-LogEmaxOverpEC50'!$A:$AR,MATCH(BN$1,'I-LogEmaxOverpEC50'!$A$1:$AR$1,0),FALSE),"")</f>
        <v>8.2118115882389464</v>
      </c>
      <c r="BO3" s="136">
        <f>_xlfn.IFNA(VLOOKUP($B3,'I-LogEmaxOverpEC50'!$A:$AR,MATCH(BO$1,'I-LogEmaxOverpEC50'!$A$1:$AR$1,0),FALSE),"")</f>
        <v>8.2118115882389464</v>
      </c>
      <c r="BP3" s="136">
        <f>_xlfn.IFNA(VLOOKUP($B3,'I-LogEmaxOverpEC50'!$A:$AR,MATCH(BP$1,'I-LogEmaxOverpEC50'!$A$1:$AR$1,0),FALSE),"")</f>
        <v>8.8171869504115996</v>
      </c>
      <c r="BQ3" s="136" t="str">
        <f>_xlfn.IFNA(VLOOKUP($B3,'I-LogEmaxOverpEC50'!$A:$AR,MATCH(BQ$1,'I-LogEmaxOverpEC50'!$A$1:$AR$1,0),FALSE),"")</f>
        <v/>
      </c>
      <c r="BR3" s="136">
        <f>_xlfn.IFNA(VLOOKUP($B3,'I-LogEmaxOverpEC50'!$A:$AR,MATCH(BR$1,'I-LogEmaxOverpEC50'!$A$1:$AR$1,0),FALSE),"")</f>
        <v>8.1232686901569817</v>
      </c>
      <c r="BS3" s="136" t="str">
        <f>_xlfn.IFNA(VLOOKUP($B3,'I-LogEmaxOverpEC50'!$A:$AR,MATCH(BS$1,'I-LogEmaxOverpEC50'!$A$1:$AR$1,0),FALSE),"")</f>
        <v/>
      </c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5"/>
      <c r="CI3" s="135"/>
      <c r="CJ3" s="135"/>
    </row>
    <row r="4" spans="1:88" s="166" customFormat="1" x14ac:dyDescent="0.2">
      <c r="A4" s="146" t="e" cm="1">
        <f t="array" ref="A4">_xlfn.IFS(SUM(F4:R4)&gt;0,1,AB4&gt;0,2,TRUE,3)</f>
        <v>#N/A</v>
      </c>
      <c r="B4" s="146" t="s">
        <v>35</v>
      </c>
      <c r="C4" s="144"/>
      <c r="D4" s="151" t="str">
        <f>_xlfn.XLOOKUP(B4,RecNamesAll!A:A,RecNamesAll!E:E)</f>
        <v>A</v>
      </c>
      <c r="E4" s="150" t="str">
        <f>_xlfn.XLOOKUP(B4,RecNamesAll!A:A,RecNamesAll!C:C)</f>
        <v>5-HT1D</v>
      </c>
      <c r="F4" s="160" t="e">
        <f t="shared" si="0"/>
        <v>#N/A</v>
      </c>
      <c r="G4" s="159" t="e">
        <f t="shared" si="1"/>
        <v>#N/A</v>
      </c>
      <c r="H4" s="159" t="e">
        <f t="shared" si="2"/>
        <v>#N/A</v>
      </c>
      <c r="I4" s="159" t="e">
        <f t="shared" si="3"/>
        <v>#N/A</v>
      </c>
      <c r="J4" s="159" t="e">
        <f t="shared" si="4"/>
        <v>#N/A</v>
      </c>
      <c r="K4" s="159" t="e">
        <f t="shared" si="5"/>
        <v>#N/A</v>
      </c>
      <c r="L4" s="159" t="e">
        <f t="shared" si="6"/>
        <v>#N/A</v>
      </c>
      <c r="M4" s="159" t="e">
        <f t="shared" si="7"/>
        <v>#N/A</v>
      </c>
      <c r="N4" s="159" t="e">
        <f t="shared" si="8"/>
        <v>#N/A</v>
      </c>
      <c r="O4" s="159" t="e">
        <f t="shared" si="9"/>
        <v>#N/A</v>
      </c>
      <c r="P4" s="159" t="e">
        <f t="shared" si="10"/>
        <v>#N/A</v>
      </c>
      <c r="Q4" s="159" t="e">
        <f t="shared" si="11"/>
        <v>#N/A</v>
      </c>
      <c r="R4" s="159" t="e">
        <f t="shared" si="12"/>
        <v>#N/A</v>
      </c>
      <c r="S4" s="147"/>
      <c r="T4" s="147"/>
      <c r="U4" s="146" t="str">
        <f t="shared" si="13"/>
        <v>A</v>
      </c>
      <c r="V4" s="145" t="str">
        <f t="shared" si="14"/>
        <v>5-HT1D</v>
      </c>
      <c r="W4" s="157" t="e">
        <f>VLOOKUP($B4,GtP!$A:$DD,MATCH("Gs_0-2",GtP!$A$1:$DD$1,0),FALSE)</f>
        <v>#N/A</v>
      </c>
      <c r="X4" s="156" t="e">
        <f>VLOOKUP($B4,GtP!$A:$DD,MATCH("Gi/o_0-2",GtP!$A$1:$DD$1,0),FALSE)</f>
        <v>#N/A</v>
      </c>
      <c r="Y4" s="156" t="e">
        <f>VLOOKUP($B4,GtP!$A:$DD,MATCH("Gq/11_0-2",GtP!$A$1:$DD$1,0),FALSE)</f>
        <v>#N/A</v>
      </c>
      <c r="Z4" s="156" t="e">
        <f>VLOOKUP($B4,GtP!$A:$DD,MATCH("G12/13_0-2",GtP!$A$1:$DD$1,0),FALSE)</f>
        <v>#N/A</v>
      </c>
      <c r="AA4" s="155"/>
      <c r="AB4" s="143" t="e">
        <f t="shared" ref="AB4:AB66" si="19">IF(SUM(F4:G4,W4)&gt;0,1,0)+IF(SUM(H4:L4,X4)&gt;0,1,0)+IF(SUM(M4:P4,Y4)&gt;0,1,0)+IF(SUM(Q4:R4,Z4)&gt;0,1,0)</f>
        <v>#N/A</v>
      </c>
      <c r="AC4" s="315" t="str">
        <f t="shared" si="15"/>
        <v/>
      </c>
      <c r="AD4" s="349" t="str">
        <f t="shared" si="16"/>
        <v/>
      </c>
      <c r="AE4" s="349" t="str">
        <f t="shared" si="17"/>
        <v/>
      </c>
      <c r="AF4" s="311" t="str">
        <f t="shared" si="18"/>
        <v/>
      </c>
      <c r="AG4" s="141" t="e">
        <f>_xlfn.CONCAT(IF(AT4="","-","B"),IF(BG4="","-","I"),VLOOKUP($B4,GtP!$A:$BB,MATCH("Gs_0-1",GtP!$A$1:$BB$1,0),FALSE))</f>
        <v>#N/A</v>
      </c>
      <c r="AH4" s="140" t="e">
        <f>_xlfn.CONCAT(IF(AU4="","-","B"),IF(BH4="","-","I"),VLOOKUP($B4,GtP!$A:$BB,MATCH("Gs_0-1",GtP!$A$1:$BB$1,0),FALSE))</f>
        <v>#N/A</v>
      </c>
      <c r="AI4" s="140" t="e">
        <f>_xlfn.CONCAT(IF(AV4="","-","B"),IF(BI4="","-","I"),VLOOKUP($B4,GtP!$A:$BB,MATCH("Gi/o_0-1",GtP!$A$1:$BB$1,0),FALSE))</f>
        <v>#N/A</v>
      </c>
      <c r="AJ4" s="140" t="e">
        <f>_xlfn.CONCAT(IF(AW4="","-","B"),IF(BJ4="","-","I"),VLOOKUP($B4,GtP!$A:$BB,MATCH("Gi/o_0-1",GtP!$A$1:$BB$1,0),FALSE))</f>
        <v>#N/A</v>
      </c>
      <c r="AK4" s="140" t="e">
        <f>_xlfn.CONCAT(IF(AX4="","-","B"),IF(BK4="","-","I"),VLOOKUP($B4,GtP!$A:$BB,MATCH("Gi/o_0-1",GtP!$A$1:$BB$1,0),FALSE))</f>
        <v>#N/A</v>
      </c>
      <c r="AL4" s="140" t="e">
        <f>_xlfn.CONCAT(IF(AY4="","-","B"),IF(BL4="","-","I"),VLOOKUP($B4,GtP!$A:$BB,MATCH("Gi/o_0-1",GtP!$A$1:$BB$1,0),FALSE))</f>
        <v>#N/A</v>
      </c>
      <c r="AM4" s="140" t="e">
        <f>_xlfn.CONCAT(IF(AZ4="","-","B"),IF(BM4="","-","I"),VLOOKUP($B4,GtP!$A:$BB,MATCH("Gi/o_0-1",GtP!$A$1:$BB$1,0),FALSE))</f>
        <v>#N/A</v>
      </c>
      <c r="AN4" s="140" t="e">
        <f>_xlfn.CONCAT(IF(BA4="","-","B"),IF(BN4="","-","I"),VLOOKUP($B4,GtP!$A:$BB,MATCH("Gq/11_0-1",GtP!$A$1:$BB$1,0),FALSE))</f>
        <v>#N/A</v>
      </c>
      <c r="AO4" s="140" t="e">
        <f>_xlfn.CONCAT(IF(BB4="","-","B"),IF(BO4="","-","I"),VLOOKUP($B4,GtP!$A:$BB,MATCH("Gq/11_0-1",GtP!$A$1:$BB$1,0),FALSE))</f>
        <v>#N/A</v>
      </c>
      <c r="AP4" s="140" t="e">
        <f>_xlfn.CONCAT(IF(BC4="","-","B"),IF(BP4="","-","I"),VLOOKUP($B4,GtP!$A:$BB,MATCH("Gq/11_0-1",GtP!$A$1:$BB$1,0),FALSE))</f>
        <v>#N/A</v>
      </c>
      <c r="AQ4" s="140" t="e">
        <f>_xlfn.CONCAT(IF(BD4="","-","B"),IF(BQ4="","-","I"),VLOOKUP($B4,GtP!$A:$BB,MATCH("Gq/11_0-1",GtP!$A$1:$BB$1,0),FALSE))</f>
        <v>#N/A</v>
      </c>
      <c r="AR4" s="140" t="e">
        <f>_xlfn.CONCAT(IF(BE4="","-","B"),IF(BR4="","-","I"),VLOOKUP($B4,GtP!$A:$BB,MATCH("G12/13_0-1",GtP!$A$1:$BB$1,0),FALSE))</f>
        <v>#N/A</v>
      </c>
      <c r="AS4" s="140" t="e">
        <f>_xlfn.CONCAT(IF(BF4="","-","B"),IF(BS4="","-","I"),VLOOKUP($B4,GtP!$A:$BB,MATCH("G12/13_0-1",GtP!$A$1:$BB$1,0),FALSE))</f>
        <v>#N/A</v>
      </c>
      <c r="AT4" s="139" t="str">
        <f>_xlfn.IFNA(VLOOKUP($B4,'B-LogEmaxOverpEC50'!$A:$AL,MATCH(AT$1,'B-LogEmaxOverpEC50'!$A$1:$AL$1,0),FALSE),"")</f>
        <v/>
      </c>
      <c r="AU4" s="136" t="str">
        <f>_xlfn.IFNA(VLOOKUP($B4,'B-LogEmaxOverpEC50'!$A:$AL,MATCH(AU$1,'B-LogEmaxOverpEC50'!$A$1:$AL$1,0),FALSE),"")</f>
        <v/>
      </c>
      <c r="AV4" s="152">
        <f>_xlfn.IFNA(VLOOKUP($B4,'B-LogEmaxOverpEC50'!$A:$AL,MATCH(AV$1,'B-LogEmaxOverpEC50'!$A$1:$AL$1,0),FALSE),"")</f>
        <v>10.609554389875862</v>
      </c>
      <c r="AW4" s="152">
        <f>_xlfn.IFNA(VLOOKUP($B4,'B-LogEmaxOverpEC50'!$A:$AL,MATCH(AW$1,'B-LogEmaxOverpEC50'!$A$1:$AL$1,0),FALSE),"")</f>
        <v>10.731590984953916</v>
      </c>
      <c r="AX4" s="152">
        <f>_xlfn.IFNA(VLOOKUP($B4,'B-LogEmaxOverpEC50'!$A:$AL,MATCH(AX$1,'B-LogEmaxOverpEC50'!$A$1:$AL$1,0),FALSE),"")</f>
        <v>10.504738745113714</v>
      </c>
      <c r="AY4" s="152">
        <f>_xlfn.IFNA(VLOOKUP($B4,'B-LogEmaxOverpEC50'!$A:$AL,MATCH(AY$1,'B-LogEmaxOverpEC50'!$A$1:$AL$1,0),FALSE),"")</f>
        <v>10.361143854554582</v>
      </c>
      <c r="AZ4" s="152">
        <f>_xlfn.IFNA(VLOOKUP($B4,'B-LogEmaxOverpEC50'!$A:$AL,MATCH(AZ$1,'B-LogEmaxOverpEC50'!$A$1:$AL$1,0),FALSE),"")</f>
        <v>6.139155027185752</v>
      </c>
      <c r="BA4" s="152" t="str">
        <f>_xlfn.IFNA(VLOOKUP($B4,'B-LogEmaxOverpEC50'!$A:$AL,MATCH(BA$1,'B-LogEmaxOverpEC50'!$A$1:$AL$1,0),FALSE),"")</f>
        <v/>
      </c>
      <c r="BB4" s="152" t="str">
        <f>_xlfn.IFNA(VLOOKUP($B4,'B-LogEmaxOverpEC50'!$A:$AL,MATCH(BB$1,'B-LogEmaxOverpEC50'!$A$1:$AL$1,0),FALSE),"")</f>
        <v/>
      </c>
      <c r="BC4" s="152" t="str">
        <f>_xlfn.IFNA(VLOOKUP($B4,'B-LogEmaxOverpEC50'!$A:$AL,MATCH(BC$1,'B-LogEmaxOverpEC50'!$A$1:$AL$1,0),FALSE),"")</f>
        <v/>
      </c>
      <c r="BD4" s="152" t="str">
        <f>_xlfn.IFNA(VLOOKUP($B4,'B-LogEmaxOverpEC50'!$A:$AL,MATCH(BD$1,'B-LogEmaxOverpEC50'!$A$1:$AL$1,0),FALSE),"")</f>
        <v/>
      </c>
      <c r="BE4" s="152" t="str">
        <f>_xlfn.IFNA(VLOOKUP($B4,'B-LogEmaxOverpEC50'!$A:$AL,MATCH(BE$1,'B-LogEmaxOverpEC50'!$A$1:$AL$1,0),FALSE),"")</f>
        <v/>
      </c>
      <c r="BF4" s="152" t="str">
        <f>_xlfn.IFNA(VLOOKUP($B4,'B-LogEmaxOverpEC50'!$A:$AL,MATCH(BF$1,'B-LogEmaxOverpEC50'!$A$1:$AL$1,0),FALSE),"")</f>
        <v/>
      </c>
      <c r="BG4" s="137" t="str">
        <f>_xlfn.IFNA(VLOOKUP($B4,'I-LogEmaxOverpEC50'!$A:$AR,MATCH(BG$1,'I-LogEmaxOverpEC50'!$A$1:$AR$1,0),FALSE),"")</f>
        <v/>
      </c>
      <c r="BH4" s="136" t="str">
        <f>_xlfn.IFNA(VLOOKUP($B4,'I-LogEmaxOverpEC50'!$A:$AR,MATCH(BH$1,'I-LogEmaxOverpEC50'!$A$1:$AR$1,0),FALSE),"")</f>
        <v/>
      </c>
      <c r="BI4" s="136">
        <f>_xlfn.IFNA(VLOOKUP($B4,'I-LogEmaxOverpEC50'!$A:$AR,MATCH(BI$1,'I-LogEmaxOverpEC50'!$A$1:$AR$1,0),FALSE),"")</f>
        <v>10.272637492584296</v>
      </c>
      <c r="BJ4" s="136">
        <f>_xlfn.IFNA(VLOOKUP($B4,'I-LogEmaxOverpEC50'!$A:$AR,MATCH(BJ$1,'I-LogEmaxOverpEC50'!$A$1:$AR$1,0),FALSE),"")</f>
        <v>10.272637492584296</v>
      </c>
      <c r="BK4" s="136">
        <f>_xlfn.IFNA(VLOOKUP($B4,'I-LogEmaxOverpEC50'!$A:$AR,MATCH(BK$1,'I-LogEmaxOverpEC50'!$A$1:$AR$1,0),FALSE),"")</f>
        <v>10.237894475784987</v>
      </c>
      <c r="BL4" s="136">
        <f>_xlfn.IFNA(VLOOKUP($B4,'I-LogEmaxOverpEC50'!$A:$AR,MATCH(BL$1,'I-LogEmaxOverpEC50'!$A$1:$AR$1,0),FALSE),"")</f>
        <v>10.237894475784987</v>
      </c>
      <c r="BM4" s="136">
        <f>_xlfn.IFNA(VLOOKUP($B4,'I-LogEmaxOverpEC50'!$A:$AR,MATCH(BM$1,'I-LogEmaxOverpEC50'!$A$1:$AR$1,0),FALSE),"")</f>
        <v>10.199090917934784</v>
      </c>
      <c r="BN4" s="136">
        <f>_xlfn.IFNA(VLOOKUP($B4,'I-LogEmaxOverpEC50'!$A:$AR,MATCH(BN$1,'I-LogEmaxOverpEC50'!$A$1:$AR$1,0),FALSE),"")</f>
        <v>9.0762588661309209</v>
      </c>
      <c r="BO4" s="136">
        <f>_xlfn.IFNA(VLOOKUP($B4,'I-LogEmaxOverpEC50'!$A:$AR,MATCH(BO$1,'I-LogEmaxOverpEC50'!$A$1:$AR$1,0),FALSE),"")</f>
        <v>9.0762588661309209</v>
      </c>
      <c r="BP4" s="136">
        <f>_xlfn.IFNA(VLOOKUP($B4,'I-LogEmaxOverpEC50'!$A:$AR,MATCH(BP$1,'I-LogEmaxOverpEC50'!$A$1:$AR$1,0),FALSE),"")</f>
        <v>9.8311550035616992</v>
      </c>
      <c r="BQ4" s="136" t="str">
        <f>_xlfn.IFNA(VLOOKUP($B4,'I-LogEmaxOverpEC50'!$A:$AR,MATCH(BQ$1,'I-LogEmaxOverpEC50'!$A$1:$AR$1,0),FALSE),"")</f>
        <v/>
      </c>
      <c r="BR4" s="136" t="str">
        <f>_xlfn.IFNA(VLOOKUP($B4,'I-LogEmaxOverpEC50'!$A:$AR,MATCH(BR$1,'I-LogEmaxOverpEC50'!$A$1:$AR$1,0),FALSE),"")</f>
        <v/>
      </c>
      <c r="BS4" s="136" t="str">
        <f>_xlfn.IFNA(VLOOKUP($B4,'I-LogEmaxOverpEC50'!$A:$AR,MATCH(BS$1,'I-LogEmaxOverpEC50'!$A$1:$AR$1,0),FALSE),"")</f>
        <v/>
      </c>
      <c r="BT4" s="135"/>
      <c r="BU4" s="135"/>
      <c r="BV4" s="135"/>
      <c r="BW4" s="135"/>
      <c r="BX4" s="135"/>
      <c r="BY4" s="135"/>
      <c r="BZ4" s="135"/>
      <c r="CA4" s="135"/>
      <c r="CB4" s="135"/>
      <c r="CC4" s="135"/>
      <c r="CD4" s="135"/>
      <c r="CE4" s="135"/>
      <c r="CF4" s="135"/>
      <c r="CG4" s="135"/>
      <c r="CH4" s="135"/>
      <c r="CI4" s="135"/>
      <c r="CJ4" s="135"/>
    </row>
    <row r="5" spans="1:88" s="166" customFormat="1" x14ac:dyDescent="0.2">
      <c r="A5" s="146" cm="1">
        <f t="array" ref="A5">_xlfn.IFS(SUM(F5:R5)&gt;0,1,AB5&gt;0,2,TRUE,3)</f>
        <v>1</v>
      </c>
      <c r="B5" s="146" t="s">
        <v>36</v>
      </c>
      <c r="C5" s="144"/>
      <c r="D5" s="151" t="str">
        <f>_xlfn.XLOOKUP(B5,RecNamesAll!A:A,RecNamesAll!E:E)</f>
        <v>A</v>
      </c>
      <c r="E5" s="150" t="str">
        <f>_xlfn.XLOOKUP(B5,RecNamesAll!A:A,RecNamesAll!C:C)</f>
        <v>5-HT1E</v>
      </c>
      <c r="F5" s="160" t="str">
        <f t="shared" si="0"/>
        <v/>
      </c>
      <c r="G5" s="159" t="str">
        <f t="shared" si="1"/>
        <v/>
      </c>
      <c r="H5" s="159">
        <f t="shared" si="2"/>
        <v>8.6332811911723031</v>
      </c>
      <c r="I5" s="159">
        <f t="shared" si="3"/>
        <v>8.6332811911723031</v>
      </c>
      <c r="J5" s="159">
        <f t="shared" si="4"/>
        <v>8.7103321553103701</v>
      </c>
      <c r="K5" s="159">
        <f t="shared" si="5"/>
        <v>8.7103321553103701</v>
      </c>
      <c r="L5" s="159">
        <f t="shared" si="6"/>
        <v>8.5283608789106147</v>
      </c>
      <c r="M5" s="159" t="str">
        <f t="shared" si="7"/>
        <v/>
      </c>
      <c r="N5" s="159" t="str">
        <f t="shared" si="8"/>
        <v/>
      </c>
      <c r="O5" s="159" t="str">
        <f t="shared" si="9"/>
        <v/>
      </c>
      <c r="P5" s="159" t="str">
        <f t="shared" si="10"/>
        <v/>
      </c>
      <c r="Q5" s="159" t="str">
        <f t="shared" si="11"/>
        <v/>
      </c>
      <c r="R5" s="159" t="str">
        <f t="shared" si="12"/>
        <v/>
      </c>
      <c r="S5" s="147"/>
      <c r="T5" s="147"/>
      <c r="U5" s="146" t="str">
        <f t="shared" si="13"/>
        <v>A</v>
      </c>
      <c r="V5" s="145" t="str">
        <f t="shared" si="14"/>
        <v>5-HT1E</v>
      </c>
      <c r="W5" s="157">
        <f>VLOOKUP($B5,GtP!$A:$DD,MATCH("Gs_0-2",GtP!$A$1:$DD$1,0),FALSE)</f>
        <v>0</v>
      </c>
      <c r="X5" s="156">
        <f>VLOOKUP($B5,GtP!$A:$DD,MATCH("Gi/o_0-2",GtP!$A$1:$DD$1,0),FALSE)</f>
        <v>1</v>
      </c>
      <c r="Y5" s="156">
        <f>VLOOKUP($B5,GtP!$A:$DD,MATCH("Gq/11_0-2",GtP!$A$1:$DD$1,0),FALSE)</f>
        <v>0</v>
      </c>
      <c r="Z5" s="156">
        <f>VLOOKUP($B5,GtP!$A:$DD,MATCH("G12/13_0-2",GtP!$A$1:$DD$1,0),FALSE)</f>
        <v>0</v>
      </c>
      <c r="AA5" s="155"/>
      <c r="AB5" s="143">
        <f t="shared" si="19"/>
        <v>1</v>
      </c>
      <c r="AC5" s="315" t="str">
        <f t="shared" si="15"/>
        <v/>
      </c>
      <c r="AD5" s="349">
        <f t="shared" si="16"/>
        <v>5</v>
      </c>
      <c r="AE5" s="349" t="str">
        <f t="shared" si="17"/>
        <v/>
      </c>
      <c r="AF5" s="311" t="str">
        <f t="shared" si="18"/>
        <v/>
      </c>
      <c r="AG5" s="141" t="str">
        <f>_xlfn.CONCAT(IF(AT5="","-","B"),IF(BG5="","-","I"),VLOOKUP($B5,GtP!$A:$BB,MATCH("Gs_0-1",GtP!$A$1:$BB$1,0),FALSE))</f>
        <v>---</v>
      </c>
      <c r="AH5" s="140" t="str">
        <f>_xlfn.CONCAT(IF(AU5="","-","B"),IF(BH5="","-","I"),VLOOKUP($B5,GtP!$A:$BB,MATCH("Gs_0-1",GtP!$A$1:$BB$1,0),FALSE))</f>
        <v>---</v>
      </c>
      <c r="AI5" s="140" t="str">
        <f>_xlfn.CONCAT(IF(AV5="","-","B"),IF(BI5="","-","I"),VLOOKUP($B5,GtP!$A:$BB,MATCH("Gi/o_0-1",GtP!$A$1:$BB$1,0),FALSE))</f>
        <v>-IG</v>
      </c>
      <c r="AJ5" s="140" t="str">
        <f>_xlfn.CONCAT(IF(AW5="","-","B"),IF(BJ5="","-","I"),VLOOKUP($B5,GtP!$A:$BB,MATCH("Gi/o_0-1",GtP!$A$1:$BB$1,0),FALSE))</f>
        <v>-IG</v>
      </c>
      <c r="AK5" s="140" t="str">
        <f>_xlfn.CONCAT(IF(AX5="","-","B"),IF(BK5="","-","I"),VLOOKUP($B5,GtP!$A:$BB,MATCH("Gi/o_0-1",GtP!$A$1:$BB$1,0),FALSE))</f>
        <v>-IG</v>
      </c>
      <c r="AL5" s="140" t="str">
        <f>_xlfn.CONCAT(IF(AY5="","-","B"),IF(BL5="","-","I"),VLOOKUP($B5,GtP!$A:$BB,MATCH("Gi/o_0-1",GtP!$A$1:$BB$1,0),FALSE))</f>
        <v>-IG</v>
      </c>
      <c r="AM5" s="140" t="str">
        <f>_xlfn.CONCAT(IF(AZ5="","-","B"),IF(BM5="","-","I"),VLOOKUP($B5,GtP!$A:$BB,MATCH("Gi/o_0-1",GtP!$A$1:$BB$1,0),FALSE))</f>
        <v>-IG</v>
      </c>
      <c r="AN5" s="140" t="str">
        <f>_xlfn.CONCAT(IF(BA5="","-","B"),IF(BN5="","-","I"),VLOOKUP($B5,GtP!$A:$BB,MATCH("Gq/11_0-1",GtP!$A$1:$BB$1,0),FALSE))</f>
        <v>---</v>
      </c>
      <c r="AO5" s="140" t="str">
        <f>_xlfn.CONCAT(IF(BB5="","-","B"),IF(BO5="","-","I"),VLOOKUP($B5,GtP!$A:$BB,MATCH("Gq/11_0-1",GtP!$A$1:$BB$1,0),FALSE))</f>
        <v>---</v>
      </c>
      <c r="AP5" s="140" t="str">
        <f>_xlfn.CONCAT(IF(BC5="","-","B"),IF(BP5="","-","I"),VLOOKUP($B5,GtP!$A:$BB,MATCH("Gq/11_0-1",GtP!$A$1:$BB$1,0),FALSE))</f>
        <v>---</v>
      </c>
      <c r="AQ5" s="140" t="str">
        <f>_xlfn.CONCAT(IF(BD5="","-","B"),IF(BQ5="","-","I"),VLOOKUP($B5,GtP!$A:$BB,MATCH("Gq/11_0-1",GtP!$A$1:$BB$1,0),FALSE))</f>
        <v>---</v>
      </c>
      <c r="AR5" s="140" t="str">
        <f>_xlfn.CONCAT(IF(BE5="","-","B"),IF(BR5="","-","I"),VLOOKUP($B5,GtP!$A:$BB,MATCH("G12/13_0-1",GtP!$A$1:$BB$1,0),FALSE))</f>
        <v>---</v>
      </c>
      <c r="AS5" s="140" t="str">
        <f>_xlfn.CONCAT(IF(BF5="","-","B"),IF(BS5="","-","I"),VLOOKUP($B5,GtP!$A:$BB,MATCH("G12/13_0-1",GtP!$A$1:$BB$1,0),FALSE))</f>
        <v>---</v>
      </c>
      <c r="AT5" s="139" t="str">
        <f>_xlfn.IFNA(VLOOKUP($B5,'B-LogEmaxOverpEC50'!$A:$AL,MATCH(AT$1,'B-LogEmaxOverpEC50'!$A$1:$AL$1,0),FALSE),"")</f>
        <v/>
      </c>
      <c r="AU5" s="136" t="str">
        <f>_xlfn.IFNA(VLOOKUP($B5,'B-LogEmaxOverpEC50'!$A:$AL,MATCH(AU$1,'B-LogEmaxOverpEC50'!$A$1:$AL$1,0),FALSE),"")</f>
        <v/>
      </c>
      <c r="AV5" s="152" t="str">
        <f>_xlfn.IFNA(VLOOKUP($B5,'B-LogEmaxOverpEC50'!$A:$AL,MATCH(AV$1,'B-LogEmaxOverpEC50'!$A$1:$AL$1,0),FALSE),"")</f>
        <v/>
      </c>
      <c r="AW5" s="152" t="str">
        <f>_xlfn.IFNA(VLOOKUP($B5,'B-LogEmaxOverpEC50'!$A:$AL,MATCH(AW$1,'B-LogEmaxOverpEC50'!$A$1:$AL$1,0),FALSE),"")</f>
        <v/>
      </c>
      <c r="AX5" s="152" t="str">
        <f>_xlfn.IFNA(VLOOKUP($B5,'B-LogEmaxOverpEC50'!$A:$AL,MATCH(AX$1,'B-LogEmaxOverpEC50'!$A$1:$AL$1,0),FALSE),"")</f>
        <v/>
      </c>
      <c r="AY5" s="152" t="str">
        <f>_xlfn.IFNA(VLOOKUP($B5,'B-LogEmaxOverpEC50'!$A:$AL,MATCH(AY$1,'B-LogEmaxOverpEC50'!$A$1:$AL$1,0),FALSE),"")</f>
        <v/>
      </c>
      <c r="AZ5" s="152" t="str">
        <f>_xlfn.IFNA(VLOOKUP($B5,'B-LogEmaxOverpEC50'!$A:$AL,MATCH(AZ$1,'B-LogEmaxOverpEC50'!$A$1:$AL$1,0),FALSE),"")</f>
        <v/>
      </c>
      <c r="BA5" s="152" t="str">
        <f>_xlfn.IFNA(VLOOKUP($B5,'B-LogEmaxOverpEC50'!$A:$AL,MATCH(BA$1,'B-LogEmaxOverpEC50'!$A$1:$AL$1,0),FALSE),"")</f>
        <v/>
      </c>
      <c r="BB5" s="152" t="str">
        <f>_xlfn.IFNA(VLOOKUP($B5,'B-LogEmaxOverpEC50'!$A:$AL,MATCH(BB$1,'B-LogEmaxOverpEC50'!$A$1:$AL$1,0),FALSE),"")</f>
        <v/>
      </c>
      <c r="BC5" s="152" t="str">
        <f>_xlfn.IFNA(VLOOKUP($B5,'B-LogEmaxOverpEC50'!$A:$AL,MATCH(BC$1,'B-LogEmaxOverpEC50'!$A$1:$AL$1,0),FALSE),"")</f>
        <v/>
      </c>
      <c r="BD5" s="152" t="str">
        <f>_xlfn.IFNA(VLOOKUP($B5,'B-LogEmaxOverpEC50'!$A:$AL,MATCH(BD$1,'B-LogEmaxOverpEC50'!$A$1:$AL$1,0),FALSE),"")</f>
        <v/>
      </c>
      <c r="BE5" s="152" t="str">
        <f>_xlfn.IFNA(VLOOKUP($B5,'B-LogEmaxOverpEC50'!$A:$AL,MATCH(BE$1,'B-LogEmaxOverpEC50'!$A$1:$AL$1,0),FALSE),"")</f>
        <v/>
      </c>
      <c r="BF5" s="152" t="str">
        <f>_xlfn.IFNA(VLOOKUP($B5,'B-LogEmaxOverpEC50'!$A:$AL,MATCH(BF$1,'B-LogEmaxOverpEC50'!$A$1:$AL$1,0),FALSE),"")</f>
        <v/>
      </c>
      <c r="BG5" s="137" t="str">
        <f>_xlfn.IFNA(VLOOKUP($B5,'I-LogEmaxOverpEC50'!$A:$AR,MATCH(BG$1,'I-LogEmaxOverpEC50'!$A$1:$AR$1,0),FALSE),"")</f>
        <v/>
      </c>
      <c r="BH5" s="136" t="str">
        <f>_xlfn.IFNA(VLOOKUP($B5,'I-LogEmaxOverpEC50'!$A:$AR,MATCH(BH$1,'I-LogEmaxOverpEC50'!$A$1:$AR$1,0),FALSE),"")</f>
        <v/>
      </c>
      <c r="BI5" s="136">
        <f>_xlfn.IFNA(VLOOKUP($B5,'I-LogEmaxOverpEC50'!$A:$AR,MATCH(BI$1,'I-LogEmaxOverpEC50'!$A$1:$AR$1,0),FALSE),"")</f>
        <v>8.6332811911723031</v>
      </c>
      <c r="BJ5" s="136">
        <f>_xlfn.IFNA(VLOOKUP($B5,'I-LogEmaxOverpEC50'!$A:$AR,MATCH(BJ$1,'I-LogEmaxOverpEC50'!$A$1:$AR$1,0),FALSE),"")</f>
        <v>8.6332811911723031</v>
      </c>
      <c r="BK5" s="136">
        <f>_xlfn.IFNA(VLOOKUP($B5,'I-LogEmaxOverpEC50'!$A:$AR,MATCH(BK$1,'I-LogEmaxOverpEC50'!$A$1:$AR$1,0),FALSE),"")</f>
        <v>8.7103321553103701</v>
      </c>
      <c r="BL5" s="136">
        <f>_xlfn.IFNA(VLOOKUP($B5,'I-LogEmaxOverpEC50'!$A:$AR,MATCH(BL$1,'I-LogEmaxOverpEC50'!$A$1:$AR$1,0),FALSE),"")</f>
        <v>8.7103321553103701</v>
      </c>
      <c r="BM5" s="136">
        <f>_xlfn.IFNA(VLOOKUP($B5,'I-LogEmaxOverpEC50'!$A:$AR,MATCH(BM$1,'I-LogEmaxOverpEC50'!$A$1:$AR$1,0),FALSE),"")</f>
        <v>8.5283608789106147</v>
      </c>
      <c r="BN5" s="136" t="str">
        <f>_xlfn.IFNA(VLOOKUP($B5,'I-LogEmaxOverpEC50'!$A:$AR,MATCH(BN$1,'I-LogEmaxOverpEC50'!$A$1:$AR$1,0),FALSE),"")</f>
        <v/>
      </c>
      <c r="BO5" s="136" t="str">
        <f>_xlfn.IFNA(VLOOKUP($B5,'I-LogEmaxOverpEC50'!$A:$AR,MATCH(BO$1,'I-LogEmaxOverpEC50'!$A$1:$AR$1,0),FALSE),"")</f>
        <v/>
      </c>
      <c r="BP5" s="136" t="str">
        <f>_xlfn.IFNA(VLOOKUP($B5,'I-LogEmaxOverpEC50'!$A:$AR,MATCH(BP$1,'I-LogEmaxOverpEC50'!$A$1:$AR$1,0),FALSE),"")</f>
        <v/>
      </c>
      <c r="BQ5" s="136" t="str">
        <f>_xlfn.IFNA(VLOOKUP($B5,'I-LogEmaxOverpEC50'!$A:$AR,MATCH(BQ$1,'I-LogEmaxOverpEC50'!$A$1:$AR$1,0),FALSE),"")</f>
        <v/>
      </c>
      <c r="BR5" s="136" t="str">
        <f>_xlfn.IFNA(VLOOKUP($B5,'I-LogEmaxOverpEC50'!$A:$AR,MATCH(BR$1,'I-LogEmaxOverpEC50'!$A$1:$AR$1,0),FALSE),"")</f>
        <v/>
      </c>
      <c r="BS5" s="136" t="str">
        <f>_xlfn.IFNA(VLOOKUP($B5,'I-LogEmaxOverpEC50'!$A:$AR,MATCH(BS$1,'I-LogEmaxOverpEC50'!$A$1:$AR$1,0),FALSE),"")</f>
        <v/>
      </c>
      <c r="BT5" s="135"/>
      <c r="BU5" s="135"/>
      <c r="BV5" s="135"/>
      <c r="BW5" s="135"/>
      <c r="BX5" s="135"/>
      <c r="BY5" s="135"/>
      <c r="BZ5" s="135"/>
      <c r="CA5" s="135"/>
      <c r="CB5" s="135"/>
      <c r="CC5" s="135"/>
      <c r="CD5" s="135"/>
      <c r="CE5" s="135"/>
      <c r="CF5" s="135"/>
      <c r="CG5" s="135"/>
      <c r="CH5" s="135"/>
      <c r="CI5" s="135"/>
      <c r="CJ5" s="135"/>
    </row>
    <row r="6" spans="1:88" s="166" customFormat="1" x14ac:dyDescent="0.2">
      <c r="A6" s="146" cm="1">
        <f t="array" ref="A6">_xlfn.IFS(SUM(F6:R6)&gt;0,1,AB6&gt;0,2,TRUE,3)</f>
        <v>1</v>
      </c>
      <c r="B6" s="146" t="s">
        <v>37</v>
      </c>
      <c r="C6" s="144"/>
      <c r="D6" s="151" t="str">
        <f>_xlfn.XLOOKUP(B6,RecNamesAll!A:A,RecNamesAll!E:E)</f>
        <v>A</v>
      </c>
      <c r="E6" s="150" t="str">
        <f>_xlfn.XLOOKUP(B6,RecNamesAll!A:A,RecNamesAll!C:C)</f>
        <v>5-HT1F</v>
      </c>
      <c r="F6" s="160" t="str">
        <f t="shared" si="0"/>
        <v/>
      </c>
      <c r="G6" s="159" t="str">
        <f t="shared" si="1"/>
        <v/>
      </c>
      <c r="H6" s="159">
        <f t="shared" si="2"/>
        <v>8.459637310505757</v>
      </c>
      <c r="I6" s="159">
        <f t="shared" si="3"/>
        <v>8.459637310505757</v>
      </c>
      <c r="J6" s="159" t="str">
        <f t="shared" si="4"/>
        <v/>
      </c>
      <c r="K6" s="159" t="str">
        <f t="shared" si="5"/>
        <v/>
      </c>
      <c r="L6" s="159" t="str">
        <f t="shared" si="6"/>
        <v/>
      </c>
      <c r="M6" s="159" t="str">
        <f t="shared" si="7"/>
        <v/>
      </c>
      <c r="N6" s="159" t="str">
        <f t="shared" si="8"/>
        <v/>
      </c>
      <c r="O6" s="159" t="str">
        <f t="shared" si="9"/>
        <v/>
      </c>
      <c r="P6" s="159" t="str">
        <f t="shared" si="10"/>
        <v/>
      </c>
      <c r="Q6" s="159" t="str">
        <f t="shared" si="11"/>
        <v/>
      </c>
      <c r="R6" s="159" t="str">
        <f t="shared" si="12"/>
        <v/>
      </c>
      <c r="S6" s="147"/>
      <c r="T6" s="147"/>
      <c r="U6" s="146" t="str">
        <f t="shared" si="13"/>
        <v>A</v>
      </c>
      <c r="V6" s="145" t="str">
        <f t="shared" si="14"/>
        <v>5-HT1F</v>
      </c>
      <c r="W6" s="157">
        <f>VLOOKUP($B6,GtP!$A:$DD,MATCH("Gs_0-2",GtP!$A$1:$DD$1,0),FALSE)</f>
        <v>0</v>
      </c>
      <c r="X6" s="156">
        <f>VLOOKUP($B6,GtP!$A:$DD,MATCH("Gi/o_0-2",GtP!$A$1:$DD$1,0),FALSE)</f>
        <v>1</v>
      </c>
      <c r="Y6" s="156">
        <f>VLOOKUP($B6,GtP!$A:$DD,MATCH("Gq/11_0-2",GtP!$A$1:$DD$1,0),FALSE)</f>
        <v>0</v>
      </c>
      <c r="Z6" s="156">
        <f>VLOOKUP($B6,GtP!$A:$DD,MATCH("G12/13_0-2",GtP!$A$1:$DD$1,0),FALSE)</f>
        <v>0</v>
      </c>
      <c r="AA6" s="155"/>
      <c r="AB6" s="143">
        <f t="shared" si="19"/>
        <v>1</v>
      </c>
      <c r="AC6" s="315" t="str">
        <f t="shared" si="15"/>
        <v/>
      </c>
      <c r="AD6" s="349">
        <f t="shared" si="16"/>
        <v>2</v>
      </c>
      <c r="AE6" s="349" t="str">
        <f t="shared" si="17"/>
        <v/>
      </c>
      <c r="AF6" s="311" t="str">
        <f t="shared" si="18"/>
        <v/>
      </c>
      <c r="AG6" s="141" t="str">
        <f>_xlfn.CONCAT(IF(AT6="","-","B"),IF(BG6="","-","I"),VLOOKUP($B6,GtP!$A:$BB,MATCH("Gs_0-1",GtP!$A$1:$BB$1,0),FALSE))</f>
        <v>---</v>
      </c>
      <c r="AH6" s="140" t="str">
        <f>_xlfn.CONCAT(IF(AU6="","-","B"),IF(BH6="","-","I"),VLOOKUP($B6,GtP!$A:$BB,MATCH("Gs_0-1",GtP!$A$1:$BB$1,0),FALSE))</f>
        <v>---</v>
      </c>
      <c r="AI6" s="140" t="str">
        <f>_xlfn.CONCAT(IF(AV6="","-","B"),IF(BI6="","-","I"),VLOOKUP($B6,GtP!$A:$BB,MATCH("Gi/o_0-1",GtP!$A$1:$BB$1,0),FALSE))</f>
        <v>-IG</v>
      </c>
      <c r="AJ6" s="140" t="str">
        <f>_xlfn.CONCAT(IF(AW6="","-","B"),IF(BJ6="","-","I"),VLOOKUP($B6,GtP!$A:$BB,MATCH("Gi/o_0-1",GtP!$A$1:$BB$1,0),FALSE))</f>
        <v>-IG</v>
      </c>
      <c r="AK6" s="140" t="str">
        <f>_xlfn.CONCAT(IF(AX6="","-","B"),IF(BK6="","-","I"),VLOOKUP($B6,GtP!$A:$BB,MATCH("Gi/o_0-1",GtP!$A$1:$BB$1,0),FALSE))</f>
        <v>--G</v>
      </c>
      <c r="AL6" s="140" t="str">
        <f>_xlfn.CONCAT(IF(AY6="","-","B"),IF(BL6="","-","I"),VLOOKUP($B6,GtP!$A:$BB,MATCH("Gi/o_0-1",GtP!$A$1:$BB$1,0),FALSE))</f>
        <v>--G</v>
      </c>
      <c r="AM6" s="140" t="str">
        <f>_xlfn.CONCAT(IF(AZ6="","-","B"),IF(BM6="","-","I"),VLOOKUP($B6,GtP!$A:$BB,MATCH("Gi/o_0-1",GtP!$A$1:$BB$1,0),FALSE))</f>
        <v>--G</v>
      </c>
      <c r="AN6" s="140" t="str">
        <f>_xlfn.CONCAT(IF(BA6="","-","B"),IF(BN6="","-","I"),VLOOKUP($B6,GtP!$A:$BB,MATCH("Gq/11_0-1",GtP!$A$1:$BB$1,0),FALSE))</f>
        <v>---</v>
      </c>
      <c r="AO6" s="140" t="str">
        <f>_xlfn.CONCAT(IF(BB6="","-","B"),IF(BO6="","-","I"),VLOOKUP($B6,GtP!$A:$BB,MATCH("Gq/11_0-1",GtP!$A$1:$BB$1,0),FALSE))</f>
        <v>---</v>
      </c>
      <c r="AP6" s="140" t="str">
        <f>_xlfn.CONCAT(IF(BC6="","-","B"),IF(BP6="","-","I"),VLOOKUP($B6,GtP!$A:$BB,MATCH("Gq/11_0-1",GtP!$A$1:$BB$1,0),FALSE))</f>
        <v>---</v>
      </c>
      <c r="AQ6" s="140" t="str">
        <f>_xlfn.CONCAT(IF(BD6="","-","B"),IF(BQ6="","-","I"),VLOOKUP($B6,GtP!$A:$BB,MATCH("Gq/11_0-1",GtP!$A$1:$BB$1,0),FALSE))</f>
        <v>---</v>
      </c>
      <c r="AR6" s="140" t="str">
        <f>_xlfn.CONCAT(IF(BE6="","-","B"),IF(BR6="","-","I"),VLOOKUP($B6,GtP!$A:$BB,MATCH("G12/13_0-1",GtP!$A$1:$BB$1,0),FALSE))</f>
        <v>---</v>
      </c>
      <c r="AS6" s="140" t="str">
        <f>_xlfn.CONCAT(IF(BF6="","-","B"),IF(BS6="","-","I"),VLOOKUP($B6,GtP!$A:$BB,MATCH("G12/13_0-1",GtP!$A$1:$BB$1,0),FALSE))</f>
        <v>---</v>
      </c>
      <c r="AT6" s="139" t="str">
        <f>_xlfn.IFNA(VLOOKUP($B6,'B-LogEmaxOverpEC50'!$A:$AL,MATCH(AT$1,'B-LogEmaxOverpEC50'!$A$1:$AL$1,0),FALSE),"")</f>
        <v/>
      </c>
      <c r="AU6" s="136" t="str">
        <f>_xlfn.IFNA(VLOOKUP($B6,'B-LogEmaxOverpEC50'!$A:$AL,MATCH(AU$1,'B-LogEmaxOverpEC50'!$A$1:$AL$1,0),FALSE),"")</f>
        <v/>
      </c>
      <c r="AV6" s="152" t="str">
        <f>_xlfn.IFNA(VLOOKUP($B6,'B-LogEmaxOverpEC50'!$A:$AL,MATCH(AV$1,'B-LogEmaxOverpEC50'!$A$1:$AL$1,0),FALSE),"")</f>
        <v/>
      </c>
      <c r="AW6" s="152" t="str">
        <f>_xlfn.IFNA(VLOOKUP($B6,'B-LogEmaxOverpEC50'!$A:$AL,MATCH(AW$1,'B-LogEmaxOverpEC50'!$A$1:$AL$1,0),FALSE),"")</f>
        <v/>
      </c>
      <c r="AX6" s="152" t="str">
        <f>_xlfn.IFNA(VLOOKUP($B6,'B-LogEmaxOverpEC50'!$A:$AL,MATCH(AX$1,'B-LogEmaxOverpEC50'!$A$1:$AL$1,0),FALSE),"")</f>
        <v/>
      </c>
      <c r="AY6" s="152" t="str">
        <f>_xlfn.IFNA(VLOOKUP($B6,'B-LogEmaxOverpEC50'!$A:$AL,MATCH(AY$1,'B-LogEmaxOverpEC50'!$A$1:$AL$1,0),FALSE),"")</f>
        <v/>
      </c>
      <c r="AZ6" s="152" t="str">
        <f>_xlfn.IFNA(VLOOKUP($B6,'B-LogEmaxOverpEC50'!$A:$AL,MATCH(AZ$1,'B-LogEmaxOverpEC50'!$A$1:$AL$1,0),FALSE),"")</f>
        <v/>
      </c>
      <c r="BA6" s="152" t="str">
        <f>_xlfn.IFNA(VLOOKUP($B6,'B-LogEmaxOverpEC50'!$A:$AL,MATCH(BA$1,'B-LogEmaxOverpEC50'!$A$1:$AL$1,0),FALSE),"")</f>
        <v/>
      </c>
      <c r="BB6" s="152" t="str">
        <f>_xlfn.IFNA(VLOOKUP($B6,'B-LogEmaxOverpEC50'!$A:$AL,MATCH(BB$1,'B-LogEmaxOverpEC50'!$A$1:$AL$1,0),FALSE),"")</f>
        <v/>
      </c>
      <c r="BC6" s="152" t="str">
        <f>_xlfn.IFNA(VLOOKUP($B6,'B-LogEmaxOverpEC50'!$A:$AL,MATCH(BC$1,'B-LogEmaxOverpEC50'!$A$1:$AL$1,0),FALSE),"")</f>
        <v/>
      </c>
      <c r="BD6" s="152" t="str">
        <f>_xlfn.IFNA(VLOOKUP($B6,'B-LogEmaxOverpEC50'!$A:$AL,MATCH(BD$1,'B-LogEmaxOverpEC50'!$A$1:$AL$1,0),FALSE),"")</f>
        <v/>
      </c>
      <c r="BE6" s="152" t="str">
        <f>_xlfn.IFNA(VLOOKUP($B6,'B-LogEmaxOverpEC50'!$A:$AL,MATCH(BE$1,'B-LogEmaxOverpEC50'!$A$1:$AL$1,0),FALSE),"")</f>
        <v/>
      </c>
      <c r="BF6" s="152" t="str">
        <f>_xlfn.IFNA(VLOOKUP($B6,'B-LogEmaxOverpEC50'!$A:$AL,MATCH(BF$1,'B-LogEmaxOverpEC50'!$A$1:$AL$1,0),FALSE),"")</f>
        <v/>
      </c>
      <c r="BG6" s="137" t="str">
        <f>_xlfn.IFNA(VLOOKUP($B6,'I-LogEmaxOverpEC50'!$A:$AR,MATCH(BG$1,'I-LogEmaxOverpEC50'!$A$1:$AR$1,0),FALSE),"")</f>
        <v/>
      </c>
      <c r="BH6" s="136" t="str">
        <f>_xlfn.IFNA(VLOOKUP($B6,'I-LogEmaxOverpEC50'!$A:$AR,MATCH(BH$1,'I-LogEmaxOverpEC50'!$A$1:$AR$1,0),FALSE),"")</f>
        <v/>
      </c>
      <c r="BI6" s="136">
        <f>_xlfn.IFNA(VLOOKUP($B6,'I-LogEmaxOverpEC50'!$A:$AR,MATCH(BI$1,'I-LogEmaxOverpEC50'!$A$1:$AR$1,0),FALSE),"")</f>
        <v>8.459637310505757</v>
      </c>
      <c r="BJ6" s="136">
        <f>_xlfn.IFNA(VLOOKUP($B6,'I-LogEmaxOverpEC50'!$A:$AR,MATCH(BJ$1,'I-LogEmaxOverpEC50'!$A$1:$AR$1,0),FALSE),"")</f>
        <v>8.459637310505757</v>
      </c>
      <c r="BK6" s="136" t="str">
        <f>_xlfn.IFNA(VLOOKUP($B6,'I-LogEmaxOverpEC50'!$A:$AR,MATCH(BK$1,'I-LogEmaxOverpEC50'!$A$1:$AR$1,0),FALSE),"")</f>
        <v/>
      </c>
      <c r="BL6" s="136" t="str">
        <f>_xlfn.IFNA(VLOOKUP($B6,'I-LogEmaxOverpEC50'!$A:$AR,MATCH(BL$1,'I-LogEmaxOverpEC50'!$A$1:$AR$1,0),FALSE),"")</f>
        <v/>
      </c>
      <c r="BM6" s="136" t="str">
        <f>_xlfn.IFNA(VLOOKUP($B6,'I-LogEmaxOverpEC50'!$A:$AR,MATCH(BM$1,'I-LogEmaxOverpEC50'!$A$1:$AR$1,0),FALSE),"")</f>
        <v/>
      </c>
      <c r="BN6" s="136" t="str">
        <f>_xlfn.IFNA(VLOOKUP($B6,'I-LogEmaxOverpEC50'!$A:$AR,MATCH(BN$1,'I-LogEmaxOverpEC50'!$A$1:$AR$1,0),FALSE),"")</f>
        <v/>
      </c>
      <c r="BO6" s="136" t="str">
        <f>_xlfn.IFNA(VLOOKUP($B6,'I-LogEmaxOverpEC50'!$A:$AR,MATCH(BO$1,'I-LogEmaxOverpEC50'!$A$1:$AR$1,0),FALSE),"")</f>
        <v/>
      </c>
      <c r="BP6" s="136" t="str">
        <f>_xlfn.IFNA(VLOOKUP($B6,'I-LogEmaxOverpEC50'!$A:$AR,MATCH(BP$1,'I-LogEmaxOverpEC50'!$A$1:$AR$1,0),FALSE),"")</f>
        <v/>
      </c>
      <c r="BQ6" s="136" t="str">
        <f>_xlfn.IFNA(VLOOKUP($B6,'I-LogEmaxOverpEC50'!$A:$AR,MATCH(BQ$1,'I-LogEmaxOverpEC50'!$A$1:$AR$1,0),FALSE),"")</f>
        <v/>
      </c>
      <c r="BR6" s="136" t="str">
        <f>_xlfn.IFNA(VLOOKUP($B6,'I-LogEmaxOverpEC50'!$A:$AR,MATCH(BR$1,'I-LogEmaxOverpEC50'!$A$1:$AR$1,0),FALSE),"")</f>
        <v/>
      </c>
      <c r="BS6" s="136" t="str">
        <f>_xlfn.IFNA(VLOOKUP($B6,'I-LogEmaxOverpEC50'!$A:$AR,MATCH(BS$1,'I-LogEmaxOverpEC50'!$A$1:$AR$1,0),FALSE),"")</f>
        <v/>
      </c>
      <c r="BT6" s="135"/>
      <c r="BU6" s="135"/>
      <c r="BV6" s="135"/>
      <c r="BW6" s="135"/>
      <c r="BX6" s="135"/>
      <c r="BY6" s="135"/>
      <c r="BZ6" s="135"/>
      <c r="CA6" s="135"/>
      <c r="CB6" s="135"/>
      <c r="CC6" s="135"/>
      <c r="CD6" s="135"/>
      <c r="CE6" s="135"/>
      <c r="CF6" s="135"/>
      <c r="CG6" s="135"/>
      <c r="CH6" s="135"/>
      <c r="CI6" s="135"/>
      <c r="CJ6" s="135"/>
    </row>
    <row r="7" spans="1:88" s="166" customFormat="1" x14ac:dyDescent="0.2">
      <c r="A7" s="146" t="e" cm="1">
        <f t="array" ref="A7">_xlfn.IFS(SUM(F7:R7)&gt;0,1,AB7&gt;0,2,TRUE,3)</f>
        <v>#N/A</v>
      </c>
      <c r="B7" s="146" t="s">
        <v>38</v>
      </c>
      <c r="C7" s="144"/>
      <c r="D7" s="151" t="str">
        <f>_xlfn.XLOOKUP(B7,RecNamesAll!A:A,RecNamesAll!E:E)</f>
        <v>A</v>
      </c>
      <c r="E7" s="150" t="str">
        <f>_xlfn.XLOOKUP(B7,RecNamesAll!A:A,RecNamesAll!C:C)</f>
        <v>5-HT2A</v>
      </c>
      <c r="F7" s="160" t="e">
        <f t="shared" si="0"/>
        <v>#N/A</v>
      </c>
      <c r="G7" s="159" t="e">
        <f t="shared" si="1"/>
        <v>#N/A</v>
      </c>
      <c r="H7" s="159" t="e">
        <f t="shared" si="2"/>
        <v>#N/A</v>
      </c>
      <c r="I7" s="159" t="e">
        <f t="shared" si="3"/>
        <v>#N/A</v>
      </c>
      <c r="J7" s="159" t="e">
        <f t="shared" si="4"/>
        <v>#N/A</v>
      </c>
      <c r="K7" s="159" t="e">
        <f t="shared" si="5"/>
        <v>#N/A</v>
      </c>
      <c r="L7" s="159" t="e">
        <f t="shared" si="6"/>
        <v>#N/A</v>
      </c>
      <c r="M7" s="159" t="e">
        <f t="shared" si="7"/>
        <v>#N/A</v>
      </c>
      <c r="N7" s="159" t="e">
        <f t="shared" si="8"/>
        <v>#N/A</v>
      </c>
      <c r="O7" s="159" t="e">
        <f t="shared" si="9"/>
        <v>#N/A</v>
      </c>
      <c r="P7" s="159" t="e">
        <f t="shared" si="10"/>
        <v>#N/A</v>
      </c>
      <c r="Q7" s="159" t="e">
        <f t="shared" si="11"/>
        <v>#N/A</v>
      </c>
      <c r="R7" s="159" t="e">
        <f t="shared" si="12"/>
        <v>#N/A</v>
      </c>
      <c r="S7" s="147"/>
      <c r="T7" s="147"/>
      <c r="U7" s="146" t="str">
        <f t="shared" si="13"/>
        <v>A</v>
      </c>
      <c r="V7" s="145" t="str">
        <f t="shared" si="14"/>
        <v>5-HT2A</v>
      </c>
      <c r="W7" s="157" t="e">
        <f>VLOOKUP($B7,GtP!$A:$DD,MATCH("Gs_0-2",GtP!$A$1:$DD$1,0),FALSE)</f>
        <v>#N/A</v>
      </c>
      <c r="X7" s="156" t="e">
        <f>VLOOKUP($B7,GtP!$A:$DD,MATCH("Gi/o_0-2",GtP!$A$1:$DD$1,0),FALSE)</f>
        <v>#N/A</v>
      </c>
      <c r="Y7" s="156" t="e">
        <f>VLOOKUP($B7,GtP!$A:$DD,MATCH("Gq/11_0-2",GtP!$A$1:$DD$1,0),FALSE)</f>
        <v>#N/A</v>
      </c>
      <c r="Z7" s="156" t="e">
        <f>VLOOKUP($B7,GtP!$A:$DD,MATCH("G12/13_0-2",GtP!$A$1:$DD$1,0),FALSE)</f>
        <v>#N/A</v>
      </c>
      <c r="AA7" s="155"/>
      <c r="AB7" s="143" t="e">
        <f t="shared" si="19"/>
        <v>#N/A</v>
      </c>
      <c r="AC7" s="315" t="str">
        <f t="shared" si="15"/>
        <v/>
      </c>
      <c r="AD7" s="349" t="str">
        <f t="shared" si="16"/>
        <v/>
      </c>
      <c r="AE7" s="349" t="str">
        <f t="shared" si="17"/>
        <v/>
      </c>
      <c r="AF7" s="311" t="str">
        <f t="shared" si="18"/>
        <v/>
      </c>
      <c r="AG7" s="141" t="e">
        <f>_xlfn.CONCAT(IF(AT7="","-","B"),IF(BG7="","-","I"),VLOOKUP($B7,GtP!$A:$BB,MATCH("Gs_0-1",GtP!$A$1:$BB$1,0),FALSE))</f>
        <v>#N/A</v>
      </c>
      <c r="AH7" s="140" t="e">
        <f>_xlfn.CONCAT(IF(AU7="","-","B"),IF(BH7="","-","I"),VLOOKUP($B7,GtP!$A:$BB,MATCH("Gs_0-1",GtP!$A$1:$BB$1,0),FALSE))</f>
        <v>#N/A</v>
      </c>
      <c r="AI7" s="140" t="e">
        <f>_xlfn.CONCAT(IF(AV7="","-","B"),IF(BI7="","-","I"),VLOOKUP($B7,GtP!$A:$BB,MATCH("Gi/o_0-1",GtP!$A$1:$BB$1,0),FALSE))</f>
        <v>#N/A</v>
      </c>
      <c r="AJ7" s="140" t="e">
        <f>_xlfn.CONCAT(IF(AW7="","-","B"),IF(BJ7="","-","I"),VLOOKUP($B7,GtP!$A:$BB,MATCH("Gi/o_0-1",GtP!$A$1:$BB$1,0),FALSE))</f>
        <v>#N/A</v>
      </c>
      <c r="AK7" s="140" t="e">
        <f>_xlfn.CONCAT(IF(AX7="","-","B"),IF(BK7="","-","I"),VLOOKUP($B7,GtP!$A:$BB,MATCH("Gi/o_0-1",GtP!$A$1:$BB$1,0),FALSE))</f>
        <v>#N/A</v>
      </c>
      <c r="AL7" s="140" t="e">
        <f>_xlfn.CONCAT(IF(AY7="","-","B"),IF(BL7="","-","I"),VLOOKUP($B7,GtP!$A:$BB,MATCH("Gi/o_0-1",GtP!$A$1:$BB$1,0),FALSE))</f>
        <v>#N/A</v>
      </c>
      <c r="AM7" s="140" t="e">
        <f>_xlfn.CONCAT(IF(AZ7="","-","B"),IF(BM7="","-","I"),VLOOKUP($B7,GtP!$A:$BB,MATCH("Gi/o_0-1",GtP!$A$1:$BB$1,0),FALSE))</f>
        <v>#N/A</v>
      </c>
      <c r="AN7" s="140" t="e">
        <f>_xlfn.CONCAT(IF(BA7="","-","B"),IF(BN7="","-","I"),VLOOKUP($B7,GtP!$A:$BB,MATCH("Gq/11_0-1",GtP!$A$1:$BB$1,0),FALSE))</f>
        <v>#N/A</v>
      </c>
      <c r="AO7" s="140" t="e">
        <f>_xlfn.CONCAT(IF(BB7="","-","B"),IF(BO7="","-","I"),VLOOKUP($B7,GtP!$A:$BB,MATCH("Gq/11_0-1",GtP!$A$1:$BB$1,0),FALSE))</f>
        <v>#N/A</v>
      </c>
      <c r="AP7" s="140" t="e">
        <f>_xlfn.CONCAT(IF(BC7="","-","B"),IF(BP7="","-","I"),VLOOKUP($B7,GtP!$A:$BB,MATCH("Gq/11_0-1",GtP!$A$1:$BB$1,0),FALSE))</f>
        <v>#N/A</v>
      </c>
      <c r="AQ7" s="140" t="e">
        <f>_xlfn.CONCAT(IF(BD7="","-","B"),IF(BQ7="","-","I"),VLOOKUP($B7,GtP!$A:$BB,MATCH("Gq/11_0-1",GtP!$A$1:$BB$1,0),FALSE))</f>
        <v>#N/A</v>
      </c>
      <c r="AR7" s="140" t="e">
        <f>_xlfn.CONCAT(IF(BE7="","-","B"),IF(BR7="","-","I"),VLOOKUP($B7,GtP!$A:$BB,MATCH("G12/13_0-1",GtP!$A$1:$BB$1,0),FALSE))</f>
        <v>#N/A</v>
      </c>
      <c r="AS7" s="140" t="e">
        <f>_xlfn.CONCAT(IF(BF7="","-","B"),IF(BS7="","-","I"),VLOOKUP($B7,GtP!$A:$BB,MATCH("G12/13_0-1",GtP!$A$1:$BB$1,0),FALSE))</f>
        <v>#N/A</v>
      </c>
      <c r="AT7" s="139" t="str">
        <f>_xlfn.IFNA(VLOOKUP($B7,'B-LogEmaxOverpEC50'!$A:$AL,MATCH(AT$1,'B-LogEmaxOverpEC50'!$A$1:$AL$1,0),FALSE),"")</f>
        <v/>
      </c>
      <c r="AU7" s="136" t="str">
        <f>_xlfn.IFNA(VLOOKUP($B7,'B-LogEmaxOverpEC50'!$A:$AL,MATCH(AU$1,'B-LogEmaxOverpEC50'!$A$1:$AL$1,0),FALSE),"")</f>
        <v/>
      </c>
      <c r="AV7" s="152">
        <f>_xlfn.IFNA(VLOOKUP($B7,'B-LogEmaxOverpEC50'!$A:$AL,MATCH(AV$1,'B-LogEmaxOverpEC50'!$A$1:$AL$1,0),FALSE),"")</f>
        <v>7.8547127796335205</v>
      </c>
      <c r="AW7" s="152">
        <f>_xlfn.IFNA(VLOOKUP($B7,'B-LogEmaxOverpEC50'!$A:$AL,MATCH(AW$1,'B-LogEmaxOverpEC50'!$A$1:$AL$1,0),FALSE),"")</f>
        <v>7.584243649323124</v>
      </c>
      <c r="AX7" s="152">
        <f>_xlfn.IFNA(VLOOKUP($B7,'B-LogEmaxOverpEC50'!$A:$AL,MATCH(AX$1,'B-LogEmaxOverpEC50'!$A$1:$AL$1,0),FALSE),"")</f>
        <v>7.7594247416900188</v>
      </c>
      <c r="AY7" s="152">
        <f>_xlfn.IFNA(VLOOKUP($B7,'B-LogEmaxOverpEC50'!$A:$AL,MATCH(AY$1,'B-LogEmaxOverpEC50'!$A$1:$AL$1,0),FALSE),"")</f>
        <v>7.9923665560093919</v>
      </c>
      <c r="AZ7" s="152">
        <f>_xlfn.IFNA(VLOOKUP($B7,'B-LogEmaxOverpEC50'!$A:$AL,MATCH(AZ$1,'B-LogEmaxOverpEC50'!$A$1:$AL$1,0),FALSE),"")</f>
        <v>9.089121982622915</v>
      </c>
      <c r="BA7" s="152">
        <f>_xlfn.IFNA(VLOOKUP($B7,'B-LogEmaxOverpEC50'!$A:$AL,MATCH(BA$1,'B-LogEmaxOverpEC50'!$A$1:$AL$1,0),FALSE),"")</f>
        <v>10.573117246135872</v>
      </c>
      <c r="BB7" s="152">
        <f>_xlfn.IFNA(VLOOKUP($B7,'B-LogEmaxOverpEC50'!$A:$AL,MATCH(BB$1,'B-LogEmaxOverpEC50'!$A$1:$AL$1,0),FALSE),"")</f>
        <v>10.613162610729519</v>
      </c>
      <c r="BC7" s="152">
        <f>_xlfn.IFNA(VLOOKUP($B7,'B-LogEmaxOverpEC50'!$A:$AL,MATCH(BC$1,'B-LogEmaxOverpEC50'!$A$1:$AL$1,0),FALSE),"")</f>
        <v>10.679420439483106</v>
      </c>
      <c r="BD7" s="152">
        <f>_xlfn.IFNA(VLOOKUP($B7,'B-LogEmaxOverpEC50'!$A:$AL,MATCH(BD$1,'B-LogEmaxOverpEC50'!$A$1:$AL$1,0),FALSE),"")</f>
        <v>9.9844173827251534</v>
      </c>
      <c r="BE7" s="152" t="str">
        <f>_xlfn.IFNA(VLOOKUP($B7,'B-LogEmaxOverpEC50'!$A:$AL,MATCH(BE$1,'B-LogEmaxOverpEC50'!$A$1:$AL$1,0),FALSE),"")</f>
        <v/>
      </c>
      <c r="BF7" s="152" t="str">
        <f>_xlfn.IFNA(VLOOKUP($B7,'B-LogEmaxOverpEC50'!$A:$AL,MATCH(BF$1,'B-LogEmaxOverpEC50'!$A$1:$AL$1,0),FALSE),"")</f>
        <v/>
      </c>
      <c r="BG7" s="137">
        <f>_xlfn.IFNA(VLOOKUP($B7,'I-LogEmaxOverpEC50'!$A:$AR,MATCH(BG$1,'I-LogEmaxOverpEC50'!$A$1:$AR$1,0),FALSE),"")</f>
        <v>7.5282048212577779</v>
      </c>
      <c r="BH7" s="136">
        <f>_xlfn.IFNA(VLOOKUP($B7,'I-LogEmaxOverpEC50'!$A:$AR,MATCH(BH$1,'I-LogEmaxOverpEC50'!$A$1:$AR$1,0),FALSE),"")</f>
        <v>7.536322522698419</v>
      </c>
      <c r="BI7" s="136">
        <f>_xlfn.IFNA(VLOOKUP($B7,'I-LogEmaxOverpEC50'!$A:$AR,MATCH(BI$1,'I-LogEmaxOverpEC50'!$A$1:$AR$1,0),FALSE),"")</f>
        <v>9.0944827232678644</v>
      </c>
      <c r="BJ7" s="136">
        <f>_xlfn.IFNA(VLOOKUP($B7,'I-LogEmaxOverpEC50'!$A:$AR,MATCH(BJ$1,'I-LogEmaxOverpEC50'!$A$1:$AR$1,0),FALSE),"")</f>
        <v>9.0944827232678644</v>
      </c>
      <c r="BK7" s="136">
        <f>_xlfn.IFNA(VLOOKUP($B7,'I-LogEmaxOverpEC50'!$A:$AR,MATCH(BK$1,'I-LogEmaxOverpEC50'!$A$1:$AR$1,0),FALSE),"")</f>
        <v>8.5323887301772388</v>
      </c>
      <c r="BL7" s="136">
        <f>_xlfn.IFNA(VLOOKUP($B7,'I-LogEmaxOverpEC50'!$A:$AR,MATCH(BL$1,'I-LogEmaxOverpEC50'!$A$1:$AR$1,0),FALSE),"")</f>
        <v>8.5323887301772388</v>
      </c>
      <c r="BM7" s="136">
        <f>_xlfn.IFNA(VLOOKUP($B7,'I-LogEmaxOverpEC50'!$A:$AR,MATCH(BM$1,'I-LogEmaxOverpEC50'!$A$1:$AR$1,0),FALSE),"")</f>
        <v>9.4720599913279635</v>
      </c>
      <c r="BN7" s="136">
        <f>_xlfn.IFNA(VLOOKUP($B7,'I-LogEmaxOverpEC50'!$A:$AR,MATCH(BN$1,'I-LogEmaxOverpEC50'!$A$1:$AR$1,0),FALSE),"")</f>
        <v>9.4824710387853663</v>
      </c>
      <c r="BO7" s="136">
        <f>_xlfn.IFNA(VLOOKUP($B7,'I-LogEmaxOverpEC50'!$A:$AR,MATCH(BO$1,'I-LogEmaxOverpEC50'!$A$1:$AR$1,0),FALSE),"")</f>
        <v>9.4824710387853663</v>
      </c>
      <c r="BP7" s="136">
        <f>_xlfn.IFNA(VLOOKUP($B7,'I-LogEmaxOverpEC50'!$A:$AR,MATCH(BP$1,'I-LogEmaxOverpEC50'!$A$1:$AR$1,0),FALSE),"")</f>
        <v>9.8416399890190682</v>
      </c>
      <c r="BQ7" s="136">
        <f>_xlfn.IFNA(VLOOKUP($B7,'I-LogEmaxOverpEC50'!$A:$AR,MATCH(BQ$1,'I-LogEmaxOverpEC50'!$A$1:$AR$1,0),FALSE),"")</f>
        <v>8.6513450151173021</v>
      </c>
      <c r="BR7" s="136">
        <f>_xlfn.IFNA(VLOOKUP($B7,'I-LogEmaxOverpEC50'!$A:$AR,MATCH(BR$1,'I-LogEmaxOverpEC50'!$A$1:$AR$1,0),FALSE),"")</f>
        <v>7.8808706922580241</v>
      </c>
      <c r="BS7" s="136">
        <f>_xlfn.IFNA(VLOOKUP($B7,'I-LogEmaxOverpEC50'!$A:$AR,MATCH(BS$1,'I-LogEmaxOverpEC50'!$A$1:$AR$1,0),FALSE),"")</f>
        <v>7.9647025595699077</v>
      </c>
      <c r="BT7" s="135"/>
      <c r="BU7" s="135"/>
      <c r="BV7" s="135"/>
      <c r="BW7" s="135"/>
      <c r="BX7" s="135"/>
      <c r="BY7" s="135"/>
      <c r="BZ7" s="135"/>
      <c r="CA7" s="135"/>
      <c r="CB7" s="135"/>
      <c r="CC7" s="135"/>
      <c r="CD7" s="135"/>
      <c r="CE7" s="135"/>
      <c r="CF7" s="135"/>
      <c r="CG7" s="135"/>
      <c r="CH7" s="135"/>
      <c r="CI7" s="135"/>
      <c r="CJ7" s="135"/>
    </row>
    <row r="8" spans="1:88" s="166" customFormat="1" x14ac:dyDescent="0.2">
      <c r="A8" s="146" t="e" cm="1">
        <f t="array" ref="A8">_xlfn.IFS(SUM(F8:R8)&gt;0,1,AB8&gt;0,2,TRUE,3)</f>
        <v>#N/A</v>
      </c>
      <c r="B8" s="146" t="s">
        <v>39</v>
      </c>
      <c r="C8" s="144"/>
      <c r="D8" s="151" t="str">
        <f>_xlfn.XLOOKUP(B8,RecNamesAll!A:A,RecNamesAll!E:E)</f>
        <v>A</v>
      </c>
      <c r="E8" s="150" t="str">
        <f>_xlfn.XLOOKUP(B8,RecNamesAll!A:A,RecNamesAll!C:C)</f>
        <v>5-HT2B</v>
      </c>
      <c r="F8" s="160" t="e">
        <f t="shared" si="0"/>
        <v>#N/A</v>
      </c>
      <c r="G8" s="159" t="e">
        <f t="shared" si="1"/>
        <v>#N/A</v>
      </c>
      <c r="H8" s="159" t="e">
        <f t="shared" si="2"/>
        <v>#N/A</v>
      </c>
      <c r="I8" s="159" t="e">
        <f t="shared" si="3"/>
        <v>#N/A</v>
      </c>
      <c r="J8" s="159" t="e">
        <f t="shared" si="4"/>
        <v>#N/A</v>
      </c>
      <c r="K8" s="159" t="e">
        <f t="shared" si="5"/>
        <v>#N/A</v>
      </c>
      <c r="L8" s="159" t="e">
        <f t="shared" si="6"/>
        <v>#N/A</v>
      </c>
      <c r="M8" s="159" t="e">
        <f t="shared" si="7"/>
        <v>#N/A</v>
      </c>
      <c r="N8" s="159" t="e">
        <f t="shared" si="8"/>
        <v>#N/A</v>
      </c>
      <c r="O8" s="159" t="e">
        <f t="shared" si="9"/>
        <v>#N/A</v>
      </c>
      <c r="P8" s="159" t="e">
        <f t="shared" si="10"/>
        <v>#N/A</v>
      </c>
      <c r="Q8" s="159" t="e">
        <f t="shared" si="11"/>
        <v>#N/A</v>
      </c>
      <c r="R8" s="159" t="e">
        <f t="shared" si="12"/>
        <v>#N/A</v>
      </c>
      <c r="S8" s="147"/>
      <c r="T8" s="147"/>
      <c r="U8" s="146" t="str">
        <f t="shared" si="13"/>
        <v>A</v>
      </c>
      <c r="V8" s="145" t="str">
        <f t="shared" si="14"/>
        <v>5-HT2B</v>
      </c>
      <c r="W8" s="157" t="e">
        <f>VLOOKUP($B8,GtP!$A:$DD,MATCH("Gs_0-2",GtP!$A$1:$DD$1,0),FALSE)</f>
        <v>#N/A</v>
      </c>
      <c r="X8" s="156" t="e">
        <f>VLOOKUP($B8,GtP!$A:$DD,MATCH("Gi/o_0-2",GtP!$A$1:$DD$1,0),FALSE)</f>
        <v>#N/A</v>
      </c>
      <c r="Y8" s="156" t="e">
        <f>VLOOKUP($B8,GtP!$A:$DD,MATCH("Gq/11_0-2",GtP!$A$1:$DD$1,0),FALSE)</f>
        <v>#N/A</v>
      </c>
      <c r="Z8" s="156" t="e">
        <f>VLOOKUP($B8,GtP!$A:$DD,MATCH("G12/13_0-2",GtP!$A$1:$DD$1,0),FALSE)</f>
        <v>#N/A</v>
      </c>
      <c r="AA8" s="155"/>
      <c r="AB8" s="143" t="e">
        <f t="shared" si="19"/>
        <v>#N/A</v>
      </c>
      <c r="AC8" s="315" t="str">
        <f t="shared" si="15"/>
        <v/>
      </c>
      <c r="AD8" s="349" t="str">
        <f t="shared" si="16"/>
        <v/>
      </c>
      <c r="AE8" s="349" t="str">
        <f t="shared" si="17"/>
        <v/>
      </c>
      <c r="AF8" s="311" t="str">
        <f t="shared" si="18"/>
        <v/>
      </c>
      <c r="AG8" s="141" t="e">
        <f>_xlfn.CONCAT(IF(AT8="","-","B"),IF(BG8="","-","I"),VLOOKUP($B8,GtP!$A:$BB,MATCH("Gs_0-1",GtP!$A$1:$BB$1,0),FALSE))</f>
        <v>#N/A</v>
      </c>
      <c r="AH8" s="140" t="e">
        <f>_xlfn.CONCAT(IF(AU8="","-","B"),IF(BH8="","-","I"),VLOOKUP($B8,GtP!$A:$BB,MATCH("Gs_0-1",GtP!$A$1:$BB$1,0),FALSE))</f>
        <v>#N/A</v>
      </c>
      <c r="AI8" s="140" t="e">
        <f>_xlfn.CONCAT(IF(AV8="","-","B"),IF(BI8="","-","I"),VLOOKUP($B8,GtP!$A:$BB,MATCH("Gi/o_0-1",GtP!$A$1:$BB$1,0),FALSE))</f>
        <v>#N/A</v>
      </c>
      <c r="AJ8" s="140" t="e">
        <f>_xlfn.CONCAT(IF(AW8="","-","B"),IF(BJ8="","-","I"),VLOOKUP($B8,GtP!$A:$BB,MATCH("Gi/o_0-1",GtP!$A$1:$BB$1,0),FALSE))</f>
        <v>#N/A</v>
      </c>
      <c r="AK8" s="140" t="e">
        <f>_xlfn.CONCAT(IF(AX8="","-","B"),IF(BK8="","-","I"),VLOOKUP($B8,GtP!$A:$BB,MATCH("Gi/o_0-1",GtP!$A$1:$BB$1,0),FALSE))</f>
        <v>#N/A</v>
      </c>
      <c r="AL8" s="140" t="e">
        <f>_xlfn.CONCAT(IF(AY8="","-","B"),IF(BL8="","-","I"),VLOOKUP($B8,GtP!$A:$BB,MATCH("Gi/o_0-1",GtP!$A$1:$BB$1,0),FALSE))</f>
        <v>#N/A</v>
      </c>
      <c r="AM8" s="140" t="e">
        <f>_xlfn.CONCAT(IF(AZ8="","-","B"),IF(BM8="","-","I"),VLOOKUP($B8,GtP!$A:$BB,MATCH("Gi/o_0-1",GtP!$A$1:$BB$1,0),FALSE))</f>
        <v>#N/A</v>
      </c>
      <c r="AN8" s="140" t="e">
        <f>_xlfn.CONCAT(IF(BA8="","-","B"),IF(BN8="","-","I"),VLOOKUP($B8,GtP!$A:$BB,MATCH("Gq/11_0-1",GtP!$A$1:$BB$1,0),FALSE))</f>
        <v>#N/A</v>
      </c>
      <c r="AO8" s="140" t="e">
        <f>_xlfn.CONCAT(IF(BB8="","-","B"),IF(BO8="","-","I"),VLOOKUP($B8,GtP!$A:$BB,MATCH("Gq/11_0-1",GtP!$A$1:$BB$1,0),FALSE))</f>
        <v>#N/A</v>
      </c>
      <c r="AP8" s="140" t="e">
        <f>_xlfn.CONCAT(IF(BC8="","-","B"),IF(BP8="","-","I"),VLOOKUP($B8,GtP!$A:$BB,MATCH("Gq/11_0-1",GtP!$A$1:$BB$1,0),FALSE))</f>
        <v>#N/A</v>
      </c>
      <c r="AQ8" s="140" t="e">
        <f>_xlfn.CONCAT(IF(BD8="","-","B"),IF(BQ8="","-","I"),VLOOKUP($B8,GtP!$A:$BB,MATCH("Gq/11_0-1",GtP!$A$1:$BB$1,0),FALSE))</f>
        <v>#N/A</v>
      </c>
      <c r="AR8" s="140" t="e">
        <f>_xlfn.CONCAT(IF(BE8="","-","B"),IF(BR8="","-","I"),VLOOKUP($B8,GtP!$A:$BB,MATCH("G12/13_0-1",GtP!$A$1:$BB$1,0),FALSE))</f>
        <v>#N/A</v>
      </c>
      <c r="AS8" s="140" t="e">
        <f>_xlfn.CONCAT(IF(BF8="","-","B"),IF(BS8="","-","I"),VLOOKUP($B8,GtP!$A:$BB,MATCH("G12/13_0-1",GtP!$A$1:$BB$1,0),FALSE))</f>
        <v>#N/A</v>
      </c>
      <c r="AT8" s="139" t="str">
        <f>_xlfn.IFNA(VLOOKUP($B8,'B-LogEmaxOverpEC50'!$A:$AL,MATCH(AT$1,'B-LogEmaxOverpEC50'!$A$1:$AL$1,0),FALSE),"")</f>
        <v/>
      </c>
      <c r="AU8" s="136" t="str">
        <f>_xlfn.IFNA(VLOOKUP($B8,'B-LogEmaxOverpEC50'!$A:$AL,MATCH(AU$1,'B-LogEmaxOverpEC50'!$A$1:$AL$1,0),FALSE),"")</f>
        <v/>
      </c>
      <c r="AV8" s="152" t="str">
        <f>_xlfn.IFNA(VLOOKUP($B8,'B-LogEmaxOverpEC50'!$A:$AL,MATCH(AV$1,'B-LogEmaxOverpEC50'!$A$1:$AL$1,0),FALSE),"")</f>
        <v/>
      </c>
      <c r="AW8" s="152" t="str">
        <f>_xlfn.IFNA(VLOOKUP($B8,'B-LogEmaxOverpEC50'!$A:$AL,MATCH(AW$1,'B-LogEmaxOverpEC50'!$A$1:$AL$1,0),FALSE),"")</f>
        <v/>
      </c>
      <c r="AX8" s="152" t="str">
        <f>_xlfn.IFNA(VLOOKUP($B8,'B-LogEmaxOverpEC50'!$A:$AL,MATCH(AX$1,'B-LogEmaxOverpEC50'!$A$1:$AL$1,0),FALSE),"")</f>
        <v/>
      </c>
      <c r="AY8" s="152">
        <f>_xlfn.IFNA(VLOOKUP($B8,'B-LogEmaxOverpEC50'!$A:$AL,MATCH(AY$1,'B-LogEmaxOverpEC50'!$A$1:$AL$1,0),FALSE),"")</f>
        <v>8.9065660554614592</v>
      </c>
      <c r="AZ8" s="152">
        <f>_xlfn.IFNA(VLOOKUP($B8,'B-LogEmaxOverpEC50'!$A:$AL,MATCH(AZ$1,'B-LogEmaxOverpEC50'!$A$1:$AL$1,0),FALSE),"")</f>
        <v>10.136661259187404</v>
      </c>
      <c r="BA8" s="152">
        <f>_xlfn.IFNA(VLOOKUP($B8,'B-LogEmaxOverpEC50'!$A:$AL,MATCH(BA$1,'B-LogEmaxOverpEC50'!$A$1:$AL$1,0),FALSE),"")</f>
        <v>9.9385725399085771</v>
      </c>
      <c r="BB8" s="152">
        <f>_xlfn.IFNA(VLOOKUP($B8,'B-LogEmaxOverpEC50'!$A:$AL,MATCH(BB$1,'B-LogEmaxOverpEC50'!$A$1:$AL$1,0),FALSE),"")</f>
        <v>9.8508676800935895</v>
      </c>
      <c r="BC8" s="152">
        <f>_xlfn.IFNA(VLOOKUP($B8,'B-LogEmaxOverpEC50'!$A:$AL,MATCH(BC$1,'B-LogEmaxOverpEC50'!$A$1:$AL$1,0),FALSE),"")</f>
        <v>9.6008579868122919</v>
      </c>
      <c r="BD8" s="152">
        <f>_xlfn.IFNA(VLOOKUP($B8,'B-LogEmaxOverpEC50'!$A:$AL,MATCH(BD$1,'B-LogEmaxOverpEC50'!$A$1:$AL$1,0),FALSE),"")</f>
        <v>8.9899797237185837</v>
      </c>
      <c r="BE8" s="152" t="str">
        <f>_xlfn.IFNA(VLOOKUP($B8,'B-LogEmaxOverpEC50'!$A:$AL,MATCH(BE$1,'B-LogEmaxOverpEC50'!$A$1:$AL$1,0),FALSE),"")</f>
        <v/>
      </c>
      <c r="BF8" s="152" t="str">
        <f>_xlfn.IFNA(VLOOKUP($B8,'B-LogEmaxOverpEC50'!$A:$AL,MATCH(BF$1,'B-LogEmaxOverpEC50'!$A$1:$AL$1,0),FALSE),"")</f>
        <v/>
      </c>
      <c r="BG8" s="137">
        <f>_xlfn.IFNA(VLOOKUP($B8,'I-LogEmaxOverpEC50'!$A:$AR,MATCH(BG$1,'I-LogEmaxOverpEC50'!$A$1:$AR$1,0),FALSE),"")</f>
        <v>8.1978290938647582</v>
      </c>
      <c r="BH8" s="136" t="str">
        <f>_xlfn.IFNA(VLOOKUP($B8,'I-LogEmaxOverpEC50'!$A:$AR,MATCH(BH$1,'I-LogEmaxOverpEC50'!$A$1:$AR$1,0),FALSE),"")</f>
        <v/>
      </c>
      <c r="BI8" s="136">
        <f>_xlfn.IFNA(VLOOKUP($B8,'I-LogEmaxOverpEC50'!$A:$AR,MATCH(BI$1,'I-LogEmaxOverpEC50'!$A$1:$AR$1,0),FALSE),"")</f>
        <v>9.0528692875808066</v>
      </c>
      <c r="BJ8" s="136">
        <f>_xlfn.IFNA(VLOOKUP($B8,'I-LogEmaxOverpEC50'!$A:$AR,MATCH(BJ$1,'I-LogEmaxOverpEC50'!$A$1:$AR$1,0),FALSE),"")</f>
        <v>9.0528692875808066</v>
      </c>
      <c r="BK8" s="136">
        <f>_xlfn.IFNA(VLOOKUP($B8,'I-LogEmaxOverpEC50'!$A:$AR,MATCH(BK$1,'I-LogEmaxOverpEC50'!$A$1:$AR$1,0),FALSE),"")</f>
        <v>8.8229577205849612</v>
      </c>
      <c r="BL8" s="136">
        <f>_xlfn.IFNA(VLOOKUP($B8,'I-LogEmaxOverpEC50'!$A:$AR,MATCH(BL$1,'I-LogEmaxOverpEC50'!$A$1:$AR$1,0),FALSE),"")</f>
        <v>8.8229577205849612</v>
      </c>
      <c r="BM8" s="136">
        <f>_xlfn.IFNA(VLOOKUP($B8,'I-LogEmaxOverpEC50'!$A:$AR,MATCH(BM$1,'I-LogEmaxOverpEC50'!$A$1:$AR$1,0),FALSE),"")</f>
        <v>9.9056025900889626</v>
      </c>
      <c r="BN8" s="136">
        <f>_xlfn.IFNA(VLOOKUP($B8,'I-LogEmaxOverpEC50'!$A:$AR,MATCH(BN$1,'I-LogEmaxOverpEC50'!$A$1:$AR$1,0),FALSE),"")</f>
        <v>9.9455494822687864</v>
      </c>
      <c r="BO8" s="136">
        <f>_xlfn.IFNA(VLOOKUP($B8,'I-LogEmaxOverpEC50'!$A:$AR,MATCH(BO$1,'I-LogEmaxOverpEC50'!$A$1:$AR$1,0),FALSE),"")</f>
        <v>9.9455494822687864</v>
      </c>
      <c r="BP8" s="136">
        <f>_xlfn.IFNA(VLOOKUP($B8,'I-LogEmaxOverpEC50'!$A:$AR,MATCH(BP$1,'I-LogEmaxOverpEC50'!$A$1:$AR$1,0),FALSE),"")</f>
        <v>9.9260979782459877</v>
      </c>
      <c r="BQ8" s="136">
        <f>_xlfn.IFNA(VLOOKUP($B8,'I-LogEmaxOverpEC50'!$A:$AR,MATCH(BQ$1,'I-LogEmaxOverpEC50'!$A$1:$AR$1,0),FALSE),"")</f>
        <v>8.4490600850169404</v>
      </c>
      <c r="BR8" s="136" t="str">
        <f>_xlfn.IFNA(VLOOKUP($B8,'I-LogEmaxOverpEC50'!$A:$AR,MATCH(BR$1,'I-LogEmaxOverpEC50'!$A$1:$AR$1,0),FALSE),"")</f>
        <v/>
      </c>
      <c r="BS8" s="136">
        <f>_xlfn.IFNA(VLOOKUP($B8,'I-LogEmaxOverpEC50'!$A:$AR,MATCH(BS$1,'I-LogEmaxOverpEC50'!$A$1:$AR$1,0),FALSE),"")</f>
        <v>8.259098773558101</v>
      </c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5"/>
      <c r="CJ8" s="135"/>
    </row>
    <row r="9" spans="1:88" s="166" customFormat="1" x14ac:dyDescent="0.2">
      <c r="A9" s="146" t="e" cm="1">
        <f t="array" ref="A9">_xlfn.IFS(SUM(F9:R9)&gt;0,1,AB9&gt;0,2,TRUE,3)</f>
        <v>#N/A</v>
      </c>
      <c r="B9" s="146" t="s">
        <v>40</v>
      </c>
      <c r="C9" s="144"/>
      <c r="D9" s="151" t="str">
        <f>_xlfn.XLOOKUP(B9,RecNamesAll!A:A,RecNamesAll!E:E)</f>
        <v>A</v>
      </c>
      <c r="E9" s="150" t="str">
        <f>_xlfn.XLOOKUP(B9,RecNamesAll!A:A,RecNamesAll!C:C)</f>
        <v>5-HT2C</v>
      </c>
      <c r="F9" s="160" t="e">
        <f t="shared" si="0"/>
        <v>#N/A</v>
      </c>
      <c r="G9" s="159" t="e">
        <f t="shared" si="1"/>
        <v>#N/A</v>
      </c>
      <c r="H9" s="159" t="e">
        <f t="shared" si="2"/>
        <v>#N/A</v>
      </c>
      <c r="I9" s="159" t="e">
        <f t="shared" si="3"/>
        <v>#N/A</v>
      </c>
      <c r="J9" s="159" t="e">
        <f t="shared" si="4"/>
        <v>#N/A</v>
      </c>
      <c r="K9" s="159" t="e">
        <f t="shared" si="5"/>
        <v>#N/A</v>
      </c>
      <c r="L9" s="159" t="e">
        <f t="shared" si="6"/>
        <v>#N/A</v>
      </c>
      <c r="M9" s="159" t="e">
        <f t="shared" si="7"/>
        <v>#N/A</v>
      </c>
      <c r="N9" s="159" t="e">
        <f t="shared" si="8"/>
        <v>#N/A</v>
      </c>
      <c r="O9" s="159" t="e">
        <f t="shared" si="9"/>
        <v>#N/A</v>
      </c>
      <c r="P9" s="159" t="e">
        <f t="shared" si="10"/>
        <v>#N/A</v>
      </c>
      <c r="Q9" s="159" t="e">
        <f t="shared" si="11"/>
        <v>#N/A</v>
      </c>
      <c r="R9" s="159" t="e">
        <f t="shared" si="12"/>
        <v>#N/A</v>
      </c>
      <c r="S9" s="147"/>
      <c r="T9" s="147"/>
      <c r="U9" s="146" t="str">
        <f t="shared" si="13"/>
        <v>A</v>
      </c>
      <c r="V9" s="145" t="str">
        <f t="shared" si="14"/>
        <v>5-HT2C</v>
      </c>
      <c r="W9" s="157" t="e">
        <f>VLOOKUP($B9,GtP!$A:$DD,MATCH("Gs_0-2",GtP!$A$1:$DD$1,0),FALSE)</f>
        <v>#N/A</v>
      </c>
      <c r="X9" s="156" t="e">
        <f>VLOOKUP($B9,GtP!$A:$DD,MATCH("Gi/o_0-2",GtP!$A$1:$DD$1,0),FALSE)</f>
        <v>#N/A</v>
      </c>
      <c r="Y9" s="156" t="e">
        <f>VLOOKUP($B9,GtP!$A:$DD,MATCH("Gq/11_0-2",GtP!$A$1:$DD$1,0),FALSE)</f>
        <v>#N/A</v>
      </c>
      <c r="Z9" s="156" t="e">
        <f>VLOOKUP($B9,GtP!$A:$DD,MATCH("G12/13_0-2",GtP!$A$1:$DD$1,0),FALSE)</f>
        <v>#N/A</v>
      </c>
      <c r="AA9" s="155"/>
      <c r="AB9" s="143" t="e">
        <f t="shared" si="19"/>
        <v>#N/A</v>
      </c>
      <c r="AC9" s="315" t="str">
        <f t="shared" si="15"/>
        <v/>
      </c>
      <c r="AD9" s="349" t="str">
        <f t="shared" si="16"/>
        <v/>
      </c>
      <c r="AE9" s="349" t="str">
        <f t="shared" si="17"/>
        <v/>
      </c>
      <c r="AF9" s="311" t="str">
        <f t="shared" si="18"/>
        <v/>
      </c>
      <c r="AG9" s="141" t="e">
        <f>_xlfn.CONCAT(IF(AT9="","-","B"),IF(BG9="","-","I"),VLOOKUP($B9,GtP!$A:$BB,MATCH("Gs_0-1",GtP!$A$1:$BB$1,0),FALSE))</f>
        <v>#N/A</v>
      </c>
      <c r="AH9" s="140" t="e">
        <f>_xlfn.CONCAT(IF(AU9="","-","B"),IF(BH9="","-","I"),VLOOKUP($B9,GtP!$A:$BB,MATCH("Gs_0-1",GtP!$A$1:$BB$1,0),FALSE))</f>
        <v>#N/A</v>
      </c>
      <c r="AI9" s="140" t="e">
        <f>_xlfn.CONCAT(IF(AV9="","-","B"),IF(BI9="","-","I"),VLOOKUP($B9,GtP!$A:$BB,MATCH("Gi/o_0-1",GtP!$A$1:$BB$1,0),FALSE))</f>
        <v>#N/A</v>
      </c>
      <c r="AJ9" s="140" t="e">
        <f>_xlfn.CONCAT(IF(AW9="","-","B"),IF(BJ9="","-","I"),VLOOKUP($B9,GtP!$A:$BB,MATCH("Gi/o_0-1",GtP!$A$1:$BB$1,0),FALSE))</f>
        <v>#N/A</v>
      </c>
      <c r="AK9" s="140" t="e">
        <f>_xlfn.CONCAT(IF(AX9="","-","B"),IF(BK9="","-","I"),VLOOKUP($B9,GtP!$A:$BB,MATCH("Gi/o_0-1",GtP!$A$1:$BB$1,0),FALSE))</f>
        <v>#N/A</v>
      </c>
      <c r="AL9" s="140" t="e">
        <f>_xlfn.CONCAT(IF(AY9="","-","B"),IF(BL9="","-","I"),VLOOKUP($B9,GtP!$A:$BB,MATCH("Gi/o_0-1",GtP!$A$1:$BB$1,0),FALSE))</f>
        <v>#N/A</v>
      </c>
      <c r="AM9" s="140" t="e">
        <f>_xlfn.CONCAT(IF(AZ9="","-","B"),IF(BM9="","-","I"),VLOOKUP($B9,GtP!$A:$BB,MATCH("Gi/o_0-1",GtP!$A$1:$BB$1,0),FALSE))</f>
        <v>#N/A</v>
      </c>
      <c r="AN9" s="140" t="e">
        <f>_xlfn.CONCAT(IF(BA9="","-","B"),IF(BN9="","-","I"),VLOOKUP($B9,GtP!$A:$BB,MATCH("Gq/11_0-1",GtP!$A$1:$BB$1,0),FALSE))</f>
        <v>#N/A</v>
      </c>
      <c r="AO9" s="140" t="e">
        <f>_xlfn.CONCAT(IF(BB9="","-","B"),IF(BO9="","-","I"),VLOOKUP($B9,GtP!$A:$BB,MATCH("Gq/11_0-1",GtP!$A$1:$BB$1,0),FALSE))</f>
        <v>#N/A</v>
      </c>
      <c r="AP9" s="140" t="e">
        <f>_xlfn.CONCAT(IF(BC9="","-","B"),IF(BP9="","-","I"),VLOOKUP($B9,GtP!$A:$BB,MATCH("Gq/11_0-1",GtP!$A$1:$BB$1,0),FALSE))</f>
        <v>#N/A</v>
      </c>
      <c r="AQ9" s="140" t="e">
        <f>_xlfn.CONCAT(IF(BD9="","-","B"),IF(BQ9="","-","I"),VLOOKUP($B9,GtP!$A:$BB,MATCH("Gq/11_0-1",GtP!$A$1:$BB$1,0),FALSE))</f>
        <v>#N/A</v>
      </c>
      <c r="AR9" s="140" t="e">
        <f>_xlfn.CONCAT(IF(BE9="","-","B"),IF(BR9="","-","I"),VLOOKUP($B9,GtP!$A:$BB,MATCH("G12/13_0-1",GtP!$A$1:$BB$1,0),FALSE))</f>
        <v>#N/A</v>
      </c>
      <c r="AS9" s="140" t="e">
        <f>_xlfn.CONCAT(IF(BF9="","-","B"),IF(BS9="","-","I"),VLOOKUP($B9,GtP!$A:$BB,MATCH("G12/13_0-1",GtP!$A$1:$BB$1,0),FALSE))</f>
        <v>#N/A</v>
      </c>
      <c r="AT9" s="139" t="str">
        <f>_xlfn.IFNA(VLOOKUP($B9,'B-LogEmaxOverpEC50'!$A:$AL,MATCH(AT$1,'B-LogEmaxOverpEC50'!$A$1:$AL$1,0),FALSE),"")</f>
        <v/>
      </c>
      <c r="AU9" s="136" t="str">
        <f>_xlfn.IFNA(VLOOKUP($B9,'B-LogEmaxOverpEC50'!$A:$AL,MATCH(AU$1,'B-LogEmaxOverpEC50'!$A$1:$AL$1,0),FALSE),"")</f>
        <v/>
      </c>
      <c r="AV9" s="152">
        <f>_xlfn.IFNA(VLOOKUP($B9,'B-LogEmaxOverpEC50'!$A:$AL,MATCH(AV$1,'B-LogEmaxOverpEC50'!$A$1:$AL$1,0),FALSE),"")</f>
        <v>8.8840243520585584</v>
      </c>
      <c r="AW9" s="152">
        <f>_xlfn.IFNA(VLOOKUP($B9,'B-LogEmaxOverpEC50'!$A:$AL,MATCH(AW$1,'B-LogEmaxOverpEC50'!$A$1:$AL$1,0),FALSE),"")</f>
        <v>8.8487004673826188</v>
      </c>
      <c r="AX9" s="152">
        <f>_xlfn.IFNA(VLOOKUP($B9,'B-LogEmaxOverpEC50'!$A:$AL,MATCH(AX$1,'B-LogEmaxOverpEC50'!$A$1:$AL$1,0),FALSE),"")</f>
        <v>9.1543334826343372</v>
      </c>
      <c r="AY9" s="152">
        <f>_xlfn.IFNA(VLOOKUP($B9,'B-LogEmaxOverpEC50'!$A:$AL,MATCH(AY$1,'B-LogEmaxOverpEC50'!$A$1:$AL$1,0),FALSE),"")</f>
        <v>9.5392523560315077</v>
      </c>
      <c r="AZ9" s="152">
        <f>_xlfn.IFNA(VLOOKUP($B9,'B-LogEmaxOverpEC50'!$A:$AL,MATCH(AZ$1,'B-LogEmaxOverpEC50'!$A$1:$AL$1,0),FALSE),"")</f>
        <v>11.113730481064664</v>
      </c>
      <c r="BA9" s="152" t="str">
        <f>_xlfn.IFNA(VLOOKUP($B9,'B-LogEmaxOverpEC50'!$A:$AL,MATCH(BA$1,'B-LogEmaxOverpEC50'!$A$1:$AL$1,0),FALSE),"")</f>
        <v/>
      </c>
      <c r="BB9" s="152" t="str">
        <f>_xlfn.IFNA(VLOOKUP($B9,'B-LogEmaxOverpEC50'!$A:$AL,MATCH(BB$1,'B-LogEmaxOverpEC50'!$A$1:$AL$1,0),FALSE),"")</f>
        <v/>
      </c>
      <c r="BC9" s="152" t="str">
        <f>_xlfn.IFNA(VLOOKUP($B9,'B-LogEmaxOverpEC50'!$A:$AL,MATCH(BC$1,'B-LogEmaxOverpEC50'!$A$1:$AL$1,0),FALSE),"")</f>
        <v/>
      </c>
      <c r="BD9" s="152">
        <f>_xlfn.IFNA(VLOOKUP($B9,'B-LogEmaxOverpEC50'!$A:$AL,MATCH(BD$1,'B-LogEmaxOverpEC50'!$A$1:$AL$1,0),FALSE),"")</f>
        <v>10.418218080322831</v>
      </c>
      <c r="BE9" s="152">
        <f>_xlfn.IFNA(VLOOKUP($B9,'B-LogEmaxOverpEC50'!$A:$AL,MATCH(BE$1,'B-LogEmaxOverpEC50'!$A$1:$AL$1,0),FALSE),"")</f>
        <v>10.067387947325994</v>
      </c>
      <c r="BF9" s="152">
        <f>_xlfn.IFNA(VLOOKUP($B9,'B-LogEmaxOverpEC50'!$A:$AL,MATCH(BF$1,'B-LogEmaxOverpEC50'!$A$1:$AL$1,0),FALSE),"")</f>
        <v>9.2949945259632223</v>
      </c>
      <c r="BG9" s="137">
        <f>_xlfn.IFNA(VLOOKUP($B9,'I-LogEmaxOverpEC50'!$A:$AR,MATCH(BG$1,'I-LogEmaxOverpEC50'!$A$1:$AR$1,0),FALSE),"")</f>
        <v>8.3523743666636268</v>
      </c>
      <c r="BH9" s="136">
        <f>_xlfn.IFNA(VLOOKUP($B9,'I-LogEmaxOverpEC50'!$A:$AR,MATCH(BH$1,'I-LogEmaxOverpEC50'!$A$1:$AR$1,0),FALSE),"")</f>
        <v>8.2078748112880344</v>
      </c>
      <c r="BI9" s="136">
        <f>_xlfn.IFNA(VLOOKUP($B9,'I-LogEmaxOverpEC50'!$A:$AR,MATCH(BI$1,'I-LogEmaxOverpEC50'!$A$1:$AR$1,0),FALSE),"")</f>
        <v>9.8998323170265135</v>
      </c>
      <c r="BJ9" s="136">
        <f>_xlfn.IFNA(VLOOKUP($B9,'I-LogEmaxOverpEC50'!$A:$AR,MATCH(BJ$1,'I-LogEmaxOverpEC50'!$A$1:$AR$1,0),FALSE),"")</f>
        <v>9.8998323170265135</v>
      </c>
      <c r="BK9" s="136">
        <f>_xlfn.IFNA(VLOOKUP($B9,'I-LogEmaxOverpEC50'!$A:$AR,MATCH(BK$1,'I-LogEmaxOverpEC50'!$A$1:$AR$1,0),FALSE),"")</f>
        <v>9.9467507096021013</v>
      </c>
      <c r="BL9" s="136">
        <f>_xlfn.IFNA(VLOOKUP($B9,'I-LogEmaxOverpEC50'!$A:$AR,MATCH(BL$1,'I-LogEmaxOverpEC50'!$A$1:$AR$1,0),FALSE),"")</f>
        <v>9.9467507096021013</v>
      </c>
      <c r="BM9" s="136">
        <f>_xlfn.IFNA(VLOOKUP($B9,'I-LogEmaxOverpEC50'!$A:$AR,MATCH(BM$1,'I-LogEmaxOverpEC50'!$A$1:$AR$1,0),FALSE),"")</f>
        <v>10.17254359442097</v>
      </c>
      <c r="BN9" s="136">
        <f>_xlfn.IFNA(VLOOKUP($B9,'I-LogEmaxOverpEC50'!$A:$AR,MATCH(BN$1,'I-LogEmaxOverpEC50'!$A$1:$AR$1,0),FALSE),"")</f>
        <v>9.6767469083861553</v>
      </c>
      <c r="BO9" s="136">
        <f>_xlfn.IFNA(VLOOKUP($B9,'I-LogEmaxOverpEC50'!$A:$AR,MATCH(BO$1,'I-LogEmaxOverpEC50'!$A$1:$AR$1,0),FALSE),"")</f>
        <v>9.6767469083861553</v>
      </c>
      <c r="BP9" s="136">
        <f>_xlfn.IFNA(VLOOKUP($B9,'I-LogEmaxOverpEC50'!$A:$AR,MATCH(BP$1,'I-LogEmaxOverpEC50'!$A$1:$AR$1,0),FALSE),"")</f>
        <v>9.8548525027944116</v>
      </c>
      <c r="BQ9" s="136">
        <f>_xlfn.IFNA(VLOOKUP($B9,'I-LogEmaxOverpEC50'!$A:$AR,MATCH(BQ$1,'I-LogEmaxOverpEC50'!$A$1:$AR$1,0),FALSE),"")</f>
        <v>9.8745049848845809</v>
      </c>
      <c r="BR9" s="136">
        <f>_xlfn.IFNA(VLOOKUP($B9,'I-LogEmaxOverpEC50'!$A:$AR,MATCH(BR$1,'I-LogEmaxOverpEC50'!$A$1:$AR$1,0),FALSE),"")</f>
        <v>9.3899120845791177</v>
      </c>
      <c r="BS9" s="136">
        <f>_xlfn.IFNA(VLOOKUP($B9,'I-LogEmaxOverpEC50'!$A:$AR,MATCH(BS$1,'I-LogEmaxOverpEC50'!$A$1:$AR$1,0),FALSE),"")</f>
        <v>9.3846030841130297</v>
      </c>
      <c r="BT9" s="135"/>
      <c r="BU9" s="135"/>
      <c r="BV9" s="135"/>
      <c r="BW9" s="135"/>
      <c r="BX9" s="135"/>
      <c r="BY9" s="135"/>
      <c r="BZ9" s="135"/>
      <c r="CA9" s="135"/>
      <c r="CB9" s="135"/>
      <c r="CC9" s="135"/>
      <c r="CD9" s="135"/>
      <c r="CE9" s="135"/>
      <c r="CF9" s="135"/>
      <c r="CG9" s="135"/>
      <c r="CH9" s="135"/>
      <c r="CI9" s="135"/>
      <c r="CJ9" s="135"/>
    </row>
    <row r="10" spans="1:88" s="166" customFormat="1" x14ac:dyDescent="0.2">
      <c r="A10" s="146" cm="1">
        <f t="array" ref="A10">_xlfn.IFS(SUM(F10:R10)&gt;0,1,AB10&gt;0,2,TRUE,3)</f>
        <v>1</v>
      </c>
      <c r="B10" s="146" t="s">
        <v>41</v>
      </c>
      <c r="C10" s="144"/>
      <c r="D10" s="151" t="str">
        <f>_xlfn.XLOOKUP(B10,RecNamesAll!A:A,RecNamesAll!E:E)</f>
        <v>A</v>
      </c>
      <c r="E10" s="150" t="str">
        <f>_xlfn.XLOOKUP(B10,RecNamesAll!A:A,RecNamesAll!C:C)</f>
        <v>5-HT4</v>
      </c>
      <c r="F10" s="160">
        <f t="shared" si="0"/>
        <v>8.6300073739001331</v>
      </c>
      <c r="G10" s="159">
        <f t="shared" si="1"/>
        <v>8.5484335817437547</v>
      </c>
      <c r="H10" s="159" t="str">
        <f t="shared" si="2"/>
        <v/>
      </c>
      <c r="I10" s="159" t="str">
        <f t="shared" si="3"/>
        <v/>
      </c>
      <c r="J10" s="159" t="str">
        <f t="shared" si="4"/>
        <v/>
      </c>
      <c r="K10" s="159" t="str">
        <f t="shared" si="5"/>
        <v/>
      </c>
      <c r="L10" s="159" t="str">
        <f t="shared" si="6"/>
        <v/>
      </c>
      <c r="M10" s="159" t="str">
        <f t="shared" si="7"/>
        <v/>
      </c>
      <c r="N10" s="159" t="str">
        <f t="shared" si="8"/>
        <v/>
      </c>
      <c r="O10" s="159" t="str">
        <f t="shared" si="9"/>
        <v/>
      </c>
      <c r="P10" s="159" t="str">
        <f t="shared" si="10"/>
        <v/>
      </c>
      <c r="Q10" s="159">
        <f t="shared" si="11"/>
        <v>8.2576424265242707</v>
      </c>
      <c r="R10" s="159">
        <f t="shared" si="12"/>
        <v>8.2211587648860647</v>
      </c>
      <c r="S10" s="147"/>
      <c r="T10" s="147"/>
      <c r="U10" s="146" t="str">
        <f t="shared" si="13"/>
        <v>A</v>
      </c>
      <c r="V10" s="145" t="str">
        <f t="shared" si="14"/>
        <v>5-HT4</v>
      </c>
      <c r="W10" s="157">
        <f>VLOOKUP($B10,GtP!$A:$DD,MATCH("Gs_0-2",GtP!$A$1:$DD$1,0),FALSE)</f>
        <v>1</v>
      </c>
      <c r="X10" s="156">
        <f>VLOOKUP($B10,GtP!$A:$DD,MATCH("Gi/o_0-2",GtP!$A$1:$DD$1,0),FALSE)</f>
        <v>0</v>
      </c>
      <c r="Y10" s="156">
        <f>VLOOKUP($B10,GtP!$A:$DD,MATCH("Gq/11_0-2",GtP!$A$1:$DD$1,0),FALSE)</f>
        <v>0</v>
      </c>
      <c r="Z10" s="156">
        <f>VLOOKUP($B10,GtP!$A:$DD,MATCH("G12/13_0-2",GtP!$A$1:$DD$1,0),FALSE)</f>
        <v>2</v>
      </c>
      <c r="AA10" s="155"/>
      <c r="AB10" s="143">
        <f t="shared" si="19"/>
        <v>2</v>
      </c>
      <c r="AC10" s="315">
        <f t="shared" si="15"/>
        <v>2</v>
      </c>
      <c r="AD10" s="349" t="str">
        <f t="shared" si="16"/>
        <v/>
      </c>
      <c r="AE10" s="349" t="str">
        <f t="shared" si="17"/>
        <v/>
      </c>
      <c r="AF10" s="311">
        <f t="shared" si="18"/>
        <v>2</v>
      </c>
      <c r="AG10" s="141" t="str">
        <f>_xlfn.CONCAT(IF(AT10="","-","B"),IF(BG10="","-","I"),VLOOKUP($B10,GtP!$A:$BB,MATCH("Gs_0-1",GtP!$A$1:$BB$1,0),FALSE))</f>
        <v>-IG</v>
      </c>
      <c r="AH10" s="140" t="str">
        <f>_xlfn.CONCAT(IF(AU10="","-","B"),IF(BH10="","-","I"),VLOOKUP($B10,GtP!$A:$BB,MATCH("Gs_0-1",GtP!$A$1:$BB$1,0),FALSE))</f>
        <v>-IG</v>
      </c>
      <c r="AI10" s="140" t="str">
        <f>_xlfn.CONCAT(IF(AV10="","-","B"),IF(BI10="","-","I"),VLOOKUP($B10,GtP!$A:$BB,MATCH("Gi/o_0-1",GtP!$A$1:$BB$1,0),FALSE))</f>
        <v>-I-</v>
      </c>
      <c r="AJ10" s="140" t="str">
        <f>_xlfn.CONCAT(IF(AW10="","-","B"),IF(BJ10="","-","I"),VLOOKUP($B10,GtP!$A:$BB,MATCH("Gi/o_0-1",GtP!$A$1:$BB$1,0),FALSE))</f>
        <v>-I-</v>
      </c>
      <c r="AK10" s="140" t="str">
        <f>_xlfn.CONCAT(IF(AX10="","-","B"),IF(BK10="","-","I"),VLOOKUP($B10,GtP!$A:$BB,MATCH("Gi/o_0-1",GtP!$A$1:$BB$1,0),FALSE))</f>
        <v>-I-</v>
      </c>
      <c r="AL10" s="140" t="str">
        <f>_xlfn.CONCAT(IF(AY10="","-","B"),IF(BL10="","-","I"),VLOOKUP($B10,GtP!$A:$BB,MATCH("Gi/o_0-1",GtP!$A$1:$BB$1,0),FALSE))</f>
        <v>-I-</v>
      </c>
      <c r="AM10" s="140" t="str">
        <f>_xlfn.CONCAT(IF(AZ10="","-","B"),IF(BM10="","-","I"),VLOOKUP($B10,GtP!$A:$BB,MATCH("Gi/o_0-1",GtP!$A$1:$BB$1,0),FALSE))</f>
        <v>-I-</v>
      </c>
      <c r="AN10" s="140" t="str">
        <f>_xlfn.CONCAT(IF(BA10="","-","B"),IF(BN10="","-","I"),VLOOKUP($B10,GtP!$A:$BB,MATCH("Gq/11_0-1",GtP!$A$1:$BB$1,0),FALSE))</f>
        <v>-I-</v>
      </c>
      <c r="AO10" s="140" t="str">
        <f>_xlfn.CONCAT(IF(BB10="","-","B"),IF(BO10="","-","I"),VLOOKUP($B10,GtP!$A:$BB,MATCH("Gq/11_0-1",GtP!$A$1:$BB$1,0),FALSE))</f>
        <v>-I-</v>
      </c>
      <c r="AP10" s="140" t="str">
        <f>_xlfn.CONCAT(IF(BC10="","-","B"),IF(BP10="","-","I"),VLOOKUP($B10,GtP!$A:$BB,MATCH("Gq/11_0-1",GtP!$A$1:$BB$1,0),FALSE))</f>
        <v>-I-</v>
      </c>
      <c r="AQ10" s="140" t="str">
        <f>_xlfn.CONCAT(IF(BD10="","-","B"),IF(BQ10="","-","I"),VLOOKUP($B10,GtP!$A:$BB,MATCH("Gq/11_0-1",GtP!$A$1:$BB$1,0),FALSE))</f>
        <v>-I-</v>
      </c>
      <c r="AR10" s="140" t="str">
        <f>_xlfn.CONCAT(IF(BE10="","-","B"),IF(BR10="","-","I"),VLOOKUP($B10,GtP!$A:$BB,MATCH("G12/13_0-1",GtP!$A$1:$BB$1,0),FALSE))</f>
        <v>-IG</v>
      </c>
      <c r="AS10" s="140" t="str">
        <f>_xlfn.CONCAT(IF(BF10="","-","B"),IF(BS10="","-","I"),VLOOKUP($B10,GtP!$A:$BB,MATCH("G12/13_0-1",GtP!$A$1:$BB$1,0),FALSE))</f>
        <v>-IG</v>
      </c>
      <c r="AT10" s="139" t="str">
        <f>_xlfn.IFNA(VLOOKUP($B10,'B-LogEmaxOverpEC50'!$A:$AL,MATCH(AT$1,'B-LogEmaxOverpEC50'!$A$1:$AL$1,0),FALSE),"")</f>
        <v/>
      </c>
      <c r="AU10" s="136" t="str">
        <f>_xlfn.IFNA(VLOOKUP($B10,'B-LogEmaxOverpEC50'!$A:$AL,MATCH(AU$1,'B-LogEmaxOverpEC50'!$A$1:$AL$1,0),FALSE),"")</f>
        <v/>
      </c>
      <c r="AV10" s="152" t="str">
        <f>_xlfn.IFNA(VLOOKUP($B10,'B-LogEmaxOverpEC50'!$A:$AL,MATCH(AV$1,'B-LogEmaxOverpEC50'!$A$1:$AL$1,0),FALSE),"")</f>
        <v/>
      </c>
      <c r="AW10" s="152" t="str">
        <f>_xlfn.IFNA(VLOOKUP($B10,'B-LogEmaxOverpEC50'!$A:$AL,MATCH(AW$1,'B-LogEmaxOverpEC50'!$A$1:$AL$1,0),FALSE),"")</f>
        <v/>
      </c>
      <c r="AX10" s="152" t="str">
        <f>_xlfn.IFNA(VLOOKUP($B10,'B-LogEmaxOverpEC50'!$A:$AL,MATCH(AX$1,'B-LogEmaxOverpEC50'!$A$1:$AL$1,0),FALSE),"")</f>
        <v/>
      </c>
      <c r="AY10" s="152" t="str">
        <f>_xlfn.IFNA(VLOOKUP($B10,'B-LogEmaxOverpEC50'!$A:$AL,MATCH(AY$1,'B-LogEmaxOverpEC50'!$A$1:$AL$1,0),FALSE),"")</f>
        <v/>
      </c>
      <c r="AZ10" s="152" t="str">
        <f>_xlfn.IFNA(VLOOKUP($B10,'B-LogEmaxOverpEC50'!$A:$AL,MATCH(AZ$1,'B-LogEmaxOverpEC50'!$A$1:$AL$1,0),FALSE),"")</f>
        <v/>
      </c>
      <c r="BA10" s="152" t="str">
        <f>_xlfn.IFNA(VLOOKUP($B10,'B-LogEmaxOverpEC50'!$A:$AL,MATCH(BA$1,'B-LogEmaxOverpEC50'!$A$1:$AL$1,0),FALSE),"")</f>
        <v/>
      </c>
      <c r="BB10" s="152" t="str">
        <f>_xlfn.IFNA(VLOOKUP($B10,'B-LogEmaxOverpEC50'!$A:$AL,MATCH(BB$1,'B-LogEmaxOverpEC50'!$A$1:$AL$1,0),FALSE),"")</f>
        <v/>
      </c>
      <c r="BC10" s="152" t="str">
        <f>_xlfn.IFNA(VLOOKUP($B10,'B-LogEmaxOverpEC50'!$A:$AL,MATCH(BC$1,'B-LogEmaxOverpEC50'!$A$1:$AL$1,0),FALSE),"")</f>
        <v/>
      </c>
      <c r="BD10" s="152" t="str">
        <f>_xlfn.IFNA(VLOOKUP($B10,'B-LogEmaxOverpEC50'!$A:$AL,MATCH(BD$1,'B-LogEmaxOverpEC50'!$A$1:$AL$1,0),FALSE),"")</f>
        <v/>
      </c>
      <c r="BE10" s="152" t="str">
        <f>_xlfn.IFNA(VLOOKUP($B10,'B-LogEmaxOverpEC50'!$A:$AL,MATCH(BE$1,'B-LogEmaxOverpEC50'!$A$1:$AL$1,0),FALSE),"")</f>
        <v/>
      </c>
      <c r="BF10" s="152" t="str">
        <f>_xlfn.IFNA(VLOOKUP($B10,'B-LogEmaxOverpEC50'!$A:$AL,MATCH(BF$1,'B-LogEmaxOverpEC50'!$A$1:$AL$1,0),FALSE),"")</f>
        <v/>
      </c>
      <c r="BG10" s="137">
        <f>_xlfn.IFNA(VLOOKUP($B10,'I-LogEmaxOverpEC50'!$A:$AR,MATCH(BG$1,'I-LogEmaxOverpEC50'!$A$1:$AR$1,0),FALSE),"")</f>
        <v>8.6300073739001331</v>
      </c>
      <c r="BH10" s="136">
        <f>_xlfn.IFNA(VLOOKUP($B10,'I-LogEmaxOverpEC50'!$A:$AR,MATCH(BH$1,'I-LogEmaxOverpEC50'!$A$1:$AR$1,0),FALSE),"")</f>
        <v>8.5484335817437547</v>
      </c>
      <c r="BI10" s="136">
        <f>_xlfn.IFNA(VLOOKUP($B10,'I-LogEmaxOverpEC50'!$A:$AR,MATCH(BI$1,'I-LogEmaxOverpEC50'!$A$1:$AR$1,0),FALSE),"")</f>
        <v>9.250963208056989</v>
      </c>
      <c r="BJ10" s="136">
        <f>_xlfn.IFNA(VLOOKUP($B10,'I-LogEmaxOverpEC50'!$A:$AR,MATCH(BJ$1,'I-LogEmaxOverpEC50'!$A$1:$AR$1,0),FALSE),"")</f>
        <v>9.250963208056989</v>
      </c>
      <c r="BK10" s="136">
        <f>_xlfn.IFNA(VLOOKUP($B10,'I-LogEmaxOverpEC50'!$A:$AR,MATCH(BK$1,'I-LogEmaxOverpEC50'!$A$1:$AR$1,0),FALSE),"")</f>
        <v>8.952023214705406</v>
      </c>
      <c r="BL10" s="136">
        <f>_xlfn.IFNA(VLOOKUP($B10,'I-LogEmaxOverpEC50'!$A:$AR,MATCH(BL$1,'I-LogEmaxOverpEC50'!$A$1:$AR$1,0),FALSE),"")</f>
        <v>8.952023214705406</v>
      </c>
      <c r="BM10" s="136">
        <f>_xlfn.IFNA(VLOOKUP($B10,'I-LogEmaxOverpEC50'!$A:$AR,MATCH(BM$1,'I-LogEmaxOverpEC50'!$A$1:$AR$1,0),FALSE),"")</f>
        <v>9.2761242572335636</v>
      </c>
      <c r="BN10" s="136">
        <f>_xlfn.IFNA(VLOOKUP($B10,'I-LogEmaxOverpEC50'!$A:$AR,MATCH(BN$1,'I-LogEmaxOverpEC50'!$A$1:$AR$1,0),FALSE),"")</f>
        <v>8.8125056501478838</v>
      </c>
      <c r="BO10" s="136">
        <f>_xlfn.IFNA(VLOOKUP($B10,'I-LogEmaxOverpEC50'!$A:$AR,MATCH(BO$1,'I-LogEmaxOverpEC50'!$A$1:$AR$1,0),FALSE),"")</f>
        <v>8.8125056501478838</v>
      </c>
      <c r="BP10" s="136">
        <f>_xlfn.IFNA(VLOOKUP($B10,'I-LogEmaxOverpEC50'!$A:$AR,MATCH(BP$1,'I-LogEmaxOverpEC50'!$A$1:$AR$1,0),FALSE),"")</f>
        <v>9.0696860921478653</v>
      </c>
      <c r="BQ10" s="136">
        <f>_xlfn.IFNA(VLOOKUP($B10,'I-LogEmaxOverpEC50'!$A:$AR,MATCH(BQ$1,'I-LogEmaxOverpEC50'!$A$1:$AR$1,0),FALSE),"")</f>
        <v>8.1351001287067195</v>
      </c>
      <c r="BR10" s="136">
        <f>_xlfn.IFNA(VLOOKUP($B10,'I-LogEmaxOverpEC50'!$A:$AR,MATCH(BR$1,'I-LogEmaxOverpEC50'!$A$1:$AR$1,0),FALSE),"")</f>
        <v>8.2576424265242707</v>
      </c>
      <c r="BS10" s="136">
        <f>_xlfn.IFNA(VLOOKUP($B10,'I-LogEmaxOverpEC50'!$A:$AR,MATCH(BS$1,'I-LogEmaxOverpEC50'!$A$1:$AR$1,0),FALSE),"")</f>
        <v>8.2211587648860647</v>
      </c>
      <c r="BT10" s="135"/>
      <c r="BU10" s="135"/>
      <c r="BV10" s="135"/>
      <c r="BW10" s="135"/>
      <c r="BX10" s="135"/>
      <c r="BY10" s="135"/>
      <c r="BZ10" s="135"/>
      <c r="CA10" s="135"/>
      <c r="CB10" s="135"/>
      <c r="CC10" s="135"/>
      <c r="CD10" s="135"/>
      <c r="CE10" s="135"/>
      <c r="CF10" s="135"/>
      <c r="CG10" s="135"/>
      <c r="CH10" s="135"/>
      <c r="CI10" s="135"/>
      <c r="CJ10" s="135"/>
    </row>
    <row r="11" spans="1:88" s="166" customFormat="1" x14ac:dyDescent="0.2">
      <c r="A11" s="146" cm="1">
        <f t="array" ref="A11">_xlfn.IFS(SUM(F11:R11)&gt;0,1,AB11&gt;0,2,TRUE,3)</f>
        <v>1</v>
      </c>
      <c r="B11" s="146" t="s">
        <v>42</v>
      </c>
      <c r="C11" s="144"/>
      <c r="D11" s="151" t="str">
        <f>_xlfn.XLOOKUP(B11,RecNamesAll!A:A,RecNamesAll!E:E)</f>
        <v>A</v>
      </c>
      <c r="E11" s="150" t="str">
        <f>_xlfn.XLOOKUP(B11,RecNamesAll!A:A,RecNamesAll!C:C)</f>
        <v>5-HT6</v>
      </c>
      <c r="F11" s="160">
        <f t="shared" si="0"/>
        <v>8.4085095394492217</v>
      </c>
      <c r="G11" s="159">
        <f t="shared" si="1"/>
        <v>8.3639660703437162</v>
      </c>
      <c r="H11" s="159" t="str">
        <f t="shared" si="2"/>
        <v/>
      </c>
      <c r="I11" s="159" t="str">
        <f t="shared" si="3"/>
        <v/>
      </c>
      <c r="J11" s="159" t="str">
        <f t="shared" si="4"/>
        <v/>
      </c>
      <c r="K11" s="159" t="str">
        <f t="shared" si="5"/>
        <v/>
      </c>
      <c r="L11" s="159" t="str">
        <f t="shared" si="6"/>
        <v/>
      </c>
      <c r="M11" s="159" t="str">
        <f t="shared" si="7"/>
        <v/>
      </c>
      <c r="N11" s="159" t="str">
        <f t="shared" si="8"/>
        <v/>
      </c>
      <c r="O11" s="159" t="str">
        <f t="shared" si="9"/>
        <v/>
      </c>
      <c r="P11" s="159" t="str">
        <f t="shared" si="10"/>
        <v/>
      </c>
      <c r="Q11" s="159" t="str">
        <f t="shared" si="11"/>
        <v/>
      </c>
      <c r="R11" s="159" t="str">
        <f t="shared" si="12"/>
        <v/>
      </c>
      <c r="S11" s="147"/>
      <c r="T11" s="147"/>
      <c r="U11" s="146" t="str">
        <f t="shared" si="13"/>
        <v>A</v>
      </c>
      <c r="V11" s="145" t="str">
        <f t="shared" si="14"/>
        <v>5-HT6</v>
      </c>
      <c r="W11" s="157">
        <f>VLOOKUP($B11,GtP!$A:$DD,MATCH("Gs_0-2",GtP!$A$1:$DD$1,0),FALSE)</f>
        <v>1</v>
      </c>
      <c r="X11" s="156">
        <f>VLOOKUP($B11,GtP!$A:$DD,MATCH("Gi/o_0-2",GtP!$A$1:$DD$1,0),FALSE)</f>
        <v>0</v>
      </c>
      <c r="Y11" s="156">
        <f>VLOOKUP($B11,GtP!$A:$DD,MATCH("Gq/11_0-2",GtP!$A$1:$DD$1,0),FALSE)</f>
        <v>2</v>
      </c>
      <c r="Z11" s="156">
        <f>VLOOKUP($B11,GtP!$A:$DD,MATCH("G12/13_0-2",GtP!$A$1:$DD$1,0),FALSE)</f>
        <v>0</v>
      </c>
      <c r="AA11" s="155"/>
      <c r="AB11" s="143">
        <f t="shared" si="19"/>
        <v>2</v>
      </c>
      <c r="AC11" s="315">
        <f t="shared" si="15"/>
        <v>2</v>
      </c>
      <c r="AD11" s="349" t="str">
        <f t="shared" si="16"/>
        <v/>
      </c>
      <c r="AE11" s="349" t="str">
        <f t="shared" si="17"/>
        <v/>
      </c>
      <c r="AF11" s="311" t="str">
        <f t="shared" si="18"/>
        <v/>
      </c>
      <c r="AG11" s="141" t="str">
        <f>_xlfn.CONCAT(IF(AT11="","-","B"),IF(BG11="","-","I"),VLOOKUP($B11,GtP!$A:$BB,MATCH("Gs_0-1",GtP!$A$1:$BB$1,0),FALSE))</f>
        <v>-IG</v>
      </c>
      <c r="AH11" s="140" t="str">
        <f>_xlfn.CONCAT(IF(AU11="","-","B"),IF(BH11="","-","I"),VLOOKUP($B11,GtP!$A:$BB,MATCH("Gs_0-1",GtP!$A$1:$BB$1,0),FALSE))</f>
        <v>-IG</v>
      </c>
      <c r="AI11" s="140" t="str">
        <f>_xlfn.CONCAT(IF(AV11="","-","B"),IF(BI11="","-","I"),VLOOKUP($B11,GtP!$A:$BB,MATCH("Gi/o_0-1",GtP!$A$1:$BB$1,0),FALSE))</f>
        <v>---</v>
      </c>
      <c r="AJ11" s="140" t="str">
        <f>_xlfn.CONCAT(IF(AW11="","-","B"),IF(BJ11="","-","I"),VLOOKUP($B11,GtP!$A:$BB,MATCH("Gi/o_0-1",GtP!$A$1:$BB$1,0),FALSE))</f>
        <v>---</v>
      </c>
      <c r="AK11" s="140" t="str">
        <f>_xlfn.CONCAT(IF(AX11="","-","B"),IF(BK11="","-","I"),VLOOKUP($B11,GtP!$A:$BB,MATCH("Gi/o_0-1",GtP!$A$1:$BB$1,0),FALSE))</f>
        <v>---</v>
      </c>
      <c r="AL11" s="140" t="str">
        <f>_xlfn.CONCAT(IF(AY11="","-","B"),IF(BL11="","-","I"),VLOOKUP($B11,GtP!$A:$BB,MATCH("Gi/o_0-1",GtP!$A$1:$BB$1,0),FALSE))</f>
        <v>---</v>
      </c>
      <c r="AM11" s="140" t="str">
        <f>_xlfn.CONCAT(IF(AZ11="","-","B"),IF(BM11="","-","I"),VLOOKUP($B11,GtP!$A:$BB,MATCH("Gi/o_0-1",GtP!$A$1:$BB$1,0),FALSE))</f>
        <v>-I-</v>
      </c>
      <c r="AN11" s="140" t="str">
        <f>_xlfn.CONCAT(IF(BA11="","-","B"),IF(BN11="","-","I"),VLOOKUP($B11,GtP!$A:$BB,MATCH("Gq/11_0-1",GtP!$A$1:$BB$1,0),FALSE))</f>
        <v>--G</v>
      </c>
      <c r="AO11" s="140" t="str">
        <f>_xlfn.CONCAT(IF(BB11="","-","B"),IF(BO11="","-","I"),VLOOKUP($B11,GtP!$A:$BB,MATCH("Gq/11_0-1",GtP!$A$1:$BB$1,0),FALSE))</f>
        <v>--G</v>
      </c>
      <c r="AP11" s="140" t="str">
        <f>_xlfn.CONCAT(IF(BC11="","-","B"),IF(BP11="","-","I"),VLOOKUP($B11,GtP!$A:$BB,MATCH("Gq/11_0-1",GtP!$A$1:$BB$1,0),FALSE))</f>
        <v>--G</v>
      </c>
      <c r="AQ11" s="140" t="str">
        <f>_xlfn.CONCAT(IF(BD11="","-","B"),IF(BQ11="","-","I"),VLOOKUP($B11,GtP!$A:$BB,MATCH("Gq/11_0-1",GtP!$A$1:$BB$1,0),FALSE))</f>
        <v>--G</v>
      </c>
      <c r="AR11" s="140" t="str">
        <f>_xlfn.CONCAT(IF(BE11="","-","B"),IF(BR11="","-","I"),VLOOKUP($B11,GtP!$A:$BB,MATCH("G12/13_0-1",GtP!$A$1:$BB$1,0),FALSE))</f>
        <v>---</v>
      </c>
      <c r="AS11" s="140" t="str">
        <f>_xlfn.CONCAT(IF(BF11="","-","B"),IF(BS11="","-","I"),VLOOKUP($B11,GtP!$A:$BB,MATCH("G12/13_0-1",GtP!$A$1:$BB$1,0),FALSE))</f>
        <v>-I-</v>
      </c>
      <c r="AT11" s="139" t="str">
        <f>_xlfn.IFNA(VLOOKUP($B11,'B-LogEmaxOverpEC50'!$A:$AL,MATCH(AT$1,'B-LogEmaxOverpEC50'!$A$1:$AL$1,0),FALSE),"")</f>
        <v/>
      </c>
      <c r="AU11" s="136" t="str">
        <f>_xlfn.IFNA(VLOOKUP($B11,'B-LogEmaxOverpEC50'!$A:$AL,MATCH(AU$1,'B-LogEmaxOverpEC50'!$A$1:$AL$1,0),FALSE),"")</f>
        <v/>
      </c>
      <c r="AV11" s="152" t="str">
        <f>_xlfn.IFNA(VLOOKUP($B11,'B-LogEmaxOverpEC50'!$A:$AL,MATCH(AV$1,'B-LogEmaxOverpEC50'!$A$1:$AL$1,0),FALSE),"")</f>
        <v/>
      </c>
      <c r="AW11" s="152" t="str">
        <f>_xlfn.IFNA(VLOOKUP($B11,'B-LogEmaxOverpEC50'!$A:$AL,MATCH(AW$1,'B-LogEmaxOverpEC50'!$A$1:$AL$1,0),FALSE),"")</f>
        <v/>
      </c>
      <c r="AX11" s="152" t="str">
        <f>_xlfn.IFNA(VLOOKUP($B11,'B-LogEmaxOverpEC50'!$A:$AL,MATCH(AX$1,'B-LogEmaxOverpEC50'!$A$1:$AL$1,0),FALSE),"")</f>
        <v/>
      </c>
      <c r="AY11" s="152" t="str">
        <f>_xlfn.IFNA(VLOOKUP($B11,'B-LogEmaxOverpEC50'!$A:$AL,MATCH(AY$1,'B-LogEmaxOverpEC50'!$A$1:$AL$1,0),FALSE),"")</f>
        <v/>
      </c>
      <c r="AZ11" s="152" t="str">
        <f>_xlfn.IFNA(VLOOKUP($B11,'B-LogEmaxOverpEC50'!$A:$AL,MATCH(AZ$1,'B-LogEmaxOverpEC50'!$A$1:$AL$1,0),FALSE),"")</f>
        <v/>
      </c>
      <c r="BA11" s="152" t="str">
        <f>_xlfn.IFNA(VLOOKUP($B11,'B-LogEmaxOverpEC50'!$A:$AL,MATCH(BA$1,'B-LogEmaxOverpEC50'!$A$1:$AL$1,0),FALSE),"")</f>
        <v/>
      </c>
      <c r="BB11" s="152" t="str">
        <f>_xlfn.IFNA(VLOOKUP($B11,'B-LogEmaxOverpEC50'!$A:$AL,MATCH(BB$1,'B-LogEmaxOverpEC50'!$A$1:$AL$1,0),FALSE),"")</f>
        <v/>
      </c>
      <c r="BC11" s="152" t="str">
        <f>_xlfn.IFNA(VLOOKUP($B11,'B-LogEmaxOverpEC50'!$A:$AL,MATCH(BC$1,'B-LogEmaxOverpEC50'!$A$1:$AL$1,0),FALSE),"")</f>
        <v/>
      </c>
      <c r="BD11" s="152" t="str">
        <f>_xlfn.IFNA(VLOOKUP($B11,'B-LogEmaxOverpEC50'!$A:$AL,MATCH(BD$1,'B-LogEmaxOverpEC50'!$A$1:$AL$1,0),FALSE),"")</f>
        <v/>
      </c>
      <c r="BE11" s="152" t="str">
        <f>_xlfn.IFNA(VLOOKUP($B11,'B-LogEmaxOverpEC50'!$A:$AL,MATCH(BE$1,'B-LogEmaxOverpEC50'!$A$1:$AL$1,0),FALSE),"")</f>
        <v/>
      </c>
      <c r="BF11" s="152" t="str">
        <f>_xlfn.IFNA(VLOOKUP($B11,'B-LogEmaxOverpEC50'!$A:$AL,MATCH(BF$1,'B-LogEmaxOverpEC50'!$A$1:$AL$1,0),FALSE),"")</f>
        <v/>
      </c>
      <c r="BG11" s="137">
        <f>_xlfn.IFNA(VLOOKUP($B11,'I-LogEmaxOverpEC50'!$A:$AR,MATCH(BG$1,'I-LogEmaxOverpEC50'!$A$1:$AR$1,0),FALSE),"")</f>
        <v>8.4085095394492217</v>
      </c>
      <c r="BH11" s="136">
        <f>_xlfn.IFNA(VLOOKUP($B11,'I-LogEmaxOverpEC50'!$A:$AR,MATCH(BH$1,'I-LogEmaxOverpEC50'!$A$1:$AR$1,0),FALSE),"")</f>
        <v>8.3639660703437162</v>
      </c>
      <c r="BI11" s="136" t="str">
        <f>_xlfn.IFNA(VLOOKUP($B11,'I-LogEmaxOverpEC50'!$A:$AR,MATCH(BI$1,'I-LogEmaxOverpEC50'!$A$1:$AR$1,0),FALSE),"")</f>
        <v/>
      </c>
      <c r="BJ11" s="136" t="str">
        <f>_xlfn.IFNA(VLOOKUP($B11,'I-LogEmaxOverpEC50'!$A:$AR,MATCH(BJ$1,'I-LogEmaxOverpEC50'!$A$1:$AR$1,0),FALSE),"")</f>
        <v/>
      </c>
      <c r="BK11" s="136" t="str">
        <f>_xlfn.IFNA(VLOOKUP($B11,'I-LogEmaxOverpEC50'!$A:$AR,MATCH(BK$1,'I-LogEmaxOverpEC50'!$A$1:$AR$1,0),FALSE),"")</f>
        <v/>
      </c>
      <c r="BL11" s="136" t="str">
        <f>_xlfn.IFNA(VLOOKUP($B11,'I-LogEmaxOverpEC50'!$A:$AR,MATCH(BL$1,'I-LogEmaxOverpEC50'!$A$1:$AR$1,0),FALSE),"")</f>
        <v/>
      </c>
      <c r="BM11" s="136">
        <f>_xlfn.IFNA(VLOOKUP($B11,'I-LogEmaxOverpEC50'!$A:$AR,MATCH(BM$1,'I-LogEmaxOverpEC50'!$A$1:$AR$1,0),FALSE),"")</f>
        <v>8.2351957051808213</v>
      </c>
      <c r="BN11" s="136" t="str">
        <f>_xlfn.IFNA(VLOOKUP($B11,'I-LogEmaxOverpEC50'!$A:$AR,MATCH(BN$1,'I-LogEmaxOverpEC50'!$A$1:$AR$1,0),FALSE),"")</f>
        <v/>
      </c>
      <c r="BO11" s="136" t="str">
        <f>_xlfn.IFNA(VLOOKUP($B11,'I-LogEmaxOverpEC50'!$A:$AR,MATCH(BO$1,'I-LogEmaxOverpEC50'!$A$1:$AR$1,0),FALSE),"")</f>
        <v/>
      </c>
      <c r="BP11" s="136" t="str">
        <f>_xlfn.IFNA(VLOOKUP($B11,'I-LogEmaxOverpEC50'!$A:$AR,MATCH(BP$1,'I-LogEmaxOverpEC50'!$A$1:$AR$1,0),FALSE),"")</f>
        <v/>
      </c>
      <c r="BQ11" s="136" t="str">
        <f>_xlfn.IFNA(VLOOKUP($B11,'I-LogEmaxOverpEC50'!$A:$AR,MATCH(BQ$1,'I-LogEmaxOverpEC50'!$A$1:$AR$1,0),FALSE),"")</f>
        <v/>
      </c>
      <c r="BR11" s="136" t="str">
        <f>_xlfn.IFNA(VLOOKUP($B11,'I-LogEmaxOverpEC50'!$A:$AR,MATCH(BR$1,'I-LogEmaxOverpEC50'!$A$1:$AR$1,0),FALSE),"")</f>
        <v/>
      </c>
      <c r="BS11" s="136">
        <f>_xlfn.IFNA(VLOOKUP($B11,'I-LogEmaxOverpEC50'!$A:$AR,MATCH(BS$1,'I-LogEmaxOverpEC50'!$A$1:$AR$1,0),FALSE),"")</f>
        <v>8.0730212115632156</v>
      </c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</row>
    <row r="12" spans="1:88" s="166" customFormat="1" x14ac:dyDescent="0.2">
      <c r="A12" s="146" cm="1">
        <f t="array" ref="A12">_xlfn.IFS(SUM(F12:R12)&gt;0,1,AB12&gt;0,2,TRUE,3)</f>
        <v>1</v>
      </c>
      <c r="B12" s="146" t="s">
        <v>43</v>
      </c>
      <c r="C12" s="144"/>
      <c r="D12" s="151" t="str">
        <f>_xlfn.XLOOKUP(B12,RecNamesAll!A:A,RecNamesAll!E:E)</f>
        <v>A</v>
      </c>
      <c r="E12" s="150" t="str">
        <f>_xlfn.XLOOKUP(B12,RecNamesAll!A:A,RecNamesAll!C:C)</f>
        <v>5-HT7</v>
      </c>
      <c r="F12" s="160">
        <f t="shared" si="0"/>
        <v>10.28315470125465</v>
      </c>
      <c r="G12" s="159">
        <f t="shared" si="1"/>
        <v>10.29474617124116</v>
      </c>
      <c r="H12" s="159" t="str">
        <f t="shared" si="2"/>
        <v/>
      </c>
      <c r="I12" s="159" t="str">
        <f t="shared" si="3"/>
        <v/>
      </c>
      <c r="J12" s="159" t="str">
        <f t="shared" si="4"/>
        <v/>
      </c>
      <c r="K12" s="159" t="str">
        <f t="shared" si="5"/>
        <v/>
      </c>
      <c r="L12" s="159" t="str">
        <f t="shared" si="6"/>
        <v/>
      </c>
      <c r="M12" s="159" t="str">
        <f t="shared" si="7"/>
        <v/>
      </c>
      <c r="N12" s="159" t="str">
        <f t="shared" si="8"/>
        <v/>
      </c>
      <c r="O12" s="159" t="str">
        <f t="shared" si="9"/>
        <v/>
      </c>
      <c r="P12" s="159" t="str">
        <f t="shared" si="10"/>
        <v/>
      </c>
      <c r="Q12" s="159" t="str">
        <f t="shared" si="11"/>
        <v/>
      </c>
      <c r="R12" s="159" t="str">
        <f t="shared" si="12"/>
        <v/>
      </c>
      <c r="S12" s="147"/>
      <c r="T12" s="147"/>
      <c r="U12" s="146" t="str">
        <f t="shared" si="13"/>
        <v>A</v>
      </c>
      <c r="V12" s="145" t="str">
        <f t="shared" si="14"/>
        <v>5-HT7</v>
      </c>
      <c r="W12" s="157">
        <f>VLOOKUP($B12,GtP!$A:$DD,MATCH("Gs_0-2",GtP!$A$1:$DD$1,0),FALSE)</f>
        <v>1</v>
      </c>
      <c r="X12" s="156">
        <f>VLOOKUP($B12,GtP!$A:$DD,MATCH("Gi/o_0-2",GtP!$A$1:$DD$1,0),FALSE)</f>
        <v>0</v>
      </c>
      <c r="Y12" s="156">
        <f>VLOOKUP($B12,GtP!$A:$DD,MATCH("Gq/11_0-2",GtP!$A$1:$DD$1,0),FALSE)</f>
        <v>0</v>
      </c>
      <c r="Z12" s="156">
        <f>VLOOKUP($B12,GtP!$A:$DD,MATCH("G12/13_0-2",GtP!$A$1:$DD$1,0),FALSE)</f>
        <v>0</v>
      </c>
      <c r="AA12" s="155"/>
      <c r="AB12" s="143">
        <f t="shared" si="19"/>
        <v>1</v>
      </c>
      <c r="AC12" s="315">
        <f t="shared" si="15"/>
        <v>2</v>
      </c>
      <c r="AD12" s="349" t="str">
        <f t="shared" si="16"/>
        <v/>
      </c>
      <c r="AE12" s="349" t="str">
        <f t="shared" si="17"/>
        <v/>
      </c>
      <c r="AF12" s="311" t="str">
        <f t="shared" si="18"/>
        <v/>
      </c>
      <c r="AG12" s="141" t="str">
        <f>_xlfn.CONCAT(IF(AT12="","-","B"),IF(BG12="","-","I"),VLOOKUP($B12,GtP!$A:$BB,MATCH("Gs_0-1",GtP!$A$1:$BB$1,0),FALSE))</f>
        <v>-IG</v>
      </c>
      <c r="AH12" s="140" t="str">
        <f>_xlfn.CONCAT(IF(AU12="","-","B"),IF(BH12="","-","I"),VLOOKUP($B12,GtP!$A:$BB,MATCH("Gs_0-1",GtP!$A$1:$BB$1,0),FALSE))</f>
        <v>-IG</v>
      </c>
      <c r="AI12" s="140" t="str">
        <f>_xlfn.CONCAT(IF(AV12="","-","B"),IF(BI12="","-","I"),VLOOKUP($B12,GtP!$A:$BB,MATCH("Gi/o_0-1",GtP!$A$1:$BB$1,0),FALSE))</f>
        <v>-I-</v>
      </c>
      <c r="AJ12" s="140" t="str">
        <f>_xlfn.CONCAT(IF(AW12="","-","B"),IF(BJ12="","-","I"),VLOOKUP($B12,GtP!$A:$BB,MATCH("Gi/o_0-1",GtP!$A$1:$BB$1,0),FALSE))</f>
        <v>-I-</v>
      </c>
      <c r="AK12" s="140" t="str">
        <f>_xlfn.CONCAT(IF(AX12="","-","B"),IF(BK12="","-","I"),VLOOKUP($B12,GtP!$A:$BB,MATCH("Gi/o_0-1",GtP!$A$1:$BB$1,0),FALSE))</f>
        <v>-I-</v>
      </c>
      <c r="AL12" s="140" t="str">
        <f>_xlfn.CONCAT(IF(AY12="","-","B"),IF(BL12="","-","I"),VLOOKUP($B12,GtP!$A:$BB,MATCH("Gi/o_0-1",GtP!$A$1:$BB$1,0),FALSE))</f>
        <v>-I-</v>
      </c>
      <c r="AM12" s="140" t="str">
        <f>_xlfn.CONCAT(IF(AZ12="","-","B"),IF(BM12="","-","I"),VLOOKUP($B12,GtP!$A:$BB,MATCH("Gi/o_0-1",GtP!$A$1:$BB$1,0),FALSE))</f>
        <v>-I-</v>
      </c>
      <c r="AN12" s="140" t="str">
        <f>_xlfn.CONCAT(IF(BA12="","-","B"),IF(BN12="","-","I"),VLOOKUP($B12,GtP!$A:$BB,MATCH("Gq/11_0-1",GtP!$A$1:$BB$1,0),FALSE))</f>
        <v>-I-</v>
      </c>
      <c r="AO12" s="140" t="str">
        <f>_xlfn.CONCAT(IF(BB12="","-","B"),IF(BO12="","-","I"),VLOOKUP($B12,GtP!$A:$BB,MATCH("Gq/11_0-1",GtP!$A$1:$BB$1,0),FALSE))</f>
        <v>-I-</v>
      </c>
      <c r="AP12" s="140" t="str">
        <f>_xlfn.CONCAT(IF(BC12="","-","B"),IF(BP12="","-","I"),VLOOKUP($B12,GtP!$A:$BB,MATCH("Gq/11_0-1",GtP!$A$1:$BB$1,0),FALSE))</f>
        <v>-I-</v>
      </c>
      <c r="AQ12" s="140" t="str">
        <f>_xlfn.CONCAT(IF(BD12="","-","B"),IF(BQ12="","-","I"),VLOOKUP($B12,GtP!$A:$BB,MATCH("Gq/11_0-1",GtP!$A$1:$BB$1,0),FALSE))</f>
        <v>-I-</v>
      </c>
      <c r="AR12" s="140" t="str">
        <f>_xlfn.CONCAT(IF(BE12="","-","B"),IF(BR12="","-","I"),VLOOKUP($B12,GtP!$A:$BB,MATCH("G12/13_0-1",GtP!$A$1:$BB$1,0),FALSE))</f>
        <v>-I-</v>
      </c>
      <c r="AS12" s="140" t="str">
        <f>_xlfn.CONCAT(IF(BF12="","-","B"),IF(BS12="","-","I"),VLOOKUP($B12,GtP!$A:$BB,MATCH("G12/13_0-1",GtP!$A$1:$BB$1,0),FALSE))</f>
        <v>-I-</v>
      </c>
      <c r="AT12" s="139" t="str">
        <f>_xlfn.IFNA(VLOOKUP($B12,'B-LogEmaxOverpEC50'!$A:$AL,MATCH(AT$1,'B-LogEmaxOverpEC50'!$A$1:$AL$1,0),FALSE),"")</f>
        <v/>
      </c>
      <c r="AU12" s="136" t="str">
        <f>_xlfn.IFNA(VLOOKUP($B12,'B-LogEmaxOverpEC50'!$A:$AL,MATCH(AU$1,'B-LogEmaxOverpEC50'!$A$1:$AL$1,0),FALSE),"")</f>
        <v/>
      </c>
      <c r="AV12" s="152" t="str">
        <f>_xlfn.IFNA(VLOOKUP($B12,'B-LogEmaxOverpEC50'!$A:$AL,MATCH(AV$1,'B-LogEmaxOverpEC50'!$A$1:$AL$1,0),FALSE),"")</f>
        <v/>
      </c>
      <c r="AW12" s="152" t="str">
        <f>_xlfn.IFNA(VLOOKUP($B12,'B-LogEmaxOverpEC50'!$A:$AL,MATCH(AW$1,'B-LogEmaxOverpEC50'!$A$1:$AL$1,0),FALSE),"")</f>
        <v/>
      </c>
      <c r="AX12" s="152" t="str">
        <f>_xlfn.IFNA(VLOOKUP($B12,'B-LogEmaxOverpEC50'!$A:$AL,MATCH(AX$1,'B-LogEmaxOverpEC50'!$A$1:$AL$1,0),FALSE),"")</f>
        <v/>
      </c>
      <c r="AY12" s="152" t="str">
        <f>_xlfn.IFNA(VLOOKUP($B12,'B-LogEmaxOverpEC50'!$A:$AL,MATCH(AY$1,'B-LogEmaxOverpEC50'!$A$1:$AL$1,0),FALSE),"")</f>
        <v/>
      </c>
      <c r="AZ12" s="152" t="str">
        <f>_xlfn.IFNA(VLOOKUP($B12,'B-LogEmaxOverpEC50'!$A:$AL,MATCH(AZ$1,'B-LogEmaxOverpEC50'!$A$1:$AL$1,0),FALSE),"")</f>
        <v/>
      </c>
      <c r="BA12" s="152" t="str">
        <f>_xlfn.IFNA(VLOOKUP($B12,'B-LogEmaxOverpEC50'!$A:$AL,MATCH(BA$1,'B-LogEmaxOverpEC50'!$A$1:$AL$1,0),FALSE),"")</f>
        <v/>
      </c>
      <c r="BB12" s="152" t="str">
        <f>_xlfn.IFNA(VLOOKUP($B12,'B-LogEmaxOverpEC50'!$A:$AL,MATCH(BB$1,'B-LogEmaxOverpEC50'!$A$1:$AL$1,0),FALSE),"")</f>
        <v/>
      </c>
      <c r="BC12" s="152" t="str">
        <f>_xlfn.IFNA(VLOOKUP($B12,'B-LogEmaxOverpEC50'!$A:$AL,MATCH(BC$1,'B-LogEmaxOverpEC50'!$A$1:$AL$1,0),FALSE),"")</f>
        <v/>
      </c>
      <c r="BD12" s="152" t="str">
        <f>_xlfn.IFNA(VLOOKUP($B12,'B-LogEmaxOverpEC50'!$A:$AL,MATCH(BD$1,'B-LogEmaxOverpEC50'!$A$1:$AL$1,0),FALSE),"")</f>
        <v/>
      </c>
      <c r="BE12" s="152" t="str">
        <f>_xlfn.IFNA(VLOOKUP($B12,'B-LogEmaxOverpEC50'!$A:$AL,MATCH(BE$1,'B-LogEmaxOverpEC50'!$A$1:$AL$1,0),FALSE),"")</f>
        <v/>
      </c>
      <c r="BF12" s="152" t="str">
        <f>_xlfn.IFNA(VLOOKUP($B12,'B-LogEmaxOverpEC50'!$A:$AL,MATCH(BF$1,'B-LogEmaxOverpEC50'!$A$1:$AL$1,0),FALSE),"")</f>
        <v/>
      </c>
      <c r="BG12" s="137">
        <f>_xlfn.IFNA(VLOOKUP($B12,'I-LogEmaxOverpEC50'!$A:$AR,MATCH(BG$1,'I-LogEmaxOverpEC50'!$A$1:$AR$1,0),FALSE),"")</f>
        <v>10.28315470125465</v>
      </c>
      <c r="BH12" s="136">
        <f>_xlfn.IFNA(VLOOKUP($B12,'I-LogEmaxOverpEC50'!$A:$AR,MATCH(BH$1,'I-LogEmaxOverpEC50'!$A$1:$AR$1,0),FALSE),"")</f>
        <v>10.29474617124116</v>
      </c>
      <c r="BI12" s="136">
        <f>_xlfn.IFNA(VLOOKUP($B12,'I-LogEmaxOverpEC50'!$A:$AR,MATCH(BI$1,'I-LogEmaxOverpEC50'!$A$1:$AR$1,0),FALSE),"")</f>
        <v>9.9626894308899452</v>
      </c>
      <c r="BJ12" s="136">
        <f>_xlfn.IFNA(VLOOKUP($B12,'I-LogEmaxOverpEC50'!$A:$AR,MATCH(BJ$1,'I-LogEmaxOverpEC50'!$A$1:$AR$1,0),FALSE),"")</f>
        <v>9.9626894308899452</v>
      </c>
      <c r="BK12" s="136">
        <f>_xlfn.IFNA(VLOOKUP($B12,'I-LogEmaxOverpEC50'!$A:$AR,MATCH(BK$1,'I-LogEmaxOverpEC50'!$A$1:$AR$1,0),FALSE),"")</f>
        <v>10.194653041010406</v>
      </c>
      <c r="BL12" s="136">
        <f>_xlfn.IFNA(VLOOKUP($B12,'I-LogEmaxOverpEC50'!$A:$AR,MATCH(BL$1,'I-LogEmaxOverpEC50'!$A$1:$AR$1,0),FALSE),"")</f>
        <v>10.194653041010406</v>
      </c>
      <c r="BM12" s="136">
        <f>_xlfn.IFNA(VLOOKUP($B12,'I-LogEmaxOverpEC50'!$A:$AR,MATCH(BM$1,'I-LogEmaxOverpEC50'!$A$1:$AR$1,0),FALSE),"")</f>
        <v>10.361258997302802</v>
      </c>
      <c r="BN12" s="136">
        <f>_xlfn.IFNA(VLOOKUP($B12,'I-LogEmaxOverpEC50'!$A:$AR,MATCH(BN$1,'I-LogEmaxOverpEC50'!$A$1:$AR$1,0),FALSE),"")</f>
        <v>10.145892723947602</v>
      </c>
      <c r="BO12" s="136">
        <f>_xlfn.IFNA(VLOOKUP($B12,'I-LogEmaxOverpEC50'!$A:$AR,MATCH(BO$1,'I-LogEmaxOverpEC50'!$A$1:$AR$1,0),FALSE),"")</f>
        <v>10.145892723947602</v>
      </c>
      <c r="BP12" s="136">
        <f>_xlfn.IFNA(VLOOKUP($B12,'I-LogEmaxOverpEC50'!$A:$AR,MATCH(BP$1,'I-LogEmaxOverpEC50'!$A$1:$AR$1,0),FALSE),"")</f>
        <v>10.437768024697306</v>
      </c>
      <c r="BQ12" s="136">
        <f>_xlfn.IFNA(VLOOKUP($B12,'I-LogEmaxOverpEC50'!$A:$AR,MATCH(BQ$1,'I-LogEmaxOverpEC50'!$A$1:$AR$1,0),FALSE),"")</f>
        <v>9.9883149007871204</v>
      </c>
      <c r="BR12" s="136">
        <f>_xlfn.IFNA(VLOOKUP($B12,'I-LogEmaxOverpEC50'!$A:$AR,MATCH(BR$1,'I-LogEmaxOverpEC50'!$A$1:$AR$1,0),FALSE),"")</f>
        <v>10.140654288874837</v>
      </c>
      <c r="BS12" s="136">
        <f>_xlfn.IFNA(VLOOKUP($B12,'I-LogEmaxOverpEC50'!$A:$AR,MATCH(BS$1,'I-LogEmaxOverpEC50'!$A$1:$AR$1,0),FALSE),"")</f>
        <v>10.306547323513813</v>
      </c>
      <c r="BT12" s="135"/>
      <c r="BU12" s="135"/>
      <c r="BV12" s="135"/>
      <c r="BW12" s="135"/>
      <c r="BX12" s="135"/>
      <c r="BY12" s="135"/>
      <c r="BZ12" s="135"/>
      <c r="CA12" s="135"/>
      <c r="CB12" s="135"/>
      <c r="CC12" s="135"/>
      <c r="CD12" s="135"/>
      <c r="CE12" s="135"/>
      <c r="CF12" s="135"/>
      <c r="CG12" s="135"/>
      <c r="CH12" s="135"/>
      <c r="CI12" s="135"/>
      <c r="CJ12" s="135"/>
    </row>
    <row r="13" spans="1:88" s="166" customFormat="1" x14ac:dyDescent="0.2">
      <c r="A13" s="146" t="e" cm="1">
        <f t="array" ref="A13">_xlfn.IFS(SUM(F13:R13)&gt;0,1,AB13&gt;0,2,TRUE,3)</f>
        <v>#N/A</v>
      </c>
      <c r="B13" s="146" t="s">
        <v>49</v>
      </c>
      <c r="C13" s="144"/>
      <c r="D13" s="151" t="str">
        <f>_xlfn.XLOOKUP(B13,RecNamesAll!A:A,RecNamesAll!E:E)</f>
        <v>A</v>
      </c>
      <c r="E13" s="150" t="str">
        <f>_xlfn.XLOOKUP(B13,RecNamesAll!A:A,RecNamesAll!C:C)</f>
        <v>A1</v>
      </c>
      <c r="F13" s="160" t="e">
        <f t="shared" si="0"/>
        <v>#N/A</v>
      </c>
      <c r="G13" s="159" t="e">
        <f t="shared" si="1"/>
        <v>#N/A</v>
      </c>
      <c r="H13" s="159" t="e">
        <f t="shared" si="2"/>
        <v>#N/A</v>
      </c>
      <c r="I13" s="159" t="e">
        <f t="shared" si="3"/>
        <v>#N/A</v>
      </c>
      <c r="J13" s="159" t="e">
        <f t="shared" si="4"/>
        <v>#N/A</v>
      </c>
      <c r="K13" s="159" t="e">
        <f t="shared" si="5"/>
        <v>#N/A</v>
      </c>
      <c r="L13" s="159" t="e">
        <f t="shared" si="6"/>
        <v>#N/A</v>
      </c>
      <c r="M13" s="159" t="e">
        <f t="shared" si="7"/>
        <v>#N/A</v>
      </c>
      <c r="N13" s="159" t="e">
        <f t="shared" si="8"/>
        <v>#N/A</v>
      </c>
      <c r="O13" s="159" t="e">
        <f t="shared" si="9"/>
        <v>#N/A</v>
      </c>
      <c r="P13" s="159" t="e">
        <f t="shared" si="10"/>
        <v>#N/A</v>
      </c>
      <c r="Q13" s="159" t="e">
        <f t="shared" si="11"/>
        <v>#N/A</v>
      </c>
      <c r="R13" s="159" t="e">
        <f t="shared" si="12"/>
        <v>#N/A</v>
      </c>
      <c r="S13" s="147"/>
      <c r="T13" s="147"/>
      <c r="U13" s="146" t="str">
        <f t="shared" si="13"/>
        <v>A</v>
      </c>
      <c r="V13" s="145" t="str">
        <f t="shared" si="14"/>
        <v>A1</v>
      </c>
      <c r="W13" s="157" t="e">
        <f>VLOOKUP($B13,GtP!$A:$DD,MATCH("Gs_0-2",GtP!$A$1:$DD$1,0),FALSE)</f>
        <v>#N/A</v>
      </c>
      <c r="X13" s="156" t="e">
        <f>VLOOKUP($B13,GtP!$A:$DD,MATCH("Gi/o_0-2",GtP!$A$1:$DD$1,0),FALSE)</f>
        <v>#N/A</v>
      </c>
      <c r="Y13" s="156" t="e">
        <f>VLOOKUP($B13,GtP!$A:$DD,MATCH("Gq/11_0-2",GtP!$A$1:$DD$1,0),FALSE)</f>
        <v>#N/A</v>
      </c>
      <c r="Z13" s="156" t="e">
        <f>VLOOKUP($B13,GtP!$A:$DD,MATCH("G12/13_0-2",GtP!$A$1:$DD$1,0),FALSE)</f>
        <v>#N/A</v>
      </c>
      <c r="AA13" s="155"/>
      <c r="AB13" s="143" t="e">
        <f t="shared" si="19"/>
        <v>#N/A</v>
      </c>
      <c r="AC13" s="315" t="str">
        <f t="shared" si="15"/>
        <v/>
      </c>
      <c r="AD13" s="349" t="str">
        <f t="shared" si="16"/>
        <v/>
      </c>
      <c r="AE13" s="349" t="str">
        <f t="shared" si="17"/>
        <v/>
      </c>
      <c r="AF13" s="311" t="str">
        <f t="shared" si="18"/>
        <v/>
      </c>
      <c r="AG13" s="141" t="e">
        <f>_xlfn.CONCAT(IF(AT13="","-","B"),IF(BG13="","-","I"),VLOOKUP($B13,GtP!$A:$BB,MATCH("Gs_0-1",GtP!$A$1:$BB$1,0),FALSE))</f>
        <v>#N/A</v>
      </c>
      <c r="AH13" s="140" t="e">
        <f>_xlfn.CONCAT(IF(AU13="","-","B"),IF(BH13="","-","I"),VLOOKUP($B13,GtP!$A:$BB,MATCH("Gs_0-1",GtP!$A$1:$BB$1,0),FALSE))</f>
        <v>#N/A</v>
      </c>
      <c r="AI13" s="140" t="e">
        <f>_xlfn.CONCAT(IF(AV13="","-","B"),IF(BI13="","-","I"),VLOOKUP($B13,GtP!$A:$BB,MATCH("Gi/o_0-1",GtP!$A$1:$BB$1,0),FALSE))</f>
        <v>#N/A</v>
      </c>
      <c r="AJ13" s="140" t="e">
        <f>_xlfn.CONCAT(IF(AW13="","-","B"),IF(BJ13="","-","I"),VLOOKUP($B13,GtP!$A:$BB,MATCH("Gi/o_0-1",GtP!$A$1:$BB$1,0),FALSE))</f>
        <v>#N/A</v>
      </c>
      <c r="AK13" s="140" t="e">
        <f>_xlfn.CONCAT(IF(AX13="","-","B"),IF(BK13="","-","I"),VLOOKUP($B13,GtP!$A:$BB,MATCH("Gi/o_0-1",GtP!$A$1:$BB$1,0),FALSE))</f>
        <v>#N/A</v>
      </c>
      <c r="AL13" s="140" t="e">
        <f>_xlfn.CONCAT(IF(AY13="","-","B"),IF(BL13="","-","I"),VLOOKUP($B13,GtP!$A:$BB,MATCH("Gi/o_0-1",GtP!$A$1:$BB$1,0),FALSE))</f>
        <v>#N/A</v>
      </c>
      <c r="AM13" s="140" t="e">
        <f>_xlfn.CONCAT(IF(AZ13="","-","B"),IF(BM13="","-","I"),VLOOKUP($B13,GtP!$A:$BB,MATCH("Gi/o_0-1",GtP!$A$1:$BB$1,0),FALSE))</f>
        <v>#N/A</v>
      </c>
      <c r="AN13" s="140" t="e">
        <f>_xlfn.CONCAT(IF(BA13="","-","B"),IF(BN13="","-","I"),VLOOKUP($B13,GtP!$A:$BB,MATCH("Gq/11_0-1",GtP!$A$1:$BB$1,0),FALSE))</f>
        <v>#N/A</v>
      </c>
      <c r="AO13" s="140" t="e">
        <f>_xlfn.CONCAT(IF(BB13="","-","B"),IF(BO13="","-","I"),VLOOKUP($B13,GtP!$A:$BB,MATCH("Gq/11_0-1",GtP!$A$1:$BB$1,0),FALSE))</f>
        <v>#N/A</v>
      </c>
      <c r="AP13" s="140" t="e">
        <f>_xlfn.CONCAT(IF(BC13="","-","B"),IF(BP13="","-","I"),VLOOKUP($B13,GtP!$A:$BB,MATCH("Gq/11_0-1",GtP!$A$1:$BB$1,0),FALSE))</f>
        <v>#N/A</v>
      </c>
      <c r="AQ13" s="140" t="e">
        <f>_xlfn.CONCAT(IF(BD13="","-","B"),IF(BQ13="","-","I"),VLOOKUP($B13,GtP!$A:$BB,MATCH("Gq/11_0-1",GtP!$A$1:$BB$1,0),FALSE))</f>
        <v>#N/A</v>
      </c>
      <c r="AR13" s="140" t="e">
        <f>_xlfn.CONCAT(IF(BE13="","-","B"),IF(BR13="","-","I"),VLOOKUP($B13,GtP!$A:$BB,MATCH("G12/13_0-1",GtP!$A$1:$BB$1,0),FALSE))</f>
        <v>#N/A</v>
      </c>
      <c r="AS13" s="140" t="e">
        <f>_xlfn.CONCAT(IF(BF13="","-","B"),IF(BS13="","-","I"),VLOOKUP($B13,GtP!$A:$BB,MATCH("G12/13_0-1",GtP!$A$1:$BB$1,0),FALSE))</f>
        <v>#N/A</v>
      </c>
      <c r="AT13" s="139" t="str">
        <f>_xlfn.IFNA(VLOOKUP($B13,'B-LogEmaxOverpEC50'!$A:$AL,MATCH(AT$1,'B-LogEmaxOverpEC50'!$A$1:$AL$1,0),FALSE),"")</f>
        <v/>
      </c>
      <c r="AU13" s="136" t="str">
        <f>_xlfn.IFNA(VLOOKUP($B13,'B-LogEmaxOverpEC50'!$A:$AL,MATCH(AU$1,'B-LogEmaxOverpEC50'!$A$1:$AL$1,0),FALSE),"")</f>
        <v/>
      </c>
      <c r="AV13" s="152" t="str">
        <f>_xlfn.IFNA(VLOOKUP($B13,'B-LogEmaxOverpEC50'!$A:$AL,MATCH(AV$1,'B-LogEmaxOverpEC50'!$A$1:$AL$1,0),FALSE),"")</f>
        <v/>
      </c>
      <c r="AW13" s="152" t="str">
        <f>_xlfn.IFNA(VLOOKUP($B13,'B-LogEmaxOverpEC50'!$A:$AL,MATCH(AW$1,'B-LogEmaxOverpEC50'!$A$1:$AL$1,0),FALSE),"")</f>
        <v/>
      </c>
      <c r="AX13" s="152">
        <f>_xlfn.IFNA(VLOOKUP($B13,'B-LogEmaxOverpEC50'!$A:$AL,MATCH(AX$1,'B-LogEmaxOverpEC50'!$A$1:$AL$1,0),FALSE),"")</f>
        <v>8.5977983133730778</v>
      </c>
      <c r="AY13" s="152">
        <f>_xlfn.IFNA(VLOOKUP($B13,'B-LogEmaxOverpEC50'!$A:$AL,MATCH(AY$1,'B-LogEmaxOverpEC50'!$A$1:$AL$1,0),FALSE),"")</f>
        <v>8.4459467896306126</v>
      </c>
      <c r="AZ13" s="152">
        <f>_xlfn.IFNA(VLOOKUP($B13,'B-LogEmaxOverpEC50'!$A:$AL,MATCH(AZ$1,'B-LogEmaxOverpEC50'!$A$1:$AL$1,0),FALSE),"")</f>
        <v>8.1143889807777274</v>
      </c>
      <c r="BA13" s="152" t="str">
        <f>_xlfn.IFNA(VLOOKUP($B13,'B-LogEmaxOverpEC50'!$A:$AL,MATCH(BA$1,'B-LogEmaxOverpEC50'!$A$1:$AL$1,0),FALSE),"")</f>
        <v/>
      </c>
      <c r="BB13" s="152" t="str">
        <f>_xlfn.IFNA(VLOOKUP($B13,'B-LogEmaxOverpEC50'!$A:$AL,MATCH(BB$1,'B-LogEmaxOverpEC50'!$A$1:$AL$1,0),FALSE),"")</f>
        <v/>
      </c>
      <c r="BC13" s="152" t="str">
        <f>_xlfn.IFNA(VLOOKUP($B13,'B-LogEmaxOverpEC50'!$A:$AL,MATCH(BC$1,'B-LogEmaxOverpEC50'!$A$1:$AL$1,0),FALSE),"")</f>
        <v/>
      </c>
      <c r="BD13" s="152">
        <f>_xlfn.IFNA(VLOOKUP($B13,'B-LogEmaxOverpEC50'!$A:$AL,MATCH(BD$1,'B-LogEmaxOverpEC50'!$A$1:$AL$1,0),FALSE),"")</f>
        <v>8.6114516629129376</v>
      </c>
      <c r="BE13" s="152">
        <f>_xlfn.IFNA(VLOOKUP($B13,'B-LogEmaxOverpEC50'!$A:$AL,MATCH(BE$1,'B-LogEmaxOverpEC50'!$A$1:$AL$1,0),FALSE),"")</f>
        <v>7.6839106732546103</v>
      </c>
      <c r="BF13" s="152" t="str">
        <f>_xlfn.IFNA(VLOOKUP($B13,'B-LogEmaxOverpEC50'!$A:$AL,MATCH(BF$1,'B-LogEmaxOverpEC50'!$A$1:$AL$1,0),FALSE),"")</f>
        <v/>
      </c>
      <c r="BG13" s="137">
        <f>_xlfn.IFNA(VLOOKUP($B13,'I-LogEmaxOverpEC50'!$A:$AR,MATCH(BG$1,'I-LogEmaxOverpEC50'!$A$1:$AR$1,0),FALSE),"")</f>
        <v>6.7279400086720376</v>
      </c>
      <c r="BH13" s="136">
        <f>_xlfn.IFNA(VLOOKUP($B13,'I-LogEmaxOverpEC50'!$A:$AR,MATCH(BH$1,'I-LogEmaxOverpEC50'!$A$1:$AR$1,0),FALSE),"")</f>
        <v>6.5486077309785236</v>
      </c>
      <c r="BI13" s="136" t="str">
        <f>_xlfn.IFNA(VLOOKUP($B13,'I-LogEmaxOverpEC50'!$A:$AR,MATCH(BI$1,'I-LogEmaxOverpEC50'!$A$1:$AR$1,0),FALSE),"")</f>
        <v/>
      </c>
      <c r="BJ13" s="136" t="str">
        <f>_xlfn.IFNA(VLOOKUP($B13,'I-LogEmaxOverpEC50'!$A:$AR,MATCH(BJ$1,'I-LogEmaxOverpEC50'!$A$1:$AR$1,0),FALSE),"")</f>
        <v/>
      </c>
      <c r="BK13" s="136">
        <f>_xlfn.IFNA(VLOOKUP($B13,'I-LogEmaxOverpEC50'!$A:$AR,MATCH(BK$1,'I-LogEmaxOverpEC50'!$A$1:$AR$1,0),FALSE),"")</f>
        <v>9.0839395738621622</v>
      </c>
      <c r="BL13" s="136">
        <f>_xlfn.IFNA(VLOOKUP($B13,'I-LogEmaxOverpEC50'!$A:$AR,MATCH(BL$1,'I-LogEmaxOverpEC50'!$A$1:$AR$1,0),FALSE),"")</f>
        <v>9.0839395738621622</v>
      </c>
      <c r="BM13" s="136">
        <f>_xlfn.IFNA(VLOOKUP($B13,'I-LogEmaxOverpEC50'!$A:$AR,MATCH(BM$1,'I-LogEmaxOverpEC50'!$A$1:$AR$1,0),FALSE),"")</f>
        <v>9.1170247529744248</v>
      </c>
      <c r="BN13" s="136">
        <f>_xlfn.IFNA(VLOOKUP($B13,'I-LogEmaxOverpEC50'!$A:$AR,MATCH(BN$1,'I-LogEmaxOverpEC50'!$A$1:$AR$1,0),FALSE),"")</f>
        <v>7.3243126453218652</v>
      </c>
      <c r="BO13" s="136">
        <f>_xlfn.IFNA(VLOOKUP($B13,'I-LogEmaxOverpEC50'!$A:$AR,MATCH(BO$1,'I-LogEmaxOverpEC50'!$A$1:$AR$1,0),FALSE),"")</f>
        <v>7.3243126453218652</v>
      </c>
      <c r="BP13" s="136">
        <f>_xlfn.IFNA(VLOOKUP($B13,'I-LogEmaxOverpEC50'!$A:$AR,MATCH(BP$1,'I-LogEmaxOverpEC50'!$A$1:$AR$1,0),FALSE),"")</f>
        <v>7.7638225071304312</v>
      </c>
      <c r="BQ13" s="136">
        <f>_xlfn.IFNA(VLOOKUP($B13,'I-LogEmaxOverpEC50'!$A:$AR,MATCH(BQ$1,'I-LogEmaxOverpEC50'!$A$1:$AR$1,0),FALSE),"")</f>
        <v>7.92796133154107</v>
      </c>
      <c r="BR13" s="136">
        <f>_xlfn.IFNA(VLOOKUP($B13,'I-LogEmaxOverpEC50'!$A:$AR,MATCH(BR$1,'I-LogEmaxOverpEC50'!$A$1:$AR$1,0),FALSE),"")</f>
        <v>7.343452676486188</v>
      </c>
      <c r="BS13" s="136" t="str">
        <f>_xlfn.IFNA(VLOOKUP($B13,'I-LogEmaxOverpEC50'!$A:$AR,MATCH(BS$1,'I-LogEmaxOverpEC50'!$A$1:$AR$1,0),FALSE),"")</f>
        <v/>
      </c>
      <c r="BT13" s="135"/>
      <c r="BU13" s="135"/>
      <c r="BV13" s="135"/>
      <c r="BW13" s="135"/>
      <c r="BX13" s="135"/>
      <c r="BY13" s="135"/>
      <c r="BZ13" s="135"/>
      <c r="CA13" s="135"/>
      <c r="CB13" s="135"/>
      <c r="CC13" s="135"/>
      <c r="CD13" s="135"/>
      <c r="CE13" s="135"/>
      <c r="CF13" s="135"/>
      <c r="CG13" s="135"/>
      <c r="CH13" s="135"/>
      <c r="CI13" s="135"/>
      <c r="CJ13" s="135"/>
    </row>
    <row r="14" spans="1:88" s="166" customFormat="1" x14ac:dyDescent="0.2">
      <c r="A14" s="146" t="e" cm="1">
        <f t="array" ref="A14">_xlfn.IFS(SUM(F14:R14)&gt;0,1,AB14&gt;0,2,TRUE,3)</f>
        <v>#N/A</v>
      </c>
      <c r="B14" s="146" t="s">
        <v>50</v>
      </c>
      <c r="C14" s="144"/>
      <c r="D14" s="151" t="str">
        <f>_xlfn.XLOOKUP(B14,RecNamesAll!A:A,RecNamesAll!E:E)</f>
        <v>A</v>
      </c>
      <c r="E14" s="150" t="str">
        <f>_xlfn.XLOOKUP(B14,RecNamesAll!A:A,RecNamesAll!C:C)</f>
        <v>A2A</v>
      </c>
      <c r="F14" s="160" t="e">
        <f t="shared" si="0"/>
        <v>#N/A</v>
      </c>
      <c r="G14" s="159" t="e">
        <f t="shared" si="1"/>
        <v>#N/A</v>
      </c>
      <c r="H14" s="159" t="e">
        <f t="shared" si="2"/>
        <v>#N/A</v>
      </c>
      <c r="I14" s="159" t="e">
        <f t="shared" si="3"/>
        <v>#N/A</v>
      </c>
      <c r="J14" s="159" t="e">
        <f t="shared" si="4"/>
        <v>#N/A</v>
      </c>
      <c r="K14" s="159" t="e">
        <f t="shared" si="5"/>
        <v>#N/A</v>
      </c>
      <c r="L14" s="159" t="e">
        <f t="shared" si="6"/>
        <v>#N/A</v>
      </c>
      <c r="M14" s="159" t="e">
        <f t="shared" si="7"/>
        <v>#N/A</v>
      </c>
      <c r="N14" s="159" t="e">
        <f t="shared" si="8"/>
        <v>#N/A</v>
      </c>
      <c r="O14" s="159" t="e">
        <f t="shared" si="9"/>
        <v>#N/A</v>
      </c>
      <c r="P14" s="159" t="e">
        <f t="shared" si="10"/>
        <v>#N/A</v>
      </c>
      <c r="Q14" s="159" t="e">
        <f t="shared" si="11"/>
        <v>#N/A</v>
      </c>
      <c r="R14" s="159" t="e">
        <f t="shared" si="12"/>
        <v>#N/A</v>
      </c>
      <c r="S14" s="147"/>
      <c r="T14" s="147"/>
      <c r="U14" s="146" t="str">
        <f t="shared" si="13"/>
        <v>A</v>
      </c>
      <c r="V14" s="145" t="str">
        <f t="shared" si="14"/>
        <v>A2A</v>
      </c>
      <c r="W14" s="157" t="e">
        <f>VLOOKUP($B14,GtP!$A:$DD,MATCH("Gs_0-2",GtP!$A$1:$DD$1,0),FALSE)</f>
        <v>#N/A</v>
      </c>
      <c r="X14" s="156" t="e">
        <f>VLOOKUP($B14,GtP!$A:$DD,MATCH("Gi/o_0-2",GtP!$A$1:$DD$1,0),FALSE)</f>
        <v>#N/A</v>
      </c>
      <c r="Y14" s="156" t="e">
        <f>VLOOKUP($B14,GtP!$A:$DD,MATCH("Gq/11_0-2",GtP!$A$1:$DD$1,0),FALSE)</f>
        <v>#N/A</v>
      </c>
      <c r="Z14" s="156" t="e">
        <f>VLOOKUP($B14,GtP!$A:$DD,MATCH("G12/13_0-2",GtP!$A$1:$DD$1,0),FALSE)</f>
        <v>#N/A</v>
      </c>
      <c r="AA14" s="155"/>
      <c r="AB14" s="143" t="e">
        <f t="shared" si="19"/>
        <v>#N/A</v>
      </c>
      <c r="AC14" s="315" t="str">
        <f t="shared" si="15"/>
        <v/>
      </c>
      <c r="AD14" s="349" t="str">
        <f t="shared" si="16"/>
        <v/>
      </c>
      <c r="AE14" s="349" t="str">
        <f t="shared" si="17"/>
        <v/>
      </c>
      <c r="AF14" s="311" t="str">
        <f t="shared" si="18"/>
        <v/>
      </c>
      <c r="AG14" s="141" t="e">
        <f>_xlfn.CONCAT(IF(AT14="","-","B"),IF(BG14="","-","I"),VLOOKUP($B14,GtP!$A:$BB,MATCH("Gs_0-1",GtP!$A$1:$BB$1,0),FALSE))</f>
        <v>#N/A</v>
      </c>
      <c r="AH14" s="140" t="e">
        <f>_xlfn.CONCAT(IF(AU14="","-","B"),IF(BH14="","-","I"),VLOOKUP($B14,GtP!$A:$BB,MATCH("Gs_0-1",GtP!$A$1:$BB$1,0),FALSE))</f>
        <v>#N/A</v>
      </c>
      <c r="AI14" s="140" t="e">
        <f>_xlfn.CONCAT(IF(AV14="","-","B"),IF(BI14="","-","I"),VLOOKUP($B14,GtP!$A:$BB,MATCH("Gi/o_0-1",GtP!$A$1:$BB$1,0),FALSE))</f>
        <v>#N/A</v>
      </c>
      <c r="AJ14" s="140" t="e">
        <f>_xlfn.CONCAT(IF(AW14="","-","B"),IF(BJ14="","-","I"),VLOOKUP($B14,GtP!$A:$BB,MATCH("Gi/o_0-1",GtP!$A$1:$BB$1,0),FALSE))</f>
        <v>#N/A</v>
      </c>
      <c r="AK14" s="140" t="e">
        <f>_xlfn.CONCAT(IF(AX14="","-","B"),IF(BK14="","-","I"),VLOOKUP($B14,GtP!$A:$BB,MATCH("Gi/o_0-1",GtP!$A$1:$BB$1,0),FALSE))</f>
        <v>#N/A</v>
      </c>
      <c r="AL14" s="140" t="e">
        <f>_xlfn.CONCAT(IF(AY14="","-","B"),IF(BL14="","-","I"),VLOOKUP($B14,GtP!$A:$BB,MATCH("Gi/o_0-1",GtP!$A$1:$BB$1,0),FALSE))</f>
        <v>#N/A</v>
      </c>
      <c r="AM14" s="140" t="e">
        <f>_xlfn.CONCAT(IF(AZ14="","-","B"),IF(BM14="","-","I"),VLOOKUP($B14,GtP!$A:$BB,MATCH("Gi/o_0-1",GtP!$A$1:$BB$1,0),FALSE))</f>
        <v>#N/A</v>
      </c>
      <c r="AN14" s="140" t="e">
        <f>_xlfn.CONCAT(IF(BA14="","-","B"),IF(BN14="","-","I"),VLOOKUP($B14,GtP!$A:$BB,MATCH("Gq/11_0-1",GtP!$A$1:$BB$1,0),FALSE))</f>
        <v>#N/A</v>
      </c>
      <c r="AO14" s="140" t="e">
        <f>_xlfn.CONCAT(IF(BB14="","-","B"),IF(BO14="","-","I"),VLOOKUP($B14,GtP!$A:$BB,MATCH("Gq/11_0-1",GtP!$A$1:$BB$1,0),FALSE))</f>
        <v>#N/A</v>
      </c>
      <c r="AP14" s="140" t="e">
        <f>_xlfn.CONCAT(IF(BC14="","-","B"),IF(BP14="","-","I"),VLOOKUP($B14,GtP!$A:$BB,MATCH("Gq/11_0-1",GtP!$A$1:$BB$1,0),FALSE))</f>
        <v>#N/A</v>
      </c>
      <c r="AQ14" s="140" t="e">
        <f>_xlfn.CONCAT(IF(BD14="","-","B"),IF(BQ14="","-","I"),VLOOKUP($B14,GtP!$A:$BB,MATCH("Gq/11_0-1",GtP!$A$1:$BB$1,0),FALSE))</f>
        <v>#N/A</v>
      </c>
      <c r="AR14" s="140" t="e">
        <f>_xlfn.CONCAT(IF(BE14="","-","B"),IF(BR14="","-","I"),VLOOKUP($B14,GtP!$A:$BB,MATCH("G12/13_0-1",GtP!$A$1:$BB$1,0),FALSE))</f>
        <v>#N/A</v>
      </c>
      <c r="AS14" s="140" t="e">
        <f>_xlfn.CONCAT(IF(BF14="","-","B"),IF(BS14="","-","I"),VLOOKUP($B14,GtP!$A:$BB,MATCH("G12/13_0-1",GtP!$A$1:$BB$1,0),FALSE))</f>
        <v>#N/A</v>
      </c>
      <c r="AT14" s="139">
        <f>_xlfn.IFNA(VLOOKUP($B14,'B-LogEmaxOverpEC50'!$A:$AL,MATCH(AT$1,'B-LogEmaxOverpEC50'!$A$1:$AL$1,0),FALSE),"")</f>
        <v>7.8297195170498588</v>
      </c>
      <c r="AU14" s="136" t="str">
        <f>_xlfn.IFNA(VLOOKUP($B14,'B-LogEmaxOverpEC50'!$A:$AL,MATCH(AU$1,'B-LogEmaxOverpEC50'!$A$1:$AL$1,0),FALSE),"")</f>
        <v/>
      </c>
      <c r="AV14" s="152" t="str">
        <f>_xlfn.IFNA(VLOOKUP($B14,'B-LogEmaxOverpEC50'!$A:$AL,MATCH(AV$1,'B-LogEmaxOverpEC50'!$A$1:$AL$1,0),FALSE),"")</f>
        <v/>
      </c>
      <c r="AW14" s="152" t="str">
        <f>_xlfn.IFNA(VLOOKUP($B14,'B-LogEmaxOverpEC50'!$A:$AL,MATCH(AW$1,'B-LogEmaxOverpEC50'!$A$1:$AL$1,0),FALSE),"")</f>
        <v/>
      </c>
      <c r="AX14" s="152" t="str">
        <f>_xlfn.IFNA(VLOOKUP($B14,'B-LogEmaxOverpEC50'!$A:$AL,MATCH(AX$1,'B-LogEmaxOverpEC50'!$A$1:$AL$1,0),FALSE),"")</f>
        <v/>
      </c>
      <c r="AY14" s="152" t="str">
        <f>_xlfn.IFNA(VLOOKUP($B14,'B-LogEmaxOverpEC50'!$A:$AL,MATCH(AY$1,'B-LogEmaxOverpEC50'!$A$1:$AL$1,0),FALSE),"")</f>
        <v/>
      </c>
      <c r="AZ14" s="152" t="str">
        <f>_xlfn.IFNA(VLOOKUP($B14,'B-LogEmaxOverpEC50'!$A:$AL,MATCH(AZ$1,'B-LogEmaxOverpEC50'!$A$1:$AL$1,0),FALSE),"")</f>
        <v/>
      </c>
      <c r="BA14" s="152" t="str">
        <f>_xlfn.IFNA(VLOOKUP($B14,'B-LogEmaxOverpEC50'!$A:$AL,MATCH(BA$1,'B-LogEmaxOverpEC50'!$A$1:$AL$1,0),FALSE),"")</f>
        <v/>
      </c>
      <c r="BB14" s="152" t="str">
        <f>_xlfn.IFNA(VLOOKUP($B14,'B-LogEmaxOverpEC50'!$A:$AL,MATCH(BB$1,'B-LogEmaxOverpEC50'!$A$1:$AL$1,0),FALSE),"")</f>
        <v/>
      </c>
      <c r="BC14" s="152" t="str">
        <f>_xlfn.IFNA(VLOOKUP($B14,'B-LogEmaxOverpEC50'!$A:$AL,MATCH(BC$1,'B-LogEmaxOverpEC50'!$A$1:$AL$1,0),FALSE),"")</f>
        <v/>
      </c>
      <c r="BD14" s="152">
        <f>_xlfn.IFNA(VLOOKUP($B14,'B-LogEmaxOverpEC50'!$A:$AL,MATCH(BD$1,'B-LogEmaxOverpEC50'!$A$1:$AL$1,0),FALSE),"")</f>
        <v>7.6242193582607412</v>
      </c>
      <c r="BE14" s="152">
        <f>_xlfn.IFNA(VLOOKUP($B14,'B-LogEmaxOverpEC50'!$A:$AL,MATCH(BE$1,'B-LogEmaxOverpEC50'!$A$1:$AL$1,0),FALSE),"")</f>
        <v>8.5470950106933188</v>
      </c>
      <c r="BF14" s="152">
        <f>_xlfn.IFNA(VLOOKUP($B14,'B-LogEmaxOverpEC50'!$A:$AL,MATCH(BF$1,'B-LogEmaxOverpEC50'!$A$1:$AL$1,0),FALSE),"")</f>
        <v>7.4815408178919593</v>
      </c>
      <c r="BG14" s="137">
        <f>_xlfn.IFNA(VLOOKUP($B14,'I-LogEmaxOverpEC50'!$A:$AR,MATCH(BG$1,'I-LogEmaxOverpEC50'!$A$1:$AR$1,0),FALSE),"")</f>
        <v>7.7505291359800585</v>
      </c>
      <c r="BH14" s="136">
        <f>_xlfn.IFNA(VLOOKUP($B14,'I-LogEmaxOverpEC50'!$A:$AR,MATCH(BH$1,'I-LogEmaxOverpEC50'!$A$1:$AR$1,0),FALSE),"")</f>
        <v>7.7830055516791665</v>
      </c>
      <c r="BI14" s="136">
        <f>_xlfn.IFNA(VLOOKUP($B14,'I-LogEmaxOverpEC50'!$A:$AR,MATCH(BI$1,'I-LogEmaxOverpEC50'!$A$1:$AR$1,0),FALSE),"")</f>
        <v>7.5802972842516132</v>
      </c>
      <c r="BJ14" s="136">
        <f>_xlfn.IFNA(VLOOKUP($B14,'I-LogEmaxOverpEC50'!$A:$AR,MATCH(BJ$1,'I-LogEmaxOverpEC50'!$A$1:$AR$1,0),FALSE),"")</f>
        <v>7.5802972842516132</v>
      </c>
      <c r="BK14" s="136">
        <f>_xlfn.IFNA(VLOOKUP($B14,'I-LogEmaxOverpEC50'!$A:$AR,MATCH(BK$1,'I-LogEmaxOverpEC50'!$A$1:$AR$1,0),FALSE),"")</f>
        <v>7.8564234143660521</v>
      </c>
      <c r="BL14" s="136">
        <f>_xlfn.IFNA(VLOOKUP($B14,'I-LogEmaxOverpEC50'!$A:$AR,MATCH(BL$1,'I-LogEmaxOverpEC50'!$A$1:$AR$1,0),FALSE),"")</f>
        <v>7.8564234143660521</v>
      </c>
      <c r="BM14" s="136">
        <f>_xlfn.IFNA(VLOOKUP($B14,'I-LogEmaxOverpEC50'!$A:$AR,MATCH(BM$1,'I-LogEmaxOverpEC50'!$A$1:$AR$1,0),FALSE),"")</f>
        <v>7.8853087585264259</v>
      </c>
      <c r="BN14" s="136">
        <f>_xlfn.IFNA(VLOOKUP($B14,'I-LogEmaxOverpEC50'!$A:$AR,MATCH(BN$1,'I-LogEmaxOverpEC50'!$A$1:$AR$1,0),FALSE),"")</f>
        <v>7.6537293875044421</v>
      </c>
      <c r="BO14" s="136">
        <f>_xlfn.IFNA(VLOOKUP($B14,'I-LogEmaxOverpEC50'!$A:$AR,MATCH(BO$1,'I-LogEmaxOverpEC50'!$A$1:$AR$1,0),FALSE),"")</f>
        <v>7.6537293875044421</v>
      </c>
      <c r="BP14" s="136">
        <f>_xlfn.IFNA(VLOOKUP($B14,'I-LogEmaxOverpEC50'!$A:$AR,MATCH(BP$1,'I-LogEmaxOverpEC50'!$A$1:$AR$1,0),FALSE),"")</f>
        <v>7.7978199630029561</v>
      </c>
      <c r="BQ14" s="136" t="str">
        <f>_xlfn.IFNA(VLOOKUP($B14,'I-LogEmaxOverpEC50'!$A:$AR,MATCH(BQ$1,'I-LogEmaxOverpEC50'!$A$1:$AR$1,0),FALSE),"")</f>
        <v/>
      </c>
      <c r="BR14" s="136" t="str">
        <f>_xlfn.IFNA(VLOOKUP($B14,'I-LogEmaxOverpEC50'!$A:$AR,MATCH(BR$1,'I-LogEmaxOverpEC50'!$A$1:$AR$1,0),FALSE),"")</f>
        <v/>
      </c>
      <c r="BS14" s="136" t="str">
        <f>_xlfn.IFNA(VLOOKUP($B14,'I-LogEmaxOverpEC50'!$A:$AR,MATCH(BS$1,'I-LogEmaxOverpEC50'!$A$1:$AR$1,0),FALSE),"")</f>
        <v/>
      </c>
      <c r="BT14" s="135"/>
      <c r="BU14" s="135"/>
      <c r="BV14" s="135"/>
      <c r="BW14" s="135"/>
      <c r="BX14" s="135"/>
      <c r="BY14" s="135"/>
      <c r="BZ14" s="135"/>
      <c r="CA14" s="135"/>
      <c r="CB14" s="135"/>
      <c r="CC14" s="135"/>
      <c r="CD14" s="135"/>
      <c r="CE14" s="135"/>
      <c r="CF14" s="135"/>
      <c r="CG14" s="135"/>
      <c r="CH14" s="135"/>
      <c r="CI14" s="135"/>
      <c r="CJ14" s="135"/>
    </row>
    <row r="15" spans="1:88" s="166" customFormat="1" x14ac:dyDescent="0.2">
      <c r="A15" s="146" t="e" cm="1">
        <f t="array" ref="A15">_xlfn.IFS(SUM(F15:R15)&gt;0,1,AB15&gt;0,2,TRUE,3)</f>
        <v>#N/A</v>
      </c>
      <c r="B15" s="146" t="s">
        <v>51</v>
      </c>
      <c r="C15" s="144"/>
      <c r="D15" s="151" t="str">
        <f>_xlfn.XLOOKUP(B15,RecNamesAll!A:A,RecNamesAll!E:E)</f>
        <v>A</v>
      </c>
      <c r="E15" s="150" t="str">
        <f>_xlfn.XLOOKUP(B15,RecNamesAll!A:A,RecNamesAll!C:C)</f>
        <v>A2B</v>
      </c>
      <c r="F15" s="160" t="e">
        <f t="shared" si="0"/>
        <v>#N/A</v>
      </c>
      <c r="G15" s="159" t="e">
        <f t="shared" si="1"/>
        <v>#N/A</v>
      </c>
      <c r="H15" s="159" t="e">
        <f t="shared" si="2"/>
        <v>#N/A</v>
      </c>
      <c r="I15" s="159" t="e">
        <f t="shared" si="3"/>
        <v>#N/A</v>
      </c>
      <c r="J15" s="159" t="e">
        <f t="shared" si="4"/>
        <v>#N/A</v>
      </c>
      <c r="K15" s="159" t="e">
        <f t="shared" si="5"/>
        <v>#N/A</v>
      </c>
      <c r="L15" s="159" t="e">
        <f t="shared" si="6"/>
        <v>#N/A</v>
      </c>
      <c r="M15" s="159" t="e">
        <f t="shared" si="7"/>
        <v>#N/A</v>
      </c>
      <c r="N15" s="159" t="e">
        <f t="shared" si="8"/>
        <v>#N/A</v>
      </c>
      <c r="O15" s="159" t="e">
        <f t="shared" si="9"/>
        <v>#N/A</v>
      </c>
      <c r="P15" s="159" t="e">
        <f t="shared" si="10"/>
        <v>#N/A</v>
      </c>
      <c r="Q15" s="159" t="e">
        <f t="shared" si="11"/>
        <v>#N/A</v>
      </c>
      <c r="R15" s="159" t="e">
        <f t="shared" si="12"/>
        <v>#N/A</v>
      </c>
      <c r="S15" s="147"/>
      <c r="T15" s="147"/>
      <c r="U15" s="146" t="str">
        <f t="shared" si="13"/>
        <v>A</v>
      </c>
      <c r="V15" s="145" t="str">
        <f t="shared" si="14"/>
        <v>A2B</v>
      </c>
      <c r="W15" s="157" t="e">
        <f>VLOOKUP($B15,GtP!$A:$DD,MATCH("Gs_0-2",GtP!$A$1:$DD$1,0),FALSE)</f>
        <v>#N/A</v>
      </c>
      <c r="X15" s="156" t="e">
        <f>VLOOKUP($B15,GtP!$A:$DD,MATCH("Gi/o_0-2",GtP!$A$1:$DD$1,0),FALSE)</f>
        <v>#N/A</v>
      </c>
      <c r="Y15" s="156" t="e">
        <f>VLOOKUP($B15,GtP!$A:$DD,MATCH("Gq/11_0-2",GtP!$A$1:$DD$1,0),FALSE)</f>
        <v>#N/A</v>
      </c>
      <c r="Z15" s="156" t="e">
        <f>VLOOKUP($B15,GtP!$A:$DD,MATCH("G12/13_0-2",GtP!$A$1:$DD$1,0),FALSE)</f>
        <v>#N/A</v>
      </c>
      <c r="AA15" s="155"/>
      <c r="AB15" s="143" t="e">
        <f t="shared" si="19"/>
        <v>#N/A</v>
      </c>
      <c r="AC15" s="315" t="str">
        <f t="shared" si="15"/>
        <v/>
      </c>
      <c r="AD15" s="349" t="str">
        <f t="shared" si="16"/>
        <v/>
      </c>
      <c r="AE15" s="349" t="str">
        <f t="shared" si="17"/>
        <v/>
      </c>
      <c r="AF15" s="311" t="str">
        <f t="shared" si="18"/>
        <v/>
      </c>
      <c r="AG15" s="141" t="e">
        <f>_xlfn.CONCAT(IF(AT15="","-","B"),IF(BG15="","-","I"),VLOOKUP($B15,GtP!$A:$BB,MATCH("Gs_0-1",GtP!$A$1:$BB$1,0),FALSE))</f>
        <v>#N/A</v>
      </c>
      <c r="AH15" s="140" t="e">
        <f>_xlfn.CONCAT(IF(AU15="","-","B"),IF(BH15="","-","I"),VLOOKUP($B15,GtP!$A:$BB,MATCH("Gs_0-1",GtP!$A$1:$BB$1,0),FALSE))</f>
        <v>#N/A</v>
      </c>
      <c r="AI15" s="140" t="e">
        <f>_xlfn.CONCAT(IF(AV15="","-","B"),IF(BI15="","-","I"),VLOOKUP($B15,GtP!$A:$BB,MATCH("Gi/o_0-1",GtP!$A$1:$BB$1,0),FALSE))</f>
        <v>#N/A</v>
      </c>
      <c r="AJ15" s="140" t="e">
        <f>_xlfn.CONCAT(IF(AW15="","-","B"),IF(BJ15="","-","I"),VLOOKUP($B15,GtP!$A:$BB,MATCH("Gi/o_0-1",GtP!$A$1:$BB$1,0),FALSE))</f>
        <v>#N/A</v>
      </c>
      <c r="AK15" s="140" t="e">
        <f>_xlfn.CONCAT(IF(AX15="","-","B"),IF(BK15="","-","I"),VLOOKUP($B15,GtP!$A:$BB,MATCH("Gi/o_0-1",GtP!$A$1:$BB$1,0),FALSE))</f>
        <v>#N/A</v>
      </c>
      <c r="AL15" s="140" t="e">
        <f>_xlfn.CONCAT(IF(AY15="","-","B"),IF(BL15="","-","I"),VLOOKUP($B15,GtP!$A:$BB,MATCH("Gi/o_0-1",GtP!$A$1:$BB$1,0),FALSE))</f>
        <v>#N/A</v>
      </c>
      <c r="AM15" s="140" t="e">
        <f>_xlfn.CONCAT(IF(AZ15="","-","B"),IF(BM15="","-","I"),VLOOKUP($B15,GtP!$A:$BB,MATCH("Gi/o_0-1",GtP!$A$1:$BB$1,0),FALSE))</f>
        <v>#N/A</v>
      </c>
      <c r="AN15" s="140" t="e">
        <f>_xlfn.CONCAT(IF(BA15="","-","B"),IF(BN15="","-","I"),VLOOKUP($B15,GtP!$A:$BB,MATCH("Gq/11_0-1",GtP!$A$1:$BB$1,0),FALSE))</f>
        <v>#N/A</v>
      </c>
      <c r="AO15" s="140" t="e">
        <f>_xlfn.CONCAT(IF(BB15="","-","B"),IF(BO15="","-","I"),VLOOKUP($B15,GtP!$A:$BB,MATCH("Gq/11_0-1",GtP!$A$1:$BB$1,0),FALSE))</f>
        <v>#N/A</v>
      </c>
      <c r="AP15" s="140" t="e">
        <f>_xlfn.CONCAT(IF(BC15="","-","B"),IF(BP15="","-","I"),VLOOKUP($B15,GtP!$A:$BB,MATCH("Gq/11_0-1",GtP!$A$1:$BB$1,0),FALSE))</f>
        <v>#N/A</v>
      </c>
      <c r="AQ15" s="140" t="e">
        <f>_xlfn.CONCAT(IF(BD15="","-","B"),IF(BQ15="","-","I"),VLOOKUP($B15,GtP!$A:$BB,MATCH("Gq/11_0-1",GtP!$A$1:$BB$1,0),FALSE))</f>
        <v>#N/A</v>
      </c>
      <c r="AR15" s="140" t="e">
        <f>_xlfn.CONCAT(IF(BE15="","-","B"),IF(BR15="","-","I"),VLOOKUP($B15,GtP!$A:$BB,MATCH("G12/13_0-1",GtP!$A$1:$BB$1,0),FALSE))</f>
        <v>#N/A</v>
      </c>
      <c r="AS15" s="140" t="e">
        <f>_xlfn.CONCAT(IF(BF15="","-","B"),IF(BS15="","-","I"),VLOOKUP($B15,GtP!$A:$BB,MATCH("G12/13_0-1",GtP!$A$1:$BB$1,0),FALSE))</f>
        <v>#N/A</v>
      </c>
      <c r="AT15" s="139">
        <f>_xlfn.IFNA(VLOOKUP($B15,'B-LogEmaxOverpEC50'!$A:$AL,MATCH(AT$1,'B-LogEmaxOverpEC50'!$A$1:$AL$1,0),FALSE),"")</f>
        <v>8.0238700719289557</v>
      </c>
      <c r="AU15" s="136" t="str">
        <f>_xlfn.IFNA(VLOOKUP($B15,'B-LogEmaxOverpEC50'!$A:$AL,MATCH(AU$1,'B-LogEmaxOverpEC50'!$A$1:$AL$1,0),FALSE),"")</f>
        <v/>
      </c>
      <c r="AV15" s="152" t="str">
        <f>_xlfn.IFNA(VLOOKUP($B15,'B-LogEmaxOverpEC50'!$A:$AL,MATCH(AV$1,'B-LogEmaxOverpEC50'!$A$1:$AL$1,0),FALSE),"")</f>
        <v/>
      </c>
      <c r="AW15" s="152" t="str">
        <f>_xlfn.IFNA(VLOOKUP($B15,'B-LogEmaxOverpEC50'!$A:$AL,MATCH(AW$1,'B-LogEmaxOverpEC50'!$A$1:$AL$1,0),FALSE),"")</f>
        <v/>
      </c>
      <c r="AX15" s="152" t="str">
        <f>_xlfn.IFNA(VLOOKUP($B15,'B-LogEmaxOverpEC50'!$A:$AL,MATCH(AX$1,'B-LogEmaxOverpEC50'!$A$1:$AL$1,0),FALSE),"")</f>
        <v/>
      </c>
      <c r="AY15" s="152" t="str">
        <f>_xlfn.IFNA(VLOOKUP($B15,'B-LogEmaxOverpEC50'!$A:$AL,MATCH(AY$1,'B-LogEmaxOverpEC50'!$A$1:$AL$1,0),FALSE),"")</f>
        <v/>
      </c>
      <c r="AZ15" s="152" t="str">
        <f>_xlfn.IFNA(VLOOKUP($B15,'B-LogEmaxOverpEC50'!$A:$AL,MATCH(AZ$1,'B-LogEmaxOverpEC50'!$A$1:$AL$1,0),FALSE),"")</f>
        <v/>
      </c>
      <c r="BA15" s="152" t="str">
        <f>_xlfn.IFNA(VLOOKUP($B15,'B-LogEmaxOverpEC50'!$A:$AL,MATCH(BA$1,'B-LogEmaxOverpEC50'!$A$1:$AL$1,0),FALSE),"")</f>
        <v/>
      </c>
      <c r="BB15" s="152" t="str">
        <f>_xlfn.IFNA(VLOOKUP($B15,'B-LogEmaxOverpEC50'!$A:$AL,MATCH(BB$1,'B-LogEmaxOverpEC50'!$A$1:$AL$1,0),FALSE),"")</f>
        <v/>
      </c>
      <c r="BC15" s="152" t="str">
        <f>_xlfn.IFNA(VLOOKUP($B15,'B-LogEmaxOverpEC50'!$A:$AL,MATCH(BC$1,'B-LogEmaxOverpEC50'!$A$1:$AL$1,0),FALSE),"")</f>
        <v/>
      </c>
      <c r="BD15" s="152">
        <f>_xlfn.IFNA(VLOOKUP($B15,'B-LogEmaxOverpEC50'!$A:$AL,MATCH(BD$1,'B-LogEmaxOverpEC50'!$A$1:$AL$1,0),FALSE),"")</f>
        <v>8.013306859647459</v>
      </c>
      <c r="BE15" s="152" t="str">
        <f>_xlfn.IFNA(VLOOKUP($B15,'B-LogEmaxOverpEC50'!$A:$AL,MATCH(BE$1,'B-LogEmaxOverpEC50'!$A$1:$AL$1,0),FALSE),"")</f>
        <v/>
      </c>
      <c r="BF15" s="152" t="str">
        <f>_xlfn.IFNA(VLOOKUP($B15,'B-LogEmaxOverpEC50'!$A:$AL,MATCH(BF$1,'B-LogEmaxOverpEC50'!$A$1:$AL$1,0),FALSE),"")</f>
        <v/>
      </c>
      <c r="BG15" s="137">
        <f>_xlfn.IFNA(VLOOKUP($B15,'I-LogEmaxOverpEC50'!$A:$AR,MATCH(BG$1,'I-LogEmaxOverpEC50'!$A$1:$AR$1,0),FALSE),"")</f>
        <v>7.5722201953750945</v>
      </c>
      <c r="BH15" s="136">
        <f>_xlfn.IFNA(VLOOKUP($B15,'I-LogEmaxOverpEC50'!$A:$AR,MATCH(BH$1,'I-LogEmaxOverpEC50'!$A$1:$AR$1,0),FALSE),"")</f>
        <v>7.3077684408340549</v>
      </c>
      <c r="BI15" s="136">
        <f>_xlfn.IFNA(VLOOKUP($B15,'I-LogEmaxOverpEC50'!$A:$AR,MATCH(BI$1,'I-LogEmaxOverpEC50'!$A$1:$AR$1,0),FALSE),"")</f>
        <v>7.4850601734065023</v>
      </c>
      <c r="BJ15" s="136">
        <f>_xlfn.IFNA(VLOOKUP($B15,'I-LogEmaxOverpEC50'!$A:$AR,MATCH(BJ$1,'I-LogEmaxOverpEC50'!$A$1:$AR$1,0),FALSE),"")</f>
        <v>7.4850601734065023</v>
      </c>
      <c r="BK15" s="136">
        <f>_xlfn.IFNA(VLOOKUP($B15,'I-LogEmaxOverpEC50'!$A:$AR,MATCH(BK$1,'I-LogEmaxOverpEC50'!$A$1:$AR$1,0),FALSE),"")</f>
        <v>7.7571909529525245</v>
      </c>
      <c r="BL15" s="136">
        <f>_xlfn.IFNA(VLOOKUP($B15,'I-LogEmaxOverpEC50'!$A:$AR,MATCH(BL$1,'I-LogEmaxOverpEC50'!$A$1:$AR$1,0),FALSE),"")</f>
        <v>7.7571909529525245</v>
      </c>
      <c r="BM15" s="136">
        <f>_xlfn.IFNA(VLOOKUP($B15,'I-LogEmaxOverpEC50'!$A:$AR,MATCH(BM$1,'I-LogEmaxOverpEC50'!$A$1:$AR$1,0),FALSE),"")</f>
        <v>7.426048125295881</v>
      </c>
      <c r="BN15" s="136">
        <f>_xlfn.IFNA(VLOOKUP($B15,'I-LogEmaxOverpEC50'!$A:$AR,MATCH(BN$1,'I-LogEmaxOverpEC50'!$A$1:$AR$1,0),FALSE),"")</f>
        <v>7.0246535568967294</v>
      </c>
      <c r="BO15" s="136">
        <f>_xlfn.IFNA(VLOOKUP($B15,'I-LogEmaxOverpEC50'!$A:$AR,MATCH(BO$1,'I-LogEmaxOverpEC50'!$A$1:$AR$1,0),FALSE),"")</f>
        <v>7.0246535568967294</v>
      </c>
      <c r="BP15" s="136">
        <f>_xlfn.IFNA(VLOOKUP($B15,'I-LogEmaxOverpEC50'!$A:$AR,MATCH(BP$1,'I-LogEmaxOverpEC50'!$A$1:$AR$1,0),FALSE),"")</f>
        <v>7.6593905518394569</v>
      </c>
      <c r="BQ15" s="136" t="str">
        <f>_xlfn.IFNA(VLOOKUP($B15,'I-LogEmaxOverpEC50'!$A:$AR,MATCH(BQ$1,'I-LogEmaxOverpEC50'!$A$1:$AR$1,0),FALSE),"")</f>
        <v/>
      </c>
      <c r="BR15" s="136">
        <f>_xlfn.IFNA(VLOOKUP($B15,'I-LogEmaxOverpEC50'!$A:$AR,MATCH(BR$1,'I-LogEmaxOverpEC50'!$A$1:$AR$1,0),FALSE),"")</f>
        <v>6.3212378209144946</v>
      </c>
      <c r="BS15" s="136">
        <f>_xlfn.IFNA(VLOOKUP($B15,'I-LogEmaxOverpEC50'!$A:$AR,MATCH(BS$1,'I-LogEmaxOverpEC50'!$A$1:$AR$1,0),FALSE),"")</f>
        <v>6.6539128181229632</v>
      </c>
      <c r="BT15" s="135"/>
      <c r="BU15" s="135"/>
      <c r="BV15" s="135"/>
      <c r="BW15" s="135"/>
      <c r="BX15" s="135"/>
      <c r="BY15" s="135"/>
      <c r="BZ15" s="135"/>
      <c r="CA15" s="135"/>
      <c r="CB15" s="135"/>
      <c r="CC15" s="135"/>
      <c r="CD15" s="135"/>
      <c r="CE15" s="135"/>
      <c r="CF15" s="135"/>
      <c r="CG15" s="135"/>
      <c r="CH15" s="135"/>
      <c r="CI15" s="135"/>
      <c r="CJ15" s="135"/>
    </row>
    <row r="16" spans="1:88" s="166" customFormat="1" x14ac:dyDescent="0.2">
      <c r="A16" s="146" t="e" cm="1">
        <f t="array" ref="A16">_xlfn.IFS(SUM(F16:R16)&gt;0,1,AB16&gt;0,2,TRUE,3)</f>
        <v>#N/A</v>
      </c>
      <c r="B16" s="146" t="s">
        <v>52</v>
      </c>
      <c r="C16" s="144"/>
      <c r="D16" s="151" t="str">
        <f>_xlfn.XLOOKUP(B16,RecNamesAll!A:A,RecNamesAll!E:E)</f>
        <v>A</v>
      </c>
      <c r="E16" s="150" t="str">
        <f>_xlfn.XLOOKUP(B16,RecNamesAll!A:A,RecNamesAll!C:C)</f>
        <v>A3</v>
      </c>
      <c r="F16" s="160" t="e">
        <f t="shared" si="0"/>
        <v>#N/A</v>
      </c>
      <c r="G16" s="159" t="e">
        <f t="shared" si="1"/>
        <v>#N/A</v>
      </c>
      <c r="H16" s="159" t="e">
        <f t="shared" si="2"/>
        <v>#N/A</v>
      </c>
      <c r="I16" s="159" t="e">
        <f t="shared" si="3"/>
        <v>#N/A</v>
      </c>
      <c r="J16" s="159" t="e">
        <f t="shared" si="4"/>
        <v>#N/A</v>
      </c>
      <c r="K16" s="159" t="e">
        <f t="shared" si="5"/>
        <v>#N/A</v>
      </c>
      <c r="L16" s="159" t="e">
        <f t="shared" si="6"/>
        <v>#N/A</v>
      </c>
      <c r="M16" s="159" t="e">
        <f t="shared" si="7"/>
        <v>#N/A</v>
      </c>
      <c r="N16" s="159" t="e">
        <f t="shared" si="8"/>
        <v>#N/A</v>
      </c>
      <c r="O16" s="159" t="e">
        <f t="shared" si="9"/>
        <v>#N/A</v>
      </c>
      <c r="P16" s="159" t="e">
        <f t="shared" si="10"/>
        <v>#N/A</v>
      </c>
      <c r="Q16" s="159" t="e">
        <f t="shared" si="11"/>
        <v>#N/A</v>
      </c>
      <c r="R16" s="159" t="e">
        <f t="shared" si="12"/>
        <v>#N/A</v>
      </c>
      <c r="S16" s="147"/>
      <c r="T16" s="147"/>
      <c r="U16" s="146" t="str">
        <f t="shared" si="13"/>
        <v>A</v>
      </c>
      <c r="V16" s="145" t="str">
        <f t="shared" si="14"/>
        <v>A3</v>
      </c>
      <c r="W16" s="157" t="e">
        <f>VLOOKUP($B16,GtP!$A:$DD,MATCH("Gs_0-2",GtP!$A$1:$DD$1,0),FALSE)</f>
        <v>#N/A</v>
      </c>
      <c r="X16" s="156" t="e">
        <f>VLOOKUP($B16,GtP!$A:$DD,MATCH("Gi/o_0-2",GtP!$A$1:$DD$1,0),FALSE)</f>
        <v>#N/A</v>
      </c>
      <c r="Y16" s="156" t="e">
        <f>VLOOKUP($B16,GtP!$A:$DD,MATCH("Gq/11_0-2",GtP!$A$1:$DD$1,0),FALSE)</f>
        <v>#N/A</v>
      </c>
      <c r="Z16" s="156" t="e">
        <f>VLOOKUP($B16,GtP!$A:$DD,MATCH("G12/13_0-2",GtP!$A$1:$DD$1,0),FALSE)</f>
        <v>#N/A</v>
      </c>
      <c r="AA16" s="155"/>
      <c r="AB16" s="143" t="e">
        <f t="shared" si="19"/>
        <v>#N/A</v>
      </c>
      <c r="AC16" s="315" t="str">
        <f t="shared" si="15"/>
        <v/>
      </c>
      <c r="AD16" s="349" t="str">
        <f t="shared" si="16"/>
        <v/>
      </c>
      <c r="AE16" s="349" t="str">
        <f t="shared" si="17"/>
        <v/>
      </c>
      <c r="AF16" s="311" t="str">
        <f t="shared" si="18"/>
        <v/>
      </c>
      <c r="AG16" s="141" t="e">
        <f>_xlfn.CONCAT(IF(AT16="","-","B"),IF(BG16="","-","I"),VLOOKUP($B16,GtP!$A:$BB,MATCH("Gs_0-1",GtP!$A$1:$BB$1,0),FALSE))</f>
        <v>#N/A</v>
      </c>
      <c r="AH16" s="140" t="e">
        <f>_xlfn.CONCAT(IF(AU16="","-","B"),IF(BH16="","-","I"),VLOOKUP($B16,GtP!$A:$BB,MATCH("Gs_0-1",GtP!$A$1:$BB$1,0),FALSE))</f>
        <v>#N/A</v>
      </c>
      <c r="AI16" s="140" t="e">
        <f>_xlfn.CONCAT(IF(AV16="","-","B"),IF(BI16="","-","I"),VLOOKUP($B16,GtP!$A:$BB,MATCH("Gi/o_0-1",GtP!$A$1:$BB$1,0),FALSE))</f>
        <v>#N/A</v>
      </c>
      <c r="AJ16" s="140" t="e">
        <f>_xlfn.CONCAT(IF(AW16="","-","B"),IF(BJ16="","-","I"),VLOOKUP($B16,GtP!$A:$BB,MATCH("Gi/o_0-1",GtP!$A$1:$BB$1,0),FALSE))</f>
        <v>#N/A</v>
      </c>
      <c r="AK16" s="140" t="e">
        <f>_xlfn.CONCAT(IF(AX16="","-","B"),IF(BK16="","-","I"),VLOOKUP($B16,GtP!$A:$BB,MATCH("Gi/o_0-1",GtP!$A$1:$BB$1,0),FALSE))</f>
        <v>#N/A</v>
      </c>
      <c r="AL16" s="140" t="e">
        <f>_xlfn.CONCAT(IF(AY16="","-","B"),IF(BL16="","-","I"),VLOOKUP($B16,GtP!$A:$BB,MATCH("Gi/o_0-1",GtP!$A$1:$BB$1,0),FALSE))</f>
        <v>#N/A</v>
      </c>
      <c r="AM16" s="140" t="e">
        <f>_xlfn.CONCAT(IF(AZ16="","-","B"),IF(BM16="","-","I"),VLOOKUP($B16,GtP!$A:$BB,MATCH("Gi/o_0-1",GtP!$A$1:$BB$1,0),FALSE))</f>
        <v>#N/A</v>
      </c>
      <c r="AN16" s="140" t="e">
        <f>_xlfn.CONCAT(IF(BA16="","-","B"),IF(BN16="","-","I"),VLOOKUP($B16,GtP!$A:$BB,MATCH("Gq/11_0-1",GtP!$A$1:$BB$1,0),FALSE))</f>
        <v>#N/A</v>
      </c>
      <c r="AO16" s="140" t="e">
        <f>_xlfn.CONCAT(IF(BB16="","-","B"),IF(BO16="","-","I"),VLOOKUP($B16,GtP!$A:$BB,MATCH("Gq/11_0-1",GtP!$A$1:$BB$1,0),FALSE))</f>
        <v>#N/A</v>
      </c>
      <c r="AP16" s="140" t="e">
        <f>_xlfn.CONCAT(IF(BC16="","-","B"),IF(BP16="","-","I"),VLOOKUP($B16,GtP!$A:$BB,MATCH("Gq/11_0-1",GtP!$A$1:$BB$1,0),FALSE))</f>
        <v>#N/A</v>
      </c>
      <c r="AQ16" s="140" t="e">
        <f>_xlfn.CONCAT(IF(BD16="","-","B"),IF(BQ16="","-","I"),VLOOKUP($B16,GtP!$A:$BB,MATCH("Gq/11_0-1",GtP!$A$1:$BB$1,0),FALSE))</f>
        <v>#N/A</v>
      </c>
      <c r="AR16" s="140" t="e">
        <f>_xlfn.CONCAT(IF(BE16="","-","B"),IF(BR16="","-","I"),VLOOKUP($B16,GtP!$A:$BB,MATCH("G12/13_0-1",GtP!$A$1:$BB$1,0),FALSE))</f>
        <v>#N/A</v>
      </c>
      <c r="AS16" s="140" t="e">
        <f>_xlfn.CONCAT(IF(BF16="","-","B"),IF(BS16="","-","I"),VLOOKUP($B16,GtP!$A:$BB,MATCH("G12/13_0-1",GtP!$A$1:$BB$1,0),FALSE))</f>
        <v>#N/A</v>
      </c>
      <c r="AT16" s="139" t="str">
        <f>_xlfn.IFNA(VLOOKUP($B16,'B-LogEmaxOverpEC50'!$A:$AL,MATCH(AT$1,'B-LogEmaxOverpEC50'!$A$1:$AL$1,0),FALSE),"")</f>
        <v/>
      </c>
      <c r="AU16" s="136" t="str">
        <f>_xlfn.IFNA(VLOOKUP($B16,'B-LogEmaxOverpEC50'!$A:$AL,MATCH(AU$1,'B-LogEmaxOverpEC50'!$A$1:$AL$1,0),FALSE),"")</f>
        <v/>
      </c>
      <c r="AV16" s="152">
        <f>_xlfn.IFNA(VLOOKUP($B16,'B-LogEmaxOverpEC50'!$A:$AL,MATCH(AV$1,'B-LogEmaxOverpEC50'!$A$1:$AL$1,0),FALSE),"")</f>
        <v>8.639396680817379</v>
      </c>
      <c r="AW16" s="152">
        <f>_xlfn.IFNA(VLOOKUP($B16,'B-LogEmaxOverpEC50'!$A:$AL,MATCH(AW$1,'B-LogEmaxOverpEC50'!$A$1:$AL$1,0),FALSE),"")</f>
        <v>8.6278125575946163</v>
      </c>
      <c r="AX16" s="152">
        <f>_xlfn.IFNA(VLOOKUP($B16,'B-LogEmaxOverpEC50'!$A:$AL,MATCH(AX$1,'B-LogEmaxOverpEC50'!$A$1:$AL$1,0),FALSE),"")</f>
        <v>7.4272034332488692</v>
      </c>
      <c r="AY16" s="152">
        <f>_xlfn.IFNA(VLOOKUP($B16,'B-LogEmaxOverpEC50'!$A:$AL,MATCH(AY$1,'B-LogEmaxOverpEC50'!$A$1:$AL$1,0),FALSE),"")</f>
        <v>8.0324013512499146</v>
      </c>
      <c r="AZ16" s="152" t="str">
        <f>_xlfn.IFNA(VLOOKUP($B16,'B-LogEmaxOverpEC50'!$A:$AL,MATCH(AZ$1,'B-LogEmaxOverpEC50'!$A$1:$AL$1,0),FALSE),"")</f>
        <v/>
      </c>
      <c r="BA16" s="152" t="str">
        <f>_xlfn.IFNA(VLOOKUP($B16,'B-LogEmaxOverpEC50'!$A:$AL,MATCH(BA$1,'B-LogEmaxOverpEC50'!$A$1:$AL$1,0),FALSE),"")</f>
        <v/>
      </c>
      <c r="BB16" s="152" t="str">
        <f>_xlfn.IFNA(VLOOKUP($B16,'B-LogEmaxOverpEC50'!$A:$AL,MATCH(BB$1,'B-LogEmaxOverpEC50'!$A$1:$AL$1,0),FALSE),"")</f>
        <v/>
      </c>
      <c r="BC16" s="152" t="str">
        <f>_xlfn.IFNA(VLOOKUP($B16,'B-LogEmaxOverpEC50'!$A:$AL,MATCH(BC$1,'B-LogEmaxOverpEC50'!$A$1:$AL$1,0),FALSE),"")</f>
        <v/>
      </c>
      <c r="BD16" s="152">
        <f>_xlfn.IFNA(VLOOKUP($B16,'B-LogEmaxOverpEC50'!$A:$AL,MATCH(BD$1,'B-LogEmaxOverpEC50'!$A$1:$AL$1,0),FALSE),"")</f>
        <v>9.0574136142266433</v>
      </c>
      <c r="BE16" s="152" t="str">
        <f>_xlfn.IFNA(VLOOKUP($B16,'B-LogEmaxOverpEC50'!$A:$AL,MATCH(BE$1,'B-LogEmaxOverpEC50'!$A$1:$AL$1,0),FALSE),"")</f>
        <v/>
      </c>
      <c r="BF16" s="152" t="str">
        <f>_xlfn.IFNA(VLOOKUP($B16,'B-LogEmaxOverpEC50'!$A:$AL,MATCH(BF$1,'B-LogEmaxOverpEC50'!$A$1:$AL$1,0),FALSE),"")</f>
        <v/>
      </c>
      <c r="BG16" s="137" t="str">
        <f>_xlfn.IFNA(VLOOKUP($B16,'I-LogEmaxOverpEC50'!$A:$AR,MATCH(BG$1,'I-LogEmaxOverpEC50'!$A$1:$AR$1,0),FALSE),"")</f>
        <v/>
      </c>
      <c r="BH16" s="136" t="str">
        <f>_xlfn.IFNA(VLOOKUP($B16,'I-LogEmaxOverpEC50'!$A:$AR,MATCH(BH$1,'I-LogEmaxOverpEC50'!$A$1:$AR$1,0),FALSE),"")</f>
        <v/>
      </c>
      <c r="BI16" s="136">
        <f>_xlfn.IFNA(VLOOKUP($B16,'I-LogEmaxOverpEC50'!$A:$AR,MATCH(BI$1,'I-LogEmaxOverpEC50'!$A$1:$AR$1,0),FALSE),"")</f>
        <v>8.3892698459328958</v>
      </c>
      <c r="BJ16" s="136">
        <f>_xlfn.IFNA(VLOOKUP($B16,'I-LogEmaxOverpEC50'!$A:$AR,MATCH(BJ$1,'I-LogEmaxOverpEC50'!$A$1:$AR$1,0),FALSE),"")</f>
        <v>8.3892698459328958</v>
      </c>
      <c r="BK16" s="136">
        <f>_xlfn.IFNA(VLOOKUP($B16,'I-LogEmaxOverpEC50'!$A:$AR,MATCH(BK$1,'I-LogEmaxOverpEC50'!$A$1:$AR$1,0),FALSE),"")</f>
        <v>7.0628787452803383</v>
      </c>
      <c r="BL16" s="136">
        <f>_xlfn.IFNA(VLOOKUP($B16,'I-LogEmaxOverpEC50'!$A:$AR,MATCH(BL$1,'I-LogEmaxOverpEC50'!$A$1:$AR$1,0),FALSE),"")</f>
        <v>7.0628787452803383</v>
      </c>
      <c r="BM16" s="136">
        <f>_xlfn.IFNA(VLOOKUP($B16,'I-LogEmaxOverpEC50'!$A:$AR,MATCH(BM$1,'I-LogEmaxOverpEC50'!$A$1:$AR$1,0),FALSE),"")</f>
        <v>6.4411509092627455</v>
      </c>
      <c r="BN16" s="136" t="str">
        <f>_xlfn.IFNA(VLOOKUP($B16,'I-LogEmaxOverpEC50'!$A:$AR,MATCH(BN$1,'I-LogEmaxOverpEC50'!$A$1:$AR$1,0),FALSE),"")</f>
        <v/>
      </c>
      <c r="BO16" s="136" t="str">
        <f>_xlfn.IFNA(VLOOKUP($B16,'I-LogEmaxOverpEC50'!$A:$AR,MATCH(BO$1,'I-LogEmaxOverpEC50'!$A$1:$AR$1,0),FALSE),"")</f>
        <v/>
      </c>
      <c r="BP16" s="136" t="str">
        <f>_xlfn.IFNA(VLOOKUP($B16,'I-LogEmaxOverpEC50'!$A:$AR,MATCH(BP$1,'I-LogEmaxOverpEC50'!$A$1:$AR$1,0),FALSE),"")</f>
        <v/>
      </c>
      <c r="BQ16" s="136" t="str">
        <f>_xlfn.IFNA(VLOOKUP($B16,'I-LogEmaxOverpEC50'!$A:$AR,MATCH(BQ$1,'I-LogEmaxOverpEC50'!$A$1:$AR$1,0),FALSE),"")</f>
        <v/>
      </c>
      <c r="BR16" s="136" t="str">
        <f>_xlfn.IFNA(VLOOKUP($B16,'I-LogEmaxOverpEC50'!$A:$AR,MATCH(BR$1,'I-LogEmaxOverpEC50'!$A$1:$AR$1,0),FALSE),"")</f>
        <v/>
      </c>
      <c r="BS16" s="136" t="str">
        <f>_xlfn.IFNA(VLOOKUP($B16,'I-LogEmaxOverpEC50'!$A:$AR,MATCH(BS$1,'I-LogEmaxOverpEC50'!$A$1:$AR$1,0),FALSE),"")</f>
        <v/>
      </c>
      <c r="BT16" s="135"/>
      <c r="BU16" s="135"/>
      <c r="BV16" s="135"/>
      <c r="BW16" s="135"/>
      <c r="BX16" s="135"/>
      <c r="BY16" s="135"/>
      <c r="BZ16" s="135"/>
      <c r="CA16" s="135"/>
      <c r="CB16" s="135"/>
      <c r="CC16" s="135"/>
      <c r="CD16" s="135"/>
      <c r="CE16" s="135"/>
      <c r="CF16" s="135"/>
      <c r="CG16" s="135"/>
      <c r="CH16" s="135"/>
      <c r="CI16" s="135"/>
      <c r="CJ16" s="135"/>
    </row>
    <row r="17" spans="1:88" s="166" customFormat="1" x14ac:dyDescent="0.2">
      <c r="A17" s="146" t="e" cm="1">
        <f t="array" ref="A17">_xlfn.IFS(SUM(F17:R17)&gt;0,1,AB17&gt;0,2,TRUE,3)</f>
        <v>#N/A</v>
      </c>
      <c r="B17" s="146" t="s">
        <v>1</v>
      </c>
      <c r="C17" s="144"/>
      <c r="D17" s="151" t="str">
        <f>_xlfn.XLOOKUP(B17,RecNamesAll!A:A,RecNamesAll!E:E)</f>
        <v>A</v>
      </c>
      <c r="E17" s="150" t="str">
        <f>_xlfn.XLOOKUP(B17,RecNamesAll!A:A,RecNamesAll!C:C)</f>
        <v>APLNR</v>
      </c>
      <c r="F17" s="160" t="e">
        <f t="shared" si="0"/>
        <v>#N/A</v>
      </c>
      <c r="G17" s="159" t="e">
        <f t="shared" si="1"/>
        <v>#N/A</v>
      </c>
      <c r="H17" s="159" t="e">
        <f t="shared" si="2"/>
        <v>#N/A</v>
      </c>
      <c r="I17" s="159" t="e">
        <f t="shared" si="3"/>
        <v>#N/A</v>
      </c>
      <c r="J17" s="159" t="e">
        <f t="shared" si="4"/>
        <v>#N/A</v>
      </c>
      <c r="K17" s="159" t="e">
        <f t="shared" si="5"/>
        <v>#N/A</v>
      </c>
      <c r="L17" s="159" t="e">
        <f t="shared" si="6"/>
        <v>#N/A</v>
      </c>
      <c r="M17" s="159" t="e">
        <f t="shared" si="7"/>
        <v>#N/A</v>
      </c>
      <c r="N17" s="159" t="e">
        <f t="shared" si="8"/>
        <v>#N/A</v>
      </c>
      <c r="O17" s="159" t="e">
        <f t="shared" si="9"/>
        <v>#N/A</v>
      </c>
      <c r="P17" s="159" t="e">
        <f t="shared" si="10"/>
        <v>#N/A</v>
      </c>
      <c r="Q17" s="159" t="e">
        <f t="shared" si="11"/>
        <v>#N/A</v>
      </c>
      <c r="R17" s="159" t="e">
        <f t="shared" si="12"/>
        <v>#N/A</v>
      </c>
      <c r="S17" s="147"/>
      <c r="T17" s="147"/>
      <c r="U17" s="146" t="str">
        <f t="shared" si="13"/>
        <v>A</v>
      </c>
      <c r="V17" s="145" t="str">
        <f t="shared" si="14"/>
        <v>APLNR</v>
      </c>
      <c r="W17" s="157" t="e">
        <f>VLOOKUP($B17,GtP!$A:$DD,MATCH("Gs_0-2",GtP!$A$1:$DD$1,0),FALSE)</f>
        <v>#N/A</v>
      </c>
      <c r="X17" s="156" t="e">
        <f>VLOOKUP($B17,GtP!$A:$DD,MATCH("Gi/o_0-2",GtP!$A$1:$DD$1,0),FALSE)</f>
        <v>#N/A</v>
      </c>
      <c r="Y17" s="156" t="e">
        <f>VLOOKUP($B17,GtP!$A:$DD,MATCH("Gq/11_0-2",GtP!$A$1:$DD$1,0),FALSE)</f>
        <v>#N/A</v>
      </c>
      <c r="Z17" s="156" t="e">
        <f>VLOOKUP($B17,GtP!$A:$DD,MATCH("G12/13_0-2",GtP!$A$1:$DD$1,0),FALSE)</f>
        <v>#N/A</v>
      </c>
      <c r="AA17" s="155"/>
      <c r="AB17" s="143" t="e">
        <f t="shared" si="19"/>
        <v>#N/A</v>
      </c>
      <c r="AC17" s="315" t="str">
        <f t="shared" si="15"/>
        <v/>
      </c>
      <c r="AD17" s="349" t="str">
        <f t="shared" si="16"/>
        <v/>
      </c>
      <c r="AE17" s="349" t="str">
        <f t="shared" si="17"/>
        <v/>
      </c>
      <c r="AF17" s="311" t="str">
        <f t="shared" si="18"/>
        <v/>
      </c>
      <c r="AG17" s="141" t="e">
        <f>_xlfn.CONCAT(IF(AT17="","-","B"),IF(BG17="","-","I"),VLOOKUP($B17,GtP!$A:$BB,MATCH("Gs_0-1",GtP!$A$1:$BB$1,0),FALSE))</f>
        <v>#N/A</v>
      </c>
      <c r="AH17" s="140" t="e">
        <f>_xlfn.CONCAT(IF(AU17="","-","B"),IF(BH17="","-","I"),VLOOKUP($B17,GtP!$A:$BB,MATCH("Gs_0-1",GtP!$A$1:$BB$1,0),FALSE))</f>
        <v>#N/A</v>
      </c>
      <c r="AI17" s="140" t="e">
        <f>_xlfn.CONCAT(IF(AV17="","-","B"),IF(BI17="","-","I"),VLOOKUP($B17,GtP!$A:$BB,MATCH("Gi/o_0-1",GtP!$A$1:$BB$1,0),FALSE))</f>
        <v>#N/A</v>
      </c>
      <c r="AJ17" s="140" t="e">
        <f>_xlfn.CONCAT(IF(AW17="","-","B"),IF(BJ17="","-","I"),VLOOKUP($B17,GtP!$A:$BB,MATCH("Gi/o_0-1",GtP!$A$1:$BB$1,0),FALSE))</f>
        <v>#N/A</v>
      </c>
      <c r="AK17" s="140" t="e">
        <f>_xlfn.CONCAT(IF(AX17="","-","B"),IF(BK17="","-","I"),VLOOKUP($B17,GtP!$A:$BB,MATCH("Gi/o_0-1",GtP!$A$1:$BB$1,0),FALSE))</f>
        <v>#N/A</v>
      </c>
      <c r="AL17" s="140" t="e">
        <f>_xlfn.CONCAT(IF(AY17="","-","B"),IF(BL17="","-","I"),VLOOKUP($B17,GtP!$A:$BB,MATCH("Gi/o_0-1",GtP!$A$1:$BB$1,0),FALSE))</f>
        <v>#N/A</v>
      </c>
      <c r="AM17" s="140" t="e">
        <f>_xlfn.CONCAT(IF(AZ17="","-","B"),IF(BM17="","-","I"),VLOOKUP($B17,GtP!$A:$BB,MATCH("Gi/o_0-1",GtP!$A$1:$BB$1,0),FALSE))</f>
        <v>#N/A</v>
      </c>
      <c r="AN17" s="140" t="e">
        <f>_xlfn.CONCAT(IF(BA17="","-","B"),IF(BN17="","-","I"),VLOOKUP($B17,GtP!$A:$BB,MATCH("Gq/11_0-1",GtP!$A$1:$BB$1,0),FALSE))</f>
        <v>#N/A</v>
      </c>
      <c r="AO17" s="140" t="e">
        <f>_xlfn.CONCAT(IF(BB17="","-","B"),IF(BO17="","-","I"),VLOOKUP($B17,GtP!$A:$BB,MATCH("Gq/11_0-1",GtP!$A$1:$BB$1,0),FALSE))</f>
        <v>#N/A</v>
      </c>
      <c r="AP17" s="140" t="e">
        <f>_xlfn.CONCAT(IF(BC17="","-","B"),IF(BP17="","-","I"),VLOOKUP($B17,GtP!$A:$BB,MATCH("Gq/11_0-1",GtP!$A$1:$BB$1,0),FALSE))</f>
        <v>#N/A</v>
      </c>
      <c r="AQ17" s="140" t="e">
        <f>_xlfn.CONCAT(IF(BD17="","-","B"),IF(BQ17="","-","I"),VLOOKUP($B17,GtP!$A:$BB,MATCH("Gq/11_0-1",GtP!$A$1:$BB$1,0),FALSE))</f>
        <v>#N/A</v>
      </c>
      <c r="AR17" s="140" t="e">
        <f>_xlfn.CONCAT(IF(BE17="","-","B"),IF(BR17="","-","I"),VLOOKUP($B17,GtP!$A:$BB,MATCH("G12/13_0-1",GtP!$A$1:$BB$1,0),FALSE))</f>
        <v>#N/A</v>
      </c>
      <c r="AS17" s="140" t="e">
        <f>_xlfn.CONCAT(IF(BF17="","-","B"),IF(BS17="","-","I"),VLOOKUP($B17,GtP!$A:$BB,MATCH("G12/13_0-1",GtP!$A$1:$BB$1,0),FALSE))</f>
        <v>#N/A</v>
      </c>
      <c r="AT17" s="139" t="str">
        <f>_xlfn.IFNA(VLOOKUP($B17,'B-LogEmaxOverpEC50'!$A:$AL,MATCH(AT$1,'B-LogEmaxOverpEC50'!$A$1:$AL$1,0),FALSE),"")</f>
        <v/>
      </c>
      <c r="AU17" s="136" t="str">
        <f>_xlfn.IFNA(VLOOKUP($B17,'B-LogEmaxOverpEC50'!$A:$AL,MATCH(AU$1,'B-LogEmaxOverpEC50'!$A$1:$AL$1,0),FALSE),"")</f>
        <v/>
      </c>
      <c r="AV17" s="152">
        <f>_xlfn.IFNA(VLOOKUP($B17,'B-LogEmaxOverpEC50'!$A:$AL,MATCH(AV$1,'B-LogEmaxOverpEC50'!$A$1:$AL$1,0),FALSE),"")</f>
        <v>11.28006464804958</v>
      </c>
      <c r="AW17" s="152">
        <f>_xlfn.IFNA(VLOOKUP($B17,'B-LogEmaxOverpEC50'!$A:$AL,MATCH(AW$1,'B-LogEmaxOverpEC50'!$A$1:$AL$1,0),FALSE),"")</f>
        <v>11.291446290809235</v>
      </c>
      <c r="AX17" s="152">
        <f>_xlfn.IFNA(VLOOKUP($B17,'B-LogEmaxOverpEC50'!$A:$AL,MATCH(AX$1,'B-LogEmaxOverpEC50'!$A$1:$AL$1,0),FALSE),"")</f>
        <v>11.075114147072526</v>
      </c>
      <c r="AY17" s="152">
        <f>_xlfn.IFNA(VLOOKUP($B17,'B-LogEmaxOverpEC50'!$A:$AL,MATCH(AY$1,'B-LogEmaxOverpEC50'!$A$1:$AL$1,0),FALSE),"")</f>
        <v>11.184673238398428</v>
      </c>
      <c r="AZ17" s="152">
        <f>_xlfn.IFNA(VLOOKUP($B17,'B-LogEmaxOverpEC50'!$A:$AL,MATCH(AZ$1,'B-LogEmaxOverpEC50'!$A$1:$AL$1,0),FALSE),"")</f>
        <v>10.359236463803281</v>
      </c>
      <c r="BA17" s="152" t="str">
        <f>_xlfn.IFNA(VLOOKUP($B17,'B-LogEmaxOverpEC50'!$A:$AL,MATCH(BA$1,'B-LogEmaxOverpEC50'!$A$1:$AL$1,0),FALSE),"")</f>
        <v/>
      </c>
      <c r="BB17" s="152" t="str">
        <f>_xlfn.IFNA(VLOOKUP($B17,'B-LogEmaxOverpEC50'!$A:$AL,MATCH(BB$1,'B-LogEmaxOverpEC50'!$A$1:$AL$1,0),FALSE),"")</f>
        <v/>
      </c>
      <c r="BC17" s="152" t="str">
        <f>_xlfn.IFNA(VLOOKUP($B17,'B-LogEmaxOverpEC50'!$A:$AL,MATCH(BC$1,'B-LogEmaxOverpEC50'!$A$1:$AL$1,0),FALSE),"")</f>
        <v/>
      </c>
      <c r="BD17" s="152">
        <f>_xlfn.IFNA(VLOOKUP($B17,'B-LogEmaxOverpEC50'!$A:$AL,MATCH(BD$1,'B-LogEmaxOverpEC50'!$A$1:$AL$1,0),FALSE),"")</f>
        <v>7.8497803172706151</v>
      </c>
      <c r="BE17" s="152">
        <f>_xlfn.IFNA(VLOOKUP($B17,'B-LogEmaxOverpEC50'!$A:$AL,MATCH(BE$1,'B-LogEmaxOverpEC50'!$A$1:$AL$1,0),FALSE),"")</f>
        <v>9.4784446914893206</v>
      </c>
      <c r="BF17" s="152">
        <f>_xlfn.IFNA(VLOOKUP($B17,'B-LogEmaxOverpEC50'!$A:$AL,MATCH(BF$1,'B-LogEmaxOverpEC50'!$A$1:$AL$1,0),FALSE),"")</f>
        <v>7.9082532640331635</v>
      </c>
      <c r="BG17" s="137" t="str">
        <f>_xlfn.IFNA(VLOOKUP($B17,'I-LogEmaxOverpEC50'!$A:$AR,MATCH(BG$1,'I-LogEmaxOverpEC50'!$A$1:$AR$1,0),FALSE),"")</f>
        <v/>
      </c>
      <c r="BH17" s="136" t="str">
        <f>_xlfn.IFNA(VLOOKUP($B17,'I-LogEmaxOverpEC50'!$A:$AR,MATCH(BH$1,'I-LogEmaxOverpEC50'!$A$1:$AR$1,0),FALSE),"")</f>
        <v/>
      </c>
      <c r="BI17" s="136">
        <f>_xlfn.IFNA(VLOOKUP($B17,'I-LogEmaxOverpEC50'!$A:$AR,MATCH(BI$1,'I-LogEmaxOverpEC50'!$A$1:$AR$1,0),FALSE),"")</f>
        <v>9.5970544671126703</v>
      </c>
      <c r="BJ17" s="136">
        <f>_xlfn.IFNA(VLOOKUP($B17,'I-LogEmaxOverpEC50'!$A:$AR,MATCH(BJ$1,'I-LogEmaxOverpEC50'!$A$1:$AR$1,0),FALSE),"")</f>
        <v>9.5970544671126703</v>
      </c>
      <c r="BK17" s="136">
        <f>_xlfn.IFNA(VLOOKUP($B17,'I-LogEmaxOverpEC50'!$A:$AR,MATCH(BK$1,'I-LogEmaxOverpEC50'!$A$1:$AR$1,0),FALSE),"")</f>
        <v>8.5007443000660867</v>
      </c>
      <c r="BL17" s="136">
        <f>_xlfn.IFNA(VLOOKUP($B17,'I-LogEmaxOverpEC50'!$A:$AR,MATCH(BL$1,'I-LogEmaxOverpEC50'!$A$1:$AR$1,0),FALSE),"")</f>
        <v>8.5007443000660867</v>
      </c>
      <c r="BM17" s="136">
        <f>_xlfn.IFNA(VLOOKUP($B17,'I-LogEmaxOverpEC50'!$A:$AR,MATCH(BM$1,'I-LogEmaxOverpEC50'!$A$1:$AR$1,0),FALSE),"")</f>
        <v>8.304689817632962</v>
      </c>
      <c r="BN17" s="136">
        <f>_xlfn.IFNA(VLOOKUP($B17,'I-LogEmaxOverpEC50'!$A:$AR,MATCH(BN$1,'I-LogEmaxOverpEC50'!$A$1:$AR$1,0),FALSE),"")</f>
        <v>8.5255610257773089</v>
      </c>
      <c r="BO17" s="136">
        <f>_xlfn.IFNA(VLOOKUP($B17,'I-LogEmaxOverpEC50'!$A:$AR,MATCH(BO$1,'I-LogEmaxOverpEC50'!$A$1:$AR$1,0),FALSE),"")</f>
        <v>8.5255610257773089</v>
      </c>
      <c r="BP17" s="136" t="str">
        <f>_xlfn.IFNA(VLOOKUP($B17,'I-LogEmaxOverpEC50'!$A:$AR,MATCH(BP$1,'I-LogEmaxOverpEC50'!$A$1:$AR$1,0),FALSE),"")</f>
        <v/>
      </c>
      <c r="BQ17" s="136" t="str">
        <f>_xlfn.IFNA(VLOOKUP($B17,'I-LogEmaxOverpEC50'!$A:$AR,MATCH(BQ$1,'I-LogEmaxOverpEC50'!$A$1:$AR$1,0),FALSE),"")</f>
        <v/>
      </c>
      <c r="BR17" s="136">
        <f>_xlfn.IFNA(VLOOKUP($B17,'I-LogEmaxOverpEC50'!$A:$AR,MATCH(BR$1,'I-LogEmaxOverpEC50'!$A$1:$AR$1,0),FALSE),"")</f>
        <v>7.6727540532368996</v>
      </c>
      <c r="BS17" s="136" t="str">
        <f>_xlfn.IFNA(VLOOKUP($B17,'I-LogEmaxOverpEC50'!$A:$AR,MATCH(BS$1,'I-LogEmaxOverpEC50'!$A$1:$AR$1,0),FALSE),"")</f>
        <v/>
      </c>
      <c r="BT17" s="135"/>
      <c r="BU17" s="135"/>
      <c r="BV17" s="135"/>
      <c r="BW17" s="135"/>
      <c r="BX17" s="135"/>
      <c r="BY17" s="135"/>
      <c r="BZ17" s="135"/>
      <c r="CA17" s="135"/>
      <c r="CB17" s="135"/>
      <c r="CC17" s="135"/>
      <c r="CD17" s="135"/>
      <c r="CE17" s="135"/>
      <c r="CF17" s="135"/>
      <c r="CG17" s="135"/>
      <c r="CH17" s="135"/>
      <c r="CI17" s="135"/>
      <c r="CJ17" s="135"/>
    </row>
    <row r="18" spans="1:88" s="166" customFormat="1" x14ac:dyDescent="0.2">
      <c r="A18" s="146" t="e" cm="1">
        <f t="array" ref="A18">_xlfn.IFS(SUM(F18:R18)&gt;0,1,AB18&gt;0,2,TRUE,3)</f>
        <v>#N/A</v>
      </c>
      <c r="B18" s="146" t="s">
        <v>62</v>
      </c>
      <c r="C18" s="144"/>
      <c r="D18" s="151" t="str">
        <f>_xlfn.XLOOKUP(B18,RecNamesAll!A:A,RecNamesAll!E:E)</f>
        <v>A</v>
      </c>
      <c r="E18" s="150" t="str">
        <f>_xlfn.XLOOKUP(B18,RecNamesAll!A:A,RecNamesAll!C:C)</f>
        <v>AT1</v>
      </c>
      <c r="F18" s="160" t="e">
        <f t="shared" si="0"/>
        <v>#N/A</v>
      </c>
      <c r="G18" s="159" t="e">
        <f t="shared" si="1"/>
        <v>#N/A</v>
      </c>
      <c r="H18" s="159" t="e">
        <f t="shared" si="2"/>
        <v>#N/A</v>
      </c>
      <c r="I18" s="159" t="e">
        <f t="shared" si="3"/>
        <v>#N/A</v>
      </c>
      <c r="J18" s="159" t="e">
        <f t="shared" si="4"/>
        <v>#N/A</v>
      </c>
      <c r="K18" s="159" t="e">
        <f t="shared" si="5"/>
        <v>#N/A</v>
      </c>
      <c r="L18" s="159" t="e">
        <f t="shared" si="6"/>
        <v>#N/A</v>
      </c>
      <c r="M18" s="159" t="e">
        <f t="shared" si="7"/>
        <v>#N/A</v>
      </c>
      <c r="N18" s="159" t="e">
        <f t="shared" si="8"/>
        <v>#N/A</v>
      </c>
      <c r="O18" s="159" t="e">
        <f t="shared" si="9"/>
        <v>#N/A</v>
      </c>
      <c r="P18" s="159" t="e">
        <f t="shared" si="10"/>
        <v>#N/A</v>
      </c>
      <c r="Q18" s="159" t="e">
        <f t="shared" si="11"/>
        <v>#N/A</v>
      </c>
      <c r="R18" s="159" t="e">
        <f t="shared" si="12"/>
        <v>#N/A</v>
      </c>
      <c r="S18" s="147"/>
      <c r="T18" s="147"/>
      <c r="U18" s="146" t="str">
        <f t="shared" si="13"/>
        <v>A</v>
      </c>
      <c r="V18" s="145" t="str">
        <f t="shared" si="14"/>
        <v>AT1</v>
      </c>
      <c r="W18" s="157" t="e">
        <f>VLOOKUP($B18,GtP!$A:$DD,MATCH("Gs_0-2",GtP!$A$1:$DD$1,0),FALSE)</f>
        <v>#N/A</v>
      </c>
      <c r="X18" s="156" t="e">
        <f>VLOOKUP($B18,GtP!$A:$DD,MATCH("Gi/o_0-2",GtP!$A$1:$DD$1,0),FALSE)</f>
        <v>#N/A</v>
      </c>
      <c r="Y18" s="156" t="e">
        <f>VLOOKUP($B18,GtP!$A:$DD,MATCH("Gq/11_0-2",GtP!$A$1:$DD$1,0),FALSE)</f>
        <v>#N/A</v>
      </c>
      <c r="Z18" s="156" t="e">
        <f>VLOOKUP($B18,GtP!$A:$DD,MATCH("G12/13_0-2",GtP!$A$1:$DD$1,0),FALSE)</f>
        <v>#N/A</v>
      </c>
      <c r="AA18" s="155"/>
      <c r="AB18" s="143" t="e">
        <f t="shared" si="19"/>
        <v>#N/A</v>
      </c>
      <c r="AC18" s="315" t="str">
        <f t="shared" si="15"/>
        <v/>
      </c>
      <c r="AD18" s="349" t="str">
        <f t="shared" si="16"/>
        <v/>
      </c>
      <c r="AE18" s="349" t="str">
        <f t="shared" si="17"/>
        <v/>
      </c>
      <c r="AF18" s="311" t="str">
        <f t="shared" si="18"/>
        <v/>
      </c>
      <c r="AG18" s="141" t="e">
        <f>_xlfn.CONCAT(IF(AT18="","-","B"),IF(BG18="","-","I"),VLOOKUP($B18,GtP!$A:$BB,MATCH("Gs_0-1",GtP!$A$1:$BB$1,0),FALSE))</f>
        <v>#N/A</v>
      </c>
      <c r="AH18" s="140" t="e">
        <f>_xlfn.CONCAT(IF(AU18="","-","B"),IF(BH18="","-","I"),VLOOKUP($B18,GtP!$A:$BB,MATCH("Gs_0-1",GtP!$A$1:$BB$1,0),FALSE))</f>
        <v>#N/A</v>
      </c>
      <c r="AI18" s="140" t="e">
        <f>_xlfn.CONCAT(IF(AV18="","-","B"),IF(BI18="","-","I"),VLOOKUP($B18,GtP!$A:$BB,MATCH("Gi/o_0-1",GtP!$A$1:$BB$1,0),FALSE))</f>
        <v>#N/A</v>
      </c>
      <c r="AJ18" s="140" t="e">
        <f>_xlfn.CONCAT(IF(AW18="","-","B"),IF(BJ18="","-","I"),VLOOKUP($B18,GtP!$A:$BB,MATCH("Gi/o_0-1",GtP!$A$1:$BB$1,0),FALSE))</f>
        <v>#N/A</v>
      </c>
      <c r="AK18" s="140" t="e">
        <f>_xlfn.CONCAT(IF(AX18="","-","B"),IF(BK18="","-","I"),VLOOKUP($B18,GtP!$A:$BB,MATCH("Gi/o_0-1",GtP!$A$1:$BB$1,0),FALSE))</f>
        <v>#N/A</v>
      </c>
      <c r="AL18" s="140" t="e">
        <f>_xlfn.CONCAT(IF(AY18="","-","B"),IF(BL18="","-","I"),VLOOKUP($B18,GtP!$A:$BB,MATCH("Gi/o_0-1",GtP!$A$1:$BB$1,0),FALSE))</f>
        <v>#N/A</v>
      </c>
      <c r="AM18" s="140" t="e">
        <f>_xlfn.CONCAT(IF(AZ18="","-","B"),IF(BM18="","-","I"),VLOOKUP($B18,GtP!$A:$BB,MATCH("Gi/o_0-1",GtP!$A$1:$BB$1,0),FALSE))</f>
        <v>#N/A</v>
      </c>
      <c r="AN18" s="140" t="e">
        <f>_xlfn.CONCAT(IF(BA18="","-","B"),IF(BN18="","-","I"),VLOOKUP($B18,GtP!$A:$BB,MATCH("Gq/11_0-1",GtP!$A$1:$BB$1,0),FALSE))</f>
        <v>#N/A</v>
      </c>
      <c r="AO18" s="140" t="e">
        <f>_xlfn.CONCAT(IF(BB18="","-","B"),IF(BO18="","-","I"),VLOOKUP($B18,GtP!$A:$BB,MATCH("Gq/11_0-1",GtP!$A$1:$BB$1,0),FALSE))</f>
        <v>#N/A</v>
      </c>
      <c r="AP18" s="140" t="e">
        <f>_xlfn.CONCAT(IF(BC18="","-","B"),IF(BP18="","-","I"),VLOOKUP($B18,GtP!$A:$BB,MATCH("Gq/11_0-1",GtP!$A$1:$BB$1,0),FALSE))</f>
        <v>#N/A</v>
      </c>
      <c r="AQ18" s="140" t="e">
        <f>_xlfn.CONCAT(IF(BD18="","-","B"),IF(BQ18="","-","I"),VLOOKUP($B18,GtP!$A:$BB,MATCH("Gq/11_0-1",GtP!$A$1:$BB$1,0),FALSE))</f>
        <v>#N/A</v>
      </c>
      <c r="AR18" s="140" t="e">
        <f>_xlfn.CONCAT(IF(BE18="","-","B"),IF(BR18="","-","I"),VLOOKUP($B18,GtP!$A:$BB,MATCH("G12/13_0-1",GtP!$A$1:$BB$1,0),FALSE))</f>
        <v>#N/A</v>
      </c>
      <c r="AS18" s="140" t="e">
        <f>_xlfn.CONCAT(IF(BF18="","-","B"),IF(BS18="","-","I"),VLOOKUP($B18,GtP!$A:$BB,MATCH("G12/13_0-1",GtP!$A$1:$BB$1,0),FALSE))</f>
        <v>#N/A</v>
      </c>
      <c r="AT18" s="139" t="str">
        <f>_xlfn.IFNA(VLOOKUP($B18,'B-LogEmaxOverpEC50'!$A:$AL,MATCH(AT$1,'B-LogEmaxOverpEC50'!$A$1:$AL$1,0),FALSE),"")</f>
        <v/>
      </c>
      <c r="AU18" s="136" t="str">
        <f>_xlfn.IFNA(VLOOKUP($B18,'B-LogEmaxOverpEC50'!$A:$AL,MATCH(AU$1,'B-LogEmaxOverpEC50'!$A$1:$AL$1,0),FALSE),"")</f>
        <v/>
      </c>
      <c r="AV18" s="152">
        <f>_xlfn.IFNA(VLOOKUP($B18,'B-LogEmaxOverpEC50'!$A:$AL,MATCH(AV$1,'B-LogEmaxOverpEC50'!$A$1:$AL$1,0),FALSE),"")</f>
        <v>8.866160708460697</v>
      </c>
      <c r="AW18" s="152">
        <f>_xlfn.IFNA(VLOOKUP($B18,'B-LogEmaxOverpEC50'!$A:$AL,MATCH(AW$1,'B-LogEmaxOverpEC50'!$A$1:$AL$1,0),FALSE),"")</f>
        <v>8.9535667062130049</v>
      </c>
      <c r="AX18" s="152">
        <f>_xlfn.IFNA(VLOOKUP($B18,'B-LogEmaxOverpEC50'!$A:$AL,MATCH(AX$1,'B-LogEmaxOverpEC50'!$A$1:$AL$1,0),FALSE),"")</f>
        <v>9.5038625507826051</v>
      </c>
      <c r="AY18" s="152">
        <f>_xlfn.IFNA(VLOOKUP($B18,'B-LogEmaxOverpEC50'!$A:$AL,MATCH(AY$1,'B-LogEmaxOverpEC50'!$A$1:$AL$1,0),FALSE),"")</f>
        <v>9.155504414733608</v>
      </c>
      <c r="AZ18" s="152">
        <f>_xlfn.IFNA(VLOOKUP($B18,'B-LogEmaxOverpEC50'!$A:$AL,MATCH(AZ$1,'B-LogEmaxOverpEC50'!$A$1:$AL$1,0),FALSE),"")</f>
        <v>8.7937244539062647</v>
      </c>
      <c r="BA18" s="152">
        <f>_xlfn.IFNA(VLOOKUP($B18,'B-LogEmaxOverpEC50'!$A:$AL,MATCH(BA$1,'B-LogEmaxOverpEC50'!$A$1:$AL$1,0),FALSE),"")</f>
        <v>10.872949896950006</v>
      </c>
      <c r="BB18" s="152">
        <f>_xlfn.IFNA(VLOOKUP($B18,'B-LogEmaxOverpEC50'!$A:$AL,MATCH(BB$1,'B-LogEmaxOverpEC50'!$A$1:$AL$1,0),FALSE),"")</f>
        <v>11.061160570443052</v>
      </c>
      <c r="BC18" s="152">
        <f>_xlfn.IFNA(VLOOKUP($B18,'B-LogEmaxOverpEC50'!$A:$AL,MATCH(BC$1,'B-LogEmaxOverpEC50'!$A$1:$AL$1,0),FALSE),"")</f>
        <v>10.255560923033276</v>
      </c>
      <c r="BD18" s="152">
        <f>_xlfn.IFNA(VLOOKUP($B18,'B-LogEmaxOverpEC50'!$A:$AL,MATCH(BD$1,'B-LogEmaxOverpEC50'!$A$1:$AL$1,0),FALSE),"")</f>
        <v>10.244174675886836</v>
      </c>
      <c r="BE18" s="152">
        <f>_xlfn.IFNA(VLOOKUP($B18,'B-LogEmaxOverpEC50'!$A:$AL,MATCH(BE$1,'B-LogEmaxOverpEC50'!$A$1:$AL$1,0),FALSE),"")</f>
        <v>11.07</v>
      </c>
      <c r="BF18" s="152">
        <f>_xlfn.IFNA(VLOOKUP($B18,'B-LogEmaxOverpEC50'!$A:$AL,MATCH(BF$1,'B-LogEmaxOverpEC50'!$A$1:$AL$1,0),FALSE),"")</f>
        <v>10.643500280335859</v>
      </c>
      <c r="BG18" s="137">
        <f>_xlfn.IFNA(VLOOKUP($B18,'I-LogEmaxOverpEC50'!$A:$AR,MATCH(BG$1,'I-LogEmaxOverpEC50'!$A$1:$AR$1,0),FALSE),"")</f>
        <v>10.860005303575418</v>
      </c>
      <c r="BH18" s="136">
        <f>_xlfn.IFNA(VLOOKUP($B18,'I-LogEmaxOverpEC50'!$A:$AR,MATCH(BH$1,'I-LogEmaxOverpEC50'!$A$1:$AR$1,0),FALSE),"")</f>
        <v>10.825728985698188</v>
      </c>
      <c r="BI18" s="136">
        <f>_xlfn.IFNA(VLOOKUP($B18,'I-LogEmaxOverpEC50'!$A:$AR,MATCH(BI$1,'I-LogEmaxOverpEC50'!$A$1:$AR$1,0),FALSE),"")</f>
        <v>11.886459058231765</v>
      </c>
      <c r="BJ18" s="136">
        <f>_xlfn.IFNA(VLOOKUP($B18,'I-LogEmaxOverpEC50'!$A:$AR,MATCH(BJ$1,'I-LogEmaxOverpEC50'!$A$1:$AR$1,0),FALSE),"")</f>
        <v>11.886459058231765</v>
      </c>
      <c r="BK18" s="136">
        <f>_xlfn.IFNA(VLOOKUP($B18,'I-LogEmaxOverpEC50'!$A:$AR,MATCH(BK$1,'I-LogEmaxOverpEC50'!$A$1:$AR$1,0),FALSE),"")</f>
        <v>10.699868235228919</v>
      </c>
      <c r="BL18" s="136">
        <f>_xlfn.IFNA(VLOOKUP($B18,'I-LogEmaxOverpEC50'!$A:$AR,MATCH(BL$1,'I-LogEmaxOverpEC50'!$A$1:$AR$1,0),FALSE),"")</f>
        <v>10.699868235228919</v>
      </c>
      <c r="BM18" s="136">
        <f>_xlfn.IFNA(VLOOKUP($B18,'I-LogEmaxOverpEC50'!$A:$AR,MATCH(BM$1,'I-LogEmaxOverpEC50'!$A$1:$AR$1,0),FALSE),"")</f>
        <v>10.096679356170293</v>
      </c>
      <c r="BN18" s="136">
        <f>_xlfn.IFNA(VLOOKUP($B18,'I-LogEmaxOverpEC50'!$A:$AR,MATCH(BN$1,'I-LogEmaxOverpEC50'!$A$1:$AR$1,0),FALSE),"")</f>
        <v>12.305688638853306</v>
      </c>
      <c r="BO18" s="136">
        <f>_xlfn.IFNA(VLOOKUP($B18,'I-LogEmaxOverpEC50'!$A:$AR,MATCH(BO$1,'I-LogEmaxOverpEC50'!$A$1:$AR$1,0),FALSE),"")</f>
        <v>12.305688638853306</v>
      </c>
      <c r="BP18" s="136">
        <f>_xlfn.IFNA(VLOOKUP($B18,'I-LogEmaxOverpEC50'!$A:$AR,MATCH(BP$1,'I-LogEmaxOverpEC50'!$A$1:$AR$1,0),FALSE),"")</f>
        <v>12.23218499922568</v>
      </c>
      <c r="BQ18" s="136">
        <f>_xlfn.IFNA(VLOOKUP($B18,'I-LogEmaxOverpEC50'!$A:$AR,MATCH(BQ$1,'I-LogEmaxOverpEC50'!$A$1:$AR$1,0),FALSE),"")</f>
        <v>12.330488262492239</v>
      </c>
      <c r="BR18" s="136">
        <f>_xlfn.IFNA(VLOOKUP($B18,'I-LogEmaxOverpEC50'!$A:$AR,MATCH(BR$1,'I-LogEmaxOverpEC50'!$A$1:$AR$1,0),FALSE),"")</f>
        <v>11.29213356105052</v>
      </c>
      <c r="BS18" s="136">
        <f>_xlfn.IFNA(VLOOKUP($B18,'I-LogEmaxOverpEC50'!$A:$AR,MATCH(BS$1,'I-LogEmaxOverpEC50'!$A$1:$AR$1,0),FALSE),"")</f>
        <v>11.05152067148463</v>
      </c>
      <c r="BT18" s="135"/>
      <c r="BU18" s="135"/>
      <c r="BV18" s="135"/>
      <c r="BW18" s="135"/>
      <c r="BX18" s="135"/>
      <c r="BY18" s="135"/>
      <c r="BZ18" s="135"/>
      <c r="CA18" s="135"/>
      <c r="CB18" s="135"/>
      <c r="CC18" s="135"/>
      <c r="CD18" s="135"/>
      <c r="CE18" s="135"/>
      <c r="CF18" s="135"/>
      <c r="CG18" s="135"/>
      <c r="CH18" s="135"/>
      <c r="CI18" s="135"/>
      <c r="CJ18" s="135"/>
    </row>
    <row r="19" spans="1:88" s="166" customFormat="1" x14ac:dyDescent="0.2">
      <c r="A19" s="146" t="e" cm="1">
        <f t="array" ref="A19">_xlfn.IFS(SUM(F19:R19)&gt;0,1,AB19&gt;0,2,TRUE,3)</f>
        <v>#N/A</v>
      </c>
      <c r="B19" s="146" t="s">
        <v>67</v>
      </c>
      <c r="C19" s="144"/>
      <c r="D19" s="151" t="str">
        <f>_xlfn.XLOOKUP(B19,RecNamesAll!A:A,RecNamesAll!E:E)</f>
        <v>A</v>
      </c>
      <c r="E19" s="150" t="str">
        <f>_xlfn.XLOOKUP(B19,RecNamesAll!A:A,RecNamesAll!C:C)</f>
        <v>B1</v>
      </c>
      <c r="F19" s="160" t="e">
        <f t="shared" si="0"/>
        <v>#N/A</v>
      </c>
      <c r="G19" s="159" t="e">
        <f t="shared" si="1"/>
        <v>#N/A</v>
      </c>
      <c r="H19" s="159" t="e">
        <f t="shared" si="2"/>
        <v>#N/A</v>
      </c>
      <c r="I19" s="159" t="e">
        <f t="shared" si="3"/>
        <v>#N/A</v>
      </c>
      <c r="J19" s="159" t="e">
        <f t="shared" si="4"/>
        <v>#N/A</v>
      </c>
      <c r="K19" s="159" t="e">
        <f t="shared" si="5"/>
        <v>#N/A</v>
      </c>
      <c r="L19" s="159" t="e">
        <f t="shared" si="6"/>
        <v>#N/A</v>
      </c>
      <c r="M19" s="159" t="e">
        <f t="shared" si="7"/>
        <v>#N/A</v>
      </c>
      <c r="N19" s="159" t="e">
        <f t="shared" si="8"/>
        <v>#N/A</v>
      </c>
      <c r="O19" s="159" t="e">
        <f t="shared" si="9"/>
        <v>#N/A</v>
      </c>
      <c r="P19" s="159" t="e">
        <f t="shared" si="10"/>
        <v>#N/A</v>
      </c>
      <c r="Q19" s="159" t="e">
        <f t="shared" si="11"/>
        <v>#N/A</v>
      </c>
      <c r="R19" s="159" t="e">
        <f t="shared" si="12"/>
        <v>#N/A</v>
      </c>
      <c r="S19" s="147"/>
      <c r="T19" s="147"/>
      <c r="U19" s="146" t="str">
        <f t="shared" si="13"/>
        <v>A</v>
      </c>
      <c r="V19" s="145" t="str">
        <f t="shared" si="14"/>
        <v>B1</v>
      </c>
      <c r="W19" s="157" t="e">
        <f>VLOOKUP($B19,GtP!$A:$DD,MATCH("Gs_0-2",GtP!$A$1:$DD$1,0),FALSE)</f>
        <v>#N/A</v>
      </c>
      <c r="X19" s="156" t="e">
        <f>VLOOKUP($B19,GtP!$A:$DD,MATCH("Gi/o_0-2",GtP!$A$1:$DD$1,0),FALSE)</f>
        <v>#N/A</v>
      </c>
      <c r="Y19" s="156" t="e">
        <f>VLOOKUP($B19,GtP!$A:$DD,MATCH("Gq/11_0-2",GtP!$A$1:$DD$1,0),FALSE)</f>
        <v>#N/A</v>
      </c>
      <c r="Z19" s="156" t="e">
        <f>VLOOKUP($B19,GtP!$A:$DD,MATCH("G12/13_0-2",GtP!$A$1:$DD$1,0),FALSE)</f>
        <v>#N/A</v>
      </c>
      <c r="AA19" s="155"/>
      <c r="AB19" s="143" t="e">
        <f t="shared" si="19"/>
        <v>#N/A</v>
      </c>
      <c r="AC19" s="315" t="str">
        <f t="shared" si="15"/>
        <v/>
      </c>
      <c r="AD19" s="349" t="str">
        <f t="shared" si="16"/>
        <v/>
      </c>
      <c r="AE19" s="349" t="str">
        <f t="shared" si="17"/>
        <v/>
      </c>
      <c r="AF19" s="311" t="str">
        <f t="shared" si="18"/>
        <v/>
      </c>
      <c r="AG19" s="141" t="e">
        <f>_xlfn.CONCAT(IF(AT19="","-","B"),IF(BG19="","-","I"),VLOOKUP($B19,GtP!$A:$BB,MATCH("Gs_0-1",GtP!$A$1:$BB$1,0),FALSE))</f>
        <v>#N/A</v>
      </c>
      <c r="AH19" s="140" t="e">
        <f>_xlfn.CONCAT(IF(AU19="","-","B"),IF(BH19="","-","I"),VLOOKUP($B19,GtP!$A:$BB,MATCH("Gs_0-1",GtP!$A$1:$BB$1,0),FALSE))</f>
        <v>#N/A</v>
      </c>
      <c r="AI19" s="140" t="e">
        <f>_xlfn.CONCAT(IF(AV19="","-","B"),IF(BI19="","-","I"),VLOOKUP($B19,GtP!$A:$BB,MATCH("Gi/o_0-1",GtP!$A$1:$BB$1,0),FALSE))</f>
        <v>#N/A</v>
      </c>
      <c r="AJ19" s="140" t="e">
        <f>_xlfn.CONCAT(IF(AW19="","-","B"),IF(BJ19="","-","I"),VLOOKUP($B19,GtP!$A:$BB,MATCH("Gi/o_0-1",GtP!$A$1:$BB$1,0),FALSE))</f>
        <v>#N/A</v>
      </c>
      <c r="AK19" s="140" t="e">
        <f>_xlfn.CONCAT(IF(AX19="","-","B"),IF(BK19="","-","I"),VLOOKUP($B19,GtP!$A:$BB,MATCH("Gi/o_0-1",GtP!$A$1:$BB$1,0),FALSE))</f>
        <v>#N/A</v>
      </c>
      <c r="AL19" s="140" t="e">
        <f>_xlfn.CONCAT(IF(AY19="","-","B"),IF(BL19="","-","I"),VLOOKUP($B19,GtP!$A:$BB,MATCH("Gi/o_0-1",GtP!$A$1:$BB$1,0),FALSE))</f>
        <v>#N/A</v>
      </c>
      <c r="AM19" s="140" t="e">
        <f>_xlfn.CONCAT(IF(AZ19="","-","B"),IF(BM19="","-","I"),VLOOKUP($B19,GtP!$A:$BB,MATCH("Gi/o_0-1",GtP!$A$1:$BB$1,0),FALSE))</f>
        <v>#N/A</v>
      </c>
      <c r="AN19" s="140" t="e">
        <f>_xlfn.CONCAT(IF(BA19="","-","B"),IF(BN19="","-","I"),VLOOKUP($B19,GtP!$A:$BB,MATCH("Gq/11_0-1",GtP!$A$1:$BB$1,0),FALSE))</f>
        <v>#N/A</v>
      </c>
      <c r="AO19" s="140" t="e">
        <f>_xlfn.CONCAT(IF(BB19="","-","B"),IF(BO19="","-","I"),VLOOKUP($B19,GtP!$A:$BB,MATCH("Gq/11_0-1",GtP!$A$1:$BB$1,0),FALSE))</f>
        <v>#N/A</v>
      </c>
      <c r="AP19" s="140" t="e">
        <f>_xlfn.CONCAT(IF(BC19="","-","B"),IF(BP19="","-","I"),VLOOKUP($B19,GtP!$A:$BB,MATCH("Gq/11_0-1",GtP!$A$1:$BB$1,0),FALSE))</f>
        <v>#N/A</v>
      </c>
      <c r="AQ19" s="140" t="e">
        <f>_xlfn.CONCAT(IF(BD19="","-","B"),IF(BQ19="","-","I"),VLOOKUP($B19,GtP!$A:$BB,MATCH("Gq/11_0-1",GtP!$A$1:$BB$1,0),FALSE))</f>
        <v>#N/A</v>
      </c>
      <c r="AR19" s="140" t="e">
        <f>_xlfn.CONCAT(IF(BE19="","-","B"),IF(BR19="","-","I"),VLOOKUP($B19,GtP!$A:$BB,MATCH("G12/13_0-1",GtP!$A$1:$BB$1,0),FALSE))</f>
        <v>#N/A</v>
      </c>
      <c r="AS19" s="140" t="e">
        <f>_xlfn.CONCAT(IF(BF19="","-","B"),IF(BS19="","-","I"),VLOOKUP($B19,GtP!$A:$BB,MATCH("G12/13_0-1",GtP!$A$1:$BB$1,0),FALSE))</f>
        <v>#N/A</v>
      </c>
      <c r="AT19" s="139" t="str">
        <f>_xlfn.IFNA(VLOOKUP($B19,'B-LogEmaxOverpEC50'!$A:$AL,MATCH(AT$1,'B-LogEmaxOverpEC50'!$A$1:$AL$1,0),FALSE),"")</f>
        <v/>
      </c>
      <c r="AU19" s="136" t="str">
        <f>_xlfn.IFNA(VLOOKUP($B19,'B-LogEmaxOverpEC50'!$A:$AL,MATCH(AU$1,'B-LogEmaxOverpEC50'!$A$1:$AL$1,0),FALSE),"")</f>
        <v/>
      </c>
      <c r="AV19" s="152">
        <f>_xlfn.IFNA(VLOOKUP($B19,'B-LogEmaxOverpEC50'!$A:$AL,MATCH(AV$1,'B-LogEmaxOverpEC50'!$A$1:$AL$1,0),FALSE),"")</f>
        <v>7.6544233510248159</v>
      </c>
      <c r="AW19" s="152">
        <f>_xlfn.IFNA(VLOOKUP($B19,'B-LogEmaxOverpEC50'!$A:$AL,MATCH(AW$1,'B-LogEmaxOverpEC50'!$A$1:$AL$1,0),FALSE),"")</f>
        <v>7.7351284747579232</v>
      </c>
      <c r="AX19" s="152">
        <f>_xlfn.IFNA(VLOOKUP($B19,'B-LogEmaxOverpEC50'!$A:$AL,MATCH(AX$1,'B-LogEmaxOverpEC50'!$A$1:$AL$1,0),FALSE),"")</f>
        <v>8.0435476057121704</v>
      </c>
      <c r="AY19" s="152">
        <f>_xlfn.IFNA(VLOOKUP($B19,'B-LogEmaxOverpEC50'!$A:$AL,MATCH(AY$1,'B-LogEmaxOverpEC50'!$A$1:$AL$1,0),FALSE),"")</f>
        <v>8.2877474139510916</v>
      </c>
      <c r="AZ19" s="152">
        <f>_xlfn.IFNA(VLOOKUP($B19,'B-LogEmaxOverpEC50'!$A:$AL,MATCH(AZ$1,'B-LogEmaxOverpEC50'!$A$1:$AL$1,0),FALSE),"")</f>
        <v>7.899904094949874</v>
      </c>
      <c r="BA19" s="152">
        <f>_xlfn.IFNA(VLOOKUP($B19,'B-LogEmaxOverpEC50'!$A:$AL,MATCH(BA$1,'B-LogEmaxOverpEC50'!$A$1:$AL$1,0),FALSE),"")</f>
        <v>8.2635722798056523</v>
      </c>
      <c r="BB19" s="152">
        <f>_xlfn.IFNA(VLOOKUP($B19,'B-LogEmaxOverpEC50'!$A:$AL,MATCH(BB$1,'B-LogEmaxOverpEC50'!$A$1:$AL$1,0),FALSE),"")</f>
        <v>8.179947209562938</v>
      </c>
      <c r="BC19" s="152">
        <f>_xlfn.IFNA(VLOOKUP($B19,'B-LogEmaxOverpEC50'!$A:$AL,MATCH(BC$1,'B-LogEmaxOverpEC50'!$A$1:$AL$1,0),FALSE),"")</f>
        <v>8.1262595470320331</v>
      </c>
      <c r="BD19" s="152">
        <f>_xlfn.IFNA(VLOOKUP($B19,'B-LogEmaxOverpEC50'!$A:$AL,MATCH(BD$1,'B-LogEmaxOverpEC50'!$A$1:$AL$1,0),FALSE),"")</f>
        <v>8.4050226571556834</v>
      </c>
      <c r="BE19" s="152" t="str">
        <f>_xlfn.IFNA(VLOOKUP($B19,'B-LogEmaxOverpEC50'!$A:$AL,MATCH(BE$1,'B-LogEmaxOverpEC50'!$A$1:$AL$1,0),FALSE),"")</f>
        <v/>
      </c>
      <c r="BF19" s="152" t="str">
        <f>_xlfn.IFNA(VLOOKUP($B19,'B-LogEmaxOverpEC50'!$A:$AL,MATCH(BF$1,'B-LogEmaxOverpEC50'!$A$1:$AL$1,0),FALSE),"")</f>
        <v/>
      </c>
      <c r="BG19" s="137">
        <f>_xlfn.IFNA(VLOOKUP($B19,'I-LogEmaxOverpEC50'!$A:$AR,MATCH(BG$1,'I-LogEmaxOverpEC50'!$A$1:$AR$1,0),FALSE),"")</f>
        <v>9.3640312677277198</v>
      </c>
      <c r="BH19" s="136">
        <f>_xlfn.IFNA(VLOOKUP($B19,'I-LogEmaxOverpEC50'!$A:$AR,MATCH(BH$1,'I-LogEmaxOverpEC50'!$A$1:$AR$1,0),FALSE),"")</f>
        <v>9.2567137622468234</v>
      </c>
      <c r="BI19" s="136">
        <f>_xlfn.IFNA(VLOOKUP($B19,'I-LogEmaxOverpEC50'!$A:$AR,MATCH(BI$1,'I-LogEmaxOverpEC50'!$A$1:$AR$1,0),FALSE),"")</f>
        <v>9.8453625333157646</v>
      </c>
      <c r="BJ19" s="136">
        <f>_xlfn.IFNA(VLOOKUP($B19,'I-LogEmaxOverpEC50'!$A:$AR,MATCH(BJ$1,'I-LogEmaxOverpEC50'!$A$1:$AR$1,0),FALSE),"")</f>
        <v>9.8453625333157646</v>
      </c>
      <c r="BK19" s="136">
        <f>_xlfn.IFNA(VLOOKUP($B19,'I-LogEmaxOverpEC50'!$A:$AR,MATCH(BK$1,'I-LogEmaxOverpEC50'!$A$1:$AR$1,0),FALSE),"")</f>
        <v>9.8015408541393878</v>
      </c>
      <c r="BL19" s="136">
        <f>_xlfn.IFNA(VLOOKUP($B19,'I-LogEmaxOverpEC50'!$A:$AR,MATCH(BL$1,'I-LogEmaxOverpEC50'!$A$1:$AR$1,0),FALSE),"")</f>
        <v>9.8015408541393878</v>
      </c>
      <c r="BM19" s="136">
        <f>_xlfn.IFNA(VLOOKUP($B19,'I-LogEmaxOverpEC50'!$A:$AR,MATCH(BM$1,'I-LogEmaxOverpEC50'!$A$1:$AR$1,0),FALSE),"")</f>
        <v>8.945604660413677</v>
      </c>
      <c r="BN19" s="136" t="str">
        <f>_xlfn.IFNA(VLOOKUP($B19,'I-LogEmaxOverpEC50'!$A:$AR,MATCH(BN$1,'I-LogEmaxOverpEC50'!$A$1:$AR$1,0),FALSE),"")</f>
        <v/>
      </c>
      <c r="BO19" s="136" t="str">
        <f>_xlfn.IFNA(VLOOKUP($B19,'I-LogEmaxOverpEC50'!$A:$AR,MATCH(BO$1,'I-LogEmaxOverpEC50'!$A$1:$AR$1,0),FALSE),"")</f>
        <v/>
      </c>
      <c r="BP19" s="136">
        <f>_xlfn.IFNA(VLOOKUP($B19,'I-LogEmaxOverpEC50'!$A:$AR,MATCH(BP$1,'I-LogEmaxOverpEC50'!$A$1:$AR$1,0),FALSE),"")</f>
        <v>9.7747299760110113</v>
      </c>
      <c r="BQ19" s="136">
        <f>_xlfn.IFNA(VLOOKUP($B19,'I-LogEmaxOverpEC50'!$A:$AR,MATCH(BQ$1,'I-LogEmaxOverpEC50'!$A$1:$AR$1,0),FALSE),"")</f>
        <v>9.771657230928195</v>
      </c>
      <c r="BR19" s="136">
        <f>_xlfn.IFNA(VLOOKUP($B19,'I-LogEmaxOverpEC50'!$A:$AR,MATCH(BR$1,'I-LogEmaxOverpEC50'!$A$1:$AR$1,0),FALSE),"")</f>
        <v>9.3043069227556376</v>
      </c>
      <c r="BS19" s="136">
        <f>_xlfn.IFNA(VLOOKUP($B19,'I-LogEmaxOverpEC50'!$A:$AR,MATCH(BS$1,'I-LogEmaxOverpEC50'!$A$1:$AR$1,0),FALSE),"")</f>
        <v>9.6323092170087303</v>
      </c>
      <c r="BT19" s="135"/>
      <c r="BU19" s="135"/>
      <c r="BV19" s="135"/>
      <c r="BW19" s="135"/>
      <c r="BX19" s="135"/>
      <c r="BY19" s="135"/>
      <c r="BZ19" s="135"/>
      <c r="CA19" s="135"/>
      <c r="CB19" s="135"/>
      <c r="CC19" s="135"/>
      <c r="CD19" s="135"/>
      <c r="CE19" s="135"/>
      <c r="CF19" s="135"/>
      <c r="CG19" s="135"/>
      <c r="CH19" s="135"/>
      <c r="CI19" s="135"/>
      <c r="CJ19" s="135"/>
    </row>
    <row r="20" spans="1:88" s="166" customFormat="1" x14ac:dyDescent="0.2">
      <c r="A20" s="146" t="e" cm="1">
        <f t="array" ref="A20">_xlfn.IFS(SUM(F20:R20)&gt;0,1,AB20&gt;0,2,TRUE,3)</f>
        <v>#N/A</v>
      </c>
      <c r="B20" s="146" t="s">
        <v>68</v>
      </c>
      <c r="C20" s="144"/>
      <c r="D20" s="151" t="str">
        <f>_xlfn.XLOOKUP(B20,RecNamesAll!A:A,RecNamesAll!E:E)</f>
        <v>A</v>
      </c>
      <c r="E20" s="150" t="str">
        <f>_xlfn.XLOOKUP(B20,RecNamesAll!A:A,RecNamesAll!C:C)</f>
        <v>B2</v>
      </c>
      <c r="F20" s="160" t="e">
        <f t="shared" si="0"/>
        <v>#N/A</v>
      </c>
      <c r="G20" s="159" t="e">
        <f t="shared" si="1"/>
        <v>#N/A</v>
      </c>
      <c r="H20" s="159" t="e">
        <f t="shared" si="2"/>
        <v>#N/A</v>
      </c>
      <c r="I20" s="159" t="e">
        <f t="shared" si="3"/>
        <v>#N/A</v>
      </c>
      <c r="J20" s="159" t="e">
        <f t="shared" si="4"/>
        <v>#N/A</v>
      </c>
      <c r="K20" s="159" t="e">
        <f t="shared" si="5"/>
        <v>#N/A</v>
      </c>
      <c r="L20" s="159" t="e">
        <f t="shared" si="6"/>
        <v>#N/A</v>
      </c>
      <c r="M20" s="159" t="e">
        <f t="shared" si="7"/>
        <v>#N/A</v>
      </c>
      <c r="N20" s="159" t="e">
        <f t="shared" si="8"/>
        <v>#N/A</v>
      </c>
      <c r="O20" s="159" t="e">
        <f t="shared" si="9"/>
        <v>#N/A</v>
      </c>
      <c r="P20" s="159" t="e">
        <f t="shared" si="10"/>
        <v>#N/A</v>
      </c>
      <c r="Q20" s="159" t="e">
        <f t="shared" si="11"/>
        <v>#N/A</v>
      </c>
      <c r="R20" s="159" t="e">
        <f t="shared" si="12"/>
        <v>#N/A</v>
      </c>
      <c r="S20" s="147"/>
      <c r="T20" s="147"/>
      <c r="U20" s="146" t="str">
        <f t="shared" si="13"/>
        <v>A</v>
      </c>
      <c r="V20" s="145" t="str">
        <f t="shared" si="14"/>
        <v>B2</v>
      </c>
      <c r="W20" s="157" t="e">
        <f>VLOOKUP($B20,GtP!$A:$DD,MATCH("Gs_0-2",GtP!$A$1:$DD$1,0),FALSE)</f>
        <v>#N/A</v>
      </c>
      <c r="X20" s="156" t="e">
        <f>VLOOKUP($B20,GtP!$A:$DD,MATCH("Gi/o_0-2",GtP!$A$1:$DD$1,0),FALSE)</f>
        <v>#N/A</v>
      </c>
      <c r="Y20" s="156" t="e">
        <f>VLOOKUP($B20,GtP!$A:$DD,MATCH("Gq/11_0-2",GtP!$A$1:$DD$1,0),FALSE)</f>
        <v>#N/A</v>
      </c>
      <c r="Z20" s="156" t="e">
        <f>VLOOKUP($B20,GtP!$A:$DD,MATCH("G12/13_0-2",GtP!$A$1:$DD$1,0),FALSE)</f>
        <v>#N/A</v>
      </c>
      <c r="AA20" s="155"/>
      <c r="AB20" s="143" t="e">
        <f t="shared" si="19"/>
        <v>#N/A</v>
      </c>
      <c r="AC20" s="315" t="str">
        <f t="shared" si="15"/>
        <v/>
      </c>
      <c r="AD20" s="349" t="str">
        <f t="shared" si="16"/>
        <v/>
      </c>
      <c r="AE20" s="349" t="str">
        <f t="shared" si="17"/>
        <v/>
      </c>
      <c r="AF20" s="311" t="str">
        <f t="shared" si="18"/>
        <v/>
      </c>
      <c r="AG20" s="141" t="e">
        <f>_xlfn.CONCAT(IF(AT20="","-","B"),IF(BG20="","-","I"),VLOOKUP($B20,GtP!$A:$BB,MATCH("Gs_0-1",GtP!$A$1:$BB$1,0),FALSE))</f>
        <v>#N/A</v>
      </c>
      <c r="AH20" s="140" t="e">
        <f>_xlfn.CONCAT(IF(AU20="","-","B"),IF(BH20="","-","I"),VLOOKUP($B20,GtP!$A:$BB,MATCH("Gs_0-1",GtP!$A$1:$BB$1,0),FALSE))</f>
        <v>#N/A</v>
      </c>
      <c r="AI20" s="140" t="e">
        <f>_xlfn.CONCAT(IF(AV20="","-","B"),IF(BI20="","-","I"),VLOOKUP($B20,GtP!$A:$BB,MATCH("Gi/o_0-1",GtP!$A$1:$BB$1,0),FALSE))</f>
        <v>#N/A</v>
      </c>
      <c r="AJ20" s="140" t="e">
        <f>_xlfn.CONCAT(IF(AW20="","-","B"),IF(BJ20="","-","I"),VLOOKUP($B20,GtP!$A:$BB,MATCH("Gi/o_0-1",GtP!$A$1:$BB$1,0),FALSE))</f>
        <v>#N/A</v>
      </c>
      <c r="AK20" s="140" t="e">
        <f>_xlfn.CONCAT(IF(AX20="","-","B"),IF(BK20="","-","I"),VLOOKUP($B20,GtP!$A:$BB,MATCH("Gi/o_0-1",GtP!$A$1:$BB$1,0),FALSE))</f>
        <v>#N/A</v>
      </c>
      <c r="AL20" s="140" t="e">
        <f>_xlfn.CONCAT(IF(AY20="","-","B"),IF(BL20="","-","I"),VLOOKUP($B20,GtP!$A:$BB,MATCH("Gi/o_0-1",GtP!$A$1:$BB$1,0),FALSE))</f>
        <v>#N/A</v>
      </c>
      <c r="AM20" s="140" t="e">
        <f>_xlfn.CONCAT(IF(AZ20="","-","B"),IF(BM20="","-","I"),VLOOKUP($B20,GtP!$A:$BB,MATCH("Gi/o_0-1",GtP!$A$1:$BB$1,0),FALSE))</f>
        <v>#N/A</v>
      </c>
      <c r="AN20" s="140" t="e">
        <f>_xlfn.CONCAT(IF(BA20="","-","B"),IF(BN20="","-","I"),VLOOKUP($B20,GtP!$A:$BB,MATCH("Gq/11_0-1",GtP!$A$1:$BB$1,0),FALSE))</f>
        <v>#N/A</v>
      </c>
      <c r="AO20" s="140" t="e">
        <f>_xlfn.CONCAT(IF(BB20="","-","B"),IF(BO20="","-","I"),VLOOKUP($B20,GtP!$A:$BB,MATCH("Gq/11_0-1",GtP!$A$1:$BB$1,0),FALSE))</f>
        <v>#N/A</v>
      </c>
      <c r="AP20" s="140" t="e">
        <f>_xlfn.CONCAT(IF(BC20="","-","B"),IF(BP20="","-","I"),VLOOKUP($B20,GtP!$A:$BB,MATCH("Gq/11_0-1",GtP!$A$1:$BB$1,0),FALSE))</f>
        <v>#N/A</v>
      </c>
      <c r="AQ20" s="140" t="e">
        <f>_xlfn.CONCAT(IF(BD20="","-","B"),IF(BQ20="","-","I"),VLOOKUP($B20,GtP!$A:$BB,MATCH("Gq/11_0-1",GtP!$A$1:$BB$1,0),FALSE))</f>
        <v>#N/A</v>
      </c>
      <c r="AR20" s="140" t="e">
        <f>_xlfn.CONCAT(IF(BE20="","-","B"),IF(BR20="","-","I"),VLOOKUP($B20,GtP!$A:$BB,MATCH("G12/13_0-1",GtP!$A$1:$BB$1,0),FALSE))</f>
        <v>#N/A</v>
      </c>
      <c r="AS20" s="140" t="e">
        <f>_xlfn.CONCAT(IF(BF20="","-","B"),IF(BS20="","-","I"),VLOOKUP($B20,GtP!$A:$BB,MATCH("G12/13_0-1",GtP!$A$1:$BB$1,0),FALSE))</f>
        <v>#N/A</v>
      </c>
      <c r="AT20" s="139" t="str">
        <f>_xlfn.IFNA(VLOOKUP($B20,'B-LogEmaxOverpEC50'!$A:$AL,MATCH(AT$1,'B-LogEmaxOverpEC50'!$A$1:$AL$1,0),FALSE),"")</f>
        <v/>
      </c>
      <c r="AU20" s="136" t="str">
        <f>_xlfn.IFNA(VLOOKUP($B20,'B-LogEmaxOverpEC50'!$A:$AL,MATCH(AU$1,'B-LogEmaxOverpEC50'!$A$1:$AL$1,0),FALSE),"")</f>
        <v/>
      </c>
      <c r="AV20" s="152">
        <f>_xlfn.IFNA(VLOOKUP($B20,'B-LogEmaxOverpEC50'!$A:$AL,MATCH(AV$1,'B-LogEmaxOverpEC50'!$A$1:$AL$1,0),FALSE),"")</f>
        <v>9.8572261955862075</v>
      </c>
      <c r="AW20" s="152">
        <f>_xlfn.IFNA(VLOOKUP($B20,'B-LogEmaxOverpEC50'!$A:$AL,MATCH(AW$1,'B-LogEmaxOverpEC50'!$A$1:$AL$1,0),FALSE),"")</f>
        <v>9.4458340694503278</v>
      </c>
      <c r="AX20" s="152">
        <f>_xlfn.IFNA(VLOOKUP($B20,'B-LogEmaxOverpEC50'!$A:$AL,MATCH(AX$1,'B-LogEmaxOverpEC50'!$A$1:$AL$1,0),FALSE),"")</f>
        <v>9.4353517578702792</v>
      </c>
      <c r="AY20" s="152">
        <f>_xlfn.IFNA(VLOOKUP($B20,'B-LogEmaxOverpEC50'!$A:$AL,MATCH(AY$1,'B-LogEmaxOverpEC50'!$A$1:$AL$1,0),FALSE),"")</f>
        <v>9.9985858000418091</v>
      </c>
      <c r="AZ20" s="152">
        <f>_xlfn.IFNA(VLOOKUP($B20,'B-LogEmaxOverpEC50'!$A:$AL,MATCH(AZ$1,'B-LogEmaxOverpEC50'!$A$1:$AL$1,0),FALSE),"")</f>
        <v>10.420849968625465</v>
      </c>
      <c r="BA20" s="152">
        <f>_xlfn.IFNA(VLOOKUP($B20,'B-LogEmaxOverpEC50'!$A:$AL,MATCH(BA$1,'B-LogEmaxOverpEC50'!$A$1:$AL$1,0),FALSE),"")</f>
        <v>11.600074044640026</v>
      </c>
      <c r="BB20" s="152">
        <f>_xlfn.IFNA(VLOOKUP($B20,'B-LogEmaxOverpEC50'!$A:$AL,MATCH(BB$1,'B-LogEmaxOverpEC50'!$A$1:$AL$1,0),FALSE),"")</f>
        <v>11.516791270035505</v>
      </c>
      <c r="BC20" s="152">
        <f>_xlfn.IFNA(VLOOKUP($B20,'B-LogEmaxOverpEC50'!$A:$AL,MATCH(BC$1,'B-LogEmaxOverpEC50'!$A$1:$AL$1,0),FALSE),"")</f>
        <v>11.509398896503498</v>
      </c>
      <c r="BD20" s="152">
        <f>_xlfn.IFNA(VLOOKUP($B20,'B-LogEmaxOverpEC50'!$A:$AL,MATCH(BD$1,'B-LogEmaxOverpEC50'!$A$1:$AL$1,0),FALSE),"")</f>
        <v>10.746611068769088</v>
      </c>
      <c r="BE20" s="152">
        <f>_xlfn.IFNA(VLOOKUP($B20,'B-LogEmaxOverpEC50'!$A:$AL,MATCH(BE$1,'B-LogEmaxOverpEC50'!$A$1:$AL$1,0),FALSE),"")</f>
        <v>11.993659085354167</v>
      </c>
      <c r="BF20" s="152">
        <f>_xlfn.IFNA(VLOOKUP($B20,'B-LogEmaxOverpEC50'!$A:$AL,MATCH(BF$1,'B-LogEmaxOverpEC50'!$A$1:$AL$1,0),FALSE),"")</f>
        <v>10.993917648417334</v>
      </c>
      <c r="BG20" s="137">
        <f>_xlfn.IFNA(VLOOKUP($B20,'I-LogEmaxOverpEC50'!$A:$AR,MATCH(BG$1,'I-LogEmaxOverpEC50'!$A$1:$AR$1,0),FALSE),"")</f>
        <v>10.234359579726657</v>
      </c>
      <c r="BH20" s="136">
        <f>_xlfn.IFNA(VLOOKUP($B20,'I-LogEmaxOverpEC50'!$A:$AR,MATCH(BH$1,'I-LogEmaxOverpEC50'!$A$1:$AR$1,0),FALSE),"")</f>
        <v>9.9208374302968423</v>
      </c>
      <c r="BI20" s="136">
        <f>_xlfn.IFNA(VLOOKUP($B20,'I-LogEmaxOverpEC50'!$A:$AR,MATCH(BI$1,'I-LogEmaxOverpEC50'!$A$1:$AR$1,0),FALSE),"")</f>
        <v>11.820735509990529</v>
      </c>
      <c r="BJ20" s="136">
        <f>_xlfn.IFNA(VLOOKUP($B20,'I-LogEmaxOverpEC50'!$A:$AR,MATCH(BJ$1,'I-LogEmaxOverpEC50'!$A$1:$AR$1,0),FALSE),"")</f>
        <v>11.820735509990529</v>
      </c>
      <c r="BK20" s="136">
        <f>_xlfn.IFNA(VLOOKUP($B20,'I-LogEmaxOverpEC50'!$A:$AR,MATCH(BK$1,'I-LogEmaxOverpEC50'!$A$1:$AR$1,0),FALSE),"")</f>
        <v>11.399251643217111</v>
      </c>
      <c r="BL20" s="136">
        <f>_xlfn.IFNA(VLOOKUP($B20,'I-LogEmaxOverpEC50'!$A:$AR,MATCH(BL$1,'I-LogEmaxOverpEC50'!$A$1:$AR$1,0),FALSE),"")</f>
        <v>11.399251643217111</v>
      </c>
      <c r="BM20" s="136">
        <f>_xlfn.IFNA(VLOOKUP($B20,'I-LogEmaxOverpEC50'!$A:$AR,MATCH(BM$1,'I-LogEmaxOverpEC50'!$A$1:$AR$1,0),FALSE),"")</f>
        <v>10.584877858186392</v>
      </c>
      <c r="BN20" s="136">
        <f>_xlfn.IFNA(VLOOKUP($B20,'I-LogEmaxOverpEC50'!$A:$AR,MATCH(BN$1,'I-LogEmaxOverpEC50'!$A$1:$AR$1,0),FALSE),"")</f>
        <v>12.121021755285811</v>
      </c>
      <c r="BO20" s="136">
        <f>_xlfn.IFNA(VLOOKUP($B20,'I-LogEmaxOverpEC50'!$A:$AR,MATCH(BO$1,'I-LogEmaxOverpEC50'!$A$1:$AR$1,0),FALSE),"")</f>
        <v>12.121021755285811</v>
      </c>
      <c r="BP20" s="136">
        <f>_xlfn.IFNA(VLOOKUP($B20,'I-LogEmaxOverpEC50'!$A:$AR,MATCH(BP$1,'I-LogEmaxOverpEC50'!$A$1:$AR$1,0),FALSE),"")</f>
        <v>12.119987319431228</v>
      </c>
      <c r="BQ20" s="136">
        <f>_xlfn.IFNA(VLOOKUP($B20,'I-LogEmaxOverpEC50'!$A:$AR,MATCH(BQ$1,'I-LogEmaxOverpEC50'!$A$1:$AR$1,0),FALSE),"")</f>
        <v>11.931332408041706</v>
      </c>
      <c r="BR20" s="136">
        <f>_xlfn.IFNA(VLOOKUP($B20,'I-LogEmaxOverpEC50'!$A:$AR,MATCH(BR$1,'I-LogEmaxOverpEC50'!$A$1:$AR$1,0),FALSE),"")</f>
        <v>11.218366730171239</v>
      </c>
      <c r="BS20" s="136">
        <f>_xlfn.IFNA(VLOOKUP($B20,'I-LogEmaxOverpEC50'!$A:$AR,MATCH(BS$1,'I-LogEmaxOverpEC50'!$A$1:$AR$1,0),FALSE),"")</f>
        <v>11.432436787831957</v>
      </c>
      <c r="BT20" s="135"/>
      <c r="BU20" s="135"/>
      <c r="BV20" s="135"/>
      <c r="BW20" s="135"/>
      <c r="BX20" s="135"/>
      <c r="BY20" s="135"/>
      <c r="BZ20" s="135"/>
      <c r="CA20" s="135"/>
      <c r="CB20" s="135"/>
      <c r="CC20" s="135"/>
      <c r="CD20" s="135"/>
      <c r="CE20" s="135"/>
      <c r="CF20" s="135"/>
      <c r="CG20" s="135"/>
      <c r="CH20" s="135"/>
      <c r="CI20" s="135"/>
      <c r="CJ20" s="135"/>
    </row>
    <row r="21" spans="1:88" s="166" customFormat="1" x14ac:dyDescent="0.2">
      <c r="A21" s="146" cm="1">
        <f t="array" ref="A21">_xlfn.IFS(SUM(F21:R21)&gt;0,1,AB21&gt;0,2,TRUE,3)</f>
        <v>1</v>
      </c>
      <c r="B21" s="146" t="s">
        <v>66</v>
      </c>
      <c r="C21" s="144"/>
      <c r="D21" s="151" t="str">
        <f>_xlfn.XLOOKUP(B21,RecNamesAll!A:A,RecNamesAll!E:E)</f>
        <v>A</v>
      </c>
      <c r="E21" s="150" t="str">
        <f>_xlfn.XLOOKUP(B21,RecNamesAll!A:A,RecNamesAll!C:C)</f>
        <v>BB1</v>
      </c>
      <c r="F21" s="160" t="str">
        <f t="shared" si="0"/>
        <v/>
      </c>
      <c r="G21" s="159" t="str">
        <f t="shared" si="1"/>
        <v/>
      </c>
      <c r="H21" s="159" t="str">
        <f t="shared" si="2"/>
        <v/>
      </c>
      <c r="I21" s="159" t="str">
        <f t="shared" si="3"/>
        <v/>
      </c>
      <c r="J21" s="159" t="str">
        <f t="shared" si="4"/>
        <v/>
      </c>
      <c r="K21" s="159" t="str">
        <f t="shared" si="5"/>
        <v/>
      </c>
      <c r="L21" s="159" t="str">
        <f t="shared" si="6"/>
        <v/>
      </c>
      <c r="M21" s="159">
        <f t="shared" si="7"/>
        <v>12.73566981275399</v>
      </c>
      <c r="N21" s="159">
        <f t="shared" si="8"/>
        <v>12.73566981275399</v>
      </c>
      <c r="O21" s="159">
        <f t="shared" si="9"/>
        <v>12.586187741679357</v>
      </c>
      <c r="P21" s="159">
        <f t="shared" si="10"/>
        <v>10.127263273706232</v>
      </c>
      <c r="Q21" s="159" t="str">
        <f t="shared" si="11"/>
        <v/>
      </c>
      <c r="R21" s="159" t="str">
        <f t="shared" si="12"/>
        <v/>
      </c>
      <c r="S21" s="147"/>
      <c r="T21" s="147"/>
      <c r="U21" s="146" t="str">
        <f t="shared" si="13"/>
        <v>A</v>
      </c>
      <c r="V21" s="145" t="str">
        <f t="shared" si="14"/>
        <v>BB1</v>
      </c>
      <c r="W21" s="157">
        <f>VLOOKUP($B21,GtP!$A:$DD,MATCH("Gs_0-2",GtP!$A$1:$DD$1,0),FALSE)</f>
        <v>0</v>
      </c>
      <c r="X21" s="156">
        <f>VLOOKUP($B21,GtP!$A:$DD,MATCH("Gi/o_0-2",GtP!$A$1:$DD$1,0),FALSE)</f>
        <v>0</v>
      </c>
      <c r="Y21" s="156">
        <f>VLOOKUP($B21,GtP!$A:$DD,MATCH("Gq/11_0-2",GtP!$A$1:$DD$1,0),FALSE)</f>
        <v>1</v>
      </c>
      <c r="Z21" s="156">
        <f>VLOOKUP($B21,GtP!$A:$DD,MATCH("G12/13_0-2",GtP!$A$1:$DD$1,0),FALSE)</f>
        <v>0</v>
      </c>
      <c r="AA21" s="155"/>
      <c r="AB21" s="143">
        <f t="shared" si="19"/>
        <v>1</v>
      </c>
      <c r="AC21" s="315" t="str">
        <f t="shared" si="15"/>
        <v/>
      </c>
      <c r="AD21" s="349" t="str">
        <f t="shared" si="16"/>
        <v/>
      </c>
      <c r="AE21" s="349">
        <f t="shared" si="17"/>
        <v>4</v>
      </c>
      <c r="AF21" s="311" t="str">
        <f t="shared" si="18"/>
        <v/>
      </c>
      <c r="AG21" s="141" t="str">
        <f>_xlfn.CONCAT(IF(AT21="","-","B"),IF(BG21="","-","I"),VLOOKUP($B21,GtP!$A:$BB,MATCH("Gs_0-1",GtP!$A$1:$BB$1,0),FALSE))</f>
        <v>-I-</v>
      </c>
      <c r="AH21" s="140" t="str">
        <f>_xlfn.CONCAT(IF(AU21="","-","B"),IF(BH21="","-","I"),VLOOKUP($B21,GtP!$A:$BB,MATCH("Gs_0-1",GtP!$A$1:$BB$1,0),FALSE))</f>
        <v>-I-</v>
      </c>
      <c r="AI21" s="140" t="str">
        <f>_xlfn.CONCAT(IF(AV21="","-","B"),IF(BI21="","-","I"),VLOOKUP($B21,GtP!$A:$BB,MATCH("Gi/o_0-1",GtP!$A$1:$BB$1,0),FALSE))</f>
        <v>-I-</v>
      </c>
      <c r="AJ21" s="140" t="str">
        <f>_xlfn.CONCAT(IF(AW21="","-","B"),IF(BJ21="","-","I"),VLOOKUP($B21,GtP!$A:$BB,MATCH("Gi/o_0-1",GtP!$A$1:$BB$1,0),FALSE))</f>
        <v>-I-</v>
      </c>
      <c r="AK21" s="140" t="str">
        <f>_xlfn.CONCAT(IF(AX21="","-","B"),IF(BK21="","-","I"),VLOOKUP($B21,GtP!$A:$BB,MATCH("Gi/o_0-1",GtP!$A$1:$BB$1,0),FALSE))</f>
        <v>-I-</v>
      </c>
      <c r="AL21" s="140" t="str">
        <f>_xlfn.CONCAT(IF(AY21="","-","B"),IF(BL21="","-","I"),VLOOKUP($B21,GtP!$A:$BB,MATCH("Gi/o_0-1",GtP!$A$1:$BB$1,0),FALSE))</f>
        <v>-I-</v>
      </c>
      <c r="AM21" s="140" t="str">
        <f>_xlfn.CONCAT(IF(AZ21="","-","B"),IF(BM21="","-","I"),VLOOKUP($B21,GtP!$A:$BB,MATCH("Gi/o_0-1",GtP!$A$1:$BB$1,0),FALSE))</f>
        <v>-I-</v>
      </c>
      <c r="AN21" s="140" t="str">
        <f>_xlfn.CONCAT(IF(BA21="","-","B"),IF(BN21="","-","I"),VLOOKUP($B21,GtP!$A:$BB,MATCH("Gq/11_0-1",GtP!$A$1:$BB$1,0),FALSE))</f>
        <v>-IG</v>
      </c>
      <c r="AO21" s="140" t="str">
        <f>_xlfn.CONCAT(IF(BB21="","-","B"),IF(BO21="","-","I"),VLOOKUP($B21,GtP!$A:$BB,MATCH("Gq/11_0-1",GtP!$A$1:$BB$1,0),FALSE))</f>
        <v>-IG</v>
      </c>
      <c r="AP21" s="140" t="str">
        <f>_xlfn.CONCAT(IF(BC21="","-","B"),IF(BP21="","-","I"),VLOOKUP($B21,GtP!$A:$BB,MATCH("Gq/11_0-1",GtP!$A$1:$BB$1,0),FALSE))</f>
        <v>-IG</v>
      </c>
      <c r="AQ21" s="140" t="str">
        <f>_xlfn.CONCAT(IF(BD21="","-","B"),IF(BQ21="","-","I"),VLOOKUP($B21,GtP!$A:$BB,MATCH("Gq/11_0-1",GtP!$A$1:$BB$1,0),FALSE))</f>
        <v>-IG</v>
      </c>
      <c r="AR21" s="140" t="str">
        <f>_xlfn.CONCAT(IF(BE21="","-","B"),IF(BR21="","-","I"),VLOOKUP($B21,GtP!$A:$BB,MATCH("G12/13_0-1",GtP!$A$1:$BB$1,0),FALSE))</f>
        <v>-I-</v>
      </c>
      <c r="AS21" s="140" t="str">
        <f>_xlfn.CONCAT(IF(BF21="","-","B"),IF(BS21="","-","I"),VLOOKUP($B21,GtP!$A:$BB,MATCH("G12/13_0-1",GtP!$A$1:$BB$1,0),FALSE))</f>
        <v>-I-</v>
      </c>
      <c r="AT21" s="139" t="str">
        <f>_xlfn.IFNA(VLOOKUP($B21,'B-LogEmaxOverpEC50'!$A:$AL,MATCH(AT$1,'B-LogEmaxOverpEC50'!$A$1:$AL$1,0),FALSE),"")</f>
        <v/>
      </c>
      <c r="AU21" s="136" t="str">
        <f>_xlfn.IFNA(VLOOKUP($B21,'B-LogEmaxOverpEC50'!$A:$AL,MATCH(AU$1,'B-LogEmaxOverpEC50'!$A$1:$AL$1,0),FALSE),"")</f>
        <v/>
      </c>
      <c r="AV21" s="152" t="str">
        <f>_xlfn.IFNA(VLOOKUP($B21,'B-LogEmaxOverpEC50'!$A:$AL,MATCH(AV$1,'B-LogEmaxOverpEC50'!$A$1:$AL$1,0),FALSE),"")</f>
        <v/>
      </c>
      <c r="AW21" s="152" t="str">
        <f>_xlfn.IFNA(VLOOKUP($B21,'B-LogEmaxOverpEC50'!$A:$AL,MATCH(AW$1,'B-LogEmaxOverpEC50'!$A$1:$AL$1,0),FALSE),"")</f>
        <v/>
      </c>
      <c r="AX21" s="152" t="str">
        <f>_xlfn.IFNA(VLOOKUP($B21,'B-LogEmaxOverpEC50'!$A:$AL,MATCH(AX$1,'B-LogEmaxOverpEC50'!$A$1:$AL$1,0),FALSE),"")</f>
        <v/>
      </c>
      <c r="AY21" s="152" t="str">
        <f>_xlfn.IFNA(VLOOKUP($B21,'B-LogEmaxOverpEC50'!$A:$AL,MATCH(AY$1,'B-LogEmaxOverpEC50'!$A$1:$AL$1,0),FALSE),"")</f>
        <v/>
      </c>
      <c r="AZ21" s="152" t="str">
        <f>_xlfn.IFNA(VLOOKUP($B21,'B-LogEmaxOverpEC50'!$A:$AL,MATCH(AZ$1,'B-LogEmaxOverpEC50'!$A$1:$AL$1,0),FALSE),"")</f>
        <v/>
      </c>
      <c r="BA21" s="152" t="str">
        <f>_xlfn.IFNA(VLOOKUP($B21,'B-LogEmaxOverpEC50'!$A:$AL,MATCH(BA$1,'B-LogEmaxOverpEC50'!$A$1:$AL$1,0),FALSE),"")</f>
        <v/>
      </c>
      <c r="BB21" s="152" t="str">
        <f>_xlfn.IFNA(VLOOKUP($B21,'B-LogEmaxOverpEC50'!$A:$AL,MATCH(BB$1,'B-LogEmaxOverpEC50'!$A$1:$AL$1,0),FALSE),"")</f>
        <v/>
      </c>
      <c r="BC21" s="152" t="str">
        <f>_xlfn.IFNA(VLOOKUP($B21,'B-LogEmaxOverpEC50'!$A:$AL,MATCH(BC$1,'B-LogEmaxOverpEC50'!$A$1:$AL$1,0),FALSE),"")</f>
        <v/>
      </c>
      <c r="BD21" s="152" t="str">
        <f>_xlfn.IFNA(VLOOKUP($B21,'B-LogEmaxOverpEC50'!$A:$AL,MATCH(BD$1,'B-LogEmaxOverpEC50'!$A$1:$AL$1,0),FALSE),"")</f>
        <v/>
      </c>
      <c r="BE21" s="152" t="str">
        <f>_xlfn.IFNA(VLOOKUP($B21,'B-LogEmaxOverpEC50'!$A:$AL,MATCH(BE$1,'B-LogEmaxOverpEC50'!$A$1:$AL$1,0),FALSE),"")</f>
        <v/>
      </c>
      <c r="BF21" s="152" t="str">
        <f>_xlfn.IFNA(VLOOKUP($B21,'B-LogEmaxOverpEC50'!$A:$AL,MATCH(BF$1,'B-LogEmaxOverpEC50'!$A$1:$AL$1,0),FALSE),"")</f>
        <v/>
      </c>
      <c r="BG21" s="137">
        <f>_xlfn.IFNA(VLOOKUP($B21,'I-LogEmaxOverpEC50'!$A:$AR,MATCH(BG$1,'I-LogEmaxOverpEC50'!$A$1:$AR$1,0),FALSE),"")</f>
        <v>11.759695220344593</v>
      </c>
      <c r="BH21" s="136">
        <f>_xlfn.IFNA(VLOOKUP($B21,'I-LogEmaxOverpEC50'!$A:$AR,MATCH(BH$1,'I-LogEmaxOverpEC50'!$A$1:$AR$1,0),FALSE),"")</f>
        <v>11.830696641375866</v>
      </c>
      <c r="BI21" s="136">
        <f>_xlfn.IFNA(VLOOKUP($B21,'I-LogEmaxOverpEC50'!$A:$AR,MATCH(BI$1,'I-LogEmaxOverpEC50'!$A$1:$AR$1,0),FALSE),"")</f>
        <v>11.999334883865238</v>
      </c>
      <c r="BJ21" s="136">
        <f>_xlfn.IFNA(VLOOKUP($B21,'I-LogEmaxOverpEC50'!$A:$AR,MATCH(BJ$1,'I-LogEmaxOverpEC50'!$A$1:$AR$1,0),FALSE),"")</f>
        <v>11.999334883865238</v>
      </c>
      <c r="BK21" s="136">
        <f>_xlfn.IFNA(VLOOKUP($B21,'I-LogEmaxOverpEC50'!$A:$AR,MATCH(BK$1,'I-LogEmaxOverpEC50'!$A$1:$AR$1,0),FALSE),"")</f>
        <v>11.862920489602599</v>
      </c>
      <c r="BL21" s="136">
        <f>_xlfn.IFNA(VLOOKUP($B21,'I-LogEmaxOverpEC50'!$A:$AR,MATCH(BL$1,'I-LogEmaxOverpEC50'!$A$1:$AR$1,0),FALSE),"")</f>
        <v>11.862920489602599</v>
      </c>
      <c r="BM21" s="136">
        <f>_xlfn.IFNA(VLOOKUP($B21,'I-LogEmaxOverpEC50'!$A:$AR,MATCH(BM$1,'I-LogEmaxOverpEC50'!$A$1:$AR$1,0),FALSE),"")</f>
        <v>12.210485767974887</v>
      </c>
      <c r="BN21" s="136">
        <f>_xlfn.IFNA(VLOOKUP($B21,'I-LogEmaxOverpEC50'!$A:$AR,MATCH(BN$1,'I-LogEmaxOverpEC50'!$A$1:$AR$1,0),FALSE),"")</f>
        <v>12.73566981275399</v>
      </c>
      <c r="BO21" s="136">
        <f>_xlfn.IFNA(VLOOKUP($B21,'I-LogEmaxOverpEC50'!$A:$AR,MATCH(BO$1,'I-LogEmaxOverpEC50'!$A$1:$AR$1,0),FALSE),"")</f>
        <v>12.73566981275399</v>
      </c>
      <c r="BP21" s="136">
        <f>_xlfn.IFNA(VLOOKUP($B21,'I-LogEmaxOverpEC50'!$A:$AR,MATCH(BP$1,'I-LogEmaxOverpEC50'!$A$1:$AR$1,0),FALSE),"")</f>
        <v>12.586187741679357</v>
      </c>
      <c r="BQ21" s="136">
        <f>_xlfn.IFNA(VLOOKUP($B21,'I-LogEmaxOverpEC50'!$A:$AR,MATCH(BQ$1,'I-LogEmaxOverpEC50'!$A$1:$AR$1,0),FALSE),"")</f>
        <v>10.127263273706232</v>
      </c>
      <c r="BR21" s="136">
        <f>_xlfn.IFNA(VLOOKUP($B21,'I-LogEmaxOverpEC50'!$A:$AR,MATCH(BR$1,'I-LogEmaxOverpEC50'!$A$1:$AR$1,0),FALSE),"")</f>
        <v>11.808391413094487</v>
      </c>
      <c r="BS21" s="136">
        <f>_xlfn.IFNA(VLOOKUP($B21,'I-LogEmaxOverpEC50'!$A:$AR,MATCH(BS$1,'I-LogEmaxOverpEC50'!$A$1:$AR$1,0),FALSE),"")</f>
        <v>12.288293716666521</v>
      </c>
      <c r="BT21" s="135"/>
      <c r="BU21" s="135"/>
      <c r="BV21" s="135"/>
      <c r="BW21" s="135"/>
      <c r="BX21" s="135"/>
      <c r="BY21" s="135"/>
      <c r="BZ21" s="135"/>
      <c r="CA21" s="135"/>
      <c r="CB21" s="135"/>
      <c r="CC21" s="135"/>
      <c r="CD21" s="135"/>
      <c r="CE21" s="135"/>
      <c r="CF21" s="135"/>
      <c r="CG21" s="135"/>
      <c r="CH21" s="135"/>
      <c r="CI21" s="135"/>
      <c r="CJ21" s="135"/>
    </row>
    <row r="22" spans="1:88" s="166" customFormat="1" x14ac:dyDescent="0.2">
      <c r="A22" s="146" cm="1">
        <f t="array" ref="A22">_xlfn.IFS(SUM(F22:R22)&gt;0,1,AB22&gt;0,2,TRUE,3)</f>
        <v>1</v>
      </c>
      <c r="B22" s="146" t="s">
        <v>65</v>
      </c>
      <c r="C22" s="144"/>
      <c r="D22" s="151" t="str">
        <f>_xlfn.XLOOKUP(B22,RecNamesAll!A:A,RecNamesAll!E:E)</f>
        <v>A</v>
      </c>
      <c r="E22" s="150" t="str">
        <f>_xlfn.XLOOKUP(B22,RecNamesAll!A:A,RecNamesAll!C:C)</f>
        <v>BB2</v>
      </c>
      <c r="F22" s="160" t="str">
        <f t="shared" si="0"/>
        <v/>
      </c>
      <c r="G22" s="159" t="str">
        <f t="shared" si="1"/>
        <v/>
      </c>
      <c r="H22" s="159" t="str">
        <f t="shared" si="2"/>
        <v/>
      </c>
      <c r="I22" s="159" t="str">
        <f t="shared" si="3"/>
        <v/>
      </c>
      <c r="J22" s="159" t="str">
        <f t="shared" si="4"/>
        <v/>
      </c>
      <c r="K22" s="159" t="str">
        <f t="shared" si="5"/>
        <v/>
      </c>
      <c r="L22" s="159" t="str">
        <f t="shared" si="6"/>
        <v/>
      </c>
      <c r="M22" s="159">
        <f t="shared" si="7"/>
        <v>12.254534401697075</v>
      </c>
      <c r="N22" s="159">
        <f t="shared" si="8"/>
        <v>12.254534401697075</v>
      </c>
      <c r="O22" s="159">
        <f t="shared" si="9"/>
        <v>12.100348559552234</v>
      </c>
      <c r="P22" s="159">
        <f t="shared" si="10"/>
        <v>10.672488078579878</v>
      </c>
      <c r="Q22" s="159" t="str">
        <f t="shared" si="11"/>
        <v/>
      </c>
      <c r="R22" s="159" t="str">
        <f t="shared" si="12"/>
        <v/>
      </c>
      <c r="S22" s="147"/>
      <c r="T22" s="147"/>
      <c r="U22" s="146" t="str">
        <f t="shared" si="13"/>
        <v>A</v>
      </c>
      <c r="V22" s="145" t="str">
        <f t="shared" si="14"/>
        <v>BB2</v>
      </c>
      <c r="W22" s="157">
        <f>VLOOKUP($B22,GtP!$A:$DD,MATCH("Gs_0-2",GtP!$A$1:$DD$1,0),FALSE)</f>
        <v>0</v>
      </c>
      <c r="X22" s="156">
        <f>VLOOKUP($B22,GtP!$A:$DD,MATCH("Gi/o_0-2",GtP!$A$1:$DD$1,0),FALSE)</f>
        <v>0</v>
      </c>
      <c r="Y22" s="156">
        <f>VLOOKUP($B22,GtP!$A:$DD,MATCH("Gq/11_0-2",GtP!$A$1:$DD$1,0),FALSE)</f>
        <v>1</v>
      </c>
      <c r="Z22" s="156">
        <f>VLOOKUP($B22,GtP!$A:$DD,MATCH("G12/13_0-2",GtP!$A$1:$DD$1,0),FALSE)</f>
        <v>0</v>
      </c>
      <c r="AA22" s="155"/>
      <c r="AB22" s="143">
        <f t="shared" si="19"/>
        <v>1</v>
      </c>
      <c r="AC22" s="315" t="str">
        <f t="shared" si="15"/>
        <v/>
      </c>
      <c r="AD22" s="349" t="str">
        <f t="shared" si="16"/>
        <v/>
      </c>
      <c r="AE22" s="349">
        <f t="shared" si="17"/>
        <v>4</v>
      </c>
      <c r="AF22" s="311" t="str">
        <f t="shared" si="18"/>
        <v/>
      </c>
      <c r="AG22" s="141" t="str">
        <f>_xlfn.CONCAT(IF(AT22="","-","B"),IF(BG22="","-","I"),VLOOKUP($B22,GtP!$A:$BB,MATCH("Gs_0-1",GtP!$A$1:$BB$1,0),FALSE))</f>
        <v>-I-</v>
      </c>
      <c r="AH22" s="140" t="str">
        <f>_xlfn.CONCAT(IF(AU22="","-","B"),IF(BH22="","-","I"),VLOOKUP($B22,GtP!$A:$BB,MATCH("Gs_0-1",GtP!$A$1:$BB$1,0),FALSE))</f>
        <v>-I-</v>
      </c>
      <c r="AI22" s="140" t="str">
        <f>_xlfn.CONCAT(IF(AV22="","-","B"),IF(BI22="","-","I"),VLOOKUP($B22,GtP!$A:$BB,MATCH("Gi/o_0-1",GtP!$A$1:$BB$1,0),FALSE))</f>
        <v>-I-</v>
      </c>
      <c r="AJ22" s="140" t="str">
        <f>_xlfn.CONCAT(IF(AW22="","-","B"),IF(BJ22="","-","I"),VLOOKUP($B22,GtP!$A:$BB,MATCH("Gi/o_0-1",GtP!$A$1:$BB$1,0),FALSE))</f>
        <v>-I-</v>
      </c>
      <c r="AK22" s="140" t="str">
        <f>_xlfn.CONCAT(IF(AX22="","-","B"),IF(BK22="","-","I"),VLOOKUP($B22,GtP!$A:$BB,MATCH("Gi/o_0-1",GtP!$A$1:$BB$1,0),FALSE))</f>
        <v>-I-</v>
      </c>
      <c r="AL22" s="140" t="str">
        <f>_xlfn.CONCAT(IF(AY22="","-","B"),IF(BL22="","-","I"),VLOOKUP($B22,GtP!$A:$BB,MATCH("Gi/o_0-1",GtP!$A$1:$BB$1,0),FALSE))</f>
        <v>-I-</v>
      </c>
      <c r="AM22" s="140" t="str">
        <f>_xlfn.CONCAT(IF(AZ22="","-","B"),IF(BM22="","-","I"),VLOOKUP($B22,GtP!$A:$BB,MATCH("Gi/o_0-1",GtP!$A$1:$BB$1,0),FALSE))</f>
        <v>-I-</v>
      </c>
      <c r="AN22" s="140" t="str">
        <f>_xlfn.CONCAT(IF(BA22="","-","B"),IF(BN22="","-","I"),VLOOKUP($B22,GtP!$A:$BB,MATCH("Gq/11_0-1",GtP!$A$1:$BB$1,0),FALSE))</f>
        <v>-IG</v>
      </c>
      <c r="AO22" s="140" t="str">
        <f>_xlfn.CONCAT(IF(BB22="","-","B"),IF(BO22="","-","I"),VLOOKUP($B22,GtP!$A:$BB,MATCH("Gq/11_0-1",GtP!$A$1:$BB$1,0),FALSE))</f>
        <v>-IG</v>
      </c>
      <c r="AP22" s="140" t="str">
        <f>_xlfn.CONCAT(IF(BC22="","-","B"),IF(BP22="","-","I"),VLOOKUP($B22,GtP!$A:$BB,MATCH("Gq/11_0-1",GtP!$A$1:$BB$1,0),FALSE))</f>
        <v>-IG</v>
      </c>
      <c r="AQ22" s="140" t="str">
        <f>_xlfn.CONCAT(IF(BD22="","-","B"),IF(BQ22="","-","I"),VLOOKUP($B22,GtP!$A:$BB,MATCH("Gq/11_0-1",GtP!$A$1:$BB$1,0),FALSE))</f>
        <v>-IG</v>
      </c>
      <c r="AR22" s="140" t="str">
        <f>_xlfn.CONCAT(IF(BE22="","-","B"),IF(BR22="","-","I"),VLOOKUP($B22,GtP!$A:$BB,MATCH("G12/13_0-1",GtP!$A$1:$BB$1,0),FALSE))</f>
        <v>-I-</v>
      </c>
      <c r="AS22" s="140" t="str">
        <f>_xlfn.CONCAT(IF(BF22="","-","B"),IF(BS22="","-","I"),VLOOKUP($B22,GtP!$A:$BB,MATCH("G12/13_0-1",GtP!$A$1:$BB$1,0),FALSE))</f>
        <v>-I-</v>
      </c>
      <c r="AT22" s="139" t="str">
        <f>_xlfn.IFNA(VLOOKUP($B22,'B-LogEmaxOverpEC50'!$A:$AL,MATCH(AT$1,'B-LogEmaxOverpEC50'!$A$1:$AL$1,0),FALSE),"")</f>
        <v/>
      </c>
      <c r="AU22" s="136" t="str">
        <f>_xlfn.IFNA(VLOOKUP($B22,'B-LogEmaxOverpEC50'!$A:$AL,MATCH(AU$1,'B-LogEmaxOverpEC50'!$A$1:$AL$1,0),FALSE),"")</f>
        <v/>
      </c>
      <c r="AV22" s="152" t="str">
        <f>_xlfn.IFNA(VLOOKUP($B22,'B-LogEmaxOverpEC50'!$A:$AL,MATCH(AV$1,'B-LogEmaxOverpEC50'!$A$1:$AL$1,0),FALSE),"")</f>
        <v/>
      </c>
      <c r="AW22" s="152" t="str">
        <f>_xlfn.IFNA(VLOOKUP($B22,'B-LogEmaxOverpEC50'!$A:$AL,MATCH(AW$1,'B-LogEmaxOverpEC50'!$A$1:$AL$1,0),FALSE),"")</f>
        <v/>
      </c>
      <c r="AX22" s="152" t="str">
        <f>_xlfn.IFNA(VLOOKUP($B22,'B-LogEmaxOverpEC50'!$A:$AL,MATCH(AX$1,'B-LogEmaxOverpEC50'!$A$1:$AL$1,0),FALSE),"")</f>
        <v/>
      </c>
      <c r="AY22" s="152" t="str">
        <f>_xlfn.IFNA(VLOOKUP($B22,'B-LogEmaxOverpEC50'!$A:$AL,MATCH(AY$1,'B-LogEmaxOverpEC50'!$A$1:$AL$1,0),FALSE),"")</f>
        <v/>
      </c>
      <c r="AZ22" s="152" t="str">
        <f>_xlfn.IFNA(VLOOKUP($B22,'B-LogEmaxOverpEC50'!$A:$AL,MATCH(AZ$1,'B-LogEmaxOverpEC50'!$A$1:$AL$1,0),FALSE),"")</f>
        <v/>
      </c>
      <c r="BA22" s="152" t="str">
        <f>_xlfn.IFNA(VLOOKUP($B22,'B-LogEmaxOverpEC50'!$A:$AL,MATCH(BA$1,'B-LogEmaxOverpEC50'!$A$1:$AL$1,0),FALSE),"")</f>
        <v/>
      </c>
      <c r="BB22" s="152" t="str">
        <f>_xlfn.IFNA(VLOOKUP($B22,'B-LogEmaxOverpEC50'!$A:$AL,MATCH(BB$1,'B-LogEmaxOverpEC50'!$A$1:$AL$1,0),FALSE),"")</f>
        <v/>
      </c>
      <c r="BC22" s="152" t="str">
        <f>_xlfn.IFNA(VLOOKUP($B22,'B-LogEmaxOverpEC50'!$A:$AL,MATCH(BC$1,'B-LogEmaxOverpEC50'!$A$1:$AL$1,0),FALSE),"")</f>
        <v/>
      </c>
      <c r="BD22" s="152" t="str">
        <f>_xlfn.IFNA(VLOOKUP($B22,'B-LogEmaxOverpEC50'!$A:$AL,MATCH(BD$1,'B-LogEmaxOverpEC50'!$A$1:$AL$1,0),FALSE),"")</f>
        <v/>
      </c>
      <c r="BE22" s="152" t="str">
        <f>_xlfn.IFNA(VLOOKUP($B22,'B-LogEmaxOverpEC50'!$A:$AL,MATCH(BE$1,'B-LogEmaxOverpEC50'!$A$1:$AL$1,0),FALSE),"")</f>
        <v/>
      </c>
      <c r="BF22" s="152" t="str">
        <f>_xlfn.IFNA(VLOOKUP($B22,'B-LogEmaxOverpEC50'!$A:$AL,MATCH(BF$1,'B-LogEmaxOverpEC50'!$A$1:$AL$1,0),FALSE),"")</f>
        <v/>
      </c>
      <c r="BG22" s="137">
        <f>_xlfn.IFNA(VLOOKUP($B22,'I-LogEmaxOverpEC50'!$A:$AR,MATCH(BG$1,'I-LogEmaxOverpEC50'!$A$1:$AR$1,0),FALSE),"")</f>
        <v>11.621766956894554</v>
      </c>
      <c r="BH22" s="136">
        <f>_xlfn.IFNA(VLOOKUP($B22,'I-LogEmaxOverpEC50'!$A:$AR,MATCH(BH$1,'I-LogEmaxOverpEC50'!$A$1:$AR$1,0),FALSE),"")</f>
        <v>11.549353779307371</v>
      </c>
      <c r="BI22" s="136">
        <f>_xlfn.IFNA(VLOOKUP($B22,'I-LogEmaxOverpEC50'!$A:$AR,MATCH(BI$1,'I-LogEmaxOverpEC50'!$A$1:$AR$1,0),FALSE),"")</f>
        <v>11.496737809961154</v>
      </c>
      <c r="BJ22" s="136">
        <f>_xlfn.IFNA(VLOOKUP($B22,'I-LogEmaxOverpEC50'!$A:$AR,MATCH(BJ$1,'I-LogEmaxOverpEC50'!$A$1:$AR$1,0),FALSE),"")</f>
        <v>11.496737809961154</v>
      </c>
      <c r="BK22" s="136">
        <f>_xlfn.IFNA(VLOOKUP($B22,'I-LogEmaxOverpEC50'!$A:$AR,MATCH(BK$1,'I-LogEmaxOverpEC50'!$A$1:$AR$1,0),FALSE),"")</f>
        <v>11.459533954642898</v>
      </c>
      <c r="BL22" s="136">
        <f>_xlfn.IFNA(VLOOKUP($B22,'I-LogEmaxOverpEC50'!$A:$AR,MATCH(BL$1,'I-LogEmaxOverpEC50'!$A$1:$AR$1,0),FALSE),"")</f>
        <v>11.459533954642898</v>
      </c>
      <c r="BM22" s="136">
        <f>_xlfn.IFNA(VLOOKUP($B22,'I-LogEmaxOverpEC50'!$A:$AR,MATCH(BM$1,'I-LogEmaxOverpEC50'!$A$1:$AR$1,0),FALSE),"")</f>
        <v>11.662114028258021</v>
      </c>
      <c r="BN22" s="136">
        <f>_xlfn.IFNA(VLOOKUP($B22,'I-LogEmaxOverpEC50'!$A:$AR,MATCH(BN$1,'I-LogEmaxOverpEC50'!$A$1:$AR$1,0),FALSE),"")</f>
        <v>12.254534401697075</v>
      </c>
      <c r="BO22" s="136">
        <f>_xlfn.IFNA(VLOOKUP($B22,'I-LogEmaxOverpEC50'!$A:$AR,MATCH(BO$1,'I-LogEmaxOverpEC50'!$A$1:$AR$1,0),FALSE),"")</f>
        <v>12.254534401697075</v>
      </c>
      <c r="BP22" s="136">
        <f>_xlfn.IFNA(VLOOKUP($B22,'I-LogEmaxOverpEC50'!$A:$AR,MATCH(BP$1,'I-LogEmaxOverpEC50'!$A$1:$AR$1,0),FALSE),"")</f>
        <v>12.100348559552234</v>
      </c>
      <c r="BQ22" s="136">
        <f>_xlfn.IFNA(VLOOKUP($B22,'I-LogEmaxOverpEC50'!$A:$AR,MATCH(BQ$1,'I-LogEmaxOverpEC50'!$A$1:$AR$1,0),FALSE),"")</f>
        <v>10.672488078579878</v>
      </c>
      <c r="BR22" s="136">
        <f>_xlfn.IFNA(VLOOKUP($B22,'I-LogEmaxOverpEC50'!$A:$AR,MATCH(BR$1,'I-LogEmaxOverpEC50'!$A$1:$AR$1,0),FALSE),"")</f>
        <v>11.873309152173631</v>
      </c>
      <c r="BS22" s="136">
        <f>_xlfn.IFNA(VLOOKUP($B22,'I-LogEmaxOverpEC50'!$A:$AR,MATCH(BS$1,'I-LogEmaxOverpEC50'!$A$1:$AR$1,0),FALSE),"")</f>
        <v>12.040131578995869</v>
      </c>
      <c r="BT22" s="135"/>
      <c r="BU22" s="135"/>
      <c r="BV22" s="135"/>
      <c r="BW22" s="135"/>
      <c r="BX22" s="135"/>
      <c r="BY22" s="135"/>
      <c r="BZ22" s="135"/>
      <c r="CA22" s="135"/>
      <c r="CB22" s="135"/>
      <c r="CC22" s="135"/>
      <c r="CD22" s="135"/>
      <c r="CE22" s="135"/>
      <c r="CF22" s="135"/>
      <c r="CG22" s="135"/>
      <c r="CH22" s="135"/>
      <c r="CI22" s="135"/>
      <c r="CJ22" s="135"/>
    </row>
    <row r="23" spans="1:88" s="166" customFormat="1" x14ac:dyDescent="0.2">
      <c r="A23" s="146" t="e" cm="1">
        <f t="array" ref="A23">_xlfn.IFS(SUM(F23:R23)&gt;0,1,AB23&gt;0,2,TRUE,3)</f>
        <v>#N/A</v>
      </c>
      <c r="B23" s="146" t="s">
        <v>123</v>
      </c>
      <c r="C23" s="144"/>
      <c r="D23" s="151" t="str">
        <f>_xlfn.XLOOKUP(B23,RecNamesAll!A:A,RecNamesAll!E:E)</f>
        <v>A</v>
      </c>
      <c r="E23" s="150" t="str">
        <f>_xlfn.XLOOKUP(B23,RecNamesAll!A:A,RecNamesAll!C:C)</f>
        <v>BLT1</v>
      </c>
      <c r="F23" s="160" t="e">
        <f t="shared" si="0"/>
        <v>#N/A</v>
      </c>
      <c r="G23" s="159" t="e">
        <f t="shared" si="1"/>
        <v>#N/A</v>
      </c>
      <c r="H23" s="159" t="e">
        <f t="shared" si="2"/>
        <v>#N/A</v>
      </c>
      <c r="I23" s="159" t="e">
        <f t="shared" si="3"/>
        <v>#N/A</v>
      </c>
      <c r="J23" s="159" t="e">
        <f t="shared" si="4"/>
        <v>#N/A</v>
      </c>
      <c r="K23" s="159" t="e">
        <f t="shared" si="5"/>
        <v>#N/A</v>
      </c>
      <c r="L23" s="159" t="e">
        <f t="shared" si="6"/>
        <v>#N/A</v>
      </c>
      <c r="M23" s="159" t="e">
        <f t="shared" si="7"/>
        <v>#N/A</v>
      </c>
      <c r="N23" s="159" t="e">
        <f t="shared" si="8"/>
        <v>#N/A</v>
      </c>
      <c r="O23" s="159" t="e">
        <f t="shared" si="9"/>
        <v>#N/A</v>
      </c>
      <c r="P23" s="159" t="e">
        <f t="shared" si="10"/>
        <v>#N/A</v>
      </c>
      <c r="Q23" s="159" t="e">
        <f t="shared" si="11"/>
        <v>#N/A</v>
      </c>
      <c r="R23" s="159" t="e">
        <f t="shared" si="12"/>
        <v>#N/A</v>
      </c>
      <c r="S23" s="147"/>
      <c r="T23" s="147"/>
      <c r="U23" s="146" t="str">
        <f t="shared" si="13"/>
        <v>A</v>
      </c>
      <c r="V23" s="145" t="str">
        <f t="shared" si="14"/>
        <v>BLT1</v>
      </c>
      <c r="W23" s="157" t="e">
        <f>VLOOKUP($B23,GtP!$A:$DD,MATCH("Gs_0-2",GtP!$A$1:$DD$1,0),FALSE)</f>
        <v>#N/A</v>
      </c>
      <c r="X23" s="156" t="e">
        <f>VLOOKUP($B23,GtP!$A:$DD,MATCH("Gi/o_0-2",GtP!$A$1:$DD$1,0),FALSE)</f>
        <v>#N/A</v>
      </c>
      <c r="Y23" s="156" t="e">
        <f>VLOOKUP($B23,GtP!$A:$DD,MATCH("Gq/11_0-2",GtP!$A$1:$DD$1,0),FALSE)</f>
        <v>#N/A</v>
      </c>
      <c r="Z23" s="156" t="e">
        <f>VLOOKUP($B23,GtP!$A:$DD,MATCH("G12/13_0-2",GtP!$A$1:$DD$1,0),FALSE)</f>
        <v>#N/A</v>
      </c>
      <c r="AA23" s="155"/>
      <c r="AB23" s="143" t="e">
        <f t="shared" si="19"/>
        <v>#N/A</v>
      </c>
      <c r="AC23" s="315" t="str">
        <f t="shared" si="15"/>
        <v/>
      </c>
      <c r="AD23" s="349" t="str">
        <f t="shared" si="16"/>
        <v/>
      </c>
      <c r="AE23" s="349" t="str">
        <f t="shared" si="17"/>
        <v/>
      </c>
      <c r="AF23" s="311" t="str">
        <f t="shared" si="18"/>
        <v/>
      </c>
      <c r="AG23" s="141" t="e">
        <f>_xlfn.CONCAT(IF(AT23="","-","B"),IF(BG23="","-","I"),VLOOKUP($B23,GtP!$A:$BB,MATCH("Gs_0-1",GtP!$A$1:$BB$1,0),FALSE))</f>
        <v>#N/A</v>
      </c>
      <c r="AH23" s="140" t="e">
        <f>_xlfn.CONCAT(IF(AU23="","-","B"),IF(BH23="","-","I"),VLOOKUP($B23,GtP!$A:$BB,MATCH("Gs_0-1",GtP!$A$1:$BB$1,0),FALSE))</f>
        <v>#N/A</v>
      </c>
      <c r="AI23" s="140" t="e">
        <f>_xlfn.CONCAT(IF(AV23="","-","B"),IF(BI23="","-","I"),VLOOKUP($B23,GtP!$A:$BB,MATCH("Gi/o_0-1",GtP!$A$1:$BB$1,0),FALSE))</f>
        <v>#N/A</v>
      </c>
      <c r="AJ23" s="140" t="e">
        <f>_xlfn.CONCAT(IF(AW23="","-","B"),IF(BJ23="","-","I"),VLOOKUP($B23,GtP!$A:$BB,MATCH("Gi/o_0-1",GtP!$A$1:$BB$1,0),FALSE))</f>
        <v>#N/A</v>
      </c>
      <c r="AK23" s="140" t="e">
        <f>_xlfn.CONCAT(IF(AX23="","-","B"),IF(BK23="","-","I"),VLOOKUP($B23,GtP!$A:$BB,MATCH("Gi/o_0-1",GtP!$A$1:$BB$1,0),FALSE))</f>
        <v>#N/A</v>
      </c>
      <c r="AL23" s="140" t="e">
        <f>_xlfn.CONCAT(IF(AY23="","-","B"),IF(BL23="","-","I"),VLOOKUP($B23,GtP!$A:$BB,MATCH("Gi/o_0-1",GtP!$A$1:$BB$1,0),FALSE))</f>
        <v>#N/A</v>
      </c>
      <c r="AM23" s="140" t="e">
        <f>_xlfn.CONCAT(IF(AZ23="","-","B"),IF(BM23="","-","I"),VLOOKUP($B23,GtP!$A:$BB,MATCH("Gi/o_0-1",GtP!$A$1:$BB$1,0),FALSE))</f>
        <v>#N/A</v>
      </c>
      <c r="AN23" s="140" t="e">
        <f>_xlfn.CONCAT(IF(BA23="","-","B"),IF(BN23="","-","I"),VLOOKUP($B23,GtP!$A:$BB,MATCH("Gq/11_0-1",GtP!$A$1:$BB$1,0),FALSE))</f>
        <v>#N/A</v>
      </c>
      <c r="AO23" s="140" t="e">
        <f>_xlfn.CONCAT(IF(BB23="","-","B"),IF(BO23="","-","I"),VLOOKUP($B23,GtP!$A:$BB,MATCH("Gq/11_0-1",GtP!$A$1:$BB$1,0),FALSE))</f>
        <v>#N/A</v>
      </c>
      <c r="AP23" s="140" t="e">
        <f>_xlfn.CONCAT(IF(BC23="","-","B"),IF(BP23="","-","I"),VLOOKUP($B23,GtP!$A:$BB,MATCH("Gq/11_0-1",GtP!$A$1:$BB$1,0),FALSE))</f>
        <v>#N/A</v>
      </c>
      <c r="AQ23" s="140" t="e">
        <f>_xlfn.CONCAT(IF(BD23="","-","B"),IF(BQ23="","-","I"),VLOOKUP($B23,GtP!$A:$BB,MATCH("Gq/11_0-1",GtP!$A$1:$BB$1,0),FALSE))</f>
        <v>#N/A</v>
      </c>
      <c r="AR23" s="140" t="e">
        <f>_xlfn.CONCAT(IF(BE23="","-","B"),IF(BR23="","-","I"),VLOOKUP($B23,GtP!$A:$BB,MATCH("G12/13_0-1",GtP!$A$1:$BB$1,0),FALSE))</f>
        <v>#N/A</v>
      </c>
      <c r="AS23" s="140" t="e">
        <f>_xlfn.CONCAT(IF(BF23="","-","B"),IF(BS23="","-","I"),VLOOKUP($B23,GtP!$A:$BB,MATCH("G12/13_0-1",GtP!$A$1:$BB$1,0),FALSE))</f>
        <v>#N/A</v>
      </c>
      <c r="AT23" s="139" t="str">
        <f>_xlfn.IFNA(VLOOKUP($B23,'B-LogEmaxOverpEC50'!$A:$AL,MATCH(AT$1,'B-LogEmaxOverpEC50'!$A$1:$AL$1,0),FALSE),"")</f>
        <v/>
      </c>
      <c r="AU23" s="136" t="str">
        <f>_xlfn.IFNA(VLOOKUP($B23,'B-LogEmaxOverpEC50'!$A:$AL,MATCH(AU$1,'B-LogEmaxOverpEC50'!$A$1:$AL$1,0),FALSE),"")</f>
        <v/>
      </c>
      <c r="AV23" s="152">
        <f>_xlfn.IFNA(VLOOKUP($B23,'B-LogEmaxOverpEC50'!$A:$AL,MATCH(AV$1,'B-LogEmaxOverpEC50'!$A$1:$AL$1,0),FALSE),"")</f>
        <v>11.969048121752493</v>
      </c>
      <c r="AW23" s="152">
        <f>_xlfn.IFNA(VLOOKUP($B23,'B-LogEmaxOverpEC50'!$A:$AL,MATCH(AW$1,'B-LogEmaxOverpEC50'!$A$1:$AL$1,0),FALSE),"")</f>
        <v>12.121668335700519</v>
      </c>
      <c r="AX23" s="152">
        <f>_xlfn.IFNA(VLOOKUP($B23,'B-LogEmaxOverpEC50'!$A:$AL,MATCH(AX$1,'B-LogEmaxOverpEC50'!$A$1:$AL$1,0),FALSE),"")</f>
        <v>11.92856311942788</v>
      </c>
      <c r="AY23" s="152">
        <f>_xlfn.IFNA(VLOOKUP($B23,'B-LogEmaxOverpEC50'!$A:$AL,MATCH(AY$1,'B-LogEmaxOverpEC50'!$A$1:$AL$1,0),FALSE),"")</f>
        <v>12.340587602171331</v>
      </c>
      <c r="AZ23" s="152">
        <f>_xlfn.IFNA(VLOOKUP($B23,'B-LogEmaxOverpEC50'!$A:$AL,MATCH(AZ$1,'B-LogEmaxOverpEC50'!$A$1:$AL$1,0),FALSE),"")</f>
        <v>11.603898969008917</v>
      </c>
      <c r="BA23" s="152">
        <f>_xlfn.IFNA(VLOOKUP($B23,'B-LogEmaxOverpEC50'!$A:$AL,MATCH(BA$1,'B-LogEmaxOverpEC50'!$A$1:$AL$1,0),FALSE),"")</f>
        <v>8.090832302527085</v>
      </c>
      <c r="BB23" s="152">
        <f>_xlfn.IFNA(VLOOKUP($B23,'B-LogEmaxOverpEC50'!$A:$AL,MATCH(BB$1,'B-LogEmaxOverpEC50'!$A$1:$AL$1,0),FALSE),"")</f>
        <v>7.461705930784218</v>
      </c>
      <c r="BC23" s="152">
        <f>_xlfn.IFNA(VLOOKUP($B23,'B-LogEmaxOverpEC50'!$A:$AL,MATCH(BC$1,'B-LogEmaxOverpEC50'!$A$1:$AL$1,0),FALSE),"")</f>
        <v>8.606015178015884</v>
      </c>
      <c r="BD23" s="152">
        <f>_xlfn.IFNA(VLOOKUP($B23,'B-LogEmaxOverpEC50'!$A:$AL,MATCH(BD$1,'B-LogEmaxOverpEC50'!$A$1:$AL$1,0),FALSE),"")</f>
        <v>11.721920405895892</v>
      </c>
      <c r="BE23" s="152">
        <f>_xlfn.IFNA(VLOOKUP($B23,'B-LogEmaxOverpEC50'!$A:$AL,MATCH(BE$1,'B-LogEmaxOverpEC50'!$A$1:$AL$1,0),FALSE),"")</f>
        <v>11.315619823362551</v>
      </c>
      <c r="BF23" s="152">
        <f>_xlfn.IFNA(VLOOKUP($B23,'B-LogEmaxOverpEC50'!$A:$AL,MATCH(BF$1,'B-LogEmaxOverpEC50'!$A$1:$AL$1,0),FALSE),"")</f>
        <v>10.560269497150376</v>
      </c>
      <c r="BG23" s="137">
        <f>_xlfn.IFNA(VLOOKUP($B23,'I-LogEmaxOverpEC50'!$A:$AR,MATCH(BG$1,'I-LogEmaxOverpEC50'!$A$1:$AR$1,0),FALSE),"")</f>
        <v>9.6656594490208967</v>
      </c>
      <c r="BH23" s="136">
        <f>_xlfn.IFNA(VLOOKUP($B23,'I-LogEmaxOverpEC50'!$A:$AR,MATCH(BH$1,'I-LogEmaxOverpEC50'!$A$1:$AR$1,0),FALSE),"")</f>
        <v>9.5904760730526881</v>
      </c>
      <c r="BI23" s="136">
        <f>_xlfn.IFNA(VLOOKUP($B23,'I-LogEmaxOverpEC50'!$A:$AR,MATCH(BI$1,'I-LogEmaxOverpEC50'!$A$1:$AR$1,0),FALSE),"")</f>
        <v>10.298932137728265</v>
      </c>
      <c r="BJ23" s="136">
        <f>_xlfn.IFNA(VLOOKUP($B23,'I-LogEmaxOverpEC50'!$A:$AR,MATCH(BJ$1,'I-LogEmaxOverpEC50'!$A$1:$AR$1,0),FALSE),"")</f>
        <v>10.298932137728265</v>
      </c>
      <c r="BK23" s="136">
        <f>_xlfn.IFNA(VLOOKUP($B23,'I-LogEmaxOverpEC50'!$A:$AR,MATCH(BK$1,'I-LogEmaxOverpEC50'!$A$1:$AR$1,0),FALSE),"")</f>
        <v>9.8502953786878145</v>
      </c>
      <c r="BL23" s="136">
        <f>_xlfn.IFNA(VLOOKUP($B23,'I-LogEmaxOverpEC50'!$A:$AR,MATCH(BL$1,'I-LogEmaxOverpEC50'!$A$1:$AR$1,0),FALSE),"")</f>
        <v>9.8502953786878145</v>
      </c>
      <c r="BM23" s="136">
        <f>_xlfn.IFNA(VLOOKUP($B23,'I-LogEmaxOverpEC50'!$A:$AR,MATCH(BM$1,'I-LogEmaxOverpEC50'!$A$1:$AR$1,0),FALSE),"")</f>
        <v>9.6903321553103705</v>
      </c>
      <c r="BN23" s="136">
        <f>_xlfn.IFNA(VLOOKUP($B23,'I-LogEmaxOverpEC50'!$A:$AR,MATCH(BN$1,'I-LogEmaxOverpEC50'!$A$1:$AR$1,0),FALSE),"")</f>
        <v>9.6075690787996226</v>
      </c>
      <c r="BO23" s="136">
        <f>_xlfn.IFNA(VLOOKUP($B23,'I-LogEmaxOverpEC50'!$A:$AR,MATCH(BO$1,'I-LogEmaxOverpEC50'!$A$1:$AR$1,0),FALSE),"")</f>
        <v>9.6075690787996226</v>
      </c>
      <c r="BP23" s="136">
        <f>_xlfn.IFNA(VLOOKUP($B23,'I-LogEmaxOverpEC50'!$A:$AR,MATCH(BP$1,'I-LogEmaxOverpEC50'!$A$1:$AR$1,0),FALSE),"")</f>
        <v>10.066991358465692</v>
      </c>
      <c r="BQ23" s="136">
        <f>_xlfn.IFNA(VLOOKUP($B23,'I-LogEmaxOverpEC50'!$A:$AR,MATCH(BQ$1,'I-LogEmaxOverpEC50'!$A$1:$AR$1,0),FALSE),"")</f>
        <v>9.5308668963391572</v>
      </c>
      <c r="BR23" s="136">
        <f>_xlfn.IFNA(VLOOKUP($B23,'I-LogEmaxOverpEC50'!$A:$AR,MATCH(BR$1,'I-LogEmaxOverpEC50'!$A$1:$AR$1,0),FALSE),"")</f>
        <v>9.7729306835859884</v>
      </c>
      <c r="BS23" s="136">
        <f>_xlfn.IFNA(VLOOKUP($B23,'I-LogEmaxOverpEC50'!$A:$AR,MATCH(BS$1,'I-LogEmaxOverpEC50'!$A$1:$AR$1,0),FALSE),"")</f>
        <v>9.6367014948023471</v>
      </c>
      <c r="BT23" s="135"/>
      <c r="BU23" s="135"/>
      <c r="BV23" s="135"/>
      <c r="BW23" s="135"/>
      <c r="BX23" s="135"/>
      <c r="BY23" s="135"/>
      <c r="BZ23" s="135"/>
      <c r="CA23" s="135"/>
      <c r="CB23" s="135"/>
      <c r="CC23" s="135"/>
      <c r="CD23" s="135"/>
      <c r="CE23" s="135"/>
      <c r="CF23" s="135"/>
      <c r="CG23" s="135"/>
      <c r="CH23" s="135"/>
      <c r="CI23" s="135"/>
      <c r="CJ23" s="135"/>
    </row>
    <row r="24" spans="1:88" s="166" customFormat="1" x14ac:dyDescent="0.2">
      <c r="A24" s="146" t="e" cm="1">
        <f t="array" ref="A24">_xlfn.IFS(SUM(F24:R24)&gt;0,1,AB24&gt;0,2,TRUE,3)</f>
        <v>#N/A</v>
      </c>
      <c r="B24" s="146" t="s">
        <v>124</v>
      </c>
      <c r="C24" s="144"/>
      <c r="D24" s="151" t="str">
        <f>_xlfn.XLOOKUP(B24,RecNamesAll!A:A,RecNamesAll!E:E)</f>
        <v>A</v>
      </c>
      <c r="E24" s="150" t="str">
        <f>_xlfn.XLOOKUP(B24,RecNamesAll!A:A,RecNamesAll!C:C)</f>
        <v>BLT2</v>
      </c>
      <c r="F24" s="160" t="e">
        <f t="shared" si="0"/>
        <v>#N/A</v>
      </c>
      <c r="G24" s="159" t="e">
        <f t="shared" si="1"/>
        <v>#N/A</v>
      </c>
      <c r="H24" s="159" t="e">
        <f t="shared" si="2"/>
        <v>#N/A</v>
      </c>
      <c r="I24" s="159" t="e">
        <f t="shared" si="3"/>
        <v>#N/A</v>
      </c>
      <c r="J24" s="159" t="e">
        <f t="shared" si="4"/>
        <v>#N/A</v>
      </c>
      <c r="K24" s="159" t="e">
        <f t="shared" si="5"/>
        <v>#N/A</v>
      </c>
      <c r="L24" s="159" t="e">
        <f t="shared" si="6"/>
        <v>#N/A</v>
      </c>
      <c r="M24" s="159" t="e">
        <f t="shared" si="7"/>
        <v>#N/A</v>
      </c>
      <c r="N24" s="159" t="e">
        <f t="shared" si="8"/>
        <v>#N/A</v>
      </c>
      <c r="O24" s="159" t="e">
        <f t="shared" si="9"/>
        <v>#N/A</v>
      </c>
      <c r="P24" s="159" t="e">
        <f t="shared" si="10"/>
        <v>#N/A</v>
      </c>
      <c r="Q24" s="159" t="e">
        <f t="shared" si="11"/>
        <v>#N/A</v>
      </c>
      <c r="R24" s="159" t="e">
        <f t="shared" si="12"/>
        <v>#N/A</v>
      </c>
      <c r="S24" s="147"/>
      <c r="T24" s="147"/>
      <c r="U24" s="146" t="str">
        <f t="shared" si="13"/>
        <v>A</v>
      </c>
      <c r="V24" s="145" t="str">
        <f t="shared" si="14"/>
        <v>BLT2</v>
      </c>
      <c r="W24" s="157" t="e">
        <f>VLOOKUP($B24,GtP!$A:$DD,MATCH("Gs_0-2",GtP!$A$1:$DD$1,0),FALSE)</f>
        <v>#N/A</v>
      </c>
      <c r="X24" s="156" t="e">
        <f>VLOOKUP($B24,GtP!$A:$DD,MATCH("Gi/o_0-2",GtP!$A$1:$DD$1,0),FALSE)</f>
        <v>#N/A</v>
      </c>
      <c r="Y24" s="156" t="e">
        <f>VLOOKUP($B24,GtP!$A:$DD,MATCH("Gq/11_0-2",GtP!$A$1:$DD$1,0),FALSE)</f>
        <v>#N/A</v>
      </c>
      <c r="Z24" s="156" t="e">
        <f>VLOOKUP($B24,GtP!$A:$DD,MATCH("G12/13_0-2",GtP!$A$1:$DD$1,0),FALSE)</f>
        <v>#N/A</v>
      </c>
      <c r="AA24" s="155"/>
      <c r="AB24" s="143" t="e">
        <f t="shared" si="19"/>
        <v>#N/A</v>
      </c>
      <c r="AC24" s="315" t="str">
        <f t="shared" si="15"/>
        <v/>
      </c>
      <c r="AD24" s="349" t="str">
        <f t="shared" si="16"/>
        <v/>
      </c>
      <c r="AE24" s="349" t="str">
        <f t="shared" si="17"/>
        <v/>
      </c>
      <c r="AF24" s="311" t="str">
        <f t="shared" si="18"/>
        <v/>
      </c>
      <c r="AG24" s="141" t="e">
        <f>_xlfn.CONCAT(IF(AT24="","-","B"),IF(BG24="","-","I"),VLOOKUP($B24,GtP!$A:$BB,MATCH("Gs_0-1",GtP!$A$1:$BB$1,0),FALSE))</f>
        <v>#N/A</v>
      </c>
      <c r="AH24" s="140" t="e">
        <f>_xlfn.CONCAT(IF(AU24="","-","B"),IF(BH24="","-","I"),VLOOKUP($B24,GtP!$A:$BB,MATCH("Gs_0-1",GtP!$A$1:$BB$1,0),FALSE))</f>
        <v>#N/A</v>
      </c>
      <c r="AI24" s="140" t="e">
        <f>_xlfn.CONCAT(IF(AV24="","-","B"),IF(BI24="","-","I"),VLOOKUP($B24,GtP!$A:$BB,MATCH("Gi/o_0-1",GtP!$A$1:$BB$1,0),FALSE))</f>
        <v>#N/A</v>
      </c>
      <c r="AJ24" s="140" t="e">
        <f>_xlfn.CONCAT(IF(AW24="","-","B"),IF(BJ24="","-","I"),VLOOKUP($B24,GtP!$A:$BB,MATCH("Gi/o_0-1",GtP!$A$1:$BB$1,0),FALSE))</f>
        <v>#N/A</v>
      </c>
      <c r="AK24" s="140" t="e">
        <f>_xlfn.CONCAT(IF(AX24="","-","B"),IF(BK24="","-","I"),VLOOKUP($B24,GtP!$A:$BB,MATCH("Gi/o_0-1",GtP!$A$1:$BB$1,0),FALSE))</f>
        <v>#N/A</v>
      </c>
      <c r="AL24" s="140" t="e">
        <f>_xlfn.CONCAT(IF(AY24="","-","B"),IF(BL24="","-","I"),VLOOKUP($B24,GtP!$A:$BB,MATCH("Gi/o_0-1",GtP!$A$1:$BB$1,0),FALSE))</f>
        <v>#N/A</v>
      </c>
      <c r="AM24" s="140" t="e">
        <f>_xlfn.CONCAT(IF(AZ24="","-","B"),IF(BM24="","-","I"),VLOOKUP($B24,GtP!$A:$BB,MATCH("Gi/o_0-1",GtP!$A$1:$BB$1,0),FALSE))</f>
        <v>#N/A</v>
      </c>
      <c r="AN24" s="140" t="e">
        <f>_xlfn.CONCAT(IF(BA24="","-","B"),IF(BN24="","-","I"),VLOOKUP($B24,GtP!$A:$BB,MATCH("Gq/11_0-1",GtP!$A$1:$BB$1,0),FALSE))</f>
        <v>#N/A</v>
      </c>
      <c r="AO24" s="140" t="e">
        <f>_xlfn.CONCAT(IF(BB24="","-","B"),IF(BO24="","-","I"),VLOOKUP($B24,GtP!$A:$BB,MATCH("Gq/11_0-1",GtP!$A$1:$BB$1,0),FALSE))</f>
        <v>#N/A</v>
      </c>
      <c r="AP24" s="140" t="e">
        <f>_xlfn.CONCAT(IF(BC24="","-","B"),IF(BP24="","-","I"),VLOOKUP($B24,GtP!$A:$BB,MATCH("Gq/11_0-1",GtP!$A$1:$BB$1,0),FALSE))</f>
        <v>#N/A</v>
      </c>
      <c r="AQ24" s="140" t="e">
        <f>_xlfn.CONCAT(IF(BD24="","-","B"),IF(BQ24="","-","I"),VLOOKUP($B24,GtP!$A:$BB,MATCH("Gq/11_0-1",GtP!$A$1:$BB$1,0),FALSE))</f>
        <v>#N/A</v>
      </c>
      <c r="AR24" s="140" t="e">
        <f>_xlfn.CONCAT(IF(BE24="","-","B"),IF(BR24="","-","I"),VLOOKUP($B24,GtP!$A:$BB,MATCH("G12/13_0-1",GtP!$A$1:$BB$1,0),FALSE))</f>
        <v>#N/A</v>
      </c>
      <c r="AS24" s="140" t="e">
        <f>_xlfn.CONCAT(IF(BF24="","-","B"),IF(BS24="","-","I"),VLOOKUP($B24,GtP!$A:$BB,MATCH("G12/13_0-1",GtP!$A$1:$BB$1,0),FALSE))</f>
        <v>#N/A</v>
      </c>
      <c r="AT24" s="139" t="str">
        <f>_xlfn.IFNA(VLOOKUP($B24,'B-LogEmaxOverpEC50'!$A:$AL,MATCH(AT$1,'B-LogEmaxOverpEC50'!$A$1:$AL$1,0),FALSE),"")</f>
        <v/>
      </c>
      <c r="AU24" s="136" t="str">
        <f>_xlfn.IFNA(VLOOKUP($B24,'B-LogEmaxOverpEC50'!$A:$AL,MATCH(AU$1,'B-LogEmaxOverpEC50'!$A$1:$AL$1,0),FALSE),"")</f>
        <v/>
      </c>
      <c r="AV24" s="152">
        <f>_xlfn.IFNA(VLOOKUP($B24,'B-LogEmaxOverpEC50'!$A:$AL,MATCH(AV$1,'B-LogEmaxOverpEC50'!$A$1:$AL$1,0),FALSE),"")</f>
        <v>10.404977224722112</v>
      </c>
      <c r="AW24" s="152">
        <f>_xlfn.IFNA(VLOOKUP($B24,'B-LogEmaxOverpEC50'!$A:$AL,MATCH(AW$1,'B-LogEmaxOverpEC50'!$A$1:$AL$1,0),FALSE),"")</f>
        <v>10.373544171856276</v>
      </c>
      <c r="AX24" s="152">
        <f>_xlfn.IFNA(VLOOKUP($B24,'B-LogEmaxOverpEC50'!$A:$AL,MATCH(AX$1,'B-LogEmaxOverpEC50'!$A$1:$AL$1,0),FALSE),"")</f>
        <v>10.150535051897316</v>
      </c>
      <c r="AY24" s="152">
        <f>_xlfn.IFNA(VLOOKUP($B24,'B-LogEmaxOverpEC50'!$A:$AL,MATCH(AY$1,'B-LogEmaxOverpEC50'!$A$1:$AL$1,0),FALSE),"")</f>
        <v>10.440318364644572</v>
      </c>
      <c r="AZ24" s="152">
        <f>_xlfn.IFNA(VLOOKUP($B24,'B-LogEmaxOverpEC50'!$A:$AL,MATCH(AZ$1,'B-LogEmaxOverpEC50'!$A$1:$AL$1,0),FALSE),"")</f>
        <v>8.8255077301547527</v>
      </c>
      <c r="BA24" s="152" t="str">
        <f>_xlfn.IFNA(VLOOKUP($B24,'B-LogEmaxOverpEC50'!$A:$AL,MATCH(BA$1,'B-LogEmaxOverpEC50'!$A$1:$AL$1,0),FALSE),"")</f>
        <v/>
      </c>
      <c r="BB24" s="152" t="str">
        <f>_xlfn.IFNA(VLOOKUP($B24,'B-LogEmaxOverpEC50'!$A:$AL,MATCH(BB$1,'B-LogEmaxOverpEC50'!$A$1:$AL$1,0),FALSE),"")</f>
        <v/>
      </c>
      <c r="BC24" s="152" t="str">
        <f>_xlfn.IFNA(VLOOKUP($B24,'B-LogEmaxOverpEC50'!$A:$AL,MATCH(BC$1,'B-LogEmaxOverpEC50'!$A$1:$AL$1,0),FALSE),"")</f>
        <v/>
      </c>
      <c r="BD24" s="152" t="str">
        <f>_xlfn.IFNA(VLOOKUP($B24,'B-LogEmaxOverpEC50'!$A:$AL,MATCH(BD$1,'B-LogEmaxOverpEC50'!$A$1:$AL$1,0),FALSE),"")</f>
        <v/>
      </c>
      <c r="BE24" s="152" t="str">
        <f>_xlfn.IFNA(VLOOKUP($B24,'B-LogEmaxOverpEC50'!$A:$AL,MATCH(BE$1,'B-LogEmaxOverpEC50'!$A$1:$AL$1,0),FALSE),"")</f>
        <v/>
      </c>
      <c r="BF24" s="152" t="str">
        <f>_xlfn.IFNA(VLOOKUP($B24,'B-LogEmaxOverpEC50'!$A:$AL,MATCH(BF$1,'B-LogEmaxOverpEC50'!$A$1:$AL$1,0),FALSE),"")</f>
        <v/>
      </c>
      <c r="BG24" s="137" t="str">
        <f>_xlfn.IFNA(VLOOKUP($B24,'I-LogEmaxOverpEC50'!$A:$AR,MATCH(BG$1,'I-LogEmaxOverpEC50'!$A$1:$AR$1,0),FALSE),"")</f>
        <v/>
      </c>
      <c r="BH24" s="136" t="str">
        <f>_xlfn.IFNA(VLOOKUP($B24,'I-LogEmaxOverpEC50'!$A:$AR,MATCH(BH$1,'I-LogEmaxOverpEC50'!$A$1:$AR$1,0),FALSE),"")</f>
        <v/>
      </c>
      <c r="BI24" s="136">
        <f>_xlfn.IFNA(VLOOKUP($B24,'I-LogEmaxOverpEC50'!$A:$AR,MATCH(BI$1,'I-LogEmaxOverpEC50'!$A$1:$AR$1,0),FALSE),"")</f>
        <v>9.0006673061697384</v>
      </c>
      <c r="BJ24" s="136">
        <f>_xlfn.IFNA(VLOOKUP($B24,'I-LogEmaxOverpEC50'!$A:$AR,MATCH(BJ$1,'I-LogEmaxOverpEC50'!$A$1:$AR$1,0),FALSE),"")</f>
        <v>9.0006673061697384</v>
      </c>
      <c r="BK24" s="136">
        <f>_xlfn.IFNA(VLOOKUP($B24,'I-LogEmaxOverpEC50'!$A:$AR,MATCH(BK$1,'I-LogEmaxOverpEC50'!$A$1:$AR$1,0),FALSE),"")</f>
        <v>6.5756830366743868</v>
      </c>
      <c r="BL24" s="136">
        <f>_xlfn.IFNA(VLOOKUP($B24,'I-LogEmaxOverpEC50'!$A:$AR,MATCH(BL$1,'I-LogEmaxOverpEC50'!$A$1:$AR$1,0),FALSE),"")</f>
        <v>6.5756830366743868</v>
      </c>
      <c r="BM24" s="136" t="str">
        <f>_xlfn.IFNA(VLOOKUP($B24,'I-LogEmaxOverpEC50'!$A:$AR,MATCH(BM$1,'I-LogEmaxOverpEC50'!$A$1:$AR$1,0),FALSE),"")</f>
        <v/>
      </c>
      <c r="BN24" s="136">
        <f>_xlfn.IFNA(VLOOKUP($B24,'I-LogEmaxOverpEC50'!$A:$AR,MATCH(BN$1,'I-LogEmaxOverpEC50'!$A$1:$AR$1,0),FALSE),"")</f>
        <v>7.9645688967210839</v>
      </c>
      <c r="BO24" s="136">
        <f>_xlfn.IFNA(VLOOKUP($B24,'I-LogEmaxOverpEC50'!$A:$AR,MATCH(BO$1,'I-LogEmaxOverpEC50'!$A$1:$AR$1,0),FALSE),"")</f>
        <v>7.9645688967210839</v>
      </c>
      <c r="BP24" s="136">
        <f>_xlfn.IFNA(VLOOKUP($B24,'I-LogEmaxOverpEC50'!$A:$AR,MATCH(BP$1,'I-LogEmaxOverpEC50'!$A$1:$AR$1,0),FALSE),"")</f>
        <v>7.6047184325024881</v>
      </c>
      <c r="BQ24" s="136" t="str">
        <f>_xlfn.IFNA(VLOOKUP($B24,'I-LogEmaxOverpEC50'!$A:$AR,MATCH(BQ$1,'I-LogEmaxOverpEC50'!$A$1:$AR$1,0),FALSE),"")</f>
        <v/>
      </c>
      <c r="BR24" s="136">
        <f>_xlfn.IFNA(VLOOKUP($B24,'I-LogEmaxOverpEC50'!$A:$AR,MATCH(BR$1,'I-LogEmaxOverpEC50'!$A$1:$AR$1,0),FALSE),"")</f>
        <v>7.8619352992845242</v>
      </c>
      <c r="BS24" s="136" t="str">
        <f>_xlfn.IFNA(VLOOKUP($B24,'I-LogEmaxOverpEC50'!$A:$AR,MATCH(BS$1,'I-LogEmaxOverpEC50'!$A$1:$AR$1,0),FALSE),"")</f>
        <v/>
      </c>
      <c r="BT24" s="135"/>
      <c r="BU24" s="135"/>
      <c r="BV24" s="135"/>
      <c r="BW24" s="135"/>
      <c r="BX24" s="135"/>
      <c r="BY24" s="135"/>
      <c r="BZ24" s="135"/>
      <c r="CA24" s="135"/>
      <c r="CB24" s="135"/>
      <c r="CC24" s="135"/>
      <c r="CD24" s="135"/>
      <c r="CE24" s="135"/>
      <c r="CF24" s="135"/>
      <c r="CG24" s="135"/>
      <c r="CH24" s="135"/>
      <c r="CI24" s="135"/>
      <c r="CJ24" s="135"/>
    </row>
    <row r="25" spans="1:88" s="166" customFormat="1" x14ac:dyDescent="0.2">
      <c r="A25" s="146" t="e" cm="1">
        <f t="array" ref="A25">_xlfn.IFS(SUM(F25:R25)&gt;0,1,AB25&gt;0,2,TRUE,3)</f>
        <v>#N/A</v>
      </c>
      <c r="B25" s="146" t="s">
        <v>89</v>
      </c>
      <c r="C25" s="144"/>
      <c r="D25" s="151" t="str">
        <f>_xlfn.XLOOKUP(B25,RecNamesAll!A:A,RecNamesAll!E:E)</f>
        <v>A</v>
      </c>
      <c r="E25" s="150" t="str">
        <f>_xlfn.XLOOKUP(B25,RecNamesAll!A:A,RecNamesAll!C:C)</f>
        <v>C5a1</v>
      </c>
      <c r="F25" s="160" t="e">
        <f t="shared" si="0"/>
        <v>#N/A</v>
      </c>
      <c r="G25" s="159" t="e">
        <f t="shared" si="1"/>
        <v>#N/A</v>
      </c>
      <c r="H25" s="159" t="e">
        <f t="shared" si="2"/>
        <v>#N/A</v>
      </c>
      <c r="I25" s="159" t="e">
        <f t="shared" si="3"/>
        <v>#N/A</v>
      </c>
      <c r="J25" s="159" t="e">
        <f t="shared" si="4"/>
        <v>#N/A</v>
      </c>
      <c r="K25" s="159" t="e">
        <f t="shared" si="5"/>
        <v>#N/A</v>
      </c>
      <c r="L25" s="159" t="e">
        <f t="shared" si="6"/>
        <v>#N/A</v>
      </c>
      <c r="M25" s="159" t="e">
        <f t="shared" si="7"/>
        <v>#N/A</v>
      </c>
      <c r="N25" s="159" t="e">
        <f t="shared" si="8"/>
        <v>#N/A</v>
      </c>
      <c r="O25" s="159" t="e">
        <f t="shared" si="9"/>
        <v>#N/A</v>
      </c>
      <c r="P25" s="159" t="e">
        <f t="shared" si="10"/>
        <v>#N/A</v>
      </c>
      <c r="Q25" s="159" t="e">
        <f t="shared" si="11"/>
        <v>#N/A</v>
      </c>
      <c r="R25" s="159" t="e">
        <f t="shared" si="12"/>
        <v>#N/A</v>
      </c>
      <c r="S25" s="147"/>
      <c r="T25" s="147"/>
      <c r="U25" s="146" t="str">
        <f t="shared" si="13"/>
        <v>A</v>
      </c>
      <c r="V25" s="145" t="str">
        <f t="shared" si="14"/>
        <v>C5a1</v>
      </c>
      <c r="W25" s="157" t="e">
        <f>VLOOKUP($B25,GtP!$A:$DD,MATCH("Gs_0-2",GtP!$A$1:$DD$1,0),FALSE)</f>
        <v>#N/A</v>
      </c>
      <c r="X25" s="156" t="e">
        <f>VLOOKUP($B25,GtP!$A:$DD,MATCH("Gi/o_0-2",GtP!$A$1:$DD$1,0),FALSE)</f>
        <v>#N/A</v>
      </c>
      <c r="Y25" s="156" t="e">
        <f>VLOOKUP($B25,GtP!$A:$DD,MATCH("Gq/11_0-2",GtP!$A$1:$DD$1,0),FALSE)</f>
        <v>#N/A</v>
      </c>
      <c r="Z25" s="156" t="e">
        <f>VLOOKUP($B25,GtP!$A:$DD,MATCH("G12/13_0-2",GtP!$A$1:$DD$1,0),FALSE)</f>
        <v>#N/A</v>
      </c>
      <c r="AA25" s="155"/>
      <c r="AB25" s="143" t="e">
        <f t="shared" si="19"/>
        <v>#N/A</v>
      </c>
      <c r="AC25" s="315" t="str">
        <f t="shared" si="15"/>
        <v/>
      </c>
      <c r="AD25" s="349" t="str">
        <f t="shared" si="16"/>
        <v/>
      </c>
      <c r="AE25" s="349" t="str">
        <f t="shared" si="17"/>
        <v/>
      </c>
      <c r="AF25" s="311" t="str">
        <f t="shared" si="18"/>
        <v/>
      </c>
      <c r="AG25" s="141" t="e">
        <f>_xlfn.CONCAT(IF(AT25="","-","B"),IF(BG25="","-","I"),VLOOKUP($B25,GtP!$A:$BB,MATCH("Gs_0-1",GtP!$A$1:$BB$1,0),FALSE))</f>
        <v>#N/A</v>
      </c>
      <c r="AH25" s="140" t="e">
        <f>_xlfn.CONCAT(IF(AU25="","-","B"),IF(BH25="","-","I"),VLOOKUP($B25,GtP!$A:$BB,MATCH("Gs_0-1",GtP!$A$1:$BB$1,0),FALSE))</f>
        <v>#N/A</v>
      </c>
      <c r="AI25" s="140" t="e">
        <f>_xlfn.CONCAT(IF(AV25="","-","B"),IF(BI25="","-","I"),VLOOKUP($B25,GtP!$A:$BB,MATCH("Gi/o_0-1",GtP!$A$1:$BB$1,0),FALSE))</f>
        <v>#N/A</v>
      </c>
      <c r="AJ25" s="140" t="e">
        <f>_xlfn.CONCAT(IF(AW25="","-","B"),IF(BJ25="","-","I"),VLOOKUP($B25,GtP!$A:$BB,MATCH("Gi/o_0-1",GtP!$A$1:$BB$1,0),FALSE))</f>
        <v>#N/A</v>
      </c>
      <c r="AK25" s="140" t="e">
        <f>_xlfn.CONCAT(IF(AX25="","-","B"),IF(BK25="","-","I"),VLOOKUP($B25,GtP!$A:$BB,MATCH("Gi/o_0-1",GtP!$A$1:$BB$1,0),FALSE))</f>
        <v>#N/A</v>
      </c>
      <c r="AL25" s="140" t="e">
        <f>_xlfn.CONCAT(IF(AY25="","-","B"),IF(BL25="","-","I"),VLOOKUP($B25,GtP!$A:$BB,MATCH("Gi/o_0-1",GtP!$A$1:$BB$1,0),FALSE))</f>
        <v>#N/A</v>
      </c>
      <c r="AM25" s="140" t="e">
        <f>_xlfn.CONCAT(IF(AZ25="","-","B"),IF(BM25="","-","I"),VLOOKUP($B25,GtP!$A:$BB,MATCH("Gi/o_0-1",GtP!$A$1:$BB$1,0),FALSE))</f>
        <v>#N/A</v>
      </c>
      <c r="AN25" s="140" t="e">
        <f>_xlfn.CONCAT(IF(BA25="","-","B"),IF(BN25="","-","I"),VLOOKUP($B25,GtP!$A:$BB,MATCH("Gq/11_0-1",GtP!$A$1:$BB$1,0),FALSE))</f>
        <v>#N/A</v>
      </c>
      <c r="AO25" s="140" t="e">
        <f>_xlfn.CONCAT(IF(BB25="","-","B"),IF(BO25="","-","I"),VLOOKUP($B25,GtP!$A:$BB,MATCH("Gq/11_0-1",GtP!$A$1:$BB$1,0),FALSE))</f>
        <v>#N/A</v>
      </c>
      <c r="AP25" s="140" t="e">
        <f>_xlfn.CONCAT(IF(BC25="","-","B"),IF(BP25="","-","I"),VLOOKUP($B25,GtP!$A:$BB,MATCH("Gq/11_0-1",GtP!$A$1:$BB$1,0),FALSE))</f>
        <v>#N/A</v>
      </c>
      <c r="AQ25" s="140" t="e">
        <f>_xlfn.CONCAT(IF(BD25="","-","B"),IF(BQ25="","-","I"),VLOOKUP($B25,GtP!$A:$BB,MATCH("Gq/11_0-1",GtP!$A$1:$BB$1,0),FALSE))</f>
        <v>#N/A</v>
      </c>
      <c r="AR25" s="140" t="e">
        <f>_xlfn.CONCAT(IF(BE25="","-","B"),IF(BR25="","-","I"),VLOOKUP($B25,GtP!$A:$BB,MATCH("G12/13_0-1",GtP!$A$1:$BB$1,0),FALSE))</f>
        <v>#N/A</v>
      </c>
      <c r="AS25" s="140" t="e">
        <f>_xlfn.CONCAT(IF(BF25="","-","B"),IF(BS25="","-","I"),VLOOKUP($B25,GtP!$A:$BB,MATCH("G12/13_0-1",GtP!$A$1:$BB$1,0),FALSE))</f>
        <v>#N/A</v>
      </c>
      <c r="AT25" s="139" t="str">
        <f>_xlfn.IFNA(VLOOKUP($B25,'B-LogEmaxOverpEC50'!$A:$AL,MATCH(AT$1,'B-LogEmaxOverpEC50'!$A$1:$AL$1,0),FALSE),"")</f>
        <v/>
      </c>
      <c r="AU25" s="136" t="str">
        <f>_xlfn.IFNA(VLOOKUP($B25,'B-LogEmaxOverpEC50'!$A:$AL,MATCH(AU$1,'B-LogEmaxOverpEC50'!$A$1:$AL$1,0),FALSE),"")</f>
        <v/>
      </c>
      <c r="AV25" s="152">
        <f>_xlfn.IFNA(VLOOKUP($B25,'B-LogEmaxOverpEC50'!$A:$AL,MATCH(AV$1,'B-LogEmaxOverpEC50'!$A$1:$AL$1,0),FALSE),"")</f>
        <v>11.075264714840474</v>
      </c>
      <c r="AW25" s="152">
        <f>_xlfn.IFNA(VLOOKUP($B25,'B-LogEmaxOverpEC50'!$A:$AL,MATCH(AW$1,'B-LogEmaxOverpEC50'!$A$1:$AL$1,0),FALSE),"")</f>
        <v>11.296967742909736</v>
      </c>
      <c r="AX25" s="152">
        <f>_xlfn.IFNA(VLOOKUP($B25,'B-LogEmaxOverpEC50'!$A:$AL,MATCH(AX$1,'B-LogEmaxOverpEC50'!$A$1:$AL$1,0),FALSE),"")</f>
        <v>10.897487055782085</v>
      </c>
      <c r="AY25" s="152">
        <f>_xlfn.IFNA(VLOOKUP($B25,'B-LogEmaxOverpEC50'!$A:$AL,MATCH(AY$1,'B-LogEmaxOverpEC50'!$A$1:$AL$1,0),FALSE),"")</f>
        <v>11.34860708753394</v>
      </c>
      <c r="AZ25" s="152">
        <f>_xlfn.IFNA(VLOOKUP($B25,'B-LogEmaxOverpEC50'!$A:$AL,MATCH(AZ$1,'B-LogEmaxOverpEC50'!$A$1:$AL$1,0),FALSE),"")</f>
        <v>10.569219683098934</v>
      </c>
      <c r="BA25" s="152" t="str">
        <f>_xlfn.IFNA(VLOOKUP($B25,'B-LogEmaxOverpEC50'!$A:$AL,MATCH(BA$1,'B-LogEmaxOverpEC50'!$A$1:$AL$1,0),FALSE),"")</f>
        <v/>
      </c>
      <c r="BB25" s="152" t="str">
        <f>_xlfn.IFNA(VLOOKUP($B25,'B-LogEmaxOverpEC50'!$A:$AL,MATCH(BB$1,'B-LogEmaxOverpEC50'!$A$1:$AL$1,0),FALSE),"")</f>
        <v/>
      </c>
      <c r="BC25" s="152" t="str">
        <f>_xlfn.IFNA(VLOOKUP($B25,'B-LogEmaxOverpEC50'!$A:$AL,MATCH(BC$1,'B-LogEmaxOverpEC50'!$A$1:$AL$1,0),FALSE),"")</f>
        <v/>
      </c>
      <c r="BD25" s="152">
        <f>_xlfn.IFNA(VLOOKUP($B25,'B-LogEmaxOverpEC50'!$A:$AL,MATCH(BD$1,'B-LogEmaxOverpEC50'!$A$1:$AL$1,0),FALSE),"")</f>
        <v>11.260593268967863</v>
      </c>
      <c r="BE25" s="152" t="str">
        <f>_xlfn.IFNA(VLOOKUP($B25,'B-LogEmaxOverpEC50'!$A:$AL,MATCH(BE$1,'B-LogEmaxOverpEC50'!$A$1:$AL$1,0),FALSE),"")</f>
        <v/>
      </c>
      <c r="BF25" s="152" t="str">
        <f>_xlfn.IFNA(VLOOKUP($B25,'B-LogEmaxOverpEC50'!$A:$AL,MATCH(BF$1,'B-LogEmaxOverpEC50'!$A$1:$AL$1,0),FALSE),"")</f>
        <v/>
      </c>
      <c r="BG25" s="137" t="str">
        <f>_xlfn.IFNA(VLOOKUP($B25,'I-LogEmaxOverpEC50'!$A:$AR,MATCH(BG$1,'I-LogEmaxOverpEC50'!$A$1:$AR$1,0),FALSE),"")</f>
        <v/>
      </c>
      <c r="BH25" s="136" t="str">
        <f>_xlfn.IFNA(VLOOKUP($B25,'I-LogEmaxOverpEC50'!$A:$AR,MATCH(BH$1,'I-LogEmaxOverpEC50'!$A$1:$AR$1,0),FALSE),"")</f>
        <v/>
      </c>
      <c r="BI25" s="136" t="str">
        <f>_xlfn.IFNA(VLOOKUP($B25,'I-LogEmaxOverpEC50'!$A:$AR,MATCH(BI$1,'I-LogEmaxOverpEC50'!$A$1:$AR$1,0),FALSE),"")</f>
        <v/>
      </c>
      <c r="BJ25" s="136" t="str">
        <f>_xlfn.IFNA(VLOOKUP($B25,'I-LogEmaxOverpEC50'!$A:$AR,MATCH(BJ$1,'I-LogEmaxOverpEC50'!$A$1:$AR$1,0),FALSE),"")</f>
        <v/>
      </c>
      <c r="BK25" s="136" t="str">
        <f>_xlfn.IFNA(VLOOKUP($B25,'I-LogEmaxOverpEC50'!$A:$AR,MATCH(BK$1,'I-LogEmaxOverpEC50'!$A$1:$AR$1,0),FALSE),"")</f>
        <v/>
      </c>
      <c r="BL25" s="136" t="str">
        <f>_xlfn.IFNA(VLOOKUP($B25,'I-LogEmaxOverpEC50'!$A:$AR,MATCH(BL$1,'I-LogEmaxOverpEC50'!$A$1:$AR$1,0),FALSE),"")</f>
        <v/>
      </c>
      <c r="BM25" s="136" t="str">
        <f>_xlfn.IFNA(VLOOKUP($B25,'I-LogEmaxOverpEC50'!$A:$AR,MATCH(BM$1,'I-LogEmaxOverpEC50'!$A$1:$AR$1,0),FALSE),"")</f>
        <v/>
      </c>
      <c r="BN25" s="136" t="str">
        <f>_xlfn.IFNA(VLOOKUP($B25,'I-LogEmaxOverpEC50'!$A:$AR,MATCH(BN$1,'I-LogEmaxOverpEC50'!$A$1:$AR$1,0),FALSE),"")</f>
        <v/>
      </c>
      <c r="BO25" s="136" t="str">
        <f>_xlfn.IFNA(VLOOKUP($B25,'I-LogEmaxOverpEC50'!$A:$AR,MATCH(BO$1,'I-LogEmaxOverpEC50'!$A$1:$AR$1,0),FALSE),"")</f>
        <v/>
      </c>
      <c r="BP25" s="136" t="str">
        <f>_xlfn.IFNA(VLOOKUP($B25,'I-LogEmaxOverpEC50'!$A:$AR,MATCH(BP$1,'I-LogEmaxOverpEC50'!$A$1:$AR$1,0),FALSE),"")</f>
        <v/>
      </c>
      <c r="BQ25" s="136" t="str">
        <f>_xlfn.IFNA(VLOOKUP($B25,'I-LogEmaxOverpEC50'!$A:$AR,MATCH(BQ$1,'I-LogEmaxOverpEC50'!$A$1:$AR$1,0),FALSE),"")</f>
        <v/>
      </c>
      <c r="BR25" s="136" t="str">
        <f>_xlfn.IFNA(VLOOKUP($B25,'I-LogEmaxOverpEC50'!$A:$AR,MATCH(BR$1,'I-LogEmaxOverpEC50'!$A$1:$AR$1,0),FALSE),"")</f>
        <v/>
      </c>
      <c r="BS25" s="136" t="str">
        <f>_xlfn.IFNA(VLOOKUP($B25,'I-LogEmaxOverpEC50'!$A:$AR,MATCH(BS$1,'I-LogEmaxOverpEC50'!$A$1:$AR$1,0),FALSE),"")</f>
        <v/>
      </c>
      <c r="BT25" s="135"/>
      <c r="BU25" s="135"/>
      <c r="BV25" s="135"/>
      <c r="BW25" s="135"/>
      <c r="BX25" s="135"/>
      <c r="BY25" s="135"/>
      <c r="BZ25" s="135"/>
      <c r="CA25" s="135"/>
      <c r="CB25" s="135"/>
      <c r="CC25" s="135"/>
      <c r="CD25" s="135"/>
      <c r="CE25" s="135"/>
      <c r="CF25" s="135"/>
      <c r="CG25" s="135"/>
      <c r="CH25" s="135"/>
      <c r="CI25" s="135"/>
      <c r="CJ25" s="135"/>
    </row>
    <row r="26" spans="1:88" s="166" customFormat="1" x14ac:dyDescent="0.2">
      <c r="A26" s="146" t="e" cm="1">
        <f t="array" ref="A26">_xlfn.IFS(SUM(F26:R26)&gt;0,1,AB26&gt;0,2,TRUE,3)</f>
        <v>#N/A</v>
      </c>
      <c r="B26" s="146" t="s">
        <v>70</v>
      </c>
      <c r="C26" s="144"/>
      <c r="D26" s="151" t="str">
        <f>_xlfn.XLOOKUP(B26,RecNamesAll!A:A,RecNamesAll!E:E)</f>
        <v>A</v>
      </c>
      <c r="E26" s="150" t="str">
        <f>_xlfn.XLOOKUP(B26,RecNamesAll!A:A,RecNamesAll!C:C)</f>
        <v>CB1</v>
      </c>
      <c r="F26" s="160" t="e">
        <f t="shared" si="0"/>
        <v>#N/A</v>
      </c>
      <c r="G26" s="159" t="e">
        <f t="shared" si="1"/>
        <v>#N/A</v>
      </c>
      <c r="H26" s="159" t="e">
        <f t="shared" si="2"/>
        <v>#N/A</v>
      </c>
      <c r="I26" s="159" t="e">
        <f t="shared" si="3"/>
        <v>#N/A</v>
      </c>
      <c r="J26" s="159" t="e">
        <f t="shared" si="4"/>
        <v>#N/A</v>
      </c>
      <c r="K26" s="159" t="e">
        <f t="shared" si="5"/>
        <v>#N/A</v>
      </c>
      <c r="L26" s="159" t="e">
        <f t="shared" si="6"/>
        <v>#N/A</v>
      </c>
      <c r="M26" s="159" t="e">
        <f t="shared" si="7"/>
        <v>#N/A</v>
      </c>
      <c r="N26" s="159" t="e">
        <f t="shared" si="8"/>
        <v>#N/A</v>
      </c>
      <c r="O26" s="159" t="e">
        <f t="shared" si="9"/>
        <v>#N/A</v>
      </c>
      <c r="P26" s="159" t="e">
        <f t="shared" si="10"/>
        <v>#N/A</v>
      </c>
      <c r="Q26" s="159" t="e">
        <f t="shared" si="11"/>
        <v>#N/A</v>
      </c>
      <c r="R26" s="159" t="e">
        <f t="shared" si="12"/>
        <v>#N/A</v>
      </c>
      <c r="S26" s="147"/>
      <c r="T26" s="147"/>
      <c r="U26" s="146" t="str">
        <f t="shared" si="13"/>
        <v>A</v>
      </c>
      <c r="V26" s="145" t="str">
        <f t="shared" si="14"/>
        <v>CB1</v>
      </c>
      <c r="W26" s="157" t="e">
        <f>VLOOKUP($B26,GtP!$A:$DD,MATCH("Gs_0-2",GtP!$A$1:$DD$1,0),FALSE)</f>
        <v>#N/A</v>
      </c>
      <c r="X26" s="156" t="e">
        <f>VLOOKUP($B26,GtP!$A:$DD,MATCH("Gi/o_0-2",GtP!$A$1:$DD$1,0),FALSE)</f>
        <v>#N/A</v>
      </c>
      <c r="Y26" s="156" t="e">
        <f>VLOOKUP($B26,GtP!$A:$DD,MATCH("Gq/11_0-2",GtP!$A$1:$DD$1,0),FALSE)</f>
        <v>#N/A</v>
      </c>
      <c r="Z26" s="156" t="e">
        <f>VLOOKUP($B26,GtP!$A:$DD,MATCH("G12/13_0-2",GtP!$A$1:$DD$1,0),FALSE)</f>
        <v>#N/A</v>
      </c>
      <c r="AA26" s="155"/>
      <c r="AB26" s="143" t="e">
        <f t="shared" si="19"/>
        <v>#N/A</v>
      </c>
      <c r="AC26" s="315" t="str">
        <f t="shared" si="15"/>
        <v/>
      </c>
      <c r="AD26" s="349" t="str">
        <f t="shared" si="16"/>
        <v/>
      </c>
      <c r="AE26" s="349" t="str">
        <f t="shared" si="17"/>
        <v/>
      </c>
      <c r="AF26" s="311" t="str">
        <f t="shared" si="18"/>
        <v/>
      </c>
      <c r="AG26" s="141" t="e">
        <f>_xlfn.CONCAT(IF(AT26="","-","B"),IF(BG26="","-","I"),VLOOKUP($B26,GtP!$A:$BB,MATCH("Gs_0-1",GtP!$A$1:$BB$1,0),FALSE))</f>
        <v>#N/A</v>
      </c>
      <c r="AH26" s="140" t="e">
        <f>_xlfn.CONCAT(IF(AU26="","-","B"),IF(BH26="","-","I"),VLOOKUP($B26,GtP!$A:$BB,MATCH("Gs_0-1",GtP!$A$1:$BB$1,0),FALSE))</f>
        <v>#N/A</v>
      </c>
      <c r="AI26" s="140" t="e">
        <f>_xlfn.CONCAT(IF(AV26="","-","B"),IF(BI26="","-","I"),VLOOKUP($B26,GtP!$A:$BB,MATCH("Gi/o_0-1",GtP!$A$1:$BB$1,0),FALSE))</f>
        <v>#N/A</v>
      </c>
      <c r="AJ26" s="140" t="e">
        <f>_xlfn.CONCAT(IF(AW26="","-","B"),IF(BJ26="","-","I"),VLOOKUP($B26,GtP!$A:$BB,MATCH("Gi/o_0-1",GtP!$A$1:$BB$1,0),FALSE))</f>
        <v>#N/A</v>
      </c>
      <c r="AK26" s="140" t="e">
        <f>_xlfn.CONCAT(IF(AX26="","-","B"),IF(BK26="","-","I"),VLOOKUP($B26,GtP!$A:$BB,MATCH("Gi/o_0-1",GtP!$A$1:$BB$1,0),FALSE))</f>
        <v>#N/A</v>
      </c>
      <c r="AL26" s="140" t="e">
        <f>_xlfn.CONCAT(IF(AY26="","-","B"),IF(BL26="","-","I"),VLOOKUP($B26,GtP!$A:$BB,MATCH("Gi/o_0-1",GtP!$A$1:$BB$1,0),FALSE))</f>
        <v>#N/A</v>
      </c>
      <c r="AM26" s="140" t="e">
        <f>_xlfn.CONCAT(IF(AZ26="","-","B"),IF(BM26="","-","I"),VLOOKUP($B26,GtP!$A:$BB,MATCH("Gi/o_0-1",GtP!$A$1:$BB$1,0),FALSE))</f>
        <v>#N/A</v>
      </c>
      <c r="AN26" s="140" t="e">
        <f>_xlfn.CONCAT(IF(BA26="","-","B"),IF(BN26="","-","I"),VLOOKUP($B26,GtP!$A:$BB,MATCH("Gq/11_0-1",GtP!$A$1:$BB$1,0),FALSE))</f>
        <v>#N/A</v>
      </c>
      <c r="AO26" s="140" t="e">
        <f>_xlfn.CONCAT(IF(BB26="","-","B"),IF(BO26="","-","I"),VLOOKUP($B26,GtP!$A:$BB,MATCH("Gq/11_0-1",GtP!$A$1:$BB$1,0),FALSE))</f>
        <v>#N/A</v>
      </c>
      <c r="AP26" s="140" t="e">
        <f>_xlfn.CONCAT(IF(BC26="","-","B"),IF(BP26="","-","I"),VLOOKUP($B26,GtP!$A:$BB,MATCH("Gq/11_0-1",GtP!$A$1:$BB$1,0),FALSE))</f>
        <v>#N/A</v>
      </c>
      <c r="AQ26" s="140" t="e">
        <f>_xlfn.CONCAT(IF(BD26="","-","B"),IF(BQ26="","-","I"),VLOOKUP($B26,GtP!$A:$BB,MATCH("Gq/11_0-1",GtP!$A$1:$BB$1,0),FALSE))</f>
        <v>#N/A</v>
      </c>
      <c r="AR26" s="140" t="e">
        <f>_xlfn.CONCAT(IF(BE26="","-","B"),IF(BR26="","-","I"),VLOOKUP($B26,GtP!$A:$BB,MATCH("G12/13_0-1",GtP!$A$1:$BB$1,0),FALSE))</f>
        <v>#N/A</v>
      </c>
      <c r="AS26" s="140" t="e">
        <f>_xlfn.CONCAT(IF(BF26="","-","B"),IF(BS26="","-","I"),VLOOKUP($B26,GtP!$A:$BB,MATCH("G12/13_0-1",GtP!$A$1:$BB$1,0),FALSE))</f>
        <v>#N/A</v>
      </c>
      <c r="AT26" s="139" t="str">
        <f>_xlfn.IFNA(VLOOKUP($B26,'B-LogEmaxOverpEC50'!$A:$AL,MATCH(AT$1,'B-LogEmaxOverpEC50'!$A$1:$AL$1,0),FALSE),"")</f>
        <v/>
      </c>
      <c r="AU26" s="136" t="str">
        <f>_xlfn.IFNA(VLOOKUP($B26,'B-LogEmaxOverpEC50'!$A:$AL,MATCH(AU$1,'B-LogEmaxOverpEC50'!$A$1:$AL$1,0),FALSE),"")</f>
        <v/>
      </c>
      <c r="AV26" s="152">
        <f>_xlfn.IFNA(VLOOKUP($B26,'B-LogEmaxOverpEC50'!$A:$AL,MATCH(AV$1,'B-LogEmaxOverpEC50'!$A$1:$AL$1,0),FALSE),"")</f>
        <v>9.5689863259802888</v>
      </c>
      <c r="AW26" s="152">
        <f>_xlfn.IFNA(VLOOKUP($B26,'B-LogEmaxOverpEC50'!$A:$AL,MATCH(AW$1,'B-LogEmaxOverpEC50'!$A$1:$AL$1,0),FALSE),"")</f>
        <v>9.1879391592105435</v>
      </c>
      <c r="AX26" s="152">
        <f>_xlfn.IFNA(VLOOKUP($B26,'B-LogEmaxOverpEC50'!$A:$AL,MATCH(AX$1,'B-LogEmaxOverpEC50'!$A$1:$AL$1,0),FALSE),"")</f>
        <v>9.7612891045543506</v>
      </c>
      <c r="AY26" s="152">
        <f>_xlfn.IFNA(VLOOKUP($B26,'B-LogEmaxOverpEC50'!$A:$AL,MATCH(AY$1,'B-LogEmaxOverpEC50'!$A$1:$AL$1,0),FALSE),"")</f>
        <v>9.8053641664215476</v>
      </c>
      <c r="AZ26" s="152">
        <f>_xlfn.IFNA(VLOOKUP($B26,'B-LogEmaxOverpEC50'!$A:$AL,MATCH(AZ$1,'B-LogEmaxOverpEC50'!$A$1:$AL$1,0),FALSE),"")</f>
        <v>9.419350304464011</v>
      </c>
      <c r="BA26" s="152" t="str">
        <f>_xlfn.IFNA(VLOOKUP($B26,'B-LogEmaxOverpEC50'!$A:$AL,MATCH(BA$1,'B-LogEmaxOverpEC50'!$A$1:$AL$1,0),FALSE),"")</f>
        <v/>
      </c>
      <c r="BB26" s="152" t="str">
        <f>_xlfn.IFNA(VLOOKUP($B26,'B-LogEmaxOverpEC50'!$A:$AL,MATCH(BB$1,'B-LogEmaxOverpEC50'!$A$1:$AL$1,0),FALSE),"")</f>
        <v/>
      </c>
      <c r="BC26" s="152">
        <f>_xlfn.IFNA(VLOOKUP($B26,'B-LogEmaxOverpEC50'!$A:$AL,MATCH(BC$1,'B-LogEmaxOverpEC50'!$A$1:$AL$1,0),FALSE),"")</f>
        <v>5.6837551978650156</v>
      </c>
      <c r="BD26" s="152">
        <f>_xlfn.IFNA(VLOOKUP($B26,'B-LogEmaxOverpEC50'!$A:$AL,MATCH(BD$1,'B-LogEmaxOverpEC50'!$A$1:$AL$1,0),FALSE),"")</f>
        <v>9.5742014371682629</v>
      </c>
      <c r="BE26" s="152">
        <f>_xlfn.IFNA(VLOOKUP($B26,'B-LogEmaxOverpEC50'!$A:$AL,MATCH(BE$1,'B-LogEmaxOverpEC50'!$A$1:$AL$1,0),FALSE),"")</f>
        <v>9.6673051621877892</v>
      </c>
      <c r="BF26" s="152">
        <f>_xlfn.IFNA(VLOOKUP($B26,'B-LogEmaxOverpEC50'!$A:$AL,MATCH(BF$1,'B-LogEmaxOverpEC50'!$A$1:$AL$1,0),FALSE),"")</f>
        <v>8.6725238068994397</v>
      </c>
      <c r="BG26" s="137" t="str">
        <f>_xlfn.IFNA(VLOOKUP($B26,'I-LogEmaxOverpEC50'!$A:$AR,MATCH(BG$1,'I-LogEmaxOverpEC50'!$A$1:$AR$1,0),FALSE),"")</f>
        <v/>
      </c>
      <c r="BH26" s="136" t="str">
        <f>_xlfn.IFNA(VLOOKUP($B26,'I-LogEmaxOverpEC50'!$A:$AR,MATCH(BH$1,'I-LogEmaxOverpEC50'!$A$1:$AR$1,0),FALSE),"")</f>
        <v/>
      </c>
      <c r="BI26" s="136">
        <f>_xlfn.IFNA(VLOOKUP($B26,'I-LogEmaxOverpEC50'!$A:$AR,MATCH(BI$1,'I-LogEmaxOverpEC50'!$A$1:$AR$1,0),FALSE),"")</f>
        <v>9.2157274795762412</v>
      </c>
      <c r="BJ26" s="136">
        <f>_xlfn.IFNA(VLOOKUP($B26,'I-LogEmaxOverpEC50'!$A:$AR,MATCH(BJ$1,'I-LogEmaxOverpEC50'!$A$1:$AR$1,0),FALSE),"")</f>
        <v>9.2157274795762412</v>
      </c>
      <c r="BK26" s="136">
        <f>_xlfn.IFNA(VLOOKUP($B26,'I-LogEmaxOverpEC50'!$A:$AR,MATCH(BK$1,'I-LogEmaxOverpEC50'!$A$1:$AR$1,0),FALSE),"")</f>
        <v>9.28135873451326</v>
      </c>
      <c r="BL26" s="136">
        <f>_xlfn.IFNA(VLOOKUP($B26,'I-LogEmaxOverpEC50'!$A:$AR,MATCH(BL$1,'I-LogEmaxOverpEC50'!$A$1:$AR$1,0),FALSE),"")</f>
        <v>9.28135873451326</v>
      </c>
      <c r="BM26" s="136" t="str">
        <f>_xlfn.IFNA(VLOOKUP($B26,'I-LogEmaxOverpEC50'!$A:$AR,MATCH(BM$1,'I-LogEmaxOverpEC50'!$A$1:$AR$1,0),FALSE),"")</f>
        <v/>
      </c>
      <c r="BN26" s="136" t="str">
        <f>_xlfn.IFNA(VLOOKUP($B26,'I-LogEmaxOverpEC50'!$A:$AR,MATCH(BN$1,'I-LogEmaxOverpEC50'!$A$1:$AR$1,0),FALSE),"")</f>
        <v/>
      </c>
      <c r="BO26" s="136" t="str">
        <f>_xlfn.IFNA(VLOOKUP($B26,'I-LogEmaxOverpEC50'!$A:$AR,MATCH(BO$1,'I-LogEmaxOverpEC50'!$A$1:$AR$1,0),FALSE),"")</f>
        <v/>
      </c>
      <c r="BP26" s="136">
        <f>_xlfn.IFNA(VLOOKUP($B26,'I-LogEmaxOverpEC50'!$A:$AR,MATCH(BP$1,'I-LogEmaxOverpEC50'!$A$1:$AR$1,0),FALSE),"")</f>
        <v>8.5701250078977189</v>
      </c>
      <c r="BQ26" s="136" t="str">
        <f>_xlfn.IFNA(VLOOKUP($B26,'I-LogEmaxOverpEC50'!$A:$AR,MATCH(BQ$1,'I-LogEmaxOverpEC50'!$A$1:$AR$1,0),FALSE),"")</f>
        <v/>
      </c>
      <c r="BR26" s="136">
        <f>_xlfn.IFNA(VLOOKUP($B26,'I-LogEmaxOverpEC50'!$A:$AR,MATCH(BR$1,'I-LogEmaxOverpEC50'!$A$1:$AR$1,0),FALSE),"")</f>
        <v>9.1905385369476544</v>
      </c>
      <c r="BS26" s="136">
        <f>_xlfn.IFNA(VLOOKUP($B26,'I-LogEmaxOverpEC50'!$A:$AR,MATCH(BS$1,'I-LogEmaxOverpEC50'!$A$1:$AR$1,0),FALSE),"")</f>
        <v>9.0244496549221189</v>
      </c>
      <c r="BT26" s="135"/>
      <c r="BU26" s="135"/>
      <c r="BV26" s="135"/>
      <c r="BW26" s="135"/>
      <c r="BX26" s="135"/>
      <c r="BY26" s="135"/>
      <c r="BZ26" s="135"/>
      <c r="CA26" s="135"/>
      <c r="CB26" s="135"/>
      <c r="CC26" s="135"/>
      <c r="CD26" s="135"/>
      <c r="CE26" s="135"/>
      <c r="CF26" s="135"/>
      <c r="CG26" s="135"/>
      <c r="CH26" s="135"/>
      <c r="CI26" s="135"/>
      <c r="CJ26" s="135"/>
    </row>
    <row r="27" spans="1:88" s="166" customFormat="1" x14ac:dyDescent="0.2">
      <c r="A27" s="146" t="e" cm="1">
        <f t="array" ref="A27">_xlfn.IFS(SUM(F27:R27)&gt;0,1,AB27&gt;0,2,TRUE,3)</f>
        <v>#N/A</v>
      </c>
      <c r="B27" s="146" t="s">
        <v>71</v>
      </c>
      <c r="C27" s="144"/>
      <c r="D27" s="151" t="str">
        <f>_xlfn.XLOOKUP(B27,RecNamesAll!A:A,RecNamesAll!E:E)</f>
        <v>A</v>
      </c>
      <c r="E27" s="150" t="str">
        <f>_xlfn.XLOOKUP(B27,RecNamesAll!A:A,RecNamesAll!C:C)</f>
        <v>CB2</v>
      </c>
      <c r="F27" s="160" t="e">
        <f t="shared" si="0"/>
        <v>#N/A</v>
      </c>
      <c r="G27" s="159" t="e">
        <f t="shared" si="1"/>
        <v>#N/A</v>
      </c>
      <c r="H27" s="159" t="e">
        <f t="shared" si="2"/>
        <v>#N/A</v>
      </c>
      <c r="I27" s="159" t="e">
        <f t="shared" si="3"/>
        <v>#N/A</v>
      </c>
      <c r="J27" s="159" t="e">
        <f t="shared" si="4"/>
        <v>#N/A</v>
      </c>
      <c r="K27" s="159" t="e">
        <f t="shared" si="5"/>
        <v>#N/A</v>
      </c>
      <c r="L27" s="159" t="e">
        <f t="shared" si="6"/>
        <v>#N/A</v>
      </c>
      <c r="M27" s="159" t="e">
        <f t="shared" si="7"/>
        <v>#N/A</v>
      </c>
      <c r="N27" s="159" t="e">
        <f t="shared" si="8"/>
        <v>#N/A</v>
      </c>
      <c r="O27" s="159" t="e">
        <f t="shared" si="9"/>
        <v>#N/A</v>
      </c>
      <c r="P27" s="159" t="e">
        <f t="shared" si="10"/>
        <v>#N/A</v>
      </c>
      <c r="Q27" s="159" t="e">
        <f t="shared" si="11"/>
        <v>#N/A</v>
      </c>
      <c r="R27" s="159" t="e">
        <f t="shared" si="12"/>
        <v>#N/A</v>
      </c>
      <c r="S27" s="147"/>
      <c r="T27" s="147"/>
      <c r="U27" s="146" t="str">
        <f t="shared" si="13"/>
        <v>A</v>
      </c>
      <c r="V27" s="145" t="str">
        <f t="shared" si="14"/>
        <v>CB2</v>
      </c>
      <c r="W27" s="157" t="e">
        <f>VLOOKUP($B27,GtP!$A:$DD,MATCH("Gs_0-2",GtP!$A$1:$DD$1,0),FALSE)</f>
        <v>#N/A</v>
      </c>
      <c r="X27" s="156" t="e">
        <f>VLOOKUP($B27,GtP!$A:$DD,MATCH("Gi/o_0-2",GtP!$A$1:$DD$1,0),FALSE)</f>
        <v>#N/A</v>
      </c>
      <c r="Y27" s="156" t="e">
        <f>VLOOKUP($B27,GtP!$A:$DD,MATCH("Gq/11_0-2",GtP!$A$1:$DD$1,0),FALSE)</f>
        <v>#N/A</v>
      </c>
      <c r="Z27" s="156" t="e">
        <f>VLOOKUP($B27,GtP!$A:$DD,MATCH("G12/13_0-2",GtP!$A$1:$DD$1,0),FALSE)</f>
        <v>#N/A</v>
      </c>
      <c r="AA27" s="155"/>
      <c r="AB27" s="143" t="e">
        <f t="shared" si="19"/>
        <v>#N/A</v>
      </c>
      <c r="AC27" s="315" t="str">
        <f t="shared" si="15"/>
        <v/>
      </c>
      <c r="AD27" s="349" t="str">
        <f t="shared" si="16"/>
        <v/>
      </c>
      <c r="AE27" s="349" t="str">
        <f t="shared" si="17"/>
        <v/>
      </c>
      <c r="AF27" s="311" t="str">
        <f t="shared" si="18"/>
        <v/>
      </c>
      <c r="AG27" s="141" t="e">
        <f>_xlfn.CONCAT(IF(AT27="","-","B"),IF(BG27="","-","I"),VLOOKUP($B27,GtP!$A:$BB,MATCH("Gs_0-1",GtP!$A$1:$BB$1,0),FALSE))</f>
        <v>#N/A</v>
      </c>
      <c r="AH27" s="140" t="e">
        <f>_xlfn.CONCAT(IF(AU27="","-","B"),IF(BH27="","-","I"),VLOOKUP($B27,GtP!$A:$BB,MATCH("Gs_0-1",GtP!$A$1:$BB$1,0),FALSE))</f>
        <v>#N/A</v>
      </c>
      <c r="AI27" s="140" t="e">
        <f>_xlfn.CONCAT(IF(AV27="","-","B"),IF(BI27="","-","I"),VLOOKUP($B27,GtP!$A:$BB,MATCH("Gi/o_0-1",GtP!$A$1:$BB$1,0),FALSE))</f>
        <v>#N/A</v>
      </c>
      <c r="AJ27" s="140" t="e">
        <f>_xlfn.CONCAT(IF(AW27="","-","B"),IF(BJ27="","-","I"),VLOOKUP($B27,GtP!$A:$BB,MATCH("Gi/o_0-1",GtP!$A$1:$BB$1,0),FALSE))</f>
        <v>#N/A</v>
      </c>
      <c r="AK27" s="140" t="e">
        <f>_xlfn.CONCAT(IF(AX27="","-","B"),IF(BK27="","-","I"),VLOOKUP($B27,GtP!$A:$BB,MATCH("Gi/o_0-1",GtP!$A$1:$BB$1,0),FALSE))</f>
        <v>#N/A</v>
      </c>
      <c r="AL27" s="140" t="e">
        <f>_xlfn.CONCAT(IF(AY27="","-","B"),IF(BL27="","-","I"),VLOOKUP($B27,GtP!$A:$BB,MATCH("Gi/o_0-1",GtP!$A$1:$BB$1,0),FALSE))</f>
        <v>#N/A</v>
      </c>
      <c r="AM27" s="140" t="e">
        <f>_xlfn.CONCAT(IF(AZ27="","-","B"),IF(BM27="","-","I"),VLOOKUP($B27,GtP!$A:$BB,MATCH("Gi/o_0-1",GtP!$A$1:$BB$1,0),FALSE))</f>
        <v>#N/A</v>
      </c>
      <c r="AN27" s="140" t="e">
        <f>_xlfn.CONCAT(IF(BA27="","-","B"),IF(BN27="","-","I"),VLOOKUP($B27,GtP!$A:$BB,MATCH("Gq/11_0-1",GtP!$A$1:$BB$1,0),FALSE))</f>
        <v>#N/A</v>
      </c>
      <c r="AO27" s="140" t="e">
        <f>_xlfn.CONCAT(IF(BB27="","-","B"),IF(BO27="","-","I"),VLOOKUP($B27,GtP!$A:$BB,MATCH("Gq/11_0-1",GtP!$A$1:$BB$1,0),FALSE))</f>
        <v>#N/A</v>
      </c>
      <c r="AP27" s="140" t="e">
        <f>_xlfn.CONCAT(IF(BC27="","-","B"),IF(BP27="","-","I"),VLOOKUP($B27,GtP!$A:$BB,MATCH("Gq/11_0-1",GtP!$A$1:$BB$1,0),FALSE))</f>
        <v>#N/A</v>
      </c>
      <c r="AQ27" s="140" t="e">
        <f>_xlfn.CONCAT(IF(BD27="","-","B"),IF(BQ27="","-","I"),VLOOKUP($B27,GtP!$A:$BB,MATCH("Gq/11_0-1",GtP!$A$1:$BB$1,0),FALSE))</f>
        <v>#N/A</v>
      </c>
      <c r="AR27" s="140" t="e">
        <f>_xlfn.CONCAT(IF(BE27="","-","B"),IF(BR27="","-","I"),VLOOKUP($B27,GtP!$A:$BB,MATCH("G12/13_0-1",GtP!$A$1:$BB$1,0),FALSE))</f>
        <v>#N/A</v>
      </c>
      <c r="AS27" s="140" t="e">
        <f>_xlfn.CONCAT(IF(BF27="","-","B"),IF(BS27="","-","I"),VLOOKUP($B27,GtP!$A:$BB,MATCH("G12/13_0-1",GtP!$A$1:$BB$1,0),FALSE))</f>
        <v>#N/A</v>
      </c>
      <c r="AT27" s="139" t="str">
        <f>_xlfn.IFNA(VLOOKUP($B27,'B-LogEmaxOverpEC50'!$A:$AL,MATCH(AT$1,'B-LogEmaxOverpEC50'!$A$1:$AL$1,0),FALSE),"")</f>
        <v/>
      </c>
      <c r="AU27" s="136" t="str">
        <f>_xlfn.IFNA(VLOOKUP($B27,'B-LogEmaxOverpEC50'!$A:$AL,MATCH(AU$1,'B-LogEmaxOverpEC50'!$A$1:$AL$1,0),FALSE),"")</f>
        <v/>
      </c>
      <c r="AV27" s="152">
        <f>_xlfn.IFNA(VLOOKUP($B27,'B-LogEmaxOverpEC50'!$A:$AL,MATCH(AV$1,'B-LogEmaxOverpEC50'!$A$1:$AL$1,0),FALSE),"")</f>
        <v>10.890821314663965</v>
      </c>
      <c r="AW27" s="152">
        <f>_xlfn.IFNA(VLOOKUP($B27,'B-LogEmaxOverpEC50'!$A:$AL,MATCH(AW$1,'B-LogEmaxOverpEC50'!$A$1:$AL$1,0),FALSE),"")</f>
        <v>10.844470915199624</v>
      </c>
      <c r="AX27" s="152">
        <f>_xlfn.IFNA(VLOOKUP($B27,'B-LogEmaxOverpEC50'!$A:$AL,MATCH(AX$1,'B-LogEmaxOverpEC50'!$A$1:$AL$1,0),FALSE),"")</f>
        <v>10.486864545530421</v>
      </c>
      <c r="AY27" s="152">
        <f>_xlfn.IFNA(VLOOKUP($B27,'B-LogEmaxOverpEC50'!$A:$AL,MATCH(AY$1,'B-LogEmaxOverpEC50'!$A$1:$AL$1,0),FALSE),"")</f>
        <v>10.921577203497941</v>
      </c>
      <c r="AZ27" s="152">
        <f>_xlfn.IFNA(VLOOKUP($B27,'B-LogEmaxOverpEC50'!$A:$AL,MATCH(AZ$1,'B-LogEmaxOverpEC50'!$A$1:$AL$1,0),FALSE),"")</f>
        <v>10.691533934315236</v>
      </c>
      <c r="BA27" s="152" t="str">
        <f>_xlfn.IFNA(VLOOKUP($B27,'B-LogEmaxOverpEC50'!$A:$AL,MATCH(BA$1,'B-LogEmaxOverpEC50'!$A$1:$AL$1,0),FALSE),"")</f>
        <v/>
      </c>
      <c r="BB27" s="152" t="str">
        <f>_xlfn.IFNA(VLOOKUP($B27,'B-LogEmaxOverpEC50'!$A:$AL,MATCH(BB$1,'B-LogEmaxOverpEC50'!$A$1:$AL$1,0),FALSE),"")</f>
        <v/>
      </c>
      <c r="BC27" s="152" t="str">
        <f>_xlfn.IFNA(VLOOKUP($B27,'B-LogEmaxOverpEC50'!$A:$AL,MATCH(BC$1,'B-LogEmaxOverpEC50'!$A$1:$AL$1,0),FALSE),"")</f>
        <v/>
      </c>
      <c r="BD27" s="152">
        <f>_xlfn.IFNA(VLOOKUP($B27,'B-LogEmaxOverpEC50'!$A:$AL,MATCH(BD$1,'B-LogEmaxOverpEC50'!$A$1:$AL$1,0),FALSE),"")</f>
        <v>7.3759555632314555</v>
      </c>
      <c r="BE27" s="152" t="str">
        <f>_xlfn.IFNA(VLOOKUP($B27,'B-LogEmaxOverpEC50'!$A:$AL,MATCH(BE$1,'B-LogEmaxOverpEC50'!$A$1:$AL$1,0),FALSE),"")</f>
        <v/>
      </c>
      <c r="BF27" s="152" t="str">
        <f>_xlfn.IFNA(VLOOKUP($B27,'B-LogEmaxOverpEC50'!$A:$AL,MATCH(BF$1,'B-LogEmaxOverpEC50'!$A$1:$AL$1,0),FALSE),"")</f>
        <v/>
      </c>
      <c r="BG27" s="137" t="str">
        <f>_xlfn.IFNA(VLOOKUP($B27,'I-LogEmaxOverpEC50'!$A:$AR,MATCH(BG$1,'I-LogEmaxOverpEC50'!$A$1:$AR$1,0),FALSE),"")</f>
        <v/>
      </c>
      <c r="BH27" s="136" t="str">
        <f>_xlfn.IFNA(VLOOKUP($B27,'I-LogEmaxOverpEC50'!$A:$AR,MATCH(BH$1,'I-LogEmaxOverpEC50'!$A$1:$AR$1,0),FALSE),"")</f>
        <v/>
      </c>
      <c r="BI27" s="136">
        <f>_xlfn.IFNA(VLOOKUP($B27,'I-LogEmaxOverpEC50'!$A:$AR,MATCH(BI$1,'I-LogEmaxOverpEC50'!$A$1:$AR$1,0),FALSE),"")</f>
        <v>9.6560244714486902</v>
      </c>
      <c r="BJ27" s="136">
        <f>_xlfn.IFNA(VLOOKUP($B27,'I-LogEmaxOverpEC50'!$A:$AR,MATCH(BJ$1,'I-LogEmaxOverpEC50'!$A$1:$AR$1,0),FALSE),"")</f>
        <v>9.6560244714486902</v>
      </c>
      <c r="BK27" s="136">
        <f>_xlfn.IFNA(VLOOKUP($B27,'I-LogEmaxOverpEC50'!$A:$AR,MATCH(BK$1,'I-LogEmaxOverpEC50'!$A$1:$AR$1,0),FALSE),"")</f>
        <v>9.4274208714834646</v>
      </c>
      <c r="BL27" s="136">
        <f>_xlfn.IFNA(VLOOKUP($B27,'I-LogEmaxOverpEC50'!$A:$AR,MATCH(BL$1,'I-LogEmaxOverpEC50'!$A$1:$AR$1,0),FALSE),"")</f>
        <v>9.4274208714834646</v>
      </c>
      <c r="BM27" s="136">
        <f>_xlfn.IFNA(VLOOKUP($B27,'I-LogEmaxOverpEC50'!$A:$AR,MATCH(BM$1,'I-LogEmaxOverpEC50'!$A$1:$AR$1,0),FALSE),"")</f>
        <v>9.1972421683184269</v>
      </c>
      <c r="BN27" s="136" t="str">
        <f>_xlfn.IFNA(VLOOKUP($B27,'I-LogEmaxOverpEC50'!$A:$AR,MATCH(BN$1,'I-LogEmaxOverpEC50'!$A$1:$AR$1,0),FALSE),"")</f>
        <v/>
      </c>
      <c r="BO27" s="136" t="str">
        <f>_xlfn.IFNA(VLOOKUP($B27,'I-LogEmaxOverpEC50'!$A:$AR,MATCH(BO$1,'I-LogEmaxOverpEC50'!$A$1:$AR$1,0),FALSE),"")</f>
        <v/>
      </c>
      <c r="BP27" s="136" t="str">
        <f>_xlfn.IFNA(VLOOKUP($B27,'I-LogEmaxOverpEC50'!$A:$AR,MATCH(BP$1,'I-LogEmaxOverpEC50'!$A$1:$AR$1,0),FALSE),"")</f>
        <v/>
      </c>
      <c r="BQ27" s="136" t="str">
        <f>_xlfn.IFNA(VLOOKUP($B27,'I-LogEmaxOverpEC50'!$A:$AR,MATCH(BQ$1,'I-LogEmaxOverpEC50'!$A$1:$AR$1,0),FALSE),"")</f>
        <v/>
      </c>
      <c r="BR27" s="136" t="str">
        <f>_xlfn.IFNA(VLOOKUP($B27,'I-LogEmaxOverpEC50'!$A:$AR,MATCH(BR$1,'I-LogEmaxOverpEC50'!$A$1:$AR$1,0),FALSE),"")</f>
        <v/>
      </c>
      <c r="BS27" s="136" t="str">
        <f>_xlfn.IFNA(VLOOKUP($B27,'I-LogEmaxOverpEC50'!$A:$AR,MATCH(BS$1,'I-LogEmaxOverpEC50'!$A$1:$AR$1,0),FALSE),"")</f>
        <v/>
      </c>
      <c r="BT27" s="135"/>
      <c r="BU27" s="135"/>
      <c r="BV27" s="135"/>
      <c r="BW27" s="135"/>
      <c r="BX27" s="135"/>
      <c r="BY27" s="135"/>
      <c r="BZ27" s="135"/>
      <c r="CA27" s="135"/>
      <c r="CB27" s="135"/>
      <c r="CC27" s="135"/>
      <c r="CD27" s="135"/>
      <c r="CE27" s="135"/>
      <c r="CF27" s="135"/>
      <c r="CG27" s="135"/>
      <c r="CH27" s="135"/>
      <c r="CI27" s="135"/>
      <c r="CJ27" s="135"/>
    </row>
    <row r="28" spans="1:88" s="166" customFormat="1" x14ac:dyDescent="0.2">
      <c r="A28" s="146" t="e" cm="1">
        <f t="array" ref="A28">_xlfn.IFS(SUM(F28:R28)&gt;0,1,AB28&gt;0,2,TRUE,3)</f>
        <v>#N/A</v>
      </c>
      <c r="B28" s="146" t="s">
        <v>72</v>
      </c>
      <c r="C28" s="144"/>
      <c r="D28" s="151" t="str">
        <f>_xlfn.XLOOKUP(B28,RecNamesAll!A:A,RecNamesAll!E:E)</f>
        <v>A</v>
      </c>
      <c r="E28" s="150" t="str">
        <f>_xlfn.XLOOKUP(B28,RecNamesAll!A:A,RecNamesAll!C:C)</f>
        <v>CCK1</v>
      </c>
      <c r="F28" s="160" t="e">
        <f t="shared" si="0"/>
        <v>#N/A</v>
      </c>
      <c r="G28" s="159" t="e">
        <f t="shared" si="1"/>
        <v>#N/A</v>
      </c>
      <c r="H28" s="159" t="e">
        <f t="shared" si="2"/>
        <v>#N/A</v>
      </c>
      <c r="I28" s="159" t="e">
        <f t="shared" si="3"/>
        <v>#N/A</v>
      </c>
      <c r="J28" s="159" t="e">
        <f t="shared" si="4"/>
        <v>#N/A</v>
      </c>
      <c r="K28" s="159" t="e">
        <f t="shared" si="5"/>
        <v>#N/A</v>
      </c>
      <c r="L28" s="159" t="e">
        <f t="shared" si="6"/>
        <v>#N/A</v>
      </c>
      <c r="M28" s="159" t="e">
        <f t="shared" si="7"/>
        <v>#N/A</v>
      </c>
      <c r="N28" s="159" t="e">
        <f t="shared" si="8"/>
        <v>#N/A</v>
      </c>
      <c r="O28" s="159" t="e">
        <f t="shared" si="9"/>
        <v>#N/A</v>
      </c>
      <c r="P28" s="159" t="e">
        <f t="shared" si="10"/>
        <v>#N/A</v>
      </c>
      <c r="Q28" s="159" t="e">
        <f t="shared" si="11"/>
        <v>#N/A</v>
      </c>
      <c r="R28" s="159" t="e">
        <f t="shared" si="12"/>
        <v>#N/A</v>
      </c>
      <c r="S28" s="147"/>
      <c r="T28" s="147"/>
      <c r="U28" s="146" t="str">
        <f t="shared" si="13"/>
        <v>A</v>
      </c>
      <c r="V28" s="145" t="str">
        <f t="shared" si="14"/>
        <v>CCK1</v>
      </c>
      <c r="W28" s="157" t="e">
        <f>VLOOKUP($B28,GtP!$A:$DD,MATCH("Gs_0-2",GtP!$A$1:$DD$1,0),FALSE)</f>
        <v>#N/A</v>
      </c>
      <c r="X28" s="156" t="e">
        <f>VLOOKUP($B28,GtP!$A:$DD,MATCH("Gi/o_0-2",GtP!$A$1:$DD$1,0),FALSE)</f>
        <v>#N/A</v>
      </c>
      <c r="Y28" s="156" t="e">
        <f>VLOOKUP($B28,GtP!$A:$DD,MATCH("Gq/11_0-2",GtP!$A$1:$DD$1,0),FALSE)</f>
        <v>#N/A</v>
      </c>
      <c r="Z28" s="156" t="e">
        <f>VLOOKUP($B28,GtP!$A:$DD,MATCH("G12/13_0-2",GtP!$A$1:$DD$1,0),FALSE)</f>
        <v>#N/A</v>
      </c>
      <c r="AA28" s="155"/>
      <c r="AB28" s="143" t="e">
        <f t="shared" si="19"/>
        <v>#N/A</v>
      </c>
      <c r="AC28" s="315" t="str">
        <f t="shared" si="15"/>
        <v/>
      </c>
      <c r="AD28" s="349" t="str">
        <f t="shared" si="16"/>
        <v/>
      </c>
      <c r="AE28" s="349" t="str">
        <f t="shared" si="17"/>
        <v/>
      </c>
      <c r="AF28" s="311" t="str">
        <f t="shared" si="18"/>
        <v/>
      </c>
      <c r="AG28" s="141" t="e">
        <f>_xlfn.CONCAT(IF(AT28="","-","B"),IF(BG28="","-","I"),VLOOKUP($B28,GtP!$A:$BB,MATCH("Gs_0-1",GtP!$A$1:$BB$1,0),FALSE))</f>
        <v>#N/A</v>
      </c>
      <c r="AH28" s="140" t="e">
        <f>_xlfn.CONCAT(IF(AU28="","-","B"),IF(BH28="","-","I"),VLOOKUP($B28,GtP!$A:$BB,MATCH("Gs_0-1",GtP!$A$1:$BB$1,0),FALSE))</f>
        <v>#N/A</v>
      </c>
      <c r="AI28" s="140" t="e">
        <f>_xlfn.CONCAT(IF(AV28="","-","B"),IF(BI28="","-","I"),VLOOKUP($B28,GtP!$A:$BB,MATCH("Gi/o_0-1",GtP!$A$1:$BB$1,0),FALSE))</f>
        <v>#N/A</v>
      </c>
      <c r="AJ28" s="140" t="e">
        <f>_xlfn.CONCAT(IF(AW28="","-","B"),IF(BJ28="","-","I"),VLOOKUP($B28,GtP!$A:$BB,MATCH("Gi/o_0-1",GtP!$A$1:$BB$1,0),FALSE))</f>
        <v>#N/A</v>
      </c>
      <c r="AK28" s="140" t="e">
        <f>_xlfn.CONCAT(IF(AX28="","-","B"),IF(BK28="","-","I"),VLOOKUP($B28,GtP!$A:$BB,MATCH("Gi/o_0-1",GtP!$A$1:$BB$1,0),FALSE))</f>
        <v>#N/A</v>
      </c>
      <c r="AL28" s="140" t="e">
        <f>_xlfn.CONCAT(IF(AY28="","-","B"),IF(BL28="","-","I"),VLOOKUP($B28,GtP!$A:$BB,MATCH("Gi/o_0-1",GtP!$A$1:$BB$1,0),FALSE))</f>
        <v>#N/A</v>
      </c>
      <c r="AM28" s="140" t="e">
        <f>_xlfn.CONCAT(IF(AZ28="","-","B"),IF(BM28="","-","I"),VLOOKUP($B28,GtP!$A:$BB,MATCH("Gi/o_0-1",GtP!$A$1:$BB$1,0),FALSE))</f>
        <v>#N/A</v>
      </c>
      <c r="AN28" s="140" t="e">
        <f>_xlfn.CONCAT(IF(BA28="","-","B"),IF(BN28="","-","I"),VLOOKUP($B28,GtP!$A:$BB,MATCH("Gq/11_0-1",GtP!$A$1:$BB$1,0),FALSE))</f>
        <v>#N/A</v>
      </c>
      <c r="AO28" s="140" t="e">
        <f>_xlfn.CONCAT(IF(BB28="","-","B"),IF(BO28="","-","I"),VLOOKUP($B28,GtP!$A:$BB,MATCH("Gq/11_0-1",GtP!$A$1:$BB$1,0),FALSE))</f>
        <v>#N/A</v>
      </c>
      <c r="AP28" s="140" t="e">
        <f>_xlfn.CONCAT(IF(BC28="","-","B"),IF(BP28="","-","I"),VLOOKUP($B28,GtP!$A:$BB,MATCH("Gq/11_0-1",GtP!$A$1:$BB$1,0),FALSE))</f>
        <v>#N/A</v>
      </c>
      <c r="AQ28" s="140" t="e">
        <f>_xlfn.CONCAT(IF(BD28="","-","B"),IF(BQ28="","-","I"),VLOOKUP($B28,GtP!$A:$BB,MATCH("Gq/11_0-1",GtP!$A$1:$BB$1,0),FALSE))</f>
        <v>#N/A</v>
      </c>
      <c r="AR28" s="140" t="e">
        <f>_xlfn.CONCAT(IF(BE28="","-","B"),IF(BR28="","-","I"),VLOOKUP($B28,GtP!$A:$BB,MATCH("G12/13_0-1",GtP!$A$1:$BB$1,0),FALSE))</f>
        <v>#N/A</v>
      </c>
      <c r="AS28" s="140" t="e">
        <f>_xlfn.CONCAT(IF(BF28="","-","B"),IF(BS28="","-","I"),VLOOKUP($B28,GtP!$A:$BB,MATCH("G12/13_0-1",GtP!$A$1:$BB$1,0),FALSE))</f>
        <v>#N/A</v>
      </c>
      <c r="AT28" s="139">
        <f>_xlfn.IFNA(VLOOKUP($B28,'B-LogEmaxOverpEC50'!$A:$AL,MATCH(AT$1,'B-LogEmaxOverpEC50'!$A$1:$AL$1,0),FALSE),"")</f>
        <v>10.078427903035591</v>
      </c>
      <c r="AU28" s="136" t="str">
        <f>_xlfn.IFNA(VLOOKUP($B28,'B-LogEmaxOverpEC50'!$A:$AL,MATCH(AU$1,'B-LogEmaxOverpEC50'!$A$1:$AL$1,0),FALSE),"")</f>
        <v/>
      </c>
      <c r="AV28" s="152">
        <f>_xlfn.IFNA(VLOOKUP($B28,'B-LogEmaxOverpEC50'!$A:$AL,MATCH(AV$1,'B-LogEmaxOverpEC50'!$A$1:$AL$1,0),FALSE),"")</f>
        <v>10.430502016119108</v>
      </c>
      <c r="AW28" s="152">
        <f>_xlfn.IFNA(VLOOKUP($B28,'B-LogEmaxOverpEC50'!$A:$AL,MATCH(AW$1,'B-LogEmaxOverpEC50'!$A$1:$AL$1,0),FALSE),"")</f>
        <v>10.362132861254535</v>
      </c>
      <c r="AX28" s="152">
        <f>_xlfn.IFNA(VLOOKUP($B28,'B-LogEmaxOverpEC50'!$A:$AL,MATCH(AX$1,'B-LogEmaxOverpEC50'!$A$1:$AL$1,0),FALSE),"")</f>
        <v>10.930263518625519</v>
      </c>
      <c r="AY28" s="152">
        <f>_xlfn.IFNA(VLOOKUP($B28,'B-LogEmaxOverpEC50'!$A:$AL,MATCH(AY$1,'B-LogEmaxOverpEC50'!$A$1:$AL$1,0),FALSE),"")</f>
        <v>10.725036618629092</v>
      </c>
      <c r="AZ28" s="152">
        <f>_xlfn.IFNA(VLOOKUP($B28,'B-LogEmaxOverpEC50'!$A:$AL,MATCH(AZ$1,'B-LogEmaxOverpEC50'!$A$1:$AL$1,0),FALSE),"")</f>
        <v>10.221774830010956</v>
      </c>
      <c r="BA28" s="152">
        <f>_xlfn.IFNA(VLOOKUP($B28,'B-LogEmaxOverpEC50'!$A:$AL,MATCH(BA$1,'B-LogEmaxOverpEC50'!$A$1:$AL$1,0),FALSE),"")</f>
        <v>11.514587390702829</v>
      </c>
      <c r="BB28" s="152">
        <f>_xlfn.IFNA(VLOOKUP($B28,'B-LogEmaxOverpEC50'!$A:$AL,MATCH(BB$1,'B-LogEmaxOverpEC50'!$A$1:$AL$1,0),FALSE),"")</f>
        <v>11.695589043780048</v>
      </c>
      <c r="BC28" s="152">
        <f>_xlfn.IFNA(VLOOKUP($B28,'B-LogEmaxOverpEC50'!$A:$AL,MATCH(BC$1,'B-LogEmaxOverpEC50'!$A$1:$AL$1,0),FALSE),"")</f>
        <v>11.738516661431644</v>
      </c>
      <c r="BD28" s="152">
        <f>_xlfn.IFNA(VLOOKUP($B28,'B-LogEmaxOverpEC50'!$A:$AL,MATCH(BD$1,'B-LogEmaxOverpEC50'!$A$1:$AL$1,0),FALSE),"")</f>
        <v>10.811436240420054</v>
      </c>
      <c r="BE28" s="152">
        <f>_xlfn.IFNA(VLOOKUP($B28,'B-LogEmaxOverpEC50'!$A:$AL,MATCH(BE$1,'B-LogEmaxOverpEC50'!$A$1:$AL$1,0),FALSE),"")</f>
        <v>12.507598855431956</v>
      </c>
      <c r="BF28" s="152">
        <f>_xlfn.IFNA(VLOOKUP($B28,'B-LogEmaxOverpEC50'!$A:$AL,MATCH(BF$1,'B-LogEmaxOverpEC50'!$A$1:$AL$1,0),FALSE),"")</f>
        <v>11.188000000000001</v>
      </c>
      <c r="BG28" s="137">
        <f>_xlfn.IFNA(VLOOKUP($B28,'I-LogEmaxOverpEC50'!$A:$AR,MATCH(BG$1,'I-LogEmaxOverpEC50'!$A$1:$AR$1,0),FALSE),"")</f>
        <v>12.44</v>
      </c>
      <c r="BH28" s="136">
        <f>_xlfn.IFNA(VLOOKUP($B28,'I-LogEmaxOverpEC50'!$A:$AR,MATCH(BH$1,'I-LogEmaxOverpEC50'!$A$1:$AR$1,0),FALSE),"")</f>
        <v>12.43</v>
      </c>
      <c r="BI28" s="136">
        <f>_xlfn.IFNA(VLOOKUP($B28,'I-LogEmaxOverpEC50'!$A:$AR,MATCH(BI$1,'I-LogEmaxOverpEC50'!$A$1:$AR$1,0),FALSE),"")</f>
        <v>12.850000000000001</v>
      </c>
      <c r="BJ28" s="136">
        <f>_xlfn.IFNA(VLOOKUP($B28,'I-LogEmaxOverpEC50'!$A:$AR,MATCH(BJ$1,'I-LogEmaxOverpEC50'!$A$1:$AR$1,0),FALSE),"")</f>
        <v>12.850000000000001</v>
      </c>
      <c r="BK28" s="136">
        <f>_xlfn.IFNA(VLOOKUP($B28,'I-LogEmaxOverpEC50'!$A:$AR,MATCH(BK$1,'I-LogEmaxOverpEC50'!$A$1:$AR$1,0),FALSE),"")</f>
        <v>12.220000000000002</v>
      </c>
      <c r="BL28" s="136">
        <f>_xlfn.IFNA(VLOOKUP($B28,'I-LogEmaxOverpEC50'!$A:$AR,MATCH(BL$1,'I-LogEmaxOverpEC50'!$A$1:$AR$1,0),FALSE),"")</f>
        <v>12.220000000000002</v>
      </c>
      <c r="BM28" s="136">
        <f>_xlfn.IFNA(VLOOKUP($B28,'I-LogEmaxOverpEC50'!$A:$AR,MATCH(BM$1,'I-LogEmaxOverpEC50'!$A$1:$AR$1,0),FALSE),"")</f>
        <v>11.823659821968981</v>
      </c>
      <c r="BN28" s="136">
        <f>_xlfn.IFNA(VLOOKUP($B28,'I-LogEmaxOverpEC50'!$A:$AR,MATCH(BN$1,'I-LogEmaxOverpEC50'!$A$1:$AR$1,0),FALSE),"")</f>
        <v>12.816413037419455</v>
      </c>
      <c r="BO28" s="136">
        <f>_xlfn.IFNA(VLOOKUP($B28,'I-LogEmaxOverpEC50'!$A:$AR,MATCH(BO$1,'I-LogEmaxOverpEC50'!$A$1:$AR$1,0),FALSE),"")</f>
        <v>12.816413037419455</v>
      </c>
      <c r="BP28" s="136">
        <f>_xlfn.IFNA(VLOOKUP($B28,'I-LogEmaxOverpEC50'!$A:$AR,MATCH(BP$1,'I-LogEmaxOverpEC50'!$A$1:$AR$1,0),FALSE),"")</f>
        <v>13.120000000000001</v>
      </c>
      <c r="BQ28" s="136">
        <f>_xlfn.IFNA(VLOOKUP($B28,'I-LogEmaxOverpEC50'!$A:$AR,MATCH(BQ$1,'I-LogEmaxOverpEC50'!$A$1:$AR$1,0),FALSE),"")</f>
        <v>12.278283418785326</v>
      </c>
      <c r="BR28" s="136">
        <f>_xlfn.IFNA(VLOOKUP($B28,'I-LogEmaxOverpEC50'!$A:$AR,MATCH(BR$1,'I-LogEmaxOverpEC50'!$A$1:$AR$1,0),FALSE),"")</f>
        <v>12.390000000000002</v>
      </c>
      <c r="BS28" s="136">
        <f>_xlfn.IFNA(VLOOKUP($B28,'I-LogEmaxOverpEC50'!$A:$AR,MATCH(BS$1,'I-LogEmaxOverpEC50'!$A$1:$AR$1,0),FALSE),"")</f>
        <v>12.016184996574765</v>
      </c>
      <c r="BT28" s="135"/>
      <c r="BU28" s="135"/>
      <c r="BV28" s="135"/>
      <c r="BW28" s="135"/>
      <c r="BX28" s="135"/>
      <c r="BY28" s="135"/>
      <c r="BZ28" s="135"/>
      <c r="CA28" s="135"/>
      <c r="CB28" s="135"/>
      <c r="CC28" s="135"/>
      <c r="CD28" s="135"/>
      <c r="CE28" s="135"/>
      <c r="CF28" s="135"/>
      <c r="CG28" s="135"/>
      <c r="CH28" s="135"/>
      <c r="CI28" s="135"/>
      <c r="CJ28" s="135"/>
    </row>
    <row r="29" spans="1:88" s="166" customFormat="1" x14ac:dyDescent="0.2">
      <c r="A29" s="146" cm="1">
        <f t="array" ref="A29">_xlfn.IFS(SUM(F29:R29)&gt;0,1,AB29&gt;0,2,TRUE,3)</f>
        <v>1</v>
      </c>
      <c r="B29" s="146" t="s">
        <v>73</v>
      </c>
      <c r="C29" s="144"/>
      <c r="D29" s="151" t="str">
        <f>_xlfn.XLOOKUP(B29,RecNamesAll!A:A,RecNamesAll!E:E)</f>
        <v>A</v>
      </c>
      <c r="E29" s="150" t="str">
        <f>_xlfn.XLOOKUP(B29,RecNamesAll!A:A,RecNamesAll!C:C)</f>
        <v>CCK2</v>
      </c>
      <c r="F29" s="160" t="str">
        <f t="shared" si="0"/>
        <v/>
      </c>
      <c r="G29" s="159" t="str">
        <f t="shared" si="1"/>
        <v/>
      </c>
      <c r="H29" s="159" t="str">
        <f t="shared" si="2"/>
        <v/>
      </c>
      <c r="I29" s="159" t="str">
        <f t="shared" si="3"/>
        <v/>
      </c>
      <c r="J29" s="159" t="str">
        <f t="shared" si="4"/>
        <v/>
      </c>
      <c r="K29" s="159" t="str">
        <f t="shared" si="5"/>
        <v/>
      </c>
      <c r="L29" s="159" t="str">
        <f t="shared" si="6"/>
        <v/>
      </c>
      <c r="M29" s="159">
        <f t="shared" si="7"/>
        <v>12.331547137578143</v>
      </c>
      <c r="N29" s="159">
        <f t="shared" si="8"/>
        <v>12.331547137578143</v>
      </c>
      <c r="O29" s="159">
        <f t="shared" si="9"/>
        <v>12.42879802036129</v>
      </c>
      <c r="P29" s="159">
        <f t="shared" si="10"/>
        <v>11.445537050873277</v>
      </c>
      <c r="Q29" s="159" t="str">
        <f t="shared" si="11"/>
        <v/>
      </c>
      <c r="R29" s="159" t="str">
        <f t="shared" si="12"/>
        <v/>
      </c>
      <c r="S29" s="147"/>
      <c r="T29" s="147"/>
      <c r="U29" s="146" t="str">
        <f t="shared" si="13"/>
        <v>A</v>
      </c>
      <c r="V29" s="145" t="str">
        <f t="shared" si="14"/>
        <v>CCK2</v>
      </c>
      <c r="W29" s="157">
        <f>VLOOKUP($B29,GtP!$A:$DD,MATCH("Gs_0-2",GtP!$A$1:$DD$1,0),FALSE)</f>
        <v>0</v>
      </c>
      <c r="X29" s="156">
        <f>VLOOKUP($B29,GtP!$A:$DD,MATCH("Gi/o_0-2",GtP!$A$1:$DD$1,0),FALSE)</f>
        <v>0</v>
      </c>
      <c r="Y29" s="156">
        <f>VLOOKUP($B29,GtP!$A:$DD,MATCH("Gq/11_0-2",GtP!$A$1:$DD$1,0),FALSE)</f>
        <v>1</v>
      </c>
      <c r="Z29" s="156">
        <f>VLOOKUP($B29,GtP!$A:$DD,MATCH("G12/13_0-2",GtP!$A$1:$DD$1,0),FALSE)</f>
        <v>0</v>
      </c>
      <c r="AA29" s="155"/>
      <c r="AB29" s="143">
        <f t="shared" si="19"/>
        <v>1</v>
      </c>
      <c r="AC29" s="315" t="str">
        <f t="shared" si="15"/>
        <v/>
      </c>
      <c r="AD29" s="349" t="str">
        <f t="shared" si="16"/>
        <v/>
      </c>
      <c r="AE29" s="349">
        <f t="shared" si="17"/>
        <v>4</v>
      </c>
      <c r="AF29" s="311" t="str">
        <f t="shared" si="18"/>
        <v/>
      </c>
      <c r="AG29" s="141" t="str">
        <f>_xlfn.CONCAT(IF(AT29="","-","B"),IF(BG29="","-","I"),VLOOKUP($B29,GtP!$A:$BB,MATCH("Gs_0-1",GtP!$A$1:$BB$1,0),FALSE))</f>
        <v>-I-</v>
      </c>
      <c r="AH29" s="140" t="str">
        <f>_xlfn.CONCAT(IF(AU29="","-","B"),IF(BH29="","-","I"),VLOOKUP($B29,GtP!$A:$BB,MATCH("Gs_0-1",GtP!$A$1:$BB$1,0),FALSE))</f>
        <v>-I-</v>
      </c>
      <c r="AI29" s="140" t="str">
        <f>_xlfn.CONCAT(IF(AV29="","-","B"),IF(BI29="","-","I"),VLOOKUP($B29,GtP!$A:$BB,MATCH("Gi/o_0-1",GtP!$A$1:$BB$1,0),FALSE))</f>
        <v>-I-</v>
      </c>
      <c r="AJ29" s="140" t="str">
        <f>_xlfn.CONCAT(IF(AW29="","-","B"),IF(BJ29="","-","I"),VLOOKUP($B29,GtP!$A:$BB,MATCH("Gi/o_0-1",GtP!$A$1:$BB$1,0),FALSE))</f>
        <v>-I-</v>
      </c>
      <c r="AK29" s="140" t="str">
        <f>_xlfn.CONCAT(IF(AX29="","-","B"),IF(BK29="","-","I"),VLOOKUP($B29,GtP!$A:$BB,MATCH("Gi/o_0-1",GtP!$A$1:$BB$1,0),FALSE))</f>
        <v>-I-</v>
      </c>
      <c r="AL29" s="140" t="str">
        <f>_xlfn.CONCAT(IF(AY29="","-","B"),IF(BL29="","-","I"),VLOOKUP($B29,GtP!$A:$BB,MATCH("Gi/o_0-1",GtP!$A$1:$BB$1,0),FALSE))</f>
        <v>-I-</v>
      </c>
      <c r="AM29" s="140" t="str">
        <f>_xlfn.CONCAT(IF(AZ29="","-","B"),IF(BM29="","-","I"),VLOOKUP($B29,GtP!$A:$BB,MATCH("Gi/o_0-1",GtP!$A$1:$BB$1,0),FALSE))</f>
        <v>-I-</v>
      </c>
      <c r="AN29" s="140" t="str">
        <f>_xlfn.CONCAT(IF(BA29="","-","B"),IF(BN29="","-","I"),VLOOKUP($B29,GtP!$A:$BB,MATCH("Gq/11_0-1",GtP!$A$1:$BB$1,0),FALSE))</f>
        <v>-IG</v>
      </c>
      <c r="AO29" s="140" t="str">
        <f>_xlfn.CONCAT(IF(BB29="","-","B"),IF(BO29="","-","I"),VLOOKUP($B29,GtP!$A:$BB,MATCH("Gq/11_0-1",GtP!$A$1:$BB$1,0),FALSE))</f>
        <v>-IG</v>
      </c>
      <c r="AP29" s="140" t="str">
        <f>_xlfn.CONCAT(IF(BC29="","-","B"),IF(BP29="","-","I"),VLOOKUP($B29,GtP!$A:$BB,MATCH("Gq/11_0-1",GtP!$A$1:$BB$1,0),FALSE))</f>
        <v>-IG</v>
      </c>
      <c r="AQ29" s="140" t="str">
        <f>_xlfn.CONCAT(IF(BD29="","-","B"),IF(BQ29="","-","I"),VLOOKUP($B29,GtP!$A:$BB,MATCH("Gq/11_0-1",GtP!$A$1:$BB$1,0),FALSE))</f>
        <v>-IG</v>
      </c>
      <c r="AR29" s="140" t="str">
        <f>_xlfn.CONCAT(IF(BE29="","-","B"),IF(BR29="","-","I"),VLOOKUP($B29,GtP!$A:$BB,MATCH("G12/13_0-1",GtP!$A$1:$BB$1,0),FALSE))</f>
        <v>-I-</v>
      </c>
      <c r="AS29" s="140" t="str">
        <f>_xlfn.CONCAT(IF(BF29="","-","B"),IF(BS29="","-","I"),VLOOKUP($B29,GtP!$A:$BB,MATCH("G12/13_0-1",GtP!$A$1:$BB$1,0),FALSE))</f>
        <v>-I-</v>
      </c>
      <c r="AT29" s="139" t="str">
        <f>_xlfn.IFNA(VLOOKUP($B29,'B-LogEmaxOverpEC50'!$A:$AL,MATCH(AT$1,'B-LogEmaxOverpEC50'!$A$1:$AL$1,0),FALSE),"")</f>
        <v/>
      </c>
      <c r="AU29" s="136" t="str">
        <f>_xlfn.IFNA(VLOOKUP($B29,'B-LogEmaxOverpEC50'!$A:$AL,MATCH(AU$1,'B-LogEmaxOverpEC50'!$A$1:$AL$1,0),FALSE),"")</f>
        <v/>
      </c>
      <c r="AV29" s="152" t="str">
        <f>_xlfn.IFNA(VLOOKUP($B29,'B-LogEmaxOverpEC50'!$A:$AL,MATCH(AV$1,'B-LogEmaxOverpEC50'!$A$1:$AL$1,0),FALSE),"")</f>
        <v/>
      </c>
      <c r="AW29" s="152" t="str">
        <f>_xlfn.IFNA(VLOOKUP($B29,'B-LogEmaxOverpEC50'!$A:$AL,MATCH(AW$1,'B-LogEmaxOverpEC50'!$A$1:$AL$1,0),FALSE),"")</f>
        <v/>
      </c>
      <c r="AX29" s="152" t="str">
        <f>_xlfn.IFNA(VLOOKUP($B29,'B-LogEmaxOverpEC50'!$A:$AL,MATCH(AX$1,'B-LogEmaxOverpEC50'!$A$1:$AL$1,0),FALSE),"")</f>
        <v/>
      </c>
      <c r="AY29" s="152" t="str">
        <f>_xlfn.IFNA(VLOOKUP($B29,'B-LogEmaxOverpEC50'!$A:$AL,MATCH(AY$1,'B-LogEmaxOverpEC50'!$A$1:$AL$1,0),FALSE),"")</f>
        <v/>
      </c>
      <c r="AZ29" s="152" t="str">
        <f>_xlfn.IFNA(VLOOKUP($B29,'B-LogEmaxOverpEC50'!$A:$AL,MATCH(AZ$1,'B-LogEmaxOverpEC50'!$A$1:$AL$1,0),FALSE),"")</f>
        <v/>
      </c>
      <c r="BA29" s="152" t="str">
        <f>_xlfn.IFNA(VLOOKUP($B29,'B-LogEmaxOverpEC50'!$A:$AL,MATCH(BA$1,'B-LogEmaxOverpEC50'!$A$1:$AL$1,0),FALSE),"")</f>
        <v/>
      </c>
      <c r="BB29" s="152" t="str">
        <f>_xlfn.IFNA(VLOOKUP($B29,'B-LogEmaxOverpEC50'!$A:$AL,MATCH(BB$1,'B-LogEmaxOverpEC50'!$A$1:$AL$1,0),FALSE),"")</f>
        <v/>
      </c>
      <c r="BC29" s="152" t="str">
        <f>_xlfn.IFNA(VLOOKUP($B29,'B-LogEmaxOverpEC50'!$A:$AL,MATCH(BC$1,'B-LogEmaxOverpEC50'!$A$1:$AL$1,0),FALSE),"")</f>
        <v/>
      </c>
      <c r="BD29" s="152" t="str">
        <f>_xlfn.IFNA(VLOOKUP($B29,'B-LogEmaxOverpEC50'!$A:$AL,MATCH(BD$1,'B-LogEmaxOverpEC50'!$A$1:$AL$1,0),FALSE),"")</f>
        <v/>
      </c>
      <c r="BE29" s="152" t="str">
        <f>_xlfn.IFNA(VLOOKUP($B29,'B-LogEmaxOverpEC50'!$A:$AL,MATCH(BE$1,'B-LogEmaxOverpEC50'!$A$1:$AL$1,0),FALSE),"")</f>
        <v/>
      </c>
      <c r="BF29" s="152" t="str">
        <f>_xlfn.IFNA(VLOOKUP($B29,'B-LogEmaxOverpEC50'!$A:$AL,MATCH(BF$1,'B-LogEmaxOverpEC50'!$A$1:$AL$1,0),FALSE),"")</f>
        <v/>
      </c>
      <c r="BG29" s="137">
        <f>_xlfn.IFNA(VLOOKUP($B29,'I-LogEmaxOverpEC50'!$A:$AR,MATCH(BG$1,'I-LogEmaxOverpEC50'!$A$1:$AR$1,0),FALSE),"")</f>
        <v>11.838793650677248</v>
      </c>
      <c r="BH29" s="136">
        <f>_xlfn.IFNA(VLOOKUP($B29,'I-LogEmaxOverpEC50'!$A:$AR,MATCH(BH$1,'I-LogEmaxOverpEC50'!$A$1:$AR$1,0),FALSE),"")</f>
        <v>11.803610274709039</v>
      </c>
      <c r="BI29" s="136">
        <f>_xlfn.IFNA(VLOOKUP($B29,'I-LogEmaxOverpEC50'!$A:$AR,MATCH(BI$1,'I-LogEmaxOverpEC50'!$A$1:$AR$1,0),FALSE),"")</f>
        <v>11.985035490483252</v>
      </c>
      <c r="BJ29" s="136">
        <f>_xlfn.IFNA(VLOOKUP($B29,'I-LogEmaxOverpEC50'!$A:$AR,MATCH(BJ$1,'I-LogEmaxOverpEC50'!$A$1:$AR$1,0),FALSE),"")</f>
        <v>11.985035490483252</v>
      </c>
      <c r="BK29" s="136">
        <f>_xlfn.IFNA(VLOOKUP($B29,'I-LogEmaxOverpEC50'!$A:$AR,MATCH(BK$1,'I-LogEmaxOverpEC50'!$A$1:$AR$1,0),FALSE),"")</f>
        <v>11.398479989232921</v>
      </c>
      <c r="BL29" s="136">
        <f>_xlfn.IFNA(VLOOKUP($B29,'I-LogEmaxOverpEC50'!$A:$AR,MATCH(BL$1,'I-LogEmaxOverpEC50'!$A$1:$AR$1,0),FALSE),"")</f>
        <v>11.398479989232921</v>
      </c>
      <c r="BM29" s="136">
        <f>_xlfn.IFNA(VLOOKUP($B29,'I-LogEmaxOverpEC50'!$A:$AR,MATCH(BM$1,'I-LogEmaxOverpEC50'!$A$1:$AR$1,0),FALSE),"")</f>
        <v>11.182252292911803</v>
      </c>
      <c r="BN29" s="136">
        <f>_xlfn.IFNA(VLOOKUP($B29,'I-LogEmaxOverpEC50'!$A:$AR,MATCH(BN$1,'I-LogEmaxOverpEC50'!$A$1:$AR$1,0),FALSE),"")</f>
        <v>12.331547137578143</v>
      </c>
      <c r="BO29" s="136">
        <f>_xlfn.IFNA(VLOOKUP($B29,'I-LogEmaxOverpEC50'!$A:$AR,MATCH(BO$1,'I-LogEmaxOverpEC50'!$A$1:$AR$1,0),FALSE),"")</f>
        <v>12.331547137578143</v>
      </c>
      <c r="BP29" s="136">
        <f>_xlfn.IFNA(VLOOKUP($B29,'I-LogEmaxOverpEC50'!$A:$AR,MATCH(BP$1,'I-LogEmaxOverpEC50'!$A$1:$AR$1,0),FALSE),"")</f>
        <v>12.42879802036129</v>
      </c>
      <c r="BQ29" s="136">
        <f>_xlfn.IFNA(VLOOKUP($B29,'I-LogEmaxOverpEC50'!$A:$AR,MATCH(BQ$1,'I-LogEmaxOverpEC50'!$A$1:$AR$1,0),FALSE),"")</f>
        <v>11.445537050873277</v>
      </c>
      <c r="BR29" s="136">
        <f>_xlfn.IFNA(VLOOKUP($B29,'I-LogEmaxOverpEC50'!$A:$AR,MATCH(BR$1,'I-LogEmaxOverpEC50'!$A$1:$AR$1,0),FALSE),"")</f>
        <v>11.610905303620545</v>
      </c>
      <c r="BS29" s="136">
        <f>_xlfn.IFNA(VLOOKUP($B29,'I-LogEmaxOverpEC50'!$A:$AR,MATCH(BS$1,'I-LogEmaxOverpEC50'!$A$1:$AR$1,0),FALSE),"")</f>
        <v>11.523624188548023</v>
      </c>
      <c r="BT29" s="135"/>
      <c r="BU29" s="135"/>
      <c r="BV29" s="135"/>
      <c r="BW29" s="135"/>
      <c r="BX29" s="135"/>
      <c r="BY29" s="135"/>
      <c r="BZ29" s="135"/>
      <c r="CA29" s="135"/>
      <c r="CB29" s="135"/>
      <c r="CC29" s="135"/>
      <c r="CD29" s="135"/>
      <c r="CE29" s="135"/>
      <c r="CF29" s="135"/>
      <c r="CG29" s="135"/>
      <c r="CH29" s="135"/>
      <c r="CI29" s="135"/>
      <c r="CJ29" s="135"/>
    </row>
    <row r="30" spans="1:88" s="166" customFormat="1" x14ac:dyDescent="0.2">
      <c r="A30" s="146" t="e" cm="1">
        <f t="array" ref="A30">_xlfn.IFS(SUM(F30:R30)&gt;0,1,AB30&gt;0,2,TRUE,3)</f>
        <v>#N/A</v>
      </c>
      <c r="B30" s="146" t="s">
        <v>2</v>
      </c>
      <c r="C30" s="144"/>
      <c r="D30" s="151" t="str">
        <f>_xlfn.XLOOKUP(B30,RecNamesAll!A:A,RecNamesAll!E:E)</f>
        <v>A</v>
      </c>
      <c r="E30" s="150" t="str">
        <f>_xlfn.XLOOKUP(B30,RecNamesAll!A:A,RecNamesAll!C:C)</f>
        <v>CCR5</v>
      </c>
      <c r="F30" s="160" t="e">
        <f t="shared" si="0"/>
        <v>#N/A</v>
      </c>
      <c r="G30" s="159" t="e">
        <f t="shared" si="1"/>
        <v>#N/A</v>
      </c>
      <c r="H30" s="159" t="e">
        <f t="shared" si="2"/>
        <v>#N/A</v>
      </c>
      <c r="I30" s="159" t="e">
        <f t="shared" si="3"/>
        <v>#N/A</v>
      </c>
      <c r="J30" s="159" t="e">
        <f t="shared" si="4"/>
        <v>#N/A</v>
      </c>
      <c r="K30" s="159" t="e">
        <f t="shared" si="5"/>
        <v>#N/A</v>
      </c>
      <c r="L30" s="159" t="e">
        <f t="shared" si="6"/>
        <v>#N/A</v>
      </c>
      <c r="M30" s="159" t="e">
        <f t="shared" si="7"/>
        <v>#N/A</v>
      </c>
      <c r="N30" s="159" t="e">
        <f t="shared" si="8"/>
        <v>#N/A</v>
      </c>
      <c r="O30" s="159" t="e">
        <f t="shared" si="9"/>
        <v>#N/A</v>
      </c>
      <c r="P30" s="159" t="e">
        <f t="shared" si="10"/>
        <v>#N/A</v>
      </c>
      <c r="Q30" s="159" t="e">
        <f t="shared" si="11"/>
        <v>#N/A</v>
      </c>
      <c r="R30" s="159" t="e">
        <f t="shared" si="12"/>
        <v>#N/A</v>
      </c>
      <c r="S30" s="147"/>
      <c r="T30" s="147"/>
      <c r="U30" s="146" t="str">
        <f t="shared" si="13"/>
        <v>A</v>
      </c>
      <c r="V30" s="145" t="str">
        <f t="shared" si="14"/>
        <v>CCR5</v>
      </c>
      <c r="W30" s="157" t="e">
        <f>VLOOKUP($B30,GtP!$A:$DD,MATCH("Gs_0-2",GtP!$A$1:$DD$1,0),FALSE)</f>
        <v>#N/A</v>
      </c>
      <c r="X30" s="156" t="e">
        <f>VLOOKUP($B30,GtP!$A:$DD,MATCH("Gi/o_0-2",GtP!$A$1:$DD$1,0),FALSE)</f>
        <v>#N/A</v>
      </c>
      <c r="Y30" s="156" t="e">
        <f>VLOOKUP($B30,GtP!$A:$DD,MATCH("Gq/11_0-2",GtP!$A$1:$DD$1,0),FALSE)</f>
        <v>#N/A</v>
      </c>
      <c r="Z30" s="156" t="e">
        <f>VLOOKUP($B30,GtP!$A:$DD,MATCH("G12/13_0-2",GtP!$A$1:$DD$1,0),FALSE)</f>
        <v>#N/A</v>
      </c>
      <c r="AA30" s="155"/>
      <c r="AB30" s="143" t="e">
        <f t="shared" si="19"/>
        <v>#N/A</v>
      </c>
      <c r="AC30" s="315" t="str">
        <f t="shared" si="15"/>
        <v/>
      </c>
      <c r="AD30" s="349" t="str">
        <f t="shared" si="16"/>
        <v/>
      </c>
      <c r="AE30" s="349" t="str">
        <f t="shared" si="17"/>
        <v/>
      </c>
      <c r="AF30" s="311" t="str">
        <f t="shared" si="18"/>
        <v/>
      </c>
      <c r="AG30" s="141" t="e">
        <f>_xlfn.CONCAT(IF(AT30="","-","B"),IF(BG30="","-","I"),VLOOKUP($B30,GtP!$A:$BB,MATCH("Gs_0-1",GtP!$A$1:$BB$1,0),FALSE))</f>
        <v>#N/A</v>
      </c>
      <c r="AH30" s="140" t="e">
        <f>_xlfn.CONCAT(IF(AU30="","-","B"),IF(BH30="","-","I"),VLOOKUP($B30,GtP!$A:$BB,MATCH("Gs_0-1",GtP!$A$1:$BB$1,0),FALSE))</f>
        <v>#N/A</v>
      </c>
      <c r="AI30" s="140" t="e">
        <f>_xlfn.CONCAT(IF(AV30="","-","B"),IF(BI30="","-","I"),VLOOKUP($B30,GtP!$A:$BB,MATCH("Gi/o_0-1",GtP!$A$1:$BB$1,0),FALSE))</f>
        <v>#N/A</v>
      </c>
      <c r="AJ30" s="140" t="e">
        <f>_xlfn.CONCAT(IF(AW30="","-","B"),IF(BJ30="","-","I"),VLOOKUP($B30,GtP!$A:$BB,MATCH("Gi/o_0-1",GtP!$A$1:$BB$1,0),FALSE))</f>
        <v>#N/A</v>
      </c>
      <c r="AK30" s="140" t="e">
        <f>_xlfn.CONCAT(IF(AX30="","-","B"),IF(BK30="","-","I"),VLOOKUP($B30,GtP!$A:$BB,MATCH("Gi/o_0-1",GtP!$A$1:$BB$1,0),FALSE))</f>
        <v>#N/A</v>
      </c>
      <c r="AL30" s="140" t="e">
        <f>_xlfn.CONCAT(IF(AY30="","-","B"),IF(BL30="","-","I"),VLOOKUP($B30,GtP!$A:$BB,MATCH("Gi/o_0-1",GtP!$A$1:$BB$1,0),FALSE))</f>
        <v>#N/A</v>
      </c>
      <c r="AM30" s="140" t="e">
        <f>_xlfn.CONCAT(IF(AZ30="","-","B"),IF(BM30="","-","I"),VLOOKUP($B30,GtP!$A:$BB,MATCH("Gi/o_0-1",GtP!$A$1:$BB$1,0),FALSE))</f>
        <v>#N/A</v>
      </c>
      <c r="AN30" s="140" t="e">
        <f>_xlfn.CONCAT(IF(BA30="","-","B"),IF(BN30="","-","I"),VLOOKUP($B30,GtP!$A:$BB,MATCH("Gq/11_0-1",GtP!$A$1:$BB$1,0),FALSE))</f>
        <v>#N/A</v>
      </c>
      <c r="AO30" s="140" t="e">
        <f>_xlfn.CONCAT(IF(BB30="","-","B"),IF(BO30="","-","I"),VLOOKUP($B30,GtP!$A:$BB,MATCH("Gq/11_0-1",GtP!$A$1:$BB$1,0),FALSE))</f>
        <v>#N/A</v>
      </c>
      <c r="AP30" s="140" t="e">
        <f>_xlfn.CONCAT(IF(BC30="","-","B"),IF(BP30="","-","I"),VLOOKUP($B30,GtP!$A:$BB,MATCH("Gq/11_0-1",GtP!$A$1:$BB$1,0),FALSE))</f>
        <v>#N/A</v>
      </c>
      <c r="AQ30" s="140" t="e">
        <f>_xlfn.CONCAT(IF(BD30="","-","B"),IF(BQ30="","-","I"),VLOOKUP($B30,GtP!$A:$BB,MATCH("Gq/11_0-1",GtP!$A$1:$BB$1,0),FALSE))</f>
        <v>#N/A</v>
      </c>
      <c r="AR30" s="140" t="e">
        <f>_xlfn.CONCAT(IF(BE30="","-","B"),IF(BR30="","-","I"),VLOOKUP($B30,GtP!$A:$BB,MATCH("G12/13_0-1",GtP!$A$1:$BB$1,0),FALSE))</f>
        <v>#N/A</v>
      </c>
      <c r="AS30" s="140" t="e">
        <f>_xlfn.CONCAT(IF(BF30="","-","B"),IF(BS30="","-","I"),VLOOKUP($B30,GtP!$A:$BB,MATCH("G12/13_0-1",GtP!$A$1:$BB$1,0),FALSE))</f>
        <v>#N/A</v>
      </c>
      <c r="AT30" s="139" t="str">
        <f>_xlfn.IFNA(VLOOKUP($B30,'B-LogEmaxOverpEC50'!$A:$AL,MATCH(AT$1,'B-LogEmaxOverpEC50'!$A$1:$AL$1,0),FALSE),"")</f>
        <v/>
      </c>
      <c r="AU30" s="136" t="str">
        <f>_xlfn.IFNA(VLOOKUP($B30,'B-LogEmaxOverpEC50'!$A:$AL,MATCH(AU$1,'B-LogEmaxOverpEC50'!$A$1:$AL$1,0),FALSE),"")</f>
        <v/>
      </c>
      <c r="AV30" s="152">
        <f>_xlfn.IFNA(VLOOKUP($B30,'B-LogEmaxOverpEC50'!$A:$AL,MATCH(AV$1,'B-LogEmaxOverpEC50'!$A$1:$AL$1,0),FALSE),"")</f>
        <v>10.891662011258008</v>
      </c>
      <c r="AW30" s="152">
        <f>_xlfn.IFNA(VLOOKUP($B30,'B-LogEmaxOverpEC50'!$A:$AL,MATCH(AW$1,'B-LogEmaxOverpEC50'!$A$1:$AL$1,0),FALSE),"")</f>
        <v>10.869243649323124</v>
      </c>
      <c r="AX30" s="152">
        <f>_xlfn.IFNA(VLOOKUP($B30,'B-LogEmaxOverpEC50'!$A:$AL,MATCH(AX$1,'B-LogEmaxOverpEC50'!$A$1:$AL$1,0),FALSE),"")</f>
        <v>10.934269854236222</v>
      </c>
      <c r="AY30" s="152">
        <f>_xlfn.IFNA(VLOOKUP($B30,'B-LogEmaxOverpEC50'!$A:$AL,MATCH(AY$1,'B-LogEmaxOverpEC50'!$A$1:$AL$1,0),FALSE),"")</f>
        <v>11.108472254419686</v>
      </c>
      <c r="AZ30" s="152">
        <f>_xlfn.IFNA(VLOOKUP($B30,'B-LogEmaxOverpEC50'!$A:$AL,MATCH(AZ$1,'B-LogEmaxOverpEC50'!$A$1:$AL$1,0),FALSE),"")</f>
        <v>11.528262568100153</v>
      </c>
      <c r="BA30" s="152" t="str">
        <f>_xlfn.IFNA(VLOOKUP($B30,'B-LogEmaxOverpEC50'!$A:$AL,MATCH(BA$1,'B-LogEmaxOverpEC50'!$A$1:$AL$1,0),FALSE),"")</f>
        <v/>
      </c>
      <c r="BB30" s="152" t="str">
        <f>_xlfn.IFNA(VLOOKUP($B30,'B-LogEmaxOverpEC50'!$A:$AL,MATCH(BB$1,'B-LogEmaxOverpEC50'!$A$1:$AL$1,0),FALSE),"")</f>
        <v/>
      </c>
      <c r="BC30" s="152" t="str">
        <f>_xlfn.IFNA(VLOOKUP($B30,'B-LogEmaxOverpEC50'!$A:$AL,MATCH(BC$1,'B-LogEmaxOverpEC50'!$A$1:$AL$1,0),FALSE),"")</f>
        <v/>
      </c>
      <c r="BD30" s="152">
        <f>_xlfn.IFNA(VLOOKUP($B30,'B-LogEmaxOverpEC50'!$A:$AL,MATCH(BD$1,'B-LogEmaxOverpEC50'!$A$1:$AL$1,0),FALSE),"")</f>
        <v>8.3811497807829909</v>
      </c>
      <c r="BE30" s="152" t="str">
        <f>_xlfn.IFNA(VLOOKUP($B30,'B-LogEmaxOverpEC50'!$A:$AL,MATCH(BE$1,'B-LogEmaxOverpEC50'!$A$1:$AL$1,0),FALSE),"")</f>
        <v/>
      </c>
      <c r="BF30" s="152" t="str">
        <f>_xlfn.IFNA(VLOOKUP($B30,'B-LogEmaxOverpEC50'!$A:$AL,MATCH(BF$1,'B-LogEmaxOverpEC50'!$A$1:$AL$1,0),FALSE),"")</f>
        <v/>
      </c>
      <c r="BG30" s="137" t="str">
        <f>_xlfn.IFNA(VLOOKUP($B30,'I-LogEmaxOverpEC50'!$A:$AR,MATCH(BG$1,'I-LogEmaxOverpEC50'!$A$1:$AR$1,0),FALSE),"")</f>
        <v/>
      </c>
      <c r="BH30" s="136" t="str">
        <f>_xlfn.IFNA(VLOOKUP($B30,'I-LogEmaxOverpEC50'!$A:$AR,MATCH(BH$1,'I-LogEmaxOverpEC50'!$A$1:$AR$1,0),FALSE),"")</f>
        <v/>
      </c>
      <c r="BI30" s="136" t="str">
        <f>_xlfn.IFNA(VLOOKUP($B30,'I-LogEmaxOverpEC50'!$A:$AR,MATCH(BI$1,'I-LogEmaxOverpEC50'!$A$1:$AR$1,0),FALSE),"")</f>
        <v/>
      </c>
      <c r="BJ30" s="136" t="str">
        <f>_xlfn.IFNA(VLOOKUP($B30,'I-LogEmaxOverpEC50'!$A:$AR,MATCH(BJ$1,'I-LogEmaxOverpEC50'!$A$1:$AR$1,0),FALSE),"")</f>
        <v/>
      </c>
      <c r="BK30" s="136" t="str">
        <f>_xlfn.IFNA(VLOOKUP($B30,'I-LogEmaxOverpEC50'!$A:$AR,MATCH(BK$1,'I-LogEmaxOverpEC50'!$A$1:$AR$1,0),FALSE),"")</f>
        <v/>
      </c>
      <c r="BL30" s="136" t="str">
        <f>_xlfn.IFNA(VLOOKUP($B30,'I-LogEmaxOverpEC50'!$A:$AR,MATCH(BL$1,'I-LogEmaxOverpEC50'!$A$1:$AR$1,0),FALSE),"")</f>
        <v/>
      </c>
      <c r="BM30" s="136" t="str">
        <f>_xlfn.IFNA(VLOOKUP($B30,'I-LogEmaxOverpEC50'!$A:$AR,MATCH(BM$1,'I-LogEmaxOverpEC50'!$A$1:$AR$1,0),FALSE),"")</f>
        <v/>
      </c>
      <c r="BN30" s="136" t="str">
        <f>_xlfn.IFNA(VLOOKUP($B30,'I-LogEmaxOverpEC50'!$A:$AR,MATCH(BN$1,'I-LogEmaxOverpEC50'!$A$1:$AR$1,0),FALSE),"")</f>
        <v/>
      </c>
      <c r="BO30" s="136" t="str">
        <f>_xlfn.IFNA(VLOOKUP($B30,'I-LogEmaxOverpEC50'!$A:$AR,MATCH(BO$1,'I-LogEmaxOverpEC50'!$A$1:$AR$1,0),FALSE),"")</f>
        <v/>
      </c>
      <c r="BP30" s="136" t="str">
        <f>_xlfn.IFNA(VLOOKUP($B30,'I-LogEmaxOverpEC50'!$A:$AR,MATCH(BP$1,'I-LogEmaxOverpEC50'!$A$1:$AR$1,0),FALSE),"")</f>
        <v/>
      </c>
      <c r="BQ30" s="136" t="str">
        <f>_xlfn.IFNA(VLOOKUP($B30,'I-LogEmaxOverpEC50'!$A:$AR,MATCH(BQ$1,'I-LogEmaxOverpEC50'!$A$1:$AR$1,0),FALSE),"")</f>
        <v/>
      </c>
      <c r="BR30" s="136" t="str">
        <f>_xlfn.IFNA(VLOOKUP($B30,'I-LogEmaxOverpEC50'!$A:$AR,MATCH(BR$1,'I-LogEmaxOverpEC50'!$A$1:$AR$1,0),FALSE),"")</f>
        <v/>
      </c>
      <c r="BS30" s="136" t="str">
        <f>_xlfn.IFNA(VLOOKUP($B30,'I-LogEmaxOverpEC50'!$A:$AR,MATCH(BS$1,'I-LogEmaxOverpEC50'!$A$1:$AR$1,0),FALSE),"")</f>
        <v/>
      </c>
      <c r="BT30" s="135"/>
      <c r="BU30" s="135"/>
      <c r="BV30" s="135"/>
      <c r="BW30" s="135"/>
      <c r="BX30" s="135"/>
      <c r="BY30" s="135"/>
      <c r="BZ30" s="135"/>
      <c r="CA30" s="135"/>
      <c r="CB30" s="135"/>
      <c r="CC30" s="135"/>
      <c r="CD30" s="135"/>
      <c r="CE30" s="135"/>
      <c r="CF30" s="135"/>
      <c r="CG30" s="135"/>
      <c r="CH30" s="135"/>
      <c r="CI30" s="135"/>
      <c r="CJ30" s="135"/>
    </row>
    <row r="31" spans="1:88" s="166" customFormat="1" x14ac:dyDescent="0.2">
      <c r="A31" s="146" t="e" cm="1">
        <f t="array" ref="A31">_xlfn.IFS(SUM(F31:R31)&gt;0,1,AB31&gt;0,2,TRUE,3)</f>
        <v>#N/A</v>
      </c>
      <c r="B31" s="146" t="s">
        <v>3</v>
      </c>
      <c r="C31" s="144"/>
      <c r="D31" s="151" t="str">
        <f>_xlfn.XLOOKUP(B31,RecNamesAll!A:A,RecNamesAll!E:E)</f>
        <v>A</v>
      </c>
      <c r="E31" s="150" t="str">
        <f>_xlfn.XLOOKUP(B31,RecNamesAll!A:A,RecNamesAll!C:C)</f>
        <v>CCR6</v>
      </c>
      <c r="F31" s="160" t="e">
        <f t="shared" si="0"/>
        <v>#N/A</v>
      </c>
      <c r="G31" s="159" t="e">
        <f t="shared" si="1"/>
        <v>#N/A</v>
      </c>
      <c r="H31" s="159" t="e">
        <f t="shared" si="2"/>
        <v>#N/A</v>
      </c>
      <c r="I31" s="159" t="e">
        <f t="shared" si="3"/>
        <v>#N/A</v>
      </c>
      <c r="J31" s="159" t="e">
        <f t="shared" si="4"/>
        <v>#N/A</v>
      </c>
      <c r="K31" s="159" t="e">
        <f t="shared" si="5"/>
        <v>#N/A</v>
      </c>
      <c r="L31" s="159" t="e">
        <f t="shared" si="6"/>
        <v>#N/A</v>
      </c>
      <c r="M31" s="159" t="e">
        <f t="shared" si="7"/>
        <v>#N/A</v>
      </c>
      <c r="N31" s="159" t="e">
        <f t="shared" si="8"/>
        <v>#N/A</v>
      </c>
      <c r="O31" s="159" t="e">
        <f t="shared" si="9"/>
        <v>#N/A</v>
      </c>
      <c r="P31" s="159" t="e">
        <f t="shared" si="10"/>
        <v>#N/A</v>
      </c>
      <c r="Q31" s="159" t="e">
        <f t="shared" si="11"/>
        <v>#N/A</v>
      </c>
      <c r="R31" s="159" t="e">
        <f t="shared" si="12"/>
        <v>#N/A</v>
      </c>
      <c r="S31" s="147"/>
      <c r="T31" s="147"/>
      <c r="U31" s="146" t="str">
        <f t="shared" si="13"/>
        <v>A</v>
      </c>
      <c r="V31" s="145" t="str">
        <f t="shared" si="14"/>
        <v>CCR6</v>
      </c>
      <c r="W31" s="157" t="e">
        <f>VLOOKUP($B31,GtP!$A:$DD,MATCH("Gs_0-2",GtP!$A$1:$DD$1,0),FALSE)</f>
        <v>#N/A</v>
      </c>
      <c r="X31" s="156" t="e">
        <f>VLOOKUP($B31,GtP!$A:$DD,MATCH("Gi/o_0-2",GtP!$A$1:$DD$1,0),FALSE)</f>
        <v>#N/A</v>
      </c>
      <c r="Y31" s="156" t="e">
        <f>VLOOKUP($B31,GtP!$A:$DD,MATCH("Gq/11_0-2",GtP!$A$1:$DD$1,0),FALSE)</f>
        <v>#N/A</v>
      </c>
      <c r="Z31" s="156" t="e">
        <f>VLOOKUP($B31,GtP!$A:$DD,MATCH("G12/13_0-2",GtP!$A$1:$DD$1,0),FALSE)</f>
        <v>#N/A</v>
      </c>
      <c r="AA31" s="155"/>
      <c r="AB31" s="143" t="e">
        <f t="shared" si="19"/>
        <v>#N/A</v>
      </c>
      <c r="AC31" s="315" t="str">
        <f t="shared" si="15"/>
        <v/>
      </c>
      <c r="AD31" s="349" t="str">
        <f t="shared" si="16"/>
        <v/>
      </c>
      <c r="AE31" s="349" t="str">
        <f t="shared" si="17"/>
        <v/>
      </c>
      <c r="AF31" s="311" t="str">
        <f t="shared" si="18"/>
        <v/>
      </c>
      <c r="AG31" s="141" t="e">
        <f>_xlfn.CONCAT(IF(AT31="","-","B"),IF(BG31="","-","I"),VLOOKUP($B31,GtP!$A:$BB,MATCH("Gs_0-1",GtP!$A$1:$BB$1,0),FALSE))</f>
        <v>#N/A</v>
      </c>
      <c r="AH31" s="140" t="e">
        <f>_xlfn.CONCAT(IF(AU31="","-","B"),IF(BH31="","-","I"),VLOOKUP($B31,GtP!$A:$BB,MATCH("Gs_0-1",GtP!$A$1:$BB$1,0),FALSE))</f>
        <v>#N/A</v>
      </c>
      <c r="AI31" s="140" t="e">
        <f>_xlfn.CONCAT(IF(AV31="","-","B"),IF(BI31="","-","I"),VLOOKUP($B31,GtP!$A:$BB,MATCH("Gi/o_0-1",GtP!$A$1:$BB$1,0),FALSE))</f>
        <v>#N/A</v>
      </c>
      <c r="AJ31" s="140" t="e">
        <f>_xlfn.CONCAT(IF(AW31="","-","B"),IF(BJ31="","-","I"),VLOOKUP($B31,GtP!$A:$BB,MATCH("Gi/o_0-1",GtP!$A$1:$BB$1,0),FALSE))</f>
        <v>#N/A</v>
      </c>
      <c r="AK31" s="140" t="e">
        <f>_xlfn.CONCAT(IF(AX31="","-","B"),IF(BK31="","-","I"),VLOOKUP($B31,GtP!$A:$BB,MATCH("Gi/o_0-1",GtP!$A$1:$BB$1,0),FALSE))</f>
        <v>#N/A</v>
      </c>
      <c r="AL31" s="140" t="e">
        <f>_xlfn.CONCAT(IF(AY31="","-","B"),IF(BL31="","-","I"),VLOOKUP($B31,GtP!$A:$BB,MATCH("Gi/o_0-1",GtP!$A$1:$BB$1,0),FALSE))</f>
        <v>#N/A</v>
      </c>
      <c r="AM31" s="140" t="e">
        <f>_xlfn.CONCAT(IF(AZ31="","-","B"),IF(BM31="","-","I"),VLOOKUP($B31,GtP!$A:$BB,MATCH("Gi/o_0-1",GtP!$A$1:$BB$1,0),FALSE))</f>
        <v>#N/A</v>
      </c>
      <c r="AN31" s="140" t="e">
        <f>_xlfn.CONCAT(IF(BA31="","-","B"),IF(BN31="","-","I"),VLOOKUP($B31,GtP!$A:$BB,MATCH("Gq/11_0-1",GtP!$A$1:$BB$1,0),FALSE))</f>
        <v>#N/A</v>
      </c>
      <c r="AO31" s="140" t="e">
        <f>_xlfn.CONCAT(IF(BB31="","-","B"),IF(BO31="","-","I"),VLOOKUP($B31,GtP!$A:$BB,MATCH("Gq/11_0-1",GtP!$A$1:$BB$1,0),FALSE))</f>
        <v>#N/A</v>
      </c>
      <c r="AP31" s="140" t="e">
        <f>_xlfn.CONCAT(IF(BC31="","-","B"),IF(BP31="","-","I"),VLOOKUP($B31,GtP!$A:$BB,MATCH("Gq/11_0-1",GtP!$A$1:$BB$1,0),FALSE))</f>
        <v>#N/A</v>
      </c>
      <c r="AQ31" s="140" t="e">
        <f>_xlfn.CONCAT(IF(BD31="","-","B"),IF(BQ31="","-","I"),VLOOKUP($B31,GtP!$A:$BB,MATCH("Gq/11_0-1",GtP!$A$1:$BB$1,0),FALSE))</f>
        <v>#N/A</v>
      </c>
      <c r="AR31" s="140" t="e">
        <f>_xlfn.CONCAT(IF(BE31="","-","B"),IF(BR31="","-","I"),VLOOKUP($B31,GtP!$A:$BB,MATCH("G12/13_0-1",GtP!$A$1:$BB$1,0),FALSE))</f>
        <v>#N/A</v>
      </c>
      <c r="AS31" s="140" t="e">
        <f>_xlfn.CONCAT(IF(BF31="","-","B"),IF(BS31="","-","I"),VLOOKUP($B31,GtP!$A:$BB,MATCH("G12/13_0-1",GtP!$A$1:$BB$1,0),FALSE))</f>
        <v>#N/A</v>
      </c>
      <c r="AT31" s="139" t="str">
        <f>_xlfn.IFNA(VLOOKUP($B31,'B-LogEmaxOverpEC50'!$A:$AL,MATCH(AT$1,'B-LogEmaxOverpEC50'!$A$1:$AL$1,0),FALSE),"")</f>
        <v/>
      </c>
      <c r="AU31" s="136" t="str">
        <f>_xlfn.IFNA(VLOOKUP($B31,'B-LogEmaxOverpEC50'!$A:$AL,MATCH(AU$1,'B-LogEmaxOverpEC50'!$A$1:$AL$1,0),FALSE),"")</f>
        <v/>
      </c>
      <c r="AV31" s="152">
        <f>_xlfn.IFNA(VLOOKUP($B31,'B-LogEmaxOverpEC50'!$A:$AL,MATCH(AV$1,'B-LogEmaxOverpEC50'!$A$1:$AL$1,0),FALSE),"")</f>
        <v>9.3428504656798985</v>
      </c>
      <c r="AW31" s="152">
        <f>_xlfn.IFNA(VLOOKUP($B31,'B-LogEmaxOverpEC50'!$A:$AL,MATCH(AW$1,'B-LogEmaxOverpEC50'!$A$1:$AL$1,0),FALSE),"")</f>
        <v>10.192893120515091</v>
      </c>
      <c r="AX31" s="152">
        <f>_xlfn.IFNA(VLOOKUP($B31,'B-LogEmaxOverpEC50'!$A:$AL,MATCH(AX$1,'B-LogEmaxOverpEC50'!$A$1:$AL$1,0),FALSE),"")</f>
        <v>9.5308975467580144</v>
      </c>
      <c r="AY31" s="152">
        <f>_xlfn.IFNA(VLOOKUP($B31,'B-LogEmaxOverpEC50'!$A:$AL,MATCH(AY$1,'B-LogEmaxOverpEC50'!$A$1:$AL$1,0),FALSE),"")</f>
        <v>10.11048580409509</v>
      </c>
      <c r="AZ31" s="152">
        <f>_xlfn.IFNA(VLOOKUP($B31,'B-LogEmaxOverpEC50'!$A:$AL,MATCH(AZ$1,'B-LogEmaxOverpEC50'!$A$1:$AL$1,0),FALSE),"")</f>
        <v>10.61189436494203</v>
      </c>
      <c r="BA31" s="152" t="str">
        <f>_xlfn.IFNA(VLOOKUP($B31,'B-LogEmaxOverpEC50'!$A:$AL,MATCH(BA$1,'B-LogEmaxOverpEC50'!$A$1:$AL$1,0),FALSE),"")</f>
        <v/>
      </c>
      <c r="BB31" s="152" t="str">
        <f>_xlfn.IFNA(VLOOKUP($B31,'B-LogEmaxOverpEC50'!$A:$AL,MATCH(BB$1,'B-LogEmaxOverpEC50'!$A$1:$AL$1,0),FALSE),"")</f>
        <v/>
      </c>
      <c r="BC31" s="152" t="str">
        <f>_xlfn.IFNA(VLOOKUP($B31,'B-LogEmaxOverpEC50'!$A:$AL,MATCH(BC$1,'B-LogEmaxOverpEC50'!$A$1:$AL$1,0),FALSE),"")</f>
        <v/>
      </c>
      <c r="BD31" s="152">
        <f>_xlfn.IFNA(VLOOKUP($B31,'B-LogEmaxOverpEC50'!$A:$AL,MATCH(BD$1,'B-LogEmaxOverpEC50'!$A$1:$AL$1,0),FALSE),"")</f>
        <v>10.151188436359968</v>
      </c>
      <c r="BE31" s="152">
        <f>_xlfn.IFNA(VLOOKUP($B31,'B-LogEmaxOverpEC50'!$A:$AL,MATCH(BE$1,'B-LogEmaxOverpEC50'!$A$1:$AL$1,0),FALSE),"")</f>
        <v>11.341591510573265</v>
      </c>
      <c r="BF31" s="152" t="str">
        <f>_xlfn.IFNA(VLOOKUP($B31,'B-LogEmaxOverpEC50'!$A:$AL,MATCH(BF$1,'B-LogEmaxOverpEC50'!$A$1:$AL$1,0),FALSE),"")</f>
        <v/>
      </c>
      <c r="BG31" s="137" t="str">
        <f>_xlfn.IFNA(VLOOKUP($B31,'I-LogEmaxOverpEC50'!$A:$AR,MATCH(BG$1,'I-LogEmaxOverpEC50'!$A$1:$AR$1,0),FALSE),"")</f>
        <v/>
      </c>
      <c r="BH31" s="136" t="str">
        <f>_xlfn.IFNA(VLOOKUP($B31,'I-LogEmaxOverpEC50'!$A:$AR,MATCH(BH$1,'I-LogEmaxOverpEC50'!$A$1:$AR$1,0),FALSE),"")</f>
        <v/>
      </c>
      <c r="BI31" s="136" t="str">
        <f>_xlfn.IFNA(VLOOKUP($B31,'I-LogEmaxOverpEC50'!$A:$AR,MATCH(BI$1,'I-LogEmaxOverpEC50'!$A$1:$AR$1,0),FALSE),"")</f>
        <v/>
      </c>
      <c r="BJ31" s="136" t="str">
        <f>_xlfn.IFNA(VLOOKUP($B31,'I-LogEmaxOverpEC50'!$A:$AR,MATCH(BJ$1,'I-LogEmaxOverpEC50'!$A$1:$AR$1,0),FALSE),"")</f>
        <v/>
      </c>
      <c r="BK31" s="136" t="str">
        <f>_xlfn.IFNA(VLOOKUP($B31,'I-LogEmaxOverpEC50'!$A:$AR,MATCH(BK$1,'I-LogEmaxOverpEC50'!$A$1:$AR$1,0),FALSE),"")</f>
        <v/>
      </c>
      <c r="BL31" s="136" t="str">
        <f>_xlfn.IFNA(VLOOKUP($B31,'I-LogEmaxOverpEC50'!$A:$AR,MATCH(BL$1,'I-LogEmaxOverpEC50'!$A$1:$AR$1,0),FALSE),"")</f>
        <v/>
      </c>
      <c r="BM31" s="136" t="str">
        <f>_xlfn.IFNA(VLOOKUP($B31,'I-LogEmaxOverpEC50'!$A:$AR,MATCH(BM$1,'I-LogEmaxOverpEC50'!$A$1:$AR$1,0),FALSE),"")</f>
        <v/>
      </c>
      <c r="BN31" s="136" t="str">
        <f>_xlfn.IFNA(VLOOKUP($B31,'I-LogEmaxOverpEC50'!$A:$AR,MATCH(BN$1,'I-LogEmaxOverpEC50'!$A$1:$AR$1,0),FALSE),"")</f>
        <v/>
      </c>
      <c r="BO31" s="136" t="str">
        <f>_xlfn.IFNA(VLOOKUP($B31,'I-LogEmaxOverpEC50'!$A:$AR,MATCH(BO$1,'I-LogEmaxOverpEC50'!$A$1:$AR$1,0),FALSE),"")</f>
        <v/>
      </c>
      <c r="BP31" s="136" t="str">
        <f>_xlfn.IFNA(VLOOKUP($B31,'I-LogEmaxOverpEC50'!$A:$AR,MATCH(BP$1,'I-LogEmaxOverpEC50'!$A$1:$AR$1,0),FALSE),"")</f>
        <v/>
      </c>
      <c r="BQ31" s="136" t="str">
        <f>_xlfn.IFNA(VLOOKUP($B31,'I-LogEmaxOverpEC50'!$A:$AR,MATCH(BQ$1,'I-LogEmaxOverpEC50'!$A$1:$AR$1,0),FALSE),"")</f>
        <v/>
      </c>
      <c r="BR31" s="136" t="str">
        <f>_xlfn.IFNA(VLOOKUP($B31,'I-LogEmaxOverpEC50'!$A:$AR,MATCH(BR$1,'I-LogEmaxOverpEC50'!$A$1:$AR$1,0),FALSE),"")</f>
        <v/>
      </c>
      <c r="BS31" s="136" t="str">
        <f>_xlfn.IFNA(VLOOKUP($B31,'I-LogEmaxOverpEC50'!$A:$AR,MATCH(BS$1,'I-LogEmaxOverpEC50'!$A$1:$AR$1,0),FALSE),"")</f>
        <v/>
      </c>
      <c r="BT31" s="158"/>
      <c r="BU31" s="158"/>
      <c r="BV31" s="158"/>
      <c r="BW31" s="158"/>
      <c r="BX31" s="158"/>
      <c r="BY31" s="158"/>
      <c r="BZ31" s="158"/>
      <c r="CA31" s="158"/>
      <c r="CB31" s="158"/>
      <c r="CC31" s="158"/>
      <c r="CD31" s="158"/>
      <c r="CE31" s="158"/>
      <c r="CF31" s="158"/>
      <c r="CG31" s="158"/>
      <c r="CH31" s="158"/>
      <c r="CI31" s="158"/>
      <c r="CJ31" s="158"/>
    </row>
    <row r="32" spans="1:88" s="166" customFormat="1" x14ac:dyDescent="0.2">
      <c r="A32" s="146" t="e" cm="1">
        <f t="array" ref="A32">_xlfn.IFS(SUM(F32:R32)&gt;0,1,AB32&gt;0,2,TRUE,3)</f>
        <v>#N/A</v>
      </c>
      <c r="B32" s="146" t="s">
        <v>5</v>
      </c>
      <c r="C32" s="144"/>
      <c r="D32" s="151" t="str">
        <f>_xlfn.XLOOKUP(B32,RecNamesAll!A:A,RecNamesAll!E:E)</f>
        <v>A</v>
      </c>
      <c r="E32" s="150" t="str">
        <f>_xlfn.XLOOKUP(B32,RecNamesAll!A:A,RecNamesAll!C:C)</f>
        <v>CXCR2</v>
      </c>
      <c r="F32" s="160" t="e">
        <f t="shared" si="0"/>
        <v>#N/A</v>
      </c>
      <c r="G32" s="159" t="e">
        <f t="shared" si="1"/>
        <v>#N/A</v>
      </c>
      <c r="H32" s="159" t="e">
        <f t="shared" si="2"/>
        <v>#N/A</v>
      </c>
      <c r="I32" s="159" t="e">
        <f t="shared" si="3"/>
        <v>#N/A</v>
      </c>
      <c r="J32" s="159" t="e">
        <f t="shared" si="4"/>
        <v>#N/A</v>
      </c>
      <c r="K32" s="159" t="e">
        <f t="shared" si="5"/>
        <v>#N/A</v>
      </c>
      <c r="L32" s="159" t="e">
        <f t="shared" si="6"/>
        <v>#N/A</v>
      </c>
      <c r="M32" s="159" t="e">
        <f t="shared" si="7"/>
        <v>#N/A</v>
      </c>
      <c r="N32" s="159" t="e">
        <f t="shared" si="8"/>
        <v>#N/A</v>
      </c>
      <c r="O32" s="159" t="e">
        <f t="shared" si="9"/>
        <v>#N/A</v>
      </c>
      <c r="P32" s="159" t="e">
        <f t="shared" si="10"/>
        <v>#N/A</v>
      </c>
      <c r="Q32" s="159" t="e">
        <f t="shared" si="11"/>
        <v>#N/A</v>
      </c>
      <c r="R32" s="159" t="e">
        <f t="shared" si="12"/>
        <v>#N/A</v>
      </c>
      <c r="S32" s="147"/>
      <c r="T32" s="147"/>
      <c r="U32" s="146" t="str">
        <f t="shared" si="13"/>
        <v>A</v>
      </c>
      <c r="V32" s="145" t="str">
        <f t="shared" si="14"/>
        <v>CXCR2</v>
      </c>
      <c r="W32" s="157" t="e">
        <f>VLOOKUP($B32,GtP!$A:$DD,MATCH("Gs_0-2",GtP!$A$1:$DD$1,0),FALSE)</f>
        <v>#N/A</v>
      </c>
      <c r="X32" s="156" t="e">
        <f>VLOOKUP($B32,GtP!$A:$DD,MATCH("Gi/o_0-2",GtP!$A$1:$DD$1,0),FALSE)</f>
        <v>#N/A</v>
      </c>
      <c r="Y32" s="156" t="e">
        <f>VLOOKUP($B32,GtP!$A:$DD,MATCH("Gq/11_0-2",GtP!$A$1:$DD$1,0),FALSE)</f>
        <v>#N/A</v>
      </c>
      <c r="Z32" s="156" t="e">
        <f>VLOOKUP($B32,GtP!$A:$DD,MATCH("G12/13_0-2",GtP!$A$1:$DD$1,0),FALSE)</f>
        <v>#N/A</v>
      </c>
      <c r="AA32" s="155"/>
      <c r="AB32" s="143" t="e">
        <f t="shared" si="19"/>
        <v>#N/A</v>
      </c>
      <c r="AC32" s="315" t="str">
        <f t="shared" si="15"/>
        <v/>
      </c>
      <c r="AD32" s="349" t="str">
        <f t="shared" si="16"/>
        <v/>
      </c>
      <c r="AE32" s="349" t="str">
        <f t="shared" si="17"/>
        <v/>
      </c>
      <c r="AF32" s="311" t="str">
        <f t="shared" si="18"/>
        <v/>
      </c>
      <c r="AG32" s="141" t="e">
        <f>_xlfn.CONCAT(IF(AT32="","-","B"),IF(BG32="","-","I"),VLOOKUP($B32,GtP!$A:$BB,MATCH("Gs_0-1",GtP!$A$1:$BB$1,0),FALSE))</f>
        <v>#N/A</v>
      </c>
      <c r="AH32" s="140" t="e">
        <f>_xlfn.CONCAT(IF(AU32="","-","B"),IF(BH32="","-","I"),VLOOKUP($B32,GtP!$A:$BB,MATCH("Gs_0-1",GtP!$A$1:$BB$1,0),FALSE))</f>
        <v>#N/A</v>
      </c>
      <c r="AI32" s="140" t="e">
        <f>_xlfn.CONCAT(IF(AV32="","-","B"),IF(BI32="","-","I"),VLOOKUP($B32,GtP!$A:$BB,MATCH("Gi/o_0-1",GtP!$A$1:$BB$1,0),FALSE))</f>
        <v>#N/A</v>
      </c>
      <c r="AJ32" s="140" t="e">
        <f>_xlfn.CONCAT(IF(AW32="","-","B"),IF(BJ32="","-","I"),VLOOKUP($B32,GtP!$A:$BB,MATCH("Gi/o_0-1",GtP!$A$1:$BB$1,0),FALSE))</f>
        <v>#N/A</v>
      </c>
      <c r="AK32" s="140" t="e">
        <f>_xlfn.CONCAT(IF(AX32="","-","B"),IF(BK32="","-","I"),VLOOKUP($B32,GtP!$A:$BB,MATCH("Gi/o_0-1",GtP!$A$1:$BB$1,0),FALSE))</f>
        <v>#N/A</v>
      </c>
      <c r="AL32" s="140" t="e">
        <f>_xlfn.CONCAT(IF(AY32="","-","B"),IF(BL32="","-","I"),VLOOKUP($B32,GtP!$A:$BB,MATCH("Gi/o_0-1",GtP!$A$1:$BB$1,0),FALSE))</f>
        <v>#N/A</v>
      </c>
      <c r="AM32" s="140" t="e">
        <f>_xlfn.CONCAT(IF(AZ32="","-","B"),IF(BM32="","-","I"),VLOOKUP($B32,GtP!$A:$BB,MATCH("Gi/o_0-1",GtP!$A$1:$BB$1,0),FALSE))</f>
        <v>#N/A</v>
      </c>
      <c r="AN32" s="140" t="e">
        <f>_xlfn.CONCAT(IF(BA32="","-","B"),IF(BN32="","-","I"),VLOOKUP($B32,GtP!$A:$BB,MATCH("Gq/11_0-1",GtP!$A$1:$BB$1,0),FALSE))</f>
        <v>#N/A</v>
      </c>
      <c r="AO32" s="140" t="e">
        <f>_xlfn.CONCAT(IF(BB32="","-","B"),IF(BO32="","-","I"),VLOOKUP($B32,GtP!$A:$BB,MATCH("Gq/11_0-1",GtP!$A$1:$BB$1,0),FALSE))</f>
        <v>#N/A</v>
      </c>
      <c r="AP32" s="140" t="e">
        <f>_xlfn.CONCAT(IF(BC32="","-","B"),IF(BP32="","-","I"),VLOOKUP($B32,GtP!$A:$BB,MATCH("Gq/11_0-1",GtP!$A$1:$BB$1,0),FALSE))</f>
        <v>#N/A</v>
      </c>
      <c r="AQ32" s="140" t="e">
        <f>_xlfn.CONCAT(IF(BD32="","-","B"),IF(BQ32="","-","I"),VLOOKUP($B32,GtP!$A:$BB,MATCH("Gq/11_0-1",GtP!$A$1:$BB$1,0),FALSE))</f>
        <v>#N/A</v>
      </c>
      <c r="AR32" s="140" t="e">
        <f>_xlfn.CONCAT(IF(BE32="","-","B"),IF(BR32="","-","I"),VLOOKUP($B32,GtP!$A:$BB,MATCH("G12/13_0-1",GtP!$A$1:$BB$1,0),FALSE))</f>
        <v>#N/A</v>
      </c>
      <c r="AS32" s="140" t="e">
        <f>_xlfn.CONCAT(IF(BF32="","-","B"),IF(BS32="","-","I"),VLOOKUP($B32,GtP!$A:$BB,MATCH("G12/13_0-1",GtP!$A$1:$BB$1,0),FALSE))</f>
        <v>#N/A</v>
      </c>
      <c r="AT32" s="139" t="str">
        <f>_xlfn.IFNA(VLOOKUP($B32,'B-LogEmaxOverpEC50'!$A:$AL,MATCH(AT$1,'B-LogEmaxOverpEC50'!$A$1:$AL$1,0),FALSE),"")</f>
        <v/>
      </c>
      <c r="AU32" s="136" t="str">
        <f>_xlfn.IFNA(VLOOKUP($B32,'B-LogEmaxOverpEC50'!$A:$AL,MATCH(AU$1,'B-LogEmaxOverpEC50'!$A$1:$AL$1,0),FALSE),"")</f>
        <v/>
      </c>
      <c r="AV32" s="152">
        <f>_xlfn.IFNA(VLOOKUP($B32,'B-LogEmaxOverpEC50'!$A:$AL,MATCH(AV$1,'B-LogEmaxOverpEC50'!$A$1:$AL$1,0),FALSE),"")</f>
        <v>11.38895357991472</v>
      </c>
      <c r="AW32" s="152">
        <f>_xlfn.IFNA(VLOOKUP($B32,'B-LogEmaxOverpEC50'!$A:$AL,MATCH(AW$1,'B-LogEmaxOverpEC50'!$A$1:$AL$1,0),FALSE),"")</f>
        <v>11.478811787601364</v>
      </c>
      <c r="AX32" s="152">
        <f>_xlfn.IFNA(VLOOKUP($B32,'B-LogEmaxOverpEC50'!$A:$AL,MATCH(AX$1,'B-LogEmaxOverpEC50'!$A$1:$AL$1,0),FALSE),"")</f>
        <v>11.51761952508032</v>
      </c>
      <c r="AY32" s="152">
        <f>_xlfn.IFNA(VLOOKUP($B32,'B-LogEmaxOverpEC50'!$A:$AL,MATCH(AY$1,'B-LogEmaxOverpEC50'!$A$1:$AL$1,0),FALSE),"")</f>
        <v>11.71905633194803</v>
      </c>
      <c r="AZ32" s="152">
        <f>_xlfn.IFNA(VLOOKUP($B32,'B-LogEmaxOverpEC50'!$A:$AL,MATCH(AZ$1,'B-LogEmaxOverpEC50'!$A$1:$AL$1,0),FALSE),"")</f>
        <v>11.061428853239478</v>
      </c>
      <c r="BA32" s="152" t="str">
        <f>_xlfn.IFNA(VLOOKUP($B32,'B-LogEmaxOverpEC50'!$A:$AL,MATCH(BA$1,'B-LogEmaxOverpEC50'!$A$1:$AL$1,0),FALSE),"")</f>
        <v/>
      </c>
      <c r="BB32" s="152" t="str">
        <f>_xlfn.IFNA(VLOOKUP($B32,'B-LogEmaxOverpEC50'!$A:$AL,MATCH(BB$1,'B-LogEmaxOverpEC50'!$A$1:$AL$1,0),FALSE),"")</f>
        <v/>
      </c>
      <c r="BC32" s="152" t="str">
        <f>_xlfn.IFNA(VLOOKUP($B32,'B-LogEmaxOverpEC50'!$A:$AL,MATCH(BC$1,'B-LogEmaxOverpEC50'!$A$1:$AL$1,0),FALSE),"")</f>
        <v/>
      </c>
      <c r="BD32" s="152">
        <f>_xlfn.IFNA(VLOOKUP($B32,'B-LogEmaxOverpEC50'!$A:$AL,MATCH(BD$1,'B-LogEmaxOverpEC50'!$A$1:$AL$1,0),FALSE),"")</f>
        <v>10.180935862126697</v>
      </c>
      <c r="BE32" s="152" t="str">
        <f>_xlfn.IFNA(VLOOKUP($B32,'B-LogEmaxOverpEC50'!$A:$AL,MATCH(BE$1,'B-LogEmaxOverpEC50'!$A$1:$AL$1,0),FALSE),"")</f>
        <v/>
      </c>
      <c r="BF32" s="152" t="str">
        <f>_xlfn.IFNA(VLOOKUP($B32,'B-LogEmaxOverpEC50'!$A:$AL,MATCH(BF$1,'B-LogEmaxOverpEC50'!$A$1:$AL$1,0),FALSE),"")</f>
        <v/>
      </c>
      <c r="BG32" s="137" t="str">
        <f>_xlfn.IFNA(VLOOKUP($B32,'I-LogEmaxOverpEC50'!$A:$AR,MATCH(BG$1,'I-LogEmaxOverpEC50'!$A$1:$AR$1,0),FALSE),"")</f>
        <v/>
      </c>
      <c r="BH32" s="136" t="str">
        <f>_xlfn.IFNA(VLOOKUP($B32,'I-LogEmaxOverpEC50'!$A:$AR,MATCH(BH$1,'I-LogEmaxOverpEC50'!$A$1:$AR$1,0),FALSE),"")</f>
        <v/>
      </c>
      <c r="BI32" s="136" t="str">
        <f>_xlfn.IFNA(VLOOKUP($B32,'I-LogEmaxOverpEC50'!$A:$AR,MATCH(BI$1,'I-LogEmaxOverpEC50'!$A$1:$AR$1,0),FALSE),"")</f>
        <v/>
      </c>
      <c r="BJ32" s="136" t="str">
        <f>_xlfn.IFNA(VLOOKUP($B32,'I-LogEmaxOverpEC50'!$A:$AR,MATCH(BJ$1,'I-LogEmaxOverpEC50'!$A$1:$AR$1,0),FALSE),"")</f>
        <v/>
      </c>
      <c r="BK32" s="136" t="str">
        <f>_xlfn.IFNA(VLOOKUP($B32,'I-LogEmaxOverpEC50'!$A:$AR,MATCH(BK$1,'I-LogEmaxOverpEC50'!$A$1:$AR$1,0),FALSE),"")</f>
        <v/>
      </c>
      <c r="BL32" s="136" t="str">
        <f>_xlfn.IFNA(VLOOKUP($B32,'I-LogEmaxOverpEC50'!$A:$AR,MATCH(BL$1,'I-LogEmaxOverpEC50'!$A$1:$AR$1,0),FALSE),"")</f>
        <v/>
      </c>
      <c r="BM32" s="136" t="str">
        <f>_xlfn.IFNA(VLOOKUP($B32,'I-LogEmaxOverpEC50'!$A:$AR,MATCH(BM$1,'I-LogEmaxOverpEC50'!$A$1:$AR$1,0),FALSE),"")</f>
        <v/>
      </c>
      <c r="BN32" s="136" t="str">
        <f>_xlfn.IFNA(VLOOKUP($B32,'I-LogEmaxOverpEC50'!$A:$AR,MATCH(BN$1,'I-LogEmaxOverpEC50'!$A$1:$AR$1,0),FALSE),"")</f>
        <v/>
      </c>
      <c r="BO32" s="136" t="str">
        <f>_xlfn.IFNA(VLOOKUP($B32,'I-LogEmaxOverpEC50'!$A:$AR,MATCH(BO$1,'I-LogEmaxOverpEC50'!$A$1:$AR$1,0),FALSE),"")</f>
        <v/>
      </c>
      <c r="BP32" s="136" t="str">
        <f>_xlfn.IFNA(VLOOKUP($B32,'I-LogEmaxOverpEC50'!$A:$AR,MATCH(BP$1,'I-LogEmaxOverpEC50'!$A$1:$AR$1,0),FALSE),"")</f>
        <v/>
      </c>
      <c r="BQ32" s="136" t="str">
        <f>_xlfn.IFNA(VLOOKUP($B32,'I-LogEmaxOverpEC50'!$A:$AR,MATCH(BQ$1,'I-LogEmaxOverpEC50'!$A$1:$AR$1,0),FALSE),"")</f>
        <v/>
      </c>
      <c r="BR32" s="136" t="str">
        <f>_xlfn.IFNA(VLOOKUP($B32,'I-LogEmaxOverpEC50'!$A:$AR,MATCH(BR$1,'I-LogEmaxOverpEC50'!$A$1:$AR$1,0),FALSE),"")</f>
        <v/>
      </c>
      <c r="BS32" s="136" t="str">
        <f>_xlfn.IFNA(VLOOKUP($B32,'I-LogEmaxOverpEC50'!$A:$AR,MATCH(BS$1,'I-LogEmaxOverpEC50'!$A$1:$AR$1,0),FALSE),"")</f>
        <v/>
      </c>
      <c r="BT32" s="135"/>
      <c r="BU32" s="135"/>
      <c r="BV32" s="135"/>
      <c r="BW32" s="135"/>
      <c r="BX32" s="135"/>
      <c r="BY32" s="135"/>
      <c r="BZ32" s="135"/>
      <c r="CA32" s="135"/>
      <c r="CB32" s="135"/>
      <c r="CC32" s="135"/>
      <c r="CD32" s="135"/>
      <c r="CE32" s="135"/>
      <c r="CF32" s="135"/>
      <c r="CG32" s="135"/>
      <c r="CH32" s="135"/>
      <c r="CI32" s="135"/>
      <c r="CJ32" s="135"/>
    </row>
    <row r="33" spans="1:88" s="166" customFormat="1" x14ac:dyDescent="0.2">
      <c r="A33" s="146" t="e" cm="1">
        <f t="array" ref="A33">_xlfn.IFS(SUM(F33:R33)&gt;0,1,AB33&gt;0,2,TRUE,3)</f>
        <v>#N/A</v>
      </c>
      <c r="B33" s="146" t="s">
        <v>6</v>
      </c>
      <c r="C33" s="144"/>
      <c r="D33" s="151" t="str">
        <f>_xlfn.XLOOKUP(B33,RecNamesAll!A:A,RecNamesAll!E:E)</f>
        <v>A</v>
      </c>
      <c r="E33" s="150" t="str">
        <f>_xlfn.XLOOKUP(B33,RecNamesAll!A:A,RecNamesAll!C:C)</f>
        <v>CXCR4</v>
      </c>
      <c r="F33" s="160" t="e">
        <f t="shared" si="0"/>
        <v>#N/A</v>
      </c>
      <c r="G33" s="159" t="e">
        <f t="shared" si="1"/>
        <v>#N/A</v>
      </c>
      <c r="H33" s="159" t="e">
        <f t="shared" si="2"/>
        <v>#N/A</v>
      </c>
      <c r="I33" s="159" t="e">
        <f t="shared" si="3"/>
        <v>#N/A</v>
      </c>
      <c r="J33" s="159" t="e">
        <f t="shared" si="4"/>
        <v>#N/A</v>
      </c>
      <c r="K33" s="159" t="e">
        <f t="shared" si="5"/>
        <v>#N/A</v>
      </c>
      <c r="L33" s="159" t="e">
        <f t="shared" si="6"/>
        <v>#N/A</v>
      </c>
      <c r="M33" s="159" t="e">
        <f t="shared" si="7"/>
        <v>#N/A</v>
      </c>
      <c r="N33" s="159" t="e">
        <f t="shared" si="8"/>
        <v>#N/A</v>
      </c>
      <c r="O33" s="159" t="e">
        <f t="shared" si="9"/>
        <v>#N/A</v>
      </c>
      <c r="P33" s="159" t="e">
        <f t="shared" si="10"/>
        <v>#N/A</v>
      </c>
      <c r="Q33" s="159" t="e">
        <f t="shared" si="11"/>
        <v>#N/A</v>
      </c>
      <c r="R33" s="159" t="e">
        <f t="shared" si="12"/>
        <v>#N/A</v>
      </c>
      <c r="S33" s="147"/>
      <c r="T33" s="147"/>
      <c r="U33" s="146" t="str">
        <f t="shared" si="13"/>
        <v>A</v>
      </c>
      <c r="V33" s="145" t="str">
        <f t="shared" si="14"/>
        <v>CXCR4</v>
      </c>
      <c r="W33" s="157" t="e">
        <f>VLOOKUP($B33,GtP!$A:$DD,MATCH("Gs_0-2",GtP!$A$1:$DD$1,0),FALSE)</f>
        <v>#N/A</v>
      </c>
      <c r="X33" s="156" t="e">
        <f>VLOOKUP($B33,GtP!$A:$DD,MATCH("Gi/o_0-2",GtP!$A$1:$DD$1,0),FALSE)</f>
        <v>#N/A</v>
      </c>
      <c r="Y33" s="156" t="e">
        <f>VLOOKUP($B33,GtP!$A:$DD,MATCH("Gq/11_0-2",GtP!$A$1:$DD$1,0),FALSE)</f>
        <v>#N/A</v>
      </c>
      <c r="Z33" s="156" t="e">
        <f>VLOOKUP($B33,GtP!$A:$DD,MATCH("G12/13_0-2",GtP!$A$1:$DD$1,0),FALSE)</f>
        <v>#N/A</v>
      </c>
      <c r="AA33" s="155"/>
      <c r="AB33" s="143" t="e">
        <f t="shared" si="19"/>
        <v>#N/A</v>
      </c>
      <c r="AC33" s="315" t="str">
        <f t="shared" si="15"/>
        <v/>
      </c>
      <c r="AD33" s="349" t="str">
        <f t="shared" si="16"/>
        <v/>
      </c>
      <c r="AE33" s="349" t="str">
        <f t="shared" si="17"/>
        <v/>
      </c>
      <c r="AF33" s="311" t="str">
        <f t="shared" si="18"/>
        <v/>
      </c>
      <c r="AG33" s="141" t="e">
        <f>_xlfn.CONCAT(IF(AT33="","-","B"),IF(BG33="","-","I"),VLOOKUP($B33,GtP!$A:$BB,MATCH("Gs_0-1",GtP!$A$1:$BB$1,0),FALSE))</f>
        <v>#N/A</v>
      </c>
      <c r="AH33" s="140" t="e">
        <f>_xlfn.CONCAT(IF(AU33="","-","B"),IF(BH33="","-","I"),VLOOKUP($B33,GtP!$A:$BB,MATCH("Gs_0-1",GtP!$A$1:$BB$1,0),FALSE))</f>
        <v>#N/A</v>
      </c>
      <c r="AI33" s="140" t="e">
        <f>_xlfn.CONCAT(IF(AV33="","-","B"),IF(BI33="","-","I"),VLOOKUP($B33,GtP!$A:$BB,MATCH("Gi/o_0-1",GtP!$A$1:$BB$1,0),FALSE))</f>
        <v>#N/A</v>
      </c>
      <c r="AJ33" s="140" t="e">
        <f>_xlfn.CONCAT(IF(AW33="","-","B"),IF(BJ33="","-","I"),VLOOKUP($B33,GtP!$A:$BB,MATCH("Gi/o_0-1",GtP!$A$1:$BB$1,0),FALSE))</f>
        <v>#N/A</v>
      </c>
      <c r="AK33" s="140" t="e">
        <f>_xlfn.CONCAT(IF(AX33="","-","B"),IF(BK33="","-","I"),VLOOKUP($B33,GtP!$A:$BB,MATCH("Gi/o_0-1",GtP!$A$1:$BB$1,0),FALSE))</f>
        <v>#N/A</v>
      </c>
      <c r="AL33" s="140" t="e">
        <f>_xlfn.CONCAT(IF(AY33="","-","B"),IF(BL33="","-","I"),VLOOKUP($B33,GtP!$A:$BB,MATCH("Gi/o_0-1",GtP!$A$1:$BB$1,0),FALSE))</f>
        <v>#N/A</v>
      </c>
      <c r="AM33" s="140" t="e">
        <f>_xlfn.CONCAT(IF(AZ33="","-","B"),IF(BM33="","-","I"),VLOOKUP($B33,GtP!$A:$BB,MATCH("Gi/o_0-1",GtP!$A$1:$BB$1,0),FALSE))</f>
        <v>#N/A</v>
      </c>
      <c r="AN33" s="140" t="e">
        <f>_xlfn.CONCAT(IF(BA33="","-","B"),IF(BN33="","-","I"),VLOOKUP($B33,GtP!$A:$BB,MATCH("Gq/11_0-1",GtP!$A$1:$BB$1,0),FALSE))</f>
        <v>#N/A</v>
      </c>
      <c r="AO33" s="140" t="e">
        <f>_xlfn.CONCAT(IF(BB33="","-","B"),IF(BO33="","-","I"),VLOOKUP($B33,GtP!$A:$BB,MATCH("Gq/11_0-1",GtP!$A$1:$BB$1,0),FALSE))</f>
        <v>#N/A</v>
      </c>
      <c r="AP33" s="140" t="e">
        <f>_xlfn.CONCAT(IF(BC33="","-","B"),IF(BP33="","-","I"),VLOOKUP($B33,GtP!$A:$BB,MATCH("Gq/11_0-1",GtP!$A$1:$BB$1,0),FALSE))</f>
        <v>#N/A</v>
      </c>
      <c r="AQ33" s="140" t="e">
        <f>_xlfn.CONCAT(IF(BD33="","-","B"),IF(BQ33="","-","I"),VLOOKUP($B33,GtP!$A:$BB,MATCH("Gq/11_0-1",GtP!$A$1:$BB$1,0),FALSE))</f>
        <v>#N/A</v>
      </c>
      <c r="AR33" s="140" t="e">
        <f>_xlfn.CONCAT(IF(BE33="","-","B"),IF(BR33="","-","I"),VLOOKUP($B33,GtP!$A:$BB,MATCH("G12/13_0-1",GtP!$A$1:$BB$1,0),FALSE))</f>
        <v>#N/A</v>
      </c>
      <c r="AS33" s="140" t="e">
        <f>_xlfn.CONCAT(IF(BF33="","-","B"),IF(BS33="","-","I"),VLOOKUP($B33,GtP!$A:$BB,MATCH("G12/13_0-1",GtP!$A$1:$BB$1,0),FALSE))</f>
        <v>#N/A</v>
      </c>
      <c r="AT33" s="139" t="str">
        <f>_xlfn.IFNA(VLOOKUP($B33,'B-LogEmaxOverpEC50'!$A:$AL,MATCH(AT$1,'B-LogEmaxOverpEC50'!$A$1:$AL$1,0),FALSE),"")</f>
        <v/>
      </c>
      <c r="AU33" s="136" t="str">
        <f>_xlfn.IFNA(VLOOKUP($B33,'B-LogEmaxOverpEC50'!$A:$AL,MATCH(AU$1,'B-LogEmaxOverpEC50'!$A$1:$AL$1,0),FALSE),"")</f>
        <v/>
      </c>
      <c r="AV33" s="152">
        <f>_xlfn.IFNA(VLOOKUP($B33,'B-LogEmaxOverpEC50'!$A:$AL,MATCH(AV$1,'B-LogEmaxOverpEC50'!$A$1:$AL$1,0),FALSE),"")</f>
        <v>10.28421756580928</v>
      </c>
      <c r="AW33" s="152">
        <f>_xlfn.IFNA(VLOOKUP($B33,'B-LogEmaxOverpEC50'!$A:$AL,MATCH(AW$1,'B-LogEmaxOverpEC50'!$A$1:$AL$1,0),FALSE),"")</f>
        <v>10.626773613365904</v>
      </c>
      <c r="AX33" s="152">
        <f>_xlfn.IFNA(VLOOKUP($B33,'B-LogEmaxOverpEC50'!$A:$AL,MATCH(AX$1,'B-LogEmaxOverpEC50'!$A$1:$AL$1,0),FALSE),"")</f>
        <v>10.237031267727719</v>
      </c>
      <c r="AY33" s="152">
        <f>_xlfn.IFNA(VLOOKUP($B33,'B-LogEmaxOverpEC50'!$A:$AL,MATCH(AY$1,'B-LogEmaxOverpEC50'!$A$1:$AL$1,0),FALSE),"")</f>
        <v>10.324222766622791</v>
      </c>
      <c r="AZ33" s="152">
        <f>_xlfn.IFNA(VLOOKUP($B33,'B-LogEmaxOverpEC50'!$A:$AL,MATCH(AZ$1,'B-LogEmaxOverpEC50'!$A$1:$AL$1,0),FALSE),"")</f>
        <v>9.9125035988926946</v>
      </c>
      <c r="BA33" s="152" t="str">
        <f>_xlfn.IFNA(VLOOKUP($B33,'B-LogEmaxOverpEC50'!$A:$AL,MATCH(BA$1,'B-LogEmaxOverpEC50'!$A$1:$AL$1,0),FALSE),"")</f>
        <v/>
      </c>
      <c r="BB33" s="152" t="str">
        <f>_xlfn.IFNA(VLOOKUP($B33,'B-LogEmaxOverpEC50'!$A:$AL,MATCH(BB$1,'B-LogEmaxOverpEC50'!$A$1:$AL$1,0),FALSE),"")</f>
        <v/>
      </c>
      <c r="BC33" s="152" t="str">
        <f>_xlfn.IFNA(VLOOKUP($B33,'B-LogEmaxOverpEC50'!$A:$AL,MATCH(BC$1,'B-LogEmaxOverpEC50'!$A$1:$AL$1,0),FALSE),"")</f>
        <v/>
      </c>
      <c r="BD33" s="152" t="str">
        <f>_xlfn.IFNA(VLOOKUP($B33,'B-LogEmaxOverpEC50'!$A:$AL,MATCH(BD$1,'B-LogEmaxOverpEC50'!$A$1:$AL$1,0),FALSE),"")</f>
        <v/>
      </c>
      <c r="BE33" s="152" t="str">
        <f>_xlfn.IFNA(VLOOKUP($B33,'B-LogEmaxOverpEC50'!$A:$AL,MATCH(BE$1,'B-LogEmaxOverpEC50'!$A$1:$AL$1,0),FALSE),"")</f>
        <v/>
      </c>
      <c r="BF33" s="152" t="str">
        <f>_xlfn.IFNA(VLOOKUP($B33,'B-LogEmaxOverpEC50'!$A:$AL,MATCH(BF$1,'B-LogEmaxOverpEC50'!$A$1:$AL$1,0),FALSE),"")</f>
        <v/>
      </c>
      <c r="BG33" s="137" t="str">
        <f>_xlfn.IFNA(VLOOKUP($B33,'I-LogEmaxOverpEC50'!$A:$AR,MATCH(BG$1,'I-LogEmaxOverpEC50'!$A$1:$AR$1,0),FALSE),"")</f>
        <v/>
      </c>
      <c r="BH33" s="136" t="str">
        <f>_xlfn.IFNA(VLOOKUP($B33,'I-LogEmaxOverpEC50'!$A:$AR,MATCH(BH$1,'I-LogEmaxOverpEC50'!$A$1:$AR$1,0),FALSE),"")</f>
        <v/>
      </c>
      <c r="BI33" s="136" t="str">
        <f>_xlfn.IFNA(VLOOKUP($B33,'I-LogEmaxOverpEC50'!$A:$AR,MATCH(BI$1,'I-LogEmaxOverpEC50'!$A$1:$AR$1,0),FALSE),"")</f>
        <v/>
      </c>
      <c r="BJ33" s="136" t="str">
        <f>_xlfn.IFNA(VLOOKUP($B33,'I-LogEmaxOverpEC50'!$A:$AR,MATCH(BJ$1,'I-LogEmaxOverpEC50'!$A$1:$AR$1,0),FALSE),"")</f>
        <v/>
      </c>
      <c r="BK33" s="136" t="str">
        <f>_xlfn.IFNA(VLOOKUP($B33,'I-LogEmaxOverpEC50'!$A:$AR,MATCH(BK$1,'I-LogEmaxOverpEC50'!$A$1:$AR$1,0),FALSE),"")</f>
        <v/>
      </c>
      <c r="BL33" s="136" t="str">
        <f>_xlfn.IFNA(VLOOKUP($B33,'I-LogEmaxOverpEC50'!$A:$AR,MATCH(BL$1,'I-LogEmaxOverpEC50'!$A$1:$AR$1,0),FALSE),"")</f>
        <v/>
      </c>
      <c r="BM33" s="136" t="str">
        <f>_xlfn.IFNA(VLOOKUP($B33,'I-LogEmaxOverpEC50'!$A:$AR,MATCH(BM$1,'I-LogEmaxOverpEC50'!$A$1:$AR$1,0),FALSE),"")</f>
        <v/>
      </c>
      <c r="BN33" s="136" t="str">
        <f>_xlfn.IFNA(VLOOKUP($B33,'I-LogEmaxOverpEC50'!$A:$AR,MATCH(BN$1,'I-LogEmaxOverpEC50'!$A$1:$AR$1,0),FALSE),"")</f>
        <v/>
      </c>
      <c r="BO33" s="136" t="str">
        <f>_xlfn.IFNA(VLOOKUP($B33,'I-LogEmaxOverpEC50'!$A:$AR,MATCH(BO$1,'I-LogEmaxOverpEC50'!$A$1:$AR$1,0),FALSE),"")</f>
        <v/>
      </c>
      <c r="BP33" s="136" t="str">
        <f>_xlfn.IFNA(VLOOKUP($B33,'I-LogEmaxOverpEC50'!$A:$AR,MATCH(BP$1,'I-LogEmaxOverpEC50'!$A$1:$AR$1,0),FALSE),"")</f>
        <v/>
      </c>
      <c r="BQ33" s="136" t="str">
        <f>_xlfn.IFNA(VLOOKUP($B33,'I-LogEmaxOverpEC50'!$A:$AR,MATCH(BQ$1,'I-LogEmaxOverpEC50'!$A$1:$AR$1,0),FALSE),"")</f>
        <v/>
      </c>
      <c r="BR33" s="136" t="str">
        <f>_xlfn.IFNA(VLOOKUP($B33,'I-LogEmaxOverpEC50'!$A:$AR,MATCH(BR$1,'I-LogEmaxOverpEC50'!$A$1:$AR$1,0),FALSE),"")</f>
        <v/>
      </c>
      <c r="BS33" s="136" t="str">
        <f>_xlfn.IFNA(VLOOKUP($B33,'I-LogEmaxOverpEC50'!$A:$AR,MATCH(BS$1,'I-LogEmaxOverpEC50'!$A$1:$AR$1,0),FALSE),"")</f>
        <v/>
      </c>
      <c r="BT33" s="158"/>
      <c r="BU33" s="158"/>
      <c r="BV33" s="158"/>
      <c r="BW33" s="158"/>
      <c r="BX33" s="158"/>
      <c r="BY33" s="158"/>
      <c r="BZ33" s="158"/>
      <c r="CA33" s="158"/>
      <c r="CB33" s="158"/>
      <c r="CC33" s="158"/>
      <c r="CD33" s="158"/>
      <c r="CE33" s="158"/>
      <c r="CF33" s="158"/>
      <c r="CG33" s="158"/>
      <c r="CH33" s="158"/>
      <c r="CI33" s="158"/>
      <c r="CJ33" s="158"/>
    </row>
    <row r="34" spans="1:88" s="166" customFormat="1" x14ac:dyDescent="0.2">
      <c r="A34" s="146" t="e" cm="1">
        <f t="array" ref="A34">_xlfn.IFS(SUM(F34:R34)&gt;0,1,AB34&gt;0,2,TRUE,3)</f>
        <v>#N/A</v>
      </c>
      <c r="B34" s="146" t="s">
        <v>7</v>
      </c>
      <c r="C34" s="144"/>
      <c r="D34" s="151" t="str">
        <f>_xlfn.XLOOKUP(B34,RecNamesAll!A:A,RecNamesAll!E:E)</f>
        <v>A</v>
      </c>
      <c r="E34" s="150" t="str">
        <f>_xlfn.XLOOKUP(B34,RecNamesAll!A:A,RecNamesAll!C:C)</f>
        <v>CXCR5</v>
      </c>
      <c r="F34" s="160" t="e">
        <f t="shared" si="0"/>
        <v>#N/A</v>
      </c>
      <c r="G34" s="159" t="e">
        <f t="shared" si="1"/>
        <v>#N/A</v>
      </c>
      <c r="H34" s="159" t="e">
        <f t="shared" si="2"/>
        <v>#N/A</v>
      </c>
      <c r="I34" s="159" t="e">
        <f t="shared" si="3"/>
        <v>#N/A</v>
      </c>
      <c r="J34" s="159" t="e">
        <f t="shared" si="4"/>
        <v>#N/A</v>
      </c>
      <c r="K34" s="159" t="e">
        <f t="shared" si="5"/>
        <v>#N/A</v>
      </c>
      <c r="L34" s="159" t="e">
        <f t="shared" si="6"/>
        <v>#N/A</v>
      </c>
      <c r="M34" s="159" t="e">
        <f t="shared" si="7"/>
        <v>#N/A</v>
      </c>
      <c r="N34" s="159" t="e">
        <f t="shared" si="8"/>
        <v>#N/A</v>
      </c>
      <c r="O34" s="159" t="e">
        <f t="shared" si="9"/>
        <v>#N/A</v>
      </c>
      <c r="P34" s="159" t="e">
        <f t="shared" si="10"/>
        <v>#N/A</v>
      </c>
      <c r="Q34" s="159" t="e">
        <f t="shared" si="11"/>
        <v>#N/A</v>
      </c>
      <c r="R34" s="159" t="e">
        <f t="shared" si="12"/>
        <v>#N/A</v>
      </c>
      <c r="S34" s="147"/>
      <c r="T34" s="147"/>
      <c r="U34" s="146" t="str">
        <f t="shared" si="13"/>
        <v>A</v>
      </c>
      <c r="V34" s="145" t="str">
        <f t="shared" si="14"/>
        <v>CXCR5</v>
      </c>
      <c r="W34" s="157" t="e">
        <f>VLOOKUP($B34,GtP!$A:$DD,MATCH("Gs_0-2",GtP!$A$1:$DD$1,0),FALSE)</f>
        <v>#N/A</v>
      </c>
      <c r="X34" s="156" t="e">
        <f>VLOOKUP($B34,GtP!$A:$DD,MATCH("Gi/o_0-2",GtP!$A$1:$DD$1,0),FALSE)</f>
        <v>#N/A</v>
      </c>
      <c r="Y34" s="156" t="e">
        <f>VLOOKUP($B34,GtP!$A:$DD,MATCH("Gq/11_0-2",GtP!$A$1:$DD$1,0),FALSE)</f>
        <v>#N/A</v>
      </c>
      <c r="Z34" s="156" t="e">
        <f>VLOOKUP($B34,GtP!$A:$DD,MATCH("G12/13_0-2",GtP!$A$1:$DD$1,0),FALSE)</f>
        <v>#N/A</v>
      </c>
      <c r="AA34" s="155"/>
      <c r="AB34" s="143" t="e">
        <f t="shared" si="19"/>
        <v>#N/A</v>
      </c>
      <c r="AC34" s="315" t="str">
        <f t="shared" si="15"/>
        <v/>
      </c>
      <c r="AD34" s="349" t="str">
        <f t="shared" si="16"/>
        <v/>
      </c>
      <c r="AE34" s="349" t="str">
        <f t="shared" si="17"/>
        <v/>
      </c>
      <c r="AF34" s="311" t="str">
        <f t="shared" si="18"/>
        <v/>
      </c>
      <c r="AG34" s="141" t="e">
        <f>_xlfn.CONCAT(IF(AT34="","-","B"),IF(BG34="","-","I"),VLOOKUP($B34,GtP!$A:$BB,MATCH("Gs_0-1",GtP!$A$1:$BB$1,0),FALSE))</f>
        <v>#N/A</v>
      </c>
      <c r="AH34" s="140" t="e">
        <f>_xlfn.CONCAT(IF(AU34="","-","B"),IF(BH34="","-","I"),VLOOKUP($B34,GtP!$A:$BB,MATCH("Gs_0-1",GtP!$A$1:$BB$1,0),FALSE))</f>
        <v>#N/A</v>
      </c>
      <c r="AI34" s="140" t="e">
        <f>_xlfn.CONCAT(IF(AV34="","-","B"),IF(BI34="","-","I"),VLOOKUP($B34,GtP!$A:$BB,MATCH("Gi/o_0-1",GtP!$A$1:$BB$1,0),FALSE))</f>
        <v>#N/A</v>
      </c>
      <c r="AJ34" s="140" t="e">
        <f>_xlfn.CONCAT(IF(AW34="","-","B"),IF(BJ34="","-","I"),VLOOKUP($B34,GtP!$A:$BB,MATCH("Gi/o_0-1",GtP!$A$1:$BB$1,0),FALSE))</f>
        <v>#N/A</v>
      </c>
      <c r="AK34" s="140" t="e">
        <f>_xlfn.CONCAT(IF(AX34="","-","B"),IF(BK34="","-","I"),VLOOKUP($B34,GtP!$A:$BB,MATCH("Gi/o_0-1",GtP!$A$1:$BB$1,0),FALSE))</f>
        <v>#N/A</v>
      </c>
      <c r="AL34" s="140" t="e">
        <f>_xlfn.CONCAT(IF(AY34="","-","B"),IF(BL34="","-","I"),VLOOKUP($B34,GtP!$A:$BB,MATCH("Gi/o_0-1",GtP!$A$1:$BB$1,0),FALSE))</f>
        <v>#N/A</v>
      </c>
      <c r="AM34" s="140" t="e">
        <f>_xlfn.CONCAT(IF(AZ34="","-","B"),IF(BM34="","-","I"),VLOOKUP($B34,GtP!$A:$BB,MATCH("Gi/o_0-1",GtP!$A$1:$BB$1,0),FALSE))</f>
        <v>#N/A</v>
      </c>
      <c r="AN34" s="140" t="e">
        <f>_xlfn.CONCAT(IF(BA34="","-","B"),IF(BN34="","-","I"),VLOOKUP($B34,GtP!$A:$BB,MATCH("Gq/11_0-1",GtP!$A$1:$BB$1,0),FALSE))</f>
        <v>#N/A</v>
      </c>
      <c r="AO34" s="140" t="e">
        <f>_xlfn.CONCAT(IF(BB34="","-","B"),IF(BO34="","-","I"),VLOOKUP($B34,GtP!$A:$BB,MATCH("Gq/11_0-1",GtP!$A$1:$BB$1,0),FALSE))</f>
        <v>#N/A</v>
      </c>
      <c r="AP34" s="140" t="e">
        <f>_xlfn.CONCAT(IF(BC34="","-","B"),IF(BP34="","-","I"),VLOOKUP($B34,GtP!$A:$BB,MATCH("Gq/11_0-1",GtP!$A$1:$BB$1,0),FALSE))</f>
        <v>#N/A</v>
      </c>
      <c r="AQ34" s="140" t="e">
        <f>_xlfn.CONCAT(IF(BD34="","-","B"),IF(BQ34="","-","I"),VLOOKUP($B34,GtP!$A:$BB,MATCH("Gq/11_0-1",GtP!$A$1:$BB$1,0),FALSE))</f>
        <v>#N/A</v>
      </c>
      <c r="AR34" s="140" t="e">
        <f>_xlfn.CONCAT(IF(BE34="","-","B"),IF(BR34="","-","I"),VLOOKUP($B34,GtP!$A:$BB,MATCH("G12/13_0-1",GtP!$A$1:$BB$1,0),FALSE))</f>
        <v>#N/A</v>
      </c>
      <c r="AS34" s="140" t="e">
        <f>_xlfn.CONCAT(IF(BF34="","-","B"),IF(BS34="","-","I"),VLOOKUP($B34,GtP!$A:$BB,MATCH("G12/13_0-1",GtP!$A$1:$BB$1,0),FALSE))</f>
        <v>#N/A</v>
      </c>
      <c r="AT34" s="139" t="str">
        <f>_xlfn.IFNA(VLOOKUP($B34,'B-LogEmaxOverpEC50'!$A:$AL,MATCH(AT$1,'B-LogEmaxOverpEC50'!$A$1:$AL$1,0),FALSE),"")</f>
        <v/>
      </c>
      <c r="AU34" s="136" t="str">
        <f>_xlfn.IFNA(VLOOKUP($B34,'B-LogEmaxOverpEC50'!$A:$AL,MATCH(AU$1,'B-LogEmaxOverpEC50'!$A$1:$AL$1,0),FALSE),"")</f>
        <v/>
      </c>
      <c r="AV34" s="152">
        <f>_xlfn.IFNA(VLOOKUP($B34,'B-LogEmaxOverpEC50'!$A:$AL,MATCH(AV$1,'B-LogEmaxOverpEC50'!$A$1:$AL$1,0),FALSE),"")</f>
        <v>9.7315827337669258</v>
      </c>
      <c r="AW34" s="152">
        <f>_xlfn.IFNA(VLOOKUP($B34,'B-LogEmaxOverpEC50'!$A:$AL,MATCH(AW$1,'B-LogEmaxOverpEC50'!$A$1:$AL$1,0),FALSE),"")</f>
        <v>9.7750000000000021</v>
      </c>
      <c r="AX34" s="152">
        <f>_xlfn.IFNA(VLOOKUP($B34,'B-LogEmaxOverpEC50'!$A:$AL,MATCH(AX$1,'B-LogEmaxOverpEC50'!$A$1:$AL$1,0),FALSE),"")</f>
        <v>10.187802215479307</v>
      </c>
      <c r="AY34" s="152">
        <f>_xlfn.IFNA(VLOOKUP($B34,'B-LogEmaxOverpEC50'!$A:$AL,MATCH(AY$1,'B-LogEmaxOverpEC50'!$A$1:$AL$1,0),FALSE),"")</f>
        <v>10.430999999999999</v>
      </c>
      <c r="AZ34" s="152">
        <f>_xlfn.IFNA(VLOOKUP($B34,'B-LogEmaxOverpEC50'!$A:$AL,MATCH(AZ$1,'B-LogEmaxOverpEC50'!$A$1:$AL$1,0),FALSE),"")</f>
        <v>10.497496077810087</v>
      </c>
      <c r="BA34" s="152" t="str">
        <f>_xlfn.IFNA(VLOOKUP($B34,'B-LogEmaxOverpEC50'!$A:$AL,MATCH(BA$1,'B-LogEmaxOverpEC50'!$A$1:$AL$1,0),FALSE),"")</f>
        <v/>
      </c>
      <c r="BB34" s="152" t="str">
        <f>_xlfn.IFNA(VLOOKUP($B34,'B-LogEmaxOverpEC50'!$A:$AL,MATCH(BB$1,'B-LogEmaxOverpEC50'!$A$1:$AL$1,0),FALSE),"")</f>
        <v/>
      </c>
      <c r="BC34" s="152" t="str">
        <f>_xlfn.IFNA(VLOOKUP($B34,'B-LogEmaxOverpEC50'!$A:$AL,MATCH(BC$1,'B-LogEmaxOverpEC50'!$A$1:$AL$1,0),FALSE),"")</f>
        <v/>
      </c>
      <c r="BD34" s="152" t="str">
        <f>_xlfn.IFNA(VLOOKUP($B34,'B-LogEmaxOverpEC50'!$A:$AL,MATCH(BD$1,'B-LogEmaxOverpEC50'!$A$1:$AL$1,0),FALSE),"")</f>
        <v/>
      </c>
      <c r="BE34" s="152" t="str">
        <f>_xlfn.IFNA(VLOOKUP($B34,'B-LogEmaxOverpEC50'!$A:$AL,MATCH(BE$1,'B-LogEmaxOverpEC50'!$A$1:$AL$1,0),FALSE),"")</f>
        <v/>
      </c>
      <c r="BF34" s="152" t="str">
        <f>_xlfn.IFNA(VLOOKUP($B34,'B-LogEmaxOverpEC50'!$A:$AL,MATCH(BF$1,'B-LogEmaxOverpEC50'!$A$1:$AL$1,0),FALSE),"")</f>
        <v/>
      </c>
      <c r="BG34" s="137" t="str">
        <f>_xlfn.IFNA(VLOOKUP($B34,'I-LogEmaxOverpEC50'!$A:$AR,MATCH(BG$1,'I-LogEmaxOverpEC50'!$A$1:$AR$1,0),FALSE),"")</f>
        <v/>
      </c>
      <c r="BH34" s="136" t="str">
        <f>_xlfn.IFNA(VLOOKUP($B34,'I-LogEmaxOverpEC50'!$A:$AR,MATCH(BH$1,'I-LogEmaxOverpEC50'!$A$1:$AR$1,0),FALSE),"")</f>
        <v/>
      </c>
      <c r="BI34" s="136" t="str">
        <f>_xlfn.IFNA(VLOOKUP($B34,'I-LogEmaxOverpEC50'!$A:$AR,MATCH(BI$1,'I-LogEmaxOverpEC50'!$A$1:$AR$1,0),FALSE),"")</f>
        <v/>
      </c>
      <c r="BJ34" s="136" t="str">
        <f>_xlfn.IFNA(VLOOKUP($B34,'I-LogEmaxOverpEC50'!$A:$AR,MATCH(BJ$1,'I-LogEmaxOverpEC50'!$A$1:$AR$1,0),FALSE),"")</f>
        <v/>
      </c>
      <c r="BK34" s="136" t="str">
        <f>_xlfn.IFNA(VLOOKUP($B34,'I-LogEmaxOverpEC50'!$A:$AR,MATCH(BK$1,'I-LogEmaxOverpEC50'!$A$1:$AR$1,0),FALSE),"")</f>
        <v/>
      </c>
      <c r="BL34" s="136" t="str">
        <f>_xlfn.IFNA(VLOOKUP($B34,'I-LogEmaxOverpEC50'!$A:$AR,MATCH(BL$1,'I-LogEmaxOverpEC50'!$A$1:$AR$1,0),FALSE),"")</f>
        <v/>
      </c>
      <c r="BM34" s="136" t="str">
        <f>_xlfn.IFNA(VLOOKUP($B34,'I-LogEmaxOverpEC50'!$A:$AR,MATCH(BM$1,'I-LogEmaxOverpEC50'!$A$1:$AR$1,0),FALSE),"")</f>
        <v/>
      </c>
      <c r="BN34" s="136" t="str">
        <f>_xlfn.IFNA(VLOOKUP($B34,'I-LogEmaxOverpEC50'!$A:$AR,MATCH(BN$1,'I-LogEmaxOverpEC50'!$A$1:$AR$1,0),FALSE),"")</f>
        <v/>
      </c>
      <c r="BO34" s="136" t="str">
        <f>_xlfn.IFNA(VLOOKUP($B34,'I-LogEmaxOverpEC50'!$A:$AR,MATCH(BO$1,'I-LogEmaxOverpEC50'!$A$1:$AR$1,0),FALSE),"")</f>
        <v/>
      </c>
      <c r="BP34" s="136" t="str">
        <f>_xlfn.IFNA(VLOOKUP($B34,'I-LogEmaxOverpEC50'!$A:$AR,MATCH(BP$1,'I-LogEmaxOverpEC50'!$A$1:$AR$1,0),FALSE),"")</f>
        <v/>
      </c>
      <c r="BQ34" s="136" t="str">
        <f>_xlfn.IFNA(VLOOKUP($B34,'I-LogEmaxOverpEC50'!$A:$AR,MATCH(BQ$1,'I-LogEmaxOverpEC50'!$A$1:$AR$1,0),FALSE),"")</f>
        <v/>
      </c>
      <c r="BR34" s="136" t="str">
        <f>_xlfn.IFNA(VLOOKUP($B34,'I-LogEmaxOverpEC50'!$A:$AR,MATCH(BR$1,'I-LogEmaxOverpEC50'!$A$1:$AR$1,0),FALSE),"")</f>
        <v/>
      </c>
      <c r="BS34" s="136" t="str">
        <f>_xlfn.IFNA(VLOOKUP($B34,'I-LogEmaxOverpEC50'!$A:$AR,MATCH(BS$1,'I-LogEmaxOverpEC50'!$A$1:$AR$1,0),FALSE),"")</f>
        <v/>
      </c>
      <c r="BT34" s="158"/>
      <c r="BU34" s="158"/>
      <c r="BV34" s="158"/>
      <c r="BW34" s="158"/>
      <c r="BX34" s="158"/>
      <c r="BY34" s="158"/>
      <c r="BZ34" s="158"/>
      <c r="CA34" s="158"/>
      <c r="CB34" s="158"/>
      <c r="CC34" s="158"/>
      <c r="CD34" s="158"/>
      <c r="CE34" s="158"/>
      <c r="CF34" s="158"/>
      <c r="CG34" s="158"/>
      <c r="CH34" s="158"/>
      <c r="CI34" s="158"/>
      <c r="CJ34" s="158"/>
    </row>
    <row r="35" spans="1:88" s="166" customFormat="1" x14ac:dyDescent="0.2">
      <c r="A35" s="146" t="e" cm="1">
        <f t="array" ref="A35">_xlfn.IFS(SUM(F35:R35)&gt;0,1,AB35&gt;0,2,TRUE,3)</f>
        <v>#N/A</v>
      </c>
      <c r="B35" s="146" t="s">
        <v>121</v>
      </c>
      <c r="C35" s="144"/>
      <c r="D35" s="151" t="str">
        <f>_xlfn.XLOOKUP(B35,RecNamesAll!A:A,RecNamesAll!E:E)</f>
        <v>A</v>
      </c>
      <c r="E35" s="150" t="str">
        <f>_xlfn.XLOOKUP(B35,RecNamesAll!A:A,RecNamesAll!C:C)</f>
        <v>CysLT1</v>
      </c>
      <c r="F35" s="160" t="e">
        <f t="shared" si="0"/>
        <v>#N/A</v>
      </c>
      <c r="G35" s="159" t="e">
        <f t="shared" si="1"/>
        <v>#N/A</v>
      </c>
      <c r="H35" s="159" t="e">
        <f t="shared" si="2"/>
        <v>#N/A</v>
      </c>
      <c r="I35" s="159" t="e">
        <f t="shared" si="3"/>
        <v>#N/A</v>
      </c>
      <c r="J35" s="159" t="e">
        <f t="shared" si="4"/>
        <v>#N/A</v>
      </c>
      <c r="K35" s="159" t="e">
        <f t="shared" si="5"/>
        <v>#N/A</v>
      </c>
      <c r="L35" s="159" t="e">
        <f t="shared" si="6"/>
        <v>#N/A</v>
      </c>
      <c r="M35" s="159" t="e">
        <f t="shared" si="7"/>
        <v>#N/A</v>
      </c>
      <c r="N35" s="159" t="e">
        <f t="shared" si="8"/>
        <v>#N/A</v>
      </c>
      <c r="O35" s="159" t="e">
        <f t="shared" si="9"/>
        <v>#N/A</v>
      </c>
      <c r="P35" s="159" t="e">
        <f t="shared" si="10"/>
        <v>#N/A</v>
      </c>
      <c r="Q35" s="159" t="e">
        <f t="shared" si="11"/>
        <v>#N/A</v>
      </c>
      <c r="R35" s="159" t="e">
        <f t="shared" si="12"/>
        <v>#N/A</v>
      </c>
      <c r="S35" s="147"/>
      <c r="T35" s="147"/>
      <c r="U35" s="146" t="str">
        <f t="shared" si="13"/>
        <v>A</v>
      </c>
      <c r="V35" s="145" t="str">
        <f t="shared" si="14"/>
        <v>CysLT1</v>
      </c>
      <c r="W35" s="157" t="e">
        <f>VLOOKUP($B35,GtP!$A:$DD,MATCH("Gs_0-2",GtP!$A$1:$DD$1,0),FALSE)</f>
        <v>#N/A</v>
      </c>
      <c r="X35" s="156" t="e">
        <f>VLOOKUP($B35,GtP!$A:$DD,MATCH("Gi/o_0-2",GtP!$A$1:$DD$1,0),FALSE)</f>
        <v>#N/A</v>
      </c>
      <c r="Y35" s="156" t="e">
        <f>VLOOKUP($B35,GtP!$A:$DD,MATCH("Gq/11_0-2",GtP!$A$1:$DD$1,0),FALSE)</f>
        <v>#N/A</v>
      </c>
      <c r="Z35" s="156" t="e">
        <f>VLOOKUP($B35,GtP!$A:$DD,MATCH("G12/13_0-2",GtP!$A$1:$DD$1,0),FALSE)</f>
        <v>#N/A</v>
      </c>
      <c r="AA35" s="155"/>
      <c r="AB35" s="143" t="e">
        <f t="shared" si="19"/>
        <v>#N/A</v>
      </c>
      <c r="AC35" s="315" t="str">
        <f t="shared" si="15"/>
        <v/>
      </c>
      <c r="AD35" s="349" t="str">
        <f t="shared" si="16"/>
        <v/>
      </c>
      <c r="AE35" s="349" t="str">
        <f t="shared" si="17"/>
        <v/>
      </c>
      <c r="AF35" s="311" t="str">
        <f t="shared" si="18"/>
        <v/>
      </c>
      <c r="AG35" s="141" t="e">
        <f>_xlfn.CONCAT(IF(AT35="","-","B"),IF(BG35="","-","I"),VLOOKUP($B35,GtP!$A:$BB,MATCH("Gs_0-1",GtP!$A$1:$BB$1,0),FALSE))</f>
        <v>#N/A</v>
      </c>
      <c r="AH35" s="140" t="e">
        <f>_xlfn.CONCAT(IF(AU35="","-","B"),IF(BH35="","-","I"),VLOOKUP($B35,GtP!$A:$BB,MATCH("Gs_0-1",GtP!$A$1:$BB$1,0),FALSE))</f>
        <v>#N/A</v>
      </c>
      <c r="AI35" s="140" t="e">
        <f>_xlfn.CONCAT(IF(AV35="","-","B"),IF(BI35="","-","I"),VLOOKUP($B35,GtP!$A:$BB,MATCH("Gi/o_0-1",GtP!$A$1:$BB$1,0),FALSE))</f>
        <v>#N/A</v>
      </c>
      <c r="AJ35" s="140" t="e">
        <f>_xlfn.CONCAT(IF(AW35="","-","B"),IF(BJ35="","-","I"),VLOOKUP($B35,GtP!$A:$BB,MATCH("Gi/o_0-1",GtP!$A$1:$BB$1,0),FALSE))</f>
        <v>#N/A</v>
      </c>
      <c r="AK35" s="140" t="e">
        <f>_xlfn.CONCAT(IF(AX35="","-","B"),IF(BK35="","-","I"),VLOOKUP($B35,GtP!$A:$BB,MATCH("Gi/o_0-1",GtP!$A$1:$BB$1,0),FALSE))</f>
        <v>#N/A</v>
      </c>
      <c r="AL35" s="140" t="e">
        <f>_xlfn.CONCAT(IF(AY35="","-","B"),IF(BL35="","-","I"),VLOOKUP($B35,GtP!$A:$BB,MATCH("Gi/o_0-1",GtP!$A$1:$BB$1,0),FALSE))</f>
        <v>#N/A</v>
      </c>
      <c r="AM35" s="140" t="e">
        <f>_xlfn.CONCAT(IF(AZ35="","-","B"),IF(BM35="","-","I"),VLOOKUP($B35,GtP!$A:$BB,MATCH("Gi/o_0-1",GtP!$A$1:$BB$1,0),FALSE))</f>
        <v>#N/A</v>
      </c>
      <c r="AN35" s="140" t="e">
        <f>_xlfn.CONCAT(IF(BA35="","-","B"),IF(BN35="","-","I"),VLOOKUP($B35,GtP!$A:$BB,MATCH("Gq/11_0-1",GtP!$A$1:$BB$1,0),FALSE))</f>
        <v>#N/A</v>
      </c>
      <c r="AO35" s="140" t="e">
        <f>_xlfn.CONCAT(IF(BB35="","-","B"),IF(BO35="","-","I"),VLOOKUP($B35,GtP!$A:$BB,MATCH("Gq/11_0-1",GtP!$A$1:$BB$1,0),FALSE))</f>
        <v>#N/A</v>
      </c>
      <c r="AP35" s="140" t="e">
        <f>_xlfn.CONCAT(IF(BC35="","-","B"),IF(BP35="","-","I"),VLOOKUP($B35,GtP!$A:$BB,MATCH("Gq/11_0-1",GtP!$A$1:$BB$1,0),FALSE))</f>
        <v>#N/A</v>
      </c>
      <c r="AQ35" s="140" t="e">
        <f>_xlfn.CONCAT(IF(BD35="","-","B"),IF(BQ35="","-","I"),VLOOKUP($B35,GtP!$A:$BB,MATCH("Gq/11_0-1",GtP!$A$1:$BB$1,0),FALSE))</f>
        <v>#N/A</v>
      </c>
      <c r="AR35" s="140" t="e">
        <f>_xlfn.CONCAT(IF(BE35="","-","B"),IF(BR35="","-","I"),VLOOKUP($B35,GtP!$A:$BB,MATCH("G12/13_0-1",GtP!$A$1:$BB$1,0),FALSE))</f>
        <v>#N/A</v>
      </c>
      <c r="AS35" s="140" t="e">
        <f>_xlfn.CONCAT(IF(BF35="","-","B"),IF(BS35="","-","I"),VLOOKUP($B35,GtP!$A:$BB,MATCH("G12/13_0-1",GtP!$A$1:$BB$1,0),FALSE))</f>
        <v>#N/A</v>
      </c>
      <c r="AT35" s="139" t="str">
        <f>_xlfn.IFNA(VLOOKUP($B35,'B-LogEmaxOverpEC50'!$A:$AL,MATCH(AT$1,'B-LogEmaxOverpEC50'!$A$1:$AL$1,0),FALSE),"")</f>
        <v/>
      </c>
      <c r="AU35" s="136" t="str">
        <f>_xlfn.IFNA(VLOOKUP($B35,'B-LogEmaxOverpEC50'!$A:$AL,MATCH(AU$1,'B-LogEmaxOverpEC50'!$A$1:$AL$1,0),FALSE),"")</f>
        <v/>
      </c>
      <c r="AV35" s="152">
        <f>_xlfn.IFNA(VLOOKUP($B35,'B-LogEmaxOverpEC50'!$A:$AL,MATCH(AV$1,'B-LogEmaxOverpEC50'!$A$1:$AL$1,0),FALSE),"")</f>
        <v>10.159167634644112</v>
      </c>
      <c r="AW35" s="152">
        <f>_xlfn.IFNA(VLOOKUP($B35,'B-LogEmaxOverpEC50'!$A:$AL,MATCH(AW$1,'B-LogEmaxOverpEC50'!$A$1:$AL$1,0),FALSE),"")</f>
        <v>10.250705804600717</v>
      </c>
      <c r="AX35" s="152">
        <f>_xlfn.IFNA(VLOOKUP($B35,'B-LogEmaxOverpEC50'!$A:$AL,MATCH(AX$1,'B-LogEmaxOverpEC50'!$A$1:$AL$1,0),FALSE),"")</f>
        <v>10.02918103086601</v>
      </c>
      <c r="AY35" s="152">
        <f>_xlfn.IFNA(VLOOKUP($B35,'B-LogEmaxOverpEC50'!$A:$AL,MATCH(AY$1,'B-LogEmaxOverpEC50'!$A$1:$AL$1,0),FALSE),"")</f>
        <v>10.397402974889664</v>
      </c>
      <c r="AZ35" s="152">
        <f>_xlfn.IFNA(VLOOKUP($B35,'B-LogEmaxOverpEC50'!$A:$AL,MATCH(AZ$1,'B-LogEmaxOverpEC50'!$A$1:$AL$1,0),FALSE),"")</f>
        <v>10.715690012241843</v>
      </c>
      <c r="BA35" s="152">
        <f>_xlfn.IFNA(VLOOKUP($B35,'B-LogEmaxOverpEC50'!$A:$AL,MATCH(BA$1,'B-LogEmaxOverpEC50'!$A$1:$AL$1,0),FALSE),"")</f>
        <v>9.1895462071707978</v>
      </c>
      <c r="BB35" s="152">
        <f>_xlfn.IFNA(VLOOKUP($B35,'B-LogEmaxOverpEC50'!$A:$AL,MATCH(BB$1,'B-LogEmaxOverpEC50'!$A$1:$AL$1,0),FALSE),"")</f>
        <v>9.0205360471388563</v>
      </c>
      <c r="BC35" s="152">
        <f>_xlfn.IFNA(VLOOKUP($B35,'B-LogEmaxOverpEC50'!$A:$AL,MATCH(BC$1,'B-LogEmaxOverpEC50'!$A$1:$AL$1,0),FALSE),"")</f>
        <v>8.7094866581903805</v>
      </c>
      <c r="BD35" s="152">
        <f>_xlfn.IFNA(VLOOKUP($B35,'B-LogEmaxOverpEC50'!$A:$AL,MATCH(BD$1,'B-LogEmaxOverpEC50'!$A$1:$AL$1,0),FALSE),"")</f>
        <v>9.3417209395615401</v>
      </c>
      <c r="BE35" s="152" t="str">
        <f>_xlfn.IFNA(VLOOKUP($B35,'B-LogEmaxOverpEC50'!$A:$AL,MATCH(BE$1,'B-LogEmaxOverpEC50'!$A$1:$AL$1,0),FALSE),"")</f>
        <v/>
      </c>
      <c r="BF35" s="152" t="str">
        <f>_xlfn.IFNA(VLOOKUP($B35,'B-LogEmaxOverpEC50'!$A:$AL,MATCH(BF$1,'B-LogEmaxOverpEC50'!$A$1:$AL$1,0),FALSE),"")</f>
        <v/>
      </c>
      <c r="BG35" s="137">
        <f>_xlfn.IFNA(VLOOKUP($B35,'I-LogEmaxOverpEC50'!$A:$AR,MATCH(BG$1,'I-LogEmaxOverpEC50'!$A$1:$AR$1,0),FALSE),"")</f>
        <v>9.930736961230572</v>
      </c>
      <c r="BH35" s="136">
        <f>_xlfn.IFNA(VLOOKUP($B35,'I-LogEmaxOverpEC50'!$A:$AR,MATCH(BH$1,'I-LogEmaxOverpEC50'!$A$1:$AR$1,0),FALSE),"")</f>
        <v>9.8095494225039026</v>
      </c>
      <c r="BI35" s="136">
        <f>_xlfn.IFNA(VLOOKUP($B35,'I-LogEmaxOverpEC50'!$A:$AR,MATCH(BI$1,'I-LogEmaxOverpEC50'!$A$1:$AR$1,0),FALSE),"")</f>
        <v>10.310554252824135</v>
      </c>
      <c r="BJ35" s="136">
        <f>_xlfn.IFNA(VLOOKUP($B35,'I-LogEmaxOverpEC50'!$A:$AR,MATCH(BJ$1,'I-LogEmaxOverpEC50'!$A$1:$AR$1,0),FALSE),"")</f>
        <v>10.310554252824135</v>
      </c>
      <c r="BK35" s="136">
        <f>_xlfn.IFNA(VLOOKUP($B35,'I-LogEmaxOverpEC50'!$A:$AR,MATCH(BK$1,'I-LogEmaxOverpEC50'!$A$1:$AR$1,0),FALSE),"")</f>
        <v>9.9247099562029106</v>
      </c>
      <c r="BL35" s="136">
        <f>_xlfn.IFNA(VLOOKUP($B35,'I-LogEmaxOverpEC50'!$A:$AR,MATCH(BL$1,'I-LogEmaxOverpEC50'!$A$1:$AR$1,0),FALSE),"")</f>
        <v>9.9247099562029106</v>
      </c>
      <c r="BM35" s="136">
        <f>_xlfn.IFNA(VLOOKUP($B35,'I-LogEmaxOverpEC50'!$A:$AR,MATCH(BM$1,'I-LogEmaxOverpEC50'!$A$1:$AR$1,0),FALSE),"")</f>
        <v>9.6572789449409839</v>
      </c>
      <c r="BN35" s="136">
        <f>_xlfn.IFNA(VLOOKUP($B35,'I-LogEmaxOverpEC50'!$A:$AR,MATCH(BN$1,'I-LogEmaxOverpEC50'!$A$1:$AR$1,0),FALSE),"")</f>
        <v>11.272699391840462</v>
      </c>
      <c r="BO35" s="136">
        <f>_xlfn.IFNA(VLOOKUP($B35,'I-LogEmaxOverpEC50'!$A:$AR,MATCH(BO$1,'I-LogEmaxOverpEC50'!$A$1:$AR$1,0),FALSE),"")</f>
        <v>11.272699391840462</v>
      </c>
      <c r="BP35" s="136">
        <f>_xlfn.IFNA(VLOOKUP($B35,'I-LogEmaxOverpEC50'!$A:$AR,MATCH(BP$1,'I-LogEmaxOverpEC50'!$A$1:$AR$1,0),FALSE),"")</f>
        <v>11.117244192292667</v>
      </c>
      <c r="BQ35" s="136">
        <f>_xlfn.IFNA(VLOOKUP($B35,'I-LogEmaxOverpEC50'!$A:$AR,MATCH(BQ$1,'I-LogEmaxOverpEC50'!$A$1:$AR$1,0),FALSE),"")</f>
        <v>10.565241148986026</v>
      </c>
      <c r="BR35" s="136">
        <f>_xlfn.IFNA(VLOOKUP($B35,'I-LogEmaxOverpEC50'!$A:$AR,MATCH(BR$1,'I-LogEmaxOverpEC50'!$A$1:$AR$1,0),FALSE),"")</f>
        <v>9.2688107009300609</v>
      </c>
      <c r="BS35" s="136" t="str">
        <f>_xlfn.IFNA(VLOOKUP($B35,'I-LogEmaxOverpEC50'!$A:$AR,MATCH(BS$1,'I-LogEmaxOverpEC50'!$A$1:$AR$1,0),FALSE),"")</f>
        <v/>
      </c>
      <c r="BT35" s="135"/>
      <c r="BU35" s="135"/>
      <c r="BV35" s="135"/>
      <c r="BW35" s="135"/>
      <c r="BX35" s="135"/>
      <c r="BY35" s="135"/>
      <c r="BZ35" s="135"/>
      <c r="CA35" s="135"/>
      <c r="CB35" s="135"/>
      <c r="CC35" s="135"/>
      <c r="CD35" s="135"/>
      <c r="CE35" s="135"/>
      <c r="CF35" s="135"/>
      <c r="CG35" s="135"/>
      <c r="CH35" s="135"/>
      <c r="CI35" s="135"/>
      <c r="CJ35" s="135"/>
    </row>
    <row r="36" spans="1:88" s="166" customFormat="1" x14ac:dyDescent="0.2">
      <c r="A36" s="146" t="e" cm="1">
        <f t="array" ref="A36">_xlfn.IFS(SUM(F36:R36)&gt;0,1,AB36&gt;0,2,TRUE,3)</f>
        <v>#N/A</v>
      </c>
      <c r="B36" s="146" t="s">
        <v>122</v>
      </c>
      <c r="C36" s="144"/>
      <c r="D36" s="151" t="str">
        <f>_xlfn.XLOOKUP(B36,RecNamesAll!A:A,RecNamesAll!E:E)</f>
        <v>A</v>
      </c>
      <c r="E36" s="150" t="str">
        <f>_xlfn.XLOOKUP(B36,RecNamesAll!A:A,RecNamesAll!C:C)</f>
        <v>CysLT2</v>
      </c>
      <c r="F36" s="160" t="e">
        <f t="shared" si="0"/>
        <v>#N/A</v>
      </c>
      <c r="G36" s="159" t="e">
        <f t="shared" si="1"/>
        <v>#N/A</v>
      </c>
      <c r="H36" s="159" t="e">
        <f t="shared" si="2"/>
        <v>#N/A</v>
      </c>
      <c r="I36" s="159" t="e">
        <f t="shared" si="3"/>
        <v>#N/A</v>
      </c>
      <c r="J36" s="159" t="e">
        <f t="shared" si="4"/>
        <v>#N/A</v>
      </c>
      <c r="K36" s="159" t="e">
        <f t="shared" si="5"/>
        <v>#N/A</v>
      </c>
      <c r="L36" s="159" t="e">
        <f t="shared" si="6"/>
        <v>#N/A</v>
      </c>
      <c r="M36" s="159" t="e">
        <f t="shared" si="7"/>
        <v>#N/A</v>
      </c>
      <c r="N36" s="159" t="e">
        <f t="shared" si="8"/>
        <v>#N/A</v>
      </c>
      <c r="O36" s="159" t="e">
        <f t="shared" si="9"/>
        <v>#N/A</v>
      </c>
      <c r="P36" s="159" t="e">
        <f t="shared" si="10"/>
        <v>#N/A</v>
      </c>
      <c r="Q36" s="159" t="e">
        <f t="shared" si="11"/>
        <v>#N/A</v>
      </c>
      <c r="R36" s="159" t="e">
        <f t="shared" si="12"/>
        <v>#N/A</v>
      </c>
      <c r="S36" s="147"/>
      <c r="T36" s="147"/>
      <c r="U36" s="146" t="str">
        <f t="shared" si="13"/>
        <v>A</v>
      </c>
      <c r="V36" s="145" t="str">
        <f t="shared" si="14"/>
        <v>CysLT2</v>
      </c>
      <c r="W36" s="157" t="e">
        <f>VLOOKUP($B36,GtP!$A:$DD,MATCH("Gs_0-2",GtP!$A$1:$DD$1,0),FALSE)</f>
        <v>#N/A</v>
      </c>
      <c r="X36" s="156" t="e">
        <f>VLOOKUP($B36,GtP!$A:$DD,MATCH("Gi/o_0-2",GtP!$A$1:$DD$1,0),FALSE)</f>
        <v>#N/A</v>
      </c>
      <c r="Y36" s="156" t="e">
        <f>VLOOKUP($B36,GtP!$A:$DD,MATCH("Gq/11_0-2",GtP!$A$1:$DD$1,0),FALSE)</f>
        <v>#N/A</v>
      </c>
      <c r="Z36" s="156" t="e">
        <f>VLOOKUP($B36,GtP!$A:$DD,MATCH("G12/13_0-2",GtP!$A$1:$DD$1,0),FALSE)</f>
        <v>#N/A</v>
      </c>
      <c r="AA36" s="155"/>
      <c r="AB36" s="143" t="e">
        <f t="shared" si="19"/>
        <v>#N/A</v>
      </c>
      <c r="AC36" s="315" t="str">
        <f t="shared" si="15"/>
        <v/>
      </c>
      <c r="AD36" s="349" t="str">
        <f t="shared" si="16"/>
        <v/>
      </c>
      <c r="AE36" s="349" t="str">
        <f t="shared" si="17"/>
        <v/>
      </c>
      <c r="AF36" s="311" t="str">
        <f t="shared" si="18"/>
        <v/>
      </c>
      <c r="AG36" s="141" t="e">
        <f>_xlfn.CONCAT(IF(AT36="","-","B"),IF(BG36="","-","I"),VLOOKUP($B36,GtP!$A:$BB,MATCH("Gs_0-1",GtP!$A$1:$BB$1,0),FALSE))</f>
        <v>#N/A</v>
      </c>
      <c r="AH36" s="140" t="e">
        <f>_xlfn.CONCAT(IF(AU36="","-","B"),IF(BH36="","-","I"),VLOOKUP($B36,GtP!$A:$BB,MATCH("Gs_0-1",GtP!$A$1:$BB$1,0),FALSE))</f>
        <v>#N/A</v>
      </c>
      <c r="AI36" s="140" t="e">
        <f>_xlfn.CONCAT(IF(AV36="","-","B"),IF(BI36="","-","I"),VLOOKUP($B36,GtP!$A:$BB,MATCH("Gi/o_0-1",GtP!$A$1:$BB$1,0),FALSE))</f>
        <v>#N/A</v>
      </c>
      <c r="AJ36" s="140" t="e">
        <f>_xlfn.CONCAT(IF(AW36="","-","B"),IF(BJ36="","-","I"),VLOOKUP($B36,GtP!$A:$BB,MATCH("Gi/o_0-1",GtP!$A$1:$BB$1,0),FALSE))</f>
        <v>#N/A</v>
      </c>
      <c r="AK36" s="140" t="e">
        <f>_xlfn.CONCAT(IF(AX36="","-","B"),IF(BK36="","-","I"),VLOOKUP($B36,GtP!$A:$BB,MATCH("Gi/o_0-1",GtP!$A$1:$BB$1,0),FALSE))</f>
        <v>#N/A</v>
      </c>
      <c r="AL36" s="140" t="e">
        <f>_xlfn.CONCAT(IF(AY36="","-","B"),IF(BL36="","-","I"),VLOOKUP($B36,GtP!$A:$BB,MATCH("Gi/o_0-1",GtP!$A$1:$BB$1,0),FALSE))</f>
        <v>#N/A</v>
      </c>
      <c r="AM36" s="140" t="e">
        <f>_xlfn.CONCAT(IF(AZ36="","-","B"),IF(BM36="","-","I"),VLOOKUP($B36,GtP!$A:$BB,MATCH("Gi/o_0-1",GtP!$A$1:$BB$1,0),FALSE))</f>
        <v>#N/A</v>
      </c>
      <c r="AN36" s="140" t="e">
        <f>_xlfn.CONCAT(IF(BA36="","-","B"),IF(BN36="","-","I"),VLOOKUP($B36,GtP!$A:$BB,MATCH("Gq/11_0-1",GtP!$A$1:$BB$1,0),FALSE))</f>
        <v>#N/A</v>
      </c>
      <c r="AO36" s="140" t="e">
        <f>_xlfn.CONCAT(IF(BB36="","-","B"),IF(BO36="","-","I"),VLOOKUP($B36,GtP!$A:$BB,MATCH("Gq/11_0-1",GtP!$A$1:$BB$1,0),FALSE))</f>
        <v>#N/A</v>
      </c>
      <c r="AP36" s="140" t="e">
        <f>_xlfn.CONCAT(IF(BC36="","-","B"),IF(BP36="","-","I"),VLOOKUP($B36,GtP!$A:$BB,MATCH("Gq/11_0-1",GtP!$A$1:$BB$1,0),FALSE))</f>
        <v>#N/A</v>
      </c>
      <c r="AQ36" s="140" t="e">
        <f>_xlfn.CONCAT(IF(BD36="","-","B"),IF(BQ36="","-","I"),VLOOKUP($B36,GtP!$A:$BB,MATCH("Gq/11_0-1",GtP!$A$1:$BB$1,0),FALSE))</f>
        <v>#N/A</v>
      </c>
      <c r="AR36" s="140" t="e">
        <f>_xlfn.CONCAT(IF(BE36="","-","B"),IF(BR36="","-","I"),VLOOKUP($B36,GtP!$A:$BB,MATCH("G12/13_0-1",GtP!$A$1:$BB$1,0),FALSE))</f>
        <v>#N/A</v>
      </c>
      <c r="AS36" s="140" t="e">
        <f>_xlfn.CONCAT(IF(BF36="","-","B"),IF(BS36="","-","I"),VLOOKUP($B36,GtP!$A:$BB,MATCH("G12/13_0-1",GtP!$A$1:$BB$1,0),FALSE))</f>
        <v>#N/A</v>
      </c>
      <c r="AT36" s="139" t="str">
        <f>_xlfn.IFNA(VLOOKUP($B36,'B-LogEmaxOverpEC50'!$A:$AL,MATCH(AT$1,'B-LogEmaxOverpEC50'!$A$1:$AL$1,0),FALSE),"")</f>
        <v/>
      </c>
      <c r="AU36" s="136" t="str">
        <f>_xlfn.IFNA(VLOOKUP($B36,'B-LogEmaxOverpEC50'!$A:$AL,MATCH(AU$1,'B-LogEmaxOverpEC50'!$A$1:$AL$1,0),FALSE),"")</f>
        <v/>
      </c>
      <c r="AV36" s="152">
        <f>_xlfn.IFNA(VLOOKUP($B36,'B-LogEmaxOverpEC50'!$A:$AL,MATCH(AV$1,'B-LogEmaxOverpEC50'!$A$1:$AL$1,0),FALSE),"")</f>
        <v>8.8906682542930451</v>
      </c>
      <c r="AW36" s="152">
        <f>_xlfn.IFNA(VLOOKUP($B36,'B-LogEmaxOverpEC50'!$A:$AL,MATCH(AW$1,'B-LogEmaxOverpEC50'!$A$1:$AL$1,0),FALSE),"")</f>
        <v>8.7468088213362609</v>
      </c>
      <c r="AX36" s="152">
        <f>_xlfn.IFNA(VLOOKUP($B36,'B-LogEmaxOverpEC50'!$A:$AL,MATCH(AX$1,'B-LogEmaxOverpEC50'!$A$1:$AL$1,0),FALSE),"")</f>
        <v>9.1988800173440755</v>
      </c>
      <c r="AY36" s="152">
        <f>_xlfn.IFNA(VLOOKUP($B36,'B-LogEmaxOverpEC50'!$A:$AL,MATCH(AY$1,'B-LogEmaxOverpEC50'!$A$1:$AL$1,0),FALSE),"")</f>
        <v>9.7227450383765195</v>
      </c>
      <c r="AZ36" s="152">
        <f>_xlfn.IFNA(VLOOKUP($B36,'B-LogEmaxOverpEC50'!$A:$AL,MATCH(AZ$1,'B-LogEmaxOverpEC50'!$A$1:$AL$1,0),FALSE),"")</f>
        <v>10.798631100238438</v>
      </c>
      <c r="BA36" s="152">
        <f>_xlfn.IFNA(VLOOKUP($B36,'B-LogEmaxOverpEC50'!$A:$AL,MATCH(BA$1,'B-LogEmaxOverpEC50'!$A$1:$AL$1,0),FALSE),"")</f>
        <v>10.629534987510091</v>
      </c>
      <c r="BB36" s="152">
        <f>_xlfn.IFNA(VLOOKUP($B36,'B-LogEmaxOverpEC50'!$A:$AL,MATCH(BB$1,'B-LogEmaxOverpEC50'!$A$1:$AL$1,0),FALSE),"")</f>
        <v>10.461982170668039</v>
      </c>
      <c r="BC36" s="152">
        <f>_xlfn.IFNA(VLOOKUP($B36,'B-LogEmaxOverpEC50'!$A:$AL,MATCH(BC$1,'B-LogEmaxOverpEC50'!$A$1:$AL$1,0),FALSE),"")</f>
        <v>10.798392438842948</v>
      </c>
      <c r="BD36" s="152">
        <f>_xlfn.IFNA(VLOOKUP($B36,'B-LogEmaxOverpEC50'!$A:$AL,MATCH(BD$1,'B-LogEmaxOverpEC50'!$A$1:$AL$1,0),FALSE),"")</f>
        <v>11.286279343714531</v>
      </c>
      <c r="BE36" s="152">
        <f>_xlfn.IFNA(VLOOKUP($B36,'B-LogEmaxOverpEC50'!$A:$AL,MATCH(BE$1,'B-LogEmaxOverpEC50'!$A$1:$AL$1,0),FALSE),"")</f>
        <v>11.53348511949655</v>
      </c>
      <c r="BF36" s="152">
        <f>_xlfn.IFNA(VLOOKUP($B36,'B-LogEmaxOverpEC50'!$A:$AL,MATCH(BF$1,'B-LogEmaxOverpEC50'!$A$1:$AL$1,0),FALSE),"")</f>
        <v>10.099188481794842</v>
      </c>
      <c r="BG36" s="137" t="str">
        <f>_xlfn.IFNA(VLOOKUP($B36,'I-LogEmaxOverpEC50'!$A:$AR,MATCH(BG$1,'I-LogEmaxOverpEC50'!$A$1:$AR$1,0),FALSE),"")</f>
        <v/>
      </c>
      <c r="BH36" s="136" t="str">
        <f>_xlfn.IFNA(VLOOKUP($B36,'I-LogEmaxOverpEC50'!$A:$AR,MATCH(BH$1,'I-LogEmaxOverpEC50'!$A$1:$AR$1,0),FALSE),"")</f>
        <v/>
      </c>
      <c r="BI36" s="136">
        <f>_xlfn.IFNA(VLOOKUP($B36,'I-LogEmaxOverpEC50'!$A:$AR,MATCH(BI$1,'I-LogEmaxOverpEC50'!$A$1:$AR$1,0),FALSE),"")</f>
        <v>9.0269535717461782</v>
      </c>
      <c r="BJ36" s="136">
        <f>_xlfn.IFNA(VLOOKUP($B36,'I-LogEmaxOverpEC50'!$A:$AR,MATCH(BJ$1,'I-LogEmaxOverpEC50'!$A$1:$AR$1,0),FALSE),"")</f>
        <v>9.0269535717461782</v>
      </c>
      <c r="BK36" s="136">
        <f>_xlfn.IFNA(VLOOKUP($B36,'I-LogEmaxOverpEC50'!$A:$AR,MATCH(BK$1,'I-LogEmaxOverpEC50'!$A$1:$AR$1,0),FALSE),"")</f>
        <v>8.883854599178715</v>
      </c>
      <c r="BL36" s="136">
        <f>_xlfn.IFNA(VLOOKUP($B36,'I-LogEmaxOverpEC50'!$A:$AR,MATCH(BL$1,'I-LogEmaxOverpEC50'!$A$1:$AR$1,0),FALSE),"")</f>
        <v>8.883854599178715</v>
      </c>
      <c r="BM36" s="136">
        <f>_xlfn.IFNA(VLOOKUP($B36,'I-LogEmaxOverpEC50'!$A:$AR,MATCH(BM$1,'I-LogEmaxOverpEC50'!$A$1:$AR$1,0),FALSE),"")</f>
        <v>10.029859479795912</v>
      </c>
      <c r="BN36" s="136">
        <f>_xlfn.IFNA(VLOOKUP($B36,'I-LogEmaxOverpEC50'!$A:$AR,MATCH(BN$1,'I-LogEmaxOverpEC50'!$A$1:$AR$1,0),FALSE),"")</f>
        <v>10.503921036758243</v>
      </c>
      <c r="BO36" s="136">
        <f>_xlfn.IFNA(VLOOKUP($B36,'I-LogEmaxOverpEC50'!$A:$AR,MATCH(BO$1,'I-LogEmaxOverpEC50'!$A$1:$AR$1,0),FALSE),"")</f>
        <v>10.503921036758243</v>
      </c>
      <c r="BP36" s="136">
        <f>_xlfn.IFNA(VLOOKUP($B36,'I-LogEmaxOverpEC50'!$A:$AR,MATCH(BP$1,'I-LogEmaxOverpEC50'!$A$1:$AR$1,0),FALSE),"")</f>
        <v>10.424037986918025</v>
      </c>
      <c r="BQ36" s="136">
        <f>_xlfn.IFNA(VLOOKUP($B36,'I-LogEmaxOverpEC50'!$A:$AR,MATCH(BQ$1,'I-LogEmaxOverpEC50'!$A$1:$AR$1,0),FALSE),"")</f>
        <v>8.6838451170763697</v>
      </c>
      <c r="BR36" s="136">
        <f>_xlfn.IFNA(VLOOKUP($B36,'I-LogEmaxOverpEC50'!$A:$AR,MATCH(BR$1,'I-LogEmaxOverpEC50'!$A$1:$AR$1,0),FALSE),"")</f>
        <v>8.2783257154726932</v>
      </c>
      <c r="BS36" s="136">
        <f>_xlfn.IFNA(VLOOKUP($B36,'I-LogEmaxOverpEC50'!$A:$AR,MATCH(BS$1,'I-LogEmaxOverpEC50'!$A$1:$AR$1,0),FALSE),"")</f>
        <v>8.0745065701146235</v>
      </c>
      <c r="BT36" s="135"/>
      <c r="BU36" s="135"/>
      <c r="BV36" s="135"/>
      <c r="BW36" s="135"/>
      <c r="BX36" s="135"/>
      <c r="BY36" s="135"/>
      <c r="BZ36" s="135"/>
      <c r="CA36" s="135"/>
      <c r="CB36" s="135"/>
      <c r="CC36" s="135"/>
      <c r="CD36" s="135"/>
      <c r="CE36" s="135"/>
      <c r="CF36" s="135"/>
      <c r="CG36" s="135"/>
      <c r="CH36" s="135"/>
      <c r="CI36" s="135"/>
      <c r="CJ36" s="135"/>
    </row>
    <row r="37" spans="1:88" s="166" customFormat="1" x14ac:dyDescent="0.2">
      <c r="A37" s="146" t="e" cm="1">
        <f t="array" ref="A37">_xlfn.IFS(SUM(F37:R37)&gt;0,1,AB37&gt;0,2,TRUE,3)</f>
        <v>#N/A</v>
      </c>
      <c r="B37" s="146" t="s">
        <v>90</v>
      </c>
      <c r="C37" s="144"/>
      <c r="D37" s="151" t="str">
        <f>_xlfn.XLOOKUP(B37,RecNamesAll!A:A,RecNamesAll!E:E)</f>
        <v>A</v>
      </c>
      <c r="E37" s="150" t="str">
        <f>_xlfn.XLOOKUP(B37,RecNamesAll!A:A,RecNamesAll!C:C)</f>
        <v>D1</v>
      </c>
      <c r="F37" s="160" t="e">
        <f t="shared" si="0"/>
        <v>#N/A</v>
      </c>
      <c r="G37" s="159" t="e">
        <f t="shared" si="1"/>
        <v>#N/A</v>
      </c>
      <c r="H37" s="159" t="e">
        <f t="shared" si="2"/>
        <v>#N/A</v>
      </c>
      <c r="I37" s="159" t="e">
        <f t="shared" si="3"/>
        <v>#N/A</v>
      </c>
      <c r="J37" s="159" t="e">
        <f t="shared" si="4"/>
        <v>#N/A</v>
      </c>
      <c r="K37" s="159" t="e">
        <f t="shared" si="5"/>
        <v>#N/A</v>
      </c>
      <c r="L37" s="159" t="e">
        <f t="shared" si="6"/>
        <v>#N/A</v>
      </c>
      <c r="M37" s="159" t="e">
        <f t="shared" si="7"/>
        <v>#N/A</v>
      </c>
      <c r="N37" s="159" t="e">
        <f t="shared" si="8"/>
        <v>#N/A</v>
      </c>
      <c r="O37" s="159" t="e">
        <f t="shared" si="9"/>
        <v>#N/A</v>
      </c>
      <c r="P37" s="159" t="e">
        <f t="shared" si="10"/>
        <v>#N/A</v>
      </c>
      <c r="Q37" s="159" t="e">
        <f t="shared" si="11"/>
        <v>#N/A</v>
      </c>
      <c r="R37" s="159" t="e">
        <f t="shared" si="12"/>
        <v>#N/A</v>
      </c>
      <c r="S37" s="147"/>
      <c r="T37" s="147"/>
      <c r="U37" s="146" t="str">
        <f t="shared" si="13"/>
        <v>A</v>
      </c>
      <c r="V37" s="145" t="str">
        <f t="shared" si="14"/>
        <v>D1</v>
      </c>
      <c r="W37" s="157" t="e">
        <f>VLOOKUP($B37,GtP!$A:$DD,MATCH("Gs_0-2",GtP!$A$1:$DD$1,0),FALSE)</f>
        <v>#N/A</v>
      </c>
      <c r="X37" s="156" t="e">
        <f>VLOOKUP($B37,GtP!$A:$DD,MATCH("Gi/o_0-2",GtP!$A$1:$DD$1,0),FALSE)</f>
        <v>#N/A</v>
      </c>
      <c r="Y37" s="156" t="e">
        <f>VLOOKUP($B37,GtP!$A:$DD,MATCH("Gq/11_0-2",GtP!$A$1:$DD$1,0),FALSE)</f>
        <v>#N/A</v>
      </c>
      <c r="Z37" s="156" t="e">
        <f>VLOOKUP($B37,GtP!$A:$DD,MATCH("G12/13_0-2",GtP!$A$1:$DD$1,0),FALSE)</f>
        <v>#N/A</v>
      </c>
      <c r="AA37" s="155"/>
      <c r="AB37" s="143" t="e">
        <f t="shared" si="19"/>
        <v>#N/A</v>
      </c>
      <c r="AC37" s="315" t="str">
        <f t="shared" si="15"/>
        <v/>
      </c>
      <c r="AD37" s="349" t="str">
        <f t="shared" si="16"/>
        <v/>
      </c>
      <c r="AE37" s="349" t="str">
        <f t="shared" si="17"/>
        <v/>
      </c>
      <c r="AF37" s="311" t="str">
        <f t="shared" si="18"/>
        <v/>
      </c>
      <c r="AG37" s="141" t="e">
        <f>_xlfn.CONCAT(IF(AT37="","-","B"),IF(BG37="","-","I"),VLOOKUP($B37,GtP!$A:$BB,MATCH("Gs_0-1",GtP!$A$1:$BB$1,0),FALSE))</f>
        <v>#N/A</v>
      </c>
      <c r="AH37" s="140" t="e">
        <f>_xlfn.CONCAT(IF(AU37="","-","B"),IF(BH37="","-","I"),VLOOKUP($B37,GtP!$A:$BB,MATCH("Gs_0-1",GtP!$A$1:$BB$1,0),FALSE))</f>
        <v>#N/A</v>
      </c>
      <c r="AI37" s="140" t="e">
        <f>_xlfn.CONCAT(IF(AV37="","-","B"),IF(BI37="","-","I"),VLOOKUP($B37,GtP!$A:$BB,MATCH("Gi/o_0-1",GtP!$A$1:$BB$1,0),FALSE))</f>
        <v>#N/A</v>
      </c>
      <c r="AJ37" s="140" t="e">
        <f>_xlfn.CONCAT(IF(AW37="","-","B"),IF(BJ37="","-","I"),VLOOKUP($B37,GtP!$A:$BB,MATCH("Gi/o_0-1",GtP!$A$1:$BB$1,0),FALSE))</f>
        <v>#N/A</v>
      </c>
      <c r="AK37" s="140" t="e">
        <f>_xlfn.CONCAT(IF(AX37="","-","B"),IF(BK37="","-","I"),VLOOKUP($B37,GtP!$A:$BB,MATCH("Gi/o_0-1",GtP!$A$1:$BB$1,0),FALSE))</f>
        <v>#N/A</v>
      </c>
      <c r="AL37" s="140" t="e">
        <f>_xlfn.CONCAT(IF(AY37="","-","B"),IF(BL37="","-","I"),VLOOKUP($B37,GtP!$A:$BB,MATCH("Gi/o_0-1",GtP!$A$1:$BB$1,0),FALSE))</f>
        <v>#N/A</v>
      </c>
      <c r="AM37" s="140" t="e">
        <f>_xlfn.CONCAT(IF(AZ37="","-","B"),IF(BM37="","-","I"),VLOOKUP($B37,GtP!$A:$BB,MATCH("Gi/o_0-1",GtP!$A$1:$BB$1,0),FALSE))</f>
        <v>#N/A</v>
      </c>
      <c r="AN37" s="140" t="e">
        <f>_xlfn.CONCAT(IF(BA37="","-","B"),IF(BN37="","-","I"),VLOOKUP($B37,GtP!$A:$BB,MATCH("Gq/11_0-1",GtP!$A$1:$BB$1,0),FALSE))</f>
        <v>#N/A</v>
      </c>
      <c r="AO37" s="140" t="e">
        <f>_xlfn.CONCAT(IF(BB37="","-","B"),IF(BO37="","-","I"),VLOOKUP($B37,GtP!$A:$BB,MATCH("Gq/11_0-1",GtP!$A$1:$BB$1,0),FALSE))</f>
        <v>#N/A</v>
      </c>
      <c r="AP37" s="140" t="e">
        <f>_xlfn.CONCAT(IF(BC37="","-","B"),IF(BP37="","-","I"),VLOOKUP($B37,GtP!$A:$BB,MATCH("Gq/11_0-1",GtP!$A$1:$BB$1,0),FALSE))</f>
        <v>#N/A</v>
      </c>
      <c r="AQ37" s="140" t="e">
        <f>_xlfn.CONCAT(IF(BD37="","-","B"),IF(BQ37="","-","I"),VLOOKUP($B37,GtP!$A:$BB,MATCH("Gq/11_0-1",GtP!$A$1:$BB$1,0),FALSE))</f>
        <v>#N/A</v>
      </c>
      <c r="AR37" s="140" t="e">
        <f>_xlfn.CONCAT(IF(BE37="","-","B"),IF(BR37="","-","I"),VLOOKUP($B37,GtP!$A:$BB,MATCH("G12/13_0-1",GtP!$A$1:$BB$1,0),FALSE))</f>
        <v>#N/A</v>
      </c>
      <c r="AS37" s="140" t="e">
        <f>_xlfn.CONCAT(IF(BF37="","-","B"),IF(BS37="","-","I"),VLOOKUP($B37,GtP!$A:$BB,MATCH("G12/13_0-1",GtP!$A$1:$BB$1,0),FALSE))</f>
        <v>#N/A</v>
      </c>
      <c r="AT37" s="139">
        <f>_xlfn.IFNA(VLOOKUP($B37,'B-LogEmaxOverpEC50'!$A:$AL,MATCH(AT$1,'B-LogEmaxOverpEC50'!$A$1:$AL$1,0),FALSE),"")</f>
        <v>10.623547079786631</v>
      </c>
      <c r="AU37" s="136" t="str">
        <f>_xlfn.IFNA(VLOOKUP($B37,'B-LogEmaxOverpEC50'!$A:$AL,MATCH(AU$1,'B-LogEmaxOverpEC50'!$A$1:$AL$1,0),FALSE),"")</f>
        <v/>
      </c>
      <c r="AV37" s="152" t="str">
        <f>_xlfn.IFNA(VLOOKUP($B37,'B-LogEmaxOverpEC50'!$A:$AL,MATCH(AV$1,'B-LogEmaxOverpEC50'!$A$1:$AL$1,0),FALSE),"")</f>
        <v/>
      </c>
      <c r="AW37" s="152" t="str">
        <f>_xlfn.IFNA(VLOOKUP($B37,'B-LogEmaxOverpEC50'!$A:$AL,MATCH(AW$1,'B-LogEmaxOverpEC50'!$A$1:$AL$1,0),FALSE),"")</f>
        <v/>
      </c>
      <c r="AX37" s="152" t="str">
        <f>_xlfn.IFNA(VLOOKUP($B37,'B-LogEmaxOverpEC50'!$A:$AL,MATCH(AX$1,'B-LogEmaxOverpEC50'!$A$1:$AL$1,0),FALSE),"")</f>
        <v/>
      </c>
      <c r="AY37" s="152">
        <f>_xlfn.IFNA(VLOOKUP($B37,'B-LogEmaxOverpEC50'!$A:$AL,MATCH(AY$1,'B-LogEmaxOverpEC50'!$A$1:$AL$1,0),FALSE),"")</f>
        <v>7.1044358798017084</v>
      </c>
      <c r="AZ37" s="152">
        <f>_xlfn.IFNA(VLOOKUP($B37,'B-LogEmaxOverpEC50'!$A:$AL,MATCH(AZ$1,'B-LogEmaxOverpEC50'!$A$1:$AL$1,0),FALSE),"")</f>
        <v>7.6924623318773468</v>
      </c>
      <c r="BA37" s="152" t="str">
        <f>_xlfn.IFNA(VLOOKUP($B37,'B-LogEmaxOverpEC50'!$A:$AL,MATCH(BA$1,'B-LogEmaxOverpEC50'!$A$1:$AL$1,0),FALSE),"")</f>
        <v/>
      </c>
      <c r="BB37" s="152" t="str">
        <f>_xlfn.IFNA(VLOOKUP($B37,'B-LogEmaxOverpEC50'!$A:$AL,MATCH(BB$1,'B-LogEmaxOverpEC50'!$A$1:$AL$1,0),FALSE),"")</f>
        <v/>
      </c>
      <c r="BC37" s="152" t="str">
        <f>_xlfn.IFNA(VLOOKUP($B37,'B-LogEmaxOverpEC50'!$A:$AL,MATCH(BC$1,'B-LogEmaxOverpEC50'!$A$1:$AL$1,0),FALSE),"")</f>
        <v/>
      </c>
      <c r="BD37" s="152">
        <f>_xlfn.IFNA(VLOOKUP($B37,'B-LogEmaxOverpEC50'!$A:$AL,MATCH(BD$1,'B-LogEmaxOverpEC50'!$A$1:$AL$1,0),FALSE),"")</f>
        <v>9.4372491319759</v>
      </c>
      <c r="BE37" s="152" t="str">
        <f>_xlfn.IFNA(VLOOKUP($B37,'B-LogEmaxOverpEC50'!$A:$AL,MATCH(BE$1,'B-LogEmaxOverpEC50'!$A$1:$AL$1,0),FALSE),"")</f>
        <v/>
      </c>
      <c r="BF37" s="152" t="str">
        <f>_xlfn.IFNA(VLOOKUP($B37,'B-LogEmaxOverpEC50'!$A:$AL,MATCH(BF$1,'B-LogEmaxOverpEC50'!$A$1:$AL$1,0),FALSE),"")</f>
        <v/>
      </c>
      <c r="BG37" s="137">
        <f>_xlfn.IFNA(VLOOKUP($B37,'I-LogEmaxOverpEC50'!$A:$AR,MATCH(BG$1,'I-LogEmaxOverpEC50'!$A$1:$AR$1,0),FALSE),"")</f>
        <v>7.2943568487915789</v>
      </c>
      <c r="BH37" s="136">
        <f>_xlfn.IFNA(VLOOKUP($B37,'I-LogEmaxOverpEC50'!$A:$AR,MATCH(BH$1,'I-LogEmaxOverpEC50'!$A$1:$AR$1,0),FALSE),"")</f>
        <v>7.1474576896454609</v>
      </c>
      <c r="BI37" s="136" t="str">
        <f>_xlfn.IFNA(VLOOKUP($B37,'I-LogEmaxOverpEC50'!$A:$AR,MATCH(BI$1,'I-LogEmaxOverpEC50'!$A$1:$AR$1,0),FALSE),"")</f>
        <v/>
      </c>
      <c r="BJ37" s="136" t="str">
        <f>_xlfn.IFNA(VLOOKUP($B37,'I-LogEmaxOverpEC50'!$A:$AR,MATCH(BJ$1,'I-LogEmaxOverpEC50'!$A$1:$AR$1,0),FALSE),"")</f>
        <v/>
      </c>
      <c r="BK37" s="136" t="str">
        <f>_xlfn.IFNA(VLOOKUP($B37,'I-LogEmaxOverpEC50'!$A:$AR,MATCH(BK$1,'I-LogEmaxOverpEC50'!$A$1:$AR$1,0),FALSE),"")</f>
        <v/>
      </c>
      <c r="BL37" s="136" t="str">
        <f>_xlfn.IFNA(VLOOKUP($B37,'I-LogEmaxOverpEC50'!$A:$AR,MATCH(BL$1,'I-LogEmaxOverpEC50'!$A$1:$AR$1,0),FALSE),"")</f>
        <v/>
      </c>
      <c r="BM37" s="136">
        <f>_xlfn.IFNA(VLOOKUP($B37,'I-LogEmaxOverpEC50'!$A:$AR,MATCH(BM$1,'I-LogEmaxOverpEC50'!$A$1:$AR$1,0),FALSE),"")</f>
        <v>7.2113989275969086</v>
      </c>
      <c r="BN37" s="136">
        <f>_xlfn.IFNA(VLOOKUP($B37,'I-LogEmaxOverpEC50'!$A:$AR,MATCH(BN$1,'I-LogEmaxOverpEC50'!$A$1:$AR$1,0),FALSE),"")</f>
        <v>7.0169247899362972</v>
      </c>
      <c r="BO37" s="136">
        <f>_xlfn.IFNA(VLOOKUP($B37,'I-LogEmaxOverpEC50'!$A:$AR,MATCH(BO$1,'I-LogEmaxOverpEC50'!$A$1:$AR$1,0),FALSE),"")</f>
        <v>7.0169247899362972</v>
      </c>
      <c r="BP37" s="136">
        <f>_xlfn.IFNA(VLOOKUP($B37,'I-LogEmaxOverpEC50'!$A:$AR,MATCH(BP$1,'I-LogEmaxOverpEC50'!$A$1:$AR$1,0),FALSE),"")</f>
        <v>7.3281017931923138</v>
      </c>
      <c r="BQ37" s="136" t="str">
        <f>_xlfn.IFNA(VLOOKUP($B37,'I-LogEmaxOverpEC50'!$A:$AR,MATCH(BQ$1,'I-LogEmaxOverpEC50'!$A$1:$AR$1,0),FALSE),"")</f>
        <v/>
      </c>
      <c r="BR37" s="136" t="str">
        <f>_xlfn.IFNA(VLOOKUP($B37,'I-LogEmaxOverpEC50'!$A:$AR,MATCH(BR$1,'I-LogEmaxOverpEC50'!$A$1:$AR$1,0),FALSE),"")</f>
        <v/>
      </c>
      <c r="BS37" s="136" t="str">
        <f>_xlfn.IFNA(VLOOKUP($B37,'I-LogEmaxOverpEC50'!$A:$AR,MATCH(BS$1,'I-LogEmaxOverpEC50'!$A$1:$AR$1,0),FALSE),"")</f>
        <v/>
      </c>
      <c r="BT37" s="135"/>
      <c r="BU37" s="135"/>
      <c r="BV37" s="135"/>
      <c r="BW37" s="135"/>
      <c r="BX37" s="135"/>
      <c r="BY37" s="135"/>
      <c r="BZ37" s="135"/>
      <c r="CA37" s="135"/>
      <c r="CB37" s="135"/>
      <c r="CC37" s="135"/>
      <c r="CD37" s="135"/>
      <c r="CE37" s="135"/>
      <c r="CF37" s="135"/>
      <c r="CG37" s="135"/>
      <c r="CH37" s="135"/>
      <c r="CI37" s="135"/>
      <c r="CJ37" s="135"/>
    </row>
    <row r="38" spans="1:88" s="166" customFormat="1" x14ac:dyDescent="0.2">
      <c r="A38" s="146" t="e" cm="1">
        <f t="array" ref="A38">_xlfn.IFS(SUM(F38:R38)&gt;0,1,AB38&gt;0,2,TRUE,3)</f>
        <v>#N/A</v>
      </c>
      <c r="B38" s="146" t="s">
        <v>91</v>
      </c>
      <c r="C38" s="144"/>
      <c r="D38" s="151" t="str">
        <f>_xlfn.XLOOKUP(B38,RecNamesAll!A:A,RecNamesAll!E:E)</f>
        <v>A</v>
      </c>
      <c r="E38" s="150" t="str">
        <f>_xlfn.XLOOKUP(B38,RecNamesAll!A:A,RecNamesAll!C:C)</f>
        <v>D2</v>
      </c>
      <c r="F38" s="160" t="e">
        <f t="shared" si="0"/>
        <v>#N/A</v>
      </c>
      <c r="G38" s="159" t="e">
        <f t="shared" si="1"/>
        <v>#N/A</v>
      </c>
      <c r="H38" s="159" t="e">
        <f t="shared" si="2"/>
        <v>#N/A</v>
      </c>
      <c r="I38" s="159" t="e">
        <f t="shared" si="3"/>
        <v>#N/A</v>
      </c>
      <c r="J38" s="159" t="e">
        <f t="shared" si="4"/>
        <v>#N/A</v>
      </c>
      <c r="K38" s="159" t="e">
        <f t="shared" si="5"/>
        <v>#N/A</v>
      </c>
      <c r="L38" s="159" t="e">
        <f t="shared" si="6"/>
        <v>#N/A</v>
      </c>
      <c r="M38" s="159" t="e">
        <f t="shared" si="7"/>
        <v>#N/A</v>
      </c>
      <c r="N38" s="159" t="e">
        <f t="shared" si="8"/>
        <v>#N/A</v>
      </c>
      <c r="O38" s="159" t="e">
        <f t="shared" si="9"/>
        <v>#N/A</v>
      </c>
      <c r="P38" s="159" t="e">
        <f t="shared" si="10"/>
        <v>#N/A</v>
      </c>
      <c r="Q38" s="159" t="e">
        <f t="shared" si="11"/>
        <v>#N/A</v>
      </c>
      <c r="R38" s="159" t="e">
        <f t="shared" si="12"/>
        <v>#N/A</v>
      </c>
      <c r="S38" s="147"/>
      <c r="T38" s="147"/>
      <c r="U38" s="146" t="str">
        <f t="shared" si="13"/>
        <v>A</v>
      </c>
      <c r="V38" s="145" t="str">
        <f t="shared" si="14"/>
        <v>D2</v>
      </c>
      <c r="W38" s="157" t="e">
        <f>VLOOKUP($B38,GtP!$A:$DD,MATCH("Gs_0-2",GtP!$A$1:$DD$1,0),FALSE)</f>
        <v>#N/A</v>
      </c>
      <c r="X38" s="156" t="e">
        <f>VLOOKUP($B38,GtP!$A:$DD,MATCH("Gi/o_0-2",GtP!$A$1:$DD$1,0),FALSE)</f>
        <v>#N/A</v>
      </c>
      <c r="Y38" s="156" t="e">
        <f>VLOOKUP($B38,GtP!$A:$DD,MATCH("Gq/11_0-2",GtP!$A$1:$DD$1,0),FALSE)</f>
        <v>#N/A</v>
      </c>
      <c r="Z38" s="156" t="e">
        <f>VLOOKUP($B38,GtP!$A:$DD,MATCH("G12/13_0-2",GtP!$A$1:$DD$1,0),FALSE)</f>
        <v>#N/A</v>
      </c>
      <c r="AA38" s="155"/>
      <c r="AB38" s="143" t="e">
        <f t="shared" si="19"/>
        <v>#N/A</v>
      </c>
      <c r="AC38" s="315" t="str">
        <f t="shared" si="15"/>
        <v/>
      </c>
      <c r="AD38" s="349" t="str">
        <f t="shared" si="16"/>
        <v/>
      </c>
      <c r="AE38" s="349" t="str">
        <f t="shared" si="17"/>
        <v/>
      </c>
      <c r="AF38" s="311" t="str">
        <f t="shared" si="18"/>
        <v/>
      </c>
      <c r="AG38" s="141" t="e">
        <f>_xlfn.CONCAT(IF(AT38="","-","B"),IF(BG38="","-","I"),VLOOKUP($B38,GtP!$A:$BB,MATCH("Gs_0-1",GtP!$A$1:$BB$1,0),FALSE))</f>
        <v>#N/A</v>
      </c>
      <c r="AH38" s="140" t="e">
        <f>_xlfn.CONCAT(IF(AU38="","-","B"),IF(BH38="","-","I"),VLOOKUP($B38,GtP!$A:$BB,MATCH("Gs_0-1",GtP!$A$1:$BB$1,0),FALSE))</f>
        <v>#N/A</v>
      </c>
      <c r="AI38" s="140" t="e">
        <f>_xlfn.CONCAT(IF(AV38="","-","B"),IF(BI38="","-","I"),VLOOKUP($B38,GtP!$A:$BB,MATCH("Gi/o_0-1",GtP!$A$1:$BB$1,0),FALSE))</f>
        <v>#N/A</v>
      </c>
      <c r="AJ38" s="140" t="e">
        <f>_xlfn.CONCAT(IF(AW38="","-","B"),IF(BJ38="","-","I"),VLOOKUP($B38,GtP!$A:$BB,MATCH("Gi/o_0-1",GtP!$A$1:$BB$1,0),FALSE))</f>
        <v>#N/A</v>
      </c>
      <c r="AK38" s="140" t="e">
        <f>_xlfn.CONCAT(IF(AX38="","-","B"),IF(BK38="","-","I"),VLOOKUP($B38,GtP!$A:$BB,MATCH("Gi/o_0-1",GtP!$A$1:$BB$1,0),FALSE))</f>
        <v>#N/A</v>
      </c>
      <c r="AL38" s="140" t="e">
        <f>_xlfn.CONCAT(IF(AY38="","-","B"),IF(BL38="","-","I"),VLOOKUP($B38,GtP!$A:$BB,MATCH("Gi/o_0-1",GtP!$A$1:$BB$1,0),FALSE))</f>
        <v>#N/A</v>
      </c>
      <c r="AM38" s="140" t="e">
        <f>_xlfn.CONCAT(IF(AZ38="","-","B"),IF(BM38="","-","I"),VLOOKUP($B38,GtP!$A:$BB,MATCH("Gi/o_0-1",GtP!$A$1:$BB$1,0),FALSE))</f>
        <v>#N/A</v>
      </c>
      <c r="AN38" s="140" t="e">
        <f>_xlfn.CONCAT(IF(BA38="","-","B"),IF(BN38="","-","I"),VLOOKUP($B38,GtP!$A:$BB,MATCH("Gq/11_0-1",GtP!$A$1:$BB$1,0),FALSE))</f>
        <v>#N/A</v>
      </c>
      <c r="AO38" s="140" t="e">
        <f>_xlfn.CONCAT(IF(BB38="","-","B"),IF(BO38="","-","I"),VLOOKUP($B38,GtP!$A:$BB,MATCH("Gq/11_0-1",GtP!$A$1:$BB$1,0),FALSE))</f>
        <v>#N/A</v>
      </c>
      <c r="AP38" s="140" t="e">
        <f>_xlfn.CONCAT(IF(BC38="","-","B"),IF(BP38="","-","I"),VLOOKUP($B38,GtP!$A:$BB,MATCH("Gq/11_0-1",GtP!$A$1:$BB$1,0),FALSE))</f>
        <v>#N/A</v>
      </c>
      <c r="AQ38" s="140" t="e">
        <f>_xlfn.CONCAT(IF(BD38="","-","B"),IF(BQ38="","-","I"),VLOOKUP($B38,GtP!$A:$BB,MATCH("Gq/11_0-1",GtP!$A$1:$BB$1,0),FALSE))</f>
        <v>#N/A</v>
      </c>
      <c r="AR38" s="140" t="e">
        <f>_xlfn.CONCAT(IF(BE38="","-","B"),IF(BR38="","-","I"),VLOOKUP($B38,GtP!$A:$BB,MATCH("G12/13_0-1",GtP!$A$1:$BB$1,0),FALSE))</f>
        <v>#N/A</v>
      </c>
      <c r="AS38" s="140" t="e">
        <f>_xlfn.CONCAT(IF(BF38="","-","B"),IF(BS38="","-","I"),VLOOKUP($B38,GtP!$A:$BB,MATCH("G12/13_0-1",GtP!$A$1:$BB$1,0),FALSE))</f>
        <v>#N/A</v>
      </c>
      <c r="AT38" s="139" t="str">
        <f>_xlfn.IFNA(VLOOKUP($B38,'B-LogEmaxOverpEC50'!$A:$AL,MATCH(AT$1,'B-LogEmaxOverpEC50'!$A$1:$AL$1,0),FALSE),"")</f>
        <v/>
      </c>
      <c r="AU38" s="136" t="str">
        <f>_xlfn.IFNA(VLOOKUP($B38,'B-LogEmaxOverpEC50'!$A:$AL,MATCH(AU$1,'B-LogEmaxOverpEC50'!$A$1:$AL$1,0),FALSE),"")</f>
        <v/>
      </c>
      <c r="AV38" s="152">
        <f>_xlfn.IFNA(VLOOKUP($B38,'B-LogEmaxOverpEC50'!$A:$AL,MATCH(AV$1,'B-LogEmaxOverpEC50'!$A$1:$AL$1,0),FALSE),"")</f>
        <v>10.023710172886229</v>
      </c>
      <c r="AW38" s="152">
        <f>_xlfn.IFNA(VLOOKUP($B38,'B-LogEmaxOverpEC50'!$A:$AL,MATCH(AW$1,'B-LogEmaxOverpEC50'!$A$1:$AL$1,0),FALSE),"")</f>
        <v>9.6636484715458302</v>
      </c>
      <c r="AX38" s="152">
        <f>_xlfn.IFNA(VLOOKUP($B38,'B-LogEmaxOverpEC50'!$A:$AL,MATCH(AX$1,'B-LogEmaxOverpEC50'!$A$1:$AL$1,0),FALSE),"")</f>
        <v>10.430092928479985</v>
      </c>
      <c r="AY38" s="152">
        <f>_xlfn.IFNA(VLOOKUP($B38,'B-LogEmaxOverpEC50'!$A:$AL,MATCH(AY$1,'B-LogEmaxOverpEC50'!$A$1:$AL$1,0),FALSE),"")</f>
        <v>10.902887133411229</v>
      </c>
      <c r="AZ38" s="152">
        <f>_xlfn.IFNA(VLOOKUP($B38,'B-LogEmaxOverpEC50'!$A:$AL,MATCH(AZ$1,'B-LogEmaxOverpEC50'!$A$1:$AL$1,0),FALSE),"")</f>
        <v>9.8524959962010765</v>
      </c>
      <c r="BA38" s="152" t="str">
        <f>_xlfn.IFNA(VLOOKUP($B38,'B-LogEmaxOverpEC50'!$A:$AL,MATCH(BA$1,'B-LogEmaxOverpEC50'!$A$1:$AL$1,0),FALSE),"")</f>
        <v/>
      </c>
      <c r="BB38" s="152" t="str">
        <f>_xlfn.IFNA(VLOOKUP($B38,'B-LogEmaxOverpEC50'!$A:$AL,MATCH(BB$1,'B-LogEmaxOverpEC50'!$A$1:$AL$1,0),FALSE),"")</f>
        <v/>
      </c>
      <c r="BC38" s="152" t="str">
        <f>_xlfn.IFNA(VLOOKUP($B38,'B-LogEmaxOverpEC50'!$A:$AL,MATCH(BC$1,'B-LogEmaxOverpEC50'!$A$1:$AL$1,0),FALSE),"")</f>
        <v/>
      </c>
      <c r="BD38" s="152" t="str">
        <f>_xlfn.IFNA(VLOOKUP($B38,'B-LogEmaxOverpEC50'!$A:$AL,MATCH(BD$1,'B-LogEmaxOverpEC50'!$A$1:$AL$1,0),FALSE),"")</f>
        <v/>
      </c>
      <c r="BE38" s="152" t="str">
        <f>_xlfn.IFNA(VLOOKUP($B38,'B-LogEmaxOverpEC50'!$A:$AL,MATCH(BE$1,'B-LogEmaxOverpEC50'!$A$1:$AL$1,0),FALSE),"")</f>
        <v/>
      </c>
      <c r="BF38" s="152" t="str">
        <f>_xlfn.IFNA(VLOOKUP($B38,'B-LogEmaxOverpEC50'!$A:$AL,MATCH(BF$1,'B-LogEmaxOverpEC50'!$A$1:$AL$1,0),FALSE),"")</f>
        <v/>
      </c>
      <c r="BG38" s="137" t="str">
        <f>_xlfn.IFNA(VLOOKUP($B38,'I-LogEmaxOverpEC50'!$A:$AR,MATCH(BG$1,'I-LogEmaxOverpEC50'!$A$1:$AR$1,0),FALSE),"")</f>
        <v/>
      </c>
      <c r="BH38" s="136" t="str">
        <f>_xlfn.IFNA(VLOOKUP($B38,'I-LogEmaxOverpEC50'!$A:$AR,MATCH(BH$1,'I-LogEmaxOverpEC50'!$A$1:$AR$1,0),FALSE),"")</f>
        <v/>
      </c>
      <c r="BI38" s="136">
        <f>_xlfn.IFNA(VLOOKUP($B38,'I-LogEmaxOverpEC50'!$A:$AR,MATCH(BI$1,'I-LogEmaxOverpEC50'!$A$1:$AR$1,0),FALSE),"")</f>
        <v>9.7689536904123777</v>
      </c>
      <c r="BJ38" s="136">
        <f>_xlfn.IFNA(VLOOKUP($B38,'I-LogEmaxOverpEC50'!$A:$AR,MATCH(BJ$1,'I-LogEmaxOverpEC50'!$A$1:$AR$1,0),FALSE),"")</f>
        <v>9.7689536904123777</v>
      </c>
      <c r="BK38" s="136">
        <f>_xlfn.IFNA(VLOOKUP($B38,'I-LogEmaxOverpEC50'!$A:$AR,MATCH(BK$1,'I-LogEmaxOverpEC50'!$A$1:$AR$1,0),FALSE),"")</f>
        <v>9.5671121314662404</v>
      </c>
      <c r="BL38" s="136">
        <f>_xlfn.IFNA(VLOOKUP($B38,'I-LogEmaxOverpEC50'!$A:$AR,MATCH(BL$1,'I-LogEmaxOverpEC50'!$A$1:$AR$1,0),FALSE),"")</f>
        <v>9.5671121314662404</v>
      </c>
      <c r="BM38" s="136">
        <f>_xlfn.IFNA(VLOOKUP($B38,'I-LogEmaxOverpEC50'!$A:$AR,MATCH(BM$1,'I-LogEmaxOverpEC50'!$A$1:$AR$1,0),FALSE),"")</f>
        <v>9.5539347659824827</v>
      </c>
      <c r="BN38" s="136" t="str">
        <f>_xlfn.IFNA(VLOOKUP($B38,'I-LogEmaxOverpEC50'!$A:$AR,MATCH(BN$1,'I-LogEmaxOverpEC50'!$A$1:$AR$1,0),FALSE),"")</f>
        <v/>
      </c>
      <c r="BO38" s="136" t="str">
        <f>_xlfn.IFNA(VLOOKUP($B38,'I-LogEmaxOverpEC50'!$A:$AR,MATCH(BO$1,'I-LogEmaxOverpEC50'!$A$1:$AR$1,0),FALSE),"")</f>
        <v/>
      </c>
      <c r="BP38" s="136" t="str">
        <f>_xlfn.IFNA(VLOOKUP($B38,'I-LogEmaxOverpEC50'!$A:$AR,MATCH(BP$1,'I-LogEmaxOverpEC50'!$A$1:$AR$1,0),FALSE),"")</f>
        <v/>
      </c>
      <c r="BQ38" s="136" t="str">
        <f>_xlfn.IFNA(VLOOKUP($B38,'I-LogEmaxOverpEC50'!$A:$AR,MATCH(BQ$1,'I-LogEmaxOverpEC50'!$A$1:$AR$1,0),FALSE),"")</f>
        <v/>
      </c>
      <c r="BR38" s="136" t="str">
        <f>_xlfn.IFNA(VLOOKUP($B38,'I-LogEmaxOverpEC50'!$A:$AR,MATCH(BR$1,'I-LogEmaxOverpEC50'!$A$1:$AR$1,0),FALSE),"")</f>
        <v/>
      </c>
      <c r="BS38" s="136" t="str">
        <f>_xlfn.IFNA(VLOOKUP($B38,'I-LogEmaxOverpEC50'!$A:$AR,MATCH(BS$1,'I-LogEmaxOverpEC50'!$A$1:$AR$1,0),FALSE),"")</f>
        <v/>
      </c>
      <c r="BT38" s="135"/>
      <c r="BU38" s="135"/>
      <c r="BV38" s="135"/>
      <c r="BW38" s="135"/>
      <c r="BX38" s="135"/>
      <c r="BY38" s="135"/>
      <c r="BZ38" s="135"/>
      <c r="CA38" s="135"/>
      <c r="CB38" s="135"/>
      <c r="CC38" s="135"/>
      <c r="CD38" s="135"/>
      <c r="CE38" s="135"/>
      <c r="CF38" s="135"/>
      <c r="CG38" s="135"/>
      <c r="CH38" s="135"/>
      <c r="CI38" s="135"/>
      <c r="CJ38" s="135"/>
    </row>
    <row r="39" spans="1:88" s="166" customFormat="1" x14ac:dyDescent="0.2">
      <c r="A39" s="146" cm="1">
        <f t="array" ref="A39">_xlfn.IFS(SUM(F39:R39)&gt;0,1,AB39&gt;0,2,TRUE,3)</f>
        <v>1</v>
      </c>
      <c r="B39" s="146" t="s">
        <v>92</v>
      </c>
      <c r="C39" s="144"/>
      <c r="D39" s="151" t="str">
        <f>_xlfn.XLOOKUP(B39,RecNamesAll!A:A,RecNamesAll!E:E)</f>
        <v>A</v>
      </c>
      <c r="E39" s="150" t="str">
        <f>_xlfn.XLOOKUP(B39,RecNamesAll!A:A,RecNamesAll!C:C)</f>
        <v>D3</v>
      </c>
      <c r="F39" s="160" t="str">
        <f t="shared" si="0"/>
        <v/>
      </c>
      <c r="G39" s="159" t="str">
        <f t="shared" si="1"/>
        <v/>
      </c>
      <c r="H39" s="159">
        <f t="shared" si="2"/>
        <v>8.9249924054599941</v>
      </c>
      <c r="I39" s="159">
        <f t="shared" si="3"/>
        <v>8.9249924054599941</v>
      </c>
      <c r="J39" s="159">
        <f t="shared" si="4"/>
        <v>9.0216880638460388</v>
      </c>
      <c r="K39" s="159">
        <f t="shared" si="5"/>
        <v>9.0216880638460388</v>
      </c>
      <c r="L39" s="159">
        <f t="shared" si="6"/>
        <v>9.6256025900889615</v>
      </c>
      <c r="M39" s="159" t="str">
        <f t="shared" si="7"/>
        <v/>
      </c>
      <c r="N39" s="159" t="str">
        <f t="shared" si="8"/>
        <v/>
      </c>
      <c r="O39" s="159" t="str">
        <f t="shared" si="9"/>
        <v/>
      </c>
      <c r="P39" s="159" t="str">
        <f t="shared" si="10"/>
        <v/>
      </c>
      <c r="Q39" s="159" t="str">
        <f t="shared" si="11"/>
        <v/>
      </c>
      <c r="R39" s="159" t="str">
        <f t="shared" si="12"/>
        <v/>
      </c>
      <c r="S39" s="147"/>
      <c r="T39" s="147"/>
      <c r="U39" s="146" t="str">
        <f t="shared" si="13"/>
        <v>A</v>
      </c>
      <c r="V39" s="145" t="str">
        <f t="shared" si="14"/>
        <v>D3</v>
      </c>
      <c r="W39" s="157">
        <f>VLOOKUP($B39,GtP!$A:$DD,MATCH("Gs_0-2",GtP!$A$1:$DD$1,0),FALSE)</f>
        <v>0</v>
      </c>
      <c r="X39" s="156">
        <f>VLOOKUP($B39,GtP!$A:$DD,MATCH("Gi/o_0-2",GtP!$A$1:$DD$1,0),FALSE)</f>
        <v>1</v>
      </c>
      <c r="Y39" s="156">
        <f>VLOOKUP($B39,GtP!$A:$DD,MATCH("Gq/11_0-2",GtP!$A$1:$DD$1,0),FALSE)</f>
        <v>0</v>
      </c>
      <c r="Z39" s="156">
        <f>VLOOKUP($B39,GtP!$A:$DD,MATCH("G12/13_0-2",GtP!$A$1:$DD$1,0),FALSE)</f>
        <v>0</v>
      </c>
      <c r="AA39" s="155"/>
      <c r="AB39" s="143">
        <f t="shared" si="19"/>
        <v>1</v>
      </c>
      <c r="AC39" s="315" t="str">
        <f t="shared" si="15"/>
        <v/>
      </c>
      <c r="AD39" s="349">
        <f t="shared" si="16"/>
        <v>5</v>
      </c>
      <c r="AE39" s="349" t="str">
        <f t="shared" si="17"/>
        <v/>
      </c>
      <c r="AF39" s="311" t="str">
        <f t="shared" si="18"/>
        <v/>
      </c>
      <c r="AG39" s="141" t="str">
        <f>_xlfn.CONCAT(IF(AT39="","-","B"),IF(BG39="","-","I"),VLOOKUP($B39,GtP!$A:$BB,MATCH("Gs_0-1",GtP!$A$1:$BB$1,0),FALSE))</f>
        <v>---</v>
      </c>
      <c r="AH39" s="140" t="str">
        <f>_xlfn.CONCAT(IF(AU39="","-","B"),IF(BH39="","-","I"),VLOOKUP($B39,GtP!$A:$BB,MATCH("Gs_0-1",GtP!$A$1:$BB$1,0),FALSE))</f>
        <v>---</v>
      </c>
      <c r="AI39" s="140" t="str">
        <f>_xlfn.CONCAT(IF(AV39="","-","B"),IF(BI39="","-","I"),VLOOKUP($B39,GtP!$A:$BB,MATCH("Gi/o_0-1",GtP!$A$1:$BB$1,0),FALSE))</f>
        <v>-IG</v>
      </c>
      <c r="AJ39" s="140" t="str">
        <f>_xlfn.CONCAT(IF(AW39="","-","B"),IF(BJ39="","-","I"),VLOOKUP($B39,GtP!$A:$BB,MATCH("Gi/o_0-1",GtP!$A$1:$BB$1,0),FALSE))</f>
        <v>-IG</v>
      </c>
      <c r="AK39" s="140" t="str">
        <f>_xlfn.CONCAT(IF(AX39="","-","B"),IF(BK39="","-","I"),VLOOKUP($B39,GtP!$A:$BB,MATCH("Gi/o_0-1",GtP!$A$1:$BB$1,0),FALSE))</f>
        <v>-IG</v>
      </c>
      <c r="AL39" s="140" t="str">
        <f>_xlfn.CONCAT(IF(AY39="","-","B"),IF(BL39="","-","I"),VLOOKUP($B39,GtP!$A:$BB,MATCH("Gi/o_0-1",GtP!$A$1:$BB$1,0),FALSE))</f>
        <v>-IG</v>
      </c>
      <c r="AM39" s="140" t="str">
        <f>_xlfn.CONCAT(IF(AZ39="","-","B"),IF(BM39="","-","I"),VLOOKUP($B39,GtP!$A:$BB,MATCH("Gi/o_0-1",GtP!$A$1:$BB$1,0),FALSE))</f>
        <v>-IG</v>
      </c>
      <c r="AN39" s="140" t="str">
        <f>_xlfn.CONCAT(IF(BA39="","-","B"),IF(BN39="","-","I"),VLOOKUP($B39,GtP!$A:$BB,MATCH("Gq/11_0-1",GtP!$A$1:$BB$1,0),FALSE))</f>
        <v>---</v>
      </c>
      <c r="AO39" s="140" t="str">
        <f>_xlfn.CONCAT(IF(BB39="","-","B"),IF(BO39="","-","I"),VLOOKUP($B39,GtP!$A:$BB,MATCH("Gq/11_0-1",GtP!$A$1:$BB$1,0),FALSE))</f>
        <v>---</v>
      </c>
      <c r="AP39" s="140" t="str">
        <f>_xlfn.CONCAT(IF(BC39="","-","B"),IF(BP39="","-","I"),VLOOKUP($B39,GtP!$A:$BB,MATCH("Gq/11_0-1",GtP!$A$1:$BB$1,0),FALSE))</f>
        <v>---</v>
      </c>
      <c r="AQ39" s="140" t="str">
        <f>_xlfn.CONCAT(IF(BD39="","-","B"),IF(BQ39="","-","I"),VLOOKUP($B39,GtP!$A:$BB,MATCH("Gq/11_0-1",GtP!$A$1:$BB$1,0),FALSE))</f>
        <v>---</v>
      </c>
      <c r="AR39" s="140" t="str">
        <f>_xlfn.CONCAT(IF(BE39="","-","B"),IF(BR39="","-","I"),VLOOKUP($B39,GtP!$A:$BB,MATCH("G12/13_0-1",GtP!$A$1:$BB$1,0),FALSE))</f>
        <v>---</v>
      </c>
      <c r="AS39" s="140" t="str">
        <f>_xlfn.CONCAT(IF(BF39="","-","B"),IF(BS39="","-","I"),VLOOKUP($B39,GtP!$A:$BB,MATCH("G12/13_0-1",GtP!$A$1:$BB$1,0),FALSE))</f>
        <v>---</v>
      </c>
      <c r="AT39" s="139" t="str">
        <f>_xlfn.IFNA(VLOOKUP($B39,'B-LogEmaxOverpEC50'!$A:$AL,MATCH(AT$1,'B-LogEmaxOverpEC50'!$A$1:$AL$1,0),FALSE),"")</f>
        <v/>
      </c>
      <c r="AU39" s="136" t="str">
        <f>_xlfn.IFNA(VLOOKUP($B39,'B-LogEmaxOverpEC50'!$A:$AL,MATCH(AU$1,'B-LogEmaxOverpEC50'!$A$1:$AL$1,0),FALSE),"")</f>
        <v/>
      </c>
      <c r="AV39" s="152" t="str">
        <f>_xlfn.IFNA(VLOOKUP($B39,'B-LogEmaxOverpEC50'!$A:$AL,MATCH(AV$1,'B-LogEmaxOverpEC50'!$A$1:$AL$1,0),FALSE),"")</f>
        <v/>
      </c>
      <c r="AW39" s="152" t="str">
        <f>_xlfn.IFNA(VLOOKUP($B39,'B-LogEmaxOverpEC50'!$A:$AL,MATCH(AW$1,'B-LogEmaxOverpEC50'!$A$1:$AL$1,0),FALSE),"")</f>
        <v/>
      </c>
      <c r="AX39" s="152" t="str">
        <f>_xlfn.IFNA(VLOOKUP($B39,'B-LogEmaxOverpEC50'!$A:$AL,MATCH(AX$1,'B-LogEmaxOverpEC50'!$A$1:$AL$1,0),FALSE),"")</f>
        <v/>
      </c>
      <c r="AY39" s="152" t="str">
        <f>_xlfn.IFNA(VLOOKUP($B39,'B-LogEmaxOverpEC50'!$A:$AL,MATCH(AY$1,'B-LogEmaxOverpEC50'!$A$1:$AL$1,0),FALSE),"")</f>
        <v/>
      </c>
      <c r="AZ39" s="152" t="str">
        <f>_xlfn.IFNA(VLOOKUP($B39,'B-LogEmaxOverpEC50'!$A:$AL,MATCH(AZ$1,'B-LogEmaxOverpEC50'!$A$1:$AL$1,0),FALSE),"")</f>
        <v/>
      </c>
      <c r="BA39" s="152" t="str">
        <f>_xlfn.IFNA(VLOOKUP($B39,'B-LogEmaxOverpEC50'!$A:$AL,MATCH(BA$1,'B-LogEmaxOverpEC50'!$A$1:$AL$1,0),FALSE),"")</f>
        <v/>
      </c>
      <c r="BB39" s="152" t="str">
        <f>_xlfn.IFNA(VLOOKUP($B39,'B-LogEmaxOverpEC50'!$A:$AL,MATCH(BB$1,'B-LogEmaxOverpEC50'!$A$1:$AL$1,0),FALSE),"")</f>
        <v/>
      </c>
      <c r="BC39" s="152" t="str">
        <f>_xlfn.IFNA(VLOOKUP($B39,'B-LogEmaxOverpEC50'!$A:$AL,MATCH(BC$1,'B-LogEmaxOverpEC50'!$A$1:$AL$1,0),FALSE),"")</f>
        <v/>
      </c>
      <c r="BD39" s="152" t="str">
        <f>_xlfn.IFNA(VLOOKUP($B39,'B-LogEmaxOverpEC50'!$A:$AL,MATCH(BD$1,'B-LogEmaxOverpEC50'!$A$1:$AL$1,0),FALSE),"")</f>
        <v/>
      </c>
      <c r="BE39" s="152" t="str">
        <f>_xlfn.IFNA(VLOOKUP($B39,'B-LogEmaxOverpEC50'!$A:$AL,MATCH(BE$1,'B-LogEmaxOverpEC50'!$A$1:$AL$1,0),FALSE),"")</f>
        <v/>
      </c>
      <c r="BF39" s="152" t="str">
        <f>_xlfn.IFNA(VLOOKUP($B39,'B-LogEmaxOverpEC50'!$A:$AL,MATCH(BF$1,'B-LogEmaxOverpEC50'!$A$1:$AL$1,0),FALSE),"")</f>
        <v/>
      </c>
      <c r="BG39" s="137" t="str">
        <f>_xlfn.IFNA(VLOOKUP($B39,'I-LogEmaxOverpEC50'!$A:$AR,MATCH(BG$1,'I-LogEmaxOverpEC50'!$A$1:$AR$1,0),FALSE),"")</f>
        <v/>
      </c>
      <c r="BH39" s="136" t="str">
        <f>_xlfn.IFNA(VLOOKUP($B39,'I-LogEmaxOverpEC50'!$A:$AR,MATCH(BH$1,'I-LogEmaxOverpEC50'!$A$1:$AR$1,0),FALSE),"")</f>
        <v/>
      </c>
      <c r="BI39" s="136">
        <f>_xlfn.IFNA(VLOOKUP($B39,'I-LogEmaxOverpEC50'!$A:$AR,MATCH(BI$1,'I-LogEmaxOverpEC50'!$A$1:$AR$1,0),FALSE),"")</f>
        <v>8.9249924054599941</v>
      </c>
      <c r="BJ39" s="136">
        <f>_xlfn.IFNA(VLOOKUP($B39,'I-LogEmaxOverpEC50'!$A:$AR,MATCH(BJ$1,'I-LogEmaxOverpEC50'!$A$1:$AR$1,0),FALSE),"")</f>
        <v>8.9249924054599941</v>
      </c>
      <c r="BK39" s="136">
        <f>_xlfn.IFNA(VLOOKUP($B39,'I-LogEmaxOverpEC50'!$A:$AR,MATCH(BK$1,'I-LogEmaxOverpEC50'!$A$1:$AR$1,0),FALSE),"")</f>
        <v>9.0216880638460388</v>
      </c>
      <c r="BL39" s="136">
        <f>_xlfn.IFNA(VLOOKUP($B39,'I-LogEmaxOverpEC50'!$A:$AR,MATCH(BL$1,'I-LogEmaxOverpEC50'!$A$1:$AR$1,0),FALSE),"")</f>
        <v>9.0216880638460388</v>
      </c>
      <c r="BM39" s="136">
        <f>_xlfn.IFNA(VLOOKUP($B39,'I-LogEmaxOverpEC50'!$A:$AR,MATCH(BM$1,'I-LogEmaxOverpEC50'!$A$1:$AR$1,0),FALSE),"")</f>
        <v>9.6256025900889615</v>
      </c>
      <c r="BN39" s="136" t="str">
        <f>_xlfn.IFNA(VLOOKUP($B39,'I-LogEmaxOverpEC50'!$A:$AR,MATCH(BN$1,'I-LogEmaxOverpEC50'!$A$1:$AR$1,0),FALSE),"")</f>
        <v/>
      </c>
      <c r="BO39" s="136" t="str">
        <f>_xlfn.IFNA(VLOOKUP($B39,'I-LogEmaxOverpEC50'!$A:$AR,MATCH(BO$1,'I-LogEmaxOverpEC50'!$A$1:$AR$1,0),FALSE),"")</f>
        <v/>
      </c>
      <c r="BP39" s="136" t="str">
        <f>_xlfn.IFNA(VLOOKUP($B39,'I-LogEmaxOverpEC50'!$A:$AR,MATCH(BP$1,'I-LogEmaxOverpEC50'!$A$1:$AR$1,0),FALSE),"")</f>
        <v/>
      </c>
      <c r="BQ39" s="136" t="str">
        <f>_xlfn.IFNA(VLOOKUP($B39,'I-LogEmaxOverpEC50'!$A:$AR,MATCH(BQ$1,'I-LogEmaxOverpEC50'!$A$1:$AR$1,0),FALSE),"")</f>
        <v/>
      </c>
      <c r="BR39" s="136" t="str">
        <f>_xlfn.IFNA(VLOOKUP($B39,'I-LogEmaxOverpEC50'!$A:$AR,MATCH(BR$1,'I-LogEmaxOverpEC50'!$A$1:$AR$1,0),FALSE),"")</f>
        <v/>
      </c>
      <c r="BS39" s="136" t="str">
        <f>_xlfn.IFNA(VLOOKUP($B39,'I-LogEmaxOverpEC50'!$A:$AR,MATCH(BS$1,'I-LogEmaxOverpEC50'!$A$1:$AR$1,0),FALSE),"")</f>
        <v/>
      </c>
      <c r="BT39" s="135"/>
      <c r="BU39" s="135"/>
      <c r="BV39" s="135"/>
      <c r="BW39" s="135"/>
      <c r="BX39" s="135"/>
      <c r="BY39" s="135"/>
      <c r="BZ39" s="135"/>
      <c r="CA39" s="135"/>
      <c r="CB39" s="135"/>
      <c r="CC39" s="135"/>
      <c r="CD39" s="135"/>
      <c r="CE39" s="135"/>
      <c r="CF39" s="135"/>
      <c r="CG39" s="135"/>
      <c r="CH39" s="135"/>
      <c r="CI39" s="135"/>
      <c r="CJ39" s="135"/>
    </row>
    <row r="40" spans="1:88" s="166" customFormat="1" x14ac:dyDescent="0.2">
      <c r="A40" s="146" cm="1">
        <f t="array" ref="A40">_xlfn.IFS(SUM(F40:R40)&gt;0,1,AB40&gt;0,2,TRUE,3)</f>
        <v>1</v>
      </c>
      <c r="B40" s="146" t="s">
        <v>93</v>
      </c>
      <c r="C40" s="144"/>
      <c r="D40" s="151" t="str">
        <f>_xlfn.XLOOKUP(B40,RecNamesAll!A:A,RecNamesAll!E:E)</f>
        <v>A</v>
      </c>
      <c r="E40" s="150" t="str">
        <f>_xlfn.XLOOKUP(B40,RecNamesAll!A:A,RecNamesAll!C:C)</f>
        <v>D4</v>
      </c>
      <c r="F40" s="160" t="str">
        <f t="shared" si="0"/>
        <v/>
      </c>
      <c r="G40" s="159" t="str">
        <f t="shared" si="1"/>
        <v/>
      </c>
      <c r="H40" s="159">
        <f t="shared" si="2"/>
        <v>9.2293348838652385</v>
      </c>
      <c r="I40" s="159">
        <f t="shared" si="3"/>
        <v>9.2293348838652385</v>
      </c>
      <c r="J40" s="159">
        <f t="shared" si="4"/>
        <v>9.2189264528572412</v>
      </c>
      <c r="K40" s="159">
        <f t="shared" si="5"/>
        <v>9.2189264528572412</v>
      </c>
      <c r="L40" s="159">
        <f t="shared" si="6"/>
        <v>9.4513469892912596</v>
      </c>
      <c r="M40" s="159" t="str">
        <f t="shared" si="7"/>
        <v/>
      </c>
      <c r="N40" s="159" t="str">
        <f t="shared" si="8"/>
        <v/>
      </c>
      <c r="O40" s="159" t="str">
        <f t="shared" si="9"/>
        <v/>
      </c>
      <c r="P40" s="159" t="str">
        <f t="shared" si="10"/>
        <v/>
      </c>
      <c r="Q40" s="159" t="str">
        <f t="shared" si="11"/>
        <v/>
      </c>
      <c r="R40" s="159" t="str">
        <f t="shared" si="12"/>
        <v/>
      </c>
      <c r="S40" s="147"/>
      <c r="T40" s="147"/>
      <c r="U40" s="146" t="str">
        <f t="shared" si="13"/>
        <v>A</v>
      </c>
      <c r="V40" s="145" t="str">
        <f t="shared" si="14"/>
        <v>D4</v>
      </c>
      <c r="W40" s="157">
        <f>VLOOKUP($B40,GtP!$A:$DD,MATCH("Gs_0-2",GtP!$A$1:$DD$1,0),FALSE)</f>
        <v>0</v>
      </c>
      <c r="X40" s="156">
        <f>VLOOKUP($B40,GtP!$A:$DD,MATCH("Gi/o_0-2",GtP!$A$1:$DD$1,0),FALSE)</f>
        <v>1</v>
      </c>
      <c r="Y40" s="156">
        <f>VLOOKUP($B40,GtP!$A:$DD,MATCH("Gq/11_0-2",GtP!$A$1:$DD$1,0),FALSE)</f>
        <v>0</v>
      </c>
      <c r="Z40" s="156">
        <f>VLOOKUP($B40,GtP!$A:$DD,MATCH("G12/13_0-2",GtP!$A$1:$DD$1,0),FALSE)</f>
        <v>0</v>
      </c>
      <c r="AA40" s="155"/>
      <c r="AB40" s="143">
        <f t="shared" si="19"/>
        <v>1</v>
      </c>
      <c r="AC40" s="315" t="str">
        <f t="shared" si="15"/>
        <v/>
      </c>
      <c r="AD40" s="349">
        <f t="shared" si="16"/>
        <v>5</v>
      </c>
      <c r="AE40" s="349" t="str">
        <f t="shared" si="17"/>
        <v/>
      </c>
      <c r="AF40" s="311" t="str">
        <f t="shared" si="18"/>
        <v/>
      </c>
      <c r="AG40" s="141" t="str">
        <f>_xlfn.CONCAT(IF(AT40="","-","B"),IF(BG40="","-","I"),VLOOKUP($B40,GtP!$A:$BB,MATCH("Gs_0-1",GtP!$A$1:$BB$1,0),FALSE))</f>
        <v>---</v>
      </c>
      <c r="AH40" s="140" t="str">
        <f>_xlfn.CONCAT(IF(AU40="","-","B"),IF(BH40="","-","I"),VLOOKUP($B40,GtP!$A:$BB,MATCH("Gs_0-1",GtP!$A$1:$BB$1,0),FALSE))</f>
        <v>---</v>
      </c>
      <c r="AI40" s="140" t="str">
        <f>_xlfn.CONCAT(IF(AV40="","-","B"),IF(BI40="","-","I"),VLOOKUP($B40,GtP!$A:$BB,MATCH("Gi/o_0-1",GtP!$A$1:$BB$1,0),FALSE))</f>
        <v>-IG</v>
      </c>
      <c r="AJ40" s="140" t="str">
        <f>_xlfn.CONCAT(IF(AW40="","-","B"),IF(BJ40="","-","I"),VLOOKUP($B40,GtP!$A:$BB,MATCH("Gi/o_0-1",GtP!$A$1:$BB$1,0),FALSE))</f>
        <v>-IG</v>
      </c>
      <c r="AK40" s="140" t="str">
        <f>_xlfn.CONCAT(IF(AX40="","-","B"),IF(BK40="","-","I"),VLOOKUP($B40,GtP!$A:$BB,MATCH("Gi/o_0-1",GtP!$A$1:$BB$1,0),FALSE))</f>
        <v>-IG</v>
      </c>
      <c r="AL40" s="140" t="str">
        <f>_xlfn.CONCAT(IF(AY40="","-","B"),IF(BL40="","-","I"),VLOOKUP($B40,GtP!$A:$BB,MATCH("Gi/o_0-1",GtP!$A$1:$BB$1,0),FALSE))</f>
        <v>-IG</v>
      </c>
      <c r="AM40" s="140" t="str">
        <f>_xlfn.CONCAT(IF(AZ40="","-","B"),IF(BM40="","-","I"),VLOOKUP($B40,GtP!$A:$BB,MATCH("Gi/o_0-1",GtP!$A$1:$BB$1,0),FALSE))</f>
        <v>-IG</v>
      </c>
      <c r="AN40" s="140" t="str">
        <f>_xlfn.CONCAT(IF(BA40="","-","B"),IF(BN40="","-","I"),VLOOKUP($B40,GtP!$A:$BB,MATCH("Gq/11_0-1",GtP!$A$1:$BB$1,0),FALSE))</f>
        <v>---</v>
      </c>
      <c r="AO40" s="140" t="str">
        <f>_xlfn.CONCAT(IF(BB40="","-","B"),IF(BO40="","-","I"),VLOOKUP($B40,GtP!$A:$BB,MATCH("Gq/11_0-1",GtP!$A$1:$BB$1,0),FALSE))</f>
        <v>---</v>
      </c>
      <c r="AP40" s="140" t="str">
        <f>_xlfn.CONCAT(IF(BC40="","-","B"),IF(BP40="","-","I"),VLOOKUP($B40,GtP!$A:$BB,MATCH("Gq/11_0-1",GtP!$A$1:$BB$1,0),FALSE))</f>
        <v>---</v>
      </c>
      <c r="AQ40" s="140" t="str">
        <f>_xlfn.CONCAT(IF(BD40="","-","B"),IF(BQ40="","-","I"),VLOOKUP($B40,GtP!$A:$BB,MATCH("Gq/11_0-1",GtP!$A$1:$BB$1,0),FALSE))</f>
        <v>---</v>
      </c>
      <c r="AR40" s="140" t="str">
        <f>_xlfn.CONCAT(IF(BE40="","-","B"),IF(BR40="","-","I"),VLOOKUP($B40,GtP!$A:$BB,MATCH("G12/13_0-1",GtP!$A$1:$BB$1,0),FALSE))</f>
        <v>---</v>
      </c>
      <c r="AS40" s="140" t="str">
        <f>_xlfn.CONCAT(IF(BF40="","-","B"),IF(BS40="","-","I"),VLOOKUP($B40,GtP!$A:$BB,MATCH("G12/13_0-1",GtP!$A$1:$BB$1,0),FALSE))</f>
        <v>---</v>
      </c>
      <c r="AT40" s="139" t="str">
        <f>_xlfn.IFNA(VLOOKUP($B40,'B-LogEmaxOverpEC50'!$A:$AL,MATCH(AT$1,'B-LogEmaxOverpEC50'!$A$1:$AL$1,0),FALSE),"")</f>
        <v/>
      </c>
      <c r="AU40" s="136" t="str">
        <f>_xlfn.IFNA(VLOOKUP($B40,'B-LogEmaxOverpEC50'!$A:$AL,MATCH(AU$1,'B-LogEmaxOverpEC50'!$A$1:$AL$1,0),FALSE),"")</f>
        <v/>
      </c>
      <c r="AV40" s="152" t="str">
        <f>_xlfn.IFNA(VLOOKUP($B40,'B-LogEmaxOverpEC50'!$A:$AL,MATCH(AV$1,'B-LogEmaxOverpEC50'!$A$1:$AL$1,0),FALSE),"")</f>
        <v/>
      </c>
      <c r="AW40" s="152" t="str">
        <f>_xlfn.IFNA(VLOOKUP($B40,'B-LogEmaxOverpEC50'!$A:$AL,MATCH(AW$1,'B-LogEmaxOverpEC50'!$A$1:$AL$1,0),FALSE),"")</f>
        <v/>
      </c>
      <c r="AX40" s="152" t="str">
        <f>_xlfn.IFNA(VLOOKUP($B40,'B-LogEmaxOverpEC50'!$A:$AL,MATCH(AX$1,'B-LogEmaxOverpEC50'!$A$1:$AL$1,0),FALSE),"")</f>
        <v/>
      </c>
      <c r="AY40" s="152" t="str">
        <f>_xlfn.IFNA(VLOOKUP($B40,'B-LogEmaxOverpEC50'!$A:$AL,MATCH(AY$1,'B-LogEmaxOverpEC50'!$A$1:$AL$1,0),FALSE),"")</f>
        <v/>
      </c>
      <c r="AZ40" s="152" t="str">
        <f>_xlfn.IFNA(VLOOKUP($B40,'B-LogEmaxOverpEC50'!$A:$AL,MATCH(AZ$1,'B-LogEmaxOverpEC50'!$A$1:$AL$1,0),FALSE),"")</f>
        <v/>
      </c>
      <c r="BA40" s="152" t="str">
        <f>_xlfn.IFNA(VLOOKUP($B40,'B-LogEmaxOverpEC50'!$A:$AL,MATCH(BA$1,'B-LogEmaxOverpEC50'!$A$1:$AL$1,0),FALSE),"")</f>
        <v/>
      </c>
      <c r="BB40" s="152" t="str">
        <f>_xlfn.IFNA(VLOOKUP($B40,'B-LogEmaxOverpEC50'!$A:$AL,MATCH(BB$1,'B-LogEmaxOverpEC50'!$A$1:$AL$1,0),FALSE),"")</f>
        <v/>
      </c>
      <c r="BC40" s="152" t="str">
        <f>_xlfn.IFNA(VLOOKUP($B40,'B-LogEmaxOverpEC50'!$A:$AL,MATCH(BC$1,'B-LogEmaxOverpEC50'!$A$1:$AL$1,0),FALSE),"")</f>
        <v/>
      </c>
      <c r="BD40" s="152" t="str">
        <f>_xlfn.IFNA(VLOOKUP($B40,'B-LogEmaxOverpEC50'!$A:$AL,MATCH(BD$1,'B-LogEmaxOverpEC50'!$A$1:$AL$1,0),FALSE),"")</f>
        <v/>
      </c>
      <c r="BE40" s="152" t="str">
        <f>_xlfn.IFNA(VLOOKUP($B40,'B-LogEmaxOverpEC50'!$A:$AL,MATCH(BE$1,'B-LogEmaxOverpEC50'!$A$1:$AL$1,0),FALSE),"")</f>
        <v/>
      </c>
      <c r="BF40" s="152" t="str">
        <f>_xlfn.IFNA(VLOOKUP($B40,'B-LogEmaxOverpEC50'!$A:$AL,MATCH(BF$1,'B-LogEmaxOverpEC50'!$A$1:$AL$1,0),FALSE),"")</f>
        <v/>
      </c>
      <c r="BG40" s="137" t="str">
        <f>_xlfn.IFNA(VLOOKUP($B40,'I-LogEmaxOverpEC50'!$A:$AR,MATCH(BG$1,'I-LogEmaxOverpEC50'!$A$1:$AR$1,0),FALSE),"")</f>
        <v/>
      </c>
      <c r="BH40" s="136" t="str">
        <f>_xlfn.IFNA(VLOOKUP($B40,'I-LogEmaxOverpEC50'!$A:$AR,MATCH(BH$1,'I-LogEmaxOverpEC50'!$A$1:$AR$1,0),FALSE),"")</f>
        <v/>
      </c>
      <c r="BI40" s="136">
        <f>_xlfn.IFNA(VLOOKUP($B40,'I-LogEmaxOverpEC50'!$A:$AR,MATCH(BI$1,'I-LogEmaxOverpEC50'!$A$1:$AR$1,0),FALSE),"")</f>
        <v>9.2293348838652385</v>
      </c>
      <c r="BJ40" s="136">
        <f>_xlfn.IFNA(VLOOKUP($B40,'I-LogEmaxOverpEC50'!$A:$AR,MATCH(BJ$1,'I-LogEmaxOverpEC50'!$A$1:$AR$1,0),FALSE),"")</f>
        <v>9.2293348838652385</v>
      </c>
      <c r="BK40" s="136">
        <f>_xlfn.IFNA(VLOOKUP($B40,'I-LogEmaxOverpEC50'!$A:$AR,MATCH(BK$1,'I-LogEmaxOverpEC50'!$A$1:$AR$1,0),FALSE),"")</f>
        <v>9.2189264528572412</v>
      </c>
      <c r="BL40" s="136">
        <f>_xlfn.IFNA(VLOOKUP($B40,'I-LogEmaxOverpEC50'!$A:$AR,MATCH(BL$1,'I-LogEmaxOverpEC50'!$A$1:$AR$1,0),FALSE),"")</f>
        <v>9.2189264528572412</v>
      </c>
      <c r="BM40" s="136">
        <f>_xlfn.IFNA(VLOOKUP($B40,'I-LogEmaxOverpEC50'!$A:$AR,MATCH(BM$1,'I-LogEmaxOverpEC50'!$A$1:$AR$1,0),FALSE),"")</f>
        <v>9.4513469892912596</v>
      </c>
      <c r="BN40" s="136" t="str">
        <f>_xlfn.IFNA(VLOOKUP($B40,'I-LogEmaxOverpEC50'!$A:$AR,MATCH(BN$1,'I-LogEmaxOverpEC50'!$A$1:$AR$1,0),FALSE),"")</f>
        <v/>
      </c>
      <c r="BO40" s="136" t="str">
        <f>_xlfn.IFNA(VLOOKUP($B40,'I-LogEmaxOverpEC50'!$A:$AR,MATCH(BO$1,'I-LogEmaxOverpEC50'!$A$1:$AR$1,0),FALSE),"")</f>
        <v/>
      </c>
      <c r="BP40" s="136" t="str">
        <f>_xlfn.IFNA(VLOOKUP($B40,'I-LogEmaxOverpEC50'!$A:$AR,MATCH(BP$1,'I-LogEmaxOverpEC50'!$A$1:$AR$1,0),FALSE),"")</f>
        <v/>
      </c>
      <c r="BQ40" s="136" t="str">
        <f>_xlfn.IFNA(VLOOKUP($B40,'I-LogEmaxOverpEC50'!$A:$AR,MATCH(BQ$1,'I-LogEmaxOverpEC50'!$A$1:$AR$1,0),FALSE),"")</f>
        <v/>
      </c>
      <c r="BR40" s="136" t="str">
        <f>_xlfn.IFNA(VLOOKUP($B40,'I-LogEmaxOverpEC50'!$A:$AR,MATCH(BR$1,'I-LogEmaxOverpEC50'!$A$1:$AR$1,0),FALSE),"")</f>
        <v/>
      </c>
      <c r="BS40" s="136" t="str">
        <f>_xlfn.IFNA(VLOOKUP($B40,'I-LogEmaxOverpEC50'!$A:$AR,MATCH(BS$1,'I-LogEmaxOverpEC50'!$A$1:$AR$1,0),FALSE),"")</f>
        <v/>
      </c>
      <c r="BT40" s="135"/>
      <c r="BU40" s="135"/>
      <c r="BV40" s="135"/>
      <c r="BW40" s="135"/>
      <c r="BX40" s="135"/>
      <c r="BY40" s="135"/>
      <c r="BZ40" s="135"/>
      <c r="CA40" s="135"/>
      <c r="CB40" s="135"/>
      <c r="CC40" s="135"/>
      <c r="CD40" s="135"/>
      <c r="CE40" s="135"/>
      <c r="CF40" s="135"/>
      <c r="CG40" s="135"/>
      <c r="CH40" s="135"/>
      <c r="CI40" s="135"/>
      <c r="CJ40" s="135"/>
    </row>
    <row r="41" spans="1:88" s="166" customFormat="1" x14ac:dyDescent="0.2">
      <c r="A41" s="146" t="e" cm="1">
        <f t="array" ref="A41">_xlfn.IFS(SUM(F41:R41)&gt;0,1,AB41&gt;0,2,TRUE,3)</f>
        <v>#N/A</v>
      </c>
      <c r="B41" s="146" t="s">
        <v>94</v>
      </c>
      <c r="C41" s="144"/>
      <c r="D41" s="151" t="str">
        <f>_xlfn.XLOOKUP(B41,RecNamesAll!A:A,RecNamesAll!E:E)</f>
        <v>A</v>
      </c>
      <c r="E41" s="150" t="str">
        <f>_xlfn.XLOOKUP(B41,RecNamesAll!A:A,RecNamesAll!C:C)</f>
        <v>D5</v>
      </c>
      <c r="F41" s="160" t="e">
        <f t="shared" si="0"/>
        <v>#N/A</v>
      </c>
      <c r="G41" s="159" t="e">
        <f t="shared" si="1"/>
        <v>#N/A</v>
      </c>
      <c r="H41" s="159" t="e">
        <f t="shared" si="2"/>
        <v>#N/A</v>
      </c>
      <c r="I41" s="159" t="e">
        <f t="shared" si="3"/>
        <v>#N/A</v>
      </c>
      <c r="J41" s="159" t="e">
        <f t="shared" si="4"/>
        <v>#N/A</v>
      </c>
      <c r="K41" s="159" t="e">
        <f t="shared" si="5"/>
        <v>#N/A</v>
      </c>
      <c r="L41" s="159" t="e">
        <f t="shared" si="6"/>
        <v>#N/A</v>
      </c>
      <c r="M41" s="159" t="e">
        <f t="shared" si="7"/>
        <v>#N/A</v>
      </c>
      <c r="N41" s="159" t="e">
        <f t="shared" si="8"/>
        <v>#N/A</v>
      </c>
      <c r="O41" s="159" t="e">
        <f t="shared" si="9"/>
        <v>#N/A</v>
      </c>
      <c r="P41" s="159" t="e">
        <f t="shared" si="10"/>
        <v>#N/A</v>
      </c>
      <c r="Q41" s="159" t="e">
        <f t="shared" si="11"/>
        <v>#N/A</v>
      </c>
      <c r="R41" s="159" t="e">
        <f t="shared" si="12"/>
        <v>#N/A</v>
      </c>
      <c r="S41" s="147"/>
      <c r="T41" s="147"/>
      <c r="U41" s="146" t="str">
        <f t="shared" si="13"/>
        <v>A</v>
      </c>
      <c r="V41" s="145" t="str">
        <f t="shared" si="14"/>
        <v>D5</v>
      </c>
      <c r="W41" s="157" t="e">
        <f>VLOOKUP($B41,GtP!$A:$DD,MATCH("Gs_0-2",GtP!$A$1:$DD$1,0),FALSE)</f>
        <v>#N/A</v>
      </c>
      <c r="X41" s="156" t="e">
        <f>VLOOKUP($B41,GtP!$A:$DD,MATCH("Gi/o_0-2",GtP!$A$1:$DD$1,0),FALSE)</f>
        <v>#N/A</v>
      </c>
      <c r="Y41" s="156" t="e">
        <f>VLOOKUP($B41,GtP!$A:$DD,MATCH("Gq/11_0-2",GtP!$A$1:$DD$1,0),FALSE)</f>
        <v>#N/A</v>
      </c>
      <c r="Z41" s="156" t="e">
        <f>VLOOKUP($B41,GtP!$A:$DD,MATCH("G12/13_0-2",GtP!$A$1:$DD$1,0),FALSE)</f>
        <v>#N/A</v>
      </c>
      <c r="AA41" s="155"/>
      <c r="AB41" s="143" t="e">
        <f t="shared" si="19"/>
        <v>#N/A</v>
      </c>
      <c r="AC41" s="315" t="str">
        <f t="shared" si="15"/>
        <v/>
      </c>
      <c r="AD41" s="349" t="str">
        <f t="shared" si="16"/>
        <v/>
      </c>
      <c r="AE41" s="349" t="str">
        <f t="shared" si="17"/>
        <v/>
      </c>
      <c r="AF41" s="311" t="str">
        <f t="shared" si="18"/>
        <v/>
      </c>
      <c r="AG41" s="141" t="e">
        <f>_xlfn.CONCAT(IF(AT41="","-","B"),IF(BG41="","-","I"),VLOOKUP($B41,GtP!$A:$BB,MATCH("Gs_0-1",GtP!$A$1:$BB$1,0),FALSE))</f>
        <v>#N/A</v>
      </c>
      <c r="AH41" s="140" t="e">
        <f>_xlfn.CONCAT(IF(AU41="","-","B"),IF(BH41="","-","I"),VLOOKUP($B41,GtP!$A:$BB,MATCH("Gs_0-1",GtP!$A$1:$BB$1,0),FALSE))</f>
        <v>#N/A</v>
      </c>
      <c r="AI41" s="140" t="e">
        <f>_xlfn.CONCAT(IF(AV41="","-","B"),IF(BI41="","-","I"),VLOOKUP($B41,GtP!$A:$BB,MATCH("Gi/o_0-1",GtP!$A$1:$BB$1,0),FALSE))</f>
        <v>#N/A</v>
      </c>
      <c r="AJ41" s="140" t="e">
        <f>_xlfn.CONCAT(IF(AW41="","-","B"),IF(BJ41="","-","I"),VLOOKUP($B41,GtP!$A:$BB,MATCH("Gi/o_0-1",GtP!$A$1:$BB$1,0),FALSE))</f>
        <v>#N/A</v>
      </c>
      <c r="AK41" s="140" t="e">
        <f>_xlfn.CONCAT(IF(AX41="","-","B"),IF(BK41="","-","I"),VLOOKUP($B41,GtP!$A:$BB,MATCH("Gi/o_0-1",GtP!$A$1:$BB$1,0),FALSE))</f>
        <v>#N/A</v>
      </c>
      <c r="AL41" s="140" t="e">
        <f>_xlfn.CONCAT(IF(AY41="","-","B"),IF(BL41="","-","I"),VLOOKUP($B41,GtP!$A:$BB,MATCH("Gi/o_0-1",GtP!$A$1:$BB$1,0),FALSE))</f>
        <v>#N/A</v>
      </c>
      <c r="AM41" s="140" t="e">
        <f>_xlfn.CONCAT(IF(AZ41="","-","B"),IF(BM41="","-","I"),VLOOKUP($B41,GtP!$A:$BB,MATCH("Gi/o_0-1",GtP!$A$1:$BB$1,0),FALSE))</f>
        <v>#N/A</v>
      </c>
      <c r="AN41" s="140" t="e">
        <f>_xlfn.CONCAT(IF(BA41="","-","B"),IF(BN41="","-","I"),VLOOKUP($B41,GtP!$A:$BB,MATCH("Gq/11_0-1",GtP!$A$1:$BB$1,0),FALSE))</f>
        <v>#N/A</v>
      </c>
      <c r="AO41" s="140" t="e">
        <f>_xlfn.CONCAT(IF(BB41="","-","B"),IF(BO41="","-","I"),VLOOKUP($B41,GtP!$A:$BB,MATCH("Gq/11_0-1",GtP!$A$1:$BB$1,0),FALSE))</f>
        <v>#N/A</v>
      </c>
      <c r="AP41" s="140" t="e">
        <f>_xlfn.CONCAT(IF(BC41="","-","B"),IF(BP41="","-","I"),VLOOKUP($B41,GtP!$A:$BB,MATCH("Gq/11_0-1",GtP!$A$1:$BB$1,0),FALSE))</f>
        <v>#N/A</v>
      </c>
      <c r="AQ41" s="140" t="e">
        <f>_xlfn.CONCAT(IF(BD41="","-","B"),IF(BQ41="","-","I"),VLOOKUP($B41,GtP!$A:$BB,MATCH("Gq/11_0-1",GtP!$A$1:$BB$1,0),FALSE))</f>
        <v>#N/A</v>
      </c>
      <c r="AR41" s="140" t="e">
        <f>_xlfn.CONCAT(IF(BE41="","-","B"),IF(BR41="","-","I"),VLOOKUP($B41,GtP!$A:$BB,MATCH("G12/13_0-1",GtP!$A$1:$BB$1,0),FALSE))</f>
        <v>#N/A</v>
      </c>
      <c r="AS41" s="140" t="e">
        <f>_xlfn.CONCAT(IF(BF41="","-","B"),IF(BS41="","-","I"),VLOOKUP($B41,GtP!$A:$BB,MATCH("G12/13_0-1",GtP!$A$1:$BB$1,0),FALSE))</f>
        <v>#N/A</v>
      </c>
      <c r="AT41" s="139">
        <f>_xlfn.IFNA(VLOOKUP($B41,'B-LogEmaxOverpEC50'!$A:$AL,MATCH(AT$1,'B-LogEmaxOverpEC50'!$A$1:$AL$1,0),FALSE),"")</f>
        <v>10.442183166695088</v>
      </c>
      <c r="AU41" s="136" t="str">
        <f>_xlfn.IFNA(VLOOKUP($B41,'B-LogEmaxOverpEC50'!$A:$AL,MATCH(AU$1,'B-LogEmaxOverpEC50'!$A$1:$AL$1,0),FALSE),"")</f>
        <v/>
      </c>
      <c r="AV41" s="152">
        <f>_xlfn.IFNA(VLOOKUP($B41,'B-LogEmaxOverpEC50'!$A:$AL,MATCH(AV$1,'B-LogEmaxOverpEC50'!$A$1:$AL$1,0),FALSE),"")</f>
        <v>7.0986101251861768</v>
      </c>
      <c r="AW41" s="152">
        <f>_xlfn.IFNA(VLOOKUP($B41,'B-LogEmaxOverpEC50'!$A:$AL,MATCH(AW$1,'B-LogEmaxOverpEC50'!$A$1:$AL$1,0),FALSE),"")</f>
        <v>6.744692725917254</v>
      </c>
      <c r="AX41" s="152" t="str">
        <f>_xlfn.IFNA(VLOOKUP($B41,'B-LogEmaxOverpEC50'!$A:$AL,MATCH(AX$1,'B-LogEmaxOverpEC50'!$A$1:$AL$1,0),FALSE),"")</f>
        <v/>
      </c>
      <c r="AY41" s="152">
        <f>_xlfn.IFNA(VLOOKUP($B41,'B-LogEmaxOverpEC50'!$A:$AL,MATCH(AY$1,'B-LogEmaxOverpEC50'!$A$1:$AL$1,0),FALSE),"")</f>
        <v>8.1418370584319284</v>
      </c>
      <c r="AZ41" s="152" t="str">
        <f>_xlfn.IFNA(VLOOKUP($B41,'B-LogEmaxOverpEC50'!$A:$AL,MATCH(AZ$1,'B-LogEmaxOverpEC50'!$A$1:$AL$1,0),FALSE),"")</f>
        <v/>
      </c>
      <c r="BA41" s="152" t="str">
        <f>_xlfn.IFNA(VLOOKUP($B41,'B-LogEmaxOverpEC50'!$A:$AL,MATCH(BA$1,'B-LogEmaxOverpEC50'!$A$1:$AL$1,0),FALSE),"")</f>
        <v/>
      </c>
      <c r="BB41" s="152" t="str">
        <f>_xlfn.IFNA(VLOOKUP($B41,'B-LogEmaxOverpEC50'!$A:$AL,MATCH(BB$1,'B-LogEmaxOverpEC50'!$A$1:$AL$1,0),FALSE),"")</f>
        <v/>
      </c>
      <c r="BC41" s="152" t="str">
        <f>_xlfn.IFNA(VLOOKUP($B41,'B-LogEmaxOverpEC50'!$A:$AL,MATCH(BC$1,'B-LogEmaxOverpEC50'!$A$1:$AL$1,0),FALSE),"")</f>
        <v/>
      </c>
      <c r="BD41" s="152">
        <f>_xlfn.IFNA(VLOOKUP($B41,'B-LogEmaxOverpEC50'!$A:$AL,MATCH(BD$1,'B-LogEmaxOverpEC50'!$A$1:$AL$1,0),FALSE),"")</f>
        <v>9.7141835907535796</v>
      </c>
      <c r="BE41" s="152" t="str">
        <f>_xlfn.IFNA(VLOOKUP($B41,'B-LogEmaxOverpEC50'!$A:$AL,MATCH(BE$1,'B-LogEmaxOverpEC50'!$A$1:$AL$1,0),FALSE),"")</f>
        <v/>
      </c>
      <c r="BF41" s="152" t="str">
        <f>_xlfn.IFNA(VLOOKUP($B41,'B-LogEmaxOverpEC50'!$A:$AL,MATCH(BF$1,'B-LogEmaxOverpEC50'!$A$1:$AL$1,0),FALSE),"")</f>
        <v/>
      </c>
      <c r="BG41" s="137">
        <f>_xlfn.IFNA(VLOOKUP($B41,'I-LogEmaxOverpEC50'!$A:$AR,MATCH(BG$1,'I-LogEmaxOverpEC50'!$A$1:$AR$1,0),FALSE),"")</f>
        <v>8.2223743666636278</v>
      </c>
      <c r="BH41" s="136">
        <f>_xlfn.IFNA(VLOOKUP($B41,'I-LogEmaxOverpEC50'!$A:$AR,MATCH(BH$1,'I-LogEmaxOverpEC50'!$A$1:$AR$1,0),FALSE),"")</f>
        <v>8.1645537617986736</v>
      </c>
      <c r="BI41" s="136">
        <f>_xlfn.IFNA(VLOOKUP($B41,'I-LogEmaxOverpEC50'!$A:$AR,MATCH(BI$1,'I-LogEmaxOverpEC50'!$A$1:$AR$1,0),FALSE),"")</f>
        <v>7.7309921290562267</v>
      </c>
      <c r="BJ41" s="136">
        <f>_xlfn.IFNA(VLOOKUP($B41,'I-LogEmaxOverpEC50'!$A:$AR,MATCH(BJ$1,'I-LogEmaxOverpEC50'!$A$1:$AR$1,0),FALSE),"")</f>
        <v>7.7309921290562267</v>
      </c>
      <c r="BK41" s="136">
        <f>_xlfn.IFNA(VLOOKUP($B41,'I-LogEmaxOverpEC50'!$A:$AR,MATCH(BK$1,'I-LogEmaxOverpEC50'!$A$1:$AR$1,0),FALSE),"")</f>
        <v>7.7954366469336982</v>
      </c>
      <c r="BL41" s="136">
        <f>_xlfn.IFNA(VLOOKUP($B41,'I-LogEmaxOverpEC50'!$A:$AR,MATCH(BL$1,'I-LogEmaxOverpEC50'!$A$1:$AR$1,0),FALSE),"")</f>
        <v>7.7954366469336982</v>
      </c>
      <c r="BM41" s="136">
        <f>_xlfn.IFNA(VLOOKUP($B41,'I-LogEmaxOverpEC50'!$A:$AR,MATCH(BM$1,'I-LogEmaxOverpEC50'!$A$1:$AR$1,0),FALSE),"")</f>
        <v>7.4999045102155737</v>
      </c>
      <c r="BN41" s="136">
        <f>_xlfn.IFNA(VLOOKUP($B41,'I-LogEmaxOverpEC50'!$A:$AR,MATCH(BN$1,'I-LogEmaxOverpEC50'!$A$1:$AR$1,0),FALSE),"")</f>
        <v>8.078018000177897</v>
      </c>
      <c r="BO41" s="136">
        <f>_xlfn.IFNA(VLOOKUP($B41,'I-LogEmaxOverpEC50'!$A:$AR,MATCH(BO$1,'I-LogEmaxOverpEC50'!$A$1:$AR$1,0),FALSE),"")</f>
        <v>8.078018000177897</v>
      </c>
      <c r="BP41" s="136">
        <f>_xlfn.IFNA(VLOOKUP($B41,'I-LogEmaxOverpEC50'!$A:$AR,MATCH(BP$1,'I-LogEmaxOverpEC50'!$A$1:$AR$1,0),FALSE),"")</f>
        <v>8.2289573237672453</v>
      </c>
      <c r="BQ41" s="136" t="str">
        <f>_xlfn.IFNA(VLOOKUP($B41,'I-LogEmaxOverpEC50'!$A:$AR,MATCH(BQ$1,'I-LogEmaxOverpEC50'!$A$1:$AR$1,0),FALSE),"")</f>
        <v/>
      </c>
      <c r="BR41" s="136" t="str">
        <f>_xlfn.IFNA(VLOOKUP($B41,'I-LogEmaxOverpEC50'!$A:$AR,MATCH(BR$1,'I-LogEmaxOverpEC50'!$A$1:$AR$1,0),FALSE),"")</f>
        <v/>
      </c>
      <c r="BS41" s="136" t="str">
        <f>_xlfn.IFNA(VLOOKUP($B41,'I-LogEmaxOverpEC50'!$A:$AR,MATCH(BS$1,'I-LogEmaxOverpEC50'!$A$1:$AR$1,0),FALSE),"")</f>
        <v/>
      </c>
      <c r="BT41" s="135"/>
      <c r="BU41" s="135"/>
      <c r="BV41" s="135"/>
      <c r="BW41" s="135"/>
      <c r="BX41" s="135"/>
      <c r="BY41" s="135"/>
      <c r="BZ41" s="135"/>
      <c r="CA41" s="135"/>
      <c r="CB41" s="135"/>
      <c r="CC41" s="135"/>
      <c r="CD41" s="135"/>
      <c r="CE41" s="135"/>
      <c r="CF41" s="135"/>
      <c r="CG41" s="135"/>
      <c r="CH41" s="135"/>
      <c r="CI41" s="135"/>
      <c r="CJ41" s="135"/>
    </row>
    <row r="42" spans="1:88" s="166" customFormat="1" x14ac:dyDescent="0.2">
      <c r="A42" s="146" cm="1">
        <f t="array" ref="A42">_xlfn.IFS(SUM(F42:R42)&gt;0,1,AB42&gt;0,2,TRUE,3)</f>
        <v>1</v>
      </c>
      <c r="B42" s="146" t="s">
        <v>169</v>
      </c>
      <c r="C42" s="144"/>
      <c r="D42" s="151" t="str">
        <f>_xlfn.XLOOKUP(B42,RecNamesAll!A:A,RecNamesAll!E:E)</f>
        <v>A</v>
      </c>
      <c r="E42" s="150" t="str">
        <f>_xlfn.XLOOKUP(B42,RecNamesAll!A:A,RecNamesAll!C:C)</f>
        <v>DP1</v>
      </c>
      <c r="F42" s="160">
        <f t="shared" si="0"/>
        <v>9.6464644632135297</v>
      </c>
      <c r="G42" s="159">
        <f t="shared" si="1"/>
        <v>9.4967095241708375</v>
      </c>
      <c r="H42" s="159" t="str">
        <f t="shared" si="2"/>
        <v/>
      </c>
      <c r="I42" s="159" t="str">
        <f t="shared" si="3"/>
        <v/>
      </c>
      <c r="J42" s="159" t="str">
        <f t="shared" si="4"/>
        <v/>
      </c>
      <c r="K42" s="159" t="str">
        <f t="shared" si="5"/>
        <v/>
      </c>
      <c r="L42" s="159" t="str">
        <f t="shared" si="6"/>
        <v/>
      </c>
      <c r="M42" s="159" t="str">
        <f t="shared" si="7"/>
        <v/>
      </c>
      <c r="N42" s="159" t="str">
        <f t="shared" si="8"/>
        <v/>
      </c>
      <c r="O42" s="159" t="str">
        <f t="shared" si="9"/>
        <v/>
      </c>
      <c r="P42" s="159" t="str">
        <f t="shared" si="10"/>
        <v/>
      </c>
      <c r="Q42" s="159" t="str">
        <f t="shared" si="11"/>
        <v/>
      </c>
      <c r="R42" s="159" t="str">
        <f t="shared" si="12"/>
        <v/>
      </c>
      <c r="S42" s="147"/>
      <c r="T42" s="147"/>
      <c r="U42" s="146" t="str">
        <f t="shared" si="13"/>
        <v>A</v>
      </c>
      <c r="V42" s="145" t="str">
        <f t="shared" si="14"/>
        <v>DP1</v>
      </c>
      <c r="W42" s="157">
        <f>VLOOKUP($B42,GtP!$A:$DD,MATCH("Gs_0-2",GtP!$A$1:$DD$1,0),FALSE)</f>
        <v>1</v>
      </c>
      <c r="X42" s="156">
        <f>VLOOKUP($B42,GtP!$A:$DD,MATCH("Gi/o_0-2",GtP!$A$1:$DD$1,0),FALSE)</f>
        <v>0</v>
      </c>
      <c r="Y42" s="156">
        <f>VLOOKUP($B42,GtP!$A:$DD,MATCH("Gq/11_0-2",GtP!$A$1:$DD$1,0),FALSE)</f>
        <v>0</v>
      </c>
      <c r="Z42" s="156">
        <f>VLOOKUP($B42,GtP!$A:$DD,MATCH("G12/13_0-2",GtP!$A$1:$DD$1,0),FALSE)</f>
        <v>0</v>
      </c>
      <c r="AA42" s="155"/>
      <c r="AB42" s="143">
        <f t="shared" si="19"/>
        <v>1</v>
      </c>
      <c r="AC42" s="315">
        <f t="shared" si="15"/>
        <v>2</v>
      </c>
      <c r="AD42" s="349" t="str">
        <f t="shared" si="16"/>
        <v/>
      </c>
      <c r="AE42" s="349" t="str">
        <f t="shared" si="17"/>
        <v/>
      </c>
      <c r="AF42" s="311" t="str">
        <f t="shared" si="18"/>
        <v/>
      </c>
      <c r="AG42" s="141" t="str">
        <f>_xlfn.CONCAT(IF(AT42="","-","B"),IF(BG42="","-","I"),VLOOKUP($B42,GtP!$A:$BB,MATCH("Gs_0-1",GtP!$A$1:$BB$1,0),FALSE))</f>
        <v>-IG</v>
      </c>
      <c r="AH42" s="140" t="str">
        <f>_xlfn.CONCAT(IF(AU42="","-","B"),IF(BH42="","-","I"),VLOOKUP($B42,GtP!$A:$BB,MATCH("Gs_0-1",GtP!$A$1:$BB$1,0),FALSE))</f>
        <v>-IG</v>
      </c>
      <c r="AI42" s="140" t="str">
        <f>_xlfn.CONCAT(IF(AV42="","-","B"),IF(BI42="","-","I"),VLOOKUP($B42,GtP!$A:$BB,MATCH("Gi/o_0-1",GtP!$A$1:$BB$1,0),FALSE))</f>
        <v>---</v>
      </c>
      <c r="AJ42" s="140" t="str">
        <f>_xlfn.CONCAT(IF(AW42="","-","B"),IF(BJ42="","-","I"),VLOOKUP($B42,GtP!$A:$BB,MATCH("Gi/o_0-1",GtP!$A$1:$BB$1,0),FALSE))</f>
        <v>---</v>
      </c>
      <c r="AK42" s="140" t="str">
        <f>_xlfn.CONCAT(IF(AX42="","-","B"),IF(BK42="","-","I"),VLOOKUP($B42,GtP!$A:$BB,MATCH("Gi/o_0-1",GtP!$A$1:$BB$1,0),FALSE))</f>
        <v>---</v>
      </c>
      <c r="AL42" s="140" t="str">
        <f>_xlfn.CONCAT(IF(AY42="","-","B"),IF(BL42="","-","I"),VLOOKUP($B42,GtP!$A:$BB,MATCH("Gi/o_0-1",GtP!$A$1:$BB$1,0),FALSE))</f>
        <v>---</v>
      </c>
      <c r="AM42" s="140" t="str">
        <f>_xlfn.CONCAT(IF(AZ42="","-","B"),IF(BM42="","-","I"),VLOOKUP($B42,GtP!$A:$BB,MATCH("Gi/o_0-1",GtP!$A$1:$BB$1,0),FALSE))</f>
        <v>---</v>
      </c>
      <c r="AN42" s="140" t="str">
        <f>_xlfn.CONCAT(IF(BA42="","-","B"),IF(BN42="","-","I"),VLOOKUP($B42,GtP!$A:$BB,MATCH("Gq/11_0-1",GtP!$A$1:$BB$1,0),FALSE))</f>
        <v>-I-</v>
      </c>
      <c r="AO42" s="140" t="str">
        <f>_xlfn.CONCAT(IF(BB42="","-","B"),IF(BO42="","-","I"),VLOOKUP($B42,GtP!$A:$BB,MATCH("Gq/11_0-1",GtP!$A$1:$BB$1,0),FALSE))</f>
        <v>-I-</v>
      </c>
      <c r="AP42" s="140" t="str">
        <f>_xlfn.CONCAT(IF(BC42="","-","B"),IF(BP42="","-","I"),VLOOKUP($B42,GtP!$A:$BB,MATCH("Gq/11_0-1",GtP!$A$1:$BB$1,0),FALSE))</f>
        <v>-I-</v>
      </c>
      <c r="AQ42" s="140" t="str">
        <f>_xlfn.CONCAT(IF(BD42="","-","B"),IF(BQ42="","-","I"),VLOOKUP($B42,GtP!$A:$BB,MATCH("Gq/11_0-1",GtP!$A$1:$BB$1,0),FALSE))</f>
        <v>---</v>
      </c>
      <c r="AR42" s="140" t="str">
        <f>_xlfn.CONCAT(IF(BE42="","-","B"),IF(BR42="","-","I"),VLOOKUP($B42,GtP!$A:$BB,MATCH("G12/13_0-1",GtP!$A$1:$BB$1,0),FALSE))</f>
        <v>-I-</v>
      </c>
      <c r="AS42" s="140" t="str">
        <f>_xlfn.CONCAT(IF(BF42="","-","B"),IF(BS42="","-","I"),VLOOKUP($B42,GtP!$A:$BB,MATCH("G12/13_0-1",GtP!$A$1:$BB$1,0),FALSE))</f>
        <v>-I-</v>
      </c>
      <c r="AT42" s="139" t="str">
        <f>_xlfn.IFNA(VLOOKUP($B42,'B-LogEmaxOverpEC50'!$A:$AL,MATCH(AT$1,'B-LogEmaxOverpEC50'!$A$1:$AL$1,0),FALSE),"")</f>
        <v/>
      </c>
      <c r="AU42" s="136" t="str">
        <f>_xlfn.IFNA(VLOOKUP($B42,'B-LogEmaxOverpEC50'!$A:$AL,MATCH(AU$1,'B-LogEmaxOverpEC50'!$A$1:$AL$1,0),FALSE),"")</f>
        <v/>
      </c>
      <c r="AV42" s="152" t="str">
        <f>_xlfn.IFNA(VLOOKUP($B42,'B-LogEmaxOverpEC50'!$A:$AL,MATCH(AV$1,'B-LogEmaxOverpEC50'!$A$1:$AL$1,0),FALSE),"")</f>
        <v/>
      </c>
      <c r="AW42" s="152" t="str">
        <f>_xlfn.IFNA(VLOOKUP($B42,'B-LogEmaxOverpEC50'!$A:$AL,MATCH(AW$1,'B-LogEmaxOverpEC50'!$A$1:$AL$1,0),FALSE),"")</f>
        <v/>
      </c>
      <c r="AX42" s="152" t="str">
        <f>_xlfn.IFNA(VLOOKUP($B42,'B-LogEmaxOverpEC50'!$A:$AL,MATCH(AX$1,'B-LogEmaxOverpEC50'!$A$1:$AL$1,0),FALSE),"")</f>
        <v/>
      </c>
      <c r="AY42" s="152" t="str">
        <f>_xlfn.IFNA(VLOOKUP($B42,'B-LogEmaxOverpEC50'!$A:$AL,MATCH(AY$1,'B-LogEmaxOverpEC50'!$A$1:$AL$1,0),FALSE),"")</f>
        <v/>
      </c>
      <c r="AZ42" s="152" t="str">
        <f>_xlfn.IFNA(VLOOKUP($B42,'B-LogEmaxOverpEC50'!$A:$AL,MATCH(AZ$1,'B-LogEmaxOverpEC50'!$A$1:$AL$1,0),FALSE),"")</f>
        <v/>
      </c>
      <c r="BA42" s="152" t="str">
        <f>_xlfn.IFNA(VLOOKUP($B42,'B-LogEmaxOverpEC50'!$A:$AL,MATCH(BA$1,'B-LogEmaxOverpEC50'!$A$1:$AL$1,0),FALSE),"")</f>
        <v/>
      </c>
      <c r="BB42" s="152" t="str">
        <f>_xlfn.IFNA(VLOOKUP($B42,'B-LogEmaxOverpEC50'!$A:$AL,MATCH(BB$1,'B-LogEmaxOverpEC50'!$A$1:$AL$1,0),FALSE),"")</f>
        <v/>
      </c>
      <c r="BC42" s="152" t="str">
        <f>_xlfn.IFNA(VLOOKUP($B42,'B-LogEmaxOverpEC50'!$A:$AL,MATCH(BC$1,'B-LogEmaxOverpEC50'!$A$1:$AL$1,0),FALSE),"")</f>
        <v/>
      </c>
      <c r="BD42" s="152" t="str">
        <f>_xlfn.IFNA(VLOOKUP($B42,'B-LogEmaxOverpEC50'!$A:$AL,MATCH(BD$1,'B-LogEmaxOverpEC50'!$A$1:$AL$1,0),FALSE),"")</f>
        <v/>
      </c>
      <c r="BE42" s="152" t="str">
        <f>_xlfn.IFNA(VLOOKUP($B42,'B-LogEmaxOverpEC50'!$A:$AL,MATCH(BE$1,'B-LogEmaxOverpEC50'!$A$1:$AL$1,0),FALSE),"")</f>
        <v/>
      </c>
      <c r="BF42" s="152" t="str">
        <f>_xlfn.IFNA(VLOOKUP($B42,'B-LogEmaxOverpEC50'!$A:$AL,MATCH(BF$1,'B-LogEmaxOverpEC50'!$A$1:$AL$1,0),FALSE),"")</f>
        <v/>
      </c>
      <c r="BG42" s="137">
        <f>_xlfn.IFNA(VLOOKUP($B42,'I-LogEmaxOverpEC50'!$A:$AR,MATCH(BG$1,'I-LogEmaxOverpEC50'!$A$1:$AR$1,0),FALSE),"")</f>
        <v>9.6464644632135297</v>
      </c>
      <c r="BH42" s="136">
        <f>_xlfn.IFNA(VLOOKUP($B42,'I-LogEmaxOverpEC50'!$A:$AR,MATCH(BH$1,'I-LogEmaxOverpEC50'!$A$1:$AR$1,0),FALSE),"")</f>
        <v>9.4967095241708375</v>
      </c>
      <c r="BI42" s="136" t="str">
        <f>_xlfn.IFNA(VLOOKUP($B42,'I-LogEmaxOverpEC50'!$A:$AR,MATCH(BI$1,'I-LogEmaxOverpEC50'!$A$1:$AR$1,0),FALSE),"")</f>
        <v/>
      </c>
      <c r="BJ42" s="136" t="str">
        <f>_xlfn.IFNA(VLOOKUP($B42,'I-LogEmaxOverpEC50'!$A:$AR,MATCH(BJ$1,'I-LogEmaxOverpEC50'!$A$1:$AR$1,0),FALSE),"")</f>
        <v/>
      </c>
      <c r="BK42" s="136" t="str">
        <f>_xlfn.IFNA(VLOOKUP($B42,'I-LogEmaxOverpEC50'!$A:$AR,MATCH(BK$1,'I-LogEmaxOverpEC50'!$A$1:$AR$1,0),FALSE),"")</f>
        <v/>
      </c>
      <c r="BL42" s="136" t="str">
        <f>_xlfn.IFNA(VLOOKUP($B42,'I-LogEmaxOverpEC50'!$A:$AR,MATCH(BL$1,'I-LogEmaxOverpEC50'!$A$1:$AR$1,0),FALSE),"")</f>
        <v/>
      </c>
      <c r="BM42" s="136" t="str">
        <f>_xlfn.IFNA(VLOOKUP($B42,'I-LogEmaxOverpEC50'!$A:$AR,MATCH(BM$1,'I-LogEmaxOverpEC50'!$A$1:$AR$1,0),FALSE),"")</f>
        <v/>
      </c>
      <c r="BN42" s="136">
        <f>_xlfn.IFNA(VLOOKUP($B42,'I-LogEmaxOverpEC50'!$A:$AR,MATCH(BN$1,'I-LogEmaxOverpEC50'!$A$1:$AR$1,0),FALSE),"")</f>
        <v>8.3757708028666187</v>
      </c>
      <c r="BO42" s="136">
        <f>_xlfn.IFNA(VLOOKUP($B42,'I-LogEmaxOverpEC50'!$A:$AR,MATCH(BO$1,'I-LogEmaxOverpEC50'!$A$1:$AR$1,0),FALSE),"")</f>
        <v>8.3757708028666187</v>
      </c>
      <c r="BP42" s="136">
        <f>_xlfn.IFNA(VLOOKUP($B42,'I-LogEmaxOverpEC50'!$A:$AR,MATCH(BP$1,'I-LogEmaxOverpEC50'!$A$1:$AR$1,0),FALSE),"")</f>
        <v>7.6891360269322817</v>
      </c>
      <c r="BQ42" s="136" t="str">
        <f>_xlfn.IFNA(VLOOKUP($B42,'I-LogEmaxOverpEC50'!$A:$AR,MATCH(BQ$1,'I-LogEmaxOverpEC50'!$A$1:$AR$1,0),FALSE),"")</f>
        <v/>
      </c>
      <c r="BR42" s="136">
        <f>_xlfn.IFNA(VLOOKUP($B42,'I-LogEmaxOverpEC50'!$A:$AR,MATCH(BR$1,'I-LogEmaxOverpEC50'!$A$1:$AR$1,0),FALSE),"")</f>
        <v>6.9813196136362992</v>
      </c>
      <c r="BS42" s="136">
        <f>_xlfn.IFNA(VLOOKUP($B42,'I-LogEmaxOverpEC50'!$A:$AR,MATCH(BS$1,'I-LogEmaxOverpEC50'!$A$1:$AR$1,0),FALSE),"")</f>
        <v>7.1100073324238817</v>
      </c>
      <c r="BT42" s="135"/>
      <c r="BU42" s="135"/>
      <c r="BV42" s="135"/>
      <c r="BW42" s="135"/>
      <c r="BX42" s="135"/>
      <c r="BY42" s="135"/>
      <c r="BZ42" s="135"/>
      <c r="CA42" s="135"/>
      <c r="CB42" s="135"/>
      <c r="CC42" s="135"/>
      <c r="CD42" s="135"/>
      <c r="CE42" s="135"/>
      <c r="CF42" s="135"/>
      <c r="CG42" s="135"/>
      <c r="CH42" s="135"/>
      <c r="CI42" s="135"/>
      <c r="CJ42" s="135"/>
    </row>
    <row r="43" spans="1:88" s="166" customFormat="1" x14ac:dyDescent="0.2">
      <c r="A43" s="146" t="e" cm="1">
        <f t="array" ref="A43">_xlfn.IFS(SUM(F43:R43)&gt;0,1,AB43&gt;0,2,TRUE,3)</f>
        <v>#N/A</v>
      </c>
      <c r="B43" s="146" t="s">
        <v>170</v>
      </c>
      <c r="C43" s="144"/>
      <c r="D43" s="151" t="str">
        <f>_xlfn.XLOOKUP(B43,RecNamesAll!A:A,RecNamesAll!E:E)</f>
        <v>A</v>
      </c>
      <c r="E43" s="150" t="str">
        <f>_xlfn.XLOOKUP(B43,RecNamesAll!A:A,RecNamesAll!C:C)</f>
        <v>EP1</v>
      </c>
      <c r="F43" s="160" t="e">
        <f t="shared" si="0"/>
        <v>#N/A</v>
      </c>
      <c r="G43" s="159" t="e">
        <f t="shared" si="1"/>
        <v>#N/A</v>
      </c>
      <c r="H43" s="159" t="e">
        <f t="shared" si="2"/>
        <v>#N/A</v>
      </c>
      <c r="I43" s="159" t="e">
        <f t="shared" si="3"/>
        <v>#N/A</v>
      </c>
      <c r="J43" s="159" t="e">
        <f t="shared" si="4"/>
        <v>#N/A</v>
      </c>
      <c r="K43" s="159" t="e">
        <f t="shared" si="5"/>
        <v>#N/A</v>
      </c>
      <c r="L43" s="159" t="e">
        <f t="shared" si="6"/>
        <v>#N/A</v>
      </c>
      <c r="M43" s="159" t="e">
        <f t="shared" si="7"/>
        <v>#N/A</v>
      </c>
      <c r="N43" s="159" t="e">
        <f t="shared" si="8"/>
        <v>#N/A</v>
      </c>
      <c r="O43" s="159" t="e">
        <f t="shared" si="9"/>
        <v>#N/A</v>
      </c>
      <c r="P43" s="159" t="e">
        <f t="shared" si="10"/>
        <v>#N/A</v>
      </c>
      <c r="Q43" s="159" t="e">
        <f t="shared" si="11"/>
        <v>#N/A</v>
      </c>
      <c r="R43" s="159" t="e">
        <f t="shared" si="12"/>
        <v>#N/A</v>
      </c>
      <c r="S43" s="147"/>
      <c r="T43" s="147"/>
      <c r="U43" s="146" t="str">
        <f t="shared" si="13"/>
        <v>A</v>
      </c>
      <c r="V43" s="145" t="str">
        <f t="shared" si="14"/>
        <v>EP1</v>
      </c>
      <c r="W43" s="157" t="e">
        <f>VLOOKUP($B43,GtP!$A:$DD,MATCH("Gs_0-2",GtP!$A$1:$DD$1,0),FALSE)</f>
        <v>#N/A</v>
      </c>
      <c r="X43" s="156" t="e">
        <f>VLOOKUP($B43,GtP!$A:$DD,MATCH("Gi/o_0-2",GtP!$A$1:$DD$1,0),FALSE)</f>
        <v>#N/A</v>
      </c>
      <c r="Y43" s="156" t="e">
        <f>VLOOKUP($B43,GtP!$A:$DD,MATCH("Gq/11_0-2",GtP!$A$1:$DD$1,0),FALSE)</f>
        <v>#N/A</v>
      </c>
      <c r="Z43" s="156" t="e">
        <f>VLOOKUP($B43,GtP!$A:$DD,MATCH("G12/13_0-2",GtP!$A$1:$DD$1,0),FALSE)</f>
        <v>#N/A</v>
      </c>
      <c r="AA43" s="155"/>
      <c r="AB43" s="143" t="e">
        <f t="shared" si="19"/>
        <v>#N/A</v>
      </c>
      <c r="AC43" s="315" t="str">
        <f t="shared" si="15"/>
        <v/>
      </c>
      <c r="AD43" s="349" t="str">
        <f t="shared" si="16"/>
        <v/>
      </c>
      <c r="AE43" s="349" t="str">
        <f t="shared" si="17"/>
        <v/>
      </c>
      <c r="AF43" s="311" t="str">
        <f t="shared" si="18"/>
        <v/>
      </c>
      <c r="AG43" s="141" t="e">
        <f>_xlfn.CONCAT(IF(AT43="","-","B"),IF(BG43="","-","I"),VLOOKUP($B43,GtP!$A:$BB,MATCH("Gs_0-1",GtP!$A$1:$BB$1,0),FALSE))</f>
        <v>#N/A</v>
      </c>
      <c r="AH43" s="140" t="e">
        <f>_xlfn.CONCAT(IF(AU43="","-","B"),IF(BH43="","-","I"),VLOOKUP($B43,GtP!$A:$BB,MATCH("Gs_0-1",GtP!$A$1:$BB$1,0),FALSE))</f>
        <v>#N/A</v>
      </c>
      <c r="AI43" s="140" t="e">
        <f>_xlfn.CONCAT(IF(AV43="","-","B"),IF(BI43="","-","I"),VLOOKUP($B43,GtP!$A:$BB,MATCH("Gi/o_0-1",GtP!$A$1:$BB$1,0),FALSE))</f>
        <v>#N/A</v>
      </c>
      <c r="AJ43" s="140" t="e">
        <f>_xlfn.CONCAT(IF(AW43="","-","B"),IF(BJ43="","-","I"),VLOOKUP($B43,GtP!$A:$BB,MATCH("Gi/o_0-1",GtP!$A$1:$BB$1,0),FALSE))</f>
        <v>#N/A</v>
      </c>
      <c r="AK43" s="140" t="e">
        <f>_xlfn.CONCAT(IF(AX43="","-","B"),IF(BK43="","-","I"),VLOOKUP($B43,GtP!$A:$BB,MATCH("Gi/o_0-1",GtP!$A$1:$BB$1,0),FALSE))</f>
        <v>#N/A</v>
      </c>
      <c r="AL43" s="140" t="e">
        <f>_xlfn.CONCAT(IF(AY43="","-","B"),IF(BL43="","-","I"),VLOOKUP($B43,GtP!$A:$BB,MATCH("Gi/o_0-1",GtP!$A$1:$BB$1,0),FALSE))</f>
        <v>#N/A</v>
      </c>
      <c r="AM43" s="140" t="e">
        <f>_xlfn.CONCAT(IF(AZ43="","-","B"),IF(BM43="","-","I"),VLOOKUP($B43,GtP!$A:$BB,MATCH("Gi/o_0-1",GtP!$A$1:$BB$1,0),FALSE))</f>
        <v>#N/A</v>
      </c>
      <c r="AN43" s="140" t="e">
        <f>_xlfn.CONCAT(IF(BA43="","-","B"),IF(BN43="","-","I"),VLOOKUP($B43,GtP!$A:$BB,MATCH("Gq/11_0-1",GtP!$A$1:$BB$1,0),FALSE))</f>
        <v>#N/A</v>
      </c>
      <c r="AO43" s="140" t="e">
        <f>_xlfn.CONCAT(IF(BB43="","-","B"),IF(BO43="","-","I"),VLOOKUP($B43,GtP!$A:$BB,MATCH("Gq/11_0-1",GtP!$A$1:$BB$1,0),FALSE))</f>
        <v>#N/A</v>
      </c>
      <c r="AP43" s="140" t="e">
        <f>_xlfn.CONCAT(IF(BC43="","-","B"),IF(BP43="","-","I"),VLOOKUP($B43,GtP!$A:$BB,MATCH("Gq/11_0-1",GtP!$A$1:$BB$1,0),FALSE))</f>
        <v>#N/A</v>
      </c>
      <c r="AQ43" s="140" t="e">
        <f>_xlfn.CONCAT(IF(BD43="","-","B"),IF(BQ43="","-","I"),VLOOKUP($B43,GtP!$A:$BB,MATCH("Gq/11_0-1",GtP!$A$1:$BB$1,0),FALSE))</f>
        <v>#N/A</v>
      </c>
      <c r="AR43" s="140" t="e">
        <f>_xlfn.CONCAT(IF(BE43="","-","B"),IF(BR43="","-","I"),VLOOKUP($B43,GtP!$A:$BB,MATCH("G12/13_0-1",GtP!$A$1:$BB$1,0),FALSE))</f>
        <v>#N/A</v>
      </c>
      <c r="AS43" s="140" t="e">
        <f>_xlfn.CONCAT(IF(BF43="","-","B"),IF(BS43="","-","I"),VLOOKUP($B43,GtP!$A:$BB,MATCH("G12/13_0-1",GtP!$A$1:$BB$1,0),FALSE))</f>
        <v>#N/A</v>
      </c>
      <c r="AT43" s="139" t="str">
        <f>_xlfn.IFNA(VLOOKUP($B43,'B-LogEmaxOverpEC50'!$A:$AL,MATCH(AT$1,'B-LogEmaxOverpEC50'!$A$1:$AL$1,0),FALSE),"")</f>
        <v/>
      </c>
      <c r="AU43" s="136" t="str">
        <f>_xlfn.IFNA(VLOOKUP($B43,'B-LogEmaxOverpEC50'!$A:$AL,MATCH(AU$1,'B-LogEmaxOverpEC50'!$A$1:$AL$1,0),FALSE),"")</f>
        <v/>
      </c>
      <c r="AV43" s="152">
        <f>_xlfn.IFNA(VLOOKUP($B43,'B-LogEmaxOverpEC50'!$A:$AL,MATCH(AV$1,'B-LogEmaxOverpEC50'!$A$1:$AL$1,0),FALSE),"")</f>
        <v>7.2118992303390748</v>
      </c>
      <c r="AW43" s="152">
        <f>_xlfn.IFNA(VLOOKUP($B43,'B-LogEmaxOverpEC50'!$A:$AL,MATCH(AW$1,'B-LogEmaxOverpEC50'!$A$1:$AL$1,0),FALSE),"")</f>
        <v>8.0118623785309975</v>
      </c>
      <c r="AX43" s="152">
        <f>_xlfn.IFNA(VLOOKUP($B43,'B-LogEmaxOverpEC50'!$A:$AL,MATCH(AX$1,'B-LogEmaxOverpEC50'!$A$1:$AL$1,0),FALSE),"")</f>
        <v>9.0647396981163144</v>
      </c>
      <c r="AY43" s="152">
        <f>_xlfn.IFNA(VLOOKUP($B43,'B-LogEmaxOverpEC50'!$A:$AL,MATCH(AY$1,'B-LogEmaxOverpEC50'!$A$1:$AL$1,0),FALSE),"")</f>
        <v>8.4572683020540627</v>
      </c>
      <c r="AZ43" s="152" t="str">
        <f>_xlfn.IFNA(VLOOKUP($B43,'B-LogEmaxOverpEC50'!$A:$AL,MATCH(AZ$1,'B-LogEmaxOverpEC50'!$A$1:$AL$1,0),FALSE),"")</f>
        <v/>
      </c>
      <c r="BA43" s="152">
        <f>_xlfn.IFNA(VLOOKUP($B43,'B-LogEmaxOverpEC50'!$A:$AL,MATCH(BA$1,'B-LogEmaxOverpEC50'!$A$1:$AL$1,0),FALSE),"")</f>
        <v>9.8262442034471533</v>
      </c>
      <c r="BB43" s="152">
        <f>_xlfn.IFNA(VLOOKUP($B43,'B-LogEmaxOverpEC50'!$A:$AL,MATCH(BB$1,'B-LogEmaxOverpEC50'!$A$1:$AL$1,0),FALSE),"")</f>
        <v>9.8557007538578354</v>
      </c>
      <c r="BC43" s="152">
        <f>_xlfn.IFNA(VLOOKUP($B43,'B-LogEmaxOverpEC50'!$A:$AL,MATCH(BC$1,'B-LogEmaxOverpEC50'!$A$1:$AL$1,0),FALSE),"")</f>
        <v>9.177285757778824</v>
      </c>
      <c r="BD43" s="152">
        <f>_xlfn.IFNA(VLOOKUP($B43,'B-LogEmaxOverpEC50'!$A:$AL,MATCH(BD$1,'B-LogEmaxOverpEC50'!$A$1:$AL$1,0),FALSE),"")</f>
        <v>11.170793279667956</v>
      </c>
      <c r="BE43" s="152">
        <f>_xlfn.IFNA(VLOOKUP($B43,'B-LogEmaxOverpEC50'!$A:$AL,MATCH(BE$1,'B-LogEmaxOverpEC50'!$A$1:$AL$1,0),FALSE),"")</f>
        <v>11.337142710730667</v>
      </c>
      <c r="BF43" s="152">
        <f>_xlfn.IFNA(VLOOKUP($B43,'B-LogEmaxOverpEC50'!$A:$AL,MATCH(BF$1,'B-LogEmaxOverpEC50'!$A$1:$AL$1,0),FALSE),"")</f>
        <v>8.9789904819875019</v>
      </c>
      <c r="BG43" s="137">
        <f>_xlfn.IFNA(VLOOKUP($B43,'I-LogEmaxOverpEC50'!$A:$AR,MATCH(BG$1,'I-LogEmaxOverpEC50'!$A$1:$AR$1,0),FALSE),"")</f>
        <v>10.225980344248402</v>
      </c>
      <c r="BH43" s="136">
        <f>_xlfn.IFNA(VLOOKUP($B43,'I-LogEmaxOverpEC50'!$A:$AR,MATCH(BH$1,'I-LogEmaxOverpEC50'!$A$1:$AR$1,0),FALSE),"")</f>
        <v>10.116847625204951</v>
      </c>
      <c r="BI43" s="136">
        <f>_xlfn.IFNA(VLOOKUP($B43,'I-LogEmaxOverpEC50'!$A:$AR,MATCH(BI$1,'I-LogEmaxOverpEC50'!$A$1:$AR$1,0),FALSE),"")</f>
        <v>9.7103248228864896</v>
      </c>
      <c r="BJ43" s="136">
        <f>_xlfn.IFNA(VLOOKUP($B43,'I-LogEmaxOverpEC50'!$A:$AR,MATCH(BJ$1,'I-LogEmaxOverpEC50'!$A$1:$AR$1,0),FALSE),"")</f>
        <v>9.7103248228864896</v>
      </c>
      <c r="BK43" s="136">
        <f>_xlfn.IFNA(VLOOKUP($B43,'I-LogEmaxOverpEC50'!$A:$AR,MATCH(BK$1,'I-LogEmaxOverpEC50'!$A$1:$AR$1,0),FALSE),"")</f>
        <v>9.1567507096021021</v>
      </c>
      <c r="BL43" s="136">
        <f>_xlfn.IFNA(VLOOKUP($B43,'I-LogEmaxOverpEC50'!$A:$AR,MATCH(BL$1,'I-LogEmaxOverpEC50'!$A$1:$AR$1,0),FALSE),"")</f>
        <v>9.1567507096021021</v>
      </c>
      <c r="BM43" s="136" t="str">
        <f>_xlfn.IFNA(VLOOKUP($B43,'I-LogEmaxOverpEC50'!$A:$AR,MATCH(BM$1,'I-LogEmaxOverpEC50'!$A$1:$AR$1,0),FALSE),"")</f>
        <v/>
      </c>
      <c r="BN43" s="136">
        <f>_xlfn.IFNA(VLOOKUP($B43,'I-LogEmaxOverpEC50'!$A:$AR,MATCH(BN$1,'I-LogEmaxOverpEC50'!$A$1:$AR$1,0),FALSE),"")</f>
        <v>10.833535645811866</v>
      </c>
      <c r="BO43" s="136">
        <f>_xlfn.IFNA(VLOOKUP($B43,'I-LogEmaxOverpEC50'!$A:$AR,MATCH(BO$1,'I-LogEmaxOverpEC50'!$A$1:$AR$1,0),FALSE),"")</f>
        <v>10.833535645811866</v>
      </c>
      <c r="BP43" s="136">
        <f>_xlfn.IFNA(VLOOKUP($B43,'I-LogEmaxOverpEC50'!$A:$AR,MATCH(BP$1,'I-LogEmaxOverpEC50'!$A$1:$AR$1,0),FALSE),"")</f>
        <v>10.467979266408914</v>
      </c>
      <c r="BQ43" s="136">
        <f>_xlfn.IFNA(VLOOKUP($B43,'I-LogEmaxOverpEC50'!$A:$AR,MATCH(BQ$1,'I-LogEmaxOverpEC50'!$A$1:$AR$1,0),FALSE),"")</f>
        <v>9.1335922124285833</v>
      </c>
      <c r="BR43" s="136">
        <f>_xlfn.IFNA(VLOOKUP($B43,'I-LogEmaxOverpEC50'!$A:$AR,MATCH(BR$1,'I-LogEmaxOverpEC50'!$A$1:$AR$1,0),FALSE),"")</f>
        <v>10.249747321630156</v>
      </c>
      <c r="BS43" s="136">
        <f>_xlfn.IFNA(VLOOKUP($B43,'I-LogEmaxOverpEC50'!$A:$AR,MATCH(BS$1,'I-LogEmaxOverpEC50'!$A$1:$AR$1,0),FALSE),"")</f>
        <v>9.7736000459805901</v>
      </c>
      <c r="BT43" s="135"/>
      <c r="BU43" s="135"/>
      <c r="BV43" s="135"/>
      <c r="BW43" s="135"/>
      <c r="BX43" s="135"/>
      <c r="BY43" s="135"/>
      <c r="BZ43" s="135"/>
      <c r="CA43" s="135"/>
      <c r="CB43" s="135"/>
      <c r="CC43" s="135"/>
      <c r="CD43" s="135"/>
      <c r="CE43" s="135"/>
      <c r="CF43" s="135"/>
      <c r="CG43" s="135"/>
      <c r="CH43" s="135"/>
      <c r="CI43" s="135"/>
      <c r="CJ43" s="135"/>
    </row>
    <row r="44" spans="1:88" s="166" customFormat="1" x14ac:dyDescent="0.2">
      <c r="A44" s="146" t="e" cm="1">
        <f t="array" ref="A44">_xlfn.IFS(SUM(F44:R44)&gt;0,1,AB44&gt;0,2,TRUE,3)</f>
        <v>#N/A</v>
      </c>
      <c r="B44" s="146" t="s">
        <v>171</v>
      </c>
      <c r="C44" s="144"/>
      <c r="D44" s="151" t="str">
        <f>_xlfn.XLOOKUP(B44,RecNamesAll!A:A,RecNamesAll!E:E)</f>
        <v>A</v>
      </c>
      <c r="E44" s="150" t="str">
        <f>_xlfn.XLOOKUP(B44,RecNamesAll!A:A,RecNamesAll!C:C)</f>
        <v>EP2</v>
      </c>
      <c r="F44" s="160" t="e">
        <f t="shared" si="0"/>
        <v>#N/A</v>
      </c>
      <c r="G44" s="159" t="e">
        <f t="shared" si="1"/>
        <v>#N/A</v>
      </c>
      <c r="H44" s="159" t="e">
        <f t="shared" si="2"/>
        <v>#N/A</v>
      </c>
      <c r="I44" s="159" t="e">
        <f t="shared" si="3"/>
        <v>#N/A</v>
      </c>
      <c r="J44" s="159" t="e">
        <f t="shared" si="4"/>
        <v>#N/A</v>
      </c>
      <c r="K44" s="159" t="e">
        <f t="shared" si="5"/>
        <v>#N/A</v>
      </c>
      <c r="L44" s="159" t="e">
        <f t="shared" si="6"/>
        <v>#N/A</v>
      </c>
      <c r="M44" s="159" t="e">
        <f t="shared" si="7"/>
        <v>#N/A</v>
      </c>
      <c r="N44" s="159" t="e">
        <f t="shared" si="8"/>
        <v>#N/A</v>
      </c>
      <c r="O44" s="159" t="e">
        <f t="shared" si="9"/>
        <v>#N/A</v>
      </c>
      <c r="P44" s="159" t="e">
        <f t="shared" si="10"/>
        <v>#N/A</v>
      </c>
      <c r="Q44" s="159" t="e">
        <f t="shared" si="11"/>
        <v>#N/A</v>
      </c>
      <c r="R44" s="159" t="e">
        <f t="shared" si="12"/>
        <v>#N/A</v>
      </c>
      <c r="S44" s="147"/>
      <c r="T44" s="147"/>
      <c r="U44" s="146" t="str">
        <f t="shared" si="13"/>
        <v>A</v>
      </c>
      <c r="V44" s="145" t="str">
        <f t="shared" si="14"/>
        <v>EP2</v>
      </c>
      <c r="W44" s="157" t="e">
        <f>VLOOKUP($B44,GtP!$A:$DD,MATCH("Gs_0-2",GtP!$A$1:$DD$1,0),FALSE)</f>
        <v>#N/A</v>
      </c>
      <c r="X44" s="156" t="e">
        <f>VLOOKUP($B44,GtP!$A:$DD,MATCH("Gi/o_0-2",GtP!$A$1:$DD$1,0),FALSE)</f>
        <v>#N/A</v>
      </c>
      <c r="Y44" s="156" t="e">
        <f>VLOOKUP($B44,GtP!$A:$DD,MATCH("Gq/11_0-2",GtP!$A$1:$DD$1,0),FALSE)</f>
        <v>#N/A</v>
      </c>
      <c r="Z44" s="156" t="e">
        <f>VLOOKUP($B44,GtP!$A:$DD,MATCH("G12/13_0-2",GtP!$A$1:$DD$1,0),FALSE)</f>
        <v>#N/A</v>
      </c>
      <c r="AA44" s="155"/>
      <c r="AB44" s="143" t="e">
        <f t="shared" si="19"/>
        <v>#N/A</v>
      </c>
      <c r="AC44" s="315" t="str">
        <f t="shared" si="15"/>
        <v/>
      </c>
      <c r="AD44" s="349" t="str">
        <f t="shared" si="16"/>
        <v/>
      </c>
      <c r="AE44" s="349" t="str">
        <f t="shared" si="17"/>
        <v/>
      </c>
      <c r="AF44" s="311" t="str">
        <f t="shared" si="18"/>
        <v/>
      </c>
      <c r="AG44" s="141" t="e">
        <f>_xlfn.CONCAT(IF(AT44="","-","B"),IF(BG44="","-","I"),VLOOKUP($B44,GtP!$A:$BB,MATCH("Gs_0-1",GtP!$A$1:$BB$1,0),FALSE))</f>
        <v>#N/A</v>
      </c>
      <c r="AH44" s="140" t="e">
        <f>_xlfn.CONCAT(IF(AU44="","-","B"),IF(BH44="","-","I"),VLOOKUP($B44,GtP!$A:$BB,MATCH("Gs_0-1",GtP!$A$1:$BB$1,0),FALSE))</f>
        <v>#N/A</v>
      </c>
      <c r="AI44" s="140" t="e">
        <f>_xlfn.CONCAT(IF(AV44="","-","B"),IF(BI44="","-","I"),VLOOKUP($B44,GtP!$A:$BB,MATCH("Gi/o_0-1",GtP!$A$1:$BB$1,0),FALSE))</f>
        <v>#N/A</v>
      </c>
      <c r="AJ44" s="140" t="e">
        <f>_xlfn.CONCAT(IF(AW44="","-","B"),IF(BJ44="","-","I"),VLOOKUP($B44,GtP!$A:$BB,MATCH("Gi/o_0-1",GtP!$A$1:$BB$1,0),FALSE))</f>
        <v>#N/A</v>
      </c>
      <c r="AK44" s="140" t="e">
        <f>_xlfn.CONCAT(IF(AX44="","-","B"),IF(BK44="","-","I"),VLOOKUP($B44,GtP!$A:$BB,MATCH("Gi/o_0-1",GtP!$A$1:$BB$1,0),FALSE))</f>
        <v>#N/A</v>
      </c>
      <c r="AL44" s="140" t="e">
        <f>_xlfn.CONCAT(IF(AY44="","-","B"),IF(BL44="","-","I"),VLOOKUP($B44,GtP!$A:$BB,MATCH("Gi/o_0-1",GtP!$A$1:$BB$1,0),FALSE))</f>
        <v>#N/A</v>
      </c>
      <c r="AM44" s="140" t="e">
        <f>_xlfn.CONCAT(IF(AZ44="","-","B"),IF(BM44="","-","I"),VLOOKUP($B44,GtP!$A:$BB,MATCH("Gi/o_0-1",GtP!$A$1:$BB$1,0),FALSE))</f>
        <v>#N/A</v>
      </c>
      <c r="AN44" s="140" t="e">
        <f>_xlfn.CONCAT(IF(BA44="","-","B"),IF(BN44="","-","I"),VLOOKUP($B44,GtP!$A:$BB,MATCH("Gq/11_0-1",GtP!$A$1:$BB$1,0),FALSE))</f>
        <v>#N/A</v>
      </c>
      <c r="AO44" s="140" t="e">
        <f>_xlfn.CONCAT(IF(BB44="","-","B"),IF(BO44="","-","I"),VLOOKUP($B44,GtP!$A:$BB,MATCH("Gq/11_0-1",GtP!$A$1:$BB$1,0),FALSE))</f>
        <v>#N/A</v>
      </c>
      <c r="AP44" s="140" t="e">
        <f>_xlfn.CONCAT(IF(BC44="","-","B"),IF(BP44="","-","I"),VLOOKUP($B44,GtP!$A:$BB,MATCH("Gq/11_0-1",GtP!$A$1:$BB$1,0),FALSE))</f>
        <v>#N/A</v>
      </c>
      <c r="AQ44" s="140" t="e">
        <f>_xlfn.CONCAT(IF(BD44="","-","B"),IF(BQ44="","-","I"),VLOOKUP($B44,GtP!$A:$BB,MATCH("Gq/11_0-1",GtP!$A$1:$BB$1,0),FALSE))</f>
        <v>#N/A</v>
      </c>
      <c r="AR44" s="140" t="e">
        <f>_xlfn.CONCAT(IF(BE44="","-","B"),IF(BR44="","-","I"),VLOOKUP($B44,GtP!$A:$BB,MATCH("G12/13_0-1",GtP!$A$1:$BB$1,0),FALSE))</f>
        <v>#N/A</v>
      </c>
      <c r="AS44" s="140" t="e">
        <f>_xlfn.CONCAT(IF(BF44="","-","B"),IF(BS44="","-","I"),VLOOKUP($B44,GtP!$A:$BB,MATCH("G12/13_0-1",GtP!$A$1:$BB$1,0),FALSE))</f>
        <v>#N/A</v>
      </c>
      <c r="AT44" s="139">
        <f>_xlfn.IFNA(VLOOKUP($B44,'B-LogEmaxOverpEC50'!$A:$AL,MATCH(AT$1,'B-LogEmaxOverpEC50'!$A$1:$AL$1,0),FALSE),"")</f>
        <v>11.308619239389863</v>
      </c>
      <c r="AU44" s="136" t="str">
        <f>_xlfn.IFNA(VLOOKUP($B44,'B-LogEmaxOverpEC50'!$A:$AL,MATCH(AU$1,'B-LogEmaxOverpEC50'!$A$1:$AL$1,0),FALSE),"")</f>
        <v/>
      </c>
      <c r="AV44" s="152" t="str">
        <f>_xlfn.IFNA(VLOOKUP($B44,'B-LogEmaxOverpEC50'!$A:$AL,MATCH(AV$1,'B-LogEmaxOverpEC50'!$A$1:$AL$1,0),FALSE),"")</f>
        <v/>
      </c>
      <c r="AW44" s="152" t="str">
        <f>_xlfn.IFNA(VLOOKUP($B44,'B-LogEmaxOverpEC50'!$A:$AL,MATCH(AW$1,'B-LogEmaxOverpEC50'!$A$1:$AL$1,0),FALSE),"")</f>
        <v/>
      </c>
      <c r="AX44" s="152" t="str">
        <f>_xlfn.IFNA(VLOOKUP($B44,'B-LogEmaxOverpEC50'!$A:$AL,MATCH(AX$1,'B-LogEmaxOverpEC50'!$A$1:$AL$1,0),FALSE),"")</f>
        <v/>
      </c>
      <c r="AY44" s="152" t="str">
        <f>_xlfn.IFNA(VLOOKUP($B44,'B-LogEmaxOverpEC50'!$A:$AL,MATCH(AY$1,'B-LogEmaxOverpEC50'!$A$1:$AL$1,0),FALSE),"")</f>
        <v/>
      </c>
      <c r="AZ44" s="152">
        <f>_xlfn.IFNA(VLOOKUP($B44,'B-LogEmaxOverpEC50'!$A:$AL,MATCH(AZ$1,'B-LogEmaxOverpEC50'!$A$1:$AL$1,0),FALSE),"")</f>
        <v>7.370295855870423</v>
      </c>
      <c r="BA44" s="152" t="str">
        <f>_xlfn.IFNA(VLOOKUP($B44,'B-LogEmaxOverpEC50'!$A:$AL,MATCH(BA$1,'B-LogEmaxOverpEC50'!$A$1:$AL$1,0),FALSE),"")</f>
        <v/>
      </c>
      <c r="BB44" s="152" t="str">
        <f>_xlfn.IFNA(VLOOKUP($B44,'B-LogEmaxOverpEC50'!$A:$AL,MATCH(BB$1,'B-LogEmaxOverpEC50'!$A$1:$AL$1,0),FALSE),"")</f>
        <v/>
      </c>
      <c r="BC44" s="152" t="str">
        <f>_xlfn.IFNA(VLOOKUP($B44,'B-LogEmaxOverpEC50'!$A:$AL,MATCH(BC$1,'B-LogEmaxOverpEC50'!$A$1:$AL$1,0),FALSE),"")</f>
        <v/>
      </c>
      <c r="BD44" s="152">
        <f>_xlfn.IFNA(VLOOKUP($B44,'B-LogEmaxOverpEC50'!$A:$AL,MATCH(BD$1,'B-LogEmaxOverpEC50'!$A$1:$AL$1,0),FALSE),"")</f>
        <v>7.5644613572638244</v>
      </c>
      <c r="BE44" s="152">
        <f>_xlfn.IFNA(VLOOKUP($B44,'B-LogEmaxOverpEC50'!$A:$AL,MATCH(BE$1,'B-LogEmaxOverpEC50'!$A$1:$AL$1,0),FALSE),"")</f>
        <v>7.9641074823933344</v>
      </c>
      <c r="BF44" s="152" t="str">
        <f>_xlfn.IFNA(VLOOKUP($B44,'B-LogEmaxOverpEC50'!$A:$AL,MATCH(BF$1,'B-LogEmaxOverpEC50'!$A$1:$AL$1,0),FALSE),"")</f>
        <v/>
      </c>
      <c r="BG44" s="137">
        <f>_xlfn.IFNA(VLOOKUP($B44,'I-LogEmaxOverpEC50'!$A:$AR,MATCH(BG$1,'I-LogEmaxOverpEC50'!$A$1:$AR$1,0),FALSE),"")</f>
        <v>9.7966151232681167</v>
      </c>
      <c r="BH44" s="136">
        <f>_xlfn.IFNA(VLOOKUP($B44,'I-LogEmaxOverpEC50'!$A:$AR,MATCH(BH$1,'I-LogEmaxOverpEC50'!$A$1:$AR$1,0),FALSE),"")</f>
        <v>9.2703191079826688</v>
      </c>
      <c r="BI44" s="136" t="str">
        <f>_xlfn.IFNA(VLOOKUP($B44,'I-LogEmaxOverpEC50'!$A:$AR,MATCH(BI$1,'I-LogEmaxOverpEC50'!$A$1:$AR$1,0),FALSE),"")</f>
        <v/>
      </c>
      <c r="BJ44" s="136" t="str">
        <f>_xlfn.IFNA(VLOOKUP($B44,'I-LogEmaxOverpEC50'!$A:$AR,MATCH(BJ$1,'I-LogEmaxOverpEC50'!$A$1:$AR$1,0),FALSE),"")</f>
        <v/>
      </c>
      <c r="BK44" s="136" t="str">
        <f>_xlfn.IFNA(VLOOKUP($B44,'I-LogEmaxOverpEC50'!$A:$AR,MATCH(BK$1,'I-LogEmaxOverpEC50'!$A$1:$AR$1,0),FALSE),"")</f>
        <v/>
      </c>
      <c r="BL44" s="136" t="str">
        <f>_xlfn.IFNA(VLOOKUP($B44,'I-LogEmaxOverpEC50'!$A:$AR,MATCH(BL$1,'I-LogEmaxOverpEC50'!$A$1:$AR$1,0),FALSE),"")</f>
        <v/>
      </c>
      <c r="BM44" s="136" t="str">
        <f>_xlfn.IFNA(VLOOKUP($B44,'I-LogEmaxOverpEC50'!$A:$AR,MATCH(BM$1,'I-LogEmaxOverpEC50'!$A$1:$AR$1,0),FALSE),"")</f>
        <v/>
      </c>
      <c r="BN44" s="136" t="str">
        <f>_xlfn.IFNA(VLOOKUP($B44,'I-LogEmaxOverpEC50'!$A:$AR,MATCH(BN$1,'I-LogEmaxOverpEC50'!$A$1:$AR$1,0),FALSE),"")</f>
        <v/>
      </c>
      <c r="BO44" s="136" t="str">
        <f>_xlfn.IFNA(VLOOKUP($B44,'I-LogEmaxOverpEC50'!$A:$AR,MATCH(BO$1,'I-LogEmaxOverpEC50'!$A$1:$AR$1,0),FALSE),"")</f>
        <v/>
      </c>
      <c r="BP44" s="136" t="str">
        <f>_xlfn.IFNA(VLOOKUP($B44,'I-LogEmaxOverpEC50'!$A:$AR,MATCH(BP$1,'I-LogEmaxOverpEC50'!$A$1:$AR$1,0),FALSE),"")</f>
        <v/>
      </c>
      <c r="BQ44" s="136" t="str">
        <f>_xlfn.IFNA(VLOOKUP($B44,'I-LogEmaxOverpEC50'!$A:$AR,MATCH(BQ$1,'I-LogEmaxOverpEC50'!$A$1:$AR$1,0),FALSE),"")</f>
        <v/>
      </c>
      <c r="BR44" s="136" t="str">
        <f>_xlfn.IFNA(VLOOKUP($B44,'I-LogEmaxOverpEC50'!$A:$AR,MATCH(BR$1,'I-LogEmaxOverpEC50'!$A$1:$AR$1,0),FALSE),"")</f>
        <v/>
      </c>
      <c r="BS44" s="136" t="str">
        <f>_xlfn.IFNA(VLOOKUP($B44,'I-LogEmaxOverpEC50'!$A:$AR,MATCH(BS$1,'I-LogEmaxOverpEC50'!$A$1:$AR$1,0),FALSE),"")</f>
        <v/>
      </c>
      <c r="BT44" s="135"/>
      <c r="BU44" s="135"/>
      <c r="BV44" s="135"/>
      <c r="BW44" s="135"/>
      <c r="BX44" s="135"/>
      <c r="BY44" s="135"/>
      <c r="BZ44" s="135"/>
      <c r="CA44" s="135"/>
      <c r="CB44" s="135"/>
      <c r="CC44" s="135"/>
      <c r="CD44" s="135"/>
      <c r="CE44" s="135"/>
      <c r="CF44" s="135"/>
      <c r="CG44" s="135"/>
      <c r="CH44" s="135"/>
      <c r="CI44" s="135"/>
      <c r="CJ44" s="135"/>
    </row>
    <row r="45" spans="1:88" s="166" customFormat="1" x14ac:dyDescent="0.2">
      <c r="A45" s="146" t="e" cm="1">
        <f t="array" ref="A45">_xlfn.IFS(SUM(F45:R45)&gt;0,1,AB45&gt;0,2,TRUE,3)</f>
        <v>#N/A</v>
      </c>
      <c r="B45" s="146" t="s">
        <v>172</v>
      </c>
      <c r="C45" s="144"/>
      <c r="D45" s="151" t="str">
        <f>_xlfn.XLOOKUP(B45,RecNamesAll!A:A,RecNamesAll!E:E)</f>
        <v>A</v>
      </c>
      <c r="E45" s="150" t="str">
        <f>_xlfn.XLOOKUP(B45,RecNamesAll!A:A,RecNamesAll!C:C)</f>
        <v>EP3</v>
      </c>
      <c r="F45" s="160" t="e">
        <f t="shared" si="0"/>
        <v>#N/A</v>
      </c>
      <c r="G45" s="159" t="e">
        <f t="shared" si="1"/>
        <v>#N/A</v>
      </c>
      <c r="H45" s="159" t="e">
        <f t="shared" si="2"/>
        <v>#N/A</v>
      </c>
      <c r="I45" s="159" t="e">
        <f t="shared" si="3"/>
        <v>#N/A</v>
      </c>
      <c r="J45" s="159" t="e">
        <f t="shared" si="4"/>
        <v>#N/A</v>
      </c>
      <c r="K45" s="159" t="e">
        <f t="shared" si="5"/>
        <v>#N/A</v>
      </c>
      <c r="L45" s="159" t="e">
        <f t="shared" si="6"/>
        <v>#N/A</v>
      </c>
      <c r="M45" s="159" t="e">
        <f t="shared" si="7"/>
        <v>#N/A</v>
      </c>
      <c r="N45" s="159" t="e">
        <f t="shared" si="8"/>
        <v>#N/A</v>
      </c>
      <c r="O45" s="159" t="e">
        <f t="shared" si="9"/>
        <v>#N/A</v>
      </c>
      <c r="P45" s="159" t="e">
        <f t="shared" si="10"/>
        <v>#N/A</v>
      </c>
      <c r="Q45" s="159" t="e">
        <f t="shared" si="11"/>
        <v>#N/A</v>
      </c>
      <c r="R45" s="159" t="e">
        <f t="shared" si="12"/>
        <v>#N/A</v>
      </c>
      <c r="S45" s="147"/>
      <c r="T45" s="147"/>
      <c r="U45" s="146" t="str">
        <f t="shared" si="13"/>
        <v>A</v>
      </c>
      <c r="V45" s="145" t="str">
        <f t="shared" si="14"/>
        <v>EP3</v>
      </c>
      <c r="W45" s="157" t="e">
        <f>VLOOKUP($B45,GtP!$A:$DD,MATCH("Gs_0-2",GtP!$A$1:$DD$1,0),FALSE)</f>
        <v>#N/A</v>
      </c>
      <c r="X45" s="156" t="e">
        <f>VLOOKUP($B45,GtP!$A:$DD,MATCH("Gi/o_0-2",GtP!$A$1:$DD$1,0),FALSE)</f>
        <v>#N/A</v>
      </c>
      <c r="Y45" s="156" t="e">
        <f>VLOOKUP($B45,GtP!$A:$DD,MATCH("Gq/11_0-2",GtP!$A$1:$DD$1,0),FALSE)</f>
        <v>#N/A</v>
      </c>
      <c r="Z45" s="156" t="e">
        <f>VLOOKUP($B45,GtP!$A:$DD,MATCH("G12/13_0-2",GtP!$A$1:$DD$1,0),FALSE)</f>
        <v>#N/A</v>
      </c>
      <c r="AA45" s="155"/>
      <c r="AB45" s="143" t="e">
        <f t="shared" si="19"/>
        <v>#N/A</v>
      </c>
      <c r="AC45" s="315" t="str">
        <f t="shared" si="15"/>
        <v/>
      </c>
      <c r="AD45" s="349" t="str">
        <f t="shared" si="16"/>
        <v/>
      </c>
      <c r="AE45" s="349" t="str">
        <f t="shared" si="17"/>
        <v/>
      </c>
      <c r="AF45" s="311" t="str">
        <f t="shared" si="18"/>
        <v/>
      </c>
      <c r="AG45" s="141" t="e">
        <f>_xlfn.CONCAT(IF(AT45="","-","B"),IF(BG45="","-","I"),VLOOKUP($B45,GtP!$A:$BB,MATCH("Gs_0-1",GtP!$A$1:$BB$1,0),FALSE))</f>
        <v>#N/A</v>
      </c>
      <c r="AH45" s="140" t="e">
        <f>_xlfn.CONCAT(IF(AU45="","-","B"),IF(BH45="","-","I"),VLOOKUP($B45,GtP!$A:$BB,MATCH("Gs_0-1",GtP!$A$1:$BB$1,0),FALSE))</f>
        <v>#N/A</v>
      </c>
      <c r="AI45" s="140" t="e">
        <f>_xlfn.CONCAT(IF(AV45="","-","B"),IF(BI45="","-","I"),VLOOKUP($B45,GtP!$A:$BB,MATCH("Gi/o_0-1",GtP!$A$1:$BB$1,0),FALSE))</f>
        <v>#N/A</v>
      </c>
      <c r="AJ45" s="140" t="e">
        <f>_xlfn.CONCAT(IF(AW45="","-","B"),IF(BJ45="","-","I"),VLOOKUP($B45,GtP!$A:$BB,MATCH("Gi/o_0-1",GtP!$A$1:$BB$1,0),FALSE))</f>
        <v>#N/A</v>
      </c>
      <c r="AK45" s="140" t="e">
        <f>_xlfn.CONCAT(IF(AX45="","-","B"),IF(BK45="","-","I"),VLOOKUP($B45,GtP!$A:$BB,MATCH("Gi/o_0-1",GtP!$A$1:$BB$1,0),FALSE))</f>
        <v>#N/A</v>
      </c>
      <c r="AL45" s="140" t="e">
        <f>_xlfn.CONCAT(IF(AY45="","-","B"),IF(BL45="","-","I"),VLOOKUP($B45,GtP!$A:$BB,MATCH("Gi/o_0-1",GtP!$A$1:$BB$1,0),FALSE))</f>
        <v>#N/A</v>
      </c>
      <c r="AM45" s="140" t="e">
        <f>_xlfn.CONCAT(IF(AZ45="","-","B"),IF(BM45="","-","I"),VLOOKUP($B45,GtP!$A:$BB,MATCH("Gi/o_0-1",GtP!$A$1:$BB$1,0),FALSE))</f>
        <v>#N/A</v>
      </c>
      <c r="AN45" s="140" t="e">
        <f>_xlfn.CONCAT(IF(BA45="","-","B"),IF(BN45="","-","I"),VLOOKUP($B45,GtP!$A:$BB,MATCH("Gq/11_0-1",GtP!$A$1:$BB$1,0),FALSE))</f>
        <v>#N/A</v>
      </c>
      <c r="AO45" s="140" t="e">
        <f>_xlfn.CONCAT(IF(BB45="","-","B"),IF(BO45="","-","I"),VLOOKUP($B45,GtP!$A:$BB,MATCH("Gq/11_0-1",GtP!$A$1:$BB$1,0),FALSE))</f>
        <v>#N/A</v>
      </c>
      <c r="AP45" s="140" t="e">
        <f>_xlfn.CONCAT(IF(BC45="","-","B"),IF(BP45="","-","I"),VLOOKUP($B45,GtP!$A:$BB,MATCH("Gq/11_0-1",GtP!$A$1:$BB$1,0),FALSE))</f>
        <v>#N/A</v>
      </c>
      <c r="AQ45" s="140" t="e">
        <f>_xlfn.CONCAT(IF(BD45="","-","B"),IF(BQ45="","-","I"),VLOOKUP($B45,GtP!$A:$BB,MATCH("Gq/11_0-1",GtP!$A$1:$BB$1,0),FALSE))</f>
        <v>#N/A</v>
      </c>
      <c r="AR45" s="140" t="e">
        <f>_xlfn.CONCAT(IF(BE45="","-","B"),IF(BR45="","-","I"),VLOOKUP($B45,GtP!$A:$BB,MATCH("G12/13_0-1",GtP!$A$1:$BB$1,0),FALSE))</f>
        <v>#N/A</v>
      </c>
      <c r="AS45" s="140" t="e">
        <f>_xlfn.CONCAT(IF(BF45="","-","B"),IF(BS45="","-","I"),VLOOKUP($B45,GtP!$A:$BB,MATCH("G12/13_0-1",GtP!$A$1:$BB$1,0),FALSE))</f>
        <v>#N/A</v>
      </c>
      <c r="AT45" s="139" t="str">
        <f>_xlfn.IFNA(VLOOKUP($B45,'B-LogEmaxOverpEC50'!$A:$AL,MATCH(AT$1,'B-LogEmaxOverpEC50'!$A$1:$AL$1,0),FALSE),"")</f>
        <v/>
      </c>
      <c r="AU45" s="136" t="str">
        <f>_xlfn.IFNA(VLOOKUP($B45,'B-LogEmaxOverpEC50'!$A:$AL,MATCH(AU$1,'B-LogEmaxOverpEC50'!$A$1:$AL$1,0),FALSE),"")</f>
        <v/>
      </c>
      <c r="AV45" s="152">
        <f>_xlfn.IFNA(VLOOKUP($B45,'B-LogEmaxOverpEC50'!$A:$AL,MATCH(AV$1,'B-LogEmaxOverpEC50'!$A$1:$AL$1,0),FALSE),"")</f>
        <v>11.436349384570002</v>
      </c>
      <c r="AW45" s="152">
        <f>_xlfn.IFNA(VLOOKUP($B45,'B-LogEmaxOverpEC50'!$A:$AL,MATCH(AW$1,'B-LogEmaxOverpEC50'!$A$1:$AL$1,0),FALSE),"")</f>
        <v>11.251157367037974</v>
      </c>
      <c r="AX45" s="152">
        <f>_xlfn.IFNA(VLOOKUP($B45,'B-LogEmaxOverpEC50'!$A:$AL,MATCH(AX$1,'B-LogEmaxOverpEC50'!$A$1:$AL$1,0),FALSE),"")</f>
        <v>11.543736953395598</v>
      </c>
      <c r="AY45" s="152">
        <f>_xlfn.IFNA(VLOOKUP($B45,'B-LogEmaxOverpEC50'!$A:$AL,MATCH(AY$1,'B-LogEmaxOverpEC50'!$A$1:$AL$1,0),FALSE),"")</f>
        <v>11.389501014903921</v>
      </c>
      <c r="AZ45" s="152">
        <f>_xlfn.IFNA(VLOOKUP($B45,'B-LogEmaxOverpEC50'!$A:$AL,MATCH(AZ$1,'B-LogEmaxOverpEC50'!$A$1:$AL$1,0),FALSE),"")</f>
        <v>11.880932812158784</v>
      </c>
      <c r="BA45" s="152" t="str">
        <f>_xlfn.IFNA(VLOOKUP($B45,'B-LogEmaxOverpEC50'!$A:$AL,MATCH(BA$1,'B-LogEmaxOverpEC50'!$A$1:$AL$1,0),FALSE),"")</f>
        <v/>
      </c>
      <c r="BB45" s="152" t="str">
        <f>_xlfn.IFNA(VLOOKUP($B45,'B-LogEmaxOverpEC50'!$A:$AL,MATCH(BB$1,'B-LogEmaxOverpEC50'!$A$1:$AL$1,0),FALSE),"")</f>
        <v/>
      </c>
      <c r="BC45" s="152">
        <f>_xlfn.IFNA(VLOOKUP($B45,'B-LogEmaxOverpEC50'!$A:$AL,MATCH(BC$1,'B-LogEmaxOverpEC50'!$A$1:$AL$1,0),FALSE),"")</f>
        <v>7.3293324701026714</v>
      </c>
      <c r="BD45" s="152">
        <f>_xlfn.IFNA(VLOOKUP($B45,'B-LogEmaxOverpEC50'!$A:$AL,MATCH(BD$1,'B-LogEmaxOverpEC50'!$A$1:$AL$1,0),FALSE),"")</f>
        <v>9.4510996712275261</v>
      </c>
      <c r="BE45" s="152" t="str">
        <f>_xlfn.IFNA(VLOOKUP($B45,'B-LogEmaxOverpEC50'!$A:$AL,MATCH(BE$1,'B-LogEmaxOverpEC50'!$A$1:$AL$1,0),FALSE),"")</f>
        <v/>
      </c>
      <c r="BF45" s="152">
        <f>_xlfn.IFNA(VLOOKUP($B45,'B-LogEmaxOverpEC50'!$A:$AL,MATCH(BF$1,'B-LogEmaxOverpEC50'!$A$1:$AL$1,0),FALSE),"")</f>
        <v>10.023741580327643</v>
      </c>
      <c r="BG45" s="137">
        <f>_xlfn.IFNA(VLOOKUP($B45,'I-LogEmaxOverpEC50'!$A:$AR,MATCH(BG$1,'I-LogEmaxOverpEC50'!$A$1:$AR$1,0),FALSE),"")</f>
        <v>10.166109932110508</v>
      </c>
      <c r="BH45" s="136">
        <f>_xlfn.IFNA(VLOOKUP($B45,'I-LogEmaxOverpEC50'!$A:$AR,MATCH(BH$1,'I-LogEmaxOverpEC50'!$A$1:$AR$1,0),FALSE),"")</f>
        <v>10.042964191145176</v>
      </c>
      <c r="BI45" s="136">
        <f>_xlfn.IFNA(VLOOKUP($B45,'I-LogEmaxOverpEC50'!$A:$AR,MATCH(BI$1,'I-LogEmaxOverpEC50'!$A$1:$AR$1,0),FALSE),"")</f>
        <v>11.51068599878402</v>
      </c>
      <c r="BJ45" s="136">
        <f>_xlfn.IFNA(VLOOKUP($B45,'I-LogEmaxOverpEC50'!$A:$AR,MATCH(BJ$1,'I-LogEmaxOverpEC50'!$A$1:$AR$1,0),FALSE),"")</f>
        <v>11.51068599878402</v>
      </c>
      <c r="BK45" s="136">
        <f>_xlfn.IFNA(VLOOKUP($B45,'I-LogEmaxOverpEC50'!$A:$AR,MATCH(BK$1,'I-LogEmaxOverpEC50'!$A$1:$AR$1,0),FALSE),"")</f>
        <v>11.460334965084156</v>
      </c>
      <c r="BL45" s="136">
        <f>_xlfn.IFNA(VLOOKUP($B45,'I-LogEmaxOverpEC50'!$A:$AR,MATCH(BL$1,'I-LogEmaxOverpEC50'!$A$1:$AR$1,0),FALSE),"")</f>
        <v>11.460334965084156</v>
      </c>
      <c r="BM45" s="136">
        <f>_xlfn.IFNA(VLOOKUP($B45,'I-LogEmaxOverpEC50'!$A:$AR,MATCH(BM$1,'I-LogEmaxOverpEC50'!$A$1:$AR$1,0),FALSE),"")</f>
        <v>11.32213938435156</v>
      </c>
      <c r="BN45" s="136">
        <f>_xlfn.IFNA(VLOOKUP($B45,'I-LogEmaxOverpEC50'!$A:$AR,MATCH(BN$1,'I-LogEmaxOverpEC50'!$A$1:$AR$1,0),FALSE),"")</f>
        <v>9.796286404765798</v>
      </c>
      <c r="BO45" s="136">
        <f>_xlfn.IFNA(VLOOKUP($B45,'I-LogEmaxOverpEC50'!$A:$AR,MATCH(BO$1,'I-LogEmaxOverpEC50'!$A$1:$AR$1,0),FALSE),"")</f>
        <v>9.796286404765798</v>
      </c>
      <c r="BP45" s="136">
        <f>_xlfn.IFNA(VLOOKUP($B45,'I-LogEmaxOverpEC50'!$A:$AR,MATCH(BP$1,'I-LogEmaxOverpEC50'!$A$1:$AR$1,0),FALSE),"")</f>
        <v>10.709269889890408</v>
      </c>
      <c r="BQ45" s="136">
        <f>_xlfn.IFNA(VLOOKUP($B45,'I-LogEmaxOverpEC50'!$A:$AR,MATCH(BQ$1,'I-LogEmaxOverpEC50'!$A$1:$AR$1,0),FALSE),"")</f>
        <v>9.4979881510588182</v>
      </c>
      <c r="BR45" s="136">
        <f>_xlfn.IFNA(VLOOKUP($B45,'I-LogEmaxOverpEC50'!$A:$AR,MATCH(BR$1,'I-LogEmaxOverpEC50'!$A$1:$AR$1,0),FALSE),"")</f>
        <v>12.001284465607217</v>
      </c>
      <c r="BS45" s="136">
        <f>_xlfn.IFNA(VLOOKUP($B45,'I-LogEmaxOverpEC50'!$A:$AR,MATCH(BS$1,'I-LogEmaxOverpEC50'!$A$1:$AR$1,0),FALSE),"")</f>
        <v>10.791161934121876</v>
      </c>
      <c r="BT45" s="135"/>
      <c r="BU45" s="135"/>
      <c r="BV45" s="135"/>
      <c r="BW45" s="135"/>
      <c r="BX45" s="135"/>
      <c r="BY45" s="135"/>
      <c r="BZ45" s="135"/>
      <c r="CA45" s="135"/>
      <c r="CB45" s="135"/>
      <c r="CC45" s="135"/>
      <c r="CD45" s="135"/>
      <c r="CE45" s="135"/>
      <c r="CF45" s="135"/>
      <c r="CG45" s="135"/>
      <c r="CH45" s="135"/>
      <c r="CI45" s="135"/>
      <c r="CJ45" s="135"/>
    </row>
    <row r="46" spans="1:88" s="166" customFormat="1" x14ac:dyDescent="0.2">
      <c r="A46" s="146" t="e" cm="1">
        <f t="array" ref="A46">_xlfn.IFS(SUM(F46:R46)&gt;0,1,AB46&gt;0,2,TRUE,3)</f>
        <v>#N/A</v>
      </c>
      <c r="B46" s="146" t="s">
        <v>173</v>
      </c>
      <c r="C46" s="144"/>
      <c r="D46" s="151" t="str">
        <f>_xlfn.XLOOKUP(B46,RecNamesAll!A:A,RecNamesAll!E:E)</f>
        <v>A</v>
      </c>
      <c r="E46" s="150" t="str">
        <f>_xlfn.XLOOKUP(B46,RecNamesAll!A:A,RecNamesAll!C:C)</f>
        <v>EP4</v>
      </c>
      <c r="F46" s="160" t="e">
        <f t="shared" si="0"/>
        <v>#N/A</v>
      </c>
      <c r="G46" s="159" t="e">
        <f t="shared" si="1"/>
        <v>#N/A</v>
      </c>
      <c r="H46" s="159" t="e">
        <f t="shared" si="2"/>
        <v>#N/A</v>
      </c>
      <c r="I46" s="159" t="e">
        <f t="shared" si="3"/>
        <v>#N/A</v>
      </c>
      <c r="J46" s="159" t="e">
        <f t="shared" si="4"/>
        <v>#N/A</v>
      </c>
      <c r="K46" s="159" t="e">
        <f t="shared" si="5"/>
        <v>#N/A</v>
      </c>
      <c r="L46" s="159" t="e">
        <f t="shared" si="6"/>
        <v>#N/A</v>
      </c>
      <c r="M46" s="159" t="e">
        <f t="shared" si="7"/>
        <v>#N/A</v>
      </c>
      <c r="N46" s="159" t="e">
        <f t="shared" si="8"/>
        <v>#N/A</v>
      </c>
      <c r="O46" s="159" t="e">
        <f t="shared" si="9"/>
        <v>#N/A</v>
      </c>
      <c r="P46" s="159" t="e">
        <f t="shared" si="10"/>
        <v>#N/A</v>
      </c>
      <c r="Q46" s="159" t="e">
        <f t="shared" si="11"/>
        <v>#N/A</v>
      </c>
      <c r="R46" s="159" t="e">
        <f t="shared" si="12"/>
        <v>#N/A</v>
      </c>
      <c r="S46" s="147"/>
      <c r="T46" s="147"/>
      <c r="U46" s="146" t="str">
        <f t="shared" si="13"/>
        <v>A</v>
      </c>
      <c r="V46" s="145" t="str">
        <f t="shared" si="14"/>
        <v>EP4</v>
      </c>
      <c r="W46" s="157" t="e">
        <f>VLOOKUP($B46,GtP!$A:$DD,MATCH("Gs_0-2",GtP!$A$1:$DD$1,0),FALSE)</f>
        <v>#N/A</v>
      </c>
      <c r="X46" s="156" t="e">
        <f>VLOOKUP($B46,GtP!$A:$DD,MATCH("Gi/o_0-2",GtP!$A$1:$DD$1,0),FALSE)</f>
        <v>#N/A</v>
      </c>
      <c r="Y46" s="156" t="e">
        <f>VLOOKUP($B46,GtP!$A:$DD,MATCH("Gq/11_0-2",GtP!$A$1:$DD$1,0),FALSE)</f>
        <v>#N/A</v>
      </c>
      <c r="Z46" s="156" t="e">
        <f>VLOOKUP($B46,GtP!$A:$DD,MATCH("G12/13_0-2",GtP!$A$1:$DD$1,0),FALSE)</f>
        <v>#N/A</v>
      </c>
      <c r="AA46" s="155"/>
      <c r="AB46" s="143" t="e">
        <f t="shared" si="19"/>
        <v>#N/A</v>
      </c>
      <c r="AC46" s="315" t="str">
        <f t="shared" si="15"/>
        <v/>
      </c>
      <c r="AD46" s="349" t="str">
        <f t="shared" si="16"/>
        <v/>
      </c>
      <c r="AE46" s="349" t="str">
        <f t="shared" si="17"/>
        <v/>
      </c>
      <c r="AF46" s="311" t="str">
        <f t="shared" si="18"/>
        <v/>
      </c>
      <c r="AG46" s="141" t="e">
        <f>_xlfn.CONCAT(IF(AT46="","-","B"),IF(BG46="","-","I"),VLOOKUP($B46,GtP!$A:$BB,MATCH("Gs_0-1",GtP!$A$1:$BB$1,0),FALSE))</f>
        <v>#N/A</v>
      </c>
      <c r="AH46" s="140" t="e">
        <f>_xlfn.CONCAT(IF(AU46="","-","B"),IF(BH46="","-","I"),VLOOKUP($B46,GtP!$A:$BB,MATCH("Gs_0-1",GtP!$A$1:$BB$1,0),FALSE))</f>
        <v>#N/A</v>
      </c>
      <c r="AI46" s="140" t="e">
        <f>_xlfn.CONCAT(IF(AV46="","-","B"),IF(BI46="","-","I"),VLOOKUP($B46,GtP!$A:$BB,MATCH("Gi/o_0-1",GtP!$A$1:$BB$1,0),FALSE))</f>
        <v>#N/A</v>
      </c>
      <c r="AJ46" s="140" t="e">
        <f>_xlfn.CONCAT(IF(AW46="","-","B"),IF(BJ46="","-","I"),VLOOKUP($B46,GtP!$A:$BB,MATCH("Gi/o_0-1",GtP!$A$1:$BB$1,0),FALSE))</f>
        <v>#N/A</v>
      </c>
      <c r="AK46" s="140" t="e">
        <f>_xlfn.CONCAT(IF(AX46="","-","B"),IF(BK46="","-","I"),VLOOKUP($B46,GtP!$A:$BB,MATCH("Gi/o_0-1",GtP!$A$1:$BB$1,0),FALSE))</f>
        <v>#N/A</v>
      </c>
      <c r="AL46" s="140" t="e">
        <f>_xlfn.CONCAT(IF(AY46="","-","B"),IF(BL46="","-","I"),VLOOKUP($B46,GtP!$A:$BB,MATCH("Gi/o_0-1",GtP!$A$1:$BB$1,0),FALSE))</f>
        <v>#N/A</v>
      </c>
      <c r="AM46" s="140" t="e">
        <f>_xlfn.CONCAT(IF(AZ46="","-","B"),IF(BM46="","-","I"),VLOOKUP($B46,GtP!$A:$BB,MATCH("Gi/o_0-1",GtP!$A$1:$BB$1,0),FALSE))</f>
        <v>#N/A</v>
      </c>
      <c r="AN46" s="140" t="e">
        <f>_xlfn.CONCAT(IF(BA46="","-","B"),IF(BN46="","-","I"),VLOOKUP($B46,GtP!$A:$BB,MATCH("Gq/11_0-1",GtP!$A$1:$BB$1,0),FALSE))</f>
        <v>#N/A</v>
      </c>
      <c r="AO46" s="140" t="e">
        <f>_xlfn.CONCAT(IF(BB46="","-","B"),IF(BO46="","-","I"),VLOOKUP($B46,GtP!$A:$BB,MATCH("Gq/11_0-1",GtP!$A$1:$BB$1,0),FALSE))</f>
        <v>#N/A</v>
      </c>
      <c r="AP46" s="140" t="e">
        <f>_xlfn.CONCAT(IF(BC46="","-","B"),IF(BP46="","-","I"),VLOOKUP($B46,GtP!$A:$BB,MATCH("Gq/11_0-1",GtP!$A$1:$BB$1,0),FALSE))</f>
        <v>#N/A</v>
      </c>
      <c r="AQ46" s="140" t="e">
        <f>_xlfn.CONCAT(IF(BD46="","-","B"),IF(BQ46="","-","I"),VLOOKUP($B46,GtP!$A:$BB,MATCH("Gq/11_0-1",GtP!$A$1:$BB$1,0),FALSE))</f>
        <v>#N/A</v>
      </c>
      <c r="AR46" s="140" t="e">
        <f>_xlfn.CONCAT(IF(BE46="","-","B"),IF(BR46="","-","I"),VLOOKUP($B46,GtP!$A:$BB,MATCH("G12/13_0-1",GtP!$A$1:$BB$1,0),FALSE))</f>
        <v>#N/A</v>
      </c>
      <c r="AS46" s="140" t="e">
        <f>_xlfn.CONCAT(IF(BF46="","-","B"),IF(BS46="","-","I"),VLOOKUP($B46,GtP!$A:$BB,MATCH("G12/13_0-1",GtP!$A$1:$BB$1,0),FALSE))</f>
        <v>#N/A</v>
      </c>
      <c r="AT46" s="139">
        <f>_xlfn.IFNA(VLOOKUP($B46,'B-LogEmaxOverpEC50'!$A:$AL,MATCH(AT$1,'B-LogEmaxOverpEC50'!$A$1:$AL$1,0),FALSE),"")</f>
        <v>12.468159105714415</v>
      </c>
      <c r="AU46" s="136" t="str">
        <f>_xlfn.IFNA(VLOOKUP($B46,'B-LogEmaxOverpEC50'!$A:$AL,MATCH(AU$1,'B-LogEmaxOverpEC50'!$A$1:$AL$1,0),FALSE),"")</f>
        <v/>
      </c>
      <c r="AV46" s="152">
        <f>_xlfn.IFNA(VLOOKUP($B46,'B-LogEmaxOverpEC50'!$A:$AL,MATCH(AV$1,'B-LogEmaxOverpEC50'!$A$1:$AL$1,0),FALSE),"")</f>
        <v>10.903000313629473</v>
      </c>
      <c r="AW46" s="152">
        <f>_xlfn.IFNA(VLOOKUP($B46,'B-LogEmaxOverpEC50'!$A:$AL,MATCH(AW$1,'B-LogEmaxOverpEC50'!$A$1:$AL$1,0),FALSE),"")</f>
        <v>10.441732254687878</v>
      </c>
      <c r="AX46" s="152" t="str">
        <f>_xlfn.IFNA(VLOOKUP($B46,'B-LogEmaxOverpEC50'!$A:$AL,MATCH(AX$1,'B-LogEmaxOverpEC50'!$A$1:$AL$1,0),FALSE),"")</f>
        <v/>
      </c>
      <c r="AY46" s="152">
        <f>_xlfn.IFNA(VLOOKUP($B46,'B-LogEmaxOverpEC50'!$A:$AL,MATCH(AY$1,'B-LogEmaxOverpEC50'!$A$1:$AL$1,0),FALSE),"")</f>
        <v>9.3097439174184302</v>
      </c>
      <c r="AZ46" s="152">
        <f>_xlfn.IFNA(VLOOKUP($B46,'B-LogEmaxOverpEC50'!$A:$AL,MATCH(AZ$1,'B-LogEmaxOverpEC50'!$A$1:$AL$1,0),FALSE),"")</f>
        <v>9.6630134921516486</v>
      </c>
      <c r="BA46" s="152" t="str">
        <f>_xlfn.IFNA(VLOOKUP($B46,'B-LogEmaxOverpEC50'!$A:$AL,MATCH(BA$1,'B-LogEmaxOverpEC50'!$A$1:$AL$1,0),FALSE),"")</f>
        <v/>
      </c>
      <c r="BB46" s="152" t="str">
        <f>_xlfn.IFNA(VLOOKUP($B46,'B-LogEmaxOverpEC50'!$A:$AL,MATCH(BB$1,'B-LogEmaxOverpEC50'!$A$1:$AL$1,0),FALSE),"")</f>
        <v/>
      </c>
      <c r="BC46" s="152" t="str">
        <f>_xlfn.IFNA(VLOOKUP($B46,'B-LogEmaxOverpEC50'!$A:$AL,MATCH(BC$1,'B-LogEmaxOverpEC50'!$A$1:$AL$1,0),FALSE),"")</f>
        <v/>
      </c>
      <c r="BD46" s="152">
        <f>_xlfn.IFNA(VLOOKUP($B46,'B-LogEmaxOverpEC50'!$A:$AL,MATCH(BD$1,'B-LogEmaxOverpEC50'!$A$1:$AL$1,0),FALSE),"")</f>
        <v>10.676792317635082</v>
      </c>
      <c r="BE46" s="152">
        <f>_xlfn.IFNA(VLOOKUP($B46,'B-LogEmaxOverpEC50'!$A:$AL,MATCH(BE$1,'B-LogEmaxOverpEC50'!$A$1:$AL$1,0),FALSE),"")</f>
        <v>11.42733426972136</v>
      </c>
      <c r="BF46" s="152">
        <f>_xlfn.IFNA(VLOOKUP($B46,'B-LogEmaxOverpEC50'!$A:$AL,MATCH(BF$1,'B-LogEmaxOverpEC50'!$A$1:$AL$1,0),FALSE),"")</f>
        <v>9.8702741451374933</v>
      </c>
      <c r="BG46" s="137">
        <f>_xlfn.IFNA(VLOOKUP($B46,'I-LogEmaxOverpEC50'!$A:$AR,MATCH(BG$1,'I-LogEmaxOverpEC50'!$A$1:$AR$1,0),FALSE),"")</f>
        <v>10.935762794136092</v>
      </c>
      <c r="BH46" s="136">
        <f>_xlfn.IFNA(VLOOKUP($B46,'I-LogEmaxOverpEC50'!$A:$AR,MATCH(BH$1,'I-LogEmaxOverpEC50'!$A$1:$AR$1,0),FALSE),"")</f>
        <v>10.836085344687721</v>
      </c>
      <c r="BI46" s="136">
        <f>_xlfn.IFNA(VLOOKUP($B46,'I-LogEmaxOverpEC50'!$A:$AR,MATCH(BI$1,'I-LogEmaxOverpEC50'!$A$1:$AR$1,0),FALSE),"")</f>
        <v>10.641892308354477</v>
      </c>
      <c r="BJ46" s="136">
        <f>_xlfn.IFNA(VLOOKUP($B46,'I-LogEmaxOverpEC50'!$A:$AR,MATCH(BJ$1,'I-LogEmaxOverpEC50'!$A$1:$AR$1,0),FALSE),"")</f>
        <v>10.641892308354477</v>
      </c>
      <c r="BK46" s="136" t="str">
        <f>_xlfn.IFNA(VLOOKUP($B46,'I-LogEmaxOverpEC50'!$A:$AR,MATCH(BK$1,'I-LogEmaxOverpEC50'!$A$1:$AR$1,0),FALSE),"")</f>
        <v/>
      </c>
      <c r="BL46" s="136" t="str">
        <f>_xlfn.IFNA(VLOOKUP($B46,'I-LogEmaxOverpEC50'!$A:$AR,MATCH(BL$1,'I-LogEmaxOverpEC50'!$A$1:$AR$1,0),FALSE),"")</f>
        <v/>
      </c>
      <c r="BM46" s="136" t="str">
        <f>_xlfn.IFNA(VLOOKUP($B46,'I-LogEmaxOverpEC50'!$A:$AR,MATCH(BM$1,'I-LogEmaxOverpEC50'!$A$1:$AR$1,0),FALSE),"")</f>
        <v/>
      </c>
      <c r="BN46" s="136" t="str">
        <f>_xlfn.IFNA(VLOOKUP($B46,'I-LogEmaxOverpEC50'!$A:$AR,MATCH(BN$1,'I-LogEmaxOverpEC50'!$A$1:$AR$1,0),FALSE),"")</f>
        <v/>
      </c>
      <c r="BO46" s="136" t="str">
        <f>_xlfn.IFNA(VLOOKUP($B46,'I-LogEmaxOverpEC50'!$A:$AR,MATCH(BO$1,'I-LogEmaxOverpEC50'!$A$1:$AR$1,0),FALSE),"")</f>
        <v/>
      </c>
      <c r="BP46" s="136" t="str">
        <f>_xlfn.IFNA(VLOOKUP($B46,'I-LogEmaxOverpEC50'!$A:$AR,MATCH(BP$1,'I-LogEmaxOverpEC50'!$A$1:$AR$1,0),FALSE),"")</f>
        <v/>
      </c>
      <c r="BQ46" s="136" t="str">
        <f>_xlfn.IFNA(VLOOKUP($B46,'I-LogEmaxOverpEC50'!$A:$AR,MATCH(BQ$1,'I-LogEmaxOverpEC50'!$A$1:$AR$1,0),FALSE),"")</f>
        <v/>
      </c>
      <c r="BR46" s="136" t="str">
        <f>_xlfn.IFNA(VLOOKUP($B46,'I-LogEmaxOverpEC50'!$A:$AR,MATCH(BR$1,'I-LogEmaxOverpEC50'!$A$1:$AR$1,0),FALSE),"")</f>
        <v/>
      </c>
      <c r="BS46" s="136" t="str">
        <f>_xlfn.IFNA(VLOOKUP($B46,'I-LogEmaxOverpEC50'!$A:$AR,MATCH(BS$1,'I-LogEmaxOverpEC50'!$A$1:$AR$1,0),FALSE),"")</f>
        <v/>
      </c>
      <c r="BT46" s="135"/>
      <c r="BU46" s="135"/>
      <c r="BV46" s="135"/>
      <c r="BW46" s="135"/>
      <c r="BX46" s="135"/>
      <c r="BY46" s="135"/>
      <c r="BZ46" s="135"/>
      <c r="CA46" s="135"/>
      <c r="CB46" s="135"/>
      <c r="CC46" s="135"/>
      <c r="CD46" s="135"/>
      <c r="CE46" s="135"/>
      <c r="CF46" s="135"/>
      <c r="CG46" s="135"/>
      <c r="CH46" s="135"/>
      <c r="CI46" s="135"/>
      <c r="CJ46" s="135"/>
    </row>
    <row r="47" spans="1:88" s="166" customFormat="1" x14ac:dyDescent="0.2">
      <c r="A47" s="146" t="e" cm="1">
        <f t="array" ref="A47">_xlfn.IFS(SUM(F47:R47)&gt;0,1,AB47&gt;0,2,TRUE,3)</f>
        <v>#N/A</v>
      </c>
      <c r="B47" s="146" t="s">
        <v>95</v>
      </c>
      <c r="C47" s="144"/>
      <c r="D47" s="151" t="str">
        <f>_xlfn.XLOOKUP(B47,RecNamesAll!A:A,RecNamesAll!E:E)</f>
        <v>A</v>
      </c>
      <c r="E47" s="150" t="str">
        <f>_xlfn.XLOOKUP(B47,RecNamesAll!A:A,RecNamesAll!C:C)</f>
        <v>ETA</v>
      </c>
      <c r="F47" s="160" t="e">
        <f t="shared" si="0"/>
        <v>#N/A</v>
      </c>
      <c r="G47" s="159" t="e">
        <f t="shared" si="1"/>
        <v>#N/A</v>
      </c>
      <c r="H47" s="159" t="e">
        <f t="shared" si="2"/>
        <v>#N/A</v>
      </c>
      <c r="I47" s="159" t="e">
        <f t="shared" si="3"/>
        <v>#N/A</v>
      </c>
      <c r="J47" s="159" t="e">
        <f t="shared" si="4"/>
        <v>#N/A</v>
      </c>
      <c r="K47" s="159" t="e">
        <f t="shared" si="5"/>
        <v>#N/A</v>
      </c>
      <c r="L47" s="159" t="e">
        <f t="shared" si="6"/>
        <v>#N/A</v>
      </c>
      <c r="M47" s="159" t="e">
        <f t="shared" si="7"/>
        <v>#N/A</v>
      </c>
      <c r="N47" s="159" t="e">
        <f t="shared" si="8"/>
        <v>#N/A</v>
      </c>
      <c r="O47" s="159" t="e">
        <f t="shared" si="9"/>
        <v>#N/A</v>
      </c>
      <c r="P47" s="159" t="e">
        <f t="shared" si="10"/>
        <v>#N/A</v>
      </c>
      <c r="Q47" s="159" t="e">
        <f t="shared" si="11"/>
        <v>#N/A</v>
      </c>
      <c r="R47" s="159" t="e">
        <f t="shared" si="12"/>
        <v>#N/A</v>
      </c>
      <c r="S47" s="147"/>
      <c r="T47" s="147"/>
      <c r="U47" s="146" t="str">
        <f t="shared" si="13"/>
        <v>A</v>
      </c>
      <c r="V47" s="145" t="str">
        <f t="shared" si="14"/>
        <v>ETA</v>
      </c>
      <c r="W47" s="157" t="e">
        <f>VLOOKUP($B47,GtP!$A:$DD,MATCH("Gs_0-2",GtP!$A$1:$DD$1,0),FALSE)</f>
        <v>#N/A</v>
      </c>
      <c r="X47" s="156" t="e">
        <f>VLOOKUP($B47,GtP!$A:$DD,MATCH("Gi/o_0-2",GtP!$A$1:$DD$1,0),FALSE)</f>
        <v>#N/A</v>
      </c>
      <c r="Y47" s="156" t="e">
        <f>VLOOKUP($B47,GtP!$A:$DD,MATCH("Gq/11_0-2",GtP!$A$1:$DD$1,0),FALSE)</f>
        <v>#N/A</v>
      </c>
      <c r="Z47" s="156" t="e">
        <f>VLOOKUP($B47,GtP!$A:$DD,MATCH("G12/13_0-2",GtP!$A$1:$DD$1,0),FALSE)</f>
        <v>#N/A</v>
      </c>
      <c r="AA47" s="155"/>
      <c r="AB47" s="143" t="e">
        <f t="shared" si="19"/>
        <v>#N/A</v>
      </c>
      <c r="AC47" s="315" t="str">
        <f t="shared" si="15"/>
        <v/>
      </c>
      <c r="AD47" s="349" t="str">
        <f t="shared" si="16"/>
        <v/>
      </c>
      <c r="AE47" s="349" t="str">
        <f t="shared" si="17"/>
        <v/>
      </c>
      <c r="AF47" s="311" t="str">
        <f t="shared" si="18"/>
        <v/>
      </c>
      <c r="AG47" s="141" t="e">
        <f>_xlfn.CONCAT(IF(AT47="","-","B"),IF(BG47="","-","I"),VLOOKUP($B47,GtP!$A:$BB,MATCH("Gs_0-1",GtP!$A$1:$BB$1,0),FALSE))</f>
        <v>#N/A</v>
      </c>
      <c r="AH47" s="140" t="e">
        <f>_xlfn.CONCAT(IF(AU47="","-","B"),IF(BH47="","-","I"),VLOOKUP($B47,GtP!$A:$BB,MATCH("Gs_0-1",GtP!$A$1:$BB$1,0),FALSE))</f>
        <v>#N/A</v>
      </c>
      <c r="AI47" s="140" t="e">
        <f>_xlfn.CONCAT(IF(AV47="","-","B"),IF(BI47="","-","I"),VLOOKUP($B47,GtP!$A:$BB,MATCH("Gi/o_0-1",GtP!$A$1:$BB$1,0),FALSE))</f>
        <v>#N/A</v>
      </c>
      <c r="AJ47" s="140" t="e">
        <f>_xlfn.CONCAT(IF(AW47="","-","B"),IF(BJ47="","-","I"),VLOOKUP($B47,GtP!$A:$BB,MATCH("Gi/o_0-1",GtP!$A$1:$BB$1,0),FALSE))</f>
        <v>#N/A</v>
      </c>
      <c r="AK47" s="140" t="e">
        <f>_xlfn.CONCAT(IF(AX47="","-","B"),IF(BK47="","-","I"),VLOOKUP($B47,GtP!$A:$BB,MATCH("Gi/o_0-1",GtP!$A$1:$BB$1,0),FALSE))</f>
        <v>#N/A</v>
      </c>
      <c r="AL47" s="140" t="e">
        <f>_xlfn.CONCAT(IF(AY47="","-","B"),IF(BL47="","-","I"),VLOOKUP($B47,GtP!$A:$BB,MATCH("Gi/o_0-1",GtP!$A$1:$BB$1,0),FALSE))</f>
        <v>#N/A</v>
      </c>
      <c r="AM47" s="140" t="e">
        <f>_xlfn.CONCAT(IF(AZ47="","-","B"),IF(BM47="","-","I"),VLOOKUP($B47,GtP!$A:$BB,MATCH("Gi/o_0-1",GtP!$A$1:$BB$1,0),FALSE))</f>
        <v>#N/A</v>
      </c>
      <c r="AN47" s="140" t="e">
        <f>_xlfn.CONCAT(IF(BA47="","-","B"),IF(BN47="","-","I"),VLOOKUP($B47,GtP!$A:$BB,MATCH("Gq/11_0-1",GtP!$A$1:$BB$1,0),FALSE))</f>
        <v>#N/A</v>
      </c>
      <c r="AO47" s="140" t="e">
        <f>_xlfn.CONCAT(IF(BB47="","-","B"),IF(BO47="","-","I"),VLOOKUP($B47,GtP!$A:$BB,MATCH("Gq/11_0-1",GtP!$A$1:$BB$1,0),FALSE))</f>
        <v>#N/A</v>
      </c>
      <c r="AP47" s="140" t="e">
        <f>_xlfn.CONCAT(IF(BC47="","-","B"),IF(BP47="","-","I"),VLOOKUP($B47,GtP!$A:$BB,MATCH("Gq/11_0-1",GtP!$A$1:$BB$1,0),FALSE))</f>
        <v>#N/A</v>
      </c>
      <c r="AQ47" s="140" t="e">
        <f>_xlfn.CONCAT(IF(BD47="","-","B"),IF(BQ47="","-","I"),VLOOKUP($B47,GtP!$A:$BB,MATCH("Gq/11_0-1",GtP!$A$1:$BB$1,0),FALSE))</f>
        <v>#N/A</v>
      </c>
      <c r="AR47" s="140" t="e">
        <f>_xlfn.CONCAT(IF(BE47="","-","B"),IF(BR47="","-","I"),VLOOKUP($B47,GtP!$A:$BB,MATCH("G12/13_0-1",GtP!$A$1:$BB$1,0),FALSE))</f>
        <v>#N/A</v>
      </c>
      <c r="AS47" s="140" t="e">
        <f>_xlfn.CONCAT(IF(BF47="","-","B"),IF(BS47="","-","I"),VLOOKUP($B47,GtP!$A:$BB,MATCH("G12/13_0-1",GtP!$A$1:$BB$1,0),FALSE))</f>
        <v>#N/A</v>
      </c>
      <c r="AT47" s="139">
        <f>_xlfn.IFNA(VLOOKUP($B47,'B-LogEmaxOverpEC50'!$A:$AL,MATCH(AT$1,'B-LogEmaxOverpEC50'!$A$1:$AL$1,0),FALSE),"")</f>
        <v>10.121001418456464</v>
      </c>
      <c r="AU47" s="136" t="str">
        <f>_xlfn.IFNA(VLOOKUP($B47,'B-LogEmaxOverpEC50'!$A:$AL,MATCH(AU$1,'B-LogEmaxOverpEC50'!$A$1:$AL$1,0),FALSE),"")</f>
        <v/>
      </c>
      <c r="AV47" s="152">
        <f>_xlfn.IFNA(VLOOKUP($B47,'B-LogEmaxOverpEC50'!$A:$AL,MATCH(AV$1,'B-LogEmaxOverpEC50'!$A$1:$AL$1,0),FALSE),"")</f>
        <v>11.330212323119722</v>
      </c>
      <c r="AW47" s="152">
        <f>_xlfn.IFNA(VLOOKUP($B47,'B-LogEmaxOverpEC50'!$A:$AL,MATCH(AW$1,'B-LogEmaxOverpEC50'!$A$1:$AL$1,0),FALSE),"")</f>
        <v>11.402386276517099</v>
      </c>
      <c r="AX47" s="152">
        <f>_xlfn.IFNA(VLOOKUP($B47,'B-LogEmaxOverpEC50'!$A:$AL,MATCH(AX$1,'B-LogEmaxOverpEC50'!$A$1:$AL$1,0),FALSE),"")</f>
        <v>11.760000000000002</v>
      </c>
      <c r="AY47" s="152">
        <f>_xlfn.IFNA(VLOOKUP($B47,'B-LogEmaxOverpEC50'!$A:$AL,MATCH(AY$1,'B-LogEmaxOverpEC50'!$A$1:$AL$1,0),FALSE),"")</f>
        <v>11.916064965210801</v>
      </c>
      <c r="AZ47" s="152">
        <f>_xlfn.IFNA(VLOOKUP($B47,'B-LogEmaxOverpEC50'!$A:$AL,MATCH(AZ$1,'B-LogEmaxOverpEC50'!$A$1:$AL$1,0),FALSE),"")</f>
        <v>12.368036946120924</v>
      </c>
      <c r="BA47" s="152">
        <f>_xlfn.IFNA(VLOOKUP($B47,'B-LogEmaxOverpEC50'!$A:$AL,MATCH(BA$1,'B-LogEmaxOverpEC50'!$A$1:$AL$1,0),FALSE),"")</f>
        <v>11.634742465346697</v>
      </c>
      <c r="BB47" s="152">
        <f>_xlfn.IFNA(VLOOKUP($B47,'B-LogEmaxOverpEC50'!$A:$AL,MATCH(BB$1,'B-LogEmaxOverpEC50'!$A$1:$AL$1,0),FALSE),"")</f>
        <v>11.551071631880681</v>
      </c>
      <c r="BC47" s="152">
        <f>_xlfn.IFNA(VLOOKUP($B47,'B-LogEmaxOverpEC50'!$A:$AL,MATCH(BC$1,'B-LogEmaxOverpEC50'!$A$1:$AL$1,0),FALSE),"")</f>
        <v>11.675246374056119</v>
      </c>
      <c r="BD47" s="152">
        <f>_xlfn.IFNA(VLOOKUP($B47,'B-LogEmaxOverpEC50'!$A:$AL,MATCH(BD$1,'B-LogEmaxOverpEC50'!$A$1:$AL$1,0),FALSE),"")</f>
        <v>10.203338376839294</v>
      </c>
      <c r="BE47" s="152">
        <f>_xlfn.IFNA(VLOOKUP($B47,'B-LogEmaxOverpEC50'!$A:$AL,MATCH(BE$1,'B-LogEmaxOverpEC50'!$A$1:$AL$1,0),FALSE),"")</f>
        <v>13.109986592074854</v>
      </c>
      <c r="BF47" s="152">
        <f>_xlfn.IFNA(VLOOKUP($B47,'B-LogEmaxOverpEC50'!$A:$AL,MATCH(BF$1,'B-LogEmaxOverpEC50'!$A$1:$AL$1,0),FALSE),"")</f>
        <v>11.553906642356241</v>
      </c>
      <c r="BG47" s="137">
        <f>_xlfn.IFNA(VLOOKUP($B47,'I-LogEmaxOverpEC50'!$A:$AR,MATCH(BG$1,'I-LogEmaxOverpEC50'!$A$1:$AR$1,0),FALSE),"")</f>
        <v>11.785642337677409</v>
      </c>
      <c r="BH47" s="136">
        <f>_xlfn.IFNA(VLOOKUP($B47,'I-LogEmaxOverpEC50'!$A:$AR,MATCH(BH$1,'I-LogEmaxOverpEC50'!$A$1:$AR$1,0),FALSE),"")</f>
        <v>11.596670677223566</v>
      </c>
      <c r="BI47" s="136">
        <f>_xlfn.IFNA(VLOOKUP($B47,'I-LogEmaxOverpEC50'!$A:$AR,MATCH(BI$1,'I-LogEmaxOverpEC50'!$A$1:$AR$1,0),FALSE),"")</f>
        <v>12.39411640962655</v>
      </c>
      <c r="BJ47" s="136">
        <f>_xlfn.IFNA(VLOOKUP($B47,'I-LogEmaxOverpEC50'!$A:$AR,MATCH(BJ$1,'I-LogEmaxOverpEC50'!$A$1:$AR$1,0),FALSE),"")</f>
        <v>12.39411640962655</v>
      </c>
      <c r="BK47" s="136">
        <f>_xlfn.IFNA(VLOOKUP($B47,'I-LogEmaxOverpEC50'!$A:$AR,MATCH(BK$1,'I-LogEmaxOverpEC50'!$A$1:$AR$1,0),FALSE),"")</f>
        <v>11.851633860266441</v>
      </c>
      <c r="BL47" s="136">
        <f>_xlfn.IFNA(VLOOKUP($B47,'I-LogEmaxOverpEC50'!$A:$AR,MATCH(BL$1,'I-LogEmaxOverpEC50'!$A$1:$AR$1,0),FALSE),"")</f>
        <v>11.851633860266441</v>
      </c>
      <c r="BM47" s="136">
        <f>_xlfn.IFNA(VLOOKUP($B47,'I-LogEmaxOverpEC50'!$A:$AR,MATCH(BM$1,'I-LogEmaxOverpEC50'!$A$1:$AR$1,0),FALSE),"")</f>
        <v>12.26</v>
      </c>
      <c r="BN47" s="136">
        <f>_xlfn.IFNA(VLOOKUP($B47,'I-LogEmaxOverpEC50'!$A:$AR,MATCH(BN$1,'I-LogEmaxOverpEC50'!$A$1:$AR$1,0),FALSE),"")</f>
        <v>12.319471379906267</v>
      </c>
      <c r="BO47" s="136">
        <f>_xlfn.IFNA(VLOOKUP($B47,'I-LogEmaxOverpEC50'!$A:$AR,MATCH(BO$1,'I-LogEmaxOverpEC50'!$A$1:$AR$1,0),FALSE),"")</f>
        <v>12.319471379906267</v>
      </c>
      <c r="BP47" s="136">
        <f>_xlfn.IFNA(VLOOKUP($B47,'I-LogEmaxOverpEC50'!$A:$AR,MATCH(BP$1,'I-LogEmaxOverpEC50'!$A$1:$AR$1,0),FALSE),"")</f>
        <v>12.481049588121788</v>
      </c>
      <c r="BQ47" s="136">
        <f>_xlfn.IFNA(VLOOKUP($B47,'I-LogEmaxOverpEC50'!$A:$AR,MATCH(BQ$1,'I-LogEmaxOverpEC50'!$A$1:$AR$1,0),FALSE),"")</f>
        <v>11.794300899790285</v>
      </c>
      <c r="BR47" s="136">
        <f>_xlfn.IFNA(VLOOKUP($B47,'I-LogEmaxOverpEC50'!$A:$AR,MATCH(BR$1,'I-LogEmaxOverpEC50'!$A$1:$AR$1,0),FALSE),"")</f>
        <v>12.379678422461291</v>
      </c>
      <c r="BS47" s="136">
        <f>_xlfn.IFNA(VLOOKUP($B47,'I-LogEmaxOverpEC50'!$A:$AR,MATCH(BS$1,'I-LogEmaxOverpEC50'!$A$1:$AR$1,0),FALSE),"")</f>
        <v>11.916184996574765</v>
      </c>
      <c r="BT47" s="135"/>
      <c r="BU47" s="135"/>
      <c r="BV47" s="135"/>
      <c r="BW47" s="135"/>
      <c r="BX47" s="135"/>
      <c r="BY47" s="135"/>
      <c r="BZ47" s="135"/>
      <c r="CA47" s="135"/>
      <c r="CB47" s="135"/>
      <c r="CC47" s="135"/>
      <c r="CD47" s="135"/>
      <c r="CE47" s="135"/>
      <c r="CF47" s="135"/>
      <c r="CG47" s="135"/>
      <c r="CH47" s="135"/>
      <c r="CI47" s="135"/>
      <c r="CJ47" s="135"/>
    </row>
    <row r="48" spans="1:88" s="166" customFormat="1" x14ac:dyDescent="0.2">
      <c r="A48" s="146" t="e" cm="1">
        <f t="array" ref="A48">_xlfn.IFS(SUM(F48:R48)&gt;0,1,AB48&gt;0,2,TRUE,3)</f>
        <v>#N/A</v>
      </c>
      <c r="B48" s="146" t="s">
        <v>96</v>
      </c>
      <c r="C48" s="144"/>
      <c r="D48" s="151" t="str">
        <f>_xlfn.XLOOKUP(B48,RecNamesAll!A:A,RecNamesAll!E:E)</f>
        <v>A</v>
      </c>
      <c r="E48" s="150" t="str">
        <f>_xlfn.XLOOKUP(B48,RecNamesAll!A:A,RecNamesAll!C:C)</f>
        <v>ETB</v>
      </c>
      <c r="F48" s="160" t="e">
        <f t="shared" si="0"/>
        <v>#N/A</v>
      </c>
      <c r="G48" s="159" t="e">
        <f t="shared" si="1"/>
        <v>#N/A</v>
      </c>
      <c r="H48" s="159" t="e">
        <f t="shared" si="2"/>
        <v>#N/A</v>
      </c>
      <c r="I48" s="159" t="e">
        <f t="shared" si="3"/>
        <v>#N/A</v>
      </c>
      <c r="J48" s="159" t="e">
        <f t="shared" si="4"/>
        <v>#N/A</v>
      </c>
      <c r="K48" s="159" t="e">
        <f t="shared" si="5"/>
        <v>#N/A</v>
      </c>
      <c r="L48" s="159" t="e">
        <f t="shared" si="6"/>
        <v>#N/A</v>
      </c>
      <c r="M48" s="159" t="e">
        <f t="shared" si="7"/>
        <v>#N/A</v>
      </c>
      <c r="N48" s="159" t="e">
        <f t="shared" si="8"/>
        <v>#N/A</v>
      </c>
      <c r="O48" s="159" t="e">
        <f t="shared" si="9"/>
        <v>#N/A</v>
      </c>
      <c r="P48" s="159" t="e">
        <f t="shared" si="10"/>
        <v>#N/A</v>
      </c>
      <c r="Q48" s="159" t="e">
        <f t="shared" si="11"/>
        <v>#N/A</v>
      </c>
      <c r="R48" s="159" t="e">
        <f t="shared" si="12"/>
        <v>#N/A</v>
      </c>
      <c r="S48" s="147"/>
      <c r="T48" s="147"/>
      <c r="U48" s="146" t="str">
        <f t="shared" si="13"/>
        <v>A</v>
      </c>
      <c r="V48" s="145" t="str">
        <f t="shared" si="14"/>
        <v>ETB</v>
      </c>
      <c r="W48" s="157" t="e">
        <f>VLOOKUP($B48,GtP!$A:$DD,MATCH("Gs_0-2",GtP!$A$1:$DD$1,0),FALSE)</f>
        <v>#N/A</v>
      </c>
      <c r="X48" s="156" t="e">
        <f>VLOOKUP($B48,GtP!$A:$DD,MATCH("Gi/o_0-2",GtP!$A$1:$DD$1,0),FALSE)</f>
        <v>#N/A</v>
      </c>
      <c r="Y48" s="156" t="e">
        <f>VLOOKUP($B48,GtP!$A:$DD,MATCH("Gq/11_0-2",GtP!$A$1:$DD$1,0),FALSE)</f>
        <v>#N/A</v>
      </c>
      <c r="Z48" s="156" t="e">
        <f>VLOOKUP($B48,GtP!$A:$DD,MATCH("G12/13_0-2",GtP!$A$1:$DD$1,0),FALSE)</f>
        <v>#N/A</v>
      </c>
      <c r="AA48" s="155"/>
      <c r="AB48" s="143" t="e">
        <f t="shared" si="19"/>
        <v>#N/A</v>
      </c>
      <c r="AC48" s="315" t="str">
        <f t="shared" si="15"/>
        <v/>
      </c>
      <c r="AD48" s="349" t="str">
        <f t="shared" si="16"/>
        <v/>
      </c>
      <c r="AE48" s="349" t="str">
        <f t="shared" si="17"/>
        <v/>
      </c>
      <c r="AF48" s="311" t="str">
        <f t="shared" si="18"/>
        <v/>
      </c>
      <c r="AG48" s="141" t="e">
        <f>_xlfn.CONCAT(IF(AT48="","-","B"),IF(BG48="","-","I"),VLOOKUP($B48,GtP!$A:$BB,MATCH("Gs_0-1",GtP!$A$1:$BB$1,0),FALSE))</f>
        <v>#N/A</v>
      </c>
      <c r="AH48" s="140" t="e">
        <f>_xlfn.CONCAT(IF(AU48="","-","B"),IF(BH48="","-","I"),VLOOKUP($B48,GtP!$A:$BB,MATCH("Gs_0-1",GtP!$A$1:$BB$1,0),FALSE))</f>
        <v>#N/A</v>
      </c>
      <c r="AI48" s="140" t="e">
        <f>_xlfn.CONCAT(IF(AV48="","-","B"),IF(BI48="","-","I"),VLOOKUP($B48,GtP!$A:$BB,MATCH("Gi/o_0-1",GtP!$A$1:$BB$1,0),FALSE))</f>
        <v>#N/A</v>
      </c>
      <c r="AJ48" s="140" t="e">
        <f>_xlfn.CONCAT(IF(AW48="","-","B"),IF(BJ48="","-","I"),VLOOKUP($B48,GtP!$A:$BB,MATCH("Gi/o_0-1",GtP!$A$1:$BB$1,0),FALSE))</f>
        <v>#N/A</v>
      </c>
      <c r="AK48" s="140" t="e">
        <f>_xlfn.CONCAT(IF(AX48="","-","B"),IF(BK48="","-","I"),VLOOKUP($B48,GtP!$A:$BB,MATCH("Gi/o_0-1",GtP!$A$1:$BB$1,0),FALSE))</f>
        <v>#N/A</v>
      </c>
      <c r="AL48" s="140" t="e">
        <f>_xlfn.CONCAT(IF(AY48="","-","B"),IF(BL48="","-","I"),VLOOKUP($B48,GtP!$A:$BB,MATCH("Gi/o_0-1",GtP!$A$1:$BB$1,0),FALSE))</f>
        <v>#N/A</v>
      </c>
      <c r="AM48" s="140" t="e">
        <f>_xlfn.CONCAT(IF(AZ48="","-","B"),IF(BM48="","-","I"),VLOOKUP($B48,GtP!$A:$BB,MATCH("Gi/o_0-1",GtP!$A$1:$BB$1,0),FALSE))</f>
        <v>#N/A</v>
      </c>
      <c r="AN48" s="140" t="e">
        <f>_xlfn.CONCAT(IF(BA48="","-","B"),IF(BN48="","-","I"),VLOOKUP($B48,GtP!$A:$BB,MATCH("Gq/11_0-1",GtP!$A$1:$BB$1,0),FALSE))</f>
        <v>#N/A</v>
      </c>
      <c r="AO48" s="140" t="e">
        <f>_xlfn.CONCAT(IF(BB48="","-","B"),IF(BO48="","-","I"),VLOOKUP($B48,GtP!$A:$BB,MATCH("Gq/11_0-1",GtP!$A$1:$BB$1,0),FALSE))</f>
        <v>#N/A</v>
      </c>
      <c r="AP48" s="140" t="e">
        <f>_xlfn.CONCAT(IF(BC48="","-","B"),IF(BP48="","-","I"),VLOOKUP($B48,GtP!$A:$BB,MATCH("Gq/11_0-1",GtP!$A$1:$BB$1,0),FALSE))</f>
        <v>#N/A</v>
      </c>
      <c r="AQ48" s="140" t="e">
        <f>_xlfn.CONCAT(IF(BD48="","-","B"),IF(BQ48="","-","I"),VLOOKUP($B48,GtP!$A:$BB,MATCH("Gq/11_0-1",GtP!$A$1:$BB$1,0),FALSE))</f>
        <v>#N/A</v>
      </c>
      <c r="AR48" s="140" t="e">
        <f>_xlfn.CONCAT(IF(BE48="","-","B"),IF(BR48="","-","I"),VLOOKUP($B48,GtP!$A:$BB,MATCH("G12/13_0-1",GtP!$A$1:$BB$1,0),FALSE))</f>
        <v>#N/A</v>
      </c>
      <c r="AS48" s="140" t="e">
        <f>_xlfn.CONCAT(IF(BF48="","-","B"),IF(BS48="","-","I"),VLOOKUP($B48,GtP!$A:$BB,MATCH("G12/13_0-1",GtP!$A$1:$BB$1,0),FALSE))</f>
        <v>#N/A</v>
      </c>
      <c r="AT48" s="139" t="str">
        <f>_xlfn.IFNA(VLOOKUP($B48,'B-LogEmaxOverpEC50'!$A:$AL,MATCH(AT$1,'B-LogEmaxOverpEC50'!$A$1:$AL$1,0),FALSE),"")</f>
        <v/>
      </c>
      <c r="AU48" s="136" t="str">
        <f>_xlfn.IFNA(VLOOKUP($B48,'B-LogEmaxOverpEC50'!$A:$AL,MATCH(AU$1,'B-LogEmaxOverpEC50'!$A$1:$AL$1,0),FALSE),"")</f>
        <v/>
      </c>
      <c r="AV48" s="152" t="str">
        <f>_xlfn.IFNA(VLOOKUP($B48,'B-LogEmaxOverpEC50'!$A:$AL,MATCH(AV$1,'B-LogEmaxOverpEC50'!$A$1:$AL$1,0),FALSE),"")</f>
        <v/>
      </c>
      <c r="AW48" s="152" t="str">
        <f>_xlfn.IFNA(VLOOKUP($B48,'B-LogEmaxOverpEC50'!$A:$AL,MATCH(AW$1,'B-LogEmaxOverpEC50'!$A$1:$AL$1,0),FALSE),"")</f>
        <v/>
      </c>
      <c r="AX48" s="152" t="str">
        <f>_xlfn.IFNA(VLOOKUP($B48,'B-LogEmaxOverpEC50'!$A:$AL,MATCH(AX$1,'B-LogEmaxOverpEC50'!$A$1:$AL$1,0),FALSE),"")</f>
        <v/>
      </c>
      <c r="AY48" s="152" t="str">
        <f>_xlfn.IFNA(VLOOKUP($B48,'B-LogEmaxOverpEC50'!$A:$AL,MATCH(AY$1,'B-LogEmaxOverpEC50'!$A$1:$AL$1,0),FALSE),"")</f>
        <v/>
      </c>
      <c r="AZ48" s="152" t="str">
        <f>_xlfn.IFNA(VLOOKUP($B48,'B-LogEmaxOverpEC50'!$A:$AL,MATCH(AZ$1,'B-LogEmaxOverpEC50'!$A$1:$AL$1,0),FALSE),"")</f>
        <v/>
      </c>
      <c r="BA48" s="152" t="str">
        <f>_xlfn.IFNA(VLOOKUP($B48,'B-LogEmaxOverpEC50'!$A:$AL,MATCH(BA$1,'B-LogEmaxOverpEC50'!$A$1:$AL$1,0),FALSE),"")</f>
        <v/>
      </c>
      <c r="BB48" s="152" t="str">
        <f>_xlfn.IFNA(VLOOKUP($B48,'B-LogEmaxOverpEC50'!$A:$AL,MATCH(BB$1,'B-LogEmaxOverpEC50'!$A$1:$AL$1,0),FALSE),"")</f>
        <v/>
      </c>
      <c r="BC48" s="152" t="str">
        <f>_xlfn.IFNA(VLOOKUP($B48,'B-LogEmaxOverpEC50'!$A:$AL,MATCH(BC$1,'B-LogEmaxOverpEC50'!$A$1:$AL$1,0),FALSE),"")</f>
        <v/>
      </c>
      <c r="BD48" s="152" t="str">
        <f>_xlfn.IFNA(VLOOKUP($B48,'B-LogEmaxOverpEC50'!$A:$AL,MATCH(BD$1,'B-LogEmaxOverpEC50'!$A$1:$AL$1,0),FALSE),"")</f>
        <v/>
      </c>
      <c r="BE48" s="152" t="str">
        <f>_xlfn.IFNA(VLOOKUP($B48,'B-LogEmaxOverpEC50'!$A:$AL,MATCH(BE$1,'B-LogEmaxOverpEC50'!$A$1:$AL$1,0),FALSE),"")</f>
        <v/>
      </c>
      <c r="BF48" s="152" t="str">
        <f>_xlfn.IFNA(VLOOKUP($B48,'B-LogEmaxOverpEC50'!$A:$AL,MATCH(BF$1,'B-LogEmaxOverpEC50'!$A$1:$AL$1,0),FALSE),"")</f>
        <v/>
      </c>
      <c r="BG48" s="137">
        <f>_xlfn.IFNA(VLOOKUP($B48,'I-LogEmaxOverpEC50'!$A:$AR,MATCH(BG$1,'I-LogEmaxOverpEC50'!$A$1:$AR$1,0),FALSE),"")</f>
        <v>11.560248918975338</v>
      </c>
      <c r="BH48" s="136">
        <f>_xlfn.IFNA(VLOOKUP($B48,'I-LogEmaxOverpEC50'!$A:$AR,MATCH(BH$1,'I-LogEmaxOverpEC50'!$A$1:$AR$1,0),FALSE),"")</f>
        <v>11.492435324401551</v>
      </c>
      <c r="BI48" s="136">
        <f>_xlfn.IFNA(VLOOKUP($B48,'I-LogEmaxOverpEC50'!$A:$AR,MATCH(BI$1,'I-LogEmaxOverpEC50'!$A$1:$AR$1,0),FALSE),"")</f>
        <v>12.473875313498791</v>
      </c>
      <c r="BJ48" s="136">
        <f>_xlfn.IFNA(VLOOKUP($B48,'I-LogEmaxOverpEC50'!$A:$AR,MATCH(BJ$1,'I-LogEmaxOverpEC50'!$A$1:$AR$1,0),FALSE),"")</f>
        <v>12.473875313498791</v>
      </c>
      <c r="BK48" s="136">
        <f>_xlfn.IFNA(VLOOKUP($B48,'I-LogEmaxOverpEC50'!$A:$AR,MATCH(BK$1,'I-LogEmaxOverpEC50'!$A$1:$AR$1,0),FALSE),"")</f>
        <v>11.929251643217111</v>
      </c>
      <c r="BL48" s="136">
        <f>_xlfn.IFNA(VLOOKUP($B48,'I-LogEmaxOverpEC50'!$A:$AR,MATCH(BL$1,'I-LogEmaxOverpEC50'!$A$1:$AR$1,0),FALSE),"")</f>
        <v>11.929251643217111</v>
      </c>
      <c r="BM48" s="136">
        <f>_xlfn.IFNA(VLOOKUP($B48,'I-LogEmaxOverpEC50'!$A:$AR,MATCH(BM$1,'I-LogEmaxOverpEC50'!$A$1:$AR$1,0),FALSE),"")</f>
        <v>12.06073162142717</v>
      </c>
      <c r="BN48" s="136">
        <f>_xlfn.IFNA(VLOOKUP($B48,'I-LogEmaxOverpEC50'!$A:$AR,MATCH(BN$1,'I-LogEmaxOverpEC50'!$A$1:$AR$1,0),FALSE),"")</f>
        <v>11.685227488102578</v>
      </c>
      <c r="BO48" s="136">
        <f>_xlfn.IFNA(VLOOKUP($B48,'I-LogEmaxOverpEC50'!$A:$AR,MATCH(BO$1,'I-LogEmaxOverpEC50'!$A$1:$AR$1,0),FALSE),"")</f>
        <v>11.685227488102578</v>
      </c>
      <c r="BP48" s="136">
        <f>_xlfn.IFNA(VLOOKUP($B48,'I-LogEmaxOverpEC50'!$A:$AR,MATCH(BP$1,'I-LogEmaxOverpEC50'!$A$1:$AR$1,0),FALSE),"")</f>
        <v>12.067311177343498</v>
      </c>
      <c r="BQ48" s="136">
        <f>_xlfn.IFNA(VLOOKUP($B48,'I-LogEmaxOverpEC50'!$A:$AR,MATCH(BQ$1,'I-LogEmaxOverpEC50'!$A$1:$AR$1,0),FALSE),"")</f>
        <v>12.079274136502333</v>
      </c>
      <c r="BR48" s="136">
        <f>_xlfn.IFNA(VLOOKUP($B48,'I-LogEmaxOverpEC50'!$A:$AR,MATCH(BR$1,'I-LogEmaxOverpEC50'!$A$1:$AR$1,0),FALSE),"")</f>
        <v>12.420322133564467</v>
      </c>
      <c r="BS48" s="136">
        <f>_xlfn.IFNA(VLOOKUP($B48,'I-LogEmaxOverpEC50'!$A:$AR,MATCH(BS$1,'I-LogEmaxOverpEC50'!$A$1:$AR$1,0),FALSE),"")</f>
        <v>12.007909474488162</v>
      </c>
      <c r="BT48" s="135"/>
      <c r="BU48" s="135"/>
      <c r="BV48" s="135"/>
      <c r="BW48" s="135"/>
      <c r="BX48" s="135"/>
      <c r="BY48" s="135"/>
      <c r="BZ48" s="135"/>
      <c r="CA48" s="135"/>
      <c r="CB48" s="135"/>
      <c r="CC48" s="135"/>
      <c r="CD48" s="135"/>
      <c r="CE48" s="135"/>
      <c r="CF48" s="135"/>
      <c r="CG48" s="135"/>
      <c r="CH48" s="135"/>
      <c r="CI48" s="135"/>
      <c r="CJ48" s="135"/>
    </row>
    <row r="49" spans="1:88" s="166" customFormat="1" x14ac:dyDescent="0.2">
      <c r="A49" s="146" cm="1">
        <f t="array" ref="A49">_xlfn.IFS(SUM(F49:R49)&gt;0,1,AB49&gt;0,2,TRUE,3)</f>
        <v>1</v>
      </c>
      <c r="B49" s="146" t="s">
        <v>99</v>
      </c>
      <c r="C49" s="144"/>
      <c r="D49" s="151" t="str">
        <f>_xlfn.XLOOKUP(B49,RecNamesAll!A:A,RecNamesAll!E:E)</f>
        <v>A</v>
      </c>
      <c r="E49" s="150" t="str">
        <f>_xlfn.XLOOKUP(B49,RecNamesAll!A:A,RecNamesAll!C:C)</f>
        <v>FFA1</v>
      </c>
      <c r="F49" s="160">
        <f t="shared" si="0"/>
        <v>6.5625358943306091</v>
      </c>
      <c r="G49" s="159">
        <f t="shared" si="1"/>
        <v>6.5837866283678101</v>
      </c>
      <c r="H49" s="159" t="str">
        <f t="shared" si="2"/>
        <v/>
      </c>
      <c r="I49" s="159" t="str">
        <f t="shared" si="3"/>
        <v/>
      </c>
      <c r="J49" s="159">
        <f t="shared" si="4"/>
        <v>6.6155678837911189</v>
      </c>
      <c r="K49" s="159">
        <f t="shared" si="5"/>
        <v>6.6155678837911189</v>
      </c>
      <c r="L49" s="159">
        <f t="shared" si="6"/>
        <v>6.0812222972478205</v>
      </c>
      <c r="M49" s="159" t="str">
        <f t="shared" si="7"/>
        <v/>
      </c>
      <c r="N49" s="159" t="str">
        <f t="shared" si="8"/>
        <v/>
      </c>
      <c r="O49" s="159" t="str">
        <f t="shared" si="9"/>
        <v/>
      </c>
      <c r="P49" s="159">
        <f t="shared" si="10"/>
        <v>5.7627156459555122</v>
      </c>
      <c r="Q49" s="159" t="str">
        <f t="shared" si="11"/>
        <v/>
      </c>
      <c r="R49" s="159" t="str">
        <f t="shared" si="12"/>
        <v/>
      </c>
      <c r="S49" s="147"/>
      <c r="T49" s="147"/>
      <c r="U49" s="146" t="str">
        <f t="shared" si="13"/>
        <v>A</v>
      </c>
      <c r="V49" s="145" t="str">
        <f t="shared" si="14"/>
        <v>FFA1</v>
      </c>
      <c r="W49" s="157">
        <f>VLOOKUP($B49,GtP!$A:$DD,MATCH("Gs_0-2",GtP!$A$1:$DD$1,0),FALSE)</f>
        <v>2</v>
      </c>
      <c r="X49" s="156">
        <f>VLOOKUP($B49,GtP!$A:$DD,MATCH("Gi/o_0-2",GtP!$A$1:$DD$1,0),FALSE)</f>
        <v>2</v>
      </c>
      <c r="Y49" s="156">
        <f>VLOOKUP($B49,GtP!$A:$DD,MATCH("Gq/11_0-2",GtP!$A$1:$DD$1,0),FALSE)</f>
        <v>1</v>
      </c>
      <c r="Z49" s="156">
        <f>VLOOKUP($B49,GtP!$A:$DD,MATCH("G12/13_0-2",GtP!$A$1:$DD$1,0),FALSE)</f>
        <v>0</v>
      </c>
      <c r="AA49" s="155"/>
      <c r="AB49" s="143">
        <f t="shared" si="19"/>
        <v>3</v>
      </c>
      <c r="AC49" s="315">
        <f t="shared" si="15"/>
        <v>2</v>
      </c>
      <c r="AD49" s="349">
        <f t="shared" si="16"/>
        <v>3</v>
      </c>
      <c r="AE49" s="349">
        <f t="shared" si="17"/>
        <v>1</v>
      </c>
      <c r="AF49" s="311" t="str">
        <f t="shared" si="18"/>
        <v/>
      </c>
      <c r="AG49" s="141" t="str">
        <f>_xlfn.CONCAT(IF(AT49="","-","B"),IF(BG49="","-","I"),VLOOKUP($B49,GtP!$A:$BB,MATCH("Gs_0-1",GtP!$A$1:$BB$1,0),FALSE))</f>
        <v>-IG</v>
      </c>
      <c r="AH49" s="140" t="str">
        <f>_xlfn.CONCAT(IF(AU49="","-","B"),IF(BH49="","-","I"),VLOOKUP($B49,GtP!$A:$BB,MATCH("Gs_0-1",GtP!$A$1:$BB$1,0),FALSE))</f>
        <v>-IG</v>
      </c>
      <c r="AI49" s="140" t="str">
        <f>_xlfn.CONCAT(IF(AV49="","-","B"),IF(BI49="","-","I"),VLOOKUP($B49,GtP!$A:$BB,MATCH("Gi/o_0-1",GtP!$A$1:$BB$1,0),FALSE))</f>
        <v>--G</v>
      </c>
      <c r="AJ49" s="140" t="str">
        <f>_xlfn.CONCAT(IF(AW49="","-","B"),IF(BJ49="","-","I"),VLOOKUP($B49,GtP!$A:$BB,MATCH("Gi/o_0-1",GtP!$A$1:$BB$1,0),FALSE))</f>
        <v>--G</v>
      </c>
      <c r="AK49" s="140" t="str">
        <f>_xlfn.CONCAT(IF(AX49="","-","B"),IF(BK49="","-","I"),VLOOKUP($B49,GtP!$A:$BB,MATCH("Gi/o_0-1",GtP!$A$1:$BB$1,0),FALSE))</f>
        <v>-IG</v>
      </c>
      <c r="AL49" s="140" t="str">
        <f>_xlfn.CONCAT(IF(AY49="","-","B"),IF(BL49="","-","I"),VLOOKUP($B49,GtP!$A:$BB,MATCH("Gi/o_0-1",GtP!$A$1:$BB$1,0),FALSE))</f>
        <v>-IG</v>
      </c>
      <c r="AM49" s="140" t="str">
        <f>_xlfn.CONCAT(IF(AZ49="","-","B"),IF(BM49="","-","I"),VLOOKUP($B49,GtP!$A:$BB,MATCH("Gi/o_0-1",GtP!$A$1:$BB$1,0),FALSE))</f>
        <v>-IG</v>
      </c>
      <c r="AN49" s="140" t="str">
        <f>_xlfn.CONCAT(IF(BA49="","-","B"),IF(BN49="","-","I"),VLOOKUP($B49,GtP!$A:$BB,MATCH("Gq/11_0-1",GtP!$A$1:$BB$1,0),FALSE))</f>
        <v>--G</v>
      </c>
      <c r="AO49" s="140" t="str">
        <f>_xlfn.CONCAT(IF(BB49="","-","B"),IF(BO49="","-","I"),VLOOKUP($B49,GtP!$A:$BB,MATCH("Gq/11_0-1",GtP!$A$1:$BB$1,0),FALSE))</f>
        <v>--G</v>
      </c>
      <c r="AP49" s="140" t="str">
        <f>_xlfn.CONCAT(IF(BC49="","-","B"),IF(BP49="","-","I"),VLOOKUP($B49,GtP!$A:$BB,MATCH("Gq/11_0-1",GtP!$A$1:$BB$1,0),FALSE))</f>
        <v>--G</v>
      </c>
      <c r="AQ49" s="140" t="str">
        <f>_xlfn.CONCAT(IF(BD49="","-","B"),IF(BQ49="","-","I"),VLOOKUP($B49,GtP!$A:$BB,MATCH("Gq/11_0-1",GtP!$A$1:$BB$1,0),FALSE))</f>
        <v>-IG</v>
      </c>
      <c r="AR49" s="140" t="str">
        <f>_xlfn.CONCAT(IF(BE49="","-","B"),IF(BR49="","-","I"),VLOOKUP($B49,GtP!$A:$BB,MATCH("G12/13_0-1",GtP!$A$1:$BB$1,0),FALSE))</f>
        <v>-I-</v>
      </c>
      <c r="AS49" s="140" t="str">
        <f>_xlfn.CONCAT(IF(BF49="","-","B"),IF(BS49="","-","I"),VLOOKUP($B49,GtP!$A:$BB,MATCH("G12/13_0-1",GtP!$A$1:$BB$1,0),FALSE))</f>
        <v>-I-</v>
      </c>
      <c r="AT49" s="139" t="str">
        <f>_xlfn.IFNA(VLOOKUP($B49,'B-LogEmaxOverpEC50'!$A:$AL,MATCH(AT$1,'B-LogEmaxOverpEC50'!$A$1:$AL$1,0),FALSE),"")</f>
        <v/>
      </c>
      <c r="AU49" s="136" t="str">
        <f>_xlfn.IFNA(VLOOKUP($B49,'B-LogEmaxOverpEC50'!$A:$AL,MATCH(AU$1,'B-LogEmaxOverpEC50'!$A$1:$AL$1,0),FALSE),"")</f>
        <v/>
      </c>
      <c r="AV49" s="152" t="str">
        <f>_xlfn.IFNA(VLOOKUP($B49,'B-LogEmaxOverpEC50'!$A:$AL,MATCH(AV$1,'B-LogEmaxOverpEC50'!$A$1:$AL$1,0),FALSE),"")</f>
        <v/>
      </c>
      <c r="AW49" s="152" t="str">
        <f>_xlfn.IFNA(VLOOKUP($B49,'B-LogEmaxOverpEC50'!$A:$AL,MATCH(AW$1,'B-LogEmaxOverpEC50'!$A$1:$AL$1,0),FALSE),"")</f>
        <v/>
      </c>
      <c r="AX49" s="152" t="str">
        <f>_xlfn.IFNA(VLOOKUP($B49,'B-LogEmaxOverpEC50'!$A:$AL,MATCH(AX$1,'B-LogEmaxOverpEC50'!$A$1:$AL$1,0),FALSE),"")</f>
        <v/>
      </c>
      <c r="AY49" s="152" t="str">
        <f>_xlfn.IFNA(VLOOKUP($B49,'B-LogEmaxOverpEC50'!$A:$AL,MATCH(AY$1,'B-LogEmaxOverpEC50'!$A$1:$AL$1,0),FALSE),"")</f>
        <v/>
      </c>
      <c r="AZ49" s="152" t="str">
        <f>_xlfn.IFNA(VLOOKUP($B49,'B-LogEmaxOverpEC50'!$A:$AL,MATCH(AZ$1,'B-LogEmaxOverpEC50'!$A$1:$AL$1,0),FALSE),"")</f>
        <v/>
      </c>
      <c r="BA49" s="152" t="str">
        <f>_xlfn.IFNA(VLOOKUP($B49,'B-LogEmaxOverpEC50'!$A:$AL,MATCH(BA$1,'B-LogEmaxOverpEC50'!$A$1:$AL$1,0),FALSE),"")</f>
        <v/>
      </c>
      <c r="BB49" s="152" t="str">
        <f>_xlfn.IFNA(VLOOKUP($B49,'B-LogEmaxOverpEC50'!$A:$AL,MATCH(BB$1,'B-LogEmaxOverpEC50'!$A$1:$AL$1,0),FALSE),"")</f>
        <v/>
      </c>
      <c r="BC49" s="152" t="str">
        <f>_xlfn.IFNA(VLOOKUP($B49,'B-LogEmaxOverpEC50'!$A:$AL,MATCH(BC$1,'B-LogEmaxOverpEC50'!$A$1:$AL$1,0),FALSE),"")</f>
        <v/>
      </c>
      <c r="BD49" s="152" t="str">
        <f>_xlfn.IFNA(VLOOKUP($B49,'B-LogEmaxOverpEC50'!$A:$AL,MATCH(BD$1,'B-LogEmaxOverpEC50'!$A$1:$AL$1,0),FALSE),"")</f>
        <v/>
      </c>
      <c r="BE49" s="152" t="str">
        <f>_xlfn.IFNA(VLOOKUP($B49,'B-LogEmaxOverpEC50'!$A:$AL,MATCH(BE$1,'B-LogEmaxOverpEC50'!$A$1:$AL$1,0),FALSE),"")</f>
        <v/>
      </c>
      <c r="BF49" s="152" t="str">
        <f>_xlfn.IFNA(VLOOKUP($B49,'B-LogEmaxOverpEC50'!$A:$AL,MATCH(BF$1,'B-LogEmaxOverpEC50'!$A$1:$AL$1,0),FALSE),"")</f>
        <v/>
      </c>
      <c r="BG49" s="137">
        <f>_xlfn.IFNA(VLOOKUP($B49,'I-LogEmaxOverpEC50'!$A:$AR,MATCH(BG$1,'I-LogEmaxOverpEC50'!$A$1:$AR$1,0),FALSE),"")</f>
        <v>6.5625358943306091</v>
      </c>
      <c r="BH49" s="136">
        <f>_xlfn.IFNA(VLOOKUP($B49,'I-LogEmaxOverpEC50'!$A:$AR,MATCH(BH$1,'I-LogEmaxOverpEC50'!$A$1:$AR$1,0),FALSE),"")</f>
        <v>6.5837866283678101</v>
      </c>
      <c r="BI49" s="136" t="str">
        <f>_xlfn.IFNA(VLOOKUP($B49,'I-LogEmaxOverpEC50'!$A:$AR,MATCH(BI$1,'I-LogEmaxOverpEC50'!$A$1:$AR$1,0),FALSE),"")</f>
        <v/>
      </c>
      <c r="BJ49" s="136" t="str">
        <f>_xlfn.IFNA(VLOOKUP($B49,'I-LogEmaxOverpEC50'!$A:$AR,MATCH(BJ$1,'I-LogEmaxOverpEC50'!$A$1:$AR$1,0),FALSE),"")</f>
        <v/>
      </c>
      <c r="BK49" s="136">
        <f>_xlfn.IFNA(VLOOKUP($B49,'I-LogEmaxOverpEC50'!$A:$AR,MATCH(BK$1,'I-LogEmaxOverpEC50'!$A$1:$AR$1,0),FALSE),"")</f>
        <v>6.6155678837911189</v>
      </c>
      <c r="BL49" s="136">
        <f>_xlfn.IFNA(VLOOKUP($B49,'I-LogEmaxOverpEC50'!$A:$AR,MATCH(BL$1,'I-LogEmaxOverpEC50'!$A$1:$AR$1,0),FALSE),"")</f>
        <v>6.6155678837911189</v>
      </c>
      <c r="BM49" s="136">
        <f>_xlfn.IFNA(VLOOKUP($B49,'I-LogEmaxOverpEC50'!$A:$AR,MATCH(BM$1,'I-LogEmaxOverpEC50'!$A$1:$AR$1,0),FALSE),"")</f>
        <v>6.0812222972478205</v>
      </c>
      <c r="BN49" s="136" t="str">
        <f>_xlfn.IFNA(VLOOKUP($B49,'I-LogEmaxOverpEC50'!$A:$AR,MATCH(BN$1,'I-LogEmaxOverpEC50'!$A$1:$AR$1,0),FALSE),"")</f>
        <v/>
      </c>
      <c r="BO49" s="136" t="str">
        <f>_xlfn.IFNA(VLOOKUP($B49,'I-LogEmaxOverpEC50'!$A:$AR,MATCH(BO$1,'I-LogEmaxOverpEC50'!$A$1:$AR$1,0),FALSE),"")</f>
        <v/>
      </c>
      <c r="BP49" s="136" t="str">
        <f>_xlfn.IFNA(VLOOKUP($B49,'I-LogEmaxOverpEC50'!$A:$AR,MATCH(BP$1,'I-LogEmaxOverpEC50'!$A$1:$AR$1,0),FALSE),"")</f>
        <v/>
      </c>
      <c r="BQ49" s="136">
        <f>_xlfn.IFNA(VLOOKUP($B49,'I-LogEmaxOverpEC50'!$A:$AR,MATCH(BQ$1,'I-LogEmaxOverpEC50'!$A$1:$AR$1,0),FALSE),"")</f>
        <v>5.7627156459555122</v>
      </c>
      <c r="BR49" s="136">
        <f>_xlfn.IFNA(VLOOKUP($B49,'I-LogEmaxOverpEC50'!$A:$AR,MATCH(BR$1,'I-LogEmaxOverpEC50'!$A$1:$AR$1,0),FALSE),"")</f>
        <v>6.0436444175500004</v>
      </c>
      <c r="BS49" s="136">
        <f>_xlfn.IFNA(VLOOKUP($B49,'I-LogEmaxOverpEC50'!$A:$AR,MATCH(BS$1,'I-LogEmaxOverpEC50'!$A$1:$AR$1,0),FALSE),"")</f>
        <v>5.8434765744506434</v>
      </c>
      <c r="BT49" s="135"/>
      <c r="BU49" s="135"/>
      <c r="BV49" s="135"/>
      <c r="BW49" s="135"/>
      <c r="BX49" s="135"/>
      <c r="BY49" s="135"/>
      <c r="BZ49" s="135"/>
      <c r="CA49" s="135"/>
      <c r="CB49" s="135"/>
      <c r="CC49" s="135"/>
      <c r="CD49" s="135"/>
      <c r="CE49" s="135"/>
      <c r="CF49" s="135"/>
      <c r="CG49" s="135"/>
      <c r="CH49" s="135"/>
      <c r="CI49" s="135"/>
      <c r="CJ49" s="135"/>
    </row>
    <row r="50" spans="1:88" s="166" customFormat="1" x14ac:dyDescent="0.2">
      <c r="A50" s="146" t="e" cm="1">
        <f t="array" ref="A50">_xlfn.IFS(SUM(F50:R50)&gt;0,1,AB50&gt;0,2,TRUE,3)</f>
        <v>#N/A</v>
      </c>
      <c r="B50" s="146" t="s">
        <v>100</v>
      </c>
      <c r="C50" s="144"/>
      <c r="D50" s="151" t="str">
        <f>_xlfn.XLOOKUP(B50,RecNamesAll!A:A,RecNamesAll!E:E)</f>
        <v>A</v>
      </c>
      <c r="E50" s="150" t="str">
        <f>_xlfn.XLOOKUP(B50,RecNamesAll!A:A,RecNamesAll!C:C)</f>
        <v>FFA2</v>
      </c>
      <c r="F50" s="160" t="e">
        <f t="shared" si="0"/>
        <v>#N/A</v>
      </c>
      <c r="G50" s="159" t="e">
        <f t="shared" si="1"/>
        <v>#N/A</v>
      </c>
      <c r="H50" s="159" t="e">
        <f t="shared" si="2"/>
        <v>#N/A</v>
      </c>
      <c r="I50" s="159" t="e">
        <f t="shared" si="3"/>
        <v>#N/A</v>
      </c>
      <c r="J50" s="159" t="e">
        <f t="shared" si="4"/>
        <v>#N/A</v>
      </c>
      <c r="K50" s="159" t="e">
        <f t="shared" si="5"/>
        <v>#N/A</v>
      </c>
      <c r="L50" s="159" t="e">
        <f t="shared" si="6"/>
        <v>#N/A</v>
      </c>
      <c r="M50" s="159" t="e">
        <f t="shared" si="7"/>
        <v>#N/A</v>
      </c>
      <c r="N50" s="159" t="e">
        <f t="shared" si="8"/>
        <v>#N/A</v>
      </c>
      <c r="O50" s="159" t="e">
        <f t="shared" si="9"/>
        <v>#N/A</v>
      </c>
      <c r="P50" s="159" t="e">
        <f t="shared" si="10"/>
        <v>#N/A</v>
      </c>
      <c r="Q50" s="159" t="e">
        <f t="shared" si="11"/>
        <v>#N/A</v>
      </c>
      <c r="R50" s="159" t="e">
        <f t="shared" si="12"/>
        <v>#N/A</v>
      </c>
      <c r="S50" s="147"/>
      <c r="T50" s="147"/>
      <c r="U50" s="146" t="str">
        <f t="shared" si="13"/>
        <v>A</v>
      </c>
      <c r="V50" s="145" t="str">
        <f t="shared" si="14"/>
        <v>FFA2</v>
      </c>
      <c r="W50" s="157" t="e">
        <f>VLOOKUP($B50,GtP!$A:$DD,MATCH("Gs_0-2",GtP!$A$1:$DD$1,0),FALSE)</f>
        <v>#N/A</v>
      </c>
      <c r="X50" s="156" t="e">
        <f>VLOOKUP($B50,GtP!$A:$DD,MATCH("Gi/o_0-2",GtP!$A$1:$DD$1,0),FALSE)</f>
        <v>#N/A</v>
      </c>
      <c r="Y50" s="156" t="e">
        <f>VLOOKUP($B50,GtP!$A:$DD,MATCH("Gq/11_0-2",GtP!$A$1:$DD$1,0),FALSE)</f>
        <v>#N/A</v>
      </c>
      <c r="Z50" s="156" t="e">
        <f>VLOOKUP($B50,GtP!$A:$DD,MATCH("G12/13_0-2",GtP!$A$1:$DD$1,0),FALSE)</f>
        <v>#N/A</v>
      </c>
      <c r="AA50" s="155"/>
      <c r="AB50" s="143" t="e">
        <f t="shared" si="19"/>
        <v>#N/A</v>
      </c>
      <c r="AC50" s="315" t="str">
        <f t="shared" si="15"/>
        <v/>
      </c>
      <c r="AD50" s="349" t="str">
        <f t="shared" si="16"/>
        <v/>
      </c>
      <c r="AE50" s="349" t="str">
        <f t="shared" si="17"/>
        <v/>
      </c>
      <c r="AF50" s="311" t="str">
        <f t="shared" si="18"/>
        <v/>
      </c>
      <c r="AG50" s="141" t="e">
        <f>_xlfn.CONCAT(IF(AT50="","-","B"),IF(BG50="","-","I"),VLOOKUP($B50,GtP!$A:$BB,MATCH("Gs_0-1",GtP!$A$1:$BB$1,0),FALSE))</f>
        <v>#N/A</v>
      </c>
      <c r="AH50" s="140" t="e">
        <f>_xlfn.CONCAT(IF(AU50="","-","B"),IF(BH50="","-","I"),VLOOKUP($B50,GtP!$A:$BB,MATCH("Gs_0-1",GtP!$A$1:$BB$1,0),FALSE))</f>
        <v>#N/A</v>
      </c>
      <c r="AI50" s="140" t="e">
        <f>_xlfn.CONCAT(IF(AV50="","-","B"),IF(BI50="","-","I"),VLOOKUP($B50,GtP!$A:$BB,MATCH("Gi/o_0-1",GtP!$A$1:$BB$1,0),FALSE))</f>
        <v>#N/A</v>
      </c>
      <c r="AJ50" s="140" t="e">
        <f>_xlfn.CONCAT(IF(AW50="","-","B"),IF(BJ50="","-","I"),VLOOKUP($B50,GtP!$A:$BB,MATCH("Gi/o_0-1",GtP!$A$1:$BB$1,0),FALSE))</f>
        <v>#N/A</v>
      </c>
      <c r="AK50" s="140" t="e">
        <f>_xlfn.CONCAT(IF(AX50="","-","B"),IF(BK50="","-","I"),VLOOKUP($B50,GtP!$A:$BB,MATCH("Gi/o_0-1",GtP!$A$1:$BB$1,0),FALSE))</f>
        <v>#N/A</v>
      </c>
      <c r="AL50" s="140" t="e">
        <f>_xlfn.CONCAT(IF(AY50="","-","B"),IF(BL50="","-","I"),VLOOKUP($B50,GtP!$A:$BB,MATCH("Gi/o_0-1",GtP!$A$1:$BB$1,0),FALSE))</f>
        <v>#N/A</v>
      </c>
      <c r="AM50" s="140" t="e">
        <f>_xlfn.CONCAT(IF(AZ50="","-","B"),IF(BM50="","-","I"),VLOOKUP($B50,GtP!$A:$BB,MATCH("Gi/o_0-1",GtP!$A$1:$BB$1,0),FALSE))</f>
        <v>#N/A</v>
      </c>
      <c r="AN50" s="140" t="e">
        <f>_xlfn.CONCAT(IF(BA50="","-","B"),IF(BN50="","-","I"),VLOOKUP($B50,GtP!$A:$BB,MATCH("Gq/11_0-1",GtP!$A$1:$BB$1,0),FALSE))</f>
        <v>#N/A</v>
      </c>
      <c r="AO50" s="140" t="e">
        <f>_xlfn.CONCAT(IF(BB50="","-","B"),IF(BO50="","-","I"),VLOOKUP($B50,GtP!$A:$BB,MATCH("Gq/11_0-1",GtP!$A$1:$BB$1,0),FALSE))</f>
        <v>#N/A</v>
      </c>
      <c r="AP50" s="140" t="e">
        <f>_xlfn.CONCAT(IF(BC50="","-","B"),IF(BP50="","-","I"),VLOOKUP($B50,GtP!$A:$BB,MATCH("Gq/11_0-1",GtP!$A$1:$BB$1,0),FALSE))</f>
        <v>#N/A</v>
      </c>
      <c r="AQ50" s="140" t="e">
        <f>_xlfn.CONCAT(IF(BD50="","-","B"),IF(BQ50="","-","I"),VLOOKUP($B50,GtP!$A:$BB,MATCH("Gq/11_0-1",GtP!$A$1:$BB$1,0),FALSE))</f>
        <v>#N/A</v>
      </c>
      <c r="AR50" s="140" t="e">
        <f>_xlfn.CONCAT(IF(BE50="","-","B"),IF(BR50="","-","I"),VLOOKUP($B50,GtP!$A:$BB,MATCH("G12/13_0-1",GtP!$A$1:$BB$1,0),FALSE))</f>
        <v>#N/A</v>
      </c>
      <c r="AS50" s="140" t="e">
        <f>_xlfn.CONCAT(IF(BF50="","-","B"),IF(BS50="","-","I"),VLOOKUP($B50,GtP!$A:$BB,MATCH("G12/13_0-1",GtP!$A$1:$BB$1,0),FALSE))</f>
        <v>#N/A</v>
      </c>
      <c r="AT50" s="139" t="str">
        <f>_xlfn.IFNA(VLOOKUP($B50,'B-LogEmaxOverpEC50'!$A:$AL,MATCH(AT$1,'B-LogEmaxOverpEC50'!$A$1:$AL$1,0),FALSE),"")</f>
        <v/>
      </c>
      <c r="AU50" s="136" t="str">
        <f>_xlfn.IFNA(VLOOKUP($B50,'B-LogEmaxOverpEC50'!$A:$AL,MATCH(AU$1,'B-LogEmaxOverpEC50'!$A$1:$AL$1,0),FALSE),"")</f>
        <v/>
      </c>
      <c r="AV50" s="152">
        <f>_xlfn.IFNA(VLOOKUP($B50,'B-LogEmaxOverpEC50'!$A:$AL,MATCH(AV$1,'B-LogEmaxOverpEC50'!$A$1:$AL$1,0),FALSE),"")</f>
        <v>6.2783792114013881</v>
      </c>
      <c r="AW50" s="152">
        <f>_xlfn.IFNA(VLOOKUP($B50,'B-LogEmaxOverpEC50'!$A:$AL,MATCH(AW$1,'B-LogEmaxOverpEC50'!$A$1:$AL$1,0),FALSE),"")</f>
        <v>6.2138906373568217</v>
      </c>
      <c r="AX50" s="152" t="str">
        <f>_xlfn.IFNA(VLOOKUP($B50,'B-LogEmaxOverpEC50'!$A:$AL,MATCH(AX$1,'B-LogEmaxOverpEC50'!$A$1:$AL$1,0),FALSE),"")</f>
        <v/>
      </c>
      <c r="AY50" s="152" t="str">
        <f>_xlfn.IFNA(VLOOKUP($B50,'B-LogEmaxOverpEC50'!$A:$AL,MATCH(AY$1,'B-LogEmaxOverpEC50'!$A$1:$AL$1,0),FALSE),"")</f>
        <v/>
      </c>
      <c r="AZ50" s="152" t="str">
        <f>_xlfn.IFNA(VLOOKUP($B50,'B-LogEmaxOverpEC50'!$A:$AL,MATCH(AZ$1,'B-LogEmaxOverpEC50'!$A$1:$AL$1,0),FALSE),"")</f>
        <v/>
      </c>
      <c r="BA50" s="152">
        <f>_xlfn.IFNA(VLOOKUP($B50,'B-LogEmaxOverpEC50'!$A:$AL,MATCH(BA$1,'B-LogEmaxOverpEC50'!$A$1:$AL$1,0),FALSE),"")</f>
        <v>5.8756185107447001</v>
      </c>
      <c r="BB50" s="152">
        <f>_xlfn.IFNA(VLOOKUP($B50,'B-LogEmaxOverpEC50'!$A:$AL,MATCH(BB$1,'B-LogEmaxOverpEC50'!$A$1:$AL$1,0),FALSE),"")</f>
        <v>5.9526363495295831</v>
      </c>
      <c r="BC50" s="152">
        <f>_xlfn.IFNA(VLOOKUP($B50,'B-LogEmaxOverpEC50'!$A:$AL,MATCH(BC$1,'B-LogEmaxOverpEC50'!$A$1:$AL$1,0),FALSE),"")</f>
        <v>6.1273199500970712</v>
      </c>
      <c r="BD50" s="152" t="str">
        <f>_xlfn.IFNA(VLOOKUP($B50,'B-LogEmaxOverpEC50'!$A:$AL,MATCH(BD$1,'B-LogEmaxOverpEC50'!$A$1:$AL$1,0),FALSE),"")</f>
        <v/>
      </c>
      <c r="BE50" s="152" t="str">
        <f>_xlfn.IFNA(VLOOKUP($B50,'B-LogEmaxOverpEC50'!$A:$AL,MATCH(BE$1,'B-LogEmaxOverpEC50'!$A$1:$AL$1,0),FALSE),"")</f>
        <v/>
      </c>
      <c r="BF50" s="152" t="str">
        <f>_xlfn.IFNA(VLOOKUP($B50,'B-LogEmaxOverpEC50'!$A:$AL,MATCH(BF$1,'B-LogEmaxOverpEC50'!$A$1:$AL$1,0),FALSE),"")</f>
        <v/>
      </c>
      <c r="BG50" s="137">
        <f>_xlfn.IFNA(VLOOKUP($B50,'I-LogEmaxOverpEC50'!$A:$AR,MATCH(BG$1,'I-LogEmaxOverpEC50'!$A$1:$AR$1,0),FALSE),"")</f>
        <v>5.6818850445157265</v>
      </c>
      <c r="BH50" s="136">
        <f>_xlfn.IFNA(VLOOKUP($B50,'I-LogEmaxOverpEC50'!$A:$AR,MATCH(BH$1,'I-LogEmaxOverpEC50'!$A$1:$AR$1,0),FALSE),"")</f>
        <v>5.6293258123736658</v>
      </c>
      <c r="BI50" s="136" t="str">
        <f>_xlfn.IFNA(VLOOKUP($B50,'I-LogEmaxOverpEC50'!$A:$AR,MATCH(BI$1,'I-LogEmaxOverpEC50'!$A$1:$AR$1,0),FALSE),"")</f>
        <v/>
      </c>
      <c r="BJ50" s="136" t="str">
        <f>_xlfn.IFNA(VLOOKUP($B50,'I-LogEmaxOverpEC50'!$A:$AR,MATCH(BJ$1,'I-LogEmaxOverpEC50'!$A$1:$AR$1,0),FALSE),"")</f>
        <v/>
      </c>
      <c r="BK50" s="136">
        <f>_xlfn.IFNA(VLOOKUP($B50,'I-LogEmaxOverpEC50'!$A:$AR,MATCH(BK$1,'I-LogEmaxOverpEC50'!$A$1:$AR$1,0),FALSE),"")</f>
        <v>5.6852719819038677</v>
      </c>
      <c r="BL50" s="136">
        <f>_xlfn.IFNA(VLOOKUP($B50,'I-LogEmaxOverpEC50'!$A:$AR,MATCH(BL$1,'I-LogEmaxOverpEC50'!$A$1:$AR$1,0),FALSE),"")</f>
        <v>5.6852719819038677</v>
      </c>
      <c r="BM50" s="136">
        <f>_xlfn.IFNA(VLOOKUP($B50,'I-LogEmaxOverpEC50'!$A:$AR,MATCH(BM$1,'I-LogEmaxOverpEC50'!$A$1:$AR$1,0),FALSE),"")</f>
        <v>4.8321809049267266</v>
      </c>
      <c r="BN50" s="136">
        <f>_xlfn.IFNA(VLOOKUP($B50,'I-LogEmaxOverpEC50'!$A:$AR,MATCH(BN$1,'I-LogEmaxOverpEC50'!$A$1:$AR$1,0),FALSE),"")</f>
        <v>6.185561025777309</v>
      </c>
      <c r="BO50" s="136">
        <f>_xlfn.IFNA(VLOOKUP($B50,'I-LogEmaxOverpEC50'!$A:$AR,MATCH(BO$1,'I-LogEmaxOverpEC50'!$A$1:$AR$1,0),FALSE),"")</f>
        <v>6.185561025777309</v>
      </c>
      <c r="BP50" s="136" t="str">
        <f>_xlfn.IFNA(VLOOKUP($B50,'I-LogEmaxOverpEC50'!$A:$AR,MATCH(BP$1,'I-LogEmaxOverpEC50'!$A$1:$AR$1,0),FALSE),"")</f>
        <v/>
      </c>
      <c r="BQ50" s="136">
        <f>_xlfn.IFNA(VLOOKUP($B50,'I-LogEmaxOverpEC50'!$A:$AR,MATCH(BQ$1,'I-LogEmaxOverpEC50'!$A$1:$AR$1,0),FALSE),"")</f>
        <v>6.1123093754148412</v>
      </c>
      <c r="BR50" s="136" t="str">
        <f>_xlfn.IFNA(VLOOKUP($B50,'I-LogEmaxOverpEC50'!$A:$AR,MATCH(BR$1,'I-LogEmaxOverpEC50'!$A$1:$AR$1,0),FALSE),"")</f>
        <v/>
      </c>
      <c r="BS50" s="136">
        <f>_xlfn.IFNA(VLOOKUP($B50,'I-LogEmaxOverpEC50'!$A:$AR,MATCH(BS$1,'I-LogEmaxOverpEC50'!$A$1:$AR$1,0),FALSE),"")</f>
        <v>6.2120294571440891</v>
      </c>
      <c r="BT50" s="135"/>
      <c r="BU50" s="135"/>
      <c r="BV50" s="135"/>
      <c r="BW50" s="135"/>
      <c r="BX50" s="135"/>
      <c r="BY50" s="135"/>
      <c r="BZ50" s="135"/>
      <c r="CA50" s="135"/>
      <c r="CB50" s="135"/>
      <c r="CC50" s="135"/>
      <c r="CD50" s="135"/>
      <c r="CE50" s="135"/>
      <c r="CF50" s="135"/>
      <c r="CG50" s="135"/>
      <c r="CH50" s="135"/>
      <c r="CI50" s="135"/>
      <c r="CJ50" s="135"/>
    </row>
    <row r="51" spans="1:88" s="166" customFormat="1" x14ac:dyDescent="0.2">
      <c r="A51" s="146" t="e" cm="1">
        <f t="array" ref="A51">_xlfn.IFS(SUM(F51:R51)&gt;0,1,AB51&gt;0,2,TRUE,3)</f>
        <v>#N/A</v>
      </c>
      <c r="B51" s="146" t="s">
        <v>101</v>
      </c>
      <c r="C51" s="144"/>
      <c r="D51" s="151" t="str">
        <f>_xlfn.XLOOKUP(B51,RecNamesAll!A:A,RecNamesAll!E:E)</f>
        <v>A</v>
      </c>
      <c r="E51" s="150" t="str">
        <f>_xlfn.XLOOKUP(B51,RecNamesAll!A:A,RecNamesAll!C:C)</f>
        <v>FFA3</v>
      </c>
      <c r="F51" s="160" t="e">
        <f t="shared" si="0"/>
        <v>#N/A</v>
      </c>
      <c r="G51" s="159" t="e">
        <f t="shared" si="1"/>
        <v>#N/A</v>
      </c>
      <c r="H51" s="159" t="e">
        <f t="shared" si="2"/>
        <v>#N/A</v>
      </c>
      <c r="I51" s="159" t="e">
        <f t="shared" si="3"/>
        <v>#N/A</v>
      </c>
      <c r="J51" s="159" t="e">
        <f t="shared" si="4"/>
        <v>#N/A</v>
      </c>
      <c r="K51" s="159" t="e">
        <f t="shared" si="5"/>
        <v>#N/A</v>
      </c>
      <c r="L51" s="159" t="e">
        <f t="shared" si="6"/>
        <v>#N/A</v>
      </c>
      <c r="M51" s="159" t="e">
        <f t="shared" si="7"/>
        <v>#N/A</v>
      </c>
      <c r="N51" s="159" t="e">
        <f t="shared" si="8"/>
        <v>#N/A</v>
      </c>
      <c r="O51" s="159" t="e">
        <f t="shared" si="9"/>
        <v>#N/A</v>
      </c>
      <c r="P51" s="159" t="e">
        <f t="shared" si="10"/>
        <v>#N/A</v>
      </c>
      <c r="Q51" s="159" t="e">
        <f t="shared" si="11"/>
        <v>#N/A</v>
      </c>
      <c r="R51" s="159" t="e">
        <f t="shared" si="12"/>
        <v>#N/A</v>
      </c>
      <c r="S51" s="147"/>
      <c r="T51" s="147"/>
      <c r="U51" s="146" t="str">
        <f t="shared" si="13"/>
        <v>A</v>
      </c>
      <c r="V51" s="145" t="str">
        <f t="shared" si="14"/>
        <v>FFA3</v>
      </c>
      <c r="W51" s="157" t="e">
        <f>VLOOKUP($B51,GtP!$A:$DD,MATCH("Gs_0-2",GtP!$A$1:$DD$1,0),FALSE)</f>
        <v>#N/A</v>
      </c>
      <c r="X51" s="156" t="e">
        <f>VLOOKUP($B51,GtP!$A:$DD,MATCH("Gi/o_0-2",GtP!$A$1:$DD$1,0),FALSE)</f>
        <v>#N/A</v>
      </c>
      <c r="Y51" s="156" t="e">
        <f>VLOOKUP($B51,GtP!$A:$DD,MATCH("Gq/11_0-2",GtP!$A$1:$DD$1,0),FALSE)</f>
        <v>#N/A</v>
      </c>
      <c r="Z51" s="156" t="e">
        <f>VLOOKUP($B51,GtP!$A:$DD,MATCH("G12/13_0-2",GtP!$A$1:$DD$1,0),FALSE)</f>
        <v>#N/A</v>
      </c>
      <c r="AA51" s="155"/>
      <c r="AB51" s="143" t="e">
        <f t="shared" si="19"/>
        <v>#N/A</v>
      </c>
      <c r="AC51" s="315" t="str">
        <f t="shared" si="15"/>
        <v/>
      </c>
      <c r="AD51" s="349" t="str">
        <f t="shared" si="16"/>
        <v/>
      </c>
      <c r="AE51" s="349" t="str">
        <f t="shared" si="17"/>
        <v/>
      </c>
      <c r="AF51" s="311" t="str">
        <f t="shared" si="18"/>
        <v/>
      </c>
      <c r="AG51" s="141" t="e">
        <f>_xlfn.CONCAT(IF(AT51="","-","B"),IF(BG51="","-","I"),VLOOKUP($B51,GtP!$A:$BB,MATCH("Gs_0-1",GtP!$A$1:$BB$1,0),FALSE))</f>
        <v>#N/A</v>
      </c>
      <c r="AH51" s="140" t="e">
        <f>_xlfn.CONCAT(IF(AU51="","-","B"),IF(BH51="","-","I"),VLOOKUP($B51,GtP!$A:$BB,MATCH("Gs_0-1",GtP!$A$1:$BB$1,0),FALSE))</f>
        <v>#N/A</v>
      </c>
      <c r="AI51" s="140" t="e">
        <f>_xlfn.CONCAT(IF(AV51="","-","B"),IF(BI51="","-","I"),VLOOKUP($B51,GtP!$A:$BB,MATCH("Gi/o_0-1",GtP!$A$1:$BB$1,0),FALSE))</f>
        <v>#N/A</v>
      </c>
      <c r="AJ51" s="140" t="e">
        <f>_xlfn.CONCAT(IF(AW51="","-","B"),IF(BJ51="","-","I"),VLOOKUP($B51,GtP!$A:$BB,MATCH("Gi/o_0-1",GtP!$A$1:$BB$1,0),FALSE))</f>
        <v>#N/A</v>
      </c>
      <c r="AK51" s="140" t="e">
        <f>_xlfn.CONCAT(IF(AX51="","-","B"),IF(BK51="","-","I"),VLOOKUP($B51,GtP!$A:$BB,MATCH("Gi/o_0-1",GtP!$A$1:$BB$1,0),FALSE))</f>
        <v>#N/A</v>
      </c>
      <c r="AL51" s="140" t="e">
        <f>_xlfn.CONCAT(IF(AY51="","-","B"),IF(BL51="","-","I"),VLOOKUP($B51,GtP!$A:$BB,MATCH("Gi/o_0-1",GtP!$A$1:$BB$1,0),FALSE))</f>
        <v>#N/A</v>
      </c>
      <c r="AM51" s="140" t="e">
        <f>_xlfn.CONCAT(IF(AZ51="","-","B"),IF(BM51="","-","I"),VLOOKUP($B51,GtP!$A:$BB,MATCH("Gi/o_0-1",GtP!$A$1:$BB$1,0),FALSE))</f>
        <v>#N/A</v>
      </c>
      <c r="AN51" s="140" t="e">
        <f>_xlfn.CONCAT(IF(BA51="","-","B"),IF(BN51="","-","I"),VLOOKUP($B51,GtP!$A:$BB,MATCH("Gq/11_0-1",GtP!$A$1:$BB$1,0),FALSE))</f>
        <v>#N/A</v>
      </c>
      <c r="AO51" s="140" t="e">
        <f>_xlfn.CONCAT(IF(BB51="","-","B"),IF(BO51="","-","I"),VLOOKUP($B51,GtP!$A:$BB,MATCH("Gq/11_0-1",GtP!$A$1:$BB$1,0),FALSE))</f>
        <v>#N/A</v>
      </c>
      <c r="AP51" s="140" t="e">
        <f>_xlfn.CONCAT(IF(BC51="","-","B"),IF(BP51="","-","I"),VLOOKUP($B51,GtP!$A:$BB,MATCH("Gq/11_0-1",GtP!$A$1:$BB$1,0),FALSE))</f>
        <v>#N/A</v>
      </c>
      <c r="AQ51" s="140" t="e">
        <f>_xlfn.CONCAT(IF(BD51="","-","B"),IF(BQ51="","-","I"),VLOOKUP($B51,GtP!$A:$BB,MATCH("Gq/11_0-1",GtP!$A$1:$BB$1,0),FALSE))</f>
        <v>#N/A</v>
      </c>
      <c r="AR51" s="140" t="e">
        <f>_xlfn.CONCAT(IF(BE51="","-","B"),IF(BR51="","-","I"),VLOOKUP($B51,GtP!$A:$BB,MATCH("G12/13_0-1",GtP!$A$1:$BB$1,0),FALSE))</f>
        <v>#N/A</v>
      </c>
      <c r="AS51" s="140" t="e">
        <f>_xlfn.CONCAT(IF(BF51="","-","B"),IF(BS51="","-","I"),VLOOKUP($B51,GtP!$A:$BB,MATCH("G12/13_0-1",GtP!$A$1:$BB$1,0),FALSE))</f>
        <v>#N/A</v>
      </c>
      <c r="AT51" s="139" t="str">
        <f>_xlfn.IFNA(VLOOKUP($B51,'B-LogEmaxOverpEC50'!$A:$AL,MATCH(AT$1,'B-LogEmaxOverpEC50'!$A$1:$AL$1,0),FALSE),"")</f>
        <v/>
      </c>
      <c r="AU51" s="136" t="str">
        <f>_xlfn.IFNA(VLOOKUP($B51,'B-LogEmaxOverpEC50'!$A:$AL,MATCH(AU$1,'B-LogEmaxOverpEC50'!$A$1:$AL$1,0),FALSE),"")</f>
        <v/>
      </c>
      <c r="AV51" s="152">
        <f>_xlfn.IFNA(VLOOKUP($B51,'B-LogEmaxOverpEC50'!$A:$AL,MATCH(AV$1,'B-LogEmaxOverpEC50'!$A$1:$AL$1,0),FALSE),"")</f>
        <v>6.848753763969901</v>
      </c>
      <c r="AW51" s="152">
        <f>_xlfn.IFNA(VLOOKUP($B51,'B-LogEmaxOverpEC50'!$A:$AL,MATCH(AW$1,'B-LogEmaxOverpEC50'!$A$1:$AL$1,0),FALSE),"")</f>
        <v>7.0681361082650298</v>
      </c>
      <c r="AX51" s="152">
        <f>_xlfn.IFNA(VLOOKUP($B51,'B-LogEmaxOverpEC50'!$A:$AL,MATCH(AX$1,'B-LogEmaxOverpEC50'!$A$1:$AL$1,0),FALSE),"")</f>
        <v>7.240096693877879</v>
      </c>
      <c r="AY51" s="152">
        <f>_xlfn.IFNA(VLOOKUP($B51,'B-LogEmaxOverpEC50'!$A:$AL,MATCH(AY$1,'B-LogEmaxOverpEC50'!$A$1:$AL$1,0),FALSE),"")</f>
        <v>7.2426314613240477</v>
      </c>
      <c r="AZ51" s="152">
        <f>_xlfn.IFNA(VLOOKUP($B51,'B-LogEmaxOverpEC50'!$A:$AL,MATCH(AZ$1,'B-LogEmaxOverpEC50'!$A$1:$AL$1,0),FALSE),"")</f>
        <v>6.8305017393159151</v>
      </c>
      <c r="BA51" s="152" t="str">
        <f>_xlfn.IFNA(VLOOKUP($B51,'B-LogEmaxOverpEC50'!$A:$AL,MATCH(BA$1,'B-LogEmaxOverpEC50'!$A$1:$AL$1,0),FALSE),"")</f>
        <v/>
      </c>
      <c r="BB51" s="152" t="str">
        <f>_xlfn.IFNA(VLOOKUP($B51,'B-LogEmaxOverpEC50'!$A:$AL,MATCH(BB$1,'B-LogEmaxOverpEC50'!$A$1:$AL$1,0),FALSE),"")</f>
        <v/>
      </c>
      <c r="BC51" s="152" t="str">
        <f>_xlfn.IFNA(VLOOKUP($B51,'B-LogEmaxOverpEC50'!$A:$AL,MATCH(BC$1,'B-LogEmaxOverpEC50'!$A$1:$AL$1,0),FALSE),"")</f>
        <v/>
      </c>
      <c r="BD51" s="152" t="str">
        <f>_xlfn.IFNA(VLOOKUP($B51,'B-LogEmaxOverpEC50'!$A:$AL,MATCH(BD$1,'B-LogEmaxOverpEC50'!$A$1:$AL$1,0),FALSE),"")</f>
        <v/>
      </c>
      <c r="BE51" s="152">
        <f>_xlfn.IFNA(VLOOKUP($B51,'B-LogEmaxOverpEC50'!$A:$AL,MATCH(BE$1,'B-LogEmaxOverpEC50'!$A$1:$AL$1,0),FALSE),"")</f>
        <v>7.0454933290018928</v>
      </c>
      <c r="BF51" s="152">
        <f>_xlfn.IFNA(VLOOKUP($B51,'B-LogEmaxOverpEC50'!$A:$AL,MATCH(BF$1,'B-LogEmaxOverpEC50'!$A$1:$AL$1,0),FALSE),"")</f>
        <v>5.8582775685519666</v>
      </c>
      <c r="BG51" s="137" t="str">
        <f>_xlfn.IFNA(VLOOKUP($B51,'I-LogEmaxOverpEC50'!$A:$AR,MATCH(BG$1,'I-LogEmaxOverpEC50'!$A$1:$AR$1,0),FALSE),"")</f>
        <v/>
      </c>
      <c r="BH51" s="136" t="str">
        <f>_xlfn.IFNA(VLOOKUP($B51,'I-LogEmaxOverpEC50'!$A:$AR,MATCH(BH$1,'I-LogEmaxOverpEC50'!$A$1:$AR$1,0),FALSE),"")</f>
        <v/>
      </c>
      <c r="BI51" s="136">
        <f>_xlfn.IFNA(VLOOKUP($B51,'I-LogEmaxOverpEC50'!$A:$AR,MATCH(BI$1,'I-LogEmaxOverpEC50'!$A$1:$AR$1,0),FALSE),"")</f>
        <v>6.2096299780818747</v>
      </c>
      <c r="BJ51" s="136">
        <f>_xlfn.IFNA(VLOOKUP($B51,'I-LogEmaxOverpEC50'!$A:$AR,MATCH(BJ$1,'I-LogEmaxOverpEC50'!$A$1:$AR$1,0),FALSE),"")</f>
        <v>6.2096299780818747</v>
      </c>
      <c r="BK51" s="136">
        <f>_xlfn.IFNA(VLOOKUP($B51,'I-LogEmaxOverpEC50'!$A:$AR,MATCH(BK$1,'I-LogEmaxOverpEC50'!$A$1:$AR$1,0),FALSE),"")</f>
        <v>5.8025930496824438</v>
      </c>
      <c r="BL51" s="136">
        <f>_xlfn.IFNA(VLOOKUP($B51,'I-LogEmaxOverpEC50'!$A:$AR,MATCH(BL$1,'I-LogEmaxOverpEC50'!$A$1:$AR$1,0),FALSE),"")</f>
        <v>5.8025930496824438</v>
      </c>
      <c r="BM51" s="136">
        <f>_xlfn.IFNA(VLOOKUP($B51,'I-LogEmaxOverpEC50'!$A:$AR,MATCH(BM$1,'I-LogEmaxOverpEC50'!$A$1:$AR$1,0),FALSE),"")</f>
        <v>5.6586427090999702</v>
      </c>
      <c r="BN51" s="136" t="str">
        <f>_xlfn.IFNA(VLOOKUP($B51,'I-LogEmaxOverpEC50'!$A:$AR,MATCH(BN$1,'I-LogEmaxOverpEC50'!$A$1:$AR$1,0),FALSE),"")</f>
        <v/>
      </c>
      <c r="BO51" s="136" t="str">
        <f>_xlfn.IFNA(VLOOKUP($B51,'I-LogEmaxOverpEC50'!$A:$AR,MATCH(BO$1,'I-LogEmaxOverpEC50'!$A$1:$AR$1,0),FALSE),"")</f>
        <v/>
      </c>
      <c r="BP51" s="136">
        <f>_xlfn.IFNA(VLOOKUP($B51,'I-LogEmaxOverpEC50'!$A:$AR,MATCH(BP$1,'I-LogEmaxOverpEC50'!$A$1:$AR$1,0),FALSE),"")</f>
        <v>5.2254278163646246</v>
      </c>
      <c r="BQ51" s="136">
        <f>_xlfn.IFNA(VLOOKUP($B51,'I-LogEmaxOverpEC50'!$A:$AR,MATCH(BQ$1,'I-LogEmaxOverpEC50'!$A$1:$AR$1,0),FALSE),"")</f>
        <v>4.7710832997223456</v>
      </c>
      <c r="BR51" s="136">
        <f>_xlfn.IFNA(VLOOKUP($B51,'I-LogEmaxOverpEC50'!$A:$AR,MATCH(BR$1,'I-LogEmaxOverpEC50'!$A$1:$AR$1,0),FALSE),"")</f>
        <v>5.6427142802027968</v>
      </c>
      <c r="BS51" s="136">
        <f>_xlfn.IFNA(VLOOKUP($B51,'I-LogEmaxOverpEC50'!$A:$AR,MATCH(BS$1,'I-LogEmaxOverpEC50'!$A$1:$AR$1,0),FALSE),"")</f>
        <v>5.7891492472414532</v>
      </c>
      <c r="BT51" s="135"/>
      <c r="BU51" s="135"/>
      <c r="BV51" s="135"/>
      <c r="BW51" s="135"/>
      <c r="BX51" s="135"/>
      <c r="BY51" s="135"/>
      <c r="BZ51" s="135"/>
      <c r="CA51" s="135"/>
      <c r="CB51" s="135"/>
      <c r="CC51" s="135"/>
      <c r="CD51" s="135"/>
      <c r="CE51" s="135"/>
      <c r="CF51" s="135"/>
      <c r="CG51" s="135"/>
      <c r="CH51" s="135"/>
      <c r="CI51" s="135"/>
      <c r="CJ51" s="135"/>
    </row>
    <row r="52" spans="1:88" s="166" customFormat="1" x14ac:dyDescent="0.2">
      <c r="A52" s="146" t="e" cm="1">
        <f t="array" ref="A52">_xlfn.IFS(SUM(F52:R52)&gt;0,1,AB52&gt;0,2,TRUE,3)</f>
        <v>#N/A</v>
      </c>
      <c r="B52" s="146" t="s">
        <v>102</v>
      </c>
      <c r="C52" s="144"/>
      <c r="D52" s="151" t="str">
        <f>_xlfn.XLOOKUP(B52,RecNamesAll!A:A,RecNamesAll!E:E)</f>
        <v>A</v>
      </c>
      <c r="E52" s="150" t="str">
        <f>_xlfn.XLOOKUP(B52,RecNamesAll!A:A,RecNamesAll!C:C)</f>
        <v>FFA4</v>
      </c>
      <c r="F52" s="160" t="e">
        <f t="shared" si="0"/>
        <v>#N/A</v>
      </c>
      <c r="G52" s="159" t="e">
        <f t="shared" si="1"/>
        <v>#N/A</v>
      </c>
      <c r="H52" s="159" t="e">
        <f t="shared" si="2"/>
        <v>#N/A</v>
      </c>
      <c r="I52" s="159" t="e">
        <f t="shared" si="3"/>
        <v>#N/A</v>
      </c>
      <c r="J52" s="159" t="e">
        <f t="shared" si="4"/>
        <v>#N/A</v>
      </c>
      <c r="K52" s="159" t="e">
        <f t="shared" si="5"/>
        <v>#N/A</v>
      </c>
      <c r="L52" s="159" t="e">
        <f t="shared" si="6"/>
        <v>#N/A</v>
      </c>
      <c r="M52" s="159" t="e">
        <f t="shared" si="7"/>
        <v>#N/A</v>
      </c>
      <c r="N52" s="159" t="e">
        <f t="shared" si="8"/>
        <v>#N/A</v>
      </c>
      <c r="O52" s="159" t="e">
        <f t="shared" si="9"/>
        <v>#N/A</v>
      </c>
      <c r="P52" s="159" t="e">
        <f t="shared" si="10"/>
        <v>#N/A</v>
      </c>
      <c r="Q52" s="159" t="e">
        <f t="shared" si="11"/>
        <v>#N/A</v>
      </c>
      <c r="R52" s="159" t="e">
        <f t="shared" si="12"/>
        <v>#N/A</v>
      </c>
      <c r="S52" s="147"/>
      <c r="T52" s="147"/>
      <c r="U52" s="146" t="str">
        <f t="shared" si="13"/>
        <v>A</v>
      </c>
      <c r="V52" s="145" t="str">
        <f t="shared" si="14"/>
        <v>FFA4</v>
      </c>
      <c r="W52" s="157" t="e">
        <f>VLOOKUP($B52,GtP!$A:$DD,MATCH("Gs_0-2",GtP!$A$1:$DD$1,0),FALSE)</f>
        <v>#N/A</v>
      </c>
      <c r="X52" s="156" t="e">
        <f>VLOOKUP($B52,GtP!$A:$DD,MATCH("Gi/o_0-2",GtP!$A$1:$DD$1,0),FALSE)</f>
        <v>#N/A</v>
      </c>
      <c r="Y52" s="156" t="e">
        <f>VLOOKUP($B52,GtP!$A:$DD,MATCH("Gq/11_0-2",GtP!$A$1:$DD$1,0),FALSE)</f>
        <v>#N/A</v>
      </c>
      <c r="Z52" s="156" t="e">
        <f>VLOOKUP($B52,GtP!$A:$DD,MATCH("G12/13_0-2",GtP!$A$1:$DD$1,0),FALSE)</f>
        <v>#N/A</v>
      </c>
      <c r="AA52" s="155"/>
      <c r="AB52" s="143" t="e">
        <f t="shared" si="19"/>
        <v>#N/A</v>
      </c>
      <c r="AC52" s="315" t="str">
        <f t="shared" si="15"/>
        <v/>
      </c>
      <c r="AD52" s="349" t="str">
        <f t="shared" si="16"/>
        <v/>
      </c>
      <c r="AE52" s="349" t="str">
        <f t="shared" si="17"/>
        <v/>
      </c>
      <c r="AF52" s="311" t="str">
        <f t="shared" si="18"/>
        <v/>
      </c>
      <c r="AG52" s="141" t="e">
        <f>_xlfn.CONCAT(IF(AT52="","-","B"),IF(BG52="","-","I"),VLOOKUP($B52,GtP!$A:$BB,MATCH("Gs_0-1",GtP!$A$1:$BB$1,0),FALSE))</f>
        <v>#N/A</v>
      </c>
      <c r="AH52" s="140" t="e">
        <f>_xlfn.CONCAT(IF(AU52="","-","B"),IF(BH52="","-","I"),VLOOKUP($B52,GtP!$A:$BB,MATCH("Gs_0-1",GtP!$A$1:$BB$1,0),FALSE))</f>
        <v>#N/A</v>
      </c>
      <c r="AI52" s="140" t="e">
        <f>_xlfn.CONCAT(IF(AV52="","-","B"),IF(BI52="","-","I"),VLOOKUP($B52,GtP!$A:$BB,MATCH("Gi/o_0-1",GtP!$A$1:$BB$1,0),FALSE))</f>
        <v>#N/A</v>
      </c>
      <c r="AJ52" s="140" t="e">
        <f>_xlfn.CONCAT(IF(AW52="","-","B"),IF(BJ52="","-","I"),VLOOKUP($B52,GtP!$A:$BB,MATCH("Gi/o_0-1",GtP!$A$1:$BB$1,0),FALSE))</f>
        <v>#N/A</v>
      </c>
      <c r="AK52" s="140" t="e">
        <f>_xlfn.CONCAT(IF(AX52="","-","B"),IF(BK52="","-","I"),VLOOKUP($B52,GtP!$A:$BB,MATCH("Gi/o_0-1",GtP!$A$1:$BB$1,0),FALSE))</f>
        <v>#N/A</v>
      </c>
      <c r="AL52" s="140" t="e">
        <f>_xlfn.CONCAT(IF(AY52="","-","B"),IF(BL52="","-","I"),VLOOKUP($B52,GtP!$A:$BB,MATCH("Gi/o_0-1",GtP!$A$1:$BB$1,0),FALSE))</f>
        <v>#N/A</v>
      </c>
      <c r="AM52" s="140" t="e">
        <f>_xlfn.CONCAT(IF(AZ52="","-","B"),IF(BM52="","-","I"),VLOOKUP($B52,GtP!$A:$BB,MATCH("Gi/o_0-1",GtP!$A$1:$BB$1,0),FALSE))</f>
        <v>#N/A</v>
      </c>
      <c r="AN52" s="140" t="e">
        <f>_xlfn.CONCAT(IF(BA52="","-","B"),IF(BN52="","-","I"),VLOOKUP($B52,GtP!$A:$BB,MATCH("Gq/11_0-1",GtP!$A$1:$BB$1,0),FALSE))</f>
        <v>#N/A</v>
      </c>
      <c r="AO52" s="140" t="e">
        <f>_xlfn.CONCAT(IF(BB52="","-","B"),IF(BO52="","-","I"),VLOOKUP($B52,GtP!$A:$BB,MATCH("Gq/11_0-1",GtP!$A$1:$BB$1,0),FALSE))</f>
        <v>#N/A</v>
      </c>
      <c r="AP52" s="140" t="e">
        <f>_xlfn.CONCAT(IF(BC52="","-","B"),IF(BP52="","-","I"),VLOOKUP($B52,GtP!$A:$BB,MATCH("Gq/11_0-1",GtP!$A$1:$BB$1,0),FALSE))</f>
        <v>#N/A</v>
      </c>
      <c r="AQ52" s="140" t="e">
        <f>_xlfn.CONCAT(IF(BD52="","-","B"),IF(BQ52="","-","I"),VLOOKUP($B52,GtP!$A:$BB,MATCH("Gq/11_0-1",GtP!$A$1:$BB$1,0),FALSE))</f>
        <v>#N/A</v>
      </c>
      <c r="AR52" s="140" t="e">
        <f>_xlfn.CONCAT(IF(BE52="","-","B"),IF(BR52="","-","I"),VLOOKUP($B52,GtP!$A:$BB,MATCH("G12/13_0-1",GtP!$A$1:$BB$1,0),FALSE))</f>
        <v>#N/A</v>
      </c>
      <c r="AS52" s="140" t="e">
        <f>_xlfn.CONCAT(IF(BF52="","-","B"),IF(BS52="","-","I"),VLOOKUP($B52,GtP!$A:$BB,MATCH("G12/13_0-1",GtP!$A$1:$BB$1,0),FALSE))</f>
        <v>#N/A</v>
      </c>
      <c r="AT52" s="139" t="str">
        <f>_xlfn.IFNA(VLOOKUP($B52,'B-LogEmaxOverpEC50'!$A:$AL,MATCH(AT$1,'B-LogEmaxOverpEC50'!$A$1:$AL$1,0),FALSE),"")</f>
        <v/>
      </c>
      <c r="AU52" s="136" t="str">
        <f>_xlfn.IFNA(VLOOKUP($B52,'B-LogEmaxOverpEC50'!$A:$AL,MATCH(AU$1,'B-LogEmaxOverpEC50'!$A$1:$AL$1,0),FALSE),"")</f>
        <v/>
      </c>
      <c r="AV52" s="152">
        <f>_xlfn.IFNA(VLOOKUP($B52,'B-LogEmaxOverpEC50'!$A:$AL,MATCH(AV$1,'B-LogEmaxOverpEC50'!$A$1:$AL$1,0),FALSE),"")</f>
        <v>6.7004939312833329</v>
      </c>
      <c r="AW52" s="152">
        <f>_xlfn.IFNA(VLOOKUP($B52,'B-LogEmaxOverpEC50'!$A:$AL,MATCH(AW$1,'B-LogEmaxOverpEC50'!$A$1:$AL$1,0),FALSE),"")</f>
        <v>6.843105378718719</v>
      </c>
      <c r="AX52" s="152">
        <f>_xlfn.IFNA(VLOOKUP($B52,'B-LogEmaxOverpEC50'!$A:$AL,MATCH(AX$1,'B-LogEmaxOverpEC50'!$A$1:$AL$1,0),FALSE),"")</f>
        <v>6.8337727299262161</v>
      </c>
      <c r="AY52" s="152">
        <f>_xlfn.IFNA(VLOOKUP($B52,'B-LogEmaxOverpEC50'!$A:$AL,MATCH(AY$1,'B-LogEmaxOverpEC50'!$A$1:$AL$1,0),FALSE),"")</f>
        <v>7.0526469169077286</v>
      </c>
      <c r="AZ52" s="152" t="str">
        <f>_xlfn.IFNA(VLOOKUP($B52,'B-LogEmaxOverpEC50'!$A:$AL,MATCH(AZ$1,'B-LogEmaxOverpEC50'!$A$1:$AL$1,0),FALSE),"")</f>
        <v/>
      </c>
      <c r="BA52" s="152">
        <f>_xlfn.IFNA(VLOOKUP($B52,'B-LogEmaxOverpEC50'!$A:$AL,MATCH(BA$1,'B-LogEmaxOverpEC50'!$A$1:$AL$1,0),FALSE),"")</f>
        <v>6.5190219636198954</v>
      </c>
      <c r="BB52" s="152">
        <f>_xlfn.IFNA(VLOOKUP($B52,'B-LogEmaxOverpEC50'!$A:$AL,MATCH(BB$1,'B-LogEmaxOverpEC50'!$A$1:$AL$1,0),FALSE),"")</f>
        <v>6.6049785329459265</v>
      </c>
      <c r="BC52" s="152">
        <f>_xlfn.IFNA(VLOOKUP($B52,'B-LogEmaxOverpEC50'!$A:$AL,MATCH(BC$1,'B-LogEmaxOverpEC50'!$A$1:$AL$1,0),FALSE),"")</f>
        <v>7.0123298348443175</v>
      </c>
      <c r="BD52" s="152">
        <f>_xlfn.IFNA(VLOOKUP($B52,'B-LogEmaxOverpEC50'!$A:$AL,MATCH(BD$1,'B-LogEmaxOverpEC50'!$A$1:$AL$1,0),FALSE),"")</f>
        <v>7.1819861018489641</v>
      </c>
      <c r="BE52" s="152" t="str">
        <f>_xlfn.IFNA(VLOOKUP($B52,'B-LogEmaxOverpEC50'!$A:$AL,MATCH(BE$1,'B-LogEmaxOverpEC50'!$A$1:$AL$1,0),FALSE),"")</f>
        <v/>
      </c>
      <c r="BF52" s="152">
        <f>_xlfn.IFNA(VLOOKUP($B52,'B-LogEmaxOverpEC50'!$A:$AL,MATCH(BF$1,'B-LogEmaxOverpEC50'!$A$1:$AL$1,0),FALSE),"")</f>
        <v>6.0308914698717704</v>
      </c>
      <c r="BG52" s="137">
        <f>_xlfn.IFNA(VLOOKUP($B52,'I-LogEmaxOverpEC50'!$A:$AR,MATCH(BG$1,'I-LogEmaxOverpEC50'!$A$1:$AR$1,0),FALSE),"")</f>
        <v>9.0724644352645836</v>
      </c>
      <c r="BH52" s="136">
        <f>_xlfn.IFNA(VLOOKUP($B52,'I-LogEmaxOverpEC50'!$A:$AR,MATCH(BH$1,'I-LogEmaxOverpEC50'!$A$1:$AR$1,0),FALSE),"")</f>
        <v>8.897522587381772</v>
      </c>
      <c r="BI52" s="136">
        <f>_xlfn.IFNA(VLOOKUP($B52,'I-LogEmaxOverpEC50'!$A:$AR,MATCH(BI$1,'I-LogEmaxOverpEC50'!$A$1:$AR$1,0),FALSE),"")</f>
        <v>9.5683530448508307</v>
      </c>
      <c r="BJ52" s="136">
        <f>_xlfn.IFNA(VLOOKUP($B52,'I-LogEmaxOverpEC50'!$A:$AR,MATCH(BJ$1,'I-LogEmaxOverpEC50'!$A$1:$AR$1,0),FALSE),"")</f>
        <v>9.5683530448508307</v>
      </c>
      <c r="BK52" s="136">
        <f>_xlfn.IFNA(VLOOKUP($B52,'I-LogEmaxOverpEC50'!$A:$AR,MATCH(BK$1,'I-LogEmaxOverpEC50'!$A$1:$AR$1,0),FALSE),"")</f>
        <v>9.2445093628530941</v>
      </c>
      <c r="BL52" s="136">
        <f>_xlfn.IFNA(VLOOKUP($B52,'I-LogEmaxOverpEC50'!$A:$AR,MATCH(BL$1,'I-LogEmaxOverpEC50'!$A$1:$AR$1,0),FALSE),"")</f>
        <v>9.2445093628530941</v>
      </c>
      <c r="BM52" s="136">
        <f>_xlfn.IFNA(VLOOKUP($B52,'I-LogEmaxOverpEC50'!$A:$AR,MATCH(BM$1,'I-LogEmaxOverpEC50'!$A$1:$AR$1,0),FALSE),"")</f>
        <v>9.3615646826119363</v>
      </c>
      <c r="BN52" s="136">
        <f>_xlfn.IFNA(VLOOKUP($B52,'I-LogEmaxOverpEC50'!$A:$AR,MATCH(BN$1,'I-LogEmaxOverpEC50'!$A$1:$AR$1,0),FALSE),"")</f>
        <v>9.0563382591545185</v>
      </c>
      <c r="BO52" s="136">
        <f>_xlfn.IFNA(VLOOKUP($B52,'I-LogEmaxOverpEC50'!$A:$AR,MATCH(BO$1,'I-LogEmaxOverpEC50'!$A$1:$AR$1,0),FALSE),"")</f>
        <v>9.0563382591545185</v>
      </c>
      <c r="BP52" s="136">
        <f>_xlfn.IFNA(VLOOKUP($B52,'I-LogEmaxOverpEC50'!$A:$AR,MATCH(BP$1,'I-LogEmaxOverpEC50'!$A$1:$AR$1,0),FALSE),"")</f>
        <v>9.235063744506018</v>
      </c>
      <c r="BQ52" s="136">
        <f>_xlfn.IFNA(VLOOKUP($B52,'I-LogEmaxOverpEC50'!$A:$AR,MATCH(BQ$1,'I-LogEmaxOverpEC50'!$A$1:$AR$1,0),FALSE),"")</f>
        <v>8.075026652029182</v>
      </c>
      <c r="BR52" s="136">
        <f>_xlfn.IFNA(VLOOKUP($B52,'I-LogEmaxOverpEC50'!$A:$AR,MATCH(BR$1,'I-LogEmaxOverpEC50'!$A$1:$AR$1,0),FALSE),"")</f>
        <v>8.8936560625744754</v>
      </c>
      <c r="BS52" s="136">
        <f>_xlfn.IFNA(VLOOKUP($B52,'I-LogEmaxOverpEC50'!$A:$AR,MATCH(BS$1,'I-LogEmaxOverpEC50'!$A$1:$AR$1,0),FALSE),"")</f>
        <v>8.797577319177794</v>
      </c>
      <c r="BT52" s="135"/>
      <c r="BU52" s="135"/>
      <c r="BV52" s="135"/>
      <c r="BW52" s="135"/>
      <c r="BX52" s="135"/>
      <c r="BY52" s="135"/>
      <c r="BZ52" s="135"/>
      <c r="CA52" s="135"/>
      <c r="CB52" s="135"/>
      <c r="CC52" s="135"/>
      <c r="CD52" s="135"/>
      <c r="CE52" s="135"/>
      <c r="CF52" s="135"/>
      <c r="CG52" s="135"/>
      <c r="CH52" s="135"/>
      <c r="CI52" s="135"/>
      <c r="CJ52" s="135"/>
    </row>
    <row r="53" spans="1:88" s="166" customFormat="1" x14ac:dyDescent="0.2">
      <c r="A53" s="146" t="e" cm="1">
        <f t="array" ref="A53">_xlfn.IFS(SUM(F53:R53)&gt;0,1,AB53&gt;0,2,TRUE,3)</f>
        <v>#N/A</v>
      </c>
      <c r="B53" s="146" t="s">
        <v>174</v>
      </c>
      <c r="C53" s="144"/>
      <c r="D53" s="151" t="str">
        <f>_xlfn.XLOOKUP(B53,RecNamesAll!A:A,RecNamesAll!E:E)</f>
        <v>A</v>
      </c>
      <c r="E53" s="150" t="str">
        <f>_xlfn.XLOOKUP(B53,RecNamesAll!A:A,RecNamesAll!C:C)</f>
        <v>FP</v>
      </c>
      <c r="F53" s="160" t="e">
        <f t="shared" si="0"/>
        <v>#N/A</v>
      </c>
      <c r="G53" s="159" t="e">
        <f t="shared" si="1"/>
        <v>#N/A</v>
      </c>
      <c r="H53" s="159" t="e">
        <f t="shared" si="2"/>
        <v>#N/A</v>
      </c>
      <c r="I53" s="159" t="e">
        <f t="shared" si="3"/>
        <v>#N/A</v>
      </c>
      <c r="J53" s="159" t="e">
        <f t="shared" si="4"/>
        <v>#N/A</v>
      </c>
      <c r="K53" s="159" t="e">
        <f t="shared" si="5"/>
        <v>#N/A</v>
      </c>
      <c r="L53" s="159" t="e">
        <f t="shared" si="6"/>
        <v>#N/A</v>
      </c>
      <c r="M53" s="159" t="e">
        <f t="shared" si="7"/>
        <v>#N/A</v>
      </c>
      <c r="N53" s="159" t="e">
        <f t="shared" si="8"/>
        <v>#N/A</v>
      </c>
      <c r="O53" s="159" t="e">
        <f t="shared" si="9"/>
        <v>#N/A</v>
      </c>
      <c r="P53" s="159" t="e">
        <f t="shared" si="10"/>
        <v>#N/A</v>
      </c>
      <c r="Q53" s="159" t="e">
        <f t="shared" si="11"/>
        <v>#N/A</v>
      </c>
      <c r="R53" s="159" t="e">
        <f t="shared" si="12"/>
        <v>#N/A</v>
      </c>
      <c r="S53" s="147"/>
      <c r="T53" s="147"/>
      <c r="U53" s="146" t="str">
        <f t="shared" si="13"/>
        <v>A</v>
      </c>
      <c r="V53" s="145" t="str">
        <f t="shared" si="14"/>
        <v>FP</v>
      </c>
      <c r="W53" s="157" t="e">
        <f>VLOOKUP($B53,GtP!$A:$DD,MATCH("Gs_0-2",GtP!$A$1:$DD$1,0),FALSE)</f>
        <v>#N/A</v>
      </c>
      <c r="X53" s="156" t="e">
        <f>VLOOKUP($B53,GtP!$A:$DD,MATCH("Gi/o_0-2",GtP!$A$1:$DD$1,0),FALSE)</f>
        <v>#N/A</v>
      </c>
      <c r="Y53" s="156" t="e">
        <f>VLOOKUP($B53,GtP!$A:$DD,MATCH("Gq/11_0-2",GtP!$A$1:$DD$1,0),FALSE)</f>
        <v>#N/A</v>
      </c>
      <c r="Z53" s="156" t="e">
        <f>VLOOKUP($B53,GtP!$A:$DD,MATCH("G12/13_0-2",GtP!$A$1:$DD$1,0),FALSE)</f>
        <v>#N/A</v>
      </c>
      <c r="AA53" s="155"/>
      <c r="AB53" s="143" t="e">
        <f t="shared" si="19"/>
        <v>#N/A</v>
      </c>
      <c r="AC53" s="315" t="str">
        <f t="shared" si="15"/>
        <v/>
      </c>
      <c r="AD53" s="349" t="str">
        <f t="shared" si="16"/>
        <v/>
      </c>
      <c r="AE53" s="349" t="str">
        <f t="shared" si="17"/>
        <v/>
      </c>
      <c r="AF53" s="311" t="str">
        <f t="shared" si="18"/>
        <v/>
      </c>
      <c r="AG53" s="141" t="e">
        <f>_xlfn.CONCAT(IF(AT53="","-","B"),IF(BG53="","-","I"),VLOOKUP($B53,GtP!$A:$BB,MATCH("Gs_0-1",GtP!$A$1:$BB$1,0),FALSE))</f>
        <v>#N/A</v>
      </c>
      <c r="AH53" s="140" t="e">
        <f>_xlfn.CONCAT(IF(AU53="","-","B"),IF(BH53="","-","I"),VLOOKUP($B53,GtP!$A:$BB,MATCH("Gs_0-1",GtP!$A$1:$BB$1,0),FALSE))</f>
        <v>#N/A</v>
      </c>
      <c r="AI53" s="140" t="e">
        <f>_xlfn.CONCAT(IF(AV53="","-","B"),IF(BI53="","-","I"),VLOOKUP($B53,GtP!$A:$BB,MATCH("Gi/o_0-1",GtP!$A$1:$BB$1,0),FALSE))</f>
        <v>#N/A</v>
      </c>
      <c r="AJ53" s="140" t="e">
        <f>_xlfn.CONCAT(IF(AW53="","-","B"),IF(BJ53="","-","I"),VLOOKUP($B53,GtP!$A:$BB,MATCH("Gi/o_0-1",GtP!$A$1:$BB$1,0),FALSE))</f>
        <v>#N/A</v>
      </c>
      <c r="AK53" s="140" t="e">
        <f>_xlfn.CONCAT(IF(AX53="","-","B"),IF(BK53="","-","I"),VLOOKUP($B53,GtP!$A:$BB,MATCH("Gi/o_0-1",GtP!$A$1:$BB$1,0),FALSE))</f>
        <v>#N/A</v>
      </c>
      <c r="AL53" s="140" t="e">
        <f>_xlfn.CONCAT(IF(AY53="","-","B"),IF(BL53="","-","I"),VLOOKUP($B53,GtP!$A:$BB,MATCH("Gi/o_0-1",GtP!$A$1:$BB$1,0),FALSE))</f>
        <v>#N/A</v>
      </c>
      <c r="AM53" s="140" t="e">
        <f>_xlfn.CONCAT(IF(AZ53="","-","B"),IF(BM53="","-","I"),VLOOKUP($B53,GtP!$A:$BB,MATCH("Gi/o_0-1",GtP!$A$1:$BB$1,0),FALSE))</f>
        <v>#N/A</v>
      </c>
      <c r="AN53" s="140" t="e">
        <f>_xlfn.CONCAT(IF(BA53="","-","B"),IF(BN53="","-","I"),VLOOKUP($B53,GtP!$A:$BB,MATCH("Gq/11_0-1",GtP!$A$1:$BB$1,0),FALSE))</f>
        <v>#N/A</v>
      </c>
      <c r="AO53" s="140" t="e">
        <f>_xlfn.CONCAT(IF(BB53="","-","B"),IF(BO53="","-","I"),VLOOKUP($B53,GtP!$A:$BB,MATCH("Gq/11_0-1",GtP!$A$1:$BB$1,0),FALSE))</f>
        <v>#N/A</v>
      </c>
      <c r="AP53" s="140" t="e">
        <f>_xlfn.CONCAT(IF(BC53="","-","B"),IF(BP53="","-","I"),VLOOKUP($B53,GtP!$A:$BB,MATCH("Gq/11_0-1",GtP!$A$1:$BB$1,0),FALSE))</f>
        <v>#N/A</v>
      </c>
      <c r="AQ53" s="140" t="e">
        <f>_xlfn.CONCAT(IF(BD53="","-","B"),IF(BQ53="","-","I"),VLOOKUP($B53,GtP!$A:$BB,MATCH("Gq/11_0-1",GtP!$A$1:$BB$1,0),FALSE))</f>
        <v>#N/A</v>
      </c>
      <c r="AR53" s="140" t="e">
        <f>_xlfn.CONCAT(IF(BE53="","-","B"),IF(BR53="","-","I"),VLOOKUP($B53,GtP!$A:$BB,MATCH("G12/13_0-1",GtP!$A$1:$BB$1,0),FALSE))</f>
        <v>#N/A</v>
      </c>
      <c r="AS53" s="140" t="e">
        <f>_xlfn.CONCAT(IF(BF53="","-","B"),IF(BS53="","-","I"),VLOOKUP($B53,GtP!$A:$BB,MATCH("G12/13_0-1",GtP!$A$1:$BB$1,0),FALSE))</f>
        <v>#N/A</v>
      </c>
      <c r="AT53" s="139" t="str">
        <f>_xlfn.IFNA(VLOOKUP($B53,'B-LogEmaxOverpEC50'!$A:$AL,MATCH(AT$1,'B-LogEmaxOverpEC50'!$A$1:$AL$1,0),FALSE),"")</f>
        <v/>
      </c>
      <c r="AU53" s="136" t="str">
        <f>_xlfn.IFNA(VLOOKUP($B53,'B-LogEmaxOverpEC50'!$A:$AL,MATCH(AU$1,'B-LogEmaxOverpEC50'!$A$1:$AL$1,0),FALSE),"")</f>
        <v/>
      </c>
      <c r="AV53" s="152" t="str">
        <f>_xlfn.IFNA(VLOOKUP($B53,'B-LogEmaxOverpEC50'!$A:$AL,MATCH(AV$1,'B-LogEmaxOverpEC50'!$A$1:$AL$1,0),FALSE),"")</f>
        <v/>
      </c>
      <c r="AW53" s="152" t="str">
        <f>_xlfn.IFNA(VLOOKUP($B53,'B-LogEmaxOverpEC50'!$A:$AL,MATCH(AW$1,'B-LogEmaxOverpEC50'!$A$1:$AL$1,0),FALSE),"")</f>
        <v/>
      </c>
      <c r="AX53" s="152">
        <f>_xlfn.IFNA(VLOOKUP($B53,'B-LogEmaxOverpEC50'!$A:$AL,MATCH(AX$1,'B-LogEmaxOverpEC50'!$A$1:$AL$1,0),FALSE),"")</f>
        <v>8.2779553282417933</v>
      </c>
      <c r="AY53" s="152">
        <f>_xlfn.IFNA(VLOOKUP($B53,'B-LogEmaxOverpEC50'!$A:$AL,MATCH(AY$1,'B-LogEmaxOverpEC50'!$A$1:$AL$1,0),FALSE),"")</f>
        <v>8.3557270245951472</v>
      </c>
      <c r="AZ53" s="152">
        <f>_xlfn.IFNA(VLOOKUP($B53,'B-LogEmaxOverpEC50'!$A:$AL,MATCH(AZ$1,'B-LogEmaxOverpEC50'!$A$1:$AL$1,0),FALSE),"")</f>
        <v>9.0145688315478765</v>
      </c>
      <c r="BA53" s="152">
        <f>_xlfn.IFNA(VLOOKUP($B53,'B-LogEmaxOverpEC50'!$A:$AL,MATCH(BA$1,'B-LogEmaxOverpEC50'!$A$1:$AL$1,0),FALSE),"")</f>
        <v>10.345439499010833</v>
      </c>
      <c r="BB53" s="152">
        <f>_xlfn.IFNA(VLOOKUP($B53,'B-LogEmaxOverpEC50'!$A:$AL,MATCH(BB$1,'B-LogEmaxOverpEC50'!$A$1:$AL$1,0),FALSE),"")</f>
        <v>10.39679503611136</v>
      </c>
      <c r="BC53" s="152">
        <f>_xlfn.IFNA(VLOOKUP($B53,'B-LogEmaxOverpEC50'!$A:$AL,MATCH(BC$1,'B-LogEmaxOverpEC50'!$A$1:$AL$1,0),FALSE),"")</f>
        <v>9.9698330183199602</v>
      </c>
      <c r="BD53" s="152">
        <f>_xlfn.IFNA(VLOOKUP($B53,'B-LogEmaxOverpEC50'!$A:$AL,MATCH(BD$1,'B-LogEmaxOverpEC50'!$A$1:$AL$1,0),FALSE),"")</f>
        <v>10.489317017545952</v>
      </c>
      <c r="BE53" s="152">
        <f>_xlfn.IFNA(VLOOKUP($B53,'B-LogEmaxOverpEC50'!$A:$AL,MATCH(BE$1,'B-LogEmaxOverpEC50'!$A$1:$AL$1,0),FALSE),"")</f>
        <v>10.309255716882429</v>
      </c>
      <c r="BF53" s="152">
        <f>_xlfn.IFNA(VLOOKUP($B53,'B-LogEmaxOverpEC50'!$A:$AL,MATCH(BF$1,'B-LogEmaxOverpEC50'!$A$1:$AL$1,0),FALSE),"")</f>
        <v>10.191234751735138</v>
      </c>
      <c r="BG53" s="137">
        <f>_xlfn.IFNA(VLOOKUP($B53,'I-LogEmaxOverpEC50'!$A:$AR,MATCH(BG$1,'I-LogEmaxOverpEC50'!$A$1:$AR$1,0),FALSE),"")</f>
        <v>10.795762794136092</v>
      </c>
      <c r="BH53" s="136">
        <f>_xlfn.IFNA(VLOOKUP($B53,'I-LogEmaxOverpEC50'!$A:$AR,MATCH(BH$1,'I-LogEmaxOverpEC50'!$A$1:$AR$1,0),FALSE),"")</f>
        <v>10.679176203758445</v>
      </c>
      <c r="BI53" s="136">
        <f>_xlfn.IFNA(VLOOKUP($B53,'I-LogEmaxOverpEC50'!$A:$AR,MATCH(BI$1,'I-LogEmaxOverpEC50'!$A$1:$AR$1,0),FALSE),"")</f>
        <v>8.9483914642121842</v>
      </c>
      <c r="BJ53" s="136">
        <f>_xlfn.IFNA(VLOOKUP($B53,'I-LogEmaxOverpEC50'!$A:$AR,MATCH(BJ$1,'I-LogEmaxOverpEC50'!$A$1:$AR$1,0),FALSE),"")</f>
        <v>8.9483914642121842</v>
      </c>
      <c r="BK53" s="136">
        <f>_xlfn.IFNA(VLOOKUP($B53,'I-LogEmaxOverpEC50'!$A:$AR,MATCH(BK$1,'I-LogEmaxOverpEC50'!$A$1:$AR$1,0),FALSE),"")</f>
        <v>8.8698406965940446</v>
      </c>
      <c r="BL53" s="136">
        <f>_xlfn.IFNA(VLOOKUP($B53,'I-LogEmaxOverpEC50'!$A:$AR,MATCH(BL$1,'I-LogEmaxOverpEC50'!$A$1:$AR$1,0),FALSE),"")</f>
        <v>8.8698406965940446</v>
      </c>
      <c r="BM53" s="136">
        <f>_xlfn.IFNA(VLOOKUP($B53,'I-LogEmaxOverpEC50'!$A:$AR,MATCH(BM$1,'I-LogEmaxOverpEC50'!$A$1:$AR$1,0),FALSE),"")</f>
        <v>8.7366793561702938</v>
      </c>
      <c r="BN53" s="136">
        <f>_xlfn.IFNA(VLOOKUP($B53,'I-LogEmaxOverpEC50'!$A:$AR,MATCH(BN$1,'I-LogEmaxOverpEC50'!$A$1:$AR$1,0),FALSE),"")</f>
        <v>10.88103753437921</v>
      </c>
      <c r="BO53" s="136">
        <f>_xlfn.IFNA(VLOOKUP($B53,'I-LogEmaxOverpEC50'!$A:$AR,MATCH(BO$1,'I-LogEmaxOverpEC50'!$A$1:$AR$1,0),FALSE),"")</f>
        <v>10.88103753437921</v>
      </c>
      <c r="BP53" s="136">
        <f>_xlfn.IFNA(VLOOKUP($B53,'I-LogEmaxOverpEC50'!$A:$AR,MATCH(BP$1,'I-LogEmaxOverpEC50'!$A$1:$AR$1,0),FALSE),"")</f>
        <v>10.603259694982299</v>
      </c>
      <c r="BQ53" s="136">
        <f>_xlfn.IFNA(VLOOKUP($B53,'I-LogEmaxOverpEC50'!$A:$AR,MATCH(BQ$1,'I-LogEmaxOverpEC50'!$A$1:$AR$1,0),FALSE),"")</f>
        <v>9.4078450716465589</v>
      </c>
      <c r="BR53" s="136">
        <f>_xlfn.IFNA(VLOOKUP($B53,'I-LogEmaxOverpEC50'!$A:$AR,MATCH(BR$1,'I-LogEmaxOverpEC50'!$A$1:$AR$1,0),FALSE),"")</f>
        <v>9.1688176438872127</v>
      </c>
      <c r="BS53" s="136">
        <f>_xlfn.IFNA(VLOOKUP($B53,'I-LogEmaxOverpEC50'!$A:$AR,MATCH(BS$1,'I-LogEmaxOverpEC50'!$A$1:$AR$1,0),FALSE),"")</f>
        <v>9.881875340353325</v>
      </c>
      <c r="BT53" s="135"/>
      <c r="BU53" s="135"/>
      <c r="BV53" s="135"/>
      <c r="BW53" s="135"/>
      <c r="BX53" s="135"/>
      <c r="BY53" s="135"/>
      <c r="BZ53" s="135"/>
      <c r="CA53" s="135"/>
      <c r="CB53" s="135"/>
      <c r="CC53" s="135"/>
      <c r="CD53" s="135"/>
      <c r="CE53" s="135"/>
      <c r="CF53" s="135"/>
      <c r="CG53" s="135"/>
      <c r="CH53" s="135"/>
      <c r="CI53" s="135"/>
      <c r="CJ53" s="135"/>
    </row>
    <row r="54" spans="1:88" s="166" customFormat="1" x14ac:dyDescent="0.2">
      <c r="A54" s="146" cm="1">
        <f t="array" ref="A54">_xlfn.IFS(SUM(F54:R54)&gt;0,1,AB54&gt;0,2,TRUE,3)</f>
        <v>1</v>
      </c>
      <c r="B54" s="146" t="s">
        <v>97</v>
      </c>
      <c r="C54" s="144"/>
      <c r="D54" s="151" t="str">
        <f>_xlfn.XLOOKUP(B54,RecNamesAll!A:A,RecNamesAll!E:E)</f>
        <v>A</v>
      </c>
      <c r="E54" s="150" t="str">
        <f>_xlfn.XLOOKUP(B54,RecNamesAll!A:A,RecNamesAll!C:C)</f>
        <v>FPR1</v>
      </c>
      <c r="F54" s="160" t="str">
        <f t="shared" si="0"/>
        <v/>
      </c>
      <c r="G54" s="159" t="str">
        <f t="shared" si="1"/>
        <v/>
      </c>
      <c r="H54" s="159">
        <f t="shared" si="2"/>
        <v>8.2938419533373278</v>
      </c>
      <c r="I54" s="159">
        <f t="shared" si="3"/>
        <v>8.2938419533373278</v>
      </c>
      <c r="J54" s="159" t="str">
        <f t="shared" si="4"/>
        <v/>
      </c>
      <c r="K54" s="159" t="str">
        <f t="shared" si="5"/>
        <v/>
      </c>
      <c r="L54" s="159" t="str">
        <f t="shared" si="6"/>
        <v/>
      </c>
      <c r="M54" s="159" t="str">
        <f t="shared" si="7"/>
        <v/>
      </c>
      <c r="N54" s="159" t="str">
        <f t="shared" si="8"/>
        <v/>
      </c>
      <c r="O54" s="159" t="str">
        <f t="shared" si="9"/>
        <v/>
      </c>
      <c r="P54" s="159" t="str">
        <f t="shared" si="10"/>
        <v/>
      </c>
      <c r="Q54" s="159" t="str">
        <f t="shared" si="11"/>
        <v/>
      </c>
      <c r="R54" s="159" t="str">
        <f t="shared" si="12"/>
        <v/>
      </c>
      <c r="S54" s="147"/>
      <c r="T54" s="147"/>
      <c r="U54" s="146" t="str">
        <f t="shared" si="13"/>
        <v>A</v>
      </c>
      <c r="V54" s="145" t="str">
        <f t="shared" si="14"/>
        <v>FPR1</v>
      </c>
      <c r="W54" s="157">
        <f>VLOOKUP($B54,GtP!$A:$DD,MATCH("Gs_0-2",GtP!$A$1:$DD$1,0),FALSE)</f>
        <v>0</v>
      </c>
      <c r="X54" s="156">
        <f>VLOOKUP($B54,GtP!$A:$DD,MATCH("Gi/o_0-2",GtP!$A$1:$DD$1,0),FALSE)</f>
        <v>1</v>
      </c>
      <c r="Y54" s="156">
        <f>VLOOKUP($B54,GtP!$A:$DD,MATCH("Gq/11_0-2",GtP!$A$1:$DD$1,0),FALSE)</f>
        <v>0</v>
      </c>
      <c r="Z54" s="156">
        <f>VLOOKUP($B54,GtP!$A:$DD,MATCH("G12/13_0-2",GtP!$A$1:$DD$1,0),FALSE)</f>
        <v>0</v>
      </c>
      <c r="AA54" s="155"/>
      <c r="AB54" s="143">
        <f t="shared" si="19"/>
        <v>1</v>
      </c>
      <c r="AC54" s="315" t="str">
        <f t="shared" si="15"/>
        <v/>
      </c>
      <c r="AD54" s="349">
        <f t="shared" si="16"/>
        <v>2</v>
      </c>
      <c r="AE54" s="349" t="str">
        <f t="shared" si="17"/>
        <v/>
      </c>
      <c r="AF54" s="311" t="str">
        <f t="shared" si="18"/>
        <v/>
      </c>
      <c r="AG54" s="141" t="str">
        <f>_xlfn.CONCAT(IF(AT54="","-","B"),IF(BG54="","-","I"),VLOOKUP($B54,GtP!$A:$BB,MATCH("Gs_0-1",GtP!$A$1:$BB$1,0),FALSE))</f>
        <v>---</v>
      </c>
      <c r="AH54" s="140" t="str">
        <f>_xlfn.CONCAT(IF(AU54="","-","B"),IF(BH54="","-","I"),VLOOKUP($B54,GtP!$A:$BB,MATCH("Gs_0-1",GtP!$A$1:$BB$1,0),FALSE))</f>
        <v>---</v>
      </c>
      <c r="AI54" s="140" t="str">
        <f>_xlfn.CONCAT(IF(AV54="","-","B"),IF(BI54="","-","I"),VLOOKUP($B54,GtP!$A:$BB,MATCH("Gi/o_0-1",GtP!$A$1:$BB$1,0),FALSE))</f>
        <v>-IG</v>
      </c>
      <c r="AJ54" s="140" t="str">
        <f>_xlfn.CONCAT(IF(AW54="","-","B"),IF(BJ54="","-","I"),VLOOKUP($B54,GtP!$A:$BB,MATCH("Gi/o_0-1",GtP!$A$1:$BB$1,0),FALSE))</f>
        <v>-IG</v>
      </c>
      <c r="AK54" s="140" t="str">
        <f>_xlfn.CONCAT(IF(AX54="","-","B"),IF(BK54="","-","I"),VLOOKUP($B54,GtP!$A:$BB,MATCH("Gi/o_0-1",GtP!$A$1:$BB$1,0),FALSE))</f>
        <v>--G</v>
      </c>
      <c r="AL54" s="140" t="str">
        <f>_xlfn.CONCAT(IF(AY54="","-","B"),IF(BL54="","-","I"),VLOOKUP($B54,GtP!$A:$BB,MATCH("Gi/o_0-1",GtP!$A$1:$BB$1,0),FALSE))</f>
        <v>--G</v>
      </c>
      <c r="AM54" s="140" t="str">
        <f>_xlfn.CONCAT(IF(AZ54="","-","B"),IF(BM54="","-","I"),VLOOKUP($B54,GtP!$A:$BB,MATCH("Gi/o_0-1",GtP!$A$1:$BB$1,0),FALSE))</f>
        <v>--G</v>
      </c>
      <c r="AN54" s="140" t="str">
        <f>_xlfn.CONCAT(IF(BA54="","-","B"),IF(BN54="","-","I"),VLOOKUP($B54,GtP!$A:$BB,MATCH("Gq/11_0-1",GtP!$A$1:$BB$1,0),FALSE))</f>
        <v>---</v>
      </c>
      <c r="AO54" s="140" t="str">
        <f>_xlfn.CONCAT(IF(BB54="","-","B"),IF(BO54="","-","I"),VLOOKUP($B54,GtP!$A:$BB,MATCH("Gq/11_0-1",GtP!$A$1:$BB$1,0),FALSE))</f>
        <v>---</v>
      </c>
      <c r="AP54" s="140" t="str">
        <f>_xlfn.CONCAT(IF(BC54="","-","B"),IF(BP54="","-","I"),VLOOKUP($B54,GtP!$A:$BB,MATCH("Gq/11_0-1",GtP!$A$1:$BB$1,0),FALSE))</f>
        <v>-I-</v>
      </c>
      <c r="AQ54" s="140" t="str">
        <f>_xlfn.CONCAT(IF(BD54="","-","B"),IF(BQ54="","-","I"),VLOOKUP($B54,GtP!$A:$BB,MATCH("Gq/11_0-1",GtP!$A$1:$BB$1,0),FALSE))</f>
        <v>---</v>
      </c>
      <c r="AR54" s="140" t="str">
        <f>_xlfn.CONCAT(IF(BE54="","-","B"),IF(BR54="","-","I"),VLOOKUP($B54,GtP!$A:$BB,MATCH("G12/13_0-1",GtP!$A$1:$BB$1,0),FALSE))</f>
        <v>---</v>
      </c>
      <c r="AS54" s="140" t="str">
        <f>_xlfn.CONCAT(IF(BF54="","-","B"),IF(BS54="","-","I"),VLOOKUP($B54,GtP!$A:$BB,MATCH("G12/13_0-1",GtP!$A$1:$BB$1,0),FALSE))</f>
        <v>---</v>
      </c>
      <c r="AT54" s="139" t="str">
        <f>_xlfn.IFNA(VLOOKUP($B54,'B-LogEmaxOverpEC50'!$A:$AL,MATCH(AT$1,'B-LogEmaxOverpEC50'!$A$1:$AL$1,0),FALSE),"")</f>
        <v/>
      </c>
      <c r="AU54" s="136" t="str">
        <f>_xlfn.IFNA(VLOOKUP($B54,'B-LogEmaxOverpEC50'!$A:$AL,MATCH(AU$1,'B-LogEmaxOverpEC50'!$A$1:$AL$1,0),FALSE),"")</f>
        <v/>
      </c>
      <c r="AV54" s="152" t="str">
        <f>_xlfn.IFNA(VLOOKUP($B54,'B-LogEmaxOverpEC50'!$A:$AL,MATCH(AV$1,'B-LogEmaxOverpEC50'!$A$1:$AL$1,0),FALSE),"")</f>
        <v/>
      </c>
      <c r="AW54" s="152" t="str">
        <f>_xlfn.IFNA(VLOOKUP($B54,'B-LogEmaxOverpEC50'!$A:$AL,MATCH(AW$1,'B-LogEmaxOverpEC50'!$A$1:$AL$1,0),FALSE),"")</f>
        <v/>
      </c>
      <c r="AX54" s="152" t="str">
        <f>_xlfn.IFNA(VLOOKUP($B54,'B-LogEmaxOverpEC50'!$A:$AL,MATCH(AX$1,'B-LogEmaxOverpEC50'!$A$1:$AL$1,0),FALSE),"")</f>
        <v/>
      </c>
      <c r="AY54" s="152" t="str">
        <f>_xlfn.IFNA(VLOOKUP($B54,'B-LogEmaxOverpEC50'!$A:$AL,MATCH(AY$1,'B-LogEmaxOverpEC50'!$A$1:$AL$1,0),FALSE),"")</f>
        <v/>
      </c>
      <c r="AZ54" s="152" t="str">
        <f>_xlfn.IFNA(VLOOKUP($B54,'B-LogEmaxOverpEC50'!$A:$AL,MATCH(AZ$1,'B-LogEmaxOverpEC50'!$A$1:$AL$1,0),FALSE),"")</f>
        <v/>
      </c>
      <c r="BA54" s="152" t="str">
        <f>_xlfn.IFNA(VLOOKUP($B54,'B-LogEmaxOverpEC50'!$A:$AL,MATCH(BA$1,'B-LogEmaxOverpEC50'!$A$1:$AL$1,0),FALSE),"")</f>
        <v/>
      </c>
      <c r="BB54" s="152" t="str">
        <f>_xlfn.IFNA(VLOOKUP($B54,'B-LogEmaxOverpEC50'!$A:$AL,MATCH(BB$1,'B-LogEmaxOverpEC50'!$A$1:$AL$1,0),FALSE),"")</f>
        <v/>
      </c>
      <c r="BC54" s="152" t="str">
        <f>_xlfn.IFNA(VLOOKUP($B54,'B-LogEmaxOverpEC50'!$A:$AL,MATCH(BC$1,'B-LogEmaxOverpEC50'!$A$1:$AL$1,0),FALSE),"")</f>
        <v/>
      </c>
      <c r="BD54" s="152" t="str">
        <f>_xlfn.IFNA(VLOOKUP($B54,'B-LogEmaxOverpEC50'!$A:$AL,MATCH(BD$1,'B-LogEmaxOverpEC50'!$A$1:$AL$1,0),FALSE),"")</f>
        <v/>
      </c>
      <c r="BE54" s="152" t="str">
        <f>_xlfn.IFNA(VLOOKUP($B54,'B-LogEmaxOverpEC50'!$A:$AL,MATCH(BE$1,'B-LogEmaxOverpEC50'!$A$1:$AL$1,0),FALSE),"")</f>
        <v/>
      </c>
      <c r="BF54" s="152" t="str">
        <f>_xlfn.IFNA(VLOOKUP($B54,'B-LogEmaxOverpEC50'!$A:$AL,MATCH(BF$1,'B-LogEmaxOverpEC50'!$A$1:$AL$1,0),FALSE),"")</f>
        <v/>
      </c>
      <c r="BG54" s="137" t="str">
        <f>_xlfn.IFNA(VLOOKUP($B54,'I-LogEmaxOverpEC50'!$A:$AR,MATCH(BG$1,'I-LogEmaxOverpEC50'!$A$1:$AR$1,0),FALSE),"")</f>
        <v/>
      </c>
      <c r="BH54" s="136" t="str">
        <f>_xlfn.IFNA(VLOOKUP($B54,'I-LogEmaxOverpEC50'!$A:$AR,MATCH(BH$1,'I-LogEmaxOverpEC50'!$A$1:$AR$1,0),FALSE),"")</f>
        <v/>
      </c>
      <c r="BI54" s="136">
        <f>_xlfn.IFNA(VLOOKUP($B54,'I-LogEmaxOverpEC50'!$A:$AR,MATCH(BI$1,'I-LogEmaxOverpEC50'!$A$1:$AR$1,0),FALSE),"")</f>
        <v>8.2938419533373278</v>
      </c>
      <c r="BJ54" s="136">
        <f>_xlfn.IFNA(VLOOKUP($B54,'I-LogEmaxOverpEC50'!$A:$AR,MATCH(BJ$1,'I-LogEmaxOverpEC50'!$A$1:$AR$1,0),FALSE),"")</f>
        <v>8.2938419533373278</v>
      </c>
      <c r="BK54" s="136" t="str">
        <f>_xlfn.IFNA(VLOOKUP($B54,'I-LogEmaxOverpEC50'!$A:$AR,MATCH(BK$1,'I-LogEmaxOverpEC50'!$A$1:$AR$1,0),FALSE),"")</f>
        <v/>
      </c>
      <c r="BL54" s="136" t="str">
        <f>_xlfn.IFNA(VLOOKUP($B54,'I-LogEmaxOverpEC50'!$A:$AR,MATCH(BL$1,'I-LogEmaxOverpEC50'!$A$1:$AR$1,0),FALSE),"")</f>
        <v/>
      </c>
      <c r="BM54" s="136" t="str">
        <f>_xlfn.IFNA(VLOOKUP($B54,'I-LogEmaxOverpEC50'!$A:$AR,MATCH(BM$1,'I-LogEmaxOverpEC50'!$A$1:$AR$1,0),FALSE),"")</f>
        <v/>
      </c>
      <c r="BN54" s="136" t="str">
        <f>_xlfn.IFNA(VLOOKUP($B54,'I-LogEmaxOverpEC50'!$A:$AR,MATCH(BN$1,'I-LogEmaxOverpEC50'!$A$1:$AR$1,0),FALSE),"")</f>
        <v/>
      </c>
      <c r="BO54" s="136" t="str">
        <f>_xlfn.IFNA(VLOOKUP($B54,'I-LogEmaxOverpEC50'!$A:$AR,MATCH(BO$1,'I-LogEmaxOverpEC50'!$A$1:$AR$1,0),FALSE),"")</f>
        <v/>
      </c>
      <c r="BP54" s="136">
        <f>_xlfn.IFNA(VLOOKUP($B54,'I-LogEmaxOverpEC50'!$A:$AR,MATCH(BP$1,'I-LogEmaxOverpEC50'!$A$1:$AR$1,0),FALSE),"")</f>
        <v>8.500718081395144</v>
      </c>
      <c r="BQ54" s="136" t="str">
        <f>_xlfn.IFNA(VLOOKUP($B54,'I-LogEmaxOverpEC50'!$A:$AR,MATCH(BQ$1,'I-LogEmaxOverpEC50'!$A$1:$AR$1,0),FALSE),"")</f>
        <v/>
      </c>
      <c r="BR54" s="136" t="str">
        <f>_xlfn.IFNA(VLOOKUP($B54,'I-LogEmaxOverpEC50'!$A:$AR,MATCH(BR$1,'I-LogEmaxOverpEC50'!$A$1:$AR$1,0),FALSE),"")</f>
        <v/>
      </c>
      <c r="BS54" s="136" t="str">
        <f>_xlfn.IFNA(VLOOKUP($B54,'I-LogEmaxOverpEC50'!$A:$AR,MATCH(BS$1,'I-LogEmaxOverpEC50'!$A$1:$AR$1,0),FALSE),"")</f>
        <v/>
      </c>
      <c r="BT54" s="135"/>
      <c r="BU54" s="135"/>
      <c r="BV54" s="135"/>
      <c r="BW54" s="135"/>
      <c r="BX54" s="135"/>
      <c r="BY54" s="135"/>
      <c r="BZ54" s="135"/>
      <c r="CA54" s="135"/>
      <c r="CB54" s="135"/>
      <c r="CC54" s="135"/>
      <c r="CD54" s="135"/>
      <c r="CE54" s="135"/>
      <c r="CF54" s="135"/>
      <c r="CG54" s="135"/>
      <c r="CH54" s="135"/>
      <c r="CI54" s="135"/>
      <c r="CJ54" s="135"/>
    </row>
    <row r="55" spans="1:88" s="166" customFormat="1" x14ac:dyDescent="0.2">
      <c r="A55" s="146" cm="1">
        <f t="array" ref="A55">_xlfn.IFS(SUM(F55:R55)&gt;0,1,AB55&gt;0,2,TRUE,3)</f>
        <v>1</v>
      </c>
      <c r="B55" s="146" t="s">
        <v>98</v>
      </c>
      <c r="C55" s="144"/>
      <c r="D55" s="151" t="str">
        <f>_xlfn.XLOOKUP(B55,RecNamesAll!A:A,RecNamesAll!E:E)</f>
        <v>A</v>
      </c>
      <c r="E55" s="150" t="str">
        <f>_xlfn.XLOOKUP(B55,RecNamesAll!A:A,RecNamesAll!C:C)</f>
        <v>FPR2/ALX</v>
      </c>
      <c r="F55" s="160" t="str">
        <f t="shared" si="0"/>
        <v/>
      </c>
      <c r="G55" s="159" t="str">
        <f t="shared" si="1"/>
        <v/>
      </c>
      <c r="H55" s="159">
        <f t="shared" si="2"/>
        <v>8.3238653779320764</v>
      </c>
      <c r="I55" s="159">
        <f t="shared" si="3"/>
        <v>8.3238653779320764</v>
      </c>
      <c r="J55" s="159">
        <f t="shared" si="4"/>
        <v>8.0799200896176426</v>
      </c>
      <c r="K55" s="159">
        <f t="shared" si="5"/>
        <v>8.0799200896176426</v>
      </c>
      <c r="L55" s="159">
        <f t="shared" si="6"/>
        <v>8.1366635770768951</v>
      </c>
      <c r="M55" s="159">
        <f t="shared" si="7"/>
        <v>7.9558947942723162</v>
      </c>
      <c r="N55" s="159">
        <f t="shared" si="8"/>
        <v>7.9558947942723162</v>
      </c>
      <c r="O55" s="159">
        <f t="shared" si="9"/>
        <v>9.3769471054848932</v>
      </c>
      <c r="P55" s="159">
        <f t="shared" si="10"/>
        <v>7.088204554442008</v>
      </c>
      <c r="Q55" s="159" t="str">
        <f t="shared" si="11"/>
        <v/>
      </c>
      <c r="R55" s="159" t="str">
        <f t="shared" si="12"/>
        <v/>
      </c>
      <c r="S55" s="147"/>
      <c r="T55" s="147"/>
      <c r="U55" s="146" t="str">
        <f t="shared" si="13"/>
        <v>A</v>
      </c>
      <c r="V55" s="145" t="str">
        <f t="shared" si="14"/>
        <v>FPR2/ALX</v>
      </c>
      <c r="W55" s="157">
        <f>VLOOKUP($B55,GtP!$A:$DD,MATCH("Gs_0-2",GtP!$A$1:$DD$1,0),FALSE)</f>
        <v>0</v>
      </c>
      <c r="X55" s="156">
        <f>VLOOKUP($B55,GtP!$A:$DD,MATCH("Gi/o_0-2",GtP!$A$1:$DD$1,0),FALSE)</f>
        <v>1</v>
      </c>
      <c r="Y55" s="156">
        <f>VLOOKUP($B55,GtP!$A:$DD,MATCH("Gq/11_0-2",GtP!$A$1:$DD$1,0),FALSE)</f>
        <v>2</v>
      </c>
      <c r="Z55" s="156">
        <f>VLOOKUP($B55,GtP!$A:$DD,MATCH("G12/13_0-2",GtP!$A$1:$DD$1,0),FALSE)</f>
        <v>0</v>
      </c>
      <c r="AA55" s="155"/>
      <c r="AB55" s="143">
        <f t="shared" si="19"/>
        <v>2</v>
      </c>
      <c r="AC55" s="315" t="str">
        <f t="shared" si="15"/>
        <v/>
      </c>
      <c r="AD55" s="349">
        <f t="shared" si="16"/>
        <v>5</v>
      </c>
      <c r="AE55" s="349">
        <f t="shared" si="17"/>
        <v>4</v>
      </c>
      <c r="AF55" s="311" t="str">
        <f t="shared" si="18"/>
        <v/>
      </c>
      <c r="AG55" s="141" t="str">
        <f>_xlfn.CONCAT(IF(AT55="","-","B"),IF(BG55="","-","I"),VLOOKUP($B55,GtP!$A:$BB,MATCH("Gs_0-1",GtP!$A$1:$BB$1,0),FALSE))</f>
        <v>---</v>
      </c>
      <c r="AH55" s="140" t="str">
        <f>_xlfn.CONCAT(IF(AU55="","-","B"),IF(BH55="","-","I"),VLOOKUP($B55,GtP!$A:$BB,MATCH("Gs_0-1",GtP!$A$1:$BB$1,0),FALSE))</f>
        <v>---</v>
      </c>
      <c r="AI55" s="140" t="str">
        <f>_xlfn.CONCAT(IF(AV55="","-","B"),IF(BI55="","-","I"),VLOOKUP($B55,GtP!$A:$BB,MATCH("Gi/o_0-1",GtP!$A$1:$BB$1,0),FALSE))</f>
        <v>-IG</v>
      </c>
      <c r="AJ55" s="140" t="str">
        <f>_xlfn.CONCAT(IF(AW55="","-","B"),IF(BJ55="","-","I"),VLOOKUP($B55,GtP!$A:$BB,MATCH("Gi/o_0-1",GtP!$A$1:$BB$1,0),FALSE))</f>
        <v>-IG</v>
      </c>
      <c r="AK55" s="140" t="str">
        <f>_xlfn.CONCAT(IF(AX55="","-","B"),IF(BK55="","-","I"),VLOOKUP($B55,GtP!$A:$BB,MATCH("Gi/o_0-1",GtP!$A$1:$BB$1,0),FALSE))</f>
        <v>-IG</v>
      </c>
      <c r="AL55" s="140" t="str">
        <f>_xlfn.CONCAT(IF(AY55="","-","B"),IF(BL55="","-","I"),VLOOKUP($B55,GtP!$A:$BB,MATCH("Gi/o_0-1",GtP!$A$1:$BB$1,0),FALSE))</f>
        <v>-IG</v>
      </c>
      <c r="AM55" s="140" t="str">
        <f>_xlfn.CONCAT(IF(AZ55="","-","B"),IF(BM55="","-","I"),VLOOKUP($B55,GtP!$A:$BB,MATCH("Gi/o_0-1",GtP!$A$1:$BB$1,0),FALSE))</f>
        <v>-IG</v>
      </c>
      <c r="AN55" s="140" t="str">
        <f>_xlfn.CONCAT(IF(BA55="","-","B"),IF(BN55="","-","I"),VLOOKUP($B55,GtP!$A:$BB,MATCH("Gq/11_0-1",GtP!$A$1:$BB$1,0),FALSE))</f>
        <v>-IG</v>
      </c>
      <c r="AO55" s="140" t="str">
        <f>_xlfn.CONCAT(IF(BB55="","-","B"),IF(BO55="","-","I"),VLOOKUP($B55,GtP!$A:$BB,MATCH("Gq/11_0-1",GtP!$A$1:$BB$1,0),FALSE))</f>
        <v>-IG</v>
      </c>
      <c r="AP55" s="140" t="str">
        <f>_xlfn.CONCAT(IF(BC55="","-","B"),IF(BP55="","-","I"),VLOOKUP($B55,GtP!$A:$BB,MATCH("Gq/11_0-1",GtP!$A$1:$BB$1,0),FALSE))</f>
        <v>-IG</v>
      </c>
      <c r="AQ55" s="140" t="str">
        <f>_xlfn.CONCAT(IF(BD55="","-","B"),IF(BQ55="","-","I"),VLOOKUP($B55,GtP!$A:$BB,MATCH("Gq/11_0-1",GtP!$A$1:$BB$1,0),FALSE))</f>
        <v>-IG</v>
      </c>
      <c r="AR55" s="140" t="str">
        <f>_xlfn.CONCAT(IF(BE55="","-","B"),IF(BR55="","-","I"),VLOOKUP($B55,GtP!$A:$BB,MATCH("G12/13_0-1",GtP!$A$1:$BB$1,0),FALSE))</f>
        <v>-I-</v>
      </c>
      <c r="AS55" s="140" t="str">
        <f>_xlfn.CONCAT(IF(BF55="","-","B"),IF(BS55="","-","I"),VLOOKUP($B55,GtP!$A:$BB,MATCH("G12/13_0-1",GtP!$A$1:$BB$1,0),FALSE))</f>
        <v>-I-</v>
      </c>
      <c r="AT55" s="139" t="str">
        <f>_xlfn.IFNA(VLOOKUP($B55,'B-LogEmaxOverpEC50'!$A:$AL,MATCH(AT$1,'B-LogEmaxOverpEC50'!$A$1:$AL$1,0),FALSE),"")</f>
        <v/>
      </c>
      <c r="AU55" s="136" t="str">
        <f>_xlfn.IFNA(VLOOKUP($B55,'B-LogEmaxOverpEC50'!$A:$AL,MATCH(AU$1,'B-LogEmaxOverpEC50'!$A$1:$AL$1,0),FALSE),"")</f>
        <v/>
      </c>
      <c r="AV55" s="152" t="str">
        <f>_xlfn.IFNA(VLOOKUP($B55,'B-LogEmaxOverpEC50'!$A:$AL,MATCH(AV$1,'B-LogEmaxOverpEC50'!$A$1:$AL$1,0),FALSE),"")</f>
        <v/>
      </c>
      <c r="AW55" s="152" t="str">
        <f>_xlfn.IFNA(VLOOKUP($B55,'B-LogEmaxOverpEC50'!$A:$AL,MATCH(AW$1,'B-LogEmaxOverpEC50'!$A$1:$AL$1,0),FALSE),"")</f>
        <v/>
      </c>
      <c r="AX55" s="152" t="str">
        <f>_xlfn.IFNA(VLOOKUP($B55,'B-LogEmaxOverpEC50'!$A:$AL,MATCH(AX$1,'B-LogEmaxOverpEC50'!$A$1:$AL$1,0),FALSE),"")</f>
        <v/>
      </c>
      <c r="AY55" s="152" t="str">
        <f>_xlfn.IFNA(VLOOKUP($B55,'B-LogEmaxOverpEC50'!$A:$AL,MATCH(AY$1,'B-LogEmaxOverpEC50'!$A$1:$AL$1,0),FALSE),"")</f>
        <v/>
      </c>
      <c r="AZ55" s="152" t="str">
        <f>_xlfn.IFNA(VLOOKUP($B55,'B-LogEmaxOverpEC50'!$A:$AL,MATCH(AZ$1,'B-LogEmaxOverpEC50'!$A$1:$AL$1,0),FALSE),"")</f>
        <v/>
      </c>
      <c r="BA55" s="152" t="str">
        <f>_xlfn.IFNA(VLOOKUP($B55,'B-LogEmaxOverpEC50'!$A:$AL,MATCH(BA$1,'B-LogEmaxOverpEC50'!$A$1:$AL$1,0),FALSE),"")</f>
        <v/>
      </c>
      <c r="BB55" s="152" t="str">
        <f>_xlfn.IFNA(VLOOKUP($B55,'B-LogEmaxOverpEC50'!$A:$AL,MATCH(BB$1,'B-LogEmaxOverpEC50'!$A$1:$AL$1,0),FALSE),"")</f>
        <v/>
      </c>
      <c r="BC55" s="152" t="str">
        <f>_xlfn.IFNA(VLOOKUP($B55,'B-LogEmaxOverpEC50'!$A:$AL,MATCH(BC$1,'B-LogEmaxOverpEC50'!$A$1:$AL$1,0),FALSE),"")</f>
        <v/>
      </c>
      <c r="BD55" s="152" t="str">
        <f>_xlfn.IFNA(VLOOKUP($B55,'B-LogEmaxOverpEC50'!$A:$AL,MATCH(BD$1,'B-LogEmaxOverpEC50'!$A$1:$AL$1,0),FALSE),"")</f>
        <v/>
      </c>
      <c r="BE55" s="152" t="str">
        <f>_xlfn.IFNA(VLOOKUP($B55,'B-LogEmaxOverpEC50'!$A:$AL,MATCH(BE$1,'B-LogEmaxOverpEC50'!$A$1:$AL$1,0),FALSE),"")</f>
        <v/>
      </c>
      <c r="BF55" s="152" t="str">
        <f>_xlfn.IFNA(VLOOKUP($B55,'B-LogEmaxOverpEC50'!$A:$AL,MATCH(BF$1,'B-LogEmaxOverpEC50'!$A$1:$AL$1,0),FALSE),"")</f>
        <v/>
      </c>
      <c r="BG55" s="137" t="str">
        <f>_xlfn.IFNA(VLOOKUP($B55,'I-LogEmaxOverpEC50'!$A:$AR,MATCH(BG$1,'I-LogEmaxOverpEC50'!$A$1:$AR$1,0),FALSE),"")</f>
        <v/>
      </c>
      <c r="BH55" s="136" t="str">
        <f>_xlfn.IFNA(VLOOKUP($B55,'I-LogEmaxOverpEC50'!$A:$AR,MATCH(BH$1,'I-LogEmaxOverpEC50'!$A$1:$AR$1,0),FALSE),"")</f>
        <v/>
      </c>
      <c r="BI55" s="136">
        <f>_xlfn.IFNA(VLOOKUP($B55,'I-LogEmaxOverpEC50'!$A:$AR,MATCH(BI$1,'I-LogEmaxOverpEC50'!$A$1:$AR$1,0),FALSE),"")</f>
        <v>8.3238653779320764</v>
      </c>
      <c r="BJ55" s="136">
        <f>_xlfn.IFNA(VLOOKUP($B55,'I-LogEmaxOverpEC50'!$A:$AR,MATCH(BJ$1,'I-LogEmaxOverpEC50'!$A$1:$AR$1,0),FALSE),"")</f>
        <v>8.3238653779320764</v>
      </c>
      <c r="BK55" s="136">
        <f>_xlfn.IFNA(VLOOKUP($B55,'I-LogEmaxOverpEC50'!$A:$AR,MATCH(BK$1,'I-LogEmaxOverpEC50'!$A$1:$AR$1,0),FALSE),"")</f>
        <v>8.0799200896176426</v>
      </c>
      <c r="BL55" s="136">
        <f>_xlfn.IFNA(VLOOKUP($B55,'I-LogEmaxOverpEC50'!$A:$AR,MATCH(BL$1,'I-LogEmaxOverpEC50'!$A$1:$AR$1,0),FALSE),"")</f>
        <v>8.0799200896176426</v>
      </c>
      <c r="BM55" s="136">
        <f>_xlfn.IFNA(VLOOKUP($B55,'I-LogEmaxOverpEC50'!$A:$AR,MATCH(BM$1,'I-LogEmaxOverpEC50'!$A$1:$AR$1,0),FALSE),"")</f>
        <v>8.1366635770768951</v>
      </c>
      <c r="BN55" s="136">
        <f>_xlfn.IFNA(VLOOKUP($B55,'I-LogEmaxOverpEC50'!$A:$AR,MATCH(BN$1,'I-LogEmaxOverpEC50'!$A$1:$AR$1,0),FALSE),"")</f>
        <v>7.9558947942723162</v>
      </c>
      <c r="BO55" s="136">
        <f>_xlfn.IFNA(VLOOKUP($B55,'I-LogEmaxOverpEC50'!$A:$AR,MATCH(BO$1,'I-LogEmaxOverpEC50'!$A$1:$AR$1,0),FALSE),"")</f>
        <v>7.9558947942723162</v>
      </c>
      <c r="BP55" s="136">
        <f>_xlfn.IFNA(VLOOKUP($B55,'I-LogEmaxOverpEC50'!$A:$AR,MATCH(BP$1,'I-LogEmaxOverpEC50'!$A$1:$AR$1,0),FALSE),"")</f>
        <v>9.3769471054848932</v>
      </c>
      <c r="BQ55" s="136">
        <f>_xlfn.IFNA(VLOOKUP($B55,'I-LogEmaxOverpEC50'!$A:$AR,MATCH(BQ$1,'I-LogEmaxOverpEC50'!$A$1:$AR$1,0),FALSE),"")</f>
        <v>7.088204554442008</v>
      </c>
      <c r="BR55" s="136">
        <f>_xlfn.IFNA(VLOOKUP($B55,'I-LogEmaxOverpEC50'!$A:$AR,MATCH(BR$1,'I-LogEmaxOverpEC50'!$A$1:$AR$1,0),FALSE),"")</f>
        <v>7.635715552266535</v>
      </c>
      <c r="BS55" s="136">
        <f>_xlfn.IFNA(VLOOKUP($B55,'I-LogEmaxOverpEC50'!$A:$AR,MATCH(BS$1,'I-LogEmaxOverpEC50'!$A$1:$AR$1,0),FALSE),"")</f>
        <v>7.7809475231744578</v>
      </c>
      <c r="BT55" s="135"/>
      <c r="BU55" s="135"/>
      <c r="BV55" s="135"/>
      <c r="BW55" s="135"/>
      <c r="BX55" s="135"/>
      <c r="BY55" s="135"/>
      <c r="BZ55" s="135"/>
      <c r="CA55" s="135"/>
      <c r="CB55" s="135"/>
      <c r="CC55" s="135"/>
      <c r="CD55" s="135"/>
      <c r="CE55" s="135"/>
      <c r="CF55" s="135"/>
      <c r="CG55" s="135"/>
      <c r="CH55" s="135"/>
      <c r="CI55" s="135"/>
      <c r="CJ55" s="135"/>
    </row>
    <row r="56" spans="1:88" s="166" customFormat="1" x14ac:dyDescent="0.2">
      <c r="A56" s="146" cm="1">
        <f t="array" ref="A56">_xlfn.IFS(SUM(F56:R56)&gt;0,1,AB56&gt;0,2,TRUE,3)</f>
        <v>1</v>
      </c>
      <c r="B56" s="146" t="s">
        <v>103</v>
      </c>
      <c r="C56" s="144"/>
      <c r="D56" s="151" t="str">
        <f>_xlfn.XLOOKUP(B56,RecNamesAll!A:A,RecNamesAll!E:E)</f>
        <v>A</v>
      </c>
      <c r="E56" s="150" t="str">
        <f>_xlfn.XLOOKUP(B56,RecNamesAll!A:A,RecNamesAll!C:C)</f>
        <v>GAL1</v>
      </c>
      <c r="F56" s="160" t="str">
        <f t="shared" si="0"/>
        <v/>
      </c>
      <c r="G56" s="159" t="str">
        <f t="shared" si="1"/>
        <v/>
      </c>
      <c r="H56" s="159">
        <f t="shared" si="2"/>
        <v>9.9476857386810931</v>
      </c>
      <c r="I56" s="159">
        <f t="shared" si="3"/>
        <v>9.9476857386810931</v>
      </c>
      <c r="J56" s="159">
        <f t="shared" si="4"/>
        <v>9.5139928779205256</v>
      </c>
      <c r="K56" s="159">
        <f t="shared" si="5"/>
        <v>9.5139928779205256</v>
      </c>
      <c r="L56" s="159">
        <f t="shared" si="6"/>
        <v>8.9859846258826828</v>
      </c>
      <c r="M56" s="159" t="str">
        <f t="shared" si="7"/>
        <v/>
      </c>
      <c r="N56" s="159" t="str">
        <f t="shared" si="8"/>
        <v/>
      </c>
      <c r="O56" s="159" t="str">
        <f t="shared" si="9"/>
        <v/>
      </c>
      <c r="P56" s="159" t="str">
        <f t="shared" si="10"/>
        <v/>
      </c>
      <c r="Q56" s="159" t="str">
        <f t="shared" si="11"/>
        <v/>
      </c>
      <c r="R56" s="159" t="str">
        <f t="shared" si="12"/>
        <v/>
      </c>
      <c r="S56" s="147"/>
      <c r="T56" s="147"/>
      <c r="U56" s="146" t="str">
        <f t="shared" si="13"/>
        <v>A</v>
      </c>
      <c r="V56" s="145" t="str">
        <f t="shared" si="14"/>
        <v>GAL1</v>
      </c>
      <c r="W56" s="157">
        <f>VLOOKUP($B56,GtP!$A:$DD,MATCH("Gs_0-2",GtP!$A$1:$DD$1,0),FALSE)</f>
        <v>0</v>
      </c>
      <c r="X56" s="156">
        <f>VLOOKUP($B56,GtP!$A:$DD,MATCH("Gi/o_0-2",GtP!$A$1:$DD$1,0),FALSE)</f>
        <v>1</v>
      </c>
      <c r="Y56" s="156">
        <f>VLOOKUP($B56,GtP!$A:$DD,MATCH("Gq/11_0-2",GtP!$A$1:$DD$1,0),FALSE)</f>
        <v>0</v>
      </c>
      <c r="Z56" s="156">
        <f>VLOOKUP($B56,GtP!$A:$DD,MATCH("G12/13_0-2",GtP!$A$1:$DD$1,0),FALSE)</f>
        <v>0</v>
      </c>
      <c r="AA56" s="155"/>
      <c r="AB56" s="143">
        <f t="shared" si="19"/>
        <v>1</v>
      </c>
      <c r="AC56" s="315" t="str">
        <f t="shared" si="15"/>
        <v/>
      </c>
      <c r="AD56" s="349">
        <f t="shared" si="16"/>
        <v>5</v>
      </c>
      <c r="AE56" s="349" t="str">
        <f t="shared" si="17"/>
        <v/>
      </c>
      <c r="AF56" s="311" t="str">
        <f t="shared" si="18"/>
        <v/>
      </c>
      <c r="AG56" s="141" t="str">
        <f>_xlfn.CONCAT(IF(AT56="","-","B"),IF(BG56="","-","I"),VLOOKUP($B56,GtP!$A:$BB,MATCH("Gs_0-1",GtP!$A$1:$BB$1,0),FALSE))</f>
        <v>-I-</v>
      </c>
      <c r="AH56" s="140" t="str">
        <f>_xlfn.CONCAT(IF(AU56="","-","B"),IF(BH56="","-","I"),VLOOKUP($B56,GtP!$A:$BB,MATCH("Gs_0-1",GtP!$A$1:$BB$1,0),FALSE))</f>
        <v>-I-</v>
      </c>
      <c r="AI56" s="140" t="str">
        <f>_xlfn.CONCAT(IF(AV56="","-","B"),IF(BI56="","-","I"),VLOOKUP($B56,GtP!$A:$BB,MATCH("Gi/o_0-1",GtP!$A$1:$BB$1,0),FALSE))</f>
        <v>-IG</v>
      </c>
      <c r="AJ56" s="140" t="str">
        <f>_xlfn.CONCAT(IF(AW56="","-","B"),IF(BJ56="","-","I"),VLOOKUP($B56,GtP!$A:$BB,MATCH("Gi/o_0-1",GtP!$A$1:$BB$1,0),FALSE))</f>
        <v>-IG</v>
      </c>
      <c r="AK56" s="140" t="str">
        <f>_xlfn.CONCAT(IF(AX56="","-","B"),IF(BK56="","-","I"),VLOOKUP($B56,GtP!$A:$BB,MATCH("Gi/o_0-1",GtP!$A$1:$BB$1,0),FALSE))</f>
        <v>-IG</v>
      </c>
      <c r="AL56" s="140" t="str">
        <f>_xlfn.CONCAT(IF(AY56="","-","B"),IF(BL56="","-","I"),VLOOKUP($B56,GtP!$A:$BB,MATCH("Gi/o_0-1",GtP!$A$1:$BB$1,0),FALSE))</f>
        <v>-IG</v>
      </c>
      <c r="AM56" s="140" t="str">
        <f>_xlfn.CONCAT(IF(AZ56="","-","B"),IF(BM56="","-","I"),VLOOKUP($B56,GtP!$A:$BB,MATCH("Gi/o_0-1",GtP!$A$1:$BB$1,0),FALSE))</f>
        <v>-IG</v>
      </c>
      <c r="AN56" s="140" t="str">
        <f>_xlfn.CONCAT(IF(BA56="","-","B"),IF(BN56="","-","I"),VLOOKUP($B56,GtP!$A:$BB,MATCH("Gq/11_0-1",GtP!$A$1:$BB$1,0),FALSE))</f>
        <v>-I-</v>
      </c>
      <c r="AO56" s="140" t="str">
        <f>_xlfn.CONCAT(IF(BB56="","-","B"),IF(BO56="","-","I"),VLOOKUP($B56,GtP!$A:$BB,MATCH("Gq/11_0-1",GtP!$A$1:$BB$1,0),FALSE))</f>
        <v>-I-</v>
      </c>
      <c r="AP56" s="140" t="str">
        <f>_xlfn.CONCAT(IF(BC56="","-","B"),IF(BP56="","-","I"),VLOOKUP($B56,GtP!$A:$BB,MATCH("Gq/11_0-1",GtP!$A$1:$BB$1,0),FALSE))</f>
        <v>-I-</v>
      </c>
      <c r="AQ56" s="140" t="str">
        <f>_xlfn.CONCAT(IF(BD56="","-","B"),IF(BQ56="","-","I"),VLOOKUP($B56,GtP!$A:$BB,MATCH("Gq/11_0-1",GtP!$A$1:$BB$1,0),FALSE))</f>
        <v>-I-</v>
      </c>
      <c r="AR56" s="140" t="str">
        <f>_xlfn.CONCAT(IF(BE56="","-","B"),IF(BR56="","-","I"),VLOOKUP($B56,GtP!$A:$BB,MATCH("G12/13_0-1",GtP!$A$1:$BB$1,0),FALSE))</f>
        <v>-I-</v>
      </c>
      <c r="AS56" s="140" t="str">
        <f>_xlfn.CONCAT(IF(BF56="","-","B"),IF(BS56="","-","I"),VLOOKUP($B56,GtP!$A:$BB,MATCH("G12/13_0-1",GtP!$A$1:$BB$1,0),FALSE))</f>
        <v>-I-</v>
      </c>
      <c r="AT56" s="139" t="str">
        <f>_xlfn.IFNA(VLOOKUP($B56,'B-LogEmaxOverpEC50'!$A:$AL,MATCH(AT$1,'B-LogEmaxOverpEC50'!$A$1:$AL$1,0),FALSE),"")</f>
        <v/>
      </c>
      <c r="AU56" s="136" t="str">
        <f>_xlfn.IFNA(VLOOKUP($B56,'B-LogEmaxOverpEC50'!$A:$AL,MATCH(AU$1,'B-LogEmaxOverpEC50'!$A$1:$AL$1,0),FALSE),"")</f>
        <v/>
      </c>
      <c r="AV56" s="152" t="str">
        <f>_xlfn.IFNA(VLOOKUP($B56,'B-LogEmaxOverpEC50'!$A:$AL,MATCH(AV$1,'B-LogEmaxOverpEC50'!$A$1:$AL$1,0),FALSE),"")</f>
        <v/>
      </c>
      <c r="AW56" s="152" t="str">
        <f>_xlfn.IFNA(VLOOKUP($B56,'B-LogEmaxOverpEC50'!$A:$AL,MATCH(AW$1,'B-LogEmaxOverpEC50'!$A$1:$AL$1,0),FALSE),"")</f>
        <v/>
      </c>
      <c r="AX56" s="152" t="str">
        <f>_xlfn.IFNA(VLOOKUP($B56,'B-LogEmaxOverpEC50'!$A:$AL,MATCH(AX$1,'B-LogEmaxOverpEC50'!$A$1:$AL$1,0),FALSE),"")</f>
        <v/>
      </c>
      <c r="AY56" s="152" t="str">
        <f>_xlfn.IFNA(VLOOKUP($B56,'B-LogEmaxOverpEC50'!$A:$AL,MATCH(AY$1,'B-LogEmaxOverpEC50'!$A$1:$AL$1,0),FALSE),"")</f>
        <v/>
      </c>
      <c r="AZ56" s="152" t="str">
        <f>_xlfn.IFNA(VLOOKUP($B56,'B-LogEmaxOverpEC50'!$A:$AL,MATCH(AZ$1,'B-LogEmaxOverpEC50'!$A$1:$AL$1,0),FALSE),"")</f>
        <v/>
      </c>
      <c r="BA56" s="152" t="str">
        <f>_xlfn.IFNA(VLOOKUP($B56,'B-LogEmaxOverpEC50'!$A:$AL,MATCH(BA$1,'B-LogEmaxOverpEC50'!$A$1:$AL$1,0),FALSE),"")</f>
        <v/>
      </c>
      <c r="BB56" s="152" t="str">
        <f>_xlfn.IFNA(VLOOKUP($B56,'B-LogEmaxOverpEC50'!$A:$AL,MATCH(BB$1,'B-LogEmaxOverpEC50'!$A$1:$AL$1,0),FALSE),"")</f>
        <v/>
      </c>
      <c r="BC56" s="152" t="str">
        <f>_xlfn.IFNA(VLOOKUP($B56,'B-LogEmaxOverpEC50'!$A:$AL,MATCH(BC$1,'B-LogEmaxOverpEC50'!$A$1:$AL$1,0),FALSE),"")</f>
        <v/>
      </c>
      <c r="BD56" s="152" t="str">
        <f>_xlfn.IFNA(VLOOKUP($B56,'B-LogEmaxOverpEC50'!$A:$AL,MATCH(BD$1,'B-LogEmaxOverpEC50'!$A$1:$AL$1,0),FALSE),"")</f>
        <v/>
      </c>
      <c r="BE56" s="152" t="str">
        <f>_xlfn.IFNA(VLOOKUP($B56,'B-LogEmaxOverpEC50'!$A:$AL,MATCH(BE$1,'B-LogEmaxOverpEC50'!$A$1:$AL$1,0),FALSE),"")</f>
        <v/>
      </c>
      <c r="BF56" s="152" t="str">
        <f>_xlfn.IFNA(VLOOKUP($B56,'B-LogEmaxOverpEC50'!$A:$AL,MATCH(BF$1,'B-LogEmaxOverpEC50'!$A$1:$AL$1,0),FALSE),"")</f>
        <v/>
      </c>
      <c r="BG56" s="137">
        <f>_xlfn.IFNA(VLOOKUP($B56,'I-LogEmaxOverpEC50'!$A:$AR,MATCH(BG$1,'I-LogEmaxOverpEC50'!$A$1:$AR$1,0),FALSE),"")</f>
        <v>8.1711728345680648</v>
      </c>
      <c r="BH56" s="136">
        <f>_xlfn.IFNA(VLOOKUP($B56,'I-LogEmaxOverpEC50'!$A:$AR,MATCH(BH$1,'I-LogEmaxOverpEC50'!$A$1:$AR$1,0),FALSE),"")</f>
        <v>8.1352925270344372</v>
      </c>
      <c r="BI56" s="136">
        <f>_xlfn.IFNA(VLOOKUP($B56,'I-LogEmaxOverpEC50'!$A:$AR,MATCH(BI$1,'I-LogEmaxOverpEC50'!$A$1:$AR$1,0),FALSE),"")</f>
        <v>9.9476857386810931</v>
      </c>
      <c r="BJ56" s="136">
        <f>_xlfn.IFNA(VLOOKUP($B56,'I-LogEmaxOverpEC50'!$A:$AR,MATCH(BJ$1,'I-LogEmaxOverpEC50'!$A$1:$AR$1,0),FALSE),"")</f>
        <v>9.9476857386810931</v>
      </c>
      <c r="BK56" s="136">
        <f>_xlfn.IFNA(VLOOKUP($B56,'I-LogEmaxOverpEC50'!$A:$AR,MATCH(BK$1,'I-LogEmaxOverpEC50'!$A$1:$AR$1,0),FALSE),"")</f>
        <v>9.5139928779205256</v>
      </c>
      <c r="BL56" s="136">
        <f>_xlfn.IFNA(VLOOKUP($B56,'I-LogEmaxOverpEC50'!$A:$AR,MATCH(BL$1,'I-LogEmaxOverpEC50'!$A$1:$AR$1,0),FALSE),"")</f>
        <v>9.5139928779205256</v>
      </c>
      <c r="BM56" s="136">
        <f>_xlfn.IFNA(VLOOKUP($B56,'I-LogEmaxOverpEC50'!$A:$AR,MATCH(BM$1,'I-LogEmaxOverpEC50'!$A$1:$AR$1,0),FALSE),"")</f>
        <v>8.9859846258826828</v>
      </c>
      <c r="BN56" s="136">
        <f>_xlfn.IFNA(VLOOKUP($B56,'I-LogEmaxOverpEC50'!$A:$AR,MATCH(BN$1,'I-LogEmaxOverpEC50'!$A$1:$AR$1,0),FALSE),"")</f>
        <v>8.8878224082319903</v>
      </c>
      <c r="BO56" s="136">
        <f>_xlfn.IFNA(VLOOKUP($B56,'I-LogEmaxOverpEC50'!$A:$AR,MATCH(BO$1,'I-LogEmaxOverpEC50'!$A$1:$AR$1,0),FALSE),"")</f>
        <v>8.8878224082319903</v>
      </c>
      <c r="BP56" s="136">
        <f>_xlfn.IFNA(VLOOKUP($B56,'I-LogEmaxOverpEC50'!$A:$AR,MATCH(BP$1,'I-LogEmaxOverpEC50'!$A$1:$AR$1,0),FALSE),"")</f>
        <v>8.899441718949296</v>
      </c>
      <c r="BQ56" s="136">
        <f>_xlfn.IFNA(VLOOKUP($B56,'I-LogEmaxOverpEC50'!$A:$AR,MATCH(BQ$1,'I-LogEmaxOverpEC50'!$A$1:$AR$1,0),FALSE),"")</f>
        <v>8.1993134144493069</v>
      </c>
      <c r="BR56" s="136">
        <f>_xlfn.IFNA(VLOOKUP($B56,'I-LogEmaxOverpEC50'!$A:$AR,MATCH(BR$1,'I-LogEmaxOverpEC50'!$A$1:$AR$1,0),FALSE),"")</f>
        <v>8.6604304068932922</v>
      </c>
      <c r="BS56" s="136">
        <f>_xlfn.IFNA(VLOOKUP($B56,'I-LogEmaxOverpEC50'!$A:$AR,MATCH(BS$1,'I-LogEmaxOverpEC50'!$A$1:$AR$1,0),FALSE),"")</f>
        <v>8.4311553484249728</v>
      </c>
      <c r="BT56" s="135"/>
      <c r="BU56" s="135"/>
      <c r="BV56" s="135"/>
      <c r="BW56" s="135"/>
      <c r="BX56" s="135"/>
      <c r="BY56" s="135"/>
      <c r="BZ56" s="135"/>
      <c r="CA56" s="135"/>
      <c r="CB56" s="135"/>
      <c r="CC56" s="135"/>
      <c r="CD56" s="135"/>
      <c r="CE56" s="135"/>
      <c r="CF56" s="135"/>
      <c r="CG56" s="135"/>
      <c r="CH56" s="135"/>
      <c r="CI56" s="135"/>
      <c r="CJ56" s="135"/>
    </row>
    <row r="57" spans="1:88" s="166" customFormat="1" x14ac:dyDescent="0.2">
      <c r="A57" s="146" cm="1">
        <f t="array" ref="A57">_xlfn.IFS(SUM(F57:R57)&gt;0,1,AB57&gt;0,2,TRUE,3)</f>
        <v>1</v>
      </c>
      <c r="B57" s="146" t="s">
        <v>104</v>
      </c>
      <c r="C57" s="144"/>
      <c r="D57" s="151" t="str">
        <f>_xlfn.XLOOKUP(B57,RecNamesAll!A:A,RecNamesAll!E:E)</f>
        <v>A</v>
      </c>
      <c r="E57" s="150" t="str">
        <f>_xlfn.XLOOKUP(B57,RecNamesAll!A:A,RecNamesAll!C:C)</f>
        <v>GAL2</v>
      </c>
      <c r="F57" s="160" t="str">
        <f t="shared" si="0"/>
        <v/>
      </c>
      <c r="G57" s="159" t="str">
        <f t="shared" si="1"/>
        <v/>
      </c>
      <c r="H57" s="159">
        <f t="shared" si="2"/>
        <v>9.562969190754588</v>
      </c>
      <c r="I57" s="159">
        <f t="shared" si="3"/>
        <v>9.562969190754588</v>
      </c>
      <c r="J57" s="159">
        <f t="shared" si="4"/>
        <v>9.4007443000660871</v>
      </c>
      <c r="K57" s="159">
        <f t="shared" si="5"/>
        <v>9.4007443000660871</v>
      </c>
      <c r="L57" s="159" t="str">
        <f t="shared" si="6"/>
        <v/>
      </c>
      <c r="M57" s="159">
        <f t="shared" si="7"/>
        <v>10.452144760266405</v>
      </c>
      <c r="N57" s="159">
        <f t="shared" si="8"/>
        <v>10.452144760266405</v>
      </c>
      <c r="O57" s="159">
        <f t="shared" si="9"/>
        <v>10.145251968911213</v>
      </c>
      <c r="P57" s="159">
        <f t="shared" si="10"/>
        <v>9.5694582668282582</v>
      </c>
      <c r="Q57" s="159">
        <f t="shared" si="11"/>
        <v>10.087591259414431</v>
      </c>
      <c r="R57" s="159">
        <f t="shared" si="12"/>
        <v>9.6276910896967003</v>
      </c>
      <c r="S57" s="147"/>
      <c r="T57" s="147"/>
      <c r="U57" s="146" t="str">
        <f t="shared" si="13"/>
        <v>A</v>
      </c>
      <c r="V57" s="145" t="str">
        <f t="shared" si="14"/>
        <v>GAL2</v>
      </c>
      <c r="W57" s="157">
        <f>VLOOKUP($B57,GtP!$A:$DD,MATCH("Gs_0-2",GtP!$A$1:$DD$1,0),FALSE)</f>
        <v>0</v>
      </c>
      <c r="X57" s="156">
        <f>VLOOKUP($B57,GtP!$A:$DD,MATCH("Gi/o_0-2",GtP!$A$1:$DD$1,0),FALSE)</f>
        <v>2</v>
      </c>
      <c r="Y57" s="156">
        <f>VLOOKUP($B57,GtP!$A:$DD,MATCH("Gq/11_0-2",GtP!$A$1:$DD$1,0),FALSE)</f>
        <v>1</v>
      </c>
      <c r="Z57" s="156">
        <f>VLOOKUP($B57,GtP!$A:$DD,MATCH("G12/13_0-2",GtP!$A$1:$DD$1,0),FALSE)</f>
        <v>2</v>
      </c>
      <c r="AA57" s="155"/>
      <c r="AB57" s="143">
        <f t="shared" si="19"/>
        <v>3</v>
      </c>
      <c r="AC57" s="315" t="str">
        <f t="shared" si="15"/>
        <v/>
      </c>
      <c r="AD57" s="349">
        <f t="shared" si="16"/>
        <v>4</v>
      </c>
      <c r="AE57" s="349">
        <f t="shared" si="17"/>
        <v>4</v>
      </c>
      <c r="AF57" s="311">
        <f t="shared" si="18"/>
        <v>2</v>
      </c>
      <c r="AG57" s="141" t="str">
        <f>_xlfn.CONCAT(IF(AT57="","-","B"),IF(BG57="","-","I"),VLOOKUP($B57,GtP!$A:$BB,MATCH("Gs_0-1",GtP!$A$1:$BB$1,0),FALSE))</f>
        <v>---</v>
      </c>
      <c r="AH57" s="140" t="str">
        <f>_xlfn.CONCAT(IF(AU57="","-","B"),IF(BH57="","-","I"),VLOOKUP($B57,GtP!$A:$BB,MATCH("Gs_0-1",GtP!$A$1:$BB$1,0),FALSE))</f>
        <v>---</v>
      </c>
      <c r="AI57" s="140" t="str">
        <f>_xlfn.CONCAT(IF(AV57="","-","B"),IF(BI57="","-","I"),VLOOKUP($B57,GtP!$A:$BB,MATCH("Gi/o_0-1",GtP!$A$1:$BB$1,0),FALSE))</f>
        <v>-IG</v>
      </c>
      <c r="AJ57" s="140" t="str">
        <f>_xlfn.CONCAT(IF(AW57="","-","B"),IF(BJ57="","-","I"),VLOOKUP($B57,GtP!$A:$BB,MATCH("Gi/o_0-1",GtP!$A$1:$BB$1,0),FALSE))</f>
        <v>-IG</v>
      </c>
      <c r="AK57" s="140" t="str">
        <f>_xlfn.CONCAT(IF(AX57="","-","B"),IF(BK57="","-","I"),VLOOKUP($B57,GtP!$A:$BB,MATCH("Gi/o_0-1",GtP!$A$1:$BB$1,0),FALSE))</f>
        <v>-IG</v>
      </c>
      <c r="AL57" s="140" t="str">
        <f>_xlfn.CONCAT(IF(AY57="","-","B"),IF(BL57="","-","I"),VLOOKUP($B57,GtP!$A:$BB,MATCH("Gi/o_0-1",GtP!$A$1:$BB$1,0),FALSE))</f>
        <v>-IG</v>
      </c>
      <c r="AM57" s="140" t="str">
        <f>_xlfn.CONCAT(IF(AZ57="","-","B"),IF(BM57="","-","I"),VLOOKUP($B57,GtP!$A:$BB,MATCH("Gi/o_0-1",GtP!$A$1:$BB$1,0),FALSE))</f>
        <v>--G</v>
      </c>
      <c r="AN57" s="140" t="str">
        <f>_xlfn.CONCAT(IF(BA57="","-","B"),IF(BN57="","-","I"),VLOOKUP($B57,GtP!$A:$BB,MATCH("Gq/11_0-1",GtP!$A$1:$BB$1,0),FALSE))</f>
        <v>-IG</v>
      </c>
      <c r="AO57" s="140" t="str">
        <f>_xlfn.CONCAT(IF(BB57="","-","B"),IF(BO57="","-","I"),VLOOKUP($B57,GtP!$A:$BB,MATCH("Gq/11_0-1",GtP!$A$1:$BB$1,0),FALSE))</f>
        <v>-IG</v>
      </c>
      <c r="AP57" s="140" t="str">
        <f>_xlfn.CONCAT(IF(BC57="","-","B"),IF(BP57="","-","I"),VLOOKUP($B57,GtP!$A:$BB,MATCH("Gq/11_0-1",GtP!$A$1:$BB$1,0),FALSE))</f>
        <v>-IG</v>
      </c>
      <c r="AQ57" s="140" t="str">
        <f>_xlfn.CONCAT(IF(BD57="","-","B"),IF(BQ57="","-","I"),VLOOKUP($B57,GtP!$A:$BB,MATCH("Gq/11_0-1",GtP!$A$1:$BB$1,0),FALSE))</f>
        <v>-IG</v>
      </c>
      <c r="AR57" s="140" t="str">
        <f>_xlfn.CONCAT(IF(BE57="","-","B"),IF(BR57="","-","I"),VLOOKUP($B57,GtP!$A:$BB,MATCH("G12/13_0-1",GtP!$A$1:$BB$1,0),FALSE))</f>
        <v>-IG</v>
      </c>
      <c r="AS57" s="140" t="str">
        <f>_xlfn.CONCAT(IF(BF57="","-","B"),IF(BS57="","-","I"),VLOOKUP($B57,GtP!$A:$BB,MATCH("G12/13_0-1",GtP!$A$1:$BB$1,0),FALSE))</f>
        <v>-IG</v>
      </c>
      <c r="AT57" s="139" t="str">
        <f>_xlfn.IFNA(VLOOKUP($B57,'B-LogEmaxOverpEC50'!$A:$AL,MATCH(AT$1,'B-LogEmaxOverpEC50'!$A$1:$AL$1,0),FALSE),"")</f>
        <v/>
      </c>
      <c r="AU57" s="136" t="str">
        <f>_xlfn.IFNA(VLOOKUP($B57,'B-LogEmaxOverpEC50'!$A:$AL,MATCH(AU$1,'B-LogEmaxOverpEC50'!$A$1:$AL$1,0),FALSE),"")</f>
        <v/>
      </c>
      <c r="AV57" s="152" t="str">
        <f>_xlfn.IFNA(VLOOKUP($B57,'B-LogEmaxOverpEC50'!$A:$AL,MATCH(AV$1,'B-LogEmaxOverpEC50'!$A$1:$AL$1,0),FALSE),"")</f>
        <v/>
      </c>
      <c r="AW57" s="152" t="str">
        <f>_xlfn.IFNA(VLOOKUP($B57,'B-LogEmaxOverpEC50'!$A:$AL,MATCH(AW$1,'B-LogEmaxOverpEC50'!$A$1:$AL$1,0),FALSE),"")</f>
        <v/>
      </c>
      <c r="AX57" s="152" t="str">
        <f>_xlfn.IFNA(VLOOKUP($B57,'B-LogEmaxOverpEC50'!$A:$AL,MATCH(AX$1,'B-LogEmaxOverpEC50'!$A$1:$AL$1,0),FALSE),"")</f>
        <v/>
      </c>
      <c r="AY57" s="152" t="str">
        <f>_xlfn.IFNA(VLOOKUP($B57,'B-LogEmaxOverpEC50'!$A:$AL,MATCH(AY$1,'B-LogEmaxOverpEC50'!$A$1:$AL$1,0),FALSE),"")</f>
        <v/>
      </c>
      <c r="AZ57" s="152" t="str">
        <f>_xlfn.IFNA(VLOOKUP($B57,'B-LogEmaxOverpEC50'!$A:$AL,MATCH(AZ$1,'B-LogEmaxOverpEC50'!$A$1:$AL$1,0),FALSE),"")</f>
        <v/>
      </c>
      <c r="BA57" s="152" t="str">
        <f>_xlfn.IFNA(VLOOKUP($B57,'B-LogEmaxOverpEC50'!$A:$AL,MATCH(BA$1,'B-LogEmaxOverpEC50'!$A$1:$AL$1,0),FALSE),"")</f>
        <v/>
      </c>
      <c r="BB57" s="152" t="str">
        <f>_xlfn.IFNA(VLOOKUP($B57,'B-LogEmaxOverpEC50'!$A:$AL,MATCH(BB$1,'B-LogEmaxOverpEC50'!$A$1:$AL$1,0),FALSE),"")</f>
        <v/>
      </c>
      <c r="BC57" s="152" t="str">
        <f>_xlfn.IFNA(VLOOKUP($B57,'B-LogEmaxOverpEC50'!$A:$AL,MATCH(BC$1,'B-LogEmaxOverpEC50'!$A$1:$AL$1,0),FALSE),"")</f>
        <v/>
      </c>
      <c r="BD57" s="152" t="str">
        <f>_xlfn.IFNA(VLOOKUP($B57,'B-LogEmaxOverpEC50'!$A:$AL,MATCH(BD$1,'B-LogEmaxOverpEC50'!$A$1:$AL$1,0),FALSE),"")</f>
        <v/>
      </c>
      <c r="BE57" s="152" t="str">
        <f>_xlfn.IFNA(VLOOKUP($B57,'B-LogEmaxOverpEC50'!$A:$AL,MATCH(BE$1,'B-LogEmaxOverpEC50'!$A$1:$AL$1,0),FALSE),"")</f>
        <v/>
      </c>
      <c r="BF57" s="152" t="str">
        <f>_xlfn.IFNA(VLOOKUP($B57,'B-LogEmaxOverpEC50'!$A:$AL,MATCH(BF$1,'B-LogEmaxOverpEC50'!$A$1:$AL$1,0),FALSE),"")</f>
        <v/>
      </c>
      <c r="BG57" s="137" t="str">
        <f>_xlfn.IFNA(VLOOKUP($B57,'I-LogEmaxOverpEC50'!$A:$AR,MATCH(BG$1,'I-LogEmaxOverpEC50'!$A$1:$AR$1,0),FALSE),"")</f>
        <v/>
      </c>
      <c r="BH57" s="136" t="str">
        <f>_xlfn.IFNA(VLOOKUP($B57,'I-LogEmaxOverpEC50'!$A:$AR,MATCH(BH$1,'I-LogEmaxOverpEC50'!$A$1:$AR$1,0),FALSE),"")</f>
        <v/>
      </c>
      <c r="BI57" s="136">
        <f>_xlfn.IFNA(VLOOKUP($B57,'I-LogEmaxOverpEC50'!$A:$AR,MATCH(BI$1,'I-LogEmaxOverpEC50'!$A$1:$AR$1,0),FALSE),"")</f>
        <v>9.562969190754588</v>
      </c>
      <c r="BJ57" s="136">
        <f>_xlfn.IFNA(VLOOKUP($B57,'I-LogEmaxOverpEC50'!$A:$AR,MATCH(BJ$1,'I-LogEmaxOverpEC50'!$A$1:$AR$1,0),FALSE),"")</f>
        <v>9.562969190754588</v>
      </c>
      <c r="BK57" s="136">
        <f>_xlfn.IFNA(VLOOKUP($B57,'I-LogEmaxOverpEC50'!$A:$AR,MATCH(BK$1,'I-LogEmaxOverpEC50'!$A$1:$AR$1,0),FALSE),"")</f>
        <v>9.4007443000660871</v>
      </c>
      <c r="BL57" s="136">
        <f>_xlfn.IFNA(VLOOKUP($B57,'I-LogEmaxOverpEC50'!$A:$AR,MATCH(BL$1,'I-LogEmaxOverpEC50'!$A$1:$AR$1,0),FALSE),"")</f>
        <v>9.4007443000660871</v>
      </c>
      <c r="BM57" s="136" t="str">
        <f>_xlfn.IFNA(VLOOKUP($B57,'I-LogEmaxOverpEC50'!$A:$AR,MATCH(BM$1,'I-LogEmaxOverpEC50'!$A$1:$AR$1,0),FALSE),"")</f>
        <v/>
      </c>
      <c r="BN57" s="136">
        <f>_xlfn.IFNA(VLOOKUP($B57,'I-LogEmaxOverpEC50'!$A:$AR,MATCH(BN$1,'I-LogEmaxOverpEC50'!$A$1:$AR$1,0),FALSE),"")</f>
        <v>10.452144760266405</v>
      </c>
      <c r="BO57" s="136">
        <f>_xlfn.IFNA(VLOOKUP($B57,'I-LogEmaxOverpEC50'!$A:$AR,MATCH(BO$1,'I-LogEmaxOverpEC50'!$A$1:$AR$1,0),FALSE),"")</f>
        <v>10.452144760266405</v>
      </c>
      <c r="BP57" s="136">
        <f>_xlfn.IFNA(VLOOKUP($B57,'I-LogEmaxOverpEC50'!$A:$AR,MATCH(BP$1,'I-LogEmaxOverpEC50'!$A$1:$AR$1,0),FALSE),"")</f>
        <v>10.145251968911213</v>
      </c>
      <c r="BQ57" s="136">
        <f>_xlfn.IFNA(VLOOKUP($B57,'I-LogEmaxOverpEC50'!$A:$AR,MATCH(BQ$1,'I-LogEmaxOverpEC50'!$A$1:$AR$1,0),FALSE),"")</f>
        <v>9.5694582668282582</v>
      </c>
      <c r="BR57" s="136">
        <f>_xlfn.IFNA(VLOOKUP($B57,'I-LogEmaxOverpEC50'!$A:$AR,MATCH(BR$1,'I-LogEmaxOverpEC50'!$A$1:$AR$1,0),FALSE),"")</f>
        <v>10.087591259414431</v>
      </c>
      <c r="BS57" s="136">
        <f>_xlfn.IFNA(VLOOKUP($B57,'I-LogEmaxOverpEC50'!$A:$AR,MATCH(BS$1,'I-LogEmaxOverpEC50'!$A$1:$AR$1,0),FALSE),"")</f>
        <v>9.6276910896967003</v>
      </c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</row>
    <row r="58" spans="1:88" s="166" customFormat="1" x14ac:dyDescent="0.2">
      <c r="A58" s="146" cm="1">
        <f t="array" ref="A58">_xlfn.IFS(SUM(F58:R58)&gt;0,1,AB58&gt;0,2,TRUE,3)</f>
        <v>1</v>
      </c>
      <c r="B58" s="146" t="s">
        <v>105</v>
      </c>
      <c r="C58" s="144"/>
      <c r="D58" s="151" t="str">
        <f>_xlfn.XLOOKUP(B58,RecNamesAll!A:A,RecNamesAll!E:E)</f>
        <v>A</v>
      </c>
      <c r="E58" s="150" t="str">
        <f>_xlfn.XLOOKUP(B58,RecNamesAll!A:A,RecNamesAll!C:C)</f>
        <v>GAL3</v>
      </c>
      <c r="F58" s="160" t="str">
        <f t="shared" si="0"/>
        <v/>
      </c>
      <c r="G58" s="159" t="str">
        <f t="shared" si="1"/>
        <v/>
      </c>
      <c r="H58" s="159">
        <f t="shared" si="2"/>
        <v>7.4815707202977579</v>
      </c>
      <c r="I58" s="159">
        <f t="shared" si="3"/>
        <v>7.4815707202977579</v>
      </c>
      <c r="J58" s="159">
        <f t="shared" si="4"/>
        <v>7.7191807228481872</v>
      </c>
      <c r="K58" s="159">
        <f t="shared" si="5"/>
        <v>7.7191807228481872</v>
      </c>
      <c r="L58" s="159">
        <f t="shared" si="6"/>
        <v>7.7844521379662952</v>
      </c>
      <c r="M58" s="159" t="str">
        <f t="shared" si="7"/>
        <v/>
      </c>
      <c r="N58" s="159" t="str">
        <f t="shared" si="8"/>
        <v/>
      </c>
      <c r="O58" s="159" t="str">
        <f t="shared" si="9"/>
        <v/>
      </c>
      <c r="P58" s="159" t="str">
        <f t="shared" si="10"/>
        <v/>
      </c>
      <c r="Q58" s="159" t="str">
        <f t="shared" si="11"/>
        <v/>
      </c>
      <c r="R58" s="159" t="str">
        <f t="shared" si="12"/>
        <v/>
      </c>
      <c r="S58" s="147"/>
      <c r="T58" s="147"/>
      <c r="U58" s="146" t="str">
        <f t="shared" si="13"/>
        <v>A</v>
      </c>
      <c r="V58" s="145" t="str">
        <f t="shared" si="14"/>
        <v>GAL3</v>
      </c>
      <c r="W58" s="157">
        <f>VLOOKUP($B58,GtP!$A:$DD,MATCH("Gs_0-2",GtP!$A$1:$DD$1,0),FALSE)</f>
        <v>0</v>
      </c>
      <c r="X58" s="156">
        <f>VLOOKUP($B58,GtP!$A:$DD,MATCH("Gi/o_0-2",GtP!$A$1:$DD$1,0),FALSE)</f>
        <v>1</v>
      </c>
      <c r="Y58" s="156">
        <f>VLOOKUP($B58,GtP!$A:$DD,MATCH("Gq/11_0-2",GtP!$A$1:$DD$1,0),FALSE)</f>
        <v>0</v>
      </c>
      <c r="Z58" s="156">
        <f>VLOOKUP($B58,GtP!$A:$DD,MATCH("G12/13_0-2",GtP!$A$1:$DD$1,0),FALSE)</f>
        <v>0</v>
      </c>
      <c r="AA58" s="155"/>
      <c r="AB58" s="143">
        <f t="shared" si="19"/>
        <v>1</v>
      </c>
      <c r="AC58" s="315" t="str">
        <f t="shared" si="15"/>
        <v/>
      </c>
      <c r="AD58" s="349">
        <f t="shared" si="16"/>
        <v>5</v>
      </c>
      <c r="AE58" s="349" t="str">
        <f t="shared" si="17"/>
        <v/>
      </c>
      <c r="AF58" s="311" t="str">
        <f t="shared" si="18"/>
        <v/>
      </c>
      <c r="AG58" s="141" t="str">
        <f>_xlfn.CONCAT(IF(AT58="","-","B"),IF(BG58="","-","I"),VLOOKUP($B58,GtP!$A:$BB,MATCH("Gs_0-1",GtP!$A$1:$BB$1,0),FALSE))</f>
        <v>---</v>
      </c>
      <c r="AH58" s="140" t="str">
        <f>_xlfn.CONCAT(IF(AU58="","-","B"),IF(BH58="","-","I"),VLOOKUP($B58,GtP!$A:$BB,MATCH("Gs_0-1",GtP!$A$1:$BB$1,0),FALSE))</f>
        <v>---</v>
      </c>
      <c r="AI58" s="140" t="str">
        <f>_xlfn.CONCAT(IF(AV58="","-","B"),IF(BI58="","-","I"),VLOOKUP($B58,GtP!$A:$BB,MATCH("Gi/o_0-1",GtP!$A$1:$BB$1,0),FALSE))</f>
        <v>-IG</v>
      </c>
      <c r="AJ58" s="140" t="str">
        <f>_xlfn.CONCAT(IF(AW58="","-","B"),IF(BJ58="","-","I"),VLOOKUP($B58,GtP!$A:$BB,MATCH("Gi/o_0-1",GtP!$A$1:$BB$1,0),FALSE))</f>
        <v>-IG</v>
      </c>
      <c r="AK58" s="140" t="str">
        <f>_xlfn.CONCAT(IF(AX58="","-","B"),IF(BK58="","-","I"),VLOOKUP($B58,GtP!$A:$BB,MATCH("Gi/o_0-1",GtP!$A$1:$BB$1,0),FALSE))</f>
        <v>-IG</v>
      </c>
      <c r="AL58" s="140" t="str">
        <f>_xlfn.CONCAT(IF(AY58="","-","B"),IF(BL58="","-","I"),VLOOKUP($B58,GtP!$A:$BB,MATCH("Gi/o_0-1",GtP!$A$1:$BB$1,0),FALSE))</f>
        <v>-IG</v>
      </c>
      <c r="AM58" s="140" t="str">
        <f>_xlfn.CONCAT(IF(AZ58="","-","B"),IF(BM58="","-","I"),VLOOKUP($B58,GtP!$A:$BB,MATCH("Gi/o_0-1",GtP!$A$1:$BB$1,0),FALSE))</f>
        <v>-IG</v>
      </c>
      <c r="AN58" s="140" t="str">
        <f>_xlfn.CONCAT(IF(BA58="","-","B"),IF(BN58="","-","I"),VLOOKUP($B58,GtP!$A:$BB,MATCH("Gq/11_0-1",GtP!$A$1:$BB$1,0),FALSE))</f>
        <v>---</v>
      </c>
      <c r="AO58" s="140" t="str">
        <f>_xlfn.CONCAT(IF(BB58="","-","B"),IF(BO58="","-","I"),VLOOKUP($B58,GtP!$A:$BB,MATCH("Gq/11_0-1",GtP!$A$1:$BB$1,0),FALSE))</f>
        <v>---</v>
      </c>
      <c r="AP58" s="140" t="str">
        <f>_xlfn.CONCAT(IF(BC58="","-","B"),IF(BP58="","-","I"),VLOOKUP($B58,GtP!$A:$BB,MATCH("Gq/11_0-1",GtP!$A$1:$BB$1,0),FALSE))</f>
        <v>---</v>
      </c>
      <c r="AQ58" s="140" t="str">
        <f>_xlfn.CONCAT(IF(BD58="","-","B"),IF(BQ58="","-","I"),VLOOKUP($B58,GtP!$A:$BB,MATCH("Gq/11_0-1",GtP!$A$1:$BB$1,0),FALSE))</f>
        <v>---</v>
      </c>
      <c r="AR58" s="140" t="str">
        <f>_xlfn.CONCAT(IF(BE58="","-","B"),IF(BR58="","-","I"),VLOOKUP($B58,GtP!$A:$BB,MATCH("G12/13_0-1",GtP!$A$1:$BB$1,0),FALSE))</f>
        <v>---</v>
      </c>
      <c r="AS58" s="140" t="str">
        <f>_xlfn.CONCAT(IF(BF58="","-","B"),IF(BS58="","-","I"),VLOOKUP($B58,GtP!$A:$BB,MATCH("G12/13_0-1",GtP!$A$1:$BB$1,0),FALSE))</f>
        <v>---</v>
      </c>
      <c r="AT58" s="139" t="str">
        <f>_xlfn.IFNA(VLOOKUP($B58,'B-LogEmaxOverpEC50'!$A:$AL,MATCH(AT$1,'B-LogEmaxOverpEC50'!$A$1:$AL$1,0),FALSE),"")</f>
        <v/>
      </c>
      <c r="AU58" s="136" t="str">
        <f>_xlfn.IFNA(VLOOKUP($B58,'B-LogEmaxOverpEC50'!$A:$AL,MATCH(AU$1,'B-LogEmaxOverpEC50'!$A$1:$AL$1,0),FALSE),"")</f>
        <v/>
      </c>
      <c r="AV58" s="152" t="str">
        <f>_xlfn.IFNA(VLOOKUP($B58,'B-LogEmaxOverpEC50'!$A:$AL,MATCH(AV$1,'B-LogEmaxOverpEC50'!$A$1:$AL$1,0),FALSE),"")</f>
        <v/>
      </c>
      <c r="AW58" s="152" t="str">
        <f>_xlfn.IFNA(VLOOKUP($B58,'B-LogEmaxOverpEC50'!$A:$AL,MATCH(AW$1,'B-LogEmaxOverpEC50'!$A$1:$AL$1,0),FALSE),"")</f>
        <v/>
      </c>
      <c r="AX58" s="152" t="str">
        <f>_xlfn.IFNA(VLOOKUP($B58,'B-LogEmaxOverpEC50'!$A:$AL,MATCH(AX$1,'B-LogEmaxOverpEC50'!$A$1:$AL$1,0),FALSE),"")</f>
        <v/>
      </c>
      <c r="AY58" s="152" t="str">
        <f>_xlfn.IFNA(VLOOKUP($B58,'B-LogEmaxOverpEC50'!$A:$AL,MATCH(AY$1,'B-LogEmaxOverpEC50'!$A$1:$AL$1,0),FALSE),"")</f>
        <v/>
      </c>
      <c r="AZ58" s="152" t="str">
        <f>_xlfn.IFNA(VLOOKUP($B58,'B-LogEmaxOverpEC50'!$A:$AL,MATCH(AZ$1,'B-LogEmaxOverpEC50'!$A$1:$AL$1,0),FALSE),"")</f>
        <v/>
      </c>
      <c r="BA58" s="152" t="str">
        <f>_xlfn.IFNA(VLOOKUP($B58,'B-LogEmaxOverpEC50'!$A:$AL,MATCH(BA$1,'B-LogEmaxOverpEC50'!$A$1:$AL$1,0),FALSE),"")</f>
        <v/>
      </c>
      <c r="BB58" s="152" t="str">
        <f>_xlfn.IFNA(VLOOKUP($B58,'B-LogEmaxOverpEC50'!$A:$AL,MATCH(BB$1,'B-LogEmaxOverpEC50'!$A$1:$AL$1,0),FALSE),"")</f>
        <v/>
      </c>
      <c r="BC58" s="152" t="str">
        <f>_xlfn.IFNA(VLOOKUP($B58,'B-LogEmaxOverpEC50'!$A:$AL,MATCH(BC$1,'B-LogEmaxOverpEC50'!$A$1:$AL$1,0),FALSE),"")</f>
        <v/>
      </c>
      <c r="BD58" s="152" t="str">
        <f>_xlfn.IFNA(VLOOKUP($B58,'B-LogEmaxOverpEC50'!$A:$AL,MATCH(BD$1,'B-LogEmaxOverpEC50'!$A$1:$AL$1,0),FALSE),"")</f>
        <v/>
      </c>
      <c r="BE58" s="152" t="str">
        <f>_xlfn.IFNA(VLOOKUP($B58,'B-LogEmaxOverpEC50'!$A:$AL,MATCH(BE$1,'B-LogEmaxOverpEC50'!$A$1:$AL$1,0),FALSE),"")</f>
        <v/>
      </c>
      <c r="BF58" s="152" t="str">
        <f>_xlfn.IFNA(VLOOKUP($B58,'B-LogEmaxOverpEC50'!$A:$AL,MATCH(BF$1,'B-LogEmaxOverpEC50'!$A$1:$AL$1,0),FALSE),"")</f>
        <v/>
      </c>
      <c r="BG58" s="137" t="str">
        <f>_xlfn.IFNA(VLOOKUP($B58,'I-LogEmaxOverpEC50'!$A:$AR,MATCH(BG$1,'I-LogEmaxOverpEC50'!$A$1:$AR$1,0),FALSE),"")</f>
        <v/>
      </c>
      <c r="BH58" s="136" t="str">
        <f>_xlfn.IFNA(VLOOKUP($B58,'I-LogEmaxOverpEC50'!$A:$AR,MATCH(BH$1,'I-LogEmaxOverpEC50'!$A$1:$AR$1,0),FALSE),"")</f>
        <v/>
      </c>
      <c r="BI58" s="136">
        <f>_xlfn.IFNA(VLOOKUP($B58,'I-LogEmaxOverpEC50'!$A:$AR,MATCH(BI$1,'I-LogEmaxOverpEC50'!$A$1:$AR$1,0),FALSE),"")</f>
        <v>7.4815707202977579</v>
      </c>
      <c r="BJ58" s="136">
        <f>_xlfn.IFNA(VLOOKUP($B58,'I-LogEmaxOverpEC50'!$A:$AR,MATCH(BJ$1,'I-LogEmaxOverpEC50'!$A$1:$AR$1,0),FALSE),"")</f>
        <v>7.4815707202977579</v>
      </c>
      <c r="BK58" s="136">
        <f>_xlfn.IFNA(VLOOKUP($B58,'I-LogEmaxOverpEC50'!$A:$AR,MATCH(BK$1,'I-LogEmaxOverpEC50'!$A$1:$AR$1,0),FALSE),"")</f>
        <v>7.7191807228481872</v>
      </c>
      <c r="BL58" s="136">
        <f>_xlfn.IFNA(VLOOKUP($B58,'I-LogEmaxOverpEC50'!$A:$AR,MATCH(BL$1,'I-LogEmaxOverpEC50'!$A$1:$AR$1,0),FALSE),"")</f>
        <v>7.7191807228481872</v>
      </c>
      <c r="BM58" s="136">
        <f>_xlfn.IFNA(VLOOKUP($B58,'I-LogEmaxOverpEC50'!$A:$AR,MATCH(BM$1,'I-LogEmaxOverpEC50'!$A$1:$AR$1,0),FALSE),"")</f>
        <v>7.7844521379662952</v>
      </c>
      <c r="BN58" s="136" t="str">
        <f>_xlfn.IFNA(VLOOKUP($B58,'I-LogEmaxOverpEC50'!$A:$AR,MATCH(BN$1,'I-LogEmaxOverpEC50'!$A$1:$AR$1,0),FALSE),"")</f>
        <v/>
      </c>
      <c r="BO58" s="136" t="str">
        <f>_xlfn.IFNA(VLOOKUP($B58,'I-LogEmaxOverpEC50'!$A:$AR,MATCH(BO$1,'I-LogEmaxOverpEC50'!$A$1:$AR$1,0),FALSE),"")</f>
        <v/>
      </c>
      <c r="BP58" s="136" t="str">
        <f>_xlfn.IFNA(VLOOKUP($B58,'I-LogEmaxOverpEC50'!$A:$AR,MATCH(BP$1,'I-LogEmaxOverpEC50'!$A$1:$AR$1,0),FALSE),"")</f>
        <v/>
      </c>
      <c r="BQ58" s="136" t="str">
        <f>_xlfn.IFNA(VLOOKUP($B58,'I-LogEmaxOverpEC50'!$A:$AR,MATCH(BQ$1,'I-LogEmaxOverpEC50'!$A$1:$AR$1,0),FALSE),"")</f>
        <v/>
      </c>
      <c r="BR58" s="136" t="str">
        <f>_xlfn.IFNA(VLOOKUP($B58,'I-LogEmaxOverpEC50'!$A:$AR,MATCH(BR$1,'I-LogEmaxOverpEC50'!$A$1:$AR$1,0),FALSE),"")</f>
        <v/>
      </c>
      <c r="BS58" s="136" t="str">
        <f>_xlfn.IFNA(VLOOKUP($B58,'I-LogEmaxOverpEC50'!$A:$AR,MATCH(BS$1,'I-LogEmaxOverpEC50'!$A$1:$AR$1,0),FALSE),"")</f>
        <v/>
      </c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</row>
    <row r="59" spans="1:88" s="166" customFormat="1" x14ac:dyDescent="0.2">
      <c r="A59" s="146" t="e" cm="1">
        <f t="array" ref="A59">_xlfn.IFS(SUM(F59:R59)&gt;0,1,AB59&gt;0,2,TRUE,3)</f>
        <v>#N/A</v>
      </c>
      <c r="B59" s="146" t="s">
        <v>22</v>
      </c>
      <c r="C59" s="144"/>
      <c r="D59" s="151" t="str">
        <f>_xlfn.XLOOKUP(B59,RecNamesAll!A:A,RecNamesAll!E:E)</f>
        <v>A</v>
      </c>
      <c r="E59" s="150" t="str">
        <f>_xlfn.XLOOKUP(B59,RecNamesAll!A:A,RecNamesAll!C:C)</f>
        <v>Ghrelin</v>
      </c>
      <c r="F59" s="160" t="e">
        <f t="shared" si="0"/>
        <v>#N/A</v>
      </c>
      <c r="G59" s="159" t="e">
        <f t="shared" si="1"/>
        <v>#N/A</v>
      </c>
      <c r="H59" s="159" t="e">
        <f t="shared" si="2"/>
        <v>#N/A</v>
      </c>
      <c r="I59" s="159" t="e">
        <f t="shared" si="3"/>
        <v>#N/A</v>
      </c>
      <c r="J59" s="159" t="e">
        <f t="shared" si="4"/>
        <v>#N/A</v>
      </c>
      <c r="K59" s="159" t="e">
        <f t="shared" si="5"/>
        <v>#N/A</v>
      </c>
      <c r="L59" s="159" t="e">
        <f t="shared" si="6"/>
        <v>#N/A</v>
      </c>
      <c r="M59" s="159" t="e">
        <f t="shared" si="7"/>
        <v>#N/A</v>
      </c>
      <c r="N59" s="159" t="e">
        <f t="shared" si="8"/>
        <v>#N/A</v>
      </c>
      <c r="O59" s="159" t="e">
        <f t="shared" si="9"/>
        <v>#N/A</v>
      </c>
      <c r="P59" s="159" t="e">
        <f t="shared" si="10"/>
        <v>#N/A</v>
      </c>
      <c r="Q59" s="159" t="e">
        <f t="shared" si="11"/>
        <v>#N/A</v>
      </c>
      <c r="R59" s="159" t="e">
        <f t="shared" si="12"/>
        <v>#N/A</v>
      </c>
      <c r="S59" s="147"/>
      <c r="T59" s="147"/>
      <c r="U59" s="146" t="str">
        <f t="shared" si="13"/>
        <v>A</v>
      </c>
      <c r="V59" s="145" t="str">
        <f t="shared" si="14"/>
        <v>Ghrelin</v>
      </c>
      <c r="W59" s="157" t="e">
        <f>VLOOKUP($B59,GtP!$A:$DD,MATCH("Gs_0-2",GtP!$A$1:$DD$1,0),FALSE)</f>
        <v>#N/A</v>
      </c>
      <c r="X59" s="156" t="e">
        <f>VLOOKUP($B59,GtP!$A:$DD,MATCH("Gi/o_0-2",GtP!$A$1:$DD$1,0),FALSE)</f>
        <v>#N/A</v>
      </c>
      <c r="Y59" s="156" t="e">
        <f>VLOOKUP($B59,GtP!$A:$DD,MATCH("Gq/11_0-2",GtP!$A$1:$DD$1,0),FALSE)</f>
        <v>#N/A</v>
      </c>
      <c r="Z59" s="156" t="e">
        <f>VLOOKUP($B59,GtP!$A:$DD,MATCH("G12/13_0-2",GtP!$A$1:$DD$1,0),FALSE)</f>
        <v>#N/A</v>
      </c>
      <c r="AA59" s="155"/>
      <c r="AB59" s="143" t="e">
        <f t="shared" si="19"/>
        <v>#N/A</v>
      </c>
      <c r="AC59" s="315" t="str">
        <f t="shared" si="15"/>
        <v/>
      </c>
      <c r="AD59" s="349" t="str">
        <f t="shared" si="16"/>
        <v/>
      </c>
      <c r="AE59" s="349" t="str">
        <f t="shared" si="17"/>
        <v/>
      </c>
      <c r="AF59" s="311" t="str">
        <f t="shared" si="18"/>
        <v/>
      </c>
      <c r="AG59" s="141" t="e">
        <f>_xlfn.CONCAT(IF(AT59="","-","B"),IF(BG59="","-","I"),VLOOKUP($B59,GtP!$A:$BB,MATCH("Gs_0-1",GtP!$A$1:$BB$1,0),FALSE))</f>
        <v>#N/A</v>
      </c>
      <c r="AH59" s="140" t="e">
        <f>_xlfn.CONCAT(IF(AU59="","-","B"),IF(BH59="","-","I"),VLOOKUP($B59,GtP!$A:$BB,MATCH("Gs_0-1",GtP!$A$1:$BB$1,0),FALSE))</f>
        <v>#N/A</v>
      </c>
      <c r="AI59" s="140" t="e">
        <f>_xlfn.CONCAT(IF(AV59="","-","B"),IF(BI59="","-","I"),VLOOKUP($B59,GtP!$A:$BB,MATCH("Gi/o_0-1",GtP!$A$1:$BB$1,0),FALSE))</f>
        <v>#N/A</v>
      </c>
      <c r="AJ59" s="140" t="e">
        <f>_xlfn.CONCAT(IF(AW59="","-","B"),IF(BJ59="","-","I"),VLOOKUP($B59,GtP!$A:$BB,MATCH("Gi/o_0-1",GtP!$A$1:$BB$1,0),FALSE))</f>
        <v>#N/A</v>
      </c>
      <c r="AK59" s="140" t="e">
        <f>_xlfn.CONCAT(IF(AX59="","-","B"),IF(BK59="","-","I"),VLOOKUP($B59,GtP!$A:$BB,MATCH("Gi/o_0-1",GtP!$A$1:$BB$1,0),FALSE))</f>
        <v>#N/A</v>
      </c>
      <c r="AL59" s="140" t="e">
        <f>_xlfn.CONCAT(IF(AY59="","-","B"),IF(BL59="","-","I"),VLOOKUP($B59,GtP!$A:$BB,MATCH("Gi/o_0-1",GtP!$A$1:$BB$1,0),FALSE))</f>
        <v>#N/A</v>
      </c>
      <c r="AM59" s="140" t="e">
        <f>_xlfn.CONCAT(IF(AZ59="","-","B"),IF(BM59="","-","I"),VLOOKUP($B59,GtP!$A:$BB,MATCH("Gi/o_0-1",GtP!$A$1:$BB$1,0),FALSE))</f>
        <v>#N/A</v>
      </c>
      <c r="AN59" s="140" t="e">
        <f>_xlfn.CONCAT(IF(BA59="","-","B"),IF(BN59="","-","I"),VLOOKUP($B59,GtP!$A:$BB,MATCH("Gq/11_0-1",GtP!$A$1:$BB$1,0),FALSE))</f>
        <v>#N/A</v>
      </c>
      <c r="AO59" s="140" t="e">
        <f>_xlfn.CONCAT(IF(BB59="","-","B"),IF(BO59="","-","I"),VLOOKUP($B59,GtP!$A:$BB,MATCH("Gq/11_0-1",GtP!$A$1:$BB$1,0),FALSE))</f>
        <v>#N/A</v>
      </c>
      <c r="AP59" s="140" t="e">
        <f>_xlfn.CONCAT(IF(BC59="","-","B"),IF(BP59="","-","I"),VLOOKUP($B59,GtP!$A:$BB,MATCH("Gq/11_0-1",GtP!$A$1:$BB$1,0),FALSE))</f>
        <v>#N/A</v>
      </c>
      <c r="AQ59" s="140" t="e">
        <f>_xlfn.CONCAT(IF(BD59="","-","B"),IF(BQ59="","-","I"),VLOOKUP($B59,GtP!$A:$BB,MATCH("Gq/11_0-1",GtP!$A$1:$BB$1,0),FALSE))</f>
        <v>#N/A</v>
      </c>
      <c r="AR59" s="140" t="e">
        <f>_xlfn.CONCAT(IF(BE59="","-","B"),IF(BR59="","-","I"),VLOOKUP($B59,GtP!$A:$BB,MATCH("G12/13_0-1",GtP!$A$1:$BB$1,0),FALSE))</f>
        <v>#N/A</v>
      </c>
      <c r="AS59" s="140" t="e">
        <f>_xlfn.CONCAT(IF(BF59="","-","B"),IF(BS59="","-","I"),VLOOKUP($B59,GtP!$A:$BB,MATCH("G12/13_0-1",GtP!$A$1:$BB$1,0),FALSE))</f>
        <v>#N/A</v>
      </c>
      <c r="AT59" s="139" t="str">
        <f>_xlfn.IFNA(VLOOKUP($B59,'B-LogEmaxOverpEC50'!$A:$AL,MATCH(AT$1,'B-LogEmaxOverpEC50'!$A$1:$AL$1,0),FALSE),"")</f>
        <v/>
      </c>
      <c r="AU59" s="136" t="str">
        <f>_xlfn.IFNA(VLOOKUP($B59,'B-LogEmaxOverpEC50'!$A:$AL,MATCH(AU$1,'B-LogEmaxOverpEC50'!$A$1:$AL$1,0),FALSE),"")</f>
        <v/>
      </c>
      <c r="AV59" s="152">
        <f>_xlfn.IFNA(VLOOKUP($B59,'B-LogEmaxOverpEC50'!$A:$AL,MATCH(AV$1,'B-LogEmaxOverpEC50'!$A$1:$AL$1,0),FALSE),"")</f>
        <v>9.9182623721173897</v>
      </c>
      <c r="AW59" s="152">
        <f>_xlfn.IFNA(VLOOKUP($B59,'B-LogEmaxOverpEC50'!$A:$AL,MATCH(AW$1,'B-LogEmaxOverpEC50'!$A$1:$AL$1,0),FALSE),"")</f>
        <v>9.7935034549910789</v>
      </c>
      <c r="AX59" s="152">
        <f>_xlfn.IFNA(VLOOKUP($B59,'B-LogEmaxOverpEC50'!$A:$AL,MATCH(AX$1,'B-LogEmaxOverpEC50'!$A$1:$AL$1,0),FALSE),"")</f>
        <v>10.296706957731617</v>
      </c>
      <c r="AY59" s="152">
        <f>_xlfn.IFNA(VLOOKUP($B59,'B-LogEmaxOverpEC50'!$A:$AL,MATCH(AY$1,'B-LogEmaxOverpEC50'!$A$1:$AL$1,0),FALSE),"")</f>
        <v>10.432177609275717</v>
      </c>
      <c r="AZ59" s="152">
        <f>_xlfn.IFNA(VLOOKUP($B59,'B-LogEmaxOverpEC50'!$A:$AL,MATCH(AZ$1,'B-LogEmaxOverpEC50'!$A$1:$AL$1,0),FALSE),"")</f>
        <v>10.673936967681607</v>
      </c>
      <c r="BA59" s="152">
        <f>_xlfn.IFNA(VLOOKUP($B59,'B-LogEmaxOverpEC50'!$A:$AL,MATCH(BA$1,'B-LogEmaxOverpEC50'!$A$1:$AL$1,0),FALSE),"")</f>
        <v>10.500997854575735</v>
      </c>
      <c r="BB59" s="152">
        <f>_xlfn.IFNA(VLOOKUP($B59,'B-LogEmaxOverpEC50'!$A:$AL,MATCH(BB$1,'B-LogEmaxOverpEC50'!$A$1:$AL$1,0),FALSE),"")</f>
        <v>10.342985601281057</v>
      </c>
      <c r="BC59" s="152">
        <f>_xlfn.IFNA(VLOOKUP($B59,'B-LogEmaxOverpEC50'!$A:$AL,MATCH(BC$1,'B-LogEmaxOverpEC50'!$A$1:$AL$1,0),FALSE),"")</f>
        <v>10.366009571535537</v>
      </c>
      <c r="BD59" s="152">
        <f>_xlfn.IFNA(VLOOKUP($B59,'B-LogEmaxOverpEC50'!$A:$AL,MATCH(BD$1,'B-LogEmaxOverpEC50'!$A$1:$AL$1,0),FALSE),"")</f>
        <v>10.27874069201493</v>
      </c>
      <c r="BE59" s="152">
        <f>_xlfn.IFNA(VLOOKUP($B59,'B-LogEmaxOverpEC50'!$A:$AL,MATCH(BE$1,'B-LogEmaxOverpEC50'!$A$1:$AL$1,0),FALSE),"")</f>
        <v>12.085330818345371</v>
      </c>
      <c r="BF59" s="152">
        <f>_xlfn.IFNA(VLOOKUP($B59,'B-LogEmaxOverpEC50'!$A:$AL,MATCH(BF$1,'B-LogEmaxOverpEC50'!$A$1:$AL$1,0),FALSE),"")</f>
        <v>10.383377202911406</v>
      </c>
      <c r="BG59" s="137">
        <f>_xlfn.IFNA(VLOOKUP($B59,'I-LogEmaxOverpEC50'!$A:$AR,MATCH(BG$1,'I-LogEmaxOverpEC50'!$A$1:$AR$1,0),FALSE),"")</f>
        <v>11.494612342013427</v>
      </c>
      <c r="BH59" s="136">
        <f>_xlfn.IFNA(VLOOKUP($B59,'I-LogEmaxOverpEC50'!$A:$AR,MATCH(BH$1,'I-LogEmaxOverpEC50'!$A$1:$AR$1,0),FALSE),"")</f>
        <v>11.349289112318687</v>
      </c>
      <c r="BI59" s="136">
        <f>_xlfn.IFNA(VLOOKUP($B59,'I-LogEmaxOverpEC50'!$A:$AR,MATCH(BI$1,'I-LogEmaxOverpEC50'!$A$1:$AR$1,0),FALSE),"")</f>
        <v>11.208780689945627</v>
      </c>
      <c r="BJ59" s="136">
        <f>_xlfn.IFNA(VLOOKUP($B59,'I-LogEmaxOverpEC50'!$A:$AR,MATCH(BJ$1,'I-LogEmaxOverpEC50'!$A$1:$AR$1,0),FALSE),"")</f>
        <v>11.208780689945627</v>
      </c>
      <c r="BK59" s="136">
        <f>_xlfn.IFNA(VLOOKUP($B59,'I-LogEmaxOverpEC50'!$A:$AR,MATCH(BK$1,'I-LogEmaxOverpEC50'!$A$1:$AR$1,0),FALSE),"")</f>
        <v>11.706300887582652</v>
      </c>
      <c r="BL59" s="136">
        <f>_xlfn.IFNA(VLOOKUP($B59,'I-LogEmaxOverpEC50'!$A:$AR,MATCH(BL$1,'I-LogEmaxOverpEC50'!$A$1:$AR$1,0),FALSE),"")</f>
        <v>11.706300887582652</v>
      </c>
      <c r="BM59" s="136">
        <f>_xlfn.IFNA(VLOOKUP($B59,'I-LogEmaxOverpEC50'!$A:$AR,MATCH(BM$1,'I-LogEmaxOverpEC50'!$A$1:$AR$1,0),FALSE),"")</f>
        <v>11.59935263332974</v>
      </c>
      <c r="BN59" s="136">
        <f>_xlfn.IFNA(VLOOKUP($B59,'I-LogEmaxOverpEC50'!$A:$AR,MATCH(BN$1,'I-LogEmaxOverpEC50'!$A$1:$AR$1,0),FALSE),"")</f>
        <v>11.484864798608333</v>
      </c>
      <c r="BO59" s="136">
        <f>_xlfn.IFNA(VLOOKUP($B59,'I-LogEmaxOverpEC50'!$A:$AR,MATCH(BO$1,'I-LogEmaxOverpEC50'!$A$1:$AR$1,0),FALSE),"")</f>
        <v>11.484864798608333</v>
      </c>
      <c r="BP59" s="136">
        <f>_xlfn.IFNA(VLOOKUP($B59,'I-LogEmaxOverpEC50'!$A:$AR,MATCH(BP$1,'I-LogEmaxOverpEC50'!$A$1:$AR$1,0),FALSE),"")</f>
        <v>11.959136026932283</v>
      </c>
      <c r="BQ59" s="136">
        <f>_xlfn.IFNA(VLOOKUP($B59,'I-LogEmaxOverpEC50'!$A:$AR,MATCH(BQ$1,'I-LogEmaxOverpEC50'!$A$1:$AR$1,0),FALSE),"")</f>
        <v>11.786283751725602</v>
      </c>
      <c r="BR59" s="136">
        <f>_xlfn.IFNA(VLOOKUP($B59,'I-LogEmaxOverpEC50'!$A:$AR,MATCH(BR$1,'I-LogEmaxOverpEC50'!$A$1:$AR$1,0),FALSE),"")</f>
        <v>11.721857739168913</v>
      </c>
      <c r="BS59" s="136">
        <f>_xlfn.IFNA(VLOOKUP($B59,'I-LogEmaxOverpEC50'!$A:$AR,MATCH(BS$1,'I-LogEmaxOverpEC50'!$A$1:$AR$1,0),FALSE),"")</f>
        <v>11.700131938457895</v>
      </c>
      <c r="BT59" s="135"/>
      <c r="BU59" s="135"/>
      <c r="BV59" s="135"/>
      <c r="BW59" s="135"/>
      <c r="BX59" s="135"/>
      <c r="BY59" s="135"/>
      <c r="BZ59" s="135"/>
      <c r="CA59" s="135"/>
      <c r="CB59" s="135"/>
      <c r="CC59" s="135"/>
      <c r="CD59" s="135"/>
      <c r="CE59" s="135"/>
      <c r="CF59" s="135"/>
      <c r="CG59" s="135"/>
      <c r="CH59" s="135"/>
      <c r="CI59" s="135"/>
      <c r="CJ59" s="135"/>
    </row>
    <row r="60" spans="1:88" s="166" customFormat="1" x14ac:dyDescent="0.2">
      <c r="A60" s="146" t="e" cm="1">
        <f t="array" ref="A60">_xlfn.IFS(SUM(F60:R60)&gt;0,1,AB60&gt;0,2,TRUE,3)</f>
        <v>#N/A</v>
      </c>
      <c r="B60" s="146" t="s">
        <v>110</v>
      </c>
      <c r="C60" s="144"/>
      <c r="D60" s="151" t="str">
        <f>_xlfn.XLOOKUP(B60,RecNamesAll!A:A,RecNamesAll!E:E)</f>
        <v>A</v>
      </c>
      <c r="E60" s="150" t="str">
        <f>_xlfn.XLOOKUP(B60,RecNamesAll!A:A,RecNamesAll!C:C)</f>
        <v>GnRH1</v>
      </c>
      <c r="F60" s="160" t="e">
        <f t="shared" si="0"/>
        <v>#N/A</v>
      </c>
      <c r="G60" s="159" t="e">
        <f t="shared" si="1"/>
        <v>#N/A</v>
      </c>
      <c r="H60" s="159" t="e">
        <f t="shared" si="2"/>
        <v>#N/A</v>
      </c>
      <c r="I60" s="159" t="e">
        <f t="shared" si="3"/>
        <v>#N/A</v>
      </c>
      <c r="J60" s="159" t="e">
        <f t="shared" si="4"/>
        <v>#N/A</v>
      </c>
      <c r="K60" s="159" t="e">
        <f t="shared" si="5"/>
        <v>#N/A</v>
      </c>
      <c r="L60" s="159" t="e">
        <f t="shared" si="6"/>
        <v>#N/A</v>
      </c>
      <c r="M60" s="159" t="e">
        <f t="shared" si="7"/>
        <v>#N/A</v>
      </c>
      <c r="N60" s="159" t="e">
        <f t="shared" si="8"/>
        <v>#N/A</v>
      </c>
      <c r="O60" s="159" t="e">
        <f t="shared" si="9"/>
        <v>#N/A</v>
      </c>
      <c r="P60" s="159" t="e">
        <f t="shared" si="10"/>
        <v>#N/A</v>
      </c>
      <c r="Q60" s="159" t="e">
        <f t="shared" si="11"/>
        <v>#N/A</v>
      </c>
      <c r="R60" s="159" t="e">
        <f t="shared" si="12"/>
        <v>#N/A</v>
      </c>
      <c r="S60" s="147"/>
      <c r="T60" s="147"/>
      <c r="U60" s="146" t="str">
        <f t="shared" si="13"/>
        <v>A</v>
      </c>
      <c r="V60" s="145" t="str">
        <f t="shared" si="14"/>
        <v>GnRH1</v>
      </c>
      <c r="W60" s="157" t="e">
        <f>VLOOKUP($B60,GtP!$A:$DD,MATCH("Gs_0-2",GtP!$A$1:$DD$1,0),FALSE)</f>
        <v>#N/A</v>
      </c>
      <c r="X60" s="156" t="e">
        <f>VLOOKUP($B60,GtP!$A:$DD,MATCH("Gi/o_0-2",GtP!$A$1:$DD$1,0),FALSE)</f>
        <v>#N/A</v>
      </c>
      <c r="Y60" s="156" t="e">
        <f>VLOOKUP($B60,GtP!$A:$DD,MATCH("Gq/11_0-2",GtP!$A$1:$DD$1,0),FALSE)</f>
        <v>#N/A</v>
      </c>
      <c r="Z60" s="156" t="e">
        <f>VLOOKUP($B60,GtP!$A:$DD,MATCH("G12/13_0-2",GtP!$A$1:$DD$1,0),FALSE)</f>
        <v>#N/A</v>
      </c>
      <c r="AA60" s="155"/>
      <c r="AB60" s="143" t="e">
        <f t="shared" si="19"/>
        <v>#N/A</v>
      </c>
      <c r="AC60" s="315" t="str">
        <f t="shared" si="15"/>
        <v/>
      </c>
      <c r="AD60" s="349" t="str">
        <f t="shared" si="16"/>
        <v/>
      </c>
      <c r="AE60" s="349" t="str">
        <f t="shared" si="17"/>
        <v/>
      </c>
      <c r="AF60" s="311" t="str">
        <f t="shared" si="18"/>
        <v/>
      </c>
      <c r="AG60" s="141" t="e">
        <f>_xlfn.CONCAT(IF(AT60="","-","B"),IF(BG60="","-","I"),VLOOKUP($B60,GtP!$A:$BB,MATCH("Gs_0-1",GtP!$A$1:$BB$1,0),FALSE))</f>
        <v>#N/A</v>
      </c>
      <c r="AH60" s="140" t="e">
        <f>_xlfn.CONCAT(IF(AU60="","-","B"),IF(BH60="","-","I"),VLOOKUP($B60,GtP!$A:$BB,MATCH("Gs_0-1",GtP!$A$1:$BB$1,0),FALSE))</f>
        <v>#N/A</v>
      </c>
      <c r="AI60" s="140" t="e">
        <f>_xlfn.CONCAT(IF(AV60="","-","B"),IF(BI60="","-","I"),VLOOKUP($B60,GtP!$A:$BB,MATCH("Gi/o_0-1",GtP!$A$1:$BB$1,0),FALSE))</f>
        <v>#N/A</v>
      </c>
      <c r="AJ60" s="140" t="e">
        <f>_xlfn.CONCAT(IF(AW60="","-","B"),IF(BJ60="","-","I"),VLOOKUP($B60,GtP!$A:$BB,MATCH("Gi/o_0-1",GtP!$A$1:$BB$1,0),FALSE))</f>
        <v>#N/A</v>
      </c>
      <c r="AK60" s="140" t="e">
        <f>_xlfn.CONCAT(IF(AX60="","-","B"),IF(BK60="","-","I"),VLOOKUP($B60,GtP!$A:$BB,MATCH("Gi/o_0-1",GtP!$A$1:$BB$1,0),FALSE))</f>
        <v>#N/A</v>
      </c>
      <c r="AL60" s="140" t="e">
        <f>_xlfn.CONCAT(IF(AY60="","-","B"),IF(BL60="","-","I"),VLOOKUP($B60,GtP!$A:$BB,MATCH("Gi/o_0-1",GtP!$A$1:$BB$1,0),FALSE))</f>
        <v>#N/A</v>
      </c>
      <c r="AM60" s="140" t="e">
        <f>_xlfn.CONCAT(IF(AZ60="","-","B"),IF(BM60="","-","I"),VLOOKUP($B60,GtP!$A:$BB,MATCH("Gi/o_0-1",GtP!$A$1:$BB$1,0),FALSE))</f>
        <v>#N/A</v>
      </c>
      <c r="AN60" s="140" t="e">
        <f>_xlfn.CONCAT(IF(BA60="","-","B"),IF(BN60="","-","I"),VLOOKUP($B60,GtP!$A:$BB,MATCH("Gq/11_0-1",GtP!$A$1:$BB$1,0),FALSE))</f>
        <v>#N/A</v>
      </c>
      <c r="AO60" s="140" t="e">
        <f>_xlfn.CONCAT(IF(BB60="","-","B"),IF(BO60="","-","I"),VLOOKUP($B60,GtP!$A:$BB,MATCH("Gq/11_0-1",GtP!$A$1:$BB$1,0),FALSE))</f>
        <v>#N/A</v>
      </c>
      <c r="AP60" s="140" t="e">
        <f>_xlfn.CONCAT(IF(BC60="","-","B"),IF(BP60="","-","I"),VLOOKUP($B60,GtP!$A:$BB,MATCH("Gq/11_0-1",GtP!$A$1:$BB$1,0),FALSE))</f>
        <v>#N/A</v>
      </c>
      <c r="AQ60" s="140" t="e">
        <f>_xlfn.CONCAT(IF(BD60="","-","B"),IF(BQ60="","-","I"),VLOOKUP($B60,GtP!$A:$BB,MATCH("Gq/11_0-1",GtP!$A$1:$BB$1,0),FALSE))</f>
        <v>#N/A</v>
      </c>
      <c r="AR60" s="140" t="e">
        <f>_xlfn.CONCAT(IF(BE60="","-","B"),IF(BR60="","-","I"),VLOOKUP($B60,GtP!$A:$BB,MATCH("G12/13_0-1",GtP!$A$1:$BB$1,0),FALSE))</f>
        <v>#N/A</v>
      </c>
      <c r="AS60" s="140" t="e">
        <f>_xlfn.CONCAT(IF(BF60="","-","B"),IF(BS60="","-","I"),VLOOKUP($B60,GtP!$A:$BB,MATCH("G12/13_0-1",GtP!$A$1:$BB$1,0),FALSE))</f>
        <v>#N/A</v>
      </c>
      <c r="AT60" s="139" t="str">
        <f>_xlfn.IFNA(VLOOKUP($B60,'B-LogEmaxOverpEC50'!$A:$AL,MATCH(AT$1,'B-LogEmaxOverpEC50'!$A$1:$AL$1,0),FALSE),"")</f>
        <v/>
      </c>
      <c r="AU60" s="136" t="str">
        <f>_xlfn.IFNA(VLOOKUP($B60,'B-LogEmaxOverpEC50'!$A:$AL,MATCH(AU$1,'B-LogEmaxOverpEC50'!$A$1:$AL$1,0),FALSE),"")</f>
        <v/>
      </c>
      <c r="AV60" s="152" t="str">
        <f>_xlfn.IFNA(VLOOKUP($B60,'B-LogEmaxOverpEC50'!$A:$AL,MATCH(AV$1,'B-LogEmaxOverpEC50'!$A$1:$AL$1,0),FALSE),"")</f>
        <v/>
      </c>
      <c r="AW60" s="152" t="str">
        <f>_xlfn.IFNA(VLOOKUP($B60,'B-LogEmaxOverpEC50'!$A:$AL,MATCH(AW$1,'B-LogEmaxOverpEC50'!$A$1:$AL$1,0),FALSE),"")</f>
        <v/>
      </c>
      <c r="AX60" s="152" t="str">
        <f>_xlfn.IFNA(VLOOKUP($B60,'B-LogEmaxOverpEC50'!$A:$AL,MATCH(AX$1,'B-LogEmaxOverpEC50'!$A$1:$AL$1,0),FALSE),"")</f>
        <v/>
      </c>
      <c r="AY60" s="152" t="str">
        <f>_xlfn.IFNA(VLOOKUP($B60,'B-LogEmaxOverpEC50'!$A:$AL,MATCH(AY$1,'B-LogEmaxOverpEC50'!$A$1:$AL$1,0),FALSE),"")</f>
        <v/>
      </c>
      <c r="AZ60" s="152" t="str">
        <f>_xlfn.IFNA(VLOOKUP($B60,'B-LogEmaxOverpEC50'!$A:$AL,MATCH(AZ$1,'B-LogEmaxOverpEC50'!$A$1:$AL$1,0),FALSE),"")</f>
        <v/>
      </c>
      <c r="BA60" s="152">
        <f>_xlfn.IFNA(VLOOKUP($B60,'B-LogEmaxOverpEC50'!$A:$AL,MATCH(BA$1,'B-LogEmaxOverpEC50'!$A$1:$AL$1,0),FALSE),"")</f>
        <v>11.050594621568957</v>
      </c>
      <c r="BB60" s="152">
        <f>_xlfn.IFNA(VLOOKUP($B60,'B-LogEmaxOverpEC50'!$A:$AL,MATCH(BB$1,'B-LogEmaxOverpEC50'!$A$1:$AL$1,0),FALSE),"")</f>
        <v>10.958842298392074</v>
      </c>
      <c r="BC60" s="152">
        <f>_xlfn.IFNA(VLOOKUP($B60,'B-LogEmaxOverpEC50'!$A:$AL,MATCH(BC$1,'B-LogEmaxOverpEC50'!$A$1:$AL$1,0),FALSE),"")</f>
        <v>10.271202161821554</v>
      </c>
      <c r="BD60" s="152">
        <f>_xlfn.IFNA(VLOOKUP($B60,'B-LogEmaxOverpEC50'!$A:$AL,MATCH(BD$1,'B-LogEmaxOverpEC50'!$A$1:$AL$1,0),FALSE),"")</f>
        <v>10.333589521876879</v>
      </c>
      <c r="BE60" s="152" t="str">
        <f>_xlfn.IFNA(VLOOKUP($B60,'B-LogEmaxOverpEC50'!$A:$AL,MATCH(BE$1,'B-LogEmaxOverpEC50'!$A$1:$AL$1,0),FALSE),"")</f>
        <v/>
      </c>
      <c r="BF60" s="152" t="str">
        <f>_xlfn.IFNA(VLOOKUP($B60,'B-LogEmaxOverpEC50'!$A:$AL,MATCH(BF$1,'B-LogEmaxOverpEC50'!$A$1:$AL$1,0),FALSE),"")</f>
        <v/>
      </c>
      <c r="BG60" s="137">
        <f>_xlfn.IFNA(VLOOKUP($B60,'I-LogEmaxOverpEC50'!$A:$AR,MATCH(BG$1,'I-LogEmaxOverpEC50'!$A$1:$AR$1,0),FALSE),"")</f>
        <v>11.277274683910575</v>
      </c>
      <c r="BH60" s="136">
        <f>_xlfn.IFNA(VLOOKUP($B60,'I-LogEmaxOverpEC50'!$A:$AR,MATCH(BH$1,'I-LogEmaxOverpEC50'!$A$1:$AR$1,0),FALSE),"")</f>
        <v>11.19756505474577</v>
      </c>
      <c r="BI60" s="136">
        <f>_xlfn.IFNA(VLOOKUP($B60,'I-LogEmaxOverpEC50'!$A:$AR,MATCH(BI$1,'I-LogEmaxOverpEC50'!$A$1:$AR$1,0),FALSE),"")</f>
        <v>10.460667306169739</v>
      </c>
      <c r="BJ60" s="136">
        <f>_xlfn.IFNA(VLOOKUP($B60,'I-LogEmaxOverpEC50'!$A:$AR,MATCH(BJ$1,'I-LogEmaxOverpEC50'!$A$1:$AR$1,0),FALSE),"")</f>
        <v>10.460667306169739</v>
      </c>
      <c r="BK60" s="136">
        <f>_xlfn.IFNA(VLOOKUP($B60,'I-LogEmaxOverpEC50'!$A:$AR,MATCH(BK$1,'I-LogEmaxOverpEC50'!$A$1:$AR$1,0),FALSE),"")</f>
        <v>10.051358734513261</v>
      </c>
      <c r="BL60" s="136">
        <f>_xlfn.IFNA(VLOOKUP($B60,'I-LogEmaxOverpEC50'!$A:$AR,MATCH(BL$1,'I-LogEmaxOverpEC50'!$A$1:$AR$1,0),FALSE),"")</f>
        <v>10.051358734513261</v>
      </c>
      <c r="BM60" s="136">
        <f>_xlfn.IFNA(VLOOKUP($B60,'I-LogEmaxOverpEC50'!$A:$AR,MATCH(BM$1,'I-LogEmaxOverpEC50'!$A$1:$AR$1,0),FALSE),"")</f>
        <v>10.492551450044289</v>
      </c>
      <c r="BN60" s="136">
        <f>_xlfn.IFNA(VLOOKUP($B60,'I-LogEmaxOverpEC50'!$A:$AR,MATCH(BN$1,'I-LogEmaxOverpEC50'!$A$1:$AR$1,0),FALSE),"")</f>
        <v>11.432720147104728</v>
      </c>
      <c r="BO60" s="136">
        <f>_xlfn.IFNA(VLOOKUP($B60,'I-LogEmaxOverpEC50'!$A:$AR,MATCH(BO$1,'I-LogEmaxOverpEC50'!$A$1:$AR$1,0),FALSE),"")</f>
        <v>11.432720147104728</v>
      </c>
      <c r="BP60" s="136">
        <f>_xlfn.IFNA(VLOOKUP($B60,'I-LogEmaxOverpEC50'!$A:$AR,MATCH(BP$1,'I-LogEmaxOverpEC50'!$A$1:$AR$1,0),FALSE),"")</f>
        <v>11.261595737508827</v>
      </c>
      <c r="BQ60" s="136" t="str">
        <f>_xlfn.IFNA(VLOOKUP($B60,'I-LogEmaxOverpEC50'!$A:$AR,MATCH(BQ$1,'I-LogEmaxOverpEC50'!$A$1:$AR$1,0),FALSE),"")</f>
        <v/>
      </c>
      <c r="BR60" s="136" t="str">
        <f>_xlfn.IFNA(VLOOKUP($B60,'I-LogEmaxOverpEC50'!$A:$AR,MATCH(BR$1,'I-LogEmaxOverpEC50'!$A$1:$AR$1,0),FALSE),"")</f>
        <v/>
      </c>
      <c r="BS60" s="136" t="str">
        <f>_xlfn.IFNA(VLOOKUP($B60,'I-LogEmaxOverpEC50'!$A:$AR,MATCH(BS$1,'I-LogEmaxOverpEC50'!$A$1:$AR$1,0),FALSE),"")</f>
        <v/>
      </c>
      <c r="BT60" s="135"/>
      <c r="BU60" s="135"/>
      <c r="BV60" s="135"/>
      <c r="BW60" s="135"/>
      <c r="BX60" s="135"/>
      <c r="BY60" s="135"/>
      <c r="BZ60" s="135"/>
      <c r="CA60" s="135"/>
      <c r="CB60" s="135"/>
      <c r="CC60" s="135"/>
      <c r="CD60" s="135"/>
      <c r="CE60" s="135"/>
      <c r="CF60" s="135"/>
      <c r="CG60" s="135"/>
      <c r="CH60" s="135"/>
      <c r="CI60" s="135"/>
      <c r="CJ60" s="135"/>
    </row>
    <row r="61" spans="1:88" s="166" customFormat="1" x14ac:dyDescent="0.2">
      <c r="A61" s="146" t="e" cm="1">
        <f t="array" ref="A61">_xlfn.IFS(SUM(F61:R61)&gt;0,1,AB61&gt;0,2,TRUE,3)</f>
        <v>#N/A</v>
      </c>
      <c r="B61" s="146" t="s">
        <v>64</v>
      </c>
      <c r="C61" s="144"/>
      <c r="D61" s="151" t="str">
        <f>_xlfn.XLOOKUP(B61,RecNamesAll!A:A,RecNamesAll!E:E)</f>
        <v>A</v>
      </c>
      <c r="E61" s="150" t="str">
        <f>_xlfn.XLOOKUP(B61,RecNamesAll!A:A,RecNamesAll!C:C)</f>
        <v>GPBA</v>
      </c>
      <c r="F61" s="160" t="e">
        <f t="shared" si="0"/>
        <v>#N/A</v>
      </c>
      <c r="G61" s="159" t="e">
        <f t="shared" si="1"/>
        <v>#N/A</v>
      </c>
      <c r="H61" s="159" t="e">
        <f t="shared" si="2"/>
        <v>#N/A</v>
      </c>
      <c r="I61" s="159" t="e">
        <f t="shared" si="3"/>
        <v>#N/A</v>
      </c>
      <c r="J61" s="159" t="e">
        <f t="shared" si="4"/>
        <v>#N/A</v>
      </c>
      <c r="K61" s="159" t="e">
        <f t="shared" si="5"/>
        <v>#N/A</v>
      </c>
      <c r="L61" s="159" t="e">
        <f t="shared" si="6"/>
        <v>#N/A</v>
      </c>
      <c r="M61" s="159" t="e">
        <f t="shared" si="7"/>
        <v>#N/A</v>
      </c>
      <c r="N61" s="159" t="e">
        <f t="shared" si="8"/>
        <v>#N/A</v>
      </c>
      <c r="O61" s="159" t="e">
        <f t="shared" si="9"/>
        <v>#N/A</v>
      </c>
      <c r="P61" s="159" t="e">
        <f t="shared" si="10"/>
        <v>#N/A</v>
      </c>
      <c r="Q61" s="159" t="e">
        <f t="shared" si="11"/>
        <v>#N/A</v>
      </c>
      <c r="R61" s="159" t="e">
        <f t="shared" si="12"/>
        <v>#N/A</v>
      </c>
      <c r="S61" s="147"/>
      <c r="T61" s="147"/>
      <c r="U61" s="146" t="str">
        <f t="shared" si="13"/>
        <v>A</v>
      </c>
      <c r="V61" s="145" t="str">
        <f t="shared" si="14"/>
        <v>GPBA</v>
      </c>
      <c r="W61" s="157" t="e">
        <f>VLOOKUP($B61,GtP!$A:$DD,MATCH("Gs_0-2",GtP!$A$1:$DD$1,0),FALSE)</f>
        <v>#N/A</v>
      </c>
      <c r="X61" s="156" t="e">
        <f>VLOOKUP($B61,GtP!$A:$DD,MATCH("Gi/o_0-2",GtP!$A$1:$DD$1,0),FALSE)</f>
        <v>#N/A</v>
      </c>
      <c r="Y61" s="156" t="e">
        <f>VLOOKUP($B61,GtP!$A:$DD,MATCH("Gq/11_0-2",GtP!$A$1:$DD$1,0),FALSE)</f>
        <v>#N/A</v>
      </c>
      <c r="Z61" s="156" t="e">
        <f>VLOOKUP($B61,GtP!$A:$DD,MATCH("G12/13_0-2",GtP!$A$1:$DD$1,0),FALSE)</f>
        <v>#N/A</v>
      </c>
      <c r="AA61" s="155"/>
      <c r="AB61" s="143" t="e">
        <f t="shared" si="19"/>
        <v>#N/A</v>
      </c>
      <c r="AC61" s="315" t="str">
        <f t="shared" si="15"/>
        <v/>
      </c>
      <c r="AD61" s="349" t="str">
        <f t="shared" si="16"/>
        <v/>
      </c>
      <c r="AE61" s="349" t="str">
        <f t="shared" si="17"/>
        <v/>
      </c>
      <c r="AF61" s="311" t="str">
        <f t="shared" si="18"/>
        <v/>
      </c>
      <c r="AG61" s="141" t="e">
        <f>_xlfn.CONCAT(IF(AT61="","-","B"),IF(BG61="","-","I"),VLOOKUP($B61,GtP!$A:$BB,MATCH("Gs_0-1",GtP!$A$1:$BB$1,0),FALSE))</f>
        <v>#N/A</v>
      </c>
      <c r="AH61" s="140" t="e">
        <f>_xlfn.CONCAT(IF(AU61="","-","B"),IF(BH61="","-","I"),VLOOKUP($B61,GtP!$A:$BB,MATCH("Gs_0-1",GtP!$A$1:$BB$1,0),FALSE))</f>
        <v>#N/A</v>
      </c>
      <c r="AI61" s="140" t="e">
        <f>_xlfn.CONCAT(IF(AV61="","-","B"),IF(BI61="","-","I"),VLOOKUP($B61,GtP!$A:$BB,MATCH("Gi/o_0-1",GtP!$A$1:$BB$1,0),FALSE))</f>
        <v>#N/A</v>
      </c>
      <c r="AJ61" s="140" t="e">
        <f>_xlfn.CONCAT(IF(AW61="","-","B"),IF(BJ61="","-","I"),VLOOKUP($B61,GtP!$A:$BB,MATCH("Gi/o_0-1",GtP!$A$1:$BB$1,0),FALSE))</f>
        <v>#N/A</v>
      </c>
      <c r="AK61" s="140" t="e">
        <f>_xlfn.CONCAT(IF(AX61="","-","B"),IF(BK61="","-","I"),VLOOKUP($B61,GtP!$A:$BB,MATCH("Gi/o_0-1",GtP!$A$1:$BB$1,0),FALSE))</f>
        <v>#N/A</v>
      </c>
      <c r="AL61" s="140" t="e">
        <f>_xlfn.CONCAT(IF(AY61="","-","B"),IF(BL61="","-","I"),VLOOKUP($B61,GtP!$A:$BB,MATCH("Gi/o_0-1",GtP!$A$1:$BB$1,0),FALSE))</f>
        <v>#N/A</v>
      </c>
      <c r="AM61" s="140" t="e">
        <f>_xlfn.CONCAT(IF(AZ61="","-","B"),IF(BM61="","-","I"),VLOOKUP($B61,GtP!$A:$BB,MATCH("Gi/o_0-1",GtP!$A$1:$BB$1,0),FALSE))</f>
        <v>#N/A</v>
      </c>
      <c r="AN61" s="140" t="e">
        <f>_xlfn.CONCAT(IF(BA61="","-","B"),IF(BN61="","-","I"),VLOOKUP($B61,GtP!$A:$BB,MATCH("Gq/11_0-1",GtP!$A$1:$BB$1,0),FALSE))</f>
        <v>#N/A</v>
      </c>
      <c r="AO61" s="140" t="e">
        <f>_xlfn.CONCAT(IF(BB61="","-","B"),IF(BO61="","-","I"),VLOOKUP($B61,GtP!$A:$BB,MATCH("Gq/11_0-1",GtP!$A$1:$BB$1,0),FALSE))</f>
        <v>#N/A</v>
      </c>
      <c r="AP61" s="140" t="e">
        <f>_xlfn.CONCAT(IF(BC61="","-","B"),IF(BP61="","-","I"),VLOOKUP($B61,GtP!$A:$BB,MATCH("Gq/11_0-1",GtP!$A$1:$BB$1,0),FALSE))</f>
        <v>#N/A</v>
      </c>
      <c r="AQ61" s="140" t="e">
        <f>_xlfn.CONCAT(IF(BD61="","-","B"),IF(BQ61="","-","I"),VLOOKUP($B61,GtP!$A:$BB,MATCH("Gq/11_0-1",GtP!$A$1:$BB$1,0),FALSE))</f>
        <v>#N/A</v>
      </c>
      <c r="AR61" s="140" t="e">
        <f>_xlfn.CONCAT(IF(BE61="","-","B"),IF(BR61="","-","I"),VLOOKUP($B61,GtP!$A:$BB,MATCH("G12/13_0-1",GtP!$A$1:$BB$1,0),FALSE))</f>
        <v>#N/A</v>
      </c>
      <c r="AS61" s="140" t="e">
        <f>_xlfn.CONCAT(IF(BF61="","-","B"),IF(BS61="","-","I"),VLOOKUP($B61,GtP!$A:$BB,MATCH("G12/13_0-1",GtP!$A$1:$BB$1,0),FALSE))</f>
        <v>#N/A</v>
      </c>
      <c r="AT61" s="139">
        <f>_xlfn.IFNA(VLOOKUP($B61,'B-LogEmaxOverpEC50'!$A:$AL,MATCH(AT$1,'B-LogEmaxOverpEC50'!$A$1:$AL$1,0),FALSE),"")</f>
        <v>7.9140000000000006</v>
      </c>
      <c r="AU61" s="136" t="str">
        <f>_xlfn.IFNA(VLOOKUP($B61,'B-LogEmaxOverpEC50'!$A:$AL,MATCH(AU$1,'B-LogEmaxOverpEC50'!$A$1:$AL$1,0),FALSE),"")</f>
        <v/>
      </c>
      <c r="AV61" s="152" t="str">
        <f>_xlfn.IFNA(VLOOKUP($B61,'B-LogEmaxOverpEC50'!$A:$AL,MATCH(AV$1,'B-LogEmaxOverpEC50'!$A$1:$AL$1,0),FALSE),"")</f>
        <v/>
      </c>
      <c r="AW61" s="152" t="str">
        <f>_xlfn.IFNA(VLOOKUP($B61,'B-LogEmaxOverpEC50'!$A:$AL,MATCH(AW$1,'B-LogEmaxOverpEC50'!$A$1:$AL$1,0),FALSE),"")</f>
        <v/>
      </c>
      <c r="AX61" s="152" t="str">
        <f>_xlfn.IFNA(VLOOKUP($B61,'B-LogEmaxOverpEC50'!$A:$AL,MATCH(AX$1,'B-LogEmaxOverpEC50'!$A$1:$AL$1,0),FALSE),"")</f>
        <v/>
      </c>
      <c r="AY61" s="152" t="str">
        <f>_xlfn.IFNA(VLOOKUP($B61,'B-LogEmaxOverpEC50'!$A:$AL,MATCH(AY$1,'B-LogEmaxOverpEC50'!$A$1:$AL$1,0),FALSE),"")</f>
        <v/>
      </c>
      <c r="AZ61" s="152" t="str">
        <f>_xlfn.IFNA(VLOOKUP($B61,'B-LogEmaxOverpEC50'!$A:$AL,MATCH(AZ$1,'B-LogEmaxOverpEC50'!$A$1:$AL$1,0),FALSE),"")</f>
        <v/>
      </c>
      <c r="BA61" s="152" t="str">
        <f>_xlfn.IFNA(VLOOKUP($B61,'B-LogEmaxOverpEC50'!$A:$AL,MATCH(BA$1,'B-LogEmaxOverpEC50'!$A$1:$AL$1,0),FALSE),"")</f>
        <v/>
      </c>
      <c r="BB61" s="152" t="str">
        <f>_xlfn.IFNA(VLOOKUP($B61,'B-LogEmaxOverpEC50'!$A:$AL,MATCH(BB$1,'B-LogEmaxOverpEC50'!$A$1:$AL$1,0),FALSE),"")</f>
        <v/>
      </c>
      <c r="BC61" s="152" t="str">
        <f>_xlfn.IFNA(VLOOKUP($B61,'B-LogEmaxOverpEC50'!$A:$AL,MATCH(BC$1,'B-LogEmaxOverpEC50'!$A$1:$AL$1,0),FALSE),"")</f>
        <v/>
      </c>
      <c r="BD61" s="152" t="str">
        <f>_xlfn.IFNA(VLOOKUP($B61,'B-LogEmaxOverpEC50'!$A:$AL,MATCH(BD$1,'B-LogEmaxOverpEC50'!$A$1:$AL$1,0),FALSE),"")</f>
        <v/>
      </c>
      <c r="BE61" s="152" t="str">
        <f>_xlfn.IFNA(VLOOKUP($B61,'B-LogEmaxOverpEC50'!$A:$AL,MATCH(BE$1,'B-LogEmaxOverpEC50'!$A$1:$AL$1,0),FALSE),"")</f>
        <v/>
      </c>
      <c r="BF61" s="152" t="str">
        <f>_xlfn.IFNA(VLOOKUP($B61,'B-LogEmaxOverpEC50'!$A:$AL,MATCH(BF$1,'B-LogEmaxOverpEC50'!$A$1:$AL$1,0),FALSE),"")</f>
        <v/>
      </c>
      <c r="BG61" s="137" t="str">
        <f>_xlfn.IFNA(VLOOKUP($B61,'I-LogEmaxOverpEC50'!$A:$AR,MATCH(BG$1,'I-LogEmaxOverpEC50'!$A$1:$AR$1,0),FALSE),"")</f>
        <v/>
      </c>
      <c r="BH61" s="136" t="str">
        <f>_xlfn.IFNA(VLOOKUP($B61,'I-LogEmaxOverpEC50'!$A:$AR,MATCH(BH$1,'I-LogEmaxOverpEC50'!$A$1:$AR$1,0),FALSE),"")</f>
        <v/>
      </c>
      <c r="BI61" s="136" t="str">
        <f>_xlfn.IFNA(VLOOKUP($B61,'I-LogEmaxOverpEC50'!$A:$AR,MATCH(BI$1,'I-LogEmaxOverpEC50'!$A$1:$AR$1,0),FALSE),"")</f>
        <v/>
      </c>
      <c r="BJ61" s="136" t="str">
        <f>_xlfn.IFNA(VLOOKUP($B61,'I-LogEmaxOverpEC50'!$A:$AR,MATCH(BJ$1,'I-LogEmaxOverpEC50'!$A$1:$AR$1,0),FALSE),"")</f>
        <v/>
      </c>
      <c r="BK61" s="136" t="str">
        <f>_xlfn.IFNA(VLOOKUP($B61,'I-LogEmaxOverpEC50'!$A:$AR,MATCH(BK$1,'I-LogEmaxOverpEC50'!$A$1:$AR$1,0),FALSE),"")</f>
        <v/>
      </c>
      <c r="BL61" s="136" t="str">
        <f>_xlfn.IFNA(VLOOKUP($B61,'I-LogEmaxOverpEC50'!$A:$AR,MATCH(BL$1,'I-LogEmaxOverpEC50'!$A$1:$AR$1,0),FALSE),"")</f>
        <v/>
      </c>
      <c r="BM61" s="136" t="str">
        <f>_xlfn.IFNA(VLOOKUP($B61,'I-LogEmaxOverpEC50'!$A:$AR,MATCH(BM$1,'I-LogEmaxOverpEC50'!$A$1:$AR$1,0),FALSE),"")</f>
        <v/>
      </c>
      <c r="BN61" s="136" t="str">
        <f>_xlfn.IFNA(VLOOKUP($B61,'I-LogEmaxOverpEC50'!$A:$AR,MATCH(BN$1,'I-LogEmaxOverpEC50'!$A$1:$AR$1,0),FALSE),"")</f>
        <v/>
      </c>
      <c r="BO61" s="136" t="str">
        <f>_xlfn.IFNA(VLOOKUP($B61,'I-LogEmaxOverpEC50'!$A:$AR,MATCH(BO$1,'I-LogEmaxOverpEC50'!$A$1:$AR$1,0),FALSE),"")</f>
        <v/>
      </c>
      <c r="BP61" s="136" t="str">
        <f>_xlfn.IFNA(VLOOKUP($B61,'I-LogEmaxOverpEC50'!$A:$AR,MATCH(BP$1,'I-LogEmaxOverpEC50'!$A$1:$AR$1,0),FALSE),"")</f>
        <v/>
      </c>
      <c r="BQ61" s="136" t="str">
        <f>_xlfn.IFNA(VLOOKUP($B61,'I-LogEmaxOverpEC50'!$A:$AR,MATCH(BQ$1,'I-LogEmaxOverpEC50'!$A$1:$AR$1,0),FALSE),"")</f>
        <v/>
      </c>
      <c r="BR61" s="136" t="str">
        <f>_xlfn.IFNA(VLOOKUP($B61,'I-LogEmaxOverpEC50'!$A:$AR,MATCH(BR$1,'I-LogEmaxOverpEC50'!$A$1:$AR$1,0),FALSE),"")</f>
        <v/>
      </c>
      <c r="BS61" s="136" t="str">
        <f>_xlfn.IFNA(VLOOKUP($B61,'I-LogEmaxOverpEC50'!$A:$AR,MATCH(BS$1,'I-LogEmaxOverpEC50'!$A$1:$AR$1,0),FALSE),"")</f>
        <v/>
      </c>
      <c r="BT61" s="135"/>
      <c r="BU61" s="135"/>
      <c r="BV61" s="135"/>
      <c r="BW61" s="135"/>
      <c r="BX61" s="135"/>
      <c r="BY61" s="135"/>
      <c r="BZ61" s="135"/>
      <c r="CA61" s="135"/>
      <c r="CB61" s="135"/>
      <c r="CC61" s="135"/>
      <c r="CD61" s="135"/>
      <c r="CE61" s="135"/>
      <c r="CF61" s="135"/>
      <c r="CG61" s="135"/>
      <c r="CH61" s="135"/>
      <c r="CI61" s="135"/>
      <c r="CJ61" s="135"/>
    </row>
    <row r="62" spans="1:88" s="166" customFormat="1" x14ac:dyDescent="0.2">
      <c r="A62" s="146" t="e" cm="1">
        <f t="array" ref="A62">_xlfn.IFS(SUM(F62:R62)&gt;0,1,AB62&gt;0,2,TRUE,3)</f>
        <v>#N/A</v>
      </c>
      <c r="B62" s="146" t="s">
        <v>111</v>
      </c>
      <c r="C62" s="144"/>
      <c r="D62" s="151" t="str">
        <f>_xlfn.XLOOKUP(B62,RecNamesAll!A:A,RecNamesAll!E:E)</f>
        <v>A</v>
      </c>
      <c r="E62" s="150" t="str">
        <f>_xlfn.XLOOKUP(B62,RecNamesAll!A:A,RecNamesAll!C:C)</f>
        <v>GPR119</v>
      </c>
      <c r="F62" s="160" t="e">
        <f t="shared" si="0"/>
        <v>#N/A</v>
      </c>
      <c r="G62" s="159" t="e">
        <f t="shared" si="1"/>
        <v>#N/A</v>
      </c>
      <c r="H62" s="159" t="e">
        <f t="shared" si="2"/>
        <v>#N/A</v>
      </c>
      <c r="I62" s="159" t="e">
        <f t="shared" si="3"/>
        <v>#N/A</v>
      </c>
      <c r="J62" s="159" t="e">
        <f t="shared" si="4"/>
        <v>#N/A</v>
      </c>
      <c r="K62" s="159" t="e">
        <f t="shared" si="5"/>
        <v>#N/A</v>
      </c>
      <c r="L62" s="159" t="e">
        <f t="shared" si="6"/>
        <v>#N/A</v>
      </c>
      <c r="M62" s="159" t="e">
        <f t="shared" si="7"/>
        <v>#N/A</v>
      </c>
      <c r="N62" s="159" t="e">
        <f t="shared" si="8"/>
        <v>#N/A</v>
      </c>
      <c r="O62" s="159" t="e">
        <f t="shared" si="9"/>
        <v>#N/A</v>
      </c>
      <c r="P62" s="159" t="e">
        <f t="shared" si="10"/>
        <v>#N/A</v>
      </c>
      <c r="Q62" s="159" t="e">
        <f t="shared" si="11"/>
        <v>#N/A</v>
      </c>
      <c r="R62" s="159" t="e">
        <f t="shared" si="12"/>
        <v>#N/A</v>
      </c>
      <c r="S62" s="147"/>
      <c r="T62" s="147"/>
      <c r="U62" s="146" t="str">
        <f t="shared" si="13"/>
        <v>A</v>
      </c>
      <c r="V62" s="145" t="str">
        <f t="shared" si="14"/>
        <v>GPR119</v>
      </c>
      <c r="W62" s="157" t="e">
        <f>VLOOKUP($B62,GtP!$A:$DD,MATCH("Gs_0-2",GtP!$A$1:$DD$1,0),FALSE)</f>
        <v>#N/A</v>
      </c>
      <c r="X62" s="156" t="e">
        <f>VLOOKUP($B62,GtP!$A:$DD,MATCH("Gi/o_0-2",GtP!$A$1:$DD$1,0),FALSE)</f>
        <v>#N/A</v>
      </c>
      <c r="Y62" s="156" t="e">
        <f>VLOOKUP($B62,GtP!$A:$DD,MATCH("Gq/11_0-2",GtP!$A$1:$DD$1,0),FALSE)</f>
        <v>#N/A</v>
      </c>
      <c r="Z62" s="156" t="e">
        <f>VLOOKUP($B62,GtP!$A:$DD,MATCH("G12/13_0-2",GtP!$A$1:$DD$1,0),FALSE)</f>
        <v>#N/A</v>
      </c>
      <c r="AA62" s="155"/>
      <c r="AB62" s="143" t="e">
        <f t="shared" si="19"/>
        <v>#N/A</v>
      </c>
      <c r="AC62" s="315" t="str">
        <f t="shared" si="15"/>
        <v/>
      </c>
      <c r="AD62" s="349" t="str">
        <f t="shared" si="16"/>
        <v/>
      </c>
      <c r="AE62" s="349" t="str">
        <f t="shared" si="17"/>
        <v/>
      </c>
      <c r="AF62" s="311" t="str">
        <f t="shared" si="18"/>
        <v/>
      </c>
      <c r="AG62" s="141" t="e">
        <f>_xlfn.CONCAT(IF(AT62="","-","B"),IF(BG62="","-","I"),VLOOKUP($B62,GtP!$A:$BB,MATCH("Gs_0-1",GtP!$A$1:$BB$1,0),FALSE))</f>
        <v>#N/A</v>
      </c>
      <c r="AH62" s="140" t="e">
        <f>_xlfn.CONCAT(IF(AU62="","-","B"),IF(BH62="","-","I"),VLOOKUP($B62,GtP!$A:$BB,MATCH("Gs_0-1",GtP!$A$1:$BB$1,0),FALSE))</f>
        <v>#N/A</v>
      </c>
      <c r="AI62" s="140" t="e">
        <f>_xlfn.CONCAT(IF(AV62="","-","B"),IF(BI62="","-","I"),VLOOKUP($B62,GtP!$A:$BB,MATCH("Gi/o_0-1",GtP!$A$1:$BB$1,0),FALSE))</f>
        <v>#N/A</v>
      </c>
      <c r="AJ62" s="140" t="e">
        <f>_xlfn.CONCAT(IF(AW62="","-","B"),IF(BJ62="","-","I"),VLOOKUP($B62,GtP!$A:$BB,MATCH("Gi/o_0-1",GtP!$A$1:$BB$1,0),FALSE))</f>
        <v>#N/A</v>
      </c>
      <c r="AK62" s="140" t="e">
        <f>_xlfn.CONCAT(IF(AX62="","-","B"),IF(BK62="","-","I"),VLOOKUP($B62,GtP!$A:$BB,MATCH("Gi/o_0-1",GtP!$A$1:$BB$1,0),FALSE))</f>
        <v>#N/A</v>
      </c>
      <c r="AL62" s="140" t="e">
        <f>_xlfn.CONCAT(IF(AY62="","-","B"),IF(BL62="","-","I"),VLOOKUP($B62,GtP!$A:$BB,MATCH("Gi/o_0-1",GtP!$A$1:$BB$1,0),FALSE))</f>
        <v>#N/A</v>
      </c>
      <c r="AM62" s="140" t="e">
        <f>_xlfn.CONCAT(IF(AZ62="","-","B"),IF(BM62="","-","I"),VLOOKUP($B62,GtP!$A:$BB,MATCH("Gi/o_0-1",GtP!$A$1:$BB$1,0),FALSE))</f>
        <v>#N/A</v>
      </c>
      <c r="AN62" s="140" t="e">
        <f>_xlfn.CONCAT(IF(BA62="","-","B"),IF(BN62="","-","I"),VLOOKUP($B62,GtP!$A:$BB,MATCH("Gq/11_0-1",GtP!$A$1:$BB$1,0),FALSE))</f>
        <v>#N/A</v>
      </c>
      <c r="AO62" s="140" t="e">
        <f>_xlfn.CONCAT(IF(BB62="","-","B"),IF(BO62="","-","I"),VLOOKUP($B62,GtP!$A:$BB,MATCH("Gq/11_0-1",GtP!$A$1:$BB$1,0),FALSE))</f>
        <v>#N/A</v>
      </c>
      <c r="AP62" s="140" t="e">
        <f>_xlfn.CONCAT(IF(BC62="","-","B"),IF(BP62="","-","I"),VLOOKUP($B62,GtP!$A:$BB,MATCH("Gq/11_0-1",GtP!$A$1:$BB$1,0),FALSE))</f>
        <v>#N/A</v>
      </c>
      <c r="AQ62" s="140" t="e">
        <f>_xlfn.CONCAT(IF(BD62="","-","B"),IF(BQ62="","-","I"),VLOOKUP($B62,GtP!$A:$BB,MATCH("Gq/11_0-1",GtP!$A$1:$BB$1,0),FALSE))</f>
        <v>#N/A</v>
      </c>
      <c r="AR62" s="140" t="e">
        <f>_xlfn.CONCAT(IF(BE62="","-","B"),IF(BR62="","-","I"),VLOOKUP($B62,GtP!$A:$BB,MATCH("G12/13_0-1",GtP!$A$1:$BB$1,0),FALSE))</f>
        <v>#N/A</v>
      </c>
      <c r="AS62" s="140" t="e">
        <f>_xlfn.CONCAT(IF(BF62="","-","B"),IF(BS62="","-","I"),VLOOKUP($B62,GtP!$A:$BB,MATCH("G12/13_0-1",GtP!$A$1:$BB$1,0),FALSE))</f>
        <v>#N/A</v>
      </c>
      <c r="AT62" s="139" t="str">
        <f>_xlfn.IFNA(VLOOKUP($B62,'B-LogEmaxOverpEC50'!$A:$AL,MATCH(AT$1,'B-LogEmaxOverpEC50'!$A$1:$AL$1,0),FALSE),"")</f>
        <v/>
      </c>
      <c r="AU62" s="136" t="str">
        <f>_xlfn.IFNA(VLOOKUP($B62,'B-LogEmaxOverpEC50'!$A:$AL,MATCH(AU$1,'B-LogEmaxOverpEC50'!$A$1:$AL$1,0),FALSE),"")</f>
        <v/>
      </c>
      <c r="AV62" s="152" t="str">
        <f>_xlfn.IFNA(VLOOKUP($B62,'B-LogEmaxOverpEC50'!$A:$AL,MATCH(AV$1,'B-LogEmaxOverpEC50'!$A$1:$AL$1,0),FALSE),"")</f>
        <v/>
      </c>
      <c r="AW62" s="152" t="str">
        <f>_xlfn.IFNA(VLOOKUP($B62,'B-LogEmaxOverpEC50'!$A:$AL,MATCH(AW$1,'B-LogEmaxOverpEC50'!$A$1:$AL$1,0),FALSE),"")</f>
        <v/>
      </c>
      <c r="AX62" s="152" t="str">
        <f>_xlfn.IFNA(VLOOKUP($B62,'B-LogEmaxOverpEC50'!$A:$AL,MATCH(AX$1,'B-LogEmaxOverpEC50'!$A$1:$AL$1,0),FALSE),"")</f>
        <v/>
      </c>
      <c r="AY62" s="152" t="str">
        <f>_xlfn.IFNA(VLOOKUP($B62,'B-LogEmaxOverpEC50'!$A:$AL,MATCH(AY$1,'B-LogEmaxOverpEC50'!$A$1:$AL$1,0),FALSE),"")</f>
        <v/>
      </c>
      <c r="AZ62" s="152" t="str">
        <f>_xlfn.IFNA(VLOOKUP($B62,'B-LogEmaxOverpEC50'!$A:$AL,MATCH(AZ$1,'B-LogEmaxOverpEC50'!$A$1:$AL$1,0),FALSE),"")</f>
        <v/>
      </c>
      <c r="BA62" s="152" t="str">
        <f>_xlfn.IFNA(VLOOKUP($B62,'B-LogEmaxOverpEC50'!$A:$AL,MATCH(BA$1,'B-LogEmaxOverpEC50'!$A$1:$AL$1,0),FALSE),"")</f>
        <v/>
      </c>
      <c r="BB62" s="152" t="str">
        <f>_xlfn.IFNA(VLOOKUP($B62,'B-LogEmaxOverpEC50'!$A:$AL,MATCH(BB$1,'B-LogEmaxOverpEC50'!$A$1:$AL$1,0),FALSE),"")</f>
        <v/>
      </c>
      <c r="BC62" s="152" t="str">
        <f>_xlfn.IFNA(VLOOKUP($B62,'B-LogEmaxOverpEC50'!$A:$AL,MATCH(BC$1,'B-LogEmaxOverpEC50'!$A$1:$AL$1,0),FALSE),"")</f>
        <v/>
      </c>
      <c r="BD62" s="152" t="str">
        <f>_xlfn.IFNA(VLOOKUP($B62,'B-LogEmaxOverpEC50'!$A:$AL,MATCH(BD$1,'B-LogEmaxOverpEC50'!$A$1:$AL$1,0),FALSE),"")</f>
        <v/>
      </c>
      <c r="BE62" s="152" t="str">
        <f>_xlfn.IFNA(VLOOKUP($B62,'B-LogEmaxOverpEC50'!$A:$AL,MATCH(BE$1,'B-LogEmaxOverpEC50'!$A$1:$AL$1,0),FALSE),"")</f>
        <v/>
      </c>
      <c r="BF62" s="152" t="str">
        <f>_xlfn.IFNA(VLOOKUP($B62,'B-LogEmaxOverpEC50'!$A:$AL,MATCH(BF$1,'B-LogEmaxOverpEC50'!$A$1:$AL$1,0),FALSE),"")</f>
        <v/>
      </c>
      <c r="BG62" s="137">
        <f>_xlfn.IFNA(VLOOKUP($B62,'I-LogEmaxOverpEC50'!$A:$AR,MATCH(BG$1,'I-LogEmaxOverpEC50'!$A$1:$AR$1,0),FALSE),"")</f>
        <v>9.7910662905633519</v>
      </c>
      <c r="BH62" s="136">
        <f>_xlfn.IFNA(VLOOKUP($B62,'I-LogEmaxOverpEC50'!$A:$AR,MATCH(BH$1,'I-LogEmaxOverpEC50'!$A$1:$AR$1,0),FALSE),"")</f>
        <v>9.6092523356961301</v>
      </c>
      <c r="BI62" s="136">
        <f>_xlfn.IFNA(VLOOKUP($B62,'I-LogEmaxOverpEC50'!$A:$AR,MATCH(BI$1,'I-LogEmaxOverpEC50'!$A$1:$AR$1,0),FALSE),"")</f>
        <v>8.8109921290562276</v>
      </c>
      <c r="BJ62" s="136">
        <f>_xlfn.IFNA(VLOOKUP($B62,'I-LogEmaxOverpEC50'!$A:$AR,MATCH(BJ$1,'I-LogEmaxOverpEC50'!$A$1:$AR$1,0),FALSE),"")</f>
        <v>8.8109921290562276</v>
      </c>
      <c r="BK62" s="136">
        <f>_xlfn.IFNA(VLOOKUP($B62,'I-LogEmaxOverpEC50'!$A:$AR,MATCH(BK$1,'I-LogEmaxOverpEC50'!$A$1:$AR$1,0),FALSE),"")</f>
        <v>9.335271981903869</v>
      </c>
      <c r="BL62" s="136">
        <f>_xlfn.IFNA(VLOOKUP($B62,'I-LogEmaxOverpEC50'!$A:$AR,MATCH(BL$1,'I-LogEmaxOverpEC50'!$A$1:$AR$1,0),FALSE),"")</f>
        <v>9.335271981903869</v>
      </c>
      <c r="BM62" s="136">
        <f>_xlfn.IFNA(VLOOKUP($B62,'I-LogEmaxOverpEC50'!$A:$AR,MATCH(BM$1,'I-LogEmaxOverpEC50'!$A$1:$AR$1,0),FALSE),"")</f>
        <v>9.9327548361325775</v>
      </c>
      <c r="BN62" s="136">
        <f>_xlfn.IFNA(VLOOKUP($B62,'I-LogEmaxOverpEC50'!$A:$AR,MATCH(BN$1,'I-LogEmaxOverpEC50'!$A$1:$AR$1,0),FALSE),"")</f>
        <v>9.6319860533279975</v>
      </c>
      <c r="BO62" s="136">
        <f>_xlfn.IFNA(VLOOKUP($B62,'I-LogEmaxOverpEC50'!$A:$AR,MATCH(BO$1,'I-LogEmaxOverpEC50'!$A$1:$AR$1,0),FALSE),"")</f>
        <v>9.6319860533279975</v>
      </c>
      <c r="BP62" s="136">
        <f>_xlfn.IFNA(VLOOKUP($B62,'I-LogEmaxOverpEC50'!$A:$AR,MATCH(BP$1,'I-LogEmaxOverpEC50'!$A$1:$AR$1,0),FALSE),"")</f>
        <v>9.8019017044140249</v>
      </c>
      <c r="BQ62" s="136">
        <f>_xlfn.IFNA(VLOOKUP($B62,'I-LogEmaxOverpEC50'!$A:$AR,MATCH(BQ$1,'I-LogEmaxOverpEC50'!$A$1:$AR$1,0),FALSE),"")</f>
        <v>7.7200533040583643</v>
      </c>
      <c r="BR62" s="136">
        <f>_xlfn.IFNA(VLOOKUP($B62,'I-LogEmaxOverpEC50'!$A:$AR,MATCH(BR$1,'I-LogEmaxOverpEC50'!$A$1:$AR$1,0),FALSE),"")</f>
        <v>7.8486897873313</v>
      </c>
      <c r="BS62" s="136">
        <f>_xlfn.IFNA(VLOOKUP($B62,'I-LogEmaxOverpEC50'!$A:$AR,MATCH(BS$1,'I-LogEmaxOverpEC50'!$A$1:$AR$1,0),FALSE),"")</f>
        <v>8.4311793181709689</v>
      </c>
      <c r="BT62" s="135"/>
      <c r="BU62" s="135"/>
      <c r="BV62" s="135"/>
      <c r="BW62" s="135"/>
      <c r="BX62" s="135"/>
      <c r="BY62" s="135"/>
      <c r="BZ62" s="135"/>
      <c r="CA62" s="135"/>
      <c r="CB62" s="135"/>
      <c r="CC62" s="135"/>
      <c r="CD62" s="135"/>
      <c r="CE62" s="135"/>
      <c r="CF62" s="135"/>
      <c r="CG62" s="135"/>
      <c r="CH62" s="135"/>
      <c r="CI62" s="135"/>
      <c r="CJ62" s="135"/>
    </row>
    <row r="63" spans="1:88" s="166" customFormat="1" x14ac:dyDescent="0.2">
      <c r="A63" s="146" t="e" cm="1">
        <f t="array" ref="A63">_xlfn.IFS(SUM(F63:R63)&gt;0,1,AB63&gt;0,2,TRUE,3)</f>
        <v>#N/A</v>
      </c>
      <c r="B63" s="146" t="s">
        <v>79</v>
      </c>
      <c r="C63" s="144"/>
      <c r="D63" s="151" t="str">
        <f>_xlfn.XLOOKUP(B63,RecNamesAll!A:A,RecNamesAll!E:E)</f>
        <v>A</v>
      </c>
      <c r="E63" s="150" t="str">
        <f>_xlfn.XLOOKUP(B63,RecNamesAll!A:A,RecNamesAll!C:C)</f>
        <v>GPR17</v>
      </c>
      <c r="F63" s="160" t="e">
        <f t="shared" si="0"/>
        <v>#N/A</v>
      </c>
      <c r="G63" s="159" t="e">
        <f t="shared" si="1"/>
        <v>#N/A</v>
      </c>
      <c r="H63" s="159" t="e">
        <f t="shared" si="2"/>
        <v>#N/A</v>
      </c>
      <c r="I63" s="159" t="e">
        <f t="shared" si="3"/>
        <v>#N/A</v>
      </c>
      <c r="J63" s="159" t="e">
        <f t="shared" si="4"/>
        <v>#N/A</v>
      </c>
      <c r="K63" s="159" t="e">
        <f t="shared" si="5"/>
        <v>#N/A</v>
      </c>
      <c r="L63" s="159" t="e">
        <f t="shared" si="6"/>
        <v>#N/A</v>
      </c>
      <c r="M63" s="159" t="e">
        <f t="shared" si="7"/>
        <v>#N/A</v>
      </c>
      <c r="N63" s="159" t="e">
        <f t="shared" si="8"/>
        <v>#N/A</v>
      </c>
      <c r="O63" s="159" t="e">
        <f t="shared" si="9"/>
        <v>#N/A</v>
      </c>
      <c r="P63" s="159" t="e">
        <f t="shared" si="10"/>
        <v>#N/A</v>
      </c>
      <c r="Q63" s="159" t="e">
        <f t="shared" si="11"/>
        <v>#N/A</v>
      </c>
      <c r="R63" s="159" t="e">
        <f t="shared" si="12"/>
        <v>#N/A</v>
      </c>
      <c r="S63" s="147"/>
      <c r="T63" s="147"/>
      <c r="U63" s="146" t="str">
        <f t="shared" si="13"/>
        <v>A</v>
      </c>
      <c r="V63" s="145" t="str">
        <f t="shared" si="14"/>
        <v>GPR17</v>
      </c>
      <c r="W63" s="157" t="e">
        <f>VLOOKUP($B63,GtP!$A:$DD,MATCH("Gs_0-2",GtP!$A$1:$DD$1,0),FALSE)</f>
        <v>#N/A</v>
      </c>
      <c r="X63" s="156" t="e">
        <f>VLOOKUP($B63,GtP!$A:$DD,MATCH("Gi/o_0-2",GtP!$A$1:$DD$1,0),FALSE)</f>
        <v>#N/A</v>
      </c>
      <c r="Y63" s="156" t="e">
        <f>VLOOKUP($B63,GtP!$A:$DD,MATCH("Gq/11_0-2",GtP!$A$1:$DD$1,0),FALSE)</f>
        <v>#N/A</v>
      </c>
      <c r="Z63" s="156" t="e">
        <f>VLOOKUP($B63,GtP!$A:$DD,MATCH("G12/13_0-2",GtP!$A$1:$DD$1,0),FALSE)</f>
        <v>#N/A</v>
      </c>
      <c r="AA63" s="155"/>
      <c r="AB63" s="143" t="e">
        <f t="shared" si="19"/>
        <v>#N/A</v>
      </c>
      <c r="AC63" s="315" t="str">
        <f t="shared" si="15"/>
        <v/>
      </c>
      <c r="AD63" s="349" t="str">
        <f t="shared" si="16"/>
        <v/>
      </c>
      <c r="AE63" s="349" t="str">
        <f t="shared" si="17"/>
        <v/>
      </c>
      <c r="AF63" s="311" t="str">
        <f t="shared" si="18"/>
        <v/>
      </c>
      <c r="AG63" s="141" t="e">
        <f>_xlfn.CONCAT(IF(AT63="","-","B"),IF(BG63="","-","I"),VLOOKUP($B63,GtP!$A:$BB,MATCH("Gs_0-1",GtP!$A$1:$BB$1,0),FALSE))</f>
        <v>#N/A</v>
      </c>
      <c r="AH63" s="140" t="e">
        <f>_xlfn.CONCAT(IF(AU63="","-","B"),IF(BH63="","-","I"),VLOOKUP($B63,GtP!$A:$BB,MATCH("Gs_0-1",GtP!$A$1:$BB$1,0),FALSE))</f>
        <v>#N/A</v>
      </c>
      <c r="AI63" s="140" t="e">
        <f>_xlfn.CONCAT(IF(AV63="","-","B"),IF(BI63="","-","I"),VLOOKUP($B63,GtP!$A:$BB,MATCH("Gi/o_0-1",GtP!$A$1:$BB$1,0),FALSE))</f>
        <v>#N/A</v>
      </c>
      <c r="AJ63" s="140" t="e">
        <f>_xlfn.CONCAT(IF(AW63="","-","B"),IF(BJ63="","-","I"),VLOOKUP($B63,GtP!$A:$BB,MATCH("Gi/o_0-1",GtP!$A$1:$BB$1,0),FALSE))</f>
        <v>#N/A</v>
      </c>
      <c r="AK63" s="140" t="e">
        <f>_xlfn.CONCAT(IF(AX63="","-","B"),IF(BK63="","-","I"),VLOOKUP($B63,GtP!$A:$BB,MATCH("Gi/o_0-1",GtP!$A$1:$BB$1,0),FALSE))</f>
        <v>#N/A</v>
      </c>
      <c r="AL63" s="140" t="e">
        <f>_xlfn.CONCAT(IF(AY63="","-","B"),IF(BL63="","-","I"),VLOOKUP($B63,GtP!$A:$BB,MATCH("Gi/o_0-1",GtP!$A$1:$BB$1,0),FALSE))</f>
        <v>#N/A</v>
      </c>
      <c r="AM63" s="140" t="e">
        <f>_xlfn.CONCAT(IF(AZ63="","-","B"),IF(BM63="","-","I"),VLOOKUP($B63,GtP!$A:$BB,MATCH("Gi/o_0-1",GtP!$A$1:$BB$1,0),FALSE))</f>
        <v>#N/A</v>
      </c>
      <c r="AN63" s="140" t="e">
        <f>_xlfn.CONCAT(IF(BA63="","-","B"),IF(BN63="","-","I"),VLOOKUP($B63,GtP!$A:$BB,MATCH("Gq/11_0-1",GtP!$A$1:$BB$1,0),FALSE))</f>
        <v>#N/A</v>
      </c>
      <c r="AO63" s="140" t="e">
        <f>_xlfn.CONCAT(IF(BB63="","-","B"),IF(BO63="","-","I"),VLOOKUP($B63,GtP!$A:$BB,MATCH("Gq/11_0-1",GtP!$A$1:$BB$1,0),FALSE))</f>
        <v>#N/A</v>
      </c>
      <c r="AP63" s="140" t="e">
        <f>_xlfn.CONCAT(IF(BC63="","-","B"),IF(BP63="","-","I"),VLOOKUP($B63,GtP!$A:$BB,MATCH("Gq/11_0-1",GtP!$A$1:$BB$1,0),FALSE))</f>
        <v>#N/A</v>
      </c>
      <c r="AQ63" s="140" t="e">
        <f>_xlfn.CONCAT(IF(BD63="","-","B"),IF(BQ63="","-","I"),VLOOKUP($B63,GtP!$A:$BB,MATCH("Gq/11_0-1",GtP!$A$1:$BB$1,0),FALSE))</f>
        <v>#N/A</v>
      </c>
      <c r="AR63" s="140" t="e">
        <f>_xlfn.CONCAT(IF(BE63="","-","B"),IF(BR63="","-","I"),VLOOKUP($B63,GtP!$A:$BB,MATCH("G12/13_0-1",GtP!$A$1:$BB$1,0),FALSE))</f>
        <v>#N/A</v>
      </c>
      <c r="AS63" s="140" t="e">
        <f>_xlfn.CONCAT(IF(BF63="","-","B"),IF(BS63="","-","I"),VLOOKUP($B63,GtP!$A:$BB,MATCH("G12/13_0-1",GtP!$A$1:$BB$1,0),FALSE))</f>
        <v>#N/A</v>
      </c>
      <c r="AT63" s="139" t="str">
        <f>_xlfn.IFNA(VLOOKUP($B63,'B-LogEmaxOverpEC50'!$A:$AL,MATCH(AT$1,'B-LogEmaxOverpEC50'!$A$1:$AL$1,0),FALSE),"")</f>
        <v/>
      </c>
      <c r="AU63" s="136" t="str">
        <f>_xlfn.IFNA(VLOOKUP($B63,'B-LogEmaxOverpEC50'!$A:$AL,MATCH(AU$1,'B-LogEmaxOverpEC50'!$A$1:$AL$1,0),FALSE),"")</f>
        <v/>
      </c>
      <c r="AV63" s="152" t="str">
        <f>_xlfn.IFNA(VLOOKUP($B63,'B-LogEmaxOverpEC50'!$A:$AL,MATCH(AV$1,'B-LogEmaxOverpEC50'!$A$1:$AL$1,0),FALSE),"")</f>
        <v/>
      </c>
      <c r="AW63" s="152" t="str">
        <f>_xlfn.IFNA(VLOOKUP($B63,'B-LogEmaxOverpEC50'!$A:$AL,MATCH(AW$1,'B-LogEmaxOverpEC50'!$A$1:$AL$1,0),FALSE),"")</f>
        <v/>
      </c>
      <c r="AX63" s="152" t="str">
        <f>_xlfn.IFNA(VLOOKUP($B63,'B-LogEmaxOverpEC50'!$A:$AL,MATCH(AX$1,'B-LogEmaxOverpEC50'!$A$1:$AL$1,0),FALSE),"")</f>
        <v/>
      </c>
      <c r="AY63" s="152" t="str">
        <f>_xlfn.IFNA(VLOOKUP($B63,'B-LogEmaxOverpEC50'!$A:$AL,MATCH(AY$1,'B-LogEmaxOverpEC50'!$A$1:$AL$1,0),FALSE),"")</f>
        <v/>
      </c>
      <c r="AZ63" s="152" t="str">
        <f>_xlfn.IFNA(VLOOKUP($B63,'B-LogEmaxOverpEC50'!$A:$AL,MATCH(AZ$1,'B-LogEmaxOverpEC50'!$A$1:$AL$1,0),FALSE),"")</f>
        <v/>
      </c>
      <c r="BA63" s="152" t="str">
        <f>_xlfn.IFNA(VLOOKUP($B63,'B-LogEmaxOverpEC50'!$A:$AL,MATCH(BA$1,'B-LogEmaxOverpEC50'!$A$1:$AL$1,0),FALSE),"")</f>
        <v/>
      </c>
      <c r="BB63" s="152" t="str">
        <f>_xlfn.IFNA(VLOOKUP($B63,'B-LogEmaxOverpEC50'!$A:$AL,MATCH(BB$1,'B-LogEmaxOverpEC50'!$A$1:$AL$1,0),FALSE),"")</f>
        <v/>
      </c>
      <c r="BC63" s="152" t="str">
        <f>_xlfn.IFNA(VLOOKUP($B63,'B-LogEmaxOverpEC50'!$A:$AL,MATCH(BC$1,'B-LogEmaxOverpEC50'!$A$1:$AL$1,0),FALSE),"")</f>
        <v/>
      </c>
      <c r="BD63" s="152" t="str">
        <f>_xlfn.IFNA(VLOOKUP($B63,'B-LogEmaxOverpEC50'!$A:$AL,MATCH(BD$1,'B-LogEmaxOverpEC50'!$A$1:$AL$1,0),FALSE),"")</f>
        <v/>
      </c>
      <c r="BE63" s="152" t="str">
        <f>_xlfn.IFNA(VLOOKUP($B63,'B-LogEmaxOverpEC50'!$A:$AL,MATCH(BE$1,'B-LogEmaxOverpEC50'!$A$1:$AL$1,0),FALSE),"")</f>
        <v/>
      </c>
      <c r="BF63" s="152" t="str">
        <f>_xlfn.IFNA(VLOOKUP($B63,'B-LogEmaxOverpEC50'!$A:$AL,MATCH(BF$1,'B-LogEmaxOverpEC50'!$A$1:$AL$1,0),FALSE),"")</f>
        <v/>
      </c>
      <c r="BG63" s="137" t="str">
        <f>_xlfn.IFNA(VLOOKUP($B63,'I-LogEmaxOverpEC50'!$A:$AR,MATCH(BG$1,'I-LogEmaxOverpEC50'!$A$1:$AR$1,0),FALSE),"")</f>
        <v/>
      </c>
      <c r="BH63" s="136" t="str">
        <f>_xlfn.IFNA(VLOOKUP($B63,'I-LogEmaxOverpEC50'!$A:$AR,MATCH(BH$1,'I-LogEmaxOverpEC50'!$A$1:$AR$1,0),FALSE),"")</f>
        <v/>
      </c>
      <c r="BI63" s="136">
        <f>_xlfn.IFNA(VLOOKUP($B63,'I-LogEmaxOverpEC50'!$A:$AR,MATCH(BI$1,'I-LogEmaxOverpEC50'!$A$1:$AR$1,0),FALSE),"")</f>
        <v>9.0906640509245005</v>
      </c>
      <c r="BJ63" s="136">
        <f>_xlfn.IFNA(VLOOKUP($B63,'I-LogEmaxOverpEC50'!$A:$AR,MATCH(BJ$1,'I-LogEmaxOverpEC50'!$A$1:$AR$1,0),FALSE),"")</f>
        <v>9.0906640509245005</v>
      </c>
      <c r="BK63" s="136">
        <f>_xlfn.IFNA(VLOOKUP($B63,'I-LogEmaxOverpEC50'!$A:$AR,MATCH(BK$1,'I-LogEmaxOverpEC50'!$A$1:$AR$1,0),FALSE),"")</f>
        <v>8.3054267788635343</v>
      </c>
      <c r="BL63" s="136">
        <f>_xlfn.IFNA(VLOOKUP($B63,'I-LogEmaxOverpEC50'!$A:$AR,MATCH(BL$1,'I-LogEmaxOverpEC50'!$A$1:$AR$1,0),FALSE),"")</f>
        <v>8.3054267788635343</v>
      </c>
      <c r="BM63" s="136">
        <f>_xlfn.IFNA(VLOOKUP($B63,'I-LogEmaxOverpEC50'!$A:$AR,MATCH(BM$1,'I-LogEmaxOverpEC50'!$A$1:$AR$1,0),FALSE),"")</f>
        <v>7.1552189536130211</v>
      </c>
      <c r="BN63" s="136">
        <f>_xlfn.IFNA(VLOOKUP($B63,'I-LogEmaxOverpEC50'!$A:$AR,MATCH(BN$1,'I-LogEmaxOverpEC50'!$A$1:$AR$1,0),FALSE),"")</f>
        <v>8.8952314278122024</v>
      </c>
      <c r="BO63" s="136">
        <f>_xlfn.IFNA(VLOOKUP($B63,'I-LogEmaxOverpEC50'!$A:$AR,MATCH(BO$1,'I-LogEmaxOverpEC50'!$A$1:$AR$1,0),FALSE),"")</f>
        <v>8.8952314278122024</v>
      </c>
      <c r="BP63" s="136">
        <f>_xlfn.IFNA(VLOOKUP($B63,'I-LogEmaxOverpEC50'!$A:$AR,MATCH(BP$1,'I-LogEmaxOverpEC50'!$A$1:$AR$1,0),FALSE),"")</f>
        <v>7.7876103344759873</v>
      </c>
      <c r="BQ63" s="136" t="str">
        <f>_xlfn.IFNA(VLOOKUP($B63,'I-LogEmaxOverpEC50'!$A:$AR,MATCH(BQ$1,'I-LogEmaxOverpEC50'!$A$1:$AR$1,0),FALSE),"")</f>
        <v/>
      </c>
      <c r="BR63" s="136">
        <f>_xlfn.IFNA(VLOOKUP($B63,'I-LogEmaxOverpEC50'!$A:$AR,MATCH(BR$1,'I-LogEmaxOverpEC50'!$A$1:$AR$1,0),FALSE),"")</f>
        <v>7.4761820467998366</v>
      </c>
      <c r="BS63" s="136">
        <f>_xlfn.IFNA(VLOOKUP($B63,'I-LogEmaxOverpEC50'!$A:$AR,MATCH(BS$1,'I-LogEmaxOverpEC50'!$A$1:$AR$1,0),FALSE),"")</f>
        <v>7.1672921116625057</v>
      </c>
      <c r="BT63" s="135"/>
      <c r="BU63" s="135"/>
      <c r="BV63" s="135"/>
      <c r="BW63" s="135"/>
      <c r="BX63" s="135"/>
      <c r="BY63" s="135"/>
      <c r="BZ63" s="135"/>
      <c r="CA63" s="135"/>
      <c r="CB63" s="135"/>
      <c r="CC63" s="135"/>
      <c r="CD63" s="135"/>
      <c r="CE63" s="135"/>
      <c r="CF63" s="135"/>
      <c r="CG63" s="135"/>
      <c r="CH63" s="135"/>
      <c r="CI63" s="135"/>
      <c r="CJ63" s="135"/>
    </row>
    <row r="64" spans="1:88" s="166" customFormat="1" x14ac:dyDescent="0.2">
      <c r="A64" s="146" t="e" cm="1">
        <f t="array" ref="A64">_xlfn.IFS(SUM(F64:R64)&gt;0,1,AB64&gt;0,2,TRUE,3)</f>
        <v>#N/A</v>
      </c>
      <c r="B64" s="146" t="s">
        <v>78</v>
      </c>
      <c r="C64" s="144"/>
      <c r="D64" s="151" t="str">
        <f>_xlfn.XLOOKUP(B64,RecNamesAll!A:A,RecNamesAll!E:E)</f>
        <v>A</v>
      </c>
      <c r="E64" s="150" t="str">
        <f>_xlfn.XLOOKUP(B64,RecNamesAll!A:A,RecNamesAll!C:C)</f>
        <v>GPR183</v>
      </c>
      <c r="F64" s="160" t="e">
        <f t="shared" si="0"/>
        <v>#N/A</v>
      </c>
      <c r="G64" s="159" t="e">
        <f t="shared" si="1"/>
        <v>#N/A</v>
      </c>
      <c r="H64" s="159" t="e">
        <f t="shared" si="2"/>
        <v>#N/A</v>
      </c>
      <c r="I64" s="159" t="e">
        <f t="shared" si="3"/>
        <v>#N/A</v>
      </c>
      <c r="J64" s="159" t="e">
        <f t="shared" si="4"/>
        <v>#N/A</v>
      </c>
      <c r="K64" s="159" t="e">
        <f t="shared" si="5"/>
        <v>#N/A</v>
      </c>
      <c r="L64" s="159" t="e">
        <f t="shared" si="6"/>
        <v>#N/A</v>
      </c>
      <c r="M64" s="159" t="e">
        <f t="shared" si="7"/>
        <v>#N/A</v>
      </c>
      <c r="N64" s="159" t="e">
        <f t="shared" si="8"/>
        <v>#N/A</v>
      </c>
      <c r="O64" s="159" t="e">
        <f t="shared" si="9"/>
        <v>#N/A</v>
      </c>
      <c r="P64" s="159" t="e">
        <f t="shared" si="10"/>
        <v>#N/A</v>
      </c>
      <c r="Q64" s="159" t="e">
        <f t="shared" si="11"/>
        <v>#N/A</v>
      </c>
      <c r="R64" s="159" t="e">
        <f t="shared" si="12"/>
        <v>#N/A</v>
      </c>
      <c r="S64" s="147"/>
      <c r="T64" s="147"/>
      <c r="U64" s="146" t="str">
        <f t="shared" si="13"/>
        <v>A</v>
      </c>
      <c r="V64" s="145" t="str">
        <f t="shared" si="14"/>
        <v>GPR183</v>
      </c>
      <c r="W64" s="157" t="e">
        <f>VLOOKUP($B64,GtP!$A:$DD,MATCH("Gs_0-2",GtP!$A$1:$DD$1,0),FALSE)</f>
        <v>#N/A</v>
      </c>
      <c r="X64" s="156" t="e">
        <f>VLOOKUP($B64,GtP!$A:$DD,MATCH("Gi/o_0-2",GtP!$A$1:$DD$1,0),FALSE)</f>
        <v>#N/A</v>
      </c>
      <c r="Y64" s="156" t="e">
        <f>VLOOKUP($B64,GtP!$A:$DD,MATCH("Gq/11_0-2",GtP!$A$1:$DD$1,0),FALSE)</f>
        <v>#N/A</v>
      </c>
      <c r="Z64" s="156" t="e">
        <f>VLOOKUP($B64,GtP!$A:$DD,MATCH("G12/13_0-2",GtP!$A$1:$DD$1,0),FALSE)</f>
        <v>#N/A</v>
      </c>
      <c r="AA64" s="155"/>
      <c r="AB64" s="143" t="e">
        <f t="shared" si="19"/>
        <v>#N/A</v>
      </c>
      <c r="AC64" s="315" t="str">
        <f t="shared" si="15"/>
        <v/>
      </c>
      <c r="AD64" s="349" t="str">
        <f t="shared" si="16"/>
        <v/>
      </c>
      <c r="AE64" s="349" t="str">
        <f t="shared" si="17"/>
        <v/>
      </c>
      <c r="AF64" s="311" t="str">
        <f t="shared" si="18"/>
        <v/>
      </c>
      <c r="AG64" s="141" t="e">
        <f>_xlfn.CONCAT(IF(AT64="","-","B"),IF(BG64="","-","I"),VLOOKUP($B64,GtP!$A:$BB,MATCH("Gs_0-1",GtP!$A$1:$BB$1,0),FALSE))</f>
        <v>#N/A</v>
      </c>
      <c r="AH64" s="140" t="e">
        <f>_xlfn.CONCAT(IF(AU64="","-","B"),IF(BH64="","-","I"),VLOOKUP($B64,GtP!$A:$BB,MATCH("Gs_0-1",GtP!$A$1:$BB$1,0),FALSE))</f>
        <v>#N/A</v>
      </c>
      <c r="AI64" s="140" t="e">
        <f>_xlfn.CONCAT(IF(AV64="","-","B"),IF(BI64="","-","I"),VLOOKUP($B64,GtP!$A:$BB,MATCH("Gi/o_0-1",GtP!$A$1:$BB$1,0),FALSE))</f>
        <v>#N/A</v>
      </c>
      <c r="AJ64" s="140" t="e">
        <f>_xlfn.CONCAT(IF(AW64="","-","B"),IF(BJ64="","-","I"),VLOOKUP($B64,GtP!$A:$BB,MATCH("Gi/o_0-1",GtP!$A$1:$BB$1,0),FALSE))</f>
        <v>#N/A</v>
      </c>
      <c r="AK64" s="140" t="e">
        <f>_xlfn.CONCAT(IF(AX64="","-","B"),IF(BK64="","-","I"),VLOOKUP($B64,GtP!$A:$BB,MATCH("Gi/o_0-1",GtP!$A$1:$BB$1,0),FALSE))</f>
        <v>#N/A</v>
      </c>
      <c r="AL64" s="140" t="e">
        <f>_xlfn.CONCAT(IF(AY64="","-","B"),IF(BL64="","-","I"),VLOOKUP($B64,GtP!$A:$BB,MATCH("Gi/o_0-1",GtP!$A$1:$BB$1,0),FALSE))</f>
        <v>#N/A</v>
      </c>
      <c r="AM64" s="140" t="e">
        <f>_xlfn.CONCAT(IF(AZ64="","-","B"),IF(BM64="","-","I"),VLOOKUP($B64,GtP!$A:$BB,MATCH("Gi/o_0-1",GtP!$A$1:$BB$1,0),FALSE))</f>
        <v>#N/A</v>
      </c>
      <c r="AN64" s="140" t="e">
        <f>_xlfn.CONCAT(IF(BA64="","-","B"),IF(BN64="","-","I"),VLOOKUP($B64,GtP!$A:$BB,MATCH("Gq/11_0-1",GtP!$A$1:$BB$1,0),FALSE))</f>
        <v>#N/A</v>
      </c>
      <c r="AO64" s="140" t="e">
        <f>_xlfn.CONCAT(IF(BB64="","-","B"),IF(BO64="","-","I"),VLOOKUP($B64,GtP!$A:$BB,MATCH("Gq/11_0-1",GtP!$A$1:$BB$1,0),FALSE))</f>
        <v>#N/A</v>
      </c>
      <c r="AP64" s="140" t="e">
        <f>_xlfn.CONCAT(IF(BC64="","-","B"),IF(BP64="","-","I"),VLOOKUP($B64,GtP!$A:$BB,MATCH("Gq/11_0-1",GtP!$A$1:$BB$1,0),FALSE))</f>
        <v>#N/A</v>
      </c>
      <c r="AQ64" s="140" t="e">
        <f>_xlfn.CONCAT(IF(BD64="","-","B"),IF(BQ64="","-","I"),VLOOKUP($B64,GtP!$A:$BB,MATCH("Gq/11_0-1",GtP!$A$1:$BB$1,0),FALSE))</f>
        <v>#N/A</v>
      </c>
      <c r="AR64" s="140" t="e">
        <f>_xlfn.CONCAT(IF(BE64="","-","B"),IF(BR64="","-","I"),VLOOKUP($B64,GtP!$A:$BB,MATCH("G12/13_0-1",GtP!$A$1:$BB$1,0),FALSE))</f>
        <v>#N/A</v>
      </c>
      <c r="AS64" s="140" t="e">
        <f>_xlfn.CONCAT(IF(BF64="","-","B"),IF(BS64="","-","I"),VLOOKUP($B64,GtP!$A:$BB,MATCH("G12/13_0-1",GtP!$A$1:$BB$1,0),FALSE))</f>
        <v>#N/A</v>
      </c>
      <c r="AT64" s="139" t="str">
        <f>_xlfn.IFNA(VLOOKUP($B64,'B-LogEmaxOverpEC50'!$A:$AL,MATCH(AT$1,'B-LogEmaxOverpEC50'!$A$1:$AL$1,0),FALSE),"")</f>
        <v/>
      </c>
      <c r="AU64" s="136" t="str">
        <f>_xlfn.IFNA(VLOOKUP($B64,'B-LogEmaxOverpEC50'!$A:$AL,MATCH(AU$1,'B-LogEmaxOverpEC50'!$A$1:$AL$1,0),FALSE),"")</f>
        <v/>
      </c>
      <c r="AV64" s="152">
        <f>_xlfn.IFNA(VLOOKUP($B64,'B-LogEmaxOverpEC50'!$A:$AL,MATCH(AV$1,'B-LogEmaxOverpEC50'!$A$1:$AL$1,0),FALSE),"")</f>
        <v>10.905929706236073</v>
      </c>
      <c r="AW64" s="152">
        <f>_xlfn.IFNA(VLOOKUP($B64,'B-LogEmaxOverpEC50'!$A:$AL,MATCH(AW$1,'B-LogEmaxOverpEC50'!$A$1:$AL$1,0),FALSE),"")</f>
        <v>11.076321991245006</v>
      </c>
      <c r="AX64" s="152">
        <f>_xlfn.IFNA(VLOOKUP($B64,'B-LogEmaxOverpEC50'!$A:$AL,MATCH(AX$1,'B-LogEmaxOverpEC50'!$A$1:$AL$1,0),FALSE),"")</f>
        <v>10.80804158633236</v>
      </c>
      <c r="AY64" s="152">
        <f>_xlfn.IFNA(VLOOKUP($B64,'B-LogEmaxOverpEC50'!$A:$AL,MATCH(AY$1,'B-LogEmaxOverpEC50'!$A$1:$AL$1,0),FALSE),"")</f>
        <v>11.332360326206262</v>
      </c>
      <c r="AZ64" s="152">
        <f>_xlfn.IFNA(VLOOKUP($B64,'B-LogEmaxOverpEC50'!$A:$AL,MATCH(AZ$1,'B-LogEmaxOverpEC50'!$A$1:$AL$1,0),FALSE),"")</f>
        <v>10.707923213029723</v>
      </c>
      <c r="BA64" s="152" t="str">
        <f>_xlfn.IFNA(VLOOKUP($B64,'B-LogEmaxOverpEC50'!$A:$AL,MATCH(BA$1,'B-LogEmaxOverpEC50'!$A$1:$AL$1,0),FALSE),"")</f>
        <v/>
      </c>
      <c r="BB64" s="152" t="str">
        <f>_xlfn.IFNA(VLOOKUP($B64,'B-LogEmaxOverpEC50'!$A:$AL,MATCH(BB$1,'B-LogEmaxOverpEC50'!$A$1:$AL$1,0),FALSE),"")</f>
        <v/>
      </c>
      <c r="BC64" s="152" t="str">
        <f>_xlfn.IFNA(VLOOKUP($B64,'B-LogEmaxOverpEC50'!$A:$AL,MATCH(BC$1,'B-LogEmaxOverpEC50'!$A$1:$AL$1,0),FALSE),"")</f>
        <v/>
      </c>
      <c r="BD64" s="152">
        <f>_xlfn.IFNA(VLOOKUP($B64,'B-LogEmaxOverpEC50'!$A:$AL,MATCH(BD$1,'B-LogEmaxOverpEC50'!$A$1:$AL$1,0),FALSE),"")</f>
        <v>9.0605325202879659</v>
      </c>
      <c r="BE64" s="152">
        <f>_xlfn.IFNA(VLOOKUP($B64,'B-LogEmaxOverpEC50'!$A:$AL,MATCH(BE$1,'B-LogEmaxOverpEC50'!$A$1:$AL$1,0),FALSE),"")</f>
        <v>10.622425343508159</v>
      </c>
      <c r="BF64" s="152" t="str">
        <f>_xlfn.IFNA(VLOOKUP($B64,'B-LogEmaxOverpEC50'!$A:$AL,MATCH(BF$1,'B-LogEmaxOverpEC50'!$A$1:$AL$1,0),FALSE),"")</f>
        <v/>
      </c>
      <c r="BG64" s="137" t="str">
        <f>_xlfn.IFNA(VLOOKUP($B64,'I-LogEmaxOverpEC50'!$A:$AR,MATCH(BG$1,'I-LogEmaxOverpEC50'!$A$1:$AR$1,0),FALSE),"")</f>
        <v/>
      </c>
      <c r="BH64" s="136" t="str">
        <f>_xlfn.IFNA(VLOOKUP($B64,'I-LogEmaxOverpEC50'!$A:$AR,MATCH(BH$1,'I-LogEmaxOverpEC50'!$A$1:$AR$1,0),FALSE),"")</f>
        <v/>
      </c>
      <c r="BI64" s="136">
        <f>_xlfn.IFNA(VLOOKUP($B64,'I-LogEmaxOverpEC50'!$A:$AR,MATCH(BI$1,'I-LogEmaxOverpEC50'!$A$1:$AR$1,0),FALSE),"")</f>
        <v>9.9769294592149524</v>
      </c>
      <c r="BJ64" s="136">
        <f>_xlfn.IFNA(VLOOKUP($B64,'I-LogEmaxOverpEC50'!$A:$AR,MATCH(BJ$1,'I-LogEmaxOverpEC50'!$A$1:$AR$1,0),FALSE),"")</f>
        <v>9.9769294592149524</v>
      </c>
      <c r="BK64" s="136">
        <f>_xlfn.IFNA(VLOOKUP($B64,'I-LogEmaxOverpEC50'!$A:$AR,MATCH(BK$1,'I-LogEmaxOverpEC50'!$A$1:$AR$1,0),FALSE),"")</f>
        <v>9.9935368134623968</v>
      </c>
      <c r="BL64" s="136">
        <f>_xlfn.IFNA(VLOOKUP($B64,'I-LogEmaxOverpEC50'!$A:$AR,MATCH(BL$1,'I-LogEmaxOverpEC50'!$A$1:$AR$1,0),FALSE),"")</f>
        <v>9.9935368134623968</v>
      </c>
      <c r="BM64" s="136">
        <f>_xlfn.IFNA(VLOOKUP($B64,'I-LogEmaxOverpEC50'!$A:$AR,MATCH(BM$1,'I-LogEmaxOverpEC50'!$A$1:$AR$1,0),FALSE),"")</f>
        <v>9.4246898176329648</v>
      </c>
      <c r="BN64" s="136" t="str">
        <f>_xlfn.IFNA(VLOOKUP($B64,'I-LogEmaxOverpEC50'!$A:$AR,MATCH(BN$1,'I-LogEmaxOverpEC50'!$A$1:$AR$1,0),FALSE),"")</f>
        <v/>
      </c>
      <c r="BO64" s="136" t="str">
        <f>_xlfn.IFNA(VLOOKUP($B64,'I-LogEmaxOverpEC50'!$A:$AR,MATCH(BO$1,'I-LogEmaxOverpEC50'!$A$1:$AR$1,0),FALSE),"")</f>
        <v/>
      </c>
      <c r="BP64" s="136" t="str">
        <f>_xlfn.IFNA(VLOOKUP($B64,'I-LogEmaxOverpEC50'!$A:$AR,MATCH(BP$1,'I-LogEmaxOverpEC50'!$A$1:$AR$1,0),FALSE),"")</f>
        <v/>
      </c>
      <c r="BQ64" s="136" t="str">
        <f>_xlfn.IFNA(VLOOKUP($B64,'I-LogEmaxOverpEC50'!$A:$AR,MATCH(BQ$1,'I-LogEmaxOverpEC50'!$A$1:$AR$1,0),FALSE),"")</f>
        <v/>
      </c>
      <c r="BR64" s="136">
        <f>_xlfn.IFNA(VLOOKUP($B64,'I-LogEmaxOverpEC50'!$A:$AR,MATCH(BR$1,'I-LogEmaxOverpEC50'!$A$1:$AR$1,0),FALSE),"")</f>
        <v>9.2143391478376113</v>
      </c>
      <c r="BS64" s="136" t="str">
        <f>_xlfn.IFNA(VLOOKUP($B64,'I-LogEmaxOverpEC50'!$A:$AR,MATCH(BS$1,'I-LogEmaxOverpEC50'!$A$1:$AR$1,0),FALSE),"")</f>
        <v/>
      </c>
      <c r="BT64" s="135"/>
      <c r="BU64" s="135"/>
      <c r="BV64" s="135"/>
      <c r="BW64" s="135"/>
      <c r="BX64" s="13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</row>
    <row r="65" spans="1:88" s="166" customFormat="1" x14ac:dyDescent="0.2">
      <c r="A65" s="146" t="e" cm="1">
        <f t="array" ref="A65">_xlfn.IFS(SUM(F65:R65)&gt;0,1,AB65&gt;0,2,TRUE,3)</f>
        <v>#N/A</v>
      </c>
      <c r="B65" s="146" t="s">
        <v>80</v>
      </c>
      <c r="C65" s="144"/>
      <c r="D65" s="151" t="str">
        <f>_xlfn.XLOOKUP(B65,RecNamesAll!A:A,RecNamesAll!E:E)</f>
        <v>A</v>
      </c>
      <c r="E65" s="150" t="str">
        <f>_xlfn.XLOOKUP(B65,RecNamesAll!A:A,RecNamesAll!C:C)</f>
        <v>GPR34</v>
      </c>
      <c r="F65" s="160" t="e">
        <f t="shared" si="0"/>
        <v>#N/A</v>
      </c>
      <c r="G65" s="159" t="e">
        <f t="shared" si="1"/>
        <v>#N/A</v>
      </c>
      <c r="H65" s="159" t="e">
        <f t="shared" si="2"/>
        <v>#N/A</v>
      </c>
      <c r="I65" s="159" t="e">
        <f t="shared" si="3"/>
        <v>#N/A</v>
      </c>
      <c r="J65" s="159" t="e">
        <f t="shared" si="4"/>
        <v>#N/A</v>
      </c>
      <c r="K65" s="159" t="e">
        <f t="shared" si="5"/>
        <v>#N/A</v>
      </c>
      <c r="L65" s="159" t="e">
        <f t="shared" si="6"/>
        <v>#N/A</v>
      </c>
      <c r="M65" s="159" t="e">
        <f t="shared" si="7"/>
        <v>#N/A</v>
      </c>
      <c r="N65" s="159" t="e">
        <f t="shared" si="8"/>
        <v>#N/A</v>
      </c>
      <c r="O65" s="159" t="e">
        <f t="shared" si="9"/>
        <v>#N/A</v>
      </c>
      <c r="P65" s="159" t="e">
        <f t="shared" si="10"/>
        <v>#N/A</v>
      </c>
      <c r="Q65" s="159" t="e">
        <f t="shared" si="11"/>
        <v>#N/A</v>
      </c>
      <c r="R65" s="159" t="e">
        <f t="shared" si="12"/>
        <v>#N/A</v>
      </c>
      <c r="S65" s="147"/>
      <c r="T65" s="147"/>
      <c r="U65" s="146" t="str">
        <f t="shared" si="13"/>
        <v>A</v>
      </c>
      <c r="V65" s="145" t="str">
        <f t="shared" si="14"/>
        <v>GPR34</v>
      </c>
      <c r="W65" s="157" t="e">
        <f>VLOOKUP($B65,GtP!$A:$DD,MATCH("Gs_0-2",GtP!$A$1:$DD$1,0),FALSE)</f>
        <v>#N/A</v>
      </c>
      <c r="X65" s="156" t="e">
        <f>VLOOKUP($B65,GtP!$A:$DD,MATCH("Gi/o_0-2",GtP!$A$1:$DD$1,0),FALSE)</f>
        <v>#N/A</v>
      </c>
      <c r="Y65" s="156" t="e">
        <f>VLOOKUP($B65,GtP!$A:$DD,MATCH("Gq/11_0-2",GtP!$A$1:$DD$1,0),FALSE)</f>
        <v>#N/A</v>
      </c>
      <c r="Z65" s="156" t="e">
        <f>VLOOKUP($B65,GtP!$A:$DD,MATCH("G12/13_0-2",GtP!$A$1:$DD$1,0),FALSE)</f>
        <v>#N/A</v>
      </c>
      <c r="AA65" s="155"/>
      <c r="AB65" s="143" t="e">
        <f t="shared" si="19"/>
        <v>#N/A</v>
      </c>
      <c r="AC65" s="315" t="str">
        <f t="shared" si="15"/>
        <v/>
      </c>
      <c r="AD65" s="349" t="str">
        <f t="shared" si="16"/>
        <v/>
      </c>
      <c r="AE65" s="349" t="str">
        <f t="shared" si="17"/>
        <v/>
      </c>
      <c r="AF65" s="311" t="str">
        <f t="shared" si="18"/>
        <v/>
      </c>
      <c r="AG65" s="141" t="e">
        <f>_xlfn.CONCAT(IF(AT65="","-","B"),IF(BG65="","-","I"),VLOOKUP($B65,GtP!$A:$BB,MATCH("Gs_0-1",GtP!$A$1:$BB$1,0),FALSE))</f>
        <v>#N/A</v>
      </c>
      <c r="AH65" s="140" t="e">
        <f>_xlfn.CONCAT(IF(AU65="","-","B"),IF(BH65="","-","I"),VLOOKUP($B65,GtP!$A:$BB,MATCH("Gs_0-1",GtP!$A$1:$BB$1,0),FALSE))</f>
        <v>#N/A</v>
      </c>
      <c r="AI65" s="140" t="e">
        <f>_xlfn.CONCAT(IF(AV65="","-","B"),IF(BI65="","-","I"),VLOOKUP($B65,GtP!$A:$BB,MATCH("Gi/o_0-1",GtP!$A$1:$BB$1,0),FALSE))</f>
        <v>#N/A</v>
      </c>
      <c r="AJ65" s="140" t="e">
        <f>_xlfn.CONCAT(IF(AW65="","-","B"),IF(BJ65="","-","I"),VLOOKUP($B65,GtP!$A:$BB,MATCH("Gi/o_0-1",GtP!$A$1:$BB$1,0),FALSE))</f>
        <v>#N/A</v>
      </c>
      <c r="AK65" s="140" t="e">
        <f>_xlfn.CONCAT(IF(AX65="","-","B"),IF(BK65="","-","I"),VLOOKUP($B65,GtP!$A:$BB,MATCH("Gi/o_0-1",GtP!$A$1:$BB$1,0),FALSE))</f>
        <v>#N/A</v>
      </c>
      <c r="AL65" s="140" t="e">
        <f>_xlfn.CONCAT(IF(AY65="","-","B"),IF(BL65="","-","I"),VLOOKUP($B65,GtP!$A:$BB,MATCH("Gi/o_0-1",GtP!$A$1:$BB$1,0),FALSE))</f>
        <v>#N/A</v>
      </c>
      <c r="AM65" s="140" t="e">
        <f>_xlfn.CONCAT(IF(AZ65="","-","B"),IF(BM65="","-","I"),VLOOKUP($B65,GtP!$A:$BB,MATCH("Gi/o_0-1",GtP!$A$1:$BB$1,0),FALSE))</f>
        <v>#N/A</v>
      </c>
      <c r="AN65" s="140" t="e">
        <f>_xlfn.CONCAT(IF(BA65="","-","B"),IF(BN65="","-","I"),VLOOKUP($B65,GtP!$A:$BB,MATCH("Gq/11_0-1",GtP!$A$1:$BB$1,0),FALSE))</f>
        <v>#N/A</v>
      </c>
      <c r="AO65" s="140" t="e">
        <f>_xlfn.CONCAT(IF(BB65="","-","B"),IF(BO65="","-","I"),VLOOKUP($B65,GtP!$A:$BB,MATCH("Gq/11_0-1",GtP!$A$1:$BB$1,0),FALSE))</f>
        <v>#N/A</v>
      </c>
      <c r="AP65" s="140" t="e">
        <f>_xlfn.CONCAT(IF(BC65="","-","B"),IF(BP65="","-","I"),VLOOKUP($B65,GtP!$A:$BB,MATCH("Gq/11_0-1",GtP!$A$1:$BB$1,0),FALSE))</f>
        <v>#N/A</v>
      </c>
      <c r="AQ65" s="140" t="e">
        <f>_xlfn.CONCAT(IF(BD65="","-","B"),IF(BQ65="","-","I"),VLOOKUP($B65,GtP!$A:$BB,MATCH("Gq/11_0-1",GtP!$A$1:$BB$1,0),FALSE))</f>
        <v>#N/A</v>
      </c>
      <c r="AR65" s="140" t="e">
        <f>_xlfn.CONCAT(IF(BE65="","-","B"),IF(BR65="","-","I"),VLOOKUP($B65,GtP!$A:$BB,MATCH("G12/13_0-1",GtP!$A$1:$BB$1,0),FALSE))</f>
        <v>#N/A</v>
      </c>
      <c r="AS65" s="140" t="e">
        <f>_xlfn.CONCAT(IF(BF65="","-","B"),IF(BS65="","-","I"),VLOOKUP($B65,GtP!$A:$BB,MATCH("G12/13_0-1",GtP!$A$1:$BB$1,0),FALSE))</f>
        <v>#N/A</v>
      </c>
      <c r="AT65" s="139" t="str">
        <f>_xlfn.IFNA(VLOOKUP($B65,'B-LogEmaxOverpEC50'!$A:$AL,MATCH(AT$1,'B-LogEmaxOverpEC50'!$A$1:$AL$1,0),FALSE),"")</f>
        <v/>
      </c>
      <c r="AU65" s="136" t="str">
        <f>_xlfn.IFNA(VLOOKUP($B65,'B-LogEmaxOverpEC50'!$A:$AL,MATCH(AU$1,'B-LogEmaxOverpEC50'!$A$1:$AL$1,0),FALSE),"")</f>
        <v/>
      </c>
      <c r="AV65" s="152" t="str">
        <f>_xlfn.IFNA(VLOOKUP($B65,'B-LogEmaxOverpEC50'!$A:$AL,MATCH(AV$1,'B-LogEmaxOverpEC50'!$A$1:$AL$1,0),FALSE),"")</f>
        <v/>
      </c>
      <c r="AW65" s="152" t="str">
        <f>_xlfn.IFNA(VLOOKUP($B65,'B-LogEmaxOverpEC50'!$A:$AL,MATCH(AW$1,'B-LogEmaxOverpEC50'!$A$1:$AL$1,0),FALSE),"")</f>
        <v/>
      </c>
      <c r="AX65" s="152" t="str">
        <f>_xlfn.IFNA(VLOOKUP($B65,'B-LogEmaxOverpEC50'!$A:$AL,MATCH(AX$1,'B-LogEmaxOverpEC50'!$A$1:$AL$1,0),FALSE),"")</f>
        <v/>
      </c>
      <c r="AY65" s="152" t="str">
        <f>_xlfn.IFNA(VLOOKUP($B65,'B-LogEmaxOverpEC50'!$A:$AL,MATCH(AY$1,'B-LogEmaxOverpEC50'!$A$1:$AL$1,0),FALSE),"")</f>
        <v/>
      </c>
      <c r="AZ65" s="152" t="str">
        <f>_xlfn.IFNA(VLOOKUP($B65,'B-LogEmaxOverpEC50'!$A:$AL,MATCH(AZ$1,'B-LogEmaxOverpEC50'!$A$1:$AL$1,0),FALSE),"")</f>
        <v/>
      </c>
      <c r="BA65" s="152" t="str">
        <f>_xlfn.IFNA(VLOOKUP($B65,'B-LogEmaxOverpEC50'!$A:$AL,MATCH(BA$1,'B-LogEmaxOverpEC50'!$A$1:$AL$1,0),FALSE),"")</f>
        <v/>
      </c>
      <c r="BB65" s="152" t="str">
        <f>_xlfn.IFNA(VLOOKUP($B65,'B-LogEmaxOverpEC50'!$A:$AL,MATCH(BB$1,'B-LogEmaxOverpEC50'!$A$1:$AL$1,0),FALSE),"")</f>
        <v/>
      </c>
      <c r="BC65" s="152" t="str">
        <f>_xlfn.IFNA(VLOOKUP($B65,'B-LogEmaxOverpEC50'!$A:$AL,MATCH(BC$1,'B-LogEmaxOverpEC50'!$A$1:$AL$1,0),FALSE),"")</f>
        <v/>
      </c>
      <c r="BD65" s="152" t="str">
        <f>_xlfn.IFNA(VLOOKUP($B65,'B-LogEmaxOverpEC50'!$A:$AL,MATCH(BD$1,'B-LogEmaxOverpEC50'!$A$1:$AL$1,0),FALSE),"")</f>
        <v/>
      </c>
      <c r="BE65" s="152" t="str">
        <f>_xlfn.IFNA(VLOOKUP($B65,'B-LogEmaxOverpEC50'!$A:$AL,MATCH(BE$1,'B-LogEmaxOverpEC50'!$A$1:$AL$1,0),FALSE),"")</f>
        <v/>
      </c>
      <c r="BF65" s="152" t="str">
        <f>_xlfn.IFNA(VLOOKUP($B65,'B-LogEmaxOverpEC50'!$A:$AL,MATCH(BF$1,'B-LogEmaxOverpEC50'!$A$1:$AL$1,0),FALSE),"")</f>
        <v/>
      </c>
      <c r="BG65" s="137" t="str">
        <f>_xlfn.IFNA(VLOOKUP($B65,'I-LogEmaxOverpEC50'!$A:$AR,MATCH(BG$1,'I-LogEmaxOverpEC50'!$A$1:$AR$1,0),FALSE),"")</f>
        <v/>
      </c>
      <c r="BH65" s="136" t="str">
        <f>_xlfn.IFNA(VLOOKUP($B65,'I-LogEmaxOverpEC50'!$A:$AR,MATCH(BH$1,'I-LogEmaxOverpEC50'!$A$1:$AR$1,0),FALSE),"")</f>
        <v/>
      </c>
      <c r="BI65" s="136">
        <f>_xlfn.IFNA(VLOOKUP($B65,'I-LogEmaxOverpEC50'!$A:$AR,MATCH(BI$1,'I-LogEmaxOverpEC50'!$A$1:$AR$1,0),FALSE),"")</f>
        <v>8.2468411550763498</v>
      </c>
      <c r="BJ65" s="136">
        <f>_xlfn.IFNA(VLOOKUP($B65,'I-LogEmaxOverpEC50'!$A:$AR,MATCH(BJ$1,'I-LogEmaxOverpEC50'!$A$1:$AR$1,0),FALSE),"")</f>
        <v>8.2468411550763498</v>
      </c>
      <c r="BK65" s="136">
        <f>_xlfn.IFNA(VLOOKUP($B65,'I-LogEmaxOverpEC50'!$A:$AR,MATCH(BK$1,'I-LogEmaxOverpEC50'!$A$1:$AR$1,0),FALSE),"")</f>
        <v>8.013854599178714</v>
      </c>
      <c r="BL65" s="136">
        <f>_xlfn.IFNA(VLOOKUP($B65,'I-LogEmaxOverpEC50'!$A:$AR,MATCH(BL$1,'I-LogEmaxOverpEC50'!$A$1:$AR$1,0),FALSE),"")</f>
        <v>8.013854599178714</v>
      </c>
      <c r="BM65" s="136" t="str">
        <f>_xlfn.IFNA(VLOOKUP($B65,'I-LogEmaxOverpEC50'!$A:$AR,MATCH(BM$1,'I-LogEmaxOverpEC50'!$A$1:$AR$1,0),FALSE),"")</f>
        <v/>
      </c>
      <c r="BN65" s="136" t="str">
        <f>_xlfn.IFNA(VLOOKUP($B65,'I-LogEmaxOverpEC50'!$A:$AR,MATCH(BN$1,'I-LogEmaxOverpEC50'!$A$1:$AR$1,0),FALSE),"")</f>
        <v/>
      </c>
      <c r="BO65" s="136" t="str">
        <f>_xlfn.IFNA(VLOOKUP($B65,'I-LogEmaxOverpEC50'!$A:$AR,MATCH(BO$1,'I-LogEmaxOverpEC50'!$A$1:$AR$1,0),FALSE),"")</f>
        <v/>
      </c>
      <c r="BP65" s="136" t="str">
        <f>_xlfn.IFNA(VLOOKUP($B65,'I-LogEmaxOverpEC50'!$A:$AR,MATCH(BP$1,'I-LogEmaxOverpEC50'!$A$1:$AR$1,0),FALSE),"")</f>
        <v/>
      </c>
      <c r="BQ65" s="136" t="str">
        <f>_xlfn.IFNA(VLOOKUP($B65,'I-LogEmaxOverpEC50'!$A:$AR,MATCH(BQ$1,'I-LogEmaxOverpEC50'!$A$1:$AR$1,0),FALSE),"")</f>
        <v/>
      </c>
      <c r="BR65" s="136" t="str">
        <f>_xlfn.IFNA(VLOOKUP($B65,'I-LogEmaxOverpEC50'!$A:$AR,MATCH(BR$1,'I-LogEmaxOverpEC50'!$A$1:$AR$1,0),FALSE),"")</f>
        <v/>
      </c>
      <c r="BS65" s="136" t="str">
        <f>_xlfn.IFNA(VLOOKUP($B65,'I-LogEmaxOverpEC50'!$A:$AR,MATCH(BS$1,'I-LogEmaxOverpEC50'!$A$1:$AR$1,0),FALSE),"")</f>
        <v/>
      </c>
      <c r="BT65" s="135"/>
      <c r="BU65" s="135"/>
      <c r="BV65" s="135"/>
      <c r="BW65" s="135"/>
      <c r="BX65" s="135"/>
      <c r="BY65" s="135"/>
      <c r="BZ65" s="135"/>
      <c r="CA65" s="135"/>
      <c r="CB65" s="135"/>
      <c r="CC65" s="135"/>
      <c r="CD65" s="135"/>
      <c r="CE65" s="135"/>
      <c r="CF65" s="135"/>
      <c r="CG65" s="135"/>
      <c r="CH65" s="135"/>
      <c r="CI65" s="135"/>
      <c r="CJ65" s="135"/>
    </row>
    <row r="66" spans="1:88" s="166" customFormat="1" x14ac:dyDescent="0.2">
      <c r="A66" s="146" t="e" cm="1">
        <f t="array" ref="A66">_xlfn.IFS(SUM(F66:R66)&gt;0,1,AB66&gt;0,2,TRUE,3)</f>
        <v>#N/A</v>
      </c>
      <c r="B66" s="146" t="s">
        <v>23</v>
      </c>
      <c r="C66" s="144"/>
      <c r="D66" s="151" t="str">
        <f>_xlfn.XLOOKUP(B66,RecNamesAll!A:A,RecNamesAll!E:E)</f>
        <v>A</v>
      </c>
      <c r="E66" s="150" t="str">
        <f>_xlfn.XLOOKUP(B66,RecNamesAll!A:A,RecNamesAll!C:C)</f>
        <v>GPR39</v>
      </c>
      <c r="F66" s="160" t="e">
        <f t="shared" ref="F66:F129" si="20">IF(OR(AG66="BI-",AG66="BIG",AG66="B-G",AG66="-IG"),AVERAGE(AT66,BG66),"")</f>
        <v>#N/A</v>
      </c>
      <c r="G66" s="159" t="e">
        <f t="shared" ref="G66:G129" si="21">IF(OR(AH66="BI-",AH66="BIG",AH66="B-G",AH66="-IG"),AVERAGE(AU66,BH66),"")</f>
        <v>#N/A</v>
      </c>
      <c r="H66" s="159" t="e">
        <f t="shared" ref="H66:H129" si="22">IF(OR(AI66="BI-",AI66="BIG",AI66="B-G",AI66="-IG"),AVERAGE(AV66,BI66),"")</f>
        <v>#N/A</v>
      </c>
      <c r="I66" s="159" t="e">
        <f t="shared" ref="I66:I129" si="23">IF(OR(AJ66="BI-",AJ66="BIG",AJ66="B-G",AJ66="-IG"),AVERAGE(AW66,BJ66),"")</f>
        <v>#N/A</v>
      </c>
      <c r="J66" s="159" t="e">
        <f t="shared" ref="J66:J129" si="24">IF(OR(AK66="BI-",AK66="BIG",AK66="B-G",AK66="-IG"),AVERAGE(AX66,BK66),"")</f>
        <v>#N/A</v>
      </c>
      <c r="K66" s="159" t="e">
        <f t="shared" ref="K66:K129" si="25">IF(OR(AL66="BI-",AL66="BIG",AL66="B-G",AL66="-IG"),AVERAGE(AY66,BL66),"")</f>
        <v>#N/A</v>
      </c>
      <c r="L66" s="159" t="e">
        <f t="shared" ref="L66:L129" si="26">IF(OR(AM66="BI-",AM66="BIG",AM66="B-G",AM66="-IG"),AVERAGE(AZ66,BM66),"")</f>
        <v>#N/A</v>
      </c>
      <c r="M66" s="159" t="e">
        <f t="shared" ref="M66:M129" si="27">IF(OR(AN66="BI-",AN66="BIG",AN66="B-G",AN66="-IG"),AVERAGE(BA66,BN66),"")</f>
        <v>#N/A</v>
      </c>
      <c r="N66" s="159" t="e">
        <f t="shared" ref="N66:N129" si="28">IF(OR(AO66="BI-",AO66="BIG",AO66="B-G",AO66="-IG"),AVERAGE(BB66,BO66),"")</f>
        <v>#N/A</v>
      </c>
      <c r="O66" s="159" t="e">
        <f t="shared" ref="O66:O129" si="29">IF(OR(AP66="BI-",AP66="BIG",AP66="B-G",AP66="-IG"),AVERAGE(BC66,BP66),"")</f>
        <v>#N/A</v>
      </c>
      <c r="P66" s="159" t="e">
        <f t="shared" ref="P66:P129" si="30">IF(OR(AQ66="BI-",AQ66="BIG",AQ66="B-G",AQ66="-IG"),AVERAGE(BD66,BQ66),"")</f>
        <v>#N/A</v>
      </c>
      <c r="Q66" s="159" t="e">
        <f t="shared" ref="Q66:Q129" si="31">IF(OR(AR66="BI-",AR66="BIG",AR66="B-G",AR66="-IG"),AVERAGE(BE66,BR66),"")</f>
        <v>#N/A</v>
      </c>
      <c r="R66" s="159" t="e">
        <f t="shared" ref="R66:R129" si="32">IF(OR(AS66="BI-",AS66="BIG",AS66="B-G",AS66="-IG"),AVERAGE(BF66,BS66),"")</f>
        <v>#N/A</v>
      </c>
      <c r="S66" s="147"/>
      <c r="T66" s="147"/>
      <c r="U66" s="146" t="str">
        <f t="shared" ref="U66:U129" si="33">D66</f>
        <v>A</v>
      </c>
      <c r="V66" s="145" t="str">
        <f t="shared" ref="V66:V129" si="34">E66</f>
        <v>GPR39</v>
      </c>
      <c r="W66" s="157" t="e">
        <f>VLOOKUP($B66,GtP!$A:$DD,MATCH("Gs_0-2",GtP!$A$1:$DD$1,0),FALSE)</f>
        <v>#N/A</v>
      </c>
      <c r="X66" s="156" t="e">
        <f>VLOOKUP($B66,GtP!$A:$DD,MATCH("Gi/o_0-2",GtP!$A$1:$DD$1,0),FALSE)</f>
        <v>#N/A</v>
      </c>
      <c r="Y66" s="156" t="e">
        <f>VLOOKUP($B66,GtP!$A:$DD,MATCH("Gq/11_0-2",GtP!$A$1:$DD$1,0),FALSE)</f>
        <v>#N/A</v>
      </c>
      <c r="Z66" s="156" t="e">
        <f>VLOOKUP($B66,GtP!$A:$DD,MATCH("G12/13_0-2",GtP!$A$1:$DD$1,0),FALSE)</f>
        <v>#N/A</v>
      </c>
      <c r="AA66" s="155"/>
      <c r="AB66" s="143" t="e">
        <f t="shared" si="19"/>
        <v>#N/A</v>
      </c>
      <c r="AC66" s="315" t="str">
        <f t="shared" si="15"/>
        <v/>
      </c>
      <c r="AD66" s="349" t="str">
        <f t="shared" si="16"/>
        <v/>
      </c>
      <c r="AE66" s="349" t="str">
        <f t="shared" si="17"/>
        <v/>
      </c>
      <c r="AF66" s="311" t="str">
        <f t="shared" si="18"/>
        <v/>
      </c>
      <c r="AG66" s="141" t="e">
        <f>_xlfn.CONCAT(IF(AT66="","-","B"),IF(BG66="","-","I"),VLOOKUP($B66,GtP!$A:$BB,MATCH("Gs_0-1",GtP!$A$1:$BB$1,0),FALSE))</f>
        <v>#N/A</v>
      </c>
      <c r="AH66" s="140" t="e">
        <f>_xlfn.CONCAT(IF(AU66="","-","B"),IF(BH66="","-","I"),VLOOKUP($B66,GtP!$A:$BB,MATCH("Gs_0-1",GtP!$A$1:$BB$1,0),FALSE))</f>
        <v>#N/A</v>
      </c>
      <c r="AI66" s="140" t="e">
        <f>_xlfn.CONCAT(IF(AV66="","-","B"),IF(BI66="","-","I"),VLOOKUP($B66,GtP!$A:$BB,MATCH("Gi/o_0-1",GtP!$A$1:$BB$1,0),FALSE))</f>
        <v>#N/A</v>
      </c>
      <c r="AJ66" s="140" t="e">
        <f>_xlfn.CONCAT(IF(AW66="","-","B"),IF(BJ66="","-","I"),VLOOKUP($B66,GtP!$A:$BB,MATCH("Gi/o_0-1",GtP!$A$1:$BB$1,0),FALSE))</f>
        <v>#N/A</v>
      </c>
      <c r="AK66" s="140" t="e">
        <f>_xlfn.CONCAT(IF(AX66="","-","B"),IF(BK66="","-","I"),VLOOKUP($B66,GtP!$A:$BB,MATCH("Gi/o_0-1",GtP!$A$1:$BB$1,0),FALSE))</f>
        <v>#N/A</v>
      </c>
      <c r="AL66" s="140" t="e">
        <f>_xlfn.CONCAT(IF(AY66="","-","B"),IF(BL66="","-","I"),VLOOKUP($B66,GtP!$A:$BB,MATCH("Gi/o_0-1",GtP!$A$1:$BB$1,0),FALSE))</f>
        <v>#N/A</v>
      </c>
      <c r="AM66" s="140" t="e">
        <f>_xlfn.CONCAT(IF(AZ66="","-","B"),IF(BM66="","-","I"),VLOOKUP($B66,GtP!$A:$BB,MATCH("Gi/o_0-1",GtP!$A$1:$BB$1,0),FALSE))</f>
        <v>#N/A</v>
      </c>
      <c r="AN66" s="140" t="e">
        <f>_xlfn.CONCAT(IF(BA66="","-","B"),IF(BN66="","-","I"),VLOOKUP($B66,GtP!$A:$BB,MATCH("Gq/11_0-1",GtP!$A$1:$BB$1,0),FALSE))</f>
        <v>#N/A</v>
      </c>
      <c r="AO66" s="140" t="e">
        <f>_xlfn.CONCAT(IF(BB66="","-","B"),IF(BO66="","-","I"),VLOOKUP($B66,GtP!$A:$BB,MATCH("Gq/11_0-1",GtP!$A$1:$BB$1,0),FALSE))</f>
        <v>#N/A</v>
      </c>
      <c r="AP66" s="140" t="e">
        <f>_xlfn.CONCAT(IF(BC66="","-","B"),IF(BP66="","-","I"),VLOOKUP($B66,GtP!$A:$BB,MATCH("Gq/11_0-1",GtP!$A$1:$BB$1,0),FALSE))</f>
        <v>#N/A</v>
      </c>
      <c r="AQ66" s="140" t="e">
        <f>_xlfn.CONCAT(IF(BD66="","-","B"),IF(BQ66="","-","I"),VLOOKUP($B66,GtP!$A:$BB,MATCH("Gq/11_0-1",GtP!$A$1:$BB$1,0),FALSE))</f>
        <v>#N/A</v>
      </c>
      <c r="AR66" s="140" t="e">
        <f>_xlfn.CONCAT(IF(BE66="","-","B"),IF(BR66="","-","I"),VLOOKUP($B66,GtP!$A:$BB,MATCH("G12/13_0-1",GtP!$A$1:$BB$1,0),FALSE))</f>
        <v>#N/A</v>
      </c>
      <c r="AS66" s="140" t="e">
        <f>_xlfn.CONCAT(IF(BF66="","-","B"),IF(BS66="","-","I"),VLOOKUP($B66,GtP!$A:$BB,MATCH("G12/13_0-1",GtP!$A$1:$BB$1,0),FALSE))</f>
        <v>#N/A</v>
      </c>
      <c r="AT66" s="139" t="str">
        <f>_xlfn.IFNA(VLOOKUP($B66,'B-LogEmaxOverpEC50'!$A:$AL,MATCH(AT$1,'B-LogEmaxOverpEC50'!$A$1:$AL$1,0),FALSE),"")</f>
        <v/>
      </c>
      <c r="AU66" s="136" t="str">
        <f>_xlfn.IFNA(VLOOKUP($B66,'B-LogEmaxOverpEC50'!$A:$AL,MATCH(AU$1,'B-LogEmaxOverpEC50'!$A$1:$AL$1,0),FALSE),"")</f>
        <v/>
      </c>
      <c r="AV66" s="152">
        <f>_xlfn.IFNA(VLOOKUP($B66,'B-LogEmaxOverpEC50'!$A:$AL,MATCH(AV$1,'B-LogEmaxOverpEC50'!$A$1:$AL$1,0),FALSE),"")</f>
        <v>5.5364609998478107</v>
      </c>
      <c r="AW66" s="152">
        <f>_xlfn.IFNA(VLOOKUP($B66,'B-LogEmaxOverpEC50'!$A:$AL,MATCH(AW$1,'B-LogEmaxOverpEC50'!$A$1:$AL$1,0),FALSE),"")</f>
        <v>5.2663505483087576</v>
      </c>
      <c r="AX66" s="152">
        <f>_xlfn.IFNA(VLOOKUP($B66,'B-LogEmaxOverpEC50'!$A:$AL,MATCH(AX$1,'B-LogEmaxOverpEC50'!$A$1:$AL$1,0),FALSE),"")</f>
        <v>5.7232255746859257</v>
      </c>
      <c r="AY66" s="152">
        <f>_xlfn.IFNA(VLOOKUP($B66,'B-LogEmaxOverpEC50'!$A:$AL,MATCH(AY$1,'B-LogEmaxOverpEC50'!$A$1:$AL$1,0),FALSE),"")</f>
        <v>5.8469466320145633</v>
      </c>
      <c r="AZ66" s="152" t="str">
        <f>_xlfn.IFNA(VLOOKUP($B66,'B-LogEmaxOverpEC50'!$A:$AL,MATCH(AZ$1,'B-LogEmaxOverpEC50'!$A$1:$AL$1,0),FALSE),"")</f>
        <v/>
      </c>
      <c r="BA66" s="152">
        <f>_xlfn.IFNA(VLOOKUP($B66,'B-LogEmaxOverpEC50'!$A:$AL,MATCH(BA$1,'B-LogEmaxOverpEC50'!$A$1:$AL$1,0),FALSE),"")</f>
        <v>5.6550387743389541</v>
      </c>
      <c r="BB66" s="152">
        <f>_xlfn.IFNA(VLOOKUP($B66,'B-LogEmaxOverpEC50'!$A:$AL,MATCH(BB$1,'B-LogEmaxOverpEC50'!$A$1:$AL$1,0),FALSE),"")</f>
        <v>5.4181474328763839</v>
      </c>
      <c r="BC66" s="152">
        <f>_xlfn.IFNA(VLOOKUP($B66,'B-LogEmaxOverpEC50'!$A:$AL,MATCH(BC$1,'B-LogEmaxOverpEC50'!$A$1:$AL$1,0),FALSE),"")</f>
        <v>5.6115003244896986</v>
      </c>
      <c r="BD66" s="152">
        <f>_xlfn.IFNA(VLOOKUP($B66,'B-LogEmaxOverpEC50'!$A:$AL,MATCH(BD$1,'B-LogEmaxOverpEC50'!$A$1:$AL$1,0),FALSE),"")</f>
        <v>4.92760056111225</v>
      </c>
      <c r="BE66" s="152" t="str">
        <f>_xlfn.IFNA(VLOOKUP($B66,'B-LogEmaxOverpEC50'!$A:$AL,MATCH(BE$1,'B-LogEmaxOverpEC50'!$A$1:$AL$1,0),FALSE),"")</f>
        <v/>
      </c>
      <c r="BF66" s="152">
        <f>_xlfn.IFNA(VLOOKUP($B66,'B-LogEmaxOverpEC50'!$A:$AL,MATCH(BF$1,'B-LogEmaxOverpEC50'!$A$1:$AL$1,0),FALSE),"")</f>
        <v>6.6205291048262147</v>
      </c>
      <c r="BG66" s="137" t="str">
        <f>_xlfn.IFNA(VLOOKUP($B66,'I-LogEmaxOverpEC50'!$A:$AR,MATCH(BG$1,'I-LogEmaxOverpEC50'!$A$1:$AR$1,0),FALSE),"")</f>
        <v/>
      </c>
      <c r="BH66" s="136" t="str">
        <f>_xlfn.IFNA(VLOOKUP($B66,'I-LogEmaxOverpEC50'!$A:$AR,MATCH(BH$1,'I-LogEmaxOverpEC50'!$A$1:$AR$1,0),FALSE),"")</f>
        <v/>
      </c>
      <c r="BI66" s="136" t="str">
        <f>_xlfn.IFNA(VLOOKUP($B66,'I-LogEmaxOverpEC50'!$A:$AR,MATCH(BI$1,'I-LogEmaxOverpEC50'!$A$1:$AR$1,0),FALSE),"")</f>
        <v/>
      </c>
      <c r="BJ66" s="136" t="str">
        <f>_xlfn.IFNA(VLOOKUP($B66,'I-LogEmaxOverpEC50'!$A:$AR,MATCH(BJ$1,'I-LogEmaxOverpEC50'!$A$1:$AR$1,0),FALSE),"")</f>
        <v/>
      </c>
      <c r="BK66" s="136" t="str">
        <f>_xlfn.IFNA(VLOOKUP($B66,'I-LogEmaxOverpEC50'!$A:$AR,MATCH(BK$1,'I-LogEmaxOverpEC50'!$A$1:$AR$1,0),FALSE),"")</f>
        <v/>
      </c>
      <c r="BL66" s="136" t="str">
        <f>_xlfn.IFNA(VLOOKUP($B66,'I-LogEmaxOverpEC50'!$A:$AR,MATCH(BL$1,'I-LogEmaxOverpEC50'!$A$1:$AR$1,0),FALSE),"")</f>
        <v/>
      </c>
      <c r="BM66" s="136" t="str">
        <f>_xlfn.IFNA(VLOOKUP($B66,'I-LogEmaxOverpEC50'!$A:$AR,MATCH(BM$1,'I-LogEmaxOverpEC50'!$A$1:$AR$1,0),FALSE),"")</f>
        <v/>
      </c>
      <c r="BN66" s="136" t="str">
        <f>_xlfn.IFNA(VLOOKUP($B66,'I-LogEmaxOverpEC50'!$A:$AR,MATCH(BN$1,'I-LogEmaxOverpEC50'!$A$1:$AR$1,0),FALSE),"")</f>
        <v/>
      </c>
      <c r="BO66" s="136" t="str">
        <f>_xlfn.IFNA(VLOOKUP($B66,'I-LogEmaxOverpEC50'!$A:$AR,MATCH(BO$1,'I-LogEmaxOverpEC50'!$A$1:$AR$1,0),FALSE),"")</f>
        <v/>
      </c>
      <c r="BP66" s="136" t="str">
        <f>_xlfn.IFNA(VLOOKUP($B66,'I-LogEmaxOverpEC50'!$A:$AR,MATCH(BP$1,'I-LogEmaxOverpEC50'!$A$1:$AR$1,0),FALSE),"")</f>
        <v/>
      </c>
      <c r="BQ66" s="136" t="str">
        <f>_xlfn.IFNA(VLOOKUP($B66,'I-LogEmaxOverpEC50'!$A:$AR,MATCH(BQ$1,'I-LogEmaxOverpEC50'!$A$1:$AR$1,0),FALSE),"")</f>
        <v/>
      </c>
      <c r="BR66" s="136" t="str">
        <f>_xlfn.IFNA(VLOOKUP($B66,'I-LogEmaxOverpEC50'!$A:$AR,MATCH(BR$1,'I-LogEmaxOverpEC50'!$A$1:$AR$1,0),FALSE),"")</f>
        <v/>
      </c>
      <c r="BS66" s="136" t="str">
        <f>_xlfn.IFNA(VLOOKUP($B66,'I-LogEmaxOverpEC50'!$A:$AR,MATCH(BS$1,'I-LogEmaxOverpEC50'!$A$1:$AR$1,0),FALSE),"")</f>
        <v/>
      </c>
      <c r="BT66" s="135"/>
      <c r="BU66" s="135"/>
      <c r="BV66" s="135"/>
      <c r="BW66" s="135"/>
      <c r="BX66" s="135"/>
      <c r="BY66" s="135"/>
      <c r="BZ66" s="135"/>
      <c r="CA66" s="135"/>
      <c r="CB66" s="135"/>
      <c r="CC66" s="135"/>
      <c r="CD66" s="135"/>
      <c r="CE66" s="135"/>
      <c r="CF66" s="135"/>
      <c r="CG66" s="135"/>
      <c r="CH66" s="135"/>
      <c r="CI66" s="135"/>
      <c r="CJ66" s="135"/>
    </row>
    <row r="67" spans="1:88" s="166" customFormat="1" x14ac:dyDescent="0.2">
      <c r="A67" s="146" t="e" cm="1">
        <f t="array" ref="A67">_xlfn.IFS(SUM(F67:R67)&gt;0,1,AB67&gt;0,2,TRUE,3)</f>
        <v>#N/A</v>
      </c>
      <c r="B67" s="146" t="s">
        <v>8</v>
      </c>
      <c r="C67" s="144"/>
      <c r="D67" s="151" t="str">
        <f>_xlfn.XLOOKUP(B67,RecNamesAll!A:A,RecNamesAll!E:E)</f>
        <v>A</v>
      </c>
      <c r="E67" s="150" t="str">
        <f>_xlfn.XLOOKUP(B67,RecNamesAll!A:A,RecNamesAll!C:C)</f>
        <v>GPR4</v>
      </c>
      <c r="F67" s="160" t="e">
        <f t="shared" si="20"/>
        <v>#N/A</v>
      </c>
      <c r="G67" s="159" t="e">
        <f t="shared" si="21"/>
        <v>#N/A</v>
      </c>
      <c r="H67" s="159" t="e">
        <f t="shared" si="22"/>
        <v>#N/A</v>
      </c>
      <c r="I67" s="159" t="e">
        <f t="shared" si="23"/>
        <v>#N/A</v>
      </c>
      <c r="J67" s="159" t="e">
        <f t="shared" si="24"/>
        <v>#N/A</v>
      </c>
      <c r="K67" s="159" t="e">
        <f t="shared" si="25"/>
        <v>#N/A</v>
      </c>
      <c r="L67" s="159" t="e">
        <f t="shared" si="26"/>
        <v>#N/A</v>
      </c>
      <c r="M67" s="159" t="e">
        <f t="shared" si="27"/>
        <v>#N/A</v>
      </c>
      <c r="N67" s="159" t="e">
        <f t="shared" si="28"/>
        <v>#N/A</v>
      </c>
      <c r="O67" s="159" t="e">
        <f t="shared" si="29"/>
        <v>#N/A</v>
      </c>
      <c r="P67" s="159" t="e">
        <f t="shared" si="30"/>
        <v>#N/A</v>
      </c>
      <c r="Q67" s="159" t="e">
        <f t="shared" si="31"/>
        <v>#N/A</v>
      </c>
      <c r="R67" s="159" t="e">
        <f t="shared" si="32"/>
        <v>#N/A</v>
      </c>
      <c r="S67" s="147"/>
      <c r="T67" s="147"/>
      <c r="U67" s="146" t="str">
        <f t="shared" si="33"/>
        <v>A</v>
      </c>
      <c r="V67" s="145" t="str">
        <f t="shared" si="34"/>
        <v>GPR4</v>
      </c>
      <c r="W67" s="157" t="e">
        <f>VLOOKUP($B67,GtP!$A:$DD,MATCH("Gs_0-2",GtP!$A$1:$DD$1,0),FALSE)</f>
        <v>#N/A</v>
      </c>
      <c r="X67" s="156" t="e">
        <f>VLOOKUP($B67,GtP!$A:$DD,MATCH("Gi/o_0-2",GtP!$A$1:$DD$1,0),FALSE)</f>
        <v>#N/A</v>
      </c>
      <c r="Y67" s="156" t="e">
        <f>VLOOKUP($B67,GtP!$A:$DD,MATCH("Gq/11_0-2",GtP!$A$1:$DD$1,0),FALSE)</f>
        <v>#N/A</v>
      </c>
      <c r="Z67" s="156" t="e">
        <f>VLOOKUP($B67,GtP!$A:$DD,MATCH("G12/13_0-2",GtP!$A$1:$DD$1,0),FALSE)</f>
        <v>#N/A</v>
      </c>
      <c r="AA67" s="155"/>
      <c r="AB67" s="143" t="e">
        <f t="shared" ref="AB67:AB130" si="35">IF(SUM(F67:G67,W67)&gt;0,1,0)+IF(SUM(H67:L67,X67)&gt;0,1,0)+IF(SUM(M67:P67,Y67)&gt;0,1,0)+IF(SUM(Q67:R67,Z67)&gt;0,1,0)</f>
        <v>#N/A</v>
      </c>
      <c r="AC67" s="315" t="str">
        <f t="shared" ref="AC67:AC130" si="36">IF(COUNT(F67:G67)=0,"",COUNT(F67:G67))</f>
        <v/>
      </c>
      <c r="AD67" s="349" t="str">
        <f t="shared" ref="AD67:AD130" si="37">IF(COUNT(H67:L67)=0,"",COUNT(H67:L67))</f>
        <v/>
      </c>
      <c r="AE67" s="349" t="str">
        <f t="shared" ref="AE67:AE130" si="38">IF(COUNT(M67:P67)=0,"",COUNT(M67:P67))</f>
        <v/>
      </c>
      <c r="AF67" s="311" t="str">
        <f t="shared" ref="AF67:AF130" si="39">IF(COUNT(Q67:R67)=0,"",COUNT(Q67:R67))</f>
        <v/>
      </c>
      <c r="AG67" s="141" t="e">
        <f>_xlfn.CONCAT(IF(AT67="","-","B"),IF(BG67="","-","I"),VLOOKUP($B67,GtP!$A:$BB,MATCH("Gs_0-1",GtP!$A$1:$BB$1,0),FALSE))</f>
        <v>#N/A</v>
      </c>
      <c r="AH67" s="140" t="e">
        <f>_xlfn.CONCAT(IF(AU67="","-","B"),IF(BH67="","-","I"),VLOOKUP($B67,GtP!$A:$BB,MATCH("Gs_0-1",GtP!$A$1:$BB$1,0),FALSE))</f>
        <v>#N/A</v>
      </c>
      <c r="AI67" s="140" t="e">
        <f>_xlfn.CONCAT(IF(AV67="","-","B"),IF(BI67="","-","I"),VLOOKUP($B67,GtP!$A:$BB,MATCH("Gi/o_0-1",GtP!$A$1:$BB$1,0),FALSE))</f>
        <v>#N/A</v>
      </c>
      <c r="AJ67" s="140" t="e">
        <f>_xlfn.CONCAT(IF(AW67="","-","B"),IF(BJ67="","-","I"),VLOOKUP($B67,GtP!$A:$BB,MATCH("Gi/o_0-1",GtP!$A$1:$BB$1,0),FALSE))</f>
        <v>#N/A</v>
      </c>
      <c r="AK67" s="140" t="e">
        <f>_xlfn.CONCAT(IF(AX67="","-","B"),IF(BK67="","-","I"),VLOOKUP($B67,GtP!$A:$BB,MATCH("Gi/o_0-1",GtP!$A$1:$BB$1,0),FALSE))</f>
        <v>#N/A</v>
      </c>
      <c r="AL67" s="140" t="e">
        <f>_xlfn.CONCAT(IF(AY67="","-","B"),IF(BL67="","-","I"),VLOOKUP($B67,GtP!$A:$BB,MATCH("Gi/o_0-1",GtP!$A$1:$BB$1,0),FALSE))</f>
        <v>#N/A</v>
      </c>
      <c r="AM67" s="140" t="e">
        <f>_xlfn.CONCAT(IF(AZ67="","-","B"),IF(BM67="","-","I"),VLOOKUP($B67,GtP!$A:$BB,MATCH("Gi/o_0-1",GtP!$A$1:$BB$1,0),FALSE))</f>
        <v>#N/A</v>
      </c>
      <c r="AN67" s="140" t="e">
        <f>_xlfn.CONCAT(IF(BA67="","-","B"),IF(BN67="","-","I"),VLOOKUP($B67,GtP!$A:$BB,MATCH("Gq/11_0-1",GtP!$A$1:$BB$1,0),FALSE))</f>
        <v>#N/A</v>
      </c>
      <c r="AO67" s="140" t="e">
        <f>_xlfn.CONCAT(IF(BB67="","-","B"),IF(BO67="","-","I"),VLOOKUP($B67,GtP!$A:$BB,MATCH("Gq/11_0-1",GtP!$A$1:$BB$1,0),FALSE))</f>
        <v>#N/A</v>
      </c>
      <c r="AP67" s="140" t="e">
        <f>_xlfn.CONCAT(IF(BC67="","-","B"),IF(BP67="","-","I"),VLOOKUP($B67,GtP!$A:$BB,MATCH("Gq/11_0-1",GtP!$A$1:$BB$1,0),FALSE))</f>
        <v>#N/A</v>
      </c>
      <c r="AQ67" s="140" t="e">
        <f>_xlfn.CONCAT(IF(BD67="","-","B"),IF(BQ67="","-","I"),VLOOKUP($B67,GtP!$A:$BB,MATCH("Gq/11_0-1",GtP!$A$1:$BB$1,0),FALSE))</f>
        <v>#N/A</v>
      </c>
      <c r="AR67" s="140" t="e">
        <f>_xlfn.CONCAT(IF(BE67="","-","B"),IF(BR67="","-","I"),VLOOKUP($B67,GtP!$A:$BB,MATCH("G12/13_0-1",GtP!$A$1:$BB$1,0),FALSE))</f>
        <v>#N/A</v>
      </c>
      <c r="AS67" s="140" t="e">
        <f>_xlfn.CONCAT(IF(BF67="","-","B"),IF(BS67="","-","I"),VLOOKUP($B67,GtP!$A:$BB,MATCH("G12/13_0-1",GtP!$A$1:$BB$1,0),FALSE))</f>
        <v>#N/A</v>
      </c>
      <c r="AT67" s="139">
        <f>_xlfn.IFNA(VLOOKUP($B67,'B-LogEmaxOverpEC50'!$A:$AL,MATCH(AT$1,'B-LogEmaxOverpEC50'!$A$1:$AL$1,0),FALSE),"")</f>
        <v>9.7437689422320126</v>
      </c>
      <c r="AU67" s="136" t="str">
        <f>_xlfn.IFNA(VLOOKUP($B67,'B-LogEmaxOverpEC50'!$A:$AL,MATCH(AU$1,'B-LogEmaxOverpEC50'!$A$1:$AL$1,0),FALSE),"")</f>
        <v/>
      </c>
      <c r="AV67" s="152">
        <f>_xlfn.IFNA(VLOOKUP($B67,'B-LogEmaxOverpEC50'!$A:$AL,MATCH(AV$1,'B-LogEmaxOverpEC50'!$A$1:$AL$1,0),FALSE),"")</f>
        <v>6.2553551940464516</v>
      </c>
      <c r="AW67" s="152">
        <f>_xlfn.IFNA(VLOOKUP($B67,'B-LogEmaxOverpEC50'!$A:$AL,MATCH(AW$1,'B-LogEmaxOverpEC50'!$A$1:$AL$1,0),FALSE),"")</f>
        <v>6.3110696923132981</v>
      </c>
      <c r="AX67" s="152" t="str">
        <f>_xlfn.IFNA(VLOOKUP($B67,'B-LogEmaxOverpEC50'!$A:$AL,MATCH(AX$1,'B-LogEmaxOverpEC50'!$A$1:$AL$1,0),FALSE),"")</f>
        <v/>
      </c>
      <c r="AY67" s="152" t="str">
        <f>_xlfn.IFNA(VLOOKUP($B67,'B-LogEmaxOverpEC50'!$A:$AL,MATCH(AY$1,'B-LogEmaxOverpEC50'!$A$1:$AL$1,0),FALSE),"")</f>
        <v/>
      </c>
      <c r="AZ67" s="152" t="str">
        <f>_xlfn.IFNA(VLOOKUP($B67,'B-LogEmaxOverpEC50'!$A:$AL,MATCH(AZ$1,'B-LogEmaxOverpEC50'!$A$1:$AL$1,0),FALSE),"")</f>
        <v/>
      </c>
      <c r="BA67" s="152">
        <f>_xlfn.IFNA(VLOOKUP($B67,'B-LogEmaxOverpEC50'!$A:$AL,MATCH(BA$1,'B-LogEmaxOverpEC50'!$A$1:$AL$1,0),FALSE),"")</f>
        <v>8.035705383466496</v>
      </c>
      <c r="BB67" s="152">
        <f>_xlfn.IFNA(VLOOKUP($B67,'B-LogEmaxOverpEC50'!$A:$AL,MATCH(BB$1,'B-LogEmaxOverpEC50'!$A$1:$AL$1,0),FALSE),"")</f>
        <v>7.929053645631333</v>
      </c>
      <c r="BC67" s="152">
        <f>_xlfn.IFNA(VLOOKUP($B67,'B-LogEmaxOverpEC50'!$A:$AL,MATCH(BC$1,'B-LogEmaxOverpEC50'!$A$1:$AL$1,0),FALSE),"")</f>
        <v>7.0805997863803274</v>
      </c>
      <c r="BD67" s="152">
        <f>_xlfn.IFNA(VLOOKUP($B67,'B-LogEmaxOverpEC50'!$A:$AL,MATCH(BD$1,'B-LogEmaxOverpEC50'!$A$1:$AL$1,0),FALSE),"")</f>
        <v>7.6069832014542538</v>
      </c>
      <c r="BE67" s="152" t="str">
        <f>_xlfn.IFNA(VLOOKUP($B67,'B-LogEmaxOverpEC50'!$A:$AL,MATCH(BE$1,'B-LogEmaxOverpEC50'!$A$1:$AL$1,0),FALSE),"")</f>
        <v/>
      </c>
      <c r="BF67" s="152" t="str">
        <f>_xlfn.IFNA(VLOOKUP($B67,'B-LogEmaxOverpEC50'!$A:$AL,MATCH(BF$1,'B-LogEmaxOverpEC50'!$A$1:$AL$1,0),FALSE),"")</f>
        <v/>
      </c>
      <c r="BG67" s="137" t="str">
        <f>_xlfn.IFNA(VLOOKUP($B67,'I-LogEmaxOverpEC50'!$A:$AR,MATCH(BG$1,'I-LogEmaxOverpEC50'!$A$1:$AR$1,0),FALSE),"")</f>
        <v/>
      </c>
      <c r="BH67" s="136" t="str">
        <f>_xlfn.IFNA(VLOOKUP($B67,'I-LogEmaxOverpEC50'!$A:$AR,MATCH(BH$1,'I-LogEmaxOverpEC50'!$A$1:$AR$1,0),FALSE),"")</f>
        <v/>
      </c>
      <c r="BI67" s="136" t="str">
        <f>_xlfn.IFNA(VLOOKUP($B67,'I-LogEmaxOverpEC50'!$A:$AR,MATCH(BI$1,'I-LogEmaxOverpEC50'!$A$1:$AR$1,0),FALSE),"")</f>
        <v/>
      </c>
      <c r="BJ67" s="136" t="str">
        <f>_xlfn.IFNA(VLOOKUP($B67,'I-LogEmaxOverpEC50'!$A:$AR,MATCH(BJ$1,'I-LogEmaxOverpEC50'!$A$1:$AR$1,0),FALSE),"")</f>
        <v/>
      </c>
      <c r="BK67" s="136" t="str">
        <f>_xlfn.IFNA(VLOOKUP($B67,'I-LogEmaxOverpEC50'!$A:$AR,MATCH(BK$1,'I-LogEmaxOverpEC50'!$A$1:$AR$1,0),FALSE),"")</f>
        <v/>
      </c>
      <c r="BL67" s="136" t="str">
        <f>_xlfn.IFNA(VLOOKUP($B67,'I-LogEmaxOverpEC50'!$A:$AR,MATCH(BL$1,'I-LogEmaxOverpEC50'!$A$1:$AR$1,0),FALSE),"")</f>
        <v/>
      </c>
      <c r="BM67" s="136" t="str">
        <f>_xlfn.IFNA(VLOOKUP($B67,'I-LogEmaxOverpEC50'!$A:$AR,MATCH(BM$1,'I-LogEmaxOverpEC50'!$A$1:$AR$1,0),FALSE),"")</f>
        <v/>
      </c>
      <c r="BN67" s="136" t="str">
        <f>_xlfn.IFNA(VLOOKUP($B67,'I-LogEmaxOverpEC50'!$A:$AR,MATCH(BN$1,'I-LogEmaxOverpEC50'!$A$1:$AR$1,0),FALSE),"")</f>
        <v/>
      </c>
      <c r="BO67" s="136" t="str">
        <f>_xlfn.IFNA(VLOOKUP($B67,'I-LogEmaxOverpEC50'!$A:$AR,MATCH(BO$1,'I-LogEmaxOverpEC50'!$A$1:$AR$1,0),FALSE),"")</f>
        <v/>
      </c>
      <c r="BP67" s="136" t="str">
        <f>_xlfn.IFNA(VLOOKUP($B67,'I-LogEmaxOverpEC50'!$A:$AR,MATCH(BP$1,'I-LogEmaxOverpEC50'!$A$1:$AR$1,0),FALSE),"")</f>
        <v/>
      </c>
      <c r="BQ67" s="136" t="str">
        <f>_xlfn.IFNA(VLOOKUP($B67,'I-LogEmaxOverpEC50'!$A:$AR,MATCH(BQ$1,'I-LogEmaxOverpEC50'!$A$1:$AR$1,0),FALSE),"")</f>
        <v/>
      </c>
      <c r="BR67" s="136" t="str">
        <f>_xlfn.IFNA(VLOOKUP($B67,'I-LogEmaxOverpEC50'!$A:$AR,MATCH(BR$1,'I-LogEmaxOverpEC50'!$A$1:$AR$1,0),FALSE),"")</f>
        <v/>
      </c>
      <c r="BS67" s="136" t="str">
        <f>_xlfn.IFNA(VLOOKUP($B67,'I-LogEmaxOverpEC50'!$A:$AR,MATCH(BS$1,'I-LogEmaxOverpEC50'!$A$1:$AR$1,0),FALSE),"")</f>
        <v/>
      </c>
      <c r="BT67" s="135"/>
      <c r="BU67" s="135"/>
      <c r="BV67" s="135"/>
      <c r="BW67" s="135"/>
      <c r="BX67" s="135"/>
      <c r="BY67" s="135"/>
      <c r="BZ67" s="135"/>
      <c r="CA67" s="135"/>
      <c r="CB67" s="135"/>
      <c r="CC67" s="135"/>
      <c r="CD67" s="135"/>
      <c r="CE67" s="135"/>
      <c r="CF67" s="135"/>
      <c r="CG67" s="135"/>
      <c r="CH67" s="135"/>
      <c r="CI67" s="135"/>
      <c r="CJ67" s="135"/>
    </row>
    <row r="68" spans="1:88" s="166" customFormat="1" x14ac:dyDescent="0.2">
      <c r="A68" s="146" t="e" cm="1">
        <f t="array" ref="A68">_xlfn.IFS(SUM(F68:R68)&gt;0,1,AB68&gt;0,2,TRUE,3)</f>
        <v>#N/A</v>
      </c>
      <c r="B68" s="146" t="s">
        <v>113</v>
      </c>
      <c r="C68" s="144"/>
      <c r="D68" s="151" t="str">
        <f>_xlfn.XLOOKUP(B68,RecNamesAll!A:A,RecNamesAll!E:E)</f>
        <v>A</v>
      </c>
      <c r="E68" s="150" t="str">
        <f>_xlfn.XLOOKUP(B68,RecNamesAll!A:A,RecNamesAll!C:C)</f>
        <v>GPR55</v>
      </c>
      <c r="F68" s="160" t="e">
        <f t="shared" si="20"/>
        <v>#N/A</v>
      </c>
      <c r="G68" s="159" t="e">
        <f t="shared" si="21"/>
        <v>#N/A</v>
      </c>
      <c r="H68" s="159" t="e">
        <f t="shared" si="22"/>
        <v>#N/A</v>
      </c>
      <c r="I68" s="159" t="e">
        <f t="shared" si="23"/>
        <v>#N/A</v>
      </c>
      <c r="J68" s="159" t="e">
        <f t="shared" si="24"/>
        <v>#N/A</v>
      </c>
      <c r="K68" s="159" t="e">
        <f t="shared" si="25"/>
        <v>#N/A</v>
      </c>
      <c r="L68" s="159" t="e">
        <f t="shared" si="26"/>
        <v>#N/A</v>
      </c>
      <c r="M68" s="159" t="e">
        <f t="shared" si="27"/>
        <v>#N/A</v>
      </c>
      <c r="N68" s="159" t="e">
        <f t="shared" si="28"/>
        <v>#N/A</v>
      </c>
      <c r="O68" s="159" t="e">
        <f t="shared" si="29"/>
        <v>#N/A</v>
      </c>
      <c r="P68" s="159" t="e">
        <f t="shared" si="30"/>
        <v>#N/A</v>
      </c>
      <c r="Q68" s="159" t="e">
        <f t="shared" si="31"/>
        <v>#N/A</v>
      </c>
      <c r="R68" s="159" t="e">
        <f t="shared" si="32"/>
        <v>#N/A</v>
      </c>
      <c r="S68" s="147"/>
      <c r="T68" s="147"/>
      <c r="U68" s="146" t="str">
        <f t="shared" si="33"/>
        <v>A</v>
      </c>
      <c r="V68" s="145" t="str">
        <f t="shared" si="34"/>
        <v>GPR55</v>
      </c>
      <c r="W68" s="157" t="e">
        <f>VLOOKUP($B68,GtP!$A:$DD,MATCH("Gs_0-2",GtP!$A$1:$DD$1,0),FALSE)</f>
        <v>#N/A</v>
      </c>
      <c r="X68" s="156" t="e">
        <f>VLOOKUP($B68,GtP!$A:$DD,MATCH("Gi/o_0-2",GtP!$A$1:$DD$1,0),FALSE)</f>
        <v>#N/A</v>
      </c>
      <c r="Y68" s="156" t="e">
        <f>VLOOKUP($B68,GtP!$A:$DD,MATCH("Gq/11_0-2",GtP!$A$1:$DD$1,0),FALSE)</f>
        <v>#N/A</v>
      </c>
      <c r="Z68" s="156" t="e">
        <f>VLOOKUP($B68,GtP!$A:$DD,MATCH("G12/13_0-2",GtP!$A$1:$DD$1,0),FALSE)</f>
        <v>#N/A</v>
      </c>
      <c r="AA68" s="155"/>
      <c r="AB68" s="143" t="e">
        <f t="shared" si="35"/>
        <v>#N/A</v>
      </c>
      <c r="AC68" s="315" t="str">
        <f t="shared" si="36"/>
        <v/>
      </c>
      <c r="AD68" s="349" t="str">
        <f t="shared" si="37"/>
        <v/>
      </c>
      <c r="AE68" s="349" t="str">
        <f t="shared" si="38"/>
        <v/>
      </c>
      <c r="AF68" s="311" t="str">
        <f t="shared" si="39"/>
        <v/>
      </c>
      <c r="AG68" s="141" t="e">
        <f>_xlfn.CONCAT(IF(AT68="","-","B"),IF(BG68="","-","I"),VLOOKUP($B68,GtP!$A:$BB,MATCH("Gs_0-1",GtP!$A$1:$BB$1,0),FALSE))</f>
        <v>#N/A</v>
      </c>
      <c r="AH68" s="140" t="e">
        <f>_xlfn.CONCAT(IF(AU68="","-","B"),IF(BH68="","-","I"),VLOOKUP($B68,GtP!$A:$BB,MATCH("Gs_0-1",GtP!$A$1:$BB$1,0),FALSE))</f>
        <v>#N/A</v>
      </c>
      <c r="AI68" s="140" t="e">
        <f>_xlfn.CONCAT(IF(AV68="","-","B"),IF(BI68="","-","I"),VLOOKUP($B68,GtP!$A:$BB,MATCH("Gi/o_0-1",GtP!$A$1:$BB$1,0),FALSE))</f>
        <v>#N/A</v>
      </c>
      <c r="AJ68" s="140" t="e">
        <f>_xlfn.CONCAT(IF(AW68="","-","B"),IF(BJ68="","-","I"),VLOOKUP($B68,GtP!$A:$BB,MATCH("Gi/o_0-1",GtP!$A$1:$BB$1,0),FALSE))</f>
        <v>#N/A</v>
      </c>
      <c r="AK68" s="140" t="e">
        <f>_xlfn.CONCAT(IF(AX68="","-","B"),IF(BK68="","-","I"),VLOOKUP($B68,GtP!$A:$BB,MATCH("Gi/o_0-1",GtP!$A$1:$BB$1,0),FALSE))</f>
        <v>#N/A</v>
      </c>
      <c r="AL68" s="140" t="e">
        <f>_xlfn.CONCAT(IF(AY68="","-","B"),IF(BL68="","-","I"),VLOOKUP($B68,GtP!$A:$BB,MATCH("Gi/o_0-1",GtP!$A$1:$BB$1,0),FALSE))</f>
        <v>#N/A</v>
      </c>
      <c r="AM68" s="140" t="e">
        <f>_xlfn.CONCAT(IF(AZ68="","-","B"),IF(BM68="","-","I"),VLOOKUP($B68,GtP!$A:$BB,MATCH("Gi/o_0-1",GtP!$A$1:$BB$1,0),FALSE))</f>
        <v>#N/A</v>
      </c>
      <c r="AN68" s="140" t="e">
        <f>_xlfn.CONCAT(IF(BA68="","-","B"),IF(BN68="","-","I"),VLOOKUP($B68,GtP!$A:$BB,MATCH("Gq/11_0-1",GtP!$A$1:$BB$1,0),FALSE))</f>
        <v>#N/A</v>
      </c>
      <c r="AO68" s="140" t="e">
        <f>_xlfn.CONCAT(IF(BB68="","-","B"),IF(BO68="","-","I"),VLOOKUP($B68,GtP!$A:$BB,MATCH("Gq/11_0-1",GtP!$A$1:$BB$1,0),FALSE))</f>
        <v>#N/A</v>
      </c>
      <c r="AP68" s="140" t="e">
        <f>_xlfn.CONCAT(IF(BC68="","-","B"),IF(BP68="","-","I"),VLOOKUP($B68,GtP!$A:$BB,MATCH("Gq/11_0-1",GtP!$A$1:$BB$1,0),FALSE))</f>
        <v>#N/A</v>
      </c>
      <c r="AQ68" s="140" t="e">
        <f>_xlfn.CONCAT(IF(BD68="","-","B"),IF(BQ68="","-","I"),VLOOKUP($B68,GtP!$A:$BB,MATCH("Gq/11_0-1",GtP!$A$1:$BB$1,0),FALSE))</f>
        <v>#N/A</v>
      </c>
      <c r="AR68" s="140" t="e">
        <f>_xlfn.CONCAT(IF(BE68="","-","B"),IF(BR68="","-","I"),VLOOKUP($B68,GtP!$A:$BB,MATCH("G12/13_0-1",GtP!$A$1:$BB$1,0),FALSE))</f>
        <v>#N/A</v>
      </c>
      <c r="AS68" s="140" t="e">
        <f>_xlfn.CONCAT(IF(BF68="","-","B"),IF(BS68="","-","I"),VLOOKUP($B68,GtP!$A:$BB,MATCH("G12/13_0-1",GtP!$A$1:$BB$1,0),FALSE))</f>
        <v>#N/A</v>
      </c>
      <c r="AT68" s="139" t="str">
        <f>_xlfn.IFNA(VLOOKUP($B68,'B-LogEmaxOverpEC50'!$A:$AL,MATCH(AT$1,'B-LogEmaxOverpEC50'!$A$1:$AL$1,0),FALSE),"")</f>
        <v/>
      </c>
      <c r="AU68" s="136" t="str">
        <f>_xlfn.IFNA(VLOOKUP($B68,'B-LogEmaxOverpEC50'!$A:$AL,MATCH(AU$1,'B-LogEmaxOverpEC50'!$A$1:$AL$1,0),FALSE),"")</f>
        <v/>
      </c>
      <c r="AV68" s="152" t="str">
        <f>_xlfn.IFNA(VLOOKUP($B68,'B-LogEmaxOverpEC50'!$A:$AL,MATCH(AV$1,'B-LogEmaxOverpEC50'!$A$1:$AL$1,0),FALSE),"")</f>
        <v/>
      </c>
      <c r="AW68" s="152" t="str">
        <f>_xlfn.IFNA(VLOOKUP($B68,'B-LogEmaxOverpEC50'!$A:$AL,MATCH(AW$1,'B-LogEmaxOverpEC50'!$A$1:$AL$1,0),FALSE),"")</f>
        <v/>
      </c>
      <c r="AX68" s="152" t="str">
        <f>_xlfn.IFNA(VLOOKUP($B68,'B-LogEmaxOverpEC50'!$A:$AL,MATCH(AX$1,'B-LogEmaxOverpEC50'!$A$1:$AL$1,0),FALSE),"")</f>
        <v/>
      </c>
      <c r="AY68" s="152" t="str">
        <f>_xlfn.IFNA(VLOOKUP($B68,'B-LogEmaxOverpEC50'!$A:$AL,MATCH(AY$1,'B-LogEmaxOverpEC50'!$A$1:$AL$1,0),FALSE),"")</f>
        <v/>
      </c>
      <c r="AZ68" s="152" t="str">
        <f>_xlfn.IFNA(VLOOKUP($B68,'B-LogEmaxOverpEC50'!$A:$AL,MATCH(AZ$1,'B-LogEmaxOverpEC50'!$A$1:$AL$1,0),FALSE),"")</f>
        <v/>
      </c>
      <c r="BA68" s="152" t="str">
        <f>_xlfn.IFNA(VLOOKUP($B68,'B-LogEmaxOverpEC50'!$A:$AL,MATCH(BA$1,'B-LogEmaxOverpEC50'!$A$1:$AL$1,0),FALSE),"")</f>
        <v/>
      </c>
      <c r="BB68" s="152" t="str">
        <f>_xlfn.IFNA(VLOOKUP($B68,'B-LogEmaxOverpEC50'!$A:$AL,MATCH(BB$1,'B-LogEmaxOverpEC50'!$A$1:$AL$1,0),FALSE),"")</f>
        <v/>
      </c>
      <c r="BC68" s="152" t="str">
        <f>_xlfn.IFNA(VLOOKUP($B68,'B-LogEmaxOverpEC50'!$A:$AL,MATCH(BC$1,'B-LogEmaxOverpEC50'!$A$1:$AL$1,0),FALSE),"")</f>
        <v/>
      </c>
      <c r="BD68" s="152" t="str">
        <f>_xlfn.IFNA(VLOOKUP($B68,'B-LogEmaxOverpEC50'!$A:$AL,MATCH(BD$1,'B-LogEmaxOverpEC50'!$A$1:$AL$1,0),FALSE),"")</f>
        <v/>
      </c>
      <c r="BE68" s="152" t="str">
        <f>_xlfn.IFNA(VLOOKUP($B68,'B-LogEmaxOverpEC50'!$A:$AL,MATCH(BE$1,'B-LogEmaxOverpEC50'!$A$1:$AL$1,0),FALSE),"")</f>
        <v/>
      </c>
      <c r="BF68" s="152" t="str">
        <f>_xlfn.IFNA(VLOOKUP($B68,'B-LogEmaxOverpEC50'!$A:$AL,MATCH(BF$1,'B-LogEmaxOverpEC50'!$A$1:$AL$1,0),FALSE),"")</f>
        <v/>
      </c>
      <c r="BG68" s="137" t="str">
        <f>_xlfn.IFNA(VLOOKUP($B68,'I-LogEmaxOverpEC50'!$A:$AR,MATCH(BG$1,'I-LogEmaxOverpEC50'!$A$1:$AR$1,0),FALSE),"")</f>
        <v/>
      </c>
      <c r="BH68" s="136" t="str">
        <f>_xlfn.IFNA(VLOOKUP($B68,'I-LogEmaxOverpEC50'!$A:$AR,MATCH(BH$1,'I-LogEmaxOverpEC50'!$A$1:$AR$1,0),FALSE),"")</f>
        <v/>
      </c>
      <c r="BI68" s="136" t="str">
        <f>_xlfn.IFNA(VLOOKUP($B68,'I-LogEmaxOverpEC50'!$A:$AR,MATCH(BI$1,'I-LogEmaxOverpEC50'!$A$1:$AR$1,0),FALSE),"")</f>
        <v/>
      </c>
      <c r="BJ68" s="136" t="str">
        <f>_xlfn.IFNA(VLOOKUP($B68,'I-LogEmaxOverpEC50'!$A:$AR,MATCH(BJ$1,'I-LogEmaxOverpEC50'!$A$1:$AR$1,0),FALSE),"")</f>
        <v/>
      </c>
      <c r="BK68" s="136" t="str">
        <f>_xlfn.IFNA(VLOOKUP($B68,'I-LogEmaxOverpEC50'!$A:$AR,MATCH(BK$1,'I-LogEmaxOverpEC50'!$A$1:$AR$1,0),FALSE),"")</f>
        <v/>
      </c>
      <c r="BL68" s="136" t="str">
        <f>_xlfn.IFNA(VLOOKUP($B68,'I-LogEmaxOverpEC50'!$A:$AR,MATCH(BL$1,'I-LogEmaxOverpEC50'!$A$1:$AR$1,0),FALSE),"")</f>
        <v/>
      </c>
      <c r="BM68" s="136" t="str">
        <f>_xlfn.IFNA(VLOOKUP($B68,'I-LogEmaxOverpEC50'!$A:$AR,MATCH(BM$1,'I-LogEmaxOverpEC50'!$A$1:$AR$1,0),FALSE),"")</f>
        <v/>
      </c>
      <c r="BN68" s="136" t="str">
        <f>_xlfn.IFNA(VLOOKUP($B68,'I-LogEmaxOverpEC50'!$A:$AR,MATCH(BN$1,'I-LogEmaxOverpEC50'!$A$1:$AR$1,0),FALSE),"")</f>
        <v/>
      </c>
      <c r="BO68" s="136" t="str">
        <f>_xlfn.IFNA(VLOOKUP($B68,'I-LogEmaxOverpEC50'!$A:$AR,MATCH(BO$1,'I-LogEmaxOverpEC50'!$A$1:$AR$1,0),FALSE),"")</f>
        <v/>
      </c>
      <c r="BP68" s="136" t="str">
        <f>_xlfn.IFNA(VLOOKUP($B68,'I-LogEmaxOverpEC50'!$A:$AR,MATCH(BP$1,'I-LogEmaxOverpEC50'!$A$1:$AR$1,0),FALSE),"")</f>
        <v/>
      </c>
      <c r="BQ68" s="136" t="str">
        <f>_xlfn.IFNA(VLOOKUP($B68,'I-LogEmaxOverpEC50'!$A:$AR,MATCH(BQ$1,'I-LogEmaxOverpEC50'!$A$1:$AR$1,0),FALSE),"")</f>
        <v/>
      </c>
      <c r="BR68" s="136" t="str">
        <f>_xlfn.IFNA(VLOOKUP($B68,'I-LogEmaxOverpEC50'!$A:$AR,MATCH(BR$1,'I-LogEmaxOverpEC50'!$A$1:$AR$1,0),FALSE),"")</f>
        <v/>
      </c>
      <c r="BS68" s="136">
        <f>_xlfn.IFNA(VLOOKUP($B68,'I-LogEmaxOverpEC50'!$A:$AR,MATCH(BS$1,'I-LogEmaxOverpEC50'!$A$1:$AR$1,0),FALSE),"")</f>
        <v>8.6148527451859884</v>
      </c>
      <c r="BT68" s="135"/>
      <c r="BU68" s="135"/>
      <c r="BV68" s="135"/>
      <c r="BW68" s="135"/>
      <c r="BX68" s="135"/>
      <c r="BY68" s="135"/>
      <c r="BZ68" s="135"/>
      <c r="CA68" s="135"/>
      <c r="CB68" s="135"/>
      <c r="CC68" s="135"/>
      <c r="CD68" s="135"/>
      <c r="CE68" s="135"/>
      <c r="CF68" s="135"/>
      <c r="CG68" s="135"/>
      <c r="CH68" s="135"/>
      <c r="CI68" s="135"/>
      <c r="CJ68" s="135"/>
    </row>
    <row r="69" spans="1:88" s="166" customFormat="1" x14ac:dyDescent="0.2">
      <c r="A69" s="146" t="e" cm="1">
        <f t="array" ref="A69">_xlfn.IFS(SUM(F69:R69)&gt;0,1,AB69&gt;0,2,TRUE,3)</f>
        <v>#N/A</v>
      </c>
      <c r="B69" s="146" t="s">
        <v>88</v>
      </c>
      <c r="C69" s="144"/>
      <c r="D69" s="151" t="str">
        <f>_xlfn.XLOOKUP(B69,RecNamesAll!A:A,RecNamesAll!E:E)</f>
        <v>A</v>
      </c>
      <c r="E69" s="150" t="str">
        <f>_xlfn.XLOOKUP(B69,RecNamesAll!A:A,RecNamesAll!C:C)</f>
        <v>GPR65</v>
      </c>
      <c r="F69" s="160" t="e">
        <f t="shared" si="20"/>
        <v>#N/A</v>
      </c>
      <c r="G69" s="159" t="e">
        <f t="shared" si="21"/>
        <v>#N/A</v>
      </c>
      <c r="H69" s="159" t="e">
        <f t="shared" si="22"/>
        <v>#N/A</v>
      </c>
      <c r="I69" s="159" t="e">
        <f t="shared" si="23"/>
        <v>#N/A</v>
      </c>
      <c r="J69" s="159" t="e">
        <f t="shared" si="24"/>
        <v>#N/A</v>
      </c>
      <c r="K69" s="159" t="e">
        <f t="shared" si="25"/>
        <v>#N/A</v>
      </c>
      <c r="L69" s="159" t="e">
        <f t="shared" si="26"/>
        <v>#N/A</v>
      </c>
      <c r="M69" s="159" t="e">
        <f t="shared" si="27"/>
        <v>#N/A</v>
      </c>
      <c r="N69" s="159" t="e">
        <f t="shared" si="28"/>
        <v>#N/A</v>
      </c>
      <c r="O69" s="159" t="e">
        <f t="shared" si="29"/>
        <v>#N/A</v>
      </c>
      <c r="P69" s="159" t="e">
        <f t="shared" si="30"/>
        <v>#N/A</v>
      </c>
      <c r="Q69" s="159" t="e">
        <f t="shared" si="31"/>
        <v>#N/A</v>
      </c>
      <c r="R69" s="159" t="e">
        <f t="shared" si="32"/>
        <v>#N/A</v>
      </c>
      <c r="S69" s="147"/>
      <c r="T69" s="147"/>
      <c r="U69" s="146" t="str">
        <f t="shared" si="33"/>
        <v>A</v>
      </c>
      <c r="V69" s="145" t="str">
        <f t="shared" si="34"/>
        <v>GPR65</v>
      </c>
      <c r="W69" s="157" t="e">
        <f>VLOOKUP($B69,GtP!$A:$DD,MATCH("Gs_0-2",GtP!$A$1:$DD$1,0),FALSE)</f>
        <v>#N/A</v>
      </c>
      <c r="X69" s="156" t="e">
        <f>VLOOKUP($B69,GtP!$A:$DD,MATCH("Gi/o_0-2",GtP!$A$1:$DD$1,0),FALSE)</f>
        <v>#N/A</v>
      </c>
      <c r="Y69" s="156" t="e">
        <f>VLOOKUP($B69,GtP!$A:$DD,MATCH("Gq/11_0-2",GtP!$A$1:$DD$1,0),FALSE)</f>
        <v>#N/A</v>
      </c>
      <c r="Z69" s="156" t="e">
        <f>VLOOKUP($B69,GtP!$A:$DD,MATCH("G12/13_0-2",GtP!$A$1:$DD$1,0),FALSE)</f>
        <v>#N/A</v>
      </c>
      <c r="AA69" s="155"/>
      <c r="AB69" s="143" t="e">
        <f t="shared" si="35"/>
        <v>#N/A</v>
      </c>
      <c r="AC69" s="315" t="str">
        <f t="shared" si="36"/>
        <v/>
      </c>
      <c r="AD69" s="349" t="str">
        <f t="shared" si="37"/>
        <v/>
      </c>
      <c r="AE69" s="349" t="str">
        <f t="shared" si="38"/>
        <v/>
      </c>
      <c r="AF69" s="311" t="str">
        <f t="shared" si="39"/>
        <v/>
      </c>
      <c r="AG69" s="141" t="e">
        <f>_xlfn.CONCAT(IF(AT69="","-","B"),IF(BG69="","-","I"),VLOOKUP($B69,GtP!$A:$BB,MATCH("Gs_0-1",GtP!$A$1:$BB$1,0),FALSE))</f>
        <v>#N/A</v>
      </c>
      <c r="AH69" s="140" t="e">
        <f>_xlfn.CONCAT(IF(AU69="","-","B"),IF(BH69="","-","I"),VLOOKUP($B69,GtP!$A:$BB,MATCH("Gs_0-1",GtP!$A$1:$BB$1,0),FALSE))</f>
        <v>#N/A</v>
      </c>
      <c r="AI69" s="140" t="e">
        <f>_xlfn.CONCAT(IF(AV69="","-","B"),IF(BI69="","-","I"),VLOOKUP($B69,GtP!$A:$BB,MATCH("Gi/o_0-1",GtP!$A$1:$BB$1,0),FALSE))</f>
        <v>#N/A</v>
      </c>
      <c r="AJ69" s="140" t="e">
        <f>_xlfn.CONCAT(IF(AW69="","-","B"),IF(BJ69="","-","I"),VLOOKUP($B69,GtP!$A:$BB,MATCH("Gi/o_0-1",GtP!$A$1:$BB$1,0),FALSE))</f>
        <v>#N/A</v>
      </c>
      <c r="AK69" s="140" t="e">
        <f>_xlfn.CONCAT(IF(AX69="","-","B"),IF(BK69="","-","I"),VLOOKUP($B69,GtP!$A:$BB,MATCH("Gi/o_0-1",GtP!$A$1:$BB$1,0),FALSE))</f>
        <v>#N/A</v>
      </c>
      <c r="AL69" s="140" t="e">
        <f>_xlfn.CONCAT(IF(AY69="","-","B"),IF(BL69="","-","I"),VLOOKUP($B69,GtP!$A:$BB,MATCH("Gi/o_0-1",GtP!$A$1:$BB$1,0),FALSE))</f>
        <v>#N/A</v>
      </c>
      <c r="AM69" s="140" t="e">
        <f>_xlfn.CONCAT(IF(AZ69="","-","B"),IF(BM69="","-","I"),VLOOKUP($B69,GtP!$A:$BB,MATCH("Gi/o_0-1",GtP!$A$1:$BB$1,0),FALSE))</f>
        <v>#N/A</v>
      </c>
      <c r="AN69" s="140" t="e">
        <f>_xlfn.CONCAT(IF(BA69="","-","B"),IF(BN69="","-","I"),VLOOKUP($B69,GtP!$A:$BB,MATCH("Gq/11_0-1",GtP!$A$1:$BB$1,0),FALSE))</f>
        <v>#N/A</v>
      </c>
      <c r="AO69" s="140" t="e">
        <f>_xlfn.CONCAT(IF(BB69="","-","B"),IF(BO69="","-","I"),VLOOKUP($B69,GtP!$A:$BB,MATCH("Gq/11_0-1",GtP!$A$1:$BB$1,0),FALSE))</f>
        <v>#N/A</v>
      </c>
      <c r="AP69" s="140" t="e">
        <f>_xlfn.CONCAT(IF(BC69="","-","B"),IF(BP69="","-","I"),VLOOKUP($B69,GtP!$A:$BB,MATCH("Gq/11_0-1",GtP!$A$1:$BB$1,0),FALSE))</f>
        <v>#N/A</v>
      </c>
      <c r="AQ69" s="140" t="e">
        <f>_xlfn.CONCAT(IF(BD69="","-","B"),IF(BQ69="","-","I"),VLOOKUP($B69,GtP!$A:$BB,MATCH("Gq/11_0-1",GtP!$A$1:$BB$1,0),FALSE))</f>
        <v>#N/A</v>
      </c>
      <c r="AR69" s="140" t="e">
        <f>_xlfn.CONCAT(IF(BE69="","-","B"),IF(BR69="","-","I"),VLOOKUP($B69,GtP!$A:$BB,MATCH("G12/13_0-1",GtP!$A$1:$BB$1,0),FALSE))</f>
        <v>#N/A</v>
      </c>
      <c r="AS69" s="140" t="e">
        <f>_xlfn.CONCAT(IF(BF69="","-","B"),IF(BS69="","-","I"),VLOOKUP($B69,GtP!$A:$BB,MATCH("G12/13_0-1",GtP!$A$1:$BB$1,0),FALSE))</f>
        <v>#N/A</v>
      </c>
      <c r="AT69" s="139">
        <f>_xlfn.IFNA(VLOOKUP($B69,'B-LogEmaxOverpEC50'!$A:$AL,MATCH(AT$1,'B-LogEmaxOverpEC50'!$A$1:$AL$1,0),FALSE),"")</f>
        <v>8.6921563462664739</v>
      </c>
      <c r="AU69" s="136" t="str">
        <f>_xlfn.IFNA(VLOOKUP($B69,'B-LogEmaxOverpEC50'!$A:$AL,MATCH(AU$1,'B-LogEmaxOverpEC50'!$A$1:$AL$1,0),FALSE),"")</f>
        <v/>
      </c>
      <c r="AV69" s="152" t="str">
        <f>_xlfn.IFNA(VLOOKUP($B69,'B-LogEmaxOverpEC50'!$A:$AL,MATCH(AV$1,'B-LogEmaxOverpEC50'!$A$1:$AL$1,0),FALSE),"")</f>
        <v/>
      </c>
      <c r="AW69" s="152" t="str">
        <f>_xlfn.IFNA(VLOOKUP($B69,'B-LogEmaxOverpEC50'!$A:$AL,MATCH(AW$1,'B-LogEmaxOverpEC50'!$A$1:$AL$1,0),FALSE),"")</f>
        <v/>
      </c>
      <c r="AX69" s="152" t="str">
        <f>_xlfn.IFNA(VLOOKUP($B69,'B-LogEmaxOverpEC50'!$A:$AL,MATCH(AX$1,'B-LogEmaxOverpEC50'!$A$1:$AL$1,0),FALSE),"")</f>
        <v/>
      </c>
      <c r="AY69" s="152">
        <f>_xlfn.IFNA(VLOOKUP($B69,'B-LogEmaxOverpEC50'!$A:$AL,MATCH(AY$1,'B-LogEmaxOverpEC50'!$A$1:$AL$1,0),FALSE),"")</f>
        <v>7.5493912262868861</v>
      </c>
      <c r="AZ69" s="152" t="str">
        <f>_xlfn.IFNA(VLOOKUP($B69,'B-LogEmaxOverpEC50'!$A:$AL,MATCH(AZ$1,'B-LogEmaxOverpEC50'!$A$1:$AL$1,0),FALSE),"")</f>
        <v/>
      </c>
      <c r="BA69" s="152" t="str">
        <f>_xlfn.IFNA(VLOOKUP($B69,'B-LogEmaxOverpEC50'!$A:$AL,MATCH(BA$1,'B-LogEmaxOverpEC50'!$A$1:$AL$1,0),FALSE),"")</f>
        <v/>
      </c>
      <c r="BB69" s="152" t="str">
        <f>_xlfn.IFNA(VLOOKUP($B69,'B-LogEmaxOverpEC50'!$A:$AL,MATCH(BB$1,'B-LogEmaxOverpEC50'!$A$1:$AL$1,0),FALSE),"")</f>
        <v/>
      </c>
      <c r="BC69" s="152" t="str">
        <f>_xlfn.IFNA(VLOOKUP($B69,'B-LogEmaxOverpEC50'!$A:$AL,MATCH(BC$1,'B-LogEmaxOverpEC50'!$A$1:$AL$1,0),FALSE),"")</f>
        <v/>
      </c>
      <c r="BD69" s="152" t="str">
        <f>_xlfn.IFNA(VLOOKUP($B69,'B-LogEmaxOverpEC50'!$A:$AL,MATCH(BD$1,'B-LogEmaxOverpEC50'!$A$1:$AL$1,0),FALSE),"")</f>
        <v/>
      </c>
      <c r="BE69" s="152" t="str">
        <f>_xlfn.IFNA(VLOOKUP($B69,'B-LogEmaxOverpEC50'!$A:$AL,MATCH(BE$1,'B-LogEmaxOverpEC50'!$A$1:$AL$1,0),FALSE),"")</f>
        <v/>
      </c>
      <c r="BF69" s="152">
        <f>_xlfn.IFNA(VLOOKUP($B69,'B-LogEmaxOverpEC50'!$A:$AL,MATCH(BF$1,'B-LogEmaxOverpEC50'!$A$1:$AL$1,0),FALSE),"")</f>
        <v>9.1156291818452839</v>
      </c>
      <c r="BG69" s="137" t="str">
        <f>_xlfn.IFNA(VLOOKUP($B69,'I-LogEmaxOverpEC50'!$A:$AR,MATCH(BG$1,'I-LogEmaxOverpEC50'!$A$1:$AR$1,0),FALSE),"")</f>
        <v/>
      </c>
      <c r="BH69" s="136" t="str">
        <f>_xlfn.IFNA(VLOOKUP($B69,'I-LogEmaxOverpEC50'!$A:$AR,MATCH(BH$1,'I-LogEmaxOverpEC50'!$A$1:$AR$1,0),FALSE),"")</f>
        <v/>
      </c>
      <c r="BI69" s="136" t="str">
        <f>_xlfn.IFNA(VLOOKUP($B69,'I-LogEmaxOverpEC50'!$A:$AR,MATCH(BI$1,'I-LogEmaxOverpEC50'!$A$1:$AR$1,0),FALSE),"")</f>
        <v/>
      </c>
      <c r="BJ69" s="136" t="str">
        <f>_xlfn.IFNA(VLOOKUP($B69,'I-LogEmaxOverpEC50'!$A:$AR,MATCH(BJ$1,'I-LogEmaxOverpEC50'!$A$1:$AR$1,0),FALSE),"")</f>
        <v/>
      </c>
      <c r="BK69" s="136" t="str">
        <f>_xlfn.IFNA(VLOOKUP($B69,'I-LogEmaxOverpEC50'!$A:$AR,MATCH(BK$1,'I-LogEmaxOverpEC50'!$A$1:$AR$1,0),FALSE),"")</f>
        <v/>
      </c>
      <c r="BL69" s="136" t="str">
        <f>_xlfn.IFNA(VLOOKUP($B69,'I-LogEmaxOverpEC50'!$A:$AR,MATCH(BL$1,'I-LogEmaxOverpEC50'!$A$1:$AR$1,0),FALSE),"")</f>
        <v/>
      </c>
      <c r="BM69" s="136" t="str">
        <f>_xlfn.IFNA(VLOOKUP($B69,'I-LogEmaxOverpEC50'!$A:$AR,MATCH(BM$1,'I-LogEmaxOverpEC50'!$A$1:$AR$1,0),FALSE),"")</f>
        <v/>
      </c>
      <c r="BN69" s="136" t="str">
        <f>_xlfn.IFNA(VLOOKUP($B69,'I-LogEmaxOverpEC50'!$A:$AR,MATCH(BN$1,'I-LogEmaxOverpEC50'!$A$1:$AR$1,0),FALSE),"")</f>
        <v/>
      </c>
      <c r="BO69" s="136" t="str">
        <f>_xlfn.IFNA(VLOOKUP($B69,'I-LogEmaxOverpEC50'!$A:$AR,MATCH(BO$1,'I-LogEmaxOverpEC50'!$A$1:$AR$1,0),FALSE),"")</f>
        <v/>
      </c>
      <c r="BP69" s="136" t="str">
        <f>_xlfn.IFNA(VLOOKUP($B69,'I-LogEmaxOverpEC50'!$A:$AR,MATCH(BP$1,'I-LogEmaxOverpEC50'!$A$1:$AR$1,0),FALSE),"")</f>
        <v/>
      </c>
      <c r="BQ69" s="136" t="str">
        <f>_xlfn.IFNA(VLOOKUP($B69,'I-LogEmaxOverpEC50'!$A:$AR,MATCH(BQ$1,'I-LogEmaxOverpEC50'!$A$1:$AR$1,0),FALSE),"")</f>
        <v/>
      </c>
      <c r="BR69" s="136" t="str">
        <f>_xlfn.IFNA(VLOOKUP($B69,'I-LogEmaxOverpEC50'!$A:$AR,MATCH(BR$1,'I-LogEmaxOverpEC50'!$A$1:$AR$1,0),FALSE),"")</f>
        <v/>
      </c>
      <c r="BS69" s="136" t="str">
        <f>_xlfn.IFNA(VLOOKUP($B69,'I-LogEmaxOverpEC50'!$A:$AR,MATCH(BS$1,'I-LogEmaxOverpEC50'!$A$1:$AR$1,0),FALSE),"")</f>
        <v/>
      </c>
      <c r="BT69" s="135"/>
      <c r="BU69" s="135"/>
      <c r="BV69" s="135"/>
      <c r="BW69" s="135"/>
      <c r="BX69" s="135"/>
      <c r="BY69" s="135"/>
      <c r="BZ69" s="135"/>
      <c r="CA69" s="135"/>
      <c r="CB69" s="135"/>
      <c r="CC69" s="135"/>
      <c r="CD69" s="135"/>
      <c r="CE69" s="135"/>
      <c r="CF69" s="135"/>
      <c r="CG69" s="135"/>
      <c r="CH69" s="135"/>
      <c r="CI69" s="135"/>
      <c r="CJ69" s="135"/>
    </row>
    <row r="70" spans="1:88" s="166" customFormat="1" x14ac:dyDescent="0.2">
      <c r="A70" s="146" t="e" cm="1">
        <f t="array" ref="A70">_xlfn.IFS(SUM(F70:R70)&gt;0,1,AB70&gt;0,2,TRUE,3)</f>
        <v>#N/A</v>
      </c>
      <c r="B70" s="146" t="s">
        <v>86</v>
      </c>
      <c r="C70" s="144"/>
      <c r="D70" s="151" t="str">
        <f>_xlfn.XLOOKUP(B70,RecNamesAll!A:A,RecNamesAll!E:E)</f>
        <v>A</v>
      </c>
      <c r="E70" s="150" t="str">
        <f>_xlfn.XLOOKUP(B70,RecNamesAll!A:A,RecNamesAll!C:C)</f>
        <v>GPR68</v>
      </c>
      <c r="F70" s="160" t="e">
        <f t="shared" si="20"/>
        <v>#N/A</v>
      </c>
      <c r="G70" s="159" t="e">
        <f t="shared" si="21"/>
        <v>#N/A</v>
      </c>
      <c r="H70" s="159" t="e">
        <f t="shared" si="22"/>
        <v>#N/A</v>
      </c>
      <c r="I70" s="159" t="e">
        <f t="shared" si="23"/>
        <v>#N/A</v>
      </c>
      <c r="J70" s="159" t="e">
        <f t="shared" si="24"/>
        <v>#N/A</v>
      </c>
      <c r="K70" s="159" t="e">
        <f t="shared" si="25"/>
        <v>#N/A</v>
      </c>
      <c r="L70" s="159" t="e">
        <f t="shared" si="26"/>
        <v>#N/A</v>
      </c>
      <c r="M70" s="159" t="e">
        <f t="shared" si="27"/>
        <v>#N/A</v>
      </c>
      <c r="N70" s="159" t="e">
        <f t="shared" si="28"/>
        <v>#N/A</v>
      </c>
      <c r="O70" s="159" t="e">
        <f t="shared" si="29"/>
        <v>#N/A</v>
      </c>
      <c r="P70" s="159" t="e">
        <f t="shared" si="30"/>
        <v>#N/A</v>
      </c>
      <c r="Q70" s="159" t="e">
        <f t="shared" si="31"/>
        <v>#N/A</v>
      </c>
      <c r="R70" s="159" t="e">
        <f t="shared" si="32"/>
        <v>#N/A</v>
      </c>
      <c r="S70" s="147"/>
      <c r="T70" s="147"/>
      <c r="U70" s="146" t="str">
        <f t="shared" si="33"/>
        <v>A</v>
      </c>
      <c r="V70" s="145" t="str">
        <f t="shared" si="34"/>
        <v>GPR68</v>
      </c>
      <c r="W70" s="157" t="e">
        <f>VLOOKUP($B70,GtP!$A:$DD,MATCH("Gs_0-2",GtP!$A$1:$DD$1,0),FALSE)</f>
        <v>#N/A</v>
      </c>
      <c r="X70" s="156" t="e">
        <f>VLOOKUP($B70,GtP!$A:$DD,MATCH("Gi/o_0-2",GtP!$A$1:$DD$1,0),FALSE)</f>
        <v>#N/A</v>
      </c>
      <c r="Y70" s="156" t="e">
        <f>VLOOKUP($B70,GtP!$A:$DD,MATCH("Gq/11_0-2",GtP!$A$1:$DD$1,0),FALSE)</f>
        <v>#N/A</v>
      </c>
      <c r="Z70" s="156" t="e">
        <f>VLOOKUP($B70,GtP!$A:$DD,MATCH("G12/13_0-2",GtP!$A$1:$DD$1,0),FALSE)</f>
        <v>#N/A</v>
      </c>
      <c r="AA70" s="155"/>
      <c r="AB70" s="143" t="e">
        <f t="shared" si="35"/>
        <v>#N/A</v>
      </c>
      <c r="AC70" s="315" t="str">
        <f t="shared" si="36"/>
        <v/>
      </c>
      <c r="AD70" s="349" t="str">
        <f t="shared" si="37"/>
        <v/>
      </c>
      <c r="AE70" s="349" t="str">
        <f t="shared" si="38"/>
        <v/>
      </c>
      <c r="AF70" s="311" t="str">
        <f t="shared" si="39"/>
        <v/>
      </c>
      <c r="AG70" s="141" t="e">
        <f>_xlfn.CONCAT(IF(AT70="","-","B"),IF(BG70="","-","I"),VLOOKUP($B70,GtP!$A:$BB,MATCH("Gs_0-1",GtP!$A$1:$BB$1,0),FALSE))</f>
        <v>#N/A</v>
      </c>
      <c r="AH70" s="140" t="e">
        <f>_xlfn.CONCAT(IF(AU70="","-","B"),IF(BH70="","-","I"),VLOOKUP($B70,GtP!$A:$BB,MATCH("Gs_0-1",GtP!$A$1:$BB$1,0),FALSE))</f>
        <v>#N/A</v>
      </c>
      <c r="AI70" s="140" t="e">
        <f>_xlfn.CONCAT(IF(AV70="","-","B"),IF(BI70="","-","I"),VLOOKUP($B70,GtP!$A:$BB,MATCH("Gi/o_0-1",GtP!$A$1:$BB$1,0),FALSE))</f>
        <v>#N/A</v>
      </c>
      <c r="AJ70" s="140" t="e">
        <f>_xlfn.CONCAT(IF(AW70="","-","B"),IF(BJ70="","-","I"),VLOOKUP($B70,GtP!$A:$BB,MATCH("Gi/o_0-1",GtP!$A$1:$BB$1,0),FALSE))</f>
        <v>#N/A</v>
      </c>
      <c r="AK70" s="140" t="e">
        <f>_xlfn.CONCAT(IF(AX70="","-","B"),IF(BK70="","-","I"),VLOOKUP($B70,GtP!$A:$BB,MATCH("Gi/o_0-1",GtP!$A$1:$BB$1,0),FALSE))</f>
        <v>#N/A</v>
      </c>
      <c r="AL70" s="140" t="e">
        <f>_xlfn.CONCAT(IF(AY70="","-","B"),IF(BL70="","-","I"),VLOOKUP($B70,GtP!$A:$BB,MATCH("Gi/o_0-1",GtP!$A$1:$BB$1,0),FALSE))</f>
        <v>#N/A</v>
      </c>
      <c r="AM70" s="140" t="e">
        <f>_xlfn.CONCAT(IF(AZ70="","-","B"),IF(BM70="","-","I"),VLOOKUP($B70,GtP!$A:$BB,MATCH("Gi/o_0-1",GtP!$A$1:$BB$1,0),FALSE))</f>
        <v>#N/A</v>
      </c>
      <c r="AN70" s="140" t="e">
        <f>_xlfn.CONCAT(IF(BA70="","-","B"),IF(BN70="","-","I"),VLOOKUP($B70,GtP!$A:$BB,MATCH("Gq/11_0-1",GtP!$A$1:$BB$1,0),FALSE))</f>
        <v>#N/A</v>
      </c>
      <c r="AO70" s="140" t="e">
        <f>_xlfn.CONCAT(IF(BB70="","-","B"),IF(BO70="","-","I"),VLOOKUP($B70,GtP!$A:$BB,MATCH("Gq/11_0-1",GtP!$A$1:$BB$1,0),FALSE))</f>
        <v>#N/A</v>
      </c>
      <c r="AP70" s="140" t="e">
        <f>_xlfn.CONCAT(IF(BC70="","-","B"),IF(BP70="","-","I"),VLOOKUP($B70,GtP!$A:$BB,MATCH("Gq/11_0-1",GtP!$A$1:$BB$1,0),FALSE))</f>
        <v>#N/A</v>
      </c>
      <c r="AQ70" s="140" t="e">
        <f>_xlfn.CONCAT(IF(BD70="","-","B"),IF(BQ70="","-","I"),VLOOKUP($B70,GtP!$A:$BB,MATCH("Gq/11_0-1",GtP!$A$1:$BB$1,0),FALSE))</f>
        <v>#N/A</v>
      </c>
      <c r="AR70" s="140" t="e">
        <f>_xlfn.CONCAT(IF(BE70="","-","B"),IF(BR70="","-","I"),VLOOKUP($B70,GtP!$A:$BB,MATCH("G12/13_0-1",GtP!$A$1:$BB$1,0),FALSE))</f>
        <v>#N/A</v>
      </c>
      <c r="AS70" s="140" t="e">
        <f>_xlfn.CONCAT(IF(BF70="","-","B"),IF(BS70="","-","I"),VLOOKUP($B70,GtP!$A:$BB,MATCH("G12/13_0-1",GtP!$A$1:$BB$1,0),FALSE))</f>
        <v>#N/A</v>
      </c>
      <c r="AT70" s="139">
        <f>_xlfn.IFNA(VLOOKUP($B70,'B-LogEmaxOverpEC50'!$A:$AL,MATCH(AT$1,'B-LogEmaxOverpEC50'!$A$1:$AL$1,0),FALSE),"")</f>
        <v>8.3450066721834748</v>
      </c>
      <c r="AU70" s="136" t="str">
        <f>_xlfn.IFNA(VLOOKUP($B70,'B-LogEmaxOverpEC50'!$A:$AL,MATCH(AU$1,'B-LogEmaxOverpEC50'!$A$1:$AL$1,0),FALSE),"")</f>
        <v/>
      </c>
      <c r="AV70" s="152">
        <f>_xlfn.IFNA(VLOOKUP($B70,'B-LogEmaxOverpEC50'!$A:$AL,MATCH(AV$1,'B-LogEmaxOverpEC50'!$A$1:$AL$1,0),FALSE),"")</f>
        <v>8.3627212836239764</v>
      </c>
      <c r="AW70" s="152">
        <f>_xlfn.IFNA(VLOOKUP($B70,'B-LogEmaxOverpEC50'!$A:$AL,MATCH(AW$1,'B-LogEmaxOverpEC50'!$A$1:$AL$1,0),FALSE),"")</f>
        <v>8.4547146070991097</v>
      </c>
      <c r="AX70" s="152">
        <f>_xlfn.IFNA(VLOOKUP($B70,'B-LogEmaxOverpEC50'!$A:$AL,MATCH(AX$1,'B-LogEmaxOverpEC50'!$A$1:$AL$1,0),FALSE),"")</f>
        <v>9.0736020252787366</v>
      </c>
      <c r="AY70" s="152">
        <f>_xlfn.IFNA(VLOOKUP($B70,'B-LogEmaxOverpEC50'!$A:$AL,MATCH(AY$1,'B-LogEmaxOverpEC50'!$A$1:$AL$1,0),FALSE),"")</f>
        <v>9.346857656983433</v>
      </c>
      <c r="AZ70" s="152" t="str">
        <f>_xlfn.IFNA(VLOOKUP($B70,'B-LogEmaxOverpEC50'!$A:$AL,MATCH(AZ$1,'B-LogEmaxOverpEC50'!$A$1:$AL$1,0),FALSE),"")</f>
        <v/>
      </c>
      <c r="BA70" s="152">
        <f>_xlfn.IFNA(VLOOKUP($B70,'B-LogEmaxOverpEC50'!$A:$AL,MATCH(BA$1,'B-LogEmaxOverpEC50'!$A$1:$AL$1,0),FALSE),"")</f>
        <v>9.4009999999999998</v>
      </c>
      <c r="BB70" s="152">
        <f>_xlfn.IFNA(VLOOKUP($B70,'B-LogEmaxOverpEC50'!$A:$AL,MATCH(BB$1,'B-LogEmaxOverpEC50'!$A$1:$AL$1,0),FALSE),"")</f>
        <v>9.3460000000000001</v>
      </c>
      <c r="BC70" s="152">
        <f>_xlfn.IFNA(VLOOKUP($B70,'B-LogEmaxOverpEC50'!$A:$AL,MATCH(BC$1,'B-LogEmaxOverpEC50'!$A$1:$AL$1,0),FALSE),"")</f>
        <v>9.1730996925771588</v>
      </c>
      <c r="BD70" s="152">
        <f>_xlfn.IFNA(VLOOKUP($B70,'B-LogEmaxOverpEC50'!$A:$AL,MATCH(BD$1,'B-LogEmaxOverpEC50'!$A$1:$AL$1,0),FALSE),"")</f>
        <v>8.1145597665050531</v>
      </c>
      <c r="BE70" s="152">
        <f>_xlfn.IFNA(VLOOKUP($B70,'B-LogEmaxOverpEC50'!$A:$AL,MATCH(BE$1,'B-LogEmaxOverpEC50'!$A$1:$AL$1,0),FALSE),"")</f>
        <v>9.4214553379066892</v>
      </c>
      <c r="BF70" s="152">
        <f>_xlfn.IFNA(VLOOKUP($B70,'B-LogEmaxOverpEC50'!$A:$AL,MATCH(BF$1,'B-LogEmaxOverpEC50'!$A$1:$AL$1,0),FALSE),"")</f>
        <v>9.2077774704394386</v>
      </c>
      <c r="BG70" s="137" t="str">
        <f>_xlfn.IFNA(VLOOKUP($B70,'I-LogEmaxOverpEC50'!$A:$AR,MATCH(BG$1,'I-LogEmaxOverpEC50'!$A$1:$AR$1,0),FALSE),"")</f>
        <v/>
      </c>
      <c r="BH70" s="136" t="str">
        <f>_xlfn.IFNA(VLOOKUP($B70,'I-LogEmaxOverpEC50'!$A:$AR,MATCH(BH$1,'I-LogEmaxOverpEC50'!$A$1:$AR$1,0),FALSE),"")</f>
        <v/>
      </c>
      <c r="BI70" s="136" t="str">
        <f>_xlfn.IFNA(VLOOKUP($B70,'I-LogEmaxOverpEC50'!$A:$AR,MATCH(BI$1,'I-LogEmaxOverpEC50'!$A$1:$AR$1,0),FALSE),"")</f>
        <v/>
      </c>
      <c r="BJ70" s="136" t="str">
        <f>_xlfn.IFNA(VLOOKUP($B70,'I-LogEmaxOverpEC50'!$A:$AR,MATCH(BJ$1,'I-LogEmaxOverpEC50'!$A$1:$AR$1,0),FALSE),"")</f>
        <v/>
      </c>
      <c r="BK70" s="136" t="str">
        <f>_xlfn.IFNA(VLOOKUP($B70,'I-LogEmaxOverpEC50'!$A:$AR,MATCH(BK$1,'I-LogEmaxOverpEC50'!$A$1:$AR$1,0),FALSE),"")</f>
        <v/>
      </c>
      <c r="BL70" s="136" t="str">
        <f>_xlfn.IFNA(VLOOKUP($B70,'I-LogEmaxOverpEC50'!$A:$AR,MATCH(BL$1,'I-LogEmaxOverpEC50'!$A$1:$AR$1,0),FALSE),"")</f>
        <v/>
      </c>
      <c r="BM70" s="136" t="str">
        <f>_xlfn.IFNA(VLOOKUP($B70,'I-LogEmaxOverpEC50'!$A:$AR,MATCH(BM$1,'I-LogEmaxOverpEC50'!$A$1:$AR$1,0),FALSE),"")</f>
        <v/>
      </c>
      <c r="BN70" s="136" t="str">
        <f>_xlfn.IFNA(VLOOKUP($B70,'I-LogEmaxOverpEC50'!$A:$AR,MATCH(BN$1,'I-LogEmaxOverpEC50'!$A$1:$AR$1,0),FALSE),"")</f>
        <v/>
      </c>
      <c r="BO70" s="136" t="str">
        <f>_xlfn.IFNA(VLOOKUP($B70,'I-LogEmaxOverpEC50'!$A:$AR,MATCH(BO$1,'I-LogEmaxOverpEC50'!$A$1:$AR$1,0),FALSE),"")</f>
        <v/>
      </c>
      <c r="BP70" s="136" t="str">
        <f>_xlfn.IFNA(VLOOKUP($B70,'I-LogEmaxOverpEC50'!$A:$AR,MATCH(BP$1,'I-LogEmaxOverpEC50'!$A$1:$AR$1,0),FALSE),"")</f>
        <v/>
      </c>
      <c r="BQ70" s="136" t="str">
        <f>_xlfn.IFNA(VLOOKUP($B70,'I-LogEmaxOverpEC50'!$A:$AR,MATCH(BQ$1,'I-LogEmaxOverpEC50'!$A$1:$AR$1,0),FALSE),"")</f>
        <v/>
      </c>
      <c r="BR70" s="136" t="str">
        <f>_xlfn.IFNA(VLOOKUP($B70,'I-LogEmaxOverpEC50'!$A:$AR,MATCH(BR$1,'I-LogEmaxOverpEC50'!$A$1:$AR$1,0),FALSE),"")</f>
        <v/>
      </c>
      <c r="BS70" s="136" t="str">
        <f>_xlfn.IFNA(VLOOKUP($B70,'I-LogEmaxOverpEC50'!$A:$AR,MATCH(BS$1,'I-LogEmaxOverpEC50'!$A$1:$AR$1,0),FALSE),"")</f>
        <v/>
      </c>
      <c r="BT70" s="135"/>
      <c r="BU70" s="135"/>
      <c r="BV70" s="135"/>
      <c r="BW70" s="135"/>
      <c r="BX70" s="135"/>
      <c r="BY70" s="135"/>
      <c r="BZ70" s="135"/>
      <c r="CA70" s="135"/>
      <c r="CB70" s="135"/>
      <c r="CC70" s="135"/>
      <c r="CD70" s="135"/>
      <c r="CE70" s="135"/>
      <c r="CF70" s="135"/>
      <c r="CG70" s="135"/>
      <c r="CH70" s="135"/>
      <c r="CI70" s="135"/>
      <c r="CJ70" s="135"/>
    </row>
    <row r="71" spans="1:88" s="166" customFormat="1" x14ac:dyDescent="0.2">
      <c r="A71" s="146" t="e" cm="1">
        <f t="array" ref="A71">_xlfn.IFS(SUM(F71:R71)&gt;0,1,AB71&gt;0,2,TRUE,3)</f>
        <v>#N/A</v>
      </c>
      <c r="B71" s="146" t="s">
        <v>11</v>
      </c>
      <c r="C71" s="144"/>
      <c r="D71" s="151" t="str">
        <f>_xlfn.XLOOKUP(B71,RecNamesAll!A:A,RecNamesAll!E:E)</f>
        <v>A</v>
      </c>
      <c r="E71" s="150" t="str">
        <f>_xlfn.XLOOKUP(B71,RecNamesAll!A:A,RecNamesAll!C:C)</f>
        <v>GPR84</v>
      </c>
      <c r="F71" s="160" t="e">
        <f t="shared" si="20"/>
        <v>#N/A</v>
      </c>
      <c r="G71" s="159" t="e">
        <f t="shared" si="21"/>
        <v>#N/A</v>
      </c>
      <c r="H71" s="159" t="e">
        <f t="shared" si="22"/>
        <v>#N/A</v>
      </c>
      <c r="I71" s="159" t="e">
        <f t="shared" si="23"/>
        <v>#N/A</v>
      </c>
      <c r="J71" s="159" t="e">
        <f t="shared" si="24"/>
        <v>#N/A</v>
      </c>
      <c r="K71" s="159" t="e">
        <f t="shared" si="25"/>
        <v>#N/A</v>
      </c>
      <c r="L71" s="159" t="e">
        <f t="shared" si="26"/>
        <v>#N/A</v>
      </c>
      <c r="M71" s="159" t="e">
        <f t="shared" si="27"/>
        <v>#N/A</v>
      </c>
      <c r="N71" s="159" t="e">
        <f t="shared" si="28"/>
        <v>#N/A</v>
      </c>
      <c r="O71" s="159" t="e">
        <f t="shared" si="29"/>
        <v>#N/A</v>
      </c>
      <c r="P71" s="159" t="e">
        <f t="shared" si="30"/>
        <v>#N/A</v>
      </c>
      <c r="Q71" s="159" t="e">
        <f t="shared" si="31"/>
        <v>#N/A</v>
      </c>
      <c r="R71" s="159" t="e">
        <f t="shared" si="32"/>
        <v>#N/A</v>
      </c>
      <c r="S71" s="147"/>
      <c r="T71" s="147"/>
      <c r="U71" s="146" t="str">
        <f t="shared" si="33"/>
        <v>A</v>
      </c>
      <c r="V71" s="145" t="str">
        <f t="shared" si="34"/>
        <v>GPR84</v>
      </c>
      <c r="W71" s="157" t="e">
        <f>VLOOKUP($B71,GtP!$A:$DD,MATCH("Gs_0-2",GtP!$A$1:$DD$1,0),FALSE)</f>
        <v>#N/A</v>
      </c>
      <c r="X71" s="156" t="e">
        <f>VLOOKUP($B71,GtP!$A:$DD,MATCH("Gi/o_0-2",GtP!$A$1:$DD$1,0),FALSE)</f>
        <v>#N/A</v>
      </c>
      <c r="Y71" s="156" t="e">
        <f>VLOOKUP($B71,GtP!$A:$DD,MATCH("Gq/11_0-2",GtP!$A$1:$DD$1,0),FALSE)</f>
        <v>#N/A</v>
      </c>
      <c r="Z71" s="156" t="e">
        <f>VLOOKUP($B71,GtP!$A:$DD,MATCH("G12/13_0-2",GtP!$A$1:$DD$1,0),FALSE)</f>
        <v>#N/A</v>
      </c>
      <c r="AA71" s="155"/>
      <c r="AB71" s="143" t="e">
        <f t="shared" si="35"/>
        <v>#N/A</v>
      </c>
      <c r="AC71" s="315" t="str">
        <f t="shared" si="36"/>
        <v/>
      </c>
      <c r="AD71" s="349" t="str">
        <f t="shared" si="37"/>
        <v/>
      </c>
      <c r="AE71" s="349" t="str">
        <f t="shared" si="38"/>
        <v/>
      </c>
      <c r="AF71" s="311" t="str">
        <f t="shared" si="39"/>
        <v/>
      </c>
      <c r="AG71" s="141" t="e">
        <f>_xlfn.CONCAT(IF(AT71="","-","B"),IF(BG71="","-","I"),VLOOKUP($B71,GtP!$A:$BB,MATCH("Gs_0-1",GtP!$A$1:$BB$1,0),FALSE))</f>
        <v>#N/A</v>
      </c>
      <c r="AH71" s="140" t="e">
        <f>_xlfn.CONCAT(IF(AU71="","-","B"),IF(BH71="","-","I"),VLOOKUP($B71,GtP!$A:$BB,MATCH("Gs_0-1",GtP!$A$1:$BB$1,0),FALSE))</f>
        <v>#N/A</v>
      </c>
      <c r="AI71" s="140" t="e">
        <f>_xlfn.CONCAT(IF(AV71="","-","B"),IF(BI71="","-","I"),VLOOKUP($B71,GtP!$A:$BB,MATCH("Gi/o_0-1",GtP!$A$1:$BB$1,0),FALSE))</f>
        <v>#N/A</v>
      </c>
      <c r="AJ71" s="140" t="e">
        <f>_xlfn.CONCAT(IF(AW71="","-","B"),IF(BJ71="","-","I"),VLOOKUP($B71,GtP!$A:$BB,MATCH("Gi/o_0-1",GtP!$A$1:$BB$1,0),FALSE))</f>
        <v>#N/A</v>
      </c>
      <c r="AK71" s="140" t="e">
        <f>_xlfn.CONCAT(IF(AX71="","-","B"),IF(BK71="","-","I"),VLOOKUP($B71,GtP!$A:$BB,MATCH("Gi/o_0-1",GtP!$A$1:$BB$1,0),FALSE))</f>
        <v>#N/A</v>
      </c>
      <c r="AL71" s="140" t="e">
        <f>_xlfn.CONCAT(IF(AY71="","-","B"),IF(BL71="","-","I"),VLOOKUP($B71,GtP!$A:$BB,MATCH("Gi/o_0-1",GtP!$A$1:$BB$1,0),FALSE))</f>
        <v>#N/A</v>
      </c>
      <c r="AM71" s="140" t="e">
        <f>_xlfn.CONCAT(IF(AZ71="","-","B"),IF(BM71="","-","I"),VLOOKUP($B71,GtP!$A:$BB,MATCH("Gi/o_0-1",GtP!$A$1:$BB$1,0),FALSE))</f>
        <v>#N/A</v>
      </c>
      <c r="AN71" s="140" t="e">
        <f>_xlfn.CONCAT(IF(BA71="","-","B"),IF(BN71="","-","I"),VLOOKUP($B71,GtP!$A:$BB,MATCH("Gq/11_0-1",GtP!$A$1:$BB$1,0),FALSE))</f>
        <v>#N/A</v>
      </c>
      <c r="AO71" s="140" t="e">
        <f>_xlfn.CONCAT(IF(BB71="","-","B"),IF(BO71="","-","I"),VLOOKUP($B71,GtP!$A:$BB,MATCH("Gq/11_0-1",GtP!$A$1:$BB$1,0),FALSE))</f>
        <v>#N/A</v>
      </c>
      <c r="AP71" s="140" t="e">
        <f>_xlfn.CONCAT(IF(BC71="","-","B"),IF(BP71="","-","I"),VLOOKUP($B71,GtP!$A:$BB,MATCH("Gq/11_0-1",GtP!$A$1:$BB$1,0),FALSE))</f>
        <v>#N/A</v>
      </c>
      <c r="AQ71" s="140" t="e">
        <f>_xlfn.CONCAT(IF(BD71="","-","B"),IF(BQ71="","-","I"),VLOOKUP($B71,GtP!$A:$BB,MATCH("Gq/11_0-1",GtP!$A$1:$BB$1,0),FALSE))</f>
        <v>#N/A</v>
      </c>
      <c r="AR71" s="140" t="e">
        <f>_xlfn.CONCAT(IF(BE71="","-","B"),IF(BR71="","-","I"),VLOOKUP($B71,GtP!$A:$BB,MATCH("G12/13_0-1",GtP!$A$1:$BB$1,0),FALSE))</f>
        <v>#N/A</v>
      </c>
      <c r="AS71" s="140" t="e">
        <f>_xlfn.CONCAT(IF(BF71="","-","B"),IF(BS71="","-","I"),VLOOKUP($B71,GtP!$A:$BB,MATCH("G12/13_0-1",GtP!$A$1:$BB$1,0),FALSE))</f>
        <v>#N/A</v>
      </c>
      <c r="AT71" s="139" t="str">
        <f>_xlfn.IFNA(VLOOKUP($B71,'B-LogEmaxOverpEC50'!$A:$AL,MATCH(AT$1,'B-LogEmaxOverpEC50'!$A$1:$AL$1,0),FALSE),"")</f>
        <v/>
      </c>
      <c r="AU71" s="136" t="str">
        <f>_xlfn.IFNA(VLOOKUP($B71,'B-LogEmaxOverpEC50'!$A:$AL,MATCH(AU$1,'B-LogEmaxOverpEC50'!$A$1:$AL$1,0),FALSE),"")</f>
        <v/>
      </c>
      <c r="AV71" s="152">
        <f>_xlfn.IFNA(VLOOKUP($B71,'B-LogEmaxOverpEC50'!$A:$AL,MATCH(AV$1,'B-LogEmaxOverpEC50'!$A$1:$AL$1,0),FALSE),"")</f>
        <v>5.3331092674960425</v>
      </c>
      <c r="AW71" s="152">
        <f>_xlfn.IFNA(VLOOKUP($B71,'B-LogEmaxOverpEC50'!$A:$AL,MATCH(AW$1,'B-LogEmaxOverpEC50'!$A$1:$AL$1,0),FALSE),"")</f>
        <v>5.2084590653056271</v>
      </c>
      <c r="AX71" s="152">
        <f>_xlfn.IFNA(VLOOKUP($B71,'B-LogEmaxOverpEC50'!$A:$AL,MATCH(AX$1,'B-LogEmaxOverpEC50'!$A$1:$AL$1,0),FALSE),"")</f>
        <v>4.0302268829012196</v>
      </c>
      <c r="AY71" s="152" t="str">
        <f>_xlfn.IFNA(VLOOKUP($B71,'B-LogEmaxOverpEC50'!$A:$AL,MATCH(AY$1,'B-LogEmaxOverpEC50'!$A$1:$AL$1,0),FALSE),"")</f>
        <v/>
      </c>
      <c r="AZ71" s="152">
        <f>_xlfn.IFNA(VLOOKUP($B71,'B-LogEmaxOverpEC50'!$A:$AL,MATCH(AZ$1,'B-LogEmaxOverpEC50'!$A$1:$AL$1,0),FALSE),"")</f>
        <v>6.2283859780353108</v>
      </c>
      <c r="BA71" s="152" t="str">
        <f>_xlfn.IFNA(VLOOKUP($B71,'B-LogEmaxOverpEC50'!$A:$AL,MATCH(BA$1,'B-LogEmaxOverpEC50'!$A$1:$AL$1,0),FALSE),"")</f>
        <v/>
      </c>
      <c r="BB71" s="152" t="str">
        <f>_xlfn.IFNA(VLOOKUP($B71,'B-LogEmaxOverpEC50'!$A:$AL,MATCH(BB$1,'B-LogEmaxOverpEC50'!$A$1:$AL$1,0),FALSE),"")</f>
        <v/>
      </c>
      <c r="BC71" s="152" t="str">
        <f>_xlfn.IFNA(VLOOKUP($B71,'B-LogEmaxOverpEC50'!$A:$AL,MATCH(BC$1,'B-LogEmaxOverpEC50'!$A$1:$AL$1,0),FALSE),"")</f>
        <v/>
      </c>
      <c r="BD71" s="152" t="str">
        <f>_xlfn.IFNA(VLOOKUP($B71,'B-LogEmaxOverpEC50'!$A:$AL,MATCH(BD$1,'B-LogEmaxOverpEC50'!$A$1:$AL$1,0),FALSE),"")</f>
        <v/>
      </c>
      <c r="BE71" s="152" t="str">
        <f>_xlfn.IFNA(VLOOKUP($B71,'B-LogEmaxOverpEC50'!$A:$AL,MATCH(BE$1,'B-LogEmaxOverpEC50'!$A$1:$AL$1,0),FALSE),"")</f>
        <v/>
      </c>
      <c r="BF71" s="152" t="str">
        <f>_xlfn.IFNA(VLOOKUP($B71,'B-LogEmaxOverpEC50'!$A:$AL,MATCH(BF$1,'B-LogEmaxOverpEC50'!$A$1:$AL$1,0),FALSE),"")</f>
        <v/>
      </c>
      <c r="BG71" s="137" t="str">
        <f>_xlfn.IFNA(VLOOKUP($B71,'I-LogEmaxOverpEC50'!$A:$AR,MATCH(BG$1,'I-LogEmaxOverpEC50'!$A$1:$AR$1,0),FALSE),"")</f>
        <v/>
      </c>
      <c r="BH71" s="136" t="str">
        <f>_xlfn.IFNA(VLOOKUP($B71,'I-LogEmaxOverpEC50'!$A:$AR,MATCH(BH$1,'I-LogEmaxOverpEC50'!$A$1:$AR$1,0),FALSE),"")</f>
        <v/>
      </c>
      <c r="BI71" s="136">
        <f>_xlfn.IFNA(VLOOKUP($B71,'I-LogEmaxOverpEC50'!$A:$AR,MATCH(BI$1,'I-LogEmaxOverpEC50'!$A$1:$AR$1,0),FALSE),"")</f>
        <v>5.2379099976876011</v>
      </c>
      <c r="BJ71" s="136">
        <f>_xlfn.IFNA(VLOOKUP($B71,'I-LogEmaxOverpEC50'!$A:$AR,MATCH(BJ$1,'I-LogEmaxOverpEC50'!$A$1:$AR$1,0),FALSE),"")</f>
        <v>5.2379099976876011</v>
      </c>
      <c r="BK71" s="136">
        <f>_xlfn.IFNA(VLOOKUP($B71,'I-LogEmaxOverpEC50'!$A:$AR,MATCH(BK$1,'I-LogEmaxOverpEC50'!$A$1:$AR$1,0),FALSE),"")</f>
        <v>5.4758051492508955</v>
      </c>
      <c r="BL71" s="136">
        <f>_xlfn.IFNA(VLOOKUP($B71,'I-LogEmaxOverpEC50'!$A:$AR,MATCH(BL$1,'I-LogEmaxOverpEC50'!$A$1:$AR$1,0),FALSE),"")</f>
        <v>5.4758051492508955</v>
      </c>
      <c r="BM71" s="136">
        <f>_xlfn.IFNA(VLOOKUP($B71,'I-LogEmaxOverpEC50'!$A:$AR,MATCH(BM$1,'I-LogEmaxOverpEC50'!$A$1:$AR$1,0),FALSE),"")</f>
        <v>5.075218953613021</v>
      </c>
      <c r="BN71" s="136" t="str">
        <f>_xlfn.IFNA(VLOOKUP($B71,'I-LogEmaxOverpEC50'!$A:$AR,MATCH(BN$1,'I-LogEmaxOverpEC50'!$A$1:$AR$1,0),FALSE),"")</f>
        <v/>
      </c>
      <c r="BO71" s="136" t="str">
        <f>_xlfn.IFNA(VLOOKUP($B71,'I-LogEmaxOverpEC50'!$A:$AR,MATCH(BO$1,'I-LogEmaxOverpEC50'!$A$1:$AR$1,0),FALSE),"")</f>
        <v/>
      </c>
      <c r="BP71" s="136" t="str">
        <f>_xlfn.IFNA(VLOOKUP($B71,'I-LogEmaxOverpEC50'!$A:$AR,MATCH(BP$1,'I-LogEmaxOverpEC50'!$A$1:$AR$1,0),FALSE),"")</f>
        <v/>
      </c>
      <c r="BQ71" s="136" t="str">
        <f>_xlfn.IFNA(VLOOKUP($B71,'I-LogEmaxOverpEC50'!$A:$AR,MATCH(BQ$1,'I-LogEmaxOverpEC50'!$A$1:$AR$1,0),FALSE),"")</f>
        <v/>
      </c>
      <c r="BR71" s="136" t="str">
        <f>_xlfn.IFNA(VLOOKUP($B71,'I-LogEmaxOverpEC50'!$A:$AR,MATCH(BR$1,'I-LogEmaxOverpEC50'!$A$1:$AR$1,0),FALSE),"")</f>
        <v/>
      </c>
      <c r="BS71" s="136" t="str">
        <f>_xlfn.IFNA(VLOOKUP($B71,'I-LogEmaxOverpEC50'!$A:$AR,MATCH(BS$1,'I-LogEmaxOverpEC50'!$A$1:$AR$1,0),FALSE),"")</f>
        <v/>
      </c>
      <c r="BT71" s="135"/>
      <c r="BU71" s="135"/>
      <c r="BV71" s="135"/>
      <c r="BW71" s="135"/>
      <c r="BX71" s="135"/>
      <c r="BY71" s="135"/>
      <c r="BZ71" s="135"/>
      <c r="CA71" s="135"/>
      <c r="CB71" s="135"/>
      <c r="CC71" s="135"/>
      <c r="CD71" s="135"/>
      <c r="CE71" s="135"/>
      <c r="CF71" s="135"/>
      <c r="CG71" s="135"/>
      <c r="CH71" s="135"/>
      <c r="CI71" s="135"/>
      <c r="CJ71" s="135"/>
    </row>
    <row r="72" spans="1:88" s="166" customFormat="1" x14ac:dyDescent="0.2">
      <c r="A72" s="146" t="e" cm="1">
        <f t="array" ref="A72">_xlfn.IFS(SUM(F72:R72)&gt;0,1,AB72&gt;0,2,TRUE,3)</f>
        <v>#N/A</v>
      </c>
      <c r="B72" s="146" t="s">
        <v>114</v>
      </c>
      <c r="C72" s="144"/>
      <c r="D72" s="151" t="str">
        <f>_xlfn.XLOOKUP(B72,RecNamesAll!A:A,RecNamesAll!E:E)</f>
        <v>A</v>
      </c>
      <c r="E72" s="150" t="str">
        <f>_xlfn.XLOOKUP(B72,RecNamesAll!A:A,RecNamesAll!C:C)</f>
        <v>H1</v>
      </c>
      <c r="F72" s="160" t="e">
        <f t="shared" si="20"/>
        <v>#N/A</v>
      </c>
      <c r="G72" s="159" t="e">
        <f t="shared" si="21"/>
        <v>#N/A</v>
      </c>
      <c r="H72" s="159" t="e">
        <f t="shared" si="22"/>
        <v>#N/A</v>
      </c>
      <c r="I72" s="159" t="e">
        <f t="shared" si="23"/>
        <v>#N/A</v>
      </c>
      <c r="J72" s="159" t="e">
        <f t="shared" si="24"/>
        <v>#N/A</v>
      </c>
      <c r="K72" s="159" t="e">
        <f t="shared" si="25"/>
        <v>#N/A</v>
      </c>
      <c r="L72" s="159" t="e">
        <f t="shared" si="26"/>
        <v>#N/A</v>
      </c>
      <c r="M72" s="159" t="e">
        <f t="shared" si="27"/>
        <v>#N/A</v>
      </c>
      <c r="N72" s="159" t="e">
        <f t="shared" si="28"/>
        <v>#N/A</v>
      </c>
      <c r="O72" s="159" t="e">
        <f t="shared" si="29"/>
        <v>#N/A</v>
      </c>
      <c r="P72" s="159" t="e">
        <f t="shared" si="30"/>
        <v>#N/A</v>
      </c>
      <c r="Q72" s="159" t="e">
        <f t="shared" si="31"/>
        <v>#N/A</v>
      </c>
      <c r="R72" s="159" t="e">
        <f t="shared" si="32"/>
        <v>#N/A</v>
      </c>
      <c r="S72" s="147"/>
      <c r="T72" s="147"/>
      <c r="U72" s="146" t="str">
        <f t="shared" si="33"/>
        <v>A</v>
      </c>
      <c r="V72" s="145" t="str">
        <f t="shared" si="34"/>
        <v>H1</v>
      </c>
      <c r="W72" s="157" t="e">
        <f>VLOOKUP($B72,GtP!$A:$DD,MATCH("Gs_0-2",GtP!$A$1:$DD$1,0),FALSE)</f>
        <v>#N/A</v>
      </c>
      <c r="X72" s="156" t="e">
        <f>VLOOKUP($B72,GtP!$A:$DD,MATCH("Gi/o_0-2",GtP!$A$1:$DD$1,0),FALSE)</f>
        <v>#N/A</v>
      </c>
      <c r="Y72" s="156" t="e">
        <f>VLOOKUP($B72,GtP!$A:$DD,MATCH("Gq/11_0-2",GtP!$A$1:$DD$1,0),FALSE)</f>
        <v>#N/A</v>
      </c>
      <c r="Z72" s="156" t="e">
        <f>VLOOKUP($B72,GtP!$A:$DD,MATCH("G12/13_0-2",GtP!$A$1:$DD$1,0),FALSE)</f>
        <v>#N/A</v>
      </c>
      <c r="AA72" s="155"/>
      <c r="AB72" s="143" t="e">
        <f t="shared" si="35"/>
        <v>#N/A</v>
      </c>
      <c r="AC72" s="315" t="str">
        <f t="shared" si="36"/>
        <v/>
      </c>
      <c r="AD72" s="349" t="str">
        <f t="shared" si="37"/>
        <v/>
      </c>
      <c r="AE72" s="349" t="str">
        <f t="shared" si="38"/>
        <v/>
      </c>
      <c r="AF72" s="311" t="str">
        <f t="shared" si="39"/>
        <v/>
      </c>
      <c r="AG72" s="141" t="e">
        <f>_xlfn.CONCAT(IF(AT72="","-","B"),IF(BG72="","-","I"),VLOOKUP($B72,GtP!$A:$BB,MATCH("Gs_0-1",GtP!$A$1:$BB$1,0),FALSE))</f>
        <v>#N/A</v>
      </c>
      <c r="AH72" s="140" t="e">
        <f>_xlfn.CONCAT(IF(AU72="","-","B"),IF(BH72="","-","I"),VLOOKUP($B72,GtP!$A:$BB,MATCH("Gs_0-1",GtP!$A$1:$BB$1,0),FALSE))</f>
        <v>#N/A</v>
      </c>
      <c r="AI72" s="140" t="e">
        <f>_xlfn.CONCAT(IF(AV72="","-","B"),IF(BI72="","-","I"),VLOOKUP($B72,GtP!$A:$BB,MATCH("Gi/o_0-1",GtP!$A$1:$BB$1,0),FALSE))</f>
        <v>#N/A</v>
      </c>
      <c r="AJ72" s="140" t="e">
        <f>_xlfn.CONCAT(IF(AW72="","-","B"),IF(BJ72="","-","I"),VLOOKUP($B72,GtP!$A:$BB,MATCH("Gi/o_0-1",GtP!$A$1:$BB$1,0),FALSE))</f>
        <v>#N/A</v>
      </c>
      <c r="AK72" s="140" t="e">
        <f>_xlfn.CONCAT(IF(AX72="","-","B"),IF(BK72="","-","I"),VLOOKUP($B72,GtP!$A:$BB,MATCH("Gi/o_0-1",GtP!$A$1:$BB$1,0),FALSE))</f>
        <v>#N/A</v>
      </c>
      <c r="AL72" s="140" t="e">
        <f>_xlfn.CONCAT(IF(AY72="","-","B"),IF(BL72="","-","I"),VLOOKUP($B72,GtP!$A:$BB,MATCH("Gi/o_0-1",GtP!$A$1:$BB$1,0),FALSE))</f>
        <v>#N/A</v>
      </c>
      <c r="AM72" s="140" t="e">
        <f>_xlfn.CONCAT(IF(AZ72="","-","B"),IF(BM72="","-","I"),VLOOKUP($B72,GtP!$A:$BB,MATCH("Gi/o_0-1",GtP!$A$1:$BB$1,0),FALSE))</f>
        <v>#N/A</v>
      </c>
      <c r="AN72" s="140" t="e">
        <f>_xlfn.CONCAT(IF(BA72="","-","B"),IF(BN72="","-","I"),VLOOKUP($B72,GtP!$A:$BB,MATCH("Gq/11_0-1",GtP!$A$1:$BB$1,0),FALSE))</f>
        <v>#N/A</v>
      </c>
      <c r="AO72" s="140" t="e">
        <f>_xlfn.CONCAT(IF(BB72="","-","B"),IF(BO72="","-","I"),VLOOKUP($B72,GtP!$A:$BB,MATCH("Gq/11_0-1",GtP!$A$1:$BB$1,0),FALSE))</f>
        <v>#N/A</v>
      </c>
      <c r="AP72" s="140" t="e">
        <f>_xlfn.CONCAT(IF(BC72="","-","B"),IF(BP72="","-","I"),VLOOKUP($B72,GtP!$A:$BB,MATCH("Gq/11_0-1",GtP!$A$1:$BB$1,0),FALSE))</f>
        <v>#N/A</v>
      </c>
      <c r="AQ72" s="140" t="e">
        <f>_xlfn.CONCAT(IF(BD72="","-","B"),IF(BQ72="","-","I"),VLOOKUP($B72,GtP!$A:$BB,MATCH("Gq/11_0-1",GtP!$A$1:$BB$1,0),FALSE))</f>
        <v>#N/A</v>
      </c>
      <c r="AR72" s="140" t="e">
        <f>_xlfn.CONCAT(IF(BE72="","-","B"),IF(BR72="","-","I"),VLOOKUP($B72,GtP!$A:$BB,MATCH("G12/13_0-1",GtP!$A$1:$BB$1,0),FALSE))</f>
        <v>#N/A</v>
      </c>
      <c r="AS72" s="140" t="e">
        <f>_xlfn.CONCAT(IF(BF72="","-","B"),IF(BS72="","-","I"),VLOOKUP($B72,GtP!$A:$BB,MATCH("G12/13_0-1",GtP!$A$1:$BB$1,0),FALSE))</f>
        <v>#N/A</v>
      </c>
      <c r="AT72" s="139">
        <f>_xlfn.IFNA(VLOOKUP($B72,'B-LogEmaxOverpEC50'!$A:$AL,MATCH(AT$1,'B-LogEmaxOverpEC50'!$A$1:$AL$1,0),FALSE),"")</f>
        <v>7.5098873499854024</v>
      </c>
      <c r="AU72" s="136" t="str">
        <f>_xlfn.IFNA(VLOOKUP($B72,'B-LogEmaxOverpEC50'!$A:$AL,MATCH(AU$1,'B-LogEmaxOverpEC50'!$A$1:$AL$1,0),FALSE),"")</f>
        <v/>
      </c>
      <c r="AV72" s="152">
        <f>_xlfn.IFNA(VLOOKUP($B72,'B-LogEmaxOverpEC50'!$A:$AL,MATCH(AV$1,'B-LogEmaxOverpEC50'!$A$1:$AL$1,0),FALSE),"")</f>
        <v>8.407</v>
      </c>
      <c r="AW72" s="152">
        <f>_xlfn.IFNA(VLOOKUP($B72,'B-LogEmaxOverpEC50'!$A:$AL,MATCH(AW$1,'B-LogEmaxOverpEC50'!$A$1:$AL$1,0),FALSE),"")</f>
        <v>8.2093337487258395</v>
      </c>
      <c r="AX72" s="152">
        <f>_xlfn.IFNA(VLOOKUP($B72,'B-LogEmaxOverpEC50'!$A:$AL,MATCH(AX$1,'B-LogEmaxOverpEC50'!$A$1:$AL$1,0),FALSE),"")</f>
        <v>8.3550627647296594</v>
      </c>
      <c r="AY72" s="152">
        <f>_xlfn.IFNA(VLOOKUP($B72,'B-LogEmaxOverpEC50'!$A:$AL,MATCH(AY$1,'B-LogEmaxOverpEC50'!$A$1:$AL$1,0),FALSE),"")</f>
        <v>8.3597179493005349</v>
      </c>
      <c r="AZ72" s="152">
        <f>_xlfn.IFNA(VLOOKUP($B72,'B-LogEmaxOverpEC50'!$A:$AL,MATCH(AZ$1,'B-LogEmaxOverpEC50'!$A$1:$AL$1,0),FALSE),"")</f>
        <v>9.1929999999999996</v>
      </c>
      <c r="BA72" s="152">
        <f>_xlfn.IFNA(VLOOKUP($B72,'B-LogEmaxOverpEC50'!$A:$AL,MATCH(BA$1,'B-LogEmaxOverpEC50'!$A$1:$AL$1,0),FALSE),"")</f>
        <v>9.6718860583549748</v>
      </c>
      <c r="BB72" s="152">
        <f>_xlfn.IFNA(VLOOKUP($B72,'B-LogEmaxOverpEC50'!$A:$AL,MATCH(BB$1,'B-LogEmaxOverpEC50'!$A$1:$AL$1,0),FALSE),"")</f>
        <v>9.821940754699197</v>
      </c>
      <c r="BC72" s="152">
        <f>_xlfn.IFNA(VLOOKUP($B72,'B-LogEmaxOverpEC50'!$A:$AL,MATCH(BC$1,'B-LogEmaxOverpEC50'!$A$1:$AL$1,0),FALSE),"")</f>
        <v>9.8198944751339639</v>
      </c>
      <c r="BD72" s="152">
        <f>_xlfn.IFNA(VLOOKUP($B72,'B-LogEmaxOverpEC50'!$A:$AL,MATCH(BD$1,'B-LogEmaxOverpEC50'!$A$1:$AL$1,0),FALSE),"")</f>
        <v>10.143097272929404</v>
      </c>
      <c r="BE72" s="152">
        <f>_xlfn.IFNA(VLOOKUP($B72,'B-LogEmaxOverpEC50'!$A:$AL,MATCH(BE$1,'B-LogEmaxOverpEC50'!$A$1:$AL$1,0),FALSE),"")</f>
        <v>8.5554986898062459</v>
      </c>
      <c r="BF72" s="152">
        <f>_xlfn.IFNA(VLOOKUP($B72,'B-LogEmaxOverpEC50'!$A:$AL,MATCH(BF$1,'B-LogEmaxOverpEC50'!$A$1:$AL$1,0),FALSE),"")</f>
        <v>7.452362969491916</v>
      </c>
      <c r="BG72" s="137">
        <f>_xlfn.IFNA(VLOOKUP($B72,'I-LogEmaxOverpEC50'!$A:$AR,MATCH(BG$1,'I-LogEmaxOverpEC50'!$A$1:$AR$1,0),FALSE),"")</f>
        <v>9.0846294533569143</v>
      </c>
      <c r="BH72" s="136">
        <f>_xlfn.IFNA(VLOOKUP($B72,'I-LogEmaxOverpEC50'!$A:$AR,MATCH(BH$1,'I-LogEmaxOverpEC50'!$A$1:$AR$1,0),FALSE),"")</f>
        <v>9.1091243493697238</v>
      </c>
      <c r="BI72" s="136">
        <f>_xlfn.IFNA(VLOOKUP($B72,'I-LogEmaxOverpEC50'!$A:$AR,MATCH(BI$1,'I-LogEmaxOverpEC50'!$A$1:$AR$1,0),FALSE),"")</f>
        <v>9.6489479168216636</v>
      </c>
      <c r="BJ72" s="136">
        <f>_xlfn.IFNA(VLOOKUP($B72,'I-LogEmaxOverpEC50'!$A:$AR,MATCH(BJ$1,'I-LogEmaxOverpEC50'!$A$1:$AR$1,0),FALSE),"")</f>
        <v>9.6489479168216636</v>
      </c>
      <c r="BK72" s="136">
        <f>_xlfn.IFNA(VLOOKUP($B72,'I-LogEmaxOverpEC50'!$A:$AR,MATCH(BK$1,'I-LogEmaxOverpEC50'!$A$1:$AR$1,0),FALSE),"")</f>
        <v>9.1274145630827608</v>
      </c>
      <c r="BL72" s="136">
        <f>_xlfn.IFNA(VLOOKUP($B72,'I-LogEmaxOverpEC50'!$A:$AR,MATCH(BL$1,'I-LogEmaxOverpEC50'!$A$1:$AR$1,0),FALSE),"")</f>
        <v>9.1274145630827608</v>
      </c>
      <c r="BM72" s="136">
        <f>_xlfn.IFNA(VLOOKUP($B72,'I-LogEmaxOverpEC50'!$A:$AR,MATCH(BM$1,'I-LogEmaxOverpEC50'!$A$1:$AR$1,0),FALSE),"")</f>
        <v>9.4195707312654555</v>
      </c>
      <c r="BN72" s="136">
        <f>_xlfn.IFNA(VLOOKUP($B72,'I-LogEmaxOverpEC50'!$A:$AR,MATCH(BN$1,'I-LogEmaxOverpEC50'!$A$1:$AR$1,0),FALSE),"")</f>
        <v>9.4947593831684234</v>
      </c>
      <c r="BO72" s="136">
        <f>_xlfn.IFNA(VLOOKUP($B72,'I-LogEmaxOverpEC50'!$A:$AR,MATCH(BO$1,'I-LogEmaxOverpEC50'!$A$1:$AR$1,0),FALSE),"")</f>
        <v>9.4947593831684234</v>
      </c>
      <c r="BP72" s="136">
        <f>_xlfn.IFNA(VLOOKUP($B72,'I-LogEmaxOverpEC50'!$A:$AR,MATCH(BP$1,'I-LogEmaxOverpEC50'!$A$1:$AR$1,0),FALSE),"")</f>
        <v>9.2661384402626368</v>
      </c>
      <c r="BQ72" s="136">
        <f>_xlfn.IFNA(VLOOKUP($B72,'I-LogEmaxOverpEC50'!$A:$AR,MATCH(BQ$1,'I-LogEmaxOverpEC50'!$A$1:$AR$1,0),FALSE),"")</f>
        <v>9.0984731260610747</v>
      </c>
      <c r="BR72" s="136">
        <f>_xlfn.IFNA(VLOOKUP($B72,'I-LogEmaxOverpEC50'!$A:$AR,MATCH(BR$1,'I-LogEmaxOverpEC50'!$A$1:$AR$1,0),FALSE),"")</f>
        <v>8.2384071921878874</v>
      </c>
      <c r="BS72" s="136">
        <f>_xlfn.IFNA(VLOOKUP($B72,'I-LogEmaxOverpEC50'!$A:$AR,MATCH(BS$1,'I-LogEmaxOverpEC50'!$A$1:$AR$1,0),FALSE),"")</f>
        <v>7.5691507118637515</v>
      </c>
      <c r="BT72" s="135"/>
      <c r="BU72" s="135"/>
      <c r="BV72" s="135"/>
      <c r="BW72" s="135"/>
      <c r="BX72" s="135"/>
      <c r="BY72" s="135"/>
      <c r="BZ72" s="135"/>
      <c r="CA72" s="135"/>
      <c r="CB72" s="135"/>
      <c r="CC72" s="135"/>
      <c r="CD72" s="135"/>
      <c r="CE72" s="135"/>
      <c r="CF72" s="135"/>
      <c r="CG72" s="135"/>
      <c r="CH72" s="135"/>
      <c r="CI72" s="135"/>
      <c r="CJ72" s="135"/>
    </row>
    <row r="73" spans="1:88" s="166" customFormat="1" x14ac:dyDescent="0.2">
      <c r="A73" s="146" t="e" cm="1">
        <f t="array" ref="A73">_xlfn.IFS(SUM(F73:R73)&gt;0,1,AB73&gt;0,2,TRUE,3)</f>
        <v>#N/A</v>
      </c>
      <c r="B73" s="146" t="s">
        <v>115</v>
      </c>
      <c r="C73" s="144"/>
      <c r="D73" s="151" t="str">
        <f>_xlfn.XLOOKUP(B73,RecNamesAll!A:A,RecNamesAll!E:E)</f>
        <v>A</v>
      </c>
      <c r="E73" s="150" t="str">
        <f>_xlfn.XLOOKUP(B73,RecNamesAll!A:A,RecNamesAll!C:C)</f>
        <v>H2</v>
      </c>
      <c r="F73" s="160" t="e">
        <f t="shared" si="20"/>
        <v>#N/A</v>
      </c>
      <c r="G73" s="159" t="e">
        <f t="shared" si="21"/>
        <v>#N/A</v>
      </c>
      <c r="H73" s="159" t="e">
        <f t="shared" si="22"/>
        <v>#N/A</v>
      </c>
      <c r="I73" s="159" t="e">
        <f t="shared" si="23"/>
        <v>#N/A</v>
      </c>
      <c r="J73" s="159" t="e">
        <f t="shared" si="24"/>
        <v>#N/A</v>
      </c>
      <c r="K73" s="159" t="e">
        <f t="shared" si="25"/>
        <v>#N/A</v>
      </c>
      <c r="L73" s="159" t="e">
        <f t="shared" si="26"/>
        <v>#N/A</v>
      </c>
      <c r="M73" s="159" t="e">
        <f t="shared" si="27"/>
        <v>#N/A</v>
      </c>
      <c r="N73" s="159" t="e">
        <f t="shared" si="28"/>
        <v>#N/A</v>
      </c>
      <c r="O73" s="159" t="e">
        <f t="shared" si="29"/>
        <v>#N/A</v>
      </c>
      <c r="P73" s="159" t="e">
        <f t="shared" si="30"/>
        <v>#N/A</v>
      </c>
      <c r="Q73" s="159" t="e">
        <f t="shared" si="31"/>
        <v>#N/A</v>
      </c>
      <c r="R73" s="159" t="e">
        <f t="shared" si="32"/>
        <v>#N/A</v>
      </c>
      <c r="S73" s="147"/>
      <c r="T73" s="147"/>
      <c r="U73" s="146" t="str">
        <f t="shared" si="33"/>
        <v>A</v>
      </c>
      <c r="V73" s="145" t="str">
        <f t="shared" si="34"/>
        <v>H2</v>
      </c>
      <c r="W73" s="157" t="e">
        <f>VLOOKUP($B73,GtP!$A:$DD,MATCH("Gs_0-2",GtP!$A$1:$DD$1,0),FALSE)</f>
        <v>#N/A</v>
      </c>
      <c r="X73" s="156" t="e">
        <f>VLOOKUP($B73,GtP!$A:$DD,MATCH("Gi/o_0-2",GtP!$A$1:$DD$1,0),FALSE)</f>
        <v>#N/A</v>
      </c>
      <c r="Y73" s="156" t="e">
        <f>VLOOKUP($B73,GtP!$A:$DD,MATCH("Gq/11_0-2",GtP!$A$1:$DD$1,0),FALSE)</f>
        <v>#N/A</v>
      </c>
      <c r="Z73" s="156" t="e">
        <f>VLOOKUP($B73,GtP!$A:$DD,MATCH("G12/13_0-2",GtP!$A$1:$DD$1,0),FALSE)</f>
        <v>#N/A</v>
      </c>
      <c r="AA73" s="155"/>
      <c r="AB73" s="143" t="e">
        <f t="shared" si="35"/>
        <v>#N/A</v>
      </c>
      <c r="AC73" s="315" t="str">
        <f t="shared" si="36"/>
        <v/>
      </c>
      <c r="AD73" s="349" t="str">
        <f t="shared" si="37"/>
        <v/>
      </c>
      <c r="AE73" s="349" t="str">
        <f t="shared" si="38"/>
        <v/>
      </c>
      <c r="AF73" s="311" t="str">
        <f t="shared" si="39"/>
        <v/>
      </c>
      <c r="AG73" s="141" t="e">
        <f>_xlfn.CONCAT(IF(AT73="","-","B"),IF(BG73="","-","I"),VLOOKUP($B73,GtP!$A:$BB,MATCH("Gs_0-1",GtP!$A$1:$BB$1,0),FALSE))</f>
        <v>#N/A</v>
      </c>
      <c r="AH73" s="140" t="e">
        <f>_xlfn.CONCAT(IF(AU73="","-","B"),IF(BH73="","-","I"),VLOOKUP($B73,GtP!$A:$BB,MATCH("Gs_0-1",GtP!$A$1:$BB$1,0),FALSE))</f>
        <v>#N/A</v>
      </c>
      <c r="AI73" s="140" t="e">
        <f>_xlfn.CONCAT(IF(AV73="","-","B"),IF(BI73="","-","I"),VLOOKUP($B73,GtP!$A:$BB,MATCH("Gi/o_0-1",GtP!$A$1:$BB$1,0),FALSE))</f>
        <v>#N/A</v>
      </c>
      <c r="AJ73" s="140" t="e">
        <f>_xlfn.CONCAT(IF(AW73="","-","B"),IF(BJ73="","-","I"),VLOOKUP($B73,GtP!$A:$BB,MATCH("Gi/o_0-1",GtP!$A$1:$BB$1,0),FALSE))</f>
        <v>#N/A</v>
      </c>
      <c r="AK73" s="140" t="e">
        <f>_xlfn.CONCAT(IF(AX73="","-","B"),IF(BK73="","-","I"),VLOOKUP($B73,GtP!$A:$BB,MATCH("Gi/o_0-1",GtP!$A$1:$BB$1,0),FALSE))</f>
        <v>#N/A</v>
      </c>
      <c r="AL73" s="140" t="e">
        <f>_xlfn.CONCAT(IF(AY73="","-","B"),IF(BL73="","-","I"),VLOOKUP($B73,GtP!$A:$BB,MATCH("Gi/o_0-1",GtP!$A$1:$BB$1,0),FALSE))</f>
        <v>#N/A</v>
      </c>
      <c r="AM73" s="140" t="e">
        <f>_xlfn.CONCAT(IF(AZ73="","-","B"),IF(BM73="","-","I"),VLOOKUP($B73,GtP!$A:$BB,MATCH("Gi/o_0-1",GtP!$A$1:$BB$1,0),FALSE))</f>
        <v>#N/A</v>
      </c>
      <c r="AN73" s="140" t="e">
        <f>_xlfn.CONCAT(IF(BA73="","-","B"),IF(BN73="","-","I"),VLOOKUP($B73,GtP!$A:$BB,MATCH("Gq/11_0-1",GtP!$A$1:$BB$1,0),FALSE))</f>
        <v>#N/A</v>
      </c>
      <c r="AO73" s="140" t="e">
        <f>_xlfn.CONCAT(IF(BB73="","-","B"),IF(BO73="","-","I"),VLOOKUP($B73,GtP!$A:$BB,MATCH("Gq/11_0-1",GtP!$A$1:$BB$1,0),FALSE))</f>
        <v>#N/A</v>
      </c>
      <c r="AP73" s="140" t="e">
        <f>_xlfn.CONCAT(IF(BC73="","-","B"),IF(BP73="","-","I"),VLOOKUP($B73,GtP!$A:$BB,MATCH("Gq/11_0-1",GtP!$A$1:$BB$1,0),FALSE))</f>
        <v>#N/A</v>
      </c>
      <c r="AQ73" s="140" t="e">
        <f>_xlfn.CONCAT(IF(BD73="","-","B"),IF(BQ73="","-","I"),VLOOKUP($B73,GtP!$A:$BB,MATCH("Gq/11_0-1",GtP!$A$1:$BB$1,0),FALSE))</f>
        <v>#N/A</v>
      </c>
      <c r="AR73" s="140" t="e">
        <f>_xlfn.CONCAT(IF(BE73="","-","B"),IF(BR73="","-","I"),VLOOKUP($B73,GtP!$A:$BB,MATCH("G12/13_0-1",GtP!$A$1:$BB$1,0),FALSE))</f>
        <v>#N/A</v>
      </c>
      <c r="AS73" s="140" t="e">
        <f>_xlfn.CONCAT(IF(BF73="","-","B"),IF(BS73="","-","I"),VLOOKUP($B73,GtP!$A:$BB,MATCH("G12/13_0-1",GtP!$A$1:$BB$1,0),FALSE))</f>
        <v>#N/A</v>
      </c>
      <c r="AT73" s="139">
        <f>_xlfn.IFNA(VLOOKUP($B73,'B-LogEmaxOverpEC50'!$A:$AL,MATCH(AT$1,'B-LogEmaxOverpEC50'!$A$1:$AL$1,0),FALSE),"")</f>
        <v>9.0081997349532639</v>
      </c>
      <c r="AU73" s="136" t="str">
        <f>_xlfn.IFNA(VLOOKUP($B73,'B-LogEmaxOverpEC50'!$A:$AL,MATCH(AU$1,'B-LogEmaxOverpEC50'!$A$1:$AL$1,0),FALSE),"")</f>
        <v/>
      </c>
      <c r="AV73" s="152" t="str">
        <f>_xlfn.IFNA(VLOOKUP($B73,'B-LogEmaxOverpEC50'!$A:$AL,MATCH(AV$1,'B-LogEmaxOverpEC50'!$A$1:$AL$1,0),FALSE),"")</f>
        <v/>
      </c>
      <c r="AW73" s="152" t="str">
        <f>_xlfn.IFNA(VLOOKUP($B73,'B-LogEmaxOverpEC50'!$A:$AL,MATCH(AW$1,'B-LogEmaxOverpEC50'!$A$1:$AL$1,0),FALSE),"")</f>
        <v/>
      </c>
      <c r="AX73" s="152">
        <f>_xlfn.IFNA(VLOOKUP($B73,'B-LogEmaxOverpEC50'!$A:$AL,MATCH(AX$1,'B-LogEmaxOverpEC50'!$A$1:$AL$1,0),FALSE),"")</f>
        <v>6.4263939712772764</v>
      </c>
      <c r="AY73" s="152">
        <f>_xlfn.IFNA(VLOOKUP($B73,'B-LogEmaxOverpEC50'!$A:$AL,MATCH(AY$1,'B-LogEmaxOverpEC50'!$A$1:$AL$1,0),FALSE),"")</f>
        <v>6.3290649652108</v>
      </c>
      <c r="AZ73" s="152">
        <f>_xlfn.IFNA(VLOOKUP($B73,'B-LogEmaxOverpEC50'!$A:$AL,MATCH(AZ$1,'B-LogEmaxOverpEC50'!$A$1:$AL$1,0),FALSE),"")</f>
        <v>5.6199568073185873</v>
      </c>
      <c r="BA73" s="152" t="str">
        <f>_xlfn.IFNA(VLOOKUP($B73,'B-LogEmaxOverpEC50'!$A:$AL,MATCH(BA$1,'B-LogEmaxOverpEC50'!$A$1:$AL$1,0),FALSE),"")</f>
        <v/>
      </c>
      <c r="BB73" s="152" t="str">
        <f>_xlfn.IFNA(VLOOKUP($B73,'B-LogEmaxOverpEC50'!$A:$AL,MATCH(BB$1,'B-LogEmaxOverpEC50'!$A$1:$AL$1,0),FALSE),"")</f>
        <v/>
      </c>
      <c r="BC73" s="152" t="str">
        <f>_xlfn.IFNA(VLOOKUP($B73,'B-LogEmaxOverpEC50'!$A:$AL,MATCH(BC$1,'B-LogEmaxOverpEC50'!$A$1:$AL$1,0),FALSE),"")</f>
        <v/>
      </c>
      <c r="BD73" s="152">
        <f>_xlfn.IFNA(VLOOKUP($B73,'B-LogEmaxOverpEC50'!$A:$AL,MATCH(BD$1,'B-LogEmaxOverpEC50'!$A$1:$AL$1,0),FALSE),"")</f>
        <v>8.5032438590697179</v>
      </c>
      <c r="BE73" s="152">
        <f>_xlfn.IFNA(VLOOKUP($B73,'B-LogEmaxOverpEC50'!$A:$AL,MATCH(BE$1,'B-LogEmaxOverpEC50'!$A$1:$AL$1,0),FALSE),"")</f>
        <v>6.7975286272137323</v>
      </c>
      <c r="BF73" s="152">
        <f>_xlfn.IFNA(VLOOKUP($B73,'B-LogEmaxOverpEC50'!$A:$AL,MATCH(BF$1,'B-LogEmaxOverpEC50'!$A$1:$AL$1,0),FALSE),"")</f>
        <v>6.4302137702238529</v>
      </c>
      <c r="BG73" s="137">
        <f>_xlfn.IFNA(VLOOKUP($B73,'I-LogEmaxOverpEC50'!$A:$AR,MATCH(BG$1,'I-LogEmaxOverpEC50'!$A$1:$AR$1,0),FALSE),"")</f>
        <v>7.7143342236331147</v>
      </c>
      <c r="BH73" s="136">
        <f>_xlfn.IFNA(VLOOKUP($B73,'I-LogEmaxOverpEC50'!$A:$AR,MATCH(BH$1,'I-LogEmaxOverpEC50'!$A$1:$AR$1,0),FALSE),"")</f>
        <v>7.5636714754845427</v>
      </c>
      <c r="BI73" s="136" t="str">
        <f>_xlfn.IFNA(VLOOKUP($B73,'I-LogEmaxOverpEC50'!$A:$AR,MATCH(BI$1,'I-LogEmaxOverpEC50'!$A$1:$AR$1,0),FALSE),"")</f>
        <v/>
      </c>
      <c r="BJ73" s="136" t="str">
        <f>_xlfn.IFNA(VLOOKUP($B73,'I-LogEmaxOverpEC50'!$A:$AR,MATCH(BJ$1,'I-LogEmaxOverpEC50'!$A$1:$AR$1,0),FALSE),"")</f>
        <v/>
      </c>
      <c r="BK73" s="136">
        <f>_xlfn.IFNA(VLOOKUP($B73,'I-LogEmaxOverpEC50'!$A:$AR,MATCH(BK$1,'I-LogEmaxOverpEC50'!$A$1:$AR$1,0),FALSE),"")</f>
        <v>7.2008967172961862</v>
      </c>
      <c r="BL73" s="136">
        <f>_xlfn.IFNA(VLOOKUP($B73,'I-LogEmaxOverpEC50'!$A:$AR,MATCH(BL$1,'I-LogEmaxOverpEC50'!$A$1:$AR$1,0),FALSE),"")</f>
        <v>7.2008967172961862</v>
      </c>
      <c r="BM73" s="136">
        <f>_xlfn.IFNA(VLOOKUP($B73,'I-LogEmaxOverpEC50'!$A:$AR,MATCH(BM$1,'I-LogEmaxOverpEC50'!$A$1:$AR$1,0),FALSE),"")</f>
        <v>7.0596074028673499</v>
      </c>
      <c r="BN73" s="136" t="str">
        <f>_xlfn.IFNA(VLOOKUP($B73,'I-LogEmaxOverpEC50'!$A:$AR,MATCH(BN$1,'I-LogEmaxOverpEC50'!$A$1:$AR$1,0),FALSE),"")</f>
        <v/>
      </c>
      <c r="BO73" s="136" t="str">
        <f>_xlfn.IFNA(VLOOKUP($B73,'I-LogEmaxOverpEC50'!$A:$AR,MATCH(BO$1,'I-LogEmaxOverpEC50'!$A$1:$AR$1,0),FALSE),"")</f>
        <v/>
      </c>
      <c r="BP73" s="136" t="str">
        <f>_xlfn.IFNA(VLOOKUP($B73,'I-LogEmaxOverpEC50'!$A:$AR,MATCH(BP$1,'I-LogEmaxOverpEC50'!$A$1:$AR$1,0),FALSE),"")</f>
        <v/>
      </c>
      <c r="BQ73" s="136" t="str">
        <f>_xlfn.IFNA(VLOOKUP($B73,'I-LogEmaxOverpEC50'!$A:$AR,MATCH(BQ$1,'I-LogEmaxOverpEC50'!$A$1:$AR$1,0),FALSE),"")</f>
        <v/>
      </c>
      <c r="BR73" s="136" t="str">
        <f>_xlfn.IFNA(VLOOKUP($B73,'I-LogEmaxOverpEC50'!$A:$AR,MATCH(BR$1,'I-LogEmaxOverpEC50'!$A$1:$AR$1,0),FALSE),"")</f>
        <v/>
      </c>
      <c r="BS73" s="136" t="str">
        <f>_xlfn.IFNA(VLOOKUP($B73,'I-LogEmaxOverpEC50'!$A:$AR,MATCH(BS$1,'I-LogEmaxOverpEC50'!$A$1:$AR$1,0),FALSE),"")</f>
        <v/>
      </c>
      <c r="BT73" s="135"/>
      <c r="BU73" s="135"/>
      <c r="BV73" s="135"/>
      <c r="BW73" s="135"/>
      <c r="BX73" s="135"/>
      <c r="BY73" s="135"/>
      <c r="BZ73" s="135"/>
      <c r="CA73" s="135"/>
      <c r="CB73" s="135"/>
      <c r="CC73" s="135"/>
      <c r="CD73" s="135"/>
      <c r="CE73" s="135"/>
      <c r="CF73" s="135"/>
      <c r="CG73" s="135"/>
      <c r="CH73" s="135"/>
      <c r="CI73" s="135"/>
      <c r="CJ73" s="135"/>
    </row>
    <row r="74" spans="1:88" s="166" customFormat="1" x14ac:dyDescent="0.2">
      <c r="A74" s="146" cm="1">
        <f t="array" ref="A74">_xlfn.IFS(SUM(F74:R74)&gt;0,1,AB74&gt;0,2,TRUE,3)</f>
        <v>1</v>
      </c>
      <c r="B74" s="146" t="s">
        <v>116</v>
      </c>
      <c r="C74" s="164"/>
      <c r="D74" s="151" t="str">
        <f>_xlfn.XLOOKUP(B74,RecNamesAll!A:A,RecNamesAll!E:E)</f>
        <v>A</v>
      </c>
      <c r="E74" s="150" t="str">
        <f>_xlfn.XLOOKUP(B74,RecNamesAll!A:A,RecNamesAll!C:C)</f>
        <v>H3</v>
      </c>
      <c r="F74" s="160" t="str">
        <f t="shared" si="20"/>
        <v/>
      </c>
      <c r="G74" s="159" t="str">
        <f t="shared" si="21"/>
        <v/>
      </c>
      <c r="H74" s="159">
        <f t="shared" si="22"/>
        <v>8.775035490483253</v>
      </c>
      <c r="I74" s="159">
        <f t="shared" si="23"/>
        <v>8.775035490483253</v>
      </c>
      <c r="J74" s="159">
        <f t="shared" si="24"/>
        <v>8.1069507120050357</v>
      </c>
      <c r="K74" s="159">
        <f t="shared" si="25"/>
        <v>8.1069507120050357</v>
      </c>
      <c r="L74" s="159">
        <f t="shared" si="26"/>
        <v>7.5072421683184265</v>
      </c>
      <c r="M74" s="159" t="str">
        <f t="shared" si="27"/>
        <v/>
      </c>
      <c r="N74" s="159" t="str">
        <f t="shared" si="28"/>
        <v/>
      </c>
      <c r="O74" s="159" t="str">
        <f t="shared" si="29"/>
        <v/>
      </c>
      <c r="P74" s="159" t="str">
        <f t="shared" si="30"/>
        <v/>
      </c>
      <c r="Q74" s="159" t="str">
        <f t="shared" si="31"/>
        <v/>
      </c>
      <c r="R74" s="159" t="str">
        <f t="shared" si="32"/>
        <v/>
      </c>
      <c r="S74" s="147"/>
      <c r="T74" s="147"/>
      <c r="U74" s="146" t="str">
        <f t="shared" si="33"/>
        <v>A</v>
      </c>
      <c r="V74" s="145" t="str">
        <f t="shared" si="34"/>
        <v>H3</v>
      </c>
      <c r="W74" s="157">
        <f>VLOOKUP($B74,GtP!$A:$DD,MATCH("Gs_0-2",GtP!$A$1:$DD$1,0),FALSE)</f>
        <v>0</v>
      </c>
      <c r="X74" s="156">
        <f>VLOOKUP($B74,GtP!$A:$DD,MATCH("Gi/o_0-2",GtP!$A$1:$DD$1,0),FALSE)</f>
        <v>1</v>
      </c>
      <c r="Y74" s="156">
        <f>VLOOKUP($B74,GtP!$A:$DD,MATCH("Gq/11_0-2",GtP!$A$1:$DD$1,0),FALSE)</f>
        <v>0</v>
      </c>
      <c r="Z74" s="156">
        <f>VLOOKUP($B74,GtP!$A:$DD,MATCH("G12/13_0-2",GtP!$A$1:$DD$1,0),FALSE)</f>
        <v>0</v>
      </c>
      <c r="AA74" s="155"/>
      <c r="AB74" s="143">
        <f t="shared" si="35"/>
        <v>1</v>
      </c>
      <c r="AC74" s="315" t="str">
        <f t="shared" si="36"/>
        <v/>
      </c>
      <c r="AD74" s="349">
        <f t="shared" si="37"/>
        <v>5</v>
      </c>
      <c r="AE74" s="349" t="str">
        <f t="shared" si="38"/>
        <v/>
      </c>
      <c r="AF74" s="311" t="str">
        <f t="shared" si="39"/>
        <v/>
      </c>
      <c r="AG74" s="141" t="str">
        <f>_xlfn.CONCAT(IF(AT74="","-","B"),IF(BG74="","-","I"),VLOOKUP($B74,GtP!$A:$BB,MATCH("Gs_0-1",GtP!$A$1:$BB$1,0),FALSE))</f>
        <v>---</v>
      </c>
      <c r="AH74" s="140" t="str">
        <f>_xlfn.CONCAT(IF(AU74="","-","B"),IF(BH74="","-","I"),VLOOKUP($B74,GtP!$A:$BB,MATCH("Gs_0-1",GtP!$A$1:$BB$1,0),FALSE))</f>
        <v>---</v>
      </c>
      <c r="AI74" s="140" t="str">
        <f>_xlfn.CONCAT(IF(AV74="","-","B"),IF(BI74="","-","I"),VLOOKUP($B74,GtP!$A:$BB,MATCH("Gi/o_0-1",GtP!$A$1:$BB$1,0),FALSE))</f>
        <v>-IG</v>
      </c>
      <c r="AJ74" s="140" t="str">
        <f>_xlfn.CONCAT(IF(AW74="","-","B"),IF(BJ74="","-","I"),VLOOKUP($B74,GtP!$A:$BB,MATCH("Gi/o_0-1",GtP!$A$1:$BB$1,0),FALSE))</f>
        <v>-IG</v>
      </c>
      <c r="AK74" s="140" t="str">
        <f>_xlfn.CONCAT(IF(AX74="","-","B"),IF(BK74="","-","I"),VLOOKUP($B74,GtP!$A:$BB,MATCH("Gi/o_0-1",GtP!$A$1:$BB$1,0),FALSE))</f>
        <v>-IG</v>
      </c>
      <c r="AL74" s="140" t="str">
        <f>_xlfn.CONCAT(IF(AY74="","-","B"),IF(BL74="","-","I"),VLOOKUP($B74,GtP!$A:$BB,MATCH("Gi/o_0-1",GtP!$A$1:$BB$1,0),FALSE))</f>
        <v>-IG</v>
      </c>
      <c r="AM74" s="140" t="str">
        <f>_xlfn.CONCAT(IF(AZ74="","-","B"),IF(BM74="","-","I"),VLOOKUP($B74,GtP!$A:$BB,MATCH("Gi/o_0-1",GtP!$A$1:$BB$1,0),FALSE))</f>
        <v>-IG</v>
      </c>
      <c r="AN74" s="140" t="str">
        <f>_xlfn.CONCAT(IF(BA74="","-","B"),IF(BN74="","-","I"),VLOOKUP($B74,GtP!$A:$BB,MATCH("Gq/11_0-1",GtP!$A$1:$BB$1,0),FALSE))</f>
        <v>---</v>
      </c>
      <c r="AO74" s="140" t="str">
        <f>_xlfn.CONCAT(IF(BB74="","-","B"),IF(BO74="","-","I"),VLOOKUP($B74,GtP!$A:$BB,MATCH("Gq/11_0-1",GtP!$A$1:$BB$1,0),FALSE))</f>
        <v>---</v>
      </c>
      <c r="AP74" s="140" t="str">
        <f>_xlfn.CONCAT(IF(BC74="","-","B"),IF(BP74="","-","I"),VLOOKUP($B74,GtP!$A:$BB,MATCH("Gq/11_0-1",GtP!$A$1:$BB$1,0),FALSE))</f>
        <v>-I-</v>
      </c>
      <c r="AQ74" s="140" t="str">
        <f>_xlfn.CONCAT(IF(BD74="","-","B"),IF(BQ74="","-","I"),VLOOKUP($B74,GtP!$A:$BB,MATCH("Gq/11_0-1",GtP!$A$1:$BB$1,0),FALSE))</f>
        <v>---</v>
      </c>
      <c r="AR74" s="140" t="str">
        <f>_xlfn.CONCAT(IF(BE74="","-","B"),IF(BR74="","-","I"),VLOOKUP($B74,GtP!$A:$BB,MATCH("G12/13_0-1",GtP!$A$1:$BB$1,0),FALSE))</f>
        <v>-I-</v>
      </c>
      <c r="AS74" s="140" t="str">
        <f>_xlfn.CONCAT(IF(BF74="","-","B"),IF(BS74="","-","I"),VLOOKUP($B74,GtP!$A:$BB,MATCH("G12/13_0-1",GtP!$A$1:$BB$1,0),FALSE))</f>
        <v>---</v>
      </c>
      <c r="AT74" s="139" t="str">
        <f>_xlfn.IFNA(VLOOKUP($B74,'B-LogEmaxOverpEC50'!$A:$AL,MATCH(AT$1,'B-LogEmaxOverpEC50'!$A$1:$AL$1,0),FALSE),"")</f>
        <v/>
      </c>
      <c r="AU74" s="136" t="str">
        <f>_xlfn.IFNA(VLOOKUP($B74,'B-LogEmaxOverpEC50'!$A:$AL,MATCH(AU$1,'B-LogEmaxOverpEC50'!$A$1:$AL$1,0),FALSE),"")</f>
        <v/>
      </c>
      <c r="AV74" s="152" t="str">
        <f>_xlfn.IFNA(VLOOKUP($B74,'B-LogEmaxOverpEC50'!$A:$AL,MATCH(AV$1,'B-LogEmaxOverpEC50'!$A$1:$AL$1,0),FALSE),"")</f>
        <v/>
      </c>
      <c r="AW74" s="152" t="str">
        <f>_xlfn.IFNA(VLOOKUP($B74,'B-LogEmaxOverpEC50'!$A:$AL,MATCH(AW$1,'B-LogEmaxOverpEC50'!$A$1:$AL$1,0),FALSE),"")</f>
        <v/>
      </c>
      <c r="AX74" s="152" t="str">
        <f>_xlfn.IFNA(VLOOKUP($B74,'B-LogEmaxOverpEC50'!$A:$AL,MATCH(AX$1,'B-LogEmaxOverpEC50'!$A$1:$AL$1,0),FALSE),"")</f>
        <v/>
      </c>
      <c r="AY74" s="152" t="str">
        <f>_xlfn.IFNA(VLOOKUP($B74,'B-LogEmaxOverpEC50'!$A:$AL,MATCH(AY$1,'B-LogEmaxOverpEC50'!$A$1:$AL$1,0),FALSE),"")</f>
        <v/>
      </c>
      <c r="AZ74" s="152" t="str">
        <f>_xlfn.IFNA(VLOOKUP($B74,'B-LogEmaxOverpEC50'!$A:$AL,MATCH(AZ$1,'B-LogEmaxOverpEC50'!$A$1:$AL$1,0),FALSE),"")</f>
        <v/>
      </c>
      <c r="BA74" s="152" t="str">
        <f>_xlfn.IFNA(VLOOKUP($B74,'B-LogEmaxOverpEC50'!$A:$AL,MATCH(BA$1,'B-LogEmaxOverpEC50'!$A$1:$AL$1,0),FALSE),"")</f>
        <v/>
      </c>
      <c r="BB74" s="152" t="str">
        <f>_xlfn.IFNA(VLOOKUP($B74,'B-LogEmaxOverpEC50'!$A:$AL,MATCH(BB$1,'B-LogEmaxOverpEC50'!$A$1:$AL$1,0),FALSE),"")</f>
        <v/>
      </c>
      <c r="BC74" s="152" t="str">
        <f>_xlfn.IFNA(VLOOKUP($B74,'B-LogEmaxOverpEC50'!$A:$AL,MATCH(BC$1,'B-LogEmaxOverpEC50'!$A$1:$AL$1,0),FALSE),"")</f>
        <v/>
      </c>
      <c r="BD74" s="152" t="str">
        <f>_xlfn.IFNA(VLOOKUP($B74,'B-LogEmaxOverpEC50'!$A:$AL,MATCH(BD$1,'B-LogEmaxOverpEC50'!$A$1:$AL$1,0),FALSE),"")</f>
        <v/>
      </c>
      <c r="BE74" s="152" t="str">
        <f>_xlfn.IFNA(VLOOKUP($B74,'B-LogEmaxOverpEC50'!$A:$AL,MATCH(BE$1,'B-LogEmaxOverpEC50'!$A$1:$AL$1,0),FALSE),"")</f>
        <v/>
      </c>
      <c r="BF74" s="152" t="str">
        <f>_xlfn.IFNA(VLOOKUP($B74,'B-LogEmaxOverpEC50'!$A:$AL,MATCH(BF$1,'B-LogEmaxOverpEC50'!$A$1:$AL$1,0),FALSE),"")</f>
        <v/>
      </c>
      <c r="BG74" s="137" t="str">
        <f>_xlfn.IFNA(VLOOKUP($B74,'I-LogEmaxOverpEC50'!$A:$AR,MATCH(BG$1,'I-LogEmaxOverpEC50'!$A$1:$AR$1,0),FALSE),"")</f>
        <v/>
      </c>
      <c r="BH74" s="136" t="str">
        <f>_xlfn.IFNA(VLOOKUP($B74,'I-LogEmaxOverpEC50'!$A:$AR,MATCH(BH$1,'I-LogEmaxOverpEC50'!$A$1:$AR$1,0),FALSE),"")</f>
        <v/>
      </c>
      <c r="BI74" s="136">
        <f>_xlfn.IFNA(VLOOKUP($B74,'I-LogEmaxOverpEC50'!$A:$AR,MATCH(BI$1,'I-LogEmaxOverpEC50'!$A$1:$AR$1,0),FALSE),"")</f>
        <v>8.775035490483253</v>
      </c>
      <c r="BJ74" s="136">
        <f>_xlfn.IFNA(VLOOKUP($B74,'I-LogEmaxOverpEC50'!$A:$AR,MATCH(BJ$1,'I-LogEmaxOverpEC50'!$A$1:$AR$1,0),FALSE),"")</f>
        <v>8.775035490483253</v>
      </c>
      <c r="BK74" s="136">
        <f>_xlfn.IFNA(VLOOKUP($B74,'I-LogEmaxOverpEC50'!$A:$AR,MATCH(BK$1,'I-LogEmaxOverpEC50'!$A$1:$AR$1,0),FALSE),"")</f>
        <v>8.1069507120050357</v>
      </c>
      <c r="BL74" s="136">
        <f>_xlfn.IFNA(VLOOKUP($B74,'I-LogEmaxOverpEC50'!$A:$AR,MATCH(BL$1,'I-LogEmaxOverpEC50'!$A$1:$AR$1,0),FALSE),"")</f>
        <v>8.1069507120050357</v>
      </c>
      <c r="BM74" s="136">
        <f>_xlfn.IFNA(VLOOKUP($B74,'I-LogEmaxOverpEC50'!$A:$AR,MATCH(BM$1,'I-LogEmaxOverpEC50'!$A$1:$AR$1,0),FALSE),"")</f>
        <v>7.5072421683184265</v>
      </c>
      <c r="BN74" s="136" t="str">
        <f>_xlfn.IFNA(VLOOKUP($B74,'I-LogEmaxOverpEC50'!$A:$AR,MATCH(BN$1,'I-LogEmaxOverpEC50'!$A$1:$AR$1,0),FALSE),"")</f>
        <v/>
      </c>
      <c r="BO74" s="136" t="str">
        <f>_xlfn.IFNA(VLOOKUP($B74,'I-LogEmaxOverpEC50'!$A:$AR,MATCH(BO$1,'I-LogEmaxOverpEC50'!$A$1:$AR$1,0),FALSE),"")</f>
        <v/>
      </c>
      <c r="BP74" s="136">
        <f>_xlfn.IFNA(VLOOKUP($B74,'I-LogEmaxOverpEC50'!$A:$AR,MATCH(BP$1,'I-LogEmaxOverpEC50'!$A$1:$AR$1,0),FALSE),"")</f>
        <v>7.6019737575140756</v>
      </c>
      <c r="BQ74" s="136" t="str">
        <f>_xlfn.IFNA(VLOOKUP($B74,'I-LogEmaxOverpEC50'!$A:$AR,MATCH(BQ$1,'I-LogEmaxOverpEC50'!$A$1:$AR$1,0),FALSE),"")</f>
        <v/>
      </c>
      <c r="BR74" s="136">
        <f>_xlfn.IFNA(VLOOKUP($B74,'I-LogEmaxOverpEC50'!$A:$AR,MATCH(BR$1,'I-LogEmaxOverpEC50'!$A$1:$AR$1,0),FALSE),"")</f>
        <v>6.8623496093002805</v>
      </c>
      <c r="BS74" s="136" t="str">
        <f>_xlfn.IFNA(VLOOKUP($B74,'I-LogEmaxOverpEC50'!$A:$AR,MATCH(BS$1,'I-LogEmaxOverpEC50'!$A$1:$AR$1,0),FALSE),"")</f>
        <v/>
      </c>
      <c r="BT74" s="135"/>
      <c r="BU74" s="135"/>
      <c r="BV74" s="135"/>
      <c r="BW74" s="135"/>
      <c r="BX74" s="135"/>
      <c r="BY74" s="135"/>
      <c r="BZ74" s="135"/>
      <c r="CA74" s="135"/>
      <c r="CB74" s="135"/>
      <c r="CC74" s="135"/>
      <c r="CD74" s="135"/>
      <c r="CE74" s="135"/>
      <c r="CF74" s="135"/>
      <c r="CG74" s="135"/>
      <c r="CH74" s="135"/>
      <c r="CI74" s="135"/>
      <c r="CJ74" s="135"/>
    </row>
    <row r="75" spans="1:88" s="163" customFormat="1" x14ac:dyDescent="0.2">
      <c r="A75" s="146" cm="1">
        <f t="array" ref="A75">_xlfn.IFS(SUM(F75:R75)&gt;0,1,AB75&gt;0,2,TRUE,3)</f>
        <v>1</v>
      </c>
      <c r="B75" s="146" t="s">
        <v>117</v>
      </c>
      <c r="C75" s="164"/>
      <c r="D75" s="151" t="str">
        <f>_xlfn.XLOOKUP(B75,RecNamesAll!A:A,RecNamesAll!E:E)</f>
        <v>A</v>
      </c>
      <c r="E75" s="150" t="str">
        <f>_xlfn.XLOOKUP(B75,RecNamesAll!A:A,RecNamesAll!C:C)</f>
        <v>H4</v>
      </c>
      <c r="F75" s="160" t="str">
        <f t="shared" si="20"/>
        <v/>
      </c>
      <c r="G75" s="159" t="str">
        <f t="shared" si="21"/>
        <v/>
      </c>
      <c r="H75" s="159">
        <f t="shared" si="22"/>
        <v>9.050791912203751</v>
      </c>
      <c r="I75" s="159">
        <f t="shared" si="23"/>
        <v>9.050791912203751</v>
      </c>
      <c r="J75" s="159">
        <f t="shared" si="24"/>
        <v>7.9068664615292796</v>
      </c>
      <c r="K75" s="159">
        <f t="shared" si="25"/>
        <v>7.9068664615292796</v>
      </c>
      <c r="L75" s="159" t="str">
        <f t="shared" si="26"/>
        <v/>
      </c>
      <c r="M75" s="159" t="str">
        <f t="shared" si="27"/>
        <v/>
      </c>
      <c r="N75" s="159" t="str">
        <f t="shared" si="28"/>
        <v/>
      </c>
      <c r="O75" s="159" t="str">
        <f t="shared" si="29"/>
        <v/>
      </c>
      <c r="P75" s="159" t="str">
        <f t="shared" si="30"/>
        <v/>
      </c>
      <c r="Q75" s="159" t="str">
        <f t="shared" si="31"/>
        <v/>
      </c>
      <c r="R75" s="159" t="str">
        <f t="shared" si="32"/>
        <v/>
      </c>
      <c r="S75" s="147"/>
      <c r="T75" s="147"/>
      <c r="U75" s="146" t="str">
        <f t="shared" si="33"/>
        <v>A</v>
      </c>
      <c r="V75" s="145" t="str">
        <f t="shared" si="34"/>
        <v>H4</v>
      </c>
      <c r="W75" s="157">
        <f>VLOOKUP($B75,GtP!$A:$DD,MATCH("Gs_0-2",GtP!$A$1:$DD$1,0),FALSE)</f>
        <v>0</v>
      </c>
      <c r="X75" s="156">
        <f>VLOOKUP($B75,GtP!$A:$DD,MATCH("Gi/o_0-2",GtP!$A$1:$DD$1,0),FALSE)</f>
        <v>1</v>
      </c>
      <c r="Y75" s="156">
        <f>VLOOKUP($B75,GtP!$A:$DD,MATCH("Gq/11_0-2",GtP!$A$1:$DD$1,0),FALSE)</f>
        <v>0</v>
      </c>
      <c r="Z75" s="156">
        <f>VLOOKUP($B75,GtP!$A:$DD,MATCH("G12/13_0-2",GtP!$A$1:$DD$1,0),FALSE)</f>
        <v>0</v>
      </c>
      <c r="AA75" s="155"/>
      <c r="AB75" s="143">
        <f t="shared" si="35"/>
        <v>1</v>
      </c>
      <c r="AC75" s="315" t="str">
        <f t="shared" si="36"/>
        <v/>
      </c>
      <c r="AD75" s="349">
        <f t="shared" si="37"/>
        <v>4</v>
      </c>
      <c r="AE75" s="349" t="str">
        <f t="shared" si="38"/>
        <v/>
      </c>
      <c r="AF75" s="311" t="str">
        <f t="shared" si="39"/>
        <v/>
      </c>
      <c r="AG75" s="141" t="str">
        <f>_xlfn.CONCAT(IF(AT75="","-","B"),IF(BG75="","-","I"),VLOOKUP($B75,GtP!$A:$BB,MATCH("Gs_0-1",GtP!$A$1:$BB$1,0),FALSE))</f>
        <v>---</v>
      </c>
      <c r="AH75" s="140" t="str">
        <f>_xlfn.CONCAT(IF(AU75="","-","B"),IF(BH75="","-","I"),VLOOKUP($B75,GtP!$A:$BB,MATCH("Gs_0-1",GtP!$A$1:$BB$1,0),FALSE))</f>
        <v>---</v>
      </c>
      <c r="AI75" s="140" t="str">
        <f>_xlfn.CONCAT(IF(AV75="","-","B"),IF(BI75="","-","I"),VLOOKUP($B75,GtP!$A:$BB,MATCH("Gi/o_0-1",GtP!$A$1:$BB$1,0),FALSE))</f>
        <v>-IG</v>
      </c>
      <c r="AJ75" s="140" t="str">
        <f>_xlfn.CONCAT(IF(AW75="","-","B"),IF(BJ75="","-","I"),VLOOKUP($B75,GtP!$A:$BB,MATCH("Gi/o_0-1",GtP!$A$1:$BB$1,0),FALSE))</f>
        <v>-IG</v>
      </c>
      <c r="AK75" s="140" t="str">
        <f>_xlfn.CONCAT(IF(AX75="","-","B"),IF(BK75="","-","I"),VLOOKUP($B75,GtP!$A:$BB,MATCH("Gi/o_0-1",GtP!$A$1:$BB$1,0),FALSE))</f>
        <v>-IG</v>
      </c>
      <c r="AL75" s="140" t="str">
        <f>_xlfn.CONCAT(IF(AY75="","-","B"),IF(BL75="","-","I"),VLOOKUP($B75,GtP!$A:$BB,MATCH("Gi/o_0-1",GtP!$A$1:$BB$1,0),FALSE))</f>
        <v>-IG</v>
      </c>
      <c r="AM75" s="140" t="str">
        <f>_xlfn.CONCAT(IF(AZ75="","-","B"),IF(BM75="","-","I"),VLOOKUP($B75,GtP!$A:$BB,MATCH("Gi/o_0-1",GtP!$A$1:$BB$1,0),FALSE))</f>
        <v>--G</v>
      </c>
      <c r="AN75" s="140" t="str">
        <f>_xlfn.CONCAT(IF(BA75="","-","B"),IF(BN75="","-","I"),VLOOKUP($B75,GtP!$A:$BB,MATCH("Gq/11_0-1",GtP!$A$1:$BB$1,0),FALSE))</f>
        <v>---</v>
      </c>
      <c r="AO75" s="140" t="str">
        <f>_xlfn.CONCAT(IF(BB75="","-","B"),IF(BO75="","-","I"),VLOOKUP($B75,GtP!$A:$BB,MATCH("Gq/11_0-1",GtP!$A$1:$BB$1,0),FALSE))</f>
        <v>---</v>
      </c>
      <c r="AP75" s="140" t="str">
        <f>_xlfn.CONCAT(IF(BC75="","-","B"),IF(BP75="","-","I"),VLOOKUP($B75,GtP!$A:$BB,MATCH("Gq/11_0-1",GtP!$A$1:$BB$1,0),FALSE))</f>
        <v>---</v>
      </c>
      <c r="AQ75" s="140" t="str">
        <f>_xlfn.CONCAT(IF(BD75="","-","B"),IF(BQ75="","-","I"),VLOOKUP($B75,GtP!$A:$BB,MATCH("Gq/11_0-1",GtP!$A$1:$BB$1,0),FALSE))</f>
        <v>-I-</v>
      </c>
      <c r="AR75" s="140" t="str">
        <f>_xlfn.CONCAT(IF(BE75="","-","B"),IF(BR75="","-","I"),VLOOKUP($B75,GtP!$A:$BB,MATCH("G12/13_0-1",GtP!$A$1:$BB$1,0),FALSE))</f>
        <v>---</v>
      </c>
      <c r="AS75" s="140" t="str">
        <f>_xlfn.CONCAT(IF(BF75="","-","B"),IF(BS75="","-","I"),VLOOKUP($B75,GtP!$A:$BB,MATCH("G12/13_0-1",GtP!$A$1:$BB$1,0),FALSE))</f>
        <v>---</v>
      </c>
      <c r="AT75" s="139" t="str">
        <f>_xlfn.IFNA(VLOOKUP($B75,'B-LogEmaxOverpEC50'!$A:$AL,MATCH(AT$1,'B-LogEmaxOverpEC50'!$A$1:$AL$1,0),FALSE),"")</f>
        <v/>
      </c>
      <c r="AU75" s="136" t="str">
        <f>_xlfn.IFNA(VLOOKUP($B75,'B-LogEmaxOverpEC50'!$A:$AL,MATCH(AU$1,'B-LogEmaxOverpEC50'!$A$1:$AL$1,0),FALSE),"")</f>
        <v/>
      </c>
      <c r="AV75" s="152" t="str">
        <f>_xlfn.IFNA(VLOOKUP($B75,'B-LogEmaxOverpEC50'!$A:$AL,MATCH(AV$1,'B-LogEmaxOverpEC50'!$A$1:$AL$1,0),FALSE),"")</f>
        <v/>
      </c>
      <c r="AW75" s="152" t="str">
        <f>_xlfn.IFNA(VLOOKUP($B75,'B-LogEmaxOverpEC50'!$A:$AL,MATCH(AW$1,'B-LogEmaxOverpEC50'!$A$1:$AL$1,0),FALSE),"")</f>
        <v/>
      </c>
      <c r="AX75" s="152" t="str">
        <f>_xlfn.IFNA(VLOOKUP($B75,'B-LogEmaxOverpEC50'!$A:$AL,MATCH(AX$1,'B-LogEmaxOverpEC50'!$A$1:$AL$1,0),FALSE),"")</f>
        <v/>
      </c>
      <c r="AY75" s="152" t="str">
        <f>_xlfn.IFNA(VLOOKUP($B75,'B-LogEmaxOverpEC50'!$A:$AL,MATCH(AY$1,'B-LogEmaxOverpEC50'!$A$1:$AL$1,0),FALSE),"")</f>
        <v/>
      </c>
      <c r="AZ75" s="152" t="str">
        <f>_xlfn.IFNA(VLOOKUP($B75,'B-LogEmaxOverpEC50'!$A:$AL,MATCH(AZ$1,'B-LogEmaxOverpEC50'!$A$1:$AL$1,0),FALSE),"")</f>
        <v/>
      </c>
      <c r="BA75" s="152" t="str">
        <f>_xlfn.IFNA(VLOOKUP($B75,'B-LogEmaxOverpEC50'!$A:$AL,MATCH(BA$1,'B-LogEmaxOverpEC50'!$A$1:$AL$1,0),FALSE),"")</f>
        <v/>
      </c>
      <c r="BB75" s="152" t="str">
        <f>_xlfn.IFNA(VLOOKUP($B75,'B-LogEmaxOverpEC50'!$A:$AL,MATCH(BB$1,'B-LogEmaxOverpEC50'!$A$1:$AL$1,0),FALSE),"")</f>
        <v/>
      </c>
      <c r="BC75" s="152" t="str">
        <f>_xlfn.IFNA(VLOOKUP($B75,'B-LogEmaxOverpEC50'!$A:$AL,MATCH(BC$1,'B-LogEmaxOverpEC50'!$A$1:$AL$1,0),FALSE),"")</f>
        <v/>
      </c>
      <c r="BD75" s="152" t="str">
        <f>_xlfn.IFNA(VLOOKUP($B75,'B-LogEmaxOverpEC50'!$A:$AL,MATCH(BD$1,'B-LogEmaxOverpEC50'!$A$1:$AL$1,0),FALSE),"")</f>
        <v/>
      </c>
      <c r="BE75" s="152" t="str">
        <f>_xlfn.IFNA(VLOOKUP($B75,'B-LogEmaxOverpEC50'!$A:$AL,MATCH(BE$1,'B-LogEmaxOverpEC50'!$A$1:$AL$1,0),FALSE),"")</f>
        <v/>
      </c>
      <c r="BF75" s="152" t="str">
        <f>_xlfn.IFNA(VLOOKUP($B75,'B-LogEmaxOverpEC50'!$A:$AL,MATCH(BF$1,'B-LogEmaxOverpEC50'!$A$1:$AL$1,0),FALSE),"")</f>
        <v/>
      </c>
      <c r="BG75" s="137" t="str">
        <f>_xlfn.IFNA(VLOOKUP($B75,'I-LogEmaxOverpEC50'!$A:$AR,MATCH(BG$1,'I-LogEmaxOverpEC50'!$A$1:$AR$1,0),FALSE),"")</f>
        <v/>
      </c>
      <c r="BH75" s="136" t="str">
        <f>_xlfn.IFNA(VLOOKUP($B75,'I-LogEmaxOverpEC50'!$A:$AR,MATCH(BH$1,'I-LogEmaxOverpEC50'!$A$1:$AR$1,0),FALSE),"")</f>
        <v/>
      </c>
      <c r="BI75" s="136">
        <f>_xlfn.IFNA(VLOOKUP($B75,'I-LogEmaxOverpEC50'!$A:$AR,MATCH(BI$1,'I-LogEmaxOverpEC50'!$A$1:$AR$1,0),FALSE),"")</f>
        <v>9.050791912203751</v>
      </c>
      <c r="BJ75" s="136">
        <f>_xlfn.IFNA(VLOOKUP($B75,'I-LogEmaxOverpEC50'!$A:$AR,MATCH(BJ$1,'I-LogEmaxOverpEC50'!$A$1:$AR$1,0),FALSE),"")</f>
        <v>9.050791912203751</v>
      </c>
      <c r="BK75" s="136">
        <f>_xlfn.IFNA(VLOOKUP($B75,'I-LogEmaxOverpEC50'!$A:$AR,MATCH(BK$1,'I-LogEmaxOverpEC50'!$A$1:$AR$1,0),FALSE),"")</f>
        <v>7.9068664615292796</v>
      </c>
      <c r="BL75" s="136">
        <f>_xlfn.IFNA(VLOOKUP($B75,'I-LogEmaxOverpEC50'!$A:$AR,MATCH(BL$1,'I-LogEmaxOverpEC50'!$A$1:$AR$1,0),FALSE),"")</f>
        <v>7.9068664615292796</v>
      </c>
      <c r="BM75" s="136" t="str">
        <f>_xlfn.IFNA(VLOOKUP($B75,'I-LogEmaxOverpEC50'!$A:$AR,MATCH(BM$1,'I-LogEmaxOverpEC50'!$A$1:$AR$1,0),FALSE),"")</f>
        <v/>
      </c>
      <c r="BN75" s="136" t="str">
        <f>_xlfn.IFNA(VLOOKUP($B75,'I-LogEmaxOverpEC50'!$A:$AR,MATCH(BN$1,'I-LogEmaxOverpEC50'!$A$1:$AR$1,0),FALSE),"")</f>
        <v/>
      </c>
      <c r="BO75" s="136" t="str">
        <f>_xlfn.IFNA(VLOOKUP($B75,'I-LogEmaxOverpEC50'!$A:$AR,MATCH(BO$1,'I-LogEmaxOverpEC50'!$A$1:$AR$1,0),FALSE),"")</f>
        <v/>
      </c>
      <c r="BP75" s="136" t="str">
        <f>_xlfn.IFNA(VLOOKUP($B75,'I-LogEmaxOverpEC50'!$A:$AR,MATCH(BP$1,'I-LogEmaxOverpEC50'!$A$1:$AR$1,0),FALSE),"")</f>
        <v/>
      </c>
      <c r="BQ75" s="136">
        <f>_xlfn.IFNA(VLOOKUP($B75,'I-LogEmaxOverpEC50'!$A:$AR,MATCH(BQ$1,'I-LogEmaxOverpEC50'!$A$1:$AR$1,0),FALSE),"")</f>
        <v>8.0926191319571057</v>
      </c>
      <c r="BR75" s="136" t="str">
        <f>_xlfn.IFNA(VLOOKUP($B75,'I-LogEmaxOverpEC50'!$A:$AR,MATCH(BR$1,'I-LogEmaxOverpEC50'!$A$1:$AR$1,0),FALSE),"")</f>
        <v/>
      </c>
      <c r="BS75" s="136" t="str">
        <f>_xlfn.IFNA(VLOOKUP($B75,'I-LogEmaxOverpEC50'!$A:$AR,MATCH(BS$1,'I-LogEmaxOverpEC50'!$A$1:$AR$1,0),FALSE),"")</f>
        <v/>
      </c>
      <c r="BT75" s="135"/>
      <c r="BU75" s="135"/>
      <c r="BV75" s="135"/>
      <c r="BW75" s="135"/>
      <c r="BX75" s="135"/>
      <c r="BY75" s="135"/>
      <c r="BZ75" s="135"/>
      <c r="CA75" s="135"/>
      <c r="CB75" s="135"/>
      <c r="CC75" s="135"/>
      <c r="CD75" s="135"/>
      <c r="CE75" s="135"/>
      <c r="CF75" s="135"/>
      <c r="CG75" s="135"/>
      <c r="CH75" s="135"/>
      <c r="CI75" s="135"/>
      <c r="CJ75" s="135"/>
    </row>
    <row r="76" spans="1:88" s="163" customFormat="1" x14ac:dyDescent="0.2">
      <c r="A76" s="146" t="e" cm="1">
        <f t="array" ref="A76">_xlfn.IFS(SUM(F76:R76)&gt;0,1,AB76&gt;0,2,TRUE,3)</f>
        <v>#N/A</v>
      </c>
      <c r="B76" s="146" t="s">
        <v>118</v>
      </c>
      <c r="C76" s="164"/>
      <c r="D76" s="151" t="str">
        <f>_xlfn.XLOOKUP(B76,RecNamesAll!A:A,RecNamesAll!E:E)</f>
        <v>A</v>
      </c>
      <c r="E76" s="150" t="str">
        <f>_xlfn.XLOOKUP(B76,RecNamesAll!A:A,RecNamesAll!C:C)</f>
        <v>HCA2</v>
      </c>
      <c r="F76" s="160" t="e">
        <f t="shared" si="20"/>
        <v>#N/A</v>
      </c>
      <c r="G76" s="159" t="e">
        <f t="shared" si="21"/>
        <v>#N/A</v>
      </c>
      <c r="H76" s="159" t="e">
        <f t="shared" si="22"/>
        <v>#N/A</v>
      </c>
      <c r="I76" s="159" t="e">
        <f t="shared" si="23"/>
        <v>#N/A</v>
      </c>
      <c r="J76" s="159" t="e">
        <f t="shared" si="24"/>
        <v>#N/A</v>
      </c>
      <c r="K76" s="159" t="e">
        <f t="shared" si="25"/>
        <v>#N/A</v>
      </c>
      <c r="L76" s="159" t="e">
        <f t="shared" si="26"/>
        <v>#N/A</v>
      </c>
      <c r="M76" s="159" t="e">
        <f t="shared" si="27"/>
        <v>#N/A</v>
      </c>
      <c r="N76" s="159" t="e">
        <f t="shared" si="28"/>
        <v>#N/A</v>
      </c>
      <c r="O76" s="159" t="e">
        <f t="shared" si="29"/>
        <v>#N/A</v>
      </c>
      <c r="P76" s="159" t="e">
        <f t="shared" si="30"/>
        <v>#N/A</v>
      </c>
      <c r="Q76" s="159" t="e">
        <f t="shared" si="31"/>
        <v>#N/A</v>
      </c>
      <c r="R76" s="159" t="e">
        <f t="shared" si="32"/>
        <v>#N/A</v>
      </c>
      <c r="S76" s="147"/>
      <c r="T76" s="147"/>
      <c r="U76" s="146" t="str">
        <f t="shared" si="33"/>
        <v>A</v>
      </c>
      <c r="V76" s="145" t="str">
        <f t="shared" si="34"/>
        <v>HCA2</v>
      </c>
      <c r="W76" s="157" t="e">
        <f>VLOOKUP($B76,GtP!$A:$DD,MATCH("Gs_0-2",GtP!$A$1:$DD$1,0),FALSE)</f>
        <v>#N/A</v>
      </c>
      <c r="X76" s="156" t="e">
        <f>VLOOKUP($B76,GtP!$A:$DD,MATCH("Gi/o_0-2",GtP!$A$1:$DD$1,0),FALSE)</f>
        <v>#N/A</v>
      </c>
      <c r="Y76" s="156" t="e">
        <f>VLOOKUP($B76,GtP!$A:$DD,MATCH("Gq/11_0-2",GtP!$A$1:$DD$1,0),FALSE)</f>
        <v>#N/A</v>
      </c>
      <c r="Z76" s="156" t="e">
        <f>VLOOKUP($B76,GtP!$A:$DD,MATCH("G12/13_0-2",GtP!$A$1:$DD$1,0),FALSE)</f>
        <v>#N/A</v>
      </c>
      <c r="AA76" s="155"/>
      <c r="AB76" s="143" t="e">
        <f t="shared" si="35"/>
        <v>#N/A</v>
      </c>
      <c r="AC76" s="315" t="str">
        <f t="shared" si="36"/>
        <v/>
      </c>
      <c r="AD76" s="349" t="str">
        <f t="shared" si="37"/>
        <v/>
      </c>
      <c r="AE76" s="349" t="str">
        <f t="shared" si="38"/>
        <v/>
      </c>
      <c r="AF76" s="311" t="str">
        <f t="shared" si="39"/>
        <v/>
      </c>
      <c r="AG76" s="141" t="e">
        <f>_xlfn.CONCAT(IF(AT76="","-","B"),IF(BG76="","-","I"),VLOOKUP($B76,GtP!$A:$BB,MATCH("Gs_0-1",GtP!$A$1:$BB$1,0),FALSE))</f>
        <v>#N/A</v>
      </c>
      <c r="AH76" s="140" t="e">
        <f>_xlfn.CONCAT(IF(AU76="","-","B"),IF(BH76="","-","I"),VLOOKUP($B76,GtP!$A:$BB,MATCH("Gs_0-1",GtP!$A$1:$BB$1,0),FALSE))</f>
        <v>#N/A</v>
      </c>
      <c r="AI76" s="140" t="e">
        <f>_xlfn.CONCAT(IF(AV76="","-","B"),IF(BI76="","-","I"),VLOOKUP($B76,GtP!$A:$BB,MATCH("Gi/o_0-1",GtP!$A$1:$BB$1,0),FALSE))</f>
        <v>#N/A</v>
      </c>
      <c r="AJ76" s="140" t="e">
        <f>_xlfn.CONCAT(IF(AW76="","-","B"),IF(BJ76="","-","I"),VLOOKUP($B76,GtP!$A:$BB,MATCH("Gi/o_0-1",GtP!$A$1:$BB$1,0),FALSE))</f>
        <v>#N/A</v>
      </c>
      <c r="AK76" s="140" t="e">
        <f>_xlfn.CONCAT(IF(AX76="","-","B"),IF(BK76="","-","I"),VLOOKUP($B76,GtP!$A:$BB,MATCH("Gi/o_0-1",GtP!$A$1:$BB$1,0),FALSE))</f>
        <v>#N/A</v>
      </c>
      <c r="AL76" s="140" t="e">
        <f>_xlfn.CONCAT(IF(AY76="","-","B"),IF(BL76="","-","I"),VLOOKUP($B76,GtP!$A:$BB,MATCH("Gi/o_0-1",GtP!$A$1:$BB$1,0),FALSE))</f>
        <v>#N/A</v>
      </c>
      <c r="AM76" s="140" t="e">
        <f>_xlfn.CONCAT(IF(AZ76="","-","B"),IF(BM76="","-","I"),VLOOKUP($B76,GtP!$A:$BB,MATCH("Gi/o_0-1",GtP!$A$1:$BB$1,0),FALSE))</f>
        <v>#N/A</v>
      </c>
      <c r="AN76" s="140" t="e">
        <f>_xlfn.CONCAT(IF(BA76="","-","B"),IF(BN76="","-","I"),VLOOKUP($B76,GtP!$A:$BB,MATCH("Gq/11_0-1",GtP!$A$1:$BB$1,0),FALSE))</f>
        <v>#N/A</v>
      </c>
      <c r="AO76" s="140" t="e">
        <f>_xlfn.CONCAT(IF(BB76="","-","B"),IF(BO76="","-","I"),VLOOKUP($B76,GtP!$A:$BB,MATCH("Gq/11_0-1",GtP!$A$1:$BB$1,0),FALSE))</f>
        <v>#N/A</v>
      </c>
      <c r="AP76" s="140" t="e">
        <f>_xlfn.CONCAT(IF(BC76="","-","B"),IF(BP76="","-","I"),VLOOKUP($B76,GtP!$A:$BB,MATCH("Gq/11_0-1",GtP!$A$1:$BB$1,0),FALSE))</f>
        <v>#N/A</v>
      </c>
      <c r="AQ76" s="140" t="e">
        <f>_xlfn.CONCAT(IF(BD76="","-","B"),IF(BQ76="","-","I"),VLOOKUP($B76,GtP!$A:$BB,MATCH("Gq/11_0-1",GtP!$A$1:$BB$1,0),FALSE))</f>
        <v>#N/A</v>
      </c>
      <c r="AR76" s="140" t="e">
        <f>_xlfn.CONCAT(IF(BE76="","-","B"),IF(BR76="","-","I"),VLOOKUP($B76,GtP!$A:$BB,MATCH("G12/13_0-1",GtP!$A$1:$BB$1,0),FALSE))</f>
        <v>#N/A</v>
      </c>
      <c r="AS76" s="140" t="e">
        <f>_xlfn.CONCAT(IF(BF76="","-","B"),IF(BS76="","-","I"),VLOOKUP($B76,GtP!$A:$BB,MATCH("G12/13_0-1",GtP!$A$1:$BB$1,0),FALSE))</f>
        <v>#N/A</v>
      </c>
      <c r="AT76" s="139" t="str">
        <f>_xlfn.IFNA(VLOOKUP($B76,'B-LogEmaxOverpEC50'!$A:$AL,MATCH(AT$1,'B-LogEmaxOverpEC50'!$A$1:$AL$1,0),FALSE),"")</f>
        <v/>
      </c>
      <c r="AU76" s="136" t="str">
        <f>_xlfn.IFNA(VLOOKUP($B76,'B-LogEmaxOverpEC50'!$A:$AL,MATCH(AU$1,'B-LogEmaxOverpEC50'!$A$1:$AL$1,0),FALSE),"")</f>
        <v/>
      </c>
      <c r="AV76" s="152">
        <f>_xlfn.IFNA(VLOOKUP($B76,'B-LogEmaxOverpEC50'!$A:$AL,MATCH(AV$1,'B-LogEmaxOverpEC50'!$A$1:$AL$1,0),FALSE),"")</f>
        <v>8.942472733032897</v>
      </c>
      <c r="AW76" s="152">
        <f>_xlfn.IFNA(VLOOKUP($B76,'B-LogEmaxOverpEC50'!$A:$AL,MATCH(AW$1,'B-LogEmaxOverpEC50'!$A$1:$AL$1,0),FALSE),"")</f>
        <v>8.8185141761922932</v>
      </c>
      <c r="AX76" s="152">
        <f>_xlfn.IFNA(VLOOKUP($B76,'B-LogEmaxOverpEC50'!$A:$AL,MATCH(AX$1,'B-LogEmaxOverpEC50'!$A$1:$AL$1,0),FALSE),"")</f>
        <v>8.9223424784052465</v>
      </c>
      <c r="AY76" s="152">
        <f>_xlfn.IFNA(VLOOKUP($B76,'B-LogEmaxOverpEC50'!$A:$AL,MATCH(AY$1,'B-LogEmaxOverpEC50'!$A$1:$AL$1,0),FALSE),"")</f>
        <v>8.9082186057946338</v>
      </c>
      <c r="AZ76" s="152">
        <f>_xlfn.IFNA(VLOOKUP($B76,'B-LogEmaxOverpEC50'!$A:$AL,MATCH(AZ$1,'B-LogEmaxOverpEC50'!$A$1:$AL$1,0),FALSE),"")</f>
        <v>8.8489427321481635</v>
      </c>
      <c r="BA76" s="152" t="str">
        <f>_xlfn.IFNA(VLOOKUP($B76,'B-LogEmaxOverpEC50'!$A:$AL,MATCH(BA$1,'B-LogEmaxOverpEC50'!$A$1:$AL$1,0),FALSE),"")</f>
        <v/>
      </c>
      <c r="BB76" s="152" t="str">
        <f>_xlfn.IFNA(VLOOKUP($B76,'B-LogEmaxOverpEC50'!$A:$AL,MATCH(BB$1,'B-LogEmaxOverpEC50'!$A$1:$AL$1,0),FALSE),"")</f>
        <v/>
      </c>
      <c r="BC76" s="152" t="str">
        <f>_xlfn.IFNA(VLOOKUP($B76,'B-LogEmaxOverpEC50'!$A:$AL,MATCH(BC$1,'B-LogEmaxOverpEC50'!$A$1:$AL$1,0),FALSE),"")</f>
        <v/>
      </c>
      <c r="BD76" s="152" t="str">
        <f>_xlfn.IFNA(VLOOKUP($B76,'B-LogEmaxOverpEC50'!$A:$AL,MATCH(BD$1,'B-LogEmaxOverpEC50'!$A$1:$AL$1,0),FALSE),"")</f>
        <v/>
      </c>
      <c r="BE76" s="152" t="str">
        <f>_xlfn.IFNA(VLOOKUP($B76,'B-LogEmaxOverpEC50'!$A:$AL,MATCH(BE$1,'B-LogEmaxOverpEC50'!$A$1:$AL$1,0),FALSE),"")</f>
        <v/>
      </c>
      <c r="BF76" s="152">
        <f>_xlfn.IFNA(VLOOKUP($B76,'B-LogEmaxOverpEC50'!$A:$AL,MATCH(BF$1,'B-LogEmaxOverpEC50'!$A$1:$AL$1,0),FALSE),"")</f>
        <v>7.6939773982123212</v>
      </c>
      <c r="BG76" s="137" t="str">
        <f>_xlfn.IFNA(VLOOKUP($B76,'I-LogEmaxOverpEC50'!$A:$AR,MATCH(BG$1,'I-LogEmaxOverpEC50'!$A$1:$AR$1,0),FALSE),"")</f>
        <v/>
      </c>
      <c r="BH76" s="136" t="str">
        <f>_xlfn.IFNA(VLOOKUP($B76,'I-LogEmaxOverpEC50'!$A:$AR,MATCH(BH$1,'I-LogEmaxOverpEC50'!$A$1:$AR$1,0),FALSE),"")</f>
        <v/>
      </c>
      <c r="BI76" s="136" t="str">
        <f>_xlfn.IFNA(VLOOKUP($B76,'I-LogEmaxOverpEC50'!$A:$AR,MATCH(BI$1,'I-LogEmaxOverpEC50'!$A$1:$AR$1,0),FALSE),"")</f>
        <v/>
      </c>
      <c r="BJ76" s="136" t="str">
        <f>_xlfn.IFNA(VLOOKUP($B76,'I-LogEmaxOverpEC50'!$A:$AR,MATCH(BJ$1,'I-LogEmaxOverpEC50'!$A$1:$AR$1,0),FALSE),"")</f>
        <v/>
      </c>
      <c r="BK76" s="136" t="str">
        <f>_xlfn.IFNA(VLOOKUP($B76,'I-LogEmaxOverpEC50'!$A:$AR,MATCH(BK$1,'I-LogEmaxOverpEC50'!$A$1:$AR$1,0),FALSE),"")</f>
        <v/>
      </c>
      <c r="BL76" s="136" t="str">
        <f>_xlfn.IFNA(VLOOKUP($B76,'I-LogEmaxOverpEC50'!$A:$AR,MATCH(BL$1,'I-LogEmaxOverpEC50'!$A$1:$AR$1,0),FALSE),"")</f>
        <v/>
      </c>
      <c r="BM76" s="136" t="str">
        <f>_xlfn.IFNA(VLOOKUP($B76,'I-LogEmaxOverpEC50'!$A:$AR,MATCH(BM$1,'I-LogEmaxOverpEC50'!$A$1:$AR$1,0),FALSE),"")</f>
        <v/>
      </c>
      <c r="BN76" s="136" t="str">
        <f>_xlfn.IFNA(VLOOKUP($B76,'I-LogEmaxOverpEC50'!$A:$AR,MATCH(BN$1,'I-LogEmaxOverpEC50'!$A$1:$AR$1,0),FALSE),"")</f>
        <v/>
      </c>
      <c r="BO76" s="136" t="str">
        <f>_xlfn.IFNA(VLOOKUP($B76,'I-LogEmaxOverpEC50'!$A:$AR,MATCH(BO$1,'I-LogEmaxOverpEC50'!$A$1:$AR$1,0),FALSE),"")</f>
        <v/>
      </c>
      <c r="BP76" s="136" t="str">
        <f>_xlfn.IFNA(VLOOKUP($B76,'I-LogEmaxOverpEC50'!$A:$AR,MATCH(BP$1,'I-LogEmaxOverpEC50'!$A$1:$AR$1,0),FALSE),"")</f>
        <v/>
      </c>
      <c r="BQ76" s="136" t="str">
        <f>_xlfn.IFNA(VLOOKUP($B76,'I-LogEmaxOverpEC50'!$A:$AR,MATCH(BQ$1,'I-LogEmaxOverpEC50'!$A$1:$AR$1,0),FALSE),"")</f>
        <v/>
      </c>
      <c r="BR76" s="136" t="str">
        <f>_xlfn.IFNA(VLOOKUP($B76,'I-LogEmaxOverpEC50'!$A:$AR,MATCH(BR$1,'I-LogEmaxOverpEC50'!$A$1:$AR$1,0),FALSE),"")</f>
        <v/>
      </c>
      <c r="BS76" s="136" t="str">
        <f>_xlfn.IFNA(VLOOKUP($B76,'I-LogEmaxOverpEC50'!$A:$AR,MATCH(BS$1,'I-LogEmaxOverpEC50'!$A$1:$AR$1,0),FALSE),"")</f>
        <v/>
      </c>
      <c r="BT76" s="135"/>
      <c r="BU76" s="135"/>
      <c r="BV76" s="135"/>
      <c r="BW76" s="135"/>
      <c r="BX76" s="135"/>
      <c r="BY76" s="135"/>
      <c r="BZ76" s="135"/>
      <c r="CA76" s="135"/>
      <c r="CB76" s="135"/>
      <c r="CC76" s="135"/>
      <c r="CD76" s="135"/>
      <c r="CE76" s="135"/>
      <c r="CF76" s="135"/>
      <c r="CG76" s="135"/>
      <c r="CH76" s="135"/>
      <c r="CI76" s="135"/>
      <c r="CJ76" s="135"/>
    </row>
    <row r="77" spans="1:88" s="163" customFormat="1" x14ac:dyDescent="0.2">
      <c r="A77" s="146" t="e" cm="1">
        <f t="array" ref="A77">_xlfn.IFS(SUM(F77:R77)&gt;0,1,AB77&gt;0,2,TRUE,3)</f>
        <v>#N/A</v>
      </c>
      <c r="B77" s="146" t="s">
        <v>13</v>
      </c>
      <c r="C77" s="164"/>
      <c r="D77" s="151" t="str">
        <f>_xlfn.XLOOKUP(B77,RecNamesAll!A:A,RecNamesAll!E:E)</f>
        <v>A</v>
      </c>
      <c r="E77" s="150" t="str">
        <f>_xlfn.XLOOKUP(B77,RecNamesAll!A:A,RecNamesAll!C:C)</f>
        <v>HCA3</v>
      </c>
      <c r="F77" s="160" t="e">
        <f t="shared" si="20"/>
        <v>#N/A</v>
      </c>
      <c r="G77" s="159" t="e">
        <f t="shared" si="21"/>
        <v>#N/A</v>
      </c>
      <c r="H77" s="159" t="e">
        <f t="shared" si="22"/>
        <v>#N/A</v>
      </c>
      <c r="I77" s="159" t="e">
        <f t="shared" si="23"/>
        <v>#N/A</v>
      </c>
      <c r="J77" s="159" t="e">
        <f t="shared" si="24"/>
        <v>#N/A</v>
      </c>
      <c r="K77" s="159" t="e">
        <f t="shared" si="25"/>
        <v>#N/A</v>
      </c>
      <c r="L77" s="159" t="e">
        <f t="shared" si="26"/>
        <v>#N/A</v>
      </c>
      <c r="M77" s="159" t="e">
        <f t="shared" si="27"/>
        <v>#N/A</v>
      </c>
      <c r="N77" s="159" t="e">
        <f t="shared" si="28"/>
        <v>#N/A</v>
      </c>
      <c r="O77" s="159" t="e">
        <f t="shared" si="29"/>
        <v>#N/A</v>
      </c>
      <c r="P77" s="159" t="e">
        <f t="shared" si="30"/>
        <v>#N/A</v>
      </c>
      <c r="Q77" s="159" t="e">
        <f t="shared" si="31"/>
        <v>#N/A</v>
      </c>
      <c r="R77" s="159" t="e">
        <f t="shared" si="32"/>
        <v>#N/A</v>
      </c>
      <c r="S77" s="147"/>
      <c r="T77" s="147"/>
      <c r="U77" s="146" t="str">
        <f t="shared" si="33"/>
        <v>A</v>
      </c>
      <c r="V77" s="145" t="str">
        <f t="shared" si="34"/>
        <v>HCA3</v>
      </c>
      <c r="W77" s="157" t="e">
        <f>VLOOKUP($B77,GtP!$A:$DD,MATCH("Gs_0-2",GtP!$A$1:$DD$1,0),FALSE)</f>
        <v>#N/A</v>
      </c>
      <c r="X77" s="156" t="e">
        <f>VLOOKUP($B77,GtP!$A:$DD,MATCH("Gi/o_0-2",GtP!$A$1:$DD$1,0),FALSE)</f>
        <v>#N/A</v>
      </c>
      <c r="Y77" s="156" t="e">
        <f>VLOOKUP($B77,GtP!$A:$DD,MATCH("Gq/11_0-2",GtP!$A$1:$DD$1,0),FALSE)</f>
        <v>#N/A</v>
      </c>
      <c r="Z77" s="156" t="e">
        <f>VLOOKUP($B77,GtP!$A:$DD,MATCH("G12/13_0-2",GtP!$A$1:$DD$1,0),FALSE)</f>
        <v>#N/A</v>
      </c>
      <c r="AA77" s="155"/>
      <c r="AB77" s="143" t="e">
        <f t="shared" si="35"/>
        <v>#N/A</v>
      </c>
      <c r="AC77" s="315" t="str">
        <f t="shared" si="36"/>
        <v/>
      </c>
      <c r="AD77" s="349" t="str">
        <f t="shared" si="37"/>
        <v/>
      </c>
      <c r="AE77" s="349" t="str">
        <f t="shared" si="38"/>
        <v/>
      </c>
      <c r="AF77" s="311" t="str">
        <f t="shared" si="39"/>
        <v/>
      </c>
      <c r="AG77" s="141" t="e">
        <f>_xlfn.CONCAT(IF(AT77="","-","B"),IF(BG77="","-","I"),VLOOKUP($B77,GtP!$A:$BB,MATCH("Gs_0-1",GtP!$A$1:$BB$1,0),FALSE))</f>
        <v>#N/A</v>
      </c>
      <c r="AH77" s="140" t="e">
        <f>_xlfn.CONCAT(IF(AU77="","-","B"),IF(BH77="","-","I"),VLOOKUP($B77,GtP!$A:$BB,MATCH("Gs_0-1",GtP!$A$1:$BB$1,0),FALSE))</f>
        <v>#N/A</v>
      </c>
      <c r="AI77" s="140" t="e">
        <f>_xlfn.CONCAT(IF(AV77="","-","B"),IF(BI77="","-","I"),VLOOKUP($B77,GtP!$A:$BB,MATCH("Gi/o_0-1",GtP!$A$1:$BB$1,0),FALSE))</f>
        <v>#N/A</v>
      </c>
      <c r="AJ77" s="140" t="e">
        <f>_xlfn.CONCAT(IF(AW77="","-","B"),IF(BJ77="","-","I"),VLOOKUP($B77,GtP!$A:$BB,MATCH("Gi/o_0-1",GtP!$A$1:$BB$1,0),FALSE))</f>
        <v>#N/A</v>
      </c>
      <c r="AK77" s="140" t="e">
        <f>_xlfn.CONCAT(IF(AX77="","-","B"),IF(BK77="","-","I"),VLOOKUP($B77,GtP!$A:$BB,MATCH("Gi/o_0-1",GtP!$A$1:$BB$1,0),FALSE))</f>
        <v>#N/A</v>
      </c>
      <c r="AL77" s="140" t="e">
        <f>_xlfn.CONCAT(IF(AY77="","-","B"),IF(BL77="","-","I"),VLOOKUP($B77,GtP!$A:$BB,MATCH("Gi/o_0-1",GtP!$A$1:$BB$1,0),FALSE))</f>
        <v>#N/A</v>
      </c>
      <c r="AM77" s="140" t="e">
        <f>_xlfn.CONCAT(IF(AZ77="","-","B"),IF(BM77="","-","I"),VLOOKUP($B77,GtP!$A:$BB,MATCH("Gi/o_0-1",GtP!$A$1:$BB$1,0),FALSE))</f>
        <v>#N/A</v>
      </c>
      <c r="AN77" s="140" t="e">
        <f>_xlfn.CONCAT(IF(BA77="","-","B"),IF(BN77="","-","I"),VLOOKUP($B77,GtP!$A:$BB,MATCH("Gq/11_0-1",GtP!$A$1:$BB$1,0),FALSE))</f>
        <v>#N/A</v>
      </c>
      <c r="AO77" s="140" t="e">
        <f>_xlfn.CONCAT(IF(BB77="","-","B"),IF(BO77="","-","I"),VLOOKUP($B77,GtP!$A:$BB,MATCH("Gq/11_0-1",GtP!$A$1:$BB$1,0),FALSE))</f>
        <v>#N/A</v>
      </c>
      <c r="AP77" s="140" t="e">
        <f>_xlfn.CONCAT(IF(BC77="","-","B"),IF(BP77="","-","I"),VLOOKUP($B77,GtP!$A:$BB,MATCH("Gq/11_0-1",GtP!$A$1:$BB$1,0),FALSE))</f>
        <v>#N/A</v>
      </c>
      <c r="AQ77" s="140" t="e">
        <f>_xlfn.CONCAT(IF(BD77="","-","B"),IF(BQ77="","-","I"),VLOOKUP($B77,GtP!$A:$BB,MATCH("Gq/11_0-1",GtP!$A$1:$BB$1,0),FALSE))</f>
        <v>#N/A</v>
      </c>
      <c r="AR77" s="140" t="e">
        <f>_xlfn.CONCAT(IF(BE77="","-","B"),IF(BR77="","-","I"),VLOOKUP($B77,GtP!$A:$BB,MATCH("G12/13_0-1",GtP!$A$1:$BB$1,0),FALSE))</f>
        <v>#N/A</v>
      </c>
      <c r="AS77" s="140" t="e">
        <f>_xlfn.CONCAT(IF(BF77="","-","B"),IF(BS77="","-","I"),VLOOKUP($B77,GtP!$A:$BB,MATCH("G12/13_0-1",GtP!$A$1:$BB$1,0),FALSE))</f>
        <v>#N/A</v>
      </c>
      <c r="AT77" s="139" t="str">
        <f>_xlfn.IFNA(VLOOKUP($B77,'B-LogEmaxOverpEC50'!$A:$AL,MATCH(AT$1,'B-LogEmaxOverpEC50'!$A$1:$AL$1,0),FALSE),"")</f>
        <v/>
      </c>
      <c r="AU77" s="136" t="str">
        <f>_xlfn.IFNA(VLOOKUP($B77,'B-LogEmaxOverpEC50'!$A:$AL,MATCH(AU$1,'B-LogEmaxOverpEC50'!$A$1:$AL$1,0),FALSE),"")</f>
        <v/>
      </c>
      <c r="AV77" s="152">
        <f>_xlfn.IFNA(VLOOKUP($B77,'B-LogEmaxOverpEC50'!$A:$AL,MATCH(AV$1,'B-LogEmaxOverpEC50'!$A$1:$AL$1,0),FALSE),"")</f>
        <v>7.2871602300839671</v>
      </c>
      <c r="AW77" s="152">
        <f>_xlfn.IFNA(VLOOKUP($B77,'B-LogEmaxOverpEC50'!$A:$AL,MATCH(AW$1,'B-LogEmaxOverpEC50'!$A$1:$AL$1,0),FALSE),"")</f>
        <v>7.1580018934851628</v>
      </c>
      <c r="AX77" s="152">
        <f>_xlfn.IFNA(VLOOKUP($B77,'B-LogEmaxOverpEC50'!$A:$AL,MATCH(AX$1,'B-LogEmaxOverpEC50'!$A$1:$AL$1,0),FALSE),"")</f>
        <v>7.2052266466698622</v>
      </c>
      <c r="AY77" s="152">
        <f>_xlfn.IFNA(VLOOKUP($B77,'B-LogEmaxOverpEC50'!$A:$AL,MATCH(AY$1,'B-LogEmaxOverpEC50'!$A$1:$AL$1,0),FALSE),"")</f>
        <v>7.25511777994633</v>
      </c>
      <c r="AZ77" s="152">
        <f>_xlfn.IFNA(VLOOKUP($B77,'B-LogEmaxOverpEC50'!$A:$AL,MATCH(AZ$1,'B-LogEmaxOverpEC50'!$A$1:$AL$1,0),FALSE),"")</f>
        <v>6.9591201706526267</v>
      </c>
      <c r="BA77" s="152" t="str">
        <f>_xlfn.IFNA(VLOOKUP($B77,'B-LogEmaxOverpEC50'!$A:$AL,MATCH(BA$1,'B-LogEmaxOverpEC50'!$A$1:$AL$1,0),FALSE),"")</f>
        <v/>
      </c>
      <c r="BB77" s="152" t="str">
        <f>_xlfn.IFNA(VLOOKUP($B77,'B-LogEmaxOverpEC50'!$A:$AL,MATCH(BB$1,'B-LogEmaxOverpEC50'!$A$1:$AL$1,0),FALSE),"")</f>
        <v/>
      </c>
      <c r="BC77" s="152" t="str">
        <f>_xlfn.IFNA(VLOOKUP($B77,'B-LogEmaxOverpEC50'!$A:$AL,MATCH(BC$1,'B-LogEmaxOverpEC50'!$A$1:$AL$1,0),FALSE),"")</f>
        <v/>
      </c>
      <c r="BD77" s="152" t="str">
        <f>_xlfn.IFNA(VLOOKUP($B77,'B-LogEmaxOverpEC50'!$A:$AL,MATCH(BD$1,'B-LogEmaxOverpEC50'!$A$1:$AL$1,0),FALSE),"")</f>
        <v/>
      </c>
      <c r="BE77" s="152" t="str">
        <f>_xlfn.IFNA(VLOOKUP($B77,'B-LogEmaxOverpEC50'!$A:$AL,MATCH(BE$1,'B-LogEmaxOverpEC50'!$A$1:$AL$1,0),FALSE),"")</f>
        <v/>
      </c>
      <c r="BF77" s="152">
        <f>_xlfn.IFNA(VLOOKUP($B77,'B-LogEmaxOverpEC50'!$A:$AL,MATCH(BF$1,'B-LogEmaxOverpEC50'!$A$1:$AL$1,0),FALSE),"")</f>
        <v>5.2189436915744079</v>
      </c>
      <c r="BG77" s="137" t="str">
        <f>_xlfn.IFNA(VLOOKUP($B77,'I-LogEmaxOverpEC50'!$A:$AR,MATCH(BG$1,'I-LogEmaxOverpEC50'!$A$1:$AR$1,0),FALSE),"")</f>
        <v/>
      </c>
      <c r="BH77" s="136" t="str">
        <f>_xlfn.IFNA(VLOOKUP($B77,'I-LogEmaxOverpEC50'!$A:$AR,MATCH(BH$1,'I-LogEmaxOverpEC50'!$A$1:$AR$1,0),FALSE),"")</f>
        <v/>
      </c>
      <c r="BI77" s="136" t="str">
        <f>_xlfn.IFNA(VLOOKUP($B77,'I-LogEmaxOverpEC50'!$A:$AR,MATCH(BI$1,'I-LogEmaxOverpEC50'!$A$1:$AR$1,0),FALSE),"")</f>
        <v/>
      </c>
      <c r="BJ77" s="136" t="str">
        <f>_xlfn.IFNA(VLOOKUP($B77,'I-LogEmaxOverpEC50'!$A:$AR,MATCH(BJ$1,'I-LogEmaxOverpEC50'!$A$1:$AR$1,0),FALSE),"")</f>
        <v/>
      </c>
      <c r="BK77" s="136" t="str">
        <f>_xlfn.IFNA(VLOOKUP($B77,'I-LogEmaxOverpEC50'!$A:$AR,MATCH(BK$1,'I-LogEmaxOverpEC50'!$A$1:$AR$1,0),FALSE),"")</f>
        <v/>
      </c>
      <c r="BL77" s="136" t="str">
        <f>_xlfn.IFNA(VLOOKUP($B77,'I-LogEmaxOverpEC50'!$A:$AR,MATCH(BL$1,'I-LogEmaxOverpEC50'!$A$1:$AR$1,0),FALSE),"")</f>
        <v/>
      </c>
      <c r="BM77" s="136" t="str">
        <f>_xlfn.IFNA(VLOOKUP($B77,'I-LogEmaxOverpEC50'!$A:$AR,MATCH(BM$1,'I-LogEmaxOverpEC50'!$A$1:$AR$1,0),FALSE),"")</f>
        <v/>
      </c>
      <c r="BN77" s="136" t="str">
        <f>_xlfn.IFNA(VLOOKUP($B77,'I-LogEmaxOverpEC50'!$A:$AR,MATCH(BN$1,'I-LogEmaxOverpEC50'!$A$1:$AR$1,0),FALSE),"")</f>
        <v/>
      </c>
      <c r="BO77" s="136" t="str">
        <f>_xlfn.IFNA(VLOOKUP($B77,'I-LogEmaxOverpEC50'!$A:$AR,MATCH(BO$1,'I-LogEmaxOverpEC50'!$A$1:$AR$1,0),FALSE),"")</f>
        <v/>
      </c>
      <c r="BP77" s="136" t="str">
        <f>_xlfn.IFNA(VLOOKUP($B77,'I-LogEmaxOverpEC50'!$A:$AR,MATCH(BP$1,'I-LogEmaxOverpEC50'!$A$1:$AR$1,0),FALSE),"")</f>
        <v/>
      </c>
      <c r="BQ77" s="136" t="str">
        <f>_xlfn.IFNA(VLOOKUP($B77,'I-LogEmaxOverpEC50'!$A:$AR,MATCH(BQ$1,'I-LogEmaxOverpEC50'!$A$1:$AR$1,0),FALSE),"")</f>
        <v/>
      </c>
      <c r="BR77" s="136" t="str">
        <f>_xlfn.IFNA(VLOOKUP($B77,'I-LogEmaxOverpEC50'!$A:$AR,MATCH(BR$1,'I-LogEmaxOverpEC50'!$A$1:$AR$1,0),FALSE),"")</f>
        <v/>
      </c>
      <c r="BS77" s="136" t="str">
        <f>_xlfn.IFNA(VLOOKUP($B77,'I-LogEmaxOverpEC50'!$A:$AR,MATCH(BS$1,'I-LogEmaxOverpEC50'!$A$1:$AR$1,0),FALSE),"")</f>
        <v/>
      </c>
      <c r="BT77" s="135"/>
      <c r="BU77" s="135"/>
      <c r="BV77" s="135"/>
      <c r="BW77" s="135"/>
      <c r="BX77" s="135"/>
      <c r="BY77" s="135"/>
      <c r="BZ77" s="135"/>
      <c r="CA77" s="135"/>
      <c r="CB77" s="135"/>
      <c r="CC77" s="135"/>
      <c r="CD77" s="135"/>
      <c r="CE77" s="135"/>
      <c r="CF77" s="135"/>
      <c r="CG77" s="135"/>
      <c r="CH77" s="135"/>
      <c r="CI77" s="135"/>
      <c r="CJ77" s="135"/>
    </row>
    <row r="78" spans="1:88" s="163" customFormat="1" x14ac:dyDescent="0.2">
      <c r="A78" s="146" cm="1">
        <f t="array" ref="A78">_xlfn.IFS(SUM(F78:R78)&gt;0,1,AB78&gt;0,2,TRUE,3)</f>
        <v>1</v>
      </c>
      <c r="B78" s="146" t="s">
        <v>175</v>
      </c>
      <c r="C78" s="164"/>
      <c r="D78" s="151" t="str">
        <f>_xlfn.XLOOKUP(B78,RecNamesAll!A:A,RecNamesAll!E:E)</f>
        <v>A</v>
      </c>
      <c r="E78" s="150" t="str">
        <f>_xlfn.XLOOKUP(B78,RecNamesAll!A:A,RecNamesAll!C:C)</f>
        <v>IP</v>
      </c>
      <c r="F78" s="160">
        <f t="shared" si="20"/>
        <v>11.122761111282754</v>
      </c>
      <c r="G78" s="159">
        <f t="shared" si="21"/>
        <v>10.878552583045755</v>
      </c>
      <c r="H78" s="159" t="str">
        <f t="shared" si="22"/>
        <v/>
      </c>
      <c r="I78" s="159" t="str">
        <f t="shared" si="23"/>
        <v/>
      </c>
      <c r="J78" s="159" t="str">
        <f t="shared" si="24"/>
        <v/>
      </c>
      <c r="K78" s="159" t="str">
        <f t="shared" si="25"/>
        <v/>
      </c>
      <c r="L78" s="159" t="str">
        <f t="shared" si="26"/>
        <v/>
      </c>
      <c r="M78" s="159">
        <f t="shared" si="27"/>
        <v>10.334763903241843</v>
      </c>
      <c r="N78" s="159">
        <f t="shared" si="28"/>
        <v>10.334763903241843</v>
      </c>
      <c r="O78" s="159" t="str">
        <f t="shared" si="29"/>
        <v/>
      </c>
      <c r="P78" s="159" t="str">
        <f t="shared" si="30"/>
        <v/>
      </c>
      <c r="Q78" s="159" t="str">
        <f t="shared" si="31"/>
        <v/>
      </c>
      <c r="R78" s="159" t="str">
        <f t="shared" si="32"/>
        <v/>
      </c>
      <c r="S78" s="147"/>
      <c r="T78" s="147"/>
      <c r="U78" s="146" t="str">
        <f t="shared" si="33"/>
        <v>A</v>
      </c>
      <c r="V78" s="145" t="str">
        <f t="shared" si="34"/>
        <v>IP</v>
      </c>
      <c r="W78" s="157">
        <f>VLOOKUP($B78,GtP!$A:$DD,MATCH("Gs_0-2",GtP!$A$1:$DD$1,0),FALSE)</f>
        <v>1</v>
      </c>
      <c r="X78" s="156">
        <f>VLOOKUP($B78,GtP!$A:$DD,MATCH("Gi/o_0-2",GtP!$A$1:$DD$1,0),FALSE)</f>
        <v>2</v>
      </c>
      <c r="Y78" s="156">
        <f>VLOOKUP($B78,GtP!$A:$DD,MATCH("Gq/11_0-2",GtP!$A$1:$DD$1,0),FALSE)</f>
        <v>2</v>
      </c>
      <c r="Z78" s="156">
        <f>VLOOKUP($B78,GtP!$A:$DD,MATCH("G12/13_0-2",GtP!$A$1:$DD$1,0),FALSE)</f>
        <v>0</v>
      </c>
      <c r="AA78" s="155"/>
      <c r="AB78" s="143">
        <f t="shared" si="35"/>
        <v>3</v>
      </c>
      <c r="AC78" s="315">
        <f t="shared" si="36"/>
        <v>2</v>
      </c>
      <c r="AD78" s="349" t="str">
        <f t="shared" si="37"/>
        <v/>
      </c>
      <c r="AE78" s="349">
        <f t="shared" si="38"/>
        <v>2</v>
      </c>
      <c r="AF78" s="311" t="str">
        <f t="shared" si="39"/>
        <v/>
      </c>
      <c r="AG78" s="141" t="str">
        <f>_xlfn.CONCAT(IF(AT78="","-","B"),IF(BG78="","-","I"),VLOOKUP($B78,GtP!$A:$BB,MATCH("Gs_0-1",GtP!$A$1:$BB$1,0),FALSE))</f>
        <v>-IG</v>
      </c>
      <c r="AH78" s="140" t="str">
        <f>_xlfn.CONCAT(IF(AU78="","-","B"),IF(BH78="","-","I"),VLOOKUP($B78,GtP!$A:$BB,MATCH("Gs_0-1",GtP!$A$1:$BB$1,0),FALSE))</f>
        <v>-IG</v>
      </c>
      <c r="AI78" s="140" t="str">
        <f>_xlfn.CONCAT(IF(AV78="","-","B"),IF(BI78="","-","I"),VLOOKUP($B78,GtP!$A:$BB,MATCH("Gi/o_0-1",GtP!$A$1:$BB$1,0),FALSE))</f>
        <v>--G</v>
      </c>
      <c r="AJ78" s="140" t="str">
        <f>_xlfn.CONCAT(IF(AW78="","-","B"),IF(BJ78="","-","I"),VLOOKUP($B78,GtP!$A:$BB,MATCH("Gi/o_0-1",GtP!$A$1:$BB$1,0),FALSE))</f>
        <v>--G</v>
      </c>
      <c r="AK78" s="140" t="str">
        <f>_xlfn.CONCAT(IF(AX78="","-","B"),IF(BK78="","-","I"),VLOOKUP($B78,GtP!$A:$BB,MATCH("Gi/o_0-1",GtP!$A$1:$BB$1,0),FALSE))</f>
        <v>--G</v>
      </c>
      <c r="AL78" s="140" t="str">
        <f>_xlfn.CONCAT(IF(AY78="","-","B"),IF(BL78="","-","I"),VLOOKUP($B78,GtP!$A:$BB,MATCH("Gi/o_0-1",GtP!$A$1:$BB$1,0),FALSE))</f>
        <v>--G</v>
      </c>
      <c r="AM78" s="140" t="str">
        <f>_xlfn.CONCAT(IF(AZ78="","-","B"),IF(BM78="","-","I"),VLOOKUP($B78,GtP!$A:$BB,MATCH("Gi/o_0-1",GtP!$A$1:$BB$1,0),FALSE))</f>
        <v>--G</v>
      </c>
      <c r="AN78" s="140" t="str">
        <f>_xlfn.CONCAT(IF(BA78="","-","B"),IF(BN78="","-","I"),VLOOKUP($B78,GtP!$A:$BB,MATCH("Gq/11_0-1",GtP!$A$1:$BB$1,0),FALSE))</f>
        <v>-IG</v>
      </c>
      <c r="AO78" s="140" t="str">
        <f>_xlfn.CONCAT(IF(BB78="","-","B"),IF(BO78="","-","I"),VLOOKUP($B78,GtP!$A:$BB,MATCH("Gq/11_0-1",GtP!$A$1:$BB$1,0),FALSE))</f>
        <v>-IG</v>
      </c>
      <c r="AP78" s="140" t="str">
        <f>_xlfn.CONCAT(IF(BC78="","-","B"),IF(BP78="","-","I"),VLOOKUP($B78,GtP!$A:$BB,MATCH("Gq/11_0-1",GtP!$A$1:$BB$1,0),FALSE))</f>
        <v>--G</v>
      </c>
      <c r="AQ78" s="140" t="str">
        <f>_xlfn.CONCAT(IF(BD78="","-","B"),IF(BQ78="","-","I"),VLOOKUP($B78,GtP!$A:$BB,MATCH("Gq/11_0-1",GtP!$A$1:$BB$1,0),FALSE))</f>
        <v>--G</v>
      </c>
      <c r="AR78" s="140" t="str">
        <f>_xlfn.CONCAT(IF(BE78="","-","B"),IF(BR78="","-","I"),VLOOKUP($B78,GtP!$A:$BB,MATCH("G12/13_0-1",GtP!$A$1:$BB$1,0),FALSE))</f>
        <v>-I-</v>
      </c>
      <c r="AS78" s="140" t="str">
        <f>_xlfn.CONCAT(IF(BF78="","-","B"),IF(BS78="","-","I"),VLOOKUP($B78,GtP!$A:$BB,MATCH("G12/13_0-1",GtP!$A$1:$BB$1,0),FALSE))</f>
        <v>---</v>
      </c>
      <c r="AT78" s="139" t="str">
        <f>_xlfn.IFNA(VLOOKUP($B78,'B-LogEmaxOverpEC50'!$A:$AL,MATCH(AT$1,'B-LogEmaxOverpEC50'!$A$1:$AL$1,0),FALSE),"")</f>
        <v/>
      </c>
      <c r="AU78" s="136" t="str">
        <f>_xlfn.IFNA(VLOOKUP($B78,'B-LogEmaxOverpEC50'!$A:$AL,MATCH(AU$1,'B-LogEmaxOverpEC50'!$A$1:$AL$1,0),FALSE),"")</f>
        <v/>
      </c>
      <c r="AV78" s="152" t="str">
        <f>_xlfn.IFNA(VLOOKUP($B78,'B-LogEmaxOverpEC50'!$A:$AL,MATCH(AV$1,'B-LogEmaxOverpEC50'!$A$1:$AL$1,0),FALSE),"")</f>
        <v/>
      </c>
      <c r="AW78" s="152" t="str">
        <f>_xlfn.IFNA(VLOOKUP($B78,'B-LogEmaxOverpEC50'!$A:$AL,MATCH(AW$1,'B-LogEmaxOverpEC50'!$A$1:$AL$1,0),FALSE),"")</f>
        <v/>
      </c>
      <c r="AX78" s="152" t="str">
        <f>_xlfn.IFNA(VLOOKUP($B78,'B-LogEmaxOverpEC50'!$A:$AL,MATCH(AX$1,'B-LogEmaxOverpEC50'!$A$1:$AL$1,0),FALSE),"")</f>
        <v/>
      </c>
      <c r="AY78" s="152" t="str">
        <f>_xlfn.IFNA(VLOOKUP($B78,'B-LogEmaxOverpEC50'!$A:$AL,MATCH(AY$1,'B-LogEmaxOverpEC50'!$A$1:$AL$1,0),FALSE),"")</f>
        <v/>
      </c>
      <c r="AZ78" s="152" t="str">
        <f>_xlfn.IFNA(VLOOKUP($B78,'B-LogEmaxOverpEC50'!$A:$AL,MATCH(AZ$1,'B-LogEmaxOverpEC50'!$A$1:$AL$1,0),FALSE),"")</f>
        <v/>
      </c>
      <c r="BA78" s="152" t="str">
        <f>_xlfn.IFNA(VLOOKUP($B78,'B-LogEmaxOverpEC50'!$A:$AL,MATCH(BA$1,'B-LogEmaxOverpEC50'!$A$1:$AL$1,0),FALSE),"")</f>
        <v/>
      </c>
      <c r="BB78" s="152" t="str">
        <f>_xlfn.IFNA(VLOOKUP($B78,'B-LogEmaxOverpEC50'!$A:$AL,MATCH(BB$1,'B-LogEmaxOverpEC50'!$A$1:$AL$1,0),FALSE),"")</f>
        <v/>
      </c>
      <c r="BC78" s="152" t="str">
        <f>_xlfn.IFNA(VLOOKUP($B78,'B-LogEmaxOverpEC50'!$A:$AL,MATCH(BC$1,'B-LogEmaxOverpEC50'!$A$1:$AL$1,0),FALSE),"")</f>
        <v/>
      </c>
      <c r="BD78" s="152" t="str">
        <f>_xlfn.IFNA(VLOOKUP($B78,'B-LogEmaxOverpEC50'!$A:$AL,MATCH(BD$1,'B-LogEmaxOverpEC50'!$A$1:$AL$1,0),FALSE),"")</f>
        <v/>
      </c>
      <c r="BE78" s="152" t="str">
        <f>_xlfn.IFNA(VLOOKUP($B78,'B-LogEmaxOverpEC50'!$A:$AL,MATCH(BE$1,'B-LogEmaxOverpEC50'!$A$1:$AL$1,0),FALSE),"")</f>
        <v/>
      </c>
      <c r="BF78" s="152" t="str">
        <f>_xlfn.IFNA(VLOOKUP($B78,'B-LogEmaxOverpEC50'!$A:$AL,MATCH(BF$1,'B-LogEmaxOverpEC50'!$A$1:$AL$1,0),FALSE),"")</f>
        <v/>
      </c>
      <c r="BG78" s="137">
        <f>_xlfn.IFNA(VLOOKUP($B78,'I-LogEmaxOverpEC50'!$A:$AR,MATCH(BG$1,'I-LogEmaxOverpEC50'!$A$1:$AR$1,0),FALSE),"")</f>
        <v>11.122761111282754</v>
      </c>
      <c r="BH78" s="136">
        <f>_xlfn.IFNA(VLOOKUP($B78,'I-LogEmaxOverpEC50'!$A:$AR,MATCH(BH$1,'I-LogEmaxOverpEC50'!$A$1:$AR$1,0),FALSE),"")</f>
        <v>10.878552583045755</v>
      </c>
      <c r="BI78" s="136" t="str">
        <f>_xlfn.IFNA(VLOOKUP($B78,'I-LogEmaxOverpEC50'!$A:$AR,MATCH(BI$1,'I-LogEmaxOverpEC50'!$A$1:$AR$1,0),FALSE),"")</f>
        <v/>
      </c>
      <c r="BJ78" s="136" t="str">
        <f>_xlfn.IFNA(VLOOKUP($B78,'I-LogEmaxOverpEC50'!$A:$AR,MATCH(BJ$1,'I-LogEmaxOverpEC50'!$A$1:$AR$1,0),FALSE),"")</f>
        <v/>
      </c>
      <c r="BK78" s="136" t="str">
        <f>_xlfn.IFNA(VLOOKUP($B78,'I-LogEmaxOverpEC50'!$A:$AR,MATCH(BK$1,'I-LogEmaxOverpEC50'!$A$1:$AR$1,0),FALSE),"")</f>
        <v/>
      </c>
      <c r="BL78" s="136" t="str">
        <f>_xlfn.IFNA(VLOOKUP($B78,'I-LogEmaxOverpEC50'!$A:$AR,MATCH(BL$1,'I-LogEmaxOverpEC50'!$A$1:$AR$1,0),FALSE),"")</f>
        <v/>
      </c>
      <c r="BM78" s="136" t="str">
        <f>_xlfn.IFNA(VLOOKUP($B78,'I-LogEmaxOverpEC50'!$A:$AR,MATCH(BM$1,'I-LogEmaxOverpEC50'!$A$1:$AR$1,0),FALSE),"")</f>
        <v/>
      </c>
      <c r="BN78" s="136">
        <f>_xlfn.IFNA(VLOOKUP($B78,'I-LogEmaxOverpEC50'!$A:$AR,MATCH(BN$1,'I-LogEmaxOverpEC50'!$A$1:$AR$1,0),FALSE),"")</f>
        <v>10.334763903241843</v>
      </c>
      <c r="BO78" s="136">
        <f>_xlfn.IFNA(VLOOKUP($B78,'I-LogEmaxOverpEC50'!$A:$AR,MATCH(BO$1,'I-LogEmaxOverpEC50'!$A$1:$AR$1,0),FALSE),"")</f>
        <v>10.334763903241843</v>
      </c>
      <c r="BP78" s="136" t="str">
        <f>_xlfn.IFNA(VLOOKUP($B78,'I-LogEmaxOverpEC50'!$A:$AR,MATCH(BP$1,'I-LogEmaxOverpEC50'!$A$1:$AR$1,0),FALSE),"")</f>
        <v/>
      </c>
      <c r="BQ78" s="136" t="str">
        <f>_xlfn.IFNA(VLOOKUP($B78,'I-LogEmaxOverpEC50'!$A:$AR,MATCH(BQ$1,'I-LogEmaxOverpEC50'!$A$1:$AR$1,0),FALSE),"")</f>
        <v/>
      </c>
      <c r="BR78" s="136">
        <f>_xlfn.IFNA(VLOOKUP($B78,'I-LogEmaxOverpEC50'!$A:$AR,MATCH(BR$1,'I-LogEmaxOverpEC50'!$A$1:$AR$1,0),FALSE),"")</f>
        <v>8.9493599492126634</v>
      </c>
      <c r="BS78" s="136" t="str">
        <f>_xlfn.IFNA(VLOOKUP($B78,'I-LogEmaxOverpEC50'!$A:$AR,MATCH(BS$1,'I-LogEmaxOverpEC50'!$A$1:$AR$1,0),FALSE),"")</f>
        <v/>
      </c>
      <c r="BT78" s="135"/>
      <c r="BU78" s="135"/>
      <c r="BV78" s="135"/>
      <c r="BW78" s="135"/>
      <c r="BX78" s="135"/>
      <c r="BY78" s="135"/>
      <c r="BZ78" s="135"/>
      <c r="CA78" s="135"/>
      <c r="CB78" s="135"/>
      <c r="CC78" s="135"/>
      <c r="CD78" s="135"/>
      <c r="CE78" s="135"/>
      <c r="CF78" s="135"/>
      <c r="CG78" s="135"/>
      <c r="CH78" s="135"/>
      <c r="CI78" s="135"/>
      <c r="CJ78" s="135"/>
    </row>
    <row r="79" spans="1:88" s="163" customFormat="1" x14ac:dyDescent="0.2">
      <c r="A79" s="146" cm="1">
        <f t="array" ref="A79">_xlfn.IFS(SUM(F79:R79)&gt;0,1,AB79&gt;0,2,TRUE,3)</f>
        <v>1</v>
      </c>
      <c r="B79" s="146" t="s">
        <v>119</v>
      </c>
      <c r="C79" s="164"/>
      <c r="D79" s="151" t="str">
        <f>_xlfn.XLOOKUP(B79,RecNamesAll!A:A,RecNamesAll!E:E)</f>
        <v>A</v>
      </c>
      <c r="E79" s="150" t="str">
        <f>_xlfn.XLOOKUP(B79,RecNamesAll!A:A,RecNamesAll!C:C)</f>
        <v>Kisspeptin</v>
      </c>
      <c r="F79" s="160" t="str">
        <f t="shared" si="20"/>
        <v/>
      </c>
      <c r="G79" s="159" t="str">
        <f t="shared" si="21"/>
        <v/>
      </c>
      <c r="H79" s="159" t="str">
        <f t="shared" si="22"/>
        <v/>
      </c>
      <c r="I79" s="159" t="str">
        <f t="shared" si="23"/>
        <v/>
      </c>
      <c r="J79" s="159" t="str">
        <f t="shared" si="24"/>
        <v/>
      </c>
      <c r="K79" s="159" t="str">
        <f t="shared" si="25"/>
        <v/>
      </c>
      <c r="L79" s="159" t="str">
        <f t="shared" si="26"/>
        <v/>
      </c>
      <c r="M79" s="159">
        <f t="shared" si="27"/>
        <v>11.198015376331815</v>
      </c>
      <c r="N79" s="159">
        <f t="shared" si="28"/>
        <v>11.198015376331815</v>
      </c>
      <c r="O79" s="159">
        <f t="shared" si="29"/>
        <v>11.150190705519513</v>
      </c>
      <c r="P79" s="159">
        <f t="shared" si="30"/>
        <v>8.497009083241533</v>
      </c>
      <c r="Q79" s="159" t="str">
        <f t="shared" si="31"/>
        <v/>
      </c>
      <c r="R79" s="159" t="str">
        <f t="shared" si="32"/>
        <v/>
      </c>
      <c r="S79" s="147"/>
      <c r="T79" s="147"/>
      <c r="U79" s="146" t="str">
        <f t="shared" si="33"/>
        <v>A</v>
      </c>
      <c r="V79" s="145" t="str">
        <f t="shared" si="34"/>
        <v>Kisspeptin</v>
      </c>
      <c r="W79" s="157">
        <f>VLOOKUP($B79,GtP!$A:$DD,MATCH("Gs_0-2",GtP!$A$1:$DD$1,0),FALSE)</f>
        <v>0</v>
      </c>
      <c r="X79" s="156">
        <f>VLOOKUP($B79,GtP!$A:$DD,MATCH("Gi/o_0-2",GtP!$A$1:$DD$1,0),FALSE)</f>
        <v>0</v>
      </c>
      <c r="Y79" s="156">
        <f>VLOOKUP($B79,GtP!$A:$DD,MATCH("Gq/11_0-2",GtP!$A$1:$DD$1,0),FALSE)</f>
        <v>1</v>
      </c>
      <c r="Z79" s="156">
        <f>VLOOKUP($B79,GtP!$A:$DD,MATCH("G12/13_0-2",GtP!$A$1:$DD$1,0),FALSE)</f>
        <v>0</v>
      </c>
      <c r="AA79" s="155"/>
      <c r="AB79" s="143">
        <f t="shared" si="35"/>
        <v>1</v>
      </c>
      <c r="AC79" s="315" t="str">
        <f t="shared" si="36"/>
        <v/>
      </c>
      <c r="AD79" s="349" t="str">
        <f t="shared" si="37"/>
        <v/>
      </c>
      <c r="AE79" s="349">
        <f t="shared" si="38"/>
        <v>4</v>
      </c>
      <c r="AF79" s="311" t="str">
        <f t="shared" si="39"/>
        <v/>
      </c>
      <c r="AG79" s="141" t="str">
        <f>_xlfn.CONCAT(IF(AT79="","-","B"),IF(BG79="","-","I"),VLOOKUP($B79,GtP!$A:$BB,MATCH("Gs_0-1",GtP!$A$1:$BB$1,0),FALSE))</f>
        <v>-I-</v>
      </c>
      <c r="AH79" s="140" t="str">
        <f>_xlfn.CONCAT(IF(AU79="","-","B"),IF(BH79="","-","I"),VLOOKUP($B79,GtP!$A:$BB,MATCH("Gs_0-1",GtP!$A$1:$BB$1,0),FALSE))</f>
        <v>-I-</v>
      </c>
      <c r="AI79" s="140" t="str">
        <f>_xlfn.CONCAT(IF(AV79="","-","B"),IF(BI79="","-","I"),VLOOKUP($B79,GtP!$A:$BB,MATCH("Gi/o_0-1",GtP!$A$1:$BB$1,0),FALSE))</f>
        <v>-I-</v>
      </c>
      <c r="AJ79" s="140" t="str">
        <f>_xlfn.CONCAT(IF(AW79="","-","B"),IF(BJ79="","-","I"),VLOOKUP($B79,GtP!$A:$BB,MATCH("Gi/o_0-1",GtP!$A$1:$BB$1,0),FALSE))</f>
        <v>-I-</v>
      </c>
      <c r="AK79" s="140" t="str">
        <f>_xlfn.CONCAT(IF(AX79="","-","B"),IF(BK79="","-","I"),VLOOKUP($B79,GtP!$A:$BB,MATCH("Gi/o_0-1",GtP!$A$1:$BB$1,0),FALSE))</f>
        <v>-I-</v>
      </c>
      <c r="AL79" s="140" t="str">
        <f>_xlfn.CONCAT(IF(AY79="","-","B"),IF(BL79="","-","I"),VLOOKUP($B79,GtP!$A:$BB,MATCH("Gi/o_0-1",GtP!$A$1:$BB$1,0),FALSE))</f>
        <v>-I-</v>
      </c>
      <c r="AM79" s="140" t="str">
        <f>_xlfn.CONCAT(IF(AZ79="","-","B"),IF(BM79="","-","I"),VLOOKUP($B79,GtP!$A:$BB,MATCH("Gi/o_0-1",GtP!$A$1:$BB$1,0),FALSE))</f>
        <v>-I-</v>
      </c>
      <c r="AN79" s="140" t="str">
        <f>_xlfn.CONCAT(IF(BA79="","-","B"),IF(BN79="","-","I"),VLOOKUP($B79,GtP!$A:$BB,MATCH("Gq/11_0-1",GtP!$A$1:$BB$1,0),FALSE))</f>
        <v>-IG</v>
      </c>
      <c r="AO79" s="140" t="str">
        <f>_xlfn.CONCAT(IF(BB79="","-","B"),IF(BO79="","-","I"),VLOOKUP($B79,GtP!$A:$BB,MATCH("Gq/11_0-1",GtP!$A$1:$BB$1,0),FALSE))</f>
        <v>-IG</v>
      </c>
      <c r="AP79" s="140" t="str">
        <f>_xlfn.CONCAT(IF(BC79="","-","B"),IF(BP79="","-","I"),VLOOKUP($B79,GtP!$A:$BB,MATCH("Gq/11_0-1",GtP!$A$1:$BB$1,0),FALSE))</f>
        <v>-IG</v>
      </c>
      <c r="AQ79" s="140" t="str">
        <f>_xlfn.CONCAT(IF(BD79="","-","B"),IF(BQ79="","-","I"),VLOOKUP($B79,GtP!$A:$BB,MATCH("Gq/11_0-1",GtP!$A$1:$BB$1,0),FALSE))</f>
        <v>-IG</v>
      </c>
      <c r="AR79" s="140" t="str">
        <f>_xlfn.CONCAT(IF(BE79="","-","B"),IF(BR79="","-","I"),VLOOKUP($B79,GtP!$A:$BB,MATCH("G12/13_0-1",GtP!$A$1:$BB$1,0),FALSE))</f>
        <v>-I-</v>
      </c>
      <c r="AS79" s="140" t="str">
        <f>_xlfn.CONCAT(IF(BF79="","-","B"),IF(BS79="","-","I"),VLOOKUP($B79,GtP!$A:$BB,MATCH("G12/13_0-1",GtP!$A$1:$BB$1,0),FALSE))</f>
        <v>-I-</v>
      </c>
      <c r="AT79" s="139" t="str">
        <f>_xlfn.IFNA(VLOOKUP($B79,'B-LogEmaxOverpEC50'!$A:$AL,MATCH(AT$1,'B-LogEmaxOverpEC50'!$A$1:$AL$1,0),FALSE),"")</f>
        <v/>
      </c>
      <c r="AU79" s="136" t="str">
        <f>_xlfn.IFNA(VLOOKUP($B79,'B-LogEmaxOverpEC50'!$A:$AL,MATCH(AU$1,'B-LogEmaxOverpEC50'!$A$1:$AL$1,0),FALSE),"")</f>
        <v/>
      </c>
      <c r="AV79" s="152" t="str">
        <f>_xlfn.IFNA(VLOOKUP($B79,'B-LogEmaxOverpEC50'!$A:$AL,MATCH(AV$1,'B-LogEmaxOverpEC50'!$A$1:$AL$1,0),FALSE),"")</f>
        <v/>
      </c>
      <c r="AW79" s="152" t="str">
        <f>_xlfn.IFNA(VLOOKUP($B79,'B-LogEmaxOverpEC50'!$A:$AL,MATCH(AW$1,'B-LogEmaxOverpEC50'!$A$1:$AL$1,0),FALSE),"")</f>
        <v/>
      </c>
      <c r="AX79" s="152" t="str">
        <f>_xlfn.IFNA(VLOOKUP($B79,'B-LogEmaxOverpEC50'!$A:$AL,MATCH(AX$1,'B-LogEmaxOverpEC50'!$A$1:$AL$1,0),FALSE),"")</f>
        <v/>
      </c>
      <c r="AY79" s="152" t="str">
        <f>_xlfn.IFNA(VLOOKUP($B79,'B-LogEmaxOverpEC50'!$A:$AL,MATCH(AY$1,'B-LogEmaxOverpEC50'!$A$1:$AL$1,0),FALSE),"")</f>
        <v/>
      </c>
      <c r="AZ79" s="152" t="str">
        <f>_xlfn.IFNA(VLOOKUP($B79,'B-LogEmaxOverpEC50'!$A:$AL,MATCH(AZ$1,'B-LogEmaxOverpEC50'!$A$1:$AL$1,0),FALSE),"")</f>
        <v/>
      </c>
      <c r="BA79" s="152" t="str">
        <f>_xlfn.IFNA(VLOOKUP($B79,'B-LogEmaxOverpEC50'!$A:$AL,MATCH(BA$1,'B-LogEmaxOverpEC50'!$A$1:$AL$1,0),FALSE),"")</f>
        <v/>
      </c>
      <c r="BB79" s="152" t="str">
        <f>_xlfn.IFNA(VLOOKUP($B79,'B-LogEmaxOverpEC50'!$A:$AL,MATCH(BB$1,'B-LogEmaxOverpEC50'!$A$1:$AL$1,0),FALSE),"")</f>
        <v/>
      </c>
      <c r="BC79" s="152" t="str">
        <f>_xlfn.IFNA(VLOOKUP($B79,'B-LogEmaxOverpEC50'!$A:$AL,MATCH(BC$1,'B-LogEmaxOverpEC50'!$A$1:$AL$1,0),FALSE),"")</f>
        <v/>
      </c>
      <c r="BD79" s="152" t="str">
        <f>_xlfn.IFNA(VLOOKUP($B79,'B-LogEmaxOverpEC50'!$A:$AL,MATCH(BD$1,'B-LogEmaxOverpEC50'!$A$1:$AL$1,0),FALSE),"")</f>
        <v/>
      </c>
      <c r="BE79" s="152" t="str">
        <f>_xlfn.IFNA(VLOOKUP($B79,'B-LogEmaxOverpEC50'!$A:$AL,MATCH(BE$1,'B-LogEmaxOverpEC50'!$A$1:$AL$1,0),FALSE),"")</f>
        <v/>
      </c>
      <c r="BF79" s="152" t="str">
        <f>_xlfn.IFNA(VLOOKUP($B79,'B-LogEmaxOverpEC50'!$A:$AL,MATCH(BF$1,'B-LogEmaxOverpEC50'!$A$1:$AL$1,0),FALSE),"")</f>
        <v/>
      </c>
      <c r="BG79" s="137">
        <f>_xlfn.IFNA(VLOOKUP($B79,'I-LogEmaxOverpEC50'!$A:$AR,MATCH(BG$1,'I-LogEmaxOverpEC50'!$A$1:$AR$1,0),FALSE),"")</f>
        <v>9.464350701627529</v>
      </c>
      <c r="BH79" s="136">
        <f>_xlfn.IFNA(VLOOKUP($B79,'I-LogEmaxOverpEC50'!$A:$AR,MATCH(BH$1,'I-LogEmaxOverpEC50'!$A$1:$AR$1,0),FALSE),"")</f>
        <v>9.3850655430071299</v>
      </c>
      <c r="BI79" s="136">
        <f>_xlfn.IFNA(VLOOKUP($B79,'I-LogEmaxOverpEC50'!$A:$AR,MATCH(BI$1,'I-LogEmaxOverpEC50'!$A$1:$AR$1,0),FALSE),"")</f>
        <v>9.7203924835499329</v>
      </c>
      <c r="BJ79" s="136">
        <f>_xlfn.IFNA(VLOOKUP($B79,'I-LogEmaxOverpEC50'!$A:$AR,MATCH(BJ$1,'I-LogEmaxOverpEC50'!$A$1:$AR$1,0),FALSE),"")</f>
        <v>9.7203924835499329</v>
      </c>
      <c r="BK79" s="136">
        <f>_xlfn.IFNA(VLOOKUP($B79,'I-LogEmaxOverpEC50'!$A:$AR,MATCH(BK$1,'I-LogEmaxOverpEC50'!$A$1:$AR$1,0),FALSE),"")</f>
        <v>9.2639087409443199</v>
      </c>
      <c r="BL79" s="136">
        <f>_xlfn.IFNA(VLOOKUP($B79,'I-LogEmaxOverpEC50'!$A:$AR,MATCH(BL$1,'I-LogEmaxOverpEC50'!$A$1:$AR$1,0),FALSE),"")</f>
        <v>9.2639087409443199</v>
      </c>
      <c r="BM79" s="136">
        <f>_xlfn.IFNA(VLOOKUP($B79,'I-LogEmaxOverpEC50'!$A:$AR,MATCH(BM$1,'I-LogEmaxOverpEC50'!$A$1:$AR$1,0),FALSE),"")</f>
        <v>8.9044369762832023</v>
      </c>
      <c r="BN79" s="136">
        <f>_xlfn.IFNA(VLOOKUP($B79,'I-LogEmaxOverpEC50'!$A:$AR,MATCH(BN$1,'I-LogEmaxOverpEC50'!$A$1:$AR$1,0),FALSE),"")</f>
        <v>11.198015376331815</v>
      </c>
      <c r="BO79" s="136">
        <f>_xlfn.IFNA(VLOOKUP($B79,'I-LogEmaxOverpEC50'!$A:$AR,MATCH(BO$1,'I-LogEmaxOverpEC50'!$A$1:$AR$1,0),FALSE),"")</f>
        <v>11.198015376331815</v>
      </c>
      <c r="BP79" s="136">
        <f>_xlfn.IFNA(VLOOKUP($B79,'I-LogEmaxOverpEC50'!$A:$AR,MATCH(BP$1,'I-LogEmaxOverpEC50'!$A$1:$AR$1,0),FALSE),"")</f>
        <v>11.150190705519513</v>
      </c>
      <c r="BQ79" s="136">
        <f>_xlfn.IFNA(VLOOKUP($B79,'I-LogEmaxOverpEC50'!$A:$AR,MATCH(BQ$1,'I-LogEmaxOverpEC50'!$A$1:$AR$1,0),FALSE),"")</f>
        <v>8.497009083241533</v>
      </c>
      <c r="BR79" s="136">
        <f>_xlfn.IFNA(VLOOKUP($B79,'I-LogEmaxOverpEC50'!$A:$AR,MATCH(BR$1,'I-LogEmaxOverpEC50'!$A$1:$AR$1,0),FALSE),"")</f>
        <v>9.2876154019818653</v>
      </c>
      <c r="BS79" s="136">
        <f>_xlfn.IFNA(VLOOKUP($B79,'I-LogEmaxOverpEC50'!$A:$AR,MATCH(BS$1,'I-LogEmaxOverpEC50'!$A$1:$AR$1,0),FALSE),"")</f>
        <v>8.9229707378798651</v>
      </c>
      <c r="BT79" s="135"/>
      <c r="BU79" s="135"/>
      <c r="BV79" s="135"/>
      <c r="BW79" s="135"/>
      <c r="BX79" s="135"/>
      <c r="BY79" s="135"/>
      <c r="BZ79" s="135"/>
      <c r="CA79" s="135"/>
      <c r="CB79" s="135"/>
      <c r="CC79" s="135"/>
      <c r="CD79" s="135"/>
      <c r="CE79" s="135"/>
      <c r="CF79" s="135"/>
      <c r="CG79" s="135"/>
      <c r="CH79" s="135"/>
      <c r="CI79" s="135"/>
      <c r="CJ79" s="135"/>
    </row>
    <row r="80" spans="1:88" s="163" customFormat="1" x14ac:dyDescent="0.2">
      <c r="A80" s="146" t="e" cm="1">
        <f t="array" ref="A80">_xlfn.IFS(SUM(F80:R80)&gt;0,1,AB80&gt;0,2,TRUE,3)</f>
        <v>#N/A</v>
      </c>
      <c r="B80" s="146" t="s">
        <v>14</v>
      </c>
      <c r="C80" s="164"/>
      <c r="D80" s="151" t="str">
        <f>_xlfn.XLOOKUP(B80,RecNamesAll!A:A,RecNamesAll!E:E)</f>
        <v>A</v>
      </c>
      <c r="E80" s="150" t="str">
        <f>_xlfn.XLOOKUP(B80,RecNamesAll!A:A,RecNamesAll!C:C)</f>
        <v>LPA1</v>
      </c>
      <c r="F80" s="160" t="e">
        <f t="shared" si="20"/>
        <v>#N/A</v>
      </c>
      <c r="G80" s="159" t="e">
        <f t="shared" si="21"/>
        <v>#N/A</v>
      </c>
      <c r="H80" s="159" t="e">
        <f t="shared" si="22"/>
        <v>#N/A</v>
      </c>
      <c r="I80" s="159" t="e">
        <f t="shared" si="23"/>
        <v>#N/A</v>
      </c>
      <c r="J80" s="159" t="e">
        <f t="shared" si="24"/>
        <v>#N/A</v>
      </c>
      <c r="K80" s="159" t="e">
        <f t="shared" si="25"/>
        <v>#N/A</v>
      </c>
      <c r="L80" s="159" t="e">
        <f t="shared" si="26"/>
        <v>#N/A</v>
      </c>
      <c r="M80" s="159" t="e">
        <f t="shared" si="27"/>
        <v>#N/A</v>
      </c>
      <c r="N80" s="159" t="e">
        <f t="shared" si="28"/>
        <v>#N/A</v>
      </c>
      <c r="O80" s="159" t="e">
        <f t="shared" si="29"/>
        <v>#N/A</v>
      </c>
      <c r="P80" s="159" t="e">
        <f t="shared" si="30"/>
        <v>#N/A</v>
      </c>
      <c r="Q80" s="159" t="e">
        <f t="shared" si="31"/>
        <v>#N/A</v>
      </c>
      <c r="R80" s="159" t="e">
        <f t="shared" si="32"/>
        <v>#N/A</v>
      </c>
      <c r="S80" s="147"/>
      <c r="T80" s="147"/>
      <c r="U80" s="146" t="str">
        <f t="shared" si="33"/>
        <v>A</v>
      </c>
      <c r="V80" s="145" t="str">
        <f t="shared" si="34"/>
        <v>LPA1</v>
      </c>
      <c r="W80" s="157" t="e">
        <f>VLOOKUP($B80,GtP!$A:$DD,MATCH("Gs_0-2",GtP!$A$1:$DD$1,0),FALSE)</f>
        <v>#N/A</v>
      </c>
      <c r="X80" s="156" t="e">
        <f>VLOOKUP($B80,GtP!$A:$DD,MATCH("Gi/o_0-2",GtP!$A$1:$DD$1,0),FALSE)</f>
        <v>#N/A</v>
      </c>
      <c r="Y80" s="156" t="e">
        <f>VLOOKUP($B80,GtP!$A:$DD,MATCH("Gq/11_0-2",GtP!$A$1:$DD$1,0),FALSE)</f>
        <v>#N/A</v>
      </c>
      <c r="Z80" s="156" t="e">
        <f>VLOOKUP($B80,GtP!$A:$DD,MATCH("G12/13_0-2",GtP!$A$1:$DD$1,0),FALSE)</f>
        <v>#N/A</v>
      </c>
      <c r="AA80" s="155"/>
      <c r="AB80" s="143" t="e">
        <f t="shared" si="35"/>
        <v>#N/A</v>
      </c>
      <c r="AC80" s="315" t="str">
        <f t="shared" si="36"/>
        <v/>
      </c>
      <c r="AD80" s="349" t="str">
        <f t="shared" si="37"/>
        <v/>
      </c>
      <c r="AE80" s="349" t="str">
        <f t="shared" si="38"/>
        <v/>
      </c>
      <c r="AF80" s="311" t="str">
        <f t="shared" si="39"/>
        <v/>
      </c>
      <c r="AG80" s="141" t="e">
        <f>_xlfn.CONCAT(IF(AT80="","-","B"),IF(BG80="","-","I"),VLOOKUP($B80,GtP!$A:$BB,MATCH("Gs_0-1",GtP!$A$1:$BB$1,0),FALSE))</f>
        <v>#N/A</v>
      </c>
      <c r="AH80" s="140" t="e">
        <f>_xlfn.CONCAT(IF(AU80="","-","B"),IF(BH80="","-","I"),VLOOKUP($B80,GtP!$A:$BB,MATCH("Gs_0-1",GtP!$A$1:$BB$1,0),FALSE))</f>
        <v>#N/A</v>
      </c>
      <c r="AI80" s="140" t="e">
        <f>_xlfn.CONCAT(IF(AV80="","-","B"),IF(BI80="","-","I"),VLOOKUP($B80,GtP!$A:$BB,MATCH("Gi/o_0-1",GtP!$A$1:$BB$1,0),FALSE))</f>
        <v>#N/A</v>
      </c>
      <c r="AJ80" s="140" t="e">
        <f>_xlfn.CONCAT(IF(AW80="","-","B"),IF(BJ80="","-","I"),VLOOKUP($B80,GtP!$A:$BB,MATCH("Gi/o_0-1",GtP!$A$1:$BB$1,0),FALSE))</f>
        <v>#N/A</v>
      </c>
      <c r="AK80" s="140" t="e">
        <f>_xlfn.CONCAT(IF(AX80="","-","B"),IF(BK80="","-","I"),VLOOKUP($B80,GtP!$A:$BB,MATCH("Gi/o_0-1",GtP!$A$1:$BB$1,0),FALSE))</f>
        <v>#N/A</v>
      </c>
      <c r="AL80" s="140" t="e">
        <f>_xlfn.CONCAT(IF(AY80="","-","B"),IF(BL80="","-","I"),VLOOKUP($B80,GtP!$A:$BB,MATCH("Gi/o_0-1",GtP!$A$1:$BB$1,0),FALSE))</f>
        <v>#N/A</v>
      </c>
      <c r="AM80" s="140" t="e">
        <f>_xlfn.CONCAT(IF(AZ80="","-","B"),IF(BM80="","-","I"),VLOOKUP($B80,GtP!$A:$BB,MATCH("Gi/o_0-1",GtP!$A$1:$BB$1,0),FALSE))</f>
        <v>#N/A</v>
      </c>
      <c r="AN80" s="140" t="e">
        <f>_xlfn.CONCAT(IF(BA80="","-","B"),IF(BN80="","-","I"),VLOOKUP($B80,GtP!$A:$BB,MATCH("Gq/11_0-1",GtP!$A$1:$BB$1,0),FALSE))</f>
        <v>#N/A</v>
      </c>
      <c r="AO80" s="140" t="e">
        <f>_xlfn.CONCAT(IF(BB80="","-","B"),IF(BO80="","-","I"),VLOOKUP($B80,GtP!$A:$BB,MATCH("Gq/11_0-1",GtP!$A$1:$BB$1,0),FALSE))</f>
        <v>#N/A</v>
      </c>
      <c r="AP80" s="140" t="e">
        <f>_xlfn.CONCAT(IF(BC80="","-","B"),IF(BP80="","-","I"),VLOOKUP($B80,GtP!$A:$BB,MATCH("Gq/11_0-1",GtP!$A$1:$BB$1,0),FALSE))</f>
        <v>#N/A</v>
      </c>
      <c r="AQ80" s="140" t="e">
        <f>_xlfn.CONCAT(IF(BD80="","-","B"),IF(BQ80="","-","I"),VLOOKUP($B80,GtP!$A:$BB,MATCH("Gq/11_0-1",GtP!$A$1:$BB$1,0),FALSE))</f>
        <v>#N/A</v>
      </c>
      <c r="AR80" s="140" t="e">
        <f>_xlfn.CONCAT(IF(BE80="","-","B"),IF(BR80="","-","I"),VLOOKUP($B80,GtP!$A:$BB,MATCH("G12/13_0-1",GtP!$A$1:$BB$1,0),FALSE))</f>
        <v>#N/A</v>
      </c>
      <c r="AS80" s="140" t="e">
        <f>_xlfn.CONCAT(IF(BF80="","-","B"),IF(BS80="","-","I"),VLOOKUP($B80,GtP!$A:$BB,MATCH("G12/13_0-1",GtP!$A$1:$BB$1,0),FALSE))</f>
        <v>#N/A</v>
      </c>
      <c r="AT80" s="139" t="str">
        <f>_xlfn.IFNA(VLOOKUP($B80,'B-LogEmaxOverpEC50'!$A:$AL,MATCH(AT$1,'B-LogEmaxOverpEC50'!$A$1:$AL$1,0),FALSE),"")</f>
        <v/>
      </c>
      <c r="AU80" s="136" t="str">
        <f>_xlfn.IFNA(VLOOKUP($B80,'B-LogEmaxOverpEC50'!$A:$AL,MATCH(AU$1,'B-LogEmaxOverpEC50'!$A$1:$AL$1,0),FALSE),"")</f>
        <v/>
      </c>
      <c r="AV80" s="152">
        <f>_xlfn.IFNA(VLOOKUP($B80,'B-LogEmaxOverpEC50'!$A:$AL,MATCH(AV$1,'B-LogEmaxOverpEC50'!$A$1:$AL$1,0),FALSE),"")</f>
        <v>10.345741651280925</v>
      </c>
      <c r="AW80" s="152" t="str">
        <f>_xlfn.IFNA(VLOOKUP($B80,'B-LogEmaxOverpEC50'!$A:$AL,MATCH(AW$1,'B-LogEmaxOverpEC50'!$A$1:$AL$1,0),FALSE),"")</f>
        <v/>
      </c>
      <c r="AX80" s="152">
        <f>_xlfn.IFNA(VLOOKUP($B80,'B-LogEmaxOverpEC50'!$A:$AL,MATCH(AX$1,'B-LogEmaxOverpEC50'!$A$1:$AL$1,0),FALSE),"")</f>
        <v>10.341353020225588</v>
      </c>
      <c r="AY80" s="152" t="str">
        <f>_xlfn.IFNA(VLOOKUP($B80,'B-LogEmaxOverpEC50'!$A:$AL,MATCH(AY$1,'B-LogEmaxOverpEC50'!$A$1:$AL$1,0),FALSE),"")</f>
        <v/>
      </c>
      <c r="AZ80" s="152" t="str">
        <f>_xlfn.IFNA(VLOOKUP($B80,'B-LogEmaxOverpEC50'!$A:$AL,MATCH(AZ$1,'B-LogEmaxOverpEC50'!$A$1:$AL$1,0),FALSE),"")</f>
        <v/>
      </c>
      <c r="BA80" s="152">
        <f>_xlfn.IFNA(VLOOKUP($B80,'B-LogEmaxOverpEC50'!$A:$AL,MATCH(BA$1,'B-LogEmaxOverpEC50'!$A$1:$AL$1,0),FALSE),"")</f>
        <v>8.2395854092368417</v>
      </c>
      <c r="BB80" s="152">
        <f>_xlfn.IFNA(VLOOKUP($B80,'B-LogEmaxOverpEC50'!$A:$AL,MATCH(BB$1,'B-LogEmaxOverpEC50'!$A$1:$AL$1,0),FALSE),"")</f>
        <v>7.635833656093407</v>
      </c>
      <c r="BC80" s="152">
        <f>_xlfn.IFNA(VLOOKUP($B80,'B-LogEmaxOverpEC50'!$A:$AL,MATCH(BC$1,'B-LogEmaxOverpEC50'!$A$1:$AL$1,0),FALSE),"")</f>
        <v>6.6718812015176967</v>
      </c>
      <c r="BD80" s="152">
        <f>_xlfn.IFNA(VLOOKUP($B80,'B-LogEmaxOverpEC50'!$A:$AL,MATCH(BD$1,'B-LogEmaxOverpEC50'!$A$1:$AL$1,0),FALSE),"")</f>
        <v>7.7693722100576261</v>
      </c>
      <c r="BE80" s="152" t="str">
        <f>_xlfn.IFNA(VLOOKUP($B80,'B-LogEmaxOverpEC50'!$A:$AL,MATCH(BE$1,'B-LogEmaxOverpEC50'!$A$1:$AL$1,0),FALSE),"")</f>
        <v/>
      </c>
      <c r="BF80" s="152">
        <f>_xlfn.IFNA(VLOOKUP($B80,'B-LogEmaxOverpEC50'!$A:$AL,MATCH(BF$1,'B-LogEmaxOverpEC50'!$A$1:$AL$1,0),FALSE),"")</f>
        <v>9.7819934188386952</v>
      </c>
      <c r="BG80" s="137" t="str">
        <f>_xlfn.IFNA(VLOOKUP($B80,'I-LogEmaxOverpEC50'!$A:$AR,MATCH(BG$1,'I-LogEmaxOverpEC50'!$A$1:$AR$1,0),FALSE),"")</f>
        <v/>
      </c>
      <c r="BH80" s="136" t="str">
        <f>_xlfn.IFNA(VLOOKUP($B80,'I-LogEmaxOverpEC50'!$A:$AR,MATCH(BH$1,'I-LogEmaxOverpEC50'!$A$1:$AR$1,0),FALSE),"")</f>
        <v/>
      </c>
      <c r="BI80" s="136">
        <f>_xlfn.IFNA(VLOOKUP($B80,'I-LogEmaxOverpEC50'!$A:$AR,MATCH(BI$1,'I-LogEmaxOverpEC50'!$A$1:$AR$1,0),FALSE),"")</f>
        <v>9.4945727918688192</v>
      </c>
      <c r="BJ80" s="136">
        <f>_xlfn.IFNA(VLOOKUP($B80,'I-LogEmaxOverpEC50'!$A:$AR,MATCH(BJ$1,'I-LogEmaxOverpEC50'!$A$1:$AR$1,0),FALSE),"")</f>
        <v>9.4945727918688192</v>
      </c>
      <c r="BK80" s="136">
        <f>_xlfn.IFNA(VLOOKUP($B80,'I-LogEmaxOverpEC50'!$A:$AR,MATCH(BK$1,'I-LogEmaxOverpEC50'!$A$1:$AR$1,0),FALSE),"")</f>
        <v>9.2393757293689447</v>
      </c>
      <c r="BL80" s="136">
        <f>_xlfn.IFNA(VLOOKUP($B80,'I-LogEmaxOverpEC50'!$A:$AR,MATCH(BL$1,'I-LogEmaxOverpEC50'!$A$1:$AR$1,0),FALSE),"")</f>
        <v>9.2393757293689447</v>
      </c>
      <c r="BM80" s="136" t="str">
        <f>_xlfn.IFNA(VLOOKUP($B80,'I-LogEmaxOverpEC50'!$A:$AR,MATCH(BM$1,'I-LogEmaxOverpEC50'!$A$1:$AR$1,0),FALSE),"")</f>
        <v/>
      </c>
      <c r="BN80" s="136">
        <f>_xlfn.IFNA(VLOOKUP($B80,'I-LogEmaxOverpEC50'!$A:$AR,MATCH(BN$1,'I-LogEmaxOverpEC50'!$A$1:$AR$1,0),FALSE),"")</f>
        <v>9.3435389010571033</v>
      </c>
      <c r="BO80" s="136">
        <f>_xlfn.IFNA(VLOOKUP($B80,'I-LogEmaxOverpEC50'!$A:$AR,MATCH(BO$1,'I-LogEmaxOverpEC50'!$A$1:$AR$1,0),FALSE),"")</f>
        <v>9.3435389010571033</v>
      </c>
      <c r="BP80" s="136">
        <f>_xlfn.IFNA(VLOOKUP($B80,'I-LogEmaxOverpEC50'!$A:$AR,MATCH(BP$1,'I-LogEmaxOverpEC50'!$A$1:$AR$1,0),FALSE),"")</f>
        <v>9.7169124941223757</v>
      </c>
      <c r="BQ80" s="136">
        <f>_xlfn.IFNA(VLOOKUP($B80,'I-LogEmaxOverpEC50'!$A:$AR,MATCH(BQ$1,'I-LogEmaxOverpEC50'!$A$1:$AR$1,0),FALSE),"")</f>
        <v>9.6733716441054032</v>
      </c>
      <c r="BR80" s="136">
        <f>_xlfn.IFNA(VLOOKUP($B80,'I-LogEmaxOverpEC50'!$A:$AR,MATCH(BR$1,'I-LogEmaxOverpEC50'!$A$1:$AR$1,0),FALSE),"")</f>
        <v>9.3877807052660813</v>
      </c>
      <c r="BS80" s="136">
        <f>_xlfn.IFNA(VLOOKUP($B80,'I-LogEmaxOverpEC50'!$A:$AR,MATCH(BS$1,'I-LogEmaxOverpEC50'!$A$1:$AR$1,0),FALSE),"")</f>
        <v>9.6313964445527329</v>
      </c>
      <c r="BT80" s="135"/>
      <c r="BU80" s="135"/>
      <c r="BV80" s="135"/>
      <c r="BW80" s="135"/>
      <c r="BX80" s="135"/>
      <c r="BY80" s="135"/>
      <c r="BZ80" s="135"/>
      <c r="CA80" s="135"/>
      <c r="CB80" s="135"/>
      <c r="CC80" s="135"/>
      <c r="CD80" s="135"/>
      <c r="CE80" s="135"/>
      <c r="CF80" s="135"/>
      <c r="CG80" s="135"/>
      <c r="CH80" s="135"/>
      <c r="CI80" s="135"/>
      <c r="CJ80" s="135"/>
    </row>
    <row r="81" spans="1:88" s="163" customFormat="1" x14ac:dyDescent="0.2">
      <c r="A81" s="146" t="e" cm="1">
        <f t="array" ref="A81">_xlfn.IFS(SUM(F81:R81)&gt;0,1,AB81&gt;0,2,TRUE,3)</f>
        <v>#N/A</v>
      </c>
      <c r="B81" s="146" t="s">
        <v>15</v>
      </c>
      <c r="C81" s="164"/>
      <c r="D81" s="151" t="str">
        <f>_xlfn.XLOOKUP(B81,RecNamesAll!A:A,RecNamesAll!E:E)</f>
        <v>A</v>
      </c>
      <c r="E81" s="150" t="str">
        <f>_xlfn.XLOOKUP(B81,RecNamesAll!A:A,RecNamesAll!C:C)</f>
        <v>LPA2</v>
      </c>
      <c r="F81" s="160" t="e">
        <f t="shared" si="20"/>
        <v>#N/A</v>
      </c>
      <c r="G81" s="159" t="e">
        <f t="shared" si="21"/>
        <v>#N/A</v>
      </c>
      <c r="H81" s="159" t="e">
        <f t="shared" si="22"/>
        <v>#N/A</v>
      </c>
      <c r="I81" s="159" t="e">
        <f t="shared" si="23"/>
        <v>#N/A</v>
      </c>
      <c r="J81" s="159" t="e">
        <f t="shared" si="24"/>
        <v>#N/A</v>
      </c>
      <c r="K81" s="159" t="e">
        <f t="shared" si="25"/>
        <v>#N/A</v>
      </c>
      <c r="L81" s="159" t="e">
        <f t="shared" si="26"/>
        <v>#N/A</v>
      </c>
      <c r="M81" s="159" t="e">
        <f t="shared" si="27"/>
        <v>#N/A</v>
      </c>
      <c r="N81" s="159" t="e">
        <f t="shared" si="28"/>
        <v>#N/A</v>
      </c>
      <c r="O81" s="159" t="e">
        <f t="shared" si="29"/>
        <v>#N/A</v>
      </c>
      <c r="P81" s="159" t="e">
        <f t="shared" si="30"/>
        <v>#N/A</v>
      </c>
      <c r="Q81" s="159" t="e">
        <f t="shared" si="31"/>
        <v>#N/A</v>
      </c>
      <c r="R81" s="159" t="e">
        <f t="shared" si="32"/>
        <v>#N/A</v>
      </c>
      <c r="S81" s="147"/>
      <c r="T81" s="147"/>
      <c r="U81" s="146" t="str">
        <f t="shared" si="33"/>
        <v>A</v>
      </c>
      <c r="V81" s="145" t="str">
        <f t="shared" si="34"/>
        <v>LPA2</v>
      </c>
      <c r="W81" s="157" t="e">
        <f>VLOOKUP($B81,GtP!$A:$DD,MATCH("Gs_0-2",GtP!$A$1:$DD$1,0),FALSE)</f>
        <v>#N/A</v>
      </c>
      <c r="X81" s="156" t="e">
        <f>VLOOKUP($B81,GtP!$A:$DD,MATCH("Gi/o_0-2",GtP!$A$1:$DD$1,0),FALSE)</f>
        <v>#N/A</v>
      </c>
      <c r="Y81" s="156" t="e">
        <f>VLOOKUP($B81,GtP!$A:$DD,MATCH("Gq/11_0-2",GtP!$A$1:$DD$1,0),FALSE)</f>
        <v>#N/A</v>
      </c>
      <c r="Z81" s="156" t="e">
        <f>VLOOKUP($B81,GtP!$A:$DD,MATCH("G12/13_0-2",GtP!$A$1:$DD$1,0),FALSE)</f>
        <v>#N/A</v>
      </c>
      <c r="AA81" s="155"/>
      <c r="AB81" s="143" t="e">
        <f t="shared" si="35"/>
        <v>#N/A</v>
      </c>
      <c r="AC81" s="315" t="str">
        <f t="shared" si="36"/>
        <v/>
      </c>
      <c r="AD81" s="349" t="str">
        <f t="shared" si="37"/>
        <v/>
      </c>
      <c r="AE81" s="349" t="str">
        <f t="shared" si="38"/>
        <v/>
      </c>
      <c r="AF81" s="311" t="str">
        <f t="shared" si="39"/>
        <v/>
      </c>
      <c r="AG81" s="141" t="e">
        <f>_xlfn.CONCAT(IF(AT81="","-","B"),IF(BG81="","-","I"),VLOOKUP($B81,GtP!$A:$BB,MATCH("Gs_0-1",GtP!$A$1:$BB$1,0),FALSE))</f>
        <v>#N/A</v>
      </c>
      <c r="AH81" s="140" t="e">
        <f>_xlfn.CONCAT(IF(AU81="","-","B"),IF(BH81="","-","I"),VLOOKUP($B81,GtP!$A:$BB,MATCH("Gs_0-1",GtP!$A$1:$BB$1,0),FALSE))</f>
        <v>#N/A</v>
      </c>
      <c r="AI81" s="140" t="e">
        <f>_xlfn.CONCAT(IF(AV81="","-","B"),IF(BI81="","-","I"),VLOOKUP($B81,GtP!$A:$BB,MATCH("Gi/o_0-1",GtP!$A$1:$BB$1,0),FALSE))</f>
        <v>#N/A</v>
      </c>
      <c r="AJ81" s="140" t="e">
        <f>_xlfn.CONCAT(IF(AW81="","-","B"),IF(BJ81="","-","I"),VLOOKUP($B81,GtP!$A:$BB,MATCH("Gi/o_0-1",GtP!$A$1:$BB$1,0),FALSE))</f>
        <v>#N/A</v>
      </c>
      <c r="AK81" s="140" t="e">
        <f>_xlfn.CONCAT(IF(AX81="","-","B"),IF(BK81="","-","I"),VLOOKUP($B81,GtP!$A:$BB,MATCH("Gi/o_0-1",GtP!$A$1:$BB$1,0),FALSE))</f>
        <v>#N/A</v>
      </c>
      <c r="AL81" s="140" t="e">
        <f>_xlfn.CONCAT(IF(AY81="","-","B"),IF(BL81="","-","I"),VLOOKUP($B81,GtP!$A:$BB,MATCH("Gi/o_0-1",GtP!$A$1:$BB$1,0),FALSE))</f>
        <v>#N/A</v>
      </c>
      <c r="AM81" s="140" t="e">
        <f>_xlfn.CONCAT(IF(AZ81="","-","B"),IF(BM81="","-","I"),VLOOKUP($B81,GtP!$A:$BB,MATCH("Gi/o_0-1",GtP!$A$1:$BB$1,0),FALSE))</f>
        <v>#N/A</v>
      </c>
      <c r="AN81" s="140" t="e">
        <f>_xlfn.CONCAT(IF(BA81="","-","B"),IF(BN81="","-","I"),VLOOKUP($B81,GtP!$A:$BB,MATCH("Gq/11_0-1",GtP!$A$1:$BB$1,0),FALSE))</f>
        <v>#N/A</v>
      </c>
      <c r="AO81" s="140" t="e">
        <f>_xlfn.CONCAT(IF(BB81="","-","B"),IF(BO81="","-","I"),VLOOKUP($B81,GtP!$A:$BB,MATCH("Gq/11_0-1",GtP!$A$1:$BB$1,0),FALSE))</f>
        <v>#N/A</v>
      </c>
      <c r="AP81" s="140" t="e">
        <f>_xlfn.CONCAT(IF(BC81="","-","B"),IF(BP81="","-","I"),VLOOKUP($B81,GtP!$A:$BB,MATCH("Gq/11_0-1",GtP!$A$1:$BB$1,0),FALSE))</f>
        <v>#N/A</v>
      </c>
      <c r="AQ81" s="140" t="e">
        <f>_xlfn.CONCAT(IF(BD81="","-","B"),IF(BQ81="","-","I"),VLOOKUP($B81,GtP!$A:$BB,MATCH("Gq/11_0-1",GtP!$A$1:$BB$1,0),FALSE))</f>
        <v>#N/A</v>
      </c>
      <c r="AR81" s="140" t="e">
        <f>_xlfn.CONCAT(IF(BE81="","-","B"),IF(BR81="","-","I"),VLOOKUP($B81,GtP!$A:$BB,MATCH("G12/13_0-1",GtP!$A$1:$BB$1,0),FALSE))</f>
        <v>#N/A</v>
      </c>
      <c r="AS81" s="140" t="e">
        <f>_xlfn.CONCAT(IF(BF81="","-","B"),IF(BS81="","-","I"),VLOOKUP($B81,GtP!$A:$BB,MATCH("G12/13_0-1",GtP!$A$1:$BB$1,0),FALSE))</f>
        <v>#N/A</v>
      </c>
      <c r="AT81" s="139" t="str">
        <f>_xlfn.IFNA(VLOOKUP($B81,'B-LogEmaxOverpEC50'!$A:$AL,MATCH(AT$1,'B-LogEmaxOverpEC50'!$A$1:$AL$1,0),FALSE),"")</f>
        <v/>
      </c>
      <c r="AU81" s="136" t="str">
        <f>_xlfn.IFNA(VLOOKUP($B81,'B-LogEmaxOverpEC50'!$A:$AL,MATCH(AU$1,'B-LogEmaxOverpEC50'!$A$1:$AL$1,0),FALSE),"")</f>
        <v/>
      </c>
      <c r="AV81" s="152">
        <f>_xlfn.IFNA(VLOOKUP($B81,'B-LogEmaxOverpEC50'!$A:$AL,MATCH(AV$1,'B-LogEmaxOverpEC50'!$A$1:$AL$1,0),FALSE),"")</f>
        <v>9.962481366591005</v>
      </c>
      <c r="AW81" s="152">
        <f>_xlfn.IFNA(VLOOKUP($B81,'B-LogEmaxOverpEC50'!$A:$AL,MATCH(AW$1,'B-LogEmaxOverpEC50'!$A$1:$AL$1,0),FALSE),"")</f>
        <v>10.177878378310153</v>
      </c>
      <c r="AX81" s="152">
        <f>_xlfn.IFNA(VLOOKUP($B81,'B-LogEmaxOverpEC50'!$A:$AL,MATCH(AX$1,'B-LogEmaxOverpEC50'!$A$1:$AL$1,0),FALSE),"")</f>
        <v>10.080234833782825</v>
      </c>
      <c r="AY81" s="152">
        <f>_xlfn.IFNA(VLOOKUP($B81,'B-LogEmaxOverpEC50'!$A:$AL,MATCH(AY$1,'B-LogEmaxOverpEC50'!$A$1:$AL$1,0),FALSE),"")</f>
        <v>10.72585664502262</v>
      </c>
      <c r="AZ81" s="152">
        <f>_xlfn.IFNA(VLOOKUP($B81,'B-LogEmaxOverpEC50'!$A:$AL,MATCH(AZ$1,'B-LogEmaxOverpEC50'!$A$1:$AL$1,0),FALSE),"")</f>
        <v>9.6182531988630213</v>
      </c>
      <c r="BA81" s="152">
        <f>_xlfn.IFNA(VLOOKUP($B81,'B-LogEmaxOverpEC50'!$A:$AL,MATCH(BA$1,'B-LogEmaxOverpEC50'!$A$1:$AL$1,0),FALSE),"")</f>
        <v>8.8792629123591436</v>
      </c>
      <c r="BB81" s="152">
        <f>_xlfn.IFNA(VLOOKUP($B81,'B-LogEmaxOverpEC50'!$A:$AL,MATCH(BB$1,'B-LogEmaxOverpEC50'!$A$1:$AL$1,0),FALSE),"")</f>
        <v>8.7313427665600081</v>
      </c>
      <c r="BC81" s="152">
        <f>_xlfn.IFNA(VLOOKUP($B81,'B-LogEmaxOverpEC50'!$A:$AL,MATCH(BC$1,'B-LogEmaxOverpEC50'!$A$1:$AL$1,0),FALSE),"")</f>
        <v>8.9129367421135566</v>
      </c>
      <c r="BD81" s="152">
        <f>_xlfn.IFNA(VLOOKUP($B81,'B-LogEmaxOverpEC50'!$A:$AL,MATCH(BD$1,'B-LogEmaxOverpEC50'!$A$1:$AL$1,0),FALSE),"")</f>
        <v>8.1416516385564464</v>
      </c>
      <c r="BE81" s="152" t="str">
        <f>_xlfn.IFNA(VLOOKUP($B81,'B-LogEmaxOverpEC50'!$A:$AL,MATCH(BE$1,'B-LogEmaxOverpEC50'!$A$1:$AL$1,0),FALSE),"")</f>
        <v/>
      </c>
      <c r="BF81" s="152">
        <f>_xlfn.IFNA(VLOOKUP($B81,'B-LogEmaxOverpEC50'!$A:$AL,MATCH(BF$1,'B-LogEmaxOverpEC50'!$A$1:$AL$1,0),FALSE),"")</f>
        <v>10.182263827379771</v>
      </c>
      <c r="BG81" s="137">
        <f>_xlfn.IFNA(VLOOKUP($B81,'I-LogEmaxOverpEC50'!$A:$AR,MATCH(BG$1,'I-LogEmaxOverpEC50'!$A$1:$AR$1,0),FALSE),"")</f>
        <v>9.4015591316440403</v>
      </c>
      <c r="BH81" s="136">
        <f>_xlfn.IFNA(VLOOKUP($B81,'I-LogEmaxOverpEC50'!$A:$AR,MATCH(BH$1,'I-LogEmaxOverpEC50'!$A$1:$AR$1,0),FALSE),"")</f>
        <v>9.3374576896454613</v>
      </c>
      <c r="BI81" s="136">
        <f>_xlfn.IFNA(VLOOKUP($B81,'I-LogEmaxOverpEC50'!$A:$AR,MATCH(BI$1,'I-LogEmaxOverpEC50'!$A$1:$AR$1,0),FALSE),"")</f>
        <v>9.5195994438980023</v>
      </c>
      <c r="BJ81" s="136">
        <f>_xlfn.IFNA(VLOOKUP($B81,'I-LogEmaxOverpEC50'!$A:$AR,MATCH(BJ$1,'I-LogEmaxOverpEC50'!$A$1:$AR$1,0),FALSE),"")</f>
        <v>9.5195994438980023</v>
      </c>
      <c r="BK81" s="136">
        <f>_xlfn.IFNA(VLOOKUP($B81,'I-LogEmaxOverpEC50'!$A:$AR,MATCH(BK$1,'I-LogEmaxOverpEC50'!$A$1:$AR$1,0),FALSE),"")</f>
        <v>9.5769048808906323</v>
      </c>
      <c r="BL81" s="136">
        <f>_xlfn.IFNA(VLOOKUP($B81,'I-LogEmaxOverpEC50'!$A:$AR,MATCH(BL$1,'I-LogEmaxOverpEC50'!$A$1:$AR$1,0),FALSE),"")</f>
        <v>9.5769048808906323</v>
      </c>
      <c r="BM81" s="136" t="str">
        <f>_xlfn.IFNA(VLOOKUP($B81,'I-LogEmaxOverpEC50'!$A:$AR,MATCH(BM$1,'I-LogEmaxOverpEC50'!$A$1:$AR$1,0),FALSE),"")</f>
        <v/>
      </c>
      <c r="BN81" s="136">
        <f>_xlfn.IFNA(VLOOKUP($B81,'I-LogEmaxOverpEC50'!$A:$AR,MATCH(BN$1,'I-LogEmaxOverpEC50'!$A$1:$AR$1,0),FALSE),"")</f>
        <v>9.8791916059417737</v>
      </c>
      <c r="BO81" s="136">
        <f>_xlfn.IFNA(VLOOKUP($B81,'I-LogEmaxOverpEC50'!$A:$AR,MATCH(BO$1,'I-LogEmaxOverpEC50'!$A$1:$AR$1,0),FALSE),"")</f>
        <v>9.8791916059417737</v>
      </c>
      <c r="BP81" s="136">
        <f>_xlfn.IFNA(VLOOKUP($B81,'I-LogEmaxOverpEC50'!$A:$AR,MATCH(BP$1,'I-LogEmaxOverpEC50'!$A$1:$AR$1,0),FALSE),"")</f>
        <v>9.5228983377381446</v>
      </c>
      <c r="BQ81" s="136">
        <f>_xlfn.IFNA(VLOOKUP($B81,'I-LogEmaxOverpEC50'!$A:$AR,MATCH(BQ$1,'I-LogEmaxOverpEC50'!$A$1:$AR$1,0),FALSE),"")</f>
        <v>9.7789353929735015</v>
      </c>
      <c r="BR81" s="136">
        <f>_xlfn.IFNA(VLOOKUP($B81,'I-LogEmaxOverpEC50'!$A:$AR,MATCH(BR$1,'I-LogEmaxOverpEC50'!$A$1:$AR$1,0),FALSE),"")</f>
        <v>9.8626260669104937</v>
      </c>
      <c r="BS81" s="136">
        <f>_xlfn.IFNA(VLOOKUP($B81,'I-LogEmaxOverpEC50'!$A:$AR,MATCH(BS$1,'I-LogEmaxOverpEC50'!$A$1:$AR$1,0),FALSE),"")</f>
        <v>9.6601287692220836</v>
      </c>
      <c r="BT81" s="135"/>
      <c r="BU81" s="135"/>
      <c r="BV81" s="135"/>
      <c r="BW81" s="135"/>
      <c r="BX81" s="135"/>
      <c r="BY81" s="135"/>
      <c r="BZ81" s="135"/>
      <c r="CA81" s="135"/>
      <c r="CB81" s="135"/>
      <c r="CC81" s="135"/>
      <c r="CD81" s="135"/>
      <c r="CE81" s="135"/>
      <c r="CF81" s="135"/>
      <c r="CG81" s="135"/>
      <c r="CH81" s="135"/>
      <c r="CI81" s="135"/>
      <c r="CJ81" s="135"/>
    </row>
    <row r="82" spans="1:88" s="163" customFormat="1" x14ac:dyDescent="0.2">
      <c r="A82" s="146" t="e" cm="1">
        <f t="array" ref="A82">_xlfn.IFS(SUM(F82:R82)&gt;0,1,AB82&gt;0,2,TRUE,3)</f>
        <v>#N/A</v>
      </c>
      <c r="B82" s="146" t="s">
        <v>125</v>
      </c>
      <c r="C82" s="144"/>
      <c r="D82" s="151" t="str">
        <f>_xlfn.XLOOKUP(B82,RecNamesAll!A:A,RecNamesAll!E:E)</f>
        <v>A</v>
      </c>
      <c r="E82" s="150" t="str">
        <f>_xlfn.XLOOKUP(B82,RecNamesAll!A:A,RecNamesAll!C:C)</f>
        <v>LPA3</v>
      </c>
      <c r="F82" s="160" t="e">
        <f t="shared" si="20"/>
        <v>#N/A</v>
      </c>
      <c r="G82" s="159" t="e">
        <f t="shared" si="21"/>
        <v>#N/A</v>
      </c>
      <c r="H82" s="159" t="e">
        <f t="shared" si="22"/>
        <v>#N/A</v>
      </c>
      <c r="I82" s="159" t="e">
        <f t="shared" si="23"/>
        <v>#N/A</v>
      </c>
      <c r="J82" s="159" t="e">
        <f t="shared" si="24"/>
        <v>#N/A</v>
      </c>
      <c r="K82" s="159" t="e">
        <f t="shared" si="25"/>
        <v>#N/A</v>
      </c>
      <c r="L82" s="159" t="e">
        <f t="shared" si="26"/>
        <v>#N/A</v>
      </c>
      <c r="M82" s="159" t="e">
        <f t="shared" si="27"/>
        <v>#N/A</v>
      </c>
      <c r="N82" s="159" t="e">
        <f t="shared" si="28"/>
        <v>#N/A</v>
      </c>
      <c r="O82" s="159" t="e">
        <f t="shared" si="29"/>
        <v>#N/A</v>
      </c>
      <c r="P82" s="159" t="e">
        <f t="shared" si="30"/>
        <v>#N/A</v>
      </c>
      <c r="Q82" s="159" t="e">
        <f t="shared" si="31"/>
        <v>#N/A</v>
      </c>
      <c r="R82" s="159" t="e">
        <f t="shared" si="32"/>
        <v>#N/A</v>
      </c>
      <c r="S82" s="147"/>
      <c r="T82" s="147"/>
      <c r="U82" s="146" t="str">
        <f t="shared" si="33"/>
        <v>A</v>
      </c>
      <c r="V82" s="145" t="str">
        <f t="shared" si="34"/>
        <v>LPA3</v>
      </c>
      <c r="W82" s="157" t="e">
        <f>VLOOKUP($B82,GtP!$A:$DD,MATCH("Gs_0-2",GtP!$A$1:$DD$1,0),FALSE)</f>
        <v>#N/A</v>
      </c>
      <c r="X82" s="156" t="e">
        <f>VLOOKUP($B82,GtP!$A:$DD,MATCH("Gi/o_0-2",GtP!$A$1:$DD$1,0),FALSE)</f>
        <v>#N/A</v>
      </c>
      <c r="Y82" s="156" t="e">
        <f>VLOOKUP($B82,GtP!$A:$DD,MATCH("Gq/11_0-2",GtP!$A$1:$DD$1,0),FALSE)</f>
        <v>#N/A</v>
      </c>
      <c r="Z82" s="156" t="e">
        <f>VLOOKUP($B82,GtP!$A:$DD,MATCH("G12/13_0-2",GtP!$A$1:$DD$1,0),FALSE)</f>
        <v>#N/A</v>
      </c>
      <c r="AA82" s="155"/>
      <c r="AB82" s="143" t="e">
        <f t="shared" si="35"/>
        <v>#N/A</v>
      </c>
      <c r="AC82" s="315" t="str">
        <f t="shared" si="36"/>
        <v/>
      </c>
      <c r="AD82" s="349" t="str">
        <f t="shared" si="37"/>
        <v/>
      </c>
      <c r="AE82" s="349" t="str">
        <f t="shared" si="38"/>
        <v/>
      </c>
      <c r="AF82" s="311" t="str">
        <f t="shared" si="39"/>
        <v/>
      </c>
      <c r="AG82" s="141" t="e">
        <f>_xlfn.CONCAT(IF(AT82="","-","B"),IF(BG82="","-","I"),VLOOKUP($B82,GtP!$A:$BB,MATCH("Gs_0-1",GtP!$A$1:$BB$1,0),FALSE))</f>
        <v>#N/A</v>
      </c>
      <c r="AH82" s="140" t="e">
        <f>_xlfn.CONCAT(IF(AU82="","-","B"),IF(BH82="","-","I"),VLOOKUP($B82,GtP!$A:$BB,MATCH("Gs_0-1",GtP!$A$1:$BB$1,0),FALSE))</f>
        <v>#N/A</v>
      </c>
      <c r="AI82" s="140" t="e">
        <f>_xlfn.CONCAT(IF(AV82="","-","B"),IF(BI82="","-","I"),VLOOKUP($B82,GtP!$A:$BB,MATCH("Gi/o_0-1",GtP!$A$1:$BB$1,0),FALSE))</f>
        <v>#N/A</v>
      </c>
      <c r="AJ82" s="140" t="e">
        <f>_xlfn.CONCAT(IF(AW82="","-","B"),IF(BJ82="","-","I"),VLOOKUP($B82,GtP!$A:$BB,MATCH("Gi/o_0-1",GtP!$A$1:$BB$1,0),FALSE))</f>
        <v>#N/A</v>
      </c>
      <c r="AK82" s="140" t="e">
        <f>_xlfn.CONCAT(IF(AX82="","-","B"),IF(BK82="","-","I"),VLOOKUP($B82,GtP!$A:$BB,MATCH("Gi/o_0-1",GtP!$A$1:$BB$1,0),FALSE))</f>
        <v>#N/A</v>
      </c>
      <c r="AL82" s="140" t="e">
        <f>_xlfn.CONCAT(IF(AY82="","-","B"),IF(BL82="","-","I"),VLOOKUP($B82,GtP!$A:$BB,MATCH("Gi/o_0-1",GtP!$A$1:$BB$1,0),FALSE))</f>
        <v>#N/A</v>
      </c>
      <c r="AM82" s="140" t="e">
        <f>_xlfn.CONCAT(IF(AZ82="","-","B"),IF(BM82="","-","I"),VLOOKUP($B82,GtP!$A:$BB,MATCH("Gi/o_0-1",GtP!$A$1:$BB$1,0),FALSE))</f>
        <v>#N/A</v>
      </c>
      <c r="AN82" s="140" t="e">
        <f>_xlfn.CONCAT(IF(BA82="","-","B"),IF(BN82="","-","I"),VLOOKUP($B82,GtP!$A:$BB,MATCH("Gq/11_0-1",GtP!$A$1:$BB$1,0),FALSE))</f>
        <v>#N/A</v>
      </c>
      <c r="AO82" s="140" t="e">
        <f>_xlfn.CONCAT(IF(BB82="","-","B"),IF(BO82="","-","I"),VLOOKUP($B82,GtP!$A:$BB,MATCH("Gq/11_0-1",GtP!$A$1:$BB$1,0),FALSE))</f>
        <v>#N/A</v>
      </c>
      <c r="AP82" s="140" t="e">
        <f>_xlfn.CONCAT(IF(BC82="","-","B"),IF(BP82="","-","I"),VLOOKUP($B82,GtP!$A:$BB,MATCH("Gq/11_0-1",GtP!$A$1:$BB$1,0),FALSE))</f>
        <v>#N/A</v>
      </c>
      <c r="AQ82" s="140" t="e">
        <f>_xlfn.CONCAT(IF(BD82="","-","B"),IF(BQ82="","-","I"),VLOOKUP($B82,GtP!$A:$BB,MATCH("Gq/11_0-1",GtP!$A$1:$BB$1,0),FALSE))</f>
        <v>#N/A</v>
      </c>
      <c r="AR82" s="140" t="e">
        <f>_xlfn.CONCAT(IF(BE82="","-","B"),IF(BR82="","-","I"),VLOOKUP($B82,GtP!$A:$BB,MATCH("G12/13_0-1",GtP!$A$1:$BB$1,0),FALSE))</f>
        <v>#N/A</v>
      </c>
      <c r="AS82" s="140" t="e">
        <f>_xlfn.CONCAT(IF(BF82="","-","B"),IF(BS82="","-","I"),VLOOKUP($B82,GtP!$A:$BB,MATCH("G12/13_0-1",GtP!$A$1:$BB$1,0),FALSE))</f>
        <v>#N/A</v>
      </c>
      <c r="AT82" s="139" t="str">
        <f>_xlfn.IFNA(VLOOKUP($B82,'B-LogEmaxOverpEC50'!$A:$AL,MATCH(AT$1,'B-LogEmaxOverpEC50'!$A$1:$AL$1,0),FALSE),"")</f>
        <v/>
      </c>
      <c r="AU82" s="136" t="str">
        <f>_xlfn.IFNA(VLOOKUP($B82,'B-LogEmaxOverpEC50'!$A:$AL,MATCH(AU$1,'B-LogEmaxOverpEC50'!$A$1:$AL$1,0),FALSE),"")</f>
        <v/>
      </c>
      <c r="AV82" s="152" t="str">
        <f>_xlfn.IFNA(VLOOKUP($B82,'B-LogEmaxOverpEC50'!$A:$AL,MATCH(AV$1,'B-LogEmaxOverpEC50'!$A$1:$AL$1,0),FALSE),"")</f>
        <v/>
      </c>
      <c r="AW82" s="152" t="str">
        <f>_xlfn.IFNA(VLOOKUP($B82,'B-LogEmaxOverpEC50'!$A:$AL,MATCH(AW$1,'B-LogEmaxOverpEC50'!$A$1:$AL$1,0),FALSE),"")</f>
        <v/>
      </c>
      <c r="AX82" s="152" t="str">
        <f>_xlfn.IFNA(VLOOKUP($B82,'B-LogEmaxOverpEC50'!$A:$AL,MATCH(AX$1,'B-LogEmaxOverpEC50'!$A$1:$AL$1,0),FALSE),"")</f>
        <v/>
      </c>
      <c r="AY82" s="152" t="str">
        <f>_xlfn.IFNA(VLOOKUP($B82,'B-LogEmaxOverpEC50'!$A:$AL,MATCH(AY$1,'B-LogEmaxOverpEC50'!$A$1:$AL$1,0),FALSE),"")</f>
        <v/>
      </c>
      <c r="AZ82" s="152" t="str">
        <f>_xlfn.IFNA(VLOOKUP($B82,'B-LogEmaxOverpEC50'!$A:$AL,MATCH(AZ$1,'B-LogEmaxOverpEC50'!$A$1:$AL$1,0),FALSE),"")</f>
        <v/>
      </c>
      <c r="BA82" s="152" t="str">
        <f>_xlfn.IFNA(VLOOKUP($B82,'B-LogEmaxOverpEC50'!$A:$AL,MATCH(BA$1,'B-LogEmaxOverpEC50'!$A$1:$AL$1,0),FALSE),"")</f>
        <v/>
      </c>
      <c r="BB82" s="152" t="str">
        <f>_xlfn.IFNA(VLOOKUP($B82,'B-LogEmaxOverpEC50'!$A:$AL,MATCH(BB$1,'B-LogEmaxOverpEC50'!$A$1:$AL$1,0),FALSE),"")</f>
        <v/>
      </c>
      <c r="BC82" s="152" t="str">
        <f>_xlfn.IFNA(VLOOKUP($B82,'B-LogEmaxOverpEC50'!$A:$AL,MATCH(BC$1,'B-LogEmaxOverpEC50'!$A$1:$AL$1,0),FALSE),"")</f>
        <v/>
      </c>
      <c r="BD82" s="152" t="str">
        <f>_xlfn.IFNA(VLOOKUP($B82,'B-LogEmaxOverpEC50'!$A:$AL,MATCH(BD$1,'B-LogEmaxOverpEC50'!$A$1:$AL$1,0),FALSE),"")</f>
        <v/>
      </c>
      <c r="BE82" s="152" t="str">
        <f>_xlfn.IFNA(VLOOKUP($B82,'B-LogEmaxOverpEC50'!$A:$AL,MATCH(BE$1,'B-LogEmaxOverpEC50'!$A$1:$AL$1,0),FALSE),"")</f>
        <v/>
      </c>
      <c r="BF82" s="152" t="str">
        <f>_xlfn.IFNA(VLOOKUP($B82,'B-LogEmaxOverpEC50'!$A:$AL,MATCH(BF$1,'B-LogEmaxOverpEC50'!$A$1:$AL$1,0),FALSE),"")</f>
        <v/>
      </c>
      <c r="BG82" s="137">
        <f>_xlfn.IFNA(VLOOKUP($B82,'I-LogEmaxOverpEC50'!$A:$AR,MATCH(BG$1,'I-LogEmaxOverpEC50'!$A$1:$AR$1,0),FALSE),"")</f>
        <v>7.6839955095270396</v>
      </c>
      <c r="BH82" s="136">
        <f>_xlfn.IFNA(VLOOKUP($B82,'I-LogEmaxOverpEC50'!$A:$AR,MATCH(BH$1,'I-LogEmaxOverpEC50'!$A$1:$AR$1,0),FALSE),"")</f>
        <v>7.8229641911451759</v>
      </c>
      <c r="BI82" s="136">
        <f>_xlfn.IFNA(VLOOKUP($B82,'I-LogEmaxOverpEC50'!$A:$AR,MATCH(BI$1,'I-LogEmaxOverpEC50'!$A$1:$AR$1,0),FALSE),"")</f>
        <v>8.5048200106956582</v>
      </c>
      <c r="BJ82" s="136">
        <f>_xlfn.IFNA(VLOOKUP($B82,'I-LogEmaxOverpEC50'!$A:$AR,MATCH(BJ$1,'I-LogEmaxOverpEC50'!$A$1:$AR$1,0),FALSE),"")</f>
        <v>8.5048200106956582</v>
      </c>
      <c r="BK82" s="136">
        <f>_xlfn.IFNA(VLOOKUP($B82,'I-LogEmaxOverpEC50'!$A:$AR,MATCH(BK$1,'I-LogEmaxOverpEC50'!$A$1:$AR$1,0),FALSE),"")</f>
        <v>8.6874166334074765</v>
      </c>
      <c r="BL82" s="136">
        <f>_xlfn.IFNA(VLOOKUP($B82,'I-LogEmaxOverpEC50'!$A:$AR,MATCH(BL$1,'I-LogEmaxOverpEC50'!$A$1:$AR$1,0),FALSE),"")</f>
        <v>8.6874166334074765</v>
      </c>
      <c r="BM82" s="136">
        <f>_xlfn.IFNA(VLOOKUP($B82,'I-LogEmaxOverpEC50'!$A:$AR,MATCH(BM$1,'I-LogEmaxOverpEC50'!$A$1:$AR$1,0),FALSE),"")</f>
        <v>8.9240225114632263</v>
      </c>
      <c r="BN82" s="136">
        <f>_xlfn.IFNA(VLOOKUP($B82,'I-LogEmaxOverpEC50'!$A:$AR,MATCH(BN$1,'I-LogEmaxOverpEC50'!$A$1:$AR$1,0),FALSE),"")</f>
        <v>8.3116868961955088</v>
      </c>
      <c r="BO82" s="136">
        <f>_xlfn.IFNA(VLOOKUP($B82,'I-LogEmaxOverpEC50'!$A:$AR,MATCH(BO$1,'I-LogEmaxOverpEC50'!$A$1:$AR$1,0),FALSE),"")</f>
        <v>8.3116868961955088</v>
      </c>
      <c r="BP82" s="136">
        <f>_xlfn.IFNA(VLOOKUP($B82,'I-LogEmaxOverpEC50'!$A:$AR,MATCH(BP$1,'I-LogEmaxOverpEC50'!$A$1:$AR$1,0),FALSE),"")</f>
        <v>8.4471972980268433</v>
      </c>
      <c r="BQ82" s="136">
        <f>_xlfn.IFNA(VLOOKUP($B82,'I-LogEmaxOverpEC50'!$A:$AR,MATCH(BQ$1,'I-LogEmaxOverpEC50'!$A$1:$AR$1,0),FALSE),"")</f>
        <v>8.1719216887398787</v>
      </c>
      <c r="BR82" s="136">
        <f>_xlfn.IFNA(VLOOKUP($B82,'I-LogEmaxOverpEC50'!$A:$AR,MATCH(BR$1,'I-LogEmaxOverpEC50'!$A$1:$AR$1,0),FALSE),"")</f>
        <v>8.0046744132139818</v>
      </c>
      <c r="BS82" s="136">
        <f>_xlfn.IFNA(VLOOKUP($B82,'I-LogEmaxOverpEC50'!$A:$AR,MATCH(BS$1,'I-LogEmaxOverpEC50'!$A$1:$AR$1,0),FALSE),"")</f>
        <v>8.2997424721461091</v>
      </c>
      <c r="BT82" s="135"/>
      <c r="BU82" s="135"/>
      <c r="BV82" s="135"/>
      <c r="BW82" s="135"/>
      <c r="BX82" s="135"/>
      <c r="BY82" s="135"/>
      <c r="BZ82" s="135"/>
      <c r="CA82" s="135"/>
      <c r="CB82" s="135"/>
      <c r="CC82" s="135"/>
      <c r="CD82" s="135"/>
      <c r="CE82" s="135"/>
      <c r="CF82" s="135"/>
      <c r="CG82" s="135"/>
      <c r="CH82" s="135"/>
      <c r="CI82" s="135"/>
      <c r="CJ82" s="135"/>
    </row>
    <row r="83" spans="1:88" x14ac:dyDescent="0.2">
      <c r="A83" s="146" t="e" cm="1">
        <f t="array" ref="A83">_xlfn.IFS(SUM(F83:R83)&gt;0,1,AB83&gt;0,2,TRUE,3)</f>
        <v>#N/A</v>
      </c>
      <c r="B83" s="146" t="s">
        <v>126</v>
      </c>
      <c r="D83" s="151" t="str">
        <f>_xlfn.XLOOKUP(B83,RecNamesAll!A:A,RecNamesAll!E:E)</f>
        <v>A</v>
      </c>
      <c r="E83" s="150" t="str">
        <f>_xlfn.XLOOKUP(B83,RecNamesAll!A:A,RecNamesAll!C:C)</f>
        <v>LPA4</v>
      </c>
      <c r="F83" s="160" t="e">
        <f t="shared" si="20"/>
        <v>#N/A</v>
      </c>
      <c r="G83" s="159" t="e">
        <f t="shared" si="21"/>
        <v>#N/A</v>
      </c>
      <c r="H83" s="159" t="e">
        <f t="shared" si="22"/>
        <v>#N/A</v>
      </c>
      <c r="I83" s="159" t="e">
        <f t="shared" si="23"/>
        <v>#N/A</v>
      </c>
      <c r="J83" s="159" t="e">
        <f t="shared" si="24"/>
        <v>#N/A</v>
      </c>
      <c r="K83" s="159" t="e">
        <f t="shared" si="25"/>
        <v>#N/A</v>
      </c>
      <c r="L83" s="159" t="e">
        <f t="shared" si="26"/>
        <v>#N/A</v>
      </c>
      <c r="M83" s="159" t="e">
        <f t="shared" si="27"/>
        <v>#N/A</v>
      </c>
      <c r="N83" s="159" t="e">
        <f t="shared" si="28"/>
        <v>#N/A</v>
      </c>
      <c r="O83" s="159" t="e">
        <f t="shared" si="29"/>
        <v>#N/A</v>
      </c>
      <c r="P83" s="159" t="e">
        <f t="shared" si="30"/>
        <v>#N/A</v>
      </c>
      <c r="Q83" s="159" t="e">
        <f t="shared" si="31"/>
        <v>#N/A</v>
      </c>
      <c r="R83" s="159" t="e">
        <f t="shared" si="32"/>
        <v>#N/A</v>
      </c>
      <c r="U83" s="146" t="str">
        <f t="shared" si="33"/>
        <v>A</v>
      </c>
      <c r="V83" s="145" t="str">
        <f t="shared" si="34"/>
        <v>LPA4</v>
      </c>
      <c r="W83" s="157" t="e">
        <f>VLOOKUP($B83,GtP!$A:$DD,MATCH("Gs_0-2",GtP!$A$1:$DD$1,0),FALSE)</f>
        <v>#N/A</v>
      </c>
      <c r="X83" s="156" t="e">
        <f>VLOOKUP($B83,GtP!$A:$DD,MATCH("Gi/o_0-2",GtP!$A$1:$DD$1,0),FALSE)</f>
        <v>#N/A</v>
      </c>
      <c r="Y83" s="156" t="e">
        <f>VLOOKUP($B83,GtP!$A:$DD,MATCH("Gq/11_0-2",GtP!$A$1:$DD$1,0),FALSE)</f>
        <v>#N/A</v>
      </c>
      <c r="Z83" s="156" t="e">
        <f>VLOOKUP($B83,GtP!$A:$DD,MATCH("G12/13_0-2",GtP!$A$1:$DD$1,0),FALSE)</f>
        <v>#N/A</v>
      </c>
      <c r="AA83" s="155"/>
      <c r="AB83" s="143" t="e">
        <f t="shared" si="35"/>
        <v>#N/A</v>
      </c>
      <c r="AC83" s="315" t="str">
        <f t="shared" si="36"/>
        <v/>
      </c>
      <c r="AD83" s="349" t="str">
        <f t="shared" si="37"/>
        <v/>
      </c>
      <c r="AE83" s="349" t="str">
        <f t="shared" si="38"/>
        <v/>
      </c>
      <c r="AF83" s="311" t="str">
        <f t="shared" si="39"/>
        <v/>
      </c>
      <c r="AG83" s="141" t="e">
        <f>_xlfn.CONCAT(IF(AT83="","-","B"),IF(BG83="","-","I"),VLOOKUP($B83,GtP!$A:$BB,MATCH("Gs_0-1",GtP!$A$1:$BB$1,0),FALSE))</f>
        <v>#N/A</v>
      </c>
      <c r="AH83" s="140" t="e">
        <f>_xlfn.CONCAT(IF(AU83="","-","B"),IF(BH83="","-","I"),VLOOKUP($B83,GtP!$A:$BB,MATCH("Gs_0-1",GtP!$A$1:$BB$1,0),FALSE))</f>
        <v>#N/A</v>
      </c>
      <c r="AI83" s="140" t="e">
        <f>_xlfn.CONCAT(IF(AV83="","-","B"),IF(BI83="","-","I"),VLOOKUP($B83,GtP!$A:$BB,MATCH("Gi/o_0-1",GtP!$A$1:$BB$1,0),FALSE))</f>
        <v>#N/A</v>
      </c>
      <c r="AJ83" s="140" t="e">
        <f>_xlfn.CONCAT(IF(AW83="","-","B"),IF(BJ83="","-","I"),VLOOKUP($B83,GtP!$A:$BB,MATCH("Gi/o_0-1",GtP!$A$1:$BB$1,0),FALSE))</f>
        <v>#N/A</v>
      </c>
      <c r="AK83" s="140" t="e">
        <f>_xlfn.CONCAT(IF(AX83="","-","B"),IF(BK83="","-","I"),VLOOKUP($B83,GtP!$A:$BB,MATCH("Gi/o_0-1",GtP!$A$1:$BB$1,0),FALSE))</f>
        <v>#N/A</v>
      </c>
      <c r="AL83" s="140" t="e">
        <f>_xlfn.CONCAT(IF(AY83="","-","B"),IF(BL83="","-","I"),VLOOKUP($B83,GtP!$A:$BB,MATCH("Gi/o_0-1",GtP!$A$1:$BB$1,0),FALSE))</f>
        <v>#N/A</v>
      </c>
      <c r="AM83" s="140" t="e">
        <f>_xlfn.CONCAT(IF(AZ83="","-","B"),IF(BM83="","-","I"),VLOOKUP($B83,GtP!$A:$BB,MATCH("Gi/o_0-1",GtP!$A$1:$BB$1,0),FALSE))</f>
        <v>#N/A</v>
      </c>
      <c r="AN83" s="140" t="e">
        <f>_xlfn.CONCAT(IF(BA83="","-","B"),IF(BN83="","-","I"),VLOOKUP($B83,GtP!$A:$BB,MATCH("Gq/11_0-1",GtP!$A$1:$BB$1,0),FALSE))</f>
        <v>#N/A</v>
      </c>
      <c r="AO83" s="140" t="e">
        <f>_xlfn.CONCAT(IF(BB83="","-","B"),IF(BO83="","-","I"),VLOOKUP($B83,GtP!$A:$BB,MATCH("Gq/11_0-1",GtP!$A$1:$BB$1,0),FALSE))</f>
        <v>#N/A</v>
      </c>
      <c r="AP83" s="140" t="e">
        <f>_xlfn.CONCAT(IF(BC83="","-","B"),IF(BP83="","-","I"),VLOOKUP($B83,GtP!$A:$BB,MATCH("Gq/11_0-1",GtP!$A$1:$BB$1,0),FALSE))</f>
        <v>#N/A</v>
      </c>
      <c r="AQ83" s="140" t="e">
        <f>_xlfn.CONCAT(IF(BD83="","-","B"),IF(BQ83="","-","I"),VLOOKUP($B83,GtP!$A:$BB,MATCH("Gq/11_0-1",GtP!$A$1:$BB$1,0),FALSE))</f>
        <v>#N/A</v>
      </c>
      <c r="AR83" s="140" t="e">
        <f>_xlfn.CONCAT(IF(BE83="","-","B"),IF(BR83="","-","I"),VLOOKUP($B83,GtP!$A:$BB,MATCH("G12/13_0-1",GtP!$A$1:$BB$1,0),FALSE))</f>
        <v>#N/A</v>
      </c>
      <c r="AS83" s="140" t="e">
        <f>_xlfn.CONCAT(IF(BF83="","-","B"),IF(BS83="","-","I"),VLOOKUP($B83,GtP!$A:$BB,MATCH("G12/13_0-1",GtP!$A$1:$BB$1,0),FALSE))</f>
        <v>#N/A</v>
      </c>
      <c r="AT83" s="139" t="str">
        <f>_xlfn.IFNA(VLOOKUP($B83,'B-LogEmaxOverpEC50'!$A:$AL,MATCH(AT$1,'B-LogEmaxOverpEC50'!$A$1:$AL$1,0),FALSE),"")</f>
        <v/>
      </c>
      <c r="AU83" s="136" t="str">
        <f>_xlfn.IFNA(VLOOKUP($B83,'B-LogEmaxOverpEC50'!$A:$AL,MATCH(AU$1,'B-LogEmaxOverpEC50'!$A$1:$AL$1,0),FALSE),"")</f>
        <v/>
      </c>
      <c r="AV83" s="152" t="str">
        <f>_xlfn.IFNA(VLOOKUP($B83,'B-LogEmaxOverpEC50'!$A:$AL,MATCH(AV$1,'B-LogEmaxOverpEC50'!$A$1:$AL$1,0),FALSE),"")</f>
        <v/>
      </c>
      <c r="AW83" s="152" t="str">
        <f>_xlfn.IFNA(VLOOKUP($B83,'B-LogEmaxOverpEC50'!$A:$AL,MATCH(AW$1,'B-LogEmaxOverpEC50'!$A$1:$AL$1,0),FALSE),"")</f>
        <v/>
      </c>
      <c r="AX83" s="152" t="str">
        <f>_xlfn.IFNA(VLOOKUP($B83,'B-LogEmaxOverpEC50'!$A:$AL,MATCH(AX$1,'B-LogEmaxOverpEC50'!$A$1:$AL$1,0),FALSE),"")</f>
        <v/>
      </c>
      <c r="AY83" s="152" t="str">
        <f>_xlfn.IFNA(VLOOKUP($B83,'B-LogEmaxOverpEC50'!$A:$AL,MATCH(AY$1,'B-LogEmaxOverpEC50'!$A$1:$AL$1,0),FALSE),"")</f>
        <v/>
      </c>
      <c r="AZ83" s="152" t="str">
        <f>_xlfn.IFNA(VLOOKUP($B83,'B-LogEmaxOverpEC50'!$A:$AL,MATCH(AZ$1,'B-LogEmaxOverpEC50'!$A$1:$AL$1,0),FALSE),"")</f>
        <v/>
      </c>
      <c r="BA83" s="152" t="str">
        <f>_xlfn.IFNA(VLOOKUP($B83,'B-LogEmaxOverpEC50'!$A:$AL,MATCH(BA$1,'B-LogEmaxOverpEC50'!$A$1:$AL$1,0),FALSE),"")</f>
        <v/>
      </c>
      <c r="BB83" s="152" t="str">
        <f>_xlfn.IFNA(VLOOKUP($B83,'B-LogEmaxOverpEC50'!$A:$AL,MATCH(BB$1,'B-LogEmaxOverpEC50'!$A$1:$AL$1,0),FALSE),"")</f>
        <v/>
      </c>
      <c r="BC83" s="152" t="str">
        <f>_xlfn.IFNA(VLOOKUP($B83,'B-LogEmaxOverpEC50'!$A:$AL,MATCH(BC$1,'B-LogEmaxOverpEC50'!$A$1:$AL$1,0),FALSE),"")</f>
        <v/>
      </c>
      <c r="BD83" s="152" t="str">
        <f>_xlfn.IFNA(VLOOKUP($B83,'B-LogEmaxOverpEC50'!$A:$AL,MATCH(BD$1,'B-LogEmaxOverpEC50'!$A$1:$AL$1,0),FALSE),"")</f>
        <v/>
      </c>
      <c r="BE83" s="152" t="str">
        <f>_xlfn.IFNA(VLOOKUP($B83,'B-LogEmaxOverpEC50'!$A:$AL,MATCH(BE$1,'B-LogEmaxOverpEC50'!$A$1:$AL$1,0),FALSE),"")</f>
        <v/>
      </c>
      <c r="BF83" s="152" t="str">
        <f>_xlfn.IFNA(VLOOKUP($B83,'B-LogEmaxOverpEC50'!$A:$AL,MATCH(BF$1,'B-LogEmaxOverpEC50'!$A$1:$AL$1,0),FALSE),"")</f>
        <v/>
      </c>
      <c r="BG83" s="137">
        <f>_xlfn.IFNA(VLOOKUP($B83,'I-LogEmaxOverpEC50'!$A:$AR,MATCH(BG$1,'I-LogEmaxOverpEC50'!$A$1:$AR$1,0),FALSE),"")</f>
        <v>8.7266894446848777</v>
      </c>
      <c r="BH83" s="136">
        <f>_xlfn.IFNA(VLOOKUP($B83,'I-LogEmaxOverpEC50'!$A:$AR,MATCH(BH$1,'I-LogEmaxOverpEC50'!$A$1:$AR$1,0),FALSE),"")</f>
        <v>8.6559382914900187</v>
      </c>
      <c r="BI83" s="136">
        <f>_xlfn.IFNA(VLOOKUP($B83,'I-LogEmaxOverpEC50'!$A:$AR,MATCH(BI$1,'I-LogEmaxOverpEC50'!$A$1:$AR$1,0),FALSE),"")</f>
        <v>8.5399311420682942</v>
      </c>
      <c r="BJ83" s="136">
        <f>_xlfn.IFNA(VLOOKUP($B83,'I-LogEmaxOverpEC50'!$A:$AR,MATCH(BJ$1,'I-LogEmaxOverpEC50'!$A$1:$AR$1,0),FALSE),"")</f>
        <v>8.5399311420682942</v>
      </c>
      <c r="BK83" s="136">
        <f>_xlfn.IFNA(VLOOKUP($B83,'I-LogEmaxOverpEC50'!$A:$AR,MATCH(BK$1,'I-LogEmaxOverpEC50'!$A$1:$AR$1,0),FALSE),"")</f>
        <v>8.6121441283041698</v>
      </c>
      <c r="BL83" s="136">
        <f>_xlfn.IFNA(VLOOKUP($B83,'I-LogEmaxOverpEC50'!$A:$AR,MATCH(BL$1,'I-LogEmaxOverpEC50'!$A$1:$AR$1,0),FALSE),"")</f>
        <v>8.6121441283041698</v>
      </c>
      <c r="BM83" s="136">
        <f>_xlfn.IFNA(VLOOKUP($B83,'I-LogEmaxOverpEC50'!$A:$AR,MATCH(BM$1,'I-LogEmaxOverpEC50'!$A$1:$AR$1,0),FALSE),"")</f>
        <v>8.5963008875826521</v>
      </c>
      <c r="BN83" s="136">
        <f>_xlfn.IFNA(VLOOKUP($B83,'I-LogEmaxOverpEC50'!$A:$AR,MATCH(BN$1,'I-LogEmaxOverpEC50'!$A$1:$AR$1,0),FALSE),"")</f>
        <v>8.0977435438886722</v>
      </c>
      <c r="BO83" s="136">
        <f>_xlfn.IFNA(VLOOKUP($B83,'I-LogEmaxOverpEC50'!$A:$AR,MATCH(BO$1,'I-LogEmaxOverpEC50'!$A$1:$AR$1,0),FALSE),"")</f>
        <v>8.0977435438886722</v>
      </c>
      <c r="BP83" s="136">
        <f>_xlfn.IFNA(VLOOKUP($B83,'I-LogEmaxOverpEC50'!$A:$AR,MATCH(BP$1,'I-LogEmaxOverpEC50'!$A$1:$AR$1,0),FALSE),"")</f>
        <v>8.3508591016744482</v>
      </c>
      <c r="BQ83" s="136">
        <f>_xlfn.IFNA(VLOOKUP($B83,'I-LogEmaxOverpEC50'!$A:$AR,MATCH(BQ$1,'I-LogEmaxOverpEC50'!$A$1:$AR$1,0),FALSE),"")</f>
        <v>8.3555412889492651</v>
      </c>
      <c r="BR83" s="136" t="str">
        <f>_xlfn.IFNA(VLOOKUP($B83,'I-LogEmaxOverpEC50'!$A:$AR,MATCH(BR$1,'I-LogEmaxOverpEC50'!$A$1:$AR$1,0),FALSE),"")</f>
        <v/>
      </c>
      <c r="BS83" s="136">
        <f>_xlfn.IFNA(VLOOKUP($B83,'I-LogEmaxOverpEC50'!$A:$AR,MATCH(BS$1,'I-LogEmaxOverpEC50'!$A$1:$AR$1,0),FALSE),"")</f>
        <v>8.5886348534766519</v>
      </c>
    </row>
    <row r="84" spans="1:88" x14ac:dyDescent="0.2">
      <c r="A84" s="146" t="e" cm="1">
        <f t="array" ref="A84">_xlfn.IFS(SUM(F84:R84)&gt;0,1,AB84&gt;0,2,TRUE,3)</f>
        <v>#N/A</v>
      </c>
      <c r="B84" s="146" t="s">
        <v>128</v>
      </c>
      <c r="D84" s="151" t="str">
        <f>_xlfn.XLOOKUP(B84,RecNamesAll!A:A,RecNamesAll!E:E)</f>
        <v>A</v>
      </c>
      <c r="E84" s="150" t="str">
        <f>_xlfn.XLOOKUP(B84,RecNamesAll!A:A,RecNamesAll!C:C)</f>
        <v>LPA6</v>
      </c>
      <c r="F84" s="160" t="e">
        <f t="shared" si="20"/>
        <v>#N/A</v>
      </c>
      <c r="G84" s="159" t="e">
        <f t="shared" si="21"/>
        <v>#N/A</v>
      </c>
      <c r="H84" s="159" t="e">
        <f t="shared" si="22"/>
        <v>#N/A</v>
      </c>
      <c r="I84" s="159" t="e">
        <f t="shared" si="23"/>
        <v>#N/A</v>
      </c>
      <c r="J84" s="159" t="e">
        <f t="shared" si="24"/>
        <v>#N/A</v>
      </c>
      <c r="K84" s="159" t="e">
        <f t="shared" si="25"/>
        <v>#N/A</v>
      </c>
      <c r="L84" s="159" t="e">
        <f t="shared" si="26"/>
        <v>#N/A</v>
      </c>
      <c r="M84" s="159" t="e">
        <f t="shared" si="27"/>
        <v>#N/A</v>
      </c>
      <c r="N84" s="159" t="e">
        <f t="shared" si="28"/>
        <v>#N/A</v>
      </c>
      <c r="O84" s="159" t="e">
        <f t="shared" si="29"/>
        <v>#N/A</v>
      </c>
      <c r="P84" s="159" t="e">
        <f t="shared" si="30"/>
        <v>#N/A</v>
      </c>
      <c r="Q84" s="159" t="e">
        <f t="shared" si="31"/>
        <v>#N/A</v>
      </c>
      <c r="R84" s="159" t="e">
        <f t="shared" si="32"/>
        <v>#N/A</v>
      </c>
      <c r="U84" s="146" t="str">
        <f t="shared" si="33"/>
        <v>A</v>
      </c>
      <c r="V84" s="145" t="str">
        <f t="shared" si="34"/>
        <v>LPA6</v>
      </c>
      <c r="W84" s="157" t="e">
        <f>VLOOKUP($B84,GtP!$A:$DD,MATCH("Gs_0-2",GtP!$A$1:$DD$1,0),FALSE)</f>
        <v>#N/A</v>
      </c>
      <c r="X84" s="156" t="e">
        <f>VLOOKUP($B84,GtP!$A:$DD,MATCH("Gi/o_0-2",GtP!$A$1:$DD$1,0),FALSE)</f>
        <v>#N/A</v>
      </c>
      <c r="Y84" s="156" t="e">
        <f>VLOOKUP($B84,GtP!$A:$DD,MATCH("Gq/11_0-2",GtP!$A$1:$DD$1,0),FALSE)</f>
        <v>#N/A</v>
      </c>
      <c r="Z84" s="156" t="e">
        <f>VLOOKUP($B84,GtP!$A:$DD,MATCH("G12/13_0-2",GtP!$A$1:$DD$1,0),FALSE)</f>
        <v>#N/A</v>
      </c>
      <c r="AA84" s="155"/>
      <c r="AB84" s="143" t="e">
        <f t="shared" si="35"/>
        <v>#N/A</v>
      </c>
      <c r="AC84" s="315" t="str">
        <f t="shared" si="36"/>
        <v/>
      </c>
      <c r="AD84" s="349" t="str">
        <f t="shared" si="37"/>
        <v/>
      </c>
      <c r="AE84" s="349" t="str">
        <f t="shared" si="38"/>
        <v/>
      </c>
      <c r="AF84" s="311" t="str">
        <f t="shared" si="39"/>
        <v/>
      </c>
      <c r="AG84" s="141" t="e">
        <f>_xlfn.CONCAT(IF(AT84="","-","B"),IF(BG84="","-","I"),VLOOKUP($B84,GtP!$A:$BB,MATCH("Gs_0-1",GtP!$A$1:$BB$1,0),FALSE))</f>
        <v>#N/A</v>
      </c>
      <c r="AH84" s="140" t="e">
        <f>_xlfn.CONCAT(IF(AU84="","-","B"),IF(BH84="","-","I"),VLOOKUP($B84,GtP!$A:$BB,MATCH("Gs_0-1",GtP!$A$1:$BB$1,0),FALSE))</f>
        <v>#N/A</v>
      </c>
      <c r="AI84" s="140" t="e">
        <f>_xlfn.CONCAT(IF(AV84="","-","B"),IF(BI84="","-","I"),VLOOKUP($B84,GtP!$A:$BB,MATCH("Gi/o_0-1",GtP!$A$1:$BB$1,0),FALSE))</f>
        <v>#N/A</v>
      </c>
      <c r="AJ84" s="140" t="e">
        <f>_xlfn.CONCAT(IF(AW84="","-","B"),IF(BJ84="","-","I"),VLOOKUP($B84,GtP!$A:$BB,MATCH("Gi/o_0-1",GtP!$A$1:$BB$1,0),FALSE))</f>
        <v>#N/A</v>
      </c>
      <c r="AK84" s="140" t="e">
        <f>_xlfn.CONCAT(IF(AX84="","-","B"),IF(BK84="","-","I"),VLOOKUP($B84,GtP!$A:$BB,MATCH("Gi/o_0-1",GtP!$A$1:$BB$1,0),FALSE))</f>
        <v>#N/A</v>
      </c>
      <c r="AL84" s="140" t="e">
        <f>_xlfn.CONCAT(IF(AY84="","-","B"),IF(BL84="","-","I"),VLOOKUP($B84,GtP!$A:$BB,MATCH("Gi/o_0-1",GtP!$A$1:$BB$1,0),FALSE))</f>
        <v>#N/A</v>
      </c>
      <c r="AM84" s="140" t="e">
        <f>_xlfn.CONCAT(IF(AZ84="","-","B"),IF(BM84="","-","I"),VLOOKUP($B84,GtP!$A:$BB,MATCH("Gi/o_0-1",GtP!$A$1:$BB$1,0),FALSE))</f>
        <v>#N/A</v>
      </c>
      <c r="AN84" s="140" t="e">
        <f>_xlfn.CONCAT(IF(BA84="","-","B"),IF(BN84="","-","I"),VLOOKUP($B84,GtP!$A:$BB,MATCH("Gq/11_0-1",GtP!$A$1:$BB$1,0),FALSE))</f>
        <v>#N/A</v>
      </c>
      <c r="AO84" s="140" t="e">
        <f>_xlfn.CONCAT(IF(BB84="","-","B"),IF(BO84="","-","I"),VLOOKUP($B84,GtP!$A:$BB,MATCH("Gq/11_0-1",GtP!$A$1:$BB$1,0),FALSE))</f>
        <v>#N/A</v>
      </c>
      <c r="AP84" s="140" t="e">
        <f>_xlfn.CONCAT(IF(BC84="","-","B"),IF(BP84="","-","I"),VLOOKUP($B84,GtP!$A:$BB,MATCH("Gq/11_0-1",GtP!$A$1:$BB$1,0),FALSE))</f>
        <v>#N/A</v>
      </c>
      <c r="AQ84" s="140" t="e">
        <f>_xlfn.CONCAT(IF(BD84="","-","B"),IF(BQ84="","-","I"),VLOOKUP($B84,GtP!$A:$BB,MATCH("Gq/11_0-1",GtP!$A$1:$BB$1,0),FALSE))</f>
        <v>#N/A</v>
      </c>
      <c r="AR84" s="140" t="e">
        <f>_xlfn.CONCAT(IF(BE84="","-","B"),IF(BR84="","-","I"),VLOOKUP($B84,GtP!$A:$BB,MATCH("G12/13_0-1",GtP!$A$1:$BB$1,0),FALSE))</f>
        <v>#N/A</v>
      </c>
      <c r="AS84" s="140" t="e">
        <f>_xlfn.CONCAT(IF(BF84="","-","B"),IF(BS84="","-","I"),VLOOKUP($B84,GtP!$A:$BB,MATCH("G12/13_0-1",GtP!$A$1:$BB$1,0),FALSE))</f>
        <v>#N/A</v>
      </c>
      <c r="AT84" s="139" t="str">
        <f>_xlfn.IFNA(VLOOKUP($B84,'B-LogEmaxOverpEC50'!$A:$AL,MATCH(AT$1,'B-LogEmaxOverpEC50'!$A$1:$AL$1,0),FALSE),"")</f>
        <v/>
      </c>
      <c r="AU84" s="136" t="str">
        <f>_xlfn.IFNA(VLOOKUP($B84,'B-LogEmaxOverpEC50'!$A:$AL,MATCH(AU$1,'B-LogEmaxOverpEC50'!$A$1:$AL$1,0),FALSE),"")</f>
        <v/>
      </c>
      <c r="AV84" s="152" t="str">
        <f>_xlfn.IFNA(VLOOKUP($B84,'B-LogEmaxOverpEC50'!$A:$AL,MATCH(AV$1,'B-LogEmaxOverpEC50'!$A$1:$AL$1,0),FALSE),"")</f>
        <v/>
      </c>
      <c r="AW84" s="152" t="str">
        <f>_xlfn.IFNA(VLOOKUP($B84,'B-LogEmaxOverpEC50'!$A:$AL,MATCH(AW$1,'B-LogEmaxOverpEC50'!$A$1:$AL$1,0),FALSE),"")</f>
        <v/>
      </c>
      <c r="AX84" s="152" t="str">
        <f>_xlfn.IFNA(VLOOKUP($B84,'B-LogEmaxOverpEC50'!$A:$AL,MATCH(AX$1,'B-LogEmaxOverpEC50'!$A$1:$AL$1,0),FALSE),"")</f>
        <v/>
      </c>
      <c r="AY84" s="152" t="str">
        <f>_xlfn.IFNA(VLOOKUP($B84,'B-LogEmaxOverpEC50'!$A:$AL,MATCH(AY$1,'B-LogEmaxOverpEC50'!$A$1:$AL$1,0),FALSE),"")</f>
        <v/>
      </c>
      <c r="AZ84" s="152" t="str">
        <f>_xlfn.IFNA(VLOOKUP($B84,'B-LogEmaxOverpEC50'!$A:$AL,MATCH(AZ$1,'B-LogEmaxOverpEC50'!$A$1:$AL$1,0),FALSE),"")</f>
        <v/>
      </c>
      <c r="BA84" s="152" t="str">
        <f>_xlfn.IFNA(VLOOKUP($B84,'B-LogEmaxOverpEC50'!$A:$AL,MATCH(BA$1,'B-LogEmaxOverpEC50'!$A$1:$AL$1,0),FALSE),"")</f>
        <v/>
      </c>
      <c r="BB84" s="152" t="str">
        <f>_xlfn.IFNA(VLOOKUP($B84,'B-LogEmaxOverpEC50'!$A:$AL,MATCH(BB$1,'B-LogEmaxOverpEC50'!$A$1:$AL$1,0),FALSE),"")</f>
        <v/>
      </c>
      <c r="BC84" s="152" t="str">
        <f>_xlfn.IFNA(VLOOKUP($B84,'B-LogEmaxOverpEC50'!$A:$AL,MATCH(BC$1,'B-LogEmaxOverpEC50'!$A$1:$AL$1,0),FALSE),"")</f>
        <v/>
      </c>
      <c r="BD84" s="152" t="str">
        <f>_xlfn.IFNA(VLOOKUP($B84,'B-LogEmaxOverpEC50'!$A:$AL,MATCH(BD$1,'B-LogEmaxOverpEC50'!$A$1:$AL$1,0),FALSE),"")</f>
        <v/>
      </c>
      <c r="BE84" s="152" t="str">
        <f>_xlfn.IFNA(VLOOKUP($B84,'B-LogEmaxOverpEC50'!$A:$AL,MATCH(BE$1,'B-LogEmaxOverpEC50'!$A$1:$AL$1,0),FALSE),"")</f>
        <v/>
      </c>
      <c r="BF84" s="152" t="str">
        <f>_xlfn.IFNA(VLOOKUP($B84,'B-LogEmaxOverpEC50'!$A:$AL,MATCH(BF$1,'B-LogEmaxOverpEC50'!$A$1:$AL$1,0),FALSE),"")</f>
        <v/>
      </c>
      <c r="BG84" s="137">
        <f>_xlfn.IFNA(VLOOKUP($B84,'I-LogEmaxOverpEC50'!$A:$AR,MATCH(BG$1,'I-LogEmaxOverpEC50'!$A$1:$AR$1,0),FALSE),"")</f>
        <v>7.5046123420134272</v>
      </c>
      <c r="BH84" s="136">
        <f>_xlfn.IFNA(VLOOKUP($B84,'I-LogEmaxOverpEC50'!$A:$AR,MATCH(BH$1,'I-LogEmaxOverpEC50'!$A$1:$AR$1,0),FALSE),"")</f>
        <v>7.1719146775932767</v>
      </c>
      <c r="BI84" s="136">
        <f>_xlfn.IFNA(VLOOKUP($B84,'I-LogEmaxOverpEC50'!$A:$AR,MATCH(BI$1,'I-LogEmaxOverpEC50'!$A$1:$AR$1,0),FALSE),"")</f>
        <v>8.3816039054843774</v>
      </c>
      <c r="BJ84" s="136">
        <f>_xlfn.IFNA(VLOOKUP($B84,'I-LogEmaxOverpEC50'!$A:$AR,MATCH(BJ$1,'I-LogEmaxOverpEC50'!$A$1:$AR$1,0),FALSE),"")</f>
        <v>8.3816039054843774</v>
      </c>
      <c r="BK84" s="136">
        <f>_xlfn.IFNA(VLOOKUP($B84,'I-LogEmaxOverpEC50'!$A:$AR,MATCH(BK$1,'I-LogEmaxOverpEC50'!$A$1:$AR$1,0),FALSE),"")</f>
        <v>8.513827574636311</v>
      </c>
      <c r="BL84" s="136">
        <f>_xlfn.IFNA(VLOOKUP($B84,'I-LogEmaxOverpEC50'!$A:$AR,MATCH(BL$1,'I-LogEmaxOverpEC50'!$A$1:$AR$1,0),FALSE),"")</f>
        <v>8.513827574636311</v>
      </c>
      <c r="BM84" s="136">
        <f>_xlfn.IFNA(VLOOKUP($B84,'I-LogEmaxOverpEC50'!$A:$AR,MATCH(BM$1,'I-LogEmaxOverpEC50'!$A$1:$AR$1,0),FALSE),"")</f>
        <v>8.1893389362689462</v>
      </c>
      <c r="BN84" s="136">
        <f>_xlfn.IFNA(VLOOKUP($B84,'I-LogEmaxOverpEC50'!$A:$AR,MATCH(BN$1,'I-LogEmaxOverpEC50'!$A$1:$AR$1,0),FALSE),"")</f>
        <v>7.5835389010571026</v>
      </c>
      <c r="BO84" s="136">
        <f>_xlfn.IFNA(VLOOKUP($B84,'I-LogEmaxOverpEC50'!$A:$AR,MATCH(BO$1,'I-LogEmaxOverpEC50'!$A$1:$AR$1,0),FALSE),"")</f>
        <v>7.5835389010571026</v>
      </c>
      <c r="BP84" s="136">
        <f>_xlfn.IFNA(VLOOKUP($B84,'I-LogEmaxOverpEC50'!$A:$AR,MATCH(BP$1,'I-LogEmaxOverpEC50'!$A$1:$AR$1,0),FALSE),"")</f>
        <v>8.0503463089241478</v>
      </c>
      <c r="BQ84" s="136">
        <f>_xlfn.IFNA(VLOOKUP($B84,'I-LogEmaxOverpEC50'!$A:$AR,MATCH(BQ$1,'I-LogEmaxOverpEC50'!$A$1:$AR$1,0),FALSE),"")</f>
        <v>7.562932049338702</v>
      </c>
      <c r="BR84" s="136">
        <f>_xlfn.IFNA(VLOOKUP($B84,'I-LogEmaxOverpEC50'!$A:$AR,MATCH(BR$1,'I-LogEmaxOverpEC50'!$A$1:$AR$1,0),FALSE),"")</f>
        <v>8.6984071921878883</v>
      </c>
      <c r="BS84" s="136">
        <f>_xlfn.IFNA(VLOOKUP($B84,'I-LogEmaxOverpEC50'!$A:$AR,MATCH(BS$1,'I-LogEmaxOverpEC50'!$A$1:$AR$1,0),FALSE),"")</f>
        <v>8.7160975014943656</v>
      </c>
    </row>
    <row r="85" spans="1:88" x14ac:dyDescent="0.2">
      <c r="A85" s="146" t="e" cm="1">
        <f t="array" ref="A85">_xlfn.IFS(SUM(F85:R85)&gt;0,1,AB85&gt;0,2,TRUE,3)</f>
        <v>#N/A</v>
      </c>
      <c r="B85" s="146" t="s">
        <v>44</v>
      </c>
      <c r="D85" s="151" t="str">
        <f>_xlfn.XLOOKUP(B85,RecNamesAll!A:A,RecNamesAll!E:E)</f>
        <v>A</v>
      </c>
      <c r="E85" s="150" t="str">
        <f>_xlfn.XLOOKUP(B85,RecNamesAll!A:A,RecNamesAll!C:C)</f>
        <v>M1</v>
      </c>
      <c r="F85" s="160" t="e">
        <f t="shared" si="20"/>
        <v>#N/A</v>
      </c>
      <c r="G85" s="159" t="e">
        <f t="shared" si="21"/>
        <v>#N/A</v>
      </c>
      <c r="H85" s="159" t="e">
        <f t="shared" si="22"/>
        <v>#N/A</v>
      </c>
      <c r="I85" s="159" t="e">
        <f t="shared" si="23"/>
        <v>#N/A</v>
      </c>
      <c r="J85" s="159" t="e">
        <f t="shared" si="24"/>
        <v>#N/A</v>
      </c>
      <c r="K85" s="159" t="e">
        <f t="shared" si="25"/>
        <v>#N/A</v>
      </c>
      <c r="L85" s="159" t="e">
        <f t="shared" si="26"/>
        <v>#N/A</v>
      </c>
      <c r="M85" s="159" t="e">
        <f t="shared" si="27"/>
        <v>#N/A</v>
      </c>
      <c r="N85" s="159" t="e">
        <f t="shared" si="28"/>
        <v>#N/A</v>
      </c>
      <c r="O85" s="159" t="e">
        <f t="shared" si="29"/>
        <v>#N/A</v>
      </c>
      <c r="P85" s="159" t="e">
        <f t="shared" si="30"/>
        <v>#N/A</v>
      </c>
      <c r="Q85" s="159" t="e">
        <f t="shared" si="31"/>
        <v>#N/A</v>
      </c>
      <c r="R85" s="159" t="e">
        <f t="shared" si="32"/>
        <v>#N/A</v>
      </c>
      <c r="U85" s="146" t="str">
        <f t="shared" si="33"/>
        <v>A</v>
      </c>
      <c r="V85" s="145" t="str">
        <f t="shared" si="34"/>
        <v>M1</v>
      </c>
      <c r="W85" s="157" t="e">
        <f>VLOOKUP($B85,GtP!$A:$DD,MATCH("Gs_0-2",GtP!$A$1:$DD$1,0),FALSE)</f>
        <v>#N/A</v>
      </c>
      <c r="X85" s="156" t="e">
        <f>VLOOKUP($B85,GtP!$A:$DD,MATCH("Gi/o_0-2",GtP!$A$1:$DD$1,0),FALSE)</f>
        <v>#N/A</v>
      </c>
      <c r="Y85" s="156" t="e">
        <f>VLOOKUP($B85,GtP!$A:$DD,MATCH("Gq/11_0-2",GtP!$A$1:$DD$1,0),FALSE)</f>
        <v>#N/A</v>
      </c>
      <c r="Z85" s="156" t="e">
        <f>VLOOKUP($B85,GtP!$A:$DD,MATCH("G12/13_0-2",GtP!$A$1:$DD$1,0),FALSE)</f>
        <v>#N/A</v>
      </c>
      <c r="AA85" s="155"/>
      <c r="AB85" s="143" t="e">
        <f t="shared" si="35"/>
        <v>#N/A</v>
      </c>
      <c r="AC85" s="315" t="str">
        <f t="shared" si="36"/>
        <v/>
      </c>
      <c r="AD85" s="349" t="str">
        <f t="shared" si="37"/>
        <v/>
      </c>
      <c r="AE85" s="349" t="str">
        <f t="shared" si="38"/>
        <v/>
      </c>
      <c r="AF85" s="311" t="str">
        <f t="shared" si="39"/>
        <v/>
      </c>
      <c r="AG85" s="141" t="e">
        <f>_xlfn.CONCAT(IF(AT85="","-","B"),IF(BG85="","-","I"),VLOOKUP($B85,GtP!$A:$BB,MATCH("Gs_0-1",GtP!$A$1:$BB$1,0),FALSE))</f>
        <v>#N/A</v>
      </c>
      <c r="AH85" s="140" t="e">
        <f>_xlfn.CONCAT(IF(AU85="","-","B"),IF(BH85="","-","I"),VLOOKUP($B85,GtP!$A:$BB,MATCH("Gs_0-1",GtP!$A$1:$BB$1,0),FALSE))</f>
        <v>#N/A</v>
      </c>
      <c r="AI85" s="140" t="e">
        <f>_xlfn.CONCAT(IF(AV85="","-","B"),IF(BI85="","-","I"),VLOOKUP($B85,GtP!$A:$BB,MATCH("Gi/o_0-1",GtP!$A$1:$BB$1,0),FALSE))</f>
        <v>#N/A</v>
      </c>
      <c r="AJ85" s="140" t="e">
        <f>_xlfn.CONCAT(IF(AW85="","-","B"),IF(BJ85="","-","I"),VLOOKUP($B85,GtP!$A:$BB,MATCH("Gi/o_0-1",GtP!$A$1:$BB$1,0),FALSE))</f>
        <v>#N/A</v>
      </c>
      <c r="AK85" s="140" t="e">
        <f>_xlfn.CONCAT(IF(AX85="","-","B"),IF(BK85="","-","I"),VLOOKUP($B85,GtP!$A:$BB,MATCH("Gi/o_0-1",GtP!$A$1:$BB$1,0),FALSE))</f>
        <v>#N/A</v>
      </c>
      <c r="AL85" s="140" t="e">
        <f>_xlfn.CONCAT(IF(AY85="","-","B"),IF(BL85="","-","I"),VLOOKUP($B85,GtP!$A:$BB,MATCH("Gi/o_0-1",GtP!$A$1:$BB$1,0),FALSE))</f>
        <v>#N/A</v>
      </c>
      <c r="AM85" s="140" t="e">
        <f>_xlfn.CONCAT(IF(AZ85="","-","B"),IF(BM85="","-","I"),VLOOKUP($B85,GtP!$A:$BB,MATCH("Gi/o_0-1",GtP!$A$1:$BB$1,0),FALSE))</f>
        <v>#N/A</v>
      </c>
      <c r="AN85" s="140" t="e">
        <f>_xlfn.CONCAT(IF(BA85="","-","B"),IF(BN85="","-","I"),VLOOKUP($B85,GtP!$A:$BB,MATCH("Gq/11_0-1",GtP!$A$1:$BB$1,0),FALSE))</f>
        <v>#N/A</v>
      </c>
      <c r="AO85" s="140" t="e">
        <f>_xlfn.CONCAT(IF(BB85="","-","B"),IF(BO85="","-","I"),VLOOKUP($B85,GtP!$A:$BB,MATCH("Gq/11_0-1",GtP!$A$1:$BB$1,0),FALSE))</f>
        <v>#N/A</v>
      </c>
      <c r="AP85" s="140" t="e">
        <f>_xlfn.CONCAT(IF(BC85="","-","B"),IF(BP85="","-","I"),VLOOKUP($B85,GtP!$A:$BB,MATCH("Gq/11_0-1",GtP!$A$1:$BB$1,0),FALSE))</f>
        <v>#N/A</v>
      </c>
      <c r="AQ85" s="140" t="e">
        <f>_xlfn.CONCAT(IF(BD85="","-","B"),IF(BQ85="","-","I"),VLOOKUP($B85,GtP!$A:$BB,MATCH("Gq/11_0-1",GtP!$A$1:$BB$1,0),FALSE))</f>
        <v>#N/A</v>
      </c>
      <c r="AR85" s="140" t="e">
        <f>_xlfn.CONCAT(IF(BE85="","-","B"),IF(BR85="","-","I"),VLOOKUP($B85,GtP!$A:$BB,MATCH("G12/13_0-1",GtP!$A$1:$BB$1,0),FALSE))</f>
        <v>#N/A</v>
      </c>
      <c r="AS85" s="140" t="e">
        <f>_xlfn.CONCAT(IF(BF85="","-","B"),IF(BS85="","-","I"),VLOOKUP($B85,GtP!$A:$BB,MATCH("G12/13_0-1",GtP!$A$1:$BB$1,0),FALSE))</f>
        <v>#N/A</v>
      </c>
      <c r="AT85" s="139">
        <f>_xlfn.IFNA(VLOOKUP($B85,'B-LogEmaxOverpEC50'!$A:$AL,MATCH(AT$1,'B-LogEmaxOverpEC50'!$A$1:$AL$1,0),FALSE),"")</f>
        <v>7.8309946371865307</v>
      </c>
      <c r="AU85" s="136" t="str">
        <f>_xlfn.IFNA(VLOOKUP($B85,'B-LogEmaxOverpEC50'!$A:$AL,MATCH(AU$1,'B-LogEmaxOverpEC50'!$A$1:$AL$1,0),FALSE),"")</f>
        <v/>
      </c>
      <c r="AV85" s="152">
        <f>_xlfn.IFNA(VLOOKUP($B85,'B-LogEmaxOverpEC50'!$A:$AL,MATCH(AV$1,'B-LogEmaxOverpEC50'!$A$1:$AL$1,0),FALSE),"")</f>
        <v>6.9293325194723527</v>
      </c>
      <c r="AW85" s="152">
        <f>_xlfn.IFNA(VLOOKUP($B85,'B-LogEmaxOverpEC50'!$A:$AL,MATCH(AW$1,'B-LogEmaxOverpEC50'!$A$1:$AL$1,0),FALSE),"")</f>
        <v>6.7127356318652636</v>
      </c>
      <c r="AX85" s="152">
        <f>_xlfn.IFNA(VLOOKUP($B85,'B-LogEmaxOverpEC50'!$A:$AL,MATCH(AX$1,'B-LogEmaxOverpEC50'!$A$1:$AL$1,0),FALSE),"")</f>
        <v>6.7896554269232512</v>
      </c>
      <c r="AY85" s="152">
        <f>_xlfn.IFNA(VLOOKUP($B85,'B-LogEmaxOverpEC50'!$A:$AL,MATCH(AY$1,'B-LogEmaxOverpEC50'!$A$1:$AL$1,0),FALSE),"")</f>
        <v>7.0433729792256816</v>
      </c>
      <c r="AZ85" s="152">
        <f>_xlfn.IFNA(VLOOKUP($B85,'B-LogEmaxOverpEC50'!$A:$AL,MATCH(AZ$1,'B-LogEmaxOverpEC50'!$A$1:$AL$1,0),FALSE),"")</f>
        <v>7.6944960778100873</v>
      </c>
      <c r="BA85" s="152">
        <f>_xlfn.IFNA(VLOOKUP($B85,'B-LogEmaxOverpEC50'!$A:$AL,MATCH(BA$1,'B-LogEmaxOverpEC50'!$A$1:$AL$1,0),FALSE),"")</f>
        <v>9.6818157738489532</v>
      </c>
      <c r="BB85" s="152">
        <f>_xlfn.IFNA(VLOOKUP($B85,'B-LogEmaxOverpEC50'!$A:$AL,MATCH(BB$1,'B-LogEmaxOverpEC50'!$A$1:$AL$1,0),FALSE),"")</f>
        <v>9.8589327016768831</v>
      </c>
      <c r="BC85" s="152">
        <f>_xlfn.IFNA(VLOOKUP($B85,'B-LogEmaxOverpEC50'!$A:$AL,MATCH(BC$1,'B-LogEmaxOverpEC50'!$A$1:$AL$1,0),FALSE),"")</f>
        <v>9.6881469494774084</v>
      </c>
      <c r="BD85" s="152">
        <f>_xlfn.IFNA(VLOOKUP($B85,'B-LogEmaxOverpEC50'!$A:$AL,MATCH(BD$1,'B-LogEmaxOverpEC50'!$A$1:$AL$1,0),FALSE),"")</f>
        <v>9.6437620242434434</v>
      </c>
      <c r="BE85" s="152" t="str">
        <f>_xlfn.IFNA(VLOOKUP($B85,'B-LogEmaxOverpEC50'!$A:$AL,MATCH(BE$1,'B-LogEmaxOverpEC50'!$A$1:$AL$1,0),FALSE),"")</f>
        <v/>
      </c>
      <c r="BF85" s="152" t="str">
        <f>_xlfn.IFNA(VLOOKUP($B85,'B-LogEmaxOverpEC50'!$A:$AL,MATCH(BF$1,'B-LogEmaxOverpEC50'!$A$1:$AL$1,0),FALSE),"")</f>
        <v/>
      </c>
      <c r="BG85" s="137">
        <f>_xlfn.IFNA(VLOOKUP($B85,'I-LogEmaxOverpEC50'!$A:$AR,MATCH(BG$1,'I-LogEmaxOverpEC50'!$A$1:$AR$1,0),FALSE),"")</f>
        <v>8.4853868444555598</v>
      </c>
      <c r="BH85" s="136">
        <f>_xlfn.IFNA(VLOOKUP($B85,'I-LogEmaxOverpEC50'!$A:$AR,MATCH(BH$1,'I-LogEmaxOverpEC50'!$A$1:$AR$1,0),FALSE),"")</f>
        <v>8.361182827100972</v>
      </c>
      <c r="BI85" s="136">
        <f>_xlfn.IFNA(VLOOKUP($B85,'I-LogEmaxOverpEC50'!$A:$AR,MATCH(BI$1,'I-LogEmaxOverpEC50'!$A$1:$AR$1,0),FALSE),"")</f>
        <v>9.2011514324621846</v>
      </c>
      <c r="BJ85" s="136">
        <f>_xlfn.IFNA(VLOOKUP($B85,'I-LogEmaxOverpEC50'!$A:$AR,MATCH(BJ$1,'I-LogEmaxOverpEC50'!$A$1:$AR$1,0),FALSE),"")</f>
        <v>9.2011514324621846</v>
      </c>
      <c r="BK85" s="136">
        <f>_xlfn.IFNA(VLOOKUP($B85,'I-LogEmaxOverpEC50'!$A:$AR,MATCH(BK$1,'I-LogEmaxOverpEC50'!$A$1:$AR$1,0),FALSE),"")</f>
        <v>8.6155393585170756</v>
      </c>
      <c r="BL85" s="136">
        <f>_xlfn.IFNA(VLOOKUP($B85,'I-LogEmaxOverpEC50'!$A:$AR,MATCH(BL$1,'I-LogEmaxOverpEC50'!$A$1:$AR$1,0),FALSE),"")</f>
        <v>8.6155393585170756</v>
      </c>
      <c r="BM85" s="136">
        <f>_xlfn.IFNA(VLOOKUP($B85,'I-LogEmaxOverpEC50'!$A:$AR,MATCH(BM$1,'I-LogEmaxOverpEC50'!$A$1:$AR$1,0),FALSE),"")</f>
        <v>8.9078520932511562</v>
      </c>
      <c r="BN85" s="136">
        <f>_xlfn.IFNA(VLOOKUP($B85,'I-LogEmaxOverpEC50'!$A:$AR,MATCH(BN$1,'I-LogEmaxOverpEC50'!$A$1:$AR$1,0),FALSE),"")</f>
        <v>9.8301820038042784</v>
      </c>
      <c r="BO85" s="136">
        <f>_xlfn.IFNA(VLOOKUP($B85,'I-LogEmaxOverpEC50'!$A:$AR,MATCH(BO$1,'I-LogEmaxOverpEC50'!$A$1:$AR$1,0),FALSE),"")</f>
        <v>9.8301820038042784</v>
      </c>
      <c r="BP85" s="136">
        <f>_xlfn.IFNA(VLOOKUP($B85,'I-LogEmaxOverpEC50'!$A:$AR,MATCH(BP$1,'I-LogEmaxOverpEC50'!$A$1:$AR$1,0),FALSE),"")</f>
        <v>9.690716087811845</v>
      </c>
      <c r="BQ85" s="136">
        <f>_xlfn.IFNA(VLOOKUP($B85,'I-LogEmaxOverpEC50'!$A:$AR,MATCH(BQ$1,'I-LogEmaxOverpEC50'!$A$1:$AR$1,0),FALSE),"")</f>
        <v>8.3898531814044759</v>
      </c>
      <c r="BR85" s="136">
        <f>_xlfn.IFNA(VLOOKUP($B85,'I-LogEmaxOverpEC50'!$A:$AR,MATCH(BR$1,'I-LogEmaxOverpEC50'!$A$1:$AR$1,0),FALSE),"")</f>
        <v>7.7823052168361659</v>
      </c>
      <c r="BS85" s="136">
        <f>_xlfn.IFNA(VLOOKUP($B85,'I-LogEmaxOverpEC50'!$A:$AR,MATCH(BS$1,'I-LogEmaxOverpEC50'!$A$1:$AR$1,0),FALSE),"")</f>
        <v>7.2474287271067821</v>
      </c>
    </row>
    <row r="86" spans="1:88" x14ac:dyDescent="0.2">
      <c r="A86" s="146" t="e" cm="1">
        <f t="array" ref="A86">_xlfn.IFS(SUM(F86:R86)&gt;0,1,AB86&gt;0,2,TRUE,3)</f>
        <v>#N/A</v>
      </c>
      <c r="B86" s="146" t="s">
        <v>45</v>
      </c>
      <c r="D86" s="151" t="str">
        <f>_xlfn.XLOOKUP(B86,RecNamesAll!A:A,RecNamesAll!E:E)</f>
        <v>A</v>
      </c>
      <c r="E86" s="150" t="str">
        <f>_xlfn.XLOOKUP(B86,RecNamesAll!A:A,RecNamesAll!C:C)</f>
        <v>M2</v>
      </c>
      <c r="F86" s="160" t="e">
        <f t="shared" si="20"/>
        <v>#N/A</v>
      </c>
      <c r="G86" s="159" t="e">
        <f t="shared" si="21"/>
        <v>#N/A</v>
      </c>
      <c r="H86" s="159" t="e">
        <f t="shared" si="22"/>
        <v>#N/A</v>
      </c>
      <c r="I86" s="159" t="e">
        <f t="shared" si="23"/>
        <v>#N/A</v>
      </c>
      <c r="J86" s="159" t="e">
        <f t="shared" si="24"/>
        <v>#N/A</v>
      </c>
      <c r="K86" s="159" t="e">
        <f t="shared" si="25"/>
        <v>#N/A</v>
      </c>
      <c r="L86" s="159" t="e">
        <f t="shared" si="26"/>
        <v>#N/A</v>
      </c>
      <c r="M86" s="159" t="e">
        <f t="shared" si="27"/>
        <v>#N/A</v>
      </c>
      <c r="N86" s="159" t="e">
        <f t="shared" si="28"/>
        <v>#N/A</v>
      </c>
      <c r="O86" s="159" t="e">
        <f t="shared" si="29"/>
        <v>#N/A</v>
      </c>
      <c r="P86" s="159" t="e">
        <f t="shared" si="30"/>
        <v>#N/A</v>
      </c>
      <c r="Q86" s="159" t="e">
        <f t="shared" si="31"/>
        <v>#N/A</v>
      </c>
      <c r="R86" s="159" t="e">
        <f t="shared" si="32"/>
        <v>#N/A</v>
      </c>
      <c r="U86" s="146" t="str">
        <f t="shared" si="33"/>
        <v>A</v>
      </c>
      <c r="V86" s="145" t="str">
        <f t="shared" si="34"/>
        <v>M2</v>
      </c>
      <c r="W86" s="157" t="e">
        <f>VLOOKUP($B86,GtP!$A:$DD,MATCH("Gs_0-2",GtP!$A$1:$DD$1,0),FALSE)</f>
        <v>#N/A</v>
      </c>
      <c r="X86" s="156" t="e">
        <f>VLOOKUP($B86,GtP!$A:$DD,MATCH("Gi/o_0-2",GtP!$A$1:$DD$1,0),FALSE)</f>
        <v>#N/A</v>
      </c>
      <c r="Y86" s="156" t="e">
        <f>VLOOKUP($B86,GtP!$A:$DD,MATCH("Gq/11_0-2",GtP!$A$1:$DD$1,0),FALSE)</f>
        <v>#N/A</v>
      </c>
      <c r="Z86" s="156" t="e">
        <f>VLOOKUP($B86,GtP!$A:$DD,MATCH("G12/13_0-2",GtP!$A$1:$DD$1,0),FALSE)</f>
        <v>#N/A</v>
      </c>
      <c r="AA86" s="155"/>
      <c r="AB86" s="143" t="e">
        <f t="shared" si="35"/>
        <v>#N/A</v>
      </c>
      <c r="AC86" s="315" t="str">
        <f t="shared" si="36"/>
        <v/>
      </c>
      <c r="AD86" s="349" t="str">
        <f t="shared" si="37"/>
        <v/>
      </c>
      <c r="AE86" s="349" t="str">
        <f t="shared" si="38"/>
        <v/>
      </c>
      <c r="AF86" s="311" t="str">
        <f t="shared" si="39"/>
        <v/>
      </c>
      <c r="AG86" s="141" t="e">
        <f>_xlfn.CONCAT(IF(AT86="","-","B"),IF(BG86="","-","I"),VLOOKUP($B86,GtP!$A:$BB,MATCH("Gs_0-1",GtP!$A$1:$BB$1,0),FALSE))</f>
        <v>#N/A</v>
      </c>
      <c r="AH86" s="140" t="e">
        <f>_xlfn.CONCAT(IF(AU86="","-","B"),IF(BH86="","-","I"),VLOOKUP($B86,GtP!$A:$BB,MATCH("Gs_0-1",GtP!$A$1:$BB$1,0),FALSE))</f>
        <v>#N/A</v>
      </c>
      <c r="AI86" s="140" t="e">
        <f>_xlfn.CONCAT(IF(AV86="","-","B"),IF(BI86="","-","I"),VLOOKUP($B86,GtP!$A:$BB,MATCH("Gi/o_0-1",GtP!$A$1:$BB$1,0),FALSE))</f>
        <v>#N/A</v>
      </c>
      <c r="AJ86" s="140" t="e">
        <f>_xlfn.CONCAT(IF(AW86="","-","B"),IF(BJ86="","-","I"),VLOOKUP($B86,GtP!$A:$BB,MATCH("Gi/o_0-1",GtP!$A$1:$BB$1,0),FALSE))</f>
        <v>#N/A</v>
      </c>
      <c r="AK86" s="140" t="e">
        <f>_xlfn.CONCAT(IF(AX86="","-","B"),IF(BK86="","-","I"),VLOOKUP($B86,GtP!$A:$BB,MATCH("Gi/o_0-1",GtP!$A$1:$BB$1,0),FALSE))</f>
        <v>#N/A</v>
      </c>
      <c r="AL86" s="140" t="e">
        <f>_xlfn.CONCAT(IF(AY86="","-","B"),IF(BL86="","-","I"),VLOOKUP($B86,GtP!$A:$BB,MATCH("Gi/o_0-1",GtP!$A$1:$BB$1,0),FALSE))</f>
        <v>#N/A</v>
      </c>
      <c r="AM86" s="140" t="e">
        <f>_xlfn.CONCAT(IF(AZ86="","-","B"),IF(BM86="","-","I"),VLOOKUP($B86,GtP!$A:$BB,MATCH("Gi/o_0-1",GtP!$A$1:$BB$1,0),FALSE))</f>
        <v>#N/A</v>
      </c>
      <c r="AN86" s="140" t="e">
        <f>_xlfn.CONCAT(IF(BA86="","-","B"),IF(BN86="","-","I"),VLOOKUP($B86,GtP!$A:$BB,MATCH("Gq/11_0-1",GtP!$A$1:$BB$1,0),FALSE))</f>
        <v>#N/A</v>
      </c>
      <c r="AO86" s="140" t="e">
        <f>_xlfn.CONCAT(IF(BB86="","-","B"),IF(BO86="","-","I"),VLOOKUP($B86,GtP!$A:$BB,MATCH("Gq/11_0-1",GtP!$A$1:$BB$1,0),FALSE))</f>
        <v>#N/A</v>
      </c>
      <c r="AP86" s="140" t="e">
        <f>_xlfn.CONCAT(IF(BC86="","-","B"),IF(BP86="","-","I"),VLOOKUP($B86,GtP!$A:$BB,MATCH("Gq/11_0-1",GtP!$A$1:$BB$1,0),FALSE))</f>
        <v>#N/A</v>
      </c>
      <c r="AQ86" s="140" t="e">
        <f>_xlfn.CONCAT(IF(BD86="","-","B"),IF(BQ86="","-","I"),VLOOKUP($B86,GtP!$A:$BB,MATCH("Gq/11_0-1",GtP!$A$1:$BB$1,0),FALSE))</f>
        <v>#N/A</v>
      </c>
      <c r="AR86" s="140" t="e">
        <f>_xlfn.CONCAT(IF(BE86="","-","B"),IF(BR86="","-","I"),VLOOKUP($B86,GtP!$A:$BB,MATCH("G12/13_0-1",GtP!$A$1:$BB$1,0),FALSE))</f>
        <v>#N/A</v>
      </c>
      <c r="AS86" s="140" t="e">
        <f>_xlfn.CONCAT(IF(BF86="","-","B"),IF(BS86="","-","I"),VLOOKUP($B86,GtP!$A:$BB,MATCH("G12/13_0-1",GtP!$A$1:$BB$1,0),FALSE))</f>
        <v>#N/A</v>
      </c>
      <c r="AT86" s="139">
        <f>_xlfn.IFNA(VLOOKUP($B86,'B-LogEmaxOverpEC50'!$A:$AL,MATCH(AT$1,'B-LogEmaxOverpEC50'!$A$1:$AL$1,0),FALSE),"")</f>
        <v>7.6068425470068091</v>
      </c>
      <c r="AU86" s="136" t="str">
        <f>_xlfn.IFNA(VLOOKUP($B86,'B-LogEmaxOverpEC50'!$A:$AL,MATCH(AU$1,'B-LogEmaxOverpEC50'!$A$1:$AL$1,0),FALSE),"")</f>
        <v/>
      </c>
      <c r="AV86" s="152">
        <f>_xlfn.IFNA(VLOOKUP($B86,'B-LogEmaxOverpEC50'!$A:$AL,MATCH(AV$1,'B-LogEmaxOverpEC50'!$A$1:$AL$1,0),FALSE),"")</f>
        <v>9.9287938901300556</v>
      </c>
      <c r="AW86" s="152">
        <f>_xlfn.IFNA(VLOOKUP($B86,'B-LogEmaxOverpEC50'!$A:$AL,MATCH(AW$1,'B-LogEmaxOverpEC50'!$A$1:$AL$1,0),FALSE),"")</f>
        <v>9.701072914192796</v>
      </c>
      <c r="AX86" s="152">
        <f>_xlfn.IFNA(VLOOKUP($B86,'B-LogEmaxOverpEC50'!$A:$AL,MATCH(AX$1,'B-LogEmaxOverpEC50'!$A$1:$AL$1,0),FALSE),"")</f>
        <v>10.450846886456834</v>
      </c>
      <c r="AY86" s="152">
        <f>_xlfn.IFNA(VLOOKUP($B86,'B-LogEmaxOverpEC50'!$A:$AL,MATCH(AY$1,'B-LogEmaxOverpEC50'!$A$1:$AL$1,0),FALSE),"")</f>
        <v>10.886355091348062</v>
      </c>
      <c r="AZ86" s="152">
        <f>_xlfn.IFNA(VLOOKUP($B86,'B-LogEmaxOverpEC50'!$A:$AL,MATCH(AZ$1,'B-LogEmaxOverpEC50'!$A$1:$AL$1,0),FALSE),"")</f>
        <v>10.395740329907207</v>
      </c>
      <c r="BA86" s="152" t="str">
        <f>_xlfn.IFNA(VLOOKUP($B86,'B-LogEmaxOverpEC50'!$A:$AL,MATCH(BA$1,'B-LogEmaxOverpEC50'!$A$1:$AL$1,0),FALSE),"")</f>
        <v/>
      </c>
      <c r="BB86" s="152" t="str">
        <f>_xlfn.IFNA(VLOOKUP($B86,'B-LogEmaxOverpEC50'!$A:$AL,MATCH(BB$1,'B-LogEmaxOverpEC50'!$A$1:$AL$1,0),FALSE),"")</f>
        <v/>
      </c>
      <c r="BC86" s="152">
        <f>_xlfn.IFNA(VLOOKUP($B86,'B-LogEmaxOverpEC50'!$A:$AL,MATCH(BC$1,'B-LogEmaxOverpEC50'!$A$1:$AL$1,0),FALSE),"")</f>
        <v>6.5554622758034045</v>
      </c>
      <c r="BD86" s="152">
        <f>_xlfn.IFNA(VLOOKUP($B86,'B-LogEmaxOverpEC50'!$A:$AL,MATCH(BD$1,'B-LogEmaxOverpEC50'!$A$1:$AL$1,0),FALSE),"")</f>
        <v>9.4368836394887037</v>
      </c>
      <c r="BE86" s="152" t="str">
        <f>_xlfn.IFNA(VLOOKUP($B86,'B-LogEmaxOverpEC50'!$A:$AL,MATCH(BE$1,'B-LogEmaxOverpEC50'!$A$1:$AL$1,0),FALSE),"")</f>
        <v/>
      </c>
      <c r="BF86" s="152" t="str">
        <f>_xlfn.IFNA(VLOOKUP($B86,'B-LogEmaxOverpEC50'!$A:$AL,MATCH(BF$1,'B-LogEmaxOverpEC50'!$A$1:$AL$1,0),FALSE),"")</f>
        <v/>
      </c>
      <c r="BG86" s="137">
        <f>_xlfn.IFNA(VLOOKUP($B86,'I-LogEmaxOverpEC50'!$A:$AR,MATCH(BG$1,'I-LogEmaxOverpEC50'!$A$1:$AR$1,0),FALSE),"")</f>
        <v>6.9258016410833649</v>
      </c>
      <c r="BH86" s="136">
        <f>_xlfn.IFNA(VLOOKUP($B86,'I-LogEmaxOverpEC50'!$A:$AR,MATCH(BH$1,'I-LogEmaxOverpEC50'!$A$1:$AR$1,0),FALSE),"")</f>
        <v>6.7975973277723494</v>
      </c>
      <c r="BI86" s="136">
        <f>_xlfn.IFNA(VLOOKUP($B86,'I-LogEmaxOverpEC50'!$A:$AR,MATCH(BI$1,'I-LogEmaxOverpEC50'!$A$1:$AR$1,0),FALSE),"")</f>
        <v>9.5879835674101574</v>
      </c>
      <c r="BJ86" s="136">
        <f>_xlfn.IFNA(VLOOKUP($B86,'I-LogEmaxOverpEC50'!$A:$AR,MATCH(BJ$1,'I-LogEmaxOverpEC50'!$A$1:$AR$1,0),FALSE),"")</f>
        <v>9.5879835674101574</v>
      </c>
      <c r="BK86" s="136">
        <f>_xlfn.IFNA(VLOOKUP($B86,'I-LogEmaxOverpEC50'!$A:$AR,MATCH(BK$1,'I-LogEmaxOverpEC50'!$A$1:$AR$1,0),FALSE),"")</f>
        <v>9.1704454196239151</v>
      </c>
      <c r="BL86" s="136">
        <f>_xlfn.IFNA(VLOOKUP($B86,'I-LogEmaxOverpEC50'!$A:$AR,MATCH(BL$1,'I-LogEmaxOverpEC50'!$A$1:$AR$1,0),FALSE),"")</f>
        <v>9.1704454196239151</v>
      </c>
      <c r="BM86" s="136">
        <f>_xlfn.IFNA(VLOOKUP($B86,'I-LogEmaxOverpEC50'!$A:$AR,MATCH(BM$1,'I-LogEmaxOverpEC50'!$A$1:$AR$1,0),FALSE),"")</f>
        <v>8.3721366534164847</v>
      </c>
      <c r="BN86" s="136">
        <f>_xlfn.IFNA(VLOOKUP($B86,'I-LogEmaxOverpEC50'!$A:$AR,MATCH(BN$1,'I-LogEmaxOverpEC50'!$A$1:$AR$1,0),FALSE),"")</f>
        <v>8.0594974049444268</v>
      </c>
      <c r="BO86" s="136">
        <f>_xlfn.IFNA(VLOOKUP($B86,'I-LogEmaxOverpEC50'!$A:$AR,MATCH(BO$1,'I-LogEmaxOverpEC50'!$A$1:$AR$1,0),FALSE),"")</f>
        <v>8.0594974049444268</v>
      </c>
      <c r="BP86" s="136">
        <f>_xlfn.IFNA(VLOOKUP($B86,'I-LogEmaxOverpEC50'!$A:$AR,MATCH(BP$1,'I-LogEmaxOverpEC50'!$A$1:$AR$1,0),FALSE),"")</f>
        <v>8.0053864558306334</v>
      </c>
      <c r="BQ86" s="136">
        <f>_xlfn.IFNA(VLOOKUP($B86,'I-LogEmaxOverpEC50'!$A:$AR,MATCH(BQ$1,'I-LogEmaxOverpEC50'!$A$1:$AR$1,0),FALSE),"")</f>
        <v>7.0965959675364951</v>
      </c>
      <c r="BR86" s="136">
        <f>_xlfn.IFNA(VLOOKUP($B86,'I-LogEmaxOverpEC50'!$A:$AR,MATCH(BR$1,'I-LogEmaxOverpEC50'!$A$1:$AR$1,0),FALSE),"")</f>
        <v>6.9102848114341615</v>
      </c>
      <c r="BS86" s="136">
        <f>_xlfn.IFNA(VLOOKUP($B86,'I-LogEmaxOverpEC50'!$A:$AR,MATCH(BS$1,'I-LogEmaxOverpEC50'!$A$1:$AR$1,0),FALSE),"")</f>
        <v>6.7345065701146245</v>
      </c>
    </row>
    <row r="87" spans="1:88" x14ac:dyDescent="0.2">
      <c r="A87" s="146" t="e" cm="1">
        <f t="array" ref="A87">_xlfn.IFS(SUM(F87:R87)&gt;0,1,AB87&gt;0,2,TRUE,3)</f>
        <v>#N/A</v>
      </c>
      <c r="B87" s="146" t="s">
        <v>46</v>
      </c>
      <c r="D87" s="151" t="str">
        <f>_xlfn.XLOOKUP(B87,RecNamesAll!A:A,RecNamesAll!E:E)</f>
        <v>A</v>
      </c>
      <c r="E87" s="150" t="str">
        <f>_xlfn.XLOOKUP(B87,RecNamesAll!A:A,RecNamesAll!C:C)</f>
        <v>M3</v>
      </c>
      <c r="F87" s="160" t="e">
        <f t="shared" si="20"/>
        <v>#N/A</v>
      </c>
      <c r="G87" s="159" t="e">
        <f t="shared" si="21"/>
        <v>#N/A</v>
      </c>
      <c r="H87" s="159" t="e">
        <f t="shared" si="22"/>
        <v>#N/A</v>
      </c>
      <c r="I87" s="159" t="e">
        <f t="shared" si="23"/>
        <v>#N/A</v>
      </c>
      <c r="J87" s="159" t="e">
        <f t="shared" si="24"/>
        <v>#N/A</v>
      </c>
      <c r="K87" s="159" t="e">
        <f t="shared" si="25"/>
        <v>#N/A</v>
      </c>
      <c r="L87" s="159" t="e">
        <f t="shared" si="26"/>
        <v>#N/A</v>
      </c>
      <c r="M87" s="159" t="e">
        <f t="shared" si="27"/>
        <v>#N/A</v>
      </c>
      <c r="N87" s="159" t="e">
        <f t="shared" si="28"/>
        <v>#N/A</v>
      </c>
      <c r="O87" s="159" t="e">
        <f t="shared" si="29"/>
        <v>#N/A</v>
      </c>
      <c r="P87" s="159" t="e">
        <f t="shared" si="30"/>
        <v>#N/A</v>
      </c>
      <c r="Q87" s="159" t="e">
        <f t="shared" si="31"/>
        <v>#N/A</v>
      </c>
      <c r="R87" s="159" t="e">
        <f t="shared" si="32"/>
        <v>#N/A</v>
      </c>
      <c r="U87" s="146" t="str">
        <f t="shared" si="33"/>
        <v>A</v>
      </c>
      <c r="V87" s="145" t="str">
        <f t="shared" si="34"/>
        <v>M3</v>
      </c>
      <c r="W87" s="157" t="e">
        <f>VLOOKUP($B87,GtP!$A:$DD,MATCH("Gs_0-2",GtP!$A$1:$DD$1,0),FALSE)</f>
        <v>#N/A</v>
      </c>
      <c r="X87" s="156" t="e">
        <f>VLOOKUP($B87,GtP!$A:$DD,MATCH("Gi/o_0-2",GtP!$A$1:$DD$1,0),FALSE)</f>
        <v>#N/A</v>
      </c>
      <c r="Y87" s="156" t="e">
        <f>VLOOKUP($B87,GtP!$A:$DD,MATCH("Gq/11_0-2",GtP!$A$1:$DD$1,0),FALSE)</f>
        <v>#N/A</v>
      </c>
      <c r="Z87" s="156" t="e">
        <f>VLOOKUP($B87,GtP!$A:$DD,MATCH("G12/13_0-2",GtP!$A$1:$DD$1,0),FALSE)</f>
        <v>#N/A</v>
      </c>
      <c r="AA87" s="155"/>
      <c r="AB87" s="143" t="e">
        <f t="shared" si="35"/>
        <v>#N/A</v>
      </c>
      <c r="AC87" s="315" t="str">
        <f t="shared" si="36"/>
        <v/>
      </c>
      <c r="AD87" s="349" t="str">
        <f t="shared" si="37"/>
        <v/>
      </c>
      <c r="AE87" s="349" t="str">
        <f t="shared" si="38"/>
        <v/>
      </c>
      <c r="AF87" s="311" t="str">
        <f t="shared" si="39"/>
        <v/>
      </c>
      <c r="AG87" s="141" t="e">
        <f>_xlfn.CONCAT(IF(AT87="","-","B"),IF(BG87="","-","I"),VLOOKUP($B87,GtP!$A:$BB,MATCH("Gs_0-1",GtP!$A$1:$BB$1,0),FALSE))</f>
        <v>#N/A</v>
      </c>
      <c r="AH87" s="140" t="e">
        <f>_xlfn.CONCAT(IF(AU87="","-","B"),IF(BH87="","-","I"),VLOOKUP($B87,GtP!$A:$BB,MATCH("Gs_0-1",GtP!$A$1:$BB$1,0),FALSE))</f>
        <v>#N/A</v>
      </c>
      <c r="AI87" s="140" t="e">
        <f>_xlfn.CONCAT(IF(AV87="","-","B"),IF(BI87="","-","I"),VLOOKUP($B87,GtP!$A:$BB,MATCH("Gi/o_0-1",GtP!$A$1:$BB$1,0),FALSE))</f>
        <v>#N/A</v>
      </c>
      <c r="AJ87" s="140" t="e">
        <f>_xlfn.CONCAT(IF(AW87="","-","B"),IF(BJ87="","-","I"),VLOOKUP($B87,GtP!$A:$BB,MATCH("Gi/o_0-1",GtP!$A$1:$BB$1,0),FALSE))</f>
        <v>#N/A</v>
      </c>
      <c r="AK87" s="140" t="e">
        <f>_xlfn.CONCAT(IF(AX87="","-","B"),IF(BK87="","-","I"),VLOOKUP($B87,GtP!$A:$BB,MATCH("Gi/o_0-1",GtP!$A$1:$BB$1,0),FALSE))</f>
        <v>#N/A</v>
      </c>
      <c r="AL87" s="140" t="e">
        <f>_xlfn.CONCAT(IF(AY87="","-","B"),IF(BL87="","-","I"),VLOOKUP($B87,GtP!$A:$BB,MATCH("Gi/o_0-1",GtP!$A$1:$BB$1,0),FALSE))</f>
        <v>#N/A</v>
      </c>
      <c r="AM87" s="140" t="e">
        <f>_xlfn.CONCAT(IF(AZ87="","-","B"),IF(BM87="","-","I"),VLOOKUP($B87,GtP!$A:$BB,MATCH("Gi/o_0-1",GtP!$A$1:$BB$1,0),FALSE))</f>
        <v>#N/A</v>
      </c>
      <c r="AN87" s="140" t="e">
        <f>_xlfn.CONCAT(IF(BA87="","-","B"),IF(BN87="","-","I"),VLOOKUP($B87,GtP!$A:$BB,MATCH("Gq/11_0-1",GtP!$A$1:$BB$1,0),FALSE))</f>
        <v>#N/A</v>
      </c>
      <c r="AO87" s="140" t="e">
        <f>_xlfn.CONCAT(IF(BB87="","-","B"),IF(BO87="","-","I"),VLOOKUP($B87,GtP!$A:$BB,MATCH("Gq/11_0-1",GtP!$A$1:$BB$1,0),FALSE))</f>
        <v>#N/A</v>
      </c>
      <c r="AP87" s="140" t="e">
        <f>_xlfn.CONCAT(IF(BC87="","-","B"),IF(BP87="","-","I"),VLOOKUP($B87,GtP!$A:$BB,MATCH("Gq/11_0-1",GtP!$A$1:$BB$1,0),FALSE))</f>
        <v>#N/A</v>
      </c>
      <c r="AQ87" s="140" t="e">
        <f>_xlfn.CONCAT(IF(BD87="","-","B"),IF(BQ87="","-","I"),VLOOKUP($B87,GtP!$A:$BB,MATCH("Gq/11_0-1",GtP!$A$1:$BB$1,0),FALSE))</f>
        <v>#N/A</v>
      </c>
      <c r="AR87" s="140" t="e">
        <f>_xlfn.CONCAT(IF(BE87="","-","B"),IF(BR87="","-","I"),VLOOKUP($B87,GtP!$A:$BB,MATCH("G12/13_0-1",GtP!$A$1:$BB$1,0),FALSE))</f>
        <v>#N/A</v>
      </c>
      <c r="AS87" s="140" t="e">
        <f>_xlfn.CONCAT(IF(BF87="","-","B"),IF(BS87="","-","I"),VLOOKUP($B87,GtP!$A:$BB,MATCH("G12/13_0-1",GtP!$A$1:$BB$1,0),FALSE))</f>
        <v>#N/A</v>
      </c>
      <c r="AT87" s="139" t="str">
        <f>_xlfn.IFNA(VLOOKUP($B87,'B-LogEmaxOverpEC50'!$A:$AL,MATCH(AT$1,'B-LogEmaxOverpEC50'!$A$1:$AL$1,0),FALSE),"")</f>
        <v/>
      </c>
      <c r="AU87" s="136" t="str">
        <f>_xlfn.IFNA(VLOOKUP($B87,'B-LogEmaxOverpEC50'!$A:$AL,MATCH(AU$1,'B-LogEmaxOverpEC50'!$A$1:$AL$1,0),FALSE),"")</f>
        <v/>
      </c>
      <c r="AV87" s="152">
        <f>_xlfn.IFNA(VLOOKUP($B87,'B-LogEmaxOverpEC50'!$A:$AL,MATCH(AV$1,'B-LogEmaxOverpEC50'!$A$1:$AL$1,0),FALSE),"")</f>
        <v>7.4328431060109335</v>
      </c>
      <c r="AW87" s="152">
        <f>_xlfn.IFNA(VLOOKUP($B87,'B-LogEmaxOverpEC50'!$A:$AL,MATCH(AW$1,'B-LogEmaxOverpEC50'!$A$1:$AL$1,0),FALSE),"")</f>
        <v>7.0670059479745229</v>
      </c>
      <c r="AX87" s="152">
        <f>_xlfn.IFNA(VLOOKUP($B87,'B-LogEmaxOverpEC50'!$A:$AL,MATCH(AX$1,'B-LogEmaxOverpEC50'!$A$1:$AL$1,0),FALSE),"")</f>
        <v>7.4309968205105141</v>
      </c>
      <c r="AY87" s="152">
        <f>_xlfn.IFNA(VLOOKUP($B87,'B-LogEmaxOverpEC50'!$A:$AL,MATCH(AY$1,'B-LogEmaxOverpEC50'!$A$1:$AL$1,0),FALSE),"")</f>
        <v>7.4735060641334963</v>
      </c>
      <c r="AZ87" s="152">
        <f>_xlfn.IFNA(VLOOKUP($B87,'B-LogEmaxOverpEC50'!$A:$AL,MATCH(AZ$1,'B-LogEmaxOverpEC50'!$A$1:$AL$1,0),FALSE),"")</f>
        <v>7.5128834618019162</v>
      </c>
      <c r="BA87" s="152">
        <f>_xlfn.IFNA(VLOOKUP($B87,'B-LogEmaxOverpEC50'!$A:$AL,MATCH(BA$1,'B-LogEmaxOverpEC50'!$A$1:$AL$1,0),FALSE),"")</f>
        <v>9.2425796898039891</v>
      </c>
      <c r="BB87" s="152">
        <f>_xlfn.IFNA(VLOOKUP($B87,'B-LogEmaxOverpEC50'!$A:$AL,MATCH(BB$1,'B-LogEmaxOverpEC50'!$A$1:$AL$1,0),FALSE),"")</f>
        <v>9.4609270189117822</v>
      </c>
      <c r="BC87" s="152">
        <f>_xlfn.IFNA(VLOOKUP($B87,'B-LogEmaxOverpEC50'!$A:$AL,MATCH(BC$1,'B-LogEmaxOverpEC50'!$A$1:$AL$1,0),FALSE),"")</f>
        <v>9.3660000000000014</v>
      </c>
      <c r="BD87" s="152">
        <f>_xlfn.IFNA(VLOOKUP($B87,'B-LogEmaxOverpEC50'!$A:$AL,MATCH(BD$1,'B-LogEmaxOverpEC50'!$A$1:$AL$1,0),FALSE),"")</f>
        <v>9.56</v>
      </c>
      <c r="BE87" s="152" t="str">
        <f>_xlfn.IFNA(VLOOKUP($B87,'B-LogEmaxOverpEC50'!$A:$AL,MATCH(BE$1,'B-LogEmaxOverpEC50'!$A$1:$AL$1,0),FALSE),"")</f>
        <v/>
      </c>
      <c r="BF87" s="152" t="str">
        <f>_xlfn.IFNA(VLOOKUP($B87,'B-LogEmaxOverpEC50'!$A:$AL,MATCH(BF$1,'B-LogEmaxOverpEC50'!$A$1:$AL$1,0),FALSE),"")</f>
        <v/>
      </c>
      <c r="BG87" s="137">
        <f>_xlfn.IFNA(VLOOKUP($B87,'I-LogEmaxOverpEC50'!$A:$AR,MATCH(BG$1,'I-LogEmaxOverpEC50'!$A$1:$AR$1,0),FALSE),"")</f>
        <v>9.0120080530223152</v>
      </c>
      <c r="BH87" s="136">
        <f>_xlfn.IFNA(VLOOKUP($B87,'I-LogEmaxOverpEC50'!$A:$AR,MATCH(BH$1,'I-LogEmaxOverpEC50'!$A$1:$AR$1,0),FALSE),"")</f>
        <v>8.9977361033737253</v>
      </c>
      <c r="BI87" s="136">
        <f>_xlfn.IFNA(VLOOKUP($B87,'I-LogEmaxOverpEC50'!$A:$AR,MATCH(BI$1,'I-LogEmaxOverpEC50'!$A$1:$AR$1,0),FALSE),"")</f>
        <v>10.00199320372097</v>
      </c>
      <c r="BJ87" s="136">
        <f>_xlfn.IFNA(VLOOKUP($B87,'I-LogEmaxOverpEC50'!$A:$AR,MATCH(BJ$1,'I-LogEmaxOverpEC50'!$A$1:$AR$1,0),FALSE),"")</f>
        <v>10.00199320372097</v>
      </c>
      <c r="BK87" s="136">
        <f>_xlfn.IFNA(VLOOKUP($B87,'I-LogEmaxOverpEC50'!$A:$AR,MATCH(BK$1,'I-LogEmaxOverpEC50'!$A$1:$AR$1,0),FALSE),"")</f>
        <v>9.3423932366235327</v>
      </c>
      <c r="BL87" s="136">
        <f>_xlfn.IFNA(VLOOKUP($B87,'I-LogEmaxOverpEC50'!$A:$AR,MATCH(BL$1,'I-LogEmaxOverpEC50'!$A$1:$AR$1,0),FALSE),"")</f>
        <v>9.3423932366235327</v>
      </c>
      <c r="BM87" s="136">
        <f>_xlfn.IFNA(VLOOKUP($B87,'I-LogEmaxOverpEC50'!$A:$AR,MATCH(BM$1,'I-LogEmaxOverpEC50'!$A$1:$AR$1,0),FALSE),"")</f>
        <v>9.5878520932511559</v>
      </c>
      <c r="BN87" s="136">
        <f>_xlfn.IFNA(VLOOKUP($B87,'I-LogEmaxOverpEC50'!$A:$AR,MATCH(BN$1,'I-LogEmaxOverpEC50'!$A$1:$AR$1,0),FALSE),"")</f>
        <v>10.427315898793877</v>
      </c>
      <c r="BO87" s="136">
        <f>_xlfn.IFNA(VLOOKUP($B87,'I-LogEmaxOverpEC50'!$A:$AR,MATCH(BO$1,'I-LogEmaxOverpEC50'!$A$1:$AR$1,0),FALSE),"")</f>
        <v>10.427315898793877</v>
      </c>
      <c r="BP87" s="136">
        <f>_xlfn.IFNA(VLOOKUP($B87,'I-LogEmaxOverpEC50'!$A:$AR,MATCH(BP$1,'I-LogEmaxOverpEC50'!$A$1:$AR$1,0),FALSE),"")</f>
        <v>10.315532978004976</v>
      </c>
      <c r="BQ87" s="136">
        <f>_xlfn.IFNA(VLOOKUP($B87,'I-LogEmaxOverpEC50'!$A:$AR,MATCH(BQ$1,'I-LogEmaxOverpEC50'!$A$1:$AR$1,0),FALSE),"")</f>
        <v>9.6513957668897348</v>
      </c>
      <c r="BR87" s="136">
        <f>_xlfn.IFNA(VLOOKUP($B87,'I-LogEmaxOverpEC50'!$A:$AR,MATCH(BR$1,'I-LogEmaxOverpEC50'!$A$1:$AR$1,0),FALSE),"")</f>
        <v>9.0001482197259808</v>
      </c>
      <c r="BS87" s="136">
        <f>_xlfn.IFNA(VLOOKUP($B87,'I-LogEmaxOverpEC50'!$A:$AR,MATCH(BS$1,'I-LogEmaxOverpEC50'!$A$1:$AR$1,0),FALSE),"")</f>
        <v>8.4200755362446706</v>
      </c>
    </row>
    <row r="88" spans="1:88" x14ac:dyDescent="0.2">
      <c r="A88" s="146" t="e" cm="1">
        <f t="array" ref="A88">_xlfn.IFS(SUM(F88:R88)&gt;0,1,AB88&gt;0,2,TRUE,3)</f>
        <v>#N/A</v>
      </c>
      <c r="B88" s="146" t="s">
        <v>47</v>
      </c>
      <c r="D88" s="151" t="str">
        <f>_xlfn.XLOOKUP(B88,RecNamesAll!A:A,RecNamesAll!E:E)</f>
        <v>A</v>
      </c>
      <c r="E88" s="150" t="str">
        <f>_xlfn.XLOOKUP(B88,RecNamesAll!A:A,RecNamesAll!C:C)</f>
        <v>M4</v>
      </c>
      <c r="F88" s="160" t="e">
        <f t="shared" si="20"/>
        <v>#N/A</v>
      </c>
      <c r="G88" s="159" t="e">
        <f t="shared" si="21"/>
        <v>#N/A</v>
      </c>
      <c r="H88" s="159" t="e">
        <f t="shared" si="22"/>
        <v>#N/A</v>
      </c>
      <c r="I88" s="159" t="e">
        <f t="shared" si="23"/>
        <v>#N/A</v>
      </c>
      <c r="J88" s="159" t="e">
        <f t="shared" si="24"/>
        <v>#N/A</v>
      </c>
      <c r="K88" s="159" t="e">
        <f t="shared" si="25"/>
        <v>#N/A</v>
      </c>
      <c r="L88" s="159" t="e">
        <f t="shared" si="26"/>
        <v>#N/A</v>
      </c>
      <c r="M88" s="159" t="e">
        <f t="shared" si="27"/>
        <v>#N/A</v>
      </c>
      <c r="N88" s="159" t="e">
        <f t="shared" si="28"/>
        <v>#N/A</v>
      </c>
      <c r="O88" s="159" t="e">
        <f t="shared" si="29"/>
        <v>#N/A</v>
      </c>
      <c r="P88" s="159" t="e">
        <f t="shared" si="30"/>
        <v>#N/A</v>
      </c>
      <c r="Q88" s="159" t="e">
        <f t="shared" si="31"/>
        <v>#N/A</v>
      </c>
      <c r="R88" s="159" t="e">
        <f t="shared" si="32"/>
        <v>#N/A</v>
      </c>
      <c r="U88" s="146" t="str">
        <f t="shared" si="33"/>
        <v>A</v>
      </c>
      <c r="V88" s="145" t="str">
        <f t="shared" si="34"/>
        <v>M4</v>
      </c>
      <c r="W88" s="157" t="e">
        <f>VLOOKUP($B88,GtP!$A:$DD,MATCH("Gs_0-2",GtP!$A$1:$DD$1,0),FALSE)</f>
        <v>#N/A</v>
      </c>
      <c r="X88" s="156" t="e">
        <f>VLOOKUP($B88,GtP!$A:$DD,MATCH("Gi/o_0-2",GtP!$A$1:$DD$1,0),FALSE)</f>
        <v>#N/A</v>
      </c>
      <c r="Y88" s="156" t="e">
        <f>VLOOKUP($B88,GtP!$A:$DD,MATCH("Gq/11_0-2",GtP!$A$1:$DD$1,0),FALSE)</f>
        <v>#N/A</v>
      </c>
      <c r="Z88" s="156" t="e">
        <f>VLOOKUP($B88,GtP!$A:$DD,MATCH("G12/13_0-2",GtP!$A$1:$DD$1,0),FALSE)</f>
        <v>#N/A</v>
      </c>
      <c r="AA88" s="155"/>
      <c r="AB88" s="143" t="e">
        <f t="shared" si="35"/>
        <v>#N/A</v>
      </c>
      <c r="AC88" s="315" t="str">
        <f t="shared" si="36"/>
        <v/>
      </c>
      <c r="AD88" s="349" t="str">
        <f t="shared" si="37"/>
        <v/>
      </c>
      <c r="AE88" s="349" t="str">
        <f t="shared" si="38"/>
        <v/>
      </c>
      <c r="AF88" s="311" t="str">
        <f t="shared" si="39"/>
        <v/>
      </c>
      <c r="AG88" s="141" t="e">
        <f>_xlfn.CONCAT(IF(AT88="","-","B"),IF(BG88="","-","I"),VLOOKUP($B88,GtP!$A:$BB,MATCH("Gs_0-1",GtP!$A$1:$BB$1,0),FALSE))</f>
        <v>#N/A</v>
      </c>
      <c r="AH88" s="140" t="e">
        <f>_xlfn.CONCAT(IF(AU88="","-","B"),IF(BH88="","-","I"),VLOOKUP($B88,GtP!$A:$BB,MATCH("Gs_0-1",GtP!$A$1:$BB$1,0),FALSE))</f>
        <v>#N/A</v>
      </c>
      <c r="AI88" s="140" t="e">
        <f>_xlfn.CONCAT(IF(AV88="","-","B"),IF(BI88="","-","I"),VLOOKUP($B88,GtP!$A:$BB,MATCH("Gi/o_0-1",GtP!$A$1:$BB$1,0),FALSE))</f>
        <v>#N/A</v>
      </c>
      <c r="AJ88" s="140" t="e">
        <f>_xlfn.CONCAT(IF(AW88="","-","B"),IF(BJ88="","-","I"),VLOOKUP($B88,GtP!$A:$BB,MATCH("Gi/o_0-1",GtP!$A$1:$BB$1,0),FALSE))</f>
        <v>#N/A</v>
      </c>
      <c r="AK88" s="140" t="e">
        <f>_xlfn.CONCAT(IF(AX88="","-","B"),IF(BK88="","-","I"),VLOOKUP($B88,GtP!$A:$BB,MATCH("Gi/o_0-1",GtP!$A$1:$BB$1,0),FALSE))</f>
        <v>#N/A</v>
      </c>
      <c r="AL88" s="140" t="e">
        <f>_xlfn.CONCAT(IF(AY88="","-","B"),IF(BL88="","-","I"),VLOOKUP($B88,GtP!$A:$BB,MATCH("Gi/o_0-1",GtP!$A$1:$BB$1,0),FALSE))</f>
        <v>#N/A</v>
      </c>
      <c r="AM88" s="140" t="e">
        <f>_xlfn.CONCAT(IF(AZ88="","-","B"),IF(BM88="","-","I"),VLOOKUP($B88,GtP!$A:$BB,MATCH("Gi/o_0-1",GtP!$A$1:$BB$1,0),FALSE))</f>
        <v>#N/A</v>
      </c>
      <c r="AN88" s="140" t="e">
        <f>_xlfn.CONCAT(IF(BA88="","-","B"),IF(BN88="","-","I"),VLOOKUP($B88,GtP!$A:$BB,MATCH("Gq/11_0-1",GtP!$A$1:$BB$1,0),FALSE))</f>
        <v>#N/A</v>
      </c>
      <c r="AO88" s="140" t="e">
        <f>_xlfn.CONCAT(IF(BB88="","-","B"),IF(BO88="","-","I"),VLOOKUP($B88,GtP!$A:$BB,MATCH("Gq/11_0-1",GtP!$A$1:$BB$1,0),FALSE))</f>
        <v>#N/A</v>
      </c>
      <c r="AP88" s="140" t="e">
        <f>_xlfn.CONCAT(IF(BC88="","-","B"),IF(BP88="","-","I"),VLOOKUP($B88,GtP!$A:$BB,MATCH("Gq/11_0-1",GtP!$A$1:$BB$1,0),FALSE))</f>
        <v>#N/A</v>
      </c>
      <c r="AQ88" s="140" t="e">
        <f>_xlfn.CONCAT(IF(BD88="","-","B"),IF(BQ88="","-","I"),VLOOKUP($B88,GtP!$A:$BB,MATCH("Gq/11_0-1",GtP!$A$1:$BB$1,0),FALSE))</f>
        <v>#N/A</v>
      </c>
      <c r="AR88" s="140" t="e">
        <f>_xlfn.CONCAT(IF(BE88="","-","B"),IF(BR88="","-","I"),VLOOKUP($B88,GtP!$A:$BB,MATCH("G12/13_0-1",GtP!$A$1:$BB$1,0),FALSE))</f>
        <v>#N/A</v>
      </c>
      <c r="AS88" s="140" t="e">
        <f>_xlfn.CONCAT(IF(BF88="","-","B"),IF(BS88="","-","I"),VLOOKUP($B88,GtP!$A:$BB,MATCH("G12/13_0-1",GtP!$A$1:$BB$1,0),FALSE))</f>
        <v>#N/A</v>
      </c>
      <c r="AT88" s="139" t="str">
        <f>_xlfn.IFNA(VLOOKUP($B88,'B-LogEmaxOverpEC50'!$A:$AL,MATCH(AT$1,'B-LogEmaxOverpEC50'!$A$1:$AL$1,0),FALSE),"")</f>
        <v/>
      </c>
      <c r="AU88" s="136" t="str">
        <f>_xlfn.IFNA(VLOOKUP($B88,'B-LogEmaxOverpEC50'!$A:$AL,MATCH(AU$1,'B-LogEmaxOverpEC50'!$A$1:$AL$1,0),FALSE),"")</f>
        <v/>
      </c>
      <c r="AV88" s="152">
        <f>_xlfn.IFNA(VLOOKUP($B88,'B-LogEmaxOverpEC50'!$A:$AL,MATCH(AV$1,'B-LogEmaxOverpEC50'!$A$1:$AL$1,0),FALSE),"")</f>
        <v>10.11465372159725</v>
      </c>
      <c r="AW88" s="152">
        <f>_xlfn.IFNA(VLOOKUP($B88,'B-LogEmaxOverpEC50'!$A:$AL,MATCH(AW$1,'B-LogEmaxOverpEC50'!$A$1:$AL$1,0),FALSE),"")</f>
        <v>10.3488156994466</v>
      </c>
      <c r="AX88" s="152">
        <f>_xlfn.IFNA(VLOOKUP($B88,'B-LogEmaxOverpEC50'!$A:$AL,MATCH(AX$1,'B-LogEmaxOverpEC50'!$A$1:$AL$1,0),FALSE),"")</f>
        <v>10.434309235891394</v>
      </c>
      <c r="AY88" s="152">
        <f>_xlfn.IFNA(VLOOKUP($B88,'B-LogEmaxOverpEC50'!$A:$AL,MATCH(AY$1,'B-LogEmaxOverpEC50'!$A$1:$AL$1,0),FALSE),"")</f>
        <v>11.011582113747686</v>
      </c>
      <c r="AZ88" s="152">
        <f>_xlfn.IFNA(VLOOKUP($B88,'B-LogEmaxOverpEC50'!$A:$AL,MATCH(AZ$1,'B-LogEmaxOverpEC50'!$A$1:$AL$1,0),FALSE),"")</f>
        <v>10.319691508143912</v>
      </c>
      <c r="BA88" s="152">
        <f>_xlfn.IFNA(VLOOKUP($B88,'B-LogEmaxOverpEC50'!$A:$AL,MATCH(BA$1,'B-LogEmaxOverpEC50'!$A$1:$AL$1,0),FALSE),"")</f>
        <v>6.7122058939590108</v>
      </c>
      <c r="BB88" s="152" t="str">
        <f>_xlfn.IFNA(VLOOKUP($B88,'B-LogEmaxOverpEC50'!$A:$AL,MATCH(BB$1,'B-LogEmaxOverpEC50'!$A$1:$AL$1,0),FALSE),"")</f>
        <v/>
      </c>
      <c r="BC88" s="152">
        <f>_xlfn.IFNA(VLOOKUP($B88,'B-LogEmaxOverpEC50'!$A:$AL,MATCH(BC$1,'B-LogEmaxOverpEC50'!$A$1:$AL$1,0),FALSE),"")</f>
        <v>6.927449322714291</v>
      </c>
      <c r="BD88" s="152">
        <f>_xlfn.IFNA(VLOOKUP($B88,'B-LogEmaxOverpEC50'!$A:$AL,MATCH(BD$1,'B-LogEmaxOverpEC50'!$A$1:$AL$1,0),FALSE),"")</f>
        <v>8.8560052602007087</v>
      </c>
      <c r="BE88" s="152" t="str">
        <f>_xlfn.IFNA(VLOOKUP($B88,'B-LogEmaxOverpEC50'!$A:$AL,MATCH(BE$1,'B-LogEmaxOverpEC50'!$A$1:$AL$1,0),FALSE),"")</f>
        <v/>
      </c>
      <c r="BF88" s="152" t="str">
        <f>_xlfn.IFNA(VLOOKUP($B88,'B-LogEmaxOverpEC50'!$A:$AL,MATCH(BF$1,'B-LogEmaxOverpEC50'!$A$1:$AL$1,0),FALSE),"")</f>
        <v/>
      </c>
      <c r="BG88" s="137">
        <f>_xlfn.IFNA(VLOOKUP($B88,'I-LogEmaxOverpEC50'!$A:$AR,MATCH(BG$1,'I-LogEmaxOverpEC50'!$A$1:$AR$1,0),FALSE),"")</f>
        <v>7.3746491186359826</v>
      </c>
      <c r="BH88" s="136" t="str">
        <f>_xlfn.IFNA(VLOOKUP($B88,'I-LogEmaxOverpEC50'!$A:$AR,MATCH(BH$1,'I-LogEmaxOverpEC50'!$A$1:$AR$1,0),FALSE),"")</f>
        <v/>
      </c>
      <c r="BI88" s="136">
        <f>_xlfn.IFNA(VLOOKUP($B88,'I-LogEmaxOverpEC50'!$A:$AR,MATCH(BI$1,'I-LogEmaxOverpEC50'!$A$1:$AR$1,0),FALSE),"")</f>
        <v>9.6042841622938795</v>
      </c>
      <c r="BJ88" s="136">
        <f>_xlfn.IFNA(VLOOKUP($B88,'I-LogEmaxOverpEC50'!$A:$AR,MATCH(BJ$1,'I-LogEmaxOverpEC50'!$A$1:$AR$1,0),FALSE),"")</f>
        <v>9.6042841622938795</v>
      </c>
      <c r="BK88" s="136">
        <f>_xlfn.IFNA(VLOOKUP($B88,'I-LogEmaxOverpEC50'!$A:$AR,MATCH(BK$1,'I-LogEmaxOverpEC50'!$A$1:$AR$1,0),FALSE),"")</f>
        <v>9.361240714176148</v>
      </c>
      <c r="BL88" s="136">
        <f>_xlfn.IFNA(VLOOKUP($B88,'I-LogEmaxOverpEC50'!$A:$AR,MATCH(BL$1,'I-LogEmaxOverpEC50'!$A$1:$AR$1,0),FALSE),"")</f>
        <v>9.361240714176148</v>
      </c>
      <c r="BM88" s="136">
        <f>_xlfn.IFNA(VLOOKUP($B88,'I-LogEmaxOverpEC50'!$A:$AR,MATCH(BM$1,'I-LogEmaxOverpEC50'!$A$1:$AR$1,0),FALSE),"")</f>
        <v>8.7185338793773646</v>
      </c>
      <c r="BN88" s="136">
        <f>_xlfn.IFNA(VLOOKUP($B88,'I-LogEmaxOverpEC50'!$A:$AR,MATCH(BN$1,'I-LogEmaxOverpEC50'!$A$1:$AR$1,0),FALSE),"")</f>
        <v>8.2963640277712738</v>
      </c>
      <c r="BO88" s="136">
        <f>_xlfn.IFNA(VLOOKUP($B88,'I-LogEmaxOverpEC50'!$A:$AR,MATCH(BO$1,'I-LogEmaxOverpEC50'!$A$1:$AR$1,0),FALSE),"")</f>
        <v>8.2963640277712738</v>
      </c>
      <c r="BP88" s="136">
        <f>_xlfn.IFNA(VLOOKUP($B88,'I-LogEmaxOverpEC50'!$A:$AR,MATCH(BP$1,'I-LogEmaxOverpEC50'!$A$1:$AR$1,0),FALSE),"")</f>
        <v>8.399390551839458</v>
      </c>
      <c r="BQ88" s="136">
        <f>_xlfn.IFNA(VLOOKUP($B88,'I-LogEmaxOverpEC50'!$A:$AR,MATCH(BQ$1,'I-LogEmaxOverpEC50'!$A$1:$AR$1,0),FALSE),"")</f>
        <v>7.5998257572866033</v>
      </c>
      <c r="BR88" s="136">
        <f>_xlfn.IFNA(VLOOKUP($B88,'I-LogEmaxOverpEC50'!$A:$AR,MATCH(BR$1,'I-LogEmaxOverpEC50'!$A$1:$AR$1,0),FALSE),"")</f>
        <v>7.3577274012077165</v>
      </c>
      <c r="BS88" s="136">
        <f>_xlfn.IFNA(VLOOKUP($B88,'I-LogEmaxOverpEC50'!$A:$AR,MATCH(BS$1,'I-LogEmaxOverpEC50'!$A$1:$AR$1,0),FALSE),"")</f>
        <v>7.1886348534766507</v>
      </c>
    </row>
    <row r="89" spans="1:88" x14ac:dyDescent="0.2">
      <c r="A89" s="146" cm="1">
        <f t="array" ref="A89">_xlfn.IFS(SUM(F89:R89)&gt;0,1,AB89&gt;0,2,TRUE,3)</f>
        <v>1</v>
      </c>
      <c r="B89" s="146" t="s">
        <v>48</v>
      </c>
      <c r="D89" s="151" t="str">
        <f>_xlfn.XLOOKUP(B89,RecNamesAll!A:A,RecNamesAll!E:E)</f>
        <v>A</v>
      </c>
      <c r="E89" s="150" t="str">
        <f>_xlfn.XLOOKUP(B89,RecNamesAll!A:A,RecNamesAll!C:C)</f>
        <v>M5</v>
      </c>
      <c r="F89" s="160" t="str">
        <f t="shared" si="20"/>
        <v/>
      </c>
      <c r="G89" s="159" t="str">
        <f t="shared" si="21"/>
        <v/>
      </c>
      <c r="H89" s="159" t="str">
        <f t="shared" si="22"/>
        <v/>
      </c>
      <c r="I89" s="159" t="str">
        <f t="shared" si="23"/>
        <v/>
      </c>
      <c r="J89" s="159" t="str">
        <f t="shared" si="24"/>
        <v/>
      </c>
      <c r="K89" s="159" t="str">
        <f t="shared" si="25"/>
        <v/>
      </c>
      <c r="L89" s="159" t="str">
        <f t="shared" si="26"/>
        <v/>
      </c>
      <c r="M89" s="159">
        <f t="shared" si="27"/>
        <v>10.438075242058964</v>
      </c>
      <c r="N89" s="159">
        <f t="shared" si="28"/>
        <v>10.438075242058964</v>
      </c>
      <c r="O89" s="159">
        <f t="shared" si="29"/>
        <v>10.393040529800613</v>
      </c>
      <c r="P89" s="159">
        <f t="shared" si="30"/>
        <v>10.025473477637087</v>
      </c>
      <c r="Q89" s="159" t="str">
        <f t="shared" si="31"/>
        <v/>
      </c>
      <c r="R89" s="159" t="str">
        <f t="shared" si="32"/>
        <v/>
      </c>
      <c r="U89" s="146" t="str">
        <f t="shared" si="33"/>
        <v>A</v>
      </c>
      <c r="V89" s="145" t="str">
        <f t="shared" si="34"/>
        <v>M5</v>
      </c>
      <c r="W89" s="157">
        <f>VLOOKUP($B89,GtP!$A:$DD,MATCH("Gs_0-2",GtP!$A$1:$DD$1,0),FALSE)</f>
        <v>0</v>
      </c>
      <c r="X89" s="156">
        <f>VLOOKUP($B89,GtP!$A:$DD,MATCH("Gi/o_0-2",GtP!$A$1:$DD$1,0),FALSE)</f>
        <v>0</v>
      </c>
      <c r="Y89" s="156">
        <f>VLOOKUP($B89,GtP!$A:$DD,MATCH("Gq/11_0-2",GtP!$A$1:$DD$1,0),FALSE)</f>
        <v>1</v>
      </c>
      <c r="Z89" s="156">
        <f>VLOOKUP($B89,GtP!$A:$DD,MATCH("G12/13_0-2",GtP!$A$1:$DD$1,0),FALSE)</f>
        <v>0</v>
      </c>
      <c r="AA89" s="155"/>
      <c r="AB89" s="143">
        <f t="shared" si="35"/>
        <v>1</v>
      </c>
      <c r="AC89" s="315" t="str">
        <f t="shared" si="36"/>
        <v/>
      </c>
      <c r="AD89" s="349" t="str">
        <f t="shared" si="37"/>
        <v/>
      </c>
      <c r="AE89" s="349">
        <f t="shared" si="38"/>
        <v>4</v>
      </c>
      <c r="AF89" s="311" t="str">
        <f t="shared" si="39"/>
        <v/>
      </c>
      <c r="AG89" s="141" t="str">
        <f>_xlfn.CONCAT(IF(AT89="","-","B"),IF(BG89="","-","I"),VLOOKUP($B89,GtP!$A:$BB,MATCH("Gs_0-1",GtP!$A$1:$BB$1,0),FALSE))</f>
        <v>-I-</v>
      </c>
      <c r="AH89" s="140" t="str">
        <f>_xlfn.CONCAT(IF(AU89="","-","B"),IF(BH89="","-","I"),VLOOKUP($B89,GtP!$A:$BB,MATCH("Gs_0-1",GtP!$A$1:$BB$1,0),FALSE))</f>
        <v>-I-</v>
      </c>
      <c r="AI89" s="140" t="str">
        <f>_xlfn.CONCAT(IF(AV89="","-","B"),IF(BI89="","-","I"),VLOOKUP($B89,GtP!$A:$BB,MATCH("Gi/o_0-1",GtP!$A$1:$BB$1,0),FALSE))</f>
        <v>-I-</v>
      </c>
      <c r="AJ89" s="140" t="str">
        <f>_xlfn.CONCAT(IF(AW89="","-","B"),IF(BJ89="","-","I"),VLOOKUP($B89,GtP!$A:$BB,MATCH("Gi/o_0-1",GtP!$A$1:$BB$1,0),FALSE))</f>
        <v>-I-</v>
      </c>
      <c r="AK89" s="140" t="str">
        <f>_xlfn.CONCAT(IF(AX89="","-","B"),IF(BK89="","-","I"),VLOOKUP($B89,GtP!$A:$BB,MATCH("Gi/o_0-1",GtP!$A$1:$BB$1,0),FALSE))</f>
        <v>-I-</v>
      </c>
      <c r="AL89" s="140" t="str">
        <f>_xlfn.CONCAT(IF(AY89="","-","B"),IF(BL89="","-","I"),VLOOKUP($B89,GtP!$A:$BB,MATCH("Gi/o_0-1",GtP!$A$1:$BB$1,0),FALSE))</f>
        <v>-I-</v>
      </c>
      <c r="AM89" s="140" t="str">
        <f>_xlfn.CONCAT(IF(AZ89="","-","B"),IF(BM89="","-","I"),VLOOKUP($B89,GtP!$A:$BB,MATCH("Gi/o_0-1",GtP!$A$1:$BB$1,0),FALSE))</f>
        <v>-I-</v>
      </c>
      <c r="AN89" s="140" t="str">
        <f>_xlfn.CONCAT(IF(BA89="","-","B"),IF(BN89="","-","I"),VLOOKUP($B89,GtP!$A:$BB,MATCH("Gq/11_0-1",GtP!$A$1:$BB$1,0),FALSE))</f>
        <v>-IG</v>
      </c>
      <c r="AO89" s="140" t="str">
        <f>_xlfn.CONCAT(IF(BB89="","-","B"),IF(BO89="","-","I"),VLOOKUP($B89,GtP!$A:$BB,MATCH("Gq/11_0-1",GtP!$A$1:$BB$1,0),FALSE))</f>
        <v>-IG</v>
      </c>
      <c r="AP89" s="140" t="str">
        <f>_xlfn.CONCAT(IF(BC89="","-","B"),IF(BP89="","-","I"),VLOOKUP($B89,GtP!$A:$BB,MATCH("Gq/11_0-1",GtP!$A$1:$BB$1,0),FALSE))</f>
        <v>-IG</v>
      </c>
      <c r="AQ89" s="140" t="str">
        <f>_xlfn.CONCAT(IF(BD89="","-","B"),IF(BQ89="","-","I"),VLOOKUP($B89,GtP!$A:$BB,MATCH("Gq/11_0-1",GtP!$A$1:$BB$1,0),FALSE))</f>
        <v>-IG</v>
      </c>
      <c r="AR89" s="140" t="str">
        <f>_xlfn.CONCAT(IF(BE89="","-","B"),IF(BR89="","-","I"),VLOOKUP($B89,GtP!$A:$BB,MATCH("G12/13_0-1",GtP!$A$1:$BB$1,0),FALSE))</f>
        <v>-I-</v>
      </c>
      <c r="AS89" s="140" t="str">
        <f>_xlfn.CONCAT(IF(BF89="","-","B"),IF(BS89="","-","I"),VLOOKUP($B89,GtP!$A:$BB,MATCH("G12/13_0-1",GtP!$A$1:$BB$1,0),FALSE))</f>
        <v>-I-</v>
      </c>
      <c r="AT89" s="139" t="str">
        <f>_xlfn.IFNA(VLOOKUP($B89,'B-LogEmaxOverpEC50'!$A:$AL,MATCH(AT$1,'B-LogEmaxOverpEC50'!$A$1:$AL$1,0),FALSE),"")</f>
        <v/>
      </c>
      <c r="AU89" s="136" t="str">
        <f>_xlfn.IFNA(VLOOKUP($B89,'B-LogEmaxOverpEC50'!$A:$AL,MATCH(AU$1,'B-LogEmaxOverpEC50'!$A$1:$AL$1,0),FALSE),"")</f>
        <v/>
      </c>
      <c r="AV89" s="152" t="str">
        <f>_xlfn.IFNA(VLOOKUP($B89,'B-LogEmaxOverpEC50'!$A:$AL,MATCH(AV$1,'B-LogEmaxOverpEC50'!$A$1:$AL$1,0),FALSE),"")</f>
        <v/>
      </c>
      <c r="AW89" s="152" t="str">
        <f>_xlfn.IFNA(VLOOKUP($B89,'B-LogEmaxOverpEC50'!$A:$AL,MATCH(AW$1,'B-LogEmaxOverpEC50'!$A$1:$AL$1,0),FALSE),"")</f>
        <v/>
      </c>
      <c r="AX89" s="152" t="str">
        <f>_xlfn.IFNA(VLOOKUP($B89,'B-LogEmaxOverpEC50'!$A:$AL,MATCH(AX$1,'B-LogEmaxOverpEC50'!$A$1:$AL$1,0),FALSE),"")</f>
        <v/>
      </c>
      <c r="AY89" s="152" t="str">
        <f>_xlfn.IFNA(VLOOKUP($B89,'B-LogEmaxOverpEC50'!$A:$AL,MATCH(AY$1,'B-LogEmaxOverpEC50'!$A$1:$AL$1,0),FALSE),"")</f>
        <v/>
      </c>
      <c r="AZ89" s="152" t="str">
        <f>_xlfn.IFNA(VLOOKUP($B89,'B-LogEmaxOverpEC50'!$A:$AL,MATCH(AZ$1,'B-LogEmaxOverpEC50'!$A$1:$AL$1,0),FALSE),"")</f>
        <v/>
      </c>
      <c r="BA89" s="152" t="str">
        <f>_xlfn.IFNA(VLOOKUP($B89,'B-LogEmaxOverpEC50'!$A:$AL,MATCH(BA$1,'B-LogEmaxOverpEC50'!$A$1:$AL$1,0),FALSE),"")</f>
        <v/>
      </c>
      <c r="BB89" s="152" t="str">
        <f>_xlfn.IFNA(VLOOKUP($B89,'B-LogEmaxOverpEC50'!$A:$AL,MATCH(BB$1,'B-LogEmaxOverpEC50'!$A$1:$AL$1,0),FALSE),"")</f>
        <v/>
      </c>
      <c r="BC89" s="152" t="str">
        <f>_xlfn.IFNA(VLOOKUP($B89,'B-LogEmaxOverpEC50'!$A:$AL,MATCH(BC$1,'B-LogEmaxOverpEC50'!$A$1:$AL$1,0),FALSE),"")</f>
        <v/>
      </c>
      <c r="BD89" s="152" t="str">
        <f>_xlfn.IFNA(VLOOKUP($B89,'B-LogEmaxOverpEC50'!$A:$AL,MATCH(BD$1,'B-LogEmaxOverpEC50'!$A$1:$AL$1,0),FALSE),"")</f>
        <v/>
      </c>
      <c r="BE89" s="152" t="str">
        <f>_xlfn.IFNA(VLOOKUP($B89,'B-LogEmaxOverpEC50'!$A:$AL,MATCH(BE$1,'B-LogEmaxOverpEC50'!$A$1:$AL$1,0),FALSE),"")</f>
        <v/>
      </c>
      <c r="BF89" s="152" t="str">
        <f>_xlfn.IFNA(VLOOKUP($B89,'B-LogEmaxOverpEC50'!$A:$AL,MATCH(BF$1,'B-LogEmaxOverpEC50'!$A$1:$AL$1,0),FALSE),"")</f>
        <v/>
      </c>
      <c r="BG89" s="137">
        <f>_xlfn.IFNA(VLOOKUP($B89,'I-LogEmaxOverpEC50'!$A:$AR,MATCH(BG$1,'I-LogEmaxOverpEC50'!$A$1:$AR$1,0),FALSE),"")</f>
        <v>9.4501428389040854</v>
      </c>
      <c r="BH89" s="136">
        <f>_xlfn.IFNA(VLOOKUP($B89,'I-LogEmaxOverpEC50'!$A:$AR,MATCH(BH$1,'I-LogEmaxOverpEC50'!$A$1:$AR$1,0),FALSE),"")</f>
        <v>9.3993350894454277</v>
      </c>
      <c r="BI89" s="136">
        <f>_xlfn.IFNA(VLOOKUP($B89,'I-LogEmaxOverpEC50'!$A:$AR,MATCH(BI$1,'I-LogEmaxOverpEC50'!$A$1:$AR$1,0),FALSE),"")</f>
        <v>10.322811957673347</v>
      </c>
      <c r="BJ89" s="136">
        <f>_xlfn.IFNA(VLOOKUP($B89,'I-LogEmaxOverpEC50'!$A:$AR,MATCH(BJ$1,'I-LogEmaxOverpEC50'!$A$1:$AR$1,0),FALSE),"")</f>
        <v>10.322811957673347</v>
      </c>
      <c r="BK89" s="136">
        <f>_xlfn.IFNA(VLOOKUP($B89,'I-LogEmaxOverpEC50'!$A:$AR,MATCH(BK$1,'I-LogEmaxOverpEC50'!$A$1:$AR$1,0),FALSE),"")</f>
        <v>9.6535425987609997</v>
      </c>
      <c r="BL89" s="136">
        <f>_xlfn.IFNA(VLOOKUP($B89,'I-LogEmaxOverpEC50'!$A:$AR,MATCH(BL$1,'I-LogEmaxOverpEC50'!$A$1:$AR$1,0),FALSE),"")</f>
        <v>9.6535425987609997</v>
      </c>
      <c r="BM89" s="136">
        <f>_xlfn.IFNA(VLOOKUP($B89,'I-LogEmaxOverpEC50'!$A:$AR,MATCH(BM$1,'I-LogEmaxOverpEC50'!$A$1:$AR$1,0),FALSE),"")</f>
        <v>9.8821393843515608</v>
      </c>
      <c r="BN89" s="136">
        <f>_xlfn.IFNA(VLOOKUP($B89,'I-LogEmaxOverpEC50'!$A:$AR,MATCH(BN$1,'I-LogEmaxOverpEC50'!$A$1:$AR$1,0),FALSE),"")</f>
        <v>10.438075242058964</v>
      </c>
      <c r="BO89" s="136">
        <f>_xlfn.IFNA(VLOOKUP($B89,'I-LogEmaxOverpEC50'!$A:$AR,MATCH(BO$1,'I-LogEmaxOverpEC50'!$A$1:$AR$1,0),FALSE),"")</f>
        <v>10.438075242058964</v>
      </c>
      <c r="BP89" s="136">
        <f>_xlfn.IFNA(VLOOKUP($B89,'I-LogEmaxOverpEC50'!$A:$AR,MATCH(BP$1,'I-LogEmaxOverpEC50'!$A$1:$AR$1,0),FALSE),"")</f>
        <v>10.393040529800613</v>
      </c>
      <c r="BQ89" s="136">
        <f>_xlfn.IFNA(VLOOKUP($B89,'I-LogEmaxOverpEC50'!$A:$AR,MATCH(BQ$1,'I-LogEmaxOverpEC50'!$A$1:$AR$1,0),FALSE),"")</f>
        <v>10.025473477637087</v>
      </c>
      <c r="BR89" s="136">
        <f>_xlfn.IFNA(VLOOKUP($B89,'I-LogEmaxOverpEC50'!$A:$AR,MATCH(BR$1,'I-LogEmaxOverpEC50'!$A$1:$AR$1,0),FALSE),"")</f>
        <v>9.3737826952281313</v>
      </c>
      <c r="BS89" s="136">
        <f>_xlfn.IFNA(VLOOKUP($B89,'I-LogEmaxOverpEC50'!$A:$AR,MATCH(BS$1,'I-LogEmaxOverpEC50'!$A$1:$AR$1,0),FALSE),"")</f>
        <v>8.6248143258246373</v>
      </c>
    </row>
    <row r="90" spans="1:88" x14ac:dyDescent="0.2">
      <c r="A90" s="146" t="e" cm="1">
        <f t="array" ref="A90">_xlfn.IFS(SUM(F90:R90)&gt;0,1,AB90&gt;0,2,TRUE,3)</f>
        <v>#N/A</v>
      </c>
      <c r="B90" s="146" t="s">
        <v>16</v>
      </c>
      <c r="D90" s="151" t="str">
        <f>_xlfn.XLOOKUP(B90,RecNamesAll!A:A,RecNamesAll!E:E)</f>
        <v>A</v>
      </c>
      <c r="E90" s="150" t="str">
        <f>_xlfn.XLOOKUP(B90,RecNamesAll!A:A,RecNamesAll!C:C)</f>
        <v>MC3</v>
      </c>
      <c r="F90" s="160" t="e">
        <f t="shared" si="20"/>
        <v>#N/A</v>
      </c>
      <c r="G90" s="159" t="e">
        <f t="shared" si="21"/>
        <v>#N/A</v>
      </c>
      <c r="H90" s="159" t="e">
        <f t="shared" si="22"/>
        <v>#N/A</v>
      </c>
      <c r="I90" s="159" t="e">
        <f t="shared" si="23"/>
        <v>#N/A</v>
      </c>
      <c r="J90" s="159" t="e">
        <f t="shared" si="24"/>
        <v>#N/A</v>
      </c>
      <c r="K90" s="159" t="e">
        <f t="shared" si="25"/>
        <v>#N/A</v>
      </c>
      <c r="L90" s="159" t="e">
        <f t="shared" si="26"/>
        <v>#N/A</v>
      </c>
      <c r="M90" s="159" t="e">
        <f t="shared" si="27"/>
        <v>#N/A</v>
      </c>
      <c r="N90" s="159" t="e">
        <f t="shared" si="28"/>
        <v>#N/A</v>
      </c>
      <c r="O90" s="159" t="e">
        <f t="shared" si="29"/>
        <v>#N/A</v>
      </c>
      <c r="P90" s="159" t="e">
        <f t="shared" si="30"/>
        <v>#N/A</v>
      </c>
      <c r="Q90" s="159" t="e">
        <f t="shared" si="31"/>
        <v>#N/A</v>
      </c>
      <c r="R90" s="159" t="e">
        <f t="shared" si="32"/>
        <v>#N/A</v>
      </c>
      <c r="U90" s="146" t="str">
        <f t="shared" si="33"/>
        <v>A</v>
      </c>
      <c r="V90" s="145" t="str">
        <f t="shared" si="34"/>
        <v>MC3</v>
      </c>
      <c r="W90" s="157" t="e">
        <f>VLOOKUP($B90,GtP!$A:$DD,MATCH("Gs_0-2",GtP!$A$1:$DD$1,0),FALSE)</f>
        <v>#N/A</v>
      </c>
      <c r="X90" s="156" t="e">
        <f>VLOOKUP($B90,GtP!$A:$DD,MATCH("Gi/o_0-2",GtP!$A$1:$DD$1,0),FALSE)</f>
        <v>#N/A</v>
      </c>
      <c r="Y90" s="156" t="e">
        <f>VLOOKUP($B90,GtP!$A:$DD,MATCH("Gq/11_0-2",GtP!$A$1:$DD$1,0),FALSE)</f>
        <v>#N/A</v>
      </c>
      <c r="Z90" s="156" t="e">
        <f>VLOOKUP($B90,GtP!$A:$DD,MATCH("G12/13_0-2",GtP!$A$1:$DD$1,0),FALSE)</f>
        <v>#N/A</v>
      </c>
      <c r="AA90" s="155"/>
      <c r="AB90" s="143" t="e">
        <f t="shared" si="35"/>
        <v>#N/A</v>
      </c>
      <c r="AC90" s="315" t="str">
        <f t="shared" si="36"/>
        <v/>
      </c>
      <c r="AD90" s="349" t="str">
        <f t="shared" si="37"/>
        <v/>
      </c>
      <c r="AE90" s="349" t="str">
        <f t="shared" si="38"/>
        <v/>
      </c>
      <c r="AF90" s="311" t="str">
        <f t="shared" si="39"/>
        <v/>
      </c>
      <c r="AG90" s="141" t="e">
        <f>_xlfn.CONCAT(IF(AT90="","-","B"),IF(BG90="","-","I"),VLOOKUP($B90,GtP!$A:$BB,MATCH("Gs_0-1",GtP!$A$1:$BB$1,0),FALSE))</f>
        <v>#N/A</v>
      </c>
      <c r="AH90" s="140" t="e">
        <f>_xlfn.CONCAT(IF(AU90="","-","B"),IF(BH90="","-","I"),VLOOKUP($B90,GtP!$A:$BB,MATCH("Gs_0-1",GtP!$A$1:$BB$1,0),FALSE))</f>
        <v>#N/A</v>
      </c>
      <c r="AI90" s="140" t="e">
        <f>_xlfn.CONCAT(IF(AV90="","-","B"),IF(BI90="","-","I"),VLOOKUP($B90,GtP!$A:$BB,MATCH("Gi/o_0-1",GtP!$A$1:$BB$1,0),FALSE))</f>
        <v>#N/A</v>
      </c>
      <c r="AJ90" s="140" t="e">
        <f>_xlfn.CONCAT(IF(AW90="","-","B"),IF(BJ90="","-","I"),VLOOKUP($B90,GtP!$A:$BB,MATCH("Gi/o_0-1",GtP!$A$1:$BB$1,0),FALSE))</f>
        <v>#N/A</v>
      </c>
      <c r="AK90" s="140" t="e">
        <f>_xlfn.CONCAT(IF(AX90="","-","B"),IF(BK90="","-","I"),VLOOKUP($B90,GtP!$A:$BB,MATCH("Gi/o_0-1",GtP!$A$1:$BB$1,0),FALSE))</f>
        <v>#N/A</v>
      </c>
      <c r="AL90" s="140" t="e">
        <f>_xlfn.CONCAT(IF(AY90="","-","B"),IF(BL90="","-","I"),VLOOKUP($B90,GtP!$A:$BB,MATCH("Gi/o_0-1",GtP!$A$1:$BB$1,0),FALSE))</f>
        <v>#N/A</v>
      </c>
      <c r="AM90" s="140" t="e">
        <f>_xlfn.CONCAT(IF(AZ90="","-","B"),IF(BM90="","-","I"),VLOOKUP($B90,GtP!$A:$BB,MATCH("Gi/o_0-1",GtP!$A$1:$BB$1,0),FALSE))</f>
        <v>#N/A</v>
      </c>
      <c r="AN90" s="140" t="e">
        <f>_xlfn.CONCAT(IF(BA90="","-","B"),IF(BN90="","-","I"),VLOOKUP($B90,GtP!$A:$BB,MATCH("Gq/11_0-1",GtP!$A$1:$BB$1,0),FALSE))</f>
        <v>#N/A</v>
      </c>
      <c r="AO90" s="140" t="e">
        <f>_xlfn.CONCAT(IF(BB90="","-","B"),IF(BO90="","-","I"),VLOOKUP($B90,GtP!$A:$BB,MATCH("Gq/11_0-1",GtP!$A$1:$BB$1,0),FALSE))</f>
        <v>#N/A</v>
      </c>
      <c r="AP90" s="140" t="e">
        <f>_xlfn.CONCAT(IF(BC90="","-","B"),IF(BP90="","-","I"),VLOOKUP($B90,GtP!$A:$BB,MATCH("Gq/11_0-1",GtP!$A$1:$BB$1,0),FALSE))</f>
        <v>#N/A</v>
      </c>
      <c r="AQ90" s="140" t="e">
        <f>_xlfn.CONCAT(IF(BD90="","-","B"),IF(BQ90="","-","I"),VLOOKUP($B90,GtP!$A:$BB,MATCH("Gq/11_0-1",GtP!$A$1:$BB$1,0),FALSE))</f>
        <v>#N/A</v>
      </c>
      <c r="AR90" s="140" t="e">
        <f>_xlfn.CONCAT(IF(BE90="","-","B"),IF(BR90="","-","I"),VLOOKUP($B90,GtP!$A:$BB,MATCH("G12/13_0-1",GtP!$A$1:$BB$1,0),FALSE))</f>
        <v>#N/A</v>
      </c>
      <c r="AS90" s="140" t="e">
        <f>_xlfn.CONCAT(IF(BF90="","-","B"),IF(BS90="","-","I"),VLOOKUP($B90,GtP!$A:$BB,MATCH("G12/13_0-1",GtP!$A$1:$BB$1,0),FALSE))</f>
        <v>#N/A</v>
      </c>
      <c r="AT90" s="139">
        <f>_xlfn.IFNA(VLOOKUP($B90,'B-LogEmaxOverpEC50'!$A:$AL,MATCH(AT$1,'B-LogEmaxOverpEC50'!$A$1:$AL$1,0),FALSE),"")</f>
        <v>11.505129956325701</v>
      </c>
      <c r="AU90" s="136" t="str">
        <f>_xlfn.IFNA(VLOOKUP($B90,'B-LogEmaxOverpEC50'!$A:$AL,MATCH(AU$1,'B-LogEmaxOverpEC50'!$A$1:$AL$1,0),FALSE),"")</f>
        <v/>
      </c>
      <c r="AV90" s="152" t="str">
        <f>_xlfn.IFNA(VLOOKUP($B90,'B-LogEmaxOverpEC50'!$A:$AL,MATCH(AV$1,'B-LogEmaxOverpEC50'!$A$1:$AL$1,0),FALSE),"")</f>
        <v/>
      </c>
      <c r="AW90" s="152" t="str">
        <f>_xlfn.IFNA(VLOOKUP($B90,'B-LogEmaxOverpEC50'!$A:$AL,MATCH(AW$1,'B-LogEmaxOverpEC50'!$A$1:$AL$1,0),FALSE),"")</f>
        <v/>
      </c>
      <c r="AX90" s="152" t="str">
        <f>_xlfn.IFNA(VLOOKUP($B90,'B-LogEmaxOverpEC50'!$A:$AL,MATCH(AX$1,'B-LogEmaxOverpEC50'!$A$1:$AL$1,0),FALSE),"")</f>
        <v/>
      </c>
      <c r="AY90" s="152">
        <f>_xlfn.IFNA(VLOOKUP($B90,'B-LogEmaxOverpEC50'!$A:$AL,MATCH(AY$1,'B-LogEmaxOverpEC50'!$A$1:$AL$1,0),FALSE),"")</f>
        <v>9.1523687180009432</v>
      </c>
      <c r="AZ90" s="152">
        <f>_xlfn.IFNA(VLOOKUP($B90,'B-LogEmaxOverpEC50'!$A:$AL,MATCH(AZ$1,'B-LogEmaxOverpEC50'!$A$1:$AL$1,0),FALSE),"")</f>
        <v>10.19699518122146</v>
      </c>
      <c r="BA90" s="152" t="str">
        <f>_xlfn.IFNA(VLOOKUP($B90,'B-LogEmaxOverpEC50'!$A:$AL,MATCH(BA$1,'B-LogEmaxOverpEC50'!$A$1:$AL$1,0),FALSE),"")</f>
        <v/>
      </c>
      <c r="BB90" s="152" t="str">
        <f>_xlfn.IFNA(VLOOKUP($B90,'B-LogEmaxOverpEC50'!$A:$AL,MATCH(BB$1,'B-LogEmaxOverpEC50'!$A$1:$AL$1,0),FALSE),"")</f>
        <v/>
      </c>
      <c r="BC90" s="152" t="str">
        <f>_xlfn.IFNA(VLOOKUP($B90,'B-LogEmaxOverpEC50'!$A:$AL,MATCH(BC$1,'B-LogEmaxOverpEC50'!$A$1:$AL$1,0),FALSE),"")</f>
        <v/>
      </c>
      <c r="BD90" s="152">
        <f>_xlfn.IFNA(VLOOKUP($B90,'B-LogEmaxOverpEC50'!$A:$AL,MATCH(BD$1,'B-LogEmaxOverpEC50'!$A$1:$AL$1,0),FALSE),"")</f>
        <v>12.33010359702708</v>
      </c>
      <c r="BE90" s="152">
        <f>_xlfn.IFNA(VLOOKUP($B90,'B-LogEmaxOverpEC50'!$A:$AL,MATCH(BE$1,'B-LogEmaxOverpEC50'!$A$1:$AL$1,0),FALSE),"")</f>
        <v>9.0763328658629554</v>
      </c>
      <c r="BF90" s="152">
        <f>_xlfn.IFNA(VLOOKUP($B90,'B-LogEmaxOverpEC50'!$A:$AL,MATCH(BF$1,'B-LogEmaxOverpEC50'!$A$1:$AL$1,0),FALSE),"")</f>
        <v>8.1788782151665895</v>
      </c>
      <c r="BG90" s="137">
        <f>_xlfn.IFNA(VLOOKUP($B90,'I-LogEmaxOverpEC50'!$A:$AR,MATCH(BG$1,'I-LogEmaxOverpEC50'!$A$1:$AR$1,0),FALSE),"")</f>
        <v>9.1107036010691065</v>
      </c>
      <c r="BH90" s="136" t="str">
        <f>_xlfn.IFNA(VLOOKUP($B90,'I-LogEmaxOverpEC50'!$A:$AR,MATCH(BH$1,'I-LogEmaxOverpEC50'!$A$1:$AR$1,0),FALSE),"")</f>
        <v/>
      </c>
      <c r="BI90" s="136" t="str">
        <f>_xlfn.IFNA(VLOOKUP($B90,'I-LogEmaxOverpEC50'!$A:$AR,MATCH(BI$1,'I-LogEmaxOverpEC50'!$A$1:$AR$1,0),FALSE),"")</f>
        <v/>
      </c>
      <c r="BJ90" s="136" t="str">
        <f>_xlfn.IFNA(VLOOKUP($B90,'I-LogEmaxOverpEC50'!$A:$AR,MATCH(BJ$1,'I-LogEmaxOverpEC50'!$A$1:$AR$1,0),FALSE),"")</f>
        <v/>
      </c>
      <c r="BK90" s="136" t="str">
        <f>_xlfn.IFNA(VLOOKUP($B90,'I-LogEmaxOverpEC50'!$A:$AR,MATCH(BK$1,'I-LogEmaxOverpEC50'!$A$1:$AR$1,0),FALSE),"")</f>
        <v/>
      </c>
      <c r="BL90" s="136" t="str">
        <f>_xlfn.IFNA(VLOOKUP($B90,'I-LogEmaxOverpEC50'!$A:$AR,MATCH(BL$1,'I-LogEmaxOverpEC50'!$A$1:$AR$1,0),FALSE),"")</f>
        <v/>
      </c>
      <c r="BM90" s="136">
        <f>_xlfn.IFNA(VLOOKUP($B90,'I-LogEmaxOverpEC50'!$A:$AR,MATCH(BM$1,'I-LogEmaxOverpEC50'!$A$1:$AR$1,0),FALSE),"")</f>
        <v>10.115608898489665</v>
      </c>
      <c r="BN90" s="136" t="str">
        <f>_xlfn.IFNA(VLOOKUP($B90,'I-LogEmaxOverpEC50'!$A:$AR,MATCH(BN$1,'I-LogEmaxOverpEC50'!$A$1:$AR$1,0),FALSE),"")</f>
        <v/>
      </c>
      <c r="BO90" s="136" t="str">
        <f>_xlfn.IFNA(VLOOKUP($B90,'I-LogEmaxOverpEC50'!$A:$AR,MATCH(BO$1,'I-LogEmaxOverpEC50'!$A$1:$AR$1,0),FALSE),"")</f>
        <v/>
      </c>
      <c r="BP90" s="136">
        <f>_xlfn.IFNA(VLOOKUP($B90,'I-LogEmaxOverpEC50'!$A:$AR,MATCH(BP$1,'I-LogEmaxOverpEC50'!$A$1:$AR$1,0),FALSE),"")</f>
        <v>10.175427816364623</v>
      </c>
      <c r="BQ90" s="136" t="str">
        <f>_xlfn.IFNA(VLOOKUP($B90,'I-LogEmaxOverpEC50'!$A:$AR,MATCH(BQ$1,'I-LogEmaxOverpEC50'!$A$1:$AR$1,0),FALSE),"")</f>
        <v/>
      </c>
      <c r="BR90" s="136" t="str">
        <f>_xlfn.IFNA(VLOOKUP($B90,'I-LogEmaxOverpEC50'!$A:$AR,MATCH(BR$1,'I-LogEmaxOverpEC50'!$A$1:$AR$1,0),FALSE),"")</f>
        <v/>
      </c>
      <c r="BS90" s="136" t="str">
        <f>_xlfn.IFNA(VLOOKUP($B90,'I-LogEmaxOverpEC50'!$A:$AR,MATCH(BS$1,'I-LogEmaxOverpEC50'!$A$1:$AR$1,0),FALSE),"")</f>
        <v/>
      </c>
    </row>
    <row r="91" spans="1:88" x14ac:dyDescent="0.2">
      <c r="A91" s="146" t="e" cm="1">
        <f t="array" ref="A91">_xlfn.IFS(SUM(F91:R91)&gt;0,1,AB91&gt;0,2,TRUE,3)</f>
        <v>#N/A</v>
      </c>
      <c r="B91" s="146" t="s">
        <v>24</v>
      </c>
      <c r="D91" s="151" t="str">
        <f>_xlfn.XLOOKUP(B91,RecNamesAll!A:A,RecNamesAll!E:E)</f>
        <v>A</v>
      </c>
      <c r="E91" s="150" t="str">
        <f>_xlfn.XLOOKUP(B91,RecNamesAll!A:A,RecNamesAll!C:C)</f>
        <v>MC4</v>
      </c>
      <c r="F91" s="160" t="e">
        <f t="shared" si="20"/>
        <v>#N/A</v>
      </c>
      <c r="G91" s="159" t="e">
        <f t="shared" si="21"/>
        <v>#N/A</v>
      </c>
      <c r="H91" s="159" t="e">
        <f t="shared" si="22"/>
        <v>#N/A</v>
      </c>
      <c r="I91" s="159" t="e">
        <f t="shared" si="23"/>
        <v>#N/A</v>
      </c>
      <c r="J91" s="159" t="e">
        <f t="shared" si="24"/>
        <v>#N/A</v>
      </c>
      <c r="K91" s="159" t="e">
        <f t="shared" si="25"/>
        <v>#N/A</v>
      </c>
      <c r="L91" s="159" t="e">
        <f t="shared" si="26"/>
        <v>#N/A</v>
      </c>
      <c r="M91" s="159" t="e">
        <f t="shared" si="27"/>
        <v>#N/A</v>
      </c>
      <c r="N91" s="159" t="e">
        <f t="shared" si="28"/>
        <v>#N/A</v>
      </c>
      <c r="O91" s="159" t="e">
        <f t="shared" si="29"/>
        <v>#N/A</v>
      </c>
      <c r="P91" s="159" t="e">
        <f t="shared" si="30"/>
        <v>#N/A</v>
      </c>
      <c r="Q91" s="159" t="e">
        <f t="shared" si="31"/>
        <v>#N/A</v>
      </c>
      <c r="R91" s="159" t="e">
        <f t="shared" si="32"/>
        <v>#N/A</v>
      </c>
      <c r="U91" s="146" t="str">
        <f t="shared" si="33"/>
        <v>A</v>
      </c>
      <c r="V91" s="145" t="str">
        <f t="shared" si="34"/>
        <v>MC4</v>
      </c>
      <c r="W91" s="157" t="e">
        <f>VLOOKUP($B91,GtP!$A:$DD,MATCH("Gs_0-2",GtP!$A$1:$DD$1,0),FALSE)</f>
        <v>#N/A</v>
      </c>
      <c r="X91" s="156" t="e">
        <f>VLOOKUP($B91,GtP!$A:$DD,MATCH("Gi/o_0-2",GtP!$A$1:$DD$1,0),FALSE)</f>
        <v>#N/A</v>
      </c>
      <c r="Y91" s="156" t="e">
        <f>VLOOKUP($B91,GtP!$A:$DD,MATCH("Gq/11_0-2",GtP!$A$1:$DD$1,0),FALSE)</f>
        <v>#N/A</v>
      </c>
      <c r="Z91" s="156" t="e">
        <f>VLOOKUP($B91,GtP!$A:$DD,MATCH("G12/13_0-2",GtP!$A$1:$DD$1,0),FALSE)</f>
        <v>#N/A</v>
      </c>
      <c r="AA91" s="155"/>
      <c r="AB91" s="143" t="e">
        <f t="shared" si="35"/>
        <v>#N/A</v>
      </c>
      <c r="AC91" s="315" t="str">
        <f t="shared" si="36"/>
        <v/>
      </c>
      <c r="AD91" s="349" t="str">
        <f t="shared" si="37"/>
        <v/>
      </c>
      <c r="AE91" s="349" t="str">
        <f t="shared" si="38"/>
        <v/>
      </c>
      <c r="AF91" s="311" t="str">
        <f t="shared" si="39"/>
        <v/>
      </c>
      <c r="AG91" s="141" t="e">
        <f>_xlfn.CONCAT(IF(AT91="","-","B"),IF(BG91="","-","I"),VLOOKUP($B91,GtP!$A:$BB,MATCH("Gs_0-1",GtP!$A$1:$BB$1,0),FALSE))</f>
        <v>#N/A</v>
      </c>
      <c r="AH91" s="140" t="e">
        <f>_xlfn.CONCAT(IF(AU91="","-","B"),IF(BH91="","-","I"),VLOOKUP($B91,GtP!$A:$BB,MATCH("Gs_0-1",GtP!$A$1:$BB$1,0),FALSE))</f>
        <v>#N/A</v>
      </c>
      <c r="AI91" s="140" t="e">
        <f>_xlfn.CONCAT(IF(AV91="","-","B"),IF(BI91="","-","I"),VLOOKUP($B91,GtP!$A:$BB,MATCH("Gi/o_0-1",GtP!$A$1:$BB$1,0),FALSE))</f>
        <v>#N/A</v>
      </c>
      <c r="AJ91" s="140" t="e">
        <f>_xlfn.CONCAT(IF(AW91="","-","B"),IF(BJ91="","-","I"),VLOOKUP($B91,GtP!$A:$BB,MATCH("Gi/o_0-1",GtP!$A$1:$BB$1,0),FALSE))</f>
        <v>#N/A</v>
      </c>
      <c r="AK91" s="140" t="e">
        <f>_xlfn.CONCAT(IF(AX91="","-","B"),IF(BK91="","-","I"),VLOOKUP($B91,GtP!$A:$BB,MATCH("Gi/o_0-1",GtP!$A$1:$BB$1,0),FALSE))</f>
        <v>#N/A</v>
      </c>
      <c r="AL91" s="140" t="e">
        <f>_xlfn.CONCAT(IF(AY91="","-","B"),IF(BL91="","-","I"),VLOOKUP($B91,GtP!$A:$BB,MATCH("Gi/o_0-1",GtP!$A$1:$BB$1,0),FALSE))</f>
        <v>#N/A</v>
      </c>
      <c r="AM91" s="140" t="e">
        <f>_xlfn.CONCAT(IF(AZ91="","-","B"),IF(BM91="","-","I"),VLOOKUP($B91,GtP!$A:$BB,MATCH("Gi/o_0-1",GtP!$A$1:$BB$1,0),FALSE))</f>
        <v>#N/A</v>
      </c>
      <c r="AN91" s="140" t="e">
        <f>_xlfn.CONCAT(IF(BA91="","-","B"),IF(BN91="","-","I"),VLOOKUP($B91,GtP!$A:$BB,MATCH("Gq/11_0-1",GtP!$A$1:$BB$1,0),FALSE))</f>
        <v>#N/A</v>
      </c>
      <c r="AO91" s="140" t="e">
        <f>_xlfn.CONCAT(IF(BB91="","-","B"),IF(BO91="","-","I"),VLOOKUP($B91,GtP!$A:$BB,MATCH("Gq/11_0-1",GtP!$A$1:$BB$1,0),FALSE))</f>
        <v>#N/A</v>
      </c>
      <c r="AP91" s="140" t="e">
        <f>_xlfn.CONCAT(IF(BC91="","-","B"),IF(BP91="","-","I"),VLOOKUP($B91,GtP!$A:$BB,MATCH("Gq/11_0-1",GtP!$A$1:$BB$1,0),FALSE))</f>
        <v>#N/A</v>
      </c>
      <c r="AQ91" s="140" t="e">
        <f>_xlfn.CONCAT(IF(BD91="","-","B"),IF(BQ91="","-","I"),VLOOKUP($B91,GtP!$A:$BB,MATCH("Gq/11_0-1",GtP!$A$1:$BB$1,0),FALSE))</f>
        <v>#N/A</v>
      </c>
      <c r="AR91" s="140" t="e">
        <f>_xlfn.CONCAT(IF(BE91="","-","B"),IF(BR91="","-","I"),VLOOKUP($B91,GtP!$A:$BB,MATCH("G12/13_0-1",GtP!$A$1:$BB$1,0),FALSE))</f>
        <v>#N/A</v>
      </c>
      <c r="AS91" s="140" t="e">
        <f>_xlfn.CONCAT(IF(BF91="","-","B"),IF(BS91="","-","I"),VLOOKUP($B91,GtP!$A:$BB,MATCH("G12/13_0-1",GtP!$A$1:$BB$1,0),FALSE))</f>
        <v>#N/A</v>
      </c>
      <c r="AT91" s="139">
        <f>_xlfn.IFNA(VLOOKUP($B91,'B-LogEmaxOverpEC50'!$A:$AL,MATCH(AT$1,'B-LogEmaxOverpEC50'!$A$1:$AL$1,0),FALSE),"")</f>
        <v>9.9415424070435705</v>
      </c>
      <c r="AU91" s="136" t="str">
        <f>_xlfn.IFNA(VLOOKUP($B91,'B-LogEmaxOverpEC50'!$A:$AL,MATCH(AU$1,'B-LogEmaxOverpEC50'!$A$1:$AL$1,0),FALSE),"")</f>
        <v/>
      </c>
      <c r="AV91" s="152" t="str">
        <f>_xlfn.IFNA(VLOOKUP($B91,'B-LogEmaxOverpEC50'!$A:$AL,MATCH(AV$1,'B-LogEmaxOverpEC50'!$A$1:$AL$1,0),FALSE),"")</f>
        <v/>
      </c>
      <c r="AW91" s="152" t="str">
        <f>_xlfn.IFNA(VLOOKUP($B91,'B-LogEmaxOverpEC50'!$A:$AL,MATCH(AW$1,'B-LogEmaxOverpEC50'!$A$1:$AL$1,0),FALSE),"")</f>
        <v/>
      </c>
      <c r="AX91" s="152" t="str">
        <f>_xlfn.IFNA(VLOOKUP($B91,'B-LogEmaxOverpEC50'!$A:$AL,MATCH(AX$1,'B-LogEmaxOverpEC50'!$A$1:$AL$1,0),FALSE),"")</f>
        <v/>
      </c>
      <c r="AY91" s="152" t="str">
        <f>_xlfn.IFNA(VLOOKUP($B91,'B-LogEmaxOverpEC50'!$A:$AL,MATCH(AY$1,'B-LogEmaxOverpEC50'!$A$1:$AL$1,0),FALSE),"")</f>
        <v/>
      </c>
      <c r="AZ91" s="152">
        <f>_xlfn.IFNA(VLOOKUP($B91,'B-LogEmaxOverpEC50'!$A:$AL,MATCH(AZ$1,'B-LogEmaxOverpEC50'!$A$1:$AL$1,0),FALSE),"")</f>
        <v>8.1473181611344678</v>
      </c>
      <c r="BA91" s="152" t="str">
        <f>_xlfn.IFNA(VLOOKUP($B91,'B-LogEmaxOverpEC50'!$A:$AL,MATCH(BA$1,'B-LogEmaxOverpEC50'!$A$1:$AL$1,0),FALSE),"")</f>
        <v/>
      </c>
      <c r="BB91" s="152" t="str">
        <f>_xlfn.IFNA(VLOOKUP($B91,'B-LogEmaxOverpEC50'!$A:$AL,MATCH(BB$1,'B-LogEmaxOverpEC50'!$A$1:$AL$1,0),FALSE),"")</f>
        <v/>
      </c>
      <c r="BC91" s="152" t="str">
        <f>_xlfn.IFNA(VLOOKUP($B91,'B-LogEmaxOverpEC50'!$A:$AL,MATCH(BC$1,'B-LogEmaxOverpEC50'!$A$1:$AL$1,0),FALSE),"")</f>
        <v/>
      </c>
      <c r="BD91" s="152">
        <f>_xlfn.IFNA(VLOOKUP($B91,'B-LogEmaxOverpEC50'!$A:$AL,MATCH(BD$1,'B-LogEmaxOverpEC50'!$A$1:$AL$1,0),FALSE),"")</f>
        <v>10.058764677036107</v>
      </c>
      <c r="BE91" s="152" t="str">
        <f>_xlfn.IFNA(VLOOKUP($B91,'B-LogEmaxOverpEC50'!$A:$AL,MATCH(BE$1,'B-LogEmaxOverpEC50'!$A$1:$AL$1,0),FALSE),"")</f>
        <v/>
      </c>
      <c r="BF91" s="152">
        <f>_xlfn.IFNA(VLOOKUP($B91,'B-LogEmaxOverpEC50'!$A:$AL,MATCH(BF$1,'B-LogEmaxOverpEC50'!$A$1:$AL$1,0),FALSE),"")</f>
        <v>6.730803303986864</v>
      </c>
      <c r="BG91" s="137">
        <f>_xlfn.IFNA(VLOOKUP($B91,'I-LogEmaxOverpEC50'!$A:$AR,MATCH(BG$1,'I-LogEmaxOverpEC50'!$A$1:$AR$1,0),FALSE),"")</f>
        <v>8.6992189233113582</v>
      </c>
      <c r="BH91" s="136">
        <f>_xlfn.IFNA(VLOOKUP($B91,'I-LogEmaxOverpEC50'!$A:$AR,MATCH(BH$1,'I-LogEmaxOverpEC50'!$A$1:$AR$1,0),FALSE),"")</f>
        <v>8.9771909906954175</v>
      </c>
      <c r="BI91" s="136">
        <f>_xlfn.IFNA(VLOOKUP($B91,'I-LogEmaxOverpEC50'!$A:$AR,MATCH(BI$1,'I-LogEmaxOverpEC50'!$A$1:$AR$1,0),FALSE),"")</f>
        <v>8.5709674461329772</v>
      </c>
      <c r="BJ91" s="136">
        <f>_xlfn.IFNA(VLOOKUP($B91,'I-LogEmaxOverpEC50'!$A:$AR,MATCH(BJ$1,'I-LogEmaxOverpEC50'!$A$1:$AR$1,0),FALSE),"")</f>
        <v>8.5709674461329772</v>
      </c>
      <c r="BK91" s="136">
        <f>_xlfn.IFNA(VLOOKUP($B91,'I-LogEmaxOverpEC50'!$A:$AR,MATCH(BK$1,'I-LogEmaxOverpEC50'!$A$1:$AR$1,0),FALSE),"")</f>
        <v>7.8928246035147334</v>
      </c>
      <c r="BL91" s="136">
        <f>_xlfn.IFNA(VLOOKUP($B91,'I-LogEmaxOverpEC50'!$A:$AR,MATCH(BL$1,'I-LogEmaxOverpEC50'!$A$1:$AR$1,0),FALSE),"")</f>
        <v>7.8928246035147334</v>
      </c>
      <c r="BM91" s="136">
        <f>_xlfn.IFNA(VLOOKUP($B91,'I-LogEmaxOverpEC50'!$A:$AR,MATCH(BM$1,'I-LogEmaxOverpEC50'!$A$1:$AR$1,0),FALSE),"")</f>
        <v>9.0825146734217341</v>
      </c>
      <c r="BN91" s="136">
        <f>_xlfn.IFNA(VLOOKUP($B91,'I-LogEmaxOverpEC50'!$A:$AR,MATCH(BN$1,'I-LogEmaxOverpEC50'!$A$1:$AR$1,0),FALSE),"")</f>
        <v>8.9996810084332353</v>
      </c>
      <c r="BO91" s="136">
        <f>_xlfn.IFNA(VLOOKUP($B91,'I-LogEmaxOverpEC50'!$A:$AR,MATCH(BO$1,'I-LogEmaxOverpEC50'!$A$1:$AR$1,0),FALSE),"")</f>
        <v>8.9996810084332353</v>
      </c>
      <c r="BP91" s="136">
        <f>_xlfn.IFNA(VLOOKUP($B91,'I-LogEmaxOverpEC50'!$A:$AR,MATCH(BP$1,'I-LogEmaxOverpEC50'!$A$1:$AR$1,0),FALSE),"")</f>
        <v>9.3388117174220824</v>
      </c>
      <c r="BQ91" s="136" t="str">
        <f>_xlfn.IFNA(VLOOKUP($B91,'I-LogEmaxOverpEC50'!$A:$AR,MATCH(BQ$1,'I-LogEmaxOverpEC50'!$A$1:$AR$1,0),FALSE),"")</f>
        <v/>
      </c>
      <c r="BR91" s="136" t="str">
        <f>_xlfn.IFNA(VLOOKUP($B91,'I-LogEmaxOverpEC50'!$A:$AR,MATCH(BR$1,'I-LogEmaxOverpEC50'!$A$1:$AR$1,0),FALSE),"")</f>
        <v/>
      </c>
      <c r="BS91" s="136" t="str">
        <f>_xlfn.IFNA(VLOOKUP($B91,'I-LogEmaxOverpEC50'!$A:$AR,MATCH(BS$1,'I-LogEmaxOverpEC50'!$A$1:$AR$1,0),FALSE),"")</f>
        <v/>
      </c>
    </row>
    <row r="92" spans="1:88" x14ac:dyDescent="0.2">
      <c r="A92" s="146" cm="1">
        <f t="array" ref="A92">_xlfn.IFS(SUM(F92:R92)&gt;0,1,AB92&gt;0,2,TRUE,3)</f>
        <v>1</v>
      </c>
      <c r="B92" s="146" t="s">
        <v>134</v>
      </c>
      <c r="D92" s="151" t="str">
        <f>_xlfn.XLOOKUP(B92,RecNamesAll!A:A,RecNamesAll!E:E)</f>
        <v>A</v>
      </c>
      <c r="E92" s="150" t="str">
        <f>_xlfn.XLOOKUP(B92,RecNamesAll!A:A,RecNamesAll!C:C)</f>
        <v>MC5</v>
      </c>
      <c r="F92" s="160" t="str">
        <f t="shared" si="20"/>
        <v/>
      </c>
      <c r="G92" s="159">
        <f t="shared" si="21"/>
        <v>7.0687616598754799</v>
      </c>
      <c r="H92" s="159" t="str">
        <f t="shared" si="22"/>
        <v/>
      </c>
      <c r="I92" s="159" t="str">
        <f t="shared" si="23"/>
        <v/>
      </c>
      <c r="J92" s="159" t="str">
        <f t="shared" si="24"/>
        <v/>
      </c>
      <c r="K92" s="159" t="str">
        <f t="shared" si="25"/>
        <v/>
      </c>
      <c r="L92" s="159" t="str">
        <f t="shared" si="26"/>
        <v/>
      </c>
      <c r="M92" s="159" t="str">
        <f t="shared" si="27"/>
        <v/>
      </c>
      <c r="N92" s="159" t="str">
        <f t="shared" si="28"/>
        <v/>
      </c>
      <c r="O92" s="159" t="str">
        <f t="shared" si="29"/>
        <v/>
      </c>
      <c r="P92" s="159" t="str">
        <f t="shared" si="30"/>
        <v/>
      </c>
      <c r="Q92" s="159" t="str">
        <f t="shared" si="31"/>
        <v/>
      </c>
      <c r="R92" s="159" t="str">
        <f t="shared" si="32"/>
        <v/>
      </c>
      <c r="U92" s="146" t="str">
        <f t="shared" si="33"/>
        <v>A</v>
      </c>
      <c r="V92" s="145" t="str">
        <f t="shared" si="34"/>
        <v>MC5</v>
      </c>
      <c r="W92" s="157">
        <f>VLOOKUP($B92,GtP!$A:$DD,MATCH("Gs_0-2",GtP!$A$1:$DD$1,0),FALSE)</f>
        <v>1</v>
      </c>
      <c r="X92" s="156">
        <f>VLOOKUP($B92,GtP!$A:$DD,MATCH("Gi/o_0-2",GtP!$A$1:$DD$1,0),FALSE)</f>
        <v>0</v>
      </c>
      <c r="Y92" s="156">
        <f>VLOOKUP($B92,GtP!$A:$DD,MATCH("Gq/11_0-2",GtP!$A$1:$DD$1,0),FALSE)</f>
        <v>0</v>
      </c>
      <c r="Z92" s="156">
        <f>VLOOKUP($B92,GtP!$A:$DD,MATCH("G12/13_0-2",GtP!$A$1:$DD$1,0),FALSE)</f>
        <v>0</v>
      </c>
      <c r="AA92" s="155"/>
      <c r="AB92" s="143">
        <f t="shared" si="35"/>
        <v>1</v>
      </c>
      <c r="AC92" s="315">
        <f t="shared" si="36"/>
        <v>1</v>
      </c>
      <c r="AD92" s="349" t="str">
        <f t="shared" si="37"/>
        <v/>
      </c>
      <c r="AE92" s="349" t="str">
        <f t="shared" si="38"/>
        <v/>
      </c>
      <c r="AF92" s="311" t="str">
        <f t="shared" si="39"/>
        <v/>
      </c>
      <c r="AG92" s="141" t="str">
        <f>_xlfn.CONCAT(IF(AT92="","-","B"),IF(BG92="","-","I"),VLOOKUP($B92,GtP!$A:$BB,MATCH("Gs_0-1",GtP!$A$1:$BB$1,0),FALSE))</f>
        <v>--G</v>
      </c>
      <c r="AH92" s="140" t="str">
        <f>_xlfn.CONCAT(IF(AU92="","-","B"),IF(BH92="","-","I"),VLOOKUP($B92,GtP!$A:$BB,MATCH("Gs_0-1",GtP!$A$1:$BB$1,0),FALSE))</f>
        <v>-IG</v>
      </c>
      <c r="AI92" s="140" t="str">
        <f>_xlfn.CONCAT(IF(AV92="","-","B"),IF(BI92="","-","I"),VLOOKUP($B92,GtP!$A:$BB,MATCH("Gi/o_0-1",GtP!$A$1:$BB$1,0),FALSE))</f>
        <v>-I-</v>
      </c>
      <c r="AJ92" s="140" t="str">
        <f>_xlfn.CONCAT(IF(AW92="","-","B"),IF(BJ92="","-","I"),VLOOKUP($B92,GtP!$A:$BB,MATCH("Gi/o_0-1",GtP!$A$1:$BB$1,0),FALSE))</f>
        <v>-I-</v>
      </c>
      <c r="AK92" s="140" t="str">
        <f>_xlfn.CONCAT(IF(AX92="","-","B"),IF(BK92="","-","I"),VLOOKUP($B92,GtP!$A:$BB,MATCH("Gi/o_0-1",GtP!$A$1:$BB$1,0),FALSE))</f>
        <v>-I-</v>
      </c>
      <c r="AL92" s="140" t="str">
        <f>_xlfn.CONCAT(IF(AY92="","-","B"),IF(BL92="","-","I"),VLOOKUP($B92,GtP!$A:$BB,MATCH("Gi/o_0-1",GtP!$A$1:$BB$1,0),FALSE))</f>
        <v>-I-</v>
      </c>
      <c r="AM92" s="140" t="str">
        <f>_xlfn.CONCAT(IF(AZ92="","-","B"),IF(BM92="","-","I"),VLOOKUP($B92,GtP!$A:$BB,MATCH("Gi/o_0-1",GtP!$A$1:$BB$1,0),FALSE))</f>
        <v>-I-</v>
      </c>
      <c r="AN92" s="140" t="str">
        <f>_xlfn.CONCAT(IF(BA92="","-","B"),IF(BN92="","-","I"),VLOOKUP($B92,GtP!$A:$BB,MATCH("Gq/11_0-1",GtP!$A$1:$BB$1,0),FALSE))</f>
        <v>-I-</v>
      </c>
      <c r="AO92" s="140" t="str">
        <f>_xlfn.CONCAT(IF(BB92="","-","B"),IF(BO92="","-","I"),VLOOKUP($B92,GtP!$A:$BB,MATCH("Gq/11_0-1",GtP!$A$1:$BB$1,0),FALSE))</f>
        <v>-I-</v>
      </c>
      <c r="AP92" s="140" t="str">
        <f>_xlfn.CONCAT(IF(BC92="","-","B"),IF(BP92="","-","I"),VLOOKUP($B92,GtP!$A:$BB,MATCH("Gq/11_0-1",GtP!$A$1:$BB$1,0),FALSE))</f>
        <v>-I-</v>
      </c>
      <c r="AQ92" s="140" t="str">
        <f>_xlfn.CONCAT(IF(BD92="","-","B"),IF(BQ92="","-","I"),VLOOKUP($B92,GtP!$A:$BB,MATCH("Gq/11_0-1",GtP!$A$1:$BB$1,0),FALSE))</f>
        <v>-I-</v>
      </c>
      <c r="AR92" s="140" t="str">
        <f>_xlfn.CONCAT(IF(BE92="","-","B"),IF(BR92="","-","I"),VLOOKUP($B92,GtP!$A:$BB,MATCH("G12/13_0-1",GtP!$A$1:$BB$1,0),FALSE))</f>
        <v>---</v>
      </c>
      <c r="AS92" s="140" t="str">
        <f>_xlfn.CONCAT(IF(BF92="","-","B"),IF(BS92="","-","I"),VLOOKUP($B92,GtP!$A:$BB,MATCH("G12/13_0-1",GtP!$A$1:$BB$1,0),FALSE))</f>
        <v>---</v>
      </c>
      <c r="AT92" s="139" t="str">
        <f>_xlfn.IFNA(VLOOKUP($B92,'B-LogEmaxOverpEC50'!$A:$AL,MATCH(AT$1,'B-LogEmaxOverpEC50'!$A$1:$AL$1,0),FALSE),"")</f>
        <v/>
      </c>
      <c r="AU92" s="136" t="str">
        <f>_xlfn.IFNA(VLOOKUP($B92,'B-LogEmaxOverpEC50'!$A:$AL,MATCH(AU$1,'B-LogEmaxOverpEC50'!$A$1:$AL$1,0),FALSE),"")</f>
        <v/>
      </c>
      <c r="AV92" s="152" t="str">
        <f>_xlfn.IFNA(VLOOKUP($B92,'B-LogEmaxOverpEC50'!$A:$AL,MATCH(AV$1,'B-LogEmaxOverpEC50'!$A$1:$AL$1,0),FALSE),"")</f>
        <v/>
      </c>
      <c r="AW92" s="152" t="str">
        <f>_xlfn.IFNA(VLOOKUP($B92,'B-LogEmaxOverpEC50'!$A:$AL,MATCH(AW$1,'B-LogEmaxOverpEC50'!$A$1:$AL$1,0),FALSE),"")</f>
        <v/>
      </c>
      <c r="AX92" s="152" t="str">
        <f>_xlfn.IFNA(VLOOKUP($B92,'B-LogEmaxOverpEC50'!$A:$AL,MATCH(AX$1,'B-LogEmaxOverpEC50'!$A$1:$AL$1,0),FALSE),"")</f>
        <v/>
      </c>
      <c r="AY92" s="152" t="str">
        <f>_xlfn.IFNA(VLOOKUP($B92,'B-LogEmaxOverpEC50'!$A:$AL,MATCH(AY$1,'B-LogEmaxOverpEC50'!$A$1:$AL$1,0),FALSE),"")</f>
        <v/>
      </c>
      <c r="AZ92" s="152" t="str">
        <f>_xlfn.IFNA(VLOOKUP($B92,'B-LogEmaxOverpEC50'!$A:$AL,MATCH(AZ$1,'B-LogEmaxOverpEC50'!$A$1:$AL$1,0),FALSE),"")</f>
        <v/>
      </c>
      <c r="BA92" s="152" t="str">
        <f>_xlfn.IFNA(VLOOKUP($B92,'B-LogEmaxOverpEC50'!$A:$AL,MATCH(BA$1,'B-LogEmaxOverpEC50'!$A$1:$AL$1,0),FALSE),"")</f>
        <v/>
      </c>
      <c r="BB92" s="152" t="str">
        <f>_xlfn.IFNA(VLOOKUP($B92,'B-LogEmaxOverpEC50'!$A:$AL,MATCH(BB$1,'B-LogEmaxOverpEC50'!$A$1:$AL$1,0),FALSE),"")</f>
        <v/>
      </c>
      <c r="BC92" s="152" t="str">
        <f>_xlfn.IFNA(VLOOKUP($B92,'B-LogEmaxOverpEC50'!$A:$AL,MATCH(BC$1,'B-LogEmaxOverpEC50'!$A$1:$AL$1,0),FALSE),"")</f>
        <v/>
      </c>
      <c r="BD92" s="152" t="str">
        <f>_xlfn.IFNA(VLOOKUP($B92,'B-LogEmaxOverpEC50'!$A:$AL,MATCH(BD$1,'B-LogEmaxOverpEC50'!$A$1:$AL$1,0),FALSE),"")</f>
        <v/>
      </c>
      <c r="BE92" s="152" t="str">
        <f>_xlfn.IFNA(VLOOKUP($B92,'B-LogEmaxOverpEC50'!$A:$AL,MATCH(BE$1,'B-LogEmaxOverpEC50'!$A$1:$AL$1,0),FALSE),"")</f>
        <v/>
      </c>
      <c r="BF92" s="152" t="str">
        <f>_xlfn.IFNA(VLOOKUP($B92,'B-LogEmaxOverpEC50'!$A:$AL,MATCH(BF$1,'B-LogEmaxOverpEC50'!$A$1:$AL$1,0),FALSE),"")</f>
        <v/>
      </c>
      <c r="BG92" s="137" t="str">
        <f>_xlfn.IFNA(VLOOKUP($B92,'I-LogEmaxOverpEC50'!$A:$AR,MATCH(BG$1,'I-LogEmaxOverpEC50'!$A$1:$AR$1,0),FALSE),"")</f>
        <v/>
      </c>
      <c r="BH92" s="136">
        <f>_xlfn.IFNA(VLOOKUP($B92,'I-LogEmaxOverpEC50'!$A:$AR,MATCH(BH$1,'I-LogEmaxOverpEC50'!$A$1:$AR$1,0),FALSE),"")</f>
        <v>7.0687616598754799</v>
      </c>
      <c r="BI92" s="136">
        <f>_xlfn.IFNA(VLOOKUP($B92,'I-LogEmaxOverpEC50'!$A:$AR,MATCH(BI$1,'I-LogEmaxOverpEC50'!$A$1:$AR$1,0),FALSE),"")</f>
        <v>7.1886919750174201</v>
      </c>
      <c r="BJ92" s="136">
        <f>_xlfn.IFNA(VLOOKUP($B92,'I-LogEmaxOverpEC50'!$A:$AR,MATCH(BJ$1,'I-LogEmaxOverpEC50'!$A$1:$AR$1,0),FALSE),"")</f>
        <v>7.1886919750174201</v>
      </c>
      <c r="BK92" s="136">
        <f>_xlfn.IFNA(VLOOKUP($B92,'I-LogEmaxOverpEC50'!$A:$AR,MATCH(BK$1,'I-LogEmaxOverpEC50'!$A$1:$AR$1,0),FALSE),"")</f>
        <v>6.6813253743517951</v>
      </c>
      <c r="BL92" s="136">
        <f>_xlfn.IFNA(VLOOKUP($B92,'I-LogEmaxOverpEC50'!$A:$AR,MATCH(BL$1,'I-LogEmaxOverpEC50'!$A$1:$AR$1,0),FALSE),"")</f>
        <v>6.6813253743517951</v>
      </c>
      <c r="BM92" s="136">
        <f>_xlfn.IFNA(VLOOKUP($B92,'I-LogEmaxOverpEC50'!$A:$AR,MATCH(BM$1,'I-LogEmaxOverpEC50'!$A$1:$AR$1,0),FALSE),"")</f>
        <v>7.4269987279362635</v>
      </c>
      <c r="BN92" s="136">
        <f>_xlfn.IFNA(VLOOKUP($B92,'I-LogEmaxOverpEC50'!$A:$AR,MATCH(BN$1,'I-LogEmaxOverpEC50'!$A$1:$AR$1,0),FALSE),"")</f>
        <v>7.3748937196075719</v>
      </c>
      <c r="BO92" s="136">
        <f>_xlfn.IFNA(VLOOKUP($B92,'I-LogEmaxOverpEC50'!$A:$AR,MATCH(BO$1,'I-LogEmaxOverpEC50'!$A$1:$AR$1,0),FALSE),"")</f>
        <v>7.3748937196075719</v>
      </c>
      <c r="BP92" s="136">
        <f>_xlfn.IFNA(VLOOKUP($B92,'I-LogEmaxOverpEC50'!$A:$AR,MATCH(BP$1,'I-LogEmaxOverpEC50'!$A$1:$AR$1,0),FALSE),"")</f>
        <v>8.0260937401699994</v>
      </c>
      <c r="BQ92" s="136">
        <f>_xlfn.IFNA(VLOOKUP($B92,'I-LogEmaxOverpEC50'!$A:$AR,MATCH(BQ$1,'I-LogEmaxOverpEC50'!$A$1:$AR$1,0),FALSE),"")</f>
        <v>6.8584137258288997</v>
      </c>
      <c r="BR92" s="136" t="str">
        <f>_xlfn.IFNA(VLOOKUP($B92,'I-LogEmaxOverpEC50'!$A:$AR,MATCH(BR$1,'I-LogEmaxOverpEC50'!$A$1:$AR$1,0),FALSE),"")</f>
        <v/>
      </c>
      <c r="BS92" s="136" t="str">
        <f>_xlfn.IFNA(VLOOKUP($B92,'I-LogEmaxOverpEC50'!$A:$AR,MATCH(BS$1,'I-LogEmaxOverpEC50'!$A$1:$AR$1,0),FALSE),"")</f>
        <v/>
      </c>
    </row>
    <row r="93" spans="1:88" x14ac:dyDescent="0.2">
      <c r="A93" s="146" t="e" cm="1">
        <f t="array" ref="A93">_xlfn.IFS(SUM(F93:R93)&gt;0,1,AB93&gt;0,2,TRUE,3)</f>
        <v>#N/A</v>
      </c>
      <c r="B93" s="146" t="s">
        <v>132</v>
      </c>
      <c r="D93" s="151" t="str">
        <f>_xlfn.XLOOKUP(B93,RecNamesAll!A:A,RecNamesAll!E:E)</f>
        <v>A</v>
      </c>
      <c r="E93" s="150" t="str">
        <f>_xlfn.XLOOKUP(B93,RecNamesAll!A:A,RecNamesAll!C:C)</f>
        <v>MCH1</v>
      </c>
      <c r="F93" s="160" t="e">
        <f t="shared" si="20"/>
        <v>#N/A</v>
      </c>
      <c r="G93" s="159" t="e">
        <f t="shared" si="21"/>
        <v>#N/A</v>
      </c>
      <c r="H93" s="159" t="e">
        <f t="shared" si="22"/>
        <v>#N/A</v>
      </c>
      <c r="I93" s="159" t="e">
        <f t="shared" si="23"/>
        <v>#N/A</v>
      </c>
      <c r="J93" s="159" t="e">
        <f t="shared" si="24"/>
        <v>#N/A</v>
      </c>
      <c r="K93" s="159" t="e">
        <f t="shared" si="25"/>
        <v>#N/A</v>
      </c>
      <c r="L93" s="159" t="e">
        <f t="shared" si="26"/>
        <v>#N/A</v>
      </c>
      <c r="M93" s="159" t="e">
        <f t="shared" si="27"/>
        <v>#N/A</v>
      </c>
      <c r="N93" s="159" t="e">
        <f t="shared" si="28"/>
        <v>#N/A</v>
      </c>
      <c r="O93" s="159" t="e">
        <f t="shared" si="29"/>
        <v>#N/A</v>
      </c>
      <c r="P93" s="159" t="e">
        <f t="shared" si="30"/>
        <v>#N/A</v>
      </c>
      <c r="Q93" s="159" t="e">
        <f t="shared" si="31"/>
        <v>#N/A</v>
      </c>
      <c r="R93" s="159" t="e">
        <f t="shared" si="32"/>
        <v>#N/A</v>
      </c>
      <c r="U93" s="146" t="str">
        <f t="shared" si="33"/>
        <v>A</v>
      </c>
      <c r="V93" s="145" t="str">
        <f t="shared" si="34"/>
        <v>MCH1</v>
      </c>
      <c r="W93" s="157" t="e">
        <f>VLOOKUP($B93,GtP!$A:$DD,MATCH("Gs_0-2",GtP!$A$1:$DD$1,0),FALSE)</f>
        <v>#N/A</v>
      </c>
      <c r="X93" s="156" t="e">
        <f>VLOOKUP($B93,GtP!$A:$DD,MATCH("Gi/o_0-2",GtP!$A$1:$DD$1,0),FALSE)</f>
        <v>#N/A</v>
      </c>
      <c r="Y93" s="156" t="e">
        <f>VLOOKUP($B93,GtP!$A:$DD,MATCH("Gq/11_0-2",GtP!$A$1:$DD$1,0),FALSE)</f>
        <v>#N/A</v>
      </c>
      <c r="Z93" s="156" t="e">
        <f>VLOOKUP($B93,GtP!$A:$DD,MATCH("G12/13_0-2",GtP!$A$1:$DD$1,0),FALSE)</f>
        <v>#N/A</v>
      </c>
      <c r="AA93" s="155"/>
      <c r="AB93" s="143" t="e">
        <f t="shared" si="35"/>
        <v>#N/A</v>
      </c>
      <c r="AC93" s="315" t="str">
        <f t="shared" si="36"/>
        <v/>
      </c>
      <c r="AD93" s="349" t="str">
        <f t="shared" si="37"/>
        <v/>
      </c>
      <c r="AE93" s="349" t="str">
        <f t="shared" si="38"/>
        <v/>
      </c>
      <c r="AF93" s="311" t="str">
        <f t="shared" si="39"/>
        <v/>
      </c>
      <c r="AG93" s="141" t="e">
        <f>_xlfn.CONCAT(IF(AT93="","-","B"),IF(BG93="","-","I"),VLOOKUP($B93,GtP!$A:$BB,MATCH("Gs_0-1",GtP!$A$1:$BB$1,0),FALSE))</f>
        <v>#N/A</v>
      </c>
      <c r="AH93" s="140" t="e">
        <f>_xlfn.CONCAT(IF(AU93="","-","B"),IF(BH93="","-","I"),VLOOKUP($B93,GtP!$A:$BB,MATCH("Gs_0-1",GtP!$A$1:$BB$1,0),FALSE))</f>
        <v>#N/A</v>
      </c>
      <c r="AI93" s="140" t="e">
        <f>_xlfn.CONCAT(IF(AV93="","-","B"),IF(BI93="","-","I"),VLOOKUP($B93,GtP!$A:$BB,MATCH("Gi/o_0-1",GtP!$A$1:$BB$1,0),FALSE))</f>
        <v>#N/A</v>
      </c>
      <c r="AJ93" s="140" t="e">
        <f>_xlfn.CONCAT(IF(AW93="","-","B"),IF(BJ93="","-","I"),VLOOKUP($B93,GtP!$A:$BB,MATCH("Gi/o_0-1",GtP!$A$1:$BB$1,0),FALSE))</f>
        <v>#N/A</v>
      </c>
      <c r="AK93" s="140" t="e">
        <f>_xlfn.CONCAT(IF(AX93="","-","B"),IF(BK93="","-","I"),VLOOKUP($B93,GtP!$A:$BB,MATCH("Gi/o_0-1",GtP!$A$1:$BB$1,0),FALSE))</f>
        <v>#N/A</v>
      </c>
      <c r="AL93" s="140" t="e">
        <f>_xlfn.CONCAT(IF(AY93="","-","B"),IF(BL93="","-","I"),VLOOKUP($B93,GtP!$A:$BB,MATCH("Gi/o_0-1",GtP!$A$1:$BB$1,0),FALSE))</f>
        <v>#N/A</v>
      </c>
      <c r="AM93" s="140" t="e">
        <f>_xlfn.CONCAT(IF(AZ93="","-","B"),IF(BM93="","-","I"),VLOOKUP($B93,GtP!$A:$BB,MATCH("Gi/o_0-1",GtP!$A$1:$BB$1,0),FALSE))</f>
        <v>#N/A</v>
      </c>
      <c r="AN93" s="140" t="e">
        <f>_xlfn.CONCAT(IF(BA93="","-","B"),IF(BN93="","-","I"),VLOOKUP($B93,GtP!$A:$BB,MATCH("Gq/11_0-1",GtP!$A$1:$BB$1,0),FALSE))</f>
        <v>#N/A</v>
      </c>
      <c r="AO93" s="140" t="e">
        <f>_xlfn.CONCAT(IF(BB93="","-","B"),IF(BO93="","-","I"),VLOOKUP($B93,GtP!$A:$BB,MATCH("Gq/11_0-1",GtP!$A$1:$BB$1,0),FALSE))</f>
        <v>#N/A</v>
      </c>
      <c r="AP93" s="140" t="e">
        <f>_xlfn.CONCAT(IF(BC93="","-","B"),IF(BP93="","-","I"),VLOOKUP($B93,GtP!$A:$BB,MATCH("Gq/11_0-1",GtP!$A$1:$BB$1,0),FALSE))</f>
        <v>#N/A</v>
      </c>
      <c r="AQ93" s="140" t="e">
        <f>_xlfn.CONCAT(IF(BD93="","-","B"),IF(BQ93="","-","I"),VLOOKUP($B93,GtP!$A:$BB,MATCH("Gq/11_0-1",GtP!$A$1:$BB$1,0),FALSE))</f>
        <v>#N/A</v>
      </c>
      <c r="AR93" s="140" t="e">
        <f>_xlfn.CONCAT(IF(BE93="","-","B"),IF(BR93="","-","I"),VLOOKUP($B93,GtP!$A:$BB,MATCH("G12/13_0-1",GtP!$A$1:$BB$1,0),FALSE))</f>
        <v>#N/A</v>
      </c>
      <c r="AS93" s="140" t="e">
        <f>_xlfn.CONCAT(IF(BF93="","-","B"),IF(BS93="","-","I"),VLOOKUP($B93,GtP!$A:$BB,MATCH("G12/13_0-1",GtP!$A$1:$BB$1,0),FALSE))</f>
        <v>#N/A</v>
      </c>
      <c r="AT93" s="139" t="str">
        <f>_xlfn.IFNA(VLOOKUP($B93,'B-LogEmaxOverpEC50'!$A:$AL,MATCH(AT$1,'B-LogEmaxOverpEC50'!$A$1:$AL$1,0),FALSE),"")</f>
        <v/>
      </c>
      <c r="AU93" s="136" t="str">
        <f>_xlfn.IFNA(VLOOKUP($B93,'B-LogEmaxOverpEC50'!$A:$AL,MATCH(AU$1,'B-LogEmaxOverpEC50'!$A$1:$AL$1,0),FALSE),"")</f>
        <v/>
      </c>
      <c r="AV93" s="152" t="str">
        <f>_xlfn.IFNA(VLOOKUP($B93,'B-LogEmaxOverpEC50'!$A:$AL,MATCH(AV$1,'B-LogEmaxOverpEC50'!$A$1:$AL$1,0),FALSE),"")</f>
        <v/>
      </c>
      <c r="AW93" s="152" t="str">
        <f>_xlfn.IFNA(VLOOKUP($B93,'B-LogEmaxOverpEC50'!$A:$AL,MATCH(AW$1,'B-LogEmaxOverpEC50'!$A$1:$AL$1,0),FALSE),"")</f>
        <v/>
      </c>
      <c r="AX93" s="152" t="str">
        <f>_xlfn.IFNA(VLOOKUP($B93,'B-LogEmaxOverpEC50'!$A:$AL,MATCH(AX$1,'B-LogEmaxOverpEC50'!$A$1:$AL$1,0),FALSE),"")</f>
        <v/>
      </c>
      <c r="AY93" s="152" t="str">
        <f>_xlfn.IFNA(VLOOKUP($B93,'B-LogEmaxOverpEC50'!$A:$AL,MATCH(AY$1,'B-LogEmaxOverpEC50'!$A$1:$AL$1,0),FALSE),"")</f>
        <v/>
      </c>
      <c r="AZ93" s="152" t="str">
        <f>_xlfn.IFNA(VLOOKUP($B93,'B-LogEmaxOverpEC50'!$A:$AL,MATCH(AZ$1,'B-LogEmaxOverpEC50'!$A$1:$AL$1,0),FALSE),"")</f>
        <v/>
      </c>
      <c r="BA93" s="152" t="str">
        <f>_xlfn.IFNA(VLOOKUP($B93,'B-LogEmaxOverpEC50'!$A:$AL,MATCH(BA$1,'B-LogEmaxOverpEC50'!$A$1:$AL$1,0),FALSE),"")</f>
        <v/>
      </c>
      <c r="BB93" s="152" t="str">
        <f>_xlfn.IFNA(VLOOKUP($B93,'B-LogEmaxOverpEC50'!$A:$AL,MATCH(BB$1,'B-LogEmaxOverpEC50'!$A$1:$AL$1,0),FALSE),"")</f>
        <v/>
      </c>
      <c r="BC93" s="152" t="str">
        <f>_xlfn.IFNA(VLOOKUP($B93,'B-LogEmaxOverpEC50'!$A:$AL,MATCH(BC$1,'B-LogEmaxOverpEC50'!$A$1:$AL$1,0),FALSE),"")</f>
        <v/>
      </c>
      <c r="BD93" s="152" t="str">
        <f>_xlfn.IFNA(VLOOKUP($B93,'B-LogEmaxOverpEC50'!$A:$AL,MATCH(BD$1,'B-LogEmaxOverpEC50'!$A$1:$AL$1,0),FALSE),"")</f>
        <v/>
      </c>
      <c r="BE93" s="152" t="str">
        <f>_xlfn.IFNA(VLOOKUP($B93,'B-LogEmaxOverpEC50'!$A:$AL,MATCH(BE$1,'B-LogEmaxOverpEC50'!$A$1:$AL$1,0),FALSE),"")</f>
        <v/>
      </c>
      <c r="BF93" s="152" t="str">
        <f>_xlfn.IFNA(VLOOKUP($B93,'B-LogEmaxOverpEC50'!$A:$AL,MATCH(BF$1,'B-LogEmaxOverpEC50'!$A$1:$AL$1,0),FALSE),"")</f>
        <v/>
      </c>
      <c r="BG93" s="137">
        <f>_xlfn.IFNA(VLOOKUP($B93,'I-LogEmaxOverpEC50'!$A:$AR,MATCH(BG$1,'I-LogEmaxOverpEC50'!$A$1:$AR$1,0),FALSE),"")</f>
        <v>9.6004993023146525</v>
      </c>
      <c r="BH93" s="136">
        <f>_xlfn.IFNA(VLOOKUP($B93,'I-LogEmaxOverpEC50'!$A:$AR,MATCH(BH$1,'I-LogEmaxOverpEC50'!$A$1:$AR$1,0),FALSE),"")</f>
        <v>9.6146399936827027</v>
      </c>
      <c r="BI93" s="136">
        <f>_xlfn.IFNA(VLOOKUP($B93,'I-LogEmaxOverpEC50'!$A:$AR,MATCH(BI$1,'I-LogEmaxOverpEC50'!$A$1:$AR$1,0),FALSE),"")</f>
        <v>10.079721970681403</v>
      </c>
      <c r="BJ93" s="136">
        <f>_xlfn.IFNA(VLOOKUP($B93,'I-LogEmaxOverpEC50'!$A:$AR,MATCH(BJ$1,'I-LogEmaxOverpEC50'!$A$1:$AR$1,0),FALSE),"")</f>
        <v>10.079721970681403</v>
      </c>
      <c r="BK93" s="136">
        <f>_xlfn.IFNA(VLOOKUP($B93,'I-LogEmaxOverpEC50'!$A:$AR,MATCH(BK$1,'I-LogEmaxOverpEC50'!$A$1:$AR$1,0),FALSE),"")</f>
        <v>9.7954624683512073</v>
      </c>
      <c r="BL93" s="136">
        <f>_xlfn.IFNA(VLOOKUP($B93,'I-LogEmaxOverpEC50'!$A:$AR,MATCH(BL$1,'I-LogEmaxOverpEC50'!$A$1:$AR$1,0),FALSE),"")</f>
        <v>9.7954624683512073</v>
      </c>
      <c r="BM93" s="136">
        <f>_xlfn.IFNA(VLOOKUP($B93,'I-LogEmaxOverpEC50'!$A:$AR,MATCH(BM$1,'I-LogEmaxOverpEC50'!$A$1:$AR$1,0),FALSE),"")</f>
        <v>8.8593526333297401</v>
      </c>
      <c r="BN93" s="136">
        <f>_xlfn.IFNA(VLOOKUP($B93,'I-LogEmaxOverpEC50'!$A:$AR,MATCH(BN$1,'I-LogEmaxOverpEC50'!$A$1:$AR$1,0),FALSE),"")</f>
        <v>10.51</v>
      </c>
      <c r="BO93" s="136">
        <f>_xlfn.IFNA(VLOOKUP($B93,'I-LogEmaxOverpEC50'!$A:$AR,MATCH(BO$1,'I-LogEmaxOverpEC50'!$A$1:$AR$1,0),FALSE),"")</f>
        <v>10.51</v>
      </c>
      <c r="BP93" s="136">
        <f>_xlfn.IFNA(VLOOKUP($B93,'I-LogEmaxOverpEC50'!$A:$AR,MATCH(BP$1,'I-LogEmaxOverpEC50'!$A$1:$AR$1,0),FALSE),"")</f>
        <v>9.1002064846129116</v>
      </c>
      <c r="BQ93" s="136">
        <f>_xlfn.IFNA(VLOOKUP($B93,'I-LogEmaxOverpEC50'!$A:$AR,MATCH(BQ$1,'I-LogEmaxOverpEC50'!$A$1:$AR$1,0),FALSE),"")</f>
        <v>7.9755817509659144</v>
      </c>
      <c r="BR93" s="136">
        <f>_xlfn.IFNA(VLOOKUP($B93,'I-LogEmaxOverpEC50'!$A:$AR,MATCH(BR$1,'I-LogEmaxOverpEC50'!$A$1:$AR$1,0),FALSE),"")</f>
        <v>9.0212833250963484</v>
      </c>
      <c r="BS93" s="136">
        <f>_xlfn.IFNA(VLOOKUP($B93,'I-LogEmaxOverpEC50'!$A:$AR,MATCH(BS$1,'I-LogEmaxOverpEC50'!$A$1:$AR$1,0),FALSE),"")</f>
        <v>9.1923545155650732</v>
      </c>
    </row>
    <row r="94" spans="1:88" x14ac:dyDescent="0.2">
      <c r="A94" s="146" cm="1">
        <f t="array" ref="A94">_xlfn.IFS(SUM(F94:R94)&gt;0,1,AB94&gt;0,2,TRUE,3)</f>
        <v>1</v>
      </c>
      <c r="B94" s="146" t="s">
        <v>133</v>
      </c>
      <c r="D94" s="151" t="str">
        <f>_xlfn.XLOOKUP(B94,RecNamesAll!A:A,RecNamesAll!E:E)</f>
        <v>A</v>
      </c>
      <c r="E94" s="150" t="str">
        <f>_xlfn.XLOOKUP(B94,RecNamesAll!A:A,RecNamesAll!C:C)</f>
        <v>MCH2</v>
      </c>
      <c r="F94" s="160" t="str">
        <f t="shared" si="20"/>
        <v/>
      </c>
      <c r="G94" s="159" t="str">
        <f t="shared" si="21"/>
        <v/>
      </c>
      <c r="H94" s="159" t="str">
        <f t="shared" si="22"/>
        <v/>
      </c>
      <c r="I94" s="159" t="str">
        <f t="shared" si="23"/>
        <v/>
      </c>
      <c r="J94" s="159" t="str">
        <f t="shared" si="24"/>
        <v/>
      </c>
      <c r="K94" s="159" t="str">
        <f t="shared" si="25"/>
        <v/>
      </c>
      <c r="L94" s="159" t="str">
        <f t="shared" si="26"/>
        <v/>
      </c>
      <c r="M94" s="159">
        <f t="shared" si="27"/>
        <v>10.698773539552654</v>
      </c>
      <c r="N94" s="159">
        <f t="shared" si="28"/>
        <v>10.698773539552654</v>
      </c>
      <c r="O94" s="159">
        <f t="shared" si="29"/>
        <v>9.9958562530953241</v>
      </c>
      <c r="P94" s="159">
        <f t="shared" si="30"/>
        <v>9.8167008724753533</v>
      </c>
      <c r="Q94" s="159" t="str">
        <f t="shared" si="31"/>
        <v/>
      </c>
      <c r="R94" s="159" t="str">
        <f t="shared" si="32"/>
        <v/>
      </c>
      <c r="U94" s="146" t="str">
        <f t="shared" si="33"/>
        <v>A</v>
      </c>
      <c r="V94" s="145" t="str">
        <f t="shared" si="34"/>
        <v>MCH2</v>
      </c>
      <c r="W94" s="157">
        <f>VLOOKUP($B94,GtP!$A:$DD,MATCH("Gs_0-2",GtP!$A$1:$DD$1,0),FALSE)</f>
        <v>0</v>
      </c>
      <c r="X94" s="156">
        <f>VLOOKUP($B94,GtP!$A:$DD,MATCH("Gi/o_0-2",GtP!$A$1:$DD$1,0),FALSE)</f>
        <v>0</v>
      </c>
      <c r="Y94" s="156">
        <f>VLOOKUP($B94,GtP!$A:$DD,MATCH("Gq/11_0-2",GtP!$A$1:$DD$1,0),FALSE)</f>
        <v>1</v>
      </c>
      <c r="Z94" s="156">
        <f>VLOOKUP($B94,GtP!$A:$DD,MATCH("G12/13_0-2",GtP!$A$1:$DD$1,0),FALSE)</f>
        <v>0</v>
      </c>
      <c r="AA94" s="155"/>
      <c r="AB94" s="143">
        <f t="shared" si="35"/>
        <v>1</v>
      </c>
      <c r="AC94" s="315" t="str">
        <f t="shared" si="36"/>
        <v/>
      </c>
      <c r="AD94" s="349" t="str">
        <f t="shared" si="37"/>
        <v/>
      </c>
      <c r="AE94" s="349">
        <f t="shared" si="38"/>
        <v>4</v>
      </c>
      <c r="AF94" s="311" t="str">
        <f t="shared" si="39"/>
        <v/>
      </c>
      <c r="AG94" s="141" t="str">
        <f>_xlfn.CONCAT(IF(AT94="","-","B"),IF(BG94="","-","I"),VLOOKUP($B94,GtP!$A:$BB,MATCH("Gs_0-1",GtP!$A$1:$BB$1,0),FALSE))</f>
        <v>-I-</v>
      </c>
      <c r="AH94" s="140" t="str">
        <f>_xlfn.CONCAT(IF(AU94="","-","B"),IF(BH94="","-","I"),VLOOKUP($B94,GtP!$A:$BB,MATCH("Gs_0-1",GtP!$A$1:$BB$1,0),FALSE))</f>
        <v>-I-</v>
      </c>
      <c r="AI94" s="140" t="str">
        <f>_xlfn.CONCAT(IF(AV94="","-","B"),IF(BI94="","-","I"),VLOOKUP($B94,GtP!$A:$BB,MATCH("Gi/o_0-1",GtP!$A$1:$BB$1,0),FALSE))</f>
        <v>-I-</v>
      </c>
      <c r="AJ94" s="140" t="str">
        <f>_xlfn.CONCAT(IF(AW94="","-","B"),IF(BJ94="","-","I"),VLOOKUP($B94,GtP!$A:$BB,MATCH("Gi/o_0-1",GtP!$A$1:$BB$1,0),FALSE))</f>
        <v>-I-</v>
      </c>
      <c r="AK94" s="140" t="str">
        <f>_xlfn.CONCAT(IF(AX94="","-","B"),IF(BK94="","-","I"),VLOOKUP($B94,GtP!$A:$BB,MATCH("Gi/o_0-1",GtP!$A$1:$BB$1,0),FALSE))</f>
        <v>-I-</v>
      </c>
      <c r="AL94" s="140" t="str">
        <f>_xlfn.CONCAT(IF(AY94="","-","B"),IF(BL94="","-","I"),VLOOKUP($B94,GtP!$A:$BB,MATCH("Gi/o_0-1",GtP!$A$1:$BB$1,0),FALSE))</f>
        <v>-I-</v>
      </c>
      <c r="AM94" s="140" t="str">
        <f>_xlfn.CONCAT(IF(AZ94="","-","B"),IF(BM94="","-","I"),VLOOKUP($B94,GtP!$A:$BB,MATCH("Gi/o_0-1",GtP!$A$1:$BB$1,0),FALSE))</f>
        <v>-I-</v>
      </c>
      <c r="AN94" s="140" t="str">
        <f>_xlfn.CONCAT(IF(BA94="","-","B"),IF(BN94="","-","I"),VLOOKUP($B94,GtP!$A:$BB,MATCH("Gq/11_0-1",GtP!$A$1:$BB$1,0),FALSE))</f>
        <v>-IG</v>
      </c>
      <c r="AO94" s="140" t="str">
        <f>_xlfn.CONCAT(IF(BB94="","-","B"),IF(BO94="","-","I"),VLOOKUP($B94,GtP!$A:$BB,MATCH("Gq/11_0-1",GtP!$A$1:$BB$1,0),FALSE))</f>
        <v>-IG</v>
      </c>
      <c r="AP94" s="140" t="str">
        <f>_xlfn.CONCAT(IF(BC94="","-","B"),IF(BP94="","-","I"),VLOOKUP($B94,GtP!$A:$BB,MATCH("Gq/11_0-1",GtP!$A$1:$BB$1,0),FALSE))</f>
        <v>-IG</v>
      </c>
      <c r="AQ94" s="140" t="str">
        <f>_xlfn.CONCAT(IF(BD94="","-","B"),IF(BQ94="","-","I"),VLOOKUP($B94,GtP!$A:$BB,MATCH("Gq/11_0-1",GtP!$A$1:$BB$1,0),FALSE))</f>
        <v>-IG</v>
      </c>
      <c r="AR94" s="140" t="str">
        <f>_xlfn.CONCAT(IF(BE94="","-","B"),IF(BR94="","-","I"),VLOOKUP($B94,GtP!$A:$BB,MATCH("G12/13_0-1",GtP!$A$1:$BB$1,0),FALSE))</f>
        <v>-I-</v>
      </c>
      <c r="AS94" s="140" t="str">
        <f>_xlfn.CONCAT(IF(BF94="","-","B"),IF(BS94="","-","I"),VLOOKUP($B94,GtP!$A:$BB,MATCH("G12/13_0-1",GtP!$A$1:$BB$1,0),FALSE))</f>
        <v>-I-</v>
      </c>
      <c r="AT94" s="139" t="str">
        <f>_xlfn.IFNA(VLOOKUP($B94,'B-LogEmaxOverpEC50'!$A:$AL,MATCH(AT$1,'B-LogEmaxOverpEC50'!$A$1:$AL$1,0),FALSE),"")</f>
        <v/>
      </c>
      <c r="AU94" s="136" t="str">
        <f>_xlfn.IFNA(VLOOKUP($B94,'B-LogEmaxOverpEC50'!$A:$AL,MATCH(AU$1,'B-LogEmaxOverpEC50'!$A$1:$AL$1,0),FALSE),"")</f>
        <v/>
      </c>
      <c r="AV94" s="152" t="str">
        <f>_xlfn.IFNA(VLOOKUP($B94,'B-LogEmaxOverpEC50'!$A:$AL,MATCH(AV$1,'B-LogEmaxOverpEC50'!$A$1:$AL$1,0),FALSE),"")</f>
        <v/>
      </c>
      <c r="AW94" s="152" t="str">
        <f>_xlfn.IFNA(VLOOKUP($B94,'B-LogEmaxOverpEC50'!$A:$AL,MATCH(AW$1,'B-LogEmaxOverpEC50'!$A$1:$AL$1,0),FALSE),"")</f>
        <v/>
      </c>
      <c r="AX94" s="152" t="str">
        <f>_xlfn.IFNA(VLOOKUP($B94,'B-LogEmaxOverpEC50'!$A:$AL,MATCH(AX$1,'B-LogEmaxOverpEC50'!$A$1:$AL$1,0),FALSE),"")</f>
        <v/>
      </c>
      <c r="AY94" s="152" t="str">
        <f>_xlfn.IFNA(VLOOKUP($B94,'B-LogEmaxOverpEC50'!$A:$AL,MATCH(AY$1,'B-LogEmaxOverpEC50'!$A$1:$AL$1,0),FALSE),"")</f>
        <v/>
      </c>
      <c r="AZ94" s="152" t="str">
        <f>_xlfn.IFNA(VLOOKUP($B94,'B-LogEmaxOverpEC50'!$A:$AL,MATCH(AZ$1,'B-LogEmaxOverpEC50'!$A$1:$AL$1,0),FALSE),"")</f>
        <v/>
      </c>
      <c r="BA94" s="152" t="str">
        <f>_xlfn.IFNA(VLOOKUP($B94,'B-LogEmaxOverpEC50'!$A:$AL,MATCH(BA$1,'B-LogEmaxOverpEC50'!$A$1:$AL$1,0),FALSE),"")</f>
        <v/>
      </c>
      <c r="BB94" s="152" t="str">
        <f>_xlfn.IFNA(VLOOKUP($B94,'B-LogEmaxOverpEC50'!$A:$AL,MATCH(BB$1,'B-LogEmaxOverpEC50'!$A$1:$AL$1,0),FALSE),"")</f>
        <v/>
      </c>
      <c r="BC94" s="152" t="str">
        <f>_xlfn.IFNA(VLOOKUP($B94,'B-LogEmaxOverpEC50'!$A:$AL,MATCH(BC$1,'B-LogEmaxOverpEC50'!$A$1:$AL$1,0),FALSE),"")</f>
        <v/>
      </c>
      <c r="BD94" s="152" t="str">
        <f>_xlfn.IFNA(VLOOKUP($B94,'B-LogEmaxOverpEC50'!$A:$AL,MATCH(BD$1,'B-LogEmaxOverpEC50'!$A$1:$AL$1,0),FALSE),"")</f>
        <v/>
      </c>
      <c r="BE94" s="152" t="str">
        <f>_xlfn.IFNA(VLOOKUP($B94,'B-LogEmaxOverpEC50'!$A:$AL,MATCH(BE$1,'B-LogEmaxOverpEC50'!$A$1:$AL$1,0),FALSE),"")</f>
        <v/>
      </c>
      <c r="BF94" s="152" t="str">
        <f>_xlfn.IFNA(VLOOKUP($B94,'B-LogEmaxOverpEC50'!$A:$AL,MATCH(BF$1,'B-LogEmaxOverpEC50'!$A$1:$AL$1,0),FALSE),"")</f>
        <v/>
      </c>
      <c r="BG94" s="137">
        <f>_xlfn.IFNA(VLOOKUP($B94,'I-LogEmaxOverpEC50'!$A:$AR,MATCH(BG$1,'I-LogEmaxOverpEC50'!$A$1:$AR$1,0),FALSE),"")</f>
        <v>9.8261244083091626</v>
      </c>
      <c r="BH94" s="136">
        <f>_xlfn.IFNA(VLOOKUP($B94,'I-LogEmaxOverpEC50'!$A:$AR,MATCH(BH$1,'I-LogEmaxOverpEC50'!$A$1:$AR$1,0),FALSE),"")</f>
        <v>9.8647139461591848</v>
      </c>
      <c r="BI94" s="136">
        <f>_xlfn.IFNA(VLOOKUP($B94,'I-LogEmaxOverpEC50'!$A:$AR,MATCH(BI$1,'I-LogEmaxOverpEC50'!$A$1:$AR$1,0),FALSE),"")</f>
        <v>10.014204642831572</v>
      </c>
      <c r="BJ94" s="136">
        <f>_xlfn.IFNA(VLOOKUP($B94,'I-LogEmaxOverpEC50'!$A:$AR,MATCH(BJ$1,'I-LogEmaxOverpEC50'!$A$1:$AR$1,0),FALSE),"")</f>
        <v>10.014204642831572</v>
      </c>
      <c r="BK94" s="136">
        <f>_xlfn.IFNA(VLOOKUP($B94,'I-LogEmaxOverpEC50'!$A:$AR,MATCH(BK$1,'I-LogEmaxOverpEC50'!$A$1:$AR$1,0),FALSE),"")</f>
        <v>9.3102691333247432</v>
      </c>
      <c r="BL94" s="136">
        <f>_xlfn.IFNA(VLOOKUP($B94,'I-LogEmaxOverpEC50'!$A:$AR,MATCH(BL$1,'I-LogEmaxOverpEC50'!$A$1:$AR$1,0),FALSE),"")</f>
        <v>9.3102691333247432</v>
      </c>
      <c r="BM94" s="136">
        <f>_xlfn.IFNA(VLOOKUP($B94,'I-LogEmaxOverpEC50'!$A:$AR,MATCH(BM$1,'I-LogEmaxOverpEC50'!$A$1:$AR$1,0),FALSE),"")</f>
        <v>9.383934765982481</v>
      </c>
      <c r="BN94" s="136">
        <f>_xlfn.IFNA(VLOOKUP($B94,'I-LogEmaxOverpEC50'!$A:$AR,MATCH(BN$1,'I-LogEmaxOverpEC50'!$A$1:$AR$1,0),FALSE),"")</f>
        <v>10.698773539552654</v>
      </c>
      <c r="BO94" s="136">
        <f>_xlfn.IFNA(VLOOKUP($B94,'I-LogEmaxOverpEC50'!$A:$AR,MATCH(BO$1,'I-LogEmaxOverpEC50'!$A$1:$AR$1,0),FALSE),"")</f>
        <v>10.698773539552654</v>
      </c>
      <c r="BP94" s="136">
        <f>_xlfn.IFNA(VLOOKUP($B94,'I-LogEmaxOverpEC50'!$A:$AR,MATCH(BP$1,'I-LogEmaxOverpEC50'!$A$1:$AR$1,0),FALSE),"")</f>
        <v>9.9958562530953241</v>
      </c>
      <c r="BQ94" s="136">
        <f>_xlfn.IFNA(VLOOKUP($B94,'I-LogEmaxOverpEC50'!$A:$AR,MATCH(BQ$1,'I-LogEmaxOverpEC50'!$A$1:$AR$1,0),FALSE),"")</f>
        <v>9.8167008724753533</v>
      </c>
      <c r="BR94" s="136">
        <f>_xlfn.IFNA(VLOOKUP($B94,'I-LogEmaxOverpEC50'!$A:$AR,MATCH(BR$1,'I-LogEmaxOverpEC50'!$A$1:$AR$1,0),FALSE),"")</f>
        <v>9.7584799065621173</v>
      </c>
      <c r="BS94" s="136">
        <f>_xlfn.IFNA(VLOOKUP($B94,'I-LogEmaxOverpEC50'!$A:$AR,MATCH(BS$1,'I-LogEmaxOverpEC50'!$A$1:$AR$1,0),FALSE),"")</f>
        <v>9.6124079257317323</v>
      </c>
    </row>
    <row r="95" spans="1:88" x14ac:dyDescent="0.2">
      <c r="A95" s="146" t="e" cm="1">
        <f t="array" ref="A95">_xlfn.IFS(SUM(F95:R95)&gt;0,1,AB95&gt;0,2,TRUE,3)</f>
        <v>#N/A</v>
      </c>
      <c r="B95" s="146" t="s">
        <v>143</v>
      </c>
      <c r="C95" s="165"/>
      <c r="D95" s="151" t="str">
        <f>_xlfn.XLOOKUP(B95,RecNamesAll!A:A,RecNamesAll!E:E)</f>
        <v>A</v>
      </c>
      <c r="E95" s="150" t="str">
        <f>_xlfn.XLOOKUP(B95,RecNamesAll!A:A,RecNamesAll!C:C)</f>
        <v>motilin</v>
      </c>
      <c r="F95" s="160" t="e">
        <f t="shared" si="20"/>
        <v>#N/A</v>
      </c>
      <c r="G95" s="159" t="e">
        <f t="shared" si="21"/>
        <v>#N/A</v>
      </c>
      <c r="H95" s="159" t="e">
        <f t="shared" si="22"/>
        <v>#N/A</v>
      </c>
      <c r="I95" s="159" t="e">
        <f t="shared" si="23"/>
        <v>#N/A</v>
      </c>
      <c r="J95" s="159" t="e">
        <f t="shared" si="24"/>
        <v>#N/A</v>
      </c>
      <c r="K95" s="159" t="e">
        <f t="shared" si="25"/>
        <v>#N/A</v>
      </c>
      <c r="L95" s="159" t="e">
        <f t="shared" si="26"/>
        <v>#N/A</v>
      </c>
      <c r="M95" s="159" t="e">
        <f t="shared" si="27"/>
        <v>#N/A</v>
      </c>
      <c r="N95" s="159" t="e">
        <f t="shared" si="28"/>
        <v>#N/A</v>
      </c>
      <c r="O95" s="159" t="e">
        <f t="shared" si="29"/>
        <v>#N/A</v>
      </c>
      <c r="P95" s="159" t="e">
        <f t="shared" si="30"/>
        <v>#N/A</v>
      </c>
      <c r="Q95" s="159" t="e">
        <f t="shared" si="31"/>
        <v>#N/A</v>
      </c>
      <c r="R95" s="159" t="e">
        <f t="shared" si="32"/>
        <v>#N/A</v>
      </c>
      <c r="U95" s="146" t="str">
        <f t="shared" si="33"/>
        <v>A</v>
      </c>
      <c r="V95" s="145" t="str">
        <f t="shared" si="34"/>
        <v>motilin</v>
      </c>
      <c r="W95" s="157" t="e">
        <f>VLOOKUP($B95,GtP!$A:$DD,MATCH("Gs_0-2",GtP!$A$1:$DD$1,0),FALSE)</f>
        <v>#N/A</v>
      </c>
      <c r="X95" s="156" t="e">
        <f>VLOOKUP($B95,GtP!$A:$DD,MATCH("Gi/o_0-2",GtP!$A$1:$DD$1,0),FALSE)</f>
        <v>#N/A</v>
      </c>
      <c r="Y95" s="156" t="e">
        <f>VLOOKUP($B95,GtP!$A:$DD,MATCH("Gq/11_0-2",GtP!$A$1:$DD$1,0),FALSE)</f>
        <v>#N/A</v>
      </c>
      <c r="Z95" s="156" t="e">
        <f>VLOOKUP($B95,GtP!$A:$DD,MATCH("G12/13_0-2",GtP!$A$1:$DD$1,0),FALSE)</f>
        <v>#N/A</v>
      </c>
      <c r="AA95" s="155"/>
      <c r="AB95" s="143" t="e">
        <f t="shared" si="35"/>
        <v>#N/A</v>
      </c>
      <c r="AC95" s="315" t="str">
        <f t="shared" si="36"/>
        <v/>
      </c>
      <c r="AD95" s="349" t="str">
        <f t="shared" si="37"/>
        <v/>
      </c>
      <c r="AE95" s="349" t="str">
        <f t="shared" si="38"/>
        <v/>
      </c>
      <c r="AF95" s="311" t="str">
        <f t="shared" si="39"/>
        <v/>
      </c>
      <c r="AG95" s="141" t="e">
        <f>_xlfn.CONCAT(IF(AT95="","-","B"),IF(BG95="","-","I"),VLOOKUP($B95,GtP!$A:$BB,MATCH("Gs_0-1",GtP!$A$1:$BB$1,0),FALSE))</f>
        <v>#N/A</v>
      </c>
      <c r="AH95" s="140" t="e">
        <f>_xlfn.CONCAT(IF(AU95="","-","B"),IF(BH95="","-","I"),VLOOKUP($B95,GtP!$A:$BB,MATCH("Gs_0-1",GtP!$A$1:$BB$1,0),FALSE))</f>
        <v>#N/A</v>
      </c>
      <c r="AI95" s="140" t="e">
        <f>_xlfn.CONCAT(IF(AV95="","-","B"),IF(BI95="","-","I"),VLOOKUP($B95,GtP!$A:$BB,MATCH("Gi/o_0-1",GtP!$A$1:$BB$1,0),FALSE))</f>
        <v>#N/A</v>
      </c>
      <c r="AJ95" s="140" t="e">
        <f>_xlfn.CONCAT(IF(AW95="","-","B"),IF(BJ95="","-","I"),VLOOKUP($B95,GtP!$A:$BB,MATCH("Gi/o_0-1",GtP!$A$1:$BB$1,0),FALSE))</f>
        <v>#N/A</v>
      </c>
      <c r="AK95" s="140" t="e">
        <f>_xlfn.CONCAT(IF(AX95="","-","B"),IF(BK95="","-","I"),VLOOKUP($B95,GtP!$A:$BB,MATCH("Gi/o_0-1",GtP!$A$1:$BB$1,0),FALSE))</f>
        <v>#N/A</v>
      </c>
      <c r="AL95" s="140" t="e">
        <f>_xlfn.CONCAT(IF(AY95="","-","B"),IF(BL95="","-","I"),VLOOKUP($B95,GtP!$A:$BB,MATCH("Gi/o_0-1",GtP!$A$1:$BB$1,0),FALSE))</f>
        <v>#N/A</v>
      </c>
      <c r="AM95" s="140" t="e">
        <f>_xlfn.CONCAT(IF(AZ95="","-","B"),IF(BM95="","-","I"),VLOOKUP($B95,GtP!$A:$BB,MATCH("Gi/o_0-1",GtP!$A$1:$BB$1,0),FALSE))</f>
        <v>#N/A</v>
      </c>
      <c r="AN95" s="140" t="e">
        <f>_xlfn.CONCAT(IF(BA95="","-","B"),IF(BN95="","-","I"),VLOOKUP($B95,GtP!$A:$BB,MATCH("Gq/11_0-1",GtP!$A$1:$BB$1,0),FALSE))</f>
        <v>#N/A</v>
      </c>
      <c r="AO95" s="140" t="e">
        <f>_xlfn.CONCAT(IF(BB95="","-","B"),IF(BO95="","-","I"),VLOOKUP($B95,GtP!$A:$BB,MATCH("Gq/11_0-1",GtP!$A$1:$BB$1,0),FALSE))</f>
        <v>#N/A</v>
      </c>
      <c r="AP95" s="140" t="e">
        <f>_xlfn.CONCAT(IF(BC95="","-","B"),IF(BP95="","-","I"),VLOOKUP($B95,GtP!$A:$BB,MATCH("Gq/11_0-1",GtP!$A$1:$BB$1,0),FALSE))</f>
        <v>#N/A</v>
      </c>
      <c r="AQ95" s="140" t="e">
        <f>_xlfn.CONCAT(IF(BD95="","-","B"),IF(BQ95="","-","I"),VLOOKUP($B95,GtP!$A:$BB,MATCH("Gq/11_0-1",GtP!$A$1:$BB$1,0),FALSE))</f>
        <v>#N/A</v>
      </c>
      <c r="AR95" s="140" t="e">
        <f>_xlfn.CONCAT(IF(BE95="","-","B"),IF(BR95="","-","I"),VLOOKUP($B95,GtP!$A:$BB,MATCH("G12/13_0-1",GtP!$A$1:$BB$1,0),FALSE))</f>
        <v>#N/A</v>
      </c>
      <c r="AS95" s="140" t="e">
        <f>_xlfn.CONCAT(IF(BF95="","-","B"),IF(BS95="","-","I"),VLOOKUP($B95,GtP!$A:$BB,MATCH("G12/13_0-1",GtP!$A$1:$BB$1,0),FALSE))</f>
        <v>#N/A</v>
      </c>
      <c r="AT95" s="139" t="str">
        <f>_xlfn.IFNA(VLOOKUP($B95,'B-LogEmaxOverpEC50'!$A:$AL,MATCH(AT$1,'B-LogEmaxOverpEC50'!$A$1:$AL$1,0),FALSE),"")</f>
        <v/>
      </c>
      <c r="AU95" s="136" t="str">
        <f>_xlfn.IFNA(VLOOKUP($B95,'B-LogEmaxOverpEC50'!$A:$AL,MATCH(AU$1,'B-LogEmaxOverpEC50'!$A$1:$AL$1,0),FALSE),"")</f>
        <v/>
      </c>
      <c r="AV95" s="152" t="str">
        <f>_xlfn.IFNA(VLOOKUP($B95,'B-LogEmaxOverpEC50'!$A:$AL,MATCH(AV$1,'B-LogEmaxOverpEC50'!$A$1:$AL$1,0),FALSE),"")</f>
        <v/>
      </c>
      <c r="AW95" s="152" t="str">
        <f>_xlfn.IFNA(VLOOKUP($B95,'B-LogEmaxOverpEC50'!$A:$AL,MATCH(AW$1,'B-LogEmaxOverpEC50'!$A$1:$AL$1,0),FALSE),"")</f>
        <v/>
      </c>
      <c r="AX95" s="152" t="str">
        <f>_xlfn.IFNA(VLOOKUP($B95,'B-LogEmaxOverpEC50'!$A:$AL,MATCH(AX$1,'B-LogEmaxOverpEC50'!$A$1:$AL$1,0),FALSE),"")</f>
        <v/>
      </c>
      <c r="AY95" s="152" t="str">
        <f>_xlfn.IFNA(VLOOKUP($B95,'B-LogEmaxOverpEC50'!$A:$AL,MATCH(AY$1,'B-LogEmaxOverpEC50'!$A$1:$AL$1,0),FALSE),"")</f>
        <v/>
      </c>
      <c r="AZ95" s="152" t="str">
        <f>_xlfn.IFNA(VLOOKUP($B95,'B-LogEmaxOverpEC50'!$A:$AL,MATCH(AZ$1,'B-LogEmaxOverpEC50'!$A$1:$AL$1,0),FALSE),"")</f>
        <v/>
      </c>
      <c r="BA95" s="152" t="str">
        <f>_xlfn.IFNA(VLOOKUP($B95,'B-LogEmaxOverpEC50'!$A:$AL,MATCH(BA$1,'B-LogEmaxOverpEC50'!$A$1:$AL$1,0),FALSE),"")</f>
        <v/>
      </c>
      <c r="BB95" s="152" t="str">
        <f>_xlfn.IFNA(VLOOKUP($B95,'B-LogEmaxOverpEC50'!$A:$AL,MATCH(BB$1,'B-LogEmaxOverpEC50'!$A$1:$AL$1,0),FALSE),"")</f>
        <v/>
      </c>
      <c r="BC95" s="152" t="str">
        <f>_xlfn.IFNA(VLOOKUP($B95,'B-LogEmaxOverpEC50'!$A:$AL,MATCH(BC$1,'B-LogEmaxOverpEC50'!$A$1:$AL$1,0),FALSE),"")</f>
        <v/>
      </c>
      <c r="BD95" s="152" t="str">
        <f>_xlfn.IFNA(VLOOKUP($B95,'B-LogEmaxOverpEC50'!$A:$AL,MATCH(BD$1,'B-LogEmaxOverpEC50'!$A$1:$AL$1,0),FALSE),"")</f>
        <v/>
      </c>
      <c r="BE95" s="152" t="str">
        <f>_xlfn.IFNA(VLOOKUP($B95,'B-LogEmaxOverpEC50'!$A:$AL,MATCH(BE$1,'B-LogEmaxOverpEC50'!$A$1:$AL$1,0),FALSE),"")</f>
        <v/>
      </c>
      <c r="BF95" s="152" t="str">
        <f>_xlfn.IFNA(VLOOKUP($B95,'B-LogEmaxOverpEC50'!$A:$AL,MATCH(BF$1,'B-LogEmaxOverpEC50'!$A$1:$AL$1,0),FALSE),"")</f>
        <v/>
      </c>
      <c r="BG95" s="137">
        <f>_xlfn.IFNA(VLOOKUP($B95,'I-LogEmaxOverpEC50'!$A:$AR,MATCH(BG$1,'I-LogEmaxOverpEC50'!$A$1:$AR$1,0),FALSE),"")</f>
        <v>10.768147567113386</v>
      </c>
      <c r="BH95" s="136">
        <f>_xlfn.IFNA(VLOOKUP($B95,'I-LogEmaxOverpEC50'!$A:$AR,MATCH(BH$1,'I-LogEmaxOverpEC50'!$A$1:$AR$1,0),FALSE),"")</f>
        <v>10.704939150815191</v>
      </c>
      <c r="BI95" s="136">
        <f>_xlfn.IFNA(VLOOKUP($B95,'I-LogEmaxOverpEC50'!$A:$AR,MATCH(BI$1,'I-LogEmaxOverpEC50'!$A$1:$AR$1,0),FALSE),"")</f>
        <v>11.161175521158148</v>
      </c>
      <c r="BJ95" s="136">
        <f>_xlfn.IFNA(VLOOKUP($B95,'I-LogEmaxOverpEC50'!$A:$AR,MATCH(BJ$1,'I-LogEmaxOverpEC50'!$A$1:$AR$1,0),FALSE),"")</f>
        <v>11.161175521158148</v>
      </c>
      <c r="BK95" s="136">
        <f>_xlfn.IFNA(VLOOKUP($B95,'I-LogEmaxOverpEC50'!$A:$AR,MATCH(BK$1,'I-LogEmaxOverpEC50'!$A$1:$AR$1,0),FALSE),"")</f>
        <v>10.767780705266082</v>
      </c>
      <c r="BL95" s="136">
        <f>_xlfn.IFNA(VLOOKUP($B95,'I-LogEmaxOverpEC50'!$A:$AR,MATCH(BL$1,'I-LogEmaxOverpEC50'!$A$1:$AR$1,0),FALSE),"")</f>
        <v>10.767780705266082</v>
      </c>
      <c r="BM95" s="136">
        <f>_xlfn.IFNA(VLOOKUP($B95,'I-LogEmaxOverpEC50'!$A:$AR,MATCH(BM$1,'I-LogEmaxOverpEC50'!$A$1:$AR$1,0),FALSE),"")</f>
        <v>10.848846095188257</v>
      </c>
      <c r="BN95" s="136">
        <f>_xlfn.IFNA(VLOOKUP($B95,'I-LogEmaxOverpEC50'!$A:$AR,MATCH(BN$1,'I-LogEmaxOverpEC50'!$A$1:$AR$1,0),FALSE),"")</f>
        <v>11.998569240798197</v>
      </c>
      <c r="BO95" s="136">
        <f>_xlfn.IFNA(VLOOKUP($B95,'I-LogEmaxOverpEC50'!$A:$AR,MATCH(BO$1,'I-LogEmaxOverpEC50'!$A$1:$AR$1,0),FALSE),"")</f>
        <v>11.998569240798197</v>
      </c>
      <c r="BP95" s="136">
        <f>_xlfn.IFNA(VLOOKUP($B95,'I-LogEmaxOverpEC50'!$A:$AR,MATCH(BP$1,'I-LogEmaxOverpEC50'!$A$1:$AR$1,0),FALSE),"")</f>
        <v>11.475866042103538</v>
      </c>
      <c r="BQ95" s="136">
        <f>_xlfn.IFNA(VLOOKUP($B95,'I-LogEmaxOverpEC50'!$A:$AR,MATCH(BQ$1,'I-LogEmaxOverpEC50'!$A$1:$AR$1,0),FALSE),"")</f>
        <v>10.331017897859788</v>
      </c>
      <c r="BR95" s="136">
        <f>_xlfn.IFNA(VLOOKUP($B95,'I-LogEmaxOverpEC50'!$A:$AR,MATCH(BR$1,'I-LogEmaxOverpEC50'!$A$1:$AR$1,0),FALSE),"")</f>
        <v>11.092284930100362</v>
      </c>
      <c r="BS95" s="136">
        <f>_xlfn.IFNA(VLOOKUP($B95,'I-LogEmaxOverpEC50'!$A:$AR,MATCH(BS$1,'I-LogEmaxOverpEC50'!$A$1:$AR$1,0),FALSE),"")</f>
        <v>10.828546436419868</v>
      </c>
    </row>
    <row r="96" spans="1:88" s="154" customFormat="1" x14ac:dyDescent="0.2">
      <c r="A96" s="146" cm="1">
        <f t="array" ref="A96">_xlfn.IFS(SUM(F96:R96)&gt;0,1,AB96&gt;0,2,TRUE,3)</f>
        <v>1</v>
      </c>
      <c r="B96" s="146" t="s">
        <v>82</v>
      </c>
      <c r="C96" s="165"/>
      <c r="D96" s="151" t="str">
        <f>_xlfn.XLOOKUP(B96,RecNamesAll!A:A,RecNamesAll!E:E)</f>
        <v>A</v>
      </c>
      <c r="E96" s="150" t="str">
        <f>_xlfn.XLOOKUP(B96,RecNamesAll!A:A,RecNamesAll!C:C)</f>
        <v>MRGPRX1</v>
      </c>
      <c r="F96" s="160" t="str">
        <f t="shared" si="20"/>
        <v/>
      </c>
      <c r="G96" s="159" t="str">
        <f t="shared" si="21"/>
        <v/>
      </c>
      <c r="H96" s="159" t="str">
        <f t="shared" si="22"/>
        <v/>
      </c>
      <c r="I96" s="159" t="str">
        <f t="shared" si="23"/>
        <v/>
      </c>
      <c r="J96" s="159" t="str">
        <f t="shared" si="24"/>
        <v/>
      </c>
      <c r="K96" s="159" t="str">
        <f t="shared" si="25"/>
        <v/>
      </c>
      <c r="L96" s="159" t="str">
        <f t="shared" si="26"/>
        <v/>
      </c>
      <c r="M96" s="159">
        <f t="shared" si="27"/>
        <v>8.6151875099329498</v>
      </c>
      <c r="N96" s="159">
        <f t="shared" si="28"/>
        <v>8.6151875099329498</v>
      </c>
      <c r="O96" s="159">
        <f t="shared" si="29"/>
        <v>8.368550002027126</v>
      </c>
      <c r="P96" s="159">
        <f t="shared" si="30"/>
        <v>8.5313313180565089</v>
      </c>
      <c r="Q96" s="159" t="str">
        <f t="shared" si="31"/>
        <v/>
      </c>
      <c r="R96" s="159" t="str">
        <f t="shared" si="32"/>
        <v/>
      </c>
      <c r="S96" s="147"/>
      <c r="T96" s="147"/>
      <c r="U96" s="146" t="str">
        <f t="shared" si="33"/>
        <v>A</v>
      </c>
      <c r="V96" s="145" t="str">
        <f t="shared" si="34"/>
        <v>MRGPRX1</v>
      </c>
      <c r="W96" s="157">
        <f>VLOOKUP($B96,GtP!$A:$DD,MATCH("Gs_0-2",GtP!$A$1:$DD$1,0),FALSE)</f>
        <v>0</v>
      </c>
      <c r="X96" s="156">
        <f>VLOOKUP($B96,GtP!$A:$DD,MATCH("Gi/o_0-2",GtP!$A$1:$DD$1,0),FALSE)</f>
        <v>0</v>
      </c>
      <c r="Y96" s="156">
        <f>VLOOKUP($B96,GtP!$A:$DD,MATCH("Gq/11_0-2",GtP!$A$1:$DD$1,0),FALSE)</f>
        <v>1</v>
      </c>
      <c r="Z96" s="156">
        <f>VLOOKUP($B96,GtP!$A:$DD,MATCH("G12/13_0-2",GtP!$A$1:$DD$1,0),FALSE)</f>
        <v>0</v>
      </c>
      <c r="AA96" s="155"/>
      <c r="AB96" s="143">
        <f t="shared" si="35"/>
        <v>1</v>
      </c>
      <c r="AC96" s="315" t="str">
        <f t="shared" si="36"/>
        <v/>
      </c>
      <c r="AD96" s="349" t="str">
        <f t="shared" si="37"/>
        <v/>
      </c>
      <c r="AE96" s="349">
        <f t="shared" si="38"/>
        <v>4</v>
      </c>
      <c r="AF96" s="311" t="str">
        <f t="shared" si="39"/>
        <v/>
      </c>
      <c r="AG96" s="141" t="str">
        <f>_xlfn.CONCAT(IF(AT96="","-","B"),IF(BG96="","-","I"),VLOOKUP($B96,GtP!$A:$BB,MATCH("Gs_0-1",GtP!$A$1:$BB$1,0),FALSE))</f>
        <v>-I-</v>
      </c>
      <c r="AH96" s="140" t="str">
        <f>_xlfn.CONCAT(IF(AU96="","-","B"),IF(BH96="","-","I"),VLOOKUP($B96,GtP!$A:$BB,MATCH("Gs_0-1",GtP!$A$1:$BB$1,0),FALSE))</f>
        <v>-I-</v>
      </c>
      <c r="AI96" s="140" t="str">
        <f>_xlfn.CONCAT(IF(AV96="","-","B"),IF(BI96="","-","I"),VLOOKUP($B96,GtP!$A:$BB,MATCH("Gi/o_0-1",GtP!$A$1:$BB$1,0),FALSE))</f>
        <v>-I-</v>
      </c>
      <c r="AJ96" s="140" t="str">
        <f>_xlfn.CONCAT(IF(AW96="","-","B"),IF(BJ96="","-","I"),VLOOKUP($B96,GtP!$A:$BB,MATCH("Gi/o_0-1",GtP!$A$1:$BB$1,0),FALSE))</f>
        <v>-I-</v>
      </c>
      <c r="AK96" s="140" t="str">
        <f>_xlfn.CONCAT(IF(AX96="","-","B"),IF(BK96="","-","I"),VLOOKUP($B96,GtP!$A:$BB,MATCH("Gi/o_0-1",GtP!$A$1:$BB$1,0),FALSE))</f>
        <v>-I-</v>
      </c>
      <c r="AL96" s="140" t="str">
        <f>_xlfn.CONCAT(IF(AY96="","-","B"),IF(BL96="","-","I"),VLOOKUP($B96,GtP!$A:$BB,MATCH("Gi/o_0-1",GtP!$A$1:$BB$1,0),FALSE))</f>
        <v>-I-</v>
      </c>
      <c r="AM96" s="140" t="str">
        <f>_xlfn.CONCAT(IF(AZ96="","-","B"),IF(BM96="","-","I"),VLOOKUP($B96,GtP!$A:$BB,MATCH("Gi/o_0-1",GtP!$A$1:$BB$1,0),FALSE))</f>
        <v>-I-</v>
      </c>
      <c r="AN96" s="140" t="str">
        <f>_xlfn.CONCAT(IF(BA96="","-","B"),IF(BN96="","-","I"),VLOOKUP($B96,GtP!$A:$BB,MATCH("Gq/11_0-1",GtP!$A$1:$BB$1,0),FALSE))</f>
        <v>-IG</v>
      </c>
      <c r="AO96" s="140" t="str">
        <f>_xlfn.CONCAT(IF(BB96="","-","B"),IF(BO96="","-","I"),VLOOKUP($B96,GtP!$A:$BB,MATCH("Gq/11_0-1",GtP!$A$1:$BB$1,0),FALSE))</f>
        <v>-IG</v>
      </c>
      <c r="AP96" s="140" t="str">
        <f>_xlfn.CONCAT(IF(BC96="","-","B"),IF(BP96="","-","I"),VLOOKUP($B96,GtP!$A:$BB,MATCH("Gq/11_0-1",GtP!$A$1:$BB$1,0),FALSE))</f>
        <v>-IG</v>
      </c>
      <c r="AQ96" s="140" t="str">
        <f>_xlfn.CONCAT(IF(BD96="","-","B"),IF(BQ96="","-","I"),VLOOKUP($B96,GtP!$A:$BB,MATCH("Gq/11_0-1",GtP!$A$1:$BB$1,0),FALSE))</f>
        <v>-IG</v>
      </c>
      <c r="AR96" s="140" t="str">
        <f>_xlfn.CONCAT(IF(BE96="","-","B"),IF(BR96="","-","I"),VLOOKUP($B96,GtP!$A:$BB,MATCH("G12/13_0-1",GtP!$A$1:$BB$1,0),FALSE))</f>
        <v>-I-</v>
      </c>
      <c r="AS96" s="140" t="str">
        <f>_xlfn.CONCAT(IF(BF96="","-","B"),IF(BS96="","-","I"),VLOOKUP($B96,GtP!$A:$BB,MATCH("G12/13_0-1",GtP!$A$1:$BB$1,0),FALSE))</f>
        <v>-I-</v>
      </c>
      <c r="AT96" s="139" t="str">
        <f>_xlfn.IFNA(VLOOKUP($B96,'B-LogEmaxOverpEC50'!$A:$AL,MATCH(AT$1,'B-LogEmaxOverpEC50'!$A$1:$AL$1,0),FALSE),"")</f>
        <v/>
      </c>
      <c r="AU96" s="136" t="str">
        <f>_xlfn.IFNA(VLOOKUP($B96,'B-LogEmaxOverpEC50'!$A:$AL,MATCH(AU$1,'B-LogEmaxOverpEC50'!$A$1:$AL$1,0),FALSE),"")</f>
        <v/>
      </c>
      <c r="AV96" s="152" t="str">
        <f>_xlfn.IFNA(VLOOKUP($B96,'B-LogEmaxOverpEC50'!$A:$AL,MATCH(AV$1,'B-LogEmaxOverpEC50'!$A$1:$AL$1,0),FALSE),"")</f>
        <v/>
      </c>
      <c r="AW96" s="152" t="str">
        <f>_xlfn.IFNA(VLOOKUP($B96,'B-LogEmaxOverpEC50'!$A:$AL,MATCH(AW$1,'B-LogEmaxOverpEC50'!$A$1:$AL$1,0),FALSE),"")</f>
        <v/>
      </c>
      <c r="AX96" s="152" t="str">
        <f>_xlfn.IFNA(VLOOKUP($B96,'B-LogEmaxOverpEC50'!$A:$AL,MATCH(AX$1,'B-LogEmaxOverpEC50'!$A$1:$AL$1,0),FALSE),"")</f>
        <v/>
      </c>
      <c r="AY96" s="152" t="str">
        <f>_xlfn.IFNA(VLOOKUP($B96,'B-LogEmaxOverpEC50'!$A:$AL,MATCH(AY$1,'B-LogEmaxOverpEC50'!$A$1:$AL$1,0),FALSE),"")</f>
        <v/>
      </c>
      <c r="AZ96" s="152" t="str">
        <f>_xlfn.IFNA(VLOOKUP($B96,'B-LogEmaxOverpEC50'!$A:$AL,MATCH(AZ$1,'B-LogEmaxOverpEC50'!$A$1:$AL$1,0),FALSE),"")</f>
        <v/>
      </c>
      <c r="BA96" s="152" t="str">
        <f>_xlfn.IFNA(VLOOKUP($B96,'B-LogEmaxOverpEC50'!$A:$AL,MATCH(BA$1,'B-LogEmaxOverpEC50'!$A$1:$AL$1,0),FALSE),"")</f>
        <v/>
      </c>
      <c r="BB96" s="152" t="str">
        <f>_xlfn.IFNA(VLOOKUP($B96,'B-LogEmaxOverpEC50'!$A:$AL,MATCH(BB$1,'B-LogEmaxOverpEC50'!$A$1:$AL$1,0),FALSE),"")</f>
        <v/>
      </c>
      <c r="BC96" s="152" t="str">
        <f>_xlfn.IFNA(VLOOKUP($B96,'B-LogEmaxOverpEC50'!$A:$AL,MATCH(BC$1,'B-LogEmaxOverpEC50'!$A$1:$AL$1,0),FALSE),"")</f>
        <v/>
      </c>
      <c r="BD96" s="152" t="str">
        <f>_xlfn.IFNA(VLOOKUP($B96,'B-LogEmaxOverpEC50'!$A:$AL,MATCH(BD$1,'B-LogEmaxOverpEC50'!$A$1:$AL$1,0),FALSE),"")</f>
        <v/>
      </c>
      <c r="BE96" s="152" t="str">
        <f>_xlfn.IFNA(VLOOKUP($B96,'B-LogEmaxOverpEC50'!$A:$AL,MATCH(BE$1,'B-LogEmaxOverpEC50'!$A$1:$AL$1,0),FALSE),"")</f>
        <v/>
      </c>
      <c r="BF96" s="152" t="str">
        <f>_xlfn.IFNA(VLOOKUP($B96,'B-LogEmaxOverpEC50'!$A:$AL,MATCH(BF$1,'B-LogEmaxOverpEC50'!$A$1:$AL$1,0),FALSE),"")</f>
        <v/>
      </c>
      <c r="BG96" s="137">
        <f>_xlfn.IFNA(VLOOKUP($B96,'I-LogEmaxOverpEC50'!$A:$AR,MATCH(BG$1,'I-LogEmaxOverpEC50'!$A$1:$AR$1,0),FALSE),"")</f>
        <v>8.6861875358261109</v>
      </c>
      <c r="BH96" s="136">
        <f>_xlfn.IFNA(VLOOKUP($B96,'I-LogEmaxOverpEC50'!$A:$AR,MATCH(BH$1,'I-LogEmaxOverpEC50'!$A$1:$AR$1,0),FALSE),"")</f>
        <v>8.7006603528359161</v>
      </c>
      <c r="BI96" s="136">
        <f>_xlfn.IFNA(VLOOKUP($B96,'I-LogEmaxOverpEC50'!$A:$AR,MATCH(BI$1,'I-LogEmaxOverpEC50'!$A$1:$AR$1,0),FALSE),"")</f>
        <v>8.2657285695614391</v>
      </c>
      <c r="BJ96" s="136">
        <f>_xlfn.IFNA(VLOOKUP($B96,'I-LogEmaxOverpEC50'!$A:$AR,MATCH(BJ$1,'I-LogEmaxOverpEC50'!$A$1:$AR$1,0),FALSE),"")</f>
        <v>8.2657285695614391</v>
      </c>
      <c r="BK96" s="136">
        <f>_xlfn.IFNA(VLOOKUP($B96,'I-LogEmaxOverpEC50'!$A:$AR,MATCH(BK$1,'I-LogEmaxOverpEC50'!$A$1:$AR$1,0),FALSE),"")</f>
        <v>8.5848064702013165</v>
      </c>
      <c r="BL96" s="136">
        <f>_xlfn.IFNA(VLOOKUP($B96,'I-LogEmaxOverpEC50'!$A:$AR,MATCH(BL$1,'I-LogEmaxOverpEC50'!$A$1:$AR$1,0),FALSE),"")</f>
        <v>8.5848064702013165</v>
      </c>
      <c r="BM96" s="136">
        <f>_xlfn.IFNA(VLOOKUP($B96,'I-LogEmaxOverpEC50'!$A:$AR,MATCH(BM$1,'I-LogEmaxOverpEC50'!$A$1:$AR$1,0),FALSE),"")</f>
        <v>8.5625126030970176</v>
      </c>
      <c r="BN96" s="136">
        <f>_xlfn.IFNA(VLOOKUP($B96,'I-LogEmaxOverpEC50'!$A:$AR,MATCH(BN$1,'I-LogEmaxOverpEC50'!$A$1:$AR$1,0),FALSE),"")</f>
        <v>8.6151875099329498</v>
      </c>
      <c r="BO96" s="136">
        <f>_xlfn.IFNA(VLOOKUP($B96,'I-LogEmaxOverpEC50'!$A:$AR,MATCH(BO$1,'I-LogEmaxOverpEC50'!$A$1:$AR$1,0),FALSE),"")</f>
        <v>8.6151875099329498</v>
      </c>
      <c r="BP96" s="136">
        <f>_xlfn.IFNA(VLOOKUP($B96,'I-LogEmaxOverpEC50'!$A:$AR,MATCH(BP$1,'I-LogEmaxOverpEC50'!$A$1:$AR$1,0),FALSE),"")</f>
        <v>8.368550002027126</v>
      </c>
      <c r="BQ96" s="136">
        <f>_xlfn.IFNA(VLOOKUP($B96,'I-LogEmaxOverpEC50'!$A:$AR,MATCH(BQ$1,'I-LogEmaxOverpEC50'!$A$1:$AR$1,0),FALSE),"")</f>
        <v>8.5313313180565089</v>
      </c>
      <c r="BR96" s="136">
        <f>_xlfn.IFNA(VLOOKUP($B96,'I-LogEmaxOverpEC50'!$A:$AR,MATCH(BR$1,'I-LogEmaxOverpEC50'!$A$1:$AR$1,0),FALSE),"")</f>
        <v>8.6600887149282055</v>
      </c>
      <c r="BS96" s="136">
        <f>_xlfn.IFNA(VLOOKUP($B96,'I-LogEmaxOverpEC50'!$A:$AR,MATCH(BS$1,'I-LogEmaxOverpEC50'!$A$1:$AR$1,0),FALSE),"")</f>
        <v>8.5500657472364576</v>
      </c>
      <c r="BT96" s="135"/>
      <c r="BU96" s="135"/>
      <c r="BV96" s="135"/>
      <c r="BW96" s="135"/>
      <c r="BX96" s="135"/>
      <c r="BY96" s="135"/>
      <c r="BZ96" s="135"/>
      <c r="CA96" s="135"/>
      <c r="CB96" s="135"/>
      <c r="CC96" s="135"/>
      <c r="CD96" s="135"/>
      <c r="CE96" s="135"/>
      <c r="CF96" s="135"/>
      <c r="CG96" s="135"/>
      <c r="CH96" s="135"/>
      <c r="CI96" s="135"/>
      <c r="CJ96" s="135"/>
    </row>
    <row r="97" spans="1:88" s="154" customFormat="1" x14ac:dyDescent="0.2">
      <c r="A97" s="146" t="e" cm="1">
        <f t="array" ref="A97">_xlfn.IFS(SUM(F97:R97)&gt;0,1,AB97&gt;0,2,TRUE,3)</f>
        <v>#N/A</v>
      </c>
      <c r="B97" s="146" t="s">
        <v>84</v>
      </c>
      <c r="C97" s="144"/>
      <c r="D97" s="151" t="str">
        <f>_xlfn.XLOOKUP(B97,RecNamesAll!A:A,RecNamesAll!E:E)</f>
        <v>A</v>
      </c>
      <c r="E97" s="150" t="str">
        <f>_xlfn.XLOOKUP(B97,RecNamesAll!A:A,RecNamesAll!C:C)</f>
        <v>MRGPRX2</v>
      </c>
      <c r="F97" s="160" t="e">
        <f t="shared" si="20"/>
        <v>#N/A</v>
      </c>
      <c r="G97" s="159" t="e">
        <f t="shared" si="21"/>
        <v>#N/A</v>
      </c>
      <c r="H97" s="159" t="e">
        <f t="shared" si="22"/>
        <v>#N/A</v>
      </c>
      <c r="I97" s="159" t="e">
        <f t="shared" si="23"/>
        <v>#N/A</v>
      </c>
      <c r="J97" s="159" t="e">
        <f t="shared" si="24"/>
        <v>#N/A</v>
      </c>
      <c r="K97" s="159" t="e">
        <f t="shared" si="25"/>
        <v>#N/A</v>
      </c>
      <c r="L97" s="159" t="e">
        <f t="shared" si="26"/>
        <v>#N/A</v>
      </c>
      <c r="M97" s="159" t="e">
        <f t="shared" si="27"/>
        <v>#N/A</v>
      </c>
      <c r="N97" s="159" t="e">
        <f t="shared" si="28"/>
        <v>#N/A</v>
      </c>
      <c r="O97" s="159" t="e">
        <f t="shared" si="29"/>
        <v>#N/A</v>
      </c>
      <c r="P97" s="159" t="e">
        <f t="shared" si="30"/>
        <v>#N/A</v>
      </c>
      <c r="Q97" s="159" t="e">
        <f t="shared" si="31"/>
        <v>#N/A</v>
      </c>
      <c r="R97" s="159" t="e">
        <f t="shared" si="32"/>
        <v>#N/A</v>
      </c>
      <c r="S97" s="147"/>
      <c r="T97" s="147"/>
      <c r="U97" s="146" t="str">
        <f t="shared" si="33"/>
        <v>A</v>
      </c>
      <c r="V97" s="145" t="str">
        <f t="shared" si="34"/>
        <v>MRGPRX2</v>
      </c>
      <c r="W97" s="157" t="e">
        <f>VLOOKUP($B97,GtP!$A:$DD,MATCH("Gs_0-2",GtP!$A$1:$DD$1,0),FALSE)</f>
        <v>#N/A</v>
      </c>
      <c r="X97" s="156" t="e">
        <f>VLOOKUP($B97,GtP!$A:$DD,MATCH("Gi/o_0-2",GtP!$A$1:$DD$1,0),FALSE)</f>
        <v>#N/A</v>
      </c>
      <c r="Y97" s="156" t="e">
        <f>VLOOKUP($B97,GtP!$A:$DD,MATCH("Gq/11_0-2",GtP!$A$1:$DD$1,0),FALSE)</f>
        <v>#N/A</v>
      </c>
      <c r="Z97" s="156" t="e">
        <f>VLOOKUP($B97,GtP!$A:$DD,MATCH("G12/13_0-2",GtP!$A$1:$DD$1,0),FALSE)</f>
        <v>#N/A</v>
      </c>
      <c r="AA97" s="155"/>
      <c r="AB97" s="143" t="e">
        <f t="shared" si="35"/>
        <v>#N/A</v>
      </c>
      <c r="AC97" s="315" t="str">
        <f t="shared" si="36"/>
        <v/>
      </c>
      <c r="AD97" s="349" t="str">
        <f t="shared" si="37"/>
        <v/>
      </c>
      <c r="AE97" s="349" t="str">
        <f t="shared" si="38"/>
        <v/>
      </c>
      <c r="AF97" s="311" t="str">
        <f t="shared" si="39"/>
        <v/>
      </c>
      <c r="AG97" s="141" t="e">
        <f>_xlfn.CONCAT(IF(AT97="","-","B"),IF(BG97="","-","I"),VLOOKUP($B97,GtP!$A:$BB,MATCH("Gs_0-1",GtP!$A$1:$BB$1,0),FALSE))</f>
        <v>#N/A</v>
      </c>
      <c r="AH97" s="140" t="e">
        <f>_xlfn.CONCAT(IF(AU97="","-","B"),IF(BH97="","-","I"),VLOOKUP($B97,GtP!$A:$BB,MATCH("Gs_0-1",GtP!$A$1:$BB$1,0),FALSE))</f>
        <v>#N/A</v>
      </c>
      <c r="AI97" s="140" t="e">
        <f>_xlfn.CONCAT(IF(AV97="","-","B"),IF(BI97="","-","I"),VLOOKUP($B97,GtP!$A:$BB,MATCH("Gi/o_0-1",GtP!$A$1:$BB$1,0),FALSE))</f>
        <v>#N/A</v>
      </c>
      <c r="AJ97" s="140" t="e">
        <f>_xlfn.CONCAT(IF(AW97="","-","B"),IF(BJ97="","-","I"),VLOOKUP($B97,GtP!$A:$BB,MATCH("Gi/o_0-1",GtP!$A$1:$BB$1,0),FALSE))</f>
        <v>#N/A</v>
      </c>
      <c r="AK97" s="140" t="e">
        <f>_xlfn.CONCAT(IF(AX97="","-","B"),IF(BK97="","-","I"),VLOOKUP($B97,GtP!$A:$BB,MATCH("Gi/o_0-1",GtP!$A$1:$BB$1,0),FALSE))</f>
        <v>#N/A</v>
      </c>
      <c r="AL97" s="140" t="e">
        <f>_xlfn.CONCAT(IF(AY97="","-","B"),IF(BL97="","-","I"),VLOOKUP($B97,GtP!$A:$BB,MATCH("Gi/o_0-1",GtP!$A$1:$BB$1,0),FALSE))</f>
        <v>#N/A</v>
      </c>
      <c r="AM97" s="140" t="e">
        <f>_xlfn.CONCAT(IF(AZ97="","-","B"),IF(BM97="","-","I"),VLOOKUP($B97,GtP!$A:$BB,MATCH("Gi/o_0-1",GtP!$A$1:$BB$1,0),FALSE))</f>
        <v>#N/A</v>
      </c>
      <c r="AN97" s="140" t="e">
        <f>_xlfn.CONCAT(IF(BA97="","-","B"),IF(BN97="","-","I"),VLOOKUP($B97,GtP!$A:$BB,MATCH("Gq/11_0-1",GtP!$A$1:$BB$1,0),FALSE))</f>
        <v>#N/A</v>
      </c>
      <c r="AO97" s="140" t="e">
        <f>_xlfn.CONCAT(IF(BB97="","-","B"),IF(BO97="","-","I"),VLOOKUP($B97,GtP!$A:$BB,MATCH("Gq/11_0-1",GtP!$A$1:$BB$1,0),FALSE))</f>
        <v>#N/A</v>
      </c>
      <c r="AP97" s="140" t="e">
        <f>_xlfn.CONCAT(IF(BC97="","-","B"),IF(BP97="","-","I"),VLOOKUP($B97,GtP!$A:$BB,MATCH("Gq/11_0-1",GtP!$A$1:$BB$1,0),FALSE))</f>
        <v>#N/A</v>
      </c>
      <c r="AQ97" s="140" t="e">
        <f>_xlfn.CONCAT(IF(BD97="","-","B"),IF(BQ97="","-","I"),VLOOKUP($B97,GtP!$A:$BB,MATCH("Gq/11_0-1",GtP!$A$1:$BB$1,0),FALSE))</f>
        <v>#N/A</v>
      </c>
      <c r="AR97" s="140" t="e">
        <f>_xlfn.CONCAT(IF(BE97="","-","B"),IF(BR97="","-","I"),VLOOKUP($B97,GtP!$A:$BB,MATCH("G12/13_0-1",GtP!$A$1:$BB$1,0),FALSE))</f>
        <v>#N/A</v>
      </c>
      <c r="AS97" s="140" t="e">
        <f>_xlfn.CONCAT(IF(BF97="","-","B"),IF(BS97="","-","I"),VLOOKUP($B97,GtP!$A:$BB,MATCH("G12/13_0-1",GtP!$A$1:$BB$1,0),FALSE))</f>
        <v>#N/A</v>
      </c>
      <c r="AT97" s="139" t="str">
        <f>_xlfn.IFNA(VLOOKUP($B97,'B-LogEmaxOverpEC50'!$A:$AL,MATCH(AT$1,'B-LogEmaxOverpEC50'!$A$1:$AL$1,0),FALSE),"")</f>
        <v/>
      </c>
      <c r="AU97" s="136" t="str">
        <f>_xlfn.IFNA(VLOOKUP($B97,'B-LogEmaxOverpEC50'!$A:$AL,MATCH(AU$1,'B-LogEmaxOverpEC50'!$A$1:$AL$1,0),FALSE),"")</f>
        <v/>
      </c>
      <c r="AV97" s="152" t="str">
        <f>_xlfn.IFNA(VLOOKUP($B97,'B-LogEmaxOverpEC50'!$A:$AL,MATCH(AV$1,'B-LogEmaxOverpEC50'!$A$1:$AL$1,0),FALSE),"")</f>
        <v/>
      </c>
      <c r="AW97" s="152" t="str">
        <f>_xlfn.IFNA(VLOOKUP($B97,'B-LogEmaxOverpEC50'!$A:$AL,MATCH(AW$1,'B-LogEmaxOverpEC50'!$A$1:$AL$1,0),FALSE),"")</f>
        <v/>
      </c>
      <c r="AX97" s="152" t="str">
        <f>_xlfn.IFNA(VLOOKUP($B97,'B-LogEmaxOverpEC50'!$A:$AL,MATCH(AX$1,'B-LogEmaxOverpEC50'!$A$1:$AL$1,0),FALSE),"")</f>
        <v/>
      </c>
      <c r="AY97" s="152" t="str">
        <f>_xlfn.IFNA(VLOOKUP($B97,'B-LogEmaxOverpEC50'!$A:$AL,MATCH(AY$1,'B-LogEmaxOverpEC50'!$A$1:$AL$1,0),FALSE),"")</f>
        <v/>
      </c>
      <c r="AZ97" s="152" t="str">
        <f>_xlfn.IFNA(VLOOKUP($B97,'B-LogEmaxOverpEC50'!$A:$AL,MATCH(AZ$1,'B-LogEmaxOverpEC50'!$A$1:$AL$1,0),FALSE),"")</f>
        <v/>
      </c>
      <c r="BA97" s="152" t="str">
        <f>_xlfn.IFNA(VLOOKUP($B97,'B-LogEmaxOverpEC50'!$A:$AL,MATCH(BA$1,'B-LogEmaxOverpEC50'!$A$1:$AL$1,0),FALSE),"")</f>
        <v/>
      </c>
      <c r="BB97" s="152" t="str">
        <f>_xlfn.IFNA(VLOOKUP($B97,'B-LogEmaxOverpEC50'!$A:$AL,MATCH(BB$1,'B-LogEmaxOverpEC50'!$A$1:$AL$1,0),FALSE),"")</f>
        <v/>
      </c>
      <c r="BC97" s="152" t="str">
        <f>_xlfn.IFNA(VLOOKUP($B97,'B-LogEmaxOverpEC50'!$A:$AL,MATCH(BC$1,'B-LogEmaxOverpEC50'!$A$1:$AL$1,0),FALSE),"")</f>
        <v/>
      </c>
      <c r="BD97" s="152" t="str">
        <f>_xlfn.IFNA(VLOOKUP($B97,'B-LogEmaxOverpEC50'!$A:$AL,MATCH(BD$1,'B-LogEmaxOverpEC50'!$A$1:$AL$1,0),FALSE),"")</f>
        <v/>
      </c>
      <c r="BE97" s="152" t="str">
        <f>_xlfn.IFNA(VLOOKUP($B97,'B-LogEmaxOverpEC50'!$A:$AL,MATCH(BE$1,'B-LogEmaxOverpEC50'!$A$1:$AL$1,0),FALSE),"")</f>
        <v/>
      </c>
      <c r="BF97" s="152" t="str">
        <f>_xlfn.IFNA(VLOOKUP($B97,'B-LogEmaxOverpEC50'!$A:$AL,MATCH(BF$1,'B-LogEmaxOverpEC50'!$A$1:$AL$1,0),FALSE),"")</f>
        <v/>
      </c>
      <c r="BG97" s="137">
        <f>_xlfn.IFNA(VLOOKUP($B97,'I-LogEmaxOverpEC50'!$A:$AR,MATCH(BG$1,'I-LogEmaxOverpEC50'!$A$1:$AR$1,0),FALSE),"")</f>
        <v>8.6812687206559307</v>
      </c>
      <c r="BH97" s="136">
        <f>_xlfn.IFNA(VLOOKUP($B97,'I-LogEmaxOverpEC50'!$A:$AR,MATCH(BH$1,'I-LogEmaxOverpEC50'!$A$1:$AR$1,0),FALSE),"")</f>
        <v>8.6994668326529716</v>
      </c>
      <c r="BI97" s="136">
        <f>_xlfn.IFNA(VLOOKUP($B97,'I-LogEmaxOverpEC50'!$A:$AR,MATCH(BI$1,'I-LogEmaxOverpEC50'!$A$1:$AR$1,0),FALSE),"")</f>
        <v>8.9349659505106622</v>
      </c>
      <c r="BJ97" s="136">
        <f>_xlfn.IFNA(VLOOKUP($B97,'I-LogEmaxOverpEC50'!$A:$AR,MATCH(BJ$1,'I-LogEmaxOverpEC50'!$A$1:$AR$1,0),FALSE),"")</f>
        <v>8.9349659505106622</v>
      </c>
      <c r="BK97" s="136">
        <f>_xlfn.IFNA(VLOOKUP($B97,'I-LogEmaxOverpEC50'!$A:$AR,MATCH(BK$1,'I-LogEmaxOverpEC50'!$A$1:$AR$1,0),FALSE),"")</f>
        <v>8.8406217732826864</v>
      </c>
      <c r="BL97" s="136">
        <f>_xlfn.IFNA(VLOOKUP($B97,'I-LogEmaxOverpEC50'!$A:$AR,MATCH(BL$1,'I-LogEmaxOverpEC50'!$A$1:$AR$1,0),FALSE),"")</f>
        <v>8.8406217732826864</v>
      </c>
      <c r="BM97" s="136">
        <f>_xlfn.IFNA(VLOOKUP($B97,'I-LogEmaxOverpEC50'!$A:$AR,MATCH(BM$1,'I-LogEmaxOverpEC50'!$A$1:$AR$1,0),FALSE),"")</f>
        <v>8.6474901866525897</v>
      </c>
      <c r="BN97" s="136">
        <f>_xlfn.IFNA(VLOOKUP($B97,'I-LogEmaxOverpEC50'!$A:$AR,MATCH(BN$1,'I-LogEmaxOverpEC50'!$A$1:$AR$1,0),FALSE),"")</f>
        <v>8.8640749656551971</v>
      </c>
      <c r="BO97" s="136">
        <f>_xlfn.IFNA(VLOOKUP($B97,'I-LogEmaxOverpEC50'!$A:$AR,MATCH(BO$1,'I-LogEmaxOverpEC50'!$A$1:$AR$1,0),FALSE),"")</f>
        <v>8.8640749656551971</v>
      </c>
      <c r="BP97" s="136">
        <f>_xlfn.IFNA(VLOOKUP($B97,'I-LogEmaxOverpEC50'!$A:$AR,MATCH(BP$1,'I-LogEmaxOverpEC50'!$A$1:$AR$1,0),FALSE),"")</f>
        <v>8.9348360464395586</v>
      </c>
      <c r="BQ97" s="136">
        <f>_xlfn.IFNA(VLOOKUP($B97,'I-LogEmaxOverpEC50'!$A:$AR,MATCH(BQ$1,'I-LogEmaxOverpEC50'!$A$1:$AR$1,0),FALSE),"")</f>
        <v>8.361345015117303</v>
      </c>
      <c r="BR97" s="136">
        <f>_xlfn.IFNA(VLOOKUP($B97,'I-LogEmaxOverpEC50'!$A:$AR,MATCH(BR$1,'I-LogEmaxOverpEC50'!$A$1:$AR$1,0),FALSE),"")</f>
        <v>8.5818577391689121</v>
      </c>
      <c r="BS97" s="136">
        <f>_xlfn.IFNA(VLOOKUP($B97,'I-LogEmaxOverpEC50'!$A:$AR,MATCH(BS$1,'I-LogEmaxOverpEC50'!$A$1:$AR$1,0),FALSE),"")</f>
        <v>8.3011587648860647</v>
      </c>
      <c r="BT97" s="135"/>
      <c r="BU97" s="135"/>
      <c r="BV97" s="135"/>
      <c r="BW97" s="135"/>
      <c r="BX97" s="135"/>
      <c r="BY97" s="135"/>
      <c r="BZ97" s="135"/>
      <c r="CA97" s="135"/>
      <c r="CB97" s="135"/>
      <c r="CC97" s="135"/>
      <c r="CD97" s="135"/>
      <c r="CE97" s="135"/>
      <c r="CF97" s="135"/>
      <c r="CG97" s="135"/>
      <c r="CH97" s="135"/>
      <c r="CI97" s="135"/>
      <c r="CJ97" s="135"/>
    </row>
    <row r="98" spans="1:88" x14ac:dyDescent="0.2">
      <c r="A98" s="146" t="e" cm="1">
        <f t="array" ref="A98">_xlfn.IFS(SUM(F98:R98)&gt;0,1,AB98&gt;0,2,TRUE,3)</f>
        <v>#N/A</v>
      </c>
      <c r="B98" s="146" t="s">
        <v>136</v>
      </c>
      <c r="C98" s="164"/>
      <c r="D98" s="151" t="str">
        <f>_xlfn.XLOOKUP(B98,RecNamesAll!A:A,RecNamesAll!E:E)</f>
        <v>A</v>
      </c>
      <c r="E98" s="150" t="str">
        <f>_xlfn.XLOOKUP(B98,RecNamesAll!A:A,RecNamesAll!C:C)</f>
        <v>MT1</v>
      </c>
      <c r="F98" s="160" t="e">
        <f t="shared" si="20"/>
        <v>#N/A</v>
      </c>
      <c r="G98" s="159" t="e">
        <f t="shared" si="21"/>
        <v>#N/A</v>
      </c>
      <c r="H98" s="159" t="e">
        <f t="shared" si="22"/>
        <v>#N/A</v>
      </c>
      <c r="I98" s="159" t="e">
        <f t="shared" si="23"/>
        <v>#N/A</v>
      </c>
      <c r="J98" s="159" t="e">
        <f t="shared" si="24"/>
        <v>#N/A</v>
      </c>
      <c r="K98" s="159" t="e">
        <f t="shared" si="25"/>
        <v>#N/A</v>
      </c>
      <c r="L98" s="159" t="e">
        <f t="shared" si="26"/>
        <v>#N/A</v>
      </c>
      <c r="M98" s="159" t="e">
        <f t="shared" si="27"/>
        <v>#N/A</v>
      </c>
      <c r="N98" s="159" t="e">
        <f t="shared" si="28"/>
        <v>#N/A</v>
      </c>
      <c r="O98" s="159" t="e">
        <f t="shared" si="29"/>
        <v>#N/A</v>
      </c>
      <c r="P98" s="159" t="e">
        <f t="shared" si="30"/>
        <v>#N/A</v>
      </c>
      <c r="Q98" s="159" t="e">
        <f t="shared" si="31"/>
        <v>#N/A</v>
      </c>
      <c r="R98" s="159" t="e">
        <f t="shared" si="32"/>
        <v>#N/A</v>
      </c>
      <c r="U98" s="146" t="str">
        <f t="shared" si="33"/>
        <v>A</v>
      </c>
      <c r="V98" s="145" t="str">
        <f t="shared" si="34"/>
        <v>MT1</v>
      </c>
      <c r="W98" s="157" t="e">
        <f>VLOOKUP($B98,GtP!$A:$DD,MATCH("Gs_0-2",GtP!$A$1:$DD$1,0),FALSE)</f>
        <v>#N/A</v>
      </c>
      <c r="X98" s="156" t="e">
        <f>VLOOKUP($B98,GtP!$A:$DD,MATCH("Gi/o_0-2",GtP!$A$1:$DD$1,0),FALSE)</f>
        <v>#N/A</v>
      </c>
      <c r="Y98" s="156" t="e">
        <f>VLOOKUP($B98,GtP!$A:$DD,MATCH("Gq/11_0-2",GtP!$A$1:$DD$1,0),FALSE)</f>
        <v>#N/A</v>
      </c>
      <c r="Z98" s="156" t="e">
        <f>VLOOKUP($B98,GtP!$A:$DD,MATCH("G12/13_0-2",GtP!$A$1:$DD$1,0),FALSE)</f>
        <v>#N/A</v>
      </c>
      <c r="AA98" s="155"/>
      <c r="AB98" s="143" t="e">
        <f t="shared" si="35"/>
        <v>#N/A</v>
      </c>
      <c r="AC98" s="315" t="str">
        <f t="shared" si="36"/>
        <v/>
      </c>
      <c r="AD98" s="349" t="str">
        <f t="shared" si="37"/>
        <v/>
      </c>
      <c r="AE98" s="349" t="str">
        <f t="shared" si="38"/>
        <v/>
      </c>
      <c r="AF98" s="311" t="str">
        <f t="shared" si="39"/>
        <v/>
      </c>
      <c r="AG98" s="141" t="e">
        <f>_xlfn.CONCAT(IF(AT98="","-","B"),IF(BG98="","-","I"),VLOOKUP($B98,GtP!$A:$BB,MATCH("Gs_0-1",GtP!$A$1:$BB$1,0),FALSE))</f>
        <v>#N/A</v>
      </c>
      <c r="AH98" s="140" t="e">
        <f>_xlfn.CONCAT(IF(AU98="","-","B"),IF(BH98="","-","I"),VLOOKUP($B98,GtP!$A:$BB,MATCH("Gs_0-1",GtP!$A$1:$BB$1,0),FALSE))</f>
        <v>#N/A</v>
      </c>
      <c r="AI98" s="140" t="e">
        <f>_xlfn.CONCAT(IF(AV98="","-","B"),IF(BI98="","-","I"),VLOOKUP($B98,GtP!$A:$BB,MATCH("Gi/o_0-1",GtP!$A$1:$BB$1,0),FALSE))</f>
        <v>#N/A</v>
      </c>
      <c r="AJ98" s="140" t="e">
        <f>_xlfn.CONCAT(IF(AW98="","-","B"),IF(BJ98="","-","I"),VLOOKUP($B98,GtP!$A:$BB,MATCH("Gi/o_0-1",GtP!$A$1:$BB$1,0),FALSE))</f>
        <v>#N/A</v>
      </c>
      <c r="AK98" s="140" t="e">
        <f>_xlfn.CONCAT(IF(AX98="","-","B"),IF(BK98="","-","I"),VLOOKUP($B98,GtP!$A:$BB,MATCH("Gi/o_0-1",GtP!$A$1:$BB$1,0),FALSE))</f>
        <v>#N/A</v>
      </c>
      <c r="AL98" s="140" t="e">
        <f>_xlfn.CONCAT(IF(AY98="","-","B"),IF(BL98="","-","I"),VLOOKUP($B98,GtP!$A:$BB,MATCH("Gi/o_0-1",GtP!$A$1:$BB$1,0),FALSE))</f>
        <v>#N/A</v>
      </c>
      <c r="AM98" s="140" t="e">
        <f>_xlfn.CONCAT(IF(AZ98="","-","B"),IF(BM98="","-","I"),VLOOKUP($B98,GtP!$A:$BB,MATCH("Gi/o_0-1",GtP!$A$1:$BB$1,0),FALSE))</f>
        <v>#N/A</v>
      </c>
      <c r="AN98" s="140" t="e">
        <f>_xlfn.CONCAT(IF(BA98="","-","B"),IF(BN98="","-","I"),VLOOKUP($B98,GtP!$A:$BB,MATCH("Gq/11_0-1",GtP!$A$1:$BB$1,0),FALSE))</f>
        <v>#N/A</v>
      </c>
      <c r="AO98" s="140" t="e">
        <f>_xlfn.CONCAT(IF(BB98="","-","B"),IF(BO98="","-","I"),VLOOKUP($B98,GtP!$A:$BB,MATCH("Gq/11_0-1",GtP!$A$1:$BB$1,0),FALSE))</f>
        <v>#N/A</v>
      </c>
      <c r="AP98" s="140" t="e">
        <f>_xlfn.CONCAT(IF(BC98="","-","B"),IF(BP98="","-","I"),VLOOKUP($B98,GtP!$A:$BB,MATCH("Gq/11_0-1",GtP!$A$1:$BB$1,0),FALSE))</f>
        <v>#N/A</v>
      </c>
      <c r="AQ98" s="140" t="e">
        <f>_xlfn.CONCAT(IF(BD98="","-","B"),IF(BQ98="","-","I"),VLOOKUP($B98,GtP!$A:$BB,MATCH("Gq/11_0-1",GtP!$A$1:$BB$1,0),FALSE))</f>
        <v>#N/A</v>
      </c>
      <c r="AR98" s="140" t="e">
        <f>_xlfn.CONCAT(IF(BE98="","-","B"),IF(BR98="","-","I"),VLOOKUP($B98,GtP!$A:$BB,MATCH("G12/13_0-1",GtP!$A$1:$BB$1,0),FALSE))</f>
        <v>#N/A</v>
      </c>
      <c r="AS98" s="140" t="e">
        <f>_xlfn.CONCAT(IF(BF98="","-","B"),IF(BS98="","-","I"),VLOOKUP($B98,GtP!$A:$BB,MATCH("G12/13_0-1",GtP!$A$1:$BB$1,0),FALSE))</f>
        <v>#N/A</v>
      </c>
      <c r="AT98" s="139" t="str">
        <f>_xlfn.IFNA(VLOOKUP($B98,'B-LogEmaxOverpEC50'!$A:$AL,MATCH(AT$1,'B-LogEmaxOverpEC50'!$A$1:$AL$1,0),FALSE),"")</f>
        <v/>
      </c>
      <c r="AU98" s="136" t="str">
        <f>_xlfn.IFNA(VLOOKUP($B98,'B-LogEmaxOverpEC50'!$A:$AL,MATCH(AU$1,'B-LogEmaxOverpEC50'!$A$1:$AL$1,0),FALSE),"")</f>
        <v/>
      </c>
      <c r="AV98" s="152">
        <f>_xlfn.IFNA(VLOOKUP($B98,'B-LogEmaxOverpEC50'!$A:$AL,MATCH(AV$1,'B-LogEmaxOverpEC50'!$A$1:$AL$1,0),FALSE),"")</f>
        <v>12.10890673812149</v>
      </c>
      <c r="AW98" s="152">
        <f>_xlfn.IFNA(VLOOKUP($B98,'B-LogEmaxOverpEC50'!$A:$AL,MATCH(AW$1,'B-LogEmaxOverpEC50'!$A$1:$AL$1,0),FALSE),"")</f>
        <v>12.153382288296992</v>
      </c>
      <c r="AX98" s="152">
        <f>_xlfn.IFNA(VLOOKUP($B98,'B-LogEmaxOverpEC50'!$A:$AL,MATCH(AX$1,'B-LogEmaxOverpEC50'!$A$1:$AL$1,0),FALSE),"")</f>
        <v>12.292961559532394</v>
      </c>
      <c r="AY98" s="152">
        <f>_xlfn.IFNA(VLOOKUP($B98,'B-LogEmaxOverpEC50'!$A:$AL,MATCH(AY$1,'B-LogEmaxOverpEC50'!$A$1:$AL$1,0),FALSE),"")</f>
        <v>12.310442076677164</v>
      </c>
      <c r="AZ98" s="152" t="str">
        <f>_xlfn.IFNA(VLOOKUP($B98,'B-LogEmaxOverpEC50'!$A:$AL,MATCH(AZ$1,'B-LogEmaxOverpEC50'!$A$1:$AL$1,0),FALSE),"")</f>
        <v/>
      </c>
      <c r="BA98" s="152" t="str">
        <f>_xlfn.IFNA(VLOOKUP($B98,'B-LogEmaxOverpEC50'!$A:$AL,MATCH(BA$1,'B-LogEmaxOverpEC50'!$A$1:$AL$1,0),FALSE),"")</f>
        <v/>
      </c>
      <c r="BB98" s="152" t="str">
        <f>_xlfn.IFNA(VLOOKUP($B98,'B-LogEmaxOverpEC50'!$A:$AL,MATCH(BB$1,'B-LogEmaxOverpEC50'!$A$1:$AL$1,0),FALSE),"")</f>
        <v/>
      </c>
      <c r="BC98" s="152" t="str">
        <f>_xlfn.IFNA(VLOOKUP($B98,'B-LogEmaxOverpEC50'!$A:$AL,MATCH(BC$1,'B-LogEmaxOverpEC50'!$A$1:$AL$1,0),FALSE),"")</f>
        <v/>
      </c>
      <c r="BD98" s="152">
        <f>_xlfn.IFNA(VLOOKUP($B98,'B-LogEmaxOverpEC50'!$A:$AL,MATCH(BD$1,'B-LogEmaxOverpEC50'!$A$1:$AL$1,0),FALSE),"")</f>
        <v>11.016578762471214</v>
      </c>
      <c r="BE98" s="152" t="str">
        <f>_xlfn.IFNA(VLOOKUP($B98,'B-LogEmaxOverpEC50'!$A:$AL,MATCH(BE$1,'B-LogEmaxOverpEC50'!$A$1:$AL$1,0),FALSE),"")</f>
        <v/>
      </c>
      <c r="BF98" s="152" t="str">
        <f>_xlfn.IFNA(VLOOKUP($B98,'B-LogEmaxOverpEC50'!$A:$AL,MATCH(BF$1,'B-LogEmaxOverpEC50'!$A$1:$AL$1,0),FALSE),"")</f>
        <v/>
      </c>
      <c r="BG98" s="137" t="str">
        <f>_xlfn.IFNA(VLOOKUP($B98,'I-LogEmaxOverpEC50'!$A:$AR,MATCH(BG$1,'I-LogEmaxOverpEC50'!$A$1:$AR$1,0),FALSE),"")</f>
        <v/>
      </c>
      <c r="BH98" s="136" t="str">
        <f>_xlfn.IFNA(VLOOKUP($B98,'I-LogEmaxOverpEC50'!$A:$AR,MATCH(BH$1,'I-LogEmaxOverpEC50'!$A$1:$AR$1,0),FALSE),"")</f>
        <v/>
      </c>
      <c r="BI98" s="136">
        <f>_xlfn.IFNA(VLOOKUP($B98,'I-LogEmaxOverpEC50'!$A:$AR,MATCH(BI$1,'I-LogEmaxOverpEC50'!$A$1:$AR$1,0),FALSE),"")</f>
        <v>12.080402445891965</v>
      </c>
      <c r="BJ98" s="136">
        <f>_xlfn.IFNA(VLOOKUP($B98,'I-LogEmaxOverpEC50'!$A:$AR,MATCH(BJ$1,'I-LogEmaxOverpEC50'!$A$1:$AR$1,0),FALSE),"")</f>
        <v>12.080402445891965</v>
      </c>
      <c r="BK98" s="136">
        <f>_xlfn.IFNA(VLOOKUP($B98,'I-LogEmaxOverpEC50'!$A:$AR,MATCH(BK$1,'I-LogEmaxOverpEC50'!$A$1:$AR$1,0),FALSE),"")</f>
        <v>11.81269337658677</v>
      </c>
      <c r="BL98" s="136">
        <f>_xlfn.IFNA(VLOOKUP($B98,'I-LogEmaxOverpEC50'!$A:$AR,MATCH(BL$1,'I-LogEmaxOverpEC50'!$A$1:$AR$1,0),FALSE),"")</f>
        <v>11.81269337658677</v>
      </c>
      <c r="BM98" s="136">
        <f>_xlfn.IFNA(VLOOKUP($B98,'I-LogEmaxOverpEC50'!$A:$AR,MATCH(BM$1,'I-LogEmaxOverpEC50'!$A$1:$AR$1,0),FALSE),"")</f>
        <v>12.334436976283202</v>
      </c>
      <c r="BN98" s="136" t="str">
        <f>_xlfn.IFNA(VLOOKUP($B98,'I-LogEmaxOverpEC50'!$A:$AR,MATCH(BN$1,'I-LogEmaxOverpEC50'!$A$1:$AR$1,0),FALSE),"")</f>
        <v/>
      </c>
      <c r="BO98" s="136" t="str">
        <f>_xlfn.IFNA(VLOOKUP($B98,'I-LogEmaxOverpEC50'!$A:$AR,MATCH(BO$1,'I-LogEmaxOverpEC50'!$A$1:$AR$1,0),FALSE),"")</f>
        <v/>
      </c>
      <c r="BP98" s="136" t="str">
        <f>_xlfn.IFNA(VLOOKUP($B98,'I-LogEmaxOverpEC50'!$A:$AR,MATCH(BP$1,'I-LogEmaxOverpEC50'!$A$1:$AR$1,0),FALSE),"")</f>
        <v/>
      </c>
      <c r="BQ98" s="136" t="str">
        <f>_xlfn.IFNA(VLOOKUP($B98,'I-LogEmaxOverpEC50'!$A:$AR,MATCH(BQ$1,'I-LogEmaxOverpEC50'!$A$1:$AR$1,0),FALSE),"")</f>
        <v/>
      </c>
      <c r="BR98" s="136" t="str">
        <f>_xlfn.IFNA(VLOOKUP($B98,'I-LogEmaxOverpEC50'!$A:$AR,MATCH(BR$1,'I-LogEmaxOverpEC50'!$A$1:$AR$1,0),FALSE),"")</f>
        <v/>
      </c>
      <c r="BS98" s="136" t="str">
        <f>_xlfn.IFNA(VLOOKUP($B98,'I-LogEmaxOverpEC50'!$A:$AR,MATCH(BS$1,'I-LogEmaxOverpEC50'!$A$1:$AR$1,0),FALSE),"")</f>
        <v/>
      </c>
    </row>
    <row r="99" spans="1:88" s="163" customFormat="1" x14ac:dyDescent="0.2">
      <c r="A99" s="146" t="e" cm="1">
        <f t="array" ref="A99">_xlfn.IFS(SUM(F99:R99)&gt;0,1,AB99&gt;0,2,TRUE,3)</f>
        <v>#N/A</v>
      </c>
      <c r="B99" s="146" t="s">
        <v>137</v>
      </c>
      <c r="C99" s="164"/>
      <c r="D99" s="151" t="str">
        <f>_xlfn.XLOOKUP(B99,RecNamesAll!A:A,RecNamesAll!E:E)</f>
        <v>A</v>
      </c>
      <c r="E99" s="150" t="str">
        <f>_xlfn.XLOOKUP(B99,RecNamesAll!A:A,RecNamesAll!C:C)</f>
        <v>MT2</v>
      </c>
      <c r="F99" s="160" t="e">
        <f t="shared" si="20"/>
        <v>#N/A</v>
      </c>
      <c r="G99" s="159" t="e">
        <f t="shared" si="21"/>
        <v>#N/A</v>
      </c>
      <c r="H99" s="159" t="e">
        <f t="shared" si="22"/>
        <v>#N/A</v>
      </c>
      <c r="I99" s="159" t="e">
        <f t="shared" si="23"/>
        <v>#N/A</v>
      </c>
      <c r="J99" s="159" t="e">
        <f t="shared" si="24"/>
        <v>#N/A</v>
      </c>
      <c r="K99" s="159" t="e">
        <f t="shared" si="25"/>
        <v>#N/A</v>
      </c>
      <c r="L99" s="159" t="e">
        <f t="shared" si="26"/>
        <v>#N/A</v>
      </c>
      <c r="M99" s="159" t="e">
        <f t="shared" si="27"/>
        <v>#N/A</v>
      </c>
      <c r="N99" s="159" t="e">
        <f t="shared" si="28"/>
        <v>#N/A</v>
      </c>
      <c r="O99" s="159" t="e">
        <f t="shared" si="29"/>
        <v>#N/A</v>
      </c>
      <c r="P99" s="159" t="e">
        <f t="shared" si="30"/>
        <v>#N/A</v>
      </c>
      <c r="Q99" s="159" t="e">
        <f t="shared" si="31"/>
        <v>#N/A</v>
      </c>
      <c r="R99" s="159" t="e">
        <f t="shared" si="32"/>
        <v>#N/A</v>
      </c>
      <c r="S99" s="147"/>
      <c r="T99" s="147"/>
      <c r="U99" s="146" t="str">
        <f t="shared" si="33"/>
        <v>A</v>
      </c>
      <c r="V99" s="145" t="str">
        <f t="shared" si="34"/>
        <v>MT2</v>
      </c>
      <c r="W99" s="157" t="e">
        <f>VLOOKUP($B99,GtP!$A:$DD,MATCH("Gs_0-2",GtP!$A$1:$DD$1,0),FALSE)</f>
        <v>#N/A</v>
      </c>
      <c r="X99" s="156" t="e">
        <f>VLOOKUP($B99,GtP!$A:$DD,MATCH("Gi/o_0-2",GtP!$A$1:$DD$1,0),FALSE)</f>
        <v>#N/A</v>
      </c>
      <c r="Y99" s="156" t="e">
        <f>VLOOKUP($B99,GtP!$A:$DD,MATCH("Gq/11_0-2",GtP!$A$1:$DD$1,0),FALSE)</f>
        <v>#N/A</v>
      </c>
      <c r="Z99" s="156" t="e">
        <f>VLOOKUP($B99,GtP!$A:$DD,MATCH("G12/13_0-2",GtP!$A$1:$DD$1,0),FALSE)</f>
        <v>#N/A</v>
      </c>
      <c r="AA99" s="155"/>
      <c r="AB99" s="143" t="e">
        <f t="shared" si="35"/>
        <v>#N/A</v>
      </c>
      <c r="AC99" s="315" t="str">
        <f t="shared" si="36"/>
        <v/>
      </c>
      <c r="AD99" s="349" t="str">
        <f t="shared" si="37"/>
        <v/>
      </c>
      <c r="AE99" s="349" t="str">
        <f t="shared" si="38"/>
        <v/>
      </c>
      <c r="AF99" s="311" t="str">
        <f t="shared" si="39"/>
        <v/>
      </c>
      <c r="AG99" s="141" t="e">
        <f>_xlfn.CONCAT(IF(AT99="","-","B"),IF(BG99="","-","I"),VLOOKUP($B99,GtP!$A:$BB,MATCH("Gs_0-1",GtP!$A$1:$BB$1,0),FALSE))</f>
        <v>#N/A</v>
      </c>
      <c r="AH99" s="140" t="e">
        <f>_xlfn.CONCAT(IF(AU99="","-","B"),IF(BH99="","-","I"),VLOOKUP($B99,GtP!$A:$BB,MATCH("Gs_0-1",GtP!$A$1:$BB$1,0),FALSE))</f>
        <v>#N/A</v>
      </c>
      <c r="AI99" s="140" t="e">
        <f>_xlfn.CONCAT(IF(AV99="","-","B"),IF(BI99="","-","I"),VLOOKUP($B99,GtP!$A:$BB,MATCH("Gi/o_0-1",GtP!$A$1:$BB$1,0),FALSE))</f>
        <v>#N/A</v>
      </c>
      <c r="AJ99" s="140" t="e">
        <f>_xlfn.CONCAT(IF(AW99="","-","B"),IF(BJ99="","-","I"),VLOOKUP($B99,GtP!$A:$BB,MATCH("Gi/o_0-1",GtP!$A$1:$BB$1,0),FALSE))</f>
        <v>#N/A</v>
      </c>
      <c r="AK99" s="140" t="e">
        <f>_xlfn.CONCAT(IF(AX99="","-","B"),IF(BK99="","-","I"),VLOOKUP($B99,GtP!$A:$BB,MATCH("Gi/o_0-1",GtP!$A$1:$BB$1,0),FALSE))</f>
        <v>#N/A</v>
      </c>
      <c r="AL99" s="140" t="e">
        <f>_xlfn.CONCAT(IF(AY99="","-","B"),IF(BL99="","-","I"),VLOOKUP($B99,GtP!$A:$BB,MATCH("Gi/o_0-1",GtP!$A$1:$BB$1,0),FALSE))</f>
        <v>#N/A</v>
      </c>
      <c r="AM99" s="140" t="e">
        <f>_xlfn.CONCAT(IF(AZ99="","-","B"),IF(BM99="","-","I"),VLOOKUP($B99,GtP!$A:$BB,MATCH("Gi/o_0-1",GtP!$A$1:$BB$1,0),FALSE))</f>
        <v>#N/A</v>
      </c>
      <c r="AN99" s="140" t="e">
        <f>_xlfn.CONCAT(IF(BA99="","-","B"),IF(BN99="","-","I"),VLOOKUP($B99,GtP!$A:$BB,MATCH("Gq/11_0-1",GtP!$A$1:$BB$1,0),FALSE))</f>
        <v>#N/A</v>
      </c>
      <c r="AO99" s="140" t="e">
        <f>_xlfn.CONCAT(IF(BB99="","-","B"),IF(BO99="","-","I"),VLOOKUP($B99,GtP!$A:$BB,MATCH("Gq/11_0-1",GtP!$A$1:$BB$1,0),FALSE))</f>
        <v>#N/A</v>
      </c>
      <c r="AP99" s="140" t="e">
        <f>_xlfn.CONCAT(IF(BC99="","-","B"),IF(BP99="","-","I"),VLOOKUP($B99,GtP!$A:$BB,MATCH("Gq/11_0-1",GtP!$A$1:$BB$1,0),FALSE))</f>
        <v>#N/A</v>
      </c>
      <c r="AQ99" s="140" t="e">
        <f>_xlfn.CONCAT(IF(BD99="","-","B"),IF(BQ99="","-","I"),VLOOKUP($B99,GtP!$A:$BB,MATCH("Gq/11_0-1",GtP!$A$1:$BB$1,0),FALSE))</f>
        <v>#N/A</v>
      </c>
      <c r="AR99" s="140" t="e">
        <f>_xlfn.CONCAT(IF(BE99="","-","B"),IF(BR99="","-","I"),VLOOKUP($B99,GtP!$A:$BB,MATCH("G12/13_0-1",GtP!$A$1:$BB$1,0),FALSE))</f>
        <v>#N/A</v>
      </c>
      <c r="AS99" s="140" t="e">
        <f>_xlfn.CONCAT(IF(BF99="","-","B"),IF(BS99="","-","I"),VLOOKUP($B99,GtP!$A:$BB,MATCH("G12/13_0-1",GtP!$A$1:$BB$1,0),FALSE))</f>
        <v>#N/A</v>
      </c>
      <c r="AT99" s="139" t="str">
        <f>_xlfn.IFNA(VLOOKUP($B99,'B-LogEmaxOverpEC50'!$A:$AL,MATCH(AT$1,'B-LogEmaxOverpEC50'!$A$1:$AL$1,0),FALSE),"")</f>
        <v/>
      </c>
      <c r="AU99" s="136" t="str">
        <f>_xlfn.IFNA(VLOOKUP($B99,'B-LogEmaxOverpEC50'!$A:$AL,MATCH(AU$1,'B-LogEmaxOverpEC50'!$A$1:$AL$1,0),FALSE),"")</f>
        <v/>
      </c>
      <c r="AV99" s="152">
        <f>_xlfn.IFNA(VLOOKUP($B99,'B-LogEmaxOverpEC50'!$A:$AL,MATCH(AV$1,'B-LogEmaxOverpEC50'!$A$1:$AL$1,0),FALSE),"")</f>
        <v>10.834604757481506</v>
      </c>
      <c r="AW99" s="152">
        <f>_xlfn.IFNA(VLOOKUP($B99,'B-LogEmaxOverpEC50'!$A:$AL,MATCH(AW$1,'B-LogEmaxOverpEC50'!$A$1:$AL$1,0),FALSE),"")</f>
        <v>10.789409220386984</v>
      </c>
      <c r="AX99" s="152">
        <f>_xlfn.IFNA(VLOOKUP($B99,'B-LogEmaxOverpEC50'!$A:$AL,MATCH(AX$1,'B-LogEmaxOverpEC50'!$A$1:$AL$1,0),FALSE),"")</f>
        <v>10.421630483073644</v>
      </c>
      <c r="AY99" s="152">
        <f>_xlfn.IFNA(VLOOKUP($B99,'B-LogEmaxOverpEC50'!$A:$AL,MATCH(AY$1,'B-LogEmaxOverpEC50'!$A$1:$AL$1,0),FALSE),"")</f>
        <v>10.858193309478704</v>
      </c>
      <c r="AZ99" s="152" t="str">
        <f>_xlfn.IFNA(VLOOKUP($B99,'B-LogEmaxOverpEC50'!$A:$AL,MATCH(AZ$1,'B-LogEmaxOverpEC50'!$A$1:$AL$1,0),FALSE),"")</f>
        <v/>
      </c>
      <c r="BA99" s="152" t="str">
        <f>_xlfn.IFNA(VLOOKUP($B99,'B-LogEmaxOverpEC50'!$A:$AL,MATCH(BA$1,'B-LogEmaxOverpEC50'!$A$1:$AL$1,0),FALSE),"")</f>
        <v/>
      </c>
      <c r="BB99" s="152" t="str">
        <f>_xlfn.IFNA(VLOOKUP($B99,'B-LogEmaxOverpEC50'!$A:$AL,MATCH(BB$1,'B-LogEmaxOverpEC50'!$A$1:$AL$1,0),FALSE),"")</f>
        <v/>
      </c>
      <c r="BC99" s="152" t="str">
        <f>_xlfn.IFNA(VLOOKUP($B99,'B-LogEmaxOverpEC50'!$A:$AL,MATCH(BC$1,'B-LogEmaxOverpEC50'!$A$1:$AL$1,0),FALSE),"")</f>
        <v/>
      </c>
      <c r="BD99" s="152">
        <f>_xlfn.IFNA(VLOOKUP($B99,'B-LogEmaxOverpEC50'!$A:$AL,MATCH(BD$1,'B-LogEmaxOverpEC50'!$A$1:$AL$1,0),FALSE),"")</f>
        <v>8.6984354857828876</v>
      </c>
      <c r="BE99" s="152" t="str">
        <f>_xlfn.IFNA(VLOOKUP($B99,'B-LogEmaxOverpEC50'!$A:$AL,MATCH(BE$1,'B-LogEmaxOverpEC50'!$A$1:$AL$1,0),FALSE),"")</f>
        <v/>
      </c>
      <c r="BF99" s="152" t="str">
        <f>_xlfn.IFNA(VLOOKUP($B99,'B-LogEmaxOverpEC50'!$A:$AL,MATCH(BF$1,'B-LogEmaxOverpEC50'!$A$1:$AL$1,0),FALSE),"")</f>
        <v/>
      </c>
      <c r="BG99" s="137" t="str">
        <f>_xlfn.IFNA(VLOOKUP($B99,'I-LogEmaxOverpEC50'!$A:$AR,MATCH(BG$1,'I-LogEmaxOverpEC50'!$A$1:$AR$1,0),FALSE),"")</f>
        <v/>
      </c>
      <c r="BH99" s="136" t="str">
        <f>_xlfn.IFNA(VLOOKUP($B99,'I-LogEmaxOverpEC50'!$A:$AR,MATCH(BH$1,'I-LogEmaxOverpEC50'!$A$1:$AR$1,0),FALSE),"")</f>
        <v/>
      </c>
      <c r="BI99" s="136">
        <f>_xlfn.IFNA(VLOOKUP($B99,'I-LogEmaxOverpEC50'!$A:$AR,MATCH(BI$1,'I-LogEmaxOverpEC50'!$A$1:$AR$1,0),FALSE),"")</f>
        <v>11.887568719123811</v>
      </c>
      <c r="BJ99" s="136">
        <f>_xlfn.IFNA(VLOOKUP($B99,'I-LogEmaxOverpEC50'!$A:$AR,MATCH(BJ$1,'I-LogEmaxOverpEC50'!$A$1:$AR$1,0),FALSE),"")</f>
        <v>11.887568719123811</v>
      </c>
      <c r="BK99" s="136">
        <f>_xlfn.IFNA(VLOOKUP($B99,'I-LogEmaxOverpEC50'!$A:$AR,MATCH(BK$1,'I-LogEmaxOverpEC50'!$A$1:$AR$1,0),FALSE),"")</f>
        <v>11.029996221555326</v>
      </c>
      <c r="BL99" s="136">
        <f>_xlfn.IFNA(VLOOKUP($B99,'I-LogEmaxOverpEC50'!$A:$AR,MATCH(BL$1,'I-LogEmaxOverpEC50'!$A$1:$AR$1,0),FALSE),"")</f>
        <v>11.029996221555326</v>
      </c>
      <c r="BM99" s="136">
        <f>_xlfn.IFNA(VLOOKUP($B99,'I-LogEmaxOverpEC50'!$A:$AR,MATCH(BM$1,'I-LogEmaxOverpEC50'!$A$1:$AR$1,0),FALSE),"")</f>
        <v>11.779859479795912</v>
      </c>
      <c r="BN99" s="136" t="str">
        <f>_xlfn.IFNA(VLOOKUP($B99,'I-LogEmaxOverpEC50'!$A:$AR,MATCH(BN$1,'I-LogEmaxOverpEC50'!$A$1:$AR$1,0),FALSE),"")</f>
        <v/>
      </c>
      <c r="BO99" s="136" t="str">
        <f>_xlfn.IFNA(VLOOKUP($B99,'I-LogEmaxOverpEC50'!$A:$AR,MATCH(BO$1,'I-LogEmaxOverpEC50'!$A$1:$AR$1,0),FALSE),"")</f>
        <v/>
      </c>
      <c r="BP99" s="136" t="str">
        <f>_xlfn.IFNA(VLOOKUP($B99,'I-LogEmaxOverpEC50'!$A:$AR,MATCH(BP$1,'I-LogEmaxOverpEC50'!$A$1:$AR$1,0),FALSE),"")</f>
        <v/>
      </c>
      <c r="BQ99" s="136" t="str">
        <f>_xlfn.IFNA(VLOOKUP($B99,'I-LogEmaxOverpEC50'!$A:$AR,MATCH(BQ$1,'I-LogEmaxOverpEC50'!$A$1:$AR$1,0),FALSE),"")</f>
        <v/>
      </c>
      <c r="BR99" s="136" t="str">
        <f>_xlfn.IFNA(VLOOKUP($B99,'I-LogEmaxOverpEC50'!$A:$AR,MATCH(BR$1,'I-LogEmaxOverpEC50'!$A$1:$AR$1,0),FALSE),"")</f>
        <v/>
      </c>
      <c r="BS99" s="136" t="str">
        <f>_xlfn.IFNA(VLOOKUP($B99,'I-LogEmaxOverpEC50'!$A:$AR,MATCH(BS$1,'I-LogEmaxOverpEC50'!$A$1:$AR$1,0),FALSE),"")</f>
        <v/>
      </c>
      <c r="BT99" s="135"/>
      <c r="BU99" s="135"/>
      <c r="BV99" s="135"/>
      <c r="BW99" s="135"/>
      <c r="BX99" s="135"/>
      <c r="BY99" s="135"/>
      <c r="BZ99" s="135"/>
      <c r="CA99" s="135"/>
      <c r="CB99" s="135"/>
      <c r="CC99" s="135"/>
      <c r="CD99" s="135"/>
      <c r="CE99" s="135"/>
      <c r="CF99" s="135"/>
      <c r="CG99" s="135"/>
      <c r="CH99" s="135"/>
      <c r="CI99" s="135"/>
      <c r="CJ99" s="135"/>
    </row>
    <row r="100" spans="1:88" s="163" customFormat="1" x14ac:dyDescent="0.2">
      <c r="A100" s="146" t="e" cm="1">
        <f t="array" ref="A100">_xlfn.IFS(SUM(F100:R100)&gt;0,1,AB100&gt;0,2,TRUE,3)</f>
        <v>#N/A</v>
      </c>
      <c r="B100" s="146" t="s">
        <v>186</v>
      </c>
      <c r="C100" s="164"/>
      <c r="D100" s="151" t="str">
        <f>_xlfn.XLOOKUP(B100,RecNamesAll!A:A,RecNamesAll!E:E)</f>
        <v>A</v>
      </c>
      <c r="E100" s="150" t="str">
        <f>_xlfn.XLOOKUP(B100,RecNamesAll!A:A,RecNamesAll!C:C)</f>
        <v>NK1</v>
      </c>
      <c r="F100" s="160" t="e">
        <f t="shared" si="20"/>
        <v>#N/A</v>
      </c>
      <c r="G100" s="159" t="e">
        <f t="shared" si="21"/>
        <v>#N/A</v>
      </c>
      <c r="H100" s="159" t="e">
        <f t="shared" si="22"/>
        <v>#N/A</v>
      </c>
      <c r="I100" s="159" t="e">
        <f t="shared" si="23"/>
        <v>#N/A</v>
      </c>
      <c r="J100" s="159" t="e">
        <f t="shared" si="24"/>
        <v>#N/A</v>
      </c>
      <c r="K100" s="159" t="e">
        <f t="shared" si="25"/>
        <v>#N/A</v>
      </c>
      <c r="L100" s="159" t="e">
        <f t="shared" si="26"/>
        <v>#N/A</v>
      </c>
      <c r="M100" s="159" t="e">
        <f t="shared" si="27"/>
        <v>#N/A</v>
      </c>
      <c r="N100" s="159" t="e">
        <f t="shared" si="28"/>
        <v>#N/A</v>
      </c>
      <c r="O100" s="159" t="e">
        <f t="shared" si="29"/>
        <v>#N/A</v>
      </c>
      <c r="P100" s="159" t="e">
        <f t="shared" si="30"/>
        <v>#N/A</v>
      </c>
      <c r="Q100" s="159" t="e">
        <f t="shared" si="31"/>
        <v>#N/A</v>
      </c>
      <c r="R100" s="159" t="e">
        <f t="shared" si="32"/>
        <v>#N/A</v>
      </c>
      <c r="S100" s="147"/>
      <c r="T100" s="147"/>
      <c r="U100" s="146" t="str">
        <f t="shared" si="33"/>
        <v>A</v>
      </c>
      <c r="V100" s="145" t="str">
        <f t="shared" si="34"/>
        <v>NK1</v>
      </c>
      <c r="W100" s="157" t="e">
        <f>VLOOKUP($B100,GtP!$A:$DD,MATCH("Gs_0-2",GtP!$A$1:$DD$1,0),FALSE)</f>
        <v>#N/A</v>
      </c>
      <c r="X100" s="156" t="e">
        <f>VLOOKUP($B100,GtP!$A:$DD,MATCH("Gi/o_0-2",GtP!$A$1:$DD$1,0),FALSE)</f>
        <v>#N/A</v>
      </c>
      <c r="Y100" s="156" t="e">
        <f>VLOOKUP($B100,GtP!$A:$DD,MATCH("Gq/11_0-2",GtP!$A$1:$DD$1,0),FALSE)</f>
        <v>#N/A</v>
      </c>
      <c r="Z100" s="156" t="e">
        <f>VLOOKUP($B100,GtP!$A:$DD,MATCH("G12/13_0-2",GtP!$A$1:$DD$1,0),FALSE)</f>
        <v>#N/A</v>
      </c>
      <c r="AA100" s="155"/>
      <c r="AB100" s="143" t="e">
        <f t="shared" si="35"/>
        <v>#N/A</v>
      </c>
      <c r="AC100" s="315" t="str">
        <f t="shared" si="36"/>
        <v/>
      </c>
      <c r="AD100" s="349" t="str">
        <f t="shared" si="37"/>
        <v/>
      </c>
      <c r="AE100" s="349" t="str">
        <f t="shared" si="38"/>
        <v/>
      </c>
      <c r="AF100" s="311" t="str">
        <f t="shared" si="39"/>
        <v/>
      </c>
      <c r="AG100" s="141" t="e">
        <f>_xlfn.CONCAT(IF(AT100="","-","B"),IF(BG100="","-","I"),VLOOKUP($B100,GtP!$A:$BB,MATCH("Gs_0-1",GtP!$A$1:$BB$1,0),FALSE))</f>
        <v>#N/A</v>
      </c>
      <c r="AH100" s="140" t="e">
        <f>_xlfn.CONCAT(IF(AU100="","-","B"),IF(BH100="","-","I"),VLOOKUP($B100,GtP!$A:$BB,MATCH("Gs_0-1",GtP!$A$1:$BB$1,0),FALSE))</f>
        <v>#N/A</v>
      </c>
      <c r="AI100" s="140" t="e">
        <f>_xlfn.CONCAT(IF(AV100="","-","B"),IF(BI100="","-","I"),VLOOKUP($B100,GtP!$A:$BB,MATCH("Gi/o_0-1",GtP!$A$1:$BB$1,0),FALSE))</f>
        <v>#N/A</v>
      </c>
      <c r="AJ100" s="140" t="e">
        <f>_xlfn.CONCAT(IF(AW100="","-","B"),IF(BJ100="","-","I"),VLOOKUP($B100,GtP!$A:$BB,MATCH("Gi/o_0-1",GtP!$A$1:$BB$1,0),FALSE))</f>
        <v>#N/A</v>
      </c>
      <c r="AK100" s="140" t="e">
        <f>_xlfn.CONCAT(IF(AX100="","-","B"),IF(BK100="","-","I"),VLOOKUP($B100,GtP!$A:$BB,MATCH("Gi/o_0-1",GtP!$A$1:$BB$1,0),FALSE))</f>
        <v>#N/A</v>
      </c>
      <c r="AL100" s="140" t="e">
        <f>_xlfn.CONCAT(IF(AY100="","-","B"),IF(BL100="","-","I"),VLOOKUP($B100,GtP!$A:$BB,MATCH("Gi/o_0-1",GtP!$A$1:$BB$1,0),FALSE))</f>
        <v>#N/A</v>
      </c>
      <c r="AM100" s="140" t="e">
        <f>_xlfn.CONCAT(IF(AZ100="","-","B"),IF(BM100="","-","I"),VLOOKUP($B100,GtP!$A:$BB,MATCH("Gi/o_0-1",GtP!$A$1:$BB$1,0),FALSE))</f>
        <v>#N/A</v>
      </c>
      <c r="AN100" s="140" t="e">
        <f>_xlfn.CONCAT(IF(BA100="","-","B"),IF(BN100="","-","I"),VLOOKUP($B100,GtP!$A:$BB,MATCH("Gq/11_0-1",GtP!$A$1:$BB$1,0),FALSE))</f>
        <v>#N/A</v>
      </c>
      <c r="AO100" s="140" t="e">
        <f>_xlfn.CONCAT(IF(BB100="","-","B"),IF(BO100="","-","I"),VLOOKUP($B100,GtP!$A:$BB,MATCH("Gq/11_0-1",GtP!$A$1:$BB$1,0),FALSE))</f>
        <v>#N/A</v>
      </c>
      <c r="AP100" s="140" t="e">
        <f>_xlfn.CONCAT(IF(BC100="","-","B"),IF(BP100="","-","I"),VLOOKUP($B100,GtP!$A:$BB,MATCH("Gq/11_0-1",GtP!$A$1:$BB$1,0),FALSE))</f>
        <v>#N/A</v>
      </c>
      <c r="AQ100" s="140" t="e">
        <f>_xlfn.CONCAT(IF(BD100="","-","B"),IF(BQ100="","-","I"),VLOOKUP($B100,GtP!$A:$BB,MATCH("Gq/11_0-1",GtP!$A$1:$BB$1,0),FALSE))</f>
        <v>#N/A</v>
      </c>
      <c r="AR100" s="140" t="e">
        <f>_xlfn.CONCAT(IF(BE100="","-","B"),IF(BR100="","-","I"),VLOOKUP($B100,GtP!$A:$BB,MATCH("G12/13_0-1",GtP!$A$1:$BB$1,0),FALSE))</f>
        <v>#N/A</v>
      </c>
      <c r="AS100" s="140" t="e">
        <f>_xlfn.CONCAT(IF(BF100="","-","B"),IF(BS100="","-","I"),VLOOKUP($B100,GtP!$A:$BB,MATCH("G12/13_0-1",GtP!$A$1:$BB$1,0),FALSE))</f>
        <v>#N/A</v>
      </c>
      <c r="AT100" s="139" t="str">
        <f>_xlfn.IFNA(VLOOKUP($B100,'B-LogEmaxOverpEC50'!$A:$AL,MATCH(AT$1,'B-LogEmaxOverpEC50'!$A$1:$AL$1,0),FALSE),"")</f>
        <v/>
      </c>
      <c r="AU100" s="136" t="str">
        <f>_xlfn.IFNA(VLOOKUP($B100,'B-LogEmaxOverpEC50'!$A:$AL,MATCH(AU$1,'B-LogEmaxOverpEC50'!$A$1:$AL$1,0),FALSE),"")</f>
        <v/>
      </c>
      <c r="AV100" s="152" t="str">
        <f>_xlfn.IFNA(VLOOKUP($B100,'B-LogEmaxOverpEC50'!$A:$AL,MATCH(AV$1,'B-LogEmaxOverpEC50'!$A$1:$AL$1,0),FALSE),"")</f>
        <v/>
      </c>
      <c r="AW100" s="152" t="str">
        <f>_xlfn.IFNA(VLOOKUP($B100,'B-LogEmaxOverpEC50'!$A:$AL,MATCH(AW$1,'B-LogEmaxOverpEC50'!$A$1:$AL$1,0),FALSE),"")</f>
        <v/>
      </c>
      <c r="AX100" s="152" t="str">
        <f>_xlfn.IFNA(VLOOKUP($B100,'B-LogEmaxOverpEC50'!$A:$AL,MATCH(AX$1,'B-LogEmaxOverpEC50'!$A$1:$AL$1,0),FALSE),"")</f>
        <v/>
      </c>
      <c r="AY100" s="152" t="str">
        <f>_xlfn.IFNA(VLOOKUP($B100,'B-LogEmaxOverpEC50'!$A:$AL,MATCH(AY$1,'B-LogEmaxOverpEC50'!$A$1:$AL$1,0),FALSE),"")</f>
        <v/>
      </c>
      <c r="AZ100" s="152" t="str">
        <f>_xlfn.IFNA(VLOOKUP($B100,'B-LogEmaxOverpEC50'!$A:$AL,MATCH(AZ$1,'B-LogEmaxOverpEC50'!$A$1:$AL$1,0),FALSE),"")</f>
        <v/>
      </c>
      <c r="BA100" s="152" t="str">
        <f>_xlfn.IFNA(VLOOKUP($B100,'B-LogEmaxOverpEC50'!$A:$AL,MATCH(BA$1,'B-LogEmaxOverpEC50'!$A$1:$AL$1,0),FALSE),"")</f>
        <v/>
      </c>
      <c r="BB100" s="152" t="str">
        <f>_xlfn.IFNA(VLOOKUP($B100,'B-LogEmaxOverpEC50'!$A:$AL,MATCH(BB$1,'B-LogEmaxOverpEC50'!$A$1:$AL$1,0),FALSE),"")</f>
        <v/>
      </c>
      <c r="BC100" s="152" t="str">
        <f>_xlfn.IFNA(VLOOKUP($B100,'B-LogEmaxOverpEC50'!$A:$AL,MATCH(BC$1,'B-LogEmaxOverpEC50'!$A$1:$AL$1,0),FALSE),"")</f>
        <v/>
      </c>
      <c r="BD100" s="152" t="str">
        <f>_xlfn.IFNA(VLOOKUP($B100,'B-LogEmaxOverpEC50'!$A:$AL,MATCH(BD$1,'B-LogEmaxOverpEC50'!$A$1:$AL$1,0),FALSE),"")</f>
        <v/>
      </c>
      <c r="BE100" s="152" t="str">
        <f>_xlfn.IFNA(VLOOKUP($B100,'B-LogEmaxOverpEC50'!$A:$AL,MATCH(BE$1,'B-LogEmaxOverpEC50'!$A$1:$AL$1,0),FALSE),"")</f>
        <v/>
      </c>
      <c r="BF100" s="152" t="str">
        <f>_xlfn.IFNA(VLOOKUP($B100,'B-LogEmaxOverpEC50'!$A:$AL,MATCH(BF$1,'B-LogEmaxOverpEC50'!$A$1:$AL$1,0),FALSE),"")</f>
        <v/>
      </c>
      <c r="BG100" s="137">
        <f>_xlfn.IFNA(VLOOKUP($B100,'I-LogEmaxOverpEC50'!$A:$AR,MATCH(BG$1,'I-LogEmaxOverpEC50'!$A$1:$AR$1,0),FALSE),"")</f>
        <v>11.249982091319774</v>
      </c>
      <c r="BH100" s="136">
        <f>_xlfn.IFNA(VLOOKUP($B100,'I-LogEmaxOverpEC50'!$A:$AR,MATCH(BH$1,'I-LogEmaxOverpEC50'!$A$1:$AR$1,0),FALSE),"")</f>
        <v>11.220495738331756</v>
      </c>
      <c r="BI100" s="136">
        <f>_xlfn.IFNA(VLOOKUP($B100,'I-LogEmaxOverpEC50'!$A:$AR,MATCH(BI$1,'I-LogEmaxOverpEC50'!$A$1:$AR$1,0),FALSE),"")</f>
        <v>11.460685998784019</v>
      </c>
      <c r="BJ100" s="136">
        <f>_xlfn.IFNA(VLOOKUP($B100,'I-LogEmaxOverpEC50'!$A:$AR,MATCH(BJ$1,'I-LogEmaxOverpEC50'!$A$1:$AR$1,0),FALSE),"")</f>
        <v>11.460685998784019</v>
      </c>
      <c r="BK100" s="136">
        <f>_xlfn.IFNA(VLOOKUP($B100,'I-LogEmaxOverpEC50'!$A:$AR,MATCH(BK$1,'I-LogEmaxOverpEC50'!$A$1:$AR$1,0),FALSE),"")</f>
        <v>11.19245659547156</v>
      </c>
      <c r="BL100" s="136">
        <f>_xlfn.IFNA(VLOOKUP($B100,'I-LogEmaxOverpEC50'!$A:$AR,MATCH(BL$1,'I-LogEmaxOverpEC50'!$A$1:$AR$1,0),FALSE),"")</f>
        <v>11.19245659547156</v>
      </c>
      <c r="BM100" s="136">
        <f>_xlfn.IFNA(VLOOKUP($B100,'I-LogEmaxOverpEC50'!$A:$AR,MATCH(BM$1,'I-LogEmaxOverpEC50'!$A$1:$AR$1,0),FALSE),"")</f>
        <v>11.25852018231657</v>
      </c>
      <c r="BN100" s="136">
        <f>_xlfn.IFNA(VLOOKUP($B100,'I-LogEmaxOverpEC50'!$A:$AR,MATCH(BN$1,'I-LogEmaxOverpEC50'!$A$1:$AR$1,0),FALSE),"")</f>
        <v>11.803443934472115</v>
      </c>
      <c r="BO100" s="136">
        <f>_xlfn.IFNA(VLOOKUP($B100,'I-LogEmaxOverpEC50'!$A:$AR,MATCH(BO$1,'I-LogEmaxOverpEC50'!$A$1:$AR$1,0),FALSE),"")</f>
        <v>11.803443934472115</v>
      </c>
      <c r="BP100" s="136">
        <f>_xlfn.IFNA(VLOOKUP($B100,'I-LogEmaxOverpEC50'!$A:$AR,MATCH(BP$1,'I-LogEmaxOverpEC50'!$A$1:$AR$1,0),FALSE),"")</f>
        <v>11.900166022596263</v>
      </c>
      <c r="BQ100" s="136">
        <f>_xlfn.IFNA(VLOOKUP($B100,'I-LogEmaxOverpEC50'!$A:$AR,MATCH(BQ$1,'I-LogEmaxOverpEC50'!$A$1:$AR$1,0),FALSE),"")</f>
        <v>10.738833862542734</v>
      </c>
      <c r="BR100" s="136">
        <f>_xlfn.IFNA(VLOOKUP($B100,'I-LogEmaxOverpEC50'!$A:$AR,MATCH(BR$1,'I-LogEmaxOverpEC50'!$A$1:$AR$1,0),FALSE),"")</f>
        <v>11.204701837331855</v>
      </c>
      <c r="BS100" s="136">
        <f>_xlfn.IFNA(VLOOKUP($B100,'I-LogEmaxOverpEC50'!$A:$AR,MATCH(BS$1,'I-LogEmaxOverpEC50'!$A$1:$AR$1,0),FALSE),"")</f>
        <v>11.531947685173034</v>
      </c>
      <c r="BT100" s="153"/>
      <c r="BU100" s="153"/>
      <c r="BV100" s="153"/>
      <c r="BW100" s="153"/>
      <c r="BX100" s="153"/>
      <c r="BY100" s="153"/>
      <c r="BZ100" s="153"/>
      <c r="CA100" s="153"/>
      <c r="CB100" s="153"/>
      <c r="CC100" s="153"/>
      <c r="CD100" s="153"/>
      <c r="CE100" s="153"/>
      <c r="CF100" s="153"/>
      <c r="CG100" s="153"/>
      <c r="CH100" s="153"/>
      <c r="CI100" s="153"/>
      <c r="CJ100" s="153"/>
    </row>
    <row r="101" spans="1:88" s="163" customFormat="1" x14ac:dyDescent="0.2">
      <c r="A101" s="146" t="e" cm="1">
        <f t="array" ref="A101">_xlfn.IFS(SUM(F101:R101)&gt;0,1,AB101&gt;0,2,TRUE,3)</f>
        <v>#N/A</v>
      </c>
      <c r="B101" s="146" t="s">
        <v>187</v>
      </c>
      <c r="C101" s="164"/>
      <c r="D101" s="151" t="str">
        <f>_xlfn.XLOOKUP(B101,RecNamesAll!A:A,RecNamesAll!E:E)</f>
        <v>A</v>
      </c>
      <c r="E101" s="150" t="str">
        <f>_xlfn.XLOOKUP(B101,RecNamesAll!A:A,RecNamesAll!C:C)</f>
        <v>NK2</v>
      </c>
      <c r="F101" s="160" t="e">
        <f t="shared" si="20"/>
        <v>#N/A</v>
      </c>
      <c r="G101" s="159" t="e">
        <f t="shared" si="21"/>
        <v>#N/A</v>
      </c>
      <c r="H101" s="159" t="e">
        <f t="shared" si="22"/>
        <v>#N/A</v>
      </c>
      <c r="I101" s="159" t="e">
        <f t="shared" si="23"/>
        <v>#N/A</v>
      </c>
      <c r="J101" s="159" t="e">
        <f t="shared" si="24"/>
        <v>#N/A</v>
      </c>
      <c r="K101" s="159" t="e">
        <f t="shared" si="25"/>
        <v>#N/A</v>
      </c>
      <c r="L101" s="159" t="e">
        <f t="shared" si="26"/>
        <v>#N/A</v>
      </c>
      <c r="M101" s="159" t="e">
        <f t="shared" si="27"/>
        <v>#N/A</v>
      </c>
      <c r="N101" s="159" t="e">
        <f t="shared" si="28"/>
        <v>#N/A</v>
      </c>
      <c r="O101" s="159" t="e">
        <f t="shared" si="29"/>
        <v>#N/A</v>
      </c>
      <c r="P101" s="159" t="e">
        <f t="shared" si="30"/>
        <v>#N/A</v>
      </c>
      <c r="Q101" s="159" t="e">
        <f t="shared" si="31"/>
        <v>#N/A</v>
      </c>
      <c r="R101" s="159" t="e">
        <f t="shared" si="32"/>
        <v>#N/A</v>
      </c>
      <c r="S101" s="147"/>
      <c r="T101" s="147"/>
      <c r="U101" s="146" t="str">
        <f t="shared" si="33"/>
        <v>A</v>
      </c>
      <c r="V101" s="145" t="str">
        <f t="shared" si="34"/>
        <v>NK2</v>
      </c>
      <c r="W101" s="157" t="e">
        <f>VLOOKUP($B101,GtP!$A:$DD,MATCH("Gs_0-2",GtP!$A$1:$DD$1,0),FALSE)</f>
        <v>#N/A</v>
      </c>
      <c r="X101" s="156" t="e">
        <f>VLOOKUP($B101,GtP!$A:$DD,MATCH("Gi/o_0-2",GtP!$A$1:$DD$1,0),FALSE)</f>
        <v>#N/A</v>
      </c>
      <c r="Y101" s="156" t="e">
        <f>VLOOKUP($B101,GtP!$A:$DD,MATCH("Gq/11_0-2",GtP!$A$1:$DD$1,0),FALSE)</f>
        <v>#N/A</v>
      </c>
      <c r="Z101" s="156" t="e">
        <f>VLOOKUP($B101,GtP!$A:$DD,MATCH("G12/13_0-2",GtP!$A$1:$DD$1,0),FALSE)</f>
        <v>#N/A</v>
      </c>
      <c r="AA101" s="155"/>
      <c r="AB101" s="143" t="e">
        <f t="shared" si="35"/>
        <v>#N/A</v>
      </c>
      <c r="AC101" s="315" t="str">
        <f t="shared" si="36"/>
        <v/>
      </c>
      <c r="AD101" s="349" t="str">
        <f t="shared" si="37"/>
        <v/>
      </c>
      <c r="AE101" s="349" t="str">
        <f t="shared" si="38"/>
        <v/>
      </c>
      <c r="AF101" s="311" t="str">
        <f t="shared" si="39"/>
        <v/>
      </c>
      <c r="AG101" s="141" t="e">
        <f>_xlfn.CONCAT(IF(AT101="","-","B"),IF(BG101="","-","I"),VLOOKUP($B101,GtP!$A:$BB,MATCH("Gs_0-1",GtP!$A$1:$BB$1,0),FALSE))</f>
        <v>#N/A</v>
      </c>
      <c r="AH101" s="140" t="e">
        <f>_xlfn.CONCAT(IF(AU101="","-","B"),IF(BH101="","-","I"),VLOOKUP($B101,GtP!$A:$BB,MATCH("Gs_0-1",GtP!$A$1:$BB$1,0),FALSE))</f>
        <v>#N/A</v>
      </c>
      <c r="AI101" s="140" t="e">
        <f>_xlfn.CONCAT(IF(AV101="","-","B"),IF(BI101="","-","I"),VLOOKUP($B101,GtP!$A:$BB,MATCH("Gi/o_0-1",GtP!$A$1:$BB$1,0),FALSE))</f>
        <v>#N/A</v>
      </c>
      <c r="AJ101" s="140" t="e">
        <f>_xlfn.CONCAT(IF(AW101="","-","B"),IF(BJ101="","-","I"),VLOOKUP($B101,GtP!$A:$BB,MATCH("Gi/o_0-1",GtP!$A$1:$BB$1,0),FALSE))</f>
        <v>#N/A</v>
      </c>
      <c r="AK101" s="140" t="e">
        <f>_xlfn.CONCAT(IF(AX101="","-","B"),IF(BK101="","-","I"),VLOOKUP($B101,GtP!$A:$BB,MATCH("Gi/o_0-1",GtP!$A$1:$BB$1,0),FALSE))</f>
        <v>#N/A</v>
      </c>
      <c r="AL101" s="140" t="e">
        <f>_xlfn.CONCAT(IF(AY101="","-","B"),IF(BL101="","-","I"),VLOOKUP($B101,GtP!$A:$BB,MATCH("Gi/o_0-1",GtP!$A$1:$BB$1,0),FALSE))</f>
        <v>#N/A</v>
      </c>
      <c r="AM101" s="140" t="e">
        <f>_xlfn.CONCAT(IF(AZ101="","-","B"),IF(BM101="","-","I"),VLOOKUP($B101,GtP!$A:$BB,MATCH("Gi/o_0-1",GtP!$A$1:$BB$1,0),FALSE))</f>
        <v>#N/A</v>
      </c>
      <c r="AN101" s="140" t="e">
        <f>_xlfn.CONCAT(IF(BA101="","-","B"),IF(BN101="","-","I"),VLOOKUP($B101,GtP!$A:$BB,MATCH("Gq/11_0-1",GtP!$A$1:$BB$1,0),FALSE))</f>
        <v>#N/A</v>
      </c>
      <c r="AO101" s="140" t="e">
        <f>_xlfn.CONCAT(IF(BB101="","-","B"),IF(BO101="","-","I"),VLOOKUP($B101,GtP!$A:$BB,MATCH("Gq/11_0-1",GtP!$A$1:$BB$1,0),FALSE))</f>
        <v>#N/A</v>
      </c>
      <c r="AP101" s="140" t="e">
        <f>_xlfn.CONCAT(IF(BC101="","-","B"),IF(BP101="","-","I"),VLOOKUP($B101,GtP!$A:$BB,MATCH("Gq/11_0-1",GtP!$A$1:$BB$1,0),FALSE))</f>
        <v>#N/A</v>
      </c>
      <c r="AQ101" s="140" t="e">
        <f>_xlfn.CONCAT(IF(BD101="","-","B"),IF(BQ101="","-","I"),VLOOKUP($B101,GtP!$A:$BB,MATCH("Gq/11_0-1",GtP!$A$1:$BB$1,0),FALSE))</f>
        <v>#N/A</v>
      </c>
      <c r="AR101" s="140" t="e">
        <f>_xlfn.CONCAT(IF(BE101="","-","B"),IF(BR101="","-","I"),VLOOKUP($B101,GtP!$A:$BB,MATCH("G12/13_0-1",GtP!$A$1:$BB$1,0),FALSE))</f>
        <v>#N/A</v>
      </c>
      <c r="AS101" s="140" t="e">
        <f>_xlfn.CONCAT(IF(BF101="","-","B"),IF(BS101="","-","I"),VLOOKUP($B101,GtP!$A:$BB,MATCH("G12/13_0-1",GtP!$A$1:$BB$1,0),FALSE))</f>
        <v>#N/A</v>
      </c>
      <c r="AT101" s="139" t="str">
        <f>_xlfn.IFNA(VLOOKUP($B101,'B-LogEmaxOverpEC50'!$A:$AL,MATCH(AT$1,'B-LogEmaxOverpEC50'!$A$1:$AL$1,0),FALSE),"")</f>
        <v/>
      </c>
      <c r="AU101" s="136" t="str">
        <f>_xlfn.IFNA(VLOOKUP($B101,'B-LogEmaxOverpEC50'!$A:$AL,MATCH(AU$1,'B-LogEmaxOverpEC50'!$A$1:$AL$1,0),FALSE),"")</f>
        <v/>
      </c>
      <c r="AV101" s="152" t="str">
        <f>_xlfn.IFNA(VLOOKUP($B101,'B-LogEmaxOverpEC50'!$A:$AL,MATCH(AV$1,'B-LogEmaxOverpEC50'!$A$1:$AL$1,0),FALSE),"")</f>
        <v/>
      </c>
      <c r="AW101" s="152" t="str">
        <f>_xlfn.IFNA(VLOOKUP($B101,'B-LogEmaxOverpEC50'!$A:$AL,MATCH(AW$1,'B-LogEmaxOverpEC50'!$A$1:$AL$1,0),FALSE),"")</f>
        <v/>
      </c>
      <c r="AX101" s="152" t="str">
        <f>_xlfn.IFNA(VLOOKUP($B101,'B-LogEmaxOverpEC50'!$A:$AL,MATCH(AX$1,'B-LogEmaxOverpEC50'!$A$1:$AL$1,0),FALSE),"")</f>
        <v/>
      </c>
      <c r="AY101" s="152" t="str">
        <f>_xlfn.IFNA(VLOOKUP($B101,'B-LogEmaxOverpEC50'!$A:$AL,MATCH(AY$1,'B-LogEmaxOverpEC50'!$A$1:$AL$1,0),FALSE),"")</f>
        <v/>
      </c>
      <c r="AZ101" s="152" t="str">
        <f>_xlfn.IFNA(VLOOKUP($B101,'B-LogEmaxOverpEC50'!$A:$AL,MATCH(AZ$1,'B-LogEmaxOverpEC50'!$A$1:$AL$1,0),FALSE),"")</f>
        <v/>
      </c>
      <c r="BA101" s="152" t="str">
        <f>_xlfn.IFNA(VLOOKUP($B101,'B-LogEmaxOverpEC50'!$A:$AL,MATCH(BA$1,'B-LogEmaxOverpEC50'!$A$1:$AL$1,0),FALSE),"")</f>
        <v/>
      </c>
      <c r="BB101" s="152" t="str">
        <f>_xlfn.IFNA(VLOOKUP($B101,'B-LogEmaxOverpEC50'!$A:$AL,MATCH(BB$1,'B-LogEmaxOverpEC50'!$A$1:$AL$1,0),FALSE),"")</f>
        <v/>
      </c>
      <c r="BC101" s="152" t="str">
        <f>_xlfn.IFNA(VLOOKUP($B101,'B-LogEmaxOverpEC50'!$A:$AL,MATCH(BC$1,'B-LogEmaxOverpEC50'!$A$1:$AL$1,0),FALSE),"")</f>
        <v/>
      </c>
      <c r="BD101" s="152" t="str">
        <f>_xlfn.IFNA(VLOOKUP($B101,'B-LogEmaxOverpEC50'!$A:$AL,MATCH(BD$1,'B-LogEmaxOverpEC50'!$A$1:$AL$1,0),FALSE),"")</f>
        <v/>
      </c>
      <c r="BE101" s="152" t="str">
        <f>_xlfn.IFNA(VLOOKUP($B101,'B-LogEmaxOverpEC50'!$A:$AL,MATCH(BE$1,'B-LogEmaxOverpEC50'!$A$1:$AL$1,0),FALSE),"")</f>
        <v/>
      </c>
      <c r="BF101" s="152" t="str">
        <f>_xlfn.IFNA(VLOOKUP($B101,'B-LogEmaxOverpEC50'!$A:$AL,MATCH(BF$1,'B-LogEmaxOverpEC50'!$A$1:$AL$1,0),FALSE),"")</f>
        <v/>
      </c>
      <c r="BG101" s="137">
        <f>_xlfn.IFNA(VLOOKUP($B101,'I-LogEmaxOverpEC50'!$A:$AR,MATCH(BG$1,'I-LogEmaxOverpEC50'!$A$1:$AR$1,0),FALSE),"")</f>
        <v>10.350005303575418</v>
      </c>
      <c r="BH101" s="136">
        <f>_xlfn.IFNA(VLOOKUP($B101,'I-LogEmaxOverpEC50'!$A:$AR,MATCH(BH$1,'I-LogEmaxOverpEC50'!$A$1:$AR$1,0),FALSE),"")</f>
        <v>10.374191072304431</v>
      </c>
      <c r="BI101" s="136">
        <f>_xlfn.IFNA(VLOOKUP($B101,'I-LogEmaxOverpEC50'!$A:$AR,MATCH(BI$1,'I-LogEmaxOverpEC50'!$A$1:$AR$1,0),FALSE),"")</f>
        <v>11.180255923717622</v>
      </c>
      <c r="BJ101" s="136">
        <f>_xlfn.IFNA(VLOOKUP($B101,'I-LogEmaxOverpEC50'!$A:$AR,MATCH(BJ$1,'I-LogEmaxOverpEC50'!$A$1:$AR$1,0),FALSE),"")</f>
        <v>11.180255923717622</v>
      </c>
      <c r="BK101" s="136">
        <f>_xlfn.IFNA(VLOOKUP($B101,'I-LogEmaxOverpEC50'!$A:$AR,MATCH(BK$1,'I-LogEmaxOverpEC50'!$A$1:$AR$1,0),FALSE),"")</f>
        <v>10.585805149250897</v>
      </c>
      <c r="BL101" s="136">
        <f>_xlfn.IFNA(VLOOKUP($B101,'I-LogEmaxOverpEC50'!$A:$AR,MATCH(BL$1,'I-LogEmaxOverpEC50'!$A$1:$AR$1,0),FALSE),"")</f>
        <v>10.585805149250897</v>
      </c>
      <c r="BM101" s="136">
        <f>_xlfn.IFNA(VLOOKUP($B101,'I-LogEmaxOverpEC50'!$A:$AR,MATCH(BM$1,'I-LogEmaxOverpEC50'!$A$1:$AR$1,0),FALSE),"")</f>
        <v>10.703210900590706</v>
      </c>
      <c r="BN101" s="136">
        <f>_xlfn.IFNA(VLOOKUP($B101,'I-LogEmaxOverpEC50'!$A:$AR,MATCH(BN$1,'I-LogEmaxOverpEC50'!$A$1:$AR$1,0),FALSE),"")</f>
        <v>11.821673561116468</v>
      </c>
      <c r="BO101" s="136">
        <f>_xlfn.IFNA(VLOOKUP($B101,'I-LogEmaxOverpEC50'!$A:$AR,MATCH(BO$1,'I-LogEmaxOverpEC50'!$A$1:$AR$1,0),FALSE),"")</f>
        <v>11.821673561116468</v>
      </c>
      <c r="BP101" s="136">
        <f>_xlfn.IFNA(VLOOKUP($B101,'I-LogEmaxOverpEC50'!$A:$AR,MATCH(BP$1,'I-LogEmaxOverpEC50'!$A$1:$AR$1,0),FALSE),"")</f>
        <v>11.848778364496255</v>
      </c>
      <c r="BQ101" s="136">
        <f>_xlfn.IFNA(VLOOKUP($B101,'I-LogEmaxOverpEC50'!$A:$AR,MATCH(BQ$1,'I-LogEmaxOverpEC50'!$A$1:$AR$1,0),FALSE),"")</f>
        <v>10.240480025557565</v>
      </c>
      <c r="BR101" s="136">
        <f>_xlfn.IFNA(VLOOKUP($B101,'I-LogEmaxOverpEC50'!$A:$AR,MATCH(BR$1,'I-LogEmaxOverpEC50'!$A$1:$AR$1,0),FALSE),"")</f>
        <v>10.665562123075626</v>
      </c>
      <c r="BS101" s="136">
        <f>_xlfn.IFNA(VLOOKUP($B101,'I-LogEmaxOverpEC50'!$A:$AR,MATCH(BS$1,'I-LogEmaxOverpEC50'!$A$1:$AR$1,0),FALSE),"")</f>
        <v>10.569149247241453</v>
      </c>
      <c r="BT101" s="153"/>
      <c r="BU101" s="153"/>
      <c r="BV101" s="153"/>
      <c r="BW101" s="153"/>
      <c r="BX101" s="153"/>
      <c r="BY101" s="153"/>
      <c r="BZ101" s="153"/>
      <c r="CA101" s="153"/>
      <c r="CB101" s="153"/>
      <c r="CC101" s="153"/>
      <c r="CD101" s="153"/>
      <c r="CE101" s="153"/>
      <c r="CF101" s="153"/>
      <c r="CG101" s="153"/>
      <c r="CH101" s="153"/>
      <c r="CI101" s="153"/>
      <c r="CJ101" s="153"/>
    </row>
    <row r="102" spans="1:88" s="163" customFormat="1" x14ac:dyDescent="0.2">
      <c r="A102" s="146" cm="1">
        <f t="array" ref="A102">_xlfn.IFS(SUM(F102:R102)&gt;0,1,AB102&gt;0,2,TRUE,3)</f>
        <v>1</v>
      </c>
      <c r="B102" s="146" t="s">
        <v>188</v>
      </c>
      <c r="C102" s="164"/>
      <c r="D102" s="151" t="str">
        <f>_xlfn.XLOOKUP(B102,RecNamesAll!A:A,RecNamesAll!E:E)</f>
        <v>A</v>
      </c>
      <c r="E102" s="150" t="str">
        <f>_xlfn.XLOOKUP(B102,RecNamesAll!A:A,RecNamesAll!C:C)</f>
        <v>NK3</v>
      </c>
      <c r="F102" s="160" t="str">
        <f t="shared" si="20"/>
        <v/>
      </c>
      <c r="G102" s="159" t="str">
        <f t="shared" si="21"/>
        <v/>
      </c>
      <c r="H102" s="159" t="str">
        <f t="shared" si="22"/>
        <v/>
      </c>
      <c r="I102" s="159" t="str">
        <f t="shared" si="23"/>
        <v/>
      </c>
      <c r="J102" s="159" t="str">
        <f t="shared" si="24"/>
        <v/>
      </c>
      <c r="K102" s="159" t="str">
        <f t="shared" si="25"/>
        <v/>
      </c>
      <c r="L102" s="159" t="str">
        <f t="shared" si="26"/>
        <v/>
      </c>
      <c r="M102" s="159">
        <f t="shared" si="27"/>
        <v>10.465139254897558</v>
      </c>
      <c r="N102" s="159">
        <f t="shared" si="28"/>
        <v>10.465139254897558</v>
      </c>
      <c r="O102" s="159">
        <f t="shared" si="29"/>
        <v>10.534308205131262</v>
      </c>
      <c r="P102" s="159">
        <f t="shared" si="30"/>
        <v>9.1848275230065539</v>
      </c>
      <c r="Q102" s="159" t="str">
        <f t="shared" si="31"/>
        <v/>
      </c>
      <c r="R102" s="159" t="str">
        <f t="shared" si="32"/>
        <v/>
      </c>
      <c r="S102" s="147"/>
      <c r="T102" s="147"/>
      <c r="U102" s="146" t="str">
        <f t="shared" si="33"/>
        <v>A</v>
      </c>
      <c r="V102" s="145" t="str">
        <f t="shared" si="34"/>
        <v>NK3</v>
      </c>
      <c r="W102" s="157">
        <f>VLOOKUP($B102,GtP!$A:$DD,MATCH("Gs_0-2",GtP!$A$1:$DD$1,0),FALSE)</f>
        <v>0</v>
      </c>
      <c r="X102" s="156">
        <f>VLOOKUP($B102,GtP!$A:$DD,MATCH("Gi/o_0-2",GtP!$A$1:$DD$1,0),FALSE)</f>
        <v>0</v>
      </c>
      <c r="Y102" s="156">
        <f>VLOOKUP($B102,GtP!$A:$DD,MATCH("Gq/11_0-2",GtP!$A$1:$DD$1,0),FALSE)</f>
        <v>1</v>
      </c>
      <c r="Z102" s="156">
        <f>VLOOKUP($B102,GtP!$A:$DD,MATCH("G12/13_0-2",GtP!$A$1:$DD$1,0),FALSE)</f>
        <v>0</v>
      </c>
      <c r="AA102" s="155"/>
      <c r="AB102" s="143">
        <f t="shared" si="35"/>
        <v>1</v>
      </c>
      <c r="AC102" s="315" t="str">
        <f t="shared" si="36"/>
        <v/>
      </c>
      <c r="AD102" s="349" t="str">
        <f t="shared" si="37"/>
        <v/>
      </c>
      <c r="AE102" s="349">
        <f t="shared" si="38"/>
        <v>4</v>
      </c>
      <c r="AF102" s="311" t="str">
        <f t="shared" si="39"/>
        <v/>
      </c>
      <c r="AG102" s="141" t="str">
        <f>_xlfn.CONCAT(IF(AT102="","-","B"),IF(BG102="","-","I"),VLOOKUP($B102,GtP!$A:$BB,MATCH("Gs_0-1",GtP!$A$1:$BB$1,0),FALSE))</f>
        <v>-I-</v>
      </c>
      <c r="AH102" s="140" t="str">
        <f>_xlfn.CONCAT(IF(AU102="","-","B"),IF(BH102="","-","I"),VLOOKUP($B102,GtP!$A:$BB,MATCH("Gs_0-1",GtP!$A$1:$BB$1,0),FALSE))</f>
        <v>-I-</v>
      </c>
      <c r="AI102" s="140" t="str">
        <f>_xlfn.CONCAT(IF(AV102="","-","B"),IF(BI102="","-","I"),VLOOKUP($B102,GtP!$A:$BB,MATCH("Gi/o_0-1",GtP!$A$1:$BB$1,0),FALSE))</f>
        <v>-I-</v>
      </c>
      <c r="AJ102" s="140" t="str">
        <f>_xlfn.CONCAT(IF(AW102="","-","B"),IF(BJ102="","-","I"),VLOOKUP($B102,GtP!$A:$BB,MATCH("Gi/o_0-1",GtP!$A$1:$BB$1,0),FALSE))</f>
        <v>-I-</v>
      </c>
      <c r="AK102" s="140" t="str">
        <f>_xlfn.CONCAT(IF(AX102="","-","B"),IF(BK102="","-","I"),VLOOKUP($B102,GtP!$A:$BB,MATCH("Gi/o_0-1",GtP!$A$1:$BB$1,0),FALSE))</f>
        <v>-I-</v>
      </c>
      <c r="AL102" s="140" t="str">
        <f>_xlfn.CONCAT(IF(AY102="","-","B"),IF(BL102="","-","I"),VLOOKUP($B102,GtP!$A:$BB,MATCH("Gi/o_0-1",GtP!$A$1:$BB$1,0),FALSE))</f>
        <v>-I-</v>
      </c>
      <c r="AM102" s="140" t="str">
        <f>_xlfn.CONCAT(IF(AZ102="","-","B"),IF(BM102="","-","I"),VLOOKUP($B102,GtP!$A:$BB,MATCH("Gi/o_0-1",GtP!$A$1:$BB$1,0),FALSE))</f>
        <v>-I-</v>
      </c>
      <c r="AN102" s="140" t="str">
        <f>_xlfn.CONCAT(IF(BA102="","-","B"),IF(BN102="","-","I"),VLOOKUP($B102,GtP!$A:$BB,MATCH("Gq/11_0-1",GtP!$A$1:$BB$1,0),FALSE))</f>
        <v>-IG</v>
      </c>
      <c r="AO102" s="140" t="str">
        <f>_xlfn.CONCAT(IF(BB102="","-","B"),IF(BO102="","-","I"),VLOOKUP($B102,GtP!$A:$BB,MATCH("Gq/11_0-1",GtP!$A$1:$BB$1,0),FALSE))</f>
        <v>-IG</v>
      </c>
      <c r="AP102" s="140" t="str">
        <f>_xlfn.CONCAT(IF(BC102="","-","B"),IF(BP102="","-","I"),VLOOKUP($B102,GtP!$A:$BB,MATCH("Gq/11_0-1",GtP!$A$1:$BB$1,0),FALSE))</f>
        <v>-IG</v>
      </c>
      <c r="AQ102" s="140" t="str">
        <f>_xlfn.CONCAT(IF(BD102="","-","B"),IF(BQ102="","-","I"),VLOOKUP($B102,GtP!$A:$BB,MATCH("Gq/11_0-1",GtP!$A$1:$BB$1,0),FALSE))</f>
        <v>-IG</v>
      </c>
      <c r="AR102" s="140" t="str">
        <f>_xlfn.CONCAT(IF(BE102="","-","B"),IF(BR102="","-","I"),VLOOKUP($B102,GtP!$A:$BB,MATCH("G12/13_0-1",GtP!$A$1:$BB$1,0),FALSE))</f>
        <v>-I-</v>
      </c>
      <c r="AS102" s="140" t="str">
        <f>_xlfn.CONCAT(IF(BF102="","-","B"),IF(BS102="","-","I"),VLOOKUP($B102,GtP!$A:$BB,MATCH("G12/13_0-1",GtP!$A$1:$BB$1,0),FALSE))</f>
        <v>-I-</v>
      </c>
      <c r="AT102" s="139" t="str">
        <f>_xlfn.IFNA(VLOOKUP($B102,'B-LogEmaxOverpEC50'!$A:$AL,MATCH(AT$1,'B-LogEmaxOverpEC50'!$A$1:$AL$1,0),FALSE),"")</f>
        <v/>
      </c>
      <c r="AU102" s="136" t="str">
        <f>_xlfn.IFNA(VLOOKUP($B102,'B-LogEmaxOverpEC50'!$A:$AL,MATCH(AU$1,'B-LogEmaxOverpEC50'!$A$1:$AL$1,0),FALSE),"")</f>
        <v/>
      </c>
      <c r="AV102" s="152" t="str">
        <f>_xlfn.IFNA(VLOOKUP($B102,'B-LogEmaxOverpEC50'!$A:$AL,MATCH(AV$1,'B-LogEmaxOverpEC50'!$A$1:$AL$1,0),FALSE),"")</f>
        <v/>
      </c>
      <c r="AW102" s="152" t="str">
        <f>_xlfn.IFNA(VLOOKUP($B102,'B-LogEmaxOverpEC50'!$A:$AL,MATCH(AW$1,'B-LogEmaxOverpEC50'!$A$1:$AL$1,0),FALSE),"")</f>
        <v/>
      </c>
      <c r="AX102" s="152" t="str">
        <f>_xlfn.IFNA(VLOOKUP($B102,'B-LogEmaxOverpEC50'!$A:$AL,MATCH(AX$1,'B-LogEmaxOverpEC50'!$A$1:$AL$1,0),FALSE),"")</f>
        <v/>
      </c>
      <c r="AY102" s="152" t="str">
        <f>_xlfn.IFNA(VLOOKUP($B102,'B-LogEmaxOverpEC50'!$A:$AL,MATCH(AY$1,'B-LogEmaxOverpEC50'!$A$1:$AL$1,0),FALSE),"")</f>
        <v/>
      </c>
      <c r="AZ102" s="152" t="str">
        <f>_xlfn.IFNA(VLOOKUP($B102,'B-LogEmaxOverpEC50'!$A:$AL,MATCH(AZ$1,'B-LogEmaxOverpEC50'!$A$1:$AL$1,0),FALSE),"")</f>
        <v/>
      </c>
      <c r="BA102" s="152" t="str">
        <f>_xlfn.IFNA(VLOOKUP($B102,'B-LogEmaxOverpEC50'!$A:$AL,MATCH(BA$1,'B-LogEmaxOverpEC50'!$A$1:$AL$1,0),FALSE),"")</f>
        <v/>
      </c>
      <c r="BB102" s="152" t="str">
        <f>_xlfn.IFNA(VLOOKUP($B102,'B-LogEmaxOverpEC50'!$A:$AL,MATCH(BB$1,'B-LogEmaxOverpEC50'!$A$1:$AL$1,0),FALSE),"")</f>
        <v/>
      </c>
      <c r="BC102" s="152" t="str">
        <f>_xlfn.IFNA(VLOOKUP($B102,'B-LogEmaxOverpEC50'!$A:$AL,MATCH(BC$1,'B-LogEmaxOverpEC50'!$A$1:$AL$1,0),FALSE),"")</f>
        <v/>
      </c>
      <c r="BD102" s="152" t="str">
        <f>_xlfn.IFNA(VLOOKUP($B102,'B-LogEmaxOverpEC50'!$A:$AL,MATCH(BD$1,'B-LogEmaxOverpEC50'!$A$1:$AL$1,0),FALSE),"")</f>
        <v/>
      </c>
      <c r="BE102" s="152" t="str">
        <f>_xlfn.IFNA(VLOOKUP($B102,'B-LogEmaxOverpEC50'!$A:$AL,MATCH(BE$1,'B-LogEmaxOverpEC50'!$A$1:$AL$1,0),FALSE),"")</f>
        <v/>
      </c>
      <c r="BF102" s="152" t="str">
        <f>_xlfn.IFNA(VLOOKUP($B102,'B-LogEmaxOverpEC50'!$A:$AL,MATCH(BF$1,'B-LogEmaxOverpEC50'!$A$1:$AL$1,0),FALSE),"")</f>
        <v/>
      </c>
      <c r="BG102" s="137">
        <f>_xlfn.IFNA(VLOOKUP($B102,'I-LogEmaxOverpEC50'!$A:$AR,MATCH(BG$1,'I-LogEmaxOverpEC50'!$A$1:$AR$1,0),FALSE),"")</f>
        <v>9.784184696918631</v>
      </c>
      <c r="BH102" s="136">
        <f>_xlfn.IFNA(VLOOKUP($B102,'I-LogEmaxOverpEC50'!$A:$AR,MATCH(BH$1,'I-LogEmaxOverpEC50'!$A$1:$AR$1,0),FALSE),"")</f>
        <v>9.6907969682801927</v>
      </c>
      <c r="BI102" s="136">
        <f>_xlfn.IFNA(VLOOKUP($B102,'I-LogEmaxOverpEC50'!$A:$AR,MATCH(BI$1,'I-LogEmaxOverpEC50'!$A$1:$AR$1,0),FALSE),"")</f>
        <v>9.9240166588117162</v>
      </c>
      <c r="BJ102" s="136">
        <f>_xlfn.IFNA(VLOOKUP($B102,'I-LogEmaxOverpEC50'!$A:$AR,MATCH(BJ$1,'I-LogEmaxOverpEC50'!$A$1:$AR$1,0),FALSE),"")</f>
        <v>9.9240166588117162</v>
      </c>
      <c r="BK102" s="136">
        <f>_xlfn.IFNA(VLOOKUP($B102,'I-LogEmaxOverpEC50'!$A:$AR,MATCH(BK$1,'I-LogEmaxOverpEC50'!$A$1:$AR$1,0),FALSE),"")</f>
        <v>9.2169879763518683</v>
      </c>
      <c r="BL102" s="136">
        <f>_xlfn.IFNA(VLOOKUP($B102,'I-LogEmaxOverpEC50'!$A:$AR,MATCH(BL$1,'I-LogEmaxOverpEC50'!$A$1:$AR$1,0),FALSE),"")</f>
        <v>9.2169879763518683</v>
      </c>
      <c r="BM102" s="136">
        <f>_xlfn.IFNA(VLOOKUP($B102,'I-LogEmaxOverpEC50'!$A:$AR,MATCH(BM$1,'I-LogEmaxOverpEC50'!$A$1:$AR$1,0),FALSE),"")</f>
        <v>9.382629826305001</v>
      </c>
      <c r="BN102" s="136">
        <f>_xlfn.IFNA(VLOOKUP($B102,'I-LogEmaxOverpEC50'!$A:$AR,MATCH(BN$1,'I-LogEmaxOverpEC50'!$A$1:$AR$1,0),FALSE),"")</f>
        <v>10.465139254897558</v>
      </c>
      <c r="BO102" s="136">
        <f>_xlfn.IFNA(VLOOKUP($B102,'I-LogEmaxOverpEC50'!$A:$AR,MATCH(BO$1,'I-LogEmaxOverpEC50'!$A$1:$AR$1,0),FALSE),"")</f>
        <v>10.465139254897558</v>
      </c>
      <c r="BP102" s="136">
        <f>_xlfn.IFNA(VLOOKUP($B102,'I-LogEmaxOverpEC50'!$A:$AR,MATCH(BP$1,'I-LogEmaxOverpEC50'!$A$1:$AR$1,0),FALSE),"")</f>
        <v>10.534308205131262</v>
      </c>
      <c r="BQ102" s="136">
        <f>_xlfn.IFNA(VLOOKUP($B102,'I-LogEmaxOverpEC50'!$A:$AR,MATCH(BQ$1,'I-LogEmaxOverpEC50'!$A$1:$AR$1,0),FALSE),"")</f>
        <v>9.1848275230065539</v>
      </c>
      <c r="BR102" s="136">
        <f>_xlfn.IFNA(VLOOKUP($B102,'I-LogEmaxOverpEC50'!$A:$AR,MATCH(BR$1,'I-LogEmaxOverpEC50'!$A$1:$AR$1,0),FALSE),"")</f>
        <v>9.6112023904283159</v>
      </c>
      <c r="BS102" s="136">
        <f>_xlfn.IFNA(VLOOKUP($B102,'I-LogEmaxOverpEC50'!$A:$AR,MATCH(BS$1,'I-LogEmaxOverpEC50'!$A$1:$AR$1,0),FALSE),"")</f>
        <v>9.9793305685546123</v>
      </c>
      <c r="BT102" s="135"/>
      <c r="BU102" s="135"/>
      <c r="BV102" s="135"/>
      <c r="BW102" s="135"/>
      <c r="BX102" s="13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</row>
    <row r="103" spans="1:88" s="163" customFormat="1" x14ac:dyDescent="0.2">
      <c r="A103" s="146" cm="1">
        <f t="array" ref="A103">_xlfn.IFS(SUM(F103:R103)&gt;0,1,AB103&gt;0,2,TRUE,3)</f>
        <v>1</v>
      </c>
      <c r="B103" s="146" t="s">
        <v>144</v>
      </c>
      <c r="C103" s="164"/>
      <c r="D103" s="151" t="str">
        <f>_xlfn.XLOOKUP(B103,RecNamesAll!A:A,RecNamesAll!E:E)</f>
        <v>A</v>
      </c>
      <c r="E103" s="150" t="str">
        <f>_xlfn.XLOOKUP(B103,RecNamesAll!A:A,RecNamesAll!C:C)</f>
        <v>NMU1</v>
      </c>
      <c r="F103" s="160" t="str">
        <f t="shared" si="20"/>
        <v/>
      </c>
      <c r="G103" s="159" t="str">
        <f t="shared" si="21"/>
        <v/>
      </c>
      <c r="H103" s="159" t="str">
        <f t="shared" si="22"/>
        <v/>
      </c>
      <c r="I103" s="159" t="str">
        <f t="shared" si="23"/>
        <v/>
      </c>
      <c r="J103" s="159" t="str">
        <f t="shared" si="24"/>
        <v/>
      </c>
      <c r="K103" s="159" t="str">
        <f t="shared" si="25"/>
        <v/>
      </c>
      <c r="L103" s="159" t="str">
        <f t="shared" si="26"/>
        <v/>
      </c>
      <c r="M103" s="159">
        <f t="shared" si="27"/>
        <v>10.92996283862259</v>
      </c>
      <c r="N103" s="159">
        <f t="shared" si="28"/>
        <v>10.92996283862259</v>
      </c>
      <c r="O103" s="159">
        <f t="shared" si="29"/>
        <v>10.807942489786358</v>
      </c>
      <c r="P103" s="159">
        <f t="shared" si="30"/>
        <v>8.4638411314039192</v>
      </c>
      <c r="Q103" s="159" t="str">
        <f t="shared" si="31"/>
        <v/>
      </c>
      <c r="R103" s="159" t="str">
        <f t="shared" si="32"/>
        <v/>
      </c>
      <c r="S103" s="147"/>
      <c r="T103" s="147"/>
      <c r="U103" s="146" t="str">
        <f t="shared" si="33"/>
        <v>A</v>
      </c>
      <c r="V103" s="145" t="str">
        <f t="shared" si="34"/>
        <v>NMU1</v>
      </c>
      <c r="W103" s="157">
        <f>VLOOKUP($B103,GtP!$A:$DD,MATCH("Gs_0-2",GtP!$A$1:$DD$1,0),FALSE)</f>
        <v>0</v>
      </c>
      <c r="X103" s="156">
        <f>VLOOKUP($B103,GtP!$A:$DD,MATCH("Gi/o_0-2",GtP!$A$1:$DD$1,0),FALSE)</f>
        <v>0</v>
      </c>
      <c r="Y103" s="156">
        <f>VLOOKUP($B103,GtP!$A:$DD,MATCH("Gq/11_0-2",GtP!$A$1:$DD$1,0),FALSE)</f>
        <v>1</v>
      </c>
      <c r="Z103" s="156">
        <f>VLOOKUP($B103,GtP!$A:$DD,MATCH("G12/13_0-2",GtP!$A$1:$DD$1,0),FALSE)</f>
        <v>0</v>
      </c>
      <c r="AA103" s="155"/>
      <c r="AB103" s="143">
        <f t="shared" si="35"/>
        <v>1</v>
      </c>
      <c r="AC103" s="315" t="str">
        <f t="shared" si="36"/>
        <v/>
      </c>
      <c r="AD103" s="349" t="str">
        <f t="shared" si="37"/>
        <v/>
      </c>
      <c r="AE103" s="349">
        <f t="shared" si="38"/>
        <v>4</v>
      </c>
      <c r="AF103" s="311" t="str">
        <f t="shared" si="39"/>
        <v/>
      </c>
      <c r="AG103" s="141" t="str">
        <f>_xlfn.CONCAT(IF(AT103="","-","B"),IF(BG103="","-","I"),VLOOKUP($B103,GtP!$A:$BB,MATCH("Gs_0-1",GtP!$A$1:$BB$1,0),FALSE))</f>
        <v>-I-</v>
      </c>
      <c r="AH103" s="140" t="str">
        <f>_xlfn.CONCAT(IF(AU103="","-","B"),IF(BH103="","-","I"),VLOOKUP($B103,GtP!$A:$BB,MATCH("Gs_0-1",GtP!$A$1:$BB$1,0),FALSE))</f>
        <v>-I-</v>
      </c>
      <c r="AI103" s="140" t="str">
        <f>_xlfn.CONCAT(IF(AV103="","-","B"),IF(BI103="","-","I"),VLOOKUP($B103,GtP!$A:$BB,MATCH("Gi/o_0-1",GtP!$A$1:$BB$1,0),FALSE))</f>
        <v>-I-</v>
      </c>
      <c r="AJ103" s="140" t="str">
        <f>_xlfn.CONCAT(IF(AW103="","-","B"),IF(BJ103="","-","I"),VLOOKUP($B103,GtP!$A:$BB,MATCH("Gi/o_0-1",GtP!$A$1:$BB$1,0),FALSE))</f>
        <v>-I-</v>
      </c>
      <c r="AK103" s="140" t="str">
        <f>_xlfn.CONCAT(IF(AX103="","-","B"),IF(BK103="","-","I"),VLOOKUP($B103,GtP!$A:$BB,MATCH("Gi/o_0-1",GtP!$A$1:$BB$1,0),FALSE))</f>
        <v>-I-</v>
      </c>
      <c r="AL103" s="140" t="str">
        <f>_xlfn.CONCAT(IF(AY103="","-","B"),IF(BL103="","-","I"),VLOOKUP($B103,GtP!$A:$BB,MATCH("Gi/o_0-1",GtP!$A$1:$BB$1,0),FALSE))</f>
        <v>-I-</v>
      </c>
      <c r="AM103" s="140" t="str">
        <f>_xlfn.CONCAT(IF(AZ103="","-","B"),IF(BM103="","-","I"),VLOOKUP($B103,GtP!$A:$BB,MATCH("Gi/o_0-1",GtP!$A$1:$BB$1,0),FALSE))</f>
        <v>---</v>
      </c>
      <c r="AN103" s="140" t="str">
        <f>_xlfn.CONCAT(IF(BA103="","-","B"),IF(BN103="","-","I"),VLOOKUP($B103,GtP!$A:$BB,MATCH("Gq/11_0-1",GtP!$A$1:$BB$1,0),FALSE))</f>
        <v>-IG</v>
      </c>
      <c r="AO103" s="140" t="str">
        <f>_xlfn.CONCAT(IF(BB103="","-","B"),IF(BO103="","-","I"),VLOOKUP($B103,GtP!$A:$BB,MATCH("Gq/11_0-1",GtP!$A$1:$BB$1,0),FALSE))</f>
        <v>-IG</v>
      </c>
      <c r="AP103" s="140" t="str">
        <f>_xlfn.CONCAT(IF(BC103="","-","B"),IF(BP103="","-","I"),VLOOKUP($B103,GtP!$A:$BB,MATCH("Gq/11_0-1",GtP!$A$1:$BB$1,0),FALSE))</f>
        <v>-IG</v>
      </c>
      <c r="AQ103" s="140" t="str">
        <f>_xlfn.CONCAT(IF(BD103="","-","B"),IF(BQ103="","-","I"),VLOOKUP($B103,GtP!$A:$BB,MATCH("Gq/11_0-1",GtP!$A$1:$BB$1,0),FALSE))</f>
        <v>-IG</v>
      </c>
      <c r="AR103" s="140" t="str">
        <f>_xlfn.CONCAT(IF(BE103="","-","B"),IF(BR103="","-","I"),VLOOKUP($B103,GtP!$A:$BB,MATCH("G12/13_0-1",GtP!$A$1:$BB$1,0),FALSE))</f>
        <v>-I-</v>
      </c>
      <c r="AS103" s="140" t="str">
        <f>_xlfn.CONCAT(IF(BF103="","-","B"),IF(BS103="","-","I"),VLOOKUP($B103,GtP!$A:$BB,MATCH("G12/13_0-1",GtP!$A$1:$BB$1,0),FALSE))</f>
        <v>-I-</v>
      </c>
      <c r="AT103" s="139" t="str">
        <f>_xlfn.IFNA(VLOOKUP($B103,'B-LogEmaxOverpEC50'!$A:$AL,MATCH(AT$1,'B-LogEmaxOverpEC50'!$A$1:$AL$1,0),FALSE),"")</f>
        <v/>
      </c>
      <c r="AU103" s="136" t="str">
        <f>_xlfn.IFNA(VLOOKUP($B103,'B-LogEmaxOverpEC50'!$A:$AL,MATCH(AU$1,'B-LogEmaxOverpEC50'!$A$1:$AL$1,0),FALSE),"")</f>
        <v/>
      </c>
      <c r="AV103" s="152" t="str">
        <f>_xlfn.IFNA(VLOOKUP($B103,'B-LogEmaxOverpEC50'!$A:$AL,MATCH(AV$1,'B-LogEmaxOverpEC50'!$A$1:$AL$1,0),FALSE),"")</f>
        <v/>
      </c>
      <c r="AW103" s="152" t="str">
        <f>_xlfn.IFNA(VLOOKUP($B103,'B-LogEmaxOverpEC50'!$A:$AL,MATCH(AW$1,'B-LogEmaxOverpEC50'!$A$1:$AL$1,0),FALSE),"")</f>
        <v/>
      </c>
      <c r="AX103" s="152" t="str">
        <f>_xlfn.IFNA(VLOOKUP($B103,'B-LogEmaxOverpEC50'!$A:$AL,MATCH(AX$1,'B-LogEmaxOverpEC50'!$A$1:$AL$1,0),FALSE),"")</f>
        <v/>
      </c>
      <c r="AY103" s="152" t="str">
        <f>_xlfn.IFNA(VLOOKUP($B103,'B-LogEmaxOverpEC50'!$A:$AL,MATCH(AY$1,'B-LogEmaxOverpEC50'!$A$1:$AL$1,0),FALSE),"")</f>
        <v/>
      </c>
      <c r="AZ103" s="152" t="str">
        <f>_xlfn.IFNA(VLOOKUP($B103,'B-LogEmaxOverpEC50'!$A:$AL,MATCH(AZ$1,'B-LogEmaxOverpEC50'!$A$1:$AL$1,0),FALSE),"")</f>
        <v/>
      </c>
      <c r="BA103" s="152" t="str">
        <f>_xlfn.IFNA(VLOOKUP($B103,'B-LogEmaxOverpEC50'!$A:$AL,MATCH(BA$1,'B-LogEmaxOverpEC50'!$A$1:$AL$1,0),FALSE),"")</f>
        <v/>
      </c>
      <c r="BB103" s="152" t="str">
        <f>_xlfn.IFNA(VLOOKUP($B103,'B-LogEmaxOverpEC50'!$A:$AL,MATCH(BB$1,'B-LogEmaxOverpEC50'!$A$1:$AL$1,0),FALSE),"")</f>
        <v/>
      </c>
      <c r="BC103" s="152" t="str">
        <f>_xlfn.IFNA(VLOOKUP($B103,'B-LogEmaxOverpEC50'!$A:$AL,MATCH(BC$1,'B-LogEmaxOverpEC50'!$A$1:$AL$1,0),FALSE),"")</f>
        <v/>
      </c>
      <c r="BD103" s="152" t="str">
        <f>_xlfn.IFNA(VLOOKUP($B103,'B-LogEmaxOverpEC50'!$A:$AL,MATCH(BD$1,'B-LogEmaxOverpEC50'!$A$1:$AL$1,0),FALSE),"")</f>
        <v/>
      </c>
      <c r="BE103" s="152" t="str">
        <f>_xlfn.IFNA(VLOOKUP($B103,'B-LogEmaxOverpEC50'!$A:$AL,MATCH(BE$1,'B-LogEmaxOverpEC50'!$A$1:$AL$1,0),FALSE),"")</f>
        <v/>
      </c>
      <c r="BF103" s="152" t="str">
        <f>_xlfn.IFNA(VLOOKUP($B103,'B-LogEmaxOverpEC50'!$A:$AL,MATCH(BF$1,'B-LogEmaxOverpEC50'!$A$1:$AL$1,0),FALSE),"")</f>
        <v/>
      </c>
      <c r="BG103" s="137">
        <f>_xlfn.IFNA(VLOOKUP($B103,'I-LogEmaxOverpEC50'!$A:$AR,MATCH(BG$1,'I-LogEmaxOverpEC50'!$A$1:$AR$1,0),FALSE),"")</f>
        <v>9.4223359473022743</v>
      </c>
      <c r="BH103" s="136">
        <f>_xlfn.IFNA(VLOOKUP($B103,'I-LogEmaxOverpEC50'!$A:$AR,MATCH(BH$1,'I-LogEmaxOverpEC50'!$A$1:$AR$1,0),FALSE),"")</f>
        <v>9.4954170714293493</v>
      </c>
      <c r="BI103" s="136">
        <f>_xlfn.IFNA(VLOOKUP($B103,'I-LogEmaxOverpEC50'!$A:$AR,MATCH(BI$1,'I-LogEmaxOverpEC50'!$A$1:$AR$1,0),FALSE),"")</f>
        <v>9.4429691907545887</v>
      </c>
      <c r="BJ103" s="136">
        <f>_xlfn.IFNA(VLOOKUP($B103,'I-LogEmaxOverpEC50'!$A:$AR,MATCH(BJ$1,'I-LogEmaxOverpEC50'!$A$1:$AR$1,0),FALSE),"")</f>
        <v>9.4429691907545887</v>
      </c>
      <c r="BK103" s="136">
        <f>_xlfn.IFNA(VLOOKUP($B103,'I-LogEmaxOverpEC50'!$A:$AR,MATCH(BK$1,'I-LogEmaxOverpEC50'!$A$1:$AR$1,0),FALSE),"")</f>
        <v>8.6493757293689431</v>
      </c>
      <c r="BL103" s="136">
        <f>_xlfn.IFNA(VLOOKUP($B103,'I-LogEmaxOverpEC50'!$A:$AR,MATCH(BL$1,'I-LogEmaxOverpEC50'!$A$1:$AR$1,0),FALSE),"")</f>
        <v>8.6493757293689431</v>
      </c>
      <c r="BM103" s="136" t="str">
        <f>_xlfn.IFNA(VLOOKUP($B103,'I-LogEmaxOverpEC50'!$A:$AR,MATCH(BM$1,'I-LogEmaxOverpEC50'!$A$1:$AR$1,0),FALSE),"")</f>
        <v/>
      </c>
      <c r="BN103" s="136">
        <f>_xlfn.IFNA(VLOOKUP($B103,'I-LogEmaxOverpEC50'!$A:$AR,MATCH(BN$1,'I-LogEmaxOverpEC50'!$A$1:$AR$1,0),FALSE),"")</f>
        <v>10.92996283862259</v>
      </c>
      <c r="BO103" s="136">
        <f>_xlfn.IFNA(VLOOKUP($B103,'I-LogEmaxOverpEC50'!$A:$AR,MATCH(BO$1,'I-LogEmaxOverpEC50'!$A$1:$AR$1,0),FALSE),"")</f>
        <v>10.92996283862259</v>
      </c>
      <c r="BP103" s="136">
        <f>_xlfn.IFNA(VLOOKUP($B103,'I-LogEmaxOverpEC50'!$A:$AR,MATCH(BP$1,'I-LogEmaxOverpEC50'!$A$1:$AR$1,0),FALSE),"")</f>
        <v>10.807942489786358</v>
      </c>
      <c r="BQ103" s="136">
        <f>_xlfn.IFNA(VLOOKUP($B103,'I-LogEmaxOverpEC50'!$A:$AR,MATCH(BQ$1,'I-LogEmaxOverpEC50'!$A$1:$AR$1,0),FALSE),"")</f>
        <v>8.4638411314039192</v>
      </c>
      <c r="BR103" s="136">
        <f>_xlfn.IFNA(VLOOKUP($B103,'I-LogEmaxOverpEC50'!$A:$AR,MATCH(BR$1,'I-LogEmaxOverpEC50'!$A$1:$AR$1,0),FALSE),"")</f>
        <v>9.0037840489008811</v>
      </c>
      <c r="BS103" s="136">
        <f>_xlfn.IFNA(VLOOKUP($B103,'I-LogEmaxOverpEC50'!$A:$AR,MATCH(BS$1,'I-LogEmaxOverpEC50'!$A$1:$AR$1,0),FALSE),"")</f>
        <v>9.0564391934594504</v>
      </c>
      <c r="BT103" s="135"/>
      <c r="BU103" s="135"/>
      <c r="BV103" s="135"/>
      <c r="BW103" s="135"/>
      <c r="BX103" s="13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</row>
    <row r="104" spans="1:88" s="163" customFormat="1" x14ac:dyDescent="0.2">
      <c r="A104" s="146" cm="1">
        <f t="array" ref="A104">_xlfn.IFS(SUM(F104:R104)&gt;0,1,AB104&gt;0,2,TRUE,3)</f>
        <v>1</v>
      </c>
      <c r="B104" s="146" t="s">
        <v>145</v>
      </c>
      <c r="C104" s="164"/>
      <c r="D104" s="151" t="str">
        <f>_xlfn.XLOOKUP(B104,RecNamesAll!A:A,RecNamesAll!E:E)</f>
        <v>A</v>
      </c>
      <c r="E104" s="150" t="str">
        <f>_xlfn.XLOOKUP(B104,RecNamesAll!A:A,RecNamesAll!C:C)</f>
        <v>NMU2</v>
      </c>
      <c r="F104" s="160" t="str">
        <f t="shared" si="20"/>
        <v/>
      </c>
      <c r="G104" s="159" t="str">
        <f t="shared" si="21"/>
        <v/>
      </c>
      <c r="H104" s="159" t="str">
        <f t="shared" si="22"/>
        <v/>
      </c>
      <c r="I104" s="159" t="str">
        <f t="shared" si="23"/>
        <v/>
      </c>
      <c r="J104" s="159" t="str">
        <f t="shared" si="24"/>
        <v/>
      </c>
      <c r="K104" s="159" t="str">
        <f t="shared" si="25"/>
        <v/>
      </c>
      <c r="L104" s="159" t="str">
        <f t="shared" si="26"/>
        <v/>
      </c>
      <c r="M104" s="159">
        <f t="shared" si="27"/>
        <v>11.173832732619639</v>
      </c>
      <c r="N104" s="159">
        <f t="shared" si="28"/>
        <v>11.173832732619639</v>
      </c>
      <c r="O104" s="159">
        <f t="shared" si="29"/>
        <v>11.134037986918026</v>
      </c>
      <c r="P104" s="159">
        <f t="shared" si="30"/>
        <v>10.949023308394384</v>
      </c>
      <c r="Q104" s="159" t="str">
        <f t="shared" si="31"/>
        <v/>
      </c>
      <c r="R104" s="159" t="str">
        <f t="shared" si="32"/>
        <v/>
      </c>
      <c r="S104" s="147"/>
      <c r="T104" s="147"/>
      <c r="U104" s="146" t="str">
        <f t="shared" si="33"/>
        <v>A</v>
      </c>
      <c r="V104" s="145" t="str">
        <f t="shared" si="34"/>
        <v>NMU2</v>
      </c>
      <c r="W104" s="157">
        <f>VLOOKUP($B104,GtP!$A:$DD,MATCH("Gs_0-2",GtP!$A$1:$DD$1,0),FALSE)</f>
        <v>0</v>
      </c>
      <c r="X104" s="156">
        <f>VLOOKUP($B104,GtP!$A:$DD,MATCH("Gi/o_0-2",GtP!$A$1:$DD$1,0),FALSE)</f>
        <v>0</v>
      </c>
      <c r="Y104" s="156">
        <f>VLOOKUP($B104,GtP!$A:$DD,MATCH("Gq/11_0-2",GtP!$A$1:$DD$1,0),FALSE)</f>
        <v>1</v>
      </c>
      <c r="Z104" s="156">
        <f>VLOOKUP($B104,GtP!$A:$DD,MATCH("G12/13_0-2",GtP!$A$1:$DD$1,0),FALSE)</f>
        <v>0</v>
      </c>
      <c r="AA104" s="155"/>
      <c r="AB104" s="143">
        <f t="shared" si="35"/>
        <v>1</v>
      </c>
      <c r="AC104" s="315" t="str">
        <f t="shared" si="36"/>
        <v/>
      </c>
      <c r="AD104" s="349" t="str">
        <f t="shared" si="37"/>
        <v/>
      </c>
      <c r="AE104" s="349">
        <f t="shared" si="38"/>
        <v>4</v>
      </c>
      <c r="AF104" s="311" t="str">
        <f t="shared" si="39"/>
        <v/>
      </c>
      <c r="AG104" s="141" t="str">
        <f>_xlfn.CONCAT(IF(AT104="","-","B"),IF(BG104="","-","I"),VLOOKUP($B104,GtP!$A:$BB,MATCH("Gs_0-1",GtP!$A$1:$BB$1,0),FALSE))</f>
        <v>-I-</v>
      </c>
      <c r="AH104" s="140" t="str">
        <f>_xlfn.CONCAT(IF(AU104="","-","B"),IF(BH104="","-","I"),VLOOKUP($B104,GtP!$A:$BB,MATCH("Gs_0-1",GtP!$A$1:$BB$1,0),FALSE))</f>
        <v>-I-</v>
      </c>
      <c r="AI104" s="140" t="str">
        <f>_xlfn.CONCAT(IF(AV104="","-","B"),IF(BI104="","-","I"),VLOOKUP($B104,GtP!$A:$BB,MATCH("Gi/o_0-1",GtP!$A$1:$BB$1,0),FALSE))</f>
        <v>-I-</v>
      </c>
      <c r="AJ104" s="140" t="str">
        <f>_xlfn.CONCAT(IF(AW104="","-","B"),IF(BJ104="","-","I"),VLOOKUP($B104,GtP!$A:$BB,MATCH("Gi/o_0-1",GtP!$A$1:$BB$1,0),FALSE))</f>
        <v>-I-</v>
      </c>
      <c r="AK104" s="140" t="str">
        <f>_xlfn.CONCAT(IF(AX104="","-","B"),IF(BK104="","-","I"),VLOOKUP($B104,GtP!$A:$BB,MATCH("Gi/o_0-1",GtP!$A$1:$BB$1,0),FALSE))</f>
        <v>-I-</v>
      </c>
      <c r="AL104" s="140" t="str">
        <f>_xlfn.CONCAT(IF(AY104="","-","B"),IF(BL104="","-","I"),VLOOKUP($B104,GtP!$A:$BB,MATCH("Gi/o_0-1",GtP!$A$1:$BB$1,0),FALSE))</f>
        <v>-I-</v>
      </c>
      <c r="AM104" s="140" t="str">
        <f>_xlfn.CONCAT(IF(AZ104="","-","B"),IF(BM104="","-","I"),VLOOKUP($B104,GtP!$A:$BB,MATCH("Gi/o_0-1",GtP!$A$1:$BB$1,0),FALSE))</f>
        <v>-I-</v>
      </c>
      <c r="AN104" s="140" t="str">
        <f>_xlfn.CONCAT(IF(BA104="","-","B"),IF(BN104="","-","I"),VLOOKUP($B104,GtP!$A:$BB,MATCH("Gq/11_0-1",GtP!$A$1:$BB$1,0),FALSE))</f>
        <v>-IG</v>
      </c>
      <c r="AO104" s="140" t="str">
        <f>_xlfn.CONCAT(IF(BB104="","-","B"),IF(BO104="","-","I"),VLOOKUP($B104,GtP!$A:$BB,MATCH("Gq/11_0-1",GtP!$A$1:$BB$1,0),FALSE))</f>
        <v>-IG</v>
      </c>
      <c r="AP104" s="140" t="str">
        <f>_xlfn.CONCAT(IF(BC104="","-","B"),IF(BP104="","-","I"),VLOOKUP($B104,GtP!$A:$BB,MATCH("Gq/11_0-1",GtP!$A$1:$BB$1,0),FALSE))</f>
        <v>-IG</v>
      </c>
      <c r="AQ104" s="140" t="str">
        <f>_xlfn.CONCAT(IF(BD104="","-","B"),IF(BQ104="","-","I"),VLOOKUP($B104,GtP!$A:$BB,MATCH("Gq/11_0-1",GtP!$A$1:$BB$1,0),FALSE))</f>
        <v>-IG</v>
      </c>
      <c r="AR104" s="140" t="str">
        <f>_xlfn.CONCAT(IF(BE104="","-","B"),IF(BR104="","-","I"),VLOOKUP($B104,GtP!$A:$BB,MATCH("G12/13_0-1",GtP!$A$1:$BB$1,0),FALSE))</f>
        <v>-I-</v>
      </c>
      <c r="AS104" s="140" t="str">
        <f>_xlfn.CONCAT(IF(BF104="","-","B"),IF(BS104="","-","I"),VLOOKUP($B104,GtP!$A:$BB,MATCH("G12/13_0-1",GtP!$A$1:$BB$1,0),FALSE))</f>
        <v>-I-</v>
      </c>
      <c r="AT104" s="139" t="str">
        <f>_xlfn.IFNA(VLOOKUP($B104,'B-LogEmaxOverpEC50'!$A:$AL,MATCH(AT$1,'B-LogEmaxOverpEC50'!$A$1:$AL$1,0),FALSE),"")</f>
        <v/>
      </c>
      <c r="AU104" s="136" t="str">
        <f>_xlfn.IFNA(VLOOKUP($B104,'B-LogEmaxOverpEC50'!$A:$AL,MATCH(AU$1,'B-LogEmaxOverpEC50'!$A$1:$AL$1,0),FALSE),"")</f>
        <v/>
      </c>
      <c r="AV104" s="152" t="str">
        <f>_xlfn.IFNA(VLOOKUP($B104,'B-LogEmaxOverpEC50'!$A:$AL,MATCH(AV$1,'B-LogEmaxOverpEC50'!$A$1:$AL$1,0),FALSE),"")</f>
        <v/>
      </c>
      <c r="AW104" s="152" t="str">
        <f>_xlfn.IFNA(VLOOKUP($B104,'B-LogEmaxOverpEC50'!$A:$AL,MATCH(AW$1,'B-LogEmaxOverpEC50'!$A$1:$AL$1,0),FALSE),"")</f>
        <v/>
      </c>
      <c r="AX104" s="152" t="str">
        <f>_xlfn.IFNA(VLOOKUP($B104,'B-LogEmaxOverpEC50'!$A:$AL,MATCH(AX$1,'B-LogEmaxOverpEC50'!$A$1:$AL$1,0),FALSE),"")</f>
        <v/>
      </c>
      <c r="AY104" s="152" t="str">
        <f>_xlfn.IFNA(VLOOKUP($B104,'B-LogEmaxOverpEC50'!$A:$AL,MATCH(AY$1,'B-LogEmaxOverpEC50'!$A$1:$AL$1,0),FALSE),"")</f>
        <v/>
      </c>
      <c r="AZ104" s="152" t="str">
        <f>_xlfn.IFNA(VLOOKUP($B104,'B-LogEmaxOverpEC50'!$A:$AL,MATCH(AZ$1,'B-LogEmaxOverpEC50'!$A$1:$AL$1,0),FALSE),"")</f>
        <v/>
      </c>
      <c r="BA104" s="152" t="str">
        <f>_xlfn.IFNA(VLOOKUP($B104,'B-LogEmaxOverpEC50'!$A:$AL,MATCH(BA$1,'B-LogEmaxOverpEC50'!$A$1:$AL$1,0),FALSE),"")</f>
        <v/>
      </c>
      <c r="BB104" s="152" t="str">
        <f>_xlfn.IFNA(VLOOKUP($B104,'B-LogEmaxOverpEC50'!$A:$AL,MATCH(BB$1,'B-LogEmaxOverpEC50'!$A$1:$AL$1,0),FALSE),"")</f>
        <v/>
      </c>
      <c r="BC104" s="152" t="str">
        <f>_xlfn.IFNA(VLOOKUP($B104,'B-LogEmaxOverpEC50'!$A:$AL,MATCH(BC$1,'B-LogEmaxOverpEC50'!$A$1:$AL$1,0),FALSE),"")</f>
        <v/>
      </c>
      <c r="BD104" s="152" t="str">
        <f>_xlfn.IFNA(VLOOKUP($B104,'B-LogEmaxOverpEC50'!$A:$AL,MATCH(BD$1,'B-LogEmaxOverpEC50'!$A$1:$AL$1,0),FALSE),"")</f>
        <v/>
      </c>
      <c r="BE104" s="152" t="str">
        <f>_xlfn.IFNA(VLOOKUP($B104,'B-LogEmaxOverpEC50'!$A:$AL,MATCH(BE$1,'B-LogEmaxOverpEC50'!$A$1:$AL$1,0),FALSE),"")</f>
        <v/>
      </c>
      <c r="BF104" s="152" t="str">
        <f>_xlfn.IFNA(VLOOKUP($B104,'B-LogEmaxOverpEC50'!$A:$AL,MATCH(BF$1,'B-LogEmaxOverpEC50'!$A$1:$AL$1,0),FALSE),"")</f>
        <v/>
      </c>
      <c r="BG104" s="137">
        <f>_xlfn.IFNA(VLOOKUP($B104,'I-LogEmaxOverpEC50'!$A:$AR,MATCH(BG$1,'I-LogEmaxOverpEC50'!$A$1:$AR$1,0),FALSE),"")</f>
        <v>9.4507369612305734</v>
      </c>
      <c r="BH104" s="136">
        <f>_xlfn.IFNA(VLOOKUP($B104,'I-LogEmaxOverpEC50'!$A:$AR,MATCH(BH$1,'I-LogEmaxOverpEC50'!$A$1:$AR$1,0),FALSE),"")</f>
        <v>9.4236839504952048</v>
      </c>
      <c r="BI104" s="136">
        <f>_xlfn.IFNA(VLOOKUP($B104,'I-LogEmaxOverpEC50'!$A:$AR,MATCH(BI$1,'I-LogEmaxOverpEC50'!$A$1:$AR$1,0),FALSE),"")</f>
        <v>10.768218288714747</v>
      </c>
      <c r="BJ104" s="136">
        <f>_xlfn.IFNA(VLOOKUP($B104,'I-LogEmaxOverpEC50'!$A:$AR,MATCH(BJ$1,'I-LogEmaxOverpEC50'!$A$1:$AR$1,0),FALSE),"")</f>
        <v>10.768218288714747</v>
      </c>
      <c r="BK104" s="136">
        <f>_xlfn.IFNA(VLOOKUP($B104,'I-LogEmaxOverpEC50'!$A:$AR,MATCH(BK$1,'I-LogEmaxOverpEC50'!$A$1:$AR$1,0),FALSE),"")</f>
        <v>10.240600621908774</v>
      </c>
      <c r="BL104" s="136">
        <f>_xlfn.IFNA(VLOOKUP($B104,'I-LogEmaxOverpEC50'!$A:$AR,MATCH(BL$1,'I-LogEmaxOverpEC50'!$A$1:$AR$1,0),FALSE),"")</f>
        <v>10.240600621908774</v>
      </c>
      <c r="BM104" s="136">
        <f>_xlfn.IFNA(VLOOKUP($B104,'I-LogEmaxOverpEC50'!$A:$AR,MATCH(BM$1,'I-LogEmaxOverpEC50'!$A$1:$AR$1,0),FALSE),"")</f>
        <v>10.42134698929126</v>
      </c>
      <c r="BN104" s="136">
        <f>_xlfn.IFNA(VLOOKUP($B104,'I-LogEmaxOverpEC50'!$A:$AR,MATCH(BN$1,'I-LogEmaxOverpEC50'!$A$1:$AR$1,0),FALSE),"")</f>
        <v>11.173832732619639</v>
      </c>
      <c r="BO104" s="136">
        <f>_xlfn.IFNA(VLOOKUP($B104,'I-LogEmaxOverpEC50'!$A:$AR,MATCH(BO$1,'I-LogEmaxOverpEC50'!$A$1:$AR$1,0),FALSE),"")</f>
        <v>11.173832732619639</v>
      </c>
      <c r="BP104" s="136">
        <f>_xlfn.IFNA(VLOOKUP($B104,'I-LogEmaxOverpEC50'!$A:$AR,MATCH(BP$1,'I-LogEmaxOverpEC50'!$A$1:$AR$1,0),FALSE),"")</f>
        <v>11.134037986918026</v>
      </c>
      <c r="BQ104" s="136">
        <f>_xlfn.IFNA(VLOOKUP($B104,'I-LogEmaxOverpEC50'!$A:$AR,MATCH(BQ$1,'I-LogEmaxOverpEC50'!$A$1:$AR$1,0),FALSE),"")</f>
        <v>10.949023308394384</v>
      </c>
      <c r="BR104" s="136">
        <f>_xlfn.IFNA(VLOOKUP($B104,'I-LogEmaxOverpEC50'!$A:$AR,MATCH(BR$1,'I-LogEmaxOverpEC50'!$A$1:$AR$1,0),FALSE),"")</f>
        <v>10.537332496431269</v>
      </c>
      <c r="BS104" s="136">
        <f>_xlfn.IFNA(VLOOKUP($B104,'I-LogEmaxOverpEC50'!$A:$AR,MATCH(BS$1,'I-LogEmaxOverpEC50'!$A$1:$AR$1,0),FALSE),"")</f>
        <v>9.5960607248718084</v>
      </c>
      <c r="BT104" s="135"/>
      <c r="BU104" s="135"/>
      <c r="BV104" s="135"/>
      <c r="BW104" s="135"/>
      <c r="BX104" s="135"/>
      <c r="BY104" s="135"/>
      <c r="BZ104" s="135"/>
      <c r="CA104" s="135"/>
      <c r="CB104" s="135"/>
      <c r="CC104" s="135"/>
      <c r="CD104" s="135"/>
      <c r="CE104" s="135"/>
      <c r="CF104" s="135"/>
      <c r="CG104" s="135"/>
      <c r="CH104" s="135"/>
      <c r="CI104" s="135"/>
      <c r="CJ104" s="135"/>
    </row>
    <row r="105" spans="1:88" s="163" customFormat="1" x14ac:dyDescent="0.2">
      <c r="A105" s="146" t="e" cm="1">
        <f t="array" ref="A105">_xlfn.IFS(SUM(F105:R105)&gt;0,1,AB105&gt;0,2,TRUE,3)</f>
        <v>#N/A</v>
      </c>
      <c r="B105" s="146" t="s">
        <v>153</v>
      </c>
      <c r="C105" s="164"/>
      <c r="D105" s="151" t="str">
        <f>_xlfn.XLOOKUP(B105,RecNamesAll!A:A,RecNamesAll!E:E)</f>
        <v>A</v>
      </c>
      <c r="E105" s="150" t="str">
        <f>_xlfn.XLOOKUP(B105,RecNamesAll!A:A,RecNamesAll!C:C)</f>
        <v>NOP</v>
      </c>
      <c r="F105" s="160" t="e">
        <f t="shared" si="20"/>
        <v>#N/A</v>
      </c>
      <c r="G105" s="159" t="e">
        <f t="shared" si="21"/>
        <v>#N/A</v>
      </c>
      <c r="H105" s="159" t="e">
        <f t="shared" si="22"/>
        <v>#N/A</v>
      </c>
      <c r="I105" s="159" t="e">
        <f t="shared" si="23"/>
        <v>#N/A</v>
      </c>
      <c r="J105" s="159" t="e">
        <f t="shared" si="24"/>
        <v>#N/A</v>
      </c>
      <c r="K105" s="159" t="e">
        <f t="shared" si="25"/>
        <v>#N/A</v>
      </c>
      <c r="L105" s="159" t="e">
        <f t="shared" si="26"/>
        <v>#N/A</v>
      </c>
      <c r="M105" s="159" t="e">
        <f t="shared" si="27"/>
        <v>#N/A</v>
      </c>
      <c r="N105" s="159" t="e">
        <f t="shared" si="28"/>
        <v>#N/A</v>
      </c>
      <c r="O105" s="159" t="e">
        <f t="shared" si="29"/>
        <v>#N/A</v>
      </c>
      <c r="P105" s="159" t="e">
        <f t="shared" si="30"/>
        <v>#N/A</v>
      </c>
      <c r="Q105" s="159" t="e">
        <f t="shared" si="31"/>
        <v>#N/A</v>
      </c>
      <c r="R105" s="159" t="e">
        <f t="shared" si="32"/>
        <v>#N/A</v>
      </c>
      <c r="S105" s="147"/>
      <c r="T105" s="147"/>
      <c r="U105" s="146" t="str">
        <f t="shared" si="33"/>
        <v>A</v>
      </c>
      <c r="V105" s="145" t="str">
        <f t="shared" si="34"/>
        <v>NOP</v>
      </c>
      <c r="W105" s="157" t="e">
        <f>VLOOKUP($B105,GtP!$A:$DD,MATCH("Gs_0-2",GtP!$A$1:$DD$1,0),FALSE)</f>
        <v>#N/A</v>
      </c>
      <c r="X105" s="156" t="e">
        <f>VLOOKUP($B105,GtP!$A:$DD,MATCH("Gi/o_0-2",GtP!$A$1:$DD$1,0),FALSE)</f>
        <v>#N/A</v>
      </c>
      <c r="Y105" s="156" t="e">
        <f>VLOOKUP($B105,GtP!$A:$DD,MATCH("Gq/11_0-2",GtP!$A$1:$DD$1,0),FALSE)</f>
        <v>#N/A</v>
      </c>
      <c r="Z105" s="156" t="e">
        <f>VLOOKUP($B105,GtP!$A:$DD,MATCH("G12/13_0-2",GtP!$A$1:$DD$1,0),FALSE)</f>
        <v>#N/A</v>
      </c>
      <c r="AA105" s="155"/>
      <c r="AB105" s="143" t="e">
        <f t="shared" si="35"/>
        <v>#N/A</v>
      </c>
      <c r="AC105" s="315" t="str">
        <f t="shared" si="36"/>
        <v/>
      </c>
      <c r="AD105" s="349" t="str">
        <f t="shared" si="37"/>
        <v/>
      </c>
      <c r="AE105" s="349" t="str">
        <f t="shared" si="38"/>
        <v/>
      </c>
      <c r="AF105" s="311" t="str">
        <f t="shared" si="39"/>
        <v/>
      </c>
      <c r="AG105" s="141" t="e">
        <f>_xlfn.CONCAT(IF(AT105="","-","B"),IF(BG105="","-","I"),VLOOKUP($B105,GtP!$A:$BB,MATCH("Gs_0-1",GtP!$A$1:$BB$1,0),FALSE))</f>
        <v>#N/A</v>
      </c>
      <c r="AH105" s="140" t="e">
        <f>_xlfn.CONCAT(IF(AU105="","-","B"),IF(BH105="","-","I"),VLOOKUP($B105,GtP!$A:$BB,MATCH("Gs_0-1",GtP!$A$1:$BB$1,0),FALSE))</f>
        <v>#N/A</v>
      </c>
      <c r="AI105" s="140" t="e">
        <f>_xlfn.CONCAT(IF(AV105="","-","B"),IF(BI105="","-","I"),VLOOKUP($B105,GtP!$A:$BB,MATCH("Gi/o_0-1",GtP!$A$1:$BB$1,0),FALSE))</f>
        <v>#N/A</v>
      </c>
      <c r="AJ105" s="140" t="e">
        <f>_xlfn.CONCAT(IF(AW105="","-","B"),IF(BJ105="","-","I"),VLOOKUP($B105,GtP!$A:$BB,MATCH("Gi/o_0-1",GtP!$A$1:$BB$1,0),FALSE))</f>
        <v>#N/A</v>
      </c>
      <c r="AK105" s="140" t="e">
        <f>_xlfn.CONCAT(IF(AX105="","-","B"),IF(BK105="","-","I"),VLOOKUP($B105,GtP!$A:$BB,MATCH("Gi/o_0-1",GtP!$A$1:$BB$1,0),FALSE))</f>
        <v>#N/A</v>
      </c>
      <c r="AL105" s="140" t="e">
        <f>_xlfn.CONCAT(IF(AY105="","-","B"),IF(BL105="","-","I"),VLOOKUP($B105,GtP!$A:$BB,MATCH("Gi/o_0-1",GtP!$A$1:$BB$1,0),FALSE))</f>
        <v>#N/A</v>
      </c>
      <c r="AM105" s="140" t="e">
        <f>_xlfn.CONCAT(IF(AZ105="","-","B"),IF(BM105="","-","I"),VLOOKUP($B105,GtP!$A:$BB,MATCH("Gi/o_0-1",GtP!$A$1:$BB$1,0),FALSE))</f>
        <v>#N/A</v>
      </c>
      <c r="AN105" s="140" t="e">
        <f>_xlfn.CONCAT(IF(BA105="","-","B"),IF(BN105="","-","I"),VLOOKUP($B105,GtP!$A:$BB,MATCH("Gq/11_0-1",GtP!$A$1:$BB$1,0),FALSE))</f>
        <v>#N/A</v>
      </c>
      <c r="AO105" s="140" t="e">
        <f>_xlfn.CONCAT(IF(BB105="","-","B"),IF(BO105="","-","I"),VLOOKUP($B105,GtP!$A:$BB,MATCH("Gq/11_0-1",GtP!$A$1:$BB$1,0),FALSE))</f>
        <v>#N/A</v>
      </c>
      <c r="AP105" s="140" t="e">
        <f>_xlfn.CONCAT(IF(BC105="","-","B"),IF(BP105="","-","I"),VLOOKUP($B105,GtP!$A:$BB,MATCH("Gq/11_0-1",GtP!$A$1:$BB$1,0),FALSE))</f>
        <v>#N/A</v>
      </c>
      <c r="AQ105" s="140" t="e">
        <f>_xlfn.CONCAT(IF(BD105="","-","B"),IF(BQ105="","-","I"),VLOOKUP($B105,GtP!$A:$BB,MATCH("Gq/11_0-1",GtP!$A$1:$BB$1,0),FALSE))</f>
        <v>#N/A</v>
      </c>
      <c r="AR105" s="140" t="e">
        <f>_xlfn.CONCAT(IF(BE105="","-","B"),IF(BR105="","-","I"),VLOOKUP($B105,GtP!$A:$BB,MATCH("G12/13_0-1",GtP!$A$1:$BB$1,0),FALSE))</f>
        <v>#N/A</v>
      </c>
      <c r="AS105" s="140" t="e">
        <f>_xlfn.CONCAT(IF(BF105="","-","B"),IF(BS105="","-","I"),VLOOKUP($B105,GtP!$A:$BB,MATCH("G12/13_0-1",GtP!$A$1:$BB$1,0),FALSE))</f>
        <v>#N/A</v>
      </c>
      <c r="AT105" s="139" t="str">
        <f>_xlfn.IFNA(VLOOKUP($B105,'B-LogEmaxOverpEC50'!$A:$AL,MATCH(AT$1,'B-LogEmaxOverpEC50'!$A$1:$AL$1,0),FALSE),"")</f>
        <v/>
      </c>
      <c r="AU105" s="136" t="str">
        <f>_xlfn.IFNA(VLOOKUP($B105,'B-LogEmaxOverpEC50'!$A:$AL,MATCH(AU$1,'B-LogEmaxOverpEC50'!$A$1:$AL$1,0),FALSE),"")</f>
        <v/>
      </c>
      <c r="AV105" s="152">
        <f>_xlfn.IFNA(VLOOKUP($B105,'B-LogEmaxOverpEC50'!$A:$AL,MATCH(AV$1,'B-LogEmaxOverpEC50'!$A$1:$AL$1,0),FALSE),"")</f>
        <v>12.080706754048286</v>
      </c>
      <c r="AW105" s="152">
        <f>_xlfn.IFNA(VLOOKUP($B105,'B-LogEmaxOverpEC50'!$A:$AL,MATCH(AW$1,'B-LogEmaxOverpEC50'!$A$1:$AL$1,0),FALSE),"")</f>
        <v>11.722211476385075</v>
      </c>
      <c r="AX105" s="152">
        <f>_xlfn.IFNA(VLOOKUP($B105,'B-LogEmaxOverpEC50'!$A:$AL,MATCH(AX$1,'B-LogEmaxOverpEC50'!$A$1:$AL$1,0),FALSE),"")</f>
        <v>12.168447915567533</v>
      </c>
      <c r="AY105" s="152">
        <f>_xlfn.IFNA(VLOOKUP($B105,'B-LogEmaxOverpEC50'!$A:$AL,MATCH(AY$1,'B-LogEmaxOverpEC50'!$A$1:$AL$1,0),FALSE),"")</f>
        <v>12.617843250505393</v>
      </c>
      <c r="AZ105" s="152">
        <f>_xlfn.IFNA(VLOOKUP($B105,'B-LogEmaxOverpEC50'!$A:$AL,MATCH(AZ$1,'B-LogEmaxOverpEC50'!$A$1:$AL$1,0),FALSE),"")</f>
        <v>13.212643984558932</v>
      </c>
      <c r="BA105" s="152" t="str">
        <f>_xlfn.IFNA(VLOOKUP($B105,'B-LogEmaxOverpEC50'!$A:$AL,MATCH(BA$1,'B-LogEmaxOverpEC50'!$A$1:$AL$1,0),FALSE),"")</f>
        <v/>
      </c>
      <c r="BB105" s="152" t="str">
        <f>_xlfn.IFNA(VLOOKUP($B105,'B-LogEmaxOverpEC50'!$A:$AL,MATCH(BB$1,'B-LogEmaxOverpEC50'!$A$1:$AL$1,0),FALSE),"")</f>
        <v/>
      </c>
      <c r="BC105" s="152">
        <f>_xlfn.IFNA(VLOOKUP($B105,'B-LogEmaxOverpEC50'!$A:$AL,MATCH(BC$1,'B-LogEmaxOverpEC50'!$A$1:$AL$1,0),FALSE),"")</f>
        <v>9.4689910496621827</v>
      </c>
      <c r="BD105" s="152">
        <f>_xlfn.IFNA(VLOOKUP($B105,'B-LogEmaxOverpEC50'!$A:$AL,MATCH(BD$1,'B-LogEmaxOverpEC50'!$A$1:$AL$1,0),FALSE),"")</f>
        <v>11.083472468275161</v>
      </c>
      <c r="BE105" s="152" t="str">
        <f>_xlfn.IFNA(VLOOKUP($B105,'B-LogEmaxOverpEC50'!$A:$AL,MATCH(BE$1,'B-LogEmaxOverpEC50'!$A$1:$AL$1,0),FALSE),"")</f>
        <v/>
      </c>
      <c r="BF105" s="152" t="str">
        <f>_xlfn.IFNA(VLOOKUP($B105,'B-LogEmaxOverpEC50'!$A:$AL,MATCH(BF$1,'B-LogEmaxOverpEC50'!$A$1:$AL$1,0),FALSE),"")</f>
        <v/>
      </c>
      <c r="BG105" s="137" t="str">
        <f>_xlfn.IFNA(VLOOKUP($B105,'I-LogEmaxOverpEC50'!$A:$AR,MATCH(BG$1,'I-LogEmaxOverpEC50'!$A$1:$AR$1,0),FALSE),"")</f>
        <v/>
      </c>
      <c r="BH105" s="136" t="str">
        <f>_xlfn.IFNA(VLOOKUP($B105,'I-LogEmaxOverpEC50'!$A:$AR,MATCH(BH$1,'I-LogEmaxOverpEC50'!$A$1:$AR$1,0),FALSE),"")</f>
        <v/>
      </c>
      <c r="BI105" s="136">
        <f>_xlfn.IFNA(VLOOKUP($B105,'I-LogEmaxOverpEC50'!$A:$AR,MATCH(BI$1,'I-LogEmaxOverpEC50'!$A$1:$AR$1,0),FALSE),"")</f>
        <v>10.977590949029025</v>
      </c>
      <c r="BJ105" s="136">
        <f>_xlfn.IFNA(VLOOKUP($B105,'I-LogEmaxOverpEC50'!$A:$AR,MATCH(BJ$1,'I-LogEmaxOverpEC50'!$A$1:$AR$1,0),FALSE),"")</f>
        <v>10.977590949029025</v>
      </c>
      <c r="BK105" s="136">
        <f>_xlfn.IFNA(VLOOKUP($B105,'I-LogEmaxOverpEC50'!$A:$AR,MATCH(BK$1,'I-LogEmaxOverpEC50'!$A$1:$AR$1,0),FALSE),"")</f>
        <v>10.708299210251813</v>
      </c>
      <c r="BL105" s="136">
        <f>_xlfn.IFNA(VLOOKUP($B105,'I-LogEmaxOverpEC50'!$A:$AR,MATCH(BL$1,'I-LogEmaxOverpEC50'!$A$1:$AR$1,0),FALSE),"")</f>
        <v>10.708299210251813</v>
      </c>
      <c r="BM105" s="136">
        <f>_xlfn.IFNA(VLOOKUP($B105,'I-LogEmaxOverpEC50'!$A:$AR,MATCH(BM$1,'I-LogEmaxOverpEC50'!$A$1:$AR$1,0),FALSE),"")</f>
        <v>11.082380603129808</v>
      </c>
      <c r="BN105" s="136">
        <f>_xlfn.IFNA(VLOOKUP($B105,'I-LogEmaxOverpEC50'!$A:$AR,MATCH(BN$1,'I-LogEmaxOverpEC50'!$A$1:$AR$1,0),FALSE),"")</f>
        <v>9.1792969148172165</v>
      </c>
      <c r="BO105" s="136">
        <f>_xlfn.IFNA(VLOOKUP($B105,'I-LogEmaxOverpEC50'!$A:$AR,MATCH(BO$1,'I-LogEmaxOverpEC50'!$A$1:$AR$1,0),FALSE),"")</f>
        <v>9.1792969148172165</v>
      </c>
      <c r="BP105" s="136">
        <f>_xlfn.IFNA(VLOOKUP($B105,'I-LogEmaxOverpEC50'!$A:$AR,MATCH(BP$1,'I-LogEmaxOverpEC50'!$A$1:$AR$1,0),FALSE),"")</f>
        <v>10.874838762987691</v>
      </c>
      <c r="BQ105" s="136">
        <f>_xlfn.IFNA(VLOOKUP($B105,'I-LogEmaxOverpEC50'!$A:$AR,MATCH(BQ$1,'I-LogEmaxOverpEC50'!$A$1:$AR$1,0),FALSE),"")</f>
        <v>8.9554409620449373</v>
      </c>
      <c r="BR105" s="136">
        <f>_xlfn.IFNA(VLOOKUP($B105,'I-LogEmaxOverpEC50'!$A:$AR,MATCH(BR$1,'I-LogEmaxOverpEC50'!$A$1:$AR$1,0),FALSE),"")</f>
        <v>9.6481512503836449</v>
      </c>
      <c r="BS105" s="136">
        <f>_xlfn.IFNA(VLOOKUP($B105,'I-LogEmaxOverpEC50'!$A:$AR,MATCH(BS$1,'I-LogEmaxOverpEC50'!$A$1:$AR$1,0),FALSE),"")</f>
        <v>9.2538227495220085</v>
      </c>
      <c r="BT105" s="135"/>
      <c r="BU105" s="135"/>
      <c r="BV105" s="135"/>
      <c r="BW105" s="135"/>
      <c r="BX105" s="135"/>
      <c r="BY105" s="135"/>
      <c r="BZ105" s="135"/>
      <c r="CA105" s="135"/>
      <c r="CB105" s="135"/>
      <c r="CC105" s="135"/>
      <c r="CD105" s="135"/>
      <c r="CE105" s="135"/>
      <c r="CF105" s="135"/>
      <c r="CG105" s="135"/>
      <c r="CH105" s="135"/>
      <c r="CI105" s="135"/>
      <c r="CJ105" s="135"/>
    </row>
    <row r="106" spans="1:88" s="163" customFormat="1" x14ac:dyDescent="0.2">
      <c r="A106" s="146" cm="1">
        <f t="array" ref="A106">_xlfn.IFS(SUM(F106:R106)&gt;0,1,AB106&gt;0,2,TRUE,3)</f>
        <v>1</v>
      </c>
      <c r="B106" s="146" t="s">
        <v>148</v>
      </c>
      <c r="C106" s="164"/>
      <c r="D106" s="151" t="str">
        <f>_xlfn.XLOOKUP(B106,RecNamesAll!A:A,RecNamesAll!E:E)</f>
        <v>A</v>
      </c>
      <c r="E106" s="150" t="str">
        <f>_xlfn.XLOOKUP(B106,RecNamesAll!A:A,RecNamesAll!C:C)</f>
        <v>NPBW1</v>
      </c>
      <c r="F106" s="160" t="str">
        <f t="shared" si="20"/>
        <v/>
      </c>
      <c r="G106" s="159" t="str">
        <f t="shared" si="21"/>
        <v/>
      </c>
      <c r="H106" s="159">
        <f t="shared" si="22"/>
        <v>8.6327088040017941</v>
      </c>
      <c r="I106" s="159">
        <f t="shared" si="23"/>
        <v>8.6327088040017941</v>
      </c>
      <c r="J106" s="159">
        <f t="shared" si="24"/>
        <v>7.3774455544067132</v>
      </c>
      <c r="K106" s="159">
        <f t="shared" si="25"/>
        <v>7.3774455544067132</v>
      </c>
      <c r="L106" s="159" t="str">
        <f t="shared" si="26"/>
        <v/>
      </c>
      <c r="M106" s="159" t="str">
        <f t="shared" si="27"/>
        <v/>
      </c>
      <c r="N106" s="159" t="str">
        <f t="shared" si="28"/>
        <v/>
      </c>
      <c r="O106" s="159" t="str">
        <f t="shared" si="29"/>
        <v/>
      </c>
      <c r="P106" s="159" t="str">
        <f t="shared" si="30"/>
        <v/>
      </c>
      <c r="Q106" s="159" t="str">
        <f t="shared" si="31"/>
        <v/>
      </c>
      <c r="R106" s="159" t="str">
        <f t="shared" si="32"/>
        <v/>
      </c>
      <c r="S106" s="147"/>
      <c r="T106" s="147"/>
      <c r="U106" s="146" t="str">
        <f t="shared" si="33"/>
        <v>A</v>
      </c>
      <c r="V106" s="145" t="str">
        <f t="shared" si="34"/>
        <v>NPBW1</v>
      </c>
      <c r="W106" s="157">
        <f>VLOOKUP($B106,GtP!$A:$DD,MATCH("Gs_0-2",GtP!$A$1:$DD$1,0),FALSE)</f>
        <v>0</v>
      </c>
      <c r="X106" s="156">
        <f>VLOOKUP($B106,GtP!$A:$DD,MATCH("Gi/o_0-2",GtP!$A$1:$DD$1,0),FALSE)</f>
        <v>1</v>
      </c>
      <c r="Y106" s="156">
        <f>VLOOKUP($B106,GtP!$A:$DD,MATCH("Gq/11_0-2",GtP!$A$1:$DD$1,0),FALSE)</f>
        <v>0</v>
      </c>
      <c r="Z106" s="156">
        <f>VLOOKUP($B106,GtP!$A:$DD,MATCH("G12/13_0-2",GtP!$A$1:$DD$1,0),FALSE)</f>
        <v>0</v>
      </c>
      <c r="AA106" s="155"/>
      <c r="AB106" s="143">
        <f t="shared" si="35"/>
        <v>1</v>
      </c>
      <c r="AC106" s="315" t="str">
        <f t="shared" si="36"/>
        <v/>
      </c>
      <c r="AD106" s="349">
        <f t="shared" si="37"/>
        <v>4</v>
      </c>
      <c r="AE106" s="349" t="str">
        <f t="shared" si="38"/>
        <v/>
      </c>
      <c r="AF106" s="311" t="str">
        <f t="shared" si="39"/>
        <v/>
      </c>
      <c r="AG106" s="141" t="str">
        <f>_xlfn.CONCAT(IF(AT106="","-","B"),IF(BG106="","-","I"),VLOOKUP($B106,GtP!$A:$BB,MATCH("Gs_0-1",GtP!$A$1:$BB$1,0),FALSE))</f>
        <v>---</v>
      </c>
      <c r="AH106" s="140" t="str">
        <f>_xlfn.CONCAT(IF(AU106="","-","B"),IF(BH106="","-","I"),VLOOKUP($B106,GtP!$A:$BB,MATCH("Gs_0-1",GtP!$A$1:$BB$1,0),FALSE))</f>
        <v>---</v>
      </c>
      <c r="AI106" s="140" t="str">
        <f>_xlfn.CONCAT(IF(AV106="","-","B"),IF(BI106="","-","I"),VLOOKUP($B106,GtP!$A:$BB,MATCH("Gi/o_0-1",GtP!$A$1:$BB$1,0),FALSE))</f>
        <v>-IG</v>
      </c>
      <c r="AJ106" s="140" t="str">
        <f>_xlfn.CONCAT(IF(AW106="","-","B"),IF(BJ106="","-","I"),VLOOKUP($B106,GtP!$A:$BB,MATCH("Gi/o_0-1",GtP!$A$1:$BB$1,0),FALSE))</f>
        <v>-IG</v>
      </c>
      <c r="AK106" s="140" t="str">
        <f>_xlfn.CONCAT(IF(AX106="","-","B"),IF(BK106="","-","I"),VLOOKUP($B106,GtP!$A:$BB,MATCH("Gi/o_0-1",GtP!$A$1:$BB$1,0),FALSE))</f>
        <v>-IG</v>
      </c>
      <c r="AL106" s="140" t="str">
        <f>_xlfn.CONCAT(IF(AY106="","-","B"),IF(BL106="","-","I"),VLOOKUP($B106,GtP!$A:$BB,MATCH("Gi/o_0-1",GtP!$A$1:$BB$1,0),FALSE))</f>
        <v>-IG</v>
      </c>
      <c r="AM106" s="140" t="str">
        <f>_xlfn.CONCAT(IF(AZ106="","-","B"),IF(BM106="","-","I"),VLOOKUP($B106,GtP!$A:$BB,MATCH("Gi/o_0-1",GtP!$A$1:$BB$1,0),FALSE))</f>
        <v>--G</v>
      </c>
      <c r="AN106" s="140" t="str">
        <f>_xlfn.CONCAT(IF(BA106="","-","B"),IF(BN106="","-","I"),VLOOKUP($B106,GtP!$A:$BB,MATCH("Gq/11_0-1",GtP!$A$1:$BB$1,0),FALSE))</f>
        <v>---</v>
      </c>
      <c r="AO106" s="140" t="str">
        <f>_xlfn.CONCAT(IF(BB106="","-","B"),IF(BO106="","-","I"),VLOOKUP($B106,GtP!$A:$BB,MATCH("Gq/11_0-1",GtP!$A$1:$BB$1,0),FALSE))</f>
        <v>---</v>
      </c>
      <c r="AP106" s="140" t="str">
        <f>_xlfn.CONCAT(IF(BC106="","-","B"),IF(BP106="","-","I"),VLOOKUP($B106,GtP!$A:$BB,MATCH("Gq/11_0-1",GtP!$A$1:$BB$1,0),FALSE))</f>
        <v>---</v>
      </c>
      <c r="AQ106" s="140" t="str">
        <f>_xlfn.CONCAT(IF(BD106="","-","B"),IF(BQ106="","-","I"),VLOOKUP($B106,GtP!$A:$BB,MATCH("Gq/11_0-1",GtP!$A$1:$BB$1,0),FALSE))</f>
        <v>---</v>
      </c>
      <c r="AR106" s="140" t="str">
        <f>_xlfn.CONCAT(IF(BE106="","-","B"),IF(BR106="","-","I"),VLOOKUP($B106,GtP!$A:$BB,MATCH("G12/13_0-1",GtP!$A$1:$BB$1,0),FALSE))</f>
        <v>---</v>
      </c>
      <c r="AS106" s="140" t="str">
        <f>_xlfn.CONCAT(IF(BF106="","-","B"),IF(BS106="","-","I"),VLOOKUP($B106,GtP!$A:$BB,MATCH("G12/13_0-1",GtP!$A$1:$BB$1,0),FALSE))</f>
        <v>---</v>
      </c>
      <c r="AT106" s="139" t="str">
        <f>_xlfn.IFNA(VLOOKUP($B106,'B-LogEmaxOverpEC50'!$A:$AL,MATCH(AT$1,'B-LogEmaxOverpEC50'!$A$1:$AL$1,0),FALSE),"")</f>
        <v/>
      </c>
      <c r="AU106" s="136" t="str">
        <f>_xlfn.IFNA(VLOOKUP($B106,'B-LogEmaxOverpEC50'!$A:$AL,MATCH(AU$1,'B-LogEmaxOverpEC50'!$A$1:$AL$1,0),FALSE),"")</f>
        <v/>
      </c>
      <c r="AV106" s="152" t="str">
        <f>_xlfn.IFNA(VLOOKUP($B106,'B-LogEmaxOverpEC50'!$A:$AL,MATCH(AV$1,'B-LogEmaxOverpEC50'!$A$1:$AL$1,0),FALSE),"")</f>
        <v/>
      </c>
      <c r="AW106" s="152" t="str">
        <f>_xlfn.IFNA(VLOOKUP($B106,'B-LogEmaxOverpEC50'!$A:$AL,MATCH(AW$1,'B-LogEmaxOverpEC50'!$A$1:$AL$1,0),FALSE),"")</f>
        <v/>
      </c>
      <c r="AX106" s="152" t="str">
        <f>_xlfn.IFNA(VLOOKUP($B106,'B-LogEmaxOverpEC50'!$A:$AL,MATCH(AX$1,'B-LogEmaxOverpEC50'!$A$1:$AL$1,0),FALSE),"")</f>
        <v/>
      </c>
      <c r="AY106" s="152" t="str">
        <f>_xlfn.IFNA(VLOOKUP($B106,'B-LogEmaxOverpEC50'!$A:$AL,MATCH(AY$1,'B-LogEmaxOverpEC50'!$A$1:$AL$1,0),FALSE),"")</f>
        <v/>
      </c>
      <c r="AZ106" s="152" t="str">
        <f>_xlfn.IFNA(VLOOKUP($B106,'B-LogEmaxOverpEC50'!$A:$AL,MATCH(AZ$1,'B-LogEmaxOverpEC50'!$A$1:$AL$1,0),FALSE),"")</f>
        <v/>
      </c>
      <c r="BA106" s="152" t="str">
        <f>_xlfn.IFNA(VLOOKUP($B106,'B-LogEmaxOverpEC50'!$A:$AL,MATCH(BA$1,'B-LogEmaxOverpEC50'!$A$1:$AL$1,0),FALSE),"")</f>
        <v/>
      </c>
      <c r="BB106" s="152" t="str">
        <f>_xlfn.IFNA(VLOOKUP($B106,'B-LogEmaxOverpEC50'!$A:$AL,MATCH(BB$1,'B-LogEmaxOverpEC50'!$A$1:$AL$1,0),FALSE),"")</f>
        <v/>
      </c>
      <c r="BC106" s="152" t="str">
        <f>_xlfn.IFNA(VLOOKUP($B106,'B-LogEmaxOverpEC50'!$A:$AL,MATCH(BC$1,'B-LogEmaxOverpEC50'!$A$1:$AL$1,0),FALSE),"")</f>
        <v/>
      </c>
      <c r="BD106" s="152" t="str">
        <f>_xlfn.IFNA(VLOOKUP($B106,'B-LogEmaxOverpEC50'!$A:$AL,MATCH(BD$1,'B-LogEmaxOverpEC50'!$A$1:$AL$1,0),FALSE),"")</f>
        <v/>
      </c>
      <c r="BE106" s="152" t="str">
        <f>_xlfn.IFNA(VLOOKUP($B106,'B-LogEmaxOverpEC50'!$A:$AL,MATCH(BE$1,'B-LogEmaxOverpEC50'!$A$1:$AL$1,0),FALSE),"")</f>
        <v/>
      </c>
      <c r="BF106" s="152" t="str">
        <f>_xlfn.IFNA(VLOOKUP($B106,'B-LogEmaxOverpEC50'!$A:$AL,MATCH(BF$1,'B-LogEmaxOverpEC50'!$A$1:$AL$1,0),FALSE),"")</f>
        <v/>
      </c>
      <c r="BG106" s="137" t="str">
        <f>_xlfn.IFNA(VLOOKUP($B106,'I-LogEmaxOverpEC50'!$A:$AR,MATCH(BG$1,'I-LogEmaxOverpEC50'!$A$1:$AR$1,0),FALSE),"")</f>
        <v/>
      </c>
      <c r="BH106" s="136" t="str">
        <f>_xlfn.IFNA(VLOOKUP($B106,'I-LogEmaxOverpEC50'!$A:$AR,MATCH(BH$1,'I-LogEmaxOverpEC50'!$A$1:$AR$1,0),FALSE),"")</f>
        <v/>
      </c>
      <c r="BI106" s="136">
        <f>_xlfn.IFNA(VLOOKUP($B106,'I-LogEmaxOverpEC50'!$A:$AR,MATCH(BI$1,'I-LogEmaxOverpEC50'!$A$1:$AR$1,0),FALSE),"")</f>
        <v>8.6327088040017941</v>
      </c>
      <c r="BJ106" s="136">
        <f>_xlfn.IFNA(VLOOKUP($B106,'I-LogEmaxOverpEC50'!$A:$AR,MATCH(BJ$1,'I-LogEmaxOverpEC50'!$A$1:$AR$1,0),FALSE),"")</f>
        <v>8.6327088040017941</v>
      </c>
      <c r="BK106" s="136">
        <f>_xlfn.IFNA(VLOOKUP($B106,'I-LogEmaxOverpEC50'!$A:$AR,MATCH(BK$1,'I-LogEmaxOverpEC50'!$A$1:$AR$1,0),FALSE),"")</f>
        <v>7.3774455544067132</v>
      </c>
      <c r="BL106" s="136">
        <f>_xlfn.IFNA(VLOOKUP($B106,'I-LogEmaxOverpEC50'!$A:$AR,MATCH(BL$1,'I-LogEmaxOverpEC50'!$A$1:$AR$1,0),FALSE),"")</f>
        <v>7.3774455544067132</v>
      </c>
      <c r="BM106" s="136" t="str">
        <f>_xlfn.IFNA(VLOOKUP($B106,'I-LogEmaxOverpEC50'!$A:$AR,MATCH(BM$1,'I-LogEmaxOverpEC50'!$A$1:$AR$1,0),FALSE),"")</f>
        <v/>
      </c>
      <c r="BN106" s="136" t="str">
        <f>_xlfn.IFNA(VLOOKUP($B106,'I-LogEmaxOverpEC50'!$A:$AR,MATCH(BN$1,'I-LogEmaxOverpEC50'!$A$1:$AR$1,0),FALSE),"")</f>
        <v/>
      </c>
      <c r="BO106" s="136" t="str">
        <f>_xlfn.IFNA(VLOOKUP($B106,'I-LogEmaxOverpEC50'!$A:$AR,MATCH(BO$1,'I-LogEmaxOverpEC50'!$A$1:$AR$1,0),FALSE),"")</f>
        <v/>
      </c>
      <c r="BP106" s="136" t="str">
        <f>_xlfn.IFNA(VLOOKUP($B106,'I-LogEmaxOverpEC50'!$A:$AR,MATCH(BP$1,'I-LogEmaxOverpEC50'!$A$1:$AR$1,0),FALSE),"")</f>
        <v/>
      </c>
      <c r="BQ106" s="136" t="str">
        <f>_xlfn.IFNA(VLOOKUP($B106,'I-LogEmaxOverpEC50'!$A:$AR,MATCH(BQ$1,'I-LogEmaxOverpEC50'!$A$1:$AR$1,0),FALSE),"")</f>
        <v/>
      </c>
      <c r="BR106" s="136" t="str">
        <f>_xlfn.IFNA(VLOOKUP($B106,'I-LogEmaxOverpEC50'!$A:$AR,MATCH(BR$1,'I-LogEmaxOverpEC50'!$A$1:$AR$1,0),FALSE),"")</f>
        <v/>
      </c>
      <c r="BS106" s="136" t="str">
        <f>_xlfn.IFNA(VLOOKUP($B106,'I-LogEmaxOverpEC50'!$A:$AR,MATCH(BS$1,'I-LogEmaxOverpEC50'!$A$1:$AR$1,0),FALSE),"")</f>
        <v/>
      </c>
      <c r="BT106" s="153"/>
      <c r="BU106" s="153"/>
      <c r="BV106" s="153"/>
      <c r="BW106" s="153"/>
      <c r="BX106" s="153"/>
      <c r="BY106" s="153"/>
      <c r="BZ106" s="153"/>
      <c r="CA106" s="153"/>
      <c r="CB106" s="153"/>
      <c r="CC106" s="153"/>
      <c r="CD106" s="153"/>
      <c r="CE106" s="153"/>
      <c r="CF106" s="153"/>
      <c r="CG106" s="153"/>
      <c r="CH106" s="153"/>
      <c r="CI106" s="153"/>
      <c r="CJ106" s="153"/>
    </row>
    <row r="107" spans="1:88" s="163" customFormat="1" x14ac:dyDescent="0.2">
      <c r="A107" s="146" t="e" cm="1">
        <f t="array" ref="A107">_xlfn.IFS(SUM(F107:R107)&gt;0,1,AB107&gt;0,2,TRUE,3)</f>
        <v>#N/A</v>
      </c>
      <c r="B107" s="146" t="s">
        <v>146</v>
      </c>
      <c r="C107" s="144"/>
      <c r="D107" s="151" t="str">
        <f>_xlfn.XLOOKUP(B107,RecNamesAll!A:A,RecNamesAll!E:E)</f>
        <v>A</v>
      </c>
      <c r="E107" s="150" t="str">
        <f>_xlfn.XLOOKUP(B107,RecNamesAll!A:A,RecNamesAll!C:C)</f>
        <v>NPFF1</v>
      </c>
      <c r="F107" s="160" t="e">
        <f t="shared" si="20"/>
        <v>#N/A</v>
      </c>
      <c r="G107" s="159" t="e">
        <f t="shared" si="21"/>
        <v>#N/A</v>
      </c>
      <c r="H107" s="159" t="e">
        <f t="shared" si="22"/>
        <v>#N/A</v>
      </c>
      <c r="I107" s="159" t="e">
        <f t="shared" si="23"/>
        <v>#N/A</v>
      </c>
      <c r="J107" s="159" t="e">
        <f t="shared" si="24"/>
        <v>#N/A</v>
      </c>
      <c r="K107" s="159" t="e">
        <f t="shared" si="25"/>
        <v>#N/A</v>
      </c>
      <c r="L107" s="159" t="e">
        <f t="shared" si="26"/>
        <v>#N/A</v>
      </c>
      <c r="M107" s="159" t="e">
        <f t="shared" si="27"/>
        <v>#N/A</v>
      </c>
      <c r="N107" s="159" t="e">
        <f t="shared" si="28"/>
        <v>#N/A</v>
      </c>
      <c r="O107" s="159" t="e">
        <f t="shared" si="29"/>
        <v>#N/A</v>
      </c>
      <c r="P107" s="159" t="e">
        <f t="shared" si="30"/>
        <v>#N/A</v>
      </c>
      <c r="Q107" s="159" t="e">
        <f t="shared" si="31"/>
        <v>#N/A</v>
      </c>
      <c r="R107" s="159" t="e">
        <f t="shared" si="32"/>
        <v>#N/A</v>
      </c>
      <c r="S107" s="147"/>
      <c r="T107" s="147"/>
      <c r="U107" s="146" t="str">
        <f t="shared" si="33"/>
        <v>A</v>
      </c>
      <c r="V107" s="145" t="str">
        <f t="shared" si="34"/>
        <v>NPFF1</v>
      </c>
      <c r="W107" s="157" t="e">
        <f>VLOOKUP($B107,GtP!$A:$DD,MATCH("Gs_0-2",GtP!$A$1:$DD$1,0),FALSE)</f>
        <v>#N/A</v>
      </c>
      <c r="X107" s="156" t="e">
        <f>VLOOKUP($B107,GtP!$A:$DD,MATCH("Gi/o_0-2",GtP!$A$1:$DD$1,0),FALSE)</f>
        <v>#N/A</v>
      </c>
      <c r="Y107" s="156" t="e">
        <f>VLOOKUP($B107,GtP!$A:$DD,MATCH("Gq/11_0-2",GtP!$A$1:$DD$1,0),FALSE)</f>
        <v>#N/A</v>
      </c>
      <c r="Z107" s="156" t="e">
        <f>VLOOKUP($B107,GtP!$A:$DD,MATCH("G12/13_0-2",GtP!$A$1:$DD$1,0),FALSE)</f>
        <v>#N/A</v>
      </c>
      <c r="AA107" s="155"/>
      <c r="AB107" s="143" t="e">
        <f t="shared" si="35"/>
        <v>#N/A</v>
      </c>
      <c r="AC107" s="315" t="str">
        <f t="shared" si="36"/>
        <v/>
      </c>
      <c r="AD107" s="349" t="str">
        <f t="shared" si="37"/>
        <v/>
      </c>
      <c r="AE107" s="349" t="str">
        <f t="shared" si="38"/>
        <v/>
      </c>
      <c r="AF107" s="311" t="str">
        <f t="shared" si="39"/>
        <v/>
      </c>
      <c r="AG107" s="141" t="e">
        <f>_xlfn.CONCAT(IF(AT107="","-","B"),IF(BG107="","-","I"),VLOOKUP($B107,GtP!$A:$BB,MATCH("Gs_0-1",GtP!$A$1:$BB$1,0),FALSE))</f>
        <v>#N/A</v>
      </c>
      <c r="AH107" s="140" t="e">
        <f>_xlfn.CONCAT(IF(AU107="","-","B"),IF(BH107="","-","I"),VLOOKUP($B107,GtP!$A:$BB,MATCH("Gs_0-1",GtP!$A$1:$BB$1,0),FALSE))</f>
        <v>#N/A</v>
      </c>
      <c r="AI107" s="140" t="e">
        <f>_xlfn.CONCAT(IF(AV107="","-","B"),IF(BI107="","-","I"),VLOOKUP($B107,GtP!$A:$BB,MATCH("Gi/o_0-1",GtP!$A$1:$BB$1,0),FALSE))</f>
        <v>#N/A</v>
      </c>
      <c r="AJ107" s="140" t="e">
        <f>_xlfn.CONCAT(IF(AW107="","-","B"),IF(BJ107="","-","I"),VLOOKUP($B107,GtP!$A:$BB,MATCH("Gi/o_0-1",GtP!$A$1:$BB$1,0),FALSE))</f>
        <v>#N/A</v>
      </c>
      <c r="AK107" s="140" t="e">
        <f>_xlfn.CONCAT(IF(AX107="","-","B"),IF(BK107="","-","I"),VLOOKUP($B107,GtP!$A:$BB,MATCH("Gi/o_0-1",GtP!$A$1:$BB$1,0),FALSE))</f>
        <v>#N/A</v>
      </c>
      <c r="AL107" s="140" t="e">
        <f>_xlfn.CONCAT(IF(AY107="","-","B"),IF(BL107="","-","I"),VLOOKUP($B107,GtP!$A:$BB,MATCH("Gi/o_0-1",GtP!$A$1:$BB$1,0),FALSE))</f>
        <v>#N/A</v>
      </c>
      <c r="AM107" s="140" t="e">
        <f>_xlfn.CONCAT(IF(AZ107="","-","B"),IF(BM107="","-","I"),VLOOKUP($B107,GtP!$A:$BB,MATCH("Gi/o_0-1",GtP!$A$1:$BB$1,0),FALSE))</f>
        <v>#N/A</v>
      </c>
      <c r="AN107" s="140" t="e">
        <f>_xlfn.CONCAT(IF(BA107="","-","B"),IF(BN107="","-","I"),VLOOKUP($B107,GtP!$A:$BB,MATCH("Gq/11_0-1",GtP!$A$1:$BB$1,0),FALSE))</f>
        <v>#N/A</v>
      </c>
      <c r="AO107" s="140" t="e">
        <f>_xlfn.CONCAT(IF(BB107="","-","B"),IF(BO107="","-","I"),VLOOKUP($B107,GtP!$A:$BB,MATCH("Gq/11_0-1",GtP!$A$1:$BB$1,0),FALSE))</f>
        <v>#N/A</v>
      </c>
      <c r="AP107" s="140" t="e">
        <f>_xlfn.CONCAT(IF(BC107="","-","B"),IF(BP107="","-","I"),VLOOKUP($B107,GtP!$A:$BB,MATCH("Gq/11_0-1",GtP!$A$1:$BB$1,0),FALSE))</f>
        <v>#N/A</v>
      </c>
      <c r="AQ107" s="140" t="e">
        <f>_xlfn.CONCAT(IF(BD107="","-","B"),IF(BQ107="","-","I"),VLOOKUP($B107,GtP!$A:$BB,MATCH("Gq/11_0-1",GtP!$A$1:$BB$1,0),FALSE))</f>
        <v>#N/A</v>
      </c>
      <c r="AR107" s="140" t="e">
        <f>_xlfn.CONCAT(IF(BE107="","-","B"),IF(BR107="","-","I"),VLOOKUP($B107,GtP!$A:$BB,MATCH("G12/13_0-1",GtP!$A$1:$BB$1,0),FALSE))</f>
        <v>#N/A</v>
      </c>
      <c r="AS107" s="140" t="e">
        <f>_xlfn.CONCAT(IF(BF107="","-","B"),IF(BS107="","-","I"),VLOOKUP($B107,GtP!$A:$BB,MATCH("G12/13_0-1",GtP!$A$1:$BB$1,0),FALSE))</f>
        <v>#N/A</v>
      </c>
      <c r="AT107" s="139" t="str">
        <f>_xlfn.IFNA(VLOOKUP($B107,'B-LogEmaxOverpEC50'!$A:$AL,MATCH(AT$1,'B-LogEmaxOverpEC50'!$A$1:$AL$1,0),FALSE),"")</f>
        <v/>
      </c>
      <c r="AU107" s="136" t="str">
        <f>_xlfn.IFNA(VLOOKUP($B107,'B-LogEmaxOverpEC50'!$A:$AL,MATCH(AU$1,'B-LogEmaxOverpEC50'!$A$1:$AL$1,0),FALSE),"")</f>
        <v/>
      </c>
      <c r="AV107" s="152">
        <f>_xlfn.IFNA(VLOOKUP($B107,'B-LogEmaxOverpEC50'!$A:$AL,MATCH(AV$1,'B-LogEmaxOverpEC50'!$A$1:$AL$1,0),FALSE),"")</f>
        <v>9.9244075385846511</v>
      </c>
      <c r="AW107" s="152">
        <f>_xlfn.IFNA(VLOOKUP($B107,'B-LogEmaxOverpEC50'!$A:$AL,MATCH(AW$1,'B-LogEmaxOverpEC50'!$A$1:$AL$1,0),FALSE),"")</f>
        <v>9.9082258125543472</v>
      </c>
      <c r="AX107" s="152">
        <f>_xlfn.IFNA(VLOOKUP($B107,'B-LogEmaxOverpEC50'!$A:$AL,MATCH(AX$1,'B-LogEmaxOverpEC50'!$A$1:$AL$1,0),FALSE),"")</f>
        <v>10.615544429565938</v>
      </c>
      <c r="AY107" s="152">
        <f>_xlfn.IFNA(VLOOKUP($B107,'B-LogEmaxOverpEC50'!$A:$AL,MATCH(AY$1,'B-LogEmaxOverpEC50'!$A$1:$AL$1,0),FALSE),"")</f>
        <v>11.106375466500397</v>
      </c>
      <c r="AZ107" s="152">
        <f>_xlfn.IFNA(VLOOKUP($B107,'B-LogEmaxOverpEC50'!$A:$AL,MATCH(AZ$1,'B-LogEmaxOverpEC50'!$A$1:$AL$1,0),FALSE),"")</f>
        <v>11.785327440599502</v>
      </c>
      <c r="BA107" s="152" t="str">
        <f>_xlfn.IFNA(VLOOKUP($B107,'B-LogEmaxOverpEC50'!$A:$AL,MATCH(BA$1,'B-LogEmaxOverpEC50'!$A$1:$AL$1,0),FALSE),"")</f>
        <v/>
      </c>
      <c r="BB107" s="152" t="str">
        <f>_xlfn.IFNA(VLOOKUP($B107,'B-LogEmaxOverpEC50'!$A:$AL,MATCH(BB$1,'B-LogEmaxOverpEC50'!$A$1:$AL$1,0),FALSE),"")</f>
        <v/>
      </c>
      <c r="BC107" s="152" t="str">
        <f>_xlfn.IFNA(VLOOKUP($B107,'B-LogEmaxOverpEC50'!$A:$AL,MATCH(BC$1,'B-LogEmaxOverpEC50'!$A$1:$AL$1,0),FALSE),"")</f>
        <v/>
      </c>
      <c r="BD107" s="152">
        <f>_xlfn.IFNA(VLOOKUP($B107,'B-LogEmaxOverpEC50'!$A:$AL,MATCH(BD$1,'B-LogEmaxOverpEC50'!$A$1:$AL$1,0),FALSE),"")</f>
        <v>9.0961114501763216</v>
      </c>
      <c r="BE107" s="152">
        <f>_xlfn.IFNA(VLOOKUP($B107,'B-LogEmaxOverpEC50'!$A:$AL,MATCH(BE$1,'B-LogEmaxOverpEC50'!$A$1:$AL$1,0),FALSE),"")</f>
        <v>8.8222527272641429</v>
      </c>
      <c r="BF107" s="152">
        <f>_xlfn.IFNA(VLOOKUP($B107,'B-LogEmaxOverpEC50'!$A:$AL,MATCH(BF$1,'B-LogEmaxOverpEC50'!$A$1:$AL$1,0),FALSE),"")</f>
        <v>8.4541738037398346</v>
      </c>
      <c r="BG107" s="137" t="str">
        <f>_xlfn.IFNA(VLOOKUP($B107,'I-LogEmaxOverpEC50'!$A:$AR,MATCH(BG$1,'I-LogEmaxOverpEC50'!$A$1:$AR$1,0),FALSE),"")</f>
        <v/>
      </c>
      <c r="BH107" s="136" t="str">
        <f>_xlfn.IFNA(VLOOKUP($B107,'I-LogEmaxOverpEC50'!$A:$AR,MATCH(BH$1,'I-LogEmaxOverpEC50'!$A$1:$AR$1,0),FALSE),"")</f>
        <v/>
      </c>
      <c r="BI107" s="136">
        <f>_xlfn.IFNA(VLOOKUP($B107,'I-LogEmaxOverpEC50'!$A:$AR,MATCH(BI$1,'I-LogEmaxOverpEC50'!$A$1:$AR$1,0),FALSE),"")</f>
        <v>8.6852999636691735</v>
      </c>
      <c r="BJ107" s="136">
        <f>_xlfn.IFNA(VLOOKUP($B107,'I-LogEmaxOverpEC50'!$A:$AR,MATCH(BJ$1,'I-LogEmaxOverpEC50'!$A$1:$AR$1,0),FALSE),"")</f>
        <v>8.6852999636691735</v>
      </c>
      <c r="BK107" s="136">
        <f>_xlfn.IFNA(VLOOKUP($B107,'I-LogEmaxOverpEC50'!$A:$AR,MATCH(BK$1,'I-LogEmaxOverpEC50'!$A$1:$AR$1,0),FALSE),"")</f>
        <v>8.4836827701198274</v>
      </c>
      <c r="BL107" s="136">
        <f>_xlfn.IFNA(VLOOKUP($B107,'I-LogEmaxOverpEC50'!$A:$AR,MATCH(BL$1,'I-LogEmaxOverpEC50'!$A$1:$AR$1,0),FALSE),"")</f>
        <v>8.4836827701198274</v>
      </c>
      <c r="BM107" s="136">
        <f>_xlfn.IFNA(VLOOKUP($B107,'I-LogEmaxOverpEC50'!$A:$AR,MATCH(BM$1,'I-LogEmaxOverpEC50'!$A$1:$AR$1,0),FALSE),"")</f>
        <v>8.7532487671984622</v>
      </c>
      <c r="BN107" s="136" t="str">
        <f>_xlfn.IFNA(VLOOKUP($B107,'I-LogEmaxOverpEC50'!$A:$AR,MATCH(BN$1,'I-LogEmaxOverpEC50'!$A$1:$AR$1,0),FALSE),"")</f>
        <v/>
      </c>
      <c r="BO107" s="136" t="str">
        <f>_xlfn.IFNA(VLOOKUP($B107,'I-LogEmaxOverpEC50'!$A:$AR,MATCH(BO$1,'I-LogEmaxOverpEC50'!$A$1:$AR$1,0),FALSE),"")</f>
        <v/>
      </c>
      <c r="BP107" s="136" t="str">
        <f>_xlfn.IFNA(VLOOKUP($B107,'I-LogEmaxOverpEC50'!$A:$AR,MATCH(BP$1,'I-LogEmaxOverpEC50'!$A$1:$AR$1,0),FALSE),"")</f>
        <v/>
      </c>
      <c r="BQ107" s="136" t="str">
        <f>_xlfn.IFNA(VLOOKUP($B107,'I-LogEmaxOverpEC50'!$A:$AR,MATCH(BQ$1,'I-LogEmaxOverpEC50'!$A$1:$AR$1,0),FALSE),"")</f>
        <v/>
      </c>
      <c r="BR107" s="136" t="str">
        <f>_xlfn.IFNA(VLOOKUP($B107,'I-LogEmaxOverpEC50'!$A:$AR,MATCH(BR$1,'I-LogEmaxOverpEC50'!$A$1:$AR$1,0),FALSE),"")</f>
        <v/>
      </c>
      <c r="BS107" s="136" t="str">
        <f>_xlfn.IFNA(VLOOKUP($B107,'I-LogEmaxOverpEC50'!$A:$AR,MATCH(BS$1,'I-LogEmaxOverpEC50'!$A$1:$AR$1,0),FALSE),"")</f>
        <v/>
      </c>
      <c r="BT107" s="135"/>
      <c r="BU107" s="135"/>
      <c r="BV107" s="135"/>
      <c r="BW107" s="135"/>
      <c r="BX107" s="135"/>
      <c r="BY107" s="135"/>
      <c r="BZ107" s="135"/>
      <c r="CA107" s="135"/>
      <c r="CB107" s="135"/>
      <c r="CC107" s="135"/>
      <c r="CD107" s="135"/>
      <c r="CE107" s="135"/>
      <c r="CF107" s="135"/>
      <c r="CG107" s="135"/>
      <c r="CH107" s="135"/>
      <c r="CI107" s="135"/>
      <c r="CJ107" s="135"/>
    </row>
    <row r="108" spans="1:88" x14ac:dyDescent="0.2">
      <c r="A108" s="146" t="e" cm="1">
        <f t="array" ref="A108">_xlfn.IFS(SUM(F108:R108)&gt;0,1,AB108&gt;0,2,TRUE,3)</f>
        <v>#N/A</v>
      </c>
      <c r="B108" s="146" t="s">
        <v>147</v>
      </c>
      <c r="D108" s="151" t="str">
        <f>_xlfn.XLOOKUP(B108,RecNamesAll!A:A,RecNamesAll!E:E)</f>
        <v>A</v>
      </c>
      <c r="E108" s="150" t="str">
        <f>_xlfn.XLOOKUP(B108,RecNamesAll!A:A,RecNamesAll!C:C)</f>
        <v>NPFF2</v>
      </c>
      <c r="F108" s="160" t="e">
        <f t="shared" si="20"/>
        <v>#N/A</v>
      </c>
      <c r="G108" s="159" t="e">
        <f t="shared" si="21"/>
        <v>#N/A</v>
      </c>
      <c r="H108" s="159" t="e">
        <f t="shared" si="22"/>
        <v>#N/A</v>
      </c>
      <c r="I108" s="159" t="e">
        <f t="shared" si="23"/>
        <v>#N/A</v>
      </c>
      <c r="J108" s="159" t="e">
        <f t="shared" si="24"/>
        <v>#N/A</v>
      </c>
      <c r="K108" s="159" t="e">
        <f t="shared" si="25"/>
        <v>#N/A</v>
      </c>
      <c r="L108" s="159" t="e">
        <f t="shared" si="26"/>
        <v>#N/A</v>
      </c>
      <c r="M108" s="159" t="e">
        <f t="shared" si="27"/>
        <v>#N/A</v>
      </c>
      <c r="N108" s="159" t="e">
        <f t="shared" si="28"/>
        <v>#N/A</v>
      </c>
      <c r="O108" s="159" t="e">
        <f t="shared" si="29"/>
        <v>#N/A</v>
      </c>
      <c r="P108" s="159" t="e">
        <f t="shared" si="30"/>
        <v>#N/A</v>
      </c>
      <c r="Q108" s="159" t="e">
        <f t="shared" si="31"/>
        <v>#N/A</v>
      </c>
      <c r="R108" s="159" t="e">
        <f t="shared" si="32"/>
        <v>#N/A</v>
      </c>
      <c r="U108" s="146" t="str">
        <f t="shared" si="33"/>
        <v>A</v>
      </c>
      <c r="V108" s="145" t="str">
        <f t="shared" si="34"/>
        <v>NPFF2</v>
      </c>
      <c r="W108" s="157" t="e">
        <f>VLOOKUP($B108,GtP!$A:$DD,MATCH("Gs_0-2",GtP!$A$1:$DD$1,0),FALSE)</f>
        <v>#N/A</v>
      </c>
      <c r="X108" s="156" t="e">
        <f>VLOOKUP($B108,GtP!$A:$DD,MATCH("Gi/o_0-2",GtP!$A$1:$DD$1,0),FALSE)</f>
        <v>#N/A</v>
      </c>
      <c r="Y108" s="156" t="e">
        <f>VLOOKUP($B108,GtP!$A:$DD,MATCH("Gq/11_0-2",GtP!$A$1:$DD$1,0),FALSE)</f>
        <v>#N/A</v>
      </c>
      <c r="Z108" s="156" t="e">
        <f>VLOOKUP($B108,GtP!$A:$DD,MATCH("G12/13_0-2",GtP!$A$1:$DD$1,0),FALSE)</f>
        <v>#N/A</v>
      </c>
      <c r="AA108" s="155"/>
      <c r="AB108" s="143" t="e">
        <f t="shared" si="35"/>
        <v>#N/A</v>
      </c>
      <c r="AC108" s="315" t="str">
        <f t="shared" si="36"/>
        <v/>
      </c>
      <c r="AD108" s="349" t="str">
        <f t="shared" si="37"/>
        <v/>
      </c>
      <c r="AE108" s="349" t="str">
        <f t="shared" si="38"/>
        <v/>
      </c>
      <c r="AF108" s="311" t="str">
        <f t="shared" si="39"/>
        <v/>
      </c>
      <c r="AG108" s="141" t="e">
        <f>_xlfn.CONCAT(IF(AT108="","-","B"),IF(BG108="","-","I"),VLOOKUP($B108,GtP!$A:$BB,MATCH("Gs_0-1",GtP!$A$1:$BB$1,0),FALSE))</f>
        <v>#N/A</v>
      </c>
      <c r="AH108" s="140" t="e">
        <f>_xlfn.CONCAT(IF(AU108="","-","B"),IF(BH108="","-","I"),VLOOKUP($B108,GtP!$A:$BB,MATCH("Gs_0-1",GtP!$A$1:$BB$1,0),FALSE))</f>
        <v>#N/A</v>
      </c>
      <c r="AI108" s="140" t="e">
        <f>_xlfn.CONCAT(IF(AV108="","-","B"),IF(BI108="","-","I"),VLOOKUP($B108,GtP!$A:$BB,MATCH("Gi/o_0-1",GtP!$A$1:$BB$1,0),FALSE))</f>
        <v>#N/A</v>
      </c>
      <c r="AJ108" s="140" t="e">
        <f>_xlfn.CONCAT(IF(AW108="","-","B"),IF(BJ108="","-","I"),VLOOKUP($B108,GtP!$A:$BB,MATCH("Gi/o_0-1",GtP!$A$1:$BB$1,0),FALSE))</f>
        <v>#N/A</v>
      </c>
      <c r="AK108" s="140" t="e">
        <f>_xlfn.CONCAT(IF(AX108="","-","B"),IF(BK108="","-","I"),VLOOKUP($B108,GtP!$A:$BB,MATCH("Gi/o_0-1",GtP!$A$1:$BB$1,0),FALSE))</f>
        <v>#N/A</v>
      </c>
      <c r="AL108" s="140" t="e">
        <f>_xlfn.CONCAT(IF(AY108="","-","B"),IF(BL108="","-","I"),VLOOKUP($B108,GtP!$A:$BB,MATCH("Gi/o_0-1",GtP!$A$1:$BB$1,0),FALSE))</f>
        <v>#N/A</v>
      </c>
      <c r="AM108" s="140" t="e">
        <f>_xlfn.CONCAT(IF(AZ108="","-","B"),IF(BM108="","-","I"),VLOOKUP($B108,GtP!$A:$BB,MATCH("Gi/o_0-1",GtP!$A$1:$BB$1,0),FALSE))</f>
        <v>#N/A</v>
      </c>
      <c r="AN108" s="140" t="e">
        <f>_xlfn.CONCAT(IF(BA108="","-","B"),IF(BN108="","-","I"),VLOOKUP($B108,GtP!$A:$BB,MATCH("Gq/11_0-1",GtP!$A$1:$BB$1,0),FALSE))</f>
        <v>#N/A</v>
      </c>
      <c r="AO108" s="140" t="e">
        <f>_xlfn.CONCAT(IF(BB108="","-","B"),IF(BO108="","-","I"),VLOOKUP($B108,GtP!$A:$BB,MATCH("Gq/11_0-1",GtP!$A$1:$BB$1,0),FALSE))</f>
        <v>#N/A</v>
      </c>
      <c r="AP108" s="140" t="e">
        <f>_xlfn.CONCAT(IF(BC108="","-","B"),IF(BP108="","-","I"),VLOOKUP($B108,GtP!$A:$BB,MATCH("Gq/11_0-1",GtP!$A$1:$BB$1,0),FALSE))</f>
        <v>#N/A</v>
      </c>
      <c r="AQ108" s="140" t="e">
        <f>_xlfn.CONCAT(IF(BD108="","-","B"),IF(BQ108="","-","I"),VLOOKUP($B108,GtP!$A:$BB,MATCH("Gq/11_0-1",GtP!$A$1:$BB$1,0),FALSE))</f>
        <v>#N/A</v>
      </c>
      <c r="AR108" s="140" t="e">
        <f>_xlfn.CONCAT(IF(BE108="","-","B"),IF(BR108="","-","I"),VLOOKUP($B108,GtP!$A:$BB,MATCH("G12/13_0-1",GtP!$A$1:$BB$1,0),FALSE))</f>
        <v>#N/A</v>
      </c>
      <c r="AS108" s="140" t="e">
        <f>_xlfn.CONCAT(IF(BF108="","-","B"),IF(BS108="","-","I"),VLOOKUP($B108,GtP!$A:$BB,MATCH("G12/13_0-1",GtP!$A$1:$BB$1,0),FALSE))</f>
        <v>#N/A</v>
      </c>
      <c r="AT108" s="139" t="str">
        <f>_xlfn.IFNA(VLOOKUP($B108,'B-LogEmaxOverpEC50'!$A:$AL,MATCH(AT$1,'B-LogEmaxOverpEC50'!$A$1:$AL$1,0),FALSE),"")</f>
        <v/>
      </c>
      <c r="AU108" s="136" t="str">
        <f>_xlfn.IFNA(VLOOKUP($B108,'B-LogEmaxOverpEC50'!$A:$AL,MATCH(AU$1,'B-LogEmaxOverpEC50'!$A$1:$AL$1,0),FALSE),"")</f>
        <v/>
      </c>
      <c r="AV108" s="152">
        <f>_xlfn.IFNA(VLOOKUP($B108,'B-LogEmaxOverpEC50'!$A:$AL,MATCH(AV$1,'B-LogEmaxOverpEC50'!$A$1:$AL$1,0),FALSE),"")</f>
        <v>8.5119330818841092</v>
      </c>
      <c r="AW108" s="152">
        <f>_xlfn.IFNA(VLOOKUP($B108,'B-LogEmaxOverpEC50'!$A:$AL,MATCH(AW$1,'B-LogEmaxOverpEC50'!$A$1:$AL$1,0),FALSE),"")</f>
        <v>8.4481786527553204</v>
      </c>
      <c r="AX108" s="152">
        <f>_xlfn.IFNA(VLOOKUP($B108,'B-LogEmaxOverpEC50'!$A:$AL,MATCH(AX$1,'B-LogEmaxOverpEC50'!$A$1:$AL$1,0),FALSE),"")</f>
        <v>9.2476095825654845</v>
      </c>
      <c r="AY108" s="152">
        <f>_xlfn.IFNA(VLOOKUP($B108,'B-LogEmaxOverpEC50'!$A:$AL,MATCH(AY$1,'B-LogEmaxOverpEC50'!$A$1:$AL$1,0),FALSE),"")</f>
        <v>9.7594024293819164</v>
      </c>
      <c r="AZ108" s="152">
        <f>_xlfn.IFNA(VLOOKUP($B108,'B-LogEmaxOverpEC50'!$A:$AL,MATCH(AZ$1,'B-LogEmaxOverpEC50'!$A$1:$AL$1,0),FALSE),"")</f>
        <v>10.14268566020073</v>
      </c>
      <c r="BA108" s="152" t="str">
        <f>_xlfn.IFNA(VLOOKUP($B108,'B-LogEmaxOverpEC50'!$A:$AL,MATCH(BA$1,'B-LogEmaxOverpEC50'!$A$1:$AL$1,0),FALSE),"")</f>
        <v/>
      </c>
      <c r="BB108" s="152" t="str">
        <f>_xlfn.IFNA(VLOOKUP($B108,'B-LogEmaxOverpEC50'!$A:$AL,MATCH(BB$1,'B-LogEmaxOverpEC50'!$A$1:$AL$1,0),FALSE),"")</f>
        <v/>
      </c>
      <c r="BC108" s="152" t="str">
        <f>_xlfn.IFNA(VLOOKUP($B108,'B-LogEmaxOverpEC50'!$A:$AL,MATCH(BC$1,'B-LogEmaxOverpEC50'!$A$1:$AL$1,0),FALSE),"")</f>
        <v/>
      </c>
      <c r="BD108" s="152" t="str">
        <f>_xlfn.IFNA(VLOOKUP($B108,'B-LogEmaxOverpEC50'!$A:$AL,MATCH(BD$1,'B-LogEmaxOverpEC50'!$A$1:$AL$1,0),FALSE),"")</f>
        <v/>
      </c>
      <c r="BE108" s="152" t="str">
        <f>_xlfn.IFNA(VLOOKUP($B108,'B-LogEmaxOverpEC50'!$A:$AL,MATCH(BE$1,'B-LogEmaxOverpEC50'!$A$1:$AL$1,0),FALSE),"")</f>
        <v/>
      </c>
      <c r="BF108" s="152" t="str">
        <f>_xlfn.IFNA(VLOOKUP($B108,'B-LogEmaxOverpEC50'!$A:$AL,MATCH(BF$1,'B-LogEmaxOverpEC50'!$A$1:$AL$1,0),FALSE),"")</f>
        <v/>
      </c>
      <c r="BG108" s="137" t="str">
        <f>_xlfn.IFNA(VLOOKUP($B108,'I-LogEmaxOverpEC50'!$A:$AR,MATCH(BG$1,'I-LogEmaxOverpEC50'!$A$1:$AR$1,0),FALSE),"")</f>
        <v/>
      </c>
      <c r="BH108" s="136" t="str">
        <f>_xlfn.IFNA(VLOOKUP($B108,'I-LogEmaxOverpEC50'!$A:$AR,MATCH(BH$1,'I-LogEmaxOverpEC50'!$A$1:$AR$1,0),FALSE),"")</f>
        <v/>
      </c>
      <c r="BI108" s="136">
        <f>_xlfn.IFNA(VLOOKUP($B108,'I-LogEmaxOverpEC50'!$A:$AR,MATCH(BI$1,'I-LogEmaxOverpEC50'!$A$1:$AR$1,0),FALSE),"")</f>
        <v>9.7047111809730531</v>
      </c>
      <c r="BJ108" s="136">
        <f>_xlfn.IFNA(VLOOKUP($B108,'I-LogEmaxOverpEC50'!$A:$AR,MATCH(BJ$1,'I-LogEmaxOverpEC50'!$A$1:$AR$1,0),FALSE),"")</f>
        <v>9.7047111809730531</v>
      </c>
      <c r="BK108" s="136">
        <f>_xlfn.IFNA(VLOOKUP($B108,'I-LogEmaxOverpEC50'!$A:$AR,MATCH(BK$1,'I-LogEmaxOverpEC50'!$A$1:$AR$1,0),FALSE),"")</f>
        <v>9.6184799892329202</v>
      </c>
      <c r="BL108" s="136">
        <f>_xlfn.IFNA(VLOOKUP($B108,'I-LogEmaxOverpEC50'!$A:$AR,MATCH(BL$1,'I-LogEmaxOverpEC50'!$A$1:$AR$1,0),FALSE),"")</f>
        <v>9.6184799892329202</v>
      </c>
      <c r="BM108" s="136">
        <f>_xlfn.IFNA(VLOOKUP($B108,'I-LogEmaxOverpEC50'!$A:$AR,MATCH(BM$1,'I-LogEmaxOverpEC50'!$A$1:$AR$1,0),FALSE),"")</f>
        <v>9.7805788058748639</v>
      </c>
      <c r="BN108" s="136" t="str">
        <f>_xlfn.IFNA(VLOOKUP($B108,'I-LogEmaxOverpEC50'!$A:$AR,MATCH(BN$1,'I-LogEmaxOverpEC50'!$A$1:$AR$1,0),FALSE),"")</f>
        <v/>
      </c>
      <c r="BO108" s="136" t="str">
        <f>_xlfn.IFNA(VLOOKUP($B108,'I-LogEmaxOverpEC50'!$A:$AR,MATCH(BO$1,'I-LogEmaxOverpEC50'!$A$1:$AR$1,0),FALSE),"")</f>
        <v/>
      </c>
      <c r="BP108" s="136" t="str">
        <f>_xlfn.IFNA(VLOOKUP($B108,'I-LogEmaxOverpEC50'!$A:$AR,MATCH(BP$1,'I-LogEmaxOverpEC50'!$A$1:$AR$1,0),FALSE),"")</f>
        <v/>
      </c>
      <c r="BQ108" s="136" t="str">
        <f>_xlfn.IFNA(VLOOKUP($B108,'I-LogEmaxOverpEC50'!$A:$AR,MATCH(BQ$1,'I-LogEmaxOverpEC50'!$A$1:$AR$1,0),FALSE),"")</f>
        <v/>
      </c>
      <c r="BR108" s="136" t="str">
        <f>_xlfn.IFNA(VLOOKUP($B108,'I-LogEmaxOverpEC50'!$A:$AR,MATCH(BR$1,'I-LogEmaxOverpEC50'!$A$1:$AR$1,0),FALSE),"")</f>
        <v/>
      </c>
      <c r="BS108" s="136" t="str">
        <f>_xlfn.IFNA(VLOOKUP($B108,'I-LogEmaxOverpEC50'!$A:$AR,MATCH(BS$1,'I-LogEmaxOverpEC50'!$A$1:$AR$1,0),FALSE),"")</f>
        <v/>
      </c>
    </row>
    <row r="109" spans="1:88" x14ac:dyDescent="0.2">
      <c r="A109" s="146" cm="1">
        <f t="array" ref="A109">_xlfn.IFS(SUM(F109:R109)&gt;0,1,AB109&gt;0,2,TRUE,3)</f>
        <v>1</v>
      </c>
      <c r="B109" s="146" t="s">
        <v>149</v>
      </c>
      <c r="D109" s="151" t="str">
        <f>_xlfn.XLOOKUP(B109,RecNamesAll!A:A,RecNamesAll!E:E)</f>
        <v>A</v>
      </c>
      <c r="E109" s="150" t="str">
        <f>_xlfn.XLOOKUP(B109,RecNamesAll!A:A,RecNamesAll!C:C)</f>
        <v>NTS1</v>
      </c>
      <c r="F109" s="160">
        <f t="shared" si="20"/>
        <v>9.4871864706182727</v>
      </c>
      <c r="G109" s="159">
        <f t="shared" si="21"/>
        <v>9.3178178960955282</v>
      </c>
      <c r="H109" s="159">
        <f t="shared" si="22"/>
        <v>10.72980922098731</v>
      </c>
      <c r="I109" s="159">
        <f t="shared" si="23"/>
        <v>10.72980922098731</v>
      </c>
      <c r="J109" s="159">
        <f t="shared" si="24"/>
        <v>10.221325374351794</v>
      </c>
      <c r="K109" s="159">
        <f t="shared" si="25"/>
        <v>10.221325374351794</v>
      </c>
      <c r="L109" s="159">
        <f t="shared" si="26"/>
        <v>10.488540735601473</v>
      </c>
      <c r="M109" s="159">
        <f t="shared" si="27"/>
        <v>11.605342640985848</v>
      </c>
      <c r="N109" s="159">
        <f t="shared" si="28"/>
        <v>11.605342640985848</v>
      </c>
      <c r="O109" s="159">
        <f t="shared" si="29"/>
        <v>11.533348820827756</v>
      </c>
      <c r="P109" s="159">
        <f t="shared" si="30"/>
        <v>9.1345112932852839</v>
      </c>
      <c r="Q109" s="159" t="str">
        <f t="shared" si="31"/>
        <v/>
      </c>
      <c r="R109" s="159" t="str">
        <f t="shared" si="32"/>
        <v/>
      </c>
      <c r="U109" s="146" t="str">
        <f t="shared" si="33"/>
        <v>A</v>
      </c>
      <c r="V109" s="145" t="str">
        <f t="shared" si="34"/>
        <v>NTS1</v>
      </c>
      <c r="W109" s="157">
        <f>VLOOKUP($B109,GtP!$A:$DD,MATCH("Gs_0-2",GtP!$A$1:$DD$1,0),FALSE)</f>
        <v>2</v>
      </c>
      <c r="X109" s="156">
        <f>VLOOKUP($B109,GtP!$A:$DD,MATCH("Gi/o_0-2",GtP!$A$1:$DD$1,0),FALSE)</f>
        <v>2</v>
      </c>
      <c r="Y109" s="156">
        <f>VLOOKUP($B109,GtP!$A:$DD,MATCH("Gq/11_0-2",GtP!$A$1:$DD$1,0),FALSE)</f>
        <v>1</v>
      </c>
      <c r="Z109" s="156">
        <f>VLOOKUP($B109,GtP!$A:$DD,MATCH("G12/13_0-2",GtP!$A$1:$DD$1,0),FALSE)</f>
        <v>0</v>
      </c>
      <c r="AA109" s="155"/>
      <c r="AB109" s="143">
        <f t="shared" si="35"/>
        <v>3</v>
      </c>
      <c r="AC109" s="315">
        <f t="shared" si="36"/>
        <v>2</v>
      </c>
      <c r="AD109" s="349">
        <f t="shared" si="37"/>
        <v>5</v>
      </c>
      <c r="AE109" s="349">
        <f t="shared" si="38"/>
        <v>4</v>
      </c>
      <c r="AF109" s="311" t="str">
        <f t="shared" si="39"/>
        <v/>
      </c>
      <c r="AG109" s="141" t="str">
        <f>_xlfn.CONCAT(IF(AT109="","-","B"),IF(BG109="","-","I"),VLOOKUP($B109,GtP!$A:$BB,MATCH("Gs_0-1",GtP!$A$1:$BB$1,0),FALSE))</f>
        <v>-IG</v>
      </c>
      <c r="AH109" s="140" t="str">
        <f>_xlfn.CONCAT(IF(AU109="","-","B"),IF(BH109="","-","I"),VLOOKUP($B109,GtP!$A:$BB,MATCH("Gs_0-1",GtP!$A$1:$BB$1,0),FALSE))</f>
        <v>-IG</v>
      </c>
      <c r="AI109" s="140" t="str">
        <f>_xlfn.CONCAT(IF(AV109="","-","B"),IF(BI109="","-","I"),VLOOKUP($B109,GtP!$A:$BB,MATCH("Gi/o_0-1",GtP!$A$1:$BB$1,0),FALSE))</f>
        <v>-IG</v>
      </c>
      <c r="AJ109" s="140" t="str">
        <f>_xlfn.CONCAT(IF(AW109="","-","B"),IF(BJ109="","-","I"),VLOOKUP($B109,GtP!$A:$BB,MATCH("Gi/o_0-1",GtP!$A$1:$BB$1,0),FALSE))</f>
        <v>-IG</v>
      </c>
      <c r="AK109" s="140" t="str">
        <f>_xlfn.CONCAT(IF(AX109="","-","B"),IF(BK109="","-","I"),VLOOKUP($B109,GtP!$A:$BB,MATCH("Gi/o_0-1",GtP!$A$1:$BB$1,0),FALSE))</f>
        <v>-IG</v>
      </c>
      <c r="AL109" s="140" t="str">
        <f>_xlfn.CONCAT(IF(AY109="","-","B"),IF(BL109="","-","I"),VLOOKUP($B109,GtP!$A:$BB,MATCH("Gi/o_0-1",GtP!$A$1:$BB$1,0),FALSE))</f>
        <v>-IG</v>
      </c>
      <c r="AM109" s="140" t="str">
        <f>_xlfn.CONCAT(IF(AZ109="","-","B"),IF(BM109="","-","I"),VLOOKUP($B109,GtP!$A:$BB,MATCH("Gi/o_0-1",GtP!$A$1:$BB$1,0),FALSE))</f>
        <v>-IG</v>
      </c>
      <c r="AN109" s="140" t="str">
        <f>_xlfn.CONCAT(IF(BA109="","-","B"),IF(BN109="","-","I"),VLOOKUP($B109,GtP!$A:$BB,MATCH("Gq/11_0-1",GtP!$A$1:$BB$1,0),FALSE))</f>
        <v>-IG</v>
      </c>
      <c r="AO109" s="140" t="str">
        <f>_xlfn.CONCAT(IF(BB109="","-","B"),IF(BO109="","-","I"),VLOOKUP($B109,GtP!$A:$BB,MATCH("Gq/11_0-1",GtP!$A$1:$BB$1,0),FALSE))</f>
        <v>-IG</v>
      </c>
      <c r="AP109" s="140" t="str">
        <f>_xlfn.CONCAT(IF(BC109="","-","B"),IF(BP109="","-","I"),VLOOKUP($B109,GtP!$A:$BB,MATCH("Gq/11_0-1",GtP!$A$1:$BB$1,0),FALSE))</f>
        <v>-IG</v>
      </c>
      <c r="AQ109" s="140" t="str">
        <f>_xlfn.CONCAT(IF(BD109="","-","B"),IF(BQ109="","-","I"),VLOOKUP($B109,GtP!$A:$BB,MATCH("Gq/11_0-1",GtP!$A$1:$BB$1,0),FALSE))</f>
        <v>-IG</v>
      </c>
      <c r="AR109" s="140" t="str">
        <f>_xlfn.CONCAT(IF(BE109="","-","B"),IF(BR109="","-","I"),VLOOKUP($B109,GtP!$A:$BB,MATCH("G12/13_0-1",GtP!$A$1:$BB$1,0),FALSE))</f>
        <v>-I-</v>
      </c>
      <c r="AS109" s="140" t="str">
        <f>_xlfn.CONCAT(IF(BF109="","-","B"),IF(BS109="","-","I"),VLOOKUP($B109,GtP!$A:$BB,MATCH("G12/13_0-1",GtP!$A$1:$BB$1,0),FALSE))</f>
        <v>-I-</v>
      </c>
      <c r="AT109" s="139" t="str">
        <f>_xlfn.IFNA(VLOOKUP($B109,'B-LogEmaxOverpEC50'!$A:$AL,MATCH(AT$1,'B-LogEmaxOverpEC50'!$A$1:$AL$1,0),FALSE),"")</f>
        <v/>
      </c>
      <c r="AU109" s="136" t="str">
        <f>_xlfn.IFNA(VLOOKUP($B109,'B-LogEmaxOverpEC50'!$A:$AL,MATCH(AU$1,'B-LogEmaxOverpEC50'!$A$1:$AL$1,0),FALSE),"")</f>
        <v/>
      </c>
      <c r="AV109" s="152" t="str">
        <f>_xlfn.IFNA(VLOOKUP($B109,'B-LogEmaxOverpEC50'!$A:$AL,MATCH(AV$1,'B-LogEmaxOverpEC50'!$A$1:$AL$1,0),FALSE),"")</f>
        <v/>
      </c>
      <c r="AW109" s="152" t="str">
        <f>_xlfn.IFNA(VLOOKUP($B109,'B-LogEmaxOverpEC50'!$A:$AL,MATCH(AW$1,'B-LogEmaxOverpEC50'!$A$1:$AL$1,0),FALSE),"")</f>
        <v/>
      </c>
      <c r="AX109" s="152" t="str">
        <f>_xlfn.IFNA(VLOOKUP($B109,'B-LogEmaxOverpEC50'!$A:$AL,MATCH(AX$1,'B-LogEmaxOverpEC50'!$A$1:$AL$1,0),FALSE),"")</f>
        <v/>
      </c>
      <c r="AY109" s="152" t="str">
        <f>_xlfn.IFNA(VLOOKUP($B109,'B-LogEmaxOverpEC50'!$A:$AL,MATCH(AY$1,'B-LogEmaxOverpEC50'!$A$1:$AL$1,0),FALSE),"")</f>
        <v/>
      </c>
      <c r="AZ109" s="152" t="str">
        <f>_xlfn.IFNA(VLOOKUP($B109,'B-LogEmaxOverpEC50'!$A:$AL,MATCH(AZ$1,'B-LogEmaxOverpEC50'!$A$1:$AL$1,0),FALSE),"")</f>
        <v/>
      </c>
      <c r="BA109" s="152" t="str">
        <f>_xlfn.IFNA(VLOOKUP($B109,'B-LogEmaxOverpEC50'!$A:$AL,MATCH(BA$1,'B-LogEmaxOverpEC50'!$A$1:$AL$1,0),FALSE),"")</f>
        <v/>
      </c>
      <c r="BB109" s="152" t="str">
        <f>_xlfn.IFNA(VLOOKUP($B109,'B-LogEmaxOverpEC50'!$A:$AL,MATCH(BB$1,'B-LogEmaxOverpEC50'!$A$1:$AL$1,0),FALSE),"")</f>
        <v/>
      </c>
      <c r="BC109" s="152" t="str">
        <f>_xlfn.IFNA(VLOOKUP($B109,'B-LogEmaxOverpEC50'!$A:$AL,MATCH(BC$1,'B-LogEmaxOverpEC50'!$A$1:$AL$1,0),FALSE),"")</f>
        <v/>
      </c>
      <c r="BD109" s="152" t="str">
        <f>_xlfn.IFNA(VLOOKUP($B109,'B-LogEmaxOverpEC50'!$A:$AL,MATCH(BD$1,'B-LogEmaxOverpEC50'!$A$1:$AL$1,0),FALSE),"")</f>
        <v/>
      </c>
      <c r="BE109" s="152" t="str">
        <f>_xlfn.IFNA(VLOOKUP($B109,'B-LogEmaxOverpEC50'!$A:$AL,MATCH(BE$1,'B-LogEmaxOverpEC50'!$A$1:$AL$1,0),FALSE),"")</f>
        <v/>
      </c>
      <c r="BF109" s="152" t="str">
        <f>_xlfn.IFNA(VLOOKUP($B109,'B-LogEmaxOverpEC50'!$A:$AL,MATCH(BF$1,'B-LogEmaxOverpEC50'!$A$1:$AL$1,0),FALSE),"")</f>
        <v/>
      </c>
      <c r="BG109" s="137">
        <f>_xlfn.IFNA(VLOOKUP($B109,'I-LogEmaxOverpEC50'!$A:$AR,MATCH(BG$1,'I-LogEmaxOverpEC50'!$A$1:$AR$1,0),FALSE),"")</f>
        <v>9.4871864706182727</v>
      </c>
      <c r="BH109" s="136">
        <f>_xlfn.IFNA(VLOOKUP($B109,'I-LogEmaxOverpEC50'!$A:$AR,MATCH(BH$1,'I-LogEmaxOverpEC50'!$A$1:$AR$1,0),FALSE),"")</f>
        <v>9.3178178960955282</v>
      </c>
      <c r="BI109" s="136">
        <f>_xlfn.IFNA(VLOOKUP($B109,'I-LogEmaxOverpEC50'!$A:$AR,MATCH(BI$1,'I-LogEmaxOverpEC50'!$A$1:$AR$1,0),FALSE),"")</f>
        <v>10.72980922098731</v>
      </c>
      <c r="BJ109" s="136">
        <f>_xlfn.IFNA(VLOOKUP($B109,'I-LogEmaxOverpEC50'!$A:$AR,MATCH(BJ$1,'I-LogEmaxOverpEC50'!$A$1:$AR$1,0),FALSE),"")</f>
        <v>10.72980922098731</v>
      </c>
      <c r="BK109" s="136">
        <f>_xlfn.IFNA(VLOOKUP($B109,'I-LogEmaxOverpEC50'!$A:$AR,MATCH(BK$1,'I-LogEmaxOverpEC50'!$A$1:$AR$1,0),FALSE),"")</f>
        <v>10.221325374351794</v>
      </c>
      <c r="BL109" s="136">
        <f>_xlfn.IFNA(VLOOKUP($B109,'I-LogEmaxOverpEC50'!$A:$AR,MATCH(BL$1,'I-LogEmaxOverpEC50'!$A$1:$AR$1,0),FALSE),"")</f>
        <v>10.221325374351794</v>
      </c>
      <c r="BM109" s="136">
        <f>_xlfn.IFNA(VLOOKUP($B109,'I-LogEmaxOverpEC50'!$A:$AR,MATCH(BM$1,'I-LogEmaxOverpEC50'!$A$1:$AR$1,0),FALSE),"")</f>
        <v>10.488540735601473</v>
      </c>
      <c r="BN109" s="136">
        <f>_xlfn.IFNA(VLOOKUP($B109,'I-LogEmaxOverpEC50'!$A:$AR,MATCH(BN$1,'I-LogEmaxOverpEC50'!$A$1:$AR$1,0),FALSE),"")</f>
        <v>11.605342640985848</v>
      </c>
      <c r="BO109" s="136">
        <f>_xlfn.IFNA(VLOOKUP($B109,'I-LogEmaxOverpEC50'!$A:$AR,MATCH(BO$1,'I-LogEmaxOverpEC50'!$A$1:$AR$1,0),FALSE),"")</f>
        <v>11.605342640985848</v>
      </c>
      <c r="BP109" s="136">
        <f>_xlfn.IFNA(VLOOKUP($B109,'I-LogEmaxOverpEC50'!$A:$AR,MATCH(BP$1,'I-LogEmaxOverpEC50'!$A$1:$AR$1,0),FALSE),"")</f>
        <v>11.533348820827756</v>
      </c>
      <c r="BQ109" s="136">
        <f>_xlfn.IFNA(VLOOKUP($B109,'I-LogEmaxOverpEC50'!$A:$AR,MATCH(BQ$1,'I-LogEmaxOverpEC50'!$A$1:$AR$1,0),FALSE),"")</f>
        <v>9.1345112932852839</v>
      </c>
      <c r="BR109" s="136">
        <f>_xlfn.IFNA(VLOOKUP($B109,'I-LogEmaxOverpEC50'!$A:$AR,MATCH(BR$1,'I-LogEmaxOverpEC50'!$A$1:$AR$1,0),FALSE),"")</f>
        <v>10.19935364081196</v>
      </c>
      <c r="BS109" s="136">
        <f>_xlfn.IFNA(VLOOKUP($B109,'I-LogEmaxOverpEC50'!$A:$AR,MATCH(BS$1,'I-LogEmaxOverpEC50'!$A$1:$AR$1,0),FALSE),"")</f>
        <v>10.029388391530418</v>
      </c>
    </row>
    <row r="110" spans="1:88" x14ac:dyDescent="0.2">
      <c r="A110" s="146" t="e" cm="1">
        <f t="array" ref="A110">_xlfn.IFS(SUM(F110:R110)&gt;0,1,AB110&gt;0,2,TRUE,3)</f>
        <v>#N/A</v>
      </c>
      <c r="B110" s="146" t="s">
        <v>191</v>
      </c>
      <c r="D110" s="151" t="str">
        <f>_xlfn.XLOOKUP(B110,RecNamesAll!A:A,RecNamesAll!E:E)</f>
        <v>A</v>
      </c>
      <c r="E110" s="150" t="str">
        <f>_xlfn.XLOOKUP(B110,RecNamesAll!A:A,RecNamesAll!C:C)</f>
        <v>OT</v>
      </c>
      <c r="F110" s="160" t="e">
        <f t="shared" si="20"/>
        <v>#N/A</v>
      </c>
      <c r="G110" s="159" t="e">
        <f t="shared" si="21"/>
        <v>#N/A</v>
      </c>
      <c r="H110" s="159" t="e">
        <f t="shared" si="22"/>
        <v>#N/A</v>
      </c>
      <c r="I110" s="159" t="e">
        <f t="shared" si="23"/>
        <v>#N/A</v>
      </c>
      <c r="J110" s="159" t="e">
        <f t="shared" si="24"/>
        <v>#N/A</v>
      </c>
      <c r="K110" s="159" t="e">
        <f t="shared" si="25"/>
        <v>#N/A</v>
      </c>
      <c r="L110" s="159" t="e">
        <f t="shared" si="26"/>
        <v>#N/A</v>
      </c>
      <c r="M110" s="159" t="e">
        <f t="shared" si="27"/>
        <v>#N/A</v>
      </c>
      <c r="N110" s="159" t="e">
        <f t="shared" si="28"/>
        <v>#N/A</v>
      </c>
      <c r="O110" s="159" t="e">
        <f t="shared" si="29"/>
        <v>#N/A</v>
      </c>
      <c r="P110" s="159" t="e">
        <f t="shared" si="30"/>
        <v>#N/A</v>
      </c>
      <c r="Q110" s="159" t="e">
        <f t="shared" si="31"/>
        <v>#N/A</v>
      </c>
      <c r="R110" s="159" t="e">
        <f t="shared" si="32"/>
        <v>#N/A</v>
      </c>
      <c r="U110" s="146" t="str">
        <f t="shared" si="33"/>
        <v>A</v>
      </c>
      <c r="V110" s="145" t="str">
        <f t="shared" si="34"/>
        <v>OT</v>
      </c>
      <c r="W110" s="157" t="e">
        <f>VLOOKUP($B110,GtP!$A:$DD,MATCH("Gs_0-2",GtP!$A$1:$DD$1,0),FALSE)</f>
        <v>#N/A</v>
      </c>
      <c r="X110" s="156" t="e">
        <f>VLOOKUP($B110,GtP!$A:$DD,MATCH("Gi/o_0-2",GtP!$A$1:$DD$1,0),FALSE)</f>
        <v>#N/A</v>
      </c>
      <c r="Y110" s="156" t="e">
        <f>VLOOKUP($B110,GtP!$A:$DD,MATCH("Gq/11_0-2",GtP!$A$1:$DD$1,0),FALSE)</f>
        <v>#N/A</v>
      </c>
      <c r="Z110" s="156" t="e">
        <f>VLOOKUP($B110,GtP!$A:$DD,MATCH("G12/13_0-2",GtP!$A$1:$DD$1,0),FALSE)</f>
        <v>#N/A</v>
      </c>
      <c r="AA110" s="155"/>
      <c r="AB110" s="143" t="e">
        <f t="shared" si="35"/>
        <v>#N/A</v>
      </c>
      <c r="AC110" s="315" t="str">
        <f t="shared" si="36"/>
        <v/>
      </c>
      <c r="AD110" s="349" t="str">
        <f t="shared" si="37"/>
        <v/>
      </c>
      <c r="AE110" s="349" t="str">
        <f t="shared" si="38"/>
        <v/>
      </c>
      <c r="AF110" s="311" t="str">
        <f t="shared" si="39"/>
        <v/>
      </c>
      <c r="AG110" s="141" t="e">
        <f>_xlfn.CONCAT(IF(AT110="","-","B"),IF(BG110="","-","I"),VLOOKUP($B110,GtP!$A:$BB,MATCH("Gs_0-1",GtP!$A$1:$BB$1,0),FALSE))</f>
        <v>#N/A</v>
      </c>
      <c r="AH110" s="140" t="e">
        <f>_xlfn.CONCAT(IF(AU110="","-","B"),IF(BH110="","-","I"),VLOOKUP($B110,GtP!$A:$BB,MATCH("Gs_0-1",GtP!$A$1:$BB$1,0),FALSE))</f>
        <v>#N/A</v>
      </c>
      <c r="AI110" s="140" t="e">
        <f>_xlfn.CONCAT(IF(AV110="","-","B"),IF(BI110="","-","I"),VLOOKUP($B110,GtP!$A:$BB,MATCH("Gi/o_0-1",GtP!$A$1:$BB$1,0),FALSE))</f>
        <v>#N/A</v>
      </c>
      <c r="AJ110" s="140" t="e">
        <f>_xlfn.CONCAT(IF(AW110="","-","B"),IF(BJ110="","-","I"),VLOOKUP($B110,GtP!$A:$BB,MATCH("Gi/o_0-1",GtP!$A$1:$BB$1,0),FALSE))</f>
        <v>#N/A</v>
      </c>
      <c r="AK110" s="140" t="e">
        <f>_xlfn.CONCAT(IF(AX110="","-","B"),IF(BK110="","-","I"),VLOOKUP($B110,GtP!$A:$BB,MATCH("Gi/o_0-1",GtP!$A$1:$BB$1,0),FALSE))</f>
        <v>#N/A</v>
      </c>
      <c r="AL110" s="140" t="e">
        <f>_xlfn.CONCAT(IF(AY110="","-","B"),IF(BL110="","-","I"),VLOOKUP($B110,GtP!$A:$BB,MATCH("Gi/o_0-1",GtP!$A$1:$BB$1,0),FALSE))</f>
        <v>#N/A</v>
      </c>
      <c r="AM110" s="140" t="e">
        <f>_xlfn.CONCAT(IF(AZ110="","-","B"),IF(BM110="","-","I"),VLOOKUP($B110,GtP!$A:$BB,MATCH("Gi/o_0-1",GtP!$A$1:$BB$1,0),FALSE))</f>
        <v>#N/A</v>
      </c>
      <c r="AN110" s="140" t="e">
        <f>_xlfn.CONCAT(IF(BA110="","-","B"),IF(BN110="","-","I"),VLOOKUP($B110,GtP!$A:$BB,MATCH("Gq/11_0-1",GtP!$A$1:$BB$1,0),FALSE))</f>
        <v>#N/A</v>
      </c>
      <c r="AO110" s="140" t="e">
        <f>_xlfn.CONCAT(IF(BB110="","-","B"),IF(BO110="","-","I"),VLOOKUP($B110,GtP!$A:$BB,MATCH("Gq/11_0-1",GtP!$A$1:$BB$1,0),FALSE))</f>
        <v>#N/A</v>
      </c>
      <c r="AP110" s="140" t="e">
        <f>_xlfn.CONCAT(IF(BC110="","-","B"),IF(BP110="","-","I"),VLOOKUP($B110,GtP!$A:$BB,MATCH("Gq/11_0-1",GtP!$A$1:$BB$1,0),FALSE))</f>
        <v>#N/A</v>
      </c>
      <c r="AQ110" s="140" t="e">
        <f>_xlfn.CONCAT(IF(BD110="","-","B"),IF(BQ110="","-","I"),VLOOKUP($B110,GtP!$A:$BB,MATCH("Gq/11_0-1",GtP!$A$1:$BB$1,0),FALSE))</f>
        <v>#N/A</v>
      </c>
      <c r="AR110" s="140" t="e">
        <f>_xlfn.CONCAT(IF(BE110="","-","B"),IF(BR110="","-","I"),VLOOKUP($B110,GtP!$A:$BB,MATCH("G12/13_0-1",GtP!$A$1:$BB$1,0),FALSE))</f>
        <v>#N/A</v>
      </c>
      <c r="AS110" s="140" t="e">
        <f>_xlfn.CONCAT(IF(BF110="","-","B"),IF(BS110="","-","I"),VLOOKUP($B110,GtP!$A:$BB,MATCH("G12/13_0-1",GtP!$A$1:$BB$1,0),FALSE))</f>
        <v>#N/A</v>
      </c>
      <c r="AT110" s="139" t="str">
        <f>_xlfn.IFNA(VLOOKUP($B110,'B-LogEmaxOverpEC50'!$A:$AL,MATCH(AT$1,'B-LogEmaxOverpEC50'!$A$1:$AL$1,0),FALSE),"")</f>
        <v/>
      </c>
      <c r="AU110" s="136" t="str">
        <f>_xlfn.IFNA(VLOOKUP($B110,'B-LogEmaxOverpEC50'!$A:$AL,MATCH(AU$1,'B-LogEmaxOverpEC50'!$A$1:$AL$1,0),FALSE),"")</f>
        <v/>
      </c>
      <c r="AV110" s="152" t="str">
        <f>_xlfn.IFNA(VLOOKUP($B110,'B-LogEmaxOverpEC50'!$A:$AL,MATCH(AV$1,'B-LogEmaxOverpEC50'!$A$1:$AL$1,0),FALSE),"")</f>
        <v/>
      </c>
      <c r="AW110" s="152" t="str">
        <f>_xlfn.IFNA(VLOOKUP($B110,'B-LogEmaxOverpEC50'!$A:$AL,MATCH(AW$1,'B-LogEmaxOverpEC50'!$A$1:$AL$1,0),FALSE),"")</f>
        <v/>
      </c>
      <c r="AX110" s="152" t="str">
        <f>_xlfn.IFNA(VLOOKUP($B110,'B-LogEmaxOverpEC50'!$A:$AL,MATCH(AX$1,'B-LogEmaxOverpEC50'!$A$1:$AL$1,0),FALSE),"")</f>
        <v/>
      </c>
      <c r="AY110" s="152" t="str">
        <f>_xlfn.IFNA(VLOOKUP($B110,'B-LogEmaxOverpEC50'!$A:$AL,MATCH(AY$1,'B-LogEmaxOverpEC50'!$A$1:$AL$1,0),FALSE),"")</f>
        <v/>
      </c>
      <c r="AZ110" s="152" t="str">
        <f>_xlfn.IFNA(VLOOKUP($B110,'B-LogEmaxOverpEC50'!$A:$AL,MATCH(AZ$1,'B-LogEmaxOverpEC50'!$A$1:$AL$1,0),FALSE),"")</f>
        <v/>
      </c>
      <c r="BA110" s="152">
        <f>_xlfn.IFNA(VLOOKUP($B110,'B-LogEmaxOverpEC50'!$A:$AL,MATCH(BA$1,'B-LogEmaxOverpEC50'!$A$1:$AL$1,0),FALSE),"")</f>
        <v>9.7491258902539712</v>
      </c>
      <c r="BB110" s="152">
        <f>_xlfn.IFNA(VLOOKUP($B110,'B-LogEmaxOverpEC50'!$A:$AL,MATCH(BB$1,'B-LogEmaxOverpEC50'!$A$1:$AL$1,0),FALSE),"")</f>
        <v>9.6845035139711051</v>
      </c>
      <c r="BC110" s="152">
        <f>_xlfn.IFNA(VLOOKUP($B110,'B-LogEmaxOverpEC50'!$A:$AL,MATCH(BC$1,'B-LogEmaxOverpEC50'!$A$1:$AL$1,0),FALSE),"")</f>
        <v>8.8809506571124217</v>
      </c>
      <c r="BD110" s="152">
        <f>_xlfn.IFNA(VLOOKUP($B110,'B-LogEmaxOverpEC50'!$A:$AL,MATCH(BD$1,'B-LogEmaxOverpEC50'!$A$1:$AL$1,0),FALSE),"")</f>
        <v>9.2761368092790804</v>
      </c>
      <c r="BE110" s="152" t="str">
        <f>_xlfn.IFNA(VLOOKUP($B110,'B-LogEmaxOverpEC50'!$A:$AL,MATCH(BE$1,'B-LogEmaxOverpEC50'!$A$1:$AL$1,0),FALSE),"")</f>
        <v/>
      </c>
      <c r="BF110" s="152" t="str">
        <f>_xlfn.IFNA(VLOOKUP($B110,'B-LogEmaxOverpEC50'!$A:$AL,MATCH(BF$1,'B-LogEmaxOverpEC50'!$A$1:$AL$1,0),FALSE),"")</f>
        <v/>
      </c>
      <c r="BG110" s="137">
        <f>_xlfn.IFNA(VLOOKUP($B110,'I-LogEmaxOverpEC50'!$A:$AR,MATCH(BG$1,'I-LogEmaxOverpEC50'!$A$1:$AR$1,0),FALSE),"")</f>
        <v>9.628793373986932</v>
      </c>
      <c r="BH110" s="136">
        <f>_xlfn.IFNA(VLOOKUP($B110,'I-LogEmaxOverpEC50'!$A:$AR,MATCH(BH$1,'I-LogEmaxOverpEC50'!$A$1:$AR$1,0),FALSE),"")</f>
        <v>9.5824137817541004</v>
      </c>
      <c r="BI110" s="136">
        <f>_xlfn.IFNA(VLOOKUP($B110,'I-LogEmaxOverpEC50'!$A:$AR,MATCH(BI$1,'I-LogEmaxOverpEC50'!$A$1:$AR$1,0),FALSE),"")</f>
        <v>9.206022401123974</v>
      </c>
      <c r="BJ110" s="136">
        <f>_xlfn.IFNA(VLOOKUP($B110,'I-LogEmaxOverpEC50'!$A:$AR,MATCH(BJ$1,'I-LogEmaxOverpEC50'!$A$1:$AR$1,0),FALSE),"")</f>
        <v>9.206022401123974</v>
      </c>
      <c r="BK110" s="136" t="str">
        <f>_xlfn.IFNA(VLOOKUP($B110,'I-LogEmaxOverpEC50'!$A:$AR,MATCH(BK$1,'I-LogEmaxOverpEC50'!$A$1:$AR$1,0),FALSE),"")</f>
        <v/>
      </c>
      <c r="BL110" s="136" t="str">
        <f>_xlfn.IFNA(VLOOKUP($B110,'I-LogEmaxOverpEC50'!$A:$AR,MATCH(BL$1,'I-LogEmaxOverpEC50'!$A$1:$AR$1,0),FALSE),"")</f>
        <v/>
      </c>
      <c r="BM110" s="136" t="str">
        <f>_xlfn.IFNA(VLOOKUP($B110,'I-LogEmaxOverpEC50'!$A:$AR,MATCH(BM$1,'I-LogEmaxOverpEC50'!$A$1:$AR$1,0),FALSE),"")</f>
        <v/>
      </c>
      <c r="BN110" s="136">
        <f>_xlfn.IFNA(VLOOKUP($B110,'I-LogEmaxOverpEC50'!$A:$AR,MATCH(BN$1,'I-LogEmaxOverpEC50'!$A$1:$AR$1,0),FALSE),"")</f>
        <v>10.323380120850585</v>
      </c>
      <c r="BO110" s="136">
        <f>_xlfn.IFNA(VLOOKUP($B110,'I-LogEmaxOverpEC50'!$A:$AR,MATCH(BO$1,'I-LogEmaxOverpEC50'!$A$1:$AR$1,0),FALSE),"")</f>
        <v>10.323380120850585</v>
      </c>
      <c r="BP110" s="136">
        <f>_xlfn.IFNA(VLOOKUP($B110,'I-LogEmaxOverpEC50'!$A:$AR,MATCH(BP$1,'I-LogEmaxOverpEC50'!$A$1:$AR$1,0),FALSE),"")</f>
        <v>9.4891607098555326</v>
      </c>
      <c r="BQ110" s="136" t="str">
        <f>_xlfn.IFNA(VLOOKUP($B110,'I-LogEmaxOverpEC50'!$A:$AR,MATCH(BQ$1,'I-LogEmaxOverpEC50'!$A$1:$AR$1,0),FALSE),"")</f>
        <v/>
      </c>
      <c r="BR110" s="136" t="str">
        <f>_xlfn.IFNA(VLOOKUP($B110,'I-LogEmaxOverpEC50'!$A:$AR,MATCH(BR$1,'I-LogEmaxOverpEC50'!$A$1:$AR$1,0),FALSE),"")</f>
        <v/>
      </c>
      <c r="BS110" s="136" t="str">
        <f>_xlfn.IFNA(VLOOKUP($B110,'I-LogEmaxOverpEC50'!$A:$AR,MATCH(BS$1,'I-LogEmaxOverpEC50'!$A$1:$AR$1,0),FALSE),"")</f>
        <v/>
      </c>
    </row>
    <row r="111" spans="1:88" x14ac:dyDescent="0.2">
      <c r="A111" s="146" t="e" cm="1">
        <f t="array" ref="A111">_xlfn.IFS(SUM(F111:R111)&gt;0,1,AB111&gt;0,2,TRUE,3)</f>
        <v>#N/A</v>
      </c>
      <c r="B111" s="146" t="s">
        <v>154</v>
      </c>
      <c r="D111" s="151" t="str">
        <f>_xlfn.XLOOKUP(B111,RecNamesAll!A:A,RecNamesAll!E:E)</f>
        <v>A</v>
      </c>
      <c r="E111" s="150" t="str">
        <f>_xlfn.XLOOKUP(B111,RecNamesAll!A:A,RecNamesAll!C:C)</f>
        <v>OX1</v>
      </c>
      <c r="F111" s="160" t="e">
        <f t="shared" si="20"/>
        <v>#N/A</v>
      </c>
      <c r="G111" s="159" t="e">
        <f t="shared" si="21"/>
        <v>#N/A</v>
      </c>
      <c r="H111" s="159" t="e">
        <f t="shared" si="22"/>
        <v>#N/A</v>
      </c>
      <c r="I111" s="159" t="e">
        <f t="shared" si="23"/>
        <v>#N/A</v>
      </c>
      <c r="J111" s="159" t="e">
        <f t="shared" si="24"/>
        <v>#N/A</v>
      </c>
      <c r="K111" s="159" t="e">
        <f t="shared" si="25"/>
        <v>#N/A</v>
      </c>
      <c r="L111" s="159" t="e">
        <f t="shared" si="26"/>
        <v>#N/A</v>
      </c>
      <c r="M111" s="159" t="e">
        <f t="shared" si="27"/>
        <v>#N/A</v>
      </c>
      <c r="N111" s="159" t="e">
        <f t="shared" si="28"/>
        <v>#N/A</v>
      </c>
      <c r="O111" s="159" t="e">
        <f t="shared" si="29"/>
        <v>#N/A</v>
      </c>
      <c r="P111" s="159" t="e">
        <f t="shared" si="30"/>
        <v>#N/A</v>
      </c>
      <c r="Q111" s="159" t="e">
        <f t="shared" si="31"/>
        <v>#N/A</v>
      </c>
      <c r="R111" s="159" t="e">
        <f t="shared" si="32"/>
        <v>#N/A</v>
      </c>
      <c r="U111" s="146" t="str">
        <f t="shared" si="33"/>
        <v>A</v>
      </c>
      <c r="V111" s="145" t="str">
        <f t="shared" si="34"/>
        <v>OX1</v>
      </c>
      <c r="W111" s="157" t="e">
        <f>VLOOKUP($B111,GtP!$A:$DD,MATCH("Gs_0-2",GtP!$A$1:$DD$1,0),FALSE)</f>
        <v>#N/A</v>
      </c>
      <c r="X111" s="156" t="e">
        <f>VLOOKUP($B111,GtP!$A:$DD,MATCH("Gi/o_0-2",GtP!$A$1:$DD$1,0),FALSE)</f>
        <v>#N/A</v>
      </c>
      <c r="Y111" s="156" t="e">
        <f>VLOOKUP($B111,GtP!$A:$DD,MATCH("Gq/11_0-2",GtP!$A$1:$DD$1,0),FALSE)</f>
        <v>#N/A</v>
      </c>
      <c r="Z111" s="156" t="e">
        <f>VLOOKUP($B111,GtP!$A:$DD,MATCH("G12/13_0-2",GtP!$A$1:$DD$1,0),FALSE)</f>
        <v>#N/A</v>
      </c>
      <c r="AA111" s="155"/>
      <c r="AB111" s="143" t="e">
        <f t="shared" si="35"/>
        <v>#N/A</v>
      </c>
      <c r="AC111" s="315" t="str">
        <f t="shared" si="36"/>
        <v/>
      </c>
      <c r="AD111" s="349" t="str">
        <f t="shared" si="37"/>
        <v/>
      </c>
      <c r="AE111" s="349" t="str">
        <f t="shared" si="38"/>
        <v/>
      </c>
      <c r="AF111" s="311" t="str">
        <f t="shared" si="39"/>
        <v/>
      </c>
      <c r="AG111" s="141" t="e">
        <f>_xlfn.CONCAT(IF(AT111="","-","B"),IF(BG111="","-","I"),VLOOKUP($B111,GtP!$A:$BB,MATCH("Gs_0-1",GtP!$A$1:$BB$1,0),FALSE))</f>
        <v>#N/A</v>
      </c>
      <c r="AH111" s="140" t="e">
        <f>_xlfn.CONCAT(IF(AU111="","-","B"),IF(BH111="","-","I"),VLOOKUP($B111,GtP!$A:$BB,MATCH("Gs_0-1",GtP!$A$1:$BB$1,0),FALSE))</f>
        <v>#N/A</v>
      </c>
      <c r="AI111" s="140" t="e">
        <f>_xlfn.CONCAT(IF(AV111="","-","B"),IF(BI111="","-","I"),VLOOKUP($B111,GtP!$A:$BB,MATCH("Gi/o_0-1",GtP!$A$1:$BB$1,0),FALSE))</f>
        <v>#N/A</v>
      </c>
      <c r="AJ111" s="140" t="e">
        <f>_xlfn.CONCAT(IF(AW111="","-","B"),IF(BJ111="","-","I"),VLOOKUP($B111,GtP!$A:$BB,MATCH("Gi/o_0-1",GtP!$A$1:$BB$1,0),FALSE))</f>
        <v>#N/A</v>
      </c>
      <c r="AK111" s="140" t="e">
        <f>_xlfn.CONCAT(IF(AX111="","-","B"),IF(BK111="","-","I"),VLOOKUP($B111,GtP!$A:$BB,MATCH("Gi/o_0-1",GtP!$A$1:$BB$1,0),FALSE))</f>
        <v>#N/A</v>
      </c>
      <c r="AL111" s="140" t="e">
        <f>_xlfn.CONCAT(IF(AY111="","-","B"),IF(BL111="","-","I"),VLOOKUP($B111,GtP!$A:$BB,MATCH("Gi/o_0-1",GtP!$A$1:$BB$1,0),FALSE))</f>
        <v>#N/A</v>
      </c>
      <c r="AM111" s="140" t="e">
        <f>_xlfn.CONCAT(IF(AZ111="","-","B"),IF(BM111="","-","I"),VLOOKUP($B111,GtP!$A:$BB,MATCH("Gi/o_0-1",GtP!$A$1:$BB$1,0),FALSE))</f>
        <v>#N/A</v>
      </c>
      <c r="AN111" s="140" t="e">
        <f>_xlfn.CONCAT(IF(BA111="","-","B"),IF(BN111="","-","I"),VLOOKUP($B111,GtP!$A:$BB,MATCH("Gq/11_0-1",GtP!$A$1:$BB$1,0),FALSE))</f>
        <v>#N/A</v>
      </c>
      <c r="AO111" s="140" t="e">
        <f>_xlfn.CONCAT(IF(BB111="","-","B"),IF(BO111="","-","I"),VLOOKUP($B111,GtP!$A:$BB,MATCH("Gq/11_0-1",GtP!$A$1:$BB$1,0),FALSE))</f>
        <v>#N/A</v>
      </c>
      <c r="AP111" s="140" t="e">
        <f>_xlfn.CONCAT(IF(BC111="","-","B"),IF(BP111="","-","I"),VLOOKUP($B111,GtP!$A:$BB,MATCH("Gq/11_0-1",GtP!$A$1:$BB$1,0),FALSE))</f>
        <v>#N/A</v>
      </c>
      <c r="AQ111" s="140" t="e">
        <f>_xlfn.CONCAT(IF(BD111="","-","B"),IF(BQ111="","-","I"),VLOOKUP($B111,GtP!$A:$BB,MATCH("Gq/11_0-1",GtP!$A$1:$BB$1,0),FALSE))</f>
        <v>#N/A</v>
      </c>
      <c r="AR111" s="140" t="e">
        <f>_xlfn.CONCAT(IF(BE111="","-","B"),IF(BR111="","-","I"),VLOOKUP($B111,GtP!$A:$BB,MATCH("G12/13_0-1",GtP!$A$1:$BB$1,0),FALSE))</f>
        <v>#N/A</v>
      </c>
      <c r="AS111" s="140" t="e">
        <f>_xlfn.CONCAT(IF(BF111="","-","B"),IF(BS111="","-","I"),VLOOKUP($B111,GtP!$A:$BB,MATCH("G12/13_0-1",GtP!$A$1:$BB$1,0),FALSE))</f>
        <v>#N/A</v>
      </c>
      <c r="AT111" s="139" t="str">
        <f>_xlfn.IFNA(VLOOKUP($B111,'B-LogEmaxOverpEC50'!$A:$AL,MATCH(AT$1,'B-LogEmaxOverpEC50'!$A$1:$AL$1,0),FALSE),"")</f>
        <v/>
      </c>
      <c r="AU111" s="136" t="str">
        <f>_xlfn.IFNA(VLOOKUP($B111,'B-LogEmaxOverpEC50'!$A:$AL,MATCH(AU$1,'B-LogEmaxOverpEC50'!$A$1:$AL$1,0),FALSE),"")</f>
        <v/>
      </c>
      <c r="AV111" s="152" t="str">
        <f>_xlfn.IFNA(VLOOKUP($B111,'B-LogEmaxOverpEC50'!$A:$AL,MATCH(AV$1,'B-LogEmaxOverpEC50'!$A$1:$AL$1,0),FALSE),"")</f>
        <v/>
      </c>
      <c r="AW111" s="152" t="str">
        <f>_xlfn.IFNA(VLOOKUP($B111,'B-LogEmaxOverpEC50'!$A:$AL,MATCH(AW$1,'B-LogEmaxOverpEC50'!$A$1:$AL$1,0),FALSE),"")</f>
        <v/>
      </c>
      <c r="AX111" s="152" t="str">
        <f>_xlfn.IFNA(VLOOKUP($B111,'B-LogEmaxOverpEC50'!$A:$AL,MATCH(AX$1,'B-LogEmaxOverpEC50'!$A$1:$AL$1,0),FALSE),"")</f>
        <v/>
      </c>
      <c r="AY111" s="152" t="str">
        <f>_xlfn.IFNA(VLOOKUP($B111,'B-LogEmaxOverpEC50'!$A:$AL,MATCH(AY$1,'B-LogEmaxOverpEC50'!$A$1:$AL$1,0),FALSE),"")</f>
        <v/>
      </c>
      <c r="AZ111" s="152" t="str">
        <f>_xlfn.IFNA(VLOOKUP($B111,'B-LogEmaxOverpEC50'!$A:$AL,MATCH(AZ$1,'B-LogEmaxOverpEC50'!$A$1:$AL$1,0),FALSE),"")</f>
        <v/>
      </c>
      <c r="BA111" s="152" t="str">
        <f>_xlfn.IFNA(VLOOKUP($B111,'B-LogEmaxOverpEC50'!$A:$AL,MATCH(BA$1,'B-LogEmaxOverpEC50'!$A$1:$AL$1,0),FALSE),"")</f>
        <v/>
      </c>
      <c r="BB111" s="152" t="str">
        <f>_xlfn.IFNA(VLOOKUP($B111,'B-LogEmaxOverpEC50'!$A:$AL,MATCH(BB$1,'B-LogEmaxOverpEC50'!$A$1:$AL$1,0),FALSE),"")</f>
        <v/>
      </c>
      <c r="BC111" s="152" t="str">
        <f>_xlfn.IFNA(VLOOKUP($B111,'B-LogEmaxOverpEC50'!$A:$AL,MATCH(BC$1,'B-LogEmaxOverpEC50'!$A$1:$AL$1,0),FALSE),"")</f>
        <v/>
      </c>
      <c r="BD111" s="152" t="str">
        <f>_xlfn.IFNA(VLOOKUP($B111,'B-LogEmaxOverpEC50'!$A:$AL,MATCH(BD$1,'B-LogEmaxOverpEC50'!$A$1:$AL$1,0),FALSE),"")</f>
        <v/>
      </c>
      <c r="BE111" s="152" t="str">
        <f>_xlfn.IFNA(VLOOKUP($B111,'B-LogEmaxOverpEC50'!$A:$AL,MATCH(BE$1,'B-LogEmaxOverpEC50'!$A$1:$AL$1,0),FALSE),"")</f>
        <v/>
      </c>
      <c r="BF111" s="152" t="str">
        <f>_xlfn.IFNA(VLOOKUP($B111,'B-LogEmaxOverpEC50'!$A:$AL,MATCH(BF$1,'B-LogEmaxOverpEC50'!$A$1:$AL$1,0),FALSE),"")</f>
        <v/>
      </c>
      <c r="BG111" s="137">
        <f>_xlfn.IFNA(VLOOKUP($B111,'I-LogEmaxOverpEC50'!$A:$AR,MATCH(BG$1,'I-LogEmaxOverpEC50'!$A$1:$AR$1,0),FALSE),"")</f>
        <v>10.055844869314994</v>
      </c>
      <c r="BH111" s="136">
        <f>_xlfn.IFNA(VLOOKUP($B111,'I-LogEmaxOverpEC50'!$A:$AR,MATCH(BH$1,'I-LogEmaxOverpEC50'!$A$1:$AR$1,0),FALSE),"")</f>
        <v>10.080941032340952</v>
      </c>
      <c r="BI111" s="136">
        <f>_xlfn.IFNA(VLOOKUP($B111,'I-LogEmaxOverpEC50'!$A:$AR,MATCH(BI$1,'I-LogEmaxOverpEC50'!$A$1:$AR$1,0),FALSE),"")</f>
        <v>11.146838931696932</v>
      </c>
      <c r="BJ111" s="136">
        <f>_xlfn.IFNA(VLOOKUP($B111,'I-LogEmaxOverpEC50'!$A:$AR,MATCH(BJ$1,'I-LogEmaxOverpEC50'!$A$1:$AR$1,0),FALSE),"")</f>
        <v>11.146838931696932</v>
      </c>
      <c r="BK111" s="136">
        <f>_xlfn.IFNA(VLOOKUP($B111,'I-LogEmaxOverpEC50'!$A:$AR,MATCH(BK$1,'I-LogEmaxOverpEC50'!$A$1:$AR$1,0),FALSE),"")</f>
        <v>10.599338936268946</v>
      </c>
      <c r="BL111" s="136">
        <f>_xlfn.IFNA(VLOOKUP($B111,'I-LogEmaxOverpEC50'!$A:$AR,MATCH(BL$1,'I-LogEmaxOverpEC50'!$A$1:$AR$1,0),FALSE),"")</f>
        <v>10.599338936268946</v>
      </c>
      <c r="BM111" s="136">
        <f>_xlfn.IFNA(VLOOKUP($B111,'I-LogEmaxOverpEC50'!$A:$AR,MATCH(BM$1,'I-LogEmaxOverpEC50'!$A$1:$AR$1,0),FALSE),"")</f>
        <v>11.184603585748933</v>
      </c>
      <c r="BN111" s="136">
        <f>_xlfn.IFNA(VLOOKUP($B111,'I-LogEmaxOverpEC50'!$A:$AR,MATCH(BN$1,'I-LogEmaxOverpEC50'!$A$1:$AR$1,0),FALSE),"")</f>
        <v>11.19024574417319</v>
      </c>
      <c r="BO111" s="136">
        <f>_xlfn.IFNA(VLOOKUP($B111,'I-LogEmaxOverpEC50'!$A:$AR,MATCH(BO$1,'I-LogEmaxOverpEC50'!$A$1:$AR$1,0),FALSE),"")</f>
        <v>11.19024574417319</v>
      </c>
      <c r="BP111" s="136">
        <f>_xlfn.IFNA(VLOOKUP($B111,'I-LogEmaxOverpEC50'!$A:$AR,MATCH(BP$1,'I-LogEmaxOverpEC50'!$A$1:$AR$1,0),FALSE),"")</f>
        <v>11.468569637092283</v>
      </c>
      <c r="BQ111" s="136">
        <f>_xlfn.IFNA(VLOOKUP($B111,'I-LogEmaxOverpEC50'!$A:$AR,MATCH(BQ$1,'I-LogEmaxOverpEC50'!$A$1:$AR$1,0),FALSE),"")</f>
        <v>11.342793770596892</v>
      </c>
      <c r="BR111" s="136">
        <f>_xlfn.IFNA(VLOOKUP($B111,'I-LogEmaxOverpEC50'!$A:$AR,MATCH(BR$1,'I-LogEmaxOverpEC50'!$A$1:$AR$1,0),FALSE),"")</f>
        <v>11.342595075586541</v>
      </c>
      <c r="BS111" s="136">
        <f>_xlfn.IFNA(VLOOKUP($B111,'I-LogEmaxOverpEC50'!$A:$AR,MATCH(BS$1,'I-LogEmaxOverpEC50'!$A$1:$AR$1,0),FALSE),"")</f>
        <v>11.251723326871881</v>
      </c>
    </row>
    <row r="112" spans="1:88" x14ac:dyDescent="0.2">
      <c r="A112" s="146" t="e" cm="1">
        <f t="array" ref="A112">_xlfn.IFS(SUM(F112:R112)&gt;0,1,AB112&gt;0,2,TRUE,3)</f>
        <v>#N/A</v>
      </c>
      <c r="B112" s="146" t="s">
        <v>155</v>
      </c>
      <c r="D112" s="151" t="str">
        <f>_xlfn.XLOOKUP(B112,RecNamesAll!A:A,RecNamesAll!E:E)</f>
        <v>A</v>
      </c>
      <c r="E112" s="150" t="str">
        <f>_xlfn.XLOOKUP(B112,RecNamesAll!A:A,RecNamesAll!C:C)</f>
        <v>OX2</v>
      </c>
      <c r="F112" s="160" t="e">
        <f t="shared" si="20"/>
        <v>#N/A</v>
      </c>
      <c r="G112" s="159" t="e">
        <f t="shared" si="21"/>
        <v>#N/A</v>
      </c>
      <c r="H112" s="159" t="e">
        <f t="shared" si="22"/>
        <v>#N/A</v>
      </c>
      <c r="I112" s="159" t="e">
        <f t="shared" si="23"/>
        <v>#N/A</v>
      </c>
      <c r="J112" s="159" t="e">
        <f t="shared" si="24"/>
        <v>#N/A</v>
      </c>
      <c r="K112" s="159" t="e">
        <f t="shared" si="25"/>
        <v>#N/A</v>
      </c>
      <c r="L112" s="159" t="e">
        <f t="shared" si="26"/>
        <v>#N/A</v>
      </c>
      <c r="M112" s="159" t="e">
        <f t="shared" si="27"/>
        <v>#N/A</v>
      </c>
      <c r="N112" s="159" t="e">
        <f t="shared" si="28"/>
        <v>#N/A</v>
      </c>
      <c r="O112" s="159" t="e">
        <f t="shared" si="29"/>
        <v>#N/A</v>
      </c>
      <c r="P112" s="159" t="e">
        <f t="shared" si="30"/>
        <v>#N/A</v>
      </c>
      <c r="Q112" s="159" t="e">
        <f t="shared" si="31"/>
        <v>#N/A</v>
      </c>
      <c r="R112" s="159" t="e">
        <f t="shared" si="32"/>
        <v>#N/A</v>
      </c>
      <c r="U112" s="146" t="str">
        <f t="shared" si="33"/>
        <v>A</v>
      </c>
      <c r="V112" s="145" t="str">
        <f t="shared" si="34"/>
        <v>OX2</v>
      </c>
      <c r="W112" s="157" t="e">
        <f>VLOOKUP($B112,GtP!$A:$DD,MATCH("Gs_0-2",GtP!$A$1:$DD$1,0),FALSE)</f>
        <v>#N/A</v>
      </c>
      <c r="X112" s="156" t="e">
        <f>VLOOKUP($B112,GtP!$A:$DD,MATCH("Gi/o_0-2",GtP!$A$1:$DD$1,0),FALSE)</f>
        <v>#N/A</v>
      </c>
      <c r="Y112" s="156" t="e">
        <f>VLOOKUP($B112,GtP!$A:$DD,MATCH("Gq/11_0-2",GtP!$A$1:$DD$1,0),FALSE)</f>
        <v>#N/A</v>
      </c>
      <c r="Z112" s="156" t="e">
        <f>VLOOKUP($B112,GtP!$A:$DD,MATCH("G12/13_0-2",GtP!$A$1:$DD$1,0),FALSE)</f>
        <v>#N/A</v>
      </c>
      <c r="AA112" s="155"/>
      <c r="AB112" s="143" t="e">
        <f t="shared" si="35"/>
        <v>#N/A</v>
      </c>
      <c r="AC112" s="315" t="str">
        <f t="shared" si="36"/>
        <v/>
      </c>
      <c r="AD112" s="349" t="str">
        <f t="shared" si="37"/>
        <v/>
      </c>
      <c r="AE112" s="349" t="str">
        <f t="shared" si="38"/>
        <v/>
      </c>
      <c r="AF112" s="311" t="str">
        <f t="shared" si="39"/>
        <v/>
      </c>
      <c r="AG112" s="141" t="e">
        <f>_xlfn.CONCAT(IF(AT112="","-","B"),IF(BG112="","-","I"),VLOOKUP($B112,GtP!$A:$BB,MATCH("Gs_0-1",GtP!$A$1:$BB$1,0),FALSE))</f>
        <v>#N/A</v>
      </c>
      <c r="AH112" s="140" t="e">
        <f>_xlfn.CONCAT(IF(AU112="","-","B"),IF(BH112="","-","I"),VLOOKUP($B112,GtP!$A:$BB,MATCH("Gs_0-1",GtP!$A$1:$BB$1,0),FALSE))</f>
        <v>#N/A</v>
      </c>
      <c r="AI112" s="140" t="e">
        <f>_xlfn.CONCAT(IF(AV112="","-","B"),IF(BI112="","-","I"),VLOOKUP($B112,GtP!$A:$BB,MATCH("Gi/o_0-1",GtP!$A$1:$BB$1,0),FALSE))</f>
        <v>#N/A</v>
      </c>
      <c r="AJ112" s="140" t="e">
        <f>_xlfn.CONCAT(IF(AW112="","-","B"),IF(BJ112="","-","I"),VLOOKUP($B112,GtP!$A:$BB,MATCH("Gi/o_0-1",GtP!$A$1:$BB$1,0),FALSE))</f>
        <v>#N/A</v>
      </c>
      <c r="AK112" s="140" t="e">
        <f>_xlfn.CONCAT(IF(AX112="","-","B"),IF(BK112="","-","I"),VLOOKUP($B112,GtP!$A:$BB,MATCH("Gi/o_0-1",GtP!$A$1:$BB$1,0),FALSE))</f>
        <v>#N/A</v>
      </c>
      <c r="AL112" s="140" t="e">
        <f>_xlfn.CONCAT(IF(AY112="","-","B"),IF(BL112="","-","I"),VLOOKUP($B112,GtP!$A:$BB,MATCH("Gi/o_0-1",GtP!$A$1:$BB$1,0),FALSE))</f>
        <v>#N/A</v>
      </c>
      <c r="AM112" s="140" t="e">
        <f>_xlfn.CONCAT(IF(AZ112="","-","B"),IF(BM112="","-","I"),VLOOKUP($B112,GtP!$A:$BB,MATCH("Gi/o_0-1",GtP!$A$1:$BB$1,0),FALSE))</f>
        <v>#N/A</v>
      </c>
      <c r="AN112" s="140" t="e">
        <f>_xlfn.CONCAT(IF(BA112="","-","B"),IF(BN112="","-","I"),VLOOKUP($B112,GtP!$A:$BB,MATCH("Gq/11_0-1",GtP!$A$1:$BB$1,0),FALSE))</f>
        <v>#N/A</v>
      </c>
      <c r="AO112" s="140" t="e">
        <f>_xlfn.CONCAT(IF(BB112="","-","B"),IF(BO112="","-","I"),VLOOKUP($B112,GtP!$A:$BB,MATCH("Gq/11_0-1",GtP!$A$1:$BB$1,0),FALSE))</f>
        <v>#N/A</v>
      </c>
      <c r="AP112" s="140" t="e">
        <f>_xlfn.CONCAT(IF(BC112="","-","B"),IF(BP112="","-","I"),VLOOKUP($B112,GtP!$A:$BB,MATCH("Gq/11_0-1",GtP!$A$1:$BB$1,0),FALSE))</f>
        <v>#N/A</v>
      </c>
      <c r="AQ112" s="140" t="e">
        <f>_xlfn.CONCAT(IF(BD112="","-","B"),IF(BQ112="","-","I"),VLOOKUP($B112,GtP!$A:$BB,MATCH("Gq/11_0-1",GtP!$A$1:$BB$1,0),FALSE))</f>
        <v>#N/A</v>
      </c>
      <c r="AR112" s="140" t="e">
        <f>_xlfn.CONCAT(IF(BE112="","-","B"),IF(BR112="","-","I"),VLOOKUP($B112,GtP!$A:$BB,MATCH("G12/13_0-1",GtP!$A$1:$BB$1,0),FALSE))</f>
        <v>#N/A</v>
      </c>
      <c r="AS112" s="140" t="e">
        <f>_xlfn.CONCAT(IF(BF112="","-","B"),IF(BS112="","-","I"),VLOOKUP($B112,GtP!$A:$BB,MATCH("G12/13_0-1",GtP!$A$1:$BB$1,0),FALSE))</f>
        <v>#N/A</v>
      </c>
      <c r="AT112" s="139" t="str">
        <f>_xlfn.IFNA(VLOOKUP($B112,'B-LogEmaxOverpEC50'!$A:$AL,MATCH(AT$1,'B-LogEmaxOverpEC50'!$A$1:$AL$1,0),FALSE),"")</f>
        <v/>
      </c>
      <c r="AU112" s="136" t="str">
        <f>_xlfn.IFNA(VLOOKUP($B112,'B-LogEmaxOverpEC50'!$A:$AL,MATCH(AU$1,'B-LogEmaxOverpEC50'!$A$1:$AL$1,0),FALSE),"")</f>
        <v/>
      </c>
      <c r="AV112" s="152">
        <f>_xlfn.IFNA(VLOOKUP($B112,'B-LogEmaxOverpEC50'!$A:$AL,MATCH(AV$1,'B-LogEmaxOverpEC50'!$A$1:$AL$1,0),FALSE),"")</f>
        <v>8.7284169633232143</v>
      </c>
      <c r="AW112" s="152">
        <f>_xlfn.IFNA(VLOOKUP($B112,'B-LogEmaxOverpEC50'!$A:$AL,MATCH(AW$1,'B-LogEmaxOverpEC50'!$A$1:$AL$1,0),FALSE),"")</f>
        <v>8.4473468716660243</v>
      </c>
      <c r="AX112" s="152">
        <f>_xlfn.IFNA(VLOOKUP($B112,'B-LogEmaxOverpEC50'!$A:$AL,MATCH(AX$1,'B-LogEmaxOverpEC50'!$A$1:$AL$1,0),FALSE),"")</f>
        <v>9.5076383061657275</v>
      </c>
      <c r="AY112" s="152">
        <f>_xlfn.IFNA(VLOOKUP($B112,'B-LogEmaxOverpEC50'!$A:$AL,MATCH(AY$1,'B-LogEmaxOverpEC50'!$A$1:$AL$1,0),FALSE),"")</f>
        <v>9.8740366205083649</v>
      </c>
      <c r="AZ112" s="152">
        <f>_xlfn.IFNA(VLOOKUP($B112,'B-LogEmaxOverpEC50'!$A:$AL,MATCH(AZ$1,'B-LogEmaxOverpEC50'!$A$1:$AL$1,0),FALSE),"")</f>
        <v>10.861601035805839</v>
      </c>
      <c r="BA112" s="152">
        <f>_xlfn.IFNA(VLOOKUP($B112,'B-LogEmaxOverpEC50'!$A:$AL,MATCH(BA$1,'B-LogEmaxOverpEC50'!$A$1:$AL$1,0),FALSE),"")</f>
        <v>11.301475733834106</v>
      </c>
      <c r="BB112" s="152">
        <f>_xlfn.IFNA(VLOOKUP($B112,'B-LogEmaxOverpEC50'!$A:$AL,MATCH(BB$1,'B-LogEmaxOverpEC50'!$A$1:$AL$1,0),FALSE),"")</f>
        <v>11.216820837182624</v>
      </c>
      <c r="BC112" s="152">
        <f>_xlfn.IFNA(VLOOKUP($B112,'B-LogEmaxOverpEC50'!$A:$AL,MATCH(BC$1,'B-LogEmaxOverpEC50'!$A$1:$AL$1,0),FALSE),"")</f>
        <v>10.669269504844594</v>
      </c>
      <c r="BD112" s="152">
        <f>_xlfn.IFNA(VLOOKUP($B112,'B-LogEmaxOverpEC50'!$A:$AL,MATCH(BD$1,'B-LogEmaxOverpEC50'!$A$1:$AL$1,0),FALSE),"")</f>
        <v>9.2299820684092264</v>
      </c>
      <c r="BE112" s="152">
        <f>_xlfn.IFNA(VLOOKUP($B112,'B-LogEmaxOverpEC50'!$A:$AL,MATCH(BE$1,'B-LogEmaxOverpEC50'!$A$1:$AL$1,0),FALSE),"")</f>
        <v>9.4209586344223677</v>
      </c>
      <c r="BF112" s="152">
        <f>_xlfn.IFNA(VLOOKUP($B112,'B-LogEmaxOverpEC50'!$A:$AL,MATCH(BF$1,'B-LogEmaxOverpEC50'!$A$1:$AL$1,0),FALSE),"")</f>
        <v>8.0412230120462027</v>
      </c>
      <c r="BG112" s="137">
        <f>_xlfn.IFNA(VLOOKUP($B112,'I-LogEmaxOverpEC50'!$A:$AR,MATCH(BG$1,'I-LogEmaxOverpEC50'!$A$1:$AR$1,0),FALSE),"")</f>
        <v>8.8544080432589727</v>
      </c>
      <c r="BH112" s="136">
        <f>_xlfn.IFNA(VLOOKUP($B112,'I-LogEmaxOverpEC50'!$A:$AR,MATCH(BH$1,'I-LogEmaxOverpEC50'!$A$1:$AR$1,0),FALSE),"")</f>
        <v>8.8869682871539997</v>
      </c>
      <c r="BI112" s="136">
        <f>_xlfn.IFNA(VLOOKUP($B112,'I-LogEmaxOverpEC50'!$A:$AR,MATCH(BI$1,'I-LogEmaxOverpEC50'!$A$1:$AR$1,0),FALSE),"")</f>
        <v>9.3776108405551142</v>
      </c>
      <c r="BJ112" s="136">
        <f>_xlfn.IFNA(VLOOKUP($B112,'I-LogEmaxOverpEC50'!$A:$AR,MATCH(BJ$1,'I-LogEmaxOverpEC50'!$A$1:$AR$1,0),FALSE),"")</f>
        <v>9.3776108405551142</v>
      </c>
      <c r="BK112" s="136">
        <f>_xlfn.IFNA(VLOOKUP($B112,'I-LogEmaxOverpEC50'!$A:$AR,MATCH(BK$1,'I-LogEmaxOverpEC50'!$A$1:$AR$1,0),FALSE),"")</f>
        <v>9.2031912447256765</v>
      </c>
      <c r="BL112" s="136">
        <f>_xlfn.IFNA(VLOOKUP($B112,'I-LogEmaxOverpEC50'!$A:$AR,MATCH(BL$1,'I-LogEmaxOverpEC50'!$A$1:$AR$1,0),FALSE),"")</f>
        <v>9.2031912447256765</v>
      </c>
      <c r="BM112" s="136">
        <f>_xlfn.IFNA(VLOOKUP($B112,'I-LogEmaxOverpEC50'!$A:$AR,MATCH(BM$1,'I-LogEmaxOverpEC50'!$A$1:$AR$1,0),FALSE),"")</f>
        <v>9.5702442398894867</v>
      </c>
      <c r="BN112" s="136">
        <f>_xlfn.IFNA(VLOOKUP($B112,'I-LogEmaxOverpEC50'!$A:$AR,MATCH(BN$1,'I-LogEmaxOverpEC50'!$A$1:$AR$1,0),FALSE),"")</f>
        <v>10.158811406160408</v>
      </c>
      <c r="BO112" s="136">
        <f>_xlfn.IFNA(VLOOKUP($B112,'I-LogEmaxOverpEC50'!$A:$AR,MATCH(BO$1,'I-LogEmaxOverpEC50'!$A$1:$AR$1,0),FALSE),"")</f>
        <v>10.158811406160408</v>
      </c>
      <c r="BP112" s="136">
        <f>_xlfn.IFNA(VLOOKUP($B112,'I-LogEmaxOverpEC50'!$A:$AR,MATCH(BP$1,'I-LogEmaxOverpEC50'!$A$1:$AR$1,0),FALSE),"")</f>
        <v>10.19823708464553</v>
      </c>
      <c r="BQ112" s="136">
        <f>_xlfn.IFNA(VLOOKUP($B112,'I-LogEmaxOverpEC50'!$A:$AR,MATCH(BQ$1,'I-LogEmaxOverpEC50'!$A$1:$AR$1,0),FALSE),"")</f>
        <v>8.7732933319864088</v>
      </c>
      <c r="BR112" s="136">
        <f>_xlfn.IFNA(VLOOKUP($B112,'I-LogEmaxOverpEC50'!$A:$AR,MATCH(BR$1,'I-LogEmaxOverpEC50'!$A$1:$AR$1,0),FALSE),"")</f>
        <v>9.0067703446672596</v>
      </c>
      <c r="BS112" s="136">
        <f>_xlfn.IFNA(VLOOKUP($B112,'I-LogEmaxOverpEC50'!$A:$AR,MATCH(BS$1,'I-LogEmaxOverpEC50'!$A$1:$AR$1,0),FALSE),"")</f>
        <v>9.6611545293013101</v>
      </c>
    </row>
    <row r="113" spans="1:88" x14ac:dyDescent="0.2">
      <c r="A113" s="146" cm="1">
        <f t="array" ref="A113">_xlfn.IFS(SUM(F113:R113)&gt;0,1,AB113&gt;0,2,TRUE,3)</f>
        <v>1</v>
      </c>
      <c r="B113" s="146" t="s">
        <v>156</v>
      </c>
      <c r="D113" s="151" t="str">
        <f>_xlfn.XLOOKUP(B113,RecNamesAll!A:A,RecNamesAll!E:E)</f>
        <v>A</v>
      </c>
      <c r="E113" s="150" t="str">
        <f>_xlfn.XLOOKUP(B113,RecNamesAll!A:A,RecNamesAll!C:C)</f>
        <v>Oxoglutarate</v>
      </c>
      <c r="F113" s="160" t="str">
        <f t="shared" si="20"/>
        <v/>
      </c>
      <c r="G113" s="159" t="str">
        <f t="shared" si="21"/>
        <v/>
      </c>
      <c r="H113" s="159" t="str">
        <f t="shared" si="22"/>
        <v/>
      </c>
      <c r="I113" s="159" t="str">
        <f t="shared" si="23"/>
        <v/>
      </c>
      <c r="J113" s="159" t="str">
        <f t="shared" si="24"/>
        <v/>
      </c>
      <c r="K113" s="159" t="str">
        <f t="shared" si="25"/>
        <v/>
      </c>
      <c r="L113" s="159" t="str">
        <f t="shared" si="26"/>
        <v/>
      </c>
      <c r="M113" s="159">
        <f t="shared" si="27"/>
        <v>6.291702758516343</v>
      </c>
      <c r="N113" s="159">
        <f t="shared" si="28"/>
        <v>6.291702758516343</v>
      </c>
      <c r="O113" s="159" t="str">
        <f t="shared" si="29"/>
        <v/>
      </c>
      <c r="P113" s="159" t="str">
        <f t="shared" si="30"/>
        <v/>
      </c>
      <c r="Q113" s="159" t="str">
        <f t="shared" si="31"/>
        <v/>
      </c>
      <c r="R113" s="159" t="str">
        <f t="shared" si="32"/>
        <v/>
      </c>
      <c r="U113" s="146" t="str">
        <f t="shared" si="33"/>
        <v>A</v>
      </c>
      <c r="V113" s="145" t="str">
        <f t="shared" si="34"/>
        <v>Oxoglutarate</v>
      </c>
      <c r="W113" s="157">
        <f>VLOOKUP($B113,GtP!$A:$DD,MATCH("Gs_0-2",GtP!$A$1:$DD$1,0),FALSE)</f>
        <v>0</v>
      </c>
      <c r="X113" s="156">
        <f>VLOOKUP($B113,GtP!$A:$DD,MATCH("Gi/o_0-2",GtP!$A$1:$DD$1,0),FALSE)</f>
        <v>0</v>
      </c>
      <c r="Y113" s="156">
        <f>VLOOKUP($B113,GtP!$A:$DD,MATCH("Gq/11_0-2",GtP!$A$1:$DD$1,0),FALSE)</f>
        <v>1</v>
      </c>
      <c r="Z113" s="156">
        <f>VLOOKUP($B113,GtP!$A:$DD,MATCH("G12/13_0-2",GtP!$A$1:$DD$1,0),FALSE)</f>
        <v>0</v>
      </c>
      <c r="AA113" s="155"/>
      <c r="AB113" s="143">
        <f t="shared" si="35"/>
        <v>1</v>
      </c>
      <c r="AC113" s="315" t="str">
        <f t="shared" si="36"/>
        <v/>
      </c>
      <c r="AD113" s="349" t="str">
        <f t="shared" si="37"/>
        <v/>
      </c>
      <c r="AE113" s="349">
        <f t="shared" si="38"/>
        <v>2</v>
      </c>
      <c r="AF113" s="311" t="str">
        <f t="shared" si="39"/>
        <v/>
      </c>
      <c r="AG113" s="141" t="str">
        <f>_xlfn.CONCAT(IF(AT113="","-","B"),IF(BG113="","-","I"),VLOOKUP($B113,GtP!$A:$BB,MATCH("Gs_0-1",GtP!$A$1:$BB$1,0),FALSE))</f>
        <v>-I-</v>
      </c>
      <c r="AH113" s="140" t="str">
        <f>_xlfn.CONCAT(IF(AU113="","-","B"),IF(BH113="","-","I"),VLOOKUP($B113,GtP!$A:$BB,MATCH("Gs_0-1",GtP!$A$1:$BB$1,0),FALSE))</f>
        <v>-I-</v>
      </c>
      <c r="AI113" s="140" t="str">
        <f>_xlfn.CONCAT(IF(AV113="","-","B"),IF(BI113="","-","I"),VLOOKUP($B113,GtP!$A:$BB,MATCH("Gi/o_0-1",GtP!$A$1:$BB$1,0),FALSE))</f>
        <v>-I-</v>
      </c>
      <c r="AJ113" s="140" t="str">
        <f>_xlfn.CONCAT(IF(AW113="","-","B"),IF(BJ113="","-","I"),VLOOKUP($B113,GtP!$A:$BB,MATCH("Gi/o_0-1",GtP!$A$1:$BB$1,0),FALSE))</f>
        <v>-I-</v>
      </c>
      <c r="AK113" s="140" t="str">
        <f>_xlfn.CONCAT(IF(AX113="","-","B"),IF(BK113="","-","I"),VLOOKUP($B113,GtP!$A:$BB,MATCH("Gi/o_0-1",GtP!$A$1:$BB$1,0),FALSE))</f>
        <v>-I-</v>
      </c>
      <c r="AL113" s="140" t="str">
        <f>_xlfn.CONCAT(IF(AY113="","-","B"),IF(BL113="","-","I"),VLOOKUP($B113,GtP!$A:$BB,MATCH("Gi/o_0-1",GtP!$A$1:$BB$1,0),FALSE))</f>
        <v>-I-</v>
      </c>
      <c r="AM113" s="140" t="str">
        <f>_xlfn.CONCAT(IF(AZ113="","-","B"),IF(BM113="","-","I"),VLOOKUP($B113,GtP!$A:$BB,MATCH("Gi/o_0-1",GtP!$A$1:$BB$1,0),FALSE))</f>
        <v>-I-</v>
      </c>
      <c r="AN113" s="140" t="str">
        <f>_xlfn.CONCAT(IF(BA113="","-","B"),IF(BN113="","-","I"),VLOOKUP($B113,GtP!$A:$BB,MATCH("Gq/11_0-1",GtP!$A$1:$BB$1,0),FALSE))</f>
        <v>-IG</v>
      </c>
      <c r="AO113" s="140" t="str">
        <f>_xlfn.CONCAT(IF(BB113="","-","B"),IF(BO113="","-","I"),VLOOKUP($B113,GtP!$A:$BB,MATCH("Gq/11_0-1",GtP!$A$1:$BB$1,0),FALSE))</f>
        <v>-IG</v>
      </c>
      <c r="AP113" s="140" t="str">
        <f>_xlfn.CONCAT(IF(BC113="","-","B"),IF(BP113="","-","I"),VLOOKUP($B113,GtP!$A:$BB,MATCH("Gq/11_0-1",GtP!$A$1:$BB$1,0),FALSE))</f>
        <v>--G</v>
      </c>
      <c r="AQ113" s="140" t="str">
        <f>_xlfn.CONCAT(IF(BD113="","-","B"),IF(BQ113="","-","I"),VLOOKUP($B113,GtP!$A:$BB,MATCH("Gq/11_0-1",GtP!$A$1:$BB$1,0),FALSE))</f>
        <v>--G</v>
      </c>
      <c r="AR113" s="140" t="str">
        <f>_xlfn.CONCAT(IF(BE113="","-","B"),IF(BR113="","-","I"),VLOOKUP($B113,GtP!$A:$BB,MATCH("G12/13_0-1",GtP!$A$1:$BB$1,0),FALSE))</f>
        <v>---</v>
      </c>
      <c r="AS113" s="140" t="str">
        <f>_xlfn.CONCAT(IF(BF113="","-","B"),IF(BS113="","-","I"),VLOOKUP($B113,GtP!$A:$BB,MATCH("G12/13_0-1",GtP!$A$1:$BB$1,0),FALSE))</f>
        <v>---</v>
      </c>
      <c r="AT113" s="139" t="str">
        <f>_xlfn.IFNA(VLOOKUP($B113,'B-LogEmaxOverpEC50'!$A:$AL,MATCH(AT$1,'B-LogEmaxOverpEC50'!$A$1:$AL$1,0),FALSE),"")</f>
        <v/>
      </c>
      <c r="AU113" s="136" t="str">
        <f>_xlfn.IFNA(VLOOKUP($B113,'B-LogEmaxOverpEC50'!$A:$AL,MATCH(AU$1,'B-LogEmaxOverpEC50'!$A$1:$AL$1,0),FALSE),"")</f>
        <v/>
      </c>
      <c r="AV113" s="152" t="str">
        <f>_xlfn.IFNA(VLOOKUP($B113,'B-LogEmaxOverpEC50'!$A:$AL,MATCH(AV$1,'B-LogEmaxOverpEC50'!$A$1:$AL$1,0),FALSE),"")</f>
        <v/>
      </c>
      <c r="AW113" s="152" t="str">
        <f>_xlfn.IFNA(VLOOKUP($B113,'B-LogEmaxOverpEC50'!$A:$AL,MATCH(AW$1,'B-LogEmaxOverpEC50'!$A$1:$AL$1,0),FALSE),"")</f>
        <v/>
      </c>
      <c r="AX113" s="152" t="str">
        <f>_xlfn.IFNA(VLOOKUP($B113,'B-LogEmaxOverpEC50'!$A:$AL,MATCH(AX$1,'B-LogEmaxOverpEC50'!$A$1:$AL$1,0),FALSE),"")</f>
        <v/>
      </c>
      <c r="AY113" s="152" t="str">
        <f>_xlfn.IFNA(VLOOKUP($B113,'B-LogEmaxOverpEC50'!$A:$AL,MATCH(AY$1,'B-LogEmaxOverpEC50'!$A$1:$AL$1,0),FALSE),"")</f>
        <v/>
      </c>
      <c r="AZ113" s="152" t="str">
        <f>_xlfn.IFNA(VLOOKUP($B113,'B-LogEmaxOverpEC50'!$A:$AL,MATCH(AZ$1,'B-LogEmaxOverpEC50'!$A$1:$AL$1,0),FALSE),"")</f>
        <v/>
      </c>
      <c r="BA113" s="152" t="str">
        <f>_xlfn.IFNA(VLOOKUP($B113,'B-LogEmaxOverpEC50'!$A:$AL,MATCH(BA$1,'B-LogEmaxOverpEC50'!$A$1:$AL$1,0),FALSE),"")</f>
        <v/>
      </c>
      <c r="BB113" s="152" t="str">
        <f>_xlfn.IFNA(VLOOKUP($B113,'B-LogEmaxOverpEC50'!$A:$AL,MATCH(BB$1,'B-LogEmaxOverpEC50'!$A$1:$AL$1,0),FALSE),"")</f>
        <v/>
      </c>
      <c r="BC113" s="152" t="str">
        <f>_xlfn.IFNA(VLOOKUP($B113,'B-LogEmaxOverpEC50'!$A:$AL,MATCH(BC$1,'B-LogEmaxOverpEC50'!$A$1:$AL$1,0),FALSE),"")</f>
        <v/>
      </c>
      <c r="BD113" s="152" t="str">
        <f>_xlfn.IFNA(VLOOKUP($B113,'B-LogEmaxOverpEC50'!$A:$AL,MATCH(BD$1,'B-LogEmaxOverpEC50'!$A$1:$AL$1,0),FALSE),"")</f>
        <v/>
      </c>
      <c r="BE113" s="152" t="str">
        <f>_xlfn.IFNA(VLOOKUP($B113,'B-LogEmaxOverpEC50'!$A:$AL,MATCH(BE$1,'B-LogEmaxOverpEC50'!$A$1:$AL$1,0),FALSE),"")</f>
        <v/>
      </c>
      <c r="BF113" s="152" t="str">
        <f>_xlfn.IFNA(VLOOKUP($B113,'B-LogEmaxOverpEC50'!$A:$AL,MATCH(BF$1,'B-LogEmaxOverpEC50'!$A$1:$AL$1,0),FALSE),"")</f>
        <v/>
      </c>
      <c r="BG113" s="137">
        <f>_xlfn.IFNA(VLOOKUP($B113,'I-LogEmaxOverpEC50'!$A:$AR,MATCH(BG$1,'I-LogEmaxOverpEC50'!$A$1:$AR$1,0),FALSE),"")</f>
        <v>5.6348500216800934</v>
      </c>
      <c r="BH113" s="136">
        <f>_xlfn.IFNA(VLOOKUP($B113,'I-LogEmaxOverpEC50'!$A:$AR,MATCH(BH$1,'I-LogEmaxOverpEC50'!$A$1:$AR$1,0),FALSE),"")</f>
        <v>5.4714053287375695</v>
      </c>
      <c r="BI113" s="136">
        <f>_xlfn.IFNA(VLOOKUP($B113,'I-LogEmaxOverpEC50'!$A:$AR,MATCH(BI$1,'I-LogEmaxOverpEC50'!$A$1:$AR$1,0),FALSE),"")</f>
        <v>5.8082633179618117</v>
      </c>
      <c r="BJ113" s="136">
        <f>_xlfn.IFNA(VLOOKUP($B113,'I-LogEmaxOverpEC50'!$A:$AR,MATCH(BJ$1,'I-LogEmaxOverpEC50'!$A$1:$AR$1,0),FALSE),"")</f>
        <v>5.8082633179618117</v>
      </c>
      <c r="BK113" s="136">
        <f>_xlfn.IFNA(VLOOKUP($B113,'I-LogEmaxOverpEC50'!$A:$AR,MATCH(BK$1,'I-LogEmaxOverpEC50'!$A$1:$AR$1,0),FALSE),"")</f>
        <v>5.7884913291640929</v>
      </c>
      <c r="BL113" s="136">
        <f>_xlfn.IFNA(VLOOKUP($B113,'I-LogEmaxOverpEC50'!$A:$AR,MATCH(BL$1,'I-LogEmaxOverpEC50'!$A$1:$AR$1,0),FALSE),"")</f>
        <v>5.7884913291640929</v>
      </c>
      <c r="BM113" s="136">
        <f>_xlfn.IFNA(VLOOKUP($B113,'I-LogEmaxOverpEC50'!$A:$AR,MATCH(BM$1,'I-LogEmaxOverpEC50'!$A$1:$AR$1,0),FALSE),"")</f>
        <v>5.9656046604136757</v>
      </c>
      <c r="BN113" s="136">
        <f>_xlfn.IFNA(VLOOKUP($B113,'I-LogEmaxOverpEC50'!$A:$AR,MATCH(BN$1,'I-LogEmaxOverpEC50'!$A$1:$AR$1,0),FALSE),"")</f>
        <v>6.291702758516343</v>
      </c>
      <c r="BO113" s="136">
        <f>_xlfn.IFNA(VLOOKUP($B113,'I-LogEmaxOverpEC50'!$A:$AR,MATCH(BO$1,'I-LogEmaxOverpEC50'!$A$1:$AR$1,0),FALSE),"")</f>
        <v>6.291702758516343</v>
      </c>
      <c r="BP113" s="136" t="str">
        <f>_xlfn.IFNA(VLOOKUP($B113,'I-LogEmaxOverpEC50'!$A:$AR,MATCH(BP$1,'I-LogEmaxOverpEC50'!$A$1:$AR$1,0),FALSE),"")</f>
        <v/>
      </c>
      <c r="BQ113" s="136" t="str">
        <f>_xlfn.IFNA(VLOOKUP($B113,'I-LogEmaxOverpEC50'!$A:$AR,MATCH(BQ$1,'I-LogEmaxOverpEC50'!$A$1:$AR$1,0),FALSE),"")</f>
        <v/>
      </c>
      <c r="BR113" s="136" t="str">
        <f>_xlfn.IFNA(VLOOKUP($B113,'I-LogEmaxOverpEC50'!$A:$AR,MATCH(BR$1,'I-LogEmaxOverpEC50'!$A$1:$AR$1,0),FALSE),"")</f>
        <v/>
      </c>
      <c r="BS113" s="136" t="str">
        <f>_xlfn.IFNA(VLOOKUP($B113,'I-LogEmaxOverpEC50'!$A:$AR,MATCH(BS$1,'I-LogEmaxOverpEC50'!$A$1:$AR$1,0),FALSE),"")</f>
        <v/>
      </c>
    </row>
    <row r="114" spans="1:88" x14ac:dyDescent="0.2">
      <c r="A114" s="146" cm="1">
        <f t="array" ref="A114">_xlfn.IFS(SUM(F114:R114)&gt;0,1,AB114&gt;0,2,TRUE,3)</f>
        <v>1</v>
      </c>
      <c r="B114" s="146" t="s">
        <v>158</v>
      </c>
      <c r="D114" s="151" t="str">
        <f>_xlfn.XLOOKUP(B114,RecNamesAll!A:A,RecNamesAll!E:E)</f>
        <v>A</v>
      </c>
      <c r="E114" s="150" t="str">
        <f>_xlfn.XLOOKUP(B114,RecNamesAll!A:A,RecNamesAll!C:C)</f>
        <v>P2Y1</v>
      </c>
      <c r="F114" s="160" t="str">
        <f t="shared" si="20"/>
        <v/>
      </c>
      <c r="G114" s="159" t="str">
        <f t="shared" si="21"/>
        <v/>
      </c>
      <c r="H114" s="159" t="str">
        <f t="shared" si="22"/>
        <v/>
      </c>
      <c r="I114" s="159" t="str">
        <f t="shared" si="23"/>
        <v/>
      </c>
      <c r="J114" s="159" t="str">
        <f t="shared" si="24"/>
        <v/>
      </c>
      <c r="K114" s="159" t="str">
        <f t="shared" si="25"/>
        <v/>
      </c>
      <c r="L114" s="159" t="str">
        <f t="shared" si="26"/>
        <v/>
      </c>
      <c r="M114" s="159" t="str">
        <f t="shared" si="27"/>
        <v/>
      </c>
      <c r="N114" s="159" t="str">
        <f t="shared" si="28"/>
        <v/>
      </c>
      <c r="O114" s="159" t="str">
        <f t="shared" si="29"/>
        <v/>
      </c>
      <c r="P114" s="159">
        <f t="shared" si="30"/>
        <v>8.2105204875742128</v>
      </c>
      <c r="Q114" s="159" t="str">
        <f t="shared" si="31"/>
        <v/>
      </c>
      <c r="R114" s="159" t="str">
        <f t="shared" si="32"/>
        <v/>
      </c>
      <c r="U114" s="146" t="str">
        <f t="shared" si="33"/>
        <v>A</v>
      </c>
      <c r="V114" s="145" t="str">
        <f t="shared" si="34"/>
        <v>P2Y1</v>
      </c>
      <c r="W114" s="157">
        <f>VLOOKUP($B114,GtP!$A:$DD,MATCH("Gs_0-2",GtP!$A$1:$DD$1,0),FALSE)</f>
        <v>0</v>
      </c>
      <c r="X114" s="156">
        <f>VLOOKUP($B114,GtP!$A:$DD,MATCH("Gi/o_0-2",GtP!$A$1:$DD$1,0),FALSE)</f>
        <v>2</v>
      </c>
      <c r="Y114" s="156">
        <f>VLOOKUP($B114,GtP!$A:$DD,MATCH("Gq/11_0-2",GtP!$A$1:$DD$1,0),FALSE)</f>
        <v>1</v>
      </c>
      <c r="Z114" s="156">
        <f>VLOOKUP($B114,GtP!$A:$DD,MATCH("G12/13_0-2",GtP!$A$1:$DD$1,0),FALSE)</f>
        <v>0</v>
      </c>
      <c r="AA114" s="155"/>
      <c r="AB114" s="143">
        <f t="shared" si="35"/>
        <v>2</v>
      </c>
      <c r="AC114" s="315" t="str">
        <f t="shared" si="36"/>
        <v/>
      </c>
      <c r="AD114" s="349" t="str">
        <f t="shared" si="37"/>
        <v/>
      </c>
      <c r="AE114" s="349">
        <f t="shared" si="38"/>
        <v>1</v>
      </c>
      <c r="AF114" s="311" t="str">
        <f t="shared" si="39"/>
        <v/>
      </c>
      <c r="AG114" s="141" t="str">
        <f>_xlfn.CONCAT(IF(AT114="","-","B"),IF(BG114="","-","I"),VLOOKUP($B114,GtP!$A:$BB,MATCH("Gs_0-1",GtP!$A$1:$BB$1,0),FALSE))</f>
        <v>---</v>
      </c>
      <c r="AH114" s="140" t="str">
        <f>_xlfn.CONCAT(IF(AU114="","-","B"),IF(BH114="","-","I"),VLOOKUP($B114,GtP!$A:$BB,MATCH("Gs_0-1",GtP!$A$1:$BB$1,0),FALSE))</f>
        <v>---</v>
      </c>
      <c r="AI114" s="140" t="str">
        <f>_xlfn.CONCAT(IF(AV114="","-","B"),IF(BI114="","-","I"),VLOOKUP($B114,GtP!$A:$BB,MATCH("Gi/o_0-1",GtP!$A$1:$BB$1,0),FALSE))</f>
        <v>--G</v>
      </c>
      <c r="AJ114" s="140" t="str">
        <f>_xlfn.CONCAT(IF(AW114="","-","B"),IF(BJ114="","-","I"),VLOOKUP($B114,GtP!$A:$BB,MATCH("Gi/o_0-1",GtP!$A$1:$BB$1,0),FALSE))</f>
        <v>--G</v>
      </c>
      <c r="AK114" s="140" t="str">
        <f>_xlfn.CONCAT(IF(AX114="","-","B"),IF(BK114="","-","I"),VLOOKUP($B114,GtP!$A:$BB,MATCH("Gi/o_0-1",GtP!$A$1:$BB$1,0),FALSE))</f>
        <v>--G</v>
      </c>
      <c r="AL114" s="140" t="str">
        <f>_xlfn.CONCAT(IF(AY114="","-","B"),IF(BL114="","-","I"),VLOOKUP($B114,GtP!$A:$BB,MATCH("Gi/o_0-1",GtP!$A$1:$BB$1,0),FALSE))</f>
        <v>--G</v>
      </c>
      <c r="AM114" s="140" t="str">
        <f>_xlfn.CONCAT(IF(AZ114="","-","B"),IF(BM114="","-","I"),VLOOKUP($B114,GtP!$A:$BB,MATCH("Gi/o_0-1",GtP!$A$1:$BB$1,0),FALSE))</f>
        <v>--G</v>
      </c>
      <c r="AN114" s="140" t="str">
        <f>_xlfn.CONCAT(IF(BA114="","-","B"),IF(BN114="","-","I"),VLOOKUP($B114,GtP!$A:$BB,MATCH("Gq/11_0-1",GtP!$A$1:$BB$1,0),FALSE))</f>
        <v>--G</v>
      </c>
      <c r="AO114" s="140" t="str">
        <f>_xlfn.CONCAT(IF(BB114="","-","B"),IF(BO114="","-","I"),VLOOKUP($B114,GtP!$A:$BB,MATCH("Gq/11_0-1",GtP!$A$1:$BB$1,0),FALSE))</f>
        <v>--G</v>
      </c>
      <c r="AP114" s="140" t="str">
        <f>_xlfn.CONCAT(IF(BC114="","-","B"),IF(BP114="","-","I"),VLOOKUP($B114,GtP!$A:$BB,MATCH("Gq/11_0-1",GtP!$A$1:$BB$1,0),FALSE))</f>
        <v>--G</v>
      </c>
      <c r="AQ114" s="140" t="str">
        <f>_xlfn.CONCAT(IF(BD114="","-","B"),IF(BQ114="","-","I"),VLOOKUP($B114,GtP!$A:$BB,MATCH("Gq/11_0-1",GtP!$A$1:$BB$1,0),FALSE))</f>
        <v>-IG</v>
      </c>
      <c r="AR114" s="140" t="str">
        <f>_xlfn.CONCAT(IF(BE114="","-","B"),IF(BR114="","-","I"),VLOOKUP($B114,GtP!$A:$BB,MATCH("G12/13_0-1",GtP!$A$1:$BB$1,0),FALSE))</f>
        <v>---</v>
      </c>
      <c r="AS114" s="140" t="str">
        <f>_xlfn.CONCAT(IF(BF114="","-","B"),IF(BS114="","-","I"),VLOOKUP($B114,GtP!$A:$BB,MATCH("G12/13_0-1",GtP!$A$1:$BB$1,0),FALSE))</f>
        <v>---</v>
      </c>
      <c r="AT114" s="139" t="str">
        <f>_xlfn.IFNA(VLOOKUP($B114,'B-LogEmaxOverpEC50'!$A:$AL,MATCH(AT$1,'B-LogEmaxOverpEC50'!$A$1:$AL$1,0),FALSE),"")</f>
        <v/>
      </c>
      <c r="AU114" s="136" t="str">
        <f>_xlfn.IFNA(VLOOKUP($B114,'B-LogEmaxOverpEC50'!$A:$AL,MATCH(AU$1,'B-LogEmaxOverpEC50'!$A$1:$AL$1,0),FALSE),"")</f>
        <v/>
      </c>
      <c r="AV114" s="152" t="str">
        <f>_xlfn.IFNA(VLOOKUP($B114,'B-LogEmaxOverpEC50'!$A:$AL,MATCH(AV$1,'B-LogEmaxOverpEC50'!$A$1:$AL$1,0),FALSE),"")</f>
        <v/>
      </c>
      <c r="AW114" s="152" t="str">
        <f>_xlfn.IFNA(VLOOKUP($B114,'B-LogEmaxOverpEC50'!$A:$AL,MATCH(AW$1,'B-LogEmaxOverpEC50'!$A$1:$AL$1,0),FALSE),"")</f>
        <v/>
      </c>
      <c r="AX114" s="152" t="str">
        <f>_xlfn.IFNA(VLOOKUP($B114,'B-LogEmaxOverpEC50'!$A:$AL,MATCH(AX$1,'B-LogEmaxOverpEC50'!$A$1:$AL$1,0),FALSE),"")</f>
        <v/>
      </c>
      <c r="AY114" s="152" t="str">
        <f>_xlfn.IFNA(VLOOKUP($B114,'B-LogEmaxOverpEC50'!$A:$AL,MATCH(AY$1,'B-LogEmaxOverpEC50'!$A$1:$AL$1,0),FALSE),"")</f>
        <v/>
      </c>
      <c r="AZ114" s="152" t="str">
        <f>_xlfn.IFNA(VLOOKUP($B114,'B-LogEmaxOverpEC50'!$A:$AL,MATCH(AZ$1,'B-LogEmaxOverpEC50'!$A$1:$AL$1,0),FALSE),"")</f>
        <v/>
      </c>
      <c r="BA114" s="152" t="str">
        <f>_xlfn.IFNA(VLOOKUP($B114,'B-LogEmaxOverpEC50'!$A:$AL,MATCH(BA$1,'B-LogEmaxOverpEC50'!$A$1:$AL$1,0),FALSE),"")</f>
        <v/>
      </c>
      <c r="BB114" s="152" t="str">
        <f>_xlfn.IFNA(VLOOKUP($B114,'B-LogEmaxOverpEC50'!$A:$AL,MATCH(BB$1,'B-LogEmaxOverpEC50'!$A$1:$AL$1,0),FALSE),"")</f>
        <v/>
      </c>
      <c r="BC114" s="152" t="str">
        <f>_xlfn.IFNA(VLOOKUP($B114,'B-LogEmaxOverpEC50'!$A:$AL,MATCH(BC$1,'B-LogEmaxOverpEC50'!$A$1:$AL$1,0),FALSE),"")</f>
        <v/>
      </c>
      <c r="BD114" s="152" t="str">
        <f>_xlfn.IFNA(VLOOKUP($B114,'B-LogEmaxOverpEC50'!$A:$AL,MATCH(BD$1,'B-LogEmaxOverpEC50'!$A$1:$AL$1,0),FALSE),"")</f>
        <v/>
      </c>
      <c r="BE114" s="152" t="str">
        <f>_xlfn.IFNA(VLOOKUP($B114,'B-LogEmaxOverpEC50'!$A:$AL,MATCH(BE$1,'B-LogEmaxOverpEC50'!$A$1:$AL$1,0),FALSE),"")</f>
        <v/>
      </c>
      <c r="BF114" s="152" t="str">
        <f>_xlfn.IFNA(VLOOKUP($B114,'B-LogEmaxOverpEC50'!$A:$AL,MATCH(BF$1,'B-LogEmaxOverpEC50'!$A$1:$AL$1,0),FALSE),"")</f>
        <v/>
      </c>
      <c r="BG114" s="137" t="str">
        <f>_xlfn.IFNA(VLOOKUP($B114,'I-LogEmaxOverpEC50'!$A:$AR,MATCH(BG$1,'I-LogEmaxOverpEC50'!$A$1:$AR$1,0),FALSE),"")</f>
        <v/>
      </c>
      <c r="BH114" s="136" t="str">
        <f>_xlfn.IFNA(VLOOKUP($B114,'I-LogEmaxOverpEC50'!$A:$AR,MATCH(BH$1,'I-LogEmaxOverpEC50'!$A$1:$AR$1,0),FALSE),"")</f>
        <v/>
      </c>
      <c r="BI114" s="136" t="str">
        <f>_xlfn.IFNA(VLOOKUP($B114,'I-LogEmaxOverpEC50'!$A:$AR,MATCH(BI$1,'I-LogEmaxOverpEC50'!$A$1:$AR$1,0),FALSE),"")</f>
        <v/>
      </c>
      <c r="BJ114" s="136" t="str">
        <f>_xlfn.IFNA(VLOOKUP($B114,'I-LogEmaxOverpEC50'!$A:$AR,MATCH(BJ$1,'I-LogEmaxOverpEC50'!$A$1:$AR$1,0),FALSE),"")</f>
        <v/>
      </c>
      <c r="BK114" s="136" t="str">
        <f>_xlfn.IFNA(VLOOKUP($B114,'I-LogEmaxOverpEC50'!$A:$AR,MATCH(BK$1,'I-LogEmaxOverpEC50'!$A$1:$AR$1,0),FALSE),"")</f>
        <v/>
      </c>
      <c r="BL114" s="136" t="str">
        <f>_xlfn.IFNA(VLOOKUP($B114,'I-LogEmaxOverpEC50'!$A:$AR,MATCH(BL$1,'I-LogEmaxOverpEC50'!$A$1:$AR$1,0),FALSE),"")</f>
        <v/>
      </c>
      <c r="BM114" s="136" t="str">
        <f>_xlfn.IFNA(VLOOKUP($B114,'I-LogEmaxOverpEC50'!$A:$AR,MATCH(BM$1,'I-LogEmaxOverpEC50'!$A$1:$AR$1,0),FALSE),"")</f>
        <v/>
      </c>
      <c r="BN114" s="136" t="str">
        <f>_xlfn.IFNA(VLOOKUP($B114,'I-LogEmaxOverpEC50'!$A:$AR,MATCH(BN$1,'I-LogEmaxOverpEC50'!$A$1:$AR$1,0),FALSE),"")</f>
        <v/>
      </c>
      <c r="BO114" s="136" t="str">
        <f>_xlfn.IFNA(VLOOKUP($B114,'I-LogEmaxOverpEC50'!$A:$AR,MATCH(BO$1,'I-LogEmaxOverpEC50'!$A$1:$AR$1,0),FALSE),"")</f>
        <v/>
      </c>
      <c r="BP114" s="136" t="str">
        <f>_xlfn.IFNA(VLOOKUP($B114,'I-LogEmaxOverpEC50'!$A:$AR,MATCH(BP$1,'I-LogEmaxOverpEC50'!$A$1:$AR$1,0),FALSE),"")</f>
        <v/>
      </c>
      <c r="BQ114" s="136">
        <f>_xlfn.IFNA(VLOOKUP($B114,'I-LogEmaxOverpEC50'!$A:$AR,MATCH(BQ$1,'I-LogEmaxOverpEC50'!$A$1:$AR$1,0),FALSE),"")</f>
        <v>8.2105204875742128</v>
      </c>
      <c r="BR114" s="136" t="str">
        <f>_xlfn.IFNA(VLOOKUP($B114,'I-LogEmaxOverpEC50'!$A:$AR,MATCH(BR$1,'I-LogEmaxOverpEC50'!$A$1:$AR$1,0),FALSE),"")</f>
        <v/>
      </c>
      <c r="BS114" s="136" t="str">
        <f>_xlfn.IFNA(VLOOKUP($B114,'I-LogEmaxOverpEC50'!$A:$AR,MATCH(BS$1,'I-LogEmaxOverpEC50'!$A$1:$AR$1,0),FALSE),"")</f>
        <v/>
      </c>
    </row>
    <row r="115" spans="1:88" x14ac:dyDescent="0.2">
      <c r="A115" s="146" cm="1">
        <f t="array" ref="A115">_xlfn.IFS(SUM(F115:R115)&gt;0,1,AB115&gt;0,2,TRUE,3)</f>
        <v>1</v>
      </c>
      <c r="B115" s="146" t="s">
        <v>162</v>
      </c>
      <c r="D115" s="151" t="str">
        <f>_xlfn.XLOOKUP(B115,RecNamesAll!A:A,RecNamesAll!E:E)</f>
        <v>A</v>
      </c>
      <c r="E115" s="150" t="str">
        <f>_xlfn.XLOOKUP(B115,RecNamesAll!A:A,RecNamesAll!C:C)</f>
        <v>P2Y11</v>
      </c>
      <c r="F115" s="160" t="str">
        <f t="shared" si="20"/>
        <v/>
      </c>
      <c r="G115" s="159">
        <f t="shared" si="21"/>
        <v>8.0399155646872238</v>
      </c>
      <c r="H115" s="159" t="str">
        <f t="shared" si="22"/>
        <v/>
      </c>
      <c r="I115" s="159" t="str">
        <f t="shared" si="23"/>
        <v/>
      </c>
      <c r="J115" s="159" t="str">
        <f t="shared" si="24"/>
        <v/>
      </c>
      <c r="K115" s="159" t="str">
        <f t="shared" si="25"/>
        <v/>
      </c>
      <c r="L115" s="159" t="str">
        <f t="shared" si="26"/>
        <v/>
      </c>
      <c r="M115" s="159">
        <f t="shared" si="27"/>
        <v>8.237794017572023</v>
      </c>
      <c r="N115" s="159">
        <f t="shared" si="28"/>
        <v>8.237794017572023</v>
      </c>
      <c r="O115" s="159">
        <f t="shared" si="29"/>
        <v>8.0810589147333616</v>
      </c>
      <c r="P115" s="159">
        <f t="shared" si="30"/>
        <v>7.5131937647336606</v>
      </c>
      <c r="Q115" s="159" t="str">
        <f t="shared" si="31"/>
        <v/>
      </c>
      <c r="R115" s="159" t="str">
        <f t="shared" si="32"/>
        <v/>
      </c>
      <c r="U115" s="146" t="str">
        <f t="shared" si="33"/>
        <v>A</v>
      </c>
      <c r="V115" s="145" t="str">
        <f t="shared" si="34"/>
        <v>P2Y11</v>
      </c>
      <c r="W115" s="157">
        <f>VLOOKUP($B115,GtP!$A:$DD,MATCH("Gs_0-2",GtP!$A$1:$DD$1,0),FALSE)</f>
        <v>2</v>
      </c>
      <c r="X115" s="156">
        <f>VLOOKUP($B115,GtP!$A:$DD,MATCH("Gi/o_0-2",GtP!$A$1:$DD$1,0),FALSE)</f>
        <v>0</v>
      </c>
      <c r="Y115" s="156">
        <f>VLOOKUP($B115,GtP!$A:$DD,MATCH("Gq/11_0-2",GtP!$A$1:$DD$1,0),FALSE)</f>
        <v>1</v>
      </c>
      <c r="Z115" s="156">
        <f>VLOOKUP($B115,GtP!$A:$DD,MATCH("G12/13_0-2",GtP!$A$1:$DD$1,0),FALSE)</f>
        <v>0</v>
      </c>
      <c r="AA115" s="155"/>
      <c r="AB115" s="143">
        <f t="shared" si="35"/>
        <v>2</v>
      </c>
      <c r="AC115" s="315">
        <f t="shared" si="36"/>
        <v>1</v>
      </c>
      <c r="AD115" s="349" t="str">
        <f t="shared" si="37"/>
        <v/>
      </c>
      <c r="AE115" s="349">
        <f t="shared" si="38"/>
        <v>4</v>
      </c>
      <c r="AF115" s="311" t="str">
        <f t="shared" si="39"/>
        <v/>
      </c>
      <c r="AG115" s="141" t="str">
        <f>_xlfn.CONCAT(IF(AT115="","-","B"),IF(BG115="","-","I"),VLOOKUP($B115,GtP!$A:$BB,MATCH("Gs_0-1",GtP!$A$1:$BB$1,0),FALSE))</f>
        <v>--G</v>
      </c>
      <c r="AH115" s="140" t="str">
        <f>_xlfn.CONCAT(IF(AU115="","-","B"),IF(BH115="","-","I"),VLOOKUP($B115,GtP!$A:$BB,MATCH("Gs_0-1",GtP!$A$1:$BB$1,0),FALSE))</f>
        <v>-IG</v>
      </c>
      <c r="AI115" s="140" t="str">
        <f>_xlfn.CONCAT(IF(AV115="","-","B"),IF(BI115="","-","I"),VLOOKUP($B115,GtP!$A:$BB,MATCH("Gi/o_0-1",GtP!$A$1:$BB$1,0),FALSE))</f>
        <v>-I-</v>
      </c>
      <c r="AJ115" s="140" t="str">
        <f>_xlfn.CONCAT(IF(AW115="","-","B"),IF(BJ115="","-","I"),VLOOKUP($B115,GtP!$A:$BB,MATCH("Gi/o_0-1",GtP!$A$1:$BB$1,0),FALSE))</f>
        <v>-I-</v>
      </c>
      <c r="AK115" s="140" t="str">
        <f>_xlfn.CONCAT(IF(AX115="","-","B"),IF(BK115="","-","I"),VLOOKUP($B115,GtP!$A:$BB,MATCH("Gi/o_0-1",GtP!$A$1:$BB$1,0),FALSE))</f>
        <v>-I-</v>
      </c>
      <c r="AL115" s="140" t="str">
        <f>_xlfn.CONCAT(IF(AY115="","-","B"),IF(BL115="","-","I"),VLOOKUP($B115,GtP!$A:$BB,MATCH("Gi/o_0-1",GtP!$A$1:$BB$1,0),FALSE))</f>
        <v>-I-</v>
      </c>
      <c r="AM115" s="140" t="str">
        <f>_xlfn.CONCAT(IF(AZ115="","-","B"),IF(BM115="","-","I"),VLOOKUP($B115,GtP!$A:$BB,MATCH("Gi/o_0-1",GtP!$A$1:$BB$1,0),FALSE))</f>
        <v>-I-</v>
      </c>
      <c r="AN115" s="140" t="str">
        <f>_xlfn.CONCAT(IF(BA115="","-","B"),IF(BN115="","-","I"),VLOOKUP($B115,GtP!$A:$BB,MATCH("Gq/11_0-1",GtP!$A$1:$BB$1,0),FALSE))</f>
        <v>-IG</v>
      </c>
      <c r="AO115" s="140" t="str">
        <f>_xlfn.CONCAT(IF(BB115="","-","B"),IF(BO115="","-","I"),VLOOKUP($B115,GtP!$A:$BB,MATCH("Gq/11_0-1",GtP!$A$1:$BB$1,0),FALSE))</f>
        <v>-IG</v>
      </c>
      <c r="AP115" s="140" t="str">
        <f>_xlfn.CONCAT(IF(BC115="","-","B"),IF(BP115="","-","I"),VLOOKUP($B115,GtP!$A:$BB,MATCH("Gq/11_0-1",GtP!$A$1:$BB$1,0),FALSE))</f>
        <v>-IG</v>
      </c>
      <c r="AQ115" s="140" t="str">
        <f>_xlfn.CONCAT(IF(BD115="","-","B"),IF(BQ115="","-","I"),VLOOKUP($B115,GtP!$A:$BB,MATCH("Gq/11_0-1",GtP!$A$1:$BB$1,0),FALSE))</f>
        <v>-IG</v>
      </c>
      <c r="AR115" s="140" t="str">
        <f>_xlfn.CONCAT(IF(BE115="","-","B"),IF(BR115="","-","I"),VLOOKUP($B115,GtP!$A:$BB,MATCH("G12/13_0-1",GtP!$A$1:$BB$1,0),FALSE))</f>
        <v>-I-</v>
      </c>
      <c r="AS115" s="140" t="str">
        <f>_xlfn.CONCAT(IF(BF115="","-","B"),IF(BS115="","-","I"),VLOOKUP($B115,GtP!$A:$BB,MATCH("G12/13_0-1",GtP!$A$1:$BB$1,0),FALSE))</f>
        <v>-I-</v>
      </c>
      <c r="AT115" s="139" t="str">
        <f>_xlfn.IFNA(VLOOKUP($B115,'B-LogEmaxOverpEC50'!$A:$AL,MATCH(AT$1,'B-LogEmaxOverpEC50'!$A$1:$AL$1,0),FALSE),"")</f>
        <v/>
      </c>
      <c r="AU115" s="136" t="str">
        <f>_xlfn.IFNA(VLOOKUP($B115,'B-LogEmaxOverpEC50'!$A:$AL,MATCH(AU$1,'B-LogEmaxOverpEC50'!$A$1:$AL$1,0),FALSE),"")</f>
        <v/>
      </c>
      <c r="AV115" s="152" t="str">
        <f>_xlfn.IFNA(VLOOKUP($B115,'B-LogEmaxOverpEC50'!$A:$AL,MATCH(AV$1,'B-LogEmaxOverpEC50'!$A$1:$AL$1,0),FALSE),"")</f>
        <v/>
      </c>
      <c r="AW115" s="152" t="str">
        <f>_xlfn.IFNA(VLOOKUP($B115,'B-LogEmaxOverpEC50'!$A:$AL,MATCH(AW$1,'B-LogEmaxOverpEC50'!$A$1:$AL$1,0),FALSE),"")</f>
        <v/>
      </c>
      <c r="AX115" s="152" t="str">
        <f>_xlfn.IFNA(VLOOKUP($B115,'B-LogEmaxOverpEC50'!$A:$AL,MATCH(AX$1,'B-LogEmaxOverpEC50'!$A$1:$AL$1,0),FALSE),"")</f>
        <v/>
      </c>
      <c r="AY115" s="152" t="str">
        <f>_xlfn.IFNA(VLOOKUP($B115,'B-LogEmaxOverpEC50'!$A:$AL,MATCH(AY$1,'B-LogEmaxOverpEC50'!$A$1:$AL$1,0),FALSE),"")</f>
        <v/>
      </c>
      <c r="AZ115" s="152" t="str">
        <f>_xlfn.IFNA(VLOOKUP($B115,'B-LogEmaxOverpEC50'!$A:$AL,MATCH(AZ$1,'B-LogEmaxOverpEC50'!$A$1:$AL$1,0),FALSE),"")</f>
        <v/>
      </c>
      <c r="BA115" s="152" t="str">
        <f>_xlfn.IFNA(VLOOKUP($B115,'B-LogEmaxOverpEC50'!$A:$AL,MATCH(BA$1,'B-LogEmaxOverpEC50'!$A$1:$AL$1,0),FALSE),"")</f>
        <v/>
      </c>
      <c r="BB115" s="152" t="str">
        <f>_xlfn.IFNA(VLOOKUP($B115,'B-LogEmaxOverpEC50'!$A:$AL,MATCH(BB$1,'B-LogEmaxOverpEC50'!$A$1:$AL$1,0),FALSE),"")</f>
        <v/>
      </c>
      <c r="BC115" s="152" t="str">
        <f>_xlfn.IFNA(VLOOKUP($B115,'B-LogEmaxOverpEC50'!$A:$AL,MATCH(BC$1,'B-LogEmaxOverpEC50'!$A$1:$AL$1,0),FALSE),"")</f>
        <v/>
      </c>
      <c r="BD115" s="152" t="str">
        <f>_xlfn.IFNA(VLOOKUP($B115,'B-LogEmaxOverpEC50'!$A:$AL,MATCH(BD$1,'B-LogEmaxOverpEC50'!$A$1:$AL$1,0),FALSE),"")</f>
        <v/>
      </c>
      <c r="BE115" s="152" t="str">
        <f>_xlfn.IFNA(VLOOKUP($B115,'B-LogEmaxOverpEC50'!$A:$AL,MATCH(BE$1,'B-LogEmaxOverpEC50'!$A$1:$AL$1,0),FALSE),"")</f>
        <v/>
      </c>
      <c r="BF115" s="152" t="str">
        <f>_xlfn.IFNA(VLOOKUP($B115,'B-LogEmaxOverpEC50'!$A:$AL,MATCH(BF$1,'B-LogEmaxOverpEC50'!$A$1:$AL$1,0),FALSE),"")</f>
        <v/>
      </c>
      <c r="BG115" s="137" t="str">
        <f>_xlfn.IFNA(VLOOKUP($B115,'I-LogEmaxOverpEC50'!$A:$AR,MATCH(BG$1,'I-LogEmaxOverpEC50'!$A$1:$AR$1,0),FALSE),"")</f>
        <v/>
      </c>
      <c r="BH115" s="136">
        <f>_xlfn.IFNA(VLOOKUP($B115,'I-LogEmaxOverpEC50'!$A:$AR,MATCH(BH$1,'I-LogEmaxOverpEC50'!$A$1:$AR$1,0),FALSE),"")</f>
        <v>8.0399155646872238</v>
      </c>
      <c r="BI115" s="136">
        <f>_xlfn.IFNA(VLOOKUP($B115,'I-LogEmaxOverpEC50'!$A:$AR,MATCH(BI$1,'I-LogEmaxOverpEC50'!$A$1:$AR$1,0),FALSE),"")</f>
        <v>8.2813533049537558</v>
      </c>
      <c r="BJ115" s="136">
        <f>_xlfn.IFNA(VLOOKUP($B115,'I-LogEmaxOverpEC50'!$A:$AR,MATCH(BJ$1,'I-LogEmaxOverpEC50'!$A$1:$AR$1,0),FALSE),"")</f>
        <v>8.2813533049537558</v>
      </c>
      <c r="BK115" s="136">
        <f>_xlfn.IFNA(VLOOKUP($B115,'I-LogEmaxOverpEC50'!$A:$AR,MATCH(BK$1,'I-LogEmaxOverpEC50'!$A$1:$AR$1,0),FALSE),"")</f>
        <v>8.1460598122056389</v>
      </c>
      <c r="BL115" s="136">
        <f>_xlfn.IFNA(VLOOKUP($B115,'I-LogEmaxOverpEC50'!$A:$AR,MATCH(BL$1,'I-LogEmaxOverpEC50'!$A$1:$AR$1,0),FALSE),"")</f>
        <v>8.1460598122056389</v>
      </c>
      <c r="BM115" s="136">
        <f>_xlfn.IFNA(VLOOKUP($B115,'I-LogEmaxOverpEC50'!$A:$AR,MATCH(BM$1,'I-LogEmaxOverpEC50'!$A$1:$AR$1,0),FALSE),"")</f>
        <v>7.9485338793773641</v>
      </c>
      <c r="BN115" s="136">
        <f>_xlfn.IFNA(VLOOKUP($B115,'I-LogEmaxOverpEC50'!$A:$AR,MATCH(BN$1,'I-LogEmaxOverpEC50'!$A$1:$AR$1,0),FALSE),"")</f>
        <v>8.237794017572023</v>
      </c>
      <c r="BO115" s="136">
        <f>_xlfn.IFNA(VLOOKUP($B115,'I-LogEmaxOverpEC50'!$A:$AR,MATCH(BO$1,'I-LogEmaxOverpEC50'!$A$1:$AR$1,0),FALSE),"")</f>
        <v>8.237794017572023</v>
      </c>
      <c r="BP115" s="136">
        <f>_xlfn.IFNA(VLOOKUP($B115,'I-LogEmaxOverpEC50'!$A:$AR,MATCH(BP$1,'I-LogEmaxOverpEC50'!$A$1:$AR$1,0),FALSE),"")</f>
        <v>8.0810589147333616</v>
      </c>
      <c r="BQ115" s="136">
        <f>_xlfn.IFNA(VLOOKUP($B115,'I-LogEmaxOverpEC50'!$A:$AR,MATCH(BQ$1,'I-LogEmaxOverpEC50'!$A$1:$AR$1,0),FALSE),"")</f>
        <v>7.5131937647336606</v>
      </c>
      <c r="BR115" s="136">
        <f>_xlfn.IFNA(VLOOKUP($B115,'I-LogEmaxOverpEC50'!$A:$AR,MATCH(BR$1,'I-LogEmaxOverpEC50'!$A$1:$AR$1,0),FALSE),"")</f>
        <v>8.2222917863244724</v>
      </c>
      <c r="BS115" s="136">
        <f>_xlfn.IFNA(VLOOKUP($B115,'I-LogEmaxOverpEC50'!$A:$AR,MATCH(BS$1,'I-LogEmaxOverpEC50'!$A$1:$AR$1,0),FALSE),"")</f>
        <v>8.2957545945996003</v>
      </c>
    </row>
    <row r="116" spans="1:88" x14ac:dyDescent="0.2">
      <c r="A116" s="146" cm="1">
        <f t="array" ref="A116">_xlfn.IFS(SUM(F116:R116)&gt;0,1,AB116&gt;0,2,TRUE,3)</f>
        <v>1</v>
      </c>
      <c r="B116" s="146" t="s">
        <v>164</v>
      </c>
      <c r="D116" s="151" t="str">
        <f>_xlfn.XLOOKUP(B116,RecNamesAll!A:A,RecNamesAll!E:E)</f>
        <v>A</v>
      </c>
      <c r="E116" s="150" t="str">
        <f>_xlfn.XLOOKUP(B116,RecNamesAll!A:A,RecNamesAll!C:C)</f>
        <v>P2Y13</v>
      </c>
      <c r="F116" s="160" t="str">
        <f t="shared" si="20"/>
        <v/>
      </c>
      <c r="G116" s="159" t="str">
        <f t="shared" si="21"/>
        <v/>
      </c>
      <c r="H116" s="159">
        <f t="shared" si="22"/>
        <v>6.788780689945626</v>
      </c>
      <c r="I116" s="159">
        <f t="shared" si="23"/>
        <v>6.788780689945626</v>
      </c>
      <c r="J116" s="159">
        <f t="shared" si="24"/>
        <v>7.3005355413986566</v>
      </c>
      <c r="K116" s="159">
        <f t="shared" si="25"/>
        <v>7.3005355413986566</v>
      </c>
      <c r="L116" s="159" t="str">
        <f t="shared" si="26"/>
        <v/>
      </c>
      <c r="M116" s="159" t="str">
        <f t="shared" si="27"/>
        <v/>
      </c>
      <c r="N116" s="159" t="str">
        <f t="shared" si="28"/>
        <v/>
      </c>
      <c r="O116" s="159" t="str">
        <f t="shared" si="29"/>
        <v/>
      </c>
      <c r="P116" s="159" t="str">
        <f t="shared" si="30"/>
        <v/>
      </c>
      <c r="Q116" s="159" t="str">
        <f t="shared" si="31"/>
        <v/>
      </c>
      <c r="R116" s="159" t="str">
        <f t="shared" si="32"/>
        <v/>
      </c>
      <c r="U116" s="146" t="str">
        <f t="shared" si="33"/>
        <v>A</v>
      </c>
      <c r="V116" s="145" t="str">
        <f t="shared" si="34"/>
        <v>P2Y13</v>
      </c>
      <c r="W116" s="157">
        <f>VLOOKUP($B116,GtP!$A:$DD,MATCH("Gs_0-2",GtP!$A$1:$DD$1,0),FALSE)</f>
        <v>0</v>
      </c>
      <c r="X116" s="156">
        <f>VLOOKUP($B116,GtP!$A:$DD,MATCH("Gi/o_0-2",GtP!$A$1:$DD$1,0),FALSE)</f>
        <v>1</v>
      </c>
      <c r="Y116" s="156">
        <f>VLOOKUP($B116,GtP!$A:$DD,MATCH("Gq/11_0-2",GtP!$A$1:$DD$1,0),FALSE)</f>
        <v>0</v>
      </c>
      <c r="Z116" s="156">
        <f>VLOOKUP($B116,GtP!$A:$DD,MATCH("G12/13_0-2",GtP!$A$1:$DD$1,0),FALSE)</f>
        <v>0</v>
      </c>
      <c r="AA116" s="155"/>
      <c r="AB116" s="143">
        <f t="shared" si="35"/>
        <v>1</v>
      </c>
      <c r="AC116" s="315" t="str">
        <f t="shared" si="36"/>
        <v/>
      </c>
      <c r="AD116" s="349">
        <f t="shared" si="37"/>
        <v>4</v>
      </c>
      <c r="AE116" s="349" t="str">
        <f t="shared" si="38"/>
        <v/>
      </c>
      <c r="AF116" s="311" t="str">
        <f t="shared" si="39"/>
        <v/>
      </c>
      <c r="AG116" s="141" t="str">
        <f>_xlfn.CONCAT(IF(AT116="","-","B"),IF(BG116="","-","I"),VLOOKUP($B116,GtP!$A:$BB,MATCH("Gs_0-1",GtP!$A$1:$BB$1,0),FALSE))</f>
        <v>---</v>
      </c>
      <c r="AH116" s="140" t="str">
        <f>_xlfn.CONCAT(IF(AU116="","-","B"),IF(BH116="","-","I"),VLOOKUP($B116,GtP!$A:$BB,MATCH("Gs_0-1",GtP!$A$1:$BB$1,0),FALSE))</f>
        <v>---</v>
      </c>
      <c r="AI116" s="140" t="str">
        <f>_xlfn.CONCAT(IF(AV116="","-","B"),IF(BI116="","-","I"),VLOOKUP($B116,GtP!$A:$BB,MATCH("Gi/o_0-1",GtP!$A$1:$BB$1,0),FALSE))</f>
        <v>-IG</v>
      </c>
      <c r="AJ116" s="140" t="str">
        <f>_xlfn.CONCAT(IF(AW116="","-","B"),IF(BJ116="","-","I"),VLOOKUP($B116,GtP!$A:$BB,MATCH("Gi/o_0-1",GtP!$A$1:$BB$1,0),FALSE))</f>
        <v>-IG</v>
      </c>
      <c r="AK116" s="140" t="str">
        <f>_xlfn.CONCAT(IF(AX116="","-","B"),IF(BK116="","-","I"),VLOOKUP($B116,GtP!$A:$BB,MATCH("Gi/o_0-1",GtP!$A$1:$BB$1,0),FALSE))</f>
        <v>-IG</v>
      </c>
      <c r="AL116" s="140" t="str">
        <f>_xlfn.CONCAT(IF(AY116="","-","B"),IF(BL116="","-","I"),VLOOKUP($B116,GtP!$A:$BB,MATCH("Gi/o_0-1",GtP!$A$1:$BB$1,0),FALSE))</f>
        <v>-IG</v>
      </c>
      <c r="AM116" s="140" t="str">
        <f>_xlfn.CONCAT(IF(AZ116="","-","B"),IF(BM116="","-","I"),VLOOKUP($B116,GtP!$A:$BB,MATCH("Gi/o_0-1",GtP!$A$1:$BB$1,0),FALSE))</f>
        <v>--G</v>
      </c>
      <c r="AN116" s="140" t="str">
        <f>_xlfn.CONCAT(IF(BA116="","-","B"),IF(BN116="","-","I"),VLOOKUP($B116,GtP!$A:$BB,MATCH("Gq/11_0-1",GtP!$A$1:$BB$1,0),FALSE))</f>
        <v>-I-</v>
      </c>
      <c r="AO116" s="140" t="str">
        <f>_xlfn.CONCAT(IF(BB116="","-","B"),IF(BO116="","-","I"),VLOOKUP($B116,GtP!$A:$BB,MATCH("Gq/11_0-1",GtP!$A$1:$BB$1,0),FALSE))</f>
        <v>-I-</v>
      </c>
      <c r="AP116" s="140" t="str">
        <f>_xlfn.CONCAT(IF(BC116="","-","B"),IF(BP116="","-","I"),VLOOKUP($B116,GtP!$A:$BB,MATCH("Gq/11_0-1",GtP!$A$1:$BB$1,0),FALSE))</f>
        <v>-I-</v>
      </c>
      <c r="AQ116" s="140" t="str">
        <f>_xlfn.CONCAT(IF(BD116="","-","B"),IF(BQ116="","-","I"),VLOOKUP($B116,GtP!$A:$BB,MATCH("Gq/11_0-1",GtP!$A$1:$BB$1,0),FALSE))</f>
        <v>-I-</v>
      </c>
      <c r="AR116" s="140" t="str">
        <f>_xlfn.CONCAT(IF(BE116="","-","B"),IF(BR116="","-","I"),VLOOKUP($B116,GtP!$A:$BB,MATCH("G12/13_0-1",GtP!$A$1:$BB$1,0),FALSE))</f>
        <v>---</v>
      </c>
      <c r="AS116" s="140" t="str">
        <f>_xlfn.CONCAT(IF(BF116="","-","B"),IF(BS116="","-","I"),VLOOKUP($B116,GtP!$A:$BB,MATCH("G12/13_0-1",GtP!$A$1:$BB$1,0),FALSE))</f>
        <v>-I-</v>
      </c>
      <c r="AT116" s="139" t="str">
        <f>_xlfn.IFNA(VLOOKUP($B116,'B-LogEmaxOverpEC50'!$A:$AL,MATCH(AT$1,'B-LogEmaxOverpEC50'!$A$1:$AL$1,0),FALSE),"")</f>
        <v/>
      </c>
      <c r="AU116" s="136" t="str">
        <f>_xlfn.IFNA(VLOOKUP($B116,'B-LogEmaxOverpEC50'!$A:$AL,MATCH(AU$1,'B-LogEmaxOverpEC50'!$A$1:$AL$1,0),FALSE),"")</f>
        <v/>
      </c>
      <c r="AV116" s="152" t="str">
        <f>_xlfn.IFNA(VLOOKUP($B116,'B-LogEmaxOverpEC50'!$A:$AL,MATCH(AV$1,'B-LogEmaxOverpEC50'!$A$1:$AL$1,0),FALSE),"")</f>
        <v/>
      </c>
      <c r="AW116" s="152" t="str">
        <f>_xlfn.IFNA(VLOOKUP($B116,'B-LogEmaxOverpEC50'!$A:$AL,MATCH(AW$1,'B-LogEmaxOverpEC50'!$A$1:$AL$1,0),FALSE),"")</f>
        <v/>
      </c>
      <c r="AX116" s="152" t="str">
        <f>_xlfn.IFNA(VLOOKUP($B116,'B-LogEmaxOverpEC50'!$A:$AL,MATCH(AX$1,'B-LogEmaxOverpEC50'!$A$1:$AL$1,0),FALSE),"")</f>
        <v/>
      </c>
      <c r="AY116" s="152" t="str">
        <f>_xlfn.IFNA(VLOOKUP($B116,'B-LogEmaxOverpEC50'!$A:$AL,MATCH(AY$1,'B-LogEmaxOverpEC50'!$A$1:$AL$1,0),FALSE),"")</f>
        <v/>
      </c>
      <c r="AZ116" s="152" t="str">
        <f>_xlfn.IFNA(VLOOKUP($B116,'B-LogEmaxOverpEC50'!$A:$AL,MATCH(AZ$1,'B-LogEmaxOverpEC50'!$A$1:$AL$1,0),FALSE),"")</f>
        <v/>
      </c>
      <c r="BA116" s="152" t="str">
        <f>_xlfn.IFNA(VLOOKUP($B116,'B-LogEmaxOverpEC50'!$A:$AL,MATCH(BA$1,'B-LogEmaxOverpEC50'!$A$1:$AL$1,0),FALSE),"")</f>
        <v/>
      </c>
      <c r="BB116" s="152" t="str">
        <f>_xlfn.IFNA(VLOOKUP($B116,'B-LogEmaxOverpEC50'!$A:$AL,MATCH(BB$1,'B-LogEmaxOverpEC50'!$A$1:$AL$1,0),FALSE),"")</f>
        <v/>
      </c>
      <c r="BC116" s="152" t="str">
        <f>_xlfn.IFNA(VLOOKUP($B116,'B-LogEmaxOverpEC50'!$A:$AL,MATCH(BC$1,'B-LogEmaxOverpEC50'!$A$1:$AL$1,0),FALSE),"")</f>
        <v/>
      </c>
      <c r="BD116" s="152" t="str">
        <f>_xlfn.IFNA(VLOOKUP($B116,'B-LogEmaxOverpEC50'!$A:$AL,MATCH(BD$1,'B-LogEmaxOverpEC50'!$A$1:$AL$1,0),FALSE),"")</f>
        <v/>
      </c>
      <c r="BE116" s="152" t="str">
        <f>_xlfn.IFNA(VLOOKUP($B116,'B-LogEmaxOverpEC50'!$A:$AL,MATCH(BE$1,'B-LogEmaxOverpEC50'!$A$1:$AL$1,0),FALSE),"")</f>
        <v/>
      </c>
      <c r="BF116" s="152" t="str">
        <f>_xlfn.IFNA(VLOOKUP($B116,'B-LogEmaxOverpEC50'!$A:$AL,MATCH(BF$1,'B-LogEmaxOverpEC50'!$A$1:$AL$1,0),FALSE),"")</f>
        <v/>
      </c>
      <c r="BG116" s="137" t="str">
        <f>_xlfn.IFNA(VLOOKUP($B116,'I-LogEmaxOverpEC50'!$A:$AR,MATCH(BG$1,'I-LogEmaxOverpEC50'!$A$1:$AR$1,0),FALSE),"")</f>
        <v/>
      </c>
      <c r="BH116" s="136" t="str">
        <f>_xlfn.IFNA(VLOOKUP($B116,'I-LogEmaxOverpEC50'!$A:$AR,MATCH(BH$1,'I-LogEmaxOverpEC50'!$A$1:$AR$1,0),FALSE),"")</f>
        <v/>
      </c>
      <c r="BI116" s="136">
        <f>_xlfn.IFNA(VLOOKUP($B116,'I-LogEmaxOverpEC50'!$A:$AR,MATCH(BI$1,'I-LogEmaxOverpEC50'!$A$1:$AR$1,0),FALSE),"")</f>
        <v>6.788780689945626</v>
      </c>
      <c r="BJ116" s="136">
        <f>_xlfn.IFNA(VLOOKUP($B116,'I-LogEmaxOverpEC50'!$A:$AR,MATCH(BJ$1,'I-LogEmaxOverpEC50'!$A$1:$AR$1,0),FALSE),"")</f>
        <v>6.788780689945626</v>
      </c>
      <c r="BK116" s="136">
        <f>_xlfn.IFNA(VLOOKUP($B116,'I-LogEmaxOverpEC50'!$A:$AR,MATCH(BK$1,'I-LogEmaxOverpEC50'!$A$1:$AR$1,0),FALSE),"")</f>
        <v>7.3005355413986566</v>
      </c>
      <c r="BL116" s="136">
        <f>_xlfn.IFNA(VLOOKUP($B116,'I-LogEmaxOverpEC50'!$A:$AR,MATCH(BL$1,'I-LogEmaxOverpEC50'!$A$1:$AR$1,0),FALSE),"")</f>
        <v>7.3005355413986566</v>
      </c>
      <c r="BM116" s="136" t="str">
        <f>_xlfn.IFNA(VLOOKUP($B116,'I-LogEmaxOverpEC50'!$A:$AR,MATCH(BM$1,'I-LogEmaxOverpEC50'!$A$1:$AR$1,0),FALSE),"")</f>
        <v/>
      </c>
      <c r="BN116" s="136">
        <f>_xlfn.IFNA(VLOOKUP($B116,'I-LogEmaxOverpEC50'!$A:$AR,MATCH(BN$1,'I-LogEmaxOverpEC50'!$A$1:$AR$1,0),FALSE),"")</f>
        <v>8.0430202870679661</v>
      </c>
      <c r="BO116" s="136">
        <f>_xlfn.IFNA(VLOOKUP($B116,'I-LogEmaxOverpEC50'!$A:$AR,MATCH(BO$1,'I-LogEmaxOverpEC50'!$A$1:$AR$1,0),FALSE),"")</f>
        <v>8.0430202870679661</v>
      </c>
      <c r="BP116" s="136">
        <f>_xlfn.IFNA(VLOOKUP($B116,'I-LogEmaxOverpEC50'!$A:$AR,MATCH(BP$1,'I-LogEmaxOverpEC50'!$A$1:$AR$1,0),FALSE),"")</f>
        <v>8.1264578120286064</v>
      </c>
      <c r="BQ116" s="136">
        <f>_xlfn.IFNA(VLOOKUP($B116,'I-LogEmaxOverpEC50'!$A:$AR,MATCH(BQ$1,'I-LogEmaxOverpEC50'!$A$1:$AR$1,0),FALSE),"")</f>
        <v>7.3570520319946269</v>
      </c>
      <c r="BR116" s="136" t="str">
        <f>_xlfn.IFNA(VLOOKUP($B116,'I-LogEmaxOverpEC50'!$A:$AR,MATCH(BR$1,'I-LogEmaxOverpEC50'!$A$1:$AR$1,0),FALSE),"")</f>
        <v/>
      </c>
      <c r="BS116" s="136">
        <f>_xlfn.IFNA(VLOOKUP($B116,'I-LogEmaxOverpEC50'!$A:$AR,MATCH(BS$1,'I-LogEmaxOverpEC50'!$A$1:$AR$1,0),FALSE),"")</f>
        <v>7.3551900326137831</v>
      </c>
    </row>
    <row r="117" spans="1:88" x14ac:dyDescent="0.2">
      <c r="A117" s="146" cm="1">
        <f t="array" ref="A117">_xlfn.IFS(SUM(F117:R117)&gt;0,1,AB117&gt;0,2,TRUE,3)</f>
        <v>1</v>
      </c>
      <c r="B117" s="146" t="s">
        <v>165</v>
      </c>
      <c r="D117" s="151" t="str">
        <f>_xlfn.XLOOKUP(B117,RecNamesAll!A:A,RecNamesAll!E:E)</f>
        <v>A</v>
      </c>
      <c r="E117" s="150" t="str">
        <f>_xlfn.XLOOKUP(B117,RecNamesAll!A:A,RecNamesAll!C:C)</f>
        <v>P2Y14</v>
      </c>
      <c r="F117" s="160" t="str">
        <f t="shared" si="20"/>
        <v/>
      </c>
      <c r="G117" s="159" t="str">
        <f t="shared" si="21"/>
        <v/>
      </c>
      <c r="H117" s="159" t="str">
        <f t="shared" si="22"/>
        <v/>
      </c>
      <c r="I117" s="159" t="str">
        <f t="shared" si="23"/>
        <v/>
      </c>
      <c r="J117" s="159" t="str">
        <f t="shared" si="24"/>
        <v/>
      </c>
      <c r="K117" s="159" t="str">
        <f t="shared" si="25"/>
        <v/>
      </c>
      <c r="L117" s="159">
        <f t="shared" si="26"/>
        <v>8.0349387366083</v>
      </c>
      <c r="M117" s="159" t="str">
        <f t="shared" si="27"/>
        <v/>
      </c>
      <c r="N117" s="159" t="str">
        <f t="shared" si="28"/>
        <v/>
      </c>
      <c r="O117" s="159" t="str">
        <f t="shared" si="29"/>
        <v/>
      </c>
      <c r="P117" s="159" t="str">
        <f t="shared" si="30"/>
        <v/>
      </c>
      <c r="Q117" s="159" t="str">
        <f t="shared" si="31"/>
        <v/>
      </c>
      <c r="R117" s="159" t="str">
        <f t="shared" si="32"/>
        <v/>
      </c>
      <c r="U117" s="146" t="str">
        <f t="shared" si="33"/>
        <v>A</v>
      </c>
      <c r="V117" s="145" t="str">
        <f t="shared" si="34"/>
        <v>P2Y14</v>
      </c>
      <c r="W117" s="157">
        <f>VLOOKUP($B117,GtP!$A:$DD,MATCH("Gs_0-2",GtP!$A$1:$DD$1,0),FALSE)</f>
        <v>0</v>
      </c>
      <c r="X117" s="156">
        <f>VLOOKUP($B117,GtP!$A:$DD,MATCH("Gi/o_0-2",GtP!$A$1:$DD$1,0),FALSE)</f>
        <v>1</v>
      </c>
      <c r="Y117" s="156">
        <f>VLOOKUP($B117,GtP!$A:$DD,MATCH("Gq/11_0-2",GtP!$A$1:$DD$1,0),FALSE)</f>
        <v>0</v>
      </c>
      <c r="Z117" s="156">
        <f>VLOOKUP($B117,GtP!$A:$DD,MATCH("G12/13_0-2",GtP!$A$1:$DD$1,0),FALSE)</f>
        <v>0</v>
      </c>
      <c r="AA117" s="155"/>
      <c r="AB117" s="143">
        <f t="shared" si="35"/>
        <v>1</v>
      </c>
      <c r="AC117" s="315" t="str">
        <f t="shared" si="36"/>
        <v/>
      </c>
      <c r="AD117" s="349">
        <f t="shared" si="37"/>
        <v>1</v>
      </c>
      <c r="AE117" s="349" t="str">
        <f t="shared" si="38"/>
        <v/>
      </c>
      <c r="AF117" s="311" t="str">
        <f t="shared" si="39"/>
        <v/>
      </c>
      <c r="AG117" s="141" t="str">
        <f>_xlfn.CONCAT(IF(AT117="","-","B"),IF(BG117="","-","I"),VLOOKUP($B117,GtP!$A:$BB,MATCH("Gs_0-1",GtP!$A$1:$BB$1,0),FALSE))</f>
        <v>---</v>
      </c>
      <c r="AH117" s="140" t="str">
        <f>_xlfn.CONCAT(IF(AU117="","-","B"),IF(BH117="","-","I"),VLOOKUP($B117,GtP!$A:$BB,MATCH("Gs_0-1",GtP!$A$1:$BB$1,0),FALSE))</f>
        <v>---</v>
      </c>
      <c r="AI117" s="140" t="str">
        <f>_xlfn.CONCAT(IF(AV117="","-","B"),IF(BI117="","-","I"),VLOOKUP($B117,GtP!$A:$BB,MATCH("Gi/o_0-1",GtP!$A$1:$BB$1,0),FALSE))</f>
        <v>--G</v>
      </c>
      <c r="AJ117" s="140" t="str">
        <f>_xlfn.CONCAT(IF(AW117="","-","B"),IF(BJ117="","-","I"),VLOOKUP($B117,GtP!$A:$BB,MATCH("Gi/o_0-1",GtP!$A$1:$BB$1,0),FALSE))</f>
        <v>--G</v>
      </c>
      <c r="AK117" s="140" t="str">
        <f>_xlfn.CONCAT(IF(AX117="","-","B"),IF(BK117="","-","I"),VLOOKUP($B117,GtP!$A:$BB,MATCH("Gi/o_0-1",GtP!$A$1:$BB$1,0),FALSE))</f>
        <v>--G</v>
      </c>
      <c r="AL117" s="140" t="str">
        <f>_xlfn.CONCAT(IF(AY117="","-","B"),IF(BL117="","-","I"),VLOOKUP($B117,GtP!$A:$BB,MATCH("Gi/o_0-1",GtP!$A$1:$BB$1,0),FALSE))</f>
        <v>--G</v>
      </c>
      <c r="AM117" s="140" t="str">
        <f>_xlfn.CONCAT(IF(AZ117="","-","B"),IF(BM117="","-","I"),VLOOKUP($B117,GtP!$A:$BB,MATCH("Gi/o_0-1",GtP!$A$1:$BB$1,0),FALSE))</f>
        <v>-IG</v>
      </c>
      <c r="AN117" s="140" t="str">
        <f>_xlfn.CONCAT(IF(BA117="","-","B"),IF(BN117="","-","I"),VLOOKUP($B117,GtP!$A:$BB,MATCH("Gq/11_0-1",GtP!$A$1:$BB$1,0),FALSE))</f>
        <v>-I-</v>
      </c>
      <c r="AO117" s="140" t="str">
        <f>_xlfn.CONCAT(IF(BB117="","-","B"),IF(BO117="","-","I"),VLOOKUP($B117,GtP!$A:$BB,MATCH("Gq/11_0-1",GtP!$A$1:$BB$1,0),FALSE))</f>
        <v>-I-</v>
      </c>
      <c r="AP117" s="140" t="str">
        <f>_xlfn.CONCAT(IF(BC117="","-","B"),IF(BP117="","-","I"),VLOOKUP($B117,GtP!$A:$BB,MATCH("Gq/11_0-1",GtP!$A$1:$BB$1,0),FALSE))</f>
        <v>-I-</v>
      </c>
      <c r="AQ117" s="140" t="str">
        <f>_xlfn.CONCAT(IF(BD117="","-","B"),IF(BQ117="","-","I"),VLOOKUP($B117,GtP!$A:$BB,MATCH("Gq/11_0-1",GtP!$A$1:$BB$1,0),FALSE))</f>
        <v>---</v>
      </c>
      <c r="AR117" s="140" t="str">
        <f>_xlfn.CONCAT(IF(BE117="","-","B"),IF(BR117="","-","I"),VLOOKUP($B117,GtP!$A:$BB,MATCH("G12/13_0-1",GtP!$A$1:$BB$1,0),FALSE))</f>
        <v>---</v>
      </c>
      <c r="AS117" s="140" t="str">
        <f>_xlfn.CONCAT(IF(BF117="","-","B"),IF(BS117="","-","I"),VLOOKUP($B117,GtP!$A:$BB,MATCH("G12/13_0-1",GtP!$A$1:$BB$1,0),FALSE))</f>
        <v>---</v>
      </c>
      <c r="AT117" s="139" t="str">
        <f>_xlfn.IFNA(VLOOKUP($B117,'B-LogEmaxOverpEC50'!$A:$AL,MATCH(AT$1,'B-LogEmaxOverpEC50'!$A$1:$AL$1,0),FALSE),"")</f>
        <v/>
      </c>
      <c r="AU117" s="136" t="str">
        <f>_xlfn.IFNA(VLOOKUP($B117,'B-LogEmaxOverpEC50'!$A:$AL,MATCH(AU$1,'B-LogEmaxOverpEC50'!$A$1:$AL$1,0),FALSE),"")</f>
        <v/>
      </c>
      <c r="AV117" s="152" t="str">
        <f>_xlfn.IFNA(VLOOKUP($B117,'B-LogEmaxOverpEC50'!$A:$AL,MATCH(AV$1,'B-LogEmaxOverpEC50'!$A$1:$AL$1,0),FALSE),"")</f>
        <v/>
      </c>
      <c r="AW117" s="152" t="str">
        <f>_xlfn.IFNA(VLOOKUP($B117,'B-LogEmaxOverpEC50'!$A:$AL,MATCH(AW$1,'B-LogEmaxOverpEC50'!$A$1:$AL$1,0),FALSE),"")</f>
        <v/>
      </c>
      <c r="AX117" s="152" t="str">
        <f>_xlfn.IFNA(VLOOKUP($B117,'B-LogEmaxOverpEC50'!$A:$AL,MATCH(AX$1,'B-LogEmaxOverpEC50'!$A$1:$AL$1,0),FALSE),"")</f>
        <v/>
      </c>
      <c r="AY117" s="152" t="str">
        <f>_xlfn.IFNA(VLOOKUP($B117,'B-LogEmaxOverpEC50'!$A:$AL,MATCH(AY$1,'B-LogEmaxOverpEC50'!$A$1:$AL$1,0),FALSE),"")</f>
        <v/>
      </c>
      <c r="AZ117" s="152" t="str">
        <f>_xlfn.IFNA(VLOOKUP($B117,'B-LogEmaxOverpEC50'!$A:$AL,MATCH(AZ$1,'B-LogEmaxOverpEC50'!$A$1:$AL$1,0),FALSE),"")</f>
        <v/>
      </c>
      <c r="BA117" s="152" t="str">
        <f>_xlfn.IFNA(VLOOKUP($B117,'B-LogEmaxOverpEC50'!$A:$AL,MATCH(BA$1,'B-LogEmaxOverpEC50'!$A$1:$AL$1,0),FALSE),"")</f>
        <v/>
      </c>
      <c r="BB117" s="152" t="str">
        <f>_xlfn.IFNA(VLOOKUP($B117,'B-LogEmaxOverpEC50'!$A:$AL,MATCH(BB$1,'B-LogEmaxOverpEC50'!$A$1:$AL$1,0),FALSE),"")</f>
        <v/>
      </c>
      <c r="BC117" s="152" t="str">
        <f>_xlfn.IFNA(VLOOKUP($B117,'B-LogEmaxOverpEC50'!$A:$AL,MATCH(BC$1,'B-LogEmaxOverpEC50'!$A$1:$AL$1,0),FALSE),"")</f>
        <v/>
      </c>
      <c r="BD117" s="152" t="str">
        <f>_xlfn.IFNA(VLOOKUP($B117,'B-LogEmaxOverpEC50'!$A:$AL,MATCH(BD$1,'B-LogEmaxOverpEC50'!$A$1:$AL$1,0),FALSE),"")</f>
        <v/>
      </c>
      <c r="BE117" s="152" t="str">
        <f>_xlfn.IFNA(VLOOKUP($B117,'B-LogEmaxOverpEC50'!$A:$AL,MATCH(BE$1,'B-LogEmaxOverpEC50'!$A$1:$AL$1,0),FALSE),"")</f>
        <v/>
      </c>
      <c r="BF117" s="152" t="str">
        <f>_xlfn.IFNA(VLOOKUP($B117,'B-LogEmaxOverpEC50'!$A:$AL,MATCH(BF$1,'B-LogEmaxOverpEC50'!$A$1:$AL$1,0),FALSE),"")</f>
        <v/>
      </c>
      <c r="BG117" s="137" t="str">
        <f>_xlfn.IFNA(VLOOKUP($B117,'I-LogEmaxOverpEC50'!$A:$AR,MATCH(BG$1,'I-LogEmaxOverpEC50'!$A$1:$AR$1,0),FALSE),"")</f>
        <v/>
      </c>
      <c r="BH117" s="136" t="str">
        <f>_xlfn.IFNA(VLOOKUP($B117,'I-LogEmaxOverpEC50'!$A:$AR,MATCH(BH$1,'I-LogEmaxOverpEC50'!$A$1:$AR$1,0),FALSE),"")</f>
        <v/>
      </c>
      <c r="BI117" s="136" t="str">
        <f>_xlfn.IFNA(VLOOKUP($B117,'I-LogEmaxOverpEC50'!$A:$AR,MATCH(BI$1,'I-LogEmaxOverpEC50'!$A$1:$AR$1,0),FALSE),"")</f>
        <v/>
      </c>
      <c r="BJ117" s="136" t="str">
        <f>_xlfn.IFNA(VLOOKUP($B117,'I-LogEmaxOverpEC50'!$A:$AR,MATCH(BJ$1,'I-LogEmaxOverpEC50'!$A$1:$AR$1,0),FALSE),"")</f>
        <v/>
      </c>
      <c r="BK117" s="136" t="str">
        <f>_xlfn.IFNA(VLOOKUP($B117,'I-LogEmaxOverpEC50'!$A:$AR,MATCH(BK$1,'I-LogEmaxOverpEC50'!$A$1:$AR$1,0),FALSE),"")</f>
        <v/>
      </c>
      <c r="BL117" s="136" t="str">
        <f>_xlfn.IFNA(VLOOKUP($B117,'I-LogEmaxOverpEC50'!$A:$AR,MATCH(BL$1,'I-LogEmaxOverpEC50'!$A$1:$AR$1,0),FALSE),"")</f>
        <v/>
      </c>
      <c r="BM117" s="136">
        <f>_xlfn.IFNA(VLOOKUP($B117,'I-LogEmaxOverpEC50'!$A:$AR,MATCH(BM$1,'I-LogEmaxOverpEC50'!$A$1:$AR$1,0),FALSE),"")</f>
        <v>8.0349387366083</v>
      </c>
      <c r="BN117" s="136">
        <f>_xlfn.IFNA(VLOOKUP($B117,'I-LogEmaxOverpEC50'!$A:$AR,MATCH(BN$1,'I-LogEmaxOverpEC50'!$A$1:$AR$1,0),FALSE),"")</f>
        <v>6.1945310301133283</v>
      </c>
      <c r="BO117" s="136">
        <f>_xlfn.IFNA(VLOOKUP($B117,'I-LogEmaxOverpEC50'!$A:$AR,MATCH(BO$1,'I-LogEmaxOverpEC50'!$A$1:$AR$1,0),FALSE),"")</f>
        <v>6.1945310301133283</v>
      </c>
      <c r="BP117" s="136">
        <f>_xlfn.IFNA(VLOOKUP($B117,'I-LogEmaxOverpEC50'!$A:$AR,MATCH(BP$1,'I-LogEmaxOverpEC50'!$A$1:$AR$1,0),FALSE),"")</f>
        <v>7.2524535812998598</v>
      </c>
      <c r="BQ117" s="136" t="str">
        <f>_xlfn.IFNA(VLOOKUP($B117,'I-LogEmaxOverpEC50'!$A:$AR,MATCH(BQ$1,'I-LogEmaxOverpEC50'!$A$1:$AR$1,0),FALSE),"")</f>
        <v/>
      </c>
      <c r="BR117" s="136" t="str">
        <f>_xlfn.IFNA(VLOOKUP($B117,'I-LogEmaxOverpEC50'!$A:$AR,MATCH(BR$1,'I-LogEmaxOverpEC50'!$A$1:$AR$1,0),FALSE),"")</f>
        <v/>
      </c>
      <c r="BS117" s="136" t="str">
        <f>_xlfn.IFNA(VLOOKUP($B117,'I-LogEmaxOverpEC50'!$A:$AR,MATCH(BS$1,'I-LogEmaxOverpEC50'!$A$1:$AR$1,0),FALSE),"")</f>
        <v/>
      </c>
    </row>
    <row r="118" spans="1:88" x14ac:dyDescent="0.2">
      <c r="A118" s="146" t="e" cm="1">
        <f t="array" ref="A118">_xlfn.IFS(SUM(F118:R118)&gt;0,1,AB118&gt;0,2,TRUE,3)</f>
        <v>#N/A</v>
      </c>
      <c r="B118" s="146" t="s">
        <v>159</v>
      </c>
      <c r="D118" s="151" t="str">
        <f>_xlfn.XLOOKUP(B118,RecNamesAll!A:A,RecNamesAll!E:E)</f>
        <v>A</v>
      </c>
      <c r="E118" s="150" t="str">
        <f>_xlfn.XLOOKUP(B118,RecNamesAll!A:A,RecNamesAll!C:C)</f>
        <v>P2Y2</v>
      </c>
      <c r="F118" s="160" t="e">
        <f t="shared" si="20"/>
        <v>#N/A</v>
      </c>
      <c r="G118" s="159" t="e">
        <f t="shared" si="21"/>
        <v>#N/A</v>
      </c>
      <c r="H118" s="159" t="e">
        <f t="shared" si="22"/>
        <v>#N/A</v>
      </c>
      <c r="I118" s="159" t="e">
        <f t="shared" si="23"/>
        <v>#N/A</v>
      </c>
      <c r="J118" s="159" t="e">
        <f t="shared" si="24"/>
        <v>#N/A</v>
      </c>
      <c r="K118" s="159" t="e">
        <f t="shared" si="25"/>
        <v>#N/A</v>
      </c>
      <c r="L118" s="159" t="e">
        <f t="shared" si="26"/>
        <v>#N/A</v>
      </c>
      <c r="M118" s="159" t="e">
        <f t="shared" si="27"/>
        <v>#N/A</v>
      </c>
      <c r="N118" s="159" t="e">
        <f t="shared" si="28"/>
        <v>#N/A</v>
      </c>
      <c r="O118" s="159" t="e">
        <f t="shared" si="29"/>
        <v>#N/A</v>
      </c>
      <c r="P118" s="159" t="e">
        <f t="shared" si="30"/>
        <v>#N/A</v>
      </c>
      <c r="Q118" s="159" t="e">
        <f t="shared" si="31"/>
        <v>#N/A</v>
      </c>
      <c r="R118" s="159" t="e">
        <f t="shared" si="32"/>
        <v>#N/A</v>
      </c>
      <c r="U118" s="146" t="str">
        <f t="shared" si="33"/>
        <v>A</v>
      </c>
      <c r="V118" s="145" t="str">
        <f t="shared" si="34"/>
        <v>P2Y2</v>
      </c>
      <c r="W118" s="157" t="e">
        <f>VLOOKUP($B118,GtP!$A:$DD,MATCH("Gs_0-2",GtP!$A$1:$DD$1,0),FALSE)</f>
        <v>#N/A</v>
      </c>
      <c r="X118" s="156" t="e">
        <f>VLOOKUP($B118,GtP!$A:$DD,MATCH("Gi/o_0-2",GtP!$A$1:$DD$1,0),FALSE)</f>
        <v>#N/A</v>
      </c>
      <c r="Y118" s="156" t="e">
        <f>VLOOKUP($B118,GtP!$A:$DD,MATCH("Gq/11_0-2",GtP!$A$1:$DD$1,0),FALSE)</f>
        <v>#N/A</v>
      </c>
      <c r="Z118" s="156" t="e">
        <f>VLOOKUP($B118,GtP!$A:$DD,MATCH("G12/13_0-2",GtP!$A$1:$DD$1,0),FALSE)</f>
        <v>#N/A</v>
      </c>
      <c r="AA118" s="155"/>
      <c r="AB118" s="143" t="e">
        <f t="shared" si="35"/>
        <v>#N/A</v>
      </c>
      <c r="AC118" s="315" t="str">
        <f t="shared" si="36"/>
        <v/>
      </c>
      <c r="AD118" s="349" t="str">
        <f t="shared" si="37"/>
        <v/>
      </c>
      <c r="AE118" s="349" t="str">
        <f t="shared" si="38"/>
        <v/>
      </c>
      <c r="AF118" s="311" t="str">
        <f t="shared" si="39"/>
        <v/>
      </c>
      <c r="AG118" s="141" t="e">
        <f>_xlfn.CONCAT(IF(AT118="","-","B"),IF(BG118="","-","I"),VLOOKUP($B118,GtP!$A:$BB,MATCH("Gs_0-1",GtP!$A$1:$BB$1,0),FALSE))</f>
        <v>#N/A</v>
      </c>
      <c r="AH118" s="140" t="e">
        <f>_xlfn.CONCAT(IF(AU118="","-","B"),IF(BH118="","-","I"),VLOOKUP($B118,GtP!$A:$BB,MATCH("Gs_0-1",GtP!$A$1:$BB$1,0),FALSE))</f>
        <v>#N/A</v>
      </c>
      <c r="AI118" s="140" t="e">
        <f>_xlfn.CONCAT(IF(AV118="","-","B"),IF(BI118="","-","I"),VLOOKUP($B118,GtP!$A:$BB,MATCH("Gi/o_0-1",GtP!$A$1:$BB$1,0),FALSE))</f>
        <v>#N/A</v>
      </c>
      <c r="AJ118" s="140" t="e">
        <f>_xlfn.CONCAT(IF(AW118="","-","B"),IF(BJ118="","-","I"),VLOOKUP($B118,GtP!$A:$BB,MATCH("Gi/o_0-1",GtP!$A$1:$BB$1,0),FALSE))</f>
        <v>#N/A</v>
      </c>
      <c r="AK118" s="140" t="e">
        <f>_xlfn.CONCAT(IF(AX118="","-","B"),IF(BK118="","-","I"),VLOOKUP($B118,GtP!$A:$BB,MATCH("Gi/o_0-1",GtP!$A$1:$BB$1,0),FALSE))</f>
        <v>#N/A</v>
      </c>
      <c r="AL118" s="140" t="e">
        <f>_xlfn.CONCAT(IF(AY118="","-","B"),IF(BL118="","-","I"),VLOOKUP($B118,GtP!$A:$BB,MATCH("Gi/o_0-1",GtP!$A$1:$BB$1,0),FALSE))</f>
        <v>#N/A</v>
      </c>
      <c r="AM118" s="140" t="e">
        <f>_xlfn.CONCAT(IF(AZ118="","-","B"),IF(BM118="","-","I"),VLOOKUP($B118,GtP!$A:$BB,MATCH("Gi/o_0-1",GtP!$A$1:$BB$1,0),FALSE))</f>
        <v>#N/A</v>
      </c>
      <c r="AN118" s="140" t="e">
        <f>_xlfn.CONCAT(IF(BA118="","-","B"),IF(BN118="","-","I"),VLOOKUP($B118,GtP!$A:$BB,MATCH("Gq/11_0-1",GtP!$A$1:$BB$1,0),FALSE))</f>
        <v>#N/A</v>
      </c>
      <c r="AO118" s="140" t="e">
        <f>_xlfn.CONCAT(IF(BB118="","-","B"),IF(BO118="","-","I"),VLOOKUP($B118,GtP!$A:$BB,MATCH("Gq/11_0-1",GtP!$A$1:$BB$1,0),FALSE))</f>
        <v>#N/A</v>
      </c>
      <c r="AP118" s="140" t="e">
        <f>_xlfn.CONCAT(IF(BC118="","-","B"),IF(BP118="","-","I"),VLOOKUP($B118,GtP!$A:$BB,MATCH("Gq/11_0-1",GtP!$A$1:$BB$1,0),FALSE))</f>
        <v>#N/A</v>
      </c>
      <c r="AQ118" s="140" t="e">
        <f>_xlfn.CONCAT(IF(BD118="","-","B"),IF(BQ118="","-","I"),VLOOKUP($B118,GtP!$A:$BB,MATCH("Gq/11_0-1",GtP!$A$1:$BB$1,0),FALSE))</f>
        <v>#N/A</v>
      </c>
      <c r="AR118" s="140" t="e">
        <f>_xlfn.CONCAT(IF(BE118="","-","B"),IF(BR118="","-","I"),VLOOKUP($B118,GtP!$A:$BB,MATCH("G12/13_0-1",GtP!$A$1:$BB$1,0),FALSE))</f>
        <v>#N/A</v>
      </c>
      <c r="AS118" s="140" t="e">
        <f>_xlfn.CONCAT(IF(BF118="","-","B"),IF(BS118="","-","I"),VLOOKUP($B118,GtP!$A:$BB,MATCH("G12/13_0-1",GtP!$A$1:$BB$1,0),FALSE))</f>
        <v>#N/A</v>
      </c>
      <c r="AT118" s="139" t="str">
        <f>_xlfn.IFNA(VLOOKUP($B118,'B-LogEmaxOverpEC50'!$A:$AL,MATCH(AT$1,'B-LogEmaxOverpEC50'!$A$1:$AL$1,0),FALSE),"")</f>
        <v/>
      </c>
      <c r="AU118" s="136" t="str">
        <f>_xlfn.IFNA(VLOOKUP($B118,'B-LogEmaxOverpEC50'!$A:$AL,MATCH(AU$1,'B-LogEmaxOverpEC50'!$A$1:$AL$1,0),FALSE),"")</f>
        <v/>
      </c>
      <c r="AV118" s="152">
        <f>_xlfn.IFNA(VLOOKUP($B118,'B-LogEmaxOverpEC50'!$A:$AL,MATCH(AV$1,'B-LogEmaxOverpEC50'!$A$1:$AL$1,0),FALSE),"")</f>
        <v>7.0921200056970086</v>
      </c>
      <c r="AW118" s="152">
        <f>_xlfn.IFNA(VLOOKUP($B118,'B-LogEmaxOverpEC50'!$A:$AL,MATCH(AW$1,'B-LogEmaxOverpEC50'!$A$1:$AL$1,0),FALSE),"")</f>
        <v>7.1160305181839671</v>
      </c>
      <c r="AX118" s="152">
        <f>_xlfn.IFNA(VLOOKUP($B118,'B-LogEmaxOverpEC50'!$A:$AL,MATCH(AX$1,'B-LogEmaxOverpEC50'!$A$1:$AL$1,0),FALSE),"")</f>
        <v>7.3054885552205082</v>
      </c>
      <c r="AY118" s="152">
        <f>_xlfn.IFNA(VLOOKUP($B118,'B-LogEmaxOverpEC50'!$A:$AL,MATCH(AY$1,'B-LogEmaxOverpEC50'!$A$1:$AL$1,0),FALSE),"")</f>
        <v>7.4104773850818768</v>
      </c>
      <c r="AZ118" s="152">
        <f>_xlfn.IFNA(VLOOKUP($B118,'B-LogEmaxOverpEC50'!$A:$AL,MATCH(AZ$1,'B-LogEmaxOverpEC50'!$A$1:$AL$1,0),FALSE),"")</f>
        <v>7.4601807962059654</v>
      </c>
      <c r="BA118" s="152">
        <f>_xlfn.IFNA(VLOOKUP($B118,'B-LogEmaxOverpEC50'!$A:$AL,MATCH(BA$1,'B-LogEmaxOverpEC50'!$A$1:$AL$1,0),FALSE),"")</f>
        <v>6.9928102644015135</v>
      </c>
      <c r="BB118" s="152">
        <f>_xlfn.IFNA(VLOOKUP($B118,'B-LogEmaxOverpEC50'!$A:$AL,MATCH(BB$1,'B-LogEmaxOverpEC50'!$A$1:$AL$1,0),FALSE),"")</f>
        <v>6.9221933265898654</v>
      </c>
      <c r="BC118" s="152">
        <f>_xlfn.IFNA(VLOOKUP($B118,'B-LogEmaxOverpEC50'!$A:$AL,MATCH(BC$1,'B-LogEmaxOverpEC50'!$A$1:$AL$1,0),FALSE),"")</f>
        <v>6.7472799885123171</v>
      </c>
      <c r="BD118" s="152">
        <f>_xlfn.IFNA(VLOOKUP($B118,'B-LogEmaxOverpEC50'!$A:$AL,MATCH(BD$1,'B-LogEmaxOverpEC50'!$A$1:$AL$1,0),FALSE),"")</f>
        <v>7.3438422498892031</v>
      </c>
      <c r="BE118" s="152" t="str">
        <f>_xlfn.IFNA(VLOOKUP($B118,'B-LogEmaxOverpEC50'!$A:$AL,MATCH(BE$1,'B-LogEmaxOverpEC50'!$A$1:$AL$1,0),FALSE),"")</f>
        <v/>
      </c>
      <c r="BF118" s="152" t="str">
        <f>_xlfn.IFNA(VLOOKUP($B118,'B-LogEmaxOverpEC50'!$A:$AL,MATCH(BF$1,'B-LogEmaxOverpEC50'!$A$1:$AL$1,0),FALSE),"")</f>
        <v/>
      </c>
      <c r="BG118" s="137" t="str">
        <f>_xlfn.IFNA(VLOOKUP($B118,'I-LogEmaxOverpEC50'!$A:$AR,MATCH(BG$1,'I-LogEmaxOverpEC50'!$A$1:$AR$1,0),FALSE),"")</f>
        <v/>
      </c>
      <c r="BH118" s="136" t="str">
        <f>_xlfn.IFNA(VLOOKUP($B118,'I-LogEmaxOverpEC50'!$A:$AR,MATCH(BH$1,'I-LogEmaxOverpEC50'!$A$1:$AR$1,0),FALSE),"")</f>
        <v/>
      </c>
      <c r="BI118" s="136" t="str">
        <f>_xlfn.IFNA(VLOOKUP($B118,'I-LogEmaxOverpEC50'!$A:$AR,MATCH(BI$1,'I-LogEmaxOverpEC50'!$A$1:$AR$1,0),FALSE),"")</f>
        <v/>
      </c>
      <c r="BJ118" s="136" t="str">
        <f>_xlfn.IFNA(VLOOKUP($B118,'I-LogEmaxOverpEC50'!$A:$AR,MATCH(BJ$1,'I-LogEmaxOverpEC50'!$A$1:$AR$1,0),FALSE),"")</f>
        <v/>
      </c>
      <c r="BK118" s="136" t="str">
        <f>_xlfn.IFNA(VLOOKUP($B118,'I-LogEmaxOverpEC50'!$A:$AR,MATCH(BK$1,'I-LogEmaxOverpEC50'!$A$1:$AR$1,0),FALSE),"")</f>
        <v/>
      </c>
      <c r="BL118" s="136" t="str">
        <f>_xlfn.IFNA(VLOOKUP($B118,'I-LogEmaxOverpEC50'!$A:$AR,MATCH(BL$1,'I-LogEmaxOverpEC50'!$A$1:$AR$1,0),FALSE),"")</f>
        <v/>
      </c>
      <c r="BM118" s="136" t="str">
        <f>_xlfn.IFNA(VLOOKUP($B118,'I-LogEmaxOverpEC50'!$A:$AR,MATCH(BM$1,'I-LogEmaxOverpEC50'!$A$1:$AR$1,0),FALSE),"")</f>
        <v/>
      </c>
      <c r="BN118" s="136" t="str">
        <f>_xlfn.IFNA(VLOOKUP($B118,'I-LogEmaxOverpEC50'!$A:$AR,MATCH(BN$1,'I-LogEmaxOverpEC50'!$A$1:$AR$1,0),FALSE),"")</f>
        <v/>
      </c>
      <c r="BO118" s="136" t="str">
        <f>_xlfn.IFNA(VLOOKUP($B118,'I-LogEmaxOverpEC50'!$A:$AR,MATCH(BO$1,'I-LogEmaxOverpEC50'!$A$1:$AR$1,0),FALSE),"")</f>
        <v/>
      </c>
      <c r="BP118" s="136" t="str">
        <f>_xlfn.IFNA(VLOOKUP($B118,'I-LogEmaxOverpEC50'!$A:$AR,MATCH(BP$1,'I-LogEmaxOverpEC50'!$A$1:$AR$1,0),FALSE),"")</f>
        <v/>
      </c>
      <c r="BQ118" s="136" t="str">
        <f>_xlfn.IFNA(VLOOKUP($B118,'I-LogEmaxOverpEC50'!$A:$AR,MATCH(BQ$1,'I-LogEmaxOverpEC50'!$A$1:$AR$1,0),FALSE),"")</f>
        <v/>
      </c>
      <c r="BR118" s="136" t="str">
        <f>_xlfn.IFNA(VLOOKUP($B118,'I-LogEmaxOverpEC50'!$A:$AR,MATCH(BR$1,'I-LogEmaxOverpEC50'!$A$1:$AR$1,0),FALSE),"")</f>
        <v/>
      </c>
      <c r="BS118" s="136" t="str">
        <f>_xlfn.IFNA(VLOOKUP($B118,'I-LogEmaxOverpEC50'!$A:$AR,MATCH(BS$1,'I-LogEmaxOverpEC50'!$A$1:$AR$1,0),FALSE),"")</f>
        <v/>
      </c>
    </row>
    <row r="119" spans="1:88" x14ac:dyDescent="0.2">
      <c r="A119" s="146" cm="1">
        <f t="array" ref="A119">_xlfn.IFS(SUM(F119:R119)&gt;0,1,AB119&gt;0,2,TRUE,3)</f>
        <v>1</v>
      </c>
      <c r="B119" s="146" t="s">
        <v>160</v>
      </c>
      <c r="D119" s="151" t="str">
        <f>_xlfn.XLOOKUP(B119,RecNamesAll!A:A,RecNamesAll!E:E)</f>
        <v>A</v>
      </c>
      <c r="E119" s="150" t="str">
        <f>_xlfn.XLOOKUP(B119,RecNamesAll!A:A,RecNamesAll!C:C)</f>
        <v>P2Y4</v>
      </c>
      <c r="F119" s="160" t="str">
        <f t="shared" si="20"/>
        <v/>
      </c>
      <c r="G119" s="159" t="str">
        <f t="shared" si="21"/>
        <v/>
      </c>
      <c r="H119" s="159" t="str">
        <f t="shared" si="22"/>
        <v/>
      </c>
      <c r="I119" s="159" t="str">
        <f t="shared" si="23"/>
        <v/>
      </c>
      <c r="J119" s="159" t="str">
        <f t="shared" si="24"/>
        <v/>
      </c>
      <c r="K119" s="159" t="str">
        <f t="shared" si="25"/>
        <v/>
      </c>
      <c r="L119" s="159" t="str">
        <f t="shared" si="26"/>
        <v/>
      </c>
      <c r="M119" s="159" t="str">
        <f t="shared" si="27"/>
        <v/>
      </c>
      <c r="N119" s="159" t="str">
        <f t="shared" si="28"/>
        <v/>
      </c>
      <c r="O119" s="159" t="str">
        <f t="shared" si="29"/>
        <v/>
      </c>
      <c r="P119" s="159">
        <f t="shared" si="30"/>
        <v>8.0392713267285458</v>
      </c>
      <c r="Q119" s="159" t="str">
        <f t="shared" si="31"/>
        <v/>
      </c>
      <c r="R119" s="159" t="str">
        <f t="shared" si="32"/>
        <v/>
      </c>
      <c r="U119" s="146" t="str">
        <f t="shared" si="33"/>
        <v>A</v>
      </c>
      <c r="V119" s="145" t="str">
        <f t="shared" si="34"/>
        <v>P2Y4</v>
      </c>
      <c r="W119" s="157">
        <f>VLOOKUP($B119,GtP!$A:$DD,MATCH("Gs_0-2",GtP!$A$1:$DD$1,0),FALSE)</f>
        <v>0</v>
      </c>
      <c r="X119" s="156">
        <f>VLOOKUP($B119,GtP!$A:$DD,MATCH("Gi/o_0-2",GtP!$A$1:$DD$1,0),FALSE)</f>
        <v>0</v>
      </c>
      <c r="Y119" s="156">
        <f>VLOOKUP($B119,GtP!$A:$DD,MATCH("Gq/11_0-2",GtP!$A$1:$DD$1,0),FALSE)</f>
        <v>1</v>
      </c>
      <c r="Z119" s="156">
        <f>VLOOKUP($B119,GtP!$A:$DD,MATCH("G12/13_0-2",GtP!$A$1:$DD$1,0),FALSE)</f>
        <v>0</v>
      </c>
      <c r="AA119" s="155"/>
      <c r="AB119" s="143">
        <f t="shared" si="35"/>
        <v>1</v>
      </c>
      <c r="AC119" s="315" t="str">
        <f t="shared" si="36"/>
        <v/>
      </c>
      <c r="AD119" s="349" t="str">
        <f t="shared" si="37"/>
        <v/>
      </c>
      <c r="AE119" s="349">
        <f t="shared" si="38"/>
        <v>1</v>
      </c>
      <c r="AF119" s="311" t="str">
        <f t="shared" si="39"/>
        <v/>
      </c>
      <c r="AG119" s="141" t="str">
        <f>_xlfn.CONCAT(IF(AT119="","-","B"),IF(BG119="","-","I"),VLOOKUP($B119,GtP!$A:$BB,MATCH("Gs_0-1",GtP!$A$1:$BB$1,0),FALSE))</f>
        <v>-I-</v>
      </c>
      <c r="AH119" s="140" t="str">
        <f>_xlfn.CONCAT(IF(AU119="","-","B"),IF(BH119="","-","I"),VLOOKUP($B119,GtP!$A:$BB,MATCH("Gs_0-1",GtP!$A$1:$BB$1,0),FALSE))</f>
        <v>-I-</v>
      </c>
      <c r="AI119" s="140" t="str">
        <f>_xlfn.CONCAT(IF(AV119="","-","B"),IF(BI119="","-","I"),VLOOKUP($B119,GtP!$A:$BB,MATCH("Gi/o_0-1",GtP!$A$1:$BB$1,0),FALSE))</f>
        <v>-I-</v>
      </c>
      <c r="AJ119" s="140" t="str">
        <f>_xlfn.CONCAT(IF(AW119="","-","B"),IF(BJ119="","-","I"),VLOOKUP($B119,GtP!$A:$BB,MATCH("Gi/o_0-1",GtP!$A$1:$BB$1,0),FALSE))</f>
        <v>-I-</v>
      </c>
      <c r="AK119" s="140" t="str">
        <f>_xlfn.CONCAT(IF(AX119="","-","B"),IF(BK119="","-","I"),VLOOKUP($B119,GtP!$A:$BB,MATCH("Gi/o_0-1",GtP!$A$1:$BB$1,0),FALSE))</f>
        <v>-I-</v>
      </c>
      <c r="AL119" s="140" t="str">
        <f>_xlfn.CONCAT(IF(AY119="","-","B"),IF(BL119="","-","I"),VLOOKUP($B119,GtP!$A:$BB,MATCH("Gi/o_0-1",GtP!$A$1:$BB$1,0),FALSE))</f>
        <v>-I-</v>
      </c>
      <c r="AM119" s="140" t="str">
        <f>_xlfn.CONCAT(IF(AZ119="","-","B"),IF(BM119="","-","I"),VLOOKUP($B119,GtP!$A:$BB,MATCH("Gi/o_0-1",GtP!$A$1:$BB$1,0),FALSE))</f>
        <v>-I-</v>
      </c>
      <c r="AN119" s="140" t="str">
        <f>_xlfn.CONCAT(IF(BA119="","-","B"),IF(BN119="","-","I"),VLOOKUP($B119,GtP!$A:$BB,MATCH("Gq/11_0-1",GtP!$A$1:$BB$1,0),FALSE))</f>
        <v>--G</v>
      </c>
      <c r="AO119" s="140" t="str">
        <f>_xlfn.CONCAT(IF(BB119="","-","B"),IF(BO119="","-","I"),VLOOKUP($B119,GtP!$A:$BB,MATCH("Gq/11_0-1",GtP!$A$1:$BB$1,0),FALSE))</f>
        <v>--G</v>
      </c>
      <c r="AP119" s="140" t="str">
        <f>_xlfn.CONCAT(IF(BC119="","-","B"),IF(BP119="","-","I"),VLOOKUP($B119,GtP!$A:$BB,MATCH("Gq/11_0-1",GtP!$A$1:$BB$1,0),FALSE))</f>
        <v>--G</v>
      </c>
      <c r="AQ119" s="140" t="str">
        <f>_xlfn.CONCAT(IF(BD119="","-","B"),IF(BQ119="","-","I"),VLOOKUP($B119,GtP!$A:$BB,MATCH("Gq/11_0-1",GtP!$A$1:$BB$1,0),FALSE))</f>
        <v>-IG</v>
      </c>
      <c r="AR119" s="140" t="str">
        <f>_xlfn.CONCAT(IF(BE119="","-","B"),IF(BR119="","-","I"),VLOOKUP($B119,GtP!$A:$BB,MATCH("G12/13_0-1",GtP!$A$1:$BB$1,0),FALSE))</f>
        <v>-I-</v>
      </c>
      <c r="AS119" s="140" t="str">
        <f>_xlfn.CONCAT(IF(BF119="","-","B"),IF(BS119="","-","I"),VLOOKUP($B119,GtP!$A:$BB,MATCH("G12/13_0-1",GtP!$A$1:$BB$1,0),FALSE))</f>
        <v>-I-</v>
      </c>
      <c r="AT119" s="139" t="str">
        <f>_xlfn.IFNA(VLOOKUP($B119,'B-LogEmaxOverpEC50'!$A:$AL,MATCH(AT$1,'B-LogEmaxOverpEC50'!$A$1:$AL$1,0),FALSE),"")</f>
        <v/>
      </c>
      <c r="AU119" s="136" t="str">
        <f>_xlfn.IFNA(VLOOKUP($B119,'B-LogEmaxOverpEC50'!$A:$AL,MATCH(AU$1,'B-LogEmaxOverpEC50'!$A$1:$AL$1,0),FALSE),"")</f>
        <v/>
      </c>
      <c r="AV119" s="152" t="str">
        <f>_xlfn.IFNA(VLOOKUP($B119,'B-LogEmaxOverpEC50'!$A:$AL,MATCH(AV$1,'B-LogEmaxOverpEC50'!$A$1:$AL$1,0),FALSE),"")</f>
        <v/>
      </c>
      <c r="AW119" s="152" t="str">
        <f>_xlfn.IFNA(VLOOKUP($B119,'B-LogEmaxOverpEC50'!$A:$AL,MATCH(AW$1,'B-LogEmaxOverpEC50'!$A$1:$AL$1,0),FALSE),"")</f>
        <v/>
      </c>
      <c r="AX119" s="152" t="str">
        <f>_xlfn.IFNA(VLOOKUP($B119,'B-LogEmaxOverpEC50'!$A:$AL,MATCH(AX$1,'B-LogEmaxOverpEC50'!$A$1:$AL$1,0),FALSE),"")</f>
        <v/>
      </c>
      <c r="AY119" s="152" t="str">
        <f>_xlfn.IFNA(VLOOKUP($B119,'B-LogEmaxOverpEC50'!$A:$AL,MATCH(AY$1,'B-LogEmaxOverpEC50'!$A$1:$AL$1,0),FALSE),"")</f>
        <v/>
      </c>
      <c r="AZ119" s="152" t="str">
        <f>_xlfn.IFNA(VLOOKUP($B119,'B-LogEmaxOverpEC50'!$A:$AL,MATCH(AZ$1,'B-LogEmaxOverpEC50'!$A$1:$AL$1,0),FALSE),"")</f>
        <v/>
      </c>
      <c r="BA119" s="152" t="str">
        <f>_xlfn.IFNA(VLOOKUP($B119,'B-LogEmaxOverpEC50'!$A:$AL,MATCH(BA$1,'B-LogEmaxOverpEC50'!$A$1:$AL$1,0),FALSE),"")</f>
        <v/>
      </c>
      <c r="BB119" s="152" t="str">
        <f>_xlfn.IFNA(VLOOKUP($B119,'B-LogEmaxOverpEC50'!$A:$AL,MATCH(BB$1,'B-LogEmaxOverpEC50'!$A$1:$AL$1,0),FALSE),"")</f>
        <v/>
      </c>
      <c r="BC119" s="152" t="str">
        <f>_xlfn.IFNA(VLOOKUP($B119,'B-LogEmaxOverpEC50'!$A:$AL,MATCH(BC$1,'B-LogEmaxOverpEC50'!$A$1:$AL$1,0),FALSE),"")</f>
        <v/>
      </c>
      <c r="BD119" s="152" t="str">
        <f>_xlfn.IFNA(VLOOKUP($B119,'B-LogEmaxOverpEC50'!$A:$AL,MATCH(BD$1,'B-LogEmaxOverpEC50'!$A$1:$AL$1,0),FALSE),"")</f>
        <v/>
      </c>
      <c r="BE119" s="152" t="str">
        <f>_xlfn.IFNA(VLOOKUP($B119,'B-LogEmaxOverpEC50'!$A:$AL,MATCH(BE$1,'B-LogEmaxOverpEC50'!$A$1:$AL$1,0),FALSE),"")</f>
        <v/>
      </c>
      <c r="BF119" s="152" t="str">
        <f>_xlfn.IFNA(VLOOKUP($B119,'B-LogEmaxOverpEC50'!$A:$AL,MATCH(BF$1,'B-LogEmaxOverpEC50'!$A$1:$AL$1,0),FALSE),"")</f>
        <v/>
      </c>
      <c r="BG119" s="137">
        <f>_xlfn.IFNA(VLOOKUP($B119,'I-LogEmaxOverpEC50'!$A:$AR,MATCH(BG$1,'I-LogEmaxOverpEC50'!$A$1:$AR$1,0),FALSE),"")</f>
        <v>7.5686769699026097</v>
      </c>
      <c r="BH119" s="136">
        <f>_xlfn.IFNA(VLOOKUP($B119,'I-LogEmaxOverpEC50'!$A:$AR,MATCH(BH$1,'I-LogEmaxOverpEC50'!$A$1:$AR$1,0),FALSE),"")</f>
        <v>7.198636650047904</v>
      </c>
      <c r="BI119" s="136">
        <f>_xlfn.IFNA(VLOOKUP($B119,'I-LogEmaxOverpEC50'!$A:$AR,MATCH(BI$1,'I-LogEmaxOverpEC50'!$A$1:$AR$1,0),FALSE),"")</f>
        <v>8.9408308306887001</v>
      </c>
      <c r="BJ119" s="136">
        <f>_xlfn.IFNA(VLOOKUP($B119,'I-LogEmaxOverpEC50'!$A:$AR,MATCH(BJ$1,'I-LogEmaxOverpEC50'!$A$1:$AR$1,0),FALSE),"")</f>
        <v>8.9408308306887001</v>
      </c>
      <c r="BK119" s="136">
        <f>_xlfn.IFNA(VLOOKUP($B119,'I-LogEmaxOverpEC50'!$A:$AR,MATCH(BK$1,'I-LogEmaxOverpEC50'!$A$1:$AR$1,0),FALSE),"")</f>
        <v>8.8454428758934025</v>
      </c>
      <c r="BL119" s="136">
        <f>_xlfn.IFNA(VLOOKUP($B119,'I-LogEmaxOverpEC50'!$A:$AR,MATCH(BL$1,'I-LogEmaxOverpEC50'!$A$1:$AR$1,0),FALSE),"")</f>
        <v>8.8454428758934025</v>
      </c>
      <c r="BM119" s="136">
        <f>_xlfn.IFNA(VLOOKUP($B119,'I-LogEmaxOverpEC50'!$A:$AR,MATCH(BM$1,'I-LogEmaxOverpEC50'!$A$1:$AR$1,0),FALSE),"")</f>
        <v>8.4106659238053751</v>
      </c>
      <c r="BN119" s="136" t="str">
        <f>_xlfn.IFNA(VLOOKUP($B119,'I-LogEmaxOverpEC50'!$A:$AR,MATCH(BN$1,'I-LogEmaxOverpEC50'!$A$1:$AR$1,0),FALSE),"")</f>
        <v/>
      </c>
      <c r="BO119" s="136" t="str">
        <f>_xlfn.IFNA(VLOOKUP($B119,'I-LogEmaxOverpEC50'!$A:$AR,MATCH(BO$1,'I-LogEmaxOverpEC50'!$A$1:$AR$1,0),FALSE),"")</f>
        <v/>
      </c>
      <c r="BP119" s="136" t="str">
        <f>_xlfn.IFNA(VLOOKUP($B119,'I-LogEmaxOverpEC50'!$A:$AR,MATCH(BP$1,'I-LogEmaxOverpEC50'!$A$1:$AR$1,0),FALSE),"")</f>
        <v/>
      </c>
      <c r="BQ119" s="136">
        <f>_xlfn.IFNA(VLOOKUP($B119,'I-LogEmaxOverpEC50'!$A:$AR,MATCH(BQ$1,'I-LogEmaxOverpEC50'!$A$1:$AR$1,0),FALSE),"")</f>
        <v>8.0392713267285458</v>
      </c>
      <c r="BR119" s="136">
        <f>_xlfn.IFNA(VLOOKUP($B119,'I-LogEmaxOverpEC50'!$A:$AR,MATCH(BR$1,'I-LogEmaxOverpEC50'!$A$1:$AR$1,0),FALSE),"")</f>
        <v>7.2525985282756169</v>
      </c>
      <c r="BS119" s="136">
        <f>_xlfn.IFNA(VLOOKUP($B119,'I-LogEmaxOverpEC50'!$A:$AR,MATCH(BS$1,'I-LogEmaxOverpEC50'!$A$1:$AR$1,0),FALSE),"")</f>
        <v>8.4872421683184278</v>
      </c>
    </row>
    <row r="120" spans="1:88" x14ac:dyDescent="0.2">
      <c r="A120" s="146" t="e" cm="1">
        <f t="array" ref="A120">_xlfn.IFS(SUM(F120:R120)&gt;0,1,AB120&gt;0,2,TRUE,3)</f>
        <v>#N/A</v>
      </c>
      <c r="B120" s="146" t="s">
        <v>167</v>
      </c>
      <c r="D120" s="151" t="str">
        <f>_xlfn.XLOOKUP(B120,RecNamesAll!A:A,RecNamesAll!E:E)</f>
        <v>A</v>
      </c>
      <c r="E120" s="150" t="str">
        <f>_xlfn.XLOOKUP(B120,RecNamesAll!A:A,RecNamesAll!C:C)</f>
        <v>PAF</v>
      </c>
      <c r="F120" s="160" t="e">
        <f t="shared" si="20"/>
        <v>#N/A</v>
      </c>
      <c r="G120" s="159" t="e">
        <f t="shared" si="21"/>
        <v>#N/A</v>
      </c>
      <c r="H120" s="159" t="e">
        <f t="shared" si="22"/>
        <v>#N/A</v>
      </c>
      <c r="I120" s="159" t="e">
        <f t="shared" si="23"/>
        <v>#N/A</v>
      </c>
      <c r="J120" s="159" t="e">
        <f t="shared" si="24"/>
        <v>#N/A</v>
      </c>
      <c r="K120" s="159" t="e">
        <f t="shared" si="25"/>
        <v>#N/A</v>
      </c>
      <c r="L120" s="159" t="e">
        <f t="shared" si="26"/>
        <v>#N/A</v>
      </c>
      <c r="M120" s="159" t="e">
        <f t="shared" si="27"/>
        <v>#N/A</v>
      </c>
      <c r="N120" s="159" t="e">
        <f t="shared" si="28"/>
        <v>#N/A</v>
      </c>
      <c r="O120" s="159" t="e">
        <f t="shared" si="29"/>
        <v>#N/A</v>
      </c>
      <c r="P120" s="159" t="e">
        <f t="shared" si="30"/>
        <v>#N/A</v>
      </c>
      <c r="Q120" s="159" t="e">
        <f t="shared" si="31"/>
        <v>#N/A</v>
      </c>
      <c r="R120" s="159" t="e">
        <f t="shared" si="32"/>
        <v>#N/A</v>
      </c>
      <c r="U120" s="146" t="str">
        <f t="shared" si="33"/>
        <v>A</v>
      </c>
      <c r="V120" s="145" t="str">
        <f t="shared" si="34"/>
        <v>PAF</v>
      </c>
      <c r="W120" s="157" t="e">
        <f>VLOOKUP($B120,GtP!$A:$DD,MATCH("Gs_0-2",GtP!$A$1:$DD$1,0),FALSE)</f>
        <v>#N/A</v>
      </c>
      <c r="X120" s="156" t="e">
        <f>VLOOKUP($B120,GtP!$A:$DD,MATCH("Gi/o_0-2",GtP!$A$1:$DD$1,0),FALSE)</f>
        <v>#N/A</v>
      </c>
      <c r="Y120" s="156" t="e">
        <f>VLOOKUP($B120,GtP!$A:$DD,MATCH("Gq/11_0-2",GtP!$A$1:$DD$1,0),FALSE)</f>
        <v>#N/A</v>
      </c>
      <c r="Z120" s="156" t="e">
        <f>VLOOKUP($B120,GtP!$A:$DD,MATCH("G12/13_0-2",GtP!$A$1:$DD$1,0),FALSE)</f>
        <v>#N/A</v>
      </c>
      <c r="AA120" s="155"/>
      <c r="AB120" s="143" t="e">
        <f t="shared" si="35"/>
        <v>#N/A</v>
      </c>
      <c r="AC120" s="315" t="str">
        <f t="shared" si="36"/>
        <v/>
      </c>
      <c r="AD120" s="349" t="str">
        <f t="shared" si="37"/>
        <v/>
      </c>
      <c r="AE120" s="349" t="str">
        <f t="shared" si="38"/>
        <v/>
      </c>
      <c r="AF120" s="311" t="str">
        <f t="shared" si="39"/>
        <v/>
      </c>
      <c r="AG120" s="141" t="e">
        <f>_xlfn.CONCAT(IF(AT120="","-","B"),IF(BG120="","-","I"),VLOOKUP($B120,GtP!$A:$BB,MATCH("Gs_0-1",GtP!$A$1:$BB$1,0),FALSE))</f>
        <v>#N/A</v>
      </c>
      <c r="AH120" s="140" t="e">
        <f>_xlfn.CONCAT(IF(AU120="","-","B"),IF(BH120="","-","I"),VLOOKUP($B120,GtP!$A:$BB,MATCH("Gs_0-1",GtP!$A$1:$BB$1,0),FALSE))</f>
        <v>#N/A</v>
      </c>
      <c r="AI120" s="140" t="e">
        <f>_xlfn.CONCAT(IF(AV120="","-","B"),IF(BI120="","-","I"),VLOOKUP($B120,GtP!$A:$BB,MATCH("Gi/o_0-1",GtP!$A$1:$BB$1,0),FALSE))</f>
        <v>#N/A</v>
      </c>
      <c r="AJ120" s="140" t="e">
        <f>_xlfn.CONCAT(IF(AW120="","-","B"),IF(BJ120="","-","I"),VLOOKUP($B120,GtP!$A:$BB,MATCH("Gi/o_0-1",GtP!$A$1:$BB$1,0),FALSE))</f>
        <v>#N/A</v>
      </c>
      <c r="AK120" s="140" t="e">
        <f>_xlfn.CONCAT(IF(AX120="","-","B"),IF(BK120="","-","I"),VLOOKUP($B120,GtP!$A:$BB,MATCH("Gi/o_0-1",GtP!$A$1:$BB$1,0),FALSE))</f>
        <v>#N/A</v>
      </c>
      <c r="AL120" s="140" t="e">
        <f>_xlfn.CONCAT(IF(AY120="","-","B"),IF(BL120="","-","I"),VLOOKUP($B120,GtP!$A:$BB,MATCH("Gi/o_0-1",GtP!$A$1:$BB$1,0),FALSE))</f>
        <v>#N/A</v>
      </c>
      <c r="AM120" s="140" t="e">
        <f>_xlfn.CONCAT(IF(AZ120="","-","B"),IF(BM120="","-","I"),VLOOKUP($B120,GtP!$A:$BB,MATCH("Gi/o_0-1",GtP!$A$1:$BB$1,0),FALSE))</f>
        <v>#N/A</v>
      </c>
      <c r="AN120" s="140" t="e">
        <f>_xlfn.CONCAT(IF(BA120="","-","B"),IF(BN120="","-","I"),VLOOKUP($B120,GtP!$A:$BB,MATCH("Gq/11_0-1",GtP!$A$1:$BB$1,0),FALSE))</f>
        <v>#N/A</v>
      </c>
      <c r="AO120" s="140" t="e">
        <f>_xlfn.CONCAT(IF(BB120="","-","B"),IF(BO120="","-","I"),VLOOKUP($B120,GtP!$A:$BB,MATCH("Gq/11_0-1",GtP!$A$1:$BB$1,0),FALSE))</f>
        <v>#N/A</v>
      </c>
      <c r="AP120" s="140" t="e">
        <f>_xlfn.CONCAT(IF(BC120="","-","B"),IF(BP120="","-","I"),VLOOKUP($B120,GtP!$A:$BB,MATCH("Gq/11_0-1",GtP!$A$1:$BB$1,0),FALSE))</f>
        <v>#N/A</v>
      </c>
      <c r="AQ120" s="140" t="e">
        <f>_xlfn.CONCAT(IF(BD120="","-","B"),IF(BQ120="","-","I"),VLOOKUP($B120,GtP!$A:$BB,MATCH("Gq/11_0-1",GtP!$A$1:$BB$1,0),FALSE))</f>
        <v>#N/A</v>
      </c>
      <c r="AR120" s="140" t="e">
        <f>_xlfn.CONCAT(IF(BE120="","-","B"),IF(BR120="","-","I"),VLOOKUP($B120,GtP!$A:$BB,MATCH("G12/13_0-1",GtP!$A$1:$BB$1,0),FALSE))</f>
        <v>#N/A</v>
      </c>
      <c r="AS120" s="140" t="e">
        <f>_xlfn.CONCAT(IF(BF120="","-","B"),IF(BS120="","-","I"),VLOOKUP($B120,GtP!$A:$BB,MATCH("G12/13_0-1",GtP!$A$1:$BB$1,0),FALSE))</f>
        <v>#N/A</v>
      </c>
      <c r="AT120" s="139" t="str">
        <f>_xlfn.IFNA(VLOOKUP($B120,'B-LogEmaxOverpEC50'!$A:$AL,MATCH(AT$1,'B-LogEmaxOverpEC50'!$A$1:$AL$1,0),FALSE),"")</f>
        <v/>
      </c>
      <c r="AU120" s="136" t="str">
        <f>_xlfn.IFNA(VLOOKUP($B120,'B-LogEmaxOverpEC50'!$A:$AL,MATCH(AU$1,'B-LogEmaxOverpEC50'!$A$1:$AL$1,0),FALSE),"")</f>
        <v/>
      </c>
      <c r="AV120" s="152" t="str">
        <f>_xlfn.IFNA(VLOOKUP($B120,'B-LogEmaxOverpEC50'!$A:$AL,MATCH(AV$1,'B-LogEmaxOverpEC50'!$A$1:$AL$1,0),FALSE),"")</f>
        <v/>
      </c>
      <c r="AW120" s="152" t="str">
        <f>_xlfn.IFNA(VLOOKUP($B120,'B-LogEmaxOverpEC50'!$A:$AL,MATCH(AW$1,'B-LogEmaxOverpEC50'!$A$1:$AL$1,0),FALSE),"")</f>
        <v/>
      </c>
      <c r="AX120" s="152" t="str">
        <f>_xlfn.IFNA(VLOOKUP($B120,'B-LogEmaxOverpEC50'!$A:$AL,MATCH(AX$1,'B-LogEmaxOverpEC50'!$A$1:$AL$1,0),FALSE),"")</f>
        <v/>
      </c>
      <c r="AY120" s="152" t="str">
        <f>_xlfn.IFNA(VLOOKUP($B120,'B-LogEmaxOverpEC50'!$A:$AL,MATCH(AY$1,'B-LogEmaxOverpEC50'!$A$1:$AL$1,0),FALSE),"")</f>
        <v/>
      </c>
      <c r="AZ120" s="152" t="str">
        <f>_xlfn.IFNA(VLOOKUP($B120,'B-LogEmaxOverpEC50'!$A:$AL,MATCH(AZ$1,'B-LogEmaxOverpEC50'!$A$1:$AL$1,0),FALSE),"")</f>
        <v/>
      </c>
      <c r="BA120" s="152" t="str">
        <f>_xlfn.IFNA(VLOOKUP($B120,'B-LogEmaxOverpEC50'!$A:$AL,MATCH(BA$1,'B-LogEmaxOverpEC50'!$A$1:$AL$1,0),FALSE),"")</f>
        <v/>
      </c>
      <c r="BB120" s="152" t="str">
        <f>_xlfn.IFNA(VLOOKUP($B120,'B-LogEmaxOverpEC50'!$A:$AL,MATCH(BB$1,'B-LogEmaxOverpEC50'!$A$1:$AL$1,0),FALSE),"")</f>
        <v/>
      </c>
      <c r="BC120" s="152" t="str">
        <f>_xlfn.IFNA(VLOOKUP($B120,'B-LogEmaxOverpEC50'!$A:$AL,MATCH(BC$1,'B-LogEmaxOverpEC50'!$A$1:$AL$1,0),FALSE),"")</f>
        <v/>
      </c>
      <c r="BD120" s="152" t="str">
        <f>_xlfn.IFNA(VLOOKUP($B120,'B-LogEmaxOverpEC50'!$A:$AL,MATCH(BD$1,'B-LogEmaxOverpEC50'!$A$1:$AL$1,0),FALSE),"")</f>
        <v/>
      </c>
      <c r="BE120" s="152" t="str">
        <f>_xlfn.IFNA(VLOOKUP($B120,'B-LogEmaxOverpEC50'!$A:$AL,MATCH(BE$1,'B-LogEmaxOverpEC50'!$A$1:$AL$1,0),FALSE),"")</f>
        <v/>
      </c>
      <c r="BF120" s="152" t="str">
        <f>_xlfn.IFNA(VLOOKUP($B120,'B-LogEmaxOverpEC50'!$A:$AL,MATCH(BF$1,'B-LogEmaxOverpEC50'!$A$1:$AL$1,0),FALSE),"")</f>
        <v/>
      </c>
      <c r="BG120" s="137">
        <f>_xlfn.IFNA(VLOOKUP($B120,'I-LogEmaxOverpEC50'!$A:$AR,MATCH(BG$1,'I-LogEmaxOverpEC50'!$A$1:$AR$1,0),FALSE),"")</f>
        <v>10.900754074752459</v>
      </c>
      <c r="BH120" s="136">
        <f>_xlfn.IFNA(VLOOKUP($B120,'I-LogEmaxOverpEC50'!$A:$AR,MATCH(BH$1,'I-LogEmaxOverpEC50'!$A$1:$AR$1,0),FALSE),"")</f>
        <v>10.885794681390125</v>
      </c>
      <c r="BI120" s="136" t="str">
        <f>_xlfn.IFNA(VLOOKUP($B120,'I-LogEmaxOverpEC50'!$A:$AR,MATCH(BI$1,'I-LogEmaxOverpEC50'!$A$1:$AR$1,0),FALSE),"")</f>
        <v/>
      </c>
      <c r="BJ120" s="136" t="str">
        <f>_xlfn.IFNA(VLOOKUP($B120,'I-LogEmaxOverpEC50'!$A:$AR,MATCH(BJ$1,'I-LogEmaxOverpEC50'!$A$1:$AR$1,0),FALSE),"")</f>
        <v/>
      </c>
      <c r="BK120" s="136">
        <f>_xlfn.IFNA(VLOOKUP($B120,'I-LogEmaxOverpEC50'!$A:$AR,MATCH(BK$1,'I-LogEmaxOverpEC50'!$A$1:$AR$1,0),FALSE),"")</f>
        <v>11.013324164904253</v>
      </c>
      <c r="BL120" s="136">
        <f>_xlfn.IFNA(VLOOKUP($B120,'I-LogEmaxOverpEC50'!$A:$AR,MATCH(BL$1,'I-LogEmaxOverpEC50'!$A$1:$AR$1,0),FALSE),"")</f>
        <v>11.013324164904253</v>
      </c>
      <c r="BM120" s="136">
        <f>_xlfn.IFNA(VLOOKUP($B120,'I-LogEmaxOverpEC50'!$A:$AR,MATCH(BM$1,'I-LogEmaxOverpEC50'!$A$1:$AR$1,0),FALSE),"")</f>
        <v>11.06139892759691</v>
      </c>
      <c r="BN120" s="136" t="str">
        <f>_xlfn.IFNA(VLOOKUP($B120,'I-LogEmaxOverpEC50'!$A:$AR,MATCH(BN$1,'I-LogEmaxOverpEC50'!$A$1:$AR$1,0),FALSE),"")</f>
        <v/>
      </c>
      <c r="BO120" s="136" t="str">
        <f>_xlfn.IFNA(VLOOKUP($B120,'I-LogEmaxOverpEC50'!$A:$AR,MATCH(BO$1,'I-LogEmaxOverpEC50'!$A$1:$AR$1,0),FALSE),"")</f>
        <v/>
      </c>
      <c r="BP120" s="136" t="str">
        <f>_xlfn.IFNA(VLOOKUP($B120,'I-LogEmaxOverpEC50'!$A:$AR,MATCH(BP$1,'I-LogEmaxOverpEC50'!$A$1:$AR$1,0),FALSE),"")</f>
        <v/>
      </c>
      <c r="BQ120" s="136">
        <f>_xlfn.IFNA(VLOOKUP($B120,'I-LogEmaxOverpEC50'!$A:$AR,MATCH(BQ$1,'I-LogEmaxOverpEC50'!$A$1:$AR$1,0),FALSE),"")</f>
        <v>10.945565971872515</v>
      </c>
      <c r="BR120" s="136" t="str">
        <f>_xlfn.IFNA(VLOOKUP($B120,'I-LogEmaxOverpEC50'!$A:$AR,MATCH(BR$1,'I-LogEmaxOverpEC50'!$A$1:$AR$1,0),FALSE),"")</f>
        <v/>
      </c>
      <c r="BS120" s="136">
        <f>_xlfn.IFNA(VLOOKUP($B120,'I-LogEmaxOverpEC50'!$A:$AR,MATCH(BS$1,'I-LogEmaxOverpEC50'!$A$1:$AR$1,0),FALSE),"")</f>
        <v>10.784196813572359</v>
      </c>
    </row>
    <row r="121" spans="1:88" x14ac:dyDescent="0.2">
      <c r="A121" s="146" t="e" cm="1">
        <f t="array" ref="A121">_xlfn.IFS(SUM(F121:R121)&gt;0,1,AB121&gt;0,2,TRUE,3)</f>
        <v>#N/A</v>
      </c>
      <c r="B121" s="146" t="s">
        <v>177</v>
      </c>
      <c r="C121" s="162"/>
      <c r="D121" s="151" t="str">
        <f>_xlfn.XLOOKUP(B121,RecNamesAll!A:A,RecNamesAll!E:E)</f>
        <v>A</v>
      </c>
      <c r="E121" s="150" t="str">
        <f>_xlfn.XLOOKUP(B121,RecNamesAll!A:A,RecNamesAll!C:C)</f>
        <v>PAR1</v>
      </c>
      <c r="F121" s="160" t="e">
        <f t="shared" si="20"/>
        <v>#N/A</v>
      </c>
      <c r="G121" s="159" t="e">
        <f t="shared" si="21"/>
        <v>#N/A</v>
      </c>
      <c r="H121" s="159" t="e">
        <f t="shared" si="22"/>
        <v>#N/A</v>
      </c>
      <c r="I121" s="159" t="e">
        <f t="shared" si="23"/>
        <v>#N/A</v>
      </c>
      <c r="J121" s="159" t="e">
        <f t="shared" si="24"/>
        <v>#N/A</v>
      </c>
      <c r="K121" s="159" t="e">
        <f t="shared" si="25"/>
        <v>#N/A</v>
      </c>
      <c r="L121" s="159" t="e">
        <f t="shared" si="26"/>
        <v>#N/A</v>
      </c>
      <c r="M121" s="159" t="e">
        <f t="shared" si="27"/>
        <v>#N/A</v>
      </c>
      <c r="N121" s="159" t="e">
        <f t="shared" si="28"/>
        <v>#N/A</v>
      </c>
      <c r="O121" s="159" t="e">
        <f t="shared" si="29"/>
        <v>#N/A</v>
      </c>
      <c r="P121" s="159" t="e">
        <f t="shared" si="30"/>
        <v>#N/A</v>
      </c>
      <c r="Q121" s="159" t="e">
        <f t="shared" si="31"/>
        <v>#N/A</v>
      </c>
      <c r="R121" s="159" t="e">
        <f t="shared" si="32"/>
        <v>#N/A</v>
      </c>
      <c r="U121" s="146" t="str">
        <f t="shared" si="33"/>
        <v>A</v>
      </c>
      <c r="V121" s="145" t="str">
        <f t="shared" si="34"/>
        <v>PAR1</v>
      </c>
      <c r="W121" s="157" t="e">
        <f>VLOOKUP($B121,GtP!$A:$DD,MATCH("Gs_0-2",GtP!$A$1:$DD$1,0),FALSE)</f>
        <v>#N/A</v>
      </c>
      <c r="X121" s="156" t="e">
        <f>VLOOKUP($B121,GtP!$A:$DD,MATCH("Gi/o_0-2",GtP!$A$1:$DD$1,0),FALSE)</f>
        <v>#N/A</v>
      </c>
      <c r="Y121" s="156" t="e">
        <f>VLOOKUP($B121,GtP!$A:$DD,MATCH("Gq/11_0-2",GtP!$A$1:$DD$1,0),FALSE)</f>
        <v>#N/A</v>
      </c>
      <c r="Z121" s="156" t="e">
        <f>VLOOKUP($B121,GtP!$A:$DD,MATCH("G12/13_0-2",GtP!$A$1:$DD$1,0),FALSE)</f>
        <v>#N/A</v>
      </c>
      <c r="AA121" s="155"/>
      <c r="AB121" s="143" t="e">
        <f t="shared" si="35"/>
        <v>#N/A</v>
      </c>
      <c r="AC121" s="315" t="str">
        <f t="shared" si="36"/>
        <v/>
      </c>
      <c r="AD121" s="349" t="str">
        <f t="shared" si="37"/>
        <v/>
      </c>
      <c r="AE121" s="349" t="str">
        <f t="shared" si="38"/>
        <v/>
      </c>
      <c r="AF121" s="311" t="str">
        <f t="shared" si="39"/>
        <v/>
      </c>
      <c r="AG121" s="141" t="e">
        <f>_xlfn.CONCAT(IF(AT121="","-","B"),IF(BG121="","-","I"),VLOOKUP($B121,GtP!$A:$BB,MATCH("Gs_0-1",GtP!$A$1:$BB$1,0),FALSE))</f>
        <v>#N/A</v>
      </c>
      <c r="AH121" s="140" t="e">
        <f>_xlfn.CONCAT(IF(AU121="","-","B"),IF(BH121="","-","I"),VLOOKUP($B121,GtP!$A:$BB,MATCH("Gs_0-1",GtP!$A$1:$BB$1,0),FALSE))</f>
        <v>#N/A</v>
      </c>
      <c r="AI121" s="140" t="e">
        <f>_xlfn.CONCAT(IF(AV121="","-","B"),IF(BI121="","-","I"),VLOOKUP($B121,GtP!$A:$BB,MATCH("Gi/o_0-1",GtP!$A$1:$BB$1,0),FALSE))</f>
        <v>#N/A</v>
      </c>
      <c r="AJ121" s="140" t="e">
        <f>_xlfn.CONCAT(IF(AW121="","-","B"),IF(BJ121="","-","I"),VLOOKUP($B121,GtP!$A:$BB,MATCH("Gi/o_0-1",GtP!$A$1:$BB$1,0),FALSE))</f>
        <v>#N/A</v>
      </c>
      <c r="AK121" s="140" t="e">
        <f>_xlfn.CONCAT(IF(AX121="","-","B"),IF(BK121="","-","I"),VLOOKUP($B121,GtP!$A:$BB,MATCH("Gi/o_0-1",GtP!$A$1:$BB$1,0),FALSE))</f>
        <v>#N/A</v>
      </c>
      <c r="AL121" s="140" t="e">
        <f>_xlfn.CONCAT(IF(AY121="","-","B"),IF(BL121="","-","I"),VLOOKUP($B121,GtP!$A:$BB,MATCH("Gi/o_0-1",GtP!$A$1:$BB$1,0),FALSE))</f>
        <v>#N/A</v>
      </c>
      <c r="AM121" s="140" t="e">
        <f>_xlfn.CONCAT(IF(AZ121="","-","B"),IF(BM121="","-","I"),VLOOKUP($B121,GtP!$A:$BB,MATCH("Gi/o_0-1",GtP!$A$1:$BB$1,0),FALSE))</f>
        <v>#N/A</v>
      </c>
      <c r="AN121" s="140" t="e">
        <f>_xlfn.CONCAT(IF(BA121="","-","B"),IF(BN121="","-","I"),VLOOKUP($B121,GtP!$A:$BB,MATCH("Gq/11_0-1",GtP!$A$1:$BB$1,0),FALSE))</f>
        <v>#N/A</v>
      </c>
      <c r="AO121" s="140" t="e">
        <f>_xlfn.CONCAT(IF(BB121="","-","B"),IF(BO121="","-","I"),VLOOKUP($B121,GtP!$A:$BB,MATCH("Gq/11_0-1",GtP!$A$1:$BB$1,0),FALSE))</f>
        <v>#N/A</v>
      </c>
      <c r="AP121" s="140" t="e">
        <f>_xlfn.CONCAT(IF(BC121="","-","B"),IF(BP121="","-","I"),VLOOKUP($B121,GtP!$A:$BB,MATCH("Gq/11_0-1",GtP!$A$1:$BB$1,0),FALSE))</f>
        <v>#N/A</v>
      </c>
      <c r="AQ121" s="140" t="e">
        <f>_xlfn.CONCAT(IF(BD121="","-","B"),IF(BQ121="","-","I"),VLOOKUP($B121,GtP!$A:$BB,MATCH("Gq/11_0-1",GtP!$A$1:$BB$1,0),FALSE))</f>
        <v>#N/A</v>
      </c>
      <c r="AR121" s="140" t="e">
        <f>_xlfn.CONCAT(IF(BE121="","-","B"),IF(BR121="","-","I"),VLOOKUP($B121,GtP!$A:$BB,MATCH("G12/13_0-1",GtP!$A$1:$BB$1,0),FALSE))</f>
        <v>#N/A</v>
      </c>
      <c r="AS121" s="140" t="e">
        <f>_xlfn.CONCAT(IF(BF121="","-","B"),IF(BS121="","-","I"),VLOOKUP($B121,GtP!$A:$BB,MATCH("G12/13_0-1",GtP!$A$1:$BB$1,0),FALSE))</f>
        <v>#N/A</v>
      </c>
      <c r="AT121" s="139" t="str">
        <f>_xlfn.IFNA(VLOOKUP($B121,'B-LogEmaxOverpEC50'!$A:$AL,MATCH(AT$1,'B-LogEmaxOverpEC50'!$A$1:$AL$1,0),FALSE),"")</f>
        <v/>
      </c>
      <c r="AU121" s="136" t="str">
        <f>_xlfn.IFNA(VLOOKUP($B121,'B-LogEmaxOverpEC50'!$A:$AL,MATCH(AU$1,'B-LogEmaxOverpEC50'!$A$1:$AL$1,0),FALSE),"")</f>
        <v/>
      </c>
      <c r="AV121" s="152">
        <f>_xlfn.IFNA(VLOOKUP($B121,'B-LogEmaxOverpEC50'!$A:$AL,MATCH(AV$1,'B-LogEmaxOverpEC50'!$A$1:$AL$1,0),FALSE),"")</f>
        <v>5.7924831488565296</v>
      </c>
      <c r="AW121" s="152">
        <f>_xlfn.IFNA(VLOOKUP($B121,'B-LogEmaxOverpEC50'!$A:$AL,MATCH(AW$1,'B-LogEmaxOverpEC50'!$A$1:$AL$1,0),FALSE),"")</f>
        <v>6.4517996547049066</v>
      </c>
      <c r="AX121" s="152">
        <f>_xlfn.IFNA(VLOOKUP($B121,'B-LogEmaxOverpEC50'!$A:$AL,MATCH(AX$1,'B-LogEmaxOverpEC50'!$A$1:$AL$1,0),FALSE),"")</f>
        <v>7.1789583607595535</v>
      </c>
      <c r="AY121" s="152">
        <f>_xlfn.IFNA(VLOOKUP($B121,'B-LogEmaxOverpEC50'!$A:$AL,MATCH(AY$1,'B-LogEmaxOverpEC50'!$A$1:$AL$1,0),FALSE),"")</f>
        <v>7.6537066605519017</v>
      </c>
      <c r="AZ121" s="152">
        <f>_xlfn.IFNA(VLOOKUP($B121,'B-LogEmaxOverpEC50'!$A:$AL,MATCH(AZ$1,'B-LogEmaxOverpEC50'!$A$1:$AL$1,0),FALSE),"")</f>
        <v>8.032795234942574</v>
      </c>
      <c r="BA121" s="152">
        <f>_xlfn.IFNA(VLOOKUP($B121,'B-LogEmaxOverpEC50'!$A:$AL,MATCH(BA$1,'B-LogEmaxOverpEC50'!$A$1:$AL$1,0),FALSE),"")</f>
        <v>8.2224226057226559</v>
      </c>
      <c r="BB121" s="152">
        <f>_xlfn.IFNA(VLOOKUP($B121,'B-LogEmaxOverpEC50'!$A:$AL,MATCH(BB$1,'B-LogEmaxOverpEC50'!$A$1:$AL$1,0),FALSE),"")</f>
        <v>8.1994961093773977</v>
      </c>
      <c r="BC121" s="152">
        <f>_xlfn.IFNA(VLOOKUP($B121,'B-LogEmaxOverpEC50'!$A:$AL,MATCH(BC$1,'B-LogEmaxOverpEC50'!$A$1:$AL$1,0),FALSE),"")</f>
        <v>7.3860576334974724</v>
      </c>
      <c r="BD121" s="152">
        <f>_xlfn.IFNA(VLOOKUP($B121,'B-LogEmaxOverpEC50'!$A:$AL,MATCH(BD$1,'B-LogEmaxOverpEC50'!$A$1:$AL$1,0),FALSE),"")</f>
        <v>7.7146272302146546</v>
      </c>
      <c r="BE121" s="152" t="str">
        <f>_xlfn.IFNA(VLOOKUP($B121,'B-LogEmaxOverpEC50'!$A:$AL,MATCH(BE$1,'B-LogEmaxOverpEC50'!$A$1:$AL$1,0),FALSE),"")</f>
        <v/>
      </c>
      <c r="BF121" s="152">
        <f>_xlfn.IFNA(VLOOKUP($B121,'B-LogEmaxOverpEC50'!$A:$AL,MATCH(BF$1,'B-LogEmaxOverpEC50'!$A$1:$AL$1,0),FALSE),"")</f>
        <v>8.5445287565199042</v>
      </c>
      <c r="BG121" s="137" t="str">
        <f>_xlfn.IFNA(VLOOKUP($B121,'I-LogEmaxOverpEC50'!$A:$AR,MATCH(BG$1,'I-LogEmaxOverpEC50'!$A$1:$AR$1,0),FALSE),"")</f>
        <v/>
      </c>
      <c r="BH121" s="136" t="str">
        <f>_xlfn.IFNA(VLOOKUP($B121,'I-LogEmaxOverpEC50'!$A:$AR,MATCH(BH$1,'I-LogEmaxOverpEC50'!$A$1:$AR$1,0),FALSE),"")</f>
        <v/>
      </c>
      <c r="BI121" s="136">
        <f>_xlfn.IFNA(VLOOKUP($B121,'I-LogEmaxOverpEC50'!$A:$AR,MATCH(BI$1,'I-LogEmaxOverpEC50'!$A$1:$AR$1,0),FALSE),"")</f>
        <v>9.5514828048768745</v>
      </c>
      <c r="BJ121" s="136">
        <f>_xlfn.IFNA(VLOOKUP($B121,'I-LogEmaxOverpEC50'!$A:$AR,MATCH(BJ$1,'I-LogEmaxOverpEC50'!$A$1:$AR$1,0),FALSE),"")</f>
        <v>9.5514828048768745</v>
      </c>
      <c r="BK121" s="136">
        <f>_xlfn.IFNA(VLOOKUP($B121,'I-LogEmaxOverpEC50'!$A:$AR,MATCH(BK$1,'I-LogEmaxOverpEC50'!$A$1:$AR$1,0),FALSE),"")</f>
        <v>9.2457399518668915</v>
      </c>
      <c r="BL121" s="136">
        <f>_xlfn.IFNA(VLOOKUP($B121,'I-LogEmaxOverpEC50'!$A:$AR,MATCH(BL$1,'I-LogEmaxOverpEC50'!$A$1:$AR$1,0),FALSE),"")</f>
        <v>9.2457399518668915</v>
      </c>
      <c r="BM121" s="136">
        <f>_xlfn.IFNA(VLOOKUP($B121,'I-LogEmaxOverpEC50'!$A:$AR,MATCH(BM$1,'I-LogEmaxOverpEC50'!$A$1:$AR$1,0),FALSE),"")</f>
        <v>9.0722155162892442</v>
      </c>
      <c r="BN121" s="136">
        <f>_xlfn.IFNA(VLOOKUP($B121,'I-LogEmaxOverpEC50'!$A:$AR,MATCH(BN$1,'I-LogEmaxOverpEC50'!$A$1:$AR$1,0),FALSE),"")</f>
        <v>9.3889823001499408</v>
      </c>
      <c r="BO121" s="136">
        <f>_xlfn.IFNA(VLOOKUP($B121,'I-LogEmaxOverpEC50'!$A:$AR,MATCH(BO$1,'I-LogEmaxOverpEC50'!$A$1:$AR$1,0),FALSE),"")</f>
        <v>9.3889823001499408</v>
      </c>
      <c r="BP121" s="136">
        <f>_xlfn.IFNA(VLOOKUP($B121,'I-LogEmaxOverpEC50'!$A:$AR,MATCH(BP$1,'I-LogEmaxOverpEC50'!$A$1:$AR$1,0),FALSE),"")</f>
        <v>9.1599412803388134</v>
      </c>
      <c r="BQ121" s="136">
        <f>_xlfn.IFNA(VLOOKUP($B121,'I-LogEmaxOverpEC50'!$A:$AR,MATCH(BQ$1,'I-LogEmaxOverpEC50'!$A$1:$AR$1,0),FALSE),"")</f>
        <v>9.5664346691689683</v>
      </c>
      <c r="BR121" s="136">
        <f>_xlfn.IFNA(VLOOKUP($B121,'I-LogEmaxOverpEC50'!$A:$AR,MATCH(BR$1,'I-LogEmaxOverpEC50'!$A$1:$AR$1,0),FALSE),"")</f>
        <v>9.5380806619058927</v>
      </c>
      <c r="BS121" s="136">
        <f>_xlfn.IFNA(VLOOKUP($B121,'I-LogEmaxOverpEC50'!$A:$AR,MATCH(BS$1,'I-LogEmaxOverpEC50'!$A$1:$AR$1,0),FALSE),"")</f>
        <v>9.3586059324774133</v>
      </c>
    </row>
    <row r="122" spans="1:88" s="161" customFormat="1" x14ac:dyDescent="0.2">
      <c r="A122" s="146" t="e" cm="1">
        <f t="array" ref="A122">_xlfn.IFS(SUM(F122:R122)&gt;0,1,AB122&gt;0,2,TRUE,3)</f>
        <v>#N/A</v>
      </c>
      <c r="B122" s="146" t="s">
        <v>178</v>
      </c>
      <c r="C122" s="162"/>
      <c r="D122" s="151" t="str">
        <f>_xlfn.XLOOKUP(B122,RecNamesAll!A:A,RecNamesAll!E:E)</f>
        <v>A</v>
      </c>
      <c r="E122" s="150" t="str">
        <f>_xlfn.XLOOKUP(B122,RecNamesAll!A:A,RecNamesAll!C:C)</f>
        <v>PAR2</v>
      </c>
      <c r="F122" s="160" t="e">
        <f t="shared" si="20"/>
        <v>#N/A</v>
      </c>
      <c r="G122" s="159" t="e">
        <f t="shared" si="21"/>
        <v>#N/A</v>
      </c>
      <c r="H122" s="159" t="e">
        <f t="shared" si="22"/>
        <v>#N/A</v>
      </c>
      <c r="I122" s="159" t="e">
        <f t="shared" si="23"/>
        <v>#N/A</v>
      </c>
      <c r="J122" s="159" t="e">
        <f t="shared" si="24"/>
        <v>#N/A</v>
      </c>
      <c r="K122" s="159" t="e">
        <f t="shared" si="25"/>
        <v>#N/A</v>
      </c>
      <c r="L122" s="159" t="e">
        <f t="shared" si="26"/>
        <v>#N/A</v>
      </c>
      <c r="M122" s="159" t="e">
        <f t="shared" si="27"/>
        <v>#N/A</v>
      </c>
      <c r="N122" s="159" t="e">
        <f t="shared" si="28"/>
        <v>#N/A</v>
      </c>
      <c r="O122" s="159" t="e">
        <f t="shared" si="29"/>
        <v>#N/A</v>
      </c>
      <c r="P122" s="159" t="e">
        <f t="shared" si="30"/>
        <v>#N/A</v>
      </c>
      <c r="Q122" s="159" t="e">
        <f t="shared" si="31"/>
        <v>#N/A</v>
      </c>
      <c r="R122" s="159" t="e">
        <f t="shared" si="32"/>
        <v>#N/A</v>
      </c>
      <c r="S122" s="147"/>
      <c r="T122" s="147"/>
      <c r="U122" s="146" t="str">
        <f t="shared" si="33"/>
        <v>A</v>
      </c>
      <c r="V122" s="145" t="str">
        <f t="shared" si="34"/>
        <v>PAR2</v>
      </c>
      <c r="W122" s="157" t="e">
        <f>VLOOKUP($B122,GtP!$A:$DD,MATCH("Gs_0-2",GtP!$A$1:$DD$1,0),FALSE)</f>
        <v>#N/A</v>
      </c>
      <c r="X122" s="156" t="e">
        <f>VLOOKUP($B122,GtP!$A:$DD,MATCH("Gi/o_0-2",GtP!$A$1:$DD$1,0),FALSE)</f>
        <v>#N/A</v>
      </c>
      <c r="Y122" s="156" t="e">
        <f>VLOOKUP($B122,GtP!$A:$DD,MATCH("Gq/11_0-2",GtP!$A$1:$DD$1,0),FALSE)</f>
        <v>#N/A</v>
      </c>
      <c r="Z122" s="156" t="e">
        <f>VLOOKUP($B122,GtP!$A:$DD,MATCH("G12/13_0-2",GtP!$A$1:$DD$1,0),FALSE)</f>
        <v>#N/A</v>
      </c>
      <c r="AA122" s="155"/>
      <c r="AB122" s="143" t="e">
        <f t="shared" si="35"/>
        <v>#N/A</v>
      </c>
      <c r="AC122" s="315" t="str">
        <f t="shared" si="36"/>
        <v/>
      </c>
      <c r="AD122" s="349" t="str">
        <f t="shared" si="37"/>
        <v/>
      </c>
      <c r="AE122" s="349" t="str">
        <f t="shared" si="38"/>
        <v/>
      </c>
      <c r="AF122" s="311" t="str">
        <f t="shared" si="39"/>
        <v/>
      </c>
      <c r="AG122" s="141" t="e">
        <f>_xlfn.CONCAT(IF(AT122="","-","B"),IF(BG122="","-","I"),VLOOKUP($B122,GtP!$A:$BB,MATCH("Gs_0-1",GtP!$A$1:$BB$1,0),FALSE))</f>
        <v>#N/A</v>
      </c>
      <c r="AH122" s="140" t="e">
        <f>_xlfn.CONCAT(IF(AU122="","-","B"),IF(BH122="","-","I"),VLOOKUP($B122,GtP!$A:$BB,MATCH("Gs_0-1",GtP!$A$1:$BB$1,0),FALSE))</f>
        <v>#N/A</v>
      </c>
      <c r="AI122" s="140" t="e">
        <f>_xlfn.CONCAT(IF(AV122="","-","B"),IF(BI122="","-","I"),VLOOKUP($B122,GtP!$A:$BB,MATCH("Gi/o_0-1",GtP!$A$1:$BB$1,0),FALSE))</f>
        <v>#N/A</v>
      </c>
      <c r="AJ122" s="140" t="e">
        <f>_xlfn.CONCAT(IF(AW122="","-","B"),IF(BJ122="","-","I"),VLOOKUP($B122,GtP!$A:$BB,MATCH("Gi/o_0-1",GtP!$A$1:$BB$1,0),FALSE))</f>
        <v>#N/A</v>
      </c>
      <c r="AK122" s="140" t="e">
        <f>_xlfn.CONCAT(IF(AX122="","-","B"),IF(BK122="","-","I"),VLOOKUP($B122,GtP!$A:$BB,MATCH("Gi/o_0-1",GtP!$A$1:$BB$1,0),FALSE))</f>
        <v>#N/A</v>
      </c>
      <c r="AL122" s="140" t="e">
        <f>_xlfn.CONCAT(IF(AY122="","-","B"),IF(BL122="","-","I"),VLOOKUP($B122,GtP!$A:$BB,MATCH("Gi/o_0-1",GtP!$A$1:$BB$1,0),FALSE))</f>
        <v>#N/A</v>
      </c>
      <c r="AM122" s="140" t="e">
        <f>_xlfn.CONCAT(IF(AZ122="","-","B"),IF(BM122="","-","I"),VLOOKUP($B122,GtP!$A:$BB,MATCH("Gi/o_0-1",GtP!$A$1:$BB$1,0),FALSE))</f>
        <v>#N/A</v>
      </c>
      <c r="AN122" s="140" t="e">
        <f>_xlfn.CONCAT(IF(BA122="","-","B"),IF(BN122="","-","I"),VLOOKUP($B122,GtP!$A:$BB,MATCH("Gq/11_0-1",GtP!$A$1:$BB$1,0),FALSE))</f>
        <v>#N/A</v>
      </c>
      <c r="AO122" s="140" t="e">
        <f>_xlfn.CONCAT(IF(BB122="","-","B"),IF(BO122="","-","I"),VLOOKUP($B122,GtP!$A:$BB,MATCH("Gq/11_0-1",GtP!$A$1:$BB$1,0),FALSE))</f>
        <v>#N/A</v>
      </c>
      <c r="AP122" s="140" t="e">
        <f>_xlfn.CONCAT(IF(BC122="","-","B"),IF(BP122="","-","I"),VLOOKUP($B122,GtP!$A:$BB,MATCH("Gq/11_0-1",GtP!$A$1:$BB$1,0),FALSE))</f>
        <v>#N/A</v>
      </c>
      <c r="AQ122" s="140" t="e">
        <f>_xlfn.CONCAT(IF(BD122="","-","B"),IF(BQ122="","-","I"),VLOOKUP($B122,GtP!$A:$BB,MATCH("Gq/11_0-1",GtP!$A$1:$BB$1,0),FALSE))</f>
        <v>#N/A</v>
      </c>
      <c r="AR122" s="140" t="e">
        <f>_xlfn.CONCAT(IF(BE122="","-","B"),IF(BR122="","-","I"),VLOOKUP($B122,GtP!$A:$BB,MATCH("G12/13_0-1",GtP!$A$1:$BB$1,0),FALSE))</f>
        <v>#N/A</v>
      </c>
      <c r="AS122" s="140" t="e">
        <f>_xlfn.CONCAT(IF(BF122="","-","B"),IF(BS122="","-","I"),VLOOKUP($B122,GtP!$A:$BB,MATCH("G12/13_0-1",GtP!$A$1:$BB$1,0),FALSE))</f>
        <v>#N/A</v>
      </c>
      <c r="AT122" s="139" t="str">
        <f>_xlfn.IFNA(VLOOKUP($B122,'B-LogEmaxOverpEC50'!$A:$AL,MATCH(AT$1,'B-LogEmaxOverpEC50'!$A$1:$AL$1,0),FALSE),"")</f>
        <v/>
      </c>
      <c r="AU122" s="136" t="str">
        <f>_xlfn.IFNA(VLOOKUP($B122,'B-LogEmaxOverpEC50'!$A:$AL,MATCH(AU$1,'B-LogEmaxOverpEC50'!$A$1:$AL$1,0),FALSE),"")</f>
        <v/>
      </c>
      <c r="AV122" s="152">
        <f>_xlfn.IFNA(VLOOKUP($B122,'B-LogEmaxOverpEC50'!$A:$AL,MATCH(AV$1,'B-LogEmaxOverpEC50'!$A$1:$AL$1,0),FALSE),"")</f>
        <v>7.1436100702222358</v>
      </c>
      <c r="AW122" s="152">
        <f>_xlfn.IFNA(VLOOKUP($B122,'B-LogEmaxOverpEC50'!$A:$AL,MATCH(AW$1,'B-LogEmaxOverpEC50'!$A$1:$AL$1,0),FALSE),"")</f>
        <v>7.3240470619023998</v>
      </c>
      <c r="AX122" s="152">
        <f>_xlfn.IFNA(VLOOKUP($B122,'B-LogEmaxOverpEC50'!$A:$AL,MATCH(AX$1,'B-LogEmaxOverpEC50'!$A$1:$AL$1,0),FALSE),"")</f>
        <v>7.6171168835725229</v>
      </c>
      <c r="AY122" s="152">
        <f>_xlfn.IFNA(VLOOKUP($B122,'B-LogEmaxOverpEC50'!$A:$AL,MATCH(AY$1,'B-LogEmaxOverpEC50'!$A$1:$AL$1,0),FALSE),"")</f>
        <v>8.131664174190929</v>
      </c>
      <c r="AZ122" s="152">
        <f>_xlfn.IFNA(VLOOKUP($B122,'B-LogEmaxOverpEC50'!$A:$AL,MATCH(AZ$1,'B-LogEmaxOverpEC50'!$A$1:$AL$1,0),FALSE),"")</f>
        <v>7.961665576890371</v>
      </c>
      <c r="BA122" s="152">
        <f>_xlfn.IFNA(VLOOKUP($B122,'B-LogEmaxOverpEC50'!$A:$AL,MATCH(BA$1,'B-LogEmaxOverpEC50'!$A$1:$AL$1,0),FALSE),"")</f>
        <v>6.7867348648247754</v>
      </c>
      <c r="BB122" s="152">
        <f>_xlfn.IFNA(VLOOKUP($B122,'B-LogEmaxOverpEC50'!$A:$AL,MATCH(BB$1,'B-LogEmaxOverpEC50'!$A$1:$AL$1,0),FALSE),"")</f>
        <v>7.7121045384842208</v>
      </c>
      <c r="BC122" s="152">
        <f>_xlfn.IFNA(VLOOKUP($B122,'B-LogEmaxOverpEC50'!$A:$AL,MATCH(BC$1,'B-LogEmaxOverpEC50'!$A$1:$AL$1,0),FALSE),"")</f>
        <v>7.1201839906470106</v>
      </c>
      <c r="BD122" s="152">
        <f>_xlfn.IFNA(VLOOKUP($B122,'B-LogEmaxOverpEC50'!$A:$AL,MATCH(BD$1,'B-LogEmaxOverpEC50'!$A$1:$AL$1,0),FALSE),"")</f>
        <v>7.4758904728481061</v>
      </c>
      <c r="BE122" s="152">
        <f>_xlfn.IFNA(VLOOKUP($B122,'B-LogEmaxOverpEC50'!$A:$AL,MATCH(BE$1,'B-LogEmaxOverpEC50'!$A$1:$AL$1,0),FALSE),"")</f>
        <v>9.319583604154225</v>
      </c>
      <c r="BF122" s="152">
        <f>_xlfn.IFNA(VLOOKUP($B122,'B-LogEmaxOverpEC50'!$A:$AL,MATCH(BF$1,'B-LogEmaxOverpEC50'!$A$1:$AL$1,0),FALSE),"")</f>
        <v>8.3893249158978609</v>
      </c>
      <c r="BG122" s="137">
        <f>_xlfn.IFNA(VLOOKUP($B122,'I-LogEmaxOverpEC50'!$A:$AR,MATCH(BG$1,'I-LogEmaxOverpEC50'!$A$1:$AR$1,0),FALSE),"")</f>
        <v>7.1865836184131835</v>
      </c>
      <c r="BH122" s="136">
        <f>_xlfn.IFNA(VLOOKUP($B122,'I-LogEmaxOverpEC50'!$A:$AR,MATCH(BH$1,'I-LogEmaxOverpEC50'!$A$1:$AR$1,0),FALSE),"")</f>
        <v>7.1036714754845418</v>
      </c>
      <c r="BI122" s="136">
        <f>_xlfn.IFNA(VLOOKUP($B122,'I-LogEmaxOverpEC50'!$A:$AR,MATCH(BI$1,'I-LogEmaxOverpEC50'!$A$1:$AR$1,0),FALSE),"")</f>
        <v>8.2508092962528448</v>
      </c>
      <c r="BJ122" s="136">
        <f>_xlfn.IFNA(VLOOKUP($B122,'I-LogEmaxOverpEC50'!$A:$AR,MATCH(BJ$1,'I-LogEmaxOverpEC50'!$A$1:$AR$1,0),FALSE),"")</f>
        <v>8.2508092962528448</v>
      </c>
      <c r="BK122" s="136">
        <f>_xlfn.IFNA(VLOOKUP($B122,'I-LogEmaxOverpEC50'!$A:$AR,MATCH(BK$1,'I-LogEmaxOverpEC50'!$A$1:$AR$1,0),FALSE),"")</f>
        <v>7.9526113118200179</v>
      </c>
      <c r="BL122" s="136">
        <f>_xlfn.IFNA(VLOOKUP($B122,'I-LogEmaxOverpEC50'!$A:$AR,MATCH(BL$1,'I-LogEmaxOverpEC50'!$A$1:$AR$1,0),FALSE),"")</f>
        <v>7.9526113118200179</v>
      </c>
      <c r="BM122" s="136">
        <f>_xlfn.IFNA(VLOOKUP($B122,'I-LogEmaxOverpEC50'!$A:$AR,MATCH(BM$1,'I-LogEmaxOverpEC50'!$A$1:$AR$1,0),FALSE),"")</f>
        <v>7.9286406387752564</v>
      </c>
      <c r="BN122" s="136">
        <f>_xlfn.IFNA(VLOOKUP($B122,'I-LogEmaxOverpEC50'!$A:$AR,MATCH(BN$1,'I-LogEmaxOverpEC50'!$A$1:$AR$1,0),FALSE),"")</f>
        <v>8.1007723301051122</v>
      </c>
      <c r="BO122" s="136">
        <f>_xlfn.IFNA(VLOOKUP($B122,'I-LogEmaxOverpEC50'!$A:$AR,MATCH(BO$1,'I-LogEmaxOverpEC50'!$A$1:$AR$1,0),FALSE),"")</f>
        <v>8.1007723301051122</v>
      </c>
      <c r="BP122" s="136">
        <f>_xlfn.IFNA(VLOOKUP($B122,'I-LogEmaxOverpEC50'!$A:$AR,MATCH(BP$1,'I-LogEmaxOverpEC50'!$A$1:$AR$1,0),FALSE),"")</f>
        <v>8.0849583290661062</v>
      </c>
      <c r="BQ122" s="136">
        <f>_xlfn.IFNA(VLOOKUP($B122,'I-LogEmaxOverpEC50'!$A:$AR,MATCH(BQ$1,'I-LogEmaxOverpEC50'!$A$1:$AR$1,0),FALSE),"")</f>
        <v>7.9953215154575386</v>
      </c>
      <c r="BR122" s="136">
        <f>_xlfn.IFNA(VLOOKUP($B122,'I-LogEmaxOverpEC50'!$A:$AR,MATCH(BR$1,'I-LogEmaxOverpEC50'!$A$1:$AR$1,0),FALSE),"")</f>
        <v>8.1908999588117943</v>
      </c>
      <c r="BS122" s="136">
        <f>_xlfn.IFNA(VLOOKUP($B122,'I-LogEmaxOverpEC50'!$A:$AR,MATCH(BS$1,'I-LogEmaxOverpEC50'!$A$1:$AR$1,0),FALSE),"")</f>
        <v>8.0890670832281408</v>
      </c>
      <c r="BT122" s="135"/>
      <c r="BU122" s="135"/>
      <c r="BV122" s="135"/>
      <c r="BW122" s="135"/>
      <c r="BX122" s="135"/>
      <c r="BY122" s="135"/>
      <c r="BZ122" s="135"/>
      <c r="CA122" s="135"/>
      <c r="CB122" s="135"/>
      <c r="CC122" s="135"/>
      <c r="CD122" s="135"/>
      <c r="CE122" s="135"/>
      <c r="CF122" s="135"/>
      <c r="CG122" s="135"/>
      <c r="CH122" s="135"/>
      <c r="CI122" s="135"/>
      <c r="CJ122" s="135"/>
    </row>
    <row r="123" spans="1:88" s="161" customFormat="1" x14ac:dyDescent="0.2">
      <c r="A123" s="146" t="e" cm="1">
        <f t="array" ref="A123">_xlfn.IFS(SUM(F123:R123)&gt;0,1,AB123&gt;0,2,TRUE,3)</f>
        <v>#N/A</v>
      </c>
      <c r="B123" s="146" t="s">
        <v>19</v>
      </c>
      <c r="C123" s="162"/>
      <c r="D123" s="151" t="str">
        <f>_xlfn.XLOOKUP(B123,RecNamesAll!A:A,RecNamesAll!E:E)</f>
        <v>A</v>
      </c>
      <c r="E123" s="150" t="str">
        <f>_xlfn.XLOOKUP(B123,RecNamesAll!A:A,RecNamesAll!C:C)</f>
        <v>S1P1</v>
      </c>
      <c r="F123" s="160" t="e">
        <f t="shared" si="20"/>
        <v>#N/A</v>
      </c>
      <c r="G123" s="159" t="e">
        <f t="shared" si="21"/>
        <v>#N/A</v>
      </c>
      <c r="H123" s="159" t="e">
        <f t="shared" si="22"/>
        <v>#N/A</v>
      </c>
      <c r="I123" s="159" t="e">
        <f t="shared" si="23"/>
        <v>#N/A</v>
      </c>
      <c r="J123" s="159" t="e">
        <f t="shared" si="24"/>
        <v>#N/A</v>
      </c>
      <c r="K123" s="159" t="e">
        <f t="shared" si="25"/>
        <v>#N/A</v>
      </c>
      <c r="L123" s="159" t="e">
        <f t="shared" si="26"/>
        <v>#N/A</v>
      </c>
      <c r="M123" s="159" t="e">
        <f t="shared" si="27"/>
        <v>#N/A</v>
      </c>
      <c r="N123" s="159" t="e">
        <f t="shared" si="28"/>
        <v>#N/A</v>
      </c>
      <c r="O123" s="159" t="e">
        <f t="shared" si="29"/>
        <v>#N/A</v>
      </c>
      <c r="P123" s="159" t="e">
        <f t="shared" si="30"/>
        <v>#N/A</v>
      </c>
      <c r="Q123" s="159" t="e">
        <f t="shared" si="31"/>
        <v>#N/A</v>
      </c>
      <c r="R123" s="159" t="e">
        <f t="shared" si="32"/>
        <v>#N/A</v>
      </c>
      <c r="S123" s="147"/>
      <c r="T123" s="147"/>
      <c r="U123" s="146" t="str">
        <f t="shared" si="33"/>
        <v>A</v>
      </c>
      <c r="V123" s="145" t="str">
        <f t="shared" si="34"/>
        <v>S1P1</v>
      </c>
      <c r="W123" s="157" t="e">
        <f>VLOOKUP($B123,GtP!$A:$DD,MATCH("Gs_0-2",GtP!$A$1:$DD$1,0),FALSE)</f>
        <v>#N/A</v>
      </c>
      <c r="X123" s="156" t="e">
        <f>VLOOKUP($B123,GtP!$A:$DD,MATCH("Gi/o_0-2",GtP!$A$1:$DD$1,0),FALSE)</f>
        <v>#N/A</v>
      </c>
      <c r="Y123" s="156" t="e">
        <f>VLOOKUP($B123,GtP!$A:$DD,MATCH("Gq/11_0-2",GtP!$A$1:$DD$1,0),FALSE)</f>
        <v>#N/A</v>
      </c>
      <c r="Z123" s="156" t="e">
        <f>VLOOKUP($B123,GtP!$A:$DD,MATCH("G12/13_0-2",GtP!$A$1:$DD$1,0),FALSE)</f>
        <v>#N/A</v>
      </c>
      <c r="AA123" s="155"/>
      <c r="AB123" s="143" t="e">
        <f t="shared" si="35"/>
        <v>#N/A</v>
      </c>
      <c r="AC123" s="315" t="str">
        <f t="shared" si="36"/>
        <v/>
      </c>
      <c r="AD123" s="349" t="str">
        <f t="shared" si="37"/>
        <v/>
      </c>
      <c r="AE123" s="349" t="str">
        <f t="shared" si="38"/>
        <v/>
      </c>
      <c r="AF123" s="311" t="str">
        <f t="shared" si="39"/>
        <v/>
      </c>
      <c r="AG123" s="141" t="e">
        <f>_xlfn.CONCAT(IF(AT123="","-","B"),IF(BG123="","-","I"),VLOOKUP($B123,GtP!$A:$BB,MATCH("Gs_0-1",GtP!$A$1:$BB$1,0),FALSE))</f>
        <v>#N/A</v>
      </c>
      <c r="AH123" s="140" t="e">
        <f>_xlfn.CONCAT(IF(AU123="","-","B"),IF(BH123="","-","I"),VLOOKUP($B123,GtP!$A:$BB,MATCH("Gs_0-1",GtP!$A$1:$BB$1,0),FALSE))</f>
        <v>#N/A</v>
      </c>
      <c r="AI123" s="140" t="e">
        <f>_xlfn.CONCAT(IF(AV123="","-","B"),IF(BI123="","-","I"),VLOOKUP($B123,GtP!$A:$BB,MATCH("Gi/o_0-1",GtP!$A$1:$BB$1,0),FALSE))</f>
        <v>#N/A</v>
      </c>
      <c r="AJ123" s="140" t="e">
        <f>_xlfn.CONCAT(IF(AW123="","-","B"),IF(BJ123="","-","I"),VLOOKUP($B123,GtP!$A:$BB,MATCH("Gi/o_0-1",GtP!$A$1:$BB$1,0),FALSE))</f>
        <v>#N/A</v>
      </c>
      <c r="AK123" s="140" t="e">
        <f>_xlfn.CONCAT(IF(AX123="","-","B"),IF(BK123="","-","I"),VLOOKUP($B123,GtP!$A:$BB,MATCH("Gi/o_0-1",GtP!$A$1:$BB$1,0),FALSE))</f>
        <v>#N/A</v>
      </c>
      <c r="AL123" s="140" t="e">
        <f>_xlfn.CONCAT(IF(AY123="","-","B"),IF(BL123="","-","I"),VLOOKUP($B123,GtP!$A:$BB,MATCH("Gi/o_0-1",GtP!$A$1:$BB$1,0),FALSE))</f>
        <v>#N/A</v>
      </c>
      <c r="AM123" s="140" t="e">
        <f>_xlfn.CONCAT(IF(AZ123="","-","B"),IF(BM123="","-","I"),VLOOKUP($B123,GtP!$A:$BB,MATCH("Gi/o_0-1",GtP!$A$1:$BB$1,0),FALSE))</f>
        <v>#N/A</v>
      </c>
      <c r="AN123" s="140" t="e">
        <f>_xlfn.CONCAT(IF(BA123="","-","B"),IF(BN123="","-","I"),VLOOKUP($B123,GtP!$A:$BB,MATCH("Gq/11_0-1",GtP!$A$1:$BB$1,0),FALSE))</f>
        <v>#N/A</v>
      </c>
      <c r="AO123" s="140" t="e">
        <f>_xlfn.CONCAT(IF(BB123="","-","B"),IF(BO123="","-","I"),VLOOKUP($B123,GtP!$A:$BB,MATCH("Gq/11_0-1",GtP!$A$1:$BB$1,0),FALSE))</f>
        <v>#N/A</v>
      </c>
      <c r="AP123" s="140" t="e">
        <f>_xlfn.CONCAT(IF(BC123="","-","B"),IF(BP123="","-","I"),VLOOKUP($B123,GtP!$A:$BB,MATCH("Gq/11_0-1",GtP!$A$1:$BB$1,0),FALSE))</f>
        <v>#N/A</v>
      </c>
      <c r="AQ123" s="140" t="e">
        <f>_xlfn.CONCAT(IF(BD123="","-","B"),IF(BQ123="","-","I"),VLOOKUP($B123,GtP!$A:$BB,MATCH("Gq/11_0-1",GtP!$A$1:$BB$1,0),FALSE))</f>
        <v>#N/A</v>
      </c>
      <c r="AR123" s="140" t="e">
        <f>_xlfn.CONCAT(IF(BE123="","-","B"),IF(BR123="","-","I"),VLOOKUP($B123,GtP!$A:$BB,MATCH("G12/13_0-1",GtP!$A$1:$BB$1,0),FALSE))</f>
        <v>#N/A</v>
      </c>
      <c r="AS123" s="140" t="e">
        <f>_xlfn.CONCAT(IF(BF123="","-","B"),IF(BS123="","-","I"),VLOOKUP($B123,GtP!$A:$BB,MATCH("G12/13_0-1",GtP!$A$1:$BB$1,0),FALSE))</f>
        <v>#N/A</v>
      </c>
      <c r="AT123" s="139" t="str">
        <f>_xlfn.IFNA(VLOOKUP($B123,'B-LogEmaxOverpEC50'!$A:$AL,MATCH(AT$1,'B-LogEmaxOverpEC50'!$A$1:$AL$1,0),FALSE),"")</f>
        <v/>
      </c>
      <c r="AU123" s="136" t="str">
        <f>_xlfn.IFNA(VLOOKUP($B123,'B-LogEmaxOverpEC50'!$A:$AL,MATCH(AU$1,'B-LogEmaxOverpEC50'!$A$1:$AL$1,0),FALSE),"")</f>
        <v/>
      </c>
      <c r="AV123" s="152">
        <f>_xlfn.IFNA(VLOOKUP($B123,'B-LogEmaxOverpEC50'!$A:$AL,MATCH(AV$1,'B-LogEmaxOverpEC50'!$A$1:$AL$1,0),FALSE),"")</f>
        <v>9.3053840739358726</v>
      </c>
      <c r="AW123" s="152">
        <f>_xlfn.IFNA(VLOOKUP($B123,'B-LogEmaxOverpEC50'!$A:$AL,MATCH(AW$1,'B-LogEmaxOverpEC50'!$A$1:$AL$1,0),FALSE),"")</f>
        <v>9.1127371607866277</v>
      </c>
      <c r="AX123" s="152">
        <f>_xlfn.IFNA(VLOOKUP($B123,'B-LogEmaxOverpEC50'!$A:$AL,MATCH(AX$1,'B-LogEmaxOverpEC50'!$A$1:$AL$1,0),FALSE),"")</f>
        <v>9.0128305125881116</v>
      </c>
      <c r="AY123" s="152">
        <f>_xlfn.IFNA(VLOOKUP($B123,'B-LogEmaxOverpEC50'!$A:$AL,MATCH(AY$1,'B-LogEmaxOverpEC50'!$A$1:$AL$1,0),FALSE),"")</f>
        <v>9.2425365877684111</v>
      </c>
      <c r="AZ123" s="152" t="str">
        <f>_xlfn.IFNA(VLOOKUP($B123,'B-LogEmaxOverpEC50'!$A:$AL,MATCH(AZ$1,'B-LogEmaxOverpEC50'!$A$1:$AL$1,0),FALSE),"")</f>
        <v/>
      </c>
      <c r="BA123" s="152" t="str">
        <f>_xlfn.IFNA(VLOOKUP($B123,'B-LogEmaxOverpEC50'!$A:$AL,MATCH(BA$1,'B-LogEmaxOverpEC50'!$A$1:$AL$1,0),FALSE),"")</f>
        <v/>
      </c>
      <c r="BB123" s="152" t="str">
        <f>_xlfn.IFNA(VLOOKUP($B123,'B-LogEmaxOverpEC50'!$A:$AL,MATCH(BB$1,'B-LogEmaxOverpEC50'!$A$1:$AL$1,0),FALSE),"")</f>
        <v/>
      </c>
      <c r="BC123" s="152" t="str">
        <f>_xlfn.IFNA(VLOOKUP($B123,'B-LogEmaxOverpEC50'!$A:$AL,MATCH(BC$1,'B-LogEmaxOverpEC50'!$A$1:$AL$1,0),FALSE),"")</f>
        <v/>
      </c>
      <c r="BD123" s="152">
        <f>_xlfn.IFNA(VLOOKUP($B123,'B-LogEmaxOverpEC50'!$A:$AL,MATCH(BD$1,'B-LogEmaxOverpEC50'!$A$1:$AL$1,0),FALSE),"")</f>
        <v>7.7539826447262534</v>
      </c>
      <c r="BE123" s="152">
        <f>_xlfn.IFNA(VLOOKUP($B123,'B-LogEmaxOverpEC50'!$A:$AL,MATCH(BE$1,'B-LogEmaxOverpEC50'!$A$1:$AL$1,0),FALSE),"")</f>
        <v>9.0593335745632722</v>
      </c>
      <c r="BF123" s="152">
        <f>_xlfn.IFNA(VLOOKUP($B123,'B-LogEmaxOverpEC50'!$A:$AL,MATCH(BF$1,'B-LogEmaxOverpEC50'!$A$1:$AL$1,0),FALSE),"")</f>
        <v>8.2556063886049831</v>
      </c>
      <c r="BG123" s="137" t="str">
        <f>_xlfn.IFNA(VLOOKUP($B123,'I-LogEmaxOverpEC50'!$A:$AR,MATCH(BG$1,'I-LogEmaxOverpEC50'!$A$1:$AR$1,0),FALSE),"")</f>
        <v/>
      </c>
      <c r="BH123" s="136" t="str">
        <f>_xlfn.IFNA(VLOOKUP($B123,'I-LogEmaxOverpEC50'!$A:$AR,MATCH(BH$1,'I-LogEmaxOverpEC50'!$A$1:$AR$1,0),FALSE),"")</f>
        <v/>
      </c>
      <c r="BI123" s="136">
        <f>_xlfn.IFNA(VLOOKUP($B123,'I-LogEmaxOverpEC50'!$A:$AR,MATCH(BI$1,'I-LogEmaxOverpEC50'!$A$1:$AR$1,0),FALSE),"")</f>
        <v>8.7981291628692873</v>
      </c>
      <c r="BJ123" s="136">
        <f>_xlfn.IFNA(VLOOKUP($B123,'I-LogEmaxOverpEC50'!$A:$AR,MATCH(BJ$1,'I-LogEmaxOverpEC50'!$A$1:$AR$1,0),FALSE),"")</f>
        <v>8.7981291628692873</v>
      </c>
      <c r="BK123" s="136">
        <f>_xlfn.IFNA(VLOOKUP($B123,'I-LogEmaxOverpEC50'!$A:$AR,MATCH(BK$1,'I-LogEmaxOverpEC50'!$A$1:$AR$1,0),FALSE),"")</f>
        <v>8.414509362853094</v>
      </c>
      <c r="BL123" s="136">
        <f>_xlfn.IFNA(VLOOKUP($B123,'I-LogEmaxOverpEC50'!$A:$AR,MATCH(BL$1,'I-LogEmaxOverpEC50'!$A$1:$AR$1,0),FALSE),"")</f>
        <v>8.414509362853094</v>
      </c>
      <c r="BM123" s="136">
        <f>_xlfn.IFNA(VLOOKUP($B123,'I-LogEmaxOverpEC50'!$A:$AR,MATCH(BM$1,'I-LogEmaxOverpEC50'!$A$1:$AR$1,0),FALSE),"")</f>
        <v>8.96749018665259</v>
      </c>
      <c r="BN123" s="136" t="str">
        <f>_xlfn.IFNA(VLOOKUP($B123,'I-LogEmaxOverpEC50'!$A:$AR,MATCH(BN$1,'I-LogEmaxOverpEC50'!$A$1:$AR$1,0),FALSE),"")</f>
        <v/>
      </c>
      <c r="BO123" s="136" t="str">
        <f>_xlfn.IFNA(VLOOKUP($B123,'I-LogEmaxOverpEC50'!$A:$AR,MATCH(BO$1,'I-LogEmaxOverpEC50'!$A$1:$AR$1,0),FALSE),"")</f>
        <v/>
      </c>
      <c r="BP123" s="136" t="str">
        <f>_xlfn.IFNA(VLOOKUP($B123,'I-LogEmaxOverpEC50'!$A:$AR,MATCH(BP$1,'I-LogEmaxOverpEC50'!$A$1:$AR$1,0),FALSE),"")</f>
        <v/>
      </c>
      <c r="BQ123" s="136" t="str">
        <f>_xlfn.IFNA(VLOOKUP($B123,'I-LogEmaxOverpEC50'!$A:$AR,MATCH(BQ$1,'I-LogEmaxOverpEC50'!$A$1:$AR$1,0),FALSE),"")</f>
        <v/>
      </c>
      <c r="BR123" s="136">
        <f>_xlfn.IFNA(VLOOKUP($B123,'I-LogEmaxOverpEC50'!$A:$AR,MATCH(BR$1,'I-LogEmaxOverpEC50'!$A$1:$AR$1,0),FALSE),"")</f>
        <v>8.104123151891736</v>
      </c>
      <c r="BS123" s="136">
        <f>_xlfn.IFNA(VLOOKUP($B123,'I-LogEmaxOverpEC50'!$A:$AR,MATCH(BS$1,'I-LogEmaxOverpEC50'!$A$1:$AR$1,0),FALSE),"")</f>
        <v>7.6950155675247336</v>
      </c>
      <c r="BT123" s="135"/>
      <c r="BU123" s="135"/>
      <c r="BV123" s="135"/>
      <c r="BW123" s="135"/>
      <c r="BX123" s="135"/>
      <c r="BY123" s="135"/>
      <c r="BZ123" s="135"/>
      <c r="CA123" s="135"/>
      <c r="CB123" s="135"/>
      <c r="CC123" s="135"/>
      <c r="CD123" s="135"/>
      <c r="CE123" s="135"/>
      <c r="CF123" s="135"/>
      <c r="CG123" s="135"/>
      <c r="CH123" s="135"/>
      <c r="CI123" s="135"/>
      <c r="CJ123" s="135"/>
    </row>
    <row r="124" spans="1:88" s="161" customFormat="1" x14ac:dyDescent="0.2">
      <c r="A124" s="146" t="e" cm="1">
        <f t="array" ref="A124">_xlfn.IFS(SUM(F124:R124)&gt;0,1,AB124&gt;0,2,TRUE,3)</f>
        <v>#N/A</v>
      </c>
      <c r="B124" s="146" t="s">
        <v>129</v>
      </c>
      <c r="C124" s="162"/>
      <c r="D124" s="151" t="str">
        <f>_xlfn.XLOOKUP(B124,RecNamesAll!A:A,RecNamesAll!E:E)</f>
        <v>A</v>
      </c>
      <c r="E124" s="150" t="str">
        <f>_xlfn.XLOOKUP(B124,RecNamesAll!A:A,RecNamesAll!C:C)</f>
        <v>S1P2</v>
      </c>
      <c r="F124" s="160" t="e">
        <f t="shared" si="20"/>
        <v>#N/A</v>
      </c>
      <c r="G124" s="159" t="e">
        <f t="shared" si="21"/>
        <v>#N/A</v>
      </c>
      <c r="H124" s="159" t="e">
        <f t="shared" si="22"/>
        <v>#N/A</v>
      </c>
      <c r="I124" s="159" t="e">
        <f t="shared" si="23"/>
        <v>#N/A</v>
      </c>
      <c r="J124" s="159" t="e">
        <f t="shared" si="24"/>
        <v>#N/A</v>
      </c>
      <c r="K124" s="159" t="e">
        <f t="shared" si="25"/>
        <v>#N/A</v>
      </c>
      <c r="L124" s="159" t="e">
        <f t="shared" si="26"/>
        <v>#N/A</v>
      </c>
      <c r="M124" s="159" t="e">
        <f t="shared" si="27"/>
        <v>#N/A</v>
      </c>
      <c r="N124" s="159" t="e">
        <f t="shared" si="28"/>
        <v>#N/A</v>
      </c>
      <c r="O124" s="159" t="e">
        <f t="shared" si="29"/>
        <v>#N/A</v>
      </c>
      <c r="P124" s="159" t="e">
        <f t="shared" si="30"/>
        <v>#N/A</v>
      </c>
      <c r="Q124" s="159" t="e">
        <f t="shared" si="31"/>
        <v>#N/A</v>
      </c>
      <c r="R124" s="159" t="e">
        <f t="shared" si="32"/>
        <v>#N/A</v>
      </c>
      <c r="S124" s="147"/>
      <c r="T124" s="147"/>
      <c r="U124" s="146" t="str">
        <f t="shared" si="33"/>
        <v>A</v>
      </c>
      <c r="V124" s="145" t="str">
        <f t="shared" si="34"/>
        <v>S1P2</v>
      </c>
      <c r="W124" s="157" t="e">
        <f>VLOOKUP($B124,GtP!$A:$DD,MATCH("Gs_0-2",GtP!$A$1:$DD$1,0),FALSE)</f>
        <v>#N/A</v>
      </c>
      <c r="X124" s="156" t="e">
        <f>VLOOKUP($B124,GtP!$A:$DD,MATCH("Gi/o_0-2",GtP!$A$1:$DD$1,0),FALSE)</f>
        <v>#N/A</v>
      </c>
      <c r="Y124" s="156" t="e">
        <f>VLOOKUP($B124,GtP!$A:$DD,MATCH("Gq/11_0-2",GtP!$A$1:$DD$1,0),FALSE)</f>
        <v>#N/A</v>
      </c>
      <c r="Z124" s="156" t="e">
        <f>VLOOKUP($B124,GtP!$A:$DD,MATCH("G12/13_0-2",GtP!$A$1:$DD$1,0),FALSE)</f>
        <v>#N/A</v>
      </c>
      <c r="AA124" s="155"/>
      <c r="AB124" s="143" t="e">
        <f t="shared" si="35"/>
        <v>#N/A</v>
      </c>
      <c r="AC124" s="315" t="str">
        <f t="shared" si="36"/>
        <v/>
      </c>
      <c r="AD124" s="349" t="str">
        <f t="shared" si="37"/>
        <v/>
      </c>
      <c r="AE124" s="349" t="str">
        <f t="shared" si="38"/>
        <v/>
      </c>
      <c r="AF124" s="311" t="str">
        <f t="shared" si="39"/>
        <v/>
      </c>
      <c r="AG124" s="141" t="e">
        <f>_xlfn.CONCAT(IF(AT124="","-","B"),IF(BG124="","-","I"),VLOOKUP($B124,GtP!$A:$BB,MATCH("Gs_0-1",GtP!$A$1:$BB$1,0),FALSE))</f>
        <v>#N/A</v>
      </c>
      <c r="AH124" s="140" t="e">
        <f>_xlfn.CONCAT(IF(AU124="","-","B"),IF(BH124="","-","I"),VLOOKUP($B124,GtP!$A:$BB,MATCH("Gs_0-1",GtP!$A$1:$BB$1,0),FALSE))</f>
        <v>#N/A</v>
      </c>
      <c r="AI124" s="140" t="e">
        <f>_xlfn.CONCAT(IF(AV124="","-","B"),IF(BI124="","-","I"),VLOOKUP($B124,GtP!$A:$BB,MATCH("Gi/o_0-1",GtP!$A$1:$BB$1,0),FALSE))</f>
        <v>#N/A</v>
      </c>
      <c r="AJ124" s="140" t="e">
        <f>_xlfn.CONCAT(IF(AW124="","-","B"),IF(BJ124="","-","I"),VLOOKUP($B124,GtP!$A:$BB,MATCH("Gi/o_0-1",GtP!$A$1:$BB$1,0),FALSE))</f>
        <v>#N/A</v>
      </c>
      <c r="AK124" s="140" t="e">
        <f>_xlfn.CONCAT(IF(AX124="","-","B"),IF(BK124="","-","I"),VLOOKUP($B124,GtP!$A:$BB,MATCH("Gi/o_0-1",GtP!$A$1:$BB$1,0),FALSE))</f>
        <v>#N/A</v>
      </c>
      <c r="AL124" s="140" t="e">
        <f>_xlfn.CONCAT(IF(AY124="","-","B"),IF(BL124="","-","I"),VLOOKUP($B124,GtP!$A:$BB,MATCH("Gi/o_0-1",GtP!$A$1:$BB$1,0),FALSE))</f>
        <v>#N/A</v>
      </c>
      <c r="AM124" s="140" t="e">
        <f>_xlfn.CONCAT(IF(AZ124="","-","B"),IF(BM124="","-","I"),VLOOKUP($B124,GtP!$A:$BB,MATCH("Gi/o_0-1",GtP!$A$1:$BB$1,0),FALSE))</f>
        <v>#N/A</v>
      </c>
      <c r="AN124" s="140" t="e">
        <f>_xlfn.CONCAT(IF(BA124="","-","B"),IF(BN124="","-","I"),VLOOKUP($B124,GtP!$A:$BB,MATCH("Gq/11_0-1",GtP!$A$1:$BB$1,0),FALSE))</f>
        <v>#N/A</v>
      </c>
      <c r="AO124" s="140" t="e">
        <f>_xlfn.CONCAT(IF(BB124="","-","B"),IF(BO124="","-","I"),VLOOKUP($B124,GtP!$A:$BB,MATCH("Gq/11_0-1",GtP!$A$1:$BB$1,0),FALSE))</f>
        <v>#N/A</v>
      </c>
      <c r="AP124" s="140" t="e">
        <f>_xlfn.CONCAT(IF(BC124="","-","B"),IF(BP124="","-","I"),VLOOKUP($B124,GtP!$A:$BB,MATCH("Gq/11_0-1",GtP!$A$1:$BB$1,0),FALSE))</f>
        <v>#N/A</v>
      </c>
      <c r="AQ124" s="140" t="e">
        <f>_xlfn.CONCAT(IF(BD124="","-","B"),IF(BQ124="","-","I"),VLOOKUP($B124,GtP!$A:$BB,MATCH("Gq/11_0-1",GtP!$A$1:$BB$1,0),FALSE))</f>
        <v>#N/A</v>
      </c>
      <c r="AR124" s="140" t="e">
        <f>_xlfn.CONCAT(IF(BE124="","-","B"),IF(BR124="","-","I"),VLOOKUP($B124,GtP!$A:$BB,MATCH("G12/13_0-1",GtP!$A$1:$BB$1,0),FALSE))</f>
        <v>#N/A</v>
      </c>
      <c r="AS124" s="140" t="e">
        <f>_xlfn.CONCAT(IF(BF124="","-","B"),IF(BS124="","-","I"),VLOOKUP($B124,GtP!$A:$BB,MATCH("G12/13_0-1",GtP!$A$1:$BB$1,0),FALSE))</f>
        <v>#N/A</v>
      </c>
      <c r="AT124" s="139" t="str">
        <f>_xlfn.IFNA(VLOOKUP($B124,'B-LogEmaxOverpEC50'!$A:$AL,MATCH(AT$1,'B-LogEmaxOverpEC50'!$A$1:$AL$1,0),FALSE),"")</f>
        <v/>
      </c>
      <c r="AU124" s="136" t="str">
        <f>_xlfn.IFNA(VLOOKUP($B124,'B-LogEmaxOverpEC50'!$A:$AL,MATCH(AU$1,'B-LogEmaxOverpEC50'!$A$1:$AL$1,0),FALSE),"")</f>
        <v/>
      </c>
      <c r="AV124" s="152" t="str">
        <f>_xlfn.IFNA(VLOOKUP($B124,'B-LogEmaxOverpEC50'!$A:$AL,MATCH(AV$1,'B-LogEmaxOverpEC50'!$A$1:$AL$1,0),FALSE),"")</f>
        <v/>
      </c>
      <c r="AW124" s="152" t="str">
        <f>_xlfn.IFNA(VLOOKUP($B124,'B-LogEmaxOverpEC50'!$A:$AL,MATCH(AW$1,'B-LogEmaxOverpEC50'!$A$1:$AL$1,0),FALSE),"")</f>
        <v/>
      </c>
      <c r="AX124" s="152" t="str">
        <f>_xlfn.IFNA(VLOOKUP($B124,'B-LogEmaxOverpEC50'!$A:$AL,MATCH(AX$1,'B-LogEmaxOverpEC50'!$A$1:$AL$1,0),FALSE),"")</f>
        <v/>
      </c>
      <c r="AY124" s="152" t="str">
        <f>_xlfn.IFNA(VLOOKUP($B124,'B-LogEmaxOverpEC50'!$A:$AL,MATCH(AY$1,'B-LogEmaxOverpEC50'!$A$1:$AL$1,0),FALSE),"")</f>
        <v/>
      </c>
      <c r="AZ124" s="152" t="str">
        <f>_xlfn.IFNA(VLOOKUP($B124,'B-LogEmaxOverpEC50'!$A:$AL,MATCH(AZ$1,'B-LogEmaxOverpEC50'!$A$1:$AL$1,0),FALSE),"")</f>
        <v/>
      </c>
      <c r="BA124" s="152" t="str">
        <f>_xlfn.IFNA(VLOOKUP($B124,'B-LogEmaxOverpEC50'!$A:$AL,MATCH(BA$1,'B-LogEmaxOverpEC50'!$A$1:$AL$1,0),FALSE),"")</f>
        <v/>
      </c>
      <c r="BB124" s="152" t="str">
        <f>_xlfn.IFNA(VLOOKUP($B124,'B-LogEmaxOverpEC50'!$A:$AL,MATCH(BB$1,'B-LogEmaxOverpEC50'!$A$1:$AL$1,0),FALSE),"")</f>
        <v/>
      </c>
      <c r="BC124" s="152" t="str">
        <f>_xlfn.IFNA(VLOOKUP($B124,'B-LogEmaxOverpEC50'!$A:$AL,MATCH(BC$1,'B-LogEmaxOverpEC50'!$A$1:$AL$1,0),FALSE),"")</f>
        <v/>
      </c>
      <c r="BD124" s="152" t="str">
        <f>_xlfn.IFNA(VLOOKUP($B124,'B-LogEmaxOverpEC50'!$A:$AL,MATCH(BD$1,'B-LogEmaxOverpEC50'!$A$1:$AL$1,0),FALSE),"")</f>
        <v/>
      </c>
      <c r="BE124" s="152" t="str">
        <f>_xlfn.IFNA(VLOOKUP($B124,'B-LogEmaxOverpEC50'!$A:$AL,MATCH(BE$1,'B-LogEmaxOverpEC50'!$A$1:$AL$1,0),FALSE),"")</f>
        <v/>
      </c>
      <c r="BF124" s="152" t="str">
        <f>_xlfn.IFNA(VLOOKUP($B124,'B-LogEmaxOverpEC50'!$A:$AL,MATCH(BF$1,'B-LogEmaxOverpEC50'!$A$1:$AL$1,0),FALSE),"")</f>
        <v/>
      </c>
      <c r="BG124" s="137">
        <f>_xlfn.IFNA(VLOOKUP($B124,'I-LogEmaxOverpEC50'!$A:$AR,MATCH(BG$1,'I-LogEmaxOverpEC50'!$A$1:$AR$1,0),FALSE),"")</f>
        <v>8.4019218211382842</v>
      </c>
      <c r="BH124" s="136">
        <f>_xlfn.IFNA(VLOOKUP($B124,'I-LogEmaxOverpEC50'!$A:$AR,MATCH(BH$1,'I-LogEmaxOverpEC50'!$A$1:$AR$1,0),FALSE),"")</f>
        <v>8.2905857265685867</v>
      </c>
      <c r="BI124" s="136">
        <f>_xlfn.IFNA(VLOOKUP($B124,'I-LogEmaxOverpEC50'!$A:$AR,MATCH(BI$1,'I-LogEmaxOverpEC50'!$A$1:$AR$1,0),FALSE),"")</f>
        <v>9.6181133837758903</v>
      </c>
      <c r="BJ124" s="136">
        <f>_xlfn.IFNA(VLOOKUP($B124,'I-LogEmaxOverpEC50'!$A:$AR,MATCH(BJ$1,'I-LogEmaxOverpEC50'!$A$1:$AR$1,0),FALSE),"")</f>
        <v>9.6181133837758903</v>
      </c>
      <c r="BK124" s="136">
        <f>_xlfn.IFNA(VLOOKUP($B124,'I-LogEmaxOverpEC50'!$A:$AR,MATCH(BK$1,'I-LogEmaxOverpEC50'!$A$1:$AR$1,0),FALSE),"")</f>
        <v>9.8693526333297417</v>
      </c>
      <c r="BL124" s="136">
        <f>_xlfn.IFNA(VLOOKUP($B124,'I-LogEmaxOverpEC50'!$A:$AR,MATCH(BL$1,'I-LogEmaxOverpEC50'!$A$1:$AR$1,0),FALSE),"")</f>
        <v>9.8693526333297417</v>
      </c>
      <c r="BM124" s="136">
        <f>_xlfn.IFNA(VLOOKUP($B124,'I-LogEmaxOverpEC50'!$A:$AR,MATCH(BM$1,'I-LogEmaxOverpEC50'!$A$1:$AR$1,0),FALSE),"")</f>
        <v>10.288901472083134</v>
      </c>
      <c r="BN124" s="136">
        <f>_xlfn.IFNA(VLOOKUP($B124,'I-LogEmaxOverpEC50'!$A:$AR,MATCH(BN$1,'I-LogEmaxOverpEC50'!$A$1:$AR$1,0),FALSE),"")</f>
        <v>9.4757708028666183</v>
      </c>
      <c r="BO124" s="136">
        <f>_xlfn.IFNA(VLOOKUP($B124,'I-LogEmaxOverpEC50'!$A:$AR,MATCH(BO$1,'I-LogEmaxOverpEC50'!$A$1:$AR$1,0),FALSE),"")</f>
        <v>9.4757708028666183</v>
      </c>
      <c r="BP124" s="136">
        <f>_xlfn.IFNA(VLOOKUP($B124,'I-LogEmaxOverpEC50'!$A:$AR,MATCH(BP$1,'I-LogEmaxOverpEC50'!$A$1:$AR$1,0),FALSE),"")</f>
        <v>9.913657031593937</v>
      </c>
      <c r="BQ124" s="136">
        <f>_xlfn.IFNA(VLOOKUP($B124,'I-LogEmaxOverpEC50'!$A:$AR,MATCH(BQ$1,'I-LogEmaxOverpEC50'!$A$1:$AR$1,0),FALSE),"")</f>
        <v>9.1749477891564215</v>
      </c>
      <c r="BR124" s="136">
        <f>_xlfn.IFNA(VLOOKUP($B124,'I-LogEmaxOverpEC50'!$A:$AR,MATCH(BR$1,'I-LogEmaxOverpEC50'!$A$1:$AR$1,0),FALSE),"")</f>
        <v>10.257775543594496</v>
      </c>
      <c r="BS124" s="136" t="str">
        <f>_xlfn.IFNA(VLOOKUP($B124,'I-LogEmaxOverpEC50'!$A:$AR,MATCH(BS$1,'I-LogEmaxOverpEC50'!$A$1:$AR$1,0),FALSE),"")</f>
        <v/>
      </c>
      <c r="BT124" s="135"/>
      <c r="BU124" s="135"/>
      <c r="BV124" s="135"/>
      <c r="BW124" s="135"/>
      <c r="BX124" s="135"/>
      <c r="BY124" s="135"/>
      <c r="BZ124" s="135"/>
      <c r="CA124" s="135"/>
      <c r="CB124" s="135"/>
      <c r="CC124" s="135"/>
      <c r="CD124" s="135"/>
      <c r="CE124" s="135"/>
      <c r="CF124" s="135"/>
      <c r="CG124" s="135"/>
      <c r="CH124" s="135"/>
      <c r="CI124" s="135"/>
      <c r="CJ124" s="135"/>
    </row>
    <row r="125" spans="1:88" s="161" customFormat="1" x14ac:dyDescent="0.2">
      <c r="A125" s="146" t="e" cm="1">
        <f t="array" ref="A125">_xlfn.IFS(SUM(F125:R125)&gt;0,1,AB125&gt;0,2,TRUE,3)</f>
        <v>#N/A</v>
      </c>
      <c r="B125" s="146" t="s">
        <v>130</v>
      </c>
      <c r="C125" s="162"/>
      <c r="D125" s="151" t="str">
        <f>_xlfn.XLOOKUP(B125,RecNamesAll!A:A,RecNamesAll!E:E)</f>
        <v>A</v>
      </c>
      <c r="E125" s="150" t="str">
        <f>_xlfn.XLOOKUP(B125,RecNamesAll!A:A,RecNamesAll!C:C)</f>
        <v>S1P3</v>
      </c>
      <c r="F125" s="160" t="e">
        <f t="shared" si="20"/>
        <v>#N/A</v>
      </c>
      <c r="G125" s="159" t="e">
        <f t="shared" si="21"/>
        <v>#N/A</v>
      </c>
      <c r="H125" s="159" t="e">
        <f t="shared" si="22"/>
        <v>#N/A</v>
      </c>
      <c r="I125" s="159" t="e">
        <f t="shared" si="23"/>
        <v>#N/A</v>
      </c>
      <c r="J125" s="159" t="e">
        <f t="shared" si="24"/>
        <v>#N/A</v>
      </c>
      <c r="K125" s="159" t="e">
        <f t="shared" si="25"/>
        <v>#N/A</v>
      </c>
      <c r="L125" s="159" t="e">
        <f t="shared" si="26"/>
        <v>#N/A</v>
      </c>
      <c r="M125" s="159" t="e">
        <f t="shared" si="27"/>
        <v>#N/A</v>
      </c>
      <c r="N125" s="159" t="e">
        <f t="shared" si="28"/>
        <v>#N/A</v>
      </c>
      <c r="O125" s="159" t="e">
        <f t="shared" si="29"/>
        <v>#N/A</v>
      </c>
      <c r="P125" s="159" t="e">
        <f t="shared" si="30"/>
        <v>#N/A</v>
      </c>
      <c r="Q125" s="159" t="e">
        <f t="shared" si="31"/>
        <v>#N/A</v>
      </c>
      <c r="R125" s="159" t="e">
        <f t="shared" si="32"/>
        <v>#N/A</v>
      </c>
      <c r="S125" s="147"/>
      <c r="T125" s="147"/>
      <c r="U125" s="146" t="str">
        <f t="shared" si="33"/>
        <v>A</v>
      </c>
      <c r="V125" s="145" t="str">
        <f t="shared" si="34"/>
        <v>S1P3</v>
      </c>
      <c r="W125" s="157" t="e">
        <f>VLOOKUP($B125,GtP!$A:$DD,MATCH("Gs_0-2",GtP!$A$1:$DD$1,0),FALSE)</f>
        <v>#N/A</v>
      </c>
      <c r="X125" s="156" t="e">
        <f>VLOOKUP($B125,GtP!$A:$DD,MATCH("Gi/o_0-2",GtP!$A$1:$DD$1,0),FALSE)</f>
        <v>#N/A</v>
      </c>
      <c r="Y125" s="156" t="e">
        <f>VLOOKUP($B125,GtP!$A:$DD,MATCH("Gq/11_0-2",GtP!$A$1:$DD$1,0),FALSE)</f>
        <v>#N/A</v>
      </c>
      <c r="Z125" s="156" t="e">
        <f>VLOOKUP($B125,GtP!$A:$DD,MATCH("G12/13_0-2",GtP!$A$1:$DD$1,0),FALSE)</f>
        <v>#N/A</v>
      </c>
      <c r="AA125" s="155"/>
      <c r="AB125" s="143" t="e">
        <f t="shared" si="35"/>
        <v>#N/A</v>
      </c>
      <c r="AC125" s="315" t="str">
        <f t="shared" si="36"/>
        <v/>
      </c>
      <c r="AD125" s="349" t="str">
        <f t="shared" si="37"/>
        <v/>
      </c>
      <c r="AE125" s="349" t="str">
        <f t="shared" si="38"/>
        <v/>
      </c>
      <c r="AF125" s="311" t="str">
        <f t="shared" si="39"/>
        <v/>
      </c>
      <c r="AG125" s="141" t="e">
        <f>_xlfn.CONCAT(IF(AT125="","-","B"),IF(BG125="","-","I"),VLOOKUP($B125,GtP!$A:$BB,MATCH("Gs_0-1",GtP!$A$1:$BB$1,0),FALSE))</f>
        <v>#N/A</v>
      </c>
      <c r="AH125" s="140" t="e">
        <f>_xlfn.CONCAT(IF(AU125="","-","B"),IF(BH125="","-","I"),VLOOKUP($B125,GtP!$A:$BB,MATCH("Gs_0-1",GtP!$A$1:$BB$1,0),FALSE))</f>
        <v>#N/A</v>
      </c>
      <c r="AI125" s="140" t="e">
        <f>_xlfn.CONCAT(IF(AV125="","-","B"),IF(BI125="","-","I"),VLOOKUP($B125,GtP!$A:$BB,MATCH("Gi/o_0-1",GtP!$A$1:$BB$1,0),FALSE))</f>
        <v>#N/A</v>
      </c>
      <c r="AJ125" s="140" t="e">
        <f>_xlfn.CONCAT(IF(AW125="","-","B"),IF(BJ125="","-","I"),VLOOKUP($B125,GtP!$A:$BB,MATCH("Gi/o_0-1",GtP!$A$1:$BB$1,0),FALSE))</f>
        <v>#N/A</v>
      </c>
      <c r="AK125" s="140" t="e">
        <f>_xlfn.CONCAT(IF(AX125="","-","B"),IF(BK125="","-","I"),VLOOKUP($B125,GtP!$A:$BB,MATCH("Gi/o_0-1",GtP!$A$1:$BB$1,0),FALSE))</f>
        <v>#N/A</v>
      </c>
      <c r="AL125" s="140" t="e">
        <f>_xlfn.CONCAT(IF(AY125="","-","B"),IF(BL125="","-","I"),VLOOKUP($B125,GtP!$A:$BB,MATCH("Gi/o_0-1",GtP!$A$1:$BB$1,0),FALSE))</f>
        <v>#N/A</v>
      </c>
      <c r="AM125" s="140" t="e">
        <f>_xlfn.CONCAT(IF(AZ125="","-","B"),IF(BM125="","-","I"),VLOOKUP($B125,GtP!$A:$BB,MATCH("Gi/o_0-1",GtP!$A$1:$BB$1,0),FALSE))</f>
        <v>#N/A</v>
      </c>
      <c r="AN125" s="140" t="e">
        <f>_xlfn.CONCAT(IF(BA125="","-","B"),IF(BN125="","-","I"),VLOOKUP($B125,GtP!$A:$BB,MATCH("Gq/11_0-1",GtP!$A$1:$BB$1,0),FALSE))</f>
        <v>#N/A</v>
      </c>
      <c r="AO125" s="140" t="e">
        <f>_xlfn.CONCAT(IF(BB125="","-","B"),IF(BO125="","-","I"),VLOOKUP($B125,GtP!$A:$BB,MATCH("Gq/11_0-1",GtP!$A$1:$BB$1,0),FALSE))</f>
        <v>#N/A</v>
      </c>
      <c r="AP125" s="140" t="e">
        <f>_xlfn.CONCAT(IF(BC125="","-","B"),IF(BP125="","-","I"),VLOOKUP($B125,GtP!$A:$BB,MATCH("Gq/11_0-1",GtP!$A$1:$BB$1,0),FALSE))</f>
        <v>#N/A</v>
      </c>
      <c r="AQ125" s="140" t="e">
        <f>_xlfn.CONCAT(IF(BD125="","-","B"),IF(BQ125="","-","I"),VLOOKUP($B125,GtP!$A:$BB,MATCH("Gq/11_0-1",GtP!$A$1:$BB$1,0),FALSE))</f>
        <v>#N/A</v>
      </c>
      <c r="AR125" s="140" t="e">
        <f>_xlfn.CONCAT(IF(BE125="","-","B"),IF(BR125="","-","I"),VLOOKUP($B125,GtP!$A:$BB,MATCH("G12/13_0-1",GtP!$A$1:$BB$1,0),FALSE))</f>
        <v>#N/A</v>
      </c>
      <c r="AS125" s="140" t="e">
        <f>_xlfn.CONCAT(IF(BF125="","-","B"),IF(BS125="","-","I"),VLOOKUP($B125,GtP!$A:$BB,MATCH("G12/13_0-1",GtP!$A$1:$BB$1,0),FALSE))</f>
        <v>#N/A</v>
      </c>
      <c r="AT125" s="139" t="str">
        <f>_xlfn.IFNA(VLOOKUP($B125,'B-LogEmaxOverpEC50'!$A:$AL,MATCH(AT$1,'B-LogEmaxOverpEC50'!$A$1:$AL$1,0),FALSE),"")</f>
        <v/>
      </c>
      <c r="AU125" s="136" t="str">
        <f>_xlfn.IFNA(VLOOKUP($B125,'B-LogEmaxOverpEC50'!$A:$AL,MATCH(AU$1,'B-LogEmaxOverpEC50'!$A$1:$AL$1,0),FALSE),"")</f>
        <v/>
      </c>
      <c r="AV125" s="152" t="str">
        <f>_xlfn.IFNA(VLOOKUP($B125,'B-LogEmaxOverpEC50'!$A:$AL,MATCH(AV$1,'B-LogEmaxOverpEC50'!$A$1:$AL$1,0),FALSE),"")</f>
        <v/>
      </c>
      <c r="AW125" s="152" t="str">
        <f>_xlfn.IFNA(VLOOKUP($B125,'B-LogEmaxOverpEC50'!$A:$AL,MATCH(AW$1,'B-LogEmaxOverpEC50'!$A$1:$AL$1,0),FALSE),"")</f>
        <v/>
      </c>
      <c r="AX125" s="152" t="str">
        <f>_xlfn.IFNA(VLOOKUP($B125,'B-LogEmaxOverpEC50'!$A:$AL,MATCH(AX$1,'B-LogEmaxOverpEC50'!$A$1:$AL$1,0),FALSE),"")</f>
        <v/>
      </c>
      <c r="AY125" s="152" t="str">
        <f>_xlfn.IFNA(VLOOKUP($B125,'B-LogEmaxOverpEC50'!$A:$AL,MATCH(AY$1,'B-LogEmaxOverpEC50'!$A$1:$AL$1,0),FALSE),"")</f>
        <v/>
      </c>
      <c r="AZ125" s="152" t="str">
        <f>_xlfn.IFNA(VLOOKUP($B125,'B-LogEmaxOverpEC50'!$A:$AL,MATCH(AZ$1,'B-LogEmaxOverpEC50'!$A$1:$AL$1,0),FALSE),"")</f>
        <v/>
      </c>
      <c r="BA125" s="152" t="str">
        <f>_xlfn.IFNA(VLOOKUP($B125,'B-LogEmaxOverpEC50'!$A:$AL,MATCH(BA$1,'B-LogEmaxOverpEC50'!$A$1:$AL$1,0),FALSE),"")</f>
        <v/>
      </c>
      <c r="BB125" s="152" t="str">
        <f>_xlfn.IFNA(VLOOKUP($B125,'B-LogEmaxOverpEC50'!$A:$AL,MATCH(BB$1,'B-LogEmaxOverpEC50'!$A$1:$AL$1,0),FALSE),"")</f>
        <v/>
      </c>
      <c r="BC125" s="152" t="str">
        <f>_xlfn.IFNA(VLOOKUP($B125,'B-LogEmaxOverpEC50'!$A:$AL,MATCH(BC$1,'B-LogEmaxOverpEC50'!$A$1:$AL$1,0),FALSE),"")</f>
        <v/>
      </c>
      <c r="BD125" s="152" t="str">
        <f>_xlfn.IFNA(VLOOKUP($B125,'B-LogEmaxOverpEC50'!$A:$AL,MATCH(BD$1,'B-LogEmaxOverpEC50'!$A$1:$AL$1,0),FALSE),"")</f>
        <v/>
      </c>
      <c r="BE125" s="152" t="str">
        <f>_xlfn.IFNA(VLOOKUP($B125,'B-LogEmaxOverpEC50'!$A:$AL,MATCH(BE$1,'B-LogEmaxOverpEC50'!$A$1:$AL$1,0),FALSE),"")</f>
        <v/>
      </c>
      <c r="BF125" s="152" t="str">
        <f>_xlfn.IFNA(VLOOKUP($B125,'B-LogEmaxOverpEC50'!$A:$AL,MATCH(BF$1,'B-LogEmaxOverpEC50'!$A$1:$AL$1,0),FALSE),"")</f>
        <v/>
      </c>
      <c r="BG125" s="137">
        <f>_xlfn.IFNA(VLOOKUP($B125,'I-LogEmaxOverpEC50'!$A:$AR,MATCH(BG$1,'I-LogEmaxOverpEC50'!$A$1:$AR$1,0),FALSE),"")</f>
        <v>8.3972265272610009</v>
      </c>
      <c r="BH125" s="136">
        <f>_xlfn.IFNA(VLOOKUP($B125,'I-LogEmaxOverpEC50'!$A:$AR,MATCH(BH$1,'I-LogEmaxOverpEC50'!$A$1:$AR$1,0),FALSE),"")</f>
        <v>8.3645118443763824</v>
      </c>
      <c r="BI125" s="136">
        <f>_xlfn.IFNA(VLOOKUP($B125,'I-LogEmaxOverpEC50'!$A:$AR,MATCH(BI$1,'I-LogEmaxOverpEC50'!$A$1:$AR$1,0),FALSE),"")</f>
        <v>9.2806178960534584</v>
      </c>
      <c r="BJ125" s="136">
        <f>_xlfn.IFNA(VLOOKUP($B125,'I-LogEmaxOverpEC50'!$A:$AR,MATCH(BJ$1,'I-LogEmaxOverpEC50'!$A$1:$AR$1,0),FALSE),"")</f>
        <v>9.2806178960534584</v>
      </c>
      <c r="BK125" s="136">
        <f>_xlfn.IFNA(VLOOKUP($B125,'I-LogEmaxOverpEC50'!$A:$AR,MATCH(BK$1,'I-LogEmaxOverpEC50'!$A$1:$AR$1,0),FALSE),"")</f>
        <v>9.3747099562029117</v>
      </c>
      <c r="BL125" s="136">
        <f>_xlfn.IFNA(VLOOKUP($B125,'I-LogEmaxOverpEC50'!$A:$AR,MATCH(BL$1,'I-LogEmaxOverpEC50'!$A$1:$AR$1,0),FALSE),"")</f>
        <v>9.3747099562029117</v>
      </c>
      <c r="BM125" s="136">
        <f>_xlfn.IFNA(VLOOKUP($B125,'I-LogEmaxOverpEC50'!$A:$AR,MATCH(BM$1,'I-LogEmaxOverpEC50'!$A$1:$AR$1,0),FALSE),"")</f>
        <v>9.3206638534806601</v>
      </c>
      <c r="BN125" s="136">
        <f>_xlfn.IFNA(VLOOKUP($B125,'I-LogEmaxOverpEC50'!$A:$AR,MATCH(BN$1,'I-LogEmaxOverpEC50'!$A$1:$AR$1,0),FALSE),"")</f>
        <v>9.0669227196115827</v>
      </c>
      <c r="BO125" s="136">
        <f>_xlfn.IFNA(VLOOKUP($B125,'I-LogEmaxOverpEC50'!$A:$AR,MATCH(BO$1,'I-LogEmaxOverpEC50'!$A$1:$AR$1,0),FALSE),"")</f>
        <v>9.0669227196115827</v>
      </c>
      <c r="BP125" s="136">
        <f>_xlfn.IFNA(VLOOKUP($B125,'I-LogEmaxOverpEC50'!$A:$AR,MATCH(BP$1,'I-LogEmaxOverpEC50'!$A$1:$AR$1,0),FALSE),"")</f>
        <v>9.1873111773434992</v>
      </c>
      <c r="BQ125" s="136">
        <f>_xlfn.IFNA(VLOOKUP($B125,'I-LogEmaxOverpEC50'!$A:$AR,MATCH(BQ$1,'I-LogEmaxOverpEC50'!$A$1:$AR$1,0),FALSE),"")</f>
        <v>9.3067784761909547</v>
      </c>
      <c r="BR125" s="136">
        <f>_xlfn.IFNA(VLOOKUP($B125,'I-LogEmaxOverpEC50'!$A:$AR,MATCH(BR$1,'I-LogEmaxOverpEC50'!$A$1:$AR$1,0),FALSE),"")</f>
        <v>9.3682031886892929</v>
      </c>
      <c r="BS125" s="136">
        <f>_xlfn.IFNA(VLOOKUP($B125,'I-LogEmaxOverpEC50'!$A:$AR,MATCH(BS$1,'I-LogEmaxOverpEC50'!$A$1:$AR$1,0),FALSE),"")</f>
        <v>9.2081378275432577</v>
      </c>
      <c r="BT125" s="135"/>
      <c r="BU125" s="135"/>
      <c r="BV125" s="135"/>
      <c r="BW125" s="135"/>
      <c r="BX125" s="135"/>
      <c r="BY125" s="135"/>
      <c r="BZ125" s="135"/>
      <c r="CA125" s="135"/>
      <c r="CB125" s="135"/>
      <c r="CC125" s="135"/>
      <c r="CD125" s="135"/>
      <c r="CE125" s="135"/>
      <c r="CF125" s="135"/>
      <c r="CG125" s="135"/>
      <c r="CH125" s="135"/>
      <c r="CI125" s="135"/>
      <c r="CJ125" s="135"/>
    </row>
    <row r="126" spans="1:88" s="161" customFormat="1" x14ac:dyDescent="0.2">
      <c r="A126" s="146" t="e" cm="1">
        <f t="array" ref="A126">_xlfn.IFS(SUM(F126:R126)&gt;0,1,AB126&gt;0,2,TRUE,3)</f>
        <v>#N/A</v>
      </c>
      <c r="B126" s="146" t="s">
        <v>131</v>
      </c>
      <c r="C126" s="162"/>
      <c r="D126" s="151" t="str">
        <f>_xlfn.XLOOKUP(B126,RecNamesAll!A:A,RecNamesAll!E:E)</f>
        <v>A</v>
      </c>
      <c r="E126" s="150" t="str">
        <f>_xlfn.XLOOKUP(B126,RecNamesAll!A:A,RecNamesAll!C:C)</f>
        <v>S1P5</v>
      </c>
      <c r="F126" s="160" t="e">
        <f t="shared" si="20"/>
        <v>#N/A</v>
      </c>
      <c r="G126" s="159" t="e">
        <f t="shared" si="21"/>
        <v>#N/A</v>
      </c>
      <c r="H126" s="159" t="e">
        <f t="shared" si="22"/>
        <v>#N/A</v>
      </c>
      <c r="I126" s="159" t="e">
        <f t="shared" si="23"/>
        <v>#N/A</v>
      </c>
      <c r="J126" s="159" t="e">
        <f t="shared" si="24"/>
        <v>#N/A</v>
      </c>
      <c r="K126" s="159" t="e">
        <f t="shared" si="25"/>
        <v>#N/A</v>
      </c>
      <c r="L126" s="159" t="e">
        <f t="shared" si="26"/>
        <v>#N/A</v>
      </c>
      <c r="M126" s="159" t="e">
        <f t="shared" si="27"/>
        <v>#N/A</v>
      </c>
      <c r="N126" s="159" t="e">
        <f t="shared" si="28"/>
        <v>#N/A</v>
      </c>
      <c r="O126" s="159" t="e">
        <f t="shared" si="29"/>
        <v>#N/A</v>
      </c>
      <c r="P126" s="159" t="e">
        <f t="shared" si="30"/>
        <v>#N/A</v>
      </c>
      <c r="Q126" s="159" t="e">
        <f t="shared" si="31"/>
        <v>#N/A</v>
      </c>
      <c r="R126" s="159" t="e">
        <f t="shared" si="32"/>
        <v>#N/A</v>
      </c>
      <c r="S126" s="147"/>
      <c r="T126" s="147"/>
      <c r="U126" s="146" t="str">
        <f t="shared" si="33"/>
        <v>A</v>
      </c>
      <c r="V126" s="145" t="str">
        <f t="shared" si="34"/>
        <v>S1P5</v>
      </c>
      <c r="W126" s="157" t="e">
        <f>VLOOKUP($B126,GtP!$A:$DD,MATCH("Gs_0-2",GtP!$A$1:$DD$1,0),FALSE)</f>
        <v>#N/A</v>
      </c>
      <c r="X126" s="156" t="e">
        <f>VLOOKUP($B126,GtP!$A:$DD,MATCH("Gi/o_0-2",GtP!$A$1:$DD$1,0),FALSE)</f>
        <v>#N/A</v>
      </c>
      <c r="Y126" s="156" t="e">
        <f>VLOOKUP($B126,GtP!$A:$DD,MATCH("Gq/11_0-2",GtP!$A$1:$DD$1,0),FALSE)</f>
        <v>#N/A</v>
      </c>
      <c r="Z126" s="156" t="e">
        <f>VLOOKUP($B126,GtP!$A:$DD,MATCH("G12/13_0-2",GtP!$A$1:$DD$1,0),FALSE)</f>
        <v>#N/A</v>
      </c>
      <c r="AA126" s="155"/>
      <c r="AB126" s="143" t="e">
        <f t="shared" si="35"/>
        <v>#N/A</v>
      </c>
      <c r="AC126" s="315" t="str">
        <f t="shared" si="36"/>
        <v/>
      </c>
      <c r="AD126" s="349" t="str">
        <f t="shared" si="37"/>
        <v/>
      </c>
      <c r="AE126" s="349" t="str">
        <f t="shared" si="38"/>
        <v/>
      </c>
      <c r="AF126" s="311" t="str">
        <f t="shared" si="39"/>
        <v/>
      </c>
      <c r="AG126" s="141" t="e">
        <f>_xlfn.CONCAT(IF(AT126="","-","B"),IF(BG126="","-","I"),VLOOKUP($B126,GtP!$A:$BB,MATCH("Gs_0-1",GtP!$A$1:$BB$1,0),FALSE))</f>
        <v>#N/A</v>
      </c>
      <c r="AH126" s="140" t="e">
        <f>_xlfn.CONCAT(IF(AU126="","-","B"),IF(BH126="","-","I"),VLOOKUP($B126,GtP!$A:$BB,MATCH("Gs_0-1",GtP!$A$1:$BB$1,0),FALSE))</f>
        <v>#N/A</v>
      </c>
      <c r="AI126" s="140" t="e">
        <f>_xlfn.CONCAT(IF(AV126="","-","B"),IF(BI126="","-","I"),VLOOKUP($B126,GtP!$A:$BB,MATCH("Gi/o_0-1",GtP!$A$1:$BB$1,0),FALSE))</f>
        <v>#N/A</v>
      </c>
      <c r="AJ126" s="140" t="e">
        <f>_xlfn.CONCAT(IF(AW126="","-","B"),IF(BJ126="","-","I"),VLOOKUP($B126,GtP!$A:$BB,MATCH("Gi/o_0-1",GtP!$A$1:$BB$1,0),FALSE))</f>
        <v>#N/A</v>
      </c>
      <c r="AK126" s="140" t="e">
        <f>_xlfn.CONCAT(IF(AX126="","-","B"),IF(BK126="","-","I"),VLOOKUP($B126,GtP!$A:$BB,MATCH("Gi/o_0-1",GtP!$A$1:$BB$1,0),FALSE))</f>
        <v>#N/A</v>
      </c>
      <c r="AL126" s="140" t="e">
        <f>_xlfn.CONCAT(IF(AY126="","-","B"),IF(BL126="","-","I"),VLOOKUP($B126,GtP!$A:$BB,MATCH("Gi/o_0-1",GtP!$A$1:$BB$1,0),FALSE))</f>
        <v>#N/A</v>
      </c>
      <c r="AM126" s="140" t="e">
        <f>_xlfn.CONCAT(IF(AZ126="","-","B"),IF(BM126="","-","I"),VLOOKUP($B126,GtP!$A:$BB,MATCH("Gi/o_0-1",GtP!$A$1:$BB$1,0),FALSE))</f>
        <v>#N/A</v>
      </c>
      <c r="AN126" s="140" t="e">
        <f>_xlfn.CONCAT(IF(BA126="","-","B"),IF(BN126="","-","I"),VLOOKUP($B126,GtP!$A:$BB,MATCH("Gq/11_0-1",GtP!$A$1:$BB$1,0),FALSE))</f>
        <v>#N/A</v>
      </c>
      <c r="AO126" s="140" t="e">
        <f>_xlfn.CONCAT(IF(BB126="","-","B"),IF(BO126="","-","I"),VLOOKUP($B126,GtP!$A:$BB,MATCH("Gq/11_0-1",GtP!$A$1:$BB$1,0),FALSE))</f>
        <v>#N/A</v>
      </c>
      <c r="AP126" s="140" t="e">
        <f>_xlfn.CONCAT(IF(BC126="","-","B"),IF(BP126="","-","I"),VLOOKUP($B126,GtP!$A:$BB,MATCH("Gq/11_0-1",GtP!$A$1:$BB$1,0),FALSE))</f>
        <v>#N/A</v>
      </c>
      <c r="AQ126" s="140" t="e">
        <f>_xlfn.CONCAT(IF(BD126="","-","B"),IF(BQ126="","-","I"),VLOOKUP($B126,GtP!$A:$BB,MATCH("Gq/11_0-1",GtP!$A$1:$BB$1,0),FALSE))</f>
        <v>#N/A</v>
      </c>
      <c r="AR126" s="140" t="e">
        <f>_xlfn.CONCAT(IF(BE126="","-","B"),IF(BR126="","-","I"),VLOOKUP($B126,GtP!$A:$BB,MATCH("G12/13_0-1",GtP!$A$1:$BB$1,0),FALSE))</f>
        <v>#N/A</v>
      </c>
      <c r="AS126" s="140" t="e">
        <f>_xlfn.CONCAT(IF(BF126="","-","B"),IF(BS126="","-","I"),VLOOKUP($B126,GtP!$A:$BB,MATCH("G12/13_0-1",GtP!$A$1:$BB$1,0),FALSE))</f>
        <v>#N/A</v>
      </c>
      <c r="AT126" s="139" t="str">
        <f>_xlfn.IFNA(VLOOKUP($B126,'B-LogEmaxOverpEC50'!$A:$AL,MATCH(AT$1,'B-LogEmaxOverpEC50'!$A$1:$AL$1,0),FALSE),"")</f>
        <v/>
      </c>
      <c r="AU126" s="136" t="str">
        <f>_xlfn.IFNA(VLOOKUP($B126,'B-LogEmaxOverpEC50'!$A:$AL,MATCH(AU$1,'B-LogEmaxOverpEC50'!$A$1:$AL$1,0),FALSE),"")</f>
        <v/>
      </c>
      <c r="AV126" s="152" t="str">
        <f>_xlfn.IFNA(VLOOKUP($B126,'B-LogEmaxOverpEC50'!$A:$AL,MATCH(AV$1,'B-LogEmaxOverpEC50'!$A$1:$AL$1,0),FALSE),"")</f>
        <v/>
      </c>
      <c r="AW126" s="152" t="str">
        <f>_xlfn.IFNA(VLOOKUP($B126,'B-LogEmaxOverpEC50'!$A:$AL,MATCH(AW$1,'B-LogEmaxOverpEC50'!$A$1:$AL$1,0),FALSE),"")</f>
        <v/>
      </c>
      <c r="AX126" s="152" t="str">
        <f>_xlfn.IFNA(VLOOKUP($B126,'B-LogEmaxOverpEC50'!$A:$AL,MATCH(AX$1,'B-LogEmaxOverpEC50'!$A$1:$AL$1,0),FALSE),"")</f>
        <v/>
      </c>
      <c r="AY126" s="152" t="str">
        <f>_xlfn.IFNA(VLOOKUP($B126,'B-LogEmaxOverpEC50'!$A:$AL,MATCH(AY$1,'B-LogEmaxOverpEC50'!$A$1:$AL$1,0),FALSE),"")</f>
        <v/>
      </c>
      <c r="AZ126" s="152" t="str">
        <f>_xlfn.IFNA(VLOOKUP($B126,'B-LogEmaxOverpEC50'!$A:$AL,MATCH(AZ$1,'B-LogEmaxOverpEC50'!$A$1:$AL$1,0),FALSE),"")</f>
        <v/>
      </c>
      <c r="BA126" s="152" t="str">
        <f>_xlfn.IFNA(VLOOKUP($B126,'B-LogEmaxOverpEC50'!$A:$AL,MATCH(BA$1,'B-LogEmaxOverpEC50'!$A$1:$AL$1,0),FALSE),"")</f>
        <v/>
      </c>
      <c r="BB126" s="152" t="str">
        <f>_xlfn.IFNA(VLOOKUP($B126,'B-LogEmaxOverpEC50'!$A:$AL,MATCH(BB$1,'B-LogEmaxOverpEC50'!$A$1:$AL$1,0),FALSE),"")</f>
        <v/>
      </c>
      <c r="BC126" s="152" t="str">
        <f>_xlfn.IFNA(VLOOKUP($B126,'B-LogEmaxOverpEC50'!$A:$AL,MATCH(BC$1,'B-LogEmaxOverpEC50'!$A$1:$AL$1,0),FALSE),"")</f>
        <v/>
      </c>
      <c r="BD126" s="152" t="str">
        <f>_xlfn.IFNA(VLOOKUP($B126,'B-LogEmaxOverpEC50'!$A:$AL,MATCH(BD$1,'B-LogEmaxOverpEC50'!$A$1:$AL$1,0),FALSE),"")</f>
        <v/>
      </c>
      <c r="BE126" s="152" t="str">
        <f>_xlfn.IFNA(VLOOKUP($B126,'B-LogEmaxOverpEC50'!$A:$AL,MATCH(BE$1,'B-LogEmaxOverpEC50'!$A$1:$AL$1,0),FALSE),"")</f>
        <v/>
      </c>
      <c r="BF126" s="152" t="str">
        <f>_xlfn.IFNA(VLOOKUP($B126,'B-LogEmaxOverpEC50'!$A:$AL,MATCH(BF$1,'B-LogEmaxOverpEC50'!$A$1:$AL$1,0),FALSE),"")</f>
        <v/>
      </c>
      <c r="BG126" s="137" t="str">
        <f>_xlfn.IFNA(VLOOKUP($B126,'I-LogEmaxOverpEC50'!$A:$AR,MATCH(BG$1,'I-LogEmaxOverpEC50'!$A$1:$AR$1,0),FALSE),"")</f>
        <v/>
      </c>
      <c r="BH126" s="136" t="str">
        <f>_xlfn.IFNA(VLOOKUP($B126,'I-LogEmaxOverpEC50'!$A:$AR,MATCH(BH$1,'I-LogEmaxOverpEC50'!$A$1:$AR$1,0),FALSE),"")</f>
        <v/>
      </c>
      <c r="BI126" s="136">
        <f>_xlfn.IFNA(VLOOKUP($B126,'I-LogEmaxOverpEC50'!$A:$AR,MATCH(BI$1,'I-LogEmaxOverpEC50'!$A$1:$AR$1,0),FALSE),"")</f>
        <v>8.0509674461329759</v>
      </c>
      <c r="BJ126" s="136">
        <f>_xlfn.IFNA(VLOOKUP($B126,'I-LogEmaxOverpEC50'!$A:$AR,MATCH(BJ$1,'I-LogEmaxOverpEC50'!$A$1:$AR$1,0),FALSE),"")</f>
        <v>8.0509674461329759</v>
      </c>
      <c r="BK126" s="136" t="str">
        <f>_xlfn.IFNA(VLOOKUP($B126,'I-LogEmaxOverpEC50'!$A:$AR,MATCH(BK$1,'I-LogEmaxOverpEC50'!$A$1:$AR$1,0),FALSE),"")</f>
        <v/>
      </c>
      <c r="BL126" s="136" t="str">
        <f>_xlfn.IFNA(VLOOKUP($B126,'I-LogEmaxOverpEC50'!$A:$AR,MATCH(BL$1,'I-LogEmaxOverpEC50'!$A$1:$AR$1,0),FALSE),"")</f>
        <v/>
      </c>
      <c r="BM126" s="136" t="str">
        <f>_xlfn.IFNA(VLOOKUP($B126,'I-LogEmaxOverpEC50'!$A:$AR,MATCH(BM$1,'I-LogEmaxOverpEC50'!$A$1:$AR$1,0),FALSE),"")</f>
        <v/>
      </c>
      <c r="BN126" s="136" t="str">
        <f>_xlfn.IFNA(VLOOKUP($B126,'I-LogEmaxOverpEC50'!$A:$AR,MATCH(BN$1,'I-LogEmaxOverpEC50'!$A$1:$AR$1,0),FALSE),"")</f>
        <v/>
      </c>
      <c r="BO126" s="136" t="str">
        <f>_xlfn.IFNA(VLOOKUP($B126,'I-LogEmaxOverpEC50'!$A:$AR,MATCH(BO$1,'I-LogEmaxOverpEC50'!$A$1:$AR$1,0),FALSE),"")</f>
        <v/>
      </c>
      <c r="BP126" s="136" t="str">
        <f>_xlfn.IFNA(VLOOKUP($B126,'I-LogEmaxOverpEC50'!$A:$AR,MATCH(BP$1,'I-LogEmaxOverpEC50'!$A$1:$AR$1,0),FALSE),"")</f>
        <v/>
      </c>
      <c r="BQ126" s="136" t="str">
        <f>_xlfn.IFNA(VLOOKUP($B126,'I-LogEmaxOverpEC50'!$A:$AR,MATCH(BQ$1,'I-LogEmaxOverpEC50'!$A$1:$AR$1,0),FALSE),"")</f>
        <v/>
      </c>
      <c r="BR126" s="136" t="str">
        <f>_xlfn.IFNA(VLOOKUP($B126,'I-LogEmaxOverpEC50'!$A:$AR,MATCH(BR$1,'I-LogEmaxOverpEC50'!$A$1:$AR$1,0),FALSE),"")</f>
        <v/>
      </c>
      <c r="BS126" s="136">
        <f>_xlfn.IFNA(VLOOKUP($B126,'I-LogEmaxOverpEC50'!$A:$AR,MATCH(BS$1,'I-LogEmaxOverpEC50'!$A$1:$AR$1,0),FALSE),"")</f>
        <v>7.0276930711049737</v>
      </c>
      <c r="BT126" s="135"/>
      <c r="BU126" s="135"/>
      <c r="BV126" s="135"/>
      <c r="BW126" s="135"/>
      <c r="BX126" s="135"/>
      <c r="BY126" s="135"/>
      <c r="BZ126" s="135"/>
      <c r="CA126" s="135"/>
      <c r="CB126" s="135"/>
      <c r="CC126" s="135"/>
      <c r="CD126" s="135"/>
      <c r="CE126" s="135"/>
      <c r="CF126" s="135"/>
      <c r="CG126" s="135"/>
      <c r="CH126" s="135"/>
      <c r="CI126" s="135"/>
      <c r="CJ126" s="135"/>
    </row>
    <row r="127" spans="1:88" s="161" customFormat="1" x14ac:dyDescent="0.2">
      <c r="A127" s="146" cm="1">
        <f t="array" ref="A127">_xlfn.IFS(SUM(F127:R127)&gt;0,1,AB127&gt;0,2,TRUE,3)</f>
        <v>1</v>
      </c>
      <c r="B127" s="146" t="s">
        <v>181</v>
      </c>
      <c r="C127" s="162"/>
      <c r="D127" s="151" t="str">
        <f>_xlfn.XLOOKUP(B127,RecNamesAll!A:A,RecNamesAll!E:E)</f>
        <v>A</v>
      </c>
      <c r="E127" s="150" t="str">
        <f>_xlfn.XLOOKUP(B127,RecNamesAll!A:A,RecNamesAll!C:C)</f>
        <v>SST1</v>
      </c>
      <c r="F127" s="160" t="str">
        <f t="shared" si="20"/>
        <v/>
      </c>
      <c r="G127" s="159" t="str">
        <f t="shared" si="21"/>
        <v/>
      </c>
      <c r="H127" s="159">
        <f t="shared" si="22"/>
        <v>10.904328551979333</v>
      </c>
      <c r="I127" s="159">
        <f t="shared" si="23"/>
        <v>10.904328551979333</v>
      </c>
      <c r="J127" s="159">
        <f t="shared" si="24"/>
        <v>10.165985992579783</v>
      </c>
      <c r="K127" s="159">
        <f t="shared" si="25"/>
        <v>10.165985992579783</v>
      </c>
      <c r="L127" s="159">
        <f t="shared" si="26"/>
        <v>9.5990909179347828</v>
      </c>
      <c r="M127" s="159" t="str">
        <f t="shared" si="27"/>
        <v/>
      </c>
      <c r="N127" s="159" t="str">
        <f t="shared" si="28"/>
        <v/>
      </c>
      <c r="O127" s="159" t="str">
        <f t="shared" si="29"/>
        <v/>
      </c>
      <c r="P127" s="159" t="str">
        <f t="shared" si="30"/>
        <v/>
      </c>
      <c r="Q127" s="159" t="str">
        <f t="shared" si="31"/>
        <v/>
      </c>
      <c r="R127" s="159" t="str">
        <f t="shared" si="32"/>
        <v/>
      </c>
      <c r="S127" s="147"/>
      <c r="T127" s="147"/>
      <c r="U127" s="146" t="str">
        <f t="shared" si="33"/>
        <v>A</v>
      </c>
      <c r="V127" s="145" t="str">
        <f t="shared" si="34"/>
        <v>SST1</v>
      </c>
      <c r="W127" s="157">
        <f>VLOOKUP($B127,GtP!$A:$DD,MATCH("Gs_0-2",GtP!$A$1:$DD$1,0),FALSE)</f>
        <v>0</v>
      </c>
      <c r="X127" s="156">
        <f>VLOOKUP($B127,GtP!$A:$DD,MATCH("Gi/o_0-2",GtP!$A$1:$DD$1,0),FALSE)</f>
        <v>1</v>
      </c>
      <c r="Y127" s="156">
        <f>VLOOKUP($B127,GtP!$A:$DD,MATCH("Gq/11_0-2",GtP!$A$1:$DD$1,0),FALSE)</f>
        <v>0</v>
      </c>
      <c r="Z127" s="156">
        <f>VLOOKUP($B127,GtP!$A:$DD,MATCH("G12/13_0-2",GtP!$A$1:$DD$1,0),FALSE)</f>
        <v>0</v>
      </c>
      <c r="AA127" s="155"/>
      <c r="AB127" s="143">
        <f t="shared" si="35"/>
        <v>1</v>
      </c>
      <c r="AC127" s="315" t="str">
        <f t="shared" si="36"/>
        <v/>
      </c>
      <c r="AD127" s="349">
        <f t="shared" si="37"/>
        <v>5</v>
      </c>
      <c r="AE127" s="349" t="str">
        <f t="shared" si="38"/>
        <v/>
      </c>
      <c r="AF127" s="311" t="str">
        <f t="shared" si="39"/>
        <v/>
      </c>
      <c r="AG127" s="141" t="str">
        <f>_xlfn.CONCAT(IF(AT127="","-","B"),IF(BG127="","-","I"),VLOOKUP($B127,GtP!$A:$BB,MATCH("Gs_0-1",GtP!$A$1:$BB$1,0),FALSE))</f>
        <v>---</v>
      </c>
      <c r="AH127" s="140" t="str">
        <f>_xlfn.CONCAT(IF(AU127="","-","B"),IF(BH127="","-","I"),VLOOKUP($B127,GtP!$A:$BB,MATCH("Gs_0-1",GtP!$A$1:$BB$1,0),FALSE))</f>
        <v>---</v>
      </c>
      <c r="AI127" s="140" t="str">
        <f>_xlfn.CONCAT(IF(AV127="","-","B"),IF(BI127="","-","I"),VLOOKUP($B127,GtP!$A:$BB,MATCH("Gi/o_0-1",GtP!$A$1:$BB$1,0),FALSE))</f>
        <v>-IG</v>
      </c>
      <c r="AJ127" s="140" t="str">
        <f>_xlfn.CONCAT(IF(AW127="","-","B"),IF(BJ127="","-","I"),VLOOKUP($B127,GtP!$A:$BB,MATCH("Gi/o_0-1",GtP!$A$1:$BB$1,0),FALSE))</f>
        <v>-IG</v>
      </c>
      <c r="AK127" s="140" t="str">
        <f>_xlfn.CONCAT(IF(AX127="","-","B"),IF(BK127="","-","I"),VLOOKUP($B127,GtP!$A:$BB,MATCH("Gi/o_0-1",GtP!$A$1:$BB$1,0),FALSE))</f>
        <v>-IG</v>
      </c>
      <c r="AL127" s="140" t="str">
        <f>_xlfn.CONCAT(IF(AY127="","-","B"),IF(BL127="","-","I"),VLOOKUP($B127,GtP!$A:$BB,MATCH("Gi/o_0-1",GtP!$A$1:$BB$1,0),FALSE))</f>
        <v>-IG</v>
      </c>
      <c r="AM127" s="140" t="str">
        <f>_xlfn.CONCAT(IF(AZ127="","-","B"),IF(BM127="","-","I"),VLOOKUP($B127,GtP!$A:$BB,MATCH("Gi/o_0-1",GtP!$A$1:$BB$1,0),FALSE))</f>
        <v>-IG</v>
      </c>
      <c r="AN127" s="140" t="str">
        <f>_xlfn.CONCAT(IF(BA127="","-","B"),IF(BN127="","-","I"),VLOOKUP($B127,GtP!$A:$BB,MATCH("Gq/11_0-1",GtP!$A$1:$BB$1,0),FALSE))</f>
        <v>---</v>
      </c>
      <c r="AO127" s="140" t="str">
        <f>_xlfn.CONCAT(IF(BB127="","-","B"),IF(BO127="","-","I"),VLOOKUP($B127,GtP!$A:$BB,MATCH("Gq/11_0-1",GtP!$A$1:$BB$1,0),FALSE))</f>
        <v>---</v>
      </c>
      <c r="AP127" s="140" t="str">
        <f>_xlfn.CONCAT(IF(BC127="","-","B"),IF(BP127="","-","I"),VLOOKUP($B127,GtP!$A:$BB,MATCH("Gq/11_0-1",GtP!$A$1:$BB$1,0),FALSE))</f>
        <v>-I-</v>
      </c>
      <c r="AQ127" s="140" t="str">
        <f>_xlfn.CONCAT(IF(BD127="","-","B"),IF(BQ127="","-","I"),VLOOKUP($B127,GtP!$A:$BB,MATCH("Gq/11_0-1",GtP!$A$1:$BB$1,0),FALSE))</f>
        <v>-I-</v>
      </c>
      <c r="AR127" s="140" t="str">
        <f>_xlfn.CONCAT(IF(BE127="","-","B"),IF(BR127="","-","I"),VLOOKUP($B127,GtP!$A:$BB,MATCH("G12/13_0-1",GtP!$A$1:$BB$1,0),FALSE))</f>
        <v>-I-</v>
      </c>
      <c r="AS127" s="140" t="str">
        <f>_xlfn.CONCAT(IF(BF127="","-","B"),IF(BS127="","-","I"),VLOOKUP($B127,GtP!$A:$BB,MATCH("G12/13_0-1",GtP!$A$1:$BB$1,0),FALSE))</f>
        <v>-I-</v>
      </c>
      <c r="AT127" s="139" t="str">
        <f>_xlfn.IFNA(VLOOKUP($B127,'B-LogEmaxOverpEC50'!$A:$AL,MATCH(AT$1,'B-LogEmaxOverpEC50'!$A$1:$AL$1,0),FALSE),"")</f>
        <v/>
      </c>
      <c r="AU127" s="136" t="str">
        <f>_xlfn.IFNA(VLOOKUP($B127,'B-LogEmaxOverpEC50'!$A:$AL,MATCH(AU$1,'B-LogEmaxOverpEC50'!$A$1:$AL$1,0),FALSE),"")</f>
        <v/>
      </c>
      <c r="AV127" s="152" t="str">
        <f>_xlfn.IFNA(VLOOKUP($B127,'B-LogEmaxOverpEC50'!$A:$AL,MATCH(AV$1,'B-LogEmaxOverpEC50'!$A$1:$AL$1,0),FALSE),"")</f>
        <v/>
      </c>
      <c r="AW127" s="152" t="str">
        <f>_xlfn.IFNA(VLOOKUP($B127,'B-LogEmaxOverpEC50'!$A:$AL,MATCH(AW$1,'B-LogEmaxOverpEC50'!$A$1:$AL$1,0),FALSE),"")</f>
        <v/>
      </c>
      <c r="AX127" s="152" t="str">
        <f>_xlfn.IFNA(VLOOKUP($B127,'B-LogEmaxOverpEC50'!$A:$AL,MATCH(AX$1,'B-LogEmaxOverpEC50'!$A$1:$AL$1,0),FALSE),"")</f>
        <v/>
      </c>
      <c r="AY127" s="152" t="str">
        <f>_xlfn.IFNA(VLOOKUP($B127,'B-LogEmaxOverpEC50'!$A:$AL,MATCH(AY$1,'B-LogEmaxOverpEC50'!$A$1:$AL$1,0),FALSE),"")</f>
        <v/>
      </c>
      <c r="AZ127" s="152" t="str">
        <f>_xlfn.IFNA(VLOOKUP($B127,'B-LogEmaxOverpEC50'!$A:$AL,MATCH(AZ$1,'B-LogEmaxOverpEC50'!$A$1:$AL$1,0),FALSE),"")</f>
        <v/>
      </c>
      <c r="BA127" s="152" t="str">
        <f>_xlfn.IFNA(VLOOKUP($B127,'B-LogEmaxOverpEC50'!$A:$AL,MATCH(BA$1,'B-LogEmaxOverpEC50'!$A$1:$AL$1,0),FALSE),"")</f>
        <v/>
      </c>
      <c r="BB127" s="152" t="str">
        <f>_xlfn.IFNA(VLOOKUP($B127,'B-LogEmaxOverpEC50'!$A:$AL,MATCH(BB$1,'B-LogEmaxOverpEC50'!$A$1:$AL$1,0),FALSE),"")</f>
        <v/>
      </c>
      <c r="BC127" s="152" t="str">
        <f>_xlfn.IFNA(VLOOKUP($B127,'B-LogEmaxOverpEC50'!$A:$AL,MATCH(BC$1,'B-LogEmaxOverpEC50'!$A$1:$AL$1,0),FALSE),"")</f>
        <v/>
      </c>
      <c r="BD127" s="152" t="str">
        <f>_xlfn.IFNA(VLOOKUP($B127,'B-LogEmaxOverpEC50'!$A:$AL,MATCH(BD$1,'B-LogEmaxOverpEC50'!$A$1:$AL$1,0),FALSE),"")</f>
        <v/>
      </c>
      <c r="BE127" s="152" t="str">
        <f>_xlfn.IFNA(VLOOKUP($B127,'B-LogEmaxOverpEC50'!$A:$AL,MATCH(BE$1,'B-LogEmaxOverpEC50'!$A$1:$AL$1,0),FALSE),"")</f>
        <v/>
      </c>
      <c r="BF127" s="152" t="str">
        <f>_xlfn.IFNA(VLOOKUP($B127,'B-LogEmaxOverpEC50'!$A:$AL,MATCH(BF$1,'B-LogEmaxOverpEC50'!$A$1:$AL$1,0),FALSE),"")</f>
        <v/>
      </c>
      <c r="BG127" s="137" t="str">
        <f>_xlfn.IFNA(VLOOKUP($B127,'I-LogEmaxOverpEC50'!$A:$AR,MATCH(BG$1,'I-LogEmaxOverpEC50'!$A$1:$AR$1,0),FALSE),"")</f>
        <v/>
      </c>
      <c r="BH127" s="136" t="str">
        <f>_xlfn.IFNA(VLOOKUP($B127,'I-LogEmaxOverpEC50'!$A:$AR,MATCH(BH$1,'I-LogEmaxOverpEC50'!$A$1:$AR$1,0),FALSE),"")</f>
        <v/>
      </c>
      <c r="BI127" s="136">
        <f>_xlfn.IFNA(VLOOKUP($B127,'I-LogEmaxOverpEC50'!$A:$AR,MATCH(BI$1,'I-LogEmaxOverpEC50'!$A$1:$AR$1,0),FALSE),"")</f>
        <v>10.904328551979333</v>
      </c>
      <c r="BJ127" s="136">
        <f>_xlfn.IFNA(VLOOKUP($B127,'I-LogEmaxOverpEC50'!$A:$AR,MATCH(BJ$1,'I-LogEmaxOverpEC50'!$A$1:$AR$1,0),FALSE),"")</f>
        <v>10.904328551979333</v>
      </c>
      <c r="BK127" s="136">
        <f>_xlfn.IFNA(VLOOKUP($B127,'I-LogEmaxOverpEC50'!$A:$AR,MATCH(BK$1,'I-LogEmaxOverpEC50'!$A$1:$AR$1,0),FALSE),"")</f>
        <v>10.165985992579783</v>
      </c>
      <c r="BL127" s="136">
        <f>_xlfn.IFNA(VLOOKUP($B127,'I-LogEmaxOverpEC50'!$A:$AR,MATCH(BL$1,'I-LogEmaxOverpEC50'!$A$1:$AR$1,0),FALSE),"")</f>
        <v>10.165985992579783</v>
      </c>
      <c r="BM127" s="136">
        <f>_xlfn.IFNA(VLOOKUP($B127,'I-LogEmaxOverpEC50'!$A:$AR,MATCH(BM$1,'I-LogEmaxOverpEC50'!$A$1:$AR$1,0),FALSE),"")</f>
        <v>9.5990909179347828</v>
      </c>
      <c r="BN127" s="136" t="str">
        <f>_xlfn.IFNA(VLOOKUP($B127,'I-LogEmaxOverpEC50'!$A:$AR,MATCH(BN$1,'I-LogEmaxOverpEC50'!$A$1:$AR$1,0),FALSE),"")</f>
        <v/>
      </c>
      <c r="BO127" s="136" t="str">
        <f>_xlfn.IFNA(VLOOKUP($B127,'I-LogEmaxOverpEC50'!$A:$AR,MATCH(BO$1,'I-LogEmaxOverpEC50'!$A$1:$AR$1,0),FALSE),"")</f>
        <v/>
      </c>
      <c r="BP127" s="136">
        <f>_xlfn.IFNA(VLOOKUP($B127,'I-LogEmaxOverpEC50'!$A:$AR,MATCH(BP$1,'I-LogEmaxOverpEC50'!$A$1:$AR$1,0),FALSE),"")</f>
        <v>9.8119716871893594</v>
      </c>
      <c r="BQ127" s="136">
        <f>_xlfn.IFNA(VLOOKUP($B127,'I-LogEmaxOverpEC50'!$A:$AR,MATCH(BQ$1,'I-LogEmaxOverpEC50'!$A$1:$AR$1,0),FALSE),"")</f>
        <v>9.5142111533220444</v>
      </c>
      <c r="BR127" s="136">
        <f>_xlfn.IFNA(VLOOKUP($B127,'I-LogEmaxOverpEC50'!$A:$AR,MATCH(BR$1,'I-LogEmaxOverpEC50'!$A$1:$AR$1,0),FALSE),"")</f>
        <v>10.460040394797126</v>
      </c>
      <c r="BS127" s="136">
        <f>_xlfn.IFNA(VLOOKUP($B127,'I-LogEmaxOverpEC50'!$A:$AR,MATCH(BS$1,'I-LogEmaxOverpEC50'!$A$1:$AR$1,0),FALSE),"")</f>
        <v>9.0314846777577511</v>
      </c>
      <c r="BT127" s="153"/>
      <c r="BU127" s="153"/>
      <c r="BV127" s="153"/>
      <c r="BW127" s="153"/>
      <c r="BX127" s="153"/>
      <c r="BY127" s="153"/>
      <c r="BZ127" s="153"/>
      <c r="CA127" s="153"/>
      <c r="CB127" s="153"/>
      <c r="CC127" s="153"/>
      <c r="CD127" s="153"/>
      <c r="CE127" s="153"/>
      <c r="CF127" s="153"/>
      <c r="CG127" s="153"/>
      <c r="CH127" s="153"/>
      <c r="CI127" s="153"/>
      <c r="CJ127" s="153"/>
    </row>
    <row r="128" spans="1:88" s="161" customFormat="1" x14ac:dyDescent="0.2">
      <c r="A128" s="146" t="e" cm="1">
        <f t="array" ref="A128">_xlfn.IFS(SUM(F128:R128)&gt;0,1,AB128&gt;0,2,TRUE,3)</f>
        <v>#N/A</v>
      </c>
      <c r="B128" s="146" t="s">
        <v>182</v>
      </c>
      <c r="C128" s="162"/>
      <c r="D128" s="151" t="str">
        <f>_xlfn.XLOOKUP(B128,RecNamesAll!A:A,RecNamesAll!E:E)</f>
        <v>A</v>
      </c>
      <c r="E128" s="150" t="str">
        <f>_xlfn.XLOOKUP(B128,RecNamesAll!A:A,RecNamesAll!C:C)</f>
        <v>SST2</v>
      </c>
      <c r="F128" s="160" t="e">
        <f t="shared" si="20"/>
        <v>#N/A</v>
      </c>
      <c r="G128" s="159" t="e">
        <f t="shared" si="21"/>
        <v>#N/A</v>
      </c>
      <c r="H128" s="159" t="e">
        <f t="shared" si="22"/>
        <v>#N/A</v>
      </c>
      <c r="I128" s="159" t="e">
        <f t="shared" si="23"/>
        <v>#N/A</v>
      </c>
      <c r="J128" s="159" t="e">
        <f t="shared" si="24"/>
        <v>#N/A</v>
      </c>
      <c r="K128" s="159" t="e">
        <f t="shared" si="25"/>
        <v>#N/A</v>
      </c>
      <c r="L128" s="159" t="e">
        <f t="shared" si="26"/>
        <v>#N/A</v>
      </c>
      <c r="M128" s="159" t="e">
        <f t="shared" si="27"/>
        <v>#N/A</v>
      </c>
      <c r="N128" s="159" t="e">
        <f t="shared" si="28"/>
        <v>#N/A</v>
      </c>
      <c r="O128" s="159" t="e">
        <f t="shared" si="29"/>
        <v>#N/A</v>
      </c>
      <c r="P128" s="159" t="e">
        <f t="shared" si="30"/>
        <v>#N/A</v>
      </c>
      <c r="Q128" s="159" t="e">
        <f t="shared" si="31"/>
        <v>#N/A</v>
      </c>
      <c r="R128" s="159" t="e">
        <f t="shared" si="32"/>
        <v>#N/A</v>
      </c>
      <c r="S128" s="147"/>
      <c r="T128" s="147"/>
      <c r="U128" s="146" t="str">
        <f t="shared" si="33"/>
        <v>A</v>
      </c>
      <c r="V128" s="145" t="str">
        <f t="shared" si="34"/>
        <v>SST2</v>
      </c>
      <c r="W128" s="157" t="e">
        <f>VLOOKUP($B128,GtP!$A:$DD,MATCH("Gs_0-2",GtP!$A$1:$DD$1,0),FALSE)</f>
        <v>#N/A</v>
      </c>
      <c r="X128" s="156" t="e">
        <f>VLOOKUP($B128,GtP!$A:$DD,MATCH("Gi/o_0-2",GtP!$A$1:$DD$1,0),FALSE)</f>
        <v>#N/A</v>
      </c>
      <c r="Y128" s="156" t="e">
        <f>VLOOKUP($B128,GtP!$A:$DD,MATCH("Gq/11_0-2",GtP!$A$1:$DD$1,0),FALSE)</f>
        <v>#N/A</v>
      </c>
      <c r="Z128" s="156" t="e">
        <f>VLOOKUP($B128,GtP!$A:$DD,MATCH("G12/13_0-2",GtP!$A$1:$DD$1,0),FALSE)</f>
        <v>#N/A</v>
      </c>
      <c r="AA128" s="155"/>
      <c r="AB128" s="143" t="e">
        <f t="shared" si="35"/>
        <v>#N/A</v>
      </c>
      <c r="AC128" s="315" t="str">
        <f t="shared" si="36"/>
        <v/>
      </c>
      <c r="AD128" s="349" t="str">
        <f t="shared" si="37"/>
        <v/>
      </c>
      <c r="AE128" s="349" t="str">
        <f t="shared" si="38"/>
        <v/>
      </c>
      <c r="AF128" s="311" t="str">
        <f t="shared" si="39"/>
        <v/>
      </c>
      <c r="AG128" s="141" t="e">
        <f>_xlfn.CONCAT(IF(AT128="","-","B"),IF(BG128="","-","I"),VLOOKUP($B128,GtP!$A:$BB,MATCH("Gs_0-1",GtP!$A$1:$BB$1,0),FALSE))</f>
        <v>#N/A</v>
      </c>
      <c r="AH128" s="140" t="e">
        <f>_xlfn.CONCAT(IF(AU128="","-","B"),IF(BH128="","-","I"),VLOOKUP($B128,GtP!$A:$BB,MATCH("Gs_0-1",GtP!$A$1:$BB$1,0),FALSE))</f>
        <v>#N/A</v>
      </c>
      <c r="AI128" s="140" t="e">
        <f>_xlfn.CONCAT(IF(AV128="","-","B"),IF(BI128="","-","I"),VLOOKUP($B128,GtP!$A:$BB,MATCH("Gi/o_0-1",GtP!$A$1:$BB$1,0),FALSE))</f>
        <v>#N/A</v>
      </c>
      <c r="AJ128" s="140" t="e">
        <f>_xlfn.CONCAT(IF(AW128="","-","B"),IF(BJ128="","-","I"),VLOOKUP($B128,GtP!$A:$BB,MATCH("Gi/o_0-1",GtP!$A$1:$BB$1,0),FALSE))</f>
        <v>#N/A</v>
      </c>
      <c r="AK128" s="140" t="e">
        <f>_xlfn.CONCAT(IF(AX128="","-","B"),IF(BK128="","-","I"),VLOOKUP($B128,GtP!$A:$BB,MATCH("Gi/o_0-1",GtP!$A$1:$BB$1,0),FALSE))</f>
        <v>#N/A</v>
      </c>
      <c r="AL128" s="140" t="e">
        <f>_xlfn.CONCAT(IF(AY128="","-","B"),IF(BL128="","-","I"),VLOOKUP($B128,GtP!$A:$BB,MATCH("Gi/o_0-1",GtP!$A$1:$BB$1,0),FALSE))</f>
        <v>#N/A</v>
      </c>
      <c r="AM128" s="140" t="e">
        <f>_xlfn.CONCAT(IF(AZ128="","-","B"),IF(BM128="","-","I"),VLOOKUP($B128,GtP!$A:$BB,MATCH("Gi/o_0-1",GtP!$A$1:$BB$1,0),FALSE))</f>
        <v>#N/A</v>
      </c>
      <c r="AN128" s="140" t="e">
        <f>_xlfn.CONCAT(IF(BA128="","-","B"),IF(BN128="","-","I"),VLOOKUP($B128,GtP!$A:$BB,MATCH("Gq/11_0-1",GtP!$A$1:$BB$1,0),FALSE))</f>
        <v>#N/A</v>
      </c>
      <c r="AO128" s="140" t="e">
        <f>_xlfn.CONCAT(IF(BB128="","-","B"),IF(BO128="","-","I"),VLOOKUP($B128,GtP!$A:$BB,MATCH("Gq/11_0-1",GtP!$A$1:$BB$1,0),FALSE))</f>
        <v>#N/A</v>
      </c>
      <c r="AP128" s="140" t="e">
        <f>_xlfn.CONCAT(IF(BC128="","-","B"),IF(BP128="","-","I"),VLOOKUP($B128,GtP!$A:$BB,MATCH("Gq/11_0-1",GtP!$A$1:$BB$1,0),FALSE))</f>
        <v>#N/A</v>
      </c>
      <c r="AQ128" s="140" t="e">
        <f>_xlfn.CONCAT(IF(BD128="","-","B"),IF(BQ128="","-","I"),VLOOKUP($B128,GtP!$A:$BB,MATCH("Gq/11_0-1",GtP!$A$1:$BB$1,0),FALSE))</f>
        <v>#N/A</v>
      </c>
      <c r="AR128" s="140" t="e">
        <f>_xlfn.CONCAT(IF(BE128="","-","B"),IF(BR128="","-","I"),VLOOKUP($B128,GtP!$A:$BB,MATCH("G12/13_0-1",GtP!$A$1:$BB$1,0),FALSE))</f>
        <v>#N/A</v>
      </c>
      <c r="AS128" s="140" t="e">
        <f>_xlfn.CONCAT(IF(BF128="","-","B"),IF(BS128="","-","I"),VLOOKUP($B128,GtP!$A:$BB,MATCH("G12/13_0-1",GtP!$A$1:$BB$1,0),FALSE))</f>
        <v>#N/A</v>
      </c>
      <c r="AT128" s="139" t="str">
        <f>_xlfn.IFNA(VLOOKUP($B128,'B-LogEmaxOverpEC50'!$A:$AL,MATCH(AT$1,'B-LogEmaxOverpEC50'!$A$1:$AL$1,0),FALSE),"")</f>
        <v/>
      </c>
      <c r="AU128" s="136" t="str">
        <f>_xlfn.IFNA(VLOOKUP($B128,'B-LogEmaxOverpEC50'!$A:$AL,MATCH(AU$1,'B-LogEmaxOverpEC50'!$A$1:$AL$1,0),FALSE),"")</f>
        <v/>
      </c>
      <c r="AV128" s="152">
        <f>_xlfn.IFNA(VLOOKUP($B128,'B-LogEmaxOverpEC50'!$A:$AL,MATCH(AV$1,'B-LogEmaxOverpEC50'!$A$1:$AL$1,0),FALSE),"")</f>
        <v>12.189330319966071</v>
      </c>
      <c r="AW128" s="152">
        <f>_xlfn.IFNA(VLOOKUP($B128,'B-LogEmaxOverpEC50'!$A:$AL,MATCH(AW$1,'B-LogEmaxOverpEC50'!$A$1:$AL$1,0),FALSE),"")</f>
        <v>12.083227468251087</v>
      </c>
      <c r="AX128" s="152">
        <f>_xlfn.IFNA(VLOOKUP($B128,'B-LogEmaxOverpEC50'!$A:$AL,MATCH(AX$1,'B-LogEmaxOverpEC50'!$A$1:$AL$1,0),FALSE),"")</f>
        <v>11.954012036724817</v>
      </c>
      <c r="AY128" s="152">
        <f>_xlfn.IFNA(VLOOKUP($B128,'B-LogEmaxOverpEC50'!$A:$AL,MATCH(AY$1,'B-LogEmaxOverpEC50'!$A$1:$AL$1,0),FALSE),"")</f>
        <v>12.478554606002351</v>
      </c>
      <c r="AZ128" s="152">
        <f>_xlfn.IFNA(VLOOKUP($B128,'B-LogEmaxOverpEC50'!$A:$AL,MATCH(AZ$1,'B-LogEmaxOverpEC50'!$A$1:$AL$1,0),FALSE),"")</f>
        <v>13.090719627749458</v>
      </c>
      <c r="BA128" s="152">
        <f>_xlfn.IFNA(VLOOKUP($B128,'B-LogEmaxOverpEC50'!$A:$AL,MATCH(BA$1,'B-LogEmaxOverpEC50'!$A$1:$AL$1,0),FALSE),"")</f>
        <v>8.7425158159642553</v>
      </c>
      <c r="BB128" s="152" t="str">
        <f>_xlfn.IFNA(VLOOKUP($B128,'B-LogEmaxOverpEC50'!$A:$AL,MATCH(BB$1,'B-LogEmaxOverpEC50'!$A$1:$AL$1,0),FALSE),"")</f>
        <v/>
      </c>
      <c r="BC128" s="152">
        <f>_xlfn.IFNA(VLOOKUP($B128,'B-LogEmaxOverpEC50'!$A:$AL,MATCH(BC$1,'B-LogEmaxOverpEC50'!$A$1:$AL$1,0),FALSE),"")</f>
        <v>9.554185299323958</v>
      </c>
      <c r="BD128" s="152">
        <f>_xlfn.IFNA(VLOOKUP($B128,'B-LogEmaxOverpEC50'!$A:$AL,MATCH(BD$1,'B-LogEmaxOverpEC50'!$A$1:$AL$1,0),FALSE),"")</f>
        <v>9.9517704304393728</v>
      </c>
      <c r="BE128" s="152">
        <f>_xlfn.IFNA(VLOOKUP($B128,'B-LogEmaxOverpEC50'!$A:$AL,MATCH(BE$1,'B-LogEmaxOverpEC50'!$A$1:$AL$1,0),FALSE),"")</f>
        <v>9.8604313403056061</v>
      </c>
      <c r="BF128" s="152" t="str">
        <f>_xlfn.IFNA(VLOOKUP($B128,'B-LogEmaxOverpEC50'!$A:$AL,MATCH(BF$1,'B-LogEmaxOverpEC50'!$A$1:$AL$1,0),FALSE),"")</f>
        <v/>
      </c>
      <c r="BG128" s="137" t="str">
        <f>_xlfn.IFNA(VLOOKUP($B128,'I-LogEmaxOverpEC50'!$A:$AR,MATCH(BG$1,'I-LogEmaxOverpEC50'!$A$1:$AR$1,0),FALSE),"")</f>
        <v/>
      </c>
      <c r="BH128" s="136" t="str">
        <f>_xlfn.IFNA(VLOOKUP($B128,'I-LogEmaxOverpEC50'!$A:$AR,MATCH(BH$1,'I-LogEmaxOverpEC50'!$A$1:$AR$1,0),FALSE),"")</f>
        <v/>
      </c>
      <c r="BI128" s="136">
        <f>_xlfn.IFNA(VLOOKUP($B128,'I-LogEmaxOverpEC50'!$A:$AR,MATCH(BI$1,'I-LogEmaxOverpEC50'!$A$1:$AR$1,0),FALSE),"")</f>
        <v>10.334391353640051</v>
      </c>
      <c r="BJ128" s="136">
        <f>_xlfn.IFNA(VLOOKUP($B128,'I-LogEmaxOverpEC50'!$A:$AR,MATCH(BJ$1,'I-LogEmaxOverpEC50'!$A$1:$AR$1,0),FALSE),"")</f>
        <v>10.334391353640051</v>
      </c>
      <c r="BK128" s="136">
        <f>_xlfn.IFNA(VLOOKUP($B128,'I-LogEmaxOverpEC50'!$A:$AR,MATCH(BK$1,'I-LogEmaxOverpEC50'!$A$1:$AR$1,0),FALSE),"")</f>
        <v>10.021610178256262</v>
      </c>
      <c r="BL128" s="136">
        <f>_xlfn.IFNA(VLOOKUP($B128,'I-LogEmaxOverpEC50'!$A:$AR,MATCH(BL$1,'I-LogEmaxOverpEC50'!$A$1:$AR$1,0),FALSE),"")</f>
        <v>10.021610178256262</v>
      </c>
      <c r="BM128" s="136">
        <f>_xlfn.IFNA(VLOOKUP($B128,'I-LogEmaxOverpEC50'!$A:$AR,MATCH(BM$1,'I-LogEmaxOverpEC50'!$A$1:$AR$1,0),FALSE),"")</f>
        <v>9.746502278709368</v>
      </c>
      <c r="BN128" s="136" t="str">
        <f>_xlfn.IFNA(VLOOKUP($B128,'I-LogEmaxOverpEC50'!$A:$AR,MATCH(BN$1,'I-LogEmaxOverpEC50'!$A$1:$AR$1,0),FALSE),"")</f>
        <v/>
      </c>
      <c r="BO128" s="136" t="str">
        <f>_xlfn.IFNA(VLOOKUP($B128,'I-LogEmaxOverpEC50'!$A:$AR,MATCH(BO$1,'I-LogEmaxOverpEC50'!$A$1:$AR$1,0),FALSE),"")</f>
        <v/>
      </c>
      <c r="BP128" s="136">
        <f>_xlfn.IFNA(VLOOKUP($B128,'I-LogEmaxOverpEC50'!$A:$AR,MATCH(BP$1,'I-LogEmaxOverpEC50'!$A$1:$AR$1,0),FALSE),"")</f>
        <v>10.359574836019524</v>
      </c>
      <c r="BQ128" s="136">
        <f>_xlfn.IFNA(VLOOKUP($B128,'I-LogEmaxOverpEC50'!$A:$AR,MATCH(BQ$1,'I-LogEmaxOverpEC50'!$A$1:$AR$1,0),FALSE),"")</f>
        <v>9.2927156459555125</v>
      </c>
      <c r="BR128" s="136" t="str">
        <f>_xlfn.IFNA(VLOOKUP($B128,'I-LogEmaxOverpEC50'!$A:$AR,MATCH(BR$1,'I-LogEmaxOverpEC50'!$A$1:$AR$1,0),FALSE),"")</f>
        <v/>
      </c>
      <c r="BS128" s="136" t="str">
        <f>_xlfn.IFNA(VLOOKUP($B128,'I-LogEmaxOverpEC50'!$A:$AR,MATCH(BS$1,'I-LogEmaxOverpEC50'!$A$1:$AR$1,0),FALSE),"")</f>
        <v/>
      </c>
      <c r="BT128" s="153"/>
      <c r="BU128" s="153"/>
      <c r="BV128" s="153"/>
      <c r="BW128" s="153"/>
      <c r="BX128" s="153"/>
      <c r="BY128" s="153"/>
      <c r="BZ128" s="153"/>
      <c r="CA128" s="153"/>
      <c r="CB128" s="153"/>
      <c r="CC128" s="153"/>
      <c r="CD128" s="153"/>
      <c r="CE128" s="153"/>
      <c r="CF128" s="153"/>
      <c r="CG128" s="153"/>
      <c r="CH128" s="153"/>
      <c r="CI128" s="153"/>
      <c r="CJ128" s="153"/>
    </row>
    <row r="129" spans="1:88" s="161" customFormat="1" x14ac:dyDescent="0.2">
      <c r="A129" s="146" cm="1">
        <f t="array" ref="A129">_xlfn.IFS(SUM(F129:R129)&gt;0,1,AB129&gt;0,2,TRUE,3)</f>
        <v>1</v>
      </c>
      <c r="B129" s="146" t="s">
        <v>183</v>
      </c>
      <c r="C129" s="162"/>
      <c r="D129" s="151" t="str">
        <f>_xlfn.XLOOKUP(B129,RecNamesAll!A:A,RecNamesAll!E:E)</f>
        <v>A</v>
      </c>
      <c r="E129" s="150" t="str">
        <f>_xlfn.XLOOKUP(B129,RecNamesAll!A:A,RecNamesAll!C:C)</f>
        <v>SST3</v>
      </c>
      <c r="F129" s="160" t="str">
        <f t="shared" si="20"/>
        <v/>
      </c>
      <c r="G129" s="159" t="str">
        <f t="shared" si="21"/>
        <v/>
      </c>
      <c r="H129" s="159">
        <f t="shared" si="22"/>
        <v>10.168953690412378</v>
      </c>
      <c r="I129" s="159">
        <f t="shared" si="23"/>
        <v>10.168953690412378</v>
      </c>
      <c r="J129" s="159">
        <f t="shared" si="24"/>
        <v>9.2113253743517944</v>
      </c>
      <c r="K129" s="159">
        <f t="shared" si="25"/>
        <v>9.2113253743517944</v>
      </c>
      <c r="L129" s="159">
        <f t="shared" si="26"/>
        <v>8.9220860163661246</v>
      </c>
      <c r="M129" s="159" t="str">
        <f t="shared" si="27"/>
        <v/>
      </c>
      <c r="N129" s="159" t="str">
        <f t="shared" si="28"/>
        <v/>
      </c>
      <c r="O129" s="159" t="str">
        <f t="shared" si="29"/>
        <v/>
      </c>
      <c r="P129" s="159" t="str">
        <f t="shared" si="30"/>
        <v/>
      </c>
      <c r="Q129" s="159" t="str">
        <f t="shared" si="31"/>
        <v/>
      </c>
      <c r="R129" s="159" t="str">
        <f t="shared" si="32"/>
        <v/>
      </c>
      <c r="S129" s="147"/>
      <c r="T129" s="147"/>
      <c r="U129" s="146" t="str">
        <f t="shared" si="33"/>
        <v>A</v>
      </c>
      <c r="V129" s="145" t="str">
        <f t="shared" si="34"/>
        <v>SST3</v>
      </c>
      <c r="W129" s="157">
        <f>VLOOKUP($B129,GtP!$A:$DD,MATCH("Gs_0-2",GtP!$A$1:$DD$1,0),FALSE)</f>
        <v>0</v>
      </c>
      <c r="X129" s="156">
        <f>VLOOKUP($B129,GtP!$A:$DD,MATCH("Gi/o_0-2",GtP!$A$1:$DD$1,0),FALSE)</f>
        <v>1</v>
      </c>
      <c r="Y129" s="156">
        <f>VLOOKUP($B129,GtP!$A:$DD,MATCH("Gq/11_0-2",GtP!$A$1:$DD$1,0),FALSE)</f>
        <v>0</v>
      </c>
      <c r="Z129" s="156">
        <f>VLOOKUP($B129,GtP!$A:$DD,MATCH("G12/13_0-2",GtP!$A$1:$DD$1,0),FALSE)</f>
        <v>0</v>
      </c>
      <c r="AA129" s="155"/>
      <c r="AB129" s="143">
        <f t="shared" si="35"/>
        <v>1</v>
      </c>
      <c r="AC129" s="315" t="str">
        <f t="shared" si="36"/>
        <v/>
      </c>
      <c r="AD129" s="349">
        <f t="shared" si="37"/>
        <v>5</v>
      </c>
      <c r="AE129" s="349" t="str">
        <f t="shared" si="38"/>
        <v/>
      </c>
      <c r="AF129" s="311" t="str">
        <f t="shared" si="39"/>
        <v/>
      </c>
      <c r="AG129" s="141" t="str">
        <f>_xlfn.CONCAT(IF(AT129="","-","B"),IF(BG129="","-","I"),VLOOKUP($B129,GtP!$A:$BB,MATCH("Gs_0-1",GtP!$A$1:$BB$1,0),FALSE))</f>
        <v>---</v>
      </c>
      <c r="AH129" s="140" t="str">
        <f>_xlfn.CONCAT(IF(AU129="","-","B"),IF(BH129="","-","I"),VLOOKUP($B129,GtP!$A:$BB,MATCH("Gs_0-1",GtP!$A$1:$BB$1,0),FALSE))</f>
        <v>---</v>
      </c>
      <c r="AI129" s="140" t="str">
        <f>_xlfn.CONCAT(IF(AV129="","-","B"),IF(BI129="","-","I"),VLOOKUP($B129,GtP!$A:$BB,MATCH("Gi/o_0-1",GtP!$A$1:$BB$1,0),FALSE))</f>
        <v>-IG</v>
      </c>
      <c r="AJ129" s="140" t="str">
        <f>_xlfn.CONCAT(IF(AW129="","-","B"),IF(BJ129="","-","I"),VLOOKUP($B129,GtP!$A:$BB,MATCH("Gi/o_0-1",GtP!$A$1:$BB$1,0),FALSE))</f>
        <v>-IG</v>
      </c>
      <c r="AK129" s="140" t="str">
        <f>_xlfn.CONCAT(IF(AX129="","-","B"),IF(BK129="","-","I"),VLOOKUP($B129,GtP!$A:$BB,MATCH("Gi/o_0-1",GtP!$A$1:$BB$1,0),FALSE))</f>
        <v>-IG</v>
      </c>
      <c r="AL129" s="140" t="str">
        <f>_xlfn.CONCAT(IF(AY129="","-","B"),IF(BL129="","-","I"),VLOOKUP($B129,GtP!$A:$BB,MATCH("Gi/o_0-1",GtP!$A$1:$BB$1,0),FALSE))</f>
        <v>-IG</v>
      </c>
      <c r="AM129" s="140" t="str">
        <f>_xlfn.CONCAT(IF(AZ129="","-","B"),IF(BM129="","-","I"),VLOOKUP($B129,GtP!$A:$BB,MATCH("Gi/o_0-1",GtP!$A$1:$BB$1,0),FALSE))</f>
        <v>-IG</v>
      </c>
      <c r="AN129" s="140" t="str">
        <f>_xlfn.CONCAT(IF(BA129="","-","B"),IF(BN129="","-","I"),VLOOKUP($B129,GtP!$A:$BB,MATCH("Gq/11_0-1",GtP!$A$1:$BB$1,0),FALSE))</f>
        <v>---</v>
      </c>
      <c r="AO129" s="140" t="str">
        <f>_xlfn.CONCAT(IF(BB129="","-","B"),IF(BO129="","-","I"),VLOOKUP($B129,GtP!$A:$BB,MATCH("Gq/11_0-1",GtP!$A$1:$BB$1,0),FALSE))</f>
        <v>---</v>
      </c>
      <c r="AP129" s="140" t="str">
        <f>_xlfn.CONCAT(IF(BC129="","-","B"),IF(BP129="","-","I"),VLOOKUP($B129,GtP!$A:$BB,MATCH("Gq/11_0-1",GtP!$A$1:$BB$1,0),FALSE))</f>
        <v>-I-</v>
      </c>
      <c r="AQ129" s="140" t="str">
        <f>_xlfn.CONCAT(IF(BD129="","-","B"),IF(BQ129="","-","I"),VLOOKUP($B129,GtP!$A:$BB,MATCH("Gq/11_0-1",GtP!$A$1:$BB$1,0),FALSE))</f>
        <v>-I-</v>
      </c>
      <c r="AR129" s="140" t="str">
        <f>_xlfn.CONCAT(IF(BE129="","-","B"),IF(BR129="","-","I"),VLOOKUP($B129,GtP!$A:$BB,MATCH("G12/13_0-1",GtP!$A$1:$BB$1,0),FALSE))</f>
        <v>-I-</v>
      </c>
      <c r="AS129" s="140" t="str">
        <f>_xlfn.CONCAT(IF(BF129="","-","B"),IF(BS129="","-","I"),VLOOKUP($B129,GtP!$A:$BB,MATCH("G12/13_0-1",GtP!$A$1:$BB$1,0),FALSE))</f>
        <v>---</v>
      </c>
      <c r="AT129" s="139" t="str">
        <f>_xlfn.IFNA(VLOOKUP($B129,'B-LogEmaxOverpEC50'!$A:$AL,MATCH(AT$1,'B-LogEmaxOverpEC50'!$A$1:$AL$1,0),FALSE),"")</f>
        <v/>
      </c>
      <c r="AU129" s="136" t="str">
        <f>_xlfn.IFNA(VLOOKUP($B129,'B-LogEmaxOverpEC50'!$A:$AL,MATCH(AU$1,'B-LogEmaxOverpEC50'!$A$1:$AL$1,0),FALSE),"")</f>
        <v/>
      </c>
      <c r="AV129" s="152" t="str">
        <f>_xlfn.IFNA(VLOOKUP($B129,'B-LogEmaxOverpEC50'!$A:$AL,MATCH(AV$1,'B-LogEmaxOverpEC50'!$A$1:$AL$1,0),FALSE),"")</f>
        <v/>
      </c>
      <c r="AW129" s="152" t="str">
        <f>_xlfn.IFNA(VLOOKUP($B129,'B-LogEmaxOverpEC50'!$A:$AL,MATCH(AW$1,'B-LogEmaxOverpEC50'!$A$1:$AL$1,0),FALSE),"")</f>
        <v/>
      </c>
      <c r="AX129" s="152" t="str">
        <f>_xlfn.IFNA(VLOOKUP($B129,'B-LogEmaxOverpEC50'!$A:$AL,MATCH(AX$1,'B-LogEmaxOverpEC50'!$A$1:$AL$1,0),FALSE),"")</f>
        <v/>
      </c>
      <c r="AY129" s="152" t="str">
        <f>_xlfn.IFNA(VLOOKUP($B129,'B-LogEmaxOverpEC50'!$A:$AL,MATCH(AY$1,'B-LogEmaxOverpEC50'!$A$1:$AL$1,0),FALSE),"")</f>
        <v/>
      </c>
      <c r="AZ129" s="152" t="str">
        <f>_xlfn.IFNA(VLOOKUP($B129,'B-LogEmaxOverpEC50'!$A:$AL,MATCH(AZ$1,'B-LogEmaxOverpEC50'!$A$1:$AL$1,0),FALSE),"")</f>
        <v/>
      </c>
      <c r="BA129" s="152" t="str">
        <f>_xlfn.IFNA(VLOOKUP($B129,'B-LogEmaxOverpEC50'!$A:$AL,MATCH(BA$1,'B-LogEmaxOverpEC50'!$A$1:$AL$1,0),FALSE),"")</f>
        <v/>
      </c>
      <c r="BB129" s="152" t="str">
        <f>_xlfn.IFNA(VLOOKUP($B129,'B-LogEmaxOverpEC50'!$A:$AL,MATCH(BB$1,'B-LogEmaxOverpEC50'!$A$1:$AL$1,0),FALSE),"")</f>
        <v/>
      </c>
      <c r="BC129" s="152" t="str">
        <f>_xlfn.IFNA(VLOOKUP($B129,'B-LogEmaxOverpEC50'!$A:$AL,MATCH(BC$1,'B-LogEmaxOverpEC50'!$A$1:$AL$1,0),FALSE),"")</f>
        <v/>
      </c>
      <c r="BD129" s="152" t="str">
        <f>_xlfn.IFNA(VLOOKUP($B129,'B-LogEmaxOverpEC50'!$A:$AL,MATCH(BD$1,'B-LogEmaxOverpEC50'!$A$1:$AL$1,0),FALSE),"")</f>
        <v/>
      </c>
      <c r="BE129" s="152" t="str">
        <f>_xlfn.IFNA(VLOOKUP($B129,'B-LogEmaxOverpEC50'!$A:$AL,MATCH(BE$1,'B-LogEmaxOverpEC50'!$A$1:$AL$1,0),FALSE),"")</f>
        <v/>
      </c>
      <c r="BF129" s="152" t="str">
        <f>_xlfn.IFNA(VLOOKUP($B129,'B-LogEmaxOverpEC50'!$A:$AL,MATCH(BF$1,'B-LogEmaxOverpEC50'!$A$1:$AL$1,0),FALSE),"")</f>
        <v/>
      </c>
      <c r="BG129" s="137" t="str">
        <f>_xlfn.IFNA(VLOOKUP($B129,'I-LogEmaxOverpEC50'!$A:$AR,MATCH(BG$1,'I-LogEmaxOverpEC50'!$A$1:$AR$1,0),FALSE),"")</f>
        <v/>
      </c>
      <c r="BH129" s="136" t="str">
        <f>_xlfn.IFNA(VLOOKUP($B129,'I-LogEmaxOverpEC50'!$A:$AR,MATCH(BH$1,'I-LogEmaxOverpEC50'!$A$1:$AR$1,0),FALSE),"")</f>
        <v/>
      </c>
      <c r="BI129" s="136">
        <f>_xlfn.IFNA(VLOOKUP($B129,'I-LogEmaxOverpEC50'!$A:$AR,MATCH(BI$1,'I-LogEmaxOverpEC50'!$A$1:$AR$1,0),FALSE),"")</f>
        <v>10.168953690412378</v>
      </c>
      <c r="BJ129" s="136">
        <f>_xlfn.IFNA(VLOOKUP($B129,'I-LogEmaxOverpEC50'!$A:$AR,MATCH(BJ$1,'I-LogEmaxOverpEC50'!$A$1:$AR$1,0),FALSE),"")</f>
        <v>10.168953690412378</v>
      </c>
      <c r="BK129" s="136">
        <f>_xlfn.IFNA(VLOOKUP($B129,'I-LogEmaxOverpEC50'!$A:$AR,MATCH(BK$1,'I-LogEmaxOverpEC50'!$A$1:$AR$1,0),FALSE),"")</f>
        <v>9.2113253743517944</v>
      </c>
      <c r="BL129" s="136">
        <f>_xlfn.IFNA(VLOOKUP($B129,'I-LogEmaxOverpEC50'!$A:$AR,MATCH(BL$1,'I-LogEmaxOverpEC50'!$A$1:$AR$1,0),FALSE),"")</f>
        <v>9.2113253743517944</v>
      </c>
      <c r="BM129" s="136">
        <f>_xlfn.IFNA(VLOOKUP($B129,'I-LogEmaxOverpEC50'!$A:$AR,MATCH(BM$1,'I-LogEmaxOverpEC50'!$A$1:$AR$1,0),FALSE),"")</f>
        <v>8.9220860163661246</v>
      </c>
      <c r="BN129" s="136" t="str">
        <f>_xlfn.IFNA(VLOOKUP($B129,'I-LogEmaxOverpEC50'!$A:$AR,MATCH(BN$1,'I-LogEmaxOverpEC50'!$A$1:$AR$1,0),FALSE),"")</f>
        <v/>
      </c>
      <c r="BO129" s="136" t="str">
        <f>_xlfn.IFNA(VLOOKUP($B129,'I-LogEmaxOverpEC50'!$A:$AR,MATCH(BO$1,'I-LogEmaxOverpEC50'!$A$1:$AR$1,0),FALSE),"")</f>
        <v/>
      </c>
      <c r="BP129" s="136">
        <f>_xlfn.IFNA(VLOOKUP($B129,'I-LogEmaxOverpEC50'!$A:$AR,MATCH(BP$1,'I-LogEmaxOverpEC50'!$A$1:$AR$1,0),FALSE),"")</f>
        <v>9.1006169363122389</v>
      </c>
      <c r="BQ129" s="136">
        <f>_xlfn.IFNA(VLOOKUP($B129,'I-LogEmaxOverpEC50'!$A:$AR,MATCH(BQ$1,'I-LogEmaxOverpEC50'!$A$1:$AR$1,0),FALSE),"")</f>
        <v>8.2592345501059885</v>
      </c>
      <c r="BR129" s="136">
        <f>_xlfn.IFNA(VLOOKUP($B129,'I-LogEmaxOverpEC50'!$A:$AR,MATCH(BR$1,'I-LogEmaxOverpEC50'!$A$1:$AR$1,0),FALSE),"")</f>
        <v>8.4571731930253122</v>
      </c>
      <c r="BS129" s="136" t="str">
        <f>_xlfn.IFNA(VLOOKUP($B129,'I-LogEmaxOverpEC50'!$A:$AR,MATCH(BS$1,'I-LogEmaxOverpEC50'!$A$1:$AR$1,0),FALSE),"")</f>
        <v/>
      </c>
      <c r="BT129" s="153"/>
      <c r="BU129" s="153"/>
      <c r="BV129" s="153"/>
      <c r="BW129" s="153"/>
      <c r="BX129" s="153"/>
      <c r="BY129" s="153"/>
      <c r="BZ129" s="153"/>
      <c r="CA129" s="153"/>
      <c r="CB129" s="153"/>
      <c r="CC129" s="153"/>
      <c r="CD129" s="153"/>
      <c r="CE129" s="153"/>
      <c r="CF129" s="153"/>
      <c r="CG129" s="153"/>
      <c r="CH129" s="153"/>
      <c r="CI129" s="153"/>
      <c r="CJ129" s="153"/>
    </row>
    <row r="130" spans="1:88" s="161" customFormat="1" x14ac:dyDescent="0.2">
      <c r="A130" s="146" cm="1">
        <f t="array" ref="A130">_xlfn.IFS(SUM(F130:R130)&gt;0,1,AB130&gt;0,2,TRUE,3)</f>
        <v>1</v>
      </c>
      <c r="B130" s="146" t="s">
        <v>184</v>
      </c>
      <c r="C130" s="162"/>
      <c r="D130" s="151" t="str">
        <f>_xlfn.XLOOKUP(B130,RecNamesAll!A:A,RecNamesAll!E:E)</f>
        <v>A</v>
      </c>
      <c r="E130" s="150" t="str">
        <f>_xlfn.XLOOKUP(B130,RecNamesAll!A:A,RecNamesAll!C:C)</f>
        <v>SST4</v>
      </c>
      <c r="F130" s="160" t="str">
        <f t="shared" ref="F130:F193" si="40">IF(OR(AG130="BI-",AG130="BIG",AG130="B-G",AG130="-IG"),AVERAGE(AT130,BG130),"")</f>
        <v/>
      </c>
      <c r="G130" s="159" t="str">
        <f t="shared" ref="G130:G193" si="41">IF(OR(AH130="BI-",AH130="BIG",AH130="B-G",AH130="-IG"),AVERAGE(AU130,BH130),"")</f>
        <v/>
      </c>
      <c r="H130" s="159">
        <f t="shared" ref="H130:H193" si="42">IF(OR(AI130="BI-",AI130="BIG",AI130="B-G",AI130="-IG"),AVERAGE(AV130,BI130),"")</f>
        <v>10.816737809961152</v>
      </c>
      <c r="I130" s="159">
        <f t="shared" ref="I130:I193" si="43">IF(OR(AJ130="BI-",AJ130="BIG",AJ130="B-G",AJ130="-IG"),AVERAGE(AW130,BJ130),"")</f>
        <v>10.816737809961152</v>
      </c>
      <c r="J130" s="159">
        <f t="shared" ref="J130:J193" si="44">IF(OR(AK130="BI-",AK130="BIG",AK130="B-G",AK130="-IG"),AVERAGE(AX130,BK130),"")</f>
        <v>10.064806470201319</v>
      </c>
      <c r="K130" s="159">
        <f t="shared" ref="K130:K193" si="45">IF(OR(AL130="BI-",AL130="BIG",AL130="B-G",AL130="-IG"),AVERAGE(AY130,BL130),"")</f>
        <v>10.064806470201319</v>
      </c>
      <c r="L130" s="159">
        <f t="shared" ref="L130:L193" si="46">IF(OR(AM130="BI-",AM130="BIG",AM130="B-G",AM130="-IG"),AVERAGE(AZ130,BM130),"")</f>
        <v>9.7053087585264244</v>
      </c>
      <c r="M130" s="159" t="str">
        <f t="shared" ref="M130:M193" si="47">IF(OR(AN130="BI-",AN130="BIG",AN130="B-G",AN130="-IG"),AVERAGE(BA130,BN130),"")</f>
        <v/>
      </c>
      <c r="N130" s="159" t="str">
        <f t="shared" ref="N130:N193" si="48">IF(OR(AO130="BI-",AO130="BIG",AO130="B-G",AO130="-IG"),AVERAGE(BB130,BO130),"")</f>
        <v/>
      </c>
      <c r="O130" s="159" t="str">
        <f t="shared" ref="O130:O193" si="49">IF(OR(AP130="BI-",AP130="BIG",AP130="B-G",AP130="-IG"),AVERAGE(BC130,BP130),"")</f>
        <v/>
      </c>
      <c r="P130" s="159" t="str">
        <f t="shared" ref="P130:P193" si="50">IF(OR(AQ130="BI-",AQ130="BIG",AQ130="B-G",AQ130="-IG"),AVERAGE(BD130,BQ130),"")</f>
        <v/>
      </c>
      <c r="Q130" s="159" t="str">
        <f t="shared" ref="Q130:Q193" si="51">IF(OR(AR130="BI-",AR130="BIG",AR130="B-G",AR130="-IG"),AVERAGE(BE130,BR130),"")</f>
        <v/>
      </c>
      <c r="R130" s="159" t="str">
        <f t="shared" ref="R130:R193" si="52">IF(OR(AS130="BI-",AS130="BIG",AS130="B-G",AS130="-IG"),AVERAGE(BF130,BS130),"")</f>
        <v/>
      </c>
      <c r="S130" s="147"/>
      <c r="T130" s="147"/>
      <c r="U130" s="146" t="str">
        <f t="shared" ref="U130:U193" si="53">D130</f>
        <v>A</v>
      </c>
      <c r="V130" s="145" t="str">
        <f t="shared" ref="V130:V193" si="54">E130</f>
        <v>SST4</v>
      </c>
      <c r="W130" s="157">
        <f>VLOOKUP($B130,GtP!$A:$DD,MATCH("Gs_0-2",GtP!$A$1:$DD$1,0),FALSE)</f>
        <v>0</v>
      </c>
      <c r="X130" s="156">
        <f>VLOOKUP($B130,GtP!$A:$DD,MATCH("Gi/o_0-2",GtP!$A$1:$DD$1,0),FALSE)</f>
        <v>1</v>
      </c>
      <c r="Y130" s="156">
        <f>VLOOKUP($B130,GtP!$A:$DD,MATCH("Gq/11_0-2",GtP!$A$1:$DD$1,0),FALSE)</f>
        <v>0</v>
      </c>
      <c r="Z130" s="156">
        <f>VLOOKUP($B130,GtP!$A:$DD,MATCH("G12/13_0-2",GtP!$A$1:$DD$1,0),FALSE)</f>
        <v>0</v>
      </c>
      <c r="AA130" s="155"/>
      <c r="AB130" s="143">
        <f t="shared" si="35"/>
        <v>1</v>
      </c>
      <c r="AC130" s="315" t="str">
        <f t="shared" si="36"/>
        <v/>
      </c>
      <c r="AD130" s="349">
        <f t="shared" si="37"/>
        <v>5</v>
      </c>
      <c r="AE130" s="349" t="str">
        <f t="shared" si="38"/>
        <v/>
      </c>
      <c r="AF130" s="311" t="str">
        <f t="shared" si="39"/>
        <v/>
      </c>
      <c r="AG130" s="141" t="str">
        <f>_xlfn.CONCAT(IF(AT130="","-","B"),IF(BG130="","-","I"),VLOOKUP($B130,GtP!$A:$BB,MATCH("Gs_0-1",GtP!$A$1:$BB$1,0),FALSE))</f>
        <v>---</v>
      </c>
      <c r="AH130" s="140" t="str">
        <f>_xlfn.CONCAT(IF(AU130="","-","B"),IF(BH130="","-","I"),VLOOKUP($B130,GtP!$A:$BB,MATCH("Gs_0-1",GtP!$A$1:$BB$1,0),FALSE))</f>
        <v>---</v>
      </c>
      <c r="AI130" s="140" t="str">
        <f>_xlfn.CONCAT(IF(AV130="","-","B"),IF(BI130="","-","I"),VLOOKUP($B130,GtP!$A:$BB,MATCH("Gi/o_0-1",GtP!$A$1:$BB$1,0),FALSE))</f>
        <v>-IG</v>
      </c>
      <c r="AJ130" s="140" t="str">
        <f>_xlfn.CONCAT(IF(AW130="","-","B"),IF(BJ130="","-","I"),VLOOKUP($B130,GtP!$A:$BB,MATCH("Gi/o_0-1",GtP!$A$1:$BB$1,0),FALSE))</f>
        <v>-IG</v>
      </c>
      <c r="AK130" s="140" t="str">
        <f>_xlfn.CONCAT(IF(AX130="","-","B"),IF(BK130="","-","I"),VLOOKUP($B130,GtP!$A:$BB,MATCH("Gi/o_0-1",GtP!$A$1:$BB$1,0),FALSE))</f>
        <v>-IG</v>
      </c>
      <c r="AL130" s="140" t="str">
        <f>_xlfn.CONCAT(IF(AY130="","-","B"),IF(BL130="","-","I"),VLOOKUP($B130,GtP!$A:$BB,MATCH("Gi/o_0-1",GtP!$A$1:$BB$1,0),FALSE))</f>
        <v>-IG</v>
      </c>
      <c r="AM130" s="140" t="str">
        <f>_xlfn.CONCAT(IF(AZ130="","-","B"),IF(BM130="","-","I"),VLOOKUP($B130,GtP!$A:$BB,MATCH("Gi/o_0-1",GtP!$A$1:$BB$1,0),FALSE))</f>
        <v>-IG</v>
      </c>
      <c r="AN130" s="140" t="str">
        <f>_xlfn.CONCAT(IF(BA130="","-","B"),IF(BN130="","-","I"),VLOOKUP($B130,GtP!$A:$BB,MATCH("Gq/11_0-1",GtP!$A$1:$BB$1,0),FALSE))</f>
        <v>---</v>
      </c>
      <c r="AO130" s="140" t="str">
        <f>_xlfn.CONCAT(IF(BB130="","-","B"),IF(BO130="","-","I"),VLOOKUP($B130,GtP!$A:$BB,MATCH("Gq/11_0-1",GtP!$A$1:$BB$1,0),FALSE))</f>
        <v>---</v>
      </c>
      <c r="AP130" s="140" t="str">
        <f>_xlfn.CONCAT(IF(BC130="","-","B"),IF(BP130="","-","I"),VLOOKUP($B130,GtP!$A:$BB,MATCH("Gq/11_0-1",GtP!$A$1:$BB$1,0),FALSE))</f>
        <v>-I-</v>
      </c>
      <c r="AQ130" s="140" t="str">
        <f>_xlfn.CONCAT(IF(BD130="","-","B"),IF(BQ130="","-","I"),VLOOKUP($B130,GtP!$A:$BB,MATCH("Gq/11_0-1",GtP!$A$1:$BB$1,0),FALSE))</f>
        <v>-I-</v>
      </c>
      <c r="AR130" s="140" t="str">
        <f>_xlfn.CONCAT(IF(BE130="","-","B"),IF(BR130="","-","I"),VLOOKUP($B130,GtP!$A:$BB,MATCH("G12/13_0-1",GtP!$A$1:$BB$1,0),FALSE))</f>
        <v>-I-</v>
      </c>
      <c r="AS130" s="140" t="str">
        <f>_xlfn.CONCAT(IF(BF130="","-","B"),IF(BS130="","-","I"),VLOOKUP($B130,GtP!$A:$BB,MATCH("G12/13_0-1",GtP!$A$1:$BB$1,0),FALSE))</f>
        <v>---</v>
      </c>
      <c r="AT130" s="139" t="str">
        <f>_xlfn.IFNA(VLOOKUP($B130,'B-LogEmaxOverpEC50'!$A:$AL,MATCH(AT$1,'B-LogEmaxOverpEC50'!$A$1:$AL$1,0),FALSE),"")</f>
        <v/>
      </c>
      <c r="AU130" s="136" t="str">
        <f>_xlfn.IFNA(VLOOKUP($B130,'B-LogEmaxOverpEC50'!$A:$AL,MATCH(AU$1,'B-LogEmaxOverpEC50'!$A$1:$AL$1,0),FALSE),"")</f>
        <v/>
      </c>
      <c r="AV130" s="152" t="str">
        <f>_xlfn.IFNA(VLOOKUP($B130,'B-LogEmaxOverpEC50'!$A:$AL,MATCH(AV$1,'B-LogEmaxOverpEC50'!$A$1:$AL$1,0),FALSE),"")</f>
        <v/>
      </c>
      <c r="AW130" s="152" t="str">
        <f>_xlfn.IFNA(VLOOKUP($B130,'B-LogEmaxOverpEC50'!$A:$AL,MATCH(AW$1,'B-LogEmaxOverpEC50'!$A$1:$AL$1,0),FALSE),"")</f>
        <v/>
      </c>
      <c r="AX130" s="152" t="str">
        <f>_xlfn.IFNA(VLOOKUP($B130,'B-LogEmaxOverpEC50'!$A:$AL,MATCH(AX$1,'B-LogEmaxOverpEC50'!$A$1:$AL$1,0),FALSE),"")</f>
        <v/>
      </c>
      <c r="AY130" s="152" t="str">
        <f>_xlfn.IFNA(VLOOKUP($B130,'B-LogEmaxOverpEC50'!$A:$AL,MATCH(AY$1,'B-LogEmaxOverpEC50'!$A$1:$AL$1,0),FALSE),"")</f>
        <v/>
      </c>
      <c r="AZ130" s="152" t="str">
        <f>_xlfn.IFNA(VLOOKUP($B130,'B-LogEmaxOverpEC50'!$A:$AL,MATCH(AZ$1,'B-LogEmaxOverpEC50'!$A$1:$AL$1,0),FALSE),"")</f>
        <v/>
      </c>
      <c r="BA130" s="152" t="str">
        <f>_xlfn.IFNA(VLOOKUP($B130,'B-LogEmaxOverpEC50'!$A:$AL,MATCH(BA$1,'B-LogEmaxOverpEC50'!$A$1:$AL$1,0),FALSE),"")</f>
        <v/>
      </c>
      <c r="BB130" s="152" t="str">
        <f>_xlfn.IFNA(VLOOKUP($B130,'B-LogEmaxOverpEC50'!$A:$AL,MATCH(BB$1,'B-LogEmaxOverpEC50'!$A$1:$AL$1,0),FALSE),"")</f>
        <v/>
      </c>
      <c r="BC130" s="152" t="str">
        <f>_xlfn.IFNA(VLOOKUP($B130,'B-LogEmaxOverpEC50'!$A:$AL,MATCH(BC$1,'B-LogEmaxOverpEC50'!$A$1:$AL$1,0),FALSE),"")</f>
        <v/>
      </c>
      <c r="BD130" s="152" t="str">
        <f>_xlfn.IFNA(VLOOKUP($B130,'B-LogEmaxOverpEC50'!$A:$AL,MATCH(BD$1,'B-LogEmaxOverpEC50'!$A$1:$AL$1,0),FALSE),"")</f>
        <v/>
      </c>
      <c r="BE130" s="152" t="str">
        <f>_xlfn.IFNA(VLOOKUP($B130,'B-LogEmaxOverpEC50'!$A:$AL,MATCH(BE$1,'B-LogEmaxOverpEC50'!$A$1:$AL$1,0),FALSE),"")</f>
        <v/>
      </c>
      <c r="BF130" s="152" t="str">
        <f>_xlfn.IFNA(VLOOKUP($B130,'B-LogEmaxOverpEC50'!$A:$AL,MATCH(BF$1,'B-LogEmaxOverpEC50'!$A$1:$AL$1,0),FALSE),"")</f>
        <v/>
      </c>
      <c r="BG130" s="137" t="str">
        <f>_xlfn.IFNA(VLOOKUP($B130,'I-LogEmaxOverpEC50'!$A:$AR,MATCH(BG$1,'I-LogEmaxOverpEC50'!$A$1:$AR$1,0),FALSE),"")</f>
        <v/>
      </c>
      <c r="BH130" s="136" t="str">
        <f>_xlfn.IFNA(VLOOKUP($B130,'I-LogEmaxOverpEC50'!$A:$AR,MATCH(BH$1,'I-LogEmaxOverpEC50'!$A$1:$AR$1,0),FALSE),"")</f>
        <v/>
      </c>
      <c r="BI130" s="136">
        <f>_xlfn.IFNA(VLOOKUP($B130,'I-LogEmaxOverpEC50'!$A:$AR,MATCH(BI$1,'I-LogEmaxOverpEC50'!$A$1:$AR$1,0),FALSE),"")</f>
        <v>10.816737809961152</v>
      </c>
      <c r="BJ130" s="136">
        <f>_xlfn.IFNA(VLOOKUP($B130,'I-LogEmaxOverpEC50'!$A:$AR,MATCH(BJ$1,'I-LogEmaxOverpEC50'!$A$1:$AR$1,0),FALSE),"")</f>
        <v>10.816737809961152</v>
      </c>
      <c r="BK130" s="136">
        <f>_xlfn.IFNA(VLOOKUP($B130,'I-LogEmaxOverpEC50'!$A:$AR,MATCH(BK$1,'I-LogEmaxOverpEC50'!$A$1:$AR$1,0),FALSE),"")</f>
        <v>10.064806470201319</v>
      </c>
      <c r="BL130" s="136">
        <f>_xlfn.IFNA(VLOOKUP($B130,'I-LogEmaxOverpEC50'!$A:$AR,MATCH(BL$1,'I-LogEmaxOverpEC50'!$A$1:$AR$1,0),FALSE),"")</f>
        <v>10.064806470201319</v>
      </c>
      <c r="BM130" s="136">
        <f>_xlfn.IFNA(VLOOKUP($B130,'I-LogEmaxOverpEC50'!$A:$AR,MATCH(BM$1,'I-LogEmaxOverpEC50'!$A$1:$AR$1,0),FALSE),"")</f>
        <v>9.7053087585264244</v>
      </c>
      <c r="BN130" s="136" t="str">
        <f>_xlfn.IFNA(VLOOKUP($B130,'I-LogEmaxOverpEC50'!$A:$AR,MATCH(BN$1,'I-LogEmaxOverpEC50'!$A$1:$AR$1,0),FALSE),"")</f>
        <v/>
      </c>
      <c r="BO130" s="136" t="str">
        <f>_xlfn.IFNA(VLOOKUP($B130,'I-LogEmaxOverpEC50'!$A:$AR,MATCH(BO$1,'I-LogEmaxOverpEC50'!$A$1:$AR$1,0),FALSE),"")</f>
        <v/>
      </c>
      <c r="BP130" s="136">
        <f>_xlfn.IFNA(VLOOKUP($B130,'I-LogEmaxOverpEC50'!$A:$AR,MATCH(BP$1,'I-LogEmaxOverpEC50'!$A$1:$AR$1,0),FALSE),"")</f>
        <v>9.9635219963251931</v>
      </c>
      <c r="BQ130" s="136">
        <f>_xlfn.IFNA(VLOOKUP($B130,'I-LogEmaxOverpEC50'!$A:$AR,MATCH(BQ$1,'I-LogEmaxOverpEC50'!$A$1:$AR$1,0),FALSE),"")</f>
        <v>9.6743820473115765</v>
      </c>
      <c r="BR130" s="136">
        <f>_xlfn.IFNA(VLOOKUP($B130,'I-LogEmaxOverpEC50'!$A:$AR,MATCH(BR$1,'I-LogEmaxOverpEC50'!$A$1:$AR$1,0),FALSE),"")</f>
        <v>10.392238694493001</v>
      </c>
      <c r="BS130" s="136" t="str">
        <f>_xlfn.IFNA(VLOOKUP($B130,'I-LogEmaxOverpEC50'!$A:$AR,MATCH(BS$1,'I-LogEmaxOverpEC50'!$A$1:$AR$1,0),FALSE),"")</f>
        <v/>
      </c>
      <c r="BT130" s="153"/>
      <c r="BU130" s="153"/>
      <c r="BV130" s="153"/>
      <c r="BW130" s="153"/>
      <c r="BX130" s="153"/>
      <c r="BY130" s="153"/>
      <c r="BZ130" s="153"/>
      <c r="CA130" s="153"/>
      <c r="CB130" s="153"/>
      <c r="CC130" s="153"/>
      <c r="CD130" s="153"/>
      <c r="CE130" s="153"/>
      <c r="CF130" s="153"/>
      <c r="CG130" s="153"/>
      <c r="CH130" s="153"/>
      <c r="CI130" s="153"/>
      <c r="CJ130" s="153"/>
    </row>
    <row r="131" spans="1:88" s="161" customFormat="1" x14ac:dyDescent="0.2">
      <c r="A131" s="146" cm="1">
        <f t="array" ref="A131">_xlfn.IFS(SUM(F131:R131)&gt;0,1,AB131&gt;0,2,TRUE,3)</f>
        <v>1</v>
      </c>
      <c r="B131" s="146" t="s">
        <v>185</v>
      </c>
      <c r="C131" s="144"/>
      <c r="D131" s="151" t="str">
        <f>_xlfn.XLOOKUP(B131,RecNamesAll!A:A,RecNamesAll!E:E)</f>
        <v>A</v>
      </c>
      <c r="E131" s="150" t="str">
        <f>_xlfn.XLOOKUP(B131,RecNamesAll!A:A,RecNamesAll!C:C)</f>
        <v>SST5</v>
      </c>
      <c r="F131" s="160" t="str">
        <f t="shared" si="40"/>
        <v/>
      </c>
      <c r="G131" s="159" t="str">
        <f t="shared" si="41"/>
        <v/>
      </c>
      <c r="H131" s="159">
        <f t="shared" si="42"/>
        <v>11.412287798580143</v>
      </c>
      <c r="I131" s="159">
        <f t="shared" si="43"/>
        <v>11.412287798580143</v>
      </c>
      <c r="J131" s="159">
        <f t="shared" si="44"/>
        <v>11.135539358517075</v>
      </c>
      <c r="K131" s="159">
        <f t="shared" si="45"/>
        <v>11.135539358517075</v>
      </c>
      <c r="L131" s="159">
        <f t="shared" si="46"/>
        <v>11.030491458716327</v>
      </c>
      <c r="M131" s="159" t="str">
        <f t="shared" si="47"/>
        <v/>
      </c>
      <c r="N131" s="159" t="str">
        <f t="shared" si="48"/>
        <v/>
      </c>
      <c r="O131" s="159" t="str">
        <f t="shared" si="49"/>
        <v/>
      </c>
      <c r="P131" s="159" t="str">
        <f t="shared" si="50"/>
        <v/>
      </c>
      <c r="Q131" s="159" t="str">
        <f t="shared" si="51"/>
        <v/>
      </c>
      <c r="R131" s="159" t="str">
        <f t="shared" si="52"/>
        <v/>
      </c>
      <c r="S131" s="147"/>
      <c r="T131" s="147"/>
      <c r="U131" s="146" t="str">
        <f t="shared" si="53"/>
        <v>A</v>
      </c>
      <c r="V131" s="145" t="str">
        <f t="shared" si="54"/>
        <v>SST5</v>
      </c>
      <c r="W131" s="157">
        <f>VLOOKUP($B131,GtP!$A:$DD,MATCH("Gs_0-2",GtP!$A$1:$DD$1,0),FALSE)</f>
        <v>0</v>
      </c>
      <c r="X131" s="156">
        <f>VLOOKUP($B131,GtP!$A:$DD,MATCH("Gi/o_0-2",GtP!$A$1:$DD$1,0),FALSE)</f>
        <v>1</v>
      </c>
      <c r="Y131" s="156">
        <f>VLOOKUP($B131,GtP!$A:$DD,MATCH("Gq/11_0-2",GtP!$A$1:$DD$1,0),FALSE)</f>
        <v>0</v>
      </c>
      <c r="Z131" s="156">
        <f>VLOOKUP($B131,GtP!$A:$DD,MATCH("G12/13_0-2",GtP!$A$1:$DD$1,0),FALSE)</f>
        <v>0</v>
      </c>
      <c r="AA131" s="155"/>
      <c r="AB131" s="143">
        <f t="shared" ref="AB131:AB194" si="55">IF(SUM(F131:G131,W131)&gt;0,1,0)+IF(SUM(H131:L131,X131)&gt;0,1,0)+IF(SUM(M131:P131,Y131)&gt;0,1,0)+IF(SUM(Q131:R131,Z131)&gt;0,1,0)</f>
        <v>1</v>
      </c>
      <c r="AC131" s="315" t="str">
        <f t="shared" ref="AC131:AC194" si="56">IF(COUNT(F131:G131)=0,"",COUNT(F131:G131))</f>
        <v/>
      </c>
      <c r="AD131" s="349">
        <f t="shared" ref="AD131:AD194" si="57">IF(COUNT(H131:L131)=0,"",COUNT(H131:L131))</f>
        <v>5</v>
      </c>
      <c r="AE131" s="349" t="str">
        <f t="shared" ref="AE131:AE194" si="58">IF(COUNT(M131:P131)=0,"",COUNT(M131:P131))</f>
        <v/>
      </c>
      <c r="AF131" s="311" t="str">
        <f t="shared" ref="AF131:AF194" si="59">IF(COUNT(Q131:R131)=0,"",COUNT(Q131:R131))</f>
        <v/>
      </c>
      <c r="AG131" s="141" t="str">
        <f>_xlfn.CONCAT(IF(AT131="","-","B"),IF(BG131="","-","I"),VLOOKUP($B131,GtP!$A:$BB,MATCH("Gs_0-1",GtP!$A$1:$BB$1,0),FALSE))</f>
        <v>-I-</v>
      </c>
      <c r="AH131" s="140" t="str">
        <f>_xlfn.CONCAT(IF(AU131="","-","B"),IF(BH131="","-","I"),VLOOKUP($B131,GtP!$A:$BB,MATCH("Gs_0-1",GtP!$A$1:$BB$1,0),FALSE))</f>
        <v>-I-</v>
      </c>
      <c r="AI131" s="140" t="str">
        <f>_xlfn.CONCAT(IF(AV131="","-","B"),IF(BI131="","-","I"),VLOOKUP($B131,GtP!$A:$BB,MATCH("Gi/o_0-1",GtP!$A$1:$BB$1,0),FALSE))</f>
        <v>-IG</v>
      </c>
      <c r="AJ131" s="140" t="str">
        <f>_xlfn.CONCAT(IF(AW131="","-","B"),IF(BJ131="","-","I"),VLOOKUP($B131,GtP!$A:$BB,MATCH("Gi/o_0-1",GtP!$A$1:$BB$1,0),FALSE))</f>
        <v>-IG</v>
      </c>
      <c r="AK131" s="140" t="str">
        <f>_xlfn.CONCAT(IF(AX131="","-","B"),IF(BK131="","-","I"),VLOOKUP($B131,GtP!$A:$BB,MATCH("Gi/o_0-1",GtP!$A$1:$BB$1,0),FALSE))</f>
        <v>-IG</v>
      </c>
      <c r="AL131" s="140" t="str">
        <f>_xlfn.CONCAT(IF(AY131="","-","B"),IF(BL131="","-","I"),VLOOKUP($B131,GtP!$A:$BB,MATCH("Gi/o_0-1",GtP!$A$1:$BB$1,0),FALSE))</f>
        <v>-IG</v>
      </c>
      <c r="AM131" s="140" t="str">
        <f>_xlfn.CONCAT(IF(AZ131="","-","B"),IF(BM131="","-","I"),VLOOKUP($B131,GtP!$A:$BB,MATCH("Gi/o_0-1",GtP!$A$1:$BB$1,0),FALSE))</f>
        <v>-IG</v>
      </c>
      <c r="AN131" s="140" t="str">
        <f>_xlfn.CONCAT(IF(BA131="","-","B"),IF(BN131="","-","I"),VLOOKUP($B131,GtP!$A:$BB,MATCH("Gq/11_0-1",GtP!$A$1:$BB$1,0),FALSE))</f>
        <v>-I-</v>
      </c>
      <c r="AO131" s="140" t="str">
        <f>_xlfn.CONCAT(IF(BB131="","-","B"),IF(BO131="","-","I"),VLOOKUP($B131,GtP!$A:$BB,MATCH("Gq/11_0-1",GtP!$A$1:$BB$1,0),FALSE))</f>
        <v>-I-</v>
      </c>
      <c r="AP131" s="140" t="str">
        <f>_xlfn.CONCAT(IF(BC131="","-","B"),IF(BP131="","-","I"),VLOOKUP($B131,GtP!$A:$BB,MATCH("Gq/11_0-1",GtP!$A$1:$BB$1,0),FALSE))</f>
        <v>-I-</v>
      </c>
      <c r="AQ131" s="140" t="str">
        <f>_xlfn.CONCAT(IF(BD131="","-","B"),IF(BQ131="","-","I"),VLOOKUP($B131,GtP!$A:$BB,MATCH("Gq/11_0-1",GtP!$A$1:$BB$1,0),FALSE))</f>
        <v>-I-</v>
      </c>
      <c r="AR131" s="140" t="str">
        <f>_xlfn.CONCAT(IF(BE131="","-","B"),IF(BR131="","-","I"),VLOOKUP($B131,GtP!$A:$BB,MATCH("G12/13_0-1",GtP!$A$1:$BB$1,0),FALSE))</f>
        <v>-I-</v>
      </c>
      <c r="AS131" s="140" t="str">
        <f>_xlfn.CONCAT(IF(BF131="","-","B"),IF(BS131="","-","I"),VLOOKUP($B131,GtP!$A:$BB,MATCH("G12/13_0-1",GtP!$A$1:$BB$1,0),FALSE))</f>
        <v>-I-</v>
      </c>
      <c r="AT131" s="139" t="str">
        <f>_xlfn.IFNA(VLOOKUP($B131,'B-LogEmaxOverpEC50'!$A:$AL,MATCH(AT$1,'B-LogEmaxOverpEC50'!$A$1:$AL$1,0),FALSE),"")</f>
        <v/>
      </c>
      <c r="AU131" s="136" t="str">
        <f>_xlfn.IFNA(VLOOKUP($B131,'B-LogEmaxOverpEC50'!$A:$AL,MATCH(AU$1,'B-LogEmaxOverpEC50'!$A$1:$AL$1,0),FALSE),"")</f>
        <v/>
      </c>
      <c r="AV131" s="152" t="str">
        <f>_xlfn.IFNA(VLOOKUP($B131,'B-LogEmaxOverpEC50'!$A:$AL,MATCH(AV$1,'B-LogEmaxOverpEC50'!$A$1:$AL$1,0),FALSE),"")</f>
        <v/>
      </c>
      <c r="AW131" s="152" t="str">
        <f>_xlfn.IFNA(VLOOKUP($B131,'B-LogEmaxOverpEC50'!$A:$AL,MATCH(AW$1,'B-LogEmaxOverpEC50'!$A$1:$AL$1,0),FALSE),"")</f>
        <v/>
      </c>
      <c r="AX131" s="152" t="str">
        <f>_xlfn.IFNA(VLOOKUP($B131,'B-LogEmaxOverpEC50'!$A:$AL,MATCH(AX$1,'B-LogEmaxOverpEC50'!$A$1:$AL$1,0),FALSE),"")</f>
        <v/>
      </c>
      <c r="AY131" s="152" t="str">
        <f>_xlfn.IFNA(VLOOKUP($B131,'B-LogEmaxOverpEC50'!$A:$AL,MATCH(AY$1,'B-LogEmaxOverpEC50'!$A$1:$AL$1,0),FALSE),"")</f>
        <v/>
      </c>
      <c r="AZ131" s="152" t="str">
        <f>_xlfn.IFNA(VLOOKUP($B131,'B-LogEmaxOverpEC50'!$A:$AL,MATCH(AZ$1,'B-LogEmaxOverpEC50'!$A$1:$AL$1,0),FALSE),"")</f>
        <v/>
      </c>
      <c r="BA131" s="152" t="str">
        <f>_xlfn.IFNA(VLOOKUP($B131,'B-LogEmaxOverpEC50'!$A:$AL,MATCH(BA$1,'B-LogEmaxOverpEC50'!$A$1:$AL$1,0),FALSE),"")</f>
        <v/>
      </c>
      <c r="BB131" s="152" t="str">
        <f>_xlfn.IFNA(VLOOKUP($B131,'B-LogEmaxOverpEC50'!$A:$AL,MATCH(BB$1,'B-LogEmaxOverpEC50'!$A$1:$AL$1,0),FALSE),"")</f>
        <v/>
      </c>
      <c r="BC131" s="152" t="str">
        <f>_xlfn.IFNA(VLOOKUP($B131,'B-LogEmaxOverpEC50'!$A:$AL,MATCH(BC$1,'B-LogEmaxOverpEC50'!$A$1:$AL$1,0),FALSE),"")</f>
        <v/>
      </c>
      <c r="BD131" s="152" t="str">
        <f>_xlfn.IFNA(VLOOKUP($B131,'B-LogEmaxOverpEC50'!$A:$AL,MATCH(BD$1,'B-LogEmaxOverpEC50'!$A$1:$AL$1,0),FALSE),"")</f>
        <v/>
      </c>
      <c r="BE131" s="152" t="str">
        <f>_xlfn.IFNA(VLOOKUP($B131,'B-LogEmaxOverpEC50'!$A:$AL,MATCH(BE$1,'B-LogEmaxOverpEC50'!$A$1:$AL$1,0),FALSE),"")</f>
        <v/>
      </c>
      <c r="BF131" s="152" t="str">
        <f>_xlfn.IFNA(VLOOKUP($B131,'B-LogEmaxOverpEC50'!$A:$AL,MATCH(BF$1,'B-LogEmaxOverpEC50'!$A$1:$AL$1,0),FALSE),"")</f>
        <v/>
      </c>
      <c r="BG131" s="137">
        <f>_xlfn.IFNA(VLOOKUP($B131,'I-LogEmaxOverpEC50'!$A:$AR,MATCH(BG$1,'I-LogEmaxOverpEC50'!$A$1:$AR$1,0),FALSE),"")</f>
        <v>8.6823743666636286</v>
      </c>
      <c r="BH131" s="136">
        <f>_xlfn.IFNA(VLOOKUP($B131,'I-LogEmaxOverpEC50'!$A:$AR,MATCH(BH$1,'I-LogEmaxOverpEC50'!$A$1:$AR$1,0),FALSE),"")</f>
        <v>8.5195514928286187</v>
      </c>
      <c r="BI131" s="136">
        <f>_xlfn.IFNA(VLOOKUP($B131,'I-LogEmaxOverpEC50'!$A:$AR,MATCH(BI$1,'I-LogEmaxOverpEC50'!$A$1:$AR$1,0),FALSE),"")</f>
        <v>11.412287798580143</v>
      </c>
      <c r="BJ131" s="136">
        <f>_xlfn.IFNA(VLOOKUP($B131,'I-LogEmaxOverpEC50'!$A:$AR,MATCH(BJ$1,'I-LogEmaxOverpEC50'!$A$1:$AR$1,0),FALSE),"")</f>
        <v>11.412287798580143</v>
      </c>
      <c r="BK131" s="136">
        <f>_xlfn.IFNA(VLOOKUP($B131,'I-LogEmaxOverpEC50'!$A:$AR,MATCH(BK$1,'I-LogEmaxOverpEC50'!$A$1:$AR$1,0),FALSE),"")</f>
        <v>11.135539358517075</v>
      </c>
      <c r="BL131" s="136">
        <f>_xlfn.IFNA(VLOOKUP($B131,'I-LogEmaxOverpEC50'!$A:$AR,MATCH(BL$1,'I-LogEmaxOverpEC50'!$A$1:$AR$1,0),FALSE),"")</f>
        <v>11.135539358517075</v>
      </c>
      <c r="BM131" s="136">
        <f>_xlfn.IFNA(VLOOKUP($B131,'I-LogEmaxOverpEC50'!$A:$AR,MATCH(BM$1,'I-LogEmaxOverpEC50'!$A$1:$AR$1,0),FALSE),"")</f>
        <v>11.030491458716327</v>
      </c>
      <c r="BN131" s="136">
        <f>_xlfn.IFNA(VLOOKUP($B131,'I-LogEmaxOverpEC50'!$A:$AR,MATCH(BN$1,'I-LogEmaxOverpEC50'!$A$1:$AR$1,0),FALSE),"")</f>
        <v>9.5771371030374564</v>
      </c>
      <c r="BO131" s="136">
        <f>_xlfn.IFNA(VLOOKUP($B131,'I-LogEmaxOverpEC50'!$A:$AR,MATCH(BO$1,'I-LogEmaxOverpEC50'!$A$1:$AR$1,0),FALSE),"")</f>
        <v>9.5771371030374564</v>
      </c>
      <c r="BP131" s="136">
        <f>_xlfn.IFNA(VLOOKUP($B131,'I-LogEmaxOverpEC50'!$A:$AR,MATCH(BP$1,'I-LogEmaxOverpEC50'!$A$1:$AR$1,0),FALSE),"")</f>
        <v>10.733089986991944</v>
      </c>
      <c r="BQ131" s="136">
        <f>_xlfn.IFNA(VLOOKUP($B131,'I-LogEmaxOverpEC50'!$A:$AR,MATCH(BQ$1,'I-LogEmaxOverpEC50'!$A$1:$AR$1,0),FALSE),"")</f>
        <v>9.9844785299352523</v>
      </c>
      <c r="BR131" s="136">
        <f>_xlfn.IFNA(VLOOKUP($B131,'I-LogEmaxOverpEC50'!$A:$AR,MATCH(BR$1,'I-LogEmaxOverpEC50'!$A$1:$AR$1,0),FALSE),"")</f>
        <v>10.165421687611998</v>
      </c>
      <c r="BS131" s="136">
        <f>_xlfn.IFNA(VLOOKUP($B131,'I-LogEmaxOverpEC50'!$A:$AR,MATCH(BS$1,'I-LogEmaxOverpEC50'!$A$1:$AR$1,0),FALSE),"")</f>
        <v>9.1969875668642374</v>
      </c>
      <c r="BT131" s="153"/>
      <c r="BU131" s="153"/>
      <c r="BV131" s="153"/>
      <c r="BW131" s="153"/>
      <c r="BX131" s="153"/>
      <c r="BY131" s="153"/>
      <c r="BZ131" s="153"/>
      <c r="CA131" s="153"/>
      <c r="CB131" s="153"/>
      <c r="CC131" s="153"/>
      <c r="CD131" s="153"/>
      <c r="CE131" s="153"/>
      <c r="CF131" s="153"/>
      <c r="CG131" s="153"/>
      <c r="CH131" s="153"/>
      <c r="CI131" s="153"/>
      <c r="CJ131" s="153"/>
    </row>
    <row r="132" spans="1:88" x14ac:dyDescent="0.2">
      <c r="A132" s="146" cm="1">
        <f t="array" ref="A132">_xlfn.IFS(SUM(F132:R132)&gt;0,1,AB132&gt;0,2,TRUE,3)</f>
        <v>1</v>
      </c>
      <c r="B132" s="146" t="s">
        <v>176</v>
      </c>
      <c r="D132" s="151" t="str">
        <f>_xlfn.XLOOKUP(B132,RecNamesAll!A:A,RecNamesAll!E:E)</f>
        <v>A</v>
      </c>
      <c r="E132" s="150" t="str">
        <f>_xlfn.XLOOKUP(B132,RecNamesAll!A:A,RecNamesAll!C:C)</f>
        <v>TP</v>
      </c>
      <c r="F132" s="160" t="str">
        <f t="shared" si="40"/>
        <v/>
      </c>
      <c r="G132" s="159" t="str">
        <f t="shared" si="41"/>
        <v/>
      </c>
      <c r="H132" s="159" t="str">
        <f t="shared" si="42"/>
        <v/>
      </c>
      <c r="I132" s="159" t="str">
        <f t="shared" si="43"/>
        <v/>
      </c>
      <c r="J132" s="159" t="str">
        <f t="shared" si="44"/>
        <v/>
      </c>
      <c r="K132" s="159" t="str">
        <f t="shared" si="45"/>
        <v/>
      </c>
      <c r="L132" s="159" t="str">
        <f t="shared" si="46"/>
        <v/>
      </c>
      <c r="M132" s="159">
        <f t="shared" si="47"/>
        <v>11.080960295740006</v>
      </c>
      <c r="N132" s="159">
        <f t="shared" si="48"/>
        <v>11.080960295740006</v>
      </c>
      <c r="O132" s="159">
        <f t="shared" si="49"/>
        <v>11.055922084854737</v>
      </c>
      <c r="P132" s="159">
        <f t="shared" si="50"/>
        <v>8.3624759848805699</v>
      </c>
      <c r="Q132" s="159" t="str">
        <f t="shared" si="51"/>
        <v/>
      </c>
      <c r="R132" s="159" t="str">
        <f t="shared" si="52"/>
        <v/>
      </c>
      <c r="U132" s="146" t="str">
        <f t="shared" si="53"/>
        <v>A</v>
      </c>
      <c r="V132" s="145" t="str">
        <f t="shared" si="54"/>
        <v>TP</v>
      </c>
      <c r="W132" s="157">
        <f>VLOOKUP($B132,GtP!$A:$DD,MATCH("Gs_0-2",GtP!$A$1:$DD$1,0),FALSE)</f>
        <v>0</v>
      </c>
      <c r="X132" s="156">
        <f>VLOOKUP($B132,GtP!$A:$DD,MATCH("Gi/o_0-2",GtP!$A$1:$DD$1,0),FALSE)</f>
        <v>0</v>
      </c>
      <c r="Y132" s="156">
        <f>VLOOKUP($B132,GtP!$A:$DD,MATCH("Gq/11_0-2",GtP!$A$1:$DD$1,0),FALSE)</f>
        <v>1</v>
      </c>
      <c r="Z132" s="156">
        <f>VLOOKUP($B132,GtP!$A:$DD,MATCH("G12/13_0-2",GtP!$A$1:$DD$1,0),FALSE)</f>
        <v>0</v>
      </c>
      <c r="AA132" s="155"/>
      <c r="AB132" s="143">
        <f t="shared" si="55"/>
        <v>1</v>
      </c>
      <c r="AC132" s="315" t="str">
        <f t="shared" si="56"/>
        <v/>
      </c>
      <c r="AD132" s="349" t="str">
        <f t="shared" si="57"/>
        <v/>
      </c>
      <c r="AE132" s="349">
        <f t="shared" si="58"/>
        <v>4</v>
      </c>
      <c r="AF132" s="311" t="str">
        <f t="shared" si="59"/>
        <v/>
      </c>
      <c r="AG132" s="141" t="str">
        <f>_xlfn.CONCAT(IF(AT132="","-","B"),IF(BG132="","-","I"),VLOOKUP($B132,GtP!$A:$BB,MATCH("Gs_0-1",GtP!$A$1:$BB$1,0),FALSE))</f>
        <v>-I-</v>
      </c>
      <c r="AH132" s="140" t="str">
        <f>_xlfn.CONCAT(IF(AU132="","-","B"),IF(BH132="","-","I"),VLOOKUP($B132,GtP!$A:$BB,MATCH("Gs_0-1",GtP!$A$1:$BB$1,0),FALSE))</f>
        <v>-I-</v>
      </c>
      <c r="AI132" s="140" t="str">
        <f>_xlfn.CONCAT(IF(AV132="","-","B"),IF(BI132="","-","I"),VLOOKUP($B132,GtP!$A:$BB,MATCH("Gi/o_0-1",GtP!$A$1:$BB$1,0),FALSE))</f>
        <v>-I-</v>
      </c>
      <c r="AJ132" s="140" t="str">
        <f>_xlfn.CONCAT(IF(AW132="","-","B"),IF(BJ132="","-","I"),VLOOKUP($B132,GtP!$A:$BB,MATCH("Gi/o_0-1",GtP!$A$1:$BB$1,0),FALSE))</f>
        <v>-I-</v>
      </c>
      <c r="AK132" s="140" t="str">
        <f>_xlfn.CONCAT(IF(AX132="","-","B"),IF(BK132="","-","I"),VLOOKUP($B132,GtP!$A:$BB,MATCH("Gi/o_0-1",GtP!$A$1:$BB$1,0),FALSE))</f>
        <v>-I-</v>
      </c>
      <c r="AL132" s="140" t="str">
        <f>_xlfn.CONCAT(IF(AY132="","-","B"),IF(BL132="","-","I"),VLOOKUP($B132,GtP!$A:$BB,MATCH("Gi/o_0-1",GtP!$A$1:$BB$1,0),FALSE))</f>
        <v>-I-</v>
      </c>
      <c r="AM132" s="140" t="str">
        <f>_xlfn.CONCAT(IF(AZ132="","-","B"),IF(BM132="","-","I"),VLOOKUP($B132,GtP!$A:$BB,MATCH("Gi/o_0-1",GtP!$A$1:$BB$1,0),FALSE))</f>
        <v>-I-</v>
      </c>
      <c r="AN132" s="140" t="str">
        <f>_xlfn.CONCAT(IF(BA132="","-","B"),IF(BN132="","-","I"),VLOOKUP($B132,GtP!$A:$BB,MATCH("Gq/11_0-1",GtP!$A$1:$BB$1,0),FALSE))</f>
        <v>-IG</v>
      </c>
      <c r="AO132" s="140" t="str">
        <f>_xlfn.CONCAT(IF(BB132="","-","B"),IF(BO132="","-","I"),VLOOKUP($B132,GtP!$A:$BB,MATCH("Gq/11_0-1",GtP!$A$1:$BB$1,0),FALSE))</f>
        <v>-IG</v>
      </c>
      <c r="AP132" s="140" t="str">
        <f>_xlfn.CONCAT(IF(BC132="","-","B"),IF(BP132="","-","I"),VLOOKUP($B132,GtP!$A:$BB,MATCH("Gq/11_0-1",GtP!$A$1:$BB$1,0),FALSE))</f>
        <v>-IG</v>
      </c>
      <c r="AQ132" s="140" t="str">
        <f>_xlfn.CONCAT(IF(BD132="","-","B"),IF(BQ132="","-","I"),VLOOKUP($B132,GtP!$A:$BB,MATCH("Gq/11_0-1",GtP!$A$1:$BB$1,0),FALSE))</f>
        <v>-IG</v>
      </c>
      <c r="AR132" s="140" t="str">
        <f>_xlfn.CONCAT(IF(BE132="","-","B"),IF(BR132="","-","I"),VLOOKUP($B132,GtP!$A:$BB,MATCH("G12/13_0-1",GtP!$A$1:$BB$1,0),FALSE))</f>
        <v>-I-</v>
      </c>
      <c r="AS132" s="140" t="str">
        <f>_xlfn.CONCAT(IF(BF132="","-","B"),IF(BS132="","-","I"),VLOOKUP($B132,GtP!$A:$BB,MATCH("G12/13_0-1",GtP!$A$1:$BB$1,0),FALSE))</f>
        <v>-I-</v>
      </c>
      <c r="AT132" s="139" t="str">
        <f>_xlfn.IFNA(VLOOKUP($B132,'B-LogEmaxOverpEC50'!$A:$AL,MATCH(AT$1,'B-LogEmaxOverpEC50'!$A$1:$AL$1,0),FALSE),"")</f>
        <v/>
      </c>
      <c r="AU132" s="136" t="str">
        <f>_xlfn.IFNA(VLOOKUP($B132,'B-LogEmaxOverpEC50'!$A:$AL,MATCH(AU$1,'B-LogEmaxOverpEC50'!$A$1:$AL$1,0),FALSE),"")</f>
        <v/>
      </c>
      <c r="AV132" s="152" t="str">
        <f>_xlfn.IFNA(VLOOKUP($B132,'B-LogEmaxOverpEC50'!$A:$AL,MATCH(AV$1,'B-LogEmaxOverpEC50'!$A$1:$AL$1,0),FALSE),"")</f>
        <v/>
      </c>
      <c r="AW132" s="152" t="str">
        <f>_xlfn.IFNA(VLOOKUP($B132,'B-LogEmaxOverpEC50'!$A:$AL,MATCH(AW$1,'B-LogEmaxOverpEC50'!$A$1:$AL$1,0),FALSE),"")</f>
        <v/>
      </c>
      <c r="AX132" s="152" t="str">
        <f>_xlfn.IFNA(VLOOKUP($B132,'B-LogEmaxOverpEC50'!$A:$AL,MATCH(AX$1,'B-LogEmaxOverpEC50'!$A$1:$AL$1,0),FALSE),"")</f>
        <v/>
      </c>
      <c r="AY132" s="152" t="str">
        <f>_xlfn.IFNA(VLOOKUP($B132,'B-LogEmaxOverpEC50'!$A:$AL,MATCH(AY$1,'B-LogEmaxOverpEC50'!$A$1:$AL$1,0),FALSE),"")</f>
        <v/>
      </c>
      <c r="AZ132" s="152" t="str">
        <f>_xlfn.IFNA(VLOOKUP($B132,'B-LogEmaxOverpEC50'!$A:$AL,MATCH(AZ$1,'B-LogEmaxOverpEC50'!$A$1:$AL$1,0),FALSE),"")</f>
        <v/>
      </c>
      <c r="BA132" s="152" t="str">
        <f>_xlfn.IFNA(VLOOKUP($B132,'B-LogEmaxOverpEC50'!$A:$AL,MATCH(BA$1,'B-LogEmaxOverpEC50'!$A$1:$AL$1,0),FALSE),"")</f>
        <v/>
      </c>
      <c r="BB132" s="152" t="str">
        <f>_xlfn.IFNA(VLOOKUP($B132,'B-LogEmaxOverpEC50'!$A:$AL,MATCH(BB$1,'B-LogEmaxOverpEC50'!$A$1:$AL$1,0),FALSE),"")</f>
        <v/>
      </c>
      <c r="BC132" s="152" t="str">
        <f>_xlfn.IFNA(VLOOKUP($B132,'B-LogEmaxOverpEC50'!$A:$AL,MATCH(BC$1,'B-LogEmaxOverpEC50'!$A$1:$AL$1,0),FALSE),"")</f>
        <v/>
      </c>
      <c r="BD132" s="152" t="str">
        <f>_xlfn.IFNA(VLOOKUP($B132,'B-LogEmaxOverpEC50'!$A:$AL,MATCH(BD$1,'B-LogEmaxOverpEC50'!$A$1:$AL$1,0),FALSE),"")</f>
        <v/>
      </c>
      <c r="BE132" s="152" t="str">
        <f>_xlfn.IFNA(VLOOKUP($B132,'B-LogEmaxOverpEC50'!$A:$AL,MATCH(BE$1,'B-LogEmaxOverpEC50'!$A$1:$AL$1,0),FALSE),"")</f>
        <v/>
      </c>
      <c r="BF132" s="152" t="str">
        <f>_xlfn.IFNA(VLOOKUP($B132,'B-LogEmaxOverpEC50'!$A:$AL,MATCH(BF$1,'B-LogEmaxOverpEC50'!$A$1:$AL$1,0),FALSE),"")</f>
        <v/>
      </c>
      <c r="BG132" s="137">
        <f>_xlfn.IFNA(VLOOKUP($B132,'I-LogEmaxOverpEC50'!$A:$AR,MATCH(BG$1,'I-LogEmaxOverpEC50'!$A$1:$AR$1,0),FALSE),"")</f>
        <v>9.9465461766756516</v>
      </c>
      <c r="BH132" s="136">
        <f>_xlfn.IFNA(VLOOKUP($B132,'I-LogEmaxOverpEC50'!$A:$AR,MATCH(BH$1,'I-LogEmaxOverpEC50'!$A$1:$AR$1,0),FALSE),"")</f>
        <v>9.7840788650714217</v>
      </c>
      <c r="BI132" s="136">
        <f>_xlfn.IFNA(VLOOKUP($B132,'I-LogEmaxOverpEC50'!$A:$AR,MATCH(BI$1,'I-LogEmaxOverpEC50'!$A$1:$AR$1,0),FALSE),"")</f>
        <v>10.132251195508323</v>
      </c>
      <c r="BJ132" s="136">
        <f>_xlfn.IFNA(VLOOKUP($B132,'I-LogEmaxOverpEC50'!$A:$AR,MATCH(BJ$1,'I-LogEmaxOverpEC50'!$A$1:$AR$1,0),FALSE),"")</f>
        <v>10.132251195508323</v>
      </c>
      <c r="BK132" s="136">
        <f>_xlfn.IFNA(VLOOKUP($B132,'I-LogEmaxOverpEC50'!$A:$AR,MATCH(BK$1,'I-LogEmaxOverpEC50'!$A$1:$AR$1,0),FALSE),"")</f>
        <v>8.8116591428468016</v>
      </c>
      <c r="BL132" s="136">
        <f>_xlfn.IFNA(VLOOKUP($B132,'I-LogEmaxOverpEC50'!$A:$AR,MATCH(BL$1,'I-LogEmaxOverpEC50'!$A$1:$AR$1,0),FALSE),"")</f>
        <v>8.8116591428468016</v>
      </c>
      <c r="BM132" s="136">
        <f>_xlfn.IFNA(VLOOKUP($B132,'I-LogEmaxOverpEC50'!$A:$AR,MATCH(BM$1,'I-LogEmaxOverpEC50'!$A$1:$AR$1,0),FALSE),"")</f>
        <v>8.4828787452803383</v>
      </c>
      <c r="BN132" s="136">
        <f>_xlfn.IFNA(VLOOKUP($B132,'I-LogEmaxOverpEC50'!$A:$AR,MATCH(BN$1,'I-LogEmaxOverpEC50'!$A$1:$AR$1,0),FALSE),"")</f>
        <v>11.080960295740006</v>
      </c>
      <c r="BO132" s="136">
        <f>_xlfn.IFNA(VLOOKUP($B132,'I-LogEmaxOverpEC50'!$A:$AR,MATCH(BO$1,'I-LogEmaxOverpEC50'!$A$1:$AR$1,0),FALSE),"")</f>
        <v>11.080960295740006</v>
      </c>
      <c r="BP132" s="136">
        <f>_xlfn.IFNA(VLOOKUP($B132,'I-LogEmaxOverpEC50'!$A:$AR,MATCH(BP$1,'I-LogEmaxOverpEC50'!$A$1:$AR$1,0),FALSE),"")</f>
        <v>11.055922084854737</v>
      </c>
      <c r="BQ132" s="136">
        <f>_xlfn.IFNA(VLOOKUP($B132,'I-LogEmaxOverpEC50'!$A:$AR,MATCH(BQ$1,'I-LogEmaxOverpEC50'!$A$1:$AR$1,0),FALSE),"")</f>
        <v>8.3624759848805699</v>
      </c>
      <c r="BR132" s="136">
        <f>_xlfn.IFNA(VLOOKUP($B132,'I-LogEmaxOverpEC50'!$A:$AR,MATCH(BR$1,'I-LogEmaxOverpEC50'!$A$1:$AR$1,0),FALSE),"")</f>
        <v>9.9628616037229403</v>
      </c>
      <c r="BS132" s="136">
        <f>_xlfn.IFNA(VLOOKUP($B132,'I-LogEmaxOverpEC50'!$A:$AR,MATCH(BS$1,'I-LogEmaxOverpEC50'!$A$1:$AR$1,0),FALSE),"")</f>
        <v>10.63</v>
      </c>
    </row>
    <row r="133" spans="1:88" x14ac:dyDescent="0.2">
      <c r="A133" s="146" cm="1">
        <f t="array" ref="A133">_xlfn.IFS(SUM(F133:R133)&gt;0,1,AB133&gt;0,2,TRUE,3)</f>
        <v>1</v>
      </c>
      <c r="B133" s="146" t="s">
        <v>189</v>
      </c>
      <c r="D133" s="151" t="str">
        <f>_xlfn.XLOOKUP(B133,RecNamesAll!A:A,RecNamesAll!E:E)</f>
        <v>A</v>
      </c>
      <c r="E133" s="150" t="str">
        <f>_xlfn.XLOOKUP(B133,RecNamesAll!A:A,RecNamesAll!C:C)</f>
        <v>TRH1</v>
      </c>
      <c r="F133" s="160" t="str">
        <f t="shared" si="40"/>
        <v/>
      </c>
      <c r="G133" s="159" t="str">
        <f t="shared" si="41"/>
        <v/>
      </c>
      <c r="H133" s="159" t="str">
        <f t="shared" si="42"/>
        <v/>
      </c>
      <c r="I133" s="159" t="str">
        <f t="shared" si="43"/>
        <v/>
      </c>
      <c r="J133" s="159" t="str">
        <f t="shared" si="44"/>
        <v/>
      </c>
      <c r="K133" s="159" t="str">
        <f t="shared" si="45"/>
        <v/>
      </c>
      <c r="L133" s="159" t="str">
        <f t="shared" si="46"/>
        <v/>
      </c>
      <c r="M133" s="159">
        <f t="shared" si="47"/>
        <v>11.888989019340247</v>
      </c>
      <c r="N133" s="159">
        <f t="shared" si="48"/>
        <v>11.888989019340247</v>
      </c>
      <c r="O133" s="159">
        <f t="shared" si="49"/>
        <v>12.103854011985366</v>
      </c>
      <c r="P133" s="159">
        <f t="shared" si="50"/>
        <v>9.4998736772977335</v>
      </c>
      <c r="Q133" s="159" t="str">
        <f t="shared" si="51"/>
        <v/>
      </c>
      <c r="R133" s="159" t="str">
        <f t="shared" si="52"/>
        <v/>
      </c>
      <c r="U133" s="146" t="str">
        <f t="shared" si="53"/>
        <v>A</v>
      </c>
      <c r="V133" s="145" t="str">
        <f t="shared" si="54"/>
        <v>TRH1</v>
      </c>
      <c r="W133" s="157">
        <f>VLOOKUP($B133,GtP!$A:$DD,MATCH("Gs_0-2",GtP!$A$1:$DD$1,0),FALSE)</f>
        <v>0</v>
      </c>
      <c r="X133" s="156">
        <f>VLOOKUP($B133,GtP!$A:$DD,MATCH("Gi/o_0-2",GtP!$A$1:$DD$1,0),FALSE)</f>
        <v>0</v>
      </c>
      <c r="Y133" s="156">
        <f>VLOOKUP($B133,GtP!$A:$DD,MATCH("Gq/11_0-2",GtP!$A$1:$DD$1,0),FALSE)</f>
        <v>1</v>
      </c>
      <c r="Z133" s="156">
        <f>VLOOKUP($B133,GtP!$A:$DD,MATCH("G12/13_0-2",GtP!$A$1:$DD$1,0),FALSE)</f>
        <v>0</v>
      </c>
      <c r="AA133" s="155"/>
      <c r="AB133" s="143">
        <f t="shared" si="55"/>
        <v>1</v>
      </c>
      <c r="AC133" s="315" t="str">
        <f t="shared" si="56"/>
        <v/>
      </c>
      <c r="AD133" s="349" t="str">
        <f t="shared" si="57"/>
        <v/>
      </c>
      <c r="AE133" s="349">
        <f t="shared" si="58"/>
        <v>4</v>
      </c>
      <c r="AF133" s="311" t="str">
        <f t="shared" si="59"/>
        <v/>
      </c>
      <c r="AG133" s="141" t="str">
        <f>_xlfn.CONCAT(IF(AT133="","-","B"),IF(BG133="","-","I"),VLOOKUP($B133,GtP!$A:$BB,MATCH("Gs_0-1",GtP!$A$1:$BB$1,0),FALSE))</f>
        <v>-I-</v>
      </c>
      <c r="AH133" s="140" t="str">
        <f>_xlfn.CONCAT(IF(AU133="","-","B"),IF(BH133="","-","I"),VLOOKUP($B133,GtP!$A:$BB,MATCH("Gs_0-1",GtP!$A$1:$BB$1,0),FALSE))</f>
        <v>-I-</v>
      </c>
      <c r="AI133" s="140" t="str">
        <f>_xlfn.CONCAT(IF(AV133="","-","B"),IF(BI133="","-","I"),VLOOKUP($B133,GtP!$A:$BB,MATCH("Gi/o_0-1",GtP!$A$1:$BB$1,0),FALSE))</f>
        <v>-I-</v>
      </c>
      <c r="AJ133" s="140" t="str">
        <f>_xlfn.CONCAT(IF(AW133="","-","B"),IF(BJ133="","-","I"),VLOOKUP($B133,GtP!$A:$BB,MATCH("Gi/o_0-1",GtP!$A$1:$BB$1,0),FALSE))</f>
        <v>-I-</v>
      </c>
      <c r="AK133" s="140" t="str">
        <f>_xlfn.CONCAT(IF(AX133="","-","B"),IF(BK133="","-","I"),VLOOKUP($B133,GtP!$A:$BB,MATCH("Gi/o_0-1",GtP!$A$1:$BB$1,0),FALSE))</f>
        <v>-I-</v>
      </c>
      <c r="AL133" s="140" t="str">
        <f>_xlfn.CONCAT(IF(AY133="","-","B"),IF(BL133="","-","I"),VLOOKUP($B133,GtP!$A:$BB,MATCH("Gi/o_0-1",GtP!$A$1:$BB$1,0),FALSE))</f>
        <v>-I-</v>
      </c>
      <c r="AM133" s="140" t="str">
        <f>_xlfn.CONCAT(IF(AZ133="","-","B"),IF(BM133="","-","I"),VLOOKUP($B133,GtP!$A:$BB,MATCH("Gi/o_0-1",GtP!$A$1:$BB$1,0),FALSE))</f>
        <v>-I-</v>
      </c>
      <c r="AN133" s="140" t="str">
        <f>_xlfn.CONCAT(IF(BA133="","-","B"),IF(BN133="","-","I"),VLOOKUP($B133,GtP!$A:$BB,MATCH("Gq/11_0-1",GtP!$A$1:$BB$1,0),FALSE))</f>
        <v>-IG</v>
      </c>
      <c r="AO133" s="140" t="str">
        <f>_xlfn.CONCAT(IF(BB133="","-","B"),IF(BO133="","-","I"),VLOOKUP($B133,GtP!$A:$BB,MATCH("Gq/11_0-1",GtP!$A$1:$BB$1,0),FALSE))</f>
        <v>-IG</v>
      </c>
      <c r="AP133" s="140" t="str">
        <f>_xlfn.CONCAT(IF(BC133="","-","B"),IF(BP133="","-","I"),VLOOKUP($B133,GtP!$A:$BB,MATCH("Gq/11_0-1",GtP!$A$1:$BB$1,0),FALSE))</f>
        <v>-IG</v>
      </c>
      <c r="AQ133" s="140" t="str">
        <f>_xlfn.CONCAT(IF(BD133="","-","B"),IF(BQ133="","-","I"),VLOOKUP($B133,GtP!$A:$BB,MATCH("Gq/11_0-1",GtP!$A$1:$BB$1,0),FALSE))</f>
        <v>-IG</v>
      </c>
      <c r="AR133" s="140" t="str">
        <f>_xlfn.CONCAT(IF(BE133="","-","B"),IF(BR133="","-","I"),VLOOKUP($B133,GtP!$A:$BB,MATCH("G12/13_0-1",GtP!$A$1:$BB$1,0),FALSE))</f>
        <v>-I-</v>
      </c>
      <c r="AS133" s="140" t="str">
        <f>_xlfn.CONCAT(IF(BF133="","-","B"),IF(BS133="","-","I"),VLOOKUP($B133,GtP!$A:$BB,MATCH("G12/13_0-1",GtP!$A$1:$BB$1,0),FALSE))</f>
        <v>-I-</v>
      </c>
      <c r="AT133" s="139" t="str">
        <f>_xlfn.IFNA(VLOOKUP($B133,'B-LogEmaxOverpEC50'!$A:$AL,MATCH(AT$1,'B-LogEmaxOverpEC50'!$A$1:$AL$1,0),FALSE),"")</f>
        <v/>
      </c>
      <c r="AU133" s="136" t="str">
        <f>_xlfn.IFNA(VLOOKUP($B133,'B-LogEmaxOverpEC50'!$A:$AL,MATCH(AU$1,'B-LogEmaxOverpEC50'!$A$1:$AL$1,0),FALSE),"")</f>
        <v/>
      </c>
      <c r="AV133" s="152" t="str">
        <f>_xlfn.IFNA(VLOOKUP($B133,'B-LogEmaxOverpEC50'!$A:$AL,MATCH(AV$1,'B-LogEmaxOverpEC50'!$A$1:$AL$1,0),FALSE),"")</f>
        <v/>
      </c>
      <c r="AW133" s="152" t="str">
        <f>_xlfn.IFNA(VLOOKUP($B133,'B-LogEmaxOverpEC50'!$A:$AL,MATCH(AW$1,'B-LogEmaxOverpEC50'!$A$1:$AL$1,0),FALSE),"")</f>
        <v/>
      </c>
      <c r="AX133" s="152" t="str">
        <f>_xlfn.IFNA(VLOOKUP($B133,'B-LogEmaxOverpEC50'!$A:$AL,MATCH(AX$1,'B-LogEmaxOverpEC50'!$A$1:$AL$1,0),FALSE),"")</f>
        <v/>
      </c>
      <c r="AY133" s="152" t="str">
        <f>_xlfn.IFNA(VLOOKUP($B133,'B-LogEmaxOverpEC50'!$A:$AL,MATCH(AY$1,'B-LogEmaxOverpEC50'!$A$1:$AL$1,0),FALSE),"")</f>
        <v/>
      </c>
      <c r="AZ133" s="152" t="str">
        <f>_xlfn.IFNA(VLOOKUP($B133,'B-LogEmaxOverpEC50'!$A:$AL,MATCH(AZ$1,'B-LogEmaxOverpEC50'!$A$1:$AL$1,0),FALSE),"")</f>
        <v/>
      </c>
      <c r="BA133" s="152" t="str">
        <f>_xlfn.IFNA(VLOOKUP($B133,'B-LogEmaxOverpEC50'!$A:$AL,MATCH(BA$1,'B-LogEmaxOverpEC50'!$A$1:$AL$1,0),FALSE),"")</f>
        <v/>
      </c>
      <c r="BB133" s="152" t="str">
        <f>_xlfn.IFNA(VLOOKUP($B133,'B-LogEmaxOverpEC50'!$A:$AL,MATCH(BB$1,'B-LogEmaxOverpEC50'!$A$1:$AL$1,0),FALSE),"")</f>
        <v/>
      </c>
      <c r="BC133" s="152" t="str">
        <f>_xlfn.IFNA(VLOOKUP($B133,'B-LogEmaxOverpEC50'!$A:$AL,MATCH(BC$1,'B-LogEmaxOverpEC50'!$A$1:$AL$1,0),FALSE),"")</f>
        <v/>
      </c>
      <c r="BD133" s="152" t="str">
        <f>_xlfn.IFNA(VLOOKUP($B133,'B-LogEmaxOverpEC50'!$A:$AL,MATCH(BD$1,'B-LogEmaxOverpEC50'!$A$1:$AL$1,0),FALSE),"")</f>
        <v/>
      </c>
      <c r="BE133" s="152" t="str">
        <f>_xlfn.IFNA(VLOOKUP($B133,'B-LogEmaxOverpEC50'!$A:$AL,MATCH(BE$1,'B-LogEmaxOverpEC50'!$A$1:$AL$1,0),FALSE),"")</f>
        <v/>
      </c>
      <c r="BF133" s="152" t="str">
        <f>_xlfn.IFNA(VLOOKUP($B133,'B-LogEmaxOverpEC50'!$A:$AL,MATCH(BF$1,'B-LogEmaxOverpEC50'!$A$1:$AL$1,0),FALSE),"")</f>
        <v/>
      </c>
      <c r="BG133" s="137">
        <f>_xlfn.IFNA(VLOOKUP($B133,'I-LogEmaxOverpEC50'!$A:$AR,MATCH(BG$1,'I-LogEmaxOverpEC50'!$A$1:$AR$1,0),FALSE),"")</f>
        <v>10.256858392486546</v>
      </c>
      <c r="BH133" s="136">
        <f>_xlfn.IFNA(VLOOKUP($B133,'I-LogEmaxOverpEC50'!$A:$AR,MATCH(BH$1,'I-LogEmaxOverpEC50'!$A$1:$AR$1,0),FALSE),"")</f>
        <v>10.209001320950422</v>
      </c>
      <c r="BI133" s="136">
        <f>_xlfn.IFNA(VLOOKUP($B133,'I-LogEmaxOverpEC50'!$A:$AR,MATCH(BI$1,'I-LogEmaxOverpEC50'!$A$1:$AR$1,0),FALSE),"")</f>
        <v>10.28306789947759</v>
      </c>
      <c r="BJ133" s="136">
        <f>_xlfn.IFNA(VLOOKUP($B133,'I-LogEmaxOverpEC50'!$A:$AR,MATCH(BJ$1,'I-LogEmaxOverpEC50'!$A$1:$AR$1,0),FALSE),"")</f>
        <v>10.28306789947759</v>
      </c>
      <c r="BK133" s="136">
        <f>_xlfn.IFNA(VLOOKUP($B133,'I-LogEmaxOverpEC50'!$A:$AR,MATCH(BK$1,'I-LogEmaxOverpEC50'!$A$1:$AR$1,0),FALSE),"")</f>
        <v>9.7657399518668928</v>
      </c>
      <c r="BL133" s="136">
        <f>_xlfn.IFNA(VLOOKUP($B133,'I-LogEmaxOverpEC50'!$A:$AR,MATCH(BL$1,'I-LogEmaxOverpEC50'!$A$1:$AR$1,0),FALSE),"")</f>
        <v>9.7657399518668928</v>
      </c>
      <c r="BM133" s="136">
        <f>_xlfn.IFNA(VLOOKUP($B133,'I-LogEmaxOverpEC50'!$A:$AR,MATCH(BM$1,'I-LogEmaxOverpEC50'!$A$1:$AR$1,0),FALSE),"")</f>
        <v>9.236998727936264</v>
      </c>
      <c r="BN133" s="136">
        <f>_xlfn.IFNA(VLOOKUP($B133,'I-LogEmaxOverpEC50'!$A:$AR,MATCH(BN$1,'I-LogEmaxOverpEC50'!$A$1:$AR$1,0),FALSE),"")</f>
        <v>11.888989019340247</v>
      </c>
      <c r="BO133" s="136">
        <f>_xlfn.IFNA(VLOOKUP($B133,'I-LogEmaxOverpEC50'!$A:$AR,MATCH(BO$1,'I-LogEmaxOverpEC50'!$A$1:$AR$1,0),FALSE),"")</f>
        <v>11.888989019340247</v>
      </c>
      <c r="BP133" s="136">
        <f>_xlfn.IFNA(VLOOKUP($B133,'I-LogEmaxOverpEC50'!$A:$AR,MATCH(BP$1,'I-LogEmaxOverpEC50'!$A$1:$AR$1,0),FALSE),"")</f>
        <v>12.103854011985366</v>
      </c>
      <c r="BQ133" s="136">
        <f>_xlfn.IFNA(VLOOKUP($B133,'I-LogEmaxOverpEC50'!$A:$AR,MATCH(BQ$1,'I-LogEmaxOverpEC50'!$A$1:$AR$1,0),FALSE),"")</f>
        <v>9.4998736772977335</v>
      </c>
      <c r="BR133" s="136">
        <f>_xlfn.IFNA(VLOOKUP($B133,'I-LogEmaxOverpEC50'!$A:$AR,MATCH(BR$1,'I-LogEmaxOverpEC50'!$A$1:$AR$1,0),FALSE),"")</f>
        <v>9.0612412373755866</v>
      </c>
      <c r="BS133" s="136">
        <f>_xlfn.IFNA(VLOOKUP($B133,'I-LogEmaxOverpEC50'!$A:$AR,MATCH(BS$1,'I-LogEmaxOverpEC50'!$A$1:$AR$1,0),FALSE),"")</f>
        <v>9.4714536864338008</v>
      </c>
    </row>
    <row r="134" spans="1:88" x14ac:dyDescent="0.2">
      <c r="A134" s="146" cm="1">
        <f t="array" ref="A134">_xlfn.IFS(SUM(F134:R134)&gt;0,1,AB134&gt;0,2,TRUE,3)</f>
        <v>1</v>
      </c>
      <c r="B134" s="146" t="s">
        <v>190</v>
      </c>
      <c r="D134" s="151" t="str">
        <f>_xlfn.XLOOKUP(B134,RecNamesAll!A:A,RecNamesAll!E:E)</f>
        <v>A</v>
      </c>
      <c r="E134" s="150" t="str">
        <f>_xlfn.XLOOKUP(B134,RecNamesAll!A:A,RecNamesAll!C:C)</f>
        <v>UT</v>
      </c>
      <c r="F134" s="160" t="str">
        <f t="shared" si="40"/>
        <v/>
      </c>
      <c r="G134" s="159" t="str">
        <f t="shared" si="41"/>
        <v/>
      </c>
      <c r="H134" s="159" t="str">
        <f t="shared" si="42"/>
        <v/>
      </c>
      <c r="I134" s="159" t="str">
        <f t="shared" si="43"/>
        <v/>
      </c>
      <c r="J134" s="159" t="str">
        <f t="shared" si="44"/>
        <v/>
      </c>
      <c r="K134" s="159" t="str">
        <f t="shared" si="45"/>
        <v/>
      </c>
      <c r="L134" s="159" t="str">
        <f t="shared" si="46"/>
        <v/>
      </c>
      <c r="M134" s="159">
        <f t="shared" si="47"/>
        <v>11.487794017572025</v>
      </c>
      <c r="N134" s="159">
        <f t="shared" si="48"/>
        <v>11.487794017572025</v>
      </c>
      <c r="O134" s="159">
        <f t="shared" si="49"/>
        <v>11.571901704414028</v>
      </c>
      <c r="P134" s="159">
        <f t="shared" si="50"/>
        <v>10.896745901722419</v>
      </c>
      <c r="Q134" s="159" t="str">
        <f t="shared" si="51"/>
        <v/>
      </c>
      <c r="R134" s="159" t="str">
        <f t="shared" si="52"/>
        <v/>
      </c>
      <c r="U134" s="146" t="str">
        <f t="shared" si="53"/>
        <v>A</v>
      </c>
      <c r="V134" s="145" t="str">
        <f t="shared" si="54"/>
        <v>UT</v>
      </c>
      <c r="W134" s="157">
        <f>VLOOKUP($B134,GtP!$A:$DD,MATCH("Gs_0-2",GtP!$A$1:$DD$1,0),FALSE)</f>
        <v>0</v>
      </c>
      <c r="X134" s="156">
        <f>VLOOKUP($B134,GtP!$A:$DD,MATCH("Gi/o_0-2",GtP!$A$1:$DD$1,0),FALSE)</f>
        <v>0</v>
      </c>
      <c r="Y134" s="156">
        <f>VLOOKUP($B134,GtP!$A:$DD,MATCH("Gq/11_0-2",GtP!$A$1:$DD$1,0),FALSE)</f>
        <v>1</v>
      </c>
      <c r="Z134" s="156">
        <f>VLOOKUP($B134,GtP!$A:$DD,MATCH("G12/13_0-2",GtP!$A$1:$DD$1,0),FALSE)</f>
        <v>0</v>
      </c>
      <c r="AA134" s="155"/>
      <c r="AB134" s="143">
        <f t="shared" si="55"/>
        <v>1</v>
      </c>
      <c r="AC134" s="315" t="str">
        <f t="shared" si="56"/>
        <v/>
      </c>
      <c r="AD134" s="349" t="str">
        <f t="shared" si="57"/>
        <v/>
      </c>
      <c r="AE134" s="349">
        <f t="shared" si="58"/>
        <v>4</v>
      </c>
      <c r="AF134" s="311" t="str">
        <f t="shared" si="59"/>
        <v/>
      </c>
      <c r="AG134" s="141" t="str">
        <f>_xlfn.CONCAT(IF(AT134="","-","B"),IF(BG134="","-","I"),VLOOKUP($B134,GtP!$A:$BB,MATCH("Gs_0-1",GtP!$A$1:$BB$1,0),FALSE))</f>
        <v>-I-</v>
      </c>
      <c r="AH134" s="140" t="str">
        <f>_xlfn.CONCAT(IF(AU134="","-","B"),IF(BH134="","-","I"),VLOOKUP($B134,GtP!$A:$BB,MATCH("Gs_0-1",GtP!$A$1:$BB$1,0),FALSE))</f>
        <v>-I-</v>
      </c>
      <c r="AI134" s="140" t="str">
        <f>_xlfn.CONCAT(IF(AV134="","-","B"),IF(BI134="","-","I"),VLOOKUP($B134,GtP!$A:$BB,MATCH("Gi/o_0-1",GtP!$A$1:$BB$1,0),FALSE))</f>
        <v>-I-</v>
      </c>
      <c r="AJ134" s="140" t="str">
        <f>_xlfn.CONCAT(IF(AW134="","-","B"),IF(BJ134="","-","I"),VLOOKUP($B134,GtP!$A:$BB,MATCH("Gi/o_0-1",GtP!$A$1:$BB$1,0),FALSE))</f>
        <v>-I-</v>
      </c>
      <c r="AK134" s="140" t="str">
        <f>_xlfn.CONCAT(IF(AX134="","-","B"),IF(BK134="","-","I"),VLOOKUP($B134,GtP!$A:$BB,MATCH("Gi/o_0-1",GtP!$A$1:$BB$1,0),FALSE))</f>
        <v>-I-</v>
      </c>
      <c r="AL134" s="140" t="str">
        <f>_xlfn.CONCAT(IF(AY134="","-","B"),IF(BL134="","-","I"),VLOOKUP($B134,GtP!$A:$BB,MATCH("Gi/o_0-1",GtP!$A$1:$BB$1,0),FALSE))</f>
        <v>-I-</v>
      </c>
      <c r="AM134" s="140" t="str">
        <f>_xlfn.CONCAT(IF(AZ134="","-","B"),IF(BM134="","-","I"),VLOOKUP($B134,GtP!$A:$BB,MATCH("Gi/o_0-1",GtP!$A$1:$BB$1,0),FALSE))</f>
        <v>-I-</v>
      </c>
      <c r="AN134" s="140" t="str">
        <f>_xlfn.CONCAT(IF(BA134="","-","B"),IF(BN134="","-","I"),VLOOKUP($B134,GtP!$A:$BB,MATCH("Gq/11_0-1",GtP!$A$1:$BB$1,0),FALSE))</f>
        <v>-IG</v>
      </c>
      <c r="AO134" s="140" t="str">
        <f>_xlfn.CONCAT(IF(BB134="","-","B"),IF(BO134="","-","I"),VLOOKUP($B134,GtP!$A:$BB,MATCH("Gq/11_0-1",GtP!$A$1:$BB$1,0),FALSE))</f>
        <v>-IG</v>
      </c>
      <c r="AP134" s="140" t="str">
        <f>_xlfn.CONCAT(IF(BC134="","-","B"),IF(BP134="","-","I"),VLOOKUP($B134,GtP!$A:$BB,MATCH("Gq/11_0-1",GtP!$A$1:$BB$1,0),FALSE))</f>
        <v>-IG</v>
      </c>
      <c r="AQ134" s="140" t="str">
        <f>_xlfn.CONCAT(IF(BD134="","-","B"),IF(BQ134="","-","I"),VLOOKUP($B134,GtP!$A:$BB,MATCH("Gq/11_0-1",GtP!$A$1:$BB$1,0),FALSE))</f>
        <v>-IG</v>
      </c>
      <c r="AR134" s="140" t="str">
        <f>_xlfn.CONCAT(IF(BE134="","-","B"),IF(BR134="","-","I"),VLOOKUP($B134,GtP!$A:$BB,MATCH("G12/13_0-1",GtP!$A$1:$BB$1,0),FALSE))</f>
        <v>-I-</v>
      </c>
      <c r="AS134" s="140" t="str">
        <f>_xlfn.CONCAT(IF(BF134="","-","B"),IF(BS134="","-","I"),VLOOKUP($B134,GtP!$A:$BB,MATCH("G12/13_0-1",GtP!$A$1:$BB$1,0),FALSE))</f>
        <v>-I-</v>
      </c>
      <c r="AT134" s="139" t="str">
        <f>_xlfn.IFNA(VLOOKUP($B134,'B-LogEmaxOverpEC50'!$A:$AL,MATCH(AT$1,'B-LogEmaxOverpEC50'!$A$1:$AL$1,0),FALSE),"")</f>
        <v/>
      </c>
      <c r="AU134" s="136" t="str">
        <f>_xlfn.IFNA(VLOOKUP($B134,'B-LogEmaxOverpEC50'!$A:$AL,MATCH(AU$1,'B-LogEmaxOverpEC50'!$A$1:$AL$1,0),FALSE),"")</f>
        <v/>
      </c>
      <c r="AV134" s="152" t="str">
        <f>_xlfn.IFNA(VLOOKUP($B134,'B-LogEmaxOverpEC50'!$A:$AL,MATCH(AV$1,'B-LogEmaxOverpEC50'!$A$1:$AL$1,0),FALSE),"")</f>
        <v/>
      </c>
      <c r="AW134" s="152" t="str">
        <f>_xlfn.IFNA(VLOOKUP($B134,'B-LogEmaxOverpEC50'!$A:$AL,MATCH(AW$1,'B-LogEmaxOverpEC50'!$A$1:$AL$1,0),FALSE),"")</f>
        <v/>
      </c>
      <c r="AX134" s="152" t="str">
        <f>_xlfn.IFNA(VLOOKUP($B134,'B-LogEmaxOverpEC50'!$A:$AL,MATCH(AX$1,'B-LogEmaxOverpEC50'!$A$1:$AL$1,0),FALSE),"")</f>
        <v/>
      </c>
      <c r="AY134" s="152" t="str">
        <f>_xlfn.IFNA(VLOOKUP($B134,'B-LogEmaxOverpEC50'!$A:$AL,MATCH(AY$1,'B-LogEmaxOverpEC50'!$A$1:$AL$1,0),FALSE),"")</f>
        <v/>
      </c>
      <c r="AZ134" s="152" t="str">
        <f>_xlfn.IFNA(VLOOKUP($B134,'B-LogEmaxOverpEC50'!$A:$AL,MATCH(AZ$1,'B-LogEmaxOverpEC50'!$A$1:$AL$1,0),FALSE),"")</f>
        <v/>
      </c>
      <c r="BA134" s="152" t="str">
        <f>_xlfn.IFNA(VLOOKUP($B134,'B-LogEmaxOverpEC50'!$A:$AL,MATCH(BA$1,'B-LogEmaxOverpEC50'!$A$1:$AL$1,0),FALSE),"")</f>
        <v/>
      </c>
      <c r="BB134" s="152" t="str">
        <f>_xlfn.IFNA(VLOOKUP($B134,'B-LogEmaxOverpEC50'!$A:$AL,MATCH(BB$1,'B-LogEmaxOverpEC50'!$A$1:$AL$1,0),FALSE),"")</f>
        <v/>
      </c>
      <c r="BC134" s="152" t="str">
        <f>_xlfn.IFNA(VLOOKUP($B134,'B-LogEmaxOverpEC50'!$A:$AL,MATCH(BC$1,'B-LogEmaxOverpEC50'!$A$1:$AL$1,0),FALSE),"")</f>
        <v/>
      </c>
      <c r="BD134" s="152" t="str">
        <f>_xlfn.IFNA(VLOOKUP($B134,'B-LogEmaxOverpEC50'!$A:$AL,MATCH(BD$1,'B-LogEmaxOverpEC50'!$A$1:$AL$1,0),FALSE),"")</f>
        <v/>
      </c>
      <c r="BE134" s="152" t="str">
        <f>_xlfn.IFNA(VLOOKUP($B134,'B-LogEmaxOverpEC50'!$A:$AL,MATCH(BE$1,'B-LogEmaxOverpEC50'!$A$1:$AL$1,0),FALSE),"")</f>
        <v/>
      </c>
      <c r="BF134" s="152" t="str">
        <f>_xlfn.IFNA(VLOOKUP($B134,'B-LogEmaxOverpEC50'!$A:$AL,MATCH(BF$1,'B-LogEmaxOverpEC50'!$A$1:$AL$1,0),FALSE),"")</f>
        <v/>
      </c>
      <c r="BG134" s="137">
        <f>_xlfn.IFNA(VLOOKUP($B134,'I-LogEmaxOverpEC50'!$A:$AR,MATCH(BG$1,'I-LogEmaxOverpEC50'!$A$1:$AR$1,0),FALSE),"")</f>
        <v>11.39569281136076</v>
      </c>
      <c r="BH134" s="136">
        <f>_xlfn.IFNA(VLOOKUP($B134,'I-LogEmaxOverpEC50'!$A:$AR,MATCH(BH$1,'I-LogEmaxOverpEC50'!$A$1:$AR$1,0),FALSE),"")</f>
        <v>11.364939150815191</v>
      </c>
      <c r="BI134" s="136">
        <f>_xlfn.IFNA(VLOOKUP($B134,'I-LogEmaxOverpEC50'!$A:$AR,MATCH(BI$1,'I-LogEmaxOverpEC50'!$A$1:$AR$1,0),FALSE),"")</f>
        <v>11.772037903813606</v>
      </c>
      <c r="BJ134" s="136">
        <f>_xlfn.IFNA(VLOOKUP($B134,'I-LogEmaxOverpEC50'!$A:$AR,MATCH(BJ$1,'I-LogEmaxOverpEC50'!$A$1:$AR$1,0),FALSE),"")</f>
        <v>11.772037903813606</v>
      </c>
      <c r="BK134" s="136">
        <f>_xlfn.IFNA(VLOOKUP($B134,'I-LogEmaxOverpEC50'!$A:$AR,MATCH(BK$1,'I-LogEmaxOverpEC50'!$A$1:$AR$1,0),FALSE),"")</f>
        <v>11.53527198190387</v>
      </c>
      <c r="BL134" s="136">
        <f>_xlfn.IFNA(VLOOKUP($B134,'I-LogEmaxOverpEC50'!$A:$AR,MATCH(BL$1,'I-LogEmaxOverpEC50'!$A$1:$AR$1,0),FALSE),"")</f>
        <v>11.53527198190387</v>
      </c>
      <c r="BM134" s="136">
        <f>_xlfn.IFNA(VLOOKUP($B134,'I-LogEmaxOverpEC50'!$A:$AR,MATCH(BM$1,'I-LogEmaxOverpEC50'!$A$1:$AR$1,0),FALSE),"")</f>
        <v>11.774022511463224</v>
      </c>
      <c r="BN134" s="136">
        <f>_xlfn.IFNA(VLOOKUP($B134,'I-LogEmaxOverpEC50'!$A:$AR,MATCH(BN$1,'I-LogEmaxOverpEC50'!$A$1:$AR$1,0),FALSE),"")</f>
        <v>11.487794017572025</v>
      </c>
      <c r="BO134" s="136">
        <f>_xlfn.IFNA(VLOOKUP($B134,'I-LogEmaxOverpEC50'!$A:$AR,MATCH(BO$1,'I-LogEmaxOverpEC50'!$A$1:$AR$1,0),FALSE),"")</f>
        <v>11.487794017572025</v>
      </c>
      <c r="BP134" s="136">
        <f>_xlfn.IFNA(VLOOKUP($B134,'I-LogEmaxOverpEC50'!$A:$AR,MATCH(BP$1,'I-LogEmaxOverpEC50'!$A$1:$AR$1,0),FALSE),"")</f>
        <v>11.571901704414028</v>
      </c>
      <c r="BQ134" s="136">
        <f>_xlfn.IFNA(VLOOKUP($B134,'I-LogEmaxOverpEC50'!$A:$AR,MATCH(BQ$1,'I-LogEmaxOverpEC50'!$A$1:$AR$1,0),FALSE),"")</f>
        <v>10.896745901722419</v>
      </c>
      <c r="BR134" s="136">
        <f>_xlfn.IFNA(VLOOKUP($B134,'I-LogEmaxOverpEC50'!$A:$AR,MATCH(BR$1,'I-LogEmaxOverpEC50'!$A$1:$AR$1,0),FALSE),"")</f>
        <v>11.458151250383644</v>
      </c>
      <c r="BS134" s="136">
        <f>_xlfn.IFNA(VLOOKUP($B134,'I-LogEmaxOverpEC50'!$A:$AR,MATCH(BS$1,'I-LogEmaxOverpEC50'!$A$1:$AR$1,0),FALSE),"")</f>
        <v>10.763736187773876</v>
      </c>
    </row>
    <row r="135" spans="1:88" x14ac:dyDescent="0.2">
      <c r="A135" s="146" t="e" cm="1">
        <f t="array" ref="A135">_xlfn.IFS(SUM(F135:R135)&gt;0,1,AB135&gt;0,2,TRUE,3)</f>
        <v>#N/A</v>
      </c>
      <c r="B135" s="146" t="s">
        <v>30</v>
      </c>
      <c r="D135" s="151" t="str">
        <f>_xlfn.XLOOKUP(B135,RecNamesAll!A:A,RecNamesAll!E:E)</f>
        <v>A</v>
      </c>
      <c r="E135" s="150" t="str">
        <f>_xlfn.XLOOKUP(B135,RecNamesAll!A:A,RecNamesAll!C:C)</f>
        <v>V1A</v>
      </c>
      <c r="F135" s="160" t="e">
        <f t="shared" si="40"/>
        <v>#N/A</v>
      </c>
      <c r="G135" s="159" t="e">
        <f t="shared" si="41"/>
        <v>#N/A</v>
      </c>
      <c r="H135" s="159" t="e">
        <f t="shared" si="42"/>
        <v>#N/A</v>
      </c>
      <c r="I135" s="159" t="e">
        <f t="shared" si="43"/>
        <v>#N/A</v>
      </c>
      <c r="J135" s="159" t="e">
        <f t="shared" si="44"/>
        <v>#N/A</v>
      </c>
      <c r="K135" s="159" t="e">
        <f t="shared" si="45"/>
        <v>#N/A</v>
      </c>
      <c r="L135" s="159" t="e">
        <f t="shared" si="46"/>
        <v>#N/A</v>
      </c>
      <c r="M135" s="159" t="e">
        <f t="shared" si="47"/>
        <v>#N/A</v>
      </c>
      <c r="N135" s="159" t="e">
        <f t="shared" si="48"/>
        <v>#N/A</v>
      </c>
      <c r="O135" s="159" t="e">
        <f t="shared" si="49"/>
        <v>#N/A</v>
      </c>
      <c r="P135" s="159" t="e">
        <f t="shared" si="50"/>
        <v>#N/A</v>
      </c>
      <c r="Q135" s="159" t="e">
        <f t="shared" si="51"/>
        <v>#N/A</v>
      </c>
      <c r="R135" s="159" t="e">
        <f t="shared" si="52"/>
        <v>#N/A</v>
      </c>
      <c r="U135" s="146" t="str">
        <f t="shared" si="53"/>
        <v>A</v>
      </c>
      <c r="V135" s="145" t="str">
        <f t="shared" si="54"/>
        <v>V1A</v>
      </c>
      <c r="W135" s="157" t="e">
        <f>VLOOKUP($B135,GtP!$A:$DD,MATCH("Gs_0-2",GtP!$A$1:$DD$1,0),FALSE)</f>
        <v>#N/A</v>
      </c>
      <c r="X135" s="156" t="e">
        <f>VLOOKUP($B135,GtP!$A:$DD,MATCH("Gi/o_0-2",GtP!$A$1:$DD$1,0),FALSE)</f>
        <v>#N/A</v>
      </c>
      <c r="Y135" s="156" t="e">
        <f>VLOOKUP($B135,GtP!$A:$DD,MATCH("Gq/11_0-2",GtP!$A$1:$DD$1,0),FALSE)</f>
        <v>#N/A</v>
      </c>
      <c r="Z135" s="156" t="e">
        <f>VLOOKUP($B135,GtP!$A:$DD,MATCH("G12/13_0-2",GtP!$A$1:$DD$1,0),FALSE)</f>
        <v>#N/A</v>
      </c>
      <c r="AA135" s="155"/>
      <c r="AB135" s="143" t="e">
        <f t="shared" si="55"/>
        <v>#N/A</v>
      </c>
      <c r="AC135" s="315" t="str">
        <f t="shared" si="56"/>
        <v/>
      </c>
      <c r="AD135" s="349" t="str">
        <f t="shared" si="57"/>
        <v/>
      </c>
      <c r="AE135" s="349" t="str">
        <f t="shared" si="58"/>
        <v/>
      </c>
      <c r="AF135" s="311" t="str">
        <f t="shared" si="59"/>
        <v/>
      </c>
      <c r="AG135" s="141" t="e">
        <f>_xlfn.CONCAT(IF(AT135="","-","B"),IF(BG135="","-","I"),VLOOKUP($B135,GtP!$A:$BB,MATCH("Gs_0-1",GtP!$A$1:$BB$1,0),FALSE))</f>
        <v>#N/A</v>
      </c>
      <c r="AH135" s="140" t="e">
        <f>_xlfn.CONCAT(IF(AU135="","-","B"),IF(BH135="","-","I"),VLOOKUP($B135,GtP!$A:$BB,MATCH("Gs_0-1",GtP!$A$1:$BB$1,0),FALSE))</f>
        <v>#N/A</v>
      </c>
      <c r="AI135" s="140" t="e">
        <f>_xlfn.CONCAT(IF(AV135="","-","B"),IF(BI135="","-","I"),VLOOKUP($B135,GtP!$A:$BB,MATCH("Gi/o_0-1",GtP!$A$1:$BB$1,0),FALSE))</f>
        <v>#N/A</v>
      </c>
      <c r="AJ135" s="140" t="e">
        <f>_xlfn.CONCAT(IF(AW135="","-","B"),IF(BJ135="","-","I"),VLOOKUP($B135,GtP!$A:$BB,MATCH("Gi/o_0-1",GtP!$A$1:$BB$1,0),FALSE))</f>
        <v>#N/A</v>
      </c>
      <c r="AK135" s="140" t="e">
        <f>_xlfn.CONCAT(IF(AX135="","-","B"),IF(BK135="","-","I"),VLOOKUP($B135,GtP!$A:$BB,MATCH("Gi/o_0-1",GtP!$A$1:$BB$1,0),FALSE))</f>
        <v>#N/A</v>
      </c>
      <c r="AL135" s="140" t="e">
        <f>_xlfn.CONCAT(IF(AY135="","-","B"),IF(BL135="","-","I"),VLOOKUP($B135,GtP!$A:$BB,MATCH("Gi/o_0-1",GtP!$A$1:$BB$1,0),FALSE))</f>
        <v>#N/A</v>
      </c>
      <c r="AM135" s="140" t="e">
        <f>_xlfn.CONCAT(IF(AZ135="","-","B"),IF(BM135="","-","I"),VLOOKUP($B135,GtP!$A:$BB,MATCH("Gi/o_0-1",GtP!$A$1:$BB$1,0),FALSE))</f>
        <v>#N/A</v>
      </c>
      <c r="AN135" s="140" t="e">
        <f>_xlfn.CONCAT(IF(BA135="","-","B"),IF(BN135="","-","I"),VLOOKUP($B135,GtP!$A:$BB,MATCH("Gq/11_0-1",GtP!$A$1:$BB$1,0),FALSE))</f>
        <v>#N/A</v>
      </c>
      <c r="AO135" s="140" t="e">
        <f>_xlfn.CONCAT(IF(BB135="","-","B"),IF(BO135="","-","I"),VLOOKUP($B135,GtP!$A:$BB,MATCH("Gq/11_0-1",GtP!$A$1:$BB$1,0),FALSE))</f>
        <v>#N/A</v>
      </c>
      <c r="AP135" s="140" t="e">
        <f>_xlfn.CONCAT(IF(BC135="","-","B"),IF(BP135="","-","I"),VLOOKUP($B135,GtP!$A:$BB,MATCH("Gq/11_0-1",GtP!$A$1:$BB$1,0),FALSE))</f>
        <v>#N/A</v>
      </c>
      <c r="AQ135" s="140" t="e">
        <f>_xlfn.CONCAT(IF(BD135="","-","B"),IF(BQ135="","-","I"),VLOOKUP($B135,GtP!$A:$BB,MATCH("Gq/11_0-1",GtP!$A$1:$BB$1,0),FALSE))</f>
        <v>#N/A</v>
      </c>
      <c r="AR135" s="140" t="e">
        <f>_xlfn.CONCAT(IF(BE135="","-","B"),IF(BR135="","-","I"),VLOOKUP($B135,GtP!$A:$BB,MATCH("G12/13_0-1",GtP!$A$1:$BB$1,0),FALSE))</f>
        <v>#N/A</v>
      </c>
      <c r="AS135" s="140" t="e">
        <f>_xlfn.CONCAT(IF(BF135="","-","B"),IF(BS135="","-","I"),VLOOKUP($B135,GtP!$A:$BB,MATCH("G12/13_0-1",GtP!$A$1:$BB$1,0),FALSE))</f>
        <v>#N/A</v>
      </c>
      <c r="AT135" s="139" t="str">
        <f>_xlfn.IFNA(VLOOKUP($B135,'B-LogEmaxOverpEC50'!$A:$AL,MATCH(AT$1,'B-LogEmaxOverpEC50'!$A$1:$AL$1,0),FALSE),"")</f>
        <v/>
      </c>
      <c r="AU135" s="136" t="str">
        <f>_xlfn.IFNA(VLOOKUP($B135,'B-LogEmaxOverpEC50'!$A:$AL,MATCH(AU$1,'B-LogEmaxOverpEC50'!$A$1:$AL$1,0),FALSE),"")</f>
        <v/>
      </c>
      <c r="AV135" s="152">
        <f>_xlfn.IFNA(VLOOKUP($B135,'B-LogEmaxOverpEC50'!$A:$AL,MATCH(AV$1,'B-LogEmaxOverpEC50'!$A$1:$AL$1,0),FALSE),"")</f>
        <v>8.8304922596538393</v>
      </c>
      <c r="AW135" s="152">
        <f>_xlfn.IFNA(VLOOKUP($B135,'B-LogEmaxOverpEC50'!$A:$AL,MATCH(AW$1,'B-LogEmaxOverpEC50'!$A$1:$AL$1,0),FALSE),"")</f>
        <v>8.8369335854897901</v>
      </c>
      <c r="AX135" s="152">
        <f>_xlfn.IFNA(VLOOKUP($B135,'B-LogEmaxOverpEC50'!$A:$AL,MATCH(AX$1,'B-LogEmaxOverpEC50'!$A$1:$AL$1,0),FALSE),"")</f>
        <v>9.3168649326670607</v>
      </c>
      <c r="AY135" s="152">
        <f>_xlfn.IFNA(VLOOKUP($B135,'B-LogEmaxOverpEC50'!$A:$AL,MATCH(AY$1,'B-LogEmaxOverpEC50'!$A$1:$AL$1,0),FALSE),"")</f>
        <v>9.0785842209372891</v>
      </c>
      <c r="AZ135" s="152">
        <f>_xlfn.IFNA(VLOOKUP($B135,'B-LogEmaxOverpEC50'!$A:$AL,MATCH(AZ$1,'B-LogEmaxOverpEC50'!$A$1:$AL$1,0),FALSE),"")</f>
        <v>9.4268222846943939</v>
      </c>
      <c r="BA135" s="152">
        <f>_xlfn.IFNA(VLOOKUP($B135,'B-LogEmaxOverpEC50'!$A:$AL,MATCH(BA$1,'B-LogEmaxOverpEC50'!$A$1:$AL$1,0),FALSE),"")</f>
        <v>10.693874780572939</v>
      </c>
      <c r="BB135" s="152">
        <f>_xlfn.IFNA(VLOOKUP($B135,'B-LogEmaxOverpEC50'!$A:$AL,MATCH(BB$1,'B-LogEmaxOverpEC50'!$A$1:$AL$1,0),FALSE),"")</f>
        <v>10.809375504677664</v>
      </c>
      <c r="BC135" s="152">
        <f>_xlfn.IFNA(VLOOKUP($B135,'B-LogEmaxOverpEC50'!$A:$AL,MATCH(BC$1,'B-LogEmaxOverpEC50'!$A$1:$AL$1,0),FALSE),"")</f>
        <v>10.141299945784695</v>
      </c>
      <c r="BD135" s="152">
        <f>_xlfn.IFNA(VLOOKUP($B135,'B-LogEmaxOverpEC50'!$A:$AL,MATCH(BD$1,'B-LogEmaxOverpEC50'!$A$1:$AL$1,0),FALSE),"")</f>
        <v>9.9119182139679012</v>
      </c>
      <c r="BE135" s="152" t="str">
        <f>_xlfn.IFNA(VLOOKUP($B135,'B-LogEmaxOverpEC50'!$A:$AL,MATCH(BE$1,'B-LogEmaxOverpEC50'!$A$1:$AL$1,0),FALSE),"")</f>
        <v/>
      </c>
      <c r="BF135" s="152" t="str">
        <f>_xlfn.IFNA(VLOOKUP($B135,'B-LogEmaxOverpEC50'!$A:$AL,MATCH(BF$1,'B-LogEmaxOverpEC50'!$A$1:$AL$1,0),FALSE),"")</f>
        <v/>
      </c>
      <c r="BG135" s="137">
        <f>_xlfn.IFNA(VLOOKUP($B135,'I-LogEmaxOverpEC50'!$A:$AR,MATCH(BG$1,'I-LogEmaxOverpEC50'!$A$1:$AR$1,0),FALSE),"")</f>
        <v>11.809706146442929</v>
      </c>
      <c r="BH135" s="136">
        <f>_xlfn.IFNA(VLOOKUP($B135,'I-LogEmaxOverpEC50'!$A:$AR,MATCH(BH$1,'I-LogEmaxOverpEC50'!$A$1:$AR$1,0),FALSE),"")</f>
        <v>11.730142700009232</v>
      </c>
      <c r="BI135" s="136">
        <f>_xlfn.IFNA(VLOOKUP($B135,'I-LogEmaxOverpEC50'!$A:$AR,MATCH(BI$1,'I-LogEmaxOverpEC50'!$A$1:$AR$1,0),FALSE),"")</f>
        <v>11.053377077260169</v>
      </c>
      <c r="BJ135" s="136">
        <f>_xlfn.IFNA(VLOOKUP($B135,'I-LogEmaxOverpEC50'!$A:$AR,MATCH(BJ$1,'I-LogEmaxOverpEC50'!$A$1:$AR$1,0),FALSE),"")</f>
        <v>11.053377077260169</v>
      </c>
      <c r="BK135" s="136">
        <f>_xlfn.IFNA(VLOOKUP($B135,'I-LogEmaxOverpEC50'!$A:$AR,MATCH(BK$1,'I-LogEmaxOverpEC50'!$A$1:$AR$1,0),FALSE),"")</f>
        <v>9.9598406965940445</v>
      </c>
      <c r="BL135" s="136">
        <f>_xlfn.IFNA(VLOOKUP($B135,'I-LogEmaxOverpEC50'!$A:$AR,MATCH(BL$1,'I-LogEmaxOverpEC50'!$A$1:$AR$1,0),FALSE),"")</f>
        <v>9.9598406965940445</v>
      </c>
      <c r="BM135" s="136">
        <f>_xlfn.IFNA(VLOOKUP($B135,'I-LogEmaxOverpEC50'!$A:$AR,MATCH(BM$1,'I-LogEmaxOverpEC50'!$A$1:$AR$1,0),FALSE),"")</f>
        <v>10.195602590088962</v>
      </c>
      <c r="BN135" s="136">
        <f>_xlfn.IFNA(VLOOKUP($B135,'I-LogEmaxOverpEC50'!$A:$AR,MATCH(BN$1,'I-LogEmaxOverpEC50'!$A$1:$AR$1,0),FALSE),"")</f>
        <v>12.436497144841502</v>
      </c>
      <c r="BO135" s="136">
        <f>_xlfn.IFNA(VLOOKUP($B135,'I-LogEmaxOverpEC50'!$A:$AR,MATCH(BO$1,'I-LogEmaxOverpEC50'!$A$1:$AR$1,0),FALSE),"")</f>
        <v>12.436497144841502</v>
      </c>
      <c r="BP135" s="136">
        <f>_xlfn.IFNA(VLOOKUP($B135,'I-LogEmaxOverpEC50'!$A:$AR,MATCH(BP$1,'I-LogEmaxOverpEC50'!$A$1:$AR$1,0),FALSE),"")</f>
        <v>11.22034630892415</v>
      </c>
      <c r="BQ135" s="136">
        <f>_xlfn.IFNA(VLOOKUP($B135,'I-LogEmaxOverpEC50'!$A:$AR,MATCH(BQ$1,'I-LogEmaxOverpEC50'!$A$1:$AR$1,0),FALSE),"")</f>
        <v>9.6858056329474547</v>
      </c>
      <c r="BR135" s="136">
        <f>_xlfn.IFNA(VLOOKUP($B135,'I-LogEmaxOverpEC50'!$A:$AR,MATCH(BR$1,'I-LogEmaxOverpEC50'!$A$1:$AR$1,0),FALSE),"")</f>
        <v>9.8467455479305155</v>
      </c>
      <c r="BS135" s="136" t="str">
        <f>_xlfn.IFNA(VLOOKUP($B135,'I-LogEmaxOverpEC50'!$A:$AR,MATCH(BS$1,'I-LogEmaxOverpEC50'!$A$1:$AR$1,0),FALSE),"")</f>
        <v/>
      </c>
    </row>
    <row r="136" spans="1:88" x14ac:dyDescent="0.2">
      <c r="A136" s="146" cm="1">
        <f t="array" ref="A136">_xlfn.IFS(SUM(F136:R136)&gt;0,1,AB136&gt;0,2,TRUE,3)</f>
        <v>1</v>
      </c>
      <c r="B136" s="146" t="s">
        <v>192</v>
      </c>
      <c r="D136" s="151" t="str">
        <f>_xlfn.XLOOKUP(B136,RecNamesAll!A:A,RecNamesAll!E:E)</f>
        <v>A</v>
      </c>
      <c r="E136" s="150" t="str">
        <f>_xlfn.XLOOKUP(B136,RecNamesAll!A:A,RecNamesAll!C:C)</f>
        <v>V1B</v>
      </c>
      <c r="F136" s="160" t="str">
        <f t="shared" si="40"/>
        <v/>
      </c>
      <c r="G136" s="159" t="str">
        <f t="shared" si="41"/>
        <v/>
      </c>
      <c r="H136" s="159" t="str">
        <f t="shared" si="42"/>
        <v/>
      </c>
      <c r="I136" s="159" t="str">
        <f t="shared" si="43"/>
        <v/>
      </c>
      <c r="J136" s="159" t="str">
        <f t="shared" si="44"/>
        <v/>
      </c>
      <c r="K136" s="159" t="str">
        <f t="shared" si="45"/>
        <v/>
      </c>
      <c r="L136" s="159" t="str">
        <f t="shared" si="46"/>
        <v/>
      </c>
      <c r="M136" s="159">
        <f t="shared" si="47"/>
        <v>11.806312860661437</v>
      </c>
      <c r="N136" s="159">
        <f t="shared" si="48"/>
        <v>11.806312860661437</v>
      </c>
      <c r="O136" s="159">
        <f t="shared" si="49"/>
        <v>10.713657031593938</v>
      </c>
      <c r="P136" s="159" t="str">
        <f t="shared" si="50"/>
        <v/>
      </c>
      <c r="Q136" s="159" t="str">
        <f t="shared" si="51"/>
        <v/>
      </c>
      <c r="R136" s="159" t="str">
        <f t="shared" si="52"/>
        <v/>
      </c>
      <c r="U136" s="146" t="str">
        <f t="shared" si="53"/>
        <v>A</v>
      </c>
      <c r="V136" s="145" t="str">
        <f t="shared" si="54"/>
        <v>V1B</v>
      </c>
      <c r="W136" s="157">
        <f>VLOOKUP($B136,GtP!$A:$DD,MATCH("Gs_0-2",GtP!$A$1:$DD$1,0),FALSE)</f>
        <v>0</v>
      </c>
      <c r="X136" s="156">
        <f>VLOOKUP($B136,GtP!$A:$DD,MATCH("Gi/o_0-2",GtP!$A$1:$DD$1,0),FALSE)</f>
        <v>0</v>
      </c>
      <c r="Y136" s="156">
        <f>VLOOKUP($B136,GtP!$A:$DD,MATCH("Gq/11_0-2",GtP!$A$1:$DD$1,0),FALSE)</f>
        <v>1</v>
      </c>
      <c r="Z136" s="156">
        <f>VLOOKUP($B136,GtP!$A:$DD,MATCH("G12/13_0-2",GtP!$A$1:$DD$1,0),FALSE)</f>
        <v>0</v>
      </c>
      <c r="AA136" s="155"/>
      <c r="AB136" s="143">
        <f t="shared" si="55"/>
        <v>1</v>
      </c>
      <c r="AC136" s="315" t="str">
        <f t="shared" si="56"/>
        <v/>
      </c>
      <c r="AD136" s="349" t="str">
        <f t="shared" si="57"/>
        <v/>
      </c>
      <c r="AE136" s="349">
        <f t="shared" si="58"/>
        <v>3</v>
      </c>
      <c r="AF136" s="311" t="str">
        <f t="shared" si="59"/>
        <v/>
      </c>
      <c r="AG136" s="141" t="str">
        <f>_xlfn.CONCAT(IF(AT136="","-","B"),IF(BG136="","-","I"),VLOOKUP($B136,GtP!$A:$BB,MATCH("Gs_0-1",GtP!$A$1:$BB$1,0),FALSE))</f>
        <v>-I-</v>
      </c>
      <c r="AH136" s="140" t="str">
        <f>_xlfn.CONCAT(IF(AU136="","-","B"),IF(BH136="","-","I"),VLOOKUP($B136,GtP!$A:$BB,MATCH("Gs_0-1",GtP!$A$1:$BB$1,0),FALSE))</f>
        <v>-I-</v>
      </c>
      <c r="AI136" s="140" t="str">
        <f>_xlfn.CONCAT(IF(AV136="","-","B"),IF(BI136="","-","I"),VLOOKUP($B136,GtP!$A:$BB,MATCH("Gi/o_0-1",GtP!$A$1:$BB$1,0),FALSE))</f>
        <v>-I-</v>
      </c>
      <c r="AJ136" s="140" t="str">
        <f>_xlfn.CONCAT(IF(AW136="","-","B"),IF(BJ136="","-","I"),VLOOKUP($B136,GtP!$A:$BB,MATCH("Gi/o_0-1",GtP!$A$1:$BB$1,0),FALSE))</f>
        <v>-I-</v>
      </c>
      <c r="AK136" s="140" t="str">
        <f>_xlfn.CONCAT(IF(AX136="","-","B"),IF(BK136="","-","I"),VLOOKUP($B136,GtP!$A:$BB,MATCH("Gi/o_0-1",GtP!$A$1:$BB$1,0),FALSE))</f>
        <v>-I-</v>
      </c>
      <c r="AL136" s="140" t="str">
        <f>_xlfn.CONCAT(IF(AY136="","-","B"),IF(BL136="","-","I"),VLOOKUP($B136,GtP!$A:$BB,MATCH("Gi/o_0-1",GtP!$A$1:$BB$1,0),FALSE))</f>
        <v>-I-</v>
      </c>
      <c r="AM136" s="140" t="str">
        <f>_xlfn.CONCAT(IF(AZ136="","-","B"),IF(BM136="","-","I"),VLOOKUP($B136,GtP!$A:$BB,MATCH("Gi/o_0-1",GtP!$A$1:$BB$1,0),FALSE))</f>
        <v>-I-</v>
      </c>
      <c r="AN136" s="140" t="str">
        <f>_xlfn.CONCAT(IF(BA136="","-","B"),IF(BN136="","-","I"),VLOOKUP($B136,GtP!$A:$BB,MATCH("Gq/11_0-1",GtP!$A$1:$BB$1,0),FALSE))</f>
        <v>-IG</v>
      </c>
      <c r="AO136" s="140" t="str">
        <f>_xlfn.CONCAT(IF(BB136="","-","B"),IF(BO136="","-","I"),VLOOKUP($B136,GtP!$A:$BB,MATCH("Gq/11_0-1",GtP!$A$1:$BB$1,0),FALSE))</f>
        <v>-IG</v>
      </c>
      <c r="AP136" s="140" t="str">
        <f>_xlfn.CONCAT(IF(BC136="","-","B"),IF(BP136="","-","I"),VLOOKUP($B136,GtP!$A:$BB,MATCH("Gq/11_0-1",GtP!$A$1:$BB$1,0),FALSE))</f>
        <v>-IG</v>
      </c>
      <c r="AQ136" s="140" t="str">
        <f>_xlfn.CONCAT(IF(BD136="","-","B"),IF(BQ136="","-","I"),VLOOKUP($B136,GtP!$A:$BB,MATCH("Gq/11_0-1",GtP!$A$1:$BB$1,0),FALSE))</f>
        <v>--G</v>
      </c>
      <c r="AR136" s="140" t="str">
        <f>_xlfn.CONCAT(IF(BE136="","-","B"),IF(BR136="","-","I"),VLOOKUP($B136,GtP!$A:$BB,MATCH("G12/13_0-1",GtP!$A$1:$BB$1,0),FALSE))</f>
        <v>-I-</v>
      </c>
      <c r="AS136" s="140" t="str">
        <f>_xlfn.CONCAT(IF(BF136="","-","B"),IF(BS136="","-","I"),VLOOKUP($B136,GtP!$A:$BB,MATCH("G12/13_0-1",GtP!$A$1:$BB$1,0),FALSE))</f>
        <v>---</v>
      </c>
      <c r="AT136" s="139" t="str">
        <f>_xlfn.IFNA(VLOOKUP($B136,'B-LogEmaxOverpEC50'!$A:$AL,MATCH(AT$1,'B-LogEmaxOverpEC50'!$A$1:$AL$1,0),FALSE),"")</f>
        <v/>
      </c>
      <c r="AU136" s="136" t="str">
        <f>_xlfn.IFNA(VLOOKUP($B136,'B-LogEmaxOverpEC50'!$A:$AL,MATCH(AU$1,'B-LogEmaxOverpEC50'!$A$1:$AL$1,0),FALSE),"")</f>
        <v/>
      </c>
      <c r="AV136" s="152" t="str">
        <f>_xlfn.IFNA(VLOOKUP($B136,'B-LogEmaxOverpEC50'!$A:$AL,MATCH(AV$1,'B-LogEmaxOverpEC50'!$A$1:$AL$1,0),FALSE),"")</f>
        <v/>
      </c>
      <c r="AW136" s="152" t="str">
        <f>_xlfn.IFNA(VLOOKUP($B136,'B-LogEmaxOverpEC50'!$A:$AL,MATCH(AW$1,'B-LogEmaxOverpEC50'!$A$1:$AL$1,0),FALSE),"")</f>
        <v/>
      </c>
      <c r="AX136" s="152" t="str">
        <f>_xlfn.IFNA(VLOOKUP($B136,'B-LogEmaxOverpEC50'!$A:$AL,MATCH(AX$1,'B-LogEmaxOverpEC50'!$A$1:$AL$1,0),FALSE),"")</f>
        <v/>
      </c>
      <c r="AY136" s="152" t="str">
        <f>_xlfn.IFNA(VLOOKUP($B136,'B-LogEmaxOverpEC50'!$A:$AL,MATCH(AY$1,'B-LogEmaxOverpEC50'!$A$1:$AL$1,0),FALSE),"")</f>
        <v/>
      </c>
      <c r="AZ136" s="152" t="str">
        <f>_xlfn.IFNA(VLOOKUP($B136,'B-LogEmaxOverpEC50'!$A:$AL,MATCH(AZ$1,'B-LogEmaxOverpEC50'!$A$1:$AL$1,0),FALSE),"")</f>
        <v/>
      </c>
      <c r="BA136" s="152" t="str">
        <f>_xlfn.IFNA(VLOOKUP($B136,'B-LogEmaxOverpEC50'!$A:$AL,MATCH(BA$1,'B-LogEmaxOverpEC50'!$A$1:$AL$1,0),FALSE),"")</f>
        <v/>
      </c>
      <c r="BB136" s="152" t="str">
        <f>_xlfn.IFNA(VLOOKUP($B136,'B-LogEmaxOverpEC50'!$A:$AL,MATCH(BB$1,'B-LogEmaxOverpEC50'!$A$1:$AL$1,0),FALSE),"")</f>
        <v/>
      </c>
      <c r="BC136" s="152" t="str">
        <f>_xlfn.IFNA(VLOOKUP($B136,'B-LogEmaxOverpEC50'!$A:$AL,MATCH(BC$1,'B-LogEmaxOverpEC50'!$A$1:$AL$1,0),FALSE),"")</f>
        <v/>
      </c>
      <c r="BD136" s="152" t="str">
        <f>_xlfn.IFNA(VLOOKUP($B136,'B-LogEmaxOverpEC50'!$A:$AL,MATCH(BD$1,'B-LogEmaxOverpEC50'!$A$1:$AL$1,0),FALSE),"")</f>
        <v/>
      </c>
      <c r="BE136" s="152" t="str">
        <f>_xlfn.IFNA(VLOOKUP($B136,'B-LogEmaxOverpEC50'!$A:$AL,MATCH(BE$1,'B-LogEmaxOverpEC50'!$A$1:$AL$1,0),FALSE),"")</f>
        <v/>
      </c>
      <c r="BF136" s="152" t="str">
        <f>_xlfn.IFNA(VLOOKUP($B136,'B-LogEmaxOverpEC50'!$A:$AL,MATCH(BF$1,'B-LogEmaxOverpEC50'!$A$1:$AL$1,0),FALSE),"")</f>
        <v/>
      </c>
      <c r="BG136" s="137">
        <f>_xlfn.IFNA(VLOOKUP($B136,'I-LogEmaxOverpEC50'!$A:$AR,MATCH(BG$1,'I-LogEmaxOverpEC50'!$A$1:$AR$1,0),FALSE),"")</f>
        <v>11.438577642179782</v>
      </c>
      <c r="BH136" s="136">
        <f>_xlfn.IFNA(VLOOKUP($B136,'I-LogEmaxOverpEC50'!$A:$AR,MATCH(BH$1,'I-LogEmaxOverpEC50'!$A$1:$AR$1,0),FALSE),"")</f>
        <v>11.3687042136022</v>
      </c>
      <c r="BI136" s="136">
        <f>_xlfn.IFNA(VLOOKUP($B136,'I-LogEmaxOverpEC50'!$A:$AR,MATCH(BI$1,'I-LogEmaxOverpEC50'!$A$1:$AR$1,0),FALSE),"")</f>
        <v>10.846709155109139</v>
      </c>
      <c r="BJ136" s="136">
        <f>_xlfn.IFNA(VLOOKUP($B136,'I-LogEmaxOverpEC50'!$A:$AR,MATCH(BJ$1,'I-LogEmaxOverpEC50'!$A$1:$AR$1,0),FALSE),"")</f>
        <v>10.846709155109139</v>
      </c>
      <c r="BK136" s="136">
        <f>_xlfn.IFNA(VLOOKUP($B136,'I-LogEmaxOverpEC50'!$A:$AR,MATCH(BK$1,'I-LogEmaxOverpEC50'!$A$1:$AR$1,0),FALSE),"")</f>
        <v>10.329239137660762</v>
      </c>
      <c r="BL136" s="136">
        <f>_xlfn.IFNA(VLOOKUP($B136,'I-LogEmaxOverpEC50'!$A:$AR,MATCH(BL$1,'I-LogEmaxOverpEC50'!$A$1:$AR$1,0),FALSE),"")</f>
        <v>10.329239137660762</v>
      </c>
      <c r="BM136" s="136">
        <f>_xlfn.IFNA(VLOOKUP($B136,'I-LogEmaxOverpEC50'!$A:$AR,MATCH(BM$1,'I-LogEmaxOverpEC50'!$A$1:$AR$1,0),FALSE),"")</f>
        <v>10.443578029247178</v>
      </c>
      <c r="BN136" s="136">
        <f>_xlfn.IFNA(VLOOKUP($B136,'I-LogEmaxOverpEC50'!$A:$AR,MATCH(BN$1,'I-LogEmaxOverpEC50'!$A$1:$AR$1,0),FALSE),"")</f>
        <v>11.806312860661437</v>
      </c>
      <c r="BO136" s="136">
        <f>_xlfn.IFNA(VLOOKUP($B136,'I-LogEmaxOverpEC50'!$A:$AR,MATCH(BO$1,'I-LogEmaxOverpEC50'!$A$1:$AR$1,0),FALSE),"")</f>
        <v>11.806312860661437</v>
      </c>
      <c r="BP136" s="136">
        <f>_xlfn.IFNA(VLOOKUP($B136,'I-LogEmaxOverpEC50'!$A:$AR,MATCH(BP$1,'I-LogEmaxOverpEC50'!$A$1:$AR$1,0),FALSE),"")</f>
        <v>10.713657031593938</v>
      </c>
      <c r="BQ136" s="136" t="str">
        <f>_xlfn.IFNA(VLOOKUP($B136,'I-LogEmaxOverpEC50'!$A:$AR,MATCH(BQ$1,'I-LogEmaxOverpEC50'!$A$1:$AR$1,0),FALSE),"")</f>
        <v/>
      </c>
      <c r="BR136" s="136">
        <f>_xlfn.IFNA(VLOOKUP($B136,'I-LogEmaxOverpEC50'!$A:$AR,MATCH(BR$1,'I-LogEmaxOverpEC50'!$A$1:$AR$1,0),FALSE),"")</f>
        <v>9.9331635567144989</v>
      </c>
      <c r="BS136" s="136" t="str">
        <f>_xlfn.IFNA(VLOOKUP($B136,'I-LogEmaxOverpEC50'!$A:$AR,MATCH(BS$1,'I-LogEmaxOverpEC50'!$A$1:$AR$1,0),FALSE),"")</f>
        <v/>
      </c>
    </row>
    <row r="137" spans="1:88" x14ac:dyDescent="0.2">
      <c r="A137" s="146" t="e" cm="1">
        <f t="array" ref="A137">_xlfn.IFS(SUM(F137:R137)&gt;0,1,AB137&gt;0,2,TRUE,3)</f>
        <v>#N/A</v>
      </c>
      <c r="B137" s="146" t="s">
        <v>20</v>
      </c>
      <c r="D137" s="151" t="str">
        <f>_xlfn.XLOOKUP(B137,RecNamesAll!A:A,RecNamesAll!E:E)</f>
        <v>A</v>
      </c>
      <c r="E137" s="150" t="str">
        <f>_xlfn.XLOOKUP(B137,RecNamesAll!A:A,RecNamesAll!C:C)</f>
        <v>V2</v>
      </c>
      <c r="F137" s="160" t="e">
        <f t="shared" si="40"/>
        <v>#N/A</v>
      </c>
      <c r="G137" s="159" t="e">
        <f t="shared" si="41"/>
        <v>#N/A</v>
      </c>
      <c r="H137" s="159" t="e">
        <f t="shared" si="42"/>
        <v>#N/A</v>
      </c>
      <c r="I137" s="159" t="e">
        <f t="shared" si="43"/>
        <v>#N/A</v>
      </c>
      <c r="J137" s="159" t="e">
        <f t="shared" si="44"/>
        <v>#N/A</v>
      </c>
      <c r="K137" s="159" t="e">
        <f t="shared" si="45"/>
        <v>#N/A</v>
      </c>
      <c r="L137" s="159" t="e">
        <f t="shared" si="46"/>
        <v>#N/A</v>
      </c>
      <c r="M137" s="159" t="e">
        <f t="shared" si="47"/>
        <v>#N/A</v>
      </c>
      <c r="N137" s="159" t="e">
        <f t="shared" si="48"/>
        <v>#N/A</v>
      </c>
      <c r="O137" s="159" t="e">
        <f t="shared" si="49"/>
        <v>#N/A</v>
      </c>
      <c r="P137" s="159" t="e">
        <f t="shared" si="50"/>
        <v>#N/A</v>
      </c>
      <c r="Q137" s="159" t="e">
        <f t="shared" si="51"/>
        <v>#N/A</v>
      </c>
      <c r="R137" s="159" t="e">
        <f t="shared" si="52"/>
        <v>#N/A</v>
      </c>
      <c r="U137" s="146" t="str">
        <f t="shared" si="53"/>
        <v>A</v>
      </c>
      <c r="V137" s="145" t="str">
        <f t="shared" si="54"/>
        <v>V2</v>
      </c>
      <c r="W137" s="157" t="e">
        <f>VLOOKUP($B137,GtP!$A:$DD,MATCH("Gs_0-2",GtP!$A$1:$DD$1,0),FALSE)</f>
        <v>#N/A</v>
      </c>
      <c r="X137" s="156" t="e">
        <f>VLOOKUP($B137,GtP!$A:$DD,MATCH("Gi/o_0-2",GtP!$A$1:$DD$1,0),FALSE)</f>
        <v>#N/A</v>
      </c>
      <c r="Y137" s="156" t="e">
        <f>VLOOKUP($B137,GtP!$A:$DD,MATCH("Gq/11_0-2",GtP!$A$1:$DD$1,0),FALSE)</f>
        <v>#N/A</v>
      </c>
      <c r="Z137" s="156" t="e">
        <f>VLOOKUP($B137,GtP!$A:$DD,MATCH("G12/13_0-2",GtP!$A$1:$DD$1,0),FALSE)</f>
        <v>#N/A</v>
      </c>
      <c r="AA137" s="155"/>
      <c r="AB137" s="143" t="e">
        <f t="shared" si="55"/>
        <v>#N/A</v>
      </c>
      <c r="AC137" s="315" t="str">
        <f t="shared" si="56"/>
        <v/>
      </c>
      <c r="AD137" s="349" t="str">
        <f t="shared" si="57"/>
        <v/>
      </c>
      <c r="AE137" s="349" t="str">
        <f t="shared" si="58"/>
        <v/>
      </c>
      <c r="AF137" s="311" t="str">
        <f t="shared" si="59"/>
        <v/>
      </c>
      <c r="AG137" s="141" t="e">
        <f>_xlfn.CONCAT(IF(AT137="","-","B"),IF(BG137="","-","I"),VLOOKUP($B137,GtP!$A:$BB,MATCH("Gs_0-1",GtP!$A$1:$BB$1,0),FALSE))</f>
        <v>#N/A</v>
      </c>
      <c r="AH137" s="140" t="e">
        <f>_xlfn.CONCAT(IF(AU137="","-","B"),IF(BH137="","-","I"),VLOOKUP($B137,GtP!$A:$BB,MATCH("Gs_0-1",GtP!$A$1:$BB$1,0),FALSE))</f>
        <v>#N/A</v>
      </c>
      <c r="AI137" s="140" t="e">
        <f>_xlfn.CONCAT(IF(AV137="","-","B"),IF(BI137="","-","I"),VLOOKUP($B137,GtP!$A:$BB,MATCH("Gi/o_0-1",GtP!$A$1:$BB$1,0),FALSE))</f>
        <v>#N/A</v>
      </c>
      <c r="AJ137" s="140" t="e">
        <f>_xlfn.CONCAT(IF(AW137="","-","B"),IF(BJ137="","-","I"),VLOOKUP($B137,GtP!$A:$BB,MATCH("Gi/o_0-1",GtP!$A$1:$BB$1,0),FALSE))</f>
        <v>#N/A</v>
      </c>
      <c r="AK137" s="140" t="e">
        <f>_xlfn.CONCAT(IF(AX137="","-","B"),IF(BK137="","-","I"),VLOOKUP($B137,GtP!$A:$BB,MATCH("Gi/o_0-1",GtP!$A$1:$BB$1,0),FALSE))</f>
        <v>#N/A</v>
      </c>
      <c r="AL137" s="140" t="e">
        <f>_xlfn.CONCAT(IF(AY137="","-","B"),IF(BL137="","-","I"),VLOOKUP($B137,GtP!$A:$BB,MATCH("Gi/o_0-1",GtP!$A$1:$BB$1,0),FALSE))</f>
        <v>#N/A</v>
      </c>
      <c r="AM137" s="140" t="e">
        <f>_xlfn.CONCAT(IF(AZ137="","-","B"),IF(BM137="","-","I"),VLOOKUP($B137,GtP!$A:$BB,MATCH("Gi/o_0-1",GtP!$A$1:$BB$1,0),FALSE))</f>
        <v>#N/A</v>
      </c>
      <c r="AN137" s="140" t="e">
        <f>_xlfn.CONCAT(IF(BA137="","-","B"),IF(BN137="","-","I"),VLOOKUP($B137,GtP!$A:$BB,MATCH("Gq/11_0-1",GtP!$A$1:$BB$1,0),FALSE))</f>
        <v>#N/A</v>
      </c>
      <c r="AO137" s="140" t="e">
        <f>_xlfn.CONCAT(IF(BB137="","-","B"),IF(BO137="","-","I"),VLOOKUP($B137,GtP!$A:$BB,MATCH("Gq/11_0-1",GtP!$A$1:$BB$1,0),FALSE))</f>
        <v>#N/A</v>
      </c>
      <c r="AP137" s="140" t="e">
        <f>_xlfn.CONCAT(IF(BC137="","-","B"),IF(BP137="","-","I"),VLOOKUP($B137,GtP!$A:$BB,MATCH("Gq/11_0-1",GtP!$A$1:$BB$1,0),FALSE))</f>
        <v>#N/A</v>
      </c>
      <c r="AQ137" s="140" t="e">
        <f>_xlfn.CONCAT(IF(BD137="","-","B"),IF(BQ137="","-","I"),VLOOKUP($B137,GtP!$A:$BB,MATCH("Gq/11_0-1",GtP!$A$1:$BB$1,0),FALSE))</f>
        <v>#N/A</v>
      </c>
      <c r="AR137" s="140" t="e">
        <f>_xlfn.CONCAT(IF(BE137="","-","B"),IF(BR137="","-","I"),VLOOKUP($B137,GtP!$A:$BB,MATCH("G12/13_0-1",GtP!$A$1:$BB$1,0),FALSE))</f>
        <v>#N/A</v>
      </c>
      <c r="AS137" s="140" t="e">
        <f>_xlfn.CONCAT(IF(BF137="","-","B"),IF(BS137="","-","I"),VLOOKUP($B137,GtP!$A:$BB,MATCH("G12/13_0-1",GtP!$A$1:$BB$1,0),FALSE))</f>
        <v>#N/A</v>
      </c>
      <c r="AT137" s="139">
        <f>_xlfn.IFNA(VLOOKUP($B137,'B-LogEmaxOverpEC50'!$A:$AL,MATCH(AT$1,'B-LogEmaxOverpEC50'!$A$1:$AL$1,0),FALSE),"")</f>
        <v>12.05619460417088</v>
      </c>
      <c r="AU137" s="136" t="str">
        <f>_xlfn.IFNA(VLOOKUP($B137,'B-LogEmaxOverpEC50'!$A:$AL,MATCH(AU$1,'B-LogEmaxOverpEC50'!$A$1:$AL$1,0),FALSE),"")</f>
        <v/>
      </c>
      <c r="AV137" s="152">
        <f>_xlfn.IFNA(VLOOKUP($B137,'B-LogEmaxOverpEC50'!$A:$AL,MATCH(AV$1,'B-LogEmaxOverpEC50'!$A$1:$AL$1,0),FALSE),"")</f>
        <v>8.0711599928083615</v>
      </c>
      <c r="AW137" s="152">
        <f>_xlfn.IFNA(VLOOKUP($B137,'B-LogEmaxOverpEC50'!$A:$AL,MATCH(AW$1,'B-LogEmaxOverpEC50'!$A$1:$AL$1,0),FALSE),"")</f>
        <v>7.2535931008621235</v>
      </c>
      <c r="AX137" s="152" t="str">
        <f>_xlfn.IFNA(VLOOKUP($B137,'B-LogEmaxOverpEC50'!$A:$AL,MATCH(AX$1,'B-LogEmaxOverpEC50'!$A$1:$AL$1,0),FALSE),"")</f>
        <v/>
      </c>
      <c r="AY137" s="152" t="str">
        <f>_xlfn.IFNA(VLOOKUP($B137,'B-LogEmaxOverpEC50'!$A:$AL,MATCH(AY$1,'B-LogEmaxOverpEC50'!$A$1:$AL$1,0),FALSE),"")</f>
        <v/>
      </c>
      <c r="AZ137" s="152" t="str">
        <f>_xlfn.IFNA(VLOOKUP($B137,'B-LogEmaxOverpEC50'!$A:$AL,MATCH(AZ$1,'B-LogEmaxOverpEC50'!$A$1:$AL$1,0),FALSE),"")</f>
        <v/>
      </c>
      <c r="BA137" s="152">
        <f>_xlfn.IFNA(VLOOKUP($B137,'B-LogEmaxOverpEC50'!$A:$AL,MATCH(BA$1,'B-LogEmaxOverpEC50'!$A$1:$AL$1,0),FALSE),"")</f>
        <v>9.083002626449785</v>
      </c>
      <c r="BB137" s="152">
        <f>_xlfn.IFNA(VLOOKUP($B137,'B-LogEmaxOverpEC50'!$A:$AL,MATCH(BB$1,'B-LogEmaxOverpEC50'!$A$1:$AL$1,0),FALSE),"")</f>
        <v>9.1662020474358528</v>
      </c>
      <c r="BC137" s="152">
        <f>_xlfn.IFNA(VLOOKUP($B137,'B-LogEmaxOverpEC50'!$A:$AL,MATCH(BC$1,'B-LogEmaxOverpEC50'!$A$1:$AL$1,0),FALSE),"")</f>
        <v>8.5948046552886233</v>
      </c>
      <c r="BD137" s="152">
        <f>_xlfn.IFNA(VLOOKUP($B137,'B-LogEmaxOverpEC50'!$A:$AL,MATCH(BD$1,'B-LogEmaxOverpEC50'!$A$1:$AL$1,0),FALSE),"")</f>
        <v>10.884970546638966</v>
      </c>
      <c r="BE137" s="152" t="str">
        <f>_xlfn.IFNA(VLOOKUP($B137,'B-LogEmaxOverpEC50'!$A:$AL,MATCH(BE$1,'B-LogEmaxOverpEC50'!$A$1:$AL$1,0),FALSE),"")</f>
        <v/>
      </c>
      <c r="BF137" s="152">
        <f>_xlfn.IFNA(VLOOKUP($B137,'B-LogEmaxOverpEC50'!$A:$AL,MATCH(BF$1,'B-LogEmaxOverpEC50'!$A$1:$AL$1,0),FALSE),"")</f>
        <v>9.7671678271921412</v>
      </c>
      <c r="BG137" s="137">
        <f>_xlfn.IFNA(VLOOKUP($B137,'I-LogEmaxOverpEC50'!$A:$AR,MATCH(BG$1,'I-LogEmaxOverpEC50'!$A$1:$AR$1,0),FALSE),"")</f>
        <v>12.989882776792019</v>
      </c>
      <c r="BH137" s="136">
        <f>_xlfn.IFNA(VLOOKUP($B137,'I-LogEmaxOverpEC50'!$A:$AR,MATCH(BH$1,'I-LogEmaxOverpEC50'!$A$1:$AR$1,0),FALSE),"")</f>
        <v>12.921362800707445</v>
      </c>
      <c r="BI137" s="136" t="str">
        <f>_xlfn.IFNA(VLOOKUP($B137,'I-LogEmaxOverpEC50'!$A:$AR,MATCH(BI$1,'I-LogEmaxOverpEC50'!$A$1:$AR$1,0),FALSE),"")</f>
        <v/>
      </c>
      <c r="BJ137" s="136" t="str">
        <f>_xlfn.IFNA(VLOOKUP($B137,'I-LogEmaxOverpEC50'!$A:$AR,MATCH(BJ$1,'I-LogEmaxOverpEC50'!$A$1:$AR$1,0),FALSE),"")</f>
        <v/>
      </c>
      <c r="BK137" s="136" t="str">
        <f>_xlfn.IFNA(VLOOKUP($B137,'I-LogEmaxOverpEC50'!$A:$AR,MATCH(BK$1,'I-LogEmaxOverpEC50'!$A$1:$AR$1,0),FALSE),"")</f>
        <v/>
      </c>
      <c r="BL137" s="136" t="str">
        <f>_xlfn.IFNA(VLOOKUP($B137,'I-LogEmaxOverpEC50'!$A:$AR,MATCH(BL$1,'I-LogEmaxOverpEC50'!$A$1:$AR$1,0),FALSE),"")</f>
        <v/>
      </c>
      <c r="BM137" s="136" t="str">
        <f>_xlfn.IFNA(VLOOKUP($B137,'I-LogEmaxOverpEC50'!$A:$AR,MATCH(BM$1,'I-LogEmaxOverpEC50'!$A$1:$AR$1,0),FALSE),"")</f>
        <v/>
      </c>
      <c r="BN137" s="136">
        <f>_xlfn.IFNA(VLOOKUP($B137,'I-LogEmaxOverpEC50'!$A:$AR,MATCH(BN$1,'I-LogEmaxOverpEC50'!$A$1:$AR$1,0),FALSE),"")</f>
        <v>10.807304755405305</v>
      </c>
      <c r="BO137" s="136">
        <f>_xlfn.IFNA(VLOOKUP($B137,'I-LogEmaxOverpEC50'!$A:$AR,MATCH(BO$1,'I-LogEmaxOverpEC50'!$A$1:$AR$1,0),FALSE),"")</f>
        <v>10.807304755405305</v>
      </c>
      <c r="BP137" s="136" t="str">
        <f>_xlfn.IFNA(VLOOKUP($B137,'I-LogEmaxOverpEC50'!$A:$AR,MATCH(BP$1,'I-LogEmaxOverpEC50'!$A$1:$AR$1,0),FALSE),"")</f>
        <v/>
      </c>
      <c r="BQ137" s="136" t="str">
        <f>_xlfn.IFNA(VLOOKUP($B137,'I-LogEmaxOverpEC50'!$A:$AR,MATCH(BQ$1,'I-LogEmaxOverpEC50'!$A$1:$AR$1,0),FALSE),"")</f>
        <v/>
      </c>
      <c r="BR137" s="136" t="str">
        <f>_xlfn.IFNA(VLOOKUP($B137,'I-LogEmaxOverpEC50'!$A:$AR,MATCH(BR$1,'I-LogEmaxOverpEC50'!$A$1:$AR$1,0),FALSE),"")</f>
        <v/>
      </c>
      <c r="BS137" s="136" t="str">
        <f>_xlfn.IFNA(VLOOKUP($B137,'I-LogEmaxOverpEC50'!$A:$AR,MATCH(BS$1,'I-LogEmaxOverpEC50'!$A$1:$AR$1,0),FALSE),"")</f>
        <v/>
      </c>
    </row>
    <row r="138" spans="1:88" x14ac:dyDescent="0.2">
      <c r="A138" s="146" t="e" cm="1">
        <f t="array" ref="A138">_xlfn.IFS(SUM(F138:R138)&gt;0,1,AB138&gt;0,2,TRUE,3)</f>
        <v>#N/A</v>
      </c>
      <c r="B138" s="146" t="s">
        <v>18</v>
      </c>
      <c r="D138" s="151" t="str">
        <f>_xlfn.XLOOKUP(B138,RecNamesAll!A:A,RecNamesAll!E:E)</f>
        <v>A</v>
      </c>
      <c r="E138" s="150" t="str">
        <f>_xlfn.XLOOKUP(B138,RecNamesAll!A:A,RecNamesAll!C:C)</f>
        <v>Y1</v>
      </c>
      <c r="F138" s="160" t="e">
        <f t="shared" si="40"/>
        <v>#N/A</v>
      </c>
      <c r="G138" s="159" t="e">
        <f t="shared" si="41"/>
        <v>#N/A</v>
      </c>
      <c r="H138" s="159" t="e">
        <f t="shared" si="42"/>
        <v>#N/A</v>
      </c>
      <c r="I138" s="159" t="e">
        <f t="shared" si="43"/>
        <v>#N/A</v>
      </c>
      <c r="J138" s="159" t="e">
        <f t="shared" si="44"/>
        <v>#N/A</v>
      </c>
      <c r="K138" s="159" t="e">
        <f t="shared" si="45"/>
        <v>#N/A</v>
      </c>
      <c r="L138" s="159" t="e">
        <f t="shared" si="46"/>
        <v>#N/A</v>
      </c>
      <c r="M138" s="159" t="e">
        <f t="shared" si="47"/>
        <v>#N/A</v>
      </c>
      <c r="N138" s="159" t="e">
        <f t="shared" si="48"/>
        <v>#N/A</v>
      </c>
      <c r="O138" s="159" t="e">
        <f t="shared" si="49"/>
        <v>#N/A</v>
      </c>
      <c r="P138" s="159" t="e">
        <f t="shared" si="50"/>
        <v>#N/A</v>
      </c>
      <c r="Q138" s="159" t="e">
        <f t="shared" si="51"/>
        <v>#N/A</v>
      </c>
      <c r="R138" s="159" t="e">
        <f t="shared" si="52"/>
        <v>#N/A</v>
      </c>
      <c r="U138" s="146" t="str">
        <f t="shared" si="53"/>
        <v>A</v>
      </c>
      <c r="V138" s="145" t="str">
        <f t="shared" si="54"/>
        <v>Y1</v>
      </c>
      <c r="W138" s="157" t="e">
        <f>VLOOKUP($B138,GtP!$A:$DD,MATCH("Gs_0-2",GtP!$A$1:$DD$1,0),FALSE)</f>
        <v>#N/A</v>
      </c>
      <c r="X138" s="156" t="e">
        <f>VLOOKUP($B138,GtP!$A:$DD,MATCH("Gi/o_0-2",GtP!$A$1:$DD$1,0),FALSE)</f>
        <v>#N/A</v>
      </c>
      <c r="Y138" s="156" t="e">
        <f>VLOOKUP($B138,GtP!$A:$DD,MATCH("Gq/11_0-2",GtP!$A$1:$DD$1,0),FALSE)</f>
        <v>#N/A</v>
      </c>
      <c r="Z138" s="156" t="e">
        <f>VLOOKUP($B138,GtP!$A:$DD,MATCH("G12/13_0-2",GtP!$A$1:$DD$1,0),FALSE)</f>
        <v>#N/A</v>
      </c>
      <c r="AA138" s="155"/>
      <c r="AB138" s="143" t="e">
        <f t="shared" si="55"/>
        <v>#N/A</v>
      </c>
      <c r="AC138" s="315" t="str">
        <f t="shared" si="56"/>
        <v/>
      </c>
      <c r="AD138" s="349" t="str">
        <f t="shared" si="57"/>
        <v/>
      </c>
      <c r="AE138" s="349" t="str">
        <f t="shared" si="58"/>
        <v/>
      </c>
      <c r="AF138" s="311" t="str">
        <f t="shared" si="59"/>
        <v/>
      </c>
      <c r="AG138" s="141" t="e">
        <f>_xlfn.CONCAT(IF(AT138="","-","B"),IF(BG138="","-","I"),VLOOKUP($B138,GtP!$A:$BB,MATCH("Gs_0-1",GtP!$A$1:$BB$1,0),FALSE))</f>
        <v>#N/A</v>
      </c>
      <c r="AH138" s="140" t="e">
        <f>_xlfn.CONCAT(IF(AU138="","-","B"),IF(BH138="","-","I"),VLOOKUP($B138,GtP!$A:$BB,MATCH("Gs_0-1",GtP!$A$1:$BB$1,0),FALSE))</f>
        <v>#N/A</v>
      </c>
      <c r="AI138" s="140" t="e">
        <f>_xlfn.CONCAT(IF(AV138="","-","B"),IF(BI138="","-","I"),VLOOKUP($B138,GtP!$A:$BB,MATCH("Gi/o_0-1",GtP!$A$1:$BB$1,0),FALSE))</f>
        <v>#N/A</v>
      </c>
      <c r="AJ138" s="140" t="e">
        <f>_xlfn.CONCAT(IF(AW138="","-","B"),IF(BJ138="","-","I"),VLOOKUP($B138,GtP!$A:$BB,MATCH("Gi/o_0-1",GtP!$A$1:$BB$1,0),FALSE))</f>
        <v>#N/A</v>
      </c>
      <c r="AK138" s="140" t="e">
        <f>_xlfn.CONCAT(IF(AX138="","-","B"),IF(BK138="","-","I"),VLOOKUP($B138,GtP!$A:$BB,MATCH("Gi/o_0-1",GtP!$A$1:$BB$1,0),FALSE))</f>
        <v>#N/A</v>
      </c>
      <c r="AL138" s="140" t="e">
        <f>_xlfn.CONCAT(IF(AY138="","-","B"),IF(BL138="","-","I"),VLOOKUP($B138,GtP!$A:$BB,MATCH("Gi/o_0-1",GtP!$A$1:$BB$1,0),FALSE))</f>
        <v>#N/A</v>
      </c>
      <c r="AM138" s="140" t="e">
        <f>_xlfn.CONCAT(IF(AZ138="","-","B"),IF(BM138="","-","I"),VLOOKUP($B138,GtP!$A:$BB,MATCH("Gi/o_0-1",GtP!$A$1:$BB$1,0),FALSE))</f>
        <v>#N/A</v>
      </c>
      <c r="AN138" s="140" t="e">
        <f>_xlfn.CONCAT(IF(BA138="","-","B"),IF(BN138="","-","I"),VLOOKUP($B138,GtP!$A:$BB,MATCH("Gq/11_0-1",GtP!$A$1:$BB$1,0),FALSE))</f>
        <v>#N/A</v>
      </c>
      <c r="AO138" s="140" t="e">
        <f>_xlfn.CONCAT(IF(BB138="","-","B"),IF(BO138="","-","I"),VLOOKUP($B138,GtP!$A:$BB,MATCH("Gq/11_0-1",GtP!$A$1:$BB$1,0),FALSE))</f>
        <v>#N/A</v>
      </c>
      <c r="AP138" s="140" t="e">
        <f>_xlfn.CONCAT(IF(BC138="","-","B"),IF(BP138="","-","I"),VLOOKUP($B138,GtP!$A:$BB,MATCH("Gq/11_0-1",GtP!$A$1:$BB$1,0),FALSE))</f>
        <v>#N/A</v>
      </c>
      <c r="AQ138" s="140" t="e">
        <f>_xlfn.CONCAT(IF(BD138="","-","B"),IF(BQ138="","-","I"),VLOOKUP($B138,GtP!$A:$BB,MATCH("Gq/11_0-1",GtP!$A$1:$BB$1,0),FALSE))</f>
        <v>#N/A</v>
      </c>
      <c r="AR138" s="140" t="e">
        <f>_xlfn.CONCAT(IF(BE138="","-","B"),IF(BR138="","-","I"),VLOOKUP($B138,GtP!$A:$BB,MATCH("G12/13_0-1",GtP!$A$1:$BB$1,0),FALSE))</f>
        <v>#N/A</v>
      </c>
      <c r="AS138" s="140" t="e">
        <f>_xlfn.CONCAT(IF(BF138="","-","B"),IF(BS138="","-","I"),VLOOKUP($B138,GtP!$A:$BB,MATCH("G12/13_0-1",GtP!$A$1:$BB$1,0),FALSE))</f>
        <v>#N/A</v>
      </c>
      <c r="AT138" s="139" t="str">
        <f>_xlfn.IFNA(VLOOKUP($B138,'B-LogEmaxOverpEC50'!$A:$AL,MATCH(AT$1,'B-LogEmaxOverpEC50'!$A$1:$AL$1,0),FALSE),"")</f>
        <v/>
      </c>
      <c r="AU138" s="136" t="str">
        <f>_xlfn.IFNA(VLOOKUP($B138,'B-LogEmaxOverpEC50'!$A:$AL,MATCH(AU$1,'B-LogEmaxOverpEC50'!$A$1:$AL$1,0),FALSE),"")</f>
        <v/>
      </c>
      <c r="AV138" s="152">
        <f>_xlfn.IFNA(VLOOKUP($B138,'B-LogEmaxOverpEC50'!$A:$AL,MATCH(AV$1,'B-LogEmaxOverpEC50'!$A$1:$AL$1,0),FALSE),"")</f>
        <v>10.970774764733616</v>
      </c>
      <c r="AW138" s="152">
        <f>_xlfn.IFNA(VLOOKUP($B138,'B-LogEmaxOverpEC50'!$A:$AL,MATCH(AW$1,'B-LogEmaxOverpEC50'!$A$1:$AL$1,0),FALSE),"")</f>
        <v>10.861474744608625</v>
      </c>
      <c r="AX138" s="152">
        <f>_xlfn.IFNA(VLOOKUP($B138,'B-LogEmaxOverpEC50'!$A:$AL,MATCH(AX$1,'B-LogEmaxOverpEC50'!$A$1:$AL$1,0),FALSE),"")</f>
        <v>10.638801989080379</v>
      </c>
      <c r="AY138" s="152">
        <f>_xlfn.IFNA(VLOOKUP($B138,'B-LogEmaxOverpEC50'!$A:$AL,MATCH(AY$1,'B-LogEmaxOverpEC50'!$A$1:$AL$1,0),FALSE),"")</f>
        <v>11.172577820707758</v>
      </c>
      <c r="AZ138" s="152">
        <f>_xlfn.IFNA(VLOOKUP($B138,'B-LogEmaxOverpEC50'!$A:$AL,MATCH(AZ$1,'B-LogEmaxOverpEC50'!$A$1:$AL$1,0),FALSE),"")</f>
        <v>11.696669491571154</v>
      </c>
      <c r="BA138" s="152" t="str">
        <f>_xlfn.IFNA(VLOOKUP($B138,'B-LogEmaxOverpEC50'!$A:$AL,MATCH(BA$1,'B-LogEmaxOverpEC50'!$A$1:$AL$1,0),FALSE),"")</f>
        <v/>
      </c>
      <c r="BB138" s="152" t="str">
        <f>_xlfn.IFNA(VLOOKUP($B138,'B-LogEmaxOverpEC50'!$A:$AL,MATCH(BB$1,'B-LogEmaxOverpEC50'!$A$1:$AL$1,0),FALSE),"")</f>
        <v/>
      </c>
      <c r="BC138" s="152" t="str">
        <f>_xlfn.IFNA(VLOOKUP($B138,'B-LogEmaxOverpEC50'!$A:$AL,MATCH(BC$1,'B-LogEmaxOverpEC50'!$A$1:$AL$1,0),FALSE),"")</f>
        <v/>
      </c>
      <c r="BD138" s="152" t="str">
        <f>_xlfn.IFNA(VLOOKUP($B138,'B-LogEmaxOverpEC50'!$A:$AL,MATCH(BD$1,'B-LogEmaxOverpEC50'!$A$1:$AL$1,0),FALSE),"")</f>
        <v/>
      </c>
      <c r="BE138" s="152" t="str">
        <f>_xlfn.IFNA(VLOOKUP($B138,'B-LogEmaxOverpEC50'!$A:$AL,MATCH(BE$1,'B-LogEmaxOverpEC50'!$A$1:$AL$1,0),FALSE),"")</f>
        <v/>
      </c>
      <c r="BF138" s="152" t="str">
        <f>_xlfn.IFNA(VLOOKUP($B138,'B-LogEmaxOverpEC50'!$A:$AL,MATCH(BF$1,'B-LogEmaxOverpEC50'!$A$1:$AL$1,0),FALSE),"")</f>
        <v/>
      </c>
      <c r="BG138" s="137" t="str">
        <f>_xlfn.IFNA(VLOOKUP($B138,'I-LogEmaxOverpEC50'!$A:$AR,MATCH(BG$1,'I-LogEmaxOverpEC50'!$A$1:$AR$1,0),FALSE),"")</f>
        <v/>
      </c>
      <c r="BH138" s="136" t="str">
        <f>_xlfn.IFNA(VLOOKUP($B138,'I-LogEmaxOverpEC50'!$A:$AR,MATCH(BH$1,'I-LogEmaxOverpEC50'!$A$1:$AR$1,0),FALSE),"")</f>
        <v/>
      </c>
      <c r="BI138" s="136" t="str">
        <f>_xlfn.IFNA(VLOOKUP($B138,'I-LogEmaxOverpEC50'!$A:$AR,MATCH(BI$1,'I-LogEmaxOverpEC50'!$A$1:$AR$1,0),FALSE),"")</f>
        <v/>
      </c>
      <c r="BJ138" s="136" t="str">
        <f>_xlfn.IFNA(VLOOKUP($B138,'I-LogEmaxOverpEC50'!$A:$AR,MATCH(BJ$1,'I-LogEmaxOverpEC50'!$A$1:$AR$1,0),FALSE),"")</f>
        <v/>
      </c>
      <c r="BK138" s="136" t="str">
        <f>_xlfn.IFNA(VLOOKUP($B138,'I-LogEmaxOverpEC50'!$A:$AR,MATCH(BK$1,'I-LogEmaxOverpEC50'!$A$1:$AR$1,0),FALSE),"")</f>
        <v/>
      </c>
      <c r="BL138" s="136" t="str">
        <f>_xlfn.IFNA(VLOOKUP($B138,'I-LogEmaxOverpEC50'!$A:$AR,MATCH(BL$1,'I-LogEmaxOverpEC50'!$A$1:$AR$1,0),FALSE),"")</f>
        <v/>
      </c>
      <c r="BM138" s="136" t="str">
        <f>_xlfn.IFNA(VLOOKUP($B138,'I-LogEmaxOverpEC50'!$A:$AR,MATCH(BM$1,'I-LogEmaxOverpEC50'!$A$1:$AR$1,0),FALSE),"")</f>
        <v/>
      </c>
      <c r="BN138" s="136" t="str">
        <f>_xlfn.IFNA(VLOOKUP($B138,'I-LogEmaxOverpEC50'!$A:$AR,MATCH(BN$1,'I-LogEmaxOverpEC50'!$A$1:$AR$1,0),FALSE),"")</f>
        <v/>
      </c>
      <c r="BO138" s="136" t="str">
        <f>_xlfn.IFNA(VLOOKUP($B138,'I-LogEmaxOverpEC50'!$A:$AR,MATCH(BO$1,'I-LogEmaxOverpEC50'!$A$1:$AR$1,0),FALSE),"")</f>
        <v/>
      </c>
      <c r="BP138" s="136" t="str">
        <f>_xlfn.IFNA(VLOOKUP($B138,'I-LogEmaxOverpEC50'!$A:$AR,MATCH(BP$1,'I-LogEmaxOverpEC50'!$A$1:$AR$1,0),FALSE),"")</f>
        <v/>
      </c>
      <c r="BQ138" s="136" t="str">
        <f>_xlfn.IFNA(VLOOKUP($B138,'I-LogEmaxOverpEC50'!$A:$AR,MATCH(BQ$1,'I-LogEmaxOverpEC50'!$A$1:$AR$1,0),FALSE),"")</f>
        <v/>
      </c>
      <c r="BR138" s="136" t="str">
        <f>_xlfn.IFNA(VLOOKUP($B138,'I-LogEmaxOverpEC50'!$A:$AR,MATCH(BR$1,'I-LogEmaxOverpEC50'!$A$1:$AR$1,0),FALSE),"")</f>
        <v/>
      </c>
      <c r="BS138" s="136" t="str">
        <f>_xlfn.IFNA(VLOOKUP($B138,'I-LogEmaxOverpEC50'!$A:$AR,MATCH(BS$1,'I-LogEmaxOverpEC50'!$A$1:$AR$1,0),FALSE),"")</f>
        <v/>
      </c>
      <c r="BT138" s="153"/>
      <c r="BU138" s="153"/>
      <c r="BV138" s="153"/>
      <c r="BW138" s="153"/>
      <c r="BX138" s="153"/>
      <c r="BY138" s="153"/>
      <c r="BZ138" s="153"/>
      <c r="CA138" s="153"/>
      <c r="CB138" s="153"/>
      <c r="CC138" s="153"/>
      <c r="CD138" s="153"/>
      <c r="CE138" s="153"/>
      <c r="CF138" s="153"/>
      <c r="CG138" s="153"/>
      <c r="CH138" s="153"/>
      <c r="CI138" s="153"/>
      <c r="CJ138" s="153"/>
    </row>
    <row r="139" spans="1:88" x14ac:dyDescent="0.2">
      <c r="A139" s="146" t="e" cm="1">
        <f t="array" ref="A139">_xlfn.IFS(SUM(F139:R139)&gt;0,1,AB139&gt;0,2,TRUE,3)</f>
        <v>#N/A</v>
      </c>
      <c r="B139" s="146" t="s">
        <v>25</v>
      </c>
      <c r="D139" s="151" t="str">
        <f>_xlfn.XLOOKUP(B139,RecNamesAll!A:A,RecNamesAll!E:E)</f>
        <v>A</v>
      </c>
      <c r="E139" s="150" t="str">
        <f>_xlfn.XLOOKUP(B139,RecNamesAll!A:A,RecNamesAll!C:C)</f>
        <v>Y5</v>
      </c>
      <c r="F139" s="160" t="e">
        <f t="shared" si="40"/>
        <v>#N/A</v>
      </c>
      <c r="G139" s="159" t="e">
        <f t="shared" si="41"/>
        <v>#N/A</v>
      </c>
      <c r="H139" s="159" t="e">
        <f t="shared" si="42"/>
        <v>#N/A</v>
      </c>
      <c r="I139" s="159" t="e">
        <f t="shared" si="43"/>
        <v>#N/A</v>
      </c>
      <c r="J139" s="159" t="e">
        <f t="shared" si="44"/>
        <v>#N/A</v>
      </c>
      <c r="K139" s="159" t="e">
        <f t="shared" si="45"/>
        <v>#N/A</v>
      </c>
      <c r="L139" s="159" t="e">
        <f t="shared" si="46"/>
        <v>#N/A</v>
      </c>
      <c r="M139" s="159" t="e">
        <f t="shared" si="47"/>
        <v>#N/A</v>
      </c>
      <c r="N139" s="159" t="e">
        <f t="shared" si="48"/>
        <v>#N/A</v>
      </c>
      <c r="O139" s="159" t="e">
        <f t="shared" si="49"/>
        <v>#N/A</v>
      </c>
      <c r="P139" s="159" t="e">
        <f t="shared" si="50"/>
        <v>#N/A</v>
      </c>
      <c r="Q139" s="159" t="e">
        <f t="shared" si="51"/>
        <v>#N/A</v>
      </c>
      <c r="R139" s="159" t="e">
        <f t="shared" si="52"/>
        <v>#N/A</v>
      </c>
      <c r="U139" s="146" t="str">
        <f t="shared" si="53"/>
        <v>A</v>
      </c>
      <c r="V139" s="145" t="str">
        <f t="shared" si="54"/>
        <v>Y5</v>
      </c>
      <c r="W139" s="157" t="e">
        <f>VLOOKUP($B139,GtP!$A:$DD,MATCH("Gs_0-2",GtP!$A$1:$DD$1,0),FALSE)</f>
        <v>#N/A</v>
      </c>
      <c r="X139" s="156" t="e">
        <f>VLOOKUP($B139,GtP!$A:$DD,MATCH("Gi/o_0-2",GtP!$A$1:$DD$1,0),FALSE)</f>
        <v>#N/A</v>
      </c>
      <c r="Y139" s="156" t="e">
        <f>VLOOKUP($B139,GtP!$A:$DD,MATCH("Gq/11_0-2",GtP!$A$1:$DD$1,0),FALSE)</f>
        <v>#N/A</v>
      </c>
      <c r="Z139" s="156" t="e">
        <f>VLOOKUP($B139,GtP!$A:$DD,MATCH("G12/13_0-2",GtP!$A$1:$DD$1,0),FALSE)</f>
        <v>#N/A</v>
      </c>
      <c r="AA139" s="155"/>
      <c r="AB139" s="143" t="e">
        <f t="shared" si="55"/>
        <v>#N/A</v>
      </c>
      <c r="AC139" s="315" t="str">
        <f t="shared" si="56"/>
        <v/>
      </c>
      <c r="AD139" s="349" t="str">
        <f t="shared" si="57"/>
        <v/>
      </c>
      <c r="AE139" s="349" t="str">
        <f t="shared" si="58"/>
        <v/>
      </c>
      <c r="AF139" s="311" t="str">
        <f t="shared" si="59"/>
        <v/>
      </c>
      <c r="AG139" s="141" t="e">
        <f>_xlfn.CONCAT(IF(AT139="","-","B"),IF(BG139="","-","I"),VLOOKUP($B139,GtP!$A:$BB,MATCH("Gs_0-1",GtP!$A$1:$BB$1,0),FALSE))</f>
        <v>#N/A</v>
      </c>
      <c r="AH139" s="140" t="e">
        <f>_xlfn.CONCAT(IF(AU139="","-","B"),IF(BH139="","-","I"),VLOOKUP($B139,GtP!$A:$BB,MATCH("Gs_0-1",GtP!$A$1:$BB$1,0),FALSE))</f>
        <v>#N/A</v>
      </c>
      <c r="AI139" s="140" t="e">
        <f>_xlfn.CONCAT(IF(AV139="","-","B"),IF(BI139="","-","I"),VLOOKUP($B139,GtP!$A:$BB,MATCH("Gi/o_0-1",GtP!$A$1:$BB$1,0),FALSE))</f>
        <v>#N/A</v>
      </c>
      <c r="AJ139" s="140" t="e">
        <f>_xlfn.CONCAT(IF(AW139="","-","B"),IF(BJ139="","-","I"),VLOOKUP($B139,GtP!$A:$BB,MATCH("Gi/o_0-1",GtP!$A$1:$BB$1,0),FALSE))</f>
        <v>#N/A</v>
      </c>
      <c r="AK139" s="140" t="e">
        <f>_xlfn.CONCAT(IF(AX139="","-","B"),IF(BK139="","-","I"),VLOOKUP($B139,GtP!$A:$BB,MATCH("Gi/o_0-1",GtP!$A$1:$BB$1,0),FALSE))</f>
        <v>#N/A</v>
      </c>
      <c r="AL139" s="140" t="e">
        <f>_xlfn.CONCAT(IF(AY139="","-","B"),IF(BL139="","-","I"),VLOOKUP($B139,GtP!$A:$BB,MATCH("Gi/o_0-1",GtP!$A$1:$BB$1,0),FALSE))</f>
        <v>#N/A</v>
      </c>
      <c r="AM139" s="140" t="e">
        <f>_xlfn.CONCAT(IF(AZ139="","-","B"),IF(BM139="","-","I"),VLOOKUP($B139,GtP!$A:$BB,MATCH("Gi/o_0-1",GtP!$A$1:$BB$1,0),FALSE))</f>
        <v>#N/A</v>
      </c>
      <c r="AN139" s="140" t="e">
        <f>_xlfn.CONCAT(IF(BA139="","-","B"),IF(BN139="","-","I"),VLOOKUP($B139,GtP!$A:$BB,MATCH("Gq/11_0-1",GtP!$A$1:$BB$1,0),FALSE))</f>
        <v>#N/A</v>
      </c>
      <c r="AO139" s="140" t="e">
        <f>_xlfn.CONCAT(IF(BB139="","-","B"),IF(BO139="","-","I"),VLOOKUP($B139,GtP!$A:$BB,MATCH("Gq/11_0-1",GtP!$A$1:$BB$1,0),FALSE))</f>
        <v>#N/A</v>
      </c>
      <c r="AP139" s="140" t="e">
        <f>_xlfn.CONCAT(IF(BC139="","-","B"),IF(BP139="","-","I"),VLOOKUP($B139,GtP!$A:$BB,MATCH("Gq/11_0-1",GtP!$A$1:$BB$1,0),FALSE))</f>
        <v>#N/A</v>
      </c>
      <c r="AQ139" s="140" t="e">
        <f>_xlfn.CONCAT(IF(BD139="","-","B"),IF(BQ139="","-","I"),VLOOKUP($B139,GtP!$A:$BB,MATCH("Gq/11_0-1",GtP!$A$1:$BB$1,0),FALSE))</f>
        <v>#N/A</v>
      </c>
      <c r="AR139" s="140" t="e">
        <f>_xlfn.CONCAT(IF(BE139="","-","B"),IF(BR139="","-","I"),VLOOKUP($B139,GtP!$A:$BB,MATCH("G12/13_0-1",GtP!$A$1:$BB$1,0),FALSE))</f>
        <v>#N/A</v>
      </c>
      <c r="AS139" s="140" t="e">
        <f>_xlfn.CONCAT(IF(BF139="","-","B"),IF(BS139="","-","I"),VLOOKUP($B139,GtP!$A:$BB,MATCH("G12/13_0-1",GtP!$A$1:$BB$1,0),FALSE))</f>
        <v>#N/A</v>
      </c>
      <c r="AT139" s="139" t="str">
        <f>_xlfn.IFNA(VLOOKUP($B139,'B-LogEmaxOverpEC50'!$A:$AL,MATCH(AT$1,'B-LogEmaxOverpEC50'!$A$1:$AL$1,0),FALSE),"")</f>
        <v/>
      </c>
      <c r="AU139" s="136" t="str">
        <f>_xlfn.IFNA(VLOOKUP($B139,'B-LogEmaxOverpEC50'!$A:$AL,MATCH(AU$1,'B-LogEmaxOverpEC50'!$A$1:$AL$1,0),FALSE),"")</f>
        <v/>
      </c>
      <c r="AV139" s="152" t="str">
        <f>_xlfn.IFNA(VLOOKUP($B139,'B-LogEmaxOverpEC50'!$A:$AL,MATCH(AV$1,'B-LogEmaxOverpEC50'!$A$1:$AL$1,0),FALSE),"")</f>
        <v/>
      </c>
      <c r="AW139" s="152" t="str">
        <f>_xlfn.IFNA(VLOOKUP($B139,'B-LogEmaxOverpEC50'!$A:$AL,MATCH(AW$1,'B-LogEmaxOverpEC50'!$A$1:$AL$1,0),FALSE),"")</f>
        <v/>
      </c>
      <c r="AX139" s="152">
        <f>_xlfn.IFNA(VLOOKUP($B139,'B-LogEmaxOverpEC50'!$A:$AL,MATCH(AX$1,'B-LogEmaxOverpEC50'!$A$1:$AL$1,0),FALSE),"")</f>
        <v>9.3230814579690833</v>
      </c>
      <c r="AY139" s="152">
        <f>_xlfn.IFNA(VLOOKUP($B139,'B-LogEmaxOverpEC50'!$A:$AL,MATCH(AY$1,'B-LogEmaxOverpEC50'!$A$1:$AL$1,0),FALSE),"")</f>
        <v>9.1296207645217464</v>
      </c>
      <c r="AZ139" s="152">
        <f>_xlfn.IFNA(VLOOKUP($B139,'B-LogEmaxOverpEC50'!$A:$AL,MATCH(AZ$1,'B-LogEmaxOverpEC50'!$A$1:$AL$1,0),FALSE),"")</f>
        <v>8.7886352651784279</v>
      </c>
      <c r="BA139" s="152" t="str">
        <f>_xlfn.IFNA(VLOOKUP($B139,'B-LogEmaxOverpEC50'!$A:$AL,MATCH(BA$1,'B-LogEmaxOverpEC50'!$A$1:$AL$1,0),FALSE),"")</f>
        <v/>
      </c>
      <c r="BB139" s="152" t="str">
        <f>_xlfn.IFNA(VLOOKUP($B139,'B-LogEmaxOverpEC50'!$A:$AL,MATCH(BB$1,'B-LogEmaxOverpEC50'!$A$1:$AL$1,0),FALSE),"")</f>
        <v/>
      </c>
      <c r="BC139" s="152" t="str">
        <f>_xlfn.IFNA(VLOOKUP($B139,'B-LogEmaxOverpEC50'!$A:$AL,MATCH(BC$1,'B-LogEmaxOverpEC50'!$A$1:$AL$1,0),FALSE),"")</f>
        <v/>
      </c>
      <c r="BD139" s="152" t="str">
        <f>_xlfn.IFNA(VLOOKUP($B139,'B-LogEmaxOverpEC50'!$A:$AL,MATCH(BD$1,'B-LogEmaxOverpEC50'!$A$1:$AL$1,0),FALSE),"")</f>
        <v/>
      </c>
      <c r="BE139" s="152" t="str">
        <f>_xlfn.IFNA(VLOOKUP($B139,'B-LogEmaxOverpEC50'!$A:$AL,MATCH(BE$1,'B-LogEmaxOverpEC50'!$A$1:$AL$1,0),FALSE),"")</f>
        <v/>
      </c>
      <c r="BF139" s="152" t="str">
        <f>_xlfn.IFNA(VLOOKUP($B139,'B-LogEmaxOverpEC50'!$A:$AL,MATCH(BF$1,'B-LogEmaxOverpEC50'!$A$1:$AL$1,0),FALSE),"")</f>
        <v/>
      </c>
      <c r="BG139" s="137" t="str">
        <f>_xlfn.IFNA(VLOOKUP($B139,'I-LogEmaxOverpEC50'!$A:$AR,MATCH(BG$1,'I-LogEmaxOverpEC50'!$A$1:$AR$1,0),FALSE),"")</f>
        <v/>
      </c>
      <c r="BH139" s="136" t="str">
        <f>_xlfn.IFNA(VLOOKUP($B139,'I-LogEmaxOverpEC50'!$A:$AR,MATCH(BH$1,'I-LogEmaxOverpEC50'!$A$1:$AR$1,0),FALSE),"")</f>
        <v/>
      </c>
      <c r="BI139" s="136" t="str">
        <f>_xlfn.IFNA(VLOOKUP($B139,'I-LogEmaxOverpEC50'!$A:$AR,MATCH(BI$1,'I-LogEmaxOverpEC50'!$A$1:$AR$1,0),FALSE),"")</f>
        <v/>
      </c>
      <c r="BJ139" s="136" t="str">
        <f>_xlfn.IFNA(VLOOKUP($B139,'I-LogEmaxOverpEC50'!$A:$AR,MATCH(BJ$1,'I-LogEmaxOverpEC50'!$A$1:$AR$1,0),FALSE),"")</f>
        <v/>
      </c>
      <c r="BK139" s="136" t="str">
        <f>_xlfn.IFNA(VLOOKUP($B139,'I-LogEmaxOverpEC50'!$A:$AR,MATCH(BK$1,'I-LogEmaxOverpEC50'!$A$1:$AR$1,0),FALSE),"")</f>
        <v/>
      </c>
      <c r="BL139" s="136" t="str">
        <f>_xlfn.IFNA(VLOOKUP($B139,'I-LogEmaxOverpEC50'!$A:$AR,MATCH(BL$1,'I-LogEmaxOverpEC50'!$A$1:$AR$1,0),FALSE),"")</f>
        <v/>
      </c>
      <c r="BM139" s="136" t="str">
        <f>_xlfn.IFNA(VLOOKUP($B139,'I-LogEmaxOverpEC50'!$A:$AR,MATCH(BM$1,'I-LogEmaxOverpEC50'!$A$1:$AR$1,0),FALSE),"")</f>
        <v/>
      </c>
      <c r="BN139" s="136" t="str">
        <f>_xlfn.IFNA(VLOOKUP($B139,'I-LogEmaxOverpEC50'!$A:$AR,MATCH(BN$1,'I-LogEmaxOverpEC50'!$A$1:$AR$1,0),FALSE),"")</f>
        <v/>
      </c>
      <c r="BO139" s="136" t="str">
        <f>_xlfn.IFNA(VLOOKUP($B139,'I-LogEmaxOverpEC50'!$A:$AR,MATCH(BO$1,'I-LogEmaxOverpEC50'!$A$1:$AR$1,0),FALSE),"")</f>
        <v/>
      </c>
      <c r="BP139" s="136" t="str">
        <f>_xlfn.IFNA(VLOOKUP($B139,'I-LogEmaxOverpEC50'!$A:$AR,MATCH(BP$1,'I-LogEmaxOverpEC50'!$A$1:$AR$1,0),FALSE),"")</f>
        <v/>
      </c>
      <c r="BQ139" s="136" t="str">
        <f>_xlfn.IFNA(VLOOKUP($B139,'I-LogEmaxOverpEC50'!$A:$AR,MATCH(BQ$1,'I-LogEmaxOverpEC50'!$A$1:$AR$1,0),FALSE),"")</f>
        <v/>
      </c>
      <c r="BR139" s="136" t="str">
        <f>_xlfn.IFNA(VLOOKUP($B139,'I-LogEmaxOverpEC50'!$A:$AR,MATCH(BR$1,'I-LogEmaxOverpEC50'!$A$1:$AR$1,0),FALSE),"")</f>
        <v/>
      </c>
      <c r="BS139" s="136" t="str">
        <f>_xlfn.IFNA(VLOOKUP($B139,'I-LogEmaxOverpEC50'!$A:$AR,MATCH(BS$1,'I-LogEmaxOverpEC50'!$A$1:$AR$1,0),FALSE),"")</f>
        <v/>
      </c>
      <c r="BT139" s="153"/>
      <c r="BU139" s="153"/>
      <c r="BV139" s="153"/>
      <c r="BW139" s="153"/>
      <c r="BX139" s="153"/>
      <c r="BY139" s="153"/>
      <c r="BZ139" s="153"/>
      <c r="CA139" s="153"/>
      <c r="CB139" s="153"/>
      <c r="CC139" s="153"/>
      <c r="CD139" s="153"/>
      <c r="CE139" s="153"/>
      <c r="CF139" s="153"/>
      <c r="CG139" s="153"/>
      <c r="CH139" s="153"/>
      <c r="CI139" s="153"/>
      <c r="CJ139" s="153"/>
    </row>
    <row r="140" spans="1:88" x14ac:dyDescent="0.2">
      <c r="A140" s="146" t="e" cm="1">
        <f t="array" ref="A140">_xlfn.IFS(SUM(F140:R140)&gt;0,1,AB140&gt;0,2,TRUE,3)</f>
        <v>#N/A</v>
      </c>
      <c r="B140" s="146" t="s">
        <v>53</v>
      </c>
      <c r="D140" s="151" t="str">
        <f>_xlfn.XLOOKUP(B140,RecNamesAll!A:A,RecNamesAll!E:E)</f>
        <v>A</v>
      </c>
      <c r="E140" s="150" t="str">
        <f>_xlfn.XLOOKUP(B140,RecNamesAll!A:A,RecNamesAll!C:C)</f>
        <v>α1A</v>
      </c>
      <c r="F140" s="160" t="e">
        <f t="shared" si="40"/>
        <v>#N/A</v>
      </c>
      <c r="G140" s="159" t="e">
        <f t="shared" si="41"/>
        <v>#N/A</v>
      </c>
      <c r="H140" s="159" t="e">
        <f t="shared" si="42"/>
        <v>#N/A</v>
      </c>
      <c r="I140" s="159" t="e">
        <f t="shared" si="43"/>
        <v>#N/A</v>
      </c>
      <c r="J140" s="159" t="e">
        <f t="shared" si="44"/>
        <v>#N/A</v>
      </c>
      <c r="K140" s="159" t="e">
        <f t="shared" si="45"/>
        <v>#N/A</v>
      </c>
      <c r="L140" s="159" t="e">
        <f t="shared" si="46"/>
        <v>#N/A</v>
      </c>
      <c r="M140" s="159" t="e">
        <f t="shared" si="47"/>
        <v>#N/A</v>
      </c>
      <c r="N140" s="159" t="e">
        <f t="shared" si="48"/>
        <v>#N/A</v>
      </c>
      <c r="O140" s="159" t="e">
        <f t="shared" si="49"/>
        <v>#N/A</v>
      </c>
      <c r="P140" s="159" t="e">
        <f t="shared" si="50"/>
        <v>#N/A</v>
      </c>
      <c r="Q140" s="159" t="e">
        <f t="shared" si="51"/>
        <v>#N/A</v>
      </c>
      <c r="R140" s="159" t="e">
        <f t="shared" si="52"/>
        <v>#N/A</v>
      </c>
      <c r="U140" s="146" t="str">
        <f t="shared" si="53"/>
        <v>A</v>
      </c>
      <c r="V140" s="145" t="str">
        <f t="shared" si="54"/>
        <v>α1A</v>
      </c>
      <c r="W140" s="157" t="e">
        <f>VLOOKUP($B140,GtP!$A:$DD,MATCH("Gs_0-2",GtP!$A$1:$DD$1,0),FALSE)</f>
        <v>#N/A</v>
      </c>
      <c r="X140" s="156" t="e">
        <f>VLOOKUP($B140,GtP!$A:$DD,MATCH("Gi/o_0-2",GtP!$A$1:$DD$1,0),FALSE)</f>
        <v>#N/A</v>
      </c>
      <c r="Y140" s="156" t="e">
        <f>VLOOKUP($B140,GtP!$A:$DD,MATCH("Gq/11_0-2",GtP!$A$1:$DD$1,0),FALSE)</f>
        <v>#N/A</v>
      </c>
      <c r="Z140" s="156" t="e">
        <f>VLOOKUP($B140,GtP!$A:$DD,MATCH("G12/13_0-2",GtP!$A$1:$DD$1,0),FALSE)</f>
        <v>#N/A</v>
      </c>
      <c r="AA140" s="155"/>
      <c r="AB140" s="143" t="e">
        <f t="shared" si="55"/>
        <v>#N/A</v>
      </c>
      <c r="AC140" s="315" t="str">
        <f t="shared" si="56"/>
        <v/>
      </c>
      <c r="AD140" s="349" t="str">
        <f t="shared" si="57"/>
        <v/>
      </c>
      <c r="AE140" s="349" t="str">
        <f t="shared" si="58"/>
        <v/>
      </c>
      <c r="AF140" s="311" t="str">
        <f t="shared" si="59"/>
        <v/>
      </c>
      <c r="AG140" s="141" t="e">
        <f>_xlfn.CONCAT(IF(AT140="","-","B"),IF(BG140="","-","I"),VLOOKUP($B140,GtP!$A:$BB,MATCH("Gs_0-1",GtP!$A$1:$BB$1,0),FALSE))</f>
        <v>#N/A</v>
      </c>
      <c r="AH140" s="140" t="e">
        <f>_xlfn.CONCAT(IF(AU140="","-","B"),IF(BH140="","-","I"),VLOOKUP($B140,GtP!$A:$BB,MATCH("Gs_0-1",GtP!$A$1:$BB$1,0),FALSE))</f>
        <v>#N/A</v>
      </c>
      <c r="AI140" s="140" t="e">
        <f>_xlfn.CONCAT(IF(AV140="","-","B"),IF(BI140="","-","I"),VLOOKUP($B140,GtP!$A:$BB,MATCH("Gi/o_0-1",GtP!$A$1:$BB$1,0),FALSE))</f>
        <v>#N/A</v>
      </c>
      <c r="AJ140" s="140" t="e">
        <f>_xlfn.CONCAT(IF(AW140="","-","B"),IF(BJ140="","-","I"),VLOOKUP($B140,GtP!$A:$BB,MATCH("Gi/o_0-1",GtP!$A$1:$BB$1,0),FALSE))</f>
        <v>#N/A</v>
      </c>
      <c r="AK140" s="140" t="e">
        <f>_xlfn.CONCAT(IF(AX140="","-","B"),IF(BK140="","-","I"),VLOOKUP($B140,GtP!$A:$BB,MATCH("Gi/o_0-1",GtP!$A$1:$BB$1,0),FALSE))</f>
        <v>#N/A</v>
      </c>
      <c r="AL140" s="140" t="e">
        <f>_xlfn.CONCAT(IF(AY140="","-","B"),IF(BL140="","-","I"),VLOOKUP($B140,GtP!$A:$BB,MATCH("Gi/o_0-1",GtP!$A$1:$BB$1,0),FALSE))</f>
        <v>#N/A</v>
      </c>
      <c r="AM140" s="140" t="e">
        <f>_xlfn.CONCAT(IF(AZ140="","-","B"),IF(BM140="","-","I"),VLOOKUP($B140,GtP!$A:$BB,MATCH("Gi/o_0-1",GtP!$A$1:$BB$1,0),FALSE))</f>
        <v>#N/A</v>
      </c>
      <c r="AN140" s="140" t="e">
        <f>_xlfn.CONCAT(IF(BA140="","-","B"),IF(BN140="","-","I"),VLOOKUP($B140,GtP!$A:$BB,MATCH("Gq/11_0-1",GtP!$A$1:$BB$1,0),FALSE))</f>
        <v>#N/A</v>
      </c>
      <c r="AO140" s="140" t="e">
        <f>_xlfn.CONCAT(IF(BB140="","-","B"),IF(BO140="","-","I"),VLOOKUP($B140,GtP!$A:$BB,MATCH("Gq/11_0-1",GtP!$A$1:$BB$1,0),FALSE))</f>
        <v>#N/A</v>
      </c>
      <c r="AP140" s="140" t="e">
        <f>_xlfn.CONCAT(IF(BC140="","-","B"),IF(BP140="","-","I"),VLOOKUP($B140,GtP!$A:$BB,MATCH("Gq/11_0-1",GtP!$A$1:$BB$1,0),FALSE))</f>
        <v>#N/A</v>
      </c>
      <c r="AQ140" s="140" t="e">
        <f>_xlfn.CONCAT(IF(BD140="","-","B"),IF(BQ140="","-","I"),VLOOKUP($B140,GtP!$A:$BB,MATCH("Gq/11_0-1",GtP!$A$1:$BB$1,0),FALSE))</f>
        <v>#N/A</v>
      </c>
      <c r="AR140" s="140" t="e">
        <f>_xlfn.CONCAT(IF(BE140="","-","B"),IF(BR140="","-","I"),VLOOKUP($B140,GtP!$A:$BB,MATCH("G12/13_0-1",GtP!$A$1:$BB$1,0),FALSE))</f>
        <v>#N/A</v>
      </c>
      <c r="AS140" s="140" t="e">
        <f>_xlfn.CONCAT(IF(BF140="","-","B"),IF(BS140="","-","I"),VLOOKUP($B140,GtP!$A:$BB,MATCH("G12/13_0-1",GtP!$A$1:$BB$1,0),FALSE))</f>
        <v>#N/A</v>
      </c>
      <c r="AT140" s="139">
        <f>_xlfn.IFNA(VLOOKUP($B140,'B-LogEmaxOverpEC50'!$A:$AL,MATCH(AT$1,'B-LogEmaxOverpEC50'!$A$1:$AL$1,0),FALSE),"")</f>
        <v>8.5774967638172672</v>
      </c>
      <c r="AU140" s="136" t="str">
        <f>_xlfn.IFNA(VLOOKUP($B140,'B-LogEmaxOverpEC50'!$A:$AL,MATCH(AU$1,'B-LogEmaxOverpEC50'!$A$1:$AL$1,0),FALSE),"")</f>
        <v/>
      </c>
      <c r="AV140" s="152">
        <f>_xlfn.IFNA(VLOOKUP($B140,'B-LogEmaxOverpEC50'!$A:$AL,MATCH(AV$1,'B-LogEmaxOverpEC50'!$A$1:$AL$1,0),FALSE),"")</f>
        <v>7.8987872193390221</v>
      </c>
      <c r="AW140" s="152" t="str">
        <f>_xlfn.IFNA(VLOOKUP($B140,'B-LogEmaxOverpEC50'!$A:$AL,MATCH(AW$1,'B-LogEmaxOverpEC50'!$A$1:$AL$1,0),FALSE),"")</f>
        <v/>
      </c>
      <c r="AX140" s="152">
        <f>_xlfn.IFNA(VLOOKUP($B140,'B-LogEmaxOverpEC50'!$A:$AL,MATCH(AX$1,'B-LogEmaxOverpEC50'!$A$1:$AL$1,0),FALSE),"")</f>
        <v>8.4463820357937216</v>
      </c>
      <c r="AY140" s="152" t="str">
        <f>_xlfn.IFNA(VLOOKUP($B140,'B-LogEmaxOverpEC50'!$A:$AL,MATCH(AY$1,'B-LogEmaxOverpEC50'!$A$1:$AL$1,0),FALSE),"")</f>
        <v/>
      </c>
      <c r="AZ140" s="152" t="str">
        <f>_xlfn.IFNA(VLOOKUP($B140,'B-LogEmaxOverpEC50'!$A:$AL,MATCH(AZ$1,'B-LogEmaxOverpEC50'!$A$1:$AL$1,0),FALSE),"")</f>
        <v/>
      </c>
      <c r="BA140" s="152">
        <f>_xlfn.IFNA(VLOOKUP($B140,'B-LogEmaxOverpEC50'!$A:$AL,MATCH(BA$1,'B-LogEmaxOverpEC50'!$A$1:$AL$1,0),FALSE),"")</f>
        <v>9.7066822638702561</v>
      </c>
      <c r="BB140" s="152">
        <f>_xlfn.IFNA(VLOOKUP($B140,'B-LogEmaxOverpEC50'!$A:$AL,MATCH(BB$1,'B-LogEmaxOverpEC50'!$A$1:$AL$1,0),FALSE),"")</f>
        <v>9.6201502027840675</v>
      </c>
      <c r="BC140" s="152">
        <f>_xlfn.IFNA(VLOOKUP($B140,'B-LogEmaxOverpEC50'!$A:$AL,MATCH(BC$1,'B-LogEmaxOverpEC50'!$A$1:$AL$1,0),FALSE),"")</f>
        <v>8.6650490322035356</v>
      </c>
      <c r="BD140" s="152">
        <f>_xlfn.IFNA(VLOOKUP($B140,'B-LogEmaxOverpEC50'!$A:$AL,MATCH(BD$1,'B-LogEmaxOverpEC50'!$A$1:$AL$1,0),FALSE),"")</f>
        <v>9.7708689198743119</v>
      </c>
      <c r="BE140" s="152" t="str">
        <f>_xlfn.IFNA(VLOOKUP($B140,'B-LogEmaxOverpEC50'!$A:$AL,MATCH(BE$1,'B-LogEmaxOverpEC50'!$A$1:$AL$1,0),FALSE),"")</f>
        <v/>
      </c>
      <c r="BF140" s="152" t="str">
        <f>_xlfn.IFNA(VLOOKUP($B140,'B-LogEmaxOverpEC50'!$A:$AL,MATCH(BF$1,'B-LogEmaxOverpEC50'!$A$1:$AL$1,0),FALSE),"")</f>
        <v/>
      </c>
      <c r="BG140" s="137">
        <f>_xlfn.IFNA(VLOOKUP($B140,'I-LogEmaxOverpEC50'!$A:$AR,MATCH(BG$1,'I-LogEmaxOverpEC50'!$A$1:$AR$1,0),FALSE),"")</f>
        <v>10.402602824368817</v>
      </c>
      <c r="BH140" s="136">
        <f>_xlfn.IFNA(VLOOKUP($B140,'I-LogEmaxOverpEC50'!$A:$AR,MATCH(BH$1,'I-LogEmaxOverpEC50'!$A$1:$AR$1,0),FALSE),"")</f>
        <v>10.286709524170837</v>
      </c>
      <c r="BI140" s="136">
        <f>_xlfn.IFNA(VLOOKUP($B140,'I-LogEmaxOverpEC50'!$A:$AR,MATCH(BI$1,'I-LogEmaxOverpEC50'!$A$1:$AR$1,0),FALSE),"")</f>
        <v>9.0107915527417255</v>
      </c>
      <c r="BJ140" s="136">
        <f>_xlfn.IFNA(VLOOKUP($B140,'I-LogEmaxOverpEC50'!$A:$AR,MATCH(BJ$1,'I-LogEmaxOverpEC50'!$A$1:$AR$1,0),FALSE),"")</f>
        <v>9.0107915527417255</v>
      </c>
      <c r="BK140" s="136">
        <f>_xlfn.IFNA(VLOOKUP($B140,'I-LogEmaxOverpEC50'!$A:$AR,MATCH(BK$1,'I-LogEmaxOverpEC50'!$A$1:$AR$1,0),FALSE),"")</f>
        <v>8.6126401739202443</v>
      </c>
      <c r="BL140" s="136">
        <f>_xlfn.IFNA(VLOOKUP($B140,'I-LogEmaxOverpEC50'!$A:$AR,MATCH(BL$1,'I-LogEmaxOverpEC50'!$A$1:$AR$1,0),FALSE),"")</f>
        <v>8.6126401739202443</v>
      </c>
      <c r="BM140" s="136">
        <f>_xlfn.IFNA(VLOOKUP($B140,'I-LogEmaxOverpEC50'!$A:$AR,MATCH(BM$1,'I-LogEmaxOverpEC50'!$A$1:$AR$1,0),FALSE),"")</f>
        <v>8.765150195801132</v>
      </c>
      <c r="BN140" s="136">
        <f>_xlfn.IFNA(VLOOKUP($B140,'I-LogEmaxOverpEC50'!$A:$AR,MATCH(BN$1,'I-LogEmaxOverpEC50'!$A$1:$AR$1,0),FALSE),"")</f>
        <v>10.305296465744545</v>
      </c>
      <c r="BO140" s="136">
        <f>_xlfn.IFNA(VLOOKUP($B140,'I-LogEmaxOverpEC50'!$A:$AR,MATCH(BO$1,'I-LogEmaxOverpEC50'!$A$1:$AR$1,0),FALSE),"")</f>
        <v>10.305296465744545</v>
      </c>
      <c r="BP140" s="136">
        <f>_xlfn.IFNA(VLOOKUP($B140,'I-LogEmaxOverpEC50'!$A:$AR,MATCH(BP$1,'I-LogEmaxOverpEC50'!$A$1:$AR$1,0),FALSE),"")</f>
        <v>10.513082617521375</v>
      </c>
      <c r="BQ140" s="136">
        <f>_xlfn.IFNA(VLOOKUP($B140,'I-LogEmaxOverpEC50'!$A:$AR,MATCH(BQ$1,'I-LogEmaxOverpEC50'!$A$1:$AR$1,0),FALSE),"")</f>
        <v>8.6309420923230658</v>
      </c>
      <c r="BR140" s="136">
        <f>_xlfn.IFNA(VLOOKUP($B140,'I-LogEmaxOverpEC50'!$A:$AR,MATCH(BR$1,'I-LogEmaxOverpEC50'!$A$1:$AR$1,0),FALSE),"")</f>
        <v>8.4886312033571585</v>
      </c>
      <c r="BS140" s="136">
        <f>_xlfn.IFNA(VLOOKUP($B140,'I-LogEmaxOverpEC50'!$A:$AR,MATCH(BS$1,'I-LogEmaxOverpEC50'!$A$1:$AR$1,0),FALSE),"")</f>
        <v>9.4996913050362704</v>
      </c>
    </row>
    <row r="141" spans="1:88" x14ac:dyDescent="0.2">
      <c r="A141" s="146" cm="1">
        <f t="array" ref="A141">_xlfn.IFS(SUM(F141:R141)&gt;0,1,AB141&gt;0,2,TRUE,3)</f>
        <v>1</v>
      </c>
      <c r="B141" s="146" t="s">
        <v>54</v>
      </c>
      <c r="D141" s="151" t="str">
        <f>_xlfn.XLOOKUP(B141,RecNamesAll!A:A,RecNamesAll!E:E)</f>
        <v>A</v>
      </c>
      <c r="E141" s="150" t="str">
        <f>_xlfn.XLOOKUP(B141,RecNamesAll!A:A,RecNamesAll!C:C)</f>
        <v>α1B</v>
      </c>
      <c r="F141" s="160" t="str">
        <f t="shared" si="40"/>
        <v/>
      </c>
      <c r="G141" s="159" t="str">
        <f t="shared" si="41"/>
        <v/>
      </c>
      <c r="H141" s="159" t="str">
        <f t="shared" si="42"/>
        <v/>
      </c>
      <c r="I141" s="159" t="str">
        <f t="shared" si="43"/>
        <v/>
      </c>
      <c r="J141" s="159" t="str">
        <f t="shared" si="44"/>
        <v/>
      </c>
      <c r="K141" s="159" t="str">
        <f t="shared" si="45"/>
        <v/>
      </c>
      <c r="L141" s="159" t="str">
        <f t="shared" si="46"/>
        <v/>
      </c>
      <c r="M141" s="159">
        <f t="shared" si="47"/>
        <v>9.3841943467927074</v>
      </c>
      <c r="N141" s="159">
        <f t="shared" si="48"/>
        <v>9.3841943467927074</v>
      </c>
      <c r="O141" s="159">
        <f t="shared" si="49"/>
        <v>9.5693509540379811</v>
      </c>
      <c r="P141" s="159">
        <f t="shared" si="50"/>
        <v>7.7466117466298945</v>
      </c>
      <c r="Q141" s="159" t="str">
        <f t="shared" si="51"/>
        <v/>
      </c>
      <c r="R141" s="159" t="str">
        <f t="shared" si="52"/>
        <v/>
      </c>
      <c r="U141" s="146" t="str">
        <f t="shared" si="53"/>
        <v>A</v>
      </c>
      <c r="V141" s="145" t="str">
        <f t="shared" si="54"/>
        <v>α1B</v>
      </c>
      <c r="W141" s="157">
        <f>VLOOKUP($B141,GtP!$A:$DD,MATCH("Gs_0-2",GtP!$A$1:$DD$1,0),FALSE)</f>
        <v>0</v>
      </c>
      <c r="X141" s="156">
        <f>VLOOKUP($B141,GtP!$A:$DD,MATCH("Gi/o_0-2",GtP!$A$1:$DD$1,0),FALSE)</f>
        <v>0</v>
      </c>
      <c r="Y141" s="156">
        <f>VLOOKUP($B141,GtP!$A:$DD,MATCH("Gq/11_0-2",GtP!$A$1:$DD$1,0),FALSE)</f>
        <v>1</v>
      </c>
      <c r="Z141" s="156">
        <f>VLOOKUP($B141,GtP!$A:$DD,MATCH("G12/13_0-2",GtP!$A$1:$DD$1,0),FALSE)</f>
        <v>0</v>
      </c>
      <c r="AA141" s="155"/>
      <c r="AB141" s="143">
        <f t="shared" si="55"/>
        <v>1</v>
      </c>
      <c r="AC141" s="315" t="str">
        <f t="shared" si="56"/>
        <v/>
      </c>
      <c r="AD141" s="349" t="str">
        <f t="shared" si="57"/>
        <v/>
      </c>
      <c r="AE141" s="349">
        <f t="shared" si="58"/>
        <v>4</v>
      </c>
      <c r="AF141" s="311" t="str">
        <f t="shared" si="59"/>
        <v/>
      </c>
      <c r="AG141" s="141" t="str">
        <f>_xlfn.CONCAT(IF(AT141="","-","B"),IF(BG141="","-","I"),VLOOKUP($B141,GtP!$A:$BB,MATCH("Gs_0-1",GtP!$A$1:$BB$1,0),FALSE))</f>
        <v>-I-</v>
      </c>
      <c r="AH141" s="140" t="str">
        <f>_xlfn.CONCAT(IF(AU141="","-","B"),IF(BH141="","-","I"),VLOOKUP($B141,GtP!$A:$BB,MATCH("Gs_0-1",GtP!$A$1:$BB$1,0),FALSE))</f>
        <v>-I-</v>
      </c>
      <c r="AI141" s="140" t="str">
        <f>_xlfn.CONCAT(IF(AV141="","-","B"),IF(BI141="","-","I"),VLOOKUP($B141,GtP!$A:$BB,MATCH("Gi/o_0-1",GtP!$A$1:$BB$1,0),FALSE))</f>
        <v>-I-</v>
      </c>
      <c r="AJ141" s="140" t="str">
        <f>_xlfn.CONCAT(IF(AW141="","-","B"),IF(BJ141="","-","I"),VLOOKUP($B141,GtP!$A:$BB,MATCH("Gi/o_0-1",GtP!$A$1:$BB$1,0),FALSE))</f>
        <v>-I-</v>
      </c>
      <c r="AK141" s="140" t="str">
        <f>_xlfn.CONCAT(IF(AX141="","-","B"),IF(BK141="","-","I"),VLOOKUP($B141,GtP!$A:$BB,MATCH("Gi/o_0-1",GtP!$A$1:$BB$1,0),FALSE))</f>
        <v>-I-</v>
      </c>
      <c r="AL141" s="140" t="str">
        <f>_xlfn.CONCAT(IF(AY141="","-","B"),IF(BL141="","-","I"),VLOOKUP($B141,GtP!$A:$BB,MATCH("Gi/o_0-1",GtP!$A$1:$BB$1,0),FALSE))</f>
        <v>-I-</v>
      </c>
      <c r="AM141" s="140" t="str">
        <f>_xlfn.CONCAT(IF(AZ141="","-","B"),IF(BM141="","-","I"),VLOOKUP($B141,GtP!$A:$BB,MATCH("Gi/o_0-1",GtP!$A$1:$BB$1,0),FALSE))</f>
        <v>-I-</v>
      </c>
      <c r="AN141" s="140" t="str">
        <f>_xlfn.CONCAT(IF(BA141="","-","B"),IF(BN141="","-","I"),VLOOKUP($B141,GtP!$A:$BB,MATCH("Gq/11_0-1",GtP!$A$1:$BB$1,0),FALSE))</f>
        <v>-IG</v>
      </c>
      <c r="AO141" s="140" t="str">
        <f>_xlfn.CONCAT(IF(BB141="","-","B"),IF(BO141="","-","I"),VLOOKUP($B141,GtP!$A:$BB,MATCH("Gq/11_0-1",GtP!$A$1:$BB$1,0),FALSE))</f>
        <v>-IG</v>
      </c>
      <c r="AP141" s="140" t="str">
        <f>_xlfn.CONCAT(IF(BC141="","-","B"),IF(BP141="","-","I"),VLOOKUP($B141,GtP!$A:$BB,MATCH("Gq/11_0-1",GtP!$A$1:$BB$1,0),FALSE))</f>
        <v>-IG</v>
      </c>
      <c r="AQ141" s="140" t="str">
        <f>_xlfn.CONCAT(IF(BD141="","-","B"),IF(BQ141="","-","I"),VLOOKUP($B141,GtP!$A:$BB,MATCH("Gq/11_0-1",GtP!$A$1:$BB$1,0),FALSE))</f>
        <v>-IG</v>
      </c>
      <c r="AR141" s="140" t="str">
        <f>_xlfn.CONCAT(IF(BE141="","-","B"),IF(BR141="","-","I"),VLOOKUP($B141,GtP!$A:$BB,MATCH("G12/13_0-1",GtP!$A$1:$BB$1,0),FALSE))</f>
        <v>-I-</v>
      </c>
      <c r="AS141" s="140" t="str">
        <f>_xlfn.CONCAT(IF(BF141="","-","B"),IF(BS141="","-","I"),VLOOKUP($B141,GtP!$A:$BB,MATCH("G12/13_0-1",GtP!$A$1:$BB$1,0),FALSE))</f>
        <v>-I-</v>
      </c>
      <c r="AT141" s="139" t="str">
        <f>_xlfn.IFNA(VLOOKUP($B141,'B-LogEmaxOverpEC50'!$A:$AL,MATCH(AT$1,'B-LogEmaxOverpEC50'!$A$1:$AL$1,0),FALSE),"")</f>
        <v/>
      </c>
      <c r="AU141" s="136" t="str">
        <f>_xlfn.IFNA(VLOOKUP($B141,'B-LogEmaxOverpEC50'!$A:$AL,MATCH(AU$1,'B-LogEmaxOverpEC50'!$A$1:$AL$1,0),FALSE),"")</f>
        <v/>
      </c>
      <c r="AV141" s="152" t="str">
        <f>_xlfn.IFNA(VLOOKUP($B141,'B-LogEmaxOverpEC50'!$A:$AL,MATCH(AV$1,'B-LogEmaxOverpEC50'!$A$1:$AL$1,0),FALSE),"")</f>
        <v/>
      </c>
      <c r="AW141" s="152" t="str">
        <f>_xlfn.IFNA(VLOOKUP($B141,'B-LogEmaxOverpEC50'!$A:$AL,MATCH(AW$1,'B-LogEmaxOverpEC50'!$A$1:$AL$1,0),FALSE),"")</f>
        <v/>
      </c>
      <c r="AX141" s="152" t="str">
        <f>_xlfn.IFNA(VLOOKUP($B141,'B-LogEmaxOverpEC50'!$A:$AL,MATCH(AX$1,'B-LogEmaxOverpEC50'!$A$1:$AL$1,0),FALSE),"")</f>
        <v/>
      </c>
      <c r="AY141" s="152" t="str">
        <f>_xlfn.IFNA(VLOOKUP($B141,'B-LogEmaxOverpEC50'!$A:$AL,MATCH(AY$1,'B-LogEmaxOverpEC50'!$A$1:$AL$1,0),FALSE),"")</f>
        <v/>
      </c>
      <c r="AZ141" s="152" t="str">
        <f>_xlfn.IFNA(VLOOKUP($B141,'B-LogEmaxOverpEC50'!$A:$AL,MATCH(AZ$1,'B-LogEmaxOverpEC50'!$A$1:$AL$1,0),FALSE),"")</f>
        <v/>
      </c>
      <c r="BA141" s="152" t="str">
        <f>_xlfn.IFNA(VLOOKUP($B141,'B-LogEmaxOverpEC50'!$A:$AL,MATCH(BA$1,'B-LogEmaxOverpEC50'!$A$1:$AL$1,0),FALSE),"")</f>
        <v/>
      </c>
      <c r="BB141" s="152" t="str">
        <f>_xlfn.IFNA(VLOOKUP($B141,'B-LogEmaxOverpEC50'!$A:$AL,MATCH(BB$1,'B-LogEmaxOverpEC50'!$A$1:$AL$1,0),FALSE),"")</f>
        <v/>
      </c>
      <c r="BC141" s="152" t="str">
        <f>_xlfn.IFNA(VLOOKUP($B141,'B-LogEmaxOverpEC50'!$A:$AL,MATCH(BC$1,'B-LogEmaxOverpEC50'!$A$1:$AL$1,0),FALSE),"")</f>
        <v/>
      </c>
      <c r="BD141" s="152" t="str">
        <f>_xlfn.IFNA(VLOOKUP($B141,'B-LogEmaxOverpEC50'!$A:$AL,MATCH(BD$1,'B-LogEmaxOverpEC50'!$A$1:$AL$1,0),FALSE),"")</f>
        <v/>
      </c>
      <c r="BE141" s="152" t="str">
        <f>_xlfn.IFNA(VLOOKUP($B141,'B-LogEmaxOverpEC50'!$A:$AL,MATCH(BE$1,'B-LogEmaxOverpEC50'!$A$1:$AL$1,0),FALSE),"")</f>
        <v/>
      </c>
      <c r="BF141" s="152" t="str">
        <f>_xlfn.IFNA(VLOOKUP($B141,'B-LogEmaxOverpEC50'!$A:$AL,MATCH(BF$1,'B-LogEmaxOverpEC50'!$A$1:$AL$1,0),FALSE),"")</f>
        <v/>
      </c>
      <c r="BG141" s="137">
        <f>_xlfn.IFNA(VLOOKUP($B141,'I-LogEmaxOverpEC50'!$A:$AR,MATCH(BG$1,'I-LogEmaxOverpEC50'!$A$1:$AR$1,0),FALSE),"")</f>
        <v>9.6799820913197738</v>
      </c>
      <c r="BH141" s="136">
        <f>_xlfn.IFNA(VLOOKUP($B141,'I-LogEmaxOverpEC50'!$A:$AR,MATCH(BH$1,'I-LogEmaxOverpEC50'!$A$1:$AR$1,0),FALSE),"")</f>
        <v>9.3872291209907228</v>
      </c>
      <c r="BI141" s="136">
        <f>_xlfn.IFNA(VLOOKUP($B141,'I-LogEmaxOverpEC50'!$A:$AR,MATCH(BI$1,'I-LogEmaxOverpEC50'!$A$1:$AR$1,0),FALSE),"")</f>
        <v>7.6382372929236508</v>
      </c>
      <c r="BJ141" s="136">
        <f>_xlfn.IFNA(VLOOKUP($B141,'I-LogEmaxOverpEC50'!$A:$AR,MATCH(BJ$1,'I-LogEmaxOverpEC50'!$A$1:$AR$1,0),FALSE),"")</f>
        <v>7.6382372929236508</v>
      </c>
      <c r="BK141" s="136">
        <f>_xlfn.IFNA(VLOOKUP($B141,'I-LogEmaxOverpEC50'!$A:$AR,MATCH(BK$1,'I-LogEmaxOverpEC50'!$A$1:$AR$1,0),FALSE),"")</f>
        <v>7.4840261356102946</v>
      </c>
      <c r="BL141" s="136">
        <f>_xlfn.IFNA(VLOOKUP($B141,'I-LogEmaxOverpEC50'!$A:$AR,MATCH(BL$1,'I-LogEmaxOverpEC50'!$A$1:$AR$1,0),FALSE),"")</f>
        <v>7.4840261356102946</v>
      </c>
      <c r="BM141" s="136">
        <f>_xlfn.IFNA(VLOOKUP($B141,'I-LogEmaxOverpEC50'!$A:$AR,MATCH(BM$1,'I-LogEmaxOverpEC50'!$A$1:$AR$1,0),FALSE),"")</f>
        <v>7.6670247529744247</v>
      </c>
      <c r="BN141" s="136">
        <f>_xlfn.IFNA(VLOOKUP($B141,'I-LogEmaxOverpEC50'!$A:$AR,MATCH(BN$1,'I-LogEmaxOverpEC50'!$A$1:$AR$1,0),FALSE),"")</f>
        <v>9.3841943467927074</v>
      </c>
      <c r="BO141" s="136">
        <f>_xlfn.IFNA(VLOOKUP($B141,'I-LogEmaxOverpEC50'!$A:$AR,MATCH(BO$1,'I-LogEmaxOverpEC50'!$A$1:$AR$1,0),FALSE),"")</f>
        <v>9.3841943467927074</v>
      </c>
      <c r="BP141" s="136">
        <f>_xlfn.IFNA(VLOOKUP($B141,'I-LogEmaxOverpEC50'!$A:$AR,MATCH(BP$1,'I-LogEmaxOverpEC50'!$A$1:$AR$1,0),FALSE),"")</f>
        <v>9.5693509540379811</v>
      </c>
      <c r="BQ141" s="136">
        <f>_xlfn.IFNA(VLOOKUP($B141,'I-LogEmaxOverpEC50'!$A:$AR,MATCH(BQ$1,'I-LogEmaxOverpEC50'!$A$1:$AR$1,0),FALSE),"")</f>
        <v>7.7466117466298945</v>
      </c>
      <c r="BR141" s="136">
        <f>_xlfn.IFNA(VLOOKUP($B141,'I-LogEmaxOverpEC50'!$A:$AR,MATCH(BR$1,'I-LogEmaxOverpEC50'!$A$1:$AR$1,0),FALSE),"")</f>
        <v>7.3041620703766865</v>
      </c>
      <c r="BS141" s="136">
        <f>_xlfn.IFNA(VLOOKUP($B141,'I-LogEmaxOverpEC50'!$A:$AR,MATCH(BS$1,'I-LogEmaxOverpEC50'!$A$1:$AR$1,0),FALSE),"")</f>
        <v>7.9174691891234312</v>
      </c>
    </row>
    <row r="142" spans="1:88" x14ac:dyDescent="0.2">
      <c r="A142" s="146" cm="1">
        <f t="array" ref="A142">_xlfn.IFS(SUM(F142:R142)&gt;0,1,AB142&gt;0,2,TRUE,3)</f>
        <v>1</v>
      </c>
      <c r="B142" s="146" t="s">
        <v>55</v>
      </c>
      <c r="D142" s="151" t="str">
        <f>_xlfn.XLOOKUP(B142,RecNamesAll!A:A,RecNamesAll!E:E)</f>
        <v>A</v>
      </c>
      <c r="E142" s="150" t="str">
        <f>_xlfn.XLOOKUP(B142,RecNamesAll!A:A,RecNamesAll!C:C)</f>
        <v>α1D</v>
      </c>
      <c r="F142" s="160" t="str">
        <f t="shared" si="40"/>
        <v/>
      </c>
      <c r="G142" s="159" t="str">
        <f t="shared" si="41"/>
        <v/>
      </c>
      <c r="H142" s="159" t="str">
        <f t="shared" si="42"/>
        <v/>
      </c>
      <c r="I142" s="159" t="str">
        <f t="shared" si="43"/>
        <v/>
      </c>
      <c r="J142" s="159" t="str">
        <f t="shared" si="44"/>
        <v/>
      </c>
      <c r="K142" s="159" t="str">
        <f t="shared" si="45"/>
        <v/>
      </c>
      <c r="L142" s="159" t="str">
        <f t="shared" si="46"/>
        <v/>
      </c>
      <c r="M142" s="159">
        <f t="shared" si="47"/>
        <v>8.4256573071976408</v>
      </c>
      <c r="N142" s="159">
        <f t="shared" si="48"/>
        <v>8.4256573071976408</v>
      </c>
      <c r="O142" s="159">
        <f t="shared" si="49"/>
        <v>8.5191360269322818</v>
      </c>
      <c r="P142" s="159" t="str">
        <f t="shared" si="50"/>
        <v/>
      </c>
      <c r="Q142" s="159" t="str">
        <f t="shared" si="51"/>
        <v/>
      </c>
      <c r="R142" s="159" t="str">
        <f t="shared" si="52"/>
        <v/>
      </c>
      <c r="U142" s="146" t="str">
        <f t="shared" si="53"/>
        <v>A</v>
      </c>
      <c r="V142" s="145" t="str">
        <f t="shared" si="54"/>
        <v>α1D</v>
      </c>
      <c r="W142" s="157">
        <f>VLOOKUP($B142,GtP!$A:$DD,MATCH("Gs_0-2",GtP!$A$1:$DD$1,0),FALSE)</f>
        <v>0</v>
      </c>
      <c r="X142" s="156">
        <f>VLOOKUP($B142,GtP!$A:$DD,MATCH("Gi/o_0-2",GtP!$A$1:$DD$1,0),FALSE)</f>
        <v>0</v>
      </c>
      <c r="Y142" s="156">
        <f>VLOOKUP($B142,GtP!$A:$DD,MATCH("Gq/11_0-2",GtP!$A$1:$DD$1,0),FALSE)</f>
        <v>1</v>
      </c>
      <c r="Z142" s="156">
        <f>VLOOKUP($B142,GtP!$A:$DD,MATCH("G12/13_0-2",GtP!$A$1:$DD$1,0),FALSE)</f>
        <v>0</v>
      </c>
      <c r="AA142" s="155"/>
      <c r="AB142" s="143">
        <f t="shared" si="55"/>
        <v>1</v>
      </c>
      <c r="AC142" s="315" t="str">
        <f t="shared" si="56"/>
        <v/>
      </c>
      <c r="AD142" s="349" t="str">
        <f t="shared" si="57"/>
        <v/>
      </c>
      <c r="AE142" s="349">
        <f t="shared" si="58"/>
        <v>3</v>
      </c>
      <c r="AF142" s="311" t="str">
        <f t="shared" si="59"/>
        <v/>
      </c>
      <c r="AG142" s="141" t="str">
        <f>_xlfn.CONCAT(IF(AT142="","-","B"),IF(BG142="","-","I"),VLOOKUP($B142,GtP!$A:$BB,MATCH("Gs_0-1",GtP!$A$1:$BB$1,0),FALSE))</f>
        <v>-I-</v>
      </c>
      <c r="AH142" s="140" t="str">
        <f>_xlfn.CONCAT(IF(AU142="","-","B"),IF(BH142="","-","I"),VLOOKUP($B142,GtP!$A:$BB,MATCH("Gs_0-1",GtP!$A$1:$BB$1,0),FALSE))</f>
        <v>-I-</v>
      </c>
      <c r="AI142" s="140" t="str">
        <f>_xlfn.CONCAT(IF(AV142="","-","B"),IF(BI142="","-","I"),VLOOKUP($B142,GtP!$A:$BB,MATCH("Gi/o_0-1",GtP!$A$1:$BB$1,0),FALSE))</f>
        <v>---</v>
      </c>
      <c r="AJ142" s="140" t="str">
        <f>_xlfn.CONCAT(IF(AW142="","-","B"),IF(BJ142="","-","I"),VLOOKUP($B142,GtP!$A:$BB,MATCH("Gi/o_0-1",GtP!$A$1:$BB$1,0),FALSE))</f>
        <v>---</v>
      </c>
      <c r="AK142" s="140" t="str">
        <f>_xlfn.CONCAT(IF(AX142="","-","B"),IF(BK142="","-","I"),VLOOKUP($B142,GtP!$A:$BB,MATCH("Gi/o_0-1",GtP!$A$1:$BB$1,0),FALSE))</f>
        <v>---</v>
      </c>
      <c r="AL142" s="140" t="str">
        <f>_xlfn.CONCAT(IF(AY142="","-","B"),IF(BL142="","-","I"),VLOOKUP($B142,GtP!$A:$BB,MATCH("Gi/o_0-1",GtP!$A$1:$BB$1,0),FALSE))</f>
        <v>---</v>
      </c>
      <c r="AM142" s="140" t="str">
        <f>_xlfn.CONCAT(IF(AZ142="","-","B"),IF(BM142="","-","I"),VLOOKUP($B142,GtP!$A:$BB,MATCH("Gi/o_0-1",GtP!$A$1:$BB$1,0),FALSE))</f>
        <v>---</v>
      </c>
      <c r="AN142" s="140" t="str">
        <f>_xlfn.CONCAT(IF(BA142="","-","B"),IF(BN142="","-","I"),VLOOKUP($B142,GtP!$A:$BB,MATCH("Gq/11_0-1",GtP!$A$1:$BB$1,0),FALSE))</f>
        <v>-IG</v>
      </c>
      <c r="AO142" s="140" t="str">
        <f>_xlfn.CONCAT(IF(BB142="","-","B"),IF(BO142="","-","I"),VLOOKUP($B142,GtP!$A:$BB,MATCH("Gq/11_0-1",GtP!$A$1:$BB$1,0),FALSE))</f>
        <v>-IG</v>
      </c>
      <c r="AP142" s="140" t="str">
        <f>_xlfn.CONCAT(IF(BC142="","-","B"),IF(BP142="","-","I"),VLOOKUP($B142,GtP!$A:$BB,MATCH("Gq/11_0-1",GtP!$A$1:$BB$1,0),FALSE))</f>
        <v>-IG</v>
      </c>
      <c r="AQ142" s="140" t="str">
        <f>_xlfn.CONCAT(IF(BD142="","-","B"),IF(BQ142="","-","I"),VLOOKUP($B142,GtP!$A:$BB,MATCH("Gq/11_0-1",GtP!$A$1:$BB$1,0),FALSE))</f>
        <v>--G</v>
      </c>
      <c r="AR142" s="140" t="str">
        <f>_xlfn.CONCAT(IF(BE142="","-","B"),IF(BR142="","-","I"),VLOOKUP($B142,GtP!$A:$BB,MATCH("G12/13_0-1",GtP!$A$1:$BB$1,0),FALSE))</f>
        <v>---</v>
      </c>
      <c r="AS142" s="140" t="str">
        <f>_xlfn.CONCAT(IF(BF142="","-","B"),IF(BS142="","-","I"),VLOOKUP($B142,GtP!$A:$BB,MATCH("G12/13_0-1",GtP!$A$1:$BB$1,0),FALSE))</f>
        <v>---</v>
      </c>
      <c r="AT142" s="139" t="str">
        <f>_xlfn.IFNA(VLOOKUP($B142,'B-LogEmaxOverpEC50'!$A:$AL,MATCH(AT$1,'B-LogEmaxOverpEC50'!$A$1:$AL$1,0),FALSE),"")</f>
        <v/>
      </c>
      <c r="AU142" s="136" t="str">
        <f>_xlfn.IFNA(VLOOKUP($B142,'B-LogEmaxOverpEC50'!$A:$AL,MATCH(AU$1,'B-LogEmaxOverpEC50'!$A$1:$AL$1,0),FALSE),"")</f>
        <v/>
      </c>
      <c r="AV142" s="152" t="str">
        <f>_xlfn.IFNA(VLOOKUP($B142,'B-LogEmaxOverpEC50'!$A:$AL,MATCH(AV$1,'B-LogEmaxOverpEC50'!$A$1:$AL$1,0),FALSE),"")</f>
        <v/>
      </c>
      <c r="AW142" s="152" t="str">
        <f>_xlfn.IFNA(VLOOKUP($B142,'B-LogEmaxOverpEC50'!$A:$AL,MATCH(AW$1,'B-LogEmaxOverpEC50'!$A$1:$AL$1,0),FALSE),"")</f>
        <v/>
      </c>
      <c r="AX142" s="152" t="str">
        <f>_xlfn.IFNA(VLOOKUP($B142,'B-LogEmaxOverpEC50'!$A:$AL,MATCH(AX$1,'B-LogEmaxOverpEC50'!$A$1:$AL$1,0),FALSE),"")</f>
        <v/>
      </c>
      <c r="AY142" s="152" t="str">
        <f>_xlfn.IFNA(VLOOKUP($B142,'B-LogEmaxOverpEC50'!$A:$AL,MATCH(AY$1,'B-LogEmaxOverpEC50'!$A$1:$AL$1,0),FALSE),"")</f>
        <v/>
      </c>
      <c r="AZ142" s="152" t="str">
        <f>_xlfn.IFNA(VLOOKUP($B142,'B-LogEmaxOverpEC50'!$A:$AL,MATCH(AZ$1,'B-LogEmaxOverpEC50'!$A$1:$AL$1,0),FALSE),"")</f>
        <v/>
      </c>
      <c r="BA142" s="152" t="str">
        <f>_xlfn.IFNA(VLOOKUP($B142,'B-LogEmaxOverpEC50'!$A:$AL,MATCH(BA$1,'B-LogEmaxOverpEC50'!$A$1:$AL$1,0),FALSE),"")</f>
        <v/>
      </c>
      <c r="BB142" s="152" t="str">
        <f>_xlfn.IFNA(VLOOKUP($B142,'B-LogEmaxOverpEC50'!$A:$AL,MATCH(BB$1,'B-LogEmaxOverpEC50'!$A$1:$AL$1,0),FALSE),"")</f>
        <v/>
      </c>
      <c r="BC142" s="152" t="str">
        <f>_xlfn.IFNA(VLOOKUP($B142,'B-LogEmaxOverpEC50'!$A:$AL,MATCH(BC$1,'B-LogEmaxOverpEC50'!$A$1:$AL$1,0),FALSE),"")</f>
        <v/>
      </c>
      <c r="BD142" s="152" t="str">
        <f>_xlfn.IFNA(VLOOKUP($B142,'B-LogEmaxOverpEC50'!$A:$AL,MATCH(BD$1,'B-LogEmaxOverpEC50'!$A$1:$AL$1,0),FALSE),"")</f>
        <v/>
      </c>
      <c r="BE142" s="152" t="str">
        <f>_xlfn.IFNA(VLOOKUP($B142,'B-LogEmaxOverpEC50'!$A:$AL,MATCH(BE$1,'B-LogEmaxOverpEC50'!$A$1:$AL$1,0),FALSE),"")</f>
        <v/>
      </c>
      <c r="BF142" s="152" t="str">
        <f>_xlfn.IFNA(VLOOKUP($B142,'B-LogEmaxOverpEC50'!$A:$AL,MATCH(BF$1,'B-LogEmaxOverpEC50'!$A$1:$AL$1,0),FALSE),"")</f>
        <v/>
      </c>
      <c r="BG142" s="137">
        <f>_xlfn.IFNA(VLOOKUP($B142,'I-LogEmaxOverpEC50'!$A:$AR,MATCH(BG$1,'I-LogEmaxOverpEC50'!$A$1:$AR$1,0),FALSE),"")</f>
        <v>8.3508608341503496</v>
      </c>
      <c r="BH142" s="136">
        <f>_xlfn.IFNA(VLOOKUP($B142,'I-LogEmaxOverpEC50'!$A:$AR,MATCH(BH$1,'I-LogEmaxOverpEC50'!$A$1:$AR$1,0),FALSE),"")</f>
        <v>8.2151173767428443</v>
      </c>
      <c r="BI142" s="136" t="str">
        <f>_xlfn.IFNA(VLOOKUP($B142,'I-LogEmaxOverpEC50'!$A:$AR,MATCH(BI$1,'I-LogEmaxOverpEC50'!$A$1:$AR$1,0),FALSE),"")</f>
        <v/>
      </c>
      <c r="BJ142" s="136" t="str">
        <f>_xlfn.IFNA(VLOOKUP($B142,'I-LogEmaxOverpEC50'!$A:$AR,MATCH(BJ$1,'I-LogEmaxOverpEC50'!$A$1:$AR$1,0),FALSE),"")</f>
        <v/>
      </c>
      <c r="BK142" s="136" t="str">
        <f>_xlfn.IFNA(VLOOKUP($B142,'I-LogEmaxOverpEC50'!$A:$AR,MATCH(BK$1,'I-LogEmaxOverpEC50'!$A$1:$AR$1,0),FALSE),"")</f>
        <v/>
      </c>
      <c r="BL142" s="136" t="str">
        <f>_xlfn.IFNA(VLOOKUP($B142,'I-LogEmaxOverpEC50'!$A:$AR,MATCH(BL$1,'I-LogEmaxOverpEC50'!$A$1:$AR$1,0),FALSE),"")</f>
        <v/>
      </c>
      <c r="BM142" s="136" t="str">
        <f>_xlfn.IFNA(VLOOKUP($B142,'I-LogEmaxOverpEC50'!$A:$AR,MATCH(BM$1,'I-LogEmaxOverpEC50'!$A$1:$AR$1,0),FALSE),"")</f>
        <v/>
      </c>
      <c r="BN142" s="136">
        <f>_xlfn.IFNA(VLOOKUP($B142,'I-LogEmaxOverpEC50'!$A:$AR,MATCH(BN$1,'I-LogEmaxOverpEC50'!$A$1:$AR$1,0),FALSE),"")</f>
        <v>8.4256573071976408</v>
      </c>
      <c r="BO142" s="136">
        <f>_xlfn.IFNA(VLOOKUP($B142,'I-LogEmaxOverpEC50'!$A:$AR,MATCH(BO$1,'I-LogEmaxOverpEC50'!$A$1:$AR$1,0),FALSE),"")</f>
        <v>8.4256573071976408</v>
      </c>
      <c r="BP142" s="136">
        <f>_xlfn.IFNA(VLOOKUP($B142,'I-LogEmaxOverpEC50'!$A:$AR,MATCH(BP$1,'I-LogEmaxOverpEC50'!$A$1:$AR$1,0),FALSE),"")</f>
        <v>8.5191360269322818</v>
      </c>
      <c r="BQ142" s="136" t="str">
        <f>_xlfn.IFNA(VLOOKUP($B142,'I-LogEmaxOverpEC50'!$A:$AR,MATCH(BQ$1,'I-LogEmaxOverpEC50'!$A$1:$AR$1,0),FALSE),"")</f>
        <v/>
      </c>
      <c r="BR142" s="136" t="str">
        <f>_xlfn.IFNA(VLOOKUP($B142,'I-LogEmaxOverpEC50'!$A:$AR,MATCH(BR$1,'I-LogEmaxOverpEC50'!$A$1:$AR$1,0),FALSE),"")</f>
        <v/>
      </c>
      <c r="BS142" s="136" t="str">
        <f>_xlfn.IFNA(VLOOKUP($B142,'I-LogEmaxOverpEC50'!$A:$AR,MATCH(BS$1,'I-LogEmaxOverpEC50'!$A$1:$AR$1,0),FALSE),"")</f>
        <v/>
      </c>
    </row>
    <row r="143" spans="1:88" x14ac:dyDescent="0.2">
      <c r="A143" s="146" t="e" cm="1">
        <f t="array" ref="A143">_xlfn.IFS(SUM(F143:R143)&gt;0,1,AB143&gt;0,2,TRUE,3)</f>
        <v>#N/A</v>
      </c>
      <c r="B143" s="146" t="s">
        <v>56</v>
      </c>
      <c r="D143" s="151" t="str">
        <f>_xlfn.XLOOKUP(B143,RecNamesAll!A:A,RecNamesAll!E:E)</f>
        <v>A</v>
      </c>
      <c r="E143" s="150" t="str">
        <f>_xlfn.XLOOKUP(B143,RecNamesAll!A:A,RecNamesAll!C:C)</f>
        <v>α2A</v>
      </c>
      <c r="F143" s="160" t="e">
        <f t="shared" si="40"/>
        <v>#N/A</v>
      </c>
      <c r="G143" s="159" t="e">
        <f t="shared" si="41"/>
        <v>#N/A</v>
      </c>
      <c r="H143" s="159" t="e">
        <f t="shared" si="42"/>
        <v>#N/A</v>
      </c>
      <c r="I143" s="159" t="e">
        <f t="shared" si="43"/>
        <v>#N/A</v>
      </c>
      <c r="J143" s="159" t="e">
        <f t="shared" si="44"/>
        <v>#N/A</v>
      </c>
      <c r="K143" s="159" t="e">
        <f t="shared" si="45"/>
        <v>#N/A</v>
      </c>
      <c r="L143" s="159" t="e">
        <f t="shared" si="46"/>
        <v>#N/A</v>
      </c>
      <c r="M143" s="159" t="e">
        <f t="shared" si="47"/>
        <v>#N/A</v>
      </c>
      <c r="N143" s="159" t="e">
        <f t="shared" si="48"/>
        <v>#N/A</v>
      </c>
      <c r="O143" s="159" t="e">
        <f t="shared" si="49"/>
        <v>#N/A</v>
      </c>
      <c r="P143" s="159" t="e">
        <f t="shared" si="50"/>
        <v>#N/A</v>
      </c>
      <c r="Q143" s="159" t="e">
        <f t="shared" si="51"/>
        <v>#N/A</v>
      </c>
      <c r="R143" s="159" t="e">
        <f t="shared" si="52"/>
        <v>#N/A</v>
      </c>
      <c r="U143" s="146" t="str">
        <f t="shared" si="53"/>
        <v>A</v>
      </c>
      <c r="V143" s="145" t="str">
        <f t="shared" si="54"/>
        <v>α2A</v>
      </c>
      <c r="W143" s="157" t="e">
        <f>VLOOKUP($B143,GtP!$A:$DD,MATCH("Gs_0-2",GtP!$A$1:$DD$1,0),FALSE)</f>
        <v>#N/A</v>
      </c>
      <c r="X143" s="156" t="e">
        <f>VLOOKUP($B143,GtP!$A:$DD,MATCH("Gi/o_0-2",GtP!$A$1:$DD$1,0),FALSE)</f>
        <v>#N/A</v>
      </c>
      <c r="Y143" s="156" t="e">
        <f>VLOOKUP($B143,GtP!$A:$DD,MATCH("Gq/11_0-2",GtP!$A$1:$DD$1,0),FALSE)</f>
        <v>#N/A</v>
      </c>
      <c r="Z143" s="156" t="e">
        <f>VLOOKUP($B143,GtP!$A:$DD,MATCH("G12/13_0-2",GtP!$A$1:$DD$1,0),FALSE)</f>
        <v>#N/A</v>
      </c>
      <c r="AA143" s="155"/>
      <c r="AB143" s="143" t="e">
        <f t="shared" si="55"/>
        <v>#N/A</v>
      </c>
      <c r="AC143" s="315" t="str">
        <f t="shared" si="56"/>
        <v/>
      </c>
      <c r="AD143" s="349" t="str">
        <f t="shared" si="57"/>
        <v/>
      </c>
      <c r="AE143" s="349" t="str">
        <f t="shared" si="58"/>
        <v/>
      </c>
      <c r="AF143" s="311" t="str">
        <f t="shared" si="59"/>
        <v/>
      </c>
      <c r="AG143" s="141" t="e">
        <f>_xlfn.CONCAT(IF(AT143="","-","B"),IF(BG143="","-","I"),VLOOKUP($B143,GtP!$A:$BB,MATCH("Gs_0-1",GtP!$A$1:$BB$1,0),FALSE))</f>
        <v>#N/A</v>
      </c>
      <c r="AH143" s="140" t="e">
        <f>_xlfn.CONCAT(IF(AU143="","-","B"),IF(BH143="","-","I"),VLOOKUP($B143,GtP!$A:$BB,MATCH("Gs_0-1",GtP!$A$1:$BB$1,0),FALSE))</f>
        <v>#N/A</v>
      </c>
      <c r="AI143" s="140" t="e">
        <f>_xlfn.CONCAT(IF(AV143="","-","B"),IF(BI143="","-","I"),VLOOKUP($B143,GtP!$A:$BB,MATCH("Gi/o_0-1",GtP!$A$1:$BB$1,0),FALSE))</f>
        <v>#N/A</v>
      </c>
      <c r="AJ143" s="140" t="e">
        <f>_xlfn.CONCAT(IF(AW143="","-","B"),IF(BJ143="","-","I"),VLOOKUP($B143,GtP!$A:$BB,MATCH("Gi/o_0-1",GtP!$A$1:$BB$1,0),FALSE))</f>
        <v>#N/A</v>
      </c>
      <c r="AK143" s="140" t="e">
        <f>_xlfn.CONCAT(IF(AX143="","-","B"),IF(BK143="","-","I"),VLOOKUP($B143,GtP!$A:$BB,MATCH("Gi/o_0-1",GtP!$A$1:$BB$1,0),FALSE))</f>
        <v>#N/A</v>
      </c>
      <c r="AL143" s="140" t="e">
        <f>_xlfn.CONCAT(IF(AY143="","-","B"),IF(BL143="","-","I"),VLOOKUP($B143,GtP!$A:$BB,MATCH("Gi/o_0-1",GtP!$A$1:$BB$1,0),FALSE))</f>
        <v>#N/A</v>
      </c>
      <c r="AM143" s="140" t="e">
        <f>_xlfn.CONCAT(IF(AZ143="","-","B"),IF(BM143="","-","I"),VLOOKUP($B143,GtP!$A:$BB,MATCH("Gi/o_0-1",GtP!$A$1:$BB$1,0),FALSE))</f>
        <v>#N/A</v>
      </c>
      <c r="AN143" s="140" t="e">
        <f>_xlfn.CONCAT(IF(BA143="","-","B"),IF(BN143="","-","I"),VLOOKUP($B143,GtP!$A:$BB,MATCH("Gq/11_0-1",GtP!$A$1:$BB$1,0),FALSE))</f>
        <v>#N/A</v>
      </c>
      <c r="AO143" s="140" t="e">
        <f>_xlfn.CONCAT(IF(BB143="","-","B"),IF(BO143="","-","I"),VLOOKUP($B143,GtP!$A:$BB,MATCH("Gq/11_0-1",GtP!$A$1:$BB$1,0),FALSE))</f>
        <v>#N/A</v>
      </c>
      <c r="AP143" s="140" t="e">
        <f>_xlfn.CONCAT(IF(BC143="","-","B"),IF(BP143="","-","I"),VLOOKUP($B143,GtP!$A:$BB,MATCH("Gq/11_0-1",GtP!$A$1:$BB$1,0),FALSE))</f>
        <v>#N/A</v>
      </c>
      <c r="AQ143" s="140" t="e">
        <f>_xlfn.CONCAT(IF(BD143="","-","B"),IF(BQ143="","-","I"),VLOOKUP($B143,GtP!$A:$BB,MATCH("Gq/11_0-1",GtP!$A$1:$BB$1,0),FALSE))</f>
        <v>#N/A</v>
      </c>
      <c r="AR143" s="140" t="e">
        <f>_xlfn.CONCAT(IF(BE143="","-","B"),IF(BR143="","-","I"),VLOOKUP($B143,GtP!$A:$BB,MATCH("G12/13_0-1",GtP!$A$1:$BB$1,0),FALSE))</f>
        <v>#N/A</v>
      </c>
      <c r="AS143" s="140" t="e">
        <f>_xlfn.CONCAT(IF(BF143="","-","B"),IF(BS143="","-","I"),VLOOKUP($B143,GtP!$A:$BB,MATCH("G12/13_0-1",GtP!$A$1:$BB$1,0),FALSE))</f>
        <v>#N/A</v>
      </c>
      <c r="AT143" s="139">
        <f>_xlfn.IFNA(VLOOKUP($B143,'B-LogEmaxOverpEC50'!$A:$AL,MATCH(AT$1,'B-LogEmaxOverpEC50'!$A$1:$AL$1,0),FALSE),"")</f>
        <v>7.3027086105784145</v>
      </c>
      <c r="AU143" s="136" t="str">
        <f>_xlfn.IFNA(VLOOKUP($B143,'B-LogEmaxOverpEC50'!$A:$AL,MATCH(AU$1,'B-LogEmaxOverpEC50'!$A$1:$AL$1,0),FALSE),"")</f>
        <v/>
      </c>
      <c r="AV143" s="152">
        <f>_xlfn.IFNA(VLOOKUP($B143,'B-LogEmaxOverpEC50'!$A:$AL,MATCH(AV$1,'B-LogEmaxOverpEC50'!$A$1:$AL$1,0),FALSE),"")</f>
        <v>10.486902320125537</v>
      </c>
      <c r="AW143" s="152">
        <f>_xlfn.IFNA(VLOOKUP($B143,'B-LogEmaxOverpEC50'!$A:$AL,MATCH(AW$1,'B-LogEmaxOverpEC50'!$A$1:$AL$1,0),FALSE),"")</f>
        <v>10.424288726272685</v>
      </c>
      <c r="AX143" s="152">
        <f>_xlfn.IFNA(VLOOKUP($B143,'B-LogEmaxOverpEC50'!$A:$AL,MATCH(AX$1,'B-LogEmaxOverpEC50'!$A$1:$AL$1,0),FALSE),"")</f>
        <v>10.66485150215537</v>
      </c>
      <c r="AY143" s="152">
        <f>_xlfn.IFNA(VLOOKUP($B143,'B-LogEmaxOverpEC50'!$A:$AL,MATCH(AY$1,'B-LogEmaxOverpEC50'!$A$1:$AL$1,0),FALSE),"")</f>
        <v>11.041312561056175</v>
      </c>
      <c r="AZ143" s="152">
        <f>_xlfn.IFNA(VLOOKUP($B143,'B-LogEmaxOverpEC50'!$A:$AL,MATCH(AZ$1,'B-LogEmaxOverpEC50'!$A$1:$AL$1,0),FALSE),"")</f>
        <v>11.540485915962934</v>
      </c>
      <c r="BA143" s="152">
        <f>_xlfn.IFNA(VLOOKUP($B143,'B-LogEmaxOverpEC50'!$A:$AL,MATCH(BA$1,'B-LogEmaxOverpEC50'!$A$1:$AL$1,0),FALSE),"")</f>
        <v>6.7227782640018523</v>
      </c>
      <c r="BB143" s="152">
        <f>_xlfn.IFNA(VLOOKUP($B143,'B-LogEmaxOverpEC50'!$A:$AL,MATCH(BB$1,'B-LogEmaxOverpEC50'!$A$1:$AL$1,0),FALSE),"")</f>
        <v>6.5252705947937581</v>
      </c>
      <c r="BC143" s="152">
        <f>_xlfn.IFNA(VLOOKUP($B143,'B-LogEmaxOverpEC50'!$A:$AL,MATCH(BC$1,'B-LogEmaxOverpEC50'!$A$1:$AL$1,0),FALSE),"")</f>
        <v>6.4999199746542411</v>
      </c>
      <c r="BD143" s="152">
        <f>_xlfn.IFNA(VLOOKUP($B143,'B-LogEmaxOverpEC50'!$A:$AL,MATCH(BD$1,'B-LogEmaxOverpEC50'!$A$1:$AL$1,0),FALSE),"")</f>
        <v>8.2315045640978575</v>
      </c>
      <c r="BE143" s="152">
        <f>_xlfn.IFNA(VLOOKUP($B143,'B-LogEmaxOverpEC50'!$A:$AL,MATCH(BE$1,'B-LogEmaxOverpEC50'!$A$1:$AL$1,0),FALSE),"")</f>
        <v>7.9382288380103967</v>
      </c>
      <c r="BF143" s="152">
        <f>_xlfn.IFNA(VLOOKUP($B143,'B-LogEmaxOverpEC50'!$A:$AL,MATCH(BF$1,'B-LogEmaxOverpEC50'!$A$1:$AL$1,0),FALSE),"")</f>
        <v>7.4612107215843038</v>
      </c>
      <c r="BG143" s="137">
        <f>_xlfn.IFNA(VLOOKUP($B143,'I-LogEmaxOverpEC50'!$A:$AR,MATCH(BG$1,'I-LogEmaxOverpEC50'!$A$1:$AR$1,0),FALSE),"")</f>
        <v>7.3928575939064256</v>
      </c>
      <c r="BH143" s="136">
        <f>_xlfn.IFNA(VLOOKUP($B143,'I-LogEmaxOverpEC50'!$A:$AR,MATCH(BH$1,'I-LogEmaxOverpEC50'!$A$1:$AR$1,0),FALSE),"")</f>
        <v>7.0363894527366249</v>
      </c>
      <c r="BI143" s="136">
        <f>_xlfn.IFNA(VLOOKUP($B143,'I-LogEmaxOverpEC50'!$A:$AR,MATCH(BI$1,'I-LogEmaxOverpEC50'!$A$1:$AR$1,0),FALSE),"")</f>
        <v>9.9735097980269565</v>
      </c>
      <c r="BJ143" s="136">
        <f>_xlfn.IFNA(VLOOKUP($B143,'I-LogEmaxOverpEC50'!$A:$AR,MATCH(BJ$1,'I-LogEmaxOverpEC50'!$A$1:$AR$1,0),FALSE),"")</f>
        <v>9.9735097980269565</v>
      </c>
      <c r="BK143" s="136">
        <f>_xlfn.IFNA(VLOOKUP($B143,'I-LogEmaxOverpEC50'!$A:$AR,MATCH(BK$1,'I-LogEmaxOverpEC50'!$A$1:$AR$1,0),FALSE),"")</f>
        <v>9.6382296266443568</v>
      </c>
      <c r="BL143" s="136">
        <f>_xlfn.IFNA(VLOOKUP($B143,'I-LogEmaxOverpEC50'!$A:$AR,MATCH(BL$1,'I-LogEmaxOverpEC50'!$A$1:$AR$1,0),FALSE),"")</f>
        <v>9.6382296266443568</v>
      </c>
      <c r="BM143" s="136">
        <f>_xlfn.IFNA(VLOOKUP($B143,'I-LogEmaxOverpEC50'!$A:$AR,MATCH(BM$1,'I-LogEmaxOverpEC50'!$A$1:$AR$1,0),FALSE),"")</f>
        <v>10.426073893912633</v>
      </c>
      <c r="BN143" s="136">
        <f>_xlfn.IFNA(VLOOKUP($B143,'I-LogEmaxOverpEC50'!$A:$AR,MATCH(BN$1,'I-LogEmaxOverpEC50'!$A$1:$AR$1,0),FALSE),"")</f>
        <v>7.9043543997642409</v>
      </c>
      <c r="BO143" s="136">
        <f>_xlfn.IFNA(VLOOKUP($B143,'I-LogEmaxOverpEC50'!$A:$AR,MATCH(BO$1,'I-LogEmaxOverpEC50'!$A$1:$AR$1,0),FALSE),"")</f>
        <v>7.9043543997642409</v>
      </c>
      <c r="BP143" s="136">
        <f>_xlfn.IFNA(VLOOKUP($B143,'I-LogEmaxOverpEC50'!$A:$AR,MATCH(BP$1,'I-LogEmaxOverpEC50'!$A$1:$AR$1,0),FALSE),"")</f>
        <v>8.0010324767783008</v>
      </c>
      <c r="BQ143" s="136">
        <f>_xlfn.IFNA(VLOOKUP($B143,'I-LogEmaxOverpEC50'!$A:$AR,MATCH(BQ$1,'I-LogEmaxOverpEC50'!$A$1:$AR$1,0),FALSE),"")</f>
        <v>8.2198892566997994</v>
      </c>
      <c r="BR143" s="136">
        <f>_xlfn.IFNA(VLOOKUP($B143,'I-LogEmaxOverpEC50'!$A:$AR,MATCH(BR$1,'I-LogEmaxOverpEC50'!$A$1:$AR$1,0),FALSE),"")</f>
        <v>8.324066749678515</v>
      </c>
      <c r="BS143" s="136">
        <f>_xlfn.IFNA(VLOOKUP($B143,'I-LogEmaxOverpEC50'!$A:$AR,MATCH(BS$1,'I-LogEmaxOverpEC50'!$A$1:$AR$1,0),FALSE),"")</f>
        <v>8.2513102126687023</v>
      </c>
    </row>
    <row r="144" spans="1:88" x14ac:dyDescent="0.2">
      <c r="A144" s="146" t="e" cm="1">
        <f t="array" ref="A144">_xlfn.IFS(SUM(F144:R144)&gt;0,1,AB144&gt;0,2,TRUE,3)</f>
        <v>#N/A</v>
      </c>
      <c r="B144" s="146" t="s">
        <v>57</v>
      </c>
      <c r="D144" s="151" t="str">
        <f>_xlfn.XLOOKUP(B144,RecNamesAll!A:A,RecNamesAll!E:E)</f>
        <v>A</v>
      </c>
      <c r="E144" s="150" t="str">
        <f>_xlfn.XLOOKUP(B144,RecNamesAll!A:A,RecNamesAll!C:C)</f>
        <v>α2B</v>
      </c>
      <c r="F144" s="160" t="e">
        <f t="shared" si="40"/>
        <v>#N/A</v>
      </c>
      <c r="G144" s="159" t="e">
        <f t="shared" si="41"/>
        <v>#N/A</v>
      </c>
      <c r="H144" s="159" t="e">
        <f t="shared" si="42"/>
        <v>#N/A</v>
      </c>
      <c r="I144" s="159" t="e">
        <f t="shared" si="43"/>
        <v>#N/A</v>
      </c>
      <c r="J144" s="159" t="e">
        <f t="shared" si="44"/>
        <v>#N/A</v>
      </c>
      <c r="K144" s="159" t="e">
        <f t="shared" si="45"/>
        <v>#N/A</v>
      </c>
      <c r="L144" s="159" t="e">
        <f t="shared" si="46"/>
        <v>#N/A</v>
      </c>
      <c r="M144" s="159" t="e">
        <f t="shared" si="47"/>
        <v>#N/A</v>
      </c>
      <c r="N144" s="159" t="e">
        <f t="shared" si="48"/>
        <v>#N/A</v>
      </c>
      <c r="O144" s="159" t="e">
        <f t="shared" si="49"/>
        <v>#N/A</v>
      </c>
      <c r="P144" s="159" t="e">
        <f t="shared" si="50"/>
        <v>#N/A</v>
      </c>
      <c r="Q144" s="159" t="e">
        <f t="shared" si="51"/>
        <v>#N/A</v>
      </c>
      <c r="R144" s="159" t="e">
        <f t="shared" si="52"/>
        <v>#N/A</v>
      </c>
      <c r="U144" s="146" t="str">
        <f t="shared" si="53"/>
        <v>A</v>
      </c>
      <c r="V144" s="145" t="str">
        <f t="shared" si="54"/>
        <v>α2B</v>
      </c>
      <c r="W144" s="157" t="e">
        <f>VLOOKUP($B144,GtP!$A:$DD,MATCH("Gs_0-2",GtP!$A$1:$DD$1,0),FALSE)</f>
        <v>#N/A</v>
      </c>
      <c r="X144" s="156" t="e">
        <f>VLOOKUP($B144,GtP!$A:$DD,MATCH("Gi/o_0-2",GtP!$A$1:$DD$1,0),FALSE)</f>
        <v>#N/A</v>
      </c>
      <c r="Y144" s="156" t="e">
        <f>VLOOKUP($B144,GtP!$A:$DD,MATCH("Gq/11_0-2",GtP!$A$1:$DD$1,0),FALSE)</f>
        <v>#N/A</v>
      </c>
      <c r="Z144" s="156" t="e">
        <f>VLOOKUP($B144,GtP!$A:$DD,MATCH("G12/13_0-2",GtP!$A$1:$DD$1,0),FALSE)</f>
        <v>#N/A</v>
      </c>
      <c r="AA144" s="155"/>
      <c r="AB144" s="143" t="e">
        <f t="shared" si="55"/>
        <v>#N/A</v>
      </c>
      <c r="AC144" s="315" t="str">
        <f t="shared" si="56"/>
        <v/>
      </c>
      <c r="AD144" s="349" t="str">
        <f t="shared" si="57"/>
        <v/>
      </c>
      <c r="AE144" s="349" t="str">
        <f t="shared" si="58"/>
        <v/>
      </c>
      <c r="AF144" s="311" t="str">
        <f t="shared" si="59"/>
        <v/>
      </c>
      <c r="AG144" s="141" t="e">
        <f>_xlfn.CONCAT(IF(AT144="","-","B"),IF(BG144="","-","I"),VLOOKUP($B144,GtP!$A:$BB,MATCH("Gs_0-1",GtP!$A$1:$BB$1,0),FALSE))</f>
        <v>#N/A</v>
      </c>
      <c r="AH144" s="140" t="e">
        <f>_xlfn.CONCAT(IF(AU144="","-","B"),IF(BH144="","-","I"),VLOOKUP($B144,GtP!$A:$BB,MATCH("Gs_0-1",GtP!$A$1:$BB$1,0),FALSE))</f>
        <v>#N/A</v>
      </c>
      <c r="AI144" s="140" t="e">
        <f>_xlfn.CONCAT(IF(AV144="","-","B"),IF(BI144="","-","I"),VLOOKUP($B144,GtP!$A:$BB,MATCH("Gi/o_0-1",GtP!$A$1:$BB$1,0),FALSE))</f>
        <v>#N/A</v>
      </c>
      <c r="AJ144" s="140" t="e">
        <f>_xlfn.CONCAT(IF(AW144="","-","B"),IF(BJ144="","-","I"),VLOOKUP($B144,GtP!$A:$BB,MATCH("Gi/o_0-1",GtP!$A$1:$BB$1,0),FALSE))</f>
        <v>#N/A</v>
      </c>
      <c r="AK144" s="140" t="e">
        <f>_xlfn.CONCAT(IF(AX144="","-","B"),IF(BK144="","-","I"),VLOOKUP($B144,GtP!$A:$BB,MATCH("Gi/o_0-1",GtP!$A$1:$BB$1,0),FALSE))</f>
        <v>#N/A</v>
      </c>
      <c r="AL144" s="140" t="e">
        <f>_xlfn.CONCAT(IF(AY144="","-","B"),IF(BL144="","-","I"),VLOOKUP($B144,GtP!$A:$BB,MATCH("Gi/o_0-1",GtP!$A$1:$BB$1,0),FALSE))</f>
        <v>#N/A</v>
      </c>
      <c r="AM144" s="140" t="e">
        <f>_xlfn.CONCAT(IF(AZ144="","-","B"),IF(BM144="","-","I"),VLOOKUP($B144,GtP!$A:$BB,MATCH("Gi/o_0-1",GtP!$A$1:$BB$1,0),FALSE))</f>
        <v>#N/A</v>
      </c>
      <c r="AN144" s="140" t="e">
        <f>_xlfn.CONCAT(IF(BA144="","-","B"),IF(BN144="","-","I"),VLOOKUP($B144,GtP!$A:$BB,MATCH("Gq/11_0-1",GtP!$A$1:$BB$1,0),FALSE))</f>
        <v>#N/A</v>
      </c>
      <c r="AO144" s="140" t="e">
        <f>_xlfn.CONCAT(IF(BB144="","-","B"),IF(BO144="","-","I"),VLOOKUP($B144,GtP!$A:$BB,MATCH("Gq/11_0-1",GtP!$A$1:$BB$1,0),FALSE))</f>
        <v>#N/A</v>
      </c>
      <c r="AP144" s="140" t="e">
        <f>_xlfn.CONCAT(IF(BC144="","-","B"),IF(BP144="","-","I"),VLOOKUP($B144,GtP!$A:$BB,MATCH("Gq/11_0-1",GtP!$A$1:$BB$1,0),FALSE))</f>
        <v>#N/A</v>
      </c>
      <c r="AQ144" s="140" t="e">
        <f>_xlfn.CONCAT(IF(BD144="","-","B"),IF(BQ144="","-","I"),VLOOKUP($B144,GtP!$A:$BB,MATCH("Gq/11_0-1",GtP!$A$1:$BB$1,0),FALSE))</f>
        <v>#N/A</v>
      </c>
      <c r="AR144" s="140" t="e">
        <f>_xlfn.CONCAT(IF(BE144="","-","B"),IF(BR144="","-","I"),VLOOKUP($B144,GtP!$A:$BB,MATCH("G12/13_0-1",GtP!$A$1:$BB$1,0),FALSE))</f>
        <v>#N/A</v>
      </c>
      <c r="AS144" s="140" t="e">
        <f>_xlfn.CONCAT(IF(BF144="","-","B"),IF(BS144="","-","I"),VLOOKUP($B144,GtP!$A:$BB,MATCH("G12/13_0-1",GtP!$A$1:$BB$1,0),FALSE))</f>
        <v>#N/A</v>
      </c>
      <c r="AT144" s="139" t="str">
        <f>_xlfn.IFNA(VLOOKUP($B144,'B-LogEmaxOverpEC50'!$A:$AL,MATCH(AT$1,'B-LogEmaxOverpEC50'!$A$1:$AL$1,0),FALSE),"")</f>
        <v/>
      </c>
      <c r="AU144" s="136" t="str">
        <f>_xlfn.IFNA(VLOOKUP($B144,'B-LogEmaxOverpEC50'!$A:$AL,MATCH(AU$1,'B-LogEmaxOverpEC50'!$A$1:$AL$1,0),FALSE),"")</f>
        <v/>
      </c>
      <c r="AV144" s="152">
        <f>_xlfn.IFNA(VLOOKUP($B144,'B-LogEmaxOverpEC50'!$A:$AL,MATCH(AV$1,'B-LogEmaxOverpEC50'!$A$1:$AL$1,0),FALSE),"")</f>
        <v>9.4987500072242206</v>
      </c>
      <c r="AW144" s="152">
        <f>_xlfn.IFNA(VLOOKUP($B144,'B-LogEmaxOverpEC50'!$A:$AL,MATCH(AW$1,'B-LogEmaxOverpEC50'!$A$1:$AL$1,0),FALSE),"")</f>
        <v>9.2766725418695106</v>
      </c>
      <c r="AX144" s="152">
        <f>_xlfn.IFNA(VLOOKUP($B144,'B-LogEmaxOverpEC50'!$A:$AL,MATCH(AX$1,'B-LogEmaxOverpEC50'!$A$1:$AL$1,0),FALSE),"")</f>
        <v>9.9962104434506287</v>
      </c>
      <c r="AY144" s="152">
        <f>_xlfn.IFNA(VLOOKUP($B144,'B-LogEmaxOverpEC50'!$A:$AL,MATCH(AY$1,'B-LogEmaxOverpEC50'!$A$1:$AL$1,0),FALSE),"")</f>
        <v>10.413251012710115</v>
      </c>
      <c r="AZ144" s="152">
        <f>_xlfn.IFNA(VLOOKUP($B144,'B-LogEmaxOverpEC50'!$A:$AL,MATCH(AZ$1,'B-LogEmaxOverpEC50'!$A$1:$AL$1,0),FALSE),"")</f>
        <v>10.61892105990742</v>
      </c>
      <c r="BA144" s="152" t="str">
        <f>_xlfn.IFNA(VLOOKUP($B144,'B-LogEmaxOverpEC50'!$A:$AL,MATCH(BA$1,'B-LogEmaxOverpEC50'!$A$1:$AL$1,0),FALSE),"")</f>
        <v/>
      </c>
      <c r="BB144" s="152" t="str">
        <f>_xlfn.IFNA(VLOOKUP($B144,'B-LogEmaxOverpEC50'!$A:$AL,MATCH(BB$1,'B-LogEmaxOverpEC50'!$A$1:$AL$1,0),FALSE),"")</f>
        <v/>
      </c>
      <c r="BC144" s="152" t="str">
        <f>_xlfn.IFNA(VLOOKUP($B144,'B-LogEmaxOverpEC50'!$A:$AL,MATCH(BC$1,'B-LogEmaxOverpEC50'!$A$1:$AL$1,0),FALSE),"")</f>
        <v/>
      </c>
      <c r="BD144" s="152">
        <f>_xlfn.IFNA(VLOOKUP($B144,'B-LogEmaxOverpEC50'!$A:$AL,MATCH(BD$1,'B-LogEmaxOverpEC50'!$A$1:$AL$1,0),FALSE),"")</f>
        <v>7.9364395074453622</v>
      </c>
      <c r="BE144" s="152" t="str">
        <f>_xlfn.IFNA(VLOOKUP($B144,'B-LogEmaxOverpEC50'!$A:$AL,MATCH(BE$1,'B-LogEmaxOverpEC50'!$A$1:$AL$1,0),FALSE),"")</f>
        <v/>
      </c>
      <c r="BF144" s="152" t="str">
        <f>_xlfn.IFNA(VLOOKUP($B144,'B-LogEmaxOverpEC50'!$A:$AL,MATCH(BF$1,'B-LogEmaxOverpEC50'!$A$1:$AL$1,0),FALSE),"")</f>
        <v/>
      </c>
      <c r="BG144" s="137">
        <f>_xlfn.IFNA(VLOOKUP($B144,'I-LogEmaxOverpEC50'!$A:$AR,MATCH(BG$1,'I-LogEmaxOverpEC50'!$A$1:$AR$1,0),FALSE),"")</f>
        <v>8.316880869366269</v>
      </c>
      <c r="BH144" s="136">
        <f>_xlfn.IFNA(VLOOKUP($B144,'I-LogEmaxOverpEC50'!$A:$AR,MATCH(BH$1,'I-LogEmaxOverpEC50'!$A$1:$AR$1,0),FALSE),"")</f>
        <v>7.9758829145951422</v>
      </c>
      <c r="BI144" s="136">
        <f>_xlfn.IFNA(VLOOKUP($B144,'I-LogEmaxOverpEC50'!$A:$AR,MATCH(BI$1,'I-LogEmaxOverpEC50'!$A$1:$AR$1,0),FALSE),"")</f>
        <v>10.004001256743285</v>
      </c>
      <c r="BJ144" s="136">
        <f>_xlfn.IFNA(VLOOKUP($B144,'I-LogEmaxOverpEC50'!$A:$AR,MATCH(BJ$1,'I-LogEmaxOverpEC50'!$A$1:$AR$1,0),FALSE),"")</f>
        <v>10.004001256743285</v>
      </c>
      <c r="BK144" s="136">
        <f>_xlfn.IFNA(VLOOKUP($B144,'I-LogEmaxOverpEC50'!$A:$AR,MATCH(BK$1,'I-LogEmaxOverpEC50'!$A$1:$AR$1,0),FALSE),"")</f>
        <v>9.9807189335005777</v>
      </c>
      <c r="BL144" s="136">
        <f>_xlfn.IFNA(VLOOKUP($B144,'I-LogEmaxOverpEC50'!$A:$AR,MATCH(BL$1,'I-LogEmaxOverpEC50'!$A$1:$AR$1,0),FALSE),"")</f>
        <v>9.9807189335005777</v>
      </c>
      <c r="BM144" s="136">
        <f>_xlfn.IFNA(VLOOKUP($B144,'I-LogEmaxOverpEC50'!$A:$AR,MATCH(BM$1,'I-LogEmaxOverpEC50'!$A$1:$AR$1,0),FALSE),"")</f>
        <v>9.8659962709071571</v>
      </c>
      <c r="BN144" s="136">
        <f>_xlfn.IFNA(VLOOKUP($B144,'I-LogEmaxOverpEC50'!$A:$AR,MATCH(BN$1,'I-LogEmaxOverpEC50'!$A$1:$AR$1,0),FALSE),"")</f>
        <v>8.5924267872751248</v>
      </c>
      <c r="BO144" s="136">
        <f>_xlfn.IFNA(VLOOKUP($B144,'I-LogEmaxOverpEC50'!$A:$AR,MATCH(BO$1,'I-LogEmaxOverpEC50'!$A$1:$AR$1,0),FALSE),"")</f>
        <v>8.5924267872751248</v>
      </c>
      <c r="BP144" s="136">
        <f>_xlfn.IFNA(VLOOKUP($B144,'I-LogEmaxOverpEC50'!$A:$AR,MATCH(BP$1,'I-LogEmaxOverpEC50'!$A$1:$AR$1,0),FALSE),"")</f>
        <v>9.0480060221481118</v>
      </c>
      <c r="BQ144" s="136">
        <f>_xlfn.IFNA(VLOOKUP($B144,'I-LogEmaxOverpEC50'!$A:$AR,MATCH(BQ$1,'I-LogEmaxOverpEC50'!$A$1:$AR$1,0),FALSE),"")</f>
        <v>8.2623818670053932</v>
      </c>
      <c r="BR144" s="136">
        <f>_xlfn.IFNA(VLOOKUP($B144,'I-LogEmaxOverpEC50'!$A:$AR,MATCH(BR$1,'I-LogEmaxOverpEC50'!$A$1:$AR$1,0),FALSE),"")</f>
        <v>9.5084799065621155</v>
      </c>
      <c r="BS144" s="136">
        <f>_xlfn.IFNA(VLOOKUP($B144,'I-LogEmaxOverpEC50'!$A:$AR,MATCH(BS$1,'I-LogEmaxOverpEC50'!$A$1:$AR$1,0),FALSE),"")</f>
        <v>9.0534793840315402</v>
      </c>
    </row>
    <row r="145" spans="1:71" x14ac:dyDescent="0.2">
      <c r="A145" s="146" t="e" cm="1">
        <f t="array" ref="A145">_xlfn.IFS(SUM(F145:R145)&gt;0,1,AB145&gt;0,2,TRUE,3)</f>
        <v>#N/A</v>
      </c>
      <c r="B145" s="146" t="s">
        <v>58</v>
      </c>
      <c r="D145" s="151" t="str">
        <f>_xlfn.XLOOKUP(B145,RecNamesAll!A:A,RecNamesAll!E:E)</f>
        <v>A</v>
      </c>
      <c r="E145" s="150" t="str">
        <f>_xlfn.XLOOKUP(B145,RecNamesAll!A:A,RecNamesAll!C:C)</f>
        <v>α2C</v>
      </c>
      <c r="F145" s="160" t="e">
        <f t="shared" si="40"/>
        <v>#N/A</v>
      </c>
      <c r="G145" s="159" t="e">
        <f t="shared" si="41"/>
        <v>#N/A</v>
      </c>
      <c r="H145" s="159" t="e">
        <f t="shared" si="42"/>
        <v>#N/A</v>
      </c>
      <c r="I145" s="159" t="e">
        <f t="shared" si="43"/>
        <v>#N/A</v>
      </c>
      <c r="J145" s="159" t="e">
        <f t="shared" si="44"/>
        <v>#N/A</v>
      </c>
      <c r="K145" s="159" t="e">
        <f t="shared" si="45"/>
        <v>#N/A</v>
      </c>
      <c r="L145" s="159" t="e">
        <f t="shared" si="46"/>
        <v>#N/A</v>
      </c>
      <c r="M145" s="159" t="e">
        <f t="shared" si="47"/>
        <v>#N/A</v>
      </c>
      <c r="N145" s="159" t="e">
        <f t="shared" si="48"/>
        <v>#N/A</v>
      </c>
      <c r="O145" s="159" t="e">
        <f t="shared" si="49"/>
        <v>#N/A</v>
      </c>
      <c r="P145" s="159" t="e">
        <f t="shared" si="50"/>
        <v>#N/A</v>
      </c>
      <c r="Q145" s="159" t="e">
        <f t="shared" si="51"/>
        <v>#N/A</v>
      </c>
      <c r="R145" s="159" t="e">
        <f t="shared" si="52"/>
        <v>#N/A</v>
      </c>
      <c r="U145" s="146" t="str">
        <f t="shared" si="53"/>
        <v>A</v>
      </c>
      <c r="V145" s="145" t="str">
        <f t="shared" si="54"/>
        <v>α2C</v>
      </c>
      <c r="W145" s="157" t="e">
        <f>VLOOKUP($B145,GtP!$A:$DD,MATCH("Gs_0-2",GtP!$A$1:$DD$1,0),FALSE)</f>
        <v>#N/A</v>
      </c>
      <c r="X145" s="156" t="e">
        <f>VLOOKUP($B145,GtP!$A:$DD,MATCH("Gi/o_0-2",GtP!$A$1:$DD$1,0),FALSE)</f>
        <v>#N/A</v>
      </c>
      <c r="Y145" s="156" t="e">
        <f>VLOOKUP($B145,GtP!$A:$DD,MATCH("Gq/11_0-2",GtP!$A$1:$DD$1,0),FALSE)</f>
        <v>#N/A</v>
      </c>
      <c r="Z145" s="156" t="e">
        <f>VLOOKUP($B145,GtP!$A:$DD,MATCH("G12/13_0-2",GtP!$A$1:$DD$1,0),FALSE)</f>
        <v>#N/A</v>
      </c>
      <c r="AA145" s="155"/>
      <c r="AB145" s="143" t="e">
        <f t="shared" si="55"/>
        <v>#N/A</v>
      </c>
      <c r="AC145" s="315" t="str">
        <f t="shared" si="56"/>
        <v/>
      </c>
      <c r="AD145" s="349" t="str">
        <f t="shared" si="57"/>
        <v/>
      </c>
      <c r="AE145" s="349" t="str">
        <f t="shared" si="58"/>
        <v/>
      </c>
      <c r="AF145" s="311" t="str">
        <f t="shared" si="59"/>
        <v/>
      </c>
      <c r="AG145" s="141" t="e">
        <f>_xlfn.CONCAT(IF(AT145="","-","B"),IF(BG145="","-","I"),VLOOKUP($B145,GtP!$A:$BB,MATCH("Gs_0-1",GtP!$A$1:$BB$1,0),FALSE))</f>
        <v>#N/A</v>
      </c>
      <c r="AH145" s="140" t="e">
        <f>_xlfn.CONCAT(IF(AU145="","-","B"),IF(BH145="","-","I"),VLOOKUP($B145,GtP!$A:$BB,MATCH("Gs_0-1",GtP!$A$1:$BB$1,0),FALSE))</f>
        <v>#N/A</v>
      </c>
      <c r="AI145" s="140" t="e">
        <f>_xlfn.CONCAT(IF(AV145="","-","B"),IF(BI145="","-","I"),VLOOKUP($B145,GtP!$A:$BB,MATCH("Gi/o_0-1",GtP!$A$1:$BB$1,0),FALSE))</f>
        <v>#N/A</v>
      </c>
      <c r="AJ145" s="140" t="e">
        <f>_xlfn.CONCAT(IF(AW145="","-","B"),IF(BJ145="","-","I"),VLOOKUP($B145,GtP!$A:$BB,MATCH("Gi/o_0-1",GtP!$A$1:$BB$1,0),FALSE))</f>
        <v>#N/A</v>
      </c>
      <c r="AK145" s="140" t="e">
        <f>_xlfn.CONCAT(IF(AX145="","-","B"),IF(BK145="","-","I"),VLOOKUP($B145,GtP!$A:$BB,MATCH("Gi/o_0-1",GtP!$A$1:$BB$1,0),FALSE))</f>
        <v>#N/A</v>
      </c>
      <c r="AL145" s="140" t="e">
        <f>_xlfn.CONCAT(IF(AY145="","-","B"),IF(BL145="","-","I"),VLOOKUP($B145,GtP!$A:$BB,MATCH("Gi/o_0-1",GtP!$A$1:$BB$1,0),FALSE))</f>
        <v>#N/A</v>
      </c>
      <c r="AM145" s="140" t="e">
        <f>_xlfn.CONCAT(IF(AZ145="","-","B"),IF(BM145="","-","I"),VLOOKUP($B145,GtP!$A:$BB,MATCH("Gi/o_0-1",GtP!$A$1:$BB$1,0),FALSE))</f>
        <v>#N/A</v>
      </c>
      <c r="AN145" s="140" t="e">
        <f>_xlfn.CONCAT(IF(BA145="","-","B"),IF(BN145="","-","I"),VLOOKUP($B145,GtP!$A:$BB,MATCH("Gq/11_0-1",GtP!$A$1:$BB$1,0),FALSE))</f>
        <v>#N/A</v>
      </c>
      <c r="AO145" s="140" t="e">
        <f>_xlfn.CONCAT(IF(BB145="","-","B"),IF(BO145="","-","I"),VLOOKUP($B145,GtP!$A:$BB,MATCH("Gq/11_0-1",GtP!$A$1:$BB$1,0),FALSE))</f>
        <v>#N/A</v>
      </c>
      <c r="AP145" s="140" t="e">
        <f>_xlfn.CONCAT(IF(BC145="","-","B"),IF(BP145="","-","I"),VLOOKUP($B145,GtP!$A:$BB,MATCH("Gq/11_0-1",GtP!$A$1:$BB$1,0),FALSE))</f>
        <v>#N/A</v>
      </c>
      <c r="AQ145" s="140" t="e">
        <f>_xlfn.CONCAT(IF(BD145="","-","B"),IF(BQ145="","-","I"),VLOOKUP($B145,GtP!$A:$BB,MATCH("Gq/11_0-1",GtP!$A$1:$BB$1,0),FALSE))</f>
        <v>#N/A</v>
      </c>
      <c r="AR145" s="140" t="e">
        <f>_xlfn.CONCAT(IF(BE145="","-","B"),IF(BR145="","-","I"),VLOOKUP($B145,GtP!$A:$BB,MATCH("G12/13_0-1",GtP!$A$1:$BB$1,0),FALSE))</f>
        <v>#N/A</v>
      </c>
      <c r="AS145" s="140" t="e">
        <f>_xlfn.CONCAT(IF(BF145="","-","B"),IF(BS145="","-","I"),VLOOKUP($B145,GtP!$A:$BB,MATCH("G12/13_0-1",GtP!$A$1:$BB$1,0),FALSE))</f>
        <v>#N/A</v>
      </c>
      <c r="AT145" s="139" t="str">
        <f>_xlfn.IFNA(VLOOKUP($B145,'B-LogEmaxOverpEC50'!$A:$AL,MATCH(AT$1,'B-LogEmaxOverpEC50'!$A$1:$AL$1,0),FALSE),"")</f>
        <v/>
      </c>
      <c r="AU145" s="136" t="str">
        <f>_xlfn.IFNA(VLOOKUP($B145,'B-LogEmaxOverpEC50'!$A:$AL,MATCH(AU$1,'B-LogEmaxOverpEC50'!$A$1:$AL$1,0),FALSE),"")</f>
        <v/>
      </c>
      <c r="AV145" s="152">
        <f>_xlfn.IFNA(VLOOKUP($B145,'B-LogEmaxOverpEC50'!$A:$AL,MATCH(AV$1,'B-LogEmaxOverpEC50'!$A$1:$AL$1,0),FALSE),"")</f>
        <v>10.511639354960652</v>
      </c>
      <c r="AW145" s="152">
        <f>_xlfn.IFNA(VLOOKUP($B145,'B-LogEmaxOverpEC50'!$A:$AL,MATCH(AW$1,'B-LogEmaxOverpEC50'!$A$1:$AL$1,0),FALSE),"")</f>
        <v>10.510080988802205</v>
      </c>
      <c r="AX145" s="152">
        <f>_xlfn.IFNA(VLOOKUP($B145,'B-LogEmaxOverpEC50'!$A:$AL,MATCH(AX$1,'B-LogEmaxOverpEC50'!$A$1:$AL$1,0),FALSE),"")</f>
        <v>11.272438172206048</v>
      </c>
      <c r="AY145" s="152">
        <f>_xlfn.IFNA(VLOOKUP($B145,'B-LogEmaxOverpEC50'!$A:$AL,MATCH(AY$1,'B-LogEmaxOverpEC50'!$A$1:$AL$1,0),FALSE),"")</f>
        <v>11.622390100443036</v>
      </c>
      <c r="AZ145" s="152">
        <f>_xlfn.IFNA(VLOOKUP($B145,'B-LogEmaxOverpEC50'!$A:$AL,MATCH(AZ$1,'B-LogEmaxOverpEC50'!$A$1:$AL$1,0),FALSE),"")</f>
        <v>11.928518840231423</v>
      </c>
      <c r="BA145" s="152" t="str">
        <f>_xlfn.IFNA(VLOOKUP($B145,'B-LogEmaxOverpEC50'!$A:$AL,MATCH(BA$1,'B-LogEmaxOverpEC50'!$A$1:$AL$1,0),FALSE),"")</f>
        <v/>
      </c>
      <c r="BB145" s="152" t="str">
        <f>_xlfn.IFNA(VLOOKUP($B145,'B-LogEmaxOverpEC50'!$A:$AL,MATCH(BB$1,'B-LogEmaxOverpEC50'!$A$1:$AL$1,0),FALSE),"")</f>
        <v/>
      </c>
      <c r="BC145" s="152" t="str">
        <f>_xlfn.IFNA(VLOOKUP($B145,'B-LogEmaxOverpEC50'!$A:$AL,MATCH(BC$1,'B-LogEmaxOverpEC50'!$A$1:$AL$1,0),FALSE),"")</f>
        <v/>
      </c>
      <c r="BD145" s="152">
        <f>_xlfn.IFNA(VLOOKUP($B145,'B-LogEmaxOverpEC50'!$A:$AL,MATCH(BD$1,'B-LogEmaxOverpEC50'!$A$1:$AL$1,0),FALSE),"")</f>
        <v>7.244112877137117</v>
      </c>
      <c r="BE145" s="152" t="str">
        <f>_xlfn.IFNA(VLOOKUP($B145,'B-LogEmaxOverpEC50'!$A:$AL,MATCH(BE$1,'B-LogEmaxOverpEC50'!$A$1:$AL$1,0),FALSE),"")</f>
        <v/>
      </c>
      <c r="BF145" s="152">
        <f>_xlfn.IFNA(VLOOKUP($B145,'B-LogEmaxOverpEC50'!$A:$AL,MATCH(BF$1,'B-LogEmaxOverpEC50'!$A$1:$AL$1,0),FALSE),"")</f>
        <v>7.2704018644396156</v>
      </c>
      <c r="BG145" s="137" t="str">
        <f>_xlfn.IFNA(VLOOKUP($B145,'I-LogEmaxOverpEC50'!$A:$AR,MATCH(BG$1,'I-LogEmaxOverpEC50'!$A$1:$AR$1,0),FALSE),"")</f>
        <v/>
      </c>
      <c r="BH145" s="136" t="str">
        <f>_xlfn.IFNA(VLOOKUP($B145,'I-LogEmaxOverpEC50'!$A:$AR,MATCH(BH$1,'I-LogEmaxOverpEC50'!$A$1:$AR$1,0),FALSE),"")</f>
        <v/>
      </c>
      <c r="BI145" s="136">
        <f>_xlfn.IFNA(VLOOKUP($B145,'I-LogEmaxOverpEC50'!$A:$AR,MATCH(BI$1,'I-LogEmaxOverpEC50'!$A$1:$AR$1,0),FALSE),"")</f>
        <v>8.9113543169145686</v>
      </c>
      <c r="BJ145" s="136">
        <f>_xlfn.IFNA(VLOOKUP($B145,'I-LogEmaxOverpEC50'!$A:$AR,MATCH(BJ$1,'I-LogEmaxOverpEC50'!$A$1:$AR$1,0),FALSE),"")</f>
        <v>8.9113543169145686</v>
      </c>
      <c r="BK145" s="136">
        <f>_xlfn.IFNA(VLOOKUP($B145,'I-LogEmaxOverpEC50'!$A:$AR,MATCH(BK$1,'I-LogEmaxOverpEC50'!$A$1:$AR$1,0),FALSE),"")</f>
        <v>8.4727180595100204</v>
      </c>
      <c r="BL145" s="136">
        <f>_xlfn.IFNA(VLOOKUP($B145,'I-LogEmaxOverpEC50'!$A:$AR,MATCH(BL$1,'I-LogEmaxOverpEC50'!$A$1:$AR$1,0),FALSE),"")</f>
        <v>8.4727180595100204</v>
      </c>
      <c r="BM145" s="136">
        <f>_xlfn.IFNA(VLOOKUP($B145,'I-LogEmaxOverpEC50'!$A:$AR,MATCH(BM$1,'I-LogEmaxOverpEC50'!$A$1:$AR$1,0),FALSE),"")</f>
        <v>9.3303156989555163</v>
      </c>
      <c r="BN145" s="136" t="str">
        <f>_xlfn.IFNA(VLOOKUP($B145,'I-LogEmaxOverpEC50'!$A:$AR,MATCH(BN$1,'I-LogEmaxOverpEC50'!$A$1:$AR$1,0),FALSE),"")</f>
        <v/>
      </c>
      <c r="BO145" s="136" t="str">
        <f>_xlfn.IFNA(VLOOKUP($B145,'I-LogEmaxOverpEC50'!$A:$AR,MATCH(BO$1,'I-LogEmaxOverpEC50'!$A$1:$AR$1,0),FALSE),"")</f>
        <v/>
      </c>
      <c r="BP145" s="136">
        <f>_xlfn.IFNA(VLOOKUP($B145,'I-LogEmaxOverpEC50'!$A:$AR,MATCH(BP$1,'I-LogEmaxOverpEC50'!$A$1:$AR$1,0),FALSE),"")</f>
        <v>7.7250637445060191</v>
      </c>
      <c r="BQ145" s="136" t="str">
        <f>_xlfn.IFNA(VLOOKUP($B145,'I-LogEmaxOverpEC50'!$A:$AR,MATCH(BQ$1,'I-LogEmaxOverpEC50'!$A$1:$AR$1,0),FALSE),"")</f>
        <v/>
      </c>
      <c r="BR145" s="136" t="str">
        <f>_xlfn.IFNA(VLOOKUP($B145,'I-LogEmaxOverpEC50'!$A:$AR,MATCH(BR$1,'I-LogEmaxOverpEC50'!$A$1:$AR$1,0),FALSE),"")</f>
        <v/>
      </c>
      <c r="BS145" s="136" t="str">
        <f>_xlfn.IFNA(VLOOKUP($B145,'I-LogEmaxOverpEC50'!$A:$AR,MATCH(BS$1,'I-LogEmaxOverpEC50'!$A$1:$AR$1,0),FALSE),"")</f>
        <v/>
      </c>
    </row>
    <row r="146" spans="1:71" x14ac:dyDescent="0.2">
      <c r="A146" s="146" t="e" cm="1">
        <f t="array" ref="A146">_xlfn.IFS(SUM(F146:R146)&gt;0,1,AB146&gt;0,2,TRUE,3)</f>
        <v>#N/A</v>
      </c>
      <c r="B146" s="146" t="s">
        <v>59</v>
      </c>
      <c r="D146" s="151" t="str">
        <f>_xlfn.XLOOKUP(B146,RecNamesAll!A:A,RecNamesAll!E:E)</f>
        <v>A</v>
      </c>
      <c r="E146" s="150" t="str">
        <f>_xlfn.XLOOKUP(B146,RecNamesAll!A:A,RecNamesAll!C:C)</f>
        <v>β1</v>
      </c>
      <c r="F146" s="160" t="e">
        <f t="shared" si="40"/>
        <v>#N/A</v>
      </c>
      <c r="G146" s="159" t="e">
        <f t="shared" si="41"/>
        <v>#N/A</v>
      </c>
      <c r="H146" s="159" t="e">
        <f t="shared" si="42"/>
        <v>#N/A</v>
      </c>
      <c r="I146" s="159" t="e">
        <f t="shared" si="43"/>
        <v>#N/A</v>
      </c>
      <c r="J146" s="159" t="e">
        <f t="shared" si="44"/>
        <v>#N/A</v>
      </c>
      <c r="K146" s="159" t="e">
        <f t="shared" si="45"/>
        <v>#N/A</v>
      </c>
      <c r="L146" s="159" t="e">
        <f t="shared" si="46"/>
        <v>#N/A</v>
      </c>
      <c r="M146" s="159" t="e">
        <f t="shared" si="47"/>
        <v>#N/A</v>
      </c>
      <c r="N146" s="159" t="e">
        <f t="shared" si="48"/>
        <v>#N/A</v>
      </c>
      <c r="O146" s="159" t="e">
        <f t="shared" si="49"/>
        <v>#N/A</v>
      </c>
      <c r="P146" s="159" t="e">
        <f t="shared" si="50"/>
        <v>#N/A</v>
      </c>
      <c r="Q146" s="159" t="e">
        <f t="shared" si="51"/>
        <v>#N/A</v>
      </c>
      <c r="R146" s="159" t="e">
        <f t="shared" si="52"/>
        <v>#N/A</v>
      </c>
      <c r="U146" s="146" t="str">
        <f t="shared" si="53"/>
        <v>A</v>
      </c>
      <c r="V146" s="145" t="str">
        <f t="shared" si="54"/>
        <v>β1</v>
      </c>
      <c r="W146" s="157" t="e">
        <f>VLOOKUP($B146,GtP!$A:$DD,MATCH("Gs_0-2",GtP!$A$1:$DD$1,0),FALSE)</f>
        <v>#N/A</v>
      </c>
      <c r="X146" s="156" t="e">
        <f>VLOOKUP($B146,GtP!$A:$DD,MATCH("Gi/o_0-2",GtP!$A$1:$DD$1,0),FALSE)</f>
        <v>#N/A</v>
      </c>
      <c r="Y146" s="156" t="e">
        <f>VLOOKUP($B146,GtP!$A:$DD,MATCH("Gq/11_0-2",GtP!$A$1:$DD$1,0),FALSE)</f>
        <v>#N/A</v>
      </c>
      <c r="Z146" s="156" t="e">
        <f>VLOOKUP($B146,GtP!$A:$DD,MATCH("G12/13_0-2",GtP!$A$1:$DD$1,0),FALSE)</f>
        <v>#N/A</v>
      </c>
      <c r="AA146" s="155"/>
      <c r="AB146" s="143" t="e">
        <f t="shared" si="55"/>
        <v>#N/A</v>
      </c>
      <c r="AC146" s="315" t="str">
        <f t="shared" si="56"/>
        <v/>
      </c>
      <c r="AD146" s="349" t="str">
        <f t="shared" si="57"/>
        <v/>
      </c>
      <c r="AE146" s="349" t="str">
        <f t="shared" si="58"/>
        <v/>
      </c>
      <c r="AF146" s="311" t="str">
        <f t="shared" si="59"/>
        <v/>
      </c>
      <c r="AG146" s="141" t="e">
        <f>_xlfn.CONCAT(IF(AT146="","-","B"),IF(BG146="","-","I"),VLOOKUP($B146,GtP!$A:$BB,MATCH("Gs_0-1",GtP!$A$1:$BB$1,0),FALSE))</f>
        <v>#N/A</v>
      </c>
      <c r="AH146" s="140" t="e">
        <f>_xlfn.CONCAT(IF(AU146="","-","B"),IF(BH146="","-","I"),VLOOKUP($B146,GtP!$A:$BB,MATCH("Gs_0-1",GtP!$A$1:$BB$1,0),FALSE))</f>
        <v>#N/A</v>
      </c>
      <c r="AI146" s="140" t="e">
        <f>_xlfn.CONCAT(IF(AV146="","-","B"),IF(BI146="","-","I"),VLOOKUP($B146,GtP!$A:$BB,MATCH("Gi/o_0-1",GtP!$A$1:$BB$1,0),FALSE))</f>
        <v>#N/A</v>
      </c>
      <c r="AJ146" s="140" t="e">
        <f>_xlfn.CONCAT(IF(AW146="","-","B"),IF(BJ146="","-","I"),VLOOKUP($B146,GtP!$A:$BB,MATCH("Gi/o_0-1",GtP!$A$1:$BB$1,0),FALSE))</f>
        <v>#N/A</v>
      </c>
      <c r="AK146" s="140" t="e">
        <f>_xlfn.CONCAT(IF(AX146="","-","B"),IF(BK146="","-","I"),VLOOKUP($B146,GtP!$A:$BB,MATCH("Gi/o_0-1",GtP!$A$1:$BB$1,0),FALSE))</f>
        <v>#N/A</v>
      </c>
      <c r="AL146" s="140" t="e">
        <f>_xlfn.CONCAT(IF(AY146="","-","B"),IF(BL146="","-","I"),VLOOKUP($B146,GtP!$A:$BB,MATCH("Gi/o_0-1",GtP!$A$1:$BB$1,0),FALSE))</f>
        <v>#N/A</v>
      </c>
      <c r="AM146" s="140" t="e">
        <f>_xlfn.CONCAT(IF(AZ146="","-","B"),IF(BM146="","-","I"),VLOOKUP($B146,GtP!$A:$BB,MATCH("Gi/o_0-1",GtP!$A$1:$BB$1,0),FALSE))</f>
        <v>#N/A</v>
      </c>
      <c r="AN146" s="140" t="e">
        <f>_xlfn.CONCAT(IF(BA146="","-","B"),IF(BN146="","-","I"),VLOOKUP($B146,GtP!$A:$BB,MATCH("Gq/11_0-1",GtP!$A$1:$BB$1,0),FALSE))</f>
        <v>#N/A</v>
      </c>
      <c r="AO146" s="140" t="e">
        <f>_xlfn.CONCAT(IF(BB146="","-","B"),IF(BO146="","-","I"),VLOOKUP($B146,GtP!$A:$BB,MATCH("Gq/11_0-1",GtP!$A$1:$BB$1,0),FALSE))</f>
        <v>#N/A</v>
      </c>
      <c r="AP146" s="140" t="e">
        <f>_xlfn.CONCAT(IF(BC146="","-","B"),IF(BP146="","-","I"),VLOOKUP($B146,GtP!$A:$BB,MATCH("Gq/11_0-1",GtP!$A$1:$BB$1,0),FALSE))</f>
        <v>#N/A</v>
      </c>
      <c r="AQ146" s="140" t="e">
        <f>_xlfn.CONCAT(IF(BD146="","-","B"),IF(BQ146="","-","I"),VLOOKUP($B146,GtP!$A:$BB,MATCH("Gq/11_0-1",GtP!$A$1:$BB$1,0),FALSE))</f>
        <v>#N/A</v>
      </c>
      <c r="AR146" s="140" t="e">
        <f>_xlfn.CONCAT(IF(BE146="","-","B"),IF(BR146="","-","I"),VLOOKUP($B146,GtP!$A:$BB,MATCH("G12/13_0-1",GtP!$A$1:$BB$1,0),FALSE))</f>
        <v>#N/A</v>
      </c>
      <c r="AS146" s="140" t="e">
        <f>_xlfn.CONCAT(IF(BF146="","-","B"),IF(BS146="","-","I"),VLOOKUP($B146,GtP!$A:$BB,MATCH("G12/13_0-1",GtP!$A$1:$BB$1,0),FALSE))</f>
        <v>#N/A</v>
      </c>
      <c r="AT146" s="139">
        <f>_xlfn.IFNA(VLOOKUP($B146,'B-LogEmaxOverpEC50'!$A:$AL,MATCH(AT$1,'B-LogEmaxOverpEC50'!$A$1:$AL$1,0),FALSE),"")</f>
        <v>11.629814218000634</v>
      </c>
      <c r="AU146" s="136" t="str">
        <f>_xlfn.IFNA(VLOOKUP($B146,'B-LogEmaxOverpEC50'!$A:$AL,MATCH(AU$1,'B-LogEmaxOverpEC50'!$A$1:$AL$1,0),FALSE),"")</f>
        <v/>
      </c>
      <c r="AV146" s="152" t="str">
        <f>_xlfn.IFNA(VLOOKUP($B146,'B-LogEmaxOverpEC50'!$A:$AL,MATCH(AV$1,'B-LogEmaxOverpEC50'!$A$1:$AL$1,0),FALSE),"")</f>
        <v/>
      </c>
      <c r="AW146" s="152" t="str">
        <f>_xlfn.IFNA(VLOOKUP($B146,'B-LogEmaxOverpEC50'!$A:$AL,MATCH(AW$1,'B-LogEmaxOverpEC50'!$A$1:$AL$1,0),FALSE),"")</f>
        <v/>
      </c>
      <c r="AX146" s="152">
        <f>_xlfn.IFNA(VLOOKUP($B146,'B-LogEmaxOverpEC50'!$A:$AL,MATCH(AX$1,'B-LogEmaxOverpEC50'!$A$1:$AL$1,0),FALSE),"")</f>
        <v>7.7527339752720961</v>
      </c>
      <c r="AY146" s="152">
        <f>_xlfn.IFNA(VLOOKUP($B146,'B-LogEmaxOverpEC50'!$A:$AL,MATCH(AY$1,'B-LogEmaxOverpEC50'!$A$1:$AL$1,0),FALSE),"")</f>
        <v>8.0537468975322035</v>
      </c>
      <c r="AZ146" s="152">
        <f>_xlfn.IFNA(VLOOKUP($B146,'B-LogEmaxOverpEC50'!$A:$AL,MATCH(AZ$1,'B-LogEmaxOverpEC50'!$A$1:$AL$1,0),FALSE),"")</f>
        <v>8.5488666437903333</v>
      </c>
      <c r="BA146" s="152">
        <f>_xlfn.IFNA(VLOOKUP($B146,'B-LogEmaxOverpEC50'!$A:$AL,MATCH(BA$1,'B-LogEmaxOverpEC50'!$A$1:$AL$1,0),FALSE),"")</f>
        <v>6.7691558859179528</v>
      </c>
      <c r="BB146" s="152" t="str">
        <f>_xlfn.IFNA(VLOOKUP($B146,'B-LogEmaxOverpEC50'!$A:$AL,MATCH(BB$1,'B-LogEmaxOverpEC50'!$A$1:$AL$1,0),FALSE),"")</f>
        <v/>
      </c>
      <c r="BC146" s="152">
        <f>_xlfn.IFNA(VLOOKUP($B146,'B-LogEmaxOverpEC50'!$A:$AL,MATCH(BC$1,'B-LogEmaxOverpEC50'!$A$1:$AL$1,0),FALSE),"")</f>
        <v>7.413613257399664</v>
      </c>
      <c r="BD146" s="152">
        <f>_xlfn.IFNA(VLOOKUP($B146,'B-LogEmaxOverpEC50'!$A:$AL,MATCH(BD$1,'B-LogEmaxOverpEC50'!$A$1:$AL$1,0),FALSE),"")</f>
        <v>10.199654927870771</v>
      </c>
      <c r="BE146" s="152">
        <f>_xlfn.IFNA(VLOOKUP($B146,'B-LogEmaxOverpEC50'!$A:$AL,MATCH(BE$1,'B-LogEmaxOverpEC50'!$A$1:$AL$1,0),FALSE),"")</f>
        <v>8.2879566390173185</v>
      </c>
      <c r="BF146" s="152">
        <f>_xlfn.IFNA(VLOOKUP($B146,'B-LogEmaxOverpEC50'!$A:$AL,MATCH(BF$1,'B-LogEmaxOverpEC50'!$A$1:$AL$1,0),FALSE),"")</f>
        <v>7.1782469627931089</v>
      </c>
      <c r="BG146" s="137">
        <f>_xlfn.IFNA(VLOOKUP($B146,'I-LogEmaxOverpEC50'!$A:$AR,MATCH(BG$1,'I-LogEmaxOverpEC50'!$A$1:$AR$1,0),FALSE),"")</f>
        <v>9.9207424505076141</v>
      </c>
      <c r="BH146" s="136">
        <f>_xlfn.IFNA(VLOOKUP($B146,'I-LogEmaxOverpEC50'!$A:$AR,MATCH(BH$1,'I-LogEmaxOverpEC50'!$A$1:$AR$1,0),FALSE),"")</f>
        <v>9.7220431512927927</v>
      </c>
      <c r="BI146" s="136">
        <f>_xlfn.IFNA(VLOOKUP($B146,'I-LogEmaxOverpEC50'!$A:$AR,MATCH(BI$1,'I-LogEmaxOverpEC50'!$A$1:$AR$1,0),FALSE),"")</f>
        <v>8.6387978012891153</v>
      </c>
      <c r="BJ146" s="136">
        <f>_xlfn.IFNA(VLOOKUP($B146,'I-LogEmaxOverpEC50'!$A:$AR,MATCH(BJ$1,'I-LogEmaxOverpEC50'!$A$1:$AR$1,0),FALSE),"")</f>
        <v>8.6387978012891153</v>
      </c>
      <c r="BK146" s="136">
        <f>_xlfn.IFNA(VLOOKUP($B146,'I-LogEmaxOverpEC50'!$A:$AR,MATCH(BK$1,'I-LogEmaxOverpEC50'!$A$1:$AR$1,0),FALSE),"")</f>
        <v>8.4313587345132586</v>
      </c>
      <c r="BL146" s="136">
        <f>_xlfn.IFNA(VLOOKUP($B146,'I-LogEmaxOverpEC50'!$A:$AR,MATCH(BL$1,'I-LogEmaxOverpEC50'!$A$1:$AR$1,0),FALSE),"")</f>
        <v>8.4313587345132586</v>
      </c>
      <c r="BM146" s="136">
        <f>_xlfn.IFNA(VLOOKUP($B146,'I-LogEmaxOverpEC50'!$A:$AR,MATCH(BM$1,'I-LogEmaxOverpEC50'!$A$1:$AR$1,0),FALSE),"")</f>
        <v>8.4745746647496958</v>
      </c>
      <c r="BN146" s="136">
        <f>_xlfn.IFNA(VLOOKUP($B146,'I-LogEmaxOverpEC50'!$A:$AR,MATCH(BN$1,'I-LogEmaxOverpEC50'!$A$1:$AR$1,0),FALSE),"")</f>
        <v>9.1055915599611836</v>
      </c>
      <c r="BO146" s="136">
        <f>_xlfn.IFNA(VLOOKUP($B146,'I-LogEmaxOverpEC50'!$A:$AR,MATCH(BO$1,'I-LogEmaxOverpEC50'!$A$1:$AR$1,0),FALSE),"")</f>
        <v>9.1055915599611836</v>
      </c>
      <c r="BP146" s="136">
        <f>_xlfn.IFNA(VLOOKUP($B146,'I-LogEmaxOverpEC50'!$A:$AR,MATCH(BP$1,'I-LogEmaxOverpEC50'!$A$1:$AR$1,0),FALSE),"")</f>
        <v>10.161327071637473</v>
      </c>
      <c r="BQ146" s="136" t="str">
        <f>_xlfn.IFNA(VLOOKUP($B146,'I-LogEmaxOverpEC50'!$A:$AR,MATCH(BQ$1,'I-LogEmaxOverpEC50'!$A$1:$AR$1,0),FALSE),"")</f>
        <v/>
      </c>
      <c r="BR146" s="136" t="str">
        <f>_xlfn.IFNA(VLOOKUP($B146,'I-LogEmaxOverpEC50'!$A:$AR,MATCH(BR$1,'I-LogEmaxOverpEC50'!$A$1:$AR$1,0),FALSE),"")</f>
        <v/>
      </c>
      <c r="BS146" s="136">
        <f>_xlfn.IFNA(VLOOKUP($B146,'I-LogEmaxOverpEC50'!$A:$AR,MATCH(BS$1,'I-LogEmaxOverpEC50'!$A$1:$AR$1,0),FALSE),"")</f>
        <v>8.2782411726584559</v>
      </c>
    </row>
    <row r="147" spans="1:71" x14ac:dyDescent="0.2">
      <c r="A147" s="146" t="e" cm="1">
        <f t="array" ref="A147">_xlfn.IFS(SUM(F147:R147)&gt;0,1,AB147&gt;0,2,TRUE,3)</f>
        <v>#N/A</v>
      </c>
      <c r="B147" s="146" t="s">
        <v>60</v>
      </c>
      <c r="D147" s="151" t="str">
        <f>_xlfn.XLOOKUP(B147,RecNamesAll!A:A,RecNamesAll!E:E)</f>
        <v>A</v>
      </c>
      <c r="E147" s="150" t="str">
        <f>_xlfn.XLOOKUP(B147,RecNamesAll!A:A,RecNamesAll!C:C)</f>
        <v>β2</v>
      </c>
      <c r="F147" s="160" t="e">
        <f t="shared" si="40"/>
        <v>#N/A</v>
      </c>
      <c r="G147" s="159" t="e">
        <f t="shared" si="41"/>
        <v>#N/A</v>
      </c>
      <c r="H147" s="159" t="e">
        <f t="shared" si="42"/>
        <v>#N/A</v>
      </c>
      <c r="I147" s="159" t="e">
        <f t="shared" si="43"/>
        <v>#N/A</v>
      </c>
      <c r="J147" s="159" t="e">
        <f t="shared" si="44"/>
        <v>#N/A</v>
      </c>
      <c r="K147" s="159" t="e">
        <f t="shared" si="45"/>
        <v>#N/A</v>
      </c>
      <c r="L147" s="159" t="e">
        <f t="shared" si="46"/>
        <v>#N/A</v>
      </c>
      <c r="M147" s="159" t="e">
        <f t="shared" si="47"/>
        <v>#N/A</v>
      </c>
      <c r="N147" s="159" t="e">
        <f t="shared" si="48"/>
        <v>#N/A</v>
      </c>
      <c r="O147" s="159" t="e">
        <f t="shared" si="49"/>
        <v>#N/A</v>
      </c>
      <c r="P147" s="159" t="e">
        <f t="shared" si="50"/>
        <v>#N/A</v>
      </c>
      <c r="Q147" s="159" t="e">
        <f t="shared" si="51"/>
        <v>#N/A</v>
      </c>
      <c r="R147" s="159" t="e">
        <f t="shared" si="52"/>
        <v>#N/A</v>
      </c>
      <c r="U147" s="146" t="str">
        <f t="shared" si="53"/>
        <v>A</v>
      </c>
      <c r="V147" s="145" t="str">
        <f t="shared" si="54"/>
        <v>β2</v>
      </c>
      <c r="W147" s="157" t="e">
        <f>VLOOKUP($B147,GtP!$A:$DD,MATCH("Gs_0-2",GtP!$A$1:$DD$1,0),FALSE)</f>
        <v>#N/A</v>
      </c>
      <c r="X147" s="156" t="e">
        <f>VLOOKUP($B147,GtP!$A:$DD,MATCH("Gi/o_0-2",GtP!$A$1:$DD$1,0),FALSE)</f>
        <v>#N/A</v>
      </c>
      <c r="Y147" s="156" t="e">
        <f>VLOOKUP($B147,GtP!$A:$DD,MATCH("Gq/11_0-2",GtP!$A$1:$DD$1,0),FALSE)</f>
        <v>#N/A</v>
      </c>
      <c r="Z147" s="156" t="e">
        <f>VLOOKUP($B147,GtP!$A:$DD,MATCH("G12/13_0-2",GtP!$A$1:$DD$1,0),FALSE)</f>
        <v>#N/A</v>
      </c>
      <c r="AA147" s="155"/>
      <c r="AB147" s="143" t="e">
        <f t="shared" si="55"/>
        <v>#N/A</v>
      </c>
      <c r="AC147" s="315" t="str">
        <f t="shared" si="56"/>
        <v/>
      </c>
      <c r="AD147" s="349" t="str">
        <f t="shared" si="57"/>
        <v/>
      </c>
      <c r="AE147" s="349" t="str">
        <f t="shared" si="58"/>
        <v/>
      </c>
      <c r="AF147" s="311" t="str">
        <f t="shared" si="59"/>
        <v/>
      </c>
      <c r="AG147" s="141" t="e">
        <f>_xlfn.CONCAT(IF(AT147="","-","B"),IF(BG147="","-","I"),VLOOKUP($B147,GtP!$A:$BB,MATCH("Gs_0-1",GtP!$A$1:$BB$1,0),FALSE))</f>
        <v>#N/A</v>
      </c>
      <c r="AH147" s="140" t="e">
        <f>_xlfn.CONCAT(IF(AU147="","-","B"),IF(BH147="","-","I"),VLOOKUP($B147,GtP!$A:$BB,MATCH("Gs_0-1",GtP!$A$1:$BB$1,0),FALSE))</f>
        <v>#N/A</v>
      </c>
      <c r="AI147" s="140" t="e">
        <f>_xlfn.CONCAT(IF(AV147="","-","B"),IF(BI147="","-","I"),VLOOKUP($B147,GtP!$A:$BB,MATCH("Gi/o_0-1",GtP!$A$1:$BB$1,0),FALSE))</f>
        <v>#N/A</v>
      </c>
      <c r="AJ147" s="140" t="e">
        <f>_xlfn.CONCAT(IF(AW147="","-","B"),IF(BJ147="","-","I"),VLOOKUP($B147,GtP!$A:$BB,MATCH("Gi/o_0-1",GtP!$A$1:$BB$1,0),FALSE))</f>
        <v>#N/A</v>
      </c>
      <c r="AK147" s="140" t="e">
        <f>_xlfn.CONCAT(IF(AX147="","-","B"),IF(BK147="","-","I"),VLOOKUP($B147,GtP!$A:$BB,MATCH("Gi/o_0-1",GtP!$A$1:$BB$1,0),FALSE))</f>
        <v>#N/A</v>
      </c>
      <c r="AL147" s="140" t="e">
        <f>_xlfn.CONCAT(IF(AY147="","-","B"),IF(BL147="","-","I"),VLOOKUP($B147,GtP!$A:$BB,MATCH("Gi/o_0-1",GtP!$A$1:$BB$1,0),FALSE))</f>
        <v>#N/A</v>
      </c>
      <c r="AM147" s="140" t="e">
        <f>_xlfn.CONCAT(IF(AZ147="","-","B"),IF(BM147="","-","I"),VLOOKUP($B147,GtP!$A:$BB,MATCH("Gi/o_0-1",GtP!$A$1:$BB$1,0),FALSE))</f>
        <v>#N/A</v>
      </c>
      <c r="AN147" s="140" t="e">
        <f>_xlfn.CONCAT(IF(BA147="","-","B"),IF(BN147="","-","I"),VLOOKUP($B147,GtP!$A:$BB,MATCH("Gq/11_0-1",GtP!$A$1:$BB$1,0),FALSE))</f>
        <v>#N/A</v>
      </c>
      <c r="AO147" s="140" t="e">
        <f>_xlfn.CONCAT(IF(BB147="","-","B"),IF(BO147="","-","I"),VLOOKUP($B147,GtP!$A:$BB,MATCH("Gq/11_0-1",GtP!$A$1:$BB$1,0),FALSE))</f>
        <v>#N/A</v>
      </c>
      <c r="AP147" s="140" t="e">
        <f>_xlfn.CONCAT(IF(BC147="","-","B"),IF(BP147="","-","I"),VLOOKUP($B147,GtP!$A:$BB,MATCH("Gq/11_0-1",GtP!$A$1:$BB$1,0),FALSE))</f>
        <v>#N/A</v>
      </c>
      <c r="AQ147" s="140" t="e">
        <f>_xlfn.CONCAT(IF(BD147="","-","B"),IF(BQ147="","-","I"),VLOOKUP($B147,GtP!$A:$BB,MATCH("Gq/11_0-1",GtP!$A$1:$BB$1,0),FALSE))</f>
        <v>#N/A</v>
      </c>
      <c r="AR147" s="140" t="e">
        <f>_xlfn.CONCAT(IF(BE147="","-","B"),IF(BR147="","-","I"),VLOOKUP($B147,GtP!$A:$BB,MATCH("G12/13_0-1",GtP!$A$1:$BB$1,0),FALSE))</f>
        <v>#N/A</v>
      </c>
      <c r="AS147" s="140" t="e">
        <f>_xlfn.CONCAT(IF(BF147="","-","B"),IF(BS147="","-","I"),VLOOKUP($B147,GtP!$A:$BB,MATCH("G12/13_0-1",GtP!$A$1:$BB$1,0),FALSE))</f>
        <v>#N/A</v>
      </c>
      <c r="AT147" s="139">
        <f>_xlfn.IFNA(VLOOKUP($B147,'B-LogEmaxOverpEC50'!$A:$AL,MATCH(AT$1,'B-LogEmaxOverpEC50'!$A$1:$AL$1,0),FALSE),"")</f>
        <v>10.195552723633551</v>
      </c>
      <c r="AU147" s="136" t="str">
        <f>_xlfn.IFNA(VLOOKUP($B147,'B-LogEmaxOverpEC50'!$A:$AL,MATCH(AU$1,'B-LogEmaxOverpEC50'!$A$1:$AL$1,0),FALSE),"")</f>
        <v/>
      </c>
      <c r="AV147" s="152" t="str">
        <f>_xlfn.IFNA(VLOOKUP($B147,'B-LogEmaxOverpEC50'!$A:$AL,MATCH(AV$1,'B-LogEmaxOverpEC50'!$A$1:$AL$1,0),FALSE),"")</f>
        <v/>
      </c>
      <c r="AW147" s="152" t="str">
        <f>_xlfn.IFNA(VLOOKUP($B147,'B-LogEmaxOverpEC50'!$A:$AL,MATCH(AW$1,'B-LogEmaxOverpEC50'!$A$1:$AL$1,0),FALSE),"")</f>
        <v/>
      </c>
      <c r="AX147" s="152" t="str">
        <f>_xlfn.IFNA(VLOOKUP($B147,'B-LogEmaxOverpEC50'!$A:$AL,MATCH(AX$1,'B-LogEmaxOverpEC50'!$A$1:$AL$1,0),FALSE),"")</f>
        <v/>
      </c>
      <c r="AY147" s="152" t="str">
        <f>_xlfn.IFNA(VLOOKUP($B147,'B-LogEmaxOverpEC50'!$A:$AL,MATCH(AY$1,'B-LogEmaxOverpEC50'!$A$1:$AL$1,0),FALSE),"")</f>
        <v/>
      </c>
      <c r="AZ147" s="152" t="str">
        <f>_xlfn.IFNA(VLOOKUP($B147,'B-LogEmaxOverpEC50'!$A:$AL,MATCH(AZ$1,'B-LogEmaxOverpEC50'!$A$1:$AL$1,0),FALSE),"")</f>
        <v/>
      </c>
      <c r="BA147" s="152" t="str">
        <f>_xlfn.IFNA(VLOOKUP($B147,'B-LogEmaxOverpEC50'!$A:$AL,MATCH(BA$1,'B-LogEmaxOverpEC50'!$A$1:$AL$1,0),FALSE),"")</f>
        <v/>
      </c>
      <c r="BB147" s="152" t="str">
        <f>_xlfn.IFNA(VLOOKUP($B147,'B-LogEmaxOverpEC50'!$A:$AL,MATCH(BB$1,'B-LogEmaxOverpEC50'!$A$1:$AL$1,0),FALSE),"")</f>
        <v/>
      </c>
      <c r="BC147" s="152" t="str">
        <f>_xlfn.IFNA(VLOOKUP($B147,'B-LogEmaxOverpEC50'!$A:$AL,MATCH(BC$1,'B-LogEmaxOverpEC50'!$A$1:$AL$1,0),FALSE),"")</f>
        <v/>
      </c>
      <c r="BD147" s="152">
        <f>_xlfn.IFNA(VLOOKUP($B147,'B-LogEmaxOverpEC50'!$A:$AL,MATCH(BD$1,'B-LogEmaxOverpEC50'!$A$1:$AL$1,0),FALSE),"")</f>
        <v>8.3077441747381382</v>
      </c>
      <c r="BE147" s="152" t="str">
        <f>_xlfn.IFNA(VLOOKUP($B147,'B-LogEmaxOverpEC50'!$A:$AL,MATCH(BE$1,'B-LogEmaxOverpEC50'!$A$1:$AL$1,0),FALSE),"")</f>
        <v/>
      </c>
      <c r="BF147" s="152" t="str">
        <f>_xlfn.IFNA(VLOOKUP($B147,'B-LogEmaxOverpEC50'!$A:$AL,MATCH(BF$1,'B-LogEmaxOverpEC50'!$A$1:$AL$1,0),FALSE),"")</f>
        <v/>
      </c>
      <c r="BG147" s="137">
        <f>_xlfn.IFNA(VLOOKUP($B147,'I-LogEmaxOverpEC50'!$A:$AR,MATCH(BG$1,'I-LogEmaxOverpEC50'!$A$1:$AR$1,0),FALSE),"")</f>
        <v>8.9368521900322495</v>
      </c>
      <c r="BH147" s="136">
        <f>_xlfn.IFNA(VLOOKUP($B147,'I-LogEmaxOverpEC50'!$A:$AR,MATCH(BH$1,'I-LogEmaxOverpEC50'!$A$1:$AR$1,0),FALSE),"")</f>
        <v>8.7365350590817883</v>
      </c>
      <c r="BI147" s="136" t="str">
        <f>_xlfn.IFNA(VLOOKUP($B147,'I-LogEmaxOverpEC50'!$A:$AR,MATCH(BI$1,'I-LogEmaxOverpEC50'!$A$1:$AR$1,0),FALSE),"")</f>
        <v/>
      </c>
      <c r="BJ147" s="136" t="str">
        <f>_xlfn.IFNA(VLOOKUP($B147,'I-LogEmaxOverpEC50'!$A:$AR,MATCH(BJ$1,'I-LogEmaxOverpEC50'!$A$1:$AR$1,0),FALSE),"")</f>
        <v/>
      </c>
      <c r="BK147" s="136" t="str">
        <f>_xlfn.IFNA(VLOOKUP($B147,'I-LogEmaxOverpEC50'!$A:$AR,MATCH(BK$1,'I-LogEmaxOverpEC50'!$A$1:$AR$1,0),FALSE),"")</f>
        <v/>
      </c>
      <c r="BL147" s="136" t="str">
        <f>_xlfn.IFNA(VLOOKUP($B147,'I-LogEmaxOverpEC50'!$A:$AR,MATCH(BL$1,'I-LogEmaxOverpEC50'!$A$1:$AR$1,0),FALSE),"")</f>
        <v/>
      </c>
      <c r="BM147" s="136" t="str">
        <f>_xlfn.IFNA(VLOOKUP($B147,'I-LogEmaxOverpEC50'!$A:$AR,MATCH(BM$1,'I-LogEmaxOverpEC50'!$A$1:$AR$1,0),FALSE),"")</f>
        <v/>
      </c>
      <c r="BN147" s="136" t="str">
        <f>_xlfn.IFNA(VLOOKUP($B147,'I-LogEmaxOverpEC50'!$A:$AR,MATCH(BN$1,'I-LogEmaxOverpEC50'!$A$1:$AR$1,0),FALSE),"")</f>
        <v/>
      </c>
      <c r="BO147" s="136" t="str">
        <f>_xlfn.IFNA(VLOOKUP($B147,'I-LogEmaxOverpEC50'!$A:$AR,MATCH(BO$1,'I-LogEmaxOverpEC50'!$A$1:$AR$1,0),FALSE),"")</f>
        <v/>
      </c>
      <c r="BP147" s="136">
        <f>_xlfn.IFNA(VLOOKUP($B147,'I-LogEmaxOverpEC50'!$A:$AR,MATCH(BP$1,'I-LogEmaxOverpEC50'!$A$1:$AR$1,0),FALSE),"")</f>
        <v>9.0577312480747505</v>
      </c>
      <c r="BQ147" s="136" t="str">
        <f>_xlfn.IFNA(VLOOKUP($B147,'I-LogEmaxOverpEC50'!$A:$AR,MATCH(BQ$1,'I-LogEmaxOverpEC50'!$A$1:$AR$1,0),FALSE),"")</f>
        <v/>
      </c>
      <c r="BR147" s="136" t="str">
        <f>_xlfn.IFNA(VLOOKUP($B147,'I-LogEmaxOverpEC50'!$A:$AR,MATCH(BR$1,'I-LogEmaxOverpEC50'!$A$1:$AR$1,0),FALSE),"")</f>
        <v/>
      </c>
      <c r="BS147" s="136" t="str">
        <f>_xlfn.IFNA(VLOOKUP($B147,'I-LogEmaxOverpEC50'!$A:$AR,MATCH(BS$1,'I-LogEmaxOverpEC50'!$A$1:$AR$1,0),FALSE),"")</f>
        <v/>
      </c>
    </row>
    <row r="148" spans="1:71" x14ac:dyDescent="0.2">
      <c r="A148" s="146" cm="1">
        <f t="array" ref="A148">_xlfn.IFS(SUM(F148:R148)&gt;0,1,AB148&gt;0,2,TRUE,3)</f>
        <v>1</v>
      </c>
      <c r="B148" s="146" t="s">
        <v>61</v>
      </c>
      <c r="D148" s="151" t="str">
        <f>_xlfn.XLOOKUP(B148,RecNamesAll!A:A,RecNamesAll!E:E)</f>
        <v>A</v>
      </c>
      <c r="E148" s="150" t="str">
        <f>_xlfn.XLOOKUP(B148,RecNamesAll!A:A,RecNamesAll!C:C)</f>
        <v>β3</v>
      </c>
      <c r="F148" s="160">
        <f t="shared" si="40"/>
        <v>7.0709780573583316</v>
      </c>
      <c r="G148" s="159">
        <f t="shared" si="41"/>
        <v>6.800285586605348</v>
      </c>
      <c r="H148" s="159" t="str">
        <f t="shared" si="42"/>
        <v/>
      </c>
      <c r="I148" s="159" t="str">
        <f t="shared" si="43"/>
        <v/>
      </c>
      <c r="J148" s="159" t="str">
        <f t="shared" si="44"/>
        <v/>
      </c>
      <c r="K148" s="159" t="str">
        <f t="shared" si="45"/>
        <v/>
      </c>
      <c r="L148" s="159" t="str">
        <f t="shared" si="46"/>
        <v/>
      </c>
      <c r="M148" s="159" t="str">
        <f t="shared" si="47"/>
        <v/>
      </c>
      <c r="N148" s="159" t="str">
        <f t="shared" si="48"/>
        <v/>
      </c>
      <c r="O148" s="159" t="str">
        <f t="shared" si="49"/>
        <v/>
      </c>
      <c r="P148" s="159" t="str">
        <f t="shared" si="50"/>
        <v/>
      </c>
      <c r="Q148" s="159" t="str">
        <f t="shared" si="51"/>
        <v/>
      </c>
      <c r="R148" s="159" t="str">
        <f t="shared" si="52"/>
        <v/>
      </c>
      <c r="U148" s="146" t="str">
        <f t="shared" si="53"/>
        <v>A</v>
      </c>
      <c r="V148" s="145" t="str">
        <f t="shared" si="54"/>
        <v>β3</v>
      </c>
      <c r="W148" s="157">
        <f>VLOOKUP($B148,GtP!$A:$DD,MATCH("Gs_0-2",GtP!$A$1:$DD$1,0),FALSE)</f>
        <v>1</v>
      </c>
      <c r="X148" s="156">
        <f>VLOOKUP($B148,GtP!$A:$DD,MATCH("Gi/o_0-2",GtP!$A$1:$DD$1,0),FALSE)</f>
        <v>2</v>
      </c>
      <c r="Y148" s="156">
        <f>VLOOKUP($B148,GtP!$A:$DD,MATCH("Gq/11_0-2",GtP!$A$1:$DD$1,0),FALSE)</f>
        <v>0</v>
      </c>
      <c r="Z148" s="156">
        <f>VLOOKUP($B148,GtP!$A:$DD,MATCH("G12/13_0-2",GtP!$A$1:$DD$1,0),FALSE)</f>
        <v>0</v>
      </c>
      <c r="AA148" s="155"/>
      <c r="AB148" s="143">
        <f t="shared" si="55"/>
        <v>2</v>
      </c>
      <c r="AC148" s="315">
        <f t="shared" si="56"/>
        <v>2</v>
      </c>
      <c r="AD148" s="349" t="str">
        <f t="shared" si="57"/>
        <v/>
      </c>
      <c r="AE148" s="349" t="str">
        <f t="shared" si="58"/>
        <v/>
      </c>
      <c r="AF148" s="311" t="str">
        <f t="shared" si="59"/>
        <v/>
      </c>
      <c r="AG148" s="141" t="str">
        <f>_xlfn.CONCAT(IF(AT148="","-","B"),IF(BG148="","-","I"),VLOOKUP($B148,GtP!$A:$BB,MATCH("Gs_0-1",GtP!$A$1:$BB$1,0),FALSE))</f>
        <v>-IG</v>
      </c>
      <c r="AH148" s="140" t="str">
        <f>_xlfn.CONCAT(IF(AU148="","-","B"),IF(BH148="","-","I"),VLOOKUP($B148,GtP!$A:$BB,MATCH("Gs_0-1",GtP!$A$1:$BB$1,0),FALSE))</f>
        <v>-IG</v>
      </c>
      <c r="AI148" s="140" t="str">
        <f>_xlfn.CONCAT(IF(AV148="","-","B"),IF(BI148="","-","I"),VLOOKUP($B148,GtP!$A:$BB,MATCH("Gi/o_0-1",GtP!$A$1:$BB$1,0),FALSE))</f>
        <v>--G</v>
      </c>
      <c r="AJ148" s="140" t="str">
        <f>_xlfn.CONCAT(IF(AW148="","-","B"),IF(BJ148="","-","I"),VLOOKUP($B148,GtP!$A:$BB,MATCH("Gi/o_0-1",GtP!$A$1:$BB$1,0),FALSE))</f>
        <v>--G</v>
      </c>
      <c r="AK148" s="140" t="str">
        <f>_xlfn.CONCAT(IF(AX148="","-","B"),IF(BK148="","-","I"),VLOOKUP($B148,GtP!$A:$BB,MATCH("Gi/o_0-1",GtP!$A$1:$BB$1,0),FALSE))</f>
        <v>--G</v>
      </c>
      <c r="AL148" s="140" t="str">
        <f>_xlfn.CONCAT(IF(AY148="","-","B"),IF(BL148="","-","I"),VLOOKUP($B148,GtP!$A:$BB,MATCH("Gi/o_0-1",GtP!$A$1:$BB$1,0),FALSE))</f>
        <v>--G</v>
      </c>
      <c r="AM148" s="140" t="str">
        <f>_xlfn.CONCAT(IF(AZ148="","-","B"),IF(BM148="","-","I"),VLOOKUP($B148,GtP!$A:$BB,MATCH("Gi/o_0-1",GtP!$A$1:$BB$1,0),FALSE))</f>
        <v>--G</v>
      </c>
      <c r="AN148" s="140" t="str">
        <f>_xlfn.CONCAT(IF(BA148="","-","B"),IF(BN148="","-","I"),VLOOKUP($B148,GtP!$A:$BB,MATCH("Gq/11_0-1",GtP!$A$1:$BB$1,0),FALSE))</f>
        <v>---</v>
      </c>
      <c r="AO148" s="140" t="str">
        <f>_xlfn.CONCAT(IF(BB148="","-","B"),IF(BO148="","-","I"),VLOOKUP($B148,GtP!$A:$BB,MATCH("Gq/11_0-1",GtP!$A$1:$BB$1,0),FALSE))</f>
        <v>---</v>
      </c>
      <c r="AP148" s="140" t="str">
        <f>_xlfn.CONCAT(IF(BC148="","-","B"),IF(BP148="","-","I"),VLOOKUP($B148,GtP!$A:$BB,MATCH("Gq/11_0-1",GtP!$A$1:$BB$1,0),FALSE))</f>
        <v>---</v>
      </c>
      <c r="AQ148" s="140" t="str">
        <f>_xlfn.CONCAT(IF(BD148="","-","B"),IF(BQ148="","-","I"),VLOOKUP($B148,GtP!$A:$BB,MATCH("Gq/11_0-1",GtP!$A$1:$BB$1,0),FALSE))</f>
        <v>---</v>
      </c>
      <c r="AR148" s="140" t="str">
        <f>_xlfn.CONCAT(IF(BE148="","-","B"),IF(BR148="","-","I"),VLOOKUP($B148,GtP!$A:$BB,MATCH("G12/13_0-1",GtP!$A$1:$BB$1,0),FALSE))</f>
        <v>---</v>
      </c>
      <c r="AS148" s="140" t="str">
        <f>_xlfn.CONCAT(IF(BF148="","-","B"),IF(BS148="","-","I"),VLOOKUP($B148,GtP!$A:$BB,MATCH("G12/13_0-1",GtP!$A$1:$BB$1,0),FALSE))</f>
        <v>---</v>
      </c>
      <c r="AT148" s="139" t="str">
        <f>_xlfn.IFNA(VLOOKUP($B148,'B-LogEmaxOverpEC50'!$A:$AL,MATCH(AT$1,'B-LogEmaxOverpEC50'!$A$1:$AL$1,0),FALSE),"")</f>
        <v/>
      </c>
      <c r="AU148" s="136" t="str">
        <f>_xlfn.IFNA(VLOOKUP($B148,'B-LogEmaxOverpEC50'!$A:$AL,MATCH(AU$1,'B-LogEmaxOverpEC50'!$A$1:$AL$1,0),FALSE),"")</f>
        <v/>
      </c>
      <c r="AV148" s="152" t="str">
        <f>_xlfn.IFNA(VLOOKUP($B148,'B-LogEmaxOverpEC50'!$A:$AL,MATCH(AV$1,'B-LogEmaxOverpEC50'!$A$1:$AL$1,0),FALSE),"")</f>
        <v/>
      </c>
      <c r="AW148" s="152" t="str">
        <f>_xlfn.IFNA(VLOOKUP($B148,'B-LogEmaxOverpEC50'!$A:$AL,MATCH(AW$1,'B-LogEmaxOverpEC50'!$A$1:$AL$1,0),FALSE),"")</f>
        <v/>
      </c>
      <c r="AX148" s="152" t="str">
        <f>_xlfn.IFNA(VLOOKUP($B148,'B-LogEmaxOverpEC50'!$A:$AL,MATCH(AX$1,'B-LogEmaxOverpEC50'!$A$1:$AL$1,0),FALSE),"")</f>
        <v/>
      </c>
      <c r="AY148" s="152" t="str">
        <f>_xlfn.IFNA(VLOOKUP($B148,'B-LogEmaxOverpEC50'!$A:$AL,MATCH(AY$1,'B-LogEmaxOverpEC50'!$A$1:$AL$1,0),FALSE),"")</f>
        <v/>
      </c>
      <c r="AZ148" s="152" t="str">
        <f>_xlfn.IFNA(VLOOKUP($B148,'B-LogEmaxOverpEC50'!$A:$AL,MATCH(AZ$1,'B-LogEmaxOverpEC50'!$A$1:$AL$1,0),FALSE),"")</f>
        <v/>
      </c>
      <c r="BA148" s="152" t="str">
        <f>_xlfn.IFNA(VLOOKUP($B148,'B-LogEmaxOverpEC50'!$A:$AL,MATCH(BA$1,'B-LogEmaxOverpEC50'!$A$1:$AL$1,0),FALSE),"")</f>
        <v/>
      </c>
      <c r="BB148" s="152" t="str">
        <f>_xlfn.IFNA(VLOOKUP($B148,'B-LogEmaxOverpEC50'!$A:$AL,MATCH(BB$1,'B-LogEmaxOverpEC50'!$A$1:$AL$1,0),FALSE),"")</f>
        <v/>
      </c>
      <c r="BC148" s="152" t="str">
        <f>_xlfn.IFNA(VLOOKUP($B148,'B-LogEmaxOverpEC50'!$A:$AL,MATCH(BC$1,'B-LogEmaxOverpEC50'!$A$1:$AL$1,0),FALSE),"")</f>
        <v/>
      </c>
      <c r="BD148" s="152" t="str">
        <f>_xlfn.IFNA(VLOOKUP($B148,'B-LogEmaxOverpEC50'!$A:$AL,MATCH(BD$1,'B-LogEmaxOverpEC50'!$A$1:$AL$1,0),FALSE),"")</f>
        <v/>
      </c>
      <c r="BE148" s="152" t="str">
        <f>_xlfn.IFNA(VLOOKUP($B148,'B-LogEmaxOverpEC50'!$A:$AL,MATCH(BE$1,'B-LogEmaxOverpEC50'!$A$1:$AL$1,0),FALSE),"")</f>
        <v/>
      </c>
      <c r="BF148" s="152" t="str">
        <f>_xlfn.IFNA(VLOOKUP($B148,'B-LogEmaxOverpEC50'!$A:$AL,MATCH(BF$1,'B-LogEmaxOverpEC50'!$A$1:$AL$1,0),FALSE),"")</f>
        <v/>
      </c>
      <c r="BG148" s="137">
        <f>_xlfn.IFNA(VLOOKUP($B148,'I-LogEmaxOverpEC50'!$A:$AR,MATCH(BG$1,'I-LogEmaxOverpEC50'!$A$1:$AR$1,0),FALSE),"")</f>
        <v>7.0709780573583316</v>
      </c>
      <c r="BH148" s="136">
        <f>_xlfn.IFNA(VLOOKUP($B148,'I-LogEmaxOverpEC50'!$A:$AR,MATCH(BH$1,'I-LogEmaxOverpEC50'!$A$1:$AR$1,0),FALSE),"")</f>
        <v>6.800285586605348</v>
      </c>
      <c r="BI148" s="136" t="str">
        <f>_xlfn.IFNA(VLOOKUP($B148,'I-LogEmaxOverpEC50'!$A:$AR,MATCH(BI$1,'I-LogEmaxOverpEC50'!$A$1:$AR$1,0),FALSE),"")</f>
        <v/>
      </c>
      <c r="BJ148" s="136" t="str">
        <f>_xlfn.IFNA(VLOOKUP($B148,'I-LogEmaxOverpEC50'!$A:$AR,MATCH(BJ$1,'I-LogEmaxOverpEC50'!$A$1:$AR$1,0),FALSE),"")</f>
        <v/>
      </c>
      <c r="BK148" s="136" t="str">
        <f>_xlfn.IFNA(VLOOKUP($B148,'I-LogEmaxOverpEC50'!$A:$AR,MATCH(BK$1,'I-LogEmaxOverpEC50'!$A$1:$AR$1,0),FALSE),"")</f>
        <v/>
      </c>
      <c r="BL148" s="136" t="str">
        <f>_xlfn.IFNA(VLOOKUP($B148,'I-LogEmaxOverpEC50'!$A:$AR,MATCH(BL$1,'I-LogEmaxOverpEC50'!$A$1:$AR$1,0),FALSE),"")</f>
        <v/>
      </c>
      <c r="BM148" s="136" t="str">
        <f>_xlfn.IFNA(VLOOKUP($B148,'I-LogEmaxOverpEC50'!$A:$AR,MATCH(BM$1,'I-LogEmaxOverpEC50'!$A$1:$AR$1,0),FALSE),"")</f>
        <v/>
      </c>
      <c r="BN148" s="136" t="str">
        <f>_xlfn.IFNA(VLOOKUP($B148,'I-LogEmaxOverpEC50'!$A:$AR,MATCH(BN$1,'I-LogEmaxOverpEC50'!$A$1:$AR$1,0),FALSE),"")</f>
        <v/>
      </c>
      <c r="BO148" s="136" t="str">
        <f>_xlfn.IFNA(VLOOKUP($B148,'I-LogEmaxOverpEC50'!$A:$AR,MATCH(BO$1,'I-LogEmaxOverpEC50'!$A$1:$AR$1,0),FALSE),"")</f>
        <v/>
      </c>
      <c r="BP148" s="136" t="str">
        <f>_xlfn.IFNA(VLOOKUP($B148,'I-LogEmaxOverpEC50'!$A:$AR,MATCH(BP$1,'I-LogEmaxOverpEC50'!$A$1:$AR$1,0),FALSE),"")</f>
        <v/>
      </c>
      <c r="BQ148" s="136" t="str">
        <f>_xlfn.IFNA(VLOOKUP($B148,'I-LogEmaxOverpEC50'!$A:$AR,MATCH(BQ$1,'I-LogEmaxOverpEC50'!$A$1:$AR$1,0),FALSE),"")</f>
        <v/>
      </c>
      <c r="BR148" s="136" t="str">
        <f>_xlfn.IFNA(VLOOKUP($B148,'I-LogEmaxOverpEC50'!$A:$AR,MATCH(BR$1,'I-LogEmaxOverpEC50'!$A$1:$AR$1,0),FALSE),"")</f>
        <v/>
      </c>
      <c r="BS148" s="136" t="str">
        <f>_xlfn.IFNA(VLOOKUP($B148,'I-LogEmaxOverpEC50'!$A:$AR,MATCH(BS$1,'I-LogEmaxOverpEC50'!$A$1:$AR$1,0),FALSE),"")</f>
        <v/>
      </c>
    </row>
    <row r="149" spans="1:71" x14ac:dyDescent="0.2">
      <c r="A149" s="146" t="e" cm="1">
        <f t="array" ref="A149">_xlfn.IFS(SUM(F149:R149)&gt;0,1,AB149&gt;0,2,TRUE,3)</f>
        <v>#N/A</v>
      </c>
      <c r="B149" s="146" t="s">
        <v>150</v>
      </c>
      <c r="D149" s="151" t="str">
        <f>_xlfn.XLOOKUP(B149,RecNamesAll!A:A,RecNamesAll!E:E)</f>
        <v>A</v>
      </c>
      <c r="E149" s="150" t="str">
        <f>_xlfn.XLOOKUP(B149,RecNamesAll!A:A,RecNamesAll!C:C)</f>
        <v>𝛅</v>
      </c>
      <c r="F149" s="160" t="e">
        <f t="shared" si="40"/>
        <v>#N/A</v>
      </c>
      <c r="G149" s="159" t="e">
        <f t="shared" si="41"/>
        <v>#N/A</v>
      </c>
      <c r="H149" s="159" t="e">
        <f t="shared" si="42"/>
        <v>#N/A</v>
      </c>
      <c r="I149" s="159" t="e">
        <f t="shared" si="43"/>
        <v>#N/A</v>
      </c>
      <c r="J149" s="159" t="e">
        <f t="shared" si="44"/>
        <v>#N/A</v>
      </c>
      <c r="K149" s="159" t="e">
        <f t="shared" si="45"/>
        <v>#N/A</v>
      </c>
      <c r="L149" s="159" t="e">
        <f t="shared" si="46"/>
        <v>#N/A</v>
      </c>
      <c r="M149" s="159" t="e">
        <f t="shared" si="47"/>
        <v>#N/A</v>
      </c>
      <c r="N149" s="159" t="e">
        <f t="shared" si="48"/>
        <v>#N/A</v>
      </c>
      <c r="O149" s="159" t="e">
        <f t="shared" si="49"/>
        <v>#N/A</v>
      </c>
      <c r="P149" s="159" t="e">
        <f t="shared" si="50"/>
        <v>#N/A</v>
      </c>
      <c r="Q149" s="159" t="e">
        <f t="shared" si="51"/>
        <v>#N/A</v>
      </c>
      <c r="R149" s="159" t="e">
        <f t="shared" si="52"/>
        <v>#N/A</v>
      </c>
      <c r="U149" s="146" t="str">
        <f t="shared" si="53"/>
        <v>A</v>
      </c>
      <c r="V149" s="145" t="str">
        <f t="shared" si="54"/>
        <v>𝛅</v>
      </c>
      <c r="W149" s="157" t="e">
        <f>VLOOKUP($B149,GtP!$A:$DD,MATCH("Gs_0-2",GtP!$A$1:$DD$1,0),FALSE)</f>
        <v>#N/A</v>
      </c>
      <c r="X149" s="156" t="e">
        <f>VLOOKUP($B149,GtP!$A:$DD,MATCH("Gi/o_0-2",GtP!$A$1:$DD$1,0),FALSE)</f>
        <v>#N/A</v>
      </c>
      <c r="Y149" s="156" t="e">
        <f>VLOOKUP($B149,GtP!$A:$DD,MATCH("Gq/11_0-2",GtP!$A$1:$DD$1,0),FALSE)</f>
        <v>#N/A</v>
      </c>
      <c r="Z149" s="156" t="e">
        <f>VLOOKUP($B149,GtP!$A:$DD,MATCH("G12/13_0-2",GtP!$A$1:$DD$1,0),FALSE)</f>
        <v>#N/A</v>
      </c>
      <c r="AA149" s="155"/>
      <c r="AB149" s="143" t="e">
        <f t="shared" si="55"/>
        <v>#N/A</v>
      </c>
      <c r="AC149" s="315" t="str">
        <f t="shared" si="56"/>
        <v/>
      </c>
      <c r="AD149" s="349" t="str">
        <f t="shared" si="57"/>
        <v/>
      </c>
      <c r="AE149" s="349" t="str">
        <f t="shared" si="58"/>
        <v/>
      </c>
      <c r="AF149" s="311" t="str">
        <f t="shared" si="59"/>
        <v/>
      </c>
      <c r="AG149" s="141" t="e">
        <f>_xlfn.CONCAT(IF(AT149="","-","B"),IF(BG149="","-","I"),VLOOKUP($B149,GtP!$A:$BB,MATCH("Gs_0-1",GtP!$A$1:$BB$1,0),FALSE))</f>
        <v>#N/A</v>
      </c>
      <c r="AH149" s="140" t="e">
        <f>_xlfn.CONCAT(IF(AU149="","-","B"),IF(BH149="","-","I"),VLOOKUP($B149,GtP!$A:$BB,MATCH("Gs_0-1",GtP!$A$1:$BB$1,0),FALSE))</f>
        <v>#N/A</v>
      </c>
      <c r="AI149" s="140" t="e">
        <f>_xlfn.CONCAT(IF(AV149="","-","B"),IF(BI149="","-","I"),VLOOKUP($B149,GtP!$A:$BB,MATCH("Gi/o_0-1",GtP!$A$1:$BB$1,0),FALSE))</f>
        <v>#N/A</v>
      </c>
      <c r="AJ149" s="140" t="e">
        <f>_xlfn.CONCAT(IF(AW149="","-","B"),IF(BJ149="","-","I"),VLOOKUP($B149,GtP!$A:$BB,MATCH("Gi/o_0-1",GtP!$A$1:$BB$1,0),FALSE))</f>
        <v>#N/A</v>
      </c>
      <c r="AK149" s="140" t="e">
        <f>_xlfn.CONCAT(IF(AX149="","-","B"),IF(BK149="","-","I"),VLOOKUP($B149,GtP!$A:$BB,MATCH("Gi/o_0-1",GtP!$A$1:$BB$1,0),FALSE))</f>
        <v>#N/A</v>
      </c>
      <c r="AL149" s="140" t="e">
        <f>_xlfn.CONCAT(IF(AY149="","-","B"),IF(BL149="","-","I"),VLOOKUP($B149,GtP!$A:$BB,MATCH("Gi/o_0-1",GtP!$A$1:$BB$1,0),FALSE))</f>
        <v>#N/A</v>
      </c>
      <c r="AM149" s="140" t="e">
        <f>_xlfn.CONCAT(IF(AZ149="","-","B"),IF(BM149="","-","I"),VLOOKUP($B149,GtP!$A:$BB,MATCH("Gi/o_0-1",GtP!$A$1:$BB$1,0),FALSE))</f>
        <v>#N/A</v>
      </c>
      <c r="AN149" s="140" t="e">
        <f>_xlfn.CONCAT(IF(BA149="","-","B"),IF(BN149="","-","I"),VLOOKUP($B149,GtP!$A:$BB,MATCH("Gq/11_0-1",GtP!$A$1:$BB$1,0),FALSE))</f>
        <v>#N/A</v>
      </c>
      <c r="AO149" s="140" t="e">
        <f>_xlfn.CONCAT(IF(BB149="","-","B"),IF(BO149="","-","I"),VLOOKUP($B149,GtP!$A:$BB,MATCH("Gq/11_0-1",GtP!$A$1:$BB$1,0),FALSE))</f>
        <v>#N/A</v>
      </c>
      <c r="AP149" s="140" t="e">
        <f>_xlfn.CONCAT(IF(BC149="","-","B"),IF(BP149="","-","I"),VLOOKUP($B149,GtP!$A:$BB,MATCH("Gq/11_0-1",GtP!$A$1:$BB$1,0),FALSE))</f>
        <v>#N/A</v>
      </c>
      <c r="AQ149" s="140" t="e">
        <f>_xlfn.CONCAT(IF(BD149="","-","B"),IF(BQ149="","-","I"),VLOOKUP($B149,GtP!$A:$BB,MATCH("Gq/11_0-1",GtP!$A$1:$BB$1,0),FALSE))</f>
        <v>#N/A</v>
      </c>
      <c r="AR149" s="140" t="e">
        <f>_xlfn.CONCAT(IF(BE149="","-","B"),IF(BR149="","-","I"),VLOOKUP($B149,GtP!$A:$BB,MATCH("G12/13_0-1",GtP!$A$1:$BB$1,0),FALSE))</f>
        <v>#N/A</v>
      </c>
      <c r="AS149" s="140" t="e">
        <f>_xlfn.CONCAT(IF(BF149="","-","B"),IF(BS149="","-","I"),VLOOKUP($B149,GtP!$A:$BB,MATCH("G12/13_0-1",GtP!$A$1:$BB$1,0),FALSE))</f>
        <v>#N/A</v>
      </c>
      <c r="AT149" s="139" t="str">
        <f>_xlfn.IFNA(VLOOKUP($B149,'B-LogEmaxOverpEC50'!$A:$AL,MATCH(AT$1,'B-LogEmaxOverpEC50'!$A$1:$AL$1,0),FALSE),"")</f>
        <v/>
      </c>
      <c r="AU149" s="136" t="str">
        <f>_xlfn.IFNA(VLOOKUP($B149,'B-LogEmaxOverpEC50'!$A:$AL,MATCH(AU$1,'B-LogEmaxOverpEC50'!$A$1:$AL$1,0),FALSE),"")</f>
        <v/>
      </c>
      <c r="AV149" s="152">
        <f>_xlfn.IFNA(VLOOKUP($B149,'B-LogEmaxOverpEC50'!$A:$AL,MATCH(AV$1,'B-LogEmaxOverpEC50'!$A$1:$AL$1,0),FALSE),"")</f>
        <v>10.953908766469073</v>
      </c>
      <c r="AW149" s="152">
        <f>_xlfn.IFNA(VLOOKUP($B149,'B-LogEmaxOverpEC50'!$A:$AL,MATCH(AW$1,'B-LogEmaxOverpEC50'!$A$1:$AL$1,0),FALSE),"")</f>
        <v>10.719729190982862</v>
      </c>
      <c r="AX149" s="152">
        <f>_xlfn.IFNA(VLOOKUP($B149,'B-LogEmaxOverpEC50'!$A:$AL,MATCH(AX$1,'B-LogEmaxOverpEC50'!$A$1:$AL$1,0),FALSE),"")</f>
        <v>11.215066361496936</v>
      </c>
      <c r="AY149" s="152">
        <f>_xlfn.IFNA(VLOOKUP($B149,'B-LogEmaxOverpEC50'!$A:$AL,MATCH(AY$1,'B-LogEmaxOverpEC50'!$A$1:$AL$1,0),FALSE),"")</f>
        <v>11.545382387527464</v>
      </c>
      <c r="AZ149" s="152">
        <f>_xlfn.IFNA(VLOOKUP($B149,'B-LogEmaxOverpEC50'!$A:$AL,MATCH(AZ$1,'B-LogEmaxOverpEC50'!$A$1:$AL$1,0),FALSE),"")</f>
        <v>11.751481899285547</v>
      </c>
      <c r="BA149" s="152" t="str">
        <f>_xlfn.IFNA(VLOOKUP($B149,'B-LogEmaxOverpEC50'!$A:$AL,MATCH(BA$1,'B-LogEmaxOverpEC50'!$A$1:$AL$1,0),FALSE),"")</f>
        <v/>
      </c>
      <c r="BB149" s="152" t="str">
        <f>_xlfn.IFNA(VLOOKUP($B149,'B-LogEmaxOverpEC50'!$A:$AL,MATCH(BB$1,'B-LogEmaxOverpEC50'!$A$1:$AL$1,0),FALSE),"")</f>
        <v/>
      </c>
      <c r="BC149" s="152">
        <f>_xlfn.IFNA(VLOOKUP($B149,'B-LogEmaxOverpEC50'!$A:$AL,MATCH(BC$1,'B-LogEmaxOverpEC50'!$A$1:$AL$1,0),FALSE),"")</f>
        <v>7.4078974488101501</v>
      </c>
      <c r="BD149" s="152">
        <f>_xlfn.IFNA(VLOOKUP($B149,'B-LogEmaxOverpEC50'!$A:$AL,MATCH(BD$1,'B-LogEmaxOverpEC50'!$A$1:$AL$1,0),FALSE),"")</f>
        <v>8.6848843856640681</v>
      </c>
      <c r="BE149" s="152" t="str">
        <f>_xlfn.IFNA(VLOOKUP($B149,'B-LogEmaxOverpEC50'!$A:$AL,MATCH(BE$1,'B-LogEmaxOverpEC50'!$A$1:$AL$1,0),FALSE),"")</f>
        <v/>
      </c>
      <c r="BF149" s="152">
        <f>_xlfn.IFNA(VLOOKUP($B149,'B-LogEmaxOverpEC50'!$A:$AL,MATCH(BF$1,'B-LogEmaxOverpEC50'!$A$1:$AL$1,0),FALSE),"")</f>
        <v>6.6951403311231976</v>
      </c>
      <c r="BG149" s="137" t="str">
        <f>_xlfn.IFNA(VLOOKUP($B149,'I-LogEmaxOverpEC50'!$A:$AR,MATCH(BG$1,'I-LogEmaxOverpEC50'!$A$1:$AR$1,0),FALSE),"")</f>
        <v/>
      </c>
      <c r="BH149" s="136" t="str">
        <f>_xlfn.IFNA(VLOOKUP($B149,'I-LogEmaxOverpEC50'!$A:$AR,MATCH(BH$1,'I-LogEmaxOverpEC50'!$A$1:$AR$1,0),FALSE),"")</f>
        <v/>
      </c>
      <c r="BI149" s="136">
        <f>_xlfn.IFNA(VLOOKUP($B149,'I-LogEmaxOverpEC50'!$A:$AR,MATCH(BI$1,'I-LogEmaxOverpEC50'!$A$1:$AR$1,0),FALSE),"")</f>
        <v>9.9987655282625347</v>
      </c>
      <c r="BJ149" s="136">
        <f>_xlfn.IFNA(VLOOKUP($B149,'I-LogEmaxOverpEC50'!$A:$AR,MATCH(BJ$1,'I-LogEmaxOverpEC50'!$A$1:$AR$1,0),FALSE),"")</f>
        <v>9.9987655282625347</v>
      </c>
      <c r="BK149" s="136">
        <f>_xlfn.IFNA(VLOOKUP($B149,'I-LogEmaxOverpEC50'!$A:$AR,MATCH(BK$1,'I-LogEmaxOverpEC50'!$A$1:$AR$1,0),FALSE),"")</f>
        <v>9.1552708919186703</v>
      </c>
      <c r="BL149" s="136">
        <f>_xlfn.IFNA(VLOOKUP($B149,'I-LogEmaxOverpEC50'!$A:$AR,MATCH(BL$1,'I-LogEmaxOverpEC50'!$A$1:$AR$1,0),FALSE),"")</f>
        <v>9.1552708919186703</v>
      </c>
      <c r="BM149" s="136" t="str">
        <f>_xlfn.IFNA(VLOOKUP($B149,'I-LogEmaxOverpEC50'!$A:$AR,MATCH(BM$1,'I-LogEmaxOverpEC50'!$A$1:$AR$1,0),FALSE),"")</f>
        <v/>
      </c>
      <c r="BN149" s="136" t="str">
        <f>_xlfn.IFNA(VLOOKUP($B149,'I-LogEmaxOverpEC50'!$A:$AR,MATCH(BN$1,'I-LogEmaxOverpEC50'!$A$1:$AR$1,0),FALSE),"")</f>
        <v/>
      </c>
      <c r="BO149" s="136" t="str">
        <f>_xlfn.IFNA(VLOOKUP($B149,'I-LogEmaxOverpEC50'!$A:$AR,MATCH(BO$1,'I-LogEmaxOverpEC50'!$A$1:$AR$1,0),FALSE),"")</f>
        <v/>
      </c>
      <c r="BP149" s="136">
        <f>_xlfn.IFNA(VLOOKUP($B149,'I-LogEmaxOverpEC50'!$A:$AR,MATCH(BP$1,'I-LogEmaxOverpEC50'!$A$1:$AR$1,0),FALSE),"")</f>
        <v>9.9543564601666539</v>
      </c>
      <c r="BQ149" s="136">
        <f>_xlfn.IFNA(VLOOKUP($B149,'I-LogEmaxOverpEC50'!$A:$AR,MATCH(BQ$1,'I-LogEmaxOverpEC50'!$A$1:$AR$1,0),FALSE),"")</f>
        <v>8.4043325901202461</v>
      </c>
      <c r="BR149" s="136">
        <f>_xlfn.IFNA(VLOOKUP($B149,'I-LogEmaxOverpEC50'!$A:$AR,MATCH(BR$1,'I-LogEmaxOverpEC50'!$A$1:$AR$1,0),FALSE),"")</f>
        <v>8.4288820889151381</v>
      </c>
      <c r="BS149" s="136" t="str">
        <f>_xlfn.IFNA(VLOOKUP($B149,'I-LogEmaxOverpEC50'!$A:$AR,MATCH(BS$1,'I-LogEmaxOverpEC50'!$A$1:$AR$1,0),FALSE),"")</f>
        <v/>
      </c>
    </row>
    <row r="150" spans="1:71" x14ac:dyDescent="0.2">
      <c r="A150" s="146" t="e" cm="1">
        <f t="array" ref="A150">_xlfn.IFS(SUM(F150:R150)&gt;0,1,AB150&gt;0,2,TRUE,3)</f>
        <v>#N/A</v>
      </c>
      <c r="B150" s="146" t="s">
        <v>151</v>
      </c>
      <c r="D150" s="151" t="str">
        <f>_xlfn.XLOOKUP(B150,RecNamesAll!A:A,RecNamesAll!E:E)</f>
        <v>A</v>
      </c>
      <c r="E150" s="150" t="str">
        <f>_xlfn.XLOOKUP(B150,RecNamesAll!A:A,RecNamesAll!C:C)</f>
        <v>𝜅</v>
      </c>
      <c r="F150" s="160" t="e">
        <f t="shared" si="40"/>
        <v>#N/A</v>
      </c>
      <c r="G150" s="159" t="e">
        <f t="shared" si="41"/>
        <v>#N/A</v>
      </c>
      <c r="H150" s="159" t="e">
        <f t="shared" si="42"/>
        <v>#N/A</v>
      </c>
      <c r="I150" s="159" t="e">
        <f t="shared" si="43"/>
        <v>#N/A</v>
      </c>
      <c r="J150" s="159" t="e">
        <f t="shared" si="44"/>
        <v>#N/A</v>
      </c>
      <c r="K150" s="159" t="e">
        <f t="shared" si="45"/>
        <v>#N/A</v>
      </c>
      <c r="L150" s="159" t="e">
        <f t="shared" si="46"/>
        <v>#N/A</v>
      </c>
      <c r="M150" s="159" t="e">
        <f t="shared" si="47"/>
        <v>#N/A</v>
      </c>
      <c r="N150" s="159" t="e">
        <f t="shared" si="48"/>
        <v>#N/A</v>
      </c>
      <c r="O150" s="159" t="e">
        <f t="shared" si="49"/>
        <v>#N/A</v>
      </c>
      <c r="P150" s="159" t="e">
        <f t="shared" si="50"/>
        <v>#N/A</v>
      </c>
      <c r="Q150" s="159" t="e">
        <f t="shared" si="51"/>
        <v>#N/A</v>
      </c>
      <c r="R150" s="159" t="e">
        <f t="shared" si="52"/>
        <v>#N/A</v>
      </c>
      <c r="U150" s="146" t="str">
        <f t="shared" si="53"/>
        <v>A</v>
      </c>
      <c r="V150" s="145" t="str">
        <f t="shared" si="54"/>
        <v>𝜅</v>
      </c>
      <c r="W150" s="157" t="e">
        <f>VLOOKUP($B150,GtP!$A:$DD,MATCH("Gs_0-2",GtP!$A$1:$DD$1,0),FALSE)</f>
        <v>#N/A</v>
      </c>
      <c r="X150" s="156" t="e">
        <f>VLOOKUP($B150,GtP!$A:$DD,MATCH("Gi/o_0-2",GtP!$A$1:$DD$1,0),FALSE)</f>
        <v>#N/A</v>
      </c>
      <c r="Y150" s="156" t="e">
        <f>VLOOKUP($B150,GtP!$A:$DD,MATCH("Gq/11_0-2",GtP!$A$1:$DD$1,0),FALSE)</f>
        <v>#N/A</v>
      </c>
      <c r="Z150" s="156" t="e">
        <f>VLOOKUP($B150,GtP!$A:$DD,MATCH("G12/13_0-2",GtP!$A$1:$DD$1,0),FALSE)</f>
        <v>#N/A</v>
      </c>
      <c r="AA150" s="155"/>
      <c r="AB150" s="143" t="e">
        <f t="shared" si="55"/>
        <v>#N/A</v>
      </c>
      <c r="AC150" s="315" t="str">
        <f t="shared" si="56"/>
        <v/>
      </c>
      <c r="AD150" s="349" t="str">
        <f t="shared" si="57"/>
        <v/>
      </c>
      <c r="AE150" s="349" t="str">
        <f t="shared" si="58"/>
        <v/>
      </c>
      <c r="AF150" s="311" t="str">
        <f t="shared" si="59"/>
        <v/>
      </c>
      <c r="AG150" s="141" t="e">
        <f>_xlfn.CONCAT(IF(AT150="","-","B"),IF(BG150="","-","I"),VLOOKUP($B150,GtP!$A:$BB,MATCH("Gs_0-1",GtP!$A$1:$BB$1,0),FALSE))</f>
        <v>#N/A</v>
      </c>
      <c r="AH150" s="140" t="e">
        <f>_xlfn.CONCAT(IF(AU150="","-","B"),IF(BH150="","-","I"),VLOOKUP($B150,GtP!$A:$BB,MATCH("Gs_0-1",GtP!$A$1:$BB$1,0),FALSE))</f>
        <v>#N/A</v>
      </c>
      <c r="AI150" s="140" t="e">
        <f>_xlfn.CONCAT(IF(AV150="","-","B"),IF(BI150="","-","I"),VLOOKUP($B150,GtP!$A:$BB,MATCH("Gi/o_0-1",GtP!$A$1:$BB$1,0),FALSE))</f>
        <v>#N/A</v>
      </c>
      <c r="AJ150" s="140" t="e">
        <f>_xlfn.CONCAT(IF(AW150="","-","B"),IF(BJ150="","-","I"),VLOOKUP($B150,GtP!$A:$BB,MATCH("Gi/o_0-1",GtP!$A$1:$BB$1,0),FALSE))</f>
        <v>#N/A</v>
      </c>
      <c r="AK150" s="140" t="e">
        <f>_xlfn.CONCAT(IF(AX150="","-","B"),IF(BK150="","-","I"),VLOOKUP($B150,GtP!$A:$BB,MATCH("Gi/o_0-1",GtP!$A$1:$BB$1,0),FALSE))</f>
        <v>#N/A</v>
      </c>
      <c r="AL150" s="140" t="e">
        <f>_xlfn.CONCAT(IF(AY150="","-","B"),IF(BL150="","-","I"),VLOOKUP($B150,GtP!$A:$BB,MATCH("Gi/o_0-1",GtP!$A$1:$BB$1,0),FALSE))</f>
        <v>#N/A</v>
      </c>
      <c r="AM150" s="140" t="e">
        <f>_xlfn.CONCAT(IF(AZ150="","-","B"),IF(BM150="","-","I"),VLOOKUP($B150,GtP!$A:$BB,MATCH("Gi/o_0-1",GtP!$A$1:$BB$1,0),FALSE))</f>
        <v>#N/A</v>
      </c>
      <c r="AN150" s="140" t="e">
        <f>_xlfn.CONCAT(IF(BA150="","-","B"),IF(BN150="","-","I"),VLOOKUP($B150,GtP!$A:$BB,MATCH("Gq/11_0-1",GtP!$A$1:$BB$1,0),FALSE))</f>
        <v>#N/A</v>
      </c>
      <c r="AO150" s="140" t="e">
        <f>_xlfn.CONCAT(IF(BB150="","-","B"),IF(BO150="","-","I"),VLOOKUP($B150,GtP!$A:$BB,MATCH("Gq/11_0-1",GtP!$A$1:$BB$1,0),FALSE))</f>
        <v>#N/A</v>
      </c>
      <c r="AP150" s="140" t="e">
        <f>_xlfn.CONCAT(IF(BC150="","-","B"),IF(BP150="","-","I"),VLOOKUP($B150,GtP!$A:$BB,MATCH("Gq/11_0-1",GtP!$A$1:$BB$1,0),FALSE))</f>
        <v>#N/A</v>
      </c>
      <c r="AQ150" s="140" t="e">
        <f>_xlfn.CONCAT(IF(BD150="","-","B"),IF(BQ150="","-","I"),VLOOKUP($B150,GtP!$A:$BB,MATCH("Gq/11_0-1",GtP!$A$1:$BB$1,0),FALSE))</f>
        <v>#N/A</v>
      </c>
      <c r="AR150" s="140" t="e">
        <f>_xlfn.CONCAT(IF(BE150="","-","B"),IF(BR150="","-","I"),VLOOKUP($B150,GtP!$A:$BB,MATCH("G12/13_0-1",GtP!$A$1:$BB$1,0),FALSE))</f>
        <v>#N/A</v>
      </c>
      <c r="AS150" s="140" t="e">
        <f>_xlfn.CONCAT(IF(BF150="","-","B"),IF(BS150="","-","I"),VLOOKUP($B150,GtP!$A:$BB,MATCH("G12/13_0-1",GtP!$A$1:$BB$1,0),FALSE))</f>
        <v>#N/A</v>
      </c>
      <c r="AT150" s="139" t="str">
        <f>_xlfn.IFNA(VLOOKUP($B150,'B-LogEmaxOverpEC50'!$A:$AL,MATCH(AT$1,'B-LogEmaxOverpEC50'!$A$1:$AL$1,0),FALSE),"")</f>
        <v/>
      </c>
      <c r="AU150" s="136" t="str">
        <f>_xlfn.IFNA(VLOOKUP($B150,'B-LogEmaxOverpEC50'!$A:$AL,MATCH(AU$1,'B-LogEmaxOverpEC50'!$A$1:$AL$1,0),FALSE),"")</f>
        <v/>
      </c>
      <c r="AV150" s="152">
        <f>_xlfn.IFNA(VLOOKUP($B150,'B-LogEmaxOverpEC50'!$A:$AL,MATCH(AV$1,'B-LogEmaxOverpEC50'!$A$1:$AL$1,0),FALSE),"")</f>
        <v>12.037781769096306</v>
      </c>
      <c r="AW150" s="152">
        <f>_xlfn.IFNA(VLOOKUP($B150,'B-LogEmaxOverpEC50'!$A:$AL,MATCH(AW$1,'B-LogEmaxOverpEC50'!$A$1:$AL$1,0),FALSE),"")</f>
        <v>11.860959931923475</v>
      </c>
      <c r="AX150" s="152">
        <f>_xlfn.IFNA(VLOOKUP($B150,'B-LogEmaxOverpEC50'!$A:$AL,MATCH(AX$1,'B-LogEmaxOverpEC50'!$A$1:$AL$1,0),FALSE),"")</f>
        <v>12.139511153697132</v>
      </c>
      <c r="AY150" s="152">
        <f>_xlfn.IFNA(VLOOKUP($B150,'B-LogEmaxOverpEC50'!$A:$AL,MATCH(AY$1,'B-LogEmaxOverpEC50'!$A$1:$AL$1,0),FALSE),"")</f>
        <v>12.428677987236455</v>
      </c>
      <c r="AZ150" s="152">
        <f>_xlfn.IFNA(VLOOKUP($B150,'B-LogEmaxOverpEC50'!$A:$AL,MATCH(AZ$1,'B-LogEmaxOverpEC50'!$A$1:$AL$1,0),FALSE),"")</f>
        <v>12.227246037846612</v>
      </c>
      <c r="BA150" s="152" t="str">
        <f>_xlfn.IFNA(VLOOKUP($B150,'B-LogEmaxOverpEC50'!$A:$AL,MATCH(BA$1,'B-LogEmaxOverpEC50'!$A$1:$AL$1,0),FALSE),"")</f>
        <v/>
      </c>
      <c r="BB150" s="152" t="str">
        <f>_xlfn.IFNA(VLOOKUP($B150,'B-LogEmaxOverpEC50'!$A:$AL,MATCH(BB$1,'B-LogEmaxOverpEC50'!$A$1:$AL$1,0),FALSE),"")</f>
        <v/>
      </c>
      <c r="BC150" s="152" t="str">
        <f>_xlfn.IFNA(VLOOKUP($B150,'B-LogEmaxOverpEC50'!$A:$AL,MATCH(BC$1,'B-LogEmaxOverpEC50'!$A$1:$AL$1,0),FALSE),"")</f>
        <v/>
      </c>
      <c r="BD150" s="152">
        <f>_xlfn.IFNA(VLOOKUP($B150,'B-LogEmaxOverpEC50'!$A:$AL,MATCH(BD$1,'B-LogEmaxOverpEC50'!$A$1:$AL$1,0),FALSE),"")</f>
        <v>9.4803600921456148</v>
      </c>
      <c r="BE150" s="152" t="str">
        <f>_xlfn.IFNA(VLOOKUP($B150,'B-LogEmaxOverpEC50'!$A:$AL,MATCH(BE$1,'B-LogEmaxOverpEC50'!$A$1:$AL$1,0),FALSE),"")</f>
        <v/>
      </c>
      <c r="BF150" s="152" t="str">
        <f>_xlfn.IFNA(VLOOKUP($B150,'B-LogEmaxOverpEC50'!$A:$AL,MATCH(BF$1,'B-LogEmaxOverpEC50'!$A$1:$AL$1,0),FALSE),"")</f>
        <v/>
      </c>
      <c r="BG150" s="137" t="str">
        <f>_xlfn.IFNA(VLOOKUP($B150,'I-LogEmaxOverpEC50'!$A:$AR,MATCH(BG$1,'I-LogEmaxOverpEC50'!$A$1:$AR$1,0),FALSE),"")</f>
        <v/>
      </c>
      <c r="BH150" s="136" t="str">
        <f>_xlfn.IFNA(VLOOKUP($B150,'I-LogEmaxOverpEC50'!$A:$AR,MATCH(BH$1,'I-LogEmaxOverpEC50'!$A$1:$AR$1,0),FALSE),"")</f>
        <v/>
      </c>
      <c r="BI150" s="136">
        <f>_xlfn.IFNA(VLOOKUP($B150,'I-LogEmaxOverpEC50'!$A:$AR,MATCH(BI$1,'I-LogEmaxOverpEC50'!$A$1:$AR$1,0),FALSE),"")</f>
        <v>9.7074344325816764</v>
      </c>
      <c r="BJ150" s="136">
        <f>_xlfn.IFNA(VLOOKUP($B150,'I-LogEmaxOverpEC50'!$A:$AR,MATCH(BJ$1,'I-LogEmaxOverpEC50'!$A$1:$AR$1,0),FALSE),"")</f>
        <v>9.7074344325816764</v>
      </c>
      <c r="BK150" s="136">
        <f>_xlfn.IFNA(VLOOKUP($B150,'I-LogEmaxOverpEC50'!$A:$AR,MATCH(BK$1,'I-LogEmaxOverpEC50'!$A$1:$AR$1,0),FALSE),"")</f>
        <v>9.1958883515883763</v>
      </c>
      <c r="BL150" s="136">
        <f>_xlfn.IFNA(VLOOKUP($B150,'I-LogEmaxOverpEC50'!$A:$AR,MATCH(BL$1,'I-LogEmaxOverpEC50'!$A$1:$AR$1,0),FALSE),"")</f>
        <v>9.1958883515883763</v>
      </c>
      <c r="BM150" s="136">
        <f>_xlfn.IFNA(VLOOKUP($B150,'I-LogEmaxOverpEC50'!$A:$AR,MATCH(BM$1,'I-LogEmaxOverpEC50'!$A$1:$AR$1,0),FALSE),"")</f>
        <v>9.4581512503836436</v>
      </c>
      <c r="BN150" s="136" t="str">
        <f>_xlfn.IFNA(VLOOKUP($B150,'I-LogEmaxOverpEC50'!$A:$AR,MATCH(BN$1,'I-LogEmaxOverpEC50'!$A$1:$AR$1,0),FALSE),"")</f>
        <v/>
      </c>
      <c r="BO150" s="136" t="str">
        <f>_xlfn.IFNA(VLOOKUP($B150,'I-LogEmaxOverpEC50'!$A:$AR,MATCH(BO$1,'I-LogEmaxOverpEC50'!$A$1:$AR$1,0),FALSE),"")</f>
        <v/>
      </c>
      <c r="BP150" s="136">
        <f>_xlfn.IFNA(VLOOKUP($B150,'I-LogEmaxOverpEC50'!$A:$AR,MATCH(BP$1,'I-LogEmaxOverpEC50'!$A$1:$AR$1,0),FALSE),"")</f>
        <v>8.7769760264841317</v>
      </c>
      <c r="BQ150" s="136" t="str">
        <f>_xlfn.IFNA(VLOOKUP($B150,'I-LogEmaxOverpEC50'!$A:$AR,MATCH(BQ$1,'I-LogEmaxOverpEC50'!$A$1:$AR$1,0),FALSE),"")</f>
        <v/>
      </c>
      <c r="BR150" s="136">
        <f>_xlfn.IFNA(VLOOKUP($B150,'I-LogEmaxOverpEC50'!$A:$AR,MATCH(BR$1,'I-LogEmaxOverpEC50'!$A$1:$AR$1,0),FALSE),"")</f>
        <v>8.3093846321359131</v>
      </c>
      <c r="BS150" s="136" t="str">
        <f>_xlfn.IFNA(VLOOKUP($B150,'I-LogEmaxOverpEC50'!$A:$AR,MATCH(BS$1,'I-LogEmaxOverpEC50'!$A$1:$AR$1,0),FALSE),"")</f>
        <v/>
      </c>
    </row>
    <row r="151" spans="1:71" x14ac:dyDescent="0.2">
      <c r="A151" s="146" t="e" cm="1">
        <f t="array" ref="A151">_xlfn.IFS(SUM(F151:R151)&gt;0,1,AB151&gt;0,2,TRUE,3)</f>
        <v>#N/A</v>
      </c>
      <c r="B151" s="146" t="s">
        <v>152</v>
      </c>
      <c r="D151" s="151" t="str">
        <f>_xlfn.XLOOKUP(B151,RecNamesAll!A:A,RecNamesAll!E:E)</f>
        <v>A</v>
      </c>
      <c r="E151" s="150" t="str">
        <f>_xlfn.XLOOKUP(B151,RecNamesAll!A:A,RecNamesAll!C:C)</f>
        <v>μ</v>
      </c>
      <c r="F151" s="160" t="e">
        <f t="shared" si="40"/>
        <v>#N/A</v>
      </c>
      <c r="G151" s="159" t="e">
        <f t="shared" si="41"/>
        <v>#N/A</v>
      </c>
      <c r="H151" s="159" t="e">
        <f t="shared" si="42"/>
        <v>#N/A</v>
      </c>
      <c r="I151" s="159" t="e">
        <f t="shared" si="43"/>
        <v>#N/A</v>
      </c>
      <c r="J151" s="159" t="e">
        <f t="shared" si="44"/>
        <v>#N/A</v>
      </c>
      <c r="K151" s="159" t="e">
        <f t="shared" si="45"/>
        <v>#N/A</v>
      </c>
      <c r="L151" s="159" t="e">
        <f t="shared" si="46"/>
        <v>#N/A</v>
      </c>
      <c r="M151" s="159" t="e">
        <f t="shared" si="47"/>
        <v>#N/A</v>
      </c>
      <c r="N151" s="159" t="e">
        <f t="shared" si="48"/>
        <v>#N/A</v>
      </c>
      <c r="O151" s="159" t="e">
        <f t="shared" si="49"/>
        <v>#N/A</v>
      </c>
      <c r="P151" s="159" t="e">
        <f t="shared" si="50"/>
        <v>#N/A</v>
      </c>
      <c r="Q151" s="159" t="e">
        <f t="shared" si="51"/>
        <v>#N/A</v>
      </c>
      <c r="R151" s="159" t="e">
        <f t="shared" si="52"/>
        <v>#N/A</v>
      </c>
      <c r="U151" s="146" t="str">
        <f t="shared" si="53"/>
        <v>A</v>
      </c>
      <c r="V151" s="145" t="str">
        <f t="shared" si="54"/>
        <v>μ</v>
      </c>
      <c r="W151" s="157" t="e">
        <f>VLOOKUP($B151,GtP!$A:$DD,MATCH("Gs_0-2",GtP!$A$1:$DD$1,0),FALSE)</f>
        <v>#N/A</v>
      </c>
      <c r="X151" s="156" t="e">
        <f>VLOOKUP($B151,GtP!$A:$DD,MATCH("Gi/o_0-2",GtP!$A$1:$DD$1,0),FALSE)</f>
        <v>#N/A</v>
      </c>
      <c r="Y151" s="156" t="e">
        <f>VLOOKUP($B151,GtP!$A:$DD,MATCH("Gq/11_0-2",GtP!$A$1:$DD$1,0),FALSE)</f>
        <v>#N/A</v>
      </c>
      <c r="Z151" s="156" t="e">
        <f>VLOOKUP($B151,GtP!$A:$DD,MATCH("G12/13_0-2",GtP!$A$1:$DD$1,0),FALSE)</f>
        <v>#N/A</v>
      </c>
      <c r="AA151" s="155"/>
      <c r="AB151" s="143" t="e">
        <f t="shared" si="55"/>
        <v>#N/A</v>
      </c>
      <c r="AC151" s="315" t="str">
        <f t="shared" si="56"/>
        <v/>
      </c>
      <c r="AD151" s="349" t="str">
        <f t="shared" si="57"/>
        <v/>
      </c>
      <c r="AE151" s="349" t="str">
        <f t="shared" si="58"/>
        <v/>
      </c>
      <c r="AF151" s="311" t="str">
        <f t="shared" si="59"/>
        <v/>
      </c>
      <c r="AG151" s="141" t="e">
        <f>_xlfn.CONCAT(IF(AT151="","-","B"),IF(BG151="","-","I"),VLOOKUP($B151,GtP!$A:$BB,MATCH("Gs_0-1",GtP!$A$1:$BB$1,0),FALSE))</f>
        <v>#N/A</v>
      </c>
      <c r="AH151" s="140" t="e">
        <f>_xlfn.CONCAT(IF(AU151="","-","B"),IF(BH151="","-","I"),VLOOKUP($B151,GtP!$A:$BB,MATCH("Gs_0-1",GtP!$A$1:$BB$1,0),FALSE))</f>
        <v>#N/A</v>
      </c>
      <c r="AI151" s="140" t="e">
        <f>_xlfn.CONCAT(IF(AV151="","-","B"),IF(BI151="","-","I"),VLOOKUP($B151,GtP!$A:$BB,MATCH("Gi/o_0-1",GtP!$A$1:$BB$1,0),FALSE))</f>
        <v>#N/A</v>
      </c>
      <c r="AJ151" s="140" t="e">
        <f>_xlfn.CONCAT(IF(AW151="","-","B"),IF(BJ151="","-","I"),VLOOKUP($B151,GtP!$A:$BB,MATCH("Gi/o_0-1",GtP!$A$1:$BB$1,0),FALSE))</f>
        <v>#N/A</v>
      </c>
      <c r="AK151" s="140" t="e">
        <f>_xlfn.CONCAT(IF(AX151="","-","B"),IF(BK151="","-","I"),VLOOKUP($B151,GtP!$A:$BB,MATCH("Gi/o_0-1",GtP!$A$1:$BB$1,0),FALSE))</f>
        <v>#N/A</v>
      </c>
      <c r="AL151" s="140" t="e">
        <f>_xlfn.CONCAT(IF(AY151="","-","B"),IF(BL151="","-","I"),VLOOKUP($B151,GtP!$A:$BB,MATCH("Gi/o_0-1",GtP!$A$1:$BB$1,0),FALSE))</f>
        <v>#N/A</v>
      </c>
      <c r="AM151" s="140" t="e">
        <f>_xlfn.CONCAT(IF(AZ151="","-","B"),IF(BM151="","-","I"),VLOOKUP($B151,GtP!$A:$BB,MATCH("Gi/o_0-1",GtP!$A$1:$BB$1,0),FALSE))</f>
        <v>#N/A</v>
      </c>
      <c r="AN151" s="140" t="e">
        <f>_xlfn.CONCAT(IF(BA151="","-","B"),IF(BN151="","-","I"),VLOOKUP($B151,GtP!$A:$BB,MATCH("Gq/11_0-1",GtP!$A$1:$BB$1,0),FALSE))</f>
        <v>#N/A</v>
      </c>
      <c r="AO151" s="140" t="e">
        <f>_xlfn.CONCAT(IF(BB151="","-","B"),IF(BO151="","-","I"),VLOOKUP($B151,GtP!$A:$BB,MATCH("Gq/11_0-1",GtP!$A$1:$BB$1,0),FALSE))</f>
        <v>#N/A</v>
      </c>
      <c r="AP151" s="140" t="e">
        <f>_xlfn.CONCAT(IF(BC151="","-","B"),IF(BP151="","-","I"),VLOOKUP($B151,GtP!$A:$BB,MATCH("Gq/11_0-1",GtP!$A$1:$BB$1,0),FALSE))</f>
        <v>#N/A</v>
      </c>
      <c r="AQ151" s="140" t="e">
        <f>_xlfn.CONCAT(IF(BD151="","-","B"),IF(BQ151="","-","I"),VLOOKUP($B151,GtP!$A:$BB,MATCH("Gq/11_0-1",GtP!$A$1:$BB$1,0),FALSE))</f>
        <v>#N/A</v>
      </c>
      <c r="AR151" s="140" t="e">
        <f>_xlfn.CONCAT(IF(BE151="","-","B"),IF(BR151="","-","I"),VLOOKUP($B151,GtP!$A:$BB,MATCH("G12/13_0-1",GtP!$A$1:$BB$1,0),FALSE))</f>
        <v>#N/A</v>
      </c>
      <c r="AS151" s="140" t="e">
        <f>_xlfn.CONCAT(IF(BF151="","-","B"),IF(BS151="","-","I"),VLOOKUP($B151,GtP!$A:$BB,MATCH("G12/13_0-1",GtP!$A$1:$BB$1,0),FALSE))</f>
        <v>#N/A</v>
      </c>
      <c r="AT151" s="139" t="str">
        <f>_xlfn.IFNA(VLOOKUP($B151,'B-LogEmaxOverpEC50'!$A:$AL,MATCH(AT$1,'B-LogEmaxOverpEC50'!$A$1:$AL$1,0),FALSE),"")</f>
        <v/>
      </c>
      <c r="AU151" s="136" t="str">
        <f>_xlfn.IFNA(VLOOKUP($B151,'B-LogEmaxOverpEC50'!$A:$AL,MATCH(AU$1,'B-LogEmaxOverpEC50'!$A$1:$AL$1,0),FALSE),"")</f>
        <v/>
      </c>
      <c r="AV151" s="152">
        <f>_xlfn.IFNA(VLOOKUP($B151,'B-LogEmaxOverpEC50'!$A:$AL,MATCH(AV$1,'B-LogEmaxOverpEC50'!$A$1:$AL$1,0),FALSE),"")</f>
        <v>10.192426003741522</v>
      </c>
      <c r="AW151" s="152">
        <f>_xlfn.IFNA(VLOOKUP($B151,'B-LogEmaxOverpEC50'!$A:$AL,MATCH(AW$1,'B-LogEmaxOverpEC50'!$A$1:$AL$1,0),FALSE),"")</f>
        <v>10.186087710473135</v>
      </c>
      <c r="AX151" s="152">
        <f>_xlfn.IFNA(VLOOKUP($B151,'B-LogEmaxOverpEC50'!$A:$AL,MATCH(AX$1,'B-LogEmaxOverpEC50'!$A$1:$AL$1,0),FALSE),"")</f>
        <v>10.537180997707052</v>
      </c>
      <c r="AY151" s="152">
        <f>_xlfn.IFNA(VLOOKUP($B151,'B-LogEmaxOverpEC50'!$A:$AL,MATCH(AY$1,'B-LogEmaxOverpEC50'!$A$1:$AL$1,0),FALSE),"")</f>
        <v>10.829451879197954</v>
      </c>
      <c r="AZ151" s="152">
        <f>_xlfn.IFNA(VLOOKUP($B151,'B-LogEmaxOverpEC50'!$A:$AL,MATCH(AZ$1,'B-LogEmaxOverpEC50'!$A$1:$AL$1,0),FALSE),"")</f>
        <v>11.334624283454174</v>
      </c>
      <c r="BA151" s="152" t="str">
        <f>_xlfn.IFNA(VLOOKUP($B151,'B-LogEmaxOverpEC50'!$A:$AL,MATCH(BA$1,'B-LogEmaxOverpEC50'!$A$1:$AL$1,0),FALSE),"")</f>
        <v/>
      </c>
      <c r="BB151" s="152" t="str">
        <f>_xlfn.IFNA(VLOOKUP($B151,'B-LogEmaxOverpEC50'!$A:$AL,MATCH(BB$1,'B-LogEmaxOverpEC50'!$A$1:$AL$1,0),FALSE),"")</f>
        <v/>
      </c>
      <c r="BC151" s="152" t="str">
        <f>_xlfn.IFNA(VLOOKUP($B151,'B-LogEmaxOverpEC50'!$A:$AL,MATCH(BC$1,'B-LogEmaxOverpEC50'!$A$1:$AL$1,0),FALSE),"")</f>
        <v/>
      </c>
      <c r="BD151" s="152">
        <f>_xlfn.IFNA(VLOOKUP($B151,'B-LogEmaxOverpEC50'!$A:$AL,MATCH(BD$1,'B-LogEmaxOverpEC50'!$A$1:$AL$1,0),FALSE),"")</f>
        <v>7.7030882097004705</v>
      </c>
      <c r="BE151" s="152" t="str">
        <f>_xlfn.IFNA(VLOOKUP($B151,'B-LogEmaxOverpEC50'!$A:$AL,MATCH(BE$1,'B-LogEmaxOverpEC50'!$A$1:$AL$1,0),FALSE),"")</f>
        <v/>
      </c>
      <c r="BF151" s="152" t="str">
        <f>_xlfn.IFNA(VLOOKUP($B151,'B-LogEmaxOverpEC50'!$A:$AL,MATCH(BF$1,'B-LogEmaxOverpEC50'!$A$1:$AL$1,0),FALSE),"")</f>
        <v/>
      </c>
      <c r="BG151" s="137" t="str">
        <f>_xlfn.IFNA(VLOOKUP($B151,'I-LogEmaxOverpEC50'!$A:$AR,MATCH(BG$1,'I-LogEmaxOverpEC50'!$A$1:$AR$1,0),FALSE),"")</f>
        <v/>
      </c>
      <c r="BH151" s="136" t="str">
        <f>_xlfn.IFNA(VLOOKUP($B151,'I-LogEmaxOverpEC50'!$A:$AR,MATCH(BH$1,'I-LogEmaxOverpEC50'!$A$1:$AR$1,0),FALSE),"")</f>
        <v/>
      </c>
      <c r="BI151" s="136">
        <f>_xlfn.IFNA(VLOOKUP($B151,'I-LogEmaxOverpEC50'!$A:$AR,MATCH(BI$1,'I-LogEmaxOverpEC50'!$A$1:$AR$1,0),FALSE),"")</f>
        <v>8.9346442509348467</v>
      </c>
      <c r="BJ151" s="136">
        <f>_xlfn.IFNA(VLOOKUP($B151,'I-LogEmaxOverpEC50'!$A:$AR,MATCH(BJ$1,'I-LogEmaxOverpEC50'!$A$1:$AR$1,0),FALSE),"")</f>
        <v>8.9346442509348467</v>
      </c>
      <c r="BK151" s="136">
        <f>_xlfn.IFNA(VLOOKUP($B151,'I-LogEmaxOverpEC50'!$A:$AR,MATCH(BK$1,'I-LogEmaxOverpEC50'!$A$1:$AR$1,0),FALSE),"")</f>
        <v>8.2763845674187806</v>
      </c>
      <c r="BL151" s="136">
        <f>_xlfn.IFNA(VLOOKUP($B151,'I-LogEmaxOverpEC50'!$A:$AR,MATCH(BL$1,'I-LogEmaxOverpEC50'!$A$1:$AR$1,0),FALSE),"")</f>
        <v>8.2763845674187806</v>
      </c>
      <c r="BM151" s="136">
        <f>_xlfn.IFNA(VLOOKUP($B151,'I-LogEmaxOverpEC50'!$A:$AR,MATCH(BM$1,'I-LogEmaxOverpEC50'!$A$1:$AR$1,0),FALSE),"")</f>
        <v>8.5777278663192575</v>
      </c>
      <c r="BN151" s="136" t="str">
        <f>_xlfn.IFNA(VLOOKUP($B151,'I-LogEmaxOverpEC50'!$A:$AR,MATCH(BN$1,'I-LogEmaxOverpEC50'!$A$1:$AR$1,0),FALSE),"")</f>
        <v/>
      </c>
      <c r="BO151" s="136" t="str">
        <f>_xlfn.IFNA(VLOOKUP($B151,'I-LogEmaxOverpEC50'!$A:$AR,MATCH(BO$1,'I-LogEmaxOverpEC50'!$A$1:$AR$1,0),FALSE),"")</f>
        <v/>
      </c>
      <c r="BP151" s="136" t="str">
        <f>_xlfn.IFNA(VLOOKUP($B151,'I-LogEmaxOverpEC50'!$A:$AR,MATCH(BP$1,'I-LogEmaxOverpEC50'!$A$1:$AR$1,0),FALSE),"")</f>
        <v/>
      </c>
      <c r="BQ151" s="136" t="str">
        <f>_xlfn.IFNA(VLOOKUP($B151,'I-LogEmaxOverpEC50'!$A:$AR,MATCH(BQ$1,'I-LogEmaxOverpEC50'!$A$1:$AR$1,0),FALSE),"")</f>
        <v/>
      </c>
      <c r="BR151" s="136" t="str">
        <f>_xlfn.IFNA(VLOOKUP($B151,'I-LogEmaxOverpEC50'!$A:$AR,MATCH(BR$1,'I-LogEmaxOverpEC50'!$A$1:$AR$1,0),FALSE),"")</f>
        <v/>
      </c>
      <c r="BS151" s="136" t="str">
        <f>_xlfn.IFNA(VLOOKUP($B151,'I-LogEmaxOverpEC50'!$A:$AR,MATCH(BS$1,'I-LogEmaxOverpEC50'!$A$1:$AR$1,0),FALSE),"")</f>
        <v/>
      </c>
    </row>
    <row r="152" spans="1:71" x14ac:dyDescent="0.2">
      <c r="A152" s="146" t="e" cm="1">
        <f t="array" ref="A152">_xlfn.IFS(SUM(F152:R152)&gt;0,1,AB152&gt;0,2,TRUE,3)</f>
        <v>#N/A</v>
      </c>
      <c r="B152" s="146" t="s">
        <v>310</v>
      </c>
      <c r="D152" s="151" t="str">
        <f>_xlfn.XLOOKUP(B152,RecNamesAll!A:A,RecNamesAll!E:E)</f>
        <v>B1</v>
      </c>
      <c r="E152" s="150" t="str">
        <f>_xlfn.XLOOKUP(B152,RecNamesAll!A:A,RecNamesAll!C:C)</f>
        <v>AMY3</v>
      </c>
      <c r="F152" s="160" t="e">
        <f t="shared" si="40"/>
        <v>#N/A</v>
      </c>
      <c r="G152" s="159" t="e">
        <f t="shared" si="41"/>
        <v>#N/A</v>
      </c>
      <c r="H152" s="159" t="e">
        <f t="shared" si="42"/>
        <v>#N/A</v>
      </c>
      <c r="I152" s="159" t="e">
        <f t="shared" si="43"/>
        <v>#N/A</v>
      </c>
      <c r="J152" s="159" t="e">
        <f t="shared" si="44"/>
        <v>#N/A</v>
      </c>
      <c r="K152" s="159" t="e">
        <f t="shared" si="45"/>
        <v>#N/A</v>
      </c>
      <c r="L152" s="159" t="e">
        <f t="shared" si="46"/>
        <v>#N/A</v>
      </c>
      <c r="M152" s="159" t="e">
        <f t="shared" si="47"/>
        <v>#N/A</v>
      </c>
      <c r="N152" s="159" t="e">
        <f t="shared" si="48"/>
        <v>#N/A</v>
      </c>
      <c r="O152" s="159" t="e">
        <f t="shared" si="49"/>
        <v>#N/A</v>
      </c>
      <c r="P152" s="159" t="e">
        <f t="shared" si="50"/>
        <v>#N/A</v>
      </c>
      <c r="Q152" s="159" t="e">
        <f t="shared" si="51"/>
        <v>#N/A</v>
      </c>
      <c r="R152" s="159" t="e">
        <f t="shared" si="52"/>
        <v>#N/A</v>
      </c>
      <c r="U152" s="146" t="str">
        <f t="shared" si="53"/>
        <v>B1</v>
      </c>
      <c r="V152" s="145" t="str">
        <f t="shared" si="54"/>
        <v>AMY3</v>
      </c>
      <c r="W152" s="157" t="e">
        <f>VLOOKUP($B152,GtP!$A:$DD,MATCH("Gs_0-2",GtP!$A$1:$DD$1,0),FALSE)</f>
        <v>#N/A</v>
      </c>
      <c r="X152" s="156" t="e">
        <f>VLOOKUP($B152,GtP!$A:$DD,MATCH("Gi/o_0-2",GtP!$A$1:$DD$1,0),FALSE)</f>
        <v>#N/A</v>
      </c>
      <c r="Y152" s="156" t="e">
        <f>VLOOKUP($B152,GtP!$A:$DD,MATCH("Gq/11_0-2",GtP!$A$1:$DD$1,0),FALSE)</f>
        <v>#N/A</v>
      </c>
      <c r="Z152" s="156" t="e">
        <f>VLOOKUP($B152,GtP!$A:$DD,MATCH("G12/13_0-2",GtP!$A$1:$DD$1,0),FALSE)</f>
        <v>#N/A</v>
      </c>
      <c r="AA152" s="155"/>
      <c r="AB152" s="143" t="e">
        <f t="shared" si="55"/>
        <v>#N/A</v>
      </c>
      <c r="AC152" s="315" t="str">
        <f t="shared" si="56"/>
        <v/>
      </c>
      <c r="AD152" s="349" t="str">
        <f t="shared" si="57"/>
        <v/>
      </c>
      <c r="AE152" s="349" t="str">
        <f t="shared" si="58"/>
        <v/>
      </c>
      <c r="AF152" s="311" t="str">
        <f t="shared" si="59"/>
        <v/>
      </c>
      <c r="AG152" s="141" t="e">
        <f>_xlfn.CONCAT(IF(AT152="","-","B"),IF(BG152="","-","I"),VLOOKUP($B152,GtP!$A:$BB,MATCH("Gs_0-1",GtP!$A$1:$BB$1,0),FALSE))</f>
        <v>#N/A</v>
      </c>
      <c r="AH152" s="140" t="e">
        <f>_xlfn.CONCAT(IF(AU152="","-","B"),IF(BH152="","-","I"),VLOOKUP($B152,GtP!$A:$BB,MATCH("Gs_0-1",GtP!$A$1:$BB$1,0),FALSE))</f>
        <v>#N/A</v>
      </c>
      <c r="AI152" s="140" t="e">
        <f>_xlfn.CONCAT(IF(AV152="","-","B"),IF(BI152="","-","I"),VLOOKUP($B152,GtP!$A:$BB,MATCH("Gi/o_0-1",GtP!$A$1:$BB$1,0),FALSE))</f>
        <v>#N/A</v>
      </c>
      <c r="AJ152" s="140" t="e">
        <f>_xlfn.CONCAT(IF(AW152="","-","B"),IF(BJ152="","-","I"),VLOOKUP($B152,GtP!$A:$BB,MATCH("Gi/o_0-1",GtP!$A$1:$BB$1,0),FALSE))</f>
        <v>#N/A</v>
      </c>
      <c r="AK152" s="140" t="e">
        <f>_xlfn.CONCAT(IF(AX152="","-","B"),IF(BK152="","-","I"),VLOOKUP($B152,GtP!$A:$BB,MATCH("Gi/o_0-1",GtP!$A$1:$BB$1,0),FALSE))</f>
        <v>#N/A</v>
      </c>
      <c r="AL152" s="140" t="e">
        <f>_xlfn.CONCAT(IF(AY152="","-","B"),IF(BL152="","-","I"),VLOOKUP($B152,GtP!$A:$BB,MATCH("Gi/o_0-1",GtP!$A$1:$BB$1,0),FALSE))</f>
        <v>#N/A</v>
      </c>
      <c r="AM152" s="140" t="e">
        <f>_xlfn.CONCAT(IF(AZ152="","-","B"),IF(BM152="","-","I"),VLOOKUP($B152,GtP!$A:$BB,MATCH("Gi/o_0-1",GtP!$A$1:$BB$1,0),FALSE))</f>
        <v>#N/A</v>
      </c>
      <c r="AN152" s="140" t="e">
        <f>_xlfn.CONCAT(IF(BA152="","-","B"),IF(BN152="","-","I"),VLOOKUP($B152,GtP!$A:$BB,MATCH("Gq/11_0-1",GtP!$A$1:$BB$1,0),FALSE))</f>
        <v>#N/A</v>
      </c>
      <c r="AO152" s="140" t="e">
        <f>_xlfn.CONCAT(IF(BB152="","-","B"),IF(BO152="","-","I"),VLOOKUP($B152,GtP!$A:$BB,MATCH("Gq/11_0-1",GtP!$A$1:$BB$1,0),FALSE))</f>
        <v>#N/A</v>
      </c>
      <c r="AP152" s="140" t="e">
        <f>_xlfn.CONCAT(IF(BC152="","-","B"),IF(BP152="","-","I"),VLOOKUP($B152,GtP!$A:$BB,MATCH("Gq/11_0-1",GtP!$A$1:$BB$1,0),FALSE))</f>
        <v>#N/A</v>
      </c>
      <c r="AQ152" s="140" t="e">
        <f>_xlfn.CONCAT(IF(BD152="","-","B"),IF(BQ152="","-","I"),VLOOKUP($B152,GtP!$A:$BB,MATCH("Gq/11_0-1",GtP!$A$1:$BB$1,0),FALSE))</f>
        <v>#N/A</v>
      </c>
      <c r="AR152" s="140" t="e">
        <f>_xlfn.CONCAT(IF(BE152="","-","B"),IF(BR152="","-","I"),VLOOKUP($B152,GtP!$A:$BB,MATCH("G12/13_0-1",GtP!$A$1:$BB$1,0),FALSE))</f>
        <v>#N/A</v>
      </c>
      <c r="AS152" s="140" t="e">
        <f>_xlfn.CONCAT(IF(BF152="","-","B"),IF(BS152="","-","I"),VLOOKUP($B152,GtP!$A:$BB,MATCH("G12/13_0-1",GtP!$A$1:$BB$1,0),FALSE))</f>
        <v>#N/A</v>
      </c>
      <c r="AT152" s="139">
        <f>_xlfn.IFNA(VLOOKUP($B152,'B-LogEmaxOverpEC50'!$A:$AL,MATCH(AT$1,'B-LogEmaxOverpEC50'!$A$1:$AL$1,0),FALSE),"")</f>
        <v>9.3001646085068987</v>
      </c>
      <c r="AU152" s="136" t="str">
        <f>_xlfn.IFNA(VLOOKUP($B152,'B-LogEmaxOverpEC50'!$A:$AL,MATCH(AU$1,'B-LogEmaxOverpEC50'!$A$1:$AL$1,0),FALSE),"")</f>
        <v/>
      </c>
      <c r="AV152" s="152" t="str">
        <f>_xlfn.IFNA(VLOOKUP($B152,'B-LogEmaxOverpEC50'!$A:$AL,MATCH(AV$1,'B-LogEmaxOverpEC50'!$A$1:$AL$1,0),FALSE),"")</f>
        <v/>
      </c>
      <c r="AW152" s="152" t="str">
        <f>_xlfn.IFNA(VLOOKUP($B152,'B-LogEmaxOverpEC50'!$A:$AL,MATCH(AW$1,'B-LogEmaxOverpEC50'!$A$1:$AL$1,0),FALSE),"")</f>
        <v/>
      </c>
      <c r="AX152" s="152" t="str">
        <f>_xlfn.IFNA(VLOOKUP($B152,'B-LogEmaxOverpEC50'!$A:$AL,MATCH(AX$1,'B-LogEmaxOverpEC50'!$A$1:$AL$1,0),FALSE),"")</f>
        <v/>
      </c>
      <c r="AY152" s="152" t="str">
        <f>_xlfn.IFNA(VLOOKUP($B152,'B-LogEmaxOverpEC50'!$A:$AL,MATCH(AY$1,'B-LogEmaxOverpEC50'!$A$1:$AL$1,0),FALSE),"")</f>
        <v/>
      </c>
      <c r="AZ152" s="152" t="str">
        <f>_xlfn.IFNA(VLOOKUP($B152,'B-LogEmaxOverpEC50'!$A:$AL,MATCH(AZ$1,'B-LogEmaxOverpEC50'!$A$1:$AL$1,0),FALSE),"")</f>
        <v/>
      </c>
      <c r="BA152" s="152" t="str">
        <f>_xlfn.IFNA(VLOOKUP($B152,'B-LogEmaxOverpEC50'!$A:$AL,MATCH(BA$1,'B-LogEmaxOverpEC50'!$A$1:$AL$1,0),FALSE),"")</f>
        <v/>
      </c>
      <c r="BB152" s="152" t="str">
        <f>_xlfn.IFNA(VLOOKUP($B152,'B-LogEmaxOverpEC50'!$A:$AL,MATCH(BB$1,'B-LogEmaxOverpEC50'!$A$1:$AL$1,0),FALSE),"")</f>
        <v/>
      </c>
      <c r="BC152" s="152" t="str">
        <f>_xlfn.IFNA(VLOOKUP($B152,'B-LogEmaxOverpEC50'!$A:$AL,MATCH(BC$1,'B-LogEmaxOverpEC50'!$A$1:$AL$1,0),FALSE),"")</f>
        <v/>
      </c>
      <c r="BD152" s="152">
        <f>_xlfn.IFNA(VLOOKUP($B152,'B-LogEmaxOverpEC50'!$A:$AL,MATCH(BD$1,'B-LogEmaxOverpEC50'!$A$1:$AL$1,0),FALSE),"")</f>
        <v>8.2779067864820668</v>
      </c>
      <c r="BE152" s="152">
        <f>_xlfn.IFNA(VLOOKUP($B152,'B-LogEmaxOverpEC50'!$A:$AL,MATCH(BE$1,'B-LogEmaxOverpEC50'!$A$1:$AL$1,0),FALSE),"")</f>
        <v>10.309267613989761</v>
      </c>
      <c r="BF152" s="152">
        <f>_xlfn.IFNA(VLOOKUP($B152,'B-LogEmaxOverpEC50'!$A:$AL,MATCH(BF$1,'B-LogEmaxOverpEC50'!$A$1:$AL$1,0),FALSE),"")</f>
        <v>10.077720946786028</v>
      </c>
      <c r="BG152" s="137" t="str">
        <f>_xlfn.IFNA(VLOOKUP($B152,'I-LogEmaxOverpEC50'!$A:$AR,MATCH(BG$1,'I-LogEmaxOverpEC50'!$A$1:$AR$1,0),FALSE),"")</f>
        <v/>
      </c>
      <c r="BH152" s="136" t="str">
        <f>_xlfn.IFNA(VLOOKUP($B152,'I-LogEmaxOverpEC50'!$A:$AR,MATCH(BH$1,'I-LogEmaxOverpEC50'!$A$1:$AR$1,0),FALSE),"")</f>
        <v/>
      </c>
      <c r="BI152" s="136" t="str">
        <f>_xlfn.IFNA(VLOOKUP($B152,'I-LogEmaxOverpEC50'!$A:$AR,MATCH(BI$1,'I-LogEmaxOverpEC50'!$A$1:$AR$1,0),FALSE),"")</f>
        <v/>
      </c>
      <c r="BJ152" s="136" t="str">
        <f>_xlfn.IFNA(VLOOKUP($B152,'I-LogEmaxOverpEC50'!$A:$AR,MATCH(BJ$1,'I-LogEmaxOverpEC50'!$A$1:$AR$1,0),FALSE),"")</f>
        <v/>
      </c>
      <c r="BK152" s="136" t="str">
        <f>_xlfn.IFNA(VLOOKUP($B152,'I-LogEmaxOverpEC50'!$A:$AR,MATCH(BK$1,'I-LogEmaxOverpEC50'!$A$1:$AR$1,0),FALSE),"")</f>
        <v/>
      </c>
      <c r="BL152" s="136" t="str">
        <f>_xlfn.IFNA(VLOOKUP($B152,'I-LogEmaxOverpEC50'!$A:$AR,MATCH(BL$1,'I-LogEmaxOverpEC50'!$A$1:$AR$1,0),FALSE),"")</f>
        <v/>
      </c>
      <c r="BM152" s="136" t="str">
        <f>_xlfn.IFNA(VLOOKUP($B152,'I-LogEmaxOverpEC50'!$A:$AR,MATCH(BM$1,'I-LogEmaxOverpEC50'!$A$1:$AR$1,0),FALSE),"")</f>
        <v/>
      </c>
      <c r="BN152" s="136" t="str">
        <f>_xlfn.IFNA(VLOOKUP($B152,'I-LogEmaxOverpEC50'!$A:$AR,MATCH(BN$1,'I-LogEmaxOverpEC50'!$A$1:$AR$1,0),FALSE),"")</f>
        <v/>
      </c>
      <c r="BO152" s="136" t="str">
        <f>_xlfn.IFNA(VLOOKUP($B152,'I-LogEmaxOverpEC50'!$A:$AR,MATCH(BO$1,'I-LogEmaxOverpEC50'!$A$1:$AR$1,0),FALSE),"")</f>
        <v/>
      </c>
      <c r="BP152" s="136" t="str">
        <f>_xlfn.IFNA(VLOOKUP($B152,'I-LogEmaxOverpEC50'!$A:$AR,MATCH(BP$1,'I-LogEmaxOverpEC50'!$A$1:$AR$1,0),FALSE),"")</f>
        <v/>
      </c>
      <c r="BQ152" s="136" t="str">
        <f>_xlfn.IFNA(VLOOKUP($B152,'I-LogEmaxOverpEC50'!$A:$AR,MATCH(BQ$1,'I-LogEmaxOverpEC50'!$A$1:$AR$1,0),FALSE),"")</f>
        <v/>
      </c>
      <c r="BR152" s="136" t="str">
        <f>_xlfn.IFNA(VLOOKUP($B152,'I-LogEmaxOverpEC50'!$A:$AR,MATCH(BR$1,'I-LogEmaxOverpEC50'!$A$1:$AR$1,0),FALSE),"")</f>
        <v/>
      </c>
      <c r="BS152" s="136" t="str">
        <f>_xlfn.IFNA(VLOOKUP($B152,'I-LogEmaxOverpEC50'!$A:$AR,MATCH(BS$1,'I-LogEmaxOverpEC50'!$A$1:$AR$1,0),FALSE),"")</f>
        <v/>
      </c>
    </row>
    <row r="153" spans="1:71" x14ac:dyDescent="0.2">
      <c r="A153" s="146" t="e" cm="1">
        <f t="array" ref="A153">_xlfn.IFS(SUM(F153:R153)&gt;0,1,AB153&gt;0,2,TRUE,3)</f>
        <v>#N/A</v>
      </c>
      <c r="B153" s="146" t="s">
        <v>21</v>
      </c>
      <c r="D153" s="151" t="str">
        <f>_xlfn.XLOOKUP(B153,RecNamesAll!A:A,RecNamesAll!E:E)</f>
        <v>B1</v>
      </c>
      <c r="E153" s="150" t="str">
        <f>_xlfn.XLOOKUP(B153,RecNamesAll!A:A,RecNamesAll!C:C)</f>
        <v>CRF1</v>
      </c>
      <c r="F153" s="160" t="e">
        <f t="shared" si="40"/>
        <v>#N/A</v>
      </c>
      <c r="G153" s="159" t="e">
        <f t="shared" si="41"/>
        <v>#N/A</v>
      </c>
      <c r="H153" s="159" t="e">
        <f t="shared" si="42"/>
        <v>#N/A</v>
      </c>
      <c r="I153" s="159" t="e">
        <f t="shared" si="43"/>
        <v>#N/A</v>
      </c>
      <c r="J153" s="159" t="e">
        <f t="shared" si="44"/>
        <v>#N/A</v>
      </c>
      <c r="K153" s="159" t="e">
        <f t="shared" si="45"/>
        <v>#N/A</v>
      </c>
      <c r="L153" s="159" t="e">
        <f t="shared" si="46"/>
        <v>#N/A</v>
      </c>
      <c r="M153" s="159" t="e">
        <f t="shared" si="47"/>
        <v>#N/A</v>
      </c>
      <c r="N153" s="159" t="e">
        <f t="shared" si="48"/>
        <v>#N/A</v>
      </c>
      <c r="O153" s="159" t="e">
        <f t="shared" si="49"/>
        <v>#N/A</v>
      </c>
      <c r="P153" s="159" t="e">
        <f t="shared" si="50"/>
        <v>#N/A</v>
      </c>
      <c r="Q153" s="159" t="e">
        <f t="shared" si="51"/>
        <v>#N/A</v>
      </c>
      <c r="R153" s="159" t="e">
        <f t="shared" si="52"/>
        <v>#N/A</v>
      </c>
      <c r="U153" s="146" t="str">
        <f t="shared" si="53"/>
        <v>B1</v>
      </c>
      <c r="V153" s="145" t="str">
        <f t="shared" si="54"/>
        <v>CRF1</v>
      </c>
      <c r="W153" s="157" t="e">
        <f>VLOOKUP($B153,GtP!$A:$DD,MATCH("Gs_0-2",GtP!$A$1:$DD$1,0),FALSE)</f>
        <v>#N/A</v>
      </c>
      <c r="X153" s="156" t="e">
        <f>VLOOKUP($B153,GtP!$A:$DD,MATCH("Gi/o_0-2",GtP!$A$1:$DD$1,0),FALSE)</f>
        <v>#N/A</v>
      </c>
      <c r="Y153" s="156" t="e">
        <f>VLOOKUP($B153,GtP!$A:$DD,MATCH("Gq/11_0-2",GtP!$A$1:$DD$1,0),FALSE)</f>
        <v>#N/A</v>
      </c>
      <c r="Z153" s="156" t="e">
        <f>VLOOKUP($B153,GtP!$A:$DD,MATCH("G12/13_0-2",GtP!$A$1:$DD$1,0),FALSE)</f>
        <v>#N/A</v>
      </c>
      <c r="AA153" s="155"/>
      <c r="AB153" s="143" t="e">
        <f t="shared" si="55"/>
        <v>#N/A</v>
      </c>
      <c r="AC153" s="315" t="str">
        <f t="shared" si="56"/>
        <v/>
      </c>
      <c r="AD153" s="349" t="str">
        <f t="shared" si="57"/>
        <v/>
      </c>
      <c r="AE153" s="349" t="str">
        <f t="shared" si="58"/>
        <v/>
      </c>
      <c r="AF153" s="311" t="str">
        <f t="shared" si="59"/>
        <v/>
      </c>
      <c r="AG153" s="141" t="e">
        <f>_xlfn.CONCAT(IF(AT153="","-","B"),IF(BG153="","-","I"),VLOOKUP($B153,GtP!$A:$BB,MATCH("Gs_0-1",GtP!$A$1:$BB$1,0),FALSE))</f>
        <v>#N/A</v>
      </c>
      <c r="AH153" s="140" t="e">
        <f>_xlfn.CONCAT(IF(AU153="","-","B"),IF(BH153="","-","I"),VLOOKUP($B153,GtP!$A:$BB,MATCH("Gs_0-1",GtP!$A$1:$BB$1,0),FALSE))</f>
        <v>#N/A</v>
      </c>
      <c r="AI153" s="140" t="e">
        <f>_xlfn.CONCAT(IF(AV153="","-","B"),IF(BI153="","-","I"),VLOOKUP($B153,GtP!$A:$BB,MATCH("Gi/o_0-1",GtP!$A$1:$BB$1,0),FALSE))</f>
        <v>#N/A</v>
      </c>
      <c r="AJ153" s="140" t="e">
        <f>_xlfn.CONCAT(IF(AW153="","-","B"),IF(BJ153="","-","I"),VLOOKUP($B153,GtP!$A:$BB,MATCH("Gi/o_0-1",GtP!$A$1:$BB$1,0),FALSE))</f>
        <v>#N/A</v>
      </c>
      <c r="AK153" s="140" t="e">
        <f>_xlfn.CONCAT(IF(AX153="","-","B"),IF(BK153="","-","I"),VLOOKUP($B153,GtP!$A:$BB,MATCH("Gi/o_0-1",GtP!$A$1:$BB$1,0),FALSE))</f>
        <v>#N/A</v>
      </c>
      <c r="AL153" s="140" t="e">
        <f>_xlfn.CONCAT(IF(AY153="","-","B"),IF(BL153="","-","I"),VLOOKUP($B153,GtP!$A:$BB,MATCH("Gi/o_0-1",GtP!$A$1:$BB$1,0),FALSE))</f>
        <v>#N/A</v>
      </c>
      <c r="AM153" s="140" t="e">
        <f>_xlfn.CONCAT(IF(AZ153="","-","B"),IF(BM153="","-","I"),VLOOKUP($B153,GtP!$A:$BB,MATCH("Gi/o_0-1",GtP!$A$1:$BB$1,0),FALSE))</f>
        <v>#N/A</v>
      </c>
      <c r="AN153" s="140" t="e">
        <f>_xlfn.CONCAT(IF(BA153="","-","B"),IF(BN153="","-","I"),VLOOKUP($B153,GtP!$A:$BB,MATCH("Gq/11_0-1",GtP!$A$1:$BB$1,0),FALSE))</f>
        <v>#N/A</v>
      </c>
      <c r="AO153" s="140" t="e">
        <f>_xlfn.CONCAT(IF(BB153="","-","B"),IF(BO153="","-","I"),VLOOKUP($B153,GtP!$A:$BB,MATCH("Gq/11_0-1",GtP!$A$1:$BB$1,0),FALSE))</f>
        <v>#N/A</v>
      </c>
      <c r="AP153" s="140" t="e">
        <f>_xlfn.CONCAT(IF(BC153="","-","B"),IF(BP153="","-","I"),VLOOKUP($B153,GtP!$A:$BB,MATCH("Gq/11_0-1",GtP!$A$1:$BB$1,0),FALSE))</f>
        <v>#N/A</v>
      </c>
      <c r="AQ153" s="140" t="e">
        <f>_xlfn.CONCAT(IF(BD153="","-","B"),IF(BQ153="","-","I"),VLOOKUP($B153,GtP!$A:$BB,MATCH("Gq/11_0-1",GtP!$A$1:$BB$1,0),FALSE))</f>
        <v>#N/A</v>
      </c>
      <c r="AR153" s="140" t="e">
        <f>_xlfn.CONCAT(IF(BE153="","-","B"),IF(BR153="","-","I"),VLOOKUP($B153,GtP!$A:$BB,MATCH("G12/13_0-1",GtP!$A$1:$BB$1,0),FALSE))</f>
        <v>#N/A</v>
      </c>
      <c r="AS153" s="140" t="e">
        <f>_xlfn.CONCAT(IF(BF153="","-","B"),IF(BS153="","-","I"),VLOOKUP($B153,GtP!$A:$BB,MATCH("G12/13_0-1",GtP!$A$1:$BB$1,0),FALSE))</f>
        <v>#N/A</v>
      </c>
      <c r="AT153" s="139">
        <f>_xlfn.IFNA(VLOOKUP($B153,'B-LogEmaxOverpEC50'!$A:$AL,MATCH(AT$1,'B-LogEmaxOverpEC50'!$A$1:$AL$1,0),FALSE),"")</f>
        <v>9.4060046387396206</v>
      </c>
      <c r="AU153" s="136" t="str">
        <f>_xlfn.IFNA(VLOOKUP($B153,'B-LogEmaxOverpEC50'!$A:$AL,MATCH(AU$1,'B-LogEmaxOverpEC50'!$A$1:$AL$1,0),FALSE),"")</f>
        <v/>
      </c>
      <c r="AV153" s="152">
        <f>_xlfn.IFNA(VLOOKUP($B153,'B-LogEmaxOverpEC50'!$A:$AL,MATCH(AV$1,'B-LogEmaxOverpEC50'!$A$1:$AL$1,0),FALSE),"")</f>
        <v>8.2384468670375437</v>
      </c>
      <c r="AW153" s="152">
        <f>_xlfn.IFNA(VLOOKUP($B153,'B-LogEmaxOverpEC50'!$A:$AL,MATCH(AW$1,'B-LogEmaxOverpEC50'!$A$1:$AL$1,0),FALSE),"")</f>
        <v>8.2899909802231662</v>
      </c>
      <c r="AX153" s="152" t="str">
        <f>_xlfn.IFNA(VLOOKUP($B153,'B-LogEmaxOverpEC50'!$A:$AL,MATCH(AX$1,'B-LogEmaxOverpEC50'!$A$1:$AL$1,0),FALSE),"")</f>
        <v/>
      </c>
      <c r="AY153" s="152">
        <f>_xlfn.IFNA(VLOOKUP($B153,'B-LogEmaxOverpEC50'!$A:$AL,MATCH(AY$1,'B-LogEmaxOverpEC50'!$A$1:$AL$1,0),FALSE),"")</f>
        <v>8.6984935221494393</v>
      </c>
      <c r="AZ153" s="152">
        <f>_xlfn.IFNA(VLOOKUP($B153,'B-LogEmaxOverpEC50'!$A:$AL,MATCH(AZ$1,'B-LogEmaxOverpEC50'!$A$1:$AL$1,0),FALSE),"")</f>
        <v>8.3509518769280309</v>
      </c>
      <c r="BA153" s="152" t="str">
        <f>_xlfn.IFNA(VLOOKUP($B153,'B-LogEmaxOverpEC50'!$A:$AL,MATCH(BA$1,'B-LogEmaxOverpEC50'!$A$1:$AL$1,0),FALSE),"")</f>
        <v/>
      </c>
      <c r="BB153" s="152" t="str">
        <f>_xlfn.IFNA(VLOOKUP($B153,'B-LogEmaxOverpEC50'!$A:$AL,MATCH(BB$1,'B-LogEmaxOverpEC50'!$A$1:$AL$1,0),FALSE),"")</f>
        <v/>
      </c>
      <c r="BC153" s="152" t="str">
        <f>_xlfn.IFNA(VLOOKUP($B153,'B-LogEmaxOverpEC50'!$A:$AL,MATCH(BC$1,'B-LogEmaxOverpEC50'!$A$1:$AL$1,0),FALSE),"")</f>
        <v/>
      </c>
      <c r="BD153" s="152">
        <f>_xlfn.IFNA(VLOOKUP($B153,'B-LogEmaxOverpEC50'!$A:$AL,MATCH(BD$1,'B-LogEmaxOverpEC50'!$A$1:$AL$1,0),FALSE),"")</f>
        <v>8.1988316909676833</v>
      </c>
      <c r="BE153" s="152">
        <f>_xlfn.IFNA(VLOOKUP($B153,'B-LogEmaxOverpEC50'!$A:$AL,MATCH(BE$1,'B-LogEmaxOverpEC50'!$A$1:$AL$1,0),FALSE),"")</f>
        <v>10.557655909142973</v>
      </c>
      <c r="BF153" s="152">
        <f>_xlfn.IFNA(VLOOKUP($B153,'B-LogEmaxOverpEC50'!$A:$AL,MATCH(BF$1,'B-LogEmaxOverpEC50'!$A$1:$AL$1,0),FALSE),"")</f>
        <v>10.519054342359158</v>
      </c>
      <c r="BG153" s="137" t="str">
        <f>_xlfn.IFNA(VLOOKUP($B153,'I-LogEmaxOverpEC50'!$A:$AR,MATCH(BG$1,'I-LogEmaxOverpEC50'!$A$1:$AR$1,0),FALSE),"")</f>
        <v/>
      </c>
      <c r="BH153" s="136" t="str">
        <f>_xlfn.IFNA(VLOOKUP($B153,'I-LogEmaxOverpEC50'!$A:$AR,MATCH(BH$1,'I-LogEmaxOverpEC50'!$A$1:$AR$1,0),FALSE),"")</f>
        <v/>
      </c>
      <c r="BI153" s="136" t="str">
        <f>_xlfn.IFNA(VLOOKUP($B153,'I-LogEmaxOverpEC50'!$A:$AR,MATCH(BI$1,'I-LogEmaxOverpEC50'!$A$1:$AR$1,0),FALSE),"")</f>
        <v/>
      </c>
      <c r="BJ153" s="136" t="str">
        <f>_xlfn.IFNA(VLOOKUP($B153,'I-LogEmaxOverpEC50'!$A:$AR,MATCH(BJ$1,'I-LogEmaxOverpEC50'!$A$1:$AR$1,0),FALSE),"")</f>
        <v/>
      </c>
      <c r="BK153" s="136" t="str">
        <f>_xlfn.IFNA(VLOOKUP($B153,'I-LogEmaxOverpEC50'!$A:$AR,MATCH(BK$1,'I-LogEmaxOverpEC50'!$A$1:$AR$1,0),FALSE),"")</f>
        <v/>
      </c>
      <c r="BL153" s="136" t="str">
        <f>_xlfn.IFNA(VLOOKUP($B153,'I-LogEmaxOverpEC50'!$A:$AR,MATCH(BL$1,'I-LogEmaxOverpEC50'!$A$1:$AR$1,0),FALSE),"")</f>
        <v/>
      </c>
      <c r="BM153" s="136" t="str">
        <f>_xlfn.IFNA(VLOOKUP($B153,'I-LogEmaxOverpEC50'!$A:$AR,MATCH(BM$1,'I-LogEmaxOverpEC50'!$A$1:$AR$1,0),FALSE),"")</f>
        <v/>
      </c>
      <c r="BN153" s="136" t="str">
        <f>_xlfn.IFNA(VLOOKUP($B153,'I-LogEmaxOverpEC50'!$A:$AR,MATCH(BN$1,'I-LogEmaxOverpEC50'!$A$1:$AR$1,0),FALSE),"")</f>
        <v/>
      </c>
      <c r="BO153" s="136" t="str">
        <f>_xlfn.IFNA(VLOOKUP($B153,'I-LogEmaxOverpEC50'!$A:$AR,MATCH(BO$1,'I-LogEmaxOverpEC50'!$A$1:$AR$1,0),FALSE),"")</f>
        <v/>
      </c>
      <c r="BP153" s="136" t="str">
        <f>_xlfn.IFNA(VLOOKUP($B153,'I-LogEmaxOverpEC50'!$A:$AR,MATCH(BP$1,'I-LogEmaxOverpEC50'!$A$1:$AR$1,0),FALSE),"")</f>
        <v/>
      </c>
      <c r="BQ153" s="136" t="str">
        <f>_xlfn.IFNA(VLOOKUP($B153,'I-LogEmaxOverpEC50'!$A:$AR,MATCH(BQ$1,'I-LogEmaxOverpEC50'!$A$1:$AR$1,0),FALSE),"")</f>
        <v/>
      </c>
      <c r="BR153" s="136" t="str">
        <f>_xlfn.IFNA(VLOOKUP($B153,'I-LogEmaxOverpEC50'!$A:$AR,MATCH(BR$1,'I-LogEmaxOverpEC50'!$A$1:$AR$1,0),FALSE),"")</f>
        <v/>
      </c>
      <c r="BS153" s="136" t="str">
        <f>_xlfn.IFNA(VLOOKUP($B153,'I-LogEmaxOverpEC50'!$A:$AR,MATCH(BS$1,'I-LogEmaxOverpEC50'!$A$1:$AR$1,0),FALSE),"")</f>
        <v/>
      </c>
    </row>
    <row r="154" spans="1:71" x14ac:dyDescent="0.2">
      <c r="A154" s="146" t="e" cm="1">
        <f t="array" ref="A154">_xlfn.IFS(SUM(F154:R154)&gt;0,1,AB154&gt;0,2,TRUE,3)</f>
        <v>#N/A</v>
      </c>
      <c r="B154" s="146" t="s">
        <v>4</v>
      </c>
      <c r="D154" s="151" t="str">
        <f>_xlfn.XLOOKUP(B154,RecNamesAll!A:A,RecNamesAll!E:E)</f>
        <v>B1</v>
      </c>
      <c r="E154" s="150" t="str">
        <f>_xlfn.XLOOKUP(B154,RecNamesAll!A:A,RecNamesAll!C:C)</f>
        <v>CRF2</v>
      </c>
      <c r="F154" s="160" t="e">
        <f t="shared" si="40"/>
        <v>#N/A</v>
      </c>
      <c r="G154" s="159" t="e">
        <f t="shared" si="41"/>
        <v>#N/A</v>
      </c>
      <c r="H154" s="159" t="e">
        <f t="shared" si="42"/>
        <v>#N/A</v>
      </c>
      <c r="I154" s="159" t="e">
        <f t="shared" si="43"/>
        <v>#N/A</v>
      </c>
      <c r="J154" s="159" t="e">
        <f t="shared" si="44"/>
        <v>#N/A</v>
      </c>
      <c r="K154" s="159" t="e">
        <f t="shared" si="45"/>
        <v>#N/A</v>
      </c>
      <c r="L154" s="159" t="e">
        <f t="shared" si="46"/>
        <v>#N/A</v>
      </c>
      <c r="M154" s="159" t="e">
        <f t="shared" si="47"/>
        <v>#N/A</v>
      </c>
      <c r="N154" s="159" t="e">
        <f t="shared" si="48"/>
        <v>#N/A</v>
      </c>
      <c r="O154" s="159" t="e">
        <f t="shared" si="49"/>
        <v>#N/A</v>
      </c>
      <c r="P154" s="159" t="e">
        <f t="shared" si="50"/>
        <v>#N/A</v>
      </c>
      <c r="Q154" s="159" t="e">
        <f t="shared" si="51"/>
        <v>#N/A</v>
      </c>
      <c r="R154" s="159" t="e">
        <f t="shared" si="52"/>
        <v>#N/A</v>
      </c>
      <c r="U154" s="146" t="str">
        <f t="shared" si="53"/>
        <v>B1</v>
      </c>
      <c r="V154" s="145" t="str">
        <f t="shared" si="54"/>
        <v>CRF2</v>
      </c>
      <c r="W154" s="157" t="e">
        <f>VLOOKUP($B154,GtP!$A:$DD,MATCH("Gs_0-2",GtP!$A$1:$DD$1,0),FALSE)</f>
        <v>#N/A</v>
      </c>
      <c r="X154" s="156" t="e">
        <f>VLOOKUP($B154,GtP!$A:$DD,MATCH("Gi/o_0-2",GtP!$A$1:$DD$1,0),FALSE)</f>
        <v>#N/A</v>
      </c>
      <c r="Y154" s="156" t="e">
        <f>VLOOKUP($B154,GtP!$A:$DD,MATCH("Gq/11_0-2",GtP!$A$1:$DD$1,0),FALSE)</f>
        <v>#N/A</v>
      </c>
      <c r="Z154" s="156" t="e">
        <f>VLOOKUP($B154,GtP!$A:$DD,MATCH("G12/13_0-2",GtP!$A$1:$DD$1,0),FALSE)</f>
        <v>#N/A</v>
      </c>
      <c r="AA154" s="155"/>
      <c r="AB154" s="143" t="e">
        <f t="shared" si="55"/>
        <v>#N/A</v>
      </c>
      <c r="AC154" s="315" t="str">
        <f t="shared" si="56"/>
        <v/>
      </c>
      <c r="AD154" s="349" t="str">
        <f t="shared" si="57"/>
        <v/>
      </c>
      <c r="AE154" s="349" t="str">
        <f t="shared" si="58"/>
        <v/>
      </c>
      <c r="AF154" s="311" t="str">
        <f t="shared" si="59"/>
        <v/>
      </c>
      <c r="AG154" s="141" t="e">
        <f>_xlfn.CONCAT(IF(AT154="","-","B"),IF(BG154="","-","I"),VLOOKUP($B154,GtP!$A:$BB,MATCH("Gs_0-1",GtP!$A$1:$BB$1,0),FALSE))</f>
        <v>#N/A</v>
      </c>
      <c r="AH154" s="140" t="e">
        <f>_xlfn.CONCAT(IF(AU154="","-","B"),IF(BH154="","-","I"),VLOOKUP($B154,GtP!$A:$BB,MATCH("Gs_0-1",GtP!$A$1:$BB$1,0),FALSE))</f>
        <v>#N/A</v>
      </c>
      <c r="AI154" s="140" t="e">
        <f>_xlfn.CONCAT(IF(AV154="","-","B"),IF(BI154="","-","I"),VLOOKUP($B154,GtP!$A:$BB,MATCH("Gi/o_0-1",GtP!$A$1:$BB$1,0),FALSE))</f>
        <v>#N/A</v>
      </c>
      <c r="AJ154" s="140" t="e">
        <f>_xlfn.CONCAT(IF(AW154="","-","B"),IF(BJ154="","-","I"),VLOOKUP($B154,GtP!$A:$BB,MATCH("Gi/o_0-1",GtP!$A$1:$BB$1,0),FALSE))</f>
        <v>#N/A</v>
      </c>
      <c r="AK154" s="140" t="e">
        <f>_xlfn.CONCAT(IF(AX154="","-","B"),IF(BK154="","-","I"),VLOOKUP($B154,GtP!$A:$BB,MATCH("Gi/o_0-1",GtP!$A$1:$BB$1,0),FALSE))</f>
        <v>#N/A</v>
      </c>
      <c r="AL154" s="140" t="e">
        <f>_xlfn.CONCAT(IF(AY154="","-","B"),IF(BL154="","-","I"),VLOOKUP($B154,GtP!$A:$BB,MATCH("Gi/o_0-1",GtP!$A$1:$BB$1,0),FALSE))</f>
        <v>#N/A</v>
      </c>
      <c r="AM154" s="140" t="e">
        <f>_xlfn.CONCAT(IF(AZ154="","-","B"),IF(BM154="","-","I"),VLOOKUP($B154,GtP!$A:$BB,MATCH("Gi/o_0-1",GtP!$A$1:$BB$1,0),FALSE))</f>
        <v>#N/A</v>
      </c>
      <c r="AN154" s="140" t="e">
        <f>_xlfn.CONCAT(IF(BA154="","-","B"),IF(BN154="","-","I"),VLOOKUP($B154,GtP!$A:$BB,MATCH("Gq/11_0-1",GtP!$A$1:$BB$1,0),FALSE))</f>
        <v>#N/A</v>
      </c>
      <c r="AO154" s="140" t="e">
        <f>_xlfn.CONCAT(IF(BB154="","-","B"),IF(BO154="","-","I"),VLOOKUP($B154,GtP!$A:$BB,MATCH("Gq/11_0-1",GtP!$A$1:$BB$1,0),FALSE))</f>
        <v>#N/A</v>
      </c>
      <c r="AP154" s="140" t="e">
        <f>_xlfn.CONCAT(IF(BC154="","-","B"),IF(BP154="","-","I"),VLOOKUP($B154,GtP!$A:$BB,MATCH("Gq/11_0-1",GtP!$A$1:$BB$1,0),FALSE))</f>
        <v>#N/A</v>
      </c>
      <c r="AQ154" s="140" t="e">
        <f>_xlfn.CONCAT(IF(BD154="","-","B"),IF(BQ154="","-","I"),VLOOKUP($B154,GtP!$A:$BB,MATCH("Gq/11_0-1",GtP!$A$1:$BB$1,0),FALSE))</f>
        <v>#N/A</v>
      </c>
      <c r="AR154" s="140" t="e">
        <f>_xlfn.CONCAT(IF(BE154="","-","B"),IF(BR154="","-","I"),VLOOKUP($B154,GtP!$A:$BB,MATCH("G12/13_0-1",GtP!$A$1:$BB$1,0),FALSE))</f>
        <v>#N/A</v>
      </c>
      <c r="AS154" s="140" t="e">
        <f>_xlfn.CONCAT(IF(BF154="","-","B"),IF(BS154="","-","I"),VLOOKUP($B154,GtP!$A:$BB,MATCH("G12/13_0-1",GtP!$A$1:$BB$1,0),FALSE))</f>
        <v>#N/A</v>
      </c>
      <c r="AT154" s="139">
        <f>_xlfn.IFNA(VLOOKUP($B154,'B-LogEmaxOverpEC50'!$A:$AL,MATCH(AT$1,'B-LogEmaxOverpEC50'!$A$1:$AL$1,0),FALSE),"")</f>
        <v>12.293260005660677</v>
      </c>
      <c r="AU154" s="136" t="str">
        <f>_xlfn.IFNA(VLOOKUP($B154,'B-LogEmaxOverpEC50'!$A:$AL,MATCH(AU$1,'B-LogEmaxOverpEC50'!$A$1:$AL$1,0),FALSE),"")</f>
        <v/>
      </c>
      <c r="AV154" s="152">
        <f>_xlfn.IFNA(VLOOKUP($B154,'B-LogEmaxOverpEC50'!$A:$AL,MATCH(AV$1,'B-LogEmaxOverpEC50'!$A$1:$AL$1,0),FALSE),"")</f>
        <v>9.8764170372167825</v>
      </c>
      <c r="AW154" s="152">
        <f>_xlfn.IFNA(VLOOKUP($B154,'B-LogEmaxOverpEC50'!$A:$AL,MATCH(AW$1,'B-LogEmaxOverpEC50'!$A$1:$AL$1,0),FALSE),"")</f>
        <v>9.7586410969773549</v>
      </c>
      <c r="AX154" s="152">
        <f>_xlfn.IFNA(VLOOKUP($B154,'B-LogEmaxOverpEC50'!$A:$AL,MATCH(AX$1,'B-LogEmaxOverpEC50'!$A$1:$AL$1,0),FALSE),"")</f>
        <v>9.9575809573254812</v>
      </c>
      <c r="AY154" s="152">
        <f>_xlfn.IFNA(VLOOKUP($B154,'B-LogEmaxOverpEC50'!$A:$AL,MATCH(AY$1,'B-LogEmaxOverpEC50'!$A$1:$AL$1,0),FALSE),"")</f>
        <v>10.092216259672703</v>
      </c>
      <c r="AZ154" s="152">
        <f>_xlfn.IFNA(VLOOKUP($B154,'B-LogEmaxOverpEC50'!$A:$AL,MATCH(AZ$1,'B-LogEmaxOverpEC50'!$A$1:$AL$1,0),FALSE),"")</f>
        <v>9.5238622989533344</v>
      </c>
      <c r="BA154" s="152" t="str">
        <f>_xlfn.IFNA(VLOOKUP($B154,'B-LogEmaxOverpEC50'!$A:$AL,MATCH(BA$1,'B-LogEmaxOverpEC50'!$A$1:$AL$1,0),FALSE),"")</f>
        <v/>
      </c>
      <c r="BB154" s="152" t="str">
        <f>_xlfn.IFNA(VLOOKUP($B154,'B-LogEmaxOverpEC50'!$A:$AL,MATCH(BB$1,'B-LogEmaxOverpEC50'!$A$1:$AL$1,0),FALSE),"")</f>
        <v/>
      </c>
      <c r="BC154" s="152">
        <f>_xlfn.IFNA(VLOOKUP($B154,'B-LogEmaxOverpEC50'!$A:$AL,MATCH(BC$1,'B-LogEmaxOverpEC50'!$A$1:$AL$1,0),FALSE),"")</f>
        <v>7.8909709219550814</v>
      </c>
      <c r="BD154" s="152">
        <f>_xlfn.IFNA(VLOOKUP($B154,'B-LogEmaxOverpEC50'!$A:$AL,MATCH(BD$1,'B-LogEmaxOverpEC50'!$A$1:$AL$1,0),FALSE),"")</f>
        <v>10.602293375999002</v>
      </c>
      <c r="BE154" s="152" t="str">
        <f>_xlfn.IFNA(VLOOKUP($B154,'B-LogEmaxOverpEC50'!$A:$AL,MATCH(BE$1,'B-LogEmaxOverpEC50'!$A$1:$AL$1,0),FALSE),"")</f>
        <v/>
      </c>
      <c r="BF154" s="152" t="str">
        <f>_xlfn.IFNA(VLOOKUP($B154,'B-LogEmaxOverpEC50'!$A:$AL,MATCH(BF$1,'B-LogEmaxOverpEC50'!$A$1:$AL$1,0),FALSE),"")</f>
        <v/>
      </c>
      <c r="BG154" s="137" t="str">
        <f>_xlfn.IFNA(VLOOKUP($B154,'I-LogEmaxOverpEC50'!$A:$AR,MATCH(BG$1,'I-LogEmaxOverpEC50'!$A$1:$AR$1,0),FALSE),"")</f>
        <v/>
      </c>
      <c r="BH154" s="136" t="str">
        <f>_xlfn.IFNA(VLOOKUP($B154,'I-LogEmaxOverpEC50'!$A:$AR,MATCH(BH$1,'I-LogEmaxOverpEC50'!$A$1:$AR$1,0),FALSE),"")</f>
        <v/>
      </c>
      <c r="BI154" s="136" t="str">
        <f>_xlfn.IFNA(VLOOKUP($B154,'I-LogEmaxOverpEC50'!$A:$AR,MATCH(BI$1,'I-LogEmaxOverpEC50'!$A$1:$AR$1,0),FALSE),"")</f>
        <v/>
      </c>
      <c r="BJ154" s="136" t="str">
        <f>_xlfn.IFNA(VLOOKUP($B154,'I-LogEmaxOverpEC50'!$A:$AR,MATCH(BJ$1,'I-LogEmaxOverpEC50'!$A$1:$AR$1,0),FALSE),"")</f>
        <v/>
      </c>
      <c r="BK154" s="136" t="str">
        <f>_xlfn.IFNA(VLOOKUP($B154,'I-LogEmaxOverpEC50'!$A:$AR,MATCH(BK$1,'I-LogEmaxOverpEC50'!$A$1:$AR$1,0),FALSE),"")</f>
        <v/>
      </c>
      <c r="BL154" s="136" t="str">
        <f>_xlfn.IFNA(VLOOKUP($B154,'I-LogEmaxOverpEC50'!$A:$AR,MATCH(BL$1,'I-LogEmaxOverpEC50'!$A$1:$AR$1,0),FALSE),"")</f>
        <v/>
      </c>
      <c r="BM154" s="136" t="str">
        <f>_xlfn.IFNA(VLOOKUP($B154,'I-LogEmaxOverpEC50'!$A:$AR,MATCH(BM$1,'I-LogEmaxOverpEC50'!$A$1:$AR$1,0),FALSE),"")</f>
        <v/>
      </c>
      <c r="BN154" s="136" t="str">
        <f>_xlfn.IFNA(VLOOKUP($B154,'I-LogEmaxOverpEC50'!$A:$AR,MATCH(BN$1,'I-LogEmaxOverpEC50'!$A$1:$AR$1,0),FALSE),"")</f>
        <v/>
      </c>
      <c r="BO154" s="136" t="str">
        <f>_xlfn.IFNA(VLOOKUP($B154,'I-LogEmaxOverpEC50'!$A:$AR,MATCH(BO$1,'I-LogEmaxOverpEC50'!$A$1:$AR$1,0),FALSE),"")</f>
        <v/>
      </c>
      <c r="BP154" s="136" t="str">
        <f>_xlfn.IFNA(VLOOKUP($B154,'I-LogEmaxOverpEC50'!$A:$AR,MATCH(BP$1,'I-LogEmaxOverpEC50'!$A$1:$AR$1,0),FALSE),"")</f>
        <v/>
      </c>
      <c r="BQ154" s="136" t="str">
        <f>_xlfn.IFNA(VLOOKUP($B154,'I-LogEmaxOverpEC50'!$A:$AR,MATCH(BQ$1,'I-LogEmaxOverpEC50'!$A$1:$AR$1,0),FALSE),"")</f>
        <v/>
      </c>
      <c r="BR154" s="136" t="str">
        <f>_xlfn.IFNA(VLOOKUP($B154,'I-LogEmaxOverpEC50'!$A:$AR,MATCH(BR$1,'I-LogEmaxOverpEC50'!$A$1:$AR$1,0),FALSE),"")</f>
        <v/>
      </c>
      <c r="BS154" s="136" t="str">
        <f>_xlfn.IFNA(VLOOKUP($B154,'I-LogEmaxOverpEC50'!$A:$AR,MATCH(BS$1,'I-LogEmaxOverpEC50'!$A$1:$AR$1,0),FALSE),"")</f>
        <v/>
      </c>
    </row>
    <row r="155" spans="1:71" x14ac:dyDescent="0.2">
      <c r="A155" s="146" t="e" cm="1">
        <f t="array" ref="A155">_xlfn.IFS(SUM(F155:R155)&gt;0,1,AB155&gt;0,2,TRUE,3)</f>
        <v>#N/A</v>
      </c>
      <c r="B155" s="146" t="s">
        <v>69</v>
      </c>
      <c r="D155" s="151" t="str">
        <f>_xlfn.XLOOKUP(B155,RecNamesAll!A:A,RecNamesAll!E:E)</f>
        <v>B1</v>
      </c>
      <c r="E155" s="150" t="str">
        <f>_xlfn.XLOOKUP(B155,RecNamesAll!A:A,RecNamesAll!C:C)</f>
        <v>CT</v>
      </c>
      <c r="F155" s="160" t="e">
        <f t="shared" si="40"/>
        <v>#N/A</v>
      </c>
      <c r="G155" s="159" t="e">
        <f t="shared" si="41"/>
        <v>#N/A</v>
      </c>
      <c r="H155" s="159" t="e">
        <f t="shared" si="42"/>
        <v>#N/A</v>
      </c>
      <c r="I155" s="159" t="e">
        <f t="shared" si="43"/>
        <v>#N/A</v>
      </c>
      <c r="J155" s="159" t="e">
        <f t="shared" si="44"/>
        <v>#N/A</v>
      </c>
      <c r="K155" s="159" t="e">
        <f t="shared" si="45"/>
        <v>#N/A</v>
      </c>
      <c r="L155" s="159" t="e">
        <f t="shared" si="46"/>
        <v>#N/A</v>
      </c>
      <c r="M155" s="159" t="e">
        <f t="shared" si="47"/>
        <v>#N/A</v>
      </c>
      <c r="N155" s="159" t="e">
        <f t="shared" si="48"/>
        <v>#N/A</v>
      </c>
      <c r="O155" s="159" t="e">
        <f t="shared" si="49"/>
        <v>#N/A</v>
      </c>
      <c r="P155" s="159" t="e">
        <f t="shared" si="50"/>
        <v>#N/A</v>
      </c>
      <c r="Q155" s="159" t="e">
        <f t="shared" si="51"/>
        <v>#N/A</v>
      </c>
      <c r="R155" s="159" t="e">
        <f t="shared" si="52"/>
        <v>#N/A</v>
      </c>
      <c r="U155" s="146" t="str">
        <f t="shared" si="53"/>
        <v>B1</v>
      </c>
      <c r="V155" s="145" t="str">
        <f t="shared" si="54"/>
        <v>CT</v>
      </c>
      <c r="W155" s="157" t="e">
        <f>VLOOKUP($B155,GtP!$A:$DD,MATCH("Gs_0-2",GtP!$A$1:$DD$1,0),FALSE)</f>
        <v>#N/A</v>
      </c>
      <c r="X155" s="156" t="e">
        <f>VLOOKUP($B155,GtP!$A:$DD,MATCH("Gi/o_0-2",GtP!$A$1:$DD$1,0),FALSE)</f>
        <v>#N/A</v>
      </c>
      <c r="Y155" s="156" t="e">
        <f>VLOOKUP($B155,GtP!$A:$DD,MATCH("Gq/11_0-2",GtP!$A$1:$DD$1,0),FALSE)</f>
        <v>#N/A</v>
      </c>
      <c r="Z155" s="156" t="e">
        <f>VLOOKUP($B155,GtP!$A:$DD,MATCH("G12/13_0-2",GtP!$A$1:$DD$1,0),FALSE)</f>
        <v>#N/A</v>
      </c>
      <c r="AA155" s="155"/>
      <c r="AB155" s="143" t="e">
        <f t="shared" si="55"/>
        <v>#N/A</v>
      </c>
      <c r="AC155" s="315" t="str">
        <f t="shared" si="56"/>
        <v/>
      </c>
      <c r="AD155" s="349" t="str">
        <f t="shared" si="57"/>
        <v/>
      </c>
      <c r="AE155" s="349" t="str">
        <f t="shared" si="58"/>
        <v/>
      </c>
      <c r="AF155" s="311" t="str">
        <f t="shared" si="59"/>
        <v/>
      </c>
      <c r="AG155" s="141" t="e">
        <f>_xlfn.CONCAT(IF(AT155="","-","B"),IF(BG155="","-","I"),VLOOKUP($B155,GtP!$A:$BB,MATCH("Gs_0-1",GtP!$A$1:$BB$1,0),FALSE))</f>
        <v>#N/A</v>
      </c>
      <c r="AH155" s="140" t="e">
        <f>_xlfn.CONCAT(IF(AU155="","-","B"),IF(BH155="","-","I"),VLOOKUP($B155,GtP!$A:$BB,MATCH("Gs_0-1",GtP!$A$1:$BB$1,0),FALSE))</f>
        <v>#N/A</v>
      </c>
      <c r="AI155" s="140" t="e">
        <f>_xlfn.CONCAT(IF(AV155="","-","B"),IF(BI155="","-","I"),VLOOKUP($B155,GtP!$A:$BB,MATCH("Gi/o_0-1",GtP!$A$1:$BB$1,0),FALSE))</f>
        <v>#N/A</v>
      </c>
      <c r="AJ155" s="140" t="e">
        <f>_xlfn.CONCAT(IF(AW155="","-","B"),IF(BJ155="","-","I"),VLOOKUP($B155,GtP!$A:$BB,MATCH("Gi/o_0-1",GtP!$A$1:$BB$1,0),FALSE))</f>
        <v>#N/A</v>
      </c>
      <c r="AK155" s="140" t="e">
        <f>_xlfn.CONCAT(IF(AX155="","-","B"),IF(BK155="","-","I"),VLOOKUP($B155,GtP!$A:$BB,MATCH("Gi/o_0-1",GtP!$A$1:$BB$1,0),FALSE))</f>
        <v>#N/A</v>
      </c>
      <c r="AL155" s="140" t="e">
        <f>_xlfn.CONCAT(IF(AY155="","-","B"),IF(BL155="","-","I"),VLOOKUP($B155,GtP!$A:$BB,MATCH("Gi/o_0-1",GtP!$A$1:$BB$1,0),FALSE))</f>
        <v>#N/A</v>
      </c>
      <c r="AM155" s="140" t="e">
        <f>_xlfn.CONCAT(IF(AZ155="","-","B"),IF(BM155="","-","I"),VLOOKUP($B155,GtP!$A:$BB,MATCH("Gi/o_0-1",GtP!$A$1:$BB$1,0),FALSE))</f>
        <v>#N/A</v>
      </c>
      <c r="AN155" s="140" t="e">
        <f>_xlfn.CONCAT(IF(BA155="","-","B"),IF(BN155="","-","I"),VLOOKUP($B155,GtP!$A:$BB,MATCH("Gq/11_0-1",GtP!$A$1:$BB$1,0),FALSE))</f>
        <v>#N/A</v>
      </c>
      <c r="AO155" s="140" t="e">
        <f>_xlfn.CONCAT(IF(BB155="","-","B"),IF(BO155="","-","I"),VLOOKUP($B155,GtP!$A:$BB,MATCH("Gq/11_0-1",GtP!$A$1:$BB$1,0),FALSE))</f>
        <v>#N/A</v>
      </c>
      <c r="AP155" s="140" t="e">
        <f>_xlfn.CONCAT(IF(BC155="","-","B"),IF(BP155="","-","I"),VLOOKUP($B155,GtP!$A:$BB,MATCH("Gq/11_0-1",GtP!$A$1:$BB$1,0),FALSE))</f>
        <v>#N/A</v>
      </c>
      <c r="AQ155" s="140" t="e">
        <f>_xlfn.CONCAT(IF(BD155="","-","B"),IF(BQ155="","-","I"),VLOOKUP($B155,GtP!$A:$BB,MATCH("Gq/11_0-1",GtP!$A$1:$BB$1,0),FALSE))</f>
        <v>#N/A</v>
      </c>
      <c r="AR155" s="140" t="e">
        <f>_xlfn.CONCAT(IF(BE155="","-","B"),IF(BR155="","-","I"),VLOOKUP($B155,GtP!$A:$BB,MATCH("G12/13_0-1",GtP!$A$1:$BB$1,0),FALSE))</f>
        <v>#N/A</v>
      </c>
      <c r="AS155" s="140" t="e">
        <f>_xlfn.CONCAT(IF(BF155="","-","B"),IF(BS155="","-","I"),VLOOKUP($B155,GtP!$A:$BB,MATCH("G12/13_0-1",GtP!$A$1:$BB$1,0),FALSE))</f>
        <v>#N/A</v>
      </c>
      <c r="AT155" s="139">
        <f>_xlfn.IFNA(VLOOKUP($B155,'B-LogEmaxOverpEC50'!$A:$AL,MATCH(AT$1,'B-LogEmaxOverpEC50'!$A$1:$AL$1,0),FALSE),"")</f>
        <v>13.717378669639457</v>
      </c>
      <c r="AU155" s="136" t="str">
        <f>_xlfn.IFNA(VLOOKUP($B155,'B-LogEmaxOverpEC50'!$A:$AL,MATCH(AU$1,'B-LogEmaxOverpEC50'!$A$1:$AL$1,0),FALSE),"")</f>
        <v/>
      </c>
      <c r="AV155" s="152">
        <f>_xlfn.IFNA(VLOOKUP($B155,'B-LogEmaxOverpEC50'!$A:$AL,MATCH(AV$1,'B-LogEmaxOverpEC50'!$A$1:$AL$1,0),FALSE),"")</f>
        <v>10.007558788968295</v>
      </c>
      <c r="AW155" s="152">
        <f>_xlfn.IFNA(VLOOKUP($B155,'B-LogEmaxOverpEC50'!$A:$AL,MATCH(AW$1,'B-LogEmaxOverpEC50'!$A$1:$AL$1,0),FALSE),"")</f>
        <v>10.111116168427067</v>
      </c>
      <c r="AX155" s="152">
        <f>_xlfn.IFNA(VLOOKUP($B155,'B-LogEmaxOverpEC50'!$A:$AL,MATCH(AX$1,'B-LogEmaxOverpEC50'!$A$1:$AL$1,0),FALSE),"")</f>
        <v>10.370049494156218</v>
      </c>
      <c r="AY155" s="152">
        <f>_xlfn.IFNA(VLOOKUP($B155,'B-LogEmaxOverpEC50'!$A:$AL,MATCH(AY$1,'B-LogEmaxOverpEC50'!$A$1:$AL$1,0),FALSE),"")</f>
        <v>10.988645447444998</v>
      </c>
      <c r="AZ155" s="152">
        <f>_xlfn.IFNA(VLOOKUP($B155,'B-LogEmaxOverpEC50'!$A:$AL,MATCH(AZ$1,'B-LogEmaxOverpEC50'!$A$1:$AL$1,0),FALSE),"")</f>
        <v>9.8037800506514579</v>
      </c>
      <c r="BA155" s="152">
        <f>_xlfn.IFNA(VLOOKUP($B155,'B-LogEmaxOverpEC50'!$A:$AL,MATCH(BA$1,'B-LogEmaxOverpEC50'!$A$1:$AL$1,0),FALSE),"")</f>
        <v>10.080927538860124</v>
      </c>
      <c r="BB155" s="152">
        <f>_xlfn.IFNA(VLOOKUP($B155,'B-LogEmaxOverpEC50'!$A:$AL,MATCH(BB$1,'B-LogEmaxOverpEC50'!$A$1:$AL$1,0),FALSE),"")</f>
        <v>9.4054954873335888</v>
      </c>
      <c r="BC155" s="152">
        <f>_xlfn.IFNA(VLOOKUP($B155,'B-LogEmaxOverpEC50'!$A:$AL,MATCH(BC$1,'B-LogEmaxOverpEC50'!$A$1:$AL$1,0),FALSE),"")</f>
        <v>9.8779220096519342</v>
      </c>
      <c r="BD155" s="152">
        <f>_xlfn.IFNA(VLOOKUP($B155,'B-LogEmaxOverpEC50'!$A:$AL,MATCH(BD$1,'B-LogEmaxOverpEC50'!$A$1:$AL$1,0),FALSE),"")</f>
        <v>12.386016561615717</v>
      </c>
      <c r="BE155" s="152">
        <f>_xlfn.IFNA(VLOOKUP($B155,'B-LogEmaxOverpEC50'!$A:$AL,MATCH(BE$1,'B-LogEmaxOverpEC50'!$A$1:$AL$1,0),FALSE),"")</f>
        <v>11.240450784537799</v>
      </c>
      <c r="BF155" s="152">
        <f>_xlfn.IFNA(VLOOKUP($B155,'B-LogEmaxOverpEC50'!$A:$AL,MATCH(BF$1,'B-LogEmaxOverpEC50'!$A$1:$AL$1,0),FALSE),"")</f>
        <v>11.638241775307602</v>
      </c>
      <c r="BG155" s="137" t="str">
        <f>_xlfn.IFNA(VLOOKUP($B155,'I-LogEmaxOverpEC50'!$A:$AR,MATCH(BG$1,'I-LogEmaxOverpEC50'!$A$1:$AR$1,0),FALSE),"")</f>
        <v/>
      </c>
      <c r="BH155" s="136" t="str">
        <f>_xlfn.IFNA(VLOOKUP($B155,'I-LogEmaxOverpEC50'!$A:$AR,MATCH(BH$1,'I-LogEmaxOverpEC50'!$A$1:$AR$1,0),FALSE),"")</f>
        <v/>
      </c>
      <c r="BI155" s="136" t="str">
        <f>_xlfn.IFNA(VLOOKUP($B155,'I-LogEmaxOverpEC50'!$A:$AR,MATCH(BI$1,'I-LogEmaxOverpEC50'!$A$1:$AR$1,0),FALSE),"")</f>
        <v/>
      </c>
      <c r="BJ155" s="136" t="str">
        <f>_xlfn.IFNA(VLOOKUP($B155,'I-LogEmaxOverpEC50'!$A:$AR,MATCH(BJ$1,'I-LogEmaxOverpEC50'!$A$1:$AR$1,0),FALSE),"")</f>
        <v/>
      </c>
      <c r="BK155" s="136" t="str">
        <f>_xlfn.IFNA(VLOOKUP($B155,'I-LogEmaxOverpEC50'!$A:$AR,MATCH(BK$1,'I-LogEmaxOverpEC50'!$A$1:$AR$1,0),FALSE),"")</f>
        <v/>
      </c>
      <c r="BL155" s="136" t="str">
        <f>_xlfn.IFNA(VLOOKUP($B155,'I-LogEmaxOverpEC50'!$A:$AR,MATCH(BL$1,'I-LogEmaxOverpEC50'!$A$1:$AR$1,0),FALSE),"")</f>
        <v/>
      </c>
      <c r="BM155" s="136" t="str">
        <f>_xlfn.IFNA(VLOOKUP($B155,'I-LogEmaxOverpEC50'!$A:$AR,MATCH(BM$1,'I-LogEmaxOverpEC50'!$A$1:$AR$1,0),FALSE),"")</f>
        <v/>
      </c>
      <c r="BN155" s="136" t="str">
        <f>_xlfn.IFNA(VLOOKUP($B155,'I-LogEmaxOverpEC50'!$A:$AR,MATCH(BN$1,'I-LogEmaxOverpEC50'!$A$1:$AR$1,0),FALSE),"")</f>
        <v/>
      </c>
      <c r="BO155" s="136" t="str">
        <f>_xlfn.IFNA(VLOOKUP($B155,'I-LogEmaxOverpEC50'!$A:$AR,MATCH(BO$1,'I-LogEmaxOverpEC50'!$A$1:$AR$1,0),FALSE),"")</f>
        <v/>
      </c>
      <c r="BP155" s="136" t="str">
        <f>_xlfn.IFNA(VLOOKUP($B155,'I-LogEmaxOverpEC50'!$A:$AR,MATCH(BP$1,'I-LogEmaxOverpEC50'!$A$1:$AR$1,0),FALSE),"")</f>
        <v/>
      </c>
      <c r="BQ155" s="136" t="str">
        <f>_xlfn.IFNA(VLOOKUP($B155,'I-LogEmaxOverpEC50'!$A:$AR,MATCH(BQ$1,'I-LogEmaxOverpEC50'!$A$1:$AR$1,0),FALSE),"")</f>
        <v/>
      </c>
      <c r="BR155" s="136" t="str">
        <f>_xlfn.IFNA(VLOOKUP($B155,'I-LogEmaxOverpEC50'!$A:$AR,MATCH(BR$1,'I-LogEmaxOverpEC50'!$A$1:$AR$1,0),FALSE),"")</f>
        <v/>
      </c>
      <c r="BS155" s="136" t="str">
        <f>_xlfn.IFNA(VLOOKUP($B155,'I-LogEmaxOverpEC50'!$A:$AR,MATCH(BS$1,'I-LogEmaxOverpEC50'!$A$1:$AR$1,0),FALSE),"")</f>
        <v/>
      </c>
    </row>
    <row r="156" spans="1:71" x14ac:dyDescent="0.2">
      <c r="A156" s="146" t="e" cm="1">
        <f t="array" ref="A156">_xlfn.IFS(SUM(F156:R156)&gt;0,1,AB156&gt;0,2,TRUE,3)</f>
        <v>#N/A</v>
      </c>
      <c r="B156" s="146" t="s">
        <v>106</v>
      </c>
      <c r="D156" s="151" t="str">
        <f>_xlfn.XLOOKUP(B156,RecNamesAll!A:A,RecNamesAll!E:E)</f>
        <v>B1</v>
      </c>
      <c r="E156" s="150" t="str">
        <f>_xlfn.XLOOKUP(B156,RecNamesAll!A:A,RecNamesAll!C:C)</f>
        <v>GIP</v>
      </c>
      <c r="F156" s="160" t="e">
        <f t="shared" si="40"/>
        <v>#N/A</v>
      </c>
      <c r="G156" s="159" t="e">
        <f t="shared" si="41"/>
        <v>#N/A</v>
      </c>
      <c r="H156" s="159" t="e">
        <f t="shared" si="42"/>
        <v>#N/A</v>
      </c>
      <c r="I156" s="159" t="e">
        <f t="shared" si="43"/>
        <v>#N/A</v>
      </c>
      <c r="J156" s="159" t="e">
        <f t="shared" si="44"/>
        <v>#N/A</v>
      </c>
      <c r="K156" s="159" t="e">
        <f t="shared" si="45"/>
        <v>#N/A</v>
      </c>
      <c r="L156" s="159" t="e">
        <f t="shared" si="46"/>
        <v>#N/A</v>
      </c>
      <c r="M156" s="159" t="e">
        <f t="shared" si="47"/>
        <v>#N/A</v>
      </c>
      <c r="N156" s="159" t="e">
        <f t="shared" si="48"/>
        <v>#N/A</v>
      </c>
      <c r="O156" s="159" t="e">
        <f t="shared" si="49"/>
        <v>#N/A</v>
      </c>
      <c r="P156" s="159" t="e">
        <f t="shared" si="50"/>
        <v>#N/A</v>
      </c>
      <c r="Q156" s="159" t="e">
        <f t="shared" si="51"/>
        <v>#N/A</v>
      </c>
      <c r="R156" s="159" t="e">
        <f t="shared" si="52"/>
        <v>#N/A</v>
      </c>
      <c r="U156" s="146" t="str">
        <f t="shared" si="53"/>
        <v>B1</v>
      </c>
      <c r="V156" s="145" t="str">
        <f t="shared" si="54"/>
        <v>GIP</v>
      </c>
      <c r="W156" s="157" t="e">
        <f>VLOOKUP($B156,GtP!$A:$DD,MATCH("Gs_0-2",GtP!$A$1:$DD$1,0),FALSE)</f>
        <v>#N/A</v>
      </c>
      <c r="X156" s="156" t="e">
        <f>VLOOKUP($B156,GtP!$A:$DD,MATCH("Gi/o_0-2",GtP!$A$1:$DD$1,0),FALSE)</f>
        <v>#N/A</v>
      </c>
      <c r="Y156" s="156" t="e">
        <f>VLOOKUP($B156,GtP!$A:$DD,MATCH("Gq/11_0-2",GtP!$A$1:$DD$1,0),FALSE)</f>
        <v>#N/A</v>
      </c>
      <c r="Z156" s="156" t="e">
        <f>VLOOKUP($B156,GtP!$A:$DD,MATCH("G12/13_0-2",GtP!$A$1:$DD$1,0),FALSE)</f>
        <v>#N/A</v>
      </c>
      <c r="AA156" s="155"/>
      <c r="AB156" s="143" t="e">
        <f t="shared" si="55"/>
        <v>#N/A</v>
      </c>
      <c r="AC156" s="315" t="str">
        <f t="shared" si="56"/>
        <v/>
      </c>
      <c r="AD156" s="349" t="str">
        <f t="shared" si="57"/>
        <v/>
      </c>
      <c r="AE156" s="349" t="str">
        <f t="shared" si="58"/>
        <v/>
      </c>
      <c r="AF156" s="311" t="str">
        <f t="shared" si="59"/>
        <v/>
      </c>
      <c r="AG156" s="141" t="e">
        <f>_xlfn.CONCAT(IF(AT156="","-","B"),IF(BG156="","-","I"),VLOOKUP($B156,GtP!$A:$BB,MATCH("Gs_0-1",GtP!$A$1:$BB$1,0),FALSE))</f>
        <v>#N/A</v>
      </c>
      <c r="AH156" s="140" t="e">
        <f>_xlfn.CONCAT(IF(AU156="","-","B"),IF(BH156="","-","I"),VLOOKUP($B156,GtP!$A:$BB,MATCH("Gs_0-1",GtP!$A$1:$BB$1,0),FALSE))</f>
        <v>#N/A</v>
      </c>
      <c r="AI156" s="140" t="e">
        <f>_xlfn.CONCAT(IF(AV156="","-","B"),IF(BI156="","-","I"),VLOOKUP($B156,GtP!$A:$BB,MATCH("Gi/o_0-1",GtP!$A$1:$BB$1,0),FALSE))</f>
        <v>#N/A</v>
      </c>
      <c r="AJ156" s="140" t="e">
        <f>_xlfn.CONCAT(IF(AW156="","-","B"),IF(BJ156="","-","I"),VLOOKUP($B156,GtP!$A:$BB,MATCH("Gi/o_0-1",GtP!$A$1:$BB$1,0),FALSE))</f>
        <v>#N/A</v>
      </c>
      <c r="AK156" s="140" t="e">
        <f>_xlfn.CONCAT(IF(AX156="","-","B"),IF(BK156="","-","I"),VLOOKUP($B156,GtP!$A:$BB,MATCH("Gi/o_0-1",GtP!$A$1:$BB$1,0),FALSE))</f>
        <v>#N/A</v>
      </c>
      <c r="AL156" s="140" t="e">
        <f>_xlfn.CONCAT(IF(AY156="","-","B"),IF(BL156="","-","I"),VLOOKUP($B156,GtP!$A:$BB,MATCH("Gi/o_0-1",GtP!$A$1:$BB$1,0),FALSE))</f>
        <v>#N/A</v>
      </c>
      <c r="AM156" s="140" t="e">
        <f>_xlfn.CONCAT(IF(AZ156="","-","B"),IF(BM156="","-","I"),VLOOKUP($B156,GtP!$A:$BB,MATCH("Gi/o_0-1",GtP!$A$1:$BB$1,0),FALSE))</f>
        <v>#N/A</v>
      </c>
      <c r="AN156" s="140" t="e">
        <f>_xlfn.CONCAT(IF(BA156="","-","B"),IF(BN156="","-","I"),VLOOKUP($B156,GtP!$A:$BB,MATCH("Gq/11_0-1",GtP!$A$1:$BB$1,0),FALSE))</f>
        <v>#N/A</v>
      </c>
      <c r="AO156" s="140" t="e">
        <f>_xlfn.CONCAT(IF(BB156="","-","B"),IF(BO156="","-","I"),VLOOKUP($B156,GtP!$A:$BB,MATCH("Gq/11_0-1",GtP!$A$1:$BB$1,0),FALSE))</f>
        <v>#N/A</v>
      </c>
      <c r="AP156" s="140" t="e">
        <f>_xlfn.CONCAT(IF(BC156="","-","B"),IF(BP156="","-","I"),VLOOKUP($B156,GtP!$A:$BB,MATCH("Gq/11_0-1",GtP!$A$1:$BB$1,0),FALSE))</f>
        <v>#N/A</v>
      </c>
      <c r="AQ156" s="140" t="e">
        <f>_xlfn.CONCAT(IF(BD156="","-","B"),IF(BQ156="","-","I"),VLOOKUP($B156,GtP!$A:$BB,MATCH("Gq/11_0-1",GtP!$A$1:$BB$1,0),FALSE))</f>
        <v>#N/A</v>
      </c>
      <c r="AR156" s="140" t="e">
        <f>_xlfn.CONCAT(IF(BE156="","-","B"),IF(BR156="","-","I"),VLOOKUP($B156,GtP!$A:$BB,MATCH("G12/13_0-1",GtP!$A$1:$BB$1,0),FALSE))</f>
        <v>#N/A</v>
      </c>
      <c r="AS156" s="140" t="e">
        <f>_xlfn.CONCAT(IF(BF156="","-","B"),IF(BS156="","-","I"),VLOOKUP($B156,GtP!$A:$BB,MATCH("G12/13_0-1",GtP!$A$1:$BB$1,0),FALSE))</f>
        <v>#N/A</v>
      </c>
      <c r="AT156" s="139">
        <f>_xlfn.IFNA(VLOOKUP($B156,'B-LogEmaxOverpEC50'!$A:$AL,MATCH(AT$1,'B-LogEmaxOverpEC50'!$A$1:$AL$1,0),FALSE),"")</f>
        <v>12.391111199208503</v>
      </c>
      <c r="AU156" s="136" t="str">
        <f>_xlfn.IFNA(VLOOKUP($B156,'B-LogEmaxOverpEC50'!$A:$AL,MATCH(AU$1,'B-LogEmaxOverpEC50'!$A$1:$AL$1,0),FALSE),"")</f>
        <v/>
      </c>
      <c r="AV156" s="152">
        <f>_xlfn.IFNA(VLOOKUP($B156,'B-LogEmaxOverpEC50'!$A:$AL,MATCH(AV$1,'B-LogEmaxOverpEC50'!$A$1:$AL$1,0),FALSE),"")</f>
        <v>10.161674928346221</v>
      </c>
      <c r="AW156" s="152">
        <f>_xlfn.IFNA(VLOOKUP($B156,'B-LogEmaxOverpEC50'!$A:$AL,MATCH(AW$1,'B-LogEmaxOverpEC50'!$A$1:$AL$1,0),FALSE),"")</f>
        <v>10.519543041946392</v>
      </c>
      <c r="AX156" s="152">
        <f>_xlfn.IFNA(VLOOKUP($B156,'B-LogEmaxOverpEC50'!$A:$AL,MATCH(AX$1,'B-LogEmaxOverpEC50'!$A$1:$AL$1,0),FALSE),"")</f>
        <v>10.598172724062987</v>
      </c>
      <c r="AY156" s="152">
        <f>_xlfn.IFNA(VLOOKUP($B156,'B-LogEmaxOverpEC50'!$A:$AL,MATCH(AY$1,'B-LogEmaxOverpEC50'!$A$1:$AL$1,0),FALSE),"")</f>
        <v>10.948944553609119</v>
      </c>
      <c r="AZ156" s="152">
        <f>_xlfn.IFNA(VLOOKUP($B156,'B-LogEmaxOverpEC50'!$A:$AL,MATCH(AZ$1,'B-LogEmaxOverpEC50'!$A$1:$AL$1,0),FALSE),"")</f>
        <v>10.876936967681607</v>
      </c>
      <c r="BA156" s="152" t="str">
        <f>_xlfn.IFNA(VLOOKUP($B156,'B-LogEmaxOverpEC50'!$A:$AL,MATCH(BA$1,'B-LogEmaxOverpEC50'!$A$1:$AL$1,0),FALSE),"")</f>
        <v/>
      </c>
      <c r="BB156" s="152" t="str">
        <f>_xlfn.IFNA(VLOOKUP($B156,'B-LogEmaxOverpEC50'!$A:$AL,MATCH(BB$1,'B-LogEmaxOverpEC50'!$A$1:$AL$1,0),FALSE),"")</f>
        <v/>
      </c>
      <c r="BC156" s="152" t="str">
        <f>_xlfn.IFNA(VLOOKUP($B156,'B-LogEmaxOverpEC50'!$A:$AL,MATCH(BC$1,'B-LogEmaxOverpEC50'!$A$1:$AL$1,0),FALSE),"")</f>
        <v/>
      </c>
      <c r="BD156" s="152">
        <f>_xlfn.IFNA(VLOOKUP($B156,'B-LogEmaxOverpEC50'!$A:$AL,MATCH(BD$1,'B-LogEmaxOverpEC50'!$A$1:$AL$1,0),FALSE),"")</f>
        <v>10.827065162312126</v>
      </c>
      <c r="BE156" s="152" t="str">
        <f>_xlfn.IFNA(VLOOKUP($B156,'B-LogEmaxOverpEC50'!$A:$AL,MATCH(BE$1,'B-LogEmaxOverpEC50'!$A$1:$AL$1,0),FALSE),"")</f>
        <v/>
      </c>
      <c r="BF156" s="152" t="str">
        <f>_xlfn.IFNA(VLOOKUP($B156,'B-LogEmaxOverpEC50'!$A:$AL,MATCH(BF$1,'B-LogEmaxOverpEC50'!$A$1:$AL$1,0),FALSE),"")</f>
        <v/>
      </c>
      <c r="BG156" s="137">
        <f>_xlfn.IFNA(VLOOKUP($B156,'I-LogEmaxOverpEC50'!$A:$AR,MATCH(BG$1,'I-LogEmaxOverpEC50'!$A$1:$AR$1,0),FALSE),"")</f>
        <v>10.242711654091423</v>
      </c>
      <c r="BH156" s="136">
        <f>_xlfn.IFNA(VLOOKUP($B156,'I-LogEmaxOverpEC50'!$A:$AR,MATCH(BH$1,'I-LogEmaxOverpEC50'!$A$1:$AR$1,0),FALSE),"")</f>
        <v>10.137768440834057</v>
      </c>
      <c r="BI156" s="136" t="str">
        <f>_xlfn.IFNA(VLOOKUP($B156,'I-LogEmaxOverpEC50'!$A:$AR,MATCH(BI$1,'I-LogEmaxOverpEC50'!$A$1:$AR$1,0),FALSE),"")</f>
        <v/>
      </c>
      <c r="BJ156" s="136" t="str">
        <f>_xlfn.IFNA(VLOOKUP($B156,'I-LogEmaxOverpEC50'!$A:$AR,MATCH(BJ$1,'I-LogEmaxOverpEC50'!$A$1:$AR$1,0),FALSE),"")</f>
        <v/>
      </c>
      <c r="BK156" s="136" t="str">
        <f>_xlfn.IFNA(VLOOKUP($B156,'I-LogEmaxOverpEC50'!$A:$AR,MATCH(BK$1,'I-LogEmaxOverpEC50'!$A$1:$AR$1,0),FALSE),"")</f>
        <v/>
      </c>
      <c r="BL156" s="136" t="str">
        <f>_xlfn.IFNA(VLOOKUP($B156,'I-LogEmaxOverpEC50'!$A:$AR,MATCH(BL$1,'I-LogEmaxOverpEC50'!$A$1:$AR$1,0),FALSE),"")</f>
        <v/>
      </c>
      <c r="BM156" s="136" t="str">
        <f>_xlfn.IFNA(VLOOKUP($B156,'I-LogEmaxOverpEC50'!$A:$AR,MATCH(BM$1,'I-LogEmaxOverpEC50'!$A$1:$AR$1,0),FALSE),"")</f>
        <v/>
      </c>
      <c r="BN156" s="136" t="str">
        <f>_xlfn.IFNA(VLOOKUP($B156,'I-LogEmaxOverpEC50'!$A:$AR,MATCH(BN$1,'I-LogEmaxOverpEC50'!$A$1:$AR$1,0),FALSE),"")</f>
        <v/>
      </c>
      <c r="BO156" s="136" t="str">
        <f>_xlfn.IFNA(VLOOKUP($B156,'I-LogEmaxOverpEC50'!$A:$AR,MATCH(BO$1,'I-LogEmaxOverpEC50'!$A$1:$AR$1,0),FALSE),"")</f>
        <v/>
      </c>
      <c r="BP156" s="136" t="str">
        <f>_xlfn.IFNA(VLOOKUP($B156,'I-LogEmaxOverpEC50'!$A:$AR,MATCH(BP$1,'I-LogEmaxOverpEC50'!$A$1:$AR$1,0),FALSE),"")</f>
        <v/>
      </c>
      <c r="BQ156" s="136" t="str">
        <f>_xlfn.IFNA(VLOOKUP($B156,'I-LogEmaxOverpEC50'!$A:$AR,MATCH(BQ$1,'I-LogEmaxOverpEC50'!$A$1:$AR$1,0),FALSE),"")</f>
        <v/>
      </c>
      <c r="BR156" s="136" t="str">
        <f>_xlfn.IFNA(VLOOKUP($B156,'I-LogEmaxOverpEC50'!$A:$AR,MATCH(BR$1,'I-LogEmaxOverpEC50'!$A$1:$AR$1,0),FALSE),"")</f>
        <v/>
      </c>
      <c r="BS156" s="136" t="str">
        <f>_xlfn.IFNA(VLOOKUP($B156,'I-LogEmaxOverpEC50'!$A:$AR,MATCH(BS$1,'I-LogEmaxOverpEC50'!$A$1:$AR$1,0),FALSE),"")</f>
        <v/>
      </c>
    </row>
    <row r="157" spans="1:71" x14ac:dyDescent="0.2">
      <c r="A157" s="146" t="e" cm="1">
        <f t="array" ref="A157">_xlfn.IFS(SUM(F157:R157)&gt;0,1,AB157&gt;0,2,TRUE,3)</f>
        <v>#N/A</v>
      </c>
      <c r="B157" s="146" t="s">
        <v>107</v>
      </c>
      <c r="D157" s="151" t="str">
        <f>_xlfn.XLOOKUP(B157,RecNamesAll!A:A,RecNamesAll!E:E)</f>
        <v>B1</v>
      </c>
      <c r="E157" s="150" t="str">
        <f>_xlfn.XLOOKUP(B157,RecNamesAll!A:A,RecNamesAll!C:C)</f>
        <v>GLP-1</v>
      </c>
      <c r="F157" s="160" t="e">
        <f t="shared" si="40"/>
        <v>#N/A</v>
      </c>
      <c r="G157" s="159" t="e">
        <f t="shared" si="41"/>
        <v>#N/A</v>
      </c>
      <c r="H157" s="159" t="e">
        <f t="shared" si="42"/>
        <v>#N/A</v>
      </c>
      <c r="I157" s="159" t="e">
        <f t="shared" si="43"/>
        <v>#N/A</v>
      </c>
      <c r="J157" s="159" t="e">
        <f t="shared" si="44"/>
        <v>#N/A</v>
      </c>
      <c r="K157" s="159" t="e">
        <f t="shared" si="45"/>
        <v>#N/A</v>
      </c>
      <c r="L157" s="159" t="e">
        <f t="shared" si="46"/>
        <v>#N/A</v>
      </c>
      <c r="M157" s="159" t="e">
        <f t="shared" si="47"/>
        <v>#N/A</v>
      </c>
      <c r="N157" s="159" t="e">
        <f t="shared" si="48"/>
        <v>#N/A</v>
      </c>
      <c r="O157" s="159" t="e">
        <f t="shared" si="49"/>
        <v>#N/A</v>
      </c>
      <c r="P157" s="159" t="e">
        <f t="shared" si="50"/>
        <v>#N/A</v>
      </c>
      <c r="Q157" s="159" t="e">
        <f t="shared" si="51"/>
        <v>#N/A</v>
      </c>
      <c r="R157" s="159" t="e">
        <f t="shared" si="52"/>
        <v>#N/A</v>
      </c>
      <c r="U157" s="146" t="str">
        <f t="shared" si="53"/>
        <v>B1</v>
      </c>
      <c r="V157" s="145" t="str">
        <f t="shared" si="54"/>
        <v>GLP-1</v>
      </c>
      <c r="W157" s="157" t="e">
        <f>VLOOKUP($B157,GtP!$A:$DD,MATCH("Gs_0-2",GtP!$A$1:$DD$1,0),FALSE)</f>
        <v>#N/A</v>
      </c>
      <c r="X157" s="156" t="e">
        <f>VLOOKUP($B157,GtP!$A:$DD,MATCH("Gi/o_0-2",GtP!$A$1:$DD$1,0),FALSE)</f>
        <v>#N/A</v>
      </c>
      <c r="Y157" s="156" t="e">
        <f>VLOOKUP($B157,GtP!$A:$DD,MATCH("Gq/11_0-2",GtP!$A$1:$DD$1,0),FALSE)</f>
        <v>#N/A</v>
      </c>
      <c r="Z157" s="156" t="e">
        <f>VLOOKUP($B157,GtP!$A:$DD,MATCH("G12/13_0-2",GtP!$A$1:$DD$1,0),FALSE)</f>
        <v>#N/A</v>
      </c>
      <c r="AA157" s="155"/>
      <c r="AB157" s="143" t="e">
        <f t="shared" si="55"/>
        <v>#N/A</v>
      </c>
      <c r="AC157" s="315" t="str">
        <f t="shared" si="56"/>
        <v/>
      </c>
      <c r="AD157" s="349" t="str">
        <f t="shared" si="57"/>
        <v/>
      </c>
      <c r="AE157" s="349" t="str">
        <f t="shared" si="58"/>
        <v/>
      </c>
      <c r="AF157" s="311" t="str">
        <f t="shared" si="59"/>
        <v/>
      </c>
      <c r="AG157" s="141" t="e">
        <f>_xlfn.CONCAT(IF(AT157="","-","B"),IF(BG157="","-","I"),VLOOKUP($B157,GtP!$A:$BB,MATCH("Gs_0-1",GtP!$A$1:$BB$1,0),FALSE))</f>
        <v>#N/A</v>
      </c>
      <c r="AH157" s="140" t="e">
        <f>_xlfn.CONCAT(IF(AU157="","-","B"),IF(BH157="","-","I"),VLOOKUP($B157,GtP!$A:$BB,MATCH("Gs_0-1",GtP!$A$1:$BB$1,0),FALSE))</f>
        <v>#N/A</v>
      </c>
      <c r="AI157" s="140" t="e">
        <f>_xlfn.CONCAT(IF(AV157="","-","B"),IF(BI157="","-","I"),VLOOKUP($B157,GtP!$A:$BB,MATCH("Gi/o_0-1",GtP!$A$1:$BB$1,0),FALSE))</f>
        <v>#N/A</v>
      </c>
      <c r="AJ157" s="140" t="e">
        <f>_xlfn.CONCAT(IF(AW157="","-","B"),IF(BJ157="","-","I"),VLOOKUP($B157,GtP!$A:$BB,MATCH("Gi/o_0-1",GtP!$A$1:$BB$1,0),FALSE))</f>
        <v>#N/A</v>
      </c>
      <c r="AK157" s="140" t="e">
        <f>_xlfn.CONCAT(IF(AX157="","-","B"),IF(BK157="","-","I"),VLOOKUP($B157,GtP!$A:$BB,MATCH("Gi/o_0-1",GtP!$A$1:$BB$1,0),FALSE))</f>
        <v>#N/A</v>
      </c>
      <c r="AL157" s="140" t="e">
        <f>_xlfn.CONCAT(IF(AY157="","-","B"),IF(BL157="","-","I"),VLOOKUP($B157,GtP!$A:$BB,MATCH("Gi/o_0-1",GtP!$A$1:$BB$1,0),FALSE))</f>
        <v>#N/A</v>
      </c>
      <c r="AM157" s="140" t="e">
        <f>_xlfn.CONCAT(IF(AZ157="","-","B"),IF(BM157="","-","I"),VLOOKUP($B157,GtP!$A:$BB,MATCH("Gi/o_0-1",GtP!$A$1:$BB$1,0),FALSE))</f>
        <v>#N/A</v>
      </c>
      <c r="AN157" s="140" t="e">
        <f>_xlfn.CONCAT(IF(BA157="","-","B"),IF(BN157="","-","I"),VLOOKUP($B157,GtP!$A:$BB,MATCH("Gq/11_0-1",GtP!$A$1:$BB$1,0),FALSE))</f>
        <v>#N/A</v>
      </c>
      <c r="AO157" s="140" t="e">
        <f>_xlfn.CONCAT(IF(BB157="","-","B"),IF(BO157="","-","I"),VLOOKUP($B157,GtP!$A:$BB,MATCH("Gq/11_0-1",GtP!$A$1:$BB$1,0),FALSE))</f>
        <v>#N/A</v>
      </c>
      <c r="AP157" s="140" t="e">
        <f>_xlfn.CONCAT(IF(BC157="","-","B"),IF(BP157="","-","I"),VLOOKUP($B157,GtP!$A:$BB,MATCH("Gq/11_0-1",GtP!$A$1:$BB$1,0),FALSE))</f>
        <v>#N/A</v>
      </c>
      <c r="AQ157" s="140" t="e">
        <f>_xlfn.CONCAT(IF(BD157="","-","B"),IF(BQ157="","-","I"),VLOOKUP($B157,GtP!$A:$BB,MATCH("Gq/11_0-1",GtP!$A$1:$BB$1,0),FALSE))</f>
        <v>#N/A</v>
      </c>
      <c r="AR157" s="140" t="e">
        <f>_xlfn.CONCAT(IF(BE157="","-","B"),IF(BR157="","-","I"),VLOOKUP($B157,GtP!$A:$BB,MATCH("G12/13_0-1",GtP!$A$1:$BB$1,0),FALSE))</f>
        <v>#N/A</v>
      </c>
      <c r="AS157" s="140" t="e">
        <f>_xlfn.CONCAT(IF(BF157="","-","B"),IF(BS157="","-","I"),VLOOKUP($B157,GtP!$A:$BB,MATCH("G12/13_0-1",GtP!$A$1:$BB$1,0),FALSE))</f>
        <v>#N/A</v>
      </c>
      <c r="AT157" s="139">
        <f>_xlfn.IFNA(VLOOKUP($B157,'B-LogEmaxOverpEC50'!$A:$AL,MATCH(AT$1,'B-LogEmaxOverpEC50'!$A$1:$AL$1,0),FALSE),"")</f>
        <v>12.585127067577965</v>
      </c>
      <c r="AU157" s="136" t="str">
        <f>_xlfn.IFNA(VLOOKUP($B157,'B-LogEmaxOverpEC50'!$A:$AL,MATCH(AU$1,'B-LogEmaxOverpEC50'!$A$1:$AL$1,0),FALSE),"")</f>
        <v/>
      </c>
      <c r="AV157" s="152">
        <f>_xlfn.IFNA(VLOOKUP($B157,'B-LogEmaxOverpEC50'!$A:$AL,MATCH(AV$1,'B-LogEmaxOverpEC50'!$A$1:$AL$1,0),FALSE),"")</f>
        <v>9.0410429079334218</v>
      </c>
      <c r="AW157" s="152">
        <f>_xlfn.IFNA(VLOOKUP($B157,'B-LogEmaxOverpEC50'!$A:$AL,MATCH(AW$1,'B-LogEmaxOverpEC50'!$A$1:$AL$1,0),FALSE),"")</f>
        <v>8.8624047117346407</v>
      </c>
      <c r="AX157" s="152">
        <f>_xlfn.IFNA(VLOOKUP($B157,'B-LogEmaxOverpEC50'!$A:$AL,MATCH(AX$1,'B-LogEmaxOverpEC50'!$A$1:$AL$1,0),FALSE),"")</f>
        <v>9.9043075117977821</v>
      </c>
      <c r="AY157" s="152">
        <f>_xlfn.IFNA(VLOOKUP($B157,'B-LogEmaxOverpEC50'!$A:$AL,MATCH(AY$1,'B-LogEmaxOverpEC50'!$A$1:$AL$1,0),FALSE),"")</f>
        <v>10.387218605794635</v>
      </c>
      <c r="AZ157" s="152">
        <f>_xlfn.IFNA(VLOOKUP($B157,'B-LogEmaxOverpEC50'!$A:$AL,MATCH(AZ$1,'B-LogEmaxOverpEC50'!$A$1:$AL$1,0),FALSE),"")</f>
        <v>11.081587076805544</v>
      </c>
      <c r="BA157" s="152" t="str">
        <f>_xlfn.IFNA(VLOOKUP($B157,'B-LogEmaxOverpEC50'!$A:$AL,MATCH(BA$1,'B-LogEmaxOverpEC50'!$A$1:$AL$1,0),FALSE),"")</f>
        <v/>
      </c>
      <c r="BB157" s="152" t="str">
        <f>_xlfn.IFNA(VLOOKUP($B157,'B-LogEmaxOverpEC50'!$A:$AL,MATCH(BB$1,'B-LogEmaxOverpEC50'!$A$1:$AL$1,0),FALSE),"")</f>
        <v/>
      </c>
      <c r="BC157" s="152" t="str">
        <f>_xlfn.IFNA(VLOOKUP($B157,'B-LogEmaxOverpEC50'!$A:$AL,MATCH(BC$1,'B-LogEmaxOverpEC50'!$A$1:$AL$1,0),FALSE),"")</f>
        <v/>
      </c>
      <c r="BD157" s="152">
        <f>_xlfn.IFNA(VLOOKUP($B157,'B-LogEmaxOverpEC50'!$A:$AL,MATCH(BD$1,'B-LogEmaxOverpEC50'!$A$1:$AL$1,0),FALSE),"")</f>
        <v>10.211215600591778</v>
      </c>
      <c r="BE157" s="152" t="str">
        <f>_xlfn.IFNA(VLOOKUP($B157,'B-LogEmaxOverpEC50'!$A:$AL,MATCH(BE$1,'B-LogEmaxOverpEC50'!$A$1:$AL$1,0),FALSE),"")</f>
        <v/>
      </c>
      <c r="BF157" s="152">
        <f>_xlfn.IFNA(VLOOKUP($B157,'B-LogEmaxOverpEC50'!$A:$AL,MATCH(BF$1,'B-LogEmaxOverpEC50'!$A$1:$AL$1,0),FALSE),"")</f>
        <v>9.5608979712153737</v>
      </c>
      <c r="BG157" s="137" t="str">
        <f>_xlfn.IFNA(VLOOKUP($B157,'I-LogEmaxOverpEC50'!$A:$AR,MATCH(BG$1,'I-LogEmaxOverpEC50'!$A$1:$AR$1,0),FALSE),"")</f>
        <v/>
      </c>
      <c r="BH157" s="136" t="str">
        <f>_xlfn.IFNA(VLOOKUP($B157,'I-LogEmaxOverpEC50'!$A:$AR,MATCH(BH$1,'I-LogEmaxOverpEC50'!$A$1:$AR$1,0),FALSE),"")</f>
        <v/>
      </c>
      <c r="BI157" s="136" t="str">
        <f>_xlfn.IFNA(VLOOKUP($B157,'I-LogEmaxOverpEC50'!$A:$AR,MATCH(BI$1,'I-LogEmaxOverpEC50'!$A$1:$AR$1,0),FALSE),"")</f>
        <v/>
      </c>
      <c r="BJ157" s="136" t="str">
        <f>_xlfn.IFNA(VLOOKUP($B157,'I-LogEmaxOverpEC50'!$A:$AR,MATCH(BJ$1,'I-LogEmaxOverpEC50'!$A$1:$AR$1,0),FALSE),"")</f>
        <v/>
      </c>
      <c r="BK157" s="136" t="str">
        <f>_xlfn.IFNA(VLOOKUP($B157,'I-LogEmaxOverpEC50'!$A:$AR,MATCH(BK$1,'I-LogEmaxOverpEC50'!$A$1:$AR$1,0),FALSE),"")</f>
        <v/>
      </c>
      <c r="BL157" s="136" t="str">
        <f>_xlfn.IFNA(VLOOKUP($B157,'I-LogEmaxOverpEC50'!$A:$AR,MATCH(BL$1,'I-LogEmaxOverpEC50'!$A$1:$AR$1,0),FALSE),"")</f>
        <v/>
      </c>
      <c r="BM157" s="136" t="str">
        <f>_xlfn.IFNA(VLOOKUP($B157,'I-LogEmaxOverpEC50'!$A:$AR,MATCH(BM$1,'I-LogEmaxOverpEC50'!$A$1:$AR$1,0),FALSE),"")</f>
        <v/>
      </c>
      <c r="BN157" s="136" t="str">
        <f>_xlfn.IFNA(VLOOKUP($B157,'I-LogEmaxOverpEC50'!$A:$AR,MATCH(BN$1,'I-LogEmaxOverpEC50'!$A$1:$AR$1,0),FALSE),"")</f>
        <v/>
      </c>
      <c r="BO157" s="136" t="str">
        <f>_xlfn.IFNA(VLOOKUP($B157,'I-LogEmaxOverpEC50'!$A:$AR,MATCH(BO$1,'I-LogEmaxOverpEC50'!$A$1:$AR$1,0),FALSE),"")</f>
        <v/>
      </c>
      <c r="BP157" s="136" t="str">
        <f>_xlfn.IFNA(VLOOKUP($B157,'I-LogEmaxOverpEC50'!$A:$AR,MATCH(BP$1,'I-LogEmaxOverpEC50'!$A$1:$AR$1,0),FALSE),"")</f>
        <v/>
      </c>
      <c r="BQ157" s="136" t="str">
        <f>_xlfn.IFNA(VLOOKUP($B157,'I-LogEmaxOverpEC50'!$A:$AR,MATCH(BQ$1,'I-LogEmaxOverpEC50'!$A$1:$AR$1,0),FALSE),"")</f>
        <v/>
      </c>
      <c r="BR157" s="136" t="str">
        <f>_xlfn.IFNA(VLOOKUP($B157,'I-LogEmaxOverpEC50'!$A:$AR,MATCH(BR$1,'I-LogEmaxOverpEC50'!$A$1:$AR$1,0),FALSE),"")</f>
        <v/>
      </c>
      <c r="BS157" s="136" t="str">
        <f>_xlfn.IFNA(VLOOKUP($B157,'I-LogEmaxOverpEC50'!$A:$AR,MATCH(BS$1,'I-LogEmaxOverpEC50'!$A$1:$AR$1,0),FALSE),"")</f>
        <v/>
      </c>
    </row>
    <row r="158" spans="1:71" x14ac:dyDescent="0.2">
      <c r="A158" s="146" t="e" cm="1">
        <f t="array" ref="A158">_xlfn.IFS(SUM(F158:R158)&gt;0,1,AB158&gt;0,2,TRUE,3)</f>
        <v>#N/A</v>
      </c>
      <c r="B158" s="146" t="s">
        <v>108</v>
      </c>
      <c r="D158" s="151" t="str">
        <f>_xlfn.XLOOKUP(B158,RecNamesAll!A:A,RecNamesAll!E:E)</f>
        <v>B1</v>
      </c>
      <c r="E158" s="150" t="str">
        <f>_xlfn.XLOOKUP(B158,RecNamesAll!A:A,RecNamesAll!C:C)</f>
        <v>GLP-2</v>
      </c>
      <c r="F158" s="160" t="e">
        <f t="shared" si="40"/>
        <v>#N/A</v>
      </c>
      <c r="G158" s="159" t="e">
        <f t="shared" si="41"/>
        <v>#N/A</v>
      </c>
      <c r="H158" s="159" t="e">
        <f t="shared" si="42"/>
        <v>#N/A</v>
      </c>
      <c r="I158" s="159" t="e">
        <f t="shared" si="43"/>
        <v>#N/A</v>
      </c>
      <c r="J158" s="159" t="e">
        <f t="shared" si="44"/>
        <v>#N/A</v>
      </c>
      <c r="K158" s="159" t="e">
        <f t="shared" si="45"/>
        <v>#N/A</v>
      </c>
      <c r="L158" s="159" t="e">
        <f t="shared" si="46"/>
        <v>#N/A</v>
      </c>
      <c r="M158" s="159" t="e">
        <f t="shared" si="47"/>
        <v>#N/A</v>
      </c>
      <c r="N158" s="159" t="e">
        <f t="shared" si="48"/>
        <v>#N/A</v>
      </c>
      <c r="O158" s="159" t="e">
        <f t="shared" si="49"/>
        <v>#N/A</v>
      </c>
      <c r="P158" s="159" t="e">
        <f t="shared" si="50"/>
        <v>#N/A</v>
      </c>
      <c r="Q158" s="159" t="e">
        <f t="shared" si="51"/>
        <v>#N/A</v>
      </c>
      <c r="R158" s="159" t="e">
        <f t="shared" si="52"/>
        <v>#N/A</v>
      </c>
      <c r="U158" s="146" t="str">
        <f t="shared" si="53"/>
        <v>B1</v>
      </c>
      <c r="V158" s="145" t="str">
        <f t="shared" si="54"/>
        <v>GLP-2</v>
      </c>
      <c r="W158" s="157" t="e">
        <f>VLOOKUP($B158,GtP!$A:$DD,MATCH("Gs_0-2",GtP!$A$1:$DD$1,0),FALSE)</f>
        <v>#N/A</v>
      </c>
      <c r="X158" s="156" t="e">
        <f>VLOOKUP($B158,GtP!$A:$DD,MATCH("Gi/o_0-2",GtP!$A$1:$DD$1,0),FALSE)</f>
        <v>#N/A</v>
      </c>
      <c r="Y158" s="156" t="e">
        <f>VLOOKUP($B158,GtP!$A:$DD,MATCH("Gq/11_0-2",GtP!$A$1:$DD$1,0),FALSE)</f>
        <v>#N/A</v>
      </c>
      <c r="Z158" s="156" t="e">
        <f>VLOOKUP($B158,GtP!$A:$DD,MATCH("G12/13_0-2",GtP!$A$1:$DD$1,0),FALSE)</f>
        <v>#N/A</v>
      </c>
      <c r="AA158" s="155"/>
      <c r="AB158" s="143" t="e">
        <f t="shared" si="55"/>
        <v>#N/A</v>
      </c>
      <c r="AC158" s="315" t="str">
        <f t="shared" si="56"/>
        <v/>
      </c>
      <c r="AD158" s="349" t="str">
        <f t="shared" si="57"/>
        <v/>
      </c>
      <c r="AE158" s="349" t="str">
        <f t="shared" si="58"/>
        <v/>
      </c>
      <c r="AF158" s="311" t="str">
        <f t="shared" si="59"/>
        <v/>
      </c>
      <c r="AG158" s="141" t="e">
        <f>_xlfn.CONCAT(IF(AT158="","-","B"),IF(BG158="","-","I"),VLOOKUP($B158,GtP!$A:$BB,MATCH("Gs_0-1",GtP!$A$1:$BB$1,0),FALSE))</f>
        <v>#N/A</v>
      </c>
      <c r="AH158" s="140" t="e">
        <f>_xlfn.CONCAT(IF(AU158="","-","B"),IF(BH158="","-","I"),VLOOKUP($B158,GtP!$A:$BB,MATCH("Gs_0-1",GtP!$A$1:$BB$1,0),FALSE))</f>
        <v>#N/A</v>
      </c>
      <c r="AI158" s="140" t="e">
        <f>_xlfn.CONCAT(IF(AV158="","-","B"),IF(BI158="","-","I"),VLOOKUP($B158,GtP!$A:$BB,MATCH("Gi/o_0-1",GtP!$A$1:$BB$1,0),FALSE))</f>
        <v>#N/A</v>
      </c>
      <c r="AJ158" s="140" t="e">
        <f>_xlfn.CONCAT(IF(AW158="","-","B"),IF(BJ158="","-","I"),VLOOKUP($B158,GtP!$A:$BB,MATCH("Gi/o_0-1",GtP!$A$1:$BB$1,0),FALSE))</f>
        <v>#N/A</v>
      </c>
      <c r="AK158" s="140" t="e">
        <f>_xlfn.CONCAT(IF(AX158="","-","B"),IF(BK158="","-","I"),VLOOKUP($B158,GtP!$A:$BB,MATCH("Gi/o_0-1",GtP!$A$1:$BB$1,0),FALSE))</f>
        <v>#N/A</v>
      </c>
      <c r="AL158" s="140" t="e">
        <f>_xlfn.CONCAT(IF(AY158="","-","B"),IF(BL158="","-","I"),VLOOKUP($B158,GtP!$A:$BB,MATCH("Gi/o_0-1",GtP!$A$1:$BB$1,0),FALSE))</f>
        <v>#N/A</v>
      </c>
      <c r="AM158" s="140" t="e">
        <f>_xlfn.CONCAT(IF(AZ158="","-","B"),IF(BM158="","-","I"),VLOOKUP($B158,GtP!$A:$BB,MATCH("Gi/o_0-1",GtP!$A$1:$BB$1,0),FALSE))</f>
        <v>#N/A</v>
      </c>
      <c r="AN158" s="140" t="e">
        <f>_xlfn.CONCAT(IF(BA158="","-","B"),IF(BN158="","-","I"),VLOOKUP($B158,GtP!$A:$BB,MATCH("Gq/11_0-1",GtP!$A$1:$BB$1,0),FALSE))</f>
        <v>#N/A</v>
      </c>
      <c r="AO158" s="140" t="e">
        <f>_xlfn.CONCAT(IF(BB158="","-","B"),IF(BO158="","-","I"),VLOOKUP($B158,GtP!$A:$BB,MATCH("Gq/11_0-1",GtP!$A$1:$BB$1,0),FALSE))</f>
        <v>#N/A</v>
      </c>
      <c r="AP158" s="140" t="e">
        <f>_xlfn.CONCAT(IF(BC158="","-","B"),IF(BP158="","-","I"),VLOOKUP($B158,GtP!$A:$BB,MATCH("Gq/11_0-1",GtP!$A$1:$BB$1,0),FALSE))</f>
        <v>#N/A</v>
      </c>
      <c r="AQ158" s="140" t="e">
        <f>_xlfn.CONCAT(IF(BD158="","-","B"),IF(BQ158="","-","I"),VLOOKUP($B158,GtP!$A:$BB,MATCH("Gq/11_0-1",GtP!$A$1:$BB$1,0),FALSE))</f>
        <v>#N/A</v>
      </c>
      <c r="AR158" s="140" t="e">
        <f>_xlfn.CONCAT(IF(BE158="","-","B"),IF(BR158="","-","I"),VLOOKUP($B158,GtP!$A:$BB,MATCH("G12/13_0-1",GtP!$A$1:$BB$1,0),FALSE))</f>
        <v>#N/A</v>
      </c>
      <c r="AS158" s="140" t="e">
        <f>_xlfn.CONCAT(IF(BF158="","-","B"),IF(BS158="","-","I"),VLOOKUP($B158,GtP!$A:$BB,MATCH("G12/13_0-1",GtP!$A$1:$BB$1,0),FALSE))</f>
        <v>#N/A</v>
      </c>
      <c r="AT158" s="139">
        <f>_xlfn.IFNA(VLOOKUP($B158,'B-LogEmaxOverpEC50'!$A:$AL,MATCH(AT$1,'B-LogEmaxOverpEC50'!$A$1:$AL$1,0),FALSE),"")</f>
        <v>12.086426137456842</v>
      </c>
      <c r="AU158" s="136" t="str">
        <f>_xlfn.IFNA(VLOOKUP($B158,'B-LogEmaxOverpEC50'!$A:$AL,MATCH(AU$1,'B-LogEmaxOverpEC50'!$A$1:$AL$1,0),FALSE),"")</f>
        <v/>
      </c>
      <c r="AV158" s="152">
        <f>_xlfn.IFNA(VLOOKUP($B158,'B-LogEmaxOverpEC50'!$A:$AL,MATCH(AV$1,'B-LogEmaxOverpEC50'!$A$1:$AL$1,0),FALSE),"")</f>
        <v>9.7558275811764581</v>
      </c>
      <c r="AW158" s="152">
        <f>_xlfn.IFNA(VLOOKUP($B158,'B-LogEmaxOverpEC50'!$A:$AL,MATCH(AW$1,'B-LogEmaxOverpEC50'!$A$1:$AL$1,0),FALSE),"")</f>
        <v>9.4581061904607164</v>
      </c>
      <c r="AX158" s="152">
        <f>_xlfn.IFNA(VLOOKUP($B158,'B-LogEmaxOverpEC50'!$A:$AL,MATCH(AX$1,'B-LogEmaxOverpEC50'!$A$1:$AL$1,0),FALSE),"")</f>
        <v>10.824625353076614</v>
      </c>
      <c r="AY158" s="152">
        <f>_xlfn.IFNA(VLOOKUP($B158,'B-LogEmaxOverpEC50'!$A:$AL,MATCH(AY$1,'B-LogEmaxOverpEC50'!$A$1:$AL$1,0),FALSE),"")</f>
        <v>10.795512363577243</v>
      </c>
      <c r="AZ158" s="152">
        <f>_xlfn.IFNA(VLOOKUP($B158,'B-LogEmaxOverpEC50'!$A:$AL,MATCH(AZ$1,'B-LogEmaxOverpEC50'!$A$1:$AL$1,0),FALSE),"")</f>
        <v>10.169098619093027</v>
      </c>
      <c r="BA158" s="152" t="str">
        <f>_xlfn.IFNA(VLOOKUP($B158,'B-LogEmaxOverpEC50'!$A:$AL,MATCH(BA$1,'B-LogEmaxOverpEC50'!$A$1:$AL$1,0),FALSE),"")</f>
        <v/>
      </c>
      <c r="BB158" s="152" t="str">
        <f>_xlfn.IFNA(VLOOKUP($B158,'B-LogEmaxOverpEC50'!$A:$AL,MATCH(BB$1,'B-LogEmaxOverpEC50'!$A$1:$AL$1,0),FALSE),"")</f>
        <v/>
      </c>
      <c r="BC158" s="152" t="str">
        <f>_xlfn.IFNA(VLOOKUP($B158,'B-LogEmaxOverpEC50'!$A:$AL,MATCH(BC$1,'B-LogEmaxOverpEC50'!$A$1:$AL$1,0),FALSE),"")</f>
        <v/>
      </c>
      <c r="BD158" s="152">
        <f>_xlfn.IFNA(VLOOKUP($B158,'B-LogEmaxOverpEC50'!$A:$AL,MATCH(BD$1,'B-LogEmaxOverpEC50'!$A$1:$AL$1,0),FALSE),"")</f>
        <v>9.604180735936735</v>
      </c>
      <c r="BE158" s="152" t="str">
        <f>_xlfn.IFNA(VLOOKUP($B158,'B-LogEmaxOverpEC50'!$A:$AL,MATCH(BE$1,'B-LogEmaxOverpEC50'!$A$1:$AL$1,0),FALSE),"")</f>
        <v/>
      </c>
      <c r="BF158" s="152" t="str">
        <f>_xlfn.IFNA(VLOOKUP($B158,'B-LogEmaxOverpEC50'!$A:$AL,MATCH(BF$1,'B-LogEmaxOverpEC50'!$A$1:$AL$1,0),FALSE),"")</f>
        <v/>
      </c>
      <c r="BG158" s="137" t="str">
        <f>_xlfn.IFNA(VLOOKUP($B158,'I-LogEmaxOverpEC50'!$A:$AR,MATCH(BG$1,'I-LogEmaxOverpEC50'!$A$1:$AR$1,0),FALSE),"")</f>
        <v/>
      </c>
      <c r="BH158" s="136" t="str">
        <f>_xlfn.IFNA(VLOOKUP($B158,'I-LogEmaxOverpEC50'!$A:$AR,MATCH(BH$1,'I-LogEmaxOverpEC50'!$A$1:$AR$1,0),FALSE),"")</f>
        <v/>
      </c>
      <c r="BI158" s="136" t="str">
        <f>_xlfn.IFNA(VLOOKUP($B158,'I-LogEmaxOverpEC50'!$A:$AR,MATCH(BI$1,'I-LogEmaxOverpEC50'!$A$1:$AR$1,0),FALSE),"")</f>
        <v/>
      </c>
      <c r="BJ158" s="136" t="str">
        <f>_xlfn.IFNA(VLOOKUP($B158,'I-LogEmaxOverpEC50'!$A:$AR,MATCH(BJ$1,'I-LogEmaxOverpEC50'!$A$1:$AR$1,0),FALSE),"")</f>
        <v/>
      </c>
      <c r="BK158" s="136" t="str">
        <f>_xlfn.IFNA(VLOOKUP($B158,'I-LogEmaxOverpEC50'!$A:$AR,MATCH(BK$1,'I-LogEmaxOverpEC50'!$A$1:$AR$1,0),FALSE),"")</f>
        <v/>
      </c>
      <c r="BL158" s="136" t="str">
        <f>_xlfn.IFNA(VLOOKUP($B158,'I-LogEmaxOverpEC50'!$A:$AR,MATCH(BL$1,'I-LogEmaxOverpEC50'!$A$1:$AR$1,0),FALSE),"")</f>
        <v/>
      </c>
      <c r="BM158" s="136" t="str">
        <f>_xlfn.IFNA(VLOOKUP($B158,'I-LogEmaxOverpEC50'!$A:$AR,MATCH(BM$1,'I-LogEmaxOverpEC50'!$A$1:$AR$1,0),FALSE),"")</f>
        <v/>
      </c>
      <c r="BN158" s="136" t="str">
        <f>_xlfn.IFNA(VLOOKUP($B158,'I-LogEmaxOverpEC50'!$A:$AR,MATCH(BN$1,'I-LogEmaxOverpEC50'!$A$1:$AR$1,0),FALSE),"")</f>
        <v/>
      </c>
      <c r="BO158" s="136" t="str">
        <f>_xlfn.IFNA(VLOOKUP($B158,'I-LogEmaxOverpEC50'!$A:$AR,MATCH(BO$1,'I-LogEmaxOverpEC50'!$A$1:$AR$1,0),FALSE),"")</f>
        <v/>
      </c>
      <c r="BP158" s="136" t="str">
        <f>_xlfn.IFNA(VLOOKUP($B158,'I-LogEmaxOverpEC50'!$A:$AR,MATCH(BP$1,'I-LogEmaxOverpEC50'!$A$1:$AR$1,0),FALSE),"")</f>
        <v/>
      </c>
      <c r="BQ158" s="136" t="str">
        <f>_xlfn.IFNA(VLOOKUP($B158,'I-LogEmaxOverpEC50'!$A:$AR,MATCH(BQ$1,'I-LogEmaxOverpEC50'!$A$1:$AR$1,0),FALSE),"")</f>
        <v/>
      </c>
      <c r="BR158" s="136" t="str">
        <f>_xlfn.IFNA(VLOOKUP($B158,'I-LogEmaxOverpEC50'!$A:$AR,MATCH(BR$1,'I-LogEmaxOverpEC50'!$A$1:$AR$1,0),FALSE),"")</f>
        <v/>
      </c>
      <c r="BS158" s="136" t="str">
        <f>_xlfn.IFNA(VLOOKUP($B158,'I-LogEmaxOverpEC50'!$A:$AR,MATCH(BS$1,'I-LogEmaxOverpEC50'!$A$1:$AR$1,0),FALSE),"")</f>
        <v/>
      </c>
    </row>
    <row r="159" spans="1:71" x14ac:dyDescent="0.2">
      <c r="A159" s="146" t="e" cm="1">
        <f t="array" ref="A159">_xlfn.IFS(SUM(F159:R159)&gt;0,1,AB159&gt;0,2,TRUE,3)</f>
        <v>#N/A</v>
      </c>
      <c r="B159" s="146" t="s">
        <v>109</v>
      </c>
      <c r="D159" s="151" t="str">
        <f>_xlfn.XLOOKUP(B159,RecNamesAll!A:A,RecNamesAll!E:E)</f>
        <v>B1</v>
      </c>
      <c r="E159" s="150" t="str">
        <f>_xlfn.XLOOKUP(B159,RecNamesAll!A:A,RecNamesAll!C:C)</f>
        <v>Glucagon</v>
      </c>
      <c r="F159" s="160" t="e">
        <f t="shared" si="40"/>
        <v>#N/A</v>
      </c>
      <c r="G159" s="159" t="e">
        <f t="shared" si="41"/>
        <v>#N/A</v>
      </c>
      <c r="H159" s="159" t="e">
        <f t="shared" si="42"/>
        <v>#N/A</v>
      </c>
      <c r="I159" s="159" t="e">
        <f t="shared" si="43"/>
        <v>#N/A</v>
      </c>
      <c r="J159" s="159" t="e">
        <f t="shared" si="44"/>
        <v>#N/A</v>
      </c>
      <c r="K159" s="159" t="e">
        <f t="shared" si="45"/>
        <v>#N/A</v>
      </c>
      <c r="L159" s="159" t="e">
        <f t="shared" si="46"/>
        <v>#N/A</v>
      </c>
      <c r="M159" s="159" t="e">
        <f t="shared" si="47"/>
        <v>#N/A</v>
      </c>
      <c r="N159" s="159" t="e">
        <f t="shared" si="48"/>
        <v>#N/A</v>
      </c>
      <c r="O159" s="159" t="e">
        <f t="shared" si="49"/>
        <v>#N/A</v>
      </c>
      <c r="P159" s="159" t="e">
        <f t="shared" si="50"/>
        <v>#N/A</v>
      </c>
      <c r="Q159" s="159" t="e">
        <f t="shared" si="51"/>
        <v>#N/A</v>
      </c>
      <c r="R159" s="159" t="e">
        <f t="shared" si="52"/>
        <v>#N/A</v>
      </c>
      <c r="U159" s="146" t="str">
        <f t="shared" si="53"/>
        <v>B1</v>
      </c>
      <c r="V159" s="145" t="str">
        <f t="shared" si="54"/>
        <v>Glucagon</v>
      </c>
      <c r="W159" s="157" t="e">
        <f>VLOOKUP($B159,GtP!$A:$DD,MATCH("Gs_0-2",GtP!$A$1:$DD$1,0),FALSE)</f>
        <v>#N/A</v>
      </c>
      <c r="X159" s="156" t="e">
        <f>VLOOKUP($B159,GtP!$A:$DD,MATCH("Gi/o_0-2",GtP!$A$1:$DD$1,0),FALSE)</f>
        <v>#N/A</v>
      </c>
      <c r="Y159" s="156" t="e">
        <f>VLOOKUP($B159,GtP!$A:$DD,MATCH("Gq/11_0-2",GtP!$A$1:$DD$1,0),FALSE)</f>
        <v>#N/A</v>
      </c>
      <c r="Z159" s="156" t="e">
        <f>VLOOKUP($B159,GtP!$A:$DD,MATCH("G12/13_0-2",GtP!$A$1:$DD$1,0),FALSE)</f>
        <v>#N/A</v>
      </c>
      <c r="AA159" s="155"/>
      <c r="AB159" s="143" t="e">
        <f t="shared" si="55"/>
        <v>#N/A</v>
      </c>
      <c r="AC159" s="315" t="str">
        <f t="shared" si="56"/>
        <v/>
      </c>
      <c r="AD159" s="349" t="str">
        <f t="shared" si="57"/>
        <v/>
      </c>
      <c r="AE159" s="349" t="str">
        <f t="shared" si="58"/>
        <v/>
      </c>
      <c r="AF159" s="311" t="str">
        <f t="shared" si="59"/>
        <v/>
      </c>
      <c r="AG159" s="141" t="e">
        <f>_xlfn.CONCAT(IF(AT159="","-","B"),IF(BG159="","-","I"),VLOOKUP($B159,GtP!$A:$BB,MATCH("Gs_0-1",GtP!$A$1:$BB$1,0),FALSE))</f>
        <v>#N/A</v>
      </c>
      <c r="AH159" s="140" t="e">
        <f>_xlfn.CONCAT(IF(AU159="","-","B"),IF(BH159="","-","I"),VLOOKUP($B159,GtP!$A:$BB,MATCH("Gs_0-1",GtP!$A$1:$BB$1,0),FALSE))</f>
        <v>#N/A</v>
      </c>
      <c r="AI159" s="140" t="e">
        <f>_xlfn.CONCAT(IF(AV159="","-","B"),IF(BI159="","-","I"),VLOOKUP($B159,GtP!$A:$BB,MATCH("Gi/o_0-1",GtP!$A$1:$BB$1,0),FALSE))</f>
        <v>#N/A</v>
      </c>
      <c r="AJ159" s="140" t="e">
        <f>_xlfn.CONCAT(IF(AW159="","-","B"),IF(BJ159="","-","I"),VLOOKUP($B159,GtP!$A:$BB,MATCH("Gi/o_0-1",GtP!$A$1:$BB$1,0),FALSE))</f>
        <v>#N/A</v>
      </c>
      <c r="AK159" s="140" t="e">
        <f>_xlfn.CONCAT(IF(AX159="","-","B"),IF(BK159="","-","I"),VLOOKUP($B159,GtP!$A:$BB,MATCH("Gi/o_0-1",GtP!$A$1:$BB$1,0),FALSE))</f>
        <v>#N/A</v>
      </c>
      <c r="AL159" s="140" t="e">
        <f>_xlfn.CONCAT(IF(AY159="","-","B"),IF(BL159="","-","I"),VLOOKUP($B159,GtP!$A:$BB,MATCH("Gi/o_0-1",GtP!$A$1:$BB$1,0),FALSE))</f>
        <v>#N/A</v>
      </c>
      <c r="AM159" s="140" t="e">
        <f>_xlfn.CONCAT(IF(AZ159="","-","B"),IF(BM159="","-","I"),VLOOKUP($B159,GtP!$A:$BB,MATCH("Gi/o_0-1",GtP!$A$1:$BB$1,0),FALSE))</f>
        <v>#N/A</v>
      </c>
      <c r="AN159" s="140" t="e">
        <f>_xlfn.CONCAT(IF(BA159="","-","B"),IF(BN159="","-","I"),VLOOKUP($B159,GtP!$A:$BB,MATCH("Gq/11_0-1",GtP!$A$1:$BB$1,0),FALSE))</f>
        <v>#N/A</v>
      </c>
      <c r="AO159" s="140" t="e">
        <f>_xlfn.CONCAT(IF(BB159="","-","B"),IF(BO159="","-","I"),VLOOKUP($B159,GtP!$A:$BB,MATCH("Gq/11_0-1",GtP!$A$1:$BB$1,0),FALSE))</f>
        <v>#N/A</v>
      </c>
      <c r="AP159" s="140" t="e">
        <f>_xlfn.CONCAT(IF(BC159="","-","B"),IF(BP159="","-","I"),VLOOKUP($B159,GtP!$A:$BB,MATCH("Gq/11_0-1",GtP!$A$1:$BB$1,0),FALSE))</f>
        <v>#N/A</v>
      </c>
      <c r="AQ159" s="140" t="e">
        <f>_xlfn.CONCAT(IF(BD159="","-","B"),IF(BQ159="","-","I"),VLOOKUP($B159,GtP!$A:$BB,MATCH("Gq/11_0-1",GtP!$A$1:$BB$1,0),FALSE))</f>
        <v>#N/A</v>
      </c>
      <c r="AR159" s="140" t="e">
        <f>_xlfn.CONCAT(IF(BE159="","-","B"),IF(BR159="","-","I"),VLOOKUP($B159,GtP!$A:$BB,MATCH("G12/13_0-1",GtP!$A$1:$BB$1,0),FALSE))</f>
        <v>#N/A</v>
      </c>
      <c r="AS159" s="140" t="e">
        <f>_xlfn.CONCAT(IF(BF159="","-","B"),IF(BS159="","-","I"),VLOOKUP($B159,GtP!$A:$BB,MATCH("G12/13_0-1",GtP!$A$1:$BB$1,0),FALSE))</f>
        <v>#N/A</v>
      </c>
      <c r="AT159" s="139">
        <f>_xlfn.IFNA(VLOOKUP($B159,'B-LogEmaxOverpEC50'!$A:$AL,MATCH(AT$1,'B-LogEmaxOverpEC50'!$A$1:$AL$1,0),FALSE),"")</f>
        <v>12.951378196454129</v>
      </c>
      <c r="AU159" s="136" t="str">
        <f>_xlfn.IFNA(VLOOKUP($B159,'B-LogEmaxOverpEC50'!$A:$AL,MATCH(AU$1,'B-LogEmaxOverpEC50'!$A$1:$AL$1,0),FALSE),"")</f>
        <v/>
      </c>
      <c r="AV159" s="152">
        <f>_xlfn.IFNA(VLOOKUP($B159,'B-LogEmaxOverpEC50'!$A:$AL,MATCH(AV$1,'B-LogEmaxOverpEC50'!$A$1:$AL$1,0),FALSE),"")</f>
        <v>9.9406929870178367</v>
      </c>
      <c r="AW159" s="152">
        <f>_xlfn.IFNA(VLOOKUP($B159,'B-LogEmaxOverpEC50'!$A:$AL,MATCH(AW$1,'B-LogEmaxOverpEC50'!$A$1:$AL$1,0),FALSE),"")</f>
        <v>9.7493761157106373</v>
      </c>
      <c r="AX159" s="152">
        <f>_xlfn.IFNA(VLOOKUP($B159,'B-LogEmaxOverpEC50'!$A:$AL,MATCH(AX$1,'B-LogEmaxOverpEC50'!$A$1:$AL$1,0),FALSE),"")</f>
        <v>10.597502795599805</v>
      </c>
      <c r="AY159" s="152">
        <f>_xlfn.IFNA(VLOOKUP($B159,'B-LogEmaxOverpEC50'!$A:$AL,MATCH(AY$1,'B-LogEmaxOverpEC50'!$A$1:$AL$1,0),FALSE),"")</f>
        <v>10.90975746197689</v>
      </c>
      <c r="AZ159" s="152">
        <f>_xlfn.IFNA(VLOOKUP($B159,'B-LogEmaxOverpEC50'!$A:$AL,MATCH(AZ$1,'B-LogEmaxOverpEC50'!$A$1:$AL$1,0),FALSE),"")</f>
        <v>10.365801593298908</v>
      </c>
      <c r="BA159" s="152">
        <f>_xlfn.IFNA(VLOOKUP($B159,'B-LogEmaxOverpEC50'!$A:$AL,MATCH(BA$1,'B-LogEmaxOverpEC50'!$A$1:$AL$1,0),FALSE),"")</f>
        <v>8.4032392331605887</v>
      </c>
      <c r="BB159" s="152">
        <f>_xlfn.IFNA(VLOOKUP($B159,'B-LogEmaxOverpEC50'!$A:$AL,MATCH(BB$1,'B-LogEmaxOverpEC50'!$A$1:$AL$1,0),FALSE),"")</f>
        <v>8.2692145529922012</v>
      </c>
      <c r="BC159" s="152">
        <f>_xlfn.IFNA(VLOOKUP($B159,'B-LogEmaxOverpEC50'!$A:$AL,MATCH(BC$1,'B-LogEmaxOverpEC50'!$A$1:$AL$1,0),FALSE),"")</f>
        <v>8.2237260478459309</v>
      </c>
      <c r="BD159" s="152">
        <f>_xlfn.IFNA(VLOOKUP($B159,'B-LogEmaxOverpEC50'!$A:$AL,MATCH(BD$1,'B-LogEmaxOverpEC50'!$A$1:$AL$1,0),FALSE),"")</f>
        <v>10.876379864585541</v>
      </c>
      <c r="BE159" s="152" t="str">
        <f>_xlfn.IFNA(VLOOKUP($B159,'B-LogEmaxOverpEC50'!$A:$AL,MATCH(BE$1,'B-LogEmaxOverpEC50'!$A$1:$AL$1,0),FALSE),"")</f>
        <v/>
      </c>
      <c r="BF159" s="152">
        <f>_xlfn.IFNA(VLOOKUP($B159,'B-LogEmaxOverpEC50'!$A:$AL,MATCH(BF$1,'B-LogEmaxOverpEC50'!$A$1:$AL$1,0),FALSE),"")</f>
        <v>9.242101875802943</v>
      </c>
      <c r="BG159" s="137" t="str">
        <f>_xlfn.IFNA(VLOOKUP($B159,'I-LogEmaxOverpEC50'!$A:$AR,MATCH(BG$1,'I-LogEmaxOverpEC50'!$A$1:$AR$1,0),FALSE),"")</f>
        <v/>
      </c>
      <c r="BH159" s="136" t="str">
        <f>_xlfn.IFNA(VLOOKUP($B159,'I-LogEmaxOverpEC50'!$A:$AR,MATCH(BH$1,'I-LogEmaxOverpEC50'!$A$1:$AR$1,0),FALSE),"")</f>
        <v/>
      </c>
      <c r="BI159" s="136" t="str">
        <f>_xlfn.IFNA(VLOOKUP($B159,'I-LogEmaxOverpEC50'!$A:$AR,MATCH(BI$1,'I-LogEmaxOverpEC50'!$A$1:$AR$1,0),FALSE),"")</f>
        <v/>
      </c>
      <c r="BJ159" s="136" t="str">
        <f>_xlfn.IFNA(VLOOKUP($B159,'I-LogEmaxOverpEC50'!$A:$AR,MATCH(BJ$1,'I-LogEmaxOverpEC50'!$A$1:$AR$1,0),FALSE),"")</f>
        <v/>
      </c>
      <c r="BK159" s="136" t="str">
        <f>_xlfn.IFNA(VLOOKUP($B159,'I-LogEmaxOverpEC50'!$A:$AR,MATCH(BK$1,'I-LogEmaxOverpEC50'!$A$1:$AR$1,0),FALSE),"")</f>
        <v/>
      </c>
      <c r="BL159" s="136" t="str">
        <f>_xlfn.IFNA(VLOOKUP($B159,'I-LogEmaxOverpEC50'!$A:$AR,MATCH(BL$1,'I-LogEmaxOverpEC50'!$A$1:$AR$1,0),FALSE),"")</f>
        <v/>
      </c>
      <c r="BM159" s="136" t="str">
        <f>_xlfn.IFNA(VLOOKUP($B159,'I-LogEmaxOverpEC50'!$A:$AR,MATCH(BM$1,'I-LogEmaxOverpEC50'!$A$1:$AR$1,0),FALSE),"")</f>
        <v/>
      </c>
      <c r="BN159" s="136" t="str">
        <f>_xlfn.IFNA(VLOOKUP($B159,'I-LogEmaxOverpEC50'!$A:$AR,MATCH(BN$1,'I-LogEmaxOverpEC50'!$A$1:$AR$1,0),FALSE),"")</f>
        <v/>
      </c>
      <c r="BO159" s="136" t="str">
        <f>_xlfn.IFNA(VLOOKUP($B159,'I-LogEmaxOverpEC50'!$A:$AR,MATCH(BO$1,'I-LogEmaxOverpEC50'!$A$1:$AR$1,0),FALSE),"")</f>
        <v/>
      </c>
      <c r="BP159" s="136" t="str">
        <f>_xlfn.IFNA(VLOOKUP($B159,'I-LogEmaxOverpEC50'!$A:$AR,MATCH(BP$1,'I-LogEmaxOverpEC50'!$A$1:$AR$1,0),FALSE),"")</f>
        <v/>
      </c>
      <c r="BQ159" s="136" t="str">
        <f>_xlfn.IFNA(VLOOKUP($B159,'I-LogEmaxOverpEC50'!$A:$AR,MATCH(BQ$1,'I-LogEmaxOverpEC50'!$A$1:$AR$1,0),FALSE),"")</f>
        <v/>
      </c>
      <c r="BR159" s="136" t="str">
        <f>_xlfn.IFNA(VLOOKUP($B159,'I-LogEmaxOverpEC50'!$A:$AR,MATCH(BR$1,'I-LogEmaxOverpEC50'!$A$1:$AR$1,0),FALSE),"")</f>
        <v/>
      </c>
      <c r="BS159" s="136" t="str">
        <f>_xlfn.IFNA(VLOOKUP($B159,'I-LogEmaxOverpEC50'!$A:$AR,MATCH(BS$1,'I-LogEmaxOverpEC50'!$A$1:$AR$1,0),FALSE),"")</f>
        <v/>
      </c>
    </row>
    <row r="160" spans="1:71" x14ac:dyDescent="0.2">
      <c r="A160" s="146" t="e" cm="1">
        <f t="array" ref="A160">_xlfn.IFS(SUM(F160:R160)&gt;0,1,AB160&gt;0,2,TRUE,3)</f>
        <v>#N/A</v>
      </c>
      <c r="B160" s="146" t="s">
        <v>193</v>
      </c>
      <c r="D160" s="151" t="str">
        <f>_xlfn.XLOOKUP(B160,RecNamesAll!A:A,RecNamesAll!E:E)</f>
        <v>B1</v>
      </c>
      <c r="E160" s="150" t="str">
        <f>_xlfn.XLOOKUP(B160,RecNamesAll!A:A,RecNamesAll!C:C)</f>
        <v>PAC1</v>
      </c>
      <c r="F160" s="160" t="e">
        <f t="shared" si="40"/>
        <v>#N/A</v>
      </c>
      <c r="G160" s="159" t="e">
        <f t="shared" si="41"/>
        <v>#N/A</v>
      </c>
      <c r="H160" s="159" t="e">
        <f t="shared" si="42"/>
        <v>#N/A</v>
      </c>
      <c r="I160" s="159" t="e">
        <f t="shared" si="43"/>
        <v>#N/A</v>
      </c>
      <c r="J160" s="159" t="e">
        <f t="shared" si="44"/>
        <v>#N/A</v>
      </c>
      <c r="K160" s="159" t="e">
        <f t="shared" si="45"/>
        <v>#N/A</v>
      </c>
      <c r="L160" s="159" t="e">
        <f t="shared" si="46"/>
        <v>#N/A</v>
      </c>
      <c r="M160" s="159" t="e">
        <f t="shared" si="47"/>
        <v>#N/A</v>
      </c>
      <c r="N160" s="159" t="e">
        <f t="shared" si="48"/>
        <v>#N/A</v>
      </c>
      <c r="O160" s="159" t="e">
        <f t="shared" si="49"/>
        <v>#N/A</v>
      </c>
      <c r="P160" s="159" t="e">
        <f t="shared" si="50"/>
        <v>#N/A</v>
      </c>
      <c r="Q160" s="159" t="e">
        <f t="shared" si="51"/>
        <v>#N/A</v>
      </c>
      <c r="R160" s="159" t="e">
        <f t="shared" si="52"/>
        <v>#N/A</v>
      </c>
      <c r="U160" s="146" t="str">
        <f t="shared" si="53"/>
        <v>B1</v>
      </c>
      <c r="V160" s="145" t="str">
        <f t="shared" si="54"/>
        <v>PAC1</v>
      </c>
      <c r="W160" s="157" t="e">
        <f>VLOOKUP($B160,GtP!$A:$DD,MATCH("Gs_0-2",GtP!$A$1:$DD$1,0),FALSE)</f>
        <v>#N/A</v>
      </c>
      <c r="X160" s="156" t="e">
        <f>VLOOKUP($B160,GtP!$A:$DD,MATCH("Gi/o_0-2",GtP!$A$1:$DD$1,0),FALSE)</f>
        <v>#N/A</v>
      </c>
      <c r="Y160" s="156" t="e">
        <f>VLOOKUP($B160,GtP!$A:$DD,MATCH("Gq/11_0-2",GtP!$A$1:$DD$1,0),FALSE)</f>
        <v>#N/A</v>
      </c>
      <c r="Z160" s="156" t="e">
        <f>VLOOKUP($B160,GtP!$A:$DD,MATCH("G12/13_0-2",GtP!$A$1:$DD$1,0),FALSE)</f>
        <v>#N/A</v>
      </c>
      <c r="AA160" s="155"/>
      <c r="AB160" s="143" t="e">
        <f t="shared" si="55"/>
        <v>#N/A</v>
      </c>
      <c r="AC160" s="315" t="str">
        <f t="shared" si="56"/>
        <v/>
      </c>
      <c r="AD160" s="349" t="str">
        <f t="shared" si="57"/>
        <v/>
      </c>
      <c r="AE160" s="349" t="str">
        <f t="shared" si="58"/>
        <v/>
      </c>
      <c r="AF160" s="311" t="str">
        <f t="shared" si="59"/>
        <v/>
      </c>
      <c r="AG160" s="141" t="e">
        <f>_xlfn.CONCAT(IF(AT160="","-","B"),IF(BG160="","-","I"),VLOOKUP($B160,GtP!$A:$BB,MATCH("Gs_0-1",GtP!$A$1:$BB$1,0),FALSE))</f>
        <v>#N/A</v>
      </c>
      <c r="AH160" s="140" t="e">
        <f>_xlfn.CONCAT(IF(AU160="","-","B"),IF(BH160="","-","I"),VLOOKUP($B160,GtP!$A:$BB,MATCH("Gs_0-1",GtP!$A$1:$BB$1,0),FALSE))</f>
        <v>#N/A</v>
      </c>
      <c r="AI160" s="140" t="e">
        <f>_xlfn.CONCAT(IF(AV160="","-","B"),IF(BI160="","-","I"),VLOOKUP($B160,GtP!$A:$BB,MATCH("Gi/o_0-1",GtP!$A$1:$BB$1,0),FALSE))</f>
        <v>#N/A</v>
      </c>
      <c r="AJ160" s="140" t="e">
        <f>_xlfn.CONCAT(IF(AW160="","-","B"),IF(BJ160="","-","I"),VLOOKUP($B160,GtP!$A:$BB,MATCH("Gi/o_0-1",GtP!$A$1:$BB$1,0),FALSE))</f>
        <v>#N/A</v>
      </c>
      <c r="AK160" s="140" t="e">
        <f>_xlfn.CONCAT(IF(AX160="","-","B"),IF(BK160="","-","I"),VLOOKUP($B160,GtP!$A:$BB,MATCH("Gi/o_0-1",GtP!$A$1:$BB$1,0),FALSE))</f>
        <v>#N/A</v>
      </c>
      <c r="AL160" s="140" t="e">
        <f>_xlfn.CONCAT(IF(AY160="","-","B"),IF(BL160="","-","I"),VLOOKUP($B160,GtP!$A:$BB,MATCH("Gi/o_0-1",GtP!$A$1:$BB$1,0),FALSE))</f>
        <v>#N/A</v>
      </c>
      <c r="AM160" s="140" t="e">
        <f>_xlfn.CONCAT(IF(AZ160="","-","B"),IF(BM160="","-","I"),VLOOKUP($B160,GtP!$A:$BB,MATCH("Gi/o_0-1",GtP!$A$1:$BB$1,0),FALSE))</f>
        <v>#N/A</v>
      </c>
      <c r="AN160" s="140" t="e">
        <f>_xlfn.CONCAT(IF(BA160="","-","B"),IF(BN160="","-","I"),VLOOKUP($B160,GtP!$A:$BB,MATCH("Gq/11_0-1",GtP!$A$1:$BB$1,0),FALSE))</f>
        <v>#N/A</v>
      </c>
      <c r="AO160" s="140" t="e">
        <f>_xlfn.CONCAT(IF(BB160="","-","B"),IF(BO160="","-","I"),VLOOKUP($B160,GtP!$A:$BB,MATCH("Gq/11_0-1",GtP!$A$1:$BB$1,0),FALSE))</f>
        <v>#N/A</v>
      </c>
      <c r="AP160" s="140" t="e">
        <f>_xlfn.CONCAT(IF(BC160="","-","B"),IF(BP160="","-","I"),VLOOKUP($B160,GtP!$A:$BB,MATCH("Gq/11_0-1",GtP!$A$1:$BB$1,0),FALSE))</f>
        <v>#N/A</v>
      </c>
      <c r="AQ160" s="140" t="e">
        <f>_xlfn.CONCAT(IF(BD160="","-","B"),IF(BQ160="","-","I"),VLOOKUP($B160,GtP!$A:$BB,MATCH("Gq/11_0-1",GtP!$A$1:$BB$1,0),FALSE))</f>
        <v>#N/A</v>
      </c>
      <c r="AR160" s="140" t="e">
        <f>_xlfn.CONCAT(IF(BE160="","-","B"),IF(BR160="","-","I"),VLOOKUP($B160,GtP!$A:$BB,MATCH("G12/13_0-1",GtP!$A$1:$BB$1,0),FALSE))</f>
        <v>#N/A</v>
      </c>
      <c r="AS160" s="140" t="e">
        <f>_xlfn.CONCAT(IF(BF160="","-","B"),IF(BS160="","-","I"),VLOOKUP($B160,GtP!$A:$BB,MATCH("G12/13_0-1",GtP!$A$1:$BB$1,0),FALSE))</f>
        <v>#N/A</v>
      </c>
      <c r="AT160" s="139" t="str">
        <f>_xlfn.IFNA(VLOOKUP($B160,'B-LogEmaxOverpEC50'!$A:$AL,MATCH(AT$1,'B-LogEmaxOverpEC50'!$A$1:$AL$1,0),FALSE),"")</f>
        <v/>
      </c>
      <c r="AU160" s="136" t="str">
        <f>_xlfn.IFNA(VLOOKUP($B160,'B-LogEmaxOverpEC50'!$A:$AL,MATCH(AU$1,'B-LogEmaxOverpEC50'!$A$1:$AL$1,0),FALSE),"")</f>
        <v/>
      </c>
      <c r="AV160" s="152" t="str">
        <f>_xlfn.IFNA(VLOOKUP($B160,'B-LogEmaxOverpEC50'!$A:$AL,MATCH(AV$1,'B-LogEmaxOverpEC50'!$A$1:$AL$1,0),FALSE),"")</f>
        <v/>
      </c>
      <c r="AW160" s="152" t="str">
        <f>_xlfn.IFNA(VLOOKUP($B160,'B-LogEmaxOverpEC50'!$A:$AL,MATCH(AW$1,'B-LogEmaxOverpEC50'!$A$1:$AL$1,0),FALSE),"")</f>
        <v/>
      </c>
      <c r="AX160" s="152" t="str">
        <f>_xlfn.IFNA(VLOOKUP($B160,'B-LogEmaxOverpEC50'!$A:$AL,MATCH(AX$1,'B-LogEmaxOverpEC50'!$A$1:$AL$1,0),FALSE),"")</f>
        <v/>
      </c>
      <c r="AY160" s="152" t="str">
        <f>_xlfn.IFNA(VLOOKUP($B160,'B-LogEmaxOverpEC50'!$A:$AL,MATCH(AY$1,'B-LogEmaxOverpEC50'!$A$1:$AL$1,0),FALSE),"")</f>
        <v/>
      </c>
      <c r="AZ160" s="152" t="str">
        <f>_xlfn.IFNA(VLOOKUP($B160,'B-LogEmaxOverpEC50'!$A:$AL,MATCH(AZ$1,'B-LogEmaxOverpEC50'!$A$1:$AL$1,0),FALSE),"")</f>
        <v/>
      </c>
      <c r="BA160" s="152" t="str">
        <f>_xlfn.IFNA(VLOOKUP($B160,'B-LogEmaxOverpEC50'!$A:$AL,MATCH(BA$1,'B-LogEmaxOverpEC50'!$A$1:$AL$1,0),FALSE),"")</f>
        <v/>
      </c>
      <c r="BB160" s="152" t="str">
        <f>_xlfn.IFNA(VLOOKUP($B160,'B-LogEmaxOverpEC50'!$A:$AL,MATCH(BB$1,'B-LogEmaxOverpEC50'!$A$1:$AL$1,0),FALSE),"")</f>
        <v/>
      </c>
      <c r="BC160" s="152" t="str">
        <f>_xlfn.IFNA(VLOOKUP($B160,'B-LogEmaxOverpEC50'!$A:$AL,MATCH(BC$1,'B-LogEmaxOverpEC50'!$A$1:$AL$1,0),FALSE),"")</f>
        <v/>
      </c>
      <c r="BD160" s="152" t="str">
        <f>_xlfn.IFNA(VLOOKUP($B160,'B-LogEmaxOverpEC50'!$A:$AL,MATCH(BD$1,'B-LogEmaxOverpEC50'!$A$1:$AL$1,0),FALSE),"")</f>
        <v/>
      </c>
      <c r="BE160" s="152" t="str">
        <f>_xlfn.IFNA(VLOOKUP($B160,'B-LogEmaxOverpEC50'!$A:$AL,MATCH(BE$1,'B-LogEmaxOverpEC50'!$A$1:$AL$1,0),FALSE),"")</f>
        <v/>
      </c>
      <c r="BF160" s="152" t="str">
        <f>_xlfn.IFNA(VLOOKUP($B160,'B-LogEmaxOverpEC50'!$A:$AL,MATCH(BF$1,'B-LogEmaxOverpEC50'!$A$1:$AL$1,0),FALSE),"")</f>
        <v/>
      </c>
      <c r="BG160" s="137">
        <f>_xlfn.IFNA(VLOOKUP($B160,'I-LogEmaxOverpEC50'!$A:$AR,MATCH(BG$1,'I-LogEmaxOverpEC50'!$A$1:$AR$1,0),FALSE),"")</f>
        <v>10.321094709926689</v>
      </c>
      <c r="BH160" s="136">
        <f>_xlfn.IFNA(VLOOKUP($B160,'I-LogEmaxOverpEC50'!$A:$AR,MATCH(BH$1,'I-LogEmaxOverpEC50'!$A$1:$AR$1,0),FALSE),"")</f>
        <v>10.301975556015186</v>
      </c>
      <c r="BI160" s="136">
        <f>_xlfn.IFNA(VLOOKUP($B160,'I-LogEmaxOverpEC50'!$A:$AR,MATCH(BI$1,'I-LogEmaxOverpEC50'!$A$1:$AR$1,0),FALSE),"")</f>
        <v>8.9605355629621926</v>
      </c>
      <c r="BJ160" s="136">
        <f>_xlfn.IFNA(VLOOKUP($B160,'I-LogEmaxOverpEC50'!$A:$AR,MATCH(BJ$1,'I-LogEmaxOverpEC50'!$A$1:$AR$1,0),FALSE),"")</f>
        <v>8.9605355629621926</v>
      </c>
      <c r="BK160" s="136">
        <f>_xlfn.IFNA(VLOOKUP($B160,'I-LogEmaxOverpEC50'!$A:$AR,MATCH(BK$1,'I-LogEmaxOverpEC50'!$A$1:$AR$1,0),FALSE),"")</f>
        <v>8.9811473178268084</v>
      </c>
      <c r="BL160" s="136">
        <f>_xlfn.IFNA(VLOOKUP($B160,'I-LogEmaxOverpEC50'!$A:$AR,MATCH(BL$1,'I-LogEmaxOverpEC50'!$A$1:$AR$1,0),FALSE),"")</f>
        <v>8.9811473178268084</v>
      </c>
      <c r="BM160" s="136">
        <f>_xlfn.IFNA(VLOOKUP($B160,'I-LogEmaxOverpEC50'!$A:$AR,MATCH(BM$1,'I-LogEmaxOverpEC50'!$A$1:$AR$1,0),FALSE),"")</f>
        <v>8.8688214122650066</v>
      </c>
      <c r="BN160" s="136">
        <f>_xlfn.IFNA(VLOOKUP($B160,'I-LogEmaxOverpEC50'!$A:$AR,MATCH(BN$1,'I-LogEmaxOverpEC50'!$A$1:$AR$1,0),FALSE),"")</f>
        <v>10.413945149289468</v>
      </c>
      <c r="BO160" s="136">
        <f>_xlfn.IFNA(VLOOKUP($B160,'I-LogEmaxOverpEC50'!$A:$AR,MATCH(BO$1,'I-LogEmaxOverpEC50'!$A$1:$AR$1,0),FALSE),"")</f>
        <v>10.413945149289468</v>
      </c>
      <c r="BP160" s="136">
        <f>_xlfn.IFNA(VLOOKUP($B160,'I-LogEmaxOverpEC50'!$A:$AR,MATCH(BP$1,'I-LogEmaxOverpEC50'!$A$1:$AR$1,0),FALSE),"")</f>
        <v>9.9159220848547385</v>
      </c>
      <c r="BQ160" s="136" t="str">
        <f>_xlfn.IFNA(VLOOKUP($B160,'I-LogEmaxOverpEC50'!$A:$AR,MATCH(BQ$1,'I-LogEmaxOverpEC50'!$A$1:$AR$1,0),FALSE),"")</f>
        <v/>
      </c>
      <c r="BR160" s="136" t="str">
        <f>_xlfn.IFNA(VLOOKUP($B160,'I-LogEmaxOverpEC50'!$A:$AR,MATCH(BR$1,'I-LogEmaxOverpEC50'!$A$1:$AR$1,0),FALSE),"")</f>
        <v/>
      </c>
      <c r="BS160" s="136">
        <f>_xlfn.IFNA(VLOOKUP($B160,'I-LogEmaxOverpEC50'!$A:$AR,MATCH(BS$1,'I-LogEmaxOverpEC50'!$A$1:$AR$1,0),FALSE),"")</f>
        <v>8.5574691891234309</v>
      </c>
    </row>
    <row r="161" spans="1:88" x14ac:dyDescent="0.2">
      <c r="A161" s="146" t="e" cm="1">
        <f t="array" ref="A161">_xlfn.IFS(SUM(F161:R161)&gt;0,1,AB161&gt;0,2,TRUE,3)</f>
        <v>#N/A</v>
      </c>
      <c r="B161" s="146" t="s">
        <v>29</v>
      </c>
      <c r="D161" s="151" t="str">
        <f>_xlfn.XLOOKUP(B161,RecNamesAll!A:A,RecNamesAll!E:E)</f>
        <v>B1</v>
      </c>
      <c r="E161" s="150" t="str">
        <f>_xlfn.XLOOKUP(B161,RecNamesAll!A:A,RecNamesAll!C:C)</f>
        <v>PTH1</v>
      </c>
      <c r="F161" s="160" t="e">
        <f t="shared" si="40"/>
        <v>#N/A</v>
      </c>
      <c r="G161" s="159" t="e">
        <f t="shared" si="41"/>
        <v>#N/A</v>
      </c>
      <c r="H161" s="159" t="e">
        <f t="shared" si="42"/>
        <v>#N/A</v>
      </c>
      <c r="I161" s="159" t="e">
        <f t="shared" si="43"/>
        <v>#N/A</v>
      </c>
      <c r="J161" s="159" t="e">
        <f t="shared" si="44"/>
        <v>#N/A</v>
      </c>
      <c r="K161" s="159" t="e">
        <f t="shared" si="45"/>
        <v>#N/A</v>
      </c>
      <c r="L161" s="159" t="e">
        <f t="shared" si="46"/>
        <v>#N/A</v>
      </c>
      <c r="M161" s="159" t="e">
        <f t="shared" si="47"/>
        <v>#N/A</v>
      </c>
      <c r="N161" s="159" t="e">
        <f t="shared" si="48"/>
        <v>#N/A</v>
      </c>
      <c r="O161" s="159" t="e">
        <f t="shared" si="49"/>
        <v>#N/A</v>
      </c>
      <c r="P161" s="159" t="e">
        <f t="shared" si="50"/>
        <v>#N/A</v>
      </c>
      <c r="Q161" s="159" t="e">
        <f t="shared" si="51"/>
        <v>#N/A</v>
      </c>
      <c r="R161" s="159" t="e">
        <f t="shared" si="52"/>
        <v>#N/A</v>
      </c>
      <c r="U161" s="146" t="str">
        <f t="shared" si="53"/>
        <v>B1</v>
      </c>
      <c r="V161" s="145" t="str">
        <f t="shared" si="54"/>
        <v>PTH1</v>
      </c>
      <c r="W161" s="157" t="e">
        <f>VLOOKUP($B161,GtP!$A:$DD,MATCH("Gs_0-2",GtP!$A$1:$DD$1,0),FALSE)</f>
        <v>#N/A</v>
      </c>
      <c r="X161" s="156" t="e">
        <f>VLOOKUP($B161,GtP!$A:$DD,MATCH("Gi/o_0-2",GtP!$A$1:$DD$1,0),FALSE)</f>
        <v>#N/A</v>
      </c>
      <c r="Y161" s="156" t="e">
        <f>VLOOKUP($B161,GtP!$A:$DD,MATCH("Gq/11_0-2",GtP!$A$1:$DD$1,0),FALSE)</f>
        <v>#N/A</v>
      </c>
      <c r="Z161" s="156" t="e">
        <f>VLOOKUP($B161,GtP!$A:$DD,MATCH("G12/13_0-2",GtP!$A$1:$DD$1,0),FALSE)</f>
        <v>#N/A</v>
      </c>
      <c r="AA161" s="155"/>
      <c r="AB161" s="143" t="e">
        <f t="shared" si="55"/>
        <v>#N/A</v>
      </c>
      <c r="AC161" s="315" t="str">
        <f t="shared" si="56"/>
        <v/>
      </c>
      <c r="AD161" s="349" t="str">
        <f t="shared" si="57"/>
        <v/>
      </c>
      <c r="AE161" s="349" t="str">
        <f t="shared" si="58"/>
        <v/>
      </c>
      <c r="AF161" s="311" t="str">
        <f t="shared" si="59"/>
        <v/>
      </c>
      <c r="AG161" s="141" t="e">
        <f>_xlfn.CONCAT(IF(AT161="","-","B"),IF(BG161="","-","I"),VLOOKUP($B161,GtP!$A:$BB,MATCH("Gs_0-1",GtP!$A$1:$BB$1,0),FALSE))</f>
        <v>#N/A</v>
      </c>
      <c r="AH161" s="140" t="e">
        <f>_xlfn.CONCAT(IF(AU161="","-","B"),IF(BH161="","-","I"),VLOOKUP($B161,GtP!$A:$BB,MATCH("Gs_0-1",GtP!$A$1:$BB$1,0),FALSE))</f>
        <v>#N/A</v>
      </c>
      <c r="AI161" s="140" t="e">
        <f>_xlfn.CONCAT(IF(AV161="","-","B"),IF(BI161="","-","I"),VLOOKUP($B161,GtP!$A:$BB,MATCH("Gi/o_0-1",GtP!$A$1:$BB$1,0),FALSE))</f>
        <v>#N/A</v>
      </c>
      <c r="AJ161" s="140" t="e">
        <f>_xlfn.CONCAT(IF(AW161="","-","B"),IF(BJ161="","-","I"),VLOOKUP($B161,GtP!$A:$BB,MATCH("Gi/o_0-1",GtP!$A$1:$BB$1,0),FALSE))</f>
        <v>#N/A</v>
      </c>
      <c r="AK161" s="140" t="e">
        <f>_xlfn.CONCAT(IF(AX161="","-","B"),IF(BK161="","-","I"),VLOOKUP($B161,GtP!$A:$BB,MATCH("Gi/o_0-1",GtP!$A$1:$BB$1,0),FALSE))</f>
        <v>#N/A</v>
      </c>
      <c r="AL161" s="140" t="e">
        <f>_xlfn.CONCAT(IF(AY161="","-","B"),IF(BL161="","-","I"),VLOOKUP($B161,GtP!$A:$BB,MATCH("Gi/o_0-1",GtP!$A$1:$BB$1,0),FALSE))</f>
        <v>#N/A</v>
      </c>
      <c r="AM161" s="140" t="e">
        <f>_xlfn.CONCAT(IF(AZ161="","-","B"),IF(BM161="","-","I"),VLOOKUP($B161,GtP!$A:$BB,MATCH("Gi/o_0-1",GtP!$A$1:$BB$1,0),FALSE))</f>
        <v>#N/A</v>
      </c>
      <c r="AN161" s="140" t="e">
        <f>_xlfn.CONCAT(IF(BA161="","-","B"),IF(BN161="","-","I"),VLOOKUP($B161,GtP!$A:$BB,MATCH("Gq/11_0-1",GtP!$A$1:$BB$1,0),FALSE))</f>
        <v>#N/A</v>
      </c>
      <c r="AO161" s="140" t="e">
        <f>_xlfn.CONCAT(IF(BB161="","-","B"),IF(BO161="","-","I"),VLOOKUP($B161,GtP!$A:$BB,MATCH("Gq/11_0-1",GtP!$A$1:$BB$1,0),FALSE))</f>
        <v>#N/A</v>
      </c>
      <c r="AP161" s="140" t="e">
        <f>_xlfn.CONCAT(IF(BC161="","-","B"),IF(BP161="","-","I"),VLOOKUP($B161,GtP!$A:$BB,MATCH("Gq/11_0-1",GtP!$A$1:$BB$1,0),FALSE))</f>
        <v>#N/A</v>
      </c>
      <c r="AQ161" s="140" t="e">
        <f>_xlfn.CONCAT(IF(BD161="","-","B"),IF(BQ161="","-","I"),VLOOKUP($B161,GtP!$A:$BB,MATCH("Gq/11_0-1",GtP!$A$1:$BB$1,0),FALSE))</f>
        <v>#N/A</v>
      </c>
      <c r="AR161" s="140" t="e">
        <f>_xlfn.CONCAT(IF(BE161="","-","B"),IF(BR161="","-","I"),VLOOKUP($B161,GtP!$A:$BB,MATCH("G12/13_0-1",GtP!$A$1:$BB$1,0),FALSE))</f>
        <v>#N/A</v>
      </c>
      <c r="AS161" s="140" t="e">
        <f>_xlfn.CONCAT(IF(BF161="","-","B"),IF(BS161="","-","I"),VLOOKUP($B161,GtP!$A:$BB,MATCH("G12/13_0-1",GtP!$A$1:$BB$1,0),FALSE))</f>
        <v>#N/A</v>
      </c>
      <c r="AT161" s="139">
        <f>_xlfn.IFNA(VLOOKUP($B161,'B-LogEmaxOverpEC50'!$A:$AL,MATCH(AT$1,'B-LogEmaxOverpEC50'!$A$1:$AL$1,0),FALSE),"")</f>
        <v>12.959346374310798</v>
      </c>
      <c r="AU161" s="136" t="str">
        <f>_xlfn.IFNA(VLOOKUP($B161,'B-LogEmaxOverpEC50'!$A:$AL,MATCH(AU$1,'B-LogEmaxOverpEC50'!$A$1:$AL$1,0),FALSE),"")</f>
        <v/>
      </c>
      <c r="AV161" s="152">
        <f>_xlfn.IFNA(VLOOKUP($B161,'B-LogEmaxOverpEC50'!$A:$AL,MATCH(AV$1,'B-LogEmaxOverpEC50'!$A$1:$AL$1,0),FALSE),"")</f>
        <v>9.6123426365205376</v>
      </c>
      <c r="AW161" s="152">
        <f>_xlfn.IFNA(VLOOKUP($B161,'B-LogEmaxOverpEC50'!$A:$AL,MATCH(AW$1,'B-LogEmaxOverpEC50'!$A$1:$AL$1,0),FALSE),"")</f>
        <v>9.3431181637193497</v>
      </c>
      <c r="AX161" s="152">
        <f>_xlfn.IFNA(VLOOKUP($B161,'B-LogEmaxOverpEC50'!$A:$AL,MATCH(AX$1,'B-LogEmaxOverpEC50'!$A$1:$AL$1,0),FALSE),"")</f>
        <v>9.7608858379697025</v>
      </c>
      <c r="AY161" s="152">
        <f>_xlfn.IFNA(VLOOKUP($B161,'B-LogEmaxOverpEC50'!$A:$AL,MATCH(AY$1,'B-LogEmaxOverpEC50'!$A$1:$AL$1,0),FALSE),"")</f>
        <v>10.068766014257999</v>
      </c>
      <c r="AZ161" s="152">
        <f>_xlfn.IFNA(VLOOKUP($B161,'B-LogEmaxOverpEC50'!$A:$AL,MATCH(AZ$1,'B-LogEmaxOverpEC50'!$A$1:$AL$1,0),FALSE),"")</f>
        <v>8.70926743956311</v>
      </c>
      <c r="BA161" s="152">
        <f>_xlfn.IFNA(VLOOKUP($B161,'B-LogEmaxOverpEC50'!$A:$AL,MATCH(BA$1,'B-LogEmaxOverpEC50'!$A$1:$AL$1,0),FALSE),"")</f>
        <v>9.909657014952618</v>
      </c>
      <c r="BB161" s="152">
        <f>_xlfn.IFNA(VLOOKUP($B161,'B-LogEmaxOverpEC50'!$A:$AL,MATCH(BB$1,'B-LogEmaxOverpEC50'!$A$1:$AL$1,0),FALSE),"")</f>
        <v>9.1950858183773381</v>
      </c>
      <c r="BC161" s="152">
        <f>_xlfn.IFNA(VLOOKUP($B161,'B-LogEmaxOverpEC50'!$A:$AL,MATCH(BC$1,'B-LogEmaxOverpEC50'!$A$1:$AL$1,0),FALSE),"")</f>
        <v>9.01431436905456</v>
      </c>
      <c r="BD161" s="152">
        <f>_xlfn.IFNA(VLOOKUP($B161,'B-LogEmaxOverpEC50'!$A:$AL,MATCH(BD$1,'B-LogEmaxOverpEC50'!$A$1:$AL$1,0),FALSE),"")</f>
        <v>11.038862464671336</v>
      </c>
      <c r="BE161" s="152">
        <f>_xlfn.IFNA(VLOOKUP($B161,'B-LogEmaxOverpEC50'!$A:$AL,MATCH(BE$1,'B-LogEmaxOverpEC50'!$A$1:$AL$1,0),FALSE),"")</f>
        <v>8.795070010900675</v>
      </c>
      <c r="BF161" s="152">
        <f>_xlfn.IFNA(VLOOKUP($B161,'B-LogEmaxOverpEC50'!$A:$AL,MATCH(BF$1,'B-LogEmaxOverpEC50'!$A$1:$AL$1,0),FALSE),"")</f>
        <v>9.399591226921892</v>
      </c>
      <c r="BG161" s="137">
        <f>_xlfn.IFNA(VLOOKUP($B161,'I-LogEmaxOverpEC50'!$A:$AR,MATCH(BG$1,'I-LogEmaxOverpEC50'!$A$1:$AR$1,0),FALSE),"")</f>
        <v>10.229695220344592</v>
      </c>
      <c r="BH161" s="136">
        <f>_xlfn.IFNA(VLOOKUP($B161,'I-LogEmaxOverpEC50'!$A:$AR,MATCH(BH$1,'I-LogEmaxOverpEC50'!$A$1:$AR$1,0),FALSE),"")</f>
        <v>10.032435324401551</v>
      </c>
      <c r="BI161" s="136" t="str">
        <f>_xlfn.IFNA(VLOOKUP($B161,'I-LogEmaxOverpEC50'!$A:$AR,MATCH(BI$1,'I-LogEmaxOverpEC50'!$A$1:$AR$1,0),FALSE),"")</f>
        <v/>
      </c>
      <c r="BJ161" s="136" t="str">
        <f>_xlfn.IFNA(VLOOKUP($B161,'I-LogEmaxOverpEC50'!$A:$AR,MATCH(BJ$1,'I-LogEmaxOverpEC50'!$A$1:$AR$1,0),FALSE),"")</f>
        <v/>
      </c>
      <c r="BK161" s="136" t="str">
        <f>_xlfn.IFNA(VLOOKUP($B161,'I-LogEmaxOverpEC50'!$A:$AR,MATCH(BK$1,'I-LogEmaxOverpEC50'!$A$1:$AR$1,0),FALSE),"")</f>
        <v/>
      </c>
      <c r="BL161" s="136" t="str">
        <f>_xlfn.IFNA(VLOOKUP($B161,'I-LogEmaxOverpEC50'!$A:$AR,MATCH(BL$1,'I-LogEmaxOverpEC50'!$A$1:$AR$1,0),FALSE),"")</f>
        <v/>
      </c>
      <c r="BM161" s="136" t="str">
        <f>_xlfn.IFNA(VLOOKUP($B161,'I-LogEmaxOverpEC50'!$A:$AR,MATCH(BM$1,'I-LogEmaxOverpEC50'!$A$1:$AR$1,0),FALSE),"")</f>
        <v/>
      </c>
      <c r="BN161" s="136">
        <f>_xlfn.IFNA(VLOOKUP($B161,'I-LogEmaxOverpEC50'!$A:$AR,MATCH(BN$1,'I-LogEmaxOverpEC50'!$A$1:$AR$1,0),FALSE),"")</f>
        <v>9.3797883735335432</v>
      </c>
      <c r="BO161" s="136">
        <f>_xlfn.IFNA(VLOOKUP($B161,'I-LogEmaxOverpEC50'!$A:$AR,MATCH(BO$1,'I-LogEmaxOverpEC50'!$A$1:$AR$1,0),FALSE),"")</f>
        <v>9.3797883735335432</v>
      </c>
      <c r="BP161" s="136">
        <f>_xlfn.IFNA(VLOOKUP($B161,'I-LogEmaxOverpEC50'!$A:$AR,MATCH(BP$1,'I-LogEmaxOverpEC50'!$A$1:$AR$1,0),FALSE),"")</f>
        <v>9.3247184325024897</v>
      </c>
      <c r="BQ161" s="136" t="str">
        <f>_xlfn.IFNA(VLOOKUP($B161,'I-LogEmaxOverpEC50'!$A:$AR,MATCH(BQ$1,'I-LogEmaxOverpEC50'!$A$1:$AR$1,0),FALSE),"")</f>
        <v/>
      </c>
      <c r="BR161" s="136" t="str">
        <f>_xlfn.IFNA(VLOOKUP($B161,'I-LogEmaxOverpEC50'!$A:$AR,MATCH(BR$1,'I-LogEmaxOverpEC50'!$A$1:$AR$1,0),FALSE),"")</f>
        <v/>
      </c>
      <c r="BS161" s="136" t="str">
        <f>_xlfn.IFNA(VLOOKUP($B161,'I-LogEmaxOverpEC50'!$A:$AR,MATCH(BS$1,'I-LogEmaxOverpEC50'!$A$1:$AR$1,0),FALSE),"")</f>
        <v/>
      </c>
    </row>
    <row r="162" spans="1:88" x14ac:dyDescent="0.2">
      <c r="A162" s="146" t="e" cm="1">
        <f t="array" ref="A162">_xlfn.IFS(SUM(F162:R162)&gt;0,1,AB162&gt;0,2,TRUE,3)</f>
        <v>#N/A</v>
      </c>
      <c r="B162" s="146" t="s">
        <v>194</v>
      </c>
      <c r="D162" s="151" t="str">
        <f>_xlfn.XLOOKUP(B162,RecNamesAll!A:A,RecNamesAll!E:E)</f>
        <v>B1</v>
      </c>
      <c r="E162" s="150" t="str">
        <f>_xlfn.XLOOKUP(B162,RecNamesAll!A:A,RecNamesAll!C:C)</f>
        <v>VPAC1</v>
      </c>
      <c r="F162" s="160" t="e">
        <f t="shared" si="40"/>
        <v>#N/A</v>
      </c>
      <c r="G162" s="159" t="e">
        <f t="shared" si="41"/>
        <v>#N/A</v>
      </c>
      <c r="H162" s="159" t="e">
        <f t="shared" si="42"/>
        <v>#N/A</v>
      </c>
      <c r="I162" s="159" t="e">
        <f t="shared" si="43"/>
        <v>#N/A</v>
      </c>
      <c r="J162" s="159" t="e">
        <f t="shared" si="44"/>
        <v>#N/A</v>
      </c>
      <c r="K162" s="159" t="e">
        <f t="shared" si="45"/>
        <v>#N/A</v>
      </c>
      <c r="L162" s="159" t="e">
        <f t="shared" si="46"/>
        <v>#N/A</v>
      </c>
      <c r="M162" s="159" t="e">
        <f t="shared" si="47"/>
        <v>#N/A</v>
      </c>
      <c r="N162" s="159" t="e">
        <f t="shared" si="48"/>
        <v>#N/A</v>
      </c>
      <c r="O162" s="159" t="e">
        <f t="shared" si="49"/>
        <v>#N/A</v>
      </c>
      <c r="P162" s="159" t="e">
        <f t="shared" si="50"/>
        <v>#N/A</v>
      </c>
      <c r="Q162" s="159" t="e">
        <f t="shared" si="51"/>
        <v>#N/A</v>
      </c>
      <c r="R162" s="159" t="e">
        <f t="shared" si="52"/>
        <v>#N/A</v>
      </c>
      <c r="U162" s="146" t="str">
        <f t="shared" si="53"/>
        <v>B1</v>
      </c>
      <c r="V162" s="145" t="str">
        <f t="shared" si="54"/>
        <v>VPAC1</v>
      </c>
      <c r="W162" s="157" t="e">
        <f>VLOOKUP($B162,GtP!$A:$DD,MATCH("Gs_0-2",GtP!$A$1:$DD$1,0),FALSE)</f>
        <v>#N/A</v>
      </c>
      <c r="X162" s="156" t="e">
        <f>VLOOKUP($B162,GtP!$A:$DD,MATCH("Gi/o_0-2",GtP!$A$1:$DD$1,0),FALSE)</f>
        <v>#N/A</v>
      </c>
      <c r="Y162" s="156" t="e">
        <f>VLOOKUP($B162,GtP!$A:$DD,MATCH("Gq/11_0-2",GtP!$A$1:$DD$1,0),FALSE)</f>
        <v>#N/A</v>
      </c>
      <c r="Z162" s="156" t="e">
        <f>VLOOKUP($B162,GtP!$A:$DD,MATCH("G12/13_0-2",GtP!$A$1:$DD$1,0),FALSE)</f>
        <v>#N/A</v>
      </c>
      <c r="AA162" s="155"/>
      <c r="AB162" s="143" t="e">
        <f t="shared" si="55"/>
        <v>#N/A</v>
      </c>
      <c r="AC162" s="315" t="str">
        <f t="shared" si="56"/>
        <v/>
      </c>
      <c r="AD162" s="349" t="str">
        <f t="shared" si="57"/>
        <v/>
      </c>
      <c r="AE162" s="349" t="str">
        <f t="shared" si="58"/>
        <v/>
      </c>
      <c r="AF162" s="311" t="str">
        <f t="shared" si="59"/>
        <v/>
      </c>
      <c r="AG162" s="141" t="e">
        <f>_xlfn.CONCAT(IF(AT162="","-","B"),IF(BG162="","-","I"),VLOOKUP($B162,GtP!$A:$BB,MATCH("Gs_0-1",GtP!$A$1:$BB$1,0),FALSE))</f>
        <v>#N/A</v>
      </c>
      <c r="AH162" s="140" t="e">
        <f>_xlfn.CONCAT(IF(AU162="","-","B"),IF(BH162="","-","I"),VLOOKUP($B162,GtP!$A:$BB,MATCH("Gs_0-1",GtP!$A$1:$BB$1,0),FALSE))</f>
        <v>#N/A</v>
      </c>
      <c r="AI162" s="140" t="e">
        <f>_xlfn.CONCAT(IF(AV162="","-","B"),IF(BI162="","-","I"),VLOOKUP($B162,GtP!$A:$BB,MATCH("Gi/o_0-1",GtP!$A$1:$BB$1,0),FALSE))</f>
        <v>#N/A</v>
      </c>
      <c r="AJ162" s="140" t="e">
        <f>_xlfn.CONCAT(IF(AW162="","-","B"),IF(BJ162="","-","I"),VLOOKUP($B162,GtP!$A:$BB,MATCH("Gi/o_0-1",GtP!$A$1:$BB$1,0),FALSE))</f>
        <v>#N/A</v>
      </c>
      <c r="AK162" s="140" t="e">
        <f>_xlfn.CONCAT(IF(AX162="","-","B"),IF(BK162="","-","I"),VLOOKUP($B162,GtP!$A:$BB,MATCH("Gi/o_0-1",GtP!$A$1:$BB$1,0),FALSE))</f>
        <v>#N/A</v>
      </c>
      <c r="AL162" s="140" t="e">
        <f>_xlfn.CONCAT(IF(AY162="","-","B"),IF(BL162="","-","I"),VLOOKUP($B162,GtP!$A:$BB,MATCH("Gi/o_0-1",GtP!$A$1:$BB$1,0),FALSE))</f>
        <v>#N/A</v>
      </c>
      <c r="AM162" s="140" t="e">
        <f>_xlfn.CONCAT(IF(AZ162="","-","B"),IF(BM162="","-","I"),VLOOKUP($B162,GtP!$A:$BB,MATCH("Gi/o_0-1",GtP!$A$1:$BB$1,0),FALSE))</f>
        <v>#N/A</v>
      </c>
      <c r="AN162" s="140" t="e">
        <f>_xlfn.CONCAT(IF(BA162="","-","B"),IF(BN162="","-","I"),VLOOKUP($B162,GtP!$A:$BB,MATCH("Gq/11_0-1",GtP!$A$1:$BB$1,0),FALSE))</f>
        <v>#N/A</v>
      </c>
      <c r="AO162" s="140" t="e">
        <f>_xlfn.CONCAT(IF(BB162="","-","B"),IF(BO162="","-","I"),VLOOKUP($B162,GtP!$A:$BB,MATCH("Gq/11_0-1",GtP!$A$1:$BB$1,0),FALSE))</f>
        <v>#N/A</v>
      </c>
      <c r="AP162" s="140" t="e">
        <f>_xlfn.CONCAT(IF(BC162="","-","B"),IF(BP162="","-","I"),VLOOKUP($B162,GtP!$A:$BB,MATCH("Gq/11_0-1",GtP!$A$1:$BB$1,0),FALSE))</f>
        <v>#N/A</v>
      </c>
      <c r="AQ162" s="140" t="e">
        <f>_xlfn.CONCAT(IF(BD162="","-","B"),IF(BQ162="","-","I"),VLOOKUP($B162,GtP!$A:$BB,MATCH("Gq/11_0-1",GtP!$A$1:$BB$1,0),FALSE))</f>
        <v>#N/A</v>
      </c>
      <c r="AR162" s="140" t="e">
        <f>_xlfn.CONCAT(IF(BE162="","-","B"),IF(BR162="","-","I"),VLOOKUP($B162,GtP!$A:$BB,MATCH("G12/13_0-1",GtP!$A$1:$BB$1,0),FALSE))</f>
        <v>#N/A</v>
      </c>
      <c r="AS162" s="140" t="e">
        <f>_xlfn.CONCAT(IF(BF162="","-","B"),IF(BS162="","-","I"),VLOOKUP($B162,GtP!$A:$BB,MATCH("G12/13_0-1",GtP!$A$1:$BB$1,0),FALSE))</f>
        <v>#N/A</v>
      </c>
      <c r="AT162" s="139">
        <f>_xlfn.IFNA(VLOOKUP($B162,'B-LogEmaxOverpEC50'!$A:$AL,MATCH(AT$1,'B-LogEmaxOverpEC50'!$A$1:$AL$1,0),FALSE),"")</f>
        <v>13.187098900309202</v>
      </c>
      <c r="AU162" s="136" t="str">
        <f>_xlfn.IFNA(VLOOKUP($B162,'B-LogEmaxOverpEC50'!$A:$AL,MATCH(AU$1,'B-LogEmaxOverpEC50'!$A$1:$AL$1,0),FALSE),"")</f>
        <v/>
      </c>
      <c r="AV162" s="152">
        <f>_xlfn.IFNA(VLOOKUP($B162,'B-LogEmaxOverpEC50'!$A:$AL,MATCH(AV$1,'B-LogEmaxOverpEC50'!$A$1:$AL$1,0),FALSE),"")</f>
        <v>9.5512601031473334</v>
      </c>
      <c r="AW162" s="152">
        <f>_xlfn.IFNA(VLOOKUP($B162,'B-LogEmaxOverpEC50'!$A:$AL,MATCH(AW$1,'B-LogEmaxOverpEC50'!$A$1:$AL$1,0),FALSE),"")</f>
        <v>9.7129286142766862</v>
      </c>
      <c r="AX162" s="152">
        <f>_xlfn.IFNA(VLOOKUP($B162,'B-LogEmaxOverpEC50'!$A:$AL,MATCH(AX$1,'B-LogEmaxOverpEC50'!$A$1:$AL$1,0),FALSE),"")</f>
        <v>9.5522739027678583</v>
      </c>
      <c r="AY162" s="152">
        <f>_xlfn.IFNA(VLOOKUP($B162,'B-LogEmaxOverpEC50'!$A:$AL,MATCH(AY$1,'B-LogEmaxOverpEC50'!$A$1:$AL$1,0),FALSE),"")</f>
        <v>10.221575938472425</v>
      </c>
      <c r="AZ162" s="152">
        <f>_xlfn.IFNA(VLOOKUP($B162,'B-LogEmaxOverpEC50'!$A:$AL,MATCH(AZ$1,'B-LogEmaxOverpEC50'!$A$1:$AL$1,0),FALSE),"")</f>
        <v>9.6104918032324491</v>
      </c>
      <c r="BA162" s="152">
        <f>_xlfn.IFNA(VLOOKUP($B162,'B-LogEmaxOverpEC50'!$A:$AL,MATCH(BA$1,'B-LogEmaxOverpEC50'!$A$1:$AL$1,0),FALSE),"")</f>
        <v>10.092217149309652</v>
      </c>
      <c r="BB162" s="152">
        <f>_xlfn.IFNA(VLOOKUP($B162,'B-LogEmaxOverpEC50'!$A:$AL,MATCH(BB$1,'B-LogEmaxOverpEC50'!$A$1:$AL$1,0),FALSE),"")</f>
        <v>9.3648440788107514</v>
      </c>
      <c r="BC162" s="152">
        <f>_xlfn.IFNA(VLOOKUP($B162,'B-LogEmaxOverpEC50'!$A:$AL,MATCH(BC$1,'B-LogEmaxOverpEC50'!$A$1:$AL$1,0),FALSE),"")</f>
        <v>8.5844163447135333</v>
      </c>
      <c r="BD162" s="152">
        <f>_xlfn.IFNA(VLOOKUP($B162,'B-LogEmaxOverpEC50'!$A:$AL,MATCH(BD$1,'B-LogEmaxOverpEC50'!$A$1:$AL$1,0),FALSE),"")</f>
        <v>11.481663500571397</v>
      </c>
      <c r="BE162" s="152">
        <f>_xlfn.IFNA(VLOOKUP($B162,'B-LogEmaxOverpEC50'!$A:$AL,MATCH(BE$1,'B-LogEmaxOverpEC50'!$A$1:$AL$1,0),FALSE),"")</f>
        <v>10.125420193831467</v>
      </c>
      <c r="BF162" s="152">
        <f>_xlfn.IFNA(VLOOKUP($B162,'B-LogEmaxOverpEC50'!$A:$AL,MATCH(BF$1,'B-LogEmaxOverpEC50'!$A$1:$AL$1,0),FALSE),"")</f>
        <v>10.101543638875471</v>
      </c>
      <c r="BG162" s="137" t="str">
        <f>_xlfn.IFNA(VLOOKUP($B162,'I-LogEmaxOverpEC50'!$A:$AR,MATCH(BG$1,'I-LogEmaxOverpEC50'!$A$1:$AR$1,0),FALSE),"")</f>
        <v/>
      </c>
      <c r="BH162" s="136" t="str">
        <f>_xlfn.IFNA(VLOOKUP($B162,'I-LogEmaxOverpEC50'!$A:$AR,MATCH(BH$1,'I-LogEmaxOverpEC50'!$A$1:$AR$1,0),FALSE),"")</f>
        <v/>
      </c>
      <c r="BI162" s="136" t="str">
        <f>_xlfn.IFNA(VLOOKUP($B162,'I-LogEmaxOverpEC50'!$A:$AR,MATCH(BI$1,'I-LogEmaxOverpEC50'!$A$1:$AR$1,0),FALSE),"")</f>
        <v/>
      </c>
      <c r="BJ162" s="136" t="str">
        <f>_xlfn.IFNA(VLOOKUP($B162,'I-LogEmaxOverpEC50'!$A:$AR,MATCH(BJ$1,'I-LogEmaxOverpEC50'!$A$1:$AR$1,0),FALSE),"")</f>
        <v/>
      </c>
      <c r="BK162" s="136" t="str">
        <f>_xlfn.IFNA(VLOOKUP($B162,'I-LogEmaxOverpEC50'!$A:$AR,MATCH(BK$1,'I-LogEmaxOverpEC50'!$A$1:$AR$1,0),FALSE),"")</f>
        <v/>
      </c>
      <c r="BL162" s="136" t="str">
        <f>_xlfn.IFNA(VLOOKUP($B162,'I-LogEmaxOverpEC50'!$A:$AR,MATCH(BL$1,'I-LogEmaxOverpEC50'!$A$1:$AR$1,0),FALSE),"")</f>
        <v/>
      </c>
      <c r="BM162" s="136" t="str">
        <f>_xlfn.IFNA(VLOOKUP($B162,'I-LogEmaxOverpEC50'!$A:$AR,MATCH(BM$1,'I-LogEmaxOverpEC50'!$A$1:$AR$1,0),FALSE),"")</f>
        <v/>
      </c>
      <c r="BN162" s="136" t="str">
        <f>_xlfn.IFNA(VLOOKUP($B162,'I-LogEmaxOverpEC50'!$A:$AR,MATCH(BN$1,'I-LogEmaxOverpEC50'!$A$1:$AR$1,0),FALSE),"")</f>
        <v/>
      </c>
      <c r="BO162" s="136" t="str">
        <f>_xlfn.IFNA(VLOOKUP($B162,'I-LogEmaxOverpEC50'!$A:$AR,MATCH(BO$1,'I-LogEmaxOverpEC50'!$A$1:$AR$1,0),FALSE),"")</f>
        <v/>
      </c>
      <c r="BP162" s="136" t="str">
        <f>_xlfn.IFNA(VLOOKUP($B162,'I-LogEmaxOverpEC50'!$A:$AR,MATCH(BP$1,'I-LogEmaxOverpEC50'!$A$1:$AR$1,0),FALSE),"")</f>
        <v/>
      </c>
      <c r="BQ162" s="136" t="str">
        <f>_xlfn.IFNA(VLOOKUP($B162,'I-LogEmaxOverpEC50'!$A:$AR,MATCH(BQ$1,'I-LogEmaxOverpEC50'!$A$1:$AR$1,0),FALSE),"")</f>
        <v/>
      </c>
      <c r="BR162" s="136" t="str">
        <f>_xlfn.IFNA(VLOOKUP($B162,'I-LogEmaxOverpEC50'!$A:$AR,MATCH(BR$1,'I-LogEmaxOverpEC50'!$A$1:$AR$1,0),FALSE),"")</f>
        <v/>
      </c>
      <c r="BS162" s="136" t="str">
        <f>_xlfn.IFNA(VLOOKUP($B162,'I-LogEmaxOverpEC50'!$A:$AR,MATCH(BS$1,'I-LogEmaxOverpEC50'!$A$1:$AR$1,0),FALSE),"")</f>
        <v/>
      </c>
    </row>
    <row r="163" spans="1:88" x14ac:dyDescent="0.2">
      <c r="A163" s="146" t="e" cm="1">
        <f t="array" ref="A163">_xlfn.IFS(SUM(F163:R163)&gt;0,1,AB163&gt;0,2,TRUE,3)</f>
        <v>#N/A</v>
      </c>
      <c r="B163" s="146" t="s">
        <v>138</v>
      </c>
      <c r="D163" s="151" t="str">
        <f>_xlfn.XLOOKUP(B163,RecNamesAll!A:A,RecNamesAll!E:E)</f>
        <v>C</v>
      </c>
      <c r="E163" s="150" t="str">
        <f>_xlfn.XLOOKUP(B163,RecNamesAll!A:A,RecNamesAll!C:C)</f>
        <v>mGlu2</v>
      </c>
      <c r="F163" s="160" t="e">
        <f t="shared" si="40"/>
        <v>#N/A</v>
      </c>
      <c r="G163" s="159" t="e">
        <f t="shared" si="41"/>
        <v>#N/A</v>
      </c>
      <c r="H163" s="159" t="e">
        <f t="shared" si="42"/>
        <v>#N/A</v>
      </c>
      <c r="I163" s="159" t="e">
        <f t="shared" si="43"/>
        <v>#N/A</v>
      </c>
      <c r="J163" s="159" t="e">
        <f t="shared" si="44"/>
        <v>#N/A</v>
      </c>
      <c r="K163" s="159" t="e">
        <f t="shared" si="45"/>
        <v>#N/A</v>
      </c>
      <c r="L163" s="159" t="e">
        <f t="shared" si="46"/>
        <v>#N/A</v>
      </c>
      <c r="M163" s="159" t="e">
        <f t="shared" si="47"/>
        <v>#N/A</v>
      </c>
      <c r="N163" s="159" t="e">
        <f t="shared" si="48"/>
        <v>#N/A</v>
      </c>
      <c r="O163" s="159" t="e">
        <f t="shared" si="49"/>
        <v>#N/A</v>
      </c>
      <c r="P163" s="159" t="e">
        <f t="shared" si="50"/>
        <v>#N/A</v>
      </c>
      <c r="Q163" s="159" t="e">
        <f t="shared" si="51"/>
        <v>#N/A</v>
      </c>
      <c r="R163" s="159" t="e">
        <f t="shared" si="52"/>
        <v>#N/A</v>
      </c>
      <c r="U163" s="146" t="str">
        <f t="shared" si="53"/>
        <v>C</v>
      </c>
      <c r="V163" s="145" t="str">
        <f t="shared" si="54"/>
        <v>mGlu2</v>
      </c>
      <c r="W163" s="157" t="e">
        <f>VLOOKUP($B163,GtP!$A:$DD,MATCH("Gs_0-2",GtP!$A$1:$DD$1,0),FALSE)</f>
        <v>#N/A</v>
      </c>
      <c r="X163" s="156" t="e">
        <f>VLOOKUP($B163,GtP!$A:$DD,MATCH("Gi/o_0-2",GtP!$A$1:$DD$1,0),FALSE)</f>
        <v>#N/A</v>
      </c>
      <c r="Y163" s="156" t="e">
        <f>VLOOKUP($B163,GtP!$A:$DD,MATCH("Gq/11_0-2",GtP!$A$1:$DD$1,0),FALSE)</f>
        <v>#N/A</v>
      </c>
      <c r="Z163" s="156" t="e">
        <f>VLOOKUP($B163,GtP!$A:$DD,MATCH("G12/13_0-2",GtP!$A$1:$DD$1,0),FALSE)</f>
        <v>#N/A</v>
      </c>
      <c r="AA163" s="155"/>
      <c r="AB163" s="143" t="e">
        <f t="shared" si="55"/>
        <v>#N/A</v>
      </c>
      <c r="AC163" s="315" t="str">
        <f t="shared" si="56"/>
        <v/>
      </c>
      <c r="AD163" s="349" t="str">
        <f t="shared" si="57"/>
        <v/>
      </c>
      <c r="AE163" s="349" t="str">
        <f t="shared" si="58"/>
        <v/>
      </c>
      <c r="AF163" s="311" t="str">
        <f t="shared" si="59"/>
        <v/>
      </c>
      <c r="AG163" s="141" t="e">
        <f>_xlfn.CONCAT(IF(AT163="","-","B"),IF(BG163="","-","I"),VLOOKUP($B163,GtP!$A:$BB,MATCH("Gs_0-1",GtP!$A$1:$BB$1,0),FALSE))</f>
        <v>#N/A</v>
      </c>
      <c r="AH163" s="140" t="e">
        <f>_xlfn.CONCAT(IF(AU163="","-","B"),IF(BH163="","-","I"),VLOOKUP($B163,GtP!$A:$BB,MATCH("Gs_0-1",GtP!$A$1:$BB$1,0),FALSE))</f>
        <v>#N/A</v>
      </c>
      <c r="AI163" s="140" t="e">
        <f>_xlfn.CONCAT(IF(AV163="","-","B"),IF(BI163="","-","I"),VLOOKUP($B163,GtP!$A:$BB,MATCH("Gi/o_0-1",GtP!$A$1:$BB$1,0),FALSE))</f>
        <v>#N/A</v>
      </c>
      <c r="AJ163" s="140" t="e">
        <f>_xlfn.CONCAT(IF(AW163="","-","B"),IF(BJ163="","-","I"),VLOOKUP($B163,GtP!$A:$BB,MATCH("Gi/o_0-1",GtP!$A$1:$BB$1,0),FALSE))</f>
        <v>#N/A</v>
      </c>
      <c r="AK163" s="140" t="e">
        <f>_xlfn.CONCAT(IF(AX163="","-","B"),IF(BK163="","-","I"),VLOOKUP($B163,GtP!$A:$BB,MATCH("Gi/o_0-1",GtP!$A$1:$BB$1,0),FALSE))</f>
        <v>#N/A</v>
      </c>
      <c r="AL163" s="140" t="e">
        <f>_xlfn.CONCAT(IF(AY163="","-","B"),IF(BL163="","-","I"),VLOOKUP($B163,GtP!$A:$BB,MATCH("Gi/o_0-1",GtP!$A$1:$BB$1,0),FALSE))</f>
        <v>#N/A</v>
      </c>
      <c r="AM163" s="140" t="e">
        <f>_xlfn.CONCAT(IF(AZ163="","-","B"),IF(BM163="","-","I"),VLOOKUP($B163,GtP!$A:$BB,MATCH("Gi/o_0-1",GtP!$A$1:$BB$1,0),FALSE))</f>
        <v>#N/A</v>
      </c>
      <c r="AN163" s="140" t="e">
        <f>_xlfn.CONCAT(IF(BA163="","-","B"),IF(BN163="","-","I"),VLOOKUP($B163,GtP!$A:$BB,MATCH("Gq/11_0-1",GtP!$A$1:$BB$1,0),FALSE))</f>
        <v>#N/A</v>
      </c>
      <c r="AO163" s="140" t="e">
        <f>_xlfn.CONCAT(IF(BB163="","-","B"),IF(BO163="","-","I"),VLOOKUP($B163,GtP!$A:$BB,MATCH("Gq/11_0-1",GtP!$A$1:$BB$1,0),FALSE))</f>
        <v>#N/A</v>
      </c>
      <c r="AP163" s="140" t="e">
        <f>_xlfn.CONCAT(IF(BC163="","-","B"),IF(BP163="","-","I"),VLOOKUP($B163,GtP!$A:$BB,MATCH("Gq/11_0-1",GtP!$A$1:$BB$1,0),FALSE))</f>
        <v>#N/A</v>
      </c>
      <c r="AQ163" s="140" t="e">
        <f>_xlfn.CONCAT(IF(BD163="","-","B"),IF(BQ163="","-","I"),VLOOKUP($B163,GtP!$A:$BB,MATCH("Gq/11_0-1",GtP!$A$1:$BB$1,0),FALSE))</f>
        <v>#N/A</v>
      </c>
      <c r="AR163" s="140" t="e">
        <f>_xlfn.CONCAT(IF(BE163="","-","B"),IF(BR163="","-","I"),VLOOKUP($B163,GtP!$A:$BB,MATCH("G12/13_0-1",GtP!$A$1:$BB$1,0),FALSE))</f>
        <v>#N/A</v>
      </c>
      <c r="AS163" s="140" t="e">
        <f>_xlfn.CONCAT(IF(BF163="","-","B"),IF(BS163="","-","I"),VLOOKUP($B163,GtP!$A:$BB,MATCH("G12/13_0-1",GtP!$A$1:$BB$1,0),FALSE))</f>
        <v>#N/A</v>
      </c>
      <c r="AT163" s="139" t="str">
        <f>_xlfn.IFNA(VLOOKUP($B163,'B-LogEmaxOverpEC50'!$A:$AL,MATCH(AT$1,'B-LogEmaxOverpEC50'!$A$1:$AL$1,0),FALSE),"")</f>
        <v/>
      </c>
      <c r="AU163" s="136" t="str">
        <f>_xlfn.IFNA(VLOOKUP($B163,'B-LogEmaxOverpEC50'!$A:$AL,MATCH(AU$1,'B-LogEmaxOverpEC50'!$A$1:$AL$1,0),FALSE),"")</f>
        <v/>
      </c>
      <c r="AV163" s="152">
        <f>_xlfn.IFNA(VLOOKUP($B163,'B-LogEmaxOverpEC50'!$A:$AL,MATCH(AV$1,'B-LogEmaxOverpEC50'!$A$1:$AL$1,0),FALSE),"")</f>
        <v>7.0689086593353077</v>
      </c>
      <c r="AW163" s="152">
        <f>_xlfn.IFNA(VLOOKUP($B163,'B-LogEmaxOverpEC50'!$A:$AL,MATCH(AW$1,'B-LogEmaxOverpEC50'!$A$1:$AL$1,0),FALSE),"")</f>
        <v>6.721592371751913</v>
      </c>
      <c r="AX163" s="152">
        <f>_xlfn.IFNA(VLOOKUP($B163,'B-LogEmaxOverpEC50'!$A:$AL,MATCH(AX$1,'B-LogEmaxOverpEC50'!$A$1:$AL$1,0),FALSE),"")</f>
        <v>7.3620986242011144</v>
      </c>
      <c r="AY163" s="152">
        <f>_xlfn.IFNA(VLOOKUP($B163,'B-LogEmaxOverpEC50'!$A:$AL,MATCH(AY$1,'B-LogEmaxOverpEC50'!$A$1:$AL$1,0),FALSE),"")</f>
        <v>7.3136988798480385</v>
      </c>
      <c r="AZ163" s="152">
        <f>_xlfn.IFNA(VLOOKUP($B163,'B-LogEmaxOverpEC50'!$A:$AL,MATCH(AZ$1,'B-LogEmaxOverpEC50'!$A$1:$AL$1,0),FALSE),"")</f>
        <v>6.6899739998758818</v>
      </c>
      <c r="BA163" s="152" t="str">
        <f>_xlfn.IFNA(VLOOKUP($B163,'B-LogEmaxOverpEC50'!$A:$AL,MATCH(BA$1,'B-LogEmaxOverpEC50'!$A$1:$AL$1,0),FALSE),"")</f>
        <v/>
      </c>
      <c r="BB163" s="152" t="str">
        <f>_xlfn.IFNA(VLOOKUP($B163,'B-LogEmaxOverpEC50'!$A:$AL,MATCH(BB$1,'B-LogEmaxOverpEC50'!$A$1:$AL$1,0),FALSE),"")</f>
        <v/>
      </c>
      <c r="BC163" s="152" t="str">
        <f>_xlfn.IFNA(VLOOKUP($B163,'B-LogEmaxOverpEC50'!$A:$AL,MATCH(BC$1,'B-LogEmaxOverpEC50'!$A$1:$AL$1,0),FALSE),"")</f>
        <v/>
      </c>
      <c r="BD163" s="152">
        <f>_xlfn.IFNA(VLOOKUP($B163,'B-LogEmaxOverpEC50'!$A:$AL,MATCH(BD$1,'B-LogEmaxOverpEC50'!$A$1:$AL$1,0),FALSE),"")</f>
        <v>6.7758527792645902</v>
      </c>
      <c r="BE163" s="152" t="str">
        <f>_xlfn.IFNA(VLOOKUP($B163,'B-LogEmaxOverpEC50'!$A:$AL,MATCH(BE$1,'B-LogEmaxOverpEC50'!$A$1:$AL$1,0),FALSE),"")</f>
        <v/>
      </c>
      <c r="BF163" s="152" t="str">
        <f>_xlfn.IFNA(VLOOKUP($B163,'B-LogEmaxOverpEC50'!$A:$AL,MATCH(BF$1,'B-LogEmaxOverpEC50'!$A$1:$AL$1,0),FALSE),"")</f>
        <v/>
      </c>
      <c r="BG163" s="137" t="str">
        <f>_xlfn.IFNA(VLOOKUP($B163,'I-LogEmaxOverpEC50'!$A:$AR,MATCH(BG$1,'I-LogEmaxOverpEC50'!$A$1:$AR$1,0),FALSE),"")</f>
        <v/>
      </c>
      <c r="BH163" s="136" t="str">
        <f>_xlfn.IFNA(VLOOKUP($B163,'I-LogEmaxOverpEC50'!$A:$AR,MATCH(BH$1,'I-LogEmaxOverpEC50'!$A$1:$AR$1,0),FALSE),"")</f>
        <v/>
      </c>
      <c r="BI163" s="136" t="str">
        <f>_xlfn.IFNA(VLOOKUP($B163,'I-LogEmaxOverpEC50'!$A:$AR,MATCH(BI$1,'I-LogEmaxOverpEC50'!$A$1:$AR$1,0),FALSE),"")</f>
        <v/>
      </c>
      <c r="BJ163" s="136" t="str">
        <f>_xlfn.IFNA(VLOOKUP($B163,'I-LogEmaxOverpEC50'!$A:$AR,MATCH(BJ$1,'I-LogEmaxOverpEC50'!$A$1:$AR$1,0),FALSE),"")</f>
        <v/>
      </c>
      <c r="BK163" s="136" t="str">
        <f>_xlfn.IFNA(VLOOKUP($B163,'I-LogEmaxOverpEC50'!$A:$AR,MATCH(BK$1,'I-LogEmaxOverpEC50'!$A$1:$AR$1,0),FALSE),"")</f>
        <v/>
      </c>
      <c r="BL163" s="136" t="str">
        <f>_xlfn.IFNA(VLOOKUP($B163,'I-LogEmaxOverpEC50'!$A:$AR,MATCH(BL$1,'I-LogEmaxOverpEC50'!$A$1:$AR$1,0),FALSE),"")</f>
        <v/>
      </c>
      <c r="BM163" s="136" t="str">
        <f>_xlfn.IFNA(VLOOKUP($B163,'I-LogEmaxOverpEC50'!$A:$AR,MATCH(BM$1,'I-LogEmaxOverpEC50'!$A$1:$AR$1,0),FALSE),"")</f>
        <v/>
      </c>
      <c r="BN163" s="136" t="str">
        <f>_xlfn.IFNA(VLOOKUP($B163,'I-LogEmaxOverpEC50'!$A:$AR,MATCH(BN$1,'I-LogEmaxOverpEC50'!$A$1:$AR$1,0),FALSE),"")</f>
        <v/>
      </c>
      <c r="BO163" s="136" t="str">
        <f>_xlfn.IFNA(VLOOKUP($B163,'I-LogEmaxOverpEC50'!$A:$AR,MATCH(BO$1,'I-LogEmaxOverpEC50'!$A$1:$AR$1,0),FALSE),"")</f>
        <v/>
      </c>
      <c r="BP163" s="136" t="str">
        <f>_xlfn.IFNA(VLOOKUP($B163,'I-LogEmaxOverpEC50'!$A:$AR,MATCH(BP$1,'I-LogEmaxOverpEC50'!$A$1:$AR$1,0),FALSE),"")</f>
        <v/>
      </c>
      <c r="BQ163" s="136" t="str">
        <f>_xlfn.IFNA(VLOOKUP($B163,'I-LogEmaxOverpEC50'!$A:$AR,MATCH(BQ$1,'I-LogEmaxOverpEC50'!$A$1:$AR$1,0),FALSE),"")</f>
        <v/>
      </c>
      <c r="BR163" s="136" t="str">
        <f>_xlfn.IFNA(VLOOKUP($B163,'I-LogEmaxOverpEC50'!$A:$AR,MATCH(BR$1,'I-LogEmaxOverpEC50'!$A$1:$AR$1,0),FALSE),"")</f>
        <v/>
      </c>
      <c r="BS163" s="136" t="str">
        <f>_xlfn.IFNA(VLOOKUP($B163,'I-LogEmaxOverpEC50'!$A:$AR,MATCH(BS$1,'I-LogEmaxOverpEC50'!$A$1:$AR$1,0),FALSE),"")</f>
        <v/>
      </c>
    </row>
    <row r="164" spans="1:88" x14ac:dyDescent="0.2">
      <c r="A164" s="146" t="e" cm="1">
        <f t="array" ref="A164">_xlfn.IFS(SUM(F164:R164)&gt;0,1,AB164&gt;0,2,TRUE,3)</f>
        <v>#N/A</v>
      </c>
      <c r="B164" s="146" t="s">
        <v>139</v>
      </c>
      <c r="D164" s="151" t="str">
        <f>_xlfn.XLOOKUP(B164,RecNamesAll!A:A,RecNamesAll!E:E)</f>
        <v>C</v>
      </c>
      <c r="E164" s="150" t="str">
        <f>_xlfn.XLOOKUP(B164,RecNamesAll!A:A,RecNamesAll!C:C)</f>
        <v>mGlu4</v>
      </c>
      <c r="F164" s="160" t="e">
        <f t="shared" si="40"/>
        <v>#N/A</v>
      </c>
      <c r="G164" s="159" t="e">
        <f t="shared" si="41"/>
        <v>#N/A</v>
      </c>
      <c r="H164" s="159" t="e">
        <f t="shared" si="42"/>
        <v>#N/A</v>
      </c>
      <c r="I164" s="159" t="e">
        <f t="shared" si="43"/>
        <v>#N/A</v>
      </c>
      <c r="J164" s="159" t="e">
        <f t="shared" si="44"/>
        <v>#N/A</v>
      </c>
      <c r="K164" s="159" t="e">
        <f t="shared" si="45"/>
        <v>#N/A</v>
      </c>
      <c r="L164" s="159" t="e">
        <f t="shared" si="46"/>
        <v>#N/A</v>
      </c>
      <c r="M164" s="159" t="e">
        <f t="shared" si="47"/>
        <v>#N/A</v>
      </c>
      <c r="N164" s="159" t="e">
        <f t="shared" si="48"/>
        <v>#N/A</v>
      </c>
      <c r="O164" s="159" t="e">
        <f t="shared" si="49"/>
        <v>#N/A</v>
      </c>
      <c r="P164" s="159" t="e">
        <f t="shared" si="50"/>
        <v>#N/A</v>
      </c>
      <c r="Q164" s="159" t="e">
        <f t="shared" si="51"/>
        <v>#N/A</v>
      </c>
      <c r="R164" s="159" t="e">
        <f t="shared" si="52"/>
        <v>#N/A</v>
      </c>
      <c r="U164" s="146" t="str">
        <f t="shared" si="53"/>
        <v>C</v>
      </c>
      <c r="V164" s="145" t="str">
        <f t="shared" si="54"/>
        <v>mGlu4</v>
      </c>
      <c r="W164" s="157" t="e">
        <f>VLOOKUP($B164,GtP!$A:$DD,MATCH("Gs_0-2",GtP!$A$1:$DD$1,0),FALSE)</f>
        <v>#N/A</v>
      </c>
      <c r="X164" s="156" t="e">
        <f>VLOOKUP($B164,GtP!$A:$DD,MATCH("Gi/o_0-2",GtP!$A$1:$DD$1,0),FALSE)</f>
        <v>#N/A</v>
      </c>
      <c r="Y164" s="156" t="e">
        <f>VLOOKUP($B164,GtP!$A:$DD,MATCH("Gq/11_0-2",GtP!$A$1:$DD$1,0),FALSE)</f>
        <v>#N/A</v>
      </c>
      <c r="Z164" s="156" t="e">
        <f>VLOOKUP($B164,GtP!$A:$DD,MATCH("G12/13_0-2",GtP!$A$1:$DD$1,0),FALSE)</f>
        <v>#N/A</v>
      </c>
      <c r="AA164" s="155"/>
      <c r="AB164" s="143" t="e">
        <f t="shared" si="55"/>
        <v>#N/A</v>
      </c>
      <c r="AC164" s="315" t="str">
        <f t="shared" si="56"/>
        <v/>
      </c>
      <c r="AD164" s="349" t="str">
        <f t="shared" si="57"/>
        <v/>
      </c>
      <c r="AE164" s="349" t="str">
        <f t="shared" si="58"/>
        <v/>
      </c>
      <c r="AF164" s="311" t="str">
        <f t="shared" si="59"/>
        <v/>
      </c>
      <c r="AG164" s="141" t="e">
        <f>_xlfn.CONCAT(IF(AT164="","-","B"),IF(BG164="","-","I"),VLOOKUP($B164,GtP!$A:$BB,MATCH("Gs_0-1",GtP!$A$1:$BB$1,0),FALSE))</f>
        <v>#N/A</v>
      </c>
      <c r="AH164" s="140" t="e">
        <f>_xlfn.CONCAT(IF(AU164="","-","B"),IF(BH164="","-","I"),VLOOKUP($B164,GtP!$A:$BB,MATCH("Gs_0-1",GtP!$A$1:$BB$1,0),FALSE))</f>
        <v>#N/A</v>
      </c>
      <c r="AI164" s="140" t="e">
        <f>_xlfn.CONCAT(IF(AV164="","-","B"),IF(BI164="","-","I"),VLOOKUP($B164,GtP!$A:$BB,MATCH("Gi/o_0-1",GtP!$A$1:$BB$1,0),FALSE))</f>
        <v>#N/A</v>
      </c>
      <c r="AJ164" s="140" t="e">
        <f>_xlfn.CONCAT(IF(AW164="","-","B"),IF(BJ164="","-","I"),VLOOKUP($B164,GtP!$A:$BB,MATCH("Gi/o_0-1",GtP!$A$1:$BB$1,0),FALSE))</f>
        <v>#N/A</v>
      </c>
      <c r="AK164" s="140" t="e">
        <f>_xlfn.CONCAT(IF(AX164="","-","B"),IF(BK164="","-","I"),VLOOKUP($B164,GtP!$A:$BB,MATCH("Gi/o_0-1",GtP!$A$1:$BB$1,0),FALSE))</f>
        <v>#N/A</v>
      </c>
      <c r="AL164" s="140" t="e">
        <f>_xlfn.CONCAT(IF(AY164="","-","B"),IF(BL164="","-","I"),VLOOKUP($B164,GtP!$A:$BB,MATCH("Gi/o_0-1",GtP!$A$1:$BB$1,0),FALSE))</f>
        <v>#N/A</v>
      </c>
      <c r="AM164" s="140" t="e">
        <f>_xlfn.CONCAT(IF(AZ164="","-","B"),IF(BM164="","-","I"),VLOOKUP($B164,GtP!$A:$BB,MATCH("Gi/o_0-1",GtP!$A$1:$BB$1,0),FALSE))</f>
        <v>#N/A</v>
      </c>
      <c r="AN164" s="140" t="e">
        <f>_xlfn.CONCAT(IF(BA164="","-","B"),IF(BN164="","-","I"),VLOOKUP($B164,GtP!$A:$BB,MATCH("Gq/11_0-1",GtP!$A$1:$BB$1,0),FALSE))</f>
        <v>#N/A</v>
      </c>
      <c r="AO164" s="140" t="e">
        <f>_xlfn.CONCAT(IF(BB164="","-","B"),IF(BO164="","-","I"),VLOOKUP($B164,GtP!$A:$BB,MATCH("Gq/11_0-1",GtP!$A$1:$BB$1,0),FALSE))</f>
        <v>#N/A</v>
      </c>
      <c r="AP164" s="140" t="e">
        <f>_xlfn.CONCAT(IF(BC164="","-","B"),IF(BP164="","-","I"),VLOOKUP($B164,GtP!$A:$BB,MATCH("Gq/11_0-1",GtP!$A$1:$BB$1,0),FALSE))</f>
        <v>#N/A</v>
      </c>
      <c r="AQ164" s="140" t="e">
        <f>_xlfn.CONCAT(IF(BD164="","-","B"),IF(BQ164="","-","I"),VLOOKUP($B164,GtP!$A:$BB,MATCH("Gq/11_0-1",GtP!$A$1:$BB$1,0),FALSE))</f>
        <v>#N/A</v>
      </c>
      <c r="AR164" s="140" t="e">
        <f>_xlfn.CONCAT(IF(BE164="","-","B"),IF(BR164="","-","I"),VLOOKUP($B164,GtP!$A:$BB,MATCH("G12/13_0-1",GtP!$A$1:$BB$1,0),FALSE))</f>
        <v>#N/A</v>
      </c>
      <c r="AS164" s="140" t="e">
        <f>_xlfn.CONCAT(IF(BF164="","-","B"),IF(BS164="","-","I"),VLOOKUP($B164,GtP!$A:$BB,MATCH("G12/13_0-1",GtP!$A$1:$BB$1,0),FALSE))</f>
        <v>#N/A</v>
      </c>
      <c r="AT164" s="139" t="str">
        <f>_xlfn.IFNA(VLOOKUP($B164,'B-LogEmaxOverpEC50'!$A:$AL,MATCH(AT$1,'B-LogEmaxOverpEC50'!$A$1:$AL$1,0),FALSE),"")</f>
        <v/>
      </c>
      <c r="AU164" s="136" t="str">
        <f>_xlfn.IFNA(VLOOKUP($B164,'B-LogEmaxOverpEC50'!$A:$AL,MATCH(AU$1,'B-LogEmaxOverpEC50'!$A$1:$AL$1,0),FALSE),"")</f>
        <v/>
      </c>
      <c r="AV164" s="152">
        <f>_xlfn.IFNA(VLOOKUP($B164,'B-LogEmaxOverpEC50'!$A:$AL,MATCH(AV$1,'B-LogEmaxOverpEC50'!$A$1:$AL$1,0),FALSE),"")</f>
        <v>5.5841676107076159</v>
      </c>
      <c r="AW164" s="152" t="str">
        <f>_xlfn.IFNA(VLOOKUP($B164,'B-LogEmaxOverpEC50'!$A:$AL,MATCH(AW$1,'B-LogEmaxOverpEC50'!$A$1:$AL$1,0),FALSE),"")</f>
        <v/>
      </c>
      <c r="AX164" s="152">
        <f>_xlfn.IFNA(VLOOKUP($B164,'B-LogEmaxOverpEC50'!$A:$AL,MATCH(AX$1,'B-LogEmaxOverpEC50'!$A$1:$AL$1,0),FALSE),"")</f>
        <v>6.5112109790430779</v>
      </c>
      <c r="AY164" s="152">
        <f>_xlfn.IFNA(VLOOKUP($B164,'B-LogEmaxOverpEC50'!$A:$AL,MATCH(AY$1,'B-LogEmaxOverpEC50'!$A$1:$AL$1,0),FALSE),"")</f>
        <v>6.2953596732050157</v>
      </c>
      <c r="AZ164" s="152" t="str">
        <f>_xlfn.IFNA(VLOOKUP($B164,'B-LogEmaxOverpEC50'!$A:$AL,MATCH(AZ$1,'B-LogEmaxOverpEC50'!$A$1:$AL$1,0),FALSE),"")</f>
        <v/>
      </c>
      <c r="BA164" s="152" t="str">
        <f>_xlfn.IFNA(VLOOKUP($B164,'B-LogEmaxOverpEC50'!$A:$AL,MATCH(BA$1,'B-LogEmaxOverpEC50'!$A$1:$AL$1,0),FALSE),"")</f>
        <v/>
      </c>
      <c r="BB164" s="152" t="str">
        <f>_xlfn.IFNA(VLOOKUP($B164,'B-LogEmaxOverpEC50'!$A:$AL,MATCH(BB$1,'B-LogEmaxOverpEC50'!$A$1:$AL$1,0),FALSE),"")</f>
        <v/>
      </c>
      <c r="BC164" s="152" t="str">
        <f>_xlfn.IFNA(VLOOKUP($B164,'B-LogEmaxOverpEC50'!$A:$AL,MATCH(BC$1,'B-LogEmaxOverpEC50'!$A$1:$AL$1,0),FALSE),"")</f>
        <v/>
      </c>
      <c r="BD164" s="152" t="str">
        <f>_xlfn.IFNA(VLOOKUP($B164,'B-LogEmaxOverpEC50'!$A:$AL,MATCH(BD$1,'B-LogEmaxOverpEC50'!$A$1:$AL$1,0),FALSE),"")</f>
        <v/>
      </c>
      <c r="BE164" s="152" t="str">
        <f>_xlfn.IFNA(VLOOKUP($B164,'B-LogEmaxOverpEC50'!$A:$AL,MATCH(BE$1,'B-LogEmaxOverpEC50'!$A$1:$AL$1,0),FALSE),"")</f>
        <v/>
      </c>
      <c r="BF164" s="152" t="str">
        <f>_xlfn.IFNA(VLOOKUP($B164,'B-LogEmaxOverpEC50'!$A:$AL,MATCH(BF$1,'B-LogEmaxOverpEC50'!$A$1:$AL$1,0),FALSE),"")</f>
        <v/>
      </c>
      <c r="BG164" s="137" t="str">
        <f>_xlfn.IFNA(VLOOKUP($B164,'I-LogEmaxOverpEC50'!$A:$AR,MATCH(BG$1,'I-LogEmaxOverpEC50'!$A$1:$AR$1,0),FALSE),"")</f>
        <v/>
      </c>
      <c r="BH164" s="136" t="str">
        <f>_xlfn.IFNA(VLOOKUP($B164,'I-LogEmaxOverpEC50'!$A:$AR,MATCH(BH$1,'I-LogEmaxOverpEC50'!$A$1:$AR$1,0),FALSE),"")</f>
        <v/>
      </c>
      <c r="BI164" s="136" t="str">
        <f>_xlfn.IFNA(VLOOKUP($B164,'I-LogEmaxOverpEC50'!$A:$AR,MATCH(BI$1,'I-LogEmaxOverpEC50'!$A$1:$AR$1,0),FALSE),"")</f>
        <v/>
      </c>
      <c r="BJ164" s="136" t="str">
        <f>_xlfn.IFNA(VLOOKUP($B164,'I-LogEmaxOverpEC50'!$A:$AR,MATCH(BJ$1,'I-LogEmaxOverpEC50'!$A$1:$AR$1,0),FALSE),"")</f>
        <v/>
      </c>
      <c r="BK164" s="136" t="str">
        <f>_xlfn.IFNA(VLOOKUP($B164,'I-LogEmaxOverpEC50'!$A:$AR,MATCH(BK$1,'I-LogEmaxOverpEC50'!$A$1:$AR$1,0),FALSE),"")</f>
        <v/>
      </c>
      <c r="BL164" s="136" t="str">
        <f>_xlfn.IFNA(VLOOKUP($B164,'I-LogEmaxOverpEC50'!$A:$AR,MATCH(BL$1,'I-LogEmaxOverpEC50'!$A$1:$AR$1,0),FALSE),"")</f>
        <v/>
      </c>
      <c r="BM164" s="136" t="str">
        <f>_xlfn.IFNA(VLOOKUP($B164,'I-LogEmaxOverpEC50'!$A:$AR,MATCH(BM$1,'I-LogEmaxOverpEC50'!$A$1:$AR$1,0),FALSE),"")</f>
        <v/>
      </c>
      <c r="BN164" s="136" t="str">
        <f>_xlfn.IFNA(VLOOKUP($B164,'I-LogEmaxOverpEC50'!$A:$AR,MATCH(BN$1,'I-LogEmaxOverpEC50'!$A$1:$AR$1,0),FALSE),"")</f>
        <v/>
      </c>
      <c r="BO164" s="136" t="str">
        <f>_xlfn.IFNA(VLOOKUP($B164,'I-LogEmaxOverpEC50'!$A:$AR,MATCH(BO$1,'I-LogEmaxOverpEC50'!$A$1:$AR$1,0),FALSE),"")</f>
        <v/>
      </c>
      <c r="BP164" s="136" t="str">
        <f>_xlfn.IFNA(VLOOKUP($B164,'I-LogEmaxOverpEC50'!$A:$AR,MATCH(BP$1,'I-LogEmaxOverpEC50'!$A$1:$AR$1,0),FALSE),"")</f>
        <v/>
      </c>
      <c r="BQ164" s="136" t="str">
        <f>_xlfn.IFNA(VLOOKUP($B164,'I-LogEmaxOverpEC50'!$A:$AR,MATCH(BQ$1,'I-LogEmaxOverpEC50'!$A$1:$AR$1,0),FALSE),"")</f>
        <v/>
      </c>
      <c r="BR164" s="136" t="str">
        <f>_xlfn.IFNA(VLOOKUP($B164,'I-LogEmaxOverpEC50'!$A:$AR,MATCH(BR$1,'I-LogEmaxOverpEC50'!$A$1:$AR$1,0),FALSE),"")</f>
        <v/>
      </c>
      <c r="BS164" s="136" t="str">
        <f>_xlfn.IFNA(VLOOKUP($B164,'I-LogEmaxOverpEC50'!$A:$AR,MATCH(BS$1,'I-LogEmaxOverpEC50'!$A$1:$AR$1,0),FALSE),"")</f>
        <v/>
      </c>
    </row>
    <row r="165" spans="1:88" x14ac:dyDescent="0.2">
      <c r="A165" s="146" t="e" cm="1">
        <f t="array" ref="A165">_xlfn.IFS(SUM(F165:R165)&gt;0,1,AB165&gt;0,2,TRUE,3)</f>
        <v>#N/A</v>
      </c>
      <c r="B165" s="146" t="s">
        <v>140</v>
      </c>
      <c r="D165" s="151" t="str">
        <f>_xlfn.XLOOKUP(B165,RecNamesAll!A:A,RecNamesAll!E:E)</f>
        <v>C</v>
      </c>
      <c r="E165" s="150" t="str">
        <f>_xlfn.XLOOKUP(B165,RecNamesAll!A:A,RecNamesAll!C:C)</f>
        <v>mGlu5</v>
      </c>
      <c r="F165" s="160" t="e">
        <f t="shared" si="40"/>
        <v>#N/A</v>
      </c>
      <c r="G165" s="159" t="e">
        <f t="shared" si="41"/>
        <v>#N/A</v>
      </c>
      <c r="H165" s="159" t="e">
        <f t="shared" si="42"/>
        <v>#N/A</v>
      </c>
      <c r="I165" s="159" t="e">
        <f t="shared" si="43"/>
        <v>#N/A</v>
      </c>
      <c r="J165" s="159" t="e">
        <f t="shared" si="44"/>
        <v>#N/A</v>
      </c>
      <c r="K165" s="159" t="e">
        <f t="shared" si="45"/>
        <v>#N/A</v>
      </c>
      <c r="L165" s="159" t="e">
        <f t="shared" si="46"/>
        <v>#N/A</v>
      </c>
      <c r="M165" s="159" t="e">
        <f t="shared" si="47"/>
        <v>#N/A</v>
      </c>
      <c r="N165" s="159" t="e">
        <f t="shared" si="48"/>
        <v>#N/A</v>
      </c>
      <c r="O165" s="159" t="e">
        <f t="shared" si="49"/>
        <v>#N/A</v>
      </c>
      <c r="P165" s="159" t="e">
        <f t="shared" si="50"/>
        <v>#N/A</v>
      </c>
      <c r="Q165" s="159" t="e">
        <f t="shared" si="51"/>
        <v>#N/A</v>
      </c>
      <c r="R165" s="159" t="e">
        <f t="shared" si="52"/>
        <v>#N/A</v>
      </c>
      <c r="U165" s="146" t="str">
        <f t="shared" si="53"/>
        <v>C</v>
      </c>
      <c r="V165" s="145" t="str">
        <f t="shared" si="54"/>
        <v>mGlu5</v>
      </c>
      <c r="W165" s="157" t="e">
        <f>VLOOKUP($B165,GtP!$A:$DD,MATCH("Gs_0-2",GtP!$A$1:$DD$1,0),FALSE)</f>
        <v>#N/A</v>
      </c>
      <c r="X165" s="156" t="e">
        <f>VLOOKUP($B165,GtP!$A:$DD,MATCH("Gi/o_0-2",GtP!$A$1:$DD$1,0),FALSE)</f>
        <v>#N/A</v>
      </c>
      <c r="Y165" s="156" t="e">
        <f>VLOOKUP($B165,GtP!$A:$DD,MATCH("Gq/11_0-2",GtP!$A$1:$DD$1,0),FALSE)</f>
        <v>#N/A</v>
      </c>
      <c r="Z165" s="156" t="e">
        <f>VLOOKUP($B165,GtP!$A:$DD,MATCH("G12/13_0-2",GtP!$A$1:$DD$1,0),FALSE)</f>
        <v>#N/A</v>
      </c>
      <c r="AA165" s="155"/>
      <c r="AB165" s="143" t="e">
        <f t="shared" si="55"/>
        <v>#N/A</v>
      </c>
      <c r="AC165" s="315" t="str">
        <f t="shared" si="56"/>
        <v/>
      </c>
      <c r="AD165" s="349" t="str">
        <f t="shared" si="57"/>
        <v/>
      </c>
      <c r="AE165" s="349" t="str">
        <f t="shared" si="58"/>
        <v/>
      </c>
      <c r="AF165" s="311" t="str">
        <f t="shared" si="59"/>
        <v/>
      </c>
      <c r="AG165" s="141" t="e">
        <f>_xlfn.CONCAT(IF(AT165="","-","B"),IF(BG165="","-","I"),VLOOKUP($B165,GtP!$A:$BB,MATCH("Gs_0-1",GtP!$A$1:$BB$1,0),FALSE))</f>
        <v>#N/A</v>
      </c>
      <c r="AH165" s="140" t="e">
        <f>_xlfn.CONCAT(IF(AU165="","-","B"),IF(BH165="","-","I"),VLOOKUP($B165,GtP!$A:$BB,MATCH("Gs_0-1",GtP!$A$1:$BB$1,0),FALSE))</f>
        <v>#N/A</v>
      </c>
      <c r="AI165" s="140" t="e">
        <f>_xlfn.CONCAT(IF(AV165="","-","B"),IF(BI165="","-","I"),VLOOKUP($B165,GtP!$A:$BB,MATCH("Gi/o_0-1",GtP!$A$1:$BB$1,0),FALSE))</f>
        <v>#N/A</v>
      </c>
      <c r="AJ165" s="140" t="e">
        <f>_xlfn.CONCAT(IF(AW165="","-","B"),IF(BJ165="","-","I"),VLOOKUP($B165,GtP!$A:$BB,MATCH("Gi/o_0-1",GtP!$A$1:$BB$1,0),FALSE))</f>
        <v>#N/A</v>
      </c>
      <c r="AK165" s="140" t="e">
        <f>_xlfn.CONCAT(IF(AX165="","-","B"),IF(BK165="","-","I"),VLOOKUP($B165,GtP!$A:$BB,MATCH("Gi/o_0-1",GtP!$A$1:$BB$1,0),FALSE))</f>
        <v>#N/A</v>
      </c>
      <c r="AL165" s="140" t="e">
        <f>_xlfn.CONCAT(IF(AY165="","-","B"),IF(BL165="","-","I"),VLOOKUP($B165,GtP!$A:$BB,MATCH("Gi/o_0-1",GtP!$A$1:$BB$1,0),FALSE))</f>
        <v>#N/A</v>
      </c>
      <c r="AM165" s="140" t="e">
        <f>_xlfn.CONCAT(IF(AZ165="","-","B"),IF(BM165="","-","I"),VLOOKUP($B165,GtP!$A:$BB,MATCH("Gi/o_0-1",GtP!$A$1:$BB$1,0),FALSE))</f>
        <v>#N/A</v>
      </c>
      <c r="AN165" s="140" t="e">
        <f>_xlfn.CONCAT(IF(BA165="","-","B"),IF(BN165="","-","I"),VLOOKUP($B165,GtP!$A:$BB,MATCH("Gq/11_0-1",GtP!$A$1:$BB$1,0),FALSE))</f>
        <v>#N/A</v>
      </c>
      <c r="AO165" s="140" t="e">
        <f>_xlfn.CONCAT(IF(BB165="","-","B"),IF(BO165="","-","I"),VLOOKUP($B165,GtP!$A:$BB,MATCH("Gq/11_0-1",GtP!$A$1:$BB$1,0),FALSE))</f>
        <v>#N/A</v>
      </c>
      <c r="AP165" s="140" t="e">
        <f>_xlfn.CONCAT(IF(BC165="","-","B"),IF(BP165="","-","I"),VLOOKUP($B165,GtP!$A:$BB,MATCH("Gq/11_0-1",GtP!$A$1:$BB$1,0),FALSE))</f>
        <v>#N/A</v>
      </c>
      <c r="AQ165" s="140" t="e">
        <f>_xlfn.CONCAT(IF(BD165="","-","B"),IF(BQ165="","-","I"),VLOOKUP($B165,GtP!$A:$BB,MATCH("Gq/11_0-1",GtP!$A$1:$BB$1,0),FALSE))</f>
        <v>#N/A</v>
      </c>
      <c r="AR165" s="140" t="e">
        <f>_xlfn.CONCAT(IF(BE165="","-","B"),IF(BR165="","-","I"),VLOOKUP($B165,GtP!$A:$BB,MATCH("G12/13_0-1",GtP!$A$1:$BB$1,0),FALSE))</f>
        <v>#N/A</v>
      </c>
      <c r="AS165" s="140" t="e">
        <f>_xlfn.CONCAT(IF(BF165="","-","B"),IF(BS165="","-","I"),VLOOKUP($B165,GtP!$A:$BB,MATCH("G12/13_0-1",GtP!$A$1:$BB$1,0),FALSE))</f>
        <v>#N/A</v>
      </c>
      <c r="AT165" s="139" t="str">
        <f>_xlfn.IFNA(VLOOKUP($B165,'B-LogEmaxOverpEC50'!$A:$AL,MATCH(AT$1,'B-LogEmaxOverpEC50'!$A$1:$AL$1,0),FALSE),"")</f>
        <v/>
      </c>
      <c r="AU165" s="136" t="str">
        <f>_xlfn.IFNA(VLOOKUP($B165,'B-LogEmaxOverpEC50'!$A:$AL,MATCH(AU$1,'B-LogEmaxOverpEC50'!$A$1:$AL$1,0),FALSE),"")</f>
        <v/>
      </c>
      <c r="AV165" s="152">
        <f>_xlfn.IFNA(VLOOKUP($B165,'B-LogEmaxOverpEC50'!$A:$AL,MATCH(AV$1,'B-LogEmaxOverpEC50'!$A$1:$AL$1,0),FALSE),"")</f>
        <v>7.2878516640081692</v>
      </c>
      <c r="AW165" s="152">
        <f>_xlfn.IFNA(VLOOKUP($B165,'B-LogEmaxOverpEC50'!$A:$AL,MATCH(AW$1,'B-LogEmaxOverpEC50'!$A$1:$AL$1,0),FALSE),"")</f>
        <v>7.1328397556057928</v>
      </c>
      <c r="AX165" s="152">
        <f>_xlfn.IFNA(VLOOKUP($B165,'B-LogEmaxOverpEC50'!$A:$AL,MATCH(AX$1,'B-LogEmaxOverpEC50'!$A$1:$AL$1,0),FALSE),"")</f>
        <v>7.3868541844385547</v>
      </c>
      <c r="AY165" s="152">
        <f>_xlfn.IFNA(VLOOKUP($B165,'B-LogEmaxOverpEC50'!$A:$AL,MATCH(AY$1,'B-LogEmaxOverpEC50'!$A$1:$AL$1,0),FALSE),"")</f>
        <v>7.1748381565878843</v>
      </c>
      <c r="AZ165" s="152">
        <f>_xlfn.IFNA(VLOOKUP($B165,'B-LogEmaxOverpEC50'!$A:$AL,MATCH(AZ$1,'B-LogEmaxOverpEC50'!$A$1:$AL$1,0),FALSE),"")</f>
        <v>7.1240147270754886</v>
      </c>
      <c r="BA165" s="152">
        <f>_xlfn.IFNA(VLOOKUP($B165,'B-LogEmaxOverpEC50'!$A:$AL,MATCH(BA$1,'B-LogEmaxOverpEC50'!$A$1:$AL$1,0),FALSE),"")</f>
        <v>7.6834200174611968</v>
      </c>
      <c r="BB165" s="152">
        <f>_xlfn.IFNA(VLOOKUP($B165,'B-LogEmaxOverpEC50'!$A:$AL,MATCH(BB$1,'B-LogEmaxOverpEC50'!$A$1:$AL$1,0),FALSE),"")</f>
        <v>7.6865282506836206</v>
      </c>
      <c r="BC165" s="152">
        <f>_xlfn.IFNA(VLOOKUP($B165,'B-LogEmaxOverpEC50'!$A:$AL,MATCH(BC$1,'B-LogEmaxOverpEC50'!$A$1:$AL$1,0),FALSE),"")</f>
        <v>6.9364803768515158</v>
      </c>
      <c r="BD165" s="152">
        <f>_xlfn.IFNA(VLOOKUP($B165,'B-LogEmaxOverpEC50'!$A:$AL,MATCH(BD$1,'B-LogEmaxOverpEC50'!$A$1:$AL$1,0),FALSE),"")</f>
        <v>7.8309466960376719</v>
      </c>
      <c r="BE165" s="152" t="str">
        <f>_xlfn.IFNA(VLOOKUP($B165,'B-LogEmaxOverpEC50'!$A:$AL,MATCH(BE$1,'B-LogEmaxOverpEC50'!$A$1:$AL$1,0),FALSE),"")</f>
        <v/>
      </c>
      <c r="BF165" s="152" t="str">
        <f>_xlfn.IFNA(VLOOKUP($B165,'B-LogEmaxOverpEC50'!$A:$AL,MATCH(BF$1,'B-LogEmaxOverpEC50'!$A$1:$AL$1,0),FALSE),"")</f>
        <v/>
      </c>
      <c r="BG165" s="137" t="str">
        <f>_xlfn.IFNA(VLOOKUP($B165,'I-LogEmaxOverpEC50'!$A:$AR,MATCH(BG$1,'I-LogEmaxOverpEC50'!$A$1:$AR$1,0),FALSE),"")</f>
        <v/>
      </c>
      <c r="BH165" s="136" t="str">
        <f>_xlfn.IFNA(VLOOKUP($B165,'I-LogEmaxOverpEC50'!$A:$AR,MATCH(BH$1,'I-LogEmaxOverpEC50'!$A$1:$AR$1,0),FALSE),"")</f>
        <v/>
      </c>
      <c r="BI165" s="136" t="str">
        <f>_xlfn.IFNA(VLOOKUP($B165,'I-LogEmaxOverpEC50'!$A:$AR,MATCH(BI$1,'I-LogEmaxOverpEC50'!$A$1:$AR$1,0),FALSE),"")</f>
        <v/>
      </c>
      <c r="BJ165" s="136" t="str">
        <f>_xlfn.IFNA(VLOOKUP($B165,'I-LogEmaxOverpEC50'!$A:$AR,MATCH(BJ$1,'I-LogEmaxOverpEC50'!$A$1:$AR$1,0),FALSE),"")</f>
        <v/>
      </c>
      <c r="BK165" s="136" t="str">
        <f>_xlfn.IFNA(VLOOKUP($B165,'I-LogEmaxOverpEC50'!$A:$AR,MATCH(BK$1,'I-LogEmaxOverpEC50'!$A$1:$AR$1,0),FALSE),"")</f>
        <v/>
      </c>
      <c r="BL165" s="136" t="str">
        <f>_xlfn.IFNA(VLOOKUP($B165,'I-LogEmaxOverpEC50'!$A:$AR,MATCH(BL$1,'I-LogEmaxOverpEC50'!$A$1:$AR$1,0),FALSE),"")</f>
        <v/>
      </c>
      <c r="BM165" s="136" t="str">
        <f>_xlfn.IFNA(VLOOKUP($B165,'I-LogEmaxOverpEC50'!$A:$AR,MATCH(BM$1,'I-LogEmaxOverpEC50'!$A$1:$AR$1,0),FALSE),"")</f>
        <v/>
      </c>
      <c r="BN165" s="136" t="str">
        <f>_xlfn.IFNA(VLOOKUP($B165,'I-LogEmaxOverpEC50'!$A:$AR,MATCH(BN$1,'I-LogEmaxOverpEC50'!$A$1:$AR$1,0),FALSE),"")</f>
        <v/>
      </c>
      <c r="BO165" s="136" t="str">
        <f>_xlfn.IFNA(VLOOKUP($B165,'I-LogEmaxOverpEC50'!$A:$AR,MATCH(BO$1,'I-LogEmaxOverpEC50'!$A$1:$AR$1,0),FALSE),"")</f>
        <v/>
      </c>
      <c r="BP165" s="136" t="str">
        <f>_xlfn.IFNA(VLOOKUP($B165,'I-LogEmaxOverpEC50'!$A:$AR,MATCH(BP$1,'I-LogEmaxOverpEC50'!$A$1:$AR$1,0),FALSE),"")</f>
        <v/>
      </c>
      <c r="BQ165" s="136" t="str">
        <f>_xlfn.IFNA(VLOOKUP($B165,'I-LogEmaxOverpEC50'!$A:$AR,MATCH(BQ$1,'I-LogEmaxOverpEC50'!$A$1:$AR$1,0),FALSE),"")</f>
        <v/>
      </c>
      <c r="BR165" s="136" t="str">
        <f>_xlfn.IFNA(VLOOKUP($B165,'I-LogEmaxOverpEC50'!$A:$AR,MATCH(BR$1,'I-LogEmaxOverpEC50'!$A$1:$AR$1,0),FALSE),"")</f>
        <v/>
      </c>
      <c r="BS165" s="136" t="str">
        <f>_xlfn.IFNA(VLOOKUP($B165,'I-LogEmaxOverpEC50'!$A:$AR,MATCH(BS$1,'I-LogEmaxOverpEC50'!$A$1:$AR$1,0),FALSE),"")</f>
        <v/>
      </c>
    </row>
    <row r="166" spans="1:88" x14ac:dyDescent="0.2">
      <c r="A166" s="146" t="e" cm="1">
        <f t="array" ref="A166">_xlfn.IFS(SUM(F166:R166)&gt;0,1,AB166&gt;0,2,TRUE,3)</f>
        <v>#N/A</v>
      </c>
      <c r="B166" s="146" t="s">
        <v>141</v>
      </c>
      <c r="D166" s="151" t="str">
        <f>_xlfn.XLOOKUP(B166,RecNamesAll!A:A,RecNamesAll!E:E)</f>
        <v>C</v>
      </c>
      <c r="E166" s="150" t="str">
        <f>_xlfn.XLOOKUP(B166,RecNamesAll!A:A,RecNamesAll!C:C)</f>
        <v>mGlu6</v>
      </c>
      <c r="F166" s="160" t="e">
        <f t="shared" si="40"/>
        <v>#N/A</v>
      </c>
      <c r="G166" s="159" t="e">
        <f t="shared" si="41"/>
        <v>#N/A</v>
      </c>
      <c r="H166" s="159" t="e">
        <f t="shared" si="42"/>
        <v>#N/A</v>
      </c>
      <c r="I166" s="159" t="e">
        <f t="shared" si="43"/>
        <v>#N/A</v>
      </c>
      <c r="J166" s="159" t="e">
        <f t="shared" si="44"/>
        <v>#N/A</v>
      </c>
      <c r="K166" s="159" t="e">
        <f t="shared" si="45"/>
        <v>#N/A</v>
      </c>
      <c r="L166" s="159" t="e">
        <f t="shared" si="46"/>
        <v>#N/A</v>
      </c>
      <c r="M166" s="159" t="e">
        <f t="shared" si="47"/>
        <v>#N/A</v>
      </c>
      <c r="N166" s="159" t="e">
        <f t="shared" si="48"/>
        <v>#N/A</v>
      </c>
      <c r="O166" s="159" t="e">
        <f t="shared" si="49"/>
        <v>#N/A</v>
      </c>
      <c r="P166" s="159" t="e">
        <f t="shared" si="50"/>
        <v>#N/A</v>
      </c>
      <c r="Q166" s="159" t="e">
        <f t="shared" si="51"/>
        <v>#N/A</v>
      </c>
      <c r="R166" s="159" t="e">
        <f t="shared" si="52"/>
        <v>#N/A</v>
      </c>
      <c r="U166" s="146" t="str">
        <f t="shared" si="53"/>
        <v>C</v>
      </c>
      <c r="V166" s="145" t="str">
        <f t="shared" si="54"/>
        <v>mGlu6</v>
      </c>
      <c r="W166" s="157" t="e">
        <f>VLOOKUP($B166,GtP!$A:$DD,MATCH("Gs_0-2",GtP!$A$1:$DD$1,0),FALSE)</f>
        <v>#N/A</v>
      </c>
      <c r="X166" s="156" t="e">
        <f>VLOOKUP($B166,GtP!$A:$DD,MATCH("Gi/o_0-2",GtP!$A$1:$DD$1,0),FALSE)</f>
        <v>#N/A</v>
      </c>
      <c r="Y166" s="156" t="e">
        <f>VLOOKUP($B166,GtP!$A:$DD,MATCH("Gq/11_0-2",GtP!$A$1:$DD$1,0),FALSE)</f>
        <v>#N/A</v>
      </c>
      <c r="Z166" s="156" t="e">
        <f>VLOOKUP($B166,GtP!$A:$DD,MATCH("G12/13_0-2",GtP!$A$1:$DD$1,0),FALSE)</f>
        <v>#N/A</v>
      </c>
      <c r="AA166" s="155"/>
      <c r="AB166" s="143" t="e">
        <f t="shared" si="55"/>
        <v>#N/A</v>
      </c>
      <c r="AC166" s="315" t="str">
        <f t="shared" si="56"/>
        <v/>
      </c>
      <c r="AD166" s="349" t="str">
        <f t="shared" si="57"/>
        <v/>
      </c>
      <c r="AE166" s="349" t="str">
        <f t="shared" si="58"/>
        <v/>
      </c>
      <c r="AF166" s="311" t="str">
        <f t="shared" si="59"/>
        <v/>
      </c>
      <c r="AG166" s="141" t="e">
        <f>_xlfn.CONCAT(IF(AT166="","-","B"),IF(BG166="","-","I"),VLOOKUP($B166,GtP!$A:$BB,MATCH("Gs_0-1",GtP!$A$1:$BB$1,0),FALSE))</f>
        <v>#N/A</v>
      </c>
      <c r="AH166" s="140" t="e">
        <f>_xlfn.CONCAT(IF(AU166="","-","B"),IF(BH166="","-","I"),VLOOKUP($B166,GtP!$A:$BB,MATCH("Gs_0-1",GtP!$A$1:$BB$1,0),FALSE))</f>
        <v>#N/A</v>
      </c>
      <c r="AI166" s="140" t="e">
        <f>_xlfn.CONCAT(IF(AV166="","-","B"),IF(BI166="","-","I"),VLOOKUP($B166,GtP!$A:$BB,MATCH("Gi/o_0-1",GtP!$A$1:$BB$1,0),FALSE))</f>
        <v>#N/A</v>
      </c>
      <c r="AJ166" s="140" t="e">
        <f>_xlfn.CONCAT(IF(AW166="","-","B"),IF(BJ166="","-","I"),VLOOKUP($B166,GtP!$A:$BB,MATCH("Gi/o_0-1",GtP!$A$1:$BB$1,0),FALSE))</f>
        <v>#N/A</v>
      </c>
      <c r="AK166" s="140" t="e">
        <f>_xlfn.CONCAT(IF(AX166="","-","B"),IF(BK166="","-","I"),VLOOKUP($B166,GtP!$A:$BB,MATCH("Gi/o_0-1",GtP!$A$1:$BB$1,0),FALSE))</f>
        <v>#N/A</v>
      </c>
      <c r="AL166" s="140" t="e">
        <f>_xlfn.CONCAT(IF(AY166="","-","B"),IF(BL166="","-","I"),VLOOKUP($B166,GtP!$A:$BB,MATCH("Gi/o_0-1",GtP!$A$1:$BB$1,0),FALSE))</f>
        <v>#N/A</v>
      </c>
      <c r="AM166" s="140" t="e">
        <f>_xlfn.CONCAT(IF(AZ166="","-","B"),IF(BM166="","-","I"),VLOOKUP($B166,GtP!$A:$BB,MATCH("Gi/o_0-1",GtP!$A$1:$BB$1,0),FALSE))</f>
        <v>#N/A</v>
      </c>
      <c r="AN166" s="140" t="e">
        <f>_xlfn.CONCAT(IF(BA166="","-","B"),IF(BN166="","-","I"),VLOOKUP($B166,GtP!$A:$BB,MATCH("Gq/11_0-1",GtP!$A$1:$BB$1,0),FALSE))</f>
        <v>#N/A</v>
      </c>
      <c r="AO166" s="140" t="e">
        <f>_xlfn.CONCAT(IF(BB166="","-","B"),IF(BO166="","-","I"),VLOOKUP($B166,GtP!$A:$BB,MATCH("Gq/11_0-1",GtP!$A$1:$BB$1,0),FALSE))</f>
        <v>#N/A</v>
      </c>
      <c r="AP166" s="140" t="e">
        <f>_xlfn.CONCAT(IF(BC166="","-","B"),IF(BP166="","-","I"),VLOOKUP($B166,GtP!$A:$BB,MATCH("Gq/11_0-1",GtP!$A$1:$BB$1,0),FALSE))</f>
        <v>#N/A</v>
      </c>
      <c r="AQ166" s="140" t="e">
        <f>_xlfn.CONCAT(IF(BD166="","-","B"),IF(BQ166="","-","I"),VLOOKUP($B166,GtP!$A:$BB,MATCH("Gq/11_0-1",GtP!$A$1:$BB$1,0),FALSE))</f>
        <v>#N/A</v>
      </c>
      <c r="AR166" s="140" t="e">
        <f>_xlfn.CONCAT(IF(BE166="","-","B"),IF(BR166="","-","I"),VLOOKUP($B166,GtP!$A:$BB,MATCH("G12/13_0-1",GtP!$A$1:$BB$1,0),FALSE))</f>
        <v>#N/A</v>
      </c>
      <c r="AS166" s="140" t="e">
        <f>_xlfn.CONCAT(IF(BF166="","-","B"),IF(BS166="","-","I"),VLOOKUP($B166,GtP!$A:$BB,MATCH("G12/13_0-1",GtP!$A$1:$BB$1,0),FALSE))</f>
        <v>#N/A</v>
      </c>
      <c r="AT166" s="139" t="str">
        <f>_xlfn.IFNA(VLOOKUP($B166,'B-LogEmaxOverpEC50'!$A:$AL,MATCH(AT$1,'B-LogEmaxOverpEC50'!$A$1:$AL$1,0),FALSE),"")</f>
        <v/>
      </c>
      <c r="AU166" s="136" t="str">
        <f>_xlfn.IFNA(VLOOKUP($B166,'B-LogEmaxOverpEC50'!$A:$AL,MATCH(AU$1,'B-LogEmaxOverpEC50'!$A$1:$AL$1,0),FALSE),"")</f>
        <v/>
      </c>
      <c r="AV166" s="152">
        <f>_xlfn.IFNA(VLOOKUP($B166,'B-LogEmaxOverpEC50'!$A:$AL,MATCH(AV$1,'B-LogEmaxOverpEC50'!$A$1:$AL$1,0),FALSE),"")</f>
        <v>6.2289657840890325</v>
      </c>
      <c r="AW166" s="152">
        <f>_xlfn.IFNA(VLOOKUP($B166,'B-LogEmaxOverpEC50'!$A:$AL,MATCH(AW$1,'B-LogEmaxOverpEC50'!$A$1:$AL$1,0),FALSE),"")</f>
        <v>5.9745025678971322</v>
      </c>
      <c r="AX166" s="152">
        <f>_xlfn.IFNA(VLOOKUP($B166,'B-LogEmaxOverpEC50'!$A:$AL,MATCH(AX$1,'B-LogEmaxOverpEC50'!$A$1:$AL$1,0),FALSE),"")</f>
        <v>6.7272942848232749</v>
      </c>
      <c r="AY166" s="152">
        <f>_xlfn.IFNA(VLOOKUP($B166,'B-LogEmaxOverpEC50'!$A:$AL,MATCH(AY$1,'B-LogEmaxOverpEC50'!$A$1:$AL$1,0),FALSE),"")</f>
        <v>6.7668500216800949</v>
      </c>
      <c r="AZ166" s="152">
        <f>_xlfn.IFNA(VLOOKUP($B166,'B-LogEmaxOverpEC50'!$A:$AL,MATCH(AZ$1,'B-LogEmaxOverpEC50'!$A$1:$AL$1,0),FALSE),"")</f>
        <v>6.0568611140328112</v>
      </c>
      <c r="BA166" s="152" t="str">
        <f>_xlfn.IFNA(VLOOKUP($B166,'B-LogEmaxOverpEC50'!$A:$AL,MATCH(BA$1,'B-LogEmaxOverpEC50'!$A$1:$AL$1,0),FALSE),"")</f>
        <v/>
      </c>
      <c r="BB166" s="152" t="str">
        <f>_xlfn.IFNA(VLOOKUP($B166,'B-LogEmaxOverpEC50'!$A:$AL,MATCH(BB$1,'B-LogEmaxOverpEC50'!$A$1:$AL$1,0),FALSE),"")</f>
        <v/>
      </c>
      <c r="BC166" s="152" t="str">
        <f>_xlfn.IFNA(VLOOKUP($B166,'B-LogEmaxOverpEC50'!$A:$AL,MATCH(BC$1,'B-LogEmaxOverpEC50'!$A$1:$AL$1,0),FALSE),"")</f>
        <v/>
      </c>
      <c r="BD166" s="152" t="str">
        <f>_xlfn.IFNA(VLOOKUP($B166,'B-LogEmaxOverpEC50'!$A:$AL,MATCH(BD$1,'B-LogEmaxOverpEC50'!$A$1:$AL$1,0),FALSE),"")</f>
        <v/>
      </c>
      <c r="BE166" s="152" t="str">
        <f>_xlfn.IFNA(VLOOKUP($B166,'B-LogEmaxOverpEC50'!$A:$AL,MATCH(BE$1,'B-LogEmaxOverpEC50'!$A$1:$AL$1,0),FALSE),"")</f>
        <v/>
      </c>
      <c r="BF166" s="152" t="str">
        <f>_xlfn.IFNA(VLOOKUP($B166,'B-LogEmaxOverpEC50'!$A:$AL,MATCH(BF$1,'B-LogEmaxOverpEC50'!$A$1:$AL$1,0),FALSE),"")</f>
        <v/>
      </c>
      <c r="BG166" s="137" t="str">
        <f>_xlfn.IFNA(VLOOKUP($B166,'I-LogEmaxOverpEC50'!$A:$AR,MATCH(BG$1,'I-LogEmaxOverpEC50'!$A$1:$AR$1,0),FALSE),"")</f>
        <v/>
      </c>
      <c r="BH166" s="136" t="str">
        <f>_xlfn.IFNA(VLOOKUP($B166,'I-LogEmaxOverpEC50'!$A:$AR,MATCH(BH$1,'I-LogEmaxOverpEC50'!$A$1:$AR$1,0),FALSE),"")</f>
        <v/>
      </c>
      <c r="BI166" s="136" t="str">
        <f>_xlfn.IFNA(VLOOKUP($B166,'I-LogEmaxOverpEC50'!$A:$AR,MATCH(BI$1,'I-LogEmaxOverpEC50'!$A$1:$AR$1,0),FALSE),"")</f>
        <v/>
      </c>
      <c r="BJ166" s="136" t="str">
        <f>_xlfn.IFNA(VLOOKUP($B166,'I-LogEmaxOverpEC50'!$A:$AR,MATCH(BJ$1,'I-LogEmaxOverpEC50'!$A$1:$AR$1,0),FALSE),"")</f>
        <v/>
      </c>
      <c r="BK166" s="136" t="str">
        <f>_xlfn.IFNA(VLOOKUP($B166,'I-LogEmaxOverpEC50'!$A:$AR,MATCH(BK$1,'I-LogEmaxOverpEC50'!$A$1:$AR$1,0),FALSE),"")</f>
        <v/>
      </c>
      <c r="BL166" s="136" t="str">
        <f>_xlfn.IFNA(VLOOKUP($B166,'I-LogEmaxOverpEC50'!$A:$AR,MATCH(BL$1,'I-LogEmaxOverpEC50'!$A$1:$AR$1,0),FALSE),"")</f>
        <v/>
      </c>
      <c r="BM166" s="136" t="str">
        <f>_xlfn.IFNA(VLOOKUP($B166,'I-LogEmaxOverpEC50'!$A:$AR,MATCH(BM$1,'I-LogEmaxOverpEC50'!$A$1:$AR$1,0),FALSE),"")</f>
        <v/>
      </c>
      <c r="BN166" s="136" t="str">
        <f>_xlfn.IFNA(VLOOKUP($B166,'I-LogEmaxOverpEC50'!$A:$AR,MATCH(BN$1,'I-LogEmaxOverpEC50'!$A$1:$AR$1,0),FALSE),"")</f>
        <v/>
      </c>
      <c r="BO166" s="136" t="str">
        <f>_xlfn.IFNA(VLOOKUP($B166,'I-LogEmaxOverpEC50'!$A:$AR,MATCH(BO$1,'I-LogEmaxOverpEC50'!$A$1:$AR$1,0),FALSE),"")</f>
        <v/>
      </c>
      <c r="BP166" s="136" t="str">
        <f>_xlfn.IFNA(VLOOKUP($B166,'I-LogEmaxOverpEC50'!$A:$AR,MATCH(BP$1,'I-LogEmaxOverpEC50'!$A$1:$AR$1,0),FALSE),"")</f>
        <v/>
      </c>
      <c r="BQ166" s="136" t="str">
        <f>_xlfn.IFNA(VLOOKUP($B166,'I-LogEmaxOverpEC50'!$A:$AR,MATCH(BQ$1,'I-LogEmaxOverpEC50'!$A$1:$AR$1,0),FALSE),"")</f>
        <v/>
      </c>
      <c r="BR166" s="136" t="str">
        <f>_xlfn.IFNA(VLOOKUP($B166,'I-LogEmaxOverpEC50'!$A:$AR,MATCH(BR$1,'I-LogEmaxOverpEC50'!$A$1:$AR$1,0),FALSE),"")</f>
        <v/>
      </c>
      <c r="BS166" s="136" t="str">
        <f>_xlfn.IFNA(VLOOKUP($B166,'I-LogEmaxOverpEC50'!$A:$AR,MATCH(BS$1,'I-LogEmaxOverpEC50'!$A$1:$AR$1,0),FALSE),"")</f>
        <v/>
      </c>
    </row>
    <row r="167" spans="1:88" x14ac:dyDescent="0.2">
      <c r="A167" s="146" t="e" cm="1">
        <f t="array" ref="A167">_xlfn.IFS(SUM(F167:R167)&gt;0,1,AB167&gt;0,2,TRUE,3)</f>
        <v>#N/A</v>
      </c>
      <c r="B167" s="146" t="s">
        <v>142</v>
      </c>
      <c r="D167" s="151" t="str">
        <f>_xlfn.XLOOKUP(B167,RecNamesAll!A:A,RecNamesAll!E:E)</f>
        <v>C</v>
      </c>
      <c r="E167" s="150" t="str">
        <f>_xlfn.XLOOKUP(B167,RecNamesAll!A:A,RecNamesAll!C:C)</f>
        <v>mGlu8</v>
      </c>
      <c r="F167" s="160" t="e">
        <f t="shared" si="40"/>
        <v>#N/A</v>
      </c>
      <c r="G167" s="159" t="e">
        <f t="shared" si="41"/>
        <v>#N/A</v>
      </c>
      <c r="H167" s="159" t="e">
        <f t="shared" si="42"/>
        <v>#N/A</v>
      </c>
      <c r="I167" s="159" t="e">
        <f t="shared" si="43"/>
        <v>#N/A</v>
      </c>
      <c r="J167" s="159" t="e">
        <f t="shared" si="44"/>
        <v>#N/A</v>
      </c>
      <c r="K167" s="159" t="e">
        <f t="shared" si="45"/>
        <v>#N/A</v>
      </c>
      <c r="L167" s="159" t="e">
        <f t="shared" si="46"/>
        <v>#N/A</v>
      </c>
      <c r="M167" s="159" t="e">
        <f t="shared" si="47"/>
        <v>#N/A</v>
      </c>
      <c r="N167" s="159" t="e">
        <f t="shared" si="48"/>
        <v>#N/A</v>
      </c>
      <c r="O167" s="159" t="e">
        <f t="shared" si="49"/>
        <v>#N/A</v>
      </c>
      <c r="P167" s="159" t="e">
        <f t="shared" si="50"/>
        <v>#N/A</v>
      </c>
      <c r="Q167" s="159" t="e">
        <f t="shared" si="51"/>
        <v>#N/A</v>
      </c>
      <c r="R167" s="159" t="e">
        <f t="shared" si="52"/>
        <v>#N/A</v>
      </c>
      <c r="U167" s="146" t="str">
        <f t="shared" si="53"/>
        <v>C</v>
      </c>
      <c r="V167" s="145" t="str">
        <f t="shared" si="54"/>
        <v>mGlu8</v>
      </c>
      <c r="W167" s="157" t="e">
        <f>VLOOKUP($B167,GtP!$A:$DD,MATCH("Gs_0-2",GtP!$A$1:$DD$1,0),FALSE)</f>
        <v>#N/A</v>
      </c>
      <c r="X167" s="156" t="e">
        <f>VLOOKUP($B167,GtP!$A:$DD,MATCH("Gi/o_0-2",GtP!$A$1:$DD$1,0),FALSE)</f>
        <v>#N/A</v>
      </c>
      <c r="Y167" s="156" t="e">
        <f>VLOOKUP($B167,GtP!$A:$DD,MATCH("Gq/11_0-2",GtP!$A$1:$DD$1,0),FALSE)</f>
        <v>#N/A</v>
      </c>
      <c r="Z167" s="156" t="e">
        <f>VLOOKUP($B167,GtP!$A:$DD,MATCH("G12/13_0-2",GtP!$A$1:$DD$1,0),FALSE)</f>
        <v>#N/A</v>
      </c>
      <c r="AA167" s="155"/>
      <c r="AB167" s="143" t="e">
        <f t="shared" si="55"/>
        <v>#N/A</v>
      </c>
      <c r="AC167" s="315" t="str">
        <f t="shared" si="56"/>
        <v/>
      </c>
      <c r="AD167" s="349" t="str">
        <f t="shared" si="57"/>
        <v/>
      </c>
      <c r="AE167" s="349" t="str">
        <f t="shared" si="58"/>
        <v/>
      </c>
      <c r="AF167" s="311" t="str">
        <f t="shared" si="59"/>
        <v/>
      </c>
      <c r="AG167" s="141" t="e">
        <f>_xlfn.CONCAT(IF(AT167="","-","B"),IF(BG167="","-","I"),VLOOKUP($B167,GtP!$A:$BB,MATCH("Gs_0-1",GtP!$A$1:$BB$1,0),FALSE))</f>
        <v>#N/A</v>
      </c>
      <c r="AH167" s="140" t="e">
        <f>_xlfn.CONCAT(IF(AU167="","-","B"),IF(BH167="","-","I"),VLOOKUP($B167,GtP!$A:$BB,MATCH("Gs_0-1",GtP!$A$1:$BB$1,0),FALSE))</f>
        <v>#N/A</v>
      </c>
      <c r="AI167" s="140" t="e">
        <f>_xlfn.CONCAT(IF(AV167="","-","B"),IF(BI167="","-","I"),VLOOKUP($B167,GtP!$A:$BB,MATCH("Gi/o_0-1",GtP!$A$1:$BB$1,0),FALSE))</f>
        <v>#N/A</v>
      </c>
      <c r="AJ167" s="140" t="e">
        <f>_xlfn.CONCAT(IF(AW167="","-","B"),IF(BJ167="","-","I"),VLOOKUP($B167,GtP!$A:$BB,MATCH("Gi/o_0-1",GtP!$A$1:$BB$1,0),FALSE))</f>
        <v>#N/A</v>
      </c>
      <c r="AK167" s="140" t="e">
        <f>_xlfn.CONCAT(IF(AX167="","-","B"),IF(BK167="","-","I"),VLOOKUP($B167,GtP!$A:$BB,MATCH("Gi/o_0-1",GtP!$A$1:$BB$1,0),FALSE))</f>
        <v>#N/A</v>
      </c>
      <c r="AL167" s="140" t="e">
        <f>_xlfn.CONCAT(IF(AY167="","-","B"),IF(BL167="","-","I"),VLOOKUP($B167,GtP!$A:$BB,MATCH("Gi/o_0-1",GtP!$A$1:$BB$1,0),FALSE))</f>
        <v>#N/A</v>
      </c>
      <c r="AM167" s="140" t="e">
        <f>_xlfn.CONCAT(IF(AZ167="","-","B"),IF(BM167="","-","I"),VLOOKUP($B167,GtP!$A:$BB,MATCH("Gi/o_0-1",GtP!$A$1:$BB$1,0),FALSE))</f>
        <v>#N/A</v>
      </c>
      <c r="AN167" s="140" t="e">
        <f>_xlfn.CONCAT(IF(BA167="","-","B"),IF(BN167="","-","I"),VLOOKUP($B167,GtP!$A:$BB,MATCH("Gq/11_0-1",GtP!$A$1:$BB$1,0),FALSE))</f>
        <v>#N/A</v>
      </c>
      <c r="AO167" s="140" t="e">
        <f>_xlfn.CONCAT(IF(BB167="","-","B"),IF(BO167="","-","I"),VLOOKUP($B167,GtP!$A:$BB,MATCH("Gq/11_0-1",GtP!$A$1:$BB$1,0),FALSE))</f>
        <v>#N/A</v>
      </c>
      <c r="AP167" s="140" t="e">
        <f>_xlfn.CONCAT(IF(BC167="","-","B"),IF(BP167="","-","I"),VLOOKUP($B167,GtP!$A:$BB,MATCH("Gq/11_0-1",GtP!$A$1:$BB$1,0),FALSE))</f>
        <v>#N/A</v>
      </c>
      <c r="AQ167" s="140" t="e">
        <f>_xlfn.CONCAT(IF(BD167="","-","B"),IF(BQ167="","-","I"),VLOOKUP($B167,GtP!$A:$BB,MATCH("Gq/11_0-1",GtP!$A$1:$BB$1,0),FALSE))</f>
        <v>#N/A</v>
      </c>
      <c r="AR167" s="140" t="e">
        <f>_xlfn.CONCAT(IF(BE167="","-","B"),IF(BR167="","-","I"),VLOOKUP($B167,GtP!$A:$BB,MATCH("G12/13_0-1",GtP!$A$1:$BB$1,0),FALSE))</f>
        <v>#N/A</v>
      </c>
      <c r="AS167" s="140" t="e">
        <f>_xlfn.CONCAT(IF(BF167="","-","B"),IF(BS167="","-","I"),VLOOKUP($B167,GtP!$A:$BB,MATCH("G12/13_0-1",GtP!$A$1:$BB$1,0),FALSE))</f>
        <v>#N/A</v>
      </c>
      <c r="AT167" s="139" t="str">
        <f>_xlfn.IFNA(VLOOKUP($B167,'B-LogEmaxOverpEC50'!$A:$AL,MATCH(AT$1,'B-LogEmaxOverpEC50'!$A$1:$AL$1,0),FALSE),"")</f>
        <v/>
      </c>
      <c r="AU167" s="136" t="str">
        <f>_xlfn.IFNA(VLOOKUP($B167,'B-LogEmaxOverpEC50'!$A:$AL,MATCH(AU$1,'B-LogEmaxOverpEC50'!$A$1:$AL$1,0),FALSE),"")</f>
        <v/>
      </c>
      <c r="AV167" s="152">
        <f>_xlfn.IFNA(VLOOKUP($B167,'B-LogEmaxOverpEC50'!$A:$AL,MATCH(AV$1,'B-LogEmaxOverpEC50'!$A$1:$AL$1,0),FALSE),"")</f>
        <v>7.2607173344776301</v>
      </c>
      <c r="AW167" s="152">
        <f>_xlfn.IFNA(VLOOKUP($B167,'B-LogEmaxOverpEC50'!$A:$AL,MATCH(AW$1,'B-LogEmaxOverpEC50'!$A$1:$AL$1,0),FALSE),"")</f>
        <v>6.9751539308561439</v>
      </c>
      <c r="AX167" s="152">
        <f>_xlfn.IFNA(VLOOKUP($B167,'B-LogEmaxOverpEC50'!$A:$AL,MATCH(AX$1,'B-LogEmaxOverpEC50'!$A$1:$AL$1,0),FALSE),"")</f>
        <v>7.3469194928796195</v>
      </c>
      <c r="AY167" s="152">
        <f>_xlfn.IFNA(VLOOKUP($B167,'B-LogEmaxOverpEC50'!$A:$AL,MATCH(AY$1,'B-LogEmaxOverpEC50'!$A$1:$AL$1,0),FALSE),"")</f>
        <v>7.2269074850186703</v>
      </c>
      <c r="AZ167" s="152">
        <f>_xlfn.IFNA(VLOOKUP($B167,'B-LogEmaxOverpEC50'!$A:$AL,MATCH(AZ$1,'B-LogEmaxOverpEC50'!$A$1:$AL$1,0),FALSE),"")</f>
        <v>7.0639977665801599</v>
      </c>
      <c r="BA167" s="152" t="str">
        <f>_xlfn.IFNA(VLOOKUP($B167,'B-LogEmaxOverpEC50'!$A:$AL,MATCH(BA$1,'B-LogEmaxOverpEC50'!$A$1:$AL$1,0),FALSE),"")</f>
        <v/>
      </c>
      <c r="BB167" s="152" t="str">
        <f>_xlfn.IFNA(VLOOKUP($B167,'B-LogEmaxOverpEC50'!$A:$AL,MATCH(BB$1,'B-LogEmaxOverpEC50'!$A$1:$AL$1,0),FALSE),"")</f>
        <v/>
      </c>
      <c r="BC167" s="152" t="str">
        <f>_xlfn.IFNA(VLOOKUP($B167,'B-LogEmaxOverpEC50'!$A:$AL,MATCH(BC$1,'B-LogEmaxOverpEC50'!$A$1:$AL$1,0),FALSE),"")</f>
        <v/>
      </c>
      <c r="BD167" s="152" t="str">
        <f>_xlfn.IFNA(VLOOKUP($B167,'B-LogEmaxOverpEC50'!$A:$AL,MATCH(BD$1,'B-LogEmaxOverpEC50'!$A$1:$AL$1,0),FALSE),"")</f>
        <v/>
      </c>
      <c r="BE167" s="152" t="str">
        <f>_xlfn.IFNA(VLOOKUP($B167,'B-LogEmaxOverpEC50'!$A:$AL,MATCH(BE$1,'B-LogEmaxOverpEC50'!$A$1:$AL$1,0),FALSE),"")</f>
        <v/>
      </c>
      <c r="BF167" s="152" t="str">
        <f>_xlfn.IFNA(VLOOKUP($B167,'B-LogEmaxOverpEC50'!$A:$AL,MATCH(BF$1,'B-LogEmaxOverpEC50'!$A$1:$AL$1,0),FALSE),"")</f>
        <v/>
      </c>
      <c r="BG167" s="137" t="str">
        <f>_xlfn.IFNA(VLOOKUP($B167,'I-LogEmaxOverpEC50'!$A:$AR,MATCH(BG$1,'I-LogEmaxOverpEC50'!$A$1:$AR$1,0),FALSE),"")</f>
        <v/>
      </c>
      <c r="BH167" s="136" t="str">
        <f>_xlfn.IFNA(VLOOKUP($B167,'I-LogEmaxOverpEC50'!$A:$AR,MATCH(BH$1,'I-LogEmaxOverpEC50'!$A$1:$AR$1,0),FALSE),"")</f>
        <v/>
      </c>
      <c r="BI167" s="136" t="str">
        <f>_xlfn.IFNA(VLOOKUP($B167,'I-LogEmaxOverpEC50'!$A:$AR,MATCH(BI$1,'I-LogEmaxOverpEC50'!$A$1:$AR$1,0),FALSE),"")</f>
        <v/>
      </c>
      <c r="BJ167" s="136" t="str">
        <f>_xlfn.IFNA(VLOOKUP($B167,'I-LogEmaxOverpEC50'!$A:$AR,MATCH(BJ$1,'I-LogEmaxOverpEC50'!$A$1:$AR$1,0),FALSE),"")</f>
        <v/>
      </c>
      <c r="BK167" s="136" t="str">
        <f>_xlfn.IFNA(VLOOKUP($B167,'I-LogEmaxOverpEC50'!$A:$AR,MATCH(BK$1,'I-LogEmaxOverpEC50'!$A$1:$AR$1,0),FALSE),"")</f>
        <v/>
      </c>
      <c r="BL167" s="136" t="str">
        <f>_xlfn.IFNA(VLOOKUP($B167,'I-LogEmaxOverpEC50'!$A:$AR,MATCH(BL$1,'I-LogEmaxOverpEC50'!$A$1:$AR$1,0),FALSE),"")</f>
        <v/>
      </c>
      <c r="BM167" s="136" t="str">
        <f>_xlfn.IFNA(VLOOKUP($B167,'I-LogEmaxOverpEC50'!$A:$AR,MATCH(BM$1,'I-LogEmaxOverpEC50'!$A$1:$AR$1,0),FALSE),"")</f>
        <v/>
      </c>
      <c r="BN167" s="136" t="str">
        <f>_xlfn.IFNA(VLOOKUP($B167,'I-LogEmaxOverpEC50'!$A:$AR,MATCH(BN$1,'I-LogEmaxOverpEC50'!$A$1:$AR$1,0),FALSE),"")</f>
        <v/>
      </c>
      <c r="BO167" s="136" t="str">
        <f>_xlfn.IFNA(VLOOKUP($B167,'I-LogEmaxOverpEC50'!$A:$AR,MATCH(BO$1,'I-LogEmaxOverpEC50'!$A$1:$AR$1,0),FALSE),"")</f>
        <v/>
      </c>
      <c r="BP167" s="136" t="str">
        <f>_xlfn.IFNA(VLOOKUP($B167,'I-LogEmaxOverpEC50'!$A:$AR,MATCH(BP$1,'I-LogEmaxOverpEC50'!$A$1:$AR$1,0),FALSE),"")</f>
        <v/>
      </c>
      <c r="BQ167" s="136" t="str">
        <f>_xlfn.IFNA(VLOOKUP($B167,'I-LogEmaxOverpEC50'!$A:$AR,MATCH(BQ$1,'I-LogEmaxOverpEC50'!$A$1:$AR$1,0),FALSE),"")</f>
        <v/>
      </c>
      <c r="BR167" s="136" t="str">
        <f>_xlfn.IFNA(VLOOKUP($B167,'I-LogEmaxOverpEC50'!$A:$AR,MATCH(BR$1,'I-LogEmaxOverpEC50'!$A$1:$AR$1,0),FALSE),"")</f>
        <v/>
      </c>
      <c r="BS167" s="136" t="str">
        <f>_xlfn.IFNA(VLOOKUP($B167,'I-LogEmaxOverpEC50'!$A:$AR,MATCH(BS$1,'I-LogEmaxOverpEC50'!$A$1:$AR$1,0),FALSE),"")</f>
        <v/>
      </c>
    </row>
    <row r="168" spans="1:88" x14ac:dyDescent="0.2">
      <c r="A168" s="146" cm="1">
        <f t="array" ref="A168">_xlfn.IFS(SUM(F168:R168)&gt;0,1,AB168&gt;0,2,TRUE,3)</f>
        <v>2</v>
      </c>
      <c r="B168" s="146" t="s">
        <v>1473</v>
      </c>
      <c r="D168" s="151" t="str">
        <f>_xlfn.XLOOKUP(B168,RecNamesAll!A:A,RecNamesAll!E:E)</f>
        <v>A</v>
      </c>
      <c r="E168" s="150" t="str">
        <f>_xlfn.XLOOKUP(B168,RecNamesAll!A:A,RecNamesAll!C:C)</f>
        <v>5-HT5A</v>
      </c>
      <c r="F168" s="160" t="str">
        <f t="shared" si="40"/>
        <v/>
      </c>
      <c r="G168" s="159" t="str">
        <f t="shared" si="41"/>
        <v/>
      </c>
      <c r="H168" s="159" t="str">
        <f t="shared" si="42"/>
        <v/>
      </c>
      <c r="I168" s="159" t="str">
        <f t="shared" si="43"/>
        <v/>
      </c>
      <c r="J168" s="159" t="str">
        <f t="shared" si="44"/>
        <v/>
      </c>
      <c r="K168" s="159" t="str">
        <f t="shared" si="45"/>
        <v/>
      </c>
      <c r="L168" s="159" t="str">
        <f t="shared" si="46"/>
        <v/>
      </c>
      <c r="M168" s="159" t="str">
        <f t="shared" si="47"/>
        <v/>
      </c>
      <c r="N168" s="159" t="str">
        <f t="shared" si="48"/>
        <v/>
      </c>
      <c r="O168" s="159" t="str">
        <f t="shared" si="49"/>
        <v/>
      </c>
      <c r="P168" s="159" t="str">
        <f t="shared" si="50"/>
        <v/>
      </c>
      <c r="Q168" s="159" t="str">
        <f t="shared" si="51"/>
        <v/>
      </c>
      <c r="R168" s="159" t="str">
        <f t="shared" si="52"/>
        <v/>
      </c>
      <c r="U168" s="146" t="str">
        <f t="shared" si="53"/>
        <v>A</v>
      </c>
      <c r="V168" s="145" t="str">
        <f t="shared" si="54"/>
        <v>5-HT5A</v>
      </c>
      <c r="W168" s="157">
        <f>VLOOKUP($B168,GtP!$A:$DD,MATCH("Gs_0-2",GtP!$A$1:$DD$1,0),FALSE)</f>
        <v>0</v>
      </c>
      <c r="X168" s="156">
        <f>VLOOKUP($B168,GtP!$A:$DD,MATCH("Gi/o_0-2",GtP!$A$1:$DD$1,0),FALSE)</f>
        <v>1</v>
      </c>
      <c r="Y168" s="156">
        <f>VLOOKUP($B168,GtP!$A:$DD,MATCH("Gq/11_0-2",GtP!$A$1:$DD$1,0),FALSE)</f>
        <v>2</v>
      </c>
      <c r="Z168" s="156">
        <f>VLOOKUP($B168,GtP!$A:$DD,MATCH("G12/13_0-2",GtP!$A$1:$DD$1,0),FALSE)</f>
        <v>0</v>
      </c>
      <c r="AA168" s="155"/>
      <c r="AB168" s="143">
        <f t="shared" si="55"/>
        <v>2</v>
      </c>
      <c r="AC168" s="315" t="str">
        <f t="shared" si="56"/>
        <v/>
      </c>
      <c r="AD168" s="349" t="str">
        <f t="shared" si="57"/>
        <v/>
      </c>
      <c r="AE168" s="349" t="str">
        <f t="shared" si="58"/>
        <v/>
      </c>
      <c r="AF168" s="311" t="str">
        <f t="shared" si="59"/>
        <v/>
      </c>
      <c r="AG168" s="141" t="str">
        <f>_xlfn.CONCAT(IF(AT168="","-","B"),IF(BG168="","-","I"),VLOOKUP($B168,GtP!$A:$BB,MATCH("Gs_0-1",GtP!$A$1:$BB$1,0),FALSE))</f>
        <v>---</v>
      </c>
      <c r="AH168" s="140" t="str">
        <f>_xlfn.CONCAT(IF(AU168="","-","B"),IF(BH168="","-","I"),VLOOKUP($B168,GtP!$A:$BB,MATCH("Gs_0-1",GtP!$A$1:$BB$1,0),FALSE))</f>
        <v>---</v>
      </c>
      <c r="AI168" s="140" t="str">
        <f>_xlfn.CONCAT(IF(AV168="","-","B"),IF(BI168="","-","I"),VLOOKUP($B168,GtP!$A:$BB,MATCH("Gi/o_0-1",GtP!$A$1:$BB$1,0),FALSE))</f>
        <v>--G</v>
      </c>
      <c r="AJ168" s="140" t="str">
        <f>_xlfn.CONCAT(IF(AW168="","-","B"),IF(BJ168="","-","I"),VLOOKUP($B168,GtP!$A:$BB,MATCH("Gi/o_0-1",GtP!$A$1:$BB$1,0),FALSE))</f>
        <v>--G</v>
      </c>
      <c r="AK168" s="140" t="str">
        <f>_xlfn.CONCAT(IF(AX168="","-","B"),IF(BK168="","-","I"),VLOOKUP($B168,GtP!$A:$BB,MATCH("Gi/o_0-1",GtP!$A$1:$BB$1,0),FALSE))</f>
        <v>--G</v>
      </c>
      <c r="AL168" s="140" t="str">
        <f>_xlfn.CONCAT(IF(AY168="","-","B"),IF(BL168="","-","I"),VLOOKUP($B168,GtP!$A:$BB,MATCH("Gi/o_0-1",GtP!$A$1:$BB$1,0),FALSE))</f>
        <v>--G</v>
      </c>
      <c r="AM168" s="140" t="str">
        <f>_xlfn.CONCAT(IF(AZ168="","-","B"),IF(BM168="","-","I"),VLOOKUP($B168,GtP!$A:$BB,MATCH("Gi/o_0-1",GtP!$A$1:$BB$1,0),FALSE))</f>
        <v>--G</v>
      </c>
      <c r="AN168" s="140" t="str">
        <f>_xlfn.CONCAT(IF(BA168="","-","B"),IF(BN168="","-","I"),VLOOKUP($B168,GtP!$A:$BB,MATCH("Gq/11_0-1",GtP!$A$1:$BB$1,0),FALSE))</f>
        <v>--G</v>
      </c>
      <c r="AO168" s="140" t="str">
        <f>_xlfn.CONCAT(IF(BB168="","-","B"),IF(BO168="","-","I"),VLOOKUP($B168,GtP!$A:$BB,MATCH("Gq/11_0-1",GtP!$A$1:$BB$1,0),FALSE))</f>
        <v>--G</v>
      </c>
      <c r="AP168" s="140" t="str">
        <f>_xlfn.CONCAT(IF(BC168="","-","B"),IF(BP168="","-","I"),VLOOKUP($B168,GtP!$A:$BB,MATCH("Gq/11_0-1",GtP!$A$1:$BB$1,0),FALSE))</f>
        <v>--G</v>
      </c>
      <c r="AQ168" s="140" t="str">
        <f>_xlfn.CONCAT(IF(BD168="","-","B"),IF(BQ168="","-","I"),VLOOKUP($B168,GtP!$A:$BB,MATCH("Gq/11_0-1",GtP!$A$1:$BB$1,0),FALSE))</f>
        <v>--G</v>
      </c>
      <c r="AR168" s="140" t="str">
        <f>_xlfn.CONCAT(IF(BE168="","-","B"),IF(BR168="","-","I"),VLOOKUP($B168,GtP!$A:$BB,MATCH("G12/13_0-1",GtP!$A$1:$BB$1,0),FALSE))</f>
        <v>---</v>
      </c>
      <c r="AS168" s="140" t="str">
        <f>_xlfn.CONCAT(IF(BF168="","-","B"),IF(BS168="","-","I"),VLOOKUP($B168,GtP!$A:$BB,MATCH("G12/13_0-1",GtP!$A$1:$BB$1,0),FALSE))</f>
        <v>---</v>
      </c>
      <c r="AT168" s="139" t="str">
        <f>_xlfn.IFNA(VLOOKUP($B168,'B-LogEmaxOverpEC50'!$A:$AL,MATCH(AT$1,'B-LogEmaxOverpEC50'!$A$1:$AL$1,0),FALSE),"")</f>
        <v/>
      </c>
      <c r="AU168" s="136" t="str">
        <f>_xlfn.IFNA(VLOOKUP($B168,'B-LogEmaxOverpEC50'!$A:$AL,MATCH(AU$1,'B-LogEmaxOverpEC50'!$A$1:$AL$1,0),FALSE),"")</f>
        <v/>
      </c>
      <c r="AV168" s="152" t="str">
        <f>_xlfn.IFNA(VLOOKUP($B168,'B-LogEmaxOverpEC50'!$A:$AL,MATCH(AV$1,'B-LogEmaxOverpEC50'!$A$1:$AL$1,0),FALSE),"")</f>
        <v/>
      </c>
      <c r="AW168" s="152" t="str">
        <f>_xlfn.IFNA(VLOOKUP($B168,'B-LogEmaxOverpEC50'!$A:$AL,MATCH(AW$1,'B-LogEmaxOverpEC50'!$A$1:$AL$1,0),FALSE),"")</f>
        <v/>
      </c>
      <c r="AX168" s="152" t="str">
        <f>_xlfn.IFNA(VLOOKUP($B168,'B-LogEmaxOverpEC50'!$A:$AL,MATCH(AX$1,'B-LogEmaxOverpEC50'!$A$1:$AL$1,0),FALSE),"")</f>
        <v/>
      </c>
      <c r="AY168" s="152" t="str">
        <f>_xlfn.IFNA(VLOOKUP($B168,'B-LogEmaxOverpEC50'!$A:$AL,MATCH(AY$1,'B-LogEmaxOverpEC50'!$A$1:$AL$1,0),FALSE),"")</f>
        <v/>
      </c>
      <c r="AZ168" s="152" t="str">
        <f>_xlfn.IFNA(VLOOKUP($B168,'B-LogEmaxOverpEC50'!$A:$AL,MATCH(AZ$1,'B-LogEmaxOverpEC50'!$A$1:$AL$1,0),FALSE),"")</f>
        <v/>
      </c>
      <c r="BA168" s="152" t="str">
        <f>_xlfn.IFNA(VLOOKUP($B168,'B-LogEmaxOverpEC50'!$A:$AL,MATCH(BA$1,'B-LogEmaxOverpEC50'!$A$1:$AL$1,0),FALSE),"")</f>
        <v/>
      </c>
      <c r="BB168" s="152" t="str">
        <f>_xlfn.IFNA(VLOOKUP($B168,'B-LogEmaxOverpEC50'!$A:$AL,MATCH(BB$1,'B-LogEmaxOverpEC50'!$A$1:$AL$1,0),FALSE),"")</f>
        <v/>
      </c>
      <c r="BC168" s="152" t="str">
        <f>_xlfn.IFNA(VLOOKUP($B168,'B-LogEmaxOverpEC50'!$A:$AL,MATCH(BC$1,'B-LogEmaxOverpEC50'!$A$1:$AL$1,0),FALSE),"")</f>
        <v/>
      </c>
      <c r="BD168" s="152" t="str">
        <f>_xlfn.IFNA(VLOOKUP($B168,'B-LogEmaxOverpEC50'!$A:$AL,MATCH(BD$1,'B-LogEmaxOverpEC50'!$A$1:$AL$1,0),FALSE),"")</f>
        <v/>
      </c>
      <c r="BE168" s="152" t="str">
        <f>_xlfn.IFNA(VLOOKUP($B168,'B-LogEmaxOverpEC50'!$A:$AL,MATCH(BE$1,'B-LogEmaxOverpEC50'!$A$1:$AL$1,0),FALSE),"")</f>
        <v/>
      </c>
      <c r="BF168" s="152" t="str">
        <f>_xlfn.IFNA(VLOOKUP($B168,'B-LogEmaxOverpEC50'!$A:$AL,MATCH(BF$1,'B-LogEmaxOverpEC50'!$A$1:$AL$1,0),FALSE),"")</f>
        <v/>
      </c>
      <c r="BG168" s="137" t="str">
        <f>_xlfn.IFNA(VLOOKUP($B168,'I-LogEmaxOverpEC50'!$A:$AR,MATCH(BG$1,'I-LogEmaxOverpEC50'!$A$1:$AR$1,0),FALSE),"")</f>
        <v/>
      </c>
      <c r="BH168" s="136" t="str">
        <f>_xlfn.IFNA(VLOOKUP($B168,'I-LogEmaxOverpEC50'!$A:$AR,MATCH(BH$1,'I-LogEmaxOverpEC50'!$A$1:$AR$1,0),FALSE),"")</f>
        <v/>
      </c>
      <c r="BI168" s="136" t="str">
        <f>_xlfn.IFNA(VLOOKUP($B168,'I-LogEmaxOverpEC50'!$A:$AR,MATCH(BI$1,'I-LogEmaxOverpEC50'!$A$1:$AR$1,0),FALSE),"")</f>
        <v/>
      </c>
      <c r="BJ168" s="136" t="str">
        <f>_xlfn.IFNA(VLOOKUP($B168,'I-LogEmaxOverpEC50'!$A:$AR,MATCH(BJ$1,'I-LogEmaxOverpEC50'!$A$1:$AR$1,0),FALSE),"")</f>
        <v/>
      </c>
      <c r="BK168" s="136" t="str">
        <f>_xlfn.IFNA(VLOOKUP($B168,'I-LogEmaxOverpEC50'!$A:$AR,MATCH(BK$1,'I-LogEmaxOverpEC50'!$A$1:$AR$1,0),FALSE),"")</f>
        <v/>
      </c>
      <c r="BL168" s="136" t="str">
        <f>_xlfn.IFNA(VLOOKUP($B168,'I-LogEmaxOverpEC50'!$A:$AR,MATCH(BL$1,'I-LogEmaxOverpEC50'!$A$1:$AR$1,0),FALSE),"")</f>
        <v/>
      </c>
      <c r="BM168" s="136" t="str">
        <f>_xlfn.IFNA(VLOOKUP($B168,'I-LogEmaxOverpEC50'!$A:$AR,MATCH(BM$1,'I-LogEmaxOverpEC50'!$A$1:$AR$1,0),FALSE),"")</f>
        <v/>
      </c>
      <c r="BN168" s="136" t="str">
        <f>_xlfn.IFNA(VLOOKUP($B168,'I-LogEmaxOverpEC50'!$A:$AR,MATCH(BN$1,'I-LogEmaxOverpEC50'!$A$1:$AR$1,0),FALSE),"")</f>
        <v/>
      </c>
      <c r="BO168" s="136" t="str">
        <f>_xlfn.IFNA(VLOOKUP($B168,'I-LogEmaxOverpEC50'!$A:$AR,MATCH(BO$1,'I-LogEmaxOverpEC50'!$A$1:$AR$1,0),FALSE),"")</f>
        <v/>
      </c>
      <c r="BP168" s="136" t="str">
        <f>_xlfn.IFNA(VLOOKUP($B168,'I-LogEmaxOverpEC50'!$A:$AR,MATCH(BP$1,'I-LogEmaxOverpEC50'!$A$1:$AR$1,0),FALSE),"")</f>
        <v/>
      </c>
      <c r="BQ168" s="136" t="str">
        <f>_xlfn.IFNA(VLOOKUP($B168,'I-LogEmaxOverpEC50'!$A:$AR,MATCH(BQ$1,'I-LogEmaxOverpEC50'!$A$1:$AR$1,0),FALSE),"")</f>
        <v/>
      </c>
      <c r="BR168" s="136" t="str">
        <f>_xlfn.IFNA(VLOOKUP($B168,'I-LogEmaxOverpEC50'!$A:$AR,MATCH(BR$1,'I-LogEmaxOverpEC50'!$A$1:$AR$1,0),FALSE),"")</f>
        <v/>
      </c>
      <c r="BS168" s="136" t="str">
        <f>_xlfn.IFNA(VLOOKUP($B168,'I-LogEmaxOverpEC50'!$A:$AR,MATCH(BS$1,'I-LogEmaxOverpEC50'!$A$1:$AR$1,0),FALSE),"")</f>
        <v/>
      </c>
    </row>
    <row r="169" spans="1:88" x14ac:dyDescent="0.2">
      <c r="A169" s="146" cm="1">
        <f t="array" ref="A169">_xlfn.IFS(SUM(F169:R169)&gt;0,1,AB169&gt;0,2,TRUE,3)</f>
        <v>2</v>
      </c>
      <c r="B169" s="146" t="s">
        <v>1371</v>
      </c>
      <c r="D169" s="151" t="str">
        <f>_xlfn.XLOOKUP(B169,RecNamesAll!A:A,RecNamesAll!E:E)</f>
        <v>A</v>
      </c>
      <c r="E169" s="150" t="str">
        <f>_xlfn.XLOOKUP(B169,RecNamesAll!A:A,RecNamesAll!C:C)</f>
        <v>AT2</v>
      </c>
      <c r="F169" s="160" t="str">
        <f t="shared" si="40"/>
        <v/>
      </c>
      <c r="G169" s="159" t="str">
        <f t="shared" si="41"/>
        <v/>
      </c>
      <c r="H169" s="159" t="str">
        <f t="shared" si="42"/>
        <v/>
      </c>
      <c r="I169" s="159" t="str">
        <f t="shared" si="43"/>
        <v/>
      </c>
      <c r="J169" s="159" t="str">
        <f t="shared" si="44"/>
        <v/>
      </c>
      <c r="K169" s="159" t="str">
        <f t="shared" si="45"/>
        <v/>
      </c>
      <c r="L169" s="159" t="str">
        <f t="shared" si="46"/>
        <v/>
      </c>
      <c r="M169" s="159" t="str">
        <f t="shared" si="47"/>
        <v/>
      </c>
      <c r="N169" s="159" t="str">
        <f t="shared" si="48"/>
        <v/>
      </c>
      <c r="O169" s="159" t="str">
        <f t="shared" si="49"/>
        <v/>
      </c>
      <c r="P169" s="159" t="str">
        <f t="shared" si="50"/>
        <v/>
      </c>
      <c r="Q169" s="159" t="str">
        <f t="shared" si="51"/>
        <v/>
      </c>
      <c r="R169" s="159" t="str">
        <f t="shared" si="52"/>
        <v/>
      </c>
      <c r="U169" s="146" t="str">
        <f t="shared" si="53"/>
        <v>A</v>
      </c>
      <c r="V169" s="145" t="str">
        <f t="shared" si="54"/>
        <v>AT2</v>
      </c>
      <c r="W169" s="157">
        <f>VLOOKUP($B169,GtP!$A:$DD,MATCH("Gs_0-2",GtP!$A$1:$DD$1,0),FALSE)</f>
        <v>0</v>
      </c>
      <c r="X169" s="156">
        <f>VLOOKUP($B169,GtP!$A:$DD,MATCH("Gi/o_0-2",GtP!$A$1:$DD$1,0),FALSE)</f>
        <v>1</v>
      </c>
      <c r="Y169" s="156">
        <f>VLOOKUP($B169,GtP!$A:$DD,MATCH("Gq/11_0-2",GtP!$A$1:$DD$1,0),FALSE)</f>
        <v>0</v>
      </c>
      <c r="Z169" s="156">
        <f>VLOOKUP($B169,GtP!$A:$DD,MATCH("G12/13_0-2",GtP!$A$1:$DD$1,0),FALSE)</f>
        <v>0</v>
      </c>
      <c r="AA169" s="155"/>
      <c r="AB169" s="143">
        <f t="shared" si="55"/>
        <v>1</v>
      </c>
      <c r="AC169" s="315" t="str">
        <f t="shared" si="56"/>
        <v/>
      </c>
      <c r="AD169" s="349" t="str">
        <f t="shared" si="57"/>
        <v/>
      </c>
      <c r="AE169" s="349" t="str">
        <f t="shared" si="58"/>
        <v/>
      </c>
      <c r="AF169" s="311" t="str">
        <f t="shared" si="59"/>
        <v/>
      </c>
      <c r="AG169" s="141" t="str">
        <f>_xlfn.CONCAT(IF(AT169="","-","B"),IF(BG169="","-","I"),VLOOKUP($B169,GtP!$A:$BB,MATCH("Gs_0-1",GtP!$A$1:$BB$1,0),FALSE))</f>
        <v>---</v>
      </c>
      <c r="AH169" s="140" t="str">
        <f>_xlfn.CONCAT(IF(AU169="","-","B"),IF(BH169="","-","I"),VLOOKUP($B169,GtP!$A:$BB,MATCH("Gs_0-1",GtP!$A$1:$BB$1,0),FALSE))</f>
        <v>---</v>
      </c>
      <c r="AI169" s="140" t="str">
        <f>_xlfn.CONCAT(IF(AV169="","-","B"),IF(BI169="","-","I"),VLOOKUP($B169,GtP!$A:$BB,MATCH("Gi/o_0-1",GtP!$A$1:$BB$1,0),FALSE))</f>
        <v>--G</v>
      </c>
      <c r="AJ169" s="140" t="str">
        <f>_xlfn.CONCAT(IF(AW169="","-","B"),IF(BJ169="","-","I"),VLOOKUP($B169,GtP!$A:$BB,MATCH("Gi/o_0-1",GtP!$A$1:$BB$1,0),FALSE))</f>
        <v>--G</v>
      </c>
      <c r="AK169" s="140" t="str">
        <f>_xlfn.CONCAT(IF(AX169="","-","B"),IF(BK169="","-","I"),VLOOKUP($B169,GtP!$A:$BB,MATCH("Gi/o_0-1",GtP!$A$1:$BB$1,0),FALSE))</f>
        <v>--G</v>
      </c>
      <c r="AL169" s="140" t="str">
        <f>_xlfn.CONCAT(IF(AY169="","-","B"),IF(BL169="","-","I"),VLOOKUP($B169,GtP!$A:$BB,MATCH("Gi/o_0-1",GtP!$A$1:$BB$1,0),FALSE))</f>
        <v>--G</v>
      </c>
      <c r="AM169" s="140" t="str">
        <f>_xlfn.CONCAT(IF(AZ169="","-","B"),IF(BM169="","-","I"),VLOOKUP($B169,GtP!$A:$BB,MATCH("Gi/o_0-1",GtP!$A$1:$BB$1,0),FALSE))</f>
        <v>--G</v>
      </c>
      <c r="AN169" s="140" t="str">
        <f>_xlfn.CONCAT(IF(BA169="","-","B"),IF(BN169="","-","I"),VLOOKUP($B169,GtP!$A:$BB,MATCH("Gq/11_0-1",GtP!$A$1:$BB$1,0),FALSE))</f>
        <v>---</v>
      </c>
      <c r="AO169" s="140" t="str">
        <f>_xlfn.CONCAT(IF(BB169="","-","B"),IF(BO169="","-","I"),VLOOKUP($B169,GtP!$A:$BB,MATCH("Gq/11_0-1",GtP!$A$1:$BB$1,0),FALSE))</f>
        <v>---</v>
      </c>
      <c r="AP169" s="140" t="str">
        <f>_xlfn.CONCAT(IF(BC169="","-","B"),IF(BP169="","-","I"),VLOOKUP($B169,GtP!$A:$BB,MATCH("Gq/11_0-1",GtP!$A$1:$BB$1,0),FALSE))</f>
        <v>---</v>
      </c>
      <c r="AQ169" s="140" t="str">
        <f>_xlfn.CONCAT(IF(BD169="","-","B"),IF(BQ169="","-","I"),VLOOKUP($B169,GtP!$A:$BB,MATCH("Gq/11_0-1",GtP!$A$1:$BB$1,0),FALSE))</f>
        <v>---</v>
      </c>
      <c r="AR169" s="140" t="str">
        <f>_xlfn.CONCAT(IF(BE169="","-","B"),IF(BR169="","-","I"),VLOOKUP($B169,GtP!$A:$BB,MATCH("G12/13_0-1",GtP!$A$1:$BB$1,0),FALSE))</f>
        <v>---</v>
      </c>
      <c r="AS169" s="140" t="str">
        <f>_xlfn.CONCAT(IF(BF169="","-","B"),IF(BS169="","-","I"),VLOOKUP($B169,GtP!$A:$BB,MATCH("G12/13_0-1",GtP!$A$1:$BB$1,0),FALSE))</f>
        <v>---</v>
      </c>
      <c r="AT169" s="139" t="str">
        <f>_xlfn.IFNA(VLOOKUP($B169,'B-LogEmaxOverpEC50'!$A:$AL,MATCH(AT$1,'B-LogEmaxOverpEC50'!$A$1:$AL$1,0),FALSE),"")</f>
        <v/>
      </c>
      <c r="AU169" s="136" t="str">
        <f>_xlfn.IFNA(VLOOKUP($B169,'B-LogEmaxOverpEC50'!$A:$AL,MATCH(AU$1,'B-LogEmaxOverpEC50'!$A$1:$AL$1,0),FALSE),"")</f>
        <v/>
      </c>
      <c r="AV169" s="152" t="str">
        <f>_xlfn.IFNA(VLOOKUP($B169,'B-LogEmaxOverpEC50'!$A:$AL,MATCH(AV$1,'B-LogEmaxOverpEC50'!$A$1:$AL$1,0),FALSE),"")</f>
        <v/>
      </c>
      <c r="AW169" s="152" t="str">
        <f>_xlfn.IFNA(VLOOKUP($B169,'B-LogEmaxOverpEC50'!$A:$AL,MATCH(AW$1,'B-LogEmaxOverpEC50'!$A$1:$AL$1,0),FALSE),"")</f>
        <v/>
      </c>
      <c r="AX169" s="152" t="str">
        <f>_xlfn.IFNA(VLOOKUP($B169,'B-LogEmaxOverpEC50'!$A:$AL,MATCH(AX$1,'B-LogEmaxOverpEC50'!$A$1:$AL$1,0),FALSE),"")</f>
        <v/>
      </c>
      <c r="AY169" s="152" t="str">
        <f>_xlfn.IFNA(VLOOKUP($B169,'B-LogEmaxOverpEC50'!$A:$AL,MATCH(AY$1,'B-LogEmaxOverpEC50'!$A$1:$AL$1,0),FALSE),"")</f>
        <v/>
      </c>
      <c r="AZ169" s="152" t="str">
        <f>_xlfn.IFNA(VLOOKUP($B169,'B-LogEmaxOverpEC50'!$A:$AL,MATCH(AZ$1,'B-LogEmaxOverpEC50'!$A$1:$AL$1,0),FALSE),"")</f>
        <v/>
      </c>
      <c r="BA169" s="152" t="str">
        <f>_xlfn.IFNA(VLOOKUP($B169,'B-LogEmaxOverpEC50'!$A:$AL,MATCH(BA$1,'B-LogEmaxOverpEC50'!$A$1:$AL$1,0),FALSE),"")</f>
        <v/>
      </c>
      <c r="BB169" s="152" t="str">
        <f>_xlfn.IFNA(VLOOKUP($B169,'B-LogEmaxOverpEC50'!$A:$AL,MATCH(BB$1,'B-LogEmaxOverpEC50'!$A$1:$AL$1,0),FALSE),"")</f>
        <v/>
      </c>
      <c r="BC169" s="152" t="str">
        <f>_xlfn.IFNA(VLOOKUP($B169,'B-LogEmaxOverpEC50'!$A:$AL,MATCH(BC$1,'B-LogEmaxOverpEC50'!$A$1:$AL$1,0),FALSE),"")</f>
        <v/>
      </c>
      <c r="BD169" s="152" t="str">
        <f>_xlfn.IFNA(VLOOKUP($B169,'B-LogEmaxOverpEC50'!$A:$AL,MATCH(BD$1,'B-LogEmaxOverpEC50'!$A$1:$AL$1,0),FALSE),"")</f>
        <v/>
      </c>
      <c r="BE169" s="152" t="str">
        <f>_xlfn.IFNA(VLOOKUP($B169,'B-LogEmaxOverpEC50'!$A:$AL,MATCH(BE$1,'B-LogEmaxOverpEC50'!$A$1:$AL$1,0),FALSE),"")</f>
        <v/>
      </c>
      <c r="BF169" s="152" t="str">
        <f>_xlfn.IFNA(VLOOKUP($B169,'B-LogEmaxOverpEC50'!$A:$AL,MATCH(BF$1,'B-LogEmaxOverpEC50'!$A$1:$AL$1,0),FALSE),"")</f>
        <v/>
      </c>
      <c r="BG169" s="137" t="str">
        <f>_xlfn.IFNA(VLOOKUP($B169,'I-LogEmaxOverpEC50'!$A:$AR,MATCH(BG$1,'I-LogEmaxOverpEC50'!$A$1:$AR$1,0),FALSE),"")</f>
        <v/>
      </c>
      <c r="BH169" s="136" t="str">
        <f>_xlfn.IFNA(VLOOKUP($B169,'I-LogEmaxOverpEC50'!$A:$AR,MATCH(BH$1,'I-LogEmaxOverpEC50'!$A$1:$AR$1,0),FALSE),"")</f>
        <v/>
      </c>
      <c r="BI169" s="136" t="str">
        <f>_xlfn.IFNA(VLOOKUP($B169,'I-LogEmaxOverpEC50'!$A:$AR,MATCH(BI$1,'I-LogEmaxOverpEC50'!$A$1:$AR$1,0),FALSE),"")</f>
        <v/>
      </c>
      <c r="BJ169" s="136" t="str">
        <f>_xlfn.IFNA(VLOOKUP($B169,'I-LogEmaxOverpEC50'!$A:$AR,MATCH(BJ$1,'I-LogEmaxOverpEC50'!$A$1:$AR$1,0),FALSE),"")</f>
        <v/>
      </c>
      <c r="BK169" s="136" t="str">
        <f>_xlfn.IFNA(VLOOKUP($B169,'I-LogEmaxOverpEC50'!$A:$AR,MATCH(BK$1,'I-LogEmaxOverpEC50'!$A$1:$AR$1,0),FALSE),"")</f>
        <v/>
      </c>
      <c r="BL169" s="136" t="str">
        <f>_xlfn.IFNA(VLOOKUP($B169,'I-LogEmaxOverpEC50'!$A:$AR,MATCH(BL$1,'I-LogEmaxOverpEC50'!$A$1:$AR$1,0),FALSE),"")</f>
        <v/>
      </c>
      <c r="BM169" s="136" t="str">
        <f>_xlfn.IFNA(VLOOKUP($B169,'I-LogEmaxOverpEC50'!$A:$AR,MATCH(BM$1,'I-LogEmaxOverpEC50'!$A$1:$AR$1,0),FALSE),"")</f>
        <v/>
      </c>
      <c r="BN169" s="136" t="str">
        <f>_xlfn.IFNA(VLOOKUP($B169,'I-LogEmaxOverpEC50'!$A:$AR,MATCH(BN$1,'I-LogEmaxOverpEC50'!$A$1:$AR$1,0),FALSE),"")</f>
        <v/>
      </c>
      <c r="BO169" s="136" t="str">
        <f>_xlfn.IFNA(VLOOKUP($B169,'I-LogEmaxOverpEC50'!$A:$AR,MATCH(BO$1,'I-LogEmaxOverpEC50'!$A$1:$AR$1,0),FALSE),"")</f>
        <v/>
      </c>
      <c r="BP169" s="136" t="str">
        <f>_xlfn.IFNA(VLOOKUP($B169,'I-LogEmaxOverpEC50'!$A:$AR,MATCH(BP$1,'I-LogEmaxOverpEC50'!$A$1:$AR$1,0),FALSE),"")</f>
        <v/>
      </c>
      <c r="BQ169" s="136" t="str">
        <f>_xlfn.IFNA(VLOOKUP($B169,'I-LogEmaxOverpEC50'!$A:$AR,MATCH(BQ$1,'I-LogEmaxOverpEC50'!$A$1:$AR$1,0),FALSE),"")</f>
        <v/>
      </c>
      <c r="BR169" s="136" t="str">
        <f>_xlfn.IFNA(VLOOKUP($B169,'I-LogEmaxOverpEC50'!$A:$AR,MATCH(BR$1,'I-LogEmaxOverpEC50'!$A$1:$AR$1,0),FALSE),"")</f>
        <v/>
      </c>
      <c r="BS169" s="136" t="str">
        <f>_xlfn.IFNA(VLOOKUP($B169,'I-LogEmaxOverpEC50'!$A:$AR,MATCH(BS$1,'I-LogEmaxOverpEC50'!$A$1:$AR$1,0),FALSE),"")</f>
        <v/>
      </c>
    </row>
    <row r="170" spans="1:88" x14ac:dyDescent="0.2">
      <c r="A170" s="146" cm="1">
        <f t="array" ref="A170">_xlfn.IFS(SUM(F170:R170)&gt;0,1,AB170&gt;0,2,TRUE,3)</f>
        <v>2</v>
      </c>
      <c r="B170" s="146" t="s">
        <v>2056</v>
      </c>
      <c r="D170" s="151" t="str">
        <f>_xlfn.XLOOKUP(B170,RecNamesAll!A:A,RecNamesAll!E:E)</f>
        <v>A</v>
      </c>
      <c r="E170" s="150" t="str">
        <f>_xlfn.XLOOKUP(B170,RecNamesAll!A:A,RecNamesAll!C:C)</f>
        <v>BB3</v>
      </c>
      <c r="F170" s="160" t="str">
        <f t="shared" si="40"/>
        <v/>
      </c>
      <c r="G170" s="159" t="str">
        <f t="shared" si="41"/>
        <v/>
      </c>
      <c r="H170" s="159" t="str">
        <f t="shared" si="42"/>
        <v/>
      </c>
      <c r="I170" s="159" t="str">
        <f t="shared" si="43"/>
        <v/>
      </c>
      <c r="J170" s="159" t="str">
        <f t="shared" si="44"/>
        <v/>
      </c>
      <c r="K170" s="159" t="str">
        <f t="shared" si="45"/>
        <v/>
      </c>
      <c r="L170" s="159" t="str">
        <f t="shared" si="46"/>
        <v/>
      </c>
      <c r="M170" s="159" t="str">
        <f t="shared" si="47"/>
        <v/>
      </c>
      <c r="N170" s="159" t="str">
        <f t="shared" si="48"/>
        <v/>
      </c>
      <c r="O170" s="159" t="str">
        <f t="shared" si="49"/>
        <v/>
      </c>
      <c r="P170" s="159" t="str">
        <f t="shared" si="50"/>
        <v/>
      </c>
      <c r="Q170" s="159" t="str">
        <f t="shared" si="51"/>
        <v/>
      </c>
      <c r="R170" s="159" t="str">
        <f t="shared" si="52"/>
        <v/>
      </c>
      <c r="U170" s="146" t="str">
        <f t="shared" si="53"/>
        <v>A</v>
      </c>
      <c r="V170" s="145" t="str">
        <f t="shared" si="54"/>
        <v>BB3</v>
      </c>
      <c r="W170" s="157">
        <f>VLOOKUP($B170,GtP!$A:$DD,MATCH("Gs_0-2",GtP!$A$1:$DD$1,0),FALSE)</f>
        <v>0</v>
      </c>
      <c r="X170" s="156">
        <f>VLOOKUP($B170,GtP!$A:$DD,MATCH("Gi/o_0-2",GtP!$A$1:$DD$1,0),FALSE)</f>
        <v>0</v>
      </c>
      <c r="Y170" s="156">
        <f>VLOOKUP($B170,GtP!$A:$DD,MATCH("Gq/11_0-2",GtP!$A$1:$DD$1,0),FALSE)</f>
        <v>1</v>
      </c>
      <c r="Z170" s="156">
        <f>VLOOKUP($B170,GtP!$A:$DD,MATCH("G12/13_0-2",GtP!$A$1:$DD$1,0),FALSE)</f>
        <v>0</v>
      </c>
      <c r="AA170" s="155"/>
      <c r="AB170" s="143">
        <f t="shared" si="55"/>
        <v>1</v>
      </c>
      <c r="AC170" s="315" t="str">
        <f t="shared" si="56"/>
        <v/>
      </c>
      <c r="AD170" s="349" t="str">
        <f t="shared" si="57"/>
        <v/>
      </c>
      <c r="AE170" s="349" t="str">
        <f t="shared" si="58"/>
        <v/>
      </c>
      <c r="AF170" s="311" t="str">
        <f t="shared" si="59"/>
        <v/>
      </c>
      <c r="AG170" s="141" t="str">
        <f>_xlfn.CONCAT(IF(AT170="","-","B"),IF(BG170="","-","I"),VLOOKUP($B170,GtP!$A:$BB,MATCH("Gs_0-1",GtP!$A$1:$BB$1,0),FALSE))</f>
        <v>---</v>
      </c>
      <c r="AH170" s="140" t="str">
        <f>_xlfn.CONCAT(IF(AU170="","-","B"),IF(BH170="","-","I"),VLOOKUP($B170,GtP!$A:$BB,MATCH("Gs_0-1",GtP!$A$1:$BB$1,0),FALSE))</f>
        <v>---</v>
      </c>
      <c r="AI170" s="140" t="str">
        <f>_xlfn.CONCAT(IF(AV170="","-","B"),IF(BI170="","-","I"),VLOOKUP($B170,GtP!$A:$BB,MATCH("Gi/o_0-1",GtP!$A$1:$BB$1,0),FALSE))</f>
        <v>---</v>
      </c>
      <c r="AJ170" s="140" t="str">
        <f>_xlfn.CONCAT(IF(AW170="","-","B"),IF(BJ170="","-","I"),VLOOKUP($B170,GtP!$A:$BB,MATCH("Gi/o_0-1",GtP!$A$1:$BB$1,0),FALSE))</f>
        <v>---</v>
      </c>
      <c r="AK170" s="140" t="str">
        <f>_xlfn.CONCAT(IF(AX170="","-","B"),IF(BK170="","-","I"),VLOOKUP($B170,GtP!$A:$BB,MATCH("Gi/o_0-1",GtP!$A$1:$BB$1,0),FALSE))</f>
        <v>---</v>
      </c>
      <c r="AL170" s="140" t="str">
        <f>_xlfn.CONCAT(IF(AY170="","-","B"),IF(BL170="","-","I"),VLOOKUP($B170,GtP!$A:$BB,MATCH("Gi/o_0-1",GtP!$A$1:$BB$1,0),FALSE))</f>
        <v>---</v>
      </c>
      <c r="AM170" s="140" t="str">
        <f>_xlfn.CONCAT(IF(AZ170="","-","B"),IF(BM170="","-","I"),VLOOKUP($B170,GtP!$A:$BB,MATCH("Gi/o_0-1",GtP!$A$1:$BB$1,0),FALSE))</f>
        <v>---</v>
      </c>
      <c r="AN170" s="140" t="str">
        <f>_xlfn.CONCAT(IF(BA170="","-","B"),IF(BN170="","-","I"),VLOOKUP($B170,GtP!$A:$BB,MATCH("Gq/11_0-1",GtP!$A$1:$BB$1,0),FALSE))</f>
        <v>--G</v>
      </c>
      <c r="AO170" s="140" t="str">
        <f>_xlfn.CONCAT(IF(BB170="","-","B"),IF(BO170="","-","I"),VLOOKUP($B170,GtP!$A:$BB,MATCH("Gq/11_0-1",GtP!$A$1:$BB$1,0),FALSE))</f>
        <v>--G</v>
      </c>
      <c r="AP170" s="140" t="str">
        <f>_xlfn.CONCAT(IF(BC170="","-","B"),IF(BP170="","-","I"),VLOOKUP($B170,GtP!$A:$BB,MATCH("Gq/11_0-1",GtP!$A$1:$BB$1,0),FALSE))</f>
        <v>--G</v>
      </c>
      <c r="AQ170" s="140" t="str">
        <f>_xlfn.CONCAT(IF(BD170="","-","B"),IF(BQ170="","-","I"),VLOOKUP($B170,GtP!$A:$BB,MATCH("Gq/11_0-1",GtP!$A$1:$BB$1,0),FALSE))</f>
        <v>--G</v>
      </c>
      <c r="AR170" s="140" t="str">
        <f>_xlfn.CONCAT(IF(BE170="","-","B"),IF(BR170="","-","I"),VLOOKUP($B170,GtP!$A:$BB,MATCH("G12/13_0-1",GtP!$A$1:$BB$1,0),FALSE))</f>
        <v>---</v>
      </c>
      <c r="AS170" s="140" t="str">
        <f>_xlfn.CONCAT(IF(BF170="","-","B"),IF(BS170="","-","I"),VLOOKUP($B170,GtP!$A:$BB,MATCH("G12/13_0-1",GtP!$A$1:$BB$1,0),FALSE))</f>
        <v>---</v>
      </c>
      <c r="AT170" s="139" t="str">
        <f>_xlfn.IFNA(VLOOKUP($B170,'B-LogEmaxOverpEC50'!$A:$AL,MATCH(AT$1,'B-LogEmaxOverpEC50'!$A$1:$AL$1,0),FALSE),"")</f>
        <v/>
      </c>
      <c r="AU170" s="136" t="str">
        <f>_xlfn.IFNA(VLOOKUP($B170,'B-LogEmaxOverpEC50'!$A:$AL,MATCH(AU$1,'B-LogEmaxOverpEC50'!$A$1:$AL$1,0),FALSE),"")</f>
        <v/>
      </c>
      <c r="AV170" s="152" t="str">
        <f>_xlfn.IFNA(VLOOKUP($B170,'B-LogEmaxOverpEC50'!$A:$AL,MATCH(AV$1,'B-LogEmaxOverpEC50'!$A$1:$AL$1,0),FALSE),"")</f>
        <v/>
      </c>
      <c r="AW170" s="152" t="str">
        <f>_xlfn.IFNA(VLOOKUP($B170,'B-LogEmaxOverpEC50'!$A:$AL,MATCH(AW$1,'B-LogEmaxOverpEC50'!$A$1:$AL$1,0),FALSE),"")</f>
        <v/>
      </c>
      <c r="AX170" s="152" t="str">
        <f>_xlfn.IFNA(VLOOKUP($B170,'B-LogEmaxOverpEC50'!$A:$AL,MATCH(AX$1,'B-LogEmaxOverpEC50'!$A$1:$AL$1,0),FALSE),"")</f>
        <v/>
      </c>
      <c r="AY170" s="152" t="str">
        <f>_xlfn.IFNA(VLOOKUP($B170,'B-LogEmaxOverpEC50'!$A:$AL,MATCH(AY$1,'B-LogEmaxOverpEC50'!$A$1:$AL$1,0),FALSE),"")</f>
        <v/>
      </c>
      <c r="AZ170" s="152" t="str">
        <f>_xlfn.IFNA(VLOOKUP($B170,'B-LogEmaxOverpEC50'!$A:$AL,MATCH(AZ$1,'B-LogEmaxOverpEC50'!$A$1:$AL$1,0),FALSE),"")</f>
        <v/>
      </c>
      <c r="BA170" s="152" t="str">
        <f>_xlfn.IFNA(VLOOKUP($B170,'B-LogEmaxOverpEC50'!$A:$AL,MATCH(BA$1,'B-LogEmaxOverpEC50'!$A$1:$AL$1,0),FALSE),"")</f>
        <v/>
      </c>
      <c r="BB170" s="152" t="str">
        <f>_xlfn.IFNA(VLOOKUP($B170,'B-LogEmaxOverpEC50'!$A:$AL,MATCH(BB$1,'B-LogEmaxOverpEC50'!$A$1:$AL$1,0),FALSE),"")</f>
        <v/>
      </c>
      <c r="BC170" s="152" t="str">
        <f>_xlfn.IFNA(VLOOKUP($B170,'B-LogEmaxOverpEC50'!$A:$AL,MATCH(BC$1,'B-LogEmaxOverpEC50'!$A$1:$AL$1,0),FALSE),"")</f>
        <v/>
      </c>
      <c r="BD170" s="152" t="str">
        <f>_xlfn.IFNA(VLOOKUP($B170,'B-LogEmaxOverpEC50'!$A:$AL,MATCH(BD$1,'B-LogEmaxOverpEC50'!$A$1:$AL$1,0),FALSE),"")</f>
        <v/>
      </c>
      <c r="BE170" s="152" t="str">
        <f>_xlfn.IFNA(VLOOKUP($B170,'B-LogEmaxOverpEC50'!$A:$AL,MATCH(BE$1,'B-LogEmaxOverpEC50'!$A$1:$AL$1,0),FALSE),"")</f>
        <v/>
      </c>
      <c r="BF170" s="152" t="str">
        <f>_xlfn.IFNA(VLOOKUP($B170,'B-LogEmaxOverpEC50'!$A:$AL,MATCH(BF$1,'B-LogEmaxOverpEC50'!$A$1:$AL$1,0),FALSE),"")</f>
        <v/>
      </c>
      <c r="BG170" s="137" t="str">
        <f>_xlfn.IFNA(VLOOKUP($B170,'I-LogEmaxOverpEC50'!$A:$AR,MATCH(BG$1,'I-LogEmaxOverpEC50'!$A$1:$AR$1,0),FALSE),"")</f>
        <v/>
      </c>
      <c r="BH170" s="136" t="str">
        <f>_xlfn.IFNA(VLOOKUP($B170,'I-LogEmaxOverpEC50'!$A:$AR,MATCH(BH$1,'I-LogEmaxOverpEC50'!$A$1:$AR$1,0),FALSE),"")</f>
        <v/>
      </c>
      <c r="BI170" s="136" t="str">
        <f>_xlfn.IFNA(VLOOKUP($B170,'I-LogEmaxOverpEC50'!$A:$AR,MATCH(BI$1,'I-LogEmaxOverpEC50'!$A$1:$AR$1,0),FALSE),"")</f>
        <v/>
      </c>
      <c r="BJ170" s="136" t="str">
        <f>_xlfn.IFNA(VLOOKUP($B170,'I-LogEmaxOverpEC50'!$A:$AR,MATCH(BJ$1,'I-LogEmaxOverpEC50'!$A$1:$AR$1,0),FALSE),"")</f>
        <v/>
      </c>
      <c r="BK170" s="136" t="str">
        <f>_xlfn.IFNA(VLOOKUP($B170,'I-LogEmaxOverpEC50'!$A:$AR,MATCH(BK$1,'I-LogEmaxOverpEC50'!$A$1:$AR$1,0),FALSE),"")</f>
        <v/>
      </c>
      <c r="BL170" s="136" t="str">
        <f>_xlfn.IFNA(VLOOKUP($B170,'I-LogEmaxOverpEC50'!$A:$AR,MATCH(BL$1,'I-LogEmaxOverpEC50'!$A$1:$AR$1,0),FALSE),"")</f>
        <v/>
      </c>
      <c r="BM170" s="136" t="str">
        <f>_xlfn.IFNA(VLOOKUP($B170,'I-LogEmaxOverpEC50'!$A:$AR,MATCH(BM$1,'I-LogEmaxOverpEC50'!$A$1:$AR$1,0),FALSE),"")</f>
        <v/>
      </c>
      <c r="BN170" s="136" t="str">
        <f>_xlfn.IFNA(VLOOKUP($B170,'I-LogEmaxOverpEC50'!$A:$AR,MATCH(BN$1,'I-LogEmaxOverpEC50'!$A$1:$AR$1,0),FALSE),"")</f>
        <v/>
      </c>
      <c r="BO170" s="136" t="str">
        <f>_xlfn.IFNA(VLOOKUP($B170,'I-LogEmaxOverpEC50'!$A:$AR,MATCH(BO$1,'I-LogEmaxOverpEC50'!$A$1:$AR$1,0),FALSE),"")</f>
        <v/>
      </c>
      <c r="BP170" s="136" t="str">
        <f>_xlfn.IFNA(VLOOKUP($B170,'I-LogEmaxOverpEC50'!$A:$AR,MATCH(BP$1,'I-LogEmaxOverpEC50'!$A$1:$AR$1,0),FALSE),"")</f>
        <v/>
      </c>
      <c r="BQ170" s="136" t="str">
        <f>_xlfn.IFNA(VLOOKUP($B170,'I-LogEmaxOverpEC50'!$A:$AR,MATCH(BQ$1,'I-LogEmaxOverpEC50'!$A$1:$AR$1,0),FALSE),"")</f>
        <v/>
      </c>
      <c r="BR170" s="136" t="str">
        <f>_xlfn.IFNA(VLOOKUP($B170,'I-LogEmaxOverpEC50'!$A:$AR,MATCH(BR$1,'I-LogEmaxOverpEC50'!$A$1:$AR$1,0),FALSE),"")</f>
        <v/>
      </c>
      <c r="BS170" s="136" t="str">
        <f>_xlfn.IFNA(VLOOKUP($B170,'I-LogEmaxOverpEC50'!$A:$AR,MATCH(BS$1,'I-LogEmaxOverpEC50'!$A$1:$AR$1,0),FALSE),"")</f>
        <v/>
      </c>
    </row>
    <row r="171" spans="1:88" x14ac:dyDescent="0.2">
      <c r="A171" s="146" cm="1">
        <f t="array" ref="A171">_xlfn.IFS(SUM(F171:R171)&gt;0,1,AB171&gt;0,2,TRUE,3)</f>
        <v>2</v>
      </c>
      <c r="B171" s="146" t="s">
        <v>1323</v>
      </c>
      <c r="D171" s="151" t="str">
        <f>_xlfn.XLOOKUP(B171,RecNamesAll!A:A,RecNamesAll!E:E)</f>
        <v>A</v>
      </c>
      <c r="E171" s="150" t="str">
        <f>_xlfn.XLOOKUP(B171,RecNamesAll!A:A,RecNamesAll!C:C)</f>
        <v>CCR1</v>
      </c>
      <c r="F171" s="160" t="str">
        <f t="shared" si="40"/>
        <v/>
      </c>
      <c r="G171" s="159" t="str">
        <f t="shared" si="41"/>
        <v/>
      </c>
      <c r="H171" s="159" t="str">
        <f t="shared" si="42"/>
        <v/>
      </c>
      <c r="I171" s="159" t="str">
        <f t="shared" si="43"/>
        <v/>
      </c>
      <c r="J171" s="159" t="str">
        <f t="shared" si="44"/>
        <v/>
      </c>
      <c r="K171" s="159" t="str">
        <f t="shared" si="45"/>
        <v/>
      </c>
      <c r="L171" s="159" t="str">
        <f t="shared" si="46"/>
        <v/>
      </c>
      <c r="M171" s="159" t="str">
        <f t="shared" si="47"/>
        <v/>
      </c>
      <c r="N171" s="159" t="str">
        <f t="shared" si="48"/>
        <v/>
      </c>
      <c r="O171" s="159" t="str">
        <f t="shared" si="49"/>
        <v/>
      </c>
      <c r="P171" s="159" t="str">
        <f t="shared" si="50"/>
        <v/>
      </c>
      <c r="Q171" s="159" t="str">
        <f t="shared" si="51"/>
        <v/>
      </c>
      <c r="R171" s="159" t="str">
        <f t="shared" si="52"/>
        <v/>
      </c>
      <c r="U171" s="146" t="str">
        <f t="shared" si="53"/>
        <v>A</v>
      </c>
      <c r="V171" s="145" t="str">
        <f t="shared" si="54"/>
        <v>CCR1</v>
      </c>
      <c r="W171" s="157">
        <f>VLOOKUP($B171,GtP!$A:$DD,MATCH("Gs_0-2",GtP!$A$1:$DD$1,0),FALSE)</f>
        <v>0</v>
      </c>
      <c r="X171" s="156">
        <f>VLOOKUP($B171,GtP!$A:$DD,MATCH("Gi/o_0-2",GtP!$A$1:$DD$1,0),FALSE)</f>
        <v>1</v>
      </c>
      <c r="Y171" s="156">
        <f>VLOOKUP($B171,GtP!$A:$DD,MATCH("Gq/11_0-2",GtP!$A$1:$DD$1,0),FALSE)</f>
        <v>0</v>
      </c>
      <c r="Z171" s="156">
        <f>VLOOKUP($B171,GtP!$A:$DD,MATCH("G12/13_0-2",GtP!$A$1:$DD$1,0),FALSE)</f>
        <v>0</v>
      </c>
      <c r="AA171" s="155"/>
      <c r="AB171" s="143">
        <f t="shared" si="55"/>
        <v>1</v>
      </c>
      <c r="AC171" s="315" t="str">
        <f t="shared" si="56"/>
        <v/>
      </c>
      <c r="AD171" s="349" t="str">
        <f t="shared" si="57"/>
        <v/>
      </c>
      <c r="AE171" s="349" t="str">
        <f t="shared" si="58"/>
        <v/>
      </c>
      <c r="AF171" s="311" t="str">
        <f t="shared" si="59"/>
        <v/>
      </c>
      <c r="AG171" s="141" t="str">
        <f>_xlfn.CONCAT(IF(AT171="","-","B"),IF(BG171="","-","I"),VLOOKUP($B171,GtP!$A:$BB,MATCH("Gs_0-1",GtP!$A$1:$BB$1,0),FALSE))</f>
        <v>---</v>
      </c>
      <c r="AH171" s="140" t="str">
        <f>_xlfn.CONCAT(IF(AU171="","-","B"),IF(BH171="","-","I"),VLOOKUP($B171,GtP!$A:$BB,MATCH("Gs_0-1",GtP!$A$1:$BB$1,0),FALSE))</f>
        <v>---</v>
      </c>
      <c r="AI171" s="140" t="str">
        <f>_xlfn.CONCAT(IF(AV171="","-","B"),IF(BI171="","-","I"),VLOOKUP($B171,GtP!$A:$BB,MATCH("Gi/o_0-1",GtP!$A$1:$BB$1,0),FALSE))</f>
        <v>--G</v>
      </c>
      <c r="AJ171" s="140" t="str">
        <f>_xlfn.CONCAT(IF(AW171="","-","B"),IF(BJ171="","-","I"),VLOOKUP($B171,GtP!$A:$BB,MATCH("Gi/o_0-1",GtP!$A$1:$BB$1,0),FALSE))</f>
        <v>--G</v>
      </c>
      <c r="AK171" s="140" t="str">
        <f>_xlfn.CONCAT(IF(AX171="","-","B"),IF(BK171="","-","I"),VLOOKUP($B171,GtP!$A:$BB,MATCH("Gi/o_0-1",GtP!$A$1:$BB$1,0),FALSE))</f>
        <v>--G</v>
      </c>
      <c r="AL171" s="140" t="str">
        <f>_xlfn.CONCAT(IF(AY171="","-","B"),IF(BL171="","-","I"),VLOOKUP($B171,GtP!$A:$BB,MATCH("Gi/o_0-1",GtP!$A$1:$BB$1,0),FALSE))</f>
        <v>--G</v>
      </c>
      <c r="AM171" s="140" t="str">
        <f>_xlfn.CONCAT(IF(AZ171="","-","B"),IF(BM171="","-","I"),VLOOKUP($B171,GtP!$A:$BB,MATCH("Gi/o_0-1",GtP!$A$1:$BB$1,0),FALSE))</f>
        <v>--G</v>
      </c>
      <c r="AN171" s="140" t="str">
        <f>_xlfn.CONCAT(IF(BA171="","-","B"),IF(BN171="","-","I"),VLOOKUP($B171,GtP!$A:$BB,MATCH("Gq/11_0-1",GtP!$A$1:$BB$1,0),FALSE))</f>
        <v>---</v>
      </c>
      <c r="AO171" s="140" t="str">
        <f>_xlfn.CONCAT(IF(BB171="","-","B"),IF(BO171="","-","I"),VLOOKUP($B171,GtP!$A:$BB,MATCH("Gq/11_0-1",GtP!$A$1:$BB$1,0),FALSE))</f>
        <v>---</v>
      </c>
      <c r="AP171" s="140" t="str">
        <f>_xlfn.CONCAT(IF(BC171="","-","B"),IF(BP171="","-","I"),VLOOKUP($B171,GtP!$A:$BB,MATCH("Gq/11_0-1",GtP!$A$1:$BB$1,0),FALSE))</f>
        <v>---</v>
      </c>
      <c r="AQ171" s="140" t="str">
        <f>_xlfn.CONCAT(IF(BD171="","-","B"),IF(BQ171="","-","I"),VLOOKUP($B171,GtP!$A:$BB,MATCH("Gq/11_0-1",GtP!$A$1:$BB$1,0),FALSE))</f>
        <v>---</v>
      </c>
      <c r="AR171" s="140" t="str">
        <f>_xlfn.CONCAT(IF(BE171="","-","B"),IF(BR171="","-","I"),VLOOKUP($B171,GtP!$A:$BB,MATCH("G12/13_0-1",GtP!$A$1:$BB$1,0),FALSE))</f>
        <v>---</v>
      </c>
      <c r="AS171" s="140" t="str">
        <f>_xlfn.CONCAT(IF(BF171="","-","B"),IF(BS171="","-","I"),VLOOKUP($B171,GtP!$A:$BB,MATCH("G12/13_0-1",GtP!$A$1:$BB$1,0),FALSE))</f>
        <v>---</v>
      </c>
      <c r="AT171" s="139" t="str">
        <f>_xlfn.IFNA(VLOOKUP($B171,'B-LogEmaxOverpEC50'!$A:$AL,MATCH(AT$1,'B-LogEmaxOverpEC50'!$A$1:$AL$1,0),FALSE),"")</f>
        <v/>
      </c>
      <c r="AU171" s="136" t="str">
        <f>_xlfn.IFNA(VLOOKUP($B171,'B-LogEmaxOverpEC50'!$A:$AL,MATCH(AU$1,'B-LogEmaxOverpEC50'!$A$1:$AL$1,0),FALSE),"")</f>
        <v/>
      </c>
      <c r="AV171" s="152" t="str">
        <f>_xlfn.IFNA(VLOOKUP($B171,'B-LogEmaxOverpEC50'!$A:$AL,MATCH(AV$1,'B-LogEmaxOverpEC50'!$A$1:$AL$1,0),FALSE),"")</f>
        <v/>
      </c>
      <c r="AW171" s="152" t="str">
        <f>_xlfn.IFNA(VLOOKUP($B171,'B-LogEmaxOverpEC50'!$A:$AL,MATCH(AW$1,'B-LogEmaxOverpEC50'!$A$1:$AL$1,0),FALSE),"")</f>
        <v/>
      </c>
      <c r="AX171" s="152" t="str">
        <f>_xlfn.IFNA(VLOOKUP($B171,'B-LogEmaxOverpEC50'!$A:$AL,MATCH(AX$1,'B-LogEmaxOverpEC50'!$A$1:$AL$1,0),FALSE),"")</f>
        <v/>
      </c>
      <c r="AY171" s="152" t="str">
        <f>_xlfn.IFNA(VLOOKUP($B171,'B-LogEmaxOverpEC50'!$A:$AL,MATCH(AY$1,'B-LogEmaxOverpEC50'!$A$1:$AL$1,0),FALSE),"")</f>
        <v/>
      </c>
      <c r="AZ171" s="152" t="str">
        <f>_xlfn.IFNA(VLOOKUP($B171,'B-LogEmaxOverpEC50'!$A:$AL,MATCH(AZ$1,'B-LogEmaxOverpEC50'!$A$1:$AL$1,0),FALSE),"")</f>
        <v/>
      </c>
      <c r="BA171" s="152" t="str">
        <f>_xlfn.IFNA(VLOOKUP($B171,'B-LogEmaxOverpEC50'!$A:$AL,MATCH(BA$1,'B-LogEmaxOverpEC50'!$A$1:$AL$1,0),FALSE),"")</f>
        <v/>
      </c>
      <c r="BB171" s="152" t="str">
        <f>_xlfn.IFNA(VLOOKUP($B171,'B-LogEmaxOverpEC50'!$A:$AL,MATCH(BB$1,'B-LogEmaxOverpEC50'!$A$1:$AL$1,0),FALSE),"")</f>
        <v/>
      </c>
      <c r="BC171" s="152" t="str">
        <f>_xlfn.IFNA(VLOOKUP($B171,'B-LogEmaxOverpEC50'!$A:$AL,MATCH(BC$1,'B-LogEmaxOverpEC50'!$A$1:$AL$1,0),FALSE),"")</f>
        <v/>
      </c>
      <c r="BD171" s="152" t="str">
        <f>_xlfn.IFNA(VLOOKUP($B171,'B-LogEmaxOverpEC50'!$A:$AL,MATCH(BD$1,'B-LogEmaxOverpEC50'!$A$1:$AL$1,0),FALSE),"")</f>
        <v/>
      </c>
      <c r="BE171" s="152" t="str">
        <f>_xlfn.IFNA(VLOOKUP($B171,'B-LogEmaxOverpEC50'!$A:$AL,MATCH(BE$1,'B-LogEmaxOverpEC50'!$A$1:$AL$1,0),FALSE),"")</f>
        <v/>
      </c>
      <c r="BF171" s="152" t="str">
        <f>_xlfn.IFNA(VLOOKUP($B171,'B-LogEmaxOverpEC50'!$A:$AL,MATCH(BF$1,'B-LogEmaxOverpEC50'!$A$1:$AL$1,0),FALSE),"")</f>
        <v/>
      </c>
      <c r="BG171" s="137" t="str">
        <f>_xlfn.IFNA(VLOOKUP($B171,'I-LogEmaxOverpEC50'!$A:$AR,MATCH(BG$1,'I-LogEmaxOverpEC50'!$A$1:$AR$1,0),FALSE),"")</f>
        <v/>
      </c>
      <c r="BH171" s="136" t="str">
        <f>_xlfn.IFNA(VLOOKUP($B171,'I-LogEmaxOverpEC50'!$A:$AR,MATCH(BH$1,'I-LogEmaxOverpEC50'!$A$1:$AR$1,0),FALSE),"")</f>
        <v/>
      </c>
      <c r="BI171" s="136" t="str">
        <f>_xlfn.IFNA(VLOOKUP($B171,'I-LogEmaxOverpEC50'!$A:$AR,MATCH(BI$1,'I-LogEmaxOverpEC50'!$A$1:$AR$1,0),FALSE),"")</f>
        <v/>
      </c>
      <c r="BJ171" s="136" t="str">
        <f>_xlfn.IFNA(VLOOKUP($B171,'I-LogEmaxOverpEC50'!$A:$AR,MATCH(BJ$1,'I-LogEmaxOverpEC50'!$A$1:$AR$1,0),FALSE),"")</f>
        <v/>
      </c>
      <c r="BK171" s="136" t="str">
        <f>_xlfn.IFNA(VLOOKUP($B171,'I-LogEmaxOverpEC50'!$A:$AR,MATCH(BK$1,'I-LogEmaxOverpEC50'!$A$1:$AR$1,0),FALSE),"")</f>
        <v/>
      </c>
      <c r="BL171" s="136" t="str">
        <f>_xlfn.IFNA(VLOOKUP($B171,'I-LogEmaxOverpEC50'!$A:$AR,MATCH(BL$1,'I-LogEmaxOverpEC50'!$A$1:$AR$1,0),FALSE),"")</f>
        <v/>
      </c>
      <c r="BM171" s="136" t="str">
        <f>_xlfn.IFNA(VLOOKUP($B171,'I-LogEmaxOverpEC50'!$A:$AR,MATCH(BM$1,'I-LogEmaxOverpEC50'!$A$1:$AR$1,0),FALSE),"")</f>
        <v/>
      </c>
      <c r="BN171" s="136" t="str">
        <f>_xlfn.IFNA(VLOOKUP($B171,'I-LogEmaxOverpEC50'!$A:$AR,MATCH(BN$1,'I-LogEmaxOverpEC50'!$A$1:$AR$1,0),FALSE),"")</f>
        <v/>
      </c>
      <c r="BO171" s="136" t="str">
        <f>_xlfn.IFNA(VLOOKUP($B171,'I-LogEmaxOverpEC50'!$A:$AR,MATCH(BO$1,'I-LogEmaxOverpEC50'!$A$1:$AR$1,0),FALSE),"")</f>
        <v/>
      </c>
      <c r="BP171" s="136" t="str">
        <f>_xlfn.IFNA(VLOOKUP($B171,'I-LogEmaxOverpEC50'!$A:$AR,MATCH(BP$1,'I-LogEmaxOverpEC50'!$A$1:$AR$1,0),FALSE),"")</f>
        <v/>
      </c>
      <c r="BQ171" s="136" t="str">
        <f>_xlfn.IFNA(VLOOKUP($B171,'I-LogEmaxOverpEC50'!$A:$AR,MATCH(BQ$1,'I-LogEmaxOverpEC50'!$A$1:$AR$1,0),FALSE),"")</f>
        <v/>
      </c>
      <c r="BR171" s="136" t="str">
        <f>_xlfn.IFNA(VLOOKUP($B171,'I-LogEmaxOverpEC50'!$A:$AR,MATCH(BR$1,'I-LogEmaxOverpEC50'!$A$1:$AR$1,0),FALSE),"")</f>
        <v/>
      </c>
      <c r="BS171" s="136" t="str">
        <f>_xlfn.IFNA(VLOOKUP($B171,'I-LogEmaxOverpEC50'!$A:$AR,MATCH(BS$1,'I-LogEmaxOverpEC50'!$A$1:$AR$1,0),FALSE),"")</f>
        <v/>
      </c>
    </row>
    <row r="172" spans="1:88" x14ac:dyDescent="0.2">
      <c r="A172" s="146" cm="1">
        <f t="array" ref="A172">_xlfn.IFS(SUM(F172:R172)&gt;0,1,AB172&gt;0,2,TRUE,3)</f>
        <v>2</v>
      </c>
      <c r="B172" s="146" t="s">
        <v>1320</v>
      </c>
      <c r="D172" s="151" t="str">
        <f>_xlfn.XLOOKUP(B172,RecNamesAll!A:A,RecNamesAll!E:E)</f>
        <v>A</v>
      </c>
      <c r="E172" s="150" t="str">
        <f>_xlfn.XLOOKUP(B172,RecNamesAll!A:A,RecNamesAll!C:C)</f>
        <v>CCR10</v>
      </c>
      <c r="F172" s="160" t="str">
        <f t="shared" si="40"/>
        <v/>
      </c>
      <c r="G172" s="159" t="str">
        <f t="shared" si="41"/>
        <v/>
      </c>
      <c r="H172" s="159" t="str">
        <f t="shared" si="42"/>
        <v/>
      </c>
      <c r="I172" s="159" t="str">
        <f t="shared" si="43"/>
        <v/>
      </c>
      <c r="J172" s="159" t="str">
        <f t="shared" si="44"/>
        <v/>
      </c>
      <c r="K172" s="159" t="str">
        <f t="shared" si="45"/>
        <v/>
      </c>
      <c r="L172" s="159" t="str">
        <f t="shared" si="46"/>
        <v/>
      </c>
      <c r="M172" s="159" t="str">
        <f t="shared" si="47"/>
        <v/>
      </c>
      <c r="N172" s="159" t="str">
        <f t="shared" si="48"/>
        <v/>
      </c>
      <c r="O172" s="159" t="str">
        <f t="shared" si="49"/>
        <v/>
      </c>
      <c r="P172" s="159" t="str">
        <f t="shared" si="50"/>
        <v/>
      </c>
      <c r="Q172" s="159" t="str">
        <f t="shared" si="51"/>
        <v/>
      </c>
      <c r="R172" s="159" t="str">
        <f t="shared" si="52"/>
        <v/>
      </c>
      <c r="U172" s="146" t="str">
        <f t="shared" si="53"/>
        <v>A</v>
      </c>
      <c r="V172" s="145" t="str">
        <f t="shared" si="54"/>
        <v>CCR10</v>
      </c>
      <c r="W172" s="157">
        <f>VLOOKUP($B172,GtP!$A:$DD,MATCH("Gs_0-2",GtP!$A$1:$DD$1,0),FALSE)</f>
        <v>0</v>
      </c>
      <c r="X172" s="156">
        <f>VLOOKUP($B172,GtP!$A:$DD,MATCH("Gi/o_0-2",GtP!$A$1:$DD$1,0),FALSE)</f>
        <v>1</v>
      </c>
      <c r="Y172" s="156">
        <f>VLOOKUP($B172,GtP!$A:$DD,MATCH("Gq/11_0-2",GtP!$A$1:$DD$1,0),FALSE)</f>
        <v>0</v>
      </c>
      <c r="Z172" s="156">
        <f>VLOOKUP($B172,GtP!$A:$DD,MATCH("G12/13_0-2",GtP!$A$1:$DD$1,0),FALSE)</f>
        <v>0</v>
      </c>
      <c r="AA172" s="155"/>
      <c r="AB172" s="143">
        <f t="shared" si="55"/>
        <v>1</v>
      </c>
      <c r="AC172" s="315" t="str">
        <f t="shared" si="56"/>
        <v/>
      </c>
      <c r="AD172" s="349" t="str">
        <f t="shared" si="57"/>
        <v/>
      </c>
      <c r="AE172" s="349" t="str">
        <f t="shared" si="58"/>
        <v/>
      </c>
      <c r="AF172" s="311" t="str">
        <f t="shared" si="59"/>
        <v/>
      </c>
      <c r="AG172" s="141" t="str">
        <f>_xlfn.CONCAT(IF(AT172="","-","B"),IF(BG172="","-","I"),VLOOKUP($B172,GtP!$A:$BB,MATCH("Gs_0-1",GtP!$A$1:$BB$1,0),FALSE))</f>
        <v>---</v>
      </c>
      <c r="AH172" s="140" t="str">
        <f>_xlfn.CONCAT(IF(AU172="","-","B"),IF(BH172="","-","I"),VLOOKUP($B172,GtP!$A:$BB,MATCH("Gs_0-1",GtP!$A$1:$BB$1,0),FALSE))</f>
        <v>---</v>
      </c>
      <c r="AI172" s="140" t="str">
        <f>_xlfn.CONCAT(IF(AV172="","-","B"),IF(BI172="","-","I"),VLOOKUP($B172,GtP!$A:$BB,MATCH("Gi/o_0-1",GtP!$A$1:$BB$1,0),FALSE))</f>
        <v>--G</v>
      </c>
      <c r="AJ172" s="140" t="str">
        <f>_xlfn.CONCAT(IF(AW172="","-","B"),IF(BJ172="","-","I"),VLOOKUP($B172,GtP!$A:$BB,MATCH("Gi/o_0-1",GtP!$A$1:$BB$1,0),FALSE))</f>
        <v>--G</v>
      </c>
      <c r="AK172" s="140" t="str">
        <f>_xlfn.CONCAT(IF(AX172="","-","B"),IF(BK172="","-","I"),VLOOKUP($B172,GtP!$A:$BB,MATCH("Gi/o_0-1",GtP!$A$1:$BB$1,0),FALSE))</f>
        <v>--G</v>
      </c>
      <c r="AL172" s="140" t="str">
        <f>_xlfn.CONCAT(IF(AY172="","-","B"),IF(BL172="","-","I"),VLOOKUP($B172,GtP!$A:$BB,MATCH("Gi/o_0-1",GtP!$A$1:$BB$1,0),FALSE))</f>
        <v>--G</v>
      </c>
      <c r="AM172" s="140" t="str">
        <f>_xlfn.CONCAT(IF(AZ172="","-","B"),IF(BM172="","-","I"),VLOOKUP($B172,GtP!$A:$BB,MATCH("Gi/o_0-1",GtP!$A$1:$BB$1,0),FALSE))</f>
        <v>--G</v>
      </c>
      <c r="AN172" s="140" t="str">
        <f>_xlfn.CONCAT(IF(BA172="","-","B"),IF(BN172="","-","I"),VLOOKUP($B172,GtP!$A:$BB,MATCH("Gq/11_0-1",GtP!$A$1:$BB$1,0),FALSE))</f>
        <v>---</v>
      </c>
      <c r="AO172" s="140" t="str">
        <f>_xlfn.CONCAT(IF(BB172="","-","B"),IF(BO172="","-","I"),VLOOKUP($B172,GtP!$A:$BB,MATCH("Gq/11_0-1",GtP!$A$1:$BB$1,0),FALSE))</f>
        <v>---</v>
      </c>
      <c r="AP172" s="140" t="str">
        <f>_xlfn.CONCAT(IF(BC172="","-","B"),IF(BP172="","-","I"),VLOOKUP($B172,GtP!$A:$BB,MATCH("Gq/11_0-1",GtP!$A$1:$BB$1,0),FALSE))</f>
        <v>---</v>
      </c>
      <c r="AQ172" s="140" t="str">
        <f>_xlfn.CONCAT(IF(BD172="","-","B"),IF(BQ172="","-","I"),VLOOKUP($B172,GtP!$A:$BB,MATCH("Gq/11_0-1",GtP!$A$1:$BB$1,0),FALSE))</f>
        <v>---</v>
      </c>
      <c r="AR172" s="140" t="str">
        <f>_xlfn.CONCAT(IF(BE172="","-","B"),IF(BR172="","-","I"),VLOOKUP($B172,GtP!$A:$BB,MATCH("G12/13_0-1",GtP!$A$1:$BB$1,0),FALSE))</f>
        <v>---</v>
      </c>
      <c r="AS172" s="140" t="str">
        <f>_xlfn.CONCAT(IF(BF172="","-","B"),IF(BS172="","-","I"),VLOOKUP($B172,GtP!$A:$BB,MATCH("G12/13_0-1",GtP!$A$1:$BB$1,0),FALSE))</f>
        <v>---</v>
      </c>
      <c r="AT172" s="139" t="str">
        <f>_xlfn.IFNA(VLOOKUP($B172,'B-LogEmaxOverpEC50'!$A:$AL,MATCH(AT$1,'B-LogEmaxOverpEC50'!$A$1:$AL$1,0),FALSE),"")</f>
        <v/>
      </c>
      <c r="AU172" s="136" t="str">
        <f>_xlfn.IFNA(VLOOKUP($B172,'B-LogEmaxOverpEC50'!$A:$AL,MATCH(AU$1,'B-LogEmaxOverpEC50'!$A$1:$AL$1,0),FALSE),"")</f>
        <v/>
      </c>
      <c r="AV172" s="152" t="str">
        <f>_xlfn.IFNA(VLOOKUP($B172,'B-LogEmaxOverpEC50'!$A:$AL,MATCH(AV$1,'B-LogEmaxOverpEC50'!$A$1:$AL$1,0),FALSE),"")</f>
        <v/>
      </c>
      <c r="AW172" s="152" t="str">
        <f>_xlfn.IFNA(VLOOKUP($B172,'B-LogEmaxOverpEC50'!$A:$AL,MATCH(AW$1,'B-LogEmaxOverpEC50'!$A$1:$AL$1,0),FALSE),"")</f>
        <v/>
      </c>
      <c r="AX172" s="152" t="str">
        <f>_xlfn.IFNA(VLOOKUP($B172,'B-LogEmaxOverpEC50'!$A:$AL,MATCH(AX$1,'B-LogEmaxOverpEC50'!$A$1:$AL$1,0),FALSE),"")</f>
        <v/>
      </c>
      <c r="AY172" s="152" t="str">
        <f>_xlfn.IFNA(VLOOKUP($B172,'B-LogEmaxOverpEC50'!$A:$AL,MATCH(AY$1,'B-LogEmaxOverpEC50'!$A$1:$AL$1,0),FALSE),"")</f>
        <v/>
      </c>
      <c r="AZ172" s="152" t="str">
        <f>_xlfn.IFNA(VLOOKUP($B172,'B-LogEmaxOverpEC50'!$A:$AL,MATCH(AZ$1,'B-LogEmaxOverpEC50'!$A$1:$AL$1,0),FALSE),"")</f>
        <v/>
      </c>
      <c r="BA172" s="152" t="str">
        <f>_xlfn.IFNA(VLOOKUP($B172,'B-LogEmaxOverpEC50'!$A:$AL,MATCH(BA$1,'B-LogEmaxOverpEC50'!$A$1:$AL$1,0),FALSE),"")</f>
        <v/>
      </c>
      <c r="BB172" s="152" t="str">
        <f>_xlfn.IFNA(VLOOKUP($B172,'B-LogEmaxOverpEC50'!$A:$AL,MATCH(BB$1,'B-LogEmaxOverpEC50'!$A$1:$AL$1,0),FALSE),"")</f>
        <v/>
      </c>
      <c r="BC172" s="152" t="str">
        <f>_xlfn.IFNA(VLOOKUP($B172,'B-LogEmaxOverpEC50'!$A:$AL,MATCH(BC$1,'B-LogEmaxOverpEC50'!$A$1:$AL$1,0),FALSE),"")</f>
        <v/>
      </c>
      <c r="BD172" s="152" t="str">
        <f>_xlfn.IFNA(VLOOKUP($B172,'B-LogEmaxOverpEC50'!$A:$AL,MATCH(BD$1,'B-LogEmaxOverpEC50'!$A$1:$AL$1,0),FALSE),"")</f>
        <v/>
      </c>
      <c r="BE172" s="152" t="str">
        <f>_xlfn.IFNA(VLOOKUP($B172,'B-LogEmaxOverpEC50'!$A:$AL,MATCH(BE$1,'B-LogEmaxOverpEC50'!$A$1:$AL$1,0),FALSE),"")</f>
        <v/>
      </c>
      <c r="BF172" s="152" t="str">
        <f>_xlfn.IFNA(VLOOKUP($B172,'B-LogEmaxOverpEC50'!$A:$AL,MATCH(BF$1,'B-LogEmaxOverpEC50'!$A$1:$AL$1,0),FALSE),"")</f>
        <v/>
      </c>
      <c r="BG172" s="137" t="str">
        <f>_xlfn.IFNA(VLOOKUP($B172,'I-LogEmaxOverpEC50'!$A:$AR,MATCH(BG$1,'I-LogEmaxOverpEC50'!$A$1:$AR$1,0),FALSE),"")</f>
        <v/>
      </c>
      <c r="BH172" s="136" t="str">
        <f>_xlfn.IFNA(VLOOKUP($B172,'I-LogEmaxOverpEC50'!$A:$AR,MATCH(BH$1,'I-LogEmaxOverpEC50'!$A$1:$AR$1,0),FALSE),"")</f>
        <v/>
      </c>
      <c r="BI172" s="136" t="str">
        <f>_xlfn.IFNA(VLOOKUP($B172,'I-LogEmaxOverpEC50'!$A:$AR,MATCH(BI$1,'I-LogEmaxOverpEC50'!$A$1:$AR$1,0),FALSE),"")</f>
        <v/>
      </c>
      <c r="BJ172" s="136" t="str">
        <f>_xlfn.IFNA(VLOOKUP($B172,'I-LogEmaxOverpEC50'!$A:$AR,MATCH(BJ$1,'I-LogEmaxOverpEC50'!$A$1:$AR$1,0),FALSE),"")</f>
        <v/>
      </c>
      <c r="BK172" s="136" t="str">
        <f>_xlfn.IFNA(VLOOKUP($B172,'I-LogEmaxOverpEC50'!$A:$AR,MATCH(BK$1,'I-LogEmaxOverpEC50'!$A$1:$AR$1,0),FALSE),"")</f>
        <v/>
      </c>
      <c r="BL172" s="136" t="str">
        <f>_xlfn.IFNA(VLOOKUP($B172,'I-LogEmaxOverpEC50'!$A:$AR,MATCH(BL$1,'I-LogEmaxOverpEC50'!$A$1:$AR$1,0),FALSE),"")</f>
        <v/>
      </c>
      <c r="BM172" s="136" t="str">
        <f>_xlfn.IFNA(VLOOKUP($B172,'I-LogEmaxOverpEC50'!$A:$AR,MATCH(BM$1,'I-LogEmaxOverpEC50'!$A$1:$AR$1,0),FALSE),"")</f>
        <v/>
      </c>
      <c r="BN172" s="136" t="str">
        <f>_xlfn.IFNA(VLOOKUP($B172,'I-LogEmaxOverpEC50'!$A:$AR,MATCH(BN$1,'I-LogEmaxOverpEC50'!$A$1:$AR$1,0),FALSE),"")</f>
        <v/>
      </c>
      <c r="BO172" s="136" t="str">
        <f>_xlfn.IFNA(VLOOKUP($B172,'I-LogEmaxOverpEC50'!$A:$AR,MATCH(BO$1,'I-LogEmaxOverpEC50'!$A$1:$AR$1,0),FALSE),"")</f>
        <v/>
      </c>
      <c r="BP172" s="136" t="str">
        <f>_xlfn.IFNA(VLOOKUP($B172,'I-LogEmaxOverpEC50'!$A:$AR,MATCH(BP$1,'I-LogEmaxOverpEC50'!$A$1:$AR$1,0),FALSE),"")</f>
        <v/>
      </c>
      <c r="BQ172" s="136" t="str">
        <f>_xlfn.IFNA(VLOOKUP($B172,'I-LogEmaxOverpEC50'!$A:$AR,MATCH(BQ$1,'I-LogEmaxOverpEC50'!$A$1:$AR$1,0),FALSE),"")</f>
        <v/>
      </c>
      <c r="BR172" s="136" t="str">
        <f>_xlfn.IFNA(VLOOKUP($B172,'I-LogEmaxOverpEC50'!$A:$AR,MATCH(BR$1,'I-LogEmaxOverpEC50'!$A$1:$AR$1,0),FALSE),"")</f>
        <v/>
      </c>
      <c r="BS172" s="136" t="str">
        <f>_xlfn.IFNA(VLOOKUP($B172,'I-LogEmaxOverpEC50'!$A:$AR,MATCH(BS$1,'I-LogEmaxOverpEC50'!$A$1:$AR$1,0),FALSE),"")</f>
        <v/>
      </c>
      <c r="BT172" s="158"/>
      <c r="BU172" s="158"/>
      <c r="BV172" s="158"/>
      <c r="BW172" s="158"/>
      <c r="BX172" s="158"/>
      <c r="BY172" s="158"/>
      <c r="BZ172" s="158"/>
      <c r="CA172" s="158"/>
      <c r="CB172" s="158"/>
      <c r="CC172" s="158"/>
      <c r="CD172" s="158"/>
      <c r="CE172" s="158"/>
      <c r="CF172" s="158"/>
      <c r="CG172" s="158"/>
      <c r="CH172" s="158"/>
      <c r="CI172" s="158"/>
      <c r="CJ172" s="158"/>
    </row>
    <row r="173" spans="1:88" x14ac:dyDescent="0.2">
      <c r="A173" s="146" cm="1">
        <f t="array" ref="A173">_xlfn.IFS(SUM(F173:R173)&gt;0,1,AB173&gt;0,2,TRUE,3)</f>
        <v>2</v>
      </c>
      <c r="B173" s="146" t="s">
        <v>1317</v>
      </c>
      <c r="D173" s="151" t="str">
        <f>_xlfn.XLOOKUP(B173,RecNamesAll!A:A,RecNamesAll!E:E)</f>
        <v>A</v>
      </c>
      <c r="E173" s="150" t="str">
        <f>_xlfn.XLOOKUP(B173,RecNamesAll!A:A,RecNamesAll!C:C)</f>
        <v>CCR2</v>
      </c>
      <c r="F173" s="160" t="str">
        <f t="shared" si="40"/>
        <v/>
      </c>
      <c r="G173" s="159" t="str">
        <f t="shared" si="41"/>
        <v/>
      </c>
      <c r="H173" s="159" t="str">
        <f t="shared" si="42"/>
        <v/>
      </c>
      <c r="I173" s="159" t="str">
        <f t="shared" si="43"/>
        <v/>
      </c>
      <c r="J173" s="159" t="str">
        <f t="shared" si="44"/>
        <v/>
      </c>
      <c r="K173" s="159" t="str">
        <f t="shared" si="45"/>
        <v/>
      </c>
      <c r="L173" s="159" t="str">
        <f t="shared" si="46"/>
        <v/>
      </c>
      <c r="M173" s="159" t="str">
        <f t="shared" si="47"/>
        <v/>
      </c>
      <c r="N173" s="159" t="str">
        <f t="shared" si="48"/>
        <v/>
      </c>
      <c r="O173" s="159" t="str">
        <f t="shared" si="49"/>
        <v/>
      </c>
      <c r="P173" s="159" t="str">
        <f t="shared" si="50"/>
        <v/>
      </c>
      <c r="Q173" s="159" t="str">
        <f t="shared" si="51"/>
        <v/>
      </c>
      <c r="R173" s="159" t="str">
        <f t="shared" si="52"/>
        <v/>
      </c>
      <c r="U173" s="146" t="str">
        <f t="shared" si="53"/>
        <v>A</v>
      </c>
      <c r="V173" s="145" t="str">
        <f t="shared" si="54"/>
        <v>CCR2</v>
      </c>
      <c r="W173" s="157">
        <f>VLOOKUP($B173,GtP!$A:$DD,MATCH("Gs_0-2",GtP!$A$1:$DD$1,0),FALSE)</f>
        <v>0</v>
      </c>
      <c r="X173" s="156">
        <f>VLOOKUP($B173,GtP!$A:$DD,MATCH("Gi/o_0-2",GtP!$A$1:$DD$1,0),FALSE)</f>
        <v>1</v>
      </c>
      <c r="Y173" s="156">
        <f>VLOOKUP($B173,GtP!$A:$DD,MATCH("Gq/11_0-2",GtP!$A$1:$DD$1,0),FALSE)</f>
        <v>0</v>
      </c>
      <c r="Z173" s="156">
        <f>VLOOKUP($B173,GtP!$A:$DD,MATCH("G12/13_0-2",GtP!$A$1:$DD$1,0),FALSE)</f>
        <v>0</v>
      </c>
      <c r="AA173" s="155"/>
      <c r="AB173" s="143">
        <f t="shared" si="55"/>
        <v>1</v>
      </c>
      <c r="AC173" s="315" t="str">
        <f t="shared" si="56"/>
        <v/>
      </c>
      <c r="AD173" s="349" t="str">
        <f t="shared" si="57"/>
        <v/>
      </c>
      <c r="AE173" s="349" t="str">
        <f t="shared" si="58"/>
        <v/>
      </c>
      <c r="AF173" s="311" t="str">
        <f t="shared" si="59"/>
        <v/>
      </c>
      <c r="AG173" s="141" t="str">
        <f>_xlfn.CONCAT(IF(AT173="","-","B"),IF(BG173="","-","I"),VLOOKUP($B173,GtP!$A:$BB,MATCH("Gs_0-1",GtP!$A$1:$BB$1,0),FALSE))</f>
        <v>---</v>
      </c>
      <c r="AH173" s="140" t="str">
        <f>_xlfn.CONCAT(IF(AU173="","-","B"),IF(BH173="","-","I"),VLOOKUP($B173,GtP!$A:$BB,MATCH("Gs_0-1",GtP!$A$1:$BB$1,0),FALSE))</f>
        <v>---</v>
      </c>
      <c r="AI173" s="140" t="str">
        <f>_xlfn.CONCAT(IF(AV173="","-","B"),IF(BI173="","-","I"),VLOOKUP($B173,GtP!$A:$BB,MATCH("Gi/o_0-1",GtP!$A$1:$BB$1,0),FALSE))</f>
        <v>--G</v>
      </c>
      <c r="AJ173" s="140" t="str">
        <f>_xlfn.CONCAT(IF(AW173="","-","B"),IF(BJ173="","-","I"),VLOOKUP($B173,GtP!$A:$BB,MATCH("Gi/o_0-1",GtP!$A$1:$BB$1,0),FALSE))</f>
        <v>--G</v>
      </c>
      <c r="AK173" s="140" t="str">
        <f>_xlfn.CONCAT(IF(AX173="","-","B"),IF(BK173="","-","I"),VLOOKUP($B173,GtP!$A:$BB,MATCH("Gi/o_0-1",GtP!$A$1:$BB$1,0),FALSE))</f>
        <v>--G</v>
      </c>
      <c r="AL173" s="140" t="str">
        <f>_xlfn.CONCAT(IF(AY173="","-","B"),IF(BL173="","-","I"),VLOOKUP($B173,GtP!$A:$BB,MATCH("Gi/o_0-1",GtP!$A$1:$BB$1,0),FALSE))</f>
        <v>--G</v>
      </c>
      <c r="AM173" s="140" t="str">
        <f>_xlfn.CONCAT(IF(AZ173="","-","B"),IF(BM173="","-","I"),VLOOKUP($B173,GtP!$A:$BB,MATCH("Gi/o_0-1",GtP!$A$1:$BB$1,0),FALSE))</f>
        <v>--G</v>
      </c>
      <c r="AN173" s="140" t="str">
        <f>_xlfn.CONCAT(IF(BA173="","-","B"),IF(BN173="","-","I"),VLOOKUP($B173,GtP!$A:$BB,MATCH("Gq/11_0-1",GtP!$A$1:$BB$1,0),FALSE))</f>
        <v>---</v>
      </c>
      <c r="AO173" s="140" t="str">
        <f>_xlfn.CONCAT(IF(BB173="","-","B"),IF(BO173="","-","I"),VLOOKUP($B173,GtP!$A:$BB,MATCH("Gq/11_0-1",GtP!$A$1:$BB$1,0),FALSE))</f>
        <v>---</v>
      </c>
      <c r="AP173" s="140" t="str">
        <f>_xlfn.CONCAT(IF(BC173="","-","B"),IF(BP173="","-","I"),VLOOKUP($B173,GtP!$A:$BB,MATCH("Gq/11_0-1",GtP!$A$1:$BB$1,0),FALSE))</f>
        <v>---</v>
      </c>
      <c r="AQ173" s="140" t="str">
        <f>_xlfn.CONCAT(IF(BD173="","-","B"),IF(BQ173="","-","I"),VLOOKUP($B173,GtP!$A:$BB,MATCH("Gq/11_0-1",GtP!$A$1:$BB$1,0),FALSE))</f>
        <v>---</v>
      </c>
      <c r="AR173" s="140" t="str">
        <f>_xlfn.CONCAT(IF(BE173="","-","B"),IF(BR173="","-","I"),VLOOKUP($B173,GtP!$A:$BB,MATCH("G12/13_0-1",GtP!$A$1:$BB$1,0),FALSE))</f>
        <v>---</v>
      </c>
      <c r="AS173" s="140" t="str">
        <f>_xlfn.CONCAT(IF(BF173="","-","B"),IF(BS173="","-","I"),VLOOKUP($B173,GtP!$A:$BB,MATCH("G12/13_0-1",GtP!$A$1:$BB$1,0),FALSE))</f>
        <v>---</v>
      </c>
      <c r="AT173" s="139" t="str">
        <f>_xlfn.IFNA(VLOOKUP($B173,'B-LogEmaxOverpEC50'!$A:$AL,MATCH(AT$1,'B-LogEmaxOverpEC50'!$A$1:$AL$1,0),FALSE),"")</f>
        <v/>
      </c>
      <c r="AU173" s="136" t="str">
        <f>_xlfn.IFNA(VLOOKUP($B173,'B-LogEmaxOverpEC50'!$A:$AL,MATCH(AU$1,'B-LogEmaxOverpEC50'!$A$1:$AL$1,0),FALSE),"")</f>
        <v/>
      </c>
      <c r="AV173" s="152" t="str">
        <f>_xlfn.IFNA(VLOOKUP($B173,'B-LogEmaxOverpEC50'!$A:$AL,MATCH(AV$1,'B-LogEmaxOverpEC50'!$A$1:$AL$1,0),FALSE),"")</f>
        <v/>
      </c>
      <c r="AW173" s="152" t="str">
        <f>_xlfn.IFNA(VLOOKUP($B173,'B-LogEmaxOverpEC50'!$A:$AL,MATCH(AW$1,'B-LogEmaxOverpEC50'!$A$1:$AL$1,0),FALSE),"")</f>
        <v/>
      </c>
      <c r="AX173" s="152" t="str">
        <f>_xlfn.IFNA(VLOOKUP($B173,'B-LogEmaxOverpEC50'!$A:$AL,MATCH(AX$1,'B-LogEmaxOverpEC50'!$A$1:$AL$1,0),FALSE),"")</f>
        <v/>
      </c>
      <c r="AY173" s="152" t="str">
        <f>_xlfn.IFNA(VLOOKUP($B173,'B-LogEmaxOverpEC50'!$A:$AL,MATCH(AY$1,'B-LogEmaxOverpEC50'!$A$1:$AL$1,0),FALSE),"")</f>
        <v/>
      </c>
      <c r="AZ173" s="152" t="str">
        <f>_xlfn.IFNA(VLOOKUP($B173,'B-LogEmaxOverpEC50'!$A:$AL,MATCH(AZ$1,'B-LogEmaxOverpEC50'!$A$1:$AL$1,0),FALSE),"")</f>
        <v/>
      </c>
      <c r="BA173" s="152" t="str">
        <f>_xlfn.IFNA(VLOOKUP($B173,'B-LogEmaxOverpEC50'!$A:$AL,MATCH(BA$1,'B-LogEmaxOverpEC50'!$A$1:$AL$1,0),FALSE),"")</f>
        <v/>
      </c>
      <c r="BB173" s="152" t="str">
        <f>_xlfn.IFNA(VLOOKUP($B173,'B-LogEmaxOverpEC50'!$A:$AL,MATCH(BB$1,'B-LogEmaxOverpEC50'!$A$1:$AL$1,0),FALSE),"")</f>
        <v/>
      </c>
      <c r="BC173" s="152" t="str">
        <f>_xlfn.IFNA(VLOOKUP($B173,'B-LogEmaxOverpEC50'!$A:$AL,MATCH(BC$1,'B-LogEmaxOverpEC50'!$A$1:$AL$1,0),FALSE),"")</f>
        <v/>
      </c>
      <c r="BD173" s="152" t="str">
        <f>_xlfn.IFNA(VLOOKUP($B173,'B-LogEmaxOverpEC50'!$A:$AL,MATCH(BD$1,'B-LogEmaxOverpEC50'!$A$1:$AL$1,0),FALSE),"")</f>
        <v/>
      </c>
      <c r="BE173" s="152" t="str">
        <f>_xlfn.IFNA(VLOOKUP($B173,'B-LogEmaxOverpEC50'!$A:$AL,MATCH(BE$1,'B-LogEmaxOverpEC50'!$A$1:$AL$1,0),FALSE),"")</f>
        <v/>
      </c>
      <c r="BF173" s="152" t="str">
        <f>_xlfn.IFNA(VLOOKUP($B173,'B-LogEmaxOverpEC50'!$A:$AL,MATCH(BF$1,'B-LogEmaxOverpEC50'!$A$1:$AL$1,0),FALSE),"")</f>
        <v/>
      </c>
      <c r="BG173" s="137" t="str">
        <f>_xlfn.IFNA(VLOOKUP($B173,'I-LogEmaxOverpEC50'!$A:$AR,MATCH(BG$1,'I-LogEmaxOverpEC50'!$A$1:$AR$1,0),FALSE),"")</f>
        <v/>
      </c>
      <c r="BH173" s="136" t="str">
        <f>_xlfn.IFNA(VLOOKUP($B173,'I-LogEmaxOverpEC50'!$A:$AR,MATCH(BH$1,'I-LogEmaxOverpEC50'!$A$1:$AR$1,0),FALSE),"")</f>
        <v/>
      </c>
      <c r="BI173" s="136" t="str">
        <f>_xlfn.IFNA(VLOOKUP($B173,'I-LogEmaxOverpEC50'!$A:$AR,MATCH(BI$1,'I-LogEmaxOverpEC50'!$A$1:$AR$1,0),FALSE),"")</f>
        <v/>
      </c>
      <c r="BJ173" s="136" t="str">
        <f>_xlfn.IFNA(VLOOKUP($B173,'I-LogEmaxOverpEC50'!$A:$AR,MATCH(BJ$1,'I-LogEmaxOverpEC50'!$A$1:$AR$1,0),FALSE),"")</f>
        <v/>
      </c>
      <c r="BK173" s="136" t="str">
        <f>_xlfn.IFNA(VLOOKUP($B173,'I-LogEmaxOverpEC50'!$A:$AR,MATCH(BK$1,'I-LogEmaxOverpEC50'!$A$1:$AR$1,0),FALSE),"")</f>
        <v/>
      </c>
      <c r="BL173" s="136" t="str">
        <f>_xlfn.IFNA(VLOOKUP($B173,'I-LogEmaxOverpEC50'!$A:$AR,MATCH(BL$1,'I-LogEmaxOverpEC50'!$A$1:$AR$1,0),FALSE),"")</f>
        <v/>
      </c>
      <c r="BM173" s="136" t="str">
        <f>_xlfn.IFNA(VLOOKUP($B173,'I-LogEmaxOverpEC50'!$A:$AR,MATCH(BM$1,'I-LogEmaxOverpEC50'!$A$1:$AR$1,0),FALSE),"")</f>
        <v/>
      </c>
      <c r="BN173" s="136" t="str">
        <f>_xlfn.IFNA(VLOOKUP($B173,'I-LogEmaxOverpEC50'!$A:$AR,MATCH(BN$1,'I-LogEmaxOverpEC50'!$A$1:$AR$1,0),FALSE),"")</f>
        <v/>
      </c>
      <c r="BO173" s="136" t="str">
        <f>_xlfn.IFNA(VLOOKUP($B173,'I-LogEmaxOverpEC50'!$A:$AR,MATCH(BO$1,'I-LogEmaxOverpEC50'!$A$1:$AR$1,0),FALSE),"")</f>
        <v/>
      </c>
      <c r="BP173" s="136" t="str">
        <f>_xlfn.IFNA(VLOOKUP($B173,'I-LogEmaxOverpEC50'!$A:$AR,MATCH(BP$1,'I-LogEmaxOverpEC50'!$A$1:$AR$1,0),FALSE),"")</f>
        <v/>
      </c>
      <c r="BQ173" s="136" t="str">
        <f>_xlfn.IFNA(VLOOKUP($B173,'I-LogEmaxOverpEC50'!$A:$AR,MATCH(BQ$1,'I-LogEmaxOverpEC50'!$A$1:$AR$1,0),FALSE),"")</f>
        <v/>
      </c>
      <c r="BR173" s="136" t="str">
        <f>_xlfn.IFNA(VLOOKUP($B173,'I-LogEmaxOverpEC50'!$A:$AR,MATCH(BR$1,'I-LogEmaxOverpEC50'!$A$1:$AR$1,0),FALSE),"")</f>
        <v/>
      </c>
      <c r="BS173" s="136" t="str">
        <f>_xlfn.IFNA(VLOOKUP($B173,'I-LogEmaxOverpEC50'!$A:$AR,MATCH(BS$1,'I-LogEmaxOverpEC50'!$A$1:$AR$1,0),FALSE),"")</f>
        <v/>
      </c>
    </row>
    <row r="174" spans="1:88" x14ac:dyDescent="0.2">
      <c r="A174" s="146" cm="1">
        <f t="array" ref="A174">_xlfn.IFS(SUM(F174:R174)&gt;0,1,AB174&gt;0,2,TRUE,3)</f>
        <v>2</v>
      </c>
      <c r="B174" s="146" t="s">
        <v>1314</v>
      </c>
      <c r="D174" s="151" t="str">
        <f>_xlfn.XLOOKUP(B174,RecNamesAll!A:A,RecNamesAll!E:E)</f>
        <v>A</v>
      </c>
      <c r="E174" s="150" t="str">
        <f>_xlfn.XLOOKUP(B174,RecNamesAll!A:A,RecNamesAll!C:C)</f>
        <v>CCR3</v>
      </c>
      <c r="F174" s="160" t="str">
        <f t="shared" si="40"/>
        <v/>
      </c>
      <c r="G174" s="159" t="str">
        <f t="shared" si="41"/>
        <v/>
      </c>
      <c r="H174" s="159" t="str">
        <f t="shared" si="42"/>
        <v/>
      </c>
      <c r="I174" s="159" t="str">
        <f t="shared" si="43"/>
        <v/>
      </c>
      <c r="J174" s="159" t="str">
        <f t="shared" si="44"/>
        <v/>
      </c>
      <c r="K174" s="159" t="str">
        <f t="shared" si="45"/>
        <v/>
      </c>
      <c r="L174" s="159" t="str">
        <f t="shared" si="46"/>
        <v/>
      </c>
      <c r="M174" s="159" t="str">
        <f t="shared" si="47"/>
        <v/>
      </c>
      <c r="N174" s="159" t="str">
        <f t="shared" si="48"/>
        <v/>
      </c>
      <c r="O174" s="159" t="str">
        <f t="shared" si="49"/>
        <v/>
      </c>
      <c r="P174" s="159" t="str">
        <f t="shared" si="50"/>
        <v/>
      </c>
      <c r="Q174" s="159" t="str">
        <f t="shared" si="51"/>
        <v/>
      </c>
      <c r="R174" s="159" t="str">
        <f t="shared" si="52"/>
        <v/>
      </c>
      <c r="U174" s="146" t="str">
        <f t="shared" si="53"/>
        <v>A</v>
      </c>
      <c r="V174" s="145" t="str">
        <f t="shared" si="54"/>
        <v>CCR3</v>
      </c>
      <c r="W174" s="157">
        <f>VLOOKUP($B174,GtP!$A:$DD,MATCH("Gs_0-2",GtP!$A$1:$DD$1,0),FALSE)</f>
        <v>0</v>
      </c>
      <c r="X174" s="156">
        <f>VLOOKUP($B174,GtP!$A:$DD,MATCH("Gi/o_0-2",GtP!$A$1:$DD$1,0),FALSE)</f>
        <v>1</v>
      </c>
      <c r="Y174" s="156">
        <f>VLOOKUP($B174,GtP!$A:$DD,MATCH("Gq/11_0-2",GtP!$A$1:$DD$1,0),FALSE)</f>
        <v>0</v>
      </c>
      <c r="Z174" s="156">
        <f>VLOOKUP($B174,GtP!$A:$DD,MATCH("G12/13_0-2",GtP!$A$1:$DD$1,0),FALSE)</f>
        <v>0</v>
      </c>
      <c r="AA174" s="155"/>
      <c r="AB174" s="143">
        <f t="shared" si="55"/>
        <v>1</v>
      </c>
      <c r="AC174" s="315" t="str">
        <f t="shared" si="56"/>
        <v/>
      </c>
      <c r="AD174" s="349" t="str">
        <f t="shared" si="57"/>
        <v/>
      </c>
      <c r="AE174" s="349" t="str">
        <f t="shared" si="58"/>
        <v/>
      </c>
      <c r="AF174" s="311" t="str">
        <f t="shared" si="59"/>
        <v/>
      </c>
      <c r="AG174" s="141" t="str">
        <f>_xlfn.CONCAT(IF(AT174="","-","B"),IF(BG174="","-","I"),VLOOKUP($B174,GtP!$A:$BB,MATCH("Gs_0-1",GtP!$A$1:$BB$1,0),FALSE))</f>
        <v>---</v>
      </c>
      <c r="AH174" s="140" t="str">
        <f>_xlfn.CONCAT(IF(AU174="","-","B"),IF(BH174="","-","I"),VLOOKUP($B174,GtP!$A:$BB,MATCH("Gs_0-1",GtP!$A$1:$BB$1,0),FALSE))</f>
        <v>---</v>
      </c>
      <c r="AI174" s="140" t="str">
        <f>_xlfn.CONCAT(IF(AV174="","-","B"),IF(BI174="","-","I"),VLOOKUP($B174,GtP!$A:$BB,MATCH("Gi/o_0-1",GtP!$A$1:$BB$1,0),FALSE))</f>
        <v>--G</v>
      </c>
      <c r="AJ174" s="140" t="str">
        <f>_xlfn.CONCAT(IF(AW174="","-","B"),IF(BJ174="","-","I"),VLOOKUP($B174,GtP!$A:$BB,MATCH("Gi/o_0-1",GtP!$A$1:$BB$1,0),FALSE))</f>
        <v>--G</v>
      </c>
      <c r="AK174" s="140" t="str">
        <f>_xlfn.CONCAT(IF(AX174="","-","B"),IF(BK174="","-","I"),VLOOKUP($B174,GtP!$A:$BB,MATCH("Gi/o_0-1",GtP!$A$1:$BB$1,0),FALSE))</f>
        <v>--G</v>
      </c>
      <c r="AL174" s="140" t="str">
        <f>_xlfn.CONCAT(IF(AY174="","-","B"),IF(BL174="","-","I"),VLOOKUP($B174,GtP!$A:$BB,MATCH("Gi/o_0-1",GtP!$A$1:$BB$1,0),FALSE))</f>
        <v>--G</v>
      </c>
      <c r="AM174" s="140" t="str">
        <f>_xlfn.CONCAT(IF(AZ174="","-","B"),IF(BM174="","-","I"),VLOOKUP($B174,GtP!$A:$BB,MATCH("Gi/o_0-1",GtP!$A$1:$BB$1,0),FALSE))</f>
        <v>--G</v>
      </c>
      <c r="AN174" s="140" t="str">
        <f>_xlfn.CONCAT(IF(BA174="","-","B"),IF(BN174="","-","I"),VLOOKUP($B174,GtP!$A:$BB,MATCH("Gq/11_0-1",GtP!$A$1:$BB$1,0),FALSE))</f>
        <v>---</v>
      </c>
      <c r="AO174" s="140" t="str">
        <f>_xlfn.CONCAT(IF(BB174="","-","B"),IF(BO174="","-","I"),VLOOKUP($B174,GtP!$A:$BB,MATCH("Gq/11_0-1",GtP!$A$1:$BB$1,0),FALSE))</f>
        <v>---</v>
      </c>
      <c r="AP174" s="140" t="str">
        <f>_xlfn.CONCAT(IF(BC174="","-","B"),IF(BP174="","-","I"),VLOOKUP($B174,GtP!$A:$BB,MATCH("Gq/11_0-1",GtP!$A$1:$BB$1,0),FALSE))</f>
        <v>---</v>
      </c>
      <c r="AQ174" s="140" t="str">
        <f>_xlfn.CONCAT(IF(BD174="","-","B"),IF(BQ174="","-","I"),VLOOKUP($B174,GtP!$A:$BB,MATCH("Gq/11_0-1",GtP!$A$1:$BB$1,0),FALSE))</f>
        <v>---</v>
      </c>
      <c r="AR174" s="140" t="str">
        <f>_xlfn.CONCAT(IF(BE174="","-","B"),IF(BR174="","-","I"),VLOOKUP($B174,GtP!$A:$BB,MATCH("G12/13_0-1",GtP!$A$1:$BB$1,0),FALSE))</f>
        <v>---</v>
      </c>
      <c r="AS174" s="140" t="str">
        <f>_xlfn.CONCAT(IF(BF174="","-","B"),IF(BS174="","-","I"),VLOOKUP($B174,GtP!$A:$BB,MATCH("G12/13_0-1",GtP!$A$1:$BB$1,0),FALSE))</f>
        <v>---</v>
      </c>
      <c r="AT174" s="139" t="str">
        <f>_xlfn.IFNA(VLOOKUP($B174,'B-LogEmaxOverpEC50'!$A:$AL,MATCH(AT$1,'B-LogEmaxOverpEC50'!$A$1:$AL$1,0),FALSE),"")</f>
        <v/>
      </c>
      <c r="AU174" s="136" t="str">
        <f>_xlfn.IFNA(VLOOKUP($B174,'B-LogEmaxOverpEC50'!$A:$AL,MATCH(AU$1,'B-LogEmaxOverpEC50'!$A$1:$AL$1,0),FALSE),"")</f>
        <v/>
      </c>
      <c r="AV174" s="152" t="str">
        <f>_xlfn.IFNA(VLOOKUP($B174,'B-LogEmaxOverpEC50'!$A:$AL,MATCH(AV$1,'B-LogEmaxOverpEC50'!$A$1:$AL$1,0),FALSE),"")</f>
        <v/>
      </c>
      <c r="AW174" s="152" t="str">
        <f>_xlfn.IFNA(VLOOKUP($B174,'B-LogEmaxOverpEC50'!$A:$AL,MATCH(AW$1,'B-LogEmaxOverpEC50'!$A$1:$AL$1,0),FALSE),"")</f>
        <v/>
      </c>
      <c r="AX174" s="152" t="str">
        <f>_xlfn.IFNA(VLOOKUP($B174,'B-LogEmaxOverpEC50'!$A:$AL,MATCH(AX$1,'B-LogEmaxOverpEC50'!$A$1:$AL$1,0),FALSE),"")</f>
        <v/>
      </c>
      <c r="AY174" s="152" t="str">
        <f>_xlfn.IFNA(VLOOKUP($B174,'B-LogEmaxOverpEC50'!$A:$AL,MATCH(AY$1,'B-LogEmaxOverpEC50'!$A$1:$AL$1,0),FALSE),"")</f>
        <v/>
      </c>
      <c r="AZ174" s="152" t="str">
        <f>_xlfn.IFNA(VLOOKUP($B174,'B-LogEmaxOverpEC50'!$A:$AL,MATCH(AZ$1,'B-LogEmaxOverpEC50'!$A$1:$AL$1,0),FALSE),"")</f>
        <v/>
      </c>
      <c r="BA174" s="152" t="str">
        <f>_xlfn.IFNA(VLOOKUP($B174,'B-LogEmaxOverpEC50'!$A:$AL,MATCH(BA$1,'B-LogEmaxOverpEC50'!$A$1:$AL$1,0),FALSE),"")</f>
        <v/>
      </c>
      <c r="BB174" s="152" t="str">
        <f>_xlfn.IFNA(VLOOKUP($B174,'B-LogEmaxOverpEC50'!$A:$AL,MATCH(BB$1,'B-LogEmaxOverpEC50'!$A$1:$AL$1,0),FALSE),"")</f>
        <v/>
      </c>
      <c r="BC174" s="152" t="str">
        <f>_xlfn.IFNA(VLOOKUP($B174,'B-LogEmaxOverpEC50'!$A:$AL,MATCH(BC$1,'B-LogEmaxOverpEC50'!$A$1:$AL$1,0),FALSE),"")</f>
        <v/>
      </c>
      <c r="BD174" s="152" t="str">
        <f>_xlfn.IFNA(VLOOKUP($B174,'B-LogEmaxOverpEC50'!$A:$AL,MATCH(BD$1,'B-LogEmaxOverpEC50'!$A$1:$AL$1,0),FALSE),"")</f>
        <v/>
      </c>
      <c r="BE174" s="152" t="str">
        <f>_xlfn.IFNA(VLOOKUP($B174,'B-LogEmaxOverpEC50'!$A:$AL,MATCH(BE$1,'B-LogEmaxOverpEC50'!$A$1:$AL$1,0),FALSE),"")</f>
        <v/>
      </c>
      <c r="BF174" s="152" t="str">
        <f>_xlfn.IFNA(VLOOKUP($B174,'B-LogEmaxOverpEC50'!$A:$AL,MATCH(BF$1,'B-LogEmaxOverpEC50'!$A$1:$AL$1,0),FALSE),"")</f>
        <v/>
      </c>
      <c r="BG174" s="137" t="str">
        <f>_xlfn.IFNA(VLOOKUP($B174,'I-LogEmaxOverpEC50'!$A:$AR,MATCH(BG$1,'I-LogEmaxOverpEC50'!$A$1:$AR$1,0),FALSE),"")</f>
        <v/>
      </c>
      <c r="BH174" s="136" t="str">
        <f>_xlfn.IFNA(VLOOKUP($B174,'I-LogEmaxOverpEC50'!$A:$AR,MATCH(BH$1,'I-LogEmaxOverpEC50'!$A$1:$AR$1,0),FALSE),"")</f>
        <v/>
      </c>
      <c r="BI174" s="136" t="str">
        <f>_xlfn.IFNA(VLOOKUP($B174,'I-LogEmaxOverpEC50'!$A:$AR,MATCH(BI$1,'I-LogEmaxOverpEC50'!$A$1:$AR$1,0),FALSE),"")</f>
        <v/>
      </c>
      <c r="BJ174" s="136" t="str">
        <f>_xlfn.IFNA(VLOOKUP($B174,'I-LogEmaxOverpEC50'!$A:$AR,MATCH(BJ$1,'I-LogEmaxOverpEC50'!$A$1:$AR$1,0),FALSE),"")</f>
        <v/>
      </c>
      <c r="BK174" s="136" t="str">
        <f>_xlfn.IFNA(VLOOKUP($B174,'I-LogEmaxOverpEC50'!$A:$AR,MATCH(BK$1,'I-LogEmaxOverpEC50'!$A$1:$AR$1,0),FALSE),"")</f>
        <v/>
      </c>
      <c r="BL174" s="136" t="str">
        <f>_xlfn.IFNA(VLOOKUP($B174,'I-LogEmaxOverpEC50'!$A:$AR,MATCH(BL$1,'I-LogEmaxOverpEC50'!$A$1:$AR$1,0),FALSE),"")</f>
        <v/>
      </c>
      <c r="BM174" s="136" t="str">
        <f>_xlfn.IFNA(VLOOKUP($B174,'I-LogEmaxOverpEC50'!$A:$AR,MATCH(BM$1,'I-LogEmaxOverpEC50'!$A$1:$AR$1,0),FALSE),"")</f>
        <v/>
      </c>
      <c r="BN174" s="136" t="str">
        <f>_xlfn.IFNA(VLOOKUP($B174,'I-LogEmaxOverpEC50'!$A:$AR,MATCH(BN$1,'I-LogEmaxOverpEC50'!$A$1:$AR$1,0),FALSE),"")</f>
        <v/>
      </c>
      <c r="BO174" s="136" t="str">
        <f>_xlfn.IFNA(VLOOKUP($B174,'I-LogEmaxOverpEC50'!$A:$AR,MATCH(BO$1,'I-LogEmaxOverpEC50'!$A$1:$AR$1,0),FALSE),"")</f>
        <v/>
      </c>
      <c r="BP174" s="136" t="str">
        <f>_xlfn.IFNA(VLOOKUP($B174,'I-LogEmaxOverpEC50'!$A:$AR,MATCH(BP$1,'I-LogEmaxOverpEC50'!$A$1:$AR$1,0),FALSE),"")</f>
        <v/>
      </c>
      <c r="BQ174" s="136" t="str">
        <f>_xlfn.IFNA(VLOOKUP($B174,'I-LogEmaxOverpEC50'!$A:$AR,MATCH(BQ$1,'I-LogEmaxOverpEC50'!$A$1:$AR$1,0),FALSE),"")</f>
        <v/>
      </c>
      <c r="BR174" s="136" t="str">
        <f>_xlfn.IFNA(VLOOKUP($B174,'I-LogEmaxOverpEC50'!$A:$AR,MATCH(BR$1,'I-LogEmaxOverpEC50'!$A$1:$AR$1,0),FALSE),"")</f>
        <v/>
      </c>
      <c r="BS174" s="136" t="str">
        <f>_xlfn.IFNA(VLOOKUP($B174,'I-LogEmaxOverpEC50'!$A:$AR,MATCH(BS$1,'I-LogEmaxOverpEC50'!$A$1:$AR$1,0),FALSE),"")</f>
        <v/>
      </c>
    </row>
    <row r="175" spans="1:88" x14ac:dyDescent="0.2">
      <c r="A175" s="146" cm="1">
        <f t="array" ref="A175">_xlfn.IFS(SUM(F175:R175)&gt;0,1,AB175&gt;0,2,TRUE,3)</f>
        <v>2</v>
      </c>
      <c r="B175" s="146" t="s">
        <v>1311</v>
      </c>
      <c r="D175" s="151" t="str">
        <f>_xlfn.XLOOKUP(B175,RecNamesAll!A:A,RecNamesAll!E:E)</f>
        <v>A</v>
      </c>
      <c r="E175" s="150" t="str">
        <f>_xlfn.XLOOKUP(B175,RecNamesAll!A:A,RecNamesAll!C:C)</f>
        <v>CCR4</v>
      </c>
      <c r="F175" s="160" t="str">
        <f t="shared" si="40"/>
        <v/>
      </c>
      <c r="G175" s="159" t="str">
        <f t="shared" si="41"/>
        <v/>
      </c>
      <c r="H175" s="159" t="str">
        <f t="shared" si="42"/>
        <v/>
      </c>
      <c r="I175" s="159" t="str">
        <f t="shared" si="43"/>
        <v/>
      </c>
      <c r="J175" s="159" t="str">
        <f t="shared" si="44"/>
        <v/>
      </c>
      <c r="K175" s="159" t="str">
        <f t="shared" si="45"/>
        <v/>
      </c>
      <c r="L175" s="159" t="str">
        <f t="shared" si="46"/>
        <v/>
      </c>
      <c r="M175" s="159" t="str">
        <f t="shared" si="47"/>
        <v/>
      </c>
      <c r="N175" s="159" t="str">
        <f t="shared" si="48"/>
        <v/>
      </c>
      <c r="O175" s="159" t="str">
        <f t="shared" si="49"/>
        <v/>
      </c>
      <c r="P175" s="159" t="str">
        <f t="shared" si="50"/>
        <v/>
      </c>
      <c r="Q175" s="159" t="str">
        <f t="shared" si="51"/>
        <v/>
      </c>
      <c r="R175" s="159" t="str">
        <f t="shared" si="52"/>
        <v/>
      </c>
      <c r="U175" s="146" t="str">
        <f t="shared" si="53"/>
        <v>A</v>
      </c>
      <c r="V175" s="145" t="str">
        <f t="shared" si="54"/>
        <v>CCR4</v>
      </c>
      <c r="W175" s="157">
        <f>VLOOKUP($B175,GtP!$A:$DD,MATCH("Gs_0-2",GtP!$A$1:$DD$1,0),FALSE)</f>
        <v>0</v>
      </c>
      <c r="X175" s="156">
        <f>VLOOKUP($B175,GtP!$A:$DD,MATCH("Gi/o_0-2",GtP!$A$1:$DD$1,0),FALSE)</f>
        <v>1</v>
      </c>
      <c r="Y175" s="156">
        <f>VLOOKUP($B175,GtP!$A:$DD,MATCH("Gq/11_0-2",GtP!$A$1:$DD$1,0),FALSE)</f>
        <v>0</v>
      </c>
      <c r="Z175" s="156">
        <f>VLOOKUP($B175,GtP!$A:$DD,MATCH("G12/13_0-2",GtP!$A$1:$DD$1,0),FALSE)</f>
        <v>0</v>
      </c>
      <c r="AA175" s="155"/>
      <c r="AB175" s="143">
        <f t="shared" si="55"/>
        <v>1</v>
      </c>
      <c r="AC175" s="315" t="str">
        <f t="shared" si="56"/>
        <v/>
      </c>
      <c r="AD175" s="349" t="str">
        <f t="shared" si="57"/>
        <v/>
      </c>
      <c r="AE175" s="349" t="str">
        <f t="shared" si="58"/>
        <v/>
      </c>
      <c r="AF175" s="311" t="str">
        <f t="shared" si="59"/>
        <v/>
      </c>
      <c r="AG175" s="141" t="str">
        <f>_xlfn.CONCAT(IF(AT175="","-","B"),IF(BG175="","-","I"),VLOOKUP($B175,GtP!$A:$BB,MATCH("Gs_0-1",GtP!$A$1:$BB$1,0),FALSE))</f>
        <v>---</v>
      </c>
      <c r="AH175" s="140" t="str">
        <f>_xlfn.CONCAT(IF(AU175="","-","B"),IF(BH175="","-","I"),VLOOKUP($B175,GtP!$A:$BB,MATCH("Gs_0-1",GtP!$A$1:$BB$1,0),FALSE))</f>
        <v>---</v>
      </c>
      <c r="AI175" s="140" t="str">
        <f>_xlfn.CONCAT(IF(AV175="","-","B"),IF(BI175="","-","I"),VLOOKUP($B175,GtP!$A:$BB,MATCH("Gi/o_0-1",GtP!$A$1:$BB$1,0),FALSE))</f>
        <v>--G</v>
      </c>
      <c r="AJ175" s="140" t="str">
        <f>_xlfn.CONCAT(IF(AW175="","-","B"),IF(BJ175="","-","I"),VLOOKUP($B175,GtP!$A:$BB,MATCH("Gi/o_0-1",GtP!$A$1:$BB$1,0),FALSE))</f>
        <v>--G</v>
      </c>
      <c r="AK175" s="140" t="str">
        <f>_xlfn.CONCAT(IF(AX175="","-","B"),IF(BK175="","-","I"),VLOOKUP($B175,GtP!$A:$BB,MATCH("Gi/o_0-1",GtP!$A$1:$BB$1,0),FALSE))</f>
        <v>--G</v>
      </c>
      <c r="AL175" s="140" t="str">
        <f>_xlfn.CONCAT(IF(AY175="","-","B"),IF(BL175="","-","I"),VLOOKUP($B175,GtP!$A:$BB,MATCH("Gi/o_0-1",GtP!$A$1:$BB$1,0),FALSE))</f>
        <v>--G</v>
      </c>
      <c r="AM175" s="140" t="str">
        <f>_xlfn.CONCAT(IF(AZ175="","-","B"),IF(BM175="","-","I"),VLOOKUP($B175,GtP!$A:$BB,MATCH("Gi/o_0-1",GtP!$A$1:$BB$1,0),FALSE))</f>
        <v>--G</v>
      </c>
      <c r="AN175" s="140" t="str">
        <f>_xlfn.CONCAT(IF(BA175="","-","B"),IF(BN175="","-","I"),VLOOKUP($B175,GtP!$A:$BB,MATCH("Gq/11_0-1",GtP!$A$1:$BB$1,0),FALSE))</f>
        <v>---</v>
      </c>
      <c r="AO175" s="140" t="str">
        <f>_xlfn.CONCAT(IF(BB175="","-","B"),IF(BO175="","-","I"),VLOOKUP($B175,GtP!$A:$BB,MATCH("Gq/11_0-1",GtP!$A$1:$BB$1,0),FALSE))</f>
        <v>---</v>
      </c>
      <c r="AP175" s="140" t="str">
        <f>_xlfn.CONCAT(IF(BC175="","-","B"),IF(BP175="","-","I"),VLOOKUP($B175,GtP!$A:$BB,MATCH("Gq/11_0-1",GtP!$A$1:$BB$1,0),FALSE))</f>
        <v>---</v>
      </c>
      <c r="AQ175" s="140" t="str">
        <f>_xlfn.CONCAT(IF(BD175="","-","B"),IF(BQ175="","-","I"),VLOOKUP($B175,GtP!$A:$BB,MATCH("Gq/11_0-1",GtP!$A$1:$BB$1,0),FALSE))</f>
        <v>---</v>
      </c>
      <c r="AR175" s="140" t="str">
        <f>_xlfn.CONCAT(IF(BE175="","-","B"),IF(BR175="","-","I"),VLOOKUP($B175,GtP!$A:$BB,MATCH("G12/13_0-1",GtP!$A$1:$BB$1,0),FALSE))</f>
        <v>---</v>
      </c>
      <c r="AS175" s="140" t="str">
        <f>_xlfn.CONCAT(IF(BF175="","-","B"),IF(BS175="","-","I"),VLOOKUP($B175,GtP!$A:$BB,MATCH("G12/13_0-1",GtP!$A$1:$BB$1,0),FALSE))</f>
        <v>---</v>
      </c>
      <c r="AT175" s="139" t="str">
        <f>_xlfn.IFNA(VLOOKUP($B175,'B-LogEmaxOverpEC50'!$A:$AL,MATCH(AT$1,'B-LogEmaxOverpEC50'!$A$1:$AL$1,0),FALSE),"")</f>
        <v/>
      </c>
      <c r="AU175" s="136" t="str">
        <f>_xlfn.IFNA(VLOOKUP($B175,'B-LogEmaxOverpEC50'!$A:$AL,MATCH(AU$1,'B-LogEmaxOverpEC50'!$A$1:$AL$1,0),FALSE),"")</f>
        <v/>
      </c>
      <c r="AV175" s="152" t="str">
        <f>_xlfn.IFNA(VLOOKUP($B175,'B-LogEmaxOverpEC50'!$A:$AL,MATCH(AV$1,'B-LogEmaxOverpEC50'!$A$1:$AL$1,0),FALSE),"")</f>
        <v/>
      </c>
      <c r="AW175" s="152" t="str">
        <f>_xlfn.IFNA(VLOOKUP($B175,'B-LogEmaxOverpEC50'!$A:$AL,MATCH(AW$1,'B-LogEmaxOverpEC50'!$A$1:$AL$1,0),FALSE),"")</f>
        <v/>
      </c>
      <c r="AX175" s="152" t="str">
        <f>_xlfn.IFNA(VLOOKUP($B175,'B-LogEmaxOverpEC50'!$A:$AL,MATCH(AX$1,'B-LogEmaxOverpEC50'!$A$1:$AL$1,0),FALSE),"")</f>
        <v/>
      </c>
      <c r="AY175" s="152" t="str">
        <f>_xlfn.IFNA(VLOOKUP($B175,'B-LogEmaxOverpEC50'!$A:$AL,MATCH(AY$1,'B-LogEmaxOverpEC50'!$A$1:$AL$1,0),FALSE),"")</f>
        <v/>
      </c>
      <c r="AZ175" s="152" t="str">
        <f>_xlfn.IFNA(VLOOKUP($B175,'B-LogEmaxOverpEC50'!$A:$AL,MATCH(AZ$1,'B-LogEmaxOverpEC50'!$A$1:$AL$1,0),FALSE),"")</f>
        <v/>
      </c>
      <c r="BA175" s="152" t="str">
        <f>_xlfn.IFNA(VLOOKUP($B175,'B-LogEmaxOverpEC50'!$A:$AL,MATCH(BA$1,'B-LogEmaxOverpEC50'!$A$1:$AL$1,0),FALSE),"")</f>
        <v/>
      </c>
      <c r="BB175" s="152" t="str">
        <f>_xlfn.IFNA(VLOOKUP($B175,'B-LogEmaxOverpEC50'!$A:$AL,MATCH(BB$1,'B-LogEmaxOverpEC50'!$A$1:$AL$1,0),FALSE),"")</f>
        <v/>
      </c>
      <c r="BC175" s="152" t="str">
        <f>_xlfn.IFNA(VLOOKUP($B175,'B-LogEmaxOverpEC50'!$A:$AL,MATCH(BC$1,'B-LogEmaxOverpEC50'!$A$1:$AL$1,0),FALSE),"")</f>
        <v/>
      </c>
      <c r="BD175" s="152" t="str">
        <f>_xlfn.IFNA(VLOOKUP($B175,'B-LogEmaxOverpEC50'!$A:$AL,MATCH(BD$1,'B-LogEmaxOverpEC50'!$A$1:$AL$1,0),FALSE),"")</f>
        <v/>
      </c>
      <c r="BE175" s="152" t="str">
        <f>_xlfn.IFNA(VLOOKUP($B175,'B-LogEmaxOverpEC50'!$A:$AL,MATCH(BE$1,'B-LogEmaxOverpEC50'!$A$1:$AL$1,0),FALSE),"")</f>
        <v/>
      </c>
      <c r="BF175" s="152" t="str">
        <f>_xlfn.IFNA(VLOOKUP($B175,'B-LogEmaxOverpEC50'!$A:$AL,MATCH(BF$1,'B-LogEmaxOverpEC50'!$A$1:$AL$1,0),FALSE),"")</f>
        <v/>
      </c>
      <c r="BG175" s="137" t="str">
        <f>_xlfn.IFNA(VLOOKUP($B175,'I-LogEmaxOverpEC50'!$A:$AR,MATCH(BG$1,'I-LogEmaxOverpEC50'!$A$1:$AR$1,0),FALSE),"")</f>
        <v/>
      </c>
      <c r="BH175" s="136" t="str">
        <f>_xlfn.IFNA(VLOOKUP($B175,'I-LogEmaxOverpEC50'!$A:$AR,MATCH(BH$1,'I-LogEmaxOverpEC50'!$A$1:$AR$1,0),FALSE),"")</f>
        <v/>
      </c>
      <c r="BI175" s="136" t="str">
        <f>_xlfn.IFNA(VLOOKUP($B175,'I-LogEmaxOverpEC50'!$A:$AR,MATCH(BI$1,'I-LogEmaxOverpEC50'!$A$1:$AR$1,0),FALSE),"")</f>
        <v/>
      </c>
      <c r="BJ175" s="136" t="str">
        <f>_xlfn.IFNA(VLOOKUP($B175,'I-LogEmaxOverpEC50'!$A:$AR,MATCH(BJ$1,'I-LogEmaxOverpEC50'!$A$1:$AR$1,0),FALSE),"")</f>
        <v/>
      </c>
      <c r="BK175" s="136" t="str">
        <f>_xlfn.IFNA(VLOOKUP($B175,'I-LogEmaxOverpEC50'!$A:$AR,MATCH(BK$1,'I-LogEmaxOverpEC50'!$A$1:$AR$1,0),FALSE),"")</f>
        <v/>
      </c>
      <c r="BL175" s="136" t="str">
        <f>_xlfn.IFNA(VLOOKUP($B175,'I-LogEmaxOverpEC50'!$A:$AR,MATCH(BL$1,'I-LogEmaxOverpEC50'!$A$1:$AR$1,0),FALSE),"")</f>
        <v/>
      </c>
      <c r="BM175" s="136" t="str">
        <f>_xlfn.IFNA(VLOOKUP($B175,'I-LogEmaxOverpEC50'!$A:$AR,MATCH(BM$1,'I-LogEmaxOverpEC50'!$A$1:$AR$1,0),FALSE),"")</f>
        <v/>
      </c>
      <c r="BN175" s="136" t="str">
        <f>_xlfn.IFNA(VLOOKUP($B175,'I-LogEmaxOverpEC50'!$A:$AR,MATCH(BN$1,'I-LogEmaxOverpEC50'!$A$1:$AR$1,0),FALSE),"")</f>
        <v/>
      </c>
      <c r="BO175" s="136" t="str">
        <f>_xlfn.IFNA(VLOOKUP($B175,'I-LogEmaxOverpEC50'!$A:$AR,MATCH(BO$1,'I-LogEmaxOverpEC50'!$A$1:$AR$1,0),FALSE),"")</f>
        <v/>
      </c>
      <c r="BP175" s="136" t="str">
        <f>_xlfn.IFNA(VLOOKUP($B175,'I-LogEmaxOverpEC50'!$A:$AR,MATCH(BP$1,'I-LogEmaxOverpEC50'!$A$1:$AR$1,0),FALSE),"")</f>
        <v/>
      </c>
      <c r="BQ175" s="136" t="str">
        <f>_xlfn.IFNA(VLOOKUP($B175,'I-LogEmaxOverpEC50'!$A:$AR,MATCH(BQ$1,'I-LogEmaxOverpEC50'!$A$1:$AR$1,0),FALSE),"")</f>
        <v/>
      </c>
      <c r="BR175" s="136" t="str">
        <f>_xlfn.IFNA(VLOOKUP($B175,'I-LogEmaxOverpEC50'!$A:$AR,MATCH(BR$1,'I-LogEmaxOverpEC50'!$A$1:$AR$1,0),FALSE),"")</f>
        <v/>
      </c>
      <c r="BS175" s="136" t="str">
        <f>_xlfn.IFNA(VLOOKUP($B175,'I-LogEmaxOverpEC50'!$A:$AR,MATCH(BS$1,'I-LogEmaxOverpEC50'!$A$1:$AR$1,0),FALSE),"")</f>
        <v/>
      </c>
    </row>
    <row r="176" spans="1:88" x14ac:dyDescent="0.2">
      <c r="A176" s="146" cm="1">
        <f t="array" ref="A176">_xlfn.IFS(SUM(F176:R176)&gt;0,1,AB176&gt;0,2,TRUE,3)</f>
        <v>2</v>
      </c>
      <c r="B176" s="146" t="s">
        <v>1304</v>
      </c>
      <c r="D176" s="151" t="str">
        <f>_xlfn.XLOOKUP(B176,RecNamesAll!A:A,RecNamesAll!E:E)</f>
        <v>A</v>
      </c>
      <c r="E176" s="150" t="str">
        <f>_xlfn.XLOOKUP(B176,RecNamesAll!A:A,RecNamesAll!C:C)</f>
        <v>CCR7</v>
      </c>
      <c r="F176" s="160" t="str">
        <f t="shared" si="40"/>
        <v/>
      </c>
      <c r="G176" s="159" t="str">
        <f t="shared" si="41"/>
        <v/>
      </c>
      <c r="H176" s="159" t="str">
        <f t="shared" si="42"/>
        <v/>
      </c>
      <c r="I176" s="159" t="str">
        <f t="shared" si="43"/>
        <v/>
      </c>
      <c r="J176" s="159" t="str">
        <f t="shared" si="44"/>
        <v/>
      </c>
      <c r="K176" s="159" t="str">
        <f t="shared" si="45"/>
        <v/>
      </c>
      <c r="L176" s="159" t="str">
        <f t="shared" si="46"/>
        <v/>
      </c>
      <c r="M176" s="159" t="str">
        <f t="shared" si="47"/>
        <v/>
      </c>
      <c r="N176" s="159" t="str">
        <f t="shared" si="48"/>
        <v/>
      </c>
      <c r="O176" s="159" t="str">
        <f t="shared" si="49"/>
        <v/>
      </c>
      <c r="P176" s="159" t="str">
        <f t="shared" si="50"/>
        <v/>
      </c>
      <c r="Q176" s="159" t="str">
        <f t="shared" si="51"/>
        <v/>
      </c>
      <c r="R176" s="159" t="str">
        <f t="shared" si="52"/>
        <v/>
      </c>
      <c r="U176" s="146" t="str">
        <f t="shared" si="53"/>
        <v>A</v>
      </c>
      <c r="V176" s="145" t="str">
        <f t="shared" si="54"/>
        <v>CCR7</v>
      </c>
      <c r="W176" s="157">
        <f>VLOOKUP($B176,GtP!$A:$DD,MATCH("Gs_0-2",GtP!$A$1:$DD$1,0),FALSE)</f>
        <v>0</v>
      </c>
      <c r="X176" s="156">
        <f>VLOOKUP($B176,GtP!$A:$DD,MATCH("Gi/o_0-2",GtP!$A$1:$DD$1,0),FALSE)</f>
        <v>1</v>
      </c>
      <c r="Y176" s="156">
        <f>VLOOKUP($B176,GtP!$A:$DD,MATCH("Gq/11_0-2",GtP!$A$1:$DD$1,0),FALSE)</f>
        <v>0</v>
      </c>
      <c r="Z176" s="156">
        <f>VLOOKUP($B176,GtP!$A:$DD,MATCH("G12/13_0-2",GtP!$A$1:$DD$1,0),FALSE)</f>
        <v>0</v>
      </c>
      <c r="AA176" s="155"/>
      <c r="AB176" s="143">
        <f t="shared" si="55"/>
        <v>1</v>
      </c>
      <c r="AC176" s="315" t="str">
        <f t="shared" si="56"/>
        <v/>
      </c>
      <c r="AD176" s="349" t="str">
        <f t="shared" si="57"/>
        <v/>
      </c>
      <c r="AE176" s="349" t="str">
        <f t="shared" si="58"/>
        <v/>
      </c>
      <c r="AF176" s="311" t="str">
        <f t="shared" si="59"/>
        <v/>
      </c>
      <c r="AG176" s="141" t="str">
        <f>_xlfn.CONCAT(IF(AT176="","-","B"),IF(BG176="","-","I"),VLOOKUP($B176,GtP!$A:$BB,MATCH("Gs_0-1",GtP!$A$1:$BB$1,0),FALSE))</f>
        <v>---</v>
      </c>
      <c r="AH176" s="140" t="str">
        <f>_xlfn.CONCAT(IF(AU176="","-","B"),IF(BH176="","-","I"),VLOOKUP($B176,GtP!$A:$BB,MATCH("Gs_0-1",GtP!$A$1:$BB$1,0),FALSE))</f>
        <v>---</v>
      </c>
      <c r="AI176" s="140" t="str">
        <f>_xlfn.CONCAT(IF(AV176="","-","B"),IF(BI176="","-","I"),VLOOKUP($B176,GtP!$A:$BB,MATCH("Gi/o_0-1",GtP!$A$1:$BB$1,0),FALSE))</f>
        <v>--G</v>
      </c>
      <c r="AJ176" s="140" t="str">
        <f>_xlfn.CONCAT(IF(AW176="","-","B"),IF(BJ176="","-","I"),VLOOKUP($B176,GtP!$A:$BB,MATCH("Gi/o_0-1",GtP!$A$1:$BB$1,0),FALSE))</f>
        <v>--G</v>
      </c>
      <c r="AK176" s="140" t="str">
        <f>_xlfn.CONCAT(IF(AX176="","-","B"),IF(BK176="","-","I"),VLOOKUP($B176,GtP!$A:$BB,MATCH("Gi/o_0-1",GtP!$A$1:$BB$1,0),FALSE))</f>
        <v>--G</v>
      </c>
      <c r="AL176" s="140" t="str">
        <f>_xlfn.CONCAT(IF(AY176="","-","B"),IF(BL176="","-","I"),VLOOKUP($B176,GtP!$A:$BB,MATCH("Gi/o_0-1",GtP!$A$1:$BB$1,0),FALSE))</f>
        <v>--G</v>
      </c>
      <c r="AM176" s="140" t="str">
        <f>_xlfn.CONCAT(IF(AZ176="","-","B"),IF(BM176="","-","I"),VLOOKUP($B176,GtP!$A:$BB,MATCH("Gi/o_0-1",GtP!$A$1:$BB$1,0),FALSE))</f>
        <v>--G</v>
      </c>
      <c r="AN176" s="140" t="str">
        <f>_xlfn.CONCAT(IF(BA176="","-","B"),IF(BN176="","-","I"),VLOOKUP($B176,GtP!$A:$BB,MATCH("Gq/11_0-1",GtP!$A$1:$BB$1,0),FALSE))</f>
        <v>---</v>
      </c>
      <c r="AO176" s="140" t="str">
        <f>_xlfn.CONCAT(IF(BB176="","-","B"),IF(BO176="","-","I"),VLOOKUP($B176,GtP!$A:$BB,MATCH("Gq/11_0-1",GtP!$A$1:$BB$1,0),FALSE))</f>
        <v>---</v>
      </c>
      <c r="AP176" s="140" t="str">
        <f>_xlfn.CONCAT(IF(BC176="","-","B"),IF(BP176="","-","I"),VLOOKUP($B176,GtP!$A:$BB,MATCH("Gq/11_0-1",GtP!$A$1:$BB$1,0),FALSE))</f>
        <v>---</v>
      </c>
      <c r="AQ176" s="140" t="str">
        <f>_xlfn.CONCAT(IF(BD176="","-","B"),IF(BQ176="","-","I"),VLOOKUP($B176,GtP!$A:$BB,MATCH("Gq/11_0-1",GtP!$A$1:$BB$1,0),FALSE))</f>
        <v>---</v>
      </c>
      <c r="AR176" s="140" t="str">
        <f>_xlfn.CONCAT(IF(BE176="","-","B"),IF(BR176="","-","I"),VLOOKUP($B176,GtP!$A:$BB,MATCH("G12/13_0-1",GtP!$A$1:$BB$1,0),FALSE))</f>
        <v>---</v>
      </c>
      <c r="AS176" s="140" t="str">
        <f>_xlfn.CONCAT(IF(BF176="","-","B"),IF(BS176="","-","I"),VLOOKUP($B176,GtP!$A:$BB,MATCH("G12/13_0-1",GtP!$A$1:$BB$1,0),FALSE))</f>
        <v>---</v>
      </c>
      <c r="AT176" s="139" t="str">
        <f>_xlfn.IFNA(VLOOKUP($B176,'B-LogEmaxOverpEC50'!$A:$AL,MATCH(AT$1,'B-LogEmaxOverpEC50'!$A$1:$AL$1,0),FALSE),"")</f>
        <v/>
      </c>
      <c r="AU176" s="136" t="str">
        <f>_xlfn.IFNA(VLOOKUP($B176,'B-LogEmaxOverpEC50'!$A:$AL,MATCH(AU$1,'B-LogEmaxOverpEC50'!$A$1:$AL$1,0),FALSE),"")</f>
        <v/>
      </c>
      <c r="AV176" s="152" t="str">
        <f>_xlfn.IFNA(VLOOKUP($B176,'B-LogEmaxOverpEC50'!$A:$AL,MATCH(AV$1,'B-LogEmaxOverpEC50'!$A$1:$AL$1,0),FALSE),"")</f>
        <v/>
      </c>
      <c r="AW176" s="152" t="str">
        <f>_xlfn.IFNA(VLOOKUP($B176,'B-LogEmaxOverpEC50'!$A:$AL,MATCH(AW$1,'B-LogEmaxOverpEC50'!$A$1:$AL$1,0),FALSE),"")</f>
        <v/>
      </c>
      <c r="AX176" s="152" t="str">
        <f>_xlfn.IFNA(VLOOKUP($B176,'B-LogEmaxOverpEC50'!$A:$AL,MATCH(AX$1,'B-LogEmaxOverpEC50'!$A$1:$AL$1,0),FALSE),"")</f>
        <v/>
      </c>
      <c r="AY176" s="152" t="str">
        <f>_xlfn.IFNA(VLOOKUP($B176,'B-LogEmaxOverpEC50'!$A:$AL,MATCH(AY$1,'B-LogEmaxOverpEC50'!$A$1:$AL$1,0),FALSE),"")</f>
        <v/>
      </c>
      <c r="AZ176" s="152" t="str">
        <f>_xlfn.IFNA(VLOOKUP($B176,'B-LogEmaxOverpEC50'!$A:$AL,MATCH(AZ$1,'B-LogEmaxOverpEC50'!$A$1:$AL$1,0),FALSE),"")</f>
        <v/>
      </c>
      <c r="BA176" s="152" t="str">
        <f>_xlfn.IFNA(VLOOKUP($B176,'B-LogEmaxOverpEC50'!$A:$AL,MATCH(BA$1,'B-LogEmaxOverpEC50'!$A$1:$AL$1,0),FALSE),"")</f>
        <v/>
      </c>
      <c r="BB176" s="152" t="str">
        <f>_xlfn.IFNA(VLOOKUP($B176,'B-LogEmaxOverpEC50'!$A:$AL,MATCH(BB$1,'B-LogEmaxOverpEC50'!$A$1:$AL$1,0),FALSE),"")</f>
        <v/>
      </c>
      <c r="BC176" s="152" t="str">
        <f>_xlfn.IFNA(VLOOKUP($B176,'B-LogEmaxOverpEC50'!$A:$AL,MATCH(BC$1,'B-LogEmaxOverpEC50'!$A$1:$AL$1,0),FALSE),"")</f>
        <v/>
      </c>
      <c r="BD176" s="152" t="str">
        <f>_xlfn.IFNA(VLOOKUP($B176,'B-LogEmaxOverpEC50'!$A:$AL,MATCH(BD$1,'B-LogEmaxOverpEC50'!$A$1:$AL$1,0),FALSE),"")</f>
        <v/>
      </c>
      <c r="BE176" s="152" t="str">
        <f>_xlfn.IFNA(VLOOKUP($B176,'B-LogEmaxOverpEC50'!$A:$AL,MATCH(BE$1,'B-LogEmaxOverpEC50'!$A$1:$AL$1,0),FALSE),"")</f>
        <v/>
      </c>
      <c r="BF176" s="152" t="str">
        <f>_xlfn.IFNA(VLOOKUP($B176,'B-LogEmaxOverpEC50'!$A:$AL,MATCH(BF$1,'B-LogEmaxOverpEC50'!$A$1:$AL$1,0),FALSE),"")</f>
        <v/>
      </c>
      <c r="BG176" s="137" t="str">
        <f>_xlfn.IFNA(VLOOKUP($B176,'I-LogEmaxOverpEC50'!$A:$AR,MATCH(BG$1,'I-LogEmaxOverpEC50'!$A$1:$AR$1,0),FALSE),"")</f>
        <v/>
      </c>
      <c r="BH176" s="136" t="str">
        <f>_xlfn.IFNA(VLOOKUP($B176,'I-LogEmaxOverpEC50'!$A:$AR,MATCH(BH$1,'I-LogEmaxOverpEC50'!$A$1:$AR$1,0),FALSE),"")</f>
        <v/>
      </c>
      <c r="BI176" s="136" t="str">
        <f>_xlfn.IFNA(VLOOKUP($B176,'I-LogEmaxOverpEC50'!$A:$AR,MATCH(BI$1,'I-LogEmaxOverpEC50'!$A$1:$AR$1,0),FALSE),"")</f>
        <v/>
      </c>
      <c r="BJ176" s="136" t="str">
        <f>_xlfn.IFNA(VLOOKUP($B176,'I-LogEmaxOverpEC50'!$A:$AR,MATCH(BJ$1,'I-LogEmaxOverpEC50'!$A$1:$AR$1,0),FALSE),"")</f>
        <v/>
      </c>
      <c r="BK176" s="136" t="str">
        <f>_xlfn.IFNA(VLOOKUP($B176,'I-LogEmaxOverpEC50'!$A:$AR,MATCH(BK$1,'I-LogEmaxOverpEC50'!$A$1:$AR$1,0),FALSE),"")</f>
        <v/>
      </c>
      <c r="BL176" s="136" t="str">
        <f>_xlfn.IFNA(VLOOKUP($B176,'I-LogEmaxOverpEC50'!$A:$AR,MATCH(BL$1,'I-LogEmaxOverpEC50'!$A$1:$AR$1,0),FALSE),"")</f>
        <v/>
      </c>
      <c r="BM176" s="136" t="str">
        <f>_xlfn.IFNA(VLOOKUP($B176,'I-LogEmaxOverpEC50'!$A:$AR,MATCH(BM$1,'I-LogEmaxOverpEC50'!$A$1:$AR$1,0),FALSE),"")</f>
        <v/>
      </c>
      <c r="BN176" s="136" t="str">
        <f>_xlfn.IFNA(VLOOKUP($B176,'I-LogEmaxOverpEC50'!$A:$AR,MATCH(BN$1,'I-LogEmaxOverpEC50'!$A$1:$AR$1,0),FALSE),"")</f>
        <v/>
      </c>
      <c r="BO176" s="136" t="str">
        <f>_xlfn.IFNA(VLOOKUP($B176,'I-LogEmaxOverpEC50'!$A:$AR,MATCH(BO$1,'I-LogEmaxOverpEC50'!$A$1:$AR$1,0),FALSE),"")</f>
        <v/>
      </c>
      <c r="BP176" s="136" t="str">
        <f>_xlfn.IFNA(VLOOKUP($B176,'I-LogEmaxOverpEC50'!$A:$AR,MATCH(BP$1,'I-LogEmaxOverpEC50'!$A$1:$AR$1,0),FALSE),"")</f>
        <v/>
      </c>
      <c r="BQ176" s="136" t="str">
        <f>_xlfn.IFNA(VLOOKUP($B176,'I-LogEmaxOverpEC50'!$A:$AR,MATCH(BQ$1,'I-LogEmaxOverpEC50'!$A$1:$AR$1,0),FALSE),"")</f>
        <v/>
      </c>
      <c r="BR176" s="136" t="str">
        <f>_xlfn.IFNA(VLOOKUP($B176,'I-LogEmaxOverpEC50'!$A:$AR,MATCH(BR$1,'I-LogEmaxOverpEC50'!$A$1:$AR$1,0),FALSE),"")</f>
        <v/>
      </c>
      <c r="BS176" s="136" t="str">
        <f>_xlfn.IFNA(VLOOKUP($B176,'I-LogEmaxOverpEC50'!$A:$AR,MATCH(BS$1,'I-LogEmaxOverpEC50'!$A$1:$AR$1,0),FALSE),"")</f>
        <v/>
      </c>
      <c r="BT176" s="158"/>
      <c r="BU176" s="158"/>
      <c r="BV176" s="158"/>
      <c r="BW176" s="158"/>
      <c r="BX176" s="158"/>
      <c r="BY176" s="158"/>
      <c r="BZ176" s="158"/>
      <c r="CA176" s="158"/>
      <c r="CB176" s="158"/>
      <c r="CC176" s="158"/>
      <c r="CD176" s="158"/>
      <c r="CE176" s="158"/>
      <c r="CF176" s="158"/>
      <c r="CG176" s="158"/>
      <c r="CH176" s="158"/>
      <c r="CI176" s="158"/>
      <c r="CJ176" s="158"/>
    </row>
    <row r="177" spans="1:88" x14ac:dyDescent="0.2">
      <c r="A177" s="146" cm="1">
        <f t="array" ref="A177">_xlfn.IFS(SUM(F177:R177)&gt;0,1,AB177&gt;0,2,TRUE,3)</f>
        <v>2</v>
      </c>
      <c r="B177" s="146" t="s">
        <v>1301</v>
      </c>
      <c r="D177" s="151" t="str">
        <f>_xlfn.XLOOKUP(B177,RecNamesAll!A:A,RecNamesAll!E:E)</f>
        <v>A</v>
      </c>
      <c r="E177" s="150" t="str">
        <f>_xlfn.XLOOKUP(B177,RecNamesAll!A:A,RecNamesAll!C:C)</f>
        <v>CCR8</v>
      </c>
      <c r="F177" s="160" t="str">
        <f t="shared" si="40"/>
        <v/>
      </c>
      <c r="G177" s="159" t="str">
        <f t="shared" si="41"/>
        <v/>
      </c>
      <c r="H177" s="159" t="str">
        <f t="shared" si="42"/>
        <v/>
      </c>
      <c r="I177" s="159" t="str">
        <f t="shared" si="43"/>
        <v/>
      </c>
      <c r="J177" s="159" t="str">
        <f t="shared" si="44"/>
        <v/>
      </c>
      <c r="K177" s="159" t="str">
        <f t="shared" si="45"/>
        <v/>
      </c>
      <c r="L177" s="159" t="str">
        <f t="shared" si="46"/>
        <v/>
      </c>
      <c r="M177" s="159" t="str">
        <f t="shared" si="47"/>
        <v/>
      </c>
      <c r="N177" s="159" t="str">
        <f t="shared" si="48"/>
        <v/>
      </c>
      <c r="O177" s="159" t="str">
        <f t="shared" si="49"/>
        <v/>
      </c>
      <c r="P177" s="159" t="str">
        <f t="shared" si="50"/>
        <v/>
      </c>
      <c r="Q177" s="159" t="str">
        <f t="shared" si="51"/>
        <v/>
      </c>
      <c r="R177" s="159" t="str">
        <f t="shared" si="52"/>
        <v/>
      </c>
      <c r="U177" s="146" t="str">
        <f t="shared" si="53"/>
        <v>A</v>
      </c>
      <c r="V177" s="145" t="str">
        <f t="shared" si="54"/>
        <v>CCR8</v>
      </c>
      <c r="W177" s="157">
        <f>VLOOKUP($B177,GtP!$A:$DD,MATCH("Gs_0-2",GtP!$A$1:$DD$1,0),FALSE)</f>
        <v>0</v>
      </c>
      <c r="X177" s="156">
        <f>VLOOKUP($B177,GtP!$A:$DD,MATCH("Gi/o_0-2",GtP!$A$1:$DD$1,0),FALSE)</f>
        <v>1</v>
      </c>
      <c r="Y177" s="156">
        <f>VLOOKUP($B177,GtP!$A:$DD,MATCH("Gq/11_0-2",GtP!$A$1:$DD$1,0),FALSE)</f>
        <v>0</v>
      </c>
      <c r="Z177" s="156">
        <f>VLOOKUP($B177,GtP!$A:$DD,MATCH("G12/13_0-2",GtP!$A$1:$DD$1,0),FALSE)</f>
        <v>0</v>
      </c>
      <c r="AA177" s="155"/>
      <c r="AB177" s="143">
        <f t="shared" si="55"/>
        <v>1</v>
      </c>
      <c r="AC177" s="315" t="str">
        <f t="shared" si="56"/>
        <v/>
      </c>
      <c r="AD177" s="349" t="str">
        <f t="shared" si="57"/>
        <v/>
      </c>
      <c r="AE177" s="349" t="str">
        <f t="shared" si="58"/>
        <v/>
      </c>
      <c r="AF177" s="311" t="str">
        <f t="shared" si="59"/>
        <v/>
      </c>
      <c r="AG177" s="141" t="str">
        <f>_xlfn.CONCAT(IF(AT177="","-","B"),IF(BG177="","-","I"),VLOOKUP($B177,GtP!$A:$BB,MATCH("Gs_0-1",GtP!$A$1:$BB$1,0),FALSE))</f>
        <v>---</v>
      </c>
      <c r="AH177" s="140" t="str">
        <f>_xlfn.CONCAT(IF(AU177="","-","B"),IF(BH177="","-","I"),VLOOKUP($B177,GtP!$A:$BB,MATCH("Gs_0-1",GtP!$A$1:$BB$1,0),FALSE))</f>
        <v>---</v>
      </c>
      <c r="AI177" s="140" t="str">
        <f>_xlfn.CONCAT(IF(AV177="","-","B"),IF(BI177="","-","I"),VLOOKUP($B177,GtP!$A:$BB,MATCH("Gi/o_0-1",GtP!$A$1:$BB$1,0),FALSE))</f>
        <v>--G</v>
      </c>
      <c r="AJ177" s="140" t="str">
        <f>_xlfn.CONCAT(IF(AW177="","-","B"),IF(BJ177="","-","I"),VLOOKUP($B177,GtP!$A:$BB,MATCH("Gi/o_0-1",GtP!$A$1:$BB$1,0),FALSE))</f>
        <v>--G</v>
      </c>
      <c r="AK177" s="140" t="str">
        <f>_xlfn.CONCAT(IF(AX177="","-","B"),IF(BK177="","-","I"),VLOOKUP($B177,GtP!$A:$BB,MATCH("Gi/o_0-1",GtP!$A$1:$BB$1,0),FALSE))</f>
        <v>--G</v>
      </c>
      <c r="AL177" s="140" t="str">
        <f>_xlfn.CONCAT(IF(AY177="","-","B"),IF(BL177="","-","I"),VLOOKUP($B177,GtP!$A:$BB,MATCH("Gi/o_0-1",GtP!$A$1:$BB$1,0),FALSE))</f>
        <v>--G</v>
      </c>
      <c r="AM177" s="140" t="str">
        <f>_xlfn.CONCAT(IF(AZ177="","-","B"),IF(BM177="","-","I"),VLOOKUP($B177,GtP!$A:$BB,MATCH("Gi/o_0-1",GtP!$A$1:$BB$1,0),FALSE))</f>
        <v>--G</v>
      </c>
      <c r="AN177" s="140" t="str">
        <f>_xlfn.CONCAT(IF(BA177="","-","B"),IF(BN177="","-","I"),VLOOKUP($B177,GtP!$A:$BB,MATCH("Gq/11_0-1",GtP!$A$1:$BB$1,0),FALSE))</f>
        <v>---</v>
      </c>
      <c r="AO177" s="140" t="str">
        <f>_xlfn.CONCAT(IF(BB177="","-","B"),IF(BO177="","-","I"),VLOOKUP($B177,GtP!$A:$BB,MATCH("Gq/11_0-1",GtP!$A$1:$BB$1,0),FALSE))</f>
        <v>---</v>
      </c>
      <c r="AP177" s="140" t="str">
        <f>_xlfn.CONCAT(IF(BC177="","-","B"),IF(BP177="","-","I"),VLOOKUP($B177,GtP!$A:$BB,MATCH("Gq/11_0-1",GtP!$A$1:$BB$1,0),FALSE))</f>
        <v>---</v>
      </c>
      <c r="AQ177" s="140" t="str">
        <f>_xlfn.CONCAT(IF(BD177="","-","B"),IF(BQ177="","-","I"),VLOOKUP($B177,GtP!$A:$BB,MATCH("Gq/11_0-1",GtP!$A$1:$BB$1,0),FALSE))</f>
        <v>---</v>
      </c>
      <c r="AR177" s="140" t="str">
        <f>_xlfn.CONCAT(IF(BE177="","-","B"),IF(BR177="","-","I"),VLOOKUP($B177,GtP!$A:$BB,MATCH("G12/13_0-1",GtP!$A$1:$BB$1,0),FALSE))</f>
        <v>---</v>
      </c>
      <c r="AS177" s="140" t="str">
        <f>_xlfn.CONCAT(IF(BF177="","-","B"),IF(BS177="","-","I"),VLOOKUP($B177,GtP!$A:$BB,MATCH("G12/13_0-1",GtP!$A$1:$BB$1,0),FALSE))</f>
        <v>---</v>
      </c>
      <c r="AT177" s="139" t="str">
        <f>_xlfn.IFNA(VLOOKUP($B177,'B-LogEmaxOverpEC50'!$A:$AL,MATCH(AT$1,'B-LogEmaxOverpEC50'!$A$1:$AL$1,0),FALSE),"")</f>
        <v/>
      </c>
      <c r="AU177" s="136" t="str">
        <f>_xlfn.IFNA(VLOOKUP($B177,'B-LogEmaxOverpEC50'!$A:$AL,MATCH(AU$1,'B-LogEmaxOverpEC50'!$A$1:$AL$1,0),FALSE),"")</f>
        <v/>
      </c>
      <c r="AV177" s="152" t="str">
        <f>_xlfn.IFNA(VLOOKUP($B177,'B-LogEmaxOverpEC50'!$A:$AL,MATCH(AV$1,'B-LogEmaxOverpEC50'!$A$1:$AL$1,0),FALSE),"")</f>
        <v/>
      </c>
      <c r="AW177" s="152" t="str">
        <f>_xlfn.IFNA(VLOOKUP($B177,'B-LogEmaxOverpEC50'!$A:$AL,MATCH(AW$1,'B-LogEmaxOverpEC50'!$A$1:$AL$1,0),FALSE),"")</f>
        <v/>
      </c>
      <c r="AX177" s="152" t="str">
        <f>_xlfn.IFNA(VLOOKUP($B177,'B-LogEmaxOverpEC50'!$A:$AL,MATCH(AX$1,'B-LogEmaxOverpEC50'!$A$1:$AL$1,0),FALSE),"")</f>
        <v/>
      </c>
      <c r="AY177" s="152" t="str">
        <f>_xlfn.IFNA(VLOOKUP($B177,'B-LogEmaxOverpEC50'!$A:$AL,MATCH(AY$1,'B-LogEmaxOverpEC50'!$A$1:$AL$1,0),FALSE),"")</f>
        <v/>
      </c>
      <c r="AZ177" s="152" t="str">
        <f>_xlfn.IFNA(VLOOKUP($B177,'B-LogEmaxOverpEC50'!$A:$AL,MATCH(AZ$1,'B-LogEmaxOverpEC50'!$A$1:$AL$1,0),FALSE),"")</f>
        <v/>
      </c>
      <c r="BA177" s="152" t="str">
        <f>_xlfn.IFNA(VLOOKUP($B177,'B-LogEmaxOverpEC50'!$A:$AL,MATCH(BA$1,'B-LogEmaxOverpEC50'!$A$1:$AL$1,0),FALSE),"")</f>
        <v/>
      </c>
      <c r="BB177" s="152" t="str">
        <f>_xlfn.IFNA(VLOOKUP($B177,'B-LogEmaxOverpEC50'!$A:$AL,MATCH(BB$1,'B-LogEmaxOverpEC50'!$A$1:$AL$1,0),FALSE),"")</f>
        <v/>
      </c>
      <c r="BC177" s="152" t="str">
        <f>_xlfn.IFNA(VLOOKUP($B177,'B-LogEmaxOverpEC50'!$A:$AL,MATCH(BC$1,'B-LogEmaxOverpEC50'!$A$1:$AL$1,0),FALSE),"")</f>
        <v/>
      </c>
      <c r="BD177" s="152" t="str">
        <f>_xlfn.IFNA(VLOOKUP($B177,'B-LogEmaxOverpEC50'!$A:$AL,MATCH(BD$1,'B-LogEmaxOverpEC50'!$A$1:$AL$1,0),FALSE),"")</f>
        <v/>
      </c>
      <c r="BE177" s="152" t="str">
        <f>_xlfn.IFNA(VLOOKUP($B177,'B-LogEmaxOverpEC50'!$A:$AL,MATCH(BE$1,'B-LogEmaxOverpEC50'!$A$1:$AL$1,0),FALSE),"")</f>
        <v/>
      </c>
      <c r="BF177" s="152" t="str">
        <f>_xlfn.IFNA(VLOOKUP($B177,'B-LogEmaxOverpEC50'!$A:$AL,MATCH(BF$1,'B-LogEmaxOverpEC50'!$A$1:$AL$1,0),FALSE),"")</f>
        <v/>
      </c>
      <c r="BG177" s="137" t="str">
        <f>_xlfn.IFNA(VLOOKUP($B177,'I-LogEmaxOverpEC50'!$A:$AR,MATCH(BG$1,'I-LogEmaxOverpEC50'!$A$1:$AR$1,0),FALSE),"")</f>
        <v/>
      </c>
      <c r="BH177" s="136" t="str">
        <f>_xlfn.IFNA(VLOOKUP($B177,'I-LogEmaxOverpEC50'!$A:$AR,MATCH(BH$1,'I-LogEmaxOverpEC50'!$A$1:$AR$1,0),FALSE),"")</f>
        <v/>
      </c>
      <c r="BI177" s="136" t="str">
        <f>_xlfn.IFNA(VLOOKUP($B177,'I-LogEmaxOverpEC50'!$A:$AR,MATCH(BI$1,'I-LogEmaxOverpEC50'!$A$1:$AR$1,0),FALSE),"")</f>
        <v/>
      </c>
      <c r="BJ177" s="136" t="str">
        <f>_xlfn.IFNA(VLOOKUP($B177,'I-LogEmaxOverpEC50'!$A:$AR,MATCH(BJ$1,'I-LogEmaxOverpEC50'!$A$1:$AR$1,0),FALSE),"")</f>
        <v/>
      </c>
      <c r="BK177" s="136" t="str">
        <f>_xlfn.IFNA(VLOOKUP($B177,'I-LogEmaxOverpEC50'!$A:$AR,MATCH(BK$1,'I-LogEmaxOverpEC50'!$A$1:$AR$1,0),FALSE),"")</f>
        <v/>
      </c>
      <c r="BL177" s="136" t="str">
        <f>_xlfn.IFNA(VLOOKUP($B177,'I-LogEmaxOverpEC50'!$A:$AR,MATCH(BL$1,'I-LogEmaxOverpEC50'!$A$1:$AR$1,0),FALSE),"")</f>
        <v/>
      </c>
      <c r="BM177" s="136" t="str">
        <f>_xlfn.IFNA(VLOOKUP($B177,'I-LogEmaxOverpEC50'!$A:$AR,MATCH(BM$1,'I-LogEmaxOverpEC50'!$A$1:$AR$1,0),FALSE),"")</f>
        <v/>
      </c>
      <c r="BN177" s="136" t="str">
        <f>_xlfn.IFNA(VLOOKUP($B177,'I-LogEmaxOverpEC50'!$A:$AR,MATCH(BN$1,'I-LogEmaxOverpEC50'!$A$1:$AR$1,0),FALSE),"")</f>
        <v/>
      </c>
      <c r="BO177" s="136" t="str">
        <f>_xlfn.IFNA(VLOOKUP($B177,'I-LogEmaxOverpEC50'!$A:$AR,MATCH(BO$1,'I-LogEmaxOverpEC50'!$A$1:$AR$1,0),FALSE),"")</f>
        <v/>
      </c>
      <c r="BP177" s="136" t="str">
        <f>_xlfn.IFNA(VLOOKUP($B177,'I-LogEmaxOverpEC50'!$A:$AR,MATCH(BP$1,'I-LogEmaxOverpEC50'!$A$1:$AR$1,0),FALSE),"")</f>
        <v/>
      </c>
      <c r="BQ177" s="136" t="str">
        <f>_xlfn.IFNA(VLOOKUP($B177,'I-LogEmaxOverpEC50'!$A:$AR,MATCH(BQ$1,'I-LogEmaxOverpEC50'!$A$1:$AR$1,0),FALSE),"")</f>
        <v/>
      </c>
      <c r="BR177" s="136" t="str">
        <f>_xlfn.IFNA(VLOOKUP($B177,'I-LogEmaxOverpEC50'!$A:$AR,MATCH(BR$1,'I-LogEmaxOverpEC50'!$A$1:$AR$1,0),FALSE),"")</f>
        <v/>
      </c>
      <c r="BS177" s="136" t="str">
        <f>_xlfn.IFNA(VLOOKUP($B177,'I-LogEmaxOverpEC50'!$A:$AR,MATCH(BS$1,'I-LogEmaxOverpEC50'!$A$1:$AR$1,0),FALSE),"")</f>
        <v/>
      </c>
      <c r="BT177" s="158"/>
      <c r="BU177" s="158"/>
      <c r="BV177" s="158"/>
      <c r="BW177" s="158"/>
      <c r="BX177" s="158"/>
      <c r="BY177" s="158"/>
      <c r="BZ177" s="158"/>
      <c r="CA177" s="158"/>
      <c r="CB177" s="158"/>
      <c r="CC177" s="158"/>
      <c r="CD177" s="158"/>
      <c r="CE177" s="158"/>
      <c r="CF177" s="158"/>
      <c r="CG177" s="158"/>
      <c r="CH177" s="158"/>
      <c r="CI177" s="158"/>
      <c r="CJ177" s="158"/>
    </row>
    <row r="178" spans="1:88" x14ac:dyDescent="0.2">
      <c r="A178" s="146" cm="1">
        <f t="array" ref="A178">_xlfn.IFS(SUM(F178:R178)&gt;0,1,AB178&gt;0,2,TRUE,3)</f>
        <v>2</v>
      </c>
      <c r="B178" s="146" t="s">
        <v>1298</v>
      </c>
      <c r="D178" s="151" t="str">
        <f>_xlfn.XLOOKUP(B178,RecNamesAll!A:A,RecNamesAll!E:E)</f>
        <v>A</v>
      </c>
      <c r="E178" s="150" t="str">
        <f>_xlfn.XLOOKUP(B178,RecNamesAll!A:A,RecNamesAll!C:C)</f>
        <v>CCR9</v>
      </c>
      <c r="F178" s="160" t="str">
        <f t="shared" si="40"/>
        <v/>
      </c>
      <c r="G178" s="159" t="str">
        <f t="shared" si="41"/>
        <v/>
      </c>
      <c r="H178" s="159" t="str">
        <f t="shared" si="42"/>
        <v/>
      </c>
      <c r="I178" s="159" t="str">
        <f t="shared" si="43"/>
        <v/>
      </c>
      <c r="J178" s="159" t="str">
        <f t="shared" si="44"/>
        <v/>
      </c>
      <c r="K178" s="159" t="str">
        <f t="shared" si="45"/>
        <v/>
      </c>
      <c r="L178" s="159" t="str">
        <f t="shared" si="46"/>
        <v/>
      </c>
      <c r="M178" s="159" t="str">
        <f t="shared" si="47"/>
        <v/>
      </c>
      <c r="N178" s="159" t="str">
        <f t="shared" si="48"/>
        <v/>
      </c>
      <c r="O178" s="159" t="str">
        <f t="shared" si="49"/>
        <v/>
      </c>
      <c r="P178" s="159" t="str">
        <f t="shared" si="50"/>
        <v/>
      </c>
      <c r="Q178" s="159" t="str">
        <f t="shared" si="51"/>
        <v/>
      </c>
      <c r="R178" s="159" t="str">
        <f t="shared" si="52"/>
        <v/>
      </c>
      <c r="U178" s="146" t="str">
        <f t="shared" si="53"/>
        <v>A</v>
      </c>
      <c r="V178" s="145" t="str">
        <f t="shared" si="54"/>
        <v>CCR9</v>
      </c>
      <c r="W178" s="157">
        <f>VLOOKUP($B178,GtP!$A:$DD,MATCH("Gs_0-2",GtP!$A$1:$DD$1,0),FALSE)</f>
        <v>0</v>
      </c>
      <c r="X178" s="156">
        <f>VLOOKUP($B178,GtP!$A:$DD,MATCH("Gi/o_0-2",GtP!$A$1:$DD$1,0),FALSE)</f>
        <v>1</v>
      </c>
      <c r="Y178" s="156">
        <f>VLOOKUP($B178,GtP!$A:$DD,MATCH("Gq/11_0-2",GtP!$A$1:$DD$1,0),FALSE)</f>
        <v>0</v>
      </c>
      <c r="Z178" s="156">
        <f>VLOOKUP($B178,GtP!$A:$DD,MATCH("G12/13_0-2",GtP!$A$1:$DD$1,0),FALSE)</f>
        <v>0</v>
      </c>
      <c r="AA178" s="155"/>
      <c r="AB178" s="143">
        <f t="shared" si="55"/>
        <v>1</v>
      </c>
      <c r="AC178" s="315" t="str">
        <f t="shared" si="56"/>
        <v/>
      </c>
      <c r="AD178" s="349" t="str">
        <f t="shared" si="57"/>
        <v/>
      </c>
      <c r="AE178" s="349" t="str">
        <f t="shared" si="58"/>
        <v/>
      </c>
      <c r="AF178" s="311" t="str">
        <f t="shared" si="59"/>
        <v/>
      </c>
      <c r="AG178" s="141" t="str">
        <f>_xlfn.CONCAT(IF(AT178="","-","B"),IF(BG178="","-","I"),VLOOKUP($B178,GtP!$A:$BB,MATCH("Gs_0-1",GtP!$A$1:$BB$1,0),FALSE))</f>
        <v>---</v>
      </c>
      <c r="AH178" s="140" t="str">
        <f>_xlfn.CONCAT(IF(AU178="","-","B"),IF(BH178="","-","I"),VLOOKUP($B178,GtP!$A:$BB,MATCH("Gs_0-1",GtP!$A$1:$BB$1,0),FALSE))</f>
        <v>---</v>
      </c>
      <c r="AI178" s="140" t="str">
        <f>_xlfn.CONCAT(IF(AV178="","-","B"),IF(BI178="","-","I"),VLOOKUP($B178,GtP!$A:$BB,MATCH("Gi/o_0-1",GtP!$A$1:$BB$1,0),FALSE))</f>
        <v>--G</v>
      </c>
      <c r="AJ178" s="140" t="str">
        <f>_xlfn.CONCAT(IF(AW178="","-","B"),IF(BJ178="","-","I"),VLOOKUP($B178,GtP!$A:$BB,MATCH("Gi/o_0-1",GtP!$A$1:$BB$1,0),FALSE))</f>
        <v>--G</v>
      </c>
      <c r="AK178" s="140" t="str">
        <f>_xlfn.CONCAT(IF(AX178="","-","B"),IF(BK178="","-","I"),VLOOKUP($B178,GtP!$A:$BB,MATCH("Gi/o_0-1",GtP!$A$1:$BB$1,0),FALSE))</f>
        <v>--G</v>
      </c>
      <c r="AL178" s="140" t="str">
        <f>_xlfn.CONCAT(IF(AY178="","-","B"),IF(BL178="","-","I"),VLOOKUP($B178,GtP!$A:$BB,MATCH("Gi/o_0-1",GtP!$A$1:$BB$1,0),FALSE))</f>
        <v>--G</v>
      </c>
      <c r="AM178" s="140" t="str">
        <f>_xlfn.CONCAT(IF(AZ178="","-","B"),IF(BM178="","-","I"),VLOOKUP($B178,GtP!$A:$BB,MATCH("Gi/o_0-1",GtP!$A$1:$BB$1,0),FALSE))</f>
        <v>--G</v>
      </c>
      <c r="AN178" s="140" t="str">
        <f>_xlfn.CONCAT(IF(BA178="","-","B"),IF(BN178="","-","I"),VLOOKUP($B178,GtP!$A:$BB,MATCH("Gq/11_0-1",GtP!$A$1:$BB$1,0),FALSE))</f>
        <v>---</v>
      </c>
      <c r="AO178" s="140" t="str">
        <f>_xlfn.CONCAT(IF(BB178="","-","B"),IF(BO178="","-","I"),VLOOKUP($B178,GtP!$A:$BB,MATCH("Gq/11_0-1",GtP!$A$1:$BB$1,0),FALSE))</f>
        <v>---</v>
      </c>
      <c r="AP178" s="140" t="str">
        <f>_xlfn.CONCAT(IF(BC178="","-","B"),IF(BP178="","-","I"),VLOOKUP($B178,GtP!$A:$BB,MATCH("Gq/11_0-1",GtP!$A$1:$BB$1,0),FALSE))</f>
        <v>---</v>
      </c>
      <c r="AQ178" s="140" t="str">
        <f>_xlfn.CONCAT(IF(BD178="","-","B"),IF(BQ178="","-","I"),VLOOKUP($B178,GtP!$A:$BB,MATCH("Gq/11_0-1",GtP!$A$1:$BB$1,0),FALSE))</f>
        <v>---</v>
      </c>
      <c r="AR178" s="140" t="str">
        <f>_xlfn.CONCAT(IF(BE178="","-","B"),IF(BR178="","-","I"),VLOOKUP($B178,GtP!$A:$BB,MATCH("G12/13_0-1",GtP!$A$1:$BB$1,0),FALSE))</f>
        <v>---</v>
      </c>
      <c r="AS178" s="140" t="str">
        <f>_xlfn.CONCAT(IF(BF178="","-","B"),IF(BS178="","-","I"),VLOOKUP($B178,GtP!$A:$BB,MATCH("G12/13_0-1",GtP!$A$1:$BB$1,0),FALSE))</f>
        <v>---</v>
      </c>
      <c r="AT178" s="139" t="str">
        <f>_xlfn.IFNA(VLOOKUP($B178,'B-LogEmaxOverpEC50'!$A:$AL,MATCH(AT$1,'B-LogEmaxOverpEC50'!$A$1:$AL$1,0),FALSE),"")</f>
        <v/>
      </c>
      <c r="AU178" s="136" t="str">
        <f>_xlfn.IFNA(VLOOKUP($B178,'B-LogEmaxOverpEC50'!$A:$AL,MATCH(AU$1,'B-LogEmaxOverpEC50'!$A$1:$AL$1,0),FALSE),"")</f>
        <v/>
      </c>
      <c r="AV178" s="152" t="str">
        <f>_xlfn.IFNA(VLOOKUP($B178,'B-LogEmaxOverpEC50'!$A:$AL,MATCH(AV$1,'B-LogEmaxOverpEC50'!$A$1:$AL$1,0),FALSE),"")</f>
        <v/>
      </c>
      <c r="AW178" s="152" t="str">
        <f>_xlfn.IFNA(VLOOKUP($B178,'B-LogEmaxOverpEC50'!$A:$AL,MATCH(AW$1,'B-LogEmaxOverpEC50'!$A$1:$AL$1,0),FALSE),"")</f>
        <v/>
      </c>
      <c r="AX178" s="152" t="str">
        <f>_xlfn.IFNA(VLOOKUP($B178,'B-LogEmaxOverpEC50'!$A:$AL,MATCH(AX$1,'B-LogEmaxOverpEC50'!$A$1:$AL$1,0),FALSE),"")</f>
        <v/>
      </c>
      <c r="AY178" s="152" t="str">
        <f>_xlfn.IFNA(VLOOKUP($B178,'B-LogEmaxOverpEC50'!$A:$AL,MATCH(AY$1,'B-LogEmaxOverpEC50'!$A$1:$AL$1,0),FALSE),"")</f>
        <v/>
      </c>
      <c r="AZ178" s="152" t="str">
        <f>_xlfn.IFNA(VLOOKUP($B178,'B-LogEmaxOverpEC50'!$A:$AL,MATCH(AZ$1,'B-LogEmaxOverpEC50'!$A$1:$AL$1,0),FALSE),"")</f>
        <v/>
      </c>
      <c r="BA178" s="152" t="str">
        <f>_xlfn.IFNA(VLOOKUP($B178,'B-LogEmaxOverpEC50'!$A:$AL,MATCH(BA$1,'B-LogEmaxOverpEC50'!$A$1:$AL$1,0),FALSE),"")</f>
        <v/>
      </c>
      <c r="BB178" s="152" t="str">
        <f>_xlfn.IFNA(VLOOKUP($B178,'B-LogEmaxOverpEC50'!$A:$AL,MATCH(BB$1,'B-LogEmaxOverpEC50'!$A$1:$AL$1,0),FALSE),"")</f>
        <v/>
      </c>
      <c r="BC178" s="152" t="str">
        <f>_xlfn.IFNA(VLOOKUP($B178,'B-LogEmaxOverpEC50'!$A:$AL,MATCH(BC$1,'B-LogEmaxOverpEC50'!$A$1:$AL$1,0),FALSE),"")</f>
        <v/>
      </c>
      <c r="BD178" s="152" t="str">
        <f>_xlfn.IFNA(VLOOKUP($B178,'B-LogEmaxOverpEC50'!$A:$AL,MATCH(BD$1,'B-LogEmaxOverpEC50'!$A$1:$AL$1,0),FALSE),"")</f>
        <v/>
      </c>
      <c r="BE178" s="152" t="str">
        <f>_xlfn.IFNA(VLOOKUP($B178,'B-LogEmaxOverpEC50'!$A:$AL,MATCH(BE$1,'B-LogEmaxOverpEC50'!$A$1:$AL$1,0),FALSE),"")</f>
        <v/>
      </c>
      <c r="BF178" s="152" t="str">
        <f>_xlfn.IFNA(VLOOKUP($B178,'B-LogEmaxOverpEC50'!$A:$AL,MATCH(BF$1,'B-LogEmaxOverpEC50'!$A$1:$AL$1,0),FALSE),"")</f>
        <v/>
      </c>
      <c r="BG178" s="137" t="str">
        <f>_xlfn.IFNA(VLOOKUP($B178,'I-LogEmaxOverpEC50'!$A:$AR,MATCH(BG$1,'I-LogEmaxOverpEC50'!$A$1:$AR$1,0),FALSE),"")</f>
        <v/>
      </c>
      <c r="BH178" s="136" t="str">
        <f>_xlfn.IFNA(VLOOKUP($B178,'I-LogEmaxOverpEC50'!$A:$AR,MATCH(BH$1,'I-LogEmaxOverpEC50'!$A$1:$AR$1,0),FALSE),"")</f>
        <v/>
      </c>
      <c r="BI178" s="136" t="str">
        <f>_xlfn.IFNA(VLOOKUP($B178,'I-LogEmaxOverpEC50'!$A:$AR,MATCH(BI$1,'I-LogEmaxOverpEC50'!$A$1:$AR$1,0),FALSE),"")</f>
        <v/>
      </c>
      <c r="BJ178" s="136" t="str">
        <f>_xlfn.IFNA(VLOOKUP($B178,'I-LogEmaxOverpEC50'!$A:$AR,MATCH(BJ$1,'I-LogEmaxOverpEC50'!$A$1:$AR$1,0),FALSE),"")</f>
        <v/>
      </c>
      <c r="BK178" s="136" t="str">
        <f>_xlfn.IFNA(VLOOKUP($B178,'I-LogEmaxOverpEC50'!$A:$AR,MATCH(BK$1,'I-LogEmaxOverpEC50'!$A$1:$AR$1,0),FALSE),"")</f>
        <v/>
      </c>
      <c r="BL178" s="136" t="str">
        <f>_xlfn.IFNA(VLOOKUP($B178,'I-LogEmaxOverpEC50'!$A:$AR,MATCH(BL$1,'I-LogEmaxOverpEC50'!$A$1:$AR$1,0),FALSE),"")</f>
        <v/>
      </c>
      <c r="BM178" s="136" t="str">
        <f>_xlfn.IFNA(VLOOKUP($B178,'I-LogEmaxOverpEC50'!$A:$AR,MATCH(BM$1,'I-LogEmaxOverpEC50'!$A$1:$AR$1,0),FALSE),"")</f>
        <v/>
      </c>
      <c r="BN178" s="136" t="str">
        <f>_xlfn.IFNA(VLOOKUP($B178,'I-LogEmaxOverpEC50'!$A:$AR,MATCH(BN$1,'I-LogEmaxOverpEC50'!$A$1:$AR$1,0),FALSE),"")</f>
        <v/>
      </c>
      <c r="BO178" s="136" t="str">
        <f>_xlfn.IFNA(VLOOKUP($B178,'I-LogEmaxOverpEC50'!$A:$AR,MATCH(BO$1,'I-LogEmaxOverpEC50'!$A$1:$AR$1,0),FALSE),"")</f>
        <v/>
      </c>
      <c r="BP178" s="136" t="str">
        <f>_xlfn.IFNA(VLOOKUP($B178,'I-LogEmaxOverpEC50'!$A:$AR,MATCH(BP$1,'I-LogEmaxOverpEC50'!$A$1:$AR$1,0),FALSE),"")</f>
        <v/>
      </c>
      <c r="BQ178" s="136" t="str">
        <f>_xlfn.IFNA(VLOOKUP($B178,'I-LogEmaxOverpEC50'!$A:$AR,MATCH(BQ$1,'I-LogEmaxOverpEC50'!$A$1:$AR$1,0),FALSE),"")</f>
        <v/>
      </c>
      <c r="BR178" s="136" t="str">
        <f>_xlfn.IFNA(VLOOKUP($B178,'I-LogEmaxOverpEC50'!$A:$AR,MATCH(BR$1,'I-LogEmaxOverpEC50'!$A$1:$AR$1,0),FALSE),"")</f>
        <v/>
      </c>
      <c r="BS178" s="136" t="str">
        <f>_xlfn.IFNA(VLOOKUP($B178,'I-LogEmaxOverpEC50'!$A:$AR,MATCH(BS$1,'I-LogEmaxOverpEC50'!$A$1:$AR$1,0),FALSE),"")</f>
        <v/>
      </c>
      <c r="BT178" s="158"/>
      <c r="BU178" s="158"/>
      <c r="BV178" s="158"/>
      <c r="BW178" s="158"/>
      <c r="BX178" s="158"/>
      <c r="BY178" s="158"/>
      <c r="BZ178" s="158"/>
      <c r="CA178" s="158"/>
      <c r="CB178" s="158"/>
      <c r="CC178" s="158"/>
      <c r="CD178" s="158"/>
      <c r="CE178" s="158"/>
      <c r="CF178" s="158"/>
      <c r="CG178" s="158"/>
      <c r="CH178" s="158"/>
      <c r="CI178" s="158"/>
      <c r="CJ178" s="158"/>
    </row>
    <row r="179" spans="1:88" x14ac:dyDescent="0.2">
      <c r="A179" s="146" cm="1">
        <f t="array" ref="A179">_xlfn.IFS(SUM(F179:R179)&gt;0,1,AB179&gt;0,2,TRUE,3)</f>
        <v>2</v>
      </c>
      <c r="B179" s="146" t="s">
        <v>1285</v>
      </c>
      <c r="D179" s="151" t="str">
        <f>_xlfn.XLOOKUP(B179,RecNamesAll!A:A,RecNamesAll!E:E)</f>
        <v>A</v>
      </c>
      <c r="E179" s="150" t="str">
        <f>_xlfn.XLOOKUP(B179,RecNamesAll!A:A,RecNamesAll!C:C)</f>
        <v>Chemerin1</v>
      </c>
      <c r="F179" s="160" t="str">
        <f t="shared" si="40"/>
        <v/>
      </c>
      <c r="G179" s="159" t="str">
        <f t="shared" si="41"/>
        <v/>
      </c>
      <c r="H179" s="159" t="str">
        <f t="shared" si="42"/>
        <v/>
      </c>
      <c r="I179" s="159" t="str">
        <f t="shared" si="43"/>
        <v/>
      </c>
      <c r="J179" s="159" t="str">
        <f t="shared" si="44"/>
        <v/>
      </c>
      <c r="K179" s="159" t="str">
        <f t="shared" si="45"/>
        <v/>
      </c>
      <c r="L179" s="159" t="str">
        <f t="shared" si="46"/>
        <v/>
      </c>
      <c r="M179" s="159" t="str">
        <f t="shared" si="47"/>
        <v/>
      </c>
      <c r="N179" s="159" t="str">
        <f t="shared" si="48"/>
        <v/>
      </c>
      <c r="O179" s="159" t="str">
        <f t="shared" si="49"/>
        <v/>
      </c>
      <c r="P179" s="159" t="str">
        <f t="shared" si="50"/>
        <v/>
      </c>
      <c r="Q179" s="159" t="str">
        <f t="shared" si="51"/>
        <v/>
      </c>
      <c r="R179" s="159" t="str">
        <f t="shared" si="52"/>
        <v/>
      </c>
      <c r="U179" s="146" t="str">
        <f t="shared" si="53"/>
        <v>A</v>
      </c>
      <c r="V179" s="145" t="str">
        <f t="shared" si="54"/>
        <v>Chemerin1</v>
      </c>
      <c r="W179" s="157">
        <f>VLOOKUP($B179,GtP!$A:$DD,MATCH("Gs_0-2",GtP!$A$1:$DD$1,0),FALSE)</f>
        <v>0</v>
      </c>
      <c r="X179" s="156">
        <f>VLOOKUP($B179,GtP!$A:$DD,MATCH("Gi/o_0-2",GtP!$A$1:$DD$1,0),FALSE)</f>
        <v>1</v>
      </c>
      <c r="Y179" s="156">
        <f>VLOOKUP($B179,GtP!$A:$DD,MATCH("Gq/11_0-2",GtP!$A$1:$DD$1,0),FALSE)</f>
        <v>0</v>
      </c>
      <c r="Z179" s="156">
        <f>VLOOKUP($B179,GtP!$A:$DD,MATCH("G12/13_0-2",GtP!$A$1:$DD$1,0),FALSE)</f>
        <v>0</v>
      </c>
      <c r="AA179" s="155"/>
      <c r="AB179" s="143">
        <f t="shared" si="55"/>
        <v>1</v>
      </c>
      <c r="AC179" s="315" t="str">
        <f t="shared" si="56"/>
        <v/>
      </c>
      <c r="AD179" s="349" t="str">
        <f t="shared" si="57"/>
        <v/>
      </c>
      <c r="AE179" s="349" t="str">
        <f t="shared" si="58"/>
        <v/>
      </c>
      <c r="AF179" s="311" t="str">
        <f t="shared" si="59"/>
        <v/>
      </c>
      <c r="AG179" s="141" t="str">
        <f>_xlfn.CONCAT(IF(AT179="","-","B"),IF(BG179="","-","I"),VLOOKUP($B179,GtP!$A:$BB,MATCH("Gs_0-1",GtP!$A$1:$BB$1,0),FALSE))</f>
        <v>---</v>
      </c>
      <c r="AH179" s="140" t="str">
        <f>_xlfn.CONCAT(IF(AU179="","-","B"),IF(BH179="","-","I"),VLOOKUP($B179,GtP!$A:$BB,MATCH("Gs_0-1",GtP!$A$1:$BB$1,0),FALSE))</f>
        <v>---</v>
      </c>
      <c r="AI179" s="140" t="str">
        <f>_xlfn.CONCAT(IF(AV179="","-","B"),IF(BI179="","-","I"),VLOOKUP($B179,GtP!$A:$BB,MATCH("Gi/o_0-1",GtP!$A$1:$BB$1,0),FALSE))</f>
        <v>--G</v>
      </c>
      <c r="AJ179" s="140" t="str">
        <f>_xlfn.CONCAT(IF(AW179="","-","B"),IF(BJ179="","-","I"),VLOOKUP($B179,GtP!$A:$BB,MATCH("Gi/o_0-1",GtP!$A$1:$BB$1,0),FALSE))</f>
        <v>--G</v>
      </c>
      <c r="AK179" s="140" t="str">
        <f>_xlfn.CONCAT(IF(AX179="","-","B"),IF(BK179="","-","I"),VLOOKUP($B179,GtP!$A:$BB,MATCH("Gi/o_0-1",GtP!$A$1:$BB$1,0),FALSE))</f>
        <v>--G</v>
      </c>
      <c r="AL179" s="140" t="str">
        <f>_xlfn.CONCAT(IF(AY179="","-","B"),IF(BL179="","-","I"),VLOOKUP($B179,GtP!$A:$BB,MATCH("Gi/o_0-1",GtP!$A$1:$BB$1,0),FALSE))</f>
        <v>--G</v>
      </c>
      <c r="AM179" s="140" t="str">
        <f>_xlfn.CONCAT(IF(AZ179="","-","B"),IF(BM179="","-","I"),VLOOKUP($B179,GtP!$A:$BB,MATCH("Gi/o_0-1",GtP!$A$1:$BB$1,0),FALSE))</f>
        <v>--G</v>
      </c>
      <c r="AN179" s="140" t="str">
        <f>_xlfn.CONCAT(IF(BA179="","-","B"),IF(BN179="","-","I"),VLOOKUP($B179,GtP!$A:$BB,MATCH("Gq/11_0-1",GtP!$A$1:$BB$1,0),FALSE))</f>
        <v>---</v>
      </c>
      <c r="AO179" s="140" t="str">
        <f>_xlfn.CONCAT(IF(BB179="","-","B"),IF(BO179="","-","I"),VLOOKUP($B179,GtP!$A:$BB,MATCH("Gq/11_0-1",GtP!$A$1:$BB$1,0),FALSE))</f>
        <v>---</v>
      </c>
      <c r="AP179" s="140" t="str">
        <f>_xlfn.CONCAT(IF(BC179="","-","B"),IF(BP179="","-","I"),VLOOKUP($B179,GtP!$A:$BB,MATCH("Gq/11_0-1",GtP!$A$1:$BB$1,0),FALSE))</f>
        <v>---</v>
      </c>
      <c r="AQ179" s="140" t="str">
        <f>_xlfn.CONCAT(IF(BD179="","-","B"),IF(BQ179="","-","I"),VLOOKUP($B179,GtP!$A:$BB,MATCH("Gq/11_0-1",GtP!$A$1:$BB$1,0),FALSE))</f>
        <v>---</v>
      </c>
      <c r="AR179" s="140" t="str">
        <f>_xlfn.CONCAT(IF(BE179="","-","B"),IF(BR179="","-","I"),VLOOKUP($B179,GtP!$A:$BB,MATCH("G12/13_0-1",GtP!$A$1:$BB$1,0),FALSE))</f>
        <v>---</v>
      </c>
      <c r="AS179" s="140" t="str">
        <f>_xlfn.CONCAT(IF(BF179="","-","B"),IF(BS179="","-","I"),VLOOKUP($B179,GtP!$A:$BB,MATCH("G12/13_0-1",GtP!$A$1:$BB$1,0),FALSE))</f>
        <v>---</v>
      </c>
      <c r="AT179" s="139" t="str">
        <f>_xlfn.IFNA(VLOOKUP($B179,'B-LogEmaxOverpEC50'!$A:$AL,MATCH(AT$1,'B-LogEmaxOverpEC50'!$A$1:$AL$1,0),FALSE),"")</f>
        <v/>
      </c>
      <c r="AU179" s="136" t="str">
        <f>_xlfn.IFNA(VLOOKUP($B179,'B-LogEmaxOverpEC50'!$A:$AL,MATCH(AU$1,'B-LogEmaxOverpEC50'!$A$1:$AL$1,0),FALSE),"")</f>
        <v/>
      </c>
      <c r="AV179" s="152" t="str">
        <f>_xlfn.IFNA(VLOOKUP($B179,'B-LogEmaxOverpEC50'!$A:$AL,MATCH(AV$1,'B-LogEmaxOverpEC50'!$A$1:$AL$1,0),FALSE),"")</f>
        <v/>
      </c>
      <c r="AW179" s="152" t="str">
        <f>_xlfn.IFNA(VLOOKUP($B179,'B-LogEmaxOverpEC50'!$A:$AL,MATCH(AW$1,'B-LogEmaxOverpEC50'!$A$1:$AL$1,0),FALSE),"")</f>
        <v/>
      </c>
      <c r="AX179" s="152" t="str">
        <f>_xlfn.IFNA(VLOOKUP($B179,'B-LogEmaxOverpEC50'!$A:$AL,MATCH(AX$1,'B-LogEmaxOverpEC50'!$A$1:$AL$1,0),FALSE),"")</f>
        <v/>
      </c>
      <c r="AY179" s="152" t="str">
        <f>_xlfn.IFNA(VLOOKUP($B179,'B-LogEmaxOverpEC50'!$A:$AL,MATCH(AY$1,'B-LogEmaxOverpEC50'!$A$1:$AL$1,0),FALSE),"")</f>
        <v/>
      </c>
      <c r="AZ179" s="152" t="str">
        <f>_xlfn.IFNA(VLOOKUP($B179,'B-LogEmaxOverpEC50'!$A:$AL,MATCH(AZ$1,'B-LogEmaxOverpEC50'!$A$1:$AL$1,0),FALSE),"")</f>
        <v/>
      </c>
      <c r="BA179" s="152" t="str">
        <f>_xlfn.IFNA(VLOOKUP($B179,'B-LogEmaxOverpEC50'!$A:$AL,MATCH(BA$1,'B-LogEmaxOverpEC50'!$A$1:$AL$1,0),FALSE),"")</f>
        <v/>
      </c>
      <c r="BB179" s="152" t="str">
        <f>_xlfn.IFNA(VLOOKUP($B179,'B-LogEmaxOverpEC50'!$A:$AL,MATCH(BB$1,'B-LogEmaxOverpEC50'!$A$1:$AL$1,0),FALSE),"")</f>
        <v/>
      </c>
      <c r="BC179" s="152" t="str">
        <f>_xlfn.IFNA(VLOOKUP($B179,'B-LogEmaxOverpEC50'!$A:$AL,MATCH(BC$1,'B-LogEmaxOverpEC50'!$A$1:$AL$1,0),FALSE),"")</f>
        <v/>
      </c>
      <c r="BD179" s="152" t="str">
        <f>_xlfn.IFNA(VLOOKUP($B179,'B-LogEmaxOverpEC50'!$A:$AL,MATCH(BD$1,'B-LogEmaxOverpEC50'!$A$1:$AL$1,0),FALSE),"")</f>
        <v/>
      </c>
      <c r="BE179" s="152" t="str">
        <f>_xlfn.IFNA(VLOOKUP($B179,'B-LogEmaxOverpEC50'!$A:$AL,MATCH(BE$1,'B-LogEmaxOverpEC50'!$A$1:$AL$1,0),FALSE),"")</f>
        <v/>
      </c>
      <c r="BF179" s="152" t="str">
        <f>_xlfn.IFNA(VLOOKUP($B179,'B-LogEmaxOverpEC50'!$A:$AL,MATCH(BF$1,'B-LogEmaxOverpEC50'!$A$1:$AL$1,0),FALSE),"")</f>
        <v/>
      </c>
      <c r="BG179" s="137" t="str">
        <f>_xlfn.IFNA(VLOOKUP($B179,'I-LogEmaxOverpEC50'!$A:$AR,MATCH(BG$1,'I-LogEmaxOverpEC50'!$A$1:$AR$1,0),FALSE),"")</f>
        <v/>
      </c>
      <c r="BH179" s="136" t="str">
        <f>_xlfn.IFNA(VLOOKUP($B179,'I-LogEmaxOverpEC50'!$A:$AR,MATCH(BH$1,'I-LogEmaxOverpEC50'!$A$1:$AR$1,0),FALSE),"")</f>
        <v/>
      </c>
      <c r="BI179" s="136" t="str">
        <f>_xlfn.IFNA(VLOOKUP($B179,'I-LogEmaxOverpEC50'!$A:$AR,MATCH(BI$1,'I-LogEmaxOverpEC50'!$A$1:$AR$1,0),FALSE),"")</f>
        <v/>
      </c>
      <c r="BJ179" s="136" t="str">
        <f>_xlfn.IFNA(VLOOKUP($B179,'I-LogEmaxOverpEC50'!$A:$AR,MATCH(BJ$1,'I-LogEmaxOverpEC50'!$A$1:$AR$1,0),FALSE),"")</f>
        <v/>
      </c>
      <c r="BK179" s="136" t="str">
        <f>_xlfn.IFNA(VLOOKUP($B179,'I-LogEmaxOverpEC50'!$A:$AR,MATCH(BK$1,'I-LogEmaxOverpEC50'!$A$1:$AR$1,0),FALSE),"")</f>
        <v/>
      </c>
      <c r="BL179" s="136" t="str">
        <f>_xlfn.IFNA(VLOOKUP($B179,'I-LogEmaxOverpEC50'!$A:$AR,MATCH(BL$1,'I-LogEmaxOverpEC50'!$A$1:$AR$1,0),FALSE),"")</f>
        <v/>
      </c>
      <c r="BM179" s="136" t="str">
        <f>_xlfn.IFNA(VLOOKUP($B179,'I-LogEmaxOverpEC50'!$A:$AR,MATCH(BM$1,'I-LogEmaxOverpEC50'!$A$1:$AR$1,0),FALSE),"")</f>
        <v/>
      </c>
      <c r="BN179" s="136" t="str">
        <f>_xlfn.IFNA(VLOOKUP($B179,'I-LogEmaxOverpEC50'!$A:$AR,MATCH(BN$1,'I-LogEmaxOverpEC50'!$A$1:$AR$1,0),FALSE),"")</f>
        <v/>
      </c>
      <c r="BO179" s="136" t="str">
        <f>_xlfn.IFNA(VLOOKUP($B179,'I-LogEmaxOverpEC50'!$A:$AR,MATCH(BO$1,'I-LogEmaxOverpEC50'!$A$1:$AR$1,0),FALSE),"")</f>
        <v/>
      </c>
      <c r="BP179" s="136" t="str">
        <f>_xlfn.IFNA(VLOOKUP($B179,'I-LogEmaxOverpEC50'!$A:$AR,MATCH(BP$1,'I-LogEmaxOverpEC50'!$A$1:$AR$1,0),FALSE),"")</f>
        <v/>
      </c>
      <c r="BQ179" s="136" t="str">
        <f>_xlfn.IFNA(VLOOKUP($B179,'I-LogEmaxOverpEC50'!$A:$AR,MATCH(BQ$1,'I-LogEmaxOverpEC50'!$A$1:$AR$1,0),FALSE),"")</f>
        <v/>
      </c>
      <c r="BR179" s="136" t="str">
        <f>_xlfn.IFNA(VLOOKUP($B179,'I-LogEmaxOverpEC50'!$A:$AR,MATCH(BR$1,'I-LogEmaxOverpEC50'!$A$1:$AR$1,0),FALSE),"")</f>
        <v/>
      </c>
      <c r="BS179" s="136" t="str">
        <f>_xlfn.IFNA(VLOOKUP($B179,'I-LogEmaxOverpEC50'!$A:$AR,MATCH(BS$1,'I-LogEmaxOverpEC50'!$A$1:$AR$1,0),FALSE),"")</f>
        <v/>
      </c>
    </row>
    <row r="180" spans="1:88" x14ac:dyDescent="0.2">
      <c r="A180" s="146" cm="1">
        <f t="array" ref="A180">_xlfn.IFS(SUM(F180:R180)&gt;0,1,AB180&gt;0,2,TRUE,3)</f>
        <v>2</v>
      </c>
      <c r="B180" s="146" t="s">
        <v>1267</v>
      </c>
      <c r="D180" s="151" t="str">
        <f>_xlfn.XLOOKUP(B180,RecNamesAll!A:A,RecNamesAll!E:E)</f>
        <v>A</v>
      </c>
      <c r="E180" s="150" t="str">
        <f>_xlfn.XLOOKUP(B180,RecNamesAll!A:A,RecNamesAll!C:C)</f>
        <v>CX3CR1</v>
      </c>
      <c r="F180" s="160" t="str">
        <f t="shared" si="40"/>
        <v/>
      </c>
      <c r="G180" s="159" t="str">
        <f t="shared" si="41"/>
        <v/>
      </c>
      <c r="H180" s="159" t="str">
        <f t="shared" si="42"/>
        <v/>
      </c>
      <c r="I180" s="159" t="str">
        <f t="shared" si="43"/>
        <v/>
      </c>
      <c r="J180" s="159" t="str">
        <f t="shared" si="44"/>
        <v/>
      </c>
      <c r="K180" s="159" t="str">
        <f t="shared" si="45"/>
        <v/>
      </c>
      <c r="L180" s="159" t="str">
        <f t="shared" si="46"/>
        <v/>
      </c>
      <c r="M180" s="159" t="str">
        <f t="shared" si="47"/>
        <v/>
      </c>
      <c r="N180" s="159" t="str">
        <f t="shared" si="48"/>
        <v/>
      </c>
      <c r="O180" s="159" t="str">
        <f t="shared" si="49"/>
        <v/>
      </c>
      <c r="P180" s="159" t="str">
        <f t="shared" si="50"/>
        <v/>
      </c>
      <c r="Q180" s="159" t="str">
        <f t="shared" si="51"/>
        <v/>
      </c>
      <c r="R180" s="159" t="str">
        <f t="shared" si="52"/>
        <v/>
      </c>
      <c r="U180" s="146" t="str">
        <f t="shared" si="53"/>
        <v>A</v>
      </c>
      <c r="V180" s="145" t="str">
        <f t="shared" si="54"/>
        <v>CX3CR1</v>
      </c>
      <c r="W180" s="157">
        <f>VLOOKUP($B180,GtP!$A:$DD,MATCH("Gs_0-2",GtP!$A$1:$DD$1,0),FALSE)</f>
        <v>0</v>
      </c>
      <c r="X180" s="156">
        <f>VLOOKUP($B180,GtP!$A:$DD,MATCH("Gi/o_0-2",GtP!$A$1:$DD$1,0),FALSE)</f>
        <v>1</v>
      </c>
      <c r="Y180" s="156">
        <f>VLOOKUP($B180,GtP!$A:$DD,MATCH("Gq/11_0-2",GtP!$A$1:$DD$1,0),FALSE)</f>
        <v>0</v>
      </c>
      <c r="Z180" s="156">
        <f>VLOOKUP($B180,GtP!$A:$DD,MATCH("G12/13_0-2",GtP!$A$1:$DD$1,0),FALSE)</f>
        <v>0</v>
      </c>
      <c r="AA180" s="155"/>
      <c r="AB180" s="143">
        <f t="shared" si="55"/>
        <v>1</v>
      </c>
      <c r="AC180" s="315" t="str">
        <f t="shared" si="56"/>
        <v/>
      </c>
      <c r="AD180" s="349" t="str">
        <f t="shared" si="57"/>
        <v/>
      </c>
      <c r="AE180" s="349" t="str">
        <f t="shared" si="58"/>
        <v/>
      </c>
      <c r="AF180" s="311" t="str">
        <f t="shared" si="59"/>
        <v/>
      </c>
      <c r="AG180" s="141" t="str">
        <f>_xlfn.CONCAT(IF(AT180="","-","B"),IF(BG180="","-","I"),VLOOKUP($B180,GtP!$A:$BB,MATCH("Gs_0-1",GtP!$A$1:$BB$1,0),FALSE))</f>
        <v>---</v>
      </c>
      <c r="AH180" s="140" t="str">
        <f>_xlfn.CONCAT(IF(AU180="","-","B"),IF(BH180="","-","I"),VLOOKUP($B180,GtP!$A:$BB,MATCH("Gs_0-1",GtP!$A$1:$BB$1,0),FALSE))</f>
        <v>---</v>
      </c>
      <c r="AI180" s="140" t="str">
        <f>_xlfn.CONCAT(IF(AV180="","-","B"),IF(BI180="","-","I"),VLOOKUP($B180,GtP!$A:$BB,MATCH("Gi/o_0-1",GtP!$A$1:$BB$1,0),FALSE))</f>
        <v>--G</v>
      </c>
      <c r="AJ180" s="140" t="str">
        <f>_xlfn.CONCAT(IF(AW180="","-","B"),IF(BJ180="","-","I"),VLOOKUP($B180,GtP!$A:$BB,MATCH("Gi/o_0-1",GtP!$A$1:$BB$1,0),FALSE))</f>
        <v>--G</v>
      </c>
      <c r="AK180" s="140" t="str">
        <f>_xlfn.CONCAT(IF(AX180="","-","B"),IF(BK180="","-","I"),VLOOKUP($B180,GtP!$A:$BB,MATCH("Gi/o_0-1",GtP!$A$1:$BB$1,0),FALSE))</f>
        <v>--G</v>
      </c>
      <c r="AL180" s="140" t="str">
        <f>_xlfn.CONCAT(IF(AY180="","-","B"),IF(BL180="","-","I"),VLOOKUP($B180,GtP!$A:$BB,MATCH("Gi/o_0-1",GtP!$A$1:$BB$1,0),FALSE))</f>
        <v>--G</v>
      </c>
      <c r="AM180" s="140" t="str">
        <f>_xlfn.CONCAT(IF(AZ180="","-","B"),IF(BM180="","-","I"),VLOOKUP($B180,GtP!$A:$BB,MATCH("Gi/o_0-1",GtP!$A$1:$BB$1,0),FALSE))</f>
        <v>--G</v>
      </c>
      <c r="AN180" s="140" t="str">
        <f>_xlfn.CONCAT(IF(BA180="","-","B"),IF(BN180="","-","I"),VLOOKUP($B180,GtP!$A:$BB,MATCH("Gq/11_0-1",GtP!$A$1:$BB$1,0),FALSE))</f>
        <v>---</v>
      </c>
      <c r="AO180" s="140" t="str">
        <f>_xlfn.CONCAT(IF(BB180="","-","B"),IF(BO180="","-","I"),VLOOKUP($B180,GtP!$A:$BB,MATCH("Gq/11_0-1",GtP!$A$1:$BB$1,0),FALSE))</f>
        <v>---</v>
      </c>
      <c r="AP180" s="140" t="str">
        <f>_xlfn.CONCAT(IF(BC180="","-","B"),IF(BP180="","-","I"),VLOOKUP($B180,GtP!$A:$BB,MATCH("Gq/11_0-1",GtP!$A$1:$BB$1,0),FALSE))</f>
        <v>---</v>
      </c>
      <c r="AQ180" s="140" t="str">
        <f>_xlfn.CONCAT(IF(BD180="","-","B"),IF(BQ180="","-","I"),VLOOKUP($B180,GtP!$A:$BB,MATCH("Gq/11_0-1",GtP!$A$1:$BB$1,0),FALSE))</f>
        <v>---</v>
      </c>
      <c r="AR180" s="140" t="str">
        <f>_xlfn.CONCAT(IF(BE180="","-","B"),IF(BR180="","-","I"),VLOOKUP($B180,GtP!$A:$BB,MATCH("G12/13_0-1",GtP!$A$1:$BB$1,0),FALSE))</f>
        <v>---</v>
      </c>
      <c r="AS180" s="140" t="str">
        <f>_xlfn.CONCAT(IF(BF180="","-","B"),IF(BS180="","-","I"),VLOOKUP($B180,GtP!$A:$BB,MATCH("G12/13_0-1",GtP!$A$1:$BB$1,0),FALSE))</f>
        <v>---</v>
      </c>
      <c r="AT180" s="139" t="str">
        <f>_xlfn.IFNA(VLOOKUP($B180,'B-LogEmaxOverpEC50'!$A:$AL,MATCH(AT$1,'B-LogEmaxOverpEC50'!$A$1:$AL$1,0),FALSE),"")</f>
        <v/>
      </c>
      <c r="AU180" s="136" t="str">
        <f>_xlfn.IFNA(VLOOKUP($B180,'B-LogEmaxOverpEC50'!$A:$AL,MATCH(AU$1,'B-LogEmaxOverpEC50'!$A$1:$AL$1,0),FALSE),"")</f>
        <v/>
      </c>
      <c r="AV180" s="152" t="str">
        <f>_xlfn.IFNA(VLOOKUP($B180,'B-LogEmaxOverpEC50'!$A:$AL,MATCH(AV$1,'B-LogEmaxOverpEC50'!$A$1:$AL$1,0),FALSE),"")</f>
        <v/>
      </c>
      <c r="AW180" s="152" t="str">
        <f>_xlfn.IFNA(VLOOKUP($B180,'B-LogEmaxOverpEC50'!$A:$AL,MATCH(AW$1,'B-LogEmaxOverpEC50'!$A$1:$AL$1,0),FALSE),"")</f>
        <v/>
      </c>
      <c r="AX180" s="152" t="str">
        <f>_xlfn.IFNA(VLOOKUP($B180,'B-LogEmaxOverpEC50'!$A:$AL,MATCH(AX$1,'B-LogEmaxOverpEC50'!$A$1:$AL$1,0),FALSE),"")</f>
        <v/>
      </c>
      <c r="AY180" s="152" t="str">
        <f>_xlfn.IFNA(VLOOKUP($B180,'B-LogEmaxOverpEC50'!$A:$AL,MATCH(AY$1,'B-LogEmaxOverpEC50'!$A$1:$AL$1,0),FALSE),"")</f>
        <v/>
      </c>
      <c r="AZ180" s="152" t="str">
        <f>_xlfn.IFNA(VLOOKUP($B180,'B-LogEmaxOverpEC50'!$A:$AL,MATCH(AZ$1,'B-LogEmaxOverpEC50'!$A$1:$AL$1,0),FALSE),"")</f>
        <v/>
      </c>
      <c r="BA180" s="152" t="str">
        <f>_xlfn.IFNA(VLOOKUP($B180,'B-LogEmaxOverpEC50'!$A:$AL,MATCH(BA$1,'B-LogEmaxOverpEC50'!$A$1:$AL$1,0),FALSE),"")</f>
        <v/>
      </c>
      <c r="BB180" s="152" t="str">
        <f>_xlfn.IFNA(VLOOKUP($B180,'B-LogEmaxOverpEC50'!$A:$AL,MATCH(BB$1,'B-LogEmaxOverpEC50'!$A$1:$AL$1,0),FALSE),"")</f>
        <v/>
      </c>
      <c r="BC180" s="152" t="str">
        <f>_xlfn.IFNA(VLOOKUP($B180,'B-LogEmaxOverpEC50'!$A:$AL,MATCH(BC$1,'B-LogEmaxOverpEC50'!$A$1:$AL$1,0),FALSE),"")</f>
        <v/>
      </c>
      <c r="BD180" s="152" t="str">
        <f>_xlfn.IFNA(VLOOKUP($B180,'B-LogEmaxOverpEC50'!$A:$AL,MATCH(BD$1,'B-LogEmaxOverpEC50'!$A$1:$AL$1,0),FALSE),"")</f>
        <v/>
      </c>
      <c r="BE180" s="152" t="str">
        <f>_xlfn.IFNA(VLOOKUP($B180,'B-LogEmaxOverpEC50'!$A:$AL,MATCH(BE$1,'B-LogEmaxOverpEC50'!$A$1:$AL$1,0),FALSE),"")</f>
        <v/>
      </c>
      <c r="BF180" s="152" t="str">
        <f>_xlfn.IFNA(VLOOKUP($B180,'B-LogEmaxOverpEC50'!$A:$AL,MATCH(BF$1,'B-LogEmaxOverpEC50'!$A$1:$AL$1,0),FALSE),"")</f>
        <v/>
      </c>
      <c r="BG180" s="137" t="str">
        <f>_xlfn.IFNA(VLOOKUP($B180,'I-LogEmaxOverpEC50'!$A:$AR,MATCH(BG$1,'I-LogEmaxOverpEC50'!$A$1:$AR$1,0),FALSE),"")</f>
        <v/>
      </c>
      <c r="BH180" s="136" t="str">
        <f>_xlfn.IFNA(VLOOKUP($B180,'I-LogEmaxOverpEC50'!$A:$AR,MATCH(BH$1,'I-LogEmaxOverpEC50'!$A$1:$AR$1,0),FALSE),"")</f>
        <v/>
      </c>
      <c r="BI180" s="136" t="str">
        <f>_xlfn.IFNA(VLOOKUP($B180,'I-LogEmaxOverpEC50'!$A:$AR,MATCH(BI$1,'I-LogEmaxOverpEC50'!$A$1:$AR$1,0),FALSE),"")</f>
        <v/>
      </c>
      <c r="BJ180" s="136" t="str">
        <f>_xlfn.IFNA(VLOOKUP($B180,'I-LogEmaxOverpEC50'!$A:$AR,MATCH(BJ$1,'I-LogEmaxOverpEC50'!$A$1:$AR$1,0),FALSE),"")</f>
        <v/>
      </c>
      <c r="BK180" s="136" t="str">
        <f>_xlfn.IFNA(VLOOKUP($B180,'I-LogEmaxOverpEC50'!$A:$AR,MATCH(BK$1,'I-LogEmaxOverpEC50'!$A$1:$AR$1,0),FALSE),"")</f>
        <v/>
      </c>
      <c r="BL180" s="136" t="str">
        <f>_xlfn.IFNA(VLOOKUP($B180,'I-LogEmaxOverpEC50'!$A:$AR,MATCH(BL$1,'I-LogEmaxOverpEC50'!$A$1:$AR$1,0),FALSE),"")</f>
        <v/>
      </c>
      <c r="BM180" s="136" t="str">
        <f>_xlfn.IFNA(VLOOKUP($B180,'I-LogEmaxOverpEC50'!$A:$AR,MATCH(BM$1,'I-LogEmaxOverpEC50'!$A$1:$AR$1,0),FALSE),"")</f>
        <v/>
      </c>
      <c r="BN180" s="136" t="str">
        <f>_xlfn.IFNA(VLOOKUP($B180,'I-LogEmaxOverpEC50'!$A:$AR,MATCH(BN$1,'I-LogEmaxOverpEC50'!$A$1:$AR$1,0),FALSE),"")</f>
        <v/>
      </c>
      <c r="BO180" s="136" t="str">
        <f>_xlfn.IFNA(VLOOKUP($B180,'I-LogEmaxOverpEC50'!$A:$AR,MATCH(BO$1,'I-LogEmaxOverpEC50'!$A$1:$AR$1,0),FALSE),"")</f>
        <v/>
      </c>
      <c r="BP180" s="136" t="str">
        <f>_xlfn.IFNA(VLOOKUP($B180,'I-LogEmaxOverpEC50'!$A:$AR,MATCH(BP$1,'I-LogEmaxOverpEC50'!$A$1:$AR$1,0),FALSE),"")</f>
        <v/>
      </c>
      <c r="BQ180" s="136" t="str">
        <f>_xlfn.IFNA(VLOOKUP($B180,'I-LogEmaxOverpEC50'!$A:$AR,MATCH(BQ$1,'I-LogEmaxOverpEC50'!$A$1:$AR$1,0),FALSE),"")</f>
        <v/>
      </c>
      <c r="BR180" s="136" t="str">
        <f>_xlfn.IFNA(VLOOKUP($B180,'I-LogEmaxOverpEC50'!$A:$AR,MATCH(BR$1,'I-LogEmaxOverpEC50'!$A$1:$AR$1,0),FALSE),"")</f>
        <v/>
      </c>
      <c r="BS180" s="136" t="str">
        <f>_xlfn.IFNA(VLOOKUP($B180,'I-LogEmaxOverpEC50'!$A:$AR,MATCH(BS$1,'I-LogEmaxOverpEC50'!$A$1:$AR$1,0),FALSE),"")</f>
        <v/>
      </c>
      <c r="BT180" s="158"/>
      <c r="BU180" s="158"/>
      <c r="BV180" s="158"/>
      <c r="BW180" s="158"/>
      <c r="BX180" s="158"/>
      <c r="BY180" s="158"/>
      <c r="BZ180" s="158"/>
      <c r="CA180" s="158"/>
      <c r="CB180" s="158"/>
      <c r="CC180" s="158"/>
      <c r="CD180" s="158"/>
      <c r="CE180" s="158"/>
      <c r="CF180" s="158"/>
      <c r="CG180" s="158"/>
      <c r="CH180" s="158"/>
      <c r="CI180" s="158"/>
      <c r="CJ180" s="158"/>
    </row>
    <row r="181" spans="1:88" x14ac:dyDescent="0.2">
      <c r="A181" s="146" cm="1">
        <f t="array" ref="A181">_xlfn.IFS(SUM(F181:R181)&gt;0,1,AB181&gt;0,2,TRUE,3)</f>
        <v>2</v>
      </c>
      <c r="B181" s="146" t="s">
        <v>1262</v>
      </c>
      <c r="D181" s="151" t="str">
        <f>_xlfn.XLOOKUP(B181,RecNamesAll!A:A,RecNamesAll!E:E)</f>
        <v>A</v>
      </c>
      <c r="E181" s="150" t="str">
        <f>_xlfn.XLOOKUP(B181,RecNamesAll!A:A,RecNamesAll!C:C)</f>
        <v>CXCR1</v>
      </c>
      <c r="F181" s="160" t="str">
        <f t="shared" si="40"/>
        <v/>
      </c>
      <c r="G181" s="159" t="str">
        <f t="shared" si="41"/>
        <v/>
      </c>
      <c r="H181" s="159" t="str">
        <f t="shared" si="42"/>
        <v/>
      </c>
      <c r="I181" s="159" t="str">
        <f t="shared" si="43"/>
        <v/>
      </c>
      <c r="J181" s="159" t="str">
        <f t="shared" si="44"/>
        <v/>
      </c>
      <c r="K181" s="159" t="str">
        <f t="shared" si="45"/>
        <v/>
      </c>
      <c r="L181" s="159" t="str">
        <f t="shared" si="46"/>
        <v/>
      </c>
      <c r="M181" s="159" t="str">
        <f t="shared" si="47"/>
        <v/>
      </c>
      <c r="N181" s="159" t="str">
        <f t="shared" si="48"/>
        <v/>
      </c>
      <c r="O181" s="159" t="str">
        <f t="shared" si="49"/>
        <v/>
      </c>
      <c r="P181" s="159" t="str">
        <f t="shared" si="50"/>
        <v/>
      </c>
      <c r="Q181" s="159" t="str">
        <f t="shared" si="51"/>
        <v/>
      </c>
      <c r="R181" s="159" t="str">
        <f t="shared" si="52"/>
        <v/>
      </c>
      <c r="U181" s="146" t="str">
        <f t="shared" si="53"/>
        <v>A</v>
      </c>
      <c r="V181" s="145" t="str">
        <f t="shared" si="54"/>
        <v>CXCR1</v>
      </c>
      <c r="W181" s="157">
        <f>VLOOKUP($B181,GtP!$A:$DD,MATCH("Gs_0-2",GtP!$A$1:$DD$1,0),FALSE)</f>
        <v>0</v>
      </c>
      <c r="X181" s="156">
        <f>VLOOKUP($B181,GtP!$A:$DD,MATCH("Gi/o_0-2",GtP!$A$1:$DD$1,0),FALSE)</f>
        <v>1</v>
      </c>
      <c r="Y181" s="156">
        <f>VLOOKUP($B181,GtP!$A:$DD,MATCH("Gq/11_0-2",GtP!$A$1:$DD$1,0),FALSE)</f>
        <v>2</v>
      </c>
      <c r="Z181" s="156">
        <f>VLOOKUP($B181,GtP!$A:$DD,MATCH("G12/13_0-2",GtP!$A$1:$DD$1,0),FALSE)</f>
        <v>0</v>
      </c>
      <c r="AA181" s="155"/>
      <c r="AB181" s="143">
        <f t="shared" si="55"/>
        <v>2</v>
      </c>
      <c r="AC181" s="315" t="str">
        <f t="shared" si="56"/>
        <v/>
      </c>
      <c r="AD181" s="349" t="str">
        <f t="shared" si="57"/>
        <v/>
      </c>
      <c r="AE181" s="349" t="str">
        <f t="shared" si="58"/>
        <v/>
      </c>
      <c r="AF181" s="311" t="str">
        <f t="shared" si="59"/>
        <v/>
      </c>
      <c r="AG181" s="141" t="str">
        <f>_xlfn.CONCAT(IF(AT181="","-","B"),IF(BG181="","-","I"),VLOOKUP($B181,GtP!$A:$BB,MATCH("Gs_0-1",GtP!$A$1:$BB$1,0),FALSE))</f>
        <v>---</v>
      </c>
      <c r="AH181" s="140" t="str">
        <f>_xlfn.CONCAT(IF(AU181="","-","B"),IF(BH181="","-","I"),VLOOKUP($B181,GtP!$A:$BB,MATCH("Gs_0-1",GtP!$A$1:$BB$1,0),FALSE))</f>
        <v>---</v>
      </c>
      <c r="AI181" s="140" t="str">
        <f>_xlfn.CONCAT(IF(AV181="","-","B"),IF(BI181="","-","I"),VLOOKUP($B181,GtP!$A:$BB,MATCH("Gi/o_0-1",GtP!$A$1:$BB$1,0),FALSE))</f>
        <v>--G</v>
      </c>
      <c r="AJ181" s="140" t="str">
        <f>_xlfn.CONCAT(IF(AW181="","-","B"),IF(BJ181="","-","I"),VLOOKUP($B181,GtP!$A:$BB,MATCH("Gi/o_0-1",GtP!$A$1:$BB$1,0),FALSE))</f>
        <v>--G</v>
      </c>
      <c r="AK181" s="140" t="str">
        <f>_xlfn.CONCAT(IF(AX181="","-","B"),IF(BK181="","-","I"),VLOOKUP($B181,GtP!$A:$BB,MATCH("Gi/o_0-1",GtP!$A$1:$BB$1,0),FALSE))</f>
        <v>--G</v>
      </c>
      <c r="AL181" s="140" t="str">
        <f>_xlfn.CONCAT(IF(AY181="","-","B"),IF(BL181="","-","I"),VLOOKUP($B181,GtP!$A:$BB,MATCH("Gi/o_0-1",GtP!$A$1:$BB$1,0),FALSE))</f>
        <v>--G</v>
      </c>
      <c r="AM181" s="140" t="str">
        <f>_xlfn.CONCAT(IF(AZ181="","-","B"),IF(BM181="","-","I"),VLOOKUP($B181,GtP!$A:$BB,MATCH("Gi/o_0-1",GtP!$A$1:$BB$1,0),FALSE))</f>
        <v>--G</v>
      </c>
      <c r="AN181" s="140" t="str">
        <f>_xlfn.CONCAT(IF(BA181="","-","B"),IF(BN181="","-","I"),VLOOKUP($B181,GtP!$A:$BB,MATCH("Gq/11_0-1",GtP!$A$1:$BB$1,0),FALSE))</f>
        <v>--G</v>
      </c>
      <c r="AO181" s="140" t="str">
        <f>_xlfn.CONCAT(IF(BB181="","-","B"),IF(BO181="","-","I"),VLOOKUP($B181,GtP!$A:$BB,MATCH("Gq/11_0-1",GtP!$A$1:$BB$1,0),FALSE))</f>
        <v>--G</v>
      </c>
      <c r="AP181" s="140" t="str">
        <f>_xlfn.CONCAT(IF(BC181="","-","B"),IF(BP181="","-","I"),VLOOKUP($B181,GtP!$A:$BB,MATCH("Gq/11_0-1",GtP!$A$1:$BB$1,0),FALSE))</f>
        <v>--G</v>
      </c>
      <c r="AQ181" s="140" t="str">
        <f>_xlfn.CONCAT(IF(BD181="","-","B"),IF(BQ181="","-","I"),VLOOKUP($B181,GtP!$A:$BB,MATCH("Gq/11_0-1",GtP!$A$1:$BB$1,0),FALSE))</f>
        <v>--G</v>
      </c>
      <c r="AR181" s="140" t="str">
        <f>_xlfn.CONCAT(IF(BE181="","-","B"),IF(BR181="","-","I"),VLOOKUP($B181,GtP!$A:$BB,MATCH("G12/13_0-1",GtP!$A$1:$BB$1,0),FALSE))</f>
        <v>---</v>
      </c>
      <c r="AS181" s="140" t="str">
        <f>_xlfn.CONCAT(IF(BF181="","-","B"),IF(BS181="","-","I"),VLOOKUP($B181,GtP!$A:$BB,MATCH("G12/13_0-1",GtP!$A$1:$BB$1,0),FALSE))</f>
        <v>---</v>
      </c>
      <c r="AT181" s="139" t="str">
        <f>_xlfn.IFNA(VLOOKUP($B181,'B-LogEmaxOverpEC50'!$A:$AL,MATCH(AT$1,'B-LogEmaxOverpEC50'!$A$1:$AL$1,0),FALSE),"")</f>
        <v/>
      </c>
      <c r="AU181" s="136" t="str">
        <f>_xlfn.IFNA(VLOOKUP($B181,'B-LogEmaxOverpEC50'!$A:$AL,MATCH(AU$1,'B-LogEmaxOverpEC50'!$A$1:$AL$1,0),FALSE),"")</f>
        <v/>
      </c>
      <c r="AV181" s="152" t="str">
        <f>_xlfn.IFNA(VLOOKUP($B181,'B-LogEmaxOverpEC50'!$A:$AL,MATCH(AV$1,'B-LogEmaxOverpEC50'!$A$1:$AL$1,0),FALSE),"")</f>
        <v/>
      </c>
      <c r="AW181" s="152" t="str">
        <f>_xlfn.IFNA(VLOOKUP($B181,'B-LogEmaxOverpEC50'!$A:$AL,MATCH(AW$1,'B-LogEmaxOverpEC50'!$A$1:$AL$1,0),FALSE),"")</f>
        <v/>
      </c>
      <c r="AX181" s="152" t="str">
        <f>_xlfn.IFNA(VLOOKUP($B181,'B-LogEmaxOverpEC50'!$A:$AL,MATCH(AX$1,'B-LogEmaxOverpEC50'!$A$1:$AL$1,0),FALSE),"")</f>
        <v/>
      </c>
      <c r="AY181" s="152" t="str">
        <f>_xlfn.IFNA(VLOOKUP($B181,'B-LogEmaxOverpEC50'!$A:$AL,MATCH(AY$1,'B-LogEmaxOverpEC50'!$A$1:$AL$1,0),FALSE),"")</f>
        <v/>
      </c>
      <c r="AZ181" s="152" t="str">
        <f>_xlfn.IFNA(VLOOKUP($B181,'B-LogEmaxOverpEC50'!$A:$AL,MATCH(AZ$1,'B-LogEmaxOverpEC50'!$A$1:$AL$1,0),FALSE),"")</f>
        <v/>
      </c>
      <c r="BA181" s="152" t="str">
        <f>_xlfn.IFNA(VLOOKUP($B181,'B-LogEmaxOverpEC50'!$A:$AL,MATCH(BA$1,'B-LogEmaxOverpEC50'!$A$1:$AL$1,0),FALSE),"")</f>
        <v/>
      </c>
      <c r="BB181" s="152" t="str">
        <f>_xlfn.IFNA(VLOOKUP($B181,'B-LogEmaxOverpEC50'!$A:$AL,MATCH(BB$1,'B-LogEmaxOverpEC50'!$A$1:$AL$1,0),FALSE),"")</f>
        <v/>
      </c>
      <c r="BC181" s="152" t="str">
        <f>_xlfn.IFNA(VLOOKUP($B181,'B-LogEmaxOverpEC50'!$A:$AL,MATCH(BC$1,'B-LogEmaxOverpEC50'!$A$1:$AL$1,0),FALSE),"")</f>
        <v/>
      </c>
      <c r="BD181" s="152" t="str">
        <f>_xlfn.IFNA(VLOOKUP($B181,'B-LogEmaxOverpEC50'!$A:$AL,MATCH(BD$1,'B-LogEmaxOverpEC50'!$A$1:$AL$1,0),FALSE),"")</f>
        <v/>
      </c>
      <c r="BE181" s="152" t="str">
        <f>_xlfn.IFNA(VLOOKUP($B181,'B-LogEmaxOverpEC50'!$A:$AL,MATCH(BE$1,'B-LogEmaxOverpEC50'!$A$1:$AL$1,0),FALSE),"")</f>
        <v/>
      </c>
      <c r="BF181" s="152" t="str">
        <f>_xlfn.IFNA(VLOOKUP($B181,'B-LogEmaxOverpEC50'!$A:$AL,MATCH(BF$1,'B-LogEmaxOverpEC50'!$A$1:$AL$1,0),FALSE),"")</f>
        <v/>
      </c>
      <c r="BG181" s="137" t="str">
        <f>_xlfn.IFNA(VLOOKUP($B181,'I-LogEmaxOverpEC50'!$A:$AR,MATCH(BG$1,'I-LogEmaxOverpEC50'!$A$1:$AR$1,0),FALSE),"")</f>
        <v/>
      </c>
      <c r="BH181" s="136" t="str">
        <f>_xlfn.IFNA(VLOOKUP($B181,'I-LogEmaxOverpEC50'!$A:$AR,MATCH(BH$1,'I-LogEmaxOverpEC50'!$A$1:$AR$1,0),FALSE),"")</f>
        <v/>
      </c>
      <c r="BI181" s="136" t="str">
        <f>_xlfn.IFNA(VLOOKUP($B181,'I-LogEmaxOverpEC50'!$A:$AR,MATCH(BI$1,'I-LogEmaxOverpEC50'!$A$1:$AR$1,0),FALSE),"")</f>
        <v/>
      </c>
      <c r="BJ181" s="136" t="str">
        <f>_xlfn.IFNA(VLOOKUP($B181,'I-LogEmaxOverpEC50'!$A:$AR,MATCH(BJ$1,'I-LogEmaxOverpEC50'!$A$1:$AR$1,0),FALSE),"")</f>
        <v/>
      </c>
      <c r="BK181" s="136" t="str">
        <f>_xlfn.IFNA(VLOOKUP($B181,'I-LogEmaxOverpEC50'!$A:$AR,MATCH(BK$1,'I-LogEmaxOverpEC50'!$A$1:$AR$1,0),FALSE),"")</f>
        <v/>
      </c>
      <c r="BL181" s="136" t="str">
        <f>_xlfn.IFNA(VLOOKUP($B181,'I-LogEmaxOverpEC50'!$A:$AR,MATCH(BL$1,'I-LogEmaxOverpEC50'!$A$1:$AR$1,0),FALSE),"")</f>
        <v/>
      </c>
      <c r="BM181" s="136" t="str">
        <f>_xlfn.IFNA(VLOOKUP($B181,'I-LogEmaxOverpEC50'!$A:$AR,MATCH(BM$1,'I-LogEmaxOverpEC50'!$A$1:$AR$1,0),FALSE),"")</f>
        <v/>
      </c>
      <c r="BN181" s="136" t="str">
        <f>_xlfn.IFNA(VLOOKUP($B181,'I-LogEmaxOverpEC50'!$A:$AR,MATCH(BN$1,'I-LogEmaxOverpEC50'!$A$1:$AR$1,0),FALSE),"")</f>
        <v/>
      </c>
      <c r="BO181" s="136" t="str">
        <f>_xlfn.IFNA(VLOOKUP($B181,'I-LogEmaxOverpEC50'!$A:$AR,MATCH(BO$1,'I-LogEmaxOverpEC50'!$A$1:$AR$1,0),FALSE),"")</f>
        <v/>
      </c>
      <c r="BP181" s="136" t="str">
        <f>_xlfn.IFNA(VLOOKUP($B181,'I-LogEmaxOverpEC50'!$A:$AR,MATCH(BP$1,'I-LogEmaxOverpEC50'!$A$1:$AR$1,0),FALSE),"")</f>
        <v/>
      </c>
      <c r="BQ181" s="136" t="str">
        <f>_xlfn.IFNA(VLOOKUP($B181,'I-LogEmaxOverpEC50'!$A:$AR,MATCH(BQ$1,'I-LogEmaxOverpEC50'!$A$1:$AR$1,0),FALSE),"")</f>
        <v/>
      </c>
      <c r="BR181" s="136" t="str">
        <f>_xlfn.IFNA(VLOOKUP($B181,'I-LogEmaxOverpEC50'!$A:$AR,MATCH(BR$1,'I-LogEmaxOverpEC50'!$A$1:$AR$1,0),FALSE),"")</f>
        <v/>
      </c>
      <c r="BS181" s="136" t="str">
        <f>_xlfn.IFNA(VLOOKUP($B181,'I-LogEmaxOverpEC50'!$A:$AR,MATCH(BS$1,'I-LogEmaxOverpEC50'!$A$1:$AR$1,0),FALSE),"")</f>
        <v/>
      </c>
      <c r="BT181" s="153"/>
      <c r="BU181" s="153"/>
      <c r="BV181" s="153"/>
      <c r="BW181" s="153"/>
      <c r="BX181" s="153"/>
      <c r="BY181" s="153"/>
      <c r="BZ181" s="153"/>
      <c r="CA181" s="153"/>
      <c r="CB181" s="153"/>
      <c r="CC181" s="153"/>
      <c r="CD181" s="153"/>
      <c r="CE181" s="153"/>
      <c r="CF181" s="153"/>
      <c r="CG181" s="153"/>
      <c r="CH181" s="153"/>
      <c r="CI181" s="153"/>
      <c r="CJ181" s="153"/>
    </row>
    <row r="182" spans="1:88" x14ac:dyDescent="0.2">
      <c r="A182" s="146" cm="1">
        <f t="array" ref="A182">_xlfn.IFS(SUM(F182:R182)&gt;0,1,AB182&gt;0,2,TRUE,3)</f>
        <v>2</v>
      </c>
      <c r="B182" s="146" t="s">
        <v>1257</v>
      </c>
      <c r="D182" s="151" t="str">
        <f>_xlfn.XLOOKUP(B182,RecNamesAll!A:A,RecNamesAll!E:E)</f>
        <v>A</v>
      </c>
      <c r="E182" s="150" t="str">
        <f>_xlfn.XLOOKUP(B182,RecNamesAll!A:A,RecNamesAll!C:C)</f>
        <v>CXCR3</v>
      </c>
      <c r="F182" s="160" t="str">
        <f t="shared" si="40"/>
        <v/>
      </c>
      <c r="G182" s="159" t="str">
        <f t="shared" si="41"/>
        <v/>
      </c>
      <c r="H182" s="159" t="str">
        <f t="shared" si="42"/>
        <v/>
      </c>
      <c r="I182" s="159" t="str">
        <f t="shared" si="43"/>
        <v/>
      </c>
      <c r="J182" s="159" t="str">
        <f t="shared" si="44"/>
        <v/>
      </c>
      <c r="K182" s="159" t="str">
        <f t="shared" si="45"/>
        <v/>
      </c>
      <c r="L182" s="159" t="str">
        <f t="shared" si="46"/>
        <v/>
      </c>
      <c r="M182" s="159" t="str">
        <f t="shared" si="47"/>
        <v/>
      </c>
      <c r="N182" s="159" t="str">
        <f t="shared" si="48"/>
        <v/>
      </c>
      <c r="O182" s="159" t="str">
        <f t="shared" si="49"/>
        <v/>
      </c>
      <c r="P182" s="159" t="str">
        <f t="shared" si="50"/>
        <v/>
      </c>
      <c r="Q182" s="159" t="str">
        <f t="shared" si="51"/>
        <v/>
      </c>
      <c r="R182" s="159" t="str">
        <f t="shared" si="52"/>
        <v/>
      </c>
      <c r="U182" s="146" t="str">
        <f t="shared" si="53"/>
        <v>A</v>
      </c>
      <c r="V182" s="145" t="str">
        <f t="shared" si="54"/>
        <v>CXCR3</v>
      </c>
      <c r="W182" s="157">
        <f>VLOOKUP($B182,GtP!$A:$DD,MATCH("Gs_0-2",GtP!$A$1:$DD$1,0),FALSE)</f>
        <v>0</v>
      </c>
      <c r="X182" s="156">
        <f>VLOOKUP($B182,GtP!$A:$DD,MATCH("Gi/o_0-2",GtP!$A$1:$DD$1,0),FALSE)</f>
        <v>1</v>
      </c>
      <c r="Y182" s="156">
        <f>VLOOKUP($B182,GtP!$A:$DD,MATCH("Gq/11_0-2",GtP!$A$1:$DD$1,0),FALSE)</f>
        <v>0</v>
      </c>
      <c r="Z182" s="156">
        <f>VLOOKUP($B182,GtP!$A:$DD,MATCH("G12/13_0-2",GtP!$A$1:$DD$1,0),FALSE)</f>
        <v>0</v>
      </c>
      <c r="AA182" s="155"/>
      <c r="AB182" s="143">
        <f t="shared" si="55"/>
        <v>1</v>
      </c>
      <c r="AC182" s="315" t="str">
        <f t="shared" si="56"/>
        <v/>
      </c>
      <c r="AD182" s="349" t="str">
        <f t="shared" si="57"/>
        <v/>
      </c>
      <c r="AE182" s="349" t="str">
        <f t="shared" si="58"/>
        <v/>
      </c>
      <c r="AF182" s="311" t="str">
        <f t="shared" si="59"/>
        <v/>
      </c>
      <c r="AG182" s="141" t="str">
        <f>_xlfn.CONCAT(IF(AT182="","-","B"),IF(BG182="","-","I"),VLOOKUP($B182,GtP!$A:$BB,MATCH("Gs_0-1",GtP!$A$1:$BB$1,0),FALSE))</f>
        <v>---</v>
      </c>
      <c r="AH182" s="140" t="str">
        <f>_xlfn.CONCAT(IF(AU182="","-","B"),IF(BH182="","-","I"),VLOOKUP($B182,GtP!$A:$BB,MATCH("Gs_0-1",GtP!$A$1:$BB$1,0),FALSE))</f>
        <v>---</v>
      </c>
      <c r="AI182" s="140" t="str">
        <f>_xlfn.CONCAT(IF(AV182="","-","B"),IF(BI182="","-","I"),VLOOKUP($B182,GtP!$A:$BB,MATCH("Gi/o_0-1",GtP!$A$1:$BB$1,0),FALSE))</f>
        <v>--G</v>
      </c>
      <c r="AJ182" s="140" t="str">
        <f>_xlfn.CONCAT(IF(AW182="","-","B"),IF(BJ182="","-","I"),VLOOKUP($B182,GtP!$A:$BB,MATCH("Gi/o_0-1",GtP!$A$1:$BB$1,0),FALSE))</f>
        <v>--G</v>
      </c>
      <c r="AK182" s="140" t="str">
        <f>_xlfn.CONCAT(IF(AX182="","-","B"),IF(BK182="","-","I"),VLOOKUP($B182,GtP!$A:$BB,MATCH("Gi/o_0-1",GtP!$A$1:$BB$1,0),FALSE))</f>
        <v>--G</v>
      </c>
      <c r="AL182" s="140" t="str">
        <f>_xlfn.CONCAT(IF(AY182="","-","B"),IF(BL182="","-","I"),VLOOKUP($B182,GtP!$A:$BB,MATCH("Gi/o_0-1",GtP!$A$1:$BB$1,0),FALSE))</f>
        <v>--G</v>
      </c>
      <c r="AM182" s="140" t="str">
        <f>_xlfn.CONCAT(IF(AZ182="","-","B"),IF(BM182="","-","I"),VLOOKUP($B182,GtP!$A:$BB,MATCH("Gi/o_0-1",GtP!$A$1:$BB$1,0),FALSE))</f>
        <v>--G</v>
      </c>
      <c r="AN182" s="140" t="str">
        <f>_xlfn.CONCAT(IF(BA182="","-","B"),IF(BN182="","-","I"),VLOOKUP($B182,GtP!$A:$BB,MATCH("Gq/11_0-1",GtP!$A$1:$BB$1,0),FALSE))</f>
        <v>---</v>
      </c>
      <c r="AO182" s="140" t="str">
        <f>_xlfn.CONCAT(IF(BB182="","-","B"),IF(BO182="","-","I"),VLOOKUP($B182,GtP!$A:$BB,MATCH("Gq/11_0-1",GtP!$A$1:$BB$1,0),FALSE))</f>
        <v>---</v>
      </c>
      <c r="AP182" s="140" t="str">
        <f>_xlfn.CONCAT(IF(BC182="","-","B"),IF(BP182="","-","I"),VLOOKUP($B182,GtP!$A:$BB,MATCH("Gq/11_0-1",GtP!$A$1:$BB$1,0),FALSE))</f>
        <v>---</v>
      </c>
      <c r="AQ182" s="140" t="str">
        <f>_xlfn.CONCAT(IF(BD182="","-","B"),IF(BQ182="","-","I"),VLOOKUP($B182,GtP!$A:$BB,MATCH("Gq/11_0-1",GtP!$A$1:$BB$1,0),FALSE))</f>
        <v>---</v>
      </c>
      <c r="AR182" s="140" t="str">
        <f>_xlfn.CONCAT(IF(BE182="","-","B"),IF(BR182="","-","I"),VLOOKUP($B182,GtP!$A:$BB,MATCH("G12/13_0-1",GtP!$A$1:$BB$1,0),FALSE))</f>
        <v>---</v>
      </c>
      <c r="AS182" s="140" t="str">
        <f>_xlfn.CONCAT(IF(BF182="","-","B"),IF(BS182="","-","I"),VLOOKUP($B182,GtP!$A:$BB,MATCH("G12/13_0-1",GtP!$A$1:$BB$1,0),FALSE))</f>
        <v>---</v>
      </c>
      <c r="AT182" s="139" t="str">
        <f>_xlfn.IFNA(VLOOKUP($B182,'B-LogEmaxOverpEC50'!$A:$AL,MATCH(AT$1,'B-LogEmaxOverpEC50'!$A$1:$AL$1,0),FALSE),"")</f>
        <v/>
      </c>
      <c r="AU182" s="136" t="str">
        <f>_xlfn.IFNA(VLOOKUP($B182,'B-LogEmaxOverpEC50'!$A:$AL,MATCH(AU$1,'B-LogEmaxOverpEC50'!$A$1:$AL$1,0),FALSE),"")</f>
        <v/>
      </c>
      <c r="AV182" s="152" t="str">
        <f>_xlfn.IFNA(VLOOKUP($B182,'B-LogEmaxOverpEC50'!$A:$AL,MATCH(AV$1,'B-LogEmaxOverpEC50'!$A$1:$AL$1,0),FALSE),"")</f>
        <v/>
      </c>
      <c r="AW182" s="152" t="str">
        <f>_xlfn.IFNA(VLOOKUP($B182,'B-LogEmaxOverpEC50'!$A:$AL,MATCH(AW$1,'B-LogEmaxOverpEC50'!$A$1:$AL$1,0),FALSE),"")</f>
        <v/>
      </c>
      <c r="AX182" s="152" t="str">
        <f>_xlfn.IFNA(VLOOKUP($B182,'B-LogEmaxOverpEC50'!$A:$AL,MATCH(AX$1,'B-LogEmaxOverpEC50'!$A$1:$AL$1,0),FALSE),"")</f>
        <v/>
      </c>
      <c r="AY182" s="152" t="str">
        <f>_xlfn.IFNA(VLOOKUP($B182,'B-LogEmaxOverpEC50'!$A:$AL,MATCH(AY$1,'B-LogEmaxOverpEC50'!$A$1:$AL$1,0),FALSE),"")</f>
        <v/>
      </c>
      <c r="AZ182" s="152" t="str">
        <f>_xlfn.IFNA(VLOOKUP($B182,'B-LogEmaxOverpEC50'!$A:$AL,MATCH(AZ$1,'B-LogEmaxOverpEC50'!$A$1:$AL$1,0),FALSE),"")</f>
        <v/>
      </c>
      <c r="BA182" s="152" t="str">
        <f>_xlfn.IFNA(VLOOKUP($B182,'B-LogEmaxOverpEC50'!$A:$AL,MATCH(BA$1,'B-LogEmaxOverpEC50'!$A$1:$AL$1,0),FALSE),"")</f>
        <v/>
      </c>
      <c r="BB182" s="152" t="str">
        <f>_xlfn.IFNA(VLOOKUP($B182,'B-LogEmaxOverpEC50'!$A:$AL,MATCH(BB$1,'B-LogEmaxOverpEC50'!$A$1:$AL$1,0),FALSE),"")</f>
        <v/>
      </c>
      <c r="BC182" s="152" t="str">
        <f>_xlfn.IFNA(VLOOKUP($B182,'B-LogEmaxOverpEC50'!$A:$AL,MATCH(BC$1,'B-LogEmaxOverpEC50'!$A$1:$AL$1,0),FALSE),"")</f>
        <v/>
      </c>
      <c r="BD182" s="152" t="str">
        <f>_xlfn.IFNA(VLOOKUP($B182,'B-LogEmaxOverpEC50'!$A:$AL,MATCH(BD$1,'B-LogEmaxOverpEC50'!$A$1:$AL$1,0),FALSE),"")</f>
        <v/>
      </c>
      <c r="BE182" s="152" t="str">
        <f>_xlfn.IFNA(VLOOKUP($B182,'B-LogEmaxOverpEC50'!$A:$AL,MATCH(BE$1,'B-LogEmaxOverpEC50'!$A$1:$AL$1,0),FALSE),"")</f>
        <v/>
      </c>
      <c r="BF182" s="152" t="str">
        <f>_xlfn.IFNA(VLOOKUP($B182,'B-LogEmaxOverpEC50'!$A:$AL,MATCH(BF$1,'B-LogEmaxOverpEC50'!$A$1:$AL$1,0),FALSE),"")</f>
        <v/>
      </c>
      <c r="BG182" s="137" t="str">
        <f>_xlfn.IFNA(VLOOKUP($B182,'I-LogEmaxOverpEC50'!$A:$AR,MATCH(BG$1,'I-LogEmaxOverpEC50'!$A$1:$AR$1,0),FALSE),"")</f>
        <v/>
      </c>
      <c r="BH182" s="136" t="str">
        <f>_xlfn.IFNA(VLOOKUP($B182,'I-LogEmaxOverpEC50'!$A:$AR,MATCH(BH$1,'I-LogEmaxOverpEC50'!$A$1:$AR$1,0),FALSE),"")</f>
        <v/>
      </c>
      <c r="BI182" s="136" t="str">
        <f>_xlfn.IFNA(VLOOKUP($B182,'I-LogEmaxOverpEC50'!$A:$AR,MATCH(BI$1,'I-LogEmaxOverpEC50'!$A$1:$AR$1,0),FALSE),"")</f>
        <v/>
      </c>
      <c r="BJ182" s="136" t="str">
        <f>_xlfn.IFNA(VLOOKUP($B182,'I-LogEmaxOverpEC50'!$A:$AR,MATCH(BJ$1,'I-LogEmaxOverpEC50'!$A$1:$AR$1,0),FALSE),"")</f>
        <v/>
      </c>
      <c r="BK182" s="136" t="str">
        <f>_xlfn.IFNA(VLOOKUP($B182,'I-LogEmaxOverpEC50'!$A:$AR,MATCH(BK$1,'I-LogEmaxOverpEC50'!$A$1:$AR$1,0),FALSE),"")</f>
        <v/>
      </c>
      <c r="BL182" s="136" t="str">
        <f>_xlfn.IFNA(VLOOKUP($B182,'I-LogEmaxOverpEC50'!$A:$AR,MATCH(BL$1,'I-LogEmaxOverpEC50'!$A$1:$AR$1,0),FALSE),"")</f>
        <v/>
      </c>
      <c r="BM182" s="136" t="str">
        <f>_xlfn.IFNA(VLOOKUP($B182,'I-LogEmaxOverpEC50'!$A:$AR,MATCH(BM$1,'I-LogEmaxOverpEC50'!$A$1:$AR$1,0),FALSE),"")</f>
        <v/>
      </c>
      <c r="BN182" s="136" t="str">
        <f>_xlfn.IFNA(VLOOKUP($B182,'I-LogEmaxOverpEC50'!$A:$AR,MATCH(BN$1,'I-LogEmaxOverpEC50'!$A$1:$AR$1,0),FALSE),"")</f>
        <v/>
      </c>
      <c r="BO182" s="136" t="str">
        <f>_xlfn.IFNA(VLOOKUP($B182,'I-LogEmaxOverpEC50'!$A:$AR,MATCH(BO$1,'I-LogEmaxOverpEC50'!$A$1:$AR$1,0),FALSE),"")</f>
        <v/>
      </c>
      <c r="BP182" s="136" t="str">
        <f>_xlfn.IFNA(VLOOKUP($B182,'I-LogEmaxOverpEC50'!$A:$AR,MATCH(BP$1,'I-LogEmaxOverpEC50'!$A$1:$AR$1,0),FALSE),"")</f>
        <v/>
      </c>
      <c r="BQ182" s="136" t="str">
        <f>_xlfn.IFNA(VLOOKUP($B182,'I-LogEmaxOverpEC50'!$A:$AR,MATCH(BQ$1,'I-LogEmaxOverpEC50'!$A$1:$AR$1,0),FALSE),"")</f>
        <v/>
      </c>
      <c r="BR182" s="136" t="str">
        <f>_xlfn.IFNA(VLOOKUP($B182,'I-LogEmaxOverpEC50'!$A:$AR,MATCH(BR$1,'I-LogEmaxOverpEC50'!$A$1:$AR$1,0),FALSE),"")</f>
        <v/>
      </c>
      <c r="BS182" s="136" t="str">
        <f>_xlfn.IFNA(VLOOKUP($B182,'I-LogEmaxOverpEC50'!$A:$AR,MATCH(BS$1,'I-LogEmaxOverpEC50'!$A$1:$AR$1,0),FALSE),"")</f>
        <v/>
      </c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8"/>
      <c r="CG182" s="158"/>
      <c r="CH182" s="158"/>
      <c r="CI182" s="158"/>
      <c r="CJ182" s="158"/>
    </row>
    <row r="183" spans="1:88" x14ac:dyDescent="0.2">
      <c r="A183" s="146" cm="1">
        <f t="array" ref="A183">_xlfn.IFS(SUM(F183:R183)&gt;0,1,AB183&gt;0,2,TRUE,3)</f>
        <v>2</v>
      </c>
      <c r="B183" s="146" t="s">
        <v>1250</v>
      </c>
      <c r="D183" s="151" t="str">
        <f>_xlfn.XLOOKUP(B183,RecNamesAll!A:A,RecNamesAll!E:E)</f>
        <v>A</v>
      </c>
      <c r="E183" s="150" t="str">
        <f>_xlfn.XLOOKUP(B183,RecNamesAll!A:A,RecNamesAll!C:C)</f>
        <v>CXCR6</v>
      </c>
      <c r="F183" s="160" t="str">
        <f t="shared" si="40"/>
        <v/>
      </c>
      <c r="G183" s="159" t="str">
        <f t="shared" si="41"/>
        <v/>
      </c>
      <c r="H183" s="159" t="str">
        <f t="shared" si="42"/>
        <v/>
      </c>
      <c r="I183" s="159" t="str">
        <f t="shared" si="43"/>
        <v/>
      </c>
      <c r="J183" s="159" t="str">
        <f t="shared" si="44"/>
        <v/>
      </c>
      <c r="K183" s="159" t="str">
        <f t="shared" si="45"/>
        <v/>
      </c>
      <c r="L183" s="159" t="str">
        <f t="shared" si="46"/>
        <v/>
      </c>
      <c r="M183" s="159" t="str">
        <f t="shared" si="47"/>
        <v/>
      </c>
      <c r="N183" s="159" t="str">
        <f t="shared" si="48"/>
        <v/>
      </c>
      <c r="O183" s="159" t="str">
        <f t="shared" si="49"/>
        <v/>
      </c>
      <c r="P183" s="159" t="str">
        <f t="shared" si="50"/>
        <v/>
      </c>
      <c r="Q183" s="159" t="str">
        <f t="shared" si="51"/>
        <v/>
      </c>
      <c r="R183" s="159" t="str">
        <f t="shared" si="52"/>
        <v/>
      </c>
      <c r="U183" s="146" t="str">
        <f t="shared" si="53"/>
        <v>A</v>
      </c>
      <c r="V183" s="145" t="str">
        <f t="shared" si="54"/>
        <v>CXCR6</v>
      </c>
      <c r="W183" s="157">
        <f>VLOOKUP($B183,GtP!$A:$DD,MATCH("Gs_0-2",GtP!$A$1:$DD$1,0),FALSE)</f>
        <v>0</v>
      </c>
      <c r="X183" s="156">
        <f>VLOOKUP($B183,GtP!$A:$DD,MATCH("Gi/o_0-2",GtP!$A$1:$DD$1,0),FALSE)</f>
        <v>1</v>
      </c>
      <c r="Y183" s="156">
        <f>VLOOKUP($B183,GtP!$A:$DD,MATCH("Gq/11_0-2",GtP!$A$1:$DD$1,0),FALSE)</f>
        <v>0</v>
      </c>
      <c r="Z183" s="156">
        <f>VLOOKUP($B183,GtP!$A:$DD,MATCH("G12/13_0-2",GtP!$A$1:$DD$1,0),FALSE)</f>
        <v>0</v>
      </c>
      <c r="AA183" s="155"/>
      <c r="AB183" s="143">
        <f t="shared" si="55"/>
        <v>1</v>
      </c>
      <c r="AC183" s="315" t="str">
        <f t="shared" si="56"/>
        <v/>
      </c>
      <c r="AD183" s="349" t="str">
        <f t="shared" si="57"/>
        <v/>
      </c>
      <c r="AE183" s="349" t="str">
        <f t="shared" si="58"/>
        <v/>
      </c>
      <c r="AF183" s="311" t="str">
        <f t="shared" si="59"/>
        <v/>
      </c>
      <c r="AG183" s="141" t="str">
        <f>_xlfn.CONCAT(IF(AT183="","-","B"),IF(BG183="","-","I"),VLOOKUP($B183,GtP!$A:$BB,MATCH("Gs_0-1",GtP!$A$1:$BB$1,0),FALSE))</f>
        <v>---</v>
      </c>
      <c r="AH183" s="140" t="str">
        <f>_xlfn.CONCAT(IF(AU183="","-","B"),IF(BH183="","-","I"),VLOOKUP($B183,GtP!$A:$BB,MATCH("Gs_0-1",GtP!$A$1:$BB$1,0),FALSE))</f>
        <v>---</v>
      </c>
      <c r="AI183" s="140" t="str">
        <f>_xlfn.CONCAT(IF(AV183="","-","B"),IF(BI183="","-","I"),VLOOKUP($B183,GtP!$A:$BB,MATCH("Gi/o_0-1",GtP!$A$1:$BB$1,0),FALSE))</f>
        <v>--G</v>
      </c>
      <c r="AJ183" s="140" t="str">
        <f>_xlfn.CONCAT(IF(AW183="","-","B"),IF(BJ183="","-","I"),VLOOKUP($B183,GtP!$A:$BB,MATCH("Gi/o_0-1",GtP!$A$1:$BB$1,0),FALSE))</f>
        <v>--G</v>
      </c>
      <c r="AK183" s="140" t="str">
        <f>_xlfn.CONCAT(IF(AX183="","-","B"),IF(BK183="","-","I"),VLOOKUP($B183,GtP!$A:$BB,MATCH("Gi/o_0-1",GtP!$A$1:$BB$1,0),FALSE))</f>
        <v>--G</v>
      </c>
      <c r="AL183" s="140" t="str">
        <f>_xlfn.CONCAT(IF(AY183="","-","B"),IF(BL183="","-","I"),VLOOKUP($B183,GtP!$A:$BB,MATCH("Gi/o_0-1",GtP!$A$1:$BB$1,0),FALSE))</f>
        <v>--G</v>
      </c>
      <c r="AM183" s="140" t="str">
        <f>_xlfn.CONCAT(IF(AZ183="","-","B"),IF(BM183="","-","I"),VLOOKUP($B183,GtP!$A:$BB,MATCH("Gi/o_0-1",GtP!$A$1:$BB$1,0),FALSE))</f>
        <v>--G</v>
      </c>
      <c r="AN183" s="140" t="str">
        <f>_xlfn.CONCAT(IF(BA183="","-","B"),IF(BN183="","-","I"),VLOOKUP($B183,GtP!$A:$BB,MATCH("Gq/11_0-1",GtP!$A$1:$BB$1,0),FALSE))</f>
        <v>---</v>
      </c>
      <c r="AO183" s="140" t="str">
        <f>_xlfn.CONCAT(IF(BB183="","-","B"),IF(BO183="","-","I"),VLOOKUP($B183,GtP!$A:$BB,MATCH("Gq/11_0-1",GtP!$A$1:$BB$1,0),FALSE))</f>
        <v>---</v>
      </c>
      <c r="AP183" s="140" t="str">
        <f>_xlfn.CONCAT(IF(BC183="","-","B"),IF(BP183="","-","I"),VLOOKUP($B183,GtP!$A:$BB,MATCH("Gq/11_0-1",GtP!$A$1:$BB$1,0),FALSE))</f>
        <v>---</v>
      </c>
      <c r="AQ183" s="140" t="str">
        <f>_xlfn.CONCAT(IF(BD183="","-","B"),IF(BQ183="","-","I"),VLOOKUP($B183,GtP!$A:$BB,MATCH("Gq/11_0-1",GtP!$A$1:$BB$1,0),FALSE))</f>
        <v>---</v>
      </c>
      <c r="AR183" s="140" t="str">
        <f>_xlfn.CONCAT(IF(BE183="","-","B"),IF(BR183="","-","I"),VLOOKUP($B183,GtP!$A:$BB,MATCH("G12/13_0-1",GtP!$A$1:$BB$1,0),FALSE))</f>
        <v>---</v>
      </c>
      <c r="AS183" s="140" t="str">
        <f>_xlfn.CONCAT(IF(BF183="","-","B"),IF(BS183="","-","I"),VLOOKUP($B183,GtP!$A:$BB,MATCH("G12/13_0-1",GtP!$A$1:$BB$1,0),FALSE))</f>
        <v>---</v>
      </c>
      <c r="AT183" s="139" t="str">
        <f>_xlfn.IFNA(VLOOKUP($B183,'B-LogEmaxOverpEC50'!$A:$AL,MATCH(AT$1,'B-LogEmaxOverpEC50'!$A$1:$AL$1,0),FALSE),"")</f>
        <v/>
      </c>
      <c r="AU183" s="136" t="str">
        <f>_xlfn.IFNA(VLOOKUP($B183,'B-LogEmaxOverpEC50'!$A:$AL,MATCH(AU$1,'B-LogEmaxOverpEC50'!$A$1:$AL$1,0),FALSE),"")</f>
        <v/>
      </c>
      <c r="AV183" s="152" t="str">
        <f>_xlfn.IFNA(VLOOKUP($B183,'B-LogEmaxOverpEC50'!$A:$AL,MATCH(AV$1,'B-LogEmaxOverpEC50'!$A$1:$AL$1,0),FALSE),"")</f>
        <v/>
      </c>
      <c r="AW183" s="152" t="str">
        <f>_xlfn.IFNA(VLOOKUP($B183,'B-LogEmaxOverpEC50'!$A:$AL,MATCH(AW$1,'B-LogEmaxOverpEC50'!$A$1:$AL$1,0),FALSE),"")</f>
        <v/>
      </c>
      <c r="AX183" s="152" t="str">
        <f>_xlfn.IFNA(VLOOKUP($B183,'B-LogEmaxOverpEC50'!$A:$AL,MATCH(AX$1,'B-LogEmaxOverpEC50'!$A$1:$AL$1,0),FALSE),"")</f>
        <v/>
      </c>
      <c r="AY183" s="152" t="str">
        <f>_xlfn.IFNA(VLOOKUP($B183,'B-LogEmaxOverpEC50'!$A:$AL,MATCH(AY$1,'B-LogEmaxOverpEC50'!$A$1:$AL$1,0),FALSE),"")</f>
        <v/>
      </c>
      <c r="AZ183" s="152" t="str">
        <f>_xlfn.IFNA(VLOOKUP($B183,'B-LogEmaxOverpEC50'!$A:$AL,MATCH(AZ$1,'B-LogEmaxOverpEC50'!$A$1:$AL$1,0),FALSE),"")</f>
        <v/>
      </c>
      <c r="BA183" s="152" t="str">
        <f>_xlfn.IFNA(VLOOKUP($B183,'B-LogEmaxOverpEC50'!$A:$AL,MATCH(BA$1,'B-LogEmaxOverpEC50'!$A$1:$AL$1,0),FALSE),"")</f>
        <v/>
      </c>
      <c r="BB183" s="152" t="str">
        <f>_xlfn.IFNA(VLOOKUP($B183,'B-LogEmaxOverpEC50'!$A:$AL,MATCH(BB$1,'B-LogEmaxOverpEC50'!$A$1:$AL$1,0),FALSE),"")</f>
        <v/>
      </c>
      <c r="BC183" s="152" t="str">
        <f>_xlfn.IFNA(VLOOKUP($B183,'B-LogEmaxOverpEC50'!$A:$AL,MATCH(BC$1,'B-LogEmaxOverpEC50'!$A$1:$AL$1,0),FALSE),"")</f>
        <v/>
      </c>
      <c r="BD183" s="152" t="str">
        <f>_xlfn.IFNA(VLOOKUP($B183,'B-LogEmaxOverpEC50'!$A:$AL,MATCH(BD$1,'B-LogEmaxOverpEC50'!$A$1:$AL$1,0),FALSE),"")</f>
        <v/>
      </c>
      <c r="BE183" s="152" t="str">
        <f>_xlfn.IFNA(VLOOKUP($B183,'B-LogEmaxOverpEC50'!$A:$AL,MATCH(BE$1,'B-LogEmaxOverpEC50'!$A$1:$AL$1,0),FALSE),"")</f>
        <v/>
      </c>
      <c r="BF183" s="152" t="str">
        <f>_xlfn.IFNA(VLOOKUP($B183,'B-LogEmaxOverpEC50'!$A:$AL,MATCH(BF$1,'B-LogEmaxOverpEC50'!$A$1:$AL$1,0),FALSE),"")</f>
        <v/>
      </c>
      <c r="BG183" s="137" t="str">
        <f>_xlfn.IFNA(VLOOKUP($B183,'I-LogEmaxOverpEC50'!$A:$AR,MATCH(BG$1,'I-LogEmaxOverpEC50'!$A$1:$AR$1,0),FALSE),"")</f>
        <v/>
      </c>
      <c r="BH183" s="136" t="str">
        <f>_xlfn.IFNA(VLOOKUP($B183,'I-LogEmaxOverpEC50'!$A:$AR,MATCH(BH$1,'I-LogEmaxOverpEC50'!$A$1:$AR$1,0),FALSE),"")</f>
        <v/>
      </c>
      <c r="BI183" s="136" t="str">
        <f>_xlfn.IFNA(VLOOKUP($B183,'I-LogEmaxOverpEC50'!$A:$AR,MATCH(BI$1,'I-LogEmaxOverpEC50'!$A$1:$AR$1,0),FALSE),"")</f>
        <v/>
      </c>
      <c r="BJ183" s="136" t="str">
        <f>_xlfn.IFNA(VLOOKUP($B183,'I-LogEmaxOverpEC50'!$A:$AR,MATCH(BJ$1,'I-LogEmaxOverpEC50'!$A$1:$AR$1,0),FALSE),"")</f>
        <v/>
      </c>
      <c r="BK183" s="136" t="str">
        <f>_xlfn.IFNA(VLOOKUP($B183,'I-LogEmaxOverpEC50'!$A:$AR,MATCH(BK$1,'I-LogEmaxOverpEC50'!$A$1:$AR$1,0),FALSE),"")</f>
        <v/>
      </c>
      <c r="BL183" s="136" t="str">
        <f>_xlfn.IFNA(VLOOKUP($B183,'I-LogEmaxOverpEC50'!$A:$AR,MATCH(BL$1,'I-LogEmaxOverpEC50'!$A$1:$AR$1,0),FALSE),"")</f>
        <v/>
      </c>
      <c r="BM183" s="136" t="str">
        <f>_xlfn.IFNA(VLOOKUP($B183,'I-LogEmaxOverpEC50'!$A:$AR,MATCH(BM$1,'I-LogEmaxOverpEC50'!$A$1:$AR$1,0),FALSE),"")</f>
        <v/>
      </c>
      <c r="BN183" s="136" t="str">
        <f>_xlfn.IFNA(VLOOKUP($B183,'I-LogEmaxOverpEC50'!$A:$AR,MATCH(BN$1,'I-LogEmaxOverpEC50'!$A$1:$AR$1,0),FALSE),"")</f>
        <v/>
      </c>
      <c r="BO183" s="136" t="str">
        <f>_xlfn.IFNA(VLOOKUP($B183,'I-LogEmaxOverpEC50'!$A:$AR,MATCH(BO$1,'I-LogEmaxOverpEC50'!$A$1:$AR$1,0),FALSE),"")</f>
        <v/>
      </c>
      <c r="BP183" s="136" t="str">
        <f>_xlfn.IFNA(VLOOKUP($B183,'I-LogEmaxOverpEC50'!$A:$AR,MATCH(BP$1,'I-LogEmaxOverpEC50'!$A$1:$AR$1,0),FALSE),"")</f>
        <v/>
      </c>
      <c r="BQ183" s="136" t="str">
        <f>_xlfn.IFNA(VLOOKUP($B183,'I-LogEmaxOverpEC50'!$A:$AR,MATCH(BQ$1,'I-LogEmaxOverpEC50'!$A$1:$AR$1,0),FALSE),"")</f>
        <v/>
      </c>
      <c r="BR183" s="136" t="str">
        <f>_xlfn.IFNA(VLOOKUP($B183,'I-LogEmaxOverpEC50'!$A:$AR,MATCH(BR$1,'I-LogEmaxOverpEC50'!$A$1:$AR$1,0),FALSE),"")</f>
        <v/>
      </c>
      <c r="BS183" s="136" t="str">
        <f>_xlfn.IFNA(VLOOKUP($B183,'I-LogEmaxOverpEC50'!$A:$AR,MATCH(BS$1,'I-LogEmaxOverpEC50'!$A$1:$AR$1,0),FALSE),"")</f>
        <v/>
      </c>
      <c r="BT183" s="158"/>
      <c r="BU183" s="158"/>
      <c r="BV183" s="158"/>
      <c r="BW183" s="158"/>
      <c r="BX183" s="158"/>
      <c r="BY183" s="158"/>
      <c r="BZ183" s="158"/>
      <c r="CA183" s="158"/>
      <c r="CB183" s="158"/>
      <c r="CC183" s="158"/>
      <c r="CD183" s="158"/>
      <c r="CE183" s="158"/>
      <c r="CF183" s="158"/>
      <c r="CG183" s="158"/>
      <c r="CH183" s="158"/>
      <c r="CI183" s="158"/>
      <c r="CJ183" s="158"/>
    </row>
    <row r="184" spans="1:88" x14ac:dyDescent="0.2">
      <c r="A184" s="146" cm="1">
        <f t="array" ref="A184">_xlfn.IFS(SUM(F184:R184)&gt;0,1,AB184&gt;0,2,TRUE,3)</f>
        <v>2</v>
      </c>
      <c r="B184" s="146" t="s">
        <v>809</v>
      </c>
      <c r="D184" s="151" t="str">
        <f>_xlfn.XLOOKUP(B184,RecNamesAll!A:A,RecNamesAll!E:E)</f>
        <v>A</v>
      </c>
      <c r="E184" s="150" t="str">
        <f>_xlfn.XLOOKUP(B184,RecNamesAll!A:A,RecNamesAll!C:C)</f>
        <v>DP2</v>
      </c>
      <c r="F184" s="160" t="str">
        <f t="shared" si="40"/>
        <v/>
      </c>
      <c r="G184" s="159" t="str">
        <f t="shared" si="41"/>
        <v/>
      </c>
      <c r="H184" s="159" t="str">
        <f t="shared" si="42"/>
        <v/>
      </c>
      <c r="I184" s="159" t="str">
        <f t="shared" si="43"/>
        <v/>
      </c>
      <c r="J184" s="159" t="str">
        <f t="shared" si="44"/>
        <v/>
      </c>
      <c r="K184" s="159" t="str">
        <f t="shared" si="45"/>
        <v/>
      </c>
      <c r="L184" s="159" t="str">
        <f t="shared" si="46"/>
        <v/>
      </c>
      <c r="M184" s="159" t="str">
        <f t="shared" si="47"/>
        <v/>
      </c>
      <c r="N184" s="159" t="str">
        <f t="shared" si="48"/>
        <v/>
      </c>
      <c r="O184" s="159" t="str">
        <f t="shared" si="49"/>
        <v/>
      </c>
      <c r="P184" s="159" t="str">
        <f t="shared" si="50"/>
        <v/>
      </c>
      <c r="Q184" s="159" t="str">
        <f t="shared" si="51"/>
        <v/>
      </c>
      <c r="R184" s="159" t="str">
        <f t="shared" si="52"/>
        <v/>
      </c>
      <c r="U184" s="146" t="str">
        <f t="shared" si="53"/>
        <v>A</v>
      </c>
      <c r="V184" s="145" t="str">
        <f t="shared" si="54"/>
        <v>DP2</v>
      </c>
      <c r="W184" s="157">
        <f>VLOOKUP($B184,GtP!$A:$DD,MATCH("Gs_0-2",GtP!$A$1:$DD$1,0),FALSE)</f>
        <v>0</v>
      </c>
      <c r="X184" s="156">
        <f>VLOOKUP($B184,GtP!$A:$DD,MATCH("Gi/o_0-2",GtP!$A$1:$DD$1,0),FALSE)</f>
        <v>1</v>
      </c>
      <c r="Y184" s="156">
        <f>VLOOKUP($B184,GtP!$A:$DD,MATCH("Gq/11_0-2",GtP!$A$1:$DD$1,0),FALSE)</f>
        <v>0</v>
      </c>
      <c r="Z184" s="156">
        <f>VLOOKUP($B184,GtP!$A:$DD,MATCH("G12/13_0-2",GtP!$A$1:$DD$1,0),FALSE)</f>
        <v>0</v>
      </c>
      <c r="AA184" s="155"/>
      <c r="AB184" s="143">
        <f t="shared" si="55"/>
        <v>1</v>
      </c>
      <c r="AC184" s="315" t="str">
        <f t="shared" si="56"/>
        <v/>
      </c>
      <c r="AD184" s="349" t="str">
        <f t="shared" si="57"/>
        <v/>
      </c>
      <c r="AE184" s="349" t="str">
        <f t="shared" si="58"/>
        <v/>
      </c>
      <c r="AF184" s="311" t="str">
        <f t="shared" si="59"/>
        <v/>
      </c>
      <c r="AG184" s="141" t="str">
        <f>_xlfn.CONCAT(IF(AT184="","-","B"),IF(BG184="","-","I"),VLOOKUP($B184,GtP!$A:$BB,MATCH("Gs_0-1",GtP!$A$1:$BB$1,0),FALSE))</f>
        <v>---</v>
      </c>
      <c r="AH184" s="140" t="str">
        <f>_xlfn.CONCAT(IF(AU184="","-","B"),IF(BH184="","-","I"),VLOOKUP($B184,GtP!$A:$BB,MATCH("Gs_0-1",GtP!$A$1:$BB$1,0),FALSE))</f>
        <v>---</v>
      </c>
      <c r="AI184" s="140" t="str">
        <f>_xlfn.CONCAT(IF(AV184="","-","B"),IF(BI184="","-","I"),VLOOKUP($B184,GtP!$A:$BB,MATCH("Gi/o_0-1",GtP!$A$1:$BB$1,0),FALSE))</f>
        <v>--G</v>
      </c>
      <c r="AJ184" s="140" t="str">
        <f>_xlfn.CONCAT(IF(AW184="","-","B"),IF(BJ184="","-","I"),VLOOKUP($B184,GtP!$A:$BB,MATCH("Gi/o_0-1",GtP!$A$1:$BB$1,0),FALSE))</f>
        <v>--G</v>
      </c>
      <c r="AK184" s="140" t="str">
        <f>_xlfn.CONCAT(IF(AX184="","-","B"),IF(BK184="","-","I"),VLOOKUP($B184,GtP!$A:$BB,MATCH("Gi/o_0-1",GtP!$A$1:$BB$1,0),FALSE))</f>
        <v>--G</v>
      </c>
      <c r="AL184" s="140" t="str">
        <f>_xlfn.CONCAT(IF(AY184="","-","B"),IF(BL184="","-","I"),VLOOKUP($B184,GtP!$A:$BB,MATCH("Gi/o_0-1",GtP!$A$1:$BB$1,0),FALSE))</f>
        <v>--G</v>
      </c>
      <c r="AM184" s="140" t="str">
        <f>_xlfn.CONCAT(IF(AZ184="","-","B"),IF(BM184="","-","I"),VLOOKUP($B184,GtP!$A:$BB,MATCH("Gi/o_0-1",GtP!$A$1:$BB$1,0),FALSE))</f>
        <v>--G</v>
      </c>
      <c r="AN184" s="140" t="str">
        <f>_xlfn.CONCAT(IF(BA184="","-","B"),IF(BN184="","-","I"),VLOOKUP($B184,GtP!$A:$BB,MATCH("Gq/11_0-1",GtP!$A$1:$BB$1,0),FALSE))</f>
        <v>---</v>
      </c>
      <c r="AO184" s="140" t="str">
        <f>_xlfn.CONCAT(IF(BB184="","-","B"),IF(BO184="","-","I"),VLOOKUP($B184,GtP!$A:$BB,MATCH("Gq/11_0-1",GtP!$A$1:$BB$1,0),FALSE))</f>
        <v>---</v>
      </c>
      <c r="AP184" s="140" t="str">
        <f>_xlfn.CONCAT(IF(BC184="","-","B"),IF(BP184="","-","I"),VLOOKUP($B184,GtP!$A:$BB,MATCH("Gq/11_0-1",GtP!$A$1:$BB$1,0),FALSE))</f>
        <v>---</v>
      </c>
      <c r="AQ184" s="140" t="str">
        <f>_xlfn.CONCAT(IF(BD184="","-","B"),IF(BQ184="","-","I"),VLOOKUP($B184,GtP!$A:$BB,MATCH("Gq/11_0-1",GtP!$A$1:$BB$1,0),FALSE))</f>
        <v>---</v>
      </c>
      <c r="AR184" s="140" t="str">
        <f>_xlfn.CONCAT(IF(BE184="","-","B"),IF(BR184="","-","I"),VLOOKUP($B184,GtP!$A:$BB,MATCH("G12/13_0-1",GtP!$A$1:$BB$1,0),FALSE))</f>
        <v>---</v>
      </c>
      <c r="AS184" s="140" t="str">
        <f>_xlfn.CONCAT(IF(BF184="","-","B"),IF(BS184="","-","I"),VLOOKUP($B184,GtP!$A:$BB,MATCH("G12/13_0-1",GtP!$A$1:$BB$1,0),FALSE))</f>
        <v>---</v>
      </c>
      <c r="AT184" s="139" t="str">
        <f>_xlfn.IFNA(VLOOKUP($B184,'B-LogEmaxOverpEC50'!$A:$AL,MATCH(AT$1,'B-LogEmaxOverpEC50'!$A$1:$AL$1,0),FALSE),"")</f>
        <v/>
      </c>
      <c r="AU184" s="136" t="str">
        <f>_xlfn.IFNA(VLOOKUP($B184,'B-LogEmaxOverpEC50'!$A:$AL,MATCH(AU$1,'B-LogEmaxOverpEC50'!$A$1:$AL$1,0),FALSE),"")</f>
        <v/>
      </c>
      <c r="AV184" s="152" t="str">
        <f>_xlfn.IFNA(VLOOKUP($B184,'B-LogEmaxOverpEC50'!$A:$AL,MATCH(AV$1,'B-LogEmaxOverpEC50'!$A$1:$AL$1,0),FALSE),"")</f>
        <v/>
      </c>
      <c r="AW184" s="152" t="str">
        <f>_xlfn.IFNA(VLOOKUP($B184,'B-LogEmaxOverpEC50'!$A:$AL,MATCH(AW$1,'B-LogEmaxOverpEC50'!$A$1:$AL$1,0),FALSE),"")</f>
        <v/>
      </c>
      <c r="AX184" s="152" t="str">
        <f>_xlfn.IFNA(VLOOKUP($B184,'B-LogEmaxOverpEC50'!$A:$AL,MATCH(AX$1,'B-LogEmaxOverpEC50'!$A$1:$AL$1,0),FALSE),"")</f>
        <v/>
      </c>
      <c r="AY184" s="152" t="str">
        <f>_xlfn.IFNA(VLOOKUP($B184,'B-LogEmaxOverpEC50'!$A:$AL,MATCH(AY$1,'B-LogEmaxOverpEC50'!$A$1:$AL$1,0),FALSE),"")</f>
        <v/>
      </c>
      <c r="AZ184" s="152" t="str">
        <f>_xlfn.IFNA(VLOOKUP($B184,'B-LogEmaxOverpEC50'!$A:$AL,MATCH(AZ$1,'B-LogEmaxOverpEC50'!$A$1:$AL$1,0),FALSE),"")</f>
        <v/>
      </c>
      <c r="BA184" s="152" t="str">
        <f>_xlfn.IFNA(VLOOKUP($B184,'B-LogEmaxOverpEC50'!$A:$AL,MATCH(BA$1,'B-LogEmaxOverpEC50'!$A$1:$AL$1,0),FALSE),"")</f>
        <v/>
      </c>
      <c r="BB184" s="152" t="str">
        <f>_xlfn.IFNA(VLOOKUP($B184,'B-LogEmaxOverpEC50'!$A:$AL,MATCH(BB$1,'B-LogEmaxOverpEC50'!$A$1:$AL$1,0),FALSE),"")</f>
        <v/>
      </c>
      <c r="BC184" s="152" t="str">
        <f>_xlfn.IFNA(VLOOKUP($B184,'B-LogEmaxOverpEC50'!$A:$AL,MATCH(BC$1,'B-LogEmaxOverpEC50'!$A$1:$AL$1,0),FALSE),"")</f>
        <v/>
      </c>
      <c r="BD184" s="152" t="str">
        <f>_xlfn.IFNA(VLOOKUP($B184,'B-LogEmaxOverpEC50'!$A:$AL,MATCH(BD$1,'B-LogEmaxOverpEC50'!$A$1:$AL$1,0),FALSE),"")</f>
        <v/>
      </c>
      <c r="BE184" s="152" t="str">
        <f>_xlfn.IFNA(VLOOKUP($B184,'B-LogEmaxOverpEC50'!$A:$AL,MATCH(BE$1,'B-LogEmaxOverpEC50'!$A$1:$AL$1,0),FALSE),"")</f>
        <v/>
      </c>
      <c r="BF184" s="152" t="str">
        <f>_xlfn.IFNA(VLOOKUP($B184,'B-LogEmaxOverpEC50'!$A:$AL,MATCH(BF$1,'B-LogEmaxOverpEC50'!$A$1:$AL$1,0),FALSE),"")</f>
        <v/>
      </c>
      <c r="BG184" s="137" t="str">
        <f>_xlfn.IFNA(VLOOKUP($B184,'I-LogEmaxOverpEC50'!$A:$AR,MATCH(BG$1,'I-LogEmaxOverpEC50'!$A$1:$AR$1,0),FALSE),"")</f>
        <v/>
      </c>
      <c r="BH184" s="136" t="str">
        <f>_xlfn.IFNA(VLOOKUP($B184,'I-LogEmaxOverpEC50'!$A:$AR,MATCH(BH$1,'I-LogEmaxOverpEC50'!$A$1:$AR$1,0),FALSE),"")</f>
        <v/>
      </c>
      <c r="BI184" s="136" t="str">
        <f>_xlfn.IFNA(VLOOKUP($B184,'I-LogEmaxOverpEC50'!$A:$AR,MATCH(BI$1,'I-LogEmaxOverpEC50'!$A$1:$AR$1,0),FALSE),"")</f>
        <v/>
      </c>
      <c r="BJ184" s="136" t="str">
        <f>_xlfn.IFNA(VLOOKUP($B184,'I-LogEmaxOverpEC50'!$A:$AR,MATCH(BJ$1,'I-LogEmaxOverpEC50'!$A$1:$AR$1,0),FALSE),"")</f>
        <v/>
      </c>
      <c r="BK184" s="136" t="str">
        <f>_xlfn.IFNA(VLOOKUP($B184,'I-LogEmaxOverpEC50'!$A:$AR,MATCH(BK$1,'I-LogEmaxOverpEC50'!$A$1:$AR$1,0),FALSE),"")</f>
        <v/>
      </c>
      <c r="BL184" s="136" t="str">
        <f>_xlfn.IFNA(VLOOKUP($B184,'I-LogEmaxOverpEC50'!$A:$AR,MATCH(BL$1,'I-LogEmaxOverpEC50'!$A$1:$AR$1,0),FALSE),"")</f>
        <v/>
      </c>
      <c r="BM184" s="136" t="str">
        <f>_xlfn.IFNA(VLOOKUP($B184,'I-LogEmaxOverpEC50'!$A:$AR,MATCH(BM$1,'I-LogEmaxOverpEC50'!$A$1:$AR$1,0),FALSE),"")</f>
        <v/>
      </c>
      <c r="BN184" s="136" t="str">
        <f>_xlfn.IFNA(VLOOKUP($B184,'I-LogEmaxOverpEC50'!$A:$AR,MATCH(BN$1,'I-LogEmaxOverpEC50'!$A$1:$AR$1,0),FALSE),"")</f>
        <v/>
      </c>
      <c r="BO184" s="136" t="str">
        <f>_xlfn.IFNA(VLOOKUP($B184,'I-LogEmaxOverpEC50'!$A:$AR,MATCH(BO$1,'I-LogEmaxOverpEC50'!$A$1:$AR$1,0),FALSE),"")</f>
        <v/>
      </c>
      <c r="BP184" s="136" t="str">
        <f>_xlfn.IFNA(VLOOKUP($B184,'I-LogEmaxOverpEC50'!$A:$AR,MATCH(BP$1,'I-LogEmaxOverpEC50'!$A$1:$AR$1,0),FALSE),"")</f>
        <v/>
      </c>
      <c r="BQ184" s="136" t="str">
        <f>_xlfn.IFNA(VLOOKUP($B184,'I-LogEmaxOverpEC50'!$A:$AR,MATCH(BQ$1,'I-LogEmaxOverpEC50'!$A$1:$AR$1,0),FALSE),"")</f>
        <v/>
      </c>
      <c r="BR184" s="136" t="str">
        <f>_xlfn.IFNA(VLOOKUP($B184,'I-LogEmaxOverpEC50'!$A:$AR,MATCH(BR$1,'I-LogEmaxOverpEC50'!$A$1:$AR$1,0),FALSE),"")</f>
        <v/>
      </c>
      <c r="BS184" s="136" t="str">
        <f>_xlfn.IFNA(VLOOKUP($B184,'I-LogEmaxOverpEC50'!$A:$AR,MATCH(BS$1,'I-LogEmaxOverpEC50'!$A$1:$AR$1,0),FALSE),"")</f>
        <v/>
      </c>
    </row>
    <row r="185" spans="1:88" x14ac:dyDescent="0.2">
      <c r="A185" s="146" cm="1">
        <f t="array" ref="A185">_xlfn.IFS(SUM(F185:R185)&gt;0,1,AB185&gt;0,2,TRUE,3)</f>
        <v>2</v>
      </c>
      <c r="B185" s="146" t="s">
        <v>1211</v>
      </c>
      <c r="D185" s="151" t="str">
        <f>_xlfn.XLOOKUP(B185,RecNamesAll!A:A,RecNamesAll!E:E)</f>
        <v>A</v>
      </c>
      <c r="E185" s="150" t="str">
        <f>_xlfn.XLOOKUP(B185,RecNamesAll!A:A,RecNamesAll!C:C)</f>
        <v>FPR3</v>
      </c>
      <c r="F185" s="160" t="str">
        <f t="shared" si="40"/>
        <v/>
      </c>
      <c r="G185" s="159" t="str">
        <f t="shared" si="41"/>
        <v/>
      </c>
      <c r="H185" s="159" t="str">
        <f t="shared" si="42"/>
        <v/>
      </c>
      <c r="I185" s="159" t="str">
        <f t="shared" si="43"/>
        <v/>
      </c>
      <c r="J185" s="159" t="str">
        <f t="shared" si="44"/>
        <v/>
      </c>
      <c r="K185" s="159" t="str">
        <f t="shared" si="45"/>
        <v/>
      </c>
      <c r="L185" s="159" t="str">
        <f t="shared" si="46"/>
        <v/>
      </c>
      <c r="M185" s="159" t="str">
        <f t="shared" si="47"/>
        <v/>
      </c>
      <c r="N185" s="159" t="str">
        <f t="shared" si="48"/>
        <v/>
      </c>
      <c r="O185" s="159" t="str">
        <f t="shared" si="49"/>
        <v/>
      </c>
      <c r="P185" s="159" t="str">
        <f t="shared" si="50"/>
        <v/>
      </c>
      <c r="Q185" s="159" t="str">
        <f t="shared" si="51"/>
        <v/>
      </c>
      <c r="R185" s="159" t="str">
        <f t="shared" si="52"/>
        <v/>
      </c>
      <c r="U185" s="146" t="str">
        <f t="shared" si="53"/>
        <v>A</v>
      </c>
      <c r="V185" s="145" t="str">
        <f t="shared" si="54"/>
        <v>FPR3</v>
      </c>
      <c r="W185" s="157">
        <f>VLOOKUP($B185,GtP!$A:$DD,MATCH("Gs_0-2",GtP!$A$1:$DD$1,0),FALSE)</f>
        <v>0</v>
      </c>
      <c r="X185" s="156">
        <f>VLOOKUP($B185,GtP!$A:$DD,MATCH("Gi/o_0-2",GtP!$A$1:$DD$1,0),FALSE)</f>
        <v>1</v>
      </c>
      <c r="Y185" s="156">
        <f>VLOOKUP($B185,GtP!$A:$DD,MATCH("Gq/11_0-2",GtP!$A$1:$DD$1,0),FALSE)</f>
        <v>0</v>
      </c>
      <c r="Z185" s="156">
        <f>VLOOKUP($B185,GtP!$A:$DD,MATCH("G12/13_0-2",GtP!$A$1:$DD$1,0),FALSE)</f>
        <v>0</v>
      </c>
      <c r="AA185" s="155"/>
      <c r="AB185" s="143">
        <f t="shared" si="55"/>
        <v>1</v>
      </c>
      <c r="AC185" s="315" t="str">
        <f t="shared" si="56"/>
        <v/>
      </c>
      <c r="AD185" s="349" t="str">
        <f t="shared" si="57"/>
        <v/>
      </c>
      <c r="AE185" s="349" t="str">
        <f t="shared" si="58"/>
        <v/>
      </c>
      <c r="AF185" s="311" t="str">
        <f t="shared" si="59"/>
        <v/>
      </c>
      <c r="AG185" s="141" t="str">
        <f>_xlfn.CONCAT(IF(AT185="","-","B"),IF(BG185="","-","I"),VLOOKUP($B185,GtP!$A:$BB,MATCH("Gs_0-1",GtP!$A$1:$BB$1,0),FALSE))</f>
        <v>---</v>
      </c>
      <c r="AH185" s="140" t="str">
        <f>_xlfn.CONCAT(IF(AU185="","-","B"),IF(BH185="","-","I"),VLOOKUP($B185,GtP!$A:$BB,MATCH("Gs_0-1",GtP!$A$1:$BB$1,0),FALSE))</f>
        <v>---</v>
      </c>
      <c r="AI185" s="140" t="str">
        <f>_xlfn.CONCAT(IF(AV185="","-","B"),IF(BI185="","-","I"),VLOOKUP($B185,GtP!$A:$BB,MATCH("Gi/o_0-1",GtP!$A$1:$BB$1,0),FALSE))</f>
        <v>--G</v>
      </c>
      <c r="AJ185" s="140" t="str">
        <f>_xlfn.CONCAT(IF(AW185="","-","B"),IF(BJ185="","-","I"),VLOOKUP($B185,GtP!$A:$BB,MATCH("Gi/o_0-1",GtP!$A$1:$BB$1,0),FALSE))</f>
        <v>--G</v>
      </c>
      <c r="AK185" s="140" t="str">
        <f>_xlfn.CONCAT(IF(AX185="","-","B"),IF(BK185="","-","I"),VLOOKUP($B185,GtP!$A:$BB,MATCH("Gi/o_0-1",GtP!$A$1:$BB$1,0),FALSE))</f>
        <v>--G</v>
      </c>
      <c r="AL185" s="140" t="str">
        <f>_xlfn.CONCAT(IF(AY185="","-","B"),IF(BL185="","-","I"),VLOOKUP($B185,GtP!$A:$BB,MATCH("Gi/o_0-1",GtP!$A$1:$BB$1,0),FALSE))</f>
        <v>--G</v>
      </c>
      <c r="AM185" s="140" t="str">
        <f>_xlfn.CONCAT(IF(AZ185="","-","B"),IF(BM185="","-","I"),VLOOKUP($B185,GtP!$A:$BB,MATCH("Gi/o_0-1",GtP!$A$1:$BB$1,0),FALSE))</f>
        <v>--G</v>
      </c>
      <c r="AN185" s="140" t="str">
        <f>_xlfn.CONCAT(IF(BA185="","-","B"),IF(BN185="","-","I"),VLOOKUP($B185,GtP!$A:$BB,MATCH("Gq/11_0-1",GtP!$A$1:$BB$1,0),FALSE))</f>
        <v>---</v>
      </c>
      <c r="AO185" s="140" t="str">
        <f>_xlfn.CONCAT(IF(BB185="","-","B"),IF(BO185="","-","I"),VLOOKUP($B185,GtP!$A:$BB,MATCH("Gq/11_0-1",GtP!$A$1:$BB$1,0),FALSE))</f>
        <v>---</v>
      </c>
      <c r="AP185" s="140" t="str">
        <f>_xlfn.CONCAT(IF(BC185="","-","B"),IF(BP185="","-","I"),VLOOKUP($B185,GtP!$A:$BB,MATCH("Gq/11_0-1",GtP!$A$1:$BB$1,0),FALSE))</f>
        <v>---</v>
      </c>
      <c r="AQ185" s="140" t="str">
        <f>_xlfn.CONCAT(IF(BD185="","-","B"),IF(BQ185="","-","I"),VLOOKUP($B185,GtP!$A:$BB,MATCH("Gq/11_0-1",GtP!$A$1:$BB$1,0),FALSE))</f>
        <v>---</v>
      </c>
      <c r="AR185" s="140" t="str">
        <f>_xlfn.CONCAT(IF(BE185="","-","B"),IF(BR185="","-","I"),VLOOKUP($B185,GtP!$A:$BB,MATCH("G12/13_0-1",GtP!$A$1:$BB$1,0),FALSE))</f>
        <v>---</v>
      </c>
      <c r="AS185" s="140" t="str">
        <f>_xlfn.CONCAT(IF(BF185="","-","B"),IF(BS185="","-","I"),VLOOKUP($B185,GtP!$A:$BB,MATCH("G12/13_0-1",GtP!$A$1:$BB$1,0),FALSE))</f>
        <v>---</v>
      </c>
      <c r="AT185" s="139" t="str">
        <f>_xlfn.IFNA(VLOOKUP($B185,'B-LogEmaxOverpEC50'!$A:$AL,MATCH(AT$1,'B-LogEmaxOverpEC50'!$A$1:$AL$1,0),FALSE),"")</f>
        <v/>
      </c>
      <c r="AU185" s="136" t="str">
        <f>_xlfn.IFNA(VLOOKUP($B185,'B-LogEmaxOverpEC50'!$A:$AL,MATCH(AU$1,'B-LogEmaxOverpEC50'!$A$1:$AL$1,0),FALSE),"")</f>
        <v/>
      </c>
      <c r="AV185" s="152" t="str">
        <f>_xlfn.IFNA(VLOOKUP($B185,'B-LogEmaxOverpEC50'!$A:$AL,MATCH(AV$1,'B-LogEmaxOverpEC50'!$A$1:$AL$1,0),FALSE),"")</f>
        <v/>
      </c>
      <c r="AW185" s="152" t="str">
        <f>_xlfn.IFNA(VLOOKUP($B185,'B-LogEmaxOverpEC50'!$A:$AL,MATCH(AW$1,'B-LogEmaxOverpEC50'!$A$1:$AL$1,0),FALSE),"")</f>
        <v/>
      </c>
      <c r="AX185" s="152" t="str">
        <f>_xlfn.IFNA(VLOOKUP($B185,'B-LogEmaxOverpEC50'!$A:$AL,MATCH(AX$1,'B-LogEmaxOverpEC50'!$A$1:$AL$1,0),FALSE),"")</f>
        <v/>
      </c>
      <c r="AY185" s="152" t="str">
        <f>_xlfn.IFNA(VLOOKUP($B185,'B-LogEmaxOverpEC50'!$A:$AL,MATCH(AY$1,'B-LogEmaxOverpEC50'!$A$1:$AL$1,0),FALSE),"")</f>
        <v/>
      </c>
      <c r="AZ185" s="152" t="str">
        <f>_xlfn.IFNA(VLOOKUP($B185,'B-LogEmaxOverpEC50'!$A:$AL,MATCH(AZ$1,'B-LogEmaxOverpEC50'!$A$1:$AL$1,0),FALSE),"")</f>
        <v/>
      </c>
      <c r="BA185" s="152" t="str">
        <f>_xlfn.IFNA(VLOOKUP($B185,'B-LogEmaxOverpEC50'!$A:$AL,MATCH(BA$1,'B-LogEmaxOverpEC50'!$A$1:$AL$1,0),FALSE),"")</f>
        <v/>
      </c>
      <c r="BB185" s="152" t="str">
        <f>_xlfn.IFNA(VLOOKUP($B185,'B-LogEmaxOverpEC50'!$A:$AL,MATCH(BB$1,'B-LogEmaxOverpEC50'!$A$1:$AL$1,0),FALSE),"")</f>
        <v/>
      </c>
      <c r="BC185" s="152" t="str">
        <f>_xlfn.IFNA(VLOOKUP($B185,'B-LogEmaxOverpEC50'!$A:$AL,MATCH(BC$1,'B-LogEmaxOverpEC50'!$A$1:$AL$1,0),FALSE),"")</f>
        <v/>
      </c>
      <c r="BD185" s="152" t="str">
        <f>_xlfn.IFNA(VLOOKUP($B185,'B-LogEmaxOverpEC50'!$A:$AL,MATCH(BD$1,'B-LogEmaxOverpEC50'!$A$1:$AL$1,0),FALSE),"")</f>
        <v/>
      </c>
      <c r="BE185" s="152" t="str">
        <f>_xlfn.IFNA(VLOOKUP($B185,'B-LogEmaxOverpEC50'!$A:$AL,MATCH(BE$1,'B-LogEmaxOverpEC50'!$A$1:$AL$1,0),FALSE),"")</f>
        <v/>
      </c>
      <c r="BF185" s="152" t="str">
        <f>_xlfn.IFNA(VLOOKUP($B185,'B-LogEmaxOverpEC50'!$A:$AL,MATCH(BF$1,'B-LogEmaxOverpEC50'!$A$1:$AL$1,0),FALSE),"")</f>
        <v/>
      </c>
      <c r="BG185" s="137" t="str">
        <f>_xlfn.IFNA(VLOOKUP($B185,'I-LogEmaxOverpEC50'!$A:$AR,MATCH(BG$1,'I-LogEmaxOverpEC50'!$A$1:$AR$1,0),FALSE),"")</f>
        <v/>
      </c>
      <c r="BH185" s="136" t="str">
        <f>_xlfn.IFNA(VLOOKUP($B185,'I-LogEmaxOverpEC50'!$A:$AR,MATCH(BH$1,'I-LogEmaxOverpEC50'!$A$1:$AR$1,0),FALSE),"")</f>
        <v/>
      </c>
      <c r="BI185" s="136" t="str">
        <f>_xlfn.IFNA(VLOOKUP($B185,'I-LogEmaxOverpEC50'!$A:$AR,MATCH(BI$1,'I-LogEmaxOverpEC50'!$A$1:$AR$1,0),FALSE),"")</f>
        <v/>
      </c>
      <c r="BJ185" s="136" t="str">
        <f>_xlfn.IFNA(VLOOKUP($B185,'I-LogEmaxOverpEC50'!$A:$AR,MATCH(BJ$1,'I-LogEmaxOverpEC50'!$A$1:$AR$1,0),FALSE),"")</f>
        <v/>
      </c>
      <c r="BK185" s="136" t="str">
        <f>_xlfn.IFNA(VLOOKUP($B185,'I-LogEmaxOverpEC50'!$A:$AR,MATCH(BK$1,'I-LogEmaxOverpEC50'!$A$1:$AR$1,0),FALSE),"")</f>
        <v/>
      </c>
      <c r="BL185" s="136" t="str">
        <f>_xlfn.IFNA(VLOOKUP($B185,'I-LogEmaxOverpEC50'!$A:$AR,MATCH(BL$1,'I-LogEmaxOverpEC50'!$A$1:$AR$1,0),FALSE),"")</f>
        <v/>
      </c>
      <c r="BM185" s="136" t="str">
        <f>_xlfn.IFNA(VLOOKUP($B185,'I-LogEmaxOverpEC50'!$A:$AR,MATCH(BM$1,'I-LogEmaxOverpEC50'!$A$1:$AR$1,0),FALSE),"")</f>
        <v/>
      </c>
      <c r="BN185" s="136" t="str">
        <f>_xlfn.IFNA(VLOOKUP($B185,'I-LogEmaxOverpEC50'!$A:$AR,MATCH(BN$1,'I-LogEmaxOverpEC50'!$A$1:$AR$1,0),FALSE),"")</f>
        <v/>
      </c>
      <c r="BO185" s="136" t="str">
        <f>_xlfn.IFNA(VLOOKUP($B185,'I-LogEmaxOverpEC50'!$A:$AR,MATCH(BO$1,'I-LogEmaxOverpEC50'!$A$1:$AR$1,0),FALSE),"")</f>
        <v/>
      </c>
      <c r="BP185" s="136" t="str">
        <f>_xlfn.IFNA(VLOOKUP($B185,'I-LogEmaxOverpEC50'!$A:$AR,MATCH(BP$1,'I-LogEmaxOverpEC50'!$A$1:$AR$1,0),FALSE),"")</f>
        <v/>
      </c>
      <c r="BQ185" s="136" t="str">
        <f>_xlfn.IFNA(VLOOKUP($B185,'I-LogEmaxOverpEC50'!$A:$AR,MATCH(BQ$1,'I-LogEmaxOverpEC50'!$A$1:$AR$1,0),FALSE),"")</f>
        <v/>
      </c>
      <c r="BR185" s="136" t="str">
        <f>_xlfn.IFNA(VLOOKUP($B185,'I-LogEmaxOverpEC50'!$A:$AR,MATCH(BR$1,'I-LogEmaxOverpEC50'!$A$1:$AR$1,0),FALSE),"")</f>
        <v/>
      </c>
      <c r="BS185" s="136" t="str">
        <f>_xlfn.IFNA(VLOOKUP($B185,'I-LogEmaxOverpEC50'!$A:$AR,MATCH(BS$1,'I-LogEmaxOverpEC50'!$A$1:$AR$1,0),FALSE),"")</f>
        <v/>
      </c>
    </row>
    <row r="186" spans="1:88" x14ac:dyDescent="0.2">
      <c r="A186" s="146" t="e" cm="1">
        <f t="array" ref="A186">_xlfn.IFS(SUM(F186:R186)&gt;0,1,AB186&gt;0,2,TRUE,3)</f>
        <v>#N/A</v>
      </c>
      <c r="B186" s="146" t="s">
        <v>1208</v>
      </c>
      <c r="D186" s="151" t="str">
        <f>_xlfn.XLOOKUP(B186,RecNamesAll!A:A,RecNamesAll!E:E)</f>
        <v>A</v>
      </c>
      <c r="E186" s="150" t="str">
        <f>_xlfn.XLOOKUP(B186,RecNamesAll!A:A,RecNamesAll!C:C)</f>
        <v>FSH</v>
      </c>
      <c r="F186" s="160" t="e">
        <f t="shared" si="40"/>
        <v>#N/A</v>
      </c>
      <c r="G186" s="159" t="e">
        <f t="shared" si="41"/>
        <v>#N/A</v>
      </c>
      <c r="H186" s="159" t="e">
        <f t="shared" si="42"/>
        <v>#N/A</v>
      </c>
      <c r="I186" s="159" t="e">
        <f t="shared" si="43"/>
        <v>#N/A</v>
      </c>
      <c r="J186" s="159" t="e">
        <f t="shared" si="44"/>
        <v>#N/A</v>
      </c>
      <c r="K186" s="159" t="e">
        <f t="shared" si="45"/>
        <v>#N/A</v>
      </c>
      <c r="L186" s="159" t="e">
        <f t="shared" si="46"/>
        <v>#N/A</v>
      </c>
      <c r="M186" s="159" t="e">
        <f t="shared" si="47"/>
        <v>#N/A</v>
      </c>
      <c r="N186" s="159" t="e">
        <f t="shared" si="48"/>
        <v>#N/A</v>
      </c>
      <c r="O186" s="159" t="e">
        <f t="shared" si="49"/>
        <v>#N/A</v>
      </c>
      <c r="P186" s="159" t="e">
        <f t="shared" si="50"/>
        <v>#N/A</v>
      </c>
      <c r="Q186" s="159" t="e">
        <f t="shared" si="51"/>
        <v>#N/A</v>
      </c>
      <c r="R186" s="159" t="e">
        <f t="shared" si="52"/>
        <v>#N/A</v>
      </c>
      <c r="U186" s="146" t="str">
        <f t="shared" si="53"/>
        <v>A</v>
      </c>
      <c r="V186" s="145" t="str">
        <f t="shared" si="54"/>
        <v>FSH</v>
      </c>
      <c r="W186" s="157" t="e">
        <f>VLOOKUP($B186,GtP!$A:$DD,MATCH("Gs_0-2",GtP!$A$1:$DD$1,0),FALSE)</f>
        <v>#N/A</v>
      </c>
      <c r="X186" s="156" t="e">
        <f>VLOOKUP($B186,GtP!$A:$DD,MATCH("Gi/o_0-2",GtP!$A$1:$DD$1,0),FALSE)</f>
        <v>#N/A</v>
      </c>
      <c r="Y186" s="156" t="e">
        <f>VLOOKUP($B186,GtP!$A:$DD,MATCH("Gq/11_0-2",GtP!$A$1:$DD$1,0),FALSE)</f>
        <v>#N/A</v>
      </c>
      <c r="Z186" s="156" t="e">
        <f>VLOOKUP($B186,GtP!$A:$DD,MATCH("G12/13_0-2",GtP!$A$1:$DD$1,0),FALSE)</f>
        <v>#N/A</v>
      </c>
      <c r="AA186" s="155"/>
      <c r="AB186" s="143" t="e">
        <f t="shared" si="55"/>
        <v>#N/A</v>
      </c>
      <c r="AC186" s="315" t="str">
        <f t="shared" si="56"/>
        <v/>
      </c>
      <c r="AD186" s="349" t="str">
        <f t="shared" si="57"/>
        <v/>
      </c>
      <c r="AE186" s="349" t="str">
        <f t="shared" si="58"/>
        <v/>
      </c>
      <c r="AF186" s="311" t="str">
        <f t="shared" si="59"/>
        <v/>
      </c>
      <c r="AG186" s="141" t="e">
        <f>_xlfn.CONCAT(IF(AT186="","-","B"),IF(BG186="","-","I"),VLOOKUP($B186,GtP!$A:$BB,MATCH("Gs_0-1",GtP!$A$1:$BB$1,0),FALSE))</f>
        <v>#N/A</v>
      </c>
      <c r="AH186" s="140" t="e">
        <f>_xlfn.CONCAT(IF(AU186="","-","B"),IF(BH186="","-","I"),VLOOKUP($B186,GtP!$A:$BB,MATCH("Gs_0-1",GtP!$A$1:$BB$1,0),FALSE))</f>
        <v>#N/A</v>
      </c>
      <c r="AI186" s="140" t="e">
        <f>_xlfn.CONCAT(IF(AV186="","-","B"),IF(BI186="","-","I"),VLOOKUP($B186,GtP!$A:$BB,MATCH("Gi/o_0-1",GtP!$A$1:$BB$1,0),FALSE))</f>
        <v>#N/A</v>
      </c>
      <c r="AJ186" s="140" t="e">
        <f>_xlfn.CONCAT(IF(AW186="","-","B"),IF(BJ186="","-","I"),VLOOKUP($B186,GtP!$A:$BB,MATCH("Gi/o_0-1",GtP!$A$1:$BB$1,0),FALSE))</f>
        <v>#N/A</v>
      </c>
      <c r="AK186" s="140" t="e">
        <f>_xlfn.CONCAT(IF(AX186="","-","B"),IF(BK186="","-","I"),VLOOKUP($B186,GtP!$A:$BB,MATCH("Gi/o_0-1",GtP!$A$1:$BB$1,0),FALSE))</f>
        <v>#N/A</v>
      </c>
      <c r="AL186" s="140" t="e">
        <f>_xlfn.CONCAT(IF(AY186="","-","B"),IF(BL186="","-","I"),VLOOKUP($B186,GtP!$A:$BB,MATCH("Gi/o_0-1",GtP!$A$1:$BB$1,0),FALSE))</f>
        <v>#N/A</v>
      </c>
      <c r="AM186" s="140" t="e">
        <f>_xlfn.CONCAT(IF(AZ186="","-","B"),IF(BM186="","-","I"),VLOOKUP($B186,GtP!$A:$BB,MATCH("Gi/o_0-1",GtP!$A$1:$BB$1,0),FALSE))</f>
        <v>#N/A</v>
      </c>
      <c r="AN186" s="140" t="e">
        <f>_xlfn.CONCAT(IF(BA186="","-","B"),IF(BN186="","-","I"),VLOOKUP($B186,GtP!$A:$BB,MATCH("Gq/11_0-1",GtP!$A$1:$BB$1,0),FALSE))</f>
        <v>#N/A</v>
      </c>
      <c r="AO186" s="140" t="e">
        <f>_xlfn.CONCAT(IF(BB186="","-","B"),IF(BO186="","-","I"),VLOOKUP($B186,GtP!$A:$BB,MATCH("Gq/11_0-1",GtP!$A$1:$BB$1,0),FALSE))</f>
        <v>#N/A</v>
      </c>
      <c r="AP186" s="140" t="e">
        <f>_xlfn.CONCAT(IF(BC186="","-","B"),IF(BP186="","-","I"),VLOOKUP($B186,GtP!$A:$BB,MATCH("Gq/11_0-1",GtP!$A$1:$BB$1,0),FALSE))</f>
        <v>#N/A</v>
      </c>
      <c r="AQ186" s="140" t="e">
        <f>_xlfn.CONCAT(IF(BD186="","-","B"),IF(BQ186="","-","I"),VLOOKUP($B186,GtP!$A:$BB,MATCH("Gq/11_0-1",GtP!$A$1:$BB$1,0),FALSE))</f>
        <v>#N/A</v>
      </c>
      <c r="AR186" s="140" t="e">
        <f>_xlfn.CONCAT(IF(BE186="","-","B"),IF(BR186="","-","I"),VLOOKUP($B186,GtP!$A:$BB,MATCH("G12/13_0-1",GtP!$A$1:$BB$1,0),FALSE))</f>
        <v>#N/A</v>
      </c>
      <c r="AS186" s="140" t="e">
        <f>_xlfn.CONCAT(IF(BF186="","-","B"),IF(BS186="","-","I"),VLOOKUP($B186,GtP!$A:$BB,MATCH("G12/13_0-1",GtP!$A$1:$BB$1,0),FALSE))</f>
        <v>#N/A</v>
      </c>
      <c r="AT186" s="139" t="str">
        <f>_xlfn.IFNA(VLOOKUP($B186,'B-LogEmaxOverpEC50'!$A:$AL,MATCH(AT$1,'B-LogEmaxOverpEC50'!$A$1:$AL$1,0),FALSE),"")</f>
        <v/>
      </c>
      <c r="AU186" s="136" t="str">
        <f>_xlfn.IFNA(VLOOKUP($B186,'B-LogEmaxOverpEC50'!$A:$AL,MATCH(AU$1,'B-LogEmaxOverpEC50'!$A$1:$AL$1,0),FALSE),"")</f>
        <v/>
      </c>
      <c r="AV186" s="152" t="str">
        <f>_xlfn.IFNA(VLOOKUP($B186,'B-LogEmaxOverpEC50'!$A:$AL,MATCH(AV$1,'B-LogEmaxOverpEC50'!$A$1:$AL$1,0),FALSE),"")</f>
        <v/>
      </c>
      <c r="AW186" s="152" t="str">
        <f>_xlfn.IFNA(VLOOKUP($B186,'B-LogEmaxOverpEC50'!$A:$AL,MATCH(AW$1,'B-LogEmaxOverpEC50'!$A$1:$AL$1,0),FALSE),"")</f>
        <v/>
      </c>
      <c r="AX186" s="152" t="str">
        <f>_xlfn.IFNA(VLOOKUP($B186,'B-LogEmaxOverpEC50'!$A:$AL,MATCH(AX$1,'B-LogEmaxOverpEC50'!$A$1:$AL$1,0),FALSE),"")</f>
        <v/>
      </c>
      <c r="AY186" s="152" t="str">
        <f>_xlfn.IFNA(VLOOKUP($B186,'B-LogEmaxOverpEC50'!$A:$AL,MATCH(AY$1,'B-LogEmaxOverpEC50'!$A$1:$AL$1,0),FALSE),"")</f>
        <v/>
      </c>
      <c r="AZ186" s="152" t="str">
        <f>_xlfn.IFNA(VLOOKUP($B186,'B-LogEmaxOverpEC50'!$A:$AL,MATCH(AZ$1,'B-LogEmaxOverpEC50'!$A$1:$AL$1,0),FALSE),"")</f>
        <v/>
      </c>
      <c r="BA186" s="152" t="str">
        <f>_xlfn.IFNA(VLOOKUP($B186,'B-LogEmaxOverpEC50'!$A:$AL,MATCH(BA$1,'B-LogEmaxOverpEC50'!$A$1:$AL$1,0),FALSE),"")</f>
        <v/>
      </c>
      <c r="BB186" s="152" t="str">
        <f>_xlfn.IFNA(VLOOKUP($B186,'B-LogEmaxOverpEC50'!$A:$AL,MATCH(BB$1,'B-LogEmaxOverpEC50'!$A$1:$AL$1,0),FALSE),"")</f>
        <v/>
      </c>
      <c r="BC186" s="152" t="str">
        <f>_xlfn.IFNA(VLOOKUP($B186,'B-LogEmaxOverpEC50'!$A:$AL,MATCH(BC$1,'B-LogEmaxOverpEC50'!$A$1:$AL$1,0),FALSE),"")</f>
        <v/>
      </c>
      <c r="BD186" s="152" t="str">
        <f>_xlfn.IFNA(VLOOKUP($B186,'B-LogEmaxOverpEC50'!$A:$AL,MATCH(BD$1,'B-LogEmaxOverpEC50'!$A$1:$AL$1,0),FALSE),"")</f>
        <v/>
      </c>
      <c r="BE186" s="152" t="str">
        <f>_xlfn.IFNA(VLOOKUP($B186,'B-LogEmaxOverpEC50'!$A:$AL,MATCH(BE$1,'B-LogEmaxOverpEC50'!$A$1:$AL$1,0),FALSE),"")</f>
        <v/>
      </c>
      <c r="BF186" s="152" t="str">
        <f>_xlfn.IFNA(VLOOKUP($B186,'B-LogEmaxOverpEC50'!$A:$AL,MATCH(BF$1,'B-LogEmaxOverpEC50'!$A$1:$AL$1,0),FALSE),"")</f>
        <v/>
      </c>
      <c r="BG186" s="137" t="str">
        <f>_xlfn.IFNA(VLOOKUP($B186,'I-LogEmaxOverpEC50'!$A:$AR,MATCH(BG$1,'I-LogEmaxOverpEC50'!$A$1:$AR$1,0),FALSE),"")</f>
        <v/>
      </c>
      <c r="BH186" s="136" t="str">
        <f>_xlfn.IFNA(VLOOKUP($B186,'I-LogEmaxOverpEC50'!$A:$AR,MATCH(BH$1,'I-LogEmaxOverpEC50'!$A$1:$AR$1,0),FALSE),"")</f>
        <v/>
      </c>
      <c r="BI186" s="136" t="str">
        <f>_xlfn.IFNA(VLOOKUP($B186,'I-LogEmaxOverpEC50'!$A:$AR,MATCH(BI$1,'I-LogEmaxOverpEC50'!$A$1:$AR$1,0),FALSE),"")</f>
        <v/>
      </c>
      <c r="BJ186" s="136" t="str">
        <f>_xlfn.IFNA(VLOOKUP($B186,'I-LogEmaxOverpEC50'!$A:$AR,MATCH(BJ$1,'I-LogEmaxOverpEC50'!$A$1:$AR$1,0),FALSE),"")</f>
        <v/>
      </c>
      <c r="BK186" s="136" t="str">
        <f>_xlfn.IFNA(VLOOKUP($B186,'I-LogEmaxOverpEC50'!$A:$AR,MATCH(BK$1,'I-LogEmaxOverpEC50'!$A$1:$AR$1,0),FALSE),"")</f>
        <v/>
      </c>
      <c r="BL186" s="136" t="str">
        <f>_xlfn.IFNA(VLOOKUP($B186,'I-LogEmaxOverpEC50'!$A:$AR,MATCH(BL$1,'I-LogEmaxOverpEC50'!$A$1:$AR$1,0),FALSE),"")</f>
        <v/>
      </c>
      <c r="BM186" s="136" t="str">
        <f>_xlfn.IFNA(VLOOKUP($B186,'I-LogEmaxOverpEC50'!$A:$AR,MATCH(BM$1,'I-LogEmaxOverpEC50'!$A$1:$AR$1,0),FALSE),"")</f>
        <v/>
      </c>
      <c r="BN186" s="136" t="str">
        <f>_xlfn.IFNA(VLOOKUP($B186,'I-LogEmaxOverpEC50'!$A:$AR,MATCH(BN$1,'I-LogEmaxOverpEC50'!$A$1:$AR$1,0),FALSE),"")</f>
        <v/>
      </c>
      <c r="BO186" s="136" t="str">
        <f>_xlfn.IFNA(VLOOKUP($B186,'I-LogEmaxOverpEC50'!$A:$AR,MATCH(BO$1,'I-LogEmaxOverpEC50'!$A$1:$AR$1,0),FALSE),"")</f>
        <v/>
      </c>
      <c r="BP186" s="136" t="str">
        <f>_xlfn.IFNA(VLOOKUP($B186,'I-LogEmaxOverpEC50'!$A:$AR,MATCH(BP$1,'I-LogEmaxOverpEC50'!$A$1:$AR$1,0),FALSE),"")</f>
        <v/>
      </c>
      <c r="BQ186" s="136" t="str">
        <f>_xlfn.IFNA(VLOOKUP($B186,'I-LogEmaxOverpEC50'!$A:$AR,MATCH(BQ$1,'I-LogEmaxOverpEC50'!$A$1:$AR$1,0),FALSE),"")</f>
        <v/>
      </c>
      <c r="BR186" s="136" t="str">
        <f>_xlfn.IFNA(VLOOKUP($B186,'I-LogEmaxOverpEC50'!$A:$AR,MATCH(BR$1,'I-LogEmaxOverpEC50'!$A$1:$AR$1,0),FALSE),"")</f>
        <v/>
      </c>
      <c r="BS186" s="136" t="str">
        <f>_xlfn.IFNA(VLOOKUP($B186,'I-LogEmaxOverpEC50'!$A:$AR,MATCH(BS$1,'I-LogEmaxOverpEC50'!$A$1:$AR$1,0),FALSE),"")</f>
        <v/>
      </c>
    </row>
    <row r="187" spans="1:88" x14ac:dyDescent="0.2">
      <c r="A187" s="146" t="e" cm="1">
        <f t="array" ref="A187">_xlfn.IFS(SUM(F187:R187)&gt;0,1,AB187&gt;0,2,TRUE,3)</f>
        <v>#N/A</v>
      </c>
      <c r="B187" s="146" t="s">
        <v>1118</v>
      </c>
      <c r="D187" s="151" t="str">
        <f>_xlfn.XLOOKUP(B187,RecNamesAll!A:A,RecNamesAll!E:E)</f>
        <v>A</v>
      </c>
      <c r="E187" s="150" t="str">
        <f>_xlfn.XLOOKUP(B187,RecNamesAll!A:A,RecNamesAll!C:C)</f>
        <v>GPER</v>
      </c>
      <c r="F187" s="160" t="e">
        <f t="shared" si="40"/>
        <v>#N/A</v>
      </c>
      <c r="G187" s="159" t="e">
        <f t="shared" si="41"/>
        <v>#N/A</v>
      </c>
      <c r="H187" s="159" t="e">
        <f t="shared" si="42"/>
        <v>#N/A</v>
      </c>
      <c r="I187" s="159" t="e">
        <f t="shared" si="43"/>
        <v>#N/A</v>
      </c>
      <c r="J187" s="159" t="e">
        <f t="shared" si="44"/>
        <v>#N/A</v>
      </c>
      <c r="K187" s="159" t="e">
        <f t="shared" si="45"/>
        <v>#N/A</v>
      </c>
      <c r="L187" s="159" t="e">
        <f t="shared" si="46"/>
        <v>#N/A</v>
      </c>
      <c r="M187" s="159" t="e">
        <f t="shared" si="47"/>
        <v>#N/A</v>
      </c>
      <c r="N187" s="159" t="e">
        <f t="shared" si="48"/>
        <v>#N/A</v>
      </c>
      <c r="O187" s="159" t="e">
        <f t="shared" si="49"/>
        <v>#N/A</v>
      </c>
      <c r="P187" s="159" t="e">
        <f t="shared" si="50"/>
        <v>#N/A</v>
      </c>
      <c r="Q187" s="159" t="e">
        <f t="shared" si="51"/>
        <v>#N/A</v>
      </c>
      <c r="R187" s="159" t="e">
        <f t="shared" si="52"/>
        <v>#N/A</v>
      </c>
      <c r="U187" s="146" t="str">
        <f t="shared" si="53"/>
        <v>A</v>
      </c>
      <c r="V187" s="145" t="str">
        <f t="shared" si="54"/>
        <v>GPER</v>
      </c>
      <c r="W187" s="157" t="e">
        <f>VLOOKUP($B187,GtP!$A:$DD,MATCH("Gs_0-2",GtP!$A$1:$DD$1,0),FALSE)</f>
        <v>#N/A</v>
      </c>
      <c r="X187" s="156" t="e">
        <f>VLOOKUP($B187,GtP!$A:$DD,MATCH("Gi/o_0-2",GtP!$A$1:$DD$1,0),FALSE)</f>
        <v>#N/A</v>
      </c>
      <c r="Y187" s="156" t="e">
        <f>VLOOKUP($B187,GtP!$A:$DD,MATCH("Gq/11_0-2",GtP!$A$1:$DD$1,0),FALSE)</f>
        <v>#N/A</v>
      </c>
      <c r="Z187" s="156" t="e">
        <f>VLOOKUP($B187,GtP!$A:$DD,MATCH("G12/13_0-2",GtP!$A$1:$DD$1,0),FALSE)</f>
        <v>#N/A</v>
      </c>
      <c r="AA187" s="155"/>
      <c r="AB187" s="143" t="e">
        <f t="shared" si="55"/>
        <v>#N/A</v>
      </c>
      <c r="AC187" s="315" t="str">
        <f t="shared" si="56"/>
        <v/>
      </c>
      <c r="AD187" s="349" t="str">
        <f t="shared" si="57"/>
        <v/>
      </c>
      <c r="AE187" s="349" t="str">
        <f t="shared" si="58"/>
        <v/>
      </c>
      <c r="AF187" s="311" t="str">
        <f t="shared" si="59"/>
        <v/>
      </c>
      <c r="AG187" s="141" t="e">
        <f>_xlfn.CONCAT(IF(AT187="","-","B"),IF(BG187="","-","I"),VLOOKUP($B187,GtP!$A:$BB,MATCH("Gs_0-1",GtP!$A$1:$BB$1,0),FALSE))</f>
        <v>#N/A</v>
      </c>
      <c r="AH187" s="140" t="e">
        <f>_xlfn.CONCAT(IF(AU187="","-","B"),IF(BH187="","-","I"),VLOOKUP($B187,GtP!$A:$BB,MATCH("Gs_0-1",GtP!$A$1:$BB$1,0),FALSE))</f>
        <v>#N/A</v>
      </c>
      <c r="AI187" s="140" t="e">
        <f>_xlfn.CONCAT(IF(AV187="","-","B"),IF(BI187="","-","I"),VLOOKUP($B187,GtP!$A:$BB,MATCH("Gi/o_0-1",GtP!$A$1:$BB$1,0),FALSE))</f>
        <v>#N/A</v>
      </c>
      <c r="AJ187" s="140" t="e">
        <f>_xlfn.CONCAT(IF(AW187="","-","B"),IF(BJ187="","-","I"),VLOOKUP($B187,GtP!$A:$BB,MATCH("Gi/o_0-1",GtP!$A$1:$BB$1,0),FALSE))</f>
        <v>#N/A</v>
      </c>
      <c r="AK187" s="140" t="e">
        <f>_xlfn.CONCAT(IF(AX187="","-","B"),IF(BK187="","-","I"),VLOOKUP($B187,GtP!$A:$BB,MATCH("Gi/o_0-1",GtP!$A$1:$BB$1,0),FALSE))</f>
        <v>#N/A</v>
      </c>
      <c r="AL187" s="140" t="e">
        <f>_xlfn.CONCAT(IF(AY187="","-","B"),IF(BL187="","-","I"),VLOOKUP($B187,GtP!$A:$BB,MATCH("Gi/o_0-1",GtP!$A$1:$BB$1,0),FALSE))</f>
        <v>#N/A</v>
      </c>
      <c r="AM187" s="140" t="e">
        <f>_xlfn.CONCAT(IF(AZ187="","-","B"),IF(BM187="","-","I"),VLOOKUP($B187,GtP!$A:$BB,MATCH("Gi/o_0-1",GtP!$A$1:$BB$1,0),FALSE))</f>
        <v>#N/A</v>
      </c>
      <c r="AN187" s="140" t="e">
        <f>_xlfn.CONCAT(IF(BA187="","-","B"),IF(BN187="","-","I"),VLOOKUP($B187,GtP!$A:$BB,MATCH("Gq/11_0-1",GtP!$A$1:$BB$1,0),FALSE))</f>
        <v>#N/A</v>
      </c>
      <c r="AO187" s="140" t="e">
        <f>_xlfn.CONCAT(IF(BB187="","-","B"),IF(BO187="","-","I"),VLOOKUP($B187,GtP!$A:$BB,MATCH("Gq/11_0-1",GtP!$A$1:$BB$1,0),FALSE))</f>
        <v>#N/A</v>
      </c>
      <c r="AP187" s="140" t="e">
        <f>_xlfn.CONCAT(IF(BC187="","-","B"),IF(BP187="","-","I"),VLOOKUP($B187,GtP!$A:$BB,MATCH("Gq/11_0-1",GtP!$A$1:$BB$1,0),FALSE))</f>
        <v>#N/A</v>
      </c>
      <c r="AQ187" s="140" t="e">
        <f>_xlfn.CONCAT(IF(BD187="","-","B"),IF(BQ187="","-","I"),VLOOKUP($B187,GtP!$A:$BB,MATCH("Gq/11_0-1",GtP!$A$1:$BB$1,0),FALSE))</f>
        <v>#N/A</v>
      </c>
      <c r="AR187" s="140" t="e">
        <f>_xlfn.CONCAT(IF(BE187="","-","B"),IF(BR187="","-","I"),VLOOKUP($B187,GtP!$A:$BB,MATCH("G12/13_0-1",GtP!$A$1:$BB$1,0),FALSE))</f>
        <v>#N/A</v>
      </c>
      <c r="AS187" s="140" t="e">
        <f>_xlfn.CONCAT(IF(BF187="","-","B"),IF(BS187="","-","I"),VLOOKUP($B187,GtP!$A:$BB,MATCH("G12/13_0-1",GtP!$A$1:$BB$1,0),FALSE))</f>
        <v>#N/A</v>
      </c>
      <c r="AT187" s="139" t="str">
        <f>_xlfn.IFNA(VLOOKUP($B187,'B-LogEmaxOverpEC50'!$A:$AL,MATCH(AT$1,'B-LogEmaxOverpEC50'!$A$1:$AL$1,0),FALSE),"")</f>
        <v/>
      </c>
      <c r="AU187" s="136" t="str">
        <f>_xlfn.IFNA(VLOOKUP($B187,'B-LogEmaxOverpEC50'!$A:$AL,MATCH(AU$1,'B-LogEmaxOverpEC50'!$A$1:$AL$1,0),FALSE),"")</f>
        <v/>
      </c>
      <c r="AV187" s="152" t="str">
        <f>_xlfn.IFNA(VLOOKUP($B187,'B-LogEmaxOverpEC50'!$A:$AL,MATCH(AV$1,'B-LogEmaxOverpEC50'!$A$1:$AL$1,0),FALSE),"")</f>
        <v/>
      </c>
      <c r="AW187" s="152" t="str">
        <f>_xlfn.IFNA(VLOOKUP($B187,'B-LogEmaxOverpEC50'!$A:$AL,MATCH(AW$1,'B-LogEmaxOverpEC50'!$A$1:$AL$1,0),FALSE),"")</f>
        <v/>
      </c>
      <c r="AX187" s="152" t="str">
        <f>_xlfn.IFNA(VLOOKUP($B187,'B-LogEmaxOverpEC50'!$A:$AL,MATCH(AX$1,'B-LogEmaxOverpEC50'!$A$1:$AL$1,0),FALSE),"")</f>
        <v/>
      </c>
      <c r="AY187" s="152" t="str">
        <f>_xlfn.IFNA(VLOOKUP($B187,'B-LogEmaxOverpEC50'!$A:$AL,MATCH(AY$1,'B-LogEmaxOverpEC50'!$A$1:$AL$1,0),FALSE),"")</f>
        <v/>
      </c>
      <c r="AZ187" s="152" t="str">
        <f>_xlfn.IFNA(VLOOKUP($B187,'B-LogEmaxOverpEC50'!$A:$AL,MATCH(AZ$1,'B-LogEmaxOverpEC50'!$A$1:$AL$1,0),FALSE),"")</f>
        <v/>
      </c>
      <c r="BA187" s="152" t="str">
        <f>_xlfn.IFNA(VLOOKUP($B187,'B-LogEmaxOverpEC50'!$A:$AL,MATCH(BA$1,'B-LogEmaxOverpEC50'!$A$1:$AL$1,0),FALSE),"")</f>
        <v/>
      </c>
      <c r="BB187" s="152" t="str">
        <f>_xlfn.IFNA(VLOOKUP($B187,'B-LogEmaxOverpEC50'!$A:$AL,MATCH(BB$1,'B-LogEmaxOverpEC50'!$A$1:$AL$1,0),FALSE),"")</f>
        <v/>
      </c>
      <c r="BC187" s="152" t="str">
        <f>_xlfn.IFNA(VLOOKUP($B187,'B-LogEmaxOverpEC50'!$A:$AL,MATCH(BC$1,'B-LogEmaxOverpEC50'!$A$1:$AL$1,0),FALSE),"")</f>
        <v/>
      </c>
      <c r="BD187" s="152" t="str">
        <f>_xlfn.IFNA(VLOOKUP($B187,'B-LogEmaxOverpEC50'!$A:$AL,MATCH(BD$1,'B-LogEmaxOverpEC50'!$A$1:$AL$1,0),FALSE),"")</f>
        <v/>
      </c>
      <c r="BE187" s="152" t="str">
        <f>_xlfn.IFNA(VLOOKUP($B187,'B-LogEmaxOverpEC50'!$A:$AL,MATCH(BE$1,'B-LogEmaxOverpEC50'!$A$1:$AL$1,0),FALSE),"")</f>
        <v/>
      </c>
      <c r="BF187" s="152" t="str">
        <f>_xlfn.IFNA(VLOOKUP($B187,'B-LogEmaxOverpEC50'!$A:$AL,MATCH(BF$1,'B-LogEmaxOverpEC50'!$A$1:$AL$1,0),FALSE),"")</f>
        <v/>
      </c>
      <c r="BG187" s="137" t="str">
        <f>_xlfn.IFNA(VLOOKUP($B187,'I-LogEmaxOverpEC50'!$A:$AR,MATCH(BG$1,'I-LogEmaxOverpEC50'!$A$1:$AR$1,0),FALSE),"")</f>
        <v/>
      </c>
      <c r="BH187" s="136" t="str">
        <f>_xlfn.IFNA(VLOOKUP($B187,'I-LogEmaxOverpEC50'!$A:$AR,MATCH(BH$1,'I-LogEmaxOverpEC50'!$A$1:$AR$1,0),FALSE),"")</f>
        <v/>
      </c>
      <c r="BI187" s="136" t="str">
        <f>_xlfn.IFNA(VLOOKUP($B187,'I-LogEmaxOverpEC50'!$A:$AR,MATCH(BI$1,'I-LogEmaxOverpEC50'!$A$1:$AR$1,0),FALSE),"")</f>
        <v/>
      </c>
      <c r="BJ187" s="136" t="str">
        <f>_xlfn.IFNA(VLOOKUP($B187,'I-LogEmaxOverpEC50'!$A:$AR,MATCH(BJ$1,'I-LogEmaxOverpEC50'!$A$1:$AR$1,0),FALSE),"")</f>
        <v/>
      </c>
      <c r="BK187" s="136" t="str">
        <f>_xlfn.IFNA(VLOOKUP($B187,'I-LogEmaxOverpEC50'!$A:$AR,MATCH(BK$1,'I-LogEmaxOverpEC50'!$A$1:$AR$1,0),FALSE),"")</f>
        <v/>
      </c>
      <c r="BL187" s="136" t="str">
        <f>_xlfn.IFNA(VLOOKUP($B187,'I-LogEmaxOverpEC50'!$A:$AR,MATCH(BL$1,'I-LogEmaxOverpEC50'!$A$1:$AR$1,0),FALSE),"")</f>
        <v/>
      </c>
      <c r="BM187" s="136" t="str">
        <f>_xlfn.IFNA(VLOOKUP($B187,'I-LogEmaxOverpEC50'!$A:$AR,MATCH(BM$1,'I-LogEmaxOverpEC50'!$A$1:$AR$1,0),FALSE),"")</f>
        <v/>
      </c>
      <c r="BN187" s="136" t="str">
        <f>_xlfn.IFNA(VLOOKUP($B187,'I-LogEmaxOverpEC50'!$A:$AR,MATCH(BN$1,'I-LogEmaxOverpEC50'!$A$1:$AR$1,0),FALSE),"")</f>
        <v/>
      </c>
      <c r="BO187" s="136" t="str">
        <f>_xlfn.IFNA(VLOOKUP($B187,'I-LogEmaxOverpEC50'!$A:$AR,MATCH(BO$1,'I-LogEmaxOverpEC50'!$A$1:$AR$1,0),FALSE),"")</f>
        <v/>
      </c>
      <c r="BP187" s="136" t="str">
        <f>_xlfn.IFNA(VLOOKUP($B187,'I-LogEmaxOverpEC50'!$A:$AR,MATCH(BP$1,'I-LogEmaxOverpEC50'!$A$1:$AR$1,0),FALSE),"")</f>
        <v/>
      </c>
      <c r="BQ187" s="136" t="str">
        <f>_xlfn.IFNA(VLOOKUP($B187,'I-LogEmaxOverpEC50'!$A:$AR,MATCH(BQ$1,'I-LogEmaxOverpEC50'!$A$1:$AR$1,0),FALSE),"")</f>
        <v/>
      </c>
      <c r="BR187" s="136" t="str">
        <f>_xlfn.IFNA(VLOOKUP($B187,'I-LogEmaxOverpEC50'!$A:$AR,MATCH(BR$1,'I-LogEmaxOverpEC50'!$A$1:$AR$1,0),FALSE),"")</f>
        <v/>
      </c>
      <c r="BS187" s="136" t="str">
        <f>_xlfn.IFNA(VLOOKUP($B187,'I-LogEmaxOverpEC50'!$A:$AR,MATCH(BS$1,'I-LogEmaxOverpEC50'!$A$1:$AR$1,0),FALSE),"")</f>
        <v/>
      </c>
    </row>
    <row r="188" spans="1:88" x14ac:dyDescent="0.2">
      <c r="A188" s="146" t="e" cm="1">
        <f t="array" ref="A188">_xlfn.IFS(SUM(F188:R188)&gt;0,1,AB188&gt;0,2,TRUE,3)</f>
        <v>#N/A</v>
      </c>
      <c r="B188" s="146" t="s">
        <v>1943</v>
      </c>
      <c r="D188" s="151" t="str">
        <f>_xlfn.XLOOKUP(B188,RecNamesAll!A:A,RecNamesAll!E:E)</f>
        <v>A</v>
      </c>
      <c r="E188" s="150" t="str">
        <f>_xlfn.XLOOKUP(B188,RecNamesAll!A:A,RecNamesAll!C:C)</f>
        <v>GPR101</v>
      </c>
      <c r="F188" s="160" t="e">
        <f t="shared" si="40"/>
        <v>#N/A</v>
      </c>
      <c r="G188" s="159" t="e">
        <f t="shared" si="41"/>
        <v>#N/A</v>
      </c>
      <c r="H188" s="159" t="e">
        <f t="shared" si="42"/>
        <v>#N/A</v>
      </c>
      <c r="I188" s="159" t="e">
        <f t="shared" si="43"/>
        <v>#N/A</v>
      </c>
      <c r="J188" s="159" t="e">
        <f t="shared" si="44"/>
        <v>#N/A</v>
      </c>
      <c r="K188" s="159" t="e">
        <f t="shared" si="45"/>
        <v>#N/A</v>
      </c>
      <c r="L188" s="159" t="e">
        <f t="shared" si="46"/>
        <v>#N/A</v>
      </c>
      <c r="M188" s="159" t="e">
        <f t="shared" si="47"/>
        <v>#N/A</v>
      </c>
      <c r="N188" s="159" t="e">
        <f t="shared" si="48"/>
        <v>#N/A</v>
      </c>
      <c r="O188" s="159" t="e">
        <f t="shared" si="49"/>
        <v>#N/A</v>
      </c>
      <c r="P188" s="159" t="e">
        <f t="shared" si="50"/>
        <v>#N/A</v>
      </c>
      <c r="Q188" s="159" t="e">
        <f t="shared" si="51"/>
        <v>#N/A</v>
      </c>
      <c r="R188" s="159" t="e">
        <f t="shared" si="52"/>
        <v>#N/A</v>
      </c>
      <c r="U188" s="146" t="str">
        <f t="shared" si="53"/>
        <v>A</v>
      </c>
      <c r="V188" s="145" t="str">
        <f t="shared" si="54"/>
        <v>GPR101</v>
      </c>
      <c r="W188" s="157" t="e">
        <f>VLOOKUP($B188,GtP!$A:$DD,MATCH("Gs_0-2",GtP!$A$1:$DD$1,0),FALSE)</f>
        <v>#N/A</v>
      </c>
      <c r="X188" s="156" t="e">
        <f>VLOOKUP($B188,GtP!$A:$DD,MATCH("Gi/o_0-2",GtP!$A$1:$DD$1,0),FALSE)</f>
        <v>#N/A</v>
      </c>
      <c r="Y188" s="156" t="e">
        <f>VLOOKUP($B188,GtP!$A:$DD,MATCH("Gq/11_0-2",GtP!$A$1:$DD$1,0),FALSE)</f>
        <v>#N/A</v>
      </c>
      <c r="Z188" s="156" t="e">
        <f>VLOOKUP($B188,GtP!$A:$DD,MATCH("G12/13_0-2",GtP!$A$1:$DD$1,0),FALSE)</f>
        <v>#N/A</v>
      </c>
      <c r="AA188" s="155"/>
      <c r="AB188" s="143" t="e">
        <f t="shared" si="55"/>
        <v>#N/A</v>
      </c>
      <c r="AC188" s="315" t="str">
        <f t="shared" si="56"/>
        <v/>
      </c>
      <c r="AD188" s="349" t="str">
        <f t="shared" si="57"/>
        <v/>
      </c>
      <c r="AE188" s="349" t="str">
        <f t="shared" si="58"/>
        <v/>
      </c>
      <c r="AF188" s="311" t="str">
        <f t="shared" si="59"/>
        <v/>
      </c>
      <c r="AG188" s="141" t="e">
        <f>_xlfn.CONCAT(IF(AT188="","-","B"),IF(BG188="","-","I"),VLOOKUP($B188,GtP!$A:$BB,MATCH("Gs_0-1",GtP!$A$1:$BB$1,0),FALSE))</f>
        <v>#N/A</v>
      </c>
      <c r="AH188" s="140" t="e">
        <f>_xlfn.CONCAT(IF(AU188="","-","B"),IF(BH188="","-","I"),VLOOKUP($B188,GtP!$A:$BB,MATCH("Gs_0-1",GtP!$A$1:$BB$1,0),FALSE))</f>
        <v>#N/A</v>
      </c>
      <c r="AI188" s="140" t="e">
        <f>_xlfn.CONCAT(IF(AV188="","-","B"),IF(BI188="","-","I"),VLOOKUP($B188,GtP!$A:$BB,MATCH("Gi/o_0-1",GtP!$A$1:$BB$1,0),FALSE))</f>
        <v>#N/A</v>
      </c>
      <c r="AJ188" s="140" t="e">
        <f>_xlfn.CONCAT(IF(AW188="","-","B"),IF(BJ188="","-","I"),VLOOKUP($B188,GtP!$A:$BB,MATCH("Gi/o_0-1",GtP!$A$1:$BB$1,0),FALSE))</f>
        <v>#N/A</v>
      </c>
      <c r="AK188" s="140" t="e">
        <f>_xlfn.CONCAT(IF(AX188="","-","B"),IF(BK188="","-","I"),VLOOKUP($B188,GtP!$A:$BB,MATCH("Gi/o_0-1",GtP!$A$1:$BB$1,0),FALSE))</f>
        <v>#N/A</v>
      </c>
      <c r="AL188" s="140" t="e">
        <f>_xlfn.CONCAT(IF(AY188="","-","B"),IF(BL188="","-","I"),VLOOKUP($B188,GtP!$A:$BB,MATCH("Gi/o_0-1",GtP!$A$1:$BB$1,0),FALSE))</f>
        <v>#N/A</v>
      </c>
      <c r="AM188" s="140" t="e">
        <f>_xlfn.CONCAT(IF(AZ188="","-","B"),IF(BM188="","-","I"),VLOOKUP($B188,GtP!$A:$BB,MATCH("Gi/o_0-1",GtP!$A$1:$BB$1,0),FALSE))</f>
        <v>#N/A</v>
      </c>
      <c r="AN188" s="140" t="e">
        <f>_xlfn.CONCAT(IF(BA188="","-","B"),IF(BN188="","-","I"),VLOOKUP($B188,GtP!$A:$BB,MATCH("Gq/11_0-1",GtP!$A$1:$BB$1,0),FALSE))</f>
        <v>#N/A</v>
      </c>
      <c r="AO188" s="140" t="e">
        <f>_xlfn.CONCAT(IF(BB188="","-","B"),IF(BO188="","-","I"),VLOOKUP($B188,GtP!$A:$BB,MATCH("Gq/11_0-1",GtP!$A$1:$BB$1,0),FALSE))</f>
        <v>#N/A</v>
      </c>
      <c r="AP188" s="140" t="e">
        <f>_xlfn.CONCAT(IF(BC188="","-","B"),IF(BP188="","-","I"),VLOOKUP($B188,GtP!$A:$BB,MATCH("Gq/11_0-1",GtP!$A$1:$BB$1,0),FALSE))</f>
        <v>#N/A</v>
      </c>
      <c r="AQ188" s="140" t="e">
        <f>_xlfn.CONCAT(IF(BD188="","-","B"),IF(BQ188="","-","I"),VLOOKUP($B188,GtP!$A:$BB,MATCH("Gq/11_0-1",GtP!$A$1:$BB$1,0),FALSE))</f>
        <v>#N/A</v>
      </c>
      <c r="AR188" s="140" t="e">
        <f>_xlfn.CONCAT(IF(BE188="","-","B"),IF(BR188="","-","I"),VLOOKUP($B188,GtP!$A:$BB,MATCH("G12/13_0-1",GtP!$A$1:$BB$1,0),FALSE))</f>
        <v>#N/A</v>
      </c>
      <c r="AS188" s="140" t="e">
        <f>_xlfn.CONCAT(IF(BF188="","-","B"),IF(BS188="","-","I"),VLOOKUP($B188,GtP!$A:$BB,MATCH("G12/13_0-1",GtP!$A$1:$BB$1,0),FALSE))</f>
        <v>#N/A</v>
      </c>
      <c r="AT188" s="139" t="str">
        <f>_xlfn.IFNA(VLOOKUP($B188,'B-LogEmaxOverpEC50'!$A:$AL,MATCH(AT$1,'B-LogEmaxOverpEC50'!$A$1:$AL$1,0),FALSE),"")</f>
        <v/>
      </c>
      <c r="AU188" s="136" t="str">
        <f>_xlfn.IFNA(VLOOKUP($B188,'B-LogEmaxOverpEC50'!$A:$AL,MATCH(AU$1,'B-LogEmaxOverpEC50'!$A$1:$AL$1,0),FALSE),"")</f>
        <v/>
      </c>
      <c r="AV188" s="152" t="str">
        <f>_xlfn.IFNA(VLOOKUP($B188,'B-LogEmaxOverpEC50'!$A:$AL,MATCH(AV$1,'B-LogEmaxOverpEC50'!$A$1:$AL$1,0),FALSE),"")</f>
        <v/>
      </c>
      <c r="AW188" s="152" t="str">
        <f>_xlfn.IFNA(VLOOKUP($B188,'B-LogEmaxOverpEC50'!$A:$AL,MATCH(AW$1,'B-LogEmaxOverpEC50'!$A$1:$AL$1,0),FALSE),"")</f>
        <v/>
      </c>
      <c r="AX188" s="152" t="str">
        <f>_xlfn.IFNA(VLOOKUP($B188,'B-LogEmaxOverpEC50'!$A:$AL,MATCH(AX$1,'B-LogEmaxOverpEC50'!$A$1:$AL$1,0),FALSE),"")</f>
        <v/>
      </c>
      <c r="AY188" s="152" t="str">
        <f>_xlfn.IFNA(VLOOKUP($B188,'B-LogEmaxOverpEC50'!$A:$AL,MATCH(AY$1,'B-LogEmaxOverpEC50'!$A$1:$AL$1,0),FALSE),"")</f>
        <v/>
      </c>
      <c r="AZ188" s="152" t="str">
        <f>_xlfn.IFNA(VLOOKUP($B188,'B-LogEmaxOverpEC50'!$A:$AL,MATCH(AZ$1,'B-LogEmaxOverpEC50'!$A$1:$AL$1,0),FALSE),"")</f>
        <v/>
      </c>
      <c r="BA188" s="152" t="str">
        <f>_xlfn.IFNA(VLOOKUP($B188,'B-LogEmaxOverpEC50'!$A:$AL,MATCH(BA$1,'B-LogEmaxOverpEC50'!$A$1:$AL$1,0),FALSE),"")</f>
        <v/>
      </c>
      <c r="BB188" s="152" t="str">
        <f>_xlfn.IFNA(VLOOKUP($B188,'B-LogEmaxOverpEC50'!$A:$AL,MATCH(BB$1,'B-LogEmaxOverpEC50'!$A$1:$AL$1,0),FALSE),"")</f>
        <v/>
      </c>
      <c r="BC188" s="152" t="str">
        <f>_xlfn.IFNA(VLOOKUP($B188,'B-LogEmaxOverpEC50'!$A:$AL,MATCH(BC$1,'B-LogEmaxOverpEC50'!$A$1:$AL$1,0),FALSE),"")</f>
        <v/>
      </c>
      <c r="BD188" s="152" t="str">
        <f>_xlfn.IFNA(VLOOKUP($B188,'B-LogEmaxOverpEC50'!$A:$AL,MATCH(BD$1,'B-LogEmaxOverpEC50'!$A$1:$AL$1,0),FALSE),"")</f>
        <v/>
      </c>
      <c r="BE188" s="152" t="str">
        <f>_xlfn.IFNA(VLOOKUP($B188,'B-LogEmaxOverpEC50'!$A:$AL,MATCH(BE$1,'B-LogEmaxOverpEC50'!$A$1:$AL$1,0),FALSE),"")</f>
        <v/>
      </c>
      <c r="BF188" s="152" t="str">
        <f>_xlfn.IFNA(VLOOKUP($B188,'B-LogEmaxOverpEC50'!$A:$AL,MATCH(BF$1,'B-LogEmaxOverpEC50'!$A$1:$AL$1,0),FALSE),"")</f>
        <v/>
      </c>
      <c r="BG188" s="137" t="str">
        <f>_xlfn.IFNA(VLOOKUP($B188,'I-LogEmaxOverpEC50'!$A:$AR,MATCH(BG$1,'I-LogEmaxOverpEC50'!$A$1:$AR$1,0),FALSE),"")</f>
        <v/>
      </c>
      <c r="BH188" s="136" t="str">
        <f>_xlfn.IFNA(VLOOKUP($B188,'I-LogEmaxOverpEC50'!$A:$AR,MATCH(BH$1,'I-LogEmaxOverpEC50'!$A$1:$AR$1,0),FALSE),"")</f>
        <v/>
      </c>
      <c r="BI188" s="136" t="str">
        <f>_xlfn.IFNA(VLOOKUP($B188,'I-LogEmaxOverpEC50'!$A:$AR,MATCH(BI$1,'I-LogEmaxOverpEC50'!$A$1:$AR$1,0),FALSE),"")</f>
        <v/>
      </c>
      <c r="BJ188" s="136" t="str">
        <f>_xlfn.IFNA(VLOOKUP($B188,'I-LogEmaxOverpEC50'!$A:$AR,MATCH(BJ$1,'I-LogEmaxOverpEC50'!$A$1:$AR$1,0),FALSE),"")</f>
        <v/>
      </c>
      <c r="BK188" s="136" t="str">
        <f>_xlfn.IFNA(VLOOKUP($B188,'I-LogEmaxOverpEC50'!$A:$AR,MATCH(BK$1,'I-LogEmaxOverpEC50'!$A$1:$AR$1,0),FALSE),"")</f>
        <v/>
      </c>
      <c r="BL188" s="136" t="str">
        <f>_xlfn.IFNA(VLOOKUP($B188,'I-LogEmaxOverpEC50'!$A:$AR,MATCH(BL$1,'I-LogEmaxOverpEC50'!$A$1:$AR$1,0),FALSE),"")</f>
        <v/>
      </c>
      <c r="BM188" s="136" t="str">
        <f>_xlfn.IFNA(VLOOKUP($B188,'I-LogEmaxOverpEC50'!$A:$AR,MATCH(BM$1,'I-LogEmaxOverpEC50'!$A$1:$AR$1,0),FALSE),"")</f>
        <v/>
      </c>
      <c r="BN188" s="136" t="str">
        <f>_xlfn.IFNA(VLOOKUP($B188,'I-LogEmaxOverpEC50'!$A:$AR,MATCH(BN$1,'I-LogEmaxOverpEC50'!$A$1:$AR$1,0),FALSE),"")</f>
        <v/>
      </c>
      <c r="BO188" s="136" t="str">
        <f>_xlfn.IFNA(VLOOKUP($B188,'I-LogEmaxOverpEC50'!$A:$AR,MATCH(BO$1,'I-LogEmaxOverpEC50'!$A$1:$AR$1,0),FALSE),"")</f>
        <v/>
      </c>
      <c r="BP188" s="136" t="str">
        <f>_xlfn.IFNA(VLOOKUP($B188,'I-LogEmaxOverpEC50'!$A:$AR,MATCH(BP$1,'I-LogEmaxOverpEC50'!$A$1:$AR$1,0),FALSE),"")</f>
        <v/>
      </c>
      <c r="BQ188" s="136" t="str">
        <f>_xlfn.IFNA(VLOOKUP($B188,'I-LogEmaxOverpEC50'!$A:$AR,MATCH(BQ$1,'I-LogEmaxOverpEC50'!$A$1:$AR$1,0),FALSE),"")</f>
        <v/>
      </c>
      <c r="BR188" s="136" t="str">
        <f>_xlfn.IFNA(VLOOKUP($B188,'I-LogEmaxOverpEC50'!$A:$AR,MATCH(BR$1,'I-LogEmaxOverpEC50'!$A$1:$AR$1,0),FALSE),"")</f>
        <v/>
      </c>
      <c r="BS188" s="136" t="str">
        <f>_xlfn.IFNA(VLOOKUP($B188,'I-LogEmaxOverpEC50'!$A:$AR,MATCH(BS$1,'I-LogEmaxOverpEC50'!$A$1:$AR$1,0),FALSE),"")</f>
        <v/>
      </c>
    </row>
    <row r="189" spans="1:88" x14ac:dyDescent="0.2">
      <c r="A189" s="146" t="e" cm="1">
        <f t="array" ref="A189">_xlfn.IFS(SUM(F189:R189)&gt;0,1,AB189&gt;0,2,TRUE,3)</f>
        <v>#N/A</v>
      </c>
      <c r="B189" s="146" t="s">
        <v>1108</v>
      </c>
      <c r="D189" s="151" t="str">
        <f>_xlfn.XLOOKUP(B189,RecNamesAll!A:A,RecNamesAll!E:E)</f>
        <v>A</v>
      </c>
      <c r="E189" s="150" t="str">
        <f>_xlfn.XLOOKUP(B189,RecNamesAll!A:A,RecNamesAll!C:C)</f>
        <v>GPR12</v>
      </c>
      <c r="F189" s="160" t="e">
        <f t="shared" si="40"/>
        <v>#N/A</v>
      </c>
      <c r="G189" s="159" t="e">
        <f t="shared" si="41"/>
        <v>#N/A</v>
      </c>
      <c r="H189" s="159" t="e">
        <f t="shared" si="42"/>
        <v>#N/A</v>
      </c>
      <c r="I189" s="159" t="e">
        <f t="shared" si="43"/>
        <v>#N/A</v>
      </c>
      <c r="J189" s="159" t="e">
        <f t="shared" si="44"/>
        <v>#N/A</v>
      </c>
      <c r="K189" s="159" t="e">
        <f t="shared" si="45"/>
        <v>#N/A</v>
      </c>
      <c r="L189" s="159" t="e">
        <f t="shared" si="46"/>
        <v>#N/A</v>
      </c>
      <c r="M189" s="159" t="e">
        <f t="shared" si="47"/>
        <v>#N/A</v>
      </c>
      <c r="N189" s="159" t="e">
        <f t="shared" si="48"/>
        <v>#N/A</v>
      </c>
      <c r="O189" s="159" t="e">
        <f t="shared" si="49"/>
        <v>#N/A</v>
      </c>
      <c r="P189" s="159" t="e">
        <f t="shared" si="50"/>
        <v>#N/A</v>
      </c>
      <c r="Q189" s="159" t="e">
        <f t="shared" si="51"/>
        <v>#N/A</v>
      </c>
      <c r="R189" s="159" t="e">
        <f t="shared" si="52"/>
        <v>#N/A</v>
      </c>
      <c r="U189" s="146" t="str">
        <f t="shared" si="53"/>
        <v>A</v>
      </c>
      <c r="V189" s="145" t="str">
        <f t="shared" si="54"/>
        <v>GPR12</v>
      </c>
      <c r="W189" s="157" t="e">
        <f>VLOOKUP($B189,GtP!$A:$DD,MATCH("Gs_0-2",GtP!$A$1:$DD$1,0),FALSE)</f>
        <v>#N/A</v>
      </c>
      <c r="X189" s="156" t="e">
        <f>VLOOKUP($B189,GtP!$A:$DD,MATCH("Gi/o_0-2",GtP!$A$1:$DD$1,0),FALSE)</f>
        <v>#N/A</v>
      </c>
      <c r="Y189" s="156" t="e">
        <f>VLOOKUP($B189,GtP!$A:$DD,MATCH("Gq/11_0-2",GtP!$A$1:$DD$1,0),FALSE)</f>
        <v>#N/A</v>
      </c>
      <c r="Z189" s="156" t="e">
        <f>VLOOKUP($B189,GtP!$A:$DD,MATCH("G12/13_0-2",GtP!$A$1:$DD$1,0),FALSE)</f>
        <v>#N/A</v>
      </c>
      <c r="AA189" s="155"/>
      <c r="AB189" s="143" t="e">
        <f t="shared" si="55"/>
        <v>#N/A</v>
      </c>
      <c r="AC189" s="315" t="str">
        <f t="shared" si="56"/>
        <v/>
      </c>
      <c r="AD189" s="349" t="str">
        <f t="shared" si="57"/>
        <v/>
      </c>
      <c r="AE189" s="349" t="str">
        <f t="shared" si="58"/>
        <v/>
      </c>
      <c r="AF189" s="311" t="str">
        <f t="shared" si="59"/>
        <v/>
      </c>
      <c r="AG189" s="141" t="e">
        <f>_xlfn.CONCAT(IF(AT189="","-","B"),IF(BG189="","-","I"),VLOOKUP($B189,GtP!$A:$BB,MATCH("Gs_0-1",GtP!$A$1:$BB$1,0),FALSE))</f>
        <v>#N/A</v>
      </c>
      <c r="AH189" s="140" t="e">
        <f>_xlfn.CONCAT(IF(AU189="","-","B"),IF(BH189="","-","I"),VLOOKUP($B189,GtP!$A:$BB,MATCH("Gs_0-1",GtP!$A$1:$BB$1,0),FALSE))</f>
        <v>#N/A</v>
      </c>
      <c r="AI189" s="140" t="e">
        <f>_xlfn.CONCAT(IF(AV189="","-","B"),IF(BI189="","-","I"),VLOOKUP($B189,GtP!$A:$BB,MATCH("Gi/o_0-1",GtP!$A$1:$BB$1,0),FALSE))</f>
        <v>#N/A</v>
      </c>
      <c r="AJ189" s="140" t="e">
        <f>_xlfn.CONCAT(IF(AW189="","-","B"),IF(BJ189="","-","I"),VLOOKUP($B189,GtP!$A:$BB,MATCH("Gi/o_0-1",GtP!$A$1:$BB$1,0),FALSE))</f>
        <v>#N/A</v>
      </c>
      <c r="AK189" s="140" t="e">
        <f>_xlfn.CONCAT(IF(AX189="","-","B"),IF(BK189="","-","I"),VLOOKUP($B189,GtP!$A:$BB,MATCH("Gi/o_0-1",GtP!$A$1:$BB$1,0),FALSE))</f>
        <v>#N/A</v>
      </c>
      <c r="AL189" s="140" t="e">
        <f>_xlfn.CONCAT(IF(AY189="","-","B"),IF(BL189="","-","I"),VLOOKUP($B189,GtP!$A:$BB,MATCH("Gi/o_0-1",GtP!$A$1:$BB$1,0),FALSE))</f>
        <v>#N/A</v>
      </c>
      <c r="AM189" s="140" t="e">
        <f>_xlfn.CONCAT(IF(AZ189="","-","B"),IF(BM189="","-","I"),VLOOKUP($B189,GtP!$A:$BB,MATCH("Gi/o_0-1",GtP!$A$1:$BB$1,0),FALSE))</f>
        <v>#N/A</v>
      </c>
      <c r="AN189" s="140" t="e">
        <f>_xlfn.CONCAT(IF(BA189="","-","B"),IF(BN189="","-","I"),VLOOKUP($B189,GtP!$A:$BB,MATCH("Gq/11_0-1",GtP!$A$1:$BB$1,0),FALSE))</f>
        <v>#N/A</v>
      </c>
      <c r="AO189" s="140" t="e">
        <f>_xlfn.CONCAT(IF(BB189="","-","B"),IF(BO189="","-","I"),VLOOKUP($B189,GtP!$A:$BB,MATCH("Gq/11_0-1",GtP!$A$1:$BB$1,0),FALSE))</f>
        <v>#N/A</v>
      </c>
      <c r="AP189" s="140" t="e">
        <f>_xlfn.CONCAT(IF(BC189="","-","B"),IF(BP189="","-","I"),VLOOKUP($B189,GtP!$A:$BB,MATCH("Gq/11_0-1",GtP!$A$1:$BB$1,0),FALSE))</f>
        <v>#N/A</v>
      </c>
      <c r="AQ189" s="140" t="e">
        <f>_xlfn.CONCAT(IF(BD189="","-","B"),IF(BQ189="","-","I"),VLOOKUP($B189,GtP!$A:$BB,MATCH("Gq/11_0-1",GtP!$A$1:$BB$1,0),FALSE))</f>
        <v>#N/A</v>
      </c>
      <c r="AR189" s="140" t="e">
        <f>_xlfn.CONCAT(IF(BE189="","-","B"),IF(BR189="","-","I"),VLOOKUP($B189,GtP!$A:$BB,MATCH("G12/13_0-1",GtP!$A$1:$BB$1,0),FALSE))</f>
        <v>#N/A</v>
      </c>
      <c r="AS189" s="140" t="e">
        <f>_xlfn.CONCAT(IF(BF189="","-","B"),IF(BS189="","-","I"),VLOOKUP($B189,GtP!$A:$BB,MATCH("G12/13_0-1",GtP!$A$1:$BB$1,0),FALSE))</f>
        <v>#N/A</v>
      </c>
      <c r="AT189" s="139" t="str">
        <f>_xlfn.IFNA(VLOOKUP($B189,'B-LogEmaxOverpEC50'!$A:$AL,MATCH(AT$1,'B-LogEmaxOverpEC50'!$A$1:$AL$1,0),FALSE),"")</f>
        <v/>
      </c>
      <c r="AU189" s="136" t="str">
        <f>_xlfn.IFNA(VLOOKUP($B189,'B-LogEmaxOverpEC50'!$A:$AL,MATCH(AU$1,'B-LogEmaxOverpEC50'!$A$1:$AL$1,0),FALSE),"")</f>
        <v/>
      </c>
      <c r="AV189" s="152" t="str">
        <f>_xlfn.IFNA(VLOOKUP($B189,'B-LogEmaxOverpEC50'!$A:$AL,MATCH(AV$1,'B-LogEmaxOverpEC50'!$A$1:$AL$1,0),FALSE),"")</f>
        <v/>
      </c>
      <c r="AW189" s="152" t="str">
        <f>_xlfn.IFNA(VLOOKUP($B189,'B-LogEmaxOverpEC50'!$A:$AL,MATCH(AW$1,'B-LogEmaxOverpEC50'!$A$1:$AL$1,0),FALSE),"")</f>
        <v/>
      </c>
      <c r="AX189" s="152" t="str">
        <f>_xlfn.IFNA(VLOOKUP($B189,'B-LogEmaxOverpEC50'!$A:$AL,MATCH(AX$1,'B-LogEmaxOverpEC50'!$A$1:$AL$1,0),FALSE),"")</f>
        <v/>
      </c>
      <c r="AY189" s="152" t="str">
        <f>_xlfn.IFNA(VLOOKUP($B189,'B-LogEmaxOverpEC50'!$A:$AL,MATCH(AY$1,'B-LogEmaxOverpEC50'!$A$1:$AL$1,0),FALSE),"")</f>
        <v/>
      </c>
      <c r="AZ189" s="152" t="str">
        <f>_xlfn.IFNA(VLOOKUP($B189,'B-LogEmaxOverpEC50'!$A:$AL,MATCH(AZ$1,'B-LogEmaxOverpEC50'!$A$1:$AL$1,0),FALSE),"")</f>
        <v/>
      </c>
      <c r="BA189" s="152" t="str">
        <f>_xlfn.IFNA(VLOOKUP($B189,'B-LogEmaxOverpEC50'!$A:$AL,MATCH(BA$1,'B-LogEmaxOverpEC50'!$A$1:$AL$1,0),FALSE),"")</f>
        <v/>
      </c>
      <c r="BB189" s="152" t="str">
        <f>_xlfn.IFNA(VLOOKUP($B189,'B-LogEmaxOverpEC50'!$A:$AL,MATCH(BB$1,'B-LogEmaxOverpEC50'!$A$1:$AL$1,0),FALSE),"")</f>
        <v/>
      </c>
      <c r="BC189" s="152" t="str">
        <f>_xlfn.IFNA(VLOOKUP($B189,'B-LogEmaxOverpEC50'!$A:$AL,MATCH(BC$1,'B-LogEmaxOverpEC50'!$A$1:$AL$1,0),FALSE),"")</f>
        <v/>
      </c>
      <c r="BD189" s="152" t="str">
        <f>_xlfn.IFNA(VLOOKUP($B189,'B-LogEmaxOverpEC50'!$A:$AL,MATCH(BD$1,'B-LogEmaxOverpEC50'!$A$1:$AL$1,0),FALSE),"")</f>
        <v/>
      </c>
      <c r="BE189" s="152" t="str">
        <f>_xlfn.IFNA(VLOOKUP($B189,'B-LogEmaxOverpEC50'!$A:$AL,MATCH(BE$1,'B-LogEmaxOverpEC50'!$A$1:$AL$1,0),FALSE),"")</f>
        <v/>
      </c>
      <c r="BF189" s="152" t="str">
        <f>_xlfn.IFNA(VLOOKUP($B189,'B-LogEmaxOverpEC50'!$A:$AL,MATCH(BF$1,'B-LogEmaxOverpEC50'!$A$1:$AL$1,0),FALSE),"")</f>
        <v/>
      </c>
      <c r="BG189" s="137" t="str">
        <f>_xlfn.IFNA(VLOOKUP($B189,'I-LogEmaxOverpEC50'!$A:$AR,MATCH(BG$1,'I-LogEmaxOverpEC50'!$A$1:$AR$1,0),FALSE),"")</f>
        <v/>
      </c>
      <c r="BH189" s="136" t="str">
        <f>_xlfn.IFNA(VLOOKUP($B189,'I-LogEmaxOverpEC50'!$A:$AR,MATCH(BH$1,'I-LogEmaxOverpEC50'!$A$1:$AR$1,0),FALSE),"")</f>
        <v/>
      </c>
      <c r="BI189" s="136" t="str">
        <f>_xlfn.IFNA(VLOOKUP($B189,'I-LogEmaxOverpEC50'!$A:$AR,MATCH(BI$1,'I-LogEmaxOverpEC50'!$A$1:$AR$1,0),FALSE),"")</f>
        <v/>
      </c>
      <c r="BJ189" s="136" t="str">
        <f>_xlfn.IFNA(VLOOKUP($B189,'I-LogEmaxOverpEC50'!$A:$AR,MATCH(BJ$1,'I-LogEmaxOverpEC50'!$A$1:$AR$1,0),FALSE),"")</f>
        <v/>
      </c>
      <c r="BK189" s="136" t="str">
        <f>_xlfn.IFNA(VLOOKUP($B189,'I-LogEmaxOverpEC50'!$A:$AR,MATCH(BK$1,'I-LogEmaxOverpEC50'!$A$1:$AR$1,0),FALSE),"")</f>
        <v/>
      </c>
      <c r="BL189" s="136" t="str">
        <f>_xlfn.IFNA(VLOOKUP($B189,'I-LogEmaxOverpEC50'!$A:$AR,MATCH(BL$1,'I-LogEmaxOverpEC50'!$A$1:$AR$1,0),FALSE),"")</f>
        <v/>
      </c>
      <c r="BM189" s="136" t="str">
        <f>_xlfn.IFNA(VLOOKUP($B189,'I-LogEmaxOverpEC50'!$A:$AR,MATCH(BM$1,'I-LogEmaxOverpEC50'!$A$1:$AR$1,0),FALSE),"")</f>
        <v/>
      </c>
      <c r="BN189" s="136" t="str">
        <f>_xlfn.IFNA(VLOOKUP($B189,'I-LogEmaxOverpEC50'!$A:$AR,MATCH(BN$1,'I-LogEmaxOverpEC50'!$A$1:$AR$1,0),FALSE),"")</f>
        <v/>
      </c>
      <c r="BO189" s="136" t="str">
        <f>_xlfn.IFNA(VLOOKUP($B189,'I-LogEmaxOverpEC50'!$A:$AR,MATCH(BO$1,'I-LogEmaxOverpEC50'!$A$1:$AR$1,0),FALSE),"")</f>
        <v/>
      </c>
      <c r="BP189" s="136" t="str">
        <f>_xlfn.IFNA(VLOOKUP($B189,'I-LogEmaxOverpEC50'!$A:$AR,MATCH(BP$1,'I-LogEmaxOverpEC50'!$A$1:$AR$1,0),FALSE),"")</f>
        <v/>
      </c>
      <c r="BQ189" s="136" t="str">
        <f>_xlfn.IFNA(VLOOKUP($B189,'I-LogEmaxOverpEC50'!$A:$AR,MATCH(BQ$1,'I-LogEmaxOverpEC50'!$A$1:$AR$1,0),FALSE),"")</f>
        <v/>
      </c>
      <c r="BR189" s="136" t="str">
        <f>_xlfn.IFNA(VLOOKUP($B189,'I-LogEmaxOverpEC50'!$A:$AR,MATCH(BR$1,'I-LogEmaxOverpEC50'!$A$1:$AR$1,0),FALSE),"")</f>
        <v/>
      </c>
      <c r="BS189" s="136" t="str">
        <f>_xlfn.IFNA(VLOOKUP($B189,'I-LogEmaxOverpEC50'!$A:$AR,MATCH(BS$1,'I-LogEmaxOverpEC50'!$A$1:$AR$1,0),FALSE),"")</f>
        <v/>
      </c>
    </row>
    <row r="190" spans="1:88" x14ac:dyDescent="0.2">
      <c r="A190" s="146" t="e" cm="1">
        <f t="array" ref="A190">_xlfn.IFS(SUM(F190:R190)&gt;0,1,AB190&gt;0,2,TRUE,3)</f>
        <v>#N/A</v>
      </c>
      <c r="B190" s="146" t="s">
        <v>1141</v>
      </c>
      <c r="D190" s="151" t="str">
        <f>_xlfn.XLOOKUP(B190,RecNamesAll!A:A,RecNamesAll!E:E)</f>
        <v>A</v>
      </c>
      <c r="E190" s="150" t="str">
        <f>_xlfn.XLOOKUP(B190,RecNamesAll!A:A,RecNamesAll!C:C)</f>
        <v>GPR139</v>
      </c>
      <c r="F190" s="160" t="e">
        <f t="shared" si="40"/>
        <v>#N/A</v>
      </c>
      <c r="G190" s="159" t="e">
        <f t="shared" si="41"/>
        <v>#N/A</v>
      </c>
      <c r="H190" s="159" t="e">
        <f t="shared" si="42"/>
        <v>#N/A</v>
      </c>
      <c r="I190" s="159" t="e">
        <f t="shared" si="43"/>
        <v>#N/A</v>
      </c>
      <c r="J190" s="159" t="e">
        <f t="shared" si="44"/>
        <v>#N/A</v>
      </c>
      <c r="K190" s="159" t="e">
        <f t="shared" si="45"/>
        <v>#N/A</v>
      </c>
      <c r="L190" s="159" t="e">
        <f t="shared" si="46"/>
        <v>#N/A</v>
      </c>
      <c r="M190" s="159" t="e">
        <f t="shared" si="47"/>
        <v>#N/A</v>
      </c>
      <c r="N190" s="159" t="e">
        <f t="shared" si="48"/>
        <v>#N/A</v>
      </c>
      <c r="O190" s="159" t="e">
        <f t="shared" si="49"/>
        <v>#N/A</v>
      </c>
      <c r="P190" s="159" t="e">
        <f t="shared" si="50"/>
        <v>#N/A</v>
      </c>
      <c r="Q190" s="159" t="e">
        <f t="shared" si="51"/>
        <v>#N/A</v>
      </c>
      <c r="R190" s="159" t="e">
        <f t="shared" si="52"/>
        <v>#N/A</v>
      </c>
      <c r="U190" s="146" t="str">
        <f t="shared" si="53"/>
        <v>A</v>
      </c>
      <c r="V190" s="145" t="str">
        <f t="shared" si="54"/>
        <v>GPR139</v>
      </c>
      <c r="W190" s="157" t="e">
        <f>VLOOKUP($B190,GtP!$A:$DD,MATCH("Gs_0-2",GtP!$A$1:$DD$1,0),FALSE)</f>
        <v>#N/A</v>
      </c>
      <c r="X190" s="156" t="e">
        <f>VLOOKUP($B190,GtP!$A:$DD,MATCH("Gi/o_0-2",GtP!$A$1:$DD$1,0),FALSE)</f>
        <v>#N/A</v>
      </c>
      <c r="Y190" s="156" t="e">
        <f>VLOOKUP($B190,GtP!$A:$DD,MATCH("Gq/11_0-2",GtP!$A$1:$DD$1,0),FALSE)</f>
        <v>#N/A</v>
      </c>
      <c r="Z190" s="156" t="e">
        <f>VLOOKUP($B190,GtP!$A:$DD,MATCH("G12/13_0-2",GtP!$A$1:$DD$1,0),FALSE)</f>
        <v>#N/A</v>
      </c>
      <c r="AA190" s="155"/>
      <c r="AB190" s="143" t="e">
        <f t="shared" si="55"/>
        <v>#N/A</v>
      </c>
      <c r="AC190" s="315" t="str">
        <f t="shared" si="56"/>
        <v/>
      </c>
      <c r="AD190" s="349" t="str">
        <f t="shared" si="57"/>
        <v/>
      </c>
      <c r="AE190" s="349" t="str">
        <f t="shared" si="58"/>
        <v/>
      </c>
      <c r="AF190" s="311" t="str">
        <f t="shared" si="59"/>
        <v/>
      </c>
      <c r="AG190" s="141" t="e">
        <f>_xlfn.CONCAT(IF(AT190="","-","B"),IF(BG190="","-","I"),VLOOKUP($B190,GtP!$A:$BB,MATCH("Gs_0-1",GtP!$A$1:$BB$1,0),FALSE))</f>
        <v>#N/A</v>
      </c>
      <c r="AH190" s="140" t="e">
        <f>_xlfn.CONCAT(IF(AU190="","-","B"),IF(BH190="","-","I"),VLOOKUP($B190,GtP!$A:$BB,MATCH("Gs_0-1",GtP!$A$1:$BB$1,0),FALSE))</f>
        <v>#N/A</v>
      </c>
      <c r="AI190" s="140" t="e">
        <f>_xlfn.CONCAT(IF(AV190="","-","B"),IF(BI190="","-","I"),VLOOKUP($B190,GtP!$A:$BB,MATCH("Gi/o_0-1",GtP!$A$1:$BB$1,0),FALSE))</f>
        <v>#N/A</v>
      </c>
      <c r="AJ190" s="140" t="e">
        <f>_xlfn.CONCAT(IF(AW190="","-","B"),IF(BJ190="","-","I"),VLOOKUP($B190,GtP!$A:$BB,MATCH("Gi/o_0-1",GtP!$A$1:$BB$1,0),FALSE))</f>
        <v>#N/A</v>
      </c>
      <c r="AK190" s="140" t="e">
        <f>_xlfn.CONCAT(IF(AX190="","-","B"),IF(BK190="","-","I"),VLOOKUP($B190,GtP!$A:$BB,MATCH("Gi/o_0-1",GtP!$A$1:$BB$1,0),FALSE))</f>
        <v>#N/A</v>
      </c>
      <c r="AL190" s="140" t="e">
        <f>_xlfn.CONCAT(IF(AY190="","-","B"),IF(BL190="","-","I"),VLOOKUP($B190,GtP!$A:$BB,MATCH("Gi/o_0-1",GtP!$A$1:$BB$1,0),FALSE))</f>
        <v>#N/A</v>
      </c>
      <c r="AM190" s="140" t="e">
        <f>_xlfn.CONCAT(IF(AZ190="","-","B"),IF(BM190="","-","I"),VLOOKUP($B190,GtP!$A:$BB,MATCH("Gi/o_0-1",GtP!$A$1:$BB$1,0),FALSE))</f>
        <v>#N/A</v>
      </c>
      <c r="AN190" s="140" t="e">
        <f>_xlfn.CONCAT(IF(BA190="","-","B"),IF(BN190="","-","I"),VLOOKUP($B190,GtP!$A:$BB,MATCH("Gq/11_0-1",GtP!$A$1:$BB$1,0),FALSE))</f>
        <v>#N/A</v>
      </c>
      <c r="AO190" s="140" t="e">
        <f>_xlfn.CONCAT(IF(BB190="","-","B"),IF(BO190="","-","I"),VLOOKUP($B190,GtP!$A:$BB,MATCH("Gq/11_0-1",GtP!$A$1:$BB$1,0),FALSE))</f>
        <v>#N/A</v>
      </c>
      <c r="AP190" s="140" t="e">
        <f>_xlfn.CONCAT(IF(BC190="","-","B"),IF(BP190="","-","I"),VLOOKUP($B190,GtP!$A:$BB,MATCH("Gq/11_0-1",GtP!$A$1:$BB$1,0),FALSE))</f>
        <v>#N/A</v>
      </c>
      <c r="AQ190" s="140" t="e">
        <f>_xlfn.CONCAT(IF(BD190="","-","B"),IF(BQ190="","-","I"),VLOOKUP($B190,GtP!$A:$BB,MATCH("Gq/11_0-1",GtP!$A$1:$BB$1,0),FALSE))</f>
        <v>#N/A</v>
      </c>
      <c r="AR190" s="140" t="e">
        <f>_xlfn.CONCAT(IF(BE190="","-","B"),IF(BR190="","-","I"),VLOOKUP($B190,GtP!$A:$BB,MATCH("G12/13_0-1",GtP!$A$1:$BB$1,0),FALSE))</f>
        <v>#N/A</v>
      </c>
      <c r="AS190" s="140" t="e">
        <f>_xlfn.CONCAT(IF(BF190="","-","B"),IF(BS190="","-","I"),VLOOKUP($B190,GtP!$A:$BB,MATCH("G12/13_0-1",GtP!$A$1:$BB$1,0),FALSE))</f>
        <v>#N/A</v>
      </c>
      <c r="AT190" s="139" t="str">
        <f>_xlfn.IFNA(VLOOKUP($B190,'B-LogEmaxOverpEC50'!$A:$AL,MATCH(AT$1,'B-LogEmaxOverpEC50'!$A$1:$AL$1,0),FALSE),"")</f>
        <v/>
      </c>
      <c r="AU190" s="136" t="str">
        <f>_xlfn.IFNA(VLOOKUP($B190,'B-LogEmaxOverpEC50'!$A:$AL,MATCH(AU$1,'B-LogEmaxOverpEC50'!$A$1:$AL$1,0),FALSE),"")</f>
        <v/>
      </c>
      <c r="AV190" s="152" t="str">
        <f>_xlfn.IFNA(VLOOKUP($B190,'B-LogEmaxOverpEC50'!$A:$AL,MATCH(AV$1,'B-LogEmaxOverpEC50'!$A$1:$AL$1,0),FALSE),"")</f>
        <v/>
      </c>
      <c r="AW190" s="152" t="str">
        <f>_xlfn.IFNA(VLOOKUP($B190,'B-LogEmaxOverpEC50'!$A:$AL,MATCH(AW$1,'B-LogEmaxOverpEC50'!$A$1:$AL$1,0),FALSE),"")</f>
        <v/>
      </c>
      <c r="AX190" s="152" t="str">
        <f>_xlfn.IFNA(VLOOKUP($B190,'B-LogEmaxOverpEC50'!$A:$AL,MATCH(AX$1,'B-LogEmaxOverpEC50'!$A$1:$AL$1,0),FALSE),"")</f>
        <v/>
      </c>
      <c r="AY190" s="152" t="str">
        <f>_xlfn.IFNA(VLOOKUP($B190,'B-LogEmaxOverpEC50'!$A:$AL,MATCH(AY$1,'B-LogEmaxOverpEC50'!$A$1:$AL$1,0),FALSE),"")</f>
        <v/>
      </c>
      <c r="AZ190" s="152" t="str">
        <f>_xlfn.IFNA(VLOOKUP($B190,'B-LogEmaxOverpEC50'!$A:$AL,MATCH(AZ$1,'B-LogEmaxOverpEC50'!$A$1:$AL$1,0),FALSE),"")</f>
        <v/>
      </c>
      <c r="BA190" s="152" t="str">
        <f>_xlfn.IFNA(VLOOKUP($B190,'B-LogEmaxOverpEC50'!$A:$AL,MATCH(BA$1,'B-LogEmaxOverpEC50'!$A$1:$AL$1,0),FALSE),"")</f>
        <v/>
      </c>
      <c r="BB190" s="152" t="str">
        <f>_xlfn.IFNA(VLOOKUP($B190,'B-LogEmaxOverpEC50'!$A:$AL,MATCH(BB$1,'B-LogEmaxOverpEC50'!$A$1:$AL$1,0),FALSE),"")</f>
        <v/>
      </c>
      <c r="BC190" s="152" t="str">
        <f>_xlfn.IFNA(VLOOKUP($B190,'B-LogEmaxOverpEC50'!$A:$AL,MATCH(BC$1,'B-LogEmaxOverpEC50'!$A$1:$AL$1,0),FALSE),"")</f>
        <v/>
      </c>
      <c r="BD190" s="152" t="str">
        <f>_xlfn.IFNA(VLOOKUP($B190,'B-LogEmaxOverpEC50'!$A:$AL,MATCH(BD$1,'B-LogEmaxOverpEC50'!$A$1:$AL$1,0),FALSE),"")</f>
        <v/>
      </c>
      <c r="BE190" s="152" t="str">
        <f>_xlfn.IFNA(VLOOKUP($B190,'B-LogEmaxOverpEC50'!$A:$AL,MATCH(BE$1,'B-LogEmaxOverpEC50'!$A$1:$AL$1,0),FALSE),"")</f>
        <v/>
      </c>
      <c r="BF190" s="152" t="str">
        <f>_xlfn.IFNA(VLOOKUP($B190,'B-LogEmaxOverpEC50'!$A:$AL,MATCH(BF$1,'B-LogEmaxOverpEC50'!$A$1:$AL$1,0),FALSE),"")</f>
        <v/>
      </c>
      <c r="BG190" s="137" t="str">
        <f>_xlfn.IFNA(VLOOKUP($B190,'I-LogEmaxOverpEC50'!$A:$AR,MATCH(BG$1,'I-LogEmaxOverpEC50'!$A$1:$AR$1,0),FALSE),"")</f>
        <v/>
      </c>
      <c r="BH190" s="136" t="str">
        <f>_xlfn.IFNA(VLOOKUP($B190,'I-LogEmaxOverpEC50'!$A:$AR,MATCH(BH$1,'I-LogEmaxOverpEC50'!$A$1:$AR$1,0),FALSE),"")</f>
        <v/>
      </c>
      <c r="BI190" s="136" t="str">
        <f>_xlfn.IFNA(VLOOKUP($B190,'I-LogEmaxOverpEC50'!$A:$AR,MATCH(BI$1,'I-LogEmaxOverpEC50'!$A$1:$AR$1,0),FALSE),"")</f>
        <v/>
      </c>
      <c r="BJ190" s="136" t="str">
        <f>_xlfn.IFNA(VLOOKUP($B190,'I-LogEmaxOverpEC50'!$A:$AR,MATCH(BJ$1,'I-LogEmaxOverpEC50'!$A$1:$AR$1,0),FALSE),"")</f>
        <v/>
      </c>
      <c r="BK190" s="136" t="str">
        <f>_xlfn.IFNA(VLOOKUP($B190,'I-LogEmaxOverpEC50'!$A:$AR,MATCH(BK$1,'I-LogEmaxOverpEC50'!$A$1:$AR$1,0),FALSE),"")</f>
        <v/>
      </c>
      <c r="BL190" s="136" t="str">
        <f>_xlfn.IFNA(VLOOKUP($B190,'I-LogEmaxOverpEC50'!$A:$AR,MATCH(BL$1,'I-LogEmaxOverpEC50'!$A$1:$AR$1,0),FALSE),"")</f>
        <v/>
      </c>
      <c r="BM190" s="136" t="str">
        <f>_xlfn.IFNA(VLOOKUP($B190,'I-LogEmaxOverpEC50'!$A:$AR,MATCH(BM$1,'I-LogEmaxOverpEC50'!$A$1:$AR$1,0),FALSE),"")</f>
        <v/>
      </c>
      <c r="BN190" s="136" t="str">
        <f>_xlfn.IFNA(VLOOKUP($B190,'I-LogEmaxOverpEC50'!$A:$AR,MATCH(BN$1,'I-LogEmaxOverpEC50'!$A$1:$AR$1,0),FALSE),"")</f>
        <v/>
      </c>
      <c r="BO190" s="136" t="str">
        <f>_xlfn.IFNA(VLOOKUP($B190,'I-LogEmaxOverpEC50'!$A:$AR,MATCH(BO$1,'I-LogEmaxOverpEC50'!$A$1:$AR$1,0),FALSE),"")</f>
        <v/>
      </c>
      <c r="BP190" s="136" t="str">
        <f>_xlfn.IFNA(VLOOKUP($B190,'I-LogEmaxOverpEC50'!$A:$AR,MATCH(BP$1,'I-LogEmaxOverpEC50'!$A$1:$AR$1,0),FALSE),"")</f>
        <v/>
      </c>
      <c r="BQ190" s="136" t="str">
        <f>_xlfn.IFNA(VLOOKUP($B190,'I-LogEmaxOverpEC50'!$A:$AR,MATCH(BQ$1,'I-LogEmaxOverpEC50'!$A$1:$AR$1,0),FALSE),"")</f>
        <v/>
      </c>
      <c r="BR190" s="136" t="str">
        <f>_xlfn.IFNA(VLOOKUP($B190,'I-LogEmaxOverpEC50'!$A:$AR,MATCH(BR$1,'I-LogEmaxOverpEC50'!$A$1:$AR$1,0),FALSE),"")</f>
        <v/>
      </c>
      <c r="BS190" s="136" t="str">
        <f>_xlfn.IFNA(VLOOKUP($B190,'I-LogEmaxOverpEC50'!$A:$AR,MATCH(BS$1,'I-LogEmaxOverpEC50'!$A$1:$AR$1,0),FALSE),"")</f>
        <v/>
      </c>
    </row>
    <row r="191" spans="1:88" x14ac:dyDescent="0.2">
      <c r="A191" s="146" t="e" cm="1">
        <f t="array" ref="A191">_xlfn.IFS(SUM(F191:R191)&gt;0,1,AB191&gt;0,2,TRUE,3)</f>
        <v>#N/A</v>
      </c>
      <c r="B191" s="146" t="s">
        <v>1083</v>
      </c>
      <c r="D191" s="151" t="str">
        <f>_xlfn.XLOOKUP(B191,RecNamesAll!A:A,RecNamesAll!E:E)</f>
        <v>A</v>
      </c>
      <c r="E191" s="150" t="str">
        <f>_xlfn.XLOOKUP(B191,RecNamesAll!A:A,RecNamesAll!C:C)</f>
        <v>GPR18</v>
      </c>
      <c r="F191" s="160" t="e">
        <f t="shared" si="40"/>
        <v>#N/A</v>
      </c>
      <c r="G191" s="159" t="e">
        <f t="shared" si="41"/>
        <v>#N/A</v>
      </c>
      <c r="H191" s="159" t="e">
        <f t="shared" si="42"/>
        <v>#N/A</v>
      </c>
      <c r="I191" s="159" t="e">
        <f t="shared" si="43"/>
        <v>#N/A</v>
      </c>
      <c r="J191" s="159" t="e">
        <f t="shared" si="44"/>
        <v>#N/A</v>
      </c>
      <c r="K191" s="159" t="e">
        <f t="shared" si="45"/>
        <v>#N/A</v>
      </c>
      <c r="L191" s="159" t="e">
        <f t="shared" si="46"/>
        <v>#N/A</v>
      </c>
      <c r="M191" s="159" t="e">
        <f t="shared" si="47"/>
        <v>#N/A</v>
      </c>
      <c r="N191" s="159" t="e">
        <f t="shared" si="48"/>
        <v>#N/A</v>
      </c>
      <c r="O191" s="159" t="e">
        <f t="shared" si="49"/>
        <v>#N/A</v>
      </c>
      <c r="P191" s="159" t="e">
        <f t="shared" si="50"/>
        <v>#N/A</v>
      </c>
      <c r="Q191" s="159" t="e">
        <f t="shared" si="51"/>
        <v>#N/A</v>
      </c>
      <c r="R191" s="159" t="e">
        <f t="shared" si="52"/>
        <v>#N/A</v>
      </c>
      <c r="U191" s="146" t="str">
        <f t="shared" si="53"/>
        <v>A</v>
      </c>
      <c r="V191" s="145" t="str">
        <f t="shared" si="54"/>
        <v>GPR18</v>
      </c>
      <c r="W191" s="157" t="e">
        <f>VLOOKUP($B191,GtP!$A:$DD,MATCH("Gs_0-2",GtP!$A$1:$DD$1,0),FALSE)</f>
        <v>#N/A</v>
      </c>
      <c r="X191" s="156" t="e">
        <f>VLOOKUP($B191,GtP!$A:$DD,MATCH("Gi/o_0-2",GtP!$A$1:$DD$1,0),FALSE)</f>
        <v>#N/A</v>
      </c>
      <c r="Y191" s="156" t="e">
        <f>VLOOKUP($B191,GtP!$A:$DD,MATCH("Gq/11_0-2",GtP!$A$1:$DD$1,0),FALSE)</f>
        <v>#N/A</v>
      </c>
      <c r="Z191" s="156" t="e">
        <f>VLOOKUP($B191,GtP!$A:$DD,MATCH("G12/13_0-2",GtP!$A$1:$DD$1,0),FALSE)</f>
        <v>#N/A</v>
      </c>
      <c r="AA191" s="155"/>
      <c r="AB191" s="143" t="e">
        <f t="shared" si="55"/>
        <v>#N/A</v>
      </c>
      <c r="AC191" s="315" t="str">
        <f t="shared" si="56"/>
        <v/>
      </c>
      <c r="AD191" s="349" t="str">
        <f t="shared" si="57"/>
        <v/>
      </c>
      <c r="AE191" s="349" t="str">
        <f t="shared" si="58"/>
        <v/>
      </c>
      <c r="AF191" s="311" t="str">
        <f t="shared" si="59"/>
        <v/>
      </c>
      <c r="AG191" s="141" t="e">
        <f>_xlfn.CONCAT(IF(AT191="","-","B"),IF(BG191="","-","I"),VLOOKUP($B191,GtP!$A:$BB,MATCH("Gs_0-1",GtP!$A$1:$BB$1,0),FALSE))</f>
        <v>#N/A</v>
      </c>
      <c r="AH191" s="140" t="e">
        <f>_xlfn.CONCAT(IF(AU191="","-","B"),IF(BH191="","-","I"),VLOOKUP($B191,GtP!$A:$BB,MATCH("Gs_0-1",GtP!$A$1:$BB$1,0),FALSE))</f>
        <v>#N/A</v>
      </c>
      <c r="AI191" s="140" t="e">
        <f>_xlfn.CONCAT(IF(AV191="","-","B"),IF(BI191="","-","I"),VLOOKUP($B191,GtP!$A:$BB,MATCH("Gi/o_0-1",GtP!$A$1:$BB$1,0),FALSE))</f>
        <v>#N/A</v>
      </c>
      <c r="AJ191" s="140" t="e">
        <f>_xlfn.CONCAT(IF(AW191="","-","B"),IF(BJ191="","-","I"),VLOOKUP($B191,GtP!$A:$BB,MATCH("Gi/o_0-1",GtP!$A$1:$BB$1,0),FALSE))</f>
        <v>#N/A</v>
      </c>
      <c r="AK191" s="140" t="e">
        <f>_xlfn.CONCAT(IF(AX191="","-","B"),IF(BK191="","-","I"),VLOOKUP($B191,GtP!$A:$BB,MATCH("Gi/o_0-1",GtP!$A$1:$BB$1,0),FALSE))</f>
        <v>#N/A</v>
      </c>
      <c r="AL191" s="140" t="e">
        <f>_xlfn.CONCAT(IF(AY191="","-","B"),IF(BL191="","-","I"),VLOOKUP($B191,GtP!$A:$BB,MATCH("Gi/o_0-1",GtP!$A$1:$BB$1,0),FALSE))</f>
        <v>#N/A</v>
      </c>
      <c r="AM191" s="140" t="e">
        <f>_xlfn.CONCAT(IF(AZ191="","-","B"),IF(BM191="","-","I"),VLOOKUP($B191,GtP!$A:$BB,MATCH("Gi/o_0-1",GtP!$A$1:$BB$1,0),FALSE))</f>
        <v>#N/A</v>
      </c>
      <c r="AN191" s="140" t="e">
        <f>_xlfn.CONCAT(IF(BA191="","-","B"),IF(BN191="","-","I"),VLOOKUP($B191,GtP!$A:$BB,MATCH("Gq/11_0-1",GtP!$A$1:$BB$1,0),FALSE))</f>
        <v>#N/A</v>
      </c>
      <c r="AO191" s="140" t="e">
        <f>_xlfn.CONCAT(IF(BB191="","-","B"),IF(BO191="","-","I"),VLOOKUP($B191,GtP!$A:$BB,MATCH("Gq/11_0-1",GtP!$A$1:$BB$1,0),FALSE))</f>
        <v>#N/A</v>
      </c>
      <c r="AP191" s="140" t="e">
        <f>_xlfn.CONCAT(IF(BC191="","-","B"),IF(BP191="","-","I"),VLOOKUP($B191,GtP!$A:$BB,MATCH("Gq/11_0-1",GtP!$A$1:$BB$1,0),FALSE))</f>
        <v>#N/A</v>
      </c>
      <c r="AQ191" s="140" t="e">
        <f>_xlfn.CONCAT(IF(BD191="","-","B"),IF(BQ191="","-","I"),VLOOKUP($B191,GtP!$A:$BB,MATCH("Gq/11_0-1",GtP!$A$1:$BB$1,0),FALSE))</f>
        <v>#N/A</v>
      </c>
      <c r="AR191" s="140" t="e">
        <f>_xlfn.CONCAT(IF(BE191="","-","B"),IF(BR191="","-","I"),VLOOKUP($B191,GtP!$A:$BB,MATCH("G12/13_0-1",GtP!$A$1:$BB$1,0),FALSE))</f>
        <v>#N/A</v>
      </c>
      <c r="AS191" s="140" t="e">
        <f>_xlfn.CONCAT(IF(BF191="","-","B"),IF(BS191="","-","I"),VLOOKUP($B191,GtP!$A:$BB,MATCH("G12/13_0-1",GtP!$A$1:$BB$1,0),FALSE))</f>
        <v>#N/A</v>
      </c>
      <c r="AT191" s="139" t="str">
        <f>_xlfn.IFNA(VLOOKUP($B191,'B-LogEmaxOverpEC50'!$A:$AL,MATCH(AT$1,'B-LogEmaxOverpEC50'!$A$1:$AL$1,0),FALSE),"")</f>
        <v/>
      </c>
      <c r="AU191" s="136" t="str">
        <f>_xlfn.IFNA(VLOOKUP($B191,'B-LogEmaxOverpEC50'!$A:$AL,MATCH(AU$1,'B-LogEmaxOverpEC50'!$A$1:$AL$1,0),FALSE),"")</f>
        <v/>
      </c>
      <c r="AV191" s="152" t="str">
        <f>_xlfn.IFNA(VLOOKUP($B191,'B-LogEmaxOverpEC50'!$A:$AL,MATCH(AV$1,'B-LogEmaxOverpEC50'!$A$1:$AL$1,0),FALSE),"")</f>
        <v/>
      </c>
      <c r="AW191" s="152" t="str">
        <f>_xlfn.IFNA(VLOOKUP($B191,'B-LogEmaxOverpEC50'!$A:$AL,MATCH(AW$1,'B-LogEmaxOverpEC50'!$A$1:$AL$1,0),FALSE),"")</f>
        <v/>
      </c>
      <c r="AX191" s="152" t="str">
        <f>_xlfn.IFNA(VLOOKUP($B191,'B-LogEmaxOverpEC50'!$A:$AL,MATCH(AX$1,'B-LogEmaxOverpEC50'!$A$1:$AL$1,0),FALSE),"")</f>
        <v/>
      </c>
      <c r="AY191" s="152" t="str">
        <f>_xlfn.IFNA(VLOOKUP($B191,'B-LogEmaxOverpEC50'!$A:$AL,MATCH(AY$1,'B-LogEmaxOverpEC50'!$A$1:$AL$1,0),FALSE),"")</f>
        <v/>
      </c>
      <c r="AZ191" s="152" t="str">
        <f>_xlfn.IFNA(VLOOKUP($B191,'B-LogEmaxOverpEC50'!$A:$AL,MATCH(AZ$1,'B-LogEmaxOverpEC50'!$A$1:$AL$1,0),FALSE),"")</f>
        <v/>
      </c>
      <c r="BA191" s="152" t="str">
        <f>_xlfn.IFNA(VLOOKUP($B191,'B-LogEmaxOverpEC50'!$A:$AL,MATCH(BA$1,'B-LogEmaxOverpEC50'!$A$1:$AL$1,0),FALSE),"")</f>
        <v/>
      </c>
      <c r="BB191" s="152" t="str">
        <f>_xlfn.IFNA(VLOOKUP($B191,'B-LogEmaxOverpEC50'!$A:$AL,MATCH(BB$1,'B-LogEmaxOverpEC50'!$A$1:$AL$1,0),FALSE),"")</f>
        <v/>
      </c>
      <c r="BC191" s="152" t="str">
        <f>_xlfn.IFNA(VLOOKUP($B191,'B-LogEmaxOverpEC50'!$A:$AL,MATCH(BC$1,'B-LogEmaxOverpEC50'!$A$1:$AL$1,0),FALSE),"")</f>
        <v/>
      </c>
      <c r="BD191" s="152" t="str">
        <f>_xlfn.IFNA(VLOOKUP($B191,'B-LogEmaxOverpEC50'!$A:$AL,MATCH(BD$1,'B-LogEmaxOverpEC50'!$A$1:$AL$1,0),FALSE),"")</f>
        <v/>
      </c>
      <c r="BE191" s="152" t="str">
        <f>_xlfn.IFNA(VLOOKUP($B191,'B-LogEmaxOverpEC50'!$A:$AL,MATCH(BE$1,'B-LogEmaxOverpEC50'!$A$1:$AL$1,0),FALSE),"")</f>
        <v/>
      </c>
      <c r="BF191" s="152" t="str">
        <f>_xlfn.IFNA(VLOOKUP($B191,'B-LogEmaxOverpEC50'!$A:$AL,MATCH(BF$1,'B-LogEmaxOverpEC50'!$A$1:$AL$1,0),FALSE),"")</f>
        <v/>
      </c>
      <c r="BG191" s="137" t="str">
        <f>_xlfn.IFNA(VLOOKUP($B191,'I-LogEmaxOverpEC50'!$A:$AR,MATCH(BG$1,'I-LogEmaxOverpEC50'!$A$1:$AR$1,0),FALSE),"")</f>
        <v/>
      </c>
      <c r="BH191" s="136" t="str">
        <f>_xlfn.IFNA(VLOOKUP($B191,'I-LogEmaxOverpEC50'!$A:$AR,MATCH(BH$1,'I-LogEmaxOverpEC50'!$A$1:$AR$1,0),FALSE),"")</f>
        <v/>
      </c>
      <c r="BI191" s="136" t="str">
        <f>_xlfn.IFNA(VLOOKUP($B191,'I-LogEmaxOverpEC50'!$A:$AR,MATCH(BI$1,'I-LogEmaxOverpEC50'!$A$1:$AR$1,0),FALSE),"")</f>
        <v/>
      </c>
      <c r="BJ191" s="136" t="str">
        <f>_xlfn.IFNA(VLOOKUP($B191,'I-LogEmaxOverpEC50'!$A:$AR,MATCH(BJ$1,'I-LogEmaxOverpEC50'!$A$1:$AR$1,0),FALSE),"")</f>
        <v/>
      </c>
      <c r="BK191" s="136" t="str">
        <f>_xlfn.IFNA(VLOOKUP($B191,'I-LogEmaxOverpEC50'!$A:$AR,MATCH(BK$1,'I-LogEmaxOverpEC50'!$A$1:$AR$1,0),FALSE),"")</f>
        <v/>
      </c>
      <c r="BL191" s="136" t="str">
        <f>_xlfn.IFNA(VLOOKUP($B191,'I-LogEmaxOverpEC50'!$A:$AR,MATCH(BL$1,'I-LogEmaxOverpEC50'!$A$1:$AR$1,0),FALSE),"")</f>
        <v/>
      </c>
      <c r="BM191" s="136" t="str">
        <f>_xlfn.IFNA(VLOOKUP($B191,'I-LogEmaxOverpEC50'!$A:$AR,MATCH(BM$1,'I-LogEmaxOverpEC50'!$A$1:$AR$1,0),FALSE),"")</f>
        <v/>
      </c>
      <c r="BN191" s="136" t="str">
        <f>_xlfn.IFNA(VLOOKUP($B191,'I-LogEmaxOverpEC50'!$A:$AR,MATCH(BN$1,'I-LogEmaxOverpEC50'!$A$1:$AR$1,0),FALSE),"")</f>
        <v/>
      </c>
      <c r="BO191" s="136" t="str">
        <f>_xlfn.IFNA(VLOOKUP($B191,'I-LogEmaxOverpEC50'!$A:$AR,MATCH(BO$1,'I-LogEmaxOverpEC50'!$A$1:$AR$1,0),FALSE),"")</f>
        <v/>
      </c>
      <c r="BP191" s="136" t="str">
        <f>_xlfn.IFNA(VLOOKUP($B191,'I-LogEmaxOverpEC50'!$A:$AR,MATCH(BP$1,'I-LogEmaxOverpEC50'!$A$1:$AR$1,0),FALSE),"")</f>
        <v/>
      </c>
      <c r="BQ191" s="136" t="str">
        <f>_xlfn.IFNA(VLOOKUP($B191,'I-LogEmaxOverpEC50'!$A:$AR,MATCH(BQ$1,'I-LogEmaxOverpEC50'!$A$1:$AR$1,0),FALSE),"")</f>
        <v/>
      </c>
      <c r="BR191" s="136" t="str">
        <f>_xlfn.IFNA(VLOOKUP($B191,'I-LogEmaxOverpEC50'!$A:$AR,MATCH(BR$1,'I-LogEmaxOverpEC50'!$A$1:$AR$1,0),FALSE),"")</f>
        <v/>
      </c>
      <c r="BS191" s="136" t="str">
        <f>_xlfn.IFNA(VLOOKUP($B191,'I-LogEmaxOverpEC50'!$A:$AR,MATCH(BS$1,'I-LogEmaxOverpEC50'!$A$1:$AR$1,0),FALSE),"")</f>
        <v/>
      </c>
    </row>
    <row r="192" spans="1:88" x14ac:dyDescent="0.2">
      <c r="A192" s="146" t="e" cm="1">
        <f t="array" ref="A192">_xlfn.IFS(SUM(F192:R192)&gt;0,1,AB192&gt;0,2,TRUE,3)</f>
        <v>#N/A</v>
      </c>
      <c r="B192" s="146" t="s">
        <v>2000</v>
      </c>
      <c r="D192" s="151" t="str">
        <f>_xlfn.XLOOKUP(B192,RecNamesAll!A:A,RecNamesAll!E:E)</f>
        <v>A</v>
      </c>
      <c r="E192" s="150" t="str">
        <f>_xlfn.XLOOKUP(B192,RecNamesAll!A:A,RecNamesAll!C:C)</f>
        <v>GPR20</v>
      </c>
      <c r="F192" s="160" t="e">
        <f t="shared" si="40"/>
        <v>#N/A</v>
      </c>
      <c r="G192" s="159" t="e">
        <f t="shared" si="41"/>
        <v>#N/A</v>
      </c>
      <c r="H192" s="159" t="e">
        <f t="shared" si="42"/>
        <v>#N/A</v>
      </c>
      <c r="I192" s="159" t="e">
        <f t="shared" si="43"/>
        <v>#N/A</v>
      </c>
      <c r="J192" s="159" t="e">
        <f t="shared" si="44"/>
        <v>#N/A</v>
      </c>
      <c r="K192" s="159" t="e">
        <f t="shared" si="45"/>
        <v>#N/A</v>
      </c>
      <c r="L192" s="159" t="e">
        <f t="shared" si="46"/>
        <v>#N/A</v>
      </c>
      <c r="M192" s="159" t="e">
        <f t="shared" si="47"/>
        <v>#N/A</v>
      </c>
      <c r="N192" s="159" t="e">
        <f t="shared" si="48"/>
        <v>#N/A</v>
      </c>
      <c r="O192" s="159" t="e">
        <f t="shared" si="49"/>
        <v>#N/A</v>
      </c>
      <c r="P192" s="159" t="e">
        <f t="shared" si="50"/>
        <v>#N/A</v>
      </c>
      <c r="Q192" s="159" t="e">
        <f t="shared" si="51"/>
        <v>#N/A</v>
      </c>
      <c r="R192" s="159" t="e">
        <f t="shared" si="52"/>
        <v>#N/A</v>
      </c>
      <c r="U192" s="146" t="str">
        <f t="shared" si="53"/>
        <v>A</v>
      </c>
      <c r="V192" s="145" t="str">
        <f t="shared" si="54"/>
        <v>GPR20</v>
      </c>
      <c r="W192" s="157" t="e">
        <f>VLOOKUP($B192,GtP!$A:$DD,MATCH("Gs_0-2",GtP!$A$1:$DD$1,0),FALSE)</f>
        <v>#N/A</v>
      </c>
      <c r="X192" s="156" t="e">
        <f>VLOOKUP($B192,GtP!$A:$DD,MATCH("Gi/o_0-2",GtP!$A$1:$DD$1,0),FALSE)</f>
        <v>#N/A</v>
      </c>
      <c r="Y192" s="156" t="e">
        <f>VLOOKUP($B192,GtP!$A:$DD,MATCH("Gq/11_0-2",GtP!$A$1:$DD$1,0),FALSE)</f>
        <v>#N/A</v>
      </c>
      <c r="Z192" s="156" t="e">
        <f>VLOOKUP($B192,GtP!$A:$DD,MATCH("G12/13_0-2",GtP!$A$1:$DD$1,0),FALSE)</f>
        <v>#N/A</v>
      </c>
      <c r="AA192" s="155"/>
      <c r="AB192" s="143" t="e">
        <f t="shared" si="55"/>
        <v>#N/A</v>
      </c>
      <c r="AC192" s="315" t="str">
        <f t="shared" si="56"/>
        <v/>
      </c>
      <c r="AD192" s="349" t="str">
        <f t="shared" si="57"/>
        <v/>
      </c>
      <c r="AE192" s="349" t="str">
        <f t="shared" si="58"/>
        <v/>
      </c>
      <c r="AF192" s="311" t="str">
        <f t="shared" si="59"/>
        <v/>
      </c>
      <c r="AG192" s="141" t="e">
        <f>_xlfn.CONCAT(IF(AT192="","-","B"),IF(BG192="","-","I"),VLOOKUP($B192,GtP!$A:$BB,MATCH("Gs_0-1",GtP!$A$1:$BB$1,0),FALSE))</f>
        <v>#N/A</v>
      </c>
      <c r="AH192" s="140" t="e">
        <f>_xlfn.CONCAT(IF(AU192="","-","B"),IF(BH192="","-","I"),VLOOKUP($B192,GtP!$A:$BB,MATCH("Gs_0-1",GtP!$A$1:$BB$1,0),FALSE))</f>
        <v>#N/A</v>
      </c>
      <c r="AI192" s="140" t="e">
        <f>_xlfn.CONCAT(IF(AV192="","-","B"),IF(BI192="","-","I"),VLOOKUP($B192,GtP!$A:$BB,MATCH("Gi/o_0-1",GtP!$A$1:$BB$1,0),FALSE))</f>
        <v>#N/A</v>
      </c>
      <c r="AJ192" s="140" t="e">
        <f>_xlfn.CONCAT(IF(AW192="","-","B"),IF(BJ192="","-","I"),VLOOKUP($B192,GtP!$A:$BB,MATCH("Gi/o_0-1",GtP!$A$1:$BB$1,0),FALSE))</f>
        <v>#N/A</v>
      </c>
      <c r="AK192" s="140" t="e">
        <f>_xlfn.CONCAT(IF(AX192="","-","B"),IF(BK192="","-","I"),VLOOKUP($B192,GtP!$A:$BB,MATCH("Gi/o_0-1",GtP!$A$1:$BB$1,0),FALSE))</f>
        <v>#N/A</v>
      </c>
      <c r="AL192" s="140" t="e">
        <f>_xlfn.CONCAT(IF(AY192="","-","B"),IF(BL192="","-","I"),VLOOKUP($B192,GtP!$A:$BB,MATCH("Gi/o_0-1",GtP!$A$1:$BB$1,0),FALSE))</f>
        <v>#N/A</v>
      </c>
      <c r="AM192" s="140" t="e">
        <f>_xlfn.CONCAT(IF(AZ192="","-","B"),IF(BM192="","-","I"),VLOOKUP($B192,GtP!$A:$BB,MATCH("Gi/o_0-1",GtP!$A$1:$BB$1,0),FALSE))</f>
        <v>#N/A</v>
      </c>
      <c r="AN192" s="140" t="e">
        <f>_xlfn.CONCAT(IF(BA192="","-","B"),IF(BN192="","-","I"),VLOOKUP($B192,GtP!$A:$BB,MATCH("Gq/11_0-1",GtP!$A$1:$BB$1,0),FALSE))</f>
        <v>#N/A</v>
      </c>
      <c r="AO192" s="140" t="e">
        <f>_xlfn.CONCAT(IF(BB192="","-","B"),IF(BO192="","-","I"),VLOOKUP($B192,GtP!$A:$BB,MATCH("Gq/11_0-1",GtP!$A$1:$BB$1,0),FALSE))</f>
        <v>#N/A</v>
      </c>
      <c r="AP192" s="140" t="e">
        <f>_xlfn.CONCAT(IF(BC192="","-","B"),IF(BP192="","-","I"),VLOOKUP($B192,GtP!$A:$BB,MATCH("Gq/11_0-1",GtP!$A$1:$BB$1,0),FALSE))</f>
        <v>#N/A</v>
      </c>
      <c r="AQ192" s="140" t="e">
        <f>_xlfn.CONCAT(IF(BD192="","-","B"),IF(BQ192="","-","I"),VLOOKUP($B192,GtP!$A:$BB,MATCH("Gq/11_0-1",GtP!$A$1:$BB$1,0),FALSE))</f>
        <v>#N/A</v>
      </c>
      <c r="AR192" s="140" t="e">
        <f>_xlfn.CONCAT(IF(BE192="","-","B"),IF(BR192="","-","I"),VLOOKUP($B192,GtP!$A:$BB,MATCH("G12/13_0-1",GtP!$A$1:$BB$1,0),FALSE))</f>
        <v>#N/A</v>
      </c>
      <c r="AS192" s="140" t="e">
        <f>_xlfn.CONCAT(IF(BF192="","-","B"),IF(BS192="","-","I"),VLOOKUP($B192,GtP!$A:$BB,MATCH("G12/13_0-1",GtP!$A$1:$BB$1,0),FALSE))</f>
        <v>#N/A</v>
      </c>
      <c r="AT192" s="139" t="str">
        <f>_xlfn.IFNA(VLOOKUP($B192,'B-LogEmaxOverpEC50'!$A:$AL,MATCH(AT$1,'B-LogEmaxOverpEC50'!$A$1:$AL$1,0),FALSE),"")</f>
        <v/>
      </c>
      <c r="AU192" s="136" t="str">
        <f>_xlfn.IFNA(VLOOKUP($B192,'B-LogEmaxOverpEC50'!$A:$AL,MATCH(AU$1,'B-LogEmaxOverpEC50'!$A$1:$AL$1,0),FALSE),"")</f>
        <v/>
      </c>
      <c r="AV192" s="152" t="str">
        <f>_xlfn.IFNA(VLOOKUP($B192,'B-LogEmaxOverpEC50'!$A:$AL,MATCH(AV$1,'B-LogEmaxOverpEC50'!$A$1:$AL$1,0),FALSE),"")</f>
        <v/>
      </c>
      <c r="AW192" s="152" t="str">
        <f>_xlfn.IFNA(VLOOKUP($B192,'B-LogEmaxOverpEC50'!$A:$AL,MATCH(AW$1,'B-LogEmaxOverpEC50'!$A$1:$AL$1,0),FALSE),"")</f>
        <v/>
      </c>
      <c r="AX192" s="152" t="str">
        <f>_xlfn.IFNA(VLOOKUP($B192,'B-LogEmaxOverpEC50'!$A:$AL,MATCH(AX$1,'B-LogEmaxOverpEC50'!$A$1:$AL$1,0),FALSE),"")</f>
        <v/>
      </c>
      <c r="AY192" s="152" t="str">
        <f>_xlfn.IFNA(VLOOKUP($B192,'B-LogEmaxOverpEC50'!$A:$AL,MATCH(AY$1,'B-LogEmaxOverpEC50'!$A$1:$AL$1,0),FALSE),"")</f>
        <v/>
      </c>
      <c r="AZ192" s="152" t="str">
        <f>_xlfn.IFNA(VLOOKUP($B192,'B-LogEmaxOverpEC50'!$A:$AL,MATCH(AZ$1,'B-LogEmaxOverpEC50'!$A$1:$AL$1,0),FALSE),"")</f>
        <v/>
      </c>
      <c r="BA192" s="152" t="str">
        <f>_xlfn.IFNA(VLOOKUP($B192,'B-LogEmaxOverpEC50'!$A:$AL,MATCH(BA$1,'B-LogEmaxOverpEC50'!$A$1:$AL$1,0),FALSE),"")</f>
        <v/>
      </c>
      <c r="BB192" s="152" t="str">
        <f>_xlfn.IFNA(VLOOKUP($B192,'B-LogEmaxOverpEC50'!$A:$AL,MATCH(BB$1,'B-LogEmaxOverpEC50'!$A$1:$AL$1,0),FALSE),"")</f>
        <v/>
      </c>
      <c r="BC192" s="152" t="str">
        <f>_xlfn.IFNA(VLOOKUP($B192,'B-LogEmaxOverpEC50'!$A:$AL,MATCH(BC$1,'B-LogEmaxOverpEC50'!$A$1:$AL$1,0),FALSE),"")</f>
        <v/>
      </c>
      <c r="BD192" s="152" t="str">
        <f>_xlfn.IFNA(VLOOKUP($B192,'B-LogEmaxOverpEC50'!$A:$AL,MATCH(BD$1,'B-LogEmaxOverpEC50'!$A$1:$AL$1,0),FALSE),"")</f>
        <v/>
      </c>
      <c r="BE192" s="152" t="str">
        <f>_xlfn.IFNA(VLOOKUP($B192,'B-LogEmaxOverpEC50'!$A:$AL,MATCH(BE$1,'B-LogEmaxOverpEC50'!$A$1:$AL$1,0),FALSE),"")</f>
        <v/>
      </c>
      <c r="BF192" s="152" t="str">
        <f>_xlfn.IFNA(VLOOKUP($B192,'B-LogEmaxOverpEC50'!$A:$AL,MATCH(BF$1,'B-LogEmaxOverpEC50'!$A$1:$AL$1,0),FALSE),"")</f>
        <v/>
      </c>
      <c r="BG192" s="137" t="str">
        <f>_xlfn.IFNA(VLOOKUP($B192,'I-LogEmaxOverpEC50'!$A:$AR,MATCH(BG$1,'I-LogEmaxOverpEC50'!$A$1:$AR$1,0),FALSE),"")</f>
        <v/>
      </c>
      <c r="BH192" s="136" t="str">
        <f>_xlfn.IFNA(VLOOKUP($B192,'I-LogEmaxOverpEC50'!$A:$AR,MATCH(BH$1,'I-LogEmaxOverpEC50'!$A$1:$AR$1,0),FALSE),"")</f>
        <v/>
      </c>
      <c r="BI192" s="136" t="str">
        <f>_xlfn.IFNA(VLOOKUP($B192,'I-LogEmaxOverpEC50'!$A:$AR,MATCH(BI$1,'I-LogEmaxOverpEC50'!$A$1:$AR$1,0),FALSE),"")</f>
        <v/>
      </c>
      <c r="BJ192" s="136" t="str">
        <f>_xlfn.IFNA(VLOOKUP($B192,'I-LogEmaxOverpEC50'!$A:$AR,MATCH(BJ$1,'I-LogEmaxOverpEC50'!$A$1:$AR$1,0),FALSE),"")</f>
        <v/>
      </c>
      <c r="BK192" s="136" t="str">
        <f>_xlfn.IFNA(VLOOKUP($B192,'I-LogEmaxOverpEC50'!$A:$AR,MATCH(BK$1,'I-LogEmaxOverpEC50'!$A$1:$AR$1,0),FALSE),"")</f>
        <v/>
      </c>
      <c r="BL192" s="136" t="str">
        <f>_xlfn.IFNA(VLOOKUP($B192,'I-LogEmaxOverpEC50'!$A:$AR,MATCH(BL$1,'I-LogEmaxOverpEC50'!$A$1:$AR$1,0),FALSE),"")</f>
        <v/>
      </c>
      <c r="BM192" s="136" t="str">
        <f>_xlfn.IFNA(VLOOKUP($B192,'I-LogEmaxOverpEC50'!$A:$AR,MATCH(BM$1,'I-LogEmaxOverpEC50'!$A$1:$AR$1,0),FALSE),"")</f>
        <v/>
      </c>
      <c r="BN192" s="136" t="str">
        <f>_xlfn.IFNA(VLOOKUP($B192,'I-LogEmaxOverpEC50'!$A:$AR,MATCH(BN$1,'I-LogEmaxOverpEC50'!$A$1:$AR$1,0),FALSE),"")</f>
        <v/>
      </c>
      <c r="BO192" s="136" t="str">
        <f>_xlfn.IFNA(VLOOKUP($B192,'I-LogEmaxOverpEC50'!$A:$AR,MATCH(BO$1,'I-LogEmaxOverpEC50'!$A$1:$AR$1,0),FALSE),"")</f>
        <v/>
      </c>
      <c r="BP192" s="136" t="str">
        <f>_xlfn.IFNA(VLOOKUP($B192,'I-LogEmaxOverpEC50'!$A:$AR,MATCH(BP$1,'I-LogEmaxOverpEC50'!$A$1:$AR$1,0),FALSE),"")</f>
        <v/>
      </c>
      <c r="BQ192" s="136" t="str">
        <f>_xlfn.IFNA(VLOOKUP($B192,'I-LogEmaxOverpEC50'!$A:$AR,MATCH(BQ$1,'I-LogEmaxOverpEC50'!$A$1:$AR$1,0),FALSE),"")</f>
        <v/>
      </c>
      <c r="BR192" s="136" t="str">
        <f>_xlfn.IFNA(VLOOKUP($B192,'I-LogEmaxOverpEC50'!$A:$AR,MATCH(BR$1,'I-LogEmaxOverpEC50'!$A$1:$AR$1,0),FALSE),"")</f>
        <v/>
      </c>
      <c r="BS192" s="136" t="str">
        <f>_xlfn.IFNA(VLOOKUP($B192,'I-LogEmaxOverpEC50'!$A:$AR,MATCH(BS$1,'I-LogEmaxOverpEC50'!$A$1:$AR$1,0),FALSE),"")</f>
        <v/>
      </c>
    </row>
    <row r="193" spans="1:71" x14ac:dyDescent="0.2">
      <c r="A193" s="146" t="e" cm="1">
        <f t="array" ref="A193">_xlfn.IFS(SUM(F193:R193)&gt;0,1,AB193&gt;0,2,TRUE,3)</f>
        <v>#N/A</v>
      </c>
      <c r="B193" s="146" t="s">
        <v>1994</v>
      </c>
      <c r="D193" s="151" t="str">
        <f>_xlfn.XLOOKUP(B193,RecNamesAll!A:A,RecNamesAll!E:E)</f>
        <v>A</v>
      </c>
      <c r="E193" s="150" t="str">
        <f>_xlfn.XLOOKUP(B193,RecNamesAll!A:A,RecNamesAll!C:C)</f>
        <v>GPR22</v>
      </c>
      <c r="F193" s="160" t="e">
        <f t="shared" si="40"/>
        <v>#N/A</v>
      </c>
      <c r="G193" s="159" t="e">
        <f t="shared" si="41"/>
        <v>#N/A</v>
      </c>
      <c r="H193" s="159" t="e">
        <f t="shared" si="42"/>
        <v>#N/A</v>
      </c>
      <c r="I193" s="159" t="e">
        <f t="shared" si="43"/>
        <v>#N/A</v>
      </c>
      <c r="J193" s="159" t="e">
        <f t="shared" si="44"/>
        <v>#N/A</v>
      </c>
      <c r="K193" s="159" t="e">
        <f t="shared" si="45"/>
        <v>#N/A</v>
      </c>
      <c r="L193" s="159" t="e">
        <f t="shared" si="46"/>
        <v>#N/A</v>
      </c>
      <c r="M193" s="159" t="e">
        <f t="shared" si="47"/>
        <v>#N/A</v>
      </c>
      <c r="N193" s="159" t="e">
        <f t="shared" si="48"/>
        <v>#N/A</v>
      </c>
      <c r="O193" s="159" t="e">
        <f t="shared" si="49"/>
        <v>#N/A</v>
      </c>
      <c r="P193" s="159" t="e">
        <f t="shared" si="50"/>
        <v>#N/A</v>
      </c>
      <c r="Q193" s="159" t="e">
        <f t="shared" si="51"/>
        <v>#N/A</v>
      </c>
      <c r="R193" s="159" t="e">
        <f t="shared" si="52"/>
        <v>#N/A</v>
      </c>
      <c r="U193" s="146" t="str">
        <f t="shared" si="53"/>
        <v>A</v>
      </c>
      <c r="V193" s="145" t="str">
        <f t="shared" si="54"/>
        <v>GPR22</v>
      </c>
      <c r="W193" s="157" t="e">
        <f>VLOOKUP($B193,GtP!$A:$DD,MATCH("Gs_0-2",GtP!$A$1:$DD$1,0),FALSE)</f>
        <v>#N/A</v>
      </c>
      <c r="X193" s="156" t="e">
        <f>VLOOKUP($B193,GtP!$A:$DD,MATCH("Gi/o_0-2",GtP!$A$1:$DD$1,0),FALSE)</f>
        <v>#N/A</v>
      </c>
      <c r="Y193" s="156" t="e">
        <f>VLOOKUP($B193,GtP!$A:$DD,MATCH("Gq/11_0-2",GtP!$A$1:$DD$1,0),FALSE)</f>
        <v>#N/A</v>
      </c>
      <c r="Z193" s="156" t="e">
        <f>VLOOKUP($B193,GtP!$A:$DD,MATCH("G12/13_0-2",GtP!$A$1:$DD$1,0),FALSE)</f>
        <v>#N/A</v>
      </c>
      <c r="AA193" s="155"/>
      <c r="AB193" s="143" t="e">
        <f t="shared" si="55"/>
        <v>#N/A</v>
      </c>
      <c r="AC193" s="315" t="str">
        <f t="shared" si="56"/>
        <v/>
      </c>
      <c r="AD193" s="349" t="str">
        <f t="shared" si="57"/>
        <v/>
      </c>
      <c r="AE193" s="349" t="str">
        <f t="shared" si="58"/>
        <v/>
      </c>
      <c r="AF193" s="311" t="str">
        <f t="shared" si="59"/>
        <v/>
      </c>
      <c r="AG193" s="141" t="e">
        <f>_xlfn.CONCAT(IF(AT193="","-","B"),IF(BG193="","-","I"),VLOOKUP($B193,GtP!$A:$BB,MATCH("Gs_0-1",GtP!$A$1:$BB$1,0),FALSE))</f>
        <v>#N/A</v>
      </c>
      <c r="AH193" s="140" t="e">
        <f>_xlfn.CONCAT(IF(AU193="","-","B"),IF(BH193="","-","I"),VLOOKUP($B193,GtP!$A:$BB,MATCH("Gs_0-1",GtP!$A$1:$BB$1,0),FALSE))</f>
        <v>#N/A</v>
      </c>
      <c r="AI193" s="140" t="e">
        <f>_xlfn.CONCAT(IF(AV193="","-","B"),IF(BI193="","-","I"),VLOOKUP($B193,GtP!$A:$BB,MATCH("Gi/o_0-1",GtP!$A$1:$BB$1,0),FALSE))</f>
        <v>#N/A</v>
      </c>
      <c r="AJ193" s="140" t="e">
        <f>_xlfn.CONCAT(IF(AW193="","-","B"),IF(BJ193="","-","I"),VLOOKUP($B193,GtP!$A:$BB,MATCH("Gi/o_0-1",GtP!$A$1:$BB$1,0),FALSE))</f>
        <v>#N/A</v>
      </c>
      <c r="AK193" s="140" t="e">
        <f>_xlfn.CONCAT(IF(AX193="","-","B"),IF(BK193="","-","I"),VLOOKUP($B193,GtP!$A:$BB,MATCH("Gi/o_0-1",GtP!$A$1:$BB$1,0),FALSE))</f>
        <v>#N/A</v>
      </c>
      <c r="AL193" s="140" t="e">
        <f>_xlfn.CONCAT(IF(AY193="","-","B"),IF(BL193="","-","I"),VLOOKUP($B193,GtP!$A:$BB,MATCH("Gi/o_0-1",GtP!$A$1:$BB$1,0),FALSE))</f>
        <v>#N/A</v>
      </c>
      <c r="AM193" s="140" t="e">
        <f>_xlfn.CONCAT(IF(AZ193="","-","B"),IF(BM193="","-","I"),VLOOKUP($B193,GtP!$A:$BB,MATCH("Gi/o_0-1",GtP!$A$1:$BB$1,0),FALSE))</f>
        <v>#N/A</v>
      </c>
      <c r="AN193" s="140" t="e">
        <f>_xlfn.CONCAT(IF(BA193="","-","B"),IF(BN193="","-","I"),VLOOKUP($B193,GtP!$A:$BB,MATCH("Gq/11_0-1",GtP!$A$1:$BB$1,0),FALSE))</f>
        <v>#N/A</v>
      </c>
      <c r="AO193" s="140" t="e">
        <f>_xlfn.CONCAT(IF(BB193="","-","B"),IF(BO193="","-","I"),VLOOKUP($B193,GtP!$A:$BB,MATCH("Gq/11_0-1",GtP!$A$1:$BB$1,0),FALSE))</f>
        <v>#N/A</v>
      </c>
      <c r="AP193" s="140" t="e">
        <f>_xlfn.CONCAT(IF(BC193="","-","B"),IF(BP193="","-","I"),VLOOKUP($B193,GtP!$A:$BB,MATCH("Gq/11_0-1",GtP!$A$1:$BB$1,0),FALSE))</f>
        <v>#N/A</v>
      </c>
      <c r="AQ193" s="140" t="e">
        <f>_xlfn.CONCAT(IF(BD193="","-","B"),IF(BQ193="","-","I"),VLOOKUP($B193,GtP!$A:$BB,MATCH("Gq/11_0-1",GtP!$A$1:$BB$1,0),FALSE))</f>
        <v>#N/A</v>
      </c>
      <c r="AR193" s="140" t="e">
        <f>_xlfn.CONCAT(IF(BE193="","-","B"),IF(BR193="","-","I"),VLOOKUP($B193,GtP!$A:$BB,MATCH("G12/13_0-1",GtP!$A$1:$BB$1,0),FALSE))</f>
        <v>#N/A</v>
      </c>
      <c r="AS193" s="140" t="e">
        <f>_xlfn.CONCAT(IF(BF193="","-","B"),IF(BS193="","-","I"),VLOOKUP($B193,GtP!$A:$BB,MATCH("G12/13_0-1",GtP!$A$1:$BB$1,0),FALSE))</f>
        <v>#N/A</v>
      </c>
      <c r="AT193" s="139" t="str">
        <f>_xlfn.IFNA(VLOOKUP($B193,'B-LogEmaxOverpEC50'!$A:$AL,MATCH(AT$1,'B-LogEmaxOverpEC50'!$A$1:$AL$1,0),FALSE),"")</f>
        <v/>
      </c>
      <c r="AU193" s="136" t="str">
        <f>_xlfn.IFNA(VLOOKUP($B193,'B-LogEmaxOverpEC50'!$A:$AL,MATCH(AU$1,'B-LogEmaxOverpEC50'!$A$1:$AL$1,0),FALSE),"")</f>
        <v/>
      </c>
      <c r="AV193" s="152" t="str">
        <f>_xlfn.IFNA(VLOOKUP($B193,'B-LogEmaxOverpEC50'!$A:$AL,MATCH(AV$1,'B-LogEmaxOverpEC50'!$A$1:$AL$1,0),FALSE),"")</f>
        <v/>
      </c>
      <c r="AW193" s="152" t="str">
        <f>_xlfn.IFNA(VLOOKUP($B193,'B-LogEmaxOverpEC50'!$A:$AL,MATCH(AW$1,'B-LogEmaxOverpEC50'!$A$1:$AL$1,0),FALSE),"")</f>
        <v/>
      </c>
      <c r="AX193" s="152" t="str">
        <f>_xlfn.IFNA(VLOOKUP($B193,'B-LogEmaxOverpEC50'!$A:$AL,MATCH(AX$1,'B-LogEmaxOverpEC50'!$A$1:$AL$1,0),FALSE),"")</f>
        <v/>
      </c>
      <c r="AY193" s="152" t="str">
        <f>_xlfn.IFNA(VLOOKUP($B193,'B-LogEmaxOverpEC50'!$A:$AL,MATCH(AY$1,'B-LogEmaxOverpEC50'!$A$1:$AL$1,0),FALSE),"")</f>
        <v/>
      </c>
      <c r="AZ193" s="152" t="str">
        <f>_xlfn.IFNA(VLOOKUP($B193,'B-LogEmaxOverpEC50'!$A:$AL,MATCH(AZ$1,'B-LogEmaxOverpEC50'!$A$1:$AL$1,0),FALSE),"")</f>
        <v/>
      </c>
      <c r="BA193" s="152" t="str">
        <f>_xlfn.IFNA(VLOOKUP($B193,'B-LogEmaxOverpEC50'!$A:$AL,MATCH(BA$1,'B-LogEmaxOverpEC50'!$A$1:$AL$1,0),FALSE),"")</f>
        <v/>
      </c>
      <c r="BB193" s="152" t="str">
        <f>_xlfn.IFNA(VLOOKUP($B193,'B-LogEmaxOverpEC50'!$A:$AL,MATCH(BB$1,'B-LogEmaxOverpEC50'!$A$1:$AL$1,0),FALSE),"")</f>
        <v/>
      </c>
      <c r="BC193" s="152" t="str">
        <f>_xlfn.IFNA(VLOOKUP($B193,'B-LogEmaxOverpEC50'!$A:$AL,MATCH(BC$1,'B-LogEmaxOverpEC50'!$A$1:$AL$1,0),FALSE),"")</f>
        <v/>
      </c>
      <c r="BD193" s="152" t="str">
        <f>_xlfn.IFNA(VLOOKUP($B193,'B-LogEmaxOverpEC50'!$A:$AL,MATCH(BD$1,'B-LogEmaxOverpEC50'!$A$1:$AL$1,0),FALSE),"")</f>
        <v/>
      </c>
      <c r="BE193" s="152" t="str">
        <f>_xlfn.IFNA(VLOOKUP($B193,'B-LogEmaxOverpEC50'!$A:$AL,MATCH(BE$1,'B-LogEmaxOverpEC50'!$A$1:$AL$1,0),FALSE),"")</f>
        <v/>
      </c>
      <c r="BF193" s="152" t="str">
        <f>_xlfn.IFNA(VLOOKUP($B193,'B-LogEmaxOverpEC50'!$A:$AL,MATCH(BF$1,'B-LogEmaxOverpEC50'!$A$1:$AL$1,0),FALSE),"")</f>
        <v/>
      </c>
      <c r="BG193" s="137" t="str">
        <f>_xlfn.IFNA(VLOOKUP($B193,'I-LogEmaxOverpEC50'!$A:$AR,MATCH(BG$1,'I-LogEmaxOverpEC50'!$A$1:$AR$1,0),FALSE),"")</f>
        <v/>
      </c>
      <c r="BH193" s="136" t="str">
        <f>_xlfn.IFNA(VLOOKUP($B193,'I-LogEmaxOverpEC50'!$A:$AR,MATCH(BH$1,'I-LogEmaxOverpEC50'!$A$1:$AR$1,0),FALSE),"")</f>
        <v/>
      </c>
      <c r="BI193" s="136" t="str">
        <f>_xlfn.IFNA(VLOOKUP($B193,'I-LogEmaxOverpEC50'!$A:$AR,MATCH(BI$1,'I-LogEmaxOverpEC50'!$A$1:$AR$1,0),FALSE),"")</f>
        <v/>
      </c>
      <c r="BJ193" s="136" t="str">
        <f>_xlfn.IFNA(VLOOKUP($B193,'I-LogEmaxOverpEC50'!$A:$AR,MATCH(BJ$1,'I-LogEmaxOverpEC50'!$A$1:$AR$1,0),FALSE),"")</f>
        <v/>
      </c>
      <c r="BK193" s="136" t="str">
        <f>_xlfn.IFNA(VLOOKUP($B193,'I-LogEmaxOverpEC50'!$A:$AR,MATCH(BK$1,'I-LogEmaxOverpEC50'!$A$1:$AR$1,0),FALSE),"")</f>
        <v/>
      </c>
      <c r="BL193" s="136" t="str">
        <f>_xlfn.IFNA(VLOOKUP($B193,'I-LogEmaxOverpEC50'!$A:$AR,MATCH(BL$1,'I-LogEmaxOverpEC50'!$A$1:$AR$1,0),FALSE),"")</f>
        <v/>
      </c>
      <c r="BM193" s="136" t="str">
        <f>_xlfn.IFNA(VLOOKUP($B193,'I-LogEmaxOverpEC50'!$A:$AR,MATCH(BM$1,'I-LogEmaxOverpEC50'!$A$1:$AR$1,0),FALSE),"")</f>
        <v/>
      </c>
      <c r="BN193" s="136" t="str">
        <f>_xlfn.IFNA(VLOOKUP($B193,'I-LogEmaxOverpEC50'!$A:$AR,MATCH(BN$1,'I-LogEmaxOverpEC50'!$A$1:$AR$1,0),FALSE),"")</f>
        <v/>
      </c>
      <c r="BO193" s="136" t="str">
        <f>_xlfn.IFNA(VLOOKUP($B193,'I-LogEmaxOverpEC50'!$A:$AR,MATCH(BO$1,'I-LogEmaxOverpEC50'!$A$1:$AR$1,0),FALSE),"")</f>
        <v/>
      </c>
      <c r="BP193" s="136" t="str">
        <f>_xlfn.IFNA(VLOOKUP($B193,'I-LogEmaxOverpEC50'!$A:$AR,MATCH(BP$1,'I-LogEmaxOverpEC50'!$A$1:$AR$1,0),FALSE),"")</f>
        <v/>
      </c>
      <c r="BQ193" s="136" t="str">
        <f>_xlfn.IFNA(VLOOKUP($B193,'I-LogEmaxOverpEC50'!$A:$AR,MATCH(BQ$1,'I-LogEmaxOverpEC50'!$A$1:$AR$1,0),FALSE),"")</f>
        <v/>
      </c>
      <c r="BR193" s="136" t="str">
        <f>_xlfn.IFNA(VLOOKUP($B193,'I-LogEmaxOverpEC50'!$A:$AR,MATCH(BR$1,'I-LogEmaxOverpEC50'!$A$1:$AR$1,0),FALSE),"")</f>
        <v/>
      </c>
      <c r="BS193" s="136" t="str">
        <f>_xlfn.IFNA(VLOOKUP($B193,'I-LogEmaxOverpEC50'!$A:$AR,MATCH(BS$1,'I-LogEmaxOverpEC50'!$A$1:$AR$1,0),FALSE),"")</f>
        <v/>
      </c>
    </row>
    <row r="194" spans="1:71" x14ac:dyDescent="0.2">
      <c r="A194" s="146" t="e" cm="1">
        <f t="array" ref="A194">_xlfn.IFS(SUM(F194:R194)&gt;0,1,AB194&gt;0,2,TRUE,3)</f>
        <v>#N/A</v>
      </c>
      <c r="B194" s="146" t="s">
        <v>1988</v>
      </c>
      <c r="D194" s="151" t="str">
        <f>_xlfn.XLOOKUP(B194,RecNamesAll!A:A,RecNamesAll!E:E)</f>
        <v>A</v>
      </c>
      <c r="E194" s="150" t="str">
        <f>_xlfn.XLOOKUP(B194,RecNamesAll!A:A,RecNamesAll!C:C)</f>
        <v>GPR26</v>
      </c>
      <c r="F194" s="160" t="e">
        <f t="shared" ref="F194:F257" si="60">IF(OR(AG194="BI-",AG194="BIG",AG194="B-G",AG194="-IG"),AVERAGE(AT194,BG194),"")</f>
        <v>#N/A</v>
      </c>
      <c r="G194" s="159" t="e">
        <f t="shared" ref="G194:G257" si="61">IF(OR(AH194="BI-",AH194="BIG",AH194="B-G",AH194="-IG"),AVERAGE(AU194,BH194),"")</f>
        <v>#N/A</v>
      </c>
      <c r="H194" s="159" t="e">
        <f t="shared" ref="H194:H257" si="62">IF(OR(AI194="BI-",AI194="BIG",AI194="B-G",AI194="-IG"),AVERAGE(AV194,BI194),"")</f>
        <v>#N/A</v>
      </c>
      <c r="I194" s="159" t="e">
        <f t="shared" ref="I194:I257" si="63">IF(OR(AJ194="BI-",AJ194="BIG",AJ194="B-G",AJ194="-IG"),AVERAGE(AW194,BJ194),"")</f>
        <v>#N/A</v>
      </c>
      <c r="J194" s="159" t="e">
        <f t="shared" ref="J194:J257" si="64">IF(OR(AK194="BI-",AK194="BIG",AK194="B-G",AK194="-IG"),AVERAGE(AX194,BK194),"")</f>
        <v>#N/A</v>
      </c>
      <c r="K194" s="159" t="e">
        <f t="shared" ref="K194:K257" si="65">IF(OR(AL194="BI-",AL194="BIG",AL194="B-G",AL194="-IG"),AVERAGE(AY194,BL194),"")</f>
        <v>#N/A</v>
      </c>
      <c r="L194" s="159" t="e">
        <f t="shared" ref="L194:L257" si="66">IF(OR(AM194="BI-",AM194="BIG",AM194="B-G",AM194="-IG"),AVERAGE(AZ194,BM194),"")</f>
        <v>#N/A</v>
      </c>
      <c r="M194" s="159" t="e">
        <f t="shared" ref="M194:M257" si="67">IF(OR(AN194="BI-",AN194="BIG",AN194="B-G",AN194="-IG"),AVERAGE(BA194,BN194),"")</f>
        <v>#N/A</v>
      </c>
      <c r="N194" s="159" t="e">
        <f t="shared" ref="N194:N257" si="68">IF(OR(AO194="BI-",AO194="BIG",AO194="B-G",AO194="-IG"),AVERAGE(BB194,BO194),"")</f>
        <v>#N/A</v>
      </c>
      <c r="O194" s="159" t="e">
        <f t="shared" ref="O194:O257" si="69">IF(OR(AP194="BI-",AP194="BIG",AP194="B-G",AP194="-IG"),AVERAGE(BC194,BP194),"")</f>
        <v>#N/A</v>
      </c>
      <c r="P194" s="159" t="e">
        <f t="shared" ref="P194:P257" si="70">IF(OR(AQ194="BI-",AQ194="BIG",AQ194="B-G",AQ194="-IG"),AVERAGE(BD194,BQ194),"")</f>
        <v>#N/A</v>
      </c>
      <c r="Q194" s="159" t="e">
        <f t="shared" ref="Q194:Q257" si="71">IF(OR(AR194="BI-",AR194="BIG",AR194="B-G",AR194="-IG"),AVERAGE(BE194,BR194),"")</f>
        <v>#N/A</v>
      </c>
      <c r="R194" s="159" t="e">
        <f t="shared" ref="R194:R257" si="72">IF(OR(AS194="BI-",AS194="BIG",AS194="B-G",AS194="-IG"),AVERAGE(BF194,BS194),"")</f>
        <v>#N/A</v>
      </c>
      <c r="U194" s="146" t="str">
        <f t="shared" ref="U194:U257" si="73">D194</f>
        <v>A</v>
      </c>
      <c r="V194" s="145" t="str">
        <f t="shared" ref="V194:V257" si="74">E194</f>
        <v>GPR26</v>
      </c>
      <c r="W194" s="157" t="e">
        <f>VLOOKUP($B194,GtP!$A:$DD,MATCH("Gs_0-2",GtP!$A$1:$DD$1,0),FALSE)</f>
        <v>#N/A</v>
      </c>
      <c r="X194" s="156" t="e">
        <f>VLOOKUP($B194,GtP!$A:$DD,MATCH("Gi/o_0-2",GtP!$A$1:$DD$1,0),FALSE)</f>
        <v>#N/A</v>
      </c>
      <c r="Y194" s="156" t="e">
        <f>VLOOKUP($B194,GtP!$A:$DD,MATCH("Gq/11_0-2",GtP!$A$1:$DD$1,0),FALSE)</f>
        <v>#N/A</v>
      </c>
      <c r="Z194" s="156" t="e">
        <f>VLOOKUP($B194,GtP!$A:$DD,MATCH("G12/13_0-2",GtP!$A$1:$DD$1,0),FALSE)</f>
        <v>#N/A</v>
      </c>
      <c r="AA194" s="155"/>
      <c r="AB194" s="143" t="e">
        <f t="shared" si="55"/>
        <v>#N/A</v>
      </c>
      <c r="AC194" s="315" t="str">
        <f t="shared" si="56"/>
        <v/>
      </c>
      <c r="AD194" s="349" t="str">
        <f t="shared" si="57"/>
        <v/>
      </c>
      <c r="AE194" s="349" t="str">
        <f t="shared" si="58"/>
        <v/>
      </c>
      <c r="AF194" s="311" t="str">
        <f t="shared" si="59"/>
        <v/>
      </c>
      <c r="AG194" s="141" t="e">
        <f>_xlfn.CONCAT(IF(AT194="","-","B"),IF(BG194="","-","I"),VLOOKUP($B194,GtP!$A:$BB,MATCH("Gs_0-1",GtP!$A$1:$BB$1,0),FALSE))</f>
        <v>#N/A</v>
      </c>
      <c r="AH194" s="140" t="e">
        <f>_xlfn.CONCAT(IF(AU194="","-","B"),IF(BH194="","-","I"),VLOOKUP($B194,GtP!$A:$BB,MATCH("Gs_0-1",GtP!$A$1:$BB$1,0),FALSE))</f>
        <v>#N/A</v>
      </c>
      <c r="AI194" s="140" t="e">
        <f>_xlfn.CONCAT(IF(AV194="","-","B"),IF(BI194="","-","I"),VLOOKUP($B194,GtP!$A:$BB,MATCH("Gi/o_0-1",GtP!$A$1:$BB$1,0),FALSE))</f>
        <v>#N/A</v>
      </c>
      <c r="AJ194" s="140" t="e">
        <f>_xlfn.CONCAT(IF(AW194="","-","B"),IF(BJ194="","-","I"),VLOOKUP($B194,GtP!$A:$BB,MATCH("Gi/o_0-1",GtP!$A$1:$BB$1,0),FALSE))</f>
        <v>#N/A</v>
      </c>
      <c r="AK194" s="140" t="e">
        <f>_xlfn.CONCAT(IF(AX194="","-","B"),IF(BK194="","-","I"),VLOOKUP($B194,GtP!$A:$BB,MATCH("Gi/o_0-1",GtP!$A$1:$BB$1,0),FALSE))</f>
        <v>#N/A</v>
      </c>
      <c r="AL194" s="140" t="e">
        <f>_xlfn.CONCAT(IF(AY194="","-","B"),IF(BL194="","-","I"),VLOOKUP($B194,GtP!$A:$BB,MATCH("Gi/o_0-1",GtP!$A$1:$BB$1,0),FALSE))</f>
        <v>#N/A</v>
      </c>
      <c r="AM194" s="140" t="e">
        <f>_xlfn.CONCAT(IF(AZ194="","-","B"),IF(BM194="","-","I"),VLOOKUP($B194,GtP!$A:$BB,MATCH("Gi/o_0-1",GtP!$A$1:$BB$1,0),FALSE))</f>
        <v>#N/A</v>
      </c>
      <c r="AN194" s="140" t="e">
        <f>_xlfn.CONCAT(IF(BA194="","-","B"),IF(BN194="","-","I"),VLOOKUP($B194,GtP!$A:$BB,MATCH("Gq/11_0-1",GtP!$A$1:$BB$1,0),FALSE))</f>
        <v>#N/A</v>
      </c>
      <c r="AO194" s="140" t="e">
        <f>_xlfn.CONCAT(IF(BB194="","-","B"),IF(BO194="","-","I"),VLOOKUP($B194,GtP!$A:$BB,MATCH("Gq/11_0-1",GtP!$A$1:$BB$1,0),FALSE))</f>
        <v>#N/A</v>
      </c>
      <c r="AP194" s="140" t="e">
        <f>_xlfn.CONCAT(IF(BC194="","-","B"),IF(BP194="","-","I"),VLOOKUP($B194,GtP!$A:$BB,MATCH("Gq/11_0-1",GtP!$A$1:$BB$1,0),FALSE))</f>
        <v>#N/A</v>
      </c>
      <c r="AQ194" s="140" t="e">
        <f>_xlfn.CONCAT(IF(BD194="","-","B"),IF(BQ194="","-","I"),VLOOKUP($B194,GtP!$A:$BB,MATCH("Gq/11_0-1",GtP!$A$1:$BB$1,0),FALSE))</f>
        <v>#N/A</v>
      </c>
      <c r="AR194" s="140" t="e">
        <f>_xlfn.CONCAT(IF(BE194="","-","B"),IF(BR194="","-","I"),VLOOKUP($B194,GtP!$A:$BB,MATCH("G12/13_0-1",GtP!$A$1:$BB$1,0),FALSE))</f>
        <v>#N/A</v>
      </c>
      <c r="AS194" s="140" t="e">
        <f>_xlfn.CONCAT(IF(BF194="","-","B"),IF(BS194="","-","I"),VLOOKUP($B194,GtP!$A:$BB,MATCH("G12/13_0-1",GtP!$A$1:$BB$1,0),FALSE))</f>
        <v>#N/A</v>
      </c>
      <c r="AT194" s="139" t="str">
        <f>_xlfn.IFNA(VLOOKUP($B194,'B-LogEmaxOverpEC50'!$A:$AL,MATCH(AT$1,'B-LogEmaxOverpEC50'!$A$1:$AL$1,0),FALSE),"")</f>
        <v/>
      </c>
      <c r="AU194" s="136" t="str">
        <f>_xlfn.IFNA(VLOOKUP($B194,'B-LogEmaxOverpEC50'!$A:$AL,MATCH(AU$1,'B-LogEmaxOverpEC50'!$A$1:$AL$1,0),FALSE),"")</f>
        <v/>
      </c>
      <c r="AV194" s="152" t="str">
        <f>_xlfn.IFNA(VLOOKUP($B194,'B-LogEmaxOverpEC50'!$A:$AL,MATCH(AV$1,'B-LogEmaxOverpEC50'!$A$1:$AL$1,0),FALSE),"")</f>
        <v/>
      </c>
      <c r="AW194" s="152" t="str">
        <f>_xlfn.IFNA(VLOOKUP($B194,'B-LogEmaxOverpEC50'!$A:$AL,MATCH(AW$1,'B-LogEmaxOverpEC50'!$A$1:$AL$1,0),FALSE),"")</f>
        <v/>
      </c>
      <c r="AX194" s="152" t="str">
        <f>_xlfn.IFNA(VLOOKUP($B194,'B-LogEmaxOverpEC50'!$A:$AL,MATCH(AX$1,'B-LogEmaxOverpEC50'!$A$1:$AL$1,0),FALSE),"")</f>
        <v/>
      </c>
      <c r="AY194" s="152" t="str">
        <f>_xlfn.IFNA(VLOOKUP($B194,'B-LogEmaxOverpEC50'!$A:$AL,MATCH(AY$1,'B-LogEmaxOverpEC50'!$A$1:$AL$1,0),FALSE),"")</f>
        <v/>
      </c>
      <c r="AZ194" s="152" t="str">
        <f>_xlfn.IFNA(VLOOKUP($B194,'B-LogEmaxOverpEC50'!$A:$AL,MATCH(AZ$1,'B-LogEmaxOverpEC50'!$A$1:$AL$1,0),FALSE),"")</f>
        <v/>
      </c>
      <c r="BA194" s="152" t="str">
        <f>_xlfn.IFNA(VLOOKUP($B194,'B-LogEmaxOverpEC50'!$A:$AL,MATCH(BA$1,'B-LogEmaxOverpEC50'!$A$1:$AL$1,0),FALSE),"")</f>
        <v/>
      </c>
      <c r="BB194" s="152" t="str">
        <f>_xlfn.IFNA(VLOOKUP($B194,'B-LogEmaxOverpEC50'!$A:$AL,MATCH(BB$1,'B-LogEmaxOverpEC50'!$A$1:$AL$1,0),FALSE),"")</f>
        <v/>
      </c>
      <c r="BC194" s="152" t="str">
        <f>_xlfn.IFNA(VLOOKUP($B194,'B-LogEmaxOverpEC50'!$A:$AL,MATCH(BC$1,'B-LogEmaxOverpEC50'!$A$1:$AL$1,0),FALSE),"")</f>
        <v/>
      </c>
      <c r="BD194" s="152" t="str">
        <f>_xlfn.IFNA(VLOOKUP($B194,'B-LogEmaxOverpEC50'!$A:$AL,MATCH(BD$1,'B-LogEmaxOverpEC50'!$A$1:$AL$1,0),FALSE),"")</f>
        <v/>
      </c>
      <c r="BE194" s="152" t="str">
        <f>_xlfn.IFNA(VLOOKUP($B194,'B-LogEmaxOverpEC50'!$A:$AL,MATCH(BE$1,'B-LogEmaxOverpEC50'!$A$1:$AL$1,0),FALSE),"")</f>
        <v/>
      </c>
      <c r="BF194" s="152" t="str">
        <f>_xlfn.IFNA(VLOOKUP($B194,'B-LogEmaxOverpEC50'!$A:$AL,MATCH(BF$1,'B-LogEmaxOverpEC50'!$A$1:$AL$1,0),FALSE),"")</f>
        <v/>
      </c>
      <c r="BG194" s="137" t="str">
        <f>_xlfn.IFNA(VLOOKUP($B194,'I-LogEmaxOverpEC50'!$A:$AR,MATCH(BG$1,'I-LogEmaxOverpEC50'!$A$1:$AR$1,0),FALSE),"")</f>
        <v/>
      </c>
      <c r="BH194" s="136" t="str">
        <f>_xlfn.IFNA(VLOOKUP($B194,'I-LogEmaxOverpEC50'!$A:$AR,MATCH(BH$1,'I-LogEmaxOverpEC50'!$A$1:$AR$1,0),FALSE),"")</f>
        <v/>
      </c>
      <c r="BI194" s="136" t="str">
        <f>_xlfn.IFNA(VLOOKUP($B194,'I-LogEmaxOverpEC50'!$A:$AR,MATCH(BI$1,'I-LogEmaxOverpEC50'!$A$1:$AR$1,0),FALSE),"")</f>
        <v/>
      </c>
      <c r="BJ194" s="136" t="str">
        <f>_xlfn.IFNA(VLOOKUP($B194,'I-LogEmaxOverpEC50'!$A:$AR,MATCH(BJ$1,'I-LogEmaxOverpEC50'!$A$1:$AR$1,0),FALSE),"")</f>
        <v/>
      </c>
      <c r="BK194" s="136" t="str">
        <f>_xlfn.IFNA(VLOOKUP($B194,'I-LogEmaxOverpEC50'!$A:$AR,MATCH(BK$1,'I-LogEmaxOverpEC50'!$A$1:$AR$1,0),FALSE),"")</f>
        <v/>
      </c>
      <c r="BL194" s="136" t="str">
        <f>_xlfn.IFNA(VLOOKUP($B194,'I-LogEmaxOverpEC50'!$A:$AR,MATCH(BL$1,'I-LogEmaxOverpEC50'!$A$1:$AR$1,0),FALSE),"")</f>
        <v/>
      </c>
      <c r="BM194" s="136" t="str">
        <f>_xlfn.IFNA(VLOOKUP($B194,'I-LogEmaxOverpEC50'!$A:$AR,MATCH(BM$1,'I-LogEmaxOverpEC50'!$A$1:$AR$1,0),FALSE),"")</f>
        <v/>
      </c>
      <c r="BN194" s="136" t="str">
        <f>_xlfn.IFNA(VLOOKUP($B194,'I-LogEmaxOverpEC50'!$A:$AR,MATCH(BN$1,'I-LogEmaxOverpEC50'!$A$1:$AR$1,0),FALSE),"")</f>
        <v/>
      </c>
      <c r="BO194" s="136" t="str">
        <f>_xlfn.IFNA(VLOOKUP($B194,'I-LogEmaxOverpEC50'!$A:$AR,MATCH(BO$1,'I-LogEmaxOverpEC50'!$A$1:$AR$1,0),FALSE),"")</f>
        <v/>
      </c>
      <c r="BP194" s="136" t="str">
        <f>_xlfn.IFNA(VLOOKUP($B194,'I-LogEmaxOverpEC50'!$A:$AR,MATCH(BP$1,'I-LogEmaxOverpEC50'!$A$1:$AR$1,0),FALSE),"")</f>
        <v/>
      </c>
      <c r="BQ194" s="136" t="str">
        <f>_xlfn.IFNA(VLOOKUP($B194,'I-LogEmaxOverpEC50'!$A:$AR,MATCH(BQ$1,'I-LogEmaxOverpEC50'!$A$1:$AR$1,0),FALSE),"")</f>
        <v/>
      </c>
      <c r="BR194" s="136" t="str">
        <f>_xlfn.IFNA(VLOOKUP($B194,'I-LogEmaxOverpEC50'!$A:$AR,MATCH(BR$1,'I-LogEmaxOverpEC50'!$A$1:$AR$1,0),FALSE),"")</f>
        <v/>
      </c>
      <c r="BS194" s="136" t="str">
        <f>_xlfn.IFNA(VLOOKUP($B194,'I-LogEmaxOverpEC50'!$A:$AR,MATCH(BS$1,'I-LogEmaxOverpEC50'!$A$1:$AR$1,0),FALSE),"")</f>
        <v/>
      </c>
    </row>
    <row r="195" spans="1:71" x14ac:dyDescent="0.2">
      <c r="A195" s="146" t="e" cm="1">
        <f t="array" ref="A195">_xlfn.IFS(SUM(F195:R195)&gt;0,1,AB195&gt;0,2,TRUE,3)</f>
        <v>#N/A</v>
      </c>
      <c r="B195" s="146" t="s">
        <v>1985</v>
      </c>
      <c r="D195" s="151" t="str">
        <f>_xlfn.XLOOKUP(B195,RecNamesAll!A:A,RecNamesAll!E:E)</f>
        <v>A</v>
      </c>
      <c r="E195" s="150" t="str">
        <f>_xlfn.XLOOKUP(B195,RecNamesAll!A:A,RecNamesAll!C:C)</f>
        <v>GPR27</v>
      </c>
      <c r="F195" s="160" t="e">
        <f t="shared" si="60"/>
        <v>#N/A</v>
      </c>
      <c r="G195" s="159" t="e">
        <f t="shared" si="61"/>
        <v>#N/A</v>
      </c>
      <c r="H195" s="159" t="e">
        <f t="shared" si="62"/>
        <v>#N/A</v>
      </c>
      <c r="I195" s="159" t="e">
        <f t="shared" si="63"/>
        <v>#N/A</v>
      </c>
      <c r="J195" s="159" t="e">
        <f t="shared" si="64"/>
        <v>#N/A</v>
      </c>
      <c r="K195" s="159" t="e">
        <f t="shared" si="65"/>
        <v>#N/A</v>
      </c>
      <c r="L195" s="159" t="e">
        <f t="shared" si="66"/>
        <v>#N/A</v>
      </c>
      <c r="M195" s="159" t="e">
        <f t="shared" si="67"/>
        <v>#N/A</v>
      </c>
      <c r="N195" s="159" t="e">
        <f t="shared" si="68"/>
        <v>#N/A</v>
      </c>
      <c r="O195" s="159" t="e">
        <f t="shared" si="69"/>
        <v>#N/A</v>
      </c>
      <c r="P195" s="159" t="e">
        <f t="shared" si="70"/>
        <v>#N/A</v>
      </c>
      <c r="Q195" s="159" t="e">
        <f t="shared" si="71"/>
        <v>#N/A</v>
      </c>
      <c r="R195" s="159" t="e">
        <f t="shared" si="72"/>
        <v>#N/A</v>
      </c>
      <c r="U195" s="146" t="str">
        <f t="shared" si="73"/>
        <v>A</v>
      </c>
      <c r="V195" s="145" t="str">
        <f t="shared" si="74"/>
        <v>GPR27</v>
      </c>
      <c r="W195" s="157" t="e">
        <f>VLOOKUP($B195,GtP!$A:$DD,MATCH("Gs_0-2",GtP!$A$1:$DD$1,0),FALSE)</f>
        <v>#N/A</v>
      </c>
      <c r="X195" s="156" t="e">
        <f>VLOOKUP($B195,GtP!$A:$DD,MATCH("Gi/o_0-2",GtP!$A$1:$DD$1,0),FALSE)</f>
        <v>#N/A</v>
      </c>
      <c r="Y195" s="156" t="e">
        <f>VLOOKUP($B195,GtP!$A:$DD,MATCH("Gq/11_0-2",GtP!$A$1:$DD$1,0),FALSE)</f>
        <v>#N/A</v>
      </c>
      <c r="Z195" s="156" t="e">
        <f>VLOOKUP($B195,GtP!$A:$DD,MATCH("G12/13_0-2",GtP!$A$1:$DD$1,0),FALSE)</f>
        <v>#N/A</v>
      </c>
      <c r="AA195" s="155"/>
      <c r="AB195" s="143" t="e">
        <f t="shared" ref="AB195:AB258" si="75">IF(SUM(F195:G195,W195)&gt;0,1,0)+IF(SUM(H195:L195,X195)&gt;0,1,0)+IF(SUM(M195:P195,Y195)&gt;0,1,0)+IF(SUM(Q195:R195,Z195)&gt;0,1,0)</f>
        <v>#N/A</v>
      </c>
      <c r="AC195" s="315" t="str">
        <f t="shared" ref="AC195:AC258" si="76">IF(COUNT(F195:G195)=0,"",COUNT(F195:G195))</f>
        <v/>
      </c>
      <c r="AD195" s="349" t="str">
        <f t="shared" ref="AD195:AD258" si="77">IF(COUNT(H195:L195)=0,"",COUNT(H195:L195))</f>
        <v/>
      </c>
      <c r="AE195" s="349" t="str">
        <f t="shared" ref="AE195:AE258" si="78">IF(COUNT(M195:P195)=0,"",COUNT(M195:P195))</f>
        <v/>
      </c>
      <c r="AF195" s="311" t="str">
        <f t="shared" ref="AF195:AF258" si="79">IF(COUNT(Q195:R195)=0,"",COUNT(Q195:R195))</f>
        <v/>
      </c>
      <c r="AG195" s="141" t="e">
        <f>_xlfn.CONCAT(IF(AT195="","-","B"),IF(BG195="","-","I"),VLOOKUP($B195,GtP!$A:$BB,MATCH("Gs_0-1",GtP!$A$1:$BB$1,0),FALSE))</f>
        <v>#N/A</v>
      </c>
      <c r="AH195" s="140" t="e">
        <f>_xlfn.CONCAT(IF(AU195="","-","B"),IF(BH195="","-","I"),VLOOKUP($B195,GtP!$A:$BB,MATCH("Gs_0-1",GtP!$A$1:$BB$1,0),FALSE))</f>
        <v>#N/A</v>
      </c>
      <c r="AI195" s="140" t="e">
        <f>_xlfn.CONCAT(IF(AV195="","-","B"),IF(BI195="","-","I"),VLOOKUP($B195,GtP!$A:$BB,MATCH("Gi/o_0-1",GtP!$A$1:$BB$1,0),FALSE))</f>
        <v>#N/A</v>
      </c>
      <c r="AJ195" s="140" t="e">
        <f>_xlfn.CONCAT(IF(AW195="","-","B"),IF(BJ195="","-","I"),VLOOKUP($B195,GtP!$A:$BB,MATCH("Gi/o_0-1",GtP!$A$1:$BB$1,0),FALSE))</f>
        <v>#N/A</v>
      </c>
      <c r="AK195" s="140" t="e">
        <f>_xlfn.CONCAT(IF(AX195="","-","B"),IF(BK195="","-","I"),VLOOKUP($B195,GtP!$A:$BB,MATCH("Gi/o_0-1",GtP!$A$1:$BB$1,0),FALSE))</f>
        <v>#N/A</v>
      </c>
      <c r="AL195" s="140" t="e">
        <f>_xlfn.CONCAT(IF(AY195="","-","B"),IF(BL195="","-","I"),VLOOKUP($B195,GtP!$A:$BB,MATCH("Gi/o_0-1",GtP!$A$1:$BB$1,0),FALSE))</f>
        <v>#N/A</v>
      </c>
      <c r="AM195" s="140" t="e">
        <f>_xlfn.CONCAT(IF(AZ195="","-","B"),IF(BM195="","-","I"),VLOOKUP($B195,GtP!$A:$BB,MATCH("Gi/o_0-1",GtP!$A$1:$BB$1,0),FALSE))</f>
        <v>#N/A</v>
      </c>
      <c r="AN195" s="140" t="e">
        <f>_xlfn.CONCAT(IF(BA195="","-","B"),IF(BN195="","-","I"),VLOOKUP($B195,GtP!$A:$BB,MATCH("Gq/11_0-1",GtP!$A$1:$BB$1,0),FALSE))</f>
        <v>#N/A</v>
      </c>
      <c r="AO195" s="140" t="e">
        <f>_xlfn.CONCAT(IF(BB195="","-","B"),IF(BO195="","-","I"),VLOOKUP($B195,GtP!$A:$BB,MATCH("Gq/11_0-1",GtP!$A$1:$BB$1,0),FALSE))</f>
        <v>#N/A</v>
      </c>
      <c r="AP195" s="140" t="e">
        <f>_xlfn.CONCAT(IF(BC195="","-","B"),IF(BP195="","-","I"),VLOOKUP($B195,GtP!$A:$BB,MATCH("Gq/11_0-1",GtP!$A$1:$BB$1,0),FALSE))</f>
        <v>#N/A</v>
      </c>
      <c r="AQ195" s="140" t="e">
        <f>_xlfn.CONCAT(IF(BD195="","-","B"),IF(BQ195="","-","I"),VLOOKUP($B195,GtP!$A:$BB,MATCH("Gq/11_0-1",GtP!$A$1:$BB$1,0),FALSE))</f>
        <v>#N/A</v>
      </c>
      <c r="AR195" s="140" t="e">
        <f>_xlfn.CONCAT(IF(BE195="","-","B"),IF(BR195="","-","I"),VLOOKUP($B195,GtP!$A:$BB,MATCH("G12/13_0-1",GtP!$A$1:$BB$1,0),FALSE))</f>
        <v>#N/A</v>
      </c>
      <c r="AS195" s="140" t="e">
        <f>_xlfn.CONCAT(IF(BF195="","-","B"),IF(BS195="","-","I"),VLOOKUP($B195,GtP!$A:$BB,MATCH("G12/13_0-1",GtP!$A$1:$BB$1,0),FALSE))</f>
        <v>#N/A</v>
      </c>
      <c r="AT195" s="139" t="str">
        <f>_xlfn.IFNA(VLOOKUP($B195,'B-LogEmaxOverpEC50'!$A:$AL,MATCH(AT$1,'B-LogEmaxOverpEC50'!$A$1:$AL$1,0),FALSE),"")</f>
        <v/>
      </c>
      <c r="AU195" s="136" t="str">
        <f>_xlfn.IFNA(VLOOKUP($B195,'B-LogEmaxOverpEC50'!$A:$AL,MATCH(AU$1,'B-LogEmaxOverpEC50'!$A$1:$AL$1,0),FALSE),"")</f>
        <v/>
      </c>
      <c r="AV195" s="152" t="str">
        <f>_xlfn.IFNA(VLOOKUP($B195,'B-LogEmaxOverpEC50'!$A:$AL,MATCH(AV$1,'B-LogEmaxOverpEC50'!$A$1:$AL$1,0),FALSE),"")</f>
        <v/>
      </c>
      <c r="AW195" s="152" t="str">
        <f>_xlfn.IFNA(VLOOKUP($B195,'B-LogEmaxOverpEC50'!$A:$AL,MATCH(AW$1,'B-LogEmaxOverpEC50'!$A$1:$AL$1,0),FALSE),"")</f>
        <v/>
      </c>
      <c r="AX195" s="152" t="str">
        <f>_xlfn.IFNA(VLOOKUP($B195,'B-LogEmaxOverpEC50'!$A:$AL,MATCH(AX$1,'B-LogEmaxOverpEC50'!$A$1:$AL$1,0),FALSE),"")</f>
        <v/>
      </c>
      <c r="AY195" s="152" t="str">
        <f>_xlfn.IFNA(VLOOKUP($B195,'B-LogEmaxOverpEC50'!$A:$AL,MATCH(AY$1,'B-LogEmaxOverpEC50'!$A$1:$AL$1,0),FALSE),"")</f>
        <v/>
      </c>
      <c r="AZ195" s="152" t="str">
        <f>_xlfn.IFNA(VLOOKUP($B195,'B-LogEmaxOverpEC50'!$A:$AL,MATCH(AZ$1,'B-LogEmaxOverpEC50'!$A$1:$AL$1,0),FALSE),"")</f>
        <v/>
      </c>
      <c r="BA195" s="152" t="str">
        <f>_xlfn.IFNA(VLOOKUP($B195,'B-LogEmaxOverpEC50'!$A:$AL,MATCH(BA$1,'B-LogEmaxOverpEC50'!$A$1:$AL$1,0),FALSE),"")</f>
        <v/>
      </c>
      <c r="BB195" s="152" t="str">
        <f>_xlfn.IFNA(VLOOKUP($B195,'B-LogEmaxOverpEC50'!$A:$AL,MATCH(BB$1,'B-LogEmaxOverpEC50'!$A$1:$AL$1,0),FALSE),"")</f>
        <v/>
      </c>
      <c r="BC195" s="152" t="str">
        <f>_xlfn.IFNA(VLOOKUP($B195,'B-LogEmaxOverpEC50'!$A:$AL,MATCH(BC$1,'B-LogEmaxOverpEC50'!$A$1:$AL$1,0),FALSE),"")</f>
        <v/>
      </c>
      <c r="BD195" s="152" t="str">
        <f>_xlfn.IFNA(VLOOKUP($B195,'B-LogEmaxOverpEC50'!$A:$AL,MATCH(BD$1,'B-LogEmaxOverpEC50'!$A$1:$AL$1,0),FALSE),"")</f>
        <v/>
      </c>
      <c r="BE195" s="152" t="str">
        <f>_xlfn.IFNA(VLOOKUP($B195,'B-LogEmaxOverpEC50'!$A:$AL,MATCH(BE$1,'B-LogEmaxOverpEC50'!$A$1:$AL$1,0),FALSE),"")</f>
        <v/>
      </c>
      <c r="BF195" s="152" t="str">
        <f>_xlfn.IFNA(VLOOKUP($B195,'B-LogEmaxOverpEC50'!$A:$AL,MATCH(BF$1,'B-LogEmaxOverpEC50'!$A$1:$AL$1,0),FALSE),"")</f>
        <v/>
      </c>
      <c r="BG195" s="137" t="str">
        <f>_xlfn.IFNA(VLOOKUP($B195,'I-LogEmaxOverpEC50'!$A:$AR,MATCH(BG$1,'I-LogEmaxOverpEC50'!$A$1:$AR$1,0),FALSE),"")</f>
        <v/>
      </c>
      <c r="BH195" s="136" t="str">
        <f>_xlfn.IFNA(VLOOKUP($B195,'I-LogEmaxOverpEC50'!$A:$AR,MATCH(BH$1,'I-LogEmaxOverpEC50'!$A$1:$AR$1,0),FALSE),"")</f>
        <v/>
      </c>
      <c r="BI195" s="136" t="str">
        <f>_xlfn.IFNA(VLOOKUP($B195,'I-LogEmaxOverpEC50'!$A:$AR,MATCH(BI$1,'I-LogEmaxOverpEC50'!$A$1:$AR$1,0),FALSE),"")</f>
        <v/>
      </c>
      <c r="BJ195" s="136" t="str">
        <f>_xlfn.IFNA(VLOOKUP($B195,'I-LogEmaxOverpEC50'!$A:$AR,MATCH(BJ$1,'I-LogEmaxOverpEC50'!$A$1:$AR$1,0),FALSE),"")</f>
        <v/>
      </c>
      <c r="BK195" s="136" t="str">
        <f>_xlfn.IFNA(VLOOKUP($B195,'I-LogEmaxOverpEC50'!$A:$AR,MATCH(BK$1,'I-LogEmaxOverpEC50'!$A$1:$AR$1,0),FALSE),"")</f>
        <v/>
      </c>
      <c r="BL195" s="136" t="str">
        <f>_xlfn.IFNA(VLOOKUP($B195,'I-LogEmaxOverpEC50'!$A:$AR,MATCH(BL$1,'I-LogEmaxOverpEC50'!$A$1:$AR$1,0),FALSE),"")</f>
        <v/>
      </c>
      <c r="BM195" s="136" t="str">
        <f>_xlfn.IFNA(VLOOKUP($B195,'I-LogEmaxOverpEC50'!$A:$AR,MATCH(BM$1,'I-LogEmaxOverpEC50'!$A$1:$AR$1,0),FALSE),"")</f>
        <v/>
      </c>
      <c r="BN195" s="136" t="str">
        <f>_xlfn.IFNA(VLOOKUP($B195,'I-LogEmaxOverpEC50'!$A:$AR,MATCH(BN$1,'I-LogEmaxOverpEC50'!$A$1:$AR$1,0),FALSE),"")</f>
        <v/>
      </c>
      <c r="BO195" s="136" t="str">
        <f>_xlfn.IFNA(VLOOKUP($B195,'I-LogEmaxOverpEC50'!$A:$AR,MATCH(BO$1,'I-LogEmaxOverpEC50'!$A$1:$AR$1,0),FALSE),"")</f>
        <v/>
      </c>
      <c r="BP195" s="136" t="str">
        <f>_xlfn.IFNA(VLOOKUP($B195,'I-LogEmaxOverpEC50'!$A:$AR,MATCH(BP$1,'I-LogEmaxOverpEC50'!$A$1:$AR$1,0),FALSE),"")</f>
        <v/>
      </c>
      <c r="BQ195" s="136" t="str">
        <f>_xlfn.IFNA(VLOOKUP($B195,'I-LogEmaxOverpEC50'!$A:$AR,MATCH(BQ$1,'I-LogEmaxOverpEC50'!$A$1:$AR$1,0),FALSE),"")</f>
        <v/>
      </c>
      <c r="BR195" s="136" t="str">
        <f>_xlfn.IFNA(VLOOKUP($B195,'I-LogEmaxOverpEC50'!$A:$AR,MATCH(BR$1,'I-LogEmaxOverpEC50'!$A$1:$AR$1,0),FALSE),"")</f>
        <v/>
      </c>
      <c r="BS195" s="136" t="str">
        <f>_xlfn.IFNA(VLOOKUP($B195,'I-LogEmaxOverpEC50'!$A:$AR,MATCH(BS$1,'I-LogEmaxOverpEC50'!$A$1:$AR$1,0),FALSE),"")</f>
        <v/>
      </c>
    </row>
    <row r="196" spans="1:71" x14ac:dyDescent="0.2">
      <c r="A196" s="146" t="e" cm="1">
        <f t="array" ref="A196">_xlfn.IFS(SUM(F196:R196)&gt;0,1,AB196&gt;0,2,TRUE,3)</f>
        <v>#N/A</v>
      </c>
      <c r="B196" s="146" t="s">
        <v>1101</v>
      </c>
      <c r="D196" s="151" t="str">
        <f>_xlfn.XLOOKUP(B196,RecNamesAll!A:A,RecNamesAll!E:E)</f>
        <v>A</v>
      </c>
      <c r="E196" s="150" t="str">
        <f>_xlfn.XLOOKUP(B196,RecNamesAll!A:A,RecNamesAll!C:C)</f>
        <v>GPR3</v>
      </c>
      <c r="F196" s="160" t="e">
        <f t="shared" si="60"/>
        <v>#N/A</v>
      </c>
      <c r="G196" s="159" t="e">
        <f t="shared" si="61"/>
        <v>#N/A</v>
      </c>
      <c r="H196" s="159" t="e">
        <f t="shared" si="62"/>
        <v>#N/A</v>
      </c>
      <c r="I196" s="159" t="e">
        <f t="shared" si="63"/>
        <v>#N/A</v>
      </c>
      <c r="J196" s="159" t="e">
        <f t="shared" si="64"/>
        <v>#N/A</v>
      </c>
      <c r="K196" s="159" t="e">
        <f t="shared" si="65"/>
        <v>#N/A</v>
      </c>
      <c r="L196" s="159" t="e">
        <f t="shared" si="66"/>
        <v>#N/A</v>
      </c>
      <c r="M196" s="159" t="e">
        <f t="shared" si="67"/>
        <v>#N/A</v>
      </c>
      <c r="N196" s="159" t="e">
        <f t="shared" si="68"/>
        <v>#N/A</v>
      </c>
      <c r="O196" s="159" t="e">
        <f t="shared" si="69"/>
        <v>#N/A</v>
      </c>
      <c r="P196" s="159" t="e">
        <f t="shared" si="70"/>
        <v>#N/A</v>
      </c>
      <c r="Q196" s="159" t="e">
        <f t="shared" si="71"/>
        <v>#N/A</v>
      </c>
      <c r="R196" s="159" t="e">
        <f t="shared" si="72"/>
        <v>#N/A</v>
      </c>
      <c r="U196" s="146" t="str">
        <f t="shared" si="73"/>
        <v>A</v>
      </c>
      <c r="V196" s="145" t="str">
        <f t="shared" si="74"/>
        <v>GPR3</v>
      </c>
      <c r="W196" s="157" t="e">
        <f>VLOOKUP($B196,GtP!$A:$DD,MATCH("Gs_0-2",GtP!$A$1:$DD$1,0),FALSE)</f>
        <v>#N/A</v>
      </c>
      <c r="X196" s="156" t="e">
        <f>VLOOKUP($B196,GtP!$A:$DD,MATCH("Gi/o_0-2",GtP!$A$1:$DD$1,0),FALSE)</f>
        <v>#N/A</v>
      </c>
      <c r="Y196" s="156" t="e">
        <f>VLOOKUP($B196,GtP!$A:$DD,MATCH("Gq/11_0-2",GtP!$A$1:$DD$1,0),FALSE)</f>
        <v>#N/A</v>
      </c>
      <c r="Z196" s="156" t="e">
        <f>VLOOKUP($B196,GtP!$A:$DD,MATCH("G12/13_0-2",GtP!$A$1:$DD$1,0),FALSE)</f>
        <v>#N/A</v>
      </c>
      <c r="AA196" s="155"/>
      <c r="AB196" s="143" t="e">
        <f t="shared" si="75"/>
        <v>#N/A</v>
      </c>
      <c r="AC196" s="315" t="str">
        <f t="shared" si="76"/>
        <v/>
      </c>
      <c r="AD196" s="349" t="str">
        <f t="shared" si="77"/>
        <v/>
      </c>
      <c r="AE196" s="349" t="str">
        <f t="shared" si="78"/>
        <v/>
      </c>
      <c r="AF196" s="311" t="str">
        <f t="shared" si="79"/>
        <v/>
      </c>
      <c r="AG196" s="141" t="e">
        <f>_xlfn.CONCAT(IF(AT196="","-","B"),IF(BG196="","-","I"),VLOOKUP($B196,GtP!$A:$BB,MATCH("Gs_0-1",GtP!$A$1:$BB$1,0),FALSE))</f>
        <v>#N/A</v>
      </c>
      <c r="AH196" s="140" t="e">
        <f>_xlfn.CONCAT(IF(AU196="","-","B"),IF(BH196="","-","I"),VLOOKUP($B196,GtP!$A:$BB,MATCH("Gs_0-1",GtP!$A$1:$BB$1,0),FALSE))</f>
        <v>#N/A</v>
      </c>
      <c r="AI196" s="140" t="e">
        <f>_xlfn.CONCAT(IF(AV196="","-","B"),IF(BI196="","-","I"),VLOOKUP($B196,GtP!$A:$BB,MATCH("Gi/o_0-1",GtP!$A$1:$BB$1,0),FALSE))</f>
        <v>#N/A</v>
      </c>
      <c r="AJ196" s="140" t="e">
        <f>_xlfn.CONCAT(IF(AW196="","-","B"),IF(BJ196="","-","I"),VLOOKUP($B196,GtP!$A:$BB,MATCH("Gi/o_0-1",GtP!$A$1:$BB$1,0),FALSE))</f>
        <v>#N/A</v>
      </c>
      <c r="AK196" s="140" t="e">
        <f>_xlfn.CONCAT(IF(AX196="","-","B"),IF(BK196="","-","I"),VLOOKUP($B196,GtP!$A:$BB,MATCH("Gi/o_0-1",GtP!$A$1:$BB$1,0),FALSE))</f>
        <v>#N/A</v>
      </c>
      <c r="AL196" s="140" t="e">
        <f>_xlfn.CONCAT(IF(AY196="","-","B"),IF(BL196="","-","I"),VLOOKUP($B196,GtP!$A:$BB,MATCH("Gi/o_0-1",GtP!$A$1:$BB$1,0),FALSE))</f>
        <v>#N/A</v>
      </c>
      <c r="AM196" s="140" t="e">
        <f>_xlfn.CONCAT(IF(AZ196="","-","B"),IF(BM196="","-","I"),VLOOKUP($B196,GtP!$A:$BB,MATCH("Gi/o_0-1",GtP!$A$1:$BB$1,0),FALSE))</f>
        <v>#N/A</v>
      </c>
      <c r="AN196" s="140" t="e">
        <f>_xlfn.CONCAT(IF(BA196="","-","B"),IF(BN196="","-","I"),VLOOKUP($B196,GtP!$A:$BB,MATCH("Gq/11_0-1",GtP!$A$1:$BB$1,0),FALSE))</f>
        <v>#N/A</v>
      </c>
      <c r="AO196" s="140" t="e">
        <f>_xlfn.CONCAT(IF(BB196="","-","B"),IF(BO196="","-","I"),VLOOKUP($B196,GtP!$A:$BB,MATCH("Gq/11_0-1",GtP!$A$1:$BB$1,0),FALSE))</f>
        <v>#N/A</v>
      </c>
      <c r="AP196" s="140" t="e">
        <f>_xlfn.CONCAT(IF(BC196="","-","B"),IF(BP196="","-","I"),VLOOKUP($B196,GtP!$A:$BB,MATCH("Gq/11_0-1",GtP!$A$1:$BB$1,0),FALSE))</f>
        <v>#N/A</v>
      </c>
      <c r="AQ196" s="140" t="e">
        <f>_xlfn.CONCAT(IF(BD196="","-","B"),IF(BQ196="","-","I"),VLOOKUP($B196,GtP!$A:$BB,MATCH("Gq/11_0-1",GtP!$A$1:$BB$1,0),FALSE))</f>
        <v>#N/A</v>
      </c>
      <c r="AR196" s="140" t="e">
        <f>_xlfn.CONCAT(IF(BE196="","-","B"),IF(BR196="","-","I"),VLOOKUP($B196,GtP!$A:$BB,MATCH("G12/13_0-1",GtP!$A$1:$BB$1,0),FALSE))</f>
        <v>#N/A</v>
      </c>
      <c r="AS196" s="140" t="e">
        <f>_xlfn.CONCAT(IF(BF196="","-","B"),IF(BS196="","-","I"),VLOOKUP($B196,GtP!$A:$BB,MATCH("G12/13_0-1",GtP!$A$1:$BB$1,0),FALSE))</f>
        <v>#N/A</v>
      </c>
      <c r="AT196" s="139" t="str">
        <f>_xlfn.IFNA(VLOOKUP($B196,'B-LogEmaxOverpEC50'!$A:$AL,MATCH(AT$1,'B-LogEmaxOverpEC50'!$A$1:$AL$1,0),FALSE),"")</f>
        <v/>
      </c>
      <c r="AU196" s="136" t="str">
        <f>_xlfn.IFNA(VLOOKUP($B196,'B-LogEmaxOverpEC50'!$A:$AL,MATCH(AU$1,'B-LogEmaxOverpEC50'!$A$1:$AL$1,0),FALSE),"")</f>
        <v/>
      </c>
      <c r="AV196" s="152" t="str">
        <f>_xlfn.IFNA(VLOOKUP($B196,'B-LogEmaxOverpEC50'!$A:$AL,MATCH(AV$1,'B-LogEmaxOverpEC50'!$A$1:$AL$1,0),FALSE),"")</f>
        <v/>
      </c>
      <c r="AW196" s="152" t="str">
        <f>_xlfn.IFNA(VLOOKUP($B196,'B-LogEmaxOverpEC50'!$A:$AL,MATCH(AW$1,'B-LogEmaxOverpEC50'!$A$1:$AL$1,0),FALSE),"")</f>
        <v/>
      </c>
      <c r="AX196" s="152" t="str">
        <f>_xlfn.IFNA(VLOOKUP($B196,'B-LogEmaxOverpEC50'!$A:$AL,MATCH(AX$1,'B-LogEmaxOverpEC50'!$A$1:$AL$1,0),FALSE),"")</f>
        <v/>
      </c>
      <c r="AY196" s="152" t="str">
        <f>_xlfn.IFNA(VLOOKUP($B196,'B-LogEmaxOverpEC50'!$A:$AL,MATCH(AY$1,'B-LogEmaxOverpEC50'!$A$1:$AL$1,0),FALSE),"")</f>
        <v/>
      </c>
      <c r="AZ196" s="152" t="str">
        <f>_xlfn.IFNA(VLOOKUP($B196,'B-LogEmaxOverpEC50'!$A:$AL,MATCH(AZ$1,'B-LogEmaxOverpEC50'!$A$1:$AL$1,0),FALSE),"")</f>
        <v/>
      </c>
      <c r="BA196" s="152" t="str">
        <f>_xlfn.IFNA(VLOOKUP($B196,'B-LogEmaxOverpEC50'!$A:$AL,MATCH(BA$1,'B-LogEmaxOverpEC50'!$A$1:$AL$1,0),FALSE),"")</f>
        <v/>
      </c>
      <c r="BB196" s="152" t="str">
        <f>_xlfn.IFNA(VLOOKUP($B196,'B-LogEmaxOverpEC50'!$A:$AL,MATCH(BB$1,'B-LogEmaxOverpEC50'!$A$1:$AL$1,0),FALSE),"")</f>
        <v/>
      </c>
      <c r="BC196" s="152" t="str">
        <f>_xlfn.IFNA(VLOOKUP($B196,'B-LogEmaxOverpEC50'!$A:$AL,MATCH(BC$1,'B-LogEmaxOverpEC50'!$A$1:$AL$1,0),FALSE),"")</f>
        <v/>
      </c>
      <c r="BD196" s="152" t="str">
        <f>_xlfn.IFNA(VLOOKUP($B196,'B-LogEmaxOverpEC50'!$A:$AL,MATCH(BD$1,'B-LogEmaxOverpEC50'!$A$1:$AL$1,0),FALSE),"")</f>
        <v/>
      </c>
      <c r="BE196" s="152" t="str">
        <f>_xlfn.IFNA(VLOOKUP($B196,'B-LogEmaxOverpEC50'!$A:$AL,MATCH(BE$1,'B-LogEmaxOverpEC50'!$A$1:$AL$1,0),FALSE),"")</f>
        <v/>
      </c>
      <c r="BF196" s="152" t="str">
        <f>_xlfn.IFNA(VLOOKUP($B196,'B-LogEmaxOverpEC50'!$A:$AL,MATCH(BF$1,'B-LogEmaxOverpEC50'!$A$1:$AL$1,0),FALSE),"")</f>
        <v/>
      </c>
      <c r="BG196" s="137" t="str">
        <f>_xlfn.IFNA(VLOOKUP($B196,'I-LogEmaxOverpEC50'!$A:$AR,MATCH(BG$1,'I-LogEmaxOverpEC50'!$A$1:$AR$1,0),FALSE),"")</f>
        <v/>
      </c>
      <c r="BH196" s="136" t="str">
        <f>_xlfn.IFNA(VLOOKUP($B196,'I-LogEmaxOverpEC50'!$A:$AR,MATCH(BH$1,'I-LogEmaxOverpEC50'!$A$1:$AR$1,0),FALSE),"")</f>
        <v/>
      </c>
      <c r="BI196" s="136" t="str">
        <f>_xlfn.IFNA(VLOOKUP($B196,'I-LogEmaxOverpEC50'!$A:$AR,MATCH(BI$1,'I-LogEmaxOverpEC50'!$A$1:$AR$1,0),FALSE),"")</f>
        <v/>
      </c>
      <c r="BJ196" s="136" t="str">
        <f>_xlfn.IFNA(VLOOKUP($B196,'I-LogEmaxOverpEC50'!$A:$AR,MATCH(BJ$1,'I-LogEmaxOverpEC50'!$A$1:$AR$1,0),FALSE),"")</f>
        <v/>
      </c>
      <c r="BK196" s="136" t="str">
        <f>_xlfn.IFNA(VLOOKUP($B196,'I-LogEmaxOverpEC50'!$A:$AR,MATCH(BK$1,'I-LogEmaxOverpEC50'!$A$1:$AR$1,0),FALSE),"")</f>
        <v/>
      </c>
      <c r="BL196" s="136" t="str">
        <f>_xlfn.IFNA(VLOOKUP($B196,'I-LogEmaxOverpEC50'!$A:$AR,MATCH(BL$1,'I-LogEmaxOverpEC50'!$A$1:$AR$1,0),FALSE),"")</f>
        <v/>
      </c>
      <c r="BM196" s="136" t="str">
        <f>_xlfn.IFNA(VLOOKUP($B196,'I-LogEmaxOverpEC50'!$A:$AR,MATCH(BM$1,'I-LogEmaxOverpEC50'!$A$1:$AR$1,0),FALSE),"")</f>
        <v/>
      </c>
      <c r="BN196" s="136" t="str">
        <f>_xlfn.IFNA(VLOOKUP($B196,'I-LogEmaxOverpEC50'!$A:$AR,MATCH(BN$1,'I-LogEmaxOverpEC50'!$A$1:$AR$1,0),FALSE),"")</f>
        <v/>
      </c>
      <c r="BO196" s="136" t="str">
        <f>_xlfn.IFNA(VLOOKUP($B196,'I-LogEmaxOverpEC50'!$A:$AR,MATCH(BO$1,'I-LogEmaxOverpEC50'!$A$1:$AR$1,0),FALSE),"")</f>
        <v/>
      </c>
      <c r="BP196" s="136" t="str">
        <f>_xlfn.IFNA(VLOOKUP($B196,'I-LogEmaxOverpEC50'!$A:$AR,MATCH(BP$1,'I-LogEmaxOverpEC50'!$A$1:$AR$1,0),FALSE),"")</f>
        <v/>
      </c>
      <c r="BQ196" s="136" t="str">
        <f>_xlfn.IFNA(VLOOKUP($B196,'I-LogEmaxOverpEC50'!$A:$AR,MATCH(BQ$1,'I-LogEmaxOverpEC50'!$A$1:$AR$1,0),FALSE),"")</f>
        <v/>
      </c>
      <c r="BR196" s="136" t="str">
        <f>_xlfn.IFNA(VLOOKUP($B196,'I-LogEmaxOverpEC50'!$A:$AR,MATCH(BR$1,'I-LogEmaxOverpEC50'!$A$1:$AR$1,0),FALSE),"")</f>
        <v/>
      </c>
      <c r="BS196" s="136" t="str">
        <f>_xlfn.IFNA(VLOOKUP($B196,'I-LogEmaxOverpEC50'!$A:$AR,MATCH(BS$1,'I-LogEmaxOverpEC50'!$A$1:$AR$1,0),FALSE),"")</f>
        <v/>
      </c>
    </row>
    <row r="197" spans="1:71" x14ac:dyDescent="0.2">
      <c r="A197" s="146" t="e" cm="1">
        <f t="array" ref="A197">_xlfn.IFS(SUM(F197:R197)&gt;0,1,AB197&gt;0,2,TRUE,3)</f>
        <v>#N/A</v>
      </c>
      <c r="B197" s="146" t="s">
        <v>1098</v>
      </c>
      <c r="D197" s="151" t="str">
        <f>_xlfn.XLOOKUP(B197,RecNamesAll!A:A,RecNamesAll!E:E)</f>
        <v>A</v>
      </c>
      <c r="E197" s="150" t="str">
        <f>_xlfn.XLOOKUP(B197,RecNamesAll!A:A,RecNamesAll!C:C)</f>
        <v>GPR31</v>
      </c>
      <c r="F197" s="160" t="e">
        <f t="shared" si="60"/>
        <v>#N/A</v>
      </c>
      <c r="G197" s="159" t="e">
        <f t="shared" si="61"/>
        <v>#N/A</v>
      </c>
      <c r="H197" s="159" t="e">
        <f t="shared" si="62"/>
        <v>#N/A</v>
      </c>
      <c r="I197" s="159" t="e">
        <f t="shared" si="63"/>
        <v>#N/A</v>
      </c>
      <c r="J197" s="159" t="e">
        <f t="shared" si="64"/>
        <v>#N/A</v>
      </c>
      <c r="K197" s="159" t="e">
        <f t="shared" si="65"/>
        <v>#N/A</v>
      </c>
      <c r="L197" s="159" t="e">
        <f t="shared" si="66"/>
        <v>#N/A</v>
      </c>
      <c r="M197" s="159" t="e">
        <f t="shared" si="67"/>
        <v>#N/A</v>
      </c>
      <c r="N197" s="159" t="e">
        <f t="shared" si="68"/>
        <v>#N/A</v>
      </c>
      <c r="O197" s="159" t="e">
        <f t="shared" si="69"/>
        <v>#N/A</v>
      </c>
      <c r="P197" s="159" t="e">
        <f t="shared" si="70"/>
        <v>#N/A</v>
      </c>
      <c r="Q197" s="159" t="e">
        <f t="shared" si="71"/>
        <v>#N/A</v>
      </c>
      <c r="R197" s="159" t="e">
        <f t="shared" si="72"/>
        <v>#N/A</v>
      </c>
      <c r="U197" s="146" t="str">
        <f t="shared" si="73"/>
        <v>A</v>
      </c>
      <c r="V197" s="145" t="str">
        <f t="shared" si="74"/>
        <v>GPR31</v>
      </c>
      <c r="W197" s="157" t="e">
        <f>VLOOKUP($B197,GtP!$A:$DD,MATCH("Gs_0-2",GtP!$A$1:$DD$1,0),FALSE)</f>
        <v>#N/A</v>
      </c>
      <c r="X197" s="156" t="e">
        <f>VLOOKUP($B197,GtP!$A:$DD,MATCH("Gi/o_0-2",GtP!$A$1:$DD$1,0),FALSE)</f>
        <v>#N/A</v>
      </c>
      <c r="Y197" s="156" t="e">
        <f>VLOOKUP($B197,GtP!$A:$DD,MATCH("Gq/11_0-2",GtP!$A$1:$DD$1,0),FALSE)</f>
        <v>#N/A</v>
      </c>
      <c r="Z197" s="156" t="e">
        <f>VLOOKUP($B197,GtP!$A:$DD,MATCH("G12/13_0-2",GtP!$A$1:$DD$1,0),FALSE)</f>
        <v>#N/A</v>
      </c>
      <c r="AA197" s="155"/>
      <c r="AB197" s="143" t="e">
        <f t="shared" si="75"/>
        <v>#N/A</v>
      </c>
      <c r="AC197" s="315" t="str">
        <f t="shared" si="76"/>
        <v/>
      </c>
      <c r="AD197" s="349" t="str">
        <f t="shared" si="77"/>
        <v/>
      </c>
      <c r="AE197" s="349" t="str">
        <f t="shared" si="78"/>
        <v/>
      </c>
      <c r="AF197" s="311" t="str">
        <f t="shared" si="79"/>
        <v/>
      </c>
      <c r="AG197" s="141" t="e">
        <f>_xlfn.CONCAT(IF(AT197="","-","B"),IF(BG197="","-","I"),VLOOKUP($B197,GtP!$A:$BB,MATCH("Gs_0-1",GtP!$A$1:$BB$1,0),FALSE))</f>
        <v>#N/A</v>
      </c>
      <c r="AH197" s="140" t="e">
        <f>_xlfn.CONCAT(IF(AU197="","-","B"),IF(BH197="","-","I"),VLOOKUP($B197,GtP!$A:$BB,MATCH("Gs_0-1",GtP!$A$1:$BB$1,0),FALSE))</f>
        <v>#N/A</v>
      </c>
      <c r="AI197" s="140" t="e">
        <f>_xlfn.CONCAT(IF(AV197="","-","B"),IF(BI197="","-","I"),VLOOKUP($B197,GtP!$A:$BB,MATCH("Gi/o_0-1",GtP!$A$1:$BB$1,0),FALSE))</f>
        <v>#N/A</v>
      </c>
      <c r="AJ197" s="140" t="e">
        <f>_xlfn.CONCAT(IF(AW197="","-","B"),IF(BJ197="","-","I"),VLOOKUP($B197,GtP!$A:$BB,MATCH("Gi/o_0-1",GtP!$A$1:$BB$1,0),FALSE))</f>
        <v>#N/A</v>
      </c>
      <c r="AK197" s="140" t="e">
        <f>_xlfn.CONCAT(IF(AX197="","-","B"),IF(BK197="","-","I"),VLOOKUP($B197,GtP!$A:$BB,MATCH("Gi/o_0-1",GtP!$A$1:$BB$1,0),FALSE))</f>
        <v>#N/A</v>
      </c>
      <c r="AL197" s="140" t="e">
        <f>_xlfn.CONCAT(IF(AY197="","-","B"),IF(BL197="","-","I"),VLOOKUP($B197,GtP!$A:$BB,MATCH("Gi/o_0-1",GtP!$A$1:$BB$1,0),FALSE))</f>
        <v>#N/A</v>
      </c>
      <c r="AM197" s="140" t="e">
        <f>_xlfn.CONCAT(IF(AZ197="","-","B"),IF(BM197="","-","I"),VLOOKUP($B197,GtP!$A:$BB,MATCH("Gi/o_0-1",GtP!$A$1:$BB$1,0),FALSE))</f>
        <v>#N/A</v>
      </c>
      <c r="AN197" s="140" t="e">
        <f>_xlfn.CONCAT(IF(BA197="","-","B"),IF(BN197="","-","I"),VLOOKUP($B197,GtP!$A:$BB,MATCH("Gq/11_0-1",GtP!$A$1:$BB$1,0),FALSE))</f>
        <v>#N/A</v>
      </c>
      <c r="AO197" s="140" t="e">
        <f>_xlfn.CONCAT(IF(BB197="","-","B"),IF(BO197="","-","I"),VLOOKUP($B197,GtP!$A:$BB,MATCH("Gq/11_0-1",GtP!$A$1:$BB$1,0),FALSE))</f>
        <v>#N/A</v>
      </c>
      <c r="AP197" s="140" t="e">
        <f>_xlfn.CONCAT(IF(BC197="","-","B"),IF(BP197="","-","I"),VLOOKUP($B197,GtP!$A:$BB,MATCH("Gq/11_0-1",GtP!$A$1:$BB$1,0),FALSE))</f>
        <v>#N/A</v>
      </c>
      <c r="AQ197" s="140" t="e">
        <f>_xlfn.CONCAT(IF(BD197="","-","B"),IF(BQ197="","-","I"),VLOOKUP($B197,GtP!$A:$BB,MATCH("Gq/11_0-1",GtP!$A$1:$BB$1,0),FALSE))</f>
        <v>#N/A</v>
      </c>
      <c r="AR197" s="140" t="e">
        <f>_xlfn.CONCAT(IF(BE197="","-","B"),IF(BR197="","-","I"),VLOOKUP($B197,GtP!$A:$BB,MATCH("G12/13_0-1",GtP!$A$1:$BB$1,0),FALSE))</f>
        <v>#N/A</v>
      </c>
      <c r="AS197" s="140" t="e">
        <f>_xlfn.CONCAT(IF(BF197="","-","B"),IF(BS197="","-","I"),VLOOKUP($B197,GtP!$A:$BB,MATCH("G12/13_0-1",GtP!$A$1:$BB$1,0),FALSE))</f>
        <v>#N/A</v>
      </c>
      <c r="AT197" s="139" t="str">
        <f>_xlfn.IFNA(VLOOKUP($B197,'B-LogEmaxOverpEC50'!$A:$AL,MATCH(AT$1,'B-LogEmaxOverpEC50'!$A$1:$AL$1,0),FALSE),"")</f>
        <v/>
      </c>
      <c r="AU197" s="136" t="str">
        <f>_xlfn.IFNA(VLOOKUP($B197,'B-LogEmaxOverpEC50'!$A:$AL,MATCH(AU$1,'B-LogEmaxOverpEC50'!$A$1:$AL$1,0),FALSE),"")</f>
        <v/>
      </c>
      <c r="AV197" s="152" t="str">
        <f>_xlfn.IFNA(VLOOKUP($B197,'B-LogEmaxOverpEC50'!$A:$AL,MATCH(AV$1,'B-LogEmaxOverpEC50'!$A$1:$AL$1,0),FALSE),"")</f>
        <v/>
      </c>
      <c r="AW197" s="152" t="str">
        <f>_xlfn.IFNA(VLOOKUP($B197,'B-LogEmaxOverpEC50'!$A:$AL,MATCH(AW$1,'B-LogEmaxOverpEC50'!$A$1:$AL$1,0),FALSE),"")</f>
        <v/>
      </c>
      <c r="AX197" s="152" t="str">
        <f>_xlfn.IFNA(VLOOKUP($B197,'B-LogEmaxOverpEC50'!$A:$AL,MATCH(AX$1,'B-LogEmaxOverpEC50'!$A$1:$AL$1,0),FALSE),"")</f>
        <v/>
      </c>
      <c r="AY197" s="152" t="str">
        <f>_xlfn.IFNA(VLOOKUP($B197,'B-LogEmaxOverpEC50'!$A:$AL,MATCH(AY$1,'B-LogEmaxOverpEC50'!$A$1:$AL$1,0),FALSE),"")</f>
        <v/>
      </c>
      <c r="AZ197" s="152" t="str">
        <f>_xlfn.IFNA(VLOOKUP($B197,'B-LogEmaxOverpEC50'!$A:$AL,MATCH(AZ$1,'B-LogEmaxOverpEC50'!$A$1:$AL$1,0),FALSE),"")</f>
        <v/>
      </c>
      <c r="BA197" s="152" t="str">
        <f>_xlfn.IFNA(VLOOKUP($B197,'B-LogEmaxOverpEC50'!$A:$AL,MATCH(BA$1,'B-LogEmaxOverpEC50'!$A$1:$AL$1,0),FALSE),"")</f>
        <v/>
      </c>
      <c r="BB197" s="152" t="str">
        <f>_xlfn.IFNA(VLOOKUP($B197,'B-LogEmaxOverpEC50'!$A:$AL,MATCH(BB$1,'B-LogEmaxOverpEC50'!$A$1:$AL$1,0),FALSE),"")</f>
        <v/>
      </c>
      <c r="BC197" s="152" t="str">
        <f>_xlfn.IFNA(VLOOKUP($B197,'B-LogEmaxOverpEC50'!$A:$AL,MATCH(BC$1,'B-LogEmaxOverpEC50'!$A$1:$AL$1,0),FALSE),"")</f>
        <v/>
      </c>
      <c r="BD197" s="152" t="str">
        <f>_xlfn.IFNA(VLOOKUP($B197,'B-LogEmaxOverpEC50'!$A:$AL,MATCH(BD$1,'B-LogEmaxOverpEC50'!$A$1:$AL$1,0),FALSE),"")</f>
        <v/>
      </c>
      <c r="BE197" s="152" t="str">
        <f>_xlfn.IFNA(VLOOKUP($B197,'B-LogEmaxOverpEC50'!$A:$AL,MATCH(BE$1,'B-LogEmaxOverpEC50'!$A$1:$AL$1,0),FALSE),"")</f>
        <v/>
      </c>
      <c r="BF197" s="152" t="str">
        <f>_xlfn.IFNA(VLOOKUP($B197,'B-LogEmaxOverpEC50'!$A:$AL,MATCH(BF$1,'B-LogEmaxOverpEC50'!$A$1:$AL$1,0),FALSE),"")</f>
        <v/>
      </c>
      <c r="BG197" s="137" t="str">
        <f>_xlfn.IFNA(VLOOKUP($B197,'I-LogEmaxOverpEC50'!$A:$AR,MATCH(BG$1,'I-LogEmaxOverpEC50'!$A$1:$AR$1,0),FALSE),"")</f>
        <v/>
      </c>
      <c r="BH197" s="136" t="str">
        <f>_xlfn.IFNA(VLOOKUP($B197,'I-LogEmaxOverpEC50'!$A:$AR,MATCH(BH$1,'I-LogEmaxOverpEC50'!$A$1:$AR$1,0),FALSE),"")</f>
        <v/>
      </c>
      <c r="BI197" s="136" t="str">
        <f>_xlfn.IFNA(VLOOKUP($B197,'I-LogEmaxOverpEC50'!$A:$AR,MATCH(BI$1,'I-LogEmaxOverpEC50'!$A$1:$AR$1,0),FALSE),"")</f>
        <v/>
      </c>
      <c r="BJ197" s="136" t="str">
        <f>_xlfn.IFNA(VLOOKUP($B197,'I-LogEmaxOverpEC50'!$A:$AR,MATCH(BJ$1,'I-LogEmaxOverpEC50'!$A$1:$AR$1,0),FALSE),"")</f>
        <v/>
      </c>
      <c r="BK197" s="136" t="str">
        <f>_xlfn.IFNA(VLOOKUP($B197,'I-LogEmaxOverpEC50'!$A:$AR,MATCH(BK$1,'I-LogEmaxOverpEC50'!$A$1:$AR$1,0),FALSE),"")</f>
        <v/>
      </c>
      <c r="BL197" s="136" t="str">
        <f>_xlfn.IFNA(VLOOKUP($B197,'I-LogEmaxOverpEC50'!$A:$AR,MATCH(BL$1,'I-LogEmaxOverpEC50'!$A$1:$AR$1,0),FALSE),"")</f>
        <v/>
      </c>
      <c r="BM197" s="136" t="str">
        <f>_xlfn.IFNA(VLOOKUP($B197,'I-LogEmaxOverpEC50'!$A:$AR,MATCH(BM$1,'I-LogEmaxOverpEC50'!$A$1:$AR$1,0),FALSE),"")</f>
        <v/>
      </c>
      <c r="BN197" s="136" t="str">
        <f>_xlfn.IFNA(VLOOKUP($B197,'I-LogEmaxOverpEC50'!$A:$AR,MATCH(BN$1,'I-LogEmaxOverpEC50'!$A$1:$AR$1,0),FALSE),"")</f>
        <v/>
      </c>
      <c r="BO197" s="136" t="str">
        <f>_xlfn.IFNA(VLOOKUP($B197,'I-LogEmaxOverpEC50'!$A:$AR,MATCH(BO$1,'I-LogEmaxOverpEC50'!$A$1:$AR$1,0),FALSE),"")</f>
        <v/>
      </c>
      <c r="BP197" s="136" t="str">
        <f>_xlfn.IFNA(VLOOKUP($B197,'I-LogEmaxOverpEC50'!$A:$AR,MATCH(BP$1,'I-LogEmaxOverpEC50'!$A$1:$AR$1,0),FALSE),"")</f>
        <v/>
      </c>
      <c r="BQ197" s="136" t="str">
        <f>_xlfn.IFNA(VLOOKUP($B197,'I-LogEmaxOverpEC50'!$A:$AR,MATCH(BQ$1,'I-LogEmaxOverpEC50'!$A$1:$AR$1,0),FALSE),"")</f>
        <v/>
      </c>
      <c r="BR197" s="136" t="str">
        <f>_xlfn.IFNA(VLOOKUP($B197,'I-LogEmaxOverpEC50'!$A:$AR,MATCH(BR$1,'I-LogEmaxOverpEC50'!$A$1:$AR$1,0),FALSE),"")</f>
        <v/>
      </c>
      <c r="BS197" s="136" t="str">
        <f>_xlfn.IFNA(VLOOKUP($B197,'I-LogEmaxOverpEC50'!$A:$AR,MATCH(BS$1,'I-LogEmaxOverpEC50'!$A$1:$AR$1,0),FALSE),"")</f>
        <v/>
      </c>
    </row>
    <row r="198" spans="1:71" x14ac:dyDescent="0.2">
      <c r="A198" s="146" t="e" cm="1">
        <f t="array" ref="A198">_xlfn.IFS(SUM(F198:R198)&gt;0,1,AB198&gt;0,2,TRUE,3)</f>
        <v>#N/A</v>
      </c>
      <c r="B198" s="146" t="s">
        <v>1982</v>
      </c>
      <c r="D198" s="151" t="str">
        <f>_xlfn.XLOOKUP(B198,RecNamesAll!A:A,RecNamesAll!E:E)</f>
        <v>A</v>
      </c>
      <c r="E198" s="150" t="str">
        <f>_xlfn.XLOOKUP(B198,RecNamesAll!A:A,RecNamesAll!C:C)</f>
        <v>GPR33</v>
      </c>
      <c r="F198" s="160" t="e">
        <f t="shared" si="60"/>
        <v>#N/A</v>
      </c>
      <c r="G198" s="159" t="e">
        <f t="shared" si="61"/>
        <v>#N/A</v>
      </c>
      <c r="H198" s="159" t="e">
        <f t="shared" si="62"/>
        <v>#N/A</v>
      </c>
      <c r="I198" s="159" t="e">
        <f t="shared" si="63"/>
        <v>#N/A</v>
      </c>
      <c r="J198" s="159" t="e">
        <f t="shared" si="64"/>
        <v>#N/A</v>
      </c>
      <c r="K198" s="159" t="e">
        <f t="shared" si="65"/>
        <v>#N/A</v>
      </c>
      <c r="L198" s="159" t="e">
        <f t="shared" si="66"/>
        <v>#N/A</v>
      </c>
      <c r="M198" s="159" t="e">
        <f t="shared" si="67"/>
        <v>#N/A</v>
      </c>
      <c r="N198" s="159" t="e">
        <f t="shared" si="68"/>
        <v>#N/A</v>
      </c>
      <c r="O198" s="159" t="e">
        <f t="shared" si="69"/>
        <v>#N/A</v>
      </c>
      <c r="P198" s="159" t="e">
        <f t="shared" si="70"/>
        <v>#N/A</v>
      </c>
      <c r="Q198" s="159" t="e">
        <f t="shared" si="71"/>
        <v>#N/A</v>
      </c>
      <c r="R198" s="159" t="e">
        <f t="shared" si="72"/>
        <v>#N/A</v>
      </c>
      <c r="U198" s="146" t="str">
        <f t="shared" si="73"/>
        <v>A</v>
      </c>
      <c r="V198" s="145" t="str">
        <f t="shared" si="74"/>
        <v>GPR33</v>
      </c>
      <c r="W198" s="157" t="e">
        <f>VLOOKUP($B198,GtP!$A:$DD,MATCH("Gs_0-2",GtP!$A$1:$DD$1,0),FALSE)</f>
        <v>#N/A</v>
      </c>
      <c r="X198" s="156" t="e">
        <f>VLOOKUP($B198,GtP!$A:$DD,MATCH("Gi/o_0-2",GtP!$A$1:$DD$1,0),FALSE)</f>
        <v>#N/A</v>
      </c>
      <c r="Y198" s="156" t="e">
        <f>VLOOKUP($B198,GtP!$A:$DD,MATCH("Gq/11_0-2",GtP!$A$1:$DD$1,0),FALSE)</f>
        <v>#N/A</v>
      </c>
      <c r="Z198" s="156" t="e">
        <f>VLOOKUP($B198,GtP!$A:$DD,MATCH("G12/13_0-2",GtP!$A$1:$DD$1,0),FALSE)</f>
        <v>#N/A</v>
      </c>
      <c r="AA198" s="155"/>
      <c r="AB198" s="143" t="e">
        <f t="shared" si="75"/>
        <v>#N/A</v>
      </c>
      <c r="AC198" s="315" t="str">
        <f t="shared" si="76"/>
        <v/>
      </c>
      <c r="AD198" s="349" t="str">
        <f t="shared" si="77"/>
        <v/>
      </c>
      <c r="AE198" s="349" t="str">
        <f t="shared" si="78"/>
        <v/>
      </c>
      <c r="AF198" s="311" t="str">
        <f t="shared" si="79"/>
        <v/>
      </c>
      <c r="AG198" s="141" t="e">
        <f>_xlfn.CONCAT(IF(AT198="","-","B"),IF(BG198="","-","I"),VLOOKUP($B198,GtP!$A:$BB,MATCH("Gs_0-1",GtP!$A$1:$BB$1,0),FALSE))</f>
        <v>#N/A</v>
      </c>
      <c r="AH198" s="140" t="e">
        <f>_xlfn.CONCAT(IF(AU198="","-","B"),IF(BH198="","-","I"),VLOOKUP($B198,GtP!$A:$BB,MATCH("Gs_0-1",GtP!$A$1:$BB$1,0),FALSE))</f>
        <v>#N/A</v>
      </c>
      <c r="AI198" s="140" t="e">
        <f>_xlfn.CONCAT(IF(AV198="","-","B"),IF(BI198="","-","I"),VLOOKUP($B198,GtP!$A:$BB,MATCH("Gi/o_0-1",GtP!$A$1:$BB$1,0),FALSE))</f>
        <v>#N/A</v>
      </c>
      <c r="AJ198" s="140" t="e">
        <f>_xlfn.CONCAT(IF(AW198="","-","B"),IF(BJ198="","-","I"),VLOOKUP($B198,GtP!$A:$BB,MATCH("Gi/o_0-1",GtP!$A$1:$BB$1,0),FALSE))</f>
        <v>#N/A</v>
      </c>
      <c r="AK198" s="140" t="e">
        <f>_xlfn.CONCAT(IF(AX198="","-","B"),IF(BK198="","-","I"),VLOOKUP($B198,GtP!$A:$BB,MATCH("Gi/o_0-1",GtP!$A$1:$BB$1,0),FALSE))</f>
        <v>#N/A</v>
      </c>
      <c r="AL198" s="140" t="e">
        <f>_xlfn.CONCAT(IF(AY198="","-","B"),IF(BL198="","-","I"),VLOOKUP($B198,GtP!$A:$BB,MATCH("Gi/o_0-1",GtP!$A$1:$BB$1,0),FALSE))</f>
        <v>#N/A</v>
      </c>
      <c r="AM198" s="140" t="e">
        <f>_xlfn.CONCAT(IF(AZ198="","-","B"),IF(BM198="","-","I"),VLOOKUP($B198,GtP!$A:$BB,MATCH("Gi/o_0-1",GtP!$A$1:$BB$1,0),FALSE))</f>
        <v>#N/A</v>
      </c>
      <c r="AN198" s="140" t="e">
        <f>_xlfn.CONCAT(IF(BA198="","-","B"),IF(BN198="","-","I"),VLOOKUP($B198,GtP!$A:$BB,MATCH("Gq/11_0-1",GtP!$A$1:$BB$1,0),FALSE))</f>
        <v>#N/A</v>
      </c>
      <c r="AO198" s="140" t="e">
        <f>_xlfn.CONCAT(IF(BB198="","-","B"),IF(BO198="","-","I"),VLOOKUP($B198,GtP!$A:$BB,MATCH("Gq/11_0-1",GtP!$A$1:$BB$1,0),FALSE))</f>
        <v>#N/A</v>
      </c>
      <c r="AP198" s="140" t="e">
        <f>_xlfn.CONCAT(IF(BC198="","-","B"),IF(BP198="","-","I"),VLOOKUP($B198,GtP!$A:$BB,MATCH("Gq/11_0-1",GtP!$A$1:$BB$1,0),FALSE))</f>
        <v>#N/A</v>
      </c>
      <c r="AQ198" s="140" t="e">
        <f>_xlfn.CONCAT(IF(BD198="","-","B"),IF(BQ198="","-","I"),VLOOKUP($B198,GtP!$A:$BB,MATCH("Gq/11_0-1",GtP!$A$1:$BB$1,0),FALSE))</f>
        <v>#N/A</v>
      </c>
      <c r="AR198" s="140" t="e">
        <f>_xlfn.CONCAT(IF(BE198="","-","B"),IF(BR198="","-","I"),VLOOKUP($B198,GtP!$A:$BB,MATCH("G12/13_0-1",GtP!$A$1:$BB$1,0),FALSE))</f>
        <v>#N/A</v>
      </c>
      <c r="AS198" s="140" t="e">
        <f>_xlfn.CONCAT(IF(BF198="","-","B"),IF(BS198="","-","I"),VLOOKUP($B198,GtP!$A:$BB,MATCH("G12/13_0-1",GtP!$A$1:$BB$1,0),FALSE))</f>
        <v>#N/A</v>
      </c>
      <c r="AT198" s="139" t="str">
        <f>_xlfn.IFNA(VLOOKUP($B198,'B-LogEmaxOverpEC50'!$A:$AL,MATCH(AT$1,'B-LogEmaxOverpEC50'!$A$1:$AL$1,0),FALSE),"")</f>
        <v/>
      </c>
      <c r="AU198" s="136" t="str">
        <f>_xlfn.IFNA(VLOOKUP($B198,'B-LogEmaxOverpEC50'!$A:$AL,MATCH(AU$1,'B-LogEmaxOverpEC50'!$A$1:$AL$1,0),FALSE),"")</f>
        <v/>
      </c>
      <c r="AV198" s="152" t="str">
        <f>_xlfn.IFNA(VLOOKUP($B198,'B-LogEmaxOverpEC50'!$A:$AL,MATCH(AV$1,'B-LogEmaxOverpEC50'!$A$1:$AL$1,0),FALSE),"")</f>
        <v/>
      </c>
      <c r="AW198" s="152" t="str">
        <f>_xlfn.IFNA(VLOOKUP($B198,'B-LogEmaxOverpEC50'!$A:$AL,MATCH(AW$1,'B-LogEmaxOverpEC50'!$A$1:$AL$1,0),FALSE),"")</f>
        <v/>
      </c>
      <c r="AX198" s="152" t="str">
        <f>_xlfn.IFNA(VLOOKUP($B198,'B-LogEmaxOverpEC50'!$A:$AL,MATCH(AX$1,'B-LogEmaxOverpEC50'!$A$1:$AL$1,0),FALSE),"")</f>
        <v/>
      </c>
      <c r="AY198" s="152" t="str">
        <f>_xlfn.IFNA(VLOOKUP($B198,'B-LogEmaxOverpEC50'!$A:$AL,MATCH(AY$1,'B-LogEmaxOverpEC50'!$A$1:$AL$1,0),FALSE),"")</f>
        <v/>
      </c>
      <c r="AZ198" s="152" t="str">
        <f>_xlfn.IFNA(VLOOKUP($B198,'B-LogEmaxOverpEC50'!$A:$AL,MATCH(AZ$1,'B-LogEmaxOverpEC50'!$A$1:$AL$1,0),FALSE),"")</f>
        <v/>
      </c>
      <c r="BA198" s="152" t="str">
        <f>_xlfn.IFNA(VLOOKUP($B198,'B-LogEmaxOverpEC50'!$A:$AL,MATCH(BA$1,'B-LogEmaxOverpEC50'!$A$1:$AL$1,0),FALSE),"")</f>
        <v/>
      </c>
      <c r="BB198" s="152" t="str">
        <f>_xlfn.IFNA(VLOOKUP($B198,'B-LogEmaxOverpEC50'!$A:$AL,MATCH(BB$1,'B-LogEmaxOverpEC50'!$A$1:$AL$1,0),FALSE),"")</f>
        <v/>
      </c>
      <c r="BC198" s="152" t="str">
        <f>_xlfn.IFNA(VLOOKUP($B198,'B-LogEmaxOverpEC50'!$A:$AL,MATCH(BC$1,'B-LogEmaxOverpEC50'!$A$1:$AL$1,0),FALSE),"")</f>
        <v/>
      </c>
      <c r="BD198" s="152" t="str">
        <f>_xlfn.IFNA(VLOOKUP($B198,'B-LogEmaxOverpEC50'!$A:$AL,MATCH(BD$1,'B-LogEmaxOverpEC50'!$A$1:$AL$1,0),FALSE),"")</f>
        <v/>
      </c>
      <c r="BE198" s="152" t="str">
        <f>_xlfn.IFNA(VLOOKUP($B198,'B-LogEmaxOverpEC50'!$A:$AL,MATCH(BE$1,'B-LogEmaxOverpEC50'!$A$1:$AL$1,0),FALSE),"")</f>
        <v/>
      </c>
      <c r="BF198" s="152" t="str">
        <f>_xlfn.IFNA(VLOOKUP($B198,'B-LogEmaxOverpEC50'!$A:$AL,MATCH(BF$1,'B-LogEmaxOverpEC50'!$A$1:$AL$1,0),FALSE),"")</f>
        <v/>
      </c>
      <c r="BG198" s="137" t="str">
        <f>_xlfn.IFNA(VLOOKUP($B198,'I-LogEmaxOverpEC50'!$A:$AR,MATCH(BG$1,'I-LogEmaxOverpEC50'!$A$1:$AR$1,0),FALSE),"")</f>
        <v/>
      </c>
      <c r="BH198" s="136" t="str">
        <f>_xlfn.IFNA(VLOOKUP($B198,'I-LogEmaxOverpEC50'!$A:$AR,MATCH(BH$1,'I-LogEmaxOverpEC50'!$A$1:$AR$1,0),FALSE),"")</f>
        <v/>
      </c>
      <c r="BI198" s="136" t="str">
        <f>_xlfn.IFNA(VLOOKUP($B198,'I-LogEmaxOverpEC50'!$A:$AR,MATCH(BI$1,'I-LogEmaxOverpEC50'!$A$1:$AR$1,0),FALSE),"")</f>
        <v/>
      </c>
      <c r="BJ198" s="136" t="str">
        <f>_xlfn.IFNA(VLOOKUP($B198,'I-LogEmaxOverpEC50'!$A:$AR,MATCH(BJ$1,'I-LogEmaxOverpEC50'!$A$1:$AR$1,0),FALSE),"")</f>
        <v/>
      </c>
      <c r="BK198" s="136" t="str">
        <f>_xlfn.IFNA(VLOOKUP($B198,'I-LogEmaxOverpEC50'!$A:$AR,MATCH(BK$1,'I-LogEmaxOverpEC50'!$A$1:$AR$1,0),FALSE),"")</f>
        <v/>
      </c>
      <c r="BL198" s="136" t="str">
        <f>_xlfn.IFNA(VLOOKUP($B198,'I-LogEmaxOverpEC50'!$A:$AR,MATCH(BL$1,'I-LogEmaxOverpEC50'!$A$1:$AR$1,0),FALSE),"")</f>
        <v/>
      </c>
      <c r="BM198" s="136" t="str">
        <f>_xlfn.IFNA(VLOOKUP($B198,'I-LogEmaxOverpEC50'!$A:$AR,MATCH(BM$1,'I-LogEmaxOverpEC50'!$A$1:$AR$1,0),FALSE),"")</f>
        <v/>
      </c>
      <c r="BN198" s="136" t="str">
        <f>_xlfn.IFNA(VLOOKUP($B198,'I-LogEmaxOverpEC50'!$A:$AR,MATCH(BN$1,'I-LogEmaxOverpEC50'!$A$1:$AR$1,0),FALSE),"")</f>
        <v/>
      </c>
      <c r="BO198" s="136" t="str">
        <f>_xlfn.IFNA(VLOOKUP($B198,'I-LogEmaxOverpEC50'!$A:$AR,MATCH(BO$1,'I-LogEmaxOverpEC50'!$A$1:$AR$1,0),FALSE),"")</f>
        <v/>
      </c>
      <c r="BP198" s="136" t="str">
        <f>_xlfn.IFNA(VLOOKUP($B198,'I-LogEmaxOverpEC50'!$A:$AR,MATCH(BP$1,'I-LogEmaxOverpEC50'!$A$1:$AR$1,0),FALSE),"")</f>
        <v/>
      </c>
      <c r="BQ198" s="136" t="str">
        <f>_xlfn.IFNA(VLOOKUP($B198,'I-LogEmaxOverpEC50'!$A:$AR,MATCH(BQ$1,'I-LogEmaxOverpEC50'!$A$1:$AR$1,0),FALSE),"")</f>
        <v/>
      </c>
      <c r="BR198" s="136" t="str">
        <f>_xlfn.IFNA(VLOOKUP($B198,'I-LogEmaxOverpEC50'!$A:$AR,MATCH(BR$1,'I-LogEmaxOverpEC50'!$A$1:$AR$1,0),FALSE),"")</f>
        <v/>
      </c>
      <c r="BS198" s="136" t="str">
        <f>_xlfn.IFNA(VLOOKUP($B198,'I-LogEmaxOverpEC50'!$A:$AR,MATCH(BS$1,'I-LogEmaxOverpEC50'!$A$1:$AR$1,0),FALSE),"")</f>
        <v/>
      </c>
    </row>
    <row r="199" spans="1:71" x14ac:dyDescent="0.2">
      <c r="A199" s="146" t="e" cm="1">
        <f t="array" ref="A199">_xlfn.IFS(SUM(F199:R199)&gt;0,1,AB199&gt;0,2,TRUE,3)</f>
        <v>#N/A</v>
      </c>
      <c r="B199" s="146" t="s">
        <v>1088</v>
      </c>
      <c r="D199" s="151" t="str">
        <f>_xlfn.XLOOKUP(B199,RecNamesAll!A:A,RecNamesAll!E:E)</f>
        <v>A</v>
      </c>
      <c r="E199" s="150" t="str">
        <f>_xlfn.XLOOKUP(B199,RecNamesAll!A:A,RecNamesAll!C:C)</f>
        <v>GPR37</v>
      </c>
      <c r="F199" s="160" t="e">
        <f t="shared" si="60"/>
        <v>#N/A</v>
      </c>
      <c r="G199" s="159" t="e">
        <f t="shared" si="61"/>
        <v>#N/A</v>
      </c>
      <c r="H199" s="159" t="e">
        <f t="shared" si="62"/>
        <v>#N/A</v>
      </c>
      <c r="I199" s="159" t="e">
        <f t="shared" si="63"/>
        <v>#N/A</v>
      </c>
      <c r="J199" s="159" t="e">
        <f t="shared" si="64"/>
        <v>#N/A</v>
      </c>
      <c r="K199" s="159" t="e">
        <f t="shared" si="65"/>
        <v>#N/A</v>
      </c>
      <c r="L199" s="159" t="e">
        <f t="shared" si="66"/>
        <v>#N/A</v>
      </c>
      <c r="M199" s="159" t="e">
        <f t="shared" si="67"/>
        <v>#N/A</v>
      </c>
      <c r="N199" s="159" t="e">
        <f t="shared" si="68"/>
        <v>#N/A</v>
      </c>
      <c r="O199" s="159" t="e">
        <f t="shared" si="69"/>
        <v>#N/A</v>
      </c>
      <c r="P199" s="159" t="e">
        <f t="shared" si="70"/>
        <v>#N/A</v>
      </c>
      <c r="Q199" s="159" t="e">
        <f t="shared" si="71"/>
        <v>#N/A</v>
      </c>
      <c r="R199" s="159" t="e">
        <f t="shared" si="72"/>
        <v>#N/A</v>
      </c>
      <c r="U199" s="146" t="str">
        <f t="shared" si="73"/>
        <v>A</v>
      </c>
      <c r="V199" s="145" t="str">
        <f t="shared" si="74"/>
        <v>GPR37</v>
      </c>
      <c r="W199" s="157" t="e">
        <f>VLOOKUP($B199,GtP!$A:$DD,MATCH("Gs_0-2",GtP!$A$1:$DD$1,0),FALSE)</f>
        <v>#N/A</v>
      </c>
      <c r="X199" s="156" t="e">
        <f>VLOOKUP($B199,GtP!$A:$DD,MATCH("Gi/o_0-2",GtP!$A$1:$DD$1,0),FALSE)</f>
        <v>#N/A</v>
      </c>
      <c r="Y199" s="156" t="e">
        <f>VLOOKUP($B199,GtP!$A:$DD,MATCH("Gq/11_0-2",GtP!$A$1:$DD$1,0),FALSE)</f>
        <v>#N/A</v>
      </c>
      <c r="Z199" s="156" t="e">
        <f>VLOOKUP($B199,GtP!$A:$DD,MATCH("G12/13_0-2",GtP!$A$1:$DD$1,0),FALSE)</f>
        <v>#N/A</v>
      </c>
      <c r="AA199" s="155"/>
      <c r="AB199" s="143" t="e">
        <f t="shared" si="75"/>
        <v>#N/A</v>
      </c>
      <c r="AC199" s="315" t="str">
        <f t="shared" si="76"/>
        <v/>
      </c>
      <c r="AD199" s="349" t="str">
        <f t="shared" si="77"/>
        <v/>
      </c>
      <c r="AE199" s="349" t="str">
        <f t="shared" si="78"/>
        <v/>
      </c>
      <c r="AF199" s="311" t="str">
        <f t="shared" si="79"/>
        <v/>
      </c>
      <c r="AG199" s="141" t="e">
        <f>_xlfn.CONCAT(IF(AT199="","-","B"),IF(BG199="","-","I"),VLOOKUP($B199,GtP!$A:$BB,MATCH("Gs_0-1",GtP!$A$1:$BB$1,0),FALSE))</f>
        <v>#N/A</v>
      </c>
      <c r="AH199" s="140" t="e">
        <f>_xlfn.CONCAT(IF(AU199="","-","B"),IF(BH199="","-","I"),VLOOKUP($B199,GtP!$A:$BB,MATCH("Gs_0-1",GtP!$A$1:$BB$1,0),FALSE))</f>
        <v>#N/A</v>
      </c>
      <c r="AI199" s="140" t="e">
        <f>_xlfn.CONCAT(IF(AV199="","-","B"),IF(BI199="","-","I"),VLOOKUP($B199,GtP!$A:$BB,MATCH("Gi/o_0-1",GtP!$A$1:$BB$1,0),FALSE))</f>
        <v>#N/A</v>
      </c>
      <c r="AJ199" s="140" t="e">
        <f>_xlfn.CONCAT(IF(AW199="","-","B"),IF(BJ199="","-","I"),VLOOKUP($B199,GtP!$A:$BB,MATCH("Gi/o_0-1",GtP!$A$1:$BB$1,0),FALSE))</f>
        <v>#N/A</v>
      </c>
      <c r="AK199" s="140" t="e">
        <f>_xlfn.CONCAT(IF(AX199="","-","B"),IF(BK199="","-","I"),VLOOKUP($B199,GtP!$A:$BB,MATCH("Gi/o_0-1",GtP!$A$1:$BB$1,0),FALSE))</f>
        <v>#N/A</v>
      </c>
      <c r="AL199" s="140" t="e">
        <f>_xlfn.CONCAT(IF(AY199="","-","B"),IF(BL199="","-","I"),VLOOKUP($B199,GtP!$A:$BB,MATCH("Gi/o_0-1",GtP!$A$1:$BB$1,0),FALSE))</f>
        <v>#N/A</v>
      </c>
      <c r="AM199" s="140" t="e">
        <f>_xlfn.CONCAT(IF(AZ199="","-","B"),IF(BM199="","-","I"),VLOOKUP($B199,GtP!$A:$BB,MATCH("Gi/o_0-1",GtP!$A$1:$BB$1,0),FALSE))</f>
        <v>#N/A</v>
      </c>
      <c r="AN199" s="140" t="e">
        <f>_xlfn.CONCAT(IF(BA199="","-","B"),IF(BN199="","-","I"),VLOOKUP($B199,GtP!$A:$BB,MATCH("Gq/11_0-1",GtP!$A$1:$BB$1,0),FALSE))</f>
        <v>#N/A</v>
      </c>
      <c r="AO199" s="140" t="e">
        <f>_xlfn.CONCAT(IF(BB199="","-","B"),IF(BO199="","-","I"),VLOOKUP($B199,GtP!$A:$BB,MATCH("Gq/11_0-1",GtP!$A$1:$BB$1,0),FALSE))</f>
        <v>#N/A</v>
      </c>
      <c r="AP199" s="140" t="e">
        <f>_xlfn.CONCAT(IF(BC199="","-","B"),IF(BP199="","-","I"),VLOOKUP($B199,GtP!$A:$BB,MATCH("Gq/11_0-1",GtP!$A$1:$BB$1,0),FALSE))</f>
        <v>#N/A</v>
      </c>
      <c r="AQ199" s="140" t="e">
        <f>_xlfn.CONCAT(IF(BD199="","-","B"),IF(BQ199="","-","I"),VLOOKUP($B199,GtP!$A:$BB,MATCH("Gq/11_0-1",GtP!$A$1:$BB$1,0),FALSE))</f>
        <v>#N/A</v>
      </c>
      <c r="AR199" s="140" t="e">
        <f>_xlfn.CONCAT(IF(BE199="","-","B"),IF(BR199="","-","I"),VLOOKUP($B199,GtP!$A:$BB,MATCH("G12/13_0-1",GtP!$A$1:$BB$1,0),FALSE))</f>
        <v>#N/A</v>
      </c>
      <c r="AS199" s="140" t="e">
        <f>_xlfn.CONCAT(IF(BF199="","-","B"),IF(BS199="","-","I"),VLOOKUP($B199,GtP!$A:$BB,MATCH("G12/13_0-1",GtP!$A$1:$BB$1,0),FALSE))</f>
        <v>#N/A</v>
      </c>
      <c r="AT199" s="139" t="str">
        <f>_xlfn.IFNA(VLOOKUP($B199,'B-LogEmaxOverpEC50'!$A:$AL,MATCH(AT$1,'B-LogEmaxOverpEC50'!$A$1:$AL$1,0),FALSE),"")</f>
        <v/>
      </c>
      <c r="AU199" s="136" t="str">
        <f>_xlfn.IFNA(VLOOKUP($B199,'B-LogEmaxOverpEC50'!$A:$AL,MATCH(AU$1,'B-LogEmaxOverpEC50'!$A$1:$AL$1,0),FALSE),"")</f>
        <v/>
      </c>
      <c r="AV199" s="152" t="str">
        <f>_xlfn.IFNA(VLOOKUP($B199,'B-LogEmaxOverpEC50'!$A:$AL,MATCH(AV$1,'B-LogEmaxOverpEC50'!$A$1:$AL$1,0),FALSE),"")</f>
        <v/>
      </c>
      <c r="AW199" s="152" t="str">
        <f>_xlfn.IFNA(VLOOKUP($B199,'B-LogEmaxOverpEC50'!$A:$AL,MATCH(AW$1,'B-LogEmaxOverpEC50'!$A$1:$AL$1,0),FALSE),"")</f>
        <v/>
      </c>
      <c r="AX199" s="152" t="str">
        <f>_xlfn.IFNA(VLOOKUP($B199,'B-LogEmaxOverpEC50'!$A:$AL,MATCH(AX$1,'B-LogEmaxOverpEC50'!$A$1:$AL$1,0),FALSE),"")</f>
        <v/>
      </c>
      <c r="AY199" s="152" t="str">
        <f>_xlfn.IFNA(VLOOKUP($B199,'B-LogEmaxOverpEC50'!$A:$AL,MATCH(AY$1,'B-LogEmaxOverpEC50'!$A$1:$AL$1,0),FALSE),"")</f>
        <v/>
      </c>
      <c r="AZ199" s="152" t="str">
        <f>_xlfn.IFNA(VLOOKUP($B199,'B-LogEmaxOverpEC50'!$A:$AL,MATCH(AZ$1,'B-LogEmaxOverpEC50'!$A$1:$AL$1,0),FALSE),"")</f>
        <v/>
      </c>
      <c r="BA199" s="152" t="str">
        <f>_xlfn.IFNA(VLOOKUP($B199,'B-LogEmaxOverpEC50'!$A:$AL,MATCH(BA$1,'B-LogEmaxOverpEC50'!$A$1:$AL$1,0),FALSE),"")</f>
        <v/>
      </c>
      <c r="BB199" s="152" t="str">
        <f>_xlfn.IFNA(VLOOKUP($B199,'B-LogEmaxOverpEC50'!$A:$AL,MATCH(BB$1,'B-LogEmaxOverpEC50'!$A$1:$AL$1,0),FALSE),"")</f>
        <v/>
      </c>
      <c r="BC199" s="152" t="str">
        <f>_xlfn.IFNA(VLOOKUP($B199,'B-LogEmaxOverpEC50'!$A:$AL,MATCH(BC$1,'B-LogEmaxOverpEC50'!$A$1:$AL$1,0),FALSE),"")</f>
        <v/>
      </c>
      <c r="BD199" s="152" t="str">
        <f>_xlfn.IFNA(VLOOKUP($B199,'B-LogEmaxOverpEC50'!$A:$AL,MATCH(BD$1,'B-LogEmaxOverpEC50'!$A$1:$AL$1,0),FALSE),"")</f>
        <v/>
      </c>
      <c r="BE199" s="152" t="str">
        <f>_xlfn.IFNA(VLOOKUP($B199,'B-LogEmaxOverpEC50'!$A:$AL,MATCH(BE$1,'B-LogEmaxOverpEC50'!$A$1:$AL$1,0),FALSE),"")</f>
        <v/>
      </c>
      <c r="BF199" s="152" t="str">
        <f>_xlfn.IFNA(VLOOKUP($B199,'B-LogEmaxOverpEC50'!$A:$AL,MATCH(BF$1,'B-LogEmaxOverpEC50'!$A$1:$AL$1,0),FALSE),"")</f>
        <v/>
      </c>
      <c r="BG199" s="137" t="str">
        <f>_xlfn.IFNA(VLOOKUP($B199,'I-LogEmaxOverpEC50'!$A:$AR,MATCH(BG$1,'I-LogEmaxOverpEC50'!$A$1:$AR$1,0),FALSE),"")</f>
        <v/>
      </c>
      <c r="BH199" s="136" t="str">
        <f>_xlfn.IFNA(VLOOKUP($B199,'I-LogEmaxOverpEC50'!$A:$AR,MATCH(BH$1,'I-LogEmaxOverpEC50'!$A$1:$AR$1,0),FALSE),"")</f>
        <v/>
      </c>
      <c r="BI199" s="136" t="str">
        <f>_xlfn.IFNA(VLOOKUP($B199,'I-LogEmaxOverpEC50'!$A:$AR,MATCH(BI$1,'I-LogEmaxOverpEC50'!$A$1:$AR$1,0),FALSE),"")</f>
        <v/>
      </c>
      <c r="BJ199" s="136" t="str">
        <f>_xlfn.IFNA(VLOOKUP($B199,'I-LogEmaxOverpEC50'!$A:$AR,MATCH(BJ$1,'I-LogEmaxOverpEC50'!$A$1:$AR$1,0),FALSE),"")</f>
        <v/>
      </c>
      <c r="BK199" s="136" t="str">
        <f>_xlfn.IFNA(VLOOKUP($B199,'I-LogEmaxOverpEC50'!$A:$AR,MATCH(BK$1,'I-LogEmaxOverpEC50'!$A$1:$AR$1,0),FALSE),"")</f>
        <v/>
      </c>
      <c r="BL199" s="136" t="str">
        <f>_xlfn.IFNA(VLOOKUP($B199,'I-LogEmaxOverpEC50'!$A:$AR,MATCH(BL$1,'I-LogEmaxOverpEC50'!$A$1:$AR$1,0),FALSE),"")</f>
        <v/>
      </c>
      <c r="BM199" s="136" t="str">
        <f>_xlfn.IFNA(VLOOKUP($B199,'I-LogEmaxOverpEC50'!$A:$AR,MATCH(BM$1,'I-LogEmaxOverpEC50'!$A$1:$AR$1,0),FALSE),"")</f>
        <v/>
      </c>
      <c r="BN199" s="136" t="str">
        <f>_xlfn.IFNA(VLOOKUP($B199,'I-LogEmaxOverpEC50'!$A:$AR,MATCH(BN$1,'I-LogEmaxOverpEC50'!$A$1:$AR$1,0),FALSE),"")</f>
        <v/>
      </c>
      <c r="BO199" s="136" t="str">
        <f>_xlfn.IFNA(VLOOKUP($B199,'I-LogEmaxOverpEC50'!$A:$AR,MATCH(BO$1,'I-LogEmaxOverpEC50'!$A$1:$AR$1,0),FALSE),"")</f>
        <v/>
      </c>
      <c r="BP199" s="136" t="str">
        <f>_xlfn.IFNA(VLOOKUP($B199,'I-LogEmaxOverpEC50'!$A:$AR,MATCH(BP$1,'I-LogEmaxOverpEC50'!$A$1:$AR$1,0),FALSE),"")</f>
        <v/>
      </c>
      <c r="BQ199" s="136" t="str">
        <f>_xlfn.IFNA(VLOOKUP($B199,'I-LogEmaxOverpEC50'!$A:$AR,MATCH(BQ$1,'I-LogEmaxOverpEC50'!$A$1:$AR$1,0),FALSE),"")</f>
        <v/>
      </c>
      <c r="BR199" s="136" t="str">
        <f>_xlfn.IFNA(VLOOKUP($B199,'I-LogEmaxOverpEC50'!$A:$AR,MATCH(BR$1,'I-LogEmaxOverpEC50'!$A$1:$AR$1,0),FALSE),"")</f>
        <v/>
      </c>
      <c r="BS199" s="136" t="str">
        <f>_xlfn.IFNA(VLOOKUP($B199,'I-LogEmaxOverpEC50'!$A:$AR,MATCH(BS$1,'I-LogEmaxOverpEC50'!$A$1:$AR$1,0),FALSE),"")</f>
        <v/>
      </c>
    </row>
    <row r="200" spans="1:71" x14ac:dyDescent="0.2">
      <c r="A200" s="146" cm="1">
        <f t="array" ref="A200">_xlfn.IFS(SUM(F200:R200)&gt;0,1,AB200&gt;0,2,TRUE,3)</f>
        <v>2</v>
      </c>
      <c r="B200" s="146" t="s">
        <v>1190</v>
      </c>
      <c r="D200" s="151" t="str">
        <f>_xlfn.XLOOKUP(B200,RecNamesAll!A:A,RecNamesAll!E:E)</f>
        <v>A</v>
      </c>
      <c r="E200" s="150" t="str">
        <f>_xlfn.XLOOKUP(B200,RecNamesAll!A:A,RecNamesAll!C:C)</f>
        <v>GPR37L1</v>
      </c>
      <c r="F200" s="160" t="str">
        <f t="shared" si="60"/>
        <v/>
      </c>
      <c r="G200" s="159" t="str">
        <f t="shared" si="61"/>
        <v/>
      </c>
      <c r="H200" s="159" t="str">
        <f t="shared" si="62"/>
        <v/>
      </c>
      <c r="I200" s="159" t="str">
        <f t="shared" si="63"/>
        <v/>
      </c>
      <c r="J200" s="159" t="str">
        <f t="shared" si="64"/>
        <v/>
      </c>
      <c r="K200" s="159" t="str">
        <f t="shared" si="65"/>
        <v/>
      </c>
      <c r="L200" s="159" t="str">
        <f t="shared" si="66"/>
        <v/>
      </c>
      <c r="M200" s="159" t="str">
        <f t="shared" si="67"/>
        <v/>
      </c>
      <c r="N200" s="159" t="str">
        <f t="shared" si="68"/>
        <v/>
      </c>
      <c r="O200" s="159" t="str">
        <f t="shared" si="69"/>
        <v/>
      </c>
      <c r="P200" s="159" t="str">
        <f t="shared" si="70"/>
        <v/>
      </c>
      <c r="Q200" s="159" t="str">
        <f t="shared" si="71"/>
        <v/>
      </c>
      <c r="R200" s="159" t="str">
        <f t="shared" si="72"/>
        <v/>
      </c>
      <c r="U200" s="146" t="str">
        <f t="shared" si="73"/>
        <v>A</v>
      </c>
      <c r="V200" s="145" t="str">
        <f t="shared" si="74"/>
        <v>GPR37L1</v>
      </c>
      <c r="W200" s="157">
        <f>VLOOKUP($B200,GtP!$A:$DD,MATCH("Gs_0-2",GtP!$A$1:$DD$1,0),FALSE)</f>
        <v>0</v>
      </c>
      <c r="X200" s="156">
        <f>VLOOKUP($B200,GtP!$A:$DD,MATCH("Gi/o_0-2",GtP!$A$1:$DD$1,0),FALSE)</f>
        <v>1</v>
      </c>
      <c r="Y200" s="156">
        <f>VLOOKUP($B200,GtP!$A:$DD,MATCH("Gq/11_0-2",GtP!$A$1:$DD$1,0),FALSE)</f>
        <v>0</v>
      </c>
      <c r="Z200" s="156">
        <f>VLOOKUP($B200,GtP!$A:$DD,MATCH("G12/13_0-2",GtP!$A$1:$DD$1,0),FALSE)</f>
        <v>0</v>
      </c>
      <c r="AA200" s="155"/>
      <c r="AB200" s="143">
        <f t="shared" si="75"/>
        <v>1</v>
      </c>
      <c r="AC200" s="315" t="str">
        <f t="shared" si="76"/>
        <v/>
      </c>
      <c r="AD200" s="349" t="str">
        <f t="shared" si="77"/>
        <v/>
      </c>
      <c r="AE200" s="349" t="str">
        <f t="shared" si="78"/>
        <v/>
      </c>
      <c r="AF200" s="311" t="str">
        <f t="shared" si="79"/>
        <v/>
      </c>
      <c r="AG200" s="141" t="str">
        <f>_xlfn.CONCAT(IF(AT200="","-","B"),IF(BG200="","-","I"),VLOOKUP($B200,GtP!$A:$BB,MATCH("Gs_0-1",GtP!$A$1:$BB$1,0),FALSE))</f>
        <v>---</v>
      </c>
      <c r="AH200" s="140" t="str">
        <f>_xlfn.CONCAT(IF(AU200="","-","B"),IF(BH200="","-","I"),VLOOKUP($B200,GtP!$A:$BB,MATCH("Gs_0-1",GtP!$A$1:$BB$1,0),FALSE))</f>
        <v>---</v>
      </c>
      <c r="AI200" s="140" t="str">
        <f>_xlfn.CONCAT(IF(AV200="","-","B"),IF(BI200="","-","I"),VLOOKUP($B200,GtP!$A:$BB,MATCH("Gi/o_0-1",GtP!$A$1:$BB$1,0),FALSE))</f>
        <v>--G</v>
      </c>
      <c r="AJ200" s="140" t="str">
        <f>_xlfn.CONCAT(IF(AW200="","-","B"),IF(BJ200="","-","I"),VLOOKUP($B200,GtP!$A:$BB,MATCH("Gi/o_0-1",GtP!$A$1:$BB$1,0),FALSE))</f>
        <v>--G</v>
      </c>
      <c r="AK200" s="140" t="str">
        <f>_xlfn.CONCAT(IF(AX200="","-","B"),IF(BK200="","-","I"),VLOOKUP($B200,GtP!$A:$BB,MATCH("Gi/o_0-1",GtP!$A$1:$BB$1,0),FALSE))</f>
        <v>--G</v>
      </c>
      <c r="AL200" s="140" t="str">
        <f>_xlfn.CONCAT(IF(AY200="","-","B"),IF(BL200="","-","I"),VLOOKUP($B200,GtP!$A:$BB,MATCH("Gi/o_0-1",GtP!$A$1:$BB$1,0),FALSE))</f>
        <v>--G</v>
      </c>
      <c r="AM200" s="140" t="str">
        <f>_xlfn.CONCAT(IF(AZ200="","-","B"),IF(BM200="","-","I"),VLOOKUP($B200,GtP!$A:$BB,MATCH("Gi/o_0-1",GtP!$A$1:$BB$1,0),FALSE))</f>
        <v>--G</v>
      </c>
      <c r="AN200" s="140" t="str">
        <f>_xlfn.CONCAT(IF(BA200="","-","B"),IF(BN200="","-","I"),VLOOKUP($B200,GtP!$A:$BB,MATCH("Gq/11_0-1",GtP!$A$1:$BB$1,0),FALSE))</f>
        <v>---</v>
      </c>
      <c r="AO200" s="140" t="str">
        <f>_xlfn.CONCAT(IF(BB200="","-","B"),IF(BO200="","-","I"),VLOOKUP($B200,GtP!$A:$BB,MATCH("Gq/11_0-1",GtP!$A$1:$BB$1,0),FALSE))</f>
        <v>---</v>
      </c>
      <c r="AP200" s="140" t="str">
        <f>_xlfn.CONCAT(IF(BC200="","-","B"),IF(BP200="","-","I"),VLOOKUP($B200,GtP!$A:$BB,MATCH("Gq/11_0-1",GtP!$A$1:$BB$1,0),FALSE))</f>
        <v>---</v>
      </c>
      <c r="AQ200" s="140" t="str">
        <f>_xlfn.CONCAT(IF(BD200="","-","B"),IF(BQ200="","-","I"),VLOOKUP($B200,GtP!$A:$BB,MATCH("Gq/11_0-1",GtP!$A$1:$BB$1,0),FALSE))</f>
        <v>---</v>
      </c>
      <c r="AR200" s="140" t="str">
        <f>_xlfn.CONCAT(IF(BE200="","-","B"),IF(BR200="","-","I"),VLOOKUP($B200,GtP!$A:$BB,MATCH("G12/13_0-1",GtP!$A$1:$BB$1,0),FALSE))</f>
        <v>---</v>
      </c>
      <c r="AS200" s="140" t="str">
        <f>_xlfn.CONCAT(IF(BF200="","-","B"),IF(BS200="","-","I"),VLOOKUP($B200,GtP!$A:$BB,MATCH("G12/13_0-1",GtP!$A$1:$BB$1,0),FALSE))</f>
        <v>---</v>
      </c>
      <c r="AT200" s="139" t="str">
        <f>_xlfn.IFNA(VLOOKUP($B200,'B-LogEmaxOverpEC50'!$A:$AL,MATCH(AT$1,'B-LogEmaxOverpEC50'!$A$1:$AL$1,0),FALSE),"")</f>
        <v/>
      </c>
      <c r="AU200" s="136" t="str">
        <f>_xlfn.IFNA(VLOOKUP($B200,'B-LogEmaxOverpEC50'!$A:$AL,MATCH(AU$1,'B-LogEmaxOverpEC50'!$A$1:$AL$1,0),FALSE),"")</f>
        <v/>
      </c>
      <c r="AV200" s="152" t="str">
        <f>_xlfn.IFNA(VLOOKUP($B200,'B-LogEmaxOverpEC50'!$A:$AL,MATCH(AV$1,'B-LogEmaxOverpEC50'!$A$1:$AL$1,0),FALSE),"")</f>
        <v/>
      </c>
      <c r="AW200" s="152" t="str">
        <f>_xlfn.IFNA(VLOOKUP($B200,'B-LogEmaxOverpEC50'!$A:$AL,MATCH(AW$1,'B-LogEmaxOverpEC50'!$A$1:$AL$1,0),FALSE),"")</f>
        <v/>
      </c>
      <c r="AX200" s="152" t="str">
        <f>_xlfn.IFNA(VLOOKUP($B200,'B-LogEmaxOverpEC50'!$A:$AL,MATCH(AX$1,'B-LogEmaxOverpEC50'!$A$1:$AL$1,0),FALSE),"")</f>
        <v/>
      </c>
      <c r="AY200" s="152" t="str">
        <f>_xlfn.IFNA(VLOOKUP($B200,'B-LogEmaxOverpEC50'!$A:$AL,MATCH(AY$1,'B-LogEmaxOverpEC50'!$A$1:$AL$1,0),FALSE),"")</f>
        <v/>
      </c>
      <c r="AZ200" s="152" t="str">
        <f>_xlfn.IFNA(VLOOKUP($B200,'B-LogEmaxOverpEC50'!$A:$AL,MATCH(AZ$1,'B-LogEmaxOverpEC50'!$A$1:$AL$1,0),FALSE),"")</f>
        <v/>
      </c>
      <c r="BA200" s="152" t="str">
        <f>_xlfn.IFNA(VLOOKUP($B200,'B-LogEmaxOverpEC50'!$A:$AL,MATCH(BA$1,'B-LogEmaxOverpEC50'!$A$1:$AL$1,0),FALSE),"")</f>
        <v/>
      </c>
      <c r="BB200" s="152" t="str">
        <f>_xlfn.IFNA(VLOOKUP($B200,'B-LogEmaxOverpEC50'!$A:$AL,MATCH(BB$1,'B-LogEmaxOverpEC50'!$A$1:$AL$1,0),FALSE),"")</f>
        <v/>
      </c>
      <c r="BC200" s="152" t="str">
        <f>_xlfn.IFNA(VLOOKUP($B200,'B-LogEmaxOverpEC50'!$A:$AL,MATCH(BC$1,'B-LogEmaxOverpEC50'!$A$1:$AL$1,0),FALSE),"")</f>
        <v/>
      </c>
      <c r="BD200" s="152" t="str">
        <f>_xlfn.IFNA(VLOOKUP($B200,'B-LogEmaxOverpEC50'!$A:$AL,MATCH(BD$1,'B-LogEmaxOverpEC50'!$A$1:$AL$1,0),FALSE),"")</f>
        <v/>
      </c>
      <c r="BE200" s="152" t="str">
        <f>_xlfn.IFNA(VLOOKUP($B200,'B-LogEmaxOverpEC50'!$A:$AL,MATCH(BE$1,'B-LogEmaxOverpEC50'!$A$1:$AL$1,0),FALSE),"")</f>
        <v/>
      </c>
      <c r="BF200" s="152" t="str">
        <f>_xlfn.IFNA(VLOOKUP($B200,'B-LogEmaxOverpEC50'!$A:$AL,MATCH(BF$1,'B-LogEmaxOverpEC50'!$A$1:$AL$1,0),FALSE),"")</f>
        <v/>
      </c>
      <c r="BG200" s="137" t="str">
        <f>_xlfn.IFNA(VLOOKUP($B200,'I-LogEmaxOverpEC50'!$A:$AR,MATCH(BG$1,'I-LogEmaxOverpEC50'!$A$1:$AR$1,0),FALSE),"")</f>
        <v/>
      </c>
      <c r="BH200" s="136" t="str">
        <f>_xlfn.IFNA(VLOOKUP($B200,'I-LogEmaxOverpEC50'!$A:$AR,MATCH(BH$1,'I-LogEmaxOverpEC50'!$A$1:$AR$1,0),FALSE),"")</f>
        <v/>
      </c>
      <c r="BI200" s="136" t="str">
        <f>_xlfn.IFNA(VLOOKUP($B200,'I-LogEmaxOverpEC50'!$A:$AR,MATCH(BI$1,'I-LogEmaxOverpEC50'!$A$1:$AR$1,0),FALSE),"")</f>
        <v/>
      </c>
      <c r="BJ200" s="136" t="str">
        <f>_xlfn.IFNA(VLOOKUP($B200,'I-LogEmaxOverpEC50'!$A:$AR,MATCH(BJ$1,'I-LogEmaxOverpEC50'!$A$1:$AR$1,0),FALSE),"")</f>
        <v/>
      </c>
      <c r="BK200" s="136" t="str">
        <f>_xlfn.IFNA(VLOOKUP($B200,'I-LogEmaxOverpEC50'!$A:$AR,MATCH(BK$1,'I-LogEmaxOverpEC50'!$A$1:$AR$1,0),FALSE),"")</f>
        <v/>
      </c>
      <c r="BL200" s="136" t="str">
        <f>_xlfn.IFNA(VLOOKUP($B200,'I-LogEmaxOverpEC50'!$A:$AR,MATCH(BL$1,'I-LogEmaxOverpEC50'!$A$1:$AR$1,0),FALSE),"")</f>
        <v/>
      </c>
      <c r="BM200" s="136" t="str">
        <f>_xlfn.IFNA(VLOOKUP($B200,'I-LogEmaxOverpEC50'!$A:$AR,MATCH(BM$1,'I-LogEmaxOverpEC50'!$A$1:$AR$1,0),FALSE),"")</f>
        <v/>
      </c>
      <c r="BN200" s="136" t="str">
        <f>_xlfn.IFNA(VLOOKUP($B200,'I-LogEmaxOverpEC50'!$A:$AR,MATCH(BN$1,'I-LogEmaxOverpEC50'!$A$1:$AR$1,0),FALSE),"")</f>
        <v/>
      </c>
      <c r="BO200" s="136" t="str">
        <f>_xlfn.IFNA(VLOOKUP($B200,'I-LogEmaxOverpEC50'!$A:$AR,MATCH(BO$1,'I-LogEmaxOverpEC50'!$A$1:$AR$1,0),FALSE),"")</f>
        <v/>
      </c>
      <c r="BP200" s="136" t="str">
        <f>_xlfn.IFNA(VLOOKUP($B200,'I-LogEmaxOverpEC50'!$A:$AR,MATCH(BP$1,'I-LogEmaxOverpEC50'!$A$1:$AR$1,0),FALSE),"")</f>
        <v/>
      </c>
      <c r="BQ200" s="136" t="str">
        <f>_xlfn.IFNA(VLOOKUP($B200,'I-LogEmaxOverpEC50'!$A:$AR,MATCH(BQ$1,'I-LogEmaxOverpEC50'!$A$1:$AR$1,0),FALSE),"")</f>
        <v/>
      </c>
      <c r="BR200" s="136" t="str">
        <f>_xlfn.IFNA(VLOOKUP($B200,'I-LogEmaxOverpEC50'!$A:$AR,MATCH(BR$1,'I-LogEmaxOverpEC50'!$A$1:$AR$1,0),FALSE),"")</f>
        <v/>
      </c>
      <c r="BS200" s="136" t="str">
        <f>_xlfn.IFNA(VLOOKUP($B200,'I-LogEmaxOverpEC50'!$A:$AR,MATCH(BS$1,'I-LogEmaxOverpEC50'!$A$1:$AR$1,0),FALSE),"")</f>
        <v/>
      </c>
    </row>
    <row r="201" spans="1:71" x14ac:dyDescent="0.2">
      <c r="A201" s="146" t="e" cm="1">
        <f t="array" ref="A201">_xlfn.IFS(SUM(F201:R201)&gt;0,1,AB201&gt;0,2,TRUE,3)</f>
        <v>#N/A</v>
      </c>
      <c r="B201" s="146" t="s">
        <v>1080</v>
      </c>
      <c r="D201" s="151" t="str">
        <f>_xlfn.XLOOKUP(B201,RecNamesAll!A:A,RecNamesAll!E:E)</f>
        <v>A</v>
      </c>
      <c r="E201" s="150" t="str">
        <f>_xlfn.XLOOKUP(B201,RecNamesAll!A:A,RecNamesAll!C:C)</f>
        <v>GPR6</v>
      </c>
      <c r="F201" s="160" t="e">
        <f t="shared" si="60"/>
        <v>#N/A</v>
      </c>
      <c r="G201" s="159" t="e">
        <f t="shared" si="61"/>
        <v>#N/A</v>
      </c>
      <c r="H201" s="159" t="e">
        <f t="shared" si="62"/>
        <v>#N/A</v>
      </c>
      <c r="I201" s="159" t="e">
        <f t="shared" si="63"/>
        <v>#N/A</v>
      </c>
      <c r="J201" s="159" t="e">
        <f t="shared" si="64"/>
        <v>#N/A</v>
      </c>
      <c r="K201" s="159" t="e">
        <f t="shared" si="65"/>
        <v>#N/A</v>
      </c>
      <c r="L201" s="159" t="e">
        <f t="shared" si="66"/>
        <v>#N/A</v>
      </c>
      <c r="M201" s="159" t="e">
        <f t="shared" si="67"/>
        <v>#N/A</v>
      </c>
      <c r="N201" s="159" t="e">
        <f t="shared" si="68"/>
        <v>#N/A</v>
      </c>
      <c r="O201" s="159" t="e">
        <f t="shared" si="69"/>
        <v>#N/A</v>
      </c>
      <c r="P201" s="159" t="e">
        <f t="shared" si="70"/>
        <v>#N/A</v>
      </c>
      <c r="Q201" s="159" t="e">
        <f t="shared" si="71"/>
        <v>#N/A</v>
      </c>
      <c r="R201" s="159" t="e">
        <f t="shared" si="72"/>
        <v>#N/A</v>
      </c>
      <c r="U201" s="146" t="str">
        <f t="shared" si="73"/>
        <v>A</v>
      </c>
      <c r="V201" s="145" t="str">
        <f t="shared" si="74"/>
        <v>GPR6</v>
      </c>
      <c r="W201" s="157" t="e">
        <f>VLOOKUP($B201,GtP!$A:$DD,MATCH("Gs_0-2",GtP!$A$1:$DD$1,0),FALSE)</f>
        <v>#N/A</v>
      </c>
      <c r="X201" s="156" t="e">
        <f>VLOOKUP($B201,GtP!$A:$DD,MATCH("Gi/o_0-2",GtP!$A$1:$DD$1,0),FALSE)</f>
        <v>#N/A</v>
      </c>
      <c r="Y201" s="156" t="e">
        <f>VLOOKUP($B201,GtP!$A:$DD,MATCH("Gq/11_0-2",GtP!$A$1:$DD$1,0),FALSE)</f>
        <v>#N/A</v>
      </c>
      <c r="Z201" s="156" t="e">
        <f>VLOOKUP($B201,GtP!$A:$DD,MATCH("G12/13_0-2",GtP!$A$1:$DD$1,0),FALSE)</f>
        <v>#N/A</v>
      </c>
      <c r="AA201" s="155"/>
      <c r="AB201" s="143" t="e">
        <f t="shared" si="75"/>
        <v>#N/A</v>
      </c>
      <c r="AC201" s="315" t="str">
        <f t="shared" si="76"/>
        <v/>
      </c>
      <c r="AD201" s="349" t="str">
        <f t="shared" si="77"/>
        <v/>
      </c>
      <c r="AE201" s="349" t="str">
        <f t="shared" si="78"/>
        <v/>
      </c>
      <c r="AF201" s="311" t="str">
        <f t="shared" si="79"/>
        <v/>
      </c>
      <c r="AG201" s="141" t="e">
        <f>_xlfn.CONCAT(IF(AT201="","-","B"),IF(BG201="","-","I"),VLOOKUP($B201,GtP!$A:$BB,MATCH("Gs_0-1",GtP!$A$1:$BB$1,0),FALSE))</f>
        <v>#N/A</v>
      </c>
      <c r="AH201" s="140" t="e">
        <f>_xlfn.CONCAT(IF(AU201="","-","B"),IF(BH201="","-","I"),VLOOKUP($B201,GtP!$A:$BB,MATCH("Gs_0-1",GtP!$A$1:$BB$1,0),FALSE))</f>
        <v>#N/A</v>
      </c>
      <c r="AI201" s="140" t="e">
        <f>_xlfn.CONCAT(IF(AV201="","-","B"),IF(BI201="","-","I"),VLOOKUP($B201,GtP!$A:$BB,MATCH("Gi/o_0-1",GtP!$A$1:$BB$1,0),FALSE))</f>
        <v>#N/A</v>
      </c>
      <c r="AJ201" s="140" t="e">
        <f>_xlfn.CONCAT(IF(AW201="","-","B"),IF(BJ201="","-","I"),VLOOKUP($B201,GtP!$A:$BB,MATCH("Gi/o_0-1",GtP!$A$1:$BB$1,0),FALSE))</f>
        <v>#N/A</v>
      </c>
      <c r="AK201" s="140" t="e">
        <f>_xlfn.CONCAT(IF(AX201="","-","B"),IF(BK201="","-","I"),VLOOKUP($B201,GtP!$A:$BB,MATCH("Gi/o_0-1",GtP!$A$1:$BB$1,0),FALSE))</f>
        <v>#N/A</v>
      </c>
      <c r="AL201" s="140" t="e">
        <f>_xlfn.CONCAT(IF(AY201="","-","B"),IF(BL201="","-","I"),VLOOKUP($B201,GtP!$A:$BB,MATCH("Gi/o_0-1",GtP!$A$1:$BB$1,0),FALSE))</f>
        <v>#N/A</v>
      </c>
      <c r="AM201" s="140" t="e">
        <f>_xlfn.CONCAT(IF(AZ201="","-","B"),IF(BM201="","-","I"),VLOOKUP($B201,GtP!$A:$BB,MATCH("Gi/o_0-1",GtP!$A$1:$BB$1,0),FALSE))</f>
        <v>#N/A</v>
      </c>
      <c r="AN201" s="140" t="e">
        <f>_xlfn.CONCAT(IF(BA201="","-","B"),IF(BN201="","-","I"),VLOOKUP($B201,GtP!$A:$BB,MATCH("Gq/11_0-1",GtP!$A$1:$BB$1,0),FALSE))</f>
        <v>#N/A</v>
      </c>
      <c r="AO201" s="140" t="e">
        <f>_xlfn.CONCAT(IF(BB201="","-","B"),IF(BO201="","-","I"),VLOOKUP($B201,GtP!$A:$BB,MATCH("Gq/11_0-1",GtP!$A$1:$BB$1,0),FALSE))</f>
        <v>#N/A</v>
      </c>
      <c r="AP201" s="140" t="e">
        <f>_xlfn.CONCAT(IF(BC201="","-","B"),IF(BP201="","-","I"),VLOOKUP($B201,GtP!$A:$BB,MATCH("Gq/11_0-1",GtP!$A$1:$BB$1,0),FALSE))</f>
        <v>#N/A</v>
      </c>
      <c r="AQ201" s="140" t="e">
        <f>_xlfn.CONCAT(IF(BD201="","-","B"),IF(BQ201="","-","I"),VLOOKUP($B201,GtP!$A:$BB,MATCH("Gq/11_0-1",GtP!$A$1:$BB$1,0),FALSE))</f>
        <v>#N/A</v>
      </c>
      <c r="AR201" s="140" t="e">
        <f>_xlfn.CONCAT(IF(BE201="","-","B"),IF(BR201="","-","I"),VLOOKUP($B201,GtP!$A:$BB,MATCH("G12/13_0-1",GtP!$A$1:$BB$1,0),FALSE))</f>
        <v>#N/A</v>
      </c>
      <c r="AS201" s="140" t="e">
        <f>_xlfn.CONCAT(IF(BF201="","-","B"),IF(BS201="","-","I"),VLOOKUP($B201,GtP!$A:$BB,MATCH("G12/13_0-1",GtP!$A$1:$BB$1,0),FALSE))</f>
        <v>#N/A</v>
      </c>
      <c r="AT201" s="139" t="str">
        <f>_xlfn.IFNA(VLOOKUP($B201,'B-LogEmaxOverpEC50'!$A:$AL,MATCH(AT$1,'B-LogEmaxOverpEC50'!$A$1:$AL$1,0),FALSE),"")</f>
        <v/>
      </c>
      <c r="AU201" s="136" t="str">
        <f>_xlfn.IFNA(VLOOKUP($B201,'B-LogEmaxOverpEC50'!$A:$AL,MATCH(AU$1,'B-LogEmaxOverpEC50'!$A$1:$AL$1,0),FALSE),"")</f>
        <v/>
      </c>
      <c r="AV201" s="152" t="str">
        <f>_xlfn.IFNA(VLOOKUP($B201,'B-LogEmaxOverpEC50'!$A:$AL,MATCH(AV$1,'B-LogEmaxOverpEC50'!$A$1:$AL$1,0),FALSE),"")</f>
        <v/>
      </c>
      <c r="AW201" s="152" t="str">
        <f>_xlfn.IFNA(VLOOKUP($B201,'B-LogEmaxOverpEC50'!$A:$AL,MATCH(AW$1,'B-LogEmaxOverpEC50'!$A$1:$AL$1,0),FALSE),"")</f>
        <v/>
      </c>
      <c r="AX201" s="152" t="str">
        <f>_xlfn.IFNA(VLOOKUP($B201,'B-LogEmaxOverpEC50'!$A:$AL,MATCH(AX$1,'B-LogEmaxOverpEC50'!$A$1:$AL$1,0),FALSE),"")</f>
        <v/>
      </c>
      <c r="AY201" s="152" t="str">
        <f>_xlfn.IFNA(VLOOKUP($B201,'B-LogEmaxOverpEC50'!$A:$AL,MATCH(AY$1,'B-LogEmaxOverpEC50'!$A$1:$AL$1,0),FALSE),"")</f>
        <v/>
      </c>
      <c r="AZ201" s="152" t="str">
        <f>_xlfn.IFNA(VLOOKUP($B201,'B-LogEmaxOverpEC50'!$A:$AL,MATCH(AZ$1,'B-LogEmaxOverpEC50'!$A$1:$AL$1,0),FALSE),"")</f>
        <v/>
      </c>
      <c r="BA201" s="152" t="str">
        <f>_xlfn.IFNA(VLOOKUP($B201,'B-LogEmaxOverpEC50'!$A:$AL,MATCH(BA$1,'B-LogEmaxOverpEC50'!$A$1:$AL$1,0),FALSE),"")</f>
        <v/>
      </c>
      <c r="BB201" s="152" t="str">
        <f>_xlfn.IFNA(VLOOKUP($B201,'B-LogEmaxOverpEC50'!$A:$AL,MATCH(BB$1,'B-LogEmaxOverpEC50'!$A$1:$AL$1,0),FALSE),"")</f>
        <v/>
      </c>
      <c r="BC201" s="152" t="str">
        <f>_xlfn.IFNA(VLOOKUP($B201,'B-LogEmaxOverpEC50'!$A:$AL,MATCH(BC$1,'B-LogEmaxOverpEC50'!$A$1:$AL$1,0),FALSE),"")</f>
        <v/>
      </c>
      <c r="BD201" s="152" t="str">
        <f>_xlfn.IFNA(VLOOKUP($B201,'B-LogEmaxOverpEC50'!$A:$AL,MATCH(BD$1,'B-LogEmaxOverpEC50'!$A$1:$AL$1,0),FALSE),"")</f>
        <v/>
      </c>
      <c r="BE201" s="152" t="str">
        <f>_xlfn.IFNA(VLOOKUP($B201,'B-LogEmaxOverpEC50'!$A:$AL,MATCH(BE$1,'B-LogEmaxOverpEC50'!$A$1:$AL$1,0),FALSE),"")</f>
        <v/>
      </c>
      <c r="BF201" s="152" t="str">
        <f>_xlfn.IFNA(VLOOKUP($B201,'B-LogEmaxOverpEC50'!$A:$AL,MATCH(BF$1,'B-LogEmaxOverpEC50'!$A$1:$AL$1,0),FALSE),"")</f>
        <v/>
      </c>
      <c r="BG201" s="137" t="str">
        <f>_xlfn.IFNA(VLOOKUP($B201,'I-LogEmaxOverpEC50'!$A:$AR,MATCH(BG$1,'I-LogEmaxOverpEC50'!$A$1:$AR$1,0),FALSE),"")</f>
        <v/>
      </c>
      <c r="BH201" s="136" t="str">
        <f>_xlfn.IFNA(VLOOKUP($B201,'I-LogEmaxOverpEC50'!$A:$AR,MATCH(BH$1,'I-LogEmaxOverpEC50'!$A$1:$AR$1,0),FALSE),"")</f>
        <v/>
      </c>
      <c r="BI201" s="136" t="str">
        <f>_xlfn.IFNA(VLOOKUP($B201,'I-LogEmaxOverpEC50'!$A:$AR,MATCH(BI$1,'I-LogEmaxOverpEC50'!$A$1:$AR$1,0),FALSE),"")</f>
        <v/>
      </c>
      <c r="BJ201" s="136" t="str">
        <f>_xlfn.IFNA(VLOOKUP($B201,'I-LogEmaxOverpEC50'!$A:$AR,MATCH(BJ$1,'I-LogEmaxOverpEC50'!$A$1:$AR$1,0),FALSE),"")</f>
        <v/>
      </c>
      <c r="BK201" s="136" t="str">
        <f>_xlfn.IFNA(VLOOKUP($B201,'I-LogEmaxOverpEC50'!$A:$AR,MATCH(BK$1,'I-LogEmaxOverpEC50'!$A$1:$AR$1,0),FALSE),"")</f>
        <v/>
      </c>
      <c r="BL201" s="136" t="str">
        <f>_xlfn.IFNA(VLOOKUP($B201,'I-LogEmaxOverpEC50'!$A:$AR,MATCH(BL$1,'I-LogEmaxOverpEC50'!$A$1:$AR$1,0),FALSE),"")</f>
        <v/>
      </c>
      <c r="BM201" s="136" t="str">
        <f>_xlfn.IFNA(VLOOKUP($B201,'I-LogEmaxOverpEC50'!$A:$AR,MATCH(BM$1,'I-LogEmaxOverpEC50'!$A$1:$AR$1,0),FALSE),"")</f>
        <v/>
      </c>
      <c r="BN201" s="136" t="str">
        <f>_xlfn.IFNA(VLOOKUP($B201,'I-LogEmaxOverpEC50'!$A:$AR,MATCH(BN$1,'I-LogEmaxOverpEC50'!$A$1:$AR$1,0),FALSE),"")</f>
        <v/>
      </c>
      <c r="BO201" s="136" t="str">
        <f>_xlfn.IFNA(VLOOKUP($B201,'I-LogEmaxOverpEC50'!$A:$AR,MATCH(BO$1,'I-LogEmaxOverpEC50'!$A$1:$AR$1,0),FALSE),"")</f>
        <v/>
      </c>
      <c r="BP201" s="136" t="str">
        <f>_xlfn.IFNA(VLOOKUP($B201,'I-LogEmaxOverpEC50'!$A:$AR,MATCH(BP$1,'I-LogEmaxOverpEC50'!$A$1:$AR$1,0),FALSE),"")</f>
        <v/>
      </c>
      <c r="BQ201" s="136" t="str">
        <f>_xlfn.IFNA(VLOOKUP($B201,'I-LogEmaxOverpEC50'!$A:$AR,MATCH(BQ$1,'I-LogEmaxOverpEC50'!$A$1:$AR$1,0),FALSE),"")</f>
        <v/>
      </c>
      <c r="BR201" s="136" t="str">
        <f>_xlfn.IFNA(VLOOKUP($B201,'I-LogEmaxOverpEC50'!$A:$AR,MATCH(BR$1,'I-LogEmaxOverpEC50'!$A$1:$AR$1,0),FALSE),"")</f>
        <v/>
      </c>
      <c r="BS201" s="136" t="str">
        <f>_xlfn.IFNA(VLOOKUP($B201,'I-LogEmaxOverpEC50'!$A:$AR,MATCH(BS$1,'I-LogEmaxOverpEC50'!$A$1:$AR$1,0),FALSE),"")</f>
        <v/>
      </c>
    </row>
    <row r="202" spans="1:71" x14ac:dyDescent="0.2">
      <c r="A202" s="146" t="e" cm="1">
        <f t="array" ref="A202">_xlfn.IFS(SUM(F202:R202)&gt;0,1,AB202&gt;0,2,TRUE,3)</f>
        <v>#N/A</v>
      </c>
      <c r="B202" s="146" t="s">
        <v>1074</v>
      </c>
      <c r="D202" s="151" t="str">
        <f>_xlfn.XLOOKUP(B202,RecNamesAll!A:A,RecNamesAll!E:E)</f>
        <v>A</v>
      </c>
      <c r="E202" s="150" t="str">
        <f>_xlfn.XLOOKUP(B202,RecNamesAll!A:A,RecNamesAll!C:C)</f>
        <v>GPR75</v>
      </c>
      <c r="F202" s="160" t="e">
        <f t="shared" si="60"/>
        <v>#N/A</v>
      </c>
      <c r="G202" s="159" t="e">
        <f t="shared" si="61"/>
        <v>#N/A</v>
      </c>
      <c r="H202" s="159" t="e">
        <f t="shared" si="62"/>
        <v>#N/A</v>
      </c>
      <c r="I202" s="159" t="e">
        <f t="shared" si="63"/>
        <v>#N/A</v>
      </c>
      <c r="J202" s="159" t="e">
        <f t="shared" si="64"/>
        <v>#N/A</v>
      </c>
      <c r="K202" s="159" t="e">
        <f t="shared" si="65"/>
        <v>#N/A</v>
      </c>
      <c r="L202" s="159" t="e">
        <f t="shared" si="66"/>
        <v>#N/A</v>
      </c>
      <c r="M202" s="159" t="e">
        <f t="shared" si="67"/>
        <v>#N/A</v>
      </c>
      <c r="N202" s="159" t="e">
        <f t="shared" si="68"/>
        <v>#N/A</v>
      </c>
      <c r="O202" s="159" t="e">
        <f t="shared" si="69"/>
        <v>#N/A</v>
      </c>
      <c r="P202" s="159" t="e">
        <f t="shared" si="70"/>
        <v>#N/A</v>
      </c>
      <c r="Q202" s="159" t="e">
        <f t="shared" si="71"/>
        <v>#N/A</v>
      </c>
      <c r="R202" s="159" t="e">
        <f t="shared" si="72"/>
        <v>#N/A</v>
      </c>
      <c r="U202" s="146" t="str">
        <f t="shared" si="73"/>
        <v>A</v>
      </c>
      <c r="V202" s="145" t="str">
        <f t="shared" si="74"/>
        <v>GPR75</v>
      </c>
      <c r="W202" s="157" t="e">
        <f>VLOOKUP($B202,GtP!$A:$DD,MATCH("Gs_0-2",GtP!$A$1:$DD$1,0),FALSE)</f>
        <v>#N/A</v>
      </c>
      <c r="X202" s="156" t="e">
        <f>VLOOKUP($B202,GtP!$A:$DD,MATCH("Gi/o_0-2",GtP!$A$1:$DD$1,0),FALSE)</f>
        <v>#N/A</v>
      </c>
      <c r="Y202" s="156" t="e">
        <f>VLOOKUP($B202,GtP!$A:$DD,MATCH("Gq/11_0-2",GtP!$A$1:$DD$1,0),FALSE)</f>
        <v>#N/A</v>
      </c>
      <c r="Z202" s="156" t="e">
        <f>VLOOKUP($B202,GtP!$A:$DD,MATCH("G12/13_0-2",GtP!$A$1:$DD$1,0),FALSE)</f>
        <v>#N/A</v>
      </c>
      <c r="AA202" s="155"/>
      <c r="AB202" s="143" t="e">
        <f t="shared" si="75"/>
        <v>#N/A</v>
      </c>
      <c r="AC202" s="315" t="str">
        <f t="shared" si="76"/>
        <v/>
      </c>
      <c r="AD202" s="349" t="str">
        <f t="shared" si="77"/>
        <v/>
      </c>
      <c r="AE202" s="349" t="str">
        <f t="shared" si="78"/>
        <v/>
      </c>
      <c r="AF202" s="311" t="str">
        <f t="shared" si="79"/>
        <v/>
      </c>
      <c r="AG202" s="141" t="e">
        <f>_xlfn.CONCAT(IF(AT202="","-","B"),IF(BG202="","-","I"),VLOOKUP($B202,GtP!$A:$BB,MATCH("Gs_0-1",GtP!$A$1:$BB$1,0),FALSE))</f>
        <v>#N/A</v>
      </c>
      <c r="AH202" s="140" t="e">
        <f>_xlfn.CONCAT(IF(AU202="","-","B"),IF(BH202="","-","I"),VLOOKUP($B202,GtP!$A:$BB,MATCH("Gs_0-1",GtP!$A$1:$BB$1,0),FALSE))</f>
        <v>#N/A</v>
      </c>
      <c r="AI202" s="140" t="e">
        <f>_xlfn.CONCAT(IF(AV202="","-","B"),IF(BI202="","-","I"),VLOOKUP($B202,GtP!$A:$BB,MATCH("Gi/o_0-1",GtP!$A$1:$BB$1,0),FALSE))</f>
        <v>#N/A</v>
      </c>
      <c r="AJ202" s="140" t="e">
        <f>_xlfn.CONCAT(IF(AW202="","-","B"),IF(BJ202="","-","I"),VLOOKUP($B202,GtP!$A:$BB,MATCH("Gi/o_0-1",GtP!$A$1:$BB$1,0),FALSE))</f>
        <v>#N/A</v>
      </c>
      <c r="AK202" s="140" t="e">
        <f>_xlfn.CONCAT(IF(AX202="","-","B"),IF(BK202="","-","I"),VLOOKUP($B202,GtP!$A:$BB,MATCH("Gi/o_0-1",GtP!$A$1:$BB$1,0),FALSE))</f>
        <v>#N/A</v>
      </c>
      <c r="AL202" s="140" t="e">
        <f>_xlfn.CONCAT(IF(AY202="","-","B"),IF(BL202="","-","I"),VLOOKUP($B202,GtP!$A:$BB,MATCH("Gi/o_0-1",GtP!$A$1:$BB$1,0),FALSE))</f>
        <v>#N/A</v>
      </c>
      <c r="AM202" s="140" t="e">
        <f>_xlfn.CONCAT(IF(AZ202="","-","B"),IF(BM202="","-","I"),VLOOKUP($B202,GtP!$A:$BB,MATCH("Gi/o_0-1",GtP!$A$1:$BB$1,0),FALSE))</f>
        <v>#N/A</v>
      </c>
      <c r="AN202" s="140" t="e">
        <f>_xlfn.CONCAT(IF(BA202="","-","B"),IF(BN202="","-","I"),VLOOKUP($B202,GtP!$A:$BB,MATCH("Gq/11_0-1",GtP!$A$1:$BB$1,0),FALSE))</f>
        <v>#N/A</v>
      </c>
      <c r="AO202" s="140" t="e">
        <f>_xlfn.CONCAT(IF(BB202="","-","B"),IF(BO202="","-","I"),VLOOKUP($B202,GtP!$A:$BB,MATCH("Gq/11_0-1",GtP!$A$1:$BB$1,0),FALSE))</f>
        <v>#N/A</v>
      </c>
      <c r="AP202" s="140" t="e">
        <f>_xlfn.CONCAT(IF(BC202="","-","B"),IF(BP202="","-","I"),VLOOKUP($B202,GtP!$A:$BB,MATCH("Gq/11_0-1",GtP!$A$1:$BB$1,0),FALSE))</f>
        <v>#N/A</v>
      </c>
      <c r="AQ202" s="140" t="e">
        <f>_xlfn.CONCAT(IF(BD202="","-","B"),IF(BQ202="","-","I"),VLOOKUP($B202,GtP!$A:$BB,MATCH("Gq/11_0-1",GtP!$A$1:$BB$1,0),FALSE))</f>
        <v>#N/A</v>
      </c>
      <c r="AR202" s="140" t="e">
        <f>_xlfn.CONCAT(IF(BE202="","-","B"),IF(BR202="","-","I"),VLOOKUP($B202,GtP!$A:$BB,MATCH("G12/13_0-1",GtP!$A$1:$BB$1,0),FALSE))</f>
        <v>#N/A</v>
      </c>
      <c r="AS202" s="140" t="e">
        <f>_xlfn.CONCAT(IF(BF202="","-","B"),IF(BS202="","-","I"),VLOOKUP($B202,GtP!$A:$BB,MATCH("G12/13_0-1",GtP!$A$1:$BB$1,0),FALSE))</f>
        <v>#N/A</v>
      </c>
      <c r="AT202" s="139" t="str">
        <f>_xlfn.IFNA(VLOOKUP($B202,'B-LogEmaxOverpEC50'!$A:$AL,MATCH(AT$1,'B-LogEmaxOverpEC50'!$A$1:$AL$1,0),FALSE),"")</f>
        <v/>
      </c>
      <c r="AU202" s="136" t="str">
        <f>_xlfn.IFNA(VLOOKUP($B202,'B-LogEmaxOverpEC50'!$A:$AL,MATCH(AU$1,'B-LogEmaxOverpEC50'!$A$1:$AL$1,0),FALSE),"")</f>
        <v/>
      </c>
      <c r="AV202" s="152" t="str">
        <f>_xlfn.IFNA(VLOOKUP($B202,'B-LogEmaxOverpEC50'!$A:$AL,MATCH(AV$1,'B-LogEmaxOverpEC50'!$A$1:$AL$1,0),FALSE),"")</f>
        <v/>
      </c>
      <c r="AW202" s="152" t="str">
        <f>_xlfn.IFNA(VLOOKUP($B202,'B-LogEmaxOverpEC50'!$A:$AL,MATCH(AW$1,'B-LogEmaxOverpEC50'!$A$1:$AL$1,0),FALSE),"")</f>
        <v/>
      </c>
      <c r="AX202" s="152" t="str">
        <f>_xlfn.IFNA(VLOOKUP($B202,'B-LogEmaxOverpEC50'!$A:$AL,MATCH(AX$1,'B-LogEmaxOverpEC50'!$A$1:$AL$1,0),FALSE),"")</f>
        <v/>
      </c>
      <c r="AY202" s="152" t="str">
        <f>_xlfn.IFNA(VLOOKUP($B202,'B-LogEmaxOverpEC50'!$A:$AL,MATCH(AY$1,'B-LogEmaxOverpEC50'!$A$1:$AL$1,0),FALSE),"")</f>
        <v/>
      </c>
      <c r="AZ202" s="152" t="str">
        <f>_xlfn.IFNA(VLOOKUP($B202,'B-LogEmaxOverpEC50'!$A:$AL,MATCH(AZ$1,'B-LogEmaxOverpEC50'!$A$1:$AL$1,0),FALSE),"")</f>
        <v/>
      </c>
      <c r="BA202" s="152" t="str">
        <f>_xlfn.IFNA(VLOOKUP($B202,'B-LogEmaxOverpEC50'!$A:$AL,MATCH(BA$1,'B-LogEmaxOverpEC50'!$A$1:$AL$1,0),FALSE),"")</f>
        <v/>
      </c>
      <c r="BB202" s="152" t="str">
        <f>_xlfn.IFNA(VLOOKUP($B202,'B-LogEmaxOverpEC50'!$A:$AL,MATCH(BB$1,'B-LogEmaxOverpEC50'!$A$1:$AL$1,0),FALSE),"")</f>
        <v/>
      </c>
      <c r="BC202" s="152" t="str">
        <f>_xlfn.IFNA(VLOOKUP($B202,'B-LogEmaxOverpEC50'!$A:$AL,MATCH(BC$1,'B-LogEmaxOverpEC50'!$A$1:$AL$1,0),FALSE),"")</f>
        <v/>
      </c>
      <c r="BD202" s="152" t="str">
        <f>_xlfn.IFNA(VLOOKUP($B202,'B-LogEmaxOverpEC50'!$A:$AL,MATCH(BD$1,'B-LogEmaxOverpEC50'!$A$1:$AL$1,0),FALSE),"")</f>
        <v/>
      </c>
      <c r="BE202" s="152" t="str">
        <f>_xlfn.IFNA(VLOOKUP($B202,'B-LogEmaxOverpEC50'!$A:$AL,MATCH(BE$1,'B-LogEmaxOverpEC50'!$A$1:$AL$1,0),FALSE),"")</f>
        <v/>
      </c>
      <c r="BF202" s="152" t="str">
        <f>_xlfn.IFNA(VLOOKUP($B202,'B-LogEmaxOverpEC50'!$A:$AL,MATCH(BF$1,'B-LogEmaxOverpEC50'!$A$1:$AL$1,0),FALSE),"")</f>
        <v/>
      </c>
      <c r="BG202" s="137" t="str">
        <f>_xlfn.IFNA(VLOOKUP($B202,'I-LogEmaxOverpEC50'!$A:$AR,MATCH(BG$1,'I-LogEmaxOverpEC50'!$A$1:$AR$1,0),FALSE),"")</f>
        <v/>
      </c>
      <c r="BH202" s="136" t="str">
        <f>_xlfn.IFNA(VLOOKUP($B202,'I-LogEmaxOverpEC50'!$A:$AR,MATCH(BH$1,'I-LogEmaxOverpEC50'!$A$1:$AR$1,0),FALSE),"")</f>
        <v/>
      </c>
      <c r="BI202" s="136" t="str">
        <f>_xlfn.IFNA(VLOOKUP($B202,'I-LogEmaxOverpEC50'!$A:$AR,MATCH(BI$1,'I-LogEmaxOverpEC50'!$A$1:$AR$1,0),FALSE),"")</f>
        <v/>
      </c>
      <c r="BJ202" s="136" t="str">
        <f>_xlfn.IFNA(VLOOKUP($B202,'I-LogEmaxOverpEC50'!$A:$AR,MATCH(BJ$1,'I-LogEmaxOverpEC50'!$A$1:$AR$1,0),FALSE),"")</f>
        <v/>
      </c>
      <c r="BK202" s="136" t="str">
        <f>_xlfn.IFNA(VLOOKUP($B202,'I-LogEmaxOverpEC50'!$A:$AR,MATCH(BK$1,'I-LogEmaxOverpEC50'!$A$1:$AR$1,0),FALSE),"")</f>
        <v/>
      </c>
      <c r="BL202" s="136" t="str">
        <f>_xlfn.IFNA(VLOOKUP($B202,'I-LogEmaxOverpEC50'!$A:$AR,MATCH(BL$1,'I-LogEmaxOverpEC50'!$A$1:$AR$1,0),FALSE),"")</f>
        <v/>
      </c>
      <c r="BM202" s="136" t="str">
        <f>_xlfn.IFNA(VLOOKUP($B202,'I-LogEmaxOverpEC50'!$A:$AR,MATCH(BM$1,'I-LogEmaxOverpEC50'!$A$1:$AR$1,0),FALSE),"")</f>
        <v/>
      </c>
      <c r="BN202" s="136" t="str">
        <f>_xlfn.IFNA(VLOOKUP($B202,'I-LogEmaxOverpEC50'!$A:$AR,MATCH(BN$1,'I-LogEmaxOverpEC50'!$A$1:$AR$1,0),FALSE),"")</f>
        <v/>
      </c>
      <c r="BO202" s="136" t="str">
        <f>_xlfn.IFNA(VLOOKUP($B202,'I-LogEmaxOverpEC50'!$A:$AR,MATCH(BO$1,'I-LogEmaxOverpEC50'!$A$1:$AR$1,0),FALSE),"")</f>
        <v/>
      </c>
      <c r="BP202" s="136" t="str">
        <f>_xlfn.IFNA(VLOOKUP($B202,'I-LogEmaxOverpEC50'!$A:$AR,MATCH(BP$1,'I-LogEmaxOverpEC50'!$A$1:$AR$1,0),FALSE),"")</f>
        <v/>
      </c>
      <c r="BQ202" s="136" t="str">
        <f>_xlfn.IFNA(VLOOKUP($B202,'I-LogEmaxOverpEC50'!$A:$AR,MATCH(BQ$1,'I-LogEmaxOverpEC50'!$A$1:$AR$1,0),FALSE),"")</f>
        <v/>
      </c>
      <c r="BR202" s="136" t="str">
        <f>_xlfn.IFNA(VLOOKUP($B202,'I-LogEmaxOverpEC50'!$A:$AR,MATCH(BR$1,'I-LogEmaxOverpEC50'!$A$1:$AR$1,0),FALSE),"")</f>
        <v/>
      </c>
      <c r="BS202" s="136" t="str">
        <f>_xlfn.IFNA(VLOOKUP($B202,'I-LogEmaxOverpEC50'!$A:$AR,MATCH(BS$1,'I-LogEmaxOverpEC50'!$A$1:$AR$1,0),FALSE),"")</f>
        <v/>
      </c>
    </row>
    <row r="203" spans="1:71" x14ac:dyDescent="0.2">
      <c r="A203" s="146" t="e" cm="1">
        <f t="array" ref="A203">_xlfn.IFS(SUM(F203:R203)&gt;0,1,AB203&gt;0,2,TRUE,3)</f>
        <v>#N/A</v>
      </c>
      <c r="B203" s="146" t="s">
        <v>1959</v>
      </c>
      <c r="D203" s="151" t="str">
        <f>_xlfn.XLOOKUP(B203,RecNamesAll!A:A,RecNamesAll!E:E)</f>
        <v>A</v>
      </c>
      <c r="E203" s="150" t="str">
        <f>_xlfn.XLOOKUP(B203,RecNamesAll!A:A,RecNamesAll!C:C)</f>
        <v>GPR78</v>
      </c>
      <c r="F203" s="160" t="e">
        <f t="shared" si="60"/>
        <v>#N/A</v>
      </c>
      <c r="G203" s="159" t="e">
        <f t="shared" si="61"/>
        <v>#N/A</v>
      </c>
      <c r="H203" s="159" t="e">
        <f t="shared" si="62"/>
        <v>#N/A</v>
      </c>
      <c r="I203" s="159" t="e">
        <f t="shared" si="63"/>
        <v>#N/A</v>
      </c>
      <c r="J203" s="159" t="e">
        <f t="shared" si="64"/>
        <v>#N/A</v>
      </c>
      <c r="K203" s="159" t="e">
        <f t="shared" si="65"/>
        <v>#N/A</v>
      </c>
      <c r="L203" s="159" t="e">
        <f t="shared" si="66"/>
        <v>#N/A</v>
      </c>
      <c r="M203" s="159" t="e">
        <f t="shared" si="67"/>
        <v>#N/A</v>
      </c>
      <c r="N203" s="159" t="e">
        <f t="shared" si="68"/>
        <v>#N/A</v>
      </c>
      <c r="O203" s="159" t="e">
        <f t="shared" si="69"/>
        <v>#N/A</v>
      </c>
      <c r="P203" s="159" t="e">
        <f t="shared" si="70"/>
        <v>#N/A</v>
      </c>
      <c r="Q203" s="159" t="e">
        <f t="shared" si="71"/>
        <v>#N/A</v>
      </c>
      <c r="R203" s="159" t="e">
        <f t="shared" si="72"/>
        <v>#N/A</v>
      </c>
      <c r="U203" s="146" t="str">
        <f t="shared" si="73"/>
        <v>A</v>
      </c>
      <c r="V203" s="145" t="str">
        <f t="shared" si="74"/>
        <v>GPR78</v>
      </c>
      <c r="W203" s="157" t="e">
        <f>VLOOKUP($B203,GtP!$A:$DD,MATCH("Gs_0-2",GtP!$A$1:$DD$1,0),FALSE)</f>
        <v>#N/A</v>
      </c>
      <c r="X203" s="156" t="e">
        <f>VLOOKUP($B203,GtP!$A:$DD,MATCH("Gi/o_0-2",GtP!$A$1:$DD$1,0),FALSE)</f>
        <v>#N/A</v>
      </c>
      <c r="Y203" s="156" t="e">
        <f>VLOOKUP($B203,GtP!$A:$DD,MATCH("Gq/11_0-2",GtP!$A$1:$DD$1,0),FALSE)</f>
        <v>#N/A</v>
      </c>
      <c r="Z203" s="156" t="e">
        <f>VLOOKUP($B203,GtP!$A:$DD,MATCH("G12/13_0-2",GtP!$A$1:$DD$1,0),FALSE)</f>
        <v>#N/A</v>
      </c>
      <c r="AA203" s="155"/>
      <c r="AB203" s="143" t="e">
        <f t="shared" si="75"/>
        <v>#N/A</v>
      </c>
      <c r="AC203" s="315" t="str">
        <f t="shared" si="76"/>
        <v/>
      </c>
      <c r="AD203" s="349" t="str">
        <f t="shared" si="77"/>
        <v/>
      </c>
      <c r="AE203" s="349" t="str">
        <f t="shared" si="78"/>
        <v/>
      </c>
      <c r="AF203" s="311" t="str">
        <f t="shared" si="79"/>
        <v/>
      </c>
      <c r="AG203" s="141" t="e">
        <f>_xlfn.CONCAT(IF(AT203="","-","B"),IF(BG203="","-","I"),VLOOKUP($B203,GtP!$A:$BB,MATCH("Gs_0-1",GtP!$A$1:$BB$1,0),FALSE))</f>
        <v>#N/A</v>
      </c>
      <c r="AH203" s="140" t="e">
        <f>_xlfn.CONCAT(IF(AU203="","-","B"),IF(BH203="","-","I"),VLOOKUP($B203,GtP!$A:$BB,MATCH("Gs_0-1",GtP!$A$1:$BB$1,0),FALSE))</f>
        <v>#N/A</v>
      </c>
      <c r="AI203" s="140" t="e">
        <f>_xlfn.CONCAT(IF(AV203="","-","B"),IF(BI203="","-","I"),VLOOKUP($B203,GtP!$A:$BB,MATCH("Gi/o_0-1",GtP!$A$1:$BB$1,0),FALSE))</f>
        <v>#N/A</v>
      </c>
      <c r="AJ203" s="140" t="e">
        <f>_xlfn.CONCAT(IF(AW203="","-","B"),IF(BJ203="","-","I"),VLOOKUP($B203,GtP!$A:$BB,MATCH("Gi/o_0-1",GtP!$A$1:$BB$1,0),FALSE))</f>
        <v>#N/A</v>
      </c>
      <c r="AK203" s="140" t="e">
        <f>_xlfn.CONCAT(IF(AX203="","-","B"),IF(BK203="","-","I"),VLOOKUP($B203,GtP!$A:$BB,MATCH("Gi/o_0-1",GtP!$A$1:$BB$1,0),FALSE))</f>
        <v>#N/A</v>
      </c>
      <c r="AL203" s="140" t="e">
        <f>_xlfn.CONCAT(IF(AY203="","-","B"),IF(BL203="","-","I"),VLOOKUP($B203,GtP!$A:$BB,MATCH("Gi/o_0-1",GtP!$A$1:$BB$1,0),FALSE))</f>
        <v>#N/A</v>
      </c>
      <c r="AM203" s="140" t="e">
        <f>_xlfn.CONCAT(IF(AZ203="","-","B"),IF(BM203="","-","I"),VLOOKUP($B203,GtP!$A:$BB,MATCH("Gi/o_0-1",GtP!$A$1:$BB$1,0),FALSE))</f>
        <v>#N/A</v>
      </c>
      <c r="AN203" s="140" t="e">
        <f>_xlfn.CONCAT(IF(BA203="","-","B"),IF(BN203="","-","I"),VLOOKUP($B203,GtP!$A:$BB,MATCH("Gq/11_0-1",GtP!$A$1:$BB$1,0),FALSE))</f>
        <v>#N/A</v>
      </c>
      <c r="AO203" s="140" t="e">
        <f>_xlfn.CONCAT(IF(BB203="","-","B"),IF(BO203="","-","I"),VLOOKUP($B203,GtP!$A:$BB,MATCH("Gq/11_0-1",GtP!$A$1:$BB$1,0),FALSE))</f>
        <v>#N/A</v>
      </c>
      <c r="AP203" s="140" t="e">
        <f>_xlfn.CONCAT(IF(BC203="","-","B"),IF(BP203="","-","I"),VLOOKUP($B203,GtP!$A:$BB,MATCH("Gq/11_0-1",GtP!$A$1:$BB$1,0),FALSE))</f>
        <v>#N/A</v>
      </c>
      <c r="AQ203" s="140" t="e">
        <f>_xlfn.CONCAT(IF(BD203="","-","B"),IF(BQ203="","-","I"),VLOOKUP($B203,GtP!$A:$BB,MATCH("Gq/11_0-1",GtP!$A$1:$BB$1,0),FALSE))</f>
        <v>#N/A</v>
      </c>
      <c r="AR203" s="140" t="e">
        <f>_xlfn.CONCAT(IF(BE203="","-","B"),IF(BR203="","-","I"),VLOOKUP($B203,GtP!$A:$BB,MATCH("G12/13_0-1",GtP!$A$1:$BB$1,0),FALSE))</f>
        <v>#N/A</v>
      </c>
      <c r="AS203" s="140" t="e">
        <f>_xlfn.CONCAT(IF(BF203="","-","B"),IF(BS203="","-","I"),VLOOKUP($B203,GtP!$A:$BB,MATCH("G12/13_0-1",GtP!$A$1:$BB$1,0),FALSE))</f>
        <v>#N/A</v>
      </c>
      <c r="AT203" s="139" t="str">
        <f>_xlfn.IFNA(VLOOKUP($B203,'B-LogEmaxOverpEC50'!$A:$AL,MATCH(AT$1,'B-LogEmaxOverpEC50'!$A$1:$AL$1,0),FALSE),"")</f>
        <v/>
      </c>
      <c r="AU203" s="136" t="str">
        <f>_xlfn.IFNA(VLOOKUP($B203,'B-LogEmaxOverpEC50'!$A:$AL,MATCH(AU$1,'B-LogEmaxOverpEC50'!$A$1:$AL$1,0),FALSE),"")</f>
        <v/>
      </c>
      <c r="AV203" s="152" t="str">
        <f>_xlfn.IFNA(VLOOKUP($B203,'B-LogEmaxOverpEC50'!$A:$AL,MATCH(AV$1,'B-LogEmaxOverpEC50'!$A$1:$AL$1,0),FALSE),"")</f>
        <v/>
      </c>
      <c r="AW203" s="152" t="str">
        <f>_xlfn.IFNA(VLOOKUP($B203,'B-LogEmaxOverpEC50'!$A:$AL,MATCH(AW$1,'B-LogEmaxOverpEC50'!$A$1:$AL$1,0),FALSE),"")</f>
        <v/>
      </c>
      <c r="AX203" s="152" t="str">
        <f>_xlfn.IFNA(VLOOKUP($B203,'B-LogEmaxOverpEC50'!$A:$AL,MATCH(AX$1,'B-LogEmaxOverpEC50'!$A$1:$AL$1,0),FALSE),"")</f>
        <v/>
      </c>
      <c r="AY203" s="152" t="str">
        <f>_xlfn.IFNA(VLOOKUP($B203,'B-LogEmaxOverpEC50'!$A:$AL,MATCH(AY$1,'B-LogEmaxOverpEC50'!$A$1:$AL$1,0),FALSE),"")</f>
        <v/>
      </c>
      <c r="AZ203" s="152" t="str">
        <f>_xlfn.IFNA(VLOOKUP($B203,'B-LogEmaxOverpEC50'!$A:$AL,MATCH(AZ$1,'B-LogEmaxOverpEC50'!$A$1:$AL$1,0),FALSE),"")</f>
        <v/>
      </c>
      <c r="BA203" s="152" t="str">
        <f>_xlfn.IFNA(VLOOKUP($B203,'B-LogEmaxOverpEC50'!$A:$AL,MATCH(BA$1,'B-LogEmaxOverpEC50'!$A$1:$AL$1,0),FALSE),"")</f>
        <v/>
      </c>
      <c r="BB203" s="152" t="str">
        <f>_xlfn.IFNA(VLOOKUP($B203,'B-LogEmaxOverpEC50'!$A:$AL,MATCH(BB$1,'B-LogEmaxOverpEC50'!$A$1:$AL$1,0),FALSE),"")</f>
        <v/>
      </c>
      <c r="BC203" s="152" t="str">
        <f>_xlfn.IFNA(VLOOKUP($B203,'B-LogEmaxOverpEC50'!$A:$AL,MATCH(BC$1,'B-LogEmaxOverpEC50'!$A$1:$AL$1,0),FALSE),"")</f>
        <v/>
      </c>
      <c r="BD203" s="152" t="str">
        <f>_xlfn.IFNA(VLOOKUP($B203,'B-LogEmaxOverpEC50'!$A:$AL,MATCH(BD$1,'B-LogEmaxOverpEC50'!$A$1:$AL$1,0),FALSE),"")</f>
        <v/>
      </c>
      <c r="BE203" s="152" t="str">
        <f>_xlfn.IFNA(VLOOKUP($B203,'B-LogEmaxOverpEC50'!$A:$AL,MATCH(BE$1,'B-LogEmaxOverpEC50'!$A$1:$AL$1,0),FALSE),"")</f>
        <v/>
      </c>
      <c r="BF203" s="152" t="str">
        <f>_xlfn.IFNA(VLOOKUP($B203,'B-LogEmaxOverpEC50'!$A:$AL,MATCH(BF$1,'B-LogEmaxOverpEC50'!$A$1:$AL$1,0),FALSE),"")</f>
        <v/>
      </c>
      <c r="BG203" s="137" t="str">
        <f>_xlfn.IFNA(VLOOKUP($B203,'I-LogEmaxOverpEC50'!$A:$AR,MATCH(BG$1,'I-LogEmaxOverpEC50'!$A$1:$AR$1,0),FALSE),"")</f>
        <v/>
      </c>
      <c r="BH203" s="136" t="str">
        <f>_xlfn.IFNA(VLOOKUP($B203,'I-LogEmaxOverpEC50'!$A:$AR,MATCH(BH$1,'I-LogEmaxOverpEC50'!$A$1:$AR$1,0),FALSE),"")</f>
        <v/>
      </c>
      <c r="BI203" s="136" t="str">
        <f>_xlfn.IFNA(VLOOKUP($B203,'I-LogEmaxOverpEC50'!$A:$AR,MATCH(BI$1,'I-LogEmaxOverpEC50'!$A$1:$AR$1,0),FALSE),"")</f>
        <v/>
      </c>
      <c r="BJ203" s="136" t="str">
        <f>_xlfn.IFNA(VLOOKUP($B203,'I-LogEmaxOverpEC50'!$A:$AR,MATCH(BJ$1,'I-LogEmaxOverpEC50'!$A$1:$AR$1,0),FALSE),"")</f>
        <v/>
      </c>
      <c r="BK203" s="136" t="str">
        <f>_xlfn.IFNA(VLOOKUP($B203,'I-LogEmaxOverpEC50'!$A:$AR,MATCH(BK$1,'I-LogEmaxOverpEC50'!$A$1:$AR$1,0),FALSE),"")</f>
        <v/>
      </c>
      <c r="BL203" s="136" t="str">
        <f>_xlfn.IFNA(VLOOKUP($B203,'I-LogEmaxOverpEC50'!$A:$AR,MATCH(BL$1,'I-LogEmaxOverpEC50'!$A$1:$AR$1,0),FALSE),"")</f>
        <v/>
      </c>
      <c r="BM203" s="136" t="str">
        <f>_xlfn.IFNA(VLOOKUP($B203,'I-LogEmaxOverpEC50'!$A:$AR,MATCH(BM$1,'I-LogEmaxOverpEC50'!$A$1:$AR$1,0),FALSE),"")</f>
        <v/>
      </c>
      <c r="BN203" s="136" t="str">
        <f>_xlfn.IFNA(VLOOKUP($B203,'I-LogEmaxOverpEC50'!$A:$AR,MATCH(BN$1,'I-LogEmaxOverpEC50'!$A$1:$AR$1,0),FALSE),"")</f>
        <v/>
      </c>
      <c r="BO203" s="136" t="str">
        <f>_xlfn.IFNA(VLOOKUP($B203,'I-LogEmaxOverpEC50'!$A:$AR,MATCH(BO$1,'I-LogEmaxOverpEC50'!$A$1:$AR$1,0),FALSE),"")</f>
        <v/>
      </c>
      <c r="BP203" s="136" t="str">
        <f>_xlfn.IFNA(VLOOKUP($B203,'I-LogEmaxOverpEC50'!$A:$AR,MATCH(BP$1,'I-LogEmaxOverpEC50'!$A$1:$AR$1,0),FALSE),"")</f>
        <v/>
      </c>
      <c r="BQ203" s="136" t="str">
        <f>_xlfn.IFNA(VLOOKUP($B203,'I-LogEmaxOverpEC50'!$A:$AR,MATCH(BQ$1,'I-LogEmaxOverpEC50'!$A$1:$AR$1,0),FALSE),"")</f>
        <v/>
      </c>
      <c r="BR203" s="136" t="str">
        <f>_xlfn.IFNA(VLOOKUP($B203,'I-LogEmaxOverpEC50'!$A:$AR,MATCH(BR$1,'I-LogEmaxOverpEC50'!$A$1:$AR$1,0),FALSE),"")</f>
        <v/>
      </c>
      <c r="BS203" s="136" t="str">
        <f>_xlfn.IFNA(VLOOKUP($B203,'I-LogEmaxOverpEC50'!$A:$AR,MATCH(BS$1,'I-LogEmaxOverpEC50'!$A$1:$AR$1,0),FALSE),"")</f>
        <v/>
      </c>
    </row>
    <row r="204" spans="1:71" x14ac:dyDescent="0.2">
      <c r="A204" s="146" cm="1">
        <f t="array" ref="A204">_xlfn.IFS(SUM(F204:R204)&gt;0,1,AB204&gt;0,2,TRUE,3)</f>
        <v>2</v>
      </c>
      <c r="B204" s="146" t="s">
        <v>1037</v>
      </c>
      <c r="D204" s="151" t="str">
        <f>_xlfn.XLOOKUP(B204,RecNamesAll!A:A,RecNamesAll!E:E)</f>
        <v>A</v>
      </c>
      <c r="E204" s="150" t="str">
        <f>_xlfn.XLOOKUP(B204,RecNamesAll!A:A,RecNamesAll!C:C)</f>
        <v>HCA1</v>
      </c>
      <c r="F204" s="160" t="str">
        <f t="shared" si="60"/>
        <v/>
      </c>
      <c r="G204" s="159" t="str">
        <f t="shared" si="61"/>
        <v/>
      </c>
      <c r="H204" s="159" t="str">
        <f t="shared" si="62"/>
        <v/>
      </c>
      <c r="I204" s="159" t="str">
        <f t="shared" si="63"/>
        <v/>
      </c>
      <c r="J204" s="159" t="str">
        <f t="shared" si="64"/>
        <v/>
      </c>
      <c r="K204" s="159" t="str">
        <f t="shared" si="65"/>
        <v/>
      </c>
      <c r="L204" s="159" t="str">
        <f t="shared" si="66"/>
        <v/>
      </c>
      <c r="M204" s="159" t="str">
        <f t="shared" si="67"/>
        <v/>
      </c>
      <c r="N204" s="159" t="str">
        <f t="shared" si="68"/>
        <v/>
      </c>
      <c r="O204" s="159" t="str">
        <f t="shared" si="69"/>
        <v/>
      </c>
      <c r="P204" s="159" t="str">
        <f t="shared" si="70"/>
        <v/>
      </c>
      <c r="Q204" s="159" t="str">
        <f t="shared" si="71"/>
        <v/>
      </c>
      <c r="R204" s="159" t="str">
        <f t="shared" si="72"/>
        <v/>
      </c>
      <c r="U204" s="146" t="str">
        <f t="shared" si="73"/>
        <v>A</v>
      </c>
      <c r="V204" s="145" t="str">
        <f t="shared" si="74"/>
        <v>HCA1</v>
      </c>
      <c r="W204" s="157">
        <f>VLOOKUP($B204,GtP!$A:$DD,MATCH("Gs_0-2",GtP!$A$1:$DD$1,0),FALSE)</f>
        <v>0</v>
      </c>
      <c r="X204" s="156">
        <f>VLOOKUP($B204,GtP!$A:$DD,MATCH("Gi/o_0-2",GtP!$A$1:$DD$1,0),FALSE)</f>
        <v>1</v>
      </c>
      <c r="Y204" s="156">
        <f>VLOOKUP($B204,GtP!$A:$DD,MATCH("Gq/11_0-2",GtP!$A$1:$DD$1,0),FALSE)</f>
        <v>0</v>
      </c>
      <c r="Z204" s="156">
        <f>VLOOKUP($B204,GtP!$A:$DD,MATCH("G12/13_0-2",GtP!$A$1:$DD$1,0),FALSE)</f>
        <v>0</v>
      </c>
      <c r="AA204" s="155"/>
      <c r="AB204" s="143">
        <f t="shared" si="75"/>
        <v>1</v>
      </c>
      <c r="AC204" s="315" t="str">
        <f t="shared" si="76"/>
        <v/>
      </c>
      <c r="AD204" s="349" t="str">
        <f t="shared" si="77"/>
        <v/>
      </c>
      <c r="AE204" s="349" t="str">
        <f t="shared" si="78"/>
        <v/>
      </c>
      <c r="AF204" s="311" t="str">
        <f t="shared" si="79"/>
        <v/>
      </c>
      <c r="AG204" s="141" t="str">
        <f>_xlfn.CONCAT(IF(AT204="","-","B"),IF(BG204="","-","I"),VLOOKUP($B204,GtP!$A:$BB,MATCH("Gs_0-1",GtP!$A$1:$BB$1,0),FALSE))</f>
        <v>---</v>
      </c>
      <c r="AH204" s="140" t="str">
        <f>_xlfn.CONCAT(IF(AU204="","-","B"),IF(BH204="","-","I"),VLOOKUP($B204,GtP!$A:$BB,MATCH("Gs_0-1",GtP!$A$1:$BB$1,0),FALSE))</f>
        <v>---</v>
      </c>
      <c r="AI204" s="140" t="str">
        <f>_xlfn.CONCAT(IF(AV204="","-","B"),IF(BI204="","-","I"),VLOOKUP($B204,GtP!$A:$BB,MATCH("Gi/o_0-1",GtP!$A$1:$BB$1,0),FALSE))</f>
        <v>--G</v>
      </c>
      <c r="AJ204" s="140" t="str">
        <f>_xlfn.CONCAT(IF(AW204="","-","B"),IF(BJ204="","-","I"),VLOOKUP($B204,GtP!$A:$BB,MATCH("Gi/o_0-1",GtP!$A$1:$BB$1,0),FALSE))</f>
        <v>--G</v>
      </c>
      <c r="AK204" s="140" t="str">
        <f>_xlfn.CONCAT(IF(AX204="","-","B"),IF(BK204="","-","I"),VLOOKUP($B204,GtP!$A:$BB,MATCH("Gi/o_0-1",GtP!$A$1:$BB$1,0),FALSE))</f>
        <v>--G</v>
      </c>
      <c r="AL204" s="140" t="str">
        <f>_xlfn.CONCAT(IF(AY204="","-","B"),IF(BL204="","-","I"),VLOOKUP($B204,GtP!$A:$BB,MATCH("Gi/o_0-1",GtP!$A$1:$BB$1,0),FALSE))</f>
        <v>--G</v>
      </c>
      <c r="AM204" s="140" t="str">
        <f>_xlfn.CONCAT(IF(AZ204="","-","B"),IF(BM204="","-","I"),VLOOKUP($B204,GtP!$A:$BB,MATCH("Gi/o_0-1",GtP!$A$1:$BB$1,0),FALSE))</f>
        <v>--G</v>
      </c>
      <c r="AN204" s="140" t="str">
        <f>_xlfn.CONCAT(IF(BA204="","-","B"),IF(BN204="","-","I"),VLOOKUP($B204,GtP!$A:$BB,MATCH("Gq/11_0-1",GtP!$A$1:$BB$1,0),FALSE))</f>
        <v>---</v>
      </c>
      <c r="AO204" s="140" t="str">
        <f>_xlfn.CONCAT(IF(BB204="","-","B"),IF(BO204="","-","I"),VLOOKUP($B204,GtP!$A:$BB,MATCH("Gq/11_0-1",GtP!$A$1:$BB$1,0),FALSE))</f>
        <v>---</v>
      </c>
      <c r="AP204" s="140" t="str">
        <f>_xlfn.CONCAT(IF(BC204="","-","B"),IF(BP204="","-","I"),VLOOKUP($B204,GtP!$A:$BB,MATCH("Gq/11_0-1",GtP!$A$1:$BB$1,0),FALSE))</f>
        <v>---</v>
      </c>
      <c r="AQ204" s="140" t="str">
        <f>_xlfn.CONCAT(IF(BD204="","-","B"),IF(BQ204="","-","I"),VLOOKUP($B204,GtP!$A:$BB,MATCH("Gq/11_0-1",GtP!$A$1:$BB$1,0),FALSE))</f>
        <v>---</v>
      </c>
      <c r="AR204" s="140" t="str">
        <f>_xlfn.CONCAT(IF(BE204="","-","B"),IF(BR204="","-","I"),VLOOKUP($B204,GtP!$A:$BB,MATCH("G12/13_0-1",GtP!$A$1:$BB$1,0),FALSE))</f>
        <v>---</v>
      </c>
      <c r="AS204" s="140" t="str">
        <f>_xlfn.CONCAT(IF(BF204="","-","B"),IF(BS204="","-","I"),VLOOKUP($B204,GtP!$A:$BB,MATCH("G12/13_0-1",GtP!$A$1:$BB$1,0),FALSE))</f>
        <v>---</v>
      </c>
      <c r="AT204" s="139" t="str">
        <f>_xlfn.IFNA(VLOOKUP($B204,'B-LogEmaxOverpEC50'!$A:$AL,MATCH(AT$1,'B-LogEmaxOverpEC50'!$A$1:$AL$1,0),FALSE),"")</f>
        <v/>
      </c>
      <c r="AU204" s="136" t="str">
        <f>_xlfn.IFNA(VLOOKUP($B204,'B-LogEmaxOverpEC50'!$A:$AL,MATCH(AU$1,'B-LogEmaxOverpEC50'!$A$1:$AL$1,0),FALSE),"")</f>
        <v/>
      </c>
      <c r="AV204" s="152" t="str">
        <f>_xlfn.IFNA(VLOOKUP($B204,'B-LogEmaxOverpEC50'!$A:$AL,MATCH(AV$1,'B-LogEmaxOverpEC50'!$A$1:$AL$1,0),FALSE),"")</f>
        <v/>
      </c>
      <c r="AW204" s="152" t="str">
        <f>_xlfn.IFNA(VLOOKUP($B204,'B-LogEmaxOverpEC50'!$A:$AL,MATCH(AW$1,'B-LogEmaxOverpEC50'!$A$1:$AL$1,0),FALSE),"")</f>
        <v/>
      </c>
      <c r="AX204" s="152" t="str">
        <f>_xlfn.IFNA(VLOOKUP($B204,'B-LogEmaxOverpEC50'!$A:$AL,MATCH(AX$1,'B-LogEmaxOverpEC50'!$A$1:$AL$1,0),FALSE),"")</f>
        <v/>
      </c>
      <c r="AY204" s="152" t="str">
        <f>_xlfn.IFNA(VLOOKUP($B204,'B-LogEmaxOverpEC50'!$A:$AL,MATCH(AY$1,'B-LogEmaxOverpEC50'!$A$1:$AL$1,0),FALSE),"")</f>
        <v/>
      </c>
      <c r="AZ204" s="152" t="str">
        <f>_xlfn.IFNA(VLOOKUP($B204,'B-LogEmaxOverpEC50'!$A:$AL,MATCH(AZ$1,'B-LogEmaxOverpEC50'!$A$1:$AL$1,0),FALSE),"")</f>
        <v/>
      </c>
      <c r="BA204" s="152" t="str">
        <f>_xlfn.IFNA(VLOOKUP($B204,'B-LogEmaxOverpEC50'!$A:$AL,MATCH(BA$1,'B-LogEmaxOverpEC50'!$A$1:$AL$1,0),FALSE),"")</f>
        <v/>
      </c>
      <c r="BB204" s="152" t="str">
        <f>_xlfn.IFNA(VLOOKUP($B204,'B-LogEmaxOverpEC50'!$A:$AL,MATCH(BB$1,'B-LogEmaxOverpEC50'!$A$1:$AL$1,0),FALSE),"")</f>
        <v/>
      </c>
      <c r="BC204" s="152" t="str">
        <f>_xlfn.IFNA(VLOOKUP($B204,'B-LogEmaxOverpEC50'!$A:$AL,MATCH(BC$1,'B-LogEmaxOverpEC50'!$A$1:$AL$1,0),FALSE),"")</f>
        <v/>
      </c>
      <c r="BD204" s="152" t="str">
        <f>_xlfn.IFNA(VLOOKUP($B204,'B-LogEmaxOverpEC50'!$A:$AL,MATCH(BD$1,'B-LogEmaxOverpEC50'!$A$1:$AL$1,0),FALSE),"")</f>
        <v/>
      </c>
      <c r="BE204" s="152" t="str">
        <f>_xlfn.IFNA(VLOOKUP($B204,'B-LogEmaxOverpEC50'!$A:$AL,MATCH(BE$1,'B-LogEmaxOverpEC50'!$A$1:$AL$1,0),FALSE),"")</f>
        <v/>
      </c>
      <c r="BF204" s="152" t="str">
        <f>_xlfn.IFNA(VLOOKUP($B204,'B-LogEmaxOverpEC50'!$A:$AL,MATCH(BF$1,'B-LogEmaxOverpEC50'!$A$1:$AL$1,0),FALSE),"")</f>
        <v/>
      </c>
      <c r="BG204" s="137" t="str">
        <f>_xlfn.IFNA(VLOOKUP($B204,'I-LogEmaxOverpEC50'!$A:$AR,MATCH(BG$1,'I-LogEmaxOverpEC50'!$A$1:$AR$1,0),FALSE),"")</f>
        <v/>
      </c>
      <c r="BH204" s="136" t="str">
        <f>_xlfn.IFNA(VLOOKUP($B204,'I-LogEmaxOverpEC50'!$A:$AR,MATCH(BH$1,'I-LogEmaxOverpEC50'!$A$1:$AR$1,0),FALSE),"")</f>
        <v/>
      </c>
      <c r="BI204" s="136" t="str">
        <f>_xlfn.IFNA(VLOOKUP($B204,'I-LogEmaxOverpEC50'!$A:$AR,MATCH(BI$1,'I-LogEmaxOverpEC50'!$A$1:$AR$1,0),FALSE),"")</f>
        <v/>
      </c>
      <c r="BJ204" s="136" t="str">
        <f>_xlfn.IFNA(VLOOKUP($B204,'I-LogEmaxOverpEC50'!$A:$AR,MATCH(BJ$1,'I-LogEmaxOverpEC50'!$A$1:$AR$1,0),FALSE),"")</f>
        <v/>
      </c>
      <c r="BK204" s="136" t="str">
        <f>_xlfn.IFNA(VLOOKUP($B204,'I-LogEmaxOverpEC50'!$A:$AR,MATCH(BK$1,'I-LogEmaxOverpEC50'!$A$1:$AR$1,0),FALSE),"")</f>
        <v/>
      </c>
      <c r="BL204" s="136" t="str">
        <f>_xlfn.IFNA(VLOOKUP($B204,'I-LogEmaxOverpEC50'!$A:$AR,MATCH(BL$1,'I-LogEmaxOverpEC50'!$A$1:$AR$1,0),FALSE),"")</f>
        <v/>
      </c>
      <c r="BM204" s="136" t="str">
        <f>_xlfn.IFNA(VLOOKUP($B204,'I-LogEmaxOverpEC50'!$A:$AR,MATCH(BM$1,'I-LogEmaxOverpEC50'!$A$1:$AR$1,0),FALSE),"")</f>
        <v/>
      </c>
      <c r="BN204" s="136" t="str">
        <f>_xlfn.IFNA(VLOOKUP($B204,'I-LogEmaxOverpEC50'!$A:$AR,MATCH(BN$1,'I-LogEmaxOverpEC50'!$A$1:$AR$1,0),FALSE),"")</f>
        <v/>
      </c>
      <c r="BO204" s="136" t="str">
        <f>_xlfn.IFNA(VLOOKUP($B204,'I-LogEmaxOverpEC50'!$A:$AR,MATCH(BO$1,'I-LogEmaxOverpEC50'!$A$1:$AR$1,0),FALSE),"")</f>
        <v/>
      </c>
      <c r="BP204" s="136" t="str">
        <f>_xlfn.IFNA(VLOOKUP($B204,'I-LogEmaxOverpEC50'!$A:$AR,MATCH(BP$1,'I-LogEmaxOverpEC50'!$A$1:$AR$1,0),FALSE),"")</f>
        <v/>
      </c>
      <c r="BQ204" s="136" t="str">
        <f>_xlfn.IFNA(VLOOKUP($B204,'I-LogEmaxOverpEC50'!$A:$AR,MATCH(BQ$1,'I-LogEmaxOverpEC50'!$A$1:$AR$1,0),FALSE),"")</f>
        <v/>
      </c>
      <c r="BR204" s="136" t="str">
        <f>_xlfn.IFNA(VLOOKUP($B204,'I-LogEmaxOverpEC50'!$A:$AR,MATCH(BR$1,'I-LogEmaxOverpEC50'!$A$1:$AR$1,0),FALSE),"")</f>
        <v/>
      </c>
      <c r="BS204" s="136" t="str">
        <f>_xlfn.IFNA(VLOOKUP($B204,'I-LogEmaxOverpEC50'!$A:$AR,MATCH(BS$1,'I-LogEmaxOverpEC50'!$A$1:$AR$1,0),FALSE),"")</f>
        <v/>
      </c>
    </row>
    <row r="205" spans="1:71" x14ac:dyDescent="0.2">
      <c r="A205" s="146" cm="1">
        <f t="array" ref="A205">_xlfn.IFS(SUM(F205:R205)&gt;0,1,AB205&gt;0,2,TRUE,3)</f>
        <v>2</v>
      </c>
      <c r="B205" s="146" t="s">
        <v>991</v>
      </c>
      <c r="D205" s="151" t="str">
        <f>_xlfn.XLOOKUP(B205,RecNamesAll!A:A,RecNamesAll!E:E)</f>
        <v>A</v>
      </c>
      <c r="E205" s="150" t="str">
        <f>_xlfn.XLOOKUP(B205,RecNamesAll!A:A,RecNamesAll!C:C)</f>
        <v>LH</v>
      </c>
      <c r="F205" s="160" t="str">
        <f t="shared" si="60"/>
        <v/>
      </c>
      <c r="G205" s="159" t="str">
        <f t="shared" si="61"/>
        <v/>
      </c>
      <c r="H205" s="159" t="str">
        <f t="shared" si="62"/>
        <v/>
      </c>
      <c r="I205" s="159" t="str">
        <f t="shared" si="63"/>
        <v/>
      </c>
      <c r="J205" s="159" t="str">
        <f t="shared" si="64"/>
        <v/>
      </c>
      <c r="K205" s="159" t="str">
        <f t="shared" si="65"/>
        <v/>
      </c>
      <c r="L205" s="159" t="str">
        <f t="shared" si="66"/>
        <v/>
      </c>
      <c r="M205" s="159" t="str">
        <f t="shared" si="67"/>
        <v/>
      </c>
      <c r="N205" s="159" t="str">
        <f t="shared" si="68"/>
        <v/>
      </c>
      <c r="O205" s="159" t="str">
        <f t="shared" si="69"/>
        <v/>
      </c>
      <c r="P205" s="159" t="str">
        <f t="shared" si="70"/>
        <v/>
      </c>
      <c r="Q205" s="159" t="str">
        <f t="shared" si="71"/>
        <v/>
      </c>
      <c r="R205" s="159" t="str">
        <f t="shared" si="72"/>
        <v/>
      </c>
      <c r="U205" s="146" t="str">
        <f t="shared" si="73"/>
        <v>A</v>
      </c>
      <c r="V205" s="145" t="str">
        <f t="shared" si="74"/>
        <v>LH</v>
      </c>
      <c r="W205" s="157">
        <f>VLOOKUP($B205,GtP!$A:$DD,MATCH("Gs_0-2",GtP!$A$1:$DD$1,0),FALSE)</f>
        <v>1</v>
      </c>
      <c r="X205" s="156">
        <f>VLOOKUP($B205,GtP!$A:$DD,MATCH("Gi/o_0-2",GtP!$A$1:$DD$1,0),FALSE)</f>
        <v>0</v>
      </c>
      <c r="Y205" s="156">
        <f>VLOOKUP($B205,GtP!$A:$DD,MATCH("Gq/11_0-2",GtP!$A$1:$DD$1,0),FALSE)</f>
        <v>2</v>
      </c>
      <c r="Z205" s="156">
        <f>VLOOKUP($B205,GtP!$A:$DD,MATCH("G12/13_0-2",GtP!$A$1:$DD$1,0),FALSE)</f>
        <v>0</v>
      </c>
      <c r="AA205" s="155"/>
      <c r="AB205" s="143">
        <f t="shared" si="75"/>
        <v>2</v>
      </c>
      <c r="AC205" s="315" t="str">
        <f t="shared" si="76"/>
        <v/>
      </c>
      <c r="AD205" s="349" t="str">
        <f t="shared" si="77"/>
        <v/>
      </c>
      <c r="AE205" s="349" t="str">
        <f t="shared" si="78"/>
        <v/>
      </c>
      <c r="AF205" s="311" t="str">
        <f t="shared" si="79"/>
        <v/>
      </c>
      <c r="AG205" s="141" t="str">
        <f>_xlfn.CONCAT(IF(AT205="","-","B"),IF(BG205="","-","I"),VLOOKUP($B205,GtP!$A:$BB,MATCH("Gs_0-1",GtP!$A$1:$BB$1,0),FALSE))</f>
        <v>--G</v>
      </c>
      <c r="AH205" s="140" t="str">
        <f>_xlfn.CONCAT(IF(AU205="","-","B"),IF(BH205="","-","I"),VLOOKUP($B205,GtP!$A:$BB,MATCH("Gs_0-1",GtP!$A$1:$BB$1,0),FALSE))</f>
        <v>--G</v>
      </c>
      <c r="AI205" s="140" t="str">
        <f>_xlfn.CONCAT(IF(AV205="","-","B"),IF(BI205="","-","I"),VLOOKUP($B205,GtP!$A:$BB,MATCH("Gi/o_0-1",GtP!$A$1:$BB$1,0),FALSE))</f>
        <v>---</v>
      </c>
      <c r="AJ205" s="140" t="str">
        <f>_xlfn.CONCAT(IF(AW205="","-","B"),IF(BJ205="","-","I"),VLOOKUP($B205,GtP!$A:$BB,MATCH("Gi/o_0-1",GtP!$A$1:$BB$1,0),FALSE))</f>
        <v>---</v>
      </c>
      <c r="AK205" s="140" t="str">
        <f>_xlfn.CONCAT(IF(AX205="","-","B"),IF(BK205="","-","I"),VLOOKUP($B205,GtP!$A:$BB,MATCH("Gi/o_0-1",GtP!$A$1:$BB$1,0),FALSE))</f>
        <v>---</v>
      </c>
      <c r="AL205" s="140" t="str">
        <f>_xlfn.CONCAT(IF(AY205="","-","B"),IF(BL205="","-","I"),VLOOKUP($B205,GtP!$A:$BB,MATCH("Gi/o_0-1",GtP!$A$1:$BB$1,0),FALSE))</f>
        <v>---</v>
      </c>
      <c r="AM205" s="140" t="str">
        <f>_xlfn.CONCAT(IF(AZ205="","-","B"),IF(BM205="","-","I"),VLOOKUP($B205,GtP!$A:$BB,MATCH("Gi/o_0-1",GtP!$A$1:$BB$1,0),FALSE))</f>
        <v>---</v>
      </c>
      <c r="AN205" s="140" t="str">
        <f>_xlfn.CONCAT(IF(BA205="","-","B"),IF(BN205="","-","I"),VLOOKUP($B205,GtP!$A:$BB,MATCH("Gq/11_0-1",GtP!$A$1:$BB$1,0),FALSE))</f>
        <v>--G</v>
      </c>
      <c r="AO205" s="140" t="str">
        <f>_xlfn.CONCAT(IF(BB205="","-","B"),IF(BO205="","-","I"),VLOOKUP($B205,GtP!$A:$BB,MATCH("Gq/11_0-1",GtP!$A$1:$BB$1,0),FALSE))</f>
        <v>--G</v>
      </c>
      <c r="AP205" s="140" t="str">
        <f>_xlfn.CONCAT(IF(BC205="","-","B"),IF(BP205="","-","I"),VLOOKUP($B205,GtP!$A:$BB,MATCH("Gq/11_0-1",GtP!$A$1:$BB$1,0),FALSE))</f>
        <v>--G</v>
      </c>
      <c r="AQ205" s="140" t="str">
        <f>_xlfn.CONCAT(IF(BD205="","-","B"),IF(BQ205="","-","I"),VLOOKUP($B205,GtP!$A:$BB,MATCH("Gq/11_0-1",GtP!$A$1:$BB$1,0),FALSE))</f>
        <v>--G</v>
      </c>
      <c r="AR205" s="140" t="str">
        <f>_xlfn.CONCAT(IF(BE205="","-","B"),IF(BR205="","-","I"),VLOOKUP($B205,GtP!$A:$BB,MATCH("G12/13_0-1",GtP!$A$1:$BB$1,0),FALSE))</f>
        <v>---</v>
      </c>
      <c r="AS205" s="140" t="str">
        <f>_xlfn.CONCAT(IF(BF205="","-","B"),IF(BS205="","-","I"),VLOOKUP($B205,GtP!$A:$BB,MATCH("G12/13_0-1",GtP!$A$1:$BB$1,0),FALSE))</f>
        <v>---</v>
      </c>
      <c r="AT205" s="139" t="str">
        <f>_xlfn.IFNA(VLOOKUP($B205,'B-LogEmaxOverpEC50'!$A:$AL,MATCH(AT$1,'B-LogEmaxOverpEC50'!$A$1:$AL$1,0),FALSE),"")</f>
        <v/>
      </c>
      <c r="AU205" s="136" t="str">
        <f>_xlfn.IFNA(VLOOKUP($B205,'B-LogEmaxOverpEC50'!$A:$AL,MATCH(AU$1,'B-LogEmaxOverpEC50'!$A$1:$AL$1,0),FALSE),"")</f>
        <v/>
      </c>
      <c r="AV205" s="152" t="str">
        <f>_xlfn.IFNA(VLOOKUP($B205,'B-LogEmaxOverpEC50'!$A:$AL,MATCH(AV$1,'B-LogEmaxOverpEC50'!$A$1:$AL$1,0),FALSE),"")</f>
        <v/>
      </c>
      <c r="AW205" s="152" t="str">
        <f>_xlfn.IFNA(VLOOKUP($B205,'B-LogEmaxOverpEC50'!$A:$AL,MATCH(AW$1,'B-LogEmaxOverpEC50'!$A$1:$AL$1,0),FALSE),"")</f>
        <v/>
      </c>
      <c r="AX205" s="152" t="str">
        <f>_xlfn.IFNA(VLOOKUP($B205,'B-LogEmaxOverpEC50'!$A:$AL,MATCH(AX$1,'B-LogEmaxOverpEC50'!$A$1:$AL$1,0),FALSE),"")</f>
        <v/>
      </c>
      <c r="AY205" s="152" t="str">
        <f>_xlfn.IFNA(VLOOKUP($B205,'B-LogEmaxOverpEC50'!$A:$AL,MATCH(AY$1,'B-LogEmaxOverpEC50'!$A$1:$AL$1,0),FALSE),"")</f>
        <v/>
      </c>
      <c r="AZ205" s="152" t="str">
        <f>_xlfn.IFNA(VLOOKUP($B205,'B-LogEmaxOverpEC50'!$A:$AL,MATCH(AZ$1,'B-LogEmaxOverpEC50'!$A$1:$AL$1,0),FALSE),"")</f>
        <v/>
      </c>
      <c r="BA205" s="152" t="str">
        <f>_xlfn.IFNA(VLOOKUP($B205,'B-LogEmaxOverpEC50'!$A:$AL,MATCH(BA$1,'B-LogEmaxOverpEC50'!$A$1:$AL$1,0),FALSE),"")</f>
        <v/>
      </c>
      <c r="BB205" s="152" t="str">
        <f>_xlfn.IFNA(VLOOKUP($B205,'B-LogEmaxOverpEC50'!$A:$AL,MATCH(BB$1,'B-LogEmaxOverpEC50'!$A$1:$AL$1,0),FALSE),"")</f>
        <v/>
      </c>
      <c r="BC205" s="152" t="str">
        <f>_xlfn.IFNA(VLOOKUP($B205,'B-LogEmaxOverpEC50'!$A:$AL,MATCH(BC$1,'B-LogEmaxOverpEC50'!$A$1:$AL$1,0),FALSE),"")</f>
        <v/>
      </c>
      <c r="BD205" s="152" t="str">
        <f>_xlfn.IFNA(VLOOKUP($B205,'B-LogEmaxOverpEC50'!$A:$AL,MATCH(BD$1,'B-LogEmaxOverpEC50'!$A$1:$AL$1,0),FALSE),"")</f>
        <v/>
      </c>
      <c r="BE205" s="152" t="str">
        <f>_xlfn.IFNA(VLOOKUP($B205,'B-LogEmaxOverpEC50'!$A:$AL,MATCH(BE$1,'B-LogEmaxOverpEC50'!$A$1:$AL$1,0),FALSE),"")</f>
        <v/>
      </c>
      <c r="BF205" s="152" t="str">
        <f>_xlfn.IFNA(VLOOKUP($B205,'B-LogEmaxOverpEC50'!$A:$AL,MATCH(BF$1,'B-LogEmaxOverpEC50'!$A$1:$AL$1,0),FALSE),"")</f>
        <v/>
      </c>
      <c r="BG205" s="137" t="str">
        <f>_xlfn.IFNA(VLOOKUP($B205,'I-LogEmaxOverpEC50'!$A:$AR,MATCH(BG$1,'I-LogEmaxOverpEC50'!$A$1:$AR$1,0),FALSE),"")</f>
        <v/>
      </c>
      <c r="BH205" s="136" t="str">
        <f>_xlfn.IFNA(VLOOKUP($B205,'I-LogEmaxOverpEC50'!$A:$AR,MATCH(BH$1,'I-LogEmaxOverpEC50'!$A$1:$AR$1,0),FALSE),"")</f>
        <v/>
      </c>
      <c r="BI205" s="136" t="str">
        <f>_xlfn.IFNA(VLOOKUP($B205,'I-LogEmaxOverpEC50'!$A:$AR,MATCH(BI$1,'I-LogEmaxOverpEC50'!$A$1:$AR$1,0),FALSE),"")</f>
        <v/>
      </c>
      <c r="BJ205" s="136" t="str">
        <f>_xlfn.IFNA(VLOOKUP($B205,'I-LogEmaxOverpEC50'!$A:$AR,MATCH(BJ$1,'I-LogEmaxOverpEC50'!$A$1:$AR$1,0),FALSE),"")</f>
        <v/>
      </c>
      <c r="BK205" s="136" t="str">
        <f>_xlfn.IFNA(VLOOKUP($B205,'I-LogEmaxOverpEC50'!$A:$AR,MATCH(BK$1,'I-LogEmaxOverpEC50'!$A$1:$AR$1,0),FALSE),"")</f>
        <v/>
      </c>
      <c r="BL205" s="136" t="str">
        <f>_xlfn.IFNA(VLOOKUP($B205,'I-LogEmaxOverpEC50'!$A:$AR,MATCH(BL$1,'I-LogEmaxOverpEC50'!$A$1:$AR$1,0),FALSE),"")</f>
        <v/>
      </c>
      <c r="BM205" s="136" t="str">
        <f>_xlfn.IFNA(VLOOKUP($B205,'I-LogEmaxOverpEC50'!$A:$AR,MATCH(BM$1,'I-LogEmaxOverpEC50'!$A$1:$AR$1,0),FALSE),"")</f>
        <v/>
      </c>
      <c r="BN205" s="136" t="str">
        <f>_xlfn.IFNA(VLOOKUP($B205,'I-LogEmaxOverpEC50'!$A:$AR,MATCH(BN$1,'I-LogEmaxOverpEC50'!$A$1:$AR$1,0),FALSE),"")</f>
        <v/>
      </c>
      <c r="BO205" s="136" t="str">
        <f>_xlfn.IFNA(VLOOKUP($B205,'I-LogEmaxOverpEC50'!$A:$AR,MATCH(BO$1,'I-LogEmaxOverpEC50'!$A$1:$AR$1,0),FALSE),"")</f>
        <v/>
      </c>
      <c r="BP205" s="136" t="str">
        <f>_xlfn.IFNA(VLOOKUP($B205,'I-LogEmaxOverpEC50'!$A:$AR,MATCH(BP$1,'I-LogEmaxOverpEC50'!$A$1:$AR$1,0),FALSE),"")</f>
        <v/>
      </c>
      <c r="BQ205" s="136" t="str">
        <f>_xlfn.IFNA(VLOOKUP($B205,'I-LogEmaxOverpEC50'!$A:$AR,MATCH(BQ$1,'I-LogEmaxOverpEC50'!$A$1:$AR$1,0),FALSE),"")</f>
        <v/>
      </c>
      <c r="BR205" s="136" t="str">
        <f>_xlfn.IFNA(VLOOKUP($B205,'I-LogEmaxOverpEC50'!$A:$AR,MATCH(BR$1,'I-LogEmaxOverpEC50'!$A$1:$AR$1,0),FALSE),"")</f>
        <v/>
      </c>
      <c r="BS205" s="136" t="str">
        <f>_xlfn.IFNA(VLOOKUP($B205,'I-LogEmaxOverpEC50'!$A:$AR,MATCH(BS$1,'I-LogEmaxOverpEC50'!$A$1:$AR$1,0),FALSE),"")</f>
        <v/>
      </c>
    </row>
    <row r="206" spans="1:71" x14ac:dyDescent="0.2">
      <c r="A206" s="146" t="e" cm="1">
        <f t="array" ref="A206">_xlfn.IFS(SUM(F206:R206)&gt;0,1,AB206&gt;0,2,TRUE,3)</f>
        <v>#N/A</v>
      </c>
      <c r="B206" s="146" t="s">
        <v>127</v>
      </c>
      <c r="D206" s="151" t="str">
        <f>_xlfn.XLOOKUP(B206,RecNamesAll!A:A,RecNamesAll!E:E)</f>
        <v>A</v>
      </c>
      <c r="E206" s="150" t="str">
        <f>_xlfn.XLOOKUP(B206,RecNamesAll!A:A,RecNamesAll!C:C)</f>
        <v>LPA5</v>
      </c>
      <c r="F206" s="160" t="e">
        <f t="shared" si="60"/>
        <v>#N/A</v>
      </c>
      <c r="G206" s="159" t="e">
        <f t="shared" si="61"/>
        <v>#N/A</v>
      </c>
      <c r="H206" s="159" t="e">
        <f t="shared" si="62"/>
        <v>#N/A</v>
      </c>
      <c r="I206" s="159" t="e">
        <f t="shared" si="63"/>
        <v>#N/A</v>
      </c>
      <c r="J206" s="159" t="e">
        <f t="shared" si="64"/>
        <v>#N/A</v>
      </c>
      <c r="K206" s="159" t="e">
        <f t="shared" si="65"/>
        <v>#N/A</v>
      </c>
      <c r="L206" s="159" t="e">
        <f t="shared" si="66"/>
        <v>#N/A</v>
      </c>
      <c r="M206" s="159" t="e">
        <f t="shared" si="67"/>
        <v>#N/A</v>
      </c>
      <c r="N206" s="159" t="e">
        <f t="shared" si="68"/>
        <v>#N/A</v>
      </c>
      <c r="O206" s="159" t="e">
        <f t="shared" si="69"/>
        <v>#N/A</v>
      </c>
      <c r="P206" s="159" t="e">
        <f t="shared" si="70"/>
        <v>#N/A</v>
      </c>
      <c r="Q206" s="159" t="e">
        <f t="shared" si="71"/>
        <v>#N/A</v>
      </c>
      <c r="R206" s="159" t="e">
        <f t="shared" si="72"/>
        <v>#N/A</v>
      </c>
      <c r="U206" s="146" t="str">
        <f t="shared" si="73"/>
        <v>A</v>
      </c>
      <c r="V206" s="145" t="str">
        <f t="shared" si="74"/>
        <v>LPA5</v>
      </c>
      <c r="W206" s="157" t="e">
        <f>VLOOKUP($B206,GtP!$A:$DD,MATCH("Gs_0-2",GtP!$A$1:$DD$1,0),FALSE)</f>
        <v>#N/A</v>
      </c>
      <c r="X206" s="156" t="e">
        <f>VLOOKUP($B206,GtP!$A:$DD,MATCH("Gi/o_0-2",GtP!$A$1:$DD$1,0),FALSE)</f>
        <v>#N/A</v>
      </c>
      <c r="Y206" s="156" t="e">
        <f>VLOOKUP($B206,GtP!$A:$DD,MATCH("Gq/11_0-2",GtP!$A$1:$DD$1,0),FALSE)</f>
        <v>#N/A</v>
      </c>
      <c r="Z206" s="156" t="e">
        <f>VLOOKUP($B206,GtP!$A:$DD,MATCH("G12/13_0-2",GtP!$A$1:$DD$1,0),FALSE)</f>
        <v>#N/A</v>
      </c>
      <c r="AA206" s="155"/>
      <c r="AB206" s="143" t="e">
        <f t="shared" si="75"/>
        <v>#N/A</v>
      </c>
      <c r="AC206" s="315" t="str">
        <f t="shared" si="76"/>
        <v/>
      </c>
      <c r="AD206" s="349" t="str">
        <f t="shared" si="77"/>
        <v/>
      </c>
      <c r="AE206" s="349" t="str">
        <f t="shared" si="78"/>
        <v/>
      </c>
      <c r="AF206" s="311" t="str">
        <f t="shared" si="79"/>
        <v/>
      </c>
      <c r="AG206" s="141" t="e">
        <f>_xlfn.CONCAT(IF(AT206="","-","B"),IF(BG206="","-","I"),VLOOKUP($B206,GtP!$A:$BB,MATCH("Gs_0-1",GtP!$A$1:$BB$1,0),FALSE))</f>
        <v>#N/A</v>
      </c>
      <c r="AH206" s="140" t="e">
        <f>_xlfn.CONCAT(IF(AU206="","-","B"),IF(BH206="","-","I"),VLOOKUP($B206,GtP!$A:$BB,MATCH("Gs_0-1",GtP!$A$1:$BB$1,0),FALSE))</f>
        <v>#N/A</v>
      </c>
      <c r="AI206" s="140" t="e">
        <f>_xlfn.CONCAT(IF(AV206="","-","B"),IF(BI206="","-","I"),VLOOKUP($B206,GtP!$A:$BB,MATCH("Gi/o_0-1",GtP!$A$1:$BB$1,0),FALSE))</f>
        <v>#N/A</v>
      </c>
      <c r="AJ206" s="140" t="e">
        <f>_xlfn.CONCAT(IF(AW206="","-","B"),IF(BJ206="","-","I"),VLOOKUP($B206,GtP!$A:$BB,MATCH("Gi/o_0-1",GtP!$A$1:$BB$1,0),FALSE))</f>
        <v>#N/A</v>
      </c>
      <c r="AK206" s="140" t="e">
        <f>_xlfn.CONCAT(IF(AX206="","-","B"),IF(BK206="","-","I"),VLOOKUP($B206,GtP!$A:$BB,MATCH("Gi/o_0-1",GtP!$A$1:$BB$1,0),FALSE))</f>
        <v>#N/A</v>
      </c>
      <c r="AL206" s="140" t="e">
        <f>_xlfn.CONCAT(IF(AY206="","-","B"),IF(BL206="","-","I"),VLOOKUP($B206,GtP!$A:$BB,MATCH("Gi/o_0-1",GtP!$A$1:$BB$1,0),FALSE))</f>
        <v>#N/A</v>
      </c>
      <c r="AM206" s="140" t="e">
        <f>_xlfn.CONCAT(IF(AZ206="","-","B"),IF(BM206="","-","I"),VLOOKUP($B206,GtP!$A:$BB,MATCH("Gi/o_0-1",GtP!$A$1:$BB$1,0),FALSE))</f>
        <v>#N/A</v>
      </c>
      <c r="AN206" s="140" t="e">
        <f>_xlfn.CONCAT(IF(BA206="","-","B"),IF(BN206="","-","I"),VLOOKUP($B206,GtP!$A:$BB,MATCH("Gq/11_0-1",GtP!$A$1:$BB$1,0),FALSE))</f>
        <v>#N/A</v>
      </c>
      <c r="AO206" s="140" t="e">
        <f>_xlfn.CONCAT(IF(BB206="","-","B"),IF(BO206="","-","I"),VLOOKUP($B206,GtP!$A:$BB,MATCH("Gq/11_0-1",GtP!$A$1:$BB$1,0),FALSE))</f>
        <v>#N/A</v>
      </c>
      <c r="AP206" s="140" t="e">
        <f>_xlfn.CONCAT(IF(BC206="","-","B"),IF(BP206="","-","I"),VLOOKUP($B206,GtP!$A:$BB,MATCH("Gq/11_0-1",GtP!$A$1:$BB$1,0),FALSE))</f>
        <v>#N/A</v>
      </c>
      <c r="AQ206" s="140" t="e">
        <f>_xlfn.CONCAT(IF(BD206="","-","B"),IF(BQ206="","-","I"),VLOOKUP($B206,GtP!$A:$BB,MATCH("Gq/11_0-1",GtP!$A$1:$BB$1,0),FALSE))</f>
        <v>#N/A</v>
      </c>
      <c r="AR206" s="140" t="e">
        <f>_xlfn.CONCAT(IF(BE206="","-","B"),IF(BR206="","-","I"),VLOOKUP($B206,GtP!$A:$BB,MATCH("G12/13_0-1",GtP!$A$1:$BB$1,0),FALSE))</f>
        <v>#N/A</v>
      </c>
      <c r="AS206" s="140" t="e">
        <f>_xlfn.CONCAT(IF(BF206="","-","B"),IF(BS206="","-","I"),VLOOKUP($B206,GtP!$A:$BB,MATCH("G12/13_0-1",GtP!$A$1:$BB$1,0),FALSE))</f>
        <v>#N/A</v>
      </c>
      <c r="AT206" s="139" t="str">
        <f>_xlfn.IFNA(VLOOKUP($B206,'B-LogEmaxOverpEC50'!$A:$AL,MATCH(AT$1,'B-LogEmaxOverpEC50'!$A$1:$AL$1,0),FALSE),"")</f>
        <v/>
      </c>
      <c r="AU206" s="136" t="str">
        <f>_xlfn.IFNA(VLOOKUP($B206,'B-LogEmaxOverpEC50'!$A:$AL,MATCH(AU$1,'B-LogEmaxOverpEC50'!$A$1:$AL$1,0),FALSE),"")</f>
        <v/>
      </c>
      <c r="AV206" s="152" t="str">
        <f>_xlfn.IFNA(VLOOKUP($B206,'B-LogEmaxOverpEC50'!$A:$AL,MATCH(AV$1,'B-LogEmaxOverpEC50'!$A$1:$AL$1,0),FALSE),"")</f>
        <v/>
      </c>
      <c r="AW206" s="152" t="str">
        <f>_xlfn.IFNA(VLOOKUP($B206,'B-LogEmaxOverpEC50'!$A:$AL,MATCH(AW$1,'B-LogEmaxOverpEC50'!$A$1:$AL$1,0),FALSE),"")</f>
        <v/>
      </c>
      <c r="AX206" s="152" t="str">
        <f>_xlfn.IFNA(VLOOKUP($B206,'B-LogEmaxOverpEC50'!$A:$AL,MATCH(AX$1,'B-LogEmaxOverpEC50'!$A$1:$AL$1,0),FALSE),"")</f>
        <v/>
      </c>
      <c r="AY206" s="152" t="str">
        <f>_xlfn.IFNA(VLOOKUP($B206,'B-LogEmaxOverpEC50'!$A:$AL,MATCH(AY$1,'B-LogEmaxOverpEC50'!$A$1:$AL$1,0),FALSE),"")</f>
        <v/>
      </c>
      <c r="AZ206" s="152" t="str">
        <f>_xlfn.IFNA(VLOOKUP($B206,'B-LogEmaxOverpEC50'!$A:$AL,MATCH(AZ$1,'B-LogEmaxOverpEC50'!$A$1:$AL$1,0),FALSE),"")</f>
        <v/>
      </c>
      <c r="BA206" s="152" t="str">
        <f>_xlfn.IFNA(VLOOKUP($B206,'B-LogEmaxOverpEC50'!$A:$AL,MATCH(BA$1,'B-LogEmaxOverpEC50'!$A$1:$AL$1,0),FALSE),"")</f>
        <v/>
      </c>
      <c r="BB206" s="152" t="str">
        <f>_xlfn.IFNA(VLOOKUP($B206,'B-LogEmaxOverpEC50'!$A:$AL,MATCH(BB$1,'B-LogEmaxOverpEC50'!$A$1:$AL$1,0),FALSE),"")</f>
        <v/>
      </c>
      <c r="BC206" s="152" t="str">
        <f>_xlfn.IFNA(VLOOKUP($B206,'B-LogEmaxOverpEC50'!$A:$AL,MATCH(BC$1,'B-LogEmaxOverpEC50'!$A$1:$AL$1,0),FALSE),"")</f>
        <v/>
      </c>
      <c r="BD206" s="152" t="str">
        <f>_xlfn.IFNA(VLOOKUP($B206,'B-LogEmaxOverpEC50'!$A:$AL,MATCH(BD$1,'B-LogEmaxOverpEC50'!$A$1:$AL$1,0),FALSE),"")</f>
        <v/>
      </c>
      <c r="BE206" s="152" t="str">
        <f>_xlfn.IFNA(VLOOKUP($B206,'B-LogEmaxOverpEC50'!$A:$AL,MATCH(BE$1,'B-LogEmaxOverpEC50'!$A$1:$AL$1,0),FALSE),"")</f>
        <v/>
      </c>
      <c r="BF206" s="152" t="str">
        <f>_xlfn.IFNA(VLOOKUP($B206,'B-LogEmaxOverpEC50'!$A:$AL,MATCH(BF$1,'B-LogEmaxOverpEC50'!$A$1:$AL$1,0),FALSE),"")</f>
        <v/>
      </c>
      <c r="BG206" s="137" t="str">
        <f>_xlfn.IFNA(VLOOKUP($B206,'I-LogEmaxOverpEC50'!$A:$AR,MATCH(BG$1,'I-LogEmaxOverpEC50'!$A$1:$AR$1,0),FALSE),"")</f>
        <v/>
      </c>
      <c r="BH206" s="136" t="str">
        <f>_xlfn.IFNA(VLOOKUP($B206,'I-LogEmaxOverpEC50'!$A:$AR,MATCH(BH$1,'I-LogEmaxOverpEC50'!$A$1:$AR$1,0),FALSE),"")</f>
        <v/>
      </c>
      <c r="BI206" s="136">
        <f>_xlfn.IFNA(VLOOKUP($B206,'I-LogEmaxOverpEC50'!$A:$AR,MATCH(BI$1,'I-LogEmaxOverpEC50'!$A$1:$AR$1,0),FALSE),"")</f>
        <v>8.3367206986176647</v>
      </c>
      <c r="BJ206" s="136">
        <f>_xlfn.IFNA(VLOOKUP($B206,'I-LogEmaxOverpEC50'!$A:$AR,MATCH(BJ$1,'I-LogEmaxOverpEC50'!$A$1:$AR$1,0),FALSE),"")</f>
        <v>8.3367206986176647</v>
      </c>
      <c r="BK206" s="136">
        <f>_xlfn.IFNA(VLOOKUP($B206,'I-LogEmaxOverpEC50'!$A:$AR,MATCH(BK$1,'I-LogEmaxOverpEC50'!$A$1:$AR$1,0),FALSE),"")</f>
        <v>8.4216570725220858</v>
      </c>
      <c r="BL206" s="136">
        <f>_xlfn.IFNA(VLOOKUP($B206,'I-LogEmaxOverpEC50'!$A:$AR,MATCH(BL$1,'I-LogEmaxOverpEC50'!$A$1:$AR$1,0),FALSE),"")</f>
        <v>8.4216570725220858</v>
      </c>
      <c r="BM206" s="136">
        <f>_xlfn.IFNA(VLOOKUP($B206,'I-LogEmaxOverpEC50'!$A:$AR,MATCH(BM$1,'I-LogEmaxOverpEC50'!$A$1:$AR$1,0),FALSE),"")</f>
        <v>8.4666325857529436</v>
      </c>
      <c r="BN206" s="136" t="str">
        <f>_xlfn.IFNA(VLOOKUP($B206,'I-LogEmaxOverpEC50'!$A:$AR,MATCH(BN$1,'I-LogEmaxOverpEC50'!$A$1:$AR$1,0),FALSE),"")</f>
        <v/>
      </c>
      <c r="BO206" s="136" t="str">
        <f>_xlfn.IFNA(VLOOKUP($B206,'I-LogEmaxOverpEC50'!$A:$AR,MATCH(BO$1,'I-LogEmaxOverpEC50'!$A$1:$AR$1,0),FALSE),"")</f>
        <v/>
      </c>
      <c r="BP206" s="136" t="str">
        <f>_xlfn.IFNA(VLOOKUP($B206,'I-LogEmaxOverpEC50'!$A:$AR,MATCH(BP$1,'I-LogEmaxOverpEC50'!$A$1:$AR$1,0),FALSE),"")</f>
        <v/>
      </c>
      <c r="BQ206" s="136" t="str">
        <f>_xlfn.IFNA(VLOOKUP($B206,'I-LogEmaxOverpEC50'!$A:$AR,MATCH(BQ$1,'I-LogEmaxOverpEC50'!$A$1:$AR$1,0),FALSE),"")</f>
        <v/>
      </c>
      <c r="BR206" s="136" t="str">
        <f>_xlfn.IFNA(VLOOKUP($B206,'I-LogEmaxOverpEC50'!$A:$AR,MATCH(BR$1,'I-LogEmaxOverpEC50'!$A$1:$AR$1,0),FALSE),"")</f>
        <v/>
      </c>
      <c r="BS206" s="136" t="str">
        <f>_xlfn.IFNA(VLOOKUP($B206,'I-LogEmaxOverpEC50'!$A:$AR,MATCH(BS$1,'I-LogEmaxOverpEC50'!$A$1:$AR$1,0),FALSE),"")</f>
        <v/>
      </c>
    </row>
    <row r="207" spans="1:71" x14ac:dyDescent="0.2">
      <c r="A207" s="146" t="e" cm="1">
        <f t="array" ref="A207">_xlfn.IFS(SUM(F207:R207)&gt;0,1,AB207&gt;0,2,TRUE,3)</f>
        <v>#N/A</v>
      </c>
      <c r="B207" s="146" t="s">
        <v>1871</v>
      </c>
      <c r="D207" s="151" t="str">
        <f>_xlfn.XLOOKUP(B207,RecNamesAll!A:A,RecNamesAll!E:E)</f>
        <v>A</v>
      </c>
      <c r="E207" s="150" t="str">
        <f>_xlfn.XLOOKUP(B207,RecNamesAll!A:A,RecNamesAll!C:C)</f>
        <v>MAS1</v>
      </c>
      <c r="F207" s="160" t="e">
        <f t="shared" si="60"/>
        <v>#N/A</v>
      </c>
      <c r="G207" s="159" t="e">
        <f t="shared" si="61"/>
        <v>#N/A</v>
      </c>
      <c r="H207" s="159" t="e">
        <f t="shared" si="62"/>
        <v>#N/A</v>
      </c>
      <c r="I207" s="159" t="e">
        <f t="shared" si="63"/>
        <v>#N/A</v>
      </c>
      <c r="J207" s="159" t="e">
        <f t="shared" si="64"/>
        <v>#N/A</v>
      </c>
      <c r="K207" s="159" t="e">
        <f t="shared" si="65"/>
        <v>#N/A</v>
      </c>
      <c r="L207" s="159" t="e">
        <f t="shared" si="66"/>
        <v>#N/A</v>
      </c>
      <c r="M207" s="159" t="e">
        <f t="shared" si="67"/>
        <v>#N/A</v>
      </c>
      <c r="N207" s="159" t="e">
        <f t="shared" si="68"/>
        <v>#N/A</v>
      </c>
      <c r="O207" s="159" t="e">
        <f t="shared" si="69"/>
        <v>#N/A</v>
      </c>
      <c r="P207" s="159" t="e">
        <f t="shared" si="70"/>
        <v>#N/A</v>
      </c>
      <c r="Q207" s="159" t="e">
        <f t="shared" si="71"/>
        <v>#N/A</v>
      </c>
      <c r="R207" s="159" t="e">
        <f t="shared" si="72"/>
        <v>#N/A</v>
      </c>
      <c r="U207" s="146" t="str">
        <f t="shared" si="73"/>
        <v>A</v>
      </c>
      <c r="V207" s="145" t="str">
        <f t="shared" si="74"/>
        <v>MAS1</v>
      </c>
      <c r="W207" s="157" t="e">
        <f>VLOOKUP($B207,GtP!$A:$DD,MATCH("Gs_0-2",GtP!$A$1:$DD$1,0),FALSE)</f>
        <v>#N/A</v>
      </c>
      <c r="X207" s="156" t="e">
        <f>VLOOKUP($B207,GtP!$A:$DD,MATCH("Gi/o_0-2",GtP!$A$1:$DD$1,0),FALSE)</f>
        <v>#N/A</v>
      </c>
      <c r="Y207" s="156" t="e">
        <f>VLOOKUP($B207,GtP!$A:$DD,MATCH("Gq/11_0-2",GtP!$A$1:$DD$1,0),FALSE)</f>
        <v>#N/A</v>
      </c>
      <c r="Z207" s="156" t="e">
        <f>VLOOKUP($B207,GtP!$A:$DD,MATCH("G12/13_0-2",GtP!$A$1:$DD$1,0),FALSE)</f>
        <v>#N/A</v>
      </c>
      <c r="AA207" s="155"/>
      <c r="AB207" s="143" t="e">
        <f t="shared" si="75"/>
        <v>#N/A</v>
      </c>
      <c r="AC207" s="315" t="str">
        <f t="shared" si="76"/>
        <v/>
      </c>
      <c r="AD207" s="349" t="str">
        <f t="shared" si="77"/>
        <v/>
      </c>
      <c r="AE207" s="349" t="str">
        <f t="shared" si="78"/>
        <v/>
      </c>
      <c r="AF207" s="311" t="str">
        <f t="shared" si="79"/>
        <v/>
      </c>
      <c r="AG207" s="141" t="e">
        <f>_xlfn.CONCAT(IF(AT207="","-","B"),IF(BG207="","-","I"),VLOOKUP($B207,GtP!$A:$BB,MATCH("Gs_0-1",GtP!$A$1:$BB$1,0),FALSE))</f>
        <v>#N/A</v>
      </c>
      <c r="AH207" s="140" t="e">
        <f>_xlfn.CONCAT(IF(AU207="","-","B"),IF(BH207="","-","I"),VLOOKUP($B207,GtP!$A:$BB,MATCH("Gs_0-1",GtP!$A$1:$BB$1,0),FALSE))</f>
        <v>#N/A</v>
      </c>
      <c r="AI207" s="140" t="e">
        <f>_xlfn.CONCAT(IF(AV207="","-","B"),IF(BI207="","-","I"),VLOOKUP($B207,GtP!$A:$BB,MATCH("Gi/o_0-1",GtP!$A$1:$BB$1,0),FALSE))</f>
        <v>#N/A</v>
      </c>
      <c r="AJ207" s="140" t="e">
        <f>_xlfn.CONCAT(IF(AW207="","-","B"),IF(BJ207="","-","I"),VLOOKUP($B207,GtP!$A:$BB,MATCH("Gi/o_0-1",GtP!$A$1:$BB$1,0),FALSE))</f>
        <v>#N/A</v>
      </c>
      <c r="AK207" s="140" t="e">
        <f>_xlfn.CONCAT(IF(AX207="","-","B"),IF(BK207="","-","I"),VLOOKUP($B207,GtP!$A:$BB,MATCH("Gi/o_0-1",GtP!$A$1:$BB$1,0),FALSE))</f>
        <v>#N/A</v>
      </c>
      <c r="AL207" s="140" t="e">
        <f>_xlfn.CONCAT(IF(AY207="","-","B"),IF(BL207="","-","I"),VLOOKUP($B207,GtP!$A:$BB,MATCH("Gi/o_0-1",GtP!$A$1:$BB$1,0),FALSE))</f>
        <v>#N/A</v>
      </c>
      <c r="AM207" s="140" t="e">
        <f>_xlfn.CONCAT(IF(AZ207="","-","B"),IF(BM207="","-","I"),VLOOKUP($B207,GtP!$A:$BB,MATCH("Gi/o_0-1",GtP!$A$1:$BB$1,0),FALSE))</f>
        <v>#N/A</v>
      </c>
      <c r="AN207" s="140" t="e">
        <f>_xlfn.CONCAT(IF(BA207="","-","B"),IF(BN207="","-","I"),VLOOKUP($B207,GtP!$A:$BB,MATCH("Gq/11_0-1",GtP!$A$1:$BB$1,0),FALSE))</f>
        <v>#N/A</v>
      </c>
      <c r="AO207" s="140" t="e">
        <f>_xlfn.CONCAT(IF(BB207="","-","B"),IF(BO207="","-","I"),VLOOKUP($B207,GtP!$A:$BB,MATCH("Gq/11_0-1",GtP!$A$1:$BB$1,0),FALSE))</f>
        <v>#N/A</v>
      </c>
      <c r="AP207" s="140" t="e">
        <f>_xlfn.CONCAT(IF(BC207="","-","B"),IF(BP207="","-","I"),VLOOKUP($B207,GtP!$A:$BB,MATCH("Gq/11_0-1",GtP!$A$1:$BB$1,0),FALSE))</f>
        <v>#N/A</v>
      </c>
      <c r="AQ207" s="140" t="e">
        <f>_xlfn.CONCAT(IF(BD207="","-","B"),IF(BQ207="","-","I"),VLOOKUP($B207,GtP!$A:$BB,MATCH("Gq/11_0-1",GtP!$A$1:$BB$1,0),FALSE))</f>
        <v>#N/A</v>
      </c>
      <c r="AR207" s="140" t="e">
        <f>_xlfn.CONCAT(IF(BE207="","-","B"),IF(BR207="","-","I"),VLOOKUP($B207,GtP!$A:$BB,MATCH("G12/13_0-1",GtP!$A$1:$BB$1,0),FALSE))</f>
        <v>#N/A</v>
      </c>
      <c r="AS207" s="140" t="e">
        <f>_xlfn.CONCAT(IF(BF207="","-","B"),IF(BS207="","-","I"),VLOOKUP($B207,GtP!$A:$BB,MATCH("G12/13_0-1",GtP!$A$1:$BB$1,0),FALSE))</f>
        <v>#N/A</v>
      </c>
      <c r="AT207" s="139" t="str">
        <f>_xlfn.IFNA(VLOOKUP($B207,'B-LogEmaxOverpEC50'!$A:$AL,MATCH(AT$1,'B-LogEmaxOverpEC50'!$A$1:$AL$1,0),FALSE),"")</f>
        <v/>
      </c>
      <c r="AU207" s="136" t="str">
        <f>_xlfn.IFNA(VLOOKUP($B207,'B-LogEmaxOverpEC50'!$A:$AL,MATCH(AU$1,'B-LogEmaxOverpEC50'!$A$1:$AL$1,0),FALSE),"")</f>
        <v/>
      </c>
      <c r="AV207" s="152" t="str">
        <f>_xlfn.IFNA(VLOOKUP($B207,'B-LogEmaxOverpEC50'!$A:$AL,MATCH(AV$1,'B-LogEmaxOverpEC50'!$A$1:$AL$1,0),FALSE),"")</f>
        <v/>
      </c>
      <c r="AW207" s="152" t="str">
        <f>_xlfn.IFNA(VLOOKUP($B207,'B-LogEmaxOverpEC50'!$A:$AL,MATCH(AW$1,'B-LogEmaxOverpEC50'!$A$1:$AL$1,0),FALSE),"")</f>
        <v/>
      </c>
      <c r="AX207" s="152" t="str">
        <f>_xlfn.IFNA(VLOOKUP($B207,'B-LogEmaxOverpEC50'!$A:$AL,MATCH(AX$1,'B-LogEmaxOverpEC50'!$A$1:$AL$1,0),FALSE),"")</f>
        <v/>
      </c>
      <c r="AY207" s="152" t="str">
        <f>_xlfn.IFNA(VLOOKUP($B207,'B-LogEmaxOverpEC50'!$A:$AL,MATCH(AY$1,'B-LogEmaxOverpEC50'!$A$1:$AL$1,0),FALSE),"")</f>
        <v/>
      </c>
      <c r="AZ207" s="152" t="str">
        <f>_xlfn.IFNA(VLOOKUP($B207,'B-LogEmaxOverpEC50'!$A:$AL,MATCH(AZ$1,'B-LogEmaxOverpEC50'!$A$1:$AL$1,0),FALSE),"")</f>
        <v/>
      </c>
      <c r="BA207" s="152" t="str">
        <f>_xlfn.IFNA(VLOOKUP($B207,'B-LogEmaxOverpEC50'!$A:$AL,MATCH(BA$1,'B-LogEmaxOverpEC50'!$A$1:$AL$1,0),FALSE),"")</f>
        <v/>
      </c>
      <c r="BB207" s="152" t="str">
        <f>_xlfn.IFNA(VLOOKUP($B207,'B-LogEmaxOverpEC50'!$A:$AL,MATCH(BB$1,'B-LogEmaxOverpEC50'!$A$1:$AL$1,0),FALSE),"")</f>
        <v/>
      </c>
      <c r="BC207" s="152" t="str">
        <f>_xlfn.IFNA(VLOOKUP($B207,'B-LogEmaxOverpEC50'!$A:$AL,MATCH(BC$1,'B-LogEmaxOverpEC50'!$A$1:$AL$1,0),FALSE),"")</f>
        <v/>
      </c>
      <c r="BD207" s="152" t="str">
        <f>_xlfn.IFNA(VLOOKUP($B207,'B-LogEmaxOverpEC50'!$A:$AL,MATCH(BD$1,'B-LogEmaxOverpEC50'!$A$1:$AL$1,0),FALSE),"")</f>
        <v/>
      </c>
      <c r="BE207" s="152" t="str">
        <f>_xlfn.IFNA(VLOOKUP($B207,'B-LogEmaxOverpEC50'!$A:$AL,MATCH(BE$1,'B-LogEmaxOverpEC50'!$A$1:$AL$1,0),FALSE),"")</f>
        <v/>
      </c>
      <c r="BF207" s="152" t="str">
        <f>_xlfn.IFNA(VLOOKUP($B207,'B-LogEmaxOverpEC50'!$A:$AL,MATCH(BF$1,'B-LogEmaxOverpEC50'!$A$1:$AL$1,0),FALSE),"")</f>
        <v/>
      </c>
      <c r="BG207" s="137" t="str">
        <f>_xlfn.IFNA(VLOOKUP($B207,'I-LogEmaxOverpEC50'!$A:$AR,MATCH(BG$1,'I-LogEmaxOverpEC50'!$A$1:$AR$1,0),FALSE),"")</f>
        <v/>
      </c>
      <c r="BH207" s="136" t="str">
        <f>_xlfn.IFNA(VLOOKUP($B207,'I-LogEmaxOverpEC50'!$A:$AR,MATCH(BH$1,'I-LogEmaxOverpEC50'!$A$1:$AR$1,0),FALSE),"")</f>
        <v/>
      </c>
      <c r="BI207" s="136" t="str">
        <f>_xlfn.IFNA(VLOOKUP($B207,'I-LogEmaxOverpEC50'!$A:$AR,MATCH(BI$1,'I-LogEmaxOverpEC50'!$A$1:$AR$1,0),FALSE),"")</f>
        <v/>
      </c>
      <c r="BJ207" s="136" t="str">
        <f>_xlfn.IFNA(VLOOKUP($B207,'I-LogEmaxOverpEC50'!$A:$AR,MATCH(BJ$1,'I-LogEmaxOverpEC50'!$A$1:$AR$1,0),FALSE),"")</f>
        <v/>
      </c>
      <c r="BK207" s="136" t="str">
        <f>_xlfn.IFNA(VLOOKUP($B207,'I-LogEmaxOverpEC50'!$A:$AR,MATCH(BK$1,'I-LogEmaxOverpEC50'!$A$1:$AR$1,0),FALSE),"")</f>
        <v/>
      </c>
      <c r="BL207" s="136" t="str">
        <f>_xlfn.IFNA(VLOOKUP($B207,'I-LogEmaxOverpEC50'!$A:$AR,MATCH(BL$1,'I-LogEmaxOverpEC50'!$A$1:$AR$1,0),FALSE),"")</f>
        <v/>
      </c>
      <c r="BM207" s="136" t="str">
        <f>_xlfn.IFNA(VLOOKUP($B207,'I-LogEmaxOverpEC50'!$A:$AR,MATCH(BM$1,'I-LogEmaxOverpEC50'!$A$1:$AR$1,0),FALSE),"")</f>
        <v/>
      </c>
      <c r="BN207" s="136" t="str">
        <f>_xlfn.IFNA(VLOOKUP($B207,'I-LogEmaxOverpEC50'!$A:$AR,MATCH(BN$1,'I-LogEmaxOverpEC50'!$A$1:$AR$1,0),FALSE),"")</f>
        <v/>
      </c>
      <c r="BO207" s="136" t="str">
        <f>_xlfn.IFNA(VLOOKUP($B207,'I-LogEmaxOverpEC50'!$A:$AR,MATCH(BO$1,'I-LogEmaxOverpEC50'!$A$1:$AR$1,0),FALSE),"")</f>
        <v/>
      </c>
      <c r="BP207" s="136" t="str">
        <f>_xlfn.IFNA(VLOOKUP($B207,'I-LogEmaxOverpEC50'!$A:$AR,MATCH(BP$1,'I-LogEmaxOverpEC50'!$A$1:$AR$1,0),FALSE),"")</f>
        <v/>
      </c>
      <c r="BQ207" s="136" t="str">
        <f>_xlfn.IFNA(VLOOKUP($B207,'I-LogEmaxOverpEC50'!$A:$AR,MATCH(BQ$1,'I-LogEmaxOverpEC50'!$A$1:$AR$1,0),FALSE),"")</f>
        <v/>
      </c>
      <c r="BR207" s="136" t="str">
        <f>_xlfn.IFNA(VLOOKUP($B207,'I-LogEmaxOverpEC50'!$A:$AR,MATCH(BR$1,'I-LogEmaxOverpEC50'!$A$1:$AR$1,0),FALSE),"")</f>
        <v/>
      </c>
      <c r="BS207" s="136" t="str">
        <f>_xlfn.IFNA(VLOOKUP($B207,'I-LogEmaxOverpEC50'!$A:$AR,MATCH(BS$1,'I-LogEmaxOverpEC50'!$A$1:$AR$1,0),FALSE),"")</f>
        <v/>
      </c>
    </row>
    <row r="208" spans="1:71" x14ac:dyDescent="0.2">
      <c r="A208" s="146" cm="1">
        <f t="array" ref="A208">_xlfn.IFS(SUM(F208:R208)&gt;0,1,AB208&gt;0,2,TRUE,3)</f>
        <v>2</v>
      </c>
      <c r="B208" s="146" t="s">
        <v>135</v>
      </c>
      <c r="D208" s="151" t="str">
        <f>_xlfn.XLOOKUP(B208,RecNamesAll!A:A,RecNamesAll!E:E)</f>
        <v>A</v>
      </c>
      <c r="E208" s="150" t="str">
        <f>_xlfn.XLOOKUP(B208,RecNamesAll!A:A,RecNamesAll!C:C)</f>
        <v>MC1</v>
      </c>
      <c r="F208" s="160" t="str">
        <f t="shared" si="60"/>
        <v/>
      </c>
      <c r="G208" s="159" t="str">
        <f t="shared" si="61"/>
        <v/>
      </c>
      <c r="H208" s="159" t="str">
        <f t="shared" si="62"/>
        <v/>
      </c>
      <c r="I208" s="159" t="str">
        <f t="shared" si="63"/>
        <v/>
      </c>
      <c r="J208" s="159" t="str">
        <f t="shared" si="64"/>
        <v/>
      </c>
      <c r="K208" s="159" t="str">
        <f t="shared" si="65"/>
        <v/>
      </c>
      <c r="L208" s="159" t="str">
        <f t="shared" si="66"/>
        <v/>
      </c>
      <c r="M208" s="159" t="str">
        <f t="shared" si="67"/>
        <v/>
      </c>
      <c r="N208" s="159" t="str">
        <f t="shared" si="68"/>
        <v/>
      </c>
      <c r="O208" s="159" t="str">
        <f t="shared" si="69"/>
        <v/>
      </c>
      <c r="P208" s="159" t="str">
        <f t="shared" si="70"/>
        <v/>
      </c>
      <c r="Q208" s="159" t="str">
        <f t="shared" si="71"/>
        <v/>
      </c>
      <c r="R208" s="159" t="str">
        <f t="shared" si="72"/>
        <v/>
      </c>
      <c r="U208" s="146" t="str">
        <f t="shared" si="73"/>
        <v>A</v>
      </c>
      <c r="V208" s="145" t="str">
        <f t="shared" si="74"/>
        <v>MC1</v>
      </c>
      <c r="W208" s="157">
        <f>VLOOKUP($B208,GtP!$A:$DD,MATCH("Gs_0-2",GtP!$A$1:$DD$1,0),FALSE)</f>
        <v>1</v>
      </c>
      <c r="X208" s="156">
        <f>VLOOKUP($B208,GtP!$A:$DD,MATCH("Gi/o_0-2",GtP!$A$1:$DD$1,0),FALSE)</f>
        <v>0</v>
      </c>
      <c r="Y208" s="156">
        <f>VLOOKUP($B208,GtP!$A:$DD,MATCH("Gq/11_0-2",GtP!$A$1:$DD$1,0),FALSE)</f>
        <v>0</v>
      </c>
      <c r="Z208" s="156">
        <f>VLOOKUP($B208,GtP!$A:$DD,MATCH("G12/13_0-2",GtP!$A$1:$DD$1,0),FALSE)</f>
        <v>0</v>
      </c>
      <c r="AA208" s="155"/>
      <c r="AB208" s="143">
        <f t="shared" si="75"/>
        <v>1</v>
      </c>
      <c r="AC208" s="315" t="str">
        <f t="shared" si="76"/>
        <v/>
      </c>
      <c r="AD208" s="349" t="str">
        <f t="shared" si="77"/>
        <v/>
      </c>
      <c r="AE208" s="349" t="str">
        <f t="shared" si="78"/>
        <v/>
      </c>
      <c r="AF208" s="311" t="str">
        <f t="shared" si="79"/>
        <v/>
      </c>
      <c r="AG208" s="141" t="str">
        <f>_xlfn.CONCAT(IF(AT208="","-","B"),IF(BG208="","-","I"),VLOOKUP($B208,GtP!$A:$BB,MATCH("Gs_0-1",GtP!$A$1:$BB$1,0),FALSE))</f>
        <v>--G</v>
      </c>
      <c r="AH208" s="140" t="str">
        <f>_xlfn.CONCAT(IF(AU208="","-","B"),IF(BH208="","-","I"),VLOOKUP($B208,GtP!$A:$BB,MATCH("Gs_0-1",GtP!$A$1:$BB$1,0),FALSE))</f>
        <v>--G</v>
      </c>
      <c r="AI208" s="140" t="str">
        <f>_xlfn.CONCAT(IF(AV208="","-","B"),IF(BI208="","-","I"),VLOOKUP($B208,GtP!$A:$BB,MATCH("Gi/o_0-1",GtP!$A$1:$BB$1,0),FALSE))</f>
        <v>---</v>
      </c>
      <c r="AJ208" s="140" t="str">
        <f>_xlfn.CONCAT(IF(AW208="","-","B"),IF(BJ208="","-","I"),VLOOKUP($B208,GtP!$A:$BB,MATCH("Gi/o_0-1",GtP!$A$1:$BB$1,0),FALSE))</f>
        <v>---</v>
      </c>
      <c r="AK208" s="140" t="str">
        <f>_xlfn.CONCAT(IF(AX208="","-","B"),IF(BK208="","-","I"),VLOOKUP($B208,GtP!$A:$BB,MATCH("Gi/o_0-1",GtP!$A$1:$BB$1,0),FALSE))</f>
        <v>---</v>
      </c>
      <c r="AL208" s="140" t="str">
        <f>_xlfn.CONCAT(IF(AY208="","-","B"),IF(BL208="","-","I"),VLOOKUP($B208,GtP!$A:$BB,MATCH("Gi/o_0-1",GtP!$A$1:$BB$1,0),FALSE))</f>
        <v>---</v>
      </c>
      <c r="AM208" s="140" t="str">
        <f>_xlfn.CONCAT(IF(AZ208="","-","B"),IF(BM208="","-","I"),VLOOKUP($B208,GtP!$A:$BB,MATCH("Gi/o_0-1",GtP!$A$1:$BB$1,0),FALSE))</f>
        <v>---</v>
      </c>
      <c r="AN208" s="140" t="str">
        <f>_xlfn.CONCAT(IF(BA208="","-","B"),IF(BN208="","-","I"),VLOOKUP($B208,GtP!$A:$BB,MATCH("Gq/11_0-1",GtP!$A$1:$BB$1,0),FALSE))</f>
        <v>---</v>
      </c>
      <c r="AO208" s="140" t="str">
        <f>_xlfn.CONCAT(IF(BB208="","-","B"),IF(BO208="","-","I"),VLOOKUP($B208,GtP!$A:$BB,MATCH("Gq/11_0-1",GtP!$A$1:$BB$1,0),FALSE))</f>
        <v>---</v>
      </c>
      <c r="AP208" s="140" t="str">
        <f>_xlfn.CONCAT(IF(BC208="","-","B"),IF(BP208="","-","I"),VLOOKUP($B208,GtP!$A:$BB,MATCH("Gq/11_0-1",GtP!$A$1:$BB$1,0),FALSE))</f>
        <v>-I-</v>
      </c>
      <c r="AQ208" s="140" t="str">
        <f>_xlfn.CONCAT(IF(BD208="","-","B"),IF(BQ208="","-","I"),VLOOKUP($B208,GtP!$A:$BB,MATCH("Gq/11_0-1",GtP!$A$1:$BB$1,0),FALSE))</f>
        <v>---</v>
      </c>
      <c r="AR208" s="140" t="str">
        <f>_xlfn.CONCAT(IF(BE208="","-","B"),IF(BR208="","-","I"),VLOOKUP($B208,GtP!$A:$BB,MATCH("G12/13_0-1",GtP!$A$1:$BB$1,0),FALSE))</f>
        <v>---</v>
      </c>
      <c r="AS208" s="140" t="str">
        <f>_xlfn.CONCAT(IF(BF208="","-","B"),IF(BS208="","-","I"),VLOOKUP($B208,GtP!$A:$BB,MATCH("G12/13_0-1",GtP!$A$1:$BB$1,0),FALSE))</f>
        <v>---</v>
      </c>
      <c r="AT208" s="139" t="str">
        <f>_xlfn.IFNA(VLOOKUP($B208,'B-LogEmaxOverpEC50'!$A:$AL,MATCH(AT$1,'B-LogEmaxOverpEC50'!$A$1:$AL$1,0),FALSE),"")</f>
        <v/>
      </c>
      <c r="AU208" s="136" t="str">
        <f>_xlfn.IFNA(VLOOKUP($B208,'B-LogEmaxOverpEC50'!$A:$AL,MATCH(AU$1,'B-LogEmaxOverpEC50'!$A$1:$AL$1,0),FALSE),"")</f>
        <v/>
      </c>
      <c r="AV208" s="152" t="str">
        <f>_xlfn.IFNA(VLOOKUP($B208,'B-LogEmaxOverpEC50'!$A:$AL,MATCH(AV$1,'B-LogEmaxOverpEC50'!$A$1:$AL$1,0),FALSE),"")</f>
        <v/>
      </c>
      <c r="AW208" s="152" t="str">
        <f>_xlfn.IFNA(VLOOKUP($B208,'B-LogEmaxOverpEC50'!$A:$AL,MATCH(AW$1,'B-LogEmaxOverpEC50'!$A$1:$AL$1,0),FALSE),"")</f>
        <v/>
      </c>
      <c r="AX208" s="152" t="str">
        <f>_xlfn.IFNA(VLOOKUP($B208,'B-LogEmaxOverpEC50'!$A:$AL,MATCH(AX$1,'B-LogEmaxOverpEC50'!$A$1:$AL$1,0),FALSE),"")</f>
        <v/>
      </c>
      <c r="AY208" s="152" t="str">
        <f>_xlfn.IFNA(VLOOKUP($B208,'B-LogEmaxOverpEC50'!$A:$AL,MATCH(AY$1,'B-LogEmaxOverpEC50'!$A$1:$AL$1,0),FALSE),"")</f>
        <v/>
      </c>
      <c r="AZ208" s="152" t="str">
        <f>_xlfn.IFNA(VLOOKUP($B208,'B-LogEmaxOverpEC50'!$A:$AL,MATCH(AZ$1,'B-LogEmaxOverpEC50'!$A$1:$AL$1,0),FALSE),"")</f>
        <v/>
      </c>
      <c r="BA208" s="152" t="str">
        <f>_xlfn.IFNA(VLOOKUP($B208,'B-LogEmaxOverpEC50'!$A:$AL,MATCH(BA$1,'B-LogEmaxOverpEC50'!$A$1:$AL$1,0),FALSE),"")</f>
        <v/>
      </c>
      <c r="BB208" s="152" t="str">
        <f>_xlfn.IFNA(VLOOKUP($B208,'B-LogEmaxOverpEC50'!$A:$AL,MATCH(BB$1,'B-LogEmaxOverpEC50'!$A$1:$AL$1,0),FALSE),"")</f>
        <v/>
      </c>
      <c r="BC208" s="152" t="str">
        <f>_xlfn.IFNA(VLOOKUP($B208,'B-LogEmaxOverpEC50'!$A:$AL,MATCH(BC$1,'B-LogEmaxOverpEC50'!$A$1:$AL$1,0),FALSE),"")</f>
        <v/>
      </c>
      <c r="BD208" s="152" t="str">
        <f>_xlfn.IFNA(VLOOKUP($B208,'B-LogEmaxOverpEC50'!$A:$AL,MATCH(BD$1,'B-LogEmaxOverpEC50'!$A$1:$AL$1,0),FALSE),"")</f>
        <v/>
      </c>
      <c r="BE208" s="152" t="str">
        <f>_xlfn.IFNA(VLOOKUP($B208,'B-LogEmaxOverpEC50'!$A:$AL,MATCH(BE$1,'B-LogEmaxOverpEC50'!$A$1:$AL$1,0),FALSE),"")</f>
        <v/>
      </c>
      <c r="BF208" s="152" t="str">
        <f>_xlfn.IFNA(VLOOKUP($B208,'B-LogEmaxOverpEC50'!$A:$AL,MATCH(BF$1,'B-LogEmaxOverpEC50'!$A$1:$AL$1,0),FALSE),"")</f>
        <v/>
      </c>
      <c r="BG208" s="137" t="str">
        <f>_xlfn.IFNA(VLOOKUP($B208,'I-LogEmaxOverpEC50'!$A:$AR,MATCH(BG$1,'I-LogEmaxOverpEC50'!$A$1:$AR$1,0),FALSE),"")</f>
        <v/>
      </c>
      <c r="BH208" s="136" t="str">
        <f>_xlfn.IFNA(VLOOKUP($B208,'I-LogEmaxOverpEC50'!$A:$AR,MATCH(BH$1,'I-LogEmaxOverpEC50'!$A$1:$AR$1,0),FALSE),"")</f>
        <v/>
      </c>
      <c r="BI208" s="136" t="str">
        <f>_xlfn.IFNA(VLOOKUP($B208,'I-LogEmaxOverpEC50'!$A:$AR,MATCH(BI$1,'I-LogEmaxOverpEC50'!$A$1:$AR$1,0),FALSE),"")</f>
        <v/>
      </c>
      <c r="BJ208" s="136" t="str">
        <f>_xlfn.IFNA(VLOOKUP($B208,'I-LogEmaxOverpEC50'!$A:$AR,MATCH(BJ$1,'I-LogEmaxOverpEC50'!$A$1:$AR$1,0),FALSE),"")</f>
        <v/>
      </c>
      <c r="BK208" s="136" t="str">
        <f>_xlfn.IFNA(VLOOKUP($B208,'I-LogEmaxOverpEC50'!$A:$AR,MATCH(BK$1,'I-LogEmaxOverpEC50'!$A$1:$AR$1,0),FALSE),"")</f>
        <v/>
      </c>
      <c r="BL208" s="136" t="str">
        <f>_xlfn.IFNA(VLOOKUP($B208,'I-LogEmaxOverpEC50'!$A:$AR,MATCH(BL$1,'I-LogEmaxOverpEC50'!$A$1:$AR$1,0),FALSE),"")</f>
        <v/>
      </c>
      <c r="BM208" s="136" t="str">
        <f>_xlfn.IFNA(VLOOKUP($B208,'I-LogEmaxOverpEC50'!$A:$AR,MATCH(BM$1,'I-LogEmaxOverpEC50'!$A$1:$AR$1,0),FALSE),"")</f>
        <v/>
      </c>
      <c r="BN208" s="136" t="str">
        <f>_xlfn.IFNA(VLOOKUP($B208,'I-LogEmaxOverpEC50'!$A:$AR,MATCH(BN$1,'I-LogEmaxOverpEC50'!$A$1:$AR$1,0),FALSE),"")</f>
        <v/>
      </c>
      <c r="BO208" s="136" t="str">
        <f>_xlfn.IFNA(VLOOKUP($B208,'I-LogEmaxOverpEC50'!$A:$AR,MATCH(BO$1,'I-LogEmaxOverpEC50'!$A$1:$AR$1,0),FALSE),"")</f>
        <v/>
      </c>
      <c r="BP208" s="136">
        <f>_xlfn.IFNA(VLOOKUP($B208,'I-LogEmaxOverpEC50'!$A:$AR,MATCH(BP$1,'I-LogEmaxOverpEC50'!$A$1:$AR$1,0),FALSE),"")</f>
        <v>9.6184117232853126</v>
      </c>
      <c r="BQ208" s="136" t="str">
        <f>_xlfn.IFNA(VLOOKUP($B208,'I-LogEmaxOverpEC50'!$A:$AR,MATCH(BQ$1,'I-LogEmaxOverpEC50'!$A$1:$AR$1,0),FALSE),"")</f>
        <v/>
      </c>
      <c r="BR208" s="136" t="str">
        <f>_xlfn.IFNA(VLOOKUP($B208,'I-LogEmaxOverpEC50'!$A:$AR,MATCH(BR$1,'I-LogEmaxOverpEC50'!$A$1:$AR$1,0),FALSE),"")</f>
        <v/>
      </c>
      <c r="BS208" s="136" t="str">
        <f>_xlfn.IFNA(VLOOKUP($B208,'I-LogEmaxOverpEC50'!$A:$AR,MATCH(BS$1,'I-LogEmaxOverpEC50'!$A$1:$AR$1,0),FALSE),"")</f>
        <v/>
      </c>
    </row>
    <row r="209" spans="1:88" x14ac:dyDescent="0.2">
      <c r="A209" s="146" cm="1">
        <f t="array" ref="A209">_xlfn.IFS(SUM(F209:R209)&gt;0,1,AB209&gt;0,2,TRUE,3)</f>
        <v>2</v>
      </c>
      <c r="B209" s="146" t="s">
        <v>1419</v>
      </c>
      <c r="D209" s="151" t="str">
        <f>_xlfn.XLOOKUP(B209,RecNamesAll!A:A,RecNamesAll!E:E)</f>
        <v>A</v>
      </c>
      <c r="E209" s="150" t="str">
        <f>_xlfn.XLOOKUP(B209,RecNamesAll!A:A,RecNamesAll!C:C)</f>
        <v>MC2</v>
      </c>
      <c r="F209" s="160" t="str">
        <f t="shared" si="60"/>
        <v/>
      </c>
      <c r="G209" s="159" t="str">
        <f t="shared" si="61"/>
        <v/>
      </c>
      <c r="H209" s="159" t="str">
        <f t="shared" si="62"/>
        <v/>
      </c>
      <c r="I209" s="159" t="str">
        <f t="shared" si="63"/>
        <v/>
      </c>
      <c r="J209" s="159" t="str">
        <f t="shared" si="64"/>
        <v/>
      </c>
      <c r="K209" s="159" t="str">
        <f t="shared" si="65"/>
        <v/>
      </c>
      <c r="L209" s="159" t="str">
        <f t="shared" si="66"/>
        <v/>
      </c>
      <c r="M209" s="159" t="str">
        <f t="shared" si="67"/>
        <v/>
      </c>
      <c r="N209" s="159" t="str">
        <f t="shared" si="68"/>
        <v/>
      </c>
      <c r="O209" s="159" t="str">
        <f t="shared" si="69"/>
        <v/>
      </c>
      <c r="P209" s="159" t="str">
        <f t="shared" si="70"/>
        <v/>
      </c>
      <c r="Q209" s="159" t="str">
        <f t="shared" si="71"/>
        <v/>
      </c>
      <c r="R209" s="159" t="str">
        <f t="shared" si="72"/>
        <v/>
      </c>
      <c r="U209" s="146" t="str">
        <f t="shared" si="73"/>
        <v>A</v>
      </c>
      <c r="V209" s="145" t="str">
        <f t="shared" si="74"/>
        <v>MC2</v>
      </c>
      <c r="W209" s="157">
        <f>VLOOKUP($B209,GtP!$A:$DD,MATCH("Gs_0-2",GtP!$A$1:$DD$1,0),FALSE)</f>
        <v>1</v>
      </c>
      <c r="X209" s="156">
        <f>VLOOKUP($B209,GtP!$A:$DD,MATCH("Gi/o_0-2",GtP!$A$1:$DD$1,0),FALSE)</f>
        <v>0</v>
      </c>
      <c r="Y209" s="156">
        <f>VLOOKUP($B209,GtP!$A:$DD,MATCH("Gq/11_0-2",GtP!$A$1:$DD$1,0),FALSE)</f>
        <v>0</v>
      </c>
      <c r="Z209" s="156">
        <f>VLOOKUP($B209,GtP!$A:$DD,MATCH("G12/13_0-2",GtP!$A$1:$DD$1,0),FALSE)</f>
        <v>0</v>
      </c>
      <c r="AA209" s="155"/>
      <c r="AB209" s="143">
        <f t="shared" si="75"/>
        <v>1</v>
      </c>
      <c r="AC209" s="315" t="str">
        <f t="shared" si="76"/>
        <v/>
      </c>
      <c r="AD209" s="349" t="str">
        <f t="shared" si="77"/>
        <v/>
      </c>
      <c r="AE209" s="349" t="str">
        <f t="shared" si="78"/>
        <v/>
      </c>
      <c r="AF209" s="311" t="str">
        <f t="shared" si="79"/>
        <v/>
      </c>
      <c r="AG209" s="141" t="str">
        <f>_xlfn.CONCAT(IF(AT209="","-","B"),IF(BG209="","-","I"),VLOOKUP($B209,GtP!$A:$BB,MATCH("Gs_0-1",GtP!$A$1:$BB$1,0),FALSE))</f>
        <v>--G</v>
      </c>
      <c r="AH209" s="140" t="str">
        <f>_xlfn.CONCAT(IF(AU209="","-","B"),IF(BH209="","-","I"),VLOOKUP($B209,GtP!$A:$BB,MATCH("Gs_0-1",GtP!$A$1:$BB$1,0),FALSE))</f>
        <v>--G</v>
      </c>
      <c r="AI209" s="140" t="str">
        <f>_xlfn.CONCAT(IF(AV209="","-","B"),IF(BI209="","-","I"),VLOOKUP($B209,GtP!$A:$BB,MATCH("Gi/o_0-1",GtP!$A$1:$BB$1,0),FALSE))</f>
        <v>---</v>
      </c>
      <c r="AJ209" s="140" t="str">
        <f>_xlfn.CONCAT(IF(AW209="","-","B"),IF(BJ209="","-","I"),VLOOKUP($B209,GtP!$A:$BB,MATCH("Gi/o_0-1",GtP!$A$1:$BB$1,0),FALSE))</f>
        <v>---</v>
      </c>
      <c r="AK209" s="140" t="str">
        <f>_xlfn.CONCAT(IF(AX209="","-","B"),IF(BK209="","-","I"),VLOOKUP($B209,GtP!$A:$BB,MATCH("Gi/o_0-1",GtP!$A$1:$BB$1,0),FALSE))</f>
        <v>---</v>
      </c>
      <c r="AL209" s="140" t="str">
        <f>_xlfn.CONCAT(IF(AY209="","-","B"),IF(BL209="","-","I"),VLOOKUP($B209,GtP!$A:$BB,MATCH("Gi/o_0-1",GtP!$A$1:$BB$1,0),FALSE))</f>
        <v>---</v>
      </c>
      <c r="AM209" s="140" t="str">
        <f>_xlfn.CONCAT(IF(AZ209="","-","B"),IF(BM209="","-","I"),VLOOKUP($B209,GtP!$A:$BB,MATCH("Gi/o_0-1",GtP!$A$1:$BB$1,0),FALSE))</f>
        <v>---</v>
      </c>
      <c r="AN209" s="140" t="str">
        <f>_xlfn.CONCAT(IF(BA209="","-","B"),IF(BN209="","-","I"),VLOOKUP($B209,GtP!$A:$BB,MATCH("Gq/11_0-1",GtP!$A$1:$BB$1,0),FALSE))</f>
        <v>---</v>
      </c>
      <c r="AO209" s="140" t="str">
        <f>_xlfn.CONCAT(IF(BB209="","-","B"),IF(BO209="","-","I"),VLOOKUP($B209,GtP!$A:$BB,MATCH("Gq/11_0-1",GtP!$A$1:$BB$1,0),FALSE))</f>
        <v>---</v>
      </c>
      <c r="AP209" s="140" t="str">
        <f>_xlfn.CONCAT(IF(BC209="","-","B"),IF(BP209="","-","I"),VLOOKUP($B209,GtP!$A:$BB,MATCH("Gq/11_0-1",GtP!$A$1:$BB$1,0),FALSE))</f>
        <v>---</v>
      </c>
      <c r="AQ209" s="140" t="str">
        <f>_xlfn.CONCAT(IF(BD209="","-","B"),IF(BQ209="","-","I"),VLOOKUP($B209,GtP!$A:$BB,MATCH("Gq/11_0-1",GtP!$A$1:$BB$1,0),FALSE))</f>
        <v>---</v>
      </c>
      <c r="AR209" s="140" t="str">
        <f>_xlfn.CONCAT(IF(BE209="","-","B"),IF(BR209="","-","I"),VLOOKUP($B209,GtP!$A:$BB,MATCH("G12/13_0-1",GtP!$A$1:$BB$1,0),FALSE))</f>
        <v>---</v>
      </c>
      <c r="AS209" s="140" t="str">
        <f>_xlfn.CONCAT(IF(BF209="","-","B"),IF(BS209="","-","I"),VLOOKUP($B209,GtP!$A:$BB,MATCH("G12/13_0-1",GtP!$A$1:$BB$1,0),FALSE))</f>
        <v>---</v>
      </c>
      <c r="AT209" s="139" t="str">
        <f>_xlfn.IFNA(VLOOKUP($B209,'B-LogEmaxOverpEC50'!$A:$AL,MATCH(AT$1,'B-LogEmaxOverpEC50'!$A$1:$AL$1,0),FALSE),"")</f>
        <v/>
      </c>
      <c r="AU209" s="136" t="str">
        <f>_xlfn.IFNA(VLOOKUP($B209,'B-LogEmaxOverpEC50'!$A:$AL,MATCH(AU$1,'B-LogEmaxOverpEC50'!$A$1:$AL$1,0),FALSE),"")</f>
        <v/>
      </c>
      <c r="AV209" s="152" t="str">
        <f>_xlfn.IFNA(VLOOKUP($B209,'B-LogEmaxOverpEC50'!$A:$AL,MATCH(AV$1,'B-LogEmaxOverpEC50'!$A$1:$AL$1,0),FALSE),"")</f>
        <v/>
      </c>
      <c r="AW209" s="152" t="str">
        <f>_xlfn.IFNA(VLOOKUP($B209,'B-LogEmaxOverpEC50'!$A:$AL,MATCH(AW$1,'B-LogEmaxOverpEC50'!$A$1:$AL$1,0),FALSE),"")</f>
        <v/>
      </c>
      <c r="AX209" s="152" t="str">
        <f>_xlfn.IFNA(VLOOKUP($B209,'B-LogEmaxOverpEC50'!$A:$AL,MATCH(AX$1,'B-LogEmaxOverpEC50'!$A$1:$AL$1,0),FALSE),"")</f>
        <v/>
      </c>
      <c r="AY209" s="152" t="str">
        <f>_xlfn.IFNA(VLOOKUP($B209,'B-LogEmaxOverpEC50'!$A:$AL,MATCH(AY$1,'B-LogEmaxOverpEC50'!$A$1:$AL$1,0),FALSE),"")</f>
        <v/>
      </c>
      <c r="AZ209" s="152" t="str">
        <f>_xlfn.IFNA(VLOOKUP($B209,'B-LogEmaxOverpEC50'!$A:$AL,MATCH(AZ$1,'B-LogEmaxOverpEC50'!$A$1:$AL$1,0),FALSE),"")</f>
        <v/>
      </c>
      <c r="BA209" s="152" t="str">
        <f>_xlfn.IFNA(VLOOKUP($B209,'B-LogEmaxOverpEC50'!$A:$AL,MATCH(BA$1,'B-LogEmaxOverpEC50'!$A$1:$AL$1,0),FALSE),"")</f>
        <v/>
      </c>
      <c r="BB209" s="152" t="str">
        <f>_xlfn.IFNA(VLOOKUP($B209,'B-LogEmaxOverpEC50'!$A:$AL,MATCH(BB$1,'B-LogEmaxOverpEC50'!$A$1:$AL$1,0),FALSE),"")</f>
        <v/>
      </c>
      <c r="BC209" s="152" t="str">
        <f>_xlfn.IFNA(VLOOKUP($B209,'B-LogEmaxOverpEC50'!$A:$AL,MATCH(BC$1,'B-LogEmaxOverpEC50'!$A$1:$AL$1,0),FALSE),"")</f>
        <v/>
      </c>
      <c r="BD209" s="152" t="str">
        <f>_xlfn.IFNA(VLOOKUP($B209,'B-LogEmaxOverpEC50'!$A:$AL,MATCH(BD$1,'B-LogEmaxOverpEC50'!$A$1:$AL$1,0),FALSE),"")</f>
        <v/>
      </c>
      <c r="BE209" s="152" t="str">
        <f>_xlfn.IFNA(VLOOKUP($B209,'B-LogEmaxOverpEC50'!$A:$AL,MATCH(BE$1,'B-LogEmaxOverpEC50'!$A$1:$AL$1,0),FALSE),"")</f>
        <v/>
      </c>
      <c r="BF209" s="152" t="str">
        <f>_xlfn.IFNA(VLOOKUP($B209,'B-LogEmaxOverpEC50'!$A:$AL,MATCH(BF$1,'B-LogEmaxOverpEC50'!$A$1:$AL$1,0),FALSE),"")</f>
        <v/>
      </c>
      <c r="BG209" s="137" t="str">
        <f>_xlfn.IFNA(VLOOKUP($B209,'I-LogEmaxOverpEC50'!$A:$AR,MATCH(BG$1,'I-LogEmaxOverpEC50'!$A$1:$AR$1,0),FALSE),"")</f>
        <v/>
      </c>
      <c r="BH209" s="136" t="str">
        <f>_xlfn.IFNA(VLOOKUP($B209,'I-LogEmaxOverpEC50'!$A:$AR,MATCH(BH$1,'I-LogEmaxOverpEC50'!$A$1:$AR$1,0),FALSE),"")</f>
        <v/>
      </c>
      <c r="BI209" s="136" t="str">
        <f>_xlfn.IFNA(VLOOKUP($B209,'I-LogEmaxOverpEC50'!$A:$AR,MATCH(BI$1,'I-LogEmaxOverpEC50'!$A$1:$AR$1,0),FALSE),"")</f>
        <v/>
      </c>
      <c r="BJ209" s="136" t="str">
        <f>_xlfn.IFNA(VLOOKUP($B209,'I-LogEmaxOverpEC50'!$A:$AR,MATCH(BJ$1,'I-LogEmaxOverpEC50'!$A$1:$AR$1,0),FALSE),"")</f>
        <v/>
      </c>
      <c r="BK209" s="136" t="str">
        <f>_xlfn.IFNA(VLOOKUP($B209,'I-LogEmaxOverpEC50'!$A:$AR,MATCH(BK$1,'I-LogEmaxOverpEC50'!$A$1:$AR$1,0),FALSE),"")</f>
        <v/>
      </c>
      <c r="BL209" s="136" t="str">
        <f>_xlfn.IFNA(VLOOKUP($B209,'I-LogEmaxOverpEC50'!$A:$AR,MATCH(BL$1,'I-LogEmaxOverpEC50'!$A$1:$AR$1,0),FALSE),"")</f>
        <v/>
      </c>
      <c r="BM209" s="136" t="str">
        <f>_xlfn.IFNA(VLOOKUP($B209,'I-LogEmaxOverpEC50'!$A:$AR,MATCH(BM$1,'I-LogEmaxOverpEC50'!$A$1:$AR$1,0),FALSE),"")</f>
        <v/>
      </c>
      <c r="BN209" s="136" t="str">
        <f>_xlfn.IFNA(VLOOKUP($B209,'I-LogEmaxOverpEC50'!$A:$AR,MATCH(BN$1,'I-LogEmaxOverpEC50'!$A$1:$AR$1,0),FALSE),"")</f>
        <v/>
      </c>
      <c r="BO209" s="136" t="str">
        <f>_xlfn.IFNA(VLOOKUP($B209,'I-LogEmaxOverpEC50'!$A:$AR,MATCH(BO$1,'I-LogEmaxOverpEC50'!$A$1:$AR$1,0),FALSE),"")</f>
        <v/>
      </c>
      <c r="BP209" s="136" t="str">
        <f>_xlfn.IFNA(VLOOKUP($B209,'I-LogEmaxOverpEC50'!$A:$AR,MATCH(BP$1,'I-LogEmaxOverpEC50'!$A$1:$AR$1,0),FALSE),"")</f>
        <v/>
      </c>
      <c r="BQ209" s="136" t="str">
        <f>_xlfn.IFNA(VLOOKUP($B209,'I-LogEmaxOverpEC50'!$A:$AR,MATCH(BQ$1,'I-LogEmaxOverpEC50'!$A$1:$AR$1,0),FALSE),"")</f>
        <v/>
      </c>
      <c r="BR209" s="136" t="str">
        <f>_xlfn.IFNA(VLOOKUP($B209,'I-LogEmaxOverpEC50'!$A:$AR,MATCH(BR$1,'I-LogEmaxOverpEC50'!$A$1:$AR$1,0),FALSE),"")</f>
        <v/>
      </c>
      <c r="BS209" s="136" t="str">
        <f>_xlfn.IFNA(VLOOKUP($B209,'I-LogEmaxOverpEC50'!$A:$AR,MATCH(BS$1,'I-LogEmaxOverpEC50'!$A$1:$AR$1,0),FALSE),"")</f>
        <v/>
      </c>
    </row>
    <row r="210" spans="1:88" x14ac:dyDescent="0.2">
      <c r="A210" s="146" t="e" cm="1">
        <f t="array" ref="A210">_xlfn.IFS(SUM(F210:R210)&gt;0,1,AB210&gt;0,2,TRUE,3)</f>
        <v>#N/A</v>
      </c>
      <c r="B210" s="146" t="s">
        <v>969</v>
      </c>
      <c r="D210" s="151" t="str">
        <f>_xlfn.XLOOKUP(B210,RecNamesAll!A:A,RecNamesAll!E:E)</f>
        <v>A</v>
      </c>
      <c r="E210" s="150" t="str">
        <f>_xlfn.XLOOKUP(B210,RecNamesAll!A:A,RecNamesAll!C:C)</f>
        <v>MRGPRD</v>
      </c>
      <c r="F210" s="160" t="e">
        <f t="shared" si="60"/>
        <v>#N/A</v>
      </c>
      <c r="G210" s="159" t="e">
        <f t="shared" si="61"/>
        <v>#N/A</v>
      </c>
      <c r="H210" s="159" t="e">
        <f t="shared" si="62"/>
        <v>#N/A</v>
      </c>
      <c r="I210" s="159" t="e">
        <f t="shared" si="63"/>
        <v>#N/A</v>
      </c>
      <c r="J210" s="159" t="e">
        <f t="shared" si="64"/>
        <v>#N/A</v>
      </c>
      <c r="K210" s="159" t="e">
        <f t="shared" si="65"/>
        <v>#N/A</v>
      </c>
      <c r="L210" s="159" t="e">
        <f t="shared" si="66"/>
        <v>#N/A</v>
      </c>
      <c r="M210" s="159" t="e">
        <f t="shared" si="67"/>
        <v>#N/A</v>
      </c>
      <c r="N210" s="159" t="e">
        <f t="shared" si="68"/>
        <v>#N/A</v>
      </c>
      <c r="O210" s="159" t="e">
        <f t="shared" si="69"/>
        <v>#N/A</v>
      </c>
      <c r="P210" s="159" t="e">
        <f t="shared" si="70"/>
        <v>#N/A</v>
      </c>
      <c r="Q210" s="159" t="e">
        <f t="shared" si="71"/>
        <v>#N/A</v>
      </c>
      <c r="R210" s="159" t="e">
        <f t="shared" si="72"/>
        <v>#N/A</v>
      </c>
      <c r="U210" s="146" t="str">
        <f t="shared" si="73"/>
        <v>A</v>
      </c>
      <c r="V210" s="145" t="str">
        <f t="shared" si="74"/>
        <v>MRGPRD</v>
      </c>
      <c r="W210" s="157" t="e">
        <f>VLOOKUP($B210,GtP!$A:$DD,MATCH("Gs_0-2",GtP!$A$1:$DD$1,0),FALSE)</f>
        <v>#N/A</v>
      </c>
      <c r="X210" s="156" t="e">
        <f>VLOOKUP($B210,GtP!$A:$DD,MATCH("Gi/o_0-2",GtP!$A$1:$DD$1,0),FALSE)</f>
        <v>#N/A</v>
      </c>
      <c r="Y210" s="156" t="e">
        <f>VLOOKUP($B210,GtP!$A:$DD,MATCH("Gq/11_0-2",GtP!$A$1:$DD$1,0),FALSE)</f>
        <v>#N/A</v>
      </c>
      <c r="Z210" s="156" t="e">
        <f>VLOOKUP($B210,GtP!$A:$DD,MATCH("G12/13_0-2",GtP!$A$1:$DD$1,0),FALSE)</f>
        <v>#N/A</v>
      </c>
      <c r="AA210" s="155"/>
      <c r="AB210" s="143" t="e">
        <f t="shared" si="75"/>
        <v>#N/A</v>
      </c>
      <c r="AC210" s="315" t="str">
        <f t="shared" si="76"/>
        <v/>
      </c>
      <c r="AD210" s="349" t="str">
        <f t="shared" si="77"/>
        <v/>
      </c>
      <c r="AE210" s="349" t="str">
        <f t="shared" si="78"/>
        <v/>
      </c>
      <c r="AF210" s="311" t="str">
        <f t="shared" si="79"/>
        <v/>
      </c>
      <c r="AG210" s="141" t="e">
        <f>_xlfn.CONCAT(IF(AT210="","-","B"),IF(BG210="","-","I"),VLOOKUP($B210,GtP!$A:$BB,MATCH("Gs_0-1",GtP!$A$1:$BB$1,0),FALSE))</f>
        <v>#N/A</v>
      </c>
      <c r="AH210" s="140" t="e">
        <f>_xlfn.CONCAT(IF(AU210="","-","B"),IF(BH210="","-","I"),VLOOKUP($B210,GtP!$A:$BB,MATCH("Gs_0-1",GtP!$A$1:$BB$1,0),FALSE))</f>
        <v>#N/A</v>
      </c>
      <c r="AI210" s="140" t="e">
        <f>_xlfn.CONCAT(IF(AV210="","-","B"),IF(BI210="","-","I"),VLOOKUP($B210,GtP!$A:$BB,MATCH("Gi/o_0-1",GtP!$A$1:$BB$1,0),FALSE))</f>
        <v>#N/A</v>
      </c>
      <c r="AJ210" s="140" t="e">
        <f>_xlfn.CONCAT(IF(AW210="","-","B"),IF(BJ210="","-","I"),VLOOKUP($B210,GtP!$A:$BB,MATCH("Gi/o_0-1",GtP!$A$1:$BB$1,0),FALSE))</f>
        <v>#N/A</v>
      </c>
      <c r="AK210" s="140" t="e">
        <f>_xlfn.CONCAT(IF(AX210="","-","B"),IF(BK210="","-","I"),VLOOKUP($B210,GtP!$A:$BB,MATCH("Gi/o_0-1",GtP!$A$1:$BB$1,0),FALSE))</f>
        <v>#N/A</v>
      </c>
      <c r="AL210" s="140" t="e">
        <f>_xlfn.CONCAT(IF(AY210="","-","B"),IF(BL210="","-","I"),VLOOKUP($B210,GtP!$A:$BB,MATCH("Gi/o_0-1",GtP!$A$1:$BB$1,0),FALSE))</f>
        <v>#N/A</v>
      </c>
      <c r="AM210" s="140" t="e">
        <f>_xlfn.CONCAT(IF(AZ210="","-","B"),IF(BM210="","-","I"),VLOOKUP($B210,GtP!$A:$BB,MATCH("Gi/o_0-1",GtP!$A$1:$BB$1,0),FALSE))</f>
        <v>#N/A</v>
      </c>
      <c r="AN210" s="140" t="e">
        <f>_xlfn.CONCAT(IF(BA210="","-","B"),IF(BN210="","-","I"),VLOOKUP($B210,GtP!$A:$BB,MATCH("Gq/11_0-1",GtP!$A$1:$BB$1,0),FALSE))</f>
        <v>#N/A</v>
      </c>
      <c r="AO210" s="140" t="e">
        <f>_xlfn.CONCAT(IF(BB210="","-","B"),IF(BO210="","-","I"),VLOOKUP($B210,GtP!$A:$BB,MATCH("Gq/11_0-1",GtP!$A$1:$BB$1,0),FALSE))</f>
        <v>#N/A</v>
      </c>
      <c r="AP210" s="140" t="e">
        <f>_xlfn.CONCAT(IF(BC210="","-","B"),IF(BP210="","-","I"),VLOOKUP($B210,GtP!$A:$BB,MATCH("Gq/11_0-1",GtP!$A$1:$BB$1,0),FALSE))</f>
        <v>#N/A</v>
      </c>
      <c r="AQ210" s="140" t="e">
        <f>_xlfn.CONCAT(IF(BD210="","-","B"),IF(BQ210="","-","I"),VLOOKUP($B210,GtP!$A:$BB,MATCH("Gq/11_0-1",GtP!$A$1:$BB$1,0),FALSE))</f>
        <v>#N/A</v>
      </c>
      <c r="AR210" s="140" t="e">
        <f>_xlfn.CONCAT(IF(BE210="","-","B"),IF(BR210="","-","I"),VLOOKUP($B210,GtP!$A:$BB,MATCH("G12/13_0-1",GtP!$A$1:$BB$1,0),FALSE))</f>
        <v>#N/A</v>
      </c>
      <c r="AS210" s="140" t="e">
        <f>_xlfn.CONCAT(IF(BF210="","-","B"),IF(BS210="","-","I"),VLOOKUP($B210,GtP!$A:$BB,MATCH("G12/13_0-1",GtP!$A$1:$BB$1,0),FALSE))</f>
        <v>#N/A</v>
      </c>
      <c r="AT210" s="139" t="str">
        <f>_xlfn.IFNA(VLOOKUP($B210,'B-LogEmaxOverpEC50'!$A:$AL,MATCH(AT$1,'B-LogEmaxOverpEC50'!$A$1:$AL$1,0),FALSE),"")</f>
        <v/>
      </c>
      <c r="AU210" s="136" t="str">
        <f>_xlfn.IFNA(VLOOKUP($B210,'B-LogEmaxOverpEC50'!$A:$AL,MATCH(AU$1,'B-LogEmaxOverpEC50'!$A$1:$AL$1,0),FALSE),"")</f>
        <v/>
      </c>
      <c r="AV210" s="152" t="str">
        <f>_xlfn.IFNA(VLOOKUP($B210,'B-LogEmaxOverpEC50'!$A:$AL,MATCH(AV$1,'B-LogEmaxOverpEC50'!$A$1:$AL$1,0),FALSE),"")</f>
        <v/>
      </c>
      <c r="AW210" s="152" t="str">
        <f>_xlfn.IFNA(VLOOKUP($B210,'B-LogEmaxOverpEC50'!$A:$AL,MATCH(AW$1,'B-LogEmaxOverpEC50'!$A$1:$AL$1,0),FALSE),"")</f>
        <v/>
      </c>
      <c r="AX210" s="152" t="str">
        <f>_xlfn.IFNA(VLOOKUP($B210,'B-LogEmaxOverpEC50'!$A:$AL,MATCH(AX$1,'B-LogEmaxOverpEC50'!$A$1:$AL$1,0),FALSE),"")</f>
        <v/>
      </c>
      <c r="AY210" s="152" t="str">
        <f>_xlfn.IFNA(VLOOKUP($B210,'B-LogEmaxOverpEC50'!$A:$AL,MATCH(AY$1,'B-LogEmaxOverpEC50'!$A$1:$AL$1,0),FALSE),"")</f>
        <v/>
      </c>
      <c r="AZ210" s="152" t="str">
        <f>_xlfn.IFNA(VLOOKUP($B210,'B-LogEmaxOverpEC50'!$A:$AL,MATCH(AZ$1,'B-LogEmaxOverpEC50'!$A$1:$AL$1,0),FALSE),"")</f>
        <v/>
      </c>
      <c r="BA210" s="152" t="str">
        <f>_xlfn.IFNA(VLOOKUP($B210,'B-LogEmaxOverpEC50'!$A:$AL,MATCH(BA$1,'B-LogEmaxOverpEC50'!$A$1:$AL$1,0),FALSE),"")</f>
        <v/>
      </c>
      <c r="BB210" s="152" t="str">
        <f>_xlfn.IFNA(VLOOKUP($B210,'B-LogEmaxOverpEC50'!$A:$AL,MATCH(BB$1,'B-LogEmaxOverpEC50'!$A$1:$AL$1,0),FALSE),"")</f>
        <v/>
      </c>
      <c r="BC210" s="152" t="str">
        <f>_xlfn.IFNA(VLOOKUP($B210,'B-LogEmaxOverpEC50'!$A:$AL,MATCH(BC$1,'B-LogEmaxOverpEC50'!$A$1:$AL$1,0),FALSE),"")</f>
        <v/>
      </c>
      <c r="BD210" s="152" t="str">
        <f>_xlfn.IFNA(VLOOKUP($B210,'B-LogEmaxOverpEC50'!$A:$AL,MATCH(BD$1,'B-LogEmaxOverpEC50'!$A$1:$AL$1,0),FALSE),"")</f>
        <v/>
      </c>
      <c r="BE210" s="152" t="str">
        <f>_xlfn.IFNA(VLOOKUP($B210,'B-LogEmaxOverpEC50'!$A:$AL,MATCH(BE$1,'B-LogEmaxOverpEC50'!$A$1:$AL$1,0),FALSE),"")</f>
        <v/>
      </c>
      <c r="BF210" s="152" t="str">
        <f>_xlfn.IFNA(VLOOKUP($B210,'B-LogEmaxOverpEC50'!$A:$AL,MATCH(BF$1,'B-LogEmaxOverpEC50'!$A$1:$AL$1,0),FALSE),"")</f>
        <v/>
      </c>
      <c r="BG210" s="137" t="str">
        <f>_xlfn.IFNA(VLOOKUP($B210,'I-LogEmaxOverpEC50'!$A:$AR,MATCH(BG$1,'I-LogEmaxOverpEC50'!$A$1:$AR$1,0),FALSE),"")</f>
        <v/>
      </c>
      <c r="BH210" s="136" t="str">
        <f>_xlfn.IFNA(VLOOKUP($B210,'I-LogEmaxOverpEC50'!$A:$AR,MATCH(BH$1,'I-LogEmaxOverpEC50'!$A$1:$AR$1,0),FALSE),"")</f>
        <v/>
      </c>
      <c r="BI210" s="136" t="str">
        <f>_xlfn.IFNA(VLOOKUP($B210,'I-LogEmaxOverpEC50'!$A:$AR,MATCH(BI$1,'I-LogEmaxOverpEC50'!$A$1:$AR$1,0),FALSE),"")</f>
        <v/>
      </c>
      <c r="BJ210" s="136" t="str">
        <f>_xlfn.IFNA(VLOOKUP($B210,'I-LogEmaxOverpEC50'!$A:$AR,MATCH(BJ$1,'I-LogEmaxOverpEC50'!$A$1:$AR$1,0),FALSE),"")</f>
        <v/>
      </c>
      <c r="BK210" s="136" t="str">
        <f>_xlfn.IFNA(VLOOKUP($B210,'I-LogEmaxOverpEC50'!$A:$AR,MATCH(BK$1,'I-LogEmaxOverpEC50'!$A$1:$AR$1,0),FALSE),"")</f>
        <v/>
      </c>
      <c r="BL210" s="136" t="str">
        <f>_xlfn.IFNA(VLOOKUP($B210,'I-LogEmaxOverpEC50'!$A:$AR,MATCH(BL$1,'I-LogEmaxOverpEC50'!$A$1:$AR$1,0),FALSE),"")</f>
        <v/>
      </c>
      <c r="BM210" s="136" t="str">
        <f>_xlfn.IFNA(VLOOKUP($B210,'I-LogEmaxOverpEC50'!$A:$AR,MATCH(BM$1,'I-LogEmaxOverpEC50'!$A$1:$AR$1,0),FALSE),"")</f>
        <v/>
      </c>
      <c r="BN210" s="136" t="str">
        <f>_xlfn.IFNA(VLOOKUP($B210,'I-LogEmaxOverpEC50'!$A:$AR,MATCH(BN$1,'I-LogEmaxOverpEC50'!$A$1:$AR$1,0),FALSE),"")</f>
        <v/>
      </c>
      <c r="BO210" s="136" t="str">
        <f>_xlfn.IFNA(VLOOKUP($B210,'I-LogEmaxOverpEC50'!$A:$AR,MATCH(BO$1,'I-LogEmaxOverpEC50'!$A$1:$AR$1,0),FALSE),"")</f>
        <v/>
      </c>
      <c r="BP210" s="136" t="str">
        <f>_xlfn.IFNA(VLOOKUP($B210,'I-LogEmaxOverpEC50'!$A:$AR,MATCH(BP$1,'I-LogEmaxOverpEC50'!$A$1:$AR$1,0),FALSE),"")</f>
        <v/>
      </c>
      <c r="BQ210" s="136" t="str">
        <f>_xlfn.IFNA(VLOOKUP($B210,'I-LogEmaxOverpEC50'!$A:$AR,MATCH(BQ$1,'I-LogEmaxOverpEC50'!$A$1:$AR$1,0),FALSE),"")</f>
        <v/>
      </c>
      <c r="BR210" s="136" t="str">
        <f>_xlfn.IFNA(VLOOKUP($B210,'I-LogEmaxOverpEC50'!$A:$AR,MATCH(BR$1,'I-LogEmaxOverpEC50'!$A$1:$AR$1,0),FALSE),"")</f>
        <v/>
      </c>
      <c r="BS210" s="136" t="str">
        <f>_xlfn.IFNA(VLOOKUP($B210,'I-LogEmaxOverpEC50'!$A:$AR,MATCH(BS$1,'I-LogEmaxOverpEC50'!$A$1:$AR$1,0),FALSE),"")</f>
        <v/>
      </c>
    </row>
    <row r="211" spans="1:88" x14ac:dyDescent="0.2">
      <c r="A211" s="146" cm="1">
        <f t="array" ref="A211">_xlfn.IFS(SUM(F211:R211)&gt;0,1,AB211&gt;0,2,TRUE,3)</f>
        <v>2</v>
      </c>
      <c r="B211" s="146" t="s">
        <v>1852</v>
      </c>
      <c r="D211" s="151" t="str">
        <f>_xlfn.XLOOKUP(B211,RecNamesAll!A:A,RecNamesAll!E:E)</f>
        <v>A</v>
      </c>
      <c r="E211" s="150" t="str">
        <f>_xlfn.XLOOKUP(B211,RecNamesAll!A:A,RecNamesAll!C:C)</f>
        <v>MRGPRX3</v>
      </c>
      <c r="F211" s="160" t="str">
        <f t="shared" si="60"/>
        <v/>
      </c>
      <c r="G211" s="159" t="str">
        <f t="shared" si="61"/>
        <v/>
      </c>
      <c r="H211" s="159" t="str">
        <f t="shared" si="62"/>
        <v/>
      </c>
      <c r="I211" s="159" t="str">
        <f t="shared" si="63"/>
        <v/>
      </c>
      <c r="J211" s="159" t="str">
        <f t="shared" si="64"/>
        <v/>
      </c>
      <c r="K211" s="159" t="str">
        <f t="shared" si="65"/>
        <v/>
      </c>
      <c r="L211" s="159" t="str">
        <f t="shared" si="66"/>
        <v/>
      </c>
      <c r="M211" s="159" t="str">
        <f t="shared" si="67"/>
        <v/>
      </c>
      <c r="N211" s="159" t="str">
        <f t="shared" si="68"/>
        <v/>
      </c>
      <c r="O211" s="159" t="str">
        <f t="shared" si="69"/>
        <v/>
      </c>
      <c r="P211" s="159" t="str">
        <f t="shared" si="70"/>
        <v/>
      </c>
      <c r="Q211" s="159" t="str">
        <f t="shared" si="71"/>
        <v/>
      </c>
      <c r="R211" s="159" t="str">
        <f t="shared" si="72"/>
        <v/>
      </c>
      <c r="U211" s="146" t="str">
        <f t="shared" si="73"/>
        <v>A</v>
      </c>
      <c r="V211" s="145" t="str">
        <f t="shared" si="74"/>
        <v>MRGPRX3</v>
      </c>
      <c r="W211" s="157">
        <f>VLOOKUP($B211,GtP!$A:$DD,MATCH("Gs_0-2",GtP!$A$1:$DD$1,0),FALSE)</f>
        <v>0</v>
      </c>
      <c r="X211" s="156">
        <f>VLOOKUP($B211,GtP!$A:$DD,MATCH("Gi/o_0-2",GtP!$A$1:$DD$1,0),FALSE)</f>
        <v>0</v>
      </c>
      <c r="Y211" s="156">
        <f>VLOOKUP($B211,GtP!$A:$DD,MATCH("Gq/11_0-2",GtP!$A$1:$DD$1,0),FALSE)</f>
        <v>1</v>
      </c>
      <c r="Z211" s="156">
        <f>VLOOKUP($B211,GtP!$A:$DD,MATCH("G12/13_0-2",GtP!$A$1:$DD$1,0),FALSE)</f>
        <v>0</v>
      </c>
      <c r="AA211" s="155"/>
      <c r="AB211" s="143">
        <f t="shared" si="75"/>
        <v>1</v>
      </c>
      <c r="AC211" s="315" t="str">
        <f t="shared" si="76"/>
        <v/>
      </c>
      <c r="AD211" s="349" t="str">
        <f t="shared" si="77"/>
        <v/>
      </c>
      <c r="AE211" s="349" t="str">
        <f t="shared" si="78"/>
        <v/>
      </c>
      <c r="AF211" s="311" t="str">
        <f t="shared" si="79"/>
        <v/>
      </c>
      <c r="AG211" s="141" t="str">
        <f>_xlfn.CONCAT(IF(AT211="","-","B"),IF(BG211="","-","I"),VLOOKUP($B211,GtP!$A:$BB,MATCH("Gs_0-1",GtP!$A$1:$BB$1,0),FALSE))</f>
        <v>---</v>
      </c>
      <c r="AH211" s="140" t="str">
        <f>_xlfn.CONCAT(IF(AU211="","-","B"),IF(BH211="","-","I"),VLOOKUP($B211,GtP!$A:$BB,MATCH("Gs_0-1",GtP!$A$1:$BB$1,0),FALSE))</f>
        <v>---</v>
      </c>
      <c r="AI211" s="140" t="str">
        <f>_xlfn.CONCAT(IF(AV211="","-","B"),IF(BI211="","-","I"),VLOOKUP($B211,GtP!$A:$BB,MATCH("Gi/o_0-1",GtP!$A$1:$BB$1,0),FALSE))</f>
        <v>---</v>
      </c>
      <c r="AJ211" s="140" t="str">
        <f>_xlfn.CONCAT(IF(AW211="","-","B"),IF(BJ211="","-","I"),VLOOKUP($B211,GtP!$A:$BB,MATCH("Gi/o_0-1",GtP!$A$1:$BB$1,0),FALSE))</f>
        <v>---</v>
      </c>
      <c r="AK211" s="140" t="str">
        <f>_xlfn.CONCAT(IF(AX211="","-","B"),IF(BK211="","-","I"),VLOOKUP($B211,GtP!$A:$BB,MATCH("Gi/o_0-1",GtP!$A$1:$BB$1,0),FALSE))</f>
        <v>---</v>
      </c>
      <c r="AL211" s="140" t="str">
        <f>_xlfn.CONCAT(IF(AY211="","-","B"),IF(BL211="","-","I"),VLOOKUP($B211,GtP!$A:$BB,MATCH("Gi/o_0-1",GtP!$A$1:$BB$1,0),FALSE))</f>
        <v>---</v>
      </c>
      <c r="AM211" s="140" t="str">
        <f>_xlfn.CONCAT(IF(AZ211="","-","B"),IF(BM211="","-","I"),VLOOKUP($B211,GtP!$A:$BB,MATCH("Gi/o_0-1",GtP!$A$1:$BB$1,0),FALSE))</f>
        <v>---</v>
      </c>
      <c r="AN211" s="140" t="str">
        <f>_xlfn.CONCAT(IF(BA211="","-","B"),IF(BN211="","-","I"),VLOOKUP($B211,GtP!$A:$BB,MATCH("Gq/11_0-1",GtP!$A$1:$BB$1,0),FALSE))</f>
        <v>--G</v>
      </c>
      <c r="AO211" s="140" t="str">
        <f>_xlfn.CONCAT(IF(BB211="","-","B"),IF(BO211="","-","I"),VLOOKUP($B211,GtP!$A:$BB,MATCH("Gq/11_0-1",GtP!$A$1:$BB$1,0),FALSE))</f>
        <v>--G</v>
      </c>
      <c r="AP211" s="140" t="str">
        <f>_xlfn.CONCAT(IF(BC211="","-","B"),IF(BP211="","-","I"),VLOOKUP($B211,GtP!$A:$BB,MATCH("Gq/11_0-1",GtP!$A$1:$BB$1,0),FALSE))</f>
        <v>--G</v>
      </c>
      <c r="AQ211" s="140" t="str">
        <f>_xlfn.CONCAT(IF(BD211="","-","B"),IF(BQ211="","-","I"),VLOOKUP($B211,GtP!$A:$BB,MATCH("Gq/11_0-1",GtP!$A$1:$BB$1,0),FALSE))</f>
        <v>--G</v>
      </c>
      <c r="AR211" s="140" t="str">
        <f>_xlfn.CONCAT(IF(BE211="","-","B"),IF(BR211="","-","I"),VLOOKUP($B211,GtP!$A:$BB,MATCH("G12/13_0-1",GtP!$A$1:$BB$1,0),FALSE))</f>
        <v>---</v>
      </c>
      <c r="AS211" s="140" t="str">
        <f>_xlfn.CONCAT(IF(BF211="","-","B"),IF(BS211="","-","I"),VLOOKUP($B211,GtP!$A:$BB,MATCH("G12/13_0-1",GtP!$A$1:$BB$1,0),FALSE))</f>
        <v>---</v>
      </c>
      <c r="AT211" s="139" t="str">
        <f>_xlfn.IFNA(VLOOKUP($B211,'B-LogEmaxOverpEC50'!$A:$AL,MATCH(AT$1,'B-LogEmaxOverpEC50'!$A$1:$AL$1,0),FALSE),"")</f>
        <v/>
      </c>
      <c r="AU211" s="136" t="str">
        <f>_xlfn.IFNA(VLOOKUP($B211,'B-LogEmaxOverpEC50'!$A:$AL,MATCH(AU$1,'B-LogEmaxOverpEC50'!$A$1:$AL$1,0),FALSE),"")</f>
        <v/>
      </c>
      <c r="AV211" s="152" t="str">
        <f>_xlfn.IFNA(VLOOKUP($B211,'B-LogEmaxOverpEC50'!$A:$AL,MATCH(AV$1,'B-LogEmaxOverpEC50'!$A$1:$AL$1,0),FALSE),"")</f>
        <v/>
      </c>
      <c r="AW211" s="152" t="str">
        <f>_xlfn.IFNA(VLOOKUP($B211,'B-LogEmaxOverpEC50'!$A:$AL,MATCH(AW$1,'B-LogEmaxOverpEC50'!$A$1:$AL$1,0),FALSE),"")</f>
        <v/>
      </c>
      <c r="AX211" s="152" t="str">
        <f>_xlfn.IFNA(VLOOKUP($B211,'B-LogEmaxOverpEC50'!$A:$AL,MATCH(AX$1,'B-LogEmaxOverpEC50'!$A$1:$AL$1,0),FALSE),"")</f>
        <v/>
      </c>
      <c r="AY211" s="152" t="str">
        <f>_xlfn.IFNA(VLOOKUP($B211,'B-LogEmaxOverpEC50'!$A:$AL,MATCH(AY$1,'B-LogEmaxOverpEC50'!$A$1:$AL$1,0),FALSE),"")</f>
        <v/>
      </c>
      <c r="AZ211" s="152" t="str">
        <f>_xlfn.IFNA(VLOOKUP($B211,'B-LogEmaxOverpEC50'!$A:$AL,MATCH(AZ$1,'B-LogEmaxOverpEC50'!$A$1:$AL$1,0),FALSE),"")</f>
        <v/>
      </c>
      <c r="BA211" s="152" t="str">
        <f>_xlfn.IFNA(VLOOKUP($B211,'B-LogEmaxOverpEC50'!$A:$AL,MATCH(BA$1,'B-LogEmaxOverpEC50'!$A$1:$AL$1,0),FALSE),"")</f>
        <v/>
      </c>
      <c r="BB211" s="152" t="str">
        <f>_xlfn.IFNA(VLOOKUP($B211,'B-LogEmaxOverpEC50'!$A:$AL,MATCH(BB$1,'B-LogEmaxOverpEC50'!$A$1:$AL$1,0),FALSE),"")</f>
        <v/>
      </c>
      <c r="BC211" s="152" t="str">
        <f>_xlfn.IFNA(VLOOKUP($B211,'B-LogEmaxOverpEC50'!$A:$AL,MATCH(BC$1,'B-LogEmaxOverpEC50'!$A$1:$AL$1,0),FALSE),"")</f>
        <v/>
      </c>
      <c r="BD211" s="152" t="str">
        <f>_xlfn.IFNA(VLOOKUP($B211,'B-LogEmaxOverpEC50'!$A:$AL,MATCH(BD$1,'B-LogEmaxOverpEC50'!$A$1:$AL$1,0),FALSE),"")</f>
        <v/>
      </c>
      <c r="BE211" s="152" t="str">
        <f>_xlfn.IFNA(VLOOKUP($B211,'B-LogEmaxOverpEC50'!$A:$AL,MATCH(BE$1,'B-LogEmaxOverpEC50'!$A$1:$AL$1,0),FALSE),"")</f>
        <v/>
      </c>
      <c r="BF211" s="152" t="str">
        <f>_xlfn.IFNA(VLOOKUP($B211,'B-LogEmaxOverpEC50'!$A:$AL,MATCH(BF$1,'B-LogEmaxOverpEC50'!$A$1:$AL$1,0),FALSE),"")</f>
        <v/>
      </c>
      <c r="BG211" s="137" t="str">
        <f>_xlfn.IFNA(VLOOKUP($B211,'I-LogEmaxOverpEC50'!$A:$AR,MATCH(BG$1,'I-LogEmaxOverpEC50'!$A$1:$AR$1,0),FALSE),"")</f>
        <v/>
      </c>
      <c r="BH211" s="136" t="str">
        <f>_xlfn.IFNA(VLOOKUP($B211,'I-LogEmaxOverpEC50'!$A:$AR,MATCH(BH$1,'I-LogEmaxOverpEC50'!$A$1:$AR$1,0),FALSE),"")</f>
        <v/>
      </c>
      <c r="BI211" s="136" t="str">
        <f>_xlfn.IFNA(VLOOKUP($B211,'I-LogEmaxOverpEC50'!$A:$AR,MATCH(BI$1,'I-LogEmaxOverpEC50'!$A$1:$AR$1,0),FALSE),"")</f>
        <v/>
      </c>
      <c r="BJ211" s="136" t="str">
        <f>_xlfn.IFNA(VLOOKUP($B211,'I-LogEmaxOverpEC50'!$A:$AR,MATCH(BJ$1,'I-LogEmaxOverpEC50'!$A$1:$AR$1,0),FALSE),"")</f>
        <v/>
      </c>
      <c r="BK211" s="136" t="str">
        <f>_xlfn.IFNA(VLOOKUP($B211,'I-LogEmaxOverpEC50'!$A:$AR,MATCH(BK$1,'I-LogEmaxOverpEC50'!$A$1:$AR$1,0),FALSE),"")</f>
        <v/>
      </c>
      <c r="BL211" s="136" t="str">
        <f>_xlfn.IFNA(VLOOKUP($B211,'I-LogEmaxOverpEC50'!$A:$AR,MATCH(BL$1,'I-LogEmaxOverpEC50'!$A$1:$AR$1,0),FALSE),"")</f>
        <v/>
      </c>
      <c r="BM211" s="136" t="str">
        <f>_xlfn.IFNA(VLOOKUP($B211,'I-LogEmaxOverpEC50'!$A:$AR,MATCH(BM$1,'I-LogEmaxOverpEC50'!$A$1:$AR$1,0),FALSE),"")</f>
        <v/>
      </c>
      <c r="BN211" s="136" t="str">
        <f>_xlfn.IFNA(VLOOKUP($B211,'I-LogEmaxOverpEC50'!$A:$AR,MATCH(BN$1,'I-LogEmaxOverpEC50'!$A$1:$AR$1,0),FALSE),"")</f>
        <v/>
      </c>
      <c r="BO211" s="136" t="str">
        <f>_xlfn.IFNA(VLOOKUP($B211,'I-LogEmaxOverpEC50'!$A:$AR,MATCH(BO$1,'I-LogEmaxOverpEC50'!$A$1:$AR$1,0),FALSE),"")</f>
        <v/>
      </c>
      <c r="BP211" s="136" t="str">
        <f>_xlfn.IFNA(VLOOKUP($B211,'I-LogEmaxOverpEC50'!$A:$AR,MATCH(BP$1,'I-LogEmaxOverpEC50'!$A$1:$AR$1,0),FALSE),"")</f>
        <v/>
      </c>
      <c r="BQ211" s="136" t="str">
        <f>_xlfn.IFNA(VLOOKUP($B211,'I-LogEmaxOverpEC50'!$A:$AR,MATCH(BQ$1,'I-LogEmaxOverpEC50'!$A$1:$AR$1,0),FALSE),"")</f>
        <v/>
      </c>
      <c r="BR211" s="136" t="str">
        <f>_xlfn.IFNA(VLOOKUP($B211,'I-LogEmaxOverpEC50'!$A:$AR,MATCH(BR$1,'I-LogEmaxOverpEC50'!$A$1:$AR$1,0),FALSE),"")</f>
        <v/>
      </c>
      <c r="BS211" s="136" t="str">
        <f>_xlfn.IFNA(VLOOKUP($B211,'I-LogEmaxOverpEC50'!$A:$AR,MATCH(BS$1,'I-LogEmaxOverpEC50'!$A$1:$AR$1,0),FALSE),"")</f>
        <v/>
      </c>
    </row>
    <row r="212" spans="1:88" x14ac:dyDescent="0.2">
      <c r="A212" s="146" cm="1">
        <f t="array" ref="A212">_xlfn.IFS(SUM(F212:R212)&gt;0,1,AB212&gt;0,2,TRUE,3)</f>
        <v>2</v>
      </c>
      <c r="B212" s="146" t="s">
        <v>1848</v>
      </c>
      <c r="D212" s="151" t="str">
        <f>_xlfn.XLOOKUP(B212,RecNamesAll!A:A,RecNamesAll!E:E)</f>
        <v>A</v>
      </c>
      <c r="E212" s="150" t="str">
        <f>_xlfn.XLOOKUP(B212,RecNamesAll!A:A,RecNamesAll!C:C)</f>
        <v>MRGPRX4</v>
      </c>
      <c r="F212" s="160" t="str">
        <f t="shared" si="60"/>
        <v/>
      </c>
      <c r="G212" s="159" t="str">
        <f t="shared" si="61"/>
        <v/>
      </c>
      <c r="H212" s="159" t="str">
        <f t="shared" si="62"/>
        <v/>
      </c>
      <c r="I212" s="159" t="str">
        <f t="shared" si="63"/>
        <v/>
      </c>
      <c r="J212" s="159" t="str">
        <f t="shared" si="64"/>
        <v/>
      </c>
      <c r="K212" s="159" t="str">
        <f t="shared" si="65"/>
        <v/>
      </c>
      <c r="L212" s="159" t="str">
        <f t="shared" si="66"/>
        <v/>
      </c>
      <c r="M212" s="159" t="str">
        <f t="shared" si="67"/>
        <v/>
      </c>
      <c r="N212" s="159" t="str">
        <f t="shared" si="68"/>
        <v/>
      </c>
      <c r="O212" s="159" t="str">
        <f t="shared" si="69"/>
        <v/>
      </c>
      <c r="P212" s="159" t="str">
        <f t="shared" si="70"/>
        <v/>
      </c>
      <c r="Q212" s="159" t="str">
        <f t="shared" si="71"/>
        <v/>
      </c>
      <c r="R212" s="159" t="str">
        <f t="shared" si="72"/>
        <v/>
      </c>
      <c r="U212" s="146" t="str">
        <f t="shared" si="73"/>
        <v>A</v>
      </c>
      <c r="V212" s="145" t="str">
        <f t="shared" si="74"/>
        <v>MRGPRX4</v>
      </c>
      <c r="W212" s="157">
        <f>VLOOKUP($B212,GtP!$A:$DD,MATCH("Gs_0-2",GtP!$A$1:$DD$1,0),FALSE)</f>
        <v>0</v>
      </c>
      <c r="X212" s="156">
        <f>VLOOKUP($B212,GtP!$A:$DD,MATCH("Gi/o_0-2",GtP!$A$1:$DD$1,0),FALSE)</f>
        <v>0</v>
      </c>
      <c r="Y212" s="156">
        <f>VLOOKUP($B212,GtP!$A:$DD,MATCH("Gq/11_0-2",GtP!$A$1:$DD$1,0),FALSE)</f>
        <v>1</v>
      </c>
      <c r="Z212" s="156">
        <f>VLOOKUP($B212,GtP!$A:$DD,MATCH("G12/13_0-2",GtP!$A$1:$DD$1,0),FALSE)</f>
        <v>0</v>
      </c>
      <c r="AA212" s="155"/>
      <c r="AB212" s="143">
        <f t="shared" si="75"/>
        <v>1</v>
      </c>
      <c r="AC212" s="315" t="str">
        <f t="shared" si="76"/>
        <v/>
      </c>
      <c r="AD212" s="349" t="str">
        <f t="shared" si="77"/>
        <v/>
      </c>
      <c r="AE212" s="349" t="str">
        <f t="shared" si="78"/>
        <v/>
      </c>
      <c r="AF212" s="311" t="str">
        <f t="shared" si="79"/>
        <v/>
      </c>
      <c r="AG212" s="141" t="str">
        <f>_xlfn.CONCAT(IF(AT212="","-","B"),IF(BG212="","-","I"),VLOOKUP($B212,GtP!$A:$BB,MATCH("Gs_0-1",GtP!$A$1:$BB$1,0),FALSE))</f>
        <v>---</v>
      </c>
      <c r="AH212" s="140" t="str">
        <f>_xlfn.CONCAT(IF(AU212="","-","B"),IF(BH212="","-","I"),VLOOKUP($B212,GtP!$A:$BB,MATCH("Gs_0-1",GtP!$A$1:$BB$1,0),FALSE))</f>
        <v>---</v>
      </c>
      <c r="AI212" s="140" t="str">
        <f>_xlfn.CONCAT(IF(AV212="","-","B"),IF(BI212="","-","I"),VLOOKUP($B212,GtP!$A:$BB,MATCH("Gi/o_0-1",GtP!$A$1:$BB$1,0),FALSE))</f>
        <v>---</v>
      </c>
      <c r="AJ212" s="140" t="str">
        <f>_xlfn.CONCAT(IF(AW212="","-","B"),IF(BJ212="","-","I"),VLOOKUP($B212,GtP!$A:$BB,MATCH("Gi/o_0-1",GtP!$A$1:$BB$1,0),FALSE))</f>
        <v>---</v>
      </c>
      <c r="AK212" s="140" t="str">
        <f>_xlfn.CONCAT(IF(AX212="","-","B"),IF(BK212="","-","I"),VLOOKUP($B212,GtP!$A:$BB,MATCH("Gi/o_0-1",GtP!$A$1:$BB$1,0),FALSE))</f>
        <v>---</v>
      </c>
      <c r="AL212" s="140" t="str">
        <f>_xlfn.CONCAT(IF(AY212="","-","B"),IF(BL212="","-","I"),VLOOKUP($B212,GtP!$A:$BB,MATCH("Gi/o_0-1",GtP!$A$1:$BB$1,0),FALSE))</f>
        <v>---</v>
      </c>
      <c r="AM212" s="140" t="str">
        <f>_xlfn.CONCAT(IF(AZ212="","-","B"),IF(BM212="","-","I"),VLOOKUP($B212,GtP!$A:$BB,MATCH("Gi/o_0-1",GtP!$A$1:$BB$1,0),FALSE))</f>
        <v>---</v>
      </c>
      <c r="AN212" s="140" t="str">
        <f>_xlfn.CONCAT(IF(BA212="","-","B"),IF(BN212="","-","I"),VLOOKUP($B212,GtP!$A:$BB,MATCH("Gq/11_0-1",GtP!$A$1:$BB$1,0),FALSE))</f>
        <v>--G</v>
      </c>
      <c r="AO212" s="140" t="str">
        <f>_xlfn.CONCAT(IF(BB212="","-","B"),IF(BO212="","-","I"),VLOOKUP($B212,GtP!$A:$BB,MATCH("Gq/11_0-1",GtP!$A$1:$BB$1,0),FALSE))</f>
        <v>--G</v>
      </c>
      <c r="AP212" s="140" t="str">
        <f>_xlfn.CONCAT(IF(BC212="","-","B"),IF(BP212="","-","I"),VLOOKUP($B212,GtP!$A:$BB,MATCH("Gq/11_0-1",GtP!$A$1:$BB$1,0),FALSE))</f>
        <v>--G</v>
      </c>
      <c r="AQ212" s="140" t="str">
        <f>_xlfn.CONCAT(IF(BD212="","-","B"),IF(BQ212="","-","I"),VLOOKUP($B212,GtP!$A:$BB,MATCH("Gq/11_0-1",GtP!$A$1:$BB$1,0),FALSE))</f>
        <v>--G</v>
      </c>
      <c r="AR212" s="140" t="str">
        <f>_xlfn.CONCAT(IF(BE212="","-","B"),IF(BR212="","-","I"),VLOOKUP($B212,GtP!$A:$BB,MATCH("G12/13_0-1",GtP!$A$1:$BB$1,0),FALSE))</f>
        <v>---</v>
      </c>
      <c r="AS212" s="140" t="str">
        <f>_xlfn.CONCAT(IF(BF212="","-","B"),IF(BS212="","-","I"),VLOOKUP($B212,GtP!$A:$BB,MATCH("G12/13_0-1",GtP!$A$1:$BB$1,0),FALSE))</f>
        <v>---</v>
      </c>
      <c r="AT212" s="139" t="str">
        <f>_xlfn.IFNA(VLOOKUP($B212,'B-LogEmaxOverpEC50'!$A:$AL,MATCH(AT$1,'B-LogEmaxOverpEC50'!$A$1:$AL$1,0),FALSE),"")</f>
        <v/>
      </c>
      <c r="AU212" s="136" t="str">
        <f>_xlfn.IFNA(VLOOKUP($B212,'B-LogEmaxOverpEC50'!$A:$AL,MATCH(AU$1,'B-LogEmaxOverpEC50'!$A$1:$AL$1,0),FALSE),"")</f>
        <v/>
      </c>
      <c r="AV212" s="152" t="str">
        <f>_xlfn.IFNA(VLOOKUP($B212,'B-LogEmaxOverpEC50'!$A:$AL,MATCH(AV$1,'B-LogEmaxOverpEC50'!$A$1:$AL$1,0),FALSE),"")</f>
        <v/>
      </c>
      <c r="AW212" s="152" t="str">
        <f>_xlfn.IFNA(VLOOKUP($B212,'B-LogEmaxOverpEC50'!$A:$AL,MATCH(AW$1,'B-LogEmaxOverpEC50'!$A$1:$AL$1,0),FALSE),"")</f>
        <v/>
      </c>
      <c r="AX212" s="152" t="str">
        <f>_xlfn.IFNA(VLOOKUP($B212,'B-LogEmaxOverpEC50'!$A:$AL,MATCH(AX$1,'B-LogEmaxOverpEC50'!$A$1:$AL$1,0),FALSE),"")</f>
        <v/>
      </c>
      <c r="AY212" s="152" t="str">
        <f>_xlfn.IFNA(VLOOKUP($B212,'B-LogEmaxOverpEC50'!$A:$AL,MATCH(AY$1,'B-LogEmaxOverpEC50'!$A$1:$AL$1,0),FALSE),"")</f>
        <v/>
      </c>
      <c r="AZ212" s="152" t="str">
        <f>_xlfn.IFNA(VLOOKUP($B212,'B-LogEmaxOverpEC50'!$A:$AL,MATCH(AZ$1,'B-LogEmaxOverpEC50'!$A$1:$AL$1,0),FALSE),"")</f>
        <v/>
      </c>
      <c r="BA212" s="152" t="str">
        <f>_xlfn.IFNA(VLOOKUP($B212,'B-LogEmaxOverpEC50'!$A:$AL,MATCH(BA$1,'B-LogEmaxOverpEC50'!$A$1:$AL$1,0),FALSE),"")</f>
        <v/>
      </c>
      <c r="BB212" s="152" t="str">
        <f>_xlfn.IFNA(VLOOKUP($B212,'B-LogEmaxOverpEC50'!$A:$AL,MATCH(BB$1,'B-LogEmaxOverpEC50'!$A$1:$AL$1,0),FALSE),"")</f>
        <v/>
      </c>
      <c r="BC212" s="152" t="str">
        <f>_xlfn.IFNA(VLOOKUP($B212,'B-LogEmaxOverpEC50'!$A:$AL,MATCH(BC$1,'B-LogEmaxOverpEC50'!$A$1:$AL$1,0),FALSE),"")</f>
        <v/>
      </c>
      <c r="BD212" s="152" t="str">
        <f>_xlfn.IFNA(VLOOKUP($B212,'B-LogEmaxOverpEC50'!$A:$AL,MATCH(BD$1,'B-LogEmaxOverpEC50'!$A$1:$AL$1,0),FALSE),"")</f>
        <v/>
      </c>
      <c r="BE212" s="152" t="str">
        <f>_xlfn.IFNA(VLOOKUP($B212,'B-LogEmaxOverpEC50'!$A:$AL,MATCH(BE$1,'B-LogEmaxOverpEC50'!$A$1:$AL$1,0),FALSE),"")</f>
        <v/>
      </c>
      <c r="BF212" s="152" t="str">
        <f>_xlfn.IFNA(VLOOKUP($B212,'B-LogEmaxOverpEC50'!$A:$AL,MATCH(BF$1,'B-LogEmaxOverpEC50'!$A$1:$AL$1,0),FALSE),"")</f>
        <v/>
      </c>
      <c r="BG212" s="137" t="str">
        <f>_xlfn.IFNA(VLOOKUP($B212,'I-LogEmaxOverpEC50'!$A:$AR,MATCH(BG$1,'I-LogEmaxOverpEC50'!$A$1:$AR$1,0),FALSE),"")</f>
        <v/>
      </c>
      <c r="BH212" s="136" t="str">
        <f>_xlfn.IFNA(VLOOKUP($B212,'I-LogEmaxOverpEC50'!$A:$AR,MATCH(BH$1,'I-LogEmaxOverpEC50'!$A$1:$AR$1,0),FALSE),"")</f>
        <v/>
      </c>
      <c r="BI212" s="136" t="str">
        <f>_xlfn.IFNA(VLOOKUP($B212,'I-LogEmaxOverpEC50'!$A:$AR,MATCH(BI$1,'I-LogEmaxOverpEC50'!$A$1:$AR$1,0),FALSE),"")</f>
        <v/>
      </c>
      <c r="BJ212" s="136" t="str">
        <f>_xlfn.IFNA(VLOOKUP($B212,'I-LogEmaxOverpEC50'!$A:$AR,MATCH(BJ$1,'I-LogEmaxOverpEC50'!$A$1:$AR$1,0),FALSE),"")</f>
        <v/>
      </c>
      <c r="BK212" s="136" t="str">
        <f>_xlfn.IFNA(VLOOKUP($B212,'I-LogEmaxOverpEC50'!$A:$AR,MATCH(BK$1,'I-LogEmaxOverpEC50'!$A$1:$AR$1,0),FALSE),"")</f>
        <v/>
      </c>
      <c r="BL212" s="136" t="str">
        <f>_xlfn.IFNA(VLOOKUP($B212,'I-LogEmaxOverpEC50'!$A:$AR,MATCH(BL$1,'I-LogEmaxOverpEC50'!$A$1:$AR$1,0),FALSE),"")</f>
        <v/>
      </c>
      <c r="BM212" s="136" t="str">
        <f>_xlfn.IFNA(VLOOKUP($B212,'I-LogEmaxOverpEC50'!$A:$AR,MATCH(BM$1,'I-LogEmaxOverpEC50'!$A$1:$AR$1,0),FALSE),"")</f>
        <v/>
      </c>
      <c r="BN212" s="136" t="str">
        <f>_xlfn.IFNA(VLOOKUP($B212,'I-LogEmaxOverpEC50'!$A:$AR,MATCH(BN$1,'I-LogEmaxOverpEC50'!$A$1:$AR$1,0),FALSE),"")</f>
        <v/>
      </c>
      <c r="BO212" s="136" t="str">
        <f>_xlfn.IFNA(VLOOKUP($B212,'I-LogEmaxOverpEC50'!$A:$AR,MATCH(BO$1,'I-LogEmaxOverpEC50'!$A$1:$AR$1,0),FALSE),"")</f>
        <v/>
      </c>
      <c r="BP212" s="136" t="str">
        <f>_xlfn.IFNA(VLOOKUP($B212,'I-LogEmaxOverpEC50'!$A:$AR,MATCH(BP$1,'I-LogEmaxOverpEC50'!$A$1:$AR$1,0),FALSE),"")</f>
        <v/>
      </c>
      <c r="BQ212" s="136" t="str">
        <f>_xlfn.IFNA(VLOOKUP($B212,'I-LogEmaxOverpEC50'!$A:$AR,MATCH(BQ$1,'I-LogEmaxOverpEC50'!$A$1:$AR$1,0),FALSE),"")</f>
        <v/>
      </c>
      <c r="BR212" s="136" t="str">
        <f>_xlfn.IFNA(VLOOKUP($B212,'I-LogEmaxOverpEC50'!$A:$AR,MATCH(BR$1,'I-LogEmaxOverpEC50'!$A$1:$AR$1,0),FALSE),"")</f>
        <v/>
      </c>
      <c r="BS212" s="136" t="str">
        <f>_xlfn.IFNA(VLOOKUP($B212,'I-LogEmaxOverpEC50'!$A:$AR,MATCH(BS$1,'I-LogEmaxOverpEC50'!$A$1:$AR$1,0),FALSE),"")</f>
        <v/>
      </c>
    </row>
    <row r="213" spans="1:88" x14ac:dyDescent="0.2">
      <c r="A213" s="146" cm="1">
        <f t="array" ref="A213">_xlfn.IFS(SUM(F213:R213)&gt;0,1,AB213&gt;0,2,TRUE,3)</f>
        <v>2</v>
      </c>
      <c r="B213" s="146" t="s">
        <v>922</v>
      </c>
      <c r="D213" s="151" t="str">
        <f>_xlfn.XLOOKUP(B213,RecNamesAll!A:A,RecNamesAll!E:E)</f>
        <v>A</v>
      </c>
      <c r="E213" s="150" t="str">
        <f>_xlfn.XLOOKUP(B213,RecNamesAll!A:A,RecNamesAll!C:C)</f>
        <v>NPBW2</v>
      </c>
      <c r="F213" s="160" t="str">
        <f t="shared" si="60"/>
        <v/>
      </c>
      <c r="G213" s="159" t="str">
        <f t="shared" si="61"/>
        <v/>
      </c>
      <c r="H213" s="159" t="str">
        <f t="shared" si="62"/>
        <v/>
      </c>
      <c r="I213" s="159" t="str">
        <f t="shared" si="63"/>
        <v/>
      </c>
      <c r="J213" s="159" t="str">
        <f t="shared" si="64"/>
        <v/>
      </c>
      <c r="K213" s="159" t="str">
        <f t="shared" si="65"/>
        <v/>
      </c>
      <c r="L213" s="159" t="str">
        <f t="shared" si="66"/>
        <v/>
      </c>
      <c r="M213" s="159" t="str">
        <f t="shared" si="67"/>
        <v/>
      </c>
      <c r="N213" s="159" t="str">
        <f t="shared" si="68"/>
        <v/>
      </c>
      <c r="O213" s="159" t="str">
        <f t="shared" si="69"/>
        <v/>
      </c>
      <c r="P213" s="159" t="str">
        <f t="shared" si="70"/>
        <v/>
      </c>
      <c r="Q213" s="159" t="str">
        <f t="shared" si="71"/>
        <v/>
      </c>
      <c r="R213" s="159" t="str">
        <f t="shared" si="72"/>
        <v/>
      </c>
      <c r="U213" s="146" t="str">
        <f t="shared" si="73"/>
        <v>A</v>
      </c>
      <c r="V213" s="145" t="str">
        <f t="shared" si="74"/>
        <v>NPBW2</v>
      </c>
      <c r="W213" s="157">
        <f>VLOOKUP($B213,GtP!$A:$DD,MATCH("Gs_0-2",GtP!$A$1:$DD$1,0),FALSE)</f>
        <v>0</v>
      </c>
      <c r="X213" s="156">
        <f>VLOOKUP($B213,GtP!$A:$DD,MATCH("Gi/o_0-2",GtP!$A$1:$DD$1,0),FALSE)</f>
        <v>1</v>
      </c>
      <c r="Y213" s="156">
        <f>VLOOKUP($B213,GtP!$A:$DD,MATCH("Gq/11_0-2",GtP!$A$1:$DD$1,0),FALSE)</f>
        <v>0</v>
      </c>
      <c r="Z213" s="156">
        <f>VLOOKUP($B213,GtP!$A:$DD,MATCH("G12/13_0-2",GtP!$A$1:$DD$1,0),FALSE)</f>
        <v>0</v>
      </c>
      <c r="AA213" s="155"/>
      <c r="AB213" s="143">
        <f t="shared" si="75"/>
        <v>1</v>
      </c>
      <c r="AC213" s="315" t="str">
        <f t="shared" si="76"/>
        <v/>
      </c>
      <c r="AD213" s="349" t="str">
        <f t="shared" si="77"/>
        <v/>
      </c>
      <c r="AE213" s="349" t="str">
        <f t="shared" si="78"/>
        <v/>
      </c>
      <c r="AF213" s="311" t="str">
        <f t="shared" si="79"/>
        <v/>
      </c>
      <c r="AG213" s="141" t="str">
        <f>_xlfn.CONCAT(IF(AT213="","-","B"),IF(BG213="","-","I"),VLOOKUP($B213,GtP!$A:$BB,MATCH("Gs_0-1",GtP!$A$1:$BB$1,0),FALSE))</f>
        <v>---</v>
      </c>
      <c r="AH213" s="140" t="str">
        <f>_xlfn.CONCAT(IF(AU213="","-","B"),IF(BH213="","-","I"),VLOOKUP($B213,GtP!$A:$BB,MATCH("Gs_0-1",GtP!$A$1:$BB$1,0),FALSE))</f>
        <v>---</v>
      </c>
      <c r="AI213" s="140" t="str">
        <f>_xlfn.CONCAT(IF(AV213="","-","B"),IF(BI213="","-","I"),VLOOKUP($B213,GtP!$A:$BB,MATCH("Gi/o_0-1",GtP!$A$1:$BB$1,0),FALSE))</f>
        <v>--G</v>
      </c>
      <c r="AJ213" s="140" t="str">
        <f>_xlfn.CONCAT(IF(AW213="","-","B"),IF(BJ213="","-","I"),VLOOKUP($B213,GtP!$A:$BB,MATCH("Gi/o_0-1",GtP!$A$1:$BB$1,0),FALSE))</f>
        <v>--G</v>
      </c>
      <c r="AK213" s="140" t="str">
        <f>_xlfn.CONCAT(IF(AX213="","-","B"),IF(BK213="","-","I"),VLOOKUP($B213,GtP!$A:$BB,MATCH("Gi/o_0-1",GtP!$A$1:$BB$1,0),FALSE))</f>
        <v>--G</v>
      </c>
      <c r="AL213" s="140" t="str">
        <f>_xlfn.CONCAT(IF(AY213="","-","B"),IF(BL213="","-","I"),VLOOKUP($B213,GtP!$A:$BB,MATCH("Gi/o_0-1",GtP!$A$1:$BB$1,0),FALSE))</f>
        <v>--G</v>
      </c>
      <c r="AM213" s="140" t="str">
        <f>_xlfn.CONCAT(IF(AZ213="","-","B"),IF(BM213="","-","I"),VLOOKUP($B213,GtP!$A:$BB,MATCH("Gi/o_0-1",GtP!$A$1:$BB$1,0),FALSE))</f>
        <v>--G</v>
      </c>
      <c r="AN213" s="140" t="str">
        <f>_xlfn.CONCAT(IF(BA213="","-","B"),IF(BN213="","-","I"),VLOOKUP($B213,GtP!$A:$BB,MATCH("Gq/11_0-1",GtP!$A$1:$BB$1,0),FALSE))</f>
        <v>---</v>
      </c>
      <c r="AO213" s="140" t="str">
        <f>_xlfn.CONCAT(IF(BB213="","-","B"),IF(BO213="","-","I"),VLOOKUP($B213,GtP!$A:$BB,MATCH("Gq/11_0-1",GtP!$A$1:$BB$1,0),FALSE))</f>
        <v>---</v>
      </c>
      <c r="AP213" s="140" t="str">
        <f>_xlfn.CONCAT(IF(BC213="","-","B"),IF(BP213="","-","I"),VLOOKUP($B213,GtP!$A:$BB,MATCH("Gq/11_0-1",GtP!$A$1:$BB$1,0),FALSE))</f>
        <v>---</v>
      </c>
      <c r="AQ213" s="140" t="str">
        <f>_xlfn.CONCAT(IF(BD213="","-","B"),IF(BQ213="","-","I"),VLOOKUP($B213,GtP!$A:$BB,MATCH("Gq/11_0-1",GtP!$A$1:$BB$1,0),FALSE))</f>
        <v>---</v>
      </c>
      <c r="AR213" s="140" t="str">
        <f>_xlfn.CONCAT(IF(BE213="","-","B"),IF(BR213="","-","I"),VLOOKUP($B213,GtP!$A:$BB,MATCH("G12/13_0-1",GtP!$A$1:$BB$1,0),FALSE))</f>
        <v>---</v>
      </c>
      <c r="AS213" s="140" t="str">
        <f>_xlfn.CONCAT(IF(BF213="","-","B"),IF(BS213="","-","I"),VLOOKUP($B213,GtP!$A:$BB,MATCH("G12/13_0-1",GtP!$A$1:$BB$1,0),FALSE))</f>
        <v>---</v>
      </c>
      <c r="AT213" s="139" t="str">
        <f>_xlfn.IFNA(VLOOKUP($B213,'B-LogEmaxOverpEC50'!$A:$AL,MATCH(AT$1,'B-LogEmaxOverpEC50'!$A$1:$AL$1,0),FALSE),"")</f>
        <v/>
      </c>
      <c r="AU213" s="136" t="str">
        <f>_xlfn.IFNA(VLOOKUP($B213,'B-LogEmaxOverpEC50'!$A:$AL,MATCH(AU$1,'B-LogEmaxOverpEC50'!$A$1:$AL$1,0),FALSE),"")</f>
        <v/>
      </c>
      <c r="AV213" s="152" t="str">
        <f>_xlfn.IFNA(VLOOKUP($B213,'B-LogEmaxOverpEC50'!$A:$AL,MATCH(AV$1,'B-LogEmaxOverpEC50'!$A$1:$AL$1,0),FALSE),"")</f>
        <v/>
      </c>
      <c r="AW213" s="152" t="str">
        <f>_xlfn.IFNA(VLOOKUP($B213,'B-LogEmaxOverpEC50'!$A:$AL,MATCH(AW$1,'B-LogEmaxOverpEC50'!$A$1:$AL$1,0),FALSE),"")</f>
        <v/>
      </c>
      <c r="AX213" s="152" t="str">
        <f>_xlfn.IFNA(VLOOKUP($B213,'B-LogEmaxOverpEC50'!$A:$AL,MATCH(AX$1,'B-LogEmaxOverpEC50'!$A$1:$AL$1,0),FALSE),"")</f>
        <v/>
      </c>
      <c r="AY213" s="152" t="str">
        <f>_xlfn.IFNA(VLOOKUP($B213,'B-LogEmaxOverpEC50'!$A:$AL,MATCH(AY$1,'B-LogEmaxOverpEC50'!$A$1:$AL$1,0),FALSE),"")</f>
        <v/>
      </c>
      <c r="AZ213" s="152" t="str">
        <f>_xlfn.IFNA(VLOOKUP($B213,'B-LogEmaxOverpEC50'!$A:$AL,MATCH(AZ$1,'B-LogEmaxOverpEC50'!$A$1:$AL$1,0),FALSE),"")</f>
        <v/>
      </c>
      <c r="BA213" s="152" t="str">
        <f>_xlfn.IFNA(VLOOKUP($B213,'B-LogEmaxOverpEC50'!$A:$AL,MATCH(BA$1,'B-LogEmaxOverpEC50'!$A$1:$AL$1,0),FALSE),"")</f>
        <v/>
      </c>
      <c r="BB213" s="152" t="str">
        <f>_xlfn.IFNA(VLOOKUP($B213,'B-LogEmaxOverpEC50'!$A:$AL,MATCH(BB$1,'B-LogEmaxOverpEC50'!$A$1:$AL$1,0),FALSE),"")</f>
        <v/>
      </c>
      <c r="BC213" s="152" t="str">
        <f>_xlfn.IFNA(VLOOKUP($B213,'B-LogEmaxOverpEC50'!$A:$AL,MATCH(BC$1,'B-LogEmaxOverpEC50'!$A$1:$AL$1,0),FALSE),"")</f>
        <v/>
      </c>
      <c r="BD213" s="152" t="str">
        <f>_xlfn.IFNA(VLOOKUP($B213,'B-LogEmaxOverpEC50'!$A:$AL,MATCH(BD$1,'B-LogEmaxOverpEC50'!$A$1:$AL$1,0),FALSE),"")</f>
        <v/>
      </c>
      <c r="BE213" s="152" t="str">
        <f>_xlfn.IFNA(VLOOKUP($B213,'B-LogEmaxOverpEC50'!$A:$AL,MATCH(BE$1,'B-LogEmaxOverpEC50'!$A$1:$AL$1,0),FALSE),"")</f>
        <v/>
      </c>
      <c r="BF213" s="152" t="str">
        <f>_xlfn.IFNA(VLOOKUP($B213,'B-LogEmaxOverpEC50'!$A:$AL,MATCH(BF$1,'B-LogEmaxOverpEC50'!$A$1:$AL$1,0),FALSE),"")</f>
        <v/>
      </c>
      <c r="BG213" s="137" t="str">
        <f>_xlfn.IFNA(VLOOKUP($B213,'I-LogEmaxOverpEC50'!$A:$AR,MATCH(BG$1,'I-LogEmaxOverpEC50'!$A$1:$AR$1,0),FALSE),"")</f>
        <v/>
      </c>
      <c r="BH213" s="136" t="str">
        <f>_xlfn.IFNA(VLOOKUP($B213,'I-LogEmaxOverpEC50'!$A:$AR,MATCH(BH$1,'I-LogEmaxOverpEC50'!$A$1:$AR$1,0),FALSE),"")</f>
        <v/>
      </c>
      <c r="BI213" s="136" t="str">
        <f>_xlfn.IFNA(VLOOKUP($B213,'I-LogEmaxOverpEC50'!$A:$AR,MATCH(BI$1,'I-LogEmaxOverpEC50'!$A$1:$AR$1,0),FALSE),"")</f>
        <v/>
      </c>
      <c r="BJ213" s="136" t="str">
        <f>_xlfn.IFNA(VLOOKUP($B213,'I-LogEmaxOverpEC50'!$A:$AR,MATCH(BJ$1,'I-LogEmaxOverpEC50'!$A$1:$AR$1,0),FALSE),"")</f>
        <v/>
      </c>
      <c r="BK213" s="136" t="str">
        <f>_xlfn.IFNA(VLOOKUP($B213,'I-LogEmaxOverpEC50'!$A:$AR,MATCH(BK$1,'I-LogEmaxOverpEC50'!$A$1:$AR$1,0),FALSE),"")</f>
        <v/>
      </c>
      <c r="BL213" s="136" t="str">
        <f>_xlfn.IFNA(VLOOKUP($B213,'I-LogEmaxOverpEC50'!$A:$AR,MATCH(BL$1,'I-LogEmaxOverpEC50'!$A$1:$AR$1,0),FALSE),"")</f>
        <v/>
      </c>
      <c r="BM213" s="136" t="str">
        <f>_xlfn.IFNA(VLOOKUP($B213,'I-LogEmaxOverpEC50'!$A:$AR,MATCH(BM$1,'I-LogEmaxOverpEC50'!$A$1:$AR$1,0),FALSE),"")</f>
        <v/>
      </c>
      <c r="BN213" s="136" t="str">
        <f>_xlfn.IFNA(VLOOKUP($B213,'I-LogEmaxOverpEC50'!$A:$AR,MATCH(BN$1,'I-LogEmaxOverpEC50'!$A$1:$AR$1,0),FALSE),"")</f>
        <v/>
      </c>
      <c r="BO213" s="136" t="str">
        <f>_xlfn.IFNA(VLOOKUP($B213,'I-LogEmaxOverpEC50'!$A:$AR,MATCH(BO$1,'I-LogEmaxOverpEC50'!$A$1:$AR$1,0),FALSE),"")</f>
        <v/>
      </c>
      <c r="BP213" s="136" t="str">
        <f>_xlfn.IFNA(VLOOKUP($B213,'I-LogEmaxOverpEC50'!$A:$AR,MATCH(BP$1,'I-LogEmaxOverpEC50'!$A$1:$AR$1,0),FALSE),"")</f>
        <v/>
      </c>
      <c r="BQ213" s="136" t="str">
        <f>_xlfn.IFNA(VLOOKUP($B213,'I-LogEmaxOverpEC50'!$A:$AR,MATCH(BQ$1,'I-LogEmaxOverpEC50'!$A$1:$AR$1,0),FALSE),"")</f>
        <v/>
      </c>
      <c r="BR213" s="136" t="str">
        <f>_xlfn.IFNA(VLOOKUP($B213,'I-LogEmaxOverpEC50'!$A:$AR,MATCH(BR$1,'I-LogEmaxOverpEC50'!$A$1:$AR$1,0),FALSE),"")</f>
        <v/>
      </c>
      <c r="BS213" s="136" t="str">
        <f>_xlfn.IFNA(VLOOKUP($B213,'I-LogEmaxOverpEC50'!$A:$AR,MATCH(BS$1,'I-LogEmaxOverpEC50'!$A$1:$AR$1,0),FALSE),"")</f>
        <v/>
      </c>
      <c r="BT213" s="153"/>
      <c r="BU213" s="153"/>
      <c r="BV213" s="153"/>
      <c r="BW213" s="153"/>
      <c r="BX213" s="153"/>
      <c r="BY213" s="153"/>
      <c r="BZ213" s="153"/>
      <c r="CA213" s="153"/>
      <c r="CB213" s="153"/>
      <c r="CC213" s="153"/>
      <c r="CD213" s="153"/>
      <c r="CE213" s="153"/>
      <c r="CF213" s="153"/>
      <c r="CG213" s="153"/>
      <c r="CH213" s="153"/>
      <c r="CI213" s="153"/>
      <c r="CJ213" s="153"/>
    </row>
    <row r="214" spans="1:88" x14ac:dyDescent="0.2">
      <c r="A214" s="146" cm="1">
        <f t="array" ref="A214">_xlfn.IFS(SUM(F214:R214)&gt;0,1,AB214&gt;0,2,TRUE,3)</f>
        <v>2</v>
      </c>
      <c r="B214" s="146" t="s">
        <v>912</v>
      </c>
      <c r="D214" s="151" t="str">
        <f>_xlfn.XLOOKUP(B214,RecNamesAll!A:A,RecNamesAll!E:E)</f>
        <v>A</v>
      </c>
      <c r="E214" s="150" t="str">
        <f>_xlfn.XLOOKUP(B214,RecNamesAll!A:A,RecNamesAll!C:C)</f>
        <v>NPS</v>
      </c>
      <c r="F214" s="160" t="str">
        <f t="shared" si="60"/>
        <v/>
      </c>
      <c r="G214" s="159" t="str">
        <f t="shared" si="61"/>
        <v/>
      </c>
      <c r="H214" s="159" t="str">
        <f t="shared" si="62"/>
        <v/>
      </c>
      <c r="I214" s="159" t="str">
        <f t="shared" si="63"/>
        <v/>
      </c>
      <c r="J214" s="159" t="str">
        <f t="shared" si="64"/>
        <v/>
      </c>
      <c r="K214" s="159" t="str">
        <f t="shared" si="65"/>
        <v/>
      </c>
      <c r="L214" s="159" t="str">
        <f t="shared" si="66"/>
        <v/>
      </c>
      <c r="M214" s="159" t="str">
        <f t="shared" si="67"/>
        <v/>
      </c>
      <c r="N214" s="159" t="str">
        <f t="shared" si="68"/>
        <v/>
      </c>
      <c r="O214" s="159" t="str">
        <f t="shared" si="69"/>
        <v/>
      </c>
      <c r="P214" s="159" t="str">
        <f t="shared" si="70"/>
        <v/>
      </c>
      <c r="Q214" s="159" t="str">
        <f t="shared" si="71"/>
        <v/>
      </c>
      <c r="R214" s="159" t="str">
        <f t="shared" si="72"/>
        <v/>
      </c>
      <c r="U214" s="146" t="str">
        <f t="shared" si="73"/>
        <v>A</v>
      </c>
      <c r="V214" s="145" t="str">
        <f t="shared" si="74"/>
        <v>NPS</v>
      </c>
      <c r="W214" s="157">
        <f>VLOOKUP($B214,GtP!$A:$DD,MATCH("Gs_0-2",GtP!$A$1:$DD$1,0),FALSE)</f>
        <v>2</v>
      </c>
      <c r="X214" s="156">
        <f>VLOOKUP($B214,GtP!$A:$DD,MATCH("Gi/o_0-2",GtP!$A$1:$DD$1,0),FALSE)</f>
        <v>0</v>
      </c>
      <c r="Y214" s="156">
        <f>VLOOKUP($B214,GtP!$A:$DD,MATCH("Gq/11_0-2",GtP!$A$1:$DD$1,0),FALSE)</f>
        <v>1</v>
      </c>
      <c r="Z214" s="156">
        <f>VLOOKUP($B214,GtP!$A:$DD,MATCH("G12/13_0-2",GtP!$A$1:$DD$1,0),FALSE)</f>
        <v>0</v>
      </c>
      <c r="AA214" s="155"/>
      <c r="AB214" s="143">
        <f t="shared" si="75"/>
        <v>2</v>
      </c>
      <c r="AC214" s="315" t="str">
        <f t="shared" si="76"/>
        <v/>
      </c>
      <c r="AD214" s="349" t="str">
        <f t="shared" si="77"/>
        <v/>
      </c>
      <c r="AE214" s="349" t="str">
        <f t="shared" si="78"/>
        <v/>
      </c>
      <c r="AF214" s="311" t="str">
        <f t="shared" si="79"/>
        <v/>
      </c>
      <c r="AG214" s="141" t="str">
        <f>_xlfn.CONCAT(IF(AT214="","-","B"),IF(BG214="","-","I"),VLOOKUP($B214,GtP!$A:$BB,MATCH("Gs_0-1",GtP!$A$1:$BB$1,0),FALSE))</f>
        <v>--G</v>
      </c>
      <c r="AH214" s="140" t="str">
        <f>_xlfn.CONCAT(IF(AU214="","-","B"),IF(BH214="","-","I"),VLOOKUP($B214,GtP!$A:$BB,MATCH("Gs_0-1",GtP!$A$1:$BB$1,0),FALSE))</f>
        <v>--G</v>
      </c>
      <c r="AI214" s="140" t="str">
        <f>_xlfn.CONCAT(IF(AV214="","-","B"),IF(BI214="","-","I"),VLOOKUP($B214,GtP!$A:$BB,MATCH("Gi/o_0-1",GtP!$A$1:$BB$1,0),FALSE))</f>
        <v>---</v>
      </c>
      <c r="AJ214" s="140" t="str">
        <f>_xlfn.CONCAT(IF(AW214="","-","B"),IF(BJ214="","-","I"),VLOOKUP($B214,GtP!$A:$BB,MATCH("Gi/o_0-1",GtP!$A$1:$BB$1,0),FALSE))</f>
        <v>---</v>
      </c>
      <c r="AK214" s="140" t="str">
        <f>_xlfn.CONCAT(IF(AX214="","-","B"),IF(BK214="","-","I"),VLOOKUP($B214,GtP!$A:$BB,MATCH("Gi/o_0-1",GtP!$A$1:$BB$1,0),FALSE))</f>
        <v>---</v>
      </c>
      <c r="AL214" s="140" t="str">
        <f>_xlfn.CONCAT(IF(AY214="","-","B"),IF(BL214="","-","I"),VLOOKUP($B214,GtP!$A:$BB,MATCH("Gi/o_0-1",GtP!$A$1:$BB$1,0),FALSE))</f>
        <v>---</v>
      </c>
      <c r="AM214" s="140" t="str">
        <f>_xlfn.CONCAT(IF(AZ214="","-","B"),IF(BM214="","-","I"),VLOOKUP($B214,GtP!$A:$BB,MATCH("Gi/o_0-1",GtP!$A$1:$BB$1,0),FALSE))</f>
        <v>---</v>
      </c>
      <c r="AN214" s="140" t="str">
        <f>_xlfn.CONCAT(IF(BA214="","-","B"),IF(BN214="","-","I"),VLOOKUP($B214,GtP!$A:$BB,MATCH("Gq/11_0-1",GtP!$A$1:$BB$1,0),FALSE))</f>
        <v>--G</v>
      </c>
      <c r="AO214" s="140" t="str">
        <f>_xlfn.CONCAT(IF(BB214="","-","B"),IF(BO214="","-","I"),VLOOKUP($B214,GtP!$A:$BB,MATCH("Gq/11_0-1",GtP!$A$1:$BB$1,0),FALSE))</f>
        <v>--G</v>
      </c>
      <c r="AP214" s="140" t="str">
        <f>_xlfn.CONCAT(IF(BC214="","-","B"),IF(BP214="","-","I"),VLOOKUP($B214,GtP!$A:$BB,MATCH("Gq/11_0-1",GtP!$A$1:$BB$1,0),FALSE))</f>
        <v>--G</v>
      </c>
      <c r="AQ214" s="140" t="str">
        <f>_xlfn.CONCAT(IF(BD214="","-","B"),IF(BQ214="","-","I"),VLOOKUP($B214,GtP!$A:$BB,MATCH("Gq/11_0-1",GtP!$A$1:$BB$1,0),FALSE))</f>
        <v>--G</v>
      </c>
      <c r="AR214" s="140" t="str">
        <f>_xlfn.CONCAT(IF(BE214="","-","B"),IF(BR214="","-","I"),VLOOKUP($B214,GtP!$A:$BB,MATCH("G12/13_0-1",GtP!$A$1:$BB$1,0),FALSE))</f>
        <v>---</v>
      </c>
      <c r="AS214" s="140" t="str">
        <f>_xlfn.CONCAT(IF(BF214="","-","B"),IF(BS214="","-","I"),VLOOKUP($B214,GtP!$A:$BB,MATCH("G12/13_0-1",GtP!$A$1:$BB$1,0),FALSE))</f>
        <v>---</v>
      </c>
      <c r="AT214" s="139" t="str">
        <f>_xlfn.IFNA(VLOOKUP($B214,'B-LogEmaxOverpEC50'!$A:$AL,MATCH(AT$1,'B-LogEmaxOverpEC50'!$A$1:$AL$1,0),FALSE),"")</f>
        <v/>
      </c>
      <c r="AU214" s="136" t="str">
        <f>_xlfn.IFNA(VLOOKUP($B214,'B-LogEmaxOverpEC50'!$A:$AL,MATCH(AU$1,'B-LogEmaxOverpEC50'!$A$1:$AL$1,0),FALSE),"")</f>
        <v/>
      </c>
      <c r="AV214" s="152" t="str">
        <f>_xlfn.IFNA(VLOOKUP($B214,'B-LogEmaxOverpEC50'!$A:$AL,MATCH(AV$1,'B-LogEmaxOverpEC50'!$A$1:$AL$1,0),FALSE),"")</f>
        <v/>
      </c>
      <c r="AW214" s="152" t="str">
        <f>_xlfn.IFNA(VLOOKUP($B214,'B-LogEmaxOverpEC50'!$A:$AL,MATCH(AW$1,'B-LogEmaxOverpEC50'!$A$1:$AL$1,0),FALSE),"")</f>
        <v/>
      </c>
      <c r="AX214" s="152" t="str">
        <f>_xlfn.IFNA(VLOOKUP($B214,'B-LogEmaxOverpEC50'!$A:$AL,MATCH(AX$1,'B-LogEmaxOverpEC50'!$A$1:$AL$1,0),FALSE),"")</f>
        <v/>
      </c>
      <c r="AY214" s="152" t="str">
        <f>_xlfn.IFNA(VLOOKUP($B214,'B-LogEmaxOverpEC50'!$A:$AL,MATCH(AY$1,'B-LogEmaxOverpEC50'!$A$1:$AL$1,0),FALSE),"")</f>
        <v/>
      </c>
      <c r="AZ214" s="152" t="str">
        <f>_xlfn.IFNA(VLOOKUP($B214,'B-LogEmaxOverpEC50'!$A:$AL,MATCH(AZ$1,'B-LogEmaxOverpEC50'!$A$1:$AL$1,0),FALSE),"")</f>
        <v/>
      </c>
      <c r="BA214" s="152" t="str">
        <f>_xlfn.IFNA(VLOOKUP($B214,'B-LogEmaxOverpEC50'!$A:$AL,MATCH(BA$1,'B-LogEmaxOverpEC50'!$A$1:$AL$1,0),FALSE),"")</f>
        <v/>
      </c>
      <c r="BB214" s="152" t="str">
        <f>_xlfn.IFNA(VLOOKUP($B214,'B-LogEmaxOverpEC50'!$A:$AL,MATCH(BB$1,'B-LogEmaxOverpEC50'!$A$1:$AL$1,0),FALSE),"")</f>
        <v/>
      </c>
      <c r="BC214" s="152" t="str">
        <f>_xlfn.IFNA(VLOOKUP($B214,'B-LogEmaxOverpEC50'!$A:$AL,MATCH(BC$1,'B-LogEmaxOverpEC50'!$A$1:$AL$1,0),FALSE),"")</f>
        <v/>
      </c>
      <c r="BD214" s="152" t="str">
        <f>_xlfn.IFNA(VLOOKUP($B214,'B-LogEmaxOverpEC50'!$A:$AL,MATCH(BD$1,'B-LogEmaxOverpEC50'!$A$1:$AL$1,0),FALSE),"")</f>
        <v/>
      </c>
      <c r="BE214" s="152" t="str">
        <f>_xlfn.IFNA(VLOOKUP($B214,'B-LogEmaxOverpEC50'!$A:$AL,MATCH(BE$1,'B-LogEmaxOverpEC50'!$A$1:$AL$1,0),FALSE),"")</f>
        <v/>
      </c>
      <c r="BF214" s="152" t="str">
        <f>_xlfn.IFNA(VLOOKUP($B214,'B-LogEmaxOverpEC50'!$A:$AL,MATCH(BF$1,'B-LogEmaxOverpEC50'!$A$1:$AL$1,0),FALSE),"")</f>
        <v/>
      </c>
      <c r="BG214" s="137" t="str">
        <f>_xlfn.IFNA(VLOOKUP($B214,'I-LogEmaxOverpEC50'!$A:$AR,MATCH(BG$1,'I-LogEmaxOverpEC50'!$A$1:$AR$1,0),FALSE),"")</f>
        <v/>
      </c>
      <c r="BH214" s="136" t="str">
        <f>_xlfn.IFNA(VLOOKUP($B214,'I-LogEmaxOverpEC50'!$A:$AR,MATCH(BH$1,'I-LogEmaxOverpEC50'!$A$1:$AR$1,0),FALSE),"")</f>
        <v/>
      </c>
      <c r="BI214" s="136" t="str">
        <f>_xlfn.IFNA(VLOOKUP($B214,'I-LogEmaxOverpEC50'!$A:$AR,MATCH(BI$1,'I-LogEmaxOverpEC50'!$A$1:$AR$1,0),FALSE),"")</f>
        <v/>
      </c>
      <c r="BJ214" s="136" t="str">
        <f>_xlfn.IFNA(VLOOKUP($B214,'I-LogEmaxOverpEC50'!$A:$AR,MATCH(BJ$1,'I-LogEmaxOverpEC50'!$A$1:$AR$1,0),FALSE),"")</f>
        <v/>
      </c>
      <c r="BK214" s="136" t="str">
        <f>_xlfn.IFNA(VLOOKUP($B214,'I-LogEmaxOverpEC50'!$A:$AR,MATCH(BK$1,'I-LogEmaxOverpEC50'!$A$1:$AR$1,0),FALSE),"")</f>
        <v/>
      </c>
      <c r="BL214" s="136" t="str">
        <f>_xlfn.IFNA(VLOOKUP($B214,'I-LogEmaxOverpEC50'!$A:$AR,MATCH(BL$1,'I-LogEmaxOverpEC50'!$A$1:$AR$1,0),FALSE),"")</f>
        <v/>
      </c>
      <c r="BM214" s="136" t="str">
        <f>_xlfn.IFNA(VLOOKUP($B214,'I-LogEmaxOverpEC50'!$A:$AR,MATCH(BM$1,'I-LogEmaxOverpEC50'!$A$1:$AR$1,0),FALSE),"")</f>
        <v/>
      </c>
      <c r="BN214" s="136" t="str">
        <f>_xlfn.IFNA(VLOOKUP($B214,'I-LogEmaxOverpEC50'!$A:$AR,MATCH(BN$1,'I-LogEmaxOverpEC50'!$A$1:$AR$1,0),FALSE),"")</f>
        <v/>
      </c>
      <c r="BO214" s="136" t="str">
        <f>_xlfn.IFNA(VLOOKUP($B214,'I-LogEmaxOverpEC50'!$A:$AR,MATCH(BO$1,'I-LogEmaxOverpEC50'!$A$1:$AR$1,0),FALSE),"")</f>
        <v/>
      </c>
      <c r="BP214" s="136" t="str">
        <f>_xlfn.IFNA(VLOOKUP($B214,'I-LogEmaxOverpEC50'!$A:$AR,MATCH(BP$1,'I-LogEmaxOverpEC50'!$A$1:$AR$1,0),FALSE),"")</f>
        <v/>
      </c>
      <c r="BQ214" s="136" t="str">
        <f>_xlfn.IFNA(VLOOKUP($B214,'I-LogEmaxOverpEC50'!$A:$AR,MATCH(BQ$1,'I-LogEmaxOverpEC50'!$A$1:$AR$1,0),FALSE),"")</f>
        <v/>
      </c>
      <c r="BR214" s="136" t="str">
        <f>_xlfn.IFNA(VLOOKUP($B214,'I-LogEmaxOverpEC50'!$A:$AR,MATCH(BR$1,'I-LogEmaxOverpEC50'!$A$1:$AR$1,0),FALSE),"")</f>
        <v/>
      </c>
      <c r="BS214" s="136" t="str">
        <f>_xlfn.IFNA(VLOOKUP($B214,'I-LogEmaxOverpEC50'!$A:$AR,MATCH(BS$1,'I-LogEmaxOverpEC50'!$A$1:$AR$1,0),FALSE),"")</f>
        <v/>
      </c>
    </row>
    <row r="215" spans="1:88" x14ac:dyDescent="0.2">
      <c r="A215" s="146" cm="1">
        <f t="array" ref="A215">_xlfn.IFS(SUM(F215:R215)&gt;0,1,AB215&gt;0,2,TRUE,3)</f>
        <v>2</v>
      </c>
      <c r="B215" s="146" t="s">
        <v>892</v>
      </c>
      <c r="D215" s="151" t="str">
        <f>_xlfn.XLOOKUP(B215,RecNamesAll!A:A,RecNamesAll!E:E)</f>
        <v>A</v>
      </c>
      <c r="E215" s="150" t="str">
        <f>_xlfn.XLOOKUP(B215,RecNamesAll!A:A,RecNamesAll!C:C)</f>
        <v>NTS2</v>
      </c>
      <c r="F215" s="160" t="str">
        <f t="shared" si="60"/>
        <v/>
      </c>
      <c r="G215" s="159" t="str">
        <f t="shared" si="61"/>
        <v/>
      </c>
      <c r="H215" s="159" t="str">
        <f t="shared" si="62"/>
        <v/>
      </c>
      <c r="I215" s="159" t="str">
        <f t="shared" si="63"/>
        <v/>
      </c>
      <c r="J215" s="159" t="str">
        <f t="shared" si="64"/>
        <v/>
      </c>
      <c r="K215" s="159" t="str">
        <f t="shared" si="65"/>
        <v/>
      </c>
      <c r="L215" s="159" t="str">
        <f t="shared" si="66"/>
        <v/>
      </c>
      <c r="M215" s="159" t="str">
        <f t="shared" si="67"/>
        <v/>
      </c>
      <c r="N215" s="159" t="str">
        <f t="shared" si="68"/>
        <v/>
      </c>
      <c r="O215" s="159" t="str">
        <f t="shared" si="69"/>
        <v/>
      </c>
      <c r="P215" s="159" t="str">
        <f t="shared" si="70"/>
        <v/>
      </c>
      <c r="Q215" s="159" t="str">
        <f t="shared" si="71"/>
        <v/>
      </c>
      <c r="R215" s="159" t="str">
        <f t="shared" si="72"/>
        <v/>
      </c>
      <c r="U215" s="146" t="str">
        <f t="shared" si="73"/>
        <v>A</v>
      </c>
      <c r="V215" s="145" t="str">
        <f t="shared" si="74"/>
        <v>NTS2</v>
      </c>
      <c r="W215" s="157">
        <f>VLOOKUP($B215,GtP!$A:$DD,MATCH("Gs_0-2",GtP!$A$1:$DD$1,0),FALSE)</f>
        <v>0</v>
      </c>
      <c r="X215" s="156">
        <f>VLOOKUP($B215,GtP!$A:$DD,MATCH("Gi/o_0-2",GtP!$A$1:$DD$1,0),FALSE)</f>
        <v>0</v>
      </c>
      <c r="Y215" s="156">
        <f>VLOOKUP($B215,GtP!$A:$DD,MATCH("Gq/11_0-2",GtP!$A$1:$DD$1,0),FALSE)</f>
        <v>1</v>
      </c>
      <c r="Z215" s="156">
        <f>VLOOKUP($B215,GtP!$A:$DD,MATCH("G12/13_0-2",GtP!$A$1:$DD$1,0),FALSE)</f>
        <v>0</v>
      </c>
      <c r="AA215" s="155"/>
      <c r="AB215" s="143">
        <f t="shared" si="75"/>
        <v>1</v>
      </c>
      <c r="AC215" s="315" t="str">
        <f t="shared" si="76"/>
        <v/>
      </c>
      <c r="AD215" s="349" t="str">
        <f t="shared" si="77"/>
        <v/>
      </c>
      <c r="AE215" s="349" t="str">
        <f t="shared" si="78"/>
        <v/>
      </c>
      <c r="AF215" s="311" t="str">
        <f t="shared" si="79"/>
        <v/>
      </c>
      <c r="AG215" s="141" t="str">
        <f>_xlfn.CONCAT(IF(AT215="","-","B"),IF(BG215="","-","I"),VLOOKUP($B215,GtP!$A:$BB,MATCH("Gs_0-1",GtP!$A$1:$BB$1,0),FALSE))</f>
        <v>---</v>
      </c>
      <c r="AH215" s="140" t="str">
        <f>_xlfn.CONCAT(IF(AU215="","-","B"),IF(BH215="","-","I"),VLOOKUP($B215,GtP!$A:$BB,MATCH("Gs_0-1",GtP!$A$1:$BB$1,0),FALSE))</f>
        <v>---</v>
      </c>
      <c r="AI215" s="140" t="str">
        <f>_xlfn.CONCAT(IF(AV215="","-","B"),IF(BI215="","-","I"),VLOOKUP($B215,GtP!$A:$BB,MATCH("Gi/o_0-1",GtP!$A$1:$BB$1,0),FALSE))</f>
        <v>---</v>
      </c>
      <c r="AJ215" s="140" t="str">
        <f>_xlfn.CONCAT(IF(AW215="","-","B"),IF(BJ215="","-","I"),VLOOKUP($B215,GtP!$A:$BB,MATCH("Gi/o_0-1",GtP!$A$1:$BB$1,0),FALSE))</f>
        <v>---</v>
      </c>
      <c r="AK215" s="140" t="str">
        <f>_xlfn.CONCAT(IF(AX215="","-","B"),IF(BK215="","-","I"),VLOOKUP($B215,GtP!$A:$BB,MATCH("Gi/o_0-1",GtP!$A$1:$BB$1,0),FALSE))</f>
        <v>---</v>
      </c>
      <c r="AL215" s="140" t="str">
        <f>_xlfn.CONCAT(IF(AY215="","-","B"),IF(BL215="","-","I"),VLOOKUP($B215,GtP!$A:$BB,MATCH("Gi/o_0-1",GtP!$A$1:$BB$1,0),FALSE))</f>
        <v>---</v>
      </c>
      <c r="AM215" s="140" t="str">
        <f>_xlfn.CONCAT(IF(AZ215="","-","B"),IF(BM215="","-","I"),VLOOKUP($B215,GtP!$A:$BB,MATCH("Gi/o_0-1",GtP!$A$1:$BB$1,0),FALSE))</f>
        <v>---</v>
      </c>
      <c r="AN215" s="140" t="str">
        <f>_xlfn.CONCAT(IF(BA215="","-","B"),IF(BN215="","-","I"),VLOOKUP($B215,GtP!$A:$BB,MATCH("Gq/11_0-1",GtP!$A$1:$BB$1,0),FALSE))</f>
        <v>--G</v>
      </c>
      <c r="AO215" s="140" t="str">
        <f>_xlfn.CONCAT(IF(BB215="","-","B"),IF(BO215="","-","I"),VLOOKUP($B215,GtP!$A:$BB,MATCH("Gq/11_0-1",GtP!$A$1:$BB$1,0),FALSE))</f>
        <v>--G</v>
      </c>
      <c r="AP215" s="140" t="str">
        <f>_xlfn.CONCAT(IF(BC215="","-","B"),IF(BP215="","-","I"),VLOOKUP($B215,GtP!$A:$BB,MATCH("Gq/11_0-1",GtP!$A$1:$BB$1,0),FALSE))</f>
        <v>--G</v>
      </c>
      <c r="AQ215" s="140" t="str">
        <f>_xlfn.CONCAT(IF(BD215="","-","B"),IF(BQ215="","-","I"),VLOOKUP($B215,GtP!$A:$BB,MATCH("Gq/11_0-1",GtP!$A$1:$BB$1,0),FALSE))</f>
        <v>--G</v>
      </c>
      <c r="AR215" s="140" t="str">
        <f>_xlfn.CONCAT(IF(BE215="","-","B"),IF(BR215="","-","I"),VLOOKUP($B215,GtP!$A:$BB,MATCH("G12/13_0-1",GtP!$A$1:$BB$1,0),FALSE))</f>
        <v>---</v>
      </c>
      <c r="AS215" s="140" t="str">
        <f>_xlfn.CONCAT(IF(BF215="","-","B"),IF(BS215="","-","I"),VLOOKUP($B215,GtP!$A:$BB,MATCH("G12/13_0-1",GtP!$A$1:$BB$1,0),FALSE))</f>
        <v>---</v>
      </c>
      <c r="AT215" s="139" t="str">
        <f>_xlfn.IFNA(VLOOKUP($B215,'B-LogEmaxOverpEC50'!$A:$AL,MATCH(AT$1,'B-LogEmaxOverpEC50'!$A$1:$AL$1,0),FALSE),"")</f>
        <v/>
      </c>
      <c r="AU215" s="136" t="str">
        <f>_xlfn.IFNA(VLOOKUP($B215,'B-LogEmaxOverpEC50'!$A:$AL,MATCH(AU$1,'B-LogEmaxOverpEC50'!$A$1:$AL$1,0),FALSE),"")</f>
        <v/>
      </c>
      <c r="AV215" s="152" t="str">
        <f>_xlfn.IFNA(VLOOKUP($B215,'B-LogEmaxOverpEC50'!$A:$AL,MATCH(AV$1,'B-LogEmaxOverpEC50'!$A$1:$AL$1,0),FALSE),"")</f>
        <v/>
      </c>
      <c r="AW215" s="152" t="str">
        <f>_xlfn.IFNA(VLOOKUP($B215,'B-LogEmaxOverpEC50'!$A:$AL,MATCH(AW$1,'B-LogEmaxOverpEC50'!$A$1:$AL$1,0),FALSE),"")</f>
        <v/>
      </c>
      <c r="AX215" s="152" t="str">
        <f>_xlfn.IFNA(VLOOKUP($B215,'B-LogEmaxOverpEC50'!$A:$AL,MATCH(AX$1,'B-LogEmaxOverpEC50'!$A$1:$AL$1,0),FALSE),"")</f>
        <v/>
      </c>
      <c r="AY215" s="152" t="str">
        <f>_xlfn.IFNA(VLOOKUP($B215,'B-LogEmaxOverpEC50'!$A:$AL,MATCH(AY$1,'B-LogEmaxOverpEC50'!$A$1:$AL$1,0),FALSE),"")</f>
        <v/>
      </c>
      <c r="AZ215" s="152" t="str">
        <f>_xlfn.IFNA(VLOOKUP($B215,'B-LogEmaxOverpEC50'!$A:$AL,MATCH(AZ$1,'B-LogEmaxOverpEC50'!$A$1:$AL$1,0),FALSE),"")</f>
        <v/>
      </c>
      <c r="BA215" s="152" t="str">
        <f>_xlfn.IFNA(VLOOKUP($B215,'B-LogEmaxOverpEC50'!$A:$AL,MATCH(BA$1,'B-LogEmaxOverpEC50'!$A$1:$AL$1,0),FALSE),"")</f>
        <v/>
      </c>
      <c r="BB215" s="152" t="str">
        <f>_xlfn.IFNA(VLOOKUP($B215,'B-LogEmaxOverpEC50'!$A:$AL,MATCH(BB$1,'B-LogEmaxOverpEC50'!$A$1:$AL$1,0),FALSE),"")</f>
        <v/>
      </c>
      <c r="BC215" s="152" t="str">
        <f>_xlfn.IFNA(VLOOKUP($B215,'B-LogEmaxOverpEC50'!$A:$AL,MATCH(BC$1,'B-LogEmaxOverpEC50'!$A$1:$AL$1,0),FALSE),"")</f>
        <v/>
      </c>
      <c r="BD215" s="152" t="str">
        <f>_xlfn.IFNA(VLOOKUP($B215,'B-LogEmaxOverpEC50'!$A:$AL,MATCH(BD$1,'B-LogEmaxOverpEC50'!$A$1:$AL$1,0),FALSE),"")</f>
        <v/>
      </c>
      <c r="BE215" s="152" t="str">
        <f>_xlfn.IFNA(VLOOKUP($B215,'B-LogEmaxOverpEC50'!$A:$AL,MATCH(BE$1,'B-LogEmaxOverpEC50'!$A$1:$AL$1,0),FALSE),"")</f>
        <v/>
      </c>
      <c r="BF215" s="152" t="str">
        <f>_xlfn.IFNA(VLOOKUP($B215,'B-LogEmaxOverpEC50'!$A:$AL,MATCH(BF$1,'B-LogEmaxOverpEC50'!$A$1:$AL$1,0),FALSE),"")</f>
        <v/>
      </c>
      <c r="BG215" s="137" t="str">
        <f>_xlfn.IFNA(VLOOKUP($B215,'I-LogEmaxOverpEC50'!$A:$AR,MATCH(BG$1,'I-LogEmaxOverpEC50'!$A$1:$AR$1,0),FALSE),"")</f>
        <v/>
      </c>
      <c r="BH215" s="136" t="str">
        <f>_xlfn.IFNA(VLOOKUP($B215,'I-LogEmaxOverpEC50'!$A:$AR,MATCH(BH$1,'I-LogEmaxOverpEC50'!$A$1:$AR$1,0),FALSE),"")</f>
        <v/>
      </c>
      <c r="BI215" s="136" t="str">
        <f>_xlfn.IFNA(VLOOKUP($B215,'I-LogEmaxOverpEC50'!$A:$AR,MATCH(BI$1,'I-LogEmaxOverpEC50'!$A$1:$AR$1,0),FALSE),"")</f>
        <v/>
      </c>
      <c r="BJ215" s="136" t="str">
        <f>_xlfn.IFNA(VLOOKUP($B215,'I-LogEmaxOverpEC50'!$A:$AR,MATCH(BJ$1,'I-LogEmaxOverpEC50'!$A$1:$AR$1,0),FALSE),"")</f>
        <v/>
      </c>
      <c r="BK215" s="136" t="str">
        <f>_xlfn.IFNA(VLOOKUP($B215,'I-LogEmaxOverpEC50'!$A:$AR,MATCH(BK$1,'I-LogEmaxOverpEC50'!$A$1:$AR$1,0),FALSE),"")</f>
        <v/>
      </c>
      <c r="BL215" s="136" t="str">
        <f>_xlfn.IFNA(VLOOKUP($B215,'I-LogEmaxOverpEC50'!$A:$AR,MATCH(BL$1,'I-LogEmaxOverpEC50'!$A$1:$AR$1,0),FALSE),"")</f>
        <v/>
      </c>
      <c r="BM215" s="136" t="str">
        <f>_xlfn.IFNA(VLOOKUP($B215,'I-LogEmaxOverpEC50'!$A:$AR,MATCH(BM$1,'I-LogEmaxOverpEC50'!$A$1:$AR$1,0),FALSE),"")</f>
        <v/>
      </c>
      <c r="BN215" s="136" t="str">
        <f>_xlfn.IFNA(VLOOKUP($B215,'I-LogEmaxOverpEC50'!$A:$AR,MATCH(BN$1,'I-LogEmaxOverpEC50'!$A$1:$AR$1,0),FALSE),"")</f>
        <v/>
      </c>
      <c r="BO215" s="136" t="str">
        <f>_xlfn.IFNA(VLOOKUP($B215,'I-LogEmaxOverpEC50'!$A:$AR,MATCH(BO$1,'I-LogEmaxOverpEC50'!$A$1:$AR$1,0),FALSE),"")</f>
        <v/>
      </c>
      <c r="BP215" s="136" t="str">
        <f>_xlfn.IFNA(VLOOKUP($B215,'I-LogEmaxOverpEC50'!$A:$AR,MATCH(BP$1,'I-LogEmaxOverpEC50'!$A$1:$AR$1,0),FALSE),"")</f>
        <v/>
      </c>
      <c r="BQ215" s="136" t="str">
        <f>_xlfn.IFNA(VLOOKUP($B215,'I-LogEmaxOverpEC50'!$A:$AR,MATCH(BQ$1,'I-LogEmaxOverpEC50'!$A$1:$AR$1,0),FALSE),"")</f>
        <v/>
      </c>
      <c r="BR215" s="136" t="str">
        <f>_xlfn.IFNA(VLOOKUP($B215,'I-LogEmaxOverpEC50'!$A:$AR,MATCH(BR$1,'I-LogEmaxOverpEC50'!$A$1:$AR$1,0),FALSE),"")</f>
        <v/>
      </c>
      <c r="BS215" s="136" t="str">
        <f>_xlfn.IFNA(VLOOKUP($B215,'I-LogEmaxOverpEC50'!$A:$AR,MATCH(BS$1,'I-LogEmaxOverpEC50'!$A$1:$AR$1,0),FALSE),"")</f>
        <v/>
      </c>
    </row>
    <row r="216" spans="1:88" x14ac:dyDescent="0.2">
      <c r="A216" s="146" t="e" cm="1">
        <f t="array" ref="A216">_xlfn.IFS(SUM(F216:R216)&gt;0,1,AB216&gt;0,2,TRUE,3)</f>
        <v>#N/A</v>
      </c>
      <c r="B216" s="146" t="s">
        <v>2030</v>
      </c>
      <c r="D216" s="151" t="str">
        <f>_xlfn.XLOOKUP(B216,RecNamesAll!A:A,RecNamesAll!E:E)</f>
        <v>A</v>
      </c>
      <c r="E216" s="150" t="str">
        <f>_xlfn.XLOOKUP(B216,RecNamesAll!A:A,RecNamesAll!C:C)</f>
        <v>OPN4</v>
      </c>
      <c r="F216" s="160" t="e">
        <f t="shared" si="60"/>
        <v>#N/A</v>
      </c>
      <c r="G216" s="159" t="e">
        <f t="shared" si="61"/>
        <v>#N/A</v>
      </c>
      <c r="H216" s="159" t="e">
        <f t="shared" si="62"/>
        <v>#N/A</v>
      </c>
      <c r="I216" s="159" t="e">
        <f t="shared" si="63"/>
        <v>#N/A</v>
      </c>
      <c r="J216" s="159" t="e">
        <f t="shared" si="64"/>
        <v>#N/A</v>
      </c>
      <c r="K216" s="159" t="e">
        <f t="shared" si="65"/>
        <v>#N/A</v>
      </c>
      <c r="L216" s="159" t="e">
        <f t="shared" si="66"/>
        <v>#N/A</v>
      </c>
      <c r="M216" s="159" t="e">
        <f t="shared" si="67"/>
        <v>#N/A</v>
      </c>
      <c r="N216" s="159" t="e">
        <f t="shared" si="68"/>
        <v>#N/A</v>
      </c>
      <c r="O216" s="159" t="e">
        <f t="shared" si="69"/>
        <v>#N/A</v>
      </c>
      <c r="P216" s="159" t="e">
        <f t="shared" si="70"/>
        <v>#N/A</v>
      </c>
      <c r="Q216" s="159" t="e">
        <f t="shared" si="71"/>
        <v>#N/A</v>
      </c>
      <c r="R216" s="159" t="e">
        <f t="shared" si="72"/>
        <v>#N/A</v>
      </c>
      <c r="U216" s="146" t="str">
        <f t="shared" si="73"/>
        <v>A</v>
      </c>
      <c r="V216" s="145" t="str">
        <f t="shared" si="74"/>
        <v>OPN4</v>
      </c>
      <c r="W216" s="157" t="e">
        <f>VLOOKUP($B216,GtP!$A:$DD,MATCH("Gs_0-2",GtP!$A$1:$DD$1,0),FALSE)</f>
        <v>#N/A</v>
      </c>
      <c r="X216" s="156" t="e">
        <f>VLOOKUP($B216,GtP!$A:$DD,MATCH("Gi/o_0-2",GtP!$A$1:$DD$1,0),FALSE)</f>
        <v>#N/A</v>
      </c>
      <c r="Y216" s="156" t="e">
        <f>VLOOKUP($B216,GtP!$A:$DD,MATCH("Gq/11_0-2",GtP!$A$1:$DD$1,0),FALSE)</f>
        <v>#N/A</v>
      </c>
      <c r="Z216" s="156" t="e">
        <f>VLOOKUP($B216,GtP!$A:$DD,MATCH("G12/13_0-2",GtP!$A$1:$DD$1,0),FALSE)</f>
        <v>#N/A</v>
      </c>
      <c r="AA216" s="155"/>
      <c r="AB216" s="143" t="e">
        <f t="shared" si="75"/>
        <v>#N/A</v>
      </c>
      <c r="AC216" s="315" t="str">
        <f t="shared" si="76"/>
        <v/>
      </c>
      <c r="AD216" s="349" t="str">
        <f t="shared" si="77"/>
        <v/>
      </c>
      <c r="AE216" s="349" t="str">
        <f t="shared" si="78"/>
        <v/>
      </c>
      <c r="AF216" s="311" t="str">
        <f t="shared" si="79"/>
        <v/>
      </c>
      <c r="AG216" s="141" t="e">
        <f>_xlfn.CONCAT(IF(AT216="","-","B"),IF(BG216="","-","I"),VLOOKUP($B216,GtP!$A:$BB,MATCH("Gs_0-1",GtP!$A$1:$BB$1,0),FALSE))</f>
        <v>#N/A</v>
      </c>
      <c r="AH216" s="140" t="e">
        <f>_xlfn.CONCAT(IF(AU216="","-","B"),IF(BH216="","-","I"),VLOOKUP($B216,GtP!$A:$BB,MATCH("Gs_0-1",GtP!$A$1:$BB$1,0),FALSE))</f>
        <v>#N/A</v>
      </c>
      <c r="AI216" s="140" t="e">
        <f>_xlfn.CONCAT(IF(AV216="","-","B"),IF(BI216="","-","I"),VLOOKUP($B216,GtP!$A:$BB,MATCH("Gi/o_0-1",GtP!$A$1:$BB$1,0),FALSE))</f>
        <v>#N/A</v>
      </c>
      <c r="AJ216" s="140" t="e">
        <f>_xlfn.CONCAT(IF(AW216="","-","B"),IF(BJ216="","-","I"),VLOOKUP($B216,GtP!$A:$BB,MATCH("Gi/o_0-1",GtP!$A$1:$BB$1,0),FALSE))</f>
        <v>#N/A</v>
      </c>
      <c r="AK216" s="140" t="e">
        <f>_xlfn.CONCAT(IF(AX216="","-","B"),IF(BK216="","-","I"),VLOOKUP($B216,GtP!$A:$BB,MATCH("Gi/o_0-1",GtP!$A$1:$BB$1,0),FALSE))</f>
        <v>#N/A</v>
      </c>
      <c r="AL216" s="140" t="e">
        <f>_xlfn.CONCAT(IF(AY216="","-","B"),IF(BL216="","-","I"),VLOOKUP($B216,GtP!$A:$BB,MATCH("Gi/o_0-1",GtP!$A$1:$BB$1,0),FALSE))</f>
        <v>#N/A</v>
      </c>
      <c r="AM216" s="140" t="e">
        <f>_xlfn.CONCAT(IF(AZ216="","-","B"),IF(BM216="","-","I"),VLOOKUP($B216,GtP!$A:$BB,MATCH("Gi/o_0-1",GtP!$A$1:$BB$1,0),FALSE))</f>
        <v>#N/A</v>
      </c>
      <c r="AN216" s="140" t="e">
        <f>_xlfn.CONCAT(IF(BA216="","-","B"),IF(BN216="","-","I"),VLOOKUP($B216,GtP!$A:$BB,MATCH("Gq/11_0-1",GtP!$A$1:$BB$1,0),FALSE))</f>
        <v>#N/A</v>
      </c>
      <c r="AO216" s="140" t="e">
        <f>_xlfn.CONCAT(IF(BB216="","-","B"),IF(BO216="","-","I"),VLOOKUP($B216,GtP!$A:$BB,MATCH("Gq/11_0-1",GtP!$A$1:$BB$1,0),FALSE))</f>
        <v>#N/A</v>
      </c>
      <c r="AP216" s="140" t="e">
        <f>_xlfn.CONCAT(IF(BC216="","-","B"),IF(BP216="","-","I"),VLOOKUP($B216,GtP!$A:$BB,MATCH("Gq/11_0-1",GtP!$A$1:$BB$1,0),FALSE))</f>
        <v>#N/A</v>
      </c>
      <c r="AQ216" s="140" t="e">
        <f>_xlfn.CONCAT(IF(BD216="","-","B"),IF(BQ216="","-","I"),VLOOKUP($B216,GtP!$A:$BB,MATCH("Gq/11_0-1",GtP!$A$1:$BB$1,0),FALSE))</f>
        <v>#N/A</v>
      </c>
      <c r="AR216" s="140" t="e">
        <f>_xlfn.CONCAT(IF(BE216="","-","B"),IF(BR216="","-","I"),VLOOKUP($B216,GtP!$A:$BB,MATCH("G12/13_0-1",GtP!$A$1:$BB$1,0),FALSE))</f>
        <v>#N/A</v>
      </c>
      <c r="AS216" s="140" t="e">
        <f>_xlfn.CONCAT(IF(BF216="","-","B"),IF(BS216="","-","I"),VLOOKUP($B216,GtP!$A:$BB,MATCH("G12/13_0-1",GtP!$A$1:$BB$1,0),FALSE))</f>
        <v>#N/A</v>
      </c>
      <c r="AT216" s="139" t="str">
        <f>_xlfn.IFNA(VLOOKUP($B216,'B-LogEmaxOverpEC50'!$A:$AL,MATCH(AT$1,'B-LogEmaxOverpEC50'!$A$1:$AL$1,0),FALSE),"")</f>
        <v/>
      </c>
      <c r="AU216" s="136" t="str">
        <f>_xlfn.IFNA(VLOOKUP($B216,'B-LogEmaxOverpEC50'!$A:$AL,MATCH(AU$1,'B-LogEmaxOverpEC50'!$A$1:$AL$1,0),FALSE),"")</f>
        <v/>
      </c>
      <c r="AV216" s="152" t="str">
        <f>_xlfn.IFNA(VLOOKUP($B216,'B-LogEmaxOverpEC50'!$A:$AL,MATCH(AV$1,'B-LogEmaxOverpEC50'!$A$1:$AL$1,0),FALSE),"")</f>
        <v/>
      </c>
      <c r="AW216" s="152" t="str">
        <f>_xlfn.IFNA(VLOOKUP($B216,'B-LogEmaxOverpEC50'!$A:$AL,MATCH(AW$1,'B-LogEmaxOverpEC50'!$A$1:$AL$1,0),FALSE),"")</f>
        <v/>
      </c>
      <c r="AX216" s="152" t="str">
        <f>_xlfn.IFNA(VLOOKUP($B216,'B-LogEmaxOverpEC50'!$A:$AL,MATCH(AX$1,'B-LogEmaxOverpEC50'!$A$1:$AL$1,0),FALSE),"")</f>
        <v/>
      </c>
      <c r="AY216" s="152" t="str">
        <f>_xlfn.IFNA(VLOOKUP($B216,'B-LogEmaxOverpEC50'!$A:$AL,MATCH(AY$1,'B-LogEmaxOverpEC50'!$A$1:$AL$1,0),FALSE),"")</f>
        <v/>
      </c>
      <c r="AZ216" s="152" t="str">
        <f>_xlfn.IFNA(VLOOKUP($B216,'B-LogEmaxOverpEC50'!$A:$AL,MATCH(AZ$1,'B-LogEmaxOverpEC50'!$A$1:$AL$1,0),FALSE),"")</f>
        <v/>
      </c>
      <c r="BA216" s="152" t="str">
        <f>_xlfn.IFNA(VLOOKUP($B216,'B-LogEmaxOverpEC50'!$A:$AL,MATCH(BA$1,'B-LogEmaxOverpEC50'!$A$1:$AL$1,0),FALSE),"")</f>
        <v/>
      </c>
      <c r="BB216" s="152" t="str">
        <f>_xlfn.IFNA(VLOOKUP($B216,'B-LogEmaxOverpEC50'!$A:$AL,MATCH(BB$1,'B-LogEmaxOverpEC50'!$A$1:$AL$1,0),FALSE),"")</f>
        <v/>
      </c>
      <c r="BC216" s="152" t="str">
        <f>_xlfn.IFNA(VLOOKUP($B216,'B-LogEmaxOverpEC50'!$A:$AL,MATCH(BC$1,'B-LogEmaxOverpEC50'!$A$1:$AL$1,0),FALSE),"")</f>
        <v/>
      </c>
      <c r="BD216" s="152" t="str">
        <f>_xlfn.IFNA(VLOOKUP($B216,'B-LogEmaxOverpEC50'!$A:$AL,MATCH(BD$1,'B-LogEmaxOverpEC50'!$A$1:$AL$1,0),FALSE),"")</f>
        <v/>
      </c>
      <c r="BE216" s="152" t="str">
        <f>_xlfn.IFNA(VLOOKUP($B216,'B-LogEmaxOverpEC50'!$A:$AL,MATCH(BE$1,'B-LogEmaxOverpEC50'!$A$1:$AL$1,0),FALSE),"")</f>
        <v/>
      </c>
      <c r="BF216" s="152" t="str">
        <f>_xlfn.IFNA(VLOOKUP($B216,'B-LogEmaxOverpEC50'!$A:$AL,MATCH(BF$1,'B-LogEmaxOverpEC50'!$A$1:$AL$1,0),FALSE),"")</f>
        <v/>
      </c>
      <c r="BG216" s="137" t="str">
        <f>_xlfn.IFNA(VLOOKUP($B216,'I-LogEmaxOverpEC50'!$A:$AR,MATCH(BG$1,'I-LogEmaxOverpEC50'!$A$1:$AR$1,0),FALSE),"")</f>
        <v/>
      </c>
      <c r="BH216" s="136" t="str">
        <f>_xlfn.IFNA(VLOOKUP($B216,'I-LogEmaxOverpEC50'!$A:$AR,MATCH(BH$1,'I-LogEmaxOverpEC50'!$A$1:$AR$1,0),FALSE),"")</f>
        <v/>
      </c>
      <c r="BI216" s="136" t="str">
        <f>_xlfn.IFNA(VLOOKUP($B216,'I-LogEmaxOverpEC50'!$A:$AR,MATCH(BI$1,'I-LogEmaxOverpEC50'!$A$1:$AR$1,0),FALSE),"")</f>
        <v/>
      </c>
      <c r="BJ216" s="136" t="str">
        <f>_xlfn.IFNA(VLOOKUP($B216,'I-LogEmaxOverpEC50'!$A:$AR,MATCH(BJ$1,'I-LogEmaxOverpEC50'!$A$1:$AR$1,0),FALSE),"")</f>
        <v/>
      </c>
      <c r="BK216" s="136" t="str">
        <f>_xlfn.IFNA(VLOOKUP($B216,'I-LogEmaxOverpEC50'!$A:$AR,MATCH(BK$1,'I-LogEmaxOverpEC50'!$A$1:$AR$1,0),FALSE),"")</f>
        <v/>
      </c>
      <c r="BL216" s="136" t="str">
        <f>_xlfn.IFNA(VLOOKUP($B216,'I-LogEmaxOverpEC50'!$A:$AR,MATCH(BL$1,'I-LogEmaxOverpEC50'!$A$1:$AR$1,0),FALSE),"")</f>
        <v/>
      </c>
      <c r="BM216" s="136" t="str">
        <f>_xlfn.IFNA(VLOOKUP($B216,'I-LogEmaxOverpEC50'!$A:$AR,MATCH(BM$1,'I-LogEmaxOverpEC50'!$A$1:$AR$1,0),FALSE),"")</f>
        <v/>
      </c>
      <c r="BN216" s="136" t="str">
        <f>_xlfn.IFNA(VLOOKUP($B216,'I-LogEmaxOverpEC50'!$A:$AR,MATCH(BN$1,'I-LogEmaxOverpEC50'!$A$1:$AR$1,0),FALSE),"")</f>
        <v/>
      </c>
      <c r="BO216" s="136" t="str">
        <f>_xlfn.IFNA(VLOOKUP($B216,'I-LogEmaxOverpEC50'!$A:$AR,MATCH(BO$1,'I-LogEmaxOverpEC50'!$A$1:$AR$1,0),FALSE),"")</f>
        <v/>
      </c>
      <c r="BP216" s="136" t="str">
        <f>_xlfn.IFNA(VLOOKUP($B216,'I-LogEmaxOverpEC50'!$A:$AR,MATCH(BP$1,'I-LogEmaxOverpEC50'!$A$1:$AR$1,0),FALSE),"")</f>
        <v/>
      </c>
      <c r="BQ216" s="136" t="str">
        <f>_xlfn.IFNA(VLOOKUP($B216,'I-LogEmaxOverpEC50'!$A:$AR,MATCH(BQ$1,'I-LogEmaxOverpEC50'!$A$1:$AR$1,0),FALSE),"")</f>
        <v/>
      </c>
      <c r="BR216" s="136" t="str">
        <f>_xlfn.IFNA(VLOOKUP($B216,'I-LogEmaxOverpEC50'!$A:$AR,MATCH(BR$1,'I-LogEmaxOverpEC50'!$A$1:$AR$1,0),FALSE),"")</f>
        <v/>
      </c>
      <c r="BS216" s="136" t="str">
        <f>_xlfn.IFNA(VLOOKUP($B216,'I-LogEmaxOverpEC50'!$A:$AR,MATCH(BS$1,'I-LogEmaxOverpEC50'!$A$1:$AR$1,0),FALSE),"")</f>
        <v/>
      </c>
    </row>
    <row r="217" spans="1:88" x14ac:dyDescent="0.2">
      <c r="A217" s="146" cm="1">
        <f t="array" ref="A217">_xlfn.IFS(SUM(F217:R217)&gt;0,1,AB217&gt;0,2,TRUE,3)</f>
        <v>2</v>
      </c>
      <c r="B217" s="146" t="s">
        <v>2024</v>
      </c>
      <c r="D217" s="151" t="str">
        <f>_xlfn.XLOOKUP(B217,RecNamesAll!A:A,RecNamesAll!E:E)</f>
        <v>A</v>
      </c>
      <c r="E217" s="150" t="str">
        <f>_xlfn.XLOOKUP(B217,RecNamesAll!A:A,RecNamesAll!C:C)</f>
        <v>OPN5</v>
      </c>
      <c r="F217" s="160" t="str">
        <f t="shared" si="60"/>
        <v/>
      </c>
      <c r="G217" s="159" t="str">
        <f t="shared" si="61"/>
        <v/>
      </c>
      <c r="H217" s="159" t="str">
        <f t="shared" si="62"/>
        <v/>
      </c>
      <c r="I217" s="159" t="str">
        <f t="shared" si="63"/>
        <v/>
      </c>
      <c r="J217" s="159" t="str">
        <f t="shared" si="64"/>
        <v/>
      </c>
      <c r="K217" s="159" t="str">
        <f t="shared" si="65"/>
        <v/>
      </c>
      <c r="L217" s="159" t="str">
        <f t="shared" si="66"/>
        <v/>
      </c>
      <c r="M217" s="159" t="str">
        <f t="shared" si="67"/>
        <v/>
      </c>
      <c r="N217" s="159" t="str">
        <f t="shared" si="68"/>
        <v/>
      </c>
      <c r="O217" s="159" t="str">
        <f t="shared" si="69"/>
        <v/>
      </c>
      <c r="P217" s="159" t="str">
        <f t="shared" si="70"/>
        <v/>
      </c>
      <c r="Q217" s="159" t="str">
        <f t="shared" si="71"/>
        <v/>
      </c>
      <c r="R217" s="159" t="str">
        <f t="shared" si="72"/>
        <v/>
      </c>
      <c r="U217" s="146" t="str">
        <f t="shared" si="73"/>
        <v>A</v>
      </c>
      <c r="V217" s="145" t="str">
        <f t="shared" si="74"/>
        <v>OPN5</v>
      </c>
      <c r="W217" s="157">
        <f>VLOOKUP($B217,GtP!$A:$DD,MATCH("Gs_0-2",GtP!$A$1:$DD$1,0),FALSE)</f>
        <v>0</v>
      </c>
      <c r="X217" s="156">
        <f>VLOOKUP($B217,GtP!$A:$DD,MATCH("Gi/o_0-2",GtP!$A$1:$DD$1,0),FALSE)</f>
        <v>1</v>
      </c>
      <c r="Y217" s="156">
        <f>VLOOKUP($B217,GtP!$A:$DD,MATCH("Gq/11_0-2",GtP!$A$1:$DD$1,0),FALSE)</f>
        <v>0</v>
      </c>
      <c r="Z217" s="156">
        <f>VLOOKUP($B217,GtP!$A:$DD,MATCH("G12/13_0-2",GtP!$A$1:$DD$1,0),FALSE)</f>
        <v>0</v>
      </c>
      <c r="AA217" s="155"/>
      <c r="AB217" s="143">
        <f t="shared" si="75"/>
        <v>1</v>
      </c>
      <c r="AC217" s="315" t="str">
        <f t="shared" si="76"/>
        <v/>
      </c>
      <c r="AD217" s="349" t="str">
        <f t="shared" si="77"/>
        <v/>
      </c>
      <c r="AE217" s="349" t="str">
        <f t="shared" si="78"/>
        <v/>
      </c>
      <c r="AF217" s="311" t="str">
        <f t="shared" si="79"/>
        <v/>
      </c>
      <c r="AG217" s="141" t="str">
        <f>_xlfn.CONCAT(IF(AT217="","-","B"),IF(BG217="","-","I"),VLOOKUP($B217,GtP!$A:$BB,MATCH("Gs_0-1",GtP!$A$1:$BB$1,0),FALSE))</f>
        <v>---</v>
      </c>
      <c r="AH217" s="140" t="str">
        <f>_xlfn.CONCAT(IF(AU217="","-","B"),IF(BH217="","-","I"),VLOOKUP($B217,GtP!$A:$BB,MATCH("Gs_0-1",GtP!$A$1:$BB$1,0),FALSE))</f>
        <v>---</v>
      </c>
      <c r="AI217" s="140" t="str">
        <f>_xlfn.CONCAT(IF(AV217="","-","B"),IF(BI217="","-","I"),VLOOKUP($B217,GtP!$A:$BB,MATCH("Gi/o_0-1",GtP!$A$1:$BB$1,0),FALSE))</f>
        <v>--G</v>
      </c>
      <c r="AJ217" s="140" t="str">
        <f>_xlfn.CONCAT(IF(AW217="","-","B"),IF(BJ217="","-","I"),VLOOKUP($B217,GtP!$A:$BB,MATCH("Gi/o_0-1",GtP!$A$1:$BB$1,0),FALSE))</f>
        <v>--G</v>
      </c>
      <c r="AK217" s="140" t="str">
        <f>_xlfn.CONCAT(IF(AX217="","-","B"),IF(BK217="","-","I"),VLOOKUP($B217,GtP!$A:$BB,MATCH("Gi/o_0-1",GtP!$A$1:$BB$1,0),FALSE))</f>
        <v>--G</v>
      </c>
      <c r="AL217" s="140" t="str">
        <f>_xlfn.CONCAT(IF(AY217="","-","B"),IF(BL217="","-","I"),VLOOKUP($B217,GtP!$A:$BB,MATCH("Gi/o_0-1",GtP!$A$1:$BB$1,0),FALSE))</f>
        <v>--G</v>
      </c>
      <c r="AM217" s="140" t="str">
        <f>_xlfn.CONCAT(IF(AZ217="","-","B"),IF(BM217="","-","I"),VLOOKUP($B217,GtP!$A:$BB,MATCH("Gi/o_0-1",GtP!$A$1:$BB$1,0),FALSE))</f>
        <v>--G</v>
      </c>
      <c r="AN217" s="140" t="str">
        <f>_xlfn.CONCAT(IF(BA217="","-","B"),IF(BN217="","-","I"),VLOOKUP($B217,GtP!$A:$BB,MATCH("Gq/11_0-1",GtP!$A$1:$BB$1,0),FALSE))</f>
        <v>---</v>
      </c>
      <c r="AO217" s="140" t="str">
        <f>_xlfn.CONCAT(IF(BB217="","-","B"),IF(BO217="","-","I"),VLOOKUP($B217,GtP!$A:$BB,MATCH("Gq/11_0-1",GtP!$A$1:$BB$1,0),FALSE))</f>
        <v>---</v>
      </c>
      <c r="AP217" s="140" t="str">
        <f>_xlfn.CONCAT(IF(BC217="","-","B"),IF(BP217="","-","I"),VLOOKUP($B217,GtP!$A:$BB,MATCH("Gq/11_0-1",GtP!$A$1:$BB$1,0),FALSE))</f>
        <v>---</v>
      </c>
      <c r="AQ217" s="140" t="str">
        <f>_xlfn.CONCAT(IF(BD217="","-","B"),IF(BQ217="","-","I"),VLOOKUP($B217,GtP!$A:$BB,MATCH("Gq/11_0-1",GtP!$A$1:$BB$1,0),FALSE))</f>
        <v>---</v>
      </c>
      <c r="AR217" s="140" t="str">
        <f>_xlfn.CONCAT(IF(BE217="","-","B"),IF(BR217="","-","I"),VLOOKUP($B217,GtP!$A:$BB,MATCH("G12/13_0-1",GtP!$A$1:$BB$1,0),FALSE))</f>
        <v>---</v>
      </c>
      <c r="AS217" s="140" t="str">
        <f>_xlfn.CONCAT(IF(BF217="","-","B"),IF(BS217="","-","I"),VLOOKUP($B217,GtP!$A:$BB,MATCH("G12/13_0-1",GtP!$A$1:$BB$1,0),FALSE))</f>
        <v>---</v>
      </c>
      <c r="AT217" s="139" t="str">
        <f>_xlfn.IFNA(VLOOKUP($B217,'B-LogEmaxOverpEC50'!$A:$AL,MATCH(AT$1,'B-LogEmaxOverpEC50'!$A$1:$AL$1,0),FALSE),"")</f>
        <v/>
      </c>
      <c r="AU217" s="136" t="str">
        <f>_xlfn.IFNA(VLOOKUP($B217,'B-LogEmaxOverpEC50'!$A:$AL,MATCH(AU$1,'B-LogEmaxOverpEC50'!$A$1:$AL$1,0),FALSE),"")</f>
        <v/>
      </c>
      <c r="AV217" s="152" t="str">
        <f>_xlfn.IFNA(VLOOKUP($B217,'B-LogEmaxOverpEC50'!$A:$AL,MATCH(AV$1,'B-LogEmaxOverpEC50'!$A$1:$AL$1,0),FALSE),"")</f>
        <v/>
      </c>
      <c r="AW217" s="152" t="str">
        <f>_xlfn.IFNA(VLOOKUP($B217,'B-LogEmaxOverpEC50'!$A:$AL,MATCH(AW$1,'B-LogEmaxOverpEC50'!$A$1:$AL$1,0),FALSE),"")</f>
        <v/>
      </c>
      <c r="AX217" s="152" t="str">
        <f>_xlfn.IFNA(VLOOKUP($B217,'B-LogEmaxOverpEC50'!$A:$AL,MATCH(AX$1,'B-LogEmaxOverpEC50'!$A$1:$AL$1,0),FALSE),"")</f>
        <v/>
      </c>
      <c r="AY217" s="152" t="str">
        <f>_xlfn.IFNA(VLOOKUP($B217,'B-LogEmaxOverpEC50'!$A:$AL,MATCH(AY$1,'B-LogEmaxOverpEC50'!$A$1:$AL$1,0),FALSE),"")</f>
        <v/>
      </c>
      <c r="AZ217" s="152" t="str">
        <f>_xlfn.IFNA(VLOOKUP($B217,'B-LogEmaxOverpEC50'!$A:$AL,MATCH(AZ$1,'B-LogEmaxOverpEC50'!$A$1:$AL$1,0),FALSE),"")</f>
        <v/>
      </c>
      <c r="BA217" s="152" t="str">
        <f>_xlfn.IFNA(VLOOKUP($B217,'B-LogEmaxOverpEC50'!$A:$AL,MATCH(BA$1,'B-LogEmaxOverpEC50'!$A$1:$AL$1,0),FALSE),"")</f>
        <v/>
      </c>
      <c r="BB217" s="152" t="str">
        <f>_xlfn.IFNA(VLOOKUP($B217,'B-LogEmaxOverpEC50'!$A:$AL,MATCH(BB$1,'B-LogEmaxOverpEC50'!$A$1:$AL$1,0),FALSE),"")</f>
        <v/>
      </c>
      <c r="BC217" s="152" t="str">
        <f>_xlfn.IFNA(VLOOKUP($B217,'B-LogEmaxOverpEC50'!$A:$AL,MATCH(BC$1,'B-LogEmaxOverpEC50'!$A$1:$AL$1,0),FALSE),"")</f>
        <v/>
      </c>
      <c r="BD217" s="152" t="str">
        <f>_xlfn.IFNA(VLOOKUP($B217,'B-LogEmaxOverpEC50'!$A:$AL,MATCH(BD$1,'B-LogEmaxOverpEC50'!$A$1:$AL$1,0),FALSE),"")</f>
        <v/>
      </c>
      <c r="BE217" s="152" t="str">
        <f>_xlfn.IFNA(VLOOKUP($B217,'B-LogEmaxOverpEC50'!$A:$AL,MATCH(BE$1,'B-LogEmaxOverpEC50'!$A$1:$AL$1,0),FALSE),"")</f>
        <v/>
      </c>
      <c r="BF217" s="152" t="str">
        <f>_xlfn.IFNA(VLOOKUP($B217,'B-LogEmaxOverpEC50'!$A:$AL,MATCH(BF$1,'B-LogEmaxOverpEC50'!$A$1:$AL$1,0),FALSE),"")</f>
        <v/>
      </c>
      <c r="BG217" s="137" t="str">
        <f>_xlfn.IFNA(VLOOKUP($B217,'I-LogEmaxOverpEC50'!$A:$AR,MATCH(BG$1,'I-LogEmaxOverpEC50'!$A$1:$AR$1,0),FALSE),"")</f>
        <v/>
      </c>
      <c r="BH217" s="136" t="str">
        <f>_xlfn.IFNA(VLOOKUP($B217,'I-LogEmaxOverpEC50'!$A:$AR,MATCH(BH$1,'I-LogEmaxOverpEC50'!$A$1:$AR$1,0),FALSE),"")</f>
        <v/>
      </c>
      <c r="BI217" s="136" t="str">
        <f>_xlfn.IFNA(VLOOKUP($B217,'I-LogEmaxOverpEC50'!$A:$AR,MATCH(BI$1,'I-LogEmaxOverpEC50'!$A$1:$AR$1,0),FALSE),"")</f>
        <v/>
      </c>
      <c r="BJ217" s="136" t="str">
        <f>_xlfn.IFNA(VLOOKUP($B217,'I-LogEmaxOverpEC50'!$A:$AR,MATCH(BJ$1,'I-LogEmaxOverpEC50'!$A$1:$AR$1,0),FALSE),"")</f>
        <v/>
      </c>
      <c r="BK217" s="136" t="str">
        <f>_xlfn.IFNA(VLOOKUP($B217,'I-LogEmaxOverpEC50'!$A:$AR,MATCH(BK$1,'I-LogEmaxOverpEC50'!$A$1:$AR$1,0),FALSE),"")</f>
        <v/>
      </c>
      <c r="BL217" s="136" t="str">
        <f>_xlfn.IFNA(VLOOKUP($B217,'I-LogEmaxOverpEC50'!$A:$AR,MATCH(BL$1,'I-LogEmaxOverpEC50'!$A$1:$AR$1,0),FALSE),"")</f>
        <v/>
      </c>
      <c r="BM217" s="136" t="str">
        <f>_xlfn.IFNA(VLOOKUP($B217,'I-LogEmaxOverpEC50'!$A:$AR,MATCH(BM$1,'I-LogEmaxOverpEC50'!$A$1:$AR$1,0),FALSE),"")</f>
        <v/>
      </c>
      <c r="BN217" s="136" t="str">
        <f>_xlfn.IFNA(VLOOKUP($B217,'I-LogEmaxOverpEC50'!$A:$AR,MATCH(BN$1,'I-LogEmaxOverpEC50'!$A$1:$AR$1,0),FALSE),"")</f>
        <v/>
      </c>
      <c r="BO217" s="136" t="str">
        <f>_xlfn.IFNA(VLOOKUP($B217,'I-LogEmaxOverpEC50'!$A:$AR,MATCH(BO$1,'I-LogEmaxOverpEC50'!$A$1:$AR$1,0),FALSE),"")</f>
        <v/>
      </c>
      <c r="BP217" s="136" t="str">
        <f>_xlfn.IFNA(VLOOKUP($B217,'I-LogEmaxOverpEC50'!$A:$AR,MATCH(BP$1,'I-LogEmaxOverpEC50'!$A$1:$AR$1,0),FALSE),"")</f>
        <v/>
      </c>
      <c r="BQ217" s="136" t="str">
        <f>_xlfn.IFNA(VLOOKUP($B217,'I-LogEmaxOverpEC50'!$A:$AR,MATCH(BQ$1,'I-LogEmaxOverpEC50'!$A$1:$AR$1,0),FALSE),"")</f>
        <v/>
      </c>
      <c r="BR217" s="136" t="str">
        <f>_xlfn.IFNA(VLOOKUP($B217,'I-LogEmaxOverpEC50'!$A:$AR,MATCH(BR$1,'I-LogEmaxOverpEC50'!$A$1:$AR$1,0),FALSE),"")</f>
        <v/>
      </c>
      <c r="BS217" s="136" t="str">
        <f>_xlfn.IFNA(VLOOKUP($B217,'I-LogEmaxOverpEC50'!$A:$AR,MATCH(BS$1,'I-LogEmaxOverpEC50'!$A$1:$AR$1,0),FALSE),"")</f>
        <v/>
      </c>
    </row>
    <row r="218" spans="1:88" x14ac:dyDescent="0.2">
      <c r="A218" s="146" cm="1">
        <f t="array" ref="A218">_xlfn.IFS(SUM(F218:R218)&gt;0,1,AB218&gt;0,2,TRUE,3)</f>
        <v>2</v>
      </c>
      <c r="B218" s="146" t="s">
        <v>863</v>
      </c>
      <c r="D218" s="151" t="str">
        <f>_xlfn.XLOOKUP(B218,RecNamesAll!A:A,RecNamesAll!E:E)</f>
        <v>A</v>
      </c>
      <c r="E218" s="150" t="str">
        <f>_xlfn.XLOOKUP(B218,RecNamesAll!A:A,RecNamesAll!C:C)</f>
        <v>OXE</v>
      </c>
      <c r="F218" s="160" t="str">
        <f t="shared" si="60"/>
        <v/>
      </c>
      <c r="G218" s="159" t="str">
        <f t="shared" si="61"/>
        <v/>
      </c>
      <c r="H218" s="159" t="str">
        <f t="shared" si="62"/>
        <v/>
      </c>
      <c r="I218" s="159" t="str">
        <f t="shared" si="63"/>
        <v/>
      </c>
      <c r="J218" s="159" t="str">
        <f t="shared" si="64"/>
        <v/>
      </c>
      <c r="K218" s="159" t="str">
        <f t="shared" si="65"/>
        <v/>
      </c>
      <c r="L218" s="159" t="str">
        <f t="shared" si="66"/>
        <v/>
      </c>
      <c r="M218" s="159" t="str">
        <f t="shared" si="67"/>
        <v/>
      </c>
      <c r="N218" s="159" t="str">
        <f t="shared" si="68"/>
        <v/>
      </c>
      <c r="O218" s="159" t="str">
        <f t="shared" si="69"/>
        <v/>
      </c>
      <c r="P218" s="159" t="str">
        <f t="shared" si="70"/>
        <v/>
      </c>
      <c r="Q218" s="159" t="str">
        <f t="shared" si="71"/>
        <v/>
      </c>
      <c r="R218" s="159" t="str">
        <f t="shared" si="72"/>
        <v/>
      </c>
      <c r="U218" s="146" t="str">
        <f t="shared" si="73"/>
        <v>A</v>
      </c>
      <c r="V218" s="145" t="str">
        <f t="shared" si="74"/>
        <v>OXE</v>
      </c>
      <c r="W218" s="157">
        <f>VLOOKUP($B218,GtP!$A:$DD,MATCH("Gs_0-2",GtP!$A$1:$DD$1,0),FALSE)</f>
        <v>0</v>
      </c>
      <c r="X218" s="156">
        <f>VLOOKUP($B218,GtP!$A:$DD,MATCH("Gi/o_0-2",GtP!$A$1:$DD$1,0),FALSE)</f>
        <v>1</v>
      </c>
      <c r="Y218" s="156">
        <f>VLOOKUP($B218,GtP!$A:$DD,MATCH("Gq/11_0-2",GtP!$A$1:$DD$1,0),FALSE)</f>
        <v>0</v>
      </c>
      <c r="Z218" s="156">
        <f>VLOOKUP($B218,GtP!$A:$DD,MATCH("G12/13_0-2",GtP!$A$1:$DD$1,0),FALSE)</f>
        <v>0</v>
      </c>
      <c r="AA218" s="155"/>
      <c r="AB218" s="143">
        <f t="shared" si="75"/>
        <v>1</v>
      </c>
      <c r="AC218" s="315" t="str">
        <f t="shared" si="76"/>
        <v/>
      </c>
      <c r="AD218" s="349" t="str">
        <f t="shared" si="77"/>
        <v/>
      </c>
      <c r="AE218" s="349" t="str">
        <f t="shared" si="78"/>
        <v/>
      </c>
      <c r="AF218" s="311" t="str">
        <f t="shared" si="79"/>
        <v/>
      </c>
      <c r="AG218" s="141" t="str">
        <f>_xlfn.CONCAT(IF(AT218="","-","B"),IF(BG218="","-","I"),VLOOKUP($B218,GtP!$A:$BB,MATCH("Gs_0-1",GtP!$A$1:$BB$1,0),FALSE))</f>
        <v>---</v>
      </c>
      <c r="AH218" s="140" t="str">
        <f>_xlfn.CONCAT(IF(AU218="","-","B"),IF(BH218="","-","I"),VLOOKUP($B218,GtP!$A:$BB,MATCH("Gs_0-1",GtP!$A$1:$BB$1,0),FALSE))</f>
        <v>---</v>
      </c>
      <c r="AI218" s="140" t="str">
        <f>_xlfn.CONCAT(IF(AV218="","-","B"),IF(BI218="","-","I"),VLOOKUP($B218,GtP!$A:$BB,MATCH("Gi/o_0-1",GtP!$A$1:$BB$1,0),FALSE))</f>
        <v>--G</v>
      </c>
      <c r="AJ218" s="140" t="str">
        <f>_xlfn.CONCAT(IF(AW218="","-","B"),IF(BJ218="","-","I"),VLOOKUP($B218,GtP!$A:$BB,MATCH("Gi/o_0-1",GtP!$A$1:$BB$1,0),FALSE))</f>
        <v>--G</v>
      </c>
      <c r="AK218" s="140" t="str">
        <f>_xlfn.CONCAT(IF(AX218="","-","B"),IF(BK218="","-","I"),VLOOKUP($B218,GtP!$A:$BB,MATCH("Gi/o_0-1",GtP!$A$1:$BB$1,0),FALSE))</f>
        <v>--G</v>
      </c>
      <c r="AL218" s="140" t="str">
        <f>_xlfn.CONCAT(IF(AY218="","-","B"),IF(BL218="","-","I"),VLOOKUP($B218,GtP!$A:$BB,MATCH("Gi/o_0-1",GtP!$A$1:$BB$1,0),FALSE))</f>
        <v>--G</v>
      </c>
      <c r="AM218" s="140" t="str">
        <f>_xlfn.CONCAT(IF(AZ218="","-","B"),IF(BM218="","-","I"),VLOOKUP($B218,GtP!$A:$BB,MATCH("Gi/o_0-1",GtP!$A$1:$BB$1,0),FALSE))</f>
        <v>--G</v>
      </c>
      <c r="AN218" s="140" t="str">
        <f>_xlfn.CONCAT(IF(BA218="","-","B"),IF(BN218="","-","I"),VLOOKUP($B218,GtP!$A:$BB,MATCH("Gq/11_0-1",GtP!$A$1:$BB$1,0),FALSE))</f>
        <v>---</v>
      </c>
      <c r="AO218" s="140" t="str">
        <f>_xlfn.CONCAT(IF(BB218="","-","B"),IF(BO218="","-","I"),VLOOKUP($B218,GtP!$A:$BB,MATCH("Gq/11_0-1",GtP!$A$1:$BB$1,0),FALSE))</f>
        <v>---</v>
      </c>
      <c r="AP218" s="140" t="str">
        <f>_xlfn.CONCAT(IF(BC218="","-","B"),IF(BP218="","-","I"),VLOOKUP($B218,GtP!$A:$BB,MATCH("Gq/11_0-1",GtP!$A$1:$BB$1,0),FALSE))</f>
        <v>---</v>
      </c>
      <c r="AQ218" s="140" t="str">
        <f>_xlfn.CONCAT(IF(BD218="","-","B"),IF(BQ218="","-","I"),VLOOKUP($B218,GtP!$A:$BB,MATCH("Gq/11_0-1",GtP!$A$1:$BB$1,0),FALSE))</f>
        <v>---</v>
      </c>
      <c r="AR218" s="140" t="str">
        <f>_xlfn.CONCAT(IF(BE218="","-","B"),IF(BR218="","-","I"),VLOOKUP($B218,GtP!$A:$BB,MATCH("G12/13_0-1",GtP!$A$1:$BB$1,0),FALSE))</f>
        <v>---</v>
      </c>
      <c r="AS218" s="140" t="str">
        <f>_xlfn.CONCAT(IF(BF218="","-","B"),IF(BS218="","-","I"),VLOOKUP($B218,GtP!$A:$BB,MATCH("G12/13_0-1",GtP!$A$1:$BB$1,0),FALSE))</f>
        <v>---</v>
      </c>
      <c r="AT218" s="139" t="str">
        <f>_xlfn.IFNA(VLOOKUP($B218,'B-LogEmaxOverpEC50'!$A:$AL,MATCH(AT$1,'B-LogEmaxOverpEC50'!$A$1:$AL$1,0),FALSE),"")</f>
        <v/>
      </c>
      <c r="AU218" s="136" t="str">
        <f>_xlfn.IFNA(VLOOKUP($B218,'B-LogEmaxOverpEC50'!$A:$AL,MATCH(AU$1,'B-LogEmaxOverpEC50'!$A$1:$AL$1,0),FALSE),"")</f>
        <v/>
      </c>
      <c r="AV218" s="152" t="str">
        <f>_xlfn.IFNA(VLOOKUP($B218,'B-LogEmaxOverpEC50'!$A:$AL,MATCH(AV$1,'B-LogEmaxOverpEC50'!$A$1:$AL$1,0),FALSE),"")</f>
        <v/>
      </c>
      <c r="AW218" s="152" t="str">
        <f>_xlfn.IFNA(VLOOKUP($B218,'B-LogEmaxOverpEC50'!$A:$AL,MATCH(AW$1,'B-LogEmaxOverpEC50'!$A$1:$AL$1,0),FALSE),"")</f>
        <v/>
      </c>
      <c r="AX218" s="152" t="str">
        <f>_xlfn.IFNA(VLOOKUP($B218,'B-LogEmaxOverpEC50'!$A:$AL,MATCH(AX$1,'B-LogEmaxOverpEC50'!$A$1:$AL$1,0),FALSE),"")</f>
        <v/>
      </c>
      <c r="AY218" s="152" t="str">
        <f>_xlfn.IFNA(VLOOKUP($B218,'B-LogEmaxOverpEC50'!$A:$AL,MATCH(AY$1,'B-LogEmaxOverpEC50'!$A$1:$AL$1,0),FALSE),"")</f>
        <v/>
      </c>
      <c r="AZ218" s="152" t="str">
        <f>_xlfn.IFNA(VLOOKUP($B218,'B-LogEmaxOverpEC50'!$A:$AL,MATCH(AZ$1,'B-LogEmaxOverpEC50'!$A$1:$AL$1,0),FALSE),"")</f>
        <v/>
      </c>
      <c r="BA218" s="152" t="str">
        <f>_xlfn.IFNA(VLOOKUP($B218,'B-LogEmaxOverpEC50'!$A:$AL,MATCH(BA$1,'B-LogEmaxOverpEC50'!$A$1:$AL$1,0),FALSE),"")</f>
        <v/>
      </c>
      <c r="BB218" s="152" t="str">
        <f>_xlfn.IFNA(VLOOKUP($B218,'B-LogEmaxOverpEC50'!$A:$AL,MATCH(BB$1,'B-LogEmaxOverpEC50'!$A$1:$AL$1,0),FALSE),"")</f>
        <v/>
      </c>
      <c r="BC218" s="152" t="str">
        <f>_xlfn.IFNA(VLOOKUP($B218,'B-LogEmaxOverpEC50'!$A:$AL,MATCH(BC$1,'B-LogEmaxOverpEC50'!$A$1:$AL$1,0),FALSE),"")</f>
        <v/>
      </c>
      <c r="BD218" s="152" t="str">
        <f>_xlfn.IFNA(VLOOKUP($B218,'B-LogEmaxOverpEC50'!$A:$AL,MATCH(BD$1,'B-LogEmaxOverpEC50'!$A$1:$AL$1,0),FALSE),"")</f>
        <v/>
      </c>
      <c r="BE218" s="152" t="str">
        <f>_xlfn.IFNA(VLOOKUP($B218,'B-LogEmaxOverpEC50'!$A:$AL,MATCH(BE$1,'B-LogEmaxOverpEC50'!$A$1:$AL$1,0),FALSE),"")</f>
        <v/>
      </c>
      <c r="BF218" s="152" t="str">
        <f>_xlfn.IFNA(VLOOKUP($B218,'B-LogEmaxOverpEC50'!$A:$AL,MATCH(BF$1,'B-LogEmaxOverpEC50'!$A$1:$AL$1,0),FALSE),"")</f>
        <v/>
      </c>
      <c r="BG218" s="137" t="str">
        <f>_xlfn.IFNA(VLOOKUP($B218,'I-LogEmaxOverpEC50'!$A:$AR,MATCH(BG$1,'I-LogEmaxOverpEC50'!$A$1:$AR$1,0),FALSE),"")</f>
        <v/>
      </c>
      <c r="BH218" s="136" t="str">
        <f>_xlfn.IFNA(VLOOKUP($B218,'I-LogEmaxOverpEC50'!$A:$AR,MATCH(BH$1,'I-LogEmaxOverpEC50'!$A$1:$AR$1,0),FALSE),"")</f>
        <v/>
      </c>
      <c r="BI218" s="136" t="str">
        <f>_xlfn.IFNA(VLOOKUP($B218,'I-LogEmaxOverpEC50'!$A:$AR,MATCH(BI$1,'I-LogEmaxOverpEC50'!$A$1:$AR$1,0),FALSE),"")</f>
        <v/>
      </c>
      <c r="BJ218" s="136" t="str">
        <f>_xlfn.IFNA(VLOOKUP($B218,'I-LogEmaxOverpEC50'!$A:$AR,MATCH(BJ$1,'I-LogEmaxOverpEC50'!$A$1:$AR$1,0),FALSE),"")</f>
        <v/>
      </c>
      <c r="BK218" s="136" t="str">
        <f>_xlfn.IFNA(VLOOKUP($B218,'I-LogEmaxOverpEC50'!$A:$AR,MATCH(BK$1,'I-LogEmaxOverpEC50'!$A$1:$AR$1,0),FALSE),"")</f>
        <v/>
      </c>
      <c r="BL218" s="136" t="str">
        <f>_xlfn.IFNA(VLOOKUP($B218,'I-LogEmaxOverpEC50'!$A:$AR,MATCH(BL$1,'I-LogEmaxOverpEC50'!$A$1:$AR$1,0),FALSE),"")</f>
        <v/>
      </c>
      <c r="BM218" s="136" t="str">
        <f>_xlfn.IFNA(VLOOKUP($B218,'I-LogEmaxOverpEC50'!$A:$AR,MATCH(BM$1,'I-LogEmaxOverpEC50'!$A$1:$AR$1,0),FALSE),"")</f>
        <v/>
      </c>
      <c r="BN218" s="136" t="str">
        <f>_xlfn.IFNA(VLOOKUP($B218,'I-LogEmaxOverpEC50'!$A:$AR,MATCH(BN$1,'I-LogEmaxOverpEC50'!$A$1:$AR$1,0),FALSE),"")</f>
        <v/>
      </c>
      <c r="BO218" s="136" t="str">
        <f>_xlfn.IFNA(VLOOKUP($B218,'I-LogEmaxOverpEC50'!$A:$AR,MATCH(BO$1,'I-LogEmaxOverpEC50'!$A$1:$AR$1,0),FALSE),"")</f>
        <v/>
      </c>
      <c r="BP218" s="136" t="str">
        <f>_xlfn.IFNA(VLOOKUP($B218,'I-LogEmaxOverpEC50'!$A:$AR,MATCH(BP$1,'I-LogEmaxOverpEC50'!$A$1:$AR$1,0),FALSE),"")</f>
        <v/>
      </c>
      <c r="BQ218" s="136" t="str">
        <f>_xlfn.IFNA(VLOOKUP($B218,'I-LogEmaxOverpEC50'!$A:$AR,MATCH(BQ$1,'I-LogEmaxOverpEC50'!$A$1:$AR$1,0),FALSE),"")</f>
        <v/>
      </c>
      <c r="BR218" s="136" t="str">
        <f>_xlfn.IFNA(VLOOKUP($B218,'I-LogEmaxOverpEC50'!$A:$AR,MATCH(BR$1,'I-LogEmaxOverpEC50'!$A$1:$AR$1,0),FALSE),"")</f>
        <v/>
      </c>
      <c r="BS218" s="136" t="str">
        <f>_xlfn.IFNA(VLOOKUP($B218,'I-LogEmaxOverpEC50'!$A:$AR,MATCH(BS$1,'I-LogEmaxOverpEC50'!$A$1:$AR$1,0),FALSE),"")</f>
        <v/>
      </c>
    </row>
    <row r="219" spans="1:88" x14ac:dyDescent="0.2">
      <c r="A219" s="146" cm="1">
        <f t="array" ref="A219">_xlfn.IFS(SUM(F219:R219)&gt;0,1,AB219&gt;0,2,TRUE,3)</f>
        <v>2</v>
      </c>
      <c r="B219" s="146" t="s">
        <v>161</v>
      </c>
      <c r="D219" s="151" t="str">
        <f>_xlfn.XLOOKUP(B219,RecNamesAll!A:A,RecNamesAll!E:E)</f>
        <v>A</v>
      </c>
      <c r="E219" s="150" t="str">
        <f>_xlfn.XLOOKUP(B219,RecNamesAll!A:A,RecNamesAll!C:C)</f>
        <v>P2Y6</v>
      </c>
      <c r="F219" s="160" t="str">
        <f t="shared" si="60"/>
        <v/>
      </c>
      <c r="G219" s="159" t="str">
        <f t="shared" si="61"/>
        <v/>
      </c>
      <c r="H219" s="159" t="str">
        <f t="shared" si="62"/>
        <v/>
      </c>
      <c r="I219" s="159" t="str">
        <f t="shared" si="63"/>
        <v/>
      </c>
      <c r="J219" s="159" t="str">
        <f t="shared" si="64"/>
        <v/>
      </c>
      <c r="K219" s="159" t="str">
        <f t="shared" si="65"/>
        <v/>
      </c>
      <c r="L219" s="159" t="str">
        <f t="shared" si="66"/>
        <v/>
      </c>
      <c r="M219" s="159" t="str">
        <f t="shared" si="67"/>
        <v/>
      </c>
      <c r="N219" s="159" t="str">
        <f t="shared" si="68"/>
        <v/>
      </c>
      <c r="O219" s="159" t="str">
        <f t="shared" si="69"/>
        <v/>
      </c>
      <c r="P219" s="159" t="str">
        <f t="shared" si="70"/>
        <v/>
      </c>
      <c r="Q219" s="159" t="str">
        <f t="shared" si="71"/>
        <v/>
      </c>
      <c r="R219" s="159" t="str">
        <f t="shared" si="72"/>
        <v/>
      </c>
      <c r="U219" s="146" t="str">
        <f t="shared" si="73"/>
        <v>A</v>
      </c>
      <c r="V219" s="145" t="str">
        <f t="shared" si="74"/>
        <v>P2Y6</v>
      </c>
      <c r="W219" s="157">
        <f>VLOOKUP($B219,GtP!$A:$DD,MATCH("Gs_0-2",GtP!$A$1:$DD$1,0),FALSE)</f>
        <v>0</v>
      </c>
      <c r="X219" s="156">
        <f>VLOOKUP($B219,GtP!$A:$DD,MATCH("Gi/o_0-2",GtP!$A$1:$DD$1,0),FALSE)</f>
        <v>0</v>
      </c>
      <c r="Y219" s="156">
        <f>VLOOKUP($B219,GtP!$A:$DD,MATCH("Gq/11_0-2",GtP!$A$1:$DD$1,0),FALSE)</f>
        <v>1</v>
      </c>
      <c r="Z219" s="156">
        <f>VLOOKUP($B219,GtP!$A:$DD,MATCH("G12/13_0-2",GtP!$A$1:$DD$1,0),FALSE)</f>
        <v>2</v>
      </c>
      <c r="AA219" s="155"/>
      <c r="AB219" s="143">
        <f t="shared" si="75"/>
        <v>2</v>
      </c>
      <c r="AC219" s="315" t="str">
        <f t="shared" si="76"/>
        <v/>
      </c>
      <c r="AD219" s="349" t="str">
        <f t="shared" si="77"/>
        <v/>
      </c>
      <c r="AE219" s="349" t="str">
        <f t="shared" si="78"/>
        <v/>
      </c>
      <c r="AF219" s="311" t="str">
        <f t="shared" si="79"/>
        <v/>
      </c>
      <c r="AG219" s="141" t="str">
        <f>_xlfn.CONCAT(IF(AT219="","-","B"),IF(BG219="","-","I"),VLOOKUP($B219,GtP!$A:$BB,MATCH("Gs_0-1",GtP!$A$1:$BB$1,0),FALSE))</f>
        <v>---</v>
      </c>
      <c r="AH219" s="140" t="str">
        <f>_xlfn.CONCAT(IF(AU219="","-","B"),IF(BH219="","-","I"),VLOOKUP($B219,GtP!$A:$BB,MATCH("Gs_0-1",GtP!$A$1:$BB$1,0),FALSE))</f>
        <v>---</v>
      </c>
      <c r="AI219" s="140" t="str">
        <f>_xlfn.CONCAT(IF(AV219="","-","B"),IF(BI219="","-","I"),VLOOKUP($B219,GtP!$A:$BB,MATCH("Gi/o_0-1",GtP!$A$1:$BB$1,0),FALSE))</f>
        <v>---</v>
      </c>
      <c r="AJ219" s="140" t="str">
        <f>_xlfn.CONCAT(IF(AW219="","-","B"),IF(BJ219="","-","I"),VLOOKUP($B219,GtP!$A:$BB,MATCH("Gi/o_0-1",GtP!$A$1:$BB$1,0),FALSE))</f>
        <v>---</v>
      </c>
      <c r="AK219" s="140" t="str">
        <f>_xlfn.CONCAT(IF(AX219="","-","B"),IF(BK219="","-","I"),VLOOKUP($B219,GtP!$A:$BB,MATCH("Gi/o_0-1",GtP!$A$1:$BB$1,0),FALSE))</f>
        <v>---</v>
      </c>
      <c r="AL219" s="140" t="str">
        <f>_xlfn.CONCAT(IF(AY219="","-","B"),IF(BL219="","-","I"),VLOOKUP($B219,GtP!$A:$BB,MATCH("Gi/o_0-1",GtP!$A$1:$BB$1,0),FALSE))</f>
        <v>---</v>
      </c>
      <c r="AM219" s="140" t="str">
        <f>_xlfn.CONCAT(IF(AZ219="","-","B"),IF(BM219="","-","I"),VLOOKUP($B219,GtP!$A:$BB,MATCH("Gi/o_0-1",GtP!$A$1:$BB$1,0),FALSE))</f>
        <v>---</v>
      </c>
      <c r="AN219" s="140" t="str">
        <f>_xlfn.CONCAT(IF(BA219="","-","B"),IF(BN219="","-","I"),VLOOKUP($B219,GtP!$A:$BB,MATCH("Gq/11_0-1",GtP!$A$1:$BB$1,0),FALSE))</f>
        <v>--G</v>
      </c>
      <c r="AO219" s="140" t="str">
        <f>_xlfn.CONCAT(IF(BB219="","-","B"),IF(BO219="","-","I"),VLOOKUP($B219,GtP!$A:$BB,MATCH("Gq/11_0-1",GtP!$A$1:$BB$1,0),FALSE))</f>
        <v>--G</v>
      </c>
      <c r="AP219" s="140" t="str">
        <f>_xlfn.CONCAT(IF(BC219="","-","B"),IF(BP219="","-","I"),VLOOKUP($B219,GtP!$A:$BB,MATCH("Gq/11_0-1",GtP!$A$1:$BB$1,0),FALSE))</f>
        <v>--G</v>
      </c>
      <c r="AQ219" s="140" t="str">
        <f>_xlfn.CONCAT(IF(BD219="","-","B"),IF(BQ219="","-","I"),VLOOKUP($B219,GtP!$A:$BB,MATCH("Gq/11_0-1",GtP!$A$1:$BB$1,0),FALSE))</f>
        <v>--G</v>
      </c>
      <c r="AR219" s="140" t="str">
        <f>_xlfn.CONCAT(IF(BE219="","-","B"),IF(BR219="","-","I"),VLOOKUP($B219,GtP!$A:$BB,MATCH("G12/13_0-1",GtP!$A$1:$BB$1,0),FALSE))</f>
        <v>--G</v>
      </c>
      <c r="AS219" s="140" t="str">
        <f>_xlfn.CONCAT(IF(BF219="","-","B"),IF(BS219="","-","I"),VLOOKUP($B219,GtP!$A:$BB,MATCH("G12/13_0-1",GtP!$A$1:$BB$1,0),FALSE))</f>
        <v>--G</v>
      </c>
      <c r="AT219" s="139" t="str">
        <f>_xlfn.IFNA(VLOOKUP($B219,'B-LogEmaxOverpEC50'!$A:$AL,MATCH(AT$1,'B-LogEmaxOverpEC50'!$A$1:$AL$1,0),FALSE),"")</f>
        <v/>
      </c>
      <c r="AU219" s="136" t="str">
        <f>_xlfn.IFNA(VLOOKUP($B219,'B-LogEmaxOverpEC50'!$A:$AL,MATCH(AU$1,'B-LogEmaxOverpEC50'!$A$1:$AL$1,0),FALSE),"")</f>
        <v/>
      </c>
      <c r="AV219" s="152" t="str">
        <f>_xlfn.IFNA(VLOOKUP($B219,'B-LogEmaxOverpEC50'!$A:$AL,MATCH(AV$1,'B-LogEmaxOverpEC50'!$A$1:$AL$1,0),FALSE),"")</f>
        <v/>
      </c>
      <c r="AW219" s="152" t="str">
        <f>_xlfn.IFNA(VLOOKUP($B219,'B-LogEmaxOverpEC50'!$A:$AL,MATCH(AW$1,'B-LogEmaxOverpEC50'!$A$1:$AL$1,0),FALSE),"")</f>
        <v/>
      </c>
      <c r="AX219" s="152" t="str">
        <f>_xlfn.IFNA(VLOOKUP($B219,'B-LogEmaxOverpEC50'!$A:$AL,MATCH(AX$1,'B-LogEmaxOverpEC50'!$A$1:$AL$1,0),FALSE),"")</f>
        <v/>
      </c>
      <c r="AY219" s="152" t="str">
        <f>_xlfn.IFNA(VLOOKUP($B219,'B-LogEmaxOverpEC50'!$A:$AL,MATCH(AY$1,'B-LogEmaxOverpEC50'!$A$1:$AL$1,0),FALSE),"")</f>
        <v/>
      </c>
      <c r="AZ219" s="152" t="str">
        <f>_xlfn.IFNA(VLOOKUP($B219,'B-LogEmaxOverpEC50'!$A:$AL,MATCH(AZ$1,'B-LogEmaxOverpEC50'!$A$1:$AL$1,0),FALSE),"")</f>
        <v/>
      </c>
      <c r="BA219" s="152" t="str">
        <f>_xlfn.IFNA(VLOOKUP($B219,'B-LogEmaxOverpEC50'!$A:$AL,MATCH(BA$1,'B-LogEmaxOverpEC50'!$A$1:$AL$1,0),FALSE),"")</f>
        <v/>
      </c>
      <c r="BB219" s="152" t="str">
        <f>_xlfn.IFNA(VLOOKUP($B219,'B-LogEmaxOverpEC50'!$A:$AL,MATCH(BB$1,'B-LogEmaxOverpEC50'!$A$1:$AL$1,0),FALSE),"")</f>
        <v/>
      </c>
      <c r="BC219" s="152" t="str">
        <f>_xlfn.IFNA(VLOOKUP($B219,'B-LogEmaxOverpEC50'!$A:$AL,MATCH(BC$1,'B-LogEmaxOverpEC50'!$A$1:$AL$1,0),FALSE),"")</f>
        <v/>
      </c>
      <c r="BD219" s="152" t="str">
        <f>_xlfn.IFNA(VLOOKUP($B219,'B-LogEmaxOverpEC50'!$A:$AL,MATCH(BD$1,'B-LogEmaxOverpEC50'!$A$1:$AL$1,0),FALSE),"")</f>
        <v/>
      </c>
      <c r="BE219" s="152" t="str">
        <f>_xlfn.IFNA(VLOOKUP($B219,'B-LogEmaxOverpEC50'!$A:$AL,MATCH(BE$1,'B-LogEmaxOverpEC50'!$A$1:$AL$1,0),FALSE),"")</f>
        <v/>
      </c>
      <c r="BF219" s="152" t="str">
        <f>_xlfn.IFNA(VLOOKUP($B219,'B-LogEmaxOverpEC50'!$A:$AL,MATCH(BF$1,'B-LogEmaxOverpEC50'!$A$1:$AL$1,0),FALSE),"")</f>
        <v/>
      </c>
      <c r="BG219" s="137" t="str">
        <f>_xlfn.IFNA(VLOOKUP($B219,'I-LogEmaxOverpEC50'!$A:$AR,MATCH(BG$1,'I-LogEmaxOverpEC50'!$A$1:$AR$1,0),FALSE),"")</f>
        <v/>
      </c>
      <c r="BH219" s="136" t="str">
        <f>_xlfn.IFNA(VLOOKUP($B219,'I-LogEmaxOverpEC50'!$A:$AR,MATCH(BH$1,'I-LogEmaxOverpEC50'!$A$1:$AR$1,0),FALSE),"")</f>
        <v/>
      </c>
      <c r="BI219" s="136" t="str">
        <f>_xlfn.IFNA(VLOOKUP($B219,'I-LogEmaxOverpEC50'!$A:$AR,MATCH(BI$1,'I-LogEmaxOverpEC50'!$A$1:$AR$1,0),FALSE),"")</f>
        <v/>
      </c>
      <c r="BJ219" s="136" t="str">
        <f>_xlfn.IFNA(VLOOKUP($B219,'I-LogEmaxOverpEC50'!$A:$AR,MATCH(BJ$1,'I-LogEmaxOverpEC50'!$A$1:$AR$1,0),FALSE),"")</f>
        <v/>
      </c>
      <c r="BK219" s="136" t="str">
        <f>_xlfn.IFNA(VLOOKUP($B219,'I-LogEmaxOverpEC50'!$A:$AR,MATCH(BK$1,'I-LogEmaxOverpEC50'!$A$1:$AR$1,0),FALSE),"")</f>
        <v/>
      </c>
      <c r="BL219" s="136" t="str">
        <f>_xlfn.IFNA(VLOOKUP($B219,'I-LogEmaxOverpEC50'!$A:$AR,MATCH(BL$1,'I-LogEmaxOverpEC50'!$A$1:$AR$1,0),FALSE),"")</f>
        <v/>
      </c>
      <c r="BM219" s="136" t="str">
        <f>_xlfn.IFNA(VLOOKUP($B219,'I-LogEmaxOverpEC50'!$A:$AR,MATCH(BM$1,'I-LogEmaxOverpEC50'!$A$1:$AR$1,0),FALSE),"")</f>
        <v/>
      </c>
      <c r="BN219" s="136" t="str">
        <f>_xlfn.IFNA(VLOOKUP($B219,'I-LogEmaxOverpEC50'!$A:$AR,MATCH(BN$1,'I-LogEmaxOverpEC50'!$A$1:$AR$1,0),FALSE),"")</f>
        <v/>
      </c>
      <c r="BO219" s="136" t="str">
        <f>_xlfn.IFNA(VLOOKUP($B219,'I-LogEmaxOverpEC50'!$A:$AR,MATCH(BO$1,'I-LogEmaxOverpEC50'!$A$1:$AR$1,0),FALSE),"")</f>
        <v/>
      </c>
      <c r="BP219" s="136" t="str">
        <f>_xlfn.IFNA(VLOOKUP($B219,'I-LogEmaxOverpEC50'!$A:$AR,MATCH(BP$1,'I-LogEmaxOverpEC50'!$A$1:$AR$1,0),FALSE),"")</f>
        <v/>
      </c>
      <c r="BQ219" s="136" t="str">
        <f>_xlfn.IFNA(VLOOKUP($B219,'I-LogEmaxOverpEC50'!$A:$AR,MATCH(BQ$1,'I-LogEmaxOverpEC50'!$A$1:$AR$1,0),FALSE),"")</f>
        <v/>
      </c>
      <c r="BR219" s="136" t="str">
        <f>_xlfn.IFNA(VLOOKUP($B219,'I-LogEmaxOverpEC50'!$A:$AR,MATCH(BR$1,'I-LogEmaxOverpEC50'!$A$1:$AR$1,0),FALSE),"")</f>
        <v/>
      </c>
      <c r="BS219" s="136" t="str">
        <f>_xlfn.IFNA(VLOOKUP($B219,'I-LogEmaxOverpEC50'!$A:$AR,MATCH(BS$1,'I-LogEmaxOverpEC50'!$A$1:$AR$1,0),FALSE),"")</f>
        <v/>
      </c>
    </row>
    <row r="220" spans="1:88" x14ac:dyDescent="0.2">
      <c r="A220" s="146" cm="1">
        <f t="array" ref="A220">_xlfn.IFS(SUM(F220:R220)&gt;0,1,AB220&gt;0,2,TRUE,3)</f>
        <v>2</v>
      </c>
      <c r="B220" s="146" t="s">
        <v>782</v>
      </c>
      <c r="D220" s="151" t="str">
        <f>_xlfn.XLOOKUP(B220,RecNamesAll!A:A,RecNamesAll!E:E)</f>
        <v>A</v>
      </c>
      <c r="E220" s="150" t="str">
        <f>_xlfn.XLOOKUP(B220,RecNamesAll!A:A,RecNamesAll!C:C)</f>
        <v>PKR1</v>
      </c>
      <c r="F220" s="160" t="str">
        <f t="shared" si="60"/>
        <v/>
      </c>
      <c r="G220" s="159" t="str">
        <f t="shared" si="61"/>
        <v/>
      </c>
      <c r="H220" s="159" t="str">
        <f t="shared" si="62"/>
        <v/>
      </c>
      <c r="I220" s="159" t="str">
        <f t="shared" si="63"/>
        <v/>
      </c>
      <c r="J220" s="159" t="str">
        <f t="shared" si="64"/>
        <v/>
      </c>
      <c r="K220" s="159" t="str">
        <f t="shared" si="65"/>
        <v/>
      </c>
      <c r="L220" s="159" t="str">
        <f t="shared" si="66"/>
        <v/>
      </c>
      <c r="M220" s="159" t="str">
        <f t="shared" si="67"/>
        <v/>
      </c>
      <c r="N220" s="159" t="str">
        <f t="shared" si="68"/>
        <v/>
      </c>
      <c r="O220" s="159" t="str">
        <f t="shared" si="69"/>
        <v/>
      </c>
      <c r="P220" s="159" t="str">
        <f t="shared" si="70"/>
        <v/>
      </c>
      <c r="Q220" s="159" t="str">
        <f t="shared" si="71"/>
        <v/>
      </c>
      <c r="R220" s="159" t="str">
        <f t="shared" si="72"/>
        <v/>
      </c>
      <c r="U220" s="146" t="str">
        <f t="shared" si="73"/>
        <v>A</v>
      </c>
      <c r="V220" s="145" t="str">
        <f t="shared" si="74"/>
        <v>PKR1</v>
      </c>
      <c r="W220" s="157">
        <f>VLOOKUP($B220,GtP!$A:$DD,MATCH("Gs_0-2",GtP!$A$1:$DD$1,0),FALSE)</f>
        <v>2</v>
      </c>
      <c r="X220" s="156">
        <f>VLOOKUP($B220,GtP!$A:$DD,MATCH("Gi/o_0-2",GtP!$A$1:$DD$1,0),FALSE)</f>
        <v>0</v>
      </c>
      <c r="Y220" s="156">
        <f>VLOOKUP($B220,GtP!$A:$DD,MATCH("Gq/11_0-2",GtP!$A$1:$DD$1,0),FALSE)</f>
        <v>1</v>
      </c>
      <c r="Z220" s="156">
        <f>VLOOKUP($B220,GtP!$A:$DD,MATCH("G12/13_0-2",GtP!$A$1:$DD$1,0),FALSE)</f>
        <v>0</v>
      </c>
      <c r="AA220" s="155"/>
      <c r="AB220" s="143">
        <f t="shared" si="75"/>
        <v>2</v>
      </c>
      <c r="AC220" s="315" t="str">
        <f t="shared" si="76"/>
        <v/>
      </c>
      <c r="AD220" s="349" t="str">
        <f t="shared" si="77"/>
        <v/>
      </c>
      <c r="AE220" s="349" t="str">
        <f t="shared" si="78"/>
        <v/>
      </c>
      <c r="AF220" s="311" t="str">
        <f t="shared" si="79"/>
        <v/>
      </c>
      <c r="AG220" s="141" t="str">
        <f>_xlfn.CONCAT(IF(AT220="","-","B"),IF(BG220="","-","I"),VLOOKUP($B220,GtP!$A:$BB,MATCH("Gs_0-1",GtP!$A$1:$BB$1,0),FALSE))</f>
        <v>--G</v>
      </c>
      <c r="AH220" s="140" t="str">
        <f>_xlfn.CONCAT(IF(AU220="","-","B"),IF(BH220="","-","I"),VLOOKUP($B220,GtP!$A:$BB,MATCH("Gs_0-1",GtP!$A$1:$BB$1,0),FALSE))</f>
        <v>--G</v>
      </c>
      <c r="AI220" s="140" t="str">
        <f>_xlfn.CONCAT(IF(AV220="","-","B"),IF(BI220="","-","I"),VLOOKUP($B220,GtP!$A:$BB,MATCH("Gi/o_0-1",GtP!$A$1:$BB$1,0),FALSE))</f>
        <v>---</v>
      </c>
      <c r="AJ220" s="140" t="str">
        <f>_xlfn.CONCAT(IF(AW220="","-","B"),IF(BJ220="","-","I"),VLOOKUP($B220,GtP!$A:$BB,MATCH("Gi/o_0-1",GtP!$A$1:$BB$1,0),FALSE))</f>
        <v>---</v>
      </c>
      <c r="AK220" s="140" t="str">
        <f>_xlfn.CONCAT(IF(AX220="","-","B"),IF(BK220="","-","I"),VLOOKUP($B220,GtP!$A:$BB,MATCH("Gi/o_0-1",GtP!$A$1:$BB$1,0),FALSE))</f>
        <v>---</v>
      </c>
      <c r="AL220" s="140" t="str">
        <f>_xlfn.CONCAT(IF(AY220="","-","B"),IF(BL220="","-","I"),VLOOKUP($B220,GtP!$A:$BB,MATCH("Gi/o_0-1",GtP!$A$1:$BB$1,0),FALSE))</f>
        <v>---</v>
      </c>
      <c r="AM220" s="140" t="str">
        <f>_xlfn.CONCAT(IF(AZ220="","-","B"),IF(BM220="","-","I"),VLOOKUP($B220,GtP!$A:$BB,MATCH("Gi/o_0-1",GtP!$A$1:$BB$1,0),FALSE))</f>
        <v>---</v>
      </c>
      <c r="AN220" s="140" t="str">
        <f>_xlfn.CONCAT(IF(BA220="","-","B"),IF(BN220="","-","I"),VLOOKUP($B220,GtP!$A:$BB,MATCH("Gq/11_0-1",GtP!$A$1:$BB$1,0),FALSE))</f>
        <v>--G</v>
      </c>
      <c r="AO220" s="140" t="str">
        <f>_xlfn.CONCAT(IF(BB220="","-","B"),IF(BO220="","-","I"),VLOOKUP($B220,GtP!$A:$BB,MATCH("Gq/11_0-1",GtP!$A$1:$BB$1,0),FALSE))</f>
        <v>--G</v>
      </c>
      <c r="AP220" s="140" t="str">
        <f>_xlfn.CONCAT(IF(BC220="","-","B"),IF(BP220="","-","I"),VLOOKUP($B220,GtP!$A:$BB,MATCH("Gq/11_0-1",GtP!$A$1:$BB$1,0),FALSE))</f>
        <v>--G</v>
      </c>
      <c r="AQ220" s="140" t="str">
        <f>_xlfn.CONCAT(IF(BD220="","-","B"),IF(BQ220="","-","I"),VLOOKUP($B220,GtP!$A:$BB,MATCH("Gq/11_0-1",GtP!$A$1:$BB$1,0),FALSE))</f>
        <v>--G</v>
      </c>
      <c r="AR220" s="140" t="str">
        <f>_xlfn.CONCAT(IF(BE220="","-","B"),IF(BR220="","-","I"),VLOOKUP($B220,GtP!$A:$BB,MATCH("G12/13_0-1",GtP!$A$1:$BB$1,0),FALSE))</f>
        <v>---</v>
      </c>
      <c r="AS220" s="140" t="str">
        <f>_xlfn.CONCAT(IF(BF220="","-","B"),IF(BS220="","-","I"),VLOOKUP($B220,GtP!$A:$BB,MATCH("G12/13_0-1",GtP!$A$1:$BB$1,0),FALSE))</f>
        <v>---</v>
      </c>
      <c r="AT220" s="139" t="str">
        <f>_xlfn.IFNA(VLOOKUP($B220,'B-LogEmaxOverpEC50'!$A:$AL,MATCH(AT$1,'B-LogEmaxOverpEC50'!$A$1:$AL$1,0),FALSE),"")</f>
        <v/>
      </c>
      <c r="AU220" s="136" t="str">
        <f>_xlfn.IFNA(VLOOKUP($B220,'B-LogEmaxOverpEC50'!$A:$AL,MATCH(AU$1,'B-LogEmaxOverpEC50'!$A$1:$AL$1,0),FALSE),"")</f>
        <v/>
      </c>
      <c r="AV220" s="152" t="str">
        <f>_xlfn.IFNA(VLOOKUP($B220,'B-LogEmaxOverpEC50'!$A:$AL,MATCH(AV$1,'B-LogEmaxOverpEC50'!$A$1:$AL$1,0),FALSE),"")</f>
        <v/>
      </c>
      <c r="AW220" s="152" t="str">
        <f>_xlfn.IFNA(VLOOKUP($B220,'B-LogEmaxOverpEC50'!$A:$AL,MATCH(AW$1,'B-LogEmaxOverpEC50'!$A$1:$AL$1,0),FALSE),"")</f>
        <v/>
      </c>
      <c r="AX220" s="152" t="str">
        <f>_xlfn.IFNA(VLOOKUP($B220,'B-LogEmaxOverpEC50'!$A:$AL,MATCH(AX$1,'B-LogEmaxOverpEC50'!$A$1:$AL$1,0),FALSE),"")</f>
        <v/>
      </c>
      <c r="AY220" s="152" t="str">
        <f>_xlfn.IFNA(VLOOKUP($B220,'B-LogEmaxOverpEC50'!$A:$AL,MATCH(AY$1,'B-LogEmaxOverpEC50'!$A$1:$AL$1,0),FALSE),"")</f>
        <v/>
      </c>
      <c r="AZ220" s="152" t="str">
        <f>_xlfn.IFNA(VLOOKUP($B220,'B-LogEmaxOverpEC50'!$A:$AL,MATCH(AZ$1,'B-LogEmaxOverpEC50'!$A$1:$AL$1,0),FALSE),"")</f>
        <v/>
      </c>
      <c r="BA220" s="152" t="str">
        <f>_xlfn.IFNA(VLOOKUP($B220,'B-LogEmaxOverpEC50'!$A:$AL,MATCH(BA$1,'B-LogEmaxOverpEC50'!$A$1:$AL$1,0),FALSE),"")</f>
        <v/>
      </c>
      <c r="BB220" s="152" t="str">
        <f>_xlfn.IFNA(VLOOKUP($B220,'B-LogEmaxOverpEC50'!$A:$AL,MATCH(BB$1,'B-LogEmaxOverpEC50'!$A$1:$AL$1,0),FALSE),"")</f>
        <v/>
      </c>
      <c r="BC220" s="152" t="str">
        <f>_xlfn.IFNA(VLOOKUP($B220,'B-LogEmaxOverpEC50'!$A:$AL,MATCH(BC$1,'B-LogEmaxOverpEC50'!$A$1:$AL$1,0),FALSE),"")</f>
        <v/>
      </c>
      <c r="BD220" s="152" t="str">
        <f>_xlfn.IFNA(VLOOKUP($B220,'B-LogEmaxOverpEC50'!$A:$AL,MATCH(BD$1,'B-LogEmaxOverpEC50'!$A$1:$AL$1,0),FALSE),"")</f>
        <v/>
      </c>
      <c r="BE220" s="152" t="str">
        <f>_xlfn.IFNA(VLOOKUP($B220,'B-LogEmaxOverpEC50'!$A:$AL,MATCH(BE$1,'B-LogEmaxOverpEC50'!$A$1:$AL$1,0),FALSE),"")</f>
        <v/>
      </c>
      <c r="BF220" s="152" t="str">
        <f>_xlfn.IFNA(VLOOKUP($B220,'B-LogEmaxOverpEC50'!$A:$AL,MATCH(BF$1,'B-LogEmaxOverpEC50'!$A$1:$AL$1,0),FALSE),"")</f>
        <v/>
      </c>
      <c r="BG220" s="137" t="str">
        <f>_xlfn.IFNA(VLOOKUP($B220,'I-LogEmaxOverpEC50'!$A:$AR,MATCH(BG$1,'I-LogEmaxOverpEC50'!$A$1:$AR$1,0),FALSE),"")</f>
        <v/>
      </c>
      <c r="BH220" s="136" t="str">
        <f>_xlfn.IFNA(VLOOKUP($B220,'I-LogEmaxOverpEC50'!$A:$AR,MATCH(BH$1,'I-LogEmaxOverpEC50'!$A$1:$AR$1,0),FALSE),"")</f>
        <v/>
      </c>
      <c r="BI220" s="136" t="str">
        <f>_xlfn.IFNA(VLOOKUP($B220,'I-LogEmaxOverpEC50'!$A:$AR,MATCH(BI$1,'I-LogEmaxOverpEC50'!$A$1:$AR$1,0),FALSE),"")</f>
        <v/>
      </c>
      <c r="BJ220" s="136" t="str">
        <f>_xlfn.IFNA(VLOOKUP($B220,'I-LogEmaxOverpEC50'!$A:$AR,MATCH(BJ$1,'I-LogEmaxOverpEC50'!$A$1:$AR$1,0),FALSE),"")</f>
        <v/>
      </c>
      <c r="BK220" s="136" t="str">
        <f>_xlfn.IFNA(VLOOKUP($B220,'I-LogEmaxOverpEC50'!$A:$AR,MATCH(BK$1,'I-LogEmaxOverpEC50'!$A$1:$AR$1,0),FALSE),"")</f>
        <v/>
      </c>
      <c r="BL220" s="136" t="str">
        <f>_xlfn.IFNA(VLOOKUP($B220,'I-LogEmaxOverpEC50'!$A:$AR,MATCH(BL$1,'I-LogEmaxOverpEC50'!$A$1:$AR$1,0),FALSE),"")</f>
        <v/>
      </c>
      <c r="BM220" s="136" t="str">
        <f>_xlfn.IFNA(VLOOKUP($B220,'I-LogEmaxOverpEC50'!$A:$AR,MATCH(BM$1,'I-LogEmaxOverpEC50'!$A$1:$AR$1,0),FALSE),"")</f>
        <v/>
      </c>
      <c r="BN220" s="136" t="str">
        <f>_xlfn.IFNA(VLOOKUP($B220,'I-LogEmaxOverpEC50'!$A:$AR,MATCH(BN$1,'I-LogEmaxOverpEC50'!$A$1:$AR$1,0),FALSE),"")</f>
        <v/>
      </c>
      <c r="BO220" s="136" t="str">
        <f>_xlfn.IFNA(VLOOKUP($B220,'I-LogEmaxOverpEC50'!$A:$AR,MATCH(BO$1,'I-LogEmaxOverpEC50'!$A$1:$AR$1,0),FALSE),"")</f>
        <v/>
      </c>
      <c r="BP220" s="136" t="str">
        <f>_xlfn.IFNA(VLOOKUP($B220,'I-LogEmaxOverpEC50'!$A:$AR,MATCH(BP$1,'I-LogEmaxOverpEC50'!$A$1:$AR$1,0),FALSE),"")</f>
        <v/>
      </c>
      <c r="BQ220" s="136" t="str">
        <f>_xlfn.IFNA(VLOOKUP($B220,'I-LogEmaxOverpEC50'!$A:$AR,MATCH(BQ$1,'I-LogEmaxOverpEC50'!$A$1:$AR$1,0),FALSE),"")</f>
        <v/>
      </c>
      <c r="BR220" s="136" t="str">
        <f>_xlfn.IFNA(VLOOKUP($B220,'I-LogEmaxOverpEC50'!$A:$AR,MATCH(BR$1,'I-LogEmaxOverpEC50'!$A$1:$AR$1,0),FALSE),"")</f>
        <v/>
      </c>
      <c r="BS220" s="136" t="str">
        <f>_xlfn.IFNA(VLOOKUP($B220,'I-LogEmaxOverpEC50'!$A:$AR,MATCH(BS$1,'I-LogEmaxOverpEC50'!$A$1:$AR$1,0),FALSE),"")</f>
        <v/>
      </c>
    </row>
    <row r="221" spans="1:88" x14ac:dyDescent="0.2">
      <c r="A221" s="146" cm="1">
        <f t="array" ref="A221">_xlfn.IFS(SUM(F221:R221)&gt;0,1,AB221&gt;0,2,TRUE,3)</f>
        <v>2</v>
      </c>
      <c r="B221" s="146" t="s">
        <v>778</v>
      </c>
      <c r="D221" s="151" t="str">
        <f>_xlfn.XLOOKUP(B221,RecNamesAll!A:A,RecNamesAll!E:E)</f>
        <v>A</v>
      </c>
      <c r="E221" s="150" t="str">
        <f>_xlfn.XLOOKUP(B221,RecNamesAll!A:A,RecNamesAll!C:C)</f>
        <v>PKR2</v>
      </c>
      <c r="F221" s="160" t="str">
        <f t="shared" si="60"/>
        <v/>
      </c>
      <c r="G221" s="159" t="str">
        <f t="shared" si="61"/>
        <v/>
      </c>
      <c r="H221" s="159" t="str">
        <f t="shared" si="62"/>
        <v/>
      </c>
      <c r="I221" s="159" t="str">
        <f t="shared" si="63"/>
        <v/>
      </c>
      <c r="J221" s="159" t="str">
        <f t="shared" si="64"/>
        <v/>
      </c>
      <c r="K221" s="159" t="str">
        <f t="shared" si="65"/>
        <v/>
      </c>
      <c r="L221" s="159" t="str">
        <f t="shared" si="66"/>
        <v/>
      </c>
      <c r="M221" s="159" t="str">
        <f t="shared" si="67"/>
        <v/>
      </c>
      <c r="N221" s="159" t="str">
        <f t="shared" si="68"/>
        <v/>
      </c>
      <c r="O221" s="159" t="str">
        <f t="shared" si="69"/>
        <v/>
      </c>
      <c r="P221" s="159" t="str">
        <f t="shared" si="70"/>
        <v/>
      </c>
      <c r="Q221" s="159" t="str">
        <f t="shared" si="71"/>
        <v/>
      </c>
      <c r="R221" s="159" t="str">
        <f t="shared" si="72"/>
        <v/>
      </c>
      <c r="U221" s="146" t="str">
        <f t="shared" si="73"/>
        <v>A</v>
      </c>
      <c r="V221" s="145" t="str">
        <f t="shared" si="74"/>
        <v>PKR2</v>
      </c>
      <c r="W221" s="157">
        <f>VLOOKUP($B221,GtP!$A:$DD,MATCH("Gs_0-2",GtP!$A$1:$DD$1,0),FALSE)</f>
        <v>2</v>
      </c>
      <c r="X221" s="156">
        <f>VLOOKUP($B221,GtP!$A:$DD,MATCH("Gi/o_0-2",GtP!$A$1:$DD$1,0),FALSE)</f>
        <v>2</v>
      </c>
      <c r="Y221" s="156">
        <f>VLOOKUP($B221,GtP!$A:$DD,MATCH("Gq/11_0-2",GtP!$A$1:$DD$1,0),FALSE)</f>
        <v>1</v>
      </c>
      <c r="Z221" s="156">
        <f>VLOOKUP($B221,GtP!$A:$DD,MATCH("G12/13_0-2",GtP!$A$1:$DD$1,0),FALSE)</f>
        <v>0</v>
      </c>
      <c r="AA221" s="155"/>
      <c r="AB221" s="143">
        <f t="shared" si="75"/>
        <v>3</v>
      </c>
      <c r="AC221" s="315" t="str">
        <f t="shared" si="76"/>
        <v/>
      </c>
      <c r="AD221" s="349" t="str">
        <f t="shared" si="77"/>
        <v/>
      </c>
      <c r="AE221" s="349" t="str">
        <f t="shared" si="78"/>
        <v/>
      </c>
      <c r="AF221" s="311" t="str">
        <f t="shared" si="79"/>
        <v/>
      </c>
      <c r="AG221" s="141" t="str">
        <f>_xlfn.CONCAT(IF(AT221="","-","B"),IF(BG221="","-","I"),VLOOKUP($B221,GtP!$A:$BB,MATCH("Gs_0-1",GtP!$A$1:$BB$1,0),FALSE))</f>
        <v>--G</v>
      </c>
      <c r="AH221" s="140" t="str">
        <f>_xlfn.CONCAT(IF(AU221="","-","B"),IF(BH221="","-","I"),VLOOKUP($B221,GtP!$A:$BB,MATCH("Gs_0-1",GtP!$A$1:$BB$1,0),FALSE))</f>
        <v>--G</v>
      </c>
      <c r="AI221" s="140" t="str">
        <f>_xlfn.CONCAT(IF(AV221="","-","B"),IF(BI221="","-","I"),VLOOKUP($B221,GtP!$A:$BB,MATCH("Gi/o_0-1",GtP!$A$1:$BB$1,0),FALSE))</f>
        <v>--G</v>
      </c>
      <c r="AJ221" s="140" t="str">
        <f>_xlfn.CONCAT(IF(AW221="","-","B"),IF(BJ221="","-","I"),VLOOKUP($B221,GtP!$A:$BB,MATCH("Gi/o_0-1",GtP!$A$1:$BB$1,0),FALSE))</f>
        <v>--G</v>
      </c>
      <c r="AK221" s="140" t="str">
        <f>_xlfn.CONCAT(IF(AX221="","-","B"),IF(BK221="","-","I"),VLOOKUP($B221,GtP!$A:$BB,MATCH("Gi/o_0-1",GtP!$A$1:$BB$1,0),FALSE))</f>
        <v>--G</v>
      </c>
      <c r="AL221" s="140" t="str">
        <f>_xlfn.CONCAT(IF(AY221="","-","B"),IF(BL221="","-","I"),VLOOKUP($B221,GtP!$A:$BB,MATCH("Gi/o_0-1",GtP!$A$1:$BB$1,0),FALSE))</f>
        <v>--G</v>
      </c>
      <c r="AM221" s="140" t="str">
        <f>_xlfn.CONCAT(IF(AZ221="","-","B"),IF(BM221="","-","I"),VLOOKUP($B221,GtP!$A:$BB,MATCH("Gi/o_0-1",GtP!$A$1:$BB$1,0),FALSE))</f>
        <v>--G</v>
      </c>
      <c r="AN221" s="140" t="str">
        <f>_xlfn.CONCAT(IF(BA221="","-","B"),IF(BN221="","-","I"),VLOOKUP($B221,GtP!$A:$BB,MATCH("Gq/11_0-1",GtP!$A$1:$BB$1,0),FALSE))</f>
        <v>--G</v>
      </c>
      <c r="AO221" s="140" t="str">
        <f>_xlfn.CONCAT(IF(BB221="","-","B"),IF(BO221="","-","I"),VLOOKUP($B221,GtP!$A:$BB,MATCH("Gq/11_0-1",GtP!$A$1:$BB$1,0),FALSE))</f>
        <v>--G</v>
      </c>
      <c r="AP221" s="140" t="str">
        <f>_xlfn.CONCAT(IF(BC221="","-","B"),IF(BP221="","-","I"),VLOOKUP($B221,GtP!$A:$BB,MATCH("Gq/11_0-1",GtP!$A$1:$BB$1,0),FALSE))</f>
        <v>--G</v>
      </c>
      <c r="AQ221" s="140" t="str">
        <f>_xlfn.CONCAT(IF(BD221="","-","B"),IF(BQ221="","-","I"),VLOOKUP($B221,GtP!$A:$BB,MATCH("Gq/11_0-1",GtP!$A$1:$BB$1,0),FALSE))</f>
        <v>--G</v>
      </c>
      <c r="AR221" s="140" t="str">
        <f>_xlfn.CONCAT(IF(BE221="","-","B"),IF(BR221="","-","I"),VLOOKUP($B221,GtP!$A:$BB,MATCH("G12/13_0-1",GtP!$A$1:$BB$1,0),FALSE))</f>
        <v>---</v>
      </c>
      <c r="AS221" s="140" t="str">
        <f>_xlfn.CONCAT(IF(BF221="","-","B"),IF(BS221="","-","I"),VLOOKUP($B221,GtP!$A:$BB,MATCH("G12/13_0-1",GtP!$A$1:$BB$1,0),FALSE))</f>
        <v>---</v>
      </c>
      <c r="AT221" s="139" t="str">
        <f>_xlfn.IFNA(VLOOKUP($B221,'B-LogEmaxOverpEC50'!$A:$AL,MATCH(AT$1,'B-LogEmaxOverpEC50'!$A$1:$AL$1,0),FALSE),"")</f>
        <v/>
      </c>
      <c r="AU221" s="136" t="str">
        <f>_xlfn.IFNA(VLOOKUP($B221,'B-LogEmaxOverpEC50'!$A:$AL,MATCH(AU$1,'B-LogEmaxOverpEC50'!$A$1:$AL$1,0),FALSE),"")</f>
        <v/>
      </c>
      <c r="AV221" s="152" t="str">
        <f>_xlfn.IFNA(VLOOKUP($B221,'B-LogEmaxOverpEC50'!$A:$AL,MATCH(AV$1,'B-LogEmaxOverpEC50'!$A$1:$AL$1,0),FALSE),"")</f>
        <v/>
      </c>
      <c r="AW221" s="152" t="str">
        <f>_xlfn.IFNA(VLOOKUP($B221,'B-LogEmaxOverpEC50'!$A:$AL,MATCH(AW$1,'B-LogEmaxOverpEC50'!$A$1:$AL$1,0),FALSE),"")</f>
        <v/>
      </c>
      <c r="AX221" s="152" t="str">
        <f>_xlfn.IFNA(VLOOKUP($B221,'B-LogEmaxOverpEC50'!$A:$AL,MATCH(AX$1,'B-LogEmaxOverpEC50'!$A$1:$AL$1,0),FALSE),"")</f>
        <v/>
      </c>
      <c r="AY221" s="152" t="str">
        <f>_xlfn.IFNA(VLOOKUP($B221,'B-LogEmaxOverpEC50'!$A:$AL,MATCH(AY$1,'B-LogEmaxOverpEC50'!$A$1:$AL$1,0),FALSE),"")</f>
        <v/>
      </c>
      <c r="AZ221" s="152" t="str">
        <f>_xlfn.IFNA(VLOOKUP($B221,'B-LogEmaxOverpEC50'!$A:$AL,MATCH(AZ$1,'B-LogEmaxOverpEC50'!$A$1:$AL$1,0),FALSE),"")</f>
        <v/>
      </c>
      <c r="BA221" s="152" t="str">
        <f>_xlfn.IFNA(VLOOKUP($B221,'B-LogEmaxOverpEC50'!$A:$AL,MATCH(BA$1,'B-LogEmaxOverpEC50'!$A$1:$AL$1,0),FALSE),"")</f>
        <v/>
      </c>
      <c r="BB221" s="152" t="str">
        <f>_xlfn.IFNA(VLOOKUP($B221,'B-LogEmaxOverpEC50'!$A:$AL,MATCH(BB$1,'B-LogEmaxOverpEC50'!$A$1:$AL$1,0),FALSE),"")</f>
        <v/>
      </c>
      <c r="BC221" s="152" t="str">
        <f>_xlfn.IFNA(VLOOKUP($B221,'B-LogEmaxOverpEC50'!$A:$AL,MATCH(BC$1,'B-LogEmaxOverpEC50'!$A$1:$AL$1,0),FALSE),"")</f>
        <v/>
      </c>
      <c r="BD221" s="152" t="str">
        <f>_xlfn.IFNA(VLOOKUP($B221,'B-LogEmaxOverpEC50'!$A:$AL,MATCH(BD$1,'B-LogEmaxOverpEC50'!$A$1:$AL$1,0),FALSE),"")</f>
        <v/>
      </c>
      <c r="BE221" s="152" t="str">
        <f>_xlfn.IFNA(VLOOKUP($B221,'B-LogEmaxOverpEC50'!$A:$AL,MATCH(BE$1,'B-LogEmaxOverpEC50'!$A$1:$AL$1,0),FALSE),"")</f>
        <v/>
      </c>
      <c r="BF221" s="152" t="str">
        <f>_xlfn.IFNA(VLOOKUP($B221,'B-LogEmaxOverpEC50'!$A:$AL,MATCH(BF$1,'B-LogEmaxOverpEC50'!$A$1:$AL$1,0),FALSE),"")</f>
        <v/>
      </c>
      <c r="BG221" s="137" t="str">
        <f>_xlfn.IFNA(VLOOKUP($B221,'I-LogEmaxOverpEC50'!$A:$AR,MATCH(BG$1,'I-LogEmaxOverpEC50'!$A$1:$AR$1,0),FALSE),"")</f>
        <v/>
      </c>
      <c r="BH221" s="136" t="str">
        <f>_xlfn.IFNA(VLOOKUP($B221,'I-LogEmaxOverpEC50'!$A:$AR,MATCH(BH$1,'I-LogEmaxOverpEC50'!$A$1:$AR$1,0),FALSE),"")</f>
        <v/>
      </c>
      <c r="BI221" s="136" t="str">
        <f>_xlfn.IFNA(VLOOKUP($B221,'I-LogEmaxOverpEC50'!$A:$AR,MATCH(BI$1,'I-LogEmaxOverpEC50'!$A$1:$AR$1,0),FALSE),"")</f>
        <v/>
      </c>
      <c r="BJ221" s="136" t="str">
        <f>_xlfn.IFNA(VLOOKUP($B221,'I-LogEmaxOverpEC50'!$A:$AR,MATCH(BJ$1,'I-LogEmaxOverpEC50'!$A$1:$AR$1,0),FALSE),"")</f>
        <v/>
      </c>
      <c r="BK221" s="136" t="str">
        <f>_xlfn.IFNA(VLOOKUP($B221,'I-LogEmaxOverpEC50'!$A:$AR,MATCH(BK$1,'I-LogEmaxOverpEC50'!$A$1:$AR$1,0),FALSE),"")</f>
        <v/>
      </c>
      <c r="BL221" s="136" t="str">
        <f>_xlfn.IFNA(VLOOKUP($B221,'I-LogEmaxOverpEC50'!$A:$AR,MATCH(BL$1,'I-LogEmaxOverpEC50'!$A$1:$AR$1,0),FALSE),"")</f>
        <v/>
      </c>
      <c r="BM221" s="136" t="str">
        <f>_xlfn.IFNA(VLOOKUP($B221,'I-LogEmaxOverpEC50'!$A:$AR,MATCH(BM$1,'I-LogEmaxOverpEC50'!$A$1:$AR$1,0),FALSE),"")</f>
        <v/>
      </c>
      <c r="BN221" s="136" t="str">
        <f>_xlfn.IFNA(VLOOKUP($B221,'I-LogEmaxOverpEC50'!$A:$AR,MATCH(BN$1,'I-LogEmaxOverpEC50'!$A$1:$AR$1,0),FALSE),"")</f>
        <v/>
      </c>
      <c r="BO221" s="136" t="str">
        <f>_xlfn.IFNA(VLOOKUP($B221,'I-LogEmaxOverpEC50'!$A:$AR,MATCH(BO$1,'I-LogEmaxOverpEC50'!$A$1:$AR$1,0),FALSE),"")</f>
        <v/>
      </c>
      <c r="BP221" s="136" t="str">
        <f>_xlfn.IFNA(VLOOKUP($B221,'I-LogEmaxOverpEC50'!$A:$AR,MATCH(BP$1,'I-LogEmaxOverpEC50'!$A$1:$AR$1,0),FALSE),"")</f>
        <v/>
      </c>
      <c r="BQ221" s="136" t="str">
        <f>_xlfn.IFNA(VLOOKUP($B221,'I-LogEmaxOverpEC50'!$A:$AR,MATCH(BQ$1,'I-LogEmaxOverpEC50'!$A$1:$AR$1,0),FALSE),"")</f>
        <v/>
      </c>
      <c r="BR221" s="136" t="str">
        <f>_xlfn.IFNA(VLOOKUP($B221,'I-LogEmaxOverpEC50'!$A:$AR,MATCH(BR$1,'I-LogEmaxOverpEC50'!$A$1:$AR$1,0),FALSE),"")</f>
        <v/>
      </c>
      <c r="BS221" s="136" t="str">
        <f>_xlfn.IFNA(VLOOKUP($B221,'I-LogEmaxOverpEC50'!$A:$AR,MATCH(BS$1,'I-LogEmaxOverpEC50'!$A$1:$AR$1,0),FALSE),"")</f>
        <v/>
      </c>
    </row>
    <row r="222" spans="1:88" x14ac:dyDescent="0.2">
      <c r="A222" s="146" t="e" cm="1">
        <f t="array" ref="A222">_xlfn.IFS(SUM(F222:R222)&gt;0,1,AB222&gt;0,2,TRUE,3)</f>
        <v>#N/A</v>
      </c>
      <c r="B222" s="146" t="s">
        <v>762</v>
      </c>
      <c r="D222" s="151" t="str">
        <f>_xlfn.XLOOKUP(B222,RecNamesAll!A:A,RecNamesAll!E:E)</f>
        <v>A</v>
      </c>
      <c r="E222" s="150" t="str">
        <f>_xlfn.XLOOKUP(B222,RecNamesAll!A:A,RecNamesAll!C:C)</f>
        <v>QRFP</v>
      </c>
      <c r="F222" s="160" t="e">
        <f t="shared" si="60"/>
        <v>#N/A</v>
      </c>
      <c r="G222" s="159" t="e">
        <f t="shared" si="61"/>
        <v>#N/A</v>
      </c>
      <c r="H222" s="159" t="e">
        <f t="shared" si="62"/>
        <v>#N/A</v>
      </c>
      <c r="I222" s="159" t="e">
        <f t="shared" si="63"/>
        <v>#N/A</v>
      </c>
      <c r="J222" s="159" t="e">
        <f t="shared" si="64"/>
        <v>#N/A</v>
      </c>
      <c r="K222" s="159" t="e">
        <f t="shared" si="65"/>
        <v>#N/A</v>
      </c>
      <c r="L222" s="159" t="e">
        <f t="shared" si="66"/>
        <v>#N/A</v>
      </c>
      <c r="M222" s="159" t="e">
        <f t="shared" si="67"/>
        <v>#N/A</v>
      </c>
      <c r="N222" s="159" t="e">
        <f t="shared" si="68"/>
        <v>#N/A</v>
      </c>
      <c r="O222" s="159" t="e">
        <f t="shared" si="69"/>
        <v>#N/A</v>
      </c>
      <c r="P222" s="159" t="e">
        <f t="shared" si="70"/>
        <v>#N/A</v>
      </c>
      <c r="Q222" s="159" t="e">
        <f t="shared" si="71"/>
        <v>#N/A</v>
      </c>
      <c r="R222" s="159" t="e">
        <f t="shared" si="72"/>
        <v>#N/A</v>
      </c>
      <c r="U222" s="146" t="str">
        <f t="shared" si="73"/>
        <v>A</v>
      </c>
      <c r="V222" s="145" t="str">
        <f t="shared" si="74"/>
        <v>QRFP</v>
      </c>
      <c r="W222" s="157" t="e">
        <f>VLOOKUP($B222,GtP!$A:$DD,MATCH("Gs_0-2",GtP!$A$1:$DD$1,0),FALSE)</f>
        <v>#N/A</v>
      </c>
      <c r="X222" s="156" t="e">
        <f>VLOOKUP($B222,GtP!$A:$DD,MATCH("Gi/o_0-2",GtP!$A$1:$DD$1,0),FALSE)</f>
        <v>#N/A</v>
      </c>
      <c r="Y222" s="156" t="e">
        <f>VLOOKUP($B222,GtP!$A:$DD,MATCH("Gq/11_0-2",GtP!$A$1:$DD$1,0),FALSE)</f>
        <v>#N/A</v>
      </c>
      <c r="Z222" s="156" t="e">
        <f>VLOOKUP($B222,GtP!$A:$DD,MATCH("G12/13_0-2",GtP!$A$1:$DD$1,0),FALSE)</f>
        <v>#N/A</v>
      </c>
      <c r="AA222" s="155"/>
      <c r="AB222" s="143" t="e">
        <f t="shared" si="75"/>
        <v>#N/A</v>
      </c>
      <c r="AC222" s="315" t="str">
        <f t="shared" si="76"/>
        <v/>
      </c>
      <c r="AD222" s="349" t="str">
        <f t="shared" si="77"/>
        <v/>
      </c>
      <c r="AE222" s="349" t="str">
        <f t="shared" si="78"/>
        <v/>
      </c>
      <c r="AF222" s="311" t="str">
        <f t="shared" si="79"/>
        <v/>
      </c>
      <c r="AG222" s="141" t="e">
        <f>_xlfn.CONCAT(IF(AT222="","-","B"),IF(BG222="","-","I"),VLOOKUP($B222,GtP!$A:$BB,MATCH("Gs_0-1",GtP!$A$1:$BB$1,0),FALSE))</f>
        <v>#N/A</v>
      </c>
      <c r="AH222" s="140" t="e">
        <f>_xlfn.CONCAT(IF(AU222="","-","B"),IF(BH222="","-","I"),VLOOKUP($B222,GtP!$A:$BB,MATCH("Gs_0-1",GtP!$A$1:$BB$1,0),FALSE))</f>
        <v>#N/A</v>
      </c>
      <c r="AI222" s="140" t="e">
        <f>_xlfn.CONCAT(IF(AV222="","-","B"),IF(BI222="","-","I"),VLOOKUP($B222,GtP!$A:$BB,MATCH("Gi/o_0-1",GtP!$A$1:$BB$1,0),FALSE))</f>
        <v>#N/A</v>
      </c>
      <c r="AJ222" s="140" t="e">
        <f>_xlfn.CONCAT(IF(AW222="","-","B"),IF(BJ222="","-","I"),VLOOKUP($B222,GtP!$A:$BB,MATCH("Gi/o_0-1",GtP!$A$1:$BB$1,0),FALSE))</f>
        <v>#N/A</v>
      </c>
      <c r="AK222" s="140" t="e">
        <f>_xlfn.CONCAT(IF(AX222="","-","B"),IF(BK222="","-","I"),VLOOKUP($B222,GtP!$A:$BB,MATCH("Gi/o_0-1",GtP!$A$1:$BB$1,0),FALSE))</f>
        <v>#N/A</v>
      </c>
      <c r="AL222" s="140" t="e">
        <f>_xlfn.CONCAT(IF(AY222="","-","B"),IF(BL222="","-","I"),VLOOKUP($B222,GtP!$A:$BB,MATCH("Gi/o_0-1",GtP!$A$1:$BB$1,0),FALSE))</f>
        <v>#N/A</v>
      </c>
      <c r="AM222" s="140" t="e">
        <f>_xlfn.CONCAT(IF(AZ222="","-","B"),IF(BM222="","-","I"),VLOOKUP($B222,GtP!$A:$BB,MATCH("Gi/o_0-1",GtP!$A$1:$BB$1,0),FALSE))</f>
        <v>#N/A</v>
      </c>
      <c r="AN222" s="140" t="e">
        <f>_xlfn.CONCAT(IF(BA222="","-","B"),IF(BN222="","-","I"),VLOOKUP($B222,GtP!$A:$BB,MATCH("Gq/11_0-1",GtP!$A$1:$BB$1,0),FALSE))</f>
        <v>#N/A</v>
      </c>
      <c r="AO222" s="140" t="e">
        <f>_xlfn.CONCAT(IF(BB222="","-","B"),IF(BO222="","-","I"),VLOOKUP($B222,GtP!$A:$BB,MATCH("Gq/11_0-1",GtP!$A$1:$BB$1,0),FALSE))</f>
        <v>#N/A</v>
      </c>
      <c r="AP222" s="140" t="e">
        <f>_xlfn.CONCAT(IF(BC222="","-","B"),IF(BP222="","-","I"),VLOOKUP($B222,GtP!$A:$BB,MATCH("Gq/11_0-1",GtP!$A$1:$BB$1,0),FALSE))</f>
        <v>#N/A</v>
      </c>
      <c r="AQ222" s="140" t="e">
        <f>_xlfn.CONCAT(IF(BD222="","-","B"),IF(BQ222="","-","I"),VLOOKUP($B222,GtP!$A:$BB,MATCH("Gq/11_0-1",GtP!$A$1:$BB$1,0),FALSE))</f>
        <v>#N/A</v>
      </c>
      <c r="AR222" s="140" t="e">
        <f>_xlfn.CONCAT(IF(BE222="","-","B"),IF(BR222="","-","I"),VLOOKUP($B222,GtP!$A:$BB,MATCH("G12/13_0-1",GtP!$A$1:$BB$1,0),FALSE))</f>
        <v>#N/A</v>
      </c>
      <c r="AS222" s="140" t="e">
        <f>_xlfn.CONCAT(IF(BF222="","-","B"),IF(BS222="","-","I"),VLOOKUP($B222,GtP!$A:$BB,MATCH("G12/13_0-1",GtP!$A$1:$BB$1,0),FALSE))</f>
        <v>#N/A</v>
      </c>
      <c r="AT222" s="139" t="str">
        <f>_xlfn.IFNA(VLOOKUP($B222,'B-LogEmaxOverpEC50'!$A:$AL,MATCH(AT$1,'B-LogEmaxOverpEC50'!$A$1:$AL$1,0),FALSE),"")</f>
        <v/>
      </c>
      <c r="AU222" s="136" t="str">
        <f>_xlfn.IFNA(VLOOKUP($B222,'B-LogEmaxOverpEC50'!$A:$AL,MATCH(AU$1,'B-LogEmaxOverpEC50'!$A$1:$AL$1,0),FALSE),"")</f>
        <v/>
      </c>
      <c r="AV222" s="152" t="str">
        <f>_xlfn.IFNA(VLOOKUP($B222,'B-LogEmaxOverpEC50'!$A:$AL,MATCH(AV$1,'B-LogEmaxOverpEC50'!$A$1:$AL$1,0),FALSE),"")</f>
        <v/>
      </c>
      <c r="AW222" s="152" t="str">
        <f>_xlfn.IFNA(VLOOKUP($B222,'B-LogEmaxOverpEC50'!$A:$AL,MATCH(AW$1,'B-LogEmaxOverpEC50'!$A$1:$AL$1,0),FALSE),"")</f>
        <v/>
      </c>
      <c r="AX222" s="152" t="str">
        <f>_xlfn.IFNA(VLOOKUP($B222,'B-LogEmaxOverpEC50'!$A:$AL,MATCH(AX$1,'B-LogEmaxOverpEC50'!$A$1:$AL$1,0),FALSE),"")</f>
        <v/>
      </c>
      <c r="AY222" s="152" t="str">
        <f>_xlfn.IFNA(VLOOKUP($B222,'B-LogEmaxOverpEC50'!$A:$AL,MATCH(AY$1,'B-LogEmaxOverpEC50'!$A$1:$AL$1,0),FALSE),"")</f>
        <v/>
      </c>
      <c r="AZ222" s="152" t="str">
        <f>_xlfn.IFNA(VLOOKUP($B222,'B-LogEmaxOverpEC50'!$A:$AL,MATCH(AZ$1,'B-LogEmaxOverpEC50'!$A$1:$AL$1,0),FALSE),"")</f>
        <v/>
      </c>
      <c r="BA222" s="152" t="str">
        <f>_xlfn.IFNA(VLOOKUP($B222,'B-LogEmaxOverpEC50'!$A:$AL,MATCH(BA$1,'B-LogEmaxOverpEC50'!$A$1:$AL$1,0),FALSE),"")</f>
        <v/>
      </c>
      <c r="BB222" s="152" t="str">
        <f>_xlfn.IFNA(VLOOKUP($B222,'B-LogEmaxOverpEC50'!$A:$AL,MATCH(BB$1,'B-LogEmaxOverpEC50'!$A$1:$AL$1,0),FALSE),"")</f>
        <v/>
      </c>
      <c r="BC222" s="152" t="str">
        <f>_xlfn.IFNA(VLOOKUP($B222,'B-LogEmaxOverpEC50'!$A:$AL,MATCH(BC$1,'B-LogEmaxOverpEC50'!$A$1:$AL$1,0),FALSE),"")</f>
        <v/>
      </c>
      <c r="BD222" s="152" t="str">
        <f>_xlfn.IFNA(VLOOKUP($B222,'B-LogEmaxOverpEC50'!$A:$AL,MATCH(BD$1,'B-LogEmaxOverpEC50'!$A$1:$AL$1,0),FALSE),"")</f>
        <v/>
      </c>
      <c r="BE222" s="152" t="str">
        <f>_xlfn.IFNA(VLOOKUP($B222,'B-LogEmaxOverpEC50'!$A:$AL,MATCH(BE$1,'B-LogEmaxOverpEC50'!$A$1:$AL$1,0),FALSE),"")</f>
        <v/>
      </c>
      <c r="BF222" s="152" t="str">
        <f>_xlfn.IFNA(VLOOKUP($B222,'B-LogEmaxOverpEC50'!$A:$AL,MATCH(BF$1,'B-LogEmaxOverpEC50'!$A$1:$AL$1,0),FALSE),"")</f>
        <v/>
      </c>
      <c r="BG222" s="137" t="str">
        <f>_xlfn.IFNA(VLOOKUP($B222,'I-LogEmaxOverpEC50'!$A:$AR,MATCH(BG$1,'I-LogEmaxOverpEC50'!$A$1:$AR$1,0),FALSE),"")</f>
        <v/>
      </c>
      <c r="BH222" s="136" t="str">
        <f>_xlfn.IFNA(VLOOKUP($B222,'I-LogEmaxOverpEC50'!$A:$AR,MATCH(BH$1,'I-LogEmaxOverpEC50'!$A$1:$AR$1,0),FALSE),"")</f>
        <v/>
      </c>
      <c r="BI222" s="136" t="str">
        <f>_xlfn.IFNA(VLOOKUP($B222,'I-LogEmaxOverpEC50'!$A:$AR,MATCH(BI$1,'I-LogEmaxOverpEC50'!$A$1:$AR$1,0),FALSE),"")</f>
        <v/>
      </c>
      <c r="BJ222" s="136" t="str">
        <f>_xlfn.IFNA(VLOOKUP($B222,'I-LogEmaxOverpEC50'!$A:$AR,MATCH(BJ$1,'I-LogEmaxOverpEC50'!$A$1:$AR$1,0),FALSE),"")</f>
        <v/>
      </c>
      <c r="BK222" s="136" t="str">
        <f>_xlfn.IFNA(VLOOKUP($B222,'I-LogEmaxOverpEC50'!$A:$AR,MATCH(BK$1,'I-LogEmaxOverpEC50'!$A$1:$AR$1,0),FALSE),"")</f>
        <v/>
      </c>
      <c r="BL222" s="136" t="str">
        <f>_xlfn.IFNA(VLOOKUP($B222,'I-LogEmaxOverpEC50'!$A:$AR,MATCH(BL$1,'I-LogEmaxOverpEC50'!$A$1:$AR$1,0),FALSE),"")</f>
        <v/>
      </c>
      <c r="BM222" s="136" t="str">
        <f>_xlfn.IFNA(VLOOKUP($B222,'I-LogEmaxOverpEC50'!$A:$AR,MATCH(BM$1,'I-LogEmaxOverpEC50'!$A$1:$AR$1,0),FALSE),"")</f>
        <v/>
      </c>
      <c r="BN222" s="136" t="str">
        <f>_xlfn.IFNA(VLOOKUP($B222,'I-LogEmaxOverpEC50'!$A:$AR,MATCH(BN$1,'I-LogEmaxOverpEC50'!$A$1:$AR$1,0),FALSE),"")</f>
        <v/>
      </c>
      <c r="BO222" s="136" t="str">
        <f>_xlfn.IFNA(VLOOKUP($B222,'I-LogEmaxOverpEC50'!$A:$AR,MATCH(BO$1,'I-LogEmaxOverpEC50'!$A$1:$AR$1,0),FALSE),"")</f>
        <v/>
      </c>
      <c r="BP222" s="136" t="str">
        <f>_xlfn.IFNA(VLOOKUP($B222,'I-LogEmaxOverpEC50'!$A:$AR,MATCH(BP$1,'I-LogEmaxOverpEC50'!$A$1:$AR$1,0),FALSE),"")</f>
        <v/>
      </c>
      <c r="BQ222" s="136" t="str">
        <f>_xlfn.IFNA(VLOOKUP($B222,'I-LogEmaxOverpEC50'!$A:$AR,MATCH(BQ$1,'I-LogEmaxOverpEC50'!$A$1:$AR$1,0),FALSE),"")</f>
        <v/>
      </c>
      <c r="BR222" s="136" t="str">
        <f>_xlfn.IFNA(VLOOKUP($B222,'I-LogEmaxOverpEC50'!$A:$AR,MATCH(BR$1,'I-LogEmaxOverpEC50'!$A$1:$AR$1,0),FALSE),"")</f>
        <v/>
      </c>
      <c r="BS222" s="136" t="str">
        <f>_xlfn.IFNA(VLOOKUP($B222,'I-LogEmaxOverpEC50'!$A:$AR,MATCH(BS$1,'I-LogEmaxOverpEC50'!$A$1:$AR$1,0),FALSE),"")</f>
        <v/>
      </c>
    </row>
    <row r="223" spans="1:88" x14ac:dyDescent="0.2">
      <c r="A223" s="146" t="e" cm="1">
        <f t="array" ref="A223">_xlfn.IFS(SUM(F223:R223)&gt;0,1,AB223&gt;0,2,TRUE,3)</f>
        <v>#N/A</v>
      </c>
      <c r="B223" s="146" t="s">
        <v>748</v>
      </c>
      <c r="D223" s="151" t="str">
        <f>_xlfn.XLOOKUP(B223,RecNamesAll!A:A,RecNamesAll!E:E)</f>
        <v>A</v>
      </c>
      <c r="E223" s="150" t="str">
        <f>_xlfn.XLOOKUP(B223,RecNamesAll!A:A,RecNamesAll!C:C)</f>
        <v>RXFP1</v>
      </c>
      <c r="F223" s="160" t="e">
        <f t="shared" si="60"/>
        <v>#N/A</v>
      </c>
      <c r="G223" s="159" t="e">
        <f t="shared" si="61"/>
        <v>#N/A</v>
      </c>
      <c r="H223" s="159" t="e">
        <f t="shared" si="62"/>
        <v>#N/A</v>
      </c>
      <c r="I223" s="159" t="e">
        <f t="shared" si="63"/>
        <v>#N/A</v>
      </c>
      <c r="J223" s="159" t="e">
        <f t="shared" si="64"/>
        <v>#N/A</v>
      </c>
      <c r="K223" s="159" t="e">
        <f t="shared" si="65"/>
        <v>#N/A</v>
      </c>
      <c r="L223" s="159" t="e">
        <f t="shared" si="66"/>
        <v>#N/A</v>
      </c>
      <c r="M223" s="159" t="e">
        <f t="shared" si="67"/>
        <v>#N/A</v>
      </c>
      <c r="N223" s="159" t="e">
        <f t="shared" si="68"/>
        <v>#N/A</v>
      </c>
      <c r="O223" s="159" t="e">
        <f t="shared" si="69"/>
        <v>#N/A</v>
      </c>
      <c r="P223" s="159" t="e">
        <f t="shared" si="70"/>
        <v>#N/A</v>
      </c>
      <c r="Q223" s="159" t="e">
        <f t="shared" si="71"/>
        <v>#N/A</v>
      </c>
      <c r="R223" s="159" t="e">
        <f t="shared" si="72"/>
        <v>#N/A</v>
      </c>
      <c r="U223" s="146" t="str">
        <f t="shared" si="73"/>
        <v>A</v>
      </c>
      <c r="V223" s="145" t="str">
        <f t="shared" si="74"/>
        <v>RXFP1</v>
      </c>
      <c r="W223" s="157" t="e">
        <f>VLOOKUP($B223,GtP!$A:$DD,MATCH("Gs_0-2",GtP!$A$1:$DD$1,0),FALSE)</f>
        <v>#N/A</v>
      </c>
      <c r="X223" s="156" t="e">
        <f>VLOOKUP($B223,GtP!$A:$DD,MATCH("Gi/o_0-2",GtP!$A$1:$DD$1,0),FALSE)</f>
        <v>#N/A</v>
      </c>
      <c r="Y223" s="156" t="e">
        <f>VLOOKUP($B223,GtP!$A:$DD,MATCH("Gq/11_0-2",GtP!$A$1:$DD$1,0),FALSE)</f>
        <v>#N/A</v>
      </c>
      <c r="Z223" s="156" t="e">
        <f>VLOOKUP($B223,GtP!$A:$DD,MATCH("G12/13_0-2",GtP!$A$1:$DD$1,0),FALSE)</f>
        <v>#N/A</v>
      </c>
      <c r="AA223" s="155"/>
      <c r="AB223" s="143" t="e">
        <f t="shared" si="75"/>
        <v>#N/A</v>
      </c>
      <c r="AC223" s="315" t="str">
        <f t="shared" si="76"/>
        <v/>
      </c>
      <c r="AD223" s="349" t="str">
        <f t="shared" si="77"/>
        <v/>
      </c>
      <c r="AE223" s="349" t="str">
        <f t="shared" si="78"/>
        <v/>
      </c>
      <c r="AF223" s="311" t="str">
        <f t="shared" si="79"/>
        <v/>
      </c>
      <c r="AG223" s="141" t="e">
        <f>_xlfn.CONCAT(IF(AT223="","-","B"),IF(BG223="","-","I"),VLOOKUP($B223,GtP!$A:$BB,MATCH("Gs_0-1",GtP!$A$1:$BB$1,0),FALSE))</f>
        <v>#N/A</v>
      </c>
      <c r="AH223" s="140" t="e">
        <f>_xlfn.CONCAT(IF(AU223="","-","B"),IF(BH223="","-","I"),VLOOKUP($B223,GtP!$A:$BB,MATCH("Gs_0-1",GtP!$A$1:$BB$1,0),FALSE))</f>
        <v>#N/A</v>
      </c>
      <c r="AI223" s="140" t="e">
        <f>_xlfn.CONCAT(IF(AV223="","-","B"),IF(BI223="","-","I"),VLOOKUP($B223,GtP!$A:$BB,MATCH("Gi/o_0-1",GtP!$A$1:$BB$1,0),FALSE))</f>
        <v>#N/A</v>
      </c>
      <c r="AJ223" s="140" t="e">
        <f>_xlfn.CONCAT(IF(AW223="","-","B"),IF(BJ223="","-","I"),VLOOKUP($B223,GtP!$A:$BB,MATCH("Gi/o_0-1",GtP!$A$1:$BB$1,0),FALSE))</f>
        <v>#N/A</v>
      </c>
      <c r="AK223" s="140" t="e">
        <f>_xlfn.CONCAT(IF(AX223="","-","B"),IF(BK223="","-","I"),VLOOKUP($B223,GtP!$A:$BB,MATCH("Gi/o_0-1",GtP!$A$1:$BB$1,0),FALSE))</f>
        <v>#N/A</v>
      </c>
      <c r="AL223" s="140" t="e">
        <f>_xlfn.CONCAT(IF(AY223="","-","B"),IF(BL223="","-","I"),VLOOKUP($B223,GtP!$A:$BB,MATCH("Gi/o_0-1",GtP!$A$1:$BB$1,0),FALSE))</f>
        <v>#N/A</v>
      </c>
      <c r="AM223" s="140" t="e">
        <f>_xlfn.CONCAT(IF(AZ223="","-","B"),IF(BM223="","-","I"),VLOOKUP($B223,GtP!$A:$BB,MATCH("Gi/o_0-1",GtP!$A$1:$BB$1,0),FALSE))</f>
        <v>#N/A</v>
      </c>
      <c r="AN223" s="140" t="e">
        <f>_xlfn.CONCAT(IF(BA223="","-","B"),IF(BN223="","-","I"),VLOOKUP($B223,GtP!$A:$BB,MATCH("Gq/11_0-1",GtP!$A$1:$BB$1,0),FALSE))</f>
        <v>#N/A</v>
      </c>
      <c r="AO223" s="140" t="e">
        <f>_xlfn.CONCAT(IF(BB223="","-","B"),IF(BO223="","-","I"),VLOOKUP($B223,GtP!$A:$BB,MATCH("Gq/11_0-1",GtP!$A$1:$BB$1,0),FALSE))</f>
        <v>#N/A</v>
      </c>
      <c r="AP223" s="140" t="e">
        <f>_xlfn.CONCAT(IF(BC223="","-","B"),IF(BP223="","-","I"),VLOOKUP($B223,GtP!$A:$BB,MATCH("Gq/11_0-1",GtP!$A$1:$BB$1,0),FALSE))</f>
        <v>#N/A</v>
      </c>
      <c r="AQ223" s="140" t="e">
        <f>_xlfn.CONCAT(IF(BD223="","-","B"),IF(BQ223="","-","I"),VLOOKUP($B223,GtP!$A:$BB,MATCH("Gq/11_0-1",GtP!$A$1:$BB$1,0),FALSE))</f>
        <v>#N/A</v>
      </c>
      <c r="AR223" s="140" t="e">
        <f>_xlfn.CONCAT(IF(BE223="","-","B"),IF(BR223="","-","I"),VLOOKUP($B223,GtP!$A:$BB,MATCH("G12/13_0-1",GtP!$A$1:$BB$1,0),FALSE))</f>
        <v>#N/A</v>
      </c>
      <c r="AS223" s="140" t="e">
        <f>_xlfn.CONCAT(IF(BF223="","-","B"),IF(BS223="","-","I"),VLOOKUP($B223,GtP!$A:$BB,MATCH("G12/13_0-1",GtP!$A$1:$BB$1,0),FALSE))</f>
        <v>#N/A</v>
      </c>
      <c r="AT223" s="139" t="str">
        <f>_xlfn.IFNA(VLOOKUP($B223,'B-LogEmaxOverpEC50'!$A:$AL,MATCH(AT$1,'B-LogEmaxOverpEC50'!$A$1:$AL$1,0),FALSE),"")</f>
        <v/>
      </c>
      <c r="AU223" s="136" t="str">
        <f>_xlfn.IFNA(VLOOKUP($B223,'B-LogEmaxOverpEC50'!$A:$AL,MATCH(AU$1,'B-LogEmaxOverpEC50'!$A$1:$AL$1,0),FALSE),"")</f>
        <v/>
      </c>
      <c r="AV223" s="152" t="str">
        <f>_xlfn.IFNA(VLOOKUP($B223,'B-LogEmaxOverpEC50'!$A:$AL,MATCH(AV$1,'B-LogEmaxOverpEC50'!$A$1:$AL$1,0),FALSE),"")</f>
        <v/>
      </c>
      <c r="AW223" s="152" t="str">
        <f>_xlfn.IFNA(VLOOKUP($B223,'B-LogEmaxOverpEC50'!$A:$AL,MATCH(AW$1,'B-LogEmaxOverpEC50'!$A$1:$AL$1,0),FALSE),"")</f>
        <v/>
      </c>
      <c r="AX223" s="152" t="str">
        <f>_xlfn.IFNA(VLOOKUP($B223,'B-LogEmaxOverpEC50'!$A:$AL,MATCH(AX$1,'B-LogEmaxOverpEC50'!$A$1:$AL$1,0),FALSE),"")</f>
        <v/>
      </c>
      <c r="AY223" s="152" t="str">
        <f>_xlfn.IFNA(VLOOKUP($B223,'B-LogEmaxOverpEC50'!$A:$AL,MATCH(AY$1,'B-LogEmaxOverpEC50'!$A$1:$AL$1,0),FALSE),"")</f>
        <v/>
      </c>
      <c r="AZ223" s="152" t="str">
        <f>_xlfn.IFNA(VLOOKUP($B223,'B-LogEmaxOverpEC50'!$A:$AL,MATCH(AZ$1,'B-LogEmaxOverpEC50'!$A$1:$AL$1,0),FALSE),"")</f>
        <v/>
      </c>
      <c r="BA223" s="152" t="str">
        <f>_xlfn.IFNA(VLOOKUP($B223,'B-LogEmaxOverpEC50'!$A:$AL,MATCH(BA$1,'B-LogEmaxOverpEC50'!$A$1:$AL$1,0),FALSE),"")</f>
        <v/>
      </c>
      <c r="BB223" s="152" t="str">
        <f>_xlfn.IFNA(VLOOKUP($B223,'B-LogEmaxOverpEC50'!$A:$AL,MATCH(BB$1,'B-LogEmaxOverpEC50'!$A$1:$AL$1,0),FALSE),"")</f>
        <v/>
      </c>
      <c r="BC223" s="152" t="str">
        <f>_xlfn.IFNA(VLOOKUP($B223,'B-LogEmaxOverpEC50'!$A:$AL,MATCH(BC$1,'B-LogEmaxOverpEC50'!$A$1:$AL$1,0),FALSE),"")</f>
        <v/>
      </c>
      <c r="BD223" s="152" t="str">
        <f>_xlfn.IFNA(VLOOKUP($B223,'B-LogEmaxOverpEC50'!$A:$AL,MATCH(BD$1,'B-LogEmaxOverpEC50'!$A$1:$AL$1,0),FALSE),"")</f>
        <v/>
      </c>
      <c r="BE223" s="152" t="str">
        <f>_xlfn.IFNA(VLOOKUP($B223,'B-LogEmaxOverpEC50'!$A:$AL,MATCH(BE$1,'B-LogEmaxOverpEC50'!$A$1:$AL$1,0),FALSE),"")</f>
        <v/>
      </c>
      <c r="BF223" s="152" t="str">
        <f>_xlfn.IFNA(VLOOKUP($B223,'B-LogEmaxOverpEC50'!$A:$AL,MATCH(BF$1,'B-LogEmaxOverpEC50'!$A$1:$AL$1,0),FALSE),"")</f>
        <v/>
      </c>
      <c r="BG223" s="137" t="str">
        <f>_xlfn.IFNA(VLOOKUP($B223,'I-LogEmaxOverpEC50'!$A:$AR,MATCH(BG$1,'I-LogEmaxOverpEC50'!$A$1:$AR$1,0),FALSE),"")</f>
        <v/>
      </c>
      <c r="BH223" s="136" t="str">
        <f>_xlfn.IFNA(VLOOKUP($B223,'I-LogEmaxOverpEC50'!$A:$AR,MATCH(BH$1,'I-LogEmaxOverpEC50'!$A$1:$AR$1,0),FALSE),"")</f>
        <v/>
      </c>
      <c r="BI223" s="136" t="str">
        <f>_xlfn.IFNA(VLOOKUP($B223,'I-LogEmaxOverpEC50'!$A:$AR,MATCH(BI$1,'I-LogEmaxOverpEC50'!$A$1:$AR$1,0),FALSE),"")</f>
        <v/>
      </c>
      <c r="BJ223" s="136" t="str">
        <f>_xlfn.IFNA(VLOOKUP($B223,'I-LogEmaxOverpEC50'!$A:$AR,MATCH(BJ$1,'I-LogEmaxOverpEC50'!$A$1:$AR$1,0),FALSE),"")</f>
        <v/>
      </c>
      <c r="BK223" s="136" t="str">
        <f>_xlfn.IFNA(VLOOKUP($B223,'I-LogEmaxOverpEC50'!$A:$AR,MATCH(BK$1,'I-LogEmaxOverpEC50'!$A$1:$AR$1,0),FALSE),"")</f>
        <v/>
      </c>
      <c r="BL223" s="136" t="str">
        <f>_xlfn.IFNA(VLOOKUP($B223,'I-LogEmaxOverpEC50'!$A:$AR,MATCH(BL$1,'I-LogEmaxOverpEC50'!$A$1:$AR$1,0),FALSE),"")</f>
        <v/>
      </c>
      <c r="BM223" s="136" t="str">
        <f>_xlfn.IFNA(VLOOKUP($B223,'I-LogEmaxOverpEC50'!$A:$AR,MATCH(BM$1,'I-LogEmaxOverpEC50'!$A$1:$AR$1,0),FALSE),"")</f>
        <v/>
      </c>
      <c r="BN223" s="136" t="str">
        <f>_xlfn.IFNA(VLOOKUP($B223,'I-LogEmaxOverpEC50'!$A:$AR,MATCH(BN$1,'I-LogEmaxOverpEC50'!$A$1:$AR$1,0),FALSE),"")</f>
        <v/>
      </c>
      <c r="BO223" s="136" t="str">
        <f>_xlfn.IFNA(VLOOKUP($B223,'I-LogEmaxOverpEC50'!$A:$AR,MATCH(BO$1,'I-LogEmaxOverpEC50'!$A$1:$AR$1,0),FALSE),"")</f>
        <v/>
      </c>
      <c r="BP223" s="136" t="str">
        <f>_xlfn.IFNA(VLOOKUP($B223,'I-LogEmaxOverpEC50'!$A:$AR,MATCH(BP$1,'I-LogEmaxOverpEC50'!$A$1:$AR$1,0),FALSE),"")</f>
        <v/>
      </c>
      <c r="BQ223" s="136" t="str">
        <f>_xlfn.IFNA(VLOOKUP($B223,'I-LogEmaxOverpEC50'!$A:$AR,MATCH(BQ$1,'I-LogEmaxOverpEC50'!$A$1:$AR$1,0),FALSE),"")</f>
        <v/>
      </c>
      <c r="BR223" s="136" t="str">
        <f>_xlfn.IFNA(VLOOKUP($B223,'I-LogEmaxOverpEC50'!$A:$AR,MATCH(BR$1,'I-LogEmaxOverpEC50'!$A$1:$AR$1,0),FALSE),"")</f>
        <v/>
      </c>
      <c r="BS223" s="136" t="str">
        <f>_xlfn.IFNA(VLOOKUP($B223,'I-LogEmaxOverpEC50'!$A:$AR,MATCH(BS$1,'I-LogEmaxOverpEC50'!$A$1:$AR$1,0),FALSE),"")</f>
        <v/>
      </c>
      <c r="BT223" s="154"/>
      <c r="BU223" s="154"/>
      <c r="BV223" s="154"/>
      <c r="BW223" s="154"/>
      <c r="BX223" s="154"/>
      <c r="BY223" s="154"/>
      <c r="BZ223" s="154"/>
      <c r="CA223" s="154"/>
      <c r="CB223" s="154"/>
      <c r="CC223" s="154"/>
      <c r="CD223" s="154"/>
      <c r="CE223" s="154"/>
      <c r="CF223" s="154"/>
      <c r="CG223" s="154"/>
      <c r="CH223" s="154"/>
      <c r="CI223" s="154"/>
      <c r="CJ223" s="154"/>
    </row>
    <row r="224" spans="1:88" x14ac:dyDescent="0.2">
      <c r="A224" s="146" t="e" cm="1">
        <f t="array" ref="A224">_xlfn.IFS(SUM(F224:R224)&gt;0,1,AB224&gt;0,2,TRUE,3)</f>
        <v>#N/A</v>
      </c>
      <c r="B224" s="146" t="s">
        <v>745</v>
      </c>
      <c r="D224" s="151" t="str">
        <f>_xlfn.XLOOKUP(B224,RecNamesAll!A:A,RecNamesAll!E:E)</f>
        <v>A</v>
      </c>
      <c r="E224" s="150" t="str">
        <f>_xlfn.XLOOKUP(B224,RecNamesAll!A:A,RecNamesAll!C:C)</f>
        <v>RXFP2</v>
      </c>
      <c r="F224" s="160" t="e">
        <f t="shared" si="60"/>
        <v>#N/A</v>
      </c>
      <c r="G224" s="159" t="e">
        <f t="shared" si="61"/>
        <v>#N/A</v>
      </c>
      <c r="H224" s="159" t="e">
        <f t="shared" si="62"/>
        <v>#N/A</v>
      </c>
      <c r="I224" s="159" t="e">
        <f t="shared" si="63"/>
        <v>#N/A</v>
      </c>
      <c r="J224" s="159" t="e">
        <f t="shared" si="64"/>
        <v>#N/A</v>
      </c>
      <c r="K224" s="159" t="e">
        <f t="shared" si="65"/>
        <v>#N/A</v>
      </c>
      <c r="L224" s="159" t="e">
        <f t="shared" si="66"/>
        <v>#N/A</v>
      </c>
      <c r="M224" s="159" t="e">
        <f t="shared" si="67"/>
        <v>#N/A</v>
      </c>
      <c r="N224" s="159" t="e">
        <f t="shared" si="68"/>
        <v>#N/A</v>
      </c>
      <c r="O224" s="159" t="e">
        <f t="shared" si="69"/>
        <v>#N/A</v>
      </c>
      <c r="P224" s="159" t="e">
        <f t="shared" si="70"/>
        <v>#N/A</v>
      </c>
      <c r="Q224" s="159" t="e">
        <f t="shared" si="71"/>
        <v>#N/A</v>
      </c>
      <c r="R224" s="159" t="e">
        <f t="shared" si="72"/>
        <v>#N/A</v>
      </c>
      <c r="U224" s="146" t="str">
        <f t="shared" si="73"/>
        <v>A</v>
      </c>
      <c r="V224" s="145" t="str">
        <f t="shared" si="74"/>
        <v>RXFP2</v>
      </c>
      <c r="W224" s="157" t="e">
        <f>VLOOKUP($B224,GtP!$A:$DD,MATCH("Gs_0-2",GtP!$A$1:$DD$1,0),FALSE)</f>
        <v>#N/A</v>
      </c>
      <c r="X224" s="156" t="e">
        <f>VLOOKUP($B224,GtP!$A:$DD,MATCH("Gi/o_0-2",GtP!$A$1:$DD$1,0),FALSE)</f>
        <v>#N/A</v>
      </c>
      <c r="Y224" s="156" t="e">
        <f>VLOOKUP($B224,GtP!$A:$DD,MATCH("Gq/11_0-2",GtP!$A$1:$DD$1,0),FALSE)</f>
        <v>#N/A</v>
      </c>
      <c r="Z224" s="156" t="e">
        <f>VLOOKUP($B224,GtP!$A:$DD,MATCH("G12/13_0-2",GtP!$A$1:$DD$1,0),FALSE)</f>
        <v>#N/A</v>
      </c>
      <c r="AA224" s="155"/>
      <c r="AB224" s="143" t="e">
        <f t="shared" si="75"/>
        <v>#N/A</v>
      </c>
      <c r="AC224" s="315" t="str">
        <f t="shared" si="76"/>
        <v/>
      </c>
      <c r="AD224" s="349" t="str">
        <f t="shared" si="77"/>
        <v/>
      </c>
      <c r="AE224" s="349" t="str">
        <f t="shared" si="78"/>
        <v/>
      </c>
      <c r="AF224" s="311" t="str">
        <f t="shared" si="79"/>
        <v/>
      </c>
      <c r="AG224" s="141" t="e">
        <f>_xlfn.CONCAT(IF(AT224="","-","B"),IF(BG224="","-","I"),VLOOKUP($B224,GtP!$A:$BB,MATCH("Gs_0-1",GtP!$A$1:$BB$1,0),FALSE))</f>
        <v>#N/A</v>
      </c>
      <c r="AH224" s="140" t="e">
        <f>_xlfn.CONCAT(IF(AU224="","-","B"),IF(BH224="","-","I"),VLOOKUP($B224,GtP!$A:$BB,MATCH("Gs_0-1",GtP!$A$1:$BB$1,0),FALSE))</f>
        <v>#N/A</v>
      </c>
      <c r="AI224" s="140" t="e">
        <f>_xlfn.CONCAT(IF(AV224="","-","B"),IF(BI224="","-","I"),VLOOKUP($B224,GtP!$A:$BB,MATCH("Gi/o_0-1",GtP!$A$1:$BB$1,0),FALSE))</f>
        <v>#N/A</v>
      </c>
      <c r="AJ224" s="140" t="e">
        <f>_xlfn.CONCAT(IF(AW224="","-","B"),IF(BJ224="","-","I"),VLOOKUP($B224,GtP!$A:$BB,MATCH("Gi/o_0-1",GtP!$A$1:$BB$1,0),FALSE))</f>
        <v>#N/A</v>
      </c>
      <c r="AK224" s="140" t="e">
        <f>_xlfn.CONCAT(IF(AX224="","-","B"),IF(BK224="","-","I"),VLOOKUP($B224,GtP!$A:$BB,MATCH("Gi/o_0-1",GtP!$A$1:$BB$1,0),FALSE))</f>
        <v>#N/A</v>
      </c>
      <c r="AL224" s="140" t="e">
        <f>_xlfn.CONCAT(IF(AY224="","-","B"),IF(BL224="","-","I"),VLOOKUP($B224,GtP!$A:$BB,MATCH("Gi/o_0-1",GtP!$A$1:$BB$1,0),FALSE))</f>
        <v>#N/A</v>
      </c>
      <c r="AM224" s="140" t="e">
        <f>_xlfn.CONCAT(IF(AZ224="","-","B"),IF(BM224="","-","I"),VLOOKUP($B224,GtP!$A:$BB,MATCH("Gi/o_0-1",GtP!$A$1:$BB$1,0),FALSE))</f>
        <v>#N/A</v>
      </c>
      <c r="AN224" s="140" t="e">
        <f>_xlfn.CONCAT(IF(BA224="","-","B"),IF(BN224="","-","I"),VLOOKUP($B224,GtP!$A:$BB,MATCH("Gq/11_0-1",GtP!$A$1:$BB$1,0),FALSE))</f>
        <v>#N/A</v>
      </c>
      <c r="AO224" s="140" t="e">
        <f>_xlfn.CONCAT(IF(BB224="","-","B"),IF(BO224="","-","I"),VLOOKUP($B224,GtP!$A:$BB,MATCH("Gq/11_0-1",GtP!$A$1:$BB$1,0),FALSE))</f>
        <v>#N/A</v>
      </c>
      <c r="AP224" s="140" t="e">
        <f>_xlfn.CONCAT(IF(BC224="","-","B"),IF(BP224="","-","I"),VLOOKUP($B224,GtP!$A:$BB,MATCH("Gq/11_0-1",GtP!$A$1:$BB$1,0),FALSE))</f>
        <v>#N/A</v>
      </c>
      <c r="AQ224" s="140" t="e">
        <f>_xlfn.CONCAT(IF(BD224="","-","B"),IF(BQ224="","-","I"),VLOOKUP($B224,GtP!$A:$BB,MATCH("Gq/11_0-1",GtP!$A$1:$BB$1,0),FALSE))</f>
        <v>#N/A</v>
      </c>
      <c r="AR224" s="140" t="e">
        <f>_xlfn.CONCAT(IF(BE224="","-","B"),IF(BR224="","-","I"),VLOOKUP($B224,GtP!$A:$BB,MATCH("G12/13_0-1",GtP!$A$1:$BB$1,0),FALSE))</f>
        <v>#N/A</v>
      </c>
      <c r="AS224" s="140" t="e">
        <f>_xlfn.CONCAT(IF(BF224="","-","B"),IF(BS224="","-","I"),VLOOKUP($B224,GtP!$A:$BB,MATCH("G12/13_0-1",GtP!$A$1:$BB$1,0),FALSE))</f>
        <v>#N/A</v>
      </c>
      <c r="AT224" s="139" t="str">
        <f>_xlfn.IFNA(VLOOKUP($B224,'B-LogEmaxOverpEC50'!$A:$AL,MATCH(AT$1,'B-LogEmaxOverpEC50'!$A$1:$AL$1,0),FALSE),"")</f>
        <v/>
      </c>
      <c r="AU224" s="136" t="str">
        <f>_xlfn.IFNA(VLOOKUP($B224,'B-LogEmaxOverpEC50'!$A:$AL,MATCH(AU$1,'B-LogEmaxOverpEC50'!$A$1:$AL$1,0),FALSE),"")</f>
        <v/>
      </c>
      <c r="AV224" s="152" t="str">
        <f>_xlfn.IFNA(VLOOKUP($B224,'B-LogEmaxOverpEC50'!$A:$AL,MATCH(AV$1,'B-LogEmaxOverpEC50'!$A$1:$AL$1,0),FALSE),"")</f>
        <v/>
      </c>
      <c r="AW224" s="152" t="str">
        <f>_xlfn.IFNA(VLOOKUP($B224,'B-LogEmaxOverpEC50'!$A:$AL,MATCH(AW$1,'B-LogEmaxOverpEC50'!$A$1:$AL$1,0),FALSE),"")</f>
        <v/>
      </c>
      <c r="AX224" s="152" t="str">
        <f>_xlfn.IFNA(VLOOKUP($B224,'B-LogEmaxOverpEC50'!$A:$AL,MATCH(AX$1,'B-LogEmaxOverpEC50'!$A$1:$AL$1,0),FALSE),"")</f>
        <v/>
      </c>
      <c r="AY224" s="152" t="str">
        <f>_xlfn.IFNA(VLOOKUP($B224,'B-LogEmaxOverpEC50'!$A:$AL,MATCH(AY$1,'B-LogEmaxOverpEC50'!$A$1:$AL$1,0),FALSE),"")</f>
        <v/>
      </c>
      <c r="AZ224" s="152" t="str">
        <f>_xlfn.IFNA(VLOOKUP($B224,'B-LogEmaxOverpEC50'!$A:$AL,MATCH(AZ$1,'B-LogEmaxOverpEC50'!$A$1:$AL$1,0),FALSE),"")</f>
        <v/>
      </c>
      <c r="BA224" s="152" t="str">
        <f>_xlfn.IFNA(VLOOKUP($B224,'B-LogEmaxOverpEC50'!$A:$AL,MATCH(BA$1,'B-LogEmaxOverpEC50'!$A$1:$AL$1,0),FALSE),"")</f>
        <v/>
      </c>
      <c r="BB224" s="152" t="str">
        <f>_xlfn.IFNA(VLOOKUP($B224,'B-LogEmaxOverpEC50'!$A:$AL,MATCH(BB$1,'B-LogEmaxOverpEC50'!$A$1:$AL$1,0),FALSE),"")</f>
        <v/>
      </c>
      <c r="BC224" s="152" t="str">
        <f>_xlfn.IFNA(VLOOKUP($B224,'B-LogEmaxOverpEC50'!$A:$AL,MATCH(BC$1,'B-LogEmaxOverpEC50'!$A$1:$AL$1,0),FALSE),"")</f>
        <v/>
      </c>
      <c r="BD224" s="152" t="str">
        <f>_xlfn.IFNA(VLOOKUP($B224,'B-LogEmaxOverpEC50'!$A:$AL,MATCH(BD$1,'B-LogEmaxOverpEC50'!$A$1:$AL$1,0),FALSE),"")</f>
        <v/>
      </c>
      <c r="BE224" s="152" t="str">
        <f>_xlfn.IFNA(VLOOKUP($B224,'B-LogEmaxOverpEC50'!$A:$AL,MATCH(BE$1,'B-LogEmaxOverpEC50'!$A$1:$AL$1,0),FALSE),"")</f>
        <v/>
      </c>
      <c r="BF224" s="152" t="str">
        <f>_xlfn.IFNA(VLOOKUP($B224,'B-LogEmaxOverpEC50'!$A:$AL,MATCH(BF$1,'B-LogEmaxOverpEC50'!$A$1:$AL$1,0),FALSE),"")</f>
        <v/>
      </c>
      <c r="BG224" s="137" t="str">
        <f>_xlfn.IFNA(VLOOKUP($B224,'I-LogEmaxOverpEC50'!$A:$AR,MATCH(BG$1,'I-LogEmaxOverpEC50'!$A$1:$AR$1,0),FALSE),"")</f>
        <v/>
      </c>
      <c r="BH224" s="136" t="str">
        <f>_xlfn.IFNA(VLOOKUP($B224,'I-LogEmaxOverpEC50'!$A:$AR,MATCH(BH$1,'I-LogEmaxOverpEC50'!$A$1:$AR$1,0),FALSE),"")</f>
        <v/>
      </c>
      <c r="BI224" s="136" t="str">
        <f>_xlfn.IFNA(VLOOKUP($B224,'I-LogEmaxOverpEC50'!$A:$AR,MATCH(BI$1,'I-LogEmaxOverpEC50'!$A$1:$AR$1,0),FALSE),"")</f>
        <v/>
      </c>
      <c r="BJ224" s="136" t="str">
        <f>_xlfn.IFNA(VLOOKUP($B224,'I-LogEmaxOverpEC50'!$A:$AR,MATCH(BJ$1,'I-LogEmaxOverpEC50'!$A$1:$AR$1,0),FALSE),"")</f>
        <v/>
      </c>
      <c r="BK224" s="136" t="str">
        <f>_xlfn.IFNA(VLOOKUP($B224,'I-LogEmaxOverpEC50'!$A:$AR,MATCH(BK$1,'I-LogEmaxOverpEC50'!$A$1:$AR$1,0),FALSE),"")</f>
        <v/>
      </c>
      <c r="BL224" s="136" t="str">
        <f>_xlfn.IFNA(VLOOKUP($B224,'I-LogEmaxOverpEC50'!$A:$AR,MATCH(BL$1,'I-LogEmaxOverpEC50'!$A$1:$AR$1,0),FALSE),"")</f>
        <v/>
      </c>
      <c r="BM224" s="136" t="str">
        <f>_xlfn.IFNA(VLOOKUP($B224,'I-LogEmaxOverpEC50'!$A:$AR,MATCH(BM$1,'I-LogEmaxOverpEC50'!$A$1:$AR$1,0),FALSE),"")</f>
        <v/>
      </c>
      <c r="BN224" s="136" t="str">
        <f>_xlfn.IFNA(VLOOKUP($B224,'I-LogEmaxOverpEC50'!$A:$AR,MATCH(BN$1,'I-LogEmaxOverpEC50'!$A$1:$AR$1,0),FALSE),"")</f>
        <v/>
      </c>
      <c r="BO224" s="136" t="str">
        <f>_xlfn.IFNA(VLOOKUP($B224,'I-LogEmaxOverpEC50'!$A:$AR,MATCH(BO$1,'I-LogEmaxOverpEC50'!$A$1:$AR$1,0),FALSE),"")</f>
        <v/>
      </c>
      <c r="BP224" s="136" t="str">
        <f>_xlfn.IFNA(VLOOKUP($B224,'I-LogEmaxOverpEC50'!$A:$AR,MATCH(BP$1,'I-LogEmaxOverpEC50'!$A$1:$AR$1,0),FALSE),"")</f>
        <v/>
      </c>
      <c r="BQ224" s="136" t="str">
        <f>_xlfn.IFNA(VLOOKUP($B224,'I-LogEmaxOverpEC50'!$A:$AR,MATCH(BQ$1,'I-LogEmaxOverpEC50'!$A$1:$AR$1,0),FALSE),"")</f>
        <v/>
      </c>
      <c r="BR224" s="136" t="str">
        <f>_xlfn.IFNA(VLOOKUP($B224,'I-LogEmaxOverpEC50'!$A:$AR,MATCH(BR$1,'I-LogEmaxOverpEC50'!$A$1:$AR$1,0),FALSE),"")</f>
        <v/>
      </c>
      <c r="BS224" s="136" t="str">
        <f>_xlfn.IFNA(VLOOKUP($B224,'I-LogEmaxOverpEC50'!$A:$AR,MATCH(BS$1,'I-LogEmaxOverpEC50'!$A$1:$AR$1,0),FALSE),"")</f>
        <v/>
      </c>
    </row>
    <row r="225" spans="1:88" x14ac:dyDescent="0.2">
      <c r="A225" s="146" cm="1">
        <f t="array" ref="A225">_xlfn.IFS(SUM(F225:R225)&gt;0,1,AB225&gt;0,2,TRUE,3)</f>
        <v>2</v>
      </c>
      <c r="B225" s="146" t="s">
        <v>757</v>
      </c>
      <c r="D225" s="151" t="str">
        <f>_xlfn.XLOOKUP(B225,RecNamesAll!A:A,RecNamesAll!E:E)</f>
        <v>A</v>
      </c>
      <c r="E225" s="150" t="str">
        <f>_xlfn.XLOOKUP(B225,RecNamesAll!A:A,RecNamesAll!C:C)</f>
        <v>RXFP3</v>
      </c>
      <c r="F225" s="160" t="str">
        <f t="shared" si="60"/>
        <v/>
      </c>
      <c r="G225" s="159" t="str">
        <f t="shared" si="61"/>
        <v/>
      </c>
      <c r="H225" s="159" t="str">
        <f t="shared" si="62"/>
        <v/>
      </c>
      <c r="I225" s="159" t="str">
        <f t="shared" si="63"/>
        <v/>
      </c>
      <c r="J225" s="159" t="str">
        <f t="shared" si="64"/>
        <v/>
      </c>
      <c r="K225" s="159" t="str">
        <f t="shared" si="65"/>
        <v/>
      </c>
      <c r="L225" s="159" t="str">
        <f t="shared" si="66"/>
        <v/>
      </c>
      <c r="M225" s="159" t="str">
        <f t="shared" si="67"/>
        <v/>
      </c>
      <c r="N225" s="159" t="str">
        <f t="shared" si="68"/>
        <v/>
      </c>
      <c r="O225" s="159" t="str">
        <f t="shared" si="69"/>
        <v/>
      </c>
      <c r="P225" s="159" t="str">
        <f t="shared" si="70"/>
        <v/>
      </c>
      <c r="Q225" s="159" t="str">
        <f t="shared" si="71"/>
        <v/>
      </c>
      <c r="R225" s="159" t="str">
        <f t="shared" si="72"/>
        <v/>
      </c>
      <c r="U225" s="146" t="str">
        <f t="shared" si="73"/>
        <v>A</v>
      </c>
      <c r="V225" s="145" t="str">
        <f t="shared" si="74"/>
        <v>RXFP3</v>
      </c>
      <c r="W225" s="157">
        <f>VLOOKUP($B225,GtP!$A:$DD,MATCH("Gs_0-2",GtP!$A$1:$DD$1,0),FALSE)</f>
        <v>0</v>
      </c>
      <c r="X225" s="156">
        <f>VLOOKUP($B225,GtP!$A:$DD,MATCH("Gi/o_0-2",GtP!$A$1:$DD$1,0),FALSE)</f>
        <v>1</v>
      </c>
      <c r="Y225" s="156">
        <f>VLOOKUP($B225,GtP!$A:$DD,MATCH("Gq/11_0-2",GtP!$A$1:$DD$1,0),FALSE)</f>
        <v>0</v>
      </c>
      <c r="Z225" s="156">
        <f>VLOOKUP($B225,GtP!$A:$DD,MATCH("G12/13_0-2",GtP!$A$1:$DD$1,0),FALSE)</f>
        <v>0</v>
      </c>
      <c r="AA225" s="155"/>
      <c r="AB225" s="143">
        <f t="shared" si="75"/>
        <v>1</v>
      </c>
      <c r="AC225" s="315" t="str">
        <f t="shared" si="76"/>
        <v/>
      </c>
      <c r="AD225" s="349" t="str">
        <f t="shared" si="77"/>
        <v/>
      </c>
      <c r="AE225" s="349" t="str">
        <f t="shared" si="78"/>
        <v/>
      </c>
      <c r="AF225" s="311" t="str">
        <f t="shared" si="79"/>
        <v/>
      </c>
      <c r="AG225" s="141" t="str">
        <f>_xlfn.CONCAT(IF(AT225="","-","B"),IF(BG225="","-","I"),VLOOKUP($B225,GtP!$A:$BB,MATCH("Gs_0-1",GtP!$A$1:$BB$1,0),FALSE))</f>
        <v>---</v>
      </c>
      <c r="AH225" s="140" t="str">
        <f>_xlfn.CONCAT(IF(AU225="","-","B"),IF(BH225="","-","I"),VLOOKUP($B225,GtP!$A:$BB,MATCH("Gs_0-1",GtP!$A$1:$BB$1,0),FALSE))</f>
        <v>---</v>
      </c>
      <c r="AI225" s="140" t="str">
        <f>_xlfn.CONCAT(IF(AV225="","-","B"),IF(BI225="","-","I"),VLOOKUP($B225,GtP!$A:$BB,MATCH("Gi/o_0-1",GtP!$A$1:$BB$1,0),FALSE))</f>
        <v>--G</v>
      </c>
      <c r="AJ225" s="140" t="str">
        <f>_xlfn.CONCAT(IF(AW225="","-","B"),IF(BJ225="","-","I"),VLOOKUP($B225,GtP!$A:$BB,MATCH("Gi/o_0-1",GtP!$A$1:$BB$1,0),FALSE))</f>
        <v>--G</v>
      </c>
      <c r="AK225" s="140" t="str">
        <f>_xlfn.CONCAT(IF(AX225="","-","B"),IF(BK225="","-","I"),VLOOKUP($B225,GtP!$A:$BB,MATCH("Gi/o_0-1",GtP!$A$1:$BB$1,0),FALSE))</f>
        <v>--G</v>
      </c>
      <c r="AL225" s="140" t="str">
        <f>_xlfn.CONCAT(IF(AY225="","-","B"),IF(BL225="","-","I"),VLOOKUP($B225,GtP!$A:$BB,MATCH("Gi/o_0-1",GtP!$A$1:$BB$1,0),FALSE))</f>
        <v>--G</v>
      </c>
      <c r="AM225" s="140" t="str">
        <f>_xlfn.CONCAT(IF(AZ225="","-","B"),IF(BM225="","-","I"),VLOOKUP($B225,GtP!$A:$BB,MATCH("Gi/o_0-1",GtP!$A$1:$BB$1,0),FALSE))</f>
        <v>--G</v>
      </c>
      <c r="AN225" s="140" t="str">
        <f>_xlfn.CONCAT(IF(BA225="","-","B"),IF(BN225="","-","I"),VLOOKUP($B225,GtP!$A:$BB,MATCH("Gq/11_0-1",GtP!$A$1:$BB$1,0),FALSE))</f>
        <v>---</v>
      </c>
      <c r="AO225" s="140" t="str">
        <f>_xlfn.CONCAT(IF(BB225="","-","B"),IF(BO225="","-","I"),VLOOKUP($B225,GtP!$A:$BB,MATCH("Gq/11_0-1",GtP!$A$1:$BB$1,0),FALSE))</f>
        <v>---</v>
      </c>
      <c r="AP225" s="140" t="str">
        <f>_xlfn.CONCAT(IF(BC225="","-","B"),IF(BP225="","-","I"),VLOOKUP($B225,GtP!$A:$BB,MATCH("Gq/11_0-1",GtP!$A$1:$BB$1,0),FALSE))</f>
        <v>---</v>
      </c>
      <c r="AQ225" s="140" t="str">
        <f>_xlfn.CONCAT(IF(BD225="","-","B"),IF(BQ225="","-","I"),VLOOKUP($B225,GtP!$A:$BB,MATCH("Gq/11_0-1",GtP!$A$1:$BB$1,0),FALSE))</f>
        <v>---</v>
      </c>
      <c r="AR225" s="140" t="str">
        <f>_xlfn.CONCAT(IF(BE225="","-","B"),IF(BR225="","-","I"),VLOOKUP($B225,GtP!$A:$BB,MATCH("G12/13_0-1",GtP!$A$1:$BB$1,0),FALSE))</f>
        <v>---</v>
      </c>
      <c r="AS225" s="140" t="str">
        <f>_xlfn.CONCAT(IF(BF225="","-","B"),IF(BS225="","-","I"),VLOOKUP($B225,GtP!$A:$BB,MATCH("G12/13_0-1",GtP!$A$1:$BB$1,0),FALSE))</f>
        <v>---</v>
      </c>
      <c r="AT225" s="139" t="str">
        <f>_xlfn.IFNA(VLOOKUP($B225,'B-LogEmaxOverpEC50'!$A:$AL,MATCH(AT$1,'B-LogEmaxOverpEC50'!$A$1:$AL$1,0),FALSE),"")</f>
        <v/>
      </c>
      <c r="AU225" s="136" t="str">
        <f>_xlfn.IFNA(VLOOKUP($B225,'B-LogEmaxOverpEC50'!$A:$AL,MATCH(AU$1,'B-LogEmaxOverpEC50'!$A$1:$AL$1,0),FALSE),"")</f>
        <v/>
      </c>
      <c r="AV225" s="152" t="str">
        <f>_xlfn.IFNA(VLOOKUP($B225,'B-LogEmaxOverpEC50'!$A:$AL,MATCH(AV$1,'B-LogEmaxOverpEC50'!$A$1:$AL$1,0),FALSE),"")</f>
        <v/>
      </c>
      <c r="AW225" s="152" t="str">
        <f>_xlfn.IFNA(VLOOKUP($B225,'B-LogEmaxOverpEC50'!$A:$AL,MATCH(AW$1,'B-LogEmaxOverpEC50'!$A$1:$AL$1,0),FALSE),"")</f>
        <v/>
      </c>
      <c r="AX225" s="152" t="str">
        <f>_xlfn.IFNA(VLOOKUP($B225,'B-LogEmaxOverpEC50'!$A:$AL,MATCH(AX$1,'B-LogEmaxOverpEC50'!$A$1:$AL$1,0),FALSE),"")</f>
        <v/>
      </c>
      <c r="AY225" s="152" t="str">
        <f>_xlfn.IFNA(VLOOKUP($B225,'B-LogEmaxOverpEC50'!$A:$AL,MATCH(AY$1,'B-LogEmaxOverpEC50'!$A$1:$AL$1,0),FALSE),"")</f>
        <v/>
      </c>
      <c r="AZ225" s="152" t="str">
        <f>_xlfn.IFNA(VLOOKUP($B225,'B-LogEmaxOverpEC50'!$A:$AL,MATCH(AZ$1,'B-LogEmaxOverpEC50'!$A$1:$AL$1,0),FALSE),"")</f>
        <v/>
      </c>
      <c r="BA225" s="152" t="str">
        <f>_xlfn.IFNA(VLOOKUP($B225,'B-LogEmaxOverpEC50'!$A:$AL,MATCH(BA$1,'B-LogEmaxOverpEC50'!$A$1:$AL$1,0),FALSE),"")</f>
        <v/>
      </c>
      <c r="BB225" s="152" t="str">
        <f>_xlfn.IFNA(VLOOKUP($B225,'B-LogEmaxOverpEC50'!$A:$AL,MATCH(BB$1,'B-LogEmaxOverpEC50'!$A$1:$AL$1,0),FALSE),"")</f>
        <v/>
      </c>
      <c r="BC225" s="152" t="str">
        <f>_xlfn.IFNA(VLOOKUP($B225,'B-LogEmaxOverpEC50'!$A:$AL,MATCH(BC$1,'B-LogEmaxOverpEC50'!$A$1:$AL$1,0),FALSE),"")</f>
        <v/>
      </c>
      <c r="BD225" s="152" t="str">
        <f>_xlfn.IFNA(VLOOKUP($B225,'B-LogEmaxOverpEC50'!$A:$AL,MATCH(BD$1,'B-LogEmaxOverpEC50'!$A$1:$AL$1,0),FALSE),"")</f>
        <v/>
      </c>
      <c r="BE225" s="152" t="str">
        <f>_xlfn.IFNA(VLOOKUP($B225,'B-LogEmaxOverpEC50'!$A:$AL,MATCH(BE$1,'B-LogEmaxOverpEC50'!$A$1:$AL$1,0),FALSE),"")</f>
        <v/>
      </c>
      <c r="BF225" s="152" t="str">
        <f>_xlfn.IFNA(VLOOKUP($B225,'B-LogEmaxOverpEC50'!$A:$AL,MATCH(BF$1,'B-LogEmaxOverpEC50'!$A$1:$AL$1,0),FALSE),"")</f>
        <v/>
      </c>
      <c r="BG225" s="137" t="str">
        <f>_xlfn.IFNA(VLOOKUP($B225,'I-LogEmaxOverpEC50'!$A:$AR,MATCH(BG$1,'I-LogEmaxOverpEC50'!$A$1:$AR$1,0),FALSE),"")</f>
        <v/>
      </c>
      <c r="BH225" s="136" t="str">
        <f>_xlfn.IFNA(VLOOKUP($B225,'I-LogEmaxOverpEC50'!$A:$AR,MATCH(BH$1,'I-LogEmaxOverpEC50'!$A$1:$AR$1,0),FALSE),"")</f>
        <v/>
      </c>
      <c r="BI225" s="136" t="str">
        <f>_xlfn.IFNA(VLOOKUP($B225,'I-LogEmaxOverpEC50'!$A:$AR,MATCH(BI$1,'I-LogEmaxOverpEC50'!$A$1:$AR$1,0),FALSE),"")</f>
        <v/>
      </c>
      <c r="BJ225" s="136" t="str">
        <f>_xlfn.IFNA(VLOOKUP($B225,'I-LogEmaxOverpEC50'!$A:$AR,MATCH(BJ$1,'I-LogEmaxOverpEC50'!$A$1:$AR$1,0),FALSE),"")</f>
        <v/>
      </c>
      <c r="BK225" s="136" t="str">
        <f>_xlfn.IFNA(VLOOKUP($B225,'I-LogEmaxOverpEC50'!$A:$AR,MATCH(BK$1,'I-LogEmaxOverpEC50'!$A$1:$AR$1,0),FALSE),"")</f>
        <v/>
      </c>
      <c r="BL225" s="136" t="str">
        <f>_xlfn.IFNA(VLOOKUP($B225,'I-LogEmaxOverpEC50'!$A:$AR,MATCH(BL$1,'I-LogEmaxOverpEC50'!$A$1:$AR$1,0),FALSE),"")</f>
        <v/>
      </c>
      <c r="BM225" s="136" t="str">
        <f>_xlfn.IFNA(VLOOKUP($B225,'I-LogEmaxOverpEC50'!$A:$AR,MATCH(BM$1,'I-LogEmaxOverpEC50'!$A$1:$AR$1,0),FALSE),"")</f>
        <v/>
      </c>
      <c r="BN225" s="136" t="str">
        <f>_xlfn.IFNA(VLOOKUP($B225,'I-LogEmaxOverpEC50'!$A:$AR,MATCH(BN$1,'I-LogEmaxOverpEC50'!$A$1:$AR$1,0),FALSE),"")</f>
        <v/>
      </c>
      <c r="BO225" s="136" t="str">
        <f>_xlfn.IFNA(VLOOKUP($B225,'I-LogEmaxOverpEC50'!$A:$AR,MATCH(BO$1,'I-LogEmaxOverpEC50'!$A$1:$AR$1,0),FALSE),"")</f>
        <v/>
      </c>
      <c r="BP225" s="136" t="str">
        <f>_xlfn.IFNA(VLOOKUP($B225,'I-LogEmaxOverpEC50'!$A:$AR,MATCH(BP$1,'I-LogEmaxOverpEC50'!$A$1:$AR$1,0),FALSE),"")</f>
        <v/>
      </c>
      <c r="BQ225" s="136" t="str">
        <f>_xlfn.IFNA(VLOOKUP($B225,'I-LogEmaxOverpEC50'!$A:$AR,MATCH(BQ$1,'I-LogEmaxOverpEC50'!$A$1:$AR$1,0),FALSE),"")</f>
        <v/>
      </c>
      <c r="BR225" s="136" t="str">
        <f>_xlfn.IFNA(VLOOKUP($B225,'I-LogEmaxOverpEC50'!$A:$AR,MATCH(BR$1,'I-LogEmaxOverpEC50'!$A$1:$AR$1,0),FALSE),"")</f>
        <v/>
      </c>
      <c r="BS225" s="136" t="str">
        <f>_xlfn.IFNA(VLOOKUP($B225,'I-LogEmaxOverpEC50'!$A:$AR,MATCH(BS$1,'I-LogEmaxOverpEC50'!$A$1:$AR$1,0),FALSE),"")</f>
        <v/>
      </c>
      <c r="BT225" s="153"/>
      <c r="BU225" s="153"/>
      <c r="BV225" s="153"/>
      <c r="BW225" s="153"/>
      <c r="BX225" s="153"/>
      <c r="BY225" s="153"/>
      <c r="BZ225" s="153"/>
      <c r="CA225" s="153"/>
      <c r="CB225" s="153"/>
      <c r="CC225" s="153"/>
      <c r="CD225" s="153"/>
      <c r="CE225" s="153"/>
      <c r="CF225" s="153"/>
      <c r="CG225" s="153"/>
      <c r="CH225" s="153"/>
      <c r="CI225" s="153"/>
      <c r="CJ225" s="153"/>
    </row>
    <row r="226" spans="1:88" x14ac:dyDescent="0.2">
      <c r="A226" s="146" cm="1">
        <f t="array" ref="A226">_xlfn.IFS(SUM(F226:R226)&gt;0,1,AB226&gt;0,2,TRUE,3)</f>
        <v>2</v>
      </c>
      <c r="B226" s="146" t="s">
        <v>753</v>
      </c>
      <c r="D226" s="151" t="str">
        <f>_xlfn.XLOOKUP(B226,RecNamesAll!A:A,RecNamesAll!E:E)</f>
        <v>A</v>
      </c>
      <c r="E226" s="150" t="str">
        <f>_xlfn.XLOOKUP(B226,RecNamesAll!A:A,RecNamesAll!C:C)</f>
        <v>RXFP4</v>
      </c>
      <c r="F226" s="160" t="str">
        <f t="shared" si="60"/>
        <v/>
      </c>
      <c r="G226" s="159" t="str">
        <f t="shared" si="61"/>
        <v/>
      </c>
      <c r="H226" s="159" t="str">
        <f t="shared" si="62"/>
        <v/>
      </c>
      <c r="I226" s="159" t="str">
        <f t="shared" si="63"/>
        <v/>
      </c>
      <c r="J226" s="159" t="str">
        <f t="shared" si="64"/>
        <v/>
      </c>
      <c r="K226" s="159" t="str">
        <f t="shared" si="65"/>
        <v/>
      </c>
      <c r="L226" s="159" t="str">
        <f t="shared" si="66"/>
        <v/>
      </c>
      <c r="M226" s="159" t="str">
        <f t="shared" si="67"/>
        <v/>
      </c>
      <c r="N226" s="159" t="str">
        <f t="shared" si="68"/>
        <v/>
      </c>
      <c r="O226" s="159" t="str">
        <f t="shared" si="69"/>
        <v/>
      </c>
      <c r="P226" s="159" t="str">
        <f t="shared" si="70"/>
        <v/>
      </c>
      <c r="Q226" s="159" t="str">
        <f t="shared" si="71"/>
        <v/>
      </c>
      <c r="R226" s="159" t="str">
        <f t="shared" si="72"/>
        <v/>
      </c>
      <c r="U226" s="146" t="str">
        <f t="shared" si="73"/>
        <v>A</v>
      </c>
      <c r="V226" s="145" t="str">
        <f t="shared" si="74"/>
        <v>RXFP4</v>
      </c>
      <c r="W226" s="157">
        <f>VLOOKUP($B226,GtP!$A:$DD,MATCH("Gs_0-2",GtP!$A$1:$DD$1,0),FALSE)</f>
        <v>0</v>
      </c>
      <c r="X226" s="156">
        <f>VLOOKUP($B226,GtP!$A:$DD,MATCH("Gi/o_0-2",GtP!$A$1:$DD$1,0),FALSE)</f>
        <v>1</v>
      </c>
      <c r="Y226" s="156">
        <f>VLOOKUP($B226,GtP!$A:$DD,MATCH("Gq/11_0-2",GtP!$A$1:$DD$1,0),FALSE)</f>
        <v>0</v>
      </c>
      <c r="Z226" s="156">
        <f>VLOOKUP($B226,GtP!$A:$DD,MATCH("G12/13_0-2",GtP!$A$1:$DD$1,0),FALSE)</f>
        <v>0</v>
      </c>
      <c r="AA226" s="155"/>
      <c r="AB226" s="143">
        <f t="shared" si="75"/>
        <v>1</v>
      </c>
      <c r="AC226" s="315" t="str">
        <f t="shared" si="76"/>
        <v/>
      </c>
      <c r="AD226" s="349" t="str">
        <f t="shared" si="77"/>
        <v/>
      </c>
      <c r="AE226" s="349" t="str">
        <f t="shared" si="78"/>
        <v/>
      </c>
      <c r="AF226" s="311" t="str">
        <f t="shared" si="79"/>
        <v/>
      </c>
      <c r="AG226" s="141" t="str">
        <f>_xlfn.CONCAT(IF(AT226="","-","B"),IF(BG226="","-","I"),VLOOKUP($B226,GtP!$A:$BB,MATCH("Gs_0-1",GtP!$A$1:$BB$1,0),FALSE))</f>
        <v>---</v>
      </c>
      <c r="AH226" s="140" t="str">
        <f>_xlfn.CONCAT(IF(AU226="","-","B"),IF(BH226="","-","I"),VLOOKUP($B226,GtP!$A:$BB,MATCH("Gs_0-1",GtP!$A$1:$BB$1,0),FALSE))</f>
        <v>---</v>
      </c>
      <c r="AI226" s="140" t="str">
        <f>_xlfn.CONCAT(IF(AV226="","-","B"),IF(BI226="","-","I"),VLOOKUP($B226,GtP!$A:$BB,MATCH("Gi/o_0-1",GtP!$A$1:$BB$1,0),FALSE))</f>
        <v>--G</v>
      </c>
      <c r="AJ226" s="140" t="str">
        <f>_xlfn.CONCAT(IF(AW226="","-","B"),IF(BJ226="","-","I"),VLOOKUP($B226,GtP!$A:$BB,MATCH("Gi/o_0-1",GtP!$A$1:$BB$1,0),FALSE))</f>
        <v>--G</v>
      </c>
      <c r="AK226" s="140" t="str">
        <f>_xlfn.CONCAT(IF(AX226="","-","B"),IF(BK226="","-","I"),VLOOKUP($B226,GtP!$A:$BB,MATCH("Gi/o_0-1",GtP!$A$1:$BB$1,0),FALSE))</f>
        <v>--G</v>
      </c>
      <c r="AL226" s="140" t="str">
        <f>_xlfn.CONCAT(IF(AY226="","-","B"),IF(BL226="","-","I"),VLOOKUP($B226,GtP!$A:$BB,MATCH("Gi/o_0-1",GtP!$A$1:$BB$1,0),FALSE))</f>
        <v>--G</v>
      </c>
      <c r="AM226" s="140" t="str">
        <f>_xlfn.CONCAT(IF(AZ226="","-","B"),IF(BM226="","-","I"),VLOOKUP($B226,GtP!$A:$BB,MATCH("Gi/o_0-1",GtP!$A$1:$BB$1,0),FALSE))</f>
        <v>--G</v>
      </c>
      <c r="AN226" s="140" t="str">
        <f>_xlfn.CONCAT(IF(BA226="","-","B"),IF(BN226="","-","I"),VLOOKUP($B226,GtP!$A:$BB,MATCH("Gq/11_0-1",GtP!$A$1:$BB$1,0),FALSE))</f>
        <v>---</v>
      </c>
      <c r="AO226" s="140" t="str">
        <f>_xlfn.CONCAT(IF(BB226="","-","B"),IF(BO226="","-","I"),VLOOKUP($B226,GtP!$A:$BB,MATCH("Gq/11_0-1",GtP!$A$1:$BB$1,0),FALSE))</f>
        <v>---</v>
      </c>
      <c r="AP226" s="140" t="str">
        <f>_xlfn.CONCAT(IF(BC226="","-","B"),IF(BP226="","-","I"),VLOOKUP($B226,GtP!$A:$BB,MATCH("Gq/11_0-1",GtP!$A$1:$BB$1,0),FALSE))</f>
        <v>---</v>
      </c>
      <c r="AQ226" s="140" t="str">
        <f>_xlfn.CONCAT(IF(BD226="","-","B"),IF(BQ226="","-","I"),VLOOKUP($B226,GtP!$A:$BB,MATCH("Gq/11_0-1",GtP!$A$1:$BB$1,0),FALSE))</f>
        <v>---</v>
      </c>
      <c r="AR226" s="140" t="str">
        <f>_xlfn.CONCAT(IF(BE226="","-","B"),IF(BR226="","-","I"),VLOOKUP($B226,GtP!$A:$BB,MATCH("G12/13_0-1",GtP!$A$1:$BB$1,0),FALSE))</f>
        <v>---</v>
      </c>
      <c r="AS226" s="140" t="str">
        <f>_xlfn.CONCAT(IF(BF226="","-","B"),IF(BS226="","-","I"),VLOOKUP($B226,GtP!$A:$BB,MATCH("G12/13_0-1",GtP!$A$1:$BB$1,0),FALSE))</f>
        <v>---</v>
      </c>
      <c r="AT226" s="139" t="str">
        <f>_xlfn.IFNA(VLOOKUP($B226,'B-LogEmaxOverpEC50'!$A:$AL,MATCH(AT$1,'B-LogEmaxOverpEC50'!$A$1:$AL$1,0),FALSE),"")</f>
        <v/>
      </c>
      <c r="AU226" s="136" t="str">
        <f>_xlfn.IFNA(VLOOKUP($B226,'B-LogEmaxOverpEC50'!$A:$AL,MATCH(AU$1,'B-LogEmaxOverpEC50'!$A$1:$AL$1,0),FALSE),"")</f>
        <v/>
      </c>
      <c r="AV226" s="152" t="str">
        <f>_xlfn.IFNA(VLOOKUP($B226,'B-LogEmaxOverpEC50'!$A:$AL,MATCH(AV$1,'B-LogEmaxOverpEC50'!$A$1:$AL$1,0),FALSE),"")</f>
        <v/>
      </c>
      <c r="AW226" s="152" t="str">
        <f>_xlfn.IFNA(VLOOKUP($B226,'B-LogEmaxOverpEC50'!$A:$AL,MATCH(AW$1,'B-LogEmaxOverpEC50'!$A$1:$AL$1,0),FALSE),"")</f>
        <v/>
      </c>
      <c r="AX226" s="152" t="str">
        <f>_xlfn.IFNA(VLOOKUP($B226,'B-LogEmaxOverpEC50'!$A:$AL,MATCH(AX$1,'B-LogEmaxOverpEC50'!$A$1:$AL$1,0),FALSE),"")</f>
        <v/>
      </c>
      <c r="AY226" s="152" t="str">
        <f>_xlfn.IFNA(VLOOKUP($B226,'B-LogEmaxOverpEC50'!$A:$AL,MATCH(AY$1,'B-LogEmaxOverpEC50'!$A$1:$AL$1,0),FALSE),"")</f>
        <v/>
      </c>
      <c r="AZ226" s="152" t="str">
        <f>_xlfn.IFNA(VLOOKUP($B226,'B-LogEmaxOverpEC50'!$A:$AL,MATCH(AZ$1,'B-LogEmaxOverpEC50'!$A$1:$AL$1,0),FALSE),"")</f>
        <v/>
      </c>
      <c r="BA226" s="152" t="str">
        <f>_xlfn.IFNA(VLOOKUP($B226,'B-LogEmaxOverpEC50'!$A:$AL,MATCH(BA$1,'B-LogEmaxOverpEC50'!$A$1:$AL$1,0),FALSE),"")</f>
        <v/>
      </c>
      <c r="BB226" s="152" t="str">
        <f>_xlfn.IFNA(VLOOKUP($B226,'B-LogEmaxOverpEC50'!$A:$AL,MATCH(BB$1,'B-LogEmaxOverpEC50'!$A$1:$AL$1,0),FALSE),"")</f>
        <v/>
      </c>
      <c r="BC226" s="152" t="str">
        <f>_xlfn.IFNA(VLOOKUP($B226,'B-LogEmaxOverpEC50'!$A:$AL,MATCH(BC$1,'B-LogEmaxOverpEC50'!$A$1:$AL$1,0),FALSE),"")</f>
        <v/>
      </c>
      <c r="BD226" s="152" t="str">
        <f>_xlfn.IFNA(VLOOKUP($B226,'B-LogEmaxOverpEC50'!$A:$AL,MATCH(BD$1,'B-LogEmaxOverpEC50'!$A$1:$AL$1,0),FALSE),"")</f>
        <v/>
      </c>
      <c r="BE226" s="152" t="str">
        <f>_xlfn.IFNA(VLOOKUP($B226,'B-LogEmaxOverpEC50'!$A:$AL,MATCH(BE$1,'B-LogEmaxOverpEC50'!$A$1:$AL$1,0),FALSE),"")</f>
        <v/>
      </c>
      <c r="BF226" s="152" t="str">
        <f>_xlfn.IFNA(VLOOKUP($B226,'B-LogEmaxOverpEC50'!$A:$AL,MATCH(BF$1,'B-LogEmaxOverpEC50'!$A$1:$AL$1,0),FALSE),"")</f>
        <v/>
      </c>
      <c r="BG226" s="137" t="str">
        <f>_xlfn.IFNA(VLOOKUP($B226,'I-LogEmaxOverpEC50'!$A:$AR,MATCH(BG$1,'I-LogEmaxOverpEC50'!$A$1:$AR$1,0),FALSE),"")</f>
        <v/>
      </c>
      <c r="BH226" s="136" t="str">
        <f>_xlfn.IFNA(VLOOKUP($B226,'I-LogEmaxOverpEC50'!$A:$AR,MATCH(BH$1,'I-LogEmaxOverpEC50'!$A$1:$AR$1,0),FALSE),"")</f>
        <v/>
      </c>
      <c r="BI226" s="136" t="str">
        <f>_xlfn.IFNA(VLOOKUP($B226,'I-LogEmaxOverpEC50'!$A:$AR,MATCH(BI$1,'I-LogEmaxOverpEC50'!$A$1:$AR$1,0),FALSE),"")</f>
        <v/>
      </c>
      <c r="BJ226" s="136" t="str">
        <f>_xlfn.IFNA(VLOOKUP($B226,'I-LogEmaxOverpEC50'!$A:$AR,MATCH(BJ$1,'I-LogEmaxOverpEC50'!$A$1:$AR$1,0),FALSE),"")</f>
        <v/>
      </c>
      <c r="BK226" s="136" t="str">
        <f>_xlfn.IFNA(VLOOKUP($B226,'I-LogEmaxOverpEC50'!$A:$AR,MATCH(BK$1,'I-LogEmaxOverpEC50'!$A$1:$AR$1,0),FALSE),"")</f>
        <v/>
      </c>
      <c r="BL226" s="136" t="str">
        <f>_xlfn.IFNA(VLOOKUP($B226,'I-LogEmaxOverpEC50'!$A:$AR,MATCH(BL$1,'I-LogEmaxOverpEC50'!$A$1:$AR$1,0),FALSE),"")</f>
        <v/>
      </c>
      <c r="BM226" s="136" t="str">
        <f>_xlfn.IFNA(VLOOKUP($B226,'I-LogEmaxOverpEC50'!$A:$AR,MATCH(BM$1,'I-LogEmaxOverpEC50'!$A$1:$AR$1,0),FALSE),"")</f>
        <v/>
      </c>
      <c r="BN226" s="136" t="str">
        <f>_xlfn.IFNA(VLOOKUP($B226,'I-LogEmaxOverpEC50'!$A:$AR,MATCH(BN$1,'I-LogEmaxOverpEC50'!$A$1:$AR$1,0),FALSE),"")</f>
        <v/>
      </c>
      <c r="BO226" s="136" t="str">
        <f>_xlfn.IFNA(VLOOKUP($B226,'I-LogEmaxOverpEC50'!$A:$AR,MATCH(BO$1,'I-LogEmaxOverpEC50'!$A$1:$AR$1,0),FALSE),"")</f>
        <v/>
      </c>
      <c r="BP226" s="136" t="str">
        <f>_xlfn.IFNA(VLOOKUP($B226,'I-LogEmaxOverpEC50'!$A:$AR,MATCH(BP$1,'I-LogEmaxOverpEC50'!$A$1:$AR$1,0),FALSE),"")</f>
        <v/>
      </c>
      <c r="BQ226" s="136" t="str">
        <f>_xlfn.IFNA(VLOOKUP($B226,'I-LogEmaxOverpEC50'!$A:$AR,MATCH(BQ$1,'I-LogEmaxOverpEC50'!$A$1:$AR$1,0),FALSE),"")</f>
        <v/>
      </c>
      <c r="BR226" s="136" t="str">
        <f>_xlfn.IFNA(VLOOKUP($B226,'I-LogEmaxOverpEC50'!$A:$AR,MATCH(BR$1,'I-LogEmaxOverpEC50'!$A$1:$AR$1,0),FALSE),"")</f>
        <v/>
      </c>
      <c r="BS226" s="136" t="str">
        <f>_xlfn.IFNA(VLOOKUP($B226,'I-LogEmaxOverpEC50'!$A:$AR,MATCH(BS$1,'I-LogEmaxOverpEC50'!$A$1:$AR$1,0),FALSE),"")</f>
        <v/>
      </c>
      <c r="BT226" s="153"/>
      <c r="BU226" s="153"/>
      <c r="BV226" s="153"/>
      <c r="BW226" s="153"/>
      <c r="BX226" s="153"/>
      <c r="BY226" s="153"/>
      <c r="BZ226" s="153"/>
      <c r="CA226" s="153"/>
      <c r="CB226" s="153"/>
      <c r="CC226" s="153"/>
      <c r="CD226" s="153"/>
      <c r="CE226" s="153"/>
      <c r="CF226" s="153"/>
      <c r="CG226" s="153"/>
      <c r="CH226" s="153"/>
      <c r="CI226" s="153"/>
      <c r="CJ226" s="153"/>
    </row>
    <row r="227" spans="1:88" x14ac:dyDescent="0.2">
      <c r="A227" s="146" t="e" cm="1">
        <f t="array" ref="A227">_xlfn.IFS(SUM(F227:R227)&gt;0,1,AB227&gt;0,2,TRUE,3)</f>
        <v>#N/A</v>
      </c>
      <c r="B227" s="146" t="s">
        <v>736</v>
      </c>
      <c r="D227" s="151" t="str">
        <f>_xlfn.XLOOKUP(B227,RecNamesAll!A:A,RecNamesAll!E:E)</f>
        <v>A</v>
      </c>
      <c r="E227" s="150" t="str">
        <f>_xlfn.XLOOKUP(B227,RecNamesAll!A:A,RecNamesAll!C:C)</f>
        <v>S1P4</v>
      </c>
      <c r="F227" s="160" t="e">
        <f t="shared" si="60"/>
        <v>#N/A</v>
      </c>
      <c r="G227" s="159" t="e">
        <f t="shared" si="61"/>
        <v>#N/A</v>
      </c>
      <c r="H227" s="159" t="e">
        <f t="shared" si="62"/>
        <v>#N/A</v>
      </c>
      <c r="I227" s="159" t="e">
        <f t="shared" si="63"/>
        <v>#N/A</v>
      </c>
      <c r="J227" s="159" t="e">
        <f t="shared" si="64"/>
        <v>#N/A</v>
      </c>
      <c r="K227" s="159" t="e">
        <f t="shared" si="65"/>
        <v>#N/A</v>
      </c>
      <c r="L227" s="159" t="e">
        <f t="shared" si="66"/>
        <v>#N/A</v>
      </c>
      <c r="M227" s="159" t="e">
        <f t="shared" si="67"/>
        <v>#N/A</v>
      </c>
      <c r="N227" s="159" t="e">
        <f t="shared" si="68"/>
        <v>#N/A</v>
      </c>
      <c r="O227" s="159" t="e">
        <f t="shared" si="69"/>
        <v>#N/A</v>
      </c>
      <c r="P227" s="159" t="e">
        <f t="shared" si="70"/>
        <v>#N/A</v>
      </c>
      <c r="Q227" s="159" t="e">
        <f t="shared" si="71"/>
        <v>#N/A</v>
      </c>
      <c r="R227" s="159" t="e">
        <f t="shared" si="72"/>
        <v>#N/A</v>
      </c>
      <c r="U227" s="146" t="str">
        <f t="shared" si="73"/>
        <v>A</v>
      </c>
      <c r="V227" s="145" t="str">
        <f t="shared" si="74"/>
        <v>S1P4</v>
      </c>
      <c r="W227" s="157" t="e">
        <f>VLOOKUP($B227,GtP!$A:$DD,MATCH("Gs_0-2",GtP!$A$1:$DD$1,0),FALSE)</f>
        <v>#N/A</v>
      </c>
      <c r="X227" s="156" t="e">
        <f>VLOOKUP($B227,GtP!$A:$DD,MATCH("Gi/o_0-2",GtP!$A$1:$DD$1,0),FALSE)</f>
        <v>#N/A</v>
      </c>
      <c r="Y227" s="156" t="e">
        <f>VLOOKUP($B227,GtP!$A:$DD,MATCH("Gq/11_0-2",GtP!$A$1:$DD$1,0),FALSE)</f>
        <v>#N/A</v>
      </c>
      <c r="Z227" s="156" t="e">
        <f>VLOOKUP($B227,GtP!$A:$DD,MATCH("G12/13_0-2",GtP!$A$1:$DD$1,0),FALSE)</f>
        <v>#N/A</v>
      </c>
      <c r="AA227" s="155"/>
      <c r="AB227" s="143" t="e">
        <f t="shared" si="75"/>
        <v>#N/A</v>
      </c>
      <c r="AC227" s="315" t="str">
        <f t="shared" si="76"/>
        <v/>
      </c>
      <c r="AD227" s="349" t="str">
        <f t="shared" si="77"/>
        <v/>
      </c>
      <c r="AE227" s="349" t="str">
        <f t="shared" si="78"/>
        <v/>
      </c>
      <c r="AF227" s="311" t="str">
        <f t="shared" si="79"/>
        <v/>
      </c>
      <c r="AG227" s="141" t="e">
        <f>_xlfn.CONCAT(IF(AT227="","-","B"),IF(BG227="","-","I"),VLOOKUP($B227,GtP!$A:$BB,MATCH("Gs_0-1",GtP!$A$1:$BB$1,0),FALSE))</f>
        <v>#N/A</v>
      </c>
      <c r="AH227" s="140" t="e">
        <f>_xlfn.CONCAT(IF(AU227="","-","B"),IF(BH227="","-","I"),VLOOKUP($B227,GtP!$A:$BB,MATCH("Gs_0-1",GtP!$A$1:$BB$1,0),FALSE))</f>
        <v>#N/A</v>
      </c>
      <c r="AI227" s="140" t="e">
        <f>_xlfn.CONCAT(IF(AV227="","-","B"),IF(BI227="","-","I"),VLOOKUP($B227,GtP!$A:$BB,MATCH("Gi/o_0-1",GtP!$A$1:$BB$1,0),FALSE))</f>
        <v>#N/A</v>
      </c>
      <c r="AJ227" s="140" t="e">
        <f>_xlfn.CONCAT(IF(AW227="","-","B"),IF(BJ227="","-","I"),VLOOKUP($B227,GtP!$A:$BB,MATCH("Gi/o_0-1",GtP!$A$1:$BB$1,0),FALSE))</f>
        <v>#N/A</v>
      </c>
      <c r="AK227" s="140" t="e">
        <f>_xlfn.CONCAT(IF(AX227="","-","B"),IF(BK227="","-","I"),VLOOKUP($B227,GtP!$A:$BB,MATCH("Gi/o_0-1",GtP!$A$1:$BB$1,0),FALSE))</f>
        <v>#N/A</v>
      </c>
      <c r="AL227" s="140" t="e">
        <f>_xlfn.CONCAT(IF(AY227="","-","B"),IF(BL227="","-","I"),VLOOKUP($B227,GtP!$A:$BB,MATCH("Gi/o_0-1",GtP!$A$1:$BB$1,0),FALSE))</f>
        <v>#N/A</v>
      </c>
      <c r="AM227" s="140" t="e">
        <f>_xlfn.CONCAT(IF(AZ227="","-","B"),IF(BM227="","-","I"),VLOOKUP($B227,GtP!$A:$BB,MATCH("Gi/o_0-1",GtP!$A$1:$BB$1,0),FALSE))</f>
        <v>#N/A</v>
      </c>
      <c r="AN227" s="140" t="e">
        <f>_xlfn.CONCAT(IF(BA227="","-","B"),IF(BN227="","-","I"),VLOOKUP($B227,GtP!$A:$BB,MATCH("Gq/11_0-1",GtP!$A$1:$BB$1,0),FALSE))</f>
        <v>#N/A</v>
      </c>
      <c r="AO227" s="140" t="e">
        <f>_xlfn.CONCAT(IF(BB227="","-","B"),IF(BO227="","-","I"),VLOOKUP($B227,GtP!$A:$BB,MATCH("Gq/11_0-1",GtP!$A$1:$BB$1,0),FALSE))</f>
        <v>#N/A</v>
      </c>
      <c r="AP227" s="140" t="e">
        <f>_xlfn.CONCAT(IF(BC227="","-","B"),IF(BP227="","-","I"),VLOOKUP($B227,GtP!$A:$BB,MATCH("Gq/11_0-1",GtP!$A$1:$BB$1,0),FALSE))</f>
        <v>#N/A</v>
      </c>
      <c r="AQ227" s="140" t="e">
        <f>_xlfn.CONCAT(IF(BD227="","-","B"),IF(BQ227="","-","I"),VLOOKUP($B227,GtP!$A:$BB,MATCH("Gq/11_0-1",GtP!$A$1:$BB$1,0),FALSE))</f>
        <v>#N/A</v>
      </c>
      <c r="AR227" s="140" t="e">
        <f>_xlfn.CONCAT(IF(BE227="","-","B"),IF(BR227="","-","I"),VLOOKUP($B227,GtP!$A:$BB,MATCH("G12/13_0-1",GtP!$A$1:$BB$1,0),FALSE))</f>
        <v>#N/A</v>
      </c>
      <c r="AS227" s="140" t="e">
        <f>_xlfn.CONCAT(IF(BF227="","-","B"),IF(BS227="","-","I"),VLOOKUP($B227,GtP!$A:$BB,MATCH("G12/13_0-1",GtP!$A$1:$BB$1,0),FALSE))</f>
        <v>#N/A</v>
      </c>
      <c r="AT227" s="139" t="str">
        <f>_xlfn.IFNA(VLOOKUP($B227,'B-LogEmaxOverpEC50'!$A:$AL,MATCH(AT$1,'B-LogEmaxOverpEC50'!$A$1:$AL$1,0),FALSE),"")</f>
        <v/>
      </c>
      <c r="AU227" s="136" t="str">
        <f>_xlfn.IFNA(VLOOKUP($B227,'B-LogEmaxOverpEC50'!$A:$AL,MATCH(AU$1,'B-LogEmaxOverpEC50'!$A$1:$AL$1,0),FALSE),"")</f>
        <v/>
      </c>
      <c r="AV227" s="152" t="str">
        <f>_xlfn.IFNA(VLOOKUP($B227,'B-LogEmaxOverpEC50'!$A:$AL,MATCH(AV$1,'B-LogEmaxOverpEC50'!$A$1:$AL$1,0),FALSE),"")</f>
        <v/>
      </c>
      <c r="AW227" s="152" t="str">
        <f>_xlfn.IFNA(VLOOKUP($B227,'B-LogEmaxOverpEC50'!$A:$AL,MATCH(AW$1,'B-LogEmaxOverpEC50'!$A$1:$AL$1,0),FALSE),"")</f>
        <v/>
      </c>
      <c r="AX227" s="152" t="str">
        <f>_xlfn.IFNA(VLOOKUP($B227,'B-LogEmaxOverpEC50'!$A:$AL,MATCH(AX$1,'B-LogEmaxOverpEC50'!$A$1:$AL$1,0),FALSE),"")</f>
        <v/>
      </c>
      <c r="AY227" s="152" t="str">
        <f>_xlfn.IFNA(VLOOKUP($B227,'B-LogEmaxOverpEC50'!$A:$AL,MATCH(AY$1,'B-LogEmaxOverpEC50'!$A$1:$AL$1,0),FALSE),"")</f>
        <v/>
      </c>
      <c r="AZ227" s="152" t="str">
        <f>_xlfn.IFNA(VLOOKUP($B227,'B-LogEmaxOverpEC50'!$A:$AL,MATCH(AZ$1,'B-LogEmaxOverpEC50'!$A$1:$AL$1,0),FALSE),"")</f>
        <v/>
      </c>
      <c r="BA227" s="152" t="str">
        <f>_xlfn.IFNA(VLOOKUP($B227,'B-LogEmaxOverpEC50'!$A:$AL,MATCH(BA$1,'B-LogEmaxOverpEC50'!$A$1:$AL$1,0),FALSE),"")</f>
        <v/>
      </c>
      <c r="BB227" s="152" t="str">
        <f>_xlfn.IFNA(VLOOKUP($B227,'B-LogEmaxOverpEC50'!$A:$AL,MATCH(BB$1,'B-LogEmaxOverpEC50'!$A$1:$AL$1,0),FALSE),"")</f>
        <v/>
      </c>
      <c r="BC227" s="152" t="str">
        <f>_xlfn.IFNA(VLOOKUP($B227,'B-LogEmaxOverpEC50'!$A:$AL,MATCH(BC$1,'B-LogEmaxOverpEC50'!$A$1:$AL$1,0),FALSE),"")</f>
        <v/>
      </c>
      <c r="BD227" s="152" t="str">
        <f>_xlfn.IFNA(VLOOKUP($B227,'B-LogEmaxOverpEC50'!$A:$AL,MATCH(BD$1,'B-LogEmaxOverpEC50'!$A$1:$AL$1,0),FALSE),"")</f>
        <v/>
      </c>
      <c r="BE227" s="152" t="str">
        <f>_xlfn.IFNA(VLOOKUP($B227,'B-LogEmaxOverpEC50'!$A:$AL,MATCH(BE$1,'B-LogEmaxOverpEC50'!$A$1:$AL$1,0),FALSE),"")</f>
        <v/>
      </c>
      <c r="BF227" s="152" t="str">
        <f>_xlfn.IFNA(VLOOKUP($B227,'B-LogEmaxOverpEC50'!$A:$AL,MATCH(BF$1,'B-LogEmaxOverpEC50'!$A$1:$AL$1,0),FALSE),"")</f>
        <v/>
      </c>
      <c r="BG227" s="137" t="str">
        <f>_xlfn.IFNA(VLOOKUP($B227,'I-LogEmaxOverpEC50'!$A:$AR,MATCH(BG$1,'I-LogEmaxOverpEC50'!$A$1:$AR$1,0),FALSE),"")</f>
        <v/>
      </c>
      <c r="BH227" s="136" t="str">
        <f>_xlfn.IFNA(VLOOKUP($B227,'I-LogEmaxOverpEC50'!$A:$AR,MATCH(BH$1,'I-LogEmaxOverpEC50'!$A$1:$AR$1,0),FALSE),"")</f>
        <v/>
      </c>
      <c r="BI227" s="136" t="str">
        <f>_xlfn.IFNA(VLOOKUP($B227,'I-LogEmaxOverpEC50'!$A:$AR,MATCH(BI$1,'I-LogEmaxOverpEC50'!$A$1:$AR$1,0),FALSE),"")</f>
        <v/>
      </c>
      <c r="BJ227" s="136" t="str">
        <f>_xlfn.IFNA(VLOOKUP($B227,'I-LogEmaxOverpEC50'!$A:$AR,MATCH(BJ$1,'I-LogEmaxOverpEC50'!$A$1:$AR$1,0),FALSE),"")</f>
        <v/>
      </c>
      <c r="BK227" s="136" t="str">
        <f>_xlfn.IFNA(VLOOKUP($B227,'I-LogEmaxOverpEC50'!$A:$AR,MATCH(BK$1,'I-LogEmaxOverpEC50'!$A$1:$AR$1,0),FALSE),"")</f>
        <v/>
      </c>
      <c r="BL227" s="136" t="str">
        <f>_xlfn.IFNA(VLOOKUP($B227,'I-LogEmaxOverpEC50'!$A:$AR,MATCH(BL$1,'I-LogEmaxOverpEC50'!$A$1:$AR$1,0),FALSE),"")</f>
        <v/>
      </c>
      <c r="BM227" s="136" t="str">
        <f>_xlfn.IFNA(VLOOKUP($B227,'I-LogEmaxOverpEC50'!$A:$AR,MATCH(BM$1,'I-LogEmaxOverpEC50'!$A$1:$AR$1,0),FALSE),"")</f>
        <v/>
      </c>
      <c r="BN227" s="136" t="str">
        <f>_xlfn.IFNA(VLOOKUP($B227,'I-LogEmaxOverpEC50'!$A:$AR,MATCH(BN$1,'I-LogEmaxOverpEC50'!$A$1:$AR$1,0),FALSE),"")</f>
        <v/>
      </c>
      <c r="BO227" s="136" t="str">
        <f>_xlfn.IFNA(VLOOKUP($B227,'I-LogEmaxOverpEC50'!$A:$AR,MATCH(BO$1,'I-LogEmaxOverpEC50'!$A$1:$AR$1,0),FALSE),"")</f>
        <v/>
      </c>
      <c r="BP227" s="136" t="str">
        <f>_xlfn.IFNA(VLOOKUP($B227,'I-LogEmaxOverpEC50'!$A:$AR,MATCH(BP$1,'I-LogEmaxOverpEC50'!$A$1:$AR$1,0),FALSE),"")</f>
        <v/>
      </c>
      <c r="BQ227" s="136" t="str">
        <f>_xlfn.IFNA(VLOOKUP($B227,'I-LogEmaxOverpEC50'!$A:$AR,MATCH(BQ$1,'I-LogEmaxOverpEC50'!$A$1:$AR$1,0),FALSE),"")</f>
        <v/>
      </c>
      <c r="BR227" s="136" t="str">
        <f>_xlfn.IFNA(VLOOKUP($B227,'I-LogEmaxOverpEC50'!$A:$AR,MATCH(BR$1,'I-LogEmaxOverpEC50'!$A$1:$AR$1,0),FALSE),"")</f>
        <v/>
      </c>
      <c r="BS227" s="136" t="str">
        <f>_xlfn.IFNA(VLOOKUP($B227,'I-LogEmaxOverpEC50'!$A:$AR,MATCH(BS$1,'I-LogEmaxOverpEC50'!$A$1:$AR$1,0),FALSE),"")</f>
        <v/>
      </c>
    </row>
    <row r="228" spans="1:88" x14ac:dyDescent="0.2">
      <c r="A228" s="146" cm="1">
        <f t="array" ref="A228">_xlfn.IFS(SUM(F228:R228)&gt;0,1,AB228&gt;0,2,TRUE,3)</f>
        <v>2</v>
      </c>
      <c r="B228" s="146" t="s">
        <v>707</v>
      </c>
      <c r="D228" s="151" t="str">
        <f>_xlfn.XLOOKUP(B228,RecNamesAll!A:A,RecNamesAll!E:E)</f>
        <v>A</v>
      </c>
      <c r="E228" s="150" t="str">
        <f>_xlfn.XLOOKUP(B228,RecNamesAll!A:A,RecNamesAll!C:C)</f>
        <v>Succinate</v>
      </c>
      <c r="F228" s="160" t="str">
        <f t="shared" si="60"/>
        <v/>
      </c>
      <c r="G228" s="159" t="str">
        <f t="shared" si="61"/>
        <v/>
      </c>
      <c r="H228" s="159" t="str">
        <f t="shared" si="62"/>
        <v/>
      </c>
      <c r="I228" s="159" t="str">
        <f t="shared" si="63"/>
        <v/>
      </c>
      <c r="J228" s="159" t="str">
        <f t="shared" si="64"/>
        <v/>
      </c>
      <c r="K228" s="159" t="str">
        <f t="shared" si="65"/>
        <v/>
      </c>
      <c r="L228" s="159" t="str">
        <f t="shared" si="66"/>
        <v/>
      </c>
      <c r="M228" s="159" t="str">
        <f t="shared" si="67"/>
        <v/>
      </c>
      <c r="N228" s="159" t="str">
        <f t="shared" si="68"/>
        <v/>
      </c>
      <c r="O228" s="159" t="str">
        <f t="shared" si="69"/>
        <v/>
      </c>
      <c r="P228" s="159" t="str">
        <f t="shared" si="70"/>
        <v/>
      </c>
      <c r="Q228" s="159" t="str">
        <f t="shared" si="71"/>
        <v/>
      </c>
      <c r="R228" s="159" t="str">
        <f t="shared" si="72"/>
        <v/>
      </c>
      <c r="U228" s="146" t="str">
        <f t="shared" si="73"/>
        <v>A</v>
      </c>
      <c r="V228" s="145" t="str">
        <f t="shared" si="74"/>
        <v>Succinate</v>
      </c>
      <c r="W228" s="157">
        <f>VLOOKUP($B228,GtP!$A:$DD,MATCH("Gs_0-2",GtP!$A$1:$DD$1,0),FALSE)</f>
        <v>0</v>
      </c>
      <c r="X228" s="156">
        <f>VLOOKUP($B228,GtP!$A:$DD,MATCH("Gi/o_0-2",GtP!$A$1:$DD$1,0),FALSE)</f>
        <v>1</v>
      </c>
      <c r="Y228" s="156">
        <f>VLOOKUP($B228,GtP!$A:$DD,MATCH("Gq/11_0-2",GtP!$A$1:$DD$1,0),FALSE)</f>
        <v>2</v>
      </c>
      <c r="Z228" s="156">
        <f>VLOOKUP($B228,GtP!$A:$DD,MATCH("G12/13_0-2",GtP!$A$1:$DD$1,0),FALSE)</f>
        <v>0</v>
      </c>
      <c r="AA228" s="155"/>
      <c r="AB228" s="143">
        <f t="shared" si="75"/>
        <v>2</v>
      </c>
      <c r="AC228" s="315" t="str">
        <f t="shared" si="76"/>
        <v/>
      </c>
      <c r="AD228" s="349" t="str">
        <f t="shared" si="77"/>
        <v/>
      </c>
      <c r="AE228" s="349" t="str">
        <f t="shared" si="78"/>
        <v/>
      </c>
      <c r="AF228" s="311" t="str">
        <f t="shared" si="79"/>
        <v/>
      </c>
      <c r="AG228" s="141" t="str">
        <f>_xlfn.CONCAT(IF(AT228="","-","B"),IF(BG228="","-","I"),VLOOKUP($B228,GtP!$A:$BB,MATCH("Gs_0-1",GtP!$A$1:$BB$1,0),FALSE))</f>
        <v>---</v>
      </c>
      <c r="AH228" s="140" t="str">
        <f>_xlfn.CONCAT(IF(AU228="","-","B"),IF(BH228="","-","I"),VLOOKUP($B228,GtP!$A:$BB,MATCH("Gs_0-1",GtP!$A$1:$BB$1,0),FALSE))</f>
        <v>---</v>
      </c>
      <c r="AI228" s="140" t="str">
        <f>_xlfn.CONCAT(IF(AV228="","-","B"),IF(BI228="","-","I"),VLOOKUP($B228,GtP!$A:$BB,MATCH("Gi/o_0-1",GtP!$A$1:$BB$1,0),FALSE))</f>
        <v>--G</v>
      </c>
      <c r="AJ228" s="140" t="str">
        <f>_xlfn.CONCAT(IF(AW228="","-","B"),IF(BJ228="","-","I"),VLOOKUP($B228,GtP!$A:$BB,MATCH("Gi/o_0-1",GtP!$A$1:$BB$1,0),FALSE))</f>
        <v>--G</v>
      </c>
      <c r="AK228" s="140" t="str">
        <f>_xlfn.CONCAT(IF(AX228="","-","B"),IF(BK228="","-","I"),VLOOKUP($B228,GtP!$A:$BB,MATCH("Gi/o_0-1",GtP!$A$1:$BB$1,0),FALSE))</f>
        <v>--G</v>
      </c>
      <c r="AL228" s="140" t="str">
        <f>_xlfn.CONCAT(IF(AY228="","-","B"),IF(BL228="","-","I"),VLOOKUP($B228,GtP!$A:$BB,MATCH("Gi/o_0-1",GtP!$A$1:$BB$1,0),FALSE))</f>
        <v>--G</v>
      </c>
      <c r="AM228" s="140" t="str">
        <f>_xlfn.CONCAT(IF(AZ228="","-","B"),IF(BM228="","-","I"),VLOOKUP($B228,GtP!$A:$BB,MATCH("Gi/o_0-1",GtP!$A$1:$BB$1,0),FALSE))</f>
        <v>--G</v>
      </c>
      <c r="AN228" s="140" t="str">
        <f>_xlfn.CONCAT(IF(BA228="","-","B"),IF(BN228="","-","I"),VLOOKUP($B228,GtP!$A:$BB,MATCH("Gq/11_0-1",GtP!$A$1:$BB$1,0),FALSE))</f>
        <v>--G</v>
      </c>
      <c r="AO228" s="140" t="str">
        <f>_xlfn.CONCAT(IF(BB228="","-","B"),IF(BO228="","-","I"),VLOOKUP($B228,GtP!$A:$BB,MATCH("Gq/11_0-1",GtP!$A$1:$BB$1,0),FALSE))</f>
        <v>--G</v>
      </c>
      <c r="AP228" s="140" t="str">
        <f>_xlfn.CONCAT(IF(BC228="","-","B"),IF(BP228="","-","I"),VLOOKUP($B228,GtP!$A:$BB,MATCH("Gq/11_0-1",GtP!$A$1:$BB$1,0),FALSE))</f>
        <v>--G</v>
      </c>
      <c r="AQ228" s="140" t="str">
        <f>_xlfn.CONCAT(IF(BD228="","-","B"),IF(BQ228="","-","I"),VLOOKUP($B228,GtP!$A:$BB,MATCH("Gq/11_0-1",GtP!$A$1:$BB$1,0),FALSE))</f>
        <v>--G</v>
      </c>
      <c r="AR228" s="140" t="str">
        <f>_xlfn.CONCAT(IF(BE228="","-","B"),IF(BR228="","-","I"),VLOOKUP($B228,GtP!$A:$BB,MATCH("G12/13_0-1",GtP!$A$1:$BB$1,0),FALSE))</f>
        <v>---</v>
      </c>
      <c r="AS228" s="140" t="str">
        <f>_xlfn.CONCAT(IF(BF228="","-","B"),IF(BS228="","-","I"),VLOOKUP($B228,GtP!$A:$BB,MATCH("G12/13_0-1",GtP!$A$1:$BB$1,0),FALSE))</f>
        <v>---</v>
      </c>
      <c r="AT228" s="139" t="str">
        <f>_xlfn.IFNA(VLOOKUP($B228,'B-LogEmaxOverpEC50'!$A:$AL,MATCH(AT$1,'B-LogEmaxOverpEC50'!$A$1:$AL$1,0),FALSE),"")</f>
        <v/>
      </c>
      <c r="AU228" s="136" t="str">
        <f>_xlfn.IFNA(VLOOKUP($B228,'B-LogEmaxOverpEC50'!$A:$AL,MATCH(AU$1,'B-LogEmaxOverpEC50'!$A$1:$AL$1,0),FALSE),"")</f>
        <v/>
      </c>
      <c r="AV228" s="152" t="str">
        <f>_xlfn.IFNA(VLOOKUP($B228,'B-LogEmaxOverpEC50'!$A:$AL,MATCH(AV$1,'B-LogEmaxOverpEC50'!$A$1:$AL$1,0),FALSE),"")</f>
        <v/>
      </c>
      <c r="AW228" s="152" t="str">
        <f>_xlfn.IFNA(VLOOKUP($B228,'B-LogEmaxOverpEC50'!$A:$AL,MATCH(AW$1,'B-LogEmaxOverpEC50'!$A$1:$AL$1,0),FALSE),"")</f>
        <v/>
      </c>
      <c r="AX228" s="152" t="str">
        <f>_xlfn.IFNA(VLOOKUP($B228,'B-LogEmaxOverpEC50'!$A:$AL,MATCH(AX$1,'B-LogEmaxOverpEC50'!$A$1:$AL$1,0),FALSE),"")</f>
        <v/>
      </c>
      <c r="AY228" s="152" t="str">
        <f>_xlfn.IFNA(VLOOKUP($B228,'B-LogEmaxOverpEC50'!$A:$AL,MATCH(AY$1,'B-LogEmaxOverpEC50'!$A$1:$AL$1,0),FALSE),"")</f>
        <v/>
      </c>
      <c r="AZ228" s="152" t="str">
        <f>_xlfn.IFNA(VLOOKUP($B228,'B-LogEmaxOverpEC50'!$A:$AL,MATCH(AZ$1,'B-LogEmaxOverpEC50'!$A$1:$AL$1,0),FALSE),"")</f>
        <v/>
      </c>
      <c r="BA228" s="152" t="str">
        <f>_xlfn.IFNA(VLOOKUP($B228,'B-LogEmaxOverpEC50'!$A:$AL,MATCH(BA$1,'B-LogEmaxOverpEC50'!$A$1:$AL$1,0),FALSE),"")</f>
        <v/>
      </c>
      <c r="BB228" s="152" t="str">
        <f>_xlfn.IFNA(VLOOKUP($B228,'B-LogEmaxOverpEC50'!$A:$AL,MATCH(BB$1,'B-LogEmaxOverpEC50'!$A$1:$AL$1,0),FALSE),"")</f>
        <v/>
      </c>
      <c r="BC228" s="152" t="str">
        <f>_xlfn.IFNA(VLOOKUP($B228,'B-LogEmaxOverpEC50'!$A:$AL,MATCH(BC$1,'B-LogEmaxOverpEC50'!$A$1:$AL$1,0),FALSE),"")</f>
        <v/>
      </c>
      <c r="BD228" s="152" t="str">
        <f>_xlfn.IFNA(VLOOKUP($B228,'B-LogEmaxOverpEC50'!$A:$AL,MATCH(BD$1,'B-LogEmaxOverpEC50'!$A$1:$AL$1,0),FALSE),"")</f>
        <v/>
      </c>
      <c r="BE228" s="152" t="str">
        <f>_xlfn.IFNA(VLOOKUP($B228,'B-LogEmaxOverpEC50'!$A:$AL,MATCH(BE$1,'B-LogEmaxOverpEC50'!$A$1:$AL$1,0),FALSE),"")</f>
        <v/>
      </c>
      <c r="BF228" s="152" t="str">
        <f>_xlfn.IFNA(VLOOKUP($B228,'B-LogEmaxOverpEC50'!$A:$AL,MATCH(BF$1,'B-LogEmaxOverpEC50'!$A$1:$AL$1,0),FALSE),"")</f>
        <v/>
      </c>
      <c r="BG228" s="137" t="str">
        <f>_xlfn.IFNA(VLOOKUP($B228,'I-LogEmaxOverpEC50'!$A:$AR,MATCH(BG$1,'I-LogEmaxOverpEC50'!$A$1:$AR$1,0),FALSE),"")</f>
        <v/>
      </c>
      <c r="BH228" s="136" t="str">
        <f>_xlfn.IFNA(VLOOKUP($B228,'I-LogEmaxOverpEC50'!$A:$AR,MATCH(BH$1,'I-LogEmaxOverpEC50'!$A$1:$AR$1,0),FALSE),"")</f>
        <v/>
      </c>
      <c r="BI228" s="136" t="str">
        <f>_xlfn.IFNA(VLOOKUP($B228,'I-LogEmaxOverpEC50'!$A:$AR,MATCH(BI$1,'I-LogEmaxOverpEC50'!$A$1:$AR$1,0),FALSE),"")</f>
        <v/>
      </c>
      <c r="BJ228" s="136" t="str">
        <f>_xlfn.IFNA(VLOOKUP($B228,'I-LogEmaxOverpEC50'!$A:$AR,MATCH(BJ$1,'I-LogEmaxOverpEC50'!$A$1:$AR$1,0),FALSE),"")</f>
        <v/>
      </c>
      <c r="BK228" s="136" t="str">
        <f>_xlfn.IFNA(VLOOKUP($B228,'I-LogEmaxOverpEC50'!$A:$AR,MATCH(BK$1,'I-LogEmaxOverpEC50'!$A$1:$AR$1,0),FALSE),"")</f>
        <v/>
      </c>
      <c r="BL228" s="136" t="str">
        <f>_xlfn.IFNA(VLOOKUP($B228,'I-LogEmaxOverpEC50'!$A:$AR,MATCH(BL$1,'I-LogEmaxOverpEC50'!$A$1:$AR$1,0),FALSE),"")</f>
        <v/>
      </c>
      <c r="BM228" s="136" t="str">
        <f>_xlfn.IFNA(VLOOKUP($B228,'I-LogEmaxOverpEC50'!$A:$AR,MATCH(BM$1,'I-LogEmaxOverpEC50'!$A$1:$AR$1,0),FALSE),"")</f>
        <v/>
      </c>
      <c r="BN228" s="136" t="str">
        <f>_xlfn.IFNA(VLOOKUP($B228,'I-LogEmaxOverpEC50'!$A:$AR,MATCH(BN$1,'I-LogEmaxOverpEC50'!$A$1:$AR$1,0),FALSE),"")</f>
        <v/>
      </c>
      <c r="BO228" s="136" t="str">
        <f>_xlfn.IFNA(VLOOKUP($B228,'I-LogEmaxOverpEC50'!$A:$AR,MATCH(BO$1,'I-LogEmaxOverpEC50'!$A$1:$AR$1,0),FALSE),"")</f>
        <v/>
      </c>
      <c r="BP228" s="136" t="str">
        <f>_xlfn.IFNA(VLOOKUP($B228,'I-LogEmaxOverpEC50'!$A:$AR,MATCH(BP$1,'I-LogEmaxOverpEC50'!$A$1:$AR$1,0),FALSE),"")</f>
        <v/>
      </c>
      <c r="BQ228" s="136" t="str">
        <f>_xlfn.IFNA(VLOOKUP($B228,'I-LogEmaxOverpEC50'!$A:$AR,MATCH(BQ$1,'I-LogEmaxOverpEC50'!$A$1:$AR$1,0),FALSE),"")</f>
        <v/>
      </c>
      <c r="BR228" s="136" t="str">
        <f>_xlfn.IFNA(VLOOKUP($B228,'I-LogEmaxOverpEC50'!$A:$AR,MATCH(BR$1,'I-LogEmaxOverpEC50'!$A$1:$AR$1,0),FALSE),"")</f>
        <v/>
      </c>
      <c r="BS228" s="136" t="str">
        <f>_xlfn.IFNA(VLOOKUP($B228,'I-LogEmaxOverpEC50'!$A:$AR,MATCH(BS$1,'I-LogEmaxOverpEC50'!$A$1:$AR$1,0),FALSE),"")</f>
        <v/>
      </c>
    </row>
    <row r="229" spans="1:88" x14ac:dyDescent="0.2">
      <c r="A229" s="146" cm="1">
        <f t="array" ref="A229">_xlfn.IFS(SUM(F229:R229)&gt;0,1,AB229&gt;0,2,TRUE,3)</f>
        <v>2</v>
      </c>
      <c r="B229" s="146" t="s">
        <v>697</v>
      </c>
      <c r="D229" s="151" t="str">
        <f>_xlfn.XLOOKUP(B229,RecNamesAll!A:A,RecNamesAll!E:E)</f>
        <v>A</v>
      </c>
      <c r="E229" s="150" t="str">
        <f>_xlfn.XLOOKUP(B229,RecNamesAll!A:A,RecNamesAll!C:C)</f>
        <v>TA1</v>
      </c>
      <c r="F229" s="160" t="str">
        <f t="shared" si="60"/>
        <v/>
      </c>
      <c r="G229" s="159" t="str">
        <f t="shared" si="61"/>
        <v/>
      </c>
      <c r="H229" s="159" t="str">
        <f t="shared" si="62"/>
        <v/>
      </c>
      <c r="I229" s="159" t="str">
        <f t="shared" si="63"/>
        <v/>
      </c>
      <c r="J229" s="159" t="str">
        <f t="shared" si="64"/>
        <v/>
      </c>
      <c r="K229" s="159" t="str">
        <f t="shared" si="65"/>
        <v/>
      </c>
      <c r="L229" s="159" t="str">
        <f t="shared" si="66"/>
        <v/>
      </c>
      <c r="M229" s="159" t="str">
        <f t="shared" si="67"/>
        <v/>
      </c>
      <c r="N229" s="159" t="str">
        <f t="shared" si="68"/>
        <v/>
      </c>
      <c r="O229" s="159" t="str">
        <f t="shared" si="69"/>
        <v/>
      </c>
      <c r="P229" s="159" t="str">
        <f t="shared" si="70"/>
        <v/>
      </c>
      <c r="Q229" s="159" t="str">
        <f t="shared" si="71"/>
        <v/>
      </c>
      <c r="R229" s="159" t="str">
        <f t="shared" si="72"/>
        <v/>
      </c>
      <c r="U229" s="146" t="str">
        <f t="shared" si="73"/>
        <v>A</v>
      </c>
      <c r="V229" s="145" t="str">
        <f t="shared" si="74"/>
        <v>TA1</v>
      </c>
      <c r="W229" s="157">
        <f>VLOOKUP($B229,GtP!$A:$DD,MATCH("Gs_0-2",GtP!$A$1:$DD$1,0),FALSE)</f>
        <v>1</v>
      </c>
      <c r="X229" s="156">
        <f>VLOOKUP($B229,GtP!$A:$DD,MATCH("Gi/o_0-2",GtP!$A$1:$DD$1,0),FALSE)</f>
        <v>0</v>
      </c>
      <c r="Y229" s="156">
        <f>VLOOKUP($B229,GtP!$A:$DD,MATCH("Gq/11_0-2",GtP!$A$1:$DD$1,0),FALSE)</f>
        <v>2</v>
      </c>
      <c r="Z229" s="156">
        <f>VLOOKUP($B229,GtP!$A:$DD,MATCH("G12/13_0-2",GtP!$A$1:$DD$1,0),FALSE)</f>
        <v>0</v>
      </c>
      <c r="AA229" s="155"/>
      <c r="AB229" s="143">
        <f t="shared" si="75"/>
        <v>2</v>
      </c>
      <c r="AC229" s="315" t="str">
        <f t="shared" si="76"/>
        <v/>
      </c>
      <c r="AD229" s="349" t="str">
        <f t="shared" si="77"/>
        <v/>
      </c>
      <c r="AE229" s="349" t="str">
        <f t="shared" si="78"/>
        <v/>
      </c>
      <c r="AF229" s="311" t="str">
        <f t="shared" si="79"/>
        <v/>
      </c>
      <c r="AG229" s="141" t="str">
        <f>_xlfn.CONCAT(IF(AT229="","-","B"),IF(BG229="","-","I"),VLOOKUP($B229,GtP!$A:$BB,MATCH("Gs_0-1",GtP!$A$1:$BB$1,0),FALSE))</f>
        <v>--G</v>
      </c>
      <c r="AH229" s="140" t="str">
        <f>_xlfn.CONCAT(IF(AU229="","-","B"),IF(BH229="","-","I"),VLOOKUP($B229,GtP!$A:$BB,MATCH("Gs_0-1",GtP!$A$1:$BB$1,0),FALSE))</f>
        <v>--G</v>
      </c>
      <c r="AI229" s="140" t="str">
        <f>_xlfn.CONCAT(IF(AV229="","-","B"),IF(BI229="","-","I"),VLOOKUP($B229,GtP!$A:$BB,MATCH("Gi/o_0-1",GtP!$A$1:$BB$1,0),FALSE))</f>
        <v>---</v>
      </c>
      <c r="AJ229" s="140" t="str">
        <f>_xlfn.CONCAT(IF(AW229="","-","B"),IF(BJ229="","-","I"),VLOOKUP($B229,GtP!$A:$BB,MATCH("Gi/o_0-1",GtP!$A$1:$BB$1,0),FALSE))</f>
        <v>---</v>
      </c>
      <c r="AK229" s="140" t="str">
        <f>_xlfn.CONCAT(IF(AX229="","-","B"),IF(BK229="","-","I"),VLOOKUP($B229,GtP!$A:$BB,MATCH("Gi/o_0-1",GtP!$A$1:$BB$1,0),FALSE))</f>
        <v>---</v>
      </c>
      <c r="AL229" s="140" t="str">
        <f>_xlfn.CONCAT(IF(AY229="","-","B"),IF(BL229="","-","I"),VLOOKUP($B229,GtP!$A:$BB,MATCH("Gi/o_0-1",GtP!$A$1:$BB$1,0),FALSE))</f>
        <v>---</v>
      </c>
      <c r="AM229" s="140" t="str">
        <f>_xlfn.CONCAT(IF(AZ229="","-","B"),IF(BM229="","-","I"),VLOOKUP($B229,GtP!$A:$BB,MATCH("Gi/o_0-1",GtP!$A$1:$BB$1,0),FALSE))</f>
        <v>---</v>
      </c>
      <c r="AN229" s="140" t="str">
        <f>_xlfn.CONCAT(IF(BA229="","-","B"),IF(BN229="","-","I"),VLOOKUP($B229,GtP!$A:$BB,MATCH("Gq/11_0-1",GtP!$A$1:$BB$1,0),FALSE))</f>
        <v>--G</v>
      </c>
      <c r="AO229" s="140" t="str">
        <f>_xlfn.CONCAT(IF(BB229="","-","B"),IF(BO229="","-","I"),VLOOKUP($B229,GtP!$A:$BB,MATCH("Gq/11_0-1",GtP!$A$1:$BB$1,0),FALSE))</f>
        <v>--G</v>
      </c>
      <c r="AP229" s="140" t="str">
        <f>_xlfn.CONCAT(IF(BC229="","-","B"),IF(BP229="","-","I"),VLOOKUP($B229,GtP!$A:$BB,MATCH("Gq/11_0-1",GtP!$A$1:$BB$1,0),FALSE))</f>
        <v>--G</v>
      </c>
      <c r="AQ229" s="140" t="str">
        <f>_xlfn.CONCAT(IF(BD229="","-","B"),IF(BQ229="","-","I"),VLOOKUP($B229,GtP!$A:$BB,MATCH("Gq/11_0-1",GtP!$A$1:$BB$1,0),FALSE))</f>
        <v>--G</v>
      </c>
      <c r="AR229" s="140" t="str">
        <f>_xlfn.CONCAT(IF(BE229="","-","B"),IF(BR229="","-","I"),VLOOKUP($B229,GtP!$A:$BB,MATCH("G12/13_0-1",GtP!$A$1:$BB$1,0),FALSE))</f>
        <v>---</v>
      </c>
      <c r="AS229" s="140" t="str">
        <f>_xlfn.CONCAT(IF(BF229="","-","B"),IF(BS229="","-","I"),VLOOKUP($B229,GtP!$A:$BB,MATCH("G12/13_0-1",GtP!$A$1:$BB$1,0),FALSE))</f>
        <v>---</v>
      </c>
      <c r="AT229" s="139" t="str">
        <f>_xlfn.IFNA(VLOOKUP($B229,'B-LogEmaxOverpEC50'!$A:$AL,MATCH(AT$1,'B-LogEmaxOverpEC50'!$A$1:$AL$1,0),FALSE),"")</f>
        <v/>
      </c>
      <c r="AU229" s="136" t="str">
        <f>_xlfn.IFNA(VLOOKUP($B229,'B-LogEmaxOverpEC50'!$A:$AL,MATCH(AU$1,'B-LogEmaxOverpEC50'!$A$1:$AL$1,0),FALSE),"")</f>
        <v/>
      </c>
      <c r="AV229" s="152" t="str">
        <f>_xlfn.IFNA(VLOOKUP($B229,'B-LogEmaxOverpEC50'!$A:$AL,MATCH(AV$1,'B-LogEmaxOverpEC50'!$A$1:$AL$1,0),FALSE),"")</f>
        <v/>
      </c>
      <c r="AW229" s="152" t="str">
        <f>_xlfn.IFNA(VLOOKUP($B229,'B-LogEmaxOverpEC50'!$A:$AL,MATCH(AW$1,'B-LogEmaxOverpEC50'!$A$1:$AL$1,0),FALSE),"")</f>
        <v/>
      </c>
      <c r="AX229" s="152" t="str">
        <f>_xlfn.IFNA(VLOOKUP($B229,'B-LogEmaxOverpEC50'!$A:$AL,MATCH(AX$1,'B-LogEmaxOverpEC50'!$A$1:$AL$1,0),FALSE),"")</f>
        <v/>
      </c>
      <c r="AY229" s="152" t="str">
        <f>_xlfn.IFNA(VLOOKUP($B229,'B-LogEmaxOverpEC50'!$A:$AL,MATCH(AY$1,'B-LogEmaxOverpEC50'!$A$1:$AL$1,0),FALSE),"")</f>
        <v/>
      </c>
      <c r="AZ229" s="152" t="str">
        <f>_xlfn.IFNA(VLOOKUP($B229,'B-LogEmaxOverpEC50'!$A:$AL,MATCH(AZ$1,'B-LogEmaxOverpEC50'!$A$1:$AL$1,0),FALSE),"")</f>
        <v/>
      </c>
      <c r="BA229" s="152" t="str">
        <f>_xlfn.IFNA(VLOOKUP($B229,'B-LogEmaxOverpEC50'!$A:$AL,MATCH(BA$1,'B-LogEmaxOverpEC50'!$A$1:$AL$1,0),FALSE),"")</f>
        <v/>
      </c>
      <c r="BB229" s="152" t="str">
        <f>_xlfn.IFNA(VLOOKUP($B229,'B-LogEmaxOverpEC50'!$A:$AL,MATCH(BB$1,'B-LogEmaxOverpEC50'!$A$1:$AL$1,0),FALSE),"")</f>
        <v/>
      </c>
      <c r="BC229" s="152" t="str">
        <f>_xlfn.IFNA(VLOOKUP($B229,'B-LogEmaxOverpEC50'!$A:$AL,MATCH(BC$1,'B-LogEmaxOverpEC50'!$A$1:$AL$1,0),FALSE),"")</f>
        <v/>
      </c>
      <c r="BD229" s="152" t="str">
        <f>_xlfn.IFNA(VLOOKUP($B229,'B-LogEmaxOverpEC50'!$A:$AL,MATCH(BD$1,'B-LogEmaxOverpEC50'!$A$1:$AL$1,0),FALSE),"")</f>
        <v/>
      </c>
      <c r="BE229" s="152" t="str">
        <f>_xlfn.IFNA(VLOOKUP($B229,'B-LogEmaxOverpEC50'!$A:$AL,MATCH(BE$1,'B-LogEmaxOverpEC50'!$A$1:$AL$1,0),FALSE),"")</f>
        <v/>
      </c>
      <c r="BF229" s="152" t="str">
        <f>_xlfn.IFNA(VLOOKUP($B229,'B-LogEmaxOverpEC50'!$A:$AL,MATCH(BF$1,'B-LogEmaxOverpEC50'!$A$1:$AL$1,0),FALSE),"")</f>
        <v/>
      </c>
      <c r="BG229" s="137" t="str">
        <f>_xlfn.IFNA(VLOOKUP($B229,'I-LogEmaxOverpEC50'!$A:$AR,MATCH(BG$1,'I-LogEmaxOverpEC50'!$A$1:$AR$1,0),FALSE),"")</f>
        <v/>
      </c>
      <c r="BH229" s="136" t="str">
        <f>_xlfn.IFNA(VLOOKUP($B229,'I-LogEmaxOverpEC50'!$A:$AR,MATCH(BH$1,'I-LogEmaxOverpEC50'!$A$1:$AR$1,0),FALSE),"")</f>
        <v/>
      </c>
      <c r="BI229" s="136" t="str">
        <f>_xlfn.IFNA(VLOOKUP($B229,'I-LogEmaxOverpEC50'!$A:$AR,MATCH(BI$1,'I-LogEmaxOverpEC50'!$A$1:$AR$1,0),FALSE),"")</f>
        <v/>
      </c>
      <c r="BJ229" s="136" t="str">
        <f>_xlfn.IFNA(VLOOKUP($B229,'I-LogEmaxOverpEC50'!$A:$AR,MATCH(BJ$1,'I-LogEmaxOverpEC50'!$A$1:$AR$1,0),FALSE),"")</f>
        <v/>
      </c>
      <c r="BK229" s="136" t="str">
        <f>_xlfn.IFNA(VLOOKUP($B229,'I-LogEmaxOverpEC50'!$A:$AR,MATCH(BK$1,'I-LogEmaxOverpEC50'!$A$1:$AR$1,0),FALSE),"")</f>
        <v/>
      </c>
      <c r="BL229" s="136" t="str">
        <f>_xlfn.IFNA(VLOOKUP($B229,'I-LogEmaxOverpEC50'!$A:$AR,MATCH(BL$1,'I-LogEmaxOverpEC50'!$A$1:$AR$1,0),FALSE),"")</f>
        <v/>
      </c>
      <c r="BM229" s="136" t="str">
        <f>_xlfn.IFNA(VLOOKUP($B229,'I-LogEmaxOverpEC50'!$A:$AR,MATCH(BM$1,'I-LogEmaxOverpEC50'!$A$1:$AR$1,0),FALSE),"")</f>
        <v/>
      </c>
      <c r="BN229" s="136" t="str">
        <f>_xlfn.IFNA(VLOOKUP($B229,'I-LogEmaxOverpEC50'!$A:$AR,MATCH(BN$1,'I-LogEmaxOverpEC50'!$A$1:$AR$1,0),FALSE),"")</f>
        <v/>
      </c>
      <c r="BO229" s="136" t="str">
        <f>_xlfn.IFNA(VLOOKUP($B229,'I-LogEmaxOverpEC50'!$A:$AR,MATCH(BO$1,'I-LogEmaxOverpEC50'!$A$1:$AR$1,0),FALSE),"")</f>
        <v/>
      </c>
      <c r="BP229" s="136" t="str">
        <f>_xlfn.IFNA(VLOOKUP($B229,'I-LogEmaxOverpEC50'!$A:$AR,MATCH(BP$1,'I-LogEmaxOverpEC50'!$A$1:$AR$1,0),FALSE),"")</f>
        <v/>
      </c>
      <c r="BQ229" s="136" t="str">
        <f>_xlfn.IFNA(VLOOKUP($B229,'I-LogEmaxOverpEC50'!$A:$AR,MATCH(BQ$1,'I-LogEmaxOverpEC50'!$A$1:$AR$1,0),FALSE),"")</f>
        <v/>
      </c>
      <c r="BR229" s="136" t="str">
        <f>_xlfn.IFNA(VLOOKUP($B229,'I-LogEmaxOverpEC50'!$A:$AR,MATCH(BR$1,'I-LogEmaxOverpEC50'!$A$1:$AR$1,0),FALSE),"")</f>
        <v/>
      </c>
      <c r="BS229" s="136" t="str">
        <f>_xlfn.IFNA(VLOOKUP($B229,'I-LogEmaxOverpEC50'!$A:$AR,MATCH(BS$1,'I-LogEmaxOverpEC50'!$A$1:$AR$1,0),FALSE),"")</f>
        <v/>
      </c>
    </row>
    <row r="230" spans="1:88" x14ac:dyDescent="0.2">
      <c r="A230" s="146" cm="1">
        <f t="array" ref="A230">_xlfn.IFS(SUM(F230:R230)&gt;0,1,AB230&gt;0,2,TRUE,3)</f>
        <v>2</v>
      </c>
      <c r="B230" s="146" t="s">
        <v>683</v>
      </c>
      <c r="D230" s="151" t="str">
        <f>_xlfn.XLOOKUP(B230,RecNamesAll!A:A,RecNamesAll!E:E)</f>
        <v>A</v>
      </c>
      <c r="E230" s="150" t="str">
        <f>_xlfn.XLOOKUP(B230,RecNamesAll!A:A,RecNamesAll!C:C)</f>
        <v>TSH</v>
      </c>
      <c r="F230" s="160" t="str">
        <f t="shared" si="60"/>
        <v/>
      </c>
      <c r="G230" s="159" t="str">
        <f t="shared" si="61"/>
        <v/>
      </c>
      <c r="H230" s="159" t="str">
        <f t="shared" si="62"/>
        <v/>
      </c>
      <c r="I230" s="159" t="str">
        <f t="shared" si="63"/>
        <v/>
      </c>
      <c r="J230" s="159" t="str">
        <f t="shared" si="64"/>
        <v/>
      </c>
      <c r="K230" s="159" t="str">
        <f t="shared" si="65"/>
        <v/>
      </c>
      <c r="L230" s="159" t="str">
        <f t="shared" si="66"/>
        <v/>
      </c>
      <c r="M230" s="159" t="str">
        <f t="shared" si="67"/>
        <v/>
      </c>
      <c r="N230" s="159" t="str">
        <f t="shared" si="68"/>
        <v/>
      </c>
      <c r="O230" s="159" t="str">
        <f t="shared" si="69"/>
        <v/>
      </c>
      <c r="P230" s="159" t="str">
        <f t="shared" si="70"/>
        <v/>
      </c>
      <c r="Q230" s="159" t="str">
        <f t="shared" si="71"/>
        <v/>
      </c>
      <c r="R230" s="159" t="str">
        <f t="shared" si="72"/>
        <v/>
      </c>
      <c r="U230" s="146" t="str">
        <f t="shared" si="73"/>
        <v>A</v>
      </c>
      <c r="V230" s="145" t="str">
        <f t="shared" si="74"/>
        <v>TSH</v>
      </c>
      <c r="W230" s="157">
        <f>VLOOKUP($B230,GtP!$A:$DD,MATCH("Gs_0-2",GtP!$A$1:$DD$1,0),FALSE)</f>
        <v>1</v>
      </c>
      <c r="X230" s="156">
        <f>VLOOKUP($B230,GtP!$A:$DD,MATCH("Gi/o_0-2",GtP!$A$1:$DD$1,0),FALSE)</f>
        <v>0</v>
      </c>
      <c r="Y230" s="156">
        <f>VLOOKUP($B230,GtP!$A:$DD,MATCH("Gq/11_0-2",GtP!$A$1:$DD$1,0),FALSE)</f>
        <v>2</v>
      </c>
      <c r="Z230" s="156">
        <f>VLOOKUP($B230,GtP!$A:$DD,MATCH("G12/13_0-2",GtP!$A$1:$DD$1,0),FALSE)</f>
        <v>0</v>
      </c>
      <c r="AA230" s="155"/>
      <c r="AB230" s="143">
        <f t="shared" si="75"/>
        <v>2</v>
      </c>
      <c r="AC230" s="315" t="str">
        <f t="shared" si="76"/>
        <v/>
      </c>
      <c r="AD230" s="349" t="str">
        <f t="shared" si="77"/>
        <v/>
      </c>
      <c r="AE230" s="349" t="str">
        <f t="shared" si="78"/>
        <v/>
      </c>
      <c r="AF230" s="311" t="str">
        <f t="shared" si="79"/>
        <v/>
      </c>
      <c r="AG230" s="141" t="str">
        <f>_xlfn.CONCAT(IF(AT230="","-","B"),IF(BG230="","-","I"),VLOOKUP($B230,GtP!$A:$BB,MATCH("Gs_0-1",GtP!$A$1:$BB$1,0),FALSE))</f>
        <v>--G</v>
      </c>
      <c r="AH230" s="140" t="str">
        <f>_xlfn.CONCAT(IF(AU230="","-","B"),IF(BH230="","-","I"),VLOOKUP($B230,GtP!$A:$BB,MATCH("Gs_0-1",GtP!$A$1:$BB$1,0),FALSE))</f>
        <v>--G</v>
      </c>
      <c r="AI230" s="140" t="str">
        <f>_xlfn.CONCAT(IF(AV230="","-","B"),IF(BI230="","-","I"),VLOOKUP($B230,GtP!$A:$BB,MATCH("Gi/o_0-1",GtP!$A$1:$BB$1,0),FALSE))</f>
        <v>---</v>
      </c>
      <c r="AJ230" s="140" t="str">
        <f>_xlfn.CONCAT(IF(AW230="","-","B"),IF(BJ230="","-","I"),VLOOKUP($B230,GtP!$A:$BB,MATCH("Gi/o_0-1",GtP!$A$1:$BB$1,0),FALSE))</f>
        <v>---</v>
      </c>
      <c r="AK230" s="140" t="str">
        <f>_xlfn.CONCAT(IF(AX230="","-","B"),IF(BK230="","-","I"),VLOOKUP($B230,GtP!$A:$BB,MATCH("Gi/o_0-1",GtP!$A$1:$BB$1,0),FALSE))</f>
        <v>---</v>
      </c>
      <c r="AL230" s="140" t="str">
        <f>_xlfn.CONCAT(IF(AY230="","-","B"),IF(BL230="","-","I"),VLOOKUP($B230,GtP!$A:$BB,MATCH("Gi/o_0-1",GtP!$A$1:$BB$1,0),FALSE))</f>
        <v>---</v>
      </c>
      <c r="AM230" s="140" t="str">
        <f>_xlfn.CONCAT(IF(AZ230="","-","B"),IF(BM230="","-","I"),VLOOKUP($B230,GtP!$A:$BB,MATCH("Gi/o_0-1",GtP!$A$1:$BB$1,0),FALSE))</f>
        <v>---</v>
      </c>
      <c r="AN230" s="140" t="str">
        <f>_xlfn.CONCAT(IF(BA230="","-","B"),IF(BN230="","-","I"),VLOOKUP($B230,GtP!$A:$BB,MATCH("Gq/11_0-1",GtP!$A$1:$BB$1,0),FALSE))</f>
        <v>--G</v>
      </c>
      <c r="AO230" s="140" t="str">
        <f>_xlfn.CONCAT(IF(BB230="","-","B"),IF(BO230="","-","I"),VLOOKUP($B230,GtP!$A:$BB,MATCH("Gq/11_0-1",GtP!$A$1:$BB$1,0),FALSE))</f>
        <v>--G</v>
      </c>
      <c r="AP230" s="140" t="str">
        <f>_xlfn.CONCAT(IF(BC230="","-","B"),IF(BP230="","-","I"),VLOOKUP($B230,GtP!$A:$BB,MATCH("Gq/11_0-1",GtP!$A$1:$BB$1,0),FALSE))</f>
        <v>--G</v>
      </c>
      <c r="AQ230" s="140" t="str">
        <f>_xlfn.CONCAT(IF(BD230="","-","B"),IF(BQ230="","-","I"),VLOOKUP($B230,GtP!$A:$BB,MATCH("Gq/11_0-1",GtP!$A$1:$BB$1,0),FALSE))</f>
        <v>--G</v>
      </c>
      <c r="AR230" s="140" t="str">
        <f>_xlfn.CONCAT(IF(BE230="","-","B"),IF(BR230="","-","I"),VLOOKUP($B230,GtP!$A:$BB,MATCH("G12/13_0-1",GtP!$A$1:$BB$1,0),FALSE))</f>
        <v>---</v>
      </c>
      <c r="AS230" s="140" t="str">
        <f>_xlfn.CONCAT(IF(BF230="","-","B"),IF(BS230="","-","I"),VLOOKUP($B230,GtP!$A:$BB,MATCH("G12/13_0-1",GtP!$A$1:$BB$1,0),FALSE))</f>
        <v>---</v>
      </c>
      <c r="AT230" s="139" t="str">
        <f>_xlfn.IFNA(VLOOKUP($B230,'B-LogEmaxOverpEC50'!$A:$AL,MATCH(AT$1,'B-LogEmaxOverpEC50'!$A$1:$AL$1,0),FALSE),"")</f>
        <v/>
      </c>
      <c r="AU230" s="136" t="str">
        <f>_xlfn.IFNA(VLOOKUP($B230,'B-LogEmaxOverpEC50'!$A:$AL,MATCH(AU$1,'B-LogEmaxOverpEC50'!$A$1:$AL$1,0),FALSE),"")</f>
        <v/>
      </c>
      <c r="AV230" s="152" t="str">
        <f>_xlfn.IFNA(VLOOKUP($B230,'B-LogEmaxOverpEC50'!$A:$AL,MATCH(AV$1,'B-LogEmaxOverpEC50'!$A$1:$AL$1,0),FALSE),"")</f>
        <v/>
      </c>
      <c r="AW230" s="152" t="str">
        <f>_xlfn.IFNA(VLOOKUP($B230,'B-LogEmaxOverpEC50'!$A:$AL,MATCH(AW$1,'B-LogEmaxOverpEC50'!$A$1:$AL$1,0),FALSE),"")</f>
        <v/>
      </c>
      <c r="AX230" s="152" t="str">
        <f>_xlfn.IFNA(VLOOKUP($B230,'B-LogEmaxOverpEC50'!$A:$AL,MATCH(AX$1,'B-LogEmaxOverpEC50'!$A$1:$AL$1,0),FALSE),"")</f>
        <v/>
      </c>
      <c r="AY230" s="152" t="str">
        <f>_xlfn.IFNA(VLOOKUP($B230,'B-LogEmaxOverpEC50'!$A:$AL,MATCH(AY$1,'B-LogEmaxOverpEC50'!$A$1:$AL$1,0),FALSE),"")</f>
        <v/>
      </c>
      <c r="AZ230" s="152" t="str">
        <f>_xlfn.IFNA(VLOOKUP($B230,'B-LogEmaxOverpEC50'!$A:$AL,MATCH(AZ$1,'B-LogEmaxOverpEC50'!$A$1:$AL$1,0),FALSE),"")</f>
        <v/>
      </c>
      <c r="BA230" s="152" t="str">
        <f>_xlfn.IFNA(VLOOKUP($B230,'B-LogEmaxOverpEC50'!$A:$AL,MATCH(BA$1,'B-LogEmaxOverpEC50'!$A$1:$AL$1,0),FALSE),"")</f>
        <v/>
      </c>
      <c r="BB230" s="152" t="str">
        <f>_xlfn.IFNA(VLOOKUP($B230,'B-LogEmaxOverpEC50'!$A:$AL,MATCH(BB$1,'B-LogEmaxOverpEC50'!$A$1:$AL$1,0),FALSE),"")</f>
        <v/>
      </c>
      <c r="BC230" s="152" t="str">
        <f>_xlfn.IFNA(VLOOKUP($B230,'B-LogEmaxOverpEC50'!$A:$AL,MATCH(BC$1,'B-LogEmaxOverpEC50'!$A$1:$AL$1,0),FALSE),"")</f>
        <v/>
      </c>
      <c r="BD230" s="152" t="str">
        <f>_xlfn.IFNA(VLOOKUP($B230,'B-LogEmaxOverpEC50'!$A:$AL,MATCH(BD$1,'B-LogEmaxOverpEC50'!$A$1:$AL$1,0),FALSE),"")</f>
        <v/>
      </c>
      <c r="BE230" s="152" t="str">
        <f>_xlfn.IFNA(VLOOKUP($B230,'B-LogEmaxOverpEC50'!$A:$AL,MATCH(BE$1,'B-LogEmaxOverpEC50'!$A$1:$AL$1,0),FALSE),"")</f>
        <v/>
      </c>
      <c r="BF230" s="152" t="str">
        <f>_xlfn.IFNA(VLOOKUP($B230,'B-LogEmaxOverpEC50'!$A:$AL,MATCH(BF$1,'B-LogEmaxOverpEC50'!$A$1:$AL$1,0),FALSE),"")</f>
        <v/>
      </c>
      <c r="BG230" s="137" t="str">
        <f>_xlfn.IFNA(VLOOKUP($B230,'I-LogEmaxOverpEC50'!$A:$AR,MATCH(BG$1,'I-LogEmaxOverpEC50'!$A$1:$AR$1,0),FALSE),"")</f>
        <v/>
      </c>
      <c r="BH230" s="136" t="str">
        <f>_xlfn.IFNA(VLOOKUP($B230,'I-LogEmaxOverpEC50'!$A:$AR,MATCH(BH$1,'I-LogEmaxOverpEC50'!$A$1:$AR$1,0),FALSE),"")</f>
        <v/>
      </c>
      <c r="BI230" s="136" t="str">
        <f>_xlfn.IFNA(VLOOKUP($B230,'I-LogEmaxOverpEC50'!$A:$AR,MATCH(BI$1,'I-LogEmaxOverpEC50'!$A$1:$AR$1,0),FALSE),"")</f>
        <v/>
      </c>
      <c r="BJ230" s="136" t="str">
        <f>_xlfn.IFNA(VLOOKUP($B230,'I-LogEmaxOverpEC50'!$A:$AR,MATCH(BJ$1,'I-LogEmaxOverpEC50'!$A$1:$AR$1,0),FALSE),"")</f>
        <v/>
      </c>
      <c r="BK230" s="136" t="str">
        <f>_xlfn.IFNA(VLOOKUP($B230,'I-LogEmaxOverpEC50'!$A:$AR,MATCH(BK$1,'I-LogEmaxOverpEC50'!$A$1:$AR$1,0),FALSE),"")</f>
        <v/>
      </c>
      <c r="BL230" s="136" t="str">
        <f>_xlfn.IFNA(VLOOKUP($B230,'I-LogEmaxOverpEC50'!$A:$AR,MATCH(BL$1,'I-LogEmaxOverpEC50'!$A$1:$AR$1,0),FALSE),"")</f>
        <v/>
      </c>
      <c r="BM230" s="136" t="str">
        <f>_xlfn.IFNA(VLOOKUP($B230,'I-LogEmaxOverpEC50'!$A:$AR,MATCH(BM$1,'I-LogEmaxOverpEC50'!$A$1:$AR$1,0),FALSE),"")</f>
        <v/>
      </c>
      <c r="BN230" s="136" t="str">
        <f>_xlfn.IFNA(VLOOKUP($B230,'I-LogEmaxOverpEC50'!$A:$AR,MATCH(BN$1,'I-LogEmaxOverpEC50'!$A$1:$AR$1,0),FALSE),"")</f>
        <v/>
      </c>
      <c r="BO230" s="136" t="str">
        <f>_xlfn.IFNA(VLOOKUP($B230,'I-LogEmaxOverpEC50'!$A:$AR,MATCH(BO$1,'I-LogEmaxOverpEC50'!$A$1:$AR$1,0),FALSE),"")</f>
        <v/>
      </c>
      <c r="BP230" s="136" t="str">
        <f>_xlfn.IFNA(VLOOKUP($B230,'I-LogEmaxOverpEC50'!$A:$AR,MATCH(BP$1,'I-LogEmaxOverpEC50'!$A$1:$AR$1,0),FALSE),"")</f>
        <v/>
      </c>
      <c r="BQ230" s="136" t="str">
        <f>_xlfn.IFNA(VLOOKUP($B230,'I-LogEmaxOverpEC50'!$A:$AR,MATCH(BQ$1,'I-LogEmaxOverpEC50'!$A$1:$AR$1,0),FALSE),"")</f>
        <v/>
      </c>
      <c r="BR230" s="136" t="str">
        <f>_xlfn.IFNA(VLOOKUP($B230,'I-LogEmaxOverpEC50'!$A:$AR,MATCH(BR$1,'I-LogEmaxOverpEC50'!$A$1:$AR$1,0),FALSE),"")</f>
        <v/>
      </c>
      <c r="BS230" s="136" t="str">
        <f>_xlfn.IFNA(VLOOKUP($B230,'I-LogEmaxOverpEC50'!$A:$AR,MATCH(BS$1,'I-LogEmaxOverpEC50'!$A$1:$AR$1,0),FALSE),"")</f>
        <v/>
      </c>
    </row>
    <row r="231" spans="1:88" x14ac:dyDescent="0.2">
      <c r="A231" s="146" cm="1">
        <f t="array" ref="A231">_xlfn.IFS(SUM(F231:R231)&gt;0,1,AB231&gt;0,2,TRUE,3)</f>
        <v>2</v>
      </c>
      <c r="B231" s="146" t="s">
        <v>653</v>
      </c>
      <c r="D231" s="151" t="str">
        <f>_xlfn.XLOOKUP(B231,RecNamesAll!A:A,RecNamesAll!E:E)</f>
        <v>A</v>
      </c>
      <c r="E231" s="150" t="str">
        <f>_xlfn.XLOOKUP(B231,RecNamesAll!A:A,RecNamesAll!C:C)</f>
        <v>XCR1</v>
      </c>
      <c r="F231" s="160" t="str">
        <f t="shared" si="60"/>
        <v/>
      </c>
      <c r="G231" s="159" t="str">
        <f t="shared" si="61"/>
        <v/>
      </c>
      <c r="H231" s="159" t="str">
        <f t="shared" si="62"/>
        <v/>
      </c>
      <c r="I231" s="159" t="str">
        <f t="shared" si="63"/>
        <v/>
      </c>
      <c r="J231" s="159" t="str">
        <f t="shared" si="64"/>
        <v/>
      </c>
      <c r="K231" s="159" t="str">
        <f t="shared" si="65"/>
        <v/>
      </c>
      <c r="L231" s="159" t="str">
        <f t="shared" si="66"/>
        <v/>
      </c>
      <c r="M231" s="159" t="str">
        <f t="shared" si="67"/>
        <v/>
      </c>
      <c r="N231" s="159" t="str">
        <f t="shared" si="68"/>
        <v/>
      </c>
      <c r="O231" s="159" t="str">
        <f t="shared" si="69"/>
        <v/>
      </c>
      <c r="P231" s="159" t="str">
        <f t="shared" si="70"/>
        <v/>
      </c>
      <c r="Q231" s="159" t="str">
        <f t="shared" si="71"/>
        <v/>
      </c>
      <c r="R231" s="159" t="str">
        <f t="shared" si="72"/>
        <v/>
      </c>
      <c r="U231" s="146" t="str">
        <f t="shared" si="73"/>
        <v>A</v>
      </c>
      <c r="V231" s="145" t="str">
        <f t="shared" si="74"/>
        <v>XCR1</v>
      </c>
      <c r="W231" s="157">
        <f>VLOOKUP($B231,GtP!$A:$DD,MATCH("Gs_0-2",GtP!$A$1:$DD$1,0),FALSE)</f>
        <v>0</v>
      </c>
      <c r="X231" s="156">
        <f>VLOOKUP($B231,GtP!$A:$DD,MATCH("Gi/o_0-2",GtP!$A$1:$DD$1,0),FALSE)</f>
        <v>1</v>
      </c>
      <c r="Y231" s="156">
        <f>VLOOKUP($B231,GtP!$A:$DD,MATCH("Gq/11_0-2",GtP!$A$1:$DD$1,0),FALSE)</f>
        <v>0</v>
      </c>
      <c r="Z231" s="156">
        <f>VLOOKUP($B231,GtP!$A:$DD,MATCH("G12/13_0-2",GtP!$A$1:$DD$1,0),FALSE)</f>
        <v>0</v>
      </c>
      <c r="AA231" s="155"/>
      <c r="AB231" s="143">
        <f t="shared" si="75"/>
        <v>1</v>
      </c>
      <c r="AC231" s="315" t="str">
        <f t="shared" si="76"/>
        <v/>
      </c>
      <c r="AD231" s="349" t="str">
        <f t="shared" si="77"/>
        <v/>
      </c>
      <c r="AE231" s="349" t="str">
        <f t="shared" si="78"/>
        <v/>
      </c>
      <c r="AF231" s="311" t="str">
        <f t="shared" si="79"/>
        <v/>
      </c>
      <c r="AG231" s="141" t="str">
        <f>_xlfn.CONCAT(IF(AT231="","-","B"),IF(BG231="","-","I"),VLOOKUP($B231,GtP!$A:$BB,MATCH("Gs_0-1",GtP!$A$1:$BB$1,0),FALSE))</f>
        <v>---</v>
      </c>
      <c r="AH231" s="140" t="str">
        <f>_xlfn.CONCAT(IF(AU231="","-","B"),IF(BH231="","-","I"),VLOOKUP($B231,GtP!$A:$BB,MATCH("Gs_0-1",GtP!$A$1:$BB$1,0),FALSE))</f>
        <v>---</v>
      </c>
      <c r="AI231" s="140" t="str">
        <f>_xlfn.CONCAT(IF(AV231="","-","B"),IF(BI231="","-","I"),VLOOKUP($B231,GtP!$A:$BB,MATCH("Gi/o_0-1",GtP!$A$1:$BB$1,0),FALSE))</f>
        <v>--G</v>
      </c>
      <c r="AJ231" s="140" t="str">
        <f>_xlfn.CONCAT(IF(AW231="","-","B"),IF(BJ231="","-","I"),VLOOKUP($B231,GtP!$A:$BB,MATCH("Gi/o_0-1",GtP!$A$1:$BB$1,0),FALSE))</f>
        <v>--G</v>
      </c>
      <c r="AK231" s="140" t="str">
        <f>_xlfn.CONCAT(IF(AX231="","-","B"),IF(BK231="","-","I"),VLOOKUP($B231,GtP!$A:$BB,MATCH("Gi/o_0-1",GtP!$A$1:$BB$1,0),FALSE))</f>
        <v>--G</v>
      </c>
      <c r="AL231" s="140" t="str">
        <f>_xlfn.CONCAT(IF(AY231="","-","B"),IF(BL231="","-","I"),VLOOKUP($B231,GtP!$A:$BB,MATCH("Gi/o_0-1",GtP!$A$1:$BB$1,0),FALSE))</f>
        <v>--G</v>
      </c>
      <c r="AM231" s="140" t="str">
        <f>_xlfn.CONCAT(IF(AZ231="","-","B"),IF(BM231="","-","I"),VLOOKUP($B231,GtP!$A:$BB,MATCH("Gi/o_0-1",GtP!$A$1:$BB$1,0),FALSE))</f>
        <v>--G</v>
      </c>
      <c r="AN231" s="140" t="str">
        <f>_xlfn.CONCAT(IF(BA231="","-","B"),IF(BN231="","-","I"),VLOOKUP($B231,GtP!$A:$BB,MATCH("Gq/11_0-1",GtP!$A$1:$BB$1,0),FALSE))</f>
        <v>---</v>
      </c>
      <c r="AO231" s="140" t="str">
        <f>_xlfn.CONCAT(IF(BB231="","-","B"),IF(BO231="","-","I"),VLOOKUP($B231,GtP!$A:$BB,MATCH("Gq/11_0-1",GtP!$A$1:$BB$1,0),FALSE))</f>
        <v>---</v>
      </c>
      <c r="AP231" s="140" t="str">
        <f>_xlfn.CONCAT(IF(BC231="","-","B"),IF(BP231="","-","I"),VLOOKUP($B231,GtP!$A:$BB,MATCH("Gq/11_0-1",GtP!$A$1:$BB$1,0),FALSE))</f>
        <v>---</v>
      </c>
      <c r="AQ231" s="140" t="str">
        <f>_xlfn.CONCAT(IF(BD231="","-","B"),IF(BQ231="","-","I"),VLOOKUP($B231,GtP!$A:$BB,MATCH("Gq/11_0-1",GtP!$A$1:$BB$1,0),FALSE))</f>
        <v>---</v>
      </c>
      <c r="AR231" s="140" t="str">
        <f>_xlfn.CONCAT(IF(BE231="","-","B"),IF(BR231="","-","I"),VLOOKUP($B231,GtP!$A:$BB,MATCH("G12/13_0-1",GtP!$A$1:$BB$1,0),FALSE))</f>
        <v>---</v>
      </c>
      <c r="AS231" s="140" t="str">
        <f>_xlfn.CONCAT(IF(BF231="","-","B"),IF(BS231="","-","I"),VLOOKUP($B231,GtP!$A:$BB,MATCH("G12/13_0-1",GtP!$A$1:$BB$1,0),FALSE))</f>
        <v>---</v>
      </c>
      <c r="AT231" s="139" t="str">
        <f>_xlfn.IFNA(VLOOKUP($B231,'B-LogEmaxOverpEC50'!$A:$AL,MATCH(AT$1,'B-LogEmaxOverpEC50'!$A$1:$AL$1,0),FALSE),"")</f>
        <v/>
      </c>
      <c r="AU231" s="136" t="str">
        <f>_xlfn.IFNA(VLOOKUP($B231,'B-LogEmaxOverpEC50'!$A:$AL,MATCH(AU$1,'B-LogEmaxOverpEC50'!$A$1:$AL$1,0),FALSE),"")</f>
        <v/>
      </c>
      <c r="AV231" s="152" t="str">
        <f>_xlfn.IFNA(VLOOKUP($B231,'B-LogEmaxOverpEC50'!$A:$AL,MATCH(AV$1,'B-LogEmaxOverpEC50'!$A$1:$AL$1,0),FALSE),"")</f>
        <v/>
      </c>
      <c r="AW231" s="152" t="str">
        <f>_xlfn.IFNA(VLOOKUP($B231,'B-LogEmaxOverpEC50'!$A:$AL,MATCH(AW$1,'B-LogEmaxOverpEC50'!$A$1:$AL$1,0),FALSE),"")</f>
        <v/>
      </c>
      <c r="AX231" s="152" t="str">
        <f>_xlfn.IFNA(VLOOKUP($B231,'B-LogEmaxOverpEC50'!$A:$AL,MATCH(AX$1,'B-LogEmaxOverpEC50'!$A$1:$AL$1,0),FALSE),"")</f>
        <v/>
      </c>
      <c r="AY231" s="152" t="str">
        <f>_xlfn.IFNA(VLOOKUP($B231,'B-LogEmaxOverpEC50'!$A:$AL,MATCH(AY$1,'B-LogEmaxOverpEC50'!$A$1:$AL$1,0),FALSE),"")</f>
        <v/>
      </c>
      <c r="AZ231" s="152" t="str">
        <f>_xlfn.IFNA(VLOOKUP($B231,'B-LogEmaxOverpEC50'!$A:$AL,MATCH(AZ$1,'B-LogEmaxOverpEC50'!$A$1:$AL$1,0),FALSE),"")</f>
        <v/>
      </c>
      <c r="BA231" s="152" t="str">
        <f>_xlfn.IFNA(VLOOKUP($B231,'B-LogEmaxOverpEC50'!$A:$AL,MATCH(BA$1,'B-LogEmaxOverpEC50'!$A$1:$AL$1,0),FALSE),"")</f>
        <v/>
      </c>
      <c r="BB231" s="152" t="str">
        <f>_xlfn.IFNA(VLOOKUP($B231,'B-LogEmaxOverpEC50'!$A:$AL,MATCH(BB$1,'B-LogEmaxOverpEC50'!$A$1:$AL$1,0),FALSE),"")</f>
        <v/>
      </c>
      <c r="BC231" s="152" t="str">
        <f>_xlfn.IFNA(VLOOKUP($B231,'B-LogEmaxOverpEC50'!$A:$AL,MATCH(BC$1,'B-LogEmaxOverpEC50'!$A$1:$AL$1,0),FALSE),"")</f>
        <v/>
      </c>
      <c r="BD231" s="152" t="str">
        <f>_xlfn.IFNA(VLOOKUP($B231,'B-LogEmaxOverpEC50'!$A:$AL,MATCH(BD$1,'B-LogEmaxOverpEC50'!$A$1:$AL$1,0),FALSE),"")</f>
        <v/>
      </c>
      <c r="BE231" s="152" t="str">
        <f>_xlfn.IFNA(VLOOKUP($B231,'B-LogEmaxOverpEC50'!$A:$AL,MATCH(BE$1,'B-LogEmaxOverpEC50'!$A$1:$AL$1,0),FALSE),"")</f>
        <v/>
      </c>
      <c r="BF231" s="152" t="str">
        <f>_xlfn.IFNA(VLOOKUP($B231,'B-LogEmaxOverpEC50'!$A:$AL,MATCH(BF$1,'B-LogEmaxOverpEC50'!$A$1:$AL$1,0),FALSE),"")</f>
        <v/>
      </c>
      <c r="BG231" s="137" t="str">
        <f>_xlfn.IFNA(VLOOKUP($B231,'I-LogEmaxOverpEC50'!$A:$AR,MATCH(BG$1,'I-LogEmaxOverpEC50'!$A$1:$AR$1,0),FALSE),"")</f>
        <v/>
      </c>
      <c r="BH231" s="136" t="str">
        <f>_xlfn.IFNA(VLOOKUP($B231,'I-LogEmaxOverpEC50'!$A:$AR,MATCH(BH$1,'I-LogEmaxOverpEC50'!$A$1:$AR$1,0),FALSE),"")</f>
        <v/>
      </c>
      <c r="BI231" s="136" t="str">
        <f>_xlfn.IFNA(VLOOKUP($B231,'I-LogEmaxOverpEC50'!$A:$AR,MATCH(BI$1,'I-LogEmaxOverpEC50'!$A$1:$AR$1,0),FALSE),"")</f>
        <v/>
      </c>
      <c r="BJ231" s="136" t="str">
        <f>_xlfn.IFNA(VLOOKUP($B231,'I-LogEmaxOverpEC50'!$A:$AR,MATCH(BJ$1,'I-LogEmaxOverpEC50'!$A$1:$AR$1,0),FALSE),"")</f>
        <v/>
      </c>
      <c r="BK231" s="136" t="str">
        <f>_xlfn.IFNA(VLOOKUP($B231,'I-LogEmaxOverpEC50'!$A:$AR,MATCH(BK$1,'I-LogEmaxOverpEC50'!$A$1:$AR$1,0),FALSE),"")</f>
        <v/>
      </c>
      <c r="BL231" s="136" t="str">
        <f>_xlfn.IFNA(VLOOKUP($B231,'I-LogEmaxOverpEC50'!$A:$AR,MATCH(BL$1,'I-LogEmaxOverpEC50'!$A$1:$AR$1,0),FALSE),"")</f>
        <v/>
      </c>
      <c r="BM231" s="136" t="str">
        <f>_xlfn.IFNA(VLOOKUP($B231,'I-LogEmaxOverpEC50'!$A:$AR,MATCH(BM$1,'I-LogEmaxOverpEC50'!$A$1:$AR$1,0),FALSE),"")</f>
        <v/>
      </c>
      <c r="BN231" s="136" t="str">
        <f>_xlfn.IFNA(VLOOKUP($B231,'I-LogEmaxOverpEC50'!$A:$AR,MATCH(BN$1,'I-LogEmaxOverpEC50'!$A$1:$AR$1,0),FALSE),"")</f>
        <v/>
      </c>
      <c r="BO231" s="136" t="str">
        <f>_xlfn.IFNA(VLOOKUP($B231,'I-LogEmaxOverpEC50'!$A:$AR,MATCH(BO$1,'I-LogEmaxOverpEC50'!$A$1:$AR$1,0),FALSE),"")</f>
        <v/>
      </c>
      <c r="BP231" s="136" t="str">
        <f>_xlfn.IFNA(VLOOKUP($B231,'I-LogEmaxOverpEC50'!$A:$AR,MATCH(BP$1,'I-LogEmaxOverpEC50'!$A$1:$AR$1,0),FALSE),"")</f>
        <v/>
      </c>
      <c r="BQ231" s="136" t="str">
        <f>_xlfn.IFNA(VLOOKUP($B231,'I-LogEmaxOverpEC50'!$A:$AR,MATCH(BQ$1,'I-LogEmaxOverpEC50'!$A$1:$AR$1,0),FALSE),"")</f>
        <v/>
      </c>
      <c r="BR231" s="136" t="str">
        <f>_xlfn.IFNA(VLOOKUP($B231,'I-LogEmaxOverpEC50'!$A:$AR,MATCH(BR$1,'I-LogEmaxOverpEC50'!$A$1:$AR$1,0),FALSE),"")</f>
        <v/>
      </c>
      <c r="BS231" s="136" t="str">
        <f>_xlfn.IFNA(VLOOKUP($B231,'I-LogEmaxOverpEC50'!$A:$AR,MATCH(BS$1,'I-LogEmaxOverpEC50'!$A$1:$AR$1,0),FALSE),"")</f>
        <v/>
      </c>
    </row>
    <row r="232" spans="1:88" x14ac:dyDescent="0.2">
      <c r="A232" s="146" cm="1">
        <f t="array" ref="A232">_xlfn.IFS(SUM(F232:R232)&gt;0,1,AB232&gt;0,2,TRUE,3)</f>
        <v>2</v>
      </c>
      <c r="B232" s="146" t="s">
        <v>905</v>
      </c>
      <c r="D232" s="151" t="str">
        <f>_xlfn.XLOOKUP(B232,RecNamesAll!A:A,RecNamesAll!E:E)</f>
        <v>A</v>
      </c>
      <c r="E232" s="150" t="str">
        <f>_xlfn.XLOOKUP(B232,RecNamesAll!A:A,RecNamesAll!C:C)</f>
        <v>Y2</v>
      </c>
      <c r="F232" s="160" t="str">
        <f t="shared" si="60"/>
        <v/>
      </c>
      <c r="G232" s="159" t="str">
        <f t="shared" si="61"/>
        <v/>
      </c>
      <c r="H232" s="159" t="str">
        <f t="shared" si="62"/>
        <v/>
      </c>
      <c r="I232" s="159" t="str">
        <f t="shared" si="63"/>
        <v/>
      </c>
      <c r="J232" s="159" t="str">
        <f t="shared" si="64"/>
        <v/>
      </c>
      <c r="K232" s="159" t="str">
        <f t="shared" si="65"/>
        <v/>
      </c>
      <c r="L232" s="159" t="str">
        <f t="shared" si="66"/>
        <v/>
      </c>
      <c r="M232" s="159" t="str">
        <f t="shared" si="67"/>
        <v/>
      </c>
      <c r="N232" s="159" t="str">
        <f t="shared" si="68"/>
        <v/>
      </c>
      <c r="O232" s="159" t="str">
        <f t="shared" si="69"/>
        <v/>
      </c>
      <c r="P232" s="159" t="str">
        <f t="shared" si="70"/>
        <v/>
      </c>
      <c r="Q232" s="159" t="str">
        <f t="shared" si="71"/>
        <v/>
      </c>
      <c r="R232" s="159" t="str">
        <f t="shared" si="72"/>
        <v/>
      </c>
      <c r="U232" s="146" t="str">
        <f t="shared" si="73"/>
        <v>A</v>
      </c>
      <c r="V232" s="145" t="str">
        <f t="shared" si="74"/>
        <v>Y2</v>
      </c>
      <c r="W232" s="157">
        <f>VLOOKUP($B232,GtP!$A:$DD,MATCH("Gs_0-2",GtP!$A$1:$DD$1,0),FALSE)</f>
        <v>0</v>
      </c>
      <c r="X232" s="156">
        <f>VLOOKUP($B232,GtP!$A:$DD,MATCH("Gi/o_0-2",GtP!$A$1:$DD$1,0),FALSE)</f>
        <v>1</v>
      </c>
      <c r="Y232" s="156">
        <f>VLOOKUP($B232,GtP!$A:$DD,MATCH("Gq/11_0-2",GtP!$A$1:$DD$1,0),FALSE)</f>
        <v>2</v>
      </c>
      <c r="Z232" s="156">
        <f>VLOOKUP($B232,GtP!$A:$DD,MATCH("G12/13_0-2",GtP!$A$1:$DD$1,0),FALSE)</f>
        <v>0</v>
      </c>
      <c r="AA232" s="155"/>
      <c r="AB232" s="143">
        <f t="shared" si="75"/>
        <v>2</v>
      </c>
      <c r="AC232" s="315" t="str">
        <f t="shared" si="76"/>
        <v/>
      </c>
      <c r="AD232" s="349" t="str">
        <f t="shared" si="77"/>
        <v/>
      </c>
      <c r="AE232" s="349" t="str">
        <f t="shared" si="78"/>
        <v/>
      </c>
      <c r="AF232" s="311" t="str">
        <f t="shared" si="79"/>
        <v/>
      </c>
      <c r="AG232" s="141" t="str">
        <f>_xlfn.CONCAT(IF(AT232="","-","B"),IF(BG232="","-","I"),VLOOKUP($B232,GtP!$A:$BB,MATCH("Gs_0-1",GtP!$A$1:$BB$1,0),FALSE))</f>
        <v>---</v>
      </c>
      <c r="AH232" s="140" t="str">
        <f>_xlfn.CONCAT(IF(AU232="","-","B"),IF(BH232="","-","I"),VLOOKUP($B232,GtP!$A:$BB,MATCH("Gs_0-1",GtP!$A$1:$BB$1,0),FALSE))</f>
        <v>---</v>
      </c>
      <c r="AI232" s="140" t="str">
        <f>_xlfn.CONCAT(IF(AV232="","-","B"),IF(BI232="","-","I"),VLOOKUP($B232,GtP!$A:$BB,MATCH("Gi/o_0-1",GtP!$A$1:$BB$1,0),FALSE))</f>
        <v>--G</v>
      </c>
      <c r="AJ232" s="140" t="str">
        <f>_xlfn.CONCAT(IF(AW232="","-","B"),IF(BJ232="","-","I"),VLOOKUP($B232,GtP!$A:$BB,MATCH("Gi/o_0-1",GtP!$A$1:$BB$1,0),FALSE))</f>
        <v>--G</v>
      </c>
      <c r="AK232" s="140" t="str">
        <f>_xlfn.CONCAT(IF(AX232="","-","B"),IF(BK232="","-","I"),VLOOKUP($B232,GtP!$A:$BB,MATCH("Gi/o_0-1",GtP!$A$1:$BB$1,0),FALSE))</f>
        <v>--G</v>
      </c>
      <c r="AL232" s="140" t="str">
        <f>_xlfn.CONCAT(IF(AY232="","-","B"),IF(BL232="","-","I"),VLOOKUP($B232,GtP!$A:$BB,MATCH("Gi/o_0-1",GtP!$A$1:$BB$1,0),FALSE))</f>
        <v>--G</v>
      </c>
      <c r="AM232" s="140" t="str">
        <f>_xlfn.CONCAT(IF(AZ232="","-","B"),IF(BM232="","-","I"),VLOOKUP($B232,GtP!$A:$BB,MATCH("Gi/o_0-1",GtP!$A$1:$BB$1,0),FALSE))</f>
        <v>--G</v>
      </c>
      <c r="AN232" s="140" t="str">
        <f>_xlfn.CONCAT(IF(BA232="","-","B"),IF(BN232="","-","I"),VLOOKUP($B232,GtP!$A:$BB,MATCH("Gq/11_0-1",GtP!$A$1:$BB$1,0),FALSE))</f>
        <v>--G</v>
      </c>
      <c r="AO232" s="140" t="str">
        <f>_xlfn.CONCAT(IF(BB232="","-","B"),IF(BO232="","-","I"),VLOOKUP($B232,GtP!$A:$BB,MATCH("Gq/11_0-1",GtP!$A$1:$BB$1,0),FALSE))</f>
        <v>--G</v>
      </c>
      <c r="AP232" s="140" t="str">
        <f>_xlfn.CONCAT(IF(BC232="","-","B"),IF(BP232="","-","I"),VLOOKUP($B232,GtP!$A:$BB,MATCH("Gq/11_0-1",GtP!$A$1:$BB$1,0),FALSE))</f>
        <v>--G</v>
      </c>
      <c r="AQ232" s="140" t="str">
        <f>_xlfn.CONCAT(IF(BD232="","-","B"),IF(BQ232="","-","I"),VLOOKUP($B232,GtP!$A:$BB,MATCH("Gq/11_0-1",GtP!$A$1:$BB$1,0),FALSE))</f>
        <v>--G</v>
      </c>
      <c r="AR232" s="140" t="str">
        <f>_xlfn.CONCAT(IF(BE232="","-","B"),IF(BR232="","-","I"),VLOOKUP($B232,GtP!$A:$BB,MATCH("G12/13_0-1",GtP!$A$1:$BB$1,0),FALSE))</f>
        <v>---</v>
      </c>
      <c r="AS232" s="140" t="str">
        <f>_xlfn.CONCAT(IF(BF232="","-","B"),IF(BS232="","-","I"),VLOOKUP($B232,GtP!$A:$BB,MATCH("G12/13_0-1",GtP!$A$1:$BB$1,0),FALSE))</f>
        <v>---</v>
      </c>
      <c r="AT232" s="139" t="str">
        <f>_xlfn.IFNA(VLOOKUP($B232,'B-LogEmaxOverpEC50'!$A:$AL,MATCH(AT$1,'B-LogEmaxOverpEC50'!$A$1:$AL$1,0),FALSE),"")</f>
        <v/>
      </c>
      <c r="AU232" s="136" t="str">
        <f>_xlfn.IFNA(VLOOKUP($B232,'B-LogEmaxOverpEC50'!$A:$AL,MATCH(AU$1,'B-LogEmaxOverpEC50'!$A$1:$AL$1,0),FALSE),"")</f>
        <v/>
      </c>
      <c r="AV232" s="152" t="str">
        <f>_xlfn.IFNA(VLOOKUP($B232,'B-LogEmaxOverpEC50'!$A:$AL,MATCH(AV$1,'B-LogEmaxOverpEC50'!$A$1:$AL$1,0),FALSE),"")</f>
        <v/>
      </c>
      <c r="AW232" s="152" t="str">
        <f>_xlfn.IFNA(VLOOKUP($B232,'B-LogEmaxOverpEC50'!$A:$AL,MATCH(AW$1,'B-LogEmaxOverpEC50'!$A$1:$AL$1,0),FALSE),"")</f>
        <v/>
      </c>
      <c r="AX232" s="152" t="str">
        <f>_xlfn.IFNA(VLOOKUP($B232,'B-LogEmaxOverpEC50'!$A:$AL,MATCH(AX$1,'B-LogEmaxOverpEC50'!$A$1:$AL$1,0),FALSE),"")</f>
        <v/>
      </c>
      <c r="AY232" s="152" t="str">
        <f>_xlfn.IFNA(VLOOKUP($B232,'B-LogEmaxOverpEC50'!$A:$AL,MATCH(AY$1,'B-LogEmaxOverpEC50'!$A$1:$AL$1,0),FALSE),"")</f>
        <v/>
      </c>
      <c r="AZ232" s="152" t="str">
        <f>_xlfn.IFNA(VLOOKUP($B232,'B-LogEmaxOverpEC50'!$A:$AL,MATCH(AZ$1,'B-LogEmaxOverpEC50'!$A$1:$AL$1,0),FALSE),"")</f>
        <v/>
      </c>
      <c r="BA232" s="152" t="str">
        <f>_xlfn.IFNA(VLOOKUP($B232,'B-LogEmaxOverpEC50'!$A:$AL,MATCH(BA$1,'B-LogEmaxOverpEC50'!$A$1:$AL$1,0),FALSE),"")</f>
        <v/>
      </c>
      <c r="BB232" s="152" t="str">
        <f>_xlfn.IFNA(VLOOKUP($B232,'B-LogEmaxOverpEC50'!$A:$AL,MATCH(BB$1,'B-LogEmaxOverpEC50'!$A$1:$AL$1,0),FALSE),"")</f>
        <v/>
      </c>
      <c r="BC232" s="152" t="str">
        <f>_xlfn.IFNA(VLOOKUP($B232,'B-LogEmaxOverpEC50'!$A:$AL,MATCH(BC$1,'B-LogEmaxOverpEC50'!$A$1:$AL$1,0),FALSE),"")</f>
        <v/>
      </c>
      <c r="BD232" s="152" t="str">
        <f>_xlfn.IFNA(VLOOKUP($B232,'B-LogEmaxOverpEC50'!$A:$AL,MATCH(BD$1,'B-LogEmaxOverpEC50'!$A$1:$AL$1,0),FALSE),"")</f>
        <v/>
      </c>
      <c r="BE232" s="152" t="str">
        <f>_xlfn.IFNA(VLOOKUP($B232,'B-LogEmaxOverpEC50'!$A:$AL,MATCH(BE$1,'B-LogEmaxOverpEC50'!$A$1:$AL$1,0),FALSE),"")</f>
        <v/>
      </c>
      <c r="BF232" s="152" t="str">
        <f>_xlfn.IFNA(VLOOKUP($B232,'B-LogEmaxOverpEC50'!$A:$AL,MATCH(BF$1,'B-LogEmaxOverpEC50'!$A$1:$AL$1,0),FALSE),"")</f>
        <v/>
      </c>
      <c r="BG232" s="137" t="str">
        <f>_xlfn.IFNA(VLOOKUP($B232,'I-LogEmaxOverpEC50'!$A:$AR,MATCH(BG$1,'I-LogEmaxOverpEC50'!$A$1:$AR$1,0),FALSE),"")</f>
        <v/>
      </c>
      <c r="BH232" s="136" t="str">
        <f>_xlfn.IFNA(VLOOKUP($B232,'I-LogEmaxOverpEC50'!$A:$AR,MATCH(BH$1,'I-LogEmaxOverpEC50'!$A$1:$AR$1,0),FALSE),"")</f>
        <v/>
      </c>
      <c r="BI232" s="136" t="str">
        <f>_xlfn.IFNA(VLOOKUP($B232,'I-LogEmaxOverpEC50'!$A:$AR,MATCH(BI$1,'I-LogEmaxOverpEC50'!$A$1:$AR$1,0),FALSE),"")</f>
        <v/>
      </c>
      <c r="BJ232" s="136" t="str">
        <f>_xlfn.IFNA(VLOOKUP($B232,'I-LogEmaxOverpEC50'!$A:$AR,MATCH(BJ$1,'I-LogEmaxOverpEC50'!$A$1:$AR$1,0),FALSE),"")</f>
        <v/>
      </c>
      <c r="BK232" s="136" t="str">
        <f>_xlfn.IFNA(VLOOKUP($B232,'I-LogEmaxOverpEC50'!$A:$AR,MATCH(BK$1,'I-LogEmaxOverpEC50'!$A$1:$AR$1,0),FALSE),"")</f>
        <v/>
      </c>
      <c r="BL232" s="136" t="str">
        <f>_xlfn.IFNA(VLOOKUP($B232,'I-LogEmaxOverpEC50'!$A:$AR,MATCH(BL$1,'I-LogEmaxOverpEC50'!$A$1:$AR$1,0),FALSE),"")</f>
        <v/>
      </c>
      <c r="BM232" s="136" t="str">
        <f>_xlfn.IFNA(VLOOKUP($B232,'I-LogEmaxOverpEC50'!$A:$AR,MATCH(BM$1,'I-LogEmaxOverpEC50'!$A$1:$AR$1,0),FALSE),"")</f>
        <v/>
      </c>
      <c r="BN232" s="136" t="str">
        <f>_xlfn.IFNA(VLOOKUP($B232,'I-LogEmaxOverpEC50'!$A:$AR,MATCH(BN$1,'I-LogEmaxOverpEC50'!$A$1:$AR$1,0),FALSE),"")</f>
        <v/>
      </c>
      <c r="BO232" s="136" t="str">
        <f>_xlfn.IFNA(VLOOKUP($B232,'I-LogEmaxOverpEC50'!$A:$AR,MATCH(BO$1,'I-LogEmaxOverpEC50'!$A$1:$AR$1,0),FALSE),"")</f>
        <v/>
      </c>
      <c r="BP232" s="136" t="str">
        <f>_xlfn.IFNA(VLOOKUP($B232,'I-LogEmaxOverpEC50'!$A:$AR,MATCH(BP$1,'I-LogEmaxOverpEC50'!$A$1:$AR$1,0),FALSE),"")</f>
        <v/>
      </c>
      <c r="BQ232" s="136" t="str">
        <f>_xlfn.IFNA(VLOOKUP($B232,'I-LogEmaxOverpEC50'!$A:$AR,MATCH(BQ$1,'I-LogEmaxOverpEC50'!$A$1:$AR$1,0),FALSE),"")</f>
        <v/>
      </c>
      <c r="BR232" s="136" t="str">
        <f>_xlfn.IFNA(VLOOKUP($B232,'I-LogEmaxOverpEC50'!$A:$AR,MATCH(BR$1,'I-LogEmaxOverpEC50'!$A$1:$AR$1,0),FALSE),"")</f>
        <v/>
      </c>
      <c r="BS232" s="136" t="str">
        <f>_xlfn.IFNA(VLOOKUP($B232,'I-LogEmaxOverpEC50'!$A:$AR,MATCH(BS$1,'I-LogEmaxOverpEC50'!$A$1:$AR$1,0),FALSE),"")</f>
        <v/>
      </c>
      <c r="BT232" s="153"/>
      <c r="BU232" s="153"/>
      <c r="BV232" s="153"/>
      <c r="BW232" s="153"/>
      <c r="BX232" s="153"/>
      <c r="BY232" s="153"/>
      <c r="BZ232" s="153"/>
      <c r="CA232" s="153"/>
      <c r="CB232" s="153"/>
      <c r="CC232" s="153"/>
      <c r="CD232" s="153"/>
      <c r="CE232" s="153"/>
      <c r="CF232" s="153"/>
      <c r="CG232" s="153"/>
      <c r="CH232" s="153"/>
      <c r="CI232" s="153"/>
      <c r="CJ232" s="153"/>
    </row>
    <row r="233" spans="1:88" x14ac:dyDescent="0.2">
      <c r="A233" s="146" cm="1">
        <f t="array" ref="A233">_xlfn.IFS(SUM(F233:R233)&gt;0,1,AB233&gt;0,2,TRUE,3)</f>
        <v>2</v>
      </c>
      <c r="B233" s="146" t="s">
        <v>901</v>
      </c>
      <c r="D233" s="151" t="str">
        <f>_xlfn.XLOOKUP(B233,RecNamesAll!A:A,RecNamesAll!E:E)</f>
        <v>A</v>
      </c>
      <c r="E233" s="150" t="str">
        <f>_xlfn.XLOOKUP(B233,RecNamesAll!A:A,RecNamesAll!C:C)</f>
        <v>Y4</v>
      </c>
      <c r="F233" s="160" t="str">
        <f t="shared" si="60"/>
        <v/>
      </c>
      <c r="G233" s="159" t="str">
        <f t="shared" si="61"/>
        <v/>
      </c>
      <c r="H233" s="159" t="str">
        <f t="shared" si="62"/>
        <v/>
      </c>
      <c r="I233" s="159" t="str">
        <f t="shared" si="63"/>
        <v/>
      </c>
      <c r="J233" s="159" t="str">
        <f t="shared" si="64"/>
        <v/>
      </c>
      <c r="K233" s="159" t="str">
        <f t="shared" si="65"/>
        <v/>
      </c>
      <c r="L233" s="159" t="str">
        <f t="shared" si="66"/>
        <v/>
      </c>
      <c r="M233" s="159" t="str">
        <f t="shared" si="67"/>
        <v/>
      </c>
      <c r="N233" s="159" t="str">
        <f t="shared" si="68"/>
        <v/>
      </c>
      <c r="O233" s="159" t="str">
        <f t="shared" si="69"/>
        <v/>
      </c>
      <c r="P233" s="159" t="str">
        <f t="shared" si="70"/>
        <v/>
      </c>
      <c r="Q233" s="159" t="str">
        <f t="shared" si="71"/>
        <v/>
      </c>
      <c r="R233" s="159" t="str">
        <f t="shared" si="72"/>
        <v/>
      </c>
      <c r="U233" s="146" t="str">
        <f t="shared" si="73"/>
        <v>A</v>
      </c>
      <c r="V233" s="145" t="str">
        <f t="shared" si="74"/>
        <v>Y4</v>
      </c>
      <c r="W233" s="157">
        <f>VLOOKUP($B233,GtP!$A:$DD,MATCH("Gs_0-2",GtP!$A$1:$DD$1,0),FALSE)</f>
        <v>0</v>
      </c>
      <c r="X233" s="156">
        <f>VLOOKUP($B233,GtP!$A:$DD,MATCH("Gi/o_0-2",GtP!$A$1:$DD$1,0),FALSE)</f>
        <v>1</v>
      </c>
      <c r="Y233" s="156">
        <f>VLOOKUP($B233,GtP!$A:$DD,MATCH("Gq/11_0-2",GtP!$A$1:$DD$1,0),FALSE)</f>
        <v>2</v>
      </c>
      <c r="Z233" s="156">
        <f>VLOOKUP($B233,GtP!$A:$DD,MATCH("G12/13_0-2",GtP!$A$1:$DD$1,0),FALSE)</f>
        <v>0</v>
      </c>
      <c r="AA233" s="155"/>
      <c r="AB233" s="143">
        <f t="shared" si="75"/>
        <v>2</v>
      </c>
      <c r="AC233" s="315" t="str">
        <f t="shared" si="76"/>
        <v/>
      </c>
      <c r="AD233" s="349" t="str">
        <f t="shared" si="77"/>
        <v/>
      </c>
      <c r="AE233" s="349" t="str">
        <f t="shared" si="78"/>
        <v/>
      </c>
      <c r="AF233" s="311" t="str">
        <f t="shared" si="79"/>
        <v/>
      </c>
      <c r="AG233" s="141" t="str">
        <f>_xlfn.CONCAT(IF(AT233="","-","B"),IF(BG233="","-","I"),VLOOKUP($B233,GtP!$A:$BB,MATCH("Gs_0-1",GtP!$A$1:$BB$1,0),FALSE))</f>
        <v>---</v>
      </c>
      <c r="AH233" s="140" t="str">
        <f>_xlfn.CONCAT(IF(AU233="","-","B"),IF(BH233="","-","I"),VLOOKUP($B233,GtP!$A:$BB,MATCH("Gs_0-1",GtP!$A$1:$BB$1,0),FALSE))</f>
        <v>---</v>
      </c>
      <c r="AI233" s="140" t="str">
        <f>_xlfn.CONCAT(IF(AV233="","-","B"),IF(BI233="","-","I"),VLOOKUP($B233,GtP!$A:$BB,MATCH("Gi/o_0-1",GtP!$A$1:$BB$1,0),FALSE))</f>
        <v>--G</v>
      </c>
      <c r="AJ233" s="140" t="str">
        <f>_xlfn.CONCAT(IF(AW233="","-","B"),IF(BJ233="","-","I"),VLOOKUP($B233,GtP!$A:$BB,MATCH("Gi/o_0-1",GtP!$A$1:$BB$1,0),FALSE))</f>
        <v>--G</v>
      </c>
      <c r="AK233" s="140" t="str">
        <f>_xlfn.CONCAT(IF(AX233="","-","B"),IF(BK233="","-","I"),VLOOKUP($B233,GtP!$A:$BB,MATCH("Gi/o_0-1",GtP!$A$1:$BB$1,0),FALSE))</f>
        <v>--G</v>
      </c>
      <c r="AL233" s="140" t="str">
        <f>_xlfn.CONCAT(IF(AY233="","-","B"),IF(BL233="","-","I"),VLOOKUP($B233,GtP!$A:$BB,MATCH("Gi/o_0-1",GtP!$A$1:$BB$1,0),FALSE))</f>
        <v>--G</v>
      </c>
      <c r="AM233" s="140" t="str">
        <f>_xlfn.CONCAT(IF(AZ233="","-","B"),IF(BM233="","-","I"),VLOOKUP($B233,GtP!$A:$BB,MATCH("Gi/o_0-1",GtP!$A$1:$BB$1,0),FALSE))</f>
        <v>--G</v>
      </c>
      <c r="AN233" s="140" t="str">
        <f>_xlfn.CONCAT(IF(BA233="","-","B"),IF(BN233="","-","I"),VLOOKUP($B233,GtP!$A:$BB,MATCH("Gq/11_0-1",GtP!$A$1:$BB$1,0),FALSE))</f>
        <v>--G</v>
      </c>
      <c r="AO233" s="140" t="str">
        <f>_xlfn.CONCAT(IF(BB233="","-","B"),IF(BO233="","-","I"),VLOOKUP($B233,GtP!$A:$BB,MATCH("Gq/11_0-1",GtP!$A$1:$BB$1,0),FALSE))</f>
        <v>--G</v>
      </c>
      <c r="AP233" s="140" t="str">
        <f>_xlfn.CONCAT(IF(BC233="","-","B"),IF(BP233="","-","I"),VLOOKUP($B233,GtP!$A:$BB,MATCH("Gq/11_0-1",GtP!$A$1:$BB$1,0),FALSE))</f>
        <v>--G</v>
      </c>
      <c r="AQ233" s="140" t="str">
        <f>_xlfn.CONCAT(IF(BD233="","-","B"),IF(BQ233="","-","I"),VLOOKUP($B233,GtP!$A:$BB,MATCH("Gq/11_0-1",GtP!$A$1:$BB$1,0),FALSE))</f>
        <v>--G</v>
      </c>
      <c r="AR233" s="140" t="str">
        <f>_xlfn.CONCAT(IF(BE233="","-","B"),IF(BR233="","-","I"),VLOOKUP($B233,GtP!$A:$BB,MATCH("G12/13_0-1",GtP!$A$1:$BB$1,0),FALSE))</f>
        <v>---</v>
      </c>
      <c r="AS233" s="140" t="str">
        <f>_xlfn.CONCAT(IF(BF233="","-","B"),IF(BS233="","-","I"),VLOOKUP($B233,GtP!$A:$BB,MATCH("G12/13_0-1",GtP!$A$1:$BB$1,0),FALSE))</f>
        <v>---</v>
      </c>
      <c r="AT233" s="139" t="str">
        <f>_xlfn.IFNA(VLOOKUP($B233,'B-LogEmaxOverpEC50'!$A:$AL,MATCH(AT$1,'B-LogEmaxOverpEC50'!$A$1:$AL$1,0),FALSE),"")</f>
        <v/>
      </c>
      <c r="AU233" s="136" t="str">
        <f>_xlfn.IFNA(VLOOKUP($B233,'B-LogEmaxOverpEC50'!$A:$AL,MATCH(AU$1,'B-LogEmaxOverpEC50'!$A$1:$AL$1,0),FALSE),"")</f>
        <v/>
      </c>
      <c r="AV233" s="152" t="str">
        <f>_xlfn.IFNA(VLOOKUP($B233,'B-LogEmaxOverpEC50'!$A:$AL,MATCH(AV$1,'B-LogEmaxOverpEC50'!$A$1:$AL$1,0),FALSE),"")</f>
        <v/>
      </c>
      <c r="AW233" s="152" t="str">
        <f>_xlfn.IFNA(VLOOKUP($B233,'B-LogEmaxOverpEC50'!$A:$AL,MATCH(AW$1,'B-LogEmaxOverpEC50'!$A$1:$AL$1,0),FALSE),"")</f>
        <v/>
      </c>
      <c r="AX233" s="152" t="str">
        <f>_xlfn.IFNA(VLOOKUP($B233,'B-LogEmaxOverpEC50'!$A:$AL,MATCH(AX$1,'B-LogEmaxOverpEC50'!$A$1:$AL$1,0),FALSE),"")</f>
        <v/>
      </c>
      <c r="AY233" s="152" t="str">
        <f>_xlfn.IFNA(VLOOKUP($B233,'B-LogEmaxOverpEC50'!$A:$AL,MATCH(AY$1,'B-LogEmaxOverpEC50'!$A$1:$AL$1,0),FALSE),"")</f>
        <v/>
      </c>
      <c r="AZ233" s="152" t="str">
        <f>_xlfn.IFNA(VLOOKUP($B233,'B-LogEmaxOverpEC50'!$A:$AL,MATCH(AZ$1,'B-LogEmaxOverpEC50'!$A$1:$AL$1,0),FALSE),"")</f>
        <v/>
      </c>
      <c r="BA233" s="152" t="str">
        <f>_xlfn.IFNA(VLOOKUP($B233,'B-LogEmaxOverpEC50'!$A:$AL,MATCH(BA$1,'B-LogEmaxOverpEC50'!$A$1:$AL$1,0),FALSE),"")</f>
        <v/>
      </c>
      <c r="BB233" s="152" t="str">
        <f>_xlfn.IFNA(VLOOKUP($B233,'B-LogEmaxOverpEC50'!$A:$AL,MATCH(BB$1,'B-LogEmaxOverpEC50'!$A$1:$AL$1,0),FALSE),"")</f>
        <v/>
      </c>
      <c r="BC233" s="152" t="str">
        <f>_xlfn.IFNA(VLOOKUP($B233,'B-LogEmaxOverpEC50'!$A:$AL,MATCH(BC$1,'B-LogEmaxOverpEC50'!$A$1:$AL$1,0),FALSE),"")</f>
        <v/>
      </c>
      <c r="BD233" s="152" t="str">
        <f>_xlfn.IFNA(VLOOKUP($B233,'B-LogEmaxOverpEC50'!$A:$AL,MATCH(BD$1,'B-LogEmaxOverpEC50'!$A$1:$AL$1,0),FALSE),"")</f>
        <v/>
      </c>
      <c r="BE233" s="152" t="str">
        <f>_xlfn.IFNA(VLOOKUP($B233,'B-LogEmaxOverpEC50'!$A:$AL,MATCH(BE$1,'B-LogEmaxOverpEC50'!$A$1:$AL$1,0),FALSE),"")</f>
        <v/>
      </c>
      <c r="BF233" s="152" t="str">
        <f>_xlfn.IFNA(VLOOKUP($B233,'B-LogEmaxOverpEC50'!$A:$AL,MATCH(BF$1,'B-LogEmaxOverpEC50'!$A$1:$AL$1,0),FALSE),"")</f>
        <v/>
      </c>
      <c r="BG233" s="137" t="str">
        <f>_xlfn.IFNA(VLOOKUP($B233,'I-LogEmaxOverpEC50'!$A:$AR,MATCH(BG$1,'I-LogEmaxOverpEC50'!$A$1:$AR$1,0),FALSE),"")</f>
        <v/>
      </c>
      <c r="BH233" s="136" t="str">
        <f>_xlfn.IFNA(VLOOKUP($B233,'I-LogEmaxOverpEC50'!$A:$AR,MATCH(BH$1,'I-LogEmaxOverpEC50'!$A$1:$AR$1,0),FALSE),"")</f>
        <v/>
      </c>
      <c r="BI233" s="136" t="str">
        <f>_xlfn.IFNA(VLOOKUP($B233,'I-LogEmaxOverpEC50'!$A:$AR,MATCH(BI$1,'I-LogEmaxOverpEC50'!$A$1:$AR$1,0),FALSE),"")</f>
        <v/>
      </c>
      <c r="BJ233" s="136" t="str">
        <f>_xlfn.IFNA(VLOOKUP($B233,'I-LogEmaxOverpEC50'!$A:$AR,MATCH(BJ$1,'I-LogEmaxOverpEC50'!$A$1:$AR$1,0),FALSE),"")</f>
        <v/>
      </c>
      <c r="BK233" s="136" t="str">
        <f>_xlfn.IFNA(VLOOKUP($B233,'I-LogEmaxOverpEC50'!$A:$AR,MATCH(BK$1,'I-LogEmaxOverpEC50'!$A$1:$AR$1,0),FALSE),"")</f>
        <v/>
      </c>
      <c r="BL233" s="136" t="str">
        <f>_xlfn.IFNA(VLOOKUP($B233,'I-LogEmaxOverpEC50'!$A:$AR,MATCH(BL$1,'I-LogEmaxOverpEC50'!$A$1:$AR$1,0),FALSE),"")</f>
        <v/>
      </c>
      <c r="BM233" s="136" t="str">
        <f>_xlfn.IFNA(VLOOKUP($B233,'I-LogEmaxOverpEC50'!$A:$AR,MATCH(BM$1,'I-LogEmaxOverpEC50'!$A$1:$AR$1,0),FALSE),"")</f>
        <v/>
      </c>
      <c r="BN233" s="136" t="str">
        <f>_xlfn.IFNA(VLOOKUP($B233,'I-LogEmaxOverpEC50'!$A:$AR,MATCH(BN$1,'I-LogEmaxOverpEC50'!$A$1:$AR$1,0),FALSE),"")</f>
        <v/>
      </c>
      <c r="BO233" s="136" t="str">
        <f>_xlfn.IFNA(VLOOKUP($B233,'I-LogEmaxOverpEC50'!$A:$AR,MATCH(BO$1,'I-LogEmaxOverpEC50'!$A$1:$AR$1,0),FALSE),"")</f>
        <v/>
      </c>
      <c r="BP233" s="136" t="str">
        <f>_xlfn.IFNA(VLOOKUP($B233,'I-LogEmaxOverpEC50'!$A:$AR,MATCH(BP$1,'I-LogEmaxOverpEC50'!$A$1:$AR$1,0),FALSE),"")</f>
        <v/>
      </c>
      <c r="BQ233" s="136" t="str">
        <f>_xlfn.IFNA(VLOOKUP($B233,'I-LogEmaxOverpEC50'!$A:$AR,MATCH(BQ$1,'I-LogEmaxOverpEC50'!$A$1:$AR$1,0),FALSE),"")</f>
        <v/>
      </c>
      <c r="BR233" s="136" t="str">
        <f>_xlfn.IFNA(VLOOKUP($B233,'I-LogEmaxOverpEC50'!$A:$AR,MATCH(BR$1,'I-LogEmaxOverpEC50'!$A$1:$AR$1,0),FALSE),"")</f>
        <v/>
      </c>
      <c r="BS233" s="136" t="str">
        <f>_xlfn.IFNA(VLOOKUP($B233,'I-LogEmaxOverpEC50'!$A:$AR,MATCH(BS$1,'I-LogEmaxOverpEC50'!$A$1:$AR$1,0),FALSE),"")</f>
        <v/>
      </c>
      <c r="BT233" s="153"/>
      <c r="BU233" s="153"/>
      <c r="BV233" s="153"/>
      <c r="BW233" s="153"/>
      <c r="BX233" s="153"/>
      <c r="BY233" s="153"/>
      <c r="BZ233" s="153"/>
      <c r="CA233" s="153"/>
      <c r="CB233" s="153"/>
      <c r="CC233" s="153"/>
      <c r="CD233" s="153"/>
      <c r="CE233" s="153"/>
      <c r="CF233" s="153"/>
      <c r="CG233" s="153"/>
      <c r="CH233" s="153"/>
      <c r="CI233" s="153"/>
      <c r="CJ233" s="153"/>
    </row>
    <row r="234" spans="1:88" x14ac:dyDescent="0.2">
      <c r="A234" s="146" cm="1">
        <f t="array" ref="A234">_xlfn.IFS(SUM(F234:R234)&gt;0,1,AB234&gt;0,2,TRUE,3)</f>
        <v>2</v>
      </c>
      <c r="B234" s="146" t="s">
        <v>1170</v>
      </c>
      <c r="D234" s="151" t="str">
        <f>_xlfn.XLOOKUP(B234,RecNamesAll!A:A,RecNamesAll!E:E)</f>
        <v>B1</v>
      </c>
      <c r="E234" s="150" t="str">
        <f>_xlfn.XLOOKUP(B234,RecNamesAll!A:A,RecNamesAll!C:C)</f>
        <v>GHRH</v>
      </c>
      <c r="F234" s="160" t="str">
        <f t="shared" si="60"/>
        <v/>
      </c>
      <c r="G234" s="159" t="str">
        <f t="shared" si="61"/>
        <v/>
      </c>
      <c r="H234" s="159" t="str">
        <f t="shared" si="62"/>
        <v/>
      </c>
      <c r="I234" s="159" t="str">
        <f t="shared" si="63"/>
        <v/>
      </c>
      <c r="J234" s="159" t="str">
        <f t="shared" si="64"/>
        <v/>
      </c>
      <c r="K234" s="159" t="str">
        <f t="shared" si="65"/>
        <v/>
      </c>
      <c r="L234" s="159" t="str">
        <f t="shared" si="66"/>
        <v/>
      </c>
      <c r="M234" s="159" t="str">
        <f t="shared" si="67"/>
        <v/>
      </c>
      <c r="N234" s="159" t="str">
        <f t="shared" si="68"/>
        <v/>
      </c>
      <c r="O234" s="159" t="str">
        <f t="shared" si="69"/>
        <v/>
      </c>
      <c r="P234" s="159" t="str">
        <f t="shared" si="70"/>
        <v/>
      </c>
      <c r="Q234" s="159" t="str">
        <f t="shared" si="71"/>
        <v/>
      </c>
      <c r="R234" s="159" t="str">
        <f t="shared" si="72"/>
        <v/>
      </c>
      <c r="U234" s="146" t="str">
        <f t="shared" si="73"/>
        <v>B1</v>
      </c>
      <c r="V234" s="145" t="str">
        <f t="shared" si="74"/>
        <v>GHRH</v>
      </c>
      <c r="W234" s="157">
        <f>VLOOKUP($B234,GtP!$A:$DD,MATCH("Gs_0-2",GtP!$A$1:$DD$1,0),FALSE)</f>
        <v>1</v>
      </c>
      <c r="X234" s="156">
        <f>VLOOKUP($B234,GtP!$A:$DD,MATCH("Gi/o_0-2",GtP!$A$1:$DD$1,0),FALSE)</f>
        <v>0</v>
      </c>
      <c r="Y234" s="156">
        <f>VLOOKUP($B234,GtP!$A:$DD,MATCH("Gq/11_0-2",GtP!$A$1:$DD$1,0),FALSE)</f>
        <v>0</v>
      </c>
      <c r="Z234" s="156">
        <f>VLOOKUP($B234,GtP!$A:$DD,MATCH("G12/13_0-2",GtP!$A$1:$DD$1,0),FALSE)</f>
        <v>0</v>
      </c>
      <c r="AA234" s="155"/>
      <c r="AB234" s="143">
        <f t="shared" si="75"/>
        <v>1</v>
      </c>
      <c r="AC234" s="315" t="str">
        <f t="shared" si="76"/>
        <v/>
      </c>
      <c r="AD234" s="349" t="str">
        <f t="shared" si="77"/>
        <v/>
      </c>
      <c r="AE234" s="349" t="str">
        <f t="shared" si="78"/>
        <v/>
      </c>
      <c r="AF234" s="311" t="str">
        <f t="shared" si="79"/>
        <v/>
      </c>
      <c r="AG234" s="141" t="str">
        <f>_xlfn.CONCAT(IF(AT234="","-","B"),IF(BG234="","-","I"),VLOOKUP($B234,GtP!$A:$BB,MATCH("Gs_0-1",GtP!$A$1:$BB$1,0),FALSE))</f>
        <v>--G</v>
      </c>
      <c r="AH234" s="140" t="str">
        <f>_xlfn.CONCAT(IF(AU234="","-","B"),IF(BH234="","-","I"),VLOOKUP($B234,GtP!$A:$BB,MATCH("Gs_0-1",GtP!$A$1:$BB$1,0),FALSE))</f>
        <v>--G</v>
      </c>
      <c r="AI234" s="140" t="str">
        <f>_xlfn.CONCAT(IF(AV234="","-","B"),IF(BI234="","-","I"),VLOOKUP($B234,GtP!$A:$BB,MATCH("Gi/o_0-1",GtP!$A$1:$BB$1,0),FALSE))</f>
        <v>---</v>
      </c>
      <c r="AJ234" s="140" t="str">
        <f>_xlfn.CONCAT(IF(AW234="","-","B"),IF(BJ234="","-","I"),VLOOKUP($B234,GtP!$A:$BB,MATCH("Gi/o_0-1",GtP!$A$1:$BB$1,0),FALSE))</f>
        <v>---</v>
      </c>
      <c r="AK234" s="140" t="str">
        <f>_xlfn.CONCAT(IF(AX234="","-","B"),IF(BK234="","-","I"),VLOOKUP($B234,GtP!$A:$BB,MATCH("Gi/o_0-1",GtP!$A$1:$BB$1,0),FALSE))</f>
        <v>---</v>
      </c>
      <c r="AL234" s="140" t="str">
        <f>_xlfn.CONCAT(IF(AY234="","-","B"),IF(BL234="","-","I"),VLOOKUP($B234,GtP!$A:$BB,MATCH("Gi/o_0-1",GtP!$A$1:$BB$1,0),FALSE))</f>
        <v>---</v>
      </c>
      <c r="AM234" s="140" t="str">
        <f>_xlfn.CONCAT(IF(AZ234="","-","B"),IF(BM234="","-","I"),VLOOKUP($B234,GtP!$A:$BB,MATCH("Gi/o_0-1",GtP!$A$1:$BB$1,0),FALSE))</f>
        <v>---</v>
      </c>
      <c r="AN234" s="140" t="str">
        <f>_xlfn.CONCAT(IF(BA234="","-","B"),IF(BN234="","-","I"),VLOOKUP($B234,GtP!$A:$BB,MATCH("Gq/11_0-1",GtP!$A$1:$BB$1,0),FALSE))</f>
        <v>---</v>
      </c>
      <c r="AO234" s="140" t="str">
        <f>_xlfn.CONCAT(IF(BB234="","-","B"),IF(BO234="","-","I"),VLOOKUP($B234,GtP!$A:$BB,MATCH("Gq/11_0-1",GtP!$A$1:$BB$1,0),FALSE))</f>
        <v>---</v>
      </c>
      <c r="AP234" s="140" t="str">
        <f>_xlfn.CONCAT(IF(BC234="","-","B"),IF(BP234="","-","I"),VLOOKUP($B234,GtP!$A:$BB,MATCH("Gq/11_0-1",GtP!$A$1:$BB$1,0),FALSE))</f>
        <v>---</v>
      </c>
      <c r="AQ234" s="140" t="str">
        <f>_xlfn.CONCAT(IF(BD234="","-","B"),IF(BQ234="","-","I"),VLOOKUP($B234,GtP!$A:$BB,MATCH("Gq/11_0-1",GtP!$A$1:$BB$1,0),FALSE))</f>
        <v>---</v>
      </c>
      <c r="AR234" s="140" t="str">
        <f>_xlfn.CONCAT(IF(BE234="","-","B"),IF(BR234="","-","I"),VLOOKUP($B234,GtP!$A:$BB,MATCH("G12/13_0-1",GtP!$A$1:$BB$1,0),FALSE))</f>
        <v>---</v>
      </c>
      <c r="AS234" s="140" t="str">
        <f>_xlfn.CONCAT(IF(BF234="","-","B"),IF(BS234="","-","I"),VLOOKUP($B234,GtP!$A:$BB,MATCH("G12/13_0-1",GtP!$A$1:$BB$1,0),FALSE))</f>
        <v>---</v>
      </c>
      <c r="AT234" s="139" t="str">
        <f>_xlfn.IFNA(VLOOKUP($B234,'B-LogEmaxOverpEC50'!$A:$AL,MATCH(AT$1,'B-LogEmaxOverpEC50'!$A$1:$AL$1,0),FALSE),"")</f>
        <v/>
      </c>
      <c r="AU234" s="136" t="str">
        <f>_xlfn.IFNA(VLOOKUP($B234,'B-LogEmaxOverpEC50'!$A:$AL,MATCH(AU$1,'B-LogEmaxOverpEC50'!$A$1:$AL$1,0),FALSE),"")</f>
        <v/>
      </c>
      <c r="AV234" s="152" t="str">
        <f>_xlfn.IFNA(VLOOKUP($B234,'B-LogEmaxOverpEC50'!$A:$AL,MATCH(AV$1,'B-LogEmaxOverpEC50'!$A$1:$AL$1,0),FALSE),"")</f>
        <v/>
      </c>
      <c r="AW234" s="152" t="str">
        <f>_xlfn.IFNA(VLOOKUP($B234,'B-LogEmaxOverpEC50'!$A:$AL,MATCH(AW$1,'B-LogEmaxOverpEC50'!$A$1:$AL$1,0),FALSE),"")</f>
        <v/>
      </c>
      <c r="AX234" s="152" t="str">
        <f>_xlfn.IFNA(VLOOKUP($B234,'B-LogEmaxOverpEC50'!$A:$AL,MATCH(AX$1,'B-LogEmaxOverpEC50'!$A$1:$AL$1,0),FALSE),"")</f>
        <v/>
      </c>
      <c r="AY234" s="152" t="str">
        <f>_xlfn.IFNA(VLOOKUP($B234,'B-LogEmaxOverpEC50'!$A:$AL,MATCH(AY$1,'B-LogEmaxOverpEC50'!$A$1:$AL$1,0),FALSE),"")</f>
        <v/>
      </c>
      <c r="AZ234" s="152" t="str">
        <f>_xlfn.IFNA(VLOOKUP($B234,'B-LogEmaxOverpEC50'!$A:$AL,MATCH(AZ$1,'B-LogEmaxOverpEC50'!$A$1:$AL$1,0),FALSE),"")</f>
        <v/>
      </c>
      <c r="BA234" s="152" t="str">
        <f>_xlfn.IFNA(VLOOKUP($B234,'B-LogEmaxOverpEC50'!$A:$AL,MATCH(BA$1,'B-LogEmaxOverpEC50'!$A$1:$AL$1,0),FALSE),"")</f>
        <v/>
      </c>
      <c r="BB234" s="152" t="str">
        <f>_xlfn.IFNA(VLOOKUP($B234,'B-LogEmaxOverpEC50'!$A:$AL,MATCH(BB$1,'B-LogEmaxOverpEC50'!$A$1:$AL$1,0),FALSE),"")</f>
        <v/>
      </c>
      <c r="BC234" s="152" t="str">
        <f>_xlfn.IFNA(VLOOKUP($B234,'B-LogEmaxOverpEC50'!$A:$AL,MATCH(BC$1,'B-LogEmaxOverpEC50'!$A$1:$AL$1,0),FALSE),"")</f>
        <v/>
      </c>
      <c r="BD234" s="152" t="str">
        <f>_xlfn.IFNA(VLOOKUP($B234,'B-LogEmaxOverpEC50'!$A:$AL,MATCH(BD$1,'B-LogEmaxOverpEC50'!$A$1:$AL$1,0),FALSE),"")</f>
        <v/>
      </c>
      <c r="BE234" s="152" t="str">
        <f>_xlfn.IFNA(VLOOKUP($B234,'B-LogEmaxOverpEC50'!$A:$AL,MATCH(BE$1,'B-LogEmaxOverpEC50'!$A$1:$AL$1,0),FALSE),"")</f>
        <v/>
      </c>
      <c r="BF234" s="152" t="str">
        <f>_xlfn.IFNA(VLOOKUP($B234,'B-LogEmaxOverpEC50'!$A:$AL,MATCH(BF$1,'B-LogEmaxOverpEC50'!$A$1:$AL$1,0),FALSE),"")</f>
        <v/>
      </c>
      <c r="BG234" s="137" t="str">
        <f>_xlfn.IFNA(VLOOKUP($B234,'I-LogEmaxOverpEC50'!$A:$AR,MATCH(BG$1,'I-LogEmaxOverpEC50'!$A$1:$AR$1,0),FALSE),"")</f>
        <v/>
      </c>
      <c r="BH234" s="136" t="str">
        <f>_xlfn.IFNA(VLOOKUP($B234,'I-LogEmaxOverpEC50'!$A:$AR,MATCH(BH$1,'I-LogEmaxOverpEC50'!$A$1:$AR$1,0),FALSE),"")</f>
        <v/>
      </c>
      <c r="BI234" s="136" t="str">
        <f>_xlfn.IFNA(VLOOKUP($B234,'I-LogEmaxOverpEC50'!$A:$AR,MATCH(BI$1,'I-LogEmaxOverpEC50'!$A$1:$AR$1,0),FALSE),"")</f>
        <v/>
      </c>
      <c r="BJ234" s="136" t="str">
        <f>_xlfn.IFNA(VLOOKUP($B234,'I-LogEmaxOverpEC50'!$A:$AR,MATCH(BJ$1,'I-LogEmaxOverpEC50'!$A$1:$AR$1,0),FALSE),"")</f>
        <v/>
      </c>
      <c r="BK234" s="136" t="str">
        <f>_xlfn.IFNA(VLOOKUP($B234,'I-LogEmaxOverpEC50'!$A:$AR,MATCH(BK$1,'I-LogEmaxOverpEC50'!$A$1:$AR$1,0),FALSE),"")</f>
        <v/>
      </c>
      <c r="BL234" s="136" t="str">
        <f>_xlfn.IFNA(VLOOKUP($B234,'I-LogEmaxOverpEC50'!$A:$AR,MATCH(BL$1,'I-LogEmaxOverpEC50'!$A$1:$AR$1,0),FALSE),"")</f>
        <v/>
      </c>
      <c r="BM234" s="136" t="str">
        <f>_xlfn.IFNA(VLOOKUP($B234,'I-LogEmaxOverpEC50'!$A:$AR,MATCH(BM$1,'I-LogEmaxOverpEC50'!$A$1:$AR$1,0),FALSE),"")</f>
        <v/>
      </c>
      <c r="BN234" s="136" t="str">
        <f>_xlfn.IFNA(VLOOKUP($B234,'I-LogEmaxOverpEC50'!$A:$AR,MATCH(BN$1,'I-LogEmaxOverpEC50'!$A$1:$AR$1,0),FALSE),"")</f>
        <v/>
      </c>
      <c r="BO234" s="136" t="str">
        <f>_xlfn.IFNA(VLOOKUP($B234,'I-LogEmaxOverpEC50'!$A:$AR,MATCH(BO$1,'I-LogEmaxOverpEC50'!$A$1:$AR$1,0),FALSE),"")</f>
        <v/>
      </c>
      <c r="BP234" s="136" t="str">
        <f>_xlfn.IFNA(VLOOKUP($B234,'I-LogEmaxOverpEC50'!$A:$AR,MATCH(BP$1,'I-LogEmaxOverpEC50'!$A$1:$AR$1,0),FALSE),"")</f>
        <v/>
      </c>
      <c r="BQ234" s="136" t="str">
        <f>_xlfn.IFNA(VLOOKUP($B234,'I-LogEmaxOverpEC50'!$A:$AR,MATCH(BQ$1,'I-LogEmaxOverpEC50'!$A$1:$AR$1,0),FALSE),"")</f>
        <v/>
      </c>
      <c r="BR234" s="136" t="str">
        <f>_xlfn.IFNA(VLOOKUP($B234,'I-LogEmaxOverpEC50'!$A:$AR,MATCH(BR$1,'I-LogEmaxOverpEC50'!$A$1:$AR$1,0),FALSE),"")</f>
        <v/>
      </c>
      <c r="BS234" s="136" t="str">
        <f>_xlfn.IFNA(VLOOKUP($B234,'I-LogEmaxOverpEC50'!$A:$AR,MATCH(BS$1,'I-LogEmaxOverpEC50'!$A$1:$AR$1,0),FALSE),"")</f>
        <v/>
      </c>
    </row>
    <row r="235" spans="1:88" x14ac:dyDescent="0.2">
      <c r="A235" s="146" cm="1">
        <f t="array" ref="A235">_xlfn.IFS(SUM(F235:R235)&gt;0,1,AB235&gt;0,2,TRUE,3)</f>
        <v>2</v>
      </c>
      <c r="B235" s="146" t="s">
        <v>729</v>
      </c>
      <c r="D235" s="151" t="str">
        <f>_xlfn.XLOOKUP(B235,RecNamesAll!A:A,RecNamesAll!E:E)</f>
        <v>B1</v>
      </c>
      <c r="E235" s="150" t="str">
        <f>_xlfn.XLOOKUP(B235,RecNamesAll!A:A,RecNamesAll!C:C)</f>
        <v>Secretin</v>
      </c>
      <c r="F235" s="160" t="str">
        <f t="shared" si="60"/>
        <v/>
      </c>
      <c r="G235" s="159" t="str">
        <f t="shared" si="61"/>
        <v/>
      </c>
      <c r="H235" s="159" t="str">
        <f t="shared" si="62"/>
        <v/>
      </c>
      <c r="I235" s="159" t="str">
        <f t="shared" si="63"/>
        <v/>
      </c>
      <c r="J235" s="159" t="str">
        <f t="shared" si="64"/>
        <v/>
      </c>
      <c r="K235" s="159" t="str">
        <f t="shared" si="65"/>
        <v/>
      </c>
      <c r="L235" s="159" t="str">
        <f t="shared" si="66"/>
        <v/>
      </c>
      <c r="M235" s="159" t="str">
        <f t="shared" si="67"/>
        <v/>
      </c>
      <c r="N235" s="159" t="str">
        <f t="shared" si="68"/>
        <v/>
      </c>
      <c r="O235" s="159" t="str">
        <f t="shared" si="69"/>
        <v/>
      </c>
      <c r="P235" s="159" t="str">
        <f t="shared" si="70"/>
        <v/>
      </c>
      <c r="Q235" s="159" t="str">
        <f t="shared" si="71"/>
        <v/>
      </c>
      <c r="R235" s="159" t="str">
        <f t="shared" si="72"/>
        <v/>
      </c>
      <c r="U235" s="146" t="str">
        <f t="shared" si="73"/>
        <v>B1</v>
      </c>
      <c r="V235" s="145" t="str">
        <f t="shared" si="74"/>
        <v>Secretin</v>
      </c>
      <c r="W235" s="157">
        <f>VLOOKUP($B235,GtP!$A:$DD,MATCH("Gs_0-2",GtP!$A$1:$DD$1,0),FALSE)</f>
        <v>1</v>
      </c>
      <c r="X235" s="156">
        <f>VLOOKUP($B235,GtP!$A:$DD,MATCH("Gi/o_0-2",GtP!$A$1:$DD$1,0),FALSE)</f>
        <v>0</v>
      </c>
      <c r="Y235" s="156">
        <f>VLOOKUP($B235,GtP!$A:$DD,MATCH("Gq/11_0-2",GtP!$A$1:$DD$1,0),FALSE)</f>
        <v>0</v>
      </c>
      <c r="Z235" s="156">
        <f>VLOOKUP($B235,GtP!$A:$DD,MATCH("G12/13_0-2",GtP!$A$1:$DD$1,0),FALSE)</f>
        <v>0</v>
      </c>
      <c r="AA235" s="155"/>
      <c r="AB235" s="143">
        <f t="shared" si="75"/>
        <v>1</v>
      </c>
      <c r="AC235" s="315" t="str">
        <f t="shared" si="76"/>
        <v/>
      </c>
      <c r="AD235" s="349" t="str">
        <f t="shared" si="77"/>
        <v/>
      </c>
      <c r="AE235" s="349" t="str">
        <f t="shared" si="78"/>
        <v/>
      </c>
      <c r="AF235" s="311" t="str">
        <f t="shared" si="79"/>
        <v/>
      </c>
      <c r="AG235" s="141" t="str">
        <f>_xlfn.CONCAT(IF(AT235="","-","B"),IF(BG235="","-","I"),VLOOKUP($B235,GtP!$A:$BB,MATCH("Gs_0-1",GtP!$A$1:$BB$1,0),FALSE))</f>
        <v>--G</v>
      </c>
      <c r="AH235" s="140" t="str">
        <f>_xlfn.CONCAT(IF(AU235="","-","B"),IF(BH235="","-","I"),VLOOKUP($B235,GtP!$A:$BB,MATCH("Gs_0-1",GtP!$A$1:$BB$1,0),FALSE))</f>
        <v>--G</v>
      </c>
      <c r="AI235" s="140" t="str">
        <f>_xlfn.CONCAT(IF(AV235="","-","B"),IF(BI235="","-","I"),VLOOKUP($B235,GtP!$A:$BB,MATCH("Gi/o_0-1",GtP!$A$1:$BB$1,0),FALSE))</f>
        <v>---</v>
      </c>
      <c r="AJ235" s="140" t="str">
        <f>_xlfn.CONCAT(IF(AW235="","-","B"),IF(BJ235="","-","I"),VLOOKUP($B235,GtP!$A:$BB,MATCH("Gi/o_0-1",GtP!$A$1:$BB$1,0),FALSE))</f>
        <v>---</v>
      </c>
      <c r="AK235" s="140" t="str">
        <f>_xlfn.CONCAT(IF(AX235="","-","B"),IF(BK235="","-","I"),VLOOKUP($B235,GtP!$A:$BB,MATCH("Gi/o_0-1",GtP!$A$1:$BB$1,0),FALSE))</f>
        <v>---</v>
      </c>
      <c r="AL235" s="140" t="str">
        <f>_xlfn.CONCAT(IF(AY235="","-","B"),IF(BL235="","-","I"),VLOOKUP($B235,GtP!$A:$BB,MATCH("Gi/o_0-1",GtP!$A$1:$BB$1,0),FALSE))</f>
        <v>---</v>
      </c>
      <c r="AM235" s="140" t="str">
        <f>_xlfn.CONCAT(IF(AZ235="","-","B"),IF(BM235="","-","I"),VLOOKUP($B235,GtP!$A:$BB,MATCH("Gi/o_0-1",GtP!$A$1:$BB$1,0),FALSE))</f>
        <v>---</v>
      </c>
      <c r="AN235" s="140" t="str">
        <f>_xlfn.CONCAT(IF(BA235="","-","B"),IF(BN235="","-","I"),VLOOKUP($B235,GtP!$A:$BB,MATCH("Gq/11_0-1",GtP!$A$1:$BB$1,0),FALSE))</f>
        <v>---</v>
      </c>
      <c r="AO235" s="140" t="str">
        <f>_xlfn.CONCAT(IF(BB235="","-","B"),IF(BO235="","-","I"),VLOOKUP($B235,GtP!$A:$BB,MATCH("Gq/11_0-1",GtP!$A$1:$BB$1,0),FALSE))</f>
        <v>---</v>
      </c>
      <c r="AP235" s="140" t="str">
        <f>_xlfn.CONCAT(IF(BC235="","-","B"),IF(BP235="","-","I"),VLOOKUP($B235,GtP!$A:$BB,MATCH("Gq/11_0-1",GtP!$A$1:$BB$1,0),FALSE))</f>
        <v>---</v>
      </c>
      <c r="AQ235" s="140" t="str">
        <f>_xlfn.CONCAT(IF(BD235="","-","B"),IF(BQ235="","-","I"),VLOOKUP($B235,GtP!$A:$BB,MATCH("Gq/11_0-1",GtP!$A$1:$BB$1,0),FALSE))</f>
        <v>---</v>
      </c>
      <c r="AR235" s="140" t="str">
        <f>_xlfn.CONCAT(IF(BE235="","-","B"),IF(BR235="","-","I"),VLOOKUP($B235,GtP!$A:$BB,MATCH("G12/13_0-1",GtP!$A$1:$BB$1,0),FALSE))</f>
        <v>---</v>
      </c>
      <c r="AS235" s="140" t="str">
        <f>_xlfn.CONCAT(IF(BF235="","-","B"),IF(BS235="","-","I"),VLOOKUP($B235,GtP!$A:$BB,MATCH("G12/13_0-1",GtP!$A$1:$BB$1,0),FALSE))</f>
        <v>---</v>
      </c>
      <c r="AT235" s="139" t="str">
        <f>_xlfn.IFNA(VLOOKUP($B235,'B-LogEmaxOverpEC50'!$A:$AL,MATCH(AT$1,'B-LogEmaxOverpEC50'!$A$1:$AL$1,0),FALSE),"")</f>
        <v/>
      </c>
      <c r="AU235" s="136" t="str">
        <f>_xlfn.IFNA(VLOOKUP($B235,'B-LogEmaxOverpEC50'!$A:$AL,MATCH(AU$1,'B-LogEmaxOverpEC50'!$A$1:$AL$1,0),FALSE),"")</f>
        <v/>
      </c>
      <c r="AV235" s="152" t="str">
        <f>_xlfn.IFNA(VLOOKUP($B235,'B-LogEmaxOverpEC50'!$A:$AL,MATCH(AV$1,'B-LogEmaxOverpEC50'!$A$1:$AL$1,0),FALSE),"")</f>
        <v/>
      </c>
      <c r="AW235" s="152" t="str">
        <f>_xlfn.IFNA(VLOOKUP($B235,'B-LogEmaxOverpEC50'!$A:$AL,MATCH(AW$1,'B-LogEmaxOverpEC50'!$A$1:$AL$1,0),FALSE),"")</f>
        <v/>
      </c>
      <c r="AX235" s="152" t="str">
        <f>_xlfn.IFNA(VLOOKUP($B235,'B-LogEmaxOverpEC50'!$A:$AL,MATCH(AX$1,'B-LogEmaxOverpEC50'!$A$1:$AL$1,0),FALSE),"")</f>
        <v/>
      </c>
      <c r="AY235" s="152" t="str">
        <f>_xlfn.IFNA(VLOOKUP($B235,'B-LogEmaxOverpEC50'!$A:$AL,MATCH(AY$1,'B-LogEmaxOverpEC50'!$A$1:$AL$1,0),FALSE),"")</f>
        <v/>
      </c>
      <c r="AZ235" s="152" t="str">
        <f>_xlfn.IFNA(VLOOKUP($B235,'B-LogEmaxOverpEC50'!$A:$AL,MATCH(AZ$1,'B-LogEmaxOverpEC50'!$A$1:$AL$1,0),FALSE),"")</f>
        <v/>
      </c>
      <c r="BA235" s="152" t="str">
        <f>_xlfn.IFNA(VLOOKUP($B235,'B-LogEmaxOverpEC50'!$A:$AL,MATCH(BA$1,'B-LogEmaxOverpEC50'!$A$1:$AL$1,0),FALSE),"")</f>
        <v/>
      </c>
      <c r="BB235" s="152" t="str">
        <f>_xlfn.IFNA(VLOOKUP($B235,'B-LogEmaxOverpEC50'!$A:$AL,MATCH(BB$1,'B-LogEmaxOverpEC50'!$A$1:$AL$1,0),FALSE),"")</f>
        <v/>
      </c>
      <c r="BC235" s="152" t="str">
        <f>_xlfn.IFNA(VLOOKUP($B235,'B-LogEmaxOverpEC50'!$A:$AL,MATCH(BC$1,'B-LogEmaxOverpEC50'!$A$1:$AL$1,0),FALSE),"")</f>
        <v/>
      </c>
      <c r="BD235" s="152" t="str">
        <f>_xlfn.IFNA(VLOOKUP($B235,'B-LogEmaxOverpEC50'!$A:$AL,MATCH(BD$1,'B-LogEmaxOverpEC50'!$A$1:$AL$1,0),FALSE),"")</f>
        <v/>
      </c>
      <c r="BE235" s="152" t="str">
        <f>_xlfn.IFNA(VLOOKUP($B235,'B-LogEmaxOverpEC50'!$A:$AL,MATCH(BE$1,'B-LogEmaxOverpEC50'!$A$1:$AL$1,0),FALSE),"")</f>
        <v/>
      </c>
      <c r="BF235" s="152" t="str">
        <f>_xlfn.IFNA(VLOOKUP($B235,'B-LogEmaxOverpEC50'!$A:$AL,MATCH(BF$1,'B-LogEmaxOverpEC50'!$A$1:$AL$1,0),FALSE),"")</f>
        <v/>
      </c>
      <c r="BG235" s="137" t="str">
        <f>_xlfn.IFNA(VLOOKUP($B235,'I-LogEmaxOverpEC50'!$A:$AR,MATCH(BG$1,'I-LogEmaxOverpEC50'!$A$1:$AR$1,0),FALSE),"")</f>
        <v/>
      </c>
      <c r="BH235" s="136" t="str">
        <f>_xlfn.IFNA(VLOOKUP($B235,'I-LogEmaxOverpEC50'!$A:$AR,MATCH(BH$1,'I-LogEmaxOverpEC50'!$A$1:$AR$1,0),FALSE),"")</f>
        <v/>
      </c>
      <c r="BI235" s="136" t="str">
        <f>_xlfn.IFNA(VLOOKUP($B235,'I-LogEmaxOverpEC50'!$A:$AR,MATCH(BI$1,'I-LogEmaxOverpEC50'!$A$1:$AR$1,0),FALSE),"")</f>
        <v/>
      </c>
      <c r="BJ235" s="136" t="str">
        <f>_xlfn.IFNA(VLOOKUP($B235,'I-LogEmaxOverpEC50'!$A:$AR,MATCH(BJ$1,'I-LogEmaxOverpEC50'!$A$1:$AR$1,0),FALSE),"")</f>
        <v/>
      </c>
      <c r="BK235" s="136" t="str">
        <f>_xlfn.IFNA(VLOOKUP($B235,'I-LogEmaxOverpEC50'!$A:$AR,MATCH(BK$1,'I-LogEmaxOverpEC50'!$A$1:$AR$1,0),FALSE),"")</f>
        <v/>
      </c>
      <c r="BL235" s="136" t="str">
        <f>_xlfn.IFNA(VLOOKUP($B235,'I-LogEmaxOverpEC50'!$A:$AR,MATCH(BL$1,'I-LogEmaxOverpEC50'!$A$1:$AR$1,0),FALSE),"")</f>
        <v/>
      </c>
      <c r="BM235" s="136" t="str">
        <f>_xlfn.IFNA(VLOOKUP($B235,'I-LogEmaxOverpEC50'!$A:$AR,MATCH(BM$1,'I-LogEmaxOverpEC50'!$A$1:$AR$1,0),FALSE),"")</f>
        <v/>
      </c>
      <c r="BN235" s="136" t="str">
        <f>_xlfn.IFNA(VLOOKUP($B235,'I-LogEmaxOverpEC50'!$A:$AR,MATCH(BN$1,'I-LogEmaxOverpEC50'!$A$1:$AR$1,0),FALSE),"")</f>
        <v/>
      </c>
      <c r="BO235" s="136" t="str">
        <f>_xlfn.IFNA(VLOOKUP($B235,'I-LogEmaxOverpEC50'!$A:$AR,MATCH(BO$1,'I-LogEmaxOverpEC50'!$A$1:$AR$1,0),FALSE),"")</f>
        <v/>
      </c>
      <c r="BP235" s="136" t="str">
        <f>_xlfn.IFNA(VLOOKUP($B235,'I-LogEmaxOverpEC50'!$A:$AR,MATCH(BP$1,'I-LogEmaxOverpEC50'!$A$1:$AR$1,0),FALSE),"")</f>
        <v/>
      </c>
      <c r="BQ235" s="136" t="str">
        <f>_xlfn.IFNA(VLOOKUP($B235,'I-LogEmaxOverpEC50'!$A:$AR,MATCH(BQ$1,'I-LogEmaxOverpEC50'!$A$1:$AR$1,0),FALSE),"")</f>
        <v/>
      </c>
      <c r="BR235" s="136" t="str">
        <f>_xlfn.IFNA(VLOOKUP($B235,'I-LogEmaxOverpEC50'!$A:$AR,MATCH(BR$1,'I-LogEmaxOverpEC50'!$A$1:$AR$1,0),FALSE),"")</f>
        <v/>
      </c>
      <c r="BS235" s="136" t="str">
        <f>_xlfn.IFNA(VLOOKUP($B235,'I-LogEmaxOverpEC50'!$A:$AR,MATCH(BS$1,'I-LogEmaxOverpEC50'!$A$1:$AR$1,0),FALSE),"")</f>
        <v/>
      </c>
    </row>
    <row r="236" spans="1:88" x14ac:dyDescent="0.2">
      <c r="A236" s="146" cm="1">
        <f t="array" ref="A236">_xlfn.IFS(SUM(F236:R236)&gt;0,1,AB236&gt;0,2,TRUE,3)</f>
        <v>2</v>
      </c>
      <c r="B236" s="146" t="s">
        <v>661</v>
      </c>
      <c r="D236" s="151" t="str">
        <f>_xlfn.XLOOKUP(B236,RecNamesAll!A:A,RecNamesAll!E:E)</f>
        <v>B1</v>
      </c>
      <c r="E236" s="150" t="str">
        <f>_xlfn.XLOOKUP(B236,RecNamesAll!A:A,RecNamesAll!C:C)</f>
        <v>VPAC2</v>
      </c>
      <c r="F236" s="160" t="str">
        <f t="shared" si="60"/>
        <v/>
      </c>
      <c r="G236" s="159" t="str">
        <f t="shared" si="61"/>
        <v/>
      </c>
      <c r="H236" s="159" t="str">
        <f t="shared" si="62"/>
        <v/>
      </c>
      <c r="I236" s="159" t="str">
        <f t="shared" si="63"/>
        <v/>
      </c>
      <c r="J236" s="159" t="str">
        <f t="shared" si="64"/>
        <v/>
      </c>
      <c r="K236" s="159" t="str">
        <f t="shared" si="65"/>
        <v/>
      </c>
      <c r="L236" s="159" t="str">
        <f t="shared" si="66"/>
        <v/>
      </c>
      <c r="M236" s="159" t="str">
        <f t="shared" si="67"/>
        <v/>
      </c>
      <c r="N236" s="159" t="str">
        <f t="shared" si="68"/>
        <v/>
      </c>
      <c r="O236" s="159" t="str">
        <f t="shared" si="69"/>
        <v/>
      </c>
      <c r="P236" s="159" t="str">
        <f t="shared" si="70"/>
        <v/>
      </c>
      <c r="Q236" s="159" t="str">
        <f t="shared" si="71"/>
        <v/>
      </c>
      <c r="R236" s="159" t="str">
        <f t="shared" si="72"/>
        <v/>
      </c>
      <c r="U236" s="146" t="str">
        <f t="shared" si="73"/>
        <v>B1</v>
      </c>
      <c r="V236" s="145" t="str">
        <f t="shared" si="74"/>
        <v>VPAC2</v>
      </c>
      <c r="W236" s="157">
        <f>VLOOKUP($B236,GtP!$A:$DD,MATCH("Gs_0-2",GtP!$A$1:$DD$1,0),FALSE)</f>
        <v>1</v>
      </c>
      <c r="X236" s="156">
        <f>VLOOKUP($B236,GtP!$A:$DD,MATCH("Gi/o_0-2",GtP!$A$1:$DD$1,0),FALSE)</f>
        <v>0</v>
      </c>
      <c r="Y236" s="156">
        <f>VLOOKUP($B236,GtP!$A:$DD,MATCH("Gq/11_0-2",GtP!$A$1:$DD$1,0),FALSE)</f>
        <v>0</v>
      </c>
      <c r="Z236" s="156">
        <f>VLOOKUP($B236,GtP!$A:$DD,MATCH("G12/13_0-2",GtP!$A$1:$DD$1,0),FALSE)</f>
        <v>0</v>
      </c>
      <c r="AA236" s="155"/>
      <c r="AB236" s="143">
        <f t="shared" si="75"/>
        <v>1</v>
      </c>
      <c r="AC236" s="315" t="str">
        <f t="shared" si="76"/>
        <v/>
      </c>
      <c r="AD236" s="349" t="str">
        <f t="shared" si="77"/>
        <v/>
      </c>
      <c r="AE236" s="349" t="str">
        <f t="shared" si="78"/>
        <v/>
      </c>
      <c r="AF236" s="311" t="str">
        <f t="shared" si="79"/>
        <v/>
      </c>
      <c r="AG236" s="141" t="str">
        <f>_xlfn.CONCAT(IF(AT236="","-","B"),IF(BG236="","-","I"),VLOOKUP($B236,GtP!$A:$BB,MATCH("Gs_0-1",GtP!$A$1:$BB$1,0),FALSE))</f>
        <v>--G</v>
      </c>
      <c r="AH236" s="140" t="str">
        <f>_xlfn.CONCAT(IF(AU236="","-","B"),IF(BH236="","-","I"),VLOOKUP($B236,GtP!$A:$BB,MATCH("Gs_0-1",GtP!$A$1:$BB$1,0),FALSE))</f>
        <v>--G</v>
      </c>
      <c r="AI236" s="140" t="str">
        <f>_xlfn.CONCAT(IF(AV236="","-","B"),IF(BI236="","-","I"),VLOOKUP($B236,GtP!$A:$BB,MATCH("Gi/o_0-1",GtP!$A$1:$BB$1,0),FALSE))</f>
        <v>---</v>
      </c>
      <c r="AJ236" s="140" t="str">
        <f>_xlfn.CONCAT(IF(AW236="","-","B"),IF(BJ236="","-","I"),VLOOKUP($B236,GtP!$A:$BB,MATCH("Gi/o_0-1",GtP!$A$1:$BB$1,0),FALSE))</f>
        <v>---</v>
      </c>
      <c r="AK236" s="140" t="str">
        <f>_xlfn.CONCAT(IF(AX236="","-","B"),IF(BK236="","-","I"),VLOOKUP($B236,GtP!$A:$BB,MATCH("Gi/o_0-1",GtP!$A$1:$BB$1,0),FALSE))</f>
        <v>---</v>
      </c>
      <c r="AL236" s="140" t="str">
        <f>_xlfn.CONCAT(IF(AY236="","-","B"),IF(BL236="","-","I"),VLOOKUP($B236,GtP!$A:$BB,MATCH("Gi/o_0-1",GtP!$A$1:$BB$1,0),FALSE))</f>
        <v>---</v>
      </c>
      <c r="AM236" s="140" t="str">
        <f>_xlfn.CONCAT(IF(AZ236="","-","B"),IF(BM236="","-","I"),VLOOKUP($B236,GtP!$A:$BB,MATCH("Gi/o_0-1",GtP!$A$1:$BB$1,0),FALSE))</f>
        <v>---</v>
      </c>
      <c r="AN236" s="140" t="str">
        <f>_xlfn.CONCAT(IF(BA236="","-","B"),IF(BN236="","-","I"),VLOOKUP($B236,GtP!$A:$BB,MATCH("Gq/11_0-1",GtP!$A$1:$BB$1,0),FALSE))</f>
        <v>---</v>
      </c>
      <c r="AO236" s="140" t="str">
        <f>_xlfn.CONCAT(IF(BB236="","-","B"),IF(BO236="","-","I"),VLOOKUP($B236,GtP!$A:$BB,MATCH("Gq/11_0-1",GtP!$A$1:$BB$1,0),FALSE))</f>
        <v>---</v>
      </c>
      <c r="AP236" s="140" t="str">
        <f>_xlfn.CONCAT(IF(BC236="","-","B"),IF(BP236="","-","I"),VLOOKUP($B236,GtP!$A:$BB,MATCH("Gq/11_0-1",GtP!$A$1:$BB$1,0),FALSE))</f>
        <v>---</v>
      </c>
      <c r="AQ236" s="140" t="str">
        <f>_xlfn.CONCAT(IF(BD236="","-","B"),IF(BQ236="","-","I"),VLOOKUP($B236,GtP!$A:$BB,MATCH("Gq/11_0-1",GtP!$A$1:$BB$1,0),FALSE))</f>
        <v>---</v>
      </c>
      <c r="AR236" s="140" t="str">
        <f>_xlfn.CONCAT(IF(BE236="","-","B"),IF(BR236="","-","I"),VLOOKUP($B236,GtP!$A:$BB,MATCH("G12/13_0-1",GtP!$A$1:$BB$1,0),FALSE))</f>
        <v>---</v>
      </c>
      <c r="AS236" s="140" t="str">
        <f>_xlfn.CONCAT(IF(BF236="","-","B"),IF(BS236="","-","I"),VLOOKUP($B236,GtP!$A:$BB,MATCH("G12/13_0-1",GtP!$A$1:$BB$1,0),FALSE))</f>
        <v>---</v>
      </c>
      <c r="AT236" s="139" t="str">
        <f>_xlfn.IFNA(VLOOKUP($B236,'B-LogEmaxOverpEC50'!$A:$AL,MATCH(AT$1,'B-LogEmaxOverpEC50'!$A$1:$AL$1,0),FALSE),"")</f>
        <v/>
      </c>
      <c r="AU236" s="136" t="str">
        <f>_xlfn.IFNA(VLOOKUP($B236,'B-LogEmaxOverpEC50'!$A:$AL,MATCH(AU$1,'B-LogEmaxOverpEC50'!$A$1:$AL$1,0),FALSE),"")</f>
        <v/>
      </c>
      <c r="AV236" s="152" t="str">
        <f>_xlfn.IFNA(VLOOKUP($B236,'B-LogEmaxOverpEC50'!$A:$AL,MATCH(AV$1,'B-LogEmaxOverpEC50'!$A$1:$AL$1,0),FALSE),"")</f>
        <v/>
      </c>
      <c r="AW236" s="152" t="str">
        <f>_xlfn.IFNA(VLOOKUP($B236,'B-LogEmaxOverpEC50'!$A:$AL,MATCH(AW$1,'B-LogEmaxOverpEC50'!$A$1:$AL$1,0),FALSE),"")</f>
        <v/>
      </c>
      <c r="AX236" s="152" t="str">
        <f>_xlfn.IFNA(VLOOKUP($B236,'B-LogEmaxOverpEC50'!$A:$AL,MATCH(AX$1,'B-LogEmaxOverpEC50'!$A$1:$AL$1,0),FALSE),"")</f>
        <v/>
      </c>
      <c r="AY236" s="152" t="str">
        <f>_xlfn.IFNA(VLOOKUP($B236,'B-LogEmaxOverpEC50'!$A:$AL,MATCH(AY$1,'B-LogEmaxOverpEC50'!$A$1:$AL$1,0),FALSE),"")</f>
        <v/>
      </c>
      <c r="AZ236" s="152" t="str">
        <f>_xlfn.IFNA(VLOOKUP($B236,'B-LogEmaxOverpEC50'!$A:$AL,MATCH(AZ$1,'B-LogEmaxOverpEC50'!$A$1:$AL$1,0),FALSE),"")</f>
        <v/>
      </c>
      <c r="BA236" s="152" t="str">
        <f>_xlfn.IFNA(VLOOKUP($B236,'B-LogEmaxOverpEC50'!$A:$AL,MATCH(BA$1,'B-LogEmaxOverpEC50'!$A$1:$AL$1,0),FALSE),"")</f>
        <v/>
      </c>
      <c r="BB236" s="152" t="str">
        <f>_xlfn.IFNA(VLOOKUP($B236,'B-LogEmaxOverpEC50'!$A:$AL,MATCH(BB$1,'B-LogEmaxOverpEC50'!$A$1:$AL$1,0),FALSE),"")</f>
        <v/>
      </c>
      <c r="BC236" s="152" t="str">
        <f>_xlfn.IFNA(VLOOKUP($B236,'B-LogEmaxOverpEC50'!$A:$AL,MATCH(BC$1,'B-LogEmaxOverpEC50'!$A$1:$AL$1,0),FALSE),"")</f>
        <v/>
      </c>
      <c r="BD236" s="152" t="str">
        <f>_xlfn.IFNA(VLOOKUP($B236,'B-LogEmaxOverpEC50'!$A:$AL,MATCH(BD$1,'B-LogEmaxOverpEC50'!$A$1:$AL$1,0),FALSE),"")</f>
        <v/>
      </c>
      <c r="BE236" s="152" t="str">
        <f>_xlfn.IFNA(VLOOKUP($B236,'B-LogEmaxOverpEC50'!$A:$AL,MATCH(BE$1,'B-LogEmaxOverpEC50'!$A$1:$AL$1,0),FALSE),"")</f>
        <v/>
      </c>
      <c r="BF236" s="152" t="str">
        <f>_xlfn.IFNA(VLOOKUP($B236,'B-LogEmaxOverpEC50'!$A:$AL,MATCH(BF$1,'B-LogEmaxOverpEC50'!$A$1:$AL$1,0),FALSE),"")</f>
        <v/>
      </c>
      <c r="BG236" s="137" t="str">
        <f>_xlfn.IFNA(VLOOKUP($B236,'I-LogEmaxOverpEC50'!$A:$AR,MATCH(BG$1,'I-LogEmaxOverpEC50'!$A$1:$AR$1,0),FALSE),"")</f>
        <v/>
      </c>
      <c r="BH236" s="136" t="str">
        <f>_xlfn.IFNA(VLOOKUP($B236,'I-LogEmaxOverpEC50'!$A:$AR,MATCH(BH$1,'I-LogEmaxOverpEC50'!$A$1:$AR$1,0),FALSE),"")</f>
        <v/>
      </c>
      <c r="BI236" s="136" t="str">
        <f>_xlfn.IFNA(VLOOKUP($B236,'I-LogEmaxOverpEC50'!$A:$AR,MATCH(BI$1,'I-LogEmaxOverpEC50'!$A$1:$AR$1,0),FALSE),"")</f>
        <v/>
      </c>
      <c r="BJ236" s="136" t="str">
        <f>_xlfn.IFNA(VLOOKUP($B236,'I-LogEmaxOverpEC50'!$A:$AR,MATCH(BJ$1,'I-LogEmaxOverpEC50'!$A$1:$AR$1,0),FALSE),"")</f>
        <v/>
      </c>
      <c r="BK236" s="136" t="str">
        <f>_xlfn.IFNA(VLOOKUP($B236,'I-LogEmaxOverpEC50'!$A:$AR,MATCH(BK$1,'I-LogEmaxOverpEC50'!$A$1:$AR$1,0),FALSE),"")</f>
        <v/>
      </c>
      <c r="BL236" s="136" t="str">
        <f>_xlfn.IFNA(VLOOKUP($B236,'I-LogEmaxOverpEC50'!$A:$AR,MATCH(BL$1,'I-LogEmaxOverpEC50'!$A$1:$AR$1,0),FALSE),"")</f>
        <v/>
      </c>
      <c r="BM236" s="136" t="str">
        <f>_xlfn.IFNA(VLOOKUP($B236,'I-LogEmaxOverpEC50'!$A:$AR,MATCH(BM$1,'I-LogEmaxOverpEC50'!$A$1:$AR$1,0),FALSE),"")</f>
        <v/>
      </c>
      <c r="BN236" s="136" t="str">
        <f>_xlfn.IFNA(VLOOKUP($B236,'I-LogEmaxOverpEC50'!$A:$AR,MATCH(BN$1,'I-LogEmaxOverpEC50'!$A$1:$AR$1,0),FALSE),"")</f>
        <v/>
      </c>
      <c r="BO236" s="136" t="str">
        <f>_xlfn.IFNA(VLOOKUP($B236,'I-LogEmaxOverpEC50'!$A:$AR,MATCH(BO$1,'I-LogEmaxOverpEC50'!$A$1:$AR$1,0),FALSE),"")</f>
        <v/>
      </c>
      <c r="BP236" s="136" t="str">
        <f>_xlfn.IFNA(VLOOKUP($B236,'I-LogEmaxOverpEC50'!$A:$AR,MATCH(BP$1,'I-LogEmaxOverpEC50'!$A$1:$AR$1,0),FALSE),"")</f>
        <v/>
      </c>
      <c r="BQ236" s="136" t="str">
        <f>_xlfn.IFNA(VLOOKUP($B236,'I-LogEmaxOverpEC50'!$A:$AR,MATCH(BQ$1,'I-LogEmaxOverpEC50'!$A$1:$AR$1,0),FALSE),"")</f>
        <v/>
      </c>
      <c r="BR236" s="136" t="str">
        <f>_xlfn.IFNA(VLOOKUP($B236,'I-LogEmaxOverpEC50'!$A:$AR,MATCH(BR$1,'I-LogEmaxOverpEC50'!$A$1:$AR$1,0),FALSE),"")</f>
        <v/>
      </c>
      <c r="BS236" s="136" t="str">
        <f>_xlfn.IFNA(VLOOKUP($B236,'I-LogEmaxOverpEC50'!$A:$AR,MATCH(BS$1,'I-LogEmaxOverpEC50'!$A$1:$AR$1,0),FALSE),"")</f>
        <v/>
      </c>
    </row>
    <row r="237" spans="1:88" x14ac:dyDescent="0.2">
      <c r="A237" s="146" t="e" cm="1">
        <f t="array" ref="A237">_xlfn.IFS(SUM(F237:R237)&gt;0,1,AB237&gt;0,2,TRUE,3)</f>
        <v>#N/A</v>
      </c>
      <c r="B237" s="146" t="s">
        <v>1766</v>
      </c>
      <c r="D237" s="151" t="str">
        <f>_xlfn.XLOOKUP(B237,RecNamesAll!A:A,RecNamesAll!E:E)</f>
        <v>B2</v>
      </c>
      <c r="E237" s="150" t="str">
        <f>_xlfn.XLOOKUP(B237,RecNamesAll!A:A,RecNamesAll!C:C)</f>
        <v>ADGRD1</v>
      </c>
      <c r="F237" s="160" t="e">
        <f t="shared" si="60"/>
        <v>#N/A</v>
      </c>
      <c r="G237" s="159" t="e">
        <f t="shared" si="61"/>
        <v>#N/A</v>
      </c>
      <c r="H237" s="159" t="e">
        <f t="shared" si="62"/>
        <v>#N/A</v>
      </c>
      <c r="I237" s="159" t="e">
        <f t="shared" si="63"/>
        <v>#N/A</v>
      </c>
      <c r="J237" s="159" t="e">
        <f t="shared" si="64"/>
        <v>#N/A</v>
      </c>
      <c r="K237" s="159" t="e">
        <f t="shared" si="65"/>
        <v>#N/A</v>
      </c>
      <c r="L237" s="159" t="e">
        <f t="shared" si="66"/>
        <v>#N/A</v>
      </c>
      <c r="M237" s="159" t="e">
        <f t="shared" si="67"/>
        <v>#N/A</v>
      </c>
      <c r="N237" s="159" t="e">
        <f t="shared" si="68"/>
        <v>#N/A</v>
      </c>
      <c r="O237" s="159" t="e">
        <f t="shared" si="69"/>
        <v>#N/A</v>
      </c>
      <c r="P237" s="159" t="e">
        <f t="shared" si="70"/>
        <v>#N/A</v>
      </c>
      <c r="Q237" s="159" t="e">
        <f t="shared" si="71"/>
        <v>#N/A</v>
      </c>
      <c r="R237" s="159" t="e">
        <f t="shared" si="72"/>
        <v>#N/A</v>
      </c>
      <c r="U237" s="146" t="str">
        <f t="shared" si="73"/>
        <v>B2</v>
      </c>
      <c r="V237" s="145" t="str">
        <f t="shared" si="74"/>
        <v>ADGRD1</v>
      </c>
      <c r="W237" s="157" t="e">
        <f>VLOOKUP($B237,GtP!$A:$DD,MATCH("Gs_0-2",GtP!$A$1:$DD$1,0),FALSE)</f>
        <v>#N/A</v>
      </c>
      <c r="X237" s="156" t="e">
        <f>VLOOKUP($B237,GtP!$A:$DD,MATCH("Gi/o_0-2",GtP!$A$1:$DD$1,0),FALSE)</f>
        <v>#N/A</v>
      </c>
      <c r="Y237" s="156" t="e">
        <f>VLOOKUP($B237,GtP!$A:$DD,MATCH("Gq/11_0-2",GtP!$A$1:$DD$1,0),FALSE)</f>
        <v>#N/A</v>
      </c>
      <c r="Z237" s="156" t="e">
        <f>VLOOKUP($B237,GtP!$A:$DD,MATCH("G12/13_0-2",GtP!$A$1:$DD$1,0),FALSE)</f>
        <v>#N/A</v>
      </c>
      <c r="AA237" s="155"/>
      <c r="AB237" s="143" t="e">
        <f t="shared" si="75"/>
        <v>#N/A</v>
      </c>
      <c r="AC237" s="315" t="str">
        <f t="shared" si="76"/>
        <v/>
      </c>
      <c r="AD237" s="349" t="str">
        <f t="shared" si="77"/>
        <v/>
      </c>
      <c r="AE237" s="349" t="str">
        <f t="shared" si="78"/>
        <v/>
      </c>
      <c r="AF237" s="311" t="str">
        <f t="shared" si="79"/>
        <v/>
      </c>
      <c r="AG237" s="141" t="e">
        <f>_xlfn.CONCAT(IF(AT237="","-","B"),IF(BG237="","-","I"),VLOOKUP($B237,GtP!$A:$BB,MATCH("Gs_0-1",GtP!$A$1:$BB$1,0),FALSE))</f>
        <v>#N/A</v>
      </c>
      <c r="AH237" s="140" t="e">
        <f>_xlfn.CONCAT(IF(AU237="","-","B"),IF(BH237="","-","I"),VLOOKUP($B237,GtP!$A:$BB,MATCH("Gs_0-1",GtP!$A$1:$BB$1,0),FALSE))</f>
        <v>#N/A</v>
      </c>
      <c r="AI237" s="140" t="e">
        <f>_xlfn.CONCAT(IF(AV237="","-","B"),IF(BI237="","-","I"),VLOOKUP($B237,GtP!$A:$BB,MATCH("Gi/o_0-1",GtP!$A$1:$BB$1,0),FALSE))</f>
        <v>#N/A</v>
      </c>
      <c r="AJ237" s="140" t="e">
        <f>_xlfn.CONCAT(IF(AW237="","-","B"),IF(BJ237="","-","I"),VLOOKUP($B237,GtP!$A:$BB,MATCH("Gi/o_0-1",GtP!$A$1:$BB$1,0),FALSE))</f>
        <v>#N/A</v>
      </c>
      <c r="AK237" s="140" t="e">
        <f>_xlfn.CONCAT(IF(AX237="","-","B"),IF(BK237="","-","I"),VLOOKUP($B237,GtP!$A:$BB,MATCH("Gi/o_0-1",GtP!$A$1:$BB$1,0),FALSE))</f>
        <v>#N/A</v>
      </c>
      <c r="AL237" s="140" t="e">
        <f>_xlfn.CONCAT(IF(AY237="","-","B"),IF(BL237="","-","I"),VLOOKUP($B237,GtP!$A:$BB,MATCH("Gi/o_0-1",GtP!$A$1:$BB$1,0),FALSE))</f>
        <v>#N/A</v>
      </c>
      <c r="AM237" s="140" t="e">
        <f>_xlfn.CONCAT(IF(AZ237="","-","B"),IF(BM237="","-","I"),VLOOKUP($B237,GtP!$A:$BB,MATCH("Gi/o_0-1",GtP!$A$1:$BB$1,0),FALSE))</f>
        <v>#N/A</v>
      </c>
      <c r="AN237" s="140" t="e">
        <f>_xlfn.CONCAT(IF(BA237="","-","B"),IF(BN237="","-","I"),VLOOKUP($B237,GtP!$A:$BB,MATCH("Gq/11_0-1",GtP!$A$1:$BB$1,0),FALSE))</f>
        <v>#N/A</v>
      </c>
      <c r="AO237" s="140" t="e">
        <f>_xlfn.CONCAT(IF(BB237="","-","B"),IF(BO237="","-","I"),VLOOKUP($B237,GtP!$A:$BB,MATCH("Gq/11_0-1",GtP!$A$1:$BB$1,0),FALSE))</f>
        <v>#N/A</v>
      </c>
      <c r="AP237" s="140" t="e">
        <f>_xlfn.CONCAT(IF(BC237="","-","B"),IF(BP237="","-","I"),VLOOKUP($B237,GtP!$A:$BB,MATCH("Gq/11_0-1",GtP!$A$1:$BB$1,0),FALSE))</f>
        <v>#N/A</v>
      </c>
      <c r="AQ237" s="140" t="e">
        <f>_xlfn.CONCAT(IF(BD237="","-","B"),IF(BQ237="","-","I"),VLOOKUP($B237,GtP!$A:$BB,MATCH("Gq/11_0-1",GtP!$A$1:$BB$1,0),FALSE))</f>
        <v>#N/A</v>
      </c>
      <c r="AR237" s="140" t="e">
        <f>_xlfn.CONCAT(IF(BE237="","-","B"),IF(BR237="","-","I"),VLOOKUP($B237,GtP!$A:$BB,MATCH("G12/13_0-1",GtP!$A$1:$BB$1,0),FALSE))</f>
        <v>#N/A</v>
      </c>
      <c r="AS237" s="140" t="e">
        <f>_xlfn.CONCAT(IF(BF237="","-","B"),IF(BS237="","-","I"),VLOOKUP($B237,GtP!$A:$BB,MATCH("G12/13_0-1",GtP!$A$1:$BB$1,0),FALSE))</f>
        <v>#N/A</v>
      </c>
      <c r="AT237" s="139" t="str">
        <f>_xlfn.IFNA(VLOOKUP($B237,'B-LogEmaxOverpEC50'!$A:$AL,MATCH(AT$1,'B-LogEmaxOverpEC50'!$A$1:$AL$1,0),FALSE),"")</f>
        <v/>
      </c>
      <c r="AU237" s="136" t="str">
        <f>_xlfn.IFNA(VLOOKUP($B237,'B-LogEmaxOverpEC50'!$A:$AL,MATCH(AU$1,'B-LogEmaxOverpEC50'!$A$1:$AL$1,0),FALSE),"")</f>
        <v/>
      </c>
      <c r="AV237" s="152" t="str">
        <f>_xlfn.IFNA(VLOOKUP($B237,'B-LogEmaxOverpEC50'!$A:$AL,MATCH(AV$1,'B-LogEmaxOverpEC50'!$A$1:$AL$1,0),FALSE),"")</f>
        <v/>
      </c>
      <c r="AW237" s="152" t="str">
        <f>_xlfn.IFNA(VLOOKUP($B237,'B-LogEmaxOverpEC50'!$A:$AL,MATCH(AW$1,'B-LogEmaxOverpEC50'!$A$1:$AL$1,0),FALSE),"")</f>
        <v/>
      </c>
      <c r="AX237" s="152" t="str">
        <f>_xlfn.IFNA(VLOOKUP($B237,'B-LogEmaxOverpEC50'!$A:$AL,MATCH(AX$1,'B-LogEmaxOverpEC50'!$A$1:$AL$1,0),FALSE),"")</f>
        <v/>
      </c>
      <c r="AY237" s="152" t="str">
        <f>_xlfn.IFNA(VLOOKUP($B237,'B-LogEmaxOverpEC50'!$A:$AL,MATCH(AY$1,'B-LogEmaxOverpEC50'!$A$1:$AL$1,0),FALSE),"")</f>
        <v/>
      </c>
      <c r="AZ237" s="152" t="str">
        <f>_xlfn.IFNA(VLOOKUP($B237,'B-LogEmaxOverpEC50'!$A:$AL,MATCH(AZ$1,'B-LogEmaxOverpEC50'!$A$1:$AL$1,0),FALSE),"")</f>
        <v/>
      </c>
      <c r="BA237" s="152" t="str">
        <f>_xlfn.IFNA(VLOOKUP($B237,'B-LogEmaxOverpEC50'!$A:$AL,MATCH(BA$1,'B-LogEmaxOverpEC50'!$A$1:$AL$1,0),FALSE),"")</f>
        <v/>
      </c>
      <c r="BB237" s="152" t="str">
        <f>_xlfn.IFNA(VLOOKUP($B237,'B-LogEmaxOverpEC50'!$A:$AL,MATCH(BB$1,'B-LogEmaxOverpEC50'!$A$1:$AL$1,0),FALSE),"")</f>
        <v/>
      </c>
      <c r="BC237" s="152" t="str">
        <f>_xlfn.IFNA(VLOOKUP($B237,'B-LogEmaxOverpEC50'!$A:$AL,MATCH(BC$1,'B-LogEmaxOverpEC50'!$A$1:$AL$1,0),FALSE),"")</f>
        <v/>
      </c>
      <c r="BD237" s="152" t="str">
        <f>_xlfn.IFNA(VLOOKUP($B237,'B-LogEmaxOverpEC50'!$A:$AL,MATCH(BD$1,'B-LogEmaxOverpEC50'!$A$1:$AL$1,0),FALSE),"")</f>
        <v/>
      </c>
      <c r="BE237" s="152" t="str">
        <f>_xlfn.IFNA(VLOOKUP($B237,'B-LogEmaxOverpEC50'!$A:$AL,MATCH(BE$1,'B-LogEmaxOverpEC50'!$A$1:$AL$1,0),FALSE),"")</f>
        <v/>
      </c>
      <c r="BF237" s="152" t="str">
        <f>_xlfn.IFNA(VLOOKUP($B237,'B-LogEmaxOverpEC50'!$A:$AL,MATCH(BF$1,'B-LogEmaxOverpEC50'!$A$1:$AL$1,0),FALSE),"")</f>
        <v/>
      </c>
      <c r="BG237" s="137" t="str">
        <f>_xlfn.IFNA(VLOOKUP($B237,'I-LogEmaxOverpEC50'!$A:$AR,MATCH(BG$1,'I-LogEmaxOverpEC50'!$A$1:$AR$1,0),FALSE),"")</f>
        <v/>
      </c>
      <c r="BH237" s="136" t="str">
        <f>_xlfn.IFNA(VLOOKUP($B237,'I-LogEmaxOverpEC50'!$A:$AR,MATCH(BH$1,'I-LogEmaxOverpEC50'!$A$1:$AR$1,0),FALSE),"")</f>
        <v/>
      </c>
      <c r="BI237" s="136" t="str">
        <f>_xlfn.IFNA(VLOOKUP($B237,'I-LogEmaxOverpEC50'!$A:$AR,MATCH(BI$1,'I-LogEmaxOverpEC50'!$A$1:$AR$1,0),FALSE),"")</f>
        <v/>
      </c>
      <c r="BJ237" s="136" t="str">
        <f>_xlfn.IFNA(VLOOKUP($B237,'I-LogEmaxOverpEC50'!$A:$AR,MATCH(BJ$1,'I-LogEmaxOverpEC50'!$A$1:$AR$1,0),FALSE),"")</f>
        <v/>
      </c>
      <c r="BK237" s="136" t="str">
        <f>_xlfn.IFNA(VLOOKUP($B237,'I-LogEmaxOverpEC50'!$A:$AR,MATCH(BK$1,'I-LogEmaxOverpEC50'!$A$1:$AR$1,0),FALSE),"")</f>
        <v/>
      </c>
      <c r="BL237" s="136" t="str">
        <f>_xlfn.IFNA(VLOOKUP($B237,'I-LogEmaxOverpEC50'!$A:$AR,MATCH(BL$1,'I-LogEmaxOverpEC50'!$A$1:$AR$1,0),FALSE),"")</f>
        <v/>
      </c>
      <c r="BM237" s="136" t="str">
        <f>_xlfn.IFNA(VLOOKUP($B237,'I-LogEmaxOverpEC50'!$A:$AR,MATCH(BM$1,'I-LogEmaxOverpEC50'!$A$1:$AR$1,0),FALSE),"")</f>
        <v/>
      </c>
      <c r="BN237" s="136" t="str">
        <f>_xlfn.IFNA(VLOOKUP($B237,'I-LogEmaxOverpEC50'!$A:$AR,MATCH(BN$1,'I-LogEmaxOverpEC50'!$A$1:$AR$1,0),FALSE),"")</f>
        <v/>
      </c>
      <c r="BO237" s="136" t="str">
        <f>_xlfn.IFNA(VLOOKUP($B237,'I-LogEmaxOverpEC50'!$A:$AR,MATCH(BO$1,'I-LogEmaxOverpEC50'!$A$1:$AR$1,0),FALSE),"")</f>
        <v/>
      </c>
      <c r="BP237" s="136" t="str">
        <f>_xlfn.IFNA(VLOOKUP($B237,'I-LogEmaxOverpEC50'!$A:$AR,MATCH(BP$1,'I-LogEmaxOverpEC50'!$A$1:$AR$1,0),FALSE),"")</f>
        <v/>
      </c>
      <c r="BQ237" s="136" t="str">
        <f>_xlfn.IFNA(VLOOKUP($B237,'I-LogEmaxOverpEC50'!$A:$AR,MATCH(BQ$1,'I-LogEmaxOverpEC50'!$A$1:$AR$1,0),FALSE),"")</f>
        <v/>
      </c>
      <c r="BR237" s="136" t="str">
        <f>_xlfn.IFNA(VLOOKUP($B237,'I-LogEmaxOverpEC50'!$A:$AR,MATCH(BR$1,'I-LogEmaxOverpEC50'!$A$1:$AR$1,0),FALSE),"")</f>
        <v/>
      </c>
      <c r="BS237" s="136" t="str">
        <f>_xlfn.IFNA(VLOOKUP($B237,'I-LogEmaxOverpEC50'!$A:$AR,MATCH(BS$1,'I-LogEmaxOverpEC50'!$A$1:$AR$1,0),FALSE),"")</f>
        <v/>
      </c>
    </row>
    <row r="238" spans="1:88" x14ac:dyDescent="0.2">
      <c r="A238" s="146" t="e" cm="1">
        <f t="array" ref="A238">_xlfn.IFS(SUM(F238:R238)&gt;0,1,AB238&gt;0,2,TRUE,3)</f>
        <v>#N/A</v>
      </c>
      <c r="B238" s="146" t="s">
        <v>1806</v>
      </c>
      <c r="D238" s="151" t="str">
        <f>_xlfn.XLOOKUP(B238,RecNamesAll!A:A,RecNamesAll!E:E)</f>
        <v>B2</v>
      </c>
      <c r="E238" s="150" t="str">
        <f>_xlfn.XLOOKUP(B238,RecNamesAll!A:A,RecNamesAll!C:C)</f>
        <v>ADGRE2</v>
      </c>
      <c r="F238" s="160" t="e">
        <f t="shared" si="60"/>
        <v>#N/A</v>
      </c>
      <c r="G238" s="159" t="e">
        <f t="shared" si="61"/>
        <v>#N/A</v>
      </c>
      <c r="H238" s="159" t="e">
        <f t="shared" si="62"/>
        <v>#N/A</v>
      </c>
      <c r="I238" s="159" t="e">
        <f t="shared" si="63"/>
        <v>#N/A</v>
      </c>
      <c r="J238" s="159" t="e">
        <f t="shared" si="64"/>
        <v>#N/A</v>
      </c>
      <c r="K238" s="159" t="e">
        <f t="shared" si="65"/>
        <v>#N/A</v>
      </c>
      <c r="L238" s="159" t="e">
        <f t="shared" si="66"/>
        <v>#N/A</v>
      </c>
      <c r="M238" s="159" t="e">
        <f t="shared" si="67"/>
        <v>#N/A</v>
      </c>
      <c r="N238" s="159" t="e">
        <f t="shared" si="68"/>
        <v>#N/A</v>
      </c>
      <c r="O238" s="159" t="e">
        <f t="shared" si="69"/>
        <v>#N/A</v>
      </c>
      <c r="P238" s="159" t="e">
        <f t="shared" si="70"/>
        <v>#N/A</v>
      </c>
      <c r="Q238" s="159" t="e">
        <f t="shared" si="71"/>
        <v>#N/A</v>
      </c>
      <c r="R238" s="159" t="e">
        <f t="shared" si="72"/>
        <v>#N/A</v>
      </c>
      <c r="U238" s="146" t="str">
        <f t="shared" si="73"/>
        <v>B2</v>
      </c>
      <c r="V238" s="145" t="str">
        <f t="shared" si="74"/>
        <v>ADGRE2</v>
      </c>
      <c r="W238" s="157" t="e">
        <f>VLOOKUP($B238,GtP!$A:$DD,MATCH("Gs_0-2",GtP!$A$1:$DD$1,0),FALSE)</f>
        <v>#N/A</v>
      </c>
      <c r="X238" s="156" t="e">
        <f>VLOOKUP($B238,GtP!$A:$DD,MATCH("Gi/o_0-2",GtP!$A$1:$DD$1,0),FALSE)</f>
        <v>#N/A</v>
      </c>
      <c r="Y238" s="156" t="e">
        <f>VLOOKUP($B238,GtP!$A:$DD,MATCH("Gq/11_0-2",GtP!$A$1:$DD$1,0),FALSE)</f>
        <v>#N/A</v>
      </c>
      <c r="Z238" s="156" t="e">
        <f>VLOOKUP($B238,GtP!$A:$DD,MATCH("G12/13_0-2",GtP!$A$1:$DD$1,0),FALSE)</f>
        <v>#N/A</v>
      </c>
      <c r="AA238" s="155"/>
      <c r="AB238" s="143" t="e">
        <f t="shared" si="75"/>
        <v>#N/A</v>
      </c>
      <c r="AC238" s="315" t="str">
        <f t="shared" si="76"/>
        <v/>
      </c>
      <c r="AD238" s="349" t="str">
        <f t="shared" si="77"/>
        <v/>
      </c>
      <c r="AE238" s="349" t="str">
        <f t="shared" si="78"/>
        <v/>
      </c>
      <c r="AF238" s="311" t="str">
        <f t="shared" si="79"/>
        <v/>
      </c>
      <c r="AG238" s="141" t="e">
        <f>_xlfn.CONCAT(IF(AT238="","-","B"),IF(BG238="","-","I"),VLOOKUP($B238,GtP!$A:$BB,MATCH("Gs_0-1",GtP!$A$1:$BB$1,0),FALSE))</f>
        <v>#N/A</v>
      </c>
      <c r="AH238" s="140" t="e">
        <f>_xlfn.CONCAT(IF(AU238="","-","B"),IF(BH238="","-","I"),VLOOKUP($B238,GtP!$A:$BB,MATCH("Gs_0-1",GtP!$A$1:$BB$1,0),FALSE))</f>
        <v>#N/A</v>
      </c>
      <c r="AI238" s="140" t="e">
        <f>_xlfn.CONCAT(IF(AV238="","-","B"),IF(BI238="","-","I"),VLOOKUP($B238,GtP!$A:$BB,MATCH("Gi/o_0-1",GtP!$A$1:$BB$1,0),FALSE))</f>
        <v>#N/A</v>
      </c>
      <c r="AJ238" s="140" t="e">
        <f>_xlfn.CONCAT(IF(AW238="","-","B"),IF(BJ238="","-","I"),VLOOKUP($B238,GtP!$A:$BB,MATCH("Gi/o_0-1",GtP!$A$1:$BB$1,0),FALSE))</f>
        <v>#N/A</v>
      </c>
      <c r="AK238" s="140" t="e">
        <f>_xlfn.CONCAT(IF(AX238="","-","B"),IF(BK238="","-","I"),VLOOKUP($B238,GtP!$A:$BB,MATCH("Gi/o_0-1",GtP!$A$1:$BB$1,0),FALSE))</f>
        <v>#N/A</v>
      </c>
      <c r="AL238" s="140" t="e">
        <f>_xlfn.CONCAT(IF(AY238="","-","B"),IF(BL238="","-","I"),VLOOKUP($B238,GtP!$A:$BB,MATCH("Gi/o_0-1",GtP!$A$1:$BB$1,0),FALSE))</f>
        <v>#N/A</v>
      </c>
      <c r="AM238" s="140" t="e">
        <f>_xlfn.CONCAT(IF(AZ238="","-","B"),IF(BM238="","-","I"),VLOOKUP($B238,GtP!$A:$BB,MATCH("Gi/o_0-1",GtP!$A$1:$BB$1,0),FALSE))</f>
        <v>#N/A</v>
      </c>
      <c r="AN238" s="140" t="e">
        <f>_xlfn.CONCAT(IF(BA238="","-","B"),IF(BN238="","-","I"),VLOOKUP($B238,GtP!$A:$BB,MATCH("Gq/11_0-1",GtP!$A$1:$BB$1,0),FALSE))</f>
        <v>#N/A</v>
      </c>
      <c r="AO238" s="140" t="e">
        <f>_xlfn.CONCAT(IF(BB238="","-","B"),IF(BO238="","-","I"),VLOOKUP($B238,GtP!$A:$BB,MATCH("Gq/11_0-1",GtP!$A$1:$BB$1,0),FALSE))</f>
        <v>#N/A</v>
      </c>
      <c r="AP238" s="140" t="e">
        <f>_xlfn.CONCAT(IF(BC238="","-","B"),IF(BP238="","-","I"),VLOOKUP($B238,GtP!$A:$BB,MATCH("Gq/11_0-1",GtP!$A$1:$BB$1,0),FALSE))</f>
        <v>#N/A</v>
      </c>
      <c r="AQ238" s="140" t="e">
        <f>_xlfn.CONCAT(IF(BD238="","-","B"),IF(BQ238="","-","I"),VLOOKUP($B238,GtP!$A:$BB,MATCH("Gq/11_0-1",GtP!$A$1:$BB$1,0),FALSE))</f>
        <v>#N/A</v>
      </c>
      <c r="AR238" s="140" t="e">
        <f>_xlfn.CONCAT(IF(BE238="","-","B"),IF(BR238="","-","I"),VLOOKUP($B238,GtP!$A:$BB,MATCH("G12/13_0-1",GtP!$A$1:$BB$1,0),FALSE))</f>
        <v>#N/A</v>
      </c>
      <c r="AS238" s="140" t="e">
        <f>_xlfn.CONCAT(IF(BF238="","-","B"),IF(BS238="","-","I"),VLOOKUP($B238,GtP!$A:$BB,MATCH("G12/13_0-1",GtP!$A$1:$BB$1,0),FALSE))</f>
        <v>#N/A</v>
      </c>
      <c r="AT238" s="139" t="str">
        <f>_xlfn.IFNA(VLOOKUP($B238,'B-LogEmaxOverpEC50'!$A:$AL,MATCH(AT$1,'B-LogEmaxOverpEC50'!$A$1:$AL$1,0),FALSE),"")</f>
        <v/>
      </c>
      <c r="AU238" s="136" t="str">
        <f>_xlfn.IFNA(VLOOKUP($B238,'B-LogEmaxOverpEC50'!$A:$AL,MATCH(AU$1,'B-LogEmaxOverpEC50'!$A$1:$AL$1,0),FALSE),"")</f>
        <v/>
      </c>
      <c r="AV238" s="152" t="str">
        <f>_xlfn.IFNA(VLOOKUP($B238,'B-LogEmaxOverpEC50'!$A:$AL,MATCH(AV$1,'B-LogEmaxOverpEC50'!$A$1:$AL$1,0),FALSE),"")</f>
        <v/>
      </c>
      <c r="AW238" s="152" t="str">
        <f>_xlfn.IFNA(VLOOKUP($B238,'B-LogEmaxOverpEC50'!$A:$AL,MATCH(AW$1,'B-LogEmaxOverpEC50'!$A$1:$AL$1,0),FALSE),"")</f>
        <v/>
      </c>
      <c r="AX238" s="152" t="str">
        <f>_xlfn.IFNA(VLOOKUP($B238,'B-LogEmaxOverpEC50'!$A:$AL,MATCH(AX$1,'B-LogEmaxOverpEC50'!$A$1:$AL$1,0),FALSE),"")</f>
        <v/>
      </c>
      <c r="AY238" s="152" t="str">
        <f>_xlfn.IFNA(VLOOKUP($B238,'B-LogEmaxOverpEC50'!$A:$AL,MATCH(AY$1,'B-LogEmaxOverpEC50'!$A$1:$AL$1,0),FALSE),"")</f>
        <v/>
      </c>
      <c r="AZ238" s="152" t="str">
        <f>_xlfn.IFNA(VLOOKUP($B238,'B-LogEmaxOverpEC50'!$A:$AL,MATCH(AZ$1,'B-LogEmaxOverpEC50'!$A$1:$AL$1,0),FALSE),"")</f>
        <v/>
      </c>
      <c r="BA238" s="152" t="str">
        <f>_xlfn.IFNA(VLOOKUP($B238,'B-LogEmaxOverpEC50'!$A:$AL,MATCH(BA$1,'B-LogEmaxOverpEC50'!$A$1:$AL$1,0),FALSE),"")</f>
        <v/>
      </c>
      <c r="BB238" s="152" t="str">
        <f>_xlfn.IFNA(VLOOKUP($B238,'B-LogEmaxOverpEC50'!$A:$AL,MATCH(BB$1,'B-LogEmaxOverpEC50'!$A$1:$AL$1,0),FALSE),"")</f>
        <v/>
      </c>
      <c r="BC238" s="152" t="str">
        <f>_xlfn.IFNA(VLOOKUP($B238,'B-LogEmaxOverpEC50'!$A:$AL,MATCH(BC$1,'B-LogEmaxOverpEC50'!$A$1:$AL$1,0),FALSE),"")</f>
        <v/>
      </c>
      <c r="BD238" s="152" t="str">
        <f>_xlfn.IFNA(VLOOKUP($B238,'B-LogEmaxOverpEC50'!$A:$AL,MATCH(BD$1,'B-LogEmaxOverpEC50'!$A$1:$AL$1,0),FALSE),"")</f>
        <v/>
      </c>
      <c r="BE238" s="152" t="str">
        <f>_xlfn.IFNA(VLOOKUP($B238,'B-LogEmaxOverpEC50'!$A:$AL,MATCH(BE$1,'B-LogEmaxOverpEC50'!$A$1:$AL$1,0),FALSE),"")</f>
        <v/>
      </c>
      <c r="BF238" s="152" t="str">
        <f>_xlfn.IFNA(VLOOKUP($B238,'B-LogEmaxOverpEC50'!$A:$AL,MATCH(BF$1,'B-LogEmaxOverpEC50'!$A$1:$AL$1,0),FALSE),"")</f>
        <v/>
      </c>
      <c r="BG238" s="137" t="str">
        <f>_xlfn.IFNA(VLOOKUP($B238,'I-LogEmaxOverpEC50'!$A:$AR,MATCH(BG$1,'I-LogEmaxOverpEC50'!$A$1:$AR$1,0),FALSE),"")</f>
        <v/>
      </c>
      <c r="BH238" s="136" t="str">
        <f>_xlfn.IFNA(VLOOKUP($B238,'I-LogEmaxOverpEC50'!$A:$AR,MATCH(BH$1,'I-LogEmaxOverpEC50'!$A$1:$AR$1,0),FALSE),"")</f>
        <v/>
      </c>
      <c r="BI238" s="136" t="str">
        <f>_xlfn.IFNA(VLOOKUP($B238,'I-LogEmaxOverpEC50'!$A:$AR,MATCH(BI$1,'I-LogEmaxOverpEC50'!$A$1:$AR$1,0),FALSE),"")</f>
        <v/>
      </c>
      <c r="BJ238" s="136" t="str">
        <f>_xlfn.IFNA(VLOOKUP($B238,'I-LogEmaxOverpEC50'!$A:$AR,MATCH(BJ$1,'I-LogEmaxOverpEC50'!$A$1:$AR$1,0),FALSE),"")</f>
        <v/>
      </c>
      <c r="BK238" s="136" t="str">
        <f>_xlfn.IFNA(VLOOKUP($B238,'I-LogEmaxOverpEC50'!$A:$AR,MATCH(BK$1,'I-LogEmaxOverpEC50'!$A$1:$AR$1,0),FALSE),"")</f>
        <v/>
      </c>
      <c r="BL238" s="136" t="str">
        <f>_xlfn.IFNA(VLOOKUP($B238,'I-LogEmaxOverpEC50'!$A:$AR,MATCH(BL$1,'I-LogEmaxOverpEC50'!$A$1:$AR$1,0),FALSE),"")</f>
        <v/>
      </c>
      <c r="BM238" s="136" t="str">
        <f>_xlfn.IFNA(VLOOKUP($B238,'I-LogEmaxOverpEC50'!$A:$AR,MATCH(BM$1,'I-LogEmaxOverpEC50'!$A$1:$AR$1,0),FALSE),"")</f>
        <v/>
      </c>
      <c r="BN238" s="136" t="str">
        <f>_xlfn.IFNA(VLOOKUP($B238,'I-LogEmaxOverpEC50'!$A:$AR,MATCH(BN$1,'I-LogEmaxOverpEC50'!$A$1:$AR$1,0),FALSE),"")</f>
        <v/>
      </c>
      <c r="BO238" s="136" t="str">
        <f>_xlfn.IFNA(VLOOKUP($B238,'I-LogEmaxOverpEC50'!$A:$AR,MATCH(BO$1,'I-LogEmaxOverpEC50'!$A$1:$AR$1,0),FALSE),"")</f>
        <v/>
      </c>
      <c r="BP238" s="136" t="str">
        <f>_xlfn.IFNA(VLOOKUP($B238,'I-LogEmaxOverpEC50'!$A:$AR,MATCH(BP$1,'I-LogEmaxOverpEC50'!$A$1:$AR$1,0),FALSE),"")</f>
        <v/>
      </c>
      <c r="BQ238" s="136" t="str">
        <f>_xlfn.IFNA(VLOOKUP($B238,'I-LogEmaxOverpEC50'!$A:$AR,MATCH(BQ$1,'I-LogEmaxOverpEC50'!$A$1:$AR$1,0),FALSE),"")</f>
        <v/>
      </c>
      <c r="BR238" s="136" t="str">
        <f>_xlfn.IFNA(VLOOKUP($B238,'I-LogEmaxOverpEC50'!$A:$AR,MATCH(BR$1,'I-LogEmaxOverpEC50'!$A$1:$AR$1,0),FALSE),"")</f>
        <v/>
      </c>
      <c r="BS238" s="136" t="str">
        <f>_xlfn.IFNA(VLOOKUP($B238,'I-LogEmaxOverpEC50'!$A:$AR,MATCH(BS$1,'I-LogEmaxOverpEC50'!$A$1:$AR$1,0),FALSE),"")</f>
        <v/>
      </c>
    </row>
    <row r="239" spans="1:88" x14ac:dyDescent="0.2">
      <c r="A239" s="146" t="e" cm="1">
        <f t="array" ref="A239">_xlfn.IFS(SUM(F239:R239)&gt;0,1,AB239&gt;0,2,TRUE,3)</f>
        <v>#N/A</v>
      </c>
      <c r="B239" s="146" t="s">
        <v>1794</v>
      </c>
      <c r="D239" s="151" t="str">
        <f>_xlfn.XLOOKUP(B239,RecNamesAll!A:A,RecNamesAll!E:E)</f>
        <v>B2</v>
      </c>
      <c r="E239" s="150" t="str">
        <f>_xlfn.XLOOKUP(B239,RecNamesAll!A:A,RecNamesAll!C:C)</f>
        <v>ADGRE5</v>
      </c>
      <c r="F239" s="160" t="e">
        <f t="shared" si="60"/>
        <v>#N/A</v>
      </c>
      <c r="G239" s="159" t="e">
        <f t="shared" si="61"/>
        <v>#N/A</v>
      </c>
      <c r="H239" s="159" t="e">
        <f t="shared" si="62"/>
        <v>#N/A</v>
      </c>
      <c r="I239" s="159" t="e">
        <f t="shared" si="63"/>
        <v>#N/A</v>
      </c>
      <c r="J239" s="159" t="e">
        <f t="shared" si="64"/>
        <v>#N/A</v>
      </c>
      <c r="K239" s="159" t="e">
        <f t="shared" si="65"/>
        <v>#N/A</v>
      </c>
      <c r="L239" s="159" t="e">
        <f t="shared" si="66"/>
        <v>#N/A</v>
      </c>
      <c r="M239" s="159" t="e">
        <f t="shared" si="67"/>
        <v>#N/A</v>
      </c>
      <c r="N239" s="159" t="e">
        <f t="shared" si="68"/>
        <v>#N/A</v>
      </c>
      <c r="O239" s="159" t="e">
        <f t="shared" si="69"/>
        <v>#N/A</v>
      </c>
      <c r="P239" s="159" t="e">
        <f t="shared" si="70"/>
        <v>#N/A</v>
      </c>
      <c r="Q239" s="159" t="e">
        <f t="shared" si="71"/>
        <v>#N/A</v>
      </c>
      <c r="R239" s="159" t="e">
        <f t="shared" si="72"/>
        <v>#N/A</v>
      </c>
      <c r="U239" s="146" t="str">
        <f t="shared" si="73"/>
        <v>B2</v>
      </c>
      <c r="V239" s="145" t="str">
        <f t="shared" si="74"/>
        <v>ADGRE5</v>
      </c>
      <c r="W239" s="157" t="e">
        <f>VLOOKUP($B239,GtP!$A:$DD,MATCH("Gs_0-2",GtP!$A$1:$DD$1,0),FALSE)</f>
        <v>#N/A</v>
      </c>
      <c r="X239" s="156" t="e">
        <f>VLOOKUP($B239,GtP!$A:$DD,MATCH("Gi/o_0-2",GtP!$A$1:$DD$1,0),FALSE)</f>
        <v>#N/A</v>
      </c>
      <c r="Y239" s="156" t="e">
        <f>VLOOKUP($B239,GtP!$A:$DD,MATCH("Gq/11_0-2",GtP!$A$1:$DD$1,0),FALSE)</f>
        <v>#N/A</v>
      </c>
      <c r="Z239" s="156" t="e">
        <f>VLOOKUP($B239,GtP!$A:$DD,MATCH("G12/13_0-2",GtP!$A$1:$DD$1,0),FALSE)</f>
        <v>#N/A</v>
      </c>
      <c r="AA239" s="155"/>
      <c r="AB239" s="143" t="e">
        <f t="shared" si="75"/>
        <v>#N/A</v>
      </c>
      <c r="AC239" s="315" t="str">
        <f t="shared" si="76"/>
        <v/>
      </c>
      <c r="AD239" s="349" t="str">
        <f t="shared" si="77"/>
        <v/>
      </c>
      <c r="AE239" s="349" t="str">
        <f t="shared" si="78"/>
        <v/>
      </c>
      <c r="AF239" s="311" t="str">
        <f t="shared" si="79"/>
        <v/>
      </c>
      <c r="AG239" s="141" t="e">
        <f>_xlfn.CONCAT(IF(AT239="","-","B"),IF(BG239="","-","I"),VLOOKUP($B239,GtP!$A:$BB,MATCH("Gs_0-1",GtP!$A$1:$BB$1,0),FALSE))</f>
        <v>#N/A</v>
      </c>
      <c r="AH239" s="140" t="e">
        <f>_xlfn.CONCAT(IF(AU239="","-","B"),IF(BH239="","-","I"),VLOOKUP($B239,GtP!$A:$BB,MATCH("Gs_0-1",GtP!$A$1:$BB$1,0),FALSE))</f>
        <v>#N/A</v>
      </c>
      <c r="AI239" s="140" t="e">
        <f>_xlfn.CONCAT(IF(AV239="","-","B"),IF(BI239="","-","I"),VLOOKUP($B239,GtP!$A:$BB,MATCH("Gi/o_0-1",GtP!$A$1:$BB$1,0),FALSE))</f>
        <v>#N/A</v>
      </c>
      <c r="AJ239" s="140" t="e">
        <f>_xlfn.CONCAT(IF(AW239="","-","B"),IF(BJ239="","-","I"),VLOOKUP($B239,GtP!$A:$BB,MATCH("Gi/o_0-1",GtP!$A$1:$BB$1,0),FALSE))</f>
        <v>#N/A</v>
      </c>
      <c r="AK239" s="140" t="e">
        <f>_xlfn.CONCAT(IF(AX239="","-","B"),IF(BK239="","-","I"),VLOOKUP($B239,GtP!$A:$BB,MATCH("Gi/o_0-1",GtP!$A$1:$BB$1,0),FALSE))</f>
        <v>#N/A</v>
      </c>
      <c r="AL239" s="140" t="e">
        <f>_xlfn.CONCAT(IF(AY239="","-","B"),IF(BL239="","-","I"),VLOOKUP($B239,GtP!$A:$BB,MATCH("Gi/o_0-1",GtP!$A$1:$BB$1,0),FALSE))</f>
        <v>#N/A</v>
      </c>
      <c r="AM239" s="140" t="e">
        <f>_xlfn.CONCAT(IF(AZ239="","-","B"),IF(BM239="","-","I"),VLOOKUP($B239,GtP!$A:$BB,MATCH("Gi/o_0-1",GtP!$A$1:$BB$1,0),FALSE))</f>
        <v>#N/A</v>
      </c>
      <c r="AN239" s="140" t="e">
        <f>_xlfn.CONCAT(IF(BA239="","-","B"),IF(BN239="","-","I"),VLOOKUP($B239,GtP!$A:$BB,MATCH("Gq/11_0-1",GtP!$A$1:$BB$1,0),FALSE))</f>
        <v>#N/A</v>
      </c>
      <c r="AO239" s="140" t="e">
        <f>_xlfn.CONCAT(IF(BB239="","-","B"),IF(BO239="","-","I"),VLOOKUP($B239,GtP!$A:$BB,MATCH("Gq/11_0-1",GtP!$A$1:$BB$1,0),FALSE))</f>
        <v>#N/A</v>
      </c>
      <c r="AP239" s="140" t="e">
        <f>_xlfn.CONCAT(IF(BC239="","-","B"),IF(BP239="","-","I"),VLOOKUP($B239,GtP!$A:$BB,MATCH("Gq/11_0-1",GtP!$A$1:$BB$1,0),FALSE))</f>
        <v>#N/A</v>
      </c>
      <c r="AQ239" s="140" t="e">
        <f>_xlfn.CONCAT(IF(BD239="","-","B"),IF(BQ239="","-","I"),VLOOKUP($B239,GtP!$A:$BB,MATCH("Gq/11_0-1",GtP!$A$1:$BB$1,0),FALSE))</f>
        <v>#N/A</v>
      </c>
      <c r="AR239" s="140" t="e">
        <f>_xlfn.CONCAT(IF(BE239="","-","B"),IF(BR239="","-","I"),VLOOKUP($B239,GtP!$A:$BB,MATCH("G12/13_0-1",GtP!$A$1:$BB$1,0),FALSE))</f>
        <v>#N/A</v>
      </c>
      <c r="AS239" s="140" t="e">
        <f>_xlfn.CONCAT(IF(BF239="","-","B"),IF(BS239="","-","I"),VLOOKUP($B239,GtP!$A:$BB,MATCH("G12/13_0-1",GtP!$A$1:$BB$1,0),FALSE))</f>
        <v>#N/A</v>
      </c>
      <c r="AT239" s="139" t="str">
        <f>_xlfn.IFNA(VLOOKUP($B239,'B-LogEmaxOverpEC50'!$A:$AL,MATCH(AT$1,'B-LogEmaxOverpEC50'!$A$1:$AL$1,0),FALSE),"")</f>
        <v/>
      </c>
      <c r="AU239" s="136" t="str">
        <f>_xlfn.IFNA(VLOOKUP($B239,'B-LogEmaxOverpEC50'!$A:$AL,MATCH(AU$1,'B-LogEmaxOverpEC50'!$A$1:$AL$1,0),FALSE),"")</f>
        <v/>
      </c>
      <c r="AV239" s="152" t="str">
        <f>_xlfn.IFNA(VLOOKUP($B239,'B-LogEmaxOverpEC50'!$A:$AL,MATCH(AV$1,'B-LogEmaxOverpEC50'!$A$1:$AL$1,0),FALSE),"")</f>
        <v/>
      </c>
      <c r="AW239" s="152" t="str">
        <f>_xlfn.IFNA(VLOOKUP($B239,'B-LogEmaxOverpEC50'!$A:$AL,MATCH(AW$1,'B-LogEmaxOverpEC50'!$A$1:$AL$1,0),FALSE),"")</f>
        <v/>
      </c>
      <c r="AX239" s="152" t="str">
        <f>_xlfn.IFNA(VLOOKUP($B239,'B-LogEmaxOverpEC50'!$A:$AL,MATCH(AX$1,'B-LogEmaxOverpEC50'!$A$1:$AL$1,0),FALSE),"")</f>
        <v/>
      </c>
      <c r="AY239" s="152" t="str">
        <f>_xlfn.IFNA(VLOOKUP($B239,'B-LogEmaxOverpEC50'!$A:$AL,MATCH(AY$1,'B-LogEmaxOverpEC50'!$A$1:$AL$1,0),FALSE),"")</f>
        <v/>
      </c>
      <c r="AZ239" s="152" t="str">
        <f>_xlfn.IFNA(VLOOKUP($B239,'B-LogEmaxOverpEC50'!$A:$AL,MATCH(AZ$1,'B-LogEmaxOverpEC50'!$A$1:$AL$1,0),FALSE),"")</f>
        <v/>
      </c>
      <c r="BA239" s="152" t="str">
        <f>_xlfn.IFNA(VLOOKUP($B239,'B-LogEmaxOverpEC50'!$A:$AL,MATCH(BA$1,'B-LogEmaxOverpEC50'!$A$1:$AL$1,0),FALSE),"")</f>
        <v/>
      </c>
      <c r="BB239" s="152" t="str">
        <f>_xlfn.IFNA(VLOOKUP($B239,'B-LogEmaxOverpEC50'!$A:$AL,MATCH(BB$1,'B-LogEmaxOverpEC50'!$A$1:$AL$1,0),FALSE),"")</f>
        <v/>
      </c>
      <c r="BC239" s="152" t="str">
        <f>_xlfn.IFNA(VLOOKUP($B239,'B-LogEmaxOverpEC50'!$A:$AL,MATCH(BC$1,'B-LogEmaxOverpEC50'!$A$1:$AL$1,0),FALSE),"")</f>
        <v/>
      </c>
      <c r="BD239" s="152" t="str">
        <f>_xlfn.IFNA(VLOOKUP($B239,'B-LogEmaxOverpEC50'!$A:$AL,MATCH(BD$1,'B-LogEmaxOverpEC50'!$A$1:$AL$1,0),FALSE),"")</f>
        <v/>
      </c>
      <c r="BE239" s="152" t="str">
        <f>_xlfn.IFNA(VLOOKUP($B239,'B-LogEmaxOverpEC50'!$A:$AL,MATCH(BE$1,'B-LogEmaxOverpEC50'!$A$1:$AL$1,0),FALSE),"")</f>
        <v/>
      </c>
      <c r="BF239" s="152" t="str">
        <f>_xlfn.IFNA(VLOOKUP($B239,'B-LogEmaxOverpEC50'!$A:$AL,MATCH(BF$1,'B-LogEmaxOverpEC50'!$A$1:$AL$1,0),FALSE),"")</f>
        <v/>
      </c>
      <c r="BG239" s="137" t="str">
        <f>_xlfn.IFNA(VLOOKUP($B239,'I-LogEmaxOverpEC50'!$A:$AR,MATCH(BG$1,'I-LogEmaxOverpEC50'!$A$1:$AR$1,0),FALSE),"")</f>
        <v/>
      </c>
      <c r="BH239" s="136" t="str">
        <f>_xlfn.IFNA(VLOOKUP($B239,'I-LogEmaxOverpEC50'!$A:$AR,MATCH(BH$1,'I-LogEmaxOverpEC50'!$A$1:$AR$1,0),FALSE),"")</f>
        <v/>
      </c>
      <c r="BI239" s="136" t="str">
        <f>_xlfn.IFNA(VLOOKUP($B239,'I-LogEmaxOverpEC50'!$A:$AR,MATCH(BI$1,'I-LogEmaxOverpEC50'!$A$1:$AR$1,0),FALSE),"")</f>
        <v/>
      </c>
      <c r="BJ239" s="136" t="str">
        <f>_xlfn.IFNA(VLOOKUP($B239,'I-LogEmaxOverpEC50'!$A:$AR,MATCH(BJ$1,'I-LogEmaxOverpEC50'!$A$1:$AR$1,0),FALSE),"")</f>
        <v/>
      </c>
      <c r="BK239" s="136" t="str">
        <f>_xlfn.IFNA(VLOOKUP($B239,'I-LogEmaxOverpEC50'!$A:$AR,MATCH(BK$1,'I-LogEmaxOverpEC50'!$A$1:$AR$1,0),FALSE),"")</f>
        <v/>
      </c>
      <c r="BL239" s="136" t="str">
        <f>_xlfn.IFNA(VLOOKUP($B239,'I-LogEmaxOverpEC50'!$A:$AR,MATCH(BL$1,'I-LogEmaxOverpEC50'!$A$1:$AR$1,0),FALSE),"")</f>
        <v/>
      </c>
      <c r="BM239" s="136" t="str">
        <f>_xlfn.IFNA(VLOOKUP($B239,'I-LogEmaxOverpEC50'!$A:$AR,MATCH(BM$1,'I-LogEmaxOverpEC50'!$A$1:$AR$1,0),FALSE),"")</f>
        <v/>
      </c>
      <c r="BN239" s="136" t="str">
        <f>_xlfn.IFNA(VLOOKUP($B239,'I-LogEmaxOverpEC50'!$A:$AR,MATCH(BN$1,'I-LogEmaxOverpEC50'!$A$1:$AR$1,0),FALSE),"")</f>
        <v/>
      </c>
      <c r="BO239" s="136" t="str">
        <f>_xlfn.IFNA(VLOOKUP($B239,'I-LogEmaxOverpEC50'!$A:$AR,MATCH(BO$1,'I-LogEmaxOverpEC50'!$A$1:$AR$1,0),FALSE),"")</f>
        <v/>
      </c>
      <c r="BP239" s="136" t="str">
        <f>_xlfn.IFNA(VLOOKUP($B239,'I-LogEmaxOverpEC50'!$A:$AR,MATCH(BP$1,'I-LogEmaxOverpEC50'!$A$1:$AR$1,0),FALSE),"")</f>
        <v/>
      </c>
      <c r="BQ239" s="136" t="str">
        <f>_xlfn.IFNA(VLOOKUP($B239,'I-LogEmaxOverpEC50'!$A:$AR,MATCH(BQ$1,'I-LogEmaxOverpEC50'!$A$1:$AR$1,0),FALSE),"")</f>
        <v/>
      </c>
      <c r="BR239" s="136" t="str">
        <f>_xlfn.IFNA(VLOOKUP($B239,'I-LogEmaxOverpEC50'!$A:$AR,MATCH(BR$1,'I-LogEmaxOverpEC50'!$A$1:$AR$1,0),FALSE),"")</f>
        <v/>
      </c>
      <c r="BS239" s="136" t="str">
        <f>_xlfn.IFNA(VLOOKUP($B239,'I-LogEmaxOverpEC50'!$A:$AR,MATCH(BS$1,'I-LogEmaxOverpEC50'!$A$1:$AR$1,0),FALSE),"")</f>
        <v/>
      </c>
    </row>
    <row r="240" spans="1:88" x14ac:dyDescent="0.2">
      <c r="A240" s="146" t="e" cm="1">
        <f t="array" ref="A240">_xlfn.IFS(SUM(F240:R240)&gt;0,1,AB240&gt;0,2,TRUE,3)</f>
        <v>#N/A</v>
      </c>
      <c r="B240" s="146" t="s">
        <v>1726</v>
      </c>
      <c r="D240" s="151" t="str">
        <f>_xlfn.XLOOKUP(B240,RecNamesAll!A:A,RecNamesAll!E:E)</f>
        <v>B2</v>
      </c>
      <c r="E240" s="150" t="str">
        <f>_xlfn.XLOOKUP(B240,RecNamesAll!A:A,RecNamesAll!C:C)</f>
        <v>ADGRG1</v>
      </c>
      <c r="F240" s="160" t="e">
        <f t="shared" si="60"/>
        <v>#N/A</v>
      </c>
      <c r="G240" s="159" t="e">
        <f t="shared" si="61"/>
        <v>#N/A</v>
      </c>
      <c r="H240" s="159" t="e">
        <f t="shared" si="62"/>
        <v>#N/A</v>
      </c>
      <c r="I240" s="159" t="e">
        <f t="shared" si="63"/>
        <v>#N/A</v>
      </c>
      <c r="J240" s="159" t="e">
        <f t="shared" si="64"/>
        <v>#N/A</v>
      </c>
      <c r="K240" s="159" t="e">
        <f t="shared" si="65"/>
        <v>#N/A</v>
      </c>
      <c r="L240" s="159" t="e">
        <f t="shared" si="66"/>
        <v>#N/A</v>
      </c>
      <c r="M240" s="159" t="e">
        <f t="shared" si="67"/>
        <v>#N/A</v>
      </c>
      <c r="N240" s="159" t="e">
        <f t="shared" si="68"/>
        <v>#N/A</v>
      </c>
      <c r="O240" s="159" t="e">
        <f t="shared" si="69"/>
        <v>#N/A</v>
      </c>
      <c r="P240" s="159" t="e">
        <f t="shared" si="70"/>
        <v>#N/A</v>
      </c>
      <c r="Q240" s="159" t="e">
        <f t="shared" si="71"/>
        <v>#N/A</v>
      </c>
      <c r="R240" s="159" t="e">
        <f t="shared" si="72"/>
        <v>#N/A</v>
      </c>
      <c r="U240" s="146" t="str">
        <f t="shared" si="73"/>
        <v>B2</v>
      </c>
      <c r="V240" s="145" t="str">
        <f t="shared" si="74"/>
        <v>ADGRG1</v>
      </c>
      <c r="W240" s="157" t="e">
        <f>VLOOKUP($B240,GtP!$A:$DD,MATCH("Gs_0-2",GtP!$A$1:$DD$1,0),FALSE)</f>
        <v>#N/A</v>
      </c>
      <c r="X240" s="156" t="e">
        <f>VLOOKUP($B240,GtP!$A:$DD,MATCH("Gi/o_0-2",GtP!$A$1:$DD$1,0),FALSE)</f>
        <v>#N/A</v>
      </c>
      <c r="Y240" s="156" t="e">
        <f>VLOOKUP($B240,GtP!$A:$DD,MATCH("Gq/11_0-2",GtP!$A$1:$DD$1,0),FALSE)</f>
        <v>#N/A</v>
      </c>
      <c r="Z240" s="156" t="e">
        <f>VLOOKUP($B240,GtP!$A:$DD,MATCH("G12/13_0-2",GtP!$A$1:$DD$1,0),FALSE)</f>
        <v>#N/A</v>
      </c>
      <c r="AA240" s="155"/>
      <c r="AB240" s="143" t="e">
        <f t="shared" si="75"/>
        <v>#N/A</v>
      </c>
      <c r="AC240" s="315" t="str">
        <f t="shared" si="76"/>
        <v/>
      </c>
      <c r="AD240" s="349" t="str">
        <f t="shared" si="77"/>
        <v/>
      </c>
      <c r="AE240" s="349" t="str">
        <f t="shared" si="78"/>
        <v/>
      </c>
      <c r="AF240" s="311" t="str">
        <f t="shared" si="79"/>
        <v/>
      </c>
      <c r="AG240" s="141" t="e">
        <f>_xlfn.CONCAT(IF(AT240="","-","B"),IF(BG240="","-","I"),VLOOKUP($B240,GtP!$A:$BB,MATCH("Gs_0-1",GtP!$A$1:$BB$1,0),FALSE))</f>
        <v>#N/A</v>
      </c>
      <c r="AH240" s="140" t="e">
        <f>_xlfn.CONCAT(IF(AU240="","-","B"),IF(BH240="","-","I"),VLOOKUP($B240,GtP!$A:$BB,MATCH("Gs_0-1",GtP!$A$1:$BB$1,0),FALSE))</f>
        <v>#N/A</v>
      </c>
      <c r="AI240" s="140" t="e">
        <f>_xlfn.CONCAT(IF(AV240="","-","B"),IF(BI240="","-","I"),VLOOKUP($B240,GtP!$A:$BB,MATCH("Gi/o_0-1",GtP!$A$1:$BB$1,0),FALSE))</f>
        <v>#N/A</v>
      </c>
      <c r="AJ240" s="140" t="e">
        <f>_xlfn.CONCAT(IF(AW240="","-","B"),IF(BJ240="","-","I"),VLOOKUP($B240,GtP!$A:$BB,MATCH("Gi/o_0-1",GtP!$A$1:$BB$1,0),FALSE))</f>
        <v>#N/A</v>
      </c>
      <c r="AK240" s="140" t="e">
        <f>_xlfn.CONCAT(IF(AX240="","-","B"),IF(BK240="","-","I"),VLOOKUP($B240,GtP!$A:$BB,MATCH("Gi/o_0-1",GtP!$A$1:$BB$1,0),FALSE))</f>
        <v>#N/A</v>
      </c>
      <c r="AL240" s="140" t="e">
        <f>_xlfn.CONCAT(IF(AY240="","-","B"),IF(BL240="","-","I"),VLOOKUP($B240,GtP!$A:$BB,MATCH("Gi/o_0-1",GtP!$A$1:$BB$1,0),FALSE))</f>
        <v>#N/A</v>
      </c>
      <c r="AM240" s="140" t="e">
        <f>_xlfn.CONCAT(IF(AZ240="","-","B"),IF(BM240="","-","I"),VLOOKUP($B240,GtP!$A:$BB,MATCH("Gi/o_0-1",GtP!$A$1:$BB$1,0),FALSE))</f>
        <v>#N/A</v>
      </c>
      <c r="AN240" s="140" t="e">
        <f>_xlfn.CONCAT(IF(BA240="","-","B"),IF(BN240="","-","I"),VLOOKUP($B240,GtP!$A:$BB,MATCH("Gq/11_0-1",GtP!$A$1:$BB$1,0),FALSE))</f>
        <v>#N/A</v>
      </c>
      <c r="AO240" s="140" t="e">
        <f>_xlfn.CONCAT(IF(BB240="","-","B"),IF(BO240="","-","I"),VLOOKUP($B240,GtP!$A:$BB,MATCH("Gq/11_0-1",GtP!$A$1:$BB$1,0),FALSE))</f>
        <v>#N/A</v>
      </c>
      <c r="AP240" s="140" t="e">
        <f>_xlfn.CONCAT(IF(BC240="","-","B"),IF(BP240="","-","I"),VLOOKUP($B240,GtP!$A:$BB,MATCH("Gq/11_0-1",GtP!$A$1:$BB$1,0),FALSE))</f>
        <v>#N/A</v>
      </c>
      <c r="AQ240" s="140" t="e">
        <f>_xlfn.CONCAT(IF(BD240="","-","B"),IF(BQ240="","-","I"),VLOOKUP($B240,GtP!$A:$BB,MATCH("Gq/11_0-1",GtP!$A$1:$BB$1,0),FALSE))</f>
        <v>#N/A</v>
      </c>
      <c r="AR240" s="140" t="e">
        <f>_xlfn.CONCAT(IF(BE240="","-","B"),IF(BR240="","-","I"),VLOOKUP($B240,GtP!$A:$BB,MATCH("G12/13_0-1",GtP!$A$1:$BB$1,0),FALSE))</f>
        <v>#N/A</v>
      </c>
      <c r="AS240" s="140" t="e">
        <f>_xlfn.CONCAT(IF(BF240="","-","B"),IF(BS240="","-","I"),VLOOKUP($B240,GtP!$A:$BB,MATCH("G12/13_0-1",GtP!$A$1:$BB$1,0),FALSE))</f>
        <v>#N/A</v>
      </c>
      <c r="AT240" s="139" t="str">
        <f>_xlfn.IFNA(VLOOKUP($B240,'B-LogEmaxOverpEC50'!$A:$AL,MATCH(AT$1,'B-LogEmaxOverpEC50'!$A$1:$AL$1,0),FALSE),"")</f>
        <v/>
      </c>
      <c r="AU240" s="136" t="str">
        <f>_xlfn.IFNA(VLOOKUP($B240,'B-LogEmaxOverpEC50'!$A:$AL,MATCH(AU$1,'B-LogEmaxOverpEC50'!$A$1:$AL$1,0),FALSE),"")</f>
        <v/>
      </c>
      <c r="AV240" s="152" t="str">
        <f>_xlfn.IFNA(VLOOKUP($B240,'B-LogEmaxOverpEC50'!$A:$AL,MATCH(AV$1,'B-LogEmaxOverpEC50'!$A$1:$AL$1,0),FALSE),"")</f>
        <v/>
      </c>
      <c r="AW240" s="152" t="str">
        <f>_xlfn.IFNA(VLOOKUP($B240,'B-LogEmaxOverpEC50'!$A:$AL,MATCH(AW$1,'B-LogEmaxOverpEC50'!$A$1:$AL$1,0),FALSE),"")</f>
        <v/>
      </c>
      <c r="AX240" s="152" t="str">
        <f>_xlfn.IFNA(VLOOKUP($B240,'B-LogEmaxOverpEC50'!$A:$AL,MATCH(AX$1,'B-LogEmaxOverpEC50'!$A$1:$AL$1,0),FALSE),"")</f>
        <v/>
      </c>
      <c r="AY240" s="152" t="str">
        <f>_xlfn.IFNA(VLOOKUP($B240,'B-LogEmaxOverpEC50'!$A:$AL,MATCH(AY$1,'B-LogEmaxOverpEC50'!$A$1:$AL$1,0),FALSE),"")</f>
        <v/>
      </c>
      <c r="AZ240" s="152" t="str">
        <f>_xlfn.IFNA(VLOOKUP($B240,'B-LogEmaxOverpEC50'!$A:$AL,MATCH(AZ$1,'B-LogEmaxOverpEC50'!$A$1:$AL$1,0),FALSE),"")</f>
        <v/>
      </c>
      <c r="BA240" s="152" t="str">
        <f>_xlfn.IFNA(VLOOKUP($B240,'B-LogEmaxOverpEC50'!$A:$AL,MATCH(BA$1,'B-LogEmaxOverpEC50'!$A$1:$AL$1,0),FALSE),"")</f>
        <v/>
      </c>
      <c r="BB240" s="152" t="str">
        <f>_xlfn.IFNA(VLOOKUP($B240,'B-LogEmaxOverpEC50'!$A:$AL,MATCH(BB$1,'B-LogEmaxOverpEC50'!$A$1:$AL$1,0),FALSE),"")</f>
        <v/>
      </c>
      <c r="BC240" s="152" t="str">
        <f>_xlfn.IFNA(VLOOKUP($B240,'B-LogEmaxOverpEC50'!$A:$AL,MATCH(BC$1,'B-LogEmaxOverpEC50'!$A$1:$AL$1,0),FALSE),"")</f>
        <v/>
      </c>
      <c r="BD240" s="152" t="str">
        <f>_xlfn.IFNA(VLOOKUP($B240,'B-LogEmaxOverpEC50'!$A:$AL,MATCH(BD$1,'B-LogEmaxOverpEC50'!$A$1:$AL$1,0),FALSE),"")</f>
        <v/>
      </c>
      <c r="BE240" s="152" t="str">
        <f>_xlfn.IFNA(VLOOKUP($B240,'B-LogEmaxOverpEC50'!$A:$AL,MATCH(BE$1,'B-LogEmaxOverpEC50'!$A$1:$AL$1,0),FALSE),"")</f>
        <v/>
      </c>
      <c r="BF240" s="152" t="str">
        <f>_xlfn.IFNA(VLOOKUP($B240,'B-LogEmaxOverpEC50'!$A:$AL,MATCH(BF$1,'B-LogEmaxOverpEC50'!$A$1:$AL$1,0),FALSE),"")</f>
        <v/>
      </c>
      <c r="BG240" s="137" t="str">
        <f>_xlfn.IFNA(VLOOKUP($B240,'I-LogEmaxOverpEC50'!$A:$AR,MATCH(BG$1,'I-LogEmaxOverpEC50'!$A$1:$AR$1,0),FALSE),"")</f>
        <v/>
      </c>
      <c r="BH240" s="136" t="str">
        <f>_xlfn.IFNA(VLOOKUP($B240,'I-LogEmaxOverpEC50'!$A:$AR,MATCH(BH$1,'I-LogEmaxOverpEC50'!$A$1:$AR$1,0),FALSE),"")</f>
        <v/>
      </c>
      <c r="BI240" s="136" t="str">
        <f>_xlfn.IFNA(VLOOKUP($B240,'I-LogEmaxOverpEC50'!$A:$AR,MATCH(BI$1,'I-LogEmaxOverpEC50'!$A$1:$AR$1,0),FALSE),"")</f>
        <v/>
      </c>
      <c r="BJ240" s="136" t="str">
        <f>_xlfn.IFNA(VLOOKUP($B240,'I-LogEmaxOverpEC50'!$A:$AR,MATCH(BJ$1,'I-LogEmaxOverpEC50'!$A$1:$AR$1,0),FALSE),"")</f>
        <v/>
      </c>
      <c r="BK240" s="136" t="str">
        <f>_xlfn.IFNA(VLOOKUP($B240,'I-LogEmaxOverpEC50'!$A:$AR,MATCH(BK$1,'I-LogEmaxOverpEC50'!$A$1:$AR$1,0),FALSE),"")</f>
        <v/>
      </c>
      <c r="BL240" s="136" t="str">
        <f>_xlfn.IFNA(VLOOKUP($B240,'I-LogEmaxOverpEC50'!$A:$AR,MATCH(BL$1,'I-LogEmaxOverpEC50'!$A$1:$AR$1,0),FALSE),"")</f>
        <v/>
      </c>
      <c r="BM240" s="136" t="str">
        <f>_xlfn.IFNA(VLOOKUP($B240,'I-LogEmaxOverpEC50'!$A:$AR,MATCH(BM$1,'I-LogEmaxOverpEC50'!$A$1:$AR$1,0),FALSE),"")</f>
        <v/>
      </c>
      <c r="BN240" s="136" t="str">
        <f>_xlfn.IFNA(VLOOKUP($B240,'I-LogEmaxOverpEC50'!$A:$AR,MATCH(BN$1,'I-LogEmaxOverpEC50'!$A$1:$AR$1,0),FALSE),"")</f>
        <v/>
      </c>
      <c r="BO240" s="136" t="str">
        <f>_xlfn.IFNA(VLOOKUP($B240,'I-LogEmaxOverpEC50'!$A:$AR,MATCH(BO$1,'I-LogEmaxOverpEC50'!$A$1:$AR$1,0),FALSE),"")</f>
        <v/>
      </c>
      <c r="BP240" s="136" t="str">
        <f>_xlfn.IFNA(VLOOKUP($B240,'I-LogEmaxOverpEC50'!$A:$AR,MATCH(BP$1,'I-LogEmaxOverpEC50'!$A$1:$AR$1,0),FALSE),"")</f>
        <v/>
      </c>
      <c r="BQ240" s="136" t="str">
        <f>_xlfn.IFNA(VLOOKUP($B240,'I-LogEmaxOverpEC50'!$A:$AR,MATCH(BQ$1,'I-LogEmaxOverpEC50'!$A$1:$AR$1,0),FALSE),"")</f>
        <v/>
      </c>
      <c r="BR240" s="136" t="str">
        <f>_xlfn.IFNA(VLOOKUP($B240,'I-LogEmaxOverpEC50'!$A:$AR,MATCH(BR$1,'I-LogEmaxOverpEC50'!$A$1:$AR$1,0),FALSE),"")</f>
        <v/>
      </c>
      <c r="BS240" s="136" t="str">
        <f>_xlfn.IFNA(VLOOKUP($B240,'I-LogEmaxOverpEC50'!$A:$AR,MATCH(BS$1,'I-LogEmaxOverpEC50'!$A$1:$AR$1,0),FALSE),"")</f>
        <v/>
      </c>
    </row>
    <row r="241" spans="1:71" x14ac:dyDescent="0.2">
      <c r="A241" s="146" t="e" cm="1">
        <f t="array" ref="A241">_xlfn.IFS(SUM(F241:R241)&gt;0,1,AB241&gt;0,2,TRUE,3)</f>
        <v>#N/A</v>
      </c>
      <c r="B241" s="146" t="s">
        <v>1722</v>
      </c>
      <c r="D241" s="151" t="str">
        <f>_xlfn.XLOOKUP(B241,RecNamesAll!A:A,RecNamesAll!E:E)</f>
        <v>B2</v>
      </c>
      <c r="E241" s="150" t="str">
        <f>_xlfn.XLOOKUP(B241,RecNamesAll!A:A,RecNamesAll!C:C)</f>
        <v>ADGRG2</v>
      </c>
      <c r="F241" s="160" t="e">
        <f t="shared" si="60"/>
        <v>#N/A</v>
      </c>
      <c r="G241" s="159" t="e">
        <f t="shared" si="61"/>
        <v>#N/A</v>
      </c>
      <c r="H241" s="159" t="e">
        <f t="shared" si="62"/>
        <v>#N/A</v>
      </c>
      <c r="I241" s="159" t="e">
        <f t="shared" si="63"/>
        <v>#N/A</v>
      </c>
      <c r="J241" s="159" t="e">
        <f t="shared" si="64"/>
        <v>#N/A</v>
      </c>
      <c r="K241" s="159" t="e">
        <f t="shared" si="65"/>
        <v>#N/A</v>
      </c>
      <c r="L241" s="159" t="e">
        <f t="shared" si="66"/>
        <v>#N/A</v>
      </c>
      <c r="M241" s="159" t="e">
        <f t="shared" si="67"/>
        <v>#N/A</v>
      </c>
      <c r="N241" s="159" t="e">
        <f t="shared" si="68"/>
        <v>#N/A</v>
      </c>
      <c r="O241" s="159" t="e">
        <f t="shared" si="69"/>
        <v>#N/A</v>
      </c>
      <c r="P241" s="159" t="e">
        <f t="shared" si="70"/>
        <v>#N/A</v>
      </c>
      <c r="Q241" s="159" t="e">
        <f t="shared" si="71"/>
        <v>#N/A</v>
      </c>
      <c r="R241" s="159" t="e">
        <f t="shared" si="72"/>
        <v>#N/A</v>
      </c>
      <c r="U241" s="146" t="str">
        <f t="shared" si="73"/>
        <v>B2</v>
      </c>
      <c r="V241" s="145" t="str">
        <f t="shared" si="74"/>
        <v>ADGRG2</v>
      </c>
      <c r="W241" s="157" t="e">
        <f>VLOOKUP($B241,GtP!$A:$DD,MATCH("Gs_0-2",GtP!$A$1:$DD$1,0),FALSE)</f>
        <v>#N/A</v>
      </c>
      <c r="X241" s="156" t="e">
        <f>VLOOKUP($B241,GtP!$A:$DD,MATCH("Gi/o_0-2",GtP!$A$1:$DD$1,0),FALSE)</f>
        <v>#N/A</v>
      </c>
      <c r="Y241" s="156" t="e">
        <f>VLOOKUP($B241,GtP!$A:$DD,MATCH("Gq/11_0-2",GtP!$A$1:$DD$1,0),FALSE)</f>
        <v>#N/A</v>
      </c>
      <c r="Z241" s="156" t="e">
        <f>VLOOKUP($B241,GtP!$A:$DD,MATCH("G12/13_0-2",GtP!$A$1:$DD$1,0),FALSE)</f>
        <v>#N/A</v>
      </c>
      <c r="AA241" s="155"/>
      <c r="AB241" s="143" t="e">
        <f t="shared" si="75"/>
        <v>#N/A</v>
      </c>
      <c r="AC241" s="315" t="str">
        <f t="shared" si="76"/>
        <v/>
      </c>
      <c r="AD241" s="349" t="str">
        <f t="shared" si="77"/>
        <v/>
      </c>
      <c r="AE241" s="349" t="str">
        <f t="shared" si="78"/>
        <v/>
      </c>
      <c r="AF241" s="311" t="str">
        <f t="shared" si="79"/>
        <v/>
      </c>
      <c r="AG241" s="141" t="e">
        <f>_xlfn.CONCAT(IF(AT241="","-","B"),IF(BG241="","-","I"),VLOOKUP($B241,GtP!$A:$BB,MATCH("Gs_0-1",GtP!$A$1:$BB$1,0),FALSE))</f>
        <v>#N/A</v>
      </c>
      <c r="AH241" s="140" t="e">
        <f>_xlfn.CONCAT(IF(AU241="","-","B"),IF(BH241="","-","I"),VLOOKUP($B241,GtP!$A:$BB,MATCH("Gs_0-1",GtP!$A$1:$BB$1,0),FALSE))</f>
        <v>#N/A</v>
      </c>
      <c r="AI241" s="140" t="e">
        <f>_xlfn.CONCAT(IF(AV241="","-","B"),IF(BI241="","-","I"),VLOOKUP($B241,GtP!$A:$BB,MATCH("Gi/o_0-1",GtP!$A$1:$BB$1,0),FALSE))</f>
        <v>#N/A</v>
      </c>
      <c r="AJ241" s="140" t="e">
        <f>_xlfn.CONCAT(IF(AW241="","-","B"),IF(BJ241="","-","I"),VLOOKUP($B241,GtP!$A:$BB,MATCH("Gi/o_0-1",GtP!$A$1:$BB$1,0),FALSE))</f>
        <v>#N/A</v>
      </c>
      <c r="AK241" s="140" t="e">
        <f>_xlfn.CONCAT(IF(AX241="","-","B"),IF(BK241="","-","I"),VLOOKUP($B241,GtP!$A:$BB,MATCH("Gi/o_0-1",GtP!$A$1:$BB$1,0),FALSE))</f>
        <v>#N/A</v>
      </c>
      <c r="AL241" s="140" t="e">
        <f>_xlfn.CONCAT(IF(AY241="","-","B"),IF(BL241="","-","I"),VLOOKUP($B241,GtP!$A:$BB,MATCH("Gi/o_0-1",GtP!$A$1:$BB$1,0),FALSE))</f>
        <v>#N/A</v>
      </c>
      <c r="AM241" s="140" t="e">
        <f>_xlfn.CONCAT(IF(AZ241="","-","B"),IF(BM241="","-","I"),VLOOKUP($B241,GtP!$A:$BB,MATCH("Gi/o_0-1",GtP!$A$1:$BB$1,0),FALSE))</f>
        <v>#N/A</v>
      </c>
      <c r="AN241" s="140" t="e">
        <f>_xlfn.CONCAT(IF(BA241="","-","B"),IF(BN241="","-","I"),VLOOKUP($B241,GtP!$A:$BB,MATCH("Gq/11_0-1",GtP!$A$1:$BB$1,0),FALSE))</f>
        <v>#N/A</v>
      </c>
      <c r="AO241" s="140" t="e">
        <f>_xlfn.CONCAT(IF(BB241="","-","B"),IF(BO241="","-","I"),VLOOKUP($B241,GtP!$A:$BB,MATCH("Gq/11_0-1",GtP!$A$1:$BB$1,0),FALSE))</f>
        <v>#N/A</v>
      </c>
      <c r="AP241" s="140" t="e">
        <f>_xlfn.CONCAT(IF(BC241="","-","B"),IF(BP241="","-","I"),VLOOKUP($B241,GtP!$A:$BB,MATCH("Gq/11_0-1",GtP!$A$1:$BB$1,0),FALSE))</f>
        <v>#N/A</v>
      </c>
      <c r="AQ241" s="140" t="e">
        <f>_xlfn.CONCAT(IF(BD241="","-","B"),IF(BQ241="","-","I"),VLOOKUP($B241,GtP!$A:$BB,MATCH("Gq/11_0-1",GtP!$A$1:$BB$1,0),FALSE))</f>
        <v>#N/A</v>
      </c>
      <c r="AR241" s="140" t="e">
        <f>_xlfn.CONCAT(IF(BE241="","-","B"),IF(BR241="","-","I"),VLOOKUP($B241,GtP!$A:$BB,MATCH("G12/13_0-1",GtP!$A$1:$BB$1,0),FALSE))</f>
        <v>#N/A</v>
      </c>
      <c r="AS241" s="140" t="e">
        <f>_xlfn.CONCAT(IF(BF241="","-","B"),IF(BS241="","-","I"),VLOOKUP($B241,GtP!$A:$BB,MATCH("G12/13_0-1",GtP!$A$1:$BB$1,0),FALSE))</f>
        <v>#N/A</v>
      </c>
      <c r="AT241" s="139" t="str">
        <f>_xlfn.IFNA(VLOOKUP($B241,'B-LogEmaxOverpEC50'!$A:$AL,MATCH(AT$1,'B-LogEmaxOverpEC50'!$A$1:$AL$1,0),FALSE),"")</f>
        <v/>
      </c>
      <c r="AU241" s="136" t="str">
        <f>_xlfn.IFNA(VLOOKUP($B241,'B-LogEmaxOverpEC50'!$A:$AL,MATCH(AU$1,'B-LogEmaxOverpEC50'!$A$1:$AL$1,0),FALSE),"")</f>
        <v/>
      </c>
      <c r="AV241" s="152" t="str">
        <f>_xlfn.IFNA(VLOOKUP($B241,'B-LogEmaxOverpEC50'!$A:$AL,MATCH(AV$1,'B-LogEmaxOverpEC50'!$A$1:$AL$1,0),FALSE),"")</f>
        <v/>
      </c>
      <c r="AW241" s="152" t="str">
        <f>_xlfn.IFNA(VLOOKUP($B241,'B-LogEmaxOverpEC50'!$A:$AL,MATCH(AW$1,'B-LogEmaxOverpEC50'!$A$1:$AL$1,0),FALSE),"")</f>
        <v/>
      </c>
      <c r="AX241" s="152" t="str">
        <f>_xlfn.IFNA(VLOOKUP($B241,'B-LogEmaxOverpEC50'!$A:$AL,MATCH(AX$1,'B-LogEmaxOverpEC50'!$A$1:$AL$1,0),FALSE),"")</f>
        <v/>
      </c>
      <c r="AY241" s="152" t="str">
        <f>_xlfn.IFNA(VLOOKUP($B241,'B-LogEmaxOverpEC50'!$A:$AL,MATCH(AY$1,'B-LogEmaxOverpEC50'!$A$1:$AL$1,0),FALSE),"")</f>
        <v/>
      </c>
      <c r="AZ241" s="152" t="str">
        <f>_xlfn.IFNA(VLOOKUP($B241,'B-LogEmaxOverpEC50'!$A:$AL,MATCH(AZ$1,'B-LogEmaxOverpEC50'!$A$1:$AL$1,0),FALSE),"")</f>
        <v/>
      </c>
      <c r="BA241" s="152" t="str">
        <f>_xlfn.IFNA(VLOOKUP($B241,'B-LogEmaxOverpEC50'!$A:$AL,MATCH(BA$1,'B-LogEmaxOverpEC50'!$A$1:$AL$1,0),FALSE),"")</f>
        <v/>
      </c>
      <c r="BB241" s="152" t="str">
        <f>_xlfn.IFNA(VLOOKUP($B241,'B-LogEmaxOverpEC50'!$A:$AL,MATCH(BB$1,'B-LogEmaxOverpEC50'!$A$1:$AL$1,0),FALSE),"")</f>
        <v/>
      </c>
      <c r="BC241" s="152" t="str">
        <f>_xlfn.IFNA(VLOOKUP($B241,'B-LogEmaxOverpEC50'!$A:$AL,MATCH(BC$1,'B-LogEmaxOverpEC50'!$A$1:$AL$1,0),FALSE),"")</f>
        <v/>
      </c>
      <c r="BD241" s="152" t="str">
        <f>_xlfn.IFNA(VLOOKUP($B241,'B-LogEmaxOverpEC50'!$A:$AL,MATCH(BD$1,'B-LogEmaxOverpEC50'!$A$1:$AL$1,0),FALSE),"")</f>
        <v/>
      </c>
      <c r="BE241" s="152" t="str">
        <f>_xlfn.IFNA(VLOOKUP($B241,'B-LogEmaxOverpEC50'!$A:$AL,MATCH(BE$1,'B-LogEmaxOverpEC50'!$A$1:$AL$1,0),FALSE),"")</f>
        <v/>
      </c>
      <c r="BF241" s="152" t="str">
        <f>_xlfn.IFNA(VLOOKUP($B241,'B-LogEmaxOverpEC50'!$A:$AL,MATCH(BF$1,'B-LogEmaxOverpEC50'!$A$1:$AL$1,0),FALSE),"")</f>
        <v/>
      </c>
      <c r="BG241" s="137" t="str">
        <f>_xlfn.IFNA(VLOOKUP($B241,'I-LogEmaxOverpEC50'!$A:$AR,MATCH(BG$1,'I-LogEmaxOverpEC50'!$A$1:$AR$1,0),FALSE),"")</f>
        <v/>
      </c>
      <c r="BH241" s="136" t="str">
        <f>_xlfn.IFNA(VLOOKUP($B241,'I-LogEmaxOverpEC50'!$A:$AR,MATCH(BH$1,'I-LogEmaxOverpEC50'!$A$1:$AR$1,0),FALSE),"")</f>
        <v/>
      </c>
      <c r="BI241" s="136" t="str">
        <f>_xlfn.IFNA(VLOOKUP($B241,'I-LogEmaxOverpEC50'!$A:$AR,MATCH(BI$1,'I-LogEmaxOverpEC50'!$A$1:$AR$1,0),FALSE),"")</f>
        <v/>
      </c>
      <c r="BJ241" s="136" t="str">
        <f>_xlfn.IFNA(VLOOKUP($B241,'I-LogEmaxOverpEC50'!$A:$AR,MATCH(BJ$1,'I-LogEmaxOverpEC50'!$A$1:$AR$1,0),FALSE),"")</f>
        <v/>
      </c>
      <c r="BK241" s="136" t="str">
        <f>_xlfn.IFNA(VLOOKUP($B241,'I-LogEmaxOverpEC50'!$A:$AR,MATCH(BK$1,'I-LogEmaxOverpEC50'!$A$1:$AR$1,0),FALSE),"")</f>
        <v/>
      </c>
      <c r="BL241" s="136" t="str">
        <f>_xlfn.IFNA(VLOOKUP($B241,'I-LogEmaxOverpEC50'!$A:$AR,MATCH(BL$1,'I-LogEmaxOverpEC50'!$A$1:$AR$1,0),FALSE),"")</f>
        <v/>
      </c>
      <c r="BM241" s="136" t="str">
        <f>_xlfn.IFNA(VLOOKUP($B241,'I-LogEmaxOverpEC50'!$A:$AR,MATCH(BM$1,'I-LogEmaxOverpEC50'!$A$1:$AR$1,0),FALSE),"")</f>
        <v/>
      </c>
      <c r="BN241" s="136" t="str">
        <f>_xlfn.IFNA(VLOOKUP($B241,'I-LogEmaxOverpEC50'!$A:$AR,MATCH(BN$1,'I-LogEmaxOverpEC50'!$A$1:$AR$1,0),FALSE),"")</f>
        <v/>
      </c>
      <c r="BO241" s="136" t="str">
        <f>_xlfn.IFNA(VLOOKUP($B241,'I-LogEmaxOverpEC50'!$A:$AR,MATCH(BO$1,'I-LogEmaxOverpEC50'!$A$1:$AR$1,0),FALSE),"")</f>
        <v/>
      </c>
      <c r="BP241" s="136" t="str">
        <f>_xlfn.IFNA(VLOOKUP($B241,'I-LogEmaxOverpEC50'!$A:$AR,MATCH(BP$1,'I-LogEmaxOverpEC50'!$A$1:$AR$1,0),FALSE),"")</f>
        <v/>
      </c>
      <c r="BQ241" s="136" t="str">
        <f>_xlfn.IFNA(VLOOKUP($B241,'I-LogEmaxOverpEC50'!$A:$AR,MATCH(BQ$1,'I-LogEmaxOverpEC50'!$A$1:$AR$1,0),FALSE),"")</f>
        <v/>
      </c>
      <c r="BR241" s="136" t="str">
        <f>_xlfn.IFNA(VLOOKUP($B241,'I-LogEmaxOverpEC50'!$A:$AR,MATCH(BR$1,'I-LogEmaxOverpEC50'!$A$1:$AR$1,0),FALSE),"")</f>
        <v/>
      </c>
      <c r="BS241" s="136" t="str">
        <f>_xlfn.IFNA(VLOOKUP($B241,'I-LogEmaxOverpEC50'!$A:$AR,MATCH(BS$1,'I-LogEmaxOverpEC50'!$A$1:$AR$1,0),FALSE),"")</f>
        <v/>
      </c>
    </row>
    <row r="242" spans="1:71" x14ac:dyDescent="0.2">
      <c r="A242" s="146" t="e" cm="1">
        <f t="array" ref="A242">_xlfn.IFS(SUM(F242:R242)&gt;0,1,AB242&gt;0,2,TRUE,3)</f>
        <v>#N/A</v>
      </c>
      <c r="B242" s="146" t="s">
        <v>1718</v>
      </c>
      <c r="D242" s="151" t="str">
        <f>_xlfn.XLOOKUP(B242,RecNamesAll!A:A,RecNamesAll!E:E)</f>
        <v>B2</v>
      </c>
      <c r="E242" s="150" t="str">
        <f>_xlfn.XLOOKUP(B242,RecNamesAll!A:A,RecNamesAll!C:C)</f>
        <v>ADGRG3</v>
      </c>
      <c r="F242" s="160" t="e">
        <f t="shared" si="60"/>
        <v>#N/A</v>
      </c>
      <c r="G242" s="159" t="e">
        <f t="shared" si="61"/>
        <v>#N/A</v>
      </c>
      <c r="H242" s="159" t="e">
        <f t="shared" si="62"/>
        <v>#N/A</v>
      </c>
      <c r="I242" s="159" t="e">
        <f t="shared" si="63"/>
        <v>#N/A</v>
      </c>
      <c r="J242" s="159" t="e">
        <f t="shared" si="64"/>
        <v>#N/A</v>
      </c>
      <c r="K242" s="159" t="e">
        <f t="shared" si="65"/>
        <v>#N/A</v>
      </c>
      <c r="L242" s="159" t="e">
        <f t="shared" si="66"/>
        <v>#N/A</v>
      </c>
      <c r="M242" s="159" t="e">
        <f t="shared" si="67"/>
        <v>#N/A</v>
      </c>
      <c r="N242" s="159" t="e">
        <f t="shared" si="68"/>
        <v>#N/A</v>
      </c>
      <c r="O242" s="159" t="e">
        <f t="shared" si="69"/>
        <v>#N/A</v>
      </c>
      <c r="P242" s="159" t="e">
        <f t="shared" si="70"/>
        <v>#N/A</v>
      </c>
      <c r="Q242" s="159" t="e">
        <f t="shared" si="71"/>
        <v>#N/A</v>
      </c>
      <c r="R242" s="159" t="e">
        <f t="shared" si="72"/>
        <v>#N/A</v>
      </c>
      <c r="U242" s="146" t="str">
        <f t="shared" si="73"/>
        <v>B2</v>
      </c>
      <c r="V242" s="145" t="str">
        <f t="shared" si="74"/>
        <v>ADGRG3</v>
      </c>
      <c r="W242" s="157" t="e">
        <f>VLOOKUP($B242,GtP!$A:$DD,MATCH("Gs_0-2",GtP!$A$1:$DD$1,0),FALSE)</f>
        <v>#N/A</v>
      </c>
      <c r="X242" s="156" t="e">
        <f>VLOOKUP($B242,GtP!$A:$DD,MATCH("Gi/o_0-2",GtP!$A$1:$DD$1,0),FALSE)</f>
        <v>#N/A</v>
      </c>
      <c r="Y242" s="156" t="e">
        <f>VLOOKUP($B242,GtP!$A:$DD,MATCH("Gq/11_0-2",GtP!$A$1:$DD$1,0),FALSE)</f>
        <v>#N/A</v>
      </c>
      <c r="Z242" s="156" t="e">
        <f>VLOOKUP($B242,GtP!$A:$DD,MATCH("G12/13_0-2",GtP!$A$1:$DD$1,0),FALSE)</f>
        <v>#N/A</v>
      </c>
      <c r="AA242" s="155"/>
      <c r="AB242" s="143" t="e">
        <f t="shared" si="75"/>
        <v>#N/A</v>
      </c>
      <c r="AC242" s="315" t="str">
        <f t="shared" si="76"/>
        <v/>
      </c>
      <c r="AD242" s="349" t="str">
        <f t="shared" si="77"/>
        <v/>
      </c>
      <c r="AE242" s="349" t="str">
        <f t="shared" si="78"/>
        <v/>
      </c>
      <c r="AF242" s="311" t="str">
        <f t="shared" si="79"/>
        <v/>
      </c>
      <c r="AG242" s="141" t="e">
        <f>_xlfn.CONCAT(IF(AT242="","-","B"),IF(BG242="","-","I"),VLOOKUP($B242,GtP!$A:$BB,MATCH("Gs_0-1",GtP!$A$1:$BB$1,0),FALSE))</f>
        <v>#N/A</v>
      </c>
      <c r="AH242" s="140" t="e">
        <f>_xlfn.CONCAT(IF(AU242="","-","B"),IF(BH242="","-","I"),VLOOKUP($B242,GtP!$A:$BB,MATCH("Gs_0-1",GtP!$A$1:$BB$1,0),FALSE))</f>
        <v>#N/A</v>
      </c>
      <c r="AI242" s="140" t="e">
        <f>_xlfn.CONCAT(IF(AV242="","-","B"),IF(BI242="","-","I"),VLOOKUP($B242,GtP!$A:$BB,MATCH("Gi/o_0-1",GtP!$A$1:$BB$1,0),FALSE))</f>
        <v>#N/A</v>
      </c>
      <c r="AJ242" s="140" t="e">
        <f>_xlfn.CONCAT(IF(AW242="","-","B"),IF(BJ242="","-","I"),VLOOKUP($B242,GtP!$A:$BB,MATCH("Gi/o_0-1",GtP!$A$1:$BB$1,0),FALSE))</f>
        <v>#N/A</v>
      </c>
      <c r="AK242" s="140" t="e">
        <f>_xlfn.CONCAT(IF(AX242="","-","B"),IF(BK242="","-","I"),VLOOKUP($B242,GtP!$A:$BB,MATCH("Gi/o_0-1",GtP!$A$1:$BB$1,0),FALSE))</f>
        <v>#N/A</v>
      </c>
      <c r="AL242" s="140" t="e">
        <f>_xlfn.CONCAT(IF(AY242="","-","B"),IF(BL242="","-","I"),VLOOKUP($B242,GtP!$A:$BB,MATCH("Gi/o_0-1",GtP!$A$1:$BB$1,0),FALSE))</f>
        <v>#N/A</v>
      </c>
      <c r="AM242" s="140" t="e">
        <f>_xlfn.CONCAT(IF(AZ242="","-","B"),IF(BM242="","-","I"),VLOOKUP($B242,GtP!$A:$BB,MATCH("Gi/o_0-1",GtP!$A$1:$BB$1,0),FALSE))</f>
        <v>#N/A</v>
      </c>
      <c r="AN242" s="140" t="e">
        <f>_xlfn.CONCAT(IF(BA242="","-","B"),IF(BN242="","-","I"),VLOOKUP($B242,GtP!$A:$BB,MATCH("Gq/11_0-1",GtP!$A$1:$BB$1,0),FALSE))</f>
        <v>#N/A</v>
      </c>
      <c r="AO242" s="140" t="e">
        <f>_xlfn.CONCAT(IF(BB242="","-","B"),IF(BO242="","-","I"),VLOOKUP($B242,GtP!$A:$BB,MATCH("Gq/11_0-1",GtP!$A$1:$BB$1,0),FALSE))</f>
        <v>#N/A</v>
      </c>
      <c r="AP242" s="140" t="e">
        <f>_xlfn.CONCAT(IF(BC242="","-","B"),IF(BP242="","-","I"),VLOOKUP($B242,GtP!$A:$BB,MATCH("Gq/11_0-1",GtP!$A$1:$BB$1,0),FALSE))</f>
        <v>#N/A</v>
      </c>
      <c r="AQ242" s="140" t="e">
        <f>_xlfn.CONCAT(IF(BD242="","-","B"),IF(BQ242="","-","I"),VLOOKUP($B242,GtP!$A:$BB,MATCH("Gq/11_0-1",GtP!$A$1:$BB$1,0),FALSE))</f>
        <v>#N/A</v>
      </c>
      <c r="AR242" s="140" t="e">
        <f>_xlfn.CONCAT(IF(BE242="","-","B"),IF(BR242="","-","I"),VLOOKUP($B242,GtP!$A:$BB,MATCH("G12/13_0-1",GtP!$A$1:$BB$1,0),FALSE))</f>
        <v>#N/A</v>
      </c>
      <c r="AS242" s="140" t="e">
        <f>_xlfn.CONCAT(IF(BF242="","-","B"),IF(BS242="","-","I"),VLOOKUP($B242,GtP!$A:$BB,MATCH("G12/13_0-1",GtP!$A$1:$BB$1,0),FALSE))</f>
        <v>#N/A</v>
      </c>
      <c r="AT242" s="139" t="str">
        <f>_xlfn.IFNA(VLOOKUP($B242,'B-LogEmaxOverpEC50'!$A:$AL,MATCH(AT$1,'B-LogEmaxOverpEC50'!$A$1:$AL$1,0),FALSE),"")</f>
        <v/>
      </c>
      <c r="AU242" s="136" t="str">
        <f>_xlfn.IFNA(VLOOKUP($B242,'B-LogEmaxOverpEC50'!$A:$AL,MATCH(AU$1,'B-LogEmaxOverpEC50'!$A$1:$AL$1,0),FALSE),"")</f>
        <v/>
      </c>
      <c r="AV242" s="152" t="str">
        <f>_xlfn.IFNA(VLOOKUP($B242,'B-LogEmaxOverpEC50'!$A:$AL,MATCH(AV$1,'B-LogEmaxOverpEC50'!$A$1:$AL$1,0),FALSE),"")</f>
        <v/>
      </c>
      <c r="AW242" s="152" t="str">
        <f>_xlfn.IFNA(VLOOKUP($B242,'B-LogEmaxOverpEC50'!$A:$AL,MATCH(AW$1,'B-LogEmaxOverpEC50'!$A$1:$AL$1,0),FALSE),"")</f>
        <v/>
      </c>
      <c r="AX242" s="152" t="str">
        <f>_xlfn.IFNA(VLOOKUP($B242,'B-LogEmaxOverpEC50'!$A:$AL,MATCH(AX$1,'B-LogEmaxOverpEC50'!$A$1:$AL$1,0),FALSE),"")</f>
        <v/>
      </c>
      <c r="AY242" s="152" t="str">
        <f>_xlfn.IFNA(VLOOKUP($B242,'B-LogEmaxOverpEC50'!$A:$AL,MATCH(AY$1,'B-LogEmaxOverpEC50'!$A$1:$AL$1,0),FALSE),"")</f>
        <v/>
      </c>
      <c r="AZ242" s="152" t="str">
        <f>_xlfn.IFNA(VLOOKUP($B242,'B-LogEmaxOverpEC50'!$A:$AL,MATCH(AZ$1,'B-LogEmaxOverpEC50'!$A$1:$AL$1,0),FALSE),"")</f>
        <v/>
      </c>
      <c r="BA242" s="152" t="str">
        <f>_xlfn.IFNA(VLOOKUP($B242,'B-LogEmaxOverpEC50'!$A:$AL,MATCH(BA$1,'B-LogEmaxOverpEC50'!$A$1:$AL$1,0),FALSE),"")</f>
        <v/>
      </c>
      <c r="BB242" s="152" t="str">
        <f>_xlfn.IFNA(VLOOKUP($B242,'B-LogEmaxOverpEC50'!$A:$AL,MATCH(BB$1,'B-LogEmaxOverpEC50'!$A$1:$AL$1,0),FALSE),"")</f>
        <v/>
      </c>
      <c r="BC242" s="152" t="str">
        <f>_xlfn.IFNA(VLOOKUP($B242,'B-LogEmaxOverpEC50'!$A:$AL,MATCH(BC$1,'B-LogEmaxOverpEC50'!$A$1:$AL$1,0),FALSE),"")</f>
        <v/>
      </c>
      <c r="BD242" s="152" t="str">
        <f>_xlfn.IFNA(VLOOKUP($B242,'B-LogEmaxOverpEC50'!$A:$AL,MATCH(BD$1,'B-LogEmaxOverpEC50'!$A$1:$AL$1,0),FALSE),"")</f>
        <v/>
      </c>
      <c r="BE242" s="152" t="str">
        <f>_xlfn.IFNA(VLOOKUP($B242,'B-LogEmaxOverpEC50'!$A:$AL,MATCH(BE$1,'B-LogEmaxOverpEC50'!$A$1:$AL$1,0),FALSE),"")</f>
        <v/>
      </c>
      <c r="BF242" s="152" t="str">
        <f>_xlfn.IFNA(VLOOKUP($B242,'B-LogEmaxOverpEC50'!$A:$AL,MATCH(BF$1,'B-LogEmaxOverpEC50'!$A$1:$AL$1,0),FALSE),"")</f>
        <v/>
      </c>
      <c r="BG242" s="137" t="str">
        <f>_xlfn.IFNA(VLOOKUP($B242,'I-LogEmaxOverpEC50'!$A:$AR,MATCH(BG$1,'I-LogEmaxOverpEC50'!$A$1:$AR$1,0),FALSE),"")</f>
        <v/>
      </c>
      <c r="BH242" s="136" t="str">
        <f>_xlfn.IFNA(VLOOKUP($B242,'I-LogEmaxOverpEC50'!$A:$AR,MATCH(BH$1,'I-LogEmaxOverpEC50'!$A$1:$AR$1,0),FALSE),"")</f>
        <v/>
      </c>
      <c r="BI242" s="136" t="str">
        <f>_xlfn.IFNA(VLOOKUP($B242,'I-LogEmaxOverpEC50'!$A:$AR,MATCH(BI$1,'I-LogEmaxOverpEC50'!$A$1:$AR$1,0),FALSE),"")</f>
        <v/>
      </c>
      <c r="BJ242" s="136" t="str">
        <f>_xlfn.IFNA(VLOOKUP($B242,'I-LogEmaxOverpEC50'!$A:$AR,MATCH(BJ$1,'I-LogEmaxOverpEC50'!$A$1:$AR$1,0),FALSE),"")</f>
        <v/>
      </c>
      <c r="BK242" s="136" t="str">
        <f>_xlfn.IFNA(VLOOKUP($B242,'I-LogEmaxOverpEC50'!$A:$AR,MATCH(BK$1,'I-LogEmaxOverpEC50'!$A$1:$AR$1,0),FALSE),"")</f>
        <v/>
      </c>
      <c r="BL242" s="136" t="str">
        <f>_xlfn.IFNA(VLOOKUP($B242,'I-LogEmaxOverpEC50'!$A:$AR,MATCH(BL$1,'I-LogEmaxOverpEC50'!$A$1:$AR$1,0),FALSE),"")</f>
        <v/>
      </c>
      <c r="BM242" s="136" t="str">
        <f>_xlfn.IFNA(VLOOKUP($B242,'I-LogEmaxOverpEC50'!$A:$AR,MATCH(BM$1,'I-LogEmaxOverpEC50'!$A$1:$AR$1,0),FALSE),"")</f>
        <v/>
      </c>
      <c r="BN242" s="136" t="str">
        <f>_xlfn.IFNA(VLOOKUP($B242,'I-LogEmaxOverpEC50'!$A:$AR,MATCH(BN$1,'I-LogEmaxOverpEC50'!$A$1:$AR$1,0),FALSE),"")</f>
        <v/>
      </c>
      <c r="BO242" s="136" t="str">
        <f>_xlfn.IFNA(VLOOKUP($B242,'I-LogEmaxOverpEC50'!$A:$AR,MATCH(BO$1,'I-LogEmaxOverpEC50'!$A$1:$AR$1,0),FALSE),"")</f>
        <v/>
      </c>
      <c r="BP242" s="136" t="str">
        <f>_xlfn.IFNA(VLOOKUP($B242,'I-LogEmaxOverpEC50'!$A:$AR,MATCH(BP$1,'I-LogEmaxOverpEC50'!$A$1:$AR$1,0),FALSE),"")</f>
        <v/>
      </c>
      <c r="BQ242" s="136" t="str">
        <f>_xlfn.IFNA(VLOOKUP($B242,'I-LogEmaxOverpEC50'!$A:$AR,MATCH(BQ$1,'I-LogEmaxOverpEC50'!$A$1:$AR$1,0),FALSE),"")</f>
        <v/>
      </c>
      <c r="BR242" s="136" t="str">
        <f>_xlfn.IFNA(VLOOKUP($B242,'I-LogEmaxOverpEC50'!$A:$AR,MATCH(BR$1,'I-LogEmaxOverpEC50'!$A$1:$AR$1,0),FALSE),"")</f>
        <v/>
      </c>
      <c r="BS242" s="136" t="str">
        <f>_xlfn.IFNA(VLOOKUP($B242,'I-LogEmaxOverpEC50'!$A:$AR,MATCH(BS$1,'I-LogEmaxOverpEC50'!$A$1:$AR$1,0),FALSE),"")</f>
        <v/>
      </c>
    </row>
    <row r="243" spans="1:71" x14ac:dyDescent="0.2">
      <c r="A243" s="146" t="e" cm="1">
        <f t="array" ref="A243">_xlfn.IFS(SUM(F243:R243)&gt;0,1,AB243&gt;0,2,TRUE,3)</f>
        <v>#N/A</v>
      </c>
      <c r="B243" s="146" t="s">
        <v>1380</v>
      </c>
      <c r="D243" s="151" t="str">
        <f>_xlfn.XLOOKUP(B243,RecNamesAll!A:A,RecNamesAll!E:E)</f>
        <v>B2</v>
      </c>
      <c r="E243" s="150" t="str">
        <f>_xlfn.XLOOKUP(B243,RecNamesAll!A:A,RecNamesAll!C:C)</f>
        <v>ADGRL1</v>
      </c>
      <c r="F243" s="160" t="e">
        <f t="shared" si="60"/>
        <v>#N/A</v>
      </c>
      <c r="G243" s="159" t="e">
        <f t="shared" si="61"/>
        <v>#N/A</v>
      </c>
      <c r="H243" s="159" t="e">
        <f t="shared" si="62"/>
        <v>#N/A</v>
      </c>
      <c r="I243" s="159" t="e">
        <f t="shared" si="63"/>
        <v>#N/A</v>
      </c>
      <c r="J243" s="159" t="e">
        <f t="shared" si="64"/>
        <v>#N/A</v>
      </c>
      <c r="K243" s="159" t="e">
        <f t="shared" si="65"/>
        <v>#N/A</v>
      </c>
      <c r="L243" s="159" t="e">
        <f t="shared" si="66"/>
        <v>#N/A</v>
      </c>
      <c r="M243" s="159" t="e">
        <f t="shared" si="67"/>
        <v>#N/A</v>
      </c>
      <c r="N243" s="159" t="e">
        <f t="shared" si="68"/>
        <v>#N/A</v>
      </c>
      <c r="O243" s="159" t="e">
        <f t="shared" si="69"/>
        <v>#N/A</v>
      </c>
      <c r="P243" s="159" t="e">
        <f t="shared" si="70"/>
        <v>#N/A</v>
      </c>
      <c r="Q243" s="159" t="e">
        <f t="shared" si="71"/>
        <v>#N/A</v>
      </c>
      <c r="R243" s="159" t="e">
        <f t="shared" si="72"/>
        <v>#N/A</v>
      </c>
      <c r="U243" s="146" t="str">
        <f t="shared" si="73"/>
        <v>B2</v>
      </c>
      <c r="V243" s="145" t="str">
        <f t="shared" si="74"/>
        <v>ADGRL1</v>
      </c>
      <c r="W243" s="157" t="e">
        <f>VLOOKUP($B243,GtP!$A:$DD,MATCH("Gs_0-2",GtP!$A$1:$DD$1,0),FALSE)</f>
        <v>#N/A</v>
      </c>
      <c r="X243" s="156" t="e">
        <f>VLOOKUP($B243,GtP!$A:$DD,MATCH("Gi/o_0-2",GtP!$A$1:$DD$1,0),FALSE)</f>
        <v>#N/A</v>
      </c>
      <c r="Y243" s="156" t="e">
        <f>VLOOKUP($B243,GtP!$A:$DD,MATCH("Gq/11_0-2",GtP!$A$1:$DD$1,0),FALSE)</f>
        <v>#N/A</v>
      </c>
      <c r="Z243" s="156" t="e">
        <f>VLOOKUP($B243,GtP!$A:$DD,MATCH("G12/13_0-2",GtP!$A$1:$DD$1,0),FALSE)</f>
        <v>#N/A</v>
      </c>
      <c r="AA243" s="155"/>
      <c r="AB243" s="143" t="e">
        <f t="shared" si="75"/>
        <v>#N/A</v>
      </c>
      <c r="AC243" s="315" t="str">
        <f t="shared" si="76"/>
        <v/>
      </c>
      <c r="AD243" s="349" t="str">
        <f t="shared" si="77"/>
        <v/>
      </c>
      <c r="AE243" s="349" t="str">
        <f t="shared" si="78"/>
        <v/>
      </c>
      <c r="AF243" s="311" t="str">
        <f t="shared" si="79"/>
        <v/>
      </c>
      <c r="AG243" s="141" t="e">
        <f>_xlfn.CONCAT(IF(AT243="","-","B"),IF(BG243="","-","I"),VLOOKUP($B243,GtP!$A:$BB,MATCH("Gs_0-1",GtP!$A$1:$BB$1,0),FALSE))</f>
        <v>#N/A</v>
      </c>
      <c r="AH243" s="140" t="e">
        <f>_xlfn.CONCAT(IF(AU243="","-","B"),IF(BH243="","-","I"),VLOOKUP($B243,GtP!$A:$BB,MATCH("Gs_0-1",GtP!$A$1:$BB$1,0),FALSE))</f>
        <v>#N/A</v>
      </c>
      <c r="AI243" s="140" t="e">
        <f>_xlfn.CONCAT(IF(AV243="","-","B"),IF(BI243="","-","I"),VLOOKUP($B243,GtP!$A:$BB,MATCH("Gi/o_0-1",GtP!$A$1:$BB$1,0),FALSE))</f>
        <v>#N/A</v>
      </c>
      <c r="AJ243" s="140" t="e">
        <f>_xlfn.CONCAT(IF(AW243="","-","B"),IF(BJ243="","-","I"),VLOOKUP($B243,GtP!$A:$BB,MATCH("Gi/o_0-1",GtP!$A$1:$BB$1,0),FALSE))</f>
        <v>#N/A</v>
      </c>
      <c r="AK243" s="140" t="e">
        <f>_xlfn.CONCAT(IF(AX243="","-","B"),IF(BK243="","-","I"),VLOOKUP($B243,GtP!$A:$BB,MATCH("Gi/o_0-1",GtP!$A$1:$BB$1,0),FALSE))</f>
        <v>#N/A</v>
      </c>
      <c r="AL243" s="140" t="e">
        <f>_xlfn.CONCAT(IF(AY243="","-","B"),IF(BL243="","-","I"),VLOOKUP($B243,GtP!$A:$BB,MATCH("Gi/o_0-1",GtP!$A$1:$BB$1,0),FALSE))</f>
        <v>#N/A</v>
      </c>
      <c r="AM243" s="140" t="e">
        <f>_xlfn.CONCAT(IF(AZ243="","-","B"),IF(BM243="","-","I"),VLOOKUP($B243,GtP!$A:$BB,MATCH("Gi/o_0-1",GtP!$A$1:$BB$1,0),FALSE))</f>
        <v>#N/A</v>
      </c>
      <c r="AN243" s="140" t="e">
        <f>_xlfn.CONCAT(IF(BA243="","-","B"),IF(BN243="","-","I"),VLOOKUP($B243,GtP!$A:$BB,MATCH("Gq/11_0-1",GtP!$A$1:$BB$1,0),FALSE))</f>
        <v>#N/A</v>
      </c>
      <c r="AO243" s="140" t="e">
        <f>_xlfn.CONCAT(IF(BB243="","-","B"),IF(BO243="","-","I"),VLOOKUP($B243,GtP!$A:$BB,MATCH("Gq/11_0-1",GtP!$A$1:$BB$1,0),FALSE))</f>
        <v>#N/A</v>
      </c>
      <c r="AP243" s="140" t="e">
        <f>_xlfn.CONCAT(IF(BC243="","-","B"),IF(BP243="","-","I"),VLOOKUP($B243,GtP!$A:$BB,MATCH("Gq/11_0-1",GtP!$A$1:$BB$1,0),FALSE))</f>
        <v>#N/A</v>
      </c>
      <c r="AQ243" s="140" t="e">
        <f>_xlfn.CONCAT(IF(BD243="","-","B"),IF(BQ243="","-","I"),VLOOKUP($B243,GtP!$A:$BB,MATCH("Gq/11_0-1",GtP!$A$1:$BB$1,0),FALSE))</f>
        <v>#N/A</v>
      </c>
      <c r="AR243" s="140" t="e">
        <f>_xlfn.CONCAT(IF(BE243="","-","B"),IF(BR243="","-","I"),VLOOKUP($B243,GtP!$A:$BB,MATCH("G12/13_0-1",GtP!$A$1:$BB$1,0),FALSE))</f>
        <v>#N/A</v>
      </c>
      <c r="AS243" s="140" t="e">
        <f>_xlfn.CONCAT(IF(BF243="","-","B"),IF(BS243="","-","I"),VLOOKUP($B243,GtP!$A:$BB,MATCH("G12/13_0-1",GtP!$A$1:$BB$1,0),FALSE))</f>
        <v>#N/A</v>
      </c>
      <c r="AT243" s="139" t="str">
        <f>_xlfn.IFNA(VLOOKUP($B243,'B-LogEmaxOverpEC50'!$A:$AL,MATCH(AT$1,'B-LogEmaxOverpEC50'!$A$1:$AL$1,0),FALSE),"")</f>
        <v/>
      </c>
      <c r="AU243" s="136" t="str">
        <f>_xlfn.IFNA(VLOOKUP($B243,'B-LogEmaxOverpEC50'!$A:$AL,MATCH(AU$1,'B-LogEmaxOverpEC50'!$A$1:$AL$1,0),FALSE),"")</f>
        <v/>
      </c>
      <c r="AV243" s="152" t="str">
        <f>_xlfn.IFNA(VLOOKUP($B243,'B-LogEmaxOverpEC50'!$A:$AL,MATCH(AV$1,'B-LogEmaxOverpEC50'!$A$1:$AL$1,0),FALSE),"")</f>
        <v/>
      </c>
      <c r="AW243" s="152" t="str">
        <f>_xlfn.IFNA(VLOOKUP($B243,'B-LogEmaxOverpEC50'!$A:$AL,MATCH(AW$1,'B-LogEmaxOverpEC50'!$A$1:$AL$1,0),FALSE),"")</f>
        <v/>
      </c>
      <c r="AX243" s="152" t="str">
        <f>_xlfn.IFNA(VLOOKUP($B243,'B-LogEmaxOverpEC50'!$A:$AL,MATCH(AX$1,'B-LogEmaxOverpEC50'!$A$1:$AL$1,0),FALSE),"")</f>
        <v/>
      </c>
      <c r="AY243" s="152" t="str">
        <f>_xlfn.IFNA(VLOOKUP($B243,'B-LogEmaxOverpEC50'!$A:$AL,MATCH(AY$1,'B-LogEmaxOverpEC50'!$A$1:$AL$1,0),FALSE),"")</f>
        <v/>
      </c>
      <c r="AZ243" s="152" t="str">
        <f>_xlfn.IFNA(VLOOKUP($B243,'B-LogEmaxOverpEC50'!$A:$AL,MATCH(AZ$1,'B-LogEmaxOverpEC50'!$A$1:$AL$1,0),FALSE),"")</f>
        <v/>
      </c>
      <c r="BA243" s="152" t="str">
        <f>_xlfn.IFNA(VLOOKUP($B243,'B-LogEmaxOverpEC50'!$A:$AL,MATCH(BA$1,'B-LogEmaxOverpEC50'!$A$1:$AL$1,0),FALSE),"")</f>
        <v/>
      </c>
      <c r="BB243" s="152" t="str">
        <f>_xlfn.IFNA(VLOOKUP($B243,'B-LogEmaxOverpEC50'!$A:$AL,MATCH(BB$1,'B-LogEmaxOverpEC50'!$A$1:$AL$1,0),FALSE),"")</f>
        <v/>
      </c>
      <c r="BC243" s="152" t="str">
        <f>_xlfn.IFNA(VLOOKUP($B243,'B-LogEmaxOverpEC50'!$A:$AL,MATCH(BC$1,'B-LogEmaxOverpEC50'!$A$1:$AL$1,0),FALSE),"")</f>
        <v/>
      </c>
      <c r="BD243" s="152" t="str">
        <f>_xlfn.IFNA(VLOOKUP($B243,'B-LogEmaxOverpEC50'!$A:$AL,MATCH(BD$1,'B-LogEmaxOverpEC50'!$A$1:$AL$1,0),FALSE),"")</f>
        <v/>
      </c>
      <c r="BE243" s="152" t="str">
        <f>_xlfn.IFNA(VLOOKUP($B243,'B-LogEmaxOverpEC50'!$A:$AL,MATCH(BE$1,'B-LogEmaxOverpEC50'!$A$1:$AL$1,0),FALSE),"")</f>
        <v/>
      </c>
      <c r="BF243" s="152" t="str">
        <f>_xlfn.IFNA(VLOOKUP($B243,'B-LogEmaxOverpEC50'!$A:$AL,MATCH(BF$1,'B-LogEmaxOverpEC50'!$A$1:$AL$1,0),FALSE),"")</f>
        <v/>
      </c>
      <c r="BG243" s="137" t="str">
        <f>_xlfn.IFNA(VLOOKUP($B243,'I-LogEmaxOverpEC50'!$A:$AR,MATCH(BG$1,'I-LogEmaxOverpEC50'!$A$1:$AR$1,0),FALSE),"")</f>
        <v/>
      </c>
      <c r="BH243" s="136" t="str">
        <f>_xlfn.IFNA(VLOOKUP($B243,'I-LogEmaxOverpEC50'!$A:$AR,MATCH(BH$1,'I-LogEmaxOverpEC50'!$A$1:$AR$1,0),FALSE),"")</f>
        <v/>
      </c>
      <c r="BI243" s="136" t="str">
        <f>_xlfn.IFNA(VLOOKUP($B243,'I-LogEmaxOverpEC50'!$A:$AR,MATCH(BI$1,'I-LogEmaxOverpEC50'!$A$1:$AR$1,0),FALSE),"")</f>
        <v/>
      </c>
      <c r="BJ243" s="136" t="str">
        <f>_xlfn.IFNA(VLOOKUP($B243,'I-LogEmaxOverpEC50'!$A:$AR,MATCH(BJ$1,'I-LogEmaxOverpEC50'!$A$1:$AR$1,0),FALSE),"")</f>
        <v/>
      </c>
      <c r="BK243" s="136" t="str">
        <f>_xlfn.IFNA(VLOOKUP($B243,'I-LogEmaxOverpEC50'!$A:$AR,MATCH(BK$1,'I-LogEmaxOverpEC50'!$A$1:$AR$1,0),FALSE),"")</f>
        <v/>
      </c>
      <c r="BL243" s="136" t="str">
        <f>_xlfn.IFNA(VLOOKUP($B243,'I-LogEmaxOverpEC50'!$A:$AR,MATCH(BL$1,'I-LogEmaxOverpEC50'!$A$1:$AR$1,0),FALSE),"")</f>
        <v/>
      </c>
      <c r="BM243" s="136" t="str">
        <f>_xlfn.IFNA(VLOOKUP($B243,'I-LogEmaxOverpEC50'!$A:$AR,MATCH(BM$1,'I-LogEmaxOverpEC50'!$A$1:$AR$1,0),FALSE),"")</f>
        <v/>
      </c>
      <c r="BN243" s="136" t="str">
        <f>_xlfn.IFNA(VLOOKUP($B243,'I-LogEmaxOverpEC50'!$A:$AR,MATCH(BN$1,'I-LogEmaxOverpEC50'!$A$1:$AR$1,0),FALSE),"")</f>
        <v/>
      </c>
      <c r="BO243" s="136" t="str">
        <f>_xlfn.IFNA(VLOOKUP($B243,'I-LogEmaxOverpEC50'!$A:$AR,MATCH(BO$1,'I-LogEmaxOverpEC50'!$A$1:$AR$1,0),FALSE),"")</f>
        <v/>
      </c>
      <c r="BP243" s="136" t="str">
        <f>_xlfn.IFNA(VLOOKUP($B243,'I-LogEmaxOverpEC50'!$A:$AR,MATCH(BP$1,'I-LogEmaxOverpEC50'!$A$1:$AR$1,0),FALSE),"")</f>
        <v/>
      </c>
      <c r="BQ243" s="136" t="str">
        <f>_xlfn.IFNA(VLOOKUP($B243,'I-LogEmaxOverpEC50'!$A:$AR,MATCH(BQ$1,'I-LogEmaxOverpEC50'!$A$1:$AR$1,0),FALSE),"")</f>
        <v/>
      </c>
      <c r="BR243" s="136" t="str">
        <f>_xlfn.IFNA(VLOOKUP($B243,'I-LogEmaxOverpEC50'!$A:$AR,MATCH(BR$1,'I-LogEmaxOverpEC50'!$A$1:$AR$1,0),FALSE),"")</f>
        <v/>
      </c>
      <c r="BS243" s="136" t="str">
        <f>_xlfn.IFNA(VLOOKUP($B243,'I-LogEmaxOverpEC50'!$A:$AR,MATCH(BS$1,'I-LogEmaxOverpEC50'!$A$1:$AR$1,0),FALSE),"")</f>
        <v/>
      </c>
    </row>
    <row r="244" spans="1:71" x14ac:dyDescent="0.2">
      <c r="A244" s="146" t="e" cm="1">
        <f t="array" ref="A244">_xlfn.IFS(SUM(F244:R244)&gt;0,1,AB244&gt;0,2,TRUE,3)</f>
        <v>#N/A</v>
      </c>
      <c r="B244" s="146" t="s">
        <v>1331</v>
      </c>
      <c r="D244" s="151" t="str">
        <f>_xlfn.XLOOKUP(B244,RecNamesAll!A:A,RecNamesAll!E:E)</f>
        <v>C</v>
      </c>
      <c r="E244" s="150" t="str">
        <f>_xlfn.XLOOKUP(B244,RecNamesAll!A:A,RecNamesAll!C:C)</f>
        <v>CaS</v>
      </c>
      <c r="F244" s="160" t="e">
        <f t="shared" si="60"/>
        <v>#N/A</v>
      </c>
      <c r="G244" s="159" t="e">
        <f t="shared" si="61"/>
        <v>#N/A</v>
      </c>
      <c r="H244" s="159" t="e">
        <f t="shared" si="62"/>
        <v>#N/A</v>
      </c>
      <c r="I244" s="159" t="e">
        <f t="shared" si="63"/>
        <v>#N/A</v>
      </c>
      <c r="J244" s="159" t="e">
        <f t="shared" si="64"/>
        <v>#N/A</v>
      </c>
      <c r="K244" s="159" t="e">
        <f t="shared" si="65"/>
        <v>#N/A</v>
      </c>
      <c r="L244" s="159" t="e">
        <f t="shared" si="66"/>
        <v>#N/A</v>
      </c>
      <c r="M244" s="159" t="e">
        <f t="shared" si="67"/>
        <v>#N/A</v>
      </c>
      <c r="N244" s="159" t="e">
        <f t="shared" si="68"/>
        <v>#N/A</v>
      </c>
      <c r="O244" s="159" t="e">
        <f t="shared" si="69"/>
        <v>#N/A</v>
      </c>
      <c r="P244" s="159" t="e">
        <f t="shared" si="70"/>
        <v>#N/A</v>
      </c>
      <c r="Q244" s="159" t="e">
        <f t="shared" si="71"/>
        <v>#N/A</v>
      </c>
      <c r="R244" s="159" t="e">
        <f t="shared" si="72"/>
        <v>#N/A</v>
      </c>
      <c r="U244" s="146" t="str">
        <f t="shared" si="73"/>
        <v>C</v>
      </c>
      <c r="V244" s="145" t="str">
        <f t="shared" si="74"/>
        <v>CaS</v>
      </c>
      <c r="W244" s="157" t="e">
        <f>VLOOKUP($B244,GtP!$A:$DD,MATCH("Gs_0-2",GtP!$A$1:$DD$1,0),FALSE)</f>
        <v>#N/A</v>
      </c>
      <c r="X244" s="156" t="e">
        <f>VLOOKUP($B244,GtP!$A:$DD,MATCH("Gi/o_0-2",GtP!$A$1:$DD$1,0),FALSE)</f>
        <v>#N/A</v>
      </c>
      <c r="Y244" s="156" t="e">
        <f>VLOOKUP($B244,GtP!$A:$DD,MATCH("Gq/11_0-2",GtP!$A$1:$DD$1,0),FALSE)</f>
        <v>#N/A</v>
      </c>
      <c r="Z244" s="156" t="e">
        <f>VLOOKUP($B244,GtP!$A:$DD,MATCH("G12/13_0-2",GtP!$A$1:$DD$1,0),FALSE)</f>
        <v>#N/A</v>
      </c>
      <c r="AA244" s="155"/>
      <c r="AB244" s="143" t="e">
        <f t="shared" si="75"/>
        <v>#N/A</v>
      </c>
      <c r="AC244" s="315" t="str">
        <f t="shared" si="76"/>
        <v/>
      </c>
      <c r="AD244" s="349" t="str">
        <f t="shared" si="77"/>
        <v/>
      </c>
      <c r="AE244" s="349" t="str">
        <f t="shared" si="78"/>
        <v/>
      </c>
      <c r="AF244" s="311" t="str">
        <f t="shared" si="79"/>
        <v/>
      </c>
      <c r="AG244" s="141" t="e">
        <f>_xlfn.CONCAT(IF(AT244="","-","B"),IF(BG244="","-","I"),VLOOKUP($B244,GtP!$A:$BB,MATCH("Gs_0-1",GtP!$A$1:$BB$1,0),FALSE))</f>
        <v>#N/A</v>
      </c>
      <c r="AH244" s="140" t="e">
        <f>_xlfn.CONCAT(IF(AU244="","-","B"),IF(BH244="","-","I"),VLOOKUP($B244,GtP!$A:$BB,MATCH("Gs_0-1",GtP!$A$1:$BB$1,0),FALSE))</f>
        <v>#N/A</v>
      </c>
      <c r="AI244" s="140" t="e">
        <f>_xlfn.CONCAT(IF(AV244="","-","B"),IF(BI244="","-","I"),VLOOKUP($B244,GtP!$A:$BB,MATCH("Gi/o_0-1",GtP!$A$1:$BB$1,0),FALSE))</f>
        <v>#N/A</v>
      </c>
      <c r="AJ244" s="140" t="e">
        <f>_xlfn.CONCAT(IF(AW244="","-","B"),IF(BJ244="","-","I"),VLOOKUP($B244,GtP!$A:$BB,MATCH("Gi/o_0-1",GtP!$A$1:$BB$1,0),FALSE))</f>
        <v>#N/A</v>
      </c>
      <c r="AK244" s="140" t="e">
        <f>_xlfn.CONCAT(IF(AX244="","-","B"),IF(BK244="","-","I"),VLOOKUP($B244,GtP!$A:$BB,MATCH("Gi/o_0-1",GtP!$A$1:$BB$1,0),FALSE))</f>
        <v>#N/A</v>
      </c>
      <c r="AL244" s="140" t="e">
        <f>_xlfn.CONCAT(IF(AY244="","-","B"),IF(BL244="","-","I"),VLOOKUP($B244,GtP!$A:$BB,MATCH("Gi/o_0-1",GtP!$A$1:$BB$1,0),FALSE))</f>
        <v>#N/A</v>
      </c>
      <c r="AM244" s="140" t="e">
        <f>_xlfn.CONCAT(IF(AZ244="","-","B"),IF(BM244="","-","I"),VLOOKUP($B244,GtP!$A:$BB,MATCH("Gi/o_0-1",GtP!$A$1:$BB$1,0),FALSE))</f>
        <v>#N/A</v>
      </c>
      <c r="AN244" s="140" t="e">
        <f>_xlfn.CONCAT(IF(BA244="","-","B"),IF(BN244="","-","I"),VLOOKUP($B244,GtP!$A:$BB,MATCH("Gq/11_0-1",GtP!$A$1:$BB$1,0),FALSE))</f>
        <v>#N/A</v>
      </c>
      <c r="AO244" s="140" t="e">
        <f>_xlfn.CONCAT(IF(BB244="","-","B"),IF(BO244="","-","I"),VLOOKUP($B244,GtP!$A:$BB,MATCH("Gq/11_0-1",GtP!$A$1:$BB$1,0),FALSE))</f>
        <v>#N/A</v>
      </c>
      <c r="AP244" s="140" t="e">
        <f>_xlfn.CONCAT(IF(BC244="","-","B"),IF(BP244="","-","I"),VLOOKUP($B244,GtP!$A:$BB,MATCH("Gq/11_0-1",GtP!$A$1:$BB$1,0),FALSE))</f>
        <v>#N/A</v>
      </c>
      <c r="AQ244" s="140" t="e">
        <f>_xlfn.CONCAT(IF(BD244="","-","B"),IF(BQ244="","-","I"),VLOOKUP($B244,GtP!$A:$BB,MATCH("Gq/11_0-1",GtP!$A$1:$BB$1,0),FALSE))</f>
        <v>#N/A</v>
      </c>
      <c r="AR244" s="140" t="e">
        <f>_xlfn.CONCAT(IF(BE244="","-","B"),IF(BR244="","-","I"),VLOOKUP($B244,GtP!$A:$BB,MATCH("G12/13_0-1",GtP!$A$1:$BB$1,0),FALSE))</f>
        <v>#N/A</v>
      </c>
      <c r="AS244" s="140" t="e">
        <f>_xlfn.CONCAT(IF(BF244="","-","B"),IF(BS244="","-","I"),VLOOKUP($B244,GtP!$A:$BB,MATCH("G12/13_0-1",GtP!$A$1:$BB$1,0),FALSE))</f>
        <v>#N/A</v>
      </c>
      <c r="AT244" s="139" t="str">
        <f>_xlfn.IFNA(VLOOKUP($B244,'B-LogEmaxOverpEC50'!$A:$AL,MATCH(AT$1,'B-LogEmaxOverpEC50'!$A$1:$AL$1,0),FALSE),"")</f>
        <v/>
      </c>
      <c r="AU244" s="136" t="str">
        <f>_xlfn.IFNA(VLOOKUP($B244,'B-LogEmaxOverpEC50'!$A:$AL,MATCH(AU$1,'B-LogEmaxOverpEC50'!$A$1:$AL$1,0),FALSE),"")</f>
        <v/>
      </c>
      <c r="AV244" s="152" t="str">
        <f>_xlfn.IFNA(VLOOKUP($B244,'B-LogEmaxOverpEC50'!$A:$AL,MATCH(AV$1,'B-LogEmaxOverpEC50'!$A$1:$AL$1,0),FALSE),"")</f>
        <v/>
      </c>
      <c r="AW244" s="152" t="str">
        <f>_xlfn.IFNA(VLOOKUP($B244,'B-LogEmaxOverpEC50'!$A:$AL,MATCH(AW$1,'B-LogEmaxOverpEC50'!$A$1:$AL$1,0),FALSE),"")</f>
        <v/>
      </c>
      <c r="AX244" s="152" t="str">
        <f>_xlfn.IFNA(VLOOKUP($B244,'B-LogEmaxOverpEC50'!$A:$AL,MATCH(AX$1,'B-LogEmaxOverpEC50'!$A$1:$AL$1,0),FALSE),"")</f>
        <v/>
      </c>
      <c r="AY244" s="152" t="str">
        <f>_xlfn.IFNA(VLOOKUP($B244,'B-LogEmaxOverpEC50'!$A:$AL,MATCH(AY$1,'B-LogEmaxOverpEC50'!$A$1:$AL$1,0),FALSE),"")</f>
        <v/>
      </c>
      <c r="AZ244" s="152" t="str">
        <f>_xlfn.IFNA(VLOOKUP($B244,'B-LogEmaxOverpEC50'!$A:$AL,MATCH(AZ$1,'B-LogEmaxOverpEC50'!$A$1:$AL$1,0),FALSE),"")</f>
        <v/>
      </c>
      <c r="BA244" s="152" t="str">
        <f>_xlfn.IFNA(VLOOKUP($B244,'B-LogEmaxOverpEC50'!$A:$AL,MATCH(BA$1,'B-LogEmaxOverpEC50'!$A$1:$AL$1,0),FALSE),"")</f>
        <v/>
      </c>
      <c r="BB244" s="152" t="str">
        <f>_xlfn.IFNA(VLOOKUP($B244,'B-LogEmaxOverpEC50'!$A:$AL,MATCH(BB$1,'B-LogEmaxOverpEC50'!$A$1:$AL$1,0),FALSE),"")</f>
        <v/>
      </c>
      <c r="BC244" s="152" t="str">
        <f>_xlfn.IFNA(VLOOKUP($B244,'B-LogEmaxOverpEC50'!$A:$AL,MATCH(BC$1,'B-LogEmaxOverpEC50'!$A$1:$AL$1,0),FALSE),"")</f>
        <v/>
      </c>
      <c r="BD244" s="152" t="str">
        <f>_xlfn.IFNA(VLOOKUP($B244,'B-LogEmaxOverpEC50'!$A:$AL,MATCH(BD$1,'B-LogEmaxOverpEC50'!$A$1:$AL$1,0),FALSE),"")</f>
        <v/>
      </c>
      <c r="BE244" s="152" t="str">
        <f>_xlfn.IFNA(VLOOKUP($B244,'B-LogEmaxOverpEC50'!$A:$AL,MATCH(BE$1,'B-LogEmaxOverpEC50'!$A$1:$AL$1,0),FALSE),"")</f>
        <v/>
      </c>
      <c r="BF244" s="152" t="str">
        <f>_xlfn.IFNA(VLOOKUP($B244,'B-LogEmaxOverpEC50'!$A:$AL,MATCH(BF$1,'B-LogEmaxOverpEC50'!$A$1:$AL$1,0),FALSE),"")</f>
        <v/>
      </c>
      <c r="BG244" s="137" t="str">
        <f>_xlfn.IFNA(VLOOKUP($B244,'I-LogEmaxOverpEC50'!$A:$AR,MATCH(BG$1,'I-LogEmaxOverpEC50'!$A$1:$AR$1,0),FALSE),"")</f>
        <v/>
      </c>
      <c r="BH244" s="136" t="str">
        <f>_xlfn.IFNA(VLOOKUP($B244,'I-LogEmaxOverpEC50'!$A:$AR,MATCH(BH$1,'I-LogEmaxOverpEC50'!$A$1:$AR$1,0),FALSE),"")</f>
        <v/>
      </c>
      <c r="BI244" s="136" t="str">
        <f>_xlfn.IFNA(VLOOKUP($B244,'I-LogEmaxOverpEC50'!$A:$AR,MATCH(BI$1,'I-LogEmaxOverpEC50'!$A$1:$AR$1,0),FALSE),"")</f>
        <v/>
      </c>
      <c r="BJ244" s="136" t="str">
        <f>_xlfn.IFNA(VLOOKUP($B244,'I-LogEmaxOverpEC50'!$A:$AR,MATCH(BJ$1,'I-LogEmaxOverpEC50'!$A$1:$AR$1,0),FALSE),"")</f>
        <v/>
      </c>
      <c r="BK244" s="136" t="str">
        <f>_xlfn.IFNA(VLOOKUP($B244,'I-LogEmaxOverpEC50'!$A:$AR,MATCH(BK$1,'I-LogEmaxOverpEC50'!$A$1:$AR$1,0),FALSE),"")</f>
        <v/>
      </c>
      <c r="BL244" s="136" t="str">
        <f>_xlfn.IFNA(VLOOKUP($B244,'I-LogEmaxOverpEC50'!$A:$AR,MATCH(BL$1,'I-LogEmaxOverpEC50'!$A$1:$AR$1,0),FALSE),"")</f>
        <v/>
      </c>
      <c r="BM244" s="136" t="str">
        <f>_xlfn.IFNA(VLOOKUP($B244,'I-LogEmaxOverpEC50'!$A:$AR,MATCH(BM$1,'I-LogEmaxOverpEC50'!$A$1:$AR$1,0),FALSE),"")</f>
        <v/>
      </c>
      <c r="BN244" s="136" t="str">
        <f>_xlfn.IFNA(VLOOKUP($B244,'I-LogEmaxOverpEC50'!$A:$AR,MATCH(BN$1,'I-LogEmaxOverpEC50'!$A$1:$AR$1,0),FALSE),"")</f>
        <v/>
      </c>
      <c r="BO244" s="136" t="str">
        <f>_xlfn.IFNA(VLOOKUP($B244,'I-LogEmaxOverpEC50'!$A:$AR,MATCH(BO$1,'I-LogEmaxOverpEC50'!$A$1:$AR$1,0),FALSE),"")</f>
        <v/>
      </c>
      <c r="BP244" s="136" t="str">
        <f>_xlfn.IFNA(VLOOKUP($B244,'I-LogEmaxOverpEC50'!$A:$AR,MATCH(BP$1,'I-LogEmaxOverpEC50'!$A$1:$AR$1,0),FALSE),"")</f>
        <v/>
      </c>
      <c r="BQ244" s="136" t="str">
        <f>_xlfn.IFNA(VLOOKUP($B244,'I-LogEmaxOverpEC50'!$A:$AR,MATCH(BQ$1,'I-LogEmaxOverpEC50'!$A$1:$AR$1,0),FALSE),"")</f>
        <v/>
      </c>
      <c r="BR244" s="136" t="str">
        <f>_xlfn.IFNA(VLOOKUP($B244,'I-LogEmaxOverpEC50'!$A:$AR,MATCH(BR$1,'I-LogEmaxOverpEC50'!$A$1:$AR$1,0),FALSE),"")</f>
        <v/>
      </c>
      <c r="BS244" s="136" t="str">
        <f>_xlfn.IFNA(VLOOKUP($B244,'I-LogEmaxOverpEC50'!$A:$AR,MATCH(BS$1,'I-LogEmaxOverpEC50'!$A$1:$AR$1,0),FALSE),"")</f>
        <v/>
      </c>
    </row>
    <row r="245" spans="1:71" x14ac:dyDescent="0.2">
      <c r="A245" s="146" t="e" cm="1">
        <f t="array" ref="A245">_xlfn.IFS(SUM(F245:R245)&gt;0,1,AB245&gt;0,2,TRUE,3)</f>
        <v>#N/A</v>
      </c>
      <c r="B245" s="146" t="s">
        <v>1124</v>
      </c>
      <c r="D245" s="151" t="str">
        <f>_xlfn.XLOOKUP(B245,RecNamesAll!A:A,RecNamesAll!E:E)</f>
        <v>C</v>
      </c>
      <c r="E245" s="150" t="str">
        <f>_xlfn.XLOOKUP(B245,RecNamesAll!A:A,RecNamesAll!C:C)</f>
        <v>GPRC6</v>
      </c>
      <c r="F245" s="160" t="e">
        <f t="shared" si="60"/>
        <v>#N/A</v>
      </c>
      <c r="G245" s="159" t="e">
        <f t="shared" si="61"/>
        <v>#N/A</v>
      </c>
      <c r="H245" s="159" t="e">
        <f t="shared" si="62"/>
        <v>#N/A</v>
      </c>
      <c r="I245" s="159" t="e">
        <f t="shared" si="63"/>
        <v>#N/A</v>
      </c>
      <c r="J245" s="159" t="e">
        <f t="shared" si="64"/>
        <v>#N/A</v>
      </c>
      <c r="K245" s="159" t="e">
        <f t="shared" si="65"/>
        <v>#N/A</v>
      </c>
      <c r="L245" s="159" t="e">
        <f t="shared" si="66"/>
        <v>#N/A</v>
      </c>
      <c r="M245" s="159" t="e">
        <f t="shared" si="67"/>
        <v>#N/A</v>
      </c>
      <c r="N245" s="159" t="e">
        <f t="shared" si="68"/>
        <v>#N/A</v>
      </c>
      <c r="O245" s="159" t="e">
        <f t="shared" si="69"/>
        <v>#N/A</v>
      </c>
      <c r="P245" s="159" t="e">
        <f t="shared" si="70"/>
        <v>#N/A</v>
      </c>
      <c r="Q245" s="159" t="e">
        <f t="shared" si="71"/>
        <v>#N/A</v>
      </c>
      <c r="R245" s="159" t="e">
        <f t="shared" si="72"/>
        <v>#N/A</v>
      </c>
      <c r="U245" s="146" t="str">
        <f t="shared" si="73"/>
        <v>C</v>
      </c>
      <c r="V245" s="145" t="str">
        <f t="shared" si="74"/>
        <v>GPRC6</v>
      </c>
      <c r="W245" s="157" t="e">
        <f>VLOOKUP($B245,GtP!$A:$DD,MATCH("Gs_0-2",GtP!$A$1:$DD$1,0),FALSE)</f>
        <v>#N/A</v>
      </c>
      <c r="X245" s="156" t="e">
        <f>VLOOKUP($B245,GtP!$A:$DD,MATCH("Gi/o_0-2",GtP!$A$1:$DD$1,0),FALSE)</f>
        <v>#N/A</v>
      </c>
      <c r="Y245" s="156" t="e">
        <f>VLOOKUP($B245,GtP!$A:$DD,MATCH("Gq/11_0-2",GtP!$A$1:$DD$1,0),FALSE)</f>
        <v>#N/A</v>
      </c>
      <c r="Z245" s="156" t="e">
        <f>VLOOKUP($B245,GtP!$A:$DD,MATCH("G12/13_0-2",GtP!$A$1:$DD$1,0),FALSE)</f>
        <v>#N/A</v>
      </c>
      <c r="AA245" s="155"/>
      <c r="AB245" s="143" t="e">
        <f t="shared" si="75"/>
        <v>#N/A</v>
      </c>
      <c r="AC245" s="315" t="str">
        <f t="shared" si="76"/>
        <v/>
      </c>
      <c r="AD245" s="349" t="str">
        <f t="shared" si="77"/>
        <v/>
      </c>
      <c r="AE245" s="349" t="str">
        <f t="shared" si="78"/>
        <v/>
      </c>
      <c r="AF245" s="311" t="str">
        <f t="shared" si="79"/>
        <v/>
      </c>
      <c r="AG245" s="141" t="e">
        <f>_xlfn.CONCAT(IF(AT245="","-","B"),IF(BG245="","-","I"),VLOOKUP($B245,GtP!$A:$BB,MATCH("Gs_0-1",GtP!$A$1:$BB$1,0),FALSE))</f>
        <v>#N/A</v>
      </c>
      <c r="AH245" s="140" t="e">
        <f>_xlfn.CONCAT(IF(AU245="","-","B"),IF(BH245="","-","I"),VLOOKUP($B245,GtP!$A:$BB,MATCH("Gs_0-1",GtP!$A$1:$BB$1,0),FALSE))</f>
        <v>#N/A</v>
      </c>
      <c r="AI245" s="140" t="e">
        <f>_xlfn.CONCAT(IF(AV245="","-","B"),IF(BI245="","-","I"),VLOOKUP($B245,GtP!$A:$BB,MATCH("Gi/o_0-1",GtP!$A$1:$BB$1,0),FALSE))</f>
        <v>#N/A</v>
      </c>
      <c r="AJ245" s="140" t="e">
        <f>_xlfn.CONCAT(IF(AW245="","-","B"),IF(BJ245="","-","I"),VLOOKUP($B245,GtP!$A:$BB,MATCH("Gi/o_0-1",GtP!$A$1:$BB$1,0),FALSE))</f>
        <v>#N/A</v>
      </c>
      <c r="AK245" s="140" t="e">
        <f>_xlfn.CONCAT(IF(AX245="","-","B"),IF(BK245="","-","I"),VLOOKUP($B245,GtP!$A:$BB,MATCH("Gi/o_0-1",GtP!$A$1:$BB$1,0),FALSE))</f>
        <v>#N/A</v>
      </c>
      <c r="AL245" s="140" t="e">
        <f>_xlfn.CONCAT(IF(AY245="","-","B"),IF(BL245="","-","I"),VLOOKUP($B245,GtP!$A:$BB,MATCH("Gi/o_0-1",GtP!$A$1:$BB$1,0),FALSE))</f>
        <v>#N/A</v>
      </c>
      <c r="AM245" s="140" t="e">
        <f>_xlfn.CONCAT(IF(AZ245="","-","B"),IF(BM245="","-","I"),VLOOKUP($B245,GtP!$A:$BB,MATCH("Gi/o_0-1",GtP!$A$1:$BB$1,0),FALSE))</f>
        <v>#N/A</v>
      </c>
      <c r="AN245" s="140" t="e">
        <f>_xlfn.CONCAT(IF(BA245="","-","B"),IF(BN245="","-","I"),VLOOKUP($B245,GtP!$A:$BB,MATCH("Gq/11_0-1",GtP!$A$1:$BB$1,0),FALSE))</f>
        <v>#N/A</v>
      </c>
      <c r="AO245" s="140" t="e">
        <f>_xlfn.CONCAT(IF(BB245="","-","B"),IF(BO245="","-","I"),VLOOKUP($B245,GtP!$A:$BB,MATCH("Gq/11_0-1",GtP!$A$1:$BB$1,0),FALSE))</f>
        <v>#N/A</v>
      </c>
      <c r="AP245" s="140" t="e">
        <f>_xlfn.CONCAT(IF(BC245="","-","B"),IF(BP245="","-","I"),VLOOKUP($B245,GtP!$A:$BB,MATCH("Gq/11_0-1",GtP!$A$1:$BB$1,0),FALSE))</f>
        <v>#N/A</v>
      </c>
      <c r="AQ245" s="140" t="e">
        <f>_xlfn.CONCAT(IF(BD245="","-","B"),IF(BQ245="","-","I"),VLOOKUP($B245,GtP!$A:$BB,MATCH("Gq/11_0-1",GtP!$A$1:$BB$1,0),FALSE))</f>
        <v>#N/A</v>
      </c>
      <c r="AR245" s="140" t="e">
        <f>_xlfn.CONCAT(IF(BE245="","-","B"),IF(BR245="","-","I"),VLOOKUP($B245,GtP!$A:$BB,MATCH("G12/13_0-1",GtP!$A$1:$BB$1,0),FALSE))</f>
        <v>#N/A</v>
      </c>
      <c r="AS245" s="140" t="e">
        <f>_xlfn.CONCAT(IF(BF245="","-","B"),IF(BS245="","-","I"),VLOOKUP($B245,GtP!$A:$BB,MATCH("G12/13_0-1",GtP!$A$1:$BB$1,0),FALSE))</f>
        <v>#N/A</v>
      </c>
      <c r="AT245" s="139" t="str">
        <f>_xlfn.IFNA(VLOOKUP($B245,'B-LogEmaxOverpEC50'!$A:$AL,MATCH(AT$1,'B-LogEmaxOverpEC50'!$A$1:$AL$1,0),FALSE),"")</f>
        <v/>
      </c>
      <c r="AU245" s="136" t="str">
        <f>_xlfn.IFNA(VLOOKUP($B245,'B-LogEmaxOverpEC50'!$A:$AL,MATCH(AU$1,'B-LogEmaxOverpEC50'!$A$1:$AL$1,0),FALSE),"")</f>
        <v/>
      </c>
      <c r="AV245" s="152" t="str">
        <f>_xlfn.IFNA(VLOOKUP($B245,'B-LogEmaxOverpEC50'!$A:$AL,MATCH(AV$1,'B-LogEmaxOverpEC50'!$A$1:$AL$1,0),FALSE),"")</f>
        <v/>
      </c>
      <c r="AW245" s="152" t="str">
        <f>_xlfn.IFNA(VLOOKUP($B245,'B-LogEmaxOverpEC50'!$A:$AL,MATCH(AW$1,'B-LogEmaxOverpEC50'!$A$1:$AL$1,0),FALSE),"")</f>
        <v/>
      </c>
      <c r="AX245" s="152" t="str">
        <f>_xlfn.IFNA(VLOOKUP($B245,'B-LogEmaxOverpEC50'!$A:$AL,MATCH(AX$1,'B-LogEmaxOverpEC50'!$A$1:$AL$1,0),FALSE),"")</f>
        <v/>
      </c>
      <c r="AY245" s="152" t="str">
        <f>_xlfn.IFNA(VLOOKUP($B245,'B-LogEmaxOverpEC50'!$A:$AL,MATCH(AY$1,'B-LogEmaxOverpEC50'!$A$1:$AL$1,0),FALSE),"")</f>
        <v/>
      </c>
      <c r="AZ245" s="152" t="str">
        <f>_xlfn.IFNA(VLOOKUP($B245,'B-LogEmaxOverpEC50'!$A:$AL,MATCH(AZ$1,'B-LogEmaxOverpEC50'!$A$1:$AL$1,0),FALSE),"")</f>
        <v/>
      </c>
      <c r="BA245" s="152" t="str">
        <f>_xlfn.IFNA(VLOOKUP($B245,'B-LogEmaxOverpEC50'!$A:$AL,MATCH(BA$1,'B-LogEmaxOverpEC50'!$A$1:$AL$1,0),FALSE),"")</f>
        <v/>
      </c>
      <c r="BB245" s="152" t="str">
        <f>_xlfn.IFNA(VLOOKUP($B245,'B-LogEmaxOverpEC50'!$A:$AL,MATCH(BB$1,'B-LogEmaxOverpEC50'!$A$1:$AL$1,0),FALSE),"")</f>
        <v/>
      </c>
      <c r="BC245" s="152" t="str">
        <f>_xlfn.IFNA(VLOOKUP($B245,'B-LogEmaxOverpEC50'!$A:$AL,MATCH(BC$1,'B-LogEmaxOverpEC50'!$A$1:$AL$1,0),FALSE),"")</f>
        <v/>
      </c>
      <c r="BD245" s="152" t="str">
        <f>_xlfn.IFNA(VLOOKUP($B245,'B-LogEmaxOverpEC50'!$A:$AL,MATCH(BD$1,'B-LogEmaxOverpEC50'!$A$1:$AL$1,0),FALSE),"")</f>
        <v/>
      </c>
      <c r="BE245" s="152" t="str">
        <f>_xlfn.IFNA(VLOOKUP($B245,'B-LogEmaxOverpEC50'!$A:$AL,MATCH(BE$1,'B-LogEmaxOverpEC50'!$A$1:$AL$1,0),FALSE),"")</f>
        <v/>
      </c>
      <c r="BF245" s="152" t="str">
        <f>_xlfn.IFNA(VLOOKUP($B245,'B-LogEmaxOverpEC50'!$A:$AL,MATCH(BF$1,'B-LogEmaxOverpEC50'!$A$1:$AL$1,0),FALSE),"")</f>
        <v/>
      </c>
      <c r="BG245" s="137" t="str">
        <f>_xlfn.IFNA(VLOOKUP($B245,'I-LogEmaxOverpEC50'!$A:$AR,MATCH(BG$1,'I-LogEmaxOverpEC50'!$A$1:$AR$1,0),FALSE),"")</f>
        <v/>
      </c>
      <c r="BH245" s="136" t="str">
        <f>_xlfn.IFNA(VLOOKUP($B245,'I-LogEmaxOverpEC50'!$A:$AR,MATCH(BH$1,'I-LogEmaxOverpEC50'!$A$1:$AR$1,0),FALSE),"")</f>
        <v/>
      </c>
      <c r="BI245" s="136" t="str">
        <f>_xlfn.IFNA(VLOOKUP($B245,'I-LogEmaxOverpEC50'!$A:$AR,MATCH(BI$1,'I-LogEmaxOverpEC50'!$A$1:$AR$1,0),FALSE),"")</f>
        <v/>
      </c>
      <c r="BJ245" s="136" t="str">
        <f>_xlfn.IFNA(VLOOKUP($B245,'I-LogEmaxOverpEC50'!$A:$AR,MATCH(BJ$1,'I-LogEmaxOverpEC50'!$A$1:$AR$1,0),FALSE),"")</f>
        <v/>
      </c>
      <c r="BK245" s="136" t="str">
        <f>_xlfn.IFNA(VLOOKUP($B245,'I-LogEmaxOverpEC50'!$A:$AR,MATCH(BK$1,'I-LogEmaxOverpEC50'!$A$1:$AR$1,0),FALSE),"")</f>
        <v/>
      </c>
      <c r="BL245" s="136" t="str">
        <f>_xlfn.IFNA(VLOOKUP($B245,'I-LogEmaxOverpEC50'!$A:$AR,MATCH(BL$1,'I-LogEmaxOverpEC50'!$A$1:$AR$1,0),FALSE),"")</f>
        <v/>
      </c>
      <c r="BM245" s="136" t="str">
        <f>_xlfn.IFNA(VLOOKUP($B245,'I-LogEmaxOverpEC50'!$A:$AR,MATCH(BM$1,'I-LogEmaxOverpEC50'!$A$1:$AR$1,0),FALSE),"")</f>
        <v/>
      </c>
      <c r="BN245" s="136" t="str">
        <f>_xlfn.IFNA(VLOOKUP($B245,'I-LogEmaxOverpEC50'!$A:$AR,MATCH(BN$1,'I-LogEmaxOverpEC50'!$A$1:$AR$1,0),FALSE),"")</f>
        <v/>
      </c>
      <c r="BO245" s="136" t="str">
        <f>_xlfn.IFNA(VLOOKUP($B245,'I-LogEmaxOverpEC50'!$A:$AR,MATCH(BO$1,'I-LogEmaxOverpEC50'!$A$1:$AR$1,0),FALSE),"")</f>
        <v/>
      </c>
      <c r="BP245" s="136" t="str">
        <f>_xlfn.IFNA(VLOOKUP($B245,'I-LogEmaxOverpEC50'!$A:$AR,MATCH(BP$1,'I-LogEmaxOverpEC50'!$A$1:$AR$1,0),FALSE),"")</f>
        <v/>
      </c>
      <c r="BQ245" s="136" t="str">
        <f>_xlfn.IFNA(VLOOKUP($B245,'I-LogEmaxOverpEC50'!$A:$AR,MATCH(BQ$1,'I-LogEmaxOverpEC50'!$A$1:$AR$1,0),FALSE),"")</f>
        <v/>
      </c>
      <c r="BR245" s="136" t="str">
        <f>_xlfn.IFNA(VLOOKUP($B245,'I-LogEmaxOverpEC50'!$A:$AR,MATCH(BR$1,'I-LogEmaxOverpEC50'!$A$1:$AR$1,0),FALSE),"")</f>
        <v/>
      </c>
      <c r="BS245" s="136" t="str">
        <f>_xlfn.IFNA(VLOOKUP($B245,'I-LogEmaxOverpEC50'!$A:$AR,MATCH(BS$1,'I-LogEmaxOverpEC50'!$A$1:$AR$1,0),FALSE),"")</f>
        <v/>
      </c>
    </row>
    <row r="246" spans="1:71" x14ac:dyDescent="0.2">
      <c r="A246" s="146" cm="1">
        <f t="array" ref="A246">_xlfn.IFS(SUM(F246:R246)&gt;0,1,AB246&gt;0,2,TRUE,3)</f>
        <v>2</v>
      </c>
      <c r="B246" s="146" t="s">
        <v>1069</v>
      </c>
      <c r="D246" s="151" t="str">
        <f>_xlfn.XLOOKUP(B246,RecNamesAll!A:A,RecNamesAll!E:E)</f>
        <v>C</v>
      </c>
      <c r="E246" s="150" t="str">
        <f>_xlfn.XLOOKUP(B246,RecNamesAll!A:A,RecNamesAll!C:C)</f>
        <v>mGlu1</v>
      </c>
      <c r="F246" s="160" t="str">
        <f t="shared" si="60"/>
        <v/>
      </c>
      <c r="G246" s="159" t="str">
        <f t="shared" si="61"/>
        <v/>
      </c>
      <c r="H246" s="159" t="str">
        <f t="shared" si="62"/>
        <v/>
      </c>
      <c r="I246" s="159" t="str">
        <f t="shared" si="63"/>
        <v/>
      </c>
      <c r="J246" s="159" t="str">
        <f t="shared" si="64"/>
        <v/>
      </c>
      <c r="K246" s="159" t="str">
        <f t="shared" si="65"/>
        <v/>
      </c>
      <c r="L246" s="159" t="str">
        <f t="shared" si="66"/>
        <v/>
      </c>
      <c r="M246" s="159" t="str">
        <f t="shared" si="67"/>
        <v/>
      </c>
      <c r="N246" s="159" t="str">
        <f t="shared" si="68"/>
        <v/>
      </c>
      <c r="O246" s="159" t="str">
        <f t="shared" si="69"/>
        <v/>
      </c>
      <c r="P246" s="159" t="str">
        <f t="shared" si="70"/>
        <v/>
      </c>
      <c r="Q246" s="159" t="str">
        <f t="shared" si="71"/>
        <v/>
      </c>
      <c r="R246" s="159" t="str">
        <f t="shared" si="72"/>
        <v/>
      </c>
      <c r="U246" s="146" t="str">
        <f t="shared" si="73"/>
        <v>C</v>
      </c>
      <c r="V246" s="145" t="str">
        <f t="shared" si="74"/>
        <v>mGlu1</v>
      </c>
      <c r="W246" s="157">
        <f>VLOOKUP($B246,GtP!$A:$DD,MATCH("Gs_0-2",GtP!$A$1:$DD$1,0),FALSE)</f>
        <v>2</v>
      </c>
      <c r="X246" s="156">
        <f>VLOOKUP($B246,GtP!$A:$DD,MATCH("Gi/o_0-2",GtP!$A$1:$DD$1,0),FALSE)</f>
        <v>2</v>
      </c>
      <c r="Y246" s="156">
        <f>VLOOKUP($B246,GtP!$A:$DD,MATCH("Gq/11_0-2",GtP!$A$1:$DD$1,0),FALSE)</f>
        <v>1</v>
      </c>
      <c r="Z246" s="156">
        <f>VLOOKUP($B246,GtP!$A:$DD,MATCH("G12/13_0-2",GtP!$A$1:$DD$1,0),FALSE)</f>
        <v>0</v>
      </c>
      <c r="AA246" s="155"/>
      <c r="AB246" s="143">
        <f t="shared" si="75"/>
        <v>3</v>
      </c>
      <c r="AC246" s="315" t="str">
        <f t="shared" si="76"/>
        <v/>
      </c>
      <c r="AD246" s="349" t="str">
        <f t="shared" si="77"/>
        <v/>
      </c>
      <c r="AE246" s="349" t="str">
        <f t="shared" si="78"/>
        <v/>
      </c>
      <c r="AF246" s="311" t="str">
        <f t="shared" si="79"/>
        <v/>
      </c>
      <c r="AG246" s="141" t="str">
        <f>_xlfn.CONCAT(IF(AT246="","-","B"),IF(BG246="","-","I"),VLOOKUP($B246,GtP!$A:$BB,MATCH("Gs_0-1",GtP!$A$1:$BB$1,0),FALSE))</f>
        <v>--G</v>
      </c>
      <c r="AH246" s="140" t="str">
        <f>_xlfn.CONCAT(IF(AU246="","-","B"),IF(BH246="","-","I"),VLOOKUP($B246,GtP!$A:$BB,MATCH("Gs_0-1",GtP!$A$1:$BB$1,0),FALSE))</f>
        <v>--G</v>
      </c>
      <c r="AI246" s="140" t="str">
        <f>_xlfn.CONCAT(IF(AV246="","-","B"),IF(BI246="","-","I"),VLOOKUP($B246,GtP!$A:$BB,MATCH("Gi/o_0-1",GtP!$A$1:$BB$1,0),FALSE))</f>
        <v>--G</v>
      </c>
      <c r="AJ246" s="140" t="str">
        <f>_xlfn.CONCAT(IF(AW246="","-","B"),IF(BJ246="","-","I"),VLOOKUP($B246,GtP!$A:$BB,MATCH("Gi/o_0-1",GtP!$A$1:$BB$1,0),FALSE))</f>
        <v>--G</v>
      </c>
      <c r="AK246" s="140" t="str">
        <f>_xlfn.CONCAT(IF(AX246="","-","B"),IF(BK246="","-","I"),VLOOKUP($B246,GtP!$A:$BB,MATCH("Gi/o_0-1",GtP!$A$1:$BB$1,0),FALSE))</f>
        <v>--G</v>
      </c>
      <c r="AL246" s="140" t="str">
        <f>_xlfn.CONCAT(IF(AY246="","-","B"),IF(BL246="","-","I"),VLOOKUP($B246,GtP!$A:$BB,MATCH("Gi/o_0-1",GtP!$A$1:$BB$1,0),FALSE))</f>
        <v>--G</v>
      </c>
      <c r="AM246" s="140" t="str">
        <f>_xlfn.CONCAT(IF(AZ246="","-","B"),IF(BM246="","-","I"),VLOOKUP($B246,GtP!$A:$BB,MATCH("Gi/o_0-1",GtP!$A$1:$BB$1,0),FALSE))</f>
        <v>--G</v>
      </c>
      <c r="AN246" s="140" t="str">
        <f>_xlfn.CONCAT(IF(BA246="","-","B"),IF(BN246="","-","I"),VLOOKUP($B246,GtP!$A:$BB,MATCH("Gq/11_0-1",GtP!$A$1:$BB$1,0),FALSE))</f>
        <v>--G</v>
      </c>
      <c r="AO246" s="140" t="str">
        <f>_xlfn.CONCAT(IF(BB246="","-","B"),IF(BO246="","-","I"),VLOOKUP($B246,GtP!$A:$BB,MATCH("Gq/11_0-1",GtP!$A$1:$BB$1,0),FALSE))</f>
        <v>--G</v>
      </c>
      <c r="AP246" s="140" t="str">
        <f>_xlfn.CONCAT(IF(BC246="","-","B"),IF(BP246="","-","I"),VLOOKUP($B246,GtP!$A:$BB,MATCH("Gq/11_0-1",GtP!$A$1:$BB$1,0),FALSE))</f>
        <v>--G</v>
      </c>
      <c r="AQ246" s="140" t="str">
        <f>_xlfn.CONCAT(IF(BD246="","-","B"),IF(BQ246="","-","I"),VLOOKUP($B246,GtP!$A:$BB,MATCH("Gq/11_0-1",GtP!$A$1:$BB$1,0),FALSE))</f>
        <v>--G</v>
      </c>
      <c r="AR246" s="140" t="str">
        <f>_xlfn.CONCAT(IF(BE246="","-","B"),IF(BR246="","-","I"),VLOOKUP($B246,GtP!$A:$BB,MATCH("G12/13_0-1",GtP!$A$1:$BB$1,0),FALSE))</f>
        <v>---</v>
      </c>
      <c r="AS246" s="140" t="str">
        <f>_xlfn.CONCAT(IF(BF246="","-","B"),IF(BS246="","-","I"),VLOOKUP($B246,GtP!$A:$BB,MATCH("G12/13_0-1",GtP!$A$1:$BB$1,0),FALSE))</f>
        <v>---</v>
      </c>
      <c r="AT246" s="139" t="str">
        <f>_xlfn.IFNA(VLOOKUP($B246,'B-LogEmaxOverpEC50'!$A:$AL,MATCH(AT$1,'B-LogEmaxOverpEC50'!$A$1:$AL$1,0),FALSE),"")</f>
        <v/>
      </c>
      <c r="AU246" s="136" t="str">
        <f>_xlfn.IFNA(VLOOKUP($B246,'B-LogEmaxOverpEC50'!$A:$AL,MATCH(AU$1,'B-LogEmaxOverpEC50'!$A$1:$AL$1,0),FALSE),"")</f>
        <v/>
      </c>
      <c r="AV246" s="152" t="str">
        <f>_xlfn.IFNA(VLOOKUP($B246,'B-LogEmaxOverpEC50'!$A:$AL,MATCH(AV$1,'B-LogEmaxOverpEC50'!$A$1:$AL$1,0),FALSE),"")</f>
        <v/>
      </c>
      <c r="AW246" s="152" t="str">
        <f>_xlfn.IFNA(VLOOKUP($B246,'B-LogEmaxOverpEC50'!$A:$AL,MATCH(AW$1,'B-LogEmaxOverpEC50'!$A$1:$AL$1,0),FALSE),"")</f>
        <v/>
      </c>
      <c r="AX246" s="152" t="str">
        <f>_xlfn.IFNA(VLOOKUP($B246,'B-LogEmaxOverpEC50'!$A:$AL,MATCH(AX$1,'B-LogEmaxOverpEC50'!$A$1:$AL$1,0),FALSE),"")</f>
        <v/>
      </c>
      <c r="AY246" s="152" t="str">
        <f>_xlfn.IFNA(VLOOKUP($B246,'B-LogEmaxOverpEC50'!$A:$AL,MATCH(AY$1,'B-LogEmaxOverpEC50'!$A$1:$AL$1,0),FALSE),"")</f>
        <v/>
      </c>
      <c r="AZ246" s="152" t="str">
        <f>_xlfn.IFNA(VLOOKUP($B246,'B-LogEmaxOverpEC50'!$A:$AL,MATCH(AZ$1,'B-LogEmaxOverpEC50'!$A$1:$AL$1,0),FALSE),"")</f>
        <v/>
      </c>
      <c r="BA246" s="152" t="str">
        <f>_xlfn.IFNA(VLOOKUP($B246,'B-LogEmaxOverpEC50'!$A:$AL,MATCH(BA$1,'B-LogEmaxOverpEC50'!$A$1:$AL$1,0),FALSE),"")</f>
        <v/>
      </c>
      <c r="BB246" s="152" t="str">
        <f>_xlfn.IFNA(VLOOKUP($B246,'B-LogEmaxOverpEC50'!$A:$AL,MATCH(BB$1,'B-LogEmaxOverpEC50'!$A$1:$AL$1,0),FALSE),"")</f>
        <v/>
      </c>
      <c r="BC246" s="152" t="str">
        <f>_xlfn.IFNA(VLOOKUP($B246,'B-LogEmaxOverpEC50'!$A:$AL,MATCH(BC$1,'B-LogEmaxOverpEC50'!$A$1:$AL$1,0),FALSE),"")</f>
        <v/>
      </c>
      <c r="BD246" s="152" t="str">
        <f>_xlfn.IFNA(VLOOKUP($B246,'B-LogEmaxOverpEC50'!$A:$AL,MATCH(BD$1,'B-LogEmaxOverpEC50'!$A$1:$AL$1,0),FALSE),"")</f>
        <v/>
      </c>
      <c r="BE246" s="152" t="str">
        <f>_xlfn.IFNA(VLOOKUP($B246,'B-LogEmaxOverpEC50'!$A:$AL,MATCH(BE$1,'B-LogEmaxOverpEC50'!$A$1:$AL$1,0),FALSE),"")</f>
        <v/>
      </c>
      <c r="BF246" s="152" t="str">
        <f>_xlfn.IFNA(VLOOKUP($B246,'B-LogEmaxOverpEC50'!$A:$AL,MATCH(BF$1,'B-LogEmaxOverpEC50'!$A$1:$AL$1,0),FALSE),"")</f>
        <v/>
      </c>
      <c r="BG246" s="137" t="str">
        <f>_xlfn.IFNA(VLOOKUP($B246,'I-LogEmaxOverpEC50'!$A:$AR,MATCH(BG$1,'I-LogEmaxOverpEC50'!$A$1:$AR$1,0),FALSE),"")</f>
        <v/>
      </c>
      <c r="BH246" s="136" t="str">
        <f>_xlfn.IFNA(VLOOKUP($B246,'I-LogEmaxOverpEC50'!$A:$AR,MATCH(BH$1,'I-LogEmaxOverpEC50'!$A$1:$AR$1,0),FALSE),"")</f>
        <v/>
      </c>
      <c r="BI246" s="136" t="str">
        <f>_xlfn.IFNA(VLOOKUP($B246,'I-LogEmaxOverpEC50'!$A:$AR,MATCH(BI$1,'I-LogEmaxOverpEC50'!$A$1:$AR$1,0),FALSE),"")</f>
        <v/>
      </c>
      <c r="BJ246" s="136" t="str">
        <f>_xlfn.IFNA(VLOOKUP($B246,'I-LogEmaxOverpEC50'!$A:$AR,MATCH(BJ$1,'I-LogEmaxOverpEC50'!$A$1:$AR$1,0),FALSE),"")</f>
        <v/>
      </c>
      <c r="BK246" s="136" t="str">
        <f>_xlfn.IFNA(VLOOKUP($B246,'I-LogEmaxOverpEC50'!$A:$AR,MATCH(BK$1,'I-LogEmaxOverpEC50'!$A$1:$AR$1,0),FALSE),"")</f>
        <v/>
      </c>
      <c r="BL246" s="136" t="str">
        <f>_xlfn.IFNA(VLOOKUP($B246,'I-LogEmaxOverpEC50'!$A:$AR,MATCH(BL$1,'I-LogEmaxOverpEC50'!$A$1:$AR$1,0),FALSE),"")</f>
        <v/>
      </c>
      <c r="BM246" s="136" t="str">
        <f>_xlfn.IFNA(VLOOKUP($B246,'I-LogEmaxOverpEC50'!$A:$AR,MATCH(BM$1,'I-LogEmaxOverpEC50'!$A$1:$AR$1,0),FALSE),"")</f>
        <v/>
      </c>
      <c r="BN246" s="136" t="str">
        <f>_xlfn.IFNA(VLOOKUP($B246,'I-LogEmaxOverpEC50'!$A:$AR,MATCH(BN$1,'I-LogEmaxOverpEC50'!$A$1:$AR$1,0),FALSE),"")</f>
        <v/>
      </c>
      <c r="BO246" s="136" t="str">
        <f>_xlfn.IFNA(VLOOKUP($B246,'I-LogEmaxOverpEC50'!$A:$AR,MATCH(BO$1,'I-LogEmaxOverpEC50'!$A$1:$AR$1,0),FALSE),"")</f>
        <v/>
      </c>
      <c r="BP246" s="136" t="str">
        <f>_xlfn.IFNA(VLOOKUP($B246,'I-LogEmaxOverpEC50'!$A:$AR,MATCH(BP$1,'I-LogEmaxOverpEC50'!$A$1:$AR$1,0),FALSE),"")</f>
        <v/>
      </c>
      <c r="BQ246" s="136" t="str">
        <f>_xlfn.IFNA(VLOOKUP($B246,'I-LogEmaxOverpEC50'!$A:$AR,MATCH(BQ$1,'I-LogEmaxOverpEC50'!$A$1:$AR$1,0),FALSE),"")</f>
        <v/>
      </c>
      <c r="BR246" s="136" t="str">
        <f>_xlfn.IFNA(VLOOKUP($B246,'I-LogEmaxOverpEC50'!$A:$AR,MATCH(BR$1,'I-LogEmaxOverpEC50'!$A$1:$AR$1,0),FALSE),"")</f>
        <v/>
      </c>
      <c r="BS246" s="136" t="str">
        <f>_xlfn.IFNA(VLOOKUP($B246,'I-LogEmaxOverpEC50'!$A:$AR,MATCH(BS$1,'I-LogEmaxOverpEC50'!$A$1:$AR$1,0),FALSE),"")</f>
        <v/>
      </c>
    </row>
    <row r="247" spans="1:71" x14ac:dyDescent="0.2">
      <c r="A247" s="146" cm="1">
        <f t="array" ref="A247">_xlfn.IFS(SUM(F247:R247)&gt;0,1,AB247&gt;0,2,TRUE,3)</f>
        <v>2</v>
      </c>
      <c r="B247" s="146" t="s">
        <v>1062</v>
      </c>
      <c r="D247" s="151" t="str">
        <f>_xlfn.XLOOKUP(B247,RecNamesAll!A:A,RecNamesAll!E:E)</f>
        <v>C</v>
      </c>
      <c r="E247" s="150" t="str">
        <f>_xlfn.XLOOKUP(B247,RecNamesAll!A:A,RecNamesAll!C:C)</f>
        <v>mGlu3</v>
      </c>
      <c r="F247" s="160" t="str">
        <f t="shared" si="60"/>
        <v/>
      </c>
      <c r="G247" s="159" t="str">
        <f t="shared" si="61"/>
        <v/>
      </c>
      <c r="H247" s="159" t="str">
        <f t="shared" si="62"/>
        <v/>
      </c>
      <c r="I247" s="159" t="str">
        <f t="shared" si="63"/>
        <v/>
      </c>
      <c r="J247" s="159" t="str">
        <f t="shared" si="64"/>
        <v/>
      </c>
      <c r="K247" s="159" t="str">
        <f t="shared" si="65"/>
        <v/>
      </c>
      <c r="L247" s="159" t="str">
        <f t="shared" si="66"/>
        <v/>
      </c>
      <c r="M247" s="159" t="str">
        <f t="shared" si="67"/>
        <v/>
      </c>
      <c r="N247" s="159" t="str">
        <f t="shared" si="68"/>
        <v/>
      </c>
      <c r="O247" s="159" t="str">
        <f t="shared" si="69"/>
        <v/>
      </c>
      <c r="P247" s="159" t="str">
        <f t="shared" si="70"/>
        <v/>
      </c>
      <c r="Q247" s="159" t="str">
        <f t="shared" si="71"/>
        <v/>
      </c>
      <c r="R247" s="159" t="str">
        <f t="shared" si="72"/>
        <v/>
      </c>
      <c r="U247" s="146" t="str">
        <f t="shared" si="73"/>
        <v>C</v>
      </c>
      <c r="V247" s="145" t="str">
        <f t="shared" si="74"/>
        <v>mGlu3</v>
      </c>
      <c r="W247" s="157">
        <f>VLOOKUP($B247,GtP!$A:$DD,MATCH("Gs_0-2",GtP!$A$1:$DD$1,0),FALSE)</f>
        <v>0</v>
      </c>
      <c r="X247" s="156">
        <f>VLOOKUP($B247,GtP!$A:$DD,MATCH("Gi/o_0-2",GtP!$A$1:$DD$1,0),FALSE)</f>
        <v>1</v>
      </c>
      <c r="Y247" s="156">
        <f>VLOOKUP($B247,GtP!$A:$DD,MATCH("Gq/11_0-2",GtP!$A$1:$DD$1,0),FALSE)</f>
        <v>0</v>
      </c>
      <c r="Z247" s="156">
        <f>VLOOKUP($B247,GtP!$A:$DD,MATCH("G12/13_0-2",GtP!$A$1:$DD$1,0),FALSE)</f>
        <v>0</v>
      </c>
      <c r="AA247" s="155"/>
      <c r="AB247" s="143">
        <f t="shared" si="75"/>
        <v>1</v>
      </c>
      <c r="AC247" s="315" t="str">
        <f t="shared" si="76"/>
        <v/>
      </c>
      <c r="AD247" s="349" t="str">
        <f t="shared" si="77"/>
        <v/>
      </c>
      <c r="AE247" s="349" t="str">
        <f t="shared" si="78"/>
        <v/>
      </c>
      <c r="AF247" s="311" t="str">
        <f t="shared" si="79"/>
        <v/>
      </c>
      <c r="AG247" s="141" t="str">
        <f>_xlfn.CONCAT(IF(AT247="","-","B"),IF(BG247="","-","I"),VLOOKUP($B247,GtP!$A:$BB,MATCH("Gs_0-1",GtP!$A$1:$BB$1,0),FALSE))</f>
        <v>---</v>
      </c>
      <c r="AH247" s="140" t="str">
        <f>_xlfn.CONCAT(IF(AU247="","-","B"),IF(BH247="","-","I"),VLOOKUP($B247,GtP!$A:$BB,MATCH("Gs_0-1",GtP!$A$1:$BB$1,0),FALSE))</f>
        <v>---</v>
      </c>
      <c r="AI247" s="140" t="str">
        <f>_xlfn.CONCAT(IF(AV247="","-","B"),IF(BI247="","-","I"),VLOOKUP($B247,GtP!$A:$BB,MATCH("Gi/o_0-1",GtP!$A$1:$BB$1,0),FALSE))</f>
        <v>--G</v>
      </c>
      <c r="AJ247" s="140" t="str">
        <f>_xlfn.CONCAT(IF(AW247="","-","B"),IF(BJ247="","-","I"),VLOOKUP($B247,GtP!$A:$BB,MATCH("Gi/o_0-1",GtP!$A$1:$BB$1,0),FALSE))</f>
        <v>--G</v>
      </c>
      <c r="AK247" s="140" t="str">
        <f>_xlfn.CONCAT(IF(AX247="","-","B"),IF(BK247="","-","I"),VLOOKUP($B247,GtP!$A:$BB,MATCH("Gi/o_0-1",GtP!$A$1:$BB$1,0),FALSE))</f>
        <v>--G</v>
      </c>
      <c r="AL247" s="140" t="str">
        <f>_xlfn.CONCAT(IF(AY247="","-","B"),IF(BL247="","-","I"),VLOOKUP($B247,GtP!$A:$BB,MATCH("Gi/o_0-1",GtP!$A$1:$BB$1,0),FALSE))</f>
        <v>--G</v>
      </c>
      <c r="AM247" s="140" t="str">
        <f>_xlfn.CONCAT(IF(AZ247="","-","B"),IF(BM247="","-","I"),VLOOKUP($B247,GtP!$A:$BB,MATCH("Gi/o_0-1",GtP!$A$1:$BB$1,0),FALSE))</f>
        <v>--G</v>
      </c>
      <c r="AN247" s="140" t="str">
        <f>_xlfn.CONCAT(IF(BA247="","-","B"),IF(BN247="","-","I"),VLOOKUP($B247,GtP!$A:$BB,MATCH("Gq/11_0-1",GtP!$A$1:$BB$1,0),FALSE))</f>
        <v>---</v>
      </c>
      <c r="AO247" s="140" t="str">
        <f>_xlfn.CONCAT(IF(BB247="","-","B"),IF(BO247="","-","I"),VLOOKUP($B247,GtP!$A:$BB,MATCH("Gq/11_0-1",GtP!$A$1:$BB$1,0),FALSE))</f>
        <v>---</v>
      </c>
      <c r="AP247" s="140" t="str">
        <f>_xlfn.CONCAT(IF(BC247="","-","B"),IF(BP247="","-","I"),VLOOKUP($B247,GtP!$A:$BB,MATCH("Gq/11_0-1",GtP!$A$1:$BB$1,0),FALSE))</f>
        <v>---</v>
      </c>
      <c r="AQ247" s="140" t="str">
        <f>_xlfn.CONCAT(IF(BD247="","-","B"),IF(BQ247="","-","I"),VLOOKUP($B247,GtP!$A:$BB,MATCH("Gq/11_0-1",GtP!$A$1:$BB$1,0),FALSE))</f>
        <v>---</v>
      </c>
      <c r="AR247" s="140" t="str">
        <f>_xlfn.CONCAT(IF(BE247="","-","B"),IF(BR247="","-","I"),VLOOKUP($B247,GtP!$A:$BB,MATCH("G12/13_0-1",GtP!$A$1:$BB$1,0),FALSE))</f>
        <v>---</v>
      </c>
      <c r="AS247" s="140" t="str">
        <f>_xlfn.CONCAT(IF(BF247="","-","B"),IF(BS247="","-","I"),VLOOKUP($B247,GtP!$A:$BB,MATCH("G12/13_0-1",GtP!$A$1:$BB$1,0),FALSE))</f>
        <v>---</v>
      </c>
      <c r="AT247" s="139" t="str">
        <f>_xlfn.IFNA(VLOOKUP($B247,'B-LogEmaxOverpEC50'!$A:$AL,MATCH(AT$1,'B-LogEmaxOverpEC50'!$A$1:$AL$1,0),FALSE),"")</f>
        <v/>
      </c>
      <c r="AU247" s="136" t="str">
        <f>_xlfn.IFNA(VLOOKUP($B247,'B-LogEmaxOverpEC50'!$A:$AL,MATCH(AU$1,'B-LogEmaxOverpEC50'!$A$1:$AL$1,0),FALSE),"")</f>
        <v/>
      </c>
      <c r="AV247" s="152" t="str">
        <f>_xlfn.IFNA(VLOOKUP($B247,'B-LogEmaxOverpEC50'!$A:$AL,MATCH(AV$1,'B-LogEmaxOverpEC50'!$A$1:$AL$1,0),FALSE),"")</f>
        <v/>
      </c>
      <c r="AW247" s="152" t="str">
        <f>_xlfn.IFNA(VLOOKUP($B247,'B-LogEmaxOverpEC50'!$A:$AL,MATCH(AW$1,'B-LogEmaxOverpEC50'!$A$1:$AL$1,0),FALSE),"")</f>
        <v/>
      </c>
      <c r="AX247" s="152" t="str">
        <f>_xlfn.IFNA(VLOOKUP($B247,'B-LogEmaxOverpEC50'!$A:$AL,MATCH(AX$1,'B-LogEmaxOverpEC50'!$A$1:$AL$1,0),FALSE),"")</f>
        <v/>
      </c>
      <c r="AY247" s="152" t="str">
        <f>_xlfn.IFNA(VLOOKUP($B247,'B-LogEmaxOverpEC50'!$A:$AL,MATCH(AY$1,'B-LogEmaxOverpEC50'!$A$1:$AL$1,0),FALSE),"")</f>
        <v/>
      </c>
      <c r="AZ247" s="152" t="str">
        <f>_xlfn.IFNA(VLOOKUP($B247,'B-LogEmaxOverpEC50'!$A:$AL,MATCH(AZ$1,'B-LogEmaxOverpEC50'!$A$1:$AL$1,0),FALSE),"")</f>
        <v/>
      </c>
      <c r="BA247" s="152" t="str">
        <f>_xlfn.IFNA(VLOOKUP($B247,'B-LogEmaxOverpEC50'!$A:$AL,MATCH(BA$1,'B-LogEmaxOverpEC50'!$A$1:$AL$1,0),FALSE),"")</f>
        <v/>
      </c>
      <c r="BB247" s="152" t="str">
        <f>_xlfn.IFNA(VLOOKUP($B247,'B-LogEmaxOverpEC50'!$A:$AL,MATCH(BB$1,'B-LogEmaxOverpEC50'!$A$1:$AL$1,0),FALSE),"")</f>
        <v/>
      </c>
      <c r="BC247" s="152" t="str">
        <f>_xlfn.IFNA(VLOOKUP($B247,'B-LogEmaxOverpEC50'!$A:$AL,MATCH(BC$1,'B-LogEmaxOverpEC50'!$A$1:$AL$1,0),FALSE),"")</f>
        <v/>
      </c>
      <c r="BD247" s="152" t="str">
        <f>_xlfn.IFNA(VLOOKUP($B247,'B-LogEmaxOverpEC50'!$A:$AL,MATCH(BD$1,'B-LogEmaxOverpEC50'!$A$1:$AL$1,0),FALSE),"")</f>
        <v/>
      </c>
      <c r="BE247" s="152" t="str">
        <f>_xlfn.IFNA(VLOOKUP($B247,'B-LogEmaxOverpEC50'!$A:$AL,MATCH(BE$1,'B-LogEmaxOverpEC50'!$A$1:$AL$1,0),FALSE),"")</f>
        <v/>
      </c>
      <c r="BF247" s="152" t="str">
        <f>_xlfn.IFNA(VLOOKUP($B247,'B-LogEmaxOverpEC50'!$A:$AL,MATCH(BF$1,'B-LogEmaxOverpEC50'!$A$1:$AL$1,0),FALSE),"")</f>
        <v/>
      </c>
      <c r="BG247" s="137" t="str">
        <f>_xlfn.IFNA(VLOOKUP($B247,'I-LogEmaxOverpEC50'!$A:$AR,MATCH(BG$1,'I-LogEmaxOverpEC50'!$A$1:$AR$1,0),FALSE),"")</f>
        <v/>
      </c>
      <c r="BH247" s="136" t="str">
        <f>_xlfn.IFNA(VLOOKUP($B247,'I-LogEmaxOverpEC50'!$A:$AR,MATCH(BH$1,'I-LogEmaxOverpEC50'!$A$1:$AR$1,0),FALSE),"")</f>
        <v/>
      </c>
      <c r="BI247" s="136" t="str">
        <f>_xlfn.IFNA(VLOOKUP($B247,'I-LogEmaxOverpEC50'!$A:$AR,MATCH(BI$1,'I-LogEmaxOverpEC50'!$A$1:$AR$1,0),FALSE),"")</f>
        <v/>
      </c>
      <c r="BJ247" s="136" t="str">
        <f>_xlfn.IFNA(VLOOKUP($B247,'I-LogEmaxOverpEC50'!$A:$AR,MATCH(BJ$1,'I-LogEmaxOverpEC50'!$A$1:$AR$1,0),FALSE),"")</f>
        <v/>
      </c>
      <c r="BK247" s="136" t="str">
        <f>_xlfn.IFNA(VLOOKUP($B247,'I-LogEmaxOverpEC50'!$A:$AR,MATCH(BK$1,'I-LogEmaxOverpEC50'!$A$1:$AR$1,0),FALSE),"")</f>
        <v/>
      </c>
      <c r="BL247" s="136" t="str">
        <f>_xlfn.IFNA(VLOOKUP($B247,'I-LogEmaxOverpEC50'!$A:$AR,MATCH(BL$1,'I-LogEmaxOverpEC50'!$A$1:$AR$1,0),FALSE),"")</f>
        <v/>
      </c>
      <c r="BM247" s="136" t="str">
        <f>_xlfn.IFNA(VLOOKUP($B247,'I-LogEmaxOverpEC50'!$A:$AR,MATCH(BM$1,'I-LogEmaxOverpEC50'!$A$1:$AR$1,0),FALSE),"")</f>
        <v/>
      </c>
      <c r="BN247" s="136" t="str">
        <f>_xlfn.IFNA(VLOOKUP($B247,'I-LogEmaxOverpEC50'!$A:$AR,MATCH(BN$1,'I-LogEmaxOverpEC50'!$A$1:$AR$1,0),FALSE),"")</f>
        <v/>
      </c>
      <c r="BO247" s="136" t="str">
        <f>_xlfn.IFNA(VLOOKUP($B247,'I-LogEmaxOverpEC50'!$A:$AR,MATCH(BO$1,'I-LogEmaxOverpEC50'!$A$1:$AR$1,0),FALSE),"")</f>
        <v/>
      </c>
      <c r="BP247" s="136" t="str">
        <f>_xlfn.IFNA(VLOOKUP($B247,'I-LogEmaxOverpEC50'!$A:$AR,MATCH(BP$1,'I-LogEmaxOverpEC50'!$A$1:$AR$1,0),FALSE),"")</f>
        <v/>
      </c>
      <c r="BQ247" s="136" t="str">
        <f>_xlfn.IFNA(VLOOKUP($B247,'I-LogEmaxOverpEC50'!$A:$AR,MATCH(BQ$1,'I-LogEmaxOverpEC50'!$A$1:$AR$1,0),FALSE),"")</f>
        <v/>
      </c>
      <c r="BR247" s="136" t="str">
        <f>_xlfn.IFNA(VLOOKUP($B247,'I-LogEmaxOverpEC50'!$A:$AR,MATCH(BR$1,'I-LogEmaxOverpEC50'!$A$1:$AR$1,0),FALSE),"")</f>
        <v/>
      </c>
      <c r="BS247" s="136" t="str">
        <f>_xlfn.IFNA(VLOOKUP($B247,'I-LogEmaxOverpEC50'!$A:$AR,MATCH(BS$1,'I-LogEmaxOverpEC50'!$A$1:$AR$1,0),FALSE),"")</f>
        <v/>
      </c>
    </row>
    <row r="248" spans="1:71" x14ac:dyDescent="0.2">
      <c r="A248" s="146" cm="1">
        <f t="array" ref="A248">_xlfn.IFS(SUM(F248:R248)&gt;0,1,AB248&gt;0,2,TRUE,3)</f>
        <v>2</v>
      </c>
      <c r="B248" s="146" t="s">
        <v>1049</v>
      </c>
      <c r="D248" s="151" t="str">
        <f>_xlfn.XLOOKUP(B248,RecNamesAll!A:A,RecNamesAll!E:E)</f>
        <v>C</v>
      </c>
      <c r="E248" s="150" t="str">
        <f>_xlfn.XLOOKUP(B248,RecNamesAll!A:A,RecNamesAll!C:C)</f>
        <v>mGlu7</v>
      </c>
      <c r="F248" s="160" t="str">
        <f t="shared" si="60"/>
        <v/>
      </c>
      <c r="G248" s="159" t="str">
        <f t="shared" si="61"/>
        <v/>
      </c>
      <c r="H248" s="159" t="str">
        <f t="shared" si="62"/>
        <v/>
      </c>
      <c r="I248" s="159" t="str">
        <f t="shared" si="63"/>
        <v/>
      </c>
      <c r="J248" s="159" t="str">
        <f t="shared" si="64"/>
        <v/>
      </c>
      <c r="K248" s="159" t="str">
        <f t="shared" si="65"/>
        <v/>
      </c>
      <c r="L248" s="159" t="str">
        <f t="shared" si="66"/>
        <v/>
      </c>
      <c r="M248" s="159" t="str">
        <f t="shared" si="67"/>
        <v/>
      </c>
      <c r="N248" s="159" t="str">
        <f t="shared" si="68"/>
        <v/>
      </c>
      <c r="O248" s="159" t="str">
        <f t="shared" si="69"/>
        <v/>
      </c>
      <c r="P248" s="159" t="str">
        <f t="shared" si="70"/>
        <v/>
      </c>
      <c r="Q248" s="159" t="str">
        <f t="shared" si="71"/>
        <v/>
      </c>
      <c r="R248" s="159" t="str">
        <f t="shared" si="72"/>
        <v/>
      </c>
      <c r="U248" s="146" t="str">
        <f t="shared" si="73"/>
        <v>C</v>
      </c>
      <c r="V248" s="145" t="str">
        <f t="shared" si="74"/>
        <v>mGlu7</v>
      </c>
      <c r="W248" s="157">
        <f>VLOOKUP($B248,GtP!$A:$DD,MATCH("Gs_0-2",GtP!$A$1:$DD$1,0),FALSE)</f>
        <v>0</v>
      </c>
      <c r="X248" s="156">
        <f>VLOOKUP($B248,GtP!$A:$DD,MATCH("Gi/o_0-2",GtP!$A$1:$DD$1,0),FALSE)</f>
        <v>1</v>
      </c>
      <c r="Y248" s="156">
        <f>VLOOKUP($B248,GtP!$A:$DD,MATCH("Gq/11_0-2",GtP!$A$1:$DD$1,0),FALSE)</f>
        <v>0</v>
      </c>
      <c r="Z248" s="156">
        <f>VLOOKUP($B248,GtP!$A:$DD,MATCH("G12/13_0-2",GtP!$A$1:$DD$1,0),FALSE)</f>
        <v>0</v>
      </c>
      <c r="AA248" s="155"/>
      <c r="AB248" s="143">
        <f t="shared" si="75"/>
        <v>1</v>
      </c>
      <c r="AC248" s="315" t="str">
        <f t="shared" si="76"/>
        <v/>
      </c>
      <c r="AD248" s="349" t="str">
        <f t="shared" si="77"/>
        <v/>
      </c>
      <c r="AE248" s="349" t="str">
        <f t="shared" si="78"/>
        <v/>
      </c>
      <c r="AF248" s="311" t="str">
        <f t="shared" si="79"/>
        <v/>
      </c>
      <c r="AG248" s="141" t="str">
        <f>_xlfn.CONCAT(IF(AT248="","-","B"),IF(BG248="","-","I"),VLOOKUP($B248,GtP!$A:$BB,MATCH("Gs_0-1",GtP!$A$1:$BB$1,0),FALSE))</f>
        <v>---</v>
      </c>
      <c r="AH248" s="140" t="str">
        <f>_xlfn.CONCAT(IF(AU248="","-","B"),IF(BH248="","-","I"),VLOOKUP($B248,GtP!$A:$BB,MATCH("Gs_0-1",GtP!$A$1:$BB$1,0),FALSE))</f>
        <v>---</v>
      </c>
      <c r="AI248" s="140" t="str">
        <f>_xlfn.CONCAT(IF(AV248="","-","B"),IF(BI248="","-","I"),VLOOKUP($B248,GtP!$A:$BB,MATCH("Gi/o_0-1",GtP!$A$1:$BB$1,0),FALSE))</f>
        <v>--G</v>
      </c>
      <c r="AJ248" s="140" t="str">
        <f>_xlfn.CONCAT(IF(AW248="","-","B"),IF(BJ248="","-","I"),VLOOKUP($B248,GtP!$A:$BB,MATCH("Gi/o_0-1",GtP!$A$1:$BB$1,0),FALSE))</f>
        <v>--G</v>
      </c>
      <c r="AK248" s="140" t="str">
        <f>_xlfn.CONCAT(IF(AX248="","-","B"),IF(BK248="","-","I"),VLOOKUP($B248,GtP!$A:$BB,MATCH("Gi/o_0-1",GtP!$A$1:$BB$1,0),FALSE))</f>
        <v>--G</v>
      </c>
      <c r="AL248" s="140" t="str">
        <f>_xlfn.CONCAT(IF(AY248="","-","B"),IF(BL248="","-","I"),VLOOKUP($B248,GtP!$A:$BB,MATCH("Gi/o_0-1",GtP!$A$1:$BB$1,0),FALSE))</f>
        <v>--G</v>
      </c>
      <c r="AM248" s="140" t="str">
        <f>_xlfn.CONCAT(IF(AZ248="","-","B"),IF(BM248="","-","I"),VLOOKUP($B248,GtP!$A:$BB,MATCH("Gi/o_0-1",GtP!$A$1:$BB$1,0),FALSE))</f>
        <v>--G</v>
      </c>
      <c r="AN248" s="140" t="str">
        <f>_xlfn.CONCAT(IF(BA248="","-","B"),IF(BN248="","-","I"),VLOOKUP($B248,GtP!$A:$BB,MATCH("Gq/11_0-1",GtP!$A$1:$BB$1,0),FALSE))</f>
        <v>---</v>
      </c>
      <c r="AO248" s="140" t="str">
        <f>_xlfn.CONCAT(IF(BB248="","-","B"),IF(BO248="","-","I"),VLOOKUP($B248,GtP!$A:$BB,MATCH("Gq/11_0-1",GtP!$A$1:$BB$1,0),FALSE))</f>
        <v>---</v>
      </c>
      <c r="AP248" s="140" t="str">
        <f>_xlfn.CONCAT(IF(BC248="","-","B"),IF(BP248="","-","I"),VLOOKUP($B248,GtP!$A:$BB,MATCH("Gq/11_0-1",GtP!$A$1:$BB$1,0),FALSE))</f>
        <v>---</v>
      </c>
      <c r="AQ248" s="140" t="str">
        <f>_xlfn.CONCAT(IF(BD248="","-","B"),IF(BQ248="","-","I"),VLOOKUP($B248,GtP!$A:$BB,MATCH("Gq/11_0-1",GtP!$A$1:$BB$1,0),FALSE))</f>
        <v>---</v>
      </c>
      <c r="AR248" s="140" t="str">
        <f>_xlfn.CONCAT(IF(BE248="","-","B"),IF(BR248="","-","I"),VLOOKUP($B248,GtP!$A:$BB,MATCH("G12/13_0-1",GtP!$A$1:$BB$1,0),FALSE))</f>
        <v>---</v>
      </c>
      <c r="AS248" s="140" t="str">
        <f>_xlfn.CONCAT(IF(BF248="","-","B"),IF(BS248="","-","I"),VLOOKUP($B248,GtP!$A:$BB,MATCH("G12/13_0-1",GtP!$A$1:$BB$1,0),FALSE))</f>
        <v>---</v>
      </c>
      <c r="AT248" s="139" t="str">
        <f>_xlfn.IFNA(VLOOKUP($B248,'B-LogEmaxOverpEC50'!$A:$AL,MATCH(AT$1,'B-LogEmaxOverpEC50'!$A$1:$AL$1,0),FALSE),"")</f>
        <v/>
      </c>
      <c r="AU248" s="136" t="str">
        <f>_xlfn.IFNA(VLOOKUP($B248,'B-LogEmaxOverpEC50'!$A:$AL,MATCH(AU$1,'B-LogEmaxOverpEC50'!$A$1:$AL$1,0),FALSE),"")</f>
        <v/>
      </c>
      <c r="AV248" s="152" t="str">
        <f>_xlfn.IFNA(VLOOKUP($B248,'B-LogEmaxOverpEC50'!$A:$AL,MATCH(AV$1,'B-LogEmaxOverpEC50'!$A$1:$AL$1,0),FALSE),"")</f>
        <v/>
      </c>
      <c r="AW248" s="152" t="str">
        <f>_xlfn.IFNA(VLOOKUP($B248,'B-LogEmaxOverpEC50'!$A:$AL,MATCH(AW$1,'B-LogEmaxOverpEC50'!$A$1:$AL$1,0),FALSE),"")</f>
        <v/>
      </c>
      <c r="AX248" s="152" t="str">
        <f>_xlfn.IFNA(VLOOKUP($B248,'B-LogEmaxOverpEC50'!$A:$AL,MATCH(AX$1,'B-LogEmaxOverpEC50'!$A$1:$AL$1,0),FALSE),"")</f>
        <v/>
      </c>
      <c r="AY248" s="152" t="str">
        <f>_xlfn.IFNA(VLOOKUP($B248,'B-LogEmaxOverpEC50'!$A:$AL,MATCH(AY$1,'B-LogEmaxOverpEC50'!$A$1:$AL$1,0),FALSE),"")</f>
        <v/>
      </c>
      <c r="AZ248" s="152" t="str">
        <f>_xlfn.IFNA(VLOOKUP($B248,'B-LogEmaxOverpEC50'!$A:$AL,MATCH(AZ$1,'B-LogEmaxOverpEC50'!$A$1:$AL$1,0),FALSE),"")</f>
        <v/>
      </c>
      <c r="BA248" s="152" t="str">
        <f>_xlfn.IFNA(VLOOKUP($B248,'B-LogEmaxOverpEC50'!$A:$AL,MATCH(BA$1,'B-LogEmaxOverpEC50'!$A$1:$AL$1,0),FALSE),"")</f>
        <v/>
      </c>
      <c r="BB248" s="152" t="str">
        <f>_xlfn.IFNA(VLOOKUP($B248,'B-LogEmaxOverpEC50'!$A:$AL,MATCH(BB$1,'B-LogEmaxOverpEC50'!$A$1:$AL$1,0),FALSE),"")</f>
        <v/>
      </c>
      <c r="BC248" s="152" t="str">
        <f>_xlfn.IFNA(VLOOKUP($B248,'B-LogEmaxOverpEC50'!$A:$AL,MATCH(BC$1,'B-LogEmaxOverpEC50'!$A$1:$AL$1,0),FALSE),"")</f>
        <v/>
      </c>
      <c r="BD248" s="152" t="str">
        <f>_xlfn.IFNA(VLOOKUP($B248,'B-LogEmaxOverpEC50'!$A:$AL,MATCH(BD$1,'B-LogEmaxOverpEC50'!$A$1:$AL$1,0),FALSE),"")</f>
        <v/>
      </c>
      <c r="BE248" s="152" t="str">
        <f>_xlfn.IFNA(VLOOKUP($B248,'B-LogEmaxOverpEC50'!$A:$AL,MATCH(BE$1,'B-LogEmaxOverpEC50'!$A$1:$AL$1,0),FALSE),"")</f>
        <v/>
      </c>
      <c r="BF248" s="152" t="str">
        <f>_xlfn.IFNA(VLOOKUP($B248,'B-LogEmaxOverpEC50'!$A:$AL,MATCH(BF$1,'B-LogEmaxOverpEC50'!$A$1:$AL$1,0),FALSE),"")</f>
        <v/>
      </c>
      <c r="BG248" s="137" t="str">
        <f>_xlfn.IFNA(VLOOKUP($B248,'I-LogEmaxOverpEC50'!$A:$AR,MATCH(BG$1,'I-LogEmaxOverpEC50'!$A$1:$AR$1,0),FALSE),"")</f>
        <v/>
      </c>
      <c r="BH248" s="136" t="str">
        <f>_xlfn.IFNA(VLOOKUP($B248,'I-LogEmaxOverpEC50'!$A:$AR,MATCH(BH$1,'I-LogEmaxOverpEC50'!$A$1:$AR$1,0),FALSE),"")</f>
        <v/>
      </c>
      <c r="BI248" s="136" t="str">
        <f>_xlfn.IFNA(VLOOKUP($B248,'I-LogEmaxOverpEC50'!$A:$AR,MATCH(BI$1,'I-LogEmaxOverpEC50'!$A$1:$AR$1,0),FALSE),"")</f>
        <v/>
      </c>
      <c r="BJ248" s="136" t="str">
        <f>_xlfn.IFNA(VLOOKUP($B248,'I-LogEmaxOverpEC50'!$A:$AR,MATCH(BJ$1,'I-LogEmaxOverpEC50'!$A$1:$AR$1,0),FALSE),"")</f>
        <v/>
      </c>
      <c r="BK248" s="136" t="str">
        <f>_xlfn.IFNA(VLOOKUP($B248,'I-LogEmaxOverpEC50'!$A:$AR,MATCH(BK$1,'I-LogEmaxOverpEC50'!$A$1:$AR$1,0),FALSE),"")</f>
        <v/>
      </c>
      <c r="BL248" s="136" t="str">
        <f>_xlfn.IFNA(VLOOKUP($B248,'I-LogEmaxOverpEC50'!$A:$AR,MATCH(BL$1,'I-LogEmaxOverpEC50'!$A$1:$AR$1,0),FALSE),"")</f>
        <v/>
      </c>
      <c r="BM248" s="136" t="str">
        <f>_xlfn.IFNA(VLOOKUP($B248,'I-LogEmaxOverpEC50'!$A:$AR,MATCH(BM$1,'I-LogEmaxOverpEC50'!$A$1:$AR$1,0),FALSE),"")</f>
        <v/>
      </c>
      <c r="BN248" s="136" t="str">
        <f>_xlfn.IFNA(VLOOKUP($B248,'I-LogEmaxOverpEC50'!$A:$AR,MATCH(BN$1,'I-LogEmaxOverpEC50'!$A$1:$AR$1,0),FALSE),"")</f>
        <v/>
      </c>
      <c r="BO248" s="136" t="str">
        <f>_xlfn.IFNA(VLOOKUP($B248,'I-LogEmaxOverpEC50'!$A:$AR,MATCH(BO$1,'I-LogEmaxOverpEC50'!$A$1:$AR$1,0),FALSE),"")</f>
        <v/>
      </c>
      <c r="BP248" s="136" t="str">
        <f>_xlfn.IFNA(VLOOKUP($B248,'I-LogEmaxOverpEC50'!$A:$AR,MATCH(BP$1,'I-LogEmaxOverpEC50'!$A$1:$AR$1,0),FALSE),"")</f>
        <v/>
      </c>
      <c r="BQ248" s="136" t="str">
        <f>_xlfn.IFNA(VLOOKUP($B248,'I-LogEmaxOverpEC50'!$A:$AR,MATCH(BQ$1,'I-LogEmaxOverpEC50'!$A$1:$AR$1,0),FALSE),"")</f>
        <v/>
      </c>
      <c r="BR248" s="136" t="str">
        <f>_xlfn.IFNA(VLOOKUP($B248,'I-LogEmaxOverpEC50'!$A:$AR,MATCH(BR$1,'I-LogEmaxOverpEC50'!$A$1:$AR$1,0),FALSE),"")</f>
        <v/>
      </c>
      <c r="BS248" s="136" t="str">
        <f>_xlfn.IFNA(VLOOKUP($B248,'I-LogEmaxOverpEC50'!$A:$AR,MATCH(BS$1,'I-LogEmaxOverpEC50'!$A$1:$AR$1,0),FALSE),"")</f>
        <v/>
      </c>
    </row>
    <row r="249" spans="1:71" x14ac:dyDescent="0.2">
      <c r="A249" s="146" cm="1">
        <f t="array" ref="A249">_xlfn.IFS(SUM(F249:R249)&gt;0,1,AB249&gt;0,2,TRUE,3)</f>
        <v>2</v>
      </c>
      <c r="B249" s="146" t="s">
        <v>1204</v>
      </c>
      <c r="D249" s="151" t="str">
        <f>_xlfn.XLOOKUP(B249,RecNamesAll!A:A,RecNamesAll!E:E)</f>
        <v>F</v>
      </c>
      <c r="E249" s="150" t="str">
        <f>_xlfn.XLOOKUP(B249,RecNamesAll!A:A,RecNamesAll!C:C)</f>
        <v>FZD1</v>
      </c>
      <c r="F249" s="160" t="str">
        <f t="shared" si="60"/>
        <v/>
      </c>
      <c r="G249" s="159" t="str">
        <f t="shared" si="61"/>
        <v/>
      </c>
      <c r="H249" s="159" t="str">
        <f t="shared" si="62"/>
        <v/>
      </c>
      <c r="I249" s="159" t="str">
        <f t="shared" si="63"/>
        <v/>
      </c>
      <c r="J249" s="159" t="str">
        <f t="shared" si="64"/>
        <v/>
      </c>
      <c r="K249" s="159" t="str">
        <f t="shared" si="65"/>
        <v/>
      </c>
      <c r="L249" s="159" t="str">
        <f t="shared" si="66"/>
        <v/>
      </c>
      <c r="M249" s="159" t="str">
        <f t="shared" si="67"/>
        <v/>
      </c>
      <c r="N249" s="159" t="str">
        <f t="shared" si="68"/>
        <v/>
      </c>
      <c r="O249" s="159" t="str">
        <f t="shared" si="69"/>
        <v/>
      </c>
      <c r="P249" s="159" t="str">
        <f t="shared" si="70"/>
        <v/>
      </c>
      <c r="Q249" s="159" t="str">
        <f t="shared" si="71"/>
        <v/>
      </c>
      <c r="R249" s="159" t="str">
        <f t="shared" si="72"/>
        <v/>
      </c>
      <c r="U249" s="146" t="str">
        <f t="shared" si="73"/>
        <v>F</v>
      </c>
      <c r="V249" s="145" t="str">
        <f t="shared" si="74"/>
        <v>FZD1</v>
      </c>
      <c r="W249" s="157">
        <f>VLOOKUP($B249,GtP!$A:$DD,MATCH("Gs_0-2",GtP!$A$1:$DD$1,0),FALSE)</f>
        <v>0</v>
      </c>
      <c r="X249" s="156">
        <f>VLOOKUP($B249,GtP!$A:$DD,MATCH("Gi/o_0-2",GtP!$A$1:$DD$1,0),FALSE)</f>
        <v>2</v>
      </c>
      <c r="Y249" s="156">
        <f>VLOOKUP($B249,GtP!$A:$DD,MATCH("Gq/11_0-2",GtP!$A$1:$DD$1,0),FALSE)</f>
        <v>2</v>
      </c>
      <c r="Z249" s="156">
        <f>VLOOKUP($B249,GtP!$A:$DD,MATCH("G12/13_0-2",GtP!$A$1:$DD$1,0),FALSE)</f>
        <v>0</v>
      </c>
      <c r="AA249" s="155"/>
      <c r="AB249" s="143">
        <f t="shared" si="75"/>
        <v>2</v>
      </c>
      <c r="AC249" s="315" t="str">
        <f t="shared" si="76"/>
        <v/>
      </c>
      <c r="AD249" s="349" t="str">
        <f t="shared" si="77"/>
        <v/>
      </c>
      <c r="AE249" s="349" t="str">
        <f t="shared" si="78"/>
        <v/>
      </c>
      <c r="AF249" s="311" t="str">
        <f t="shared" si="79"/>
        <v/>
      </c>
      <c r="AG249" s="141" t="str">
        <f>_xlfn.CONCAT(IF(AT249="","-","B"),IF(BG249="","-","I"),VLOOKUP($B249,GtP!$A:$BB,MATCH("Gs_0-1",GtP!$A$1:$BB$1,0),FALSE))</f>
        <v>---</v>
      </c>
      <c r="AH249" s="140" t="str">
        <f>_xlfn.CONCAT(IF(AU249="","-","B"),IF(BH249="","-","I"),VLOOKUP($B249,GtP!$A:$BB,MATCH("Gs_0-1",GtP!$A$1:$BB$1,0),FALSE))</f>
        <v>---</v>
      </c>
      <c r="AI249" s="140" t="str">
        <f>_xlfn.CONCAT(IF(AV249="","-","B"),IF(BI249="","-","I"),VLOOKUP($B249,GtP!$A:$BB,MATCH("Gi/o_0-1",GtP!$A$1:$BB$1,0),FALSE))</f>
        <v>--G</v>
      </c>
      <c r="AJ249" s="140" t="str">
        <f>_xlfn.CONCAT(IF(AW249="","-","B"),IF(BJ249="","-","I"),VLOOKUP($B249,GtP!$A:$BB,MATCH("Gi/o_0-1",GtP!$A$1:$BB$1,0),FALSE))</f>
        <v>--G</v>
      </c>
      <c r="AK249" s="140" t="str">
        <f>_xlfn.CONCAT(IF(AX249="","-","B"),IF(BK249="","-","I"),VLOOKUP($B249,GtP!$A:$BB,MATCH("Gi/o_0-1",GtP!$A$1:$BB$1,0),FALSE))</f>
        <v>--G</v>
      </c>
      <c r="AL249" s="140" t="str">
        <f>_xlfn.CONCAT(IF(AY249="","-","B"),IF(BL249="","-","I"),VLOOKUP($B249,GtP!$A:$BB,MATCH("Gi/o_0-1",GtP!$A$1:$BB$1,0),FALSE))</f>
        <v>--G</v>
      </c>
      <c r="AM249" s="140" t="str">
        <f>_xlfn.CONCAT(IF(AZ249="","-","B"),IF(BM249="","-","I"),VLOOKUP($B249,GtP!$A:$BB,MATCH("Gi/o_0-1",GtP!$A$1:$BB$1,0),FALSE))</f>
        <v>--G</v>
      </c>
      <c r="AN249" s="140" t="str">
        <f>_xlfn.CONCAT(IF(BA249="","-","B"),IF(BN249="","-","I"),VLOOKUP($B249,GtP!$A:$BB,MATCH("Gq/11_0-1",GtP!$A$1:$BB$1,0),FALSE))</f>
        <v>--G</v>
      </c>
      <c r="AO249" s="140" t="str">
        <f>_xlfn.CONCAT(IF(BB249="","-","B"),IF(BO249="","-","I"),VLOOKUP($B249,GtP!$A:$BB,MATCH("Gq/11_0-1",GtP!$A$1:$BB$1,0),FALSE))</f>
        <v>--G</v>
      </c>
      <c r="AP249" s="140" t="str">
        <f>_xlfn.CONCAT(IF(BC249="","-","B"),IF(BP249="","-","I"),VLOOKUP($B249,GtP!$A:$BB,MATCH("Gq/11_0-1",GtP!$A$1:$BB$1,0),FALSE))</f>
        <v>--G</v>
      </c>
      <c r="AQ249" s="140" t="str">
        <f>_xlfn.CONCAT(IF(BD249="","-","B"),IF(BQ249="","-","I"),VLOOKUP($B249,GtP!$A:$BB,MATCH("Gq/11_0-1",GtP!$A$1:$BB$1,0),FALSE))</f>
        <v>--G</v>
      </c>
      <c r="AR249" s="140" t="str">
        <f>_xlfn.CONCAT(IF(BE249="","-","B"),IF(BR249="","-","I"),VLOOKUP($B249,GtP!$A:$BB,MATCH("G12/13_0-1",GtP!$A$1:$BB$1,0),FALSE))</f>
        <v>---</v>
      </c>
      <c r="AS249" s="140" t="str">
        <f>_xlfn.CONCAT(IF(BF249="","-","B"),IF(BS249="","-","I"),VLOOKUP($B249,GtP!$A:$BB,MATCH("G12/13_0-1",GtP!$A$1:$BB$1,0),FALSE))</f>
        <v>---</v>
      </c>
      <c r="AT249" s="139" t="str">
        <f>_xlfn.IFNA(VLOOKUP($B249,'B-LogEmaxOverpEC50'!$A:$AL,MATCH(AT$1,'B-LogEmaxOverpEC50'!$A$1:$AL$1,0),FALSE),"")</f>
        <v/>
      </c>
      <c r="AU249" s="136" t="str">
        <f>_xlfn.IFNA(VLOOKUP($B249,'B-LogEmaxOverpEC50'!$A:$AL,MATCH(AU$1,'B-LogEmaxOverpEC50'!$A$1:$AL$1,0),FALSE),"")</f>
        <v/>
      </c>
      <c r="AV249" s="152" t="str">
        <f>_xlfn.IFNA(VLOOKUP($B249,'B-LogEmaxOverpEC50'!$A:$AL,MATCH(AV$1,'B-LogEmaxOverpEC50'!$A$1:$AL$1,0),FALSE),"")</f>
        <v/>
      </c>
      <c r="AW249" s="152" t="str">
        <f>_xlfn.IFNA(VLOOKUP($B249,'B-LogEmaxOverpEC50'!$A:$AL,MATCH(AW$1,'B-LogEmaxOverpEC50'!$A$1:$AL$1,0),FALSE),"")</f>
        <v/>
      </c>
      <c r="AX249" s="152" t="str">
        <f>_xlfn.IFNA(VLOOKUP($B249,'B-LogEmaxOverpEC50'!$A:$AL,MATCH(AX$1,'B-LogEmaxOverpEC50'!$A$1:$AL$1,0),FALSE),"")</f>
        <v/>
      </c>
      <c r="AY249" s="152" t="str">
        <f>_xlfn.IFNA(VLOOKUP($B249,'B-LogEmaxOverpEC50'!$A:$AL,MATCH(AY$1,'B-LogEmaxOverpEC50'!$A$1:$AL$1,0),FALSE),"")</f>
        <v/>
      </c>
      <c r="AZ249" s="152" t="str">
        <f>_xlfn.IFNA(VLOOKUP($B249,'B-LogEmaxOverpEC50'!$A:$AL,MATCH(AZ$1,'B-LogEmaxOverpEC50'!$A$1:$AL$1,0),FALSE),"")</f>
        <v/>
      </c>
      <c r="BA249" s="152" t="str">
        <f>_xlfn.IFNA(VLOOKUP($B249,'B-LogEmaxOverpEC50'!$A:$AL,MATCH(BA$1,'B-LogEmaxOverpEC50'!$A$1:$AL$1,0),FALSE),"")</f>
        <v/>
      </c>
      <c r="BB249" s="152" t="str">
        <f>_xlfn.IFNA(VLOOKUP($B249,'B-LogEmaxOverpEC50'!$A:$AL,MATCH(BB$1,'B-LogEmaxOverpEC50'!$A$1:$AL$1,0),FALSE),"")</f>
        <v/>
      </c>
      <c r="BC249" s="152" t="str">
        <f>_xlfn.IFNA(VLOOKUP($B249,'B-LogEmaxOverpEC50'!$A:$AL,MATCH(BC$1,'B-LogEmaxOverpEC50'!$A$1:$AL$1,0),FALSE),"")</f>
        <v/>
      </c>
      <c r="BD249" s="152" t="str">
        <f>_xlfn.IFNA(VLOOKUP($B249,'B-LogEmaxOverpEC50'!$A:$AL,MATCH(BD$1,'B-LogEmaxOverpEC50'!$A$1:$AL$1,0),FALSE),"")</f>
        <v/>
      </c>
      <c r="BE249" s="152" t="str">
        <f>_xlfn.IFNA(VLOOKUP($B249,'B-LogEmaxOverpEC50'!$A:$AL,MATCH(BE$1,'B-LogEmaxOverpEC50'!$A$1:$AL$1,0),FALSE),"")</f>
        <v/>
      </c>
      <c r="BF249" s="152" t="str">
        <f>_xlfn.IFNA(VLOOKUP($B249,'B-LogEmaxOverpEC50'!$A:$AL,MATCH(BF$1,'B-LogEmaxOverpEC50'!$A$1:$AL$1,0),FALSE),"")</f>
        <v/>
      </c>
      <c r="BG249" s="137" t="str">
        <f>_xlfn.IFNA(VLOOKUP($B249,'I-LogEmaxOverpEC50'!$A:$AR,MATCH(BG$1,'I-LogEmaxOverpEC50'!$A$1:$AR$1,0),FALSE),"")</f>
        <v/>
      </c>
      <c r="BH249" s="136" t="str">
        <f>_xlfn.IFNA(VLOOKUP($B249,'I-LogEmaxOverpEC50'!$A:$AR,MATCH(BH$1,'I-LogEmaxOverpEC50'!$A$1:$AR$1,0),FALSE),"")</f>
        <v/>
      </c>
      <c r="BI249" s="136" t="str">
        <f>_xlfn.IFNA(VLOOKUP($B249,'I-LogEmaxOverpEC50'!$A:$AR,MATCH(BI$1,'I-LogEmaxOverpEC50'!$A$1:$AR$1,0),FALSE),"")</f>
        <v/>
      </c>
      <c r="BJ249" s="136" t="str">
        <f>_xlfn.IFNA(VLOOKUP($B249,'I-LogEmaxOverpEC50'!$A:$AR,MATCH(BJ$1,'I-LogEmaxOverpEC50'!$A$1:$AR$1,0),FALSE),"")</f>
        <v/>
      </c>
      <c r="BK249" s="136" t="str">
        <f>_xlfn.IFNA(VLOOKUP($B249,'I-LogEmaxOverpEC50'!$A:$AR,MATCH(BK$1,'I-LogEmaxOverpEC50'!$A$1:$AR$1,0),FALSE),"")</f>
        <v/>
      </c>
      <c r="BL249" s="136" t="str">
        <f>_xlfn.IFNA(VLOOKUP($B249,'I-LogEmaxOverpEC50'!$A:$AR,MATCH(BL$1,'I-LogEmaxOverpEC50'!$A$1:$AR$1,0),FALSE),"")</f>
        <v/>
      </c>
      <c r="BM249" s="136" t="str">
        <f>_xlfn.IFNA(VLOOKUP($B249,'I-LogEmaxOverpEC50'!$A:$AR,MATCH(BM$1,'I-LogEmaxOverpEC50'!$A$1:$AR$1,0),FALSE),"")</f>
        <v/>
      </c>
      <c r="BN249" s="136" t="str">
        <f>_xlfn.IFNA(VLOOKUP($B249,'I-LogEmaxOverpEC50'!$A:$AR,MATCH(BN$1,'I-LogEmaxOverpEC50'!$A$1:$AR$1,0),FALSE),"")</f>
        <v/>
      </c>
      <c r="BO249" s="136" t="str">
        <f>_xlfn.IFNA(VLOOKUP($B249,'I-LogEmaxOverpEC50'!$A:$AR,MATCH(BO$1,'I-LogEmaxOverpEC50'!$A$1:$AR$1,0),FALSE),"")</f>
        <v/>
      </c>
      <c r="BP249" s="136" t="str">
        <f>_xlfn.IFNA(VLOOKUP($B249,'I-LogEmaxOverpEC50'!$A:$AR,MATCH(BP$1,'I-LogEmaxOverpEC50'!$A$1:$AR$1,0),FALSE),"")</f>
        <v/>
      </c>
      <c r="BQ249" s="136" t="str">
        <f>_xlfn.IFNA(VLOOKUP($B249,'I-LogEmaxOverpEC50'!$A:$AR,MATCH(BQ$1,'I-LogEmaxOverpEC50'!$A$1:$AR$1,0),FALSE),"")</f>
        <v/>
      </c>
      <c r="BR249" s="136" t="str">
        <f>_xlfn.IFNA(VLOOKUP($B249,'I-LogEmaxOverpEC50'!$A:$AR,MATCH(BR$1,'I-LogEmaxOverpEC50'!$A$1:$AR$1,0),FALSE),"")</f>
        <v/>
      </c>
      <c r="BS249" s="136" t="str">
        <f>_xlfn.IFNA(VLOOKUP($B249,'I-LogEmaxOverpEC50'!$A:$AR,MATCH(BS$1,'I-LogEmaxOverpEC50'!$A$1:$AR$1,0),FALSE),"")</f>
        <v/>
      </c>
    </row>
    <row r="250" spans="1:71" x14ac:dyDescent="0.2">
      <c r="A250" s="146" cm="1">
        <f t="array" ref="A250">_xlfn.IFS(SUM(F250:R250)&gt;0,1,AB250&gt;0,2,TRUE,3)</f>
        <v>2</v>
      </c>
      <c r="B250" s="146" t="s">
        <v>1628</v>
      </c>
      <c r="D250" s="151" t="str">
        <f>_xlfn.XLOOKUP(B250,RecNamesAll!A:A,RecNamesAll!E:E)</f>
        <v>F</v>
      </c>
      <c r="E250" s="150" t="str">
        <f>_xlfn.XLOOKUP(B250,RecNamesAll!A:A,RecNamesAll!C:C)</f>
        <v>FZD10</v>
      </c>
      <c r="F250" s="160" t="str">
        <f t="shared" si="60"/>
        <v/>
      </c>
      <c r="G250" s="159" t="str">
        <f t="shared" si="61"/>
        <v/>
      </c>
      <c r="H250" s="159" t="str">
        <f t="shared" si="62"/>
        <v/>
      </c>
      <c r="I250" s="159" t="str">
        <f t="shared" si="63"/>
        <v/>
      </c>
      <c r="J250" s="159" t="str">
        <f t="shared" si="64"/>
        <v/>
      </c>
      <c r="K250" s="159" t="str">
        <f t="shared" si="65"/>
        <v/>
      </c>
      <c r="L250" s="159" t="str">
        <f t="shared" si="66"/>
        <v/>
      </c>
      <c r="M250" s="159" t="str">
        <f t="shared" si="67"/>
        <v/>
      </c>
      <c r="N250" s="159" t="str">
        <f t="shared" si="68"/>
        <v/>
      </c>
      <c r="O250" s="159" t="str">
        <f t="shared" si="69"/>
        <v/>
      </c>
      <c r="P250" s="159" t="str">
        <f t="shared" si="70"/>
        <v/>
      </c>
      <c r="Q250" s="159" t="str">
        <f t="shared" si="71"/>
        <v/>
      </c>
      <c r="R250" s="159" t="str">
        <f t="shared" si="72"/>
        <v/>
      </c>
      <c r="U250" s="146" t="str">
        <f t="shared" si="73"/>
        <v>F</v>
      </c>
      <c r="V250" s="145" t="str">
        <f t="shared" si="74"/>
        <v>FZD10</v>
      </c>
      <c r="W250" s="157">
        <f>VLOOKUP($B250,GtP!$A:$DD,MATCH("Gs_0-2",GtP!$A$1:$DD$1,0),FALSE)</f>
        <v>0</v>
      </c>
      <c r="X250" s="156">
        <f>VLOOKUP($B250,GtP!$A:$DD,MATCH("Gi/o_0-2",GtP!$A$1:$DD$1,0),FALSE)</f>
        <v>0</v>
      </c>
      <c r="Y250" s="156">
        <f>VLOOKUP($B250,GtP!$A:$DD,MATCH("Gq/11_0-2",GtP!$A$1:$DD$1,0),FALSE)</f>
        <v>0</v>
      </c>
      <c r="Z250" s="156">
        <f>VLOOKUP($B250,GtP!$A:$DD,MATCH("G12/13_0-2",GtP!$A$1:$DD$1,0),FALSE)</f>
        <v>2</v>
      </c>
      <c r="AA250" s="155"/>
      <c r="AB250" s="143">
        <f t="shared" si="75"/>
        <v>1</v>
      </c>
      <c r="AC250" s="315" t="str">
        <f t="shared" si="76"/>
        <v/>
      </c>
      <c r="AD250" s="349" t="str">
        <f t="shared" si="77"/>
        <v/>
      </c>
      <c r="AE250" s="349" t="str">
        <f t="shared" si="78"/>
        <v/>
      </c>
      <c r="AF250" s="311" t="str">
        <f t="shared" si="79"/>
        <v/>
      </c>
      <c r="AG250" s="141" t="str">
        <f>_xlfn.CONCAT(IF(AT250="","-","B"),IF(BG250="","-","I"),VLOOKUP($B250,GtP!$A:$BB,MATCH("Gs_0-1",GtP!$A$1:$BB$1,0),FALSE))</f>
        <v>---</v>
      </c>
      <c r="AH250" s="140" t="str">
        <f>_xlfn.CONCAT(IF(AU250="","-","B"),IF(BH250="","-","I"),VLOOKUP($B250,GtP!$A:$BB,MATCH("Gs_0-1",GtP!$A$1:$BB$1,0),FALSE))</f>
        <v>---</v>
      </c>
      <c r="AI250" s="140" t="str">
        <f>_xlfn.CONCAT(IF(AV250="","-","B"),IF(BI250="","-","I"),VLOOKUP($B250,GtP!$A:$BB,MATCH("Gi/o_0-1",GtP!$A$1:$BB$1,0),FALSE))</f>
        <v>---</v>
      </c>
      <c r="AJ250" s="140" t="str">
        <f>_xlfn.CONCAT(IF(AW250="","-","B"),IF(BJ250="","-","I"),VLOOKUP($B250,GtP!$A:$BB,MATCH("Gi/o_0-1",GtP!$A$1:$BB$1,0),FALSE))</f>
        <v>---</v>
      </c>
      <c r="AK250" s="140" t="str">
        <f>_xlfn.CONCAT(IF(AX250="","-","B"),IF(BK250="","-","I"),VLOOKUP($B250,GtP!$A:$BB,MATCH("Gi/o_0-1",GtP!$A$1:$BB$1,0),FALSE))</f>
        <v>---</v>
      </c>
      <c r="AL250" s="140" t="str">
        <f>_xlfn.CONCAT(IF(AY250="","-","B"),IF(BL250="","-","I"),VLOOKUP($B250,GtP!$A:$BB,MATCH("Gi/o_0-1",GtP!$A$1:$BB$1,0),FALSE))</f>
        <v>---</v>
      </c>
      <c r="AM250" s="140" t="str">
        <f>_xlfn.CONCAT(IF(AZ250="","-","B"),IF(BM250="","-","I"),VLOOKUP($B250,GtP!$A:$BB,MATCH("Gi/o_0-1",GtP!$A$1:$BB$1,0),FALSE))</f>
        <v>---</v>
      </c>
      <c r="AN250" s="140" t="str">
        <f>_xlfn.CONCAT(IF(BA250="","-","B"),IF(BN250="","-","I"),VLOOKUP($B250,GtP!$A:$BB,MATCH("Gq/11_0-1",GtP!$A$1:$BB$1,0),FALSE))</f>
        <v>---</v>
      </c>
      <c r="AO250" s="140" t="str">
        <f>_xlfn.CONCAT(IF(BB250="","-","B"),IF(BO250="","-","I"),VLOOKUP($B250,GtP!$A:$BB,MATCH("Gq/11_0-1",GtP!$A$1:$BB$1,0),FALSE))</f>
        <v>---</v>
      </c>
      <c r="AP250" s="140" t="str">
        <f>_xlfn.CONCAT(IF(BC250="","-","B"),IF(BP250="","-","I"),VLOOKUP($B250,GtP!$A:$BB,MATCH("Gq/11_0-1",GtP!$A$1:$BB$1,0),FALSE))</f>
        <v>---</v>
      </c>
      <c r="AQ250" s="140" t="str">
        <f>_xlfn.CONCAT(IF(BD250="","-","B"),IF(BQ250="","-","I"),VLOOKUP($B250,GtP!$A:$BB,MATCH("Gq/11_0-1",GtP!$A$1:$BB$1,0),FALSE))</f>
        <v>---</v>
      </c>
      <c r="AR250" s="140" t="str">
        <f>_xlfn.CONCAT(IF(BE250="","-","B"),IF(BR250="","-","I"),VLOOKUP($B250,GtP!$A:$BB,MATCH("G12/13_0-1",GtP!$A$1:$BB$1,0),FALSE))</f>
        <v>--G</v>
      </c>
      <c r="AS250" s="140" t="str">
        <f>_xlfn.CONCAT(IF(BF250="","-","B"),IF(BS250="","-","I"),VLOOKUP($B250,GtP!$A:$BB,MATCH("G12/13_0-1",GtP!$A$1:$BB$1,0),FALSE))</f>
        <v>--G</v>
      </c>
      <c r="AT250" s="139" t="str">
        <f>_xlfn.IFNA(VLOOKUP($B250,'B-LogEmaxOverpEC50'!$A:$AL,MATCH(AT$1,'B-LogEmaxOverpEC50'!$A$1:$AL$1,0),FALSE),"")</f>
        <v/>
      </c>
      <c r="AU250" s="136" t="str">
        <f>_xlfn.IFNA(VLOOKUP($B250,'B-LogEmaxOverpEC50'!$A:$AL,MATCH(AU$1,'B-LogEmaxOverpEC50'!$A$1:$AL$1,0),FALSE),"")</f>
        <v/>
      </c>
      <c r="AV250" s="152" t="str">
        <f>_xlfn.IFNA(VLOOKUP($B250,'B-LogEmaxOverpEC50'!$A:$AL,MATCH(AV$1,'B-LogEmaxOverpEC50'!$A$1:$AL$1,0),FALSE),"")</f>
        <v/>
      </c>
      <c r="AW250" s="152" t="str">
        <f>_xlfn.IFNA(VLOOKUP($B250,'B-LogEmaxOverpEC50'!$A:$AL,MATCH(AW$1,'B-LogEmaxOverpEC50'!$A$1:$AL$1,0),FALSE),"")</f>
        <v/>
      </c>
      <c r="AX250" s="152" t="str">
        <f>_xlfn.IFNA(VLOOKUP($B250,'B-LogEmaxOverpEC50'!$A:$AL,MATCH(AX$1,'B-LogEmaxOverpEC50'!$A$1:$AL$1,0),FALSE),"")</f>
        <v/>
      </c>
      <c r="AY250" s="152" t="str">
        <f>_xlfn.IFNA(VLOOKUP($B250,'B-LogEmaxOverpEC50'!$A:$AL,MATCH(AY$1,'B-LogEmaxOverpEC50'!$A$1:$AL$1,0),FALSE),"")</f>
        <v/>
      </c>
      <c r="AZ250" s="152" t="str">
        <f>_xlfn.IFNA(VLOOKUP($B250,'B-LogEmaxOverpEC50'!$A:$AL,MATCH(AZ$1,'B-LogEmaxOverpEC50'!$A$1:$AL$1,0),FALSE),"")</f>
        <v/>
      </c>
      <c r="BA250" s="152" t="str">
        <f>_xlfn.IFNA(VLOOKUP($B250,'B-LogEmaxOverpEC50'!$A:$AL,MATCH(BA$1,'B-LogEmaxOverpEC50'!$A$1:$AL$1,0),FALSE),"")</f>
        <v/>
      </c>
      <c r="BB250" s="152" t="str">
        <f>_xlfn.IFNA(VLOOKUP($B250,'B-LogEmaxOverpEC50'!$A:$AL,MATCH(BB$1,'B-LogEmaxOverpEC50'!$A$1:$AL$1,0),FALSE),"")</f>
        <v/>
      </c>
      <c r="BC250" s="152" t="str">
        <f>_xlfn.IFNA(VLOOKUP($B250,'B-LogEmaxOverpEC50'!$A:$AL,MATCH(BC$1,'B-LogEmaxOverpEC50'!$A$1:$AL$1,0),FALSE),"")</f>
        <v/>
      </c>
      <c r="BD250" s="152" t="str">
        <f>_xlfn.IFNA(VLOOKUP($B250,'B-LogEmaxOverpEC50'!$A:$AL,MATCH(BD$1,'B-LogEmaxOverpEC50'!$A$1:$AL$1,0),FALSE),"")</f>
        <v/>
      </c>
      <c r="BE250" s="152" t="str">
        <f>_xlfn.IFNA(VLOOKUP($B250,'B-LogEmaxOverpEC50'!$A:$AL,MATCH(BE$1,'B-LogEmaxOverpEC50'!$A$1:$AL$1,0),FALSE),"")</f>
        <v/>
      </c>
      <c r="BF250" s="152" t="str">
        <f>_xlfn.IFNA(VLOOKUP($B250,'B-LogEmaxOverpEC50'!$A:$AL,MATCH(BF$1,'B-LogEmaxOverpEC50'!$A$1:$AL$1,0),FALSE),"")</f>
        <v/>
      </c>
      <c r="BG250" s="137" t="str">
        <f>_xlfn.IFNA(VLOOKUP($B250,'I-LogEmaxOverpEC50'!$A:$AR,MATCH(BG$1,'I-LogEmaxOverpEC50'!$A$1:$AR$1,0),FALSE),"")</f>
        <v/>
      </c>
      <c r="BH250" s="136" t="str">
        <f>_xlfn.IFNA(VLOOKUP($B250,'I-LogEmaxOverpEC50'!$A:$AR,MATCH(BH$1,'I-LogEmaxOverpEC50'!$A$1:$AR$1,0),FALSE),"")</f>
        <v/>
      </c>
      <c r="BI250" s="136" t="str">
        <f>_xlfn.IFNA(VLOOKUP($B250,'I-LogEmaxOverpEC50'!$A:$AR,MATCH(BI$1,'I-LogEmaxOverpEC50'!$A$1:$AR$1,0),FALSE),"")</f>
        <v/>
      </c>
      <c r="BJ250" s="136" t="str">
        <f>_xlfn.IFNA(VLOOKUP($B250,'I-LogEmaxOverpEC50'!$A:$AR,MATCH(BJ$1,'I-LogEmaxOverpEC50'!$A$1:$AR$1,0),FALSE),"")</f>
        <v/>
      </c>
      <c r="BK250" s="136" t="str">
        <f>_xlfn.IFNA(VLOOKUP($B250,'I-LogEmaxOverpEC50'!$A:$AR,MATCH(BK$1,'I-LogEmaxOverpEC50'!$A$1:$AR$1,0),FALSE),"")</f>
        <v/>
      </c>
      <c r="BL250" s="136" t="str">
        <f>_xlfn.IFNA(VLOOKUP($B250,'I-LogEmaxOverpEC50'!$A:$AR,MATCH(BL$1,'I-LogEmaxOverpEC50'!$A$1:$AR$1,0),FALSE),"")</f>
        <v/>
      </c>
      <c r="BM250" s="136" t="str">
        <f>_xlfn.IFNA(VLOOKUP($B250,'I-LogEmaxOverpEC50'!$A:$AR,MATCH(BM$1,'I-LogEmaxOverpEC50'!$A$1:$AR$1,0),FALSE),"")</f>
        <v/>
      </c>
      <c r="BN250" s="136" t="str">
        <f>_xlfn.IFNA(VLOOKUP($B250,'I-LogEmaxOverpEC50'!$A:$AR,MATCH(BN$1,'I-LogEmaxOverpEC50'!$A$1:$AR$1,0),FALSE),"")</f>
        <v/>
      </c>
      <c r="BO250" s="136" t="str">
        <f>_xlfn.IFNA(VLOOKUP($B250,'I-LogEmaxOverpEC50'!$A:$AR,MATCH(BO$1,'I-LogEmaxOverpEC50'!$A$1:$AR$1,0),FALSE),"")</f>
        <v/>
      </c>
      <c r="BP250" s="136" t="str">
        <f>_xlfn.IFNA(VLOOKUP($B250,'I-LogEmaxOverpEC50'!$A:$AR,MATCH(BP$1,'I-LogEmaxOverpEC50'!$A$1:$AR$1,0),FALSE),"")</f>
        <v/>
      </c>
      <c r="BQ250" s="136" t="str">
        <f>_xlfn.IFNA(VLOOKUP($B250,'I-LogEmaxOverpEC50'!$A:$AR,MATCH(BQ$1,'I-LogEmaxOverpEC50'!$A$1:$AR$1,0),FALSE),"")</f>
        <v/>
      </c>
      <c r="BR250" s="136" t="str">
        <f>_xlfn.IFNA(VLOOKUP($B250,'I-LogEmaxOverpEC50'!$A:$AR,MATCH(BR$1,'I-LogEmaxOverpEC50'!$A$1:$AR$1,0),FALSE),"")</f>
        <v/>
      </c>
      <c r="BS250" s="136" t="str">
        <f>_xlfn.IFNA(VLOOKUP($B250,'I-LogEmaxOverpEC50'!$A:$AR,MATCH(BS$1,'I-LogEmaxOverpEC50'!$A$1:$AR$1,0),FALSE),"")</f>
        <v/>
      </c>
    </row>
    <row r="251" spans="1:71" x14ac:dyDescent="0.2">
      <c r="A251" s="146" t="e" cm="1">
        <f t="array" ref="A251">_xlfn.IFS(SUM(F251:R251)&gt;0,1,AB251&gt;0,2,TRUE,3)</f>
        <v>#N/A</v>
      </c>
      <c r="B251" s="146" t="s">
        <v>1200</v>
      </c>
      <c r="D251" s="151" t="str">
        <f>_xlfn.XLOOKUP(B251,RecNamesAll!A:A,RecNamesAll!E:E)</f>
        <v>F</v>
      </c>
      <c r="E251" s="150" t="str">
        <f>_xlfn.XLOOKUP(B251,RecNamesAll!A:A,RecNamesAll!C:C)</f>
        <v>FZD2</v>
      </c>
      <c r="F251" s="160" t="e">
        <f t="shared" si="60"/>
        <v>#N/A</v>
      </c>
      <c r="G251" s="159" t="e">
        <f t="shared" si="61"/>
        <v>#N/A</v>
      </c>
      <c r="H251" s="159" t="e">
        <f t="shared" si="62"/>
        <v>#N/A</v>
      </c>
      <c r="I251" s="159" t="e">
        <f t="shared" si="63"/>
        <v>#N/A</v>
      </c>
      <c r="J251" s="159" t="e">
        <f t="shared" si="64"/>
        <v>#N/A</v>
      </c>
      <c r="K251" s="159" t="e">
        <f t="shared" si="65"/>
        <v>#N/A</v>
      </c>
      <c r="L251" s="159" t="e">
        <f t="shared" si="66"/>
        <v>#N/A</v>
      </c>
      <c r="M251" s="159" t="e">
        <f t="shared" si="67"/>
        <v>#N/A</v>
      </c>
      <c r="N251" s="159" t="e">
        <f t="shared" si="68"/>
        <v>#N/A</v>
      </c>
      <c r="O251" s="159" t="e">
        <f t="shared" si="69"/>
        <v>#N/A</v>
      </c>
      <c r="P251" s="159" t="e">
        <f t="shared" si="70"/>
        <v>#N/A</v>
      </c>
      <c r="Q251" s="159" t="e">
        <f t="shared" si="71"/>
        <v>#N/A</v>
      </c>
      <c r="R251" s="159" t="e">
        <f t="shared" si="72"/>
        <v>#N/A</v>
      </c>
      <c r="U251" s="146" t="str">
        <f t="shared" si="73"/>
        <v>F</v>
      </c>
      <c r="V251" s="145" t="str">
        <f t="shared" si="74"/>
        <v>FZD2</v>
      </c>
      <c r="W251" s="157" t="e">
        <f>VLOOKUP($B251,GtP!$A:$DD,MATCH("Gs_0-2",GtP!$A$1:$DD$1,0),FALSE)</f>
        <v>#N/A</v>
      </c>
      <c r="X251" s="156" t="e">
        <f>VLOOKUP($B251,GtP!$A:$DD,MATCH("Gi/o_0-2",GtP!$A$1:$DD$1,0),FALSE)</f>
        <v>#N/A</v>
      </c>
      <c r="Y251" s="156" t="e">
        <f>VLOOKUP($B251,GtP!$A:$DD,MATCH("Gq/11_0-2",GtP!$A$1:$DD$1,0),FALSE)</f>
        <v>#N/A</v>
      </c>
      <c r="Z251" s="156" t="e">
        <f>VLOOKUP($B251,GtP!$A:$DD,MATCH("G12/13_0-2",GtP!$A$1:$DD$1,0),FALSE)</f>
        <v>#N/A</v>
      </c>
      <c r="AA251" s="155"/>
      <c r="AB251" s="143" t="e">
        <f t="shared" si="75"/>
        <v>#N/A</v>
      </c>
      <c r="AC251" s="315" t="str">
        <f t="shared" si="76"/>
        <v/>
      </c>
      <c r="AD251" s="349" t="str">
        <f t="shared" si="77"/>
        <v/>
      </c>
      <c r="AE251" s="349" t="str">
        <f t="shared" si="78"/>
        <v/>
      </c>
      <c r="AF251" s="311" t="str">
        <f t="shared" si="79"/>
        <v/>
      </c>
      <c r="AG251" s="141" t="e">
        <f>_xlfn.CONCAT(IF(AT251="","-","B"),IF(BG251="","-","I"),VLOOKUP($B251,GtP!$A:$BB,MATCH("Gs_0-1",GtP!$A$1:$BB$1,0),FALSE))</f>
        <v>#N/A</v>
      </c>
      <c r="AH251" s="140" t="e">
        <f>_xlfn.CONCAT(IF(AU251="","-","B"),IF(BH251="","-","I"),VLOOKUP($B251,GtP!$A:$BB,MATCH("Gs_0-1",GtP!$A$1:$BB$1,0),FALSE))</f>
        <v>#N/A</v>
      </c>
      <c r="AI251" s="140" t="e">
        <f>_xlfn.CONCAT(IF(AV251="","-","B"),IF(BI251="","-","I"),VLOOKUP($B251,GtP!$A:$BB,MATCH("Gi/o_0-1",GtP!$A$1:$BB$1,0),FALSE))</f>
        <v>#N/A</v>
      </c>
      <c r="AJ251" s="140" t="e">
        <f>_xlfn.CONCAT(IF(AW251="","-","B"),IF(BJ251="","-","I"),VLOOKUP($B251,GtP!$A:$BB,MATCH("Gi/o_0-1",GtP!$A$1:$BB$1,0),FALSE))</f>
        <v>#N/A</v>
      </c>
      <c r="AK251" s="140" t="e">
        <f>_xlfn.CONCAT(IF(AX251="","-","B"),IF(BK251="","-","I"),VLOOKUP($B251,GtP!$A:$BB,MATCH("Gi/o_0-1",GtP!$A$1:$BB$1,0),FALSE))</f>
        <v>#N/A</v>
      </c>
      <c r="AL251" s="140" t="e">
        <f>_xlfn.CONCAT(IF(AY251="","-","B"),IF(BL251="","-","I"),VLOOKUP($B251,GtP!$A:$BB,MATCH("Gi/o_0-1",GtP!$A$1:$BB$1,0),FALSE))</f>
        <v>#N/A</v>
      </c>
      <c r="AM251" s="140" t="e">
        <f>_xlfn.CONCAT(IF(AZ251="","-","B"),IF(BM251="","-","I"),VLOOKUP($B251,GtP!$A:$BB,MATCH("Gi/o_0-1",GtP!$A$1:$BB$1,0),FALSE))</f>
        <v>#N/A</v>
      </c>
      <c r="AN251" s="140" t="e">
        <f>_xlfn.CONCAT(IF(BA251="","-","B"),IF(BN251="","-","I"),VLOOKUP($B251,GtP!$A:$BB,MATCH("Gq/11_0-1",GtP!$A$1:$BB$1,0),FALSE))</f>
        <v>#N/A</v>
      </c>
      <c r="AO251" s="140" t="e">
        <f>_xlfn.CONCAT(IF(BB251="","-","B"),IF(BO251="","-","I"),VLOOKUP($B251,GtP!$A:$BB,MATCH("Gq/11_0-1",GtP!$A$1:$BB$1,0),FALSE))</f>
        <v>#N/A</v>
      </c>
      <c r="AP251" s="140" t="e">
        <f>_xlfn.CONCAT(IF(BC251="","-","B"),IF(BP251="","-","I"),VLOOKUP($B251,GtP!$A:$BB,MATCH("Gq/11_0-1",GtP!$A$1:$BB$1,0),FALSE))</f>
        <v>#N/A</v>
      </c>
      <c r="AQ251" s="140" t="e">
        <f>_xlfn.CONCAT(IF(BD251="","-","B"),IF(BQ251="","-","I"),VLOOKUP($B251,GtP!$A:$BB,MATCH("Gq/11_0-1",GtP!$A$1:$BB$1,0),FALSE))</f>
        <v>#N/A</v>
      </c>
      <c r="AR251" s="140" t="e">
        <f>_xlfn.CONCAT(IF(BE251="","-","B"),IF(BR251="","-","I"),VLOOKUP($B251,GtP!$A:$BB,MATCH("G12/13_0-1",GtP!$A$1:$BB$1,0),FALSE))</f>
        <v>#N/A</v>
      </c>
      <c r="AS251" s="140" t="e">
        <f>_xlfn.CONCAT(IF(BF251="","-","B"),IF(BS251="","-","I"),VLOOKUP($B251,GtP!$A:$BB,MATCH("G12/13_0-1",GtP!$A$1:$BB$1,0),FALSE))</f>
        <v>#N/A</v>
      </c>
      <c r="AT251" s="139" t="str">
        <f>_xlfn.IFNA(VLOOKUP($B251,'B-LogEmaxOverpEC50'!$A:$AL,MATCH(AT$1,'B-LogEmaxOverpEC50'!$A$1:$AL$1,0),FALSE),"")</f>
        <v/>
      </c>
      <c r="AU251" s="136" t="str">
        <f>_xlfn.IFNA(VLOOKUP($B251,'B-LogEmaxOverpEC50'!$A:$AL,MATCH(AU$1,'B-LogEmaxOverpEC50'!$A$1:$AL$1,0),FALSE),"")</f>
        <v/>
      </c>
      <c r="AV251" s="152" t="str">
        <f>_xlfn.IFNA(VLOOKUP($B251,'B-LogEmaxOverpEC50'!$A:$AL,MATCH(AV$1,'B-LogEmaxOverpEC50'!$A$1:$AL$1,0),FALSE),"")</f>
        <v/>
      </c>
      <c r="AW251" s="152" t="str">
        <f>_xlfn.IFNA(VLOOKUP($B251,'B-LogEmaxOverpEC50'!$A:$AL,MATCH(AW$1,'B-LogEmaxOverpEC50'!$A$1:$AL$1,0),FALSE),"")</f>
        <v/>
      </c>
      <c r="AX251" s="152" t="str">
        <f>_xlfn.IFNA(VLOOKUP($B251,'B-LogEmaxOverpEC50'!$A:$AL,MATCH(AX$1,'B-LogEmaxOverpEC50'!$A$1:$AL$1,0),FALSE),"")</f>
        <v/>
      </c>
      <c r="AY251" s="152" t="str">
        <f>_xlfn.IFNA(VLOOKUP($B251,'B-LogEmaxOverpEC50'!$A:$AL,MATCH(AY$1,'B-LogEmaxOverpEC50'!$A$1:$AL$1,0),FALSE),"")</f>
        <v/>
      </c>
      <c r="AZ251" s="152" t="str">
        <f>_xlfn.IFNA(VLOOKUP($B251,'B-LogEmaxOverpEC50'!$A:$AL,MATCH(AZ$1,'B-LogEmaxOverpEC50'!$A$1:$AL$1,0),FALSE),"")</f>
        <v/>
      </c>
      <c r="BA251" s="152" t="str">
        <f>_xlfn.IFNA(VLOOKUP($B251,'B-LogEmaxOverpEC50'!$A:$AL,MATCH(BA$1,'B-LogEmaxOverpEC50'!$A$1:$AL$1,0),FALSE),"")</f>
        <v/>
      </c>
      <c r="BB251" s="152" t="str">
        <f>_xlfn.IFNA(VLOOKUP($B251,'B-LogEmaxOverpEC50'!$A:$AL,MATCH(BB$1,'B-LogEmaxOverpEC50'!$A$1:$AL$1,0),FALSE),"")</f>
        <v/>
      </c>
      <c r="BC251" s="152" t="str">
        <f>_xlfn.IFNA(VLOOKUP($B251,'B-LogEmaxOverpEC50'!$A:$AL,MATCH(BC$1,'B-LogEmaxOverpEC50'!$A$1:$AL$1,0),FALSE),"")</f>
        <v/>
      </c>
      <c r="BD251" s="152" t="str">
        <f>_xlfn.IFNA(VLOOKUP($B251,'B-LogEmaxOverpEC50'!$A:$AL,MATCH(BD$1,'B-LogEmaxOverpEC50'!$A$1:$AL$1,0),FALSE),"")</f>
        <v/>
      </c>
      <c r="BE251" s="152" t="str">
        <f>_xlfn.IFNA(VLOOKUP($B251,'B-LogEmaxOverpEC50'!$A:$AL,MATCH(BE$1,'B-LogEmaxOverpEC50'!$A$1:$AL$1,0),FALSE),"")</f>
        <v/>
      </c>
      <c r="BF251" s="152" t="str">
        <f>_xlfn.IFNA(VLOOKUP($B251,'B-LogEmaxOverpEC50'!$A:$AL,MATCH(BF$1,'B-LogEmaxOverpEC50'!$A$1:$AL$1,0),FALSE),"")</f>
        <v/>
      </c>
      <c r="BG251" s="137" t="str">
        <f>_xlfn.IFNA(VLOOKUP($B251,'I-LogEmaxOverpEC50'!$A:$AR,MATCH(BG$1,'I-LogEmaxOverpEC50'!$A$1:$AR$1,0),FALSE),"")</f>
        <v/>
      </c>
      <c r="BH251" s="136" t="str">
        <f>_xlfn.IFNA(VLOOKUP($B251,'I-LogEmaxOverpEC50'!$A:$AR,MATCH(BH$1,'I-LogEmaxOverpEC50'!$A$1:$AR$1,0),FALSE),"")</f>
        <v/>
      </c>
      <c r="BI251" s="136" t="str">
        <f>_xlfn.IFNA(VLOOKUP($B251,'I-LogEmaxOverpEC50'!$A:$AR,MATCH(BI$1,'I-LogEmaxOverpEC50'!$A$1:$AR$1,0),FALSE),"")</f>
        <v/>
      </c>
      <c r="BJ251" s="136" t="str">
        <f>_xlfn.IFNA(VLOOKUP($B251,'I-LogEmaxOverpEC50'!$A:$AR,MATCH(BJ$1,'I-LogEmaxOverpEC50'!$A$1:$AR$1,0),FALSE),"")</f>
        <v/>
      </c>
      <c r="BK251" s="136" t="str">
        <f>_xlfn.IFNA(VLOOKUP($B251,'I-LogEmaxOverpEC50'!$A:$AR,MATCH(BK$1,'I-LogEmaxOverpEC50'!$A$1:$AR$1,0),FALSE),"")</f>
        <v/>
      </c>
      <c r="BL251" s="136" t="str">
        <f>_xlfn.IFNA(VLOOKUP($B251,'I-LogEmaxOverpEC50'!$A:$AR,MATCH(BL$1,'I-LogEmaxOverpEC50'!$A$1:$AR$1,0),FALSE),"")</f>
        <v/>
      </c>
      <c r="BM251" s="136" t="str">
        <f>_xlfn.IFNA(VLOOKUP($B251,'I-LogEmaxOverpEC50'!$A:$AR,MATCH(BM$1,'I-LogEmaxOverpEC50'!$A$1:$AR$1,0),FALSE),"")</f>
        <v/>
      </c>
      <c r="BN251" s="136" t="str">
        <f>_xlfn.IFNA(VLOOKUP($B251,'I-LogEmaxOverpEC50'!$A:$AR,MATCH(BN$1,'I-LogEmaxOverpEC50'!$A$1:$AR$1,0),FALSE),"")</f>
        <v/>
      </c>
      <c r="BO251" s="136" t="str">
        <f>_xlfn.IFNA(VLOOKUP($B251,'I-LogEmaxOverpEC50'!$A:$AR,MATCH(BO$1,'I-LogEmaxOverpEC50'!$A$1:$AR$1,0),FALSE),"")</f>
        <v/>
      </c>
      <c r="BP251" s="136" t="str">
        <f>_xlfn.IFNA(VLOOKUP($B251,'I-LogEmaxOverpEC50'!$A:$AR,MATCH(BP$1,'I-LogEmaxOverpEC50'!$A$1:$AR$1,0),FALSE),"")</f>
        <v/>
      </c>
      <c r="BQ251" s="136" t="str">
        <f>_xlfn.IFNA(VLOOKUP($B251,'I-LogEmaxOverpEC50'!$A:$AR,MATCH(BQ$1,'I-LogEmaxOverpEC50'!$A$1:$AR$1,0),FALSE),"")</f>
        <v/>
      </c>
      <c r="BR251" s="136" t="str">
        <f>_xlfn.IFNA(VLOOKUP($B251,'I-LogEmaxOverpEC50'!$A:$AR,MATCH(BR$1,'I-LogEmaxOverpEC50'!$A$1:$AR$1,0),FALSE),"")</f>
        <v/>
      </c>
      <c r="BS251" s="136" t="str">
        <f>_xlfn.IFNA(VLOOKUP($B251,'I-LogEmaxOverpEC50'!$A:$AR,MATCH(BS$1,'I-LogEmaxOverpEC50'!$A$1:$AR$1,0),FALSE),"")</f>
        <v/>
      </c>
    </row>
    <row r="252" spans="1:71" x14ac:dyDescent="0.2">
      <c r="A252" s="146" t="e" cm="1">
        <f t="array" ref="A252">_xlfn.IFS(SUM(F252:R252)&gt;0,1,AB252&gt;0,2,TRUE,3)</f>
        <v>#N/A</v>
      </c>
      <c r="B252" s="146" t="s">
        <v>1652</v>
      </c>
      <c r="D252" s="151" t="str">
        <f>_xlfn.XLOOKUP(B252,RecNamesAll!A:A,RecNamesAll!E:E)</f>
        <v>F</v>
      </c>
      <c r="E252" s="150" t="str">
        <f>_xlfn.XLOOKUP(B252,RecNamesAll!A:A,RecNamesAll!C:C)</f>
        <v>FZD3</v>
      </c>
      <c r="F252" s="160" t="e">
        <f t="shared" si="60"/>
        <v>#N/A</v>
      </c>
      <c r="G252" s="159" t="e">
        <f t="shared" si="61"/>
        <v>#N/A</v>
      </c>
      <c r="H252" s="159" t="e">
        <f t="shared" si="62"/>
        <v>#N/A</v>
      </c>
      <c r="I252" s="159" t="e">
        <f t="shared" si="63"/>
        <v>#N/A</v>
      </c>
      <c r="J252" s="159" t="e">
        <f t="shared" si="64"/>
        <v>#N/A</v>
      </c>
      <c r="K252" s="159" t="e">
        <f t="shared" si="65"/>
        <v>#N/A</v>
      </c>
      <c r="L252" s="159" t="e">
        <f t="shared" si="66"/>
        <v>#N/A</v>
      </c>
      <c r="M252" s="159" t="e">
        <f t="shared" si="67"/>
        <v>#N/A</v>
      </c>
      <c r="N252" s="159" t="e">
        <f t="shared" si="68"/>
        <v>#N/A</v>
      </c>
      <c r="O252" s="159" t="e">
        <f t="shared" si="69"/>
        <v>#N/A</v>
      </c>
      <c r="P252" s="159" t="e">
        <f t="shared" si="70"/>
        <v>#N/A</v>
      </c>
      <c r="Q252" s="159" t="e">
        <f t="shared" si="71"/>
        <v>#N/A</v>
      </c>
      <c r="R252" s="159" t="e">
        <f t="shared" si="72"/>
        <v>#N/A</v>
      </c>
      <c r="U252" s="146" t="str">
        <f t="shared" si="73"/>
        <v>F</v>
      </c>
      <c r="V252" s="145" t="str">
        <f t="shared" si="74"/>
        <v>FZD3</v>
      </c>
      <c r="W252" s="157" t="e">
        <f>VLOOKUP($B252,GtP!$A:$DD,MATCH("Gs_0-2",GtP!$A$1:$DD$1,0),FALSE)</f>
        <v>#N/A</v>
      </c>
      <c r="X252" s="156" t="e">
        <f>VLOOKUP($B252,GtP!$A:$DD,MATCH("Gi/o_0-2",GtP!$A$1:$DD$1,0),FALSE)</f>
        <v>#N/A</v>
      </c>
      <c r="Y252" s="156" t="e">
        <f>VLOOKUP($B252,GtP!$A:$DD,MATCH("Gq/11_0-2",GtP!$A$1:$DD$1,0),FALSE)</f>
        <v>#N/A</v>
      </c>
      <c r="Z252" s="156" t="e">
        <f>VLOOKUP($B252,GtP!$A:$DD,MATCH("G12/13_0-2",GtP!$A$1:$DD$1,0),FALSE)</f>
        <v>#N/A</v>
      </c>
      <c r="AA252" s="155"/>
      <c r="AB252" s="143" t="e">
        <f t="shared" si="75"/>
        <v>#N/A</v>
      </c>
      <c r="AC252" s="315" t="str">
        <f t="shared" si="76"/>
        <v/>
      </c>
      <c r="AD252" s="349" t="str">
        <f t="shared" si="77"/>
        <v/>
      </c>
      <c r="AE252" s="349" t="str">
        <f t="shared" si="78"/>
        <v/>
      </c>
      <c r="AF252" s="311" t="str">
        <f t="shared" si="79"/>
        <v/>
      </c>
      <c r="AG252" s="141" t="e">
        <f>_xlfn.CONCAT(IF(AT252="","-","B"),IF(BG252="","-","I"),VLOOKUP($B252,GtP!$A:$BB,MATCH("Gs_0-1",GtP!$A$1:$BB$1,0),FALSE))</f>
        <v>#N/A</v>
      </c>
      <c r="AH252" s="140" t="e">
        <f>_xlfn.CONCAT(IF(AU252="","-","B"),IF(BH252="","-","I"),VLOOKUP($B252,GtP!$A:$BB,MATCH("Gs_0-1",GtP!$A$1:$BB$1,0),FALSE))</f>
        <v>#N/A</v>
      </c>
      <c r="AI252" s="140" t="e">
        <f>_xlfn.CONCAT(IF(AV252="","-","B"),IF(BI252="","-","I"),VLOOKUP($B252,GtP!$A:$BB,MATCH("Gi/o_0-1",GtP!$A$1:$BB$1,0),FALSE))</f>
        <v>#N/A</v>
      </c>
      <c r="AJ252" s="140" t="e">
        <f>_xlfn.CONCAT(IF(AW252="","-","B"),IF(BJ252="","-","I"),VLOOKUP($B252,GtP!$A:$BB,MATCH("Gi/o_0-1",GtP!$A$1:$BB$1,0),FALSE))</f>
        <v>#N/A</v>
      </c>
      <c r="AK252" s="140" t="e">
        <f>_xlfn.CONCAT(IF(AX252="","-","B"),IF(BK252="","-","I"),VLOOKUP($B252,GtP!$A:$BB,MATCH("Gi/o_0-1",GtP!$A$1:$BB$1,0),FALSE))</f>
        <v>#N/A</v>
      </c>
      <c r="AL252" s="140" t="e">
        <f>_xlfn.CONCAT(IF(AY252="","-","B"),IF(BL252="","-","I"),VLOOKUP($B252,GtP!$A:$BB,MATCH("Gi/o_0-1",GtP!$A$1:$BB$1,0),FALSE))</f>
        <v>#N/A</v>
      </c>
      <c r="AM252" s="140" t="e">
        <f>_xlfn.CONCAT(IF(AZ252="","-","B"),IF(BM252="","-","I"),VLOOKUP($B252,GtP!$A:$BB,MATCH("Gi/o_0-1",GtP!$A$1:$BB$1,0),FALSE))</f>
        <v>#N/A</v>
      </c>
      <c r="AN252" s="140" t="e">
        <f>_xlfn.CONCAT(IF(BA252="","-","B"),IF(BN252="","-","I"),VLOOKUP($B252,GtP!$A:$BB,MATCH("Gq/11_0-1",GtP!$A$1:$BB$1,0),FALSE))</f>
        <v>#N/A</v>
      </c>
      <c r="AO252" s="140" t="e">
        <f>_xlfn.CONCAT(IF(BB252="","-","B"),IF(BO252="","-","I"),VLOOKUP($B252,GtP!$A:$BB,MATCH("Gq/11_0-1",GtP!$A$1:$BB$1,0),FALSE))</f>
        <v>#N/A</v>
      </c>
      <c r="AP252" s="140" t="e">
        <f>_xlfn.CONCAT(IF(BC252="","-","B"),IF(BP252="","-","I"),VLOOKUP($B252,GtP!$A:$BB,MATCH("Gq/11_0-1",GtP!$A$1:$BB$1,0),FALSE))</f>
        <v>#N/A</v>
      </c>
      <c r="AQ252" s="140" t="e">
        <f>_xlfn.CONCAT(IF(BD252="","-","B"),IF(BQ252="","-","I"),VLOOKUP($B252,GtP!$A:$BB,MATCH("Gq/11_0-1",GtP!$A$1:$BB$1,0),FALSE))</f>
        <v>#N/A</v>
      </c>
      <c r="AR252" s="140" t="e">
        <f>_xlfn.CONCAT(IF(BE252="","-","B"),IF(BR252="","-","I"),VLOOKUP($B252,GtP!$A:$BB,MATCH("G12/13_0-1",GtP!$A$1:$BB$1,0),FALSE))</f>
        <v>#N/A</v>
      </c>
      <c r="AS252" s="140" t="e">
        <f>_xlfn.CONCAT(IF(BF252="","-","B"),IF(BS252="","-","I"),VLOOKUP($B252,GtP!$A:$BB,MATCH("G12/13_0-1",GtP!$A$1:$BB$1,0),FALSE))</f>
        <v>#N/A</v>
      </c>
      <c r="AT252" s="139" t="str">
        <f>_xlfn.IFNA(VLOOKUP($B252,'B-LogEmaxOverpEC50'!$A:$AL,MATCH(AT$1,'B-LogEmaxOverpEC50'!$A$1:$AL$1,0),FALSE),"")</f>
        <v/>
      </c>
      <c r="AU252" s="136" t="str">
        <f>_xlfn.IFNA(VLOOKUP($B252,'B-LogEmaxOverpEC50'!$A:$AL,MATCH(AU$1,'B-LogEmaxOverpEC50'!$A$1:$AL$1,0),FALSE),"")</f>
        <v/>
      </c>
      <c r="AV252" s="152" t="str">
        <f>_xlfn.IFNA(VLOOKUP($B252,'B-LogEmaxOverpEC50'!$A:$AL,MATCH(AV$1,'B-LogEmaxOverpEC50'!$A$1:$AL$1,0),FALSE),"")</f>
        <v/>
      </c>
      <c r="AW252" s="152" t="str">
        <f>_xlfn.IFNA(VLOOKUP($B252,'B-LogEmaxOverpEC50'!$A:$AL,MATCH(AW$1,'B-LogEmaxOverpEC50'!$A$1:$AL$1,0),FALSE),"")</f>
        <v/>
      </c>
      <c r="AX252" s="152" t="str">
        <f>_xlfn.IFNA(VLOOKUP($B252,'B-LogEmaxOverpEC50'!$A:$AL,MATCH(AX$1,'B-LogEmaxOverpEC50'!$A$1:$AL$1,0),FALSE),"")</f>
        <v/>
      </c>
      <c r="AY252" s="152" t="str">
        <f>_xlfn.IFNA(VLOOKUP($B252,'B-LogEmaxOverpEC50'!$A:$AL,MATCH(AY$1,'B-LogEmaxOverpEC50'!$A$1:$AL$1,0),FALSE),"")</f>
        <v/>
      </c>
      <c r="AZ252" s="152" t="str">
        <f>_xlfn.IFNA(VLOOKUP($B252,'B-LogEmaxOverpEC50'!$A:$AL,MATCH(AZ$1,'B-LogEmaxOverpEC50'!$A$1:$AL$1,0),FALSE),"")</f>
        <v/>
      </c>
      <c r="BA252" s="152" t="str">
        <f>_xlfn.IFNA(VLOOKUP($B252,'B-LogEmaxOverpEC50'!$A:$AL,MATCH(BA$1,'B-LogEmaxOverpEC50'!$A$1:$AL$1,0),FALSE),"")</f>
        <v/>
      </c>
      <c r="BB252" s="152" t="str">
        <f>_xlfn.IFNA(VLOOKUP($B252,'B-LogEmaxOverpEC50'!$A:$AL,MATCH(BB$1,'B-LogEmaxOverpEC50'!$A$1:$AL$1,0),FALSE),"")</f>
        <v/>
      </c>
      <c r="BC252" s="152" t="str">
        <f>_xlfn.IFNA(VLOOKUP($B252,'B-LogEmaxOverpEC50'!$A:$AL,MATCH(BC$1,'B-LogEmaxOverpEC50'!$A$1:$AL$1,0),FALSE),"")</f>
        <v/>
      </c>
      <c r="BD252" s="152" t="str">
        <f>_xlfn.IFNA(VLOOKUP($B252,'B-LogEmaxOverpEC50'!$A:$AL,MATCH(BD$1,'B-LogEmaxOverpEC50'!$A$1:$AL$1,0),FALSE),"")</f>
        <v/>
      </c>
      <c r="BE252" s="152" t="str">
        <f>_xlfn.IFNA(VLOOKUP($B252,'B-LogEmaxOverpEC50'!$A:$AL,MATCH(BE$1,'B-LogEmaxOverpEC50'!$A$1:$AL$1,0),FALSE),"")</f>
        <v/>
      </c>
      <c r="BF252" s="152" t="str">
        <f>_xlfn.IFNA(VLOOKUP($B252,'B-LogEmaxOverpEC50'!$A:$AL,MATCH(BF$1,'B-LogEmaxOverpEC50'!$A$1:$AL$1,0),FALSE),"")</f>
        <v/>
      </c>
      <c r="BG252" s="137" t="str">
        <f>_xlfn.IFNA(VLOOKUP($B252,'I-LogEmaxOverpEC50'!$A:$AR,MATCH(BG$1,'I-LogEmaxOverpEC50'!$A$1:$AR$1,0),FALSE),"")</f>
        <v/>
      </c>
      <c r="BH252" s="136" t="str">
        <f>_xlfn.IFNA(VLOOKUP($B252,'I-LogEmaxOverpEC50'!$A:$AR,MATCH(BH$1,'I-LogEmaxOverpEC50'!$A$1:$AR$1,0),FALSE),"")</f>
        <v/>
      </c>
      <c r="BI252" s="136" t="str">
        <f>_xlfn.IFNA(VLOOKUP($B252,'I-LogEmaxOverpEC50'!$A:$AR,MATCH(BI$1,'I-LogEmaxOverpEC50'!$A$1:$AR$1,0),FALSE),"")</f>
        <v/>
      </c>
      <c r="BJ252" s="136" t="str">
        <f>_xlfn.IFNA(VLOOKUP($B252,'I-LogEmaxOverpEC50'!$A:$AR,MATCH(BJ$1,'I-LogEmaxOverpEC50'!$A$1:$AR$1,0),FALSE),"")</f>
        <v/>
      </c>
      <c r="BK252" s="136" t="str">
        <f>_xlfn.IFNA(VLOOKUP($B252,'I-LogEmaxOverpEC50'!$A:$AR,MATCH(BK$1,'I-LogEmaxOverpEC50'!$A$1:$AR$1,0),FALSE),"")</f>
        <v/>
      </c>
      <c r="BL252" s="136" t="str">
        <f>_xlfn.IFNA(VLOOKUP($B252,'I-LogEmaxOverpEC50'!$A:$AR,MATCH(BL$1,'I-LogEmaxOverpEC50'!$A$1:$AR$1,0),FALSE),"")</f>
        <v/>
      </c>
      <c r="BM252" s="136" t="str">
        <f>_xlfn.IFNA(VLOOKUP($B252,'I-LogEmaxOverpEC50'!$A:$AR,MATCH(BM$1,'I-LogEmaxOverpEC50'!$A$1:$AR$1,0),FALSE),"")</f>
        <v/>
      </c>
      <c r="BN252" s="136" t="str">
        <f>_xlfn.IFNA(VLOOKUP($B252,'I-LogEmaxOverpEC50'!$A:$AR,MATCH(BN$1,'I-LogEmaxOverpEC50'!$A$1:$AR$1,0),FALSE),"")</f>
        <v/>
      </c>
      <c r="BO252" s="136" t="str">
        <f>_xlfn.IFNA(VLOOKUP($B252,'I-LogEmaxOverpEC50'!$A:$AR,MATCH(BO$1,'I-LogEmaxOverpEC50'!$A$1:$AR$1,0),FALSE),"")</f>
        <v/>
      </c>
      <c r="BP252" s="136" t="str">
        <f>_xlfn.IFNA(VLOOKUP($B252,'I-LogEmaxOverpEC50'!$A:$AR,MATCH(BP$1,'I-LogEmaxOverpEC50'!$A$1:$AR$1,0),FALSE),"")</f>
        <v/>
      </c>
      <c r="BQ252" s="136" t="str">
        <f>_xlfn.IFNA(VLOOKUP($B252,'I-LogEmaxOverpEC50'!$A:$AR,MATCH(BQ$1,'I-LogEmaxOverpEC50'!$A$1:$AR$1,0),FALSE),"")</f>
        <v/>
      </c>
      <c r="BR252" s="136" t="str">
        <f>_xlfn.IFNA(VLOOKUP($B252,'I-LogEmaxOverpEC50'!$A:$AR,MATCH(BR$1,'I-LogEmaxOverpEC50'!$A$1:$AR$1,0),FALSE),"")</f>
        <v/>
      </c>
      <c r="BS252" s="136" t="str">
        <f>_xlfn.IFNA(VLOOKUP($B252,'I-LogEmaxOverpEC50'!$A:$AR,MATCH(BS$1,'I-LogEmaxOverpEC50'!$A$1:$AR$1,0),FALSE),"")</f>
        <v/>
      </c>
    </row>
    <row r="253" spans="1:71" x14ac:dyDescent="0.2">
      <c r="A253" s="146" cm="1">
        <f t="array" ref="A253">_xlfn.IFS(SUM(F253:R253)&gt;0,1,AB253&gt;0,2,TRUE,3)</f>
        <v>2</v>
      </c>
      <c r="B253" s="146" t="s">
        <v>1648</v>
      </c>
      <c r="D253" s="151" t="str">
        <f>_xlfn.XLOOKUP(B253,RecNamesAll!A:A,RecNamesAll!E:E)</f>
        <v>F</v>
      </c>
      <c r="E253" s="150" t="str">
        <f>_xlfn.XLOOKUP(B253,RecNamesAll!A:A,RecNamesAll!C:C)</f>
        <v>FZD4</v>
      </c>
      <c r="F253" s="160" t="str">
        <f t="shared" si="60"/>
        <v/>
      </c>
      <c r="G253" s="159" t="str">
        <f t="shared" si="61"/>
        <v/>
      </c>
      <c r="H253" s="159" t="str">
        <f t="shared" si="62"/>
        <v/>
      </c>
      <c r="I253" s="159" t="str">
        <f t="shared" si="63"/>
        <v/>
      </c>
      <c r="J253" s="159" t="str">
        <f t="shared" si="64"/>
        <v/>
      </c>
      <c r="K253" s="159" t="str">
        <f t="shared" si="65"/>
        <v/>
      </c>
      <c r="L253" s="159" t="str">
        <f t="shared" si="66"/>
        <v/>
      </c>
      <c r="M253" s="159" t="str">
        <f t="shared" si="67"/>
        <v/>
      </c>
      <c r="N253" s="159" t="str">
        <f t="shared" si="68"/>
        <v/>
      </c>
      <c r="O253" s="159" t="str">
        <f t="shared" si="69"/>
        <v/>
      </c>
      <c r="P253" s="159" t="str">
        <f t="shared" si="70"/>
        <v/>
      </c>
      <c r="Q253" s="159" t="str">
        <f t="shared" si="71"/>
        <v/>
      </c>
      <c r="R253" s="159" t="str">
        <f t="shared" si="72"/>
        <v/>
      </c>
      <c r="U253" s="146" t="str">
        <f t="shared" si="73"/>
        <v>F</v>
      </c>
      <c r="V253" s="145" t="str">
        <f t="shared" si="74"/>
        <v>FZD4</v>
      </c>
      <c r="W253" s="157">
        <f>VLOOKUP($B253,GtP!$A:$DD,MATCH("Gs_0-2",GtP!$A$1:$DD$1,0),FALSE)</f>
        <v>0</v>
      </c>
      <c r="X253" s="156">
        <f>VLOOKUP($B253,GtP!$A:$DD,MATCH("Gi/o_0-2",GtP!$A$1:$DD$1,0),FALSE)</f>
        <v>0</v>
      </c>
      <c r="Y253" s="156">
        <f>VLOOKUP($B253,GtP!$A:$DD,MATCH("Gq/11_0-2",GtP!$A$1:$DD$1,0),FALSE)</f>
        <v>0</v>
      </c>
      <c r="Z253" s="156">
        <f>VLOOKUP($B253,GtP!$A:$DD,MATCH("G12/13_0-2",GtP!$A$1:$DD$1,0),FALSE)</f>
        <v>1</v>
      </c>
      <c r="AA253" s="155"/>
      <c r="AB253" s="143">
        <f t="shared" si="75"/>
        <v>1</v>
      </c>
      <c r="AC253" s="315" t="str">
        <f t="shared" si="76"/>
        <v/>
      </c>
      <c r="AD253" s="349" t="str">
        <f t="shared" si="77"/>
        <v/>
      </c>
      <c r="AE253" s="349" t="str">
        <f t="shared" si="78"/>
        <v/>
      </c>
      <c r="AF253" s="311" t="str">
        <f t="shared" si="79"/>
        <v/>
      </c>
      <c r="AG253" s="141" t="str">
        <f>_xlfn.CONCAT(IF(AT253="","-","B"),IF(BG253="","-","I"),VLOOKUP($B253,GtP!$A:$BB,MATCH("Gs_0-1",GtP!$A$1:$BB$1,0),FALSE))</f>
        <v>---</v>
      </c>
      <c r="AH253" s="140" t="str">
        <f>_xlfn.CONCAT(IF(AU253="","-","B"),IF(BH253="","-","I"),VLOOKUP($B253,GtP!$A:$BB,MATCH("Gs_0-1",GtP!$A$1:$BB$1,0),FALSE))</f>
        <v>---</v>
      </c>
      <c r="AI253" s="140" t="str">
        <f>_xlfn.CONCAT(IF(AV253="","-","B"),IF(BI253="","-","I"),VLOOKUP($B253,GtP!$A:$BB,MATCH("Gi/o_0-1",GtP!$A$1:$BB$1,0),FALSE))</f>
        <v>---</v>
      </c>
      <c r="AJ253" s="140" t="str">
        <f>_xlfn.CONCAT(IF(AW253="","-","B"),IF(BJ253="","-","I"),VLOOKUP($B253,GtP!$A:$BB,MATCH("Gi/o_0-1",GtP!$A$1:$BB$1,0),FALSE))</f>
        <v>---</v>
      </c>
      <c r="AK253" s="140" t="str">
        <f>_xlfn.CONCAT(IF(AX253="","-","B"),IF(BK253="","-","I"),VLOOKUP($B253,GtP!$A:$BB,MATCH("Gi/o_0-1",GtP!$A$1:$BB$1,0),FALSE))</f>
        <v>---</v>
      </c>
      <c r="AL253" s="140" t="str">
        <f>_xlfn.CONCAT(IF(AY253="","-","B"),IF(BL253="","-","I"),VLOOKUP($B253,GtP!$A:$BB,MATCH("Gi/o_0-1",GtP!$A$1:$BB$1,0),FALSE))</f>
        <v>---</v>
      </c>
      <c r="AM253" s="140" t="str">
        <f>_xlfn.CONCAT(IF(AZ253="","-","B"),IF(BM253="","-","I"),VLOOKUP($B253,GtP!$A:$BB,MATCH("Gi/o_0-1",GtP!$A$1:$BB$1,0),FALSE))</f>
        <v>---</v>
      </c>
      <c r="AN253" s="140" t="str">
        <f>_xlfn.CONCAT(IF(BA253="","-","B"),IF(BN253="","-","I"),VLOOKUP($B253,GtP!$A:$BB,MATCH("Gq/11_0-1",GtP!$A$1:$BB$1,0),FALSE))</f>
        <v>---</v>
      </c>
      <c r="AO253" s="140" t="str">
        <f>_xlfn.CONCAT(IF(BB253="","-","B"),IF(BO253="","-","I"),VLOOKUP($B253,GtP!$A:$BB,MATCH("Gq/11_0-1",GtP!$A$1:$BB$1,0),FALSE))</f>
        <v>---</v>
      </c>
      <c r="AP253" s="140" t="str">
        <f>_xlfn.CONCAT(IF(BC253="","-","B"),IF(BP253="","-","I"),VLOOKUP($B253,GtP!$A:$BB,MATCH("Gq/11_0-1",GtP!$A$1:$BB$1,0),FALSE))</f>
        <v>---</v>
      </c>
      <c r="AQ253" s="140" t="str">
        <f>_xlfn.CONCAT(IF(BD253="","-","B"),IF(BQ253="","-","I"),VLOOKUP($B253,GtP!$A:$BB,MATCH("Gq/11_0-1",GtP!$A$1:$BB$1,0),FALSE))</f>
        <v>---</v>
      </c>
      <c r="AR253" s="140" t="str">
        <f>_xlfn.CONCAT(IF(BE253="","-","B"),IF(BR253="","-","I"),VLOOKUP($B253,GtP!$A:$BB,MATCH("G12/13_0-1",GtP!$A$1:$BB$1,0),FALSE))</f>
        <v>--G</v>
      </c>
      <c r="AS253" s="140" t="str">
        <f>_xlfn.CONCAT(IF(BF253="","-","B"),IF(BS253="","-","I"),VLOOKUP($B253,GtP!$A:$BB,MATCH("G12/13_0-1",GtP!$A$1:$BB$1,0),FALSE))</f>
        <v>--G</v>
      </c>
      <c r="AT253" s="139" t="str">
        <f>_xlfn.IFNA(VLOOKUP($B253,'B-LogEmaxOverpEC50'!$A:$AL,MATCH(AT$1,'B-LogEmaxOverpEC50'!$A$1:$AL$1,0),FALSE),"")</f>
        <v/>
      </c>
      <c r="AU253" s="136" t="str">
        <f>_xlfn.IFNA(VLOOKUP($B253,'B-LogEmaxOverpEC50'!$A:$AL,MATCH(AU$1,'B-LogEmaxOverpEC50'!$A$1:$AL$1,0),FALSE),"")</f>
        <v/>
      </c>
      <c r="AV253" s="152" t="str">
        <f>_xlfn.IFNA(VLOOKUP($B253,'B-LogEmaxOverpEC50'!$A:$AL,MATCH(AV$1,'B-LogEmaxOverpEC50'!$A$1:$AL$1,0),FALSE),"")</f>
        <v/>
      </c>
      <c r="AW253" s="152" t="str">
        <f>_xlfn.IFNA(VLOOKUP($B253,'B-LogEmaxOverpEC50'!$A:$AL,MATCH(AW$1,'B-LogEmaxOverpEC50'!$A$1:$AL$1,0),FALSE),"")</f>
        <v/>
      </c>
      <c r="AX253" s="152" t="str">
        <f>_xlfn.IFNA(VLOOKUP($B253,'B-LogEmaxOverpEC50'!$A:$AL,MATCH(AX$1,'B-LogEmaxOverpEC50'!$A$1:$AL$1,0),FALSE),"")</f>
        <v/>
      </c>
      <c r="AY253" s="152" t="str">
        <f>_xlfn.IFNA(VLOOKUP($B253,'B-LogEmaxOverpEC50'!$A:$AL,MATCH(AY$1,'B-LogEmaxOverpEC50'!$A$1:$AL$1,0),FALSE),"")</f>
        <v/>
      </c>
      <c r="AZ253" s="152" t="str">
        <f>_xlfn.IFNA(VLOOKUP($B253,'B-LogEmaxOverpEC50'!$A:$AL,MATCH(AZ$1,'B-LogEmaxOverpEC50'!$A$1:$AL$1,0),FALSE),"")</f>
        <v/>
      </c>
      <c r="BA253" s="152" t="str">
        <f>_xlfn.IFNA(VLOOKUP($B253,'B-LogEmaxOverpEC50'!$A:$AL,MATCH(BA$1,'B-LogEmaxOverpEC50'!$A$1:$AL$1,0),FALSE),"")</f>
        <v/>
      </c>
      <c r="BB253" s="152" t="str">
        <f>_xlfn.IFNA(VLOOKUP($B253,'B-LogEmaxOverpEC50'!$A:$AL,MATCH(BB$1,'B-LogEmaxOverpEC50'!$A$1:$AL$1,0),FALSE),"")</f>
        <v/>
      </c>
      <c r="BC253" s="152" t="str">
        <f>_xlfn.IFNA(VLOOKUP($B253,'B-LogEmaxOverpEC50'!$A:$AL,MATCH(BC$1,'B-LogEmaxOverpEC50'!$A$1:$AL$1,0),FALSE),"")</f>
        <v/>
      </c>
      <c r="BD253" s="152" t="str">
        <f>_xlfn.IFNA(VLOOKUP($B253,'B-LogEmaxOverpEC50'!$A:$AL,MATCH(BD$1,'B-LogEmaxOverpEC50'!$A$1:$AL$1,0),FALSE),"")</f>
        <v/>
      </c>
      <c r="BE253" s="152" t="str">
        <f>_xlfn.IFNA(VLOOKUP($B253,'B-LogEmaxOverpEC50'!$A:$AL,MATCH(BE$1,'B-LogEmaxOverpEC50'!$A$1:$AL$1,0),FALSE),"")</f>
        <v/>
      </c>
      <c r="BF253" s="152" t="str">
        <f>_xlfn.IFNA(VLOOKUP($B253,'B-LogEmaxOverpEC50'!$A:$AL,MATCH(BF$1,'B-LogEmaxOverpEC50'!$A$1:$AL$1,0),FALSE),"")</f>
        <v/>
      </c>
      <c r="BG253" s="137" t="str">
        <f>_xlfn.IFNA(VLOOKUP($B253,'I-LogEmaxOverpEC50'!$A:$AR,MATCH(BG$1,'I-LogEmaxOverpEC50'!$A$1:$AR$1,0),FALSE),"")</f>
        <v/>
      </c>
      <c r="BH253" s="136" t="str">
        <f>_xlfn.IFNA(VLOOKUP($B253,'I-LogEmaxOverpEC50'!$A:$AR,MATCH(BH$1,'I-LogEmaxOverpEC50'!$A$1:$AR$1,0),FALSE),"")</f>
        <v/>
      </c>
      <c r="BI253" s="136" t="str">
        <f>_xlfn.IFNA(VLOOKUP($B253,'I-LogEmaxOverpEC50'!$A:$AR,MATCH(BI$1,'I-LogEmaxOverpEC50'!$A$1:$AR$1,0),FALSE),"")</f>
        <v/>
      </c>
      <c r="BJ253" s="136" t="str">
        <f>_xlfn.IFNA(VLOOKUP($B253,'I-LogEmaxOverpEC50'!$A:$AR,MATCH(BJ$1,'I-LogEmaxOverpEC50'!$A$1:$AR$1,0),FALSE),"")</f>
        <v/>
      </c>
      <c r="BK253" s="136" t="str">
        <f>_xlfn.IFNA(VLOOKUP($B253,'I-LogEmaxOverpEC50'!$A:$AR,MATCH(BK$1,'I-LogEmaxOverpEC50'!$A$1:$AR$1,0),FALSE),"")</f>
        <v/>
      </c>
      <c r="BL253" s="136" t="str">
        <f>_xlfn.IFNA(VLOOKUP($B253,'I-LogEmaxOverpEC50'!$A:$AR,MATCH(BL$1,'I-LogEmaxOverpEC50'!$A$1:$AR$1,0),FALSE),"")</f>
        <v/>
      </c>
      <c r="BM253" s="136" t="str">
        <f>_xlfn.IFNA(VLOOKUP($B253,'I-LogEmaxOverpEC50'!$A:$AR,MATCH(BM$1,'I-LogEmaxOverpEC50'!$A$1:$AR$1,0),FALSE),"")</f>
        <v/>
      </c>
      <c r="BN253" s="136" t="str">
        <f>_xlfn.IFNA(VLOOKUP($B253,'I-LogEmaxOverpEC50'!$A:$AR,MATCH(BN$1,'I-LogEmaxOverpEC50'!$A$1:$AR$1,0),FALSE),"")</f>
        <v/>
      </c>
      <c r="BO253" s="136" t="str">
        <f>_xlfn.IFNA(VLOOKUP($B253,'I-LogEmaxOverpEC50'!$A:$AR,MATCH(BO$1,'I-LogEmaxOverpEC50'!$A$1:$AR$1,0),FALSE),"")</f>
        <v/>
      </c>
      <c r="BP253" s="136" t="str">
        <f>_xlfn.IFNA(VLOOKUP($B253,'I-LogEmaxOverpEC50'!$A:$AR,MATCH(BP$1,'I-LogEmaxOverpEC50'!$A$1:$AR$1,0),FALSE),"")</f>
        <v/>
      </c>
      <c r="BQ253" s="136" t="str">
        <f>_xlfn.IFNA(VLOOKUP($B253,'I-LogEmaxOverpEC50'!$A:$AR,MATCH(BQ$1,'I-LogEmaxOverpEC50'!$A$1:$AR$1,0),FALSE),"")</f>
        <v/>
      </c>
      <c r="BR253" s="136" t="str">
        <f>_xlfn.IFNA(VLOOKUP($B253,'I-LogEmaxOverpEC50'!$A:$AR,MATCH(BR$1,'I-LogEmaxOverpEC50'!$A$1:$AR$1,0),FALSE),"")</f>
        <v/>
      </c>
      <c r="BS253" s="136" t="str">
        <f>_xlfn.IFNA(VLOOKUP($B253,'I-LogEmaxOverpEC50'!$A:$AR,MATCH(BS$1,'I-LogEmaxOverpEC50'!$A$1:$AR$1,0),FALSE),"")</f>
        <v/>
      </c>
    </row>
    <row r="254" spans="1:71" x14ac:dyDescent="0.2">
      <c r="A254" s="146" t="e" cm="1">
        <f t="array" ref="A254">_xlfn.IFS(SUM(F254:R254)&gt;0,1,AB254&gt;0,2,TRUE,3)</f>
        <v>#N/A</v>
      </c>
      <c r="B254" s="146" t="s">
        <v>1196</v>
      </c>
      <c r="D254" s="151" t="str">
        <f>_xlfn.XLOOKUP(B254,RecNamesAll!A:A,RecNamesAll!E:E)</f>
        <v>F</v>
      </c>
      <c r="E254" s="150" t="str">
        <f>_xlfn.XLOOKUP(B254,RecNamesAll!A:A,RecNamesAll!C:C)</f>
        <v>FZD6</v>
      </c>
      <c r="F254" s="160" t="e">
        <f t="shared" si="60"/>
        <v>#N/A</v>
      </c>
      <c r="G254" s="159" t="e">
        <f t="shared" si="61"/>
        <v>#N/A</v>
      </c>
      <c r="H254" s="159" t="e">
        <f t="shared" si="62"/>
        <v>#N/A</v>
      </c>
      <c r="I254" s="159" t="e">
        <f t="shared" si="63"/>
        <v>#N/A</v>
      </c>
      <c r="J254" s="159" t="e">
        <f t="shared" si="64"/>
        <v>#N/A</v>
      </c>
      <c r="K254" s="159" t="e">
        <f t="shared" si="65"/>
        <v>#N/A</v>
      </c>
      <c r="L254" s="159" t="e">
        <f t="shared" si="66"/>
        <v>#N/A</v>
      </c>
      <c r="M254" s="159" t="e">
        <f t="shared" si="67"/>
        <v>#N/A</v>
      </c>
      <c r="N254" s="159" t="e">
        <f t="shared" si="68"/>
        <v>#N/A</v>
      </c>
      <c r="O254" s="159" t="e">
        <f t="shared" si="69"/>
        <v>#N/A</v>
      </c>
      <c r="P254" s="159" t="e">
        <f t="shared" si="70"/>
        <v>#N/A</v>
      </c>
      <c r="Q254" s="159" t="e">
        <f t="shared" si="71"/>
        <v>#N/A</v>
      </c>
      <c r="R254" s="159" t="e">
        <f t="shared" si="72"/>
        <v>#N/A</v>
      </c>
      <c r="U254" s="146" t="str">
        <f t="shared" si="73"/>
        <v>F</v>
      </c>
      <c r="V254" s="145" t="str">
        <f t="shared" si="74"/>
        <v>FZD6</v>
      </c>
      <c r="W254" s="157" t="e">
        <f>VLOOKUP($B254,GtP!$A:$DD,MATCH("Gs_0-2",GtP!$A$1:$DD$1,0),FALSE)</f>
        <v>#N/A</v>
      </c>
      <c r="X254" s="156" t="e">
        <f>VLOOKUP($B254,GtP!$A:$DD,MATCH("Gi/o_0-2",GtP!$A$1:$DD$1,0),FALSE)</f>
        <v>#N/A</v>
      </c>
      <c r="Y254" s="156" t="e">
        <f>VLOOKUP($B254,GtP!$A:$DD,MATCH("Gq/11_0-2",GtP!$A$1:$DD$1,0),FALSE)</f>
        <v>#N/A</v>
      </c>
      <c r="Z254" s="156" t="e">
        <f>VLOOKUP($B254,GtP!$A:$DD,MATCH("G12/13_0-2",GtP!$A$1:$DD$1,0),FALSE)</f>
        <v>#N/A</v>
      </c>
      <c r="AA254" s="155"/>
      <c r="AB254" s="143" t="e">
        <f t="shared" si="75"/>
        <v>#N/A</v>
      </c>
      <c r="AC254" s="315" t="str">
        <f t="shared" si="76"/>
        <v/>
      </c>
      <c r="AD254" s="349" t="str">
        <f t="shared" si="77"/>
        <v/>
      </c>
      <c r="AE254" s="349" t="str">
        <f t="shared" si="78"/>
        <v/>
      </c>
      <c r="AF254" s="311" t="str">
        <f t="shared" si="79"/>
        <v/>
      </c>
      <c r="AG254" s="141" t="e">
        <f>_xlfn.CONCAT(IF(AT254="","-","B"),IF(BG254="","-","I"),VLOOKUP($B254,GtP!$A:$BB,MATCH("Gs_0-1",GtP!$A$1:$BB$1,0),FALSE))</f>
        <v>#N/A</v>
      </c>
      <c r="AH254" s="140" t="e">
        <f>_xlfn.CONCAT(IF(AU254="","-","B"),IF(BH254="","-","I"),VLOOKUP($B254,GtP!$A:$BB,MATCH("Gs_0-1",GtP!$A$1:$BB$1,0),FALSE))</f>
        <v>#N/A</v>
      </c>
      <c r="AI254" s="140" t="e">
        <f>_xlfn.CONCAT(IF(AV254="","-","B"),IF(BI254="","-","I"),VLOOKUP($B254,GtP!$A:$BB,MATCH("Gi/o_0-1",GtP!$A$1:$BB$1,0),FALSE))</f>
        <v>#N/A</v>
      </c>
      <c r="AJ254" s="140" t="e">
        <f>_xlfn.CONCAT(IF(AW254="","-","B"),IF(BJ254="","-","I"),VLOOKUP($B254,GtP!$A:$BB,MATCH("Gi/o_0-1",GtP!$A$1:$BB$1,0),FALSE))</f>
        <v>#N/A</v>
      </c>
      <c r="AK254" s="140" t="e">
        <f>_xlfn.CONCAT(IF(AX254="","-","B"),IF(BK254="","-","I"),VLOOKUP($B254,GtP!$A:$BB,MATCH("Gi/o_0-1",GtP!$A$1:$BB$1,0),FALSE))</f>
        <v>#N/A</v>
      </c>
      <c r="AL254" s="140" t="e">
        <f>_xlfn.CONCAT(IF(AY254="","-","B"),IF(BL254="","-","I"),VLOOKUP($B254,GtP!$A:$BB,MATCH("Gi/o_0-1",GtP!$A$1:$BB$1,0),FALSE))</f>
        <v>#N/A</v>
      </c>
      <c r="AM254" s="140" t="e">
        <f>_xlfn.CONCAT(IF(AZ254="","-","B"),IF(BM254="","-","I"),VLOOKUP($B254,GtP!$A:$BB,MATCH("Gi/o_0-1",GtP!$A$1:$BB$1,0),FALSE))</f>
        <v>#N/A</v>
      </c>
      <c r="AN254" s="140" t="e">
        <f>_xlfn.CONCAT(IF(BA254="","-","B"),IF(BN254="","-","I"),VLOOKUP($B254,GtP!$A:$BB,MATCH("Gq/11_0-1",GtP!$A$1:$BB$1,0),FALSE))</f>
        <v>#N/A</v>
      </c>
      <c r="AO254" s="140" t="e">
        <f>_xlfn.CONCAT(IF(BB254="","-","B"),IF(BO254="","-","I"),VLOOKUP($B254,GtP!$A:$BB,MATCH("Gq/11_0-1",GtP!$A$1:$BB$1,0),FALSE))</f>
        <v>#N/A</v>
      </c>
      <c r="AP254" s="140" t="e">
        <f>_xlfn.CONCAT(IF(BC254="","-","B"),IF(BP254="","-","I"),VLOOKUP($B254,GtP!$A:$BB,MATCH("Gq/11_0-1",GtP!$A$1:$BB$1,0),FALSE))</f>
        <v>#N/A</v>
      </c>
      <c r="AQ254" s="140" t="e">
        <f>_xlfn.CONCAT(IF(BD254="","-","B"),IF(BQ254="","-","I"),VLOOKUP($B254,GtP!$A:$BB,MATCH("Gq/11_0-1",GtP!$A$1:$BB$1,0),FALSE))</f>
        <v>#N/A</v>
      </c>
      <c r="AR254" s="140" t="e">
        <f>_xlfn.CONCAT(IF(BE254="","-","B"),IF(BR254="","-","I"),VLOOKUP($B254,GtP!$A:$BB,MATCH("G12/13_0-1",GtP!$A$1:$BB$1,0),FALSE))</f>
        <v>#N/A</v>
      </c>
      <c r="AS254" s="140" t="e">
        <f>_xlfn.CONCAT(IF(BF254="","-","B"),IF(BS254="","-","I"),VLOOKUP($B254,GtP!$A:$BB,MATCH("G12/13_0-1",GtP!$A$1:$BB$1,0),FALSE))</f>
        <v>#N/A</v>
      </c>
      <c r="AT254" s="139" t="str">
        <f>_xlfn.IFNA(VLOOKUP($B254,'B-LogEmaxOverpEC50'!$A:$AL,MATCH(AT$1,'B-LogEmaxOverpEC50'!$A$1:$AL$1,0),FALSE),"")</f>
        <v/>
      </c>
      <c r="AU254" s="136" t="str">
        <f>_xlfn.IFNA(VLOOKUP($B254,'B-LogEmaxOverpEC50'!$A:$AL,MATCH(AU$1,'B-LogEmaxOverpEC50'!$A$1:$AL$1,0),FALSE),"")</f>
        <v/>
      </c>
      <c r="AV254" s="152" t="str">
        <f>_xlfn.IFNA(VLOOKUP($B254,'B-LogEmaxOverpEC50'!$A:$AL,MATCH(AV$1,'B-LogEmaxOverpEC50'!$A$1:$AL$1,0),FALSE),"")</f>
        <v/>
      </c>
      <c r="AW254" s="152" t="str">
        <f>_xlfn.IFNA(VLOOKUP($B254,'B-LogEmaxOverpEC50'!$A:$AL,MATCH(AW$1,'B-LogEmaxOverpEC50'!$A$1:$AL$1,0),FALSE),"")</f>
        <v/>
      </c>
      <c r="AX254" s="152" t="str">
        <f>_xlfn.IFNA(VLOOKUP($B254,'B-LogEmaxOverpEC50'!$A:$AL,MATCH(AX$1,'B-LogEmaxOverpEC50'!$A$1:$AL$1,0),FALSE),"")</f>
        <v/>
      </c>
      <c r="AY254" s="152" t="str">
        <f>_xlfn.IFNA(VLOOKUP($B254,'B-LogEmaxOverpEC50'!$A:$AL,MATCH(AY$1,'B-LogEmaxOverpEC50'!$A$1:$AL$1,0),FALSE),"")</f>
        <v/>
      </c>
      <c r="AZ254" s="152" t="str">
        <f>_xlfn.IFNA(VLOOKUP($B254,'B-LogEmaxOverpEC50'!$A:$AL,MATCH(AZ$1,'B-LogEmaxOverpEC50'!$A$1:$AL$1,0),FALSE),"")</f>
        <v/>
      </c>
      <c r="BA254" s="152" t="str">
        <f>_xlfn.IFNA(VLOOKUP($B254,'B-LogEmaxOverpEC50'!$A:$AL,MATCH(BA$1,'B-LogEmaxOverpEC50'!$A$1:$AL$1,0),FALSE),"")</f>
        <v/>
      </c>
      <c r="BB254" s="152" t="str">
        <f>_xlfn.IFNA(VLOOKUP($B254,'B-LogEmaxOverpEC50'!$A:$AL,MATCH(BB$1,'B-LogEmaxOverpEC50'!$A$1:$AL$1,0),FALSE),"")</f>
        <v/>
      </c>
      <c r="BC254" s="152" t="str">
        <f>_xlfn.IFNA(VLOOKUP($B254,'B-LogEmaxOverpEC50'!$A:$AL,MATCH(BC$1,'B-LogEmaxOverpEC50'!$A$1:$AL$1,0),FALSE),"")</f>
        <v/>
      </c>
      <c r="BD254" s="152" t="str">
        <f>_xlfn.IFNA(VLOOKUP($B254,'B-LogEmaxOverpEC50'!$A:$AL,MATCH(BD$1,'B-LogEmaxOverpEC50'!$A$1:$AL$1,0),FALSE),"")</f>
        <v/>
      </c>
      <c r="BE254" s="152" t="str">
        <f>_xlfn.IFNA(VLOOKUP($B254,'B-LogEmaxOverpEC50'!$A:$AL,MATCH(BE$1,'B-LogEmaxOverpEC50'!$A$1:$AL$1,0),FALSE),"")</f>
        <v/>
      </c>
      <c r="BF254" s="152" t="str">
        <f>_xlfn.IFNA(VLOOKUP($B254,'B-LogEmaxOverpEC50'!$A:$AL,MATCH(BF$1,'B-LogEmaxOverpEC50'!$A$1:$AL$1,0),FALSE),"")</f>
        <v/>
      </c>
      <c r="BG254" s="137" t="str">
        <f>_xlfn.IFNA(VLOOKUP($B254,'I-LogEmaxOverpEC50'!$A:$AR,MATCH(BG$1,'I-LogEmaxOverpEC50'!$A$1:$AR$1,0),FALSE),"")</f>
        <v/>
      </c>
      <c r="BH254" s="136" t="str">
        <f>_xlfn.IFNA(VLOOKUP($B254,'I-LogEmaxOverpEC50'!$A:$AR,MATCH(BH$1,'I-LogEmaxOverpEC50'!$A$1:$AR$1,0),FALSE),"")</f>
        <v/>
      </c>
      <c r="BI254" s="136" t="str">
        <f>_xlfn.IFNA(VLOOKUP($B254,'I-LogEmaxOverpEC50'!$A:$AR,MATCH(BI$1,'I-LogEmaxOverpEC50'!$A$1:$AR$1,0),FALSE),"")</f>
        <v/>
      </c>
      <c r="BJ254" s="136" t="str">
        <f>_xlfn.IFNA(VLOOKUP($B254,'I-LogEmaxOverpEC50'!$A:$AR,MATCH(BJ$1,'I-LogEmaxOverpEC50'!$A$1:$AR$1,0),FALSE),"")</f>
        <v/>
      </c>
      <c r="BK254" s="136" t="str">
        <f>_xlfn.IFNA(VLOOKUP($B254,'I-LogEmaxOverpEC50'!$A:$AR,MATCH(BK$1,'I-LogEmaxOverpEC50'!$A$1:$AR$1,0),FALSE),"")</f>
        <v/>
      </c>
      <c r="BL254" s="136" t="str">
        <f>_xlfn.IFNA(VLOOKUP($B254,'I-LogEmaxOverpEC50'!$A:$AR,MATCH(BL$1,'I-LogEmaxOverpEC50'!$A$1:$AR$1,0),FALSE),"")</f>
        <v/>
      </c>
      <c r="BM254" s="136" t="str">
        <f>_xlfn.IFNA(VLOOKUP($B254,'I-LogEmaxOverpEC50'!$A:$AR,MATCH(BM$1,'I-LogEmaxOverpEC50'!$A$1:$AR$1,0),FALSE),"")</f>
        <v/>
      </c>
      <c r="BN254" s="136" t="str">
        <f>_xlfn.IFNA(VLOOKUP($B254,'I-LogEmaxOverpEC50'!$A:$AR,MATCH(BN$1,'I-LogEmaxOverpEC50'!$A$1:$AR$1,0),FALSE),"")</f>
        <v/>
      </c>
      <c r="BO254" s="136" t="str">
        <f>_xlfn.IFNA(VLOOKUP($B254,'I-LogEmaxOverpEC50'!$A:$AR,MATCH(BO$1,'I-LogEmaxOverpEC50'!$A$1:$AR$1,0),FALSE),"")</f>
        <v/>
      </c>
      <c r="BP254" s="136" t="str">
        <f>_xlfn.IFNA(VLOOKUP($B254,'I-LogEmaxOverpEC50'!$A:$AR,MATCH(BP$1,'I-LogEmaxOverpEC50'!$A$1:$AR$1,0),FALSE),"")</f>
        <v/>
      </c>
      <c r="BQ254" s="136" t="str">
        <f>_xlfn.IFNA(VLOOKUP($B254,'I-LogEmaxOverpEC50'!$A:$AR,MATCH(BQ$1,'I-LogEmaxOverpEC50'!$A$1:$AR$1,0),FALSE),"")</f>
        <v/>
      </c>
      <c r="BR254" s="136" t="str">
        <f>_xlfn.IFNA(VLOOKUP($B254,'I-LogEmaxOverpEC50'!$A:$AR,MATCH(BR$1,'I-LogEmaxOverpEC50'!$A$1:$AR$1,0),FALSE),"")</f>
        <v/>
      </c>
      <c r="BS254" s="136" t="str">
        <f>_xlfn.IFNA(VLOOKUP($B254,'I-LogEmaxOverpEC50'!$A:$AR,MATCH(BS$1,'I-LogEmaxOverpEC50'!$A$1:$AR$1,0),FALSE),"")</f>
        <v/>
      </c>
    </row>
    <row r="255" spans="1:71" x14ac:dyDescent="0.2">
      <c r="A255" s="146" t="e" cm="1">
        <f t="array" ref="A255">_xlfn.IFS(SUM(F255:R255)&gt;0,1,AB255&gt;0,2,TRUE,3)</f>
        <v>#N/A</v>
      </c>
      <c r="B255" s="146" t="s">
        <v>1640</v>
      </c>
      <c r="D255" s="151" t="str">
        <f>_xlfn.XLOOKUP(B255,RecNamesAll!A:A,RecNamesAll!E:E)</f>
        <v>F</v>
      </c>
      <c r="E255" s="150" t="str">
        <f>_xlfn.XLOOKUP(B255,RecNamesAll!A:A,RecNamesAll!C:C)</f>
        <v>FZD7</v>
      </c>
      <c r="F255" s="160" t="e">
        <f t="shared" si="60"/>
        <v>#N/A</v>
      </c>
      <c r="G255" s="159" t="e">
        <f t="shared" si="61"/>
        <v>#N/A</v>
      </c>
      <c r="H255" s="159" t="e">
        <f t="shared" si="62"/>
        <v>#N/A</v>
      </c>
      <c r="I255" s="159" t="e">
        <f t="shared" si="63"/>
        <v>#N/A</v>
      </c>
      <c r="J255" s="159" t="e">
        <f t="shared" si="64"/>
        <v>#N/A</v>
      </c>
      <c r="K255" s="159" t="e">
        <f t="shared" si="65"/>
        <v>#N/A</v>
      </c>
      <c r="L255" s="159" t="e">
        <f t="shared" si="66"/>
        <v>#N/A</v>
      </c>
      <c r="M255" s="159" t="e">
        <f t="shared" si="67"/>
        <v>#N/A</v>
      </c>
      <c r="N255" s="159" t="e">
        <f t="shared" si="68"/>
        <v>#N/A</v>
      </c>
      <c r="O255" s="159" t="e">
        <f t="shared" si="69"/>
        <v>#N/A</v>
      </c>
      <c r="P255" s="159" t="e">
        <f t="shared" si="70"/>
        <v>#N/A</v>
      </c>
      <c r="Q255" s="159" t="e">
        <f t="shared" si="71"/>
        <v>#N/A</v>
      </c>
      <c r="R255" s="159" t="e">
        <f t="shared" si="72"/>
        <v>#N/A</v>
      </c>
      <c r="U255" s="146" t="str">
        <f t="shared" si="73"/>
        <v>F</v>
      </c>
      <c r="V255" s="145" t="str">
        <f t="shared" si="74"/>
        <v>FZD7</v>
      </c>
      <c r="W255" s="157" t="e">
        <f>VLOOKUP($B255,GtP!$A:$DD,MATCH("Gs_0-2",GtP!$A$1:$DD$1,0),FALSE)</f>
        <v>#N/A</v>
      </c>
      <c r="X255" s="156" t="e">
        <f>VLOOKUP($B255,GtP!$A:$DD,MATCH("Gi/o_0-2",GtP!$A$1:$DD$1,0),FALSE)</f>
        <v>#N/A</v>
      </c>
      <c r="Y255" s="156" t="e">
        <f>VLOOKUP($B255,GtP!$A:$DD,MATCH("Gq/11_0-2",GtP!$A$1:$DD$1,0),FALSE)</f>
        <v>#N/A</v>
      </c>
      <c r="Z255" s="156" t="e">
        <f>VLOOKUP($B255,GtP!$A:$DD,MATCH("G12/13_0-2",GtP!$A$1:$DD$1,0),FALSE)</f>
        <v>#N/A</v>
      </c>
      <c r="AA255" s="155"/>
      <c r="AB255" s="143" t="e">
        <f t="shared" si="75"/>
        <v>#N/A</v>
      </c>
      <c r="AC255" s="315" t="str">
        <f t="shared" si="76"/>
        <v/>
      </c>
      <c r="AD255" s="349" t="str">
        <f t="shared" si="77"/>
        <v/>
      </c>
      <c r="AE255" s="349" t="str">
        <f t="shared" si="78"/>
        <v/>
      </c>
      <c r="AF255" s="311" t="str">
        <f t="shared" si="79"/>
        <v/>
      </c>
      <c r="AG255" s="141" t="e">
        <f>_xlfn.CONCAT(IF(AT255="","-","B"),IF(BG255="","-","I"),VLOOKUP($B255,GtP!$A:$BB,MATCH("Gs_0-1",GtP!$A$1:$BB$1,0),FALSE))</f>
        <v>#N/A</v>
      </c>
      <c r="AH255" s="140" t="e">
        <f>_xlfn.CONCAT(IF(AU255="","-","B"),IF(BH255="","-","I"),VLOOKUP($B255,GtP!$A:$BB,MATCH("Gs_0-1",GtP!$A$1:$BB$1,0),FALSE))</f>
        <v>#N/A</v>
      </c>
      <c r="AI255" s="140" t="e">
        <f>_xlfn.CONCAT(IF(AV255="","-","B"),IF(BI255="","-","I"),VLOOKUP($B255,GtP!$A:$BB,MATCH("Gi/o_0-1",GtP!$A$1:$BB$1,0),FALSE))</f>
        <v>#N/A</v>
      </c>
      <c r="AJ255" s="140" t="e">
        <f>_xlfn.CONCAT(IF(AW255="","-","B"),IF(BJ255="","-","I"),VLOOKUP($B255,GtP!$A:$BB,MATCH("Gi/o_0-1",GtP!$A$1:$BB$1,0),FALSE))</f>
        <v>#N/A</v>
      </c>
      <c r="AK255" s="140" t="e">
        <f>_xlfn.CONCAT(IF(AX255="","-","B"),IF(BK255="","-","I"),VLOOKUP($B255,GtP!$A:$BB,MATCH("Gi/o_0-1",GtP!$A$1:$BB$1,0),FALSE))</f>
        <v>#N/A</v>
      </c>
      <c r="AL255" s="140" t="e">
        <f>_xlfn.CONCAT(IF(AY255="","-","B"),IF(BL255="","-","I"),VLOOKUP($B255,GtP!$A:$BB,MATCH("Gi/o_0-1",GtP!$A$1:$BB$1,0),FALSE))</f>
        <v>#N/A</v>
      </c>
      <c r="AM255" s="140" t="e">
        <f>_xlfn.CONCAT(IF(AZ255="","-","B"),IF(BM255="","-","I"),VLOOKUP($B255,GtP!$A:$BB,MATCH("Gi/o_0-1",GtP!$A$1:$BB$1,0),FALSE))</f>
        <v>#N/A</v>
      </c>
      <c r="AN255" s="140" t="e">
        <f>_xlfn.CONCAT(IF(BA255="","-","B"),IF(BN255="","-","I"),VLOOKUP($B255,GtP!$A:$BB,MATCH("Gq/11_0-1",GtP!$A$1:$BB$1,0),FALSE))</f>
        <v>#N/A</v>
      </c>
      <c r="AO255" s="140" t="e">
        <f>_xlfn.CONCAT(IF(BB255="","-","B"),IF(BO255="","-","I"),VLOOKUP($B255,GtP!$A:$BB,MATCH("Gq/11_0-1",GtP!$A$1:$BB$1,0),FALSE))</f>
        <v>#N/A</v>
      </c>
      <c r="AP255" s="140" t="e">
        <f>_xlfn.CONCAT(IF(BC255="","-","B"),IF(BP255="","-","I"),VLOOKUP($B255,GtP!$A:$BB,MATCH("Gq/11_0-1",GtP!$A$1:$BB$1,0),FALSE))</f>
        <v>#N/A</v>
      </c>
      <c r="AQ255" s="140" t="e">
        <f>_xlfn.CONCAT(IF(BD255="","-","B"),IF(BQ255="","-","I"),VLOOKUP($B255,GtP!$A:$BB,MATCH("Gq/11_0-1",GtP!$A$1:$BB$1,0),FALSE))</f>
        <v>#N/A</v>
      </c>
      <c r="AR255" s="140" t="e">
        <f>_xlfn.CONCAT(IF(BE255="","-","B"),IF(BR255="","-","I"),VLOOKUP($B255,GtP!$A:$BB,MATCH("G12/13_0-1",GtP!$A$1:$BB$1,0),FALSE))</f>
        <v>#N/A</v>
      </c>
      <c r="AS255" s="140" t="e">
        <f>_xlfn.CONCAT(IF(BF255="","-","B"),IF(BS255="","-","I"),VLOOKUP($B255,GtP!$A:$BB,MATCH("G12/13_0-1",GtP!$A$1:$BB$1,0),FALSE))</f>
        <v>#N/A</v>
      </c>
      <c r="AT255" s="139" t="str">
        <f>_xlfn.IFNA(VLOOKUP($B255,'B-LogEmaxOverpEC50'!$A:$AL,MATCH(AT$1,'B-LogEmaxOverpEC50'!$A$1:$AL$1,0),FALSE),"")</f>
        <v/>
      </c>
      <c r="AU255" s="136" t="str">
        <f>_xlfn.IFNA(VLOOKUP($B255,'B-LogEmaxOverpEC50'!$A:$AL,MATCH(AU$1,'B-LogEmaxOverpEC50'!$A$1:$AL$1,0),FALSE),"")</f>
        <v/>
      </c>
      <c r="AV255" s="152" t="str">
        <f>_xlfn.IFNA(VLOOKUP($B255,'B-LogEmaxOverpEC50'!$A:$AL,MATCH(AV$1,'B-LogEmaxOverpEC50'!$A$1:$AL$1,0),FALSE),"")</f>
        <v/>
      </c>
      <c r="AW255" s="152" t="str">
        <f>_xlfn.IFNA(VLOOKUP($B255,'B-LogEmaxOverpEC50'!$A:$AL,MATCH(AW$1,'B-LogEmaxOverpEC50'!$A$1:$AL$1,0),FALSE),"")</f>
        <v/>
      </c>
      <c r="AX255" s="152" t="str">
        <f>_xlfn.IFNA(VLOOKUP($B255,'B-LogEmaxOverpEC50'!$A:$AL,MATCH(AX$1,'B-LogEmaxOverpEC50'!$A$1:$AL$1,0),FALSE),"")</f>
        <v/>
      </c>
      <c r="AY255" s="152" t="str">
        <f>_xlfn.IFNA(VLOOKUP($B255,'B-LogEmaxOverpEC50'!$A:$AL,MATCH(AY$1,'B-LogEmaxOverpEC50'!$A$1:$AL$1,0),FALSE),"")</f>
        <v/>
      </c>
      <c r="AZ255" s="152" t="str">
        <f>_xlfn.IFNA(VLOOKUP($B255,'B-LogEmaxOverpEC50'!$A:$AL,MATCH(AZ$1,'B-LogEmaxOverpEC50'!$A$1:$AL$1,0),FALSE),"")</f>
        <v/>
      </c>
      <c r="BA255" s="152" t="str">
        <f>_xlfn.IFNA(VLOOKUP($B255,'B-LogEmaxOverpEC50'!$A:$AL,MATCH(BA$1,'B-LogEmaxOverpEC50'!$A$1:$AL$1,0),FALSE),"")</f>
        <v/>
      </c>
      <c r="BB255" s="152" t="str">
        <f>_xlfn.IFNA(VLOOKUP($B255,'B-LogEmaxOverpEC50'!$A:$AL,MATCH(BB$1,'B-LogEmaxOverpEC50'!$A$1:$AL$1,0),FALSE),"")</f>
        <v/>
      </c>
      <c r="BC255" s="152" t="str">
        <f>_xlfn.IFNA(VLOOKUP($B255,'B-LogEmaxOverpEC50'!$A:$AL,MATCH(BC$1,'B-LogEmaxOverpEC50'!$A$1:$AL$1,0),FALSE),"")</f>
        <v/>
      </c>
      <c r="BD255" s="152" t="str">
        <f>_xlfn.IFNA(VLOOKUP($B255,'B-LogEmaxOverpEC50'!$A:$AL,MATCH(BD$1,'B-LogEmaxOverpEC50'!$A$1:$AL$1,0),FALSE),"")</f>
        <v/>
      </c>
      <c r="BE255" s="152" t="str">
        <f>_xlfn.IFNA(VLOOKUP($B255,'B-LogEmaxOverpEC50'!$A:$AL,MATCH(BE$1,'B-LogEmaxOverpEC50'!$A$1:$AL$1,0),FALSE),"")</f>
        <v/>
      </c>
      <c r="BF255" s="152" t="str">
        <f>_xlfn.IFNA(VLOOKUP($B255,'B-LogEmaxOverpEC50'!$A:$AL,MATCH(BF$1,'B-LogEmaxOverpEC50'!$A$1:$AL$1,0),FALSE),"")</f>
        <v/>
      </c>
      <c r="BG255" s="137" t="str">
        <f>_xlfn.IFNA(VLOOKUP($B255,'I-LogEmaxOverpEC50'!$A:$AR,MATCH(BG$1,'I-LogEmaxOverpEC50'!$A$1:$AR$1,0),FALSE),"")</f>
        <v/>
      </c>
      <c r="BH255" s="136" t="str">
        <f>_xlfn.IFNA(VLOOKUP($B255,'I-LogEmaxOverpEC50'!$A:$AR,MATCH(BH$1,'I-LogEmaxOverpEC50'!$A$1:$AR$1,0),FALSE),"")</f>
        <v/>
      </c>
      <c r="BI255" s="136" t="str">
        <f>_xlfn.IFNA(VLOOKUP($B255,'I-LogEmaxOverpEC50'!$A:$AR,MATCH(BI$1,'I-LogEmaxOverpEC50'!$A$1:$AR$1,0),FALSE),"")</f>
        <v/>
      </c>
      <c r="BJ255" s="136" t="str">
        <f>_xlfn.IFNA(VLOOKUP($B255,'I-LogEmaxOverpEC50'!$A:$AR,MATCH(BJ$1,'I-LogEmaxOverpEC50'!$A$1:$AR$1,0),FALSE),"")</f>
        <v/>
      </c>
      <c r="BK255" s="136" t="str">
        <f>_xlfn.IFNA(VLOOKUP($B255,'I-LogEmaxOverpEC50'!$A:$AR,MATCH(BK$1,'I-LogEmaxOverpEC50'!$A$1:$AR$1,0),FALSE),"")</f>
        <v/>
      </c>
      <c r="BL255" s="136" t="str">
        <f>_xlfn.IFNA(VLOOKUP($B255,'I-LogEmaxOverpEC50'!$A:$AR,MATCH(BL$1,'I-LogEmaxOverpEC50'!$A$1:$AR$1,0),FALSE),"")</f>
        <v/>
      </c>
      <c r="BM255" s="136" t="str">
        <f>_xlfn.IFNA(VLOOKUP($B255,'I-LogEmaxOverpEC50'!$A:$AR,MATCH(BM$1,'I-LogEmaxOverpEC50'!$A$1:$AR$1,0),FALSE),"")</f>
        <v/>
      </c>
      <c r="BN255" s="136" t="str">
        <f>_xlfn.IFNA(VLOOKUP($B255,'I-LogEmaxOverpEC50'!$A:$AR,MATCH(BN$1,'I-LogEmaxOverpEC50'!$A$1:$AR$1,0),FALSE),"")</f>
        <v/>
      </c>
      <c r="BO255" s="136" t="str">
        <f>_xlfn.IFNA(VLOOKUP($B255,'I-LogEmaxOverpEC50'!$A:$AR,MATCH(BO$1,'I-LogEmaxOverpEC50'!$A$1:$AR$1,0),FALSE),"")</f>
        <v/>
      </c>
      <c r="BP255" s="136" t="str">
        <f>_xlfn.IFNA(VLOOKUP($B255,'I-LogEmaxOverpEC50'!$A:$AR,MATCH(BP$1,'I-LogEmaxOverpEC50'!$A$1:$AR$1,0),FALSE),"")</f>
        <v/>
      </c>
      <c r="BQ255" s="136" t="str">
        <f>_xlfn.IFNA(VLOOKUP($B255,'I-LogEmaxOverpEC50'!$A:$AR,MATCH(BQ$1,'I-LogEmaxOverpEC50'!$A$1:$AR$1,0),FALSE),"")</f>
        <v/>
      </c>
      <c r="BR255" s="136" t="str">
        <f>_xlfn.IFNA(VLOOKUP($B255,'I-LogEmaxOverpEC50'!$A:$AR,MATCH(BR$1,'I-LogEmaxOverpEC50'!$A$1:$AR$1,0),FALSE),"")</f>
        <v/>
      </c>
      <c r="BS255" s="136" t="str">
        <f>_xlfn.IFNA(VLOOKUP($B255,'I-LogEmaxOverpEC50'!$A:$AR,MATCH(BS$1,'I-LogEmaxOverpEC50'!$A$1:$AR$1,0),FALSE),"")</f>
        <v/>
      </c>
    </row>
    <row r="256" spans="1:71" x14ac:dyDescent="0.2">
      <c r="A256" s="146" cm="1">
        <f t="array" ref="A256">_xlfn.IFS(SUM(F256:R256)&gt;0,1,AB256&gt;0,2,TRUE,3)</f>
        <v>2</v>
      </c>
      <c r="B256" s="146" t="s">
        <v>1632</v>
      </c>
      <c r="D256" s="151" t="str">
        <f>_xlfn.XLOOKUP(B256,RecNamesAll!A:A,RecNamesAll!E:E)</f>
        <v>F</v>
      </c>
      <c r="E256" s="150" t="str">
        <f>_xlfn.XLOOKUP(B256,RecNamesAll!A:A,RecNamesAll!C:C)</f>
        <v>FZD9</v>
      </c>
      <c r="F256" s="160" t="str">
        <f t="shared" si="60"/>
        <v/>
      </c>
      <c r="G256" s="159" t="str">
        <f t="shared" si="61"/>
        <v/>
      </c>
      <c r="H256" s="159" t="str">
        <f t="shared" si="62"/>
        <v/>
      </c>
      <c r="I256" s="159" t="str">
        <f t="shared" si="63"/>
        <v/>
      </c>
      <c r="J256" s="159" t="str">
        <f t="shared" si="64"/>
        <v/>
      </c>
      <c r="K256" s="159" t="str">
        <f t="shared" si="65"/>
        <v/>
      </c>
      <c r="L256" s="159" t="str">
        <f t="shared" si="66"/>
        <v/>
      </c>
      <c r="M256" s="159" t="str">
        <f t="shared" si="67"/>
        <v/>
      </c>
      <c r="N256" s="159" t="str">
        <f t="shared" si="68"/>
        <v/>
      </c>
      <c r="O256" s="159" t="str">
        <f t="shared" si="69"/>
        <v/>
      </c>
      <c r="P256" s="159" t="str">
        <f t="shared" si="70"/>
        <v/>
      </c>
      <c r="Q256" s="159" t="str">
        <f t="shared" si="71"/>
        <v/>
      </c>
      <c r="R256" s="159" t="str">
        <f t="shared" si="72"/>
        <v/>
      </c>
      <c r="U256" s="146" t="str">
        <f t="shared" si="73"/>
        <v>F</v>
      </c>
      <c r="V256" s="145" t="str">
        <f t="shared" si="74"/>
        <v>FZD9</v>
      </c>
      <c r="W256" s="157">
        <f>VLOOKUP($B256,GtP!$A:$DD,MATCH("Gs_0-2",GtP!$A$1:$DD$1,0),FALSE)</f>
        <v>0</v>
      </c>
      <c r="X256" s="156">
        <f>VLOOKUP($B256,GtP!$A:$DD,MATCH("Gi/o_0-2",GtP!$A$1:$DD$1,0),FALSE)</f>
        <v>1</v>
      </c>
      <c r="Y256" s="156">
        <f>VLOOKUP($B256,GtP!$A:$DD,MATCH("Gq/11_0-2",GtP!$A$1:$DD$1,0),FALSE)</f>
        <v>0</v>
      </c>
      <c r="Z256" s="156">
        <f>VLOOKUP($B256,GtP!$A:$DD,MATCH("G12/13_0-2",GtP!$A$1:$DD$1,0),FALSE)</f>
        <v>0</v>
      </c>
      <c r="AA256" s="155"/>
      <c r="AB256" s="143">
        <f t="shared" si="75"/>
        <v>1</v>
      </c>
      <c r="AC256" s="315" t="str">
        <f t="shared" si="76"/>
        <v/>
      </c>
      <c r="AD256" s="349" t="str">
        <f t="shared" si="77"/>
        <v/>
      </c>
      <c r="AE256" s="349" t="str">
        <f t="shared" si="78"/>
        <v/>
      </c>
      <c r="AF256" s="311" t="str">
        <f t="shared" si="79"/>
        <v/>
      </c>
      <c r="AG256" s="141" t="str">
        <f>_xlfn.CONCAT(IF(AT256="","-","B"),IF(BG256="","-","I"),VLOOKUP($B256,GtP!$A:$BB,MATCH("Gs_0-1",GtP!$A$1:$BB$1,0),FALSE))</f>
        <v>---</v>
      </c>
      <c r="AH256" s="140" t="str">
        <f>_xlfn.CONCAT(IF(AU256="","-","B"),IF(BH256="","-","I"),VLOOKUP($B256,GtP!$A:$BB,MATCH("Gs_0-1",GtP!$A$1:$BB$1,0),FALSE))</f>
        <v>---</v>
      </c>
      <c r="AI256" s="140" t="str">
        <f>_xlfn.CONCAT(IF(AV256="","-","B"),IF(BI256="","-","I"),VLOOKUP($B256,GtP!$A:$BB,MATCH("Gi/o_0-1",GtP!$A$1:$BB$1,0),FALSE))</f>
        <v>--G</v>
      </c>
      <c r="AJ256" s="140" t="str">
        <f>_xlfn.CONCAT(IF(AW256="","-","B"),IF(BJ256="","-","I"),VLOOKUP($B256,GtP!$A:$BB,MATCH("Gi/o_0-1",GtP!$A$1:$BB$1,0),FALSE))</f>
        <v>--G</v>
      </c>
      <c r="AK256" s="140" t="str">
        <f>_xlfn.CONCAT(IF(AX256="","-","B"),IF(BK256="","-","I"),VLOOKUP($B256,GtP!$A:$BB,MATCH("Gi/o_0-1",GtP!$A$1:$BB$1,0),FALSE))</f>
        <v>--G</v>
      </c>
      <c r="AL256" s="140" t="str">
        <f>_xlfn.CONCAT(IF(AY256="","-","B"),IF(BL256="","-","I"),VLOOKUP($B256,GtP!$A:$BB,MATCH("Gi/o_0-1",GtP!$A$1:$BB$1,0),FALSE))</f>
        <v>--G</v>
      </c>
      <c r="AM256" s="140" t="str">
        <f>_xlfn.CONCAT(IF(AZ256="","-","B"),IF(BM256="","-","I"),VLOOKUP($B256,GtP!$A:$BB,MATCH("Gi/o_0-1",GtP!$A$1:$BB$1,0),FALSE))</f>
        <v>--G</v>
      </c>
      <c r="AN256" s="140" t="str">
        <f>_xlfn.CONCAT(IF(BA256="","-","B"),IF(BN256="","-","I"),VLOOKUP($B256,GtP!$A:$BB,MATCH("Gq/11_0-1",GtP!$A$1:$BB$1,0),FALSE))</f>
        <v>---</v>
      </c>
      <c r="AO256" s="140" t="str">
        <f>_xlfn.CONCAT(IF(BB256="","-","B"),IF(BO256="","-","I"),VLOOKUP($B256,GtP!$A:$BB,MATCH("Gq/11_0-1",GtP!$A$1:$BB$1,0),FALSE))</f>
        <v>---</v>
      </c>
      <c r="AP256" s="140" t="str">
        <f>_xlfn.CONCAT(IF(BC256="","-","B"),IF(BP256="","-","I"),VLOOKUP($B256,GtP!$A:$BB,MATCH("Gq/11_0-1",GtP!$A$1:$BB$1,0),FALSE))</f>
        <v>---</v>
      </c>
      <c r="AQ256" s="140" t="str">
        <f>_xlfn.CONCAT(IF(BD256="","-","B"),IF(BQ256="","-","I"),VLOOKUP($B256,GtP!$A:$BB,MATCH("Gq/11_0-1",GtP!$A$1:$BB$1,0),FALSE))</f>
        <v>---</v>
      </c>
      <c r="AR256" s="140" t="str">
        <f>_xlfn.CONCAT(IF(BE256="","-","B"),IF(BR256="","-","I"),VLOOKUP($B256,GtP!$A:$BB,MATCH("G12/13_0-1",GtP!$A$1:$BB$1,0),FALSE))</f>
        <v>---</v>
      </c>
      <c r="AS256" s="140" t="str">
        <f>_xlfn.CONCAT(IF(BF256="","-","B"),IF(BS256="","-","I"),VLOOKUP($B256,GtP!$A:$BB,MATCH("G12/13_0-1",GtP!$A$1:$BB$1,0),FALSE))</f>
        <v>---</v>
      </c>
      <c r="AT256" s="139" t="str">
        <f>_xlfn.IFNA(VLOOKUP($B256,'B-LogEmaxOverpEC50'!$A:$AL,MATCH(AT$1,'B-LogEmaxOverpEC50'!$A$1:$AL$1,0),FALSE),"")</f>
        <v/>
      </c>
      <c r="AU256" s="136" t="str">
        <f>_xlfn.IFNA(VLOOKUP($B256,'B-LogEmaxOverpEC50'!$A:$AL,MATCH(AU$1,'B-LogEmaxOverpEC50'!$A$1:$AL$1,0),FALSE),"")</f>
        <v/>
      </c>
      <c r="AV256" s="152" t="str">
        <f>_xlfn.IFNA(VLOOKUP($B256,'B-LogEmaxOverpEC50'!$A:$AL,MATCH(AV$1,'B-LogEmaxOverpEC50'!$A$1:$AL$1,0),FALSE),"")</f>
        <v/>
      </c>
      <c r="AW256" s="152" t="str">
        <f>_xlfn.IFNA(VLOOKUP($B256,'B-LogEmaxOverpEC50'!$A:$AL,MATCH(AW$1,'B-LogEmaxOverpEC50'!$A$1:$AL$1,0),FALSE),"")</f>
        <v/>
      </c>
      <c r="AX256" s="152" t="str">
        <f>_xlfn.IFNA(VLOOKUP($B256,'B-LogEmaxOverpEC50'!$A:$AL,MATCH(AX$1,'B-LogEmaxOverpEC50'!$A$1:$AL$1,0),FALSE),"")</f>
        <v/>
      </c>
      <c r="AY256" s="152" t="str">
        <f>_xlfn.IFNA(VLOOKUP($B256,'B-LogEmaxOverpEC50'!$A:$AL,MATCH(AY$1,'B-LogEmaxOverpEC50'!$A$1:$AL$1,0),FALSE),"")</f>
        <v/>
      </c>
      <c r="AZ256" s="152" t="str">
        <f>_xlfn.IFNA(VLOOKUP($B256,'B-LogEmaxOverpEC50'!$A:$AL,MATCH(AZ$1,'B-LogEmaxOverpEC50'!$A$1:$AL$1,0),FALSE),"")</f>
        <v/>
      </c>
      <c r="BA256" s="152" t="str">
        <f>_xlfn.IFNA(VLOOKUP($B256,'B-LogEmaxOverpEC50'!$A:$AL,MATCH(BA$1,'B-LogEmaxOverpEC50'!$A$1:$AL$1,0),FALSE),"")</f>
        <v/>
      </c>
      <c r="BB256" s="152" t="str">
        <f>_xlfn.IFNA(VLOOKUP($B256,'B-LogEmaxOverpEC50'!$A:$AL,MATCH(BB$1,'B-LogEmaxOverpEC50'!$A$1:$AL$1,0),FALSE),"")</f>
        <v/>
      </c>
      <c r="BC256" s="152" t="str">
        <f>_xlfn.IFNA(VLOOKUP($B256,'B-LogEmaxOverpEC50'!$A:$AL,MATCH(BC$1,'B-LogEmaxOverpEC50'!$A$1:$AL$1,0),FALSE),"")</f>
        <v/>
      </c>
      <c r="BD256" s="152" t="str">
        <f>_xlfn.IFNA(VLOOKUP($B256,'B-LogEmaxOverpEC50'!$A:$AL,MATCH(BD$1,'B-LogEmaxOverpEC50'!$A$1:$AL$1,0),FALSE),"")</f>
        <v/>
      </c>
      <c r="BE256" s="152" t="str">
        <f>_xlfn.IFNA(VLOOKUP($B256,'B-LogEmaxOverpEC50'!$A:$AL,MATCH(BE$1,'B-LogEmaxOverpEC50'!$A$1:$AL$1,0),FALSE),"")</f>
        <v/>
      </c>
      <c r="BF256" s="152" t="str">
        <f>_xlfn.IFNA(VLOOKUP($B256,'B-LogEmaxOverpEC50'!$A:$AL,MATCH(BF$1,'B-LogEmaxOverpEC50'!$A$1:$AL$1,0),FALSE),"")</f>
        <v/>
      </c>
      <c r="BG256" s="137" t="str">
        <f>_xlfn.IFNA(VLOOKUP($B256,'I-LogEmaxOverpEC50'!$A:$AR,MATCH(BG$1,'I-LogEmaxOverpEC50'!$A$1:$AR$1,0),FALSE),"")</f>
        <v/>
      </c>
      <c r="BH256" s="136" t="str">
        <f>_xlfn.IFNA(VLOOKUP($B256,'I-LogEmaxOverpEC50'!$A:$AR,MATCH(BH$1,'I-LogEmaxOverpEC50'!$A$1:$AR$1,0),FALSE),"")</f>
        <v/>
      </c>
      <c r="BI256" s="136" t="str">
        <f>_xlfn.IFNA(VLOOKUP($B256,'I-LogEmaxOverpEC50'!$A:$AR,MATCH(BI$1,'I-LogEmaxOverpEC50'!$A$1:$AR$1,0),FALSE),"")</f>
        <v/>
      </c>
      <c r="BJ256" s="136" t="str">
        <f>_xlfn.IFNA(VLOOKUP($B256,'I-LogEmaxOverpEC50'!$A:$AR,MATCH(BJ$1,'I-LogEmaxOverpEC50'!$A$1:$AR$1,0),FALSE),"")</f>
        <v/>
      </c>
      <c r="BK256" s="136" t="str">
        <f>_xlfn.IFNA(VLOOKUP($B256,'I-LogEmaxOverpEC50'!$A:$AR,MATCH(BK$1,'I-LogEmaxOverpEC50'!$A$1:$AR$1,0),FALSE),"")</f>
        <v/>
      </c>
      <c r="BL256" s="136" t="str">
        <f>_xlfn.IFNA(VLOOKUP($B256,'I-LogEmaxOverpEC50'!$A:$AR,MATCH(BL$1,'I-LogEmaxOverpEC50'!$A$1:$AR$1,0),FALSE),"")</f>
        <v/>
      </c>
      <c r="BM256" s="136" t="str">
        <f>_xlfn.IFNA(VLOOKUP($B256,'I-LogEmaxOverpEC50'!$A:$AR,MATCH(BM$1,'I-LogEmaxOverpEC50'!$A$1:$AR$1,0),FALSE),"")</f>
        <v/>
      </c>
      <c r="BN256" s="136" t="str">
        <f>_xlfn.IFNA(VLOOKUP($B256,'I-LogEmaxOverpEC50'!$A:$AR,MATCH(BN$1,'I-LogEmaxOverpEC50'!$A$1:$AR$1,0),FALSE),"")</f>
        <v/>
      </c>
      <c r="BO256" s="136" t="str">
        <f>_xlfn.IFNA(VLOOKUP($B256,'I-LogEmaxOverpEC50'!$A:$AR,MATCH(BO$1,'I-LogEmaxOverpEC50'!$A$1:$AR$1,0),FALSE),"")</f>
        <v/>
      </c>
      <c r="BP256" s="136" t="str">
        <f>_xlfn.IFNA(VLOOKUP($B256,'I-LogEmaxOverpEC50'!$A:$AR,MATCH(BP$1,'I-LogEmaxOverpEC50'!$A$1:$AR$1,0),FALSE),"")</f>
        <v/>
      </c>
      <c r="BQ256" s="136" t="str">
        <f>_xlfn.IFNA(VLOOKUP($B256,'I-LogEmaxOverpEC50'!$A:$AR,MATCH(BQ$1,'I-LogEmaxOverpEC50'!$A$1:$AR$1,0),FALSE),"")</f>
        <v/>
      </c>
      <c r="BR256" s="136" t="str">
        <f>_xlfn.IFNA(VLOOKUP($B256,'I-LogEmaxOverpEC50'!$A:$AR,MATCH(BR$1,'I-LogEmaxOverpEC50'!$A$1:$AR$1,0),FALSE),"")</f>
        <v/>
      </c>
      <c r="BS256" s="136" t="str">
        <f>_xlfn.IFNA(VLOOKUP($B256,'I-LogEmaxOverpEC50'!$A:$AR,MATCH(BS$1,'I-LogEmaxOverpEC50'!$A$1:$AR$1,0),FALSE),"")</f>
        <v/>
      </c>
    </row>
    <row r="257" spans="1:71" x14ac:dyDescent="0.2">
      <c r="A257" s="146" t="e" cm="1">
        <f t="array" ref="A257">_xlfn.IFS(SUM(F257:R257)&gt;0,1,AB257&gt;0,2,TRUE,3)</f>
        <v>#N/A</v>
      </c>
      <c r="B257" s="146" t="s">
        <v>1623</v>
      </c>
      <c r="D257" s="151" t="str">
        <f>_xlfn.XLOOKUP(B257,RecNamesAll!A:A,RecNamesAll!E:E)</f>
        <v>F</v>
      </c>
      <c r="E257" s="150" t="str">
        <f>_xlfn.XLOOKUP(B257,RecNamesAll!A:A,RecNamesAll!C:C)</f>
        <v>SMO</v>
      </c>
      <c r="F257" s="160" t="e">
        <f t="shared" si="60"/>
        <v>#N/A</v>
      </c>
      <c r="G257" s="159" t="e">
        <f t="shared" si="61"/>
        <v>#N/A</v>
      </c>
      <c r="H257" s="159" t="e">
        <f t="shared" si="62"/>
        <v>#N/A</v>
      </c>
      <c r="I257" s="159" t="e">
        <f t="shared" si="63"/>
        <v>#N/A</v>
      </c>
      <c r="J257" s="159" t="e">
        <f t="shared" si="64"/>
        <v>#N/A</v>
      </c>
      <c r="K257" s="159" t="e">
        <f t="shared" si="65"/>
        <v>#N/A</v>
      </c>
      <c r="L257" s="159" t="e">
        <f t="shared" si="66"/>
        <v>#N/A</v>
      </c>
      <c r="M257" s="159" t="e">
        <f t="shared" si="67"/>
        <v>#N/A</v>
      </c>
      <c r="N257" s="159" t="e">
        <f t="shared" si="68"/>
        <v>#N/A</v>
      </c>
      <c r="O257" s="159" t="e">
        <f t="shared" si="69"/>
        <v>#N/A</v>
      </c>
      <c r="P257" s="159" t="e">
        <f t="shared" si="70"/>
        <v>#N/A</v>
      </c>
      <c r="Q257" s="159" t="e">
        <f t="shared" si="71"/>
        <v>#N/A</v>
      </c>
      <c r="R257" s="159" t="e">
        <f t="shared" si="72"/>
        <v>#N/A</v>
      </c>
      <c r="U257" s="146" t="str">
        <f t="shared" si="73"/>
        <v>F</v>
      </c>
      <c r="V257" s="145" t="str">
        <f t="shared" si="74"/>
        <v>SMO</v>
      </c>
      <c r="W257" s="157" t="e">
        <f>VLOOKUP($B257,GtP!$A:$DD,MATCH("Gs_0-2",GtP!$A$1:$DD$1,0),FALSE)</f>
        <v>#N/A</v>
      </c>
      <c r="X257" s="156" t="e">
        <f>VLOOKUP($B257,GtP!$A:$DD,MATCH("Gi/o_0-2",GtP!$A$1:$DD$1,0),FALSE)</f>
        <v>#N/A</v>
      </c>
      <c r="Y257" s="156" t="e">
        <f>VLOOKUP($B257,GtP!$A:$DD,MATCH("Gq/11_0-2",GtP!$A$1:$DD$1,0),FALSE)</f>
        <v>#N/A</v>
      </c>
      <c r="Z257" s="156" t="e">
        <f>VLOOKUP($B257,GtP!$A:$DD,MATCH("G12/13_0-2",GtP!$A$1:$DD$1,0),FALSE)</f>
        <v>#N/A</v>
      </c>
      <c r="AA257" s="155"/>
      <c r="AB257" s="143" t="e">
        <f t="shared" si="75"/>
        <v>#N/A</v>
      </c>
      <c r="AC257" s="315" t="str">
        <f t="shared" si="76"/>
        <v/>
      </c>
      <c r="AD257" s="349" t="str">
        <f t="shared" si="77"/>
        <v/>
      </c>
      <c r="AE257" s="349" t="str">
        <f t="shared" si="78"/>
        <v/>
      </c>
      <c r="AF257" s="311" t="str">
        <f t="shared" si="79"/>
        <v/>
      </c>
      <c r="AG257" s="141" t="e">
        <f>_xlfn.CONCAT(IF(AT257="","-","B"),IF(BG257="","-","I"),VLOOKUP($B257,GtP!$A:$BB,MATCH("Gs_0-1",GtP!$A$1:$BB$1,0),FALSE))</f>
        <v>#N/A</v>
      </c>
      <c r="AH257" s="140" t="e">
        <f>_xlfn.CONCAT(IF(AU257="","-","B"),IF(BH257="","-","I"),VLOOKUP($B257,GtP!$A:$BB,MATCH("Gs_0-1",GtP!$A$1:$BB$1,0),FALSE))</f>
        <v>#N/A</v>
      </c>
      <c r="AI257" s="140" t="e">
        <f>_xlfn.CONCAT(IF(AV257="","-","B"),IF(BI257="","-","I"),VLOOKUP($B257,GtP!$A:$BB,MATCH("Gi/o_0-1",GtP!$A$1:$BB$1,0),FALSE))</f>
        <v>#N/A</v>
      </c>
      <c r="AJ257" s="140" t="e">
        <f>_xlfn.CONCAT(IF(AW257="","-","B"),IF(BJ257="","-","I"),VLOOKUP($B257,GtP!$A:$BB,MATCH("Gi/o_0-1",GtP!$A$1:$BB$1,0),FALSE))</f>
        <v>#N/A</v>
      </c>
      <c r="AK257" s="140" t="e">
        <f>_xlfn.CONCAT(IF(AX257="","-","B"),IF(BK257="","-","I"),VLOOKUP($B257,GtP!$A:$BB,MATCH("Gi/o_0-1",GtP!$A$1:$BB$1,0),FALSE))</f>
        <v>#N/A</v>
      </c>
      <c r="AL257" s="140" t="e">
        <f>_xlfn.CONCAT(IF(AY257="","-","B"),IF(BL257="","-","I"),VLOOKUP($B257,GtP!$A:$BB,MATCH("Gi/o_0-1",GtP!$A$1:$BB$1,0),FALSE))</f>
        <v>#N/A</v>
      </c>
      <c r="AM257" s="140" t="e">
        <f>_xlfn.CONCAT(IF(AZ257="","-","B"),IF(BM257="","-","I"),VLOOKUP($B257,GtP!$A:$BB,MATCH("Gi/o_0-1",GtP!$A$1:$BB$1,0),FALSE))</f>
        <v>#N/A</v>
      </c>
      <c r="AN257" s="140" t="e">
        <f>_xlfn.CONCAT(IF(BA257="","-","B"),IF(BN257="","-","I"),VLOOKUP($B257,GtP!$A:$BB,MATCH("Gq/11_0-1",GtP!$A$1:$BB$1,0),FALSE))</f>
        <v>#N/A</v>
      </c>
      <c r="AO257" s="140" t="e">
        <f>_xlfn.CONCAT(IF(BB257="","-","B"),IF(BO257="","-","I"),VLOOKUP($B257,GtP!$A:$BB,MATCH("Gq/11_0-1",GtP!$A$1:$BB$1,0),FALSE))</f>
        <v>#N/A</v>
      </c>
      <c r="AP257" s="140" t="e">
        <f>_xlfn.CONCAT(IF(BC257="","-","B"),IF(BP257="","-","I"),VLOOKUP($B257,GtP!$A:$BB,MATCH("Gq/11_0-1",GtP!$A$1:$BB$1,0),FALSE))</f>
        <v>#N/A</v>
      </c>
      <c r="AQ257" s="140" t="e">
        <f>_xlfn.CONCAT(IF(BD257="","-","B"),IF(BQ257="","-","I"),VLOOKUP($B257,GtP!$A:$BB,MATCH("Gq/11_0-1",GtP!$A$1:$BB$1,0),FALSE))</f>
        <v>#N/A</v>
      </c>
      <c r="AR257" s="140" t="e">
        <f>_xlfn.CONCAT(IF(BE257="","-","B"),IF(BR257="","-","I"),VLOOKUP($B257,GtP!$A:$BB,MATCH("G12/13_0-1",GtP!$A$1:$BB$1,0),FALSE))</f>
        <v>#N/A</v>
      </c>
      <c r="AS257" s="140" t="e">
        <f>_xlfn.CONCAT(IF(BF257="","-","B"),IF(BS257="","-","I"),VLOOKUP($B257,GtP!$A:$BB,MATCH("G12/13_0-1",GtP!$A$1:$BB$1,0),FALSE))</f>
        <v>#N/A</v>
      </c>
      <c r="AT257" s="139" t="str">
        <f>_xlfn.IFNA(VLOOKUP($B257,'B-LogEmaxOverpEC50'!$A:$AL,MATCH(AT$1,'B-LogEmaxOverpEC50'!$A$1:$AL$1,0),FALSE),"")</f>
        <v/>
      </c>
      <c r="AU257" s="136" t="str">
        <f>_xlfn.IFNA(VLOOKUP($B257,'B-LogEmaxOverpEC50'!$A:$AL,MATCH(AU$1,'B-LogEmaxOverpEC50'!$A$1:$AL$1,0),FALSE),"")</f>
        <v/>
      </c>
      <c r="AV257" s="152" t="str">
        <f>_xlfn.IFNA(VLOOKUP($B257,'B-LogEmaxOverpEC50'!$A:$AL,MATCH(AV$1,'B-LogEmaxOverpEC50'!$A$1:$AL$1,0),FALSE),"")</f>
        <v/>
      </c>
      <c r="AW257" s="152" t="str">
        <f>_xlfn.IFNA(VLOOKUP($B257,'B-LogEmaxOverpEC50'!$A:$AL,MATCH(AW$1,'B-LogEmaxOverpEC50'!$A$1:$AL$1,0),FALSE),"")</f>
        <v/>
      </c>
      <c r="AX257" s="152" t="str">
        <f>_xlfn.IFNA(VLOOKUP($B257,'B-LogEmaxOverpEC50'!$A:$AL,MATCH(AX$1,'B-LogEmaxOverpEC50'!$A$1:$AL$1,0),FALSE),"")</f>
        <v/>
      </c>
      <c r="AY257" s="152" t="str">
        <f>_xlfn.IFNA(VLOOKUP($B257,'B-LogEmaxOverpEC50'!$A:$AL,MATCH(AY$1,'B-LogEmaxOverpEC50'!$A$1:$AL$1,0),FALSE),"")</f>
        <v/>
      </c>
      <c r="AZ257" s="152" t="str">
        <f>_xlfn.IFNA(VLOOKUP($B257,'B-LogEmaxOverpEC50'!$A:$AL,MATCH(AZ$1,'B-LogEmaxOverpEC50'!$A$1:$AL$1,0),FALSE),"")</f>
        <v/>
      </c>
      <c r="BA257" s="152" t="str">
        <f>_xlfn.IFNA(VLOOKUP($B257,'B-LogEmaxOverpEC50'!$A:$AL,MATCH(BA$1,'B-LogEmaxOverpEC50'!$A$1:$AL$1,0),FALSE),"")</f>
        <v/>
      </c>
      <c r="BB257" s="152" t="str">
        <f>_xlfn.IFNA(VLOOKUP($B257,'B-LogEmaxOverpEC50'!$A:$AL,MATCH(BB$1,'B-LogEmaxOverpEC50'!$A$1:$AL$1,0),FALSE),"")</f>
        <v/>
      </c>
      <c r="BC257" s="152" t="str">
        <f>_xlfn.IFNA(VLOOKUP($B257,'B-LogEmaxOverpEC50'!$A:$AL,MATCH(BC$1,'B-LogEmaxOverpEC50'!$A$1:$AL$1,0),FALSE),"")</f>
        <v/>
      </c>
      <c r="BD257" s="152" t="str">
        <f>_xlfn.IFNA(VLOOKUP($B257,'B-LogEmaxOverpEC50'!$A:$AL,MATCH(BD$1,'B-LogEmaxOverpEC50'!$A$1:$AL$1,0),FALSE),"")</f>
        <v/>
      </c>
      <c r="BE257" s="152" t="str">
        <f>_xlfn.IFNA(VLOOKUP($B257,'B-LogEmaxOverpEC50'!$A:$AL,MATCH(BE$1,'B-LogEmaxOverpEC50'!$A$1:$AL$1,0),FALSE),"")</f>
        <v/>
      </c>
      <c r="BF257" s="152" t="str">
        <f>_xlfn.IFNA(VLOOKUP($B257,'B-LogEmaxOverpEC50'!$A:$AL,MATCH(BF$1,'B-LogEmaxOverpEC50'!$A$1:$AL$1,0),FALSE),"")</f>
        <v/>
      </c>
      <c r="BG257" s="137" t="str">
        <f>_xlfn.IFNA(VLOOKUP($B257,'I-LogEmaxOverpEC50'!$A:$AR,MATCH(BG$1,'I-LogEmaxOverpEC50'!$A$1:$AR$1,0),FALSE),"")</f>
        <v/>
      </c>
      <c r="BH257" s="136" t="str">
        <f>_xlfn.IFNA(VLOOKUP($B257,'I-LogEmaxOverpEC50'!$A:$AR,MATCH(BH$1,'I-LogEmaxOverpEC50'!$A$1:$AR$1,0),FALSE),"")</f>
        <v/>
      </c>
      <c r="BI257" s="136" t="str">
        <f>_xlfn.IFNA(VLOOKUP($B257,'I-LogEmaxOverpEC50'!$A:$AR,MATCH(BI$1,'I-LogEmaxOverpEC50'!$A$1:$AR$1,0),FALSE),"")</f>
        <v/>
      </c>
      <c r="BJ257" s="136" t="str">
        <f>_xlfn.IFNA(VLOOKUP($B257,'I-LogEmaxOverpEC50'!$A:$AR,MATCH(BJ$1,'I-LogEmaxOverpEC50'!$A$1:$AR$1,0),FALSE),"")</f>
        <v/>
      </c>
      <c r="BK257" s="136" t="str">
        <f>_xlfn.IFNA(VLOOKUP($B257,'I-LogEmaxOverpEC50'!$A:$AR,MATCH(BK$1,'I-LogEmaxOverpEC50'!$A$1:$AR$1,0),FALSE),"")</f>
        <v/>
      </c>
      <c r="BL257" s="136" t="str">
        <f>_xlfn.IFNA(VLOOKUP($B257,'I-LogEmaxOverpEC50'!$A:$AR,MATCH(BL$1,'I-LogEmaxOverpEC50'!$A$1:$AR$1,0),FALSE),"")</f>
        <v/>
      </c>
      <c r="BM257" s="136" t="str">
        <f>_xlfn.IFNA(VLOOKUP($B257,'I-LogEmaxOverpEC50'!$A:$AR,MATCH(BM$1,'I-LogEmaxOverpEC50'!$A$1:$AR$1,0),FALSE),"")</f>
        <v/>
      </c>
      <c r="BN257" s="136" t="str">
        <f>_xlfn.IFNA(VLOOKUP($B257,'I-LogEmaxOverpEC50'!$A:$AR,MATCH(BN$1,'I-LogEmaxOverpEC50'!$A$1:$AR$1,0),FALSE),"")</f>
        <v/>
      </c>
      <c r="BO257" s="136" t="str">
        <f>_xlfn.IFNA(VLOOKUP($B257,'I-LogEmaxOverpEC50'!$A:$AR,MATCH(BO$1,'I-LogEmaxOverpEC50'!$A$1:$AR$1,0),FALSE),"")</f>
        <v/>
      </c>
      <c r="BP257" s="136" t="str">
        <f>_xlfn.IFNA(VLOOKUP($B257,'I-LogEmaxOverpEC50'!$A:$AR,MATCH(BP$1,'I-LogEmaxOverpEC50'!$A$1:$AR$1,0),FALSE),"")</f>
        <v/>
      </c>
      <c r="BQ257" s="136" t="str">
        <f>_xlfn.IFNA(VLOOKUP($B257,'I-LogEmaxOverpEC50'!$A:$AR,MATCH(BQ$1,'I-LogEmaxOverpEC50'!$A$1:$AR$1,0),FALSE),"")</f>
        <v/>
      </c>
      <c r="BR257" s="136" t="str">
        <f>_xlfn.IFNA(VLOOKUP($B257,'I-LogEmaxOverpEC50'!$A:$AR,MATCH(BR$1,'I-LogEmaxOverpEC50'!$A$1:$AR$1,0),FALSE),"")</f>
        <v/>
      </c>
      <c r="BS257" s="136" t="str">
        <f>_xlfn.IFNA(VLOOKUP($B257,'I-LogEmaxOverpEC50'!$A:$AR,MATCH(BS$1,'I-LogEmaxOverpEC50'!$A$1:$AR$1,0),FALSE),"")</f>
        <v/>
      </c>
    </row>
    <row r="258" spans="1:71" x14ac:dyDescent="0.2">
      <c r="A258" s="146" t="e" cm="1">
        <f t="array" ref="A258">_xlfn.IFS(SUM(F258:R258)&gt;0,1,AB258&gt;0,2,TRUE,3)</f>
        <v>#N/A</v>
      </c>
      <c r="B258" s="146" t="s">
        <v>2043</v>
      </c>
      <c r="D258" s="151" t="str">
        <f>_xlfn.XLOOKUP(B258,RecNamesAll!A:A,RecNamesAll!E:E)</f>
        <v>A</v>
      </c>
      <c r="E258" s="150" t="str">
        <f>_xlfn.XLOOKUP(B258,RecNamesAll!A:A,RecNamesAll!C:C)</f>
        <v>ACKR1</v>
      </c>
      <c r="F258" s="160" t="e">
        <f t="shared" ref="F258:F321" si="80">IF(OR(AG258="BI-",AG258="BIG",AG258="B-G",AG258="-IG"),AVERAGE(AT258,BG258),"")</f>
        <v>#N/A</v>
      </c>
      <c r="G258" s="159" t="e">
        <f t="shared" ref="G258:G321" si="81">IF(OR(AH258="BI-",AH258="BIG",AH258="B-G",AH258="-IG"),AVERAGE(AU258,BH258),"")</f>
        <v>#N/A</v>
      </c>
      <c r="H258" s="159" t="e">
        <f t="shared" ref="H258:H321" si="82">IF(OR(AI258="BI-",AI258="BIG",AI258="B-G",AI258="-IG"),AVERAGE(AV258,BI258),"")</f>
        <v>#N/A</v>
      </c>
      <c r="I258" s="159" t="e">
        <f t="shared" ref="I258:I321" si="83">IF(OR(AJ258="BI-",AJ258="BIG",AJ258="B-G",AJ258="-IG"),AVERAGE(AW258,BJ258),"")</f>
        <v>#N/A</v>
      </c>
      <c r="J258" s="159" t="e">
        <f t="shared" ref="J258:J321" si="84">IF(OR(AK258="BI-",AK258="BIG",AK258="B-G",AK258="-IG"),AVERAGE(AX258,BK258),"")</f>
        <v>#N/A</v>
      </c>
      <c r="K258" s="159" t="e">
        <f t="shared" ref="K258:K321" si="85">IF(OR(AL258="BI-",AL258="BIG",AL258="B-G",AL258="-IG"),AVERAGE(AY258,BL258),"")</f>
        <v>#N/A</v>
      </c>
      <c r="L258" s="159" t="e">
        <f t="shared" ref="L258:L321" si="86">IF(OR(AM258="BI-",AM258="BIG",AM258="B-G",AM258="-IG"),AVERAGE(AZ258,BM258),"")</f>
        <v>#N/A</v>
      </c>
      <c r="M258" s="159" t="e">
        <f t="shared" ref="M258:M321" si="87">IF(OR(AN258="BI-",AN258="BIG",AN258="B-G",AN258="-IG"),AVERAGE(BA258,BN258),"")</f>
        <v>#N/A</v>
      </c>
      <c r="N258" s="159" t="e">
        <f t="shared" ref="N258:N321" si="88">IF(OR(AO258="BI-",AO258="BIG",AO258="B-G",AO258="-IG"),AVERAGE(BB258,BO258),"")</f>
        <v>#N/A</v>
      </c>
      <c r="O258" s="159" t="e">
        <f t="shared" ref="O258:O321" si="89">IF(OR(AP258="BI-",AP258="BIG",AP258="B-G",AP258="-IG"),AVERAGE(BC258,BP258),"")</f>
        <v>#N/A</v>
      </c>
      <c r="P258" s="159" t="e">
        <f t="shared" ref="P258:P321" si="90">IF(OR(AQ258="BI-",AQ258="BIG",AQ258="B-G",AQ258="-IG"),AVERAGE(BD258,BQ258),"")</f>
        <v>#N/A</v>
      </c>
      <c r="Q258" s="159" t="e">
        <f t="shared" ref="Q258:Q321" si="91">IF(OR(AR258="BI-",AR258="BIG",AR258="B-G",AR258="-IG"),AVERAGE(BE258,BR258),"")</f>
        <v>#N/A</v>
      </c>
      <c r="R258" s="159" t="e">
        <f t="shared" ref="R258:R321" si="92">IF(OR(AS258="BI-",AS258="BIG",AS258="B-G",AS258="-IG"),AVERAGE(BF258,BS258),"")</f>
        <v>#N/A</v>
      </c>
      <c r="U258" s="146" t="str">
        <f t="shared" ref="U258:U321" si="93">D258</f>
        <v>A</v>
      </c>
      <c r="V258" s="145" t="str">
        <f t="shared" ref="V258:V321" si="94">E258</f>
        <v>ACKR1</v>
      </c>
      <c r="W258" s="157" t="e">
        <f>VLOOKUP($B258,GtP!$A:$DD,MATCH("Gs_0-2",GtP!$A$1:$DD$1,0),FALSE)</f>
        <v>#N/A</v>
      </c>
      <c r="X258" s="156" t="e">
        <f>VLOOKUP($B258,GtP!$A:$DD,MATCH("Gi/o_0-2",GtP!$A$1:$DD$1,0),FALSE)</f>
        <v>#N/A</v>
      </c>
      <c r="Y258" s="156" t="e">
        <f>VLOOKUP($B258,GtP!$A:$DD,MATCH("Gq/11_0-2",GtP!$A$1:$DD$1,0),FALSE)</f>
        <v>#N/A</v>
      </c>
      <c r="Z258" s="156" t="e">
        <f>VLOOKUP($B258,GtP!$A:$DD,MATCH("G12/13_0-2",GtP!$A$1:$DD$1,0),FALSE)</f>
        <v>#N/A</v>
      </c>
      <c r="AA258" s="155"/>
      <c r="AB258" s="143" t="e">
        <f t="shared" si="75"/>
        <v>#N/A</v>
      </c>
      <c r="AC258" s="315" t="str">
        <f t="shared" si="76"/>
        <v/>
      </c>
      <c r="AD258" s="349" t="str">
        <f t="shared" si="77"/>
        <v/>
      </c>
      <c r="AE258" s="349" t="str">
        <f t="shared" si="78"/>
        <v/>
      </c>
      <c r="AF258" s="311" t="str">
        <f t="shared" si="79"/>
        <v/>
      </c>
      <c r="AG258" s="141" t="e">
        <f>_xlfn.CONCAT(IF(AT258="","-","B"),IF(BG258="","-","I"),VLOOKUP($B258,GtP!$A:$BB,MATCH("Gs_0-1",GtP!$A$1:$BB$1,0),FALSE))</f>
        <v>#N/A</v>
      </c>
      <c r="AH258" s="140" t="e">
        <f>_xlfn.CONCAT(IF(AU258="","-","B"),IF(BH258="","-","I"),VLOOKUP($B258,GtP!$A:$BB,MATCH("Gs_0-1",GtP!$A$1:$BB$1,0),FALSE))</f>
        <v>#N/A</v>
      </c>
      <c r="AI258" s="140" t="e">
        <f>_xlfn.CONCAT(IF(AV258="","-","B"),IF(BI258="","-","I"),VLOOKUP($B258,GtP!$A:$BB,MATCH("Gi/o_0-1",GtP!$A$1:$BB$1,0),FALSE))</f>
        <v>#N/A</v>
      </c>
      <c r="AJ258" s="140" t="e">
        <f>_xlfn.CONCAT(IF(AW258="","-","B"),IF(BJ258="","-","I"),VLOOKUP($B258,GtP!$A:$BB,MATCH("Gi/o_0-1",GtP!$A$1:$BB$1,0),FALSE))</f>
        <v>#N/A</v>
      </c>
      <c r="AK258" s="140" t="e">
        <f>_xlfn.CONCAT(IF(AX258="","-","B"),IF(BK258="","-","I"),VLOOKUP($B258,GtP!$A:$BB,MATCH("Gi/o_0-1",GtP!$A$1:$BB$1,0),FALSE))</f>
        <v>#N/A</v>
      </c>
      <c r="AL258" s="140" t="e">
        <f>_xlfn.CONCAT(IF(AY258="","-","B"),IF(BL258="","-","I"),VLOOKUP($B258,GtP!$A:$BB,MATCH("Gi/o_0-1",GtP!$A$1:$BB$1,0),FALSE))</f>
        <v>#N/A</v>
      </c>
      <c r="AM258" s="140" t="e">
        <f>_xlfn.CONCAT(IF(AZ258="","-","B"),IF(BM258="","-","I"),VLOOKUP($B258,GtP!$A:$BB,MATCH("Gi/o_0-1",GtP!$A$1:$BB$1,0),FALSE))</f>
        <v>#N/A</v>
      </c>
      <c r="AN258" s="140" t="e">
        <f>_xlfn.CONCAT(IF(BA258="","-","B"),IF(BN258="","-","I"),VLOOKUP($B258,GtP!$A:$BB,MATCH("Gq/11_0-1",GtP!$A$1:$BB$1,0),FALSE))</f>
        <v>#N/A</v>
      </c>
      <c r="AO258" s="140" t="e">
        <f>_xlfn.CONCAT(IF(BB258="","-","B"),IF(BO258="","-","I"),VLOOKUP($B258,GtP!$A:$BB,MATCH("Gq/11_0-1",GtP!$A$1:$BB$1,0),FALSE))</f>
        <v>#N/A</v>
      </c>
      <c r="AP258" s="140" t="e">
        <f>_xlfn.CONCAT(IF(BC258="","-","B"),IF(BP258="","-","I"),VLOOKUP($B258,GtP!$A:$BB,MATCH("Gq/11_0-1",GtP!$A$1:$BB$1,0),FALSE))</f>
        <v>#N/A</v>
      </c>
      <c r="AQ258" s="140" t="e">
        <f>_xlfn.CONCAT(IF(BD258="","-","B"),IF(BQ258="","-","I"),VLOOKUP($B258,GtP!$A:$BB,MATCH("Gq/11_0-1",GtP!$A$1:$BB$1,0),FALSE))</f>
        <v>#N/A</v>
      </c>
      <c r="AR258" s="140" t="e">
        <f>_xlfn.CONCAT(IF(BE258="","-","B"),IF(BR258="","-","I"),VLOOKUP($B258,GtP!$A:$BB,MATCH("G12/13_0-1",GtP!$A$1:$BB$1,0),FALSE))</f>
        <v>#N/A</v>
      </c>
      <c r="AS258" s="140" t="e">
        <f>_xlfn.CONCAT(IF(BF258="","-","B"),IF(BS258="","-","I"),VLOOKUP($B258,GtP!$A:$BB,MATCH("G12/13_0-1",GtP!$A$1:$BB$1,0),FALSE))</f>
        <v>#N/A</v>
      </c>
      <c r="AT258" s="139" t="str">
        <f>_xlfn.IFNA(VLOOKUP($B258,'B-LogEmaxOverpEC50'!$A:$AL,MATCH(AT$1,'B-LogEmaxOverpEC50'!$A$1:$AL$1,0),FALSE),"")</f>
        <v/>
      </c>
      <c r="AU258" s="136" t="str">
        <f>_xlfn.IFNA(VLOOKUP($B258,'B-LogEmaxOverpEC50'!$A:$AL,MATCH(AU$1,'B-LogEmaxOverpEC50'!$A$1:$AL$1,0),FALSE),"")</f>
        <v/>
      </c>
      <c r="AV258" s="152" t="str">
        <f>_xlfn.IFNA(VLOOKUP($B258,'B-LogEmaxOverpEC50'!$A:$AL,MATCH(AV$1,'B-LogEmaxOverpEC50'!$A$1:$AL$1,0),FALSE),"")</f>
        <v/>
      </c>
      <c r="AW258" s="152" t="str">
        <f>_xlfn.IFNA(VLOOKUP($B258,'B-LogEmaxOverpEC50'!$A:$AL,MATCH(AW$1,'B-LogEmaxOverpEC50'!$A$1:$AL$1,0),FALSE),"")</f>
        <v/>
      </c>
      <c r="AX258" s="152" t="str">
        <f>_xlfn.IFNA(VLOOKUP($B258,'B-LogEmaxOverpEC50'!$A:$AL,MATCH(AX$1,'B-LogEmaxOverpEC50'!$A$1:$AL$1,0),FALSE),"")</f>
        <v/>
      </c>
      <c r="AY258" s="152" t="str">
        <f>_xlfn.IFNA(VLOOKUP($B258,'B-LogEmaxOverpEC50'!$A:$AL,MATCH(AY$1,'B-LogEmaxOverpEC50'!$A$1:$AL$1,0),FALSE),"")</f>
        <v/>
      </c>
      <c r="AZ258" s="152" t="str">
        <f>_xlfn.IFNA(VLOOKUP($B258,'B-LogEmaxOverpEC50'!$A:$AL,MATCH(AZ$1,'B-LogEmaxOverpEC50'!$A$1:$AL$1,0),FALSE),"")</f>
        <v/>
      </c>
      <c r="BA258" s="152" t="str">
        <f>_xlfn.IFNA(VLOOKUP($B258,'B-LogEmaxOverpEC50'!$A:$AL,MATCH(BA$1,'B-LogEmaxOverpEC50'!$A$1:$AL$1,0),FALSE),"")</f>
        <v/>
      </c>
      <c r="BB258" s="152" t="str">
        <f>_xlfn.IFNA(VLOOKUP($B258,'B-LogEmaxOverpEC50'!$A:$AL,MATCH(BB$1,'B-LogEmaxOverpEC50'!$A$1:$AL$1,0),FALSE),"")</f>
        <v/>
      </c>
      <c r="BC258" s="152" t="str">
        <f>_xlfn.IFNA(VLOOKUP($B258,'B-LogEmaxOverpEC50'!$A:$AL,MATCH(BC$1,'B-LogEmaxOverpEC50'!$A$1:$AL$1,0),FALSE),"")</f>
        <v/>
      </c>
      <c r="BD258" s="152" t="str">
        <f>_xlfn.IFNA(VLOOKUP($B258,'B-LogEmaxOverpEC50'!$A:$AL,MATCH(BD$1,'B-LogEmaxOverpEC50'!$A$1:$AL$1,0),FALSE),"")</f>
        <v/>
      </c>
      <c r="BE258" s="152" t="str">
        <f>_xlfn.IFNA(VLOOKUP($B258,'B-LogEmaxOverpEC50'!$A:$AL,MATCH(BE$1,'B-LogEmaxOverpEC50'!$A$1:$AL$1,0),FALSE),"")</f>
        <v/>
      </c>
      <c r="BF258" s="152" t="str">
        <f>_xlfn.IFNA(VLOOKUP($B258,'B-LogEmaxOverpEC50'!$A:$AL,MATCH(BF$1,'B-LogEmaxOverpEC50'!$A$1:$AL$1,0),FALSE),"")</f>
        <v/>
      </c>
      <c r="BG258" s="137" t="str">
        <f>_xlfn.IFNA(VLOOKUP($B258,'I-LogEmaxOverpEC50'!$A:$AR,MATCH(BG$1,'I-LogEmaxOverpEC50'!$A$1:$AR$1,0),FALSE),"")</f>
        <v/>
      </c>
      <c r="BH258" s="136" t="str">
        <f>_xlfn.IFNA(VLOOKUP($B258,'I-LogEmaxOverpEC50'!$A:$AR,MATCH(BH$1,'I-LogEmaxOverpEC50'!$A$1:$AR$1,0),FALSE),"")</f>
        <v/>
      </c>
      <c r="BI258" s="136" t="str">
        <f>_xlfn.IFNA(VLOOKUP($B258,'I-LogEmaxOverpEC50'!$A:$AR,MATCH(BI$1,'I-LogEmaxOverpEC50'!$A$1:$AR$1,0),FALSE),"")</f>
        <v/>
      </c>
      <c r="BJ258" s="136" t="str">
        <f>_xlfn.IFNA(VLOOKUP($B258,'I-LogEmaxOverpEC50'!$A:$AR,MATCH(BJ$1,'I-LogEmaxOverpEC50'!$A$1:$AR$1,0),FALSE),"")</f>
        <v/>
      </c>
      <c r="BK258" s="136" t="str">
        <f>_xlfn.IFNA(VLOOKUP($B258,'I-LogEmaxOverpEC50'!$A:$AR,MATCH(BK$1,'I-LogEmaxOverpEC50'!$A$1:$AR$1,0),FALSE),"")</f>
        <v/>
      </c>
      <c r="BL258" s="136" t="str">
        <f>_xlfn.IFNA(VLOOKUP($B258,'I-LogEmaxOverpEC50'!$A:$AR,MATCH(BL$1,'I-LogEmaxOverpEC50'!$A$1:$AR$1,0),FALSE),"")</f>
        <v/>
      </c>
      <c r="BM258" s="136" t="str">
        <f>_xlfn.IFNA(VLOOKUP($B258,'I-LogEmaxOverpEC50'!$A:$AR,MATCH(BM$1,'I-LogEmaxOverpEC50'!$A$1:$AR$1,0),FALSE),"")</f>
        <v/>
      </c>
      <c r="BN258" s="136" t="str">
        <f>_xlfn.IFNA(VLOOKUP($B258,'I-LogEmaxOverpEC50'!$A:$AR,MATCH(BN$1,'I-LogEmaxOverpEC50'!$A$1:$AR$1,0),FALSE),"")</f>
        <v/>
      </c>
      <c r="BO258" s="136" t="str">
        <f>_xlfn.IFNA(VLOOKUP($B258,'I-LogEmaxOverpEC50'!$A:$AR,MATCH(BO$1,'I-LogEmaxOverpEC50'!$A$1:$AR$1,0),FALSE),"")</f>
        <v/>
      </c>
      <c r="BP258" s="136" t="str">
        <f>_xlfn.IFNA(VLOOKUP($B258,'I-LogEmaxOverpEC50'!$A:$AR,MATCH(BP$1,'I-LogEmaxOverpEC50'!$A$1:$AR$1,0),FALSE),"")</f>
        <v/>
      </c>
      <c r="BQ258" s="136" t="str">
        <f>_xlfn.IFNA(VLOOKUP($B258,'I-LogEmaxOverpEC50'!$A:$AR,MATCH(BQ$1,'I-LogEmaxOverpEC50'!$A$1:$AR$1,0),FALSE),"")</f>
        <v/>
      </c>
      <c r="BR258" s="136" t="str">
        <f>_xlfn.IFNA(VLOOKUP($B258,'I-LogEmaxOverpEC50'!$A:$AR,MATCH(BR$1,'I-LogEmaxOverpEC50'!$A$1:$AR$1,0),FALSE),"")</f>
        <v/>
      </c>
      <c r="BS258" s="136" t="str">
        <f>_xlfn.IFNA(VLOOKUP($B258,'I-LogEmaxOverpEC50'!$A:$AR,MATCH(BS$1,'I-LogEmaxOverpEC50'!$A$1:$AR$1,0),FALSE),"")</f>
        <v/>
      </c>
    </row>
    <row r="259" spans="1:71" x14ac:dyDescent="0.2">
      <c r="A259" s="146" t="e" cm="1">
        <f t="array" ref="A259">_xlfn.IFS(SUM(F259:R259)&gt;0,1,AB259&gt;0,2,TRUE,3)</f>
        <v>#N/A</v>
      </c>
      <c r="B259" s="146" t="s">
        <v>2040</v>
      </c>
      <c r="D259" s="151" t="str">
        <f>_xlfn.XLOOKUP(B259,RecNamesAll!A:A,RecNamesAll!E:E)</f>
        <v>A</v>
      </c>
      <c r="E259" s="150" t="str">
        <f>_xlfn.XLOOKUP(B259,RecNamesAll!A:A,RecNamesAll!C:C)</f>
        <v>ACKR2</v>
      </c>
      <c r="F259" s="160" t="e">
        <f t="shared" si="80"/>
        <v>#N/A</v>
      </c>
      <c r="G259" s="159" t="e">
        <f t="shared" si="81"/>
        <v>#N/A</v>
      </c>
      <c r="H259" s="159" t="e">
        <f t="shared" si="82"/>
        <v>#N/A</v>
      </c>
      <c r="I259" s="159" t="e">
        <f t="shared" si="83"/>
        <v>#N/A</v>
      </c>
      <c r="J259" s="159" t="e">
        <f t="shared" si="84"/>
        <v>#N/A</v>
      </c>
      <c r="K259" s="159" t="e">
        <f t="shared" si="85"/>
        <v>#N/A</v>
      </c>
      <c r="L259" s="159" t="e">
        <f t="shared" si="86"/>
        <v>#N/A</v>
      </c>
      <c r="M259" s="159" t="e">
        <f t="shared" si="87"/>
        <v>#N/A</v>
      </c>
      <c r="N259" s="159" t="e">
        <f t="shared" si="88"/>
        <v>#N/A</v>
      </c>
      <c r="O259" s="159" t="e">
        <f t="shared" si="89"/>
        <v>#N/A</v>
      </c>
      <c r="P259" s="159" t="e">
        <f t="shared" si="90"/>
        <v>#N/A</v>
      </c>
      <c r="Q259" s="159" t="e">
        <f t="shared" si="91"/>
        <v>#N/A</v>
      </c>
      <c r="R259" s="159" t="e">
        <f t="shared" si="92"/>
        <v>#N/A</v>
      </c>
      <c r="U259" s="146" t="str">
        <f t="shared" si="93"/>
        <v>A</v>
      </c>
      <c r="V259" s="145" t="str">
        <f t="shared" si="94"/>
        <v>ACKR2</v>
      </c>
      <c r="W259" s="157" t="e">
        <f>VLOOKUP($B259,GtP!$A:$DD,MATCH("Gs_0-2",GtP!$A$1:$DD$1,0),FALSE)</f>
        <v>#N/A</v>
      </c>
      <c r="X259" s="156" t="e">
        <f>VLOOKUP($B259,GtP!$A:$DD,MATCH("Gi/o_0-2",GtP!$A$1:$DD$1,0),FALSE)</f>
        <v>#N/A</v>
      </c>
      <c r="Y259" s="156" t="e">
        <f>VLOOKUP($B259,GtP!$A:$DD,MATCH("Gq/11_0-2",GtP!$A$1:$DD$1,0),FALSE)</f>
        <v>#N/A</v>
      </c>
      <c r="Z259" s="156" t="e">
        <f>VLOOKUP($B259,GtP!$A:$DD,MATCH("G12/13_0-2",GtP!$A$1:$DD$1,0),FALSE)</f>
        <v>#N/A</v>
      </c>
      <c r="AA259" s="155"/>
      <c r="AB259" s="143" t="e">
        <f t="shared" ref="AB259:AB322" si="95">IF(SUM(F259:G259,W259)&gt;0,1,0)+IF(SUM(H259:L259,X259)&gt;0,1,0)+IF(SUM(M259:P259,Y259)&gt;0,1,0)+IF(SUM(Q259:R259,Z259)&gt;0,1,0)</f>
        <v>#N/A</v>
      </c>
      <c r="AC259" s="315" t="str">
        <f t="shared" ref="AC259:AC322" si="96">IF(COUNT(F259:G259)=0,"",COUNT(F259:G259))</f>
        <v/>
      </c>
      <c r="AD259" s="349" t="str">
        <f t="shared" ref="AD259:AD322" si="97">IF(COUNT(H259:L259)=0,"",COUNT(H259:L259))</f>
        <v/>
      </c>
      <c r="AE259" s="349" t="str">
        <f t="shared" ref="AE259:AE322" si="98">IF(COUNT(M259:P259)=0,"",COUNT(M259:P259))</f>
        <v/>
      </c>
      <c r="AF259" s="311" t="str">
        <f t="shared" ref="AF259:AF322" si="99">IF(COUNT(Q259:R259)=0,"",COUNT(Q259:R259))</f>
        <v/>
      </c>
      <c r="AG259" s="141" t="e">
        <f>_xlfn.CONCAT(IF(AT259="","-","B"),IF(BG259="","-","I"),VLOOKUP($B259,GtP!$A:$BB,MATCH("Gs_0-1",GtP!$A$1:$BB$1,0),FALSE))</f>
        <v>#N/A</v>
      </c>
      <c r="AH259" s="140" t="e">
        <f>_xlfn.CONCAT(IF(AU259="","-","B"),IF(BH259="","-","I"),VLOOKUP($B259,GtP!$A:$BB,MATCH("Gs_0-1",GtP!$A$1:$BB$1,0),FALSE))</f>
        <v>#N/A</v>
      </c>
      <c r="AI259" s="140" t="e">
        <f>_xlfn.CONCAT(IF(AV259="","-","B"),IF(BI259="","-","I"),VLOOKUP($B259,GtP!$A:$BB,MATCH("Gi/o_0-1",GtP!$A$1:$BB$1,0),FALSE))</f>
        <v>#N/A</v>
      </c>
      <c r="AJ259" s="140" t="e">
        <f>_xlfn.CONCAT(IF(AW259="","-","B"),IF(BJ259="","-","I"),VLOOKUP($B259,GtP!$A:$BB,MATCH("Gi/o_0-1",GtP!$A$1:$BB$1,0),FALSE))</f>
        <v>#N/A</v>
      </c>
      <c r="AK259" s="140" t="e">
        <f>_xlfn.CONCAT(IF(AX259="","-","B"),IF(BK259="","-","I"),VLOOKUP($B259,GtP!$A:$BB,MATCH("Gi/o_0-1",GtP!$A$1:$BB$1,0),FALSE))</f>
        <v>#N/A</v>
      </c>
      <c r="AL259" s="140" t="e">
        <f>_xlfn.CONCAT(IF(AY259="","-","B"),IF(BL259="","-","I"),VLOOKUP($B259,GtP!$A:$BB,MATCH("Gi/o_0-1",GtP!$A$1:$BB$1,0),FALSE))</f>
        <v>#N/A</v>
      </c>
      <c r="AM259" s="140" t="e">
        <f>_xlfn.CONCAT(IF(AZ259="","-","B"),IF(BM259="","-","I"),VLOOKUP($B259,GtP!$A:$BB,MATCH("Gi/o_0-1",GtP!$A$1:$BB$1,0),FALSE))</f>
        <v>#N/A</v>
      </c>
      <c r="AN259" s="140" t="e">
        <f>_xlfn.CONCAT(IF(BA259="","-","B"),IF(BN259="","-","I"),VLOOKUP($B259,GtP!$A:$BB,MATCH("Gq/11_0-1",GtP!$A$1:$BB$1,0),FALSE))</f>
        <v>#N/A</v>
      </c>
      <c r="AO259" s="140" t="e">
        <f>_xlfn.CONCAT(IF(BB259="","-","B"),IF(BO259="","-","I"),VLOOKUP($B259,GtP!$A:$BB,MATCH("Gq/11_0-1",GtP!$A$1:$BB$1,0),FALSE))</f>
        <v>#N/A</v>
      </c>
      <c r="AP259" s="140" t="e">
        <f>_xlfn.CONCAT(IF(BC259="","-","B"),IF(BP259="","-","I"),VLOOKUP($B259,GtP!$A:$BB,MATCH("Gq/11_0-1",GtP!$A$1:$BB$1,0),FALSE))</f>
        <v>#N/A</v>
      </c>
      <c r="AQ259" s="140" t="e">
        <f>_xlfn.CONCAT(IF(BD259="","-","B"),IF(BQ259="","-","I"),VLOOKUP($B259,GtP!$A:$BB,MATCH("Gq/11_0-1",GtP!$A$1:$BB$1,0),FALSE))</f>
        <v>#N/A</v>
      </c>
      <c r="AR259" s="140" t="e">
        <f>_xlfn.CONCAT(IF(BE259="","-","B"),IF(BR259="","-","I"),VLOOKUP($B259,GtP!$A:$BB,MATCH("G12/13_0-1",GtP!$A$1:$BB$1,0),FALSE))</f>
        <v>#N/A</v>
      </c>
      <c r="AS259" s="140" t="e">
        <f>_xlfn.CONCAT(IF(BF259="","-","B"),IF(BS259="","-","I"),VLOOKUP($B259,GtP!$A:$BB,MATCH("G12/13_0-1",GtP!$A$1:$BB$1,0),FALSE))</f>
        <v>#N/A</v>
      </c>
      <c r="AT259" s="139" t="str">
        <f>_xlfn.IFNA(VLOOKUP($B259,'B-LogEmaxOverpEC50'!$A:$AL,MATCH(AT$1,'B-LogEmaxOverpEC50'!$A$1:$AL$1,0),FALSE),"")</f>
        <v/>
      </c>
      <c r="AU259" s="136" t="str">
        <f>_xlfn.IFNA(VLOOKUP($B259,'B-LogEmaxOverpEC50'!$A:$AL,MATCH(AU$1,'B-LogEmaxOverpEC50'!$A$1:$AL$1,0),FALSE),"")</f>
        <v/>
      </c>
      <c r="AV259" s="152" t="str">
        <f>_xlfn.IFNA(VLOOKUP($B259,'B-LogEmaxOverpEC50'!$A:$AL,MATCH(AV$1,'B-LogEmaxOverpEC50'!$A$1:$AL$1,0),FALSE),"")</f>
        <v/>
      </c>
      <c r="AW259" s="152" t="str">
        <f>_xlfn.IFNA(VLOOKUP($B259,'B-LogEmaxOverpEC50'!$A:$AL,MATCH(AW$1,'B-LogEmaxOverpEC50'!$A$1:$AL$1,0),FALSE),"")</f>
        <v/>
      </c>
      <c r="AX259" s="152" t="str">
        <f>_xlfn.IFNA(VLOOKUP($B259,'B-LogEmaxOverpEC50'!$A:$AL,MATCH(AX$1,'B-LogEmaxOverpEC50'!$A$1:$AL$1,0),FALSE),"")</f>
        <v/>
      </c>
      <c r="AY259" s="152" t="str">
        <f>_xlfn.IFNA(VLOOKUP($B259,'B-LogEmaxOverpEC50'!$A:$AL,MATCH(AY$1,'B-LogEmaxOverpEC50'!$A$1:$AL$1,0),FALSE),"")</f>
        <v/>
      </c>
      <c r="AZ259" s="152" t="str">
        <f>_xlfn.IFNA(VLOOKUP($B259,'B-LogEmaxOverpEC50'!$A:$AL,MATCH(AZ$1,'B-LogEmaxOverpEC50'!$A$1:$AL$1,0),FALSE),"")</f>
        <v/>
      </c>
      <c r="BA259" s="152" t="str">
        <f>_xlfn.IFNA(VLOOKUP($B259,'B-LogEmaxOverpEC50'!$A:$AL,MATCH(BA$1,'B-LogEmaxOverpEC50'!$A$1:$AL$1,0),FALSE),"")</f>
        <v/>
      </c>
      <c r="BB259" s="152" t="str">
        <f>_xlfn.IFNA(VLOOKUP($B259,'B-LogEmaxOverpEC50'!$A:$AL,MATCH(BB$1,'B-LogEmaxOverpEC50'!$A$1:$AL$1,0),FALSE),"")</f>
        <v/>
      </c>
      <c r="BC259" s="152" t="str">
        <f>_xlfn.IFNA(VLOOKUP($B259,'B-LogEmaxOverpEC50'!$A:$AL,MATCH(BC$1,'B-LogEmaxOverpEC50'!$A$1:$AL$1,0),FALSE),"")</f>
        <v/>
      </c>
      <c r="BD259" s="152" t="str">
        <f>_xlfn.IFNA(VLOOKUP($B259,'B-LogEmaxOverpEC50'!$A:$AL,MATCH(BD$1,'B-LogEmaxOverpEC50'!$A$1:$AL$1,0),FALSE),"")</f>
        <v/>
      </c>
      <c r="BE259" s="152" t="str">
        <f>_xlfn.IFNA(VLOOKUP($B259,'B-LogEmaxOverpEC50'!$A:$AL,MATCH(BE$1,'B-LogEmaxOverpEC50'!$A$1:$AL$1,0),FALSE),"")</f>
        <v/>
      </c>
      <c r="BF259" s="152" t="str">
        <f>_xlfn.IFNA(VLOOKUP($B259,'B-LogEmaxOverpEC50'!$A:$AL,MATCH(BF$1,'B-LogEmaxOverpEC50'!$A$1:$AL$1,0),FALSE),"")</f>
        <v/>
      </c>
      <c r="BG259" s="137" t="str">
        <f>_xlfn.IFNA(VLOOKUP($B259,'I-LogEmaxOverpEC50'!$A:$AR,MATCH(BG$1,'I-LogEmaxOverpEC50'!$A$1:$AR$1,0),FALSE),"")</f>
        <v/>
      </c>
      <c r="BH259" s="136" t="str">
        <f>_xlfn.IFNA(VLOOKUP($B259,'I-LogEmaxOverpEC50'!$A:$AR,MATCH(BH$1,'I-LogEmaxOverpEC50'!$A$1:$AR$1,0),FALSE),"")</f>
        <v/>
      </c>
      <c r="BI259" s="136" t="str">
        <f>_xlfn.IFNA(VLOOKUP($B259,'I-LogEmaxOverpEC50'!$A:$AR,MATCH(BI$1,'I-LogEmaxOverpEC50'!$A$1:$AR$1,0),FALSE),"")</f>
        <v/>
      </c>
      <c r="BJ259" s="136" t="str">
        <f>_xlfn.IFNA(VLOOKUP($B259,'I-LogEmaxOverpEC50'!$A:$AR,MATCH(BJ$1,'I-LogEmaxOverpEC50'!$A$1:$AR$1,0),FALSE),"")</f>
        <v/>
      </c>
      <c r="BK259" s="136" t="str">
        <f>_xlfn.IFNA(VLOOKUP($B259,'I-LogEmaxOverpEC50'!$A:$AR,MATCH(BK$1,'I-LogEmaxOverpEC50'!$A$1:$AR$1,0),FALSE),"")</f>
        <v/>
      </c>
      <c r="BL259" s="136" t="str">
        <f>_xlfn.IFNA(VLOOKUP($B259,'I-LogEmaxOverpEC50'!$A:$AR,MATCH(BL$1,'I-LogEmaxOverpEC50'!$A$1:$AR$1,0),FALSE),"")</f>
        <v/>
      </c>
      <c r="BM259" s="136" t="str">
        <f>_xlfn.IFNA(VLOOKUP($B259,'I-LogEmaxOverpEC50'!$A:$AR,MATCH(BM$1,'I-LogEmaxOverpEC50'!$A$1:$AR$1,0),FALSE),"")</f>
        <v/>
      </c>
      <c r="BN259" s="136" t="str">
        <f>_xlfn.IFNA(VLOOKUP($B259,'I-LogEmaxOverpEC50'!$A:$AR,MATCH(BN$1,'I-LogEmaxOverpEC50'!$A$1:$AR$1,0),FALSE),"")</f>
        <v/>
      </c>
      <c r="BO259" s="136" t="str">
        <f>_xlfn.IFNA(VLOOKUP($B259,'I-LogEmaxOverpEC50'!$A:$AR,MATCH(BO$1,'I-LogEmaxOverpEC50'!$A$1:$AR$1,0),FALSE),"")</f>
        <v/>
      </c>
      <c r="BP259" s="136" t="str">
        <f>_xlfn.IFNA(VLOOKUP($B259,'I-LogEmaxOverpEC50'!$A:$AR,MATCH(BP$1,'I-LogEmaxOverpEC50'!$A$1:$AR$1,0),FALSE),"")</f>
        <v/>
      </c>
      <c r="BQ259" s="136" t="str">
        <f>_xlfn.IFNA(VLOOKUP($B259,'I-LogEmaxOverpEC50'!$A:$AR,MATCH(BQ$1,'I-LogEmaxOverpEC50'!$A$1:$AR$1,0),FALSE),"")</f>
        <v/>
      </c>
      <c r="BR259" s="136" t="str">
        <f>_xlfn.IFNA(VLOOKUP($B259,'I-LogEmaxOverpEC50'!$A:$AR,MATCH(BR$1,'I-LogEmaxOverpEC50'!$A$1:$AR$1,0),FALSE),"")</f>
        <v/>
      </c>
      <c r="BS259" s="136" t="str">
        <f>_xlfn.IFNA(VLOOKUP($B259,'I-LogEmaxOverpEC50'!$A:$AR,MATCH(BS$1,'I-LogEmaxOverpEC50'!$A$1:$AR$1,0),FALSE),"")</f>
        <v/>
      </c>
    </row>
    <row r="260" spans="1:71" x14ac:dyDescent="0.2">
      <c r="A260" s="146" t="e" cm="1">
        <f t="array" ref="A260">_xlfn.IFS(SUM(F260:R260)&gt;0,1,AB260&gt;0,2,TRUE,3)</f>
        <v>#N/A</v>
      </c>
      <c r="B260" s="146" t="s">
        <v>1444</v>
      </c>
      <c r="D260" s="151" t="str">
        <f>_xlfn.XLOOKUP(B260,RecNamesAll!A:A,RecNamesAll!E:E)</f>
        <v>A</v>
      </c>
      <c r="E260" s="150" t="str">
        <f>_xlfn.XLOOKUP(B260,RecNamesAll!A:A,RecNamesAll!C:C)</f>
        <v>ACKR3</v>
      </c>
      <c r="F260" s="160" t="e">
        <f t="shared" si="80"/>
        <v>#N/A</v>
      </c>
      <c r="G260" s="159" t="e">
        <f t="shared" si="81"/>
        <v>#N/A</v>
      </c>
      <c r="H260" s="159" t="e">
        <f t="shared" si="82"/>
        <v>#N/A</v>
      </c>
      <c r="I260" s="159" t="e">
        <f t="shared" si="83"/>
        <v>#N/A</v>
      </c>
      <c r="J260" s="159" t="e">
        <f t="shared" si="84"/>
        <v>#N/A</v>
      </c>
      <c r="K260" s="159" t="e">
        <f t="shared" si="85"/>
        <v>#N/A</v>
      </c>
      <c r="L260" s="159" t="e">
        <f t="shared" si="86"/>
        <v>#N/A</v>
      </c>
      <c r="M260" s="159" t="e">
        <f t="shared" si="87"/>
        <v>#N/A</v>
      </c>
      <c r="N260" s="159" t="e">
        <f t="shared" si="88"/>
        <v>#N/A</v>
      </c>
      <c r="O260" s="159" t="e">
        <f t="shared" si="89"/>
        <v>#N/A</v>
      </c>
      <c r="P260" s="159" t="e">
        <f t="shared" si="90"/>
        <v>#N/A</v>
      </c>
      <c r="Q260" s="159" t="e">
        <f t="shared" si="91"/>
        <v>#N/A</v>
      </c>
      <c r="R260" s="159" t="e">
        <f t="shared" si="92"/>
        <v>#N/A</v>
      </c>
      <c r="U260" s="146" t="str">
        <f t="shared" si="93"/>
        <v>A</v>
      </c>
      <c r="V260" s="145" t="str">
        <f t="shared" si="94"/>
        <v>ACKR3</v>
      </c>
      <c r="W260" s="157" t="e">
        <f>VLOOKUP($B260,GtP!$A:$DD,MATCH("Gs_0-2",GtP!$A$1:$DD$1,0),FALSE)</f>
        <v>#N/A</v>
      </c>
      <c r="X260" s="156" t="e">
        <f>VLOOKUP($B260,GtP!$A:$DD,MATCH("Gi/o_0-2",GtP!$A$1:$DD$1,0),FALSE)</f>
        <v>#N/A</v>
      </c>
      <c r="Y260" s="156" t="e">
        <f>VLOOKUP($B260,GtP!$A:$DD,MATCH("Gq/11_0-2",GtP!$A$1:$DD$1,0),FALSE)</f>
        <v>#N/A</v>
      </c>
      <c r="Z260" s="156" t="e">
        <f>VLOOKUP($B260,GtP!$A:$DD,MATCH("G12/13_0-2",GtP!$A$1:$DD$1,0),FALSE)</f>
        <v>#N/A</v>
      </c>
      <c r="AA260" s="155"/>
      <c r="AB260" s="143" t="e">
        <f t="shared" si="95"/>
        <v>#N/A</v>
      </c>
      <c r="AC260" s="315" t="str">
        <f t="shared" si="96"/>
        <v/>
      </c>
      <c r="AD260" s="349" t="str">
        <f t="shared" si="97"/>
        <v/>
      </c>
      <c r="AE260" s="349" t="str">
        <f t="shared" si="98"/>
        <v/>
      </c>
      <c r="AF260" s="311" t="str">
        <f t="shared" si="99"/>
        <v/>
      </c>
      <c r="AG260" s="141" t="e">
        <f>_xlfn.CONCAT(IF(AT260="","-","B"),IF(BG260="","-","I"),VLOOKUP($B260,GtP!$A:$BB,MATCH("Gs_0-1",GtP!$A$1:$BB$1,0),FALSE))</f>
        <v>#N/A</v>
      </c>
      <c r="AH260" s="140" t="e">
        <f>_xlfn.CONCAT(IF(AU260="","-","B"),IF(BH260="","-","I"),VLOOKUP($B260,GtP!$A:$BB,MATCH("Gs_0-1",GtP!$A$1:$BB$1,0),FALSE))</f>
        <v>#N/A</v>
      </c>
      <c r="AI260" s="140" t="e">
        <f>_xlfn.CONCAT(IF(AV260="","-","B"),IF(BI260="","-","I"),VLOOKUP($B260,GtP!$A:$BB,MATCH("Gi/o_0-1",GtP!$A$1:$BB$1,0),FALSE))</f>
        <v>#N/A</v>
      </c>
      <c r="AJ260" s="140" t="e">
        <f>_xlfn.CONCAT(IF(AW260="","-","B"),IF(BJ260="","-","I"),VLOOKUP($B260,GtP!$A:$BB,MATCH("Gi/o_0-1",GtP!$A$1:$BB$1,0),FALSE))</f>
        <v>#N/A</v>
      </c>
      <c r="AK260" s="140" t="e">
        <f>_xlfn.CONCAT(IF(AX260="","-","B"),IF(BK260="","-","I"),VLOOKUP($B260,GtP!$A:$BB,MATCH("Gi/o_0-1",GtP!$A$1:$BB$1,0),FALSE))</f>
        <v>#N/A</v>
      </c>
      <c r="AL260" s="140" t="e">
        <f>_xlfn.CONCAT(IF(AY260="","-","B"),IF(BL260="","-","I"),VLOOKUP($B260,GtP!$A:$BB,MATCH("Gi/o_0-1",GtP!$A$1:$BB$1,0),FALSE))</f>
        <v>#N/A</v>
      </c>
      <c r="AM260" s="140" t="e">
        <f>_xlfn.CONCAT(IF(AZ260="","-","B"),IF(BM260="","-","I"),VLOOKUP($B260,GtP!$A:$BB,MATCH("Gi/o_0-1",GtP!$A$1:$BB$1,0),FALSE))</f>
        <v>#N/A</v>
      </c>
      <c r="AN260" s="140" t="e">
        <f>_xlfn.CONCAT(IF(BA260="","-","B"),IF(BN260="","-","I"),VLOOKUP($B260,GtP!$A:$BB,MATCH("Gq/11_0-1",GtP!$A$1:$BB$1,0),FALSE))</f>
        <v>#N/A</v>
      </c>
      <c r="AO260" s="140" t="e">
        <f>_xlfn.CONCAT(IF(BB260="","-","B"),IF(BO260="","-","I"),VLOOKUP($B260,GtP!$A:$BB,MATCH("Gq/11_0-1",GtP!$A$1:$BB$1,0),FALSE))</f>
        <v>#N/A</v>
      </c>
      <c r="AP260" s="140" t="e">
        <f>_xlfn.CONCAT(IF(BC260="","-","B"),IF(BP260="","-","I"),VLOOKUP($B260,GtP!$A:$BB,MATCH("Gq/11_0-1",GtP!$A$1:$BB$1,0),FALSE))</f>
        <v>#N/A</v>
      </c>
      <c r="AQ260" s="140" t="e">
        <f>_xlfn.CONCAT(IF(BD260="","-","B"),IF(BQ260="","-","I"),VLOOKUP($B260,GtP!$A:$BB,MATCH("Gq/11_0-1",GtP!$A$1:$BB$1,0),FALSE))</f>
        <v>#N/A</v>
      </c>
      <c r="AR260" s="140" t="e">
        <f>_xlfn.CONCAT(IF(BE260="","-","B"),IF(BR260="","-","I"),VLOOKUP($B260,GtP!$A:$BB,MATCH("G12/13_0-1",GtP!$A$1:$BB$1,0),FALSE))</f>
        <v>#N/A</v>
      </c>
      <c r="AS260" s="140" t="e">
        <f>_xlfn.CONCAT(IF(BF260="","-","B"),IF(BS260="","-","I"),VLOOKUP($B260,GtP!$A:$BB,MATCH("G12/13_0-1",GtP!$A$1:$BB$1,0),FALSE))</f>
        <v>#N/A</v>
      </c>
      <c r="AT260" s="139" t="str">
        <f>_xlfn.IFNA(VLOOKUP($B260,'B-LogEmaxOverpEC50'!$A:$AL,MATCH(AT$1,'B-LogEmaxOverpEC50'!$A$1:$AL$1,0),FALSE),"")</f>
        <v/>
      </c>
      <c r="AU260" s="136" t="str">
        <f>_xlfn.IFNA(VLOOKUP($B260,'B-LogEmaxOverpEC50'!$A:$AL,MATCH(AU$1,'B-LogEmaxOverpEC50'!$A$1:$AL$1,0),FALSE),"")</f>
        <v/>
      </c>
      <c r="AV260" s="152" t="str">
        <f>_xlfn.IFNA(VLOOKUP($B260,'B-LogEmaxOverpEC50'!$A:$AL,MATCH(AV$1,'B-LogEmaxOverpEC50'!$A$1:$AL$1,0),FALSE),"")</f>
        <v/>
      </c>
      <c r="AW260" s="152" t="str">
        <f>_xlfn.IFNA(VLOOKUP($B260,'B-LogEmaxOverpEC50'!$A:$AL,MATCH(AW$1,'B-LogEmaxOverpEC50'!$A$1:$AL$1,0),FALSE),"")</f>
        <v/>
      </c>
      <c r="AX260" s="152" t="str">
        <f>_xlfn.IFNA(VLOOKUP($B260,'B-LogEmaxOverpEC50'!$A:$AL,MATCH(AX$1,'B-LogEmaxOverpEC50'!$A$1:$AL$1,0),FALSE),"")</f>
        <v/>
      </c>
      <c r="AY260" s="152" t="str">
        <f>_xlfn.IFNA(VLOOKUP($B260,'B-LogEmaxOverpEC50'!$A:$AL,MATCH(AY$1,'B-LogEmaxOverpEC50'!$A$1:$AL$1,0),FALSE),"")</f>
        <v/>
      </c>
      <c r="AZ260" s="152" t="str">
        <f>_xlfn.IFNA(VLOOKUP($B260,'B-LogEmaxOverpEC50'!$A:$AL,MATCH(AZ$1,'B-LogEmaxOverpEC50'!$A$1:$AL$1,0),FALSE),"")</f>
        <v/>
      </c>
      <c r="BA260" s="152" t="str">
        <f>_xlfn.IFNA(VLOOKUP($B260,'B-LogEmaxOverpEC50'!$A:$AL,MATCH(BA$1,'B-LogEmaxOverpEC50'!$A$1:$AL$1,0),FALSE),"")</f>
        <v/>
      </c>
      <c r="BB260" s="152" t="str">
        <f>_xlfn.IFNA(VLOOKUP($B260,'B-LogEmaxOverpEC50'!$A:$AL,MATCH(BB$1,'B-LogEmaxOverpEC50'!$A$1:$AL$1,0),FALSE),"")</f>
        <v/>
      </c>
      <c r="BC260" s="152" t="str">
        <f>_xlfn.IFNA(VLOOKUP($B260,'B-LogEmaxOverpEC50'!$A:$AL,MATCH(BC$1,'B-LogEmaxOverpEC50'!$A$1:$AL$1,0),FALSE),"")</f>
        <v/>
      </c>
      <c r="BD260" s="152" t="str">
        <f>_xlfn.IFNA(VLOOKUP($B260,'B-LogEmaxOverpEC50'!$A:$AL,MATCH(BD$1,'B-LogEmaxOverpEC50'!$A$1:$AL$1,0),FALSE),"")</f>
        <v/>
      </c>
      <c r="BE260" s="152" t="str">
        <f>_xlfn.IFNA(VLOOKUP($B260,'B-LogEmaxOverpEC50'!$A:$AL,MATCH(BE$1,'B-LogEmaxOverpEC50'!$A$1:$AL$1,0),FALSE),"")</f>
        <v/>
      </c>
      <c r="BF260" s="152" t="str">
        <f>_xlfn.IFNA(VLOOKUP($B260,'B-LogEmaxOverpEC50'!$A:$AL,MATCH(BF$1,'B-LogEmaxOverpEC50'!$A$1:$AL$1,0),FALSE),"")</f>
        <v/>
      </c>
      <c r="BG260" s="137" t="str">
        <f>_xlfn.IFNA(VLOOKUP($B260,'I-LogEmaxOverpEC50'!$A:$AR,MATCH(BG$1,'I-LogEmaxOverpEC50'!$A$1:$AR$1,0),FALSE),"")</f>
        <v/>
      </c>
      <c r="BH260" s="136" t="str">
        <f>_xlfn.IFNA(VLOOKUP($B260,'I-LogEmaxOverpEC50'!$A:$AR,MATCH(BH$1,'I-LogEmaxOverpEC50'!$A$1:$AR$1,0),FALSE),"")</f>
        <v/>
      </c>
      <c r="BI260" s="136" t="str">
        <f>_xlfn.IFNA(VLOOKUP($B260,'I-LogEmaxOverpEC50'!$A:$AR,MATCH(BI$1,'I-LogEmaxOverpEC50'!$A$1:$AR$1,0),FALSE),"")</f>
        <v/>
      </c>
      <c r="BJ260" s="136" t="str">
        <f>_xlfn.IFNA(VLOOKUP($B260,'I-LogEmaxOverpEC50'!$A:$AR,MATCH(BJ$1,'I-LogEmaxOverpEC50'!$A$1:$AR$1,0),FALSE),"")</f>
        <v/>
      </c>
      <c r="BK260" s="136" t="str">
        <f>_xlfn.IFNA(VLOOKUP($B260,'I-LogEmaxOverpEC50'!$A:$AR,MATCH(BK$1,'I-LogEmaxOverpEC50'!$A$1:$AR$1,0),FALSE),"")</f>
        <v/>
      </c>
      <c r="BL260" s="136" t="str">
        <f>_xlfn.IFNA(VLOOKUP($B260,'I-LogEmaxOverpEC50'!$A:$AR,MATCH(BL$1,'I-LogEmaxOverpEC50'!$A$1:$AR$1,0),FALSE),"")</f>
        <v/>
      </c>
      <c r="BM260" s="136" t="str">
        <f>_xlfn.IFNA(VLOOKUP($B260,'I-LogEmaxOverpEC50'!$A:$AR,MATCH(BM$1,'I-LogEmaxOverpEC50'!$A$1:$AR$1,0),FALSE),"")</f>
        <v/>
      </c>
      <c r="BN260" s="136" t="str">
        <f>_xlfn.IFNA(VLOOKUP($B260,'I-LogEmaxOverpEC50'!$A:$AR,MATCH(BN$1,'I-LogEmaxOverpEC50'!$A$1:$AR$1,0),FALSE),"")</f>
        <v/>
      </c>
      <c r="BO260" s="136" t="str">
        <f>_xlfn.IFNA(VLOOKUP($B260,'I-LogEmaxOverpEC50'!$A:$AR,MATCH(BO$1,'I-LogEmaxOverpEC50'!$A$1:$AR$1,0),FALSE),"")</f>
        <v/>
      </c>
      <c r="BP260" s="136" t="str">
        <f>_xlfn.IFNA(VLOOKUP($B260,'I-LogEmaxOverpEC50'!$A:$AR,MATCH(BP$1,'I-LogEmaxOverpEC50'!$A$1:$AR$1,0),FALSE),"")</f>
        <v/>
      </c>
      <c r="BQ260" s="136" t="str">
        <f>_xlfn.IFNA(VLOOKUP($B260,'I-LogEmaxOverpEC50'!$A:$AR,MATCH(BQ$1,'I-LogEmaxOverpEC50'!$A$1:$AR$1,0),FALSE),"")</f>
        <v/>
      </c>
      <c r="BR260" s="136" t="str">
        <f>_xlfn.IFNA(VLOOKUP($B260,'I-LogEmaxOverpEC50'!$A:$AR,MATCH(BR$1,'I-LogEmaxOverpEC50'!$A$1:$AR$1,0),FALSE),"")</f>
        <v/>
      </c>
      <c r="BS260" s="136" t="str">
        <f>_xlfn.IFNA(VLOOKUP($B260,'I-LogEmaxOverpEC50'!$A:$AR,MATCH(BS$1,'I-LogEmaxOverpEC50'!$A$1:$AR$1,0),FALSE),"")</f>
        <v/>
      </c>
    </row>
    <row r="261" spans="1:71" x14ac:dyDescent="0.2">
      <c r="A261" s="146" t="e" cm="1">
        <f t="array" ref="A261">_xlfn.IFS(SUM(F261:R261)&gt;0,1,AB261&gt;0,2,TRUE,3)</f>
        <v>#N/A</v>
      </c>
      <c r="B261" s="146" t="s">
        <v>1441</v>
      </c>
      <c r="D261" s="151" t="str">
        <f>_xlfn.XLOOKUP(B261,RecNamesAll!A:A,RecNamesAll!E:E)</f>
        <v>A</v>
      </c>
      <c r="E261" s="150" t="str">
        <f>_xlfn.XLOOKUP(B261,RecNamesAll!A:A,RecNamesAll!C:C)</f>
        <v>ACKR4</v>
      </c>
      <c r="F261" s="160" t="e">
        <f t="shared" si="80"/>
        <v>#N/A</v>
      </c>
      <c r="G261" s="159" t="e">
        <f t="shared" si="81"/>
        <v>#N/A</v>
      </c>
      <c r="H261" s="159" t="e">
        <f t="shared" si="82"/>
        <v>#N/A</v>
      </c>
      <c r="I261" s="159" t="e">
        <f t="shared" si="83"/>
        <v>#N/A</v>
      </c>
      <c r="J261" s="159" t="e">
        <f t="shared" si="84"/>
        <v>#N/A</v>
      </c>
      <c r="K261" s="159" t="e">
        <f t="shared" si="85"/>
        <v>#N/A</v>
      </c>
      <c r="L261" s="159" t="e">
        <f t="shared" si="86"/>
        <v>#N/A</v>
      </c>
      <c r="M261" s="159" t="e">
        <f t="shared" si="87"/>
        <v>#N/A</v>
      </c>
      <c r="N261" s="159" t="e">
        <f t="shared" si="88"/>
        <v>#N/A</v>
      </c>
      <c r="O261" s="159" t="e">
        <f t="shared" si="89"/>
        <v>#N/A</v>
      </c>
      <c r="P261" s="159" t="e">
        <f t="shared" si="90"/>
        <v>#N/A</v>
      </c>
      <c r="Q261" s="159" t="e">
        <f t="shared" si="91"/>
        <v>#N/A</v>
      </c>
      <c r="R261" s="159" t="e">
        <f t="shared" si="92"/>
        <v>#N/A</v>
      </c>
      <c r="U261" s="146" t="str">
        <f t="shared" si="93"/>
        <v>A</v>
      </c>
      <c r="V261" s="145" t="str">
        <f t="shared" si="94"/>
        <v>ACKR4</v>
      </c>
      <c r="W261" s="157" t="e">
        <f>VLOOKUP($B261,GtP!$A:$DD,MATCH("Gs_0-2",GtP!$A$1:$DD$1,0),FALSE)</f>
        <v>#N/A</v>
      </c>
      <c r="X261" s="156" t="e">
        <f>VLOOKUP($B261,GtP!$A:$DD,MATCH("Gi/o_0-2",GtP!$A$1:$DD$1,0),FALSE)</f>
        <v>#N/A</v>
      </c>
      <c r="Y261" s="156" t="e">
        <f>VLOOKUP($B261,GtP!$A:$DD,MATCH("Gq/11_0-2",GtP!$A$1:$DD$1,0),FALSE)</f>
        <v>#N/A</v>
      </c>
      <c r="Z261" s="156" t="e">
        <f>VLOOKUP($B261,GtP!$A:$DD,MATCH("G12/13_0-2",GtP!$A$1:$DD$1,0),FALSE)</f>
        <v>#N/A</v>
      </c>
      <c r="AA261" s="155"/>
      <c r="AB261" s="143" t="e">
        <f t="shared" si="95"/>
        <v>#N/A</v>
      </c>
      <c r="AC261" s="315" t="str">
        <f t="shared" si="96"/>
        <v/>
      </c>
      <c r="AD261" s="349" t="str">
        <f t="shared" si="97"/>
        <v/>
      </c>
      <c r="AE261" s="349" t="str">
        <f t="shared" si="98"/>
        <v/>
      </c>
      <c r="AF261" s="311" t="str">
        <f t="shared" si="99"/>
        <v/>
      </c>
      <c r="AG261" s="141" t="e">
        <f>_xlfn.CONCAT(IF(AT261="","-","B"),IF(BG261="","-","I"),VLOOKUP($B261,GtP!$A:$BB,MATCH("Gs_0-1",GtP!$A$1:$BB$1,0),FALSE))</f>
        <v>#N/A</v>
      </c>
      <c r="AH261" s="140" t="e">
        <f>_xlfn.CONCAT(IF(AU261="","-","B"),IF(BH261="","-","I"),VLOOKUP($B261,GtP!$A:$BB,MATCH("Gs_0-1",GtP!$A$1:$BB$1,0),FALSE))</f>
        <v>#N/A</v>
      </c>
      <c r="AI261" s="140" t="e">
        <f>_xlfn.CONCAT(IF(AV261="","-","B"),IF(BI261="","-","I"),VLOOKUP($B261,GtP!$A:$BB,MATCH("Gi/o_0-1",GtP!$A$1:$BB$1,0),FALSE))</f>
        <v>#N/A</v>
      </c>
      <c r="AJ261" s="140" t="e">
        <f>_xlfn.CONCAT(IF(AW261="","-","B"),IF(BJ261="","-","I"),VLOOKUP($B261,GtP!$A:$BB,MATCH("Gi/o_0-1",GtP!$A$1:$BB$1,0),FALSE))</f>
        <v>#N/A</v>
      </c>
      <c r="AK261" s="140" t="e">
        <f>_xlfn.CONCAT(IF(AX261="","-","B"),IF(BK261="","-","I"),VLOOKUP($B261,GtP!$A:$BB,MATCH("Gi/o_0-1",GtP!$A$1:$BB$1,0),FALSE))</f>
        <v>#N/A</v>
      </c>
      <c r="AL261" s="140" t="e">
        <f>_xlfn.CONCAT(IF(AY261="","-","B"),IF(BL261="","-","I"),VLOOKUP($B261,GtP!$A:$BB,MATCH("Gi/o_0-1",GtP!$A$1:$BB$1,0),FALSE))</f>
        <v>#N/A</v>
      </c>
      <c r="AM261" s="140" t="e">
        <f>_xlfn.CONCAT(IF(AZ261="","-","B"),IF(BM261="","-","I"),VLOOKUP($B261,GtP!$A:$BB,MATCH("Gi/o_0-1",GtP!$A$1:$BB$1,0),FALSE))</f>
        <v>#N/A</v>
      </c>
      <c r="AN261" s="140" t="e">
        <f>_xlfn.CONCAT(IF(BA261="","-","B"),IF(BN261="","-","I"),VLOOKUP($B261,GtP!$A:$BB,MATCH("Gq/11_0-1",GtP!$A$1:$BB$1,0),FALSE))</f>
        <v>#N/A</v>
      </c>
      <c r="AO261" s="140" t="e">
        <f>_xlfn.CONCAT(IF(BB261="","-","B"),IF(BO261="","-","I"),VLOOKUP($B261,GtP!$A:$BB,MATCH("Gq/11_0-1",GtP!$A$1:$BB$1,0),FALSE))</f>
        <v>#N/A</v>
      </c>
      <c r="AP261" s="140" t="e">
        <f>_xlfn.CONCAT(IF(BC261="","-","B"),IF(BP261="","-","I"),VLOOKUP($B261,GtP!$A:$BB,MATCH("Gq/11_0-1",GtP!$A$1:$BB$1,0),FALSE))</f>
        <v>#N/A</v>
      </c>
      <c r="AQ261" s="140" t="e">
        <f>_xlfn.CONCAT(IF(BD261="","-","B"),IF(BQ261="","-","I"),VLOOKUP($B261,GtP!$A:$BB,MATCH("Gq/11_0-1",GtP!$A$1:$BB$1,0),FALSE))</f>
        <v>#N/A</v>
      </c>
      <c r="AR261" s="140" t="e">
        <f>_xlfn.CONCAT(IF(BE261="","-","B"),IF(BR261="","-","I"),VLOOKUP($B261,GtP!$A:$BB,MATCH("G12/13_0-1",GtP!$A$1:$BB$1,0),FALSE))</f>
        <v>#N/A</v>
      </c>
      <c r="AS261" s="140" t="e">
        <f>_xlfn.CONCAT(IF(BF261="","-","B"),IF(BS261="","-","I"),VLOOKUP($B261,GtP!$A:$BB,MATCH("G12/13_0-1",GtP!$A$1:$BB$1,0),FALSE))</f>
        <v>#N/A</v>
      </c>
      <c r="AT261" s="139" t="str">
        <f>_xlfn.IFNA(VLOOKUP($B261,'B-LogEmaxOverpEC50'!$A:$AL,MATCH(AT$1,'B-LogEmaxOverpEC50'!$A$1:$AL$1,0),FALSE),"")</f>
        <v/>
      </c>
      <c r="AU261" s="136" t="str">
        <f>_xlfn.IFNA(VLOOKUP($B261,'B-LogEmaxOverpEC50'!$A:$AL,MATCH(AU$1,'B-LogEmaxOverpEC50'!$A$1:$AL$1,0),FALSE),"")</f>
        <v/>
      </c>
      <c r="AV261" s="152" t="str">
        <f>_xlfn.IFNA(VLOOKUP($B261,'B-LogEmaxOverpEC50'!$A:$AL,MATCH(AV$1,'B-LogEmaxOverpEC50'!$A$1:$AL$1,0),FALSE),"")</f>
        <v/>
      </c>
      <c r="AW261" s="152" t="str">
        <f>_xlfn.IFNA(VLOOKUP($B261,'B-LogEmaxOverpEC50'!$A:$AL,MATCH(AW$1,'B-LogEmaxOverpEC50'!$A$1:$AL$1,0),FALSE),"")</f>
        <v/>
      </c>
      <c r="AX261" s="152" t="str">
        <f>_xlfn.IFNA(VLOOKUP($B261,'B-LogEmaxOverpEC50'!$A:$AL,MATCH(AX$1,'B-LogEmaxOverpEC50'!$A$1:$AL$1,0),FALSE),"")</f>
        <v/>
      </c>
      <c r="AY261" s="152" t="str">
        <f>_xlfn.IFNA(VLOOKUP($B261,'B-LogEmaxOverpEC50'!$A:$AL,MATCH(AY$1,'B-LogEmaxOverpEC50'!$A$1:$AL$1,0),FALSE),"")</f>
        <v/>
      </c>
      <c r="AZ261" s="152" t="str">
        <f>_xlfn.IFNA(VLOOKUP($B261,'B-LogEmaxOverpEC50'!$A:$AL,MATCH(AZ$1,'B-LogEmaxOverpEC50'!$A$1:$AL$1,0),FALSE),"")</f>
        <v/>
      </c>
      <c r="BA261" s="152" t="str">
        <f>_xlfn.IFNA(VLOOKUP($B261,'B-LogEmaxOverpEC50'!$A:$AL,MATCH(BA$1,'B-LogEmaxOverpEC50'!$A$1:$AL$1,0),FALSE),"")</f>
        <v/>
      </c>
      <c r="BB261" s="152" t="str">
        <f>_xlfn.IFNA(VLOOKUP($B261,'B-LogEmaxOverpEC50'!$A:$AL,MATCH(BB$1,'B-LogEmaxOverpEC50'!$A$1:$AL$1,0),FALSE),"")</f>
        <v/>
      </c>
      <c r="BC261" s="152" t="str">
        <f>_xlfn.IFNA(VLOOKUP($B261,'B-LogEmaxOverpEC50'!$A:$AL,MATCH(BC$1,'B-LogEmaxOverpEC50'!$A$1:$AL$1,0),FALSE),"")</f>
        <v/>
      </c>
      <c r="BD261" s="152" t="str">
        <f>_xlfn.IFNA(VLOOKUP($B261,'B-LogEmaxOverpEC50'!$A:$AL,MATCH(BD$1,'B-LogEmaxOverpEC50'!$A$1:$AL$1,0),FALSE),"")</f>
        <v/>
      </c>
      <c r="BE261" s="152" t="str">
        <f>_xlfn.IFNA(VLOOKUP($B261,'B-LogEmaxOverpEC50'!$A:$AL,MATCH(BE$1,'B-LogEmaxOverpEC50'!$A$1:$AL$1,0),FALSE),"")</f>
        <v/>
      </c>
      <c r="BF261" s="152" t="str">
        <f>_xlfn.IFNA(VLOOKUP($B261,'B-LogEmaxOverpEC50'!$A:$AL,MATCH(BF$1,'B-LogEmaxOverpEC50'!$A$1:$AL$1,0),FALSE),"")</f>
        <v/>
      </c>
      <c r="BG261" s="137" t="str">
        <f>_xlfn.IFNA(VLOOKUP($B261,'I-LogEmaxOverpEC50'!$A:$AR,MATCH(BG$1,'I-LogEmaxOverpEC50'!$A$1:$AR$1,0),FALSE),"")</f>
        <v/>
      </c>
      <c r="BH261" s="136" t="str">
        <f>_xlfn.IFNA(VLOOKUP($B261,'I-LogEmaxOverpEC50'!$A:$AR,MATCH(BH$1,'I-LogEmaxOverpEC50'!$A$1:$AR$1,0),FALSE),"")</f>
        <v/>
      </c>
      <c r="BI261" s="136" t="str">
        <f>_xlfn.IFNA(VLOOKUP($B261,'I-LogEmaxOverpEC50'!$A:$AR,MATCH(BI$1,'I-LogEmaxOverpEC50'!$A$1:$AR$1,0),FALSE),"")</f>
        <v/>
      </c>
      <c r="BJ261" s="136" t="str">
        <f>_xlfn.IFNA(VLOOKUP($B261,'I-LogEmaxOverpEC50'!$A:$AR,MATCH(BJ$1,'I-LogEmaxOverpEC50'!$A$1:$AR$1,0),FALSE),"")</f>
        <v/>
      </c>
      <c r="BK261" s="136" t="str">
        <f>_xlfn.IFNA(VLOOKUP($B261,'I-LogEmaxOverpEC50'!$A:$AR,MATCH(BK$1,'I-LogEmaxOverpEC50'!$A$1:$AR$1,0),FALSE),"")</f>
        <v/>
      </c>
      <c r="BL261" s="136" t="str">
        <f>_xlfn.IFNA(VLOOKUP($B261,'I-LogEmaxOverpEC50'!$A:$AR,MATCH(BL$1,'I-LogEmaxOverpEC50'!$A$1:$AR$1,0),FALSE),"")</f>
        <v/>
      </c>
      <c r="BM261" s="136" t="str">
        <f>_xlfn.IFNA(VLOOKUP($B261,'I-LogEmaxOverpEC50'!$A:$AR,MATCH(BM$1,'I-LogEmaxOverpEC50'!$A$1:$AR$1,0),FALSE),"")</f>
        <v/>
      </c>
      <c r="BN261" s="136" t="str">
        <f>_xlfn.IFNA(VLOOKUP($B261,'I-LogEmaxOverpEC50'!$A:$AR,MATCH(BN$1,'I-LogEmaxOverpEC50'!$A$1:$AR$1,0),FALSE),"")</f>
        <v/>
      </c>
      <c r="BO261" s="136" t="str">
        <f>_xlfn.IFNA(VLOOKUP($B261,'I-LogEmaxOverpEC50'!$A:$AR,MATCH(BO$1,'I-LogEmaxOverpEC50'!$A$1:$AR$1,0),FALSE),"")</f>
        <v/>
      </c>
      <c r="BP261" s="136" t="str">
        <f>_xlfn.IFNA(VLOOKUP($B261,'I-LogEmaxOverpEC50'!$A:$AR,MATCH(BP$1,'I-LogEmaxOverpEC50'!$A$1:$AR$1,0),FALSE),"")</f>
        <v/>
      </c>
      <c r="BQ261" s="136" t="str">
        <f>_xlfn.IFNA(VLOOKUP($B261,'I-LogEmaxOverpEC50'!$A:$AR,MATCH(BQ$1,'I-LogEmaxOverpEC50'!$A$1:$AR$1,0),FALSE),"")</f>
        <v/>
      </c>
      <c r="BR261" s="136" t="str">
        <f>_xlfn.IFNA(VLOOKUP($B261,'I-LogEmaxOverpEC50'!$A:$AR,MATCH(BR$1,'I-LogEmaxOverpEC50'!$A$1:$AR$1,0),FALSE),"")</f>
        <v/>
      </c>
      <c r="BS261" s="136" t="str">
        <f>_xlfn.IFNA(VLOOKUP($B261,'I-LogEmaxOverpEC50'!$A:$AR,MATCH(BS$1,'I-LogEmaxOverpEC50'!$A$1:$AR$1,0),FALSE),"")</f>
        <v/>
      </c>
    </row>
    <row r="262" spans="1:71" x14ac:dyDescent="0.2">
      <c r="A262" s="146" t="e" cm="1">
        <f t="array" ref="A262">_xlfn.IFS(SUM(F262:R262)&gt;0,1,AB262&gt;0,2,TRUE,3)</f>
        <v>#N/A</v>
      </c>
      <c r="B262" s="146" t="s">
        <v>1354</v>
      </c>
      <c r="D262" s="151" t="str">
        <f>_xlfn.XLOOKUP(B262,RecNamesAll!A:A,RecNamesAll!E:E)</f>
        <v>A</v>
      </c>
      <c r="E262" s="150" t="str">
        <f>_xlfn.XLOOKUP(B262,RecNamesAll!A:A,RecNamesAll!C:C)</f>
        <v>C3a</v>
      </c>
      <c r="F262" s="160" t="e">
        <f t="shared" si="80"/>
        <v>#N/A</v>
      </c>
      <c r="G262" s="159" t="e">
        <f t="shared" si="81"/>
        <v>#N/A</v>
      </c>
      <c r="H262" s="159" t="e">
        <f t="shared" si="82"/>
        <v>#N/A</v>
      </c>
      <c r="I262" s="159" t="e">
        <f t="shared" si="83"/>
        <v>#N/A</v>
      </c>
      <c r="J262" s="159" t="e">
        <f t="shared" si="84"/>
        <v>#N/A</v>
      </c>
      <c r="K262" s="159" t="e">
        <f t="shared" si="85"/>
        <v>#N/A</v>
      </c>
      <c r="L262" s="159" t="e">
        <f t="shared" si="86"/>
        <v>#N/A</v>
      </c>
      <c r="M262" s="159" t="e">
        <f t="shared" si="87"/>
        <v>#N/A</v>
      </c>
      <c r="N262" s="159" t="e">
        <f t="shared" si="88"/>
        <v>#N/A</v>
      </c>
      <c r="O262" s="159" t="e">
        <f t="shared" si="89"/>
        <v>#N/A</v>
      </c>
      <c r="P262" s="159" t="e">
        <f t="shared" si="90"/>
        <v>#N/A</v>
      </c>
      <c r="Q262" s="159" t="e">
        <f t="shared" si="91"/>
        <v>#N/A</v>
      </c>
      <c r="R262" s="159" t="e">
        <f t="shared" si="92"/>
        <v>#N/A</v>
      </c>
      <c r="U262" s="146" t="str">
        <f t="shared" si="93"/>
        <v>A</v>
      </c>
      <c r="V262" s="145" t="str">
        <f t="shared" si="94"/>
        <v>C3a</v>
      </c>
      <c r="W262" s="157" t="e">
        <f>VLOOKUP($B262,GtP!$A:$DD,MATCH("Gs_0-2",GtP!$A$1:$DD$1,0),FALSE)</f>
        <v>#N/A</v>
      </c>
      <c r="X262" s="156" t="e">
        <f>VLOOKUP($B262,GtP!$A:$DD,MATCH("Gi/o_0-2",GtP!$A$1:$DD$1,0),FALSE)</f>
        <v>#N/A</v>
      </c>
      <c r="Y262" s="156" t="e">
        <f>VLOOKUP($B262,GtP!$A:$DD,MATCH("Gq/11_0-2",GtP!$A$1:$DD$1,0),FALSE)</f>
        <v>#N/A</v>
      </c>
      <c r="Z262" s="156" t="e">
        <f>VLOOKUP($B262,GtP!$A:$DD,MATCH("G12/13_0-2",GtP!$A$1:$DD$1,0),FALSE)</f>
        <v>#N/A</v>
      </c>
      <c r="AA262" s="155"/>
      <c r="AB262" s="143" t="e">
        <f t="shared" si="95"/>
        <v>#N/A</v>
      </c>
      <c r="AC262" s="315" t="str">
        <f t="shared" si="96"/>
        <v/>
      </c>
      <c r="AD262" s="349" t="str">
        <f t="shared" si="97"/>
        <v/>
      </c>
      <c r="AE262" s="349" t="str">
        <f t="shared" si="98"/>
        <v/>
      </c>
      <c r="AF262" s="311" t="str">
        <f t="shared" si="99"/>
        <v/>
      </c>
      <c r="AG262" s="141" t="e">
        <f>_xlfn.CONCAT(IF(AT262="","-","B"),IF(BG262="","-","I"),VLOOKUP($B262,GtP!$A:$BB,MATCH("Gs_0-1",GtP!$A$1:$BB$1,0),FALSE))</f>
        <v>#N/A</v>
      </c>
      <c r="AH262" s="140" t="e">
        <f>_xlfn.CONCAT(IF(AU262="","-","B"),IF(BH262="","-","I"),VLOOKUP($B262,GtP!$A:$BB,MATCH("Gs_0-1",GtP!$A$1:$BB$1,0),FALSE))</f>
        <v>#N/A</v>
      </c>
      <c r="AI262" s="140" t="e">
        <f>_xlfn.CONCAT(IF(AV262="","-","B"),IF(BI262="","-","I"),VLOOKUP($B262,GtP!$A:$BB,MATCH("Gi/o_0-1",GtP!$A$1:$BB$1,0),FALSE))</f>
        <v>#N/A</v>
      </c>
      <c r="AJ262" s="140" t="e">
        <f>_xlfn.CONCAT(IF(AW262="","-","B"),IF(BJ262="","-","I"),VLOOKUP($B262,GtP!$A:$BB,MATCH("Gi/o_0-1",GtP!$A$1:$BB$1,0),FALSE))</f>
        <v>#N/A</v>
      </c>
      <c r="AK262" s="140" t="e">
        <f>_xlfn.CONCAT(IF(AX262="","-","B"),IF(BK262="","-","I"),VLOOKUP($B262,GtP!$A:$BB,MATCH("Gi/o_0-1",GtP!$A$1:$BB$1,0),FALSE))</f>
        <v>#N/A</v>
      </c>
      <c r="AL262" s="140" t="e">
        <f>_xlfn.CONCAT(IF(AY262="","-","B"),IF(BL262="","-","I"),VLOOKUP($B262,GtP!$A:$BB,MATCH("Gi/o_0-1",GtP!$A$1:$BB$1,0),FALSE))</f>
        <v>#N/A</v>
      </c>
      <c r="AM262" s="140" t="e">
        <f>_xlfn.CONCAT(IF(AZ262="","-","B"),IF(BM262="","-","I"),VLOOKUP($B262,GtP!$A:$BB,MATCH("Gi/o_0-1",GtP!$A$1:$BB$1,0),FALSE))</f>
        <v>#N/A</v>
      </c>
      <c r="AN262" s="140" t="e">
        <f>_xlfn.CONCAT(IF(BA262="","-","B"),IF(BN262="","-","I"),VLOOKUP($B262,GtP!$A:$BB,MATCH("Gq/11_0-1",GtP!$A$1:$BB$1,0),FALSE))</f>
        <v>#N/A</v>
      </c>
      <c r="AO262" s="140" t="e">
        <f>_xlfn.CONCAT(IF(BB262="","-","B"),IF(BO262="","-","I"),VLOOKUP($B262,GtP!$A:$BB,MATCH("Gq/11_0-1",GtP!$A$1:$BB$1,0),FALSE))</f>
        <v>#N/A</v>
      </c>
      <c r="AP262" s="140" t="e">
        <f>_xlfn.CONCAT(IF(BC262="","-","B"),IF(BP262="","-","I"),VLOOKUP($B262,GtP!$A:$BB,MATCH("Gq/11_0-1",GtP!$A$1:$BB$1,0),FALSE))</f>
        <v>#N/A</v>
      </c>
      <c r="AQ262" s="140" t="e">
        <f>_xlfn.CONCAT(IF(BD262="","-","B"),IF(BQ262="","-","I"),VLOOKUP($B262,GtP!$A:$BB,MATCH("Gq/11_0-1",GtP!$A$1:$BB$1,0),FALSE))</f>
        <v>#N/A</v>
      </c>
      <c r="AR262" s="140" t="e">
        <f>_xlfn.CONCAT(IF(BE262="","-","B"),IF(BR262="","-","I"),VLOOKUP($B262,GtP!$A:$BB,MATCH("G12/13_0-1",GtP!$A$1:$BB$1,0),FALSE))</f>
        <v>#N/A</v>
      </c>
      <c r="AS262" s="140" t="e">
        <f>_xlfn.CONCAT(IF(BF262="","-","B"),IF(BS262="","-","I"),VLOOKUP($B262,GtP!$A:$BB,MATCH("G12/13_0-1",GtP!$A$1:$BB$1,0),FALSE))</f>
        <v>#N/A</v>
      </c>
      <c r="AT262" s="139" t="str">
        <f>_xlfn.IFNA(VLOOKUP($B262,'B-LogEmaxOverpEC50'!$A:$AL,MATCH(AT$1,'B-LogEmaxOverpEC50'!$A$1:$AL$1,0),FALSE),"")</f>
        <v/>
      </c>
      <c r="AU262" s="136" t="str">
        <f>_xlfn.IFNA(VLOOKUP($B262,'B-LogEmaxOverpEC50'!$A:$AL,MATCH(AU$1,'B-LogEmaxOverpEC50'!$A$1:$AL$1,0),FALSE),"")</f>
        <v/>
      </c>
      <c r="AV262" s="152" t="str">
        <f>_xlfn.IFNA(VLOOKUP($B262,'B-LogEmaxOverpEC50'!$A:$AL,MATCH(AV$1,'B-LogEmaxOverpEC50'!$A$1:$AL$1,0),FALSE),"")</f>
        <v/>
      </c>
      <c r="AW262" s="152" t="str">
        <f>_xlfn.IFNA(VLOOKUP($B262,'B-LogEmaxOverpEC50'!$A:$AL,MATCH(AW$1,'B-LogEmaxOverpEC50'!$A$1:$AL$1,0),FALSE),"")</f>
        <v/>
      </c>
      <c r="AX262" s="152" t="str">
        <f>_xlfn.IFNA(VLOOKUP($B262,'B-LogEmaxOverpEC50'!$A:$AL,MATCH(AX$1,'B-LogEmaxOverpEC50'!$A$1:$AL$1,0),FALSE),"")</f>
        <v/>
      </c>
      <c r="AY262" s="152" t="str">
        <f>_xlfn.IFNA(VLOOKUP($B262,'B-LogEmaxOverpEC50'!$A:$AL,MATCH(AY$1,'B-LogEmaxOverpEC50'!$A$1:$AL$1,0),FALSE),"")</f>
        <v/>
      </c>
      <c r="AZ262" s="152" t="str">
        <f>_xlfn.IFNA(VLOOKUP($B262,'B-LogEmaxOverpEC50'!$A:$AL,MATCH(AZ$1,'B-LogEmaxOverpEC50'!$A$1:$AL$1,0),FALSE),"")</f>
        <v/>
      </c>
      <c r="BA262" s="152" t="str">
        <f>_xlfn.IFNA(VLOOKUP($B262,'B-LogEmaxOverpEC50'!$A:$AL,MATCH(BA$1,'B-LogEmaxOverpEC50'!$A$1:$AL$1,0),FALSE),"")</f>
        <v/>
      </c>
      <c r="BB262" s="152" t="str">
        <f>_xlfn.IFNA(VLOOKUP($B262,'B-LogEmaxOverpEC50'!$A:$AL,MATCH(BB$1,'B-LogEmaxOverpEC50'!$A$1:$AL$1,0),FALSE),"")</f>
        <v/>
      </c>
      <c r="BC262" s="152" t="str">
        <f>_xlfn.IFNA(VLOOKUP($B262,'B-LogEmaxOverpEC50'!$A:$AL,MATCH(BC$1,'B-LogEmaxOverpEC50'!$A$1:$AL$1,0),FALSE),"")</f>
        <v/>
      </c>
      <c r="BD262" s="152" t="str">
        <f>_xlfn.IFNA(VLOOKUP($B262,'B-LogEmaxOverpEC50'!$A:$AL,MATCH(BD$1,'B-LogEmaxOverpEC50'!$A$1:$AL$1,0),FALSE),"")</f>
        <v/>
      </c>
      <c r="BE262" s="152" t="str">
        <f>_xlfn.IFNA(VLOOKUP($B262,'B-LogEmaxOverpEC50'!$A:$AL,MATCH(BE$1,'B-LogEmaxOverpEC50'!$A$1:$AL$1,0),FALSE),"")</f>
        <v/>
      </c>
      <c r="BF262" s="152" t="str">
        <f>_xlfn.IFNA(VLOOKUP($B262,'B-LogEmaxOverpEC50'!$A:$AL,MATCH(BF$1,'B-LogEmaxOverpEC50'!$A$1:$AL$1,0),FALSE),"")</f>
        <v/>
      </c>
      <c r="BG262" s="137" t="str">
        <f>_xlfn.IFNA(VLOOKUP($B262,'I-LogEmaxOverpEC50'!$A:$AR,MATCH(BG$1,'I-LogEmaxOverpEC50'!$A$1:$AR$1,0),FALSE),"")</f>
        <v/>
      </c>
      <c r="BH262" s="136" t="str">
        <f>_xlfn.IFNA(VLOOKUP($B262,'I-LogEmaxOverpEC50'!$A:$AR,MATCH(BH$1,'I-LogEmaxOverpEC50'!$A$1:$AR$1,0),FALSE),"")</f>
        <v/>
      </c>
      <c r="BI262" s="136" t="str">
        <f>_xlfn.IFNA(VLOOKUP($B262,'I-LogEmaxOverpEC50'!$A:$AR,MATCH(BI$1,'I-LogEmaxOverpEC50'!$A$1:$AR$1,0),FALSE),"")</f>
        <v/>
      </c>
      <c r="BJ262" s="136" t="str">
        <f>_xlfn.IFNA(VLOOKUP($B262,'I-LogEmaxOverpEC50'!$A:$AR,MATCH(BJ$1,'I-LogEmaxOverpEC50'!$A$1:$AR$1,0),FALSE),"")</f>
        <v/>
      </c>
      <c r="BK262" s="136" t="str">
        <f>_xlfn.IFNA(VLOOKUP($B262,'I-LogEmaxOverpEC50'!$A:$AR,MATCH(BK$1,'I-LogEmaxOverpEC50'!$A$1:$AR$1,0),FALSE),"")</f>
        <v/>
      </c>
      <c r="BL262" s="136" t="str">
        <f>_xlfn.IFNA(VLOOKUP($B262,'I-LogEmaxOverpEC50'!$A:$AR,MATCH(BL$1,'I-LogEmaxOverpEC50'!$A$1:$AR$1,0),FALSE),"")</f>
        <v/>
      </c>
      <c r="BM262" s="136" t="str">
        <f>_xlfn.IFNA(VLOOKUP($B262,'I-LogEmaxOverpEC50'!$A:$AR,MATCH(BM$1,'I-LogEmaxOverpEC50'!$A$1:$AR$1,0),FALSE),"")</f>
        <v/>
      </c>
      <c r="BN262" s="136" t="str">
        <f>_xlfn.IFNA(VLOOKUP($B262,'I-LogEmaxOverpEC50'!$A:$AR,MATCH(BN$1,'I-LogEmaxOverpEC50'!$A$1:$AR$1,0),FALSE),"")</f>
        <v/>
      </c>
      <c r="BO262" s="136" t="str">
        <f>_xlfn.IFNA(VLOOKUP($B262,'I-LogEmaxOverpEC50'!$A:$AR,MATCH(BO$1,'I-LogEmaxOverpEC50'!$A$1:$AR$1,0),FALSE),"")</f>
        <v/>
      </c>
      <c r="BP262" s="136" t="str">
        <f>_xlfn.IFNA(VLOOKUP($B262,'I-LogEmaxOverpEC50'!$A:$AR,MATCH(BP$1,'I-LogEmaxOverpEC50'!$A$1:$AR$1,0),FALSE),"")</f>
        <v/>
      </c>
      <c r="BQ262" s="136" t="str">
        <f>_xlfn.IFNA(VLOOKUP($B262,'I-LogEmaxOverpEC50'!$A:$AR,MATCH(BQ$1,'I-LogEmaxOverpEC50'!$A$1:$AR$1,0),FALSE),"")</f>
        <v/>
      </c>
      <c r="BR262" s="136" t="str">
        <f>_xlfn.IFNA(VLOOKUP($B262,'I-LogEmaxOverpEC50'!$A:$AR,MATCH(BR$1,'I-LogEmaxOverpEC50'!$A$1:$AR$1,0),FALSE),"")</f>
        <v/>
      </c>
      <c r="BS262" s="136" t="str">
        <f>_xlfn.IFNA(VLOOKUP($B262,'I-LogEmaxOverpEC50'!$A:$AR,MATCH(BS$1,'I-LogEmaxOverpEC50'!$A$1:$AR$1,0),FALSE),"")</f>
        <v/>
      </c>
    </row>
    <row r="263" spans="1:71" x14ac:dyDescent="0.2">
      <c r="A263" s="146" t="e" cm="1">
        <f t="array" ref="A263">_xlfn.IFS(SUM(F263:R263)&gt;0,1,AB263&gt;0,2,TRUE,3)</f>
        <v>#N/A</v>
      </c>
      <c r="B263" s="146" t="s">
        <v>1347</v>
      </c>
      <c r="D263" s="151" t="str">
        <f>_xlfn.XLOOKUP(B263,RecNamesAll!A:A,RecNamesAll!E:E)</f>
        <v>A</v>
      </c>
      <c r="E263" s="150" t="str">
        <f>_xlfn.XLOOKUP(B263,RecNamesAll!A:A,RecNamesAll!C:C)</f>
        <v>C5a2</v>
      </c>
      <c r="F263" s="160" t="e">
        <f t="shared" si="80"/>
        <v>#N/A</v>
      </c>
      <c r="G263" s="159" t="e">
        <f t="shared" si="81"/>
        <v>#N/A</v>
      </c>
      <c r="H263" s="159" t="e">
        <f t="shared" si="82"/>
        <v>#N/A</v>
      </c>
      <c r="I263" s="159" t="e">
        <f t="shared" si="83"/>
        <v>#N/A</v>
      </c>
      <c r="J263" s="159" t="e">
        <f t="shared" si="84"/>
        <v>#N/A</v>
      </c>
      <c r="K263" s="159" t="e">
        <f t="shared" si="85"/>
        <v>#N/A</v>
      </c>
      <c r="L263" s="159" t="e">
        <f t="shared" si="86"/>
        <v>#N/A</v>
      </c>
      <c r="M263" s="159" t="e">
        <f t="shared" si="87"/>
        <v>#N/A</v>
      </c>
      <c r="N263" s="159" t="e">
        <f t="shared" si="88"/>
        <v>#N/A</v>
      </c>
      <c r="O263" s="159" t="e">
        <f t="shared" si="89"/>
        <v>#N/A</v>
      </c>
      <c r="P263" s="159" t="e">
        <f t="shared" si="90"/>
        <v>#N/A</v>
      </c>
      <c r="Q263" s="159" t="e">
        <f t="shared" si="91"/>
        <v>#N/A</v>
      </c>
      <c r="R263" s="159" t="e">
        <f t="shared" si="92"/>
        <v>#N/A</v>
      </c>
      <c r="U263" s="146" t="str">
        <f t="shared" si="93"/>
        <v>A</v>
      </c>
      <c r="V263" s="145" t="str">
        <f t="shared" si="94"/>
        <v>C5a2</v>
      </c>
      <c r="W263" s="157" t="e">
        <f>VLOOKUP($B263,GtP!$A:$DD,MATCH("Gs_0-2",GtP!$A$1:$DD$1,0),FALSE)</f>
        <v>#N/A</v>
      </c>
      <c r="X263" s="156" t="e">
        <f>VLOOKUP($B263,GtP!$A:$DD,MATCH("Gi/o_0-2",GtP!$A$1:$DD$1,0),FALSE)</f>
        <v>#N/A</v>
      </c>
      <c r="Y263" s="156" t="e">
        <f>VLOOKUP($B263,GtP!$A:$DD,MATCH("Gq/11_0-2",GtP!$A$1:$DD$1,0),FALSE)</f>
        <v>#N/A</v>
      </c>
      <c r="Z263" s="156" t="e">
        <f>VLOOKUP($B263,GtP!$A:$DD,MATCH("G12/13_0-2",GtP!$A$1:$DD$1,0),FALSE)</f>
        <v>#N/A</v>
      </c>
      <c r="AA263" s="155"/>
      <c r="AB263" s="143" t="e">
        <f t="shared" si="95"/>
        <v>#N/A</v>
      </c>
      <c r="AC263" s="315" t="str">
        <f t="shared" si="96"/>
        <v/>
      </c>
      <c r="AD263" s="349" t="str">
        <f t="shared" si="97"/>
        <v/>
      </c>
      <c r="AE263" s="349" t="str">
        <f t="shared" si="98"/>
        <v/>
      </c>
      <c r="AF263" s="311" t="str">
        <f t="shared" si="99"/>
        <v/>
      </c>
      <c r="AG263" s="141" t="e">
        <f>_xlfn.CONCAT(IF(AT263="","-","B"),IF(BG263="","-","I"),VLOOKUP($B263,GtP!$A:$BB,MATCH("Gs_0-1",GtP!$A$1:$BB$1,0),FALSE))</f>
        <v>#N/A</v>
      </c>
      <c r="AH263" s="140" t="e">
        <f>_xlfn.CONCAT(IF(AU263="","-","B"),IF(BH263="","-","I"),VLOOKUP($B263,GtP!$A:$BB,MATCH("Gs_0-1",GtP!$A$1:$BB$1,0),FALSE))</f>
        <v>#N/A</v>
      </c>
      <c r="AI263" s="140" t="e">
        <f>_xlfn.CONCAT(IF(AV263="","-","B"),IF(BI263="","-","I"),VLOOKUP($B263,GtP!$A:$BB,MATCH("Gi/o_0-1",GtP!$A$1:$BB$1,0),FALSE))</f>
        <v>#N/A</v>
      </c>
      <c r="AJ263" s="140" t="e">
        <f>_xlfn.CONCAT(IF(AW263="","-","B"),IF(BJ263="","-","I"),VLOOKUP($B263,GtP!$A:$BB,MATCH("Gi/o_0-1",GtP!$A$1:$BB$1,0),FALSE))</f>
        <v>#N/A</v>
      </c>
      <c r="AK263" s="140" t="e">
        <f>_xlfn.CONCAT(IF(AX263="","-","B"),IF(BK263="","-","I"),VLOOKUP($B263,GtP!$A:$BB,MATCH("Gi/o_0-1",GtP!$A$1:$BB$1,0),FALSE))</f>
        <v>#N/A</v>
      </c>
      <c r="AL263" s="140" t="e">
        <f>_xlfn.CONCAT(IF(AY263="","-","B"),IF(BL263="","-","I"),VLOOKUP($B263,GtP!$A:$BB,MATCH("Gi/o_0-1",GtP!$A$1:$BB$1,0),FALSE))</f>
        <v>#N/A</v>
      </c>
      <c r="AM263" s="140" t="e">
        <f>_xlfn.CONCAT(IF(AZ263="","-","B"),IF(BM263="","-","I"),VLOOKUP($B263,GtP!$A:$BB,MATCH("Gi/o_0-1",GtP!$A$1:$BB$1,0),FALSE))</f>
        <v>#N/A</v>
      </c>
      <c r="AN263" s="140" t="e">
        <f>_xlfn.CONCAT(IF(BA263="","-","B"),IF(BN263="","-","I"),VLOOKUP($B263,GtP!$A:$BB,MATCH("Gq/11_0-1",GtP!$A$1:$BB$1,0),FALSE))</f>
        <v>#N/A</v>
      </c>
      <c r="AO263" s="140" t="e">
        <f>_xlfn.CONCAT(IF(BB263="","-","B"),IF(BO263="","-","I"),VLOOKUP($B263,GtP!$A:$BB,MATCH("Gq/11_0-1",GtP!$A$1:$BB$1,0),FALSE))</f>
        <v>#N/A</v>
      </c>
      <c r="AP263" s="140" t="e">
        <f>_xlfn.CONCAT(IF(BC263="","-","B"),IF(BP263="","-","I"),VLOOKUP($B263,GtP!$A:$BB,MATCH("Gq/11_0-1",GtP!$A$1:$BB$1,0),FALSE))</f>
        <v>#N/A</v>
      </c>
      <c r="AQ263" s="140" t="e">
        <f>_xlfn.CONCAT(IF(BD263="","-","B"),IF(BQ263="","-","I"),VLOOKUP($B263,GtP!$A:$BB,MATCH("Gq/11_0-1",GtP!$A$1:$BB$1,0),FALSE))</f>
        <v>#N/A</v>
      </c>
      <c r="AR263" s="140" t="e">
        <f>_xlfn.CONCAT(IF(BE263="","-","B"),IF(BR263="","-","I"),VLOOKUP($B263,GtP!$A:$BB,MATCH("G12/13_0-1",GtP!$A$1:$BB$1,0),FALSE))</f>
        <v>#N/A</v>
      </c>
      <c r="AS263" s="140" t="e">
        <f>_xlfn.CONCAT(IF(BF263="","-","B"),IF(BS263="","-","I"),VLOOKUP($B263,GtP!$A:$BB,MATCH("G12/13_0-1",GtP!$A$1:$BB$1,0),FALSE))</f>
        <v>#N/A</v>
      </c>
      <c r="AT263" s="139" t="str">
        <f>_xlfn.IFNA(VLOOKUP($B263,'B-LogEmaxOverpEC50'!$A:$AL,MATCH(AT$1,'B-LogEmaxOverpEC50'!$A$1:$AL$1,0),FALSE),"")</f>
        <v/>
      </c>
      <c r="AU263" s="136" t="str">
        <f>_xlfn.IFNA(VLOOKUP($B263,'B-LogEmaxOverpEC50'!$A:$AL,MATCH(AU$1,'B-LogEmaxOverpEC50'!$A$1:$AL$1,0),FALSE),"")</f>
        <v/>
      </c>
      <c r="AV263" s="152" t="str">
        <f>_xlfn.IFNA(VLOOKUP($B263,'B-LogEmaxOverpEC50'!$A:$AL,MATCH(AV$1,'B-LogEmaxOverpEC50'!$A$1:$AL$1,0),FALSE),"")</f>
        <v/>
      </c>
      <c r="AW263" s="152" t="str">
        <f>_xlfn.IFNA(VLOOKUP($B263,'B-LogEmaxOverpEC50'!$A:$AL,MATCH(AW$1,'B-LogEmaxOverpEC50'!$A$1:$AL$1,0),FALSE),"")</f>
        <v/>
      </c>
      <c r="AX263" s="152" t="str">
        <f>_xlfn.IFNA(VLOOKUP($B263,'B-LogEmaxOverpEC50'!$A:$AL,MATCH(AX$1,'B-LogEmaxOverpEC50'!$A$1:$AL$1,0),FALSE),"")</f>
        <v/>
      </c>
      <c r="AY263" s="152" t="str">
        <f>_xlfn.IFNA(VLOOKUP($B263,'B-LogEmaxOverpEC50'!$A:$AL,MATCH(AY$1,'B-LogEmaxOverpEC50'!$A$1:$AL$1,0),FALSE),"")</f>
        <v/>
      </c>
      <c r="AZ263" s="152" t="str">
        <f>_xlfn.IFNA(VLOOKUP($B263,'B-LogEmaxOverpEC50'!$A:$AL,MATCH(AZ$1,'B-LogEmaxOverpEC50'!$A$1:$AL$1,0),FALSE),"")</f>
        <v/>
      </c>
      <c r="BA263" s="152" t="str">
        <f>_xlfn.IFNA(VLOOKUP($B263,'B-LogEmaxOverpEC50'!$A:$AL,MATCH(BA$1,'B-LogEmaxOverpEC50'!$A$1:$AL$1,0),FALSE),"")</f>
        <v/>
      </c>
      <c r="BB263" s="152" t="str">
        <f>_xlfn.IFNA(VLOOKUP($B263,'B-LogEmaxOverpEC50'!$A:$AL,MATCH(BB$1,'B-LogEmaxOverpEC50'!$A$1:$AL$1,0),FALSE),"")</f>
        <v/>
      </c>
      <c r="BC263" s="152" t="str">
        <f>_xlfn.IFNA(VLOOKUP($B263,'B-LogEmaxOverpEC50'!$A:$AL,MATCH(BC$1,'B-LogEmaxOverpEC50'!$A$1:$AL$1,0),FALSE),"")</f>
        <v/>
      </c>
      <c r="BD263" s="152" t="str">
        <f>_xlfn.IFNA(VLOOKUP($B263,'B-LogEmaxOverpEC50'!$A:$AL,MATCH(BD$1,'B-LogEmaxOverpEC50'!$A$1:$AL$1,0),FALSE),"")</f>
        <v/>
      </c>
      <c r="BE263" s="152" t="str">
        <f>_xlfn.IFNA(VLOOKUP($B263,'B-LogEmaxOverpEC50'!$A:$AL,MATCH(BE$1,'B-LogEmaxOverpEC50'!$A$1:$AL$1,0),FALSE),"")</f>
        <v/>
      </c>
      <c r="BF263" s="152" t="str">
        <f>_xlfn.IFNA(VLOOKUP($B263,'B-LogEmaxOverpEC50'!$A:$AL,MATCH(BF$1,'B-LogEmaxOverpEC50'!$A$1:$AL$1,0),FALSE),"")</f>
        <v/>
      </c>
      <c r="BG263" s="137" t="str">
        <f>_xlfn.IFNA(VLOOKUP($B263,'I-LogEmaxOverpEC50'!$A:$AR,MATCH(BG$1,'I-LogEmaxOverpEC50'!$A$1:$AR$1,0),FALSE),"")</f>
        <v/>
      </c>
      <c r="BH263" s="136" t="str">
        <f>_xlfn.IFNA(VLOOKUP($B263,'I-LogEmaxOverpEC50'!$A:$AR,MATCH(BH$1,'I-LogEmaxOverpEC50'!$A$1:$AR$1,0),FALSE),"")</f>
        <v/>
      </c>
      <c r="BI263" s="136" t="str">
        <f>_xlfn.IFNA(VLOOKUP($B263,'I-LogEmaxOverpEC50'!$A:$AR,MATCH(BI$1,'I-LogEmaxOverpEC50'!$A$1:$AR$1,0),FALSE),"")</f>
        <v/>
      </c>
      <c r="BJ263" s="136" t="str">
        <f>_xlfn.IFNA(VLOOKUP($B263,'I-LogEmaxOverpEC50'!$A:$AR,MATCH(BJ$1,'I-LogEmaxOverpEC50'!$A$1:$AR$1,0),FALSE),"")</f>
        <v/>
      </c>
      <c r="BK263" s="136" t="str">
        <f>_xlfn.IFNA(VLOOKUP($B263,'I-LogEmaxOverpEC50'!$A:$AR,MATCH(BK$1,'I-LogEmaxOverpEC50'!$A$1:$AR$1,0),FALSE),"")</f>
        <v/>
      </c>
      <c r="BL263" s="136" t="str">
        <f>_xlfn.IFNA(VLOOKUP($B263,'I-LogEmaxOverpEC50'!$A:$AR,MATCH(BL$1,'I-LogEmaxOverpEC50'!$A$1:$AR$1,0),FALSE),"")</f>
        <v/>
      </c>
      <c r="BM263" s="136" t="str">
        <f>_xlfn.IFNA(VLOOKUP($B263,'I-LogEmaxOverpEC50'!$A:$AR,MATCH(BM$1,'I-LogEmaxOverpEC50'!$A$1:$AR$1,0),FALSE),"")</f>
        <v/>
      </c>
      <c r="BN263" s="136" t="str">
        <f>_xlfn.IFNA(VLOOKUP($B263,'I-LogEmaxOverpEC50'!$A:$AR,MATCH(BN$1,'I-LogEmaxOverpEC50'!$A$1:$AR$1,0),FALSE),"")</f>
        <v/>
      </c>
      <c r="BO263" s="136" t="str">
        <f>_xlfn.IFNA(VLOOKUP($B263,'I-LogEmaxOverpEC50'!$A:$AR,MATCH(BO$1,'I-LogEmaxOverpEC50'!$A$1:$AR$1,0),FALSE),"")</f>
        <v/>
      </c>
      <c r="BP263" s="136" t="str">
        <f>_xlfn.IFNA(VLOOKUP($B263,'I-LogEmaxOverpEC50'!$A:$AR,MATCH(BP$1,'I-LogEmaxOverpEC50'!$A$1:$AR$1,0),FALSE),"")</f>
        <v/>
      </c>
      <c r="BQ263" s="136" t="str">
        <f>_xlfn.IFNA(VLOOKUP($B263,'I-LogEmaxOverpEC50'!$A:$AR,MATCH(BQ$1,'I-LogEmaxOverpEC50'!$A$1:$AR$1,0),FALSE),"")</f>
        <v/>
      </c>
      <c r="BR263" s="136" t="str">
        <f>_xlfn.IFNA(VLOOKUP($B263,'I-LogEmaxOverpEC50'!$A:$AR,MATCH(BR$1,'I-LogEmaxOverpEC50'!$A$1:$AR$1,0),FALSE),"")</f>
        <v/>
      </c>
      <c r="BS263" s="136" t="str">
        <f>_xlfn.IFNA(VLOOKUP($B263,'I-LogEmaxOverpEC50'!$A:$AR,MATCH(BS$1,'I-LogEmaxOverpEC50'!$A$1:$AR$1,0),FALSE),"")</f>
        <v/>
      </c>
    </row>
    <row r="264" spans="1:71" x14ac:dyDescent="0.2">
      <c r="A264" s="146" t="e" cm="1">
        <f t="array" ref="A264">_xlfn.IFS(SUM(F264:R264)&gt;0,1,AB264&gt;0,2,TRUE,3)</f>
        <v>#N/A</v>
      </c>
      <c r="B264" s="146" t="s">
        <v>1295</v>
      </c>
      <c r="D264" s="151" t="str">
        <f>_xlfn.XLOOKUP(B264,RecNamesAll!A:A,RecNamesAll!E:E)</f>
        <v>A</v>
      </c>
      <c r="E264" s="150" t="str">
        <f>_xlfn.XLOOKUP(B264,RecNamesAll!A:A,RecNamesAll!C:C)</f>
        <v>CCRL2</v>
      </c>
      <c r="F264" s="160" t="e">
        <f t="shared" si="80"/>
        <v>#N/A</v>
      </c>
      <c r="G264" s="159" t="e">
        <f t="shared" si="81"/>
        <v>#N/A</v>
      </c>
      <c r="H264" s="159" t="e">
        <f t="shared" si="82"/>
        <v>#N/A</v>
      </c>
      <c r="I264" s="159" t="e">
        <f t="shared" si="83"/>
        <v>#N/A</v>
      </c>
      <c r="J264" s="159" t="e">
        <f t="shared" si="84"/>
        <v>#N/A</v>
      </c>
      <c r="K264" s="159" t="e">
        <f t="shared" si="85"/>
        <v>#N/A</v>
      </c>
      <c r="L264" s="159" t="e">
        <f t="shared" si="86"/>
        <v>#N/A</v>
      </c>
      <c r="M264" s="159" t="e">
        <f t="shared" si="87"/>
        <v>#N/A</v>
      </c>
      <c r="N264" s="159" t="e">
        <f t="shared" si="88"/>
        <v>#N/A</v>
      </c>
      <c r="O264" s="159" t="e">
        <f t="shared" si="89"/>
        <v>#N/A</v>
      </c>
      <c r="P264" s="159" t="e">
        <f t="shared" si="90"/>
        <v>#N/A</v>
      </c>
      <c r="Q264" s="159" t="e">
        <f t="shared" si="91"/>
        <v>#N/A</v>
      </c>
      <c r="R264" s="159" t="e">
        <f t="shared" si="92"/>
        <v>#N/A</v>
      </c>
      <c r="U264" s="146" t="str">
        <f t="shared" si="93"/>
        <v>A</v>
      </c>
      <c r="V264" s="145" t="str">
        <f t="shared" si="94"/>
        <v>CCRL2</v>
      </c>
      <c r="W264" s="157" t="e">
        <f>VLOOKUP($B264,GtP!$A:$DD,MATCH("Gs_0-2",GtP!$A$1:$DD$1,0),FALSE)</f>
        <v>#N/A</v>
      </c>
      <c r="X264" s="156" t="e">
        <f>VLOOKUP($B264,GtP!$A:$DD,MATCH("Gi/o_0-2",GtP!$A$1:$DD$1,0),FALSE)</f>
        <v>#N/A</v>
      </c>
      <c r="Y264" s="156" t="e">
        <f>VLOOKUP($B264,GtP!$A:$DD,MATCH("Gq/11_0-2",GtP!$A$1:$DD$1,0),FALSE)</f>
        <v>#N/A</v>
      </c>
      <c r="Z264" s="156" t="e">
        <f>VLOOKUP($B264,GtP!$A:$DD,MATCH("G12/13_0-2",GtP!$A$1:$DD$1,0),FALSE)</f>
        <v>#N/A</v>
      </c>
      <c r="AA264" s="155"/>
      <c r="AB264" s="143" t="e">
        <f t="shared" si="95"/>
        <v>#N/A</v>
      </c>
      <c r="AC264" s="315" t="str">
        <f t="shared" si="96"/>
        <v/>
      </c>
      <c r="AD264" s="349" t="str">
        <f t="shared" si="97"/>
        <v/>
      </c>
      <c r="AE264" s="349" t="str">
        <f t="shared" si="98"/>
        <v/>
      </c>
      <c r="AF264" s="311" t="str">
        <f t="shared" si="99"/>
        <v/>
      </c>
      <c r="AG264" s="141" t="e">
        <f>_xlfn.CONCAT(IF(AT264="","-","B"),IF(BG264="","-","I"),VLOOKUP($B264,GtP!$A:$BB,MATCH("Gs_0-1",GtP!$A$1:$BB$1,0),FALSE))</f>
        <v>#N/A</v>
      </c>
      <c r="AH264" s="140" t="e">
        <f>_xlfn.CONCAT(IF(AU264="","-","B"),IF(BH264="","-","I"),VLOOKUP($B264,GtP!$A:$BB,MATCH("Gs_0-1",GtP!$A$1:$BB$1,0),FALSE))</f>
        <v>#N/A</v>
      </c>
      <c r="AI264" s="140" t="e">
        <f>_xlfn.CONCAT(IF(AV264="","-","B"),IF(BI264="","-","I"),VLOOKUP($B264,GtP!$A:$BB,MATCH("Gi/o_0-1",GtP!$A$1:$BB$1,0),FALSE))</f>
        <v>#N/A</v>
      </c>
      <c r="AJ264" s="140" t="e">
        <f>_xlfn.CONCAT(IF(AW264="","-","B"),IF(BJ264="","-","I"),VLOOKUP($B264,GtP!$A:$BB,MATCH("Gi/o_0-1",GtP!$A$1:$BB$1,0),FALSE))</f>
        <v>#N/A</v>
      </c>
      <c r="AK264" s="140" t="e">
        <f>_xlfn.CONCAT(IF(AX264="","-","B"),IF(BK264="","-","I"),VLOOKUP($B264,GtP!$A:$BB,MATCH("Gi/o_0-1",GtP!$A$1:$BB$1,0),FALSE))</f>
        <v>#N/A</v>
      </c>
      <c r="AL264" s="140" t="e">
        <f>_xlfn.CONCAT(IF(AY264="","-","B"),IF(BL264="","-","I"),VLOOKUP($B264,GtP!$A:$BB,MATCH("Gi/o_0-1",GtP!$A$1:$BB$1,0),FALSE))</f>
        <v>#N/A</v>
      </c>
      <c r="AM264" s="140" t="e">
        <f>_xlfn.CONCAT(IF(AZ264="","-","B"),IF(BM264="","-","I"),VLOOKUP($B264,GtP!$A:$BB,MATCH("Gi/o_0-1",GtP!$A$1:$BB$1,0),FALSE))</f>
        <v>#N/A</v>
      </c>
      <c r="AN264" s="140" t="e">
        <f>_xlfn.CONCAT(IF(BA264="","-","B"),IF(BN264="","-","I"),VLOOKUP($B264,GtP!$A:$BB,MATCH("Gq/11_0-1",GtP!$A$1:$BB$1,0),FALSE))</f>
        <v>#N/A</v>
      </c>
      <c r="AO264" s="140" t="e">
        <f>_xlfn.CONCAT(IF(BB264="","-","B"),IF(BO264="","-","I"),VLOOKUP($B264,GtP!$A:$BB,MATCH("Gq/11_0-1",GtP!$A$1:$BB$1,0),FALSE))</f>
        <v>#N/A</v>
      </c>
      <c r="AP264" s="140" t="e">
        <f>_xlfn.CONCAT(IF(BC264="","-","B"),IF(BP264="","-","I"),VLOOKUP($B264,GtP!$A:$BB,MATCH("Gq/11_0-1",GtP!$A$1:$BB$1,0),FALSE))</f>
        <v>#N/A</v>
      </c>
      <c r="AQ264" s="140" t="e">
        <f>_xlfn.CONCAT(IF(BD264="","-","B"),IF(BQ264="","-","I"),VLOOKUP($B264,GtP!$A:$BB,MATCH("Gq/11_0-1",GtP!$A$1:$BB$1,0),FALSE))</f>
        <v>#N/A</v>
      </c>
      <c r="AR264" s="140" t="e">
        <f>_xlfn.CONCAT(IF(BE264="","-","B"),IF(BR264="","-","I"),VLOOKUP($B264,GtP!$A:$BB,MATCH("G12/13_0-1",GtP!$A$1:$BB$1,0),FALSE))</f>
        <v>#N/A</v>
      </c>
      <c r="AS264" s="140" t="e">
        <f>_xlfn.CONCAT(IF(BF264="","-","B"),IF(BS264="","-","I"),VLOOKUP($B264,GtP!$A:$BB,MATCH("G12/13_0-1",GtP!$A$1:$BB$1,0),FALSE))</f>
        <v>#N/A</v>
      </c>
      <c r="AT264" s="139" t="str">
        <f>_xlfn.IFNA(VLOOKUP($B264,'B-LogEmaxOverpEC50'!$A:$AL,MATCH(AT$1,'B-LogEmaxOverpEC50'!$A$1:$AL$1,0),FALSE),"")</f>
        <v/>
      </c>
      <c r="AU264" s="136" t="str">
        <f>_xlfn.IFNA(VLOOKUP($B264,'B-LogEmaxOverpEC50'!$A:$AL,MATCH(AU$1,'B-LogEmaxOverpEC50'!$A$1:$AL$1,0),FALSE),"")</f>
        <v/>
      </c>
      <c r="AV264" s="152" t="str">
        <f>_xlfn.IFNA(VLOOKUP($B264,'B-LogEmaxOverpEC50'!$A:$AL,MATCH(AV$1,'B-LogEmaxOverpEC50'!$A$1:$AL$1,0),FALSE),"")</f>
        <v/>
      </c>
      <c r="AW264" s="152" t="str">
        <f>_xlfn.IFNA(VLOOKUP($B264,'B-LogEmaxOverpEC50'!$A:$AL,MATCH(AW$1,'B-LogEmaxOverpEC50'!$A$1:$AL$1,0),FALSE),"")</f>
        <v/>
      </c>
      <c r="AX264" s="152" t="str">
        <f>_xlfn.IFNA(VLOOKUP($B264,'B-LogEmaxOverpEC50'!$A:$AL,MATCH(AX$1,'B-LogEmaxOverpEC50'!$A$1:$AL$1,0),FALSE),"")</f>
        <v/>
      </c>
      <c r="AY264" s="152" t="str">
        <f>_xlfn.IFNA(VLOOKUP($B264,'B-LogEmaxOverpEC50'!$A:$AL,MATCH(AY$1,'B-LogEmaxOverpEC50'!$A$1:$AL$1,0),FALSE),"")</f>
        <v/>
      </c>
      <c r="AZ264" s="152" t="str">
        <f>_xlfn.IFNA(VLOOKUP($B264,'B-LogEmaxOverpEC50'!$A:$AL,MATCH(AZ$1,'B-LogEmaxOverpEC50'!$A$1:$AL$1,0),FALSE),"")</f>
        <v/>
      </c>
      <c r="BA264" s="152" t="str">
        <f>_xlfn.IFNA(VLOOKUP($B264,'B-LogEmaxOverpEC50'!$A:$AL,MATCH(BA$1,'B-LogEmaxOverpEC50'!$A$1:$AL$1,0),FALSE),"")</f>
        <v/>
      </c>
      <c r="BB264" s="152" t="str">
        <f>_xlfn.IFNA(VLOOKUP($B264,'B-LogEmaxOverpEC50'!$A:$AL,MATCH(BB$1,'B-LogEmaxOverpEC50'!$A$1:$AL$1,0),FALSE),"")</f>
        <v/>
      </c>
      <c r="BC264" s="152" t="str">
        <f>_xlfn.IFNA(VLOOKUP($B264,'B-LogEmaxOverpEC50'!$A:$AL,MATCH(BC$1,'B-LogEmaxOverpEC50'!$A$1:$AL$1,0),FALSE),"")</f>
        <v/>
      </c>
      <c r="BD264" s="152" t="str">
        <f>_xlfn.IFNA(VLOOKUP($B264,'B-LogEmaxOverpEC50'!$A:$AL,MATCH(BD$1,'B-LogEmaxOverpEC50'!$A$1:$AL$1,0),FALSE),"")</f>
        <v/>
      </c>
      <c r="BE264" s="152" t="str">
        <f>_xlfn.IFNA(VLOOKUP($B264,'B-LogEmaxOverpEC50'!$A:$AL,MATCH(BE$1,'B-LogEmaxOverpEC50'!$A$1:$AL$1,0),FALSE),"")</f>
        <v/>
      </c>
      <c r="BF264" s="152" t="str">
        <f>_xlfn.IFNA(VLOOKUP($B264,'B-LogEmaxOverpEC50'!$A:$AL,MATCH(BF$1,'B-LogEmaxOverpEC50'!$A$1:$AL$1,0),FALSE),"")</f>
        <v/>
      </c>
      <c r="BG264" s="137" t="str">
        <f>_xlfn.IFNA(VLOOKUP($B264,'I-LogEmaxOverpEC50'!$A:$AR,MATCH(BG$1,'I-LogEmaxOverpEC50'!$A$1:$AR$1,0),FALSE),"")</f>
        <v/>
      </c>
      <c r="BH264" s="136" t="str">
        <f>_xlfn.IFNA(VLOOKUP($B264,'I-LogEmaxOverpEC50'!$A:$AR,MATCH(BH$1,'I-LogEmaxOverpEC50'!$A$1:$AR$1,0),FALSE),"")</f>
        <v/>
      </c>
      <c r="BI264" s="136" t="str">
        <f>_xlfn.IFNA(VLOOKUP($B264,'I-LogEmaxOverpEC50'!$A:$AR,MATCH(BI$1,'I-LogEmaxOverpEC50'!$A$1:$AR$1,0),FALSE),"")</f>
        <v/>
      </c>
      <c r="BJ264" s="136" t="str">
        <f>_xlfn.IFNA(VLOOKUP($B264,'I-LogEmaxOverpEC50'!$A:$AR,MATCH(BJ$1,'I-LogEmaxOverpEC50'!$A$1:$AR$1,0),FALSE),"")</f>
        <v/>
      </c>
      <c r="BK264" s="136" t="str">
        <f>_xlfn.IFNA(VLOOKUP($B264,'I-LogEmaxOverpEC50'!$A:$AR,MATCH(BK$1,'I-LogEmaxOverpEC50'!$A$1:$AR$1,0),FALSE),"")</f>
        <v/>
      </c>
      <c r="BL264" s="136" t="str">
        <f>_xlfn.IFNA(VLOOKUP($B264,'I-LogEmaxOverpEC50'!$A:$AR,MATCH(BL$1,'I-LogEmaxOverpEC50'!$A$1:$AR$1,0),FALSE),"")</f>
        <v/>
      </c>
      <c r="BM264" s="136" t="str">
        <f>_xlfn.IFNA(VLOOKUP($B264,'I-LogEmaxOverpEC50'!$A:$AR,MATCH(BM$1,'I-LogEmaxOverpEC50'!$A$1:$AR$1,0),FALSE),"")</f>
        <v/>
      </c>
      <c r="BN264" s="136" t="str">
        <f>_xlfn.IFNA(VLOOKUP($B264,'I-LogEmaxOverpEC50'!$A:$AR,MATCH(BN$1,'I-LogEmaxOverpEC50'!$A$1:$AR$1,0),FALSE),"")</f>
        <v/>
      </c>
      <c r="BO264" s="136" t="str">
        <f>_xlfn.IFNA(VLOOKUP($B264,'I-LogEmaxOverpEC50'!$A:$AR,MATCH(BO$1,'I-LogEmaxOverpEC50'!$A$1:$AR$1,0),FALSE),"")</f>
        <v/>
      </c>
      <c r="BP264" s="136" t="str">
        <f>_xlfn.IFNA(VLOOKUP($B264,'I-LogEmaxOverpEC50'!$A:$AR,MATCH(BP$1,'I-LogEmaxOverpEC50'!$A$1:$AR$1,0),FALSE),"")</f>
        <v/>
      </c>
      <c r="BQ264" s="136" t="str">
        <f>_xlfn.IFNA(VLOOKUP($B264,'I-LogEmaxOverpEC50'!$A:$AR,MATCH(BQ$1,'I-LogEmaxOverpEC50'!$A$1:$AR$1,0),FALSE),"")</f>
        <v/>
      </c>
      <c r="BR264" s="136" t="str">
        <f>_xlfn.IFNA(VLOOKUP($B264,'I-LogEmaxOverpEC50'!$A:$AR,MATCH(BR$1,'I-LogEmaxOverpEC50'!$A$1:$AR$1,0),FALSE),"")</f>
        <v/>
      </c>
      <c r="BS264" s="136" t="str">
        <f>_xlfn.IFNA(VLOOKUP($B264,'I-LogEmaxOverpEC50'!$A:$AR,MATCH(BS$1,'I-LogEmaxOverpEC50'!$A$1:$AR$1,0),FALSE),"")</f>
        <v/>
      </c>
    </row>
    <row r="265" spans="1:71" x14ac:dyDescent="0.2">
      <c r="A265" s="146" t="e" cm="1">
        <f t="array" ref="A265">_xlfn.IFS(SUM(F265:R265)&gt;0,1,AB265&gt;0,2,TRUE,3)</f>
        <v>#N/A</v>
      </c>
      <c r="B265" s="146" t="s">
        <v>1111</v>
      </c>
      <c r="D265" s="151" t="e">
        <f>_xlfn.XLOOKUP(B265,RecNamesAll!A:A,RecNamesAll!E:E)</f>
        <v>#N/A</v>
      </c>
      <c r="E265" s="150" t="e">
        <f>_xlfn.XLOOKUP(B265,RecNamesAll!A:A,RecNamesAll!C:C)</f>
        <v>#N/A</v>
      </c>
      <c r="F265" s="160" t="e">
        <f t="shared" si="80"/>
        <v>#N/A</v>
      </c>
      <c r="G265" s="159" t="e">
        <f t="shared" si="81"/>
        <v>#N/A</v>
      </c>
      <c r="H265" s="159" t="e">
        <f t="shared" si="82"/>
        <v>#N/A</v>
      </c>
      <c r="I265" s="159" t="e">
        <f t="shared" si="83"/>
        <v>#N/A</v>
      </c>
      <c r="J265" s="159" t="e">
        <f t="shared" si="84"/>
        <v>#N/A</v>
      </c>
      <c r="K265" s="159" t="e">
        <f t="shared" si="85"/>
        <v>#N/A</v>
      </c>
      <c r="L265" s="159" t="e">
        <f t="shared" si="86"/>
        <v>#N/A</v>
      </c>
      <c r="M265" s="159" t="e">
        <f t="shared" si="87"/>
        <v>#N/A</v>
      </c>
      <c r="N265" s="159" t="e">
        <f t="shared" si="88"/>
        <v>#N/A</v>
      </c>
      <c r="O265" s="159" t="e">
        <f t="shared" si="89"/>
        <v>#N/A</v>
      </c>
      <c r="P265" s="159" t="e">
        <f t="shared" si="90"/>
        <v>#N/A</v>
      </c>
      <c r="Q265" s="159" t="e">
        <f t="shared" si="91"/>
        <v>#N/A</v>
      </c>
      <c r="R265" s="159" t="e">
        <f t="shared" si="92"/>
        <v>#N/A</v>
      </c>
      <c r="U265" s="146" t="e">
        <f t="shared" si="93"/>
        <v>#N/A</v>
      </c>
      <c r="V265" s="145" t="e">
        <f t="shared" si="94"/>
        <v>#N/A</v>
      </c>
      <c r="W265" s="157" t="e">
        <f>VLOOKUP($B265,GtP!$A:$DD,MATCH("Gs_0-2",GtP!$A$1:$DD$1,0),FALSE)</f>
        <v>#N/A</v>
      </c>
      <c r="X265" s="156" t="e">
        <f>VLOOKUP($B265,GtP!$A:$DD,MATCH("Gi/o_0-2",GtP!$A$1:$DD$1,0),FALSE)</f>
        <v>#N/A</v>
      </c>
      <c r="Y265" s="156" t="e">
        <f>VLOOKUP($B265,GtP!$A:$DD,MATCH("Gq/11_0-2",GtP!$A$1:$DD$1,0),FALSE)</f>
        <v>#N/A</v>
      </c>
      <c r="Z265" s="156" t="e">
        <f>VLOOKUP($B265,GtP!$A:$DD,MATCH("G12/13_0-2",GtP!$A$1:$DD$1,0),FALSE)</f>
        <v>#N/A</v>
      </c>
      <c r="AA265" s="155"/>
      <c r="AB265" s="143" t="e">
        <f t="shared" si="95"/>
        <v>#N/A</v>
      </c>
      <c r="AC265" s="315" t="str">
        <f t="shared" si="96"/>
        <v/>
      </c>
      <c r="AD265" s="349" t="str">
        <f t="shared" si="97"/>
        <v/>
      </c>
      <c r="AE265" s="349" t="str">
        <f t="shared" si="98"/>
        <v/>
      </c>
      <c r="AF265" s="311" t="str">
        <f t="shared" si="99"/>
        <v/>
      </c>
      <c r="AG265" s="141" t="e">
        <f>_xlfn.CONCAT(IF(AT265="","-","B"),IF(BG265="","-","I"),VLOOKUP($B265,GtP!$A:$BB,MATCH("Gs_0-1",GtP!$A$1:$BB$1,0),FALSE))</f>
        <v>#N/A</v>
      </c>
      <c r="AH265" s="140" t="e">
        <f>_xlfn.CONCAT(IF(AU265="","-","B"),IF(BH265="","-","I"),VLOOKUP($B265,GtP!$A:$BB,MATCH("Gs_0-1",GtP!$A$1:$BB$1,0),FALSE))</f>
        <v>#N/A</v>
      </c>
      <c r="AI265" s="140" t="e">
        <f>_xlfn.CONCAT(IF(AV265="","-","B"),IF(BI265="","-","I"),VLOOKUP($B265,GtP!$A:$BB,MATCH("Gi/o_0-1",GtP!$A$1:$BB$1,0),FALSE))</f>
        <v>#N/A</v>
      </c>
      <c r="AJ265" s="140" t="e">
        <f>_xlfn.CONCAT(IF(AW265="","-","B"),IF(BJ265="","-","I"),VLOOKUP($B265,GtP!$A:$BB,MATCH("Gi/o_0-1",GtP!$A$1:$BB$1,0),FALSE))</f>
        <v>#N/A</v>
      </c>
      <c r="AK265" s="140" t="e">
        <f>_xlfn.CONCAT(IF(AX265="","-","B"),IF(BK265="","-","I"),VLOOKUP($B265,GtP!$A:$BB,MATCH("Gi/o_0-1",GtP!$A$1:$BB$1,0),FALSE))</f>
        <v>#N/A</v>
      </c>
      <c r="AL265" s="140" t="e">
        <f>_xlfn.CONCAT(IF(AY265="","-","B"),IF(BL265="","-","I"),VLOOKUP($B265,GtP!$A:$BB,MATCH("Gi/o_0-1",GtP!$A$1:$BB$1,0),FALSE))</f>
        <v>#N/A</v>
      </c>
      <c r="AM265" s="140" t="e">
        <f>_xlfn.CONCAT(IF(AZ265="","-","B"),IF(BM265="","-","I"),VLOOKUP($B265,GtP!$A:$BB,MATCH("Gi/o_0-1",GtP!$A$1:$BB$1,0),FALSE))</f>
        <v>#N/A</v>
      </c>
      <c r="AN265" s="140" t="e">
        <f>_xlfn.CONCAT(IF(BA265="","-","B"),IF(BN265="","-","I"),VLOOKUP($B265,GtP!$A:$BB,MATCH("Gq/11_0-1",GtP!$A$1:$BB$1,0),FALSE))</f>
        <v>#N/A</v>
      </c>
      <c r="AO265" s="140" t="e">
        <f>_xlfn.CONCAT(IF(BB265="","-","B"),IF(BO265="","-","I"),VLOOKUP($B265,GtP!$A:$BB,MATCH("Gq/11_0-1",GtP!$A$1:$BB$1,0),FALSE))</f>
        <v>#N/A</v>
      </c>
      <c r="AP265" s="140" t="e">
        <f>_xlfn.CONCAT(IF(BC265="","-","B"),IF(BP265="","-","I"),VLOOKUP($B265,GtP!$A:$BB,MATCH("Gq/11_0-1",GtP!$A$1:$BB$1,0),FALSE))</f>
        <v>#N/A</v>
      </c>
      <c r="AQ265" s="140" t="e">
        <f>_xlfn.CONCAT(IF(BD265="","-","B"),IF(BQ265="","-","I"),VLOOKUP($B265,GtP!$A:$BB,MATCH("Gq/11_0-1",GtP!$A$1:$BB$1,0),FALSE))</f>
        <v>#N/A</v>
      </c>
      <c r="AR265" s="140" t="e">
        <f>_xlfn.CONCAT(IF(BE265="","-","B"),IF(BR265="","-","I"),VLOOKUP($B265,GtP!$A:$BB,MATCH("G12/13_0-1",GtP!$A$1:$BB$1,0),FALSE))</f>
        <v>#N/A</v>
      </c>
      <c r="AS265" s="140" t="e">
        <f>_xlfn.CONCAT(IF(BF265="","-","B"),IF(BS265="","-","I"),VLOOKUP($B265,GtP!$A:$BB,MATCH("G12/13_0-1",GtP!$A$1:$BB$1,0),FALSE))</f>
        <v>#N/A</v>
      </c>
      <c r="AT265" s="139" t="str">
        <f>_xlfn.IFNA(VLOOKUP($B265,'B-LogEmaxOverpEC50'!$A:$AL,MATCH(AT$1,'B-LogEmaxOverpEC50'!$A$1:$AL$1,0),FALSE),"")</f>
        <v/>
      </c>
      <c r="AU265" s="136" t="str">
        <f>_xlfn.IFNA(VLOOKUP($B265,'B-LogEmaxOverpEC50'!$A:$AL,MATCH(AU$1,'B-LogEmaxOverpEC50'!$A$1:$AL$1,0),FALSE),"")</f>
        <v/>
      </c>
      <c r="AV265" s="152" t="str">
        <f>_xlfn.IFNA(VLOOKUP($B265,'B-LogEmaxOverpEC50'!$A:$AL,MATCH(AV$1,'B-LogEmaxOverpEC50'!$A$1:$AL$1,0),FALSE),"")</f>
        <v/>
      </c>
      <c r="AW265" s="152" t="str">
        <f>_xlfn.IFNA(VLOOKUP($B265,'B-LogEmaxOverpEC50'!$A:$AL,MATCH(AW$1,'B-LogEmaxOverpEC50'!$A$1:$AL$1,0),FALSE),"")</f>
        <v/>
      </c>
      <c r="AX265" s="152" t="str">
        <f>_xlfn.IFNA(VLOOKUP($B265,'B-LogEmaxOverpEC50'!$A:$AL,MATCH(AX$1,'B-LogEmaxOverpEC50'!$A$1:$AL$1,0),FALSE),"")</f>
        <v/>
      </c>
      <c r="AY265" s="152" t="str">
        <f>_xlfn.IFNA(VLOOKUP($B265,'B-LogEmaxOverpEC50'!$A:$AL,MATCH(AY$1,'B-LogEmaxOverpEC50'!$A$1:$AL$1,0),FALSE),"")</f>
        <v/>
      </c>
      <c r="AZ265" s="152" t="str">
        <f>_xlfn.IFNA(VLOOKUP($B265,'B-LogEmaxOverpEC50'!$A:$AL,MATCH(AZ$1,'B-LogEmaxOverpEC50'!$A$1:$AL$1,0),FALSE),"")</f>
        <v/>
      </c>
      <c r="BA265" s="152" t="str">
        <f>_xlfn.IFNA(VLOOKUP($B265,'B-LogEmaxOverpEC50'!$A:$AL,MATCH(BA$1,'B-LogEmaxOverpEC50'!$A$1:$AL$1,0),FALSE),"")</f>
        <v/>
      </c>
      <c r="BB265" s="152" t="str">
        <f>_xlfn.IFNA(VLOOKUP($B265,'B-LogEmaxOverpEC50'!$A:$AL,MATCH(BB$1,'B-LogEmaxOverpEC50'!$A$1:$AL$1,0),FALSE),"")</f>
        <v/>
      </c>
      <c r="BC265" s="152" t="str">
        <f>_xlfn.IFNA(VLOOKUP($B265,'B-LogEmaxOverpEC50'!$A:$AL,MATCH(BC$1,'B-LogEmaxOverpEC50'!$A$1:$AL$1,0),FALSE),"")</f>
        <v/>
      </c>
      <c r="BD265" s="152" t="str">
        <f>_xlfn.IFNA(VLOOKUP($B265,'B-LogEmaxOverpEC50'!$A:$AL,MATCH(BD$1,'B-LogEmaxOverpEC50'!$A$1:$AL$1,0),FALSE),"")</f>
        <v/>
      </c>
      <c r="BE265" s="152" t="str">
        <f>_xlfn.IFNA(VLOOKUP($B265,'B-LogEmaxOverpEC50'!$A:$AL,MATCH(BE$1,'B-LogEmaxOverpEC50'!$A$1:$AL$1,0),FALSE),"")</f>
        <v/>
      </c>
      <c r="BF265" s="152" t="str">
        <f>_xlfn.IFNA(VLOOKUP($B265,'B-LogEmaxOverpEC50'!$A:$AL,MATCH(BF$1,'B-LogEmaxOverpEC50'!$A$1:$AL$1,0),FALSE),"")</f>
        <v/>
      </c>
      <c r="BG265" s="137" t="str">
        <f>_xlfn.IFNA(VLOOKUP($B265,'I-LogEmaxOverpEC50'!$A:$AR,MATCH(BG$1,'I-LogEmaxOverpEC50'!$A$1:$AR$1,0),FALSE),"")</f>
        <v/>
      </c>
      <c r="BH265" s="136" t="str">
        <f>_xlfn.IFNA(VLOOKUP($B265,'I-LogEmaxOverpEC50'!$A:$AR,MATCH(BH$1,'I-LogEmaxOverpEC50'!$A$1:$AR$1,0),FALSE),"")</f>
        <v/>
      </c>
      <c r="BI265" s="136" t="str">
        <f>_xlfn.IFNA(VLOOKUP($B265,'I-LogEmaxOverpEC50'!$A:$AR,MATCH(BI$1,'I-LogEmaxOverpEC50'!$A$1:$AR$1,0),FALSE),"")</f>
        <v/>
      </c>
      <c r="BJ265" s="136" t="str">
        <f>_xlfn.IFNA(VLOOKUP($B265,'I-LogEmaxOverpEC50'!$A:$AR,MATCH(BJ$1,'I-LogEmaxOverpEC50'!$A$1:$AR$1,0),FALSE),"")</f>
        <v/>
      </c>
      <c r="BK265" s="136" t="str">
        <f>_xlfn.IFNA(VLOOKUP($B265,'I-LogEmaxOverpEC50'!$A:$AR,MATCH(BK$1,'I-LogEmaxOverpEC50'!$A$1:$AR$1,0),FALSE),"")</f>
        <v/>
      </c>
      <c r="BL265" s="136" t="str">
        <f>_xlfn.IFNA(VLOOKUP($B265,'I-LogEmaxOverpEC50'!$A:$AR,MATCH(BL$1,'I-LogEmaxOverpEC50'!$A$1:$AR$1,0),FALSE),"")</f>
        <v/>
      </c>
      <c r="BM265" s="136" t="str">
        <f>_xlfn.IFNA(VLOOKUP($B265,'I-LogEmaxOverpEC50'!$A:$AR,MATCH(BM$1,'I-LogEmaxOverpEC50'!$A$1:$AR$1,0),FALSE),"")</f>
        <v/>
      </c>
      <c r="BN265" s="136" t="str">
        <f>_xlfn.IFNA(VLOOKUP($B265,'I-LogEmaxOverpEC50'!$A:$AR,MATCH(BN$1,'I-LogEmaxOverpEC50'!$A$1:$AR$1,0),FALSE),"")</f>
        <v/>
      </c>
      <c r="BO265" s="136" t="str">
        <f>_xlfn.IFNA(VLOOKUP($B265,'I-LogEmaxOverpEC50'!$A:$AR,MATCH(BO$1,'I-LogEmaxOverpEC50'!$A$1:$AR$1,0),FALSE),"")</f>
        <v/>
      </c>
      <c r="BP265" s="136" t="str">
        <f>_xlfn.IFNA(VLOOKUP($B265,'I-LogEmaxOverpEC50'!$A:$AR,MATCH(BP$1,'I-LogEmaxOverpEC50'!$A$1:$AR$1,0),FALSE),"")</f>
        <v/>
      </c>
      <c r="BQ265" s="136" t="str">
        <f>_xlfn.IFNA(VLOOKUP($B265,'I-LogEmaxOverpEC50'!$A:$AR,MATCH(BQ$1,'I-LogEmaxOverpEC50'!$A$1:$AR$1,0),FALSE),"")</f>
        <v/>
      </c>
      <c r="BR265" s="136" t="str">
        <f>_xlfn.IFNA(VLOOKUP($B265,'I-LogEmaxOverpEC50'!$A:$AR,MATCH(BR$1,'I-LogEmaxOverpEC50'!$A$1:$AR$1,0),FALSE),"")</f>
        <v/>
      </c>
      <c r="BS265" s="136" t="str">
        <f>_xlfn.IFNA(VLOOKUP($B265,'I-LogEmaxOverpEC50'!$A:$AR,MATCH(BS$1,'I-LogEmaxOverpEC50'!$A$1:$AR$1,0),FALSE),"")</f>
        <v/>
      </c>
    </row>
    <row r="266" spans="1:71" x14ac:dyDescent="0.2">
      <c r="A266" s="146" t="e" cm="1">
        <f t="array" ref="A266">_xlfn.IFS(SUM(F266:R266)&gt;0,1,AB266&gt;0,2,TRUE,3)</f>
        <v>#N/A</v>
      </c>
      <c r="B266" s="146" t="s">
        <v>74</v>
      </c>
      <c r="D266" s="151" t="str">
        <f>_xlfn.XLOOKUP(B266,RecNamesAll!A:A,RecNamesAll!E:E)</f>
        <v>A</v>
      </c>
      <c r="E266" s="150" t="str">
        <f>_xlfn.XLOOKUP(B266,RecNamesAll!A:A,RecNamesAll!C:C)</f>
        <v>GPR132</v>
      </c>
      <c r="F266" s="160" t="e">
        <f t="shared" si="80"/>
        <v>#N/A</v>
      </c>
      <c r="G266" s="159" t="e">
        <f t="shared" si="81"/>
        <v>#N/A</v>
      </c>
      <c r="H266" s="159" t="e">
        <f t="shared" si="82"/>
        <v>#N/A</v>
      </c>
      <c r="I266" s="159" t="e">
        <f t="shared" si="83"/>
        <v>#N/A</v>
      </c>
      <c r="J266" s="159" t="e">
        <f t="shared" si="84"/>
        <v>#N/A</v>
      </c>
      <c r="K266" s="159" t="e">
        <f t="shared" si="85"/>
        <v>#N/A</v>
      </c>
      <c r="L266" s="159" t="e">
        <f t="shared" si="86"/>
        <v>#N/A</v>
      </c>
      <c r="M266" s="159" t="e">
        <f t="shared" si="87"/>
        <v>#N/A</v>
      </c>
      <c r="N266" s="159" t="e">
        <f t="shared" si="88"/>
        <v>#N/A</v>
      </c>
      <c r="O266" s="159" t="e">
        <f t="shared" si="89"/>
        <v>#N/A</v>
      </c>
      <c r="P266" s="159" t="e">
        <f t="shared" si="90"/>
        <v>#N/A</v>
      </c>
      <c r="Q266" s="159" t="e">
        <f t="shared" si="91"/>
        <v>#N/A</v>
      </c>
      <c r="R266" s="159" t="e">
        <f t="shared" si="92"/>
        <v>#N/A</v>
      </c>
      <c r="U266" s="146" t="str">
        <f t="shared" si="93"/>
        <v>A</v>
      </c>
      <c r="V266" s="145" t="str">
        <f t="shared" si="94"/>
        <v>GPR132</v>
      </c>
      <c r="W266" s="157" t="e">
        <f>VLOOKUP($B266,GtP!$A:$DD,MATCH("Gs_0-2",GtP!$A$1:$DD$1,0),FALSE)</f>
        <v>#N/A</v>
      </c>
      <c r="X266" s="156" t="e">
        <f>VLOOKUP($B266,GtP!$A:$DD,MATCH("Gi/o_0-2",GtP!$A$1:$DD$1,0),FALSE)</f>
        <v>#N/A</v>
      </c>
      <c r="Y266" s="156" t="e">
        <f>VLOOKUP($B266,GtP!$A:$DD,MATCH("Gq/11_0-2",GtP!$A$1:$DD$1,0),FALSE)</f>
        <v>#N/A</v>
      </c>
      <c r="Z266" s="156" t="e">
        <f>VLOOKUP($B266,GtP!$A:$DD,MATCH("G12/13_0-2",GtP!$A$1:$DD$1,0),FALSE)</f>
        <v>#N/A</v>
      </c>
      <c r="AA266" s="155"/>
      <c r="AB266" s="143" t="e">
        <f t="shared" si="95"/>
        <v>#N/A</v>
      </c>
      <c r="AC266" s="315" t="str">
        <f t="shared" si="96"/>
        <v/>
      </c>
      <c r="AD266" s="349" t="str">
        <f t="shared" si="97"/>
        <v/>
      </c>
      <c r="AE266" s="349" t="str">
        <f t="shared" si="98"/>
        <v/>
      </c>
      <c r="AF266" s="311" t="str">
        <f t="shared" si="99"/>
        <v/>
      </c>
      <c r="AG266" s="141" t="e">
        <f>_xlfn.CONCAT(IF(AT266="","-","B"),IF(BG266="","-","I"),VLOOKUP($B266,GtP!$A:$BB,MATCH("Gs_0-1",GtP!$A$1:$BB$1,0),FALSE))</f>
        <v>#N/A</v>
      </c>
      <c r="AH266" s="140" t="e">
        <f>_xlfn.CONCAT(IF(AU266="","-","B"),IF(BH266="","-","I"),VLOOKUP($B266,GtP!$A:$BB,MATCH("Gs_0-1",GtP!$A$1:$BB$1,0),FALSE))</f>
        <v>#N/A</v>
      </c>
      <c r="AI266" s="140" t="e">
        <f>_xlfn.CONCAT(IF(AV266="","-","B"),IF(BI266="","-","I"),VLOOKUP($B266,GtP!$A:$BB,MATCH("Gi/o_0-1",GtP!$A$1:$BB$1,0),FALSE))</f>
        <v>#N/A</v>
      </c>
      <c r="AJ266" s="140" t="e">
        <f>_xlfn.CONCAT(IF(AW266="","-","B"),IF(BJ266="","-","I"),VLOOKUP($B266,GtP!$A:$BB,MATCH("Gi/o_0-1",GtP!$A$1:$BB$1,0),FALSE))</f>
        <v>#N/A</v>
      </c>
      <c r="AK266" s="140" t="e">
        <f>_xlfn.CONCAT(IF(AX266="","-","B"),IF(BK266="","-","I"),VLOOKUP($B266,GtP!$A:$BB,MATCH("Gi/o_0-1",GtP!$A$1:$BB$1,0),FALSE))</f>
        <v>#N/A</v>
      </c>
      <c r="AL266" s="140" t="e">
        <f>_xlfn.CONCAT(IF(AY266="","-","B"),IF(BL266="","-","I"),VLOOKUP($B266,GtP!$A:$BB,MATCH("Gi/o_0-1",GtP!$A$1:$BB$1,0),FALSE))</f>
        <v>#N/A</v>
      </c>
      <c r="AM266" s="140" t="e">
        <f>_xlfn.CONCAT(IF(AZ266="","-","B"),IF(BM266="","-","I"),VLOOKUP($B266,GtP!$A:$BB,MATCH("Gi/o_0-1",GtP!$A$1:$BB$1,0),FALSE))</f>
        <v>#N/A</v>
      </c>
      <c r="AN266" s="140" t="e">
        <f>_xlfn.CONCAT(IF(BA266="","-","B"),IF(BN266="","-","I"),VLOOKUP($B266,GtP!$A:$BB,MATCH("Gq/11_0-1",GtP!$A$1:$BB$1,0),FALSE))</f>
        <v>#N/A</v>
      </c>
      <c r="AO266" s="140" t="e">
        <f>_xlfn.CONCAT(IF(BB266="","-","B"),IF(BO266="","-","I"),VLOOKUP($B266,GtP!$A:$BB,MATCH("Gq/11_0-1",GtP!$A$1:$BB$1,0),FALSE))</f>
        <v>#N/A</v>
      </c>
      <c r="AP266" s="140" t="e">
        <f>_xlfn.CONCAT(IF(BC266="","-","B"),IF(BP266="","-","I"),VLOOKUP($B266,GtP!$A:$BB,MATCH("Gq/11_0-1",GtP!$A$1:$BB$1,0),FALSE))</f>
        <v>#N/A</v>
      </c>
      <c r="AQ266" s="140" t="e">
        <f>_xlfn.CONCAT(IF(BD266="","-","B"),IF(BQ266="","-","I"),VLOOKUP($B266,GtP!$A:$BB,MATCH("Gq/11_0-1",GtP!$A$1:$BB$1,0),FALSE))</f>
        <v>#N/A</v>
      </c>
      <c r="AR266" s="140" t="e">
        <f>_xlfn.CONCAT(IF(BE266="","-","B"),IF(BR266="","-","I"),VLOOKUP($B266,GtP!$A:$BB,MATCH("G12/13_0-1",GtP!$A$1:$BB$1,0),FALSE))</f>
        <v>#N/A</v>
      </c>
      <c r="AS266" s="140" t="e">
        <f>_xlfn.CONCAT(IF(BF266="","-","B"),IF(BS266="","-","I"),VLOOKUP($B266,GtP!$A:$BB,MATCH("G12/13_0-1",GtP!$A$1:$BB$1,0),FALSE))</f>
        <v>#N/A</v>
      </c>
      <c r="AT266" s="139" t="str">
        <f>_xlfn.IFNA(VLOOKUP($B266,'B-LogEmaxOverpEC50'!$A:$AL,MATCH(AT$1,'B-LogEmaxOverpEC50'!$A$1:$AL$1,0),FALSE),"")</f>
        <v/>
      </c>
      <c r="AU266" s="136" t="str">
        <f>_xlfn.IFNA(VLOOKUP($B266,'B-LogEmaxOverpEC50'!$A:$AL,MATCH(AU$1,'B-LogEmaxOverpEC50'!$A$1:$AL$1,0),FALSE),"")</f>
        <v/>
      </c>
      <c r="AV266" s="152" t="str">
        <f>_xlfn.IFNA(VLOOKUP($B266,'B-LogEmaxOverpEC50'!$A:$AL,MATCH(AV$1,'B-LogEmaxOverpEC50'!$A$1:$AL$1,0),FALSE),"")</f>
        <v/>
      </c>
      <c r="AW266" s="152" t="str">
        <f>_xlfn.IFNA(VLOOKUP($B266,'B-LogEmaxOverpEC50'!$A:$AL,MATCH(AW$1,'B-LogEmaxOverpEC50'!$A$1:$AL$1,0),FALSE),"")</f>
        <v/>
      </c>
      <c r="AX266" s="152" t="str">
        <f>_xlfn.IFNA(VLOOKUP($B266,'B-LogEmaxOverpEC50'!$A:$AL,MATCH(AX$1,'B-LogEmaxOverpEC50'!$A$1:$AL$1,0),FALSE),"")</f>
        <v/>
      </c>
      <c r="AY266" s="152" t="str">
        <f>_xlfn.IFNA(VLOOKUP($B266,'B-LogEmaxOverpEC50'!$A:$AL,MATCH(AY$1,'B-LogEmaxOverpEC50'!$A$1:$AL$1,0),FALSE),"")</f>
        <v/>
      </c>
      <c r="AZ266" s="152" t="str">
        <f>_xlfn.IFNA(VLOOKUP($B266,'B-LogEmaxOverpEC50'!$A:$AL,MATCH(AZ$1,'B-LogEmaxOverpEC50'!$A$1:$AL$1,0),FALSE),"")</f>
        <v/>
      </c>
      <c r="BA266" s="152" t="str">
        <f>_xlfn.IFNA(VLOOKUP($B266,'B-LogEmaxOverpEC50'!$A:$AL,MATCH(BA$1,'B-LogEmaxOverpEC50'!$A$1:$AL$1,0),FALSE),"")</f>
        <v/>
      </c>
      <c r="BB266" s="152" t="str">
        <f>_xlfn.IFNA(VLOOKUP($B266,'B-LogEmaxOverpEC50'!$A:$AL,MATCH(BB$1,'B-LogEmaxOverpEC50'!$A$1:$AL$1,0),FALSE),"")</f>
        <v/>
      </c>
      <c r="BC266" s="152" t="str">
        <f>_xlfn.IFNA(VLOOKUP($B266,'B-LogEmaxOverpEC50'!$A:$AL,MATCH(BC$1,'B-LogEmaxOverpEC50'!$A$1:$AL$1,0),FALSE),"")</f>
        <v/>
      </c>
      <c r="BD266" s="152" t="str">
        <f>_xlfn.IFNA(VLOOKUP($B266,'B-LogEmaxOverpEC50'!$A:$AL,MATCH(BD$1,'B-LogEmaxOverpEC50'!$A$1:$AL$1,0),FALSE),"")</f>
        <v/>
      </c>
      <c r="BE266" s="152" t="str">
        <f>_xlfn.IFNA(VLOOKUP($B266,'B-LogEmaxOverpEC50'!$A:$AL,MATCH(BE$1,'B-LogEmaxOverpEC50'!$A$1:$AL$1,0),FALSE),"")</f>
        <v/>
      </c>
      <c r="BF266" s="152" t="str">
        <f>_xlfn.IFNA(VLOOKUP($B266,'B-LogEmaxOverpEC50'!$A:$AL,MATCH(BF$1,'B-LogEmaxOverpEC50'!$A$1:$AL$1,0),FALSE),"")</f>
        <v/>
      </c>
      <c r="BG266" s="137">
        <f>_xlfn.IFNA(VLOOKUP($B266,'I-LogEmaxOverpEC50'!$A:$AR,MATCH(BG$1,'I-LogEmaxOverpEC50'!$A$1:$AR$1,0),FALSE),"")</f>
        <v>7.1540748217828583</v>
      </c>
      <c r="BH266" s="136">
        <f>_xlfn.IFNA(VLOOKUP($B266,'I-LogEmaxOverpEC50'!$A:$AR,MATCH(BH$1,'I-LogEmaxOverpEC50'!$A$1:$AR$1,0),FALSE),"")</f>
        <v>6.9494460773887052</v>
      </c>
      <c r="BI266" s="136" t="str">
        <f>_xlfn.IFNA(VLOOKUP($B266,'I-LogEmaxOverpEC50'!$A:$AR,MATCH(BI$1,'I-LogEmaxOverpEC50'!$A$1:$AR$1,0),FALSE),"")</f>
        <v/>
      </c>
      <c r="BJ266" s="136" t="str">
        <f>_xlfn.IFNA(VLOOKUP($B266,'I-LogEmaxOverpEC50'!$A:$AR,MATCH(BJ$1,'I-LogEmaxOverpEC50'!$A$1:$AR$1,0),FALSE),"")</f>
        <v/>
      </c>
      <c r="BK266" s="136" t="str">
        <f>_xlfn.IFNA(VLOOKUP($B266,'I-LogEmaxOverpEC50'!$A:$AR,MATCH(BK$1,'I-LogEmaxOverpEC50'!$A$1:$AR$1,0),FALSE),"")</f>
        <v/>
      </c>
      <c r="BL266" s="136" t="str">
        <f>_xlfn.IFNA(VLOOKUP($B266,'I-LogEmaxOverpEC50'!$A:$AR,MATCH(BL$1,'I-LogEmaxOverpEC50'!$A$1:$AR$1,0),FALSE),"")</f>
        <v/>
      </c>
      <c r="BM266" s="136" t="str">
        <f>_xlfn.IFNA(VLOOKUP($B266,'I-LogEmaxOverpEC50'!$A:$AR,MATCH(BM$1,'I-LogEmaxOverpEC50'!$A$1:$AR$1,0),FALSE),"")</f>
        <v/>
      </c>
      <c r="BN266" s="136">
        <f>_xlfn.IFNA(VLOOKUP($B266,'I-LogEmaxOverpEC50'!$A:$AR,MATCH(BN$1,'I-LogEmaxOverpEC50'!$A$1:$AR$1,0),FALSE),"")</f>
        <v>7.2004443051471725</v>
      </c>
      <c r="BO266" s="136">
        <f>_xlfn.IFNA(VLOOKUP($B266,'I-LogEmaxOverpEC50'!$A:$AR,MATCH(BO$1,'I-LogEmaxOverpEC50'!$A$1:$AR$1,0),FALSE),"")</f>
        <v>7.2004443051471725</v>
      </c>
      <c r="BP266" s="136" t="str">
        <f>_xlfn.IFNA(VLOOKUP($B266,'I-LogEmaxOverpEC50'!$A:$AR,MATCH(BP$1,'I-LogEmaxOverpEC50'!$A$1:$AR$1,0),FALSE),"")</f>
        <v/>
      </c>
      <c r="BQ266" s="136" t="str">
        <f>_xlfn.IFNA(VLOOKUP($B266,'I-LogEmaxOverpEC50'!$A:$AR,MATCH(BQ$1,'I-LogEmaxOverpEC50'!$A$1:$AR$1,0),FALSE),"")</f>
        <v/>
      </c>
      <c r="BR266" s="136" t="str">
        <f>_xlfn.IFNA(VLOOKUP($B266,'I-LogEmaxOverpEC50'!$A:$AR,MATCH(BR$1,'I-LogEmaxOverpEC50'!$A$1:$AR$1,0),FALSE),"")</f>
        <v/>
      </c>
      <c r="BS266" s="136" t="str">
        <f>_xlfn.IFNA(VLOOKUP($B266,'I-LogEmaxOverpEC50'!$A:$AR,MATCH(BS$1,'I-LogEmaxOverpEC50'!$A$1:$AR$1,0),FALSE),"")</f>
        <v/>
      </c>
    </row>
    <row r="267" spans="1:71" x14ac:dyDescent="0.2">
      <c r="A267" s="146" t="e" cm="1">
        <f t="array" ref="A267">_xlfn.IFS(SUM(F267:R267)&gt;0,1,AB267&gt;0,2,TRUE,3)</f>
        <v>#N/A</v>
      </c>
      <c r="B267" s="146" t="s">
        <v>1939</v>
      </c>
      <c r="D267" s="151" t="str">
        <f>_xlfn.XLOOKUP(B267,RecNamesAll!A:A,RecNamesAll!E:E)</f>
        <v>A</v>
      </c>
      <c r="E267" s="150" t="str">
        <f>_xlfn.XLOOKUP(B267,RecNamesAll!A:A,RecNamesAll!C:C)</f>
        <v>GPR135</v>
      </c>
      <c r="F267" s="160" t="e">
        <f t="shared" si="80"/>
        <v>#N/A</v>
      </c>
      <c r="G267" s="159" t="e">
        <f t="shared" si="81"/>
        <v>#N/A</v>
      </c>
      <c r="H267" s="159" t="e">
        <f t="shared" si="82"/>
        <v>#N/A</v>
      </c>
      <c r="I267" s="159" t="e">
        <f t="shared" si="83"/>
        <v>#N/A</v>
      </c>
      <c r="J267" s="159" t="e">
        <f t="shared" si="84"/>
        <v>#N/A</v>
      </c>
      <c r="K267" s="159" t="e">
        <f t="shared" si="85"/>
        <v>#N/A</v>
      </c>
      <c r="L267" s="159" t="e">
        <f t="shared" si="86"/>
        <v>#N/A</v>
      </c>
      <c r="M267" s="159" t="e">
        <f t="shared" si="87"/>
        <v>#N/A</v>
      </c>
      <c r="N267" s="159" t="e">
        <f t="shared" si="88"/>
        <v>#N/A</v>
      </c>
      <c r="O267" s="159" t="e">
        <f t="shared" si="89"/>
        <v>#N/A</v>
      </c>
      <c r="P267" s="159" t="e">
        <f t="shared" si="90"/>
        <v>#N/A</v>
      </c>
      <c r="Q267" s="159" t="e">
        <f t="shared" si="91"/>
        <v>#N/A</v>
      </c>
      <c r="R267" s="159" t="e">
        <f t="shared" si="92"/>
        <v>#N/A</v>
      </c>
      <c r="U267" s="146" t="str">
        <f t="shared" si="93"/>
        <v>A</v>
      </c>
      <c r="V267" s="145" t="str">
        <f t="shared" si="94"/>
        <v>GPR135</v>
      </c>
      <c r="W267" s="157" t="e">
        <f>VLOOKUP($B267,GtP!$A:$DD,MATCH("Gs_0-2",GtP!$A$1:$DD$1,0),FALSE)</f>
        <v>#N/A</v>
      </c>
      <c r="X267" s="156" t="e">
        <f>VLOOKUP($B267,GtP!$A:$DD,MATCH("Gi/o_0-2",GtP!$A$1:$DD$1,0),FALSE)</f>
        <v>#N/A</v>
      </c>
      <c r="Y267" s="156" t="e">
        <f>VLOOKUP($B267,GtP!$A:$DD,MATCH("Gq/11_0-2",GtP!$A$1:$DD$1,0),FALSE)</f>
        <v>#N/A</v>
      </c>
      <c r="Z267" s="156" t="e">
        <f>VLOOKUP($B267,GtP!$A:$DD,MATCH("G12/13_0-2",GtP!$A$1:$DD$1,0),FALSE)</f>
        <v>#N/A</v>
      </c>
      <c r="AA267" s="155"/>
      <c r="AB267" s="143" t="e">
        <f t="shared" si="95"/>
        <v>#N/A</v>
      </c>
      <c r="AC267" s="315" t="str">
        <f t="shared" si="96"/>
        <v/>
      </c>
      <c r="AD267" s="349" t="str">
        <f t="shared" si="97"/>
        <v/>
      </c>
      <c r="AE267" s="349" t="str">
        <f t="shared" si="98"/>
        <v/>
      </c>
      <c r="AF267" s="311" t="str">
        <f t="shared" si="99"/>
        <v/>
      </c>
      <c r="AG267" s="141" t="e">
        <f>_xlfn.CONCAT(IF(AT267="","-","B"),IF(BG267="","-","I"),VLOOKUP($B267,GtP!$A:$BB,MATCH("Gs_0-1",GtP!$A$1:$BB$1,0),FALSE))</f>
        <v>#N/A</v>
      </c>
      <c r="AH267" s="140" t="e">
        <f>_xlfn.CONCAT(IF(AU267="","-","B"),IF(BH267="","-","I"),VLOOKUP($B267,GtP!$A:$BB,MATCH("Gs_0-1",GtP!$A$1:$BB$1,0),FALSE))</f>
        <v>#N/A</v>
      </c>
      <c r="AI267" s="140" t="e">
        <f>_xlfn.CONCAT(IF(AV267="","-","B"),IF(BI267="","-","I"),VLOOKUP($B267,GtP!$A:$BB,MATCH("Gi/o_0-1",GtP!$A$1:$BB$1,0),FALSE))</f>
        <v>#N/A</v>
      </c>
      <c r="AJ267" s="140" t="e">
        <f>_xlfn.CONCAT(IF(AW267="","-","B"),IF(BJ267="","-","I"),VLOOKUP($B267,GtP!$A:$BB,MATCH("Gi/o_0-1",GtP!$A$1:$BB$1,0),FALSE))</f>
        <v>#N/A</v>
      </c>
      <c r="AK267" s="140" t="e">
        <f>_xlfn.CONCAT(IF(AX267="","-","B"),IF(BK267="","-","I"),VLOOKUP($B267,GtP!$A:$BB,MATCH("Gi/o_0-1",GtP!$A$1:$BB$1,0),FALSE))</f>
        <v>#N/A</v>
      </c>
      <c r="AL267" s="140" t="e">
        <f>_xlfn.CONCAT(IF(AY267="","-","B"),IF(BL267="","-","I"),VLOOKUP($B267,GtP!$A:$BB,MATCH("Gi/o_0-1",GtP!$A$1:$BB$1,0),FALSE))</f>
        <v>#N/A</v>
      </c>
      <c r="AM267" s="140" t="e">
        <f>_xlfn.CONCAT(IF(AZ267="","-","B"),IF(BM267="","-","I"),VLOOKUP($B267,GtP!$A:$BB,MATCH("Gi/o_0-1",GtP!$A$1:$BB$1,0),FALSE))</f>
        <v>#N/A</v>
      </c>
      <c r="AN267" s="140" t="e">
        <f>_xlfn.CONCAT(IF(BA267="","-","B"),IF(BN267="","-","I"),VLOOKUP($B267,GtP!$A:$BB,MATCH("Gq/11_0-1",GtP!$A$1:$BB$1,0),FALSE))</f>
        <v>#N/A</v>
      </c>
      <c r="AO267" s="140" t="e">
        <f>_xlfn.CONCAT(IF(BB267="","-","B"),IF(BO267="","-","I"),VLOOKUP($B267,GtP!$A:$BB,MATCH("Gq/11_0-1",GtP!$A$1:$BB$1,0),FALSE))</f>
        <v>#N/A</v>
      </c>
      <c r="AP267" s="140" t="e">
        <f>_xlfn.CONCAT(IF(BC267="","-","B"),IF(BP267="","-","I"),VLOOKUP($B267,GtP!$A:$BB,MATCH("Gq/11_0-1",GtP!$A$1:$BB$1,0),FALSE))</f>
        <v>#N/A</v>
      </c>
      <c r="AQ267" s="140" t="e">
        <f>_xlfn.CONCAT(IF(BD267="","-","B"),IF(BQ267="","-","I"),VLOOKUP($B267,GtP!$A:$BB,MATCH("Gq/11_0-1",GtP!$A$1:$BB$1,0),FALSE))</f>
        <v>#N/A</v>
      </c>
      <c r="AR267" s="140" t="e">
        <f>_xlfn.CONCAT(IF(BE267="","-","B"),IF(BR267="","-","I"),VLOOKUP($B267,GtP!$A:$BB,MATCH("G12/13_0-1",GtP!$A$1:$BB$1,0),FALSE))</f>
        <v>#N/A</v>
      </c>
      <c r="AS267" s="140" t="e">
        <f>_xlfn.CONCAT(IF(BF267="","-","B"),IF(BS267="","-","I"),VLOOKUP($B267,GtP!$A:$BB,MATCH("G12/13_0-1",GtP!$A$1:$BB$1,0),FALSE))</f>
        <v>#N/A</v>
      </c>
      <c r="AT267" s="139" t="str">
        <f>_xlfn.IFNA(VLOOKUP($B267,'B-LogEmaxOverpEC50'!$A:$AL,MATCH(AT$1,'B-LogEmaxOverpEC50'!$A$1:$AL$1,0),FALSE),"")</f>
        <v/>
      </c>
      <c r="AU267" s="136" t="str">
        <f>_xlfn.IFNA(VLOOKUP($B267,'B-LogEmaxOverpEC50'!$A:$AL,MATCH(AU$1,'B-LogEmaxOverpEC50'!$A$1:$AL$1,0),FALSE),"")</f>
        <v/>
      </c>
      <c r="AV267" s="152" t="str">
        <f>_xlfn.IFNA(VLOOKUP($B267,'B-LogEmaxOverpEC50'!$A:$AL,MATCH(AV$1,'B-LogEmaxOverpEC50'!$A$1:$AL$1,0),FALSE),"")</f>
        <v/>
      </c>
      <c r="AW267" s="152" t="str">
        <f>_xlfn.IFNA(VLOOKUP($B267,'B-LogEmaxOverpEC50'!$A:$AL,MATCH(AW$1,'B-LogEmaxOverpEC50'!$A$1:$AL$1,0),FALSE),"")</f>
        <v/>
      </c>
      <c r="AX267" s="152" t="str">
        <f>_xlfn.IFNA(VLOOKUP($B267,'B-LogEmaxOverpEC50'!$A:$AL,MATCH(AX$1,'B-LogEmaxOverpEC50'!$A$1:$AL$1,0),FALSE),"")</f>
        <v/>
      </c>
      <c r="AY267" s="152" t="str">
        <f>_xlfn.IFNA(VLOOKUP($B267,'B-LogEmaxOverpEC50'!$A:$AL,MATCH(AY$1,'B-LogEmaxOverpEC50'!$A$1:$AL$1,0),FALSE),"")</f>
        <v/>
      </c>
      <c r="AZ267" s="152" t="str">
        <f>_xlfn.IFNA(VLOOKUP($B267,'B-LogEmaxOverpEC50'!$A:$AL,MATCH(AZ$1,'B-LogEmaxOverpEC50'!$A$1:$AL$1,0),FALSE),"")</f>
        <v/>
      </c>
      <c r="BA267" s="152" t="str">
        <f>_xlfn.IFNA(VLOOKUP($B267,'B-LogEmaxOverpEC50'!$A:$AL,MATCH(BA$1,'B-LogEmaxOverpEC50'!$A$1:$AL$1,0),FALSE),"")</f>
        <v/>
      </c>
      <c r="BB267" s="152" t="str">
        <f>_xlfn.IFNA(VLOOKUP($B267,'B-LogEmaxOverpEC50'!$A:$AL,MATCH(BB$1,'B-LogEmaxOverpEC50'!$A$1:$AL$1,0),FALSE),"")</f>
        <v/>
      </c>
      <c r="BC267" s="152" t="str">
        <f>_xlfn.IFNA(VLOOKUP($B267,'B-LogEmaxOverpEC50'!$A:$AL,MATCH(BC$1,'B-LogEmaxOverpEC50'!$A$1:$AL$1,0),FALSE),"")</f>
        <v/>
      </c>
      <c r="BD267" s="152" t="str">
        <f>_xlfn.IFNA(VLOOKUP($B267,'B-LogEmaxOverpEC50'!$A:$AL,MATCH(BD$1,'B-LogEmaxOverpEC50'!$A$1:$AL$1,0),FALSE),"")</f>
        <v/>
      </c>
      <c r="BE267" s="152" t="str">
        <f>_xlfn.IFNA(VLOOKUP($B267,'B-LogEmaxOverpEC50'!$A:$AL,MATCH(BE$1,'B-LogEmaxOverpEC50'!$A$1:$AL$1,0),FALSE),"")</f>
        <v/>
      </c>
      <c r="BF267" s="152" t="str">
        <f>_xlfn.IFNA(VLOOKUP($B267,'B-LogEmaxOverpEC50'!$A:$AL,MATCH(BF$1,'B-LogEmaxOverpEC50'!$A$1:$AL$1,0),FALSE),"")</f>
        <v/>
      </c>
      <c r="BG267" s="137" t="str">
        <f>_xlfn.IFNA(VLOOKUP($B267,'I-LogEmaxOverpEC50'!$A:$AR,MATCH(BG$1,'I-LogEmaxOverpEC50'!$A$1:$AR$1,0),FALSE),"")</f>
        <v/>
      </c>
      <c r="BH267" s="136" t="str">
        <f>_xlfn.IFNA(VLOOKUP($B267,'I-LogEmaxOverpEC50'!$A:$AR,MATCH(BH$1,'I-LogEmaxOverpEC50'!$A$1:$AR$1,0),FALSE),"")</f>
        <v/>
      </c>
      <c r="BI267" s="136" t="str">
        <f>_xlfn.IFNA(VLOOKUP($B267,'I-LogEmaxOverpEC50'!$A:$AR,MATCH(BI$1,'I-LogEmaxOverpEC50'!$A$1:$AR$1,0),FALSE),"")</f>
        <v/>
      </c>
      <c r="BJ267" s="136" t="str">
        <f>_xlfn.IFNA(VLOOKUP($B267,'I-LogEmaxOverpEC50'!$A:$AR,MATCH(BJ$1,'I-LogEmaxOverpEC50'!$A$1:$AR$1,0),FALSE),"")</f>
        <v/>
      </c>
      <c r="BK267" s="136" t="str">
        <f>_xlfn.IFNA(VLOOKUP($B267,'I-LogEmaxOverpEC50'!$A:$AR,MATCH(BK$1,'I-LogEmaxOverpEC50'!$A$1:$AR$1,0),FALSE),"")</f>
        <v/>
      </c>
      <c r="BL267" s="136" t="str">
        <f>_xlfn.IFNA(VLOOKUP($B267,'I-LogEmaxOverpEC50'!$A:$AR,MATCH(BL$1,'I-LogEmaxOverpEC50'!$A$1:$AR$1,0),FALSE),"")</f>
        <v/>
      </c>
      <c r="BM267" s="136" t="str">
        <f>_xlfn.IFNA(VLOOKUP($B267,'I-LogEmaxOverpEC50'!$A:$AR,MATCH(BM$1,'I-LogEmaxOverpEC50'!$A$1:$AR$1,0),FALSE),"")</f>
        <v/>
      </c>
      <c r="BN267" s="136" t="str">
        <f>_xlfn.IFNA(VLOOKUP($B267,'I-LogEmaxOverpEC50'!$A:$AR,MATCH(BN$1,'I-LogEmaxOverpEC50'!$A$1:$AR$1,0),FALSE),"")</f>
        <v/>
      </c>
      <c r="BO267" s="136" t="str">
        <f>_xlfn.IFNA(VLOOKUP($B267,'I-LogEmaxOverpEC50'!$A:$AR,MATCH(BO$1,'I-LogEmaxOverpEC50'!$A$1:$AR$1,0),FALSE),"")</f>
        <v/>
      </c>
      <c r="BP267" s="136" t="str">
        <f>_xlfn.IFNA(VLOOKUP($B267,'I-LogEmaxOverpEC50'!$A:$AR,MATCH(BP$1,'I-LogEmaxOverpEC50'!$A$1:$AR$1,0),FALSE),"")</f>
        <v/>
      </c>
      <c r="BQ267" s="136" t="str">
        <f>_xlfn.IFNA(VLOOKUP($B267,'I-LogEmaxOverpEC50'!$A:$AR,MATCH(BQ$1,'I-LogEmaxOverpEC50'!$A$1:$AR$1,0),FALSE),"")</f>
        <v/>
      </c>
      <c r="BR267" s="136" t="str">
        <f>_xlfn.IFNA(VLOOKUP($B267,'I-LogEmaxOverpEC50'!$A:$AR,MATCH(BR$1,'I-LogEmaxOverpEC50'!$A$1:$AR$1,0),FALSE),"")</f>
        <v/>
      </c>
      <c r="BS267" s="136" t="str">
        <f>_xlfn.IFNA(VLOOKUP($B267,'I-LogEmaxOverpEC50'!$A:$AR,MATCH(BS$1,'I-LogEmaxOverpEC50'!$A$1:$AR$1,0),FALSE),"")</f>
        <v/>
      </c>
    </row>
    <row r="268" spans="1:71" x14ac:dyDescent="0.2">
      <c r="A268" s="146" t="e" cm="1">
        <f t="array" ref="A268">_xlfn.IFS(SUM(F268:R268)&gt;0,1,AB268&gt;0,2,TRUE,3)</f>
        <v>#N/A</v>
      </c>
      <c r="B268" s="146" t="s">
        <v>1935</v>
      </c>
      <c r="D268" s="151" t="str">
        <f>_xlfn.XLOOKUP(B268,RecNamesAll!A:A,RecNamesAll!E:E)</f>
        <v>A</v>
      </c>
      <c r="E268" s="150" t="str">
        <f>_xlfn.XLOOKUP(B268,RecNamesAll!A:A,RecNamesAll!C:C)</f>
        <v>GPR141</v>
      </c>
      <c r="F268" s="160" t="e">
        <f t="shared" si="80"/>
        <v>#N/A</v>
      </c>
      <c r="G268" s="159" t="e">
        <f t="shared" si="81"/>
        <v>#N/A</v>
      </c>
      <c r="H268" s="159" t="e">
        <f t="shared" si="82"/>
        <v>#N/A</v>
      </c>
      <c r="I268" s="159" t="e">
        <f t="shared" si="83"/>
        <v>#N/A</v>
      </c>
      <c r="J268" s="159" t="e">
        <f t="shared" si="84"/>
        <v>#N/A</v>
      </c>
      <c r="K268" s="159" t="e">
        <f t="shared" si="85"/>
        <v>#N/A</v>
      </c>
      <c r="L268" s="159" t="e">
        <f t="shared" si="86"/>
        <v>#N/A</v>
      </c>
      <c r="M268" s="159" t="e">
        <f t="shared" si="87"/>
        <v>#N/A</v>
      </c>
      <c r="N268" s="159" t="e">
        <f t="shared" si="88"/>
        <v>#N/A</v>
      </c>
      <c r="O268" s="159" t="e">
        <f t="shared" si="89"/>
        <v>#N/A</v>
      </c>
      <c r="P268" s="159" t="e">
        <f t="shared" si="90"/>
        <v>#N/A</v>
      </c>
      <c r="Q268" s="159" t="e">
        <f t="shared" si="91"/>
        <v>#N/A</v>
      </c>
      <c r="R268" s="159" t="e">
        <f t="shared" si="92"/>
        <v>#N/A</v>
      </c>
      <c r="U268" s="146" t="str">
        <f t="shared" si="93"/>
        <v>A</v>
      </c>
      <c r="V268" s="145" t="str">
        <f t="shared" si="94"/>
        <v>GPR141</v>
      </c>
      <c r="W268" s="157" t="e">
        <f>VLOOKUP($B268,GtP!$A:$DD,MATCH("Gs_0-2",GtP!$A$1:$DD$1,0),FALSE)</f>
        <v>#N/A</v>
      </c>
      <c r="X268" s="156" t="e">
        <f>VLOOKUP($B268,GtP!$A:$DD,MATCH("Gi/o_0-2",GtP!$A$1:$DD$1,0),FALSE)</f>
        <v>#N/A</v>
      </c>
      <c r="Y268" s="156" t="e">
        <f>VLOOKUP($B268,GtP!$A:$DD,MATCH("Gq/11_0-2",GtP!$A$1:$DD$1,0),FALSE)</f>
        <v>#N/A</v>
      </c>
      <c r="Z268" s="156" t="e">
        <f>VLOOKUP($B268,GtP!$A:$DD,MATCH("G12/13_0-2",GtP!$A$1:$DD$1,0),FALSE)</f>
        <v>#N/A</v>
      </c>
      <c r="AA268" s="155"/>
      <c r="AB268" s="143" t="e">
        <f t="shared" si="95"/>
        <v>#N/A</v>
      </c>
      <c r="AC268" s="315" t="str">
        <f t="shared" si="96"/>
        <v/>
      </c>
      <c r="AD268" s="349" t="str">
        <f t="shared" si="97"/>
        <v/>
      </c>
      <c r="AE268" s="349" t="str">
        <f t="shared" si="98"/>
        <v/>
      </c>
      <c r="AF268" s="311" t="str">
        <f t="shared" si="99"/>
        <v/>
      </c>
      <c r="AG268" s="141" t="e">
        <f>_xlfn.CONCAT(IF(AT268="","-","B"),IF(BG268="","-","I"),VLOOKUP($B268,GtP!$A:$BB,MATCH("Gs_0-1",GtP!$A$1:$BB$1,0),FALSE))</f>
        <v>#N/A</v>
      </c>
      <c r="AH268" s="140" t="e">
        <f>_xlfn.CONCAT(IF(AU268="","-","B"),IF(BH268="","-","I"),VLOOKUP($B268,GtP!$A:$BB,MATCH("Gs_0-1",GtP!$A$1:$BB$1,0),FALSE))</f>
        <v>#N/A</v>
      </c>
      <c r="AI268" s="140" t="e">
        <f>_xlfn.CONCAT(IF(AV268="","-","B"),IF(BI268="","-","I"),VLOOKUP($B268,GtP!$A:$BB,MATCH("Gi/o_0-1",GtP!$A$1:$BB$1,0),FALSE))</f>
        <v>#N/A</v>
      </c>
      <c r="AJ268" s="140" t="e">
        <f>_xlfn.CONCAT(IF(AW268="","-","B"),IF(BJ268="","-","I"),VLOOKUP($B268,GtP!$A:$BB,MATCH("Gi/o_0-1",GtP!$A$1:$BB$1,0),FALSE))</f>
        <v>#N/A</v>
      </c>
      <c r="AK268" s="140" t="e">
        <f>_xlfn.CONCAT(IF(AX268="","-","B"),IF(BK268="","-","I"),VLOOKUP($B268,GtP!$A:$BB,MATCH("Gi/o_0-1",GtP!$A$1:$BB$1,0),FALSE))</f>
        <v>#N/A</v>
      </c>
      <c r="AL268" s="140" t="e">
        <f>_xlfn.CONCAT(IF(AY268="","-","B"),IF(BL268="","-","I"),VLOOKUP($B268,GtP!$A:$BB,MATCH("Gi/o_0-1",GtP!$A$1:$BB$1,0),FALSE))</f>
        <v>#N/A</v>
      </c>
      <c r="AM268" s="140" t="e">
        <f>_xlfn.CONCAT(IF(AZ268="","-","B"),IF(BM268="","-","I"),VLOOKUP($B268,GtP!$A:$BB,MATCH("Gi/o_0-1",GtP!$A$1:$BB$1,0),FALSE))</f>
        <v>#N/A</v>
      </c>
      <c r="AN268" s="140" t="e">
        <f>_xlfn.CONCAT(IF(BA268="","-","B"),IF(BN268="","-","I"),VLOOKUP($B268,GtP!$A:$BB,MATCH("Gq/11_0-1",GtP!$A$1:$BB$1,0),FALSE))</f>
        <v>#N/A</v>
      </c>
      <c r="AO268" s="140" t="e">
        <f>_xlfn.CONCAT(IF(BB268="","-","B"),IF(BO268="","-","I"),VLOOKUP($B268,GtP!$A:$BB,MATCH("Gq/11_0-1",GtP!$A$1:$BB$1,0),FALSE))</f>
        <v>#N/A</v>
      </c>
      <c r="AP268" s="140" t="e">
        <f>_xlfn.CONCAT(IF(BC268="","-","B"),IF(BP268="","-","I"),VLOOKUP($B268,GtP!$A:$BB,MATCH("Gq/11_0-1",GtP!$A$1:$BB$1,0),FALSE))</f>
        <v>#N/A</v>
      </c>
      <c r="AQ268" s="140" t="e">
        <f>_xlfn.CONCAT(IF(BD268="","-","B"),IF(BQ268="","-","I"),VLOOKUP($B268,GtP!$A:$BB,MATCH("Gq/11_0-1",GtP!$A$1:$BB$1,0),FALSE))</f>
        <v>#N/A</v>
      </c>
      <c r="AR268" s="140" t="e">
        <f>_xlfn.CONCAT(IF(BE268="","-","B"),IF(BR268="","-","I"),VLOOKUP($B268,GtP!$A:$BB,MATCH("G12/13_0-1",GtP!$A$1:$BB$1,0),FALSE))</f>
        <v>#N/A</v>
      </c>
      <c r="AS268" s="140" t="e">
        <f>_xlfn.CONCAT(IF(BF268="","-","B"),IF(BS268="","-","I"),VLOOKUP($B268,GtP!$A:$BB,MATCH("G12/13_0-1",GtP!$A$1:$BB$1,0),FALSE))</f>
        <v>#N/A</v>
      </c>
      <c r="AT268" s="139" t="str">
        <f>_xlfn.IFNA(VLOOKUP($B268,'B-LogEmaxOverpEC50'!$A:$AL,MATCH(AT$1,'B-LogEmaxOverpEC50'!$A$1:$AL$1,0),FALSE),"")</f>
        <v/>
      </c>
      <c r="AU268" s="136" t="str">
        <f>_xlfn.IFNA(VLOOKUP($B268,'B-LogEmaxOverpEC50'!$A:$AL,MATCH(AU$1,'B-LogEmaxOverpEC50'!$A$1:$AL$1,0),FALSE),"")</f>
        <v/>
      </c>
      <c r="AV268" s="152" t="str">
        <f>_xlfn.IFNA(VLOOKUP($B268,'B-LogEmaxOverpEC50'!$A:$AL,MATCH(AV$1,'B-LogEmaxOverpEC50'!$A$1:$AL$1,0),FALSE),"")</f>
        <v/>
      </c>
      <c r="AW268" s="152" t="str">
        <f>_xlfn.IFNA(VLOOKUP($B268,'B-LogEmaxOverpEC50'!$A:$AL,MATCH(AW$1,'B-LogEmaxOverpEC50'!$A$1:$AL$1,0),FALSE),"")</f>
        <v/>
      </c>
      <c r="AX268" s="152" t="str">
        <f>_xlfn.IFNA(VLOOKUP($B268,'B-LogEmaxOverpEC50'!$A:$AL,MATCH(AX$1,'B-LogEmaxOverpEC50'!$A$1:$AL$1,0),FALSE),"")</f>
        <v/>
      </c>
      <c r="AY268" s="152" t="str">
        <f>_xlfn.IFNA(VLOOKUP($B268,'B-LogEmaxOverpEC50'!$A:$AL,MATCH(AY$1,'B-LogEmaxOverpEC50'!$A$1:$AL$1,0),FALSE),"")</f>
        <v/>
      </c>
      <c r="AZ268" s="152" t="str">
        <f>_xlfn.IFNA(VLOOKUP($B268,'B-LogEmaxOverpEC50'!$A:$AL,MATCH(AZ$1,'B-LogEmaxOverpEC50'!$A$1:$AL$1,0),FALSE),"")</f>
        <v/>
      </c>
      <c r="BA268" s="152" t="str">
        <f>_xlfn.IFNA(VLOOKUP($B268,'B-LogEmaxOverpEC50'!$A:$AL,MATCH(BA$1,'B-LogEmaxOverpEC50'!$A$1:$AL$1,0),FALSE),"")</f>
        <v/>
      </c>
      <c r="BB268" s="152" t="str">
        <f>_xlfn.IFNA(VLOOKUP($B268,'B-LogEmaxOverpEC50'!$A:$AL,MATCH(BB$1,'B-LogEmaxOverpEC50'!$A$1:$AL$1,0),FALSE),"")</f>
        <v/>
      </c>
      <c r="BC268" s="152" t="str">
        <f>_xlfn.IFNA(VLOOKUP($B268,'B-LogEmaxOverpEC50'!$A:$AL,MATCH(BC$1,'B-LogEmaxOverpEC50'!$A$1:$AL$1,0),FALSE),"")</f>
        <v/>
      </c>
      <c r="BD268" s="152" t="str">
        <f>_xlfn.IFNA(VLOOKUP($B268,'B-LogEmaxOverpEC50'!$A:$AL,MATCH(BD$1,'B-LogEmaxOverpEC50'!$A$1:$AL$1,0),FALSE),"")</f>
        <v/>
      </c>
      <c r="BE268" s="152" t="str">
        <f>_xlfn.IFNA(VLOOKUP($B268,'B-LogEmaxOverpEC50'!$A:$AL,MATCH(BE$1,'B-LogEmaxOverpEC50'!$A$1:$AL$1,0),FALSE),"")</f>
        <v/>
      </c>
      <c r="BF268" s="152" t="str">
        <f>_xlfn.IFNA(VLOOKUP($B268,'B-LogEmaxOverpEC50'!$A:$AL,MATCH(BF$1,'B-LogEmaxOverpEC50'!$A$1:$AL$1,0),FALSE),"")</f>
        <v/>
      </c>
      <c r="BG268" s="137" t="str">
        <f>_xlfn.IFNA(VLOOKUP($B268,'I-LogEmaxOverpEC50'!$A:$AR,MATCH(BG$1,'I-LogEmaxOverpEC50'!$A$1:$AR$1,0),FALSE),"")</f>
        <v/>
      </c>
      <c r="BH268" s="136" t="str">
        <f>_xlfn.IFNA(VLOOKUP($B268,'I-LogEmaxOverpEC50'!$A:$AR,MATCH(BH$1,'I-LogEmaxOverpEC50'!$A$1:$AR$1,0),FALSE),"")</f>
        <v/>
      </c>
      <c r="BI268" s="136" t="str">
        <f>_xlfn.IFNA(VLOOKUP($B268,'I-LogEmaxOverpEC50'!$A:$AR,MATCH(BI$1,'I-LogEmaxOverpEC50'!$A$1:$AR$1,0),FALSE),"")</f>
        <v/>
      </c>
      <c r="BJ268" s="136" t="str">
        <f>_xlfn.IFNA(VLOOKUP($B268,'I-LogEmaxOverpEC50'!$A:$AR,MATCH(BJ$1,'I-LogEmaxOverpEC50'!$A$1:$AR$1,0),FALSE),"")</f>
        <v/>
      </c>
      <c r="BK268" s="136" t="str">
        <f>_xlfn.IFNA(VLOOKUP($B268,'I-LogEmaxOverpEC50'!$A:$AR,MATCH(BK$1,'I-LogEmaxOverpEC50'!$A$1:$AR$1,0),FALSE),"")</f>
        <v/>
      </c>
      <c r="BL268" s="136" t="str">
        <f>_xlfn.IFNA(VLOOKUP($B268,'I-LogEmaxOverpEC50'!$A:$AR,MATCH(BL$1,'I-LogEmaxOverpEC50'!$A$1:$AR$1,0),FALSE),"")</f>
        <v/>
      </c>
      <c r="BM268" s="136" t="str">
        <f>_xlfn.IFNA(VLOOKUP($B268,'I-LogEmaxOverpEC50'!$A:$AR,MATCH(BM$1,'I-LogEmaxOverpEC50'!$A$1:$AR$1,0),FALSE),"")</f>
        <v/>
      </c>
      <c r="BN268" s="136" t="str">
        <f>_xlfn.IFNA(VLOOKUP($B268,'I-LogEmaxOverpEC50'!$A:$AR,MATCH(BN$1,'I-LogEmaxOverpEC50'!$A$1:$AR$1,0),FALSE),"")</f>
        <v/>
      </c>
      <c r="BO268" s="136" t="str">
        <f>_xlfn.IFNA(VLOOKUP($B268,'I-LogEmaxOverpEC50'!$A:$AR,MATCH(BO$1,'I-LogEmaxOverpEC50'!$A$1:$AR$1,0),FALSE),"")</f>
        <v/>
      </c>
      <c r="BP268" s="136" t="str">
        <f>_xlfn.IFNA(VLOOKUP($B268,'I-LogEmaxOverpEC50'!$A:$AR,MATCH(BP$1,'I-LogEmaxOverpEC50'!$A$1:$AR$1,0),FALSE),"")</f>
        <v/>
      </c>
      <c r="BQ268" s="136" t="str">
        <f>_xlfn.IFNA(VLOOKUP($B268,'I-LogEmaxOverpEC50'!$A:$AR,MATCH(BQ$1,'I-LogEmaxOverpEC50'!$A$1:$AR$1,0),FALSE),"")</f>
        <v/>
      </c>
      <c r="BR268" s="136" t="str">
        <f>_xlfn.IFNA(VLOOKUP($B268,'I-LogEmaxOverpEC50'!$A:$AR,MATCH(BR$1,'I-LogEmaxOverpEC50'!$A$1:$AR$1,0),FALSE),"")</f>
        <v/>
      </c>
      <c r="BS268" s="136" t="str">
        <f>_xlfn.IFNA(VLOOKUP($B268,'I-LogEmaxOverpEC50'!$A:$AR,MATCH(BS$1,'I-LogEmaxOverpEC50'!$A$1:$AR$1,0),FALSE),"")</f>
        <v/>
      </c>
    </row>
    <row r="269" spans="1:71" x14ac:dyDescent="0.2">
      <c r="A269" s="146" t="e" cm="1">
        <f t="array" ref="A269">_xlfn.IFS(SUM(F269:R269)&gt;0,1,AB269&gt;0,2,TRUE,3)</f>
        <v>#N/A</v>
      </c>
      <c r="B269" s="146" t="s">
        <v>1931</v>
      </c>
      <c r="D269" s="151" t="str">
        <f>_xlfn.XLOOKUP(B269,RecNamesAll!A:A,RecNamesAll!E:E)</f>
        <v>A</v>
      </c>
      <c r="E269" s="150" t="str">
        <f>_xlfn.XLOOKUP(B269,RecNamesAll!A:A,RecNamesAll!C:C)</f>
        <v>GPR142</v>
      </c>
      <c r="F269" s="160" t="e">
        <f t="shared" si="80"/>
        <v>#N/A</v>
      </c>
      <c r="G269" s="159" t="e">
        <f t="shared" si="81"/>
        <v>#N/A</v>
      </c>
      <c r="H269" s="159" t="e">
        <f t="shared" si="82"/>
        <v>#N/A</v>
      </c>
      <c r="I269" s="159" t="e">
        <f t="shared" si="83"/>
        <v>#N/A</v>
      </c>
      <c r="J269" s="159" t="e">
        <f t="shared" si="84"/>
        <v>#N/A</v>
      </c>
      <c r="K269" s="159" t="e">
        <f t="shared" si="85"/>
        <v>#N/A</v>
      </c>
      <c r="L269" s="159" t="e">
        <f t="shared" si="86"/>
        <v>#N/A</v>
      </c>
      <c r="M269" s="159" t="e">
        <f t="shared" si="87"/>
        <v>#N/A</v>
      </c>
      <c r="N269" s="159" t="e">
        <f t="shared" si="88"/>
        <v>#N/A</v>
      </c>
      <c r="O269" s="159" t="e">
        <f t="shared" si="89"/>
        <v>#N/A</v>
      </c>
      <c r="P269" s="159" t="e">
        <f t="shared" si="90"/>
        <v>#N/A</v>
      </c>
      <c r="Q269" s="159" t="e">
        <f t="shared" si="91"/>
        <v>#N/A</v>
      </c>
      <c r="R269" s="159" t="e">
        <f t="shared" si="92"/>
        <v>#N/A</v>
      </c>
      <c r="U269" s="146" t="str">
        <f t="shared" si="93"/>
        <v>A</v>
      </c>
      <c r="V269" s="145" t="str">
        <f t="shared" si="94"/>
        <v>GPR142</v>
      </c>
      <c r="W269" s="157" t="e">
        <f>VLOOKUP($B269,GtP!$A:$DD,MATCH("Gs_0-2",GtP!$A$1:$DD$1,0),FALSE)</f>
        <v>#N/A</v>
      </c>
      <c r="X269" s="156" t="e">
        <f>VLOOKUP($B269,GtP!$A:$DD,MATCH("Gi/o_0-2",GtP!$A$1:$DD$1,0),FALSE)</f>
        <v>#N/A</v>
      </c>
      <c r="Y269" s="156" t="e">
        <f>VLOOKUP($B269,GtP!$A:$DD,MATCH("Gq/11_0-2",GtP!$A$1:$DD$1,0),FALSE)</f>
        <v>#N/A</v>
      </c>
      <c r="Z269" s="156" t="e">
        <f>VLOOKUP($B269,GtP!$A:$DD,MATCH("G12/13_0-2",GtP!$A$1:$DD$1,0),FALSE)</f>
        <v>#N/A</v>
      </c>
      <c r="AA269" s="155"/>
      <c r="AB269" s="143" t="e">
        <f t="shared" si="95"/>
        <v>#N/A</v>
      </c>
      <c r="AC269" s="315" t="str">
        <f t="shared" si="96"/>
        <v/>
      </c>
      <c r="AD269" s="349" t="str">
        <f t="shared" si="97"/>
        <v/>
      </c>
      <c r="AE269" s="349" t="str">
        <f t="shared" si="98"/>
        <v/>
      </c>
      <c r="AF269" s="311" t="str">
        <f t="shared" si="99"/>
        <v/>
      </c>
      <c r="AG269" s="141" t="e">
        <f>_xlfn.CONCAT(IF(AT269="","-","B"),IF(BG269="","-","I"),VLOOKUP($B269,GtP!$A:$BB,MATCH("Gs_0-1",GtP!$A$1:$BB$1,0),FALSE))</f>
        <v>#N/A</v>
      </c>
      <c r="AH269" s="140" t="e">
        <f>_xlfn.CONCAT(IF(AU269="","-","B"),IF(BH269="","-","I"),VLOOKUP($B269,GtP!$A:$BB,MATCH("Gs_0-1",GtP!$A$1:$BB$1,0),FALSE))</f>
        <v>#N/A</v>
      </c>
      <c r="AI269" s="140" t="e">
        <f>_xlfn.CONCAT(IF(AV269="","-","B"),IF(BI269="","-","I"),VLOOKUP($B269,GtP!$A:$BB,MATCH("Gi/o_0-1",GtP!$A$1:$BB$1,0),FALSE))</f>
        <v>#N/A</v>
      </c>
      <c r="AJ269" s="140" t="e">
        <f>_xlfn.CONCAT(IF(AW269="","-","B"),IF(BJ269="","-","I"),VLOOKUP($B269,GtP!$A:$BB,MATCH("Gi/o_0-1",GtP!$A$1:$BB$1,0),FALSE))</f>
        <v>#N/A</v>
      </c>
      <c r="AK269" s="140" t="e">
        <f>_xlfn.CONCAT(IF(AX269="","-","B"),IF(BK269="","-","I"),VLOOKUP($B269,GtP!$A:$BB,MATCH("Gi/o_0-1",GtP!$A$1:$BB$1,0),FALSE))</f>
        <v>#N/A</v>
      </c>
      <c r="AL269" s="140" t="e">
        <f>_xlfn.CONCAT(IF(AY269="","-","B"),IF(BL269="","-","I"),VLOOKUP($B269,GtP!$A:$BB,MATCH("Gi/o_0-1",GtP!$A$1:$BB$1,0),FALSE))</f>
        <v>#N/A</v>
      </c>
      <c r="AM269" s="140" t="e">
        <f>_xlfn.CONCAT(IF(AZ269="","-","B"),IF(BM269="","-","I"),VLOOKUP($B269,GtP!$A:$BB,MATCH("Gi/o_0-1",GtP!$A$1:$BB$1,0),FALSE))</f>
        <v>#N/A</v>
      </c>
      <c r="AN269" s="140" t="e">
        <f>_xlfn.CONCAT(IF(BA269="","-","B"),IF(BN269="","-","I"),VLOOKUP($B269,GtP!$A:$BB,MATCH("Gq/11_0-1",GtP!$A$1:$BB$1,0),FALSE))</f>
        <v>#N/A</v>
      </c>
      <c r="AO269" s="140" t="e">
        <f>_xlfn.CONCAT(IF(BB269="","-","B"),IF(BO269="","-","I"),VLOOKUP($B269,GtP!$A:$BB,MATCH("Gq/11_0-1",GtP!$A$1:$BB$1,0),FALSE))</f>
        <v>#N/A</v>
      </c>
      <c r="AP269" s="140" t="e">
        <f>_xlfn.CONCAT(IF(BC269="","-","B"),IF(BP269="","-","I"),VLOOKUP($B269,GtP!$A:$BB,MATCH("Gq/11_0-1",GtP!$A$1:$BB$1,0),FALSE))</f>
        <v>#N/A</v>
      </c>
      <c r="AQ269" s="140" t="e">
        <f>_xlfn.CONCAT(IF(BD269="","-","B"),IF(BQ269="","-","I"),VLOOKUP($B269,GtP!$A:$BB,MATCH("Gq/11_0-1",GtP!$A$1:$BB$1,0),FALSE))</f>
        <v>#N/A</v>
      </c>
      <c r="AR269" s="140" t="e">
        <f>_xlfn.CONCAT(IF(BE269="","-","B"),IF(BR269="","-","I"),VLOOKUP($B269,GtP!$A:$BB,MATCH("G12/13_0-1",GtP!$A$1:$BB$1,0),FALSE))</f>
        <v>#N/A</v>
      </c>
      <c r="AS269" s="140" t="e">
        <f>_xlfn.CONCAT(IF(BF269="","-","B"),IF(BS269="","-","I"),VLOOKUP($B269,GtP!$A:$BB,MATCH("G12/13_0-1",GtP!$A$1:$BB$1,0),FALSE))</f>
        <v>#N/A</v>
      </c>
      <c r="AT269" s="139" t="str">
        <f>_xlfn.IFNA(VLOOKUP($B269,'B-LogEmaxOverpEC50'!$A:$AL,MATCH(AT$1,'B-LogEmaxOverpEC50'!$A$1:$AL$1,0),FALSE),"")</f>
        <v/>
      </c>
      <c r="AU269" s="136" t="str">
        <f>_xlfn.IFNA(VLOOKUP($B269,'B-LogEmaxOverpEC50'!$A:$AL,MATCH(AU$1,'B-LogEmaxOverpEC50'!$A$1:$AL$1,0),FALSE),"")</f>
        <v/>
      </c>
      <c r="AV269" s="152" t="str">
        <f>_xlfn.IFNA(VLOOKUP($B269,'B-LogEmaxOverpEC50'!$A:$AL,MATCH(AV$1,'B-LogEmaxOverpEC50'!$A$1:$AL$1,0),FALSE),"")</f>
        <v/>
      </c>
      <c r="AW269" s="152" t="str">
        <f>_xlfn.IFNA(VLOOKUP($B269,'B-LogEmaxOverpEC50'!$A:$AL,MATCH(AW$1,'B-LogEmaxOverpEC50'!$A$1:$AL$1,0),FALSE),"")</f>
        <v/>
      </c>
      <c r="AX269" s="152" t="str">
        <f>_xlfn.IFNA(VLOOKUP($B269,'B-LogEmaxOverpEC50'!$A:$AL,MATCH(AX$1,'B-LogEmaxOverpEC50'!$A$1:$AL$1,0),FALSE),"")</f>
        <v/>
      </c>
      <c r="AY269" s="152" t="str">
        <f>_xlfn.IFNA(VLOOKUP($B269,'B-LogEmaxOverpEC50'!$A:$AL,MATCH(AY$1,'B-LogEmaxOverpEC50'!$A$1:$AL$1,0),FALSE),"")</f>
        <v/>
      </c>
      <c r="AZ269" s="152" t="str">
        <f>_xlfn.IFNA(VLOOKUP($B269,'B-LogEmaxOverpEC50'!$A:$AL,MATCH(AZ$1,'B-LogEmaxOverpEC50'!$A$1:$AL$1,0),FALSE),"")</f>
        <v/>
      </c>
      <c r="BA269" s="152" t="str">
        <f>_xlfn.IFNA(VLOOKUP($B269,'B-LogEmaxOverpEC50'!$A:$AL,MATCH(BA$1,'B-LogEmaxOverpEC50'!$A$1:$AL$1,0),FALSE),"")</f>
        <v/>
      </c>
      <c r="BB269" s="152" t="str">
        <f>_xlfn.IFNA(VLOOKUP($B269,'B-LogEmaxOverpEC50'!$A:$AL,MATCH(BB$1,'B-LogEmaxOverpEC50'!$A$1:$AL$1,0),FALSE),"")</f>
        <v/>
      </c>
      <c r="BC269" s="152" t="str">
        <f>_xlfn.IFNA(VLOOKUP($B269,'B-LogEmaxOverpEC50'!$A:$AL,MATCH(BC$1,'B-LogEmaxOverpEC50'!$A$1:$AL$1,0),FALSE),"")</f>
        <v/>
      </c>
      <c r="BD269" s="152" t="str">
        <f>_xlfn.IFNA(VLOOKUP($B269,'B-LogEmaxOverpEC50'!$A:$AL,MATCH(BD$1,'B-LogEmaxOverpEC50'!$A$1:$AL$1,0),FALSE),"")</f>
        <v/>
      </c>
      <c r="BE269" s="152" t="str">
        <f>_xlfn.IFNA(VLOOKUP($B269,'B-LogEmaxOverpEC50'!$A:$AL,MATCH(BE$1,'B-LogEmaxOverpEC50'!$A$1:$AL$1,0),FALSE),"")</f>
        <v/>
      </c>
      <c r="BF269" s="152" t="str">
        <f>_xlfn.IFNA(VLOOKUP($B269,'B-LogEmaxOverpEC50'!$A:$AL,MATCH(BF$1,'B-LogEmaxOverpEC50'!$A$1:$AL$1,0),FALSE),"")</f>
        <v/>
      </c>
      <c r="BG269" s="137" t="str">
        <f>_xlfn.IFNA(VLOOKUP($B269,'I-LogEmaxOverpEC50'!$A:$AR,MATCH(BG$1,'I-LogEmaxOverpEC50'!$A$1:$AR$1,0),FALSE),"")</f>
        <v/>
      </c>
      <c r="BH269" s="136" t="str">
        <f>_xlfn.IFNA(VLOOKUP($B269,'I-LogEmaxOverpEC50'!$A:$AR,MATCH(BH$1,'I-LogEmaxOverpEC50'!$A$1:$AR$1,0),FALSE),"")</f>
        <v/>
      </c>
      <c r="BI269" s="136" t="str">
        <f>_xlfn.IFNA(VLOOKUP($B269,'I-LogEmaxOverpEC50'!$A:$AR,MATCH(BI$1,'I-LogEmaxOverpEC50'!$A$1:$AR$1,0),FALSE),"")</f>
        <v/>
      </c>
      <c r="BJ269" s="136" t="str">
        <f>_xlfn.IFNA(VLOOKUP($B269,'I-LogEmaxOverpEC50'!$A:$AR,MATCH(BJ$1,'I-LogEmaxOverpEC50'!$A$1:$AR$1,0),FALSE),"")</f>
        <v/>
      </c>
      <c r="BK269" s="136" t="str">
        <f>_xlfn.IFNA(VLOOKUP($B269,'I-LogEmaxOverpEC50'!$A:$AR,MATCH(BK$1,'I-LogEmaxOverpEC50'!$A$1:$AR$1,0),FALSE),"")</f>
        <v/>
      </c>
      <c r="BL269" s="136" t="str">
        <f>_xlfn.IFNA(VLOOKUP($B269,'I-LogEmaxOverpEC50'!$A:$AR,MATCH(BL$1,'I-LogEmaxOverpEC50'!$A$1:$AR$1,0),FALSE),"")</f>
        <v/>
      </c>
      <c r="BM269" s="136" t="str">
        <f>_xlfn.IFNA(VLOOKUP($B269,'I-LogEmaxOverpEC50'!$A:$AR,MATCH(BM$1,'I-LogEmaxOverpEC50'!$A$1:$AR$1,0),FALSE),"")</f>
        <v/>
      </c>
      <c r="BN269" s="136" t="str">
        <f>_xlfn.IFNA(VLOOKUP($B269,'I-LogEmaxOverpEC50'!$A:$AR,MATCH(BN$1,'I-LogEmaxOverpEC50'!$A$1:$AR$1,0),FALSE),"")</f>
        <v/>
      </c>
      <c r="BO269" s="136" t="str">
        <f>_xlfn.IFNA(VLOOKUP($B269,'I-LogEmaxOverpEC50'!$A:$AR,MATCH(BO$1,'I-LogEmaxOverpEC50'!$A$1:$AR$1,0),FALSE),"")</f>
        <v/>
      </c>
      <c r="BP269" s="136" t="str">
        <f>_xlfn.IFNA(VLOOKUP($B269,'I-LogEmaxOverpEC50'!$A:$AR,MATCH(BP$1,'I-LogEmaxOverpEC50'!$A$1:$AR$1,0),FALSE),"")</f>
        <v/>
      </c>
      <c r="BQ269" s="136" t="str">
        <f>_xlfn.IFNA(VLOOKUP($B269,'I-LogEmaxOverpEC50'!$A:$AR,MATCH(BQ$1,'I-LogEmaxOverpEC50'!$A$1:$AR$1,0),FALSE),"")</f>
        <v/>
      </c>
      <c r="BR269" s="136" t="str">
        <f>_xlfn.IFNA(VLOOKUP($B269,'I-LogEmaxOverpEC50'!$A:$AR,MATCH(BR$1,'I-LogEmaxOverpEC50'!$A$1:$AR$1,0),FALSE),"")</f>
        <v/>
      </c>
      <c r="BS269" s="136" t="str">
        <f>_xlfn.IFNA(VLOOKUP($B269,'I-LogEmaxOverpEC50'!$A:$AR,MATCH(BS$1,'I-LogEmaxOverpEC50'!$A$1:$AR$1,0),FALSE),"")</f>
        <v/>
      </c>
    </row>
    <row r="270" spans="1:71" x14ac:dyDescent="0.2">
      <c r="A270" s="146" t="e" cm="1">
        <f t="array" ref="A270">_xlfn.IFS(SUM(F270:R270)&gt;0,1,AB270&gt;0,2,TRUE,3)</f>
        <v>#N/A</v>
      </c>
      <c r="B270" s="146" t="s">
        <v>1927</v>
      </c>
      <c r="D270" s="151" t="str">
        <f>_xlfn.XLOOKUP(B270,RecNamesAll!A:A,RecNamesAll!E:E)</f>
        <v>A</v>
      </c>
      <c r="E270" s="150" t="str">
        <f>_xlfn.XLOOKUP(B270,RecNamesAll!A:A,RecNamesAll!C:C)</f>
        <v>GPR146</v>
      </c>
      <c r="F270" s="160" t="e">
        <f t="shared" si="80"/>
        <v>#N/A</v>
      </c>
      <c r="G270" s="159" t="e">
        <f t="shared" si="81"/>
        <v>#N/A</v>
      </c>
      <c r="H270" s="159" t="e">
        <f t="shared" si="82"/>
        <v>#N/A</v>
      </c>
      <c r="I270" s="159" t="e">
        <f t="shared" si="83"/>
        <v>#N/A</v>
      </c>
      <c r="J270" s="159" t="e">
        <f t="shared" si="84"/>
        <v>#N/A</v>
      </c>
      <c r="K270" s="159" t="e">
        <f t="shared" si="85"/>
        <v>#N/A</v>
      </c>
      <c r="L270" s="159" t="e">
        <f t="shared" si="86"/>
        <v>#N/A</v>
      </c>
      <c r="M270" s="159" t="e">
        <f t="shared" si="87"/>
        <v>#N/A</v>
      </c>
      <c r="N270" s="159" t="e">
        <f t="shared" si="88"/>
        <v>#N/A</v>
      </c>
      <c r="O270" s="159" t="e">
        <f t="shared" si="89"/>
        <v>#N/A</v>
      </c>
      <c r="P270" s="159" t="e">
        <f t="shared" si="90"/>
        <v>#N/A</v>
      </c>
      <c r="Q270" s="159" t="e">
        <f t="shared" si="91"/>
        <v>#N/A</v>
      </c>
      <c r="R270" s="159" t="e">
        <f t="shared" si="92"/>
        <v>#N/A</v>
      </c>
      <c r="U270" s="146" t="str">
        <f t="shared" si="93"/>
        <v>A</v>
      </c>
      <c r="V270" s="145" t="str">
        <f t="shared" si="94"/>
        <v>GPR146</v>
      </c>
      <c r="W270" s="157" t="e">
        <f>VLOOKUP($B270,GtP!$A:$DD,MATCH("Gs_0-2",GtP!$A$1:$DD$1,0),FALSE)</f>
        <v>#N/A</v>
      </c>
      <c r="X270" s="156" t="e">
        <f>VLOOKUP($B270,GtP!$A:$DD,MATCH("Gi/o_0-2",GtP!$A$1:$DD$1,0),FALSE)</f>
        <v>#N/A</v>
      </c>
      <c r="Y270" s="156" t="e">
        <f>VLOOKUP($B270,GtP!$A:$DD,MATCH("Gq/11_0-2",GtP!$A$1:$DD$1,0),FALSE)</f>
        <v>#N/A</v>
      </c>
      <c r="Z270" s="156" t="e">
        <f>VLOOKUP($B270,GtP!$A:$DD,MATCH("G12/13_0-2",GtP!$A$1:$DD$1,0),FALSE)</f>
        <v>#N/A</v>
      </c>
      <c r="AA270" s="155"/>
      <c r="AB270" s="143" t="e">
        <f t="shared" si="95"/>
        <v>#N/A</v>
      </c>
      <c r="AC270" s="315" t="str">
        <f t="shared" si="96"/>
        <v/>
      </c>
      <c r="AD270" s="349" t="str">
        <f t="shared" si="97"/>
        <v/>
      </c>
      <c r="AE270" s="349" t="str">
        <f t="shared" si="98"/>
        <v/>
      </c>
      <c r="AF270" s="311" t="str">
        <f t="shared" si="99"/>
        <v/>
      </c>
      <c r="AG270" s="141" t="e">
        <f>_xlfn.CONCAT(IF(AT270="","-","B"),IF(BG270="","-","I"),VLOOKUP($B270,GtP!$A:$BB,MATCH("Gs_0-1",GtP!$A$1:$BB$1,0),FALSE))</f>
        <v>#N/A</v>
      </c>
      <c r="AH270" s="140" t="e">
        <f>_xlfn.CONCAT(IF(AU270="","-","B"),IF(BH270="","-","I"),VLOOKUP($B270,GtP!$A:$BB,MATCH("Gs_0-1",GtP!$A$1:$BB$1,0),FALSE))</f>
        <v>#N/A</v>
      </c>
      <c r="AI270" s="140" t="e">
        <f>_xlfn.CONCAT(IF(AV270="","-","B"),IF(BI270="","-","I"),VLOOKUP($B270,GtP!$A:$BB,MATCH("Gi/o_0-1",GtP!$A$1:$BB$1,0),FALSE))</f>
        <v>#N/A</v>
      </c>
      <c r="AJ270" s="140" t="e">
        <f>_xlfn.CONCAT(IF(AW270="","-","B"),IF(BJ270="","-","I"),VLOOKUP($B270,GtP!$A:$BB,MATCH("Gi/o_0-1",GtP!$A$1:$BB$1,0),FALSE))</f>
        <v>#N/A</v>
      </c>
      <c r="AK270" s="140" t="e">
        <f>_xlfn.CONCAT(IF(AX270="","-","B"),IF(BK270="","-","I"),VLOOKUP($B270,GtP!$A:$BB,MATCH("Gi/o_0-1",GtP!$A$1:$BB$1,0),FALSE))</f>
        <v>#N/A</v>
      </c>
      <c r="AL270" s="140" t="e">
        <f>_xlfn.CONCAT(IF(AY270="","-","B"),IF(BL270="","-","I"),VLOOKUP($B270,GtP!$A:$BB,MATCH("Gi/o_0-1",GtP!$A$1:$BB$1,0),FALSE))</f>
        <v>#N/A</v>
      </c>
      <c r="AM270" s="140" t="e">
        <f>_xlfn.CONCAT(IF(AZ270="","-","B"),IF(BM270="","-","I"),VLOOKUP($B270,GtP!$A:$BB,MATCH("Gi/o_0-1",GtP!$A$1:$BB$1,0),FALSE))</f>
        <v>#N/A</v>
      </c>
      <c r="AN270" s="140" t="e">
        <f>_xlfn.CONCAT(IF(BA270="","-","B"),IF(BN270="","-","I"),VLOOKUP($B270,GtP!$A:$BB,MATCH("Gq/11_0-1",GtP!$A$1:$BB$1,0),FALSE))</f>
        <v>#N/A</v>
      </c>
      <c r="AO270" s="140" t="e">
        <f>_xlfn.CONCAT(IF(BB270="","-","B"),IF(BO270="","-","I"),VLOOKUP($B270,GtP!$A:$BB,MATCH("Gq/11_0-1",GtP!$A$1:$BB$1,0),FALSE))</f>
        <v>#N/A</v>
      </c>
      <c r="AP270" s="140" t="e">
        <f>_xlfn.CONCAT(IF(BC270="","-","B"),IF(BP270="","-","I"),VLOOKUP($B270,GtP!$A:$BB,MATCH("Gq/11_0-1",GtP!$A$1:$BB$1,0),FALSE))</f>
        <v>#N/A</v>
      </c>
      <c r="AQ270" s="140" t="e">
        <f>_xlfn.CONCAT(IF(BD270="","-","B"),IF(BQ270="","-","I"),VLOOKUP($B270,GtP!$A:$BB,MATCH("Gq/11_0-1",GtP!$A$1:$BB$1,0),FALSE))</f>
        <v>#N/A</v>
      </c>
      <c r="AR270" s="140" t="e">
        <f>_xlfn.CONCAT(IF(BE270="","-","B"),IF(BR270="","-","I"),VLOOKUP($B270,GtP!$A:$BB,MATCH("G12/13_0-1",GtP!$A$1:$BB$1,0),FALSE))</f>
        <v>#N/A</v>
      </c>
      <c r="AS270" s="140" t="e">
        <f>_xlfn.CONCAT(IF(BF270="","-","B"),IF(BS270="","-","I"),VLOOKUP($B270,GtP!$A:$BB,MATCH("G12/13_0-1",GtP!$A$1:$BB$1,0),FALSE))</f>
        <v>#N/A</v>
      </c>
      <c r="AT270" s="139" t="str">
        <f>_xlfn.IFNA(VLOOKUP($B270,'B-LogEmaxOverpEC50'!$A:$AL,MATCH(AT$1,'B-LogEmaxOverpEC50'!$A$1:$AL$1,0),FALSE),"")</f>
        <v/>
      </c>
      <c r="AU270" s="136" t="str">
        <f>_xlfn.IFNA(VLOOKUP($B270,'B-LogEmaxOverpEC50'!$A:$AL,MATCH(AU$1,'B-LogEmaxOverpEC50'!$A$1:$AL$1,0),FALSE),"")</f>
        <v/>
      </c>
      <c r="AV270" s="152" t="str">
        <f>_xlfn.IFNA(VLOOKUP($B270,'B-LogEmaxOverpEC50'!$A:$AL,MATCH(AV$1,'B-LogEmaxOverpEC50'!$A$1:$AL$1,0),FALSE),"")</f>
        <v/>
      </c>
      <c r="AW270" s="152" t="str">
        <f>_xlfn.IFNA(VLOOKUP($B270,'B-LogEmaxOverpEC50'!$A:$AL,MATCH(AW$1,'B-LogEmaxOverpEC50'!$A$1:$AL$1,0),FALSE),"")</f>
        <v/>
      </c>
      <c r="AX270" s="152" t="str">
        <f>_xlfn.IFNA(VLOOKUP($B270,'B-LogEmaxOverpEC50'!$A:$AL,MATCH(AX$1,'B-LogEmaxOverpEC50'!$A$1:$AL$1,0),FALSE),"")</f>
        <v/>
      </c>
      <c r="AY270" s="152" t="str">
        <f>_xlfn.IFNA(VLOOKUP($B270,'B-LogEmaxOverpEC50'!$A:$AL,MATCH(AY$1,'B-LogEmaxOverpEC50'!$A$1:$AL$1,0),FALSE),"")</f>
        <v/>
      </c>
      <c r="AZ270" s="152" t="str">
        <f>_xlfn.IFNA(VLOOKUP($B270,'B-LogEmaxOverpEC50'!$A:$AL,MATCH(AZ$1,'B-LogEmaxOverpEC50'!$A$1:$AL$1,0),FALSE),"")</f>
        <v/>
      </c>
      <c r="BA270" s="152" t="str">
        <f>_xlfn.IFNA(VLOOKUP($B270,'B-LogEmaxOverpEC50'!$A:$AL,MATCH(BA$1,'B-LogEmaxOverpEC50'!$A$1:$AL$1,0),FALSE),"")</f>
        <v/>
      </c>
      <c r="BB270" s="152" t="str">
        <f>_xlfn.IFNA(VLOOKUP($B270,'B-LogEmaxOverpEC50'!$A:$AL,MATCH(BB$1,'B-LogEmaxOverpEC50'!$A$1:$AL$1,0),FALSE),"")</f>
        <v/>
      </c>
      <c r="BC270" s="152" t="str">
        <f>_xlfn.IFNA(VLOOKUP($B270,'B-LogEmaxOverpEC50'!$A:$AL,MATCH(BC$1,'B-LogEmaxOverpEC50'!$A$1:$AL$1,0),FALSE),"")</f>
        <v/>
      </c>
      <c r="BD270" s="152" t="str">
        <f>_xlfn.IFNA(VLOOKUP($B270,'B-LogEmaxOverpEC50'!$A:$AL,MATCH(BD$1,'B-LogEmaxOverpEC50'!$A$1:$AL$1,0),FALSE),"")</f>
        <v/>
      </c>
      <c r="BE270" s="152" t="str">
        <f>_xlfn.IFNA(VLOOKUP($B270,'B-LogEmaxOverpEC50'!$A:$AL,MATCH(BE$1,'B-LogEmaxOverpEC50'!$A$1:$AL$1,0),FALSE),"")</f>
        <v/>
      </c>
      <c r="BF270" s="152" t="str">
        <f>_xlfn.IFNA(VLOOKUP($B270,'B-LogEmaxOverpEC50'!$A:$AL,MATCH(BF$1,'B-LogEmaxOverpEC50'!$A$1:$AL$1,0),FALSE),"")</f>
        <v/>
      </c>
      <c r="BG270" s="137" t="str">
        <f>_xlfn.IFNA(VLOOKUP($B270,'I-LogEmaxOverpEC50'!$A:$AR,MATCH(BG$1,'I-LogEmaxOverpEC50'!$A$1:$AR$1,0),FALSE),"")</f>
        <v/>
      </c>
      <c r="BH270" s="136" t="str">
        <f>_xlfn.IFNA(VLOOKUP($B270,'I-LogEmaxOverpEC50'!$A:$AR,MATCH(BH$1,'I-LogEmaxOverpEC50'!$A$1:$AR$1,0),FALSE),"")</f>
        <v/>
      </c>
      <c r="BI270" s="136" t="str">
        <f>_xlfn.IFNA(VLOOKUP($B270,'I-LogEmaxOverpEC50'!$A:$AR,MATCH(BI$1,'I-LogEmaxOverpEC50'!$A$1:$AR$1,0),FALSE),"")</f>
        <v/>
      </c>
      <c r="BJ270" s="136" t="str">
        <f>_xlfn.IFNA(VLOOKUP($B270,'I-LogEmaxOverpEC50'!$A:$AR,MATCH(BJ$1,'I-LogEmaxOverpEC50'!$A$1:$AR$1,0),FALSE),"")</f>
        <v/>
      </c>
      <c r="BK270" s="136" t="str">
        <f>_xlfn.IFNA(VLOOKUP($B270,'I-LogEmaxOverpEC50'!$A:$AR,MATCH(BK$1,'I-LogEmaxOverpEC50'!$A$1:$AR$1,0),FALSE),"")</f>
        <v/>
      </c>
      <c r="BL270" s="136" t="str">
        <f>_xlfn.IFNA(VLOOKUP($B270,'I-LogEmaxOverpEC50'!$A:$AR,MATCH(BL$1,'I-LogEmaxOverpEC50'!$A$1:$AR$1,0),FALSE),"")</f>
        <v/>
      </c>
      <c r="BM270" s="136" t="str">
        <f>_xlfn.IFNA(VLOOKUP($B270,'I-LogEmaxOverpEC50'!$A:$AR,MATCH(BM$1,'I-LogEmaxOverpEC50'!$A$1:$AR$1,0),FALSE),"")</f>
        <v/>
      </c>
      <c r="BN270" s="136" t="str">
        <f>_xlfn.IFNA(VLOOKUP($B270,'I-LogEmaxOverpEC50'!$A:$AR,MATCH(BN$1,'I-LogEmaxOverpEC50'!$A$1:$AR$1,0),FALSE),"")</f>
        <v/>
      </c>
      <c r="BO270" s="136" t="str">
        <f>_xlfn.IFNA(VLOOKUP($B270,'I-LogEmaxOverpEC50'!$A:$AR,MATCH(BO$1,'I-LogEmaxOverpEC50'!$A$1:$AR$1,0),FALSE),"")</f>
        <v/>
      </c>
      <c r="BP270" s="136" t="str">
        <f>_xlfn.IFNA(VLOOKUP($B270,'I-LogEmaxOverpEC50'!$A:$AR,MATCH(BP$1,'I-LogEmaxOverpEC50'!$A$1:$AR$1,0),FALSE),"")</f>
        <v/>
      </c>
      <c r="BQ270" s="136" t="str">
        <f>_xlfn.IFNA(VLOOKUP($B270,'I-LogEmaxOverpEC50'!$A:$AR,MATCH(BQ$1,'I-LogEmaxOverpEC50'!$A$1:$AR$1,0),FALSE),"")</f>
        <v/>
      </c>
      <c r="BR270" s="136" t="str">
        <f>_xlfn.IFNA(VLOOKUP($B270,'I-LogEmaxOverpEC50'!$A:$AR,MATCH(BR$1,'I-LogEmaxOverpEC50'!$A$1:$AR$1,0),FALSE),"")</f>
        <v/>
      </c>
      <c r="BS270" s="136" t="str">
        <f>_xlfn.IFNA(VLOOKUP($B270,'I-LogEmaxOverpEC50'!$A:$AR,MATCH(BS$1,'I-LogEmaxOverpEC50'!$A$1:$AR$1,0),FALSE),"")</f>
        <v/>
      </c>
    </row>
    <row r="271" spans="1:71" x14ac:dyDescent="0.2">
      <c r="A271" s="146" t="e" cm="1">
        <f t="array" ref="A271">_xlfn.IFS(SUM(F271:R271)&gt;0,1,AB271&gt;0,2,TRUE,3)</f>
        <v>#N/A</v>
      </c>
      <c r="B271" s="146" t="s">
        <v>1923</v>
      </c>
      <c r="D271" s="151" t="str">
        <f>_xlfn.XLOOKUP(B271,RecNamesAll!A:A,RecNamesAll!E:E)</f>
        <v>A</v>
      </c>
      <c r="E271" s="150" t="str">
        <f>_xlfn.XLOOKUP(B271,RecNamesAll!A:A,RecNamesAll!C:C)</f>
        <v>GPR148</v>
      </c>
      <c r="F271" s="160" t="e">
        <f t="shared" si="80"/>
        <v>#N/A</v>
      </c>
      <c r="G271" s="159" t="e">
        <f t="shared" si="81"/>
        <v>#N/A</v>
      </c>
      <c r="H271" s="159" t="e">
        <f t="shared" si="82"/>
        <v>#N/A</v>
      </c>
      <c r="I271" s="159" t="e">
        <f t="shared" si="83"/>
        <v>#N/A</v>
      </c>
      <c r="J271" s="159" t="e">
        <f t="shared" si="84"/>
        <v>#N/A</v>
      </c>
      <c r="K271" s="159" t="e">
        <f t="shared" si="85"/>
        <v>#N/A</v>
      </c>
      <c r="L271" s="159" t="e">
        <f t="shared" si="86"/>
        <v>#N/A</v>
      </c>
      <c r="M271" s="159" t="e">
        <f t="shared" si="87"/>
        <v>#N/A</v>
      </c>
      <c r="N271" s="159" t="e">
        <f t="shared" si="88"/>
        <v>#N/A</v>
      </c>
      <c r="O271" s="159" t="e">
        <f t="shared" si="89"/>
        <v>#N/A</v>
      </c>
      <c r="P271" s="159" t="e">
        <f t="shared" si="90"/>
        <v>#N/A</v>
      </c>
      <c r="Q271" s="159" t="e">
        <f t="shared" si="91"/>
        <v>#N/A</v>
      </c>
      <c r="R271" s="159" t="e">
        <f t="shared" si="92"/>
        <v>#N/A</v>
      </c>
      <c r="U271" s="146" t="str">
        <f t="shared" si="93"/>
        <v>A</v>
      </c>
      <c r="V271" s="145" t="str">
        <f t="shared" si="94"/>
        <v>GPR148</v>
      </c>
      <c r="W271" s="157" t="e">
        <f>VLOOKUP($B271,GtP!$A:$DD,MATCH("Gs_0-2",GtP!$A$1:$DD$1,0),FALSE)</f>
        <v>#N/A</v>
      </c>
      <c r="X271" s="156" t="e">
        <f>VLOOKUP($B271,GtP!$A:$DD,MATCH("Gi/o_0-2",GtP!$A$1:$DD$1,0),FALSE)</f>
        <v>#N/A</v>
      </c>
      <c r="Y271" s="156" t="e">
        <f>VLOOKUP($B271,GtP!$A:$DD,MATCH("Gq/11_0-2",GtP!$A$1:$DD$1,0),FALSE)</f>
        <v>#N/A</v>
      </c>
      <c r="Z271" s="156" t="e">
        <f>VLOOKUP($B271,GtP!$A:$DD,MATCH("G12/13_0-2",GtP!$A$1:$DD$1,0),FALSE)</f>
        <v>#N/A</v>
      </c>
      <c r="AA271" s="155"/>
      <c r="AB271" s="143" t="e">
        <f t="shared" si="95"/>
        <v>#N/A</v>
      </c>
      <c r="AC271" s="315" t="str">
        <f t="shared" si="96"/>
        <v/>
      </c>
      <c r="AD271" s="349" t="str">
        <f t="shared" si="97"/>
        <v/>
      </c>
      <c r="AE271" s="349" t="str">
        <f t="shared" si="98"/>
        <v/>
      </c>
      <c r="AF271" s="311" t="str">
        <f t="shared" si="99"/>
        <v/>
      </c>
      <c r="AG271" s="141" t="e">
        <f>_xlfn.CONCAT(IF(AT271="","-","B"),IF(BG271="","-","I"),VLOOKUP($B271,GtP!$A:$BB,MATCH("Gs_0-1",GtP!$A$1:$BB$1,0),FALSE))</f>
        <v>#N/A</v>
      </c>
      <c r="AH271" s="140" t="e">
        <f>_xlfn.CONCAT(IF(AU271="","-","B"),IF(BH271="","-","I"),VLOOKUP($B271,GtP!$A:$BB,MATCH("Gs_0-1",GtP!$A$1:$BB$1,0),FALSE))</f>
        <v>#N/A</v>
      </c>
      <c r="AI271" s="140" t="e">
        <f>_xlfn.CONCAT(IF(AV271="","-","B"),IF(BI271="","-","I"),VLOOKUP($B271,GtP!$A:$BB,MATCH("Gi/o_0-1",GtP!$A$1:$BB$1,0),FALSE))</f>
        <v>#N/A</v>
      </c>
      <c r="AJ271" s="140" t="e">
        <f>_xlfn.CONCAT(IF(AW271="","-","B"),IF(BJ271="","-","I"),VLOOKUP($B271,GtP!$A:$BB,MATCH("Gi/o_0-1",GtP!$A$1:$BB$1,0),FALSE))</f>
        <v>#N/A</v>
      </c>
      <c r="AK271" s="140" t="e">
        <f>_xlfn.CONCAT(IF(AX271="","-","B"),IF(BK271="","-","I"),VLOOKUP($B271,GtP!$A:$BB,MATCH("Gi/o_0-1",GtP!$A$1:$BB$1,0),FALSE))</f>
        <v>#N/A</v>
      </c>
      <c r="AL271" s="140" t="e">
        <f>_xlfn.CONCAT(IF(AY271="","-","B"),IF(BL271="","-","I"),VLOOKUP($B271,GtP!$A:$BB,MATCH("Gi/o_0-1",GtP!$A$1:$BB$1,0),FALSE))</f>
        <v>#N/A</v>
      </c>
      <c r="AM271" s="140" t="e">
        <f>_xlfn.CONCAT(IF(AZ271="","-","B"),IF(BM271="","-","I"),VLOOKUP($B271,GtP!$A:$BB,MATCH("Gi/o_0-1",GtP!$A$1:$BB$1,0),FALSE))</f>
        <v>#N/A</v>
      </c>
      <c r="AN271" s="140" t="e">
        <f>_xlfn.CONCAT(IF(BA271="","-","B"),IF(BN271="","-","I"),VLOOKUP($B271,GtP!$A:$BB,MATCH("Gq/11_0-1",GtP!$A$1:$BB$1,0),FALSE))</f>
        <v>#N/A</v>
      </c>
      <c r="AO271" s="140" t="e">
        <f>_xlfn.CONCAT(IF(BB271="","-","B"),IF(BO271="","-","I"),VLOOKUP($B271,GtP!$A:$BB,MATCH("Gq/11_0-1",GtP!$A$1:$BB$1,0),FALSE))</f>
        <v>#N/A</v>
      </c>
      <c r="AP271" s="140" t="e">
        <f>_xlfn.CONCAT(IF(BC271="","-","B"),IF(BP271="","-","I"),VLOOKUP($B271,GtP!$A:$BB,MATCH("Gq/11_0-1",GtP!$A$1:$BB$1,0),FALSE))</f>
        <v>#N/A</v>
      </c>
      <c r="AQ271" s="140" t="e">
        <f>_xlfn.CONCAT(IF(BD271="","-","B"),IF(BQ271="","-","I"),VLOOKUP($B271,GtP!$A:$BB,MATCH("Gq/11_0-1",GtP!$A$1:$BB$1,0),FALSE))</f>
        <v>#N/A</v>
      </c>
      <c r="AR271" s="140" t="e">
        <f>_xlfn.CONCAT(IF(BE271="","-","B"),IF(BR271="","-","I"),VLOOKUP($B271,GtP!$A:$BB,MATCH("G12/13_0-1",GtP!$A$1:$BB$1,0),FALSE))</f>
        <v>#N/A</v>
      </c>
      <c r="AS271" s="140" t="e">
        <f>_xlfn.CONCAT(IF(BF271="","-","B"),IF(BS271="","-","I"),VLOOKUP($B271,GtP!$A:$BB,MATCH("G12/13_0-1",GtP!$A$1:$BB$1,0),FALSE))</f>
        <v>#N/A</v>
      </c>
      <c r="AT271" s="139" t="str">
        <f>_xlfn.IFNA(VLOOKUP($B271,'B-LogEmaxOverpEC50'!$A:$AL,MATCH(AT$1,'B-LogEmaxOverpEC50'!$A$1:$AL$1,0),FALSE),"")</f>
        <v/>
      </c>
      <c r="AU271" s="136" t="str">
        <f>_xlfn.IFNA(VLOOKUP($B271,'B-LogEmaxOverpEC50'!$A:$AL,MATCH(AU$1,'B-LogEmaxOverpEC50'!$A$1:$AL$1,0),FALSE),"")</f>
        <v/>
      </c>
      <c r="AV271" s="152" t="str">
        <f>_xlfn.IFNA(VLOOKUP($B271,'B-LogEmaxOverpEC50'!$A:$AL,MATCH(AV$1,'B-LogEmaxOverpEC50'!$A$1:$AL$1,0),FALSE),"")</f>
        <v/>
      </c>
      <c r="AW271" s="152" t="str">
        <f>_xlfn.IFNA(VLOOKUP($B271,'B-LogEmaxOverpEC50'!$A:$AL,MATCH(AW$1,'B-LogEmaxOverpEC50'!$A$1:$AL$1,0),FALSE),"")</f>
        <v/>
      </c>
      <c r="AX271" s="152" t="str">
        <f>_xlfn.IFNA(VLOOKUP($B271,'B-LogEmaxOverpEC50'!$A:$AL,MATCH(AX$1,'B-LogEmaxOverpEC50'!$A$1:$AL$1,0),FALSE),"")</f>
        <v/>
      </c>
      <c r="AY271" s="152" t="str">
        <f>_xlfn.IFNA(VLOOKUP($B271,'B-LogEmaxOverpEC50'!$A:$AL,MATCH(AY$1,'B-LogEmaxOverpEC50'!$A$1:$AL$1,0),FALSE),"")</f>
        <v/>
      </c>
      <c r="AZ271" s="152" t="str">
        <f>_xlfn.IFNA(VLOOKUP($B271,'B-LogEmaxOverpEC50'!$A:$AL,MATCH(AZ$1,'B-LogEmaxOverpEC50'!$A$1:$AL$1,0),FALSE),"")</f>
        <v/>
      </c>
      <c r="BA271" s="152" t="str">
        <f>_xlfn.IFNA(VLOOKUP($B271,'B-LogEmaxOverpEC50'!$A:$AL,MATCH(BA$1,'B-LogEmaxOverpEC50'!$A$1:$AL$1,0),FALSE),"")</f>
        <v/>
      </c>
      <c r="BB271" s="152" t="str">
        <f>_xlfn.IFNA(VLOOKUP($B271,'B-LogEmaxOverpEC50'!$A:$AL,MATCH(BB$1,'B-LogEmaxOverpEC50'!$A$1:$AL$1,0),FALSE),"")</f>
        <v/>
      </c>
      <c r="BC271" s="152" t="str">
        <f>_xlfn.IFNA(VLOOKUP($B271,'B-LogEmaxOverpEC50'!$A:$AL,MATCH(BC$1,'B-LogEmaxOverpEC50'!$A$1:$AL$1,0),FALSE),"")</f>
        <v/>
      </c>
      <c r="BD271" s="152" t="str">
        <f>_xlfn.IFNA(VLOOKUP($B271,'B-LogEmaxOverpEC50'!$A:$AL,MATCH(BD$1,'B-LogEmaxOverpEC50'!$A$1:$AL$1,0),FALSE),"")</f>
        <v/>
      </c>
      <c r="BE271" s="152" t="str">
        <f>_xlfn.IFNA(VLOOKUP($B271,'B-LogEmaxOverpEC50'!$A:$AL,MATCH(BE$1,'B-LogEmaxOverpEC50'!$A$1:$AL$1,0),FALSE),"")</f>
        <v/>
      </c>
      <c r="BF271" s="152" t="str">
        <f>_xlfn.IFNA(VLOOKUP($B271,'B-LogEmaxOverpEC50'!$A:$AL,MATCH(BF$1,'B-LogEmaxOverpEC50'!$A$1:$AL$1,0),FALSE),"")</f>
        <v/>
      </c>
      <c r="BG271" s="137" t="str">
        <f>_xlfn.IFNA(VLOOKUP($B271,'I-LogEmaxOverpEC50'!$A:$AR,MATCH(BG$1,'I-LogEmaxOverpEC50'!$A$1:$AR$1,0),FALSE),"")</f>
        <v/>
      </c>
      <c r="BH271" s="136" t="str">
        <f>_xlfn.IFNA(VLOOKUP($B271,'I-LogEmaxOverpEC50'!$A:$AR,MATCH(BH$1,'I-LogEmaxOverpEC50'!$A$1:$AR$1,0),FALSE),"")</f>
        <v/>
      </c>
      <c r="BI271" s="136" t="str">
        <f>_xlfn.IFNA(VLOOKUP($B271,'I-LogEmaxOverpEC50'!$A:$AR,MATCH(BI$1,'I-LogEmaxOverpEC50'!$A$1:$AR$1,0),FALSE),"")</f>
        <v/>
      </c>
      <c r="BJ271" s="136" t="str">
        <f>_xlfn.IFNA(VLOOKUP($B271,'I-LogEmaxOverpEC50'!$A:$AR,MATCH(BJ$1,'I-LogEmaxOverpEC50'!$A$1:$AR$1,0),FALSE),"")</f>
        <v/>
      </c>
      <c r="BK271" s="136" t="str">
        <f>_xlfn.IFNA(VLOOKUP($B271,'I-LogEmaxOverpEC50'!$A:$AR,MATCH(BK$1,'I-LogEmaxOverpEC50'!$A$1:$AR$1,0),FALSE),"")</f>
        <v/>
      </c>
      <c r="BL271" s="136" t="str">
        <f>_xlfn.IFNA(VLOOKUP($B271,'I-LogEmaxOverpEC50'!$A:$AR,MATCH(BL$1,'I-LogEmaxOverpEC50'!$A$1:$AR$1,0),FALSE),"")</f>
        <v/>
      </c>
      <c r="BM271" s="136" t="str">
        <f>_xlfn.IFNA(VLOOKUP($B271,'I-LogEmaxOverpEC50'!$A:$AR,MATCH(BM$1,'I-LogEmaxOverpEC50'!$A$1:$AR$1,0),FALSE),"")</f>
        <v/>
      </c>
      <c r="BN271" s="136" t="str">
        <f>_xlfn.IFNA(VLOOKUP($B271,'I-LogEmaxOverpEC50'!$A:$AR,MATCH(BN$1,'I-LogEmaxOverpEC50'!$A$1:$AR$1,0),FALSE),"")</f>
        <v/>
      </c>
      <c r="BO271" s="136" t="str">
        <f>_xlfn.IFNA(VLOOKUP($B271,'I-LogEmaxOverpEC50'!$A:$AR,MATCH(BO$1,'I-LogEmaxOverpEC50'!$A$1:$AR$1,0),FALSE),"")</f>
        <v/>
      </c>
      <c r="BP271" s="136" t="str">
        <f>_xlfn.IFNA(VLOOKUP($B271,'I-LogEmaxOverpEC50'!$A:$AR,MATCH(BP$1,'I-LogEmaxOverpEC50'!$A$1:$AR$1,0),FALSE),"")</f>
        <v/>
      </c>
      <c r="BQ271" s="136" t="str">
        <f>_xlfn.IFNA(VLOOKUP($B271,'I-LogEmaxOverpEC50'!$A:$AR,MATCH(BQ$1,'I-LogEmaxOverpEC50'!$A$1:$AR$1,0),FALSE),"")</f>
        <v/>
      </c>
      <c r="BR271" s="136" t="str">
        <f>_xlfn.IFNA(VLOOKUP($B271,'I-LogEmaxOverpEC50'!$A:$AR,MATCH(BR$1,'I-LogEmaxOverpEC50'!$A$1:$AR$1,0),FALSE),"")</f>
        <v/>
      </c>
      <c r="BS271" s="136" t="str">
        <f>_xlfn.IFNA(VLOOKUP($B271,'I-LogEmaxOverpEC50'!$A:$AR,MATCH(BS$1,'I-LogEmaxOverpEC50'!$A$1:$AR$1,0),FALSE),"")</f>
        <v/>
      </c>
    </row>
    <row r="272" spans="1:71" x14ac:dyDescent="0.2">
      <c r="A272" s="146" t="e" cm="1">
        <f t="array" ref="A272">_xlfn.IFS(SUM(F272:R272)&gt;0,1,AB272&gt;0,2,TRUE,3)</f>
        <v>#N/A</v>
      </c>
      <c r="B272" s="146" t="s">
        <v>1919</v>
      </c>
      <c r="D272" s="151" t="str">
        <f>_xlfn.XLOOKUP(B272,RecNamesAll!A:A,RecNamesAll!E:E)</f>
        <v>A</v>
      </c>
      <c r="E272" s="150" t="str">
        <f>_xlfn.XLOOKUP(B272,RecNamesAll!A:A,RecNamesAll!C:C)</f>
        <v>GPR149</v>
      </c>
      <c r="F272" s="160" t="e">
        <f t="shared" si="80"/>
        <v>#N/A</v>
      </c>
      <c r="G272" s="159" t="e">
        <f t="shared" si="81"/>
        <v>#N/A</v>
      </c>
      <c r="H272" s="159" t="e">
        <f t="shared" si="82"/>
        <v>#N/A</v>
      </c>
      <c r="I272" s="159" t="e">
        <f t="shared" si="83"/>
        <v>#N/A</v>
      </c>
      <c r="J272" s="159" t="e">
        <f t="shared" si="84"/>
        <v>#N/A</v>
      </c>
      <c r="K272" s="159" t="e">
        <f t="shared" si="85"/>
        <v>#N/A</v>
      </c>
      <c r="L272" s="159" t="e">
        <f t="shared" si="86"/>
        <v>#N/A</v>
      </c>
      <c r="M272" s="159" t="e">
        <f t="shared" si="87"/>
        <v>#N/A</v>
      </c>
      <c r="N272" s="159" t="e">
        <f t="shared" si="88"/>
        <v>#N/A</v>
      </c>
      <c r="O272" s="159" t="e">
        <f t="shared" si="89"/>
        <v>#N/A</v>
      </c>
      <c r="P272" s="159" t="e">
        <f t="shared" si="90"/>
        <v>#N/A</v>
      </c>
      <c r="Q272" s="159" t="e">
        <f t="shared" si="91"/>
        <v>#N/A</v>
      </c>
      <c r="R272" s="159" t="e">
        <f t="shared" si="92"/>
        <v>#N/A</v>
      </c>
      <c r="U272" s="146" t="str">
        <f t="shared" si="93"/>
        <v>A</v>
      </c>
      <c r="V272" s="145" t="str">
        <f t="shared" si="94"/>
        <v>GPR149</v>
      </c>
      <c r="W272" s="157" t="e">
        <f>VLOOKUP($B272,GtP!$A:$DD,MATCH("Gs_0-2",GtP!$A$1:$DD$1,0),FALSE)</f>
        <v>#N/A</v>
      </c>
      <c r="X272" s="156" t="e">
        <f>VLOOKUP($B272,GtP!$A:$DD,MATCH("Gi/o_0-2",GtP!$A$1:$DD$1,0),FALSE)</f>
        <v>#N/A</v>
      </c>
      <c r="Y272" s="156" t="e">
        <f>VLOOKUP($B272,GtP!$A:$DD,MATCH("Gq/11_0-2",GtP!$A$1:$DD$1,0),FALSE)</f>
        <v>#N/A</v>
      </c>
      <c r="Z272" s="156" t="e">
        <f>VLOOKUP($B272,GtP!$A:$DD,MATCH("G12/13_0-2",GtP!$A$1:$DD$1,0),FALSE)</f>
        <v>#N/A</v>
      </c>
      <c r="AA272" s="155"/>
      <c r="AB272" s="143" t="e">
        <f t="shared" si="95"/>
        <v>#N/A</v>
      </c>
      <c r="AC272" s="315" t="str">
        <f t="shared" si="96"/>
        <v/>
      </c>
      <c r="AD272" s="349" t="str">
        <f t="shared" si="97"/>
        <v/>
      </c>
      <c r="AE272" s="349" t="str">
        <f t="shared" si="98"/>
        <v/>
      </c>
      <c r="AF272" s="311" t="str">
        <f t="shared" si="99"/>
        <v/>
      </c>
      <c r="AG272" s="141" t="e">
        <f>_xlfn.CONCAT(IF(AT272="","-","B"),IF(BG272="","-","I"),VLOOKUP($B272,GtP!$A:$BB,MATCH("Gs_0-1",GtP!$A$1:$BB$1,0),FALSE))</f>
        <v>#N/A</v>
      </c>
      <c r="AH272" s="140" t="e">
        <f>_xlfn.CONCAT(IF(AU272="","-","B"),IF(BH272="","-","I"),VLOOKUP($B272,GtP!$A:$BB,MATCH("Gs_0-1",GtP!$A$1:$BB$1,0),FALSE))</f>
        <v>#N/A</v>
      </c>
      <c r="AI272" s="140" t="e">
        <f>_xlfn.CONCAT(IF(AV272="","-","B"),IF(BI272="","-","I"),VLOOKUP($B272,GtP!$A:$BB,MATCH("Gi/o_0-1",GtP!$A$1:$BB$1,0),FALSE))</f>
        <v>#N/A</v>
      </c>
      <c r="AJ272" s="140" t="e">
        <f>_xlfn.CONCAT(IF(AW272="","-","B"),IF(BJ272="","-","I"),VLOOKUP($B272,GtP!$A:$BB,MATCH("Gi/o_0-1",GtP!$A$1:$BB$1,0),FALSE))</f>
        <v>#N/A</v>
      </c>
      <c r="AK272" s="140" t="e">
        <f>_xlfn.CONCAT(IF(AX272="","-","B"),IF(BK272="","-","I"),VLOOKUP($B272,GtP!$A:$BB,MATCH("Gi/o_0-1",GtP!$A$1:$BB$1,0),FALSE))</f>
        <v>#N/A</v>
      </c>
      <c r="AL272" s="140" t="e">
        <f>_xlfn.CONCAT(IF(AY272="","-","B"),IF(BL272="","-","I"),VLOOKUP($B272,GtP!$A:$BB,MATCH("Gi/o_0-1",GtP!$A$1:$BB$1,0),FALSE))</f>
        <v>#N/A</v>
      </c>
      <c r="AM272" s="140" t="e">
        <f>_xlfn.CONCAT(IF(AZ272="","-","B"),IF(BM272="","-","I"),VLOOKUP($B272,GtP!$A:$BB,MATCH("Gi/o_0-1",GtP!$A$1:$BB$1,0),FALSE))</f>
        <v>#N/A</v>
      </c>
      <c r="AN272" s="140" t="e">
        <f>_xlfn.CONCAT(IF(BA272="","-","B"),IF(BN272="","-","I"),VLOOKUP($B272,GtP!$A:$BB,MATCH("Gq/11_0-1",GtP!$A$1:$BB$1,0),FALSE))</f>
        <v>#N/A</v>
      </c>
      <c r="AO272" s="140" t="e">
        <f>_xlfn.CONCAT(IF(BB272="","-","B"),IF(BO272="","-","I"),VLOOKUP($B272,GtP!$A:$BB,MATCH("Gq/11_0-1",GtP!$A$1:$BB$1,0),FALSE))</f>
        <v>#N/A</v>
      </c>
      <c r="AP272" s="140" t="e">
        <f>_xlfn.CONCAT(IF(BC272="","-","B"),IF(BP272="","-","I"),VLOOKUP($B272,GtP!$A:$BB,MATCH("Gq/11_0-1",GtP!$A$1:$BB$1,0),FALSE))</f>
        <v>#N/A</v>
      </c>
      <c r="AQ272" s="140" t="e">
        <f>_xlfn.CONCAT(IF(BD272="","-","B"),IF(BQ272="","-","I"),VLOOKUP($B272,GtP!$A:$BB,MATCH("Gq/11_0-1",GtP!$A$1:$BB$1,0),FALSE))</f>
        <v>#N/A</v>
      </c>
      <c r="AR272" s="140" t="e">
        <f>_xlfn.CONCAT(IF(BE272="","-","B"),IF(BR272="","-","I"),VLOOKUP($B272,GtP!$A:$BB,MATCH("G12/13_0-1",GtP!$A$1:$BB$1,0),FALSE))</f>
        <v>#N/A</v>
      </c>
      <c r="AS272" s="140" t="e">
        <f>_xlfn.CONCAT(IF(BF272="","-","B"),IF(BS272="","-","I"),VLOOKUP($B272,GtP!$A:$BB,MATCH("G12/13_0-1",GtP!$A$1:$BB$1,0),FALSE))</f>
        <v>#N/A</v>
      </c>
      <c r="AT272" s="139" t="str">
        <f>_xlfn.IFNA(VLOOKUP($B272,'B-LogEmaxOverpEC50'!$A:$AL,MATCH(AT$1,'B-LogEmaxOverpEC50'!$A$1:$AL$1,0),FALSE),"")</f>
        <v/>
      </c>
      <c r="AU272" s="136" t="str">
        <f>_xlfn.IFNA(VLOOKUP($B272,'B-LogEmaxOverpEC50'!$A:$AL,MATCH(AU$1,'B-LogEmaxOverpEC50'!$A$1:$AL$1,0),FALSE),"")</f>
        <v/>
      </c>
      <c r="AV272" s="152" t="str">
        <f>_xlfn.IFNA(VLOOKUP($B272,'B-LogEmaxOverpEC50'!$A:$AL,MATCH(AV$1,'B-LogEmaxOverpEC50'!$A$1:$AL$1,0),FALSE),"")</f>
        <v/>
      </c>
      <c r="AW272" s="152" t="str">
        <f>_xlfn.IFNA(VLOOKUP($B272,'B-LogEmaxOverpEC50'!$A:$AL,MATCH(AW$1,'B-LogEmaxOverpEC50'!$A$1:$AL$1,0),FALSE),"")</f>
        <v/>
      </c>
      <c r="AX272" s="152" t="str">
        <f>_xlfn.IFNA(VLOOKUP($B272,'B-LogEmaxOverpEC50'!$A:$AL,MATCH(AX$1,'B-LogEmaxOverpEC50'!$A$1:$AL$1,0),FALSE),"")</f>
        <v/>
      </c>
      <c r="AY272" s="152" t="str">
        <f>_xlfn.IFNA(VLOOKUP($B272,'B-LogEmaxOverpEC50'!$A:$AL,MATCH(AY$1,'B-LogEmaxOverpEC50'!$A$1:$AL$1,0),FALSE),"")</f>
        <v/>
      </c>
      <c r="AZ272" s="152" t="str">
        <f>_xlfn.IFNA(VLOOKUP($B272,'B-LogEmaxOverpEC50'!$A:$AL,MATCH(AZ$1,'B-LogEmaxOverpEC50'!$A$1:$AL$1,0),FALSE),"")</f>
        <v/>
      </c>
      <c r="BA272" s="152" t="str">
        <f>_xlfn.IFNA(VLOOKUP($B272,'B-LogEmaxOverpEC50'!$A:$AL,MATCH(BA$1,'B-LogEmaxOverpEC50'!$A$1:$AL$1,0),FALSE),"")</f>
        <v/>
      </c>
      <c r="BB272" s="152" t="str">
        <f>_xlfn.IFNA(VLOOKUP($B272,'B-LogEmaxOverpEC50'!$A:$AL,MATCH(BB$1,'B-LogEmaxOverpEC50'!$A$1:$AL$1,0),FALSE),"")</f>
        <v/>
      </c>
      <c r="BC272" s="152" t="str">
        <f>_xlfn.IFNA(VLOOKUP($B272,'B-LogEmaxOverpEC50'!$A:$AL,MATCH(BC$1,'B-LogEmaxOverpEC50'!$A$1:$AL$1,0),FALSE),"")</f>
        <v/>
      </c>
      <c r="BD272" s="152" t="str">
        <f>_xlfn.IFNA(VLOOKUP($B272,'B-LogEmaxOverpEC50'!$A:$AL,MATCH(BD$1,'B-LogEmaxOverpEC50'!$A$1:$AL$1,0),FALSE),"")</f>
        <v/>
      </c>
      <c r="BE272" s="152" t="str">
        <f>_xlfn.IFNA(VLOOKUP($B272,'B-LogEmaxOverpEC50'!$A:$AL,MATCH(BE$1,'B-LogEmaxOverpEC50'!$A$1:$AL$1,0),FALSE),"")</f>
        <v/>
      </c>
      <c r="BF272" s="152" t="str">
        <f>_xlfn.IFNA(VLOOKUP($B272,'B-LogEmaxOverpEC50'!$A:$AL,MATCH(BF$1,'B-LogEmaxOverpEC50'!$A$1:$AL$1,0),FALSE),"")</f>
        <v/>
      </c>
      <c r="BG272" s="137" t="str">
        <f>_xlfn.IFNA(VLOOKUP($B272,'I-LogEmaxOverpEC50'!$A:$AR,MATCH(BG$1,'I-LogEmaxOverpEC50'!$A$1:$AR$1,0),FALSE),"")</f>
        <v/>
      </c>
      <c r="BH272" s="136" t="str">
        <f>_xlfn.IFNA(VLOOKUP($B272,'I-LogEmaxOverpEC50'!$A:$AR,MATCH(BH$1,'I-LogEmaxOverpEC50'!$A$1:$AR$1,0),FALSE),"")</f>
        <v/>
      </c>
      <c r="BI272" s="136" t="str">
        <f>_xlfn.IFNA(VLOOKUP($B272,'I-LogEmaxOverpEC50'!$A:$AR,MATCH(BI$1,'I-LogEmaxOverpEC50'!$A$1:$AR$1,0),FALSE),"")</f>
        <v/>
      </c>
      <c r="BJ272" s="136" t="str">
        <f>_xlfn.IFNA(VLOOKUP($B272,'I-LogEmaxOverpEC50'!$A:$AR,MATCH(BJ$1,'I-LogEmaxOverpEC50'!$A$1:$AR$1,0),FALSE),"")</f>
        <v/>
      </c>
      <c r="BK272" s="136" t="str">
        <f>_xlfn.IFNA(VLOOKUP($B272,'I-LogEmaxOverpEC50'!$A:$AR,MATCH(BK$1,'I-LogEmaxOverpEC50'!$A$1:$AR$1,0),FALSE),"")</f>
        <v/>
      </c>
      <c r="BL272" s="136" t="str">
        <f>_xlfn.IFNA(VLOOKUP($B272,'I-LogEmaxOverpEC50'!$A:$AR,MATCH(BL$1,'I-LogEmaxOverpEC50'!$A$1:$AR$1,0),FALSE),"")</f>
        <v/>
      </c>
      <c r="BM272" s="136" t="str">
        <f>_xlfn.IFNA(VLOOKUP($B272,'I-LogEmaxOverpEC50'!$A:$AR,MATCH(BM$1,'I-LogEmaxOverpEC50'!$A$1:$AR$1,0),FALSE),"")</f>
        <v/>
      </c>
      <c r="BN272" s="136" t="str">
        <f>_xlfn.IFNA(VLOOKUP($B272,'I-LogEmaxOverpEC50'!$A:$AR,MATCH(BN$1,'I-LogEmaxOverpEC50'!$A$1:$AR$1,0),FALSE),"")</f>
        <v/>
      </c>
      <c r="BO272" s="136" t="str">
        <f>_xlfn.IFNA(VLOOKUP($B272,'I-LogEmaxOverpEC50'!$A:$AR,MATCH(BO$1,'I-LogEmaxOverpEC50'!$A$1:$AR$1,0),FALSE),"")</f>
        <v/>
      </c>
      <c r="BP272" s="136" t="str">
        <f>_xlfn.IFNA(VLOOKUP($B272,'I-LogEmaxOverpEC50'!$A:$AR,MATCH(BP$1,'I-LogEmaxOverpEC50'!$A$1:$AR$1,0),FALSE),"")</f>
        <v/>
      </c>
      <c r="BQ272" s="136" t="str">
        <f>_xlfn.IFNA(VLOOKUP($B272,'I-LogEmaxOverpEC50'!$A:$AR,MATCH(BQ$1,'I-LogEmaxOverpEC50'!$A$1:$AR$1,0),FALSE),"")</f>
        <v/>
      </c>
      <c r="BR272" s="136" t="str">
        <f>_xlfn.IFNA(VLOOKUP($B272,'I-LogEmaxOverpEC50'!$A:$AR,MATCH(BR$1,'I-LogEmaxOverpEC50'!$A$1:$AR$1,0),FALSE),"")</f>
        <v/>
      </c>
      <c r="BS272" s="136" t="str">
        <f>_xlfn.IFNA(VLOOKUP($B272,'I-LogEmaxOverpEC50'!$A:$AR,MATCH(BS$1,'I-LogEmaxOverpEC50'!$A$1:$AR$1,0),FALSE),"")</f>
        <v/>
      </c>
    </row>
    <row r="273" spans="1:71" x14ac:dyDescent="0.2">
      <c r="A273" s="146" t="e" cm="1">
        <f t="array" ref="A273">_xlfn.IFS(SUM(F273:R273)&gt;0,1,AB273&gt;0,2,TRUE,3)</f>
        <v>#N/A</v>
      </c>
      <c r="B273" s="146" t="s">
        <v>2006</v>
      </c>
      <c r="D273" s="151" t="str">
        <f>_xlfn.XLOOKUP(B273,RecNamesAll!A:A,RecNamesAll!E:E)</f>
        <v>A</v>
      </c>
      <c r="E273" s="150" t="str">
        <f>_xlfn.XLOOKUP(B273,RecNamesAll!A:A,RecNamesAll!C:C)</f>
        <v>GPR15</v>
      </c>
      <c r="F273" s="160" t="e">
        <f t="shared" si="80"/>
        <v>#N/A</v>
      </c>
      <c r="G273" s="159" t="e">
        <f t="shared" si="81"/>
        <v>#N/A</v>
      </c>
      <c r="H273" s="159" t="e">
        <f t="shared" si="82"/>
        <v>#N/A</v>
      </c>
      <c r="I273" s="159" t="e">
        <f t="shared" si="83"/>
        <v>#N/A</v>
      </c>
      <c r="J273" s="159" t="e">
        <f t="shared" si="84"/>
        <v>#N/A</v>
      </c>
      <c r="K273" s="159" t="e">
        <f t="shared" si="85"/>
        <v>#N/A</v>
      </c>
      <c r="L273" s="159" t="e">
        <f t="shared" si="86"/>
        <v>#N/A</v>
      </c>
      <c r="M273" s="159" t="e">
        <f t="shared" si="87"/>
        <v>#N/A</v>
      </c>
      <c r="N273" s="159" t="e">
        <f t="shared" si="88"/>
        <v>#N/A</v>
      </c>
      <c r="O273" s="159" t="e">
        <f t="shared" si="89"/>
        <v>#N/A</v>
      </c>
      <c r="P273" s="159" t="e">
        <f t="shared" si="90"/>
        <v>#N/A</v>
      </c>
      <c r="Q273" s="159" t="e">
        <f t="shared" si="91"/>
        <v>#N/A</v>
      </c>
      <c r="R273" s="159" t="e">
        <f t="shared" si="92"/>
        <v>#N/A</v>
      </c>
      <c r="U273" s="146" t="str">
        <f t="shared" si="93"/>
        <v>A</v>
      </c>
      <c r="V273" s="145" t="str">
        <f t="shared" si="94"/>
        <v>GPR15</v>
      </c>
      <c r="W273" s="157" t="e">
        <f>VLOOKUP($B273,GtP!$A:$DD,MATCH("Gs_0-2",GtP!$A$1:$DD$1,0),FALSE)</f>
        <v>#N/A</v>
      </c>
      <c r="X273" s="156" t="e">
        <f>VLOOKUP($B273,GtP!$A:$DD,MATCH("Gi/o_0-2",GtP!$A$1:$DD$1,0),FALSE)</f>
        <v>#N/A</v>
      </c>
      <c r="Y273" s="156" t="e">
        <f>VLOOKUP($B273,GtP!$A:$DD,MATCH("Gq/11_0-2",GtP!$A$1:$DD$1,0),FALSE)</f>
        <v>#N/A</v>
      </c>
      <c r="Z273" s="156" t="e">
        <f>VLOOKUP($B273,GtP!$A:$DD,MATCH("G12/13_0-2",GtP!$A$1:$DD$1,0),FALSE)</f>
        <v>#N/A</v>
      </c>
      <c r="AA273" s="155"/>
      <c r="AB273" s="143" t="e">
        <f t="shared" si="95"/>
        <v>#N/A</v>
      </c>
      <c r="AC273" s="315" t="str">
        <f t="shared" si="96"/>
        <v/>
      </c>
      <c r="AD273" s="349" t="str">
        <f t="shared" si="97"/>
        <v/>
      </c>
      <c r="AE273" s="349" t="str">
        <f t="shared" si="98"/>
        <v/>
      </c>
      <c r="AF273" s="311" t="str">
        <f t="shared" si="99"/>
        <v/>
      </c>
      <c r="AG273" s="141" t="e">
        <f>_xlfn.CONCAT(IF(AT273="","-","B"),IF(BG273="","-","I"),VLOOKUP($B273,GtP!$A:$BB,MATCH("Gs_0-1",GtP!$A$1:$BB$1,0),FALSE))</f>
        <v>#N/A</v>
      </c>
      <c r="AH273" s="140" t="e">
        <f>_xlfn.CONCAT(IF(AU273="","-","B"),IF(BH273="","-","I"),VLOOKUP($B273,GtP!$A:$BB,MATCH("Gs_0-1",GtP!$A$1:$BB$1,0),FALSE))</f>
        <v>#N/A</v>
      </c>
      <c r="AI273" s="140" t="e">
        <f>_xlfn.CONCAT(IF(AV273="","-","B"),IF(BI273="","-","I"),VLOOKUP($B273,GtP!$A:$BB,MATCH("Gi/o_0-1",GtP!$A$1:$BB$1,0),FALSE))</f>
        <v>#N/A</v>
      </c>
      <c r="AJ273" s="140" t="e">
        <f>_xlfn.CONCAT(IF(AW273="","-","B"),IF(BJ273="","-","I"),VLOOKUP($B273,GtP!$A:$BB,MATCH("Gi/o_0-1",GtP!$A$1:$BB$1,0),FALSE))</f>
        <v>#N/A</v>
      </c>
      <c r="AK273" s="140" t="e">
        <f>_xlfn.CONCAT(IF(AX273="","-","B"),IF(BK273="","-","I"),VLOOKUP($B273,GtP!$A:$BB,MATCH("Gi/o_0-1",GtP!$A$1:$BB$1,0),FALSE))</f>
        <v>#N/A</v>
      </c>
      <c r="AL273" s="140" t="e">
        <f>_xlfn.CONCAT(IF(AY273="","-","B"),IF(BL273="","-","I"),VLOOKUP($B273,GtP!$A:$BB,MATCH("Gi/o_0-1",GtP!$A$1:$BB$1,0),FALSE))</f>
        <v>#N/A</v>
      </c>
      <c r="AM273" s="140" t="e">
        <f>_xlfn.CONCAT(IF(AZ273="","-","B"),IF(BM273="","-","I"),VLOOKUP($B273,GtP!$A:$BB,MATCH("Gi/o_0-1",GtP!$A$1:$BB$1,0),FALSE))</f>
        <v>#N/A</v>
      </c>
      <c r="AN273" s="140" t="e">
        <f>_xlfn.CONCAT(IF(BA273="","-","B"),IF(BN273="","-","I"),VLOOKUP($B273,GtP!$A:$BB,MATCH("Gq/11_0-1",GtP!$A$1:$BB$1,0),FALSE))</f>
        <v>#N/A</v>
      </c>
      <c r="AO273" s="140" t="e">
        <f>_xlfn.CONCAT(IF(BB273="","-","B"),IF(BO273="","-","I"),VLOOKUP($B273,GtP!$A:$BB,MATCH("Gq/11_0-1",GtP!$A$1:$BB$1,0),FALSE))</f>
        <v>#N/A</v>
      </c>
      <c r="AP273" s="140" t="e">
        <f>_xlfn.CONCAT(IF(BC273="","-","B"),IF(BP273="","-","I"),VLOOKUP($B273,GtP!$A:$BB,MATCH("Gq/11_0-1",GtP!$A$1:$BB$1,0),FALSE))</f>
        <v>#N/A</v>
      </c>
      <c r="AQ273" s="140" t="e">
        <f>_xlfn.CONCAT(IF(BD273="","-","B"),IF(BQ273="","-","I"),VLOOKUP($B273,GtP!$A:$BB,MATCH("Gq/11_0-1",GtP!$A$1:$BB$1,0),FALSE))</f>
        <v>#N/A</v>
      </c>
      <c r="AR273" s="140" t="e">
        <f>_xlfn.CONCAT(IF(BE273="","-","B"),IF(BR273="","-","I"),VLOOKUP($B273,GtP!$A:$BB,MATCH("G12/13_0-1",GtP!$A$1:$BB$1,0),FALSE))</f>
        <v>#N/A</v>
      </c>
      <c r="AS273" s="140" t="e">
        <f>_xlfn.CONCAT(IF(BF273="","-","B"),IF(BS273="","-","I"),VLOOKUP($B273,GtP!$A:$BB,MATCH("G12/13_0-1",GtP!$A$1:$BB$1,0),FALSE))</f>
        <v>#N/A</v>
      </c>
      <c r="AT273" s="139" t="str">
        <f>_xlfn.IFNA(VLOOKUP($B273,'B-LogEmaxOverpEC50'!$A:$AL,MATCH(AT$1,'B-LogEmaxOverpEC50'!$A$1:$AL$1,0),FALSE),"")</f>
        <v/>
      </c>
      <c r="AU273" s="136" t="str">
        <f>_xlfn.IFNA(VLOOKUP($B273,'B-LogEmaxOverpEC50'!$A:$AL,MATCH(AU$1,'B-LogEmaxOverpEC50'!$A$1:$AL$1,0),FALSE),"")</f>
        <v/>
      </c>
      <c r="AV273" s="152" t="str">
        <f>_xlfn.IFNA(VLOOKUP($B273,'B-LogEmaxOverpEC50'!$A:$AL,MATCH(AV$1,'B-LogEmaxOverpEC50'!$A$1:$AL$1,0),FALSE),"")</f>
        <v/>
      </c>
      <c r="AW273" s="152" t="str">
        <f>_xlfn.IFNA(VLOOKUP($B273,'B-LogEmaxOverpEC50'!$A:$AL,MATCH(AW$1,'B-LogEmaxOverpEC50'!$A$1:$AL$1,0),FALSE),"")</f>
        <v/>
      </c>
      <c r="AX273" s="152" t="str">
        <f>_xlfn.IFNA(VLOOKUP($B273,'B-LogEmaxOverpEC50'!$A:$AL,MATCH(AX$1,'B-LogEmaxOverpEC50'!$A$1:$AL$1,0),FALSE),"")</f>
        <v/>
      </c>
      <c r="AY273" s="152" t="str">
        <f>_xlfn.IFNA(VLOOKUP($B273,'B-LogEmaxOverpEC50'!$A:$AL,MATCH(AY$1,'B-LogEmaxOverpEC50'!$A$1:$AL$1,0),FALSE),"")</f>
        <v/>
      </c>
      <c r="AZ273" s="152" t="str">
        <f>_xlfn.IFNA(VLOOKUP($B273,'B-LogEmaxOverpEC50'!$A:$AL,MATCH(AZ$1,'B-LogEmaxOverpEC50'!$A$1:$AL$1,0),FALSE),"")</f>
        <v/>
      </c>
      <c r="BA273" s="152" t="str">
        <f>_xlfn.IFNA(VLOOKUP($B273,'B-LogEmaxOverpEC50'!$A:$AL,MATCH(BA$1,'B-LogEmaxOverpEC50'!$A$1:$AL$1,0),FALSE),"")</f>
        <v/>
      </c>
      <c r="BB273" s="152" t="str">
        <f>_xlfn.IFNA(VLOOKUP($B273,'B-LogEmaxOverpEC50'!$A:$AL,MATCH(BB$1,'B-LogEmaxOverpEC50'!$A$1:$AL$1,0),FALSE),"")</f>
        <v/>
      </c>
      <c r="BC273" s="152" t="str">
        <f>_xlfn.IFNA(VLOOKUP($B273,'B-LogEmaxOverpEC50'!$A:$AL,MATCH(BC$1,'B-LogEmaxOverpEC50'!$A$1:$AL$1,0),FALSE),"")</f>
        <v/>
      </c>
      <c r="BD273" s="152" t="str">
        <f>_xlfn.IFNA(VLOOKUP($B273,'B-LogEmaxOverpEC50'!$A:$AL,MATCH(BD$1,'B-LogEmaxOverpEC50'!$A$1:$AL$1,0),FALSE),"")</f>
        <v/>
      </c>
      <c r="BE273" s="152" t="str">
        <f>_xlfn.IFNA(VLOOKUP($B273,'B-LogEmaxOverpEC50'!$A:$AL,MATCH(BE$1,'B-LogEmaxOverpEC50'!$A$1:$AL$1,0),FALSE),"")</f>
        <v/>
      </c>
      <c r="BF273" s="152" t="str">
        <f>_xlfn.IFNA(VLOOKUP($B273,'B-LogEmaxOverpEC50'!$A:$AL,MATCH(BF$1,'B-LogEmaxOverpEC50'!$A$1:$AL$1,0),FALSE),"")</f>
        <v/>
      </c>
      <c r="BG273" s="137" t="str">
        <f>_xlfn.IFNA(VLOOKUP($B273,'I-LogEmaxOverpEC50'!$A:$AR,MATCH(BG$1,'I-LogEmaxOverpEC50'!$A$1:$AR$1,0),FALSE),"")</f>
        <v/>
      </c>
      <c r="BH273" s="136" t="str">
        <f>_xlfn.IFNA(VLOOKUP($B273,'I-LogEmaxOverpEC50'!$A:$AR,MATCH(BH$1,'I-LogEmaxOverpEC50'!$A$1:$AR$1,0),FALSE),"")</f>
        <v/>
      </c>
      <c r="BI273" s="136" t="str">
        <f>_xlfn.IFNA(VLOOKUP($B273,'I-LogEmaxOverpEC50'!$A:$AR,MATCH(BI$1,'I-LogEmaxOverpEC50'!$A$1:$AR$1,0),FALSE),"")</f>
        <v/>
      </c>
      <c r="BJ273" s="136" t="str">
        <f>_xlfn.IFNA(VLOOKUP($B273,'I-LogEmaxOverpEC50'!$A:$AR,MATCH(BJ$1,'I-LogEmaxOverpEC50'!$A$1:$AR$1,0),FALSE),"")</f>
        <v/>
      </c>
      <c r="BK273" s="136" t="str">
        <f>_xlfn.IFNA(VLOOKUP($B273,'I-LogEmaxOverpEC50'!$A:$AR,MATCH(BK$1,'I-LogEmaxOverpEC50'!$A$1:$AR$1,0),FALSE),"")</f>
        <v/>
      </c>
      <c r="BL273" s="136" t="str">
        <f>_xlfn.IFNA(VLOOKUP($B273,'I-LogEmaxOverpEC50'!$A:$AR,MATCH(BL$1,'I-LogEmaxOverpEC50'!$A$1:$AR$1,0),FALSE),"")</f>
        <v/>
      </c>
      <c r="BM273" s="136" t="str">
        <f>_xlfn.IFNA(VLOOKUP($B273,'I-LogEmaxOverpEC50'!$A:$AR,MATCH(BM$1,'I-LogEmaxOverpEC50'!$A$1:$AR$1,0),FALSE),"")</f>
        <v/>
      </c>
      <c r="BN273" s="136" t="str">
        <f>_xlfn.IFNA(VLOOKUP($B273,'I-LogEmaxOverpEC50'!$A:$AR,MATCH(BN$1,'I-LogEmaxOverpEC50'!$A$1:$AR$1,0),FALSE),"")</f>
        <v/>
      </c>
      <c r="BO273" s="136" t="str">
        <f>_xlfn.IFNA(VLOOKUP($B273,'I-LogEmaxOverpEC50'!$A:$AR,MATCH(BO$1,'I-LogEmaxOverpEC50'!$A$1:$AR$1,0),FALSE),"")</f>
        <v/>
      </c>
      <c r="BP273" s="136" t="str">
        <f>_xlfn.IFNA(VLOOKUP($B273,'I-LogEmaxOverpEC50'!$A:$AR,MATCH(BP$1,'I-LogEmaxOverpEC50'!$A$1:$AR$1,0),FALSE),"")</f>
        <v/>
      </c>
      <c r="BQ273" s="136" t="str">
        <f>_xlfn.IFNA(VLOOKUP($B273,'I-LogEmaxOverpEC50'!$A:$AR,MATCH(BQ$1,'I-LogEmaxOverpEC50'!$A$1:$AR$1,0),FALSE),"")</f>
        <v/>
      </c>
      <c r="BR273" s="136" t="str">
        <f>_xlfn.IFNA(VLOOKUP($B273,'I-LogEmaxOverpEC50'!$A:$AR,MATCH(BR$1,'I-LogEmaxOverpEC50'!$A$1:$AR$1,0),FALSE),"")</f>
        <v/>
      </c>
      <c r="BS273" s="136" t="str">
        <f>_xlfn.IFNA(VLOOKUP($B273,'I-LogEmaxOverpEC50'!$A:$AR,MATCH(BS$1,'I-LogEmaxOverpEC50'!$A$1:$AR$1,0),FALSE),"")</f>
        <v/>
      </c>
    </row>
    <row r="274" spans="1:71" x14ac:dyDescent="0.2">
      <c r="A274" s="146" t="e" cm="1">
        <f t="array" ref="A274">_xlfn.IFS(SUM(F274:R274)&gt;0,1,AB274&gt;0,2,TRUE,3)</f>
        <v>#N/A</v>
      </c>
      <c r="B274" s="146" t="s">
        <v>1915</v>
      </c>
      <c r="D274" s="151" t="str">
        <f>_xlfn.XLOOKUP(B274,RecNamesAll!A:A,RecNamesAll!E:E)</f>
        <v>A</v>
      </c>
      <c r="E274" s="150" t="str">
        <f>_xlfn.XLOOKUP(B274,RecNamesAll!A:A,RecNamesAll!C:C)</f>
        <v>GPR150</v>
      </c>
      <c r="F274" s="160" t="e">
        <f t="shared" si="80"/>
        <v>#N/A</v>
      </c>
      <c r="G274" s="159" t="e">
        <f t="shared" si="81"/>
        <v>#N/A</v>
      </c>
      <c r="H274" s="159" t="e">
        <f t="shared" si="82"/>
        <v>#N/A</v>
      </c>
      <c r="I274" s="159" t="e">
        <f t="shared" si="83"/>
        <v>#N/A</v>
      </c>
      <c r="J274" s="159" t="e">
        <f t="shared" si="84"/>
        <v>#N/A</v>
      </c>
      <c r="K274" s="159" t="e">
        <f t="shared" si="85"/>
        <v>#N/A</v>
      </c>
      <c r="L274" s="159" t="e">
        <f t="shared" si="86"/>
        <v>#N/A</v>
      </c>
      <c r="M274" s="159" t="e">
        <f t="shared" si="87"/>
        <v>#N/A</v>
      </c>
      <c r="N274" s="159" t="e">
        <f t="shared" si="88"/>
        <v>#N/A</v>
      </c>
      <c r="O274" s="159" t="e">
        <f t="shared" si="89"/>
        <v>#N/A</v>
      </c>
      <c r="P274" s="159" t="e">
        <f t="shared" si="90"/>
        <v>#N/A</v>
      </c>
      <c r="Q274" s="159" t="e">
        <f t="shared" si="91"/>
        <v>#N/A</v>
      </c>
      <c r="R274" s="159" t="e">
        <f t="shared" si="92"/>
        <v>#N/A</v>
      </c>
      <c r="U274" s="146" t="str">
        <f t="shared" si="93"/>
        <v>A</v>
      </c>
      <c r="V274" s="145" t="str">
        <f t="shared" si="94"/>
        <v>GPR150</v>
      </c>
      <c r="W274" s="157" t="e">
        <f>VLOOKUP($B274,GtP!$A:$DD,MATCH("Gs_0-2",GtP!$A$1:$DD$1,0),FALSE)</f>
        <v>#N/A</v>
      </c>
      <c r="X274" s="156" t="e">
        <f>VLOOKUP($B274,GtP!$A:$DD,MATCH("Gi/o_0-2",GtP!$A$1:$DD$1,0),FALSE)</f>
        <v>#N/A</v>
      </c>
      <c r="Y274" s="156" t="e">
        <f>VLOOKUP($B274,GtP!$A:$DD,MATCH("Gq/11_0-2",GtP!$A$1:$DD$1,0),FALSE)</f>
        <v>#N/A</v>
      </c>
      <c r="Z274" s="156" t="e">
        <f>VLOOKUP($B274,GtP!$A:$DD,MATCH("G12/13_0-2",GtP!$A$1:$DD$1,0),FALSE)</f>
        <v>#N/A</v>
      </c>
      <c r="AA274" s="155"/>
      <c r="AB274" s="143" t="e">
        <f t="shared" si="95"/>
        <v>#N/A</v>
      </c>
      <c r="AC274" s="315" t="str">
        <f t="shared" si="96"/>
        <v/>
      </c>
      <c r="AD274" s="349" t="str">
        <f t="shared" si="97"/>
        <v/>
      </c>
      <c r="AE274" s="349" t="str">
        <f t="shared" si="98"/>
        <v/>
      </c>
      <c r="AF274" s="311" t="str">
        <f t="shared" si="99"/>
        <v/>
      </c>
      <c r="AG274" s="141" t="e">
        <f>_xlfn.CONCAT(IF(AT274="","-","B"),IF(BG274="","-","I"),VLOOKUP($B274,GtP!$A:$BB,MATCH("Gs_0-1",GtP!$A$1:$BB$1,0),FALSE))</f>
        <v>#N/A</v>
      </c>
      <c r="AH274" s="140" t="e">
        <f>_xlfn.CONCAT(IF(AU274="","-","B"),IF(BH274="","-","I"),VLOOKUP($B274,GtP!$A:$BB,MATCH("Gs_0-1",GtP!$A$1:$BB$1,0),FALSE))</f>
        <v>#N/A</v>
      </c>
      <c r="AI274" s="140" t="e">
        <f>_xlfn.CONCAT(IF(AV274="","-","B"),IF(BI274="","-","I"),VLOOKUP($B274,GtP!$A:$BB,MATCH("Gi/o_0-1",GtP!$A$1:$BB$1,0),FALSE))</f>
        <v>#N/A</v>
      </c>
      <c r="AJ274" s="140" t="e">
        <f>_xlfn.CONCAT(IF(AW274="","-","B"),IF(BJ274="","-","I"),VLOOKUP($B274,GtP!$A:$BB,MATCH("Gi/o_0-1",GtP!$A$1:$BB$1,0),FALSE))</f>
        <v>#N/A</v>
      </c>
      <c r="AK274" s="140" t="e">
        <f>_xlfn.CONCAT(IF(AX274="","-","B"),IF(BK274="","-","I"),VLOOKUP($B274,GtP!$A:$BB,MATCH("Gi/o_0-1",GtP!$A$1:$BB$1,0),FALSE))</f>
        <v>#N/A</v>
      </c>
      <c r="AL274" s="140" t="e">
        <f>_xlfn.CONCAT(IF(AY274="","-","B"),IF(BL274="","-","I"),VLOOKUP($B274,GtP!$A:$BB,MATCH("Gi/o_0-1",GtP!$A$1:$BB$1,0),FALSE))</f>
        <v>#N/A</v>
      </c>
      <c r="AM274" s="140" t="e">
        <f>_xlfn.CONCAT(IF(AZ274="","-","B"),IF(BM274="","-","I"),VLOOKUP($B274,GtP!$A:$BB,MATCH("Gi/o_0-1",GtP!$A$1:$BB$1,0),FALSE))</f>
        <v>#N/A</v>
      </c>
      <c r="AN274" s="140" t="e">
        <f>_xlfn.CONCAT(IF(BA274="","-","B"),IF(BN274="","-","I"),VLOOKUP($B274,GtP!$A:$BB,MATCH("Gq/11_0-1",GtP!$A$1:$BB$1,0),FALSE))</f>
        <v>#N/A</v>
      </c>
      <c r="AO274" s="140" t="e">
        <f>_xlfn.CONCAT(IF(BB274="","-","B"),IF(BO274="","-","I"),VLOOKUP($B274,GtP!$A:$BB,MATCH("Gq/11_0-1",GtP!$A$1:$BB$1,0),FALSE))</f>
        <v>#N/A</v>
      </c>
      <c r="AP274" s="140" t="e">
        <f>_xlfn.CONCAT(IF(BC274="","-","B"),IF(BP274="","-","I"),VLOOKUP($B274,GtP!$A:$BB,MATCH("Gq/11_0-1",GtP!$A$1:$BB$1,0),FALSE))</f>
        <v>#N/A</v>
      </c>
      <c r="AQ274" s="140" t="e">
        <f>_xlfn.CONCAT(IF(BD274="","-","B"),IF(BQ274="","-","I"),VLOOKUP($B274,GtP!$A:$BB,MATCH("Gq/11_0-1",GtP!$A$1:$BB$1,0),FALSE))</f>
        <v>#N/A</v>
      </c>
      <c r="AR274" s="140" t="e">
        <f>_xlfn.CONCAT(IF(BE274="","-","B"),IF(BR274="","-","I"),VLOOKUP($B274,GtP!$A:$BB,MATCH("G12/13_0-1",GtP!$A$1:$BB$1,0),FALSE))</f>
        <v>#N/A</v>
      </c>
      <c r="AS274" s="140" t="e">
        <f>_xlfn.CONCAT(IF(BF274="","-","B"),IF(BS274="","-","I"),VLOOKUP($B274,GtP!$A:$BB,MATCH("G12/13_0-1",GtP!$A$1:$BB$1,0),FALSE))</f>
        <v>#N/A</v>
      </c>
      <c r="AT274" s="139" t="str">
        <f>_xlfn.IFNA(VLOOKUP($B274,'B-LogEmaxOverpEC50'!$A:$AL,MATCH(AT$1,'B-LogEmaxOverpEC50'!$A$1:$AL$1,0),FALSE),"")</f>
        <v/>
      </c>
      <c r="AU274" s="136" t="str">
        <f>_xlfn.IFNA(VLOOKUP($B274,'B-LogEmaxOverpEC50'!$A:$AL,MATCH(AU$1,'B-LogEmaxOverpEC50'!$A$1:$AL$1,0),FALSE),"")</f>
        <v/>
      </c>
      <c r="AV274" s="152" t="str">
        <f>_xlfn.IFNA(VLOOKUP($B274,'B-LogEmaxOverpEC50'!$A:$AL,MATCH(AV$1,'B-LogEmaxOverpEC50'!$A$1:$AL$1,0),FALSE),"")</f>
        <v/>
      </c>
      <c r="AW274" s="152" t="str">
        <f>_xlfn.IFNA(VLOOKUP($B274,'B-LogEmaxOverpEC50'!$A:$AL,MATCH(AW$1,'B-LogEmaxOverpEC50'!$A$1:$AL$1,0),FALSE),"")</f>
        <v/>
      </c>
      <c r="AX274" s="152" t="str">
        <f>_xlfn.IFNA(VLOOKUP($B274,'B-LogEmaxOverpEC50'!$A:$AL,MATCH(AX$1,'B-LogEmaxOverpEC50'!$A$1:$AL$1,0),FALSE),"")</f>
        <v/>
      </c>
      <c r="AY274" s="152" t="str">
        <f>_xlfn.IFNA(VLOOKUP($B274,'B-LogEmaxOverpEC50'!$A:$AL,MATCH(AY$1,'B-LogEmaxOverpEC50'!$A$1:$AL$1,0),FALSE),"")</f>
        <v/>
      </c>
      <c r="AZ274" s="152" t="str">
        <f>_xlfn.IFNA(VLOOKUP($B274,'B-LogEmaxOverpEC50'!$A:$AL,MATCH(AZ$1,'B-LogEmaxOverpEC50'!$A$1:$AL$1,0),FALSE),"")</f>
        <v/>
      </c>
      <c r="BA274" s="152" t="str">
        <f>_xlfn.IFNA(VLOOKUP($B274,'B-LogEmaxOverpEC50'!$A:$AL,MATCH(BA$1,'B-LogEmaxOverpEC50'!$A$1:$AL$1,0),FALSE),"")</f>
        <v/>
      </c>
      <c r="BB274" s="152" t="str">
        <f>_xlfn.IFNA(VLOOKUP($B274,'B-LogEmaxOverpEC50'!$A:$AL,MATCH(BB$1,'B-LogEmaxOverpEC50'!$A$1:$AL$1,0),FALSE),"")</f>
        <v/>
      </c>
      <c r="BC274" s="152" t="str">
        <f>_xlfn.IFNA(VLOOKUP($B274,'B-LogEmaxOverpEC50'!$A:$AL,MATCH(BC$1,'B-LogEmaxOverpEC50'!$A$1:$AL$1,0),FALSE),"")</f>
        <v/>
      </c>
      <c r="BD274" s="152" t="str">
        <f>_xlfn.IFNA(VLOOKUP($B274,'B-LogEmaxOverpEC50'!$A:$AL,MATCH(BD$1,'B-LogEmaxOverpEC50'!$A$1:$AL$1,0),FALSE),"")</f>
        <v/>
      </c>
      <c r="BE274" s="152" t="str">
        <f>_xlfn.IFNA(VLOOKUP($B274,'B-LogEmaxOverpEC50'!$A:$AL,MATCH(BE$1,'B-LogEmaxOverpEC50'!$A$1:$AL$1,0),FALSE),"")</f>
        <v/>
      </c>
      <c r="BF274" s="152" t="str">
        <f>_xlfn.IFNA(VLOOKUP($B274,'B-LogEmaxOverpEC50'!$A:$AL,MATCH(BF$1,'B-LogEmaxOverpEC50'!$A$1:$AL$1,0),FALSE),"")</f>
        <v/>
      </c>
      <c r="BG274" s="137" t="str">
        <f>_xlfn.IFNA(VLOOKUP($B274,'I-LogEmaxOverpEC50'!$A:$AR,MATCH(BG$1,'I-LogEmaxOverpEC50'!$A$1:$AR$1,0),FALSE),"")</f>
        <v/>
      </c>
      <c r="BH274" s="136" t="str">
        <f>_xlfn.IFNA(VLOOKUP($B274,'I-LogEmaxOverpEC50'!$A:$AR,MATCH(BH$1,'I-LogEmaxOverpEC50'!$A$1:$AR$1,0),FALSE),"")</f>
        <v/>
      </c>
      <c r="BI274" s="136" t="str">
        <f>_xlfn.IFNA(VLOOKUP($B274,'I-LogEmaxOverpEC50'!$A:$AR,MATCH(BI$1,'I-LogEmaxOverpEC50'!$A$1:$AR$1,0),FALSE),"")</f>
        <v/>
      </c>
      <c r="BJ274" s="136" t="str">
        <f>_xlfn.IFNA(VLOOKUP($B274,'I-LogEmaxOverpEC50'!$A:$AR,MATCH(BJ$1,'I-LogEmaxOverpEC50'!$A$1:$AR$1,0),FALSE),"")</f>
        <v/>
      </c>
      <c r="BK274" s="136" t="str">
        <f>_xlfn.IFNA(VLOOKUP($B274,'I-LogEmaxOverpEC50'!$A:$AR,MATCH(BK$1,'I-LogEmaxOverpEC50'!$A$1:$AR$1,0),FALSE),"")</f>
        <v/>
      </c>
      <c r="BL274" s="136" t="str">
        <f>_xlfn.IFNA(VLOOKUP($B274,'I-LogEmaxOverpEC50'!$A:$AR,MATCH(BL$1,'I-LogEmaxOverpEC50'!$A$1:$AR$1,0),FALSE),"")</f>
        <v/>
      </c>
      <c r="BM274" s="136" t="str">
        <f>_xlfn.IFNA(VLOOKUP($B274,'I-LogEmaxOverpEC50'!$A:$AR,MATCH(BM$1,'I-LogEmaxOverpEC50'!$A$1:$AR$1,0),FALSE),"")</f>
        <v/>
      </c>
      <c r="BN274" s="136" t="str">
        <f>_xlfn.IFNA(VLOOKUP($B274,'I-LogEmaxOverpEC50'!$A:$AR,MATCH(BN$1,'I-LogEmaxOverpEC50'!$A$1:$AR$1,0),FALSE),"")</f>
        <v/>
      </c>
      <c r="BO274" s="136" t="str">
        <f>_xlfn.IFNA(VLOOKUP($B274,'I-LogEmaxOverpEC50'!$A:$AR,MATCH(BO$1,'I-LogEmaxOverpEC50'!$A$1:$AR$1,0),FALSE),"")</f>
        <v/>
      </c>
      <c r="BP274" s="136" t="str">
        <f>_xlfn.IFNA(VLOOKUP($B274,'I-LogEmaxOverpEC50'!$A:$AR,MATCH(BP$1,'I-LogEmaxOverpEC50'!$A$1:$AR$1,0),FALSE),"")</f>
        <v/>
      </c>
      <c r="BQ274" s="136" t="str">
        <f>_xlfn.IFNA(VLOOKUP($B274,'I-LogEmaxOverpEC50'!$A:$AR,MATCH(BQ$1,'I-LogEmaxOverpEC50'!$A$1:$AR$1,0),FALSE),"")</f>
        <v/>
      </c>
      <c r="BR274" s="136" t="str">
        <f>_xlfn.IFNA(VLOOKUP($B274,'I-LogEmaxOverpEC50'!$A:$AR,MATCH(BR$1,'I-LogEmaxOverpEC50'!$A$1:$AR$1,0),FALSE),"")</f>
        <v/>
      </c>
      <c r="BS274" s="136" t="str">
        <f>_xlfn.IFNA(VLOOKUP($B274,'I-LogEmaxOverpEC50'!$A:$AR,MATCH(BS$1,'I-LogEmaxOverpEC50'!$A$1:$AR$1,0),FALSE),"")</f>
        <v/>
      </c>
    </row>
    <row r="275" spans="1:71" x14ac:dyDescent="0.2">
      <c r="A275" s="146" t="e" cm="1">
        <f t="array" ref="A275">_xlfn.IFS(SUM(F275:R275)&gt;0,1,AB275&gt;0,2,TRUE,3)</f>
        <v>#N/A</v>
      </c>
      <c r="B275" s="146" t="s">
        <v>1911</v>
      </c>
      <c r="D275" s="151" t="str">
        <f>_xlfn.XLOOKUP(B275,RecNamesAll!A:A,RecNamesAll!E:E)</f>
        <v>A</v>
      </c>
      <c r="E275" s="150" t="str">
        <f>_xlfn.XLOOKUP(B275,RecNamesAll!A:A,RecNamesAll!C:C)</f>
        <v>GPR151</v>
      </c>
      <c r="F275" s="160" t="e">
        <f t="shared" si="80"/>
        <v>#N/A</v>
      </c>
      <c r="G275" s="159" t="e">
        <f t="shared" si="81"/>
        <v>#N/A</v>
      </c>
      <c r="H275" s="159" t="e">
        <f t="shared" si="82"/>
        <v>#N/A</v>
      </c>
      <c r="I275" s="159" t="e">
        <f t="shared" si="83"/>
        <v>#N/A</v>
      </c>
      <c r="J275" s="159" t="e">
        <f t="shared" si="84"/>
        <v>#N/A</v>
      </c>
      <c r="K275" s="159" t="e">
        <f t="shared" si="85"/>
        <v>#N/A</v>
      </c>
      <c r="L275" s="159" t="e">
        <f t="shared" si="86"/>
        <v>#N/A</v>
      </c>
      <c r="M275" s="159" t="e">
        <f t="shared" si="87"/>
        <v>#N/A</v>
      </c>
      <c r="N275" s="159" t="e">
        <f t="shared" si="88"/>
        <v>#N/A</v>
      </c>
      <c r="O275" s="159" t="e">
        <f t="shared" si="89"/>
        <v>#N/A</v>
      </c>
      <c r="P275" s="159" t="e">
        <f t="shared" si="90"/>
        <v>#N/A</v>
      </c>
      <c r="Q275" s="159" t="e">
        <f t="shared" si="91"/>
        <v>#N/A</v>
      </c>
      <c r="R275" s="159" t="e">
        <f t="shared" si="92"/>
        <v>#N/A</v>
      </c>
      <c r="U275" s="146" t="str">
        <f t="shared" si="93"/>
        <v>A</v>
      </c>
      <c r="V275" s="145" t="str">
        <f t="shared" si="94"/>
        <v>GPR151</v>
      </c>
      <c r="W275" s="157" t="e">
        <f>VLOOKUP($B275,GtP!$A:$DD,MATCH("Gs_0-2",GtP!$A$1:$DD$1,0),FALSE)</f>
        <v>#N/A</v>
      </c>
      <c r="X275" s="156" t="e">
        <f>VLOOKUP($B275,GtP!$A:$DD,MATCH("Gi/o_0-2",GtP!$A$1:$DD$1,0),FALSE)</f>
        <v>#N/A</v>
      </c>
      <c r="Y275" s="156" t="e">
        <f>VLOOKUP($B275,GtP!$A:$DD,MATCH("Gq/11_0-2",GtP!$A$1:$DD$1,0),FALSE)</f>
        <v>#N/A</v>
      </c>
      <c r="Z275" s="156" t="e">
        <f>VLOOKUP($B275,GtP!$A:$DD,MATCH("G12/13_0-2",GtP!$A$1:$DD$1,0),FALSE)</f>
        <v>#N/A</v>
      </c>
      <c r="AA275" s="155"/>
      <c r="AB275" s="143" t="e">
        <f t="shared" si="95"/>
        <v>#N/A</v>
      </c>
      <c r="AC275" s="315" t="str">
        <f t="shared" si="96"/>
        <v/>
      </c>
      <c r="AD275" s="349" t="str">
        <f t="shared" si="97"/>
        <v/>
      </c>
      <c r="AE275" s="349" t="str">
        <f t="shared" si="98"/>
        <v/>
      </c>
      <c r="AF275" s="311" t="str">
        <f t="shared" si="99"/>
        <v/>
      </c>
      <c r="AG275" s="141" t="e">
        <f>_xlfn.CONCAT(IF(AT275="","-","B"),IF(BG275="","-","I"),VLOOKUP($B275,GtP!$A:$BB,MATCH("Gs_0-1",GtP!$A$1:$BB$1,0),FALSE))</f>
        <v>#N/A</v>
      </c>
      <c r="AH275" s="140" t="e">
        <f>_xlfn.CONCAT(IF(AU275="","-","B"),IF(BH275="","-","I"),VLOOKUP($B275,GtP!$A:$BB,MATCH("Gs_0-1",GtP!$A$1:$BB$1,0),FALSE))</f>
        <v>#N/A</v>
      </c>
      <c r="AI275" s="140" t="e">
        <f>_xlfn.CONCAT(IF(AV275="","-","B"),IF(BI275="","-","I"),VLOOKUP($B275,GtP!$A:$BB,MATCH("Gi/o_0-1",GtP!$A$1:$BB$1,0),FALSE))</f>
        <v>#N/A</v>
      </c>
      <c r="AJ275" s="140" t="e">
        <f>_xlfn.CONCAT(IF(AW275="","-","B"),IF(BJ275="","-","I"),VLOOKUP($B275,GtP!$A:$BB,MATCH("Gi/o_0-1",GtP!$A$1:$BB$1,0),FALSE))</f>
        <v>#N/A</v>
      </c>
      <c r="AK275" s="140" t="e">
        <f>_xlfn.CONCAT(IF(AX275="","-","B"),IF(BK275="","-","I"),VLOOKUP($B275,GtP!$A:$BB,MATCH("Gi/o_0-1",GtP!$A$1:$BB$1,0),FALSE))</f>
        <v>#N/A</v>
      </c>
      <c r="AL275" s="140" t="e">
        <f>_xlfn.CONCAT(IF(AY275="","-","B"),IF(BL275="","-","I"),VLOOKUP($B275,GtP!$A:$BB,MATCH("Gi/o_0-1",GtP!$A$1:$BB$1,0),FALSE))</f>
        <v>#N/A</v>
      </c>
      <c r="AM275" s="140" t="e">
        <f>_xlfn.CONCAT(IF(AZ275="","-","B"),IF(BM275="","-","I"),VLOOKUP($B275,GtP!$A:$BB,MATCH("Gi/o_0-1",GtP!$A$1:$BB$1,0),FALSE))</f>
        <v>#N/A</v>
      </c>
      <c r="AN275" s="140" t="e">
        <f>_xlfn.CONCAT(IF(BA275="","-","B"),IF(BN275="","-","I"),VLOOKUP($B275,GtP!$A:$BB,MATCH("Gq/11_0-1",GtP!$A$1:$BB$1,0),FALSE))</f>
        <v>#N/A</v>
      </c>
      <c r="AO275" s="140" t="e">
        <f>_xlfn.CONCAT(IF(BB275="","-","B"),IF(BO275="","-","I"),VLOOKUP($B275,GtP!$A:$BB,MATCH("Gq/11_0-1",GtP!$A$1:$BB$1,0),FALSE))</f>
        <v>#N/A</v>
      </c>
      <c r="AP275" s="140" t="e">
        <f>_xlfn.CONCAT(IF(BC275="","-","B"),IF(BP275="","-","I"),VLOOKUP($B275,GtP!$A:$BB,MATCH("Gq/11_0-1",GtP!$A$1:$BB$1,0),FALSE))</f>
        <v>#N/A</v>
      </c>
      <c r="AQ275" s="140" t="e">
        <f>_xlfn.CONCAT(IF(BD275="","-","B"),IF(BQ275="","-","I"),VLOOKUP($B275,GtP!$A:$BB,MATCH("Gq/11_0-1",GtP!$A$1:$BB$1,0),FALSE))</f>
        <v>#N/A</v>
      </c>
      <c r="AR275" s="140" t="e">
        <f>_xlfn.CONCAT(IF(BE275="","-","B"),IF(BR275="","-","I"),VLOOKUP($B275,GtP!$A:$BB,MATCH("G12/13_0-1",GtP!$A$1:$BB$1,0),FALSE))</f>
        <v>#N/A</v>
      </c>
      <c r="AS275" s="140" t="e">
        <f>_xlfn.CONCAT(IF(BF275="","-","B"),IF(BS275="","-","I"),VLOOKUP($B275,GtP!$A:$BB,MATCH("G12/13_0-1",GtP!$A$1:$BB$1,0),FALSE))</f>
        <v>#N/A</v>
      </c>
      <c r="AT275" s="139" t="str">
        <f>_xlfn.IFNA(VLOOKUP($B275,'B-LogEmaxOverpEC50'!$A:$AL,MATCH(AT$1,'B-LogEmaxOverpEC50'!$A$1:$AL$1,0),FALSE),"")</f>
        <v/>
      </c>
      <c r="AU275" s="136" t="str">
        <f>_xlfn.IFNA(VLOOKUP($B275,'B-LogEmaxOverpEC50'!$A:$AL,MATCH(AU$1,'B-LogEmaxOverpEC50'!$A$1:$AL$1,0),FALSE),"")</f>
        <v/>
      </c>
      <c r="AV275" s="152" t="str">
        <f>_xlfn.IFNA(VLOOKUP($B275,'B-LogEmaxOverpEC50'!$A:$AL,MATCH(AV$1,'B-LogEmaxOverpEC50'!$A$1:$AL$1,0),FALSE),"")</f>
        <v/>
      </c>
      <c r="AW275" s="152" t="str">
        <f>_xlfn.IFNA(VLOOKUP($B275,'B-LogEmaxOverpEC50'!$A:$AL,MATCH(AW$1,'B-LogEmaxOverpEC50'!$A$1:$AL$1,0),FALSE),"")</f>
        <v/>
      </c>
      <c r="AX275" s="152" t="str">
        <f>_xlfn.IFNA(VLOOKUP($B275,'B-LogEmaxOverpEC50'!$A:$AL,MATCH(AX$1,'B-LogEmaxOverpEC50'!$A$1:$AL$1,0),FALSE),"")</f>
        <v/>
      </c>
      <c r="AY275" s="152" t="str">
        <f>_xlfn.IFNA(VLOOKUP($B275,'B-LogEmaxOverpEC50'!$A:$AL,MATCH(AY$1,'B-LogEmaxOverpEC50'!$A$1:$AL$1,0),FALSE),"")</f>
        <v/>
      </c>
      <c r="AZ275" s="152" t="str">
        <f>_xlfn.IFNA(VLOOKUP($B275,'B-LogEmaxOverpEC50'!$A:$AL,MATCH(AZ$1,'B-LogEmaxOverpEC50'!$A$1:$AL$1,0),FALSE),"")</f>
        <v/>
      </c>
      <c r="BA275" s="152" t="str">
        <f>_xlfn.IFNA(VLOOKUP($B275,'B-LogEmaxOverpEC50'!$A:$AL,MATCH(BA$1,'B-LogEmaxOverpEC50'!$A$1:$AL$1,0),FALSE),"")</f>
        <v/>
      </c>
      <c r="BB275" s="152" t="str">
        <f>_xlfn.IFNA(VLOOKUP($B275,'B-LogEmaxOverpEC50'!$A:$AL,MATCH(BB$1,'B-LogEmaxOverpEC50'!$A$1:$AL$1,0),FALSE),"")</f>
        <v/>
      </c>
      <c r="BC275" s="152" t="str">
        <f>_xlfn.IFNA(VLOOKUP($B275,'B-LogEmaxOverpEC50'!$A:$AL,MATCH(BC$1,'B-LogEmaxOverpEC50'!$A$1:$AL$1,0),FALSE),"")</f>
        <v/>
      </c>
      <c r="BD275" s="152" t="str">
        <f>_xlfn.IFNA(VLOOKUP($B275,'B-LogEmaxOverpEC50'!$A:$AL,MATCH(BD$1,'B-LogEmaxOverpEC50'!$A$1:$AL$1,0),FALSE),"")</f>
        <v/>
      </c>
      <c r="BE275" s="152" t="str">
        <f>_xlfn.IFNA(VLOOKUP($B275,'B-LogEmaxOverpEC50'!$A:$AL,MATCH(BE$1,'B-LogEmaxOverpEC50'!$A$1:$AL$1,0),FALSE),"")</f>
        <v/>
      </c>
      <c r="BF275" s="152" t="str">
        <f>_xlfn.IFNA(VLOOKUP($B275,'B-LogEmaxOverpEC50'!$A:$AL,MATCH(BF$1,'B-LogEmaxOverpEC50'!$A$1:$AL$1,0),FALSE),"")</f>
        <v/>
      </c>
      <c r="BG275" s="137" t="str">
        <f>_xlfn.IFNA(VLOOKUP($B275,'I-LogEmaxOverpEC50'!$A:$AR,MATCH(BG$1,'I-LogEmaxOverpEC50'!$A$1:$AR$1,0),FALSE),"")</f>
        <v/>
      </c>
      <c r="BH275" s="136" t="str">
        <f>_xlfn.IFNA(VLOOKUP($B275,'I-LogEmaxOverpEC50'!$A:$AR,MATCH(BH$1,'I-LogEmaxOverpEC50'!$A$1:$AR$1,0),FALSE),"")</f>
        <v/>
      </c>
      <c r="BI275" s="136" t="str">
        <f>_xlfn.IFNA(VLOOKUP($B275,'I-LogEmaxOverpEC50'!$A:$AR,MATCH(BI$1,'I-LogEmaxOverpEC50'!$A$1:$AR$1,0),FALSE),"")</f>
        <v/>
      </c>
      <c r="BJ275" s="136" t="str">
        <f>_xlfn.IFNA(VLOOKUP($B275,'I-LogEmaxOverpEC50'!$A:$AR,MATCH(BJ$1,'I-LogEmaxOverpEC50'!$A$1:$AR$1,0),FALSE),"")</f>
        <v/>
      </c>
      <c r="BK275" s="136" t="str">
        <f>_xlfn.IFNA(VLOOKUP($B275,'I-LogEmaxOverpEC50'!$A:$AR,MATCH(BK$1,'I-LogEmaxOverpEC50'!$A$1:$AR$1,0),FALSE),"")</f>
        <v/>
      </c>
      <c r="BL275" s="136" t="str">
        <f>_xlfn.IFNA(VLOOKUP($B275,'I-LogEmaxOverpEC50'!$A:$AR,MATCH(BL$1,'I-LogEmaxOverpEC50'!$A$1:$AR$1,0),FALSE),"")</f>
        <v/>
      </c>
      <c r="BM275" s="136" t="str">
        <f>_xlfn.IFNA(VLOOKUP($B275,'I-LogEmaxOverpEC50'!$A:$AR,MATCH(BM$1,'I-LogEmaxOverpEC50'!$A$1:$AR$1,0),FALSE),"")</f>
        <v/>
      </c>
      <c r="BN275" s="136" t="str">
        <f>_xlfn.IFNA(VLOOKUP($B275,'I-LogEmaxOverpEC50'!$A:$AR,MATCH(BN$1,'I-LogEmaxOverpEC50'!$A$1:$AR$1,0),FALSE),"")</f>
        <v/>
      </c>
      <c r="BO275" s="136" t="str">
        <f>_xlfn.IFNA(VLOOKUP($B275,'I-LogEmaxOverpEC50'!$A:$AR,MATCH(BO$1,'I-LogEmaxOverpEC50'!$A$1:$AR$1,0),FALSE),"")</f>
        <v/>
      </c>
      <c r="BP275" s="136" t="str">
        <f>_xlfn.IFNA(VLOOKUP($B275,'I-LogEmaxOverpEC50'!$A:$AR,MATCH(BP$1,'I-LogEmaxOverpEC50'!$A$1:$AR$1,0),FALSE),"")</f>
        <v/>
      </c>
      <c r="BQ275" s="136" t="str">
        <f>_xlfn.IFNA(VLOOKUP($B275,'I-LogEmaxOverpEC50'!$A:$AR,MATCH(BQ$1,'I-LogEmaxOverpEC50'!$A$1:$AR$1,0),FALSE),"")</f>
        <v/>
      </c>
      <c r="BR275" s="136" t="str">
        <f>_xlfn.IFNA(VLOOKUP($B275,'I-LogEmaxOverpEC50'!$A:$AR,MATCH(BR$1,'I-LogEmaxOverpEC50'!$A$1:$AR$1,0),FALSE),"")</f>
        <v/>
      </c>
      <c r="BS275" s="136" t="str">
        <f>_xlfn.IFNA(VLOOKUP($B275,'I-LogEmaxOverpEC50'!$A:$AR,MATCH(BS$1,'I-LogEmaxOverpEC50'!$A$1:$AR$1,0),FALSE),"")</f>
        <v/>
      </c>
    </row>
    <row r="276" spans="1:71" x14ac:dyDescent="0.2">
      <c r="A276" s="146" t="e" cm="1">
        <f t="array" ref="A276">_xlfn.IFS(SUM(F276:R276)&gt;0,1,AB276&gt;0,2,TRUE,3)</f>
        <v>#N/A</v>
      </c>
      <c r="B276" s="146" t="s">
        <v>1907</v>
      </c>
      <c r="D276" s="151" t="str">
        <f>_xlfn.XLOOKUP(B276,RecNamesAll!A:A,RecNamesAll!E:E)</f>
        <v>A</v>
      </c>
      <c r="E276" s="150" t="str">
        <f>_xlfn.XLOOKUP(B276,RecNamesAll!A:A,RecNamesAll!C:C)</f>
        <v>GPR152</v>
      </c>
      <c r="F276" s="160" t="e">
        <f t="shared" si="80"/>
        <v>#N/A</v>
      </c>
      <c r="G276" s="159" t="e">
        <f t="shared" si="81"/>
        <v>#N/A</v>
      </c>
      <c r="H276" s="159" t="e">
        <f t="shared" si="82"/>
        <v>#N/A</v>
      </c>
      <c r="I276" s="159" t="e">
        <f t="shared" si="83"/>
        <v>#N/A</v>
      </c>
      <c r="J276" s="159" t="e">
        <f t="shared" si="84"/>
        <v>#N/A</v>
      </c>
      <c r="K276" s="159" t="e">
        <f t="shared" si="85"/>
        <v>#N/A</v>
      </c>
      <c r="L276" s="159" t="e">
        <f t="shared" si="86"/>
        <v>#N/A</v>
      </c>
      <c r="M276" s="159" t="e">
        <f t="shared" si="87"/>
        <v>#N/A</v>
      </c>
      <c r="N276" s="159" t="e">
        <f t="shared" si="88"/>
        <v>#N/A</v>
      </c>
      <c r="O276" s="159" t="e">
        <f t="shared" si="89"/>
        <v>#N/A</v>
      </c>
      <c r="P276" s="159" t="e">
        <f t="shared" si="90"/>
        <v>#N/A</v>
      </c>
      <c r="Q276" s="159" t="e">
        <f t="shared" si="91"/>
        <v>#N/A</v>
      </c>
      <c r="R276" s="159" t="e">
        <f t="shared" si="92"/>
        <v>#N/A</v>
      </c>
      <c r="U276" s="146" t="str">
        <f t="shared" si="93"/>
        <v>A</v>
      </c>
      <c r="V276" s="145" t="str">
        <f t="shared" si="94"/>
        <v>GPR152</v>
      </c>
      <c r="W276" s="157" t="e">
        <f>VLOOKUP($B276,GtP!$A:$DD,MATCH("Gs_0-2",GtP!$A$1:$DD$1,0),FALSE)</f>
        <v>#N/A</v>
      </c>
      <c r="X276" s="156" t="e">
        <f>VLOOKUP($B276,GtP!$A:$DD,MATCH("Gi/o_0-2",GtP!$A$1:$DD$1,0),FALSE)</f>
        <v>#N/A</v>
      </c>
      <c r="Y276" s="156" t="e">
        <f>VLOOKUP($B276,GtP!$A:$DD,MATCH("Gq/11_0-2",GtP!$A$1:$DD$1,0),FALSE)</f>
        <v>#N/A</v>
      </c>
      <c r="Z276" s="156" t="e">
        <f>VLOOKUP($B276,GtP!$A:$DD,MATCH("G12/13_0-2",GtP!$A$1:$DD$1,0),FALSE)</f>
        <v>#N/A</v>
      </c>
      <c r="AA276" s="155"/>
      <c r="AB276" s="143" t="e">
        <f t="shared" si="95"/>
        <v>#N/A</v>
      </c>
      <c r="AC276" s="315" t="str">
        <f t="shared" si="96"/>
        <v/>
      </c>
      <c r="AD276" s="349" t="str">
        <f t="shared" si="97"/>
        <v/>
      </c>
      <c r="AE276" s="349" t="str">
        <f t="shared" si="98"/>
        <v/>
      </c>
      <c r="AF276" s="311" t="str">
        <f t="shared" si="99"/>
        <v/>
      </c>
      <c r="AG276" s="141" t="e">
        <f>_xlfn.CONCAT(IF(AT276="","-","B"),IF(BG276="","-","I"),VLOOKUP($B276,GtP!$A:$BB,MATCH("Gs_0-1",GtP!$A$1:$BB$1,0),FALSE))</f>
        <v>#N/A</v>
      </c>
      <c r="AH276" s="140" t="e">
        <f>_xlfn.CONCAT(IF(AU276="","-","B"),IF(BH276="","-","I"),VLOOKUP($B276,GtP!$A:$BB,MATCH("Gs_0-1",GtP!$A$1:$BB$1,0),FALSE))</f>
        <v>#N/A</v>
      </c>
      <c r="AI276" s="140" t="e">
        <f>_xlfn.CONCAT(IF(AV276="","-","B"),IF(BI276="","-","I"),VLOOKUP($B276,GtP!$A:$BB,MATCH("Gi/o_0-1",GtP!$A$1:$BB$1,0),FALSE))</f>
        <v>#N/A</v>
      </c>
      <c r="AJ276" s="140" t="e">
        <f>_xlfn.CONCAT(IF(AW276="","-","B"),IF(BJ276="","-","I"),VLOOKUP($B276,GtP!$A:$BB,MATCH("Gi/o_0-1",GtP!$A$1:$BB$1,0),FALSE))</f>
        <v>#N/A</v>
      </c>
      <c r="AK276" s="140" t="e">
        <f>_xlfn.CONCAT(IF(AX276="","-","B"),IF(BK276="","-","I"),VLOOKUP($B276,GtP!$A:$BB,MATCH("Gi/o_0-1",GtP!$A$1:$BB$1,0),FALSE))</f>
        <v>#N/A</v>
      </c>
      <c r="AL276" s="140" t="e">
        <f>_xlfn.CONCAT(IF(AY276="","-","B"),IF(BL276="","-","I"),VLOOKUP($B276,GtP!$A:$BB,MATCH("Gi/o_0-1",GtP!$A$1:$BB$1,0),FALSE))</f>
        <v>#N/A</v>
      </c>
      <c r="AM276" s="140" t="e">
        <f>_xlfn.CONCAT(IF(AZ276="","-","B"),IF(BM276="","-","I"),VLOOKUP($B276,GtP!$A:$BB,MATCH("Gi/o_0-1",GtP!$A$1:$BB$1,0),FALSE))</f>
        <v>#N/A</v>
      </c>
      <c r="AN276" s="140" t="e">
        <f>_xlfn.CONCAT(IF(BA276="","-","B"),IF(BN276="","-","I"),VLOOKUP($B276,GtP!$A:$BB,MATCH("Gq/11_0-1",GtP!$A$1:$BB$1,0),FALSE))</f>
        <v>#N/A</v>
      </c>
      <c r="AO276" s="140" t="e">
        <f>_xlfn.CONCAT(IF(BB276="","-","B"),IF(BO276="","-","I"),VLOOKUP($B276,GtP!$A:$BB,MATCH("Gq/11_0-1",GtP!$A$1:$BB$1,0),FALSE))</f>
        <v>#N/A</v>
      </c>
      <c r="AP276" s="140" t="e">
        <f>_xlfn.CONCAT(IF(BC276="","-","B"),IF(BP276="","-","I"),VLOOKUP($B276,GtP!$A:$BB,MATCH("Gq/11_0-1",GtP!$A$1:$BB$1,0),FALSE))</f>
        <v>#N/A</v>
      </c>
      <c r="AQ276" s="140" t="e">
        <f>_xlfn.CONCAT(IF(BD276="","-","B"),IF(BQ276="","-","I"),VLOOKUP($B276,GtP!$A:$BB,MATCH("Gq/11_0-1",GtP!$A$1:$BB$1,0),FALSE))</f>
        <v>#N/A</v>
      </c>
      <c r="AR276" s="140" t="e">
        <f>_xlfn.CONCAT(IF(BE276="","-","B"),IF(BR276="","-","I"),VLOOKUP($B276,GtP!$A:$BB,MATCH("G12/13_0-1",GtP!$A$1:$BB$1,0),FALSE))</f>
        <v>#N/A</v>
      </c>
      <c r="AS276" s="140" t="e">
        <f>_xlfn.CONCAT(IF(BF276="","-","B"),IF(BS276="","-","I"),VLOOKUP($B276,GtP!$A:$BB,MATCH("G12/13_0-1",GtP!$A$1:$BB$1,0),FALSE))</f>
        <v>#N/A</v>
      </c>
      <c r="AT276" s="139" t="str">
        <f>_xlfn.IFNA(VLOOKUP($B276,'B-LogEmaxOverpEC50'!$A:$AL,MATCH(AT$1,'B-LogEmaxOverpEC50'!$A$1:$AL$1,0),FALSE),"")</f>
        <v/>
      </c>
      <c r="AU276" s="136" t="str">
        <f>_xlfn.IFNA(VLOOKUP($B276,'B-LogEmaxOverpEC50'!$A:$AL,MATCH(AU$1,'B-LogEmaxOverpEC50'!$A$1:$AL$1,0),FALSE),"")</f>
        <v/>
      </c>
      <c r="AV276" s="152" t="str">
        <f>_xlfn.IFNA(VLOOKUP($B276,'B-LogEmaxOverpEC50'!$A:$AL,MATCH(AV$1,'B-LogEmaxOverpEC50'!$A$1:$AL$1,0),FALSE),"")</f>
        <v/>
      </c>
      <c r="AW276" s="152" t="str">
        <f>_xlfn.IFNA(VLOOKUP($B276,'B-LogEmaxOverpEC50'!$A:$AL,MATCH(AW$1,'B-LogEmaxOverpEC50'!$A$1:$AL$1,0),FALSE),"")</f>
        <v/>
      </c>
      <c r="AX276" s="152" t="str">
        <f>_xlfn.IFNA(VLOOKUP($B276,'B-LogEmaxOverpEC50'!$A:$AL,MATCH(AX$1,'B-LogEmaxOverpEC50'!$A$1:$AL$1,0),FALSE),"")</f>
        <v/>
      </c>
      <c r="AY276" s="152" t="str">
        <f>_xlfn.IFNA(VLOOKUP($B276,'B-LogEmaxOverpEC50'!$A:$AL,MATCH(AY$1,'B-LogEmaxOverpEC50'!$A$1:$AL$1,0),FALSE),"")</f>
        <v/>
      </c>
      <c r="AZ276" s="152" t="str">
        <f>_xlfn.IFNA(VLOOKUP($B276,'B-LogEmaxOverpEC50'!$A:$AL,MATCH(AZ$1,'B-LogEmaxOverpEC50'!$A$1:$AL$1,0),FALSE),"")</f>
        <v/>
      </c>
      <c r="BA276" s="152" t="str">
        <f>_xlfn.IFNA(VLOOKUP($B276,'B-LogEmaxOverpEC50'!$A:$AL,MATCH(BA$1,'B-LogEmaxOverpEC50'!$A$1:$AL$1,0),FALSE),"")</f>
        <v/>
      </c>
      <c r="BB276" s="152" t="str">
        <f>_xlfn.IFNA(VLOOKUP($B276,'B-LogEmaxOverpEC50'!$A:$AL,MATCH(BB$1,'B-LogEmaxOverpEC50'!$A$1:$AL$1,0),FALSE),"")</f>
        <v/>
      </c>
      <c r="BC276" s="152" t="str">
        <f>_xlfn.IFNA(VLOOKUP($B276,'B-LogEmaxOverpEC50'!$A:$AL,MATCH(BC$1,'B-LogEmaxOverpEC50'!$A$1:$AL$1,0),FALSE),"")</f>
        <v/>
      </c>
      <c r="BD276" s="152" t="str">
        <f>_xlfn.IFNA(VLOOKUP($B276,'B-LogEmaxOverpEC50'!$A:$AL,MATCH(BD$1,'B-LogEmaxOverpEC50'!$A$1:$AL$1,0),FALSE),"")</f>
        <v/>
      </c>
      <c r="BE276" s="152" t="str">
        <f>_xlfn.IFNA(VLOOKUP($B276,'B-LogEmaxOverpEC50'!$A:$AL,MATCH(BE$1,'B-LogEmaxOverpEC50'!$A$1:$AL$1,0),FALSE),"")</f>
        <v/>
      </c>
      <c r="BF276" s="152" t="str">
        <f>_xlfn.IFNA(VLOOKUP($B276,'B-LogEmaxOverpEC50'!$A:$AL,MATCH(BF$1,'B-LogEmaxOverpEC50'!$A$1:$AL$1,0),FALSE),"")</f>
        <v/>
      </c>
      <c r="BG276" s="137" t="str">
        <f>_xlfn.IFNA(VLOOKUP($B276,'I-LogEmaxOverpEC50'!$A:$AR,MATCH(BG$1,'I-LogEmaxOverpEC50'!$A$1:$AR$1,0),FALSE),"")</f>
        <v/>
      </c>
      <c r="BH276" s="136" t="str">
        <f>_xlfn.IFNA(VLOOKUP($B276,'I-LogEmaxOverpEC50'!$A:$AR,MATCH(BH$1,'I-LogEmaxOverpEC50'!$A$1:$AR$1,0),FALSE),"")</f>
        <v/>
      </c>
      <c r="BI276" s="136" t="str">
        <f>_xlfn.IFNA(VLOOKUP($B276,'I-LogEmaxOverpEC50'!$A:$AR,MATCH(BI$1,'I-LogEmaxOverpEC50'!$A$1:$AR$1,0),FALSE),"")</f>
        <v/>
      </c>
      <c r="BJ276" s="136" t="str">
        <f>_xlfn.IFNA(VLOOKUP($B276,'I-LogEmaxOverpEC50'!$A:$AR,MATCH(BJ$1,'I-LogEmaxOverpEC50'!$A$1:$AR$1,0),FALSE),"")</f>
        <v/>
      </c>
      <c r="BK276" s="136" t="str">
        <f>_xlfn.IFNA(VLOOKUP($B276,'I-LogEmaxOverpEC50'!$A:$AR,MATCH(BK$1,'I-LogEmaxOverpEC50'!$A$1:$AR$1,0),FALSE),"")</f>
        <v/>
      </c>
      <c r="BL276" s="136" t="str">
        <f>_xlfn.IFNA(VLOOKUP($B276,'I-LogEmaxOverpEC50'!$A:$AR,MATCH(BL$1,'I-LogEmaxOverpEC50'!$A$1:$AR$1,0),FALSE),"")</f>
        <v/>
      </c>
      <c r="BM276" s="136" t="str">
        <f>_xlfn.IFNA(VLOOKUP($B276,'I-LogEmaxOverpEC50'!$A:$AR,MATCH(BM$1,'I-LogEmaxOverpEC50'!$A$1:$AR$1,0),FALSE),"")</f>
        <v/>
      </c>
      <c r="BN276" s="136" t="str">
        <f>_xlfn.IFNA(VLOOKUP($B276,'I-LogEmaxOverpEC50'!$A:$AR,MATCH(BN$1,'I-LogEmaxOverpEC50'!$A$1:$AR$1,0),FALSE),"")</f>
        <v/>
      </c>
      <c r="BO276" s="136" t="str">
        <f>_xlfn.IFNA(VLOOKUP($B276,'I-LogEmaxOverpEC50'!$A:$AR,MATCH(BO$1,'I-LogEmaxOverpEC50'!$A$1:$AR$1,0),FALSE),"")</f>
        <v/>
      </c>
      <c r="BP276" s="136" t="str">
        <f>_xlfn.IFNA(VLOOKUP($B276,'I-LogEmaxOverpEC50'!$A:$AR,MATCH(BP$1,'I-LogEmaxOverpEC50'!$A$1:$AR$1,0),FALSE),"")</f>
        <v/>
      </c>
      <c r="BQ276" s="136" t="str">
        <f>_xlfn.IFNA(VLOOKUP($B276,'I-LogEmaxOverpEC50'!$A:$AR,MATCH(BQ$1,'I-LogEmaxOverpEC50'!$A$1:$AR$1,0),FALSE),"")</f>
        <v/>
      </c>
      <c r="BR276" s="136" t="str">
        <f>_xlfn.IFNA(VLOOKUP($B276,'I-LogEmaxOverpEC50'!$A:$AR,MATCH(BR$1,'I-LogEmaxOverpEC50'!$A$1:$AR$1,0),FALSE),"")</f>
        <v/>
      </c>
      <c r="BS276" s="136" t="str">
        <f>_xlfn.IFNA(VLOOKUP($B276,'I-LogEmaxOverpEC50'!$A:$AR,MATCH(BS$1,'I-LogEmaxOverpEC50'!$A$1:$AR$1,0),FALSE),"")</f>
        <v/>
      </c>
    </row>
    <row r="277" spans="1:71" x14ac:dyDescent="0.2">
      <c r="A277" s="146" t="e" cm="1">
        <f t="array" ref="A277">_xlfn.IFS(SUM(F277:R277)&gt;0,1,AB277&gt;0,2,TRUE,3)</f>
        <v>#N/A</v>
      </c>
      <c r="B277" s="146" t="s">
        <v>1903</v>
      </c>
      <c r="D277" s="151" t="str">
        <f>_xlfn.XLOOKUP(B277,RecNamesAll!A:A,RecNamesAll!E:E)</f>
        <v>A</v>
      </c>
      <c r="E277" s="150" t="str">
        <f>_xlfn.XLOOKUP(B277,RecNamesAll!A:A,RecNamesAll!C:C)</f>
        <v>GPR153</v>
      </c>
      <c r="F277" s="160" t="e">
        <f t="shared" si="80"/>
        <v>#N/A</v>
      </c>
      <c r="G277" s="159" t="e">
        <f t="shared" si="81"/>
        <v>#N/A</v>
      </c>
      <c r="H277" s="159" t="e">
        <f t="shared" si="82"/>
        <v>#N/A</v>
      </c>
      <c r="I277" s="159" t="e">
        <f t="shared" si="83"/>
        <v>#N/A</v>
      </c>
      <c r="J277" s="159" t="e">
        <f t="shared" si="84"/>
        <v>#N/A</v>
      </c>
      <c r="K277" s="159" t="e">
        <f t="shared" si="85"/>
        <v>#N/A</v>
      </c>
      <c r="L277" s="159" t="e">
        <f t="shared" si="86"/>
        <v>#N/A</v>
      </c>
      <c r="M277" s="159" t="e">
        <f t="shared" si="87"/>
        <v>#N/A</v>
      </c>
      <c r="N277" s="159" t="e">
        <f t="shared" si="88"/>
        <v>#N/A</v>
      </c>
      <c r="O277" s="159" t="e">
        <f t="shared" si="89"/>
        <v>#N/A</v>
      </c>
      <c r="P277" s="159" t="e">
        <f t="shared" si="90"/>
        <v>#N/A</v>
      </c>
      <c r="Q277" s="159" t="e">
        <f t="shared" si="91"/>
        <v>#N/A</v>
      </c>
      <c r="R277" s="159" t="e">
        <f t="shared" si="92"/>
        <v>#N/A</v>
      </c>
      <c r="U277" s="146" t="str">
        <f t="shared" si="93"/>
        <v>A</v>
      </c>
      <c r="V277" s="145" t="str">
        <f t="shared" si="94"/>
        <v>GPR153</v>
      </c>
      <c r="W277" s="157" t="e">
        <f>VLOOKUP($B277,GtP!$A:$DD,MATCH("Gs_0-2",GtP!$A$1:$DD$1,0),FALSE)</f>
        <v>#N/A</v>
      </c>
      <c r="X277" s="156" t="e">
        <f>VLOOKUP($B277,GtP!$A:$DD,MATCH("Gi/o_0-2",GtP!$A$1:$DD$1,0),FALSE)</f>
        <v>#N/A</v>
      </c>
      <c r="Y277" s="156" t="e">
        <f>VLOOKUP($B277,GtP!$A:$DD,MATCH("Gq/11_0-2",GtP!$A$1:$DD$1,0),FALSE)</f>
        <v>#N/A</v>
      </c>
      <c r="Z277" s="156" t="e">
        <f>VLOOKUP($B277,GtP!$A:$DD,MATCH("G12/13_0-2",GtP!$A$1:$DD$1,0),FALSE)</f>
        <v>#N/A</v>
      </c>
      <c r="AA277" s="155"/>
      <c r="AB277" s="143" t="e">
        <f t="shared" si="95"/>
        <v>#N/A</v>
      </c>
      <c r="AC277" s="315" t="str">
        <f t="shared" si="96"/>
        <v/>
      </c>
      <c r="AD277" s="349" t="str">
        <f t="shared" si="97"/>
        <v/>
      </c>
      <c r="AE277" s="349" t="str">
        <f t="shared" si="98"/>
        <v/>
      </c>
      <c r="AF277" s="311" t="str">
        <f t="shared" si="99"/>
        <v/>
      </c>
      <c r="AG277" s="141" t="e">
        <f>_xlfn.CONCAT(IF(AT277="","-","B"),IF(BG277="","-","I"),VLOOKUP($B277,GtP!$A:$BB,MATCH("Gs_0-1",GtP!$A$1:$BB$1,0),FALSE))</f>
        <v>#N/A</v>
      </c>
      <c r="AH277" s="140" t="e">
        <f>_xlfn.CONCAT(IF(AU277="","-","B"),IF(BH277="","-","I"),VLOOKUP($B277,GtP!$A:$BB,MATCH("Gs_0-1",GtP!$A$1:$BB$1,0),FALSE))</f>
        <v>#N/A</v>
      </c>
      <c r="AI277" s="140" t="e">
        <f>_xlfn.CONCAT(IF(AV277="","-","B"),IF(BI277="","-","I"),VLOOKUP($B277,GtP!$A:$BB,MATCH("Gi/o_0-1",GtP!$A$1:$BB$1,0),FALSE))</f>
        <v>#N/A</v>
      </c>
      <c r="AJ277" s="140" t="e">
        <f>_xlfn.CONCAT(IF(AW277="","-","B"),IF(BJ277="","-","I"),VLOOKUP($B277,GtP!$A:$BB,MATCH("Gi/o_0-1",GtP!$A$1:$BB$1,0),FALSE))</f>
        <v>#N/A</v>
      </c>
      <c r="AK277" s="140" t="e">
        <f>_xlfn.CONCAT(IF(AX277="","-","B"),IF(BK277="","-","I"),VLOOKUP($B277,GtP!$A:$BB,MATCH("Gi/o_0-1",GtP!$A$1:$BB$1,0),FALSE))</f>
        <v>#N/A</v>
      </c>
      <c r="AL277" s="140" t="e">
        <f>_xlfn.CONCAT(IF(AY277="","-","B"),IF(BL277="","-","I"),VLOOKUP($B277,GtP!$A:$BB,MATCH("Gi/o_0-1",GtP!$A$1:$BB$1,0),FALSE))</f>
        <v>#N/A</v>
      </c>
      <c r="AM277" s="140" t="e">
        <f>_xlfn.CONCAT(IF(AZ277="","-","B"),IF(BM277="","-","I"),VLOOKUP($B277,GtP!$A:$BB,MATCH("Gi/o_0-1",GtP!$A$1:$BB$1,0),FALSE))</f>
        <v>#N/A</v>
      </c>
      <c r="AN277" s="140" t="e">
        <f>_xlfn.CONCAT(IF(BA277="","-","B"),IF(BN277="","-","I"),VLOOKUP($B277,GtP!$A:$BB,MATCH("Gq/11_0-1",GtP!$A$1:$BB$1,0),FALSE))</f>
        <v>#N/A</v>
      </c>
      <c r="AO277" s="140" t="e">
        <f>_xlfn.CONCAT(IF(BB277="","-","B"),IF(BO277="","-","I"),VLOOKUP($B277,GtP!$A:$BB,MATCH("Gq/11_0-1",GtP!$A$1:$BB$1,0),FALSE))</f>
        <v>#N/A</v>
      </c>
      <c r="AP277" s="140" t="e">
        <f>_xlfn.CONCAT(IF(BC277="","-","B"),IF(BP277="","-","I"),VLOOKUP($B277,GtP!$A:$BB,MATCH("Gq/11_0-1",GtP!$A$1:$BB$1,0),FALSE))</f>
        <v>#N/A</v>
      </c>
      <c r="AQ277" s="140" t="e">
        <f>_xlfn.CONCAT(IF(BD277="","-","B"),IF(BQ277="","-","I"),VLOOKUP($B277,GtP!$A:$BB,MATCH("Gq/11_0-1",GtP!$A$1:$BB$1,0),FALSE))</f>
        <v>#N/A</v>
      </c>
      <c r="AR277" s="140" t="e">
        <f>_xlfn.CONCAT(IF(BE277="","-","B"),IF(BR277="","-","I"),VLOOKUP($B277,GtP!$A:$BB,MATCH("G12/13_0-1",GtP!$A$1:$BB$1,0),FALSE))</f>
        <v>#N/A</v>
      </c>
      <c r="AS277" s="140" t="e">
        <f>_xlfn.CONCAT(IF(BF277="","-","B"),IF(BS277="","-","I"),VLOOKUP($B277,GtP!$A:$BB,MATCH("G12/13_0-1",GtP!$A$1:$BB$1,0),FALSE))</f>
        <v>#N/A</v>
      </c>
      <c r="AT277" s="139" t="str">
        <f>_xlfn.IFNA(VLOOKUP($B277,'B-LogEmaxOverpEC50'!$A:$AL,MATCH(AT$1,'B-LogEmaxOverpEC50'!$A$1:$AL$1,0),FALSE),"")</f>
        <v/>
      </c>
      <c r="AU277" s="136" t="str">
        <f>_xlfn.IFNA(VLOOKUP($B277,'B-LogEmaxOverpEC50'!$A:$AL,MATCH(AU$1,'B-LogEmaxOverpEC50'!$A$1:$AL$1,0),FALSE),"")</f>
        <v/>
      </c>
      <c r="AV277" s="152" t="str">
        <f>_xlfn.IFNA(VLOOKUP($B277,'B-LogEmaxOverpEC50'!$A:$AL,MATCH(AV$1,'B-LogEmaxOverpEC50'!$A$1:$AL$1,0),FALSE),"")</f>
        <v/>
      </c>
      <c r="AW277" s="152" t="str">
        <f>_xlfn.IFNA(VLOOKUP($B277,'B-LogEmaxOverpEC50'!$A:$AL,MATCH(AW$1,'B-LogEmaxOverpEC50'!$A$1:$AL$1,0),FALSE),"")</f>
        <v/>
      </c>
      <c r="AX277" s="152" t="str">
        <f>_xlfn.IFNA(VLOOKUP($B277,'B-LogEmaxOverpEC50'!$A:$AL,MATCH(AX$1,'B-LogEmaxOverpEC50'!$A$1:$AL$1,0),FALSE),"")</f>
        <v/>
      </c>
      <c r="AY277" s="152" t="str">
        <f>_xlfn.IFNA(VLOOKUP($B277,'B-LogEmaxOverpEC50'!$A:$AL,MATCH(AY$1,'B-LogEmaxOverpEC50'!$A$1:$AL$1,0),FALSE),"")</f>
        <v/>
      </c>
      <c r="AZ277" s="152" t="str">
        <f>_xlfn.IFNA(VLOOKUP($B277,'B-LogEmaxOverpEC50'!$A:$AL,MATCH(AZ$1,'B-LogEmaxOverpEC50'!$A$1:$AL$1,0),FALSE),"")</f>
        <v/>
      </c>
      <c r="BA277" s="152" t="str">
        <f>_xlfn.IFNA(VLOOKUP($B277,'B-LogEmaxOverpEC50'!$A:$AL,MATCH(BA$1,'B-LogEmaxOverpEC50'!$A$1:$AL$1,0),FALSE),"")</f>
        <v/>
      </c>
      <c r="BB277" s="152" t="str">
        <f>_xlfn.IFNA(VLOOKUP($B277,'B-LogEmaxOverpEC50'!$A:$AL,MATCH(BB$1,'B-LogEmaxOverpEC50'!$A$1:$AL$1,0),FALSE),"")</f>
        <v/>
      </c>
      <c r="BC277" s="152" t="str">
        <f>_xlfn.IFNA(VLOOKUP($B277,'B-LogEmaxOverpEC50'!$A:$AL,MATCH(BC$1,'B-LogEmaxOverpEC50'!$A$1:$AL$1,0),FALSE),"")</f>
        <v/>
      </c>
      <c r="BD277" s="152" t="str">
        <f>_xlfn.IFNA(VLOOKUP($B277,'B-LogEmaxOverpEC50'!$A:$AL,MATCH(BD$1,'B-LogEmaxOverpEC50'!$A$1:$AL$1,0),FALSE),"")</f>
        <v/>
      </c>
      <c r="BE277" s="152" t="str">
        <f>_xlfn.IFNA(VLOOKUP($B277,'B-LogEmaxOverpEC50'!$A:$AL,MATCH(BE$1,'B-LogEmaxOverpEC50'!$A$1:$AL$1,0),FALSE),"")</f>
        <v/>
      </c>
      <c r="BF277" s="152" t="str">
        <f>_xlfn.IFNA(VLOOKUP($B277,'B-LogEmaxOverpEC50'!$A:$AL,MATCH(BF$1,'B-LogEmaxOverpEC50'!$A$1:$AL$1,0),FALSE),"")</f>
        <v/>
      </c>
      <c r="BG277" s="137" t="str">
        <f>_xlfn.IFNA(VLOOKUP($B277,'I-LogEmaxOverpEC50'!$A:$AR,MATCH(BG$1,'I-LogEmaxOverpEC50'!$A$1:$AR$1,0),FALSE),"")</f>
        <v/>
      </c>
      <c r="BH277" s="136" t="str">
        <f>_xlfn.IFNA(VLOOKUP($B277,'I-LogEmaxOverpEC50'!$A:$AR,MATCH(BH$1,'I-LogEmaxOverpEC50'!$A$1:$AR$1,0),FALSE),"")</f>
        <v/>
      </c>
      <c r="BI277" s="136" t="str">
        <f>_xlfn.IFNA(VLOOKUP($B277,'I-LogEmaxOverpEC50'!$A:$AR,MATCH(BI$1,'I-LogEmaxOverpEC50'!$A$1:$AR$1,0),FALSE),"")</f>
        <v/>
      </c>
      <c r="BJ277" s="136" t="str">
        <f>_xlfn.IFNA(VLOOKUP($B277,'I-LogEmaxOverpEC50'!$A:$AR,MATCH(BJ$1,'I-LogEmaxOverpEC50'!$A$1:$AR$1,0),FALSE),"")</f>
        <v/>
      </c>
      <c r="BK277" s="136" t="str">
        <f>_xlfn.IFNA(VLOOKUP($B277,'I-LogEmaxOverpEC50'!$A:$AR,MATCH(BK$1,'I-LogEmaxOverpEC50'!$A$1:$AR$1,0),FALSE),"")</f>
        <v/>
      </c>
      <c r="BL277" s="136" t="str">
        <f>_xlfn.IFNA(VLOOKUP($B277,'I-LogEmaxOverpEC50'!$A:$AR,MATCH(BL$1,'I-LogEmaxOverpEC50'!$A$1:$AR$1,0),FALSE),"")</f>
        <v/>
      </c>
      <c r="BM277" s="136" t="str">
        <f>_xlfn.IFNA(VLOOKUP($B277,'I-LogEmaxOverpEC50'!$A:$AR,MATCH(BM$1,'I-LogEmaxOverpEC50'!$A$1:$AR$1,0),FALSE),"")</f>
        <v/>
      </c>
      <c r="BN277" s="136" t="str">
        <f>_xlfn.IFNA(VLOOKUP($B277,'I-LogEmaxOverpEC50'!$A:$AR,MATCH(BN$1,'I-LogEmaxOverpEC50'!$A$1:$AR$1,0),FALSE),"")</f>
        <v/>
      </c>
      <c r="BO277" s="136" t="str">
        <f>_xlfn.IFNA(VLOOKUP($B277,'I-LogEmaxOverpEC50'!$A:$AR,MATCH(BO$1,'I-LogEmaxOverpEC50'!$A$1:$AR$1,0),FALSE),"")</f>
        <v/>
      </c>
      <c r="BP277" s="136" t="str">
        <f>_xlfn.IFNA(VLOOKUP($B277,'I-LogEmaxOverpEC50'!$A:$AR,MATCH(BP$1,'I-LogEmaxOverpEC50'!$A$1:$AR$1,0),FALSE),"")</f>
        <v/>
      </c>
      <c r="BQ277" s="136" t="str">
        <f>_xlfn.IFNA(VLOOKUP($B277,'I-LogEmaxOverpEC50'!$A:$AR,MATCH(BQ$1,'I-LogEmaxOverpEC50'!$A$1:$AR$1,0),FALSE),"")</f>
        <v/>
      </c>
      <c r="BR277" s="136" t="str">
        <f>_xlfn.IFNA(VLOOKUP($B277,'I-LogEmaxOverpEC50'!$A:$AR,MATCH(BR$1,'I-LogEmaxOverpEC50'!$A$1:$AR$1,0),FALSE),"")</f>
        <v/>
      </c>
      <c r="BS277" s="136" t="str">
        <f>_xlfn.IFNA(VLOOKUP($B277,'I-LogEmaxOverpEC50'!$A:$AR,MATCH(BS$1,'I-LogEmaxOverpEC50'!$A$1:$AR$1,0),FALSE),"")</f>
        <v/>
      </c>
    </row>
    <row r="278" spans="1:71" x14ac:dyDescent="0.2">
      <c r="A278" s="146" t="e" cm="1">
        <f t="array" ref="A278">_xlfn.IFS(SUM(F278:R278)&gt;0,1,AB278&gt;0,2,TRUE,3)</f>
        <v>#N/A</v>
      </c>
      <c r="B278" s="146" t="s">
        <v>1899</v>
      </c>
      <c r="D278" s="151" t="str">
        <f>_xlfn.XLOOKUP(B278,RecNamesAll!A:A,RecNamesAll!E:E)</f>
        <v>A</v>
      </c>
      <c r="E278" s="150" t="str">
        <f>_xlfn.XLOOKUP(B278,RecNamesAll!A:A,RecNamesAll!C:C)</f>
        <v>GPR160</v>
      </c>
      <c r="F278" s="160" t="e">
        <f t="shared" si="80"/>
        <v>#N/A</v>
      </c>
      <c r="G278" s="159" t="e">
        <f t="shared" si="81"/>
        <v>#N/A</v>
      </c>
      <c r="H278" s="159" t="e">
        <f t="shared" si="82"/>
        <v>#N/A</v>
      </c>
      <c r="I278" s="159" t="e">
        <f t="shared" si="83"/>
        <v>#N/A</v>
      </c>
      <c r="J278" s="159" t="e">
        <f t="shared" si="84"/>
        <v>#N/A</v>
      </c>
      <c r="K278" s="159" t="e">
        <f t="shared" si="85"/>
        <v>#N/A</v>
      </c>
      <c r="L278" s="159" t="e">
        <f t="shared" si="86"/>
        <v>#N/A</v>
      </c>
      <c r="M278" s="159" t="e">
        <f t="shared" si="87"/>
        <v>#N/A</v>
      </c>
      <c r="N278" s="159" t="e">
        <f t="shared" si="88"/>
        <v>#N/A</v>
      </c>
      <c r="O278" s="159" t="e">
        <f t="shared" si="89"/>
        <v>#N/A</v>
      </c>
      <c r="P278" s="159" t="e">
        <f t="shared" si="90"/>
        <v>#N/A</v>
      </c>
      <c r="Q278" s="159" t="e">
        <f t="shared" si="91"/>
        <v>#N/A</v>
      </c>
      <c r="R278" s="159" t="e">
        <f t="shared" si="92"/>
        <v>#N/A</v>
      </c>
      <c r="U278" s="146" t="str">
        <f t="shared" si="93"/>
        <v>A</v>
      </c>
      <c r="V278" s="145" t="str">
        <f t="shared" si="94"/>
        <v>GPR160</v>
      </c>
      <c r="W278" s="157" t="e">
        <f>VLOOKUP($B278,GtP!$A:$DD,MATCH("Gs_0-2",GtP!$A$1:$DD$1,0),FALSE)</f>
        <v>#N/A</v>
      </c>
      <c r="X278" s="156" t="e">
        <f>VLOOKUP($B278,GtP!$A:$DD,MATCH("Gi/o_0-2",GtP!$A$1:$DD$1,0),FALSE)</f>
        <v>#N/A</v>
      </c>
      <c r="Y278" s="156" t="e">
        <f>VLOOKUP($B278,GtP!$A:$DD,MATCH("Gq/11_0-2",GtP!$A$1:$DD$1,0),FALSE)</f>
        <v>#N/A</v>
      </c>
      <c r="Z278" s="156" t="e">
        <f>VLOOKUP($B278,GtP!$A:$DD,MATCH("G12/13_0-2",GtP!$A$1:$DD$1,0),FALSE)</f>
        <v>#N/A</v>
      </c>
      <c r="AA278" s="155"/>
      <c r="AB278" s="143" t="e">
        <f t="shared" si="95"/>
        <v>#N/A</v>
      </c>
      <c r="AC278" s="315" t="str">
        <f t="shared" si="96"/>
        <v/>
      </c>
      <c r="AD278" s="349" t="str">
        <f t="shared" si="97"/>
        <v/>
      </c>
      <c r="AE278" s="349" t="str">
        <f t="shared" si="98"/>
        <v/>
      </c>
      <c r="AF278" s="311" t="str">
        <f t="shared" si="99"/>
        <v/>
      </c>
      <c r="AG278" s="141" t="e">
        <f>_xlfn.CONCAT(IF(AT278="","-","B"),IF(BG278="","-","I"),VLOOKUP($B278,GtP!$A:$BB,MATCH("Gs_0-1",GtP!$A$1:$BB$1,0),FALSE))</f>
        <v>#N/A</v>
      </c>
      <c r="AH278" s="140" t="e">
        <f>_xlfn.CONCAT(IF(AU278="","-","B"),IF(BH278="","-","I"),VLOOKUP($B278,GtP!$A:$BB,MATCH("Gs_0-1",GtP!$A$1:$BB$1,0),FALSE))</f>
        <v>#N/A</v>
      </c>
      <c r="AI278" s="140" t="e">
        <f>_xlfn.CONCAT(IF(AV278="","-","B"),IF(BI278="","-","I"),VLOOKUP($B278,GtP!$A:$BB,MATCH("Gi/o_0-1",GtP!$A$1:$BB$1,0),FALSE))</f>
        <v>#N/A</v>
      </c>
      <c r="AJ278" s="140" t="e">
        <f>_xlfn.CONCAT(IF(AW278="","-","B"),IF(BJ278="","-","I"),VLOOKUP($B278,GtP!$A:$BB,MATCH("Gi/o_0-1",GtP!$A$1:$BB$1,0),FALSE))</f>
        <v>#N/A</v>
      </c>
      <c r="AK278" s="140" t="e">
        <f>_xlfn.CONCAT(IF(AX278="","-","B"),IF(BK278="","-","I"),VLOOKUP($B278,GtP!$A:$BB,MATCH("Gi/o_0-1",GtP!$A$1:$BB$1,0),FALSE))</f>
        <v>#N/A</v>
      </c>
      <c r="AL278" s="140" t="e">
        <f>_xlfn.CONCAT(IF(AY278="","-","B"),IF(BL278="","-","I"),VLOOKUP($B278,GtP!$A:$BB,MATCH("Gi/o_0-1",GtP!$A$1:$BB$1,0),FALSE))</f>
        <v>#N/A</v>
      </c>
      <c r="AM278" s="140" t="e">
        <f>_xlfn.CONCAT(IF(AZ278="","-","B"),IF(BM278="","-","I"),VLOOKUP($B278,GtP!$A:$BB,MATCH("Gi/o_0-1",GtP!$A$1:$BB$1,0),FALSE))</f>
        <v>#N/A</v>
      </c>
      <c r="AN278" s="140" t="e">
        <f>_xlfn.CONCAT(IF(BA278="","-","B"),IF(BN278="","-","I"),VLOOKUP($B278,GtP!$A:$BB,MATCH("Gq/11_0-1",GtP!$A$1:$BB$1,0),FALSE))</f>
        <v>#N/A</v>
      </c>
      <c r="AO278" s="140" t="e">
        <f>_xlfn.CONCAT(IF(BB278="","-","B"),IF(BO278="","-","I"),VLOOKUP($B278,GtP!$A:$BB,MATCH("Gq/11_0-1",GtP!$A$1:$BB$1,0),FALSE))</f>
        <v>#N/A</v>
      </c>
      <c r="AP278" s="140" t="e">
        <f>_xlfn.CONCAT(IF(BC278="","-","B"),IF(BP278="","-","I"),VLOOKUP($B278,GtP!$A:$BB,MATCH("Gq/11_0-1",GtP!$A$1:$BB$1,0),FALSE))</f>
        <v>#N/A</v>
      </c>
      <c r="AQ278" s="140" t="e">
        <f>_xlfn.CONCAT(IF(BD278="","-","B"),IF(BQ278="","-","I"),VLOOKUP($B278,GtP!$A:$BB,MATCH("Gq/11_0-1",GtP!$A$1:$BB$1,0),FALSE))</f>
        <v>#N/A</v>
      </c>
      <c r="AR278" s="140" t="e">
        <f>_xlfn.CONCAT(IF(BE278="","-","B"),IF(BR278="","-","I"),VLOOKUP($B278,GtP!$A:$BB,MATCH("G12/13_0-1",GtP!$A$1:$BB$1,0),FALSE))</f>
        <v>#N/A</v>
      </c>
      <c r="AS278" s="140" t="e">
        <f>_xlfn.CONCAT(IF(BF278="","-","B"),IF(BS278="","-","I"),VLOOKUP($B278,GtP!$A:$BB,MATCH("G12/13_0-1",GtP!$A$1:$BB$1,0),FALSE))</f>
        <v>#N/A</v>
      </c>
      <c r="AT278" s="139" t="str">
        <f>_xlfn.IFNA(VLOOKUP($B278,'B-LogEmaxOverpEC50'!$A:$AL,MATCH(AT$1,'B-LogEmaxOverpEC50'!$A$1:$AL$1,0),FALSE),"")</f>
        <v/>
      </c>
      <c r="AU278" s="136" t="str">
        <f>_xlfn.IFNA(VLOOKUP($B278,'B-LogEmaxOverpEC50'!$A:$AL,MATCH(AU$1,'B-LogEmaxOverpEC50'!$A$1:$AL$1,0),FALSE),"")</f>
        <v/>
      </c>
      <c r="AV278" s="152" t="str">
        <f>_xlfn.IFNA(VLOOKUP($B278,'B-LogEmaxOverpEC50'!$A:$AL,MATCH(AV$1,'B-LogEmaxOverpEC50'!$A$1:$AL$1,0),FALSE),"")</f>
        <v/>
      </c>
      <c r="AW278" s="152" t="str">
        <f>_xlfn.IFNA(VLOOKUP($B278,'B-LogEmaxOverpEC50'!$A:$AL,MATCH(AW$1,'B-LogEmaxOverpEC50'!$A$1:$AL$1,0),FALSE),"")</f>
        <v/>
      </c>
      <c r="AX278" s="152" t="str">
        <f>_xlfn.IFNA(VLOOKUP($B278,'B-LogEmaxOverpEC50'!$A:$AL,MATCH(AX$1,'B-LogEmaxOverpEC50'!$A$1:$AL$1,0),FALSE),"")</f>
        <v/>
      </c>
      <c r="AY278" s="152" t="str">
        <f>_xlfn.IFNA(VLOOKUP($B278,'B-LogEmaxOverpEC50'!$A:$AL,MATCH(AY$1,'B-LogEmaxOverpEC50'!$A$1:$AL$1,0),FALSE),"")</f>
        <v/>
      </c>
      <c r="AZ278" s="152" t="str">
        <f>_xlfn.IFNA(VLOOKUP($B278,'B-LogEmaxOverpEC50'!$A:$AL,MATCH(AZ$1,'B-LogEmaxOverpEC50'!$A$1:$AL$1,0),FALSE),"")</f>
        <v/>
      </c>
      <c r="BA278" s="152" t="str">
        <f>_xlfn.IFNA(VLOOKUP($B278,'B-LogEmaxOverpEC50'!$A:$AL,MATCH(BA$1,'B-LogEmaxOverpEC50'!$A$1:$AL$1,0),FALSE),"")</f>
        <v/>
      </c>
      <c r="BB278" s="152" t="str">
        <f>_xlfn.IFNA(VLOOKUP($B278,'B-LogEmaxOverpEC50'!$A:$AL,MATCH(BB$1,'B-LogEmaxOverpEC50'!$A$1:$AL$1,0),FALSE),"")</f>
        <v/>
      </c>
      <c r="BC278" s="152" t="str">
        <f>_xlfn.IFNA(VLOOKUP($B278,'B-LogEmaxOverpEC50'!$A:$AL,MATCH(BC$1,'B-LogEmaxOverpEC50'!$A$1:$AL$1,0),FALSE),"")</f>
        <v/>
      </c>
      <c r="BD278" s="152" t="str">
        <f>_xlfn.IFNA(VLOOKUP($B278,'B-LogEmaxOverpEC50'!$A:$AL,MATCH(BD$1,'B-LogEmaxOverpEC50'!$A$1:$AL$1,0),FALSE),"")</f>
        <v/>
      </c>
      <c r="BE278" s="152" t="str">
        <f>_xlfn.IFNA(VLOOKUP($B278,'B-LogEmaxOverpEC50'!$A:$AL,MATCH(BE$1,'B-LogEmaxOverpEC50'!$A$1:$AL$1,0),FALSE),"")</f>
        <v/>
      </c>
      <c r="BF278" s="152" t="str">
        <f>_xlfn.IFNA(VLOOKUP($B278,'B-LogEmaxOverpEC50'!$A:$AL,MATCH(BF$1,'B-LogEmaxOverpEC50'!$A$1:$AL$1,0),FALSE),"")</f>
        <v/>
      </c>
      <c r="BG278" s="137" t="str">
        <f>_xlfn.IFNA(VLOOKUP($B278,'I-LogEmaxOverpEC50'!$A:$AR,MATCH(BG$1,'I-LogEmaxOverpEC50'!$A$1:$AR$1,0),FALSE),"")</f>
        <v/>
      </c>
      <c r="BH278" s="136" t="str">
        <f>_xlfn.IFNA(VLOOKUP($B278,'I-LogEmaxOverpEC50'!$A:$AR,MATCH(BH$1,'I-LogEmaxOverpEC50'!$A$1:$AR$1,0),FALSE),"")</f>
        <v/>
      </c>
      <c r="BI278" s="136" t="str">
        <f>_xlfn.IFNA(VLOOKUP($B278,'I-LogEmaxOverpEC50'!$A:$AR,MATCH(BI$1,'I-LogEmaxOverpEC50'!$A$1:$AR$1,0),FALSE),"")</f>
        <v/>
      </c>
      <c r="BJ278" s="136" t="str">
        <f>_xlfn.IFNA(VLOOKUP($B278,'I-LogEmaxOverpEC50'!$A:$AR,MATCH(BJ$1,'I-LogEmaxOverpEC50'!$A$1:$AR$1,0),FALSE),"")</f>
        <v/>
      </c>
      <c r="BK278" s="136" t="str">
        <f>_xlfn.IFNA(VLOOKUP($B278,'I-LogEmaxOverpEC50'!$A:$AR,MATCH(BK$1,'I-LogEmaxOverpEC50'!$A$1:$AR$1,0),FALSE),"")</f>
        <v/>
      </c>
      <c r="BL278" s="136" t="str">
        <f>_xlfn.IFNA(VLOOKUP($B278,'I-LogEmaxOverpEC50'!$A:$AR,MATCH(BL$1,'I-LogEmaxOverpEC50'!$A$1:$AR$1,0),FALSE),"")</f>
        <v/>
      </c>
      <c r="BM278" s="136" t="str">
        <f>_xlfn.IFNA(VLOOKUP($B278,'I-LogEmaxOverpEC50'!$A:$AR,MATCH(BM$1,'I-LogEmaxOverpEC50'!$A$1:$AR$1,0),FALSE),"")</f>
        <v/>
      </c>
      <c r="BN278" s="136" t="str">
        <f>_xlfn.IFNA(VLOOKUP($B278,'I-LogEmaxOverpEC50'!$A:$AR,MATCH(BN$1,'I-LogEmaxOverpEC50'!$A$1:$AR$1,0),FALSE),"")</f>
        <v/>
      </c>
      <c r="BO278" s="136" t="str">
        <f>_xlfn.IFNA(VLOOKUP($B278,'I-LogEmaxOverpEC50'!$A:$AR,MATCH(BO$1,'I-LogEmaxOverpEC50'!$A$1:$AR$1,0),FALSE),"")</f>
        <v/>
      </c>
      <c r="BP278" s="136" t="str">
        <f>_xlfn.IFNA(VLOOKUP($B278,'I-LogEmaxOverpEC50'!$A:$AR,MATCH(BP$1,'I-LogEmaxOverpEC50'!$A$1:$AR$1,0),FALSE),"")</f>
        <v/>
      </c>
      <c r="BQ278" s="136" t="str">
        <f>_xlfn.IFNA(VLOOKUP($B278,'I-LogEmaxOverpEC50'!$A:$AR,MATCH(BQ$1,'I-LogEmaxOverpEC50'!$A$1:$AR$1,0),FALSE),"")</f>
        <v/>
      </c>
      <c r="BR278" s="136" t="str">
        <f>_xlfn.IFNA(VLOOKUP($B278,'I-LogEmaxOverpEC50'!$A:$AR,MATCH(BR$1,'I-LogEmaxOverpEC50'!$A$1:$AR$1,0),FALSE),"")</f>
        <v/>
      </c>
      <c r="BS278" s="136" t="str">
        <f>_xlfn.IFNA(VLOOKUP($B278,'I-LogEmaxOverpEC50'!$A:$AR,MATCH(BS$1,'I-LogEmaxOverpEC50'!$A$1:$AR$1,0),FALSE),"")</f>
        <v/>
      </c>
    </row>
    <row r="279" spans="1:71" x14ac:dyDescent="0.2">
      <c r="A279" s="146" t="e" cm="1">
        <f t="array" ref="A279">_xlfn.IFS(SUM(F279:R279)&gt;0,1,AB279&gt;0,2,TRUE,3)</f>
        <v>#N/A</v>
      </c>
      <c r="B279" s="146" t="s">
        <v>1895</v>
      </c>
      <c r="D279" s="151" t="str">
        <f>_xlfn.XLOOKUP(B279,RecNamesAll!A:A,RecNamesAll!E:E)</f>
        <v>A</v>
      </c>
      <c r="E279" s="150" t="str">
        <f>_xlfn.XLOOKUP(B279,RecNamesAll!A:A,RecNamesAll!C:C)</f>
        <v>GPR161</v>
      </c>
      <c r="F279" s="160" t="e">
        <f t="shared" si="80"/>
        <v>#N/A</v>
      </c>
      <c r="G279" s="159" t="e">
        <f t="shared" si="81"/>
        <v>#N/A</v>
      </c>
      <c r="H279" s="159" t="e">
        <f t="shared" si="82"/>
        <v>#N/A</v>
      </c>
      <c r="I279" s="159" t="e">
        <f t="shared" si="83"/>
        <v>#N/A</v>
      </c>
      <c r="J279" s="159" t="e">
        <f t="shared" si="84"/>
        <v>#N/A</v>
      </c>
      <c r="K279" s="159" t="e">
        <f t="shared" si="85"/>
        <v>#N/A</v>
      </c>
      <c r="L279" s="159" t="e">
        <f t="shared" si="86"/>
        <v>#N/A</v>
      </c>
      <c r="M279" s="159" t="e">
        <f t="shared" si="87"/>
        <v>#N/A</v>
      </c>
      <c r="N279" s="159" t="e">
        <f t="shared" si="88"/>
        <v>#N/A</v>
      </c>
      <c r="O279" s="159" t="e">
        <f t="shared" si="89"/>
        <v>#N/A</v>
      </c>
      <c r="P279" s="159" t="e">
        <f t="shared" si="90"/>
        <v>#N/A</v>
      </c>
      <c r="Q279" s="159" t="e">
        <f t="shared" si="91"/>
        <v>#N/A</v>
      </c>
      <c r="R279" s="159" t="e">
        <f t="shared" si="92"/>
        <v>#N/A</v>
      </c>
      <c r="U279" s="146" t="str">
        <f t="shared" si="93"/>
        <v>A</v>
      </c>
      <c r="V279" s="145" t="str">
        <f t="shared" si="94"/>
        <v>GPR161</v>
      </c>
      <c r="W279" s="157" t="e">
        <f>VLOOKUP($B279,GtP!$A:$DD,MATCH("Gs_0-2",GtP!$A$1:$DD$1,0),FALSE)</f>
        <v>#N/A</v>
      </c>
      <c r="X279" s="156" t="e">
        <f>VLOOKUP($B279,GtP!$A:$DD,MATCH("Gi/o_0-2",GtP!$A$1:$DD$1,0),FALSE)</f>
        <v>#N/A</v>
      </c>
      <c r="Y279" s="156" t="e">
        <f>VLOOKUP($B279,GtP!$A:$DD,MATCH("Gq/11_0-2",GtP!$A$1:$DD$1,0),FALSE)</f>
        <v>#N/A</v>
      </c>
      <c r="Z279" s="156" t="e">
        <f>VLOOKUP($B279,GtP!$A:$DD,MATCH("G12/13_0-2",GtP!$A$1:$DD$1,0),FALSE)</f>
        <v>#N/A</v>
      </c>
      <c r="AA279" s="155"/>
      <c r="AB279" s="143" t="e">
        <f t="shared" si="95"/>
        <v>#N/A</v>
      </c>
      <c r="AC279" s="315" t="str">
        <f t="shared" si="96"/>
        <v/>
      </c>
      <c r="AD279" s="349" t="str">
        <f t="shared" si="97"/>
        <v/>
      </c>
      <c r="AE279" s="349" t="str">
        <f t="shared" si="98"/>
        <v/>
      </c>
      <c r="AF279" s="311" t="str">
        <f t="shared" si="99"/>
        <v/>
      </c>
      <c r="AG279" s="141" t="e">
        <f>_xlfn.CONCAT(IF(AT279="","-","B"),IF(BG279="","-","I"),VLOOKUP($B279,GtP!$A:$BB,MATCH("Gs_0-1",GtP!$A$1:$BB$1,0),FALSE))</f>
        <v>#N/A</v>
      </c>
      <c r="AH279" s="140" t="e">
        <f>_xlfn.CONCAT(IF(AU279="","-","B"),IF(BH279="","-","I"),VLOOKUP($B279,GtP!$A:$BB,MATCH("Gs_0-1",GtP!$A$1:$BB$1,0),FALSE))</f>
        <v>#N/A</v>
      </c>
      <c r="AI279" s="140" t="e">
        <f>_xlfn.CONCAT(IF(AV279="","-","B"),IF(BI279="","-","I"),VLOOKUP($B279,GtP!$A:$BB,MATCH("Gi/o_0-1",GtP!$A$1:$BB$1,0),FALSE))</f>
        <v>#N/A</v>
      </c>
      <c r="AJ279" s="140" t="e">
        <f>_xlfn.CONCAT(IF(AW279="","-","B"),IF(BJ279="","-","I"),VLOOKUP($B279,GtP!$A:$BB,MATCH("Gi/o_0-1",GtP!$A$1:$BB$1,0),FALSE))</f>
        <v>#N/A</v>
      </c>
      <c r="AK279" s="140" t="e">
        <f>_xlfn.CONCAT(IF(AX279="","-","B"),IF(BK279="","-","I"),VLOOKUP($B279,GtP!$A:$BB,MATCH("Gi/o_0-1",GtP!$A$1:$BB$1,0),FALSE))</f>
        <v>#N/A</v>
      </c>
      <c r="AL279" s="140" t="e">
        <f>_xlfn.CONCAT(IF(AY279="","-","B"),IF(BL279="","-","I"),VLOOKUP($B279,GtP!$A:$BB,MATCH("Gi/o_0-1",GtP!$A$1:$BB$1,0),FALSE))</f>
        <v>#N/A</v>
      </c>
      <c r="AM279" s="140" t="e">
        <f>_xlfn.CONCAT(IF(AZ279="","-","B"),IF(BM279="","-","I"),VLOOKUP($B279,GtP!$A:$BB,MATCH("Gi/o_0-1",GtP!$A$1:$BB$1,0),FALSE))</f>
        <v>#N/A</v>
      </c>
      <c r="AN279" s="140" t="e">
        <f>_xlfn.CONCAT(IF(BA279="","-","B"),IF(BN279="","-","I"),VLOOKUP($B279,GtP!$A:$BB,MATCH("Gq/11_0-1",GtP!$A$1:$BB$1,0),FALSE))</f>
        <v>#N/A</v>
      </c>
      <c r="AO279" s="140" t="e">
        <f>_xlfn.CONCAT(IF(BB279="","-","B"),IF(BO279="","-","I"),VLOOKUP($B279,GtP!$A:$BB,MATCH("Gq/11_0-1",GtP!$A$1:$BB$1,0),FALSE))</f>
        <v>#N/A</v>
      </c>
      <c r="AP279" s="140" t="e">
        <f>_xlfn.CONCAT(IF(BC279="","-","B"),IF(BP279="","-","I"),VLOOKUP($B279,GtP!$A:$BB,MATCH("Gq/11_0-1",GtP!$A$1:$BB$1,0),FALSE))</f>
        <v>#N/A</v>
      </c>
      <c r="AQ279" s="140" t="e">
        <f>_xlfn.CONCAT(IF(BD279="","-","B"),IF(BQ279="","-","I"),VLOOKUP($B279,GtP!$A:$BB,MATCH("Gq/11_0-1",GtP!$A$1:$BB$1,0),FALSE))</f>
        <v>#N/A</v>
      </c>
      <c r="AR279" s="140" t="e">
        <f>_xlfn.CONCAT(IF(BE279="","-","B"),IF(BR279="","-","I"),VLOOKUP($B279,GtP!$A:$BB,MATCH("G12/13_0-1",GtP!$A$1:$BB$1,0),FALSE))</f>
        <v>#N/A</v>
      </c>
      <c r="AS279" s="140" t="e">
        <f>_xlfn.CONCAT(IF(BF279="","-","B"),IF(BS279="","-","I"),VLOOKUP($B279,GtP!$A:$BB,MATCH("G12/13_0-1",GtP!$A$1:$BB$1,0),FALSE))</f>
        <v>#N/A</v>
      </c>
      <c r="AT279" s="139" t="str">
        <f>_xlfn.IFNA(VLOOKUP($B279,'B-LogEmaxOverpEC50'!$A:$AL,MATCH(AT$1,'B-LogEmaxOverpEC50'!$A$1:$AL$1,0),FALSE),"")</f>
        <v/>
      </c>
      <c r="AU279" s="136" t="str">
        <f>_xlfn.IFNA(VLOOKUP($B279,'B-LogEmaxOverpEC50'!$A:$AL,MATCH(AU$1,'B-LogEmaxOverpEC50'!$A$1:$AL$1,0),FALSE),"")</f>
        <v/>
      </c>
      <c r="AV279" s="152" t="str">
        <f>_xlfn.IFNA(VLOOKUP($B279,'B-LogEmaxOverpEC50'!$A:$AL,MATCH(AV$1,'B-LogEmaxOverpEC50'!$A$1:$AL$1,0),FALSE),"")</f>
        <v/>
      </c>
      <c r="AW279" s="152" t="str">
        <f>_xlfn.IFNA(VLOOKUP($B279,'B-LogEmaxOverpEC50'!$A:$AL,MATCH(AW$1,'B-LogEmaxOverpEC50'!$A$1:$AL$1,0),FALSE),"")</f>
        <v/>
      </c>
      <c r="AX279" s="152" t="str">
        <f>_xlfn.IFNA(VLOOKUP($B279,'B-LogEmaxOverpEC50'!$A:$AL,MATCH(AX$1,'B-LogEmaxOverpEC50'!$A$1:$AL$1,0),FALSE),"")</f>
        <v/>
      </c>
      <c r="AY279" s="152" t="str">
        <f>_xlfn.IFNA(VLOOKUP($B279,'B-LogEmaxOverpEC50'!$A:$AL,MATCH(AY$1,'B-LogEmaxOverpEC50'!$A$1:$AL$1,0),FALSE),"")</f>
        <v/>
      </c>
      <c r="AZ279" s="152" t="str">
        <f>_xlfn.IFNA(VLOOKUP($B279,'B-LogEmaxOverpEC50'!$A:$AL,MATCH(AZ$1,'B-LogEmaxOverpEC50'!$A$1:$AL$1,0),FALSE),"")</f>
        <v/>
      </c>
      <c r="BA279" s="152" t="str">
        <f>_xlfn.IFNA(VLOOKUP($B279,'B-LogEmaxOverpEC50'!$A:$AL,MATCH(BA$1,'B-LogEmaxOverpEC50'!$A$1:$AL$1,0),FALSE),"")</f>
        <v/>
      </c>
      <c r="BB279" s="152" t="str">
        <f>_xlfn.IFNA(VLOOKUP($B279,'B-LogEmaxOverpEC50'!$A:$AL,MATCH(BB$1,'B-LogEmaxOverpEC50'!$A$1:$AL$1,0),FALSE),"")</f>
        <v/>
      </c>
      <c r="BC279" s="152" t="str">
        <f>_xlfn.IFNA(VLOOKUP($B279,'B-LogEmaxOverpEC50'!$A:$AL,MATCH(BC$1,'B-LogEmaxOverpEC50'!$A$1:$AL$1,0),FALSE),"")</f>
        <v/>
      </c>
      <c r="BD279" s="152" t="str">
        <f>_xlfn.IFNA(VLOOKUP($B279,'B-LogEmaxOverpEC50'!$A:$AL,MATCH(BD$1,'B-LogEmaxOverpEC50'!$A$1:$AL$1,0),FALSE),"")</f>
        <v/>
      </c>
      <c r="BE279" s="152" t="str">
        <f>_xlfn.IFNA(VLOOKUP($B279,'B-LogEmaxOverpEC50'!$A:$AL,MATCH(BE$1,'B-LogEmaxOverpEC50'!$A$1:$AL$1,0),FALSE),"")</f>
        <v/>
      </c>
      <c r="BF279" s="152" t="str">
        <f>_xlfn.IFNA(VLOOKUP($B279,'B-LogEmaxOverpEC50'!$A:$AL,MATCH(BF$1,'B-LogEmaxOverpEC50'!$A$1:$AL$1,0),FALSE),"")</f>
        <v/>
      </c>
      <c r="BG279" s="137" t="str">
        <f>_xlfn.IFNA(VLOOKUP($B279,'I-LogEmaxOverpEC50'!$A:$AR,MATCH(BG$1,'I-LogEmaxOverpEC50'!$A$1:$AR$1,0),FALSE),"")</f>
        <v/>
      </c>
      <c r="BH279" s="136" t="str">
        <f>_xlfn.IFNA(VLOOKUP($B279,'I-LogEmaxOverpEC50'!$A:$AR,MATCH(BH$1,'I-LogEmaxOverpEC50'!$A$1:$AR$1,0),FALSE),"")</f>
        <v/>
      </c>
      <c r="BI279" s="136" t="str">
        <f>_xlfn.IFNA(VLOOKUP($B279,'I-LogEmaxOverpEC50'!$A:$AR,MATCH(BI$1,'I-LogEmaxOverpEC50'!$A$1:$AR$1,0),FALSE),"")</f>
        <v/>
      </c>
      <c r="BJ279" s="136" t="str">
        <f>_xlfn.IFNA(VLOOKUP($B279,'I-LogEmaxOverpEC50'!$A:$AR,MATCH(BJ$1,'I-LogEmaxOverpEC50'!$A$1:$AR$1,0),FALSE),"")</f>
        <v/>
      </c>
      <c r="BK279" s="136" t="str">
        <f>_xlfn.IFNA(VLOOKUP($B279,'I-LogEmaxOverpEC50'!$A:$AR,MATCH(BK$1,'I-LogEmaxOverpEC50'!$A$1:$AR$1,0),FALSE),"")</f>
        <v/>
      </c>
      <c r="BL279" s="136" t="str">
        <f>_xlfn.IFNA(VLOOKUP($B279,'I-LogEmaxOverpEC50'!$A:$AR,MATCH(BL$1,'I-LogEmaxOverpEC50'!$A$1:$AR$1,0),FALSE),"")</f>
        <v/>
      </c>
      <c r="BM279" s="136" t="str">
        <f>_xlfn.IFNA(VLOOKUP($B279,'I-LogEmaxOverpEC50'!$A:$AR,MATCH(BM$1,'I-LogEmaxOverpEC50'!$A$1:$AR$1,0),FALSE),"")</f>
        <v/>
      </c>
      <c r="BN279" s="136" t="str">
        <f>_xlfn.IFNA(VLOOKUP($B279,'I-LogEmaxOverpEC50'!$A:$AR,MATCH(BN$1,'I-LogEmaxOverpEC50'!$A$1:$AR$1,0),FALSE),"")</f>
        <v/>
      </c>
      <c r="BO279" s="136" t="str">
        <f>_xlfn.IFNA(VLOOKUP($B279,'I-LogEmaxOverpEC50'!$A:$AR,MATCH(BO$1,'I-LogEmaxOverpEC50'!$A$1:$AR$1,0),FALSE),"")</f>
        <v/>
      </c>
      <c r="BP279" s="136" t="str">
        <f>_xlfn.IFNA(VLOOKUP($B279,'I-LogEmaxOverpEC50'!$A:$AR,MATCH(BP$1,'I-LogEmaxOverpEC50'!$A$1:$AR$1,0),FALSE),"")</f>
        <v/>
      </c>
      <c r="BQ279" s="136" t="str">
        <f>_xlfn.IFNA(VLOOKUP($B279,'I-LogEmaxOverpEC50'!$A:$AR,MATCH(BQ$1,'I-LogEmaxOverpEC50'!$A$1:$AR$1,0),FALSE),"")</f>
        <v/>
      </c>
      <c r="BR279" s="136" t="str">
        <f>_xlfn.IFNA(VLOOKUP($B279,'I-LogEmaxOverpEC50'!$A:$AR,MATCH(BR$1,'I-LogEmaxOverpEC50'!$A$1:$AR$1,0),FALSE),"")</f>
        <v/>
      </c>
      <c r="BS279" s="136" t="str">
        <f>_xlfn.IFNA(VLOOKUP($B279,'I-LogEmaxOverpEC50'!$A:$AR,MATCH(BS$1,'I-LogEmaxOverpEC50'!$A$1:$AR$1,0),FALSE),"")</f>
        <v/>
      </c>
    </row>
    <row r="280" spans="1:71" x14ac:dyDescent="0.2">
      <c r="A280" s="146" t="e" cm="1">
        <f t="array" ref="A280">_xlfn.IFS(SUM(F280:R280)&gt;0,1,AB280&gt;0,2,TRUE,3)</f>
        <v>#N/A</v>
      </c>
      <c r="B280" s="146" t="s">
        <v>1891</v>
      </c>
      <c r="D280" s="151" t="str">
        <f>_xlfn.XLOOKUP(B280,RecNamesAll!A:A,RecNamesAll!E:E)</f>
        <v>A</v>
      </c>
      <c r="E280" s="150" t="str">
        <f>_xlfn.XLOOKUP(B280,RecNamesAll!A:A,RecNamesAll!C:C)</f>
        <v>GPR162</v>
      </c>
      <c r="F280" s="160" t="e">
        <f t="shared" si="80"/>
        <v>#N/A</v>
      </c>
      <c r="G280" s="159" t="e">
        <f t="shared" si="81"/>
        <v>#N/A</v>
      </c>
      <c r="H280" s="159" t="e">
        <f t="shared" si="82"/>
        <v>#N/A</v>
      </c>
      <c r="I280" s="159" t="e">
        <f t="shared" si="83"/>
        <v>#N/A</v>
      </c>
      <c r="J280" s="159" t="e">
        <f t="shared" si="84"/>
        <v>#N/A</v>
      </c>
      <c r="K280" s="159" t="e">
        <f t="shared" si="85"/>
        <v>#N/A</v>
      </c>
      <c r="L280" s="159" t="e">
        <f t="shared" si="86"/>
        <v>#N/A</v>
      </c>
      <c r="M280" s="159" t="e">
        <f t="shared" si="87"/>
        <v>#N/A</v>
      </c>
      <c r="N280" s="159" t="e">
        <f t="shared" si="88"/>
        <v>#N/A</v>
      </c>
      <c r="O280" s="159" t="e">
        <f t="shared" si="89"/>
        <v>#N/A</v>
      </c>
      <c r="P280" s="159" t="e">
        <f t="shared" si="90"/>
        <v>#N/A</v>
      </c>
      <c r="Q280" s="159" t="e">
        <f t="shared" si="91"/>
        <v>#N/A</v>
      </c>
      <c r="R280" s="159" t="e">
        <f t="shared" si="92"/>
        <v>#N/A</v>
      </c>
      <c r="U280" s="146" t="str">
        <f t="shared" si="93"/>
        <v>A</v>
      </c>
      <c r="V280" s="145" t="str">
        <f t="shared" si="94"/>
        <v>GPR162</v>
      </c>
      <c r="W280" s="157" t="e">
        <f>VLOOKUP($B280,GtP!$A:$DD,MATCH("Gs_0-2",GtP!$A$1:$DD$1,0),FALSE)</f>
        <v>#N/A</v>
      </c>
      <c r="X280" s="156" t="e">
        <f>VLOOKUP($B280,GtP!$A:$DD,MATCH("Gi/o_0-2",GtP!$A$1:$DD$1,0),FALSE)</f>
        <v>#N/A</v>
      </c>
      <c r="Y280" s="156" t="e">
        <f>VLOOKUP($B280,GtP!$A:$DD,MATCH("Gq/11_0-2",GtP!$A$1:$DD$1,0),FALSE)</f>
        <v>#N/A</v>
      </c>
      <c r="Z280" s="156" t="e">
        <f>VLOOKUP($B280,GtP!$A:$DD,MATCH("G12/13_0-2",GtP!$A$1:$DD$1,0),FALSE)</f>
        <v>#N/A</v>
      </c>
      <c r="AA280" s="155"/>
      <c r="AB280" s="143" t="e">
        <f t="shared" si="95"/>
        <v>#N/A</v>
      </c>
      <c r="AC280" s="315" t="str">
        <f t="shared" si="96"/>
        <v/>
      </c>
      <c r="AD280" s="349" t="str">
        <f t="shared" si="97"/>
        <v/>
      </c>
      <c r="AE280" s="349" t="str">
        <f t="shared" si="98"/>
        <v/>
      </c>
      <c r="AF280" s="311" t="str">
        <f t="shared" si="99"/>
        <v/>
      </c>
      <c r="AG280" s="141" t="e">
        <f>_xlfn.CONCAT(IF(AT280="","-","B"),IF(BG280="","-","I"),VLOOKUP($B280,GtP!$A:$BB,MATCH("Gs_0-1",GtP!$A$1:$BB$1,0),FALSE))</f>
        <v>#N/A</v>
      </c>
      <c r="AH280" s="140" t="e">
        <f>_xlfn.CONCAT(IF(AU280="","-","B"),IF(BH280="","-","I"),VLOOKUP($B280,GtP!$A:$BB,MATCH("Gs_0-1",GtP!$A$1:$BB$1,0),FALSE))</f>
        <v>#N/A</v>
      </c>
      <c r="AI280" s="140" t="e">
        <f>_xlfn.CONCAT(IF(AV280="","-","B"),IF(BI280="","-","I"),VLOOKUP($B280,GtP!$A:$BB,MATCH("Gi/o_0-1",GtP!$A$1:$BB$1,0),FALSE))</f>
        <v>#N/A</v>
      </c>
      <c r="AJ280" s="140" t="e">
        <f>_xlfn.CONCAT(IF(AW280="","-","B"),IF(BJ280="","-","I"),VLOOKUP($B280,GtP!$A:$BB,MATCH("Gi/o_0-1",GtP!$A$1:$BB$1,0),FALSE))</f>
        <v>#N/A</v>
      </c>
      <c r="AK280" s="140" t="e">
        <f>_xlfn.CONCAT(IF(AX280="","-","B"),IF(BK280="","-","I"),VLOOKUP($B280,GtP!$A:$BB,MATCH("Gi/o_0-1",GtP!$A$1:$BB$1,0),FALSE))</f>
        <v>#N/A</v>
      </c>
      <c r="AL280" s="140" t="e">
        <f>_xlfn.CONCAT(IF(AY280="","-","B"),IF(BL280="","-","I"),VLOOKUP($B280,GtP!$A:$BB,MATCH("Gi/o_0-1",GtP!$A$1:$BB$1,0),FALSE))</f>
        <v>#N/A</v>
      </c>
      <c r="AM280" s="140" t="e">
        <f>_xlfn.CONCAT(IF(AZ280="","-","B"),IF(BM280="","-","I"),VLOOKUP($B280,GtP!$A:$BB,MATCH("Gi/o_0-1",GtP!$A$1:$BB$1,0),FALSE))</f>
        <v>#N/A</v>
      </c>
      <c r="AN280" s="140" t="e">
        <f>_xlfn.CONCAT(IF(BA280="","-","B"),IF(BN280="","-","I"),VLOOKUP($B280,GtP!$A:$BB,MATCH("Gq/11_0-1",GtP!$A$1:$BB$1,0),FALSE))</f>
        <v>#N/A</v>
      </c>
      <c r="AO280" s="140" t="e">
        <f>_xlfn.CONCAT(IF(BB280="","-","B"),IF(BO280="","-","I"),VLOOKUP($B280,GtP!$A:$BB,MATCH("Gq/11_0-1",GtP!$A$1:$BB$1,0),FALSE))</f>
        <v>#N/A</v>
      </c>
      <c r="AP280" s="140" t="e">
        <f>_xlfn.CONCAT(IF(BC280="","-","B"),IF(BP280="","-","I"),VLOOKUP($B280,GtP!$A:$BB,MATCH("Gq/11_0-1",GtP!$A$1:$BB$1,0),FALSE))</f>
        <v>#N/A</v>
      </c>
      <c r="AQ280" s="140" t="e">
        <f>_xlfn.CONCAT(IF(BD280="","-","B"),IF(BQ280="","-","I"),VLOOKUP($B280,GtP!$A:$BB,MATCH("Gq/11_0-1",GtP!$A$1:$BB$1,0),FALSE))</f>
        <v>#N/A</v>
      </c>
      <c r="AR280" s="140" t="e">
        <f>_xlfn.CONCAT(IF(BE280="","-","B"),IF(BR280="","-","I"),VLOOKUP($B280,GtP!$A:$BB,MATCH("G12/13_0-1",GtP!$A$1:$BB$1,0),FALSE))</f>
        <v>#N/A</v>
      </c>
      <c r="AS280" s="140" t="e">
        <f>_xlfn.CONCAT(IF(BF280="","-","B"),IF(BS280="","-","I"),VLOOKUP($B280,GtP!$A:$BB,MATCH("G12/13_0-1",GtP!$A$1:$BB$1,0),FALSE))</f>
        <v>#N/A</v>
      </c>
      <c r="AT280" s="139" t="str">
        <f>_xlfn.IFNA(VLOOKUP($B280,'B-LogEmaxOverpEC50'!$A:$AL,MATCH(AT$1,'B-LogEmaxOverpEC50'!$A$1:$AL$1,0),FALSE),"")</f>
        <v/>
      </c>
      <c r="AU280" s="136" t="str">
        <f>_xlfn.IFNA(VLOOKUP($B280,'B-LogEmaxOverpEC50'!$A:$AL,MATCH(AU$1,'B-LogEmaxOverpEC50'!$A$1:$AL$1,0),FALSE),"")</f>
        <v/>
      </c>
      <c r="AV280" s="152" t="str">
        <f>_xlfn.IFNA(VLOOKUP($B280,'B-LogEmaxOverpEC50'!$A:$AL,MATCH(AV$1,'B-LogEmaxOverpEC50'!$A$1:$AL$1,0),FALSE),"")</f>
        <v/>
      </c>
      <c r="AW280" s="152" t="str">
        <f>_xlfn.IFNA(VLOOKUP($B280,'B-LogEmaxOverpEC50'!$A:$AL,MATCH(AW$1,'B-LogEmaxOverpEC50'!$A$1:$AL$1,0),FALSE),"")</f>
        <v/>
      </c>
      <c r="AX280" s="152" t="str">
        <f>_xlfn.IFNA(VLOOKUP($B280,'B-LogEmaxOverpEC50'!$A:$AL,MATCH(AX$1,'B-LogEmaxOverpEC50'!$A$1:$AL$1,0),FALSE),"")</f>
        <v/>
      </c>
      <c r="AY280" s="152" t="str">
        <f>_xlfn.IFNA(VLOOKUP($B280,'B-LogEmaxOverpEC50'!$A:$AL,MATCH(AY$1,'B-LogEmaxOverpEC50'!$A$1:$AL$1,0),FALSE),"")</f>
        <v/>
      </c>
      <c r="AZ280" s="152" t="str">
        <f>_xlfn.IFNA(VLOOKUP($B280,'B-LogEmaxOverpEC50'!$A:$AL,MATCH(AZ$1,'B-LogEmaxOverpEC50'!$A$1:$AL$1,0),FALSE),"")</f>
        <v/>
      </c>
      <c r="BA280" s="152" t="str">
        <f>_xlfn.IFNA(VLOOKUP($B280,'B-LogEmaxOverpEC50'!$A:$AL,MATCH(BA$1,'B-LogEmaxOverpEC50'!$A$1:$AL$1,0),FALSE),"")</f>
        <v/>
      </c>
      <c r="BB280" s="152" t="str">
        <f>_xlfn.IFNA(VLOOKUP($B280,'B-LogEmaxOverpEC50'!$A:$AL,MATCH(BB$1,'B-LogEmaxOverpEC50'!$A$1:$AL$1,0),FALSE),"")</f>
        <v/>
      </c>
      <c r="BC280" s="152" t="str">
        <f>_xlfn.IFNA(VLOOKUP($B280,'B-LogEmaxOverpEC50'!$A:$AL,MATCH(BC$1,'B-LogEmaxOverpEC50'!$A$1:$AL$1,0),FALSE),"")</f>
        <v/>
      </c>
      <c r="BD280" s="152" t="str">
        <f>_xlfn.IFNA(VLOOKUP($B280,'B-LogEmaxOverpEC50'!$A:$AL,MATCH(BD$1,'B-LogEmaxOverpEC50'!$A$1:$AL$1,0),FALSE),"")</f>
        <v/>
      </c>
      <c r="BE280" s="152" t="str">
        <f>_xlfn.IFNA(VLOOKUP($B280,'B-LogEmaxOverpEC50'!$A:$AL,MATCH(BE$1,'B-LogEmaxOverpEC50'!$A$1:$AL$1,0),FALSE),"")</f>
        <v/>
      </c>
      <c r="BF280" s="152" t="str">
        <f>_xlfn.IFNA(VLOOKUP($B280,'B-LogEmaxOverpEC50'!$A:$AL,MATCH(BF$1,'B-LogEmaxOverpEC50'!$A$1:$AL$1,0),FALSE),"")</f>
        <v/>
      </c>
      <c r="BG280" s="137" t="str">
        <f>_xlfn.IFNA(VLOOKUP($B280,'I-LogEmaxOverpEC50'!$A:$AR,MATCH(BG$1,'I-LogEmaxOverpEC50'!$A$1:$AR$1,0),FALSE),"")</f>
        <v/>
      </c>
      <c r="BH280" s="136" t="str">
        <f>_xlfn.IFNA(VLOOKUP($B280,'I-LogEmaxOverpEC50'!$A:$AR,MATCH(BH$1,'I-LogEmaxOverpEC50'!$A$1:$AR$1,0),FALSE),"")</f>
        <v/>
      </c>
      <c r="BI280" s="136" t="str">
        <f>_xlfn.IFNA(VLOOKUP($B280,'I-LogEmaxOverpEC50'!$A:$AR,MATCH(BI$1,'I-LogEmaxOverpEC50'!$A$1:$AR$1,0),FALSE),"")</f>
        <v/>
      </c>
      <c r="BJ280" s="136" t="str">
        <f>_xlfn.IFNA(VLOOKUP($B280,'I-LogEmaxOverpEC50'!$A:$AR,MATCH(BJ$1,'I-LogEmaxOverpEC50'!$A$1:$AR$1,0),FALSE),"")</f>
        <v/>
      </c>
      <c r="BK280" s="136" t="str">
        <f>_xlfn.IFNA(VLOOKUP($B280,'I-LogEmaxOverpEC50'!$A:$AR,MATCH(BK$1,'I-LogEmaxOverpEC50'!$A$1:$AR$1,0),FALSE),"")</f>
        <v/>
      </c>
      <c r="BL280" s="136" t="str">
        <f>_xlfn.IFNA(VLOOKUP($B280,'I-LogEmaxOverpEC50'!$A:$AR,MATCH(BL$1,'I-LogEmaxOverpEC50'!$A$1:$AR$1,0),FALSE),"")</f>
        <v/>
      </c>
      <c r="BM280" s="136" t="str">
        <f>_xlfn.IFNA(VLOOKUP($B280,'I-LogEmaxOverpEC50'!$A:$AR,MATCH(BM$1,'I-LogEmaxOverpEC50'!$A$1:$AR$1,0),FALSE),"")</f>
        <v/>
      </c>
      <c r="BN280" s="136" t="str">
        <f>_xlfn.IFNA(VLOOKUP($B280,'I-LogEmaxOverpEC50'!$A:$AR,MATCH(BN$1,'I-LogEmaxOverpEC50'!$A$1:$AR$1,0),FALSE),"")</f>
        <v/>
      </c>
      <c r="BO280" s="136" t="str">
        <f>_xlfn.IFNA(VLOOKUP($B280,'I-LogEmaxOverpEC50'!$A:$AR,MATCH(BO$1,'I-LogEmaxOverpEC50'!$A$1:$AR$1,0),FALSE),"")</f>
        <v/>
      </c>
      <c r="BP280" s="136" t="str">
        <f>_xlfn.IFNA(VLOOKUP($B280,'I-LogEmaxOverpEC50'!$A:$AR,MATCH(BP$1,'I-LogEmaxOverpEC50'!$A$1:$AR$1,0),FALSE),"")</f>
        <v/>
      </c>
      <c r="BQ280" s="136" t="str">
        <f>_xlfn.IFNA(VLOOKUP($B280,'I-LogEmaxOverpEC50'!$A:$AR,MATCH(BQ$1,'I-LogEmaxOverpEC50'!$A$1:$AR$1,0),FALSE),"")</f>
        <v/>
      </c>
      <c r="BR280" s="136" t="str">
        <f>_xlfn.IFNA(VLOOKUP($B280,'I-LogEmaxOverpEC50'!$A:$AR,MATCH(BR$1,'I-LogEmaxOverpEC50'!$A$1:$AR$1,0),FALSE),"")</f>
        <v/>
      </c>
      <c r="BS280" s="136" t="str">
        <f>_xlfn.IFNA(VLOOKUP($B280,'I-LogEmaxOverpEC50'!$A:$AR,MATCH(BS$1,'I-LogEmaxOverpEC50'!$A$1:$AR$1,0),FALSE),"")</f>
        <v/>
      </c>
    </row>
    <row r="281" spans="1:71" x14ac:dyDescent="0.2">
      <c r="A281" s="146" t="e" cm="1">
        <f t="array" ref="A281">_xlfn.IFS(SUM(F281:R281)&gt;0,1,AB281&gt;0,2,TRUE,3)</f>
        <v>#N/A</v>
      </c>
      <c r="B281" s="146" t="s">
        <v>1887</v>
      </c>
      <c r="D281" s="151" t="str">
        <f>_xlfn.XLOOKUP(B281,RecNamesAll!A:A,RecNamesAll!E:E)</f>
        <v>A</v>
      </c>
      <c r="E281" s="150" t="str">
        <f>_xlfn.XLOOKUP(B281,RecNamesAll!A:A,RecNamesAll!C:C)</f>
        <v>GPR171</v>
      </c>
      <c r="F281" s="160" t="e">
        <f t="shared" si="80"/>
        <v>#N/A</v>
      </c>
      <c r="G281" s="159" t="e">
        <f t="shared" si="81"/>
        <v>#N/A</v>
      </c>
      <c r="H281" s="159" t="e">
        <f t="shared" si="82"/>
        <v>#N/A</v>
      </c>
      <c r="I281" s="159" t="e">
        <f t="shared" si="83"/>
        <v>#N/A</v>
      </c>
      <c r="J281" s="159" t="e">
        <f t="shared" si="84"/>
        <v>#N/A</v>
      </c>
      <c r="K281" s="159" t="e">
        <f t="shared" si="85"/>
        <v>#N/A</v>
      </c>
      <c r="L281" s="159" t="e">
        <f t="shared" si="86"/>
        <v>#N/A</v>
      </c>
      <c r="M281" s="159" t="e">
        <f t="shared" si="87"/>
        <v>#N/A</v>
      </c>
      <c r="N281" s="159" t="e">
        <f t="shared" si="88"/>
        <v>#N/A</v>
      </c>
      <c r="O281" s="159" t="e">
        <f t="shared" si="89"/>
        <v>#N/A</v>
      </c>
      <c r="P281" s="159" t="e">
        <f t="shared" si="90"/>
        <v>#N/A</v>
      </c>
      <c r="Q281" s="159" t="e">
        <f t="shared" si="91"/>
        <v>#N/A</v>
      </c>
      <c r="R281" s="159" t="e">
        <f t="shared" si="92"/>
        <v>#N/A</v>
      </c>
      <c r="U281" s="146" t="str">
        <f t="shared" si="93"/>
        <v>A</v>
      </c>
      <c r="V281" s="145" t="str">
        <f t="shared" si="94"/>
        <v>GPR171</v>
      </c>
      <c r="W281" s="157" t="e">
        <f>VLOOKUP($B281,GtP!$A:$DD,MATCH("Gs_0-2",GtP!$A$1:$DD$1,0),FALSE)</f>
        <v>#N/A</v>
      </c>
      <c r="X281" s="156" t="e">
        <f>VLOOKUP($B281,GtP!$A:$DD,MATCH("Gi/o_0-2",GtP!$A$1:$DD$1,0),FALSE)</f>
        <v>#N/A</v>
      </c>
      <c r="Y281" s="156" t="e">
        <f>VLOOKUP($B281,GtP!$A:$DD,MATCH("Gq/11_0-2",GtP!$A$1:$DD$1,0),FALSE)</f>
        <v>#N/A</v>
      </c>
      <c r="Z281" s="156" t="e">
        <f>VLOOKUP($B281,GtP!$A:$DD,MATCH("G12/13_0-2",GtP!$A$1:$DD$1,0),FALSE)</f>
        <v>#N/A</v>
      </c>
      <c r="AA281" s="155"/>
      <c r="AB281" s="143" t="e">
        <f t="shared" si="95"/>
        <v>#N/A</v>
      </c>
      <c r="AC281" s="315" t="str">
        <f t="shared" si="96"/>
        <v/>
      </c>
      <c r="AD281" s="349" t="str">
        <f t="shared" si="97"/>
        <v/>
      </c>
      <c r="AE281" s="349" t="str">
        <f t="shared" si="98"/>
        <v/>
      </c>
      <c r="AF281" s="311" t="str">
        <f t="shared" si="99"/>
        <v/>
      </c>
      <c r="AG281" s="141" t="e">
        <f>_xlfn.CONCAT(IF(AT281="","-","B"),IF(BG281="","-","I"),VLOOKUP($B281,GtP!$A:$BB,MATCH("Gs_0-1",GtP!$A$1:$BB$1,0),FALSE))</f>
        <v>#N/A</v>
      </c>
      <c r="AH281" s="140" t="e">
        <f>_xlfn.CONCAT(IF(AU281="","-","B"),IF(BH281="","-","I"),VLOOKUP($B281,GtP!$A:$BB,MATCH("Gs_0-1",GtP!$A$1:$BB$1,0),FALSE))</f>
        <v>#N/A</v>
      </c>
      <c r="AI281" s="140" t="e">
        <f>_xlfn.CONCAT(IF(AV281="","-","B"),IF(BI281="","-","I"),VLOOKUP($B281,GtP!$A:$BB,MATCH("Gi/o_0-1",GtP!$A$1:$BB$1,0),FALSE))</f>
        <v>#N/A</v>
      </c>
      <c r="AJ281" s="140" t="e">
        <f>_xlfn.CONCAT(IF(AW281="","-","B"),IF(BJ281="","-","I"),VLOOKUP($B281,GtP!$A:$BB,MATCH("Gi/o_0-1",GtP!$A$1:$BB$1,0),FALSE))</f>
        <v>#N/A</v>
      </c>
      <c r="AK281" s="140" t="e">
        <f>_xlfn.CONCAT(IF(AX281="","-","B"),IF(BK281="","-","I"),VLOOKUP($B281,GtP!$A:$BB,MATCH("Gi/o_0-1",GtP!$A$1:$BB$1,0),FALSE))</f>
        <v>#N/A</v>
      </c>
      <c r="AL281" s="140" t="e">
        <f>_xlfn.CONCAT(IF(AY281="","-","B"),IF(BL281="","-","I"),VLOOKUP($B281,GtP!$A:$BB,MATCH("Gi/o_0-1",GtP!$A$1:$BB$1,0),FALSE))</f>
        <v>#N/A</v>
      </c>
      <c r="AM281" s="140" t="e">
        <f>_xlfn.CONCAT(IF(AZ281="","-","B"),IF(BM281="","-","I"),VLOOKUP($B281,GtP!$A:$BB,MATCH("Gi/o_0-1",GtP!$A$1:$BB$1,0),FALSE))</f>
        <v>#N/A</v>
      </c>
      <c r="AN281" s="140" t="e">
        <f>_xlfn.CONCAT(IF(BA281="","-","B"),IF(BN281="","-","I"),VLOOKUP($B281,GtP!$A:$BB,MATCH("Gq/11_0-1",GtP!$A$1:$BB$1,0),FALSE))</f>
        <v>#N/A</v>
      </c>
      <c r="AO281" s="140" t="e">
        <f>_xlfn.CONCAT(IF(BB281="","-","B"),IF(BO281="","-","I"),VLOOKUP($B281,GtP!$A:$BB,MATCH("Gq/11_0-1",GtP!$A$1:$BB$1,0),FALSE))</f>
        <v>#N/A</v>
      </c>
      <c r="AP281" s="140" t="e">
        <f>_xlfn.CONCAT(IF(BC281="","-","B"),IF(BP281="","-","I"),VLOOKUP($B281,GtP!$A:$BB,MATCH("Gq/11_0-1",GtP!$A$1:$BB$1,0),FALSE))</f>
        <v>#N/A</v>
      </c>
      <c r="AQ281" s="140" t="e">
        <f>_xlfn.CONCAT(IF(BD281="","-","B"),IF(BQ281="","-","I"),VLOOKUP($B281,GtP!$A:$BB,MATCH("Gq/11_0-1",GtP!$A$1:$BB$1,0),FALSE))</f>
        <v>#N/A</v>
      </c>
      <c r="AR281" s="140" t="e">
        <f>_xlfn.CONCAT(IF(BE281="","-","B"),IF(BR281="","-","I"),VLOOKUP($B281,GtP!$A:$BB,MATCH("G12/13_0-1",GtP!$A$1:$BB$1,0),FALSE))</f>
        <v>#N/A</v>
      </c>
      <c r="AS281" s="140" t="e">
        <f>_xlfn.CONCAT(IF(BF281="","-","B"),IF(BS281="","-","I"),VLOOKUP($B281,GtP!$A:$BB,MATCH("G12/13_0-1",GtP!$A$1:$BB$1,0),FALSE))</f>
        <v>#N/A</v>
      </c>
      <c r="AT281" s="139" t="str">
        <f>_xlfn.IFNA(VLOOKUP($B281,'B-LogEmaxOverpEC50'!$A:$AL,MATCH(AT$1,'B-LogEmaxOverpEC50'!$A$1:$AL$1,0),FALSE),"")</f>
        <v/>
      </c>
      <c r="AU281" s="136" t="str">
        <f>_xlfn.IFNA(VLOOKUP($B281,'B-LogEmaxOverpEC50'!$A:$AL,MATCH(AU$1,'B-LogEmaxOverpEC50'!$A$1:$AL$1,0),FALSE),"")</f>
        <v/>
      </c>
      <c r="AV281" s="152" t="str">
        <f>_xlfn.IFNA(VLOOKUP($B281,'B-LogEmaxOverpEC50'!$A:$AL,MATCH(AV$1,'B-LogEmaxOverpEC50'!$A$1:$AL$1,0),FALSE),"")</f>
        <v/>
      </c>
      <c r="AW281" s="152" t="str">
        <f>_xlfn.IFNA(VLOOKUP($B281,'B-LogEmaxOverpEC50'!$A:$AL,MATCH(AW$1,'B-LogEmaxOverpEC50'!$A$1:$AL$1,0),FALSE),"")</f>
        <v/>
      </c>
      <c r="AX281" s="152" t="str">
        <f>_xlfn.IFNA(VLOOKUP($B281,'B-LogEmaxOverpEC50'!$A:$AL,MATCH(AX$1,'B-LogEmaxOverpEC50'!$A$1:$AL$1,0),FALSE),"")</f>
        <v/>
      </c>
      <c r="AY281" s="152" t="str">
        <f>_xlfn.IFNA(VLOOKUP($B281,'B-LogEmaxOverpEC50'!$A:$AL,MATCH(AY$1,'B-LogEmaxOverpEC50'!$A$1:$AL$1,0),FALSE),"")</f>
        <v/>
      </c>
      <c r="AZ281" s="152" t="str">
        <f>_xlfn.IFNA(VLOOKUP($B281,'B-LogEmaxOverpEC50'!$A:$AL,MATCH(AZ$1,'B-LogEmaxOverpEC50'!$A$1:$AL$1,0),FALSE),"")</f>
        <v/>
      </c>
      <c r="BA281" s="152" t="str">
        <f>_xlfn.IFNA(VLOOKUP($B281,'B-LogEmaxOverpEC50'!$A:$AL,MATCH(BA$1,'B-LogEmaxOverpEC50'!$A$1:$AL$1,0),FALSE),"")</f>
        <v/>
      </c>
      <c r="BB281" s="152" t="str">
        <f>_xlfn.IFNA(VLOOKUP($B281,'B-LogEmaxOverpEC50'!$A:$AL,MATCH(BB$1,'B-LogEmaxOverpEC50'!$A$1:$AL$1,0),FALSE),"")</f>
        <v/>
      </c>
      <c r="BC281" s="152" t="str">
        <f>_xlfn.IFNA(VLOOKUP($B281,'B-LogEmaxOverpEC50'!$A:$AL,MATCH(BC$1,'B-LogEmaxOverpEC50'!$A$1:$AL$1,0),FALSE),"")</f>
        <v/>
      </c>
      <c r="BD281" s="152" t="str">
        <f>_xlfn.IFNA(VLOOKUP($B281,'B-LogEmaxOverpEC50'!$A:$AL,MATCH(BD$1,'B-LogEmaxOverpEC50'!$A$1:$AL$1,0),FALSE),"")</f>
        <v/>
      </c>
      <c r="BE281" s="152" t="str">
        <f>_xlfn.IFNA(VLOOKUP($B281,'B-LogEmaxOverpEC50'!$A:$AL,MATCH(BE$1,'B-LogEmaxOverpEC50'!$A$1:$AL$1,0),FALSE),"")</f>
        <v/>
      </c>
      <c r="BF281" s="152" t="str">
        <f>_xlfn.IFNA(VLOOKUP($B281,'B-LogEmaxOverpEC50'!$A:$AL,MATCH(BF$1,'B-LogEmaxOverpEC50'!$A$1:$AL$1,0),FALSE),"")</f>
        <v/>
      </c>
      <c r="BG281" s="137" t="str">
        <f>_xlfn.IFNA(VLOOKUP($B281,'I-LogEmaxOverpEC50'!$A:$AR,MATCH(BG$1,'I-LogEmaxOverpEC50'!$A$1:$AR$1,0),FALSE),"")</f>
        <v/>
      </c>
      <c r="BH281" s="136" t="str">
        <f>_xlfn.IFNA(VLOOKUP($B281,'I-LogEmaxOverpEC50'!$A:$AR,MATCH(BH$1,'I-LogEmaxOverpEC50'!$A$1:$AR$1,0),FALSE),"")</f>
        <v/>
      </c>
      <c r="BI281" s="136" t="str">
        <f>_xlfn.IFNA(VLOOKUP($B281,'I-LogEmaxOverpEC50'!$A:$AR,MATCH(BI$1,'I-LogEmaxOverpEC50'!$A$1:$AR$1,0),FALSE),"")</f>
        <v/>
      </c>
      <c r="BJ281" s="136" t="str">
        <f>_xlfn.IFNA(VLOOKUP($B281,'I-LogEmaxOverpEC50'!$A:$AR,MATCH(BJ$1,'I-LogEmaxOverpEC50'!$A$1:$AR$1,0),FALSE),"")</f>
        <v/>
      </c>
      <c r="BK281" s="136" t="str">
        <f>_xlfn.IFNA(VLOOKUP($B281,'I-LogEmaxOverpEC50'!$A:$AR,MATCH(BK$1,'I-LogEmaxOverpEC50'!$A$1:$AR$1,0),FALSE),"")</f>
        <v/>
      </c>
      <c r="BL281" s="136" t="str">
        <f>_xlfn.IFNA(VLOOKUP($B281,'I-LogEmaxOverpEC50'!$A:$AR,MATCH(BL$1,'I-LogEmaxOverpEC50'!$A$1:$AR$1,0),FALSE),"")</f>
        <v/>
      </c>
      <c r="BM281" s="136" t="str">
        <f>_xlfn.IFNA(VLOOKUP($B281,'I-LogEmaxOverpEC50'!$A:$AR,MATCH(BM$1,'I-LogEmaxOverpEC50'!$A$1:$AR$1,0),FALSE),"")</f>
        <v/>
      </c>
      <c r="BN281" s="136" t="str">
        <f>_xlfn.IFNA(VLOOKUP($B281,'I-LogEmaxOverpEC50'!$A:$AR,MATCH(BN$1,'I-LogEmaxOverpEC50'!$A$1:$AR$1,0),FALSE),"")</f>
        <v/>
      </c>
      <c r="BO281" s="136" t="str">
        <f>_xlfn.IFNA(VLOOKUP($B281,'I-LogEmaxOverpEC50'!$A:$AR,MATCH(BO$1,'I-LogEmaxOverpEC50'!$A$1:$AR$1,0),FALSE),"")</f>
        <v/>
      </c>
      <c r="BP281" s="136" t="str">
        <f>_xlfn.IFNA(VLOOKUP($B281,'I-LogEmaxOverpEC50'!$A:$AR,MATCH(BP$1,'I-LogEmaxOverpEC50'!$A$1:$AR$1,0),FALSE),"")</f>
        <v/>
      </c>
      <c r="BQ281" s="136" t="str">
        <f>_xlfn.IFNA(VLOOKUP($B281,'I-LogEmaxOverpEC50'!$A:$AR,MATCH(BQ$1,'I-LogEmaxOverpEC50'!$A$1:$AR$1,0),FALSE),"")</f>
        <v/>
      </c>
      <c r="BR281" s="136" t="str">
        <f>_xlfn.IFNA(VLOOKUP($B281,'I-LogEmaxOverpEC50'!$A:$AR,MATCH(BR$1,'I-LogEmaxOverpEC50'!$A$1:$AR$1,0),FALSE),"")</f>
        <v/>
      </c>
      <c r="BS281" s="136" t="str">
        <f>_xlfn.IFNA(VLOOKUP($B281,'I-LogEmaxOverpEC50'!$A:$AR,MATCH(BS$1,'I-LogEmaxOverpEC50'!$A$1:$AR$1,0),FALSE),"")</f>
        <v/>
      </c>
    </row>
    <row r="282" spans="1:71" x14ac:dyDescent="0.2">
      <c r="A282" s="146" t="e" cm="1">
        <f t="array" ref="A282">_xlfn.IFS(SUM(F282:R282)&gt;0,1,AB282&gt;0,2,TRUE,3)</f>
        <v>#N/A</v>
      </c>
      <c r="B282" s="146" t="s">
        <v>1883</v>
      </c>
      <c r="D282" s="151" t="str">
        <f>_xlfn.XLOOKUP(B282,RecNamesAll!A:A,RecNamesAll!E:E)</f>
        <v>A</v>
      </c>
      <c r="E282" s="150" t="str">
        <f>_xlfn.XLOOKUP(B282,RecNamesAll!A:A,RecNamesAll!C:C)</f>
        <v>GPR173</v>
      </c>
      <c r="F282" s="160" t="e">
        <f t="shared" si="80"/>
        <v>#N/A</v>
      </c>
      <c r="G282" s="159" t="e">
        <f t="shared" si="81"/>
        <v>#N/A</v>
      </c>
      <c r="H282" s="159" t="e">
        <f t="shared" si="82"/>
        <v>#N/A</v>
      </c>
      <c r="I282" s="159" t="e">
        <f t="shared" si="83"/>
        <v>#N/A</v>
      </c>
      <c r="J282" s="159" t="e">
        <f t="shared" si="84"/>
        <v>#N/A</v>
      </c>
      <c r="K282" s="159" t="e">
        <f t="shared" si="85"/>
        <v>#N/A</v>
      </c>
      <c r="L282" s="159" t="e">
        <f t="shared" si="86"/>
        <v>#N/A</v>
      </c>
      <c r="M282" s="159" t="e">
        <f t="shared" si="87"/>
        <v>#N/A</v>
      </c>
      <c r="N282" s="159" t="e">
        <f t="shared" si="88"/>
        <v>#N/A</v>
      </c>
      <c r="O282" s="159" t="e">
        <f t="shared" si="89"/>
        <v>#N/A</v>
      </c>
      <c r="P282" s="159" t="e">
        <f t="shared" si="90"/>
        <v>#N/A</v>
      </c>
      <c r="Q282" s="159" t="e">
        <f t="shared" si="91"/>
        <v>#N/A</v>
      </c>
      <c r="R282" s="159" t="e">
        <f t="shared" si="92"/>
        <v>#N/A</v>
      </c>
      <c r="U282" s="146" t="str">
        <f t="shared" si="93"/>
        <v>A</v>
      </c>
      <c r="V282" s="145" t="str">
        <f t="shared" si="94"/>
        <v>GPR173</v>
      </c>
      <c r="W282" s="157" t="e">
        <f>VLOOKUP($B282,GtP!$A:$DD,MATCH("Gs_0-2",GtP!$A$1:$DD$1,0),FALSE)</f>
        <v>#N/A</v>
      </c>
      <c r="X282" s="156" t="e">
        <f>VLOOKUP($B282,GtP!$A:$DD,MATCH("Gi/o_0-2",GtP!$A$1:$DD$1,0),FALSE)</f>
        <v>#N/A</v>
      </c>
      <c r="Y282" s="156" t="e">
        <f>VLOOKUP($B282,GtP!$A:$DD,MATCH("Gq/11_0-2",GtP!$A$1:$DD$1,0),FALSE)</f>
        <v>#N/A</v>
      </c>
      <c r="Z282" s="156" t="e">
        <f>VLOOKUP($B282,GtP!$A:$DD,MATCH("G12/13_0-2",GtP!$A$1:$DD$1,0),FALSE)</f>
        <v>#N/A</v>
      </c>
      <c r="AA282" s="155"/>
      <c r="AB282" s="143" t="e">
        <f t="shared" si="95"/>
        <v>#N/A</v>
      </c>
      <c r="AC282" s="315" t="str">
        <f t="shared" si="96"/>
        <v/>
      </c>
      <c r="AD282" s="349" t="str">
        <f t="shared" si="97"/>
        <v/>
      </c>
      <c r="AE282" s="349" t="str">
        <f t="shared" si="98"/>
        <v/>
      </c>
      <c r="AF282" s="311" t="str">
        <f t="shared" si="99"/>
        <v/>
      </c>
      <c r="AG282" s="141" t="e">
        <f>_xlfn.CONCAT(IF(AT282="","-","B"),IF(BG282="","-","I"),VLOOKUP($B282,GtP!$A:$BB,MATCH("Gs_0-1",GtP!$A$1:$BB$1,0),FALSE))</f>
        <v>#N/A</v>
      </c>
      <c r="AH282" s="140" t="e">
        <f>_xlfn.CONCAT(IF(AU282="","-","B"),IF(BH282="","-","I"),VLOOKUP($B282,GtP!$A:$BB,MATCH("Gs_0-1",GtP!$A$1:$BB$1,0),FALSE))</f>
        <v>#N/A</v>
      </c>
      <c r="AI282" s="140" t="e">
        <f>_xlfn.CONCAT(IF(AV282="","-","B"),IF(BI282="","-","I"),VLOOKUP($B282,GtP!$A:$BB,MATCH("Gi/o_0-1",GtP!$A$1:$BB$1,0),FALSE))</f>
        <v>#N/A</v>
      </c>
      <c r="AJ282" s="140" t="e">
        <f>_xlfn.CONCAT(IF(AW282="","-","B"),IF(BJ282="","-","I"),VLOOKUP($B282,GtP!$A:$BB,MATCH("Gi/o_0-1",GtP!$A$1:$BB$1,0),FALSE))</f>
        <v>#N/A</v>
      </c>
      <c r="AK282" s="140" t="e">
        <f>_xlfn.CONCAT(IF(AX282="","-","B"),IF(BK282="","-","I"),VLOOKUP($B282,GtP!$A:$BB,MATCH("Gi/o_0-1",GtP!$A$1:$BB$1,0),FALSE))</f>
        <v>#N/A</v>
      </c>
      <c r="AL282" s="140" t="e">
        <f>_xlfn.CONCAT(IF(AY282="","-","B"),IF(BL282="","-","I"),VLOOKUP($B282,GtP!$A:$BB,MATCH("Gi/o_0-1",GtP!$A$1:$BB$1,0),FALSE))</f>
        <v>#N/A</v>
      </c>
      <c r="AM282" s="140" t="e">
        <f>_xlfn.CONCAT(IF(AZ282="","-","B"),IF(BM282="","-","I"),VLOOKUP($B282,GtP!$A:$BB,MATCH("Gi/o_0-1",GtP!$A$1:$BB$1,0),FALSE))</f>
        <v>#N/A</v>
      </c>
      <c r="AN282" s="140" t="e">
        <f>_xlfn.CONCAT(IF(BA282="","-","B"),IF(BN282="","-","I"),VLOOKUP($B282,GtP!$A:$BB,MATCH("Gq/11_0-1",GtP!$A$1:$BB$1,0),FALSE))</f>
        <v>#N/A</v>
      </c>
      <c r="AO282" s="140" t="e">
        <f>_xlfn.CONCAT(IF(BB282="","-","B"),IF(BO282="","-","I"),VLOOKUP($B282,GtP!$A:$BB,MATCH("Gq/11_0-1",GtP!$A$1:$BB$1,0),FALSE))</f>
        <v>#N/A</v>
      </c>
      <c r="AP282" s="140" t="e">
        <f>_xlfn.CONCAT(IF(BC282="","-","B"),IF(BP282="","-","I"),VLOOKUP($B282,GtP!$A:$BB,MATCH("Gq/11_0-1",GtP!$A$1:$BB$1,0),FALSE))</f>
        <v>#N/A</v>
      </c>
      <c r="AQ282" s="140" t="e">
        <f>_xlfn.CONCAT(IF(BD282="","-","B"),IF(BQ282="","-","I"),VLOOKUP($B282,GtP!$A:$BB,MATCH("Gq/11_0-1",GtP!$A$1:$BB$1,0),FALSE))</f>
        <v>#N/A</v>
      </c>
      <c r="AR282" s="140" t="e">
        <f>_xlfn.CONCAT(IF(BE282="","-","B"),IF(BR282="","-","I"),VLOOKUP($B282,GtP!$A:$BB,MATCH("G12/13_0-1",GtP!$A$1:$BB$1,0),FALSE))</f>
        <v>#N/A</v>
      </c>
      <c r="AS282" s="140" t="e">
        <f>_xlfn.CONCAT(IF(BF282="","-","B"),IF(BS282="","-","I"),VLOOKUP($B282,GtP!$A:$BB,MATCH("G12/13_0-1",GtP!$A$1:$BB$1,0),FALSE))</f>
        <v>#N/A</v>
      </c>
      <c r="AT282" s="139" t="str">
        <f>_xlfn.IFNA(VLOOKUP($B282,'B-LogEmaxOverpEC50'!$A:$AL,MATCH(AT$1,'B-LogEmaxOverpEC50'!$A$1:$AL$1,0),FALSE),"")</f>
        <v/>
      </c>
      <c r="AU282" s="136" t="str">
        <f>_xlfn.IFNA(VLOOKUP($B282,'B-LogEmaxOverpEC50'!$A:$AL,MATCH(AU$1,'B-LogEmaxOverpEC50'!$A$1:$AL$1,0),FALSE),"")</f>
        <v/>
      </c>
      <c r="AV282" s="152" t="str">
        <f>_xlfn.IFNA(VLOOKUP($B282,'B-LogEmaxOverpEC50'!$A:$AL,MATCH(AV$1,'B-LogEmaxOverpEC50'!$A$1:$AL$1,0),FALSE),"")</f>
        <v/>
      </c>
      <c r="AW282" s="152" t="str">
        <f>_xlfn.IFNA(VLOOKUP($B282,'B-LogEmaxOverpEC50'!$A:$AL,MATCH(AW$1,'B-LogEmaxOverpEC50'!$A$1:$AL$1,0),FALSE),"")</f>
        <v/>
      </c>
      <c r="AX282" s="152" t="str">
        <f>_xlfn.IFNA(VLOOKUP($B282,'B-LogEmaxOverpEC50'!$A:$AL,MATCH(AX$1,'B-LogEmaxOverpEC50'!$A$1:$AL$1,0),FALSE),"")</f>
        <v/>
      </c>
      <c r="AY282" s="152" t="str">
        <f>_xlfn.IFNA(VLOOKUP($B282,'B-LogEmaxOverpEC50'!$A:$AL,MATCH(AY$1,'B-LogEmaxOverpEC50'!$A$1:$AL$1,0),FALSE),"")</f>
        <v/>
      </c>
      <c r="AZ282" s="152" t="str">
        <f>_xlfn.IFNA(VLOOKUP($B282,'B-LogEmaxOverpEC50'!$A:$AL,MATCH(AZ$1,'B-LogEmaxOverpEC50'!$A$1:$AL$1,0),FALSE),"")</f>
        <v/>
      </c>
      <c r="BA282" s="152" t="str">
        <f>_xlfn.IFNA(VLOOKUP($B282,'B-LogEmaxOverpEC50'!$A:$AL,MATCH(BA$1,'B-LogEmaxOverpEC50'!$A$1:$AL$1,0),FALSE),"")</f>
        <v/>
      </c>
      <c r="BB282" s="152" t="str">
        <f>_xlfn.IFNA(VLOOKUP($B282,'B-LogEmaxOverpEC50'!$A:$AL,MATCH(BB$1,'B-LogEmaxOverpEC50'!$A$1:$AL$1,0),FALSE),"")</f>
        <v/>
      </c>
      <c r="BC282" s="152" t="str">
        <f>_xlfn.IFNA(VLOOKUP($B282,'B-LogEmaxOverpEC50'!$A:$AL,MATCH(BC$1,'B-LogEmaxOverpEC50'!$A$1:$AL$1,0),FALSE),"")</f>
        <v/>
      </c>
      <c r="BD282" s="152" t="str">
        <f>_xlfn.IFNA(VLOOKUP($B282,'B-LogEmaxOverpEC50'!$A:$AL,MATCH(BD$1,'B-LogEmaxOverpEC50'!$A$1:$AL$1,0),FALSE),"")</f>
        <v/>
      </c>
      <c r="BE282" s="152" t="str">
        <f>_xlfn.IFNA(VLOOKUP($B282,'B-LogEmaxOverpEC50'!$A:$AL,MATCH(BE$1,'B-LogEmaxOverpEC50'!$A$1:$AL$1,0),FALSE),"")</f>
        <v/>
      </c>
      <c r="BF282" s="152" t="str">
        <f>_xlfn.IFNA(VLOOKUP($B282,'B-LogEmaxOverpEC50'!$A:$AL,MATCH(BF$1,'B-LogEmaxOverpEC50'!$A$1:$AL$1,0),FALSE),"")</f>
        <v/>
      </c>
      <c r="BG282" s="137" t="str">
        <f>_xlfn.IFNA(VLOOKUP($B282,'I-LogEmaxOverpEC50'!$A:$AR,MATCH(BG$1,'I-LogEmaxOverpEC50'!$A$1:$AR$1,0),FALSE),"")</f>
        <v/>
      </c>
      <c r="BH282" s="136" t="str">
        <f>_xlfn.IFNA(VLOOKUP($B282,'I-LogEmaxOverpEC50'!$A:$AR,MATCH(BH$1,'I-LogEmaxOverpEC50'!$A$1:$AR$1,0),FALSE),"")</f>
        <v/>
      </c>
      <c r="BI282" s="136" t="str">
        <f>_xlfn.IFNA(VLOOKUP($B282,'I-LogEmaxOverpEC50'!$A:$AR,MATCH(BI$1,'I-LogEmaxOverpEC50'!$A$1:$AR$1,0),FALSE),"")</f>
        <v/>
      </c>
      <c r="BJ282" s="136" t="str">
        <f>_xlfn.IFNA(VLOOKUP($B282,'I-LogEmaxOverpEC50'!$A:$AR,MATCH(BJ$1,'I-LogEmaxOverpEC50'!$A$1:$AR$1,0),FALSE),"")</f>
        <v/>
      </c>
      <c r="BK282" s="136" t="str">
        <f>_xlfn.IFNA(VLOOKUP($B282,'I-LogEmaxOverpEC50'!$A:$AR,MATCH(BK$1,'I-LogEmaxOverpEC50'!$A$1:$AR$1,0),FALSE),"")</f>
        <v/>
      </c>
      <c r="BL282" s="136" t="str">
        <f>_xlfn.IFNA(VLOOKUP($B282,'I-LogEmaxOverpEC50'!$A:$AR,MATCH(BL$1,'I-LogEmaxOverpEC50'!$A$1:$AR$1,0),FALSE),"")</f>
        <v/>
      </c>
      <c r="BM282" s="136" t="str">
        <f>_xlfn.IFNA(VLOOKUP($B282,'I-LogEmaxOverpEC50'!$A:$AR,MATCH(BM$1,'I-LogEmaxOverpEC50'!$A$1:$AR$1,0),FALSE),"")</f>
        <v/>
      </c>
      <c r="BN282" s="136" t="str">
        <f>_xlfn.IFNA(VLOOKUP($B282,'I-LogEmaxOverpEC50'!$A:$AR,MATCH(BN$1,'I-LogEmaxOverpEC50'!$A$1:$AR$1,0),FALSE),"")</f>
        <v/>
      </c>
      <c r="BO282" s="136" t="str">
        <f>_xlfn.IFNA(VLOOKUP($B282,'I-LogEmaxOverpEC50'!$A:$AR,MATCH(BO$1,'I-LogEmaxOverpEC50'!$A$1:$AR$1,0),FALSE),"")</f>
        <v/>
      </c>
      <c r="BP282" s="136" t="str">
        <f>_xlfn.IFNA(VLOOKUP($B282,'I-LogEmaxOverpEC50'!$A:$AR,MATCH(BP$1,'I-LogEmaxOverpEC50'!$A$1:$AR$1,0),FALSE),"")</f>
        <v/>
      </c>
      <c r="BQ282" s="136" t="str">
        <f>_xlfn.IFNA(VLOOKUP($B282,'I-LogEmaxOverpEC50'!$A:$AR,MATCH(BQ$1,'I-LogEmaxOverpEC50'!$A$1:$AR$1,0),FALSE),"")</f>
        <v/>
      </c>
      <c r="BR282" s="136" t="str">
        <f>_xlfn.IFNA(VLOOKUP($B282,'I-LogEmaxOverpEC50'!$A:$AR,MATCH(BR$1,'I-LogEmaxOverpEC50'!$A$1:$AR$1,0),FALSE),"")</f>
        <v/>
      </c>
      <c r="BS282" s="136" t="str">
        <f>_xlfn.IFNA(VLOOKUP($B282,'I-LogEmaxOverpEC50'!$A:$AR,MATCH(BS$1,'I-LogEmaxOverpEC50'!$A$1:$AR$1,0),FALSE),"")</f>
        <v/>
      </c>
    </row>
    <row r="283" spans="1:71" x14ac:dyDescent="0.2">
      <c r="A283" s="146" t="e" cm="1">
        <f t="array" ref="A283">_xlfn.IFS(SUM(F283:R283)&gt;0,1,AB283&gt;0,2,TRUE,3)</f>
        <v>#N/A</v>
      </c>
      <c r="B283" s="146" t="s">
        <v>76</v>
      </c>
      <c r="D283" s="151" t="str">
        <f>_xlfn.XLOOKUP(B283,RecNamesAll!A:A,RecNamesAll!E:E)</f>
        <v>A</v>
      </c>
      <c r="E283" s="150" t="str">
        <f>_xlfn.XLOOKUP(B283,RecNamesAll!A:A,RecNamesAll!C:C)</f>
        <v>GPR174</v>
      </c>
      <c r="F283" s="160" t="e">
        <f t="shared" si="80"/>
        <v>#N/A</v>
      </c>
      <c r="G283" s="159" t="e">
        <f t="shared" si="81"/>
        <v>#N/A</v>
      </c>
      <c r="H283" s="159" t="e">
        <f t="shared" si="82"/>
        <v>#N/A</v>
      </c>
      <c r="I283" s="159" t="e">
        <f t="shared" si="83"/>
        <v>#N/A</v>
      </c>
      <c r="J283" s="159" t="e">
        <f t="shared" si="84"/>
        <v>#N/A</v>
      </c>
      <c r="K283" s="159" t="e">
        <f t="shared" si="85"/>
        <v>#N/A</v>
      </c>
      <c r="L283" s="159" t="e">
        <f t="shared" si="86"/>
        <v>#N/A</v>
      </c>
      <c r="M283" s="159" t="e">
        <f t="shared" si="87"/>
        <v>#N/A</v>
      </c>
      <c r="N283" s="159" t="e">
        <f t="shared" si="88"/>
        <v>#N/A</v>
      </c>
      <c r="O283" s="159" t="e">
        <f t="shared" si="89"/>
        <v>#N/A</v>
      </c>
      <c r="P283" s="159" t="e">
        <f t="shared" si="90"/>
        <v>#N/A</v>
      </c>
      <c r="Q283" s="159" t="e">
        <f t="shared" si="91"/>
        <v>#N/A</v>
      </c>
      <c r="R283" s="159" t="e">
        <f t="shared" si="92"/>
        <v>#N/A</v>
      </c>
      <c r="U283" s="146" t="str">
        <f t="shared" si="93"/>
        <v>A</v>
      </c>
      <c r="V283" s="145" t="str">
        <f t="shared" si="94"/>
        <v>GPR174</v>
      </c>
      <c r="W283" s="157" t="e">
        <f>VLOOKUP($B283,GtP!$A:$DD,MATCH("Gs_0-2",GtP!$A$1:$DD$1,0),FALSE)</f>
        <v>#N/A</v>
      </c>
      <c r="X283" s="156" t="e">
        <f>VLOOKUP($B283,GtP!$A:$DD,MATCH("Gi/o_0-2",GtP!$A$1:$DD$1,0),FALSE)</f>
        <v>#N/A</v>
      </c>
      <c r="Y283" s="156" t="e">
        <f>VLOOKUP($B283,GtP!$A:$DD,MATCH("Gq/11_0-2",GtP!$A$1:$DD$1,0),FALSE)</f>
        <v>#N/A</v>
      </c>
      <c r="Z283" s="156" t="e">
        <f>VLOOKUP($B283,GtP!$A:$DD,MATCH("G12/13_0-2",GtP!$A$1:$DD$1,0),FALSE)</f>
        <v>#N/A</v>
      </c>
      <c r="AA283" s="155"/>
      <c r="AB283" s="143" t="e">
        <f t="shared" si="95"/>
        <v>#N/A</v>
      </c>
      <c r="AC283" s="315" t="str">
        <f t="shared" si="96"/>
        <v/>
      </c>
      <c r="AD283" s="349" t="str">
        <f t="shared" si="97"/>
        <v/>
      </c>
      <c r="AE283" s="349" t="str">
        <f t="shared" si="98"/>
        <v/>
      </c>
      <c r="AF283" s="311" t="str">
        <f t="shared" si="99"/>
        <v/>
      </c>
      <c r="AG283" s="141" t="e">
        <f>_xlfn.CONCAT(IF(AT283="","-","B"),IF(BG283="","-","I"),VLOOKUP($B283,GtP!$A:$BB,MATCH("Gs_0-1",GtP!$A$1:$BB$1,0),FALSE))</f>
        <v>#N/A</v>
      </c>
      <c r="AH283" s="140" t="e">
        <f>_xlfn.CONCAT(IF(AU283="","-","B"),IF(BH283="","-","I"),VLOOKUP($B283,GtP!$A:$BB,MATCH("Gs_0-1",GtP!$A$1:$BB$1,0),FALSE))</f>
        <v>#N/A</v>
      </c>
      <c r="AI283" s="140" t="e">
        <f>_xlfn.CONCAT(IF(AV283="","-","B"),IF(BI283="","-","I"),VLOOKUP($B283,GtP!$A:$BB,MATCH("Gi/o_0-1",GtP!$A$1:$BB$1,0),FALSE))</f>
        <v>#N/A</v>
      </c>
      <c r="AJ283" s="140" t="e">
        <f>_xlfn.CONCAT(IF(AW283="","-","B"),IF(BJ283="","-","I"),VLOOKUP($B283,GtP!$A:$BB,MATCH("Gi/o_0-1",GtP!$A$1:$BB$1,0),FALSE))</f>
        <v>#N/A</v>
      </c>
      <c r="AK283" s="140" t="e">
        <f>_xlfn.CONCAT(IF(AX283="","-","B"),IF(BK283="","-","I"),VLOOKUP($B283,GtP!$A:$BB,MATCH("Gi/o_0-1",GtP!$A$1:$BB$1,0),FALSE))</f>
        <v>#N/A</v>
      </c>
      <c r="AL283" s="140" t="e">
        <f>_xlfn.CONCAT(IF(AY283="","-","B"),IF(BL283="","-","I"),VLOOKUP($B283,GtP!$A:$BB,MATCH("Gi/o_0-1",GtP!$A$1:$BB$1,0),FALSE))</f>
        <v>#N/A</v>
      </c>
      <c r="AM283" s="140" t="e">
        <f>_xlfn.CONCAT(IF(AZ283="","-","B"),IF(BM283="","-","I"),VLOOKUP($B283,GtP!$A:$BB,MATCH("Gi/o_0-1",GtP!$A$1:$BB$1,0),FALSE))</f>
        <v>#N/A</v>
      </c>
      <c r="AN283" s="140" t="e">
        <f>_xlfn.CONCAT(IF(BA283="","-","B"),IF(BN283="","-","I"),VLOOKUP($B283,GtP!$A:$BB,MATCH("Gq/11_0-1",GtP!$A$1:$BB$1,0),FALSE))</f>
        <v>#N/A</v>
      </c>
      <c r="AO283" s="140" t="e">
        <f>_xlfn.CONCAT(IF(BB283="","-","B"),IF(BO283="","-","I"),VLOOKUP($B283,GtP!$A:$BB,MATCH("Gq/11_0-1",GtP!$A$1:$BB$1,0),FALSE))</f>
        <v>#N/A</v>
      </c>
      <c r="AP283" s="140" t="e">
        <f>_xlfn.CONCAT(IF(BC283="","-","B"),IF(BP283="","-","I"),VLOOKUP($B283,GtP!$A:$BB,MATCH("Gq/11_0-1",GtP!$A$1:$BB$1,0),FALSE))</f>
        <v>#N/A</v>
      </c>
      <c r="AQ283" s="140" t="e">
        <f>_xlfn.CONCAT(IF(BD283="","-","B"),IF(BQ283="","-","I"),VLOOKUP($B283,GtP!$A:$BB,MATCH("Gq/11_0-1",GtP!$A$1:$BB$1,0),FALSE))</f>
        <v>#N/A</v>
      </c>
      <c r="AR283" s="140" t="e">
        <f>_xlfn.CONCAT(IF(BE283="","-","B"),IF(BR283="","-","I"),VLOOKUP($B283,GtP!$A:$BB,MATCH("G12/13_0-1",GtP!$A$1:$BB$1,0),FALSE))</f>
        <v>#N/A</v>
      </c>
      <c r="AS283" s="140" t="e">
        <f>_xlfn.CONCAT(IF(BF283="","-","B"),IF(BS283="","-","I"),VLOOKUP($B283,GtP!$A:$BB,MATCH("G12/13_0-1",GtP!$A$1:$BB$1,0),FALSE))</f>
        <v>#N/A</v>
      </c>
      <c r="AT283" s="139" t="str">
        <f>_xlfn.IFNA(VLOOKUP($B283,'B-LogEmaxOverpEC50'!$A:$AL,MATCH(AT$1,'B-LogEmaxOverpEC50'!$A$1:$AL$1,0),FALSE),"")</f>
        <v/>
      </c>
      <c r="AU283" s="136" t="str">
        <f>_xlfn.IFNA(VLOOKUP($B283,'B-LogEmaxOverpEC50'!$A:$AL,MATCH(AU$1,'B-LogEmaxOverpEC50'!$A$1:$AL$1,0),FALSE),"")</f>
        <v/>
      </c>
      <c r="AV283" s="152" t="str">
        <f>_xlfn.IFNA(VLOOKUP($B283,'B-LogEmaxOverpEC50'!$A:$AL,MATCH(AV$1,'B-LogEmaxOverpEC50'!$A$1:$AL$1,0),FALSE),"")</f>
        <v/>
      </c>
      <c r="AW283" s="152" t="str">
        <f>_xlfn.IFNA(VLOOKUP($B283,'B-LogEmaxOverpEC50'!$A:$AL,MATCH(AW$1,'B-LogEmaxOverpEC50'!$A$1:$AL$1,0),FALSE),"")</f>
        <v/>
      </c>
      <c r="AX283" s="152" t="str">
        <f>_xlfn.IFNA(VLOOKUP($B283,'B-LogEmaxOverpEC50'!$A:$AL,MATCH(AX$1,'B-LogEmaxOverpEC50'!$A$1:$AL$1,0),FALSE),"")</f>
        <v/>
      </c>
      <c r="AY283" s="152" t="str">
        <f>_xlfn.IFNA(VLOOKUP($B283,'B-LogEmaxOverpEC50'!$A:$AL,MATCH(AY$1,'B-LogEmaxOverpEC50'!$A$1:$AL$1,0),FALSE),"")</f>
        <v/>
      </c>
      <c r="AZ283" s="152" t="str">
        <f>_xlfn.IFNA(VLOOKUP($B283,'B-LogEmaxOverpEC50'!$A:$AL,MATCH(AZ$1,'B-LogEmaxOverpEC50'!$A$1:$AL$1,0),FALSE),"")</f>
        <v/>
      </c>
      <c r="BA283" s="152" t="str">
        <f>_xlfn.IFNA(VLOOKUP($B283,'B-LogEmaxOverpEC50'!$A:$AL,MATCH(BA$1,'B-LogEmaxOverpEC50'!$A$1:$AL$1,0),FALSE),"")</f>
        <v/>
      </c>
      <c r="BB283" s="152" t="str">
        <f>_xlfn.IFNA(VLOOKUP($B283,'B-LogEmaxOverpEC50'!$A:$AL,MATCH(BB$1,'B-LogEmaxOverpEC50'!$A$1:$AL$1,0),FALSE),"")</f>
        <v/>
      </c>
      <c r="BC283" s="152" t="str">
        <f>_xlfn.IFNA(VLOOKUP($B283,'B-LogEmaxOverpEC50'!$A:$AL,MATCH(BC$1,'B-LogEmaxOverpEC50'!$A$1:$AL$1,0),FALSE),"")</f>
        <v/>
      </c>
      <c r="BD283" s="152" t="str">
        <f>_xlfn.IFNA(VLOOKUP($B283,'B-LogEmaxOverpEC50'!$A:$AL,MATCH(BD$1,'B-LogEmaxOverpEC50'!$A$1:$AL$1,0),FALSE),"")</f>
        <v/>
      </c>
      <c r="BE283" s="152" t="str">
        <f>_xlfn.IFNA(VLOOKUP($B283,'B-LogEmaxOverpEC50'!$A:$AL,MATCH(BE$1,'B-LogEmaxOverpEC50'!$A$1:$AL$1,0),FALSE),"")</f>
        <v/>
      </c>
      <c r="BF283" s="152" t="str">
        <f>_xlfn.IFNA(VLOOKUP($B283,'B-LogEmaxOverpEC50'!$A:$AL,MATCH(BF$1,'B-LogEmaxOverpEC50'!$A$1:$AL$1,0),FALSE),"")</f>
        <v/>
      </c>
      <c r="BG283" s="137">
        <f>_xlfn.IFNA(VLOOKUP($B283,'I-LogEmaxOverpEC50'!$A:$AR,MATCH(BG$1,'I-LogEmaxOverpEC50'!$A$1:$AR$1,0),FALSE),"")</f>
        <v>9.2618275982424443</v>
      </c>
      <c r="BH283" s="136">
        <f>_xlfn.IFNA(VLOOKUP($B283,'I-LogEmaxOverpEC50'!$A:$AR,MATCH(BH$1,'I-LogEmaxOverpEC50'!$A$1:$AR$1,0),FALSE),"")</f>
        <v>8.8669413296224597</v>
      </c>
      <c r="BI283" s="136" t="str">
        <f>_xlfn.IFNA(VLOOKUP($B283,'I-LogEmaxOverpEC50'!$A:$AR,MATCH(BI$1,'I-LogEmaxOverpEC50'!$A$1:$AR$1,0),FALSE),"")</f>
        <v/>
      </c>
      <c r="BJ283" s="136" t="str">
        <f>_xlfn.IFNA(VLOOKUP($B283,'I-LogEmaxOverpEC50'!$A:$AR,MATCH(BJ$1,'I-LogEmaxOverpEC50'!$A$1:$AR$1,0),FALSE),"")</f>
        <v/>
      </c>
      <c r="BK283" s="136" t="str">
        <f>_xlfn.IFNA(VLOOKUP($B283,'I-LogEmaxOverpEC50'!$A:$AR,MATCH(BK$1,'I-LogEmaxOverpEC50'!$A$1:$AR$1,0),FALSE),"")</f>
        <v/>
      </c>
      <c r="BL283" s="136" t="str">
        <f>_xlfn.IFNA(VLOOKUP($B283,'I-LogEmaxOverpEC50'!$A:$AR,MATCH(BL$1,'I-LogEmaxOverpEC50'!$A$1:$AR$1,0),FALSE),"")</f>
        <v/>
      </c>
      <c r="BM283" s="136" t="str">
        <f>_xlfn.IFNA(VLOOKUP($B283,'I-LogEmaxOverpEC50'!$A:$AR,MATCH(BM$1,'I-LogEmaxOverpEC50'!$A$1:$AR$1,0),FALSE),"")</f>
        <v/>
      </c>
      <c r="BN283" s="136" t="str">
        <f>_xlfn.IFNA(VLOOKUP($B283,'I-LogEmaxOverpEC50'!$A:$AR,MATCH(BN$1,'I-LogEmaxOverpEC50'!$A$1:$AR$1,0),FALSE),"")</f>
        <v/>
      </c>
      <c r="BO283" s="136" t="str">
        <f>_xlfn.IFNA(VLOOKUP($B283,'I-LogEmaxOverpEC50'!$A:$AR,MATCH(BO$1,'I-LogEmaxOverpEC50'!$A$1:$AR$1,0),FALSE),"")</f>
        <v/>
      </c>
      <c r="BP283" s="136" t="str">
        <f>_xlfn.IFNA(VLOOKUP($B283,'I-LogEmaxOverpEC50'!$A:$AR,MATCH(BP$1,'I-LogEmaxOverpEC50'!$A$1:$AR$1,0),FALSE),"")</f>
        <v/>
      </c>
      <c r="BQ283" s="136" t="str">
        <f>_xlfn.IFNA(VLOOKUP($B283,'I-LogEmaxOverpEC50'!$A:$AR,MATCH(BQ$1,'I-LogEmaxOverpEC50'!$A$1:$AR$1,0),FALSE),"")</f>
        <v/>
      </c>
      <c r="BR283" s="136" t="str">
        <f>_xlfn.IFNA(VLOOKUP($B283,'I-LogEmaxOverpEC50'!$A:$AR,MATCH(BR$1,'I-LogEmaxOverpEC50'!$A$1:$AR$1,0),FALSE),"")</f>
        <v/>
      </c>
      <c r="BS283" s="136">
        <f>_xlfn.IFNA(VLOOKUP($B283,'I-LogEmaxOverpEC50'!$A:$AR,MATCH(BS$1,'I-LogEmaxOverpEC50'!$A$1:$AR$1,0),FALSE),"")</f>
        <v>8.6919775188384403</v>
      </c>
    </row>
    <row r="284" spans="1:71" x14ac:dyDescent="0.2">
      <c r="A284" s="146" t="e" cm="1">
        <f t="array" ref="A284">_xlfn.IFS(SUM(F284:R284)&gt;0,1,AB284&gt;0,2,TRUE,3)</f>
        <v>#N/A</v>
      </c>
      <c r="B284" s="146" t="s">
        <v>1879</v>
      </c>
      <c r="D284" s="151" t="str">
        <f>_xlfn.XLOOKUP(B284,RecNamesAll!A:A,RecNamesAll!E:E)</f>
        <v>A</v>
      </c>
      <c r="E284" s="150" t="str">
        <f>_xlfn.XLOOKUP(B284,RecNamesAll!A:A,RecNamesAll!C:C)</f>
        <v>GPR176</v>
      </c>
      <c r="F284" s="160" t="e">
        <f t="shared" si="80"/>
        <v>#N/A</v>
      </c>
      <c r="G284" s="159" t="e">
        <f t="shared" si="81"/>
        <v>#N/A</v>
      </c>
      <c r="H284" s="159" t="e">
        <f t="shared" si="82"/>
        <v>#N/A</v>
      </c>
      <c r="I284" s="159" t="e">
        <f t="shared" si="83"/>
        <v>#N/A</v>
      </c>
      <c r="J284" s="159" t="e">
        <f t="shared" si="84"/>
        <v>#N/A</v>
      </c>
      <c r="K284" s="159" t="e">
        <f t="shared" si="85"/>
        <v>#N/A</v>
      </c>
      <c r="L284" s="159" t="e">
        <f t="shared" si="86"/>
        <v>#N/A</v>
      </c>
      <c r="M284" s="159" t="e">
        <f t="shared" si="87"/>
        <v>#N/A</v>
      </c>
      <c r="N284" s="159" t="e">
        <f t="shared" si="88"/>
        <v>#N/A</v>
      </c>
      <c r="O284" s="159" t="e">
        <f t="shared" si="89"/>
        <v>#N/A</v>
      </c>
      <c r="P284" s="159" t="e">
        <f t="shared" si="90"/>
        <v>#N/A</v>
      </c>
      <c r="Q284" s="159" t="e">
        <f t="shared" si="91"/>
        <v>#N/A</v>
      </c>
      <c r="R284" s="159" t="e">
        <f t="shared" si="92"/>
        <v>#N/A</v>
      </c>
      <c r="U284" s="146" t="str">
        <f t="shared" si="93"/>
        <v>A</v>
      </c>
      <c r="V284" s="145" t="str">
        <f t="shared" si="94"/>
        <v>GPR176</v>
      </c>
      <c r="W284" s="157" t="e">
        <f>VLOOKUP($B284,GtP!$A:$DD,MATCH("Gs_0-2",GtP!$A$1:$DD$1,0),FALSE)</f>
        <v>#N/A</v>
      </c>
      <c r="X284" s="156" t="e">
        <f>VLOOKUP($B284,GtP!$A:$DD,MATCH("Gi/o_0-2",GtP!$A$1:$DD$1,0),FALSE)</f>
        <v>#N/A</v>
      </c>
      <c r="Y284" s="156" t="e">
        <f>VLOOKUP($B284,GtP!$A:$DD,MATCH("Gq/11_0-2",GtP!$A$1:$DD$1,0),FALSE)</f>
        <v>#N/A</v>
      </c>
      <c r="Z284" s="156" t="e">
        <f>VLOOKUP($B284,GtP!$A:$DD,MATCH("G12/13_0-2",GtP!$A$1:$DD$1,0),FALSE)</f>
        <v>#N/A</v>
      </c>
      <c r="AA284" s="155"/>
      <c r="AB284" s="143" t="e">
        <f t="shared" si="95"/>
        <v>#N/A</v>
      </c>
      <c r="AC284" s="315" t="str">
        <f t="shared" si="96"/>
        <v/>
      </c>
      <c r="AD284" s="349" t="str">
        <f t="shared" si="97"/>
        <v/>
      </c>
      <c r="AE284" s="349" t="str">
        <f t="shared" si="98"/>
        <v/>
      </c>
      <c r="AF284" s="311" t="str">
        <f t="shared" si="99"/>
        <v/>
      </c>
      <c r="AG284" s="141" t="e">
        <f>_xlfn.CONCAT(IF(AT284="","-","B"),IF(BG284="","-","I"),VLOOKUP($B284,GtP!$A:$BB,MATCH("Gs_0-1",GtP!$A$1:$BB$1,0),FALSE))</f>
        <v>#N/A</v>
      </c>
      <c r="AH284" s="140" t="e">
        <f>_xlfn.CONCAT(IF(AU284="","-","B"),IF(BH284="","-","I"),VLOOKUP($B284,GtP!$A:$BB,MATCH("Gs_0-1",GtP!$A$1:$BB$1,0),FALSE))</f>
        <v>#N/A</v>
      </c>
      <c r="AI284" s="140" t="e">
        <f>_xlfn.CONCAT(IF(AV284="","-","B"),IF(BI284="","-","I"),VLOOKUP($B284,GtP!$A:$BB,MATCH("Gi/o_0-1",GtP!$A$1:$BB$1,0),FALSE))</f>
        <v>#N/A</v>
      </c>
      <c r="AJ284" s="140" t="e">
        <f>_xlfn.CONCAT(IF(AW284="","-","B"),IF(BJ284="","-","I"),VLOOKUP($B284,GtP!$A:$BB,MATCH("Gi/o_0-1",GtP!$A$1:$BB$1,0),FALSE))</f>
        <v>#N/A</v>
      </c>
      <c r="AK284" s="140" t="e">
        <f>_xlfn.CONCAT(IF(AX284="","-","B"),IF(BK284="","-","I"),VLOOKUP($B284,GtP!$A:$BB,MATCH("Gi/o_0-1",GtP!$A$1:$BB$1,0),FALSE))</f>
        <v>#N/A</v>
      </c>
      <c r="AL284" s="140" t="e">
        <f>_xlfn.CONCAT(IF(AY284="","-","B"),IF(BL284="","-","I"),VLOOKUP($B284,GtP!$A:$BB,MATCH("Gi/o_0-1",GtP!$A$1:$BB$1,0),FALSE))</f>
        <v>#N/A</v>
      </c>
      <c r="AM284" s="140" t="e">
        <f>_xlfn.CONCAT(IF(AZ284="","-","B"),IF(BM284="","-","I"),VLOOKUP($B284,GtP!$A:$BB,MATCH("Gi/o_0-1",GtP!$A$1:$BB$1,0),FALSE))</f>
        <v>#N/A</v>
      </c>
      <c r="AN284" s="140" t="e">
        <f>_xlfn.CONCAT(IF(BA284="","-","B"),IF(BN284="","-","I"),VLOOKUP($B284,GtP!$A:$BB,MATCH("Gq/11_0-1",GtP!$A$1:$BB$1,0),FALSE))</f>
        <v>#N/A</v>
      </c>
      <c r="AO284" s="140" t="e">
        <f>_xlfn.CONCAT(IF(BB284="","-","B"),IF(BO284="","-","I"),VLOOKUP($B284,GtP!$A:$BB,MATCH("Gq/11_0-1",GtP!$A$1:$BB$1,0),FALSE))</f>
        <v>#N/A</v>
      </c>
      <c r="AP284" s="140" t="e">
        <f>_xlfn.CONCAT(IF(BC284="","-","B"),IF(BP284="","-","I"),VLOOKUP($B284,GtP!$A:$BB,MATCH("Gq/11_0-1",GtP!$A$1:$BB$1,0),FALSE))</f>
        <v>#N/A</v>
      </c>
      <c r="AQ284" s="140" t="e">
        <f>_xlfn.CONCAT(IF(BD284="","-","B"),IF(BQ284="","-","I"),VLOOKUP($B284,GtP!$A:$BB,MATCH("Gq/11_0-1",GtP!$A$1:$BB$1,0),FALSE))</f>
        <v>#N/A</v>
      </c>
      <c r="AR284" s="140" t="e">
        <f>_xlfn.CONCAT(IF(BE284="","-","B"),IF(BR284="","-","I"),VLOOKUP($B284,GtP!$A:$BB,MATCH("G12/13_0-1",GtP!$A$1:$BB$1,0),FALSE))</f>
        <v>#N/A</v>
      </c>
      <c r="AS284" s="140" t="e">
        <f>_xlfn.CONCAT(IF(BF284="","-","B"),IF(BS284="","-","I"),VLOOKUP($B284,GtP!$A:$BB,MATCH("G12/13_0-1",GtP!$A$1:$BB$1,0),FALSE))</f>
        <v>#N/A</v>
      </c>
      <c r="AT284" s="139" t="str">
        <f>_xlfn.IFNA(VLOOKUP($B284,'B-LogEmaxOverpEC50'!$A:$AL,MATCH(AT$1,'B-LogEmaxOverpEC50'!$A$1:$AL$1,0),FALSE),"")</f>
        <v/>
      </c>
      <c r="AU284" s="136" t="str">
        <f>_xlfn.IFNA(VLOOKUP($B284,'B-LogEmaxOverpEC50'!$A:$AL,MATCH(AU$1,'B-LogEmaxOverpEC50'!$A$1:$AL$1,0),FALSE),"")</f>
        <v/>
      </c>
      <c r="AV284" s="152" t="str">
        <f>_xlfn.IFNA(VLOOKUP($B284,'B-LogEmaxOverpEC50'!$A:$AL,MATCH(AV$1,'B-LogEmaxOverpEC50'!$A$1:$AL$1,0),FALSE),"")</f>
        <v/>
      </c>
      <c r="AW284" s="152" t="str">
        <f>_xlfn.IFNA(VLOOKUP($B284,'B-LogEmaxOverpEC50'!$A:$AL,MATCH(AW$1,'B-LogEmaxOverpEC50'!$A$1:$AL$1,0),FALSE),"")</f>
        <v/>
      </c>
      <c r="AX284" s="152" t="str">
        <f>_xlfn.IFNA(VLOOKUP($B284,'B-LogEmaxOverpEC50'!$A:$AL,MATCH(AX$1,'B-LogEmaxOverpEC50'!$A$1:$AL$1,0),FALSE),"")</f>
        <v/>
      </c>
      <c r="AY284" s="152" t="str">
        <f>_xlfn.IFNA(VLOOKUP($B284,'B-LogEmaxOverpEC50'!$A:$AL,MATCH(AY$1,'B-LogEmaxOverpEC50'!$A$1:$AL$1,0),FALSE),"")</f>
        <v/>
      </c>
      <c r="AZ284" s="152" t="str">
        <f>_xlfn.IFNA(VLOOKUP($B284,'B-LogEmaxOverpEC50'!$A:$AL,MATCH(AZ$1,'B-LogEmaxOverpEC50'!$A$1:$AL$1,0),FALSE),"")</f>
        <v/>
      </c>
      <c r="BA284" s="152" t="str">
        <f>_xlfn.IFNA(VLOOKUP($B284,'B-LogEmaxOverpEC50'!$A:$AL,MATCH(BA$1,'B-LogEmaxOverpEC50'!$A$1:$AL$1,0),FALSE),"")</f>
        <v/>
      </c>
      <c r="BB284" s="152" t="str">
        <f>_xlfn.IFNA(VLOOKUP($B284,'B-LogEmaxOverpEC50'!$A:$AL,MATCH(BB$1,'B-LogEmaxOverpEC50'!$A$1:$AL$1,0),FALSE),"")</f>
        <v/>
      </c>
      <c r="BC284" s="152" t="str">
        <f>_xlfn.IFNA(VLOOKUP($B284,'B-LogEmaxOverpEC50'!$A:$AL,MATCH(BC$1,'B-LogEmaxOverpEC50'!$A$1:$AL$1,0),FALSE),"")</f>
        <v/>
      </c>
      <c r="BD284" s="152" t="str">
        <f>_xlfn.IFNA(VLOOKUP($B284,'B-LogEmaxOverpEC50'!$A:$AL,MATCH(BD$1,'B-LogEmaxOverpEC50'!$A$1:$AL$1,0),FALSE),"")</f>
        <v/>
      </c>
      <c r="BE284" s="152" t="str">
        <f>_xlfn.IFNA(VLOOKUP($B284,'B-LogEmaxOverpEC50'!$A:$AL,MATCH(BE$1,'B-LogEmaxOverpEC50'!$A$1:$AL$1,0),FALSE),"")</f>
        <v/>
      </c>
      <c r="BF284" s="152" t="str">
        <f>_xlfn.IFNA(VLOOKUP($B284,'B-LogEmaxOverpEC50'!$A:$AL,MATCH(BF$1,'B-LogEmaxOverpEC50'!$A$1:$AL$1,0),FALSE),"")</f>
        <v/>
      </c>
      <c r="BG284" s="137" t="str">
        <f>_xlfn.IFNA(VLOOKUP($B284,'I-LogEmaxOverpEC50'!$A:$AR,MATCH(BG$1,'I-LogEmaxOverpEC50'!$A$1:$AR$1,0),FALSE),"")</f>
        <v/>
      </c>
      <c r="BH284" s="136" t="str">
        <f>_xlfn.IFNA(VLOOKUP($B284,'I-LogEmaxOverpEC50'!$A:$AR,MATCH(BH$1,'I-LogEmaxOverpEC50'!$A$1:$AR$1,0),FALSE),"")</f>
        <v/>
      </c>
      <c r="BI284" s="136" t="str">
        <f>_xlfn.IFNA(VLOOKUP($B284,'I-LogEmaxOverpEC50'!$A:$AR,MATCH(BI$1,'I-LogEmaxOverpEC50'!$A$1:$AR$1,0),FALSE),"")</f>
        <v/>
      </c>
      <c r="BJ284" s="136" t="str">
        <f>_xlfn.IFNA(VLOOKUP($B284,'I-LogEmaxOverpEC50'!$A:$AR,MATCH(BJ$1,'I-LogEmaxOverpEC50'!$A$1:$AR$1,0),FALSE),"")</f>
        <v/>
      </c>
      <c r="BK284" s="136" t="str">
        <f>_xlfn.IFNA(VLOOKUP($B284,'I-LogEmaxOverpEC50'!$A:$AR,MATCH(BK$1,'I-LogEmaxOverpEC50'!$A$1:$AR$1,0),FALSE),"")</f>
        <v/>
      </c>
      <c r="BL284" s="136" t="str">
        <f>_xlfn.IFNA(VLOOKUP($B284,'I-LogEmaxOverpEC50'!$A:$AR,MATCH(BL$1,'I-LogEmaxOverpEC50'!$A$1:$AR$1,0),FALSE),"")</f>
        <v/>
      </c>
      <c r="BM284" s="136" t="str">
        <f>_xlfn.IFNA(VLOOKUP($B284,'I-LogEmaxOverpEC50'!$A:$AR,MATCH(BM$1,'I-LogEmaxOverpEC50'!$A$1:$AR$1,0),FALSE),"")</f>
        <v/>
      </c>
      <c r="BN284" s="136" t="str">
        <f>_xlfn.IFNA(VLOOKUP($B284,'I-LogEmaxOverpEC50'!$A:$AR,MATCH(BN$1,'I-LogEmaxOverpEC50'!$A$1:$AR$1,0),FALSE),"")</f>
        <v/>
      </c>
      <c r="BO284" s="136" t="str">
        <f>_xlfn.IFNA(VLOOKUP($B284,'I-LogEmaxOverpEC50'!$A:$AR,MATCH(BO$1,'I-LogEmaxOverpEC50'!$A$1:$AR$1,0),FALSE),"")</f>
        <v/>
      </c>
      <c r="BP284" s="136" t="str">
        <f>_xlfn.IFNA(VLOOKUP($B284,'I-LogEmaxOverpEC50'!$A:$AR,MATCH(BP$1,'I-LogEmaxOverpEC50'!$A$1:$AR$1,0),FALSE),"")</f>
        <v/>
      </c>
      <c r="BQ284" s="136" t="str">
        <f>_xlfn.IFNA(VLOOKUP($B284,'I-LogEmaxOverpEC50'!$A:$AR,MATCH(BQ$1,'I-LogEmaxOverpEC50'!$A$1:$AR$1,0),FALSE),"")</f>
        <v/>
      </c>
      <c r="BR284" s="136" t="str">
        <f>_xlfn.IFNA(VLOOKUP($B284,'I-LogEmaxOverpEC50'!$A:$AR,MATCH(BR$1,'I-LogEmaxOverpEC50'!$A$1:$AR$1,0),FALSE),"")</f>
        <v/>
      </c>
      <c r="BS284" s="136" t="str">
        <f>_xlfn.IFNA(VLOOKUP($B284,'I-LogEmaxOverpEC50'!$A:$AR,MATCH(BS$1,'I-LogEmaxOverpEC50'!$A$1:$AR$1,0),FALSE),"")</f>
        <v/>
      </c>
    </row>
    <row r="285" spans="1:71" x14ac:dyDescent="0.2">
      <c r="A285" s="146" t="e" cm="1">
        <f t="array" ref="A285">_xlfn.IFS(SUM(F285:R285)&gt;0,1,AB285&gt;0,2,TRUE,3)</f>
        <v>#N/A</v>
      </c>
      <c r="B285" s="146" t="s">
        <v>1875</v>
      </c>
      <c r="D285" s="151" t="str">
        <f>_xlfn.XLOOKUP(B285,RecNamesAll!A:A,RecNamesAll!E:E)</f>
        <v>A</v>
      </c>
      <c r="E285" s="150" t="str">
        <f>_xlfn.XLOOKUP(B285,RecNamesAll!A:A,RecNamesAll!C:C)</f>
        <v>GPR182</v>
      </c>
      <c r="F285" s="160" t="e">
        <f t="shared" si="80"/>
        <v>#N/A</v>
      </c>
      <c r="G285" s="159" t="e">
        <f t="shared" si="81"/>
        <v>#N/A</v>
      </c>
      <c r="H285" s="159" t="e">
        <f t="shared" si="82"/>
        <v>#N/A</v>
      </c>
      <c r="I285" s="159" t="e">
        <f t="shared" si="83"/>
        <v>#N/A</v>
      </c>
      <c r="J285" s="159" t="e">
        <f t="shared" si="84"/>
        <v>#N/A</v>
      </c>
      <c r="K285" s="159" t="e">
        <f t="shared" si="85"/>
        <v>#N/A</v>
      </c>
      <c r="L285" s="159" t="e">
        <f t="shared" si="86"/>
        <v>#N/A</v>
      </c>
      <c r="M285" s="159" t="e">
        <f t="shared" si="87"/>
        <v>#N/A</v>
      </c>
      <c r="N285" s="159" t="e">
        <f t="shared" si="88"/>
        <v>#N/A</v>
      </c>
      <c r="O285" s="159" t="e">
        <f t="shared" si="89"/>
        <v>#N/A</v>
      </c>
      <c r="P285" s="159" t="e">
        <f t="shared" si="90"/>
        <v>#N/A</v>
      </c>
      <c r="Q285" s="159" t="e">
        <f t="shared" si="91"/>
        <v>#N/A</v>
      </c>
      <c r="R285" s="159" t="e">
        <f t="shared" si="92"/>
        <v>#N/A</v>
      </c>
      <c r="U285" s="146" t="str">
        <f t="shared" si="93"/>
        <v>A</v>
      </c>
      <c r="V285" s="145" t="str">
        <f t="shared" si="94"/>
        <v>GPR182</v>
      </c>
      <c r="W285" s="157" t="e">
        <f>VLOOKUP($B285,GtP!$A:$DD,MATCH("Gs_0-2",GtP!$A$1:$DD$1,0),FALSE)</f>
        <v>#N/A</v>
      </c>
      <c r="X285" s="156" t="e">
        <f>VLOOKUP($B285,GtP!$A:$DD,MATCH("Gi/o_0-2",GtP!$A$1:$DD$1,0),FALSE)</f>
        <v>#N/A</v>
      </c>
      <c r="Y285" s="156" t="e">
        <f>VLOOKUP($B285,GtP!$A:$DD,MATCH("Gq/11_0-2",GtP!$A$1:$DD$1,0),FALSE)</f>
        <v>#N/A</v>
      </c>
      <c r="Z285" s="156" t="e">
        <f>VLOOKUP($B285,GtP!$A:$DD,MATCH("G12/13_0-2",GtP!$A$1:$DD$1,0),FALSE)</f>
        <v>#N/A</v>
      </c>
      <c r="AA285" s="155"/>
      <c r="AB285" s="143" t="e">
        <f t="shared" si="95"/>
        <v>#N/A</v>
      </c>
      <c r="AC285" s="315" t="str">
        <f t="shared" si="96"/>
        <v/>
      </c>
      <c r="AD285" s="349" t="str">
        <f t="shared" si="97"/>
        <v/>
      </c>
      <c r="AE285" s="349" t="str">
        <f t="shared" si="98"/>
        <v/>
      </c>
      <c r="AF285" s="311" t="str">
        <f t="shared" si="99"/>
        <v/>
      </c>
      <c r="AG285" s="141" t="e">
        <f>_xlfn.CONCAT(IF(AT285="","-","B"),IF(BG285="","-","I"),VLOOKUP($B285,GtP!$A:$BB,MATCH("Gs_0-1",GtP!$A$1:$BB$1,0),FALSE))</f>
        <v>#N/A</v>
      </c>
      <c r="AH285" s="140" t="e">
        <f>_xlfn.CONCAT(IF(AU285="","-","B"),IF(BH285="","-","I"),VLOOKUP($B285,GtP!$A:$BB,MATCH("Gs_0-1",GtP!$A$1:$BB$1,0),FALSE))</f>
        <v>#N/A</v>
      </c>
      <c r="AI285" s="140" t="e">
        <f>_xlfn.CONCAT(IF(AV285="","-","B"),IF(BI285="","-","I"),VLOOKUP($B285,GtP!$A:$BB,MATCH("Gi/o_0-1",GtP!$A$1:$BB$1,0),FALSE))</f>
        <v>#N/A</v>
      </c>
      <c r="AJ285" s="140" t="e">
        <f>_xlfn.CONCAT(IF(AW285="","-","B"),IF(BJ285="","-","I"),VLOOKUP($B285,GtP!$A:$BB,MATCH("Gi/o_0-1",GtP!$A$1:$BB$1,0),FALSE))</f>
        <v>#N/A</v>
      </c>
      <c r="AK285" s="140" t="e">
        <f>_xlfn.CONCAT(IF(AX285="","-","B"),IF(BK285="","-","I"),VLOOKUP($B285,GtP!$A:$BB,MATCH("Gi/o_0-1",GtP!$A$1:$BB$1,0),FALSE))</f>
        <v>#N/A</v>
      </c>
      <c r="AL285" s="140" t="e">
        <f>_xlfn.CONCAT(IF(AY285="","-","B"),IF(BL285="","-","I"),VLOOKUP($B285,GtP!$A:$BB,MATCH("Gi/o_0-1",GtP!$A$1:$BB$1,0),FALSE))</f>
        <v>#N/A</v>
      </c>
      <c r="AM285" s="140" t="e">
        <f>_xlfn.CONCAT(IF(AZ285="","-","B"),IF(BM285="","-","I"),VLOOKUP($B285,GtP!$A:$BB,MATCH("Gi/o_0-1",GtP!$A$1:$BB$1,0),FALSE))</f>
        <v>#N/A</v>
      </c>
      <c r="AN285" s="140" t="e">
        <f>_xlfn.CONCAT(IF(BA285="","-","B"),IF(BN285="","-","I"),VLOOKUP($B285,GtP!$A:$BB,MATCH("Gq/11_0-1",GtP!$A$1:$BB$1,0),FALSE))</f>
        <v>#N/A</v>
      </c>
      <c r="AO285" s="140" t="e">
        <f>_xlfn.CONCAT(IF(BB285="","-","B"),IF(BO285="","-","I"),VLOOKUP($B285,GtP!$A:$BB,MATCH("Gq/11_0-1",GtP!$A$1:$BB$1,0),FALSE))</f>
        <v>#N/A</v>
      </c>
      <c r="AP285" s="140" t="e">
        <f>_xlfn.CONCAT(IF(BC285="","-","B"),IF(BP285="","-","I"),VLOOKUP($B285,GtP!$A:$BB,MATCH("Gq/11_0-1",GtP!$A$1:$BB$1,0),FALSE))</f>
        <v>#N/A</v>
      </c>
      <c r="AQ285" s="140" t="e">
        <f>_xlfn.CONCAT(IF(BD285="","-","B"),IF(BQ285="","-","I"),VLOOKUP($B285,GtP!$A:$BB,MATCH("Gq/11_0-1",GtP!$A$1:$BB$1,0),FALSE))</f>
        <v>#N/A</v>
      </c>
      <c r="AR285" s="140" t="e">
        <f>_xlfn.CONCAT(IF(BE285="","-","B"),IF(BR285="","-","I"),VLOOKUP($B285,GtP!$A:$BB,MATCH("G12/13_0-1",GtP!$A$1:$BB$1,0),FALSE))</f>
        <v>#N/A</v>
      </c>
      <c r="AS285" s="140" t="e">
        <f>_xlfn.CONCAT(IF(BF285="","-","B"),IF(BS285="","-","I"),VLOOKUP($B285,GtP!$A:$BB,MATCH("G12/13_0-1",GtP!$A$1:$BB$1,0),FALSE))</f>
        <v>#N/A</v>
      </c>
      <c r="AT285" s="139" t="str">
        <f>_xlfn.IFNA(VLOOKUP($B285,'B-LogEmaxOverpEC50'!$A:$AL,MATCH(AT$1,'B-LogEmaxOverpEC50'!$A$1:$AL$1,0),FALSE),"")</f>
        <v/>
      </c>
      <c r="AU285" s="136" t="str">
        <f>_xlfn.IFNA(VLOOKUP($B285,'B-LogEmaxOverpEC50'!$A:$AL,MATCH(AU$1,'B-LogEmaxOverpEC50'!$A$1:$AL$1,0),FALSE),"")</f>
        <v/>
      </c>
      <c r="AV285" s="152" t="str">
        <f>_xlfn.IFNA(VLOOKUP($B285,'B-LogEmaxOverpEC50'!$A:$AL,MATCH(AV$1,'B-LogEmaxOverpEC50'!$A$1:$AL$1,0),FALSE),"")</f>
        <v/>
      </c>
      <c r="AW285" s="152" t="str">
        <f>_xlfn.IFNA(VLOOKUP($B285,'B-LogEmaxOverpEC50'!$A:$AL,MATCH(AW$1,'B-LogEmaxOverpEC50'!$A$1:$AL$1,0),FALSE),"")</f>
        <v/>
      </c>
      <c r="AX285" s="152" t="str">
        <f>_xlfn.IFNA(VLOOKUP($B285,'B-LogEmaxOverpEC50'!$A:$AL,MATCH(AX$1,'B-LogEmaxOverpEC50'!$A$1:$AL$1,0),FALSE),"")</f>
        <v/>
      </c>
      <c r="AY285" s="152" t="str">
        <f>_xlfn.IFNA(VLOOKUP($B285,'B-LogEmaxOverpEC50'!$A:$AL,MATCH(AY$1,'B-LogEmaxOverpEC50'!$A$1:$AL$1,0),FALSE),"")</f>
        <v/>
      </c>
      <c r="AZ285" s="152" t="str">
        <f>_xlfn.IFNA(VLOOKUP($B285,'B-LogEmaxOverpEC50'!$A:$AL,MATCH(AZ$1,'B-LogEmaxOverpEC50'!$A$1:$AL$1,0),FALSE),"")</f>
        <v/>
      </c>
      <c r="BA285" s="152" t="str">
        <f>_xlfn.IFNA(VLOOKUP($B285,'B-LogEmaxOverpEC50'!$A:$AL,MATCH(BA$1,'B-LogEmaxOverpEC50'!$A$1:$AL$1,0),FALSE),"")</f>
        <v/>
      </c>
      <c r="BB285" s="152" t="str">
        <f>_xlfn.IFNA(VLOOKUP($B285,'B-LogEmaxOverpEC50'!$A:$AL,MATCH(BB$1,'B-LogEmaxOverpEC50'!$A$1:$AL$1,0),FALSE),"")</f>
        <v/>
      </c>
      <c r="BC285" s="152" t="str">
        <f>_xlfn.IFNA(VLOOKUP($B285,'B-LogEmaxOverpEC50'!$A:$AL,MATCH(BC$1,'B-LogEmaxOverpEC50'!$A$1:$AL$1,0),FALSE),"")</f>
        <v/>
      </c>
      <c r="BD285" s="152" t="str">
        <f>_xlfn.IFNA(VLOOKUP($B285,'B-LogEmaxOverpEC50'!$A:$AL,MATCH(BD$1,'B-LogEmaxOverpEC50'!$A$1:$AL$1,0),FALSE),"")</f>
        <v/>
      </c>
      <c r="BE285" s="152" t="str">
        <f>_xlfn.IFNA(VLOOKUP($B285,'B-LogEmaxOverpEC50'!$A:$AL,MATCH(BE$1,'B-LogEmaxOverpEC50'!$A$1:$AL$1,0),FALSE),"")</f>
        <v/>
      </c>
      <c r="BF285" s="152" t="str">
        <f>_xlfn.IFNA(VLOOKUP($B285,'B-LogEmaxOverpEC50'!$A:$AL,MATCH(BF$1,'B-LogEmaxOverpEC50'!$A$1:$AL$1,0),FALSE),"")</f>
        <v/>
      </c>
      <c r="BG285" s="137" t="str">
        <f>_xlfn.IFNA(VLOOKUP($B285,'I-LogEmaxOverpEC50'!$A:$AR,MATCH(BG$1,'I-LogEmaxOverpEC50'!$A$1:$AR$1,0),FALSE),"")</f>
        <v/>
      </c>
      <c r="BH285" s="136" t="str">
        <f>_xlfn.IFNA(VLOOKUP($B285,'I-LogEmaxOverpEC50'!$A:$AR,MATCH(BH$1,'I-LogEmaxOverpEC50'!$A$1:$AR$1,0),FALSE),"")</f>
        <v/>
      </c>
      <c r="BI285" s="136" t="str">
        <f>_xlfn.IFNA(VLOOKUP($B285,'I-LogEmaxOverpEC50'!$A:$AR,MATCH(BI$1,'I-LogEmaxOverpEC50'!$A$1:$AR$1,0),FALSE),"")</f>
        <v/>
      </c>
      <c r="BJ285" s="136" t="str">
        <f>_xlfn.IFNA(VLOOKUP($B285,'I-LogEmaxOverpEC50'!$A:$AR,MATCH(BJ$1,'I-LogEmaxOverpEC50'!$A$1:$AR$1,0),FALSE),"")</f>
        <v/>
      </c>
      <c r="BK285" s="136" t="str">
        <f>_xlfn.IFNA(VLOOKUP($B285,'I-LogEmaxOverpEC50'!$A:$AR,MATCH(BK$1,'I-LogEmaxOverpEC50'!$A$1:$AR$1,0),FALSE),"")</f>
        <v/>
      </c>
      <c r="BL285" s="136" t="str">
        <f>_xlfn.IFNA(VLOOKUP($B285,'I-LogEmaxOverpEC50'!$A:$AR,MATCH(BL$1,'I-LogEmaxOverpEC50'!$A$1:$AR$1,0),FALSE),"")</f>
        <v/>
      </c>
      <c r="BM285" s="136" t="str">
        <f>_xlfn.IFNA(VLOOKUP($B285,'I-LogEmaxOverpEC50'!$A:$AR,MATCH(BM$1,'I-LogEmaxOverpEC50'!$A$1:$AR$1,0),FALSE),"")</f>
        <v/>
      </c>
      <c r="BN285" s="136" t="str">
        <f>_xlfn.IFNA(VLOOKUP($B285,'I-LogEmaxOverpEC50'!$A:$AR,MATCH(BN$1,'I-LogEmaxOverpEC50'!$A$1:$AR$1,0),FALSE),"")</f>
        <v/>
      </c>
      <c r="BO285" s="136" t="str">
        <f>_xlfn.IFNA(VLOOKUP($B285,'I-LogEmaxOverpEC50'!$A:$AR,MATCH(BO$1,'I-LogEmaxOverpEC50'!$A$1:$AR$1,0),FALSE),"")</f>
        <v/>
      </c>
      <c r="BP285" s="136" t="str">
        <f>_xlfn.IFNA(VLOOKUP($B285,'I-LogEmaxOverpEC50'!$A:$AR,MATCH(BP$1,'I-LogEmaxOverpEC50'!$A$1:$AR$1,0),FALSE),"")</f>
        <v/>
      </c>
      <c r="BQ285" s="136" t="str">
        <f>_xlfn.IFNA(VLOOKUP($B285,'I-LogEmaxOverpEC50'!$A:$AR,MATCH(BQ$1,'I-LogEmaxOverpEC50'!$A$1:$AR$1,0),FALSE),"")</f>
        <v/>
      </c>
      <c r="BR285" s="136" t="str">
        <f>_xlfn.IFNA(VLOOKUP($B285,'I-LogEmaxOverpEC50'!$A:$AR,MATCH(BR$1,'I-LogEmaxOverpEC50'!$A$1:$AR$1,0),FALSE),"")</f>
        <v/>
      </c>
      <c r="BS285" s="136" t="str">
        <f>_xlfn.IFNA(VLOOKUP($B285,'I-LogEmaxOverpEC50'!$A:$AR,MATCH(BS$1,'I-LogEmaxOverpEC50'!$A$1:$AR$1,0),FALSE),"")</f>
        <v/>
      </c>
    </row>
    <row r="286" spans="1:71" x14ac:dyDescent="0.2">
      <c r="A286" s="146" t="e" cm="1">
        <f t="array" ref="A286">_xlfn.IFS(SUM(F286:R286)&gt;0,1,AB286&gt;0,2,TRUE,3)</f>
        <v>#N/A</v>
      </c>
      <c r="B286" s="146" t="s">
        <v>2003</v>
      </c>
      <c r="D286" s="151" t="str">
        <f>_xlfn.XLOOKUP(B286,RecNamesAll!A:A,RecNamesAll!E:E)</f>
        <v>A</v>
      </c>
      <c r="E286" s="150" t="str">
        <f>_xlfn.XLOOKUP(B286,RecNamesAll!A:A,RecNamesAll!C:C)</f>
        <v>GPR19</v>
      </c>
      <c r="F286" s="160" t="e">
        <f t="shared" si="80"/>
        <v>#N/A</v>
      </c>
      <c r="G286" s="159" t="e">
        <f t="shared" si="81"/>
        <v>#N/A</v>
      </c>
      <c r="H286" s="159" t="e">
        <f t="shared" si="82"/>
        <v>#N/A</v>
      </c>
      <c r="I286" s="159" t="e">
        <f t="shared" si="83"/>
        <v>#N/A</v>
      </c>
      <c r="J286" s="159" t="e">
        <f t="shared" si="84"/>
        <v>#N/A</v>
      </c>
      <c r="K286" s="159" t="e">
        <f t="shared" si="85"/>
        <v>#N/A</v>
      </c>
      <c r="L286" s="159" t="e">
        <f t="shared" si="86"/>
        <v>#N/A</v>
      </c>
      <c r="M286" s="159" t="e">
        <f t="shared" si="87"/>
        <v>#N/A</v>
      </c>
      <c r="N286" s="159" t="e">
        <f t="shared" si="88"/>
        <v>#N/A</v>
      </c>
      <c r="O286" s="159" t="e">
        <f t="shared" si="89"/>
        <v>#N/A</v>
      </c>
      <c r="P286" s="159" t="e">
        <f t="shared" si="90"/>
        <v>#N/A</v>
      </c>
      <c r="Q286" s="159" t="e">
        <f t="shared" si="91"/>
        <v>#N/A</v>
      </c>
      <c r="R286" s="159" t="e">
        <f t="shared" si="92"/>
        <v>#N/A</v>
      </c>
      <c r="U286" s="146" t="str">
        <f t="shared" si="93"/>
        <v>A</v>
      </c>
      <c r="V286" s="145" t="str">
        <f t="shared" si="94"/>
        <v>GPR19</v>
      </c>
      <c r="W286" s="157" t="e">
        <f>VLOOKUP($B286,GtP!$A:$DD,MATCH("Gs_0-2",GtP!$A$1:$DD$1,0),FALSE)</f>
        <v>#N/A</v>
      </c>
      <c r="X286" s="156" t="e">
        <f>VLOOKUP($B286,GtP!$A:$DD,MATCH("Gi/o_0-2",GtP!$A$1:$DD$1,0),FALSE)</f>
        <v>#N/A</v>
      </c>
      <c r="Y286" s="156" t="e">
        <f>VLOOKUP($B286,GtP!$A:$DD,MATCH("Gq/11_0-2",GtP!$A$1:$DD$1,0),FALSE)</f>
        <v>#N/A</v>
      </c>
      <c r="Z286" s="156" t="e">
        <f>VLOOKUP($B286,GtP!$A:$DD,MATCH("G12/13_0-2",GtP!$A$1:$DD$1,0),FALSE)</f>
        <v>#N/A</v>
      </c>
      <c r="AA286" s="155"/>
      <c r="AB286" s="143" t="e">
        <f t="shared" si="95"/>
        <v>#N/A</v>
      </c>
      <c r="AC286" s="315" t="str">
        <f t="shared" si="96"/>
        <v/>
      </c>
      <c r="AD286" s="349" t="str">
        <f t="shared" si="97"/>
        <v/>
      </c>
      <c r="AE286" s="349" t="str">
        <f t="shared" si="98"/>
        <v/>
      </c>
      <c r="AF286" s="311" t="str">
        <f t="shared" si="99"/>
        <v/>
      </c>
      <c r="AG286" s="141" t="e">
        <f>_xlfn.CONCAT(IF(AT286="","-","B"),IF(BG286="","-","I"),VLOOKUP($B286,GtP!$A:$BB,MATCH("Gs_0-1",GtP!$A$1:$BB$1,0),FALSE))</f>
        <v>#N/A</v>
      </c>
      <c r="AH286" s="140" t="e">
        <f>_xlfn.CONCAT(IF(AU286="","-","B"),IF(BH286="","-","I"),VLOOKUP($B286,GtP!$A:$BB,MATCH("Gs_0-1",GtP!$A$1:$BB$1,0),FALSE))</f>
        <v>#N/A</v>
      </c>
      <c r="AI286" s="140" t="e">
        <f>_xlfn.CONCAT(IF(AV286="","-","B"),IF(BI286="","-","I"),VLOOKUP($B286,GtP!$A:$BB,MATCH("Gi/o_0-1",GtP!$A$1:$BB$1,0),FALSE))</f>
        <v>#N/A</v>
      </c>
      <c r="AJ286" s="140" t="e">
        <f>_xlfn.CONCAT(IF(AW286="","-","B"),IF(BJ286="","-","I"),VLOOKUP($B286,GtP!$A:$BB,MATCH("Gi/o_0-1",GtP!$A$1:$BB$1,0),FALSE))</f>
        <v>#N/A</v>
      </c>
      <c r="AK286" s="140" t="e">
        <f>_xlfn.CONCAT(IF(AX286="","-","B"),IF(BK286="","-","I"),VLOOKUP($B286,GtP!$A:$BB,MATCH("Gi/o_0-1",GtP!$A$1:$BB$1,0),FALSE))</f>
        <v>#N/A</v>
      </c>
      <c r="AL286" s="140" t="e">
        <f>_xlfn.CONCAT(IF(AY286="","-","B"),IF(BL286="","-","I"),VLOOKUP($B286,GtP!$A:$BB,MATCH("Gi/o_0-1",GtP!$A$1:$BB$1,0),FALSE))</f>
        <v>#N/A</v>
      </c>
      <c r="AM286" s="140" t="e">
        <f>_xlfn.CONCAT(IF(AZ286="","-","B"),IF(BM286="","-","I"),VLOOKUP($B286,GtP!$A:$BB,MATCH("Gi/o_0-1",GtP!$A$1:$BB$1,0),FALSE))</f>
        <v>#N/A</v>
      </c>
      <c r="AN286" s="140" t="e">
        <f>_xlfn.CONCAT(IF(BA286="","-","B"),IF(BN286="","-","I"),VLOOKUP($B286,GtP!$A:$BB,MATCH("Gq/11_0-1",GtP!$A$1:$BB$1,0),FALSE))</f>
        <v>#N/A</v>
      </c>
      <c r="AO286" s="140" t="e">
        <f>_xlfn.CONCAT(IF(BB286="","-","B"),IF(BO286="","-","I"),VLOOKUP($B286,GtP!$A:$BB,MATCH("Gq/11_0-1",GtP!$A$1:$BB$1,0),FALSE))</f>
        <v>#N/A</v>
      </c>
      <c r="AP286" s="140" t="e">
        <f>_xlfn.CONCAT(IF(BC286="","-","B"),IF(BP286="","-","I"),VLOOKUP($B286,GtP!$A:$BB,MATCH("Gq/11_0-1",GtP!$A$1:$BB$1,0),FALSE))</f>
        <v>#N/A</v>
      </c>
      <c r="AQ286" s="140" t="e">
        <f>_xlfn.CONCAT(IF(BD286="","-","B"),IF(BQ286="","-","I"),VLOOKUP($B286,GtP!$A:$BB,MATCH("Gq/11_0-1",GtP!$A$1:$BB$1,0),FALSE))</f>
        <v>#N/A</v>
      </c>
      <c r="AR286" s="140" t="e">
        <f>_xlfn.CONCAT(IF(BE286="","-","B"),IF(BR286="","-","I"),VLOOKUP($B286,GtP!$A:$BB,MATCH("G12/13_0-1",GtP!$A$1:$BB$1,0),FALSE))</f>
        <v>#N/A</v>
      </c>
      <c r="AS286" s="140" t="e">
        <f>_xlfn.CONCAT(IF(BF286="","-","B"),IF(BS286="","-","I"),VLOOKUP($B286,GtP!$A:$BB,MATCH("G12/13_0-1",GtP!$A$1:$BB$1,0),FALSE))</f>
        <v>#N/A</v>
      </c>
      <c r="AT286" s="139" t="str">
        <f>_xlfn.IFNA(VLOOKUP($B286,'B-LogEmaxOverpEC50'!$A:$AL,MATCH(AT$1,'B-LogEmaxOverpEC50'!$A$1:$AL$1,0),FALSE),"")</f>
        <v/>
      </c>
      <c r="AU286" s="136" t="str">
        <f>_xlfn.IFNA(VLOOKUP($B286,'B-LogEmaxOverpEC50'!$A:$AL,MATCH(AU$1,'B-LogEmaxOverpEC50'!$A$1:$AL$1,0),FALSE),"")</f>
        <v/>
      </c>
      <c r="AV286" s="152" t="str">
        <f>_xlfn.IFNA(VLOOKUP($B286,'B-LogEmaxOverpEC50'!$A:$AL,MATCH(AV$1,'B-LogEmaxOverpEC50'!$A$1:$AL$1,0),FALSE),"")</f>
        <v/>
      </c>
      <c r="AW286" s="152" t="str">
        <f>_xlfn.IFNA(VLOOKUP($B286,'B-LogEmaxOverpEC50'!$A:$AL,MATCH(AW$1,'B-LogEmaxOverpEC50'!$A$1:$AL$1,0),FALSE),"")</f>
        <v/>
      </c>
      <c r="AX286" s="152" t="str">
        <f>_xlfn.IFNA(VLOOKUP($B286,'B-LogEmaxOverpEC50'!$A:$AL,MATCH(AX$1,'B-LogEmaxOverpEC50'!$A$1:$AL$1,0),FALSE),"")</f>
        <v/>
      </c>
      <c r="AY286" s="152" t="str">
        <f>_xlfn.IFNA(VLOOKUP($B286,'B-LogEmaxOverpEC50'!$A:$AL,MATCH(AY$1,'B-LogEmaxOverpEC50'!$A$1:$AL$1,0),FALSE),"")</f>
        <v/>
      </c>
      <c r="AZ286" s="152" t="str">
        <f>_xlfn.IFNA(VLOOKUP($B286,'B-LogEmaxOverpEC50'!$A:$AL,MATCH(AZ$1,'B-LogEmaxOverpEC50'!$A$1:$AL$1,0),FALSE),"")</f>
        <v/>
      </c>
      <c r="BA286" s="152" t="str">
        <f>_xlfn.IFNA(VLOOKUP($B286,'B-LogEmaxOverpEC50'!$A:$AL,MATCH(BA$1,'B-LogEmaxOverpEC50'!$A$1:$AL$1,0),FALSE),"")</f>
        <v/>
      </c>
      <c r="BB286" s="152" t="str">
        <f>_xlfn.IFNA(VLOOKUP($B286,'B-LogEmaxOverpEC50'!$A:$AL,MATCH(BB$1,'B-LogEmaxOverpEC50'!$A$1:$AL$1,0),FALSE),"")</f>
        <v/>
      </c>
      <c r="BC286" s="152" t="str">
        <f>_xlfn.IFNA(VLOOKUP($B286,'B-LogEmaxOverpEC50'!$A:$AL,MATCH(BC$1,'B-LogEmaxOverpEC50'!$A$1:$AL$1,0),FALSE),"")</f>
        <v/>
      </c>
      <c r="BD286" s="152" t="str">
        <f>_xlfn.IFNA(VLOOKUP($B286,'B-LogEmaxOverpEC50'!$A:$AL,MATCH(BD$1,'B-LogEmaxOverpEC50'!$A$1:$AL$1,0),FALSE),"")</f>
        <v/>
      </c>
      <c r="BE286" s="152" t="str">
        <f>_xlfn.IFNA(VLOOKUP($B286,'B-LogEmaxOverpEC50'!$A:$AL,MATCH(BE$1,'B-LogEmaxOverpEC50'!$A$1:$AL$1,0),FALSE),"")</f>
        <v/>
      </c>
      <c r="BF286" s="152" t="str">
        <f>_xlfn.IFNA(VLOOKUP($B286,'B-LogEmaxOverpEC50'!$A:$AL,MATCH(BF$1,'B-LogEmaxOverpEC50'!$A$1:$AL$1,0),FALSE),"")</f>
        <v/>
      </c>
      <c r="BG286" s="137" t="str">
        <f>_xlfn.IFNA(VLOOKUP($B286,'I-LogEmaxOverpEC50'!$A:$AR,MATCH(BG$1,'I-LogEmaxOverpEC50'!$A$1:$AR$1,0),FALSE),"")</f>
        <v/>
      </c>
      <c r="BH286" s="136" t="str">
        <f>_xlfn.IFNA(VLOOKUP($B286,'I-LogEmaxOverpEC50'!$A:$AR,MATCH(BH$1,'I-LogEmaxOverpEC50'!$A$1:$AR$1,0),FALSE),"")</f>
        <v/>
      </c>
      <c r="BI286" s="136" t="str">
        <f>_xlfn.IFNA(VLOOKUP($B286,'I-LogEmaxOverpEC50'!$A:$AR,MATCH(BI$1,'I-LogEmaxOverpEC50'!$A$1:$AR$1,0),FALSE),"")</f>
        <v/>
      </c>
      <c r="BJ286" s="136" t="str">
        <f>_xlfn.IFNA(VLOOKUP($B286,'I-LogEmaxOverpEC50'!$A:$AR,MATCH(BJ$1,'I-LogEmaxOverpEC50'!$A$1:$AR$1,0),FALSE),"")</f>
        <v/>
      </c>
      <c r="BK286" s="136" t="str">
        <f>_xlfn.IFNA(VLOOKUP($B286,'I-LogEmaxOverpEC50'!$A:$AR,MATCH(BK$1,'I-LogEmaxOverpEC50'!$A$1:$AR$1,0),FALSE),"")</f>
        <v/>
      </c>
      <c r="BL286" s="136" t="str">
        <f>_xlfn.IFNA(VLOOKUP($B286,'I-LogEmaxOverpEC50'!$A:$AR,MATCH(BL$1,'I-LogEmaxOverpEC50'!$A$1:$AR$1,0),FALSE),"")</f>
        <v/>
      </c>
      <c r="BM286" s="136" t="str">
        <f>_xlfn.IFNA(VLOOKUP($B286,'I-LogEmaxOverpEC50'!$A:$AR,MATCH(BM$1,'I-LogEmaxOverpEC50'!$A$1:$AR$1,0),FALSE),"")</f>
        <v/>
      </c>
      <c r="BN286" s="136" t="str">
        <f>_xlfn.IFNA(VLOOKUP($B286,'I-LogEmaxOverpEC50'!$A:$AR,MATCH(BN$1,'I-LogEmaxOverpEC50'!$A$1:$AR$1,0),FALSE),"")</f>
        <v/>
      </c>
      <c r="BO286" s="136" t="str">
        <f>_xlfn.IFNA(VLOOKUP($B286,'I-LogEmaxOverpEC50'!$A:$AR,MATCH(BO$1,'I-LogEmaxOverpEC50'!$A$1:$AR$1,0),FALSE),"")</f>
        <v/>
      </c>
      <c r="BP286" s="136" t="str">
        <f>_xlfn.IFNA(VLOOKUP($B286,'I-LogEmaxOverpEC50'!$A:$AR,MATCH(BP$1,'I-LogEmaxOverpEC50'!$A$1:$AR$1,0),FALSE),"")</f>
        <v/>
      </c>
      <c r="BQ286" s="136" t="str">
        <f>_xlfn.IFNA(VLOOKUP($B286,'I-LogEmaxOverpEC50'!$A:$AR,MATCH(BQ$1,'I-LogEmaxOverpEC50'!$A$1:$AR$1,0),FALSE),"")</f>
        <v/>
      </c>
      <c r="BR286" s="136" t="str">
        <f>_xlfn.IFNA(VLOOKUP($B286,'I-LogEmaxOverpEC50'!$A:$AR,MATCH(BR$1,'I-LogEmaxOverpEC50'!$A$1:$AR$1,0),FALSE),"")</f>
        <v/>
      </c>
      <c r="BS286" s="136" t="str">
        <f>_xlfn.IFNA(VLOOKUP($B286,'I-LogEmaxOverpEC50'!$A:$AR,MATCH(BS$1,'I-LogEmaxOverpEC50'!$A$1:$AR$1,0),FALSE),"")</f>
        <v/>
      </c>
    </row>
    <row r="287" spans="1:71" x14ac:dyDescent="0.2">
      <c r="A287" s="146" t="e" cm="1">
        <f t="array" ref="A287">_xlfn.IFS(SUM(F287:R287)&gt;0,1,AB287&gt;0,2,TRUE,3)</f>
        <v>#N/A</v>
      </c>
      <c r="B287" s="146" t="s">
        <v>1997</v>
      </c>
      <c r="D287" s="151" t="str">
        <f>_xlfn.XLOOKUP(B287,RecNamesAll!A:A,RecNamesAll!E:E)</f>
        <v>A</v>
      </c>
      <c r="E287" s="150" t="str">
        <f>_xlfn.XLOOKUP(B287,RecNamesAll!A:A,RecNamesAll!C:C)</f>
        <v>GPR21</v>
      </c>
      <c r="F287" s="160" t="e">
        <f t="shared" si="80"/>
        <v>#N/A</v>
      </c>
      <c r="G287" s="159" t="e">
        <f t="shared" si="81"/>
        <v>#N/A</v>
      </c>
      <c r="H287" s="159" t="e">
        <f t="shared" si="82"/>
        <v>#N/A</v>
      </c>
      <c r="I287" s="159" t="e">
        <f t="shared" si="83"/>
        <v>#N/A</v>
      </c>
      <c r="J287" s="159" t="e">
        <f t="shared" si="84"/>
        <v>#N/A</v>
      </c>
      <c r="K287" s="159" t="e">
        <f t="shared" si="85"/>
        <v>#N/A</v>
      </c>
      <c r="L287" s="159" t="e">
        <f t="shared" si="86"/>
        <v>#N/A</v>
      </c>
      <c r="M287" s="159" t="e">
        <f t="shared" si="87"/>
        <v>#N/A</v>
      </c>
      <c r="N287" s="159" t="e">
        <f t="shared" si="88"/>
        <v>#N/A</v>
      </c>
      <c r="O287" s="159" t="e">
        <f t="shared" si="89"/>
        <v>#N/A</v>
      </c>
      <c r="P287" s="159" t="e">
        <f t="shared" si="90"/>
        <v>#N/A</v>
      </c>
      <c r="Q287" s="159" t="e">
        <f t="shared" si="91"/>
        <v>#N/A</v>
      </c>
      <c r="R287" s="159" t="e">
        <f t="shared" si="92"/>
        <v>#N/A</v>
      </c>
      <c r="U287" s="146" t="str">
        <f t="shared" si="93"/>
        <v>A</v>
      </c>
      <c r="V287" s="145" t="str">
        <f t="shared" si="94"/>
        <v>GPR21</v>
      </c>
      <c r="W287" s="157" t="e">
        <f>VLOOKUP($B287,GtP!$A:$DD,MATCH("Gs_0-2",GtP!$A$1:$DD$1,0),FALSE)</f>
        <v>#N/A</v>
      </c>
      <c r="X287" s="156" t="e">
        <f>VLOOKUP($B287,GtP!$A:$DD,MATCH("Gi/o_0-2",GtP!$A$1:$DD$1,0),FALSE)</f>
        <v>#N/A</v>
      </c>
      <c r="Y287" s="156" t="e">
        <f>VLOOKUP($B287,GtP!$A:$DD,MATCH("Gq/11_0-2",GtP!$A$1:$DD$1,0),FALSE)</f>
        <v>#N/A</v>
      </c>
      <c r="Z287" s="156" t="e">
        <f>VLOOKUP($B287,GtP!$A:$DD,MATCH("G12/13_0-2",GtP!$A$1:$DD$1,0),FALSE)</f>
        <v>#N/A</v>
      </c>
      <c r="AA287" s="155"/>
      <c r="AB287" s="143" t="e">
        <f t="shared" si="95"/>
        <v>#N/A</v>
      </c>
      <c r="AC287" s="315" t="str">
        <f t="shared" si="96"/>
        <v/>
      </c>
      <c r="AD287" s="349" t="str">
        <f t="shared" si="97"/>
        <v/>
      </c>
      <c r="AE287" s="349" t="str">
        <f t="shared" si="98"/>
        <v/>
      </c>
      <c r="AF287" s="311" t="str">
        <f t="shared" si="99"/>
        <v/>
      </c>
      <c r="AG287" s="141" t="e">
        <f>_xlfn.CONCAT(IF(AT287="","-","B"),IF(BG287="","-","I"),VLOOKUP($B287,GtP!$A:$BB,MATCH("Gs_0-1",GtP!$A$1:$BB$1,0),FALSE))</f>
        <v>#N/A</v>
      </c>
      <c r="AH287" s="140" t="e">
        <f>_xlfn.CONCAT(IF(AU287="","-","B"),IF(BH287="","-","I"),VLOOKUP($B287,GtP!$A:$BB,MATCH("Gs_0-1",GtP!$A$1:$BB$1,0),FALSE))</f>
        <v>#N/A</v>
      </c>
      <c r="AI287" s="140" t="e">
        <f>_xlfn.CONCAT(IF(AV287="","-","B"),IF(BI287="","-","I"),VLOOKUP($B287,GtP!$A:$BB,MATCH("Gi/o_0-1",GtP!$A$1:$BB$1,0),FALSE))</f>
        <v>#N/A</v>
      </c>
      <c r="AJ287" s="140" t="e">
        <f>_xlfn.CONCAT(IF(AW287="","-","B"),IF(BJ287="","-","I"),VLOOKUP($B287,GtP!$A:$BB,MATCH("Gi/o_0-1",GtP!$A$1:$BB$1,0),FALSE))</f>
        <v>#N/A</v>
      </c>
      <c r="AK287" s="140" t="e">
        <f>_xlfn.CONCAT(IF(AX287="","-","B"),IF(BK287="","-","I"),VLOOKUP($B287,GtP!$A:$BB,MATCH("Gi/o_0-1",GtP!$A$1:$BB$1,0),FALSE))</f>
        <v>#N/A</v>
      </c>
      <c r="AL287" s="140" t="e">
        <f>_xlfn.CONCAT(IF(AY287="","-","B"),IF(BL287="","-","I"),VLOOKUP($B287,GtP!$A:$BB,MATCH("Gi/o_0-1",GtP!$A$1:$BB$1,0),FALSE))</f>
        <v>#N/A</v>
      </c>
      <c r="AM287" s="140" t="e">
        <f>_xlfn.CONCAT(IF(AZ287="","-","B"),IF(BM287="","-","I"),VLOOKUP($B287,GtP!$A:$BB,MATCH("Gi/o_0-1",GtP!$A$1:$BB$1,0),FALSE))</f>
        <v>#N/A</v>
      </c>
      <c r="AN287" s="140" t="e">
        <f>_xlfn.CONCAT(IF(BA287="","-","B"),IF(BN287="","-","I"),VLOOKUP($B287,GtP!$A:$BB,MATCH("Gq/11_0-1",GtP!$A$1:$BB$1,0),FALSE))</f>
        <v>#N/A</v>
      </c>
      <c r="AO287" s="140" t="e">
        <f>_xlfn.CONCAT(IF(BB287="","-","B"),IF(BO287="","-","I"),VLOOKUP($B287,GtP!$A:$BB,MATCH("Gq/11_0-1",GtP!$A$1:$BB$1,0),FALSE))</f>
        <v>#N/A</v>
      </c>
      <c r="AP287" s="140" t="e">
        <f>_xlfn.CONCAT(IF(BC287="","-","B"),IF(BP287="","-","I"),VLOOKUP($B287,GtP!$A:$BB,MATCH("Gq/11_0-1",GtP!$A$1:$BB$1,0),FALSE))</f>
        <v>#N/A</v>
      </c>
      <c r="AQ287" s="140" t="e">
        <f>_xlfn.CONCAT(IF(BD287="","-","B"),IF(BQ287="","-","I"),VLOOKUP($B287,GtP!$A:$BB,MATCH("Gq/11_0-1",GtP!$A$1:$BB$1,0),FALSE))</f>
        <v>#N/A</v>
      </c>
      <c r="AR287" s="140" t="e">
        <f>_xlfn.CONCAT(IF(BE287="","-","B"),IF(BR287="","-","I"),VLOOKUP($B287,GtP!$A:$BB,MATCH("G12/13_0-1",GtP!$A$1:$BB$1,0),FALSE))</f>
        <v>#N/A</v>
      </c>
      <c r="AS287" s="140" t="e">
        <f>_xlfn.CONCAT(IF(BF287="","-","B"),IF(BS287="","-","I"),VLOOKUP($B287,GtP!$A:$BB,MATCH("G12/13_0-1",GtP!$A$1:$BB$1,0),FALSE))</f>
        <v>#N/A</v>
      </c>
      <c r="AT287" s="139" t="str">
        <f>_xlfn.IFNA(VLOOKUP($B287,'B-LogEmaxOverpEC50'!$A:$AL,MATCH(AT$1,'B-LogEmaxOverpEC50'!$A$1:$AL$1,0),FALSE),"")</f>
        <v/>
      </c>
      <c r="AU287" s="136" t="str">
        <f>_xlfn.IFNA(VLOOKUP($B287,'B-LogEmaxOverpEC50'!$A:$AL,MATCH(AU$1,'B-LogEmaxOverpEC50'!$A$1:$AL$1,0),FALSE),"")</f>
        <v/>
      </c>
      <c r="AV287" s="152" t="str">
        <f>_xlfn.IFNA(VLOOKUP($B287,'B-LogEmaxOverpEC50'!$A:$AL,MATCH(AV$1,'B-LogEmaxOverpEC50'!$A$1:$AL$1,0),FALSE),"")</f>
        <v/>
      </c>
      <c r="AW287" s="152" t="str">
        <f>_xlfn.IFNA(VLOOKUP($B287,'B-LogEmaxOverpEC50'!$A:$AL,MATCH(AW$1,'B-LogEmaxOverpEC50'!$A$1:$AL$1,0),FALSE),"")</f>
        <v/>
      </c>
      <c r="AX287" s="152" t="str">
        <f>_xlfn.IFNA(VLOOKUP($B287,'B-LogEmaxOverpEC50'!$A:$AL,MATCH(AX$1,'B-LogEmaxOverpEC50'!$A$1:$AL$1,0),FALSE),"")</f>
        <v/>
      </c>
      <c r="AY287" s="152" t="str">
        <f>_xlfn.IFNA(VLOOKUP($B287,'B-LogEmaxOverpEC50'!$A:$AL,MATCH(AY$1,'B-LogEmaxOverpEC50'!$A$1:$AL$1,0),FALSE),"")</f>
        <v/>
      </c>
      <c r="AZ287" s="152" t="str">
        <f>_xlfn.IFNA(VLOOKUP($B287,'B-LogEmaxOverpEC50'!$A:$AL,MATCH(AZ$1,'B-LogEmaxOverpEC50'!$A$1:$AL$1,0),FALSE),"")</f>
        <v/>
      </c>
      <c r="BA287" s="152" t="str">
        <f>_xlfn.IFNA(VLOOKUP($B287,'B-LogEmaxOverpEC50'!$A:$AL,MATCH(BA$1,'B-LogEmaxOverpEC50'!$A$1:$AL$1,0),FALSE),"")</f>
        <v/>
      </c>
      <c r="BB287" s="152" t="str">
        <f>_xlfn.IFNA(VLOOKUP($B287,'B-LogEmaxOverpEC50'!$A:$AL,MATCH(BB$1,'B-LogEmaxOverpEC50'!$A$1:$AL$1,0),FALSE),"")</f>
        <v/>
      </c>
      <c r="BC287" s="152" t="str">
        <f>_xlfn.IFNA(VLOOKUP($B287,'B-LogEmaxOverpEC50'!$A:$AL,MATCH(BC$1,'B-LogEmaxOverpEC50'!$A$1:$AL$1,0),FALSE),"")</f>
        <v/>
      </c>
      <c r="BD287" s="152" t="str">
        <f>_xlfn.IFNA(VLOOKUP($B287,'B-LogEmaxOverpEC50'!$A:$AL,MATCH(BD$1,'B-LogEmaxOverpEC50'!$A$1:$AL$1,0),FALSE),"")</f>
        <v/>
      </c>
      <c r="BE287" s="152" t="str">
        <f>_xlfn.IFNA(VLOOKUP($B287,'B-LogEmaxOverpEC50'!$A:$AL,MATCH(BE$1,'B-LogEmaxOverpEC50'!$A$1:$AL$1,0),FALSE),"")</f>
        <v/>
      </c>
      <c r="BF287" s="152" t="str">
        <f>_xlfn.IFNA(VLOOKUP($B287,'B-LogEmaxOverpEC50'!$A:$AL,MATCH(BF$1,'B-LogEmaxOverpEC50'!$A$1:$AL$1,0),FALSE),"")</f>
        <v/>
      </c>
      <c r="BG287" s="137" t="str">
        <f>_xlfn.IFNA(VLOOKUP($B287,'I-LogEmaxOverpEC50'!$A:$AR,MATCH(BG$1,'I-LogEmaxOverpEC50'!$A$1:$AR$1,0),FALSE),"")</f>
        <v/>
      </c>
      <c r="BH287" s="136" t="str">
        <f>_xlfn.IFNA(VLOOKUP($B287,'I-LogEmaxOverpEC50'!$A:$AR,MATCH(BH$1,'I-LogEmaxOverpEC50'!$A$1:$AR$1,0),FALSE),"")</f>
        <v/>
      </c>
      <c r="BI287" s="136" t="str">
        <f>_xlfn.IFNA(VLOOKUP($B287,'I-LogEmaxOverpEC50'!$A:$AR,MATCH(BI$1,'I-LogEmaxOverpEC50'!$A$1:$AR$1,0),FALSE),"")</f>
        <v/>
      </c>
      <c r="BJ287" s="136" t="str">
        <f>_xlfn.IFNA(VLOOKUP($B287,'I-LogEmaxOverpEC50'!$A:$AR,MATCH(BJ$1,'I-LogEmaxOverpEC50'!$A$1:$AR$1,0),FALSE),"")</f>
        <v/>
      </c>
      <c r="BK287" s="136" t="str">
        <f>_xlfn.IFNA(VLOOKUP($B287,'I-LogEmaxOverpEC50'!$A:$AR,MATCH(BK$1,'I-LogEmaxOverpEC50'!$A$1:$AR$1,0),FALSE),"")</f>
        <v/>
      </c>
      <c r="BL287" s="136" t="str">
        <f>_xlfn.IFNA(VLOOKUP($B287,'I-LogEmaxOverpEC50'!$A:$AR,MATCH(BL$1,'I-LogEmaxOverpEC50'!$A$1:$AR$1,0),FALSE),"")</f>
        <v/>
      </c>
      <c r="BM287" s="136" t="str">
        <f>_xlfn.IFNA(VLOOKUP($B287,'I-LogEmaxOverpEC50'!$A:$AR,MATCH(BM$1,'I-LogEmaxOverpEC50'!$A$1:$AR$1,0),FALSE),"")</f>
        <v/>
      </c>
      <c r="BN287" s="136" t="str">
        <f>_xlfn.IFNA(VLOOKUP($B287,'I-LogEmaxOverpEC50'!$A:$AR,MATCH(BN$1,'I-LogEmaxOverpEC50'!$A$1:$AR$1,0),FALSE),"")</f>
        <v/>
      </c>
      <c r="BO287" s="136" t="str">
        <f>_xlfn.IFNA(VLOOKUP($B287,'I-LogEmaxOverpEC50'!$A:$AR,MATCH(BO$1,'I-LogEmaxOverpEC50'!$A$1:$AR$1,0),FALSE),"")</f>
        <v/>
      </c>
      <c r="BP287" s="136" t="str">
        <f>_xlfn.IFNA(VLOOKUP($B287,'I-LogEmaxOverpEC50'!$A:$AR,MATCH(BP$1,'I-LogEmaxOverpEC50'!$A$1:$AR$1,0),FALSE),"")</f>
        <v/>
      </c>
      <c r="BQ287" s="136" t="str">
        <f>_xlfn.IFNA(VLOOKUP($B287,'I-LogEmaxOverpEC50'!$A:$AR,MATCH(BQ$1,'I-LogEmaxOverpEC50'!$A$1:$AR$1,0),FALSE),"")</f>
        <v/>
      </c>
      <c r="BR287" s="136" t="str">
        <f>_xlfn.IFNA(VLOOKUP($B287,'I-LogEmaxOverpEC50'!$A:$AR,MATCH(BR$1,'I-LogEmaxOverpEC50'!$A$1:$AR$1,0),FALSE),"")</f>
        <v/>
      </c>
      <c r="BS287" s="136" t="str">
        <f>_xlfn.IFNA(VLOOKUP($B287,'I-LogEmaxOverpEC50'!$A:$AR,MATCH(BS$1,'I-LogEmaxOverpEC50'!$A$1:$AR$1,0),FALSE),"")</f>
        <v/>
      </c>
    </row>
    <row r="288" spans="1:71" x14ac:dyDescent="0.2">
      <c r="A288" s="146" t="e" cm="1">
        <f t="array" ref="A288">_xlfn.IFS(SUM(F288:R288)&gt;0,1,AB288&gt;0,2,TRUE,3)</f>
        <v>#N/A</v>
      </c>
      <c r="B288" s="146" t="s">
        <v>1991</v>
      </c>
      <c r="D288" s="151" t="str">
        <f>_xlfn.XLOOKUP(B288,RecNamesAll!A:A,RecNamesAll!E:E)</f>
        <v>A</v>
      </c>
      <c r="E288" s="150" t="str">
        <f>_xlfn.XLOOKUP(B288,RecNamesAll!A:A,RecNamesAll!C:C)</f>
        <v>GPR25</v>
      </c>
      <c r="F288" s="160" t="e">
        <f t="shared" si="80"/>
        <v>#N/A</v>
      </c>
      <c r="G288" s="159" t="e">
        <f t="shared" si="81"/>
        <v>#N/A</v>
      </c>
      <c r="H288" s="159" t="e">
        <f t="shared" si="82"/>
        <v>#N/A</v>
      </c>
      <c r="I288" s="159" t="e">
        <f t="shared" si="83"/>
        <v>#N/A</v>
      </c>
      <c r="J288" s="159" t="e">
        <f t="shared" si="84"/>
        <v>#N/A</v>
      </c>
      <c r="K288" s="159" t="e">
        <f t="shared" si="85"/>
        <v>#N/A</v>
      </c>
      <c r="L288" s="159" t="e">
        <f t="shared" si="86"/>
        <v>#N/A</v>
      </c>
      <c r="M288" s="159" t="e">
        <f t="shared" si="87"/>
        <v>#N/A</v>
      </c>
      <c r="N288" s="159" t="e">
        <f t="shared" si="88"/>
        <v>#N/A</v>
      </c>
      <c r="O288" s="159" t="e">
        <f t="shared" si="89"/>
        <v>#N/A</v>
      </c>
      <c r="P288" s="159" t="e">
        <f t="shared" si="90"/>
        <v>#N/A</v>
      </c>
      <c r="Q288" s="159" t="e">
        <f t="shared" si="91"/>
        <v>#N/A</v>
      </c>
      <c r="R288" s="159" t="e">
        <f t="shared" si="92"/>
        <v>#N/A</v>
      </c>
      <c r="U288" s="146" t="str">
        <f t="shared" si="93"/>
        <v>A</v>
      </c>
      <c r="V288" s="145" t="str">
        <f t="shared" si="94"/>
        <v>GPR25</v>
      </c>
      <c r="W288" s="157" t="e">
        <f>VLOOKUP($B288,GtP!$A:$DD,MATCH("Gs_0-2",GtP!$A$1:$DD$1,0),FALSE)</f>
        <v>#N/A</v>
      </c>
      <c r="X288" s="156" t="e">
        <f>VLOOKUP($B288,GtP!$A:$DD,MATCH("Gi/o_0-2",GtP!$A$1:$DD$1,0),FALSE)</f>
        <v>#N/A</v>
      </c>
      <c r="Y288" s="156" t="e">
        <f>VLOOKUP($B288,GtP!$A:$DD,MATCH("Gq/11_0-2",GtP!$A$1:$DD$1,0),FALSE)</f>
        <v>#N/A</v>
      </c>
      <c r="Z288" s="156" t="e">
        <f>VLOOKUP($B288,GtP!$A:$DD,MATCH("G12/13_0-2",GtP!$A$1:$DD$1,0),FALSE)</f>
        <v>#N/A</v>
      </c>
      <c r="AA288" s="155"/>
      <c r="AB288" s="143" t="e">
        <f t="shared" si="95"/>
        <v>#N/A</v>
      </c>
      <c r="AC288" s="315" t="str">
        <f t="shared" si="96"/>
        <v/>
      </c>
      <c r="AD288" s="349" t="str">
        <f t="shared" si="97"/>
        <v/>
      </c>
      <c r="AE288" s="349" t="str">
        <f t="shared" si="98"/>
        <v/>
      </c>
      <c r="AF288" s="311" t="str">
        <f t="shared" si="99"/>
        <v/>
      </c>
      <c r="AG288" s="141" t="e">
        <f>_xlfn.CONCAT(IF(AT288="","-","B"),IF(BG288="","-","I"),VLOOKUP($B288,GtP!$A:$BB,MATCH("Gs_0-1",GtP!$A$1:$BB$1,0),FALSE))</f>
        <v>#N/A</v>
      </c>
      <c r="AH288" s="140" t="e">
        <f>_xlfn.CONCAT(IF(AU288="","-","B"),IF(BH288="","-","I"),VLOOKUP($B288,GtP!$A:$BB,MATCH("Gs_0-1",GtP!$A$1:$BB$1,0),FALSE))</f>
        <v>#N/A</v>
      </c>
      <c r="AI288" s="140" t="e">
        <f>_xlfn.CONCAT(IF(AV288="","-","B"),IF(BI288="","-","I"),VLOOKUP($B288,GtP!$A:$BB,MATCH("Gi/o_0-1",GtP!$A$1:$BB$1,0),FALSE))</f>
        <v>#N/A</v>
      </c>
      <c r="AJ288" s="140" t="e">
        <f>_xlfn.CONCAT(IF(AW288="","-","B"),IF(BJ288="","-","I"),VLOOKUP($B288,GtP!$A:$BB,MATCH("Gi/o_0-1",GtP!$A$1:$BB$1,0),FALSE))</f>
        <v>#N/A</v>
      </c>
      <c r="AK288" s="140" t="e">
        <f>_xlfn.CONCAT(IF(AX288="","-","B"),IF(BK288="","-","I"),VLOOKUP($B288,GtP!$A:$BB,MATCH("Gi/o_0-1",GtP!$A$1:$BB$1,0),FALSE))</f>
        <v>#N/A</v>
      </c>
      <c r="AL288" s="140" t="e">
        <f>_xlfn.CONCAT(IF(AY288="","-","B"),IF(BL288="","-","I"),VLOOKUP($B288,GtP!$A:$BB,MATCH("Gi/o_0-1",GtP!$A$1:$BB$1,0),FALSE))</f>
        <v>#N/A</v>
      </c>
      <c r="AM288" s="140" t="e">
        <f>_xlfn.CONCAT(IF(AZ288="","-","B"),IF(BM288="","-","I"),VLOOKUP($B288,GtP!$A:$BB,MATCH("Gi/o_0-1",GtP!$A$1:$BB$1,0),FALSE))</f>
        <v>#N/A</v>
      </c>
      <c r="AN288" s="140" t="e">
        <f>_xlfn.CONCAT(IF(BA288="","-","B"),IF(BN288="","-","I"),VLOOKUP($B288,GtP!$A:$BB,MATCH("Gq/11_0-1",GtP!$A$1:$BB$1,0),FALSE))</f>
        <v>#N/A</v>
      </c>
      <c r="AO288" s="140" t="e">
        <f>_xlfn.CONCAT(IF(BB288="","-","B"),IF(BO288="","-","I"),VLOOKUP($B288,GtP!$A:$BB,MATCH("Gq/11_0-1",GtP!$A$1:$BB$1,0),FALSE))</f>
        <v>#N/A</v>
      </c>
      <c r="AP288" s="140" t="e">
        <f>_xlfn.CONCAT(IF(BC288="","-","B"),IF(BP288="","-","I"),VLOOKUP($B288,GtP!$A:$BB,MATCH("Gq/11_0-1",GtP!$A$1:$BB$1,0),FALSE))</f>
        <v>#N/A</v>
      </c>
      <c r="AQ288" s="140" t="e">
        <f>_xlfn.CONCAT(IF(BD288="","-","B"),IF(BQ288="","-","I"),VLOOKUP($B288,GtP!$A:$BB,MATCH("Gq/11_0-1",GtP!$A$1:$BB$1,0),FALSE))</f>
        <v>#N/A</v>
      </c>
      <c r="AR288" s="140" t="e">
        <f>_xlfn.CONCAT(IF(BE288="","-","B"),IF(BR288="","-","I"),VLOOKUP($B288,GtP!$A:$BB,MATCH("G12/13_0-1",GtP!$A$1:$BB$1,0),FALSE))</f>
        <v>#N/A</v>
      </c>
      <c r="AS288" s="140" t="e">
        <f>_xlfn.CONCAT(IF(BF288="","-","B"),IF(BS288="","-","I"),VLOOKUP($B288,GtP!$A:$BB,MATCH("G12/13_0-1",GtP!$A$1:$BB$1,0),FALSE))</f>
        <v>#N/A</v>
      </c>
      <c r="AT288" s="139" t="str">
        <f>_xlfn.IFNA(VLOOKUP($B288,'B-LogEmaxOverpEC50'!$A:$AL,MATCH(AT$1,'B-LogEmaxOverpEC50'!$A$1:$AL$1,0),FALSE),"")</f>
        <v/>
      </c>
      <c r="AU288" s="136" t="str">
        <f>_xlfn.IFNA(VLOOKUP($B288,'B-LogEmaxOverpEC50'!$A:$AL,MATCH(AU$1,'B-LogEmaxOverpEC50'!$A$1:$AL$1,0),FALSE),"")</f>
        <v/>
      </c>
      <c r="AV288" s="152" t="str">
        <f>_xlfn.IFNA(VLOOKUP($B288,'B-LogEmaxOverpEC50'!$A:$AL,MATCH(AV$1,'B-LogEmaxOverpEC50'!$A$1:$AL$1,0),FALSE),"")</f>
        <v/>
      </c>
      <c r="AW288" s="152" t="str">
        <f>_xlfn.IFNA(VLOOKUP($B288,'B-LogEmaxOverpEC50'!$A:$AL,MATCH(AW$1,'B-LogEmaxOverpEC50'!$A$1:$AL$1,0),FALSE),"")</f>
        <v/>
      </c>
      <c r="AX288" s="152" t="str">
        <f>_xlfn.IFNA(VLOOKUP($B288,'B-LogEmaxOverpEC50'!$A:$AL,MATCH(AX$1,'B-LogEmaxOverpEC50'!$A$1:$AL$1,0),FALSE),"")</f>
        <v/>
      </c>
      <c r="AY288" s="152" t="str">
        <f>_xlfn.IFNA(VLOOKUP($B288,'B-LogEmaxOverpEC50'!$A:$AL,MATCH(AY$1,'B-LogEmaxOverpEC50'!$A$1:$AL$1,0),FALSE),"")</f>
        <v/>
      </c>
      <c r="AZ288" s="152" t="str">
        <f>_xlfn.IFNA(VLOOKUP($B288,'B-LogEmaxOverpEC50'!$A:$AL,MATCH(AZ$1,'B-LogEmaxOverpEC50'!$A$1:$AL$1,0),FALSE),"")</f>
        <v/>
      </c>
      <c r="BA288" s="152" t="str">
        <f>_xlfn.IFNA(VLOOKUP($B288,'B-LogEmaxOverpEC50'!$A:$AL,MATCH(BA$1,'B-LogEmaxOverpEC50'!$A$1:$AL$1,0),FALSE),"")</f>
        <v/>
      </c>
      <c r="BB288" s="152" t="str">
        <f>_xlfn.IFNA(VLOOKUP($B288,'B-LogEmaxOverpEC50'!$A:$AL,MATCH(BB$1,'B-LogEmaxOverpEC50'!$A$1:$AL$1,0),FALSE),"")</f>
        <v/>
      </c>
      <c r="BC288" s="152" t="str">
        <f>_xlfn.IFNA(VLOOKUP($B288,'B-LogEmaxOverpEC50'!$A:$AL,MATCH(BC$1,'B-LogEmaxOverpEC50'!$A$1:$AL$1,0),FALSE),"")</f>
        <v/>
      </c>
      <c r="BD288" s="152" t="str">
        <f>_xlfn.IFNA(VLOOKUP($B288,'B-LogEmaxOverpEC50'!$A:$AL,MATCH(BD$1,'B-LogEmaxOverpEC50'!$A$1:$AL$1,0),FALSE),"")</f>
        <v/>
      </c>
      <c r="BE288" s="152" t="str">
        <f>_xlfn.IFNA(VLOOKUP($B288,'B-LogEmaxOverpEC50'!$A:$AL,MATCH(BE$1,'B-LogEmaxOverpEC50'!$A$1:$AL$1,0),FALSE),"")</f>
        <v/>
      </c>
      <c r="BF288" s="152" t="str">
        <f>_xlfn.IFNA(VLOOKUP($B288,'B-LogEmaxOverpEC50'!$A:$AL,MATCH(BF$1,'B-LogEmaxOverpEC50'!$A$1:$AL$1,0),FALSE),"")</f>
        <v/>
      </c>
      <c r="BG288" s="137" t="str">
        <f>_xlfn.IFNA(VLOOKUP($B288,'I-LogEmaxOverpEC50'!$A:$AR,MATCH(BG$1,'I-LogEmaxOverpEC50'!$A$1:$AR$1,0),FALSE),"")</f>
        <v/>
      </c>
      <c r="BH288" s="136" t="str">
        <f>_xlfn.IFNA(VLOOKUP($B288,'I-LogEmaxOverpEC50'!$A:$AR,MATCH(BH$1,'I-LogEmaxOverpEC50'!$A$1:$AR$1,0),FALSE),"")</f>
        <v/>
      </c>
      <c r="BI288" s="136" t="str">
        <f>_xlfn.IFNA(VLOOKUP($B288,'I-LogEmaxOverpEC50'!$A:$AR,MATCH(BI$1,'I-LogEmaxOverpEC50'!$A$1:$AR$1,0),FALSE),"")</f>
        <v/>
      </c>
      <c r="BJ288" s="136" t="str">
        <f>_xlfn.IFNA(VLOOKUP($B288,'I-LogEmaxOverpEC50'!$A:$AR,MATCH(BJ$1,'I-LogEmaxOverpEC50'!$A$1:$AR$1,0),FALSE),"")</f>
        <v/>
      </c>
      <c r="BK288" s="136" t="str">
        <f>_xlfn.IFNA(VLOOKUP($B288,'I-LogEmaxOverpEC50'!$A:$AR,MATCH(BK$1,'I-LogEmaxOverpEC50'!$A$1:$AR$1,0),FALSE),"")</f>
        <v/>
      </c>
      <c r="BL288" s="136" t="str">
        <f>_xlfn.IFNA(VLOOKUP($B288,'I-LogEmaxOverpEC50'!$A:$AR,MATCH(BL$1,'I-LogEmaxOverpEC50'!$A$1:$AR$1,0),FALSE),"")</f>
        <v/>
      </c>
      <c r="BM288" s="136" t="str">
        <f>_xlfn.IFNA(VLOOKUP($B288,'I-LogEmaxOverpEC50'!$A:$AR,MATCH(BM$1,'I-LogEmaxOverpEC50'!$A$1:$AR$1,0),FALSE),"")</f>
        <v/>
      </c>
      <c r="BN288" s="136" t="str">
        <f>_xlfn.IFNA(VLOOKUP($B288,'I-LogEmaxOverpEC50'!$A:$AR,MATCH(BN$1,'I-LogEmaxOverpEC50'!$A$1:$AR$1,0),FALSE),"")</f>
        <v/>
      </c>
      <c r="BO288" s="136" t="str">
        <f>_xlfn.IFNA(VLOOKUP($B288,'I-LogEmaxOverpEC50'!$A:$AR,MATCH(BO$1,'I-LogEmaxOverpEC50'!$A$1:$AR$1,0),FALSE),"")</f>
        <v/>
      </c>
      <c r="BP288" s="136" t="str">
        <f>_xlfn.IFNA(VLOOKUP($B288,'I-LogEmaxOverpEC50'!$A:$AR,MATCH(BP$1,'I-LogEmaxOverpEC50'!$A$1:$AR$1,0),FALSE),"")</f>
        <v/>
      </c>
      <c r="BQ288" s="136" t="str">
        <f>_xlfn.IFNA(VLOOKUP($B288,'I-LogEmaxOverpEC50'!$A:$AR,MATCH(BQ$1,'I-LogEmaxOverpEC50'!$A$1:$AR$1,0),FALSE),"")</f>
        <v/>
      </c>
      <c r="BR288" s="136" t="str">
        <f>_xlfn.IFNA(VLOOKUP($B288,'I-LogEmaxOverpEC50'!$A:$AR,MATCH(BR$1,'I-LogEmaxOverpEC50'!$A$1:$AR$1,0),FALSE),"")</f>
        <v/>
      </c>
      <c r="BS288" s="136" t="str">
        <f>_xlfn.IFNA(VLOOKUP($B288,'I-LogEmaxOverpEC50'!$A:$AR,MATCH(BS$1,'I-LogEmaxOverpEC50'!$A$1:$AR$1,0),FALSE),"")</f>
        <v/>
      </c>
    </row>
    <row r="289" spans="1:71" x14ac:dyDescent="0.2">
      <c r="A289" s="146" t="e" cm="1">
        <f t="array" ref="A289">_xlfn.IFS(SUM(F289:R289)&gt;0,1,AB289&gt;0,2,TRUE,3)</f>
        <v>#N/A</v>
      </c>
      <c r="B289" s="146" t="s">
        <v>1095</v>
      </c>
      <c r="D289" s="151" t="str">
        <f>_xlfn.XLOOKUP(B289,RecNamesAll!A:A,RecNamesAll!E:E)</f>
        <v>A</v>
      </c>
      <c r="E289" s="150" t="str">
        <f>_xlfn.XLOOKUP(B289,RecNamesAll!A:A,RecNamesAll!C:C)</f>
        <v>GPR32</v>
      </c>
      <c r="F289" s="160" t="e">
        <f t="shared" si="80"/>
        <v>#N/A</v>
      </c>
      <c r="G289" s="159" t="e">
        <f t="shared" si="81"/>
        <v>#N/A</v>
      </c>
      <c r="H289" s="159" t="e">
        <f t="shared" si="82"/>
        <v>#N/A</v>
      </c>
      <c r="I289" s="159" t="e">
        <f t="shared" si="83"/>
        <v>#N/A</v>
      </c>
      <c r="J289" s="159" t="e">
        <f t="shared" si="84"/>
        <v>#N/A</v>
      </c>
      <c r="K289" s="159" t="e">
        <f t="shared" si="85"/>
        <v>#N/A</v>
      </c>
      <c r="L289" s="159" t="e">
        <f t="shared" si="86"/>
        <v>#N/A</v>
      </c>
      <c r="M289" s="159" t="e">
        <f t="shared" si="87"/>
        <v>#N/A</v>
      </c>
      <c r="N289" s="159" t="e">
        <f t="shared" si="88"/>
        <v>#N/A</v>
      </c>
      <c r="O289" s="159" t="e">
        <f t="shared" si="89"/>
        <v>#N/A</v>
      </c>
      <c r="P289" s="159" t="e">
        <f t="shared" si="90"/>
        <v>#N/A</v>
      </c>
      <c r="Q289" s="159" t="e">
        <f t="shared" si="91"/>
        <v>#N/A</v>
      </c>
      <c r="R289" s="159" t="e">
        <f t="shared" si="92"/>
        <v>#N/A</v>
      </c>
      <c r="U289" s="146" t="str">
        <f t="shared" si="93"/>
        <v>A</v>
      </c>
      <c r="V289" s="145" t="str">
        <f t="shared" si="94"/>
        <v>GPR32</v>
      </c>
      <c r="W289" s="157" t="e">
        <f>VLOOKUP($B289,GtP!$A:$DD,MATCH("Gs_0-2",GtP!$A$1:$DD$1,0),FALSE)</f>
        <v>#N/A</v>
      </c>
      <c r="X289" s="156" t="e">
        <f>VLOOKUP($B289,GtP!$A:$DD,MATCH("Gi/o_0-2",GtP!$A$1:$DD$1,0),FALSE)</f>
        <v>#N/A</v>
      </c>
      <c r="Y289" s="156" t="e">
        <f>VLOOKUP($B289,GtP!$A:$DD,MATCH("Gq/11_0-2",GtP!$A$1:$DD$1,0),FALSE)</f>
        <v>#N/A</v>
      </c>
      <c r="Z289" s="156" t="e">
        <f>VLOOKUP($B289,GtP!$A:$DD,MATCH("G12/13_0-2",GtP!$A$1:$DD$1,0),FALSE)</f>
        <v>#N/A</v>
      </c>
      <c r="AA289" s="155"/>
      <c r="AB289" s="143" t="e">
        <f t="shared" si="95"/>
        <v>#N/A</v>
      </c>
      <c r="AC289" s="315" t="str">
        <f t="shared" si="96"/>
        <v/>
      </c>
      <c r="AD289" s="349" t="str">
        <f t="shared" si="97"/>
        <v/>
      </c>
      <c r="AE289" s="349" t="str">
        <f t="shared" si="98"/>
        <v/>
      </c>
      <c r="AF289" s="311" t="str">
        <f t="shared" si="99"/>
        <v/>
      </c>
      <c r="AG289" s="141" t="e">
        <f>_xlfn.CONCAT(IF(AT289="","-","B"),IF(BG289="","-","I"),VLOOKUP($B289,GtP!$A:$BB,MATCH("Gs_0-1",GtP!$A$1:$BB$1,0),FALSE))</f>
        <v>#N/A</v>
      </c>
      <c r="AH289" s="140" t="e">
        <f>_xlfn.CONCAT(IF(AU289="","-","B"),IF(BH289="","-","I"),VLOOKUP($B289,GtP!$A:$BB,MATCH("Gs_0-1",GtP!$A$1:$BB$1,0),FALSE))</f>
        <v>#N/A</v>
      </c>
      <c r="AI289" s="140" t="e">
        <f>_xlfn.CONCAT(IF(AV289="","-","B"),IF(BI289="","-","I"),VLOOKUP($B289,GtP!$A:$BB,MATCH("Gi/o_0-1",GtP!$A$1:$BB$1,0),FALSE))</f>
        <v>#N/A</v>
      </c>
      <c r="AJ289" s="140" t="e">
        <f>_xlfn.CONCAT(IF(AW289="","-","B"),IF(BJ289="","-","I"),VLOOKUP($B289,GtP!$A:$BB,MATCH("Gi/o_0-1",GtP!$A$1:$BB$1,0),FALSE))</f>
        <v>#N/A</v>
      </c>
      <c r="AK289" s="140" t="e">
        <f>_xlfn.CONCAT(IF(AX289="","-","B"),IF(BK289="","-","I"),VLOOKUP($B289,GtP!$A:$BB,MATCH("Gi/o_0-1",GtP!$A$1:$BB$1,0),FALSE))</f>
        <v>#N/A</v>
      </c>
      <c r="AL289" s="140" t="e">
        <f>_xlfn.CONCAT(IF(AY289="","-","B"),IF(BL289="","-","I"),VLOOKUP($B289,GtP!$A:$BB,MATCH("Gi/o_0-1",GtP!$A$1:$BB$1,0),FALSE))</f>
        <v>#N/A</v>
      </c>
      <c r="AM289" s="140" t="e">
        <f>_xlfn.CONCAT(IF(AZ289="","-","B"),IF(BM289="","-","I"),VLOOKUP($B289,GtP!$A:$BB,MATCH("Gi/o_0-1",GtP!$A$1:$BB$1,0),FALSE))</f>
        <v>#N/A</v>
      </c>
      <c r="AN289" s="140" t="e">
        <f>_xlfn.CONCAT(IF(BA289="","-","B"),IF(BN289="","-","I"),VLOOKUP($B289,GtP!$A:$BB,MATCH("Gq/11_0-1",GtP!$A$1:$BB$1,0),FALSE))</f>
        <v>#N/A</v>
      </c>
      <c r="AO289" s="140" t="e">
        <f>_xlfn.CONCAT(IF(BB289="","-","B"),IF(BO289="","-","I"),VLOOKUP($B289,GtP!$A:$BB,MATCH("Gq/11_0-1",GtP!$A$1:$BB$1,0),FALSE))</f>
        <v>#N/A</v>
      </c>
      <c r="AP289" s="140" t="e">
        <f>_xlfn.CONCAT(IF(BC289="","-","B"),IF(BP289="","-","I"),VLOOKUP($B289,GtP!$A:$BB,MATCH("Gq/11_0-1",GtP!$A$1:$BB$1,0),FALSE))</f>
        <v>#N/A</v>
      </c>
      <c r="AQ289" s="140" t="e">
        <f>_xlfn.CONCAT(IF(BD289="","-","B"),IF(BQ289="","-","I"),VLOOKUP($B289,GtP!$A:$BB,MATCH("Gq/11_0-1",GtP!$A$1:$BB$1,0),FALSE))</f>
        <v>#N/A</v>
      </c>
      <c r="AR289" s="140" t="e">
        <f>_xlfn.CONCAT(IF(BE289="","-","B"),IF(BR289="","-","I"),VLOOKUP($B289,GtP!$A:$BB,MATCH("G12/13_0-1",GtP!$A$1:$BB$1,0),FALSE))</f>
        <v>#N/A</v>
      </c>
      <c r="AS289" s="140" t="e">
        <f>_xlfn.CONCAT(IF(BF289="","-","B"),IF(BS289="","-","I"),VLOOKUP($B289,GtP!$A:$BB,MATCH("G12/13_0-1",GtP!$A$1:$BB$1,0),FALSE))</f>
        <v>#N/A</v>
      </c>
      <c r="AT289" s="139" t="str">
        <f>_xlfn.IFNA(VLOOKUP($B289,'B-LogEmaxOverpEC50'!$A:$AL,MATCH(AT$1,'B-LogEmaxOverpEC50'!$A$1:$AL$1,0),FALSE),"")</f>
        <v/>
      </c>
      <c r="AU289" s="136" t="str">
        <f>_xlfn.IFNA(VLOOKUP($B289,'B-LogEmaxOverpEC50'!$A:$AL,MATCH(AU$1,'B-LogEmaxOverpEC50'!$A$1:$AL$1,0),FALSE),"")</f>
        <v/>
      </c>
      <c r="AV289" s="152" t="str">
        <f>_xlfn.IFNA(VLOOKUP($B289,'B-LogEmaxOverpEC50'!$A:$AL,MATCH(AV$1,'B-LogEmaxOverpEC50'!$A$1:$AL$1,0),FALSE),"")</f>
        <v/>
      </c>
      <c r="AW289" s="152" t="str">
        <f>_xlfn.IFNA(VLOOKUP($B289,'B-LogEmaxOverpEC50'!$A:$AL,MATCH(AW$1,'B-LogEmaxOverpEC50'!$A$1:$AL$1,0),FALSE),"")</f>
        <v/>
      </c>
      <c r="AX289" s="152" t="str">
        <f>_xlfn.IFNA(VLOOKUP($B289,'B-LogEmaxOverpEC50'!$A:$AL,MATCH(AX$1,'B-LogEmaxOverpEC50'!$A$1:$AL$1,0),FALSE),"")</f>
        <v/>
      </c>
      <c r="AY289" s="152" t="str">
        <f>_xlfn.IFNA(VLOOKUP($B289,'B-LogEmaxOverpEC50'!$A:$AL,MATCH(AY$1,'B-LogEmaxOverpEC50'!$A$1:$AL$1,0),FALSE),"")</f>
        <v/>
      </c>
      <c r="AZ289" s="152" t="str">
        <f>_xlfn.IFNA(VLOOKUP($B289,'B-LogEmaxOverpEC50'!$A:$AL,MATCH(AZ$1,'B-LogEmaxOverpEC50'!$A$1:$AL$1,0),FALSE),"")</f>
        <v/>
      </c>
      <c r="BA289" s="152" t="str">
        <f>_xlfn.IFNA(VLOOKUP($B289,'B-LogEmaxOverpEC50'!$A:$AL,MATCH(BA$1,'B-LogEmaxOverpEC50'!$A$1:$AL$1,0),FALSE),"")</f>
        <v/>
      </c>
      <c r="BB289" s="152" t="str">
        <f>_xlfn.IFNA(VLOOKUP($B289,'B-LogEmaxOverpEC50'!$A:$AL,MATCH(BB$1,'B-LogEmaxOverpEC50'!$A$1:$AL$1,0),FALSE),"")</f>
        <v/>
      </c>
      <c r="BC289" s="152" t="str">
        <f>_xlfn.IFNA(VLOOKUP($B289,'B-LogEmaxOverpEC50'!$A:$AL,MATCH(BC$1,'B-LogEmaxOverpEC50'!$A$1:$AL$1,0),FALSE),"")</f>
        <v/>
      </c>
      <c r="BD289" s="152" t="str">
        <f>_xlfn.IFNA(VLOOKUP($B289,'B-LogEmaxOverpEC50'!$A:$AL,MATCH(BD$1,'B-LogEmaxOverpEC50'!$A$1:$AL$1,0),FALSE),"")</f>
        <v/>
      </c>
      <c r="BE289" s="152" t="str">
        <f>_xlfn.IFNA(VLOOKUP($B289,'B-LogEmaxOverpEC50'!$A:$AL,MATCH(BE$1,'B-LogEmaxOverpEC50'!$A$1:$AL$1,0),FALSE),"")</f>
        <v/>
      </c>
      <c r="BF289" s="152" t="str">
        <f>_xlfn.IFNA(VLOOKUP($B289,'B-LogEmaxOverpEC50'!$A:$AL,MATCH(BF$1,'B-LogEmaxOverpEC50'!$A$1:$AL$1,0),FALSE),"")</f>
        <v/>
      </c>
      <c r="BG289" s="137" t="str">
        <f>_xlfn.IFNA(VLOOKUP($B289,'I-LogEmaxOverpEC50'!$A:$AR,MATCH(BG$1,'I-LogEmaxOverpEC50'!$A$1:$AR$1,0),FALSE),"")</f>
        <v/>
      </c>
      <c r="BH289" s="136" t="str">
        <f>_xlfn.IFNA(VLOOKUP($B289,'I-LogEmaxOverpEC50'!$A:$AR,MATCH(BH$1,'I-LogEmaxOverpEC50'!$A$1:$AR$1,0),FALSE),"")</f>
        <v/>
      </c>
      <c r="BI289" s="136" t="str">
        <f>_xlfn.IFNA(VLOOKUP($B289,'I-LogEmaxOverpEC50'!$A:$AR,MATCH(BI$1,'I-LogEmaxOverpEC50'!$A$1:$AR$1,0),FALSE),"")</f>
        <v/>
      </c>
      <c r="BJ289" s="136" t="str">
        <f>_xlfn.IFNA(VLOOKUP($B289,'I-LogEmaxOverpEC50'!$A:$AR,MATCH(BJ$1,'I-LogEmaxOverpEC50'!$A$1:$AR$1,0),FALSE),"")</f>
        <v/>
      </c>
      <c r="BK289" s="136" t="str">
        <f>_xlfn.IFNA(VLOOKUP($B289,'I-LogEmaxOverpEC50'!$A:$AR,MATCH(BK$1,'I-LogEmaxOverpEC50'!$A$1:$AR$1,0),FALSE),"")</f>
        <v/>
      </c>
      <c r="BL289" s="136" t="str">
        <f>_xlfn.IFNA(VLOOKUP($B289,'I-LogEmaxOverpEC50'!$A:$AR,MATCH(BL$1,'I-LogEmaxOverpEC50'!$A$1:$AR$1,0),FALSE),"")</f>
        <v/>
      </c>
      <c r="BM289" s="136" t="str">
        <f>_xlfn.IFNA(VLOOKUP($B289,'I-LogEmaxOverpEC50'!$A:$AR,MATCH(BM$1,'I-LogEmaxOverpEC50'!$A$1:$AR$1,0),FALSE),"")</f>
        <v/>
      </c>
      <c r="BN289" s="136" t="str">
        <f>_xlfn.IFNA(VLOOKUP($B289,'I-LogEmaxOverpEC50'!$A:$AR,MATCH(BN$1,'I-LogEmaxOverpEC50'!$A$1:$AR$1,0),FALSE),"")</f>
        <v/>
      </c>
      <c r="BO289" s="136" t="str">
        <f>_xlfn.IFNA(VLOOKUP($B289,'I-LogEmaxOverpEC50'!$A:$AR,MATCH(BO$1,'I-LogEmaxOverpEC50'!$A$1:$AR$1,0),FALSE),"")</f>
        <v/>
      </c>
      <c r="BP289" s="136" t="str">
        <f>_xlfn.IFNA(VLOOKUP($B289,'I-LogEmaxOverpEC50'!$A:$AR,MATCH(BP$1,'I-LogEmaxOverpEC50'!$A$1:$AR$1,0),FALSE),"")</f>
        <v/>
      </c>
      <c r="BQ289" s="136" t="str">
        <f>_xlfn.IFNA(VLOOKUP($B289,'I-LogEmaxOverpEC50'!$A:$AR,MATCH(BQ$1,'I-LogEmaxOverpEC50'!$A$1:$AR$1,0),FALSE),"")</f>
        <v/>
      </c>
      <c r="BR289" s="136" t="str">
        <f>_xlfn.IFNA(VLOOKUP($B289,'I-LogEmaxOverpEC50'!$A:$AR,MATCH(BR$1,'I-LogEmaxOverpEC50'!$A$1:$AR$1,0),FALSE),"")</f>
        <v/>
      </c>
      <c r="BS289" s="136" t="str">
        <f>_xlfn.IFNA(VLOOKUP($B289,'I-LogEmaxOverpEC50'!$A:$AR,MATCH(BS$1,'I-LogEmaxOverpEC50'!$A$1:$AR$1,0),FALSE),"")</f>
        <v/>
      </c>
    </row>
    <row r="290" spans="1:71" x14ac:dyDescent="0.2">
      <c r="A290" s="146" t="e" cm="1">
        <f t="array" ref="A290">_xlfn.IFS(SUM(F290:R290)&gt;0,1,AB290&gt;0,2,TRUE,3)</f>
        <v>#N/A</v>
      </c>
      <c r="B290" s="146" t="s">
        <v>81</v>
      </c>
      <c r="D290" s="151" t="str">
        <f>_xlfn.XLOOKUP(B290,RecNamesAll!A:A,RecNamesAll!E:E)</f>
        <v>A</v>
      </c>
      <c r="E290" s="150" t="str">
        <f>_xlfn.XLOOKUP(B290,RecNamesAll!A:A,RecNamesAll!C:C)</f>
        <v>GPR35</v>
      </c>
      <c r="F290" s="160" t="e">
        <f t="shared" si="80"/>
        <v>#N/A</v>
      </c>
      <c r="G290" s="159" t="e">
        <f t="shared" si="81"/>
        <v>#N/A</v>
      </c>
      <c r="H290" s="159" t="e">
        <f t="shared" si="82"/>
        <v>#N/A</v>
      </c>
      <c r="I290" s="159" t="e">
        <f t="shared" si="83"/>
        <v>#N/A</v>
      </c>
      <c r="J290" s="159" t="e">
        <f t="shared" si="84"/>
        <v>#N/A</v>
      </c>
      <c r="K290" s="159" t="e">
        <f t="shared" si="85"/>
        <v>#N/A</v>
      </c>
      <c r="L290" s="159" t="e">
        <f t="shared" si="86"/>
        <v>#N/A</v>
      </c>
      <c r="M290" s="159" t="e">
        <f t="shared" si="87"/>
        <v>#N/A</v>
      </c>
      <c r="N290" s="159" t="e">
        <f t="shared" si="88"/>
        <v>#N/A</v>
      </c>
      <c r="O290" s="159" t="e">
        <f t="shared" si="89"/>
        <v>#N/A</v>
      </c>
      <c r="P290" s="159" t="e">
        <f t="shared" si="90"/>
        <v>#N/A</v>
      </c>
      <c r="Q290" s="159" t="e">
        <f t="shared" si="91"/>
        <v>#N/A</v>
      </c>
      <c r="R290" s="159" t="e">
        <f t="shared" si="92"/>
        <v>#N/A</v>
      </c>
      <c r="U290" s="146" t="str">
        <f t="shared" si="93"/>
        <v>A</v>
      </c>
      <c r="V290" s="145" t="str">
        <f t="shared" si="94"/>
        <v>GPR35</v>
      </c>
      <c r="W290" s="157" t="e">
        <f>VLOOKUP($B290,GtP!$A:$DD,MATCH("Gs_0-2",GtP!$A$1:$DD$1,0),FALSE)</f>
        <v>#N/A</v>
      </c>
      <c r="X290" s="156" t="e">
        <f>VLOOKUP($B290,GtP!$A:$DD,MATCH("Gi/o_0-2",GtP!$A$1:$DD$1,0),FALSE)</f>
        <v>#N/A</v>
      </c>
      <c r="Y290" s="156" t="e">
        <f>VLOOKUP($B290,GtP!$A:$DD,MATCH("Gq/11_0-2",GtP!$A$1:$DD$1,0),FALSE)</f>
        <v>#N/A</v>
      </c>
      <c r="Z290" s="156" t="e">
        <f>VLOOKUP($B290,GtP!$A:$DD,MATCH("G12/13_0-2",GtP!$A$1:$DD$1,0),FALSE)</f>
        <v>#N/A</v>
      </c>
      <c r="AA290" s="155"/>
      <c r="AB290" s="143" t="e">
        <f t="shared" si="95"/>
        <v>#N/A</v>
      </c>
      <c r="AC290" s="315" t="str">
        <f t="shared" si="96"/>
        <v/>
      </c>
      <c r="AD290" s="349" t="str">
        <f t="shared" si="97"/>
        <v/>
      </c>
      <c r="AE290" s="349" t="str">
        <f t="shared" si="98"/>
        <v/>
      </c>
      <c r="AF290" s="311" t="str">
        <f t="shared" si="99"/>
        <v/>
      </c>
      <c r="AG290" s="141" t="e">
        <f>_xlfn.CONCAT(IF(AT290="","-","B"),IF(BG290="","-","I"),VLOOKUP($B290,GtP!$A:$BB,MATCH("Gs_0-1",GtP!$A$1:$BB$1,0),FALSE))</f>
        <v>#N/A</v>
      </c>
      <c r="AH290" s="140" t="e">
        <f>_xlfn.CONCAT(IF(AU290="","-","B"),IF(BH290="","-","I"),VLOOKUP($B290,GtP!$A:$BB,MATCH("Gs_0-1",GtP!$A$1:$BB$1,0),FALSE))</f>
        <v>#N/A</v>
      </c>
      <c r="AI290" s="140" t="e">
        <f>_xlfn.CONCAT(IF(AV290="","-","B"),IF(BI290="","-","I"),VLOOKUP($B290,GtP!$A:$BB,MATCH("Gi/o_0-1",GtP!$A$1:$BB$1,0),FALSE))</f>
        <v>#N/A</v>
      </c>
      <c r="AJ290" s="140" t="e">
        <f>_xlfn.CONCAT(IF(AW290="","-","B"),IF(BJ290="","-","I"),VLOOKUP($B290,GtP!$A:$BB,MATCH("Gi/o_0-1",GtP!$A$1:$BB$1,0),FALSE))</f>
        <v>#N/A</v>
      </c>
      <c r="AK290" s="140" t="e">
        <f>_xlfn.CONCAT(IF(AX290="","-","B"),IF(BK290="","-","I"),VLOOKUP($B290,GtP!$A:$BB,MATCH("Gi/o_0-1",GtP!$A$1:$BB$1,0),FALSE))</f>
        <v>#N/A</v>
      </c>
      <c r="AL290" s="140" t="e">
        <f>_xlfn.CONCAT(IF(AY290="","-","B"),IF(BL290="","-","I"),VLOOKUP($B290,GtP!$A:$BB,MATCH("Gi/o_0-1",GtP!$A$1:$BB$1,0),FALSE))</f>
        <v>#N/A</v>
      </c>
      <c r="AM290" s="140" t="e">
        <f>_xlfn.CONCAT(IF(AZ290="","-","B"),IF(BM290="","-","I"),VLOOKUP($B290,GtP!$A:$BB,MATCH("Gi/o_0-1",GtP!$A$1:$BB$1,0),FALSE))</f>
        <v>#N/A</v>
      </c>
      <c r="AN290" s="140" t="e">
        <f>_xlfn.CONCAT(IF(BA290="","-","B"),IF(BN290="","-","I"),VLOOKUP($B290,GtP!$A:$BB,MATCH("Gq/11_0-1",GtP!$A$1:$BB$1,0),FALSE))</f>
        <v>#N/A</v>
      </c>
      <c r="AO290" s="140" t="e">
        <f>_xlfn.CONCAT(IF(BB290="","-","B"),IF(BO290="","-","I"),VLOOKUP($B290,GtP!$A:$BB,MATCH("Gq/11_0-1",GtP!$A$1:$BB$1,0),FALSE))</f>
        <v>#N/A</v>
      </c>
      <c r="AP290" s="140" t="e">
        <f>_xlfn.CONCAT(IF(BC290="","-","B"),IF(BP290="","-","I"),VLOOKUP($B290,GtP!$A:$BB,MATCH("Gq/11_0-1",GtP!$A$1:$BB$1,0),FALSE))</f>
        <v>#N/A</v>
      </c>
      <c r="AQ290" s="140" t="e">
        <f>_xlfn.CONCAT(IF(BD290="","-","B"),IF(BQ290="","-","I"),VLOOKUP($B290,GtP!$A:$BB,MATCH("Gq/11_0-1",GtP!$A$1:$BB$1,0),FALSE))</f>
        <v>#N/A</v>
      </c>
      <c r="AR290" s="140" t="e">
        <f>_xlfn.CONCAT(IF(BE290="","-","B"),IF(BR290="","-","I"),VLOOKUP($B290,GtP!$A:$BB,MATCH("G12/13_0-1",GtP!$A$1:$BB$1,0),FALSE))</f>
        <v>#N/A</v>
      </c>
      <c r="AS290" s="140" t="e">
        <f>_xlfn.CONCAT(IF(BF290="","-","B"),IF(BS290="","-","I"),VLOOKUP($B290,GtP!$A:$BB,MATCH("G12/13_0-1",GtP!$A$1:$BB$1,0),FALSE))</f>
        <v>#N/A</v>
      </c>
      <c r="AT290" s="139" t="str">
        <f>_xlfn.IFNA(VLOOKUP($B290,'B-LogEmaxOverpEC50'!$A:$AL,MATCH(AT$1,'B-LogEmaxOverpEC50'!$A$1:$AL$1,0),FALSE),"")</f>
        <v/>
      </c>
      <c r="AU290" s="136" t="str">
        <f>_xlfn.IFNA(VLOOKUP($B290,'B-LogEmaxOverpEC50'!$A:$AL,MATCH(AU$1,'B-LogEmaxOverpEC50'!$A$1:$AL$1,0),FALSE),"")</f>
        <v/>
      </c>
      <c r="AV290" s="152" t="str">
        <f>_xlfn.IFNA(VLOOKUP($B290,'B-LogEmaxOverpEC50'!$A:$AL,MATCH(AV$1,'B-LogEmaxOverpEC50'!$A$1:$AL$1,0),FALSE),"")</f>
        <v/>
      </c>
      <c r="AW290" s="152" t="str">
        <f>_xlfn.IFNA(VLOOKUP($B290,'B-LogEmaxOverpEC50'!$A:$AL,MATCH(AW$1,'B-LogEmaxOverpEC50'!$A$1:$AL$1,0),FALSE),"")</f>
        <v/>
      </c>
      <c r="AX290" s="152" t="str">
        <f>_xlfn.IFNA(VLOOKUP($B290,'B-LogEmaxOverpEC50'!$A:$AL,MATCH(AX$1,'B-LogEmaxOverpEC50'!$A$1:$AL$1,0),FALSE),"")</f>
        <v/>
      </c>
      <c r="AY290" s="152" t="str">
        <f>_xlfn.IFNA(VLOOKUP($B290,'B-LogEmaxOverpEC50'!$A:$AL,MATCH(AY$1,'B-LogEmaxOverpEC50'!$A$1:$AL$1,0),FALSE),"")</f>
        <v/>
      </c>
      <c r="AZ290" s="152" t="str">
        <f>_xlfn.IFNA(VLOOKUP($B290,'B-LogEmaxOverpEC50'!$A:$AL,MATCH(AZ$1,'B-LogEmaxOverpEC50'!$A$1:$AL$1,0),FALSE),"")</f>
        <v/>
      </c>
      <c r="BA290" s="152" t="str">
        <f>_xlfn.IFNA(VLOOKUP($B290,'B-LogEmaxOverpEC50'!$A:$AL,MATCH(BA$1,'B-LogEmaxOverpEC50'!$A$1:$AL$1,0),FALSE),"")</f>
        <v/>
      </c>
      <c r="BB290" s="152" t="str">
        <f>_xlfn.IFNA(VLOOKUP($B290,'B-LogEmaxOverpEC50'!$A:$AL,MATCH(BB$1,'B-LogEmaxOverpEC50'!$A$1:$AL$1,0),FALSE),"")</f>
        <v/>
      </c>
      <c r="BC290" s="152" t="str">
        <f>_xlfn.IFNA(VLOOKUP($B290,'B-LogEmaxOverpEC50'!$A:$AL,MATCH(BC$1,'B-LogEmaxOverpEC50'!$A$1:$AL$1,0),FALSE),"")</f>
        <v/>
      </c>
      <c r="BD290" s="152" t="str">
        <f>_xlfn.IFNA(VLOOKUP($B290,'B-LogEmaxOverpEC50'!$A:$AL,MATCH(BD$1,'B-LogEmaxOverpEC50'!$A$1:$AL$1,0),FALSE),"")</f>
        <v/>
      </c>
      <c r="BE290" s="152" t="str">
        <f>_xlfn.IFNA(VLOOKUP($B290,'B-LogEmaxOverpEC50'!$A:$AL,MATCH(BE$1,'B-LogEmaxOverpEC50'!$A$1:$AL$1,0),FALSE),"")</f>
        <v/>
      </c>
      <c r="BF290" s="152" t="str">
        <f>_xlfn.IFNA(VLOOKUP($B290,'B-LogEmaxOverpEC50'!$A:$AL,MATCH(BF$1,'B-LogEmaxOverpEC50'!$A$1:$AL$1,0),FALSE),"")</f>
        <v/>
      </c>
      <c r="BG290" s="137" t="str">
        <f>_xlfn.IFNA(VLOOKUP($B290,'I-LogEmaxOverpEC50'!$A:$AR,MATCH(BG$1,'I-LogEmaxOverpEC50'!$A$1:$AR$1,0),FALSE),"")</f>
        <v/>
      </c>
      <c r="BH290" s="136" t="str">
        <f>_xlfn.IFNA(VLOOKUP($B290,'I-LogEmaxOverpEC50'!$A:$AR,MATCH(BH$1,'I-LogEmaxOverpEC50'!$A$1:$AR$1,0),FALSE),"")</f>
        <v/>
      </c>
      <c r="BI290" s="136">
        <f>_xlfn.IFNA(VLOOKUP($B290,'I-LogEmaxOverpEC50'!$A:$AR,MATCH(BI$1,'I-LogEmaxOverpEC50'!$A$1:$AR$1,0),FALSE),"")</f>
        <v>7.1185264994809261</v>
      </c>
      <c r="BJ290" s="136">
        <f>_xlfn.IFNA(VLOOKUP($B290,'I-LogEmaxOverpEC50'!$A:$AR,MATCH(BJ$1,'I-LogEmaxOverpEC50'!$A$1:$AR$1,0),FALSE),"")</f>
        <v>7.1185264994809261</v>
      </c>
      <c r="BK290" s="136">
        <f>_xlfn.IFNA(VLOOKUP($B290,'I-LogEmaxOverpEC50'!$A:$AR,MATCH(BK$1,'I-LogEmaxOverpEC50'!$A$1:$AR$1,0),FALSE),"")</f>
        <v>7.3596648491406329</v>
      </c>
      <c r="BL290" s="136">
        <f>_xlfn.IFNA(VLOOKUP($B290,'I-LogEmaxOverpEC50'!$A:$AR,MATCH(BL$1,'I-LogEmaxOverpEC50'!$A$1:$AR$1,0),FALSE),"")</f>
        <v>7.3596648491406329</v>
      </c>
      <c r="BM290" s="136">
        <f>_xlfn.IFNA(VLOOKUP($B290,'I-LogEmaxOverpEC50'!$A:$AR,MATCH(BM$1,'I-LogEmaxOverpEC50'!$A$1:$AR$1,0),FALSE),"")</f>
        <v>6.6761242572335631</v>
      </c>
      <c r="BN290" s="136" t="str">
        <f>_xlfn.IFNA(VLOOKUP($B290,'I-LogEmaxOverpEC50'!$A:$AR,MATCH(BN$1,'I-LogEmaxOverpEC50'!$A$1:$AR$1,0),FALSE),"")</f>
        <v/>
      </c>
      <c r="BO290" s="136" t="str">
        <f>_xlfn.IFNA(VLOOKUP($B290,'I-LogEmaxOverpEC50'!$A:$AR,MATCH(BO$1,'I-LogEmaxOverpEC50'!$A$1:$AR$1,0),FALSE),"")</f>
        <v/>
      </c>
      <c r="BP290" s="136" t="str">
        <f>_xlfn.IFNA(VLOOKUP($B290,'I-LogEmaxOverpEC50'!$A:$AR,MATCH(BP$1,'I-LogEmaxOverpEC50'!$A$1:$AR$1,0),FALSE),"")</f>
        <v/>
      </c>
      <c r="BQ290" s="136" t="str">
        <f>_xlfn.IFNA(VLOOKUP($B290,'I-LogEmaxOverpEC50'!$A:$AR,MATCH(BQ$1,'I-LogEmaxOverpEC50'!$A$1:$AR$1,0),FALSE),"")</f>
        <v/>
      </c>
      <c r="BR290" s="136">
        <f>_xlfn.IFNA(VLOOKUP($B290,'I-LogEmaxOverpEC50'!$A:$AR,MATCH(BR$1,'I-LogEmaxOverpEC50'!$A$1:$AR$1,0),FALSE),"")</f>
        <v>7.2157403490032781</v>
      </c>
      <c r="BS290" s="136">
        <f>_xlfn.IFNA(VLOOKUP($B290,'I-LogEmaxOverpEC50'!$A:$AR,MATCH(BS$1,'I-LogEmaxOverpEC50'!$A$1:$AR$1,0),FALSE),"")</f>
        <v>7.0211724619468585</v>
      </c>
    </row>
    <row r="291" spans="1:71" x14ac:dyDescent="0.2">
      <c r="A291" s="146" t="e" cm="1">
        <f t="array" ref="A291">_xlfn.IFS(SUM(F291:R291)&gt;0,1,AB291&gt;0,2,TRUE,3)</f>
        <v>#N/A</v>
      </c>
      <c r="B291" s="146" t="s">
        <v>2037</v>
      </c>
      <c r="D291" s="151" t="str">
        <f>_xlfn.XLOOKUP(B291,RecNamesAll!A:A,RecNamesAll!E:E)</f>
        <v>A</v>
      </c>
      <c r="E291" s="150" t="str">
        <f>_xlfn.XLOOKUP(B291,RecNamesAll!A:A,RecNamesAll!C:C)</f>
        <v>GPR42</v>
      </c>
      <c r="F291" s="160" t="e">
        <f t="shared" si="80"/>
        <v>#N/A</v>
      </c>
      <c r="G291" s="159" t="e">
        <f t="shared" si="81"/>
        <v>#N/A</v>
      </c>
      <c r="H291" s="159" t="e">
        <f t="shared" si="82"/>
        <v>#N/A</v>
      </c>
      <c r="I291" s="159" t="e">
        <f t="shared" si="83"/>
        <v>#N/A</v>
      </c>
      <c r="J291" s="159" t="e">
        <f t="shared" si="84"/>
        <v>#N/A</v>
      </c>
      <c r="K291" s="159" t="e">
        <f t="shared" si="85"/>
        <v>#N/A</v>
      </c>
      <c r="L291" s="159" t="e">
        <f t="shared" si="86"/>
        <v>#N/A</v>
      </c>
      <c r="M291" s="159" t="e">
        <f t="shared" si="87"/>
        <v>#N/A</v>
      </c>
      <c r="N291" s="159" t="e">
        <f t="shared" si="88"/>
        <v>#N/A</v>
      </c>
      <c r="O291" s="159" t="e">
        <f t="shared" si="89"/>
        <v>#N/A</v>
      </c>
      <c r="P291" s="159" t="e">
        <f t="shared" si="90"/>
        <v>#N/A</v>
      </c>
      <c r="Q291" s="159" t="e">
        <f t="shared" si="91"/>
        <v>#N/A</v>
      </c>
      <c r="R291" s="159" t="e">
        <f t="shared" si="92"/>
        <v>#N/A</v>
      </c>
      <c r="U291" s="146" t="str">
        <f t="shared" si="93"/>
        <v>A</v>
      </c>
      <c r="V291" s="145" t="str">
        <f t="shared" si="94"/>
        <v>GPR42</v>
      </c>
      <c r="W291" s="157" t="e">
        <f>VLOOKUP($B291,GtP!$A:$DD,MATCH("Gs_0-2",GtP!$A$1:$DD$1,0),FALSE)</f>
        <v>#N/A</v>
      </c>
      <c r="X291" s="156" t="e">
        <f>VLOOKUP($B291,GtP!$A:$DD,MATCH("Gi/o_0-2",GtP!$A$1:$DD$1,0),FALSE)</f>
        <v>#N/A</v>
      </c>
      <c r="Y291" s="156" t="e">
        <f>VLOOKUP($B291,GtP!$A:$DD,MATCH("Gq/11_0-2",GtP!$A$1:$DD$1,0),FALSE)</f>
        <v>#N/A</v>
      </c>
      <c r="Z291" s="156" t="e">
        <f>VLOOKUP($B291,GtP!$A:$DD,MATCH("G12/13_0-2",GtP!$A$1:$DD$1,0),FALSE)</f>
        <v>#N/A</v>
      </c>
      <c r="AA291" s="155"/>
      <c r="AB291" s="143" t="e">
        <f t="shared" si="95"/>
        <v>#N/A</v>
      </c>
      <c r="AC291" s="315" t="str">
        <f t="shared" si="96"/>
        <v/>
      </c>
      <c r="AD291" s="349" t="str">
        <f t="shared" si="97"/>
        <v/>
      </c>
      <c r="AE291" s="349" t="str">
        <f t="shared" si="98"/>
        <v/>
      </c>
      <c r="AF291" s="311" t="str">
        <f t="shared" si="99"/>
        <v/>
      </c>
      <c r="AG291" s="141" t="e">
        <f>_xlfn.CONCAT(IF(AT291="","-","B"),IF(BG291="","-","I"),VLOOKUP($B291,GtP!$A:$BB,MATCH("Gs_0-1",GtP!$A$1:$BB$1,0),FALSE))</f>
        <v>#N/A</v>
      </c>
      <c r="AH291" s="140" t="e">
        <f>_xlfn.CONCAT(IF(AU291="","-","B"),IF(BH291="","-","I"),VLOOKUP($B291,GtP!$A:$BB,MATCH("Gs_0-1",GtP!$A$1:$BB$1,0),FALSE))</f>
        <v>#N/A</v>
      </c>
      <c r="AI291" s="140" t="e">
        <f>_xlfn.CONCAT(IF(AV291="","-","B"),IF(BI291="","-","I"),VLOOKUP($B291,GtP!$A:$BB,MATCH("Gi/o_0-1",GtP!$A$1:$BB$1,0),FALSE))</f>
        <v>#N/A</v>
      </c>
      <c r="AJ291" s="140" t="e">
        <f>_xlfn.CONCAT(IF(AW291="","-","B"),IF(BJ291="","-","I"),VLOOKUP($B291,GtP!$A:$BB,MATCH("Gi/o_0-1",GtP!$A$1:$BB$1,0),FALSE))</f>
        <v>#N/A</v>
      </c>
      <c r="AK291" s="140" t="e">
        <f>_xlfn.CONCAT(IF(AX291="","-","B"),IF(BK291="","-","I"),VLOOKUP($B291,GtP!$A:$BB,MATCH("Gi/o_0-1",GtP!$A$1:$BB$1,0),FALSE))</f>
        <v>#N/A</v>
      </c>
      <c r="AL291" s="140" t="e">
        <f>_xlfn.CONCAT(IF(AY291="","-","B"),IF(BL291="","-","I"),VLOOKUP($B291,GtP!$A:$BB,MATCH("Gi/o_0-1",GtP!$A$1:$BB$1,0),FALSE))</f>
        <v>#N/A</v>
      </c>
      <c r="AM291" s="140" t="e">
        <f>_xlfn.CONCAT(IF(AZ291="","-","B"),IF(BM291="","-","I"),VLOOKUP($B291,GtP!$A:$BB,MATCH("Gi/o_0-1",GtP!$A$1:$BB$1,0),FALSE))</f>
        <v>#N/A</v>
      </c>
      <c r="AN291" s="140" t="e">
        <f>_xlfn.CONCAT(IF(BA291="","-","B"),IF(BN291="","-","I"),VLOOKUP($B291,GtP!$A:$BB,MATCH("Gq/11_0-1",GtP!$A$1:$BB$1,0),FALSE))</f>
        <v>#N/A</v>
      </c>
      <c r="AO291" s="140" t="e">
        <f>_xlfn.CONCAT(IF(BB291="","-","B"),IF(BO291="","-","I"),VLOOKUP($B291,GtP!$A:$BB,MATCH("Gq/11_0-1",GtP!$A$1:$BB$1,0),FALSE))</f>
        <v>#N/A</v>
      </c>
      <c r="AP291" s="140" t="e">
        <f>_xlfn.CONCAT(IF(BC291="","-","B"),IF(BP291="","-","I"),VLOOKUP($B291,GtP!$A:$BB,MATCH("Gq/11_0-1",GtP!$A$1:$BB$1,0),FALSE))</f>
        <v>#N/A</v>
      </c>
      <c r="AQ291" s="140" t="e">
        <f>_xlfn.CONCAT(IF(BD291="","-","B"),IF(BQ291="","-","I"),VLOOKUP($B291,GtP!$A:$BB,MATCH("Gq/11_0-1",GtP!$A$1:$BB$1,0),FALSE))</f>
        <v>#N/A</v>
      </c>
      <c r="AR291" s="140" t="e">
        <f>_xlfn.CONCAT(IF(BE291="","-","B"),IF(BR291="","-","I"),VLOOKUP($B291,GtP!$A:$BB,MATCH("G12/13_0-1",GtP!$A$1:$BB$1,0),FALSE))</f>
        <v>#N/A</v>
      </c>
      <c r="AS291" s="140" t="e">
        <f>_xlfn.CONCAT(IF(BF291="","-","B"),IF(BS291="","-","I"),VLOOKUP($B291,GtP!$A:$BB,MATCH("G12/13_0-1",GtP!$A$1:$BB$1,0),FALSE))</f>
        <v>#N/A</v>
      </c>
      <c r="AT291" s="139" t="str">
        <f>_xlfn.IFNA(VLOOKUP($B291,'B-LogEmaxOverpEC50'!$A:$AL,MATCH(AT$1,'B-LogEmaxOverpEC50'!$A$1:$AL$1,0),FALSE),"")</f>
        <v/>
      </c>
      <c r="AU291" s="136" t="str">
        <f>_xlfn.IFNA(VLOOKUP($B291,'B-LogEmaxOverpEC50'!$A:$AL,MATCH(AU$1,'B-LogEmaxOverpEC50'!$A$1:$AL$1,0),FALSE),"")</f>
        <v/>
      </c>
      <c r="AV291" s="152" t="str">
        <f>_xlfn.IFNA(VLOOKUP($B291,'B-LogEmaxOverpEC50'!$A:$AL,MATCH(AV$1,'B-LogEmaxOverpEC50'!$A$1:$AL$1,0),FALSE),"")</f>
        <v/>
      </c>
      <c r="AW291" s="152" t="str">
        <f>_xlfn.IFNA(VLOOKUP($B291,'B-LogEmaxOverpEC50'!$A:$AL,MATCH(AW$1,'B-LogEmaxOverpEC50'!$A$1:$AL$1,0),FALSE),"")</f>
        <v/>
      </c>
      <c r="AX291" s="152" t="str">
        <f>_xlfn.IFNA(VLOOKUP($B291,'B-LogEmaxOverpEC50'!$A:$AL,MATCH(AX$1,'B-LogEmaxOverpEC50'!$A$1:$AL$1,0),FALSE),"")</f>
        <v/>
      </c>
      <c r="AY291" s="152" t="str">
        <f>_xlfn.IFNA(VLOOKUP($B291,'B-LogEmaxOverpEC50'!$A:$AL,MATCH(AY$1,'B-LogEmaxOverpEC50'!$A$1:$AL$1,0),FALSE),"")</f>
        <v/>
      </c>
      <c r="AZ291" s="152" t="str">
        <f>_xlfn.IFNA(VLOOKUP($B291,'B-LogEmaxOverpEC50'!$A:$AL,MATCH(AZ$1,'B-LogEmaxOverpEC50'!$A$1:$AL$1,0),FALSE),"")</f>
        <v/>
      </c>
      <c r="BA291" s="152" t="str">
        <f>_xlfn.IFNA(VLOOKUP($B291,'B-LogEmaxOverpEC50'!$A:$AL,MATCH(BA$1,'B-LogEmaxOverpEC50'!$A$1:$AL$1,0),FALSE),"")</f>
        <v/>
      </c>
      <c r="BB291" s="152" t="str">
        <f>_xlfn.IFNA(VLOOKUP($B291,'B-LogEmaxOverpEC50'!$A:$AL,MATCH(BB$1,'B-LogEmaxOverpEC50'!$A$1:$AL$1,0),FALSE),"")</f>
        <v/>
      </c>
      <c r="BC291" s="152" t="str">
        <f>_xlfn.IFNA(VLOOKUP($B291,'B-LogEmaxOverpEC50'!$A:$AL,MATCH(BC$1,'B-LogEmaxOverpEC50'!$A$1:$AL$1,0),FALSE),"")</f>
        <v/>
      </c>
      <c r="BD291" s="152" t="str">
        <f>_xlfn.IFNA(VLOOKUP($B291,'B-LogEmaxOverpEC50'!$A:$AL,MATCH(BD$1,'B-LogEmaxOverpEC50'!$A$1:$AL$1,0),FALSE),"")</f>
        <v/>
      </c>
      <c r="BE291" s="152" t="str">
        <f>_xlfn.IFNA(VLOOKUP($B291,'B-LogEmaxOverpEC50'!$A:$AL,MATCH(BE$1,'B-LogEmaxOverpEC50'!$A$1:$AL$1,0),FALSE),"")</f>
        <v/>
      </c>
      <c r="BF291" s="152" t="str">
        <f>_xlfn.IFNA(VLOOKUP($B291,'B-LogEmaxOverpEC50'!$A:$AL,MATCH(BF$1,'B-LogEmaxOverpEC50'!$A$1:$AL$1,0),FALSE),"")</f>
        <v/>
      </c>
      <c r="BG291" s="137" t="str">
        <f>_xlfn.IFNA(VLOOKUP($B291,'I-LogEmaxOverpEC50'!$A:$AR,MATCH(BG$1,'I-LogEmaxOverpEC50'!$A$1:$AR$1,0),FALSE),"")</f>
        <v/>
      </c>
      <c r="BH291" s="136" t="str">
        <f>_xlfn.IFNA(VLOOKUP($B291,'I-LogEmaxOverpEC50'!$A:$AR,MATCH(BH$1,'I-LogEmaxOverpEC50'!$A$1:$AR$1,0),FALSE),"")</f>
        <v/>
      </c>
      <c r="BI291" s="136" t="str">
        <f>_xlfn.IFNA(VLOOKUP($B291,'I-LogEmaxOverpEC50'!$A:$AR,MATCH(BI$1,'I-LogEmaxOverpEC50'!$A$1:$AR$1,0),FALSE),"")</f>
        <v/>
      </c>
      <c r="BJ291" s="136" t="str">
        <f>_xlfn.IFNA(VLOOKUP($B291,'I-LogEmaxOverpEC50'!$A:$AR,MATCH(BJ$1,'I-LogEmaxOverpEC50'!$A$1:$AR$1,0),FALSE),"")</f>
        <v/>
      </c>
      <c r="BK291" s="136" t="str">
        <f>_xlfn.IFNA(VLOOKUP($B291,'I-LogEmaxOverpEC50'!$A:$AR,MATCH(BK$1,'I-LogEmaxOverpEC50'!$A$1:$AR$1,0),FALSE),"")</f>
        <v/>
      </c>
      <c r="BL291" s="136" t="str">
        <f>_xlfn.IFNA(VLOOKUP($B291,'I-LogEmaxOverpEC50'!$A:$AR,MATCH(BL$1,'I-LogEmaxOverpEC50'!$A$1:$AR$1,0),FALSE),"")</f>
        <v/>
      </c>
      <c r="BM291" s="136" t="str">
        <f>_xlfn.IFNA(VLOOKUP($B291,'I-LogEmaxOverpEC50'!$A:$AR,MATCH(BM$1,'I-LogEmaxOverpEC50'!$A$1:$AR$1,0),FALSE),"")</f>
        <v/>
      </c>
      <c r="BN291" s="136" t="str">
        <f>_xlfn.IFNA(VLOOKUP($B291,'I-LogEmaxOverpEC50'!$A:$AR,MATCH(BN$1,'I-LogEmaxOverpEC50'!$A$1:$AR$1,0),FALSE),"")</f>
        <v/>
      </c>
      <c r="BO291" s="136" t="str">
        <f>_xlfn.IFNA(VLOOKUP($B291,'I-LogEmaxOverpEC50'!$A:$AR,MATCH(BO$1,'I-LogEmaxOverpEC50'!$A$1:$AR$1,0),FALSE),"")</f>
        <v/>
      </c>
      <c r="BP291" s="136" t="str">
        <f>_xlfn.IFNA(VLOOKUP($B291,'I-LogEmaxOverpEC50'!$A:$AR,MATCH(BP$1,'I-LogEmaxOverpEC50'!$A$1:$AR$1,0),FALSE),"")</f>
        <v/>
      </c>
      <c r="BQ291" s="136" t="str">
        <f>_xlfn.IFNA(VLOOKUP($B291,'I-LogEmaxOverpEC50'!$A:$AR,MATCH(BQ$1,'I-LogEmaxOverpEC50'!$A$1:$AR$1,0),FALSE),"")</f>
        <v/>
      </c>
      <c r="BR291" s="136" t="str">
        <f>_xlfn.IFNA(VLOOKUP($B291,'I-LogEmaxOverpEC50'!$A:$AR,MATCH(BR$1,'I-LogEmaxOverpEC50'!$A$1:$AR$1,0),FALSE),"")</f>
        <v/>
      </c>
      <c r="BS291" s="136" t="str">
        <f>_xlfn.IFNA(VLOOKUP($B291,'I-LogEmaxOverpEC50'!$A:$AR,MATCH(BS$1,'I-LogEmaxOverpEC50'!$A$1:$AR$1,0),FALSE),"")</f>
        <v/>
      </c>
    </row>
    <row r="292" spans="1:71" x14ac:dyDescent="0.2">
      <c r="A292" s="146" t="e" cm="1">
        <f t="array" ref="A292">_xlfn.IFS(SUM(F292:R292)&gt;0,1,AB292&gt;0,2,TRUE,3)</f>
        <v>#N/A</v>
      </c>
      <c r="B292" s="146" t="s">
        <v>1979</v>
      </c>
      <c r="D292" s="151" t="str">
        <f>_xlfn.XLOOKUP(B292,RecNamesAll!A:A,RecNamesAll!E:E)</f>
        <v>A</v>
      </c>
      <c r="E292" s="150" t="str">
        <f>_xlfn.XLOOKUP(B292,RecNamesAll!A:A,RecNamesAll!C:C)</f>
        <v>GPR45</v>
      </c>
      <c r="F292" s="160" t="e">
        <f t="shared" si="80"/>
        <v>#N/A</v>
      </c>
      <c r="G292" s="159" t="e">
        <f t="shared" si="81"/>
        <v>#N/A</v>
      </c>
      <c r="H292" s="159" t="e">
        <f t="shared" si="82"/>
        <v>#N/A</v>
      </c>
      <c r="I292" s="159" t="e">
        <f t="shared" si="83"/>
        <v>#N/A</v>
      </c>
      <c r="J292" s="159" t="e">
        <f t="shared" si="84"/>
        <v>#N/A</v>
      </c>
      <c r="K292" s="159" t="e">
        <f t="shared" si="85"/>
        <v>#N/A</v>
      </c>
      <c r="L292" s="159" t="e">
        <f t="shared" si="86"/>
        <v>#N/A</v>
      </c>
      <c r="M292" s="159" t="e">
        <f t="shared" si="87"/>
        <v>#N/A</v>
      </c>
      <c r="N292" s="159" t="e">
        <f t="shared" si="88"/>
        <v>#N/A</v>
      </c>
      <c r="O292" s="159" t="e">
        <f t="shared" si="89"/>
        <v>#N/A</v>
      </c>
      <c r="P292" s="159" t="e">
        <f t="shared" si="90"/>
        <v>#N/A</v>
      </c>
      <c r="Q292" s="159" t="e">
        <f t="shared" si="91"/>
        <v>#N/A</v>
      </c>
      <c r="R292" s="159" t="e">
        <f t="shared" si="92"/>
        <v>#N/A</v>
      </c>
      <c r="U292" s="146" t="str">
        <f t="shared" si="93"/>
        <v>A</v>
      </c>
      <c r="V292" s="145" t="str">
        <f t="shared" si="94"/>
        <v>GPR45</v>
      </c>
      <c r="W292" s="157" t="e">
        <f>VLOOKUP($B292,GtP!$A:$DD,MATCH("Gs_0-2",GtP!$A$1:$DD$1,0),FALSE)</f>
        <v>#N/A</v>
      </c>
      <c r="X292" s="156" t="e">
        <f>VLOOKUP($B292,GtP!$A:$DD,MATCH("Gi/o_0-2",GtP!$A$1:$DD$1,0),FALSE)</f>
        <v>#N/A</v>
      </c>
      <c r="Y292" s="156" t="e">
        <f>VLOOKUP($B292,GtP!$A:$DD,MATCH("Gq/11_0-2",GtP!$A$1:$DD$1,0),FALSE)</f>
        <v>#N/A</v>
      </c>
      <c r="Z292" s="156" t="e">
        <f>VLOOKUP($B292,GtP!$A:$DD,MATCH("G12/13_0-2",GtP!$A$1:$DD$1,0),FALSE)</f>
        <v>#N/A</v>
      </c>
      <c r="AA292" s="155"/>
      <c r="AB292" s="143" t="e">
        <f t="shared" si="95"/>
        <v>#N/A</v>
      </c>
      <c r="AC292" s="315" t="str">
        <f t="shared" si="96"/>
        <v/>
      </c>
      <c r="AD292" s="349" t="str">
        <f t="shared" si="97"/>
        <v/>
      </c>
      <c r="AE292" s="349" t="str">
        <f t="shared" si="98"/>
        <v/>
      </c>
      <c r="AF292" s="311" t="str">
        <f t="shared" si="99"/>
        <v/>
      </c>
      <c r="AG292" s="141" t="e">
        <f>_xlfn.CONCAT(IF(AT292="","-","B"),IF(BG292="","-","I"),VLOOKUP($B292,GtP!$A:$BB,MATCH("Gs_0-1",GtP!$A$1:$BB$1,0),FALSE))</f>
        <v>#N/A</v>
      </c>
      <c r="AH292" s="140" t="e">
        <f>_xlfn.CONCAT(IF(AU292="","-","B"),IF(BH292="","-","I"),VLOOKUP($B292,GtP!$A:$BB,MATCH("Gs_0-1",GtP!$A$1:$BB$1,0),FALSE))</f>
        <v>#N/A</v>
      </c>
      <c r="AI292" s="140" t="e">
        <f>_xlfn.CONCAT(IF(AV292="","-","B"),IF(BI292="","-","I"),VLOOKUP($B292,GtP!$A:$BB,MATCH("Gi/o_0-1",GtP!$A$1:$BB$1,0),FALSE))</f>
        <v>#N/A</v>
      </c>
      <c r="AJ292" s="140" t="e">
        <f>_xlfn.CONCAT(IF(AW292="","-","B"),IF(BJ292="","-","I"),VLOOKUP($B292,GtP!$A:$BB,MATCH("Gi/o_0-1",GtP!$A$1:$BB$1,0),FALSE))</f>
        <v>#N/A</v>
      </c>
      <c r="AK292" s="140" t="e">
        <f>_xlfn.CONCAT(IF(AX292="","-","B"),IF(BK292="","-","I"),VLOOKUP($B292,GtP!$A:$BB,MATCH("Gi/o_0-1",GtP!$A$1:$BB$1,0),FALSE))</f>
        <v>#N/A</v>
      </c>
      <c r="AL292" s="140" t="e">
        <f>_xlfn.CONCAT(IF(AY292="","-","B"),IF(BL292="","-","I"),VLOOKUP($B292,GtP!$A:$BB,MATCH("Gi/o_0-1",GtP!$A$1:$BB$1,0),FALSE))</f>
        <v>#N/A</v>
      </c>
      <c r="AM292" s="140" t="e">
        <f>_xlfn.CONCAT(IF(AZ292="","-","B"),IF(BM292="","-","I"),VLOOKUP($B292,GtP!$A:$BB,MATCH("Gi/o_0-1",GtP!$A$1:$BB$1,0),FALSE))</f>
        <v>#N/A</v>
      </c>
      <c r="AN292" s="140" t="e">
        <f>_xlfn.CONCAT(IF(BA292="","-","B"),IF(BN292="","-","I"),VLOOKUP($B292,GtP!$A:$BB,MATCH("Gq/11_0-1",GtP!$A$1:$BB$1,0),FALSE))</f>
        <v>#N/A</v>
      </c>
      <c r="AO292" s="140" t="e">
        <f>_xlfn.CONCAT(IF(BB292="","-","B"),IF(BO292="","-","I"),VLOOKUP($B292,GtP!$A:$BB,MATCH("Gq/11_0-1",GtP!$A$1:$BB$1,0),FALSE))</f>
        <v>#N/A</v>
      </c>
      <c r="AP292" s="140" t="e">
        <f>_xlfn.CONCAT(IF(BC292="","-","B"),IF(BP292="","-","I"),VLOOKUP($B292,GtP!$A:$BB,MATCH("Gq/11_0-1",GtP!$A$1:$BB$1,0),FALSE))</f>
        <v>#N/A</v>
      </c>
      <c r="AQ292" s="140" t="e">
        <f>_xlfn.CONCAT(IF(BD292="","-","B"),IF(BQ292="","-","I"),VLOOKUP($B292,GtP!$A:$BB,MATCH("Gq/11_0-1",GtP!$A$1:$BB$1,0),FALSE))</f>
        <v>#N/A</v>
      </c>
      <c r="AR292" s="140" t="e">
        <f>_xlfn.CONCAT(IF(BE292="","-","B"),IF(BR292="","-","I"),VLOOKUP($B292,GtP!$A:$BB,MATCH("G12/13_0-1",GtP!$A$1:$BB$1,0),FALSE))</f>
        <v>#N/A</v>
      </c>
      <c r="AS292" s="140" t="e">
        <f>_xlfn.CONCAT(IF(BF292="","-","B"),IF(BS292="","-","I"),VLOOKUP($B292,GtP!$A:$BB,MATCH("G12/13_0-1",GtP!$A$1:$BB$1,0),FALSE))</f>
        <v>#N/A</v>
      </c>
      <c r="AT292" s="139" t="str">
        <f>_xlfn.IFNA(VLOOKUP($B292,'B-LogEmaxOverpEC50'!$A:$AL,MATCH(AT$1,'B-LogEmaxOverpEC50'!$A$1:$AL$1,0),FALSE),"")</f>
        <v/>
      </c>
      <c r="AU292" s="136" t="str">
        <f>_xlfn.IFNA(VLOOKUP($B292,'B-LogEmaxOverpEC50'!$A:$AL,MATCH(AU$1,'B-LogEmaxOverpEC50'!$A$1:$AL$1,0),FALSE),"")</f>
        <v/>
      </c>
      <c r="AV292" s="152" t="str">
        <f>_xlfn.IFNA(VLOOKUP($B292,'B-LogEmaxOverpEC50'!$A:$AL,MATCH(AV$1,'B-LogEmaxOverpEC50'!$A$1:$AL$1,0),FALSE),"")</f>
        <v/>
      </c>
      <c r="AW292" s="152" t="str">
        <f>_xlfn.IFNA(VLOOKUP($B292,'B-LogEmaxOverpEC50'!$A:$AL,MATCH(AW$1,'B-LogEmaxOverpEC50'!$A$1:$AL$1,0),FALSE),"")</f>
        <v/>
      </c>
      <c r="AX292" s="152" t="str">
        <f>_xlfn.IFNA(VLOOKUP($B292,'B-LogEmaxOverpEC50'!$A:$AL,MATCH(AX$1,'B-LogEmaxOverpEC50'!$A$1:$AL$1,0),FALSE),"")</f>
        <v/>
      </c>
      <c r="AY292" s="152" t="str">
        <f>_xlfn.IFNA(VLOOKUP($B292,'B-LogEmaxOverpEC50'!$A:$AL,MATCH(AY$1,'B-LogEmaxOverpEC50'!$A$1:$AL$1,0),FALSE),"")</f>
        <v/>
      </c>
      <c r="AZ292" s="152" t="str">
        <f>_xlfn.IFNA(VLOOKUP($B292,'B-LogEmaxOverpEC50'!$A:$AL,MATCH(AZ$1,'B-LogEmaxOverpEC50'!$A$1:$AL$1,0),FALSE),"")</f>
        <v/>
      </c>
      <c r="BA292" s="152" t="str">
        <f>_xlfn.IFNA(VLOOKUP($B292,'B-LogEmaxOverpEC50'!$A:$AL,MATCH(BA$1,'B-LogEmaxOverpEC50'!$A$1:$AL$1,0),FALSE),"")</f>
        <v/>
      </c>
      <c r="BB292" s="152" t="str">
        <f>_xlfn.IFNA(VLOOKUP($B292,'B-LogEmaxOverpEC50'!$A:$AL,MATCH(BB$1,'B-LogEmaxOverpEC50'!$A$1:$AL$1,0),FALSE),"")</f>
        <v/>
      </c>
      <c r="BC292" s="152" t="str">
        <f>_xlfn.IFNA(VLOOKUP($B292,'B-LogEmaxOverpEC50'!$A:$AL,MATCH(BC$1,'B-LogEmaxOverpEC50'!$A$1:$AL$1,0),FALSE),"")</f>
        <v/>
      </c>
      <c r="BD292" s="152" t="str">
        <f>_xlfn.IFNA(VLOOKUP($B292,'B-LogEmaxOverpEC50'!$A:$AL,MATCH(BD$1,'B-LogEmaxOverpEC50'!$A$1:$AL$1,0),FALSE),"")</f>
        <v/>
      </c>
      <c r="BE292" s="152" t="str">
        <f>_xlfn.IFNA(VLOOKUP($B292,'B-LogEmaxOverpEC50'!$A:$AL,MATCH(BE$1,'B-LogEmaxOverpEC50'!$A$1:$AL$1,0),FALSE),"")</f>
        <v/>
      </c>
      <c r="BF292" s="152" t="str">
        <f>_xlfn.IFNA(VLOOKUP($B292,'B-LogEmaxOverpEC50'!$A:$AL,MATCH(BF$1,'B-LogEmaxOverpEC50'!$A$1:$AL$1,0),FALSE),"")</f>
        <v/>
      </c>
      <c r="BG292" s="137" t="str">
        <f>_xlfn.IFNA(VLOOKUP($B292,'I-LogEmaxOverpEC50'!$A:$AR,MATCH(BG$1,'I-LogEmaxOverpEC50'!$A$1:$AR$1,0),FALSE),"")</f>
        <v/>
      </c>
      <c r="BH292" s="136" t="str">
        <f>_xlfn.IFNA(VLOOKUP($B292,'I-LogEmaxOverpEC50'!$A:$AR,MATCH(BH$1,'I-LogEmaxOverpEC50'!$A$1:$AR$1,0),FALSE),"")</f>
        <v/>
      </c>
      <c r="BI292" s="136" t="str">
        <f>_xlfn.IFNA(VLOOKUP($B292,'I-LogEmaxOverpEC50'!$A:$AR,MATCH(BI$1,'I-LogEmaxOverpEC50'!$A$1:$AR$1,0),FALSE),"")</f>
        <v/>
      </c>
      <c r="BJ292" s="136" t="str">
        <f>_xlfn.IFNA(VLOOKUP($B292,'I-LogEmaxOverpEC50'!$A:$AR,MATCH(BJ$1,'I-LogEmaxOverpEC50'!$A$1:$AR$1,0),FALSE),"")</f>
        <v/>
      </c>
      <c r="BK292" s="136" t="str">
        <f>_xlfn.IFNA(VLOOKUP($B292,'I-LogEmaxOverpEC50'!$A:$AR,MATCH(BK$1,'I-LogEmaxOverpEC50'!$A$1:$AR$1,0),FALSE),"")</f>
        <v/>
      </c>
      <c r="BL292" s="136" t="str">
        <f>_xlfn.IFNA(VLOOKUP($B292,'I-LogEmaxOverpEC50'!$A:$AR,MATCH(BL$1,'I-LogEmaxOverpEC50'!$A$1:$AR$1,0),FALSE),"")</f>
        <v/>
      </c>
      <c r="BM292" s="136" t="str">
        <f>_xlfn.IFNA(VLOOKUP($B292,'I-LogEmaxOverpEC50'!$A:$AR,MATCH(BM$1,'I-LogEmaxOverpEC50'!$A$1:$AR$1,0),FALSE),"")</f>
        <v/>
      </c>
      <c r="BN292" s="136" t="str">
        <f>_xlfn.IFNA(VLOOKUP($B292,'I-LogEmaxOverpEC50'!$A:$AR,MATCH(BN$1,'I-LogEmaxOverpEC50'!$A$1:$AR$1,0),FALSE),"")</f>
        <v/>
      </c>
      <c r="BO292" s="136" t="str">
        <f>_xlfn.IFNA(VLOOKUP($B292,'I-LogEmaxOverpEC50'!$A:$AR,MATCH(BO$1,'I-LogEmaxOverpEC50'!$A$1:$AR$1,0),FALSE),"")</f>
        <v/>
      </c>
      <c r="BP292" s="136" t="str">
        <f>_xlfn.IFNA(VLOOKUP($B292,'I-LogEmaxOverpEC50'!$A:$AR,MATCH(BP$1,'I-LogEmaxOverpEC50'!$A$1:$AR$1,0),FALSE),"")</f>
        <v/>
      </c>
      <c r="BQ292" s="136" t="str">
        <f>_xlfn.IFNA(VLOOKUP($B292,'I-LogEmaxOverpEC50'!$A:$AR,MATCH(BQ$1,'I-LogEmaxOverpEC50'!$A$1:$AR$1,0),FALSE),"")</f>
        <v/>
      </c>
      <c r="BR292" s="136" t="str">
        <f>_xlfn.IFNA(VLOOKUP($B292,'I-LogEmaxOverpEC50'!$A:$AR,MATCH(BR$1,'I-LogEmaxOverpEC50'!$A$1:$AR$1,0),FALSE),"")</f>
        <v/>
      </c>
      <c r="BS292" s="136" t="str">
        <f>_xlfn.IFNA(VLOOKUP($B292,'I-LogEmaxOverpEC50'!$A:$AR,MATCH(BS$1,'I-LogEmaxOverpEC50'!$A$1:$AR$1,0),FALSE),"")</f>
        <v/>
      </c>
    </row>
    <row r="293" spans="1:71" x14ac:dyDescent="0.2">
      <c r="A293" s="146" t="e" cm="1">
        <f t="array" ref="A293">_xlfn.IFS(SUM(F293:R293)&gt;0,1,AB293&gt;0,2,TRUE,3)</f>
        <v>#N/A</v>
      </c>
      <c r="B293" s="146" t="s">
        <v>1977</v>
      </c>
      <c r="D293" s="151" t="str">
        <f>_xlfn.XLOOKUP(B293,RecNamesAll!A:A,RecNamesAll!E:E)</f>
        <v>A</v>
      </c>
      <c r="E293" s="150" t="str">
        <f>_xlfn.XLOOKUP(B293,RecNamesAll!A:A,RecNamesAll!C:C)</f>
        <v>GPR50</v>
      </c>
      <c r="F293" s="160" t="e">
        <f t="shared" si="80"/>
        <v>#N/A</v>
      </c>
      <c r="G293" s="159" t="e">
        <f t="shared" si="81"/>
        <v>#N/A</v>
      </c>
      <c r="H293" s="159" t="e">
        <f t="shared" si="82"/>
        <v>#N/A</v>
      </c>
      <c r="I293" s="159" t="e">
        <f t="shared" si="83"/>
        <v>#N/A</v>
      </c>
      <c r="J293" s="159" t="e">
        <f t="shared" si="84"/>
        <v>#N/A</v>
      </c>
      <c r="K293" s="159" t="e">
        <f t="shared" si="85"/>
        <v>#N/A</v>
      </c>
      <c r="L293" s="159" t="e">
        <f t="shared" si="86"/>
        <v>#N/A</v>
      </c>
      <c r="M293" s="159" t="e">
        <f t="shared" si="87"/>
        <v>#N/A</v>
      </c>
      <c r="N293" s="159" t="e">
        <f t="shared" si="88"/>
        <v>#N/A</v>
      </c>
      <c r="O293" s="159" t="e">
        <f t="shared" si="89"/>
        <v>#N/A</v>
      </c>
      <c r="P293" s="159" t="e">
        <f t="shared" si="90"/>
        <v>#N/A</v>
      </c>
      <c r="Q293" s="159" t="e">
        <f t="shared" si="91"/>
        <v>#N/A</v>
      </c>
      <c r="R293" s="159" t="e">
        <f t="shared" si="92"/>
        <v>#N/A</v>
      </c>
      <c r="U293" s="146" t="str">
        <f t="shared" si="93"/>
        <v>A</v>
      </c>
      <c r="V293" s="145" t="str">
        <f t="shared" si="94"/>
        <v>GPR50</v>
      </c>
      <c r="W293" s="157" t="e">
        <f>VLOOKUP($B293,GtP!$A:$DD,MATCH("Gs_0-2",GtP!$A$1:$DD$1,0),FALSE)</f>
        <v>#N/A</v>
      </c>
      <c r="X293" s="156" t="e">
        <f>VLOOKUP($B293,GtP!$A:$DD,MATCH("Gi/o_0-2",GtP!$A$1:$DD$1,0),FALSE)</f>
        <v>#N/A</v>
      </c>
      <c r="Y293" s="156" t="e">
        <f>VLOOKUP($B293,GtP!$A:$DD,MATCH("Gq/11_0-2",GtP!$A$1:$DD$1,0),FALSE)</f>
        <v>#N/A</v>
      </c>
      <c r="Z293" s="156" t="e">
        <f>VLOOKUP($B293,GtP!$A:$DD,MATCH("G12/13_0-2",GtP!$A$1:$DD$1,0),FALSE)</f>
        <v>#N/A</v>
      </c>
      <c r="AA293" s="155"/>
      <c r="AB293" s="143" t="e">
        <f t="shared" si="95"/>
        <v>#N/A</v>
      </c>
      <c r="AC293" s="315" t="str">
        <f t="shared" si="96"/>
        <v/>
      </c>
      <c r="AD293" s="349" t="str">
        <f t="shared" si="97"/>
        <v/>
      </c>
      <c r="AE293" s="349" t="str">
        <f t="shared" si="98"/>
        <v/>
      </c>
      <c r="AF293" s="311" t="str">
        <f t="shared" si="99"/>
        <v/>
      </c>
      <c r="AG293" s="141" t="e">
        <f>_xlfn.CONCAT(IF(AT293="","-","B"),IF(BG293="","-","I"),VLOOKUP($B293,GtP!$A:$BB,MATCH("Gs_0-1",GtP!$A$1:$BB$1,0),FALSE))</f>
        <v>#N/A</v>
      </c>
      <c r="AH293" s="140" t="e">
        <f>_xlfn.CONCAT(IF(AU293="","-","B"),IF(BH293="","-","I"),VLOOKUP($B293,GtP!$A:$BB,MATCH("Gs_0-1",GtP!$A$1:$BB$1,0),FALSE))</f>
        <v>#N/A</v>
      </c>
      <c r="AI293" s="140" t="e">
        <f>_xlfn.CONCAT(IF(AV293="","-","B"),IF(BI293="","-","I"),VLOOKUP($B293,GtP!$A:$BB,MATCH("Gi/o_0-1",GtP!$A$1:$BB$1,0),FALSE))</f>
        <v>#N/A</v>
      </c>
      <c r="AJ293" s="140" t="e">
        <f>_xlfn.CONCAT(IF(AW293="","-","B"),IF(BJ293="","-","I"),VLOOKUP($B293,GtP!$A:$BB,MATCH("Gi/o_0-1",GtP!$A$1:$BB$1,0),FALSE))</f>
        <v>#N/A</v>
      </c>
      <c r="AK293" s="140" t="e">
        <f>_xlfn.CONCAT(IF(AX293="","-","B"),IF(BK293="","-","I"),VLOOKUP($B293,GtP!$A:$BB,MATCH("Gi/o_0-1",GtP!$A$1:$BB$1,0),FALSE))</f>
        <v>#N/A</v>
      </c>
      <c r="AL293" s="140" t="e">
        <f>_xlfn.CONCAT(IF(AY293="","-","B"),IF(BL293="","-","I"),VLOOKUP($B293,GtP!$A:$BB,MATCH("Gi/o_0-1",GtP!$A$1:$BB$1,0),FALSE))</f>
        <v>#N/A</v>
      </c>
      <c r="AM293" s="140" t="e">
        <f>_xlfn.CONCAT(IF(AZ293="","-","B"),IF(BM293="","-","I"),VLOOKUP($B293,GtP!$A:$BB,MATCH("Gi/o_0-1",GtP!$A$1:$BB$1,0),FALSE))</f>
        <v>#N/A</v>
      </c>
      <c r="AN293" s="140" t="e">
        <f>_xlfn.CONCAT(IF(BA293="","-","B"),IF(BN293="","-","I"),VLOOKUP($B293,GtP!$A:$BB,MATCH("Gq/11_0-1",GtP!$A$1:$BB$1,0),FALSE))</f>
        <v>#N/A</v>
      </c>
      <c r="AO293" s="140" t="e">
        <f>_xlfn.CONCAT(IF(BB293="","-","B"),IF(BO293="","-","I"),VLOOKUP($B293,GtP!$A:$BB,MATCH("Gq/11_0-1",GtP!$A$1:$BB$1,0),FALSE))</f>
        <v>#N/A</v>
      </c>
      <c r="AP293" s="140" t="e">
        <f>_xlfn.CONCAT(IF(BC293="","-","B"),IF(BP293="","-","I"),VLOOKUP($B293,GtP!$A:$BB,MATCH("Gq/11_0-1",GtP!$A$1:$BB$1,0),FALSE))</f>
        <v>#N/A</v>
      </c>
      <c r="AQ293" s="140" t="e">
        <f>_xlfn.CONCAT(IF(BD293="","-","B"),IF(BQ293="","-","I"),VLOOKUP($B293,GtP!$A:$BB,MATCH("Gq/11_0-1",GtP!$A$1:$BB$1,0),FALSE))</f>
        <v>#N/A</v>
      </c>
      <c r="AR293" s="140" t="e">
        <f>_xlfn.CONCAT(IF(BE293="","-","B"),IF(BR293="","-","I"),VLOOKUP($B293,GtP!$A:$BB,MATCH("G12/13_0-1",GtP!$A$1:$BB$1,0),FALSE))</f>
        <v>#N/A</v>
      </c>
      <c r="AS293" s="140" t="e">
        <f>_xlfn.CONCAT(IF(BF293="","-","B"),IF(BS293="","-","I"),VLOOKUP($B293,GtP!$A:$BB,MATCH("G12/13_0-1",GtP!$A$1:$BB$1,0),FALSE))</f>
        <v>#N/A</v>
      </c>
      <c r="AT293" s="139" t="str">
        <f>_xlfn.IFNA(VLOOKUP($B293,'B-LogEmaxOverpEC50'!$A:$AL,MATCH(AT$1,'B-LogEmaxOverpEC50'!$A$1:$AL$1,0),FALSE),"")</f>
        <v/>
      </c>
      <c r="AU293" s="136" t="str">
        <f>_xlfn.IFNA(VLOOKUP($B293,'B-LogEmaxOverpEC50'!$A:$AL,MATCH(AU$1,'B-LogEmaxOverpEC50'!$A$1:$AL$1,0),FALSE),"")</f>
        <v/>
      </c>
      <c r="AV293" s="152" t="str">
        <f>_xlfn.IFNA(VLOOKUP($B293,'B-LogEmaxOverpEC50'!$A:$AL,MATCH(AV$1,'B-LogEmaxOverpEC50'!$A$1:$AL$1,0),FALSE),"")</f>
        <v/>
      </c>
      <c r="AW293" s="152" t="str">
        <f>_xlfn.IFNA(VLOOKUP($B293,'B-LogEmaxOverpEC50'!$A:$AL,MATCH(AW$1,'B-LogEmaxOverpEC50'!$A$1:$AL$1,0),FALSE),"")</f>
        <v/>
      </c>
      <c r="AX293" s="152" t="str">
        <f>_xlfn.IFNA(VLOOKUP($B293,'B-LogEmaxOverpEC50'!$A:$AL,MATCH(AX$1,'B-LogEmaxOverpEC50'!$A$1:$AL$1,0),FALSE),"")</f>
        <v/>
      </c>
      <c r="AY293" s="152" t="str">
        <f>_xlfn.IFNA(VLOOKUP($B293,'B-LogEmaxOverpEC50'!$A:$AL,MATCH(AY$1,'B-LogEmaxOverpEC50'!$A$1:$AL$1,0),FALSE),"")</f>
        <v/>
      </c>
      <c r="AZ293" s="152" t="str">
        <f>_xlfn.IFNA(VLOOKUP($B293,'B-LogEmaxOverpEC50'!$A:$AL,MATCH(AZ$1,'B-LogEmaxOverpEC50'!$A$1:$AL$1,0),FALSE),"")</f>
        <v/>
      </c>
      <c r="BA293" s="152" t="str">
        <f>_xlfn.IFNA(VLOOKUP($B293,'B-LogEmaxOverpEC50'!$A:$AL,MATCH(BA$1,'B-LogEmaxOverpEC50'!$A$1:$AL$1,0),FALSE),"")</f>
        <v/>
      </c>
      <c r="BB293" s="152" t="str">
        <f>_xlfn.IFNA(VLOOKUP($B293,'B-LogEmaxOverpEC50'!$A:$AL,MATCH(BB$1,'B-LogEmaxOverpEC50'!$A$1:$AL$1,0),FALSE),"")</f>
        <v/>
      </c>
      <c r="BC293" s="152" t="str">
        <f>_xlfn.IFNA(VLOOKUP($B293,'B-LogEmaxOverpEC50'!$A:$AL,MATCH(BC$1,'B-LogEmaxOverpEC50'!$A$1:$AL$1,0),FALSE),"")</f>
        <v/>
      </c>
      <c r="BD293" s="152" t="str">
        <f>_xlfn.IFNA(VLOOKUP($B293,'B-LogEmaxOverpEC50'!$A:$AL,MATCH(BD$1,'B-LogEmaxOverpEC50'!$A$1:$AL$1,0),FALSE),"")</f>
        <v/>
      </c>
      <c r="BE293" s="152" t="str">
        <f>_xlfn.IFNA(VLOOKUP($B293,'B-LogEmaxOverpEC50'!$A:$AL,MATCH(BE$1,'B-LogEmaxOverpEC50'!$A$1:$AL$1,0),FALSE),"")</f>
        <v/>
      </c>
      <c r="BF293" s="152" t="str">
        <f>_xlfn.IFNA(VLOOKUP($B293,'B-LogEmaxOverpEC50'!$A:$AL,MATCH(BF$1,'B-LogEmaxOverpEC50'!$A$1:$AL$1,0),FALSE),"")</f>
        <v/>
      </c>
      <c r="BG293" s="137" t="str">
        <f>_xlfn.IFNA(VLOOKUP($B293,'I-LogEmaxOverpEC50'!$A:$AR,MATCH(BG$1,'I-LogEmaxOverpEC50'!$A$1:$AR$1,0),FALSE),"")</f>
        <v/>
      </c>
      <c r="BH293" s="136" t="str">
        <f>_xlfn.IFNA(VLOOKUP($B293,'I-LogEmaxOverpEC50'!$A:$AR,MATCH(BH$1,'I-LogEmaxOverpEC50'!$A$1:$AR$1,0),FALSE),"")</f>
        <v/>
      </c>
      <c r="BI293" s="136" t="str">
        <f>_xlfn.IFNA(VLOOKUP($B293,'I-LogEmaxOverpEC50'!$A:$AR,MATCH(BI$1,'I-LogEmaxOverpEC50'!$A$1:$AR$1,0),FALSE),"")</f>
        <v/>
      </c>
      <c r="BJ293" s="136" t="str">
        <f>_xlfn.IFNA(VLOOKUP($B293,'I-LogEmaxOverpEC50'!$A:$AR,MATCH(BJ$1,'I-LogEmaxOverpEC50'!$A$1:$AR$1,0),FALSE),"")</f>
        <v/>
      </c>
      <c r="BK293" s="136" t="str">
        <f>_xlfn.IFNA(VLOOKUP($B293,'I-LogEmaxOverpEC50'!$A:$AR,MATCH(BK$1,'I-LogEmaxOverpEC50'!$A$1:$AR$1,0),FALSE),"")</f>
        <v/>
      </c>
      <c r="BL293" s="136" t="str">
        <f>_xlfn.IFNA(VLOOKUP($B293,'I-LogEmaxOverpEC50'!$A:$AR,MATCH(BL$1,'I-LogEmaxOverpEC50'!$A$1:$AR$1,0),FALSE),"")</f>
        <v/>
      </c>
      <c r="BM293" s="136" t="str">
        <f>_xlfn.IFNA(VLOOKUP($B293,'I-LogEmaxOverpEC50'!$A:$AR,MATCH(BM$1,'I-LogEmaxOverpEC50'!$A$1:$AR$1,0),FALSE),"")</f>
        <v/>
      </c>
      <c r="BN293" s="136" t="str">
        <f>_xlfn.IFNA(VLOOKUP($B293,'I-LogEmaxOverpEC50'!$A:$AR,MATCH(BN$1,'I-LogEmaxOverpEC50'!$A$1:$AR$1,0),FALSE),"")</f>
        <v/>
      </c>
      <c r="BO293" s="136" t="str">
        <f>_xlfn.IFNA(VLOOKUP($B293,'I-LogEmaxOverpEC50'!$A:$AR,MATCH(BO$1,'I-LogEmaxOverpEC50'!$A$1:$AR$1,0),FALSE),"")</f>
        <v/>
      </c>
      <c r="BP293" s="136" t="str">
        <f>_xlfn.IFNA(VLOOKUP($B293,'I-LogEmaxOverpEC50'!$A:$AR,MATCH(BP$1,'I-LogEmaxOverpEC50'!$A$1:$AR$1,0),FALSE),"")</f>
        <v/>
      </c>
      <c r="BQ293" s="136" t="str">
        <f>_xlfn.IFNA(VLOOKUP($B293,'I-LogEmaxOverpEC50'!$A:$AR,MATCH(BQ$1,'I-LogEmaxOverpEC50'!$A$1:$AR$1,0),FALSE),"")</f>
        <v/>
      </c>
      <c r="BR293" s="136" t="str">
        <f>_xlfn.IFNA(VLOOKUP($B293,'I-LogEmaxOverpEC50'!$A:$AR,MATCH(BR$1,'I-LogEmaxOverpEC50'!$A$1:$AR$1,0),FALSE),"")</f>
        <v/>
      </c>
      <c r="BS293" s="136" t="str">
        <f>_xlfn.IFNA(VLOOKUP($B293,'I-LogEmaxOverpEC50'!$A:$AR,MATCH(BS$1,'I-LogEmaxOverpEC50'!$A$1:$AR$1,0),FALSE),"")</f>
        <v/>
      </c>
    </row>
    <row r="294" spans="1:71" x14ac:dyDescent="0.2">
      <c r="A294" s="146" t="e" cm="1">
        <f t="array" ref="A294">_xlfn.IFS(SUM(F294:R294)&gt;0,1,AB294&gt;0,2,TRUE,3)</f>
        <v>#N/A</v>
      </c>
      <c r="B294" s="146" t="s">
        <v>1972</v>
      </c>
      <c r="D294" s="151" t="str">
        <f>_xlfn.XLOOKUP(B294,RecNamesAll!A:A,RecNamesAll!E:E)</f>
        <v>A</v>
      </c>
      <c r="E294" s="150" t="str">
        <f>_xlfn.XLOOKUP(B294,RecNamesAll!A:A,RecNamesAll!C:C)</f>
        <v>GPR52</v>
      </c>
      <c r="F294" s="160" t="e">
        <f t="shared" si="80"/>
        <v>#N/A</v>
      </c>
      <c r="G294" s="159" t="e">
        <f t="shared" si="81"/>
        <v>#N/A</v>
      </c>
      <c r="H294" s="159" t="e">
        <f t="shared" si="82"/>
        <v>#N/A</v>
      </c>
      <c r="I294" s="159" t="e">
        <f t="shared" si="83"/>
        <v>#N/A</v>
      </c>
      <c r="J294" s="159" t="e">
        <f t="shared" si="84"/>
        <v>#N/A</v>
      </c>
      <c r="K294" s="159" t="e">
        <f t="shared" si="85"/>
        <v>#N/A</v>
      </c>
      <c r="L294" s="159" t="e">
        <f t="shared" si="86"/>
        <v>#N/A</v>
      </c>
      <c r="M294" s="159" t="e">
        <f t="shared" si="87"/>
        <v>#N/A</v>
      </c>
      <c r="N294" s="159" t="e">
        <f t="shared" si="88"/>
        <v>#N/A</v>
      </c>
      <c r="O294" s="159" t="e">
        <f t="shared" si="89"/>
        <v>#N/A</v>
      </c>
      <c r="P294" s="159" t="e">
        <f t="shared" si="90"/>
        <v>#N/A</v>
      </c>
      <c r="Q294" s="159" t="e">
        <f t="shared" si="91"/>
        <v>#N/A</v>
      </c>
      <c r="R294" s="159" t="e">
        <f t="shared" si="92"/>
        <v>#N/A</v>
      </c>
      <c r="U294" s="146" t="str">
        <f t="shared" si="93"/>
        <v>A</v>
      </c>
      <c r="V294" s="145" t="str">
        <f t="shared" si="94"/>
        <v>GPR52</v>
      </c>
      <c r="W294" s="157" t="e">
        <f>VLOOKUP($B294,GtP!$A:$DD,MATCH("Gs_0-2",GtP!$A$1:$DD$1,0),FALSE)</f>
        <v>#N/A</v>
      </c>
      <c r="X294" s="156" t="e">
        <f>VLOOKUP($B294,GtP!$A:$DD,MATCH("Gi/o_0-2",GtP!$A$1:$DD$1,0),FALSE)</f>
        <v>#N/A</v>
      </c>
      <c r="Y294" s="156" t="e">
        <f>VLOOKUP($B294,GtP!$A:$DD,MATCH("Gq/11_0-2",GtP!$A$1:$DD$1,0),FALSE)</f>
        <v>#N/A</v>
      </c>
      <c r="Z294" s="156" t="e">
        <f>VLOOKUP($B294,GtP!$A:$DD,MATCH("G12/13_0-2",GtP!$A$1:$DD$1,0),FALSE)</f>
        <v>#N/A</v>
      </c>
      <c r="AA294" s="155"/>
      <c r="AB294" s="143" t="e">
        <f t="shared" si="95"/>
        <v>#N/A</v>
      </c>
      <c r="AC294" s="315" t="str">
        <f t="shared" si="96"/>
        <v/>
      </c>
      <c r="AD294" s="349" t="str">
        <f t="shared" si="97"/>
        <v/>
      </c>
      <c r="AE294" s="349" t="str">
        <f t="shared" si="98"/>
        <v/>
      </c>
      <c r="AF294" s="311" t="str">
        <f t="shared" si="99"/>
        <v/>
      </c>
      <c r="AG294" s="141" t="e">
        <f>_xlfn.CONCAT(IF(AT294="","-","B"),IF(BG294="","-","I"),VLOOKUP($B294,GtP!$A:$BB,MATCH("Gs_0-1",GtP!$A$1:$BB$1,0),FALSE))</f>
        <v>#N/A</v>
      </c>
      <c r="AH294" s="140" t="e">
        <f>_xlfn.CONCAT(IF(AU294="","-","B"),IF(BH294="","-","I"),VLOOKUP($B294,GtP!$A:$BB,MATCH("Gs_0-1",GtP!$A$1:$BB$1,0),FALSE))</f>
        <v>#N/A</v>
      </c>
      <c r="AI294" s="140" t="e">
        <f>_xlfn.CONCAT(IF(AV294="","-","B"),IF(BI294="","-","I"),VLOOKUP($B294,GtP!$A:$BB,MATCH("Gi/o_0-1",GtP!$A$1:$BB$1,0),FALSE))</f>
        <v>#N/A</v>
      </c>
      <c r="AJ294" s="140" t="e">
        <f>_xlfn.CONCAT(IF(AW294="","-","B"),IF(BJ294="","-","I"),VLOOKUP($B294,GtP!$A:$BB,MATCH("Gi/o_0-1",GtP!$A$1:$BB$1,0),FALSE))</f>
        <v>#N/A</v>
      </c>
      <c r="AK294" s="140" t="e">
        <f>_xlfn.CONCAT(IF(AX294="","-","B"),IF(BK294="","-","I"),VLOOKUP($B294,GtP!$A:$BB,MATCH("Gi/o_0-1",GtP!$A$1:$BB$1,0),FALSE))</f>
        <v>#N/A</v>
      </c>
      <c r="AL294" s="140" t="e">
        <f>_xlfn.CONCAT(IF(AY294="","-","B"),IF(BL294="","-","I"),VLOOKUP($B294,GtP!$A:$BB,MATCH("Gi/o_0-1",GtP!$A$1:$BB$1,0),FALSE))</f>
        <v>#N/A</v>
      </c>
      <c r="AM294" s="140" t="e">
        <f>_xlfn.CONCAT(IF(AZ294="","-","B"),IF(BM294="","-","I"),VLOOKUP($B294,GtP!$A:$BB,MATCH("Gi/o_0-1",GtP!$A$1:$BB$1,0),FALSE))</f>
        <v>#N/A</v>
      </c>
      <c r="AN294" s="140" t="e">
        <f>_xlfn.CONCAT(IF(BA294="","-","B"),IF(BN294="","-","I"),VLOOKUP($B294,GtP!$A:$BB,MATCH("Gq/11_0-1",GtP!$A$1:$BB$1,0),FALSE))</f>
        <v>#N/A</v>
      </c>
      <c r="AO294" s="140" t="e">
        <f>_xlfn.CONCAT(IF(BB294="","-","B"),IF(BO294="","-","I"),VLOOKUP($B294,GtP!$A:$BB,MATCH("Gq/11_0-1",GtP!$A$1:$BB$1,0),FALSE))</f>
        <v>#N/A</v>
      </c>
      <c r="AP294" s="140" t="e">
        <f>_xlfn.CONCAT(IF(BC294="","-","B"),IF(BP294="","-","I"),VLOOKUP($B294,GtP!$A:$BB,MATCH("Gq/11_0-1",GtP!$A$1:$BB$1,0),FALSE))</f>
        <v>#N/A</v>
      </c>
      <c r="AQ294" s="140" t="e">
        <f>_xlfn.CONCAT(IF(BD294="","-","B"),IF(BQ294="","-","I"),VLOOKUP($B294,GtP!$A:$BB,MATCH("Gq/11_0-1",GtP!$A$1:$BB$1,0),FALSE))</f>
        <v>#N/A</v>
      </c>
      <c r="AR294" s="140" t="e">
        <f>_xlfn.CONCAT(IF(BE294="","-","B"),IF(BR294="","-","I"),VLOOKUP($B294,GtP!$A:$BB,MATCH("G12/13_0-1",GtP!$A$1:$BB$1,0),FALSE))</f>
        <v>#N/A</v>
      </c>
      <c r="AS294" s="140" t="e">
        <f>_xlfn.CONCAT(IF(BF294="","-","B"),IF(BS294="","-","I"),VLOOKUP($B294,GtP!$A:$BB,MATCH("G12/13_0-1",GtP!$A$1:$BB$1,0),FALSE))</f>
        <v>#N/A</v>
      </c>
      <c r="AT294" s="139" t="str">
        <f>_xlfn.IFNA(VLOOKUP($B294,'B-LogEmaxOverpEC50'!$A:$AL,MATCH(AT$1,'B-LogEmaxOverpEC50'!$A$1:$AL$1,0),FALSE),"")</f>
        <v/>
      </c>
      <c r="AU294" s="136" t="str">
        <f>_xlfn.IFNA(VLOOKUP($B294,'B-LogEmaxOverpEC50'!$A:$AL,MATCH(AU$1,'B-LogEmaxOverpEC50'!$A$1:$AL$1,0),FALSE),"")</f>
        <v/>
      </c>
      <c r="AV294" s="152" t="str">
        <f>_xlfn.IFNA(VLOOKUP($B294,'B-LogEmaxOverpEC50'!$A:$AL,MATCH(AV$1,'B-LogEmaxOverpEC50'!$A$1:$AL$1,0),FALSE),"")</f>
        <v/>
      </c>
      <c r="AW294" s="152" t="str">
        <f>_xlfn.IFNA(VLOOKUP($B294,'B-LogEmaxOverpEC50'!$A:$AL,MATCH(AW$1,'B-LogEmaxOverpEC50'!$A$1:$AL$1,0),FALSE),"")</f>
        <v/>
      </c>
      <c r="AX294" s="152" t="str">
        <f>_xlfn.IFNA(VLOOKUP($B294,'B-LogEmaxOverpEC50'!$A:$AL,MATCH(AX$1,'B-LogEmaxOverpEC50'!$A$1:$AL$1,0),FALSE),"")</f>
        <v/>
      </c>
      <c r="AY294" s="152" t="str">
        <f>_xlfn.IFNA(VLOOKUP($B294,'B-LogEmaxOverpEC50'!$A:$AL,MATCH(AY$1,'B-LogEmaxOverpEC50'!$A$1:$AL$1,0),FALSE),"")</f>
        <v/>
      </c>
      <c r="AZ294" s="152" t="str">
        <f>_xlfn.IFNA(VLOOKUP($B294,'B-LogEmaxOverpEC50'!$A:$AL,MATCH(AZ$1,'B-LogEmaxOverpEC50'!$A$1:$AL$1,0),FALSE),"")</f>
        <v/>
      </c>
      <c r="BA294" s="152" t="str">
        <f>_xlfn.IFNA(VLOOKUP($B294,'B-LogEmaxOverpEC50'!$A:$AL,MATCH(BA$1,'B-LogEmaxOverpEC50'!$A$1:$AL$1,0),FALSE),"")</f>
        <v/>
      </c>
      <c r="BB294" s="152" t="str">
        <f>_xlfn.IFNA(VLOOKUP($B294,'B-LogEmaxOverpEC50'!$A:$AL,MATCH(BB$1,'B-LogEmaxOverpEC50'!$A$1:$AL$1,0),FALSE),"")</f>
        <v/>
      </c>
      <c r="BC294" s="152" t="str">
        <f>_xlfn.IFNA(VLOOKUP($B294,'B-LogEmaxOverpEC50'!$A:$AL,MATCH(BC$1,'B-LogEmaxOverpEC50'!$A$1:$AL$1,0),FALSE),"")</f>
        <v/>
      </c>
      <c r="BD294" s="152" t="str">
        <f>_xlfn.IFNA(VLOOKUP($B294,'B-LogEmaxOverpEC50'!$A:$AL,MATCH(BD$1,'B-LogEmaxOverpEC50'!$A$1:$AL$1,0),FALSE),"")</f>
        <v/>
      </c>
      <c r="BE294" s="152" t="str">
        <f>_xlfn.IFNA(VLOOKUP($B294,'B-LogEmaxOverpEC50'!$A:$AL,MATCH(BE$1,'B-LogEmaxOverpEC50'!$A$1:$AL$1,0),FALSE),"")</f>
        <v/>
      </c>
      <c r="BF294" s="152" t="str">
        <f>_xlfn.IFNA(VLOOKUP($B294,'B-LogEmaxOverpEC50'!$A:$AL,MATCH(BF$1,'B-LogEmaxOverpEC50'!$A$1:$AL$1,0),FALSE),"")</f>
        <v/>
      </c>
      <c r="BG294" s="137" t="str">
        <f>_xlfn.IFNA(VLOOKUP($B294,'I-LogEmaxOverpEC50'!$A:$AR,MATCH(BG$1,'I-LogEmaxOverpEC50'!$A$1:$AR$1,0),FALSE),"")</f>
        <v/>
      </c>
      <c r="BH294" s="136" t="str">
        <f>_xlfn.IFNA(VLOOKUP($B294,'I-LogEmaxOverpEC50'!$A:$AR,MATCH(BH$1,'I-LogEmaxOverpEC50'!$A$1:$AR$1,0),FALSE),"")</f>
        <v/>
      </c>
      <c r="BI294" s="136" t="str">
        <f>_xlfn.IFNA(VLOOKUP($B294,'I-LogEmaxOverpEC50'!$A:$AR,MATCH(BI$1,'I-LogEmaxOverpEC50'!$A$1:$AR$1,0),FALSE),"")</f>
        <v/>
      </c>
      <c r="BJ294" s="136" t="str">
        <f>_xlfn.IFNA(VLOOKUP($B294,'I-LogEmaxOverpEC50'!$A:$AR,MATCH(BJ$1,'I-LogEmaxOverpEC50'!$A$1:$AR$1,0),FALSE),"")</f>
        <v/>
      </c>
      <c r="BK294" s="136" t="str">
        <f>_xlfn.IFNA(VLOOKUP($B294,'I-LogEmaxOverpEC50'!$A:$AR,MATCH(BK$1,'I-LogEmaxOverpEC50'!$A$1:$AR$1,0),FALSE),"")</f>
        <v/>
      </c>
      <c r="BL294" s="136" t="str">
        <f>_xlfn.IFNA(VLOOKUP($B294,'I-LogEmaxOverpEC50'!$A:$AR,MATCH(BL$1,'I-LogEmaxOverpEC50'!$A$1:$AR$1,0),FALSE),"")</f>
        <v/>
      </c>
      <c r="BM294" s="136" t="str">
        <f>_xlfn.IFNA(VLOOKUP($B294,'I-LogEmaxOverpEC50'!$A:$AR,MATCH(BM$1,'I-LogEmaxOverpEC50'!$A$1:$AR$1,0),FALSE),"")</f>
        <v/>
      </c>
      <c r="BN294" s="136" t="str">
        <f>_xlfn.IFNA(VLOOKUP($B294,'I-LogEmaxOverpEC50'!$A:$AR,MATCH(BN$1,'I-LogEmaxOverpEC50'!$A$1:$AR$1,0),FALSE),"")</f>
        <v/>
      </c>
      <c r="BO294" s="136" t="str">
        <f>_xlfn.IFNA(VLOOKUP($B294,'I-LogEmaxOverpEC50'!$A:$AR,MATCH(BO$1,'I-LogEmaxOverpEC50'!$A$1:$AR$1,0),FALSE),"")</f>
        <v/>
      </c>
      <c r="BP294" s="136" t="str">
        <f>_xlfn.IFNA(VLOOKUP($B294,'I-LogEmaxOverpEC50'!$A:$AR,MATCH(BP$1,'I-LogEmaxOverpEC50'!$A$1:$AR$1,0),FALSE),"")</f>
        <v/>
      </c>
      <c r="BQ294" s="136" t="str">
        <f>_xlfn.IFNA(VLOOKUP($B294,'I-LogEmaxOverpEC50'!$A:$AR,MATCH(BQ$1,'I-LogEmaxOverpEC50'!$A$1:$AR$1,0),FALSE),"")</f>
        <v/>
      </c>
      <c r="BR294" s="136" t="str">
        <f>_xlfn.IFNA(VLOOKUP($B294,'I-LogEmaxOverpEC50'!$A:$AR,MATCH(BR$1,'I-LogEmaxOverpEC50'!$A$1:$AR$1,0),FALSE),"")</f>
        <v/>
      </c>
      <c r="BS294" s="136" t="str">
        <f>_xlfn.IFNA(VLOOKUP($B294,'I-LogEmaxOverpEC50'!$A:$AR,MATCH(BS$1,'I-LogEmaxOverpEC50'!$A$1:$AR$1,0),FALSE),"")</f>
        <v/>
      </c>
    </row>
    <row r="295" spans="1:71" x14ac:dyDescent="0.2">
      <c r="A295" s="146" t="e" cm="1">
        <f t="array" ref="A295">_xlfn.IFS(SUM(F295:R295)&gt;0,1,AB295&gt;0,2,TRUE,3)</f>
        <v>#N/A</v>
      </c>
      <c r="B295" s="146" t="s">
        <v>1969</v>
      </c>
      <c r="D295" s="151" t="str">
        <f>_xlfn.XLOOKUP(B295,RecNamesAll!A:A,RecNamesAll!E:E)</f>
        <v>A</v>
      </c>
      <c r="E295" s="150" t="str">
        <f>_xlfn.XLOOKUP(B295,RecNamesAll!A:A,RecNamesAll!C:C)</f>
        <v>GPR61</v>
      </c>
      <c r="F295" s="160" t="e">
        <f t="shared" si="80"/>
        <v>#N/A</v>
      </c>
      <c r="G295" s="159" t="e">
        <f t="shared" si="81"/>
        <v>#N/A</v>
      </c>
      <c r="H295" s="159" t="e">
        <f t="shared" si="82"/>
        <v>#N/A</v>
      </c>
      <c r="I295" s="159" t="e">
        <f t="shared" si="83"/>
        <v>#N/A</v>
      </c>
      <c r="J295" s="159" t="e">
        <f t="shared" si="84"/>
        <v>#N/A</v>
      </c>
      <c r="K295" s="159" t="e">
        <f t="shared" si="85"/>
        <v>#N/A</v>
      </c>
      <c r="L295" s="159" t="e">
        <f t="shared" si="86"/>
        <v>#N/A</v>
      </c>
      <c r="M295" s="159" t="e">
        <f t="shared" si="87"/>
        <v>#N/A</v>
      </c>
      <c r="N295" s="159" t="e">
        <f t="shared" si="88"/>
        <v>#N/A</v>
      </c>
      <c r="O295" s="159" t="e">
        <f t="shared" si="89"/>
        <v>#N/A</v>
      </c>
      <c r="P295" s="159" t="e">
        <f t="shared" si="90"/>
        <v>#N/A</v>
      </c>
      <c r="Q295" s="159" t="e">
        <f t="shared" si="91"/>
        <v>#N/A</v>
      </c>
      <c r="R295" s="159" t="e">
        <f t="shared" si="92"/>
        <v>#N/A</v>
      </c>
      <c r="U295" s="146" t="str">
        <f t="shared" si="93"/>
        <v>A</v>
      </c>
      <c r="V295" s="145" t="str">
        <f t="shared" si="94"/>
        <v>GPR61</v>
      </c>
      <c r="W295" s="157" t="e">
        <f>VLOOKUP($B295,GtP!$A:$DD,MATCH("Gs_0-2",GtP!$A$1:$DD$1,0),FALSE)</f>
        <v>#N/A</v>
      </c>
      <c r="X295" s="156" t="e">
        <f>VLOOKUP($B295,GtP!$A:$DD,MATCH("Gi/o_0-2",GtP!$A$1:$DD$1,0),FALSE)</f>
        <v>#N/A</v>
      </c>
      <c r="Y295" s="156" t="e">
        <f>VLOOKUP($B295,GtP!$A:$DD,MATCH("Gq/11_0-2",GtP!$A$1:$DD$1,0),FALSE)</f>
        <v>#N/A</v>
      </c>
      <c r="Z295" s="156" t="e">
        <f>VLOOKUP($B295,GtP!$A:$DD,MATCH("G12/13_0-2",GtP!$A$1:$DD$1,0),FALSE)</f>
        <v>#N/A</v>
      </c>
      <c r="AA295" s="155"/>
      <c r="AB295" s="143" t="e">
        <f t="shared" si="95"/>
        <v>#N/A</v>
      </c>
      <c r="AC295" s="315" t="str">
        <f t="shared" si="96"/>
        <v/>
      </c>
      <c r="AD295" s="349" t="str">
        <f t="shared" si="97"/>
        <v/>
      </c>
      <c r="AE295" s="349" t="str">
        <f t="shared" si="98"/>
        <v/>
      </c>
      <c r="AF295" s="311" t="str">
        <f t="shared" si="99"/>
        <v/>
      </c>
      <c r="AG295" s="141" t="e">
        <f>_xlfn.CONCAT(IF(AT295="","-","B"),IF(BG295="","-","I"),VLOOKUP($B295,GtP!$A:$BB,MATCH("Gs_0-1",GtP!$A$1:$BB$1,0),FALSE))</f>
        <v>#N/A</v>
      </c>
      <c r="AH295" s="140" t="e">
        <f>_xlfn.CONCAT(IF(AU295="","-","B"),IF(BH295="","-","I"),VLOOKUP($B295,GtP!$A:$BB,MATCH("Gs_0-1",GtP!$A$1:$BB$1,0),FALSE))</f>
        <v>#N/A</v>
      </c>
      <c r="AI295" s="140" t="e">
        <f>_xlfn.CONCAT(IF(AV295="","-","B"),IF(BI295="","-","I"),VLOOKUP($B295,GtP!$A:$BB,MATCH("Gi/o_0-1",GtP!$A$1:$BB$1,0),FALSE))</f>
        <v>#N/A</v>
      </c>
      <c r="AJ295" s="140" t="e">
        <f>_xlfn.CONCAT(IF(AW295="","-","B"),IF(BJ295="","-","I"),VLOOKUP($B295,GtP!$A:$BB,MATCH("Gi/o_0-1",GtP!$A$1:$BB$1,0),FALSE))</f>
        <v>#N/A</v>
      </c>
      <c r="AK295" s="140" t="e">
        <f>_xlfn.CONCAT(IF(AX295="","-","B"),IF(BK295="","-","I"),VLOOKUP($B295,GtP!$A:$BB,MATCH("Gi/o_0-1",GtP!$A$1:$BB$1,0),FALSE))</f>
        <v>#N/A</v>
      </c>
      <c r="AL295" s="140" t="e">
        <f>_xlfn.CONCAT(IF(AY295="","-","B"),IF(BL295="","-","I"),VLOOKUP($B295,GtP!$A:$BB,MATCH("Gi/o_0-1",GtP!$A$1:$BB$1,0),FALSE))</f>
        <v>#N/A</v>
      </c>
      <c r="AM295" s="140" t="e">
        <f>_xlfn.CONCAT(IF(AZ295="","-","B"),IF(BM295="","-","I"),VLOOKUP($B295,GtP!$A:$BB,MATCH("Gi/o_0-1",GtP!$A$1:$BB$1,0),FALSE))</f>
        <v>#N/A</v>
      </c>
      <c r="AN295" s="140" t="e">
        <f>_xlfn.CONCAT(IF(BA295="","-","B"),IF(BN295="","-","I"),VLOOKUP($B295,GtP!$A:$BB,MATCH("Gq/11_0-1",GtP!$A$1:$BB$1,0),FALSE))</f>
        <v>#N/A</v>
      </c>
      <c r="AO295" s="140" t="e">
        <f>_xlfn.CONCAT(IF(BB295="","-","B"),IF(BO295="","-","I"),VLOOKUP($B295,GtP!$A:$BB,MATCH("Gq/11_0-1",GtP!$A$1:$BB$1,0),FALSE))</f>
        <v>#N/A</v>
      </c>
      <c r="AP295" s="140" t="e">
        <f>_xlfn.CONCAT(IF(BC295="","-","B"),IF(BP295="","-","I"),VLOOKUP($B295,GtP!$A:$BB,MATCH("Gq/11_0-1",GtP!$A$1:$BB$1,0),FALSE))</f>
        <v>#N/A</v>
      </c>
      <c r="AQ295" s="140" t="e">
        <f>_xlfn.CONCAT(IF(BD295="","-","B"),IF(BQ295="","-","I"),VLOOKUP($B295,GtP!$A:$BB,MATCH("Gq/11_0-1",GtP!$A$1:$BB$1,0),FALSE))</f>
        <v>#N/A</v>
      </c>
      <c r="AR295" s="140" t="e">
        <f>_xlfn.CONCAT(IF(BE295="","-","B"),IF(BR295="","-","I"),VLOOKUP($B295,GtP!$A:$BB,MATCH("G12/13_0-1",GtP!$A$1:$BB$1,0),FALSE))</f>
        <v>#N/A</v>
      </c>
      <c r="AS295" s="140" t="e">
        <f>_xlfn.CONCAT(IF(BF295="","-","B"),IF(BS295="","-","I"),VLOOKUP($B295,GtP!$A:$BB,MATCH("G12/13_0-1",GtP!$A$1:$BB$1,0),FALSE))</f>
        <v>#N/A</v>
      </c>
      <c r="AT295" s="139" t="str">
        <f>_xlfn.IFNA(VLOOKUP($B295,'B-LogEmaxOverpEC50'!$A:$AL,MATCH(AT$1,'B-LogEmaxOverpEC50'!$A$1:$AL$1,0),FALSE),"")</f>
        <v/>
      </c>
      <c r="AU295" s="136" t="str">
        <f>_xlfn.IFNA(VLOOKUP($B295,'B-LogEmaxOverpEC50'!$A:$AL,MATCH(AU$1,'B-LogEmaxOverpEC50'!$A$1:$AL$1,0),FALSE),"")</f>
        <v/>
      </c>
      <c r="AV295" s="152" t="str">
        <f>_xlfn.IFNA(VLOOKUP($B295,'B-LogEmaxOverpEC50'!$A:$AL,MATCH(AV$1,'B-LogEmaxOverpEC50'!$A$1:$AL$1,0),FALSE),"")</f>
        <v/>
      </c>
      <c r="AW295" s="152" t="str">
        <f>_xlfn.IFNA(VLOOKUP($B295,'B-LogEmaxOverpEC50'!$A:$AL,MATCH(AW$1,'B-LogEmaxOverpEC50'!$A$1:$AL$1,0),FALSE),"")</f>
        <v/>
      </c>
      <c r="AX295" s="152" t="str">
        <f>_xlfn.IFNA(VLOOKUP($B295,'B-LogEmaxOverpEC50'!$A:$AL,MATCH(AX$1,'B-LogEmaxOverpEC50'!$A$1:$AL$1,0),FALSE),"")</f>
        <v/>
      </c>
      <c r="AY295" s="152" t="str">
        <f>_xlfn.IFNA(VLOOKUP($B295,'B-LogEmaxOverpEC50'!$A:$AL,MATCH(AY$1,'B-LogEmaxOverpEC50'!$A$1:$AL$1,0),FALSE),"")</f>
        <v/>
      </c>
      <c r="AZ295" s="152" t="str">
        <f>_xlfn.IFNA(VLOOKUP($B295,'B-LogEmaxOverpEC50'!$A:$AL,MATCH(AZ$1,'B-LogEmaxOverpEC50'!$A$1:$AL$1,0),FALSE),"")</f>
        <v/>
      </c>
      <c r="BA295" s="152" t="str">
        <f>_xlfn.IFNA(VLOOKUP($B295,'B-LogEmaxOverpEC50'!$A:$AL,MATCH(BA$1,'B-LogEmaxOverpEC50'!$A$1:$AL$1,0),FALSE),"")</f>
        <v/>
      </c>
      <c r="BB295" s="152" t="str">
        <f>_xlfn.IFNA(VLOOKUP($B295,'B-LogEmaxOverpEC50'!$A:$AL,MATCH(BB$1,'B-LogEmaxOverpEC50'!$A$1:$AL$1,0),FALSE),"")</f>
        <v/>
      </c>
      <c r="BC295" s="152" t="str">
        <f>_xlfn.IFNA(VLOOKUP($B295,'B-LogEmaxOverpEC50'!$A:$AL,MATCH(BC$1,'B-LogEmaxOverpEC50'!$A$1:$AL$1,0),FALSE),"")</f>
        <v/>
      </c>
      <c r="BD295" s="152" t="str">
        <f>_xlfn.IFNA(VLOOKUP($B295,'B-LogEmaxOverpEC50'!$A:$AL,MATCH(BD$1,'B-LogEmaxOverpEC50'!$A$1:$AL$1,0),FALSE),"")</f>
        <v/>
      </c>
      <c r="BE295" s="152" t="str">
        <f>_xlfn.IFNA(VLOOKUP($B295,'B-LogEmaxOverpEC50'!$A:$AL,MATCH(BE$1,'B-LogEmaxOverpEC50'!$A$1:$AL$1,0),FALSE),"")</f>
        <v/>
      </c>
      <c r="BF295" s="152" t="str">
        <f>_xlfn.IFNA(VLOOKUP($B295,'B-LogEmaxOverpEC50'!$A:$AL,MATCH(BF$1,'B-LogEmaxOverpEC50'!$A$1:$AL$1,0),FALSE),"")</f>
        <v/>
      </c>
      <c r="BG295" s="137" t="str">
        <f>_xlfn.IFNA(VLOOKUP($B295,'I-LogEmaxOverpEC50'!$A:$AR,MATCH(BG$1,'I-LogEmaxOverpEC50'!$A$1:$AR$1,0),FALSE),"")</f>
        <v/>
      </c>
      <c r="BH295" s="136" t="str">
        <f>_xlfn.IFNA(VLOOKUP($B295,'I-LogEmaxOverpEC50'!$A:$AR,MATCH(BH$1,'I-LogEmaxOverpEC50'!$A$1:$AR$1,0),FALSE),"")</f>
        <v/>
      </c>
      <c r="BI295" s="136" t="str">
        <f>_xlfn.IFNA(VLOOKUP($B295,'I-LogEmaxOverpEC50'!$A:$AR,MATCH(BI$1,'I-LogEmaxOverpEC50'!$A$1:$AR$1,0),FALSE),"")</f>
        <v/>
      </c>
      <c r="BJ295" s="136" t="str">
        <f>_xlfn.IFNA(VLOOKUP($B295,'I-LogEmaxOverpEC50'!$A:$AR,MATCH(BJ$1,'I-LogEmaxOverpEC50'!$A$1:$AR$1,0),FALSE),"")</f>
        <v/>
      </c>
      <c r="BK295" s="136" t="str">
        <f>_xlfn.IFNA(VLOOKUP($B295,'I-LogEmaxOverpEC50'!$A:$AR,MATCH(BK$1,'I-LogEmaxOverpEC50'!$A$1:$AR$1,0),FALSE),"")</f>
        <v/>
      </c>
      <c r="BL295" s="136" t="str">
        <f>_xlfn.IFNA(VLOOKUP($B295,'I-LogEmaxOverpEC50'!$A:$AR,MATCH(BL$1,'I-LogEmaxOverpEC50'!$A$1:$AR$1,0),FALSE),"")</f>
        <v/>
      </c>
      <c r="BM295" s="136" t="str">
        <f>_xlfn.IFNA(VLOOKUP($B295,'I-LogEmaxOverpEC50'!$A:$AR,MATCH(BM$1,'I-LogEmaxOverpEC50'!$A$1:$AR$1,0),FALSE),"")</f>
        <v/>
      </c>
      <c r="BN295" s="136" t="str">
        <f>_xlfn.IFNA(VLOOKUP($B295,'I-LogEmaxOverpEC50'!$A:$AR,MATCH(BN$1,'I-LogEmaxOverpEC50'!$A$1:$AR$1,0),FALSE),"")</f>
        <v/>
      </c>
      <c r="BO295" s="136" t="str">
        <f>_xlfn.IFNA(VLOOKUP($B295,'I-LogEmaxOverpEC50'!$A:$AR,MATCH(BO$1,'I-LogEmaxOverpEC50'!$A$1:$AR$1,0),FALSE),"")</f>
        <v/>
      </c>
      <c r="BP295" s="136" t="str">
        <f>_xlfn.IFNA(VLOOKUP($B295,'I-LogEmaxOverpEC50'!$A:$AR,MATCH(BP$1,'I-LogEmaxOverpEC50'!$A$1:$AR$1,0),FALSE),"")</f>
        <v/>
      </c>
      <c r="BQ295" s="136" t="str">
        <f>_xlfn.IFNA(VLOOKUP($B295,'I-LogEmaxOverpEC50'!$A:$AR,MATCH(BQ$1,'I-LogEmaxOverpEC50'!$A$1:$AR$1,0),FALSE),"")</f>
        <v/>
      </c>
      <c r="BR295" s="136" t="str">
        <f>_xlfn.IFNA(VLOOKUP($B295,'I-LogEmaxOverpEC50'!$A:$AR,MATCH(BR$1,'I-LogEmaxOverpEC50'!$A$1:$AR$1,0),FALSE),"")</f>
        <v/>
      </c>
      <c r="BS295" s="136" t="str">
        <f>_xlfn.IFNA(VLOOKUP($B295,'I-LogEmaxOverpEC50'!$A:$AR,MATCH(BS$1,'I-LogEmaxOverpEC50'!$A$1:$AR$1,0),FALSE),"")</f>
        <v/>
      </c>
    </row>
    <row r="296" spans="1:71" x14ac:dyDescent="0.2">
      <c r="A296" s="146" t="e" cm="1">
        <f t="array" ref="A296">_xlfn.IFS(SUM(F296:R296)&gt;0,1,AB296&gt;0,2,TRUE,3)</f>
        <v>#N/A</v>
      </c>
      <c r="B296" s="146" t="s">
        <v>1966</v>
      </c>
      <c r="D296" s="151" t="str">
        <f>_xlfn.XLOOKUP(B296,RecNamesAll!A:A,RecNamesAll!E:E)</f>
        <v>A</v>
      </c>
      <c r="E296" s="150" t="str">
        <f>_xlfn.XLOOKUP(B296,RecNamesAll!A:A,RecNamesAll!C:C)</f>
        <v>GPR62</v>
      </c>
      <c r="F296" s="160" t="e">
        <f t="shared" si="80"/>
        <v>#N/A</v>
      </c>
      <c r="G296" s="159" t="e">
        <f t="shared" si="81"/>
        <v>#N/A</v>
      </c>
      <c r="H296" s="159" t="e">
        <f t="shared" si="82"/>
        <v>#N/A</v>
      </c>
      <c r="I296" s="159" t="e">
        <f t="shared" si="83"/>
        <v>#N/A</v>
      </c>
      <c r="J296" s="159" t="e">
        <f t="shared" si="84"/>
        <v>#N/A</v>
      </c>
      <c r="K296" s="159" t="e">
        <f t="shared" si="85"/>
        <v>#N/A</v>
      </c>
      <c r="L296" s="159" t="e">
        <f t="shared" si="86"/>
        <v>#N/A</v>
      </c>
      <c r="M296" s="159" t="e">
        <f t="shared" si="87"/>
        <v>#N/A</v>
      </c>
      <c r="N296" s="159" t="e">
        <f t="shared" si="88"/>
        <v>#N/A</v>
      </c>
      <c r="O296" s="159" t="e">
        <f t="shared" si="89"/>
        <v>#N/A</v>
      </c>
      <c r="P296" s="159" t="e">
        <f t="shared" si="90"/>
        <v>#N/A</v>
      </c>
      <c r="Q296" s="159" t="e">
        <f t="shared" si="91"/>
        <v>#N/A</v>
      </c>
      <c r="R296" s="159" t="e">
        <f t="shared" si="92"/>
        <v>#N/A</v>
      </c>
      <c r="U296" s="146" t="str">
        <f t="shared" si="93"/>
        <v>A</v>
      </c>
      <c r="V296" s="145" t="str">
        <f t="shared" si="94"/>
        <v>GPR62</v>
      </c>
      <c r="W296" s="157" t="e">
        <f>VLOOKUP($B296,GtP!$A:$DD,MATCH("Gs_0-2",GtP!$A$1:$DD$1,0),FALSE)</f>
        <v>#N/A</v>
      </c>
      <c r="X296" s="156" t="e">
        <f>VLOOKUP($B296,GtP!$A:$DD,MATCH("Gi/o_0-2",GtP!$A$1:$DD$1,0),FALSE)</f>
        <v>#N/A</v>
      </c>
      <c r="Y296" s="156" t="e">
        <f>VLOOKUP($B296,GtP!$A:$DD,MATCH("Gq/11_0-2",GtP!$A$1:$DD$1,0),FALSE)</f>
        <v>#N/A</v>
      </c>
      <c r="Z296" s="156" t="e">
        <f>VLOOKUP($B296,GtP!$A:$DD,MATCH("G12/13_0-2",GtP!$A$1:$DD$1,0),FALSE)</f>
        <v>#N/A</v>
      </c>
      <c r="AA296" s="155"/>
      <c r="AB296" s="143" t="e">
        <f t="shared" si="95"/>
        <v>#N/A</v>
      </c>
      <c r="AC296" s="315" t="str">
        <f t="shared" si="96"/>
        <v/>
      </c>
      <c r="AD296" s="349" t="str">
        <f t="shared" si="97"/>
        <v/>
      </c>
      <c r="AE296" s="349" t="str">
        <f t="shared" si="98"/>
        <v/>
      </c>
      <c r="AF296" s="311" t="str">
        <f t="shared" si="99"/>
        <v/>
      </c>
      <c r="AG296" s="141" t="e">
        <f>_xlfn.CONCAT(IF(AT296="","-","B"),IF(BG296="","-","I"),VLOOKUP($B296,GtP!$A:$BB,MATCH("Gs_0-1",GtP!$A$1:$BB$1,0),FALSE))</f>
        <v>#N/A</v>
      </c>
      <c r="AH296" s="140" t="e">
        <f>_xlfn.CONCAT(IF(AU296="","-","B"),IF(BH296="","-","I"),VLOOKUP($B296,GtP!$A:$BB,MATCH("Gs_0-1",GtP!$A$1:$BB$1,0),FALSE))</f>
        <v>#N/A</v>
      </c>
      <c r="AI296" s="140" t="e">
        <f>_xlfn.CONCAT(IF(AV296="","-","B"),IF(BI296="","-","I"),VLOOKUP($B296,GtP!$A:$BB,MATCH("Gi/o_0-1",GtP!$A$1:$BB$1,0),FALSE))</f>
        <v>#N/A</v>
      </c>
      <c r="AJ296" s="140" t="e">
        <f>_xlfn.CONCAT(IF(AW296="","-","B"),IF(BJ296="","-","I"),VLOOKUP($B296,GtP!$A:$BB,MATCH("Gi/o_0-1",GtP!$A$1:$BB$1,0),FALSE))</f>
        <v>#N/A</v>
      </c>
      <c r="AK296" s="140" t="e">
        <f>_xlfn.CONCAT(IF(AX296="","-","B"),IF(BK296="","-","I"),VLOOKUP($B296,GtP!$A:$BB,MATCH("Gi/o_0-1",GtP!$A$1:$BB$1,0),FALSE))</f>
        <v>#N/A</v>
      </c>
      <c r="AL296" s="140" t="e">
        <f>_xlfn.CONCAT(IF(AY296="","-","B"),IF(BL296="","-","I"),VLOOKUP($B296,GtP!$A:$BB,MATCH("Gi/o_0-1",GtP!$A$1:$BB$1,0),FALSE))</f>
        <v>#N/A</v>
      </c>
      <c r="AM296" s="140" t="e">
        <f>_xlfn.CONCAT(IF(AZ296="","-","B"),IF(BM296="","-","I"),VLOOKUP($B296,GtP!$A:$BB,MATCH("Gi/o_0-1",GtP!$A$1:$BB$1,0),FALSE))</f>
        <v>#N/A</v>
      </c>
      <c r="AN296" s="140" t="e">
        <f>_xlfn.CONCAT(IF(BA296="","-","B"),IF(BN296="","-","I"),VLOOKUP($B296,GtP!$A:$BB,MATCH("Gq/11_0-1",GtP!$A$1:$BB$1,0),FALSE))</f>
        <v>#N/A</v>
      </c>
      <c r="AO296" s="140" t="e">
        <f>_xlfn.CONCAT(IF(BB296="","-","B"),IF(BO296="","-","I"),VLOOKUP($B296,GtP!$A:$BB,MATCH("Gq/11_0-1",GtP!$A$1:$BB$1,0),FALSE))</f>
        <v>#N/A</v>
      </c>
      <c r="AP296" s="140" t="e">
        <f>_xlfn.CONCAT(IF(BC296="","-","B"),IF(BP296="","-","I"),VLOOKUP($B296,GtP!$A:$BB,MATCH("Gq/11_0-1",GtP!$A$1:$BB$1,0),FALSE))</f>
        <v>#N/A</v>
      </c>
      <c r="AQ296" s="140" t="e">
        <f>_xlfn.CONCAT(IF(BD296="","-","B"),IF(BQ296="","-","I"),VLOOKUP($B296,GtP!$A:$BB,MATCH("Gq/11_0-1",GtP!$A$1:$BB$1,0),FALSE))</f>
        <v>#N/A</v>
      </c>
      <c r="AR296" s="140" t="e">
        <f>_xlfn.CONCAT(IF(BE296="","-","B"),IF(BR296="","-","I"),VLOOKUP($B296,GtP!$A:$BB,MATCH("G12/13_0-1",GtP!$A$1:$BB$1,0),FALSE))</f>
        <v>#N/A</v>
      </c>
      <c r="AS296" s="140" t="e">
        <f>_xlfn.CONCAT(IF(BF296="","-","B"),IF(BS296="","-","I"),VLOOKUP($B296,GtP!$A:$BB,MATCH("G12/13_0-1",GtP!$A$1:$BB$1,0),FALSE))</f>
        <v>#N/A</v>
      </c>
      <c r="AT296" s="139" t="str">
        <f>_xlfn.IFNA(VLOOKUP($B296,'B-LogEmaxOverpEC50'!$A:$AL,MATCH(AT$1,'B-LogEmaxOverpEC50'!$A$1:$AL$1,0),FALSE),"")</f>
        <v/>
      </c>
      <c r="AU296" s="136" t="str">
        <f>_xlfn.IFNA(VLOOKUP($B296,'B-LogEmaxOverpEC50'!$A:$AL,MATCH(AU$1,'B-LogEmaxOverpEC50'!$A$1:$AL$1,0),FALSE),"")</f>
        <v/>
      </c>
      <c r="AV296" s="152" t="str">
        <f>_xlfn.IFNA(VLOOKUP($B296,'B-LogEmaxOverpEC50'!$A:$AL,MATCH(AV$1,'B-LogEmaxOverpEC50'!$A$1:$AL$1,0),FALSE),"")</f>
        <v/>
      </c>
      <c r="AW296" s="152" t="str">
        <f>_xlfn.IFNA(VLOOKUP($B296,'B-LogEmaxOverpEC50'!$A:$AL,MATCH(AW$1,'B-LogEmaxOverpEC50'!$A$1:$AL$1,0),FALSE),"")</f>
        <v/>
      </c>
      <c r="AX296" s="152" t="str">
        <f>_xlfn.IFNA(VLOOKUP($B296,'B-LogEmaxOverpEC50'!$A:$AL,MATCH(AX$1,'B-LogEmaxOverpEC50'!$A$1:$AL$1,0),FALSE),"")</f>
        <v/>
      </c>
      <c r="AY296" s="152" t="str">
        <f>_xlfn.IFNA(VLOOKUP($B296,'B-LogEmaxOverpEC50'!$A:$AL,MATCH(AY$1,'B-LogEmaxOverpEC50'!$A$1:$AL$1,0),FALSE),"")</f>
        <v/>
      </c>
      <c r="AZ296" s="152" t="str">
        <f>_xlfn.IFNA(VLOOKUP($B296,'B-LogEmaxOverpEC50'!$A:$AL,MATCH(AZ$1,'B-LogEmaxOverpEC50'!$A$1:$AL$1,0),FALSE),"")</f>
        <v/>
      </c>
      <c r="BA296" s="152" t="str">
        <f>_xlfn.IFNA(VLOOKUP($B296,'B-LogEmaxOverpEC50'!$A:$AL,MATCH(BA$1,'B-LogEmaxOverpEC50'!$A$1:$AL$1,0),FALSE),"")</f>
        <v/>
      </c>
      <c r="BB296" s="152" t="str">
        <f>_xlfn.IFNA(VLOOKUP($B296,'B-LogEmaxOverpEC50'!$A:$AL,MATCH(BB$1,'B-LogEmaxOverpEC50'!$A$1:$AL$1,0),FALSE),"")</f>
        <v/>
      </c>
      <c r="BC296" s="152" t="str">
        <f>_xlfn.IFNA(VLOOKUP($B296,'B-LogEmaxOverpEC50'!$A:$AL,MATCH(BC$1,'B-LogEmaxOverpEC50'!$A$1:$AL$1,0),FALSE),"")</f>
        <v/>
      </c>
      <c r="BD296" s="152" t="str">
        <f>_xlfn.IFNA(VLOOKUP($B296,'B-LogEmaxOverpEC50'!$A:$AL,MATCH(BD$1,'B-LogEmaxOverpEC50'!$A$1:$AL$1,0),FALSE),"")</f>
        <v/>
      </c>
      <c r="BE296" s="152" t="str">
        <f>_xlfn.IFNA(VLOOKUP($B296,'B-LogEmaxOverpEC50'!$A:$AL,MATCH(BE$1,'B-LogEmaxOverpEC50'!$A$1:$AL$1,0),FALSE),"")</f>
        <v/>
      </c>
      <c r="BF296" s="152" t="str">
        <f>_xlfn.IFNA(VLOOKUP($B296,'B-LogEmaxOverpEC50'!$A:$AL,MATCH(BF$1,'B-LogEmaxOverpEC50'!$A$1:$AL$1,0),FALSE),"")</f>
        <v/>
      </c>
      <c r="BG296" s="137" t="str">
        <f>_xlfn.IFNA(VLOOKUP($B296,'I-LogEmaxOverpEC50'!$A:$AR,MATCH(BG$1,'I-LogEmaxOverpEC50'!$A$1:$AR$1,0),FALSE),"")</f>
        <v/>
      </c>
      <c r="BH296" s="136" t="str">
        <f>_xlfn.IFNA(VLOOKUP($B296,'I-LogEmaxOverpEC50'!$A:$AR,MATCH(BH$1,'I-LogEmaxOverpEC50'!$A$1:$AR$1,0),FALSE),"")</f>
        <v/>
      </c>
      <c r="BI296" s="136" t="str">
        <f>_xlfn.IFNA(VLOOKUP($B296,'I-LogEmaxOverpEC50'!$A:$AR,MATCH(BI$1,'I-LogEmaxOverpEC50'!$A$1:$AR$1,0),FALSE),"")</f>
        <v/>
      </c>
      <c r="BJ296" s="136" t="str">
        <f>_xlfn.IFNA(VLOOKUP($B296,'I-LogEmaxOverpEC50'!$A:$AR,MATCH(BJ$1,'I-LogEmaxOverpEC50'!$A$1:$AR$1,0),FALSE),"")</f>
        <v/>
      </c>
      <c r="BK296" s="136" t="str">
        <f>_xlfn.IFNA(VLOOKUP($B296,'I-LogEmaxOverpEC50'!$A:$AR,MATCH(BK$1,'I-LogEmaxOverpEC50'!$A$1:$AR$1,0),FALSE),"")</f>
        <v/>
      </c>
      <c r="BL296" s="136" t="str">
        <f>_xlfn.IFNA(VLOOKUP($B296,'I-LogEmaxOverpEC50'!$A:$AR,MATCH(BL$1,'I-LogEmaxOverpEC50'!$A$1:$AR$1,0),FALSE),"")</f>
        <v/>
      </c>
      <c r="BM296" s="136" t="str">
        <f>_xlfn.IFNA(VLOOKUP($B296,'I-LogEmaxOverpEC50'!$A:$AR,MATCH(BM$1,'I-LogEmaxOverpEC50'!$A$1:$AR$1,0),FALSE),"")</f>
        <v/>
      </c>
      <c r="BN296" s="136" t="str">
        <f>_xlfn.IFNA(VLOOKUP($B296,'I-LogEmaxOverpEC50'!$A:$AR,MATCH(BN$1,'I-LogEmaxOverpEC50'!$A$1:$AR$1,0),FALSE),"")</f>
        <v/>
      </c>
      <c r="BO296" s="136" t="str">
        <f>_xlfn.IFNA(VLOOKUP($B296,'I-LogEmaxOverpEC50'!$A:$AR,MATCH(BO$1,'I-LogEmaxOverpEC50'!$A$1:$AR$1,0),FALSE),"")</f>
        <v/>
      </c>
      <c r="BP296" s="136" t="str">
        <f>_xlfn.IFNA(VLOOKUP($B296,'I-LogEmaxOverpEC50'!$A:$AR,MATCH(BP$1,'I-LogEmaxOverpEC50'!$A$1:$AR$1,0),FALSE),"")</f>
        <v/>
      </c>
      <c r="BQ296" s="136" t="str">
        <f>_xlfn.IFNA(VLOOKUP($B296,'I-LogEmaxOverpEC50'!$A:$AR,MATCH(BQ$1,'I-LogEmaxOverpEC50'!$A$1:$AR$1,0),FALSE),"")</f>
        <v/>
      </c>
      <c r="BR296" s="136" t="str">
        <f>_xlfn.IFNA(VLOOKUP($B296,'I-LogEmaxOverpEC50'!$A:$AR,MATCH(BR$1,'I-LogEmaxOverpEC50'!$A$1:$AR$1,0),FALSE),"")</f>
        <v/>
      </c>
      <c r="BS296" s="136" t="str">
        <f>_xlfn.IFNA(VLOOKUP($B296,'I-LogEmaxOverpEC50'!$A:$AR,MATCH(BS$1,'I-LogEmaxOverpEC50'!$A$1:$AR$1,0),FALSE),"")</f>
        <v/>
      </c>
    </row>
    <row r="297" spans="1:71" x14ac:dyDescent="0.2">
      <c r="A297" s="146" t="e" cm="1">
        <f t="array" ref="A297">_xlfn.IFS(SUM(F297:R297)&gt;0,1,AB297&gt;0,2,TRUE,3)</f>
        <v>#N/A</v>
      </c>
      <c r="B297" s="146" t="s">
        <v>1077</v>
      </c>
      <c r="D297" s="151" t="str">
        <f>_xlfn.XLOOKUP(B297,RecNamesAll!A:A,RecNamesAll!E:E)</f>
        <v>A</v>
      </c>
      <c r="E297" s="150" t="str">
        <f>_xlfn.XLOOKUP(B297,RecNamesAll!A:A,RecNamesAll!C:C)</f>
        <v>GPR63</v>
      </c>
      <c r="F297" s="160" t="e">
        <f t="shared" si="80"/>
        <v>#N/A</v>
      </c>
      <c r="G297" s="159" t="e">
        <f t="shared" si="81"/>
        <v>#N/A</v>
      </c>
      <c r="H297" s="159" t="e">
        <f t="shared" si="82"/>
        <v>#N/A</v>
      </c>
      <c r="I297" s="159" t="e">
        <f t="shared" si="83"/>
        <v>#N/A</v>
      </c>
      <c r="J297" s="159" t="e">
        <f t="shared" si="84"/>
        <v>#N/A</v>
      </c>
      <c r="K297" s="159" t="e">
        <f t="shared" si="85"/>
        <v>#N/A</v>
      </c>
      <c r="L297" s="159" t="e">
        <f t="shared" si="86"/>
        <v>#N/A</v>
      </c>
      <c r="M297" s="159" t="e">
        <f t="shared" si="87"/>
        <v>#N/A</v>
      </c>
      <c r="N297" s="159" t="e">
        <f t="shared" si="88"/>
        <v>#N/A</v>
      </c>
      <c r="O297" s="159" t="e">
        <f t="shared" si="89"/>
        <v>#N/A</v>
      </c>
      <c r="P297" s="159" t="e">
        <f t="shared" si="90"/>
        <v>#N/A</v>
      </c>
      <c r="Q297" s="159" t="e">
        <f t="shared" si="91"/>
        <v>#N/A</v>
      </c>
      <c r="R297" s="159" t="e">
        <f t="shared" si="92"/>
        <v>#N/A</v>
      </c>
      <c r="U297" s="146" t="str">
        <f t="shared" si="93"/>
        <v>A</v>
      </c>
      <c r="V297" s="145" t="str">
        <f t="shared" si="94"/>
        <v>GPR63</v>
      </c>
      <c r="W297" s="157" t="e">
        <f>VLOOKUP($B297,GtP!$A:$DD,MATCH("Gs_0-2",GtP!$A$1:$DD$1,0),FALSE)</f>
        <v>#N/A</v>
      </c>
      <c r="X297" s="156" t="e">
        <f>VLOOKUP($B297,GtP!$A:$DD,MATCH("Gi/o_0-2",GtP!$A$1:$DD$1,0),FALSE)</f>
        <v>#N/A</v>
      </c>
      <c r="Y297" s="156" t="e">
        <f>VLOOKUP($B297,GtP!$A:$DD,MATCH("Gq/11_0-2",GtP!$A$1:$DD$1,0),FALSE)</f>
        <v>#N/A</v>
      </c>
      <c r="Z297" s="156" t="e">
        <f>VLOOKUP($B297,GtP!$A:$DD,MATCH("G12/13_0-2",GtP!$A$1:$DD$1,0),FALSE)</f>
        <v>#N/A</v>
      </c>
      <c r="AA297" s="155"/>
      <c r="AB297" s="143" t="e">
        <f t="shared" si="95"/>
        <v>#N/A</v>
      </c>
      <c r="AC297" s="315" t="str">
        <f t="shared" si="96"/>
        <v/>
      </c>
      <c r="AD297" s="349" t="str">
        <f t="shared" si="97"/>
        <v/>
      </c>
      <c r="AE297" s="349" t="str">
        <f t="shared" si="98"/>
        <v/>
      </c>
      <c r="AF297" s="311" t="str">
        <f t="shared" si="99"/>
        <v/>
      </c>
      <c r="AG297" s="141" t="e">
        <f>_xlfn.CONCAT(IF(AT297="","-","B"),IF(BG297="","-","I"),VLOOKUP($B297,GtP!$A:$BB,MATCH("Gs_0-1",GtP!$A$1:$BB$1,0),FALSE))</f>
        <v>#N/A</v>
      </c>
      <c r="AH297" s="140" t="e">
        <f>_xlfn.CONCAT(IF(AU297="","-","B"),IF(BH297="","-","I"),VLOOKUP($B297,GtP!$A:$BB,MATCH("Gs_0-1",GtP!$A$1:$BB$1,0),FALSE))</f>
        <v>#N/A</v>
      </c>
      <c r="AI297" s="140" t="e">
        <f>_xlfn.CONCAT(IF(AV297="","-","B"),IF(BI297="","-","I"),VLOOKUP($B297,GtP!$A:$BB,MATCH("Gi/o_0-1",GtP!$A$1:$BB$1,0),FALSE))</f>
        <v>#N/A</v>
      </c>
      <c r="AJ297" s="140" t="e">
        <f>_xlfn.CONCAT(IF(AW297="","-","B"),IF(BJ297="","-","I"),VLOOKUP($B297,GtP!$A:$BB,MATCH("Gi/o_0-1",GtP!$A$1:$BB$1,0),FALSE))</f>
        <v>#N/A</v>
      </c>
      <c r="AK297" s="140" t="e">
        <f>_xlfn.CONCAT(IF(AX297="","-","B"),IF(BK297="","-","I"),VLOOKUP($B297,GtP!$A:$BB,MATCH("Gi/o_0-1",GtP!$A$1:$BB$1,0),FALSE))</f>
        <v>#N/A</v>
      </c>
      <c r="AL297" s="140" t="e">
        <f>_xlfn.CONCAT(IF(AY297="","-","B"),IF(BL297="","-","I"),VLOOKUP($B297,GtP!$A:$BB,MATCH("Gi/o_0-1",GtP!$A$1:$BB$1,0),FALSE))</f>
        <v>#N/A</v>
      </c>
      <c r="AM297" s="140" t="e">
        <f>_xlfn.CONCAT(IF(AZ297="","-","B"),IF(BM297="","-","I"),VLOOKUP($B297,GtP!$A:$BB,MATCH("Gi/o_0-1",GtP!$A$1:$BB$1,0),FALSE))</f>
        <v>#N/A</v>
      </c>
      <c r="AN297" s="140" t="e">
        <f>_xlfn.CONCAT(IF(BA297="","-","B"),IF(BN297="","-","I"),VLOOKUP($B297,GtP!$A:$BB,MATCH("Gq/11_0-1",GtP!$A$1:$BB$1,0),FALSE))</f>
        <v>#N/A</v>
      </c>
      <c r="AO297" s="140" t="e">
        <f>_xlfn.CONCAT(IF(BB297="","-","B"),IF(BO297="","-","I"),VLOOKUP($B297,GtP!$A:$BB,MATCH("Gq/11_0-1",GtP!$A$1:$BB$1,0),FALSE))</f>
        <v>#N/A</v>
      </c>
      <c r="AP297" s="140" t="e">
        <f>_xlfn.CONCAT(IF(BC297="","-","B"),IF(BP297="","-","I"),VLOOKUP($B297,GtP!$A:$BB,MATCH("Gq/11_0-1",GtP!$A$1:$BB$1,0),FALSE))</f>
        <v>#N/A</v>
      </c>
      <c r="AQ297" s="140" t="e">
        <f>_xlfn.CONCAT(IF(BD297="","-","B"),IF(BQ297="","-","I"),VLOOKUP($B297,GtP!$A:$BB,MATCH("Gq/11_0-1",GtP!$A$1:$BB$1,0),FALSE))</f>
        <v>#N/A</v>
      </c>
      <c r="AR297" s="140" t="e">
        <f>_xlfn.CONCAT(IF(BE297="","-","B"),IF(BR297="","-","I"),VLOOKUP($B297,GtP!$A:$BB,MATCH("G12/13_0-1",GtP!$A$1:$BB$1,0),FALSE))</f>
        <v>#N/A</v>
      </c>
      <c r="AS297" s="140" t="e">
        <f>_xlfn.CONCAT(IF(BF297="","-","B"),IF(BS297="","-","I"),VLOOKUP($B297,GtP!$A:$BB,MATCH("G12/13_0-1",GtP!$A$1:$BB$1,0),FALSE))</f>
        <v>#N/A</v>
      </c>
      <c r="AT297" s="139" t="str">
        <f>_xlfn.IFNA(VLOOKUP($B297,'B-LogEmaxOverpEC50'!$A:$AL,MATCH(AT$1,'B-LogEmaxOverpEC50'!$A$1:$AL$1,0),FALSE),"")</f>
        <v/>
      </c>
      <c r="AU297" s="136" t="str">
        <f>_xlfn.IFNA(VLOOKUP($B297,'B-LogEmaxOverpEC50'!$A:$AL,MATCH(AU$1,'B-LogEmaxOverpEC50'!$A$1:$AL$1,0),FALSE),"")</f>
        <v/>
      </c>
      <c r="AV297" s="152" t="str">
        <f>_xlfn.IFNA(VLOOKUP($B297,'B-LogEmaxOverpEC50'!$A:$AL,MATCH(AV$1,'B-LogEmaxOverpEC50'!$A$1:$AL$1,0),FALSE),"")</f>
        <v/>
      </c>
      <c r="AW297" s="152" t="str">
        <f>_xlfn.IFNA(VLOOKUP($B297,'B-LogEmaxOverpEC50'!$A:$AL,MATCH(AW$1,'B-LogEmaxOverpEC50'!$A$1:$AL$1,0),FALSE),"")</f>
        <v/>
      </c>
      <c r="AX297" s="152" t="str">
        <f>_xlfn.IFNA(VLOOKUP($B297,'B-LogEmaxOverpEC50'!$A:$AL,MATCH(AX$1,'B-LogEmaxOverpEC50'!$A$1:$AL$1,0),FALSE),"")</f>
        <v/>
      </c>
      <c r="AY297" s="152" t="str">
        <f>_xlfn.IFNA(VLOOKUP($B297,'B-LogEmaxOverpEC50'!$A:$AL,MATCH(AY$1,'B-LogEmaxOverpEC50'!$A$1:$AL$1,0),FALSE),"")</f>
        <v/>
      </c>
      <c r="AZ297" s="152" t="str">
        <f>_xlfn.IFNA(VLOOKUP($B297,'B-LogEmaxOverpEC50'!$A:$AL,MATCH(AZ$1,'B-LogEmaxOverpEC50'!$A$1:$AL$1,0),FALSE),"")</f>
        <v/>
      </c>
      <c r="BA297" s="152" t="str">
        <f>_xlfn.IFNA(VLOOKUP($B297,'B-LogEmaxOverpEC50'!$A:$AL,MATCH(BA$1,'B-LogEmaxOverpEC50'!$A$1:$AL$1,0),FALSE),"")</f>
        <v/>
      </c>
      <c r="BB297" s="152" t="str">
        <f>_xlfn.IFNA(VLOOKUP($B297,'B-LogEmaxOverpEC50'!$A:$AL,MATCH(BB$1,'B-LogEmaxOverpEC50'!$A$1:$AL$1,0),FALSE),"")</f>
        <v/>
      </c>
      <c r="BC297" s="152" t="str">
        <f>_xlfn.IFNA(VLOOKUP($B297,'B-LogEmaxOverpEC50'!$A:$AL,MATCH(BC$1,'B-LogEmaxOverpEC50'!$A$1:$AL$1,0),FALSE),"")</f>
        <v/>
      </c>
      <c r="BD297" s="152" t="str">
        <f>_xlfn.IFNA(VLOOKUP($B297,'B-LogEmaxOverpEC50'!$A:$AL,MATCH(BD$1,'B-LogEmaxOverpEC50'!$A$1:$AL$1,0),FALSE),"")</f>
        <v/>
      </c>
      <c r="BE297" s="152" t="str">
        <f>_xlfn.IFNA(VLOOKUP($B297,'B-LogEmaxOverpEC50'!$A:$AL,MATCH(BE$1,'B-LogEmaxOverpEC50'!$A$1:$AL$1,0),FALSE),"")</f>
        <v/>
      </c>
      <c r="BF297" s="152" t="str">
        <f>_xlfn.IFNA(VLOOKUP($B297,'B-LogEmaxOverpEC50'!$A:$AL,MATCH(BF$1,'B-LogEmaxOverpEC50'!$A$1:$AL$1,0),FALSE),"")</f>
        <v/>
      </c>
      <c r="BG297" s="137" t="str">
        <f>_xlfn.IFNA(VLOOKUP($B297,'I-LogEmaxOverpEC50'!$A:$AR,MATCH(BG$1,'I-LogEmaxOverpEC50'!$A$1:$AR$1,0),FALSE),"")</f>
        <v/>
      </c>
      <c r="BH297" s="136" t="str">
        <f>_xlfn.IFNA(VLOOKUP($B297,'I-LogEmaxOverpEC50'!$A:$AR,MATCH(BH$1,'I-LogEmaxOverpEC50'!$A$1:$AR$1,0),FALSE),"")</f>
        <v/>
      </c>
      <c r="BI297" s="136" t="str">
        <f>_xlfn.IFNA(VLOOKUP($B297,'I-LogEmaxOverpEC50'!$A:$AR,MATCH(BI$1,'I-LogEmaxOverpEC50'!$A$1:$AR$1,0),FALSE),"")</f>
        <v/>
      </c>
      <c r="BJ297" s="136" t="str">
        <f>_xlfn.IFNA(VLOOKUP($B297,'I-LogEmaxOverpEC50'!$A:$AR,MATCH(BJ$1,'I-LogEmaxOverpEC50'!$A$1:$AR$1,0),FALSE),"")</f>
        <v/>
      </c>
      <c r="BK297" s="136" t="str">
        <f>_xlfn.IFNA(VLOOKUP($B297,'I-LogEmaxOverpEC50'!$A:$AR,MATCH(BK$1,'I-LogEmaxOverpEC50'!$A$1:$AR$1,0),FALSE),"")</f>
        <v/>
      </c>
      <c r="BL297" s="136" t="str">
        <f>_xlfn.IFNA(VLOOKUP($B297,'I-LogEmaxOverpEC50'!$A:$AR,MATCH(BL$1,'I-LogEmaxOverpEC50'!$A$1:$AR$1,0),FALSE),"")</f>
        <v/>
      </c>
      <c r="BM297" s="136" t="str">
        <f>_xlfn.IFNA(VLOOKUP($B297,'I-LogEmaxOverpEC50'!$A:$AR,MATCH(BM$1,'I-LogEmaxOverpEC50'!$A$1:$AR$1,0),FALSE),"")</f>
        <v/>
      </c>
      <c r="BN297" s="136" t="str">
        <f>_xlfn.IFNA(VLOOKUP($B297,'I-LogEmaxOverpEC50'!$A:$AR,MATCH(BN$1,'I-LogEmaxOverpEC50'!$A$1:$AR$1,0),FALSE),"")</f>
        <v/>
      </c>
      <c r="BO297" s="136" t="str">
        <f>_xlfn.IFNA(VLOOKUP($B297,'I-LogEmaxOverpEC50'!$A:$AR,MATCH(BO$1,'I-LogEmaxOverpEC50'!$A$1:$AR$1,0),FALSE),"")</f>
        <v/>
      </c>
      <c r="BP297" s="136" t="str">
        <f>_xlfn.IFNA(VLOOKUP($B297,'I-LogEmaxOverpEC50'!$A:$AR,MATCH(BP$1,'I-LogEmaxOverpEC50'!$A$1:$AR$1,0),FALSE),"")</f>
        <v/>
      </c>
      <c r="BQ297" s="136" t="str">
        <f>_xlfn.IFNA(VLOOKUP($B297,'I-LogEmaxOverpEC50'!$A:$AR,MATCH(BQ$1,'I-LogEmaxOverpEC50'!$A$1:$AR$1,0),FALSE),"")</f>
        <v/>
      </c>
      <c r="BR297" s="136" t="str">
        <f>_xlfn.IFNA(VLOOKUP($B297,'I-LogEmaxOverpEC50'!$A:$AR,MATCH(BR$1,'I-LogEmaxOverpEC50'!$A$1:$AR$1,0),FALSE),"")</f>
        <v/>
      </c>
      <c r="BS297" s="136" t="str">
        <f>_xlfn.IFNA(VLOOKUP($B297,'I-LogEmaxOverpEC50'!$A:$AR,MATCH(BS$1,'I-LogEmaxOverpEC50'!$A$1:$AR$1,0),FALSE),"")</f>
        <v/>
      </c>
    </row>
    <row r="298" spans="1:71" x14ac:dyDescent="0.2">
      <c r="A298" s="146" t="e" cm="1">
        <f t="array" ref="A298">_xlfn.IFS(SUM(F298:R298)&gt;0,1,AB298&gt;0,2,TRUE,3)</f>
        <v>#N/A</v>
      </c>
      <c r="B298" s="146" t="s">
        <v>1956</v>
      </c>
      <c r="D298" s="151" t="str">
        <f>_xlfn.XLOOKUP(B298,RecNamesAll!A:A,RecNamesAll!E:E)</f>
        <v>A</v>
      </c>
      <c r="E298" s="150" t="str">
        <f>_xlfn.XLOOKUP(B298,RecNamesAll!A:A,RecNamesAll!C:C)</f>
        <v>GPR82</v>
      </c>
      <c r="F298" s="160" t="e">
        <f t="shared" si="80"/>
        <v>#N/A</v>
      </c>
      <c r="G298" s="159" t="e">
        <f t="shared" si="81"/>
        <v>#N/A</v>
      </c>
      <c r="H298" s="159" t="e">
        <f t="shared" si="82"/>
        <v>#N/A</v>
      </c>
      <c r="I298" s="159" t="e">
        <f t="shared" si="83"/>
        <v>#N/A</v>
      </c>
      <c r="J298" s="159" t="e">
        <f t="shared" si="84"/>
        <v>#N/A</v>
      </c>
      <c r="K298" s="159" t="e">
        <f t="shared" si="85"/>
        <v>#N/A</v>
      </c>
      <c r="L298" s="159" t="e">
        <f t="shared" si="86"/>
        <v>#N/A</v>
      </c>
      <c r="M298" s="159" t="e">
        <f t="shared" si="87"/>
        <v>#N/A</v>
      </c>
      <c r="N298" s="159" t="e">
        <f t="shared" si="88"/>
        <v>#N/A</v>
      </c>
      <c r="O298" s="159" t="e">
        <f t="shared" si="89"/>
        <v>#N/A</v>
      </c>
      <c r="P298" s="159" t="e">
        <f t="shared" si="90"/>
        <v>#N/A</v>
      </c>
      <c r="Q298" s="159" t="e">
        <f t="shared" si="91"/>
        <v>#N/A</v>
      </c>
      <c r="R298" s="159" t="e">
        <f t="shared" si="92"/>
        <v>#N/A</v>
      </c>
      <c r="U298" s="146" t="str">
        <f t="shared" si="93"/>
        <v>A</v>
      </c>
      <c r="V298" s="145" t="str">
        <f t="shared" si="94"/>
        <v>GPR82</v>
      </c>
      <c r="W298" s="157" t="e">
        <f>VLOOKUP($B298,GtP!$A:$DD,MATCH("Gs_0-2",GtP!$A$1:$DD$1,0),FALSE)</f>
        <v>#N/A</v>
      </c>
      <c r="X298" s="156" t="e">
        <f>VLOOKUP($B298,GtP!$A:$DD,MATCH("Gi/o_0-2",GtP!$A$1:$DD$1,0),FALSE)</f>
        <v>#N/A</v>
      </c>
      <c r="Y298" s="156" t="e">
        <f>VLOOKUP($B298,GtP!$A:$DD,MATCH("Gq/11_0-2",GtP!$A$1:$DD$1,0),FALSE)</f>
        <v>#N/A</v>
      </c>
      <c r="Z298" s="156" t="e">
        <f>VLOOKUP($B298,GtP!$A:$DD,MATCH("G12/13_0-2",GtP!$A$1:$DD$1,0),FALSE)</f>
        <v>#N/A</v>
      </c>
      <c r="AA298" s="155"/>
      <c r="AB298" s="143" t="e">
        <f t="shared" si="95"/>
        <v>#N/A</v>
      </c>
      <c r="AC298" s="315" t="str">
        <f t="shared" si="96"/>
        <v/>
      </c>
      <c r="AD298" s="349" t="str">
        <f t="shared" si="97"/>
        <v/>
      </c>
      <c r="AE298" s="349" t="str">
        <f t="shared" si="98"/>
        <v/>
      </c>
      <c r="AF298" s="311" t="str">
        <f t="shared" si="99"/>
        <v/>
      </c>
      <c r="AG298" s="141" t="e">
        <f>_xlfn.CONCAT(IF(AT298="","-","B"),IF(BG298="","-","I"),VLOOKUP($B298,GtP!$A:$BB,MATCH("Gs_0-1",GtP!$A$1:$BB$1,0),FALSE))</f>
        <v>#N/A</v>
      </c>
      <c r="AH298" s="140" t="e">
        <f>_xlfn.CONCAT(IF(AU298="","-","B"),IF(BH298="","-","I"),VLOOKUP($B298,GtP!$A:$BB,MATCH("Gs_0-1",GtP!$A$1:$BB$1,0),FALSE))</f>
        <v>#N/A</v>
      </c>
      <c r="AI298" s="140" t="e">
        <f>_xlfn.CONCAT(IF(AV298="","-","B"),IF(BI298="","-","I"),VLOOKUP($B298,GtP!$A:$BB,MATCH("Gi/o_0-1",GtP!$A$1:$BB$1,0),FALSE))</f>
        <v>#N/A</v>
      </c>
      <c r="AJ298" s="140" t="e">
        <f>_xlfn.CONCAT(IF(AW298="","-","B"),IF(BJ298="","-","I"),VLOOKUP($B298,GtP!$A:$BB,MATCH("Gi/o_0-1",GtP!$A$1:$BB$1,0),FALSE))</f>
        <v>#N/A</v>
      </c>
      <c r="AK298" s="140" t="e">
        <f>_xlfn.CONCAT(IF(AX298="","-","B"),IF(BK298="","-","I"),VLOOKUP($B298,GtP!$A:$BB,MATCH("Gi/o_0-1",GtP!$A$1:$BB$1,0),FALSE))</f>
        <v>#N/A</v>
      </c>
      <c r="AL298" s="140" t="e">
        <f>_xlfn.CONCAT(IF(AY298="","-","B"),IF(BL298="","-","I"),VLOOKUP($B298,GtP!$A:$BB,MATCH("Gi/o_0-1",GtP!$A$1:$BB$1,0),FALSE))</f>
        <v>#N/A</v>
      </c>
      <c r="AM298" s="140" t="e">
        <f>_xlfn.CONCAT(IF(AZ298="","-","B"),IF(BM298="","-","I"),VLOOKUP($B298,GtP!$A:$BB,MATCH("Gi/o_0-1",GtP!$A$1:$BB$1,0),FALSE))</f>
        <v>#N/A</v>
      </c>
      <c r="AN298" s="140" t="e">
        <f>_xlfn.CONCAT(IF(BA298="","-","B"),IF(BN298="","-","I"),VLOOKUP($B298,GtP!$A:$BB,MATCH("Gq/11_0-1",GtP!$A$1:$BB$1,0),FALSE))</f>
        <v>#N/A</v>
      </c>
      <c r="AO298" s="140" t="e">
        <f>_xlfn.CONCAT(IF(BB298="","-","B"),IF(BO298="","-","I"),VLOOKUP($B298,GtP!$A:$BB,MATCH("Gq/11_0-1",GtP!$A$1:$BB$1,0),FALSE))</f>
        <v>#N/A</v>
      </c>
      <c r="AP298" s="140" t="e">
        <f>_xlfn.CONCAT(IF(BC298="","-","B"),IF(BP298="","-","I"),VLOOKUP($B298,GtP!$A:$BB,MATCH("Gq/11_0-1",GtP!$A$1:$BB$1,0),FALSE))</f>
        <v>#N/A</v>
      </c>
      <c r="AQ298" s="140" t="e">
        <f>_xlfn.CONCAT(IF(BD298="","-","B"),IF(BQ298="","-","I"),VLOOKUP($B298,GtP!$A:$BB,MATCH("Gq/11_0-1",GtP!$A$1:$BB$1,0),FALSE))</f>
        <v>#N/A</v>
      </c>
      <c r="AR298" s="140" t="e">
        <f>_xlfn.CONCAT(IF(BE298="","-","B"),IF(BR298="","-","I"),VLOOKUP($B298,GtP!$A:$BB,MATCH("G12/13_0-1",GtP!$A$1:$BB$1,0),FALSE))</f>
        <v>#N/A</v>
      </c>
      <c r="AS298" s="140" t="e">
        <f>_xlfn.CONCAT(IF(BF298="","-","B"),IF(BS298="","-","I"),VLOOKUP($B298,GtP!$A:$BB,MATCH("G12/13_0-1",GtP!$A$1:$BB$1,0),FALSE))</f>
        <v>#N/A</v>
      </c>
      <c r="AT298" s="139" t="str">
        <f>_xlfn.IFNA(VLOOKUP($B298,'B-LogEmaxOverpEC50'!$A:$AL,MATCH(AT$1,'B-LogEmaxOverpEC50'!$A$1:$AL$1,0),FALSE),"")</f>
        <v/>
      </c>
      <c r="AU298" s="136" t="str">
        <f>_xlfn.IFNA(VLOOKUP($B298,'B-LogEmaxOverpEC50'!$A:$AL,MATCH(AU$1,'B-LogEmaxOverpEC50'!$A$1:$AL$1,0),FALSE),"")</f>
        <v/>
      </c>
      <c r="AV298" s="152" t="str">
        <f>_xlfn.IFNA(VLOOKUP($B298,'B-LogEmaxOverpEC50'!$A:$AL,MATCH(AV$1,'B-LogEmaxOverpEC50'!$A$1:$AL$1,0),FALSE),"")</f>
        <v/>
      </c>
      <c r="AW298" s="152" t="str">
        <f>_xlfn.IFNA(VLOOKUP($B298,'B-LogEmaxOverpEC50'!$A:$AL,MATCH(AW$1,'B-LogEmaxOverpEC50'!$A$1:$AL$1,0),FALSE),"")</f>
        <v/>
      </c>
      <c r="AX298" s="152" t="str">
        <f>_xlfn.IFNA(VLOOKUP($B298,'B-LogEmaxOverpEC50'!$A:$AL,MATCH(AX$1,'B-LogEmaxOverpEC50'!$A$1:$AL$1,0),FALSE),"")</f>
        <v/>
      </c>
      <c r="AY298" s="152" t="str">
        <f>_xlfn.IFNA(VLOOKUP($B298,'B-LogEmaxOverpEC50'!$A:$AL,MATCH(AY$1,'B-LogEmaxOverpEC50'!$A$1:$AL$1,0),FALSE),"")</f>
        <v/>
      </c>
      <c r="AZ298" s="152" t="str">
        <f>_xlfn.IFNA(VLOOKUP($B298,'B-LogEmaxOverpEC50'!$A:$AL,MATCH(AZ$1,'B-LogEmaxOverpEC50'!$A$1:$AL$1,0),FALSE),"")</f>
        <v/>
      </c>
      <c r="BA298" s="152" t="str">
        <f>_xlfn.IFNA(VLOOKUP($B298,'B-LogEmaxOverpEC50'!$A:$AL,MATCH(BA$1,'B-LogEmaxOverpEC50'!$A$1:$AL$1,0),FALSE),"")</f>
        <v/>
      </c>
      <c r="BB298" s="152" t="str">
        <f>_xlfn.IFNA(VLOOKUP($B298,'B-LogEmaxOverpEC50'!$A:$AL,MATCH(BB$1,'B-LogEmaxOverpEC50'!$A$1:$AL$1,0),FALSE),"")</f>
        <v/>
      </c>
      <c r="BC298" s="152" t="str">
        <f>_xlfn.IFNA(VLOOKUP($B298,'B-LogEmaxOverpEC50'!$A:$AL,MATCH(BC$1,'B-LogEmaxOverpEC50'!$A$1:$AL$1,0),FALSE),"")</f>
        <v/>
      </c>
      <c r="BD298" s="152" t="str">
        <f>_xlfn.IFNA(VLOOKUP($B298,'B-LogEmaxOverpEC50'!$A:$AL,MATCH(BD$1,'B-LogEmaxOverpEC50'!$A$1:$AL$1,0),FALSE),"")</f>
        <v/>
      </c>
      <c r="BE298" s="152" t="str">
        <f>_xlfn.IFNA(VLOOKUP($B298,'B-LogEmaxOverpEC50'!$A:$AL,MATCH(BE$1,'B-LogEmaxOverpEC50'!$A$1:$AL$1,0),FALSE),"")</f>
        <v/>
      </c>
      <c r="BF298" s="152" t="str">
        <f>_xlfn.IFNA(VLOOKUP($B298,'B-LogEmaxOverpEC50'!$A:$AL,MATCH(BF$1,'B-LogEmaxOverpEC50'!$A$1:$AL$1,0),FALSE),"")</f>
        <v/>
      </c>
      <c r="BG298" s="137" t="str">
        <f>_xlfn.IFNA(VLOOKUP($B298,'I-LogEmaxOverpEC50'!$A:$AR,MATCH(BG$1,'I-LogEmaxOverpEC50'!$A$1:$AR$1,0),FALSE),"")</f>
        <v/>
      </c>
      <c r="BH298" s="136" t="str">
        <f>_xlfn.IFNA(VLOOKUP($B298,'I-LogEmaxOverpEC50'!$A:$AR,MATCH(BH$1,'I-LogEmaxOverpEC50'!$A$1:$AR$1,0),FALSE),"")</f>
        <v/>
      </c>
      <c r="BI298" s="136" t="str">
        <f>_xlfn.IFNA(VLOOKUP($B298,'I-LogEmaxOverpEC50'!$A:$AR,MATCH(BI$1,'I-LogEmaxOverpEC50'!$A$1:$AR$1,0),FALSE),"")</f>
        <v/>
      </c>
      <c r="BJ298" s="136" t="str">
        <f>_xlfn.IFNA(VLOOKUP($B298,'I-LogEmaxOverpEC50'!$A:$AR,MATCH(BJ$1,'I-LogEmaxOverpEC50'!$A$1:$AR$1,0),FALSE),"")</f>
        <v/>
      </c>
      <c r="BK298" s="136" t="str">
        <f>_xlfn.IFNA(VLOOKUP($B298,'I-LogEmaxOverpEC50'!$A:$AR,MATCH(BK$1,'I-LogEmaxOverpEC50'!$A$1:$AR$1,0),FALSE),"")</f>
        <v/>
      </c>
      <c r="BL298" s="136" t="str">
        <f>_xlfn.IFNA(VLOOKUP($B298,'I-LogEmaxOverpEC50'!$A:$AR,MATCH(BL$1,'I-LogEmaxOverpEC50'!$A$1:$AR$1,0),FALSE),"")</f>
        <v/>
      </c>
      <c r="BM298" s="136" t="str">
        <f>_xlfn.IFNA(VLOOKUP($B298,'I-LogEmaxOverpEC50'!$A:$AR,MATCH(BM$1,'I-LogEmaxOverpEC50'!$A$1:$AR$1,0),FALSE),"")</f>
        <v/>
      </c>
      <c r="BN298" s="136" t="str">
        <f>_xlfn.IFNA(VLOOKUP($B298,'I-LogEmaxOverpEC50'!$A:$AR,MATCH(BN$1,'I-LogEmaxOverpEC50'!$A$1:$AR$1,0),FALSE),"")</f>
        <v/>
      </c>
      <c r="BO298" s="136" t="str">
        <f>_xlfn.IFNA(VLOOKUP($B298,'I-LogEmaxOverpEC50'!$A:$AR,MATCH(BO$1,'I-LogEmaxOverpEC50'!$A$1:$AR$1,0),FALSE),"")</f>
        <v/>
      </c>
      <c r="BP298" s="136" t="str">
        <f>_xlfn.IFNA(VLOOKUP($B298,'I-LogEmaxOverpEC50'!$A:$AR,MATCH(BP$1,'I-LogEmaxOverpEC50'!$A$1:$AR$1,0),FALSE),"")</f>
        <v/>
      </c>
      <c r="BQ298" s="136" t="str">
        <f>_xlfn.IFNA(VLOOKUP($B298,'I-LogEmaxOverpEC50'!$A:$AR,MATCH(BQ$1,'I-LogEmaxOverpEC50'!$A$1:$AR$1,0),FALSE),"")</f>
        <v/>
      </c>
      <c r="BR298" s="136" t="str">
        <f>_xlfn.IFNA(VLOOKUP($B298,'I-LogEmaxOverpEC50'!$A:$AR,MATCH(BR$1,'I-LogEmaxOverpEC50'!$A$1:$AR$1,0),FALSE),"")</f>
        <v/>
      </c>
      <c r="BS298" s="136" t="str">
        <f>_xlfn.IFNA(VLOOKUP($B298,'I-LogEmaxOverpEC50'!$A:$AR,MATCH(BS$1,'I-LogEmaxOverpEC50'!$A$1:$AR$1,0),FALSE),"")</f>
        <v/>
      </c>
    </row>
    <row r="299" spans="1:71" x14ac:dyDescent="0.2">
      <c r="A299" s="146" t="e" cm="1">
        <f t="array" ref="A299">_xlfn.IFS(SUM(F299:R299)&gt;0,1,AB299&gt;0,2,TRUE,3)</f>
        <v>#N/A</v>
      </c>
      <c r="B299" s="146" t="s">
        <v>1953</v>
      </c>
      <c r="D299" s="151" t="str">
        <f>_xlfn.XLOOKUP(B299,RecNamesAll!A:A,RecNamesAll!E:E)</f>
        <v>A</v>
      </c>
      <c r="E299" s="150" t="str">
        <f>_xlfn.XLOOKUP(B299,RecNamesAll!A:A,RecNamesAll!C:C)</f>
        <v>GPR83</v>
      </c>
      <c r="F299" s="160" t="e">
        <f t="shared" si="80"/>
        <v>#N/A</v>
      </c>
      <c r="G299" s="159" t="e">
        <f t="shared" si="81"/>
        <v>#N/A</v>
      </c>
      <c r="H299" s="159" t="e">
        <f t="shared" si="82"/>
        <v>#N/A</v>
      </c>
      <c r="I299" s="159" t="e">
        <f t="shared" si="83"/>
        <v>#N/A</v>
      </c>
      <c r="J299" s="159" t="e">
        <f t="shared" si="84"/>
        <v>#N/A</v>
      </c>
      <c r="K299" s="159" t="e">
        <f t="shared" si="85"/>
        <v>#N/A</v>
      </c>
      <c r="L299" s="159" t="e">
        <f t="shared" si="86"/>
        <v>#N/A</v>
      </c>
      <c r="M299" s="159" t="e">
        <f t="shared" si="87"/>
        <v>#N/A</v>
      </c>
      <c r="N299" s="159" t="e">
        <f t="shared" si="88"/>
        <v>#N/A</v>
      </c>
      <c r="O299" s="159" t="e">
        <f t="shared" si="89"/>
        <v>#N/A</v>
      </c>
      <c r="P299" s="159" t="e">
        <f t="shared" si="90"/>
        <v>#N/A</v>
      </c>
      <c r="Q299" s="159" t="e">
        <f t="shared" si="91"/>
        <v>#N/A</v>
      </c>
      <c r="R299" s="159" t="e">
        <f t="shared" si="92"/>
        <v>#N/A</v>
      </c>
      <c r="U299" s="146" t="str">
        <f t="shared" si="93"/>
        <v>A</v>
      </c>
      <c r="V299" s="145" t="str">
        <f t="shared" si="94"/>
        <v>GPR83</v>
      </c>
      <c r="W299" s="157" t="e">
        <f>VLOOKUP($B299,GtP!$A:$DD,MATCH("Gs_0-2",GtP!$A$1:$DD$1,0),FALSE)</f>
        <v>#N/A</v>
      </c>
      <c r="X299" s="156" t="e">
        <f>VLOOKUP($B299,GtP!$A:$DD,MATCH("Gi/o_0-2",GtP!$A$1:$DD$1,0),FALSE)</f>
        <v>#N/A</v>
      </c>
      <c r="Y299" s="156" t="e">
        <f>VLOOKUP($B299,GtP!$A:$DD,MATCH("Gq/11_0-2",GtP!$A$1:$DD$1,0),FALSE)</f>
        <v>#N/A</v>
      </c>
      <c r="Z299" s="156" t="e">
        <f>VLOOKUP($B299,GtP!$A:$DD,MATCH("G12/13_0-2",GtP!$A$1:$DD$1,0),FALSE)</f>
        <v>#N/A</v>
      </c>
      <c r="AA299" s="155"/>
      <c r="AB299" s="143" t="e">
        <f t="shared" si="95"/>
        <v>#N/A</v>
      </c>
      <c r="AC299" s="315" t="str">
        <f t="shared" si="96"/>
        <v/>
      </c>
      <c r="AD299" s="349" t="str">
        <f t="shared" si="97"/>
        <v/>
      </c>
      <c r="AE299" s="349" t="str">
        <f t="shared" si="98"/>
        <v/>
      </c>
      <c r="AF299" s="311" t="str">
        <f t="shared" si="99"/>
        <v/>
      </c>
      <c r="AG299" s="141" t="e">
        <f>_xlfn.CONCAT(IF(AT299="","-","B"),IF(BG299="","-","I"),VLOOKUP($B299,GtP!$A:$BB,MATCH("Gs_0-1",GtP!$A$1:$BB$1,0),FALSE))</f>
        <v>#N/A</v>
      </c>
      <c r="AH299" s="140" t="e">
        <f>_xlfn.CONCAT(IF(AU299="","-","B"),IF(BH299="","-","I"),VLOOKUP($B299,GtP!$A:$BB,MATCH("Gs_0-1",GtP!$A$1:$BB$1,0),FALSE))</f>
        <v>#N/A</v>
      </c>
      <c r="AI299" s="140" t="e">
        <f>_xlfn.CONCAT(IF(AV299="","-","B"),IF(BI299="","-","I"),VLOOKUP($B299,GtP!$A:$BB,MATCH("Gi/o_0-1",GtP!$A$1:$BB$1,0),FALSE))</f>
        <v>#N/A</v>
      </c>
      <c r="AJ299" s="140" t="e">
        <f>_xlfn.CONCAT(IF(AW299="","-","B"),IF(BJ299="","-","I"),VLOOKUP($B299,GtP!$A:$BB,MATCH("Gi/o_0-1",GtP!$A$1:$BB$1,0),FALSE))</f>
        <v>#N/A</v>
      </c>
      <c r="AK299" s="140" t="e">
        <f>_xlfn.CONCAT(IF(AX299="","-","B"),IF(BK299="","-","I"),VLOOKUP($B299,GtP!$A:$BB,MATCH("Gi/o_0-1",GtP!$A$1:$BB$1,0),FALSE))</f>
        <v>#N/A</v>
      </c>
      <c r="AL299" s="140" t="e">
        <f>_xlfn.CONCAT(IF(AY299="","-","B"),IF(BL299="","-","I"),VLOOKUP($B299,GtP!$A:$BB,MATCH("Gi/o_0-1",GtP!$A$1:$BB$1,0),FALSE))</f>
        <v>#N/A</v>
      </c>
      <c r="AM299" s="140" t="e">
        <f>_xlfn.CONCAT(IF(AZ299="","-","B"),IF(BM299="","-","I"),VLOOKUP($B299,GtP!$A:$BB,MATCH("Gi/o_0-1",GtP!$A$1:$BB$1,0),FALSE))</f>
        <v>#N/A</v>
      </c>
      <c r="AN299" s="140" t="e">
        <f>_xlfn.CONCAT(IF(BA299="","-","B"),IF(BN299="","-","I"),VLOOKUP($B299,GtP!$A:$BB,MATCH("Gq/11_0-1",GtP!$A$1:$BB$1,0),FALSE))</f>
        <v>#N/A</v>
      </c>
      <c r="AO299" s="140" t="e">
        <f>_xlfn.CONCAT(IF(BB299="","-","B"),IF(BO299="","-","I"),VLOOKUP($B299,GtP!$A:$BB,MATCH("Gq/11_0-1",GtP!$A$1:$BB$1,0),FALSE))</f>
        <v>#N/A</v>
      </c>
      <c r="AP299" s="140" t="e">
        <f>_xlfn.CONCAT(IF(BC299="","-","B"),IF(BP299="","-","I"),VLOOKUP($B299,GtP!$A:$BB,MATCH("Gq/11_0-1",GtP!$A$1:$BB$1,0),FALSE))</f>
        <v>#N/A</v>
      </c>
      <c r="AQ299" s="140" t="e">
        <f>_xlfn.CONCAT(IF(BD299="","-","B"),IF(BQ299="","-","I"),VLOOKUP($B299,GtP!$A:$BB,MATCH("Gq/11_0-1",GtP!$A$1:$BB$1,0),FALSE))</f>
        <v>#N/A</v>
      </c>
      <c r="AR299" s="140" t="e">
        <f>_xlfn.CONCAT(IF(BE299="","-","B"),IF(BR299="","-","I"),VLOOKUP($B299,GtP!$A:$BB,MATCH("G12/13_0-1",GtP!$A$1:$BB$1,0),FALSE))</f>
        <v>#N/A</v>
      </c>
      <c r="AS299" s="140" t="e">
        <f>_xlfn.CONCAT(IF(BF299="","-","B"),IF(BS299="","-","I"),VLOOKUP($B299,GtP!$A:$BB,MATCH("G12/13_0-1",GtP!$A$1:$BB$1,0),FALSE))</f>
        <v>#N/A</v>
      </c>
      <c r="AT299" s="139" t="str">
        <f>_xlfn.IFNA(VLOOKUP($B299,'B-LogEmaxOverpEC50'!$A:$AL,MATCH(AT$1,'B-LogEmaxOverpEC50'!$A$1:$AL$1,0),FALSE),"")</f>
        <v/>
      </c>
      <c r="AU299" s="136" t="str">
        <f>_xlfn.IFNA(VLOOKUP($B299,'B-LogEmaxOverpEC50'!$A:$AL,MATCH(AU$1,'B-LogEmaxOverpEC50'!$A$1:$AL$1,0),FALSE),"")</f>
        <v/>
      </c>
      <c r="AV299" s="152" t="str">
        <f>_xlfn.IFNA(VLOOKUP($B299,'B-LogEmaxOverpEC50'!$A:$AL,MATCH(AV$1,'B-LogEmaxOverpEC50'!$A$1:$AL$1,0),FALSE),"")</f>
        <v/>
      </c>
      <c r="AW299" s="152" t="str">
        <f>_xlfn.IFNA(VLOOKUP($B299,'B-LogEmaxOverpEC50'!$A:$AL,MATCH(AW$1,'B-LogEmaxOverpEC50'!$A$1:$AL$1,0),FALSE),"")</f>
        <v/>
      </c>
      <c r="AX299" s="152" t="str">
        <f>_xlfn.IFNA(VLOOKUP($B299,'B-LogEmaxOverpEC50'!$A:$AL,MATCH(AX$1,'B-LogEmaxOverpEC50'!$A$1:$AL$1,0),FALSE),"")</f>
        <v/>
      </c>
      <c r="AY299" s="152" t="str">
        <f>_xlfn.IFNA(VLOOKUP($B299,'B-LogEmaxOverpEC50'!$A:$AL,MATCH(AY$1,'B-LogEmaxOverpEC50'!$A$1:$AL$1,0),FALSE),"")</f>
        <v/>
      </c>
      <c r="AZ299" s="152" t="str">
        <f>_xlfn.IFNA(VLOOKUP($B299,'B-LogEmaxOverpEC50'!$A:$AL,MATCH(AZ$1,'B-LogEmaxOverpEC50'!$A$1:$AL$1,0),FALSE),"")</f>
        <v/>
      </c>
      <c r="BA299" s="152" t="str">
        <f>_xlfn.IFNA(VLOOKUP($B299,'B-LogEmaxOverpEC50'!$A:$AL,MATCH(BA$1,'B-LogEmaxOverpEC50'!$A$1:$AL$1,0),FALSE),"")</f>
        <v/>
      </c>
      <c r="BB299" s="152" t="str">
        <f>_xlfn.IFNA(VLOOKUP($B299,'B-LogEmaxOverpEC50'!$A:$AL,MATCH(BB$1,'B-LogEmaxOverpEC50'!$A$1:$AL$1,0),FALSE),"")</f>
        <v/>
      </c>
      <c r="BC299" s="152" t="str">
        <f>_xlfn.IFNA(VLOOKUP($B299,'B-LogEmaxOverpEC50'!$A:$AL,MATCH(BC$1,'B-LogEmaxOverpEC50'!$A$1:$AL$1,0),FALSE),"")</f>
        <v/>
      </c>
      <c r="BD299" s="152" t="str">
        <f>_xlfn.IFNA(VLOOKUP($B299,'B-LogEmaxOverpEC50'!$A:$AL,MATCH(BD$1,'B-LogEmaxOverpEC50'!$A$1:$AL$1,0),FALSE),"")</f>
        <v/>
      </c>
      <c r="BE299" s="152" t="str">
        <f>_xlfn.IFNA(VLOOKUP($B299,'B-LogEmaxOverpEC50'!$A:$AL,MATCH(BE$1,'B-LogEmaxOverpEC50'!$A$1:$AL$1,0),FALSE),"")</f>
        <v/>
      </c>
      <c r="BF299" s="152" t="str">
        <f>_xlfn.IFNA(VLOOKUP($B299,'B-LogEmaxOverpEC50'!$A:$AL,MATCH(BF$1,'B-LogEmaxOverpEC50'!$A$1:$AL$1,0),FALSE),"")</f>
        <v/>
      </c>
      <c r="BG299" s="137" t="str">
        <f>_xlfn.IFNA(VLOOKUP($B299,'I-LogEmaxOverpEC50'!$A:$AR,MATCH(BG$1,'I-LogEmaxOverpEC50'!$A$1:$AR$1,0),FALSE),"")</f>
        <v/>
      </c>
      <c r="BH299" s="136" t="str">
        <f>_xlfn.IFNA(VLOOKUP($B299,'I-LogEmaxOverpEC50'!$A:$AR,MATCH(BH$1,'I-LogEmaxOverpEC50'!$A$1:$AR$1,0),FALSE),"")</f>
        <v/>
      </c>
      <c r="BI299" s="136" t="str">
        <f>_xlfn.IFNA(VLOOKUP($B299,'I-LogEmaxOverpEC50'!$A:$AR,MATCH(BI$1,'I-LogEmaxOverpEC50'!$A$1:$AR$1,0),FALSE),"")</f>
        <v/>
      </c>
      <c r="BJ299" s="136" t="str">
        <f>_xlfn.IFNA(VLOOKUP($B299,'I-LogEmaxOverpEC50'!$A:$AR,MATCH(BJ$1,'I-LogEmaxOverpEC50'!$A$1:$AR$1,0),FALSE),"")</f>
        <v/>
      </c>
      <c r="BK299" s="136" t="str">
        <f>_xlfn.IFNA(VLOOKUP($B299,'I-LogEmaxOverpEC50'!$A:$AR,MATCH(BK$1,'I-LogEmaxOverpEC50'!$A$1:$AR$1,0),FALSE),"")</f>
        <v/>
      </c>
      <c r="BL299" s="136" t="str">
        <f>_xlfn.IFNA(VLOOKUP($B299,'I-LogEmaxOverpEC50'!$A:$AR,MATCH(BL$1,'I-LogEmaxOverpEC50'!$A$1:$AR$1,0),FALSE),"")</f>
        <v/>
      </c>
      <c r="BM299" s="136" t="str">
        <f>_xlfn.IFNA(VLOOKUP($B299,'I-LogEmaxOverpEC50'!$A:$AR,MATCH(BM$1,'I-LogEmaxOverpEC50'!$A$1:$AR$1,0),FALSE),"")</f>
        <v/>
      </c>
      <c r="BN299" s="136" t="str">
        <f>_xlfn.IFNA(VLOOKUP($B299,'I-LogEmaxOverpEC50'!$A:$AR,MATCH(BN$1,'I-LogEmaxOverpEC50'!$A$1:$AR$1,0),FALSE),"")</f>
        <v/>
      </c>
      <c r="BO299" s="136" t="str">
        <f>_xlfn.IFNA(VLOOKUP($B299,'I-LogEmaxOverpEC50'!$A:$AR,MATCH(BO$1,'I-LogEmaxOverpEC50'!$A$1:$AR$1,0),FALSE),"")</f>
        <v/>
      </c>
      <c r="BP299" s="136" t="str">
        <f>_xlfn.IFNA(VLOOKUP($B299,'I-LogEmaxOverpEC50'!$A:$AR,MATCH(BP$1,'I-LogEmaxOverpEC50'!$A$1:$AR$1,0),FALSE),"")</f>
        <v/>
      </c>
      <c r="BQ299" s="136" t="str">
        <f>_xlfn.IFNA(VLOOKUP($B299,'I-LogEmaxOverpEC50'!$A:$AR,MATCH(BQ$1,'I-LogEmaxOverpEC50'!$A$1:$AR$1,0),FALSE),"")</f>
        <v/>
      </c>
      <c r="BR299" s="136" t="str">
        <f>_xlfn.IFNA(VLOOKUP($B299,'I-LogEmaxOverpEC50'!$A:$AR,MATCH(BR$1,'I-LogEmaxOverpEC50'!$A$1:$AR$1,0),FALSE),"")</f>
        <v/>
      </c>
      <c r="BS299" s="136" t="str">
        <f>_xlfn.IFNA(VLOOKUP($B299,'I-LogEmaxOverpEC50'!$A:$AR,MATCH(BS$1,'I-LogEmaxOverpEC50'!$A$1:$AR$1,0),FALSE),"")</f>
        <v/>
      </c>
    </row>
    <row r="300" spans="1:71" x14ac:dyDescent="0.2">
      <c r="A300" s="146" t="e" cm="1">
        <f t="array" ref="A300">_xlfn.IFS(SUM(F300:R300)&gt;0,1,AB300&gt;0,2,TRUE,3)</f>
        <v>#N/A</v>
      </c>
      <c r="B300" s="146" t="s">
        <v>1948</v>
      </c>
      <c r="D300" s="151" t="str">
        <f>_xlfn.XLOOKUP(B300,RecNamesAll!A:A,RecNamesAll!E:E)</f>
        <v>A</v>
      </c>
      <c r="E300" s="150" t="str">
        <f>_xlfn.XLOOKUP(B300,RecNamesAll!A:A,RecNamesAll!C:C)</f>
        <v>GPR85</v>
      </c>
      <c r="F300" s="160" t="e">
        <f t="shared" si="80"/>
        <v>#N/A</v>
      </c>
      <c r="G300" s="159" t="e">
        <f t="shared" si="81"/>
        <v>#N/A</v>
      </c>
      <c r="H300" s="159" t="e">
        <f t="shared" si="82"/>
        <v>#N/A</v>
      </c>
      <c r="I300" s="159" t="e">
        <f t="shared" si="83"/>
        <v>#N/A</v>
      </c>
      <c r="J300" s="159" t="e">
        <f t="shared" si="84"/>
        <v>#N/A</v>
      </c>
      <c r="K300" s="159" t="e">
        <f t="shared" si="85"/>
        <v>#N/A</v>
      </c>
      <c r="L300" s="159" t="e">
        <f t="shared" si="86"/>
        <v>#N/A</v>
      </c>
      <c r="M300" s="159" t="e">
        <f t="shared" si="87"/>
        <v>#N/A</v>
      </c>
      <c r="N300" s="159" t="e">
        <f t="shared" si="88"/>
        <v>#N/A</v>
      </c>
      <c r="O300" s="159" t="e">
        <f t="shared" si="89"/>
        <v>#N/A</v>
      </c>
      <c r="P300" s="159" t="e">
        <f t="shared" si="90"/>
        <v>#N/A</v>
      </c>
      <c r="Q300" s="159" t="e">
        <f t="shared" si="91"/>
        <v>#N/A</v>
      </c>
      <c r="R300" s="159" t="e">
        <f t="shared" si="92"/>
        <v>#N/A</v>
      </c>
      <c r="U300" s="146" t="str">
        <f t="shared" si="93"/>
        <v>A</v>
      </c>
      <c r="V300" s="145" t="str">
        <f t="shared" si="94"/>
        <v>GPR85</v>
      </c>
      <c r="W300" s="157" t="e">
        <f>VLOOKUP($B300,GtP!$A:$DD,MATCH("Gs_0-2",GtP!$A$1:$DD$1,0),FALSE)</f>
        <v>#N/A</v>
      </c>
      <c r="X300" s="156" t="e">
        <f>VLOOKUP($B300,GtP!$A:$DD,MATCH("Gi/o_0-2",GtP!$A$1:$DD$1,0),FALSE)</f>
        <v>#N/A</v>
      </c>
      <c r="Y300" s="156" t="e">
        <f>VLOOKUP($B300,GtP!$A:$DD,MATCH("Gq/11_0-2",GtP!$A$1:$DD$1,0),FALSE)</f>
        <v>#N/A</v>
      </c>
      <c r="Z300" s="156" t="e">
        <f>VLOOKUP($B300,GtP!$A:$DD,MATCH("G12/13_0-2",GtP!$A$1:$DD$1,0),FALSE)</f>
        <v>#N/A</v>
      </c>
      <c r="AA300" s="155"/>
      <c r="AB300" s="143" t="e">
        <f t="shared" si="95"/>
        <v>#N/A</v>
      </c>
      <c r="AC300" s="315" t="str">
        <f t="shared" si="96"/>
        <v/>
      </c>
      <c r="AD300" s="349" t="str">
        <f t="shared" si="97"/>
        <v/>
      </c>
      <c r="AE300" s="349" t="str">
        <f t="shared" si="98"/>
        <v/>
      </c>
      <c r="AF300" s="311" t="str">
        <f t="shared" si="99"/>
        <v/>
      </c>
      <c r="AG300" s="141" t="e">
        <f>_xlfn.CONCAT(IF(AT300="","-","B"),IF(BG300="","-","I"),VLOOKUP($B300,GtP!$A:$BB,MATCH("Gs_0-1",GtP!$A$1:$BB$1,0),FALSE))</f>
        <v>#N/A</v>
      </c>
      <c r="AH300" s="140" t="e">
        <f>_xlfn.CONCAT(IF(AU300="","-","B"),IF(BH300="","-","I"),VLOOKUP($B300,GtP!$A:$BB,MATCH("Gs_0-1",GtP!$A$1:$BB$1,0),FALSE))</f>
        <v>#N/A</v>
      </c>
      <c r="AI300" s="140" t="e">
        <f>_xlfn.CONCAT(IF(AV300="","-","B"),IF(BI300="","-","I"),VLOOKUP($B300,GtP!$A:$BB,MATCH("Gi/o_0-1",GtP!$A$1:$BB$1,0),FALSE))</f>
        <v>#N/A</v>
      </c>
      <c r="AJ300" s="140" t="e">
        <f>_xlfn.CONCAT(IF(AW300="","-","B"),IF(BJ300="","-","I"),VLOOKUP($B300,GtP!$A:$BB,MATCH("Gi/o_0-1",GtP!$A$1:$BB$1,0),FALSE))</f>
        <v>#N/A</v>
      </c>
      <c r="AK300" s="140" t="e">
        <f>_xlfn.CONCAT(IF(AX300="","-","B"),IF(BK300="","-","I"),VLOOKUP($B300,GtP!$A:$BB,MATCH("Gi/o_0-1",GtP!$A$1:$BB$1,0),FALSE))</f>
        <v>#N/A</v>
      </c>
      <c r="AL300" s="140" t="e">
        <f>_xlfn.CONCAT(IF(AY300="","-","B"),IF(BL300="","-","I"),VLOOKUP($B300,GtP!$A:$BB,MATCH("Gi/o_0-1",GtP!$A$1:$BB$1,0),FALSE))</f>
        <v>#N/A</v>
      </c>
      <c r="AM300" s="140" t="e">
        <f>_xlfn.CONCAT(IF(AZ300="","-","B"),IF(BM300="","-","I"),VLOOKUP($B300,GtP!$A:$BB,MATCH("Gi/o_0-1",GtP!$A$1:$BB$1,0),FALSE))</f>
        <v>#N/A</v>
      </c>
      <c r="AN300" s="140" t="e">
        <f>_xlfn.CONCAT(IF(BA300="","-","B"),IF(BN300="","-","I"),VLOOKUP($B300,GtP!$A:$BB,MATCH("Gq/11_0-1",GtP!$A$1:$BB$1,0),FALSE))</f>
        <v>#N/A</v>
      </c>
      <c r="AO300" s="140" t="e">
        <f>_xlfn.CONCAT(IF(BB300="","-","B"),IF(BO300="","-","I"),VLOOKUP($B300,GtP!$A:$BB,MATCH("Gq/11_0-1",GtP!$A$1:$BB$1,0),FALSE))</f>
        <v>#N/A</v>
      </c>
      <c r="AP300" s="140" t="e">
        <f>_xlfn.CONCAT(IF(BC300="","-","B"),IF(BP300="","-","I"),VLOOKUP($B300,GtP!$A:$BB,MATCH("Gq/11_0-1",GtP!$A$1:$BB$1,0),FALSE))</f>
        <v>#N/A</v>
      </c>
      <c r="AQ300" s="140" t="e">
        <f>_xlfn.CONCAT(IF(BD300="","-","B"),IF(BQ300="","-","I"),VLOOKUP($B300,GtP!$A:$BB,MATCH("Gq/11_0-1",GtP!$A$1:$BB$1,0),FALSE))</f>
        <v>#N/A</v>
      </c>
      <c r="AR300" s="140" t="e">
        <f>_xlfn.CONCAT(IF(BE300="","-","B"),IF(BR300="","-","I"),VLOOKUP($B300,GtP!$A:$BB,MATCH("G12/13_0-1",GtP!$A$1:$BB$1,0),FALSE))</f>
        <v>#N/A</v>
      </c>
      <c r="AS300" s="140" t="e">
        <f>_xlfn.CONCAT(IF(BF300="","-","B"),IF(BS300="","-","I"),VLOOKUP($B300,GtP!$A:$BB,MATCH("G12/13_0-1",GtP!$A$1:$BB$1,0),FALSE))</f>
        <v>#N/A</v>
      </c>
      <c r="AT300" s="139" t="str">
        <f>_xlfn.IFNA(VLOOKUP($B300,'B-LogEmaxOverpEC50'!$A:$AL,MATCH(AT$1,'B-LogEmaxOverpEC50'!$A$1:$AL$1,0),FALSE),"")</f>
        <v/>
      </c>
      <c r="AU300" s="136" t="str">
        <f>_xlfn.IFNA(VLOOKUP($B300,'B-LogEmaxOverpEC50'!$A:$AL,MATCH(AU$1,'B-LogEmaxOverpEC50'!$A$1:$AL$1,0),FALSE),"")</f>
        <v/>
      </c>
      <c r="AV300" s="152" t="str">
        <f>_xlfn.IFNA(VLOOKUP($B300,'B-LogEmaxOverpEC50'!$A:$AL,MATCH(AV$1,'B-LogEmaxOverpEC50'!$A$1:$AL$1,0),FALSE),"")</f>
        <v/>
      </c>
      <c r="AW300" s="152" t="str">
        <f>_xlfn.IFNA(VLOOKUP($B300,'B-LogEmaxOverpEC50'!$A:$AL,MATCH(AW$1,'B-LogEmaxOverpEC50'!$A$1:$AL$1,0),FALSE),"")</f>
        <v/>
      </c>
      <c r="AX300" s="152" t="str">
        <f>_xlfn.IFNA(VLOOKUP($B300,'B-LogEmaxOverpEC50'!$A:$AL,MATCH(AX$1,'B-LogEmaxOverpEC50'!$A$1:$AL$1,0),FALSE),"")</f>
        <v/>
      </c>
      <c r="AY300" s="152" t="str">
        <f>_xlfn.IFNA(VLOOKUP($B300,'B-LogEmaxOverpEC50'!$A:$AL,MATCH(AY$1,'B-LogEmaxOverpEC50'!$A$1:$AL$1,0),FALSE),"")</f>
        <v/>
      </c>
      <c r="AZ300" s="152" t="str">
        <f>_xlfn.IFNA(VLOOKUP($B300,'B-LogEmaxOverpEC50'!$A:$AL,MATCH(AZ$1,'B-LogEmaxOverpEC50'!$A$1:$AL$1,0),FALSE),"")</f>
        <v/>
      </c>
      <c r="BA300" s="152" t="str">
        <f>_xlfn.IFNA(VLOOKUP($B300,'B-LogEmaxOverpEC50'!$A:$AL,MATCH(BA$1,'B-LogEmaxOverpEC50'!$A$1:$AL$1,0),FALSE),"")</f>
        <v/>
      </c>
      <c r="BB300" s="152" t="str">
        <f>_xlfn.IFNA(VLOOKUP($B300,'B-LogEmaxOverpEC50'!$A:$AL,MATCH(BB$1,'B-LogEmaxOverpEC50'!$A$1:$AL$1,0),FALSE),"")</f>
        <v/>
      </c>
      <c r="BC300" s="152" t="str">
        <f>_xlfn.IFNA(VLOOKUP($B300,'B-LogEmaxOverpEC50'!$A:$AL,MATCH(BC$1,'B-LogEmaxOverpEC50'!$A$1:$AL$1,0),FALSE),"")</f>
        <v/>
      </c>
      <c r="BD300" s="152" t="str">
        <f>_xlfn.IFNA(VLOOKUP($B300,'B-LogEmaxOverpEC50'!$A:$AL,MATCH(BD$1,'B-LogEmaxOverpEC50'!$A$1:$AL$1,0),FALSE),"")</f>
        <v/>
      </c>
      <c r="BE300" s="152" t="str">
        <f>_xlfn.IFNA(VLOOKUP($B300,'B-LogEmaxOverpEC50'!$A:$AL,MATCH(BE$1,'B-LogEmaxOverpEC50'!$A$1:$AL$1,0),FALSE),"")</f>
        <v/>
      </c>
      <c r="BF300" s="152" t="str">
        <f>_xlfn.IFNA(VLOOKUP($B300,'B-LogEmaxOverpEC50'!$A:$AL,MATCH(BF$1,'B-LogEmaxOverpEC50'!$A$1:$AL$1,0),FALSE),"")</f>
        <v/>
      </c>
      <c r="BG300" s="137" t="str">
        <f>_xlfn.IFNA(VLOOKUP($B300,'I-LogEmaxOverpEC50'!$A:$AR,MATCH(BG$1,'I-LogEmaxOverpEC50'!$A$1:$AR$1,0),FALSE),"")</f>
        <v/>
      </c>
      <c r="BH300" s="136" t="str">
        <f>_xlfn.IFNA(VLOOKUP($B300,'I-LogEmaxOverpEC50'!$A:$AR,MATCH(BH$1,'I-LogEmaxOverpEC50'!$A$1:$AR$1,0),FALSE),"")</f>
        <v/>
      </c>
      <c r="BI300" s="136" t="str">
        <f>_xlfn.IFNA(VLOOKUP($B300,'I-LogEmaxOverpEC50'!$A:$AR,MATCH(BI$1,'I-LogEmaxOverpEC50'!$A$1:$AR$1,0),FALSE),"")</f>
        <v/>
      </c>
      <c r="BJ300" s="136" t="str">
        <f>_xlfn.IFNA(VLOOKUP($B300,'I-LogEmaxOverpEC50'!$A:$AR,MATCH(BJ$1,'I-LogEmaxOverpEC50'!$A$1:$AR$1,0),FALSE),"")</f>
        <v/>
      </c>
      <c r="BK300" s="136" t="str">
        <f>_xlfn.IFNA(VLOOKUP($B300,'I-LogEmaxOverpEC50'!$A:$AR,MATCH(BK$1,'I-LogEmaxOverpEC50'!$A$1:$AR$1,0),FALSE),"")</f>
        <v/>
      </c>
      <c r="BL300" s="136" t="str">
        <f>_xlfn.IFNA(VLOOKUP($B300,'I-LogEmaxOverpEC50'!$A:$AR,MATCH(BL$1,'I-LogEmaxOverpEC50'!$A$1:$AR$1,0),FALSE),"")</f>
        <v/>
      </c>
      <c r="BM300" s="136" t="str">
        <f>_xlfn.IFNA(VLOOKUP($B300,'I-LogEmaxOverpEC50'!$A:$AR,MATCH(BM$1,'I-LogEmaxOverpEC50'!$A$1:$AR$1,0),FALSE),"")</f>
        <v/>
      </c>
      <c r="BN300" s="136" t="str">
        <f>_xlfn.IFNA(VLOOKUP($B300,'I-LogEmaxOverpEC50'!$A:$AR,MATCH(BN$1,'I-LogEmaxOverpEC50'!$A$1:$AR$1,0),FALSE),"")</f>
        <v/>
      </c>
      <c r="BO300" s="136" t="str">
        <f>_xlfn.IFNA(VLOOKUP($B300,'I-LogEmaxOverpEC50'!$A:$AR,MATCH(BO$1,'I-LogEmaxOverpEC50'!$A$1:$AR$1,0),FALSE),"")</f>
        <v/>
      </c>
      <c r="BP300" s="136" t="str">
        <f>_xlfn.IFNA(VLOOKUP($B300,'I-LogEmaxOverpEC50'!$A:$AR,MATCH(BP$1,'I-LogEmaxOverpEC50'!$A$1:$AR$1,0),FALSE),"")</f>
        <v/>
      </c>
      <c r="BQ300" s="136" t="str">
        <f>_xlfn.IFNA(VLOOKUP($B300,'I-LogEmaxOverpEC50'!$A:$AR,MATCH(BQ$1,'I-LogEmaxOverpEC50'!$A$1:$AR$1,0),FALSE),"")</f>
        <v/>
      </c>
      <c r="BR300" s="136" t="str">
        <f>_xlfn.IFNA(VLOOKUP($B300,'I-LogEmaxOverpEC50'!$A:$AR,MATCH(BR$1,'I-LogEmaxOverpEC50'!$A$1:$AR$1,0),FALSE),"")</f>
        <v/>
      </c>
      <c r="BS300" s="136" t="str">
        <f>_xlfn.IFNA(VLOOKUP($B300,'I-LogEmaxOverpEC50'!$A:$AR,MATCH(BS$1,'I-LogEmaxOverpEC50'!$A$1:$AR$1,0),FALSE),"")</f>
        <v/>
      </c>
    </row>
    <row r="301" spans="1:71" x14ac:dyDescent="0.2">
      <c r="A301" s="146" t="e" cm="1">
        <f t="array" ref="A301">_xlfn.IFS(SUM(F301:R301)&gt;0,1,AB301&gt;0,2,TRUE,3)</f>
        <v>#N/A</v>
      </c>
      <c r="B301" s="146" t="s">
        <v>1071</v>
      </c>
      <c r="D301" s="151" t="str">
        <f>_xlfn.XLOOKUP(B301,RecNamesAll!A:A,RecNamesAll!E:E)</f>
        <v>A</v>
      </c>
      <c r="E301" s="150" t="str">
        <f>_xlfn.XLOOKUP(B301,RecNamesAll!A:A,RecNamesAll!C:C)</f>
        <v>GPR87</v>
      </c>
      <c r="F301" s="160" t="e">
        <f t="shared" si="80"/>
        <v>#N/A</v>
      </c>
      <c r="G301" s="159" t="e">
        <f t="shared" si="81"/>
        <v>#N/A</v>
      </c>
      <c r="H301" s="159" t="e">
        <f t="shared" si="82"/>
        <v>#N/A</v>
      </c>
      <c r="I301" s="159" t="e">
        <f t="shared" si="83"/>
        <v>#N/A</v>
      </c>
      <c r="J301" s="159" t="e">
        <f t="shared" si="84"/>
        <v>#N/A</v>
      </c>
      <c r="K301" s="159" t="e">
        <f t="shared" si="85"/>
        <v>#N/A</v>
      </c>
      <c r="L301" s="159" t="e">
        <f t="shared" si="86"/>
        <v>#N/A</v>
      </c>
      <c r="M301" s="159" t="e">
        <f t="shared" si="87"/>
        <v>#N/A</v>
      </c>
      <c r="N301" s="159" t="e">
        <f t="shared" si="88"/>
        <v>#N/A</v>
      </c>
      <c r="O301" s="159" t="e">
        <f t="shared" si="89"/>
        <v>#N/A</v>
      </c>
      <c r="P301" s="159" t="e">
        <f t="shared" si="90"/>
        <v>#N/A</v>
      </c>
      <c r="Q301" s="159" t="e">
        <f t="shared" si="91"/>
        <v>#N/A</v>
      </c>
      <c r="R301" s="159" t="e">
        <f t="shared" si="92"/>
        <v>#N/A</v>
      </c>
      <c r="U301" s="146" t="str">
        <f t="shared" si="93"/>
        <v>A</v>
      </c>
      <c r="V301" s="145" t="str">
        <f t="shared" si="94"/>
        <v>GPR87</v>
      </c>
      <c r="W301" s="157" t="e">
        <f>VLOOKUP($B301,GtP!$A:$DD,MATCH("Gs_0-2",GtP!$A$1:$DD$1,0),FALSE)</f>
        <v>#N/A</v>
      </c>
      <c r="X301" s="156" t="e">
        <f>VLOOKUP($B301,GtP!$A:$DD,MATCH("Gi/o_0-2",GtP!$A$1:$DD$1,0),FALSE)</f>
        <v>#N/A</v>
      </c>
      <c r="Y301" s="156" t="e">
        <f>VLOOKUP($B301,GtP!$A:$DD,MATCH("Gq/11_0-2",GtP!$A$1:$DD$1,0),FALSE)</f>
        <v>#N/A</v>
      </c>
      <c r="Z301" s="156" t="e">
        <f>VLOOKUP($B301,GtP!$A:$DD,MATCH("G12/13_0-2",GtP!$A$1:$DD$1,0),FALSE)</f>
        <v>#N/A</v>
      </c>
      <c r="AA301" s="155"/>
      <c r="AB301" s="143" t="e">
        <f t="shared" si="95"/>
        <v>#N/A</v>
      </c>
      <c r="AC301" s="315" t="str">
        <f t="shared" si="96"/>
        <v/>
      </c>
      <c r="AD301" s="349" t="str">
        <f t="shared" si="97"/>
        <v/>
      </c>
      <c r="AE301" s="349" t="str">
        <f t="shared" si="98"/>
        <v/>
      </c>
      <c r="AF301" s="311" t="str">
        <f t="shared" si="99"/>
        <v/>
      </c>
      <c r="AG301" s="141" t="e">
        <f>_xlfn.CONCAT(IF(AT301="","-","B"),IF(BG301="","-","I"),VLOOKUP($B301,GtP!$A:$BB,MATCH("Gs_0-1",GtP!$A$1:$BB$1,0),FALSE))</f>
        <v>#N/A</v>
      </c>
      <c r="AH301" s="140" t="e">
        <f>_xlfn.CONCAT(IF(AU301="","-","B"),IF(BH301="","-","I"),VLOOKUP($B301,GtP!$A:$BB,MATCH("Gs_0-1",GtP!$A$1:$BB$1,0),FALSE))</f>
        <v>#N/A</v>
      </c>
      <c r="AI301" s="140" t="e">
        <f>_xlfn.CONCAT(IF(AV301="","-","B"),IF(BI301="","-","I"),VLOOKUP($B301,GtP!$A:$BB,MATCH("Gi/o_0-1",GtP!$A$1:$BB$1,0),FALSE))</f>
        <v>#N/A</v>
      </c>
      <c r="AJ301" s="140" t="e">
        <f>_xlfn.CONCAT(IF(AW301="","-","B"),IF(BJ301="","-","I"),VLOOKUP($B301,GtP!$A:$BB,MATCH("Gi/o_0-1",GtP!$A$1:$BB$1,0),FALSE))</f>
        <v>#N/A</v>
      </c>
      <c r="AK301" s="140" t="e">
        <f>_xlfn.CONCAT(IF(AX301="","-","B"),IF(BK301="","-","I"),VLOOKUP($B301,GtP!$A:$BB,MATCH("Gi/o_0-1",GtP!$A$1:$BB$1,0),FALSE))</f>
        <v>#N/A</v>
      </c>
      <c r="AL301" s="140" t="e">
        <f>_xlfn.CONCAT(IF(AY301="","-","B"),IF(BL301="","-","I"),VLOOKUP($B301,GtP!$A:$BB,MATCH("Gi/o_0-1",GtP!$A$1:$BB$1,0),FALSE))</f>
        <v>#N/A</v>
      </c>
      <c r="AM301" s="140" t="e">
        <f>_xlfn.CONCAT(IF(AZ301="","-","B"),IF(BM301="","-","I"),VLOOKUP($B301,GtP!$A:$BB,MATCH("Gi/o_0-1",GtP!$A$1:$BB$1,0),FALSE))</f>
        <v>#N/A</v>
      </c>
      <c r="AN301" s="140" t="e">
        <f>_xlfn.CONCAT(IF(BA301="","-","B"),IF(BN301="","-","I"),VLOOKUP($B301,GtP!$A:$BB,MATCH("Gq/11_0-1",GtP!$A$1:$BB$1,0),FALSE))</f>
        <v>#N/A</v>
      </c>
      <c r="AO301" s="140" t="e">
        <f>_xlfn.CONCAT(IF(BB301="","-","B"),IF(BO301="","-","I"),VLOOKUP($B301,GtP!$A:$BB,MATCH("Gq/11_0-1",GtP!$A$1:$BB$1,0),FALSE))</f>
        <v>#N/A</v>
      </c>
      <c r="AP301" s="140" t="e">
        <f>_xlfn.CONCAT(IF(BC301="","-","B"),IF(BP301="","-","I"),VLOOKUP($B301,GtP!$A:$BB,MATCH("Gq/11_0-1",GtP!$A$1:$BB$1,0),FALSE))</f>
        <v>#N/A</v>
      </c>
      <c r="AQ301" s="140" t="e">
        <f>_xlfn.CONCAT(IF(BD301="","-","B"),IF(BQ301="","-","I"),VLOOKUP($B301,GtP!$A:$BB,MATCH("Gq/11_0-1",GtP!$A$1:$BB$1,0),FALSE))</f>
        <v>#N/A</v>
      </c>
      <c r="AR301" s="140" t="e">
        <f>_xlfn.CONCAT(IF(BE301="","-","B"),IF(BR301="","-","I"),VLOOKUP($B301,GtP!$A:$BB,MATCH("G12/13_0-1",GtP!$A$1:$BB$1,0),FALSE))</f>
        <v>#N/A</v>
      </c>
      <c r="AS301" s="140" t="e">
        <f>_xlfn.CONCAT(IF(BF301="","-","B"),IF(BS301="","-","I"),VLOOKUP($B301,GtP!$A:$BB,MATCH("G12/13_0-1",GtP!$A$1:$BB$1,0),FALSE))</f>
        <v>#N/A</v>
      </c>
      <c r="AT301" s="139" t="str">
        <f>_xlfn.IFNA(VLOOKUP($B301,'B-LogEmaxOverpEC50'!$A:$AL,MATCH(AT$1,'B-LogEmaxOverpEC50'!$A$1:$AL$1,0),FALSE),"")</f>
        <v/>
      </c>
      <c r="AU301" s="136" t="str">
        <f>_xlfn.IFNA(VLOOKUP($B301,'B-LogEmaxOverpEC50'!$A:$AL,MATCH(AU$1,'B-LogEmaxOverpEC50'!$A$1:$AL$1,0),FALSE),"")</f>
        <v/>
      </c>
      <c r="AV301" s="152" t="str">
        <f>_xlfn.IFNA(VLOOKUP($B301,'B-LogEmaxOverpEC50'!$A:$AL,MATCH(AV$1,'B-LogEmaxOverpEC50'!$A$1:$AL$1,0),FALSE),"")</f>
        <v/>
      </c>
      <c r="AW301" s="152" t="str">
        <f>_xlfn.IFNA(VLOOKUP($B301,'B-LogEmaxOverpEC50'!$A:$AL,MATCH(AW$1,'B-LogEmaxOverpEC50'!$A$1:$AL$1,0),FALSE),"")</f>
        <v/>
      </c>
      <c r="AX301" s="152" t="str">
        <f>_xlfn.IFNA(VLOOKUP($B301,'B-LogEmaxOverpEC50'!$A:$AL,MATCH(AX$1,'B-LogEmaxOverpEC50'!$A$1:$AL$1,0),FALSE),"")</f>
        <v/>
      </c>
      <c r="AY301" s="152" t="str">
        <f>_xlfn.IFNA(VLOOKUP($B301,'B-LogEmaxOverpEC50'!$A:$AL,MATCH(AY$1,'B-LogEmaxOverpEC50'!$A$1:$AL$1,0),FALSE),"")</f>
        <v/>
      </c>
      <c r="AZ301" s="152" t="str">
        <f>_xlfn.IFNA(VLOOKUP($B301,'B-LogEmaxOverpEC50'!$A:$AL,MATCH(AZ$1,'B-LogEmaxOverpEC50'!$A$1:$AL$1,0),FALSE),"")</f>
        <v/>
      </c>
      <c r="BA301" s="152" t="str">
        <f>_xlfn.IFNA(VLOOKUP($B301,'B-LogEmaxOverpEC50'!$A:$AL,MATCH(BA$1,'B-LogEmaxOverpEC50'!$A$1:$AL$1,0),FALSE),"")</f>
        <v/>
      </c>
      <c r="BB301" s="152" t="str">
        <f>_xlfn.IFNA(VLOOKUP($B301,'B-LogEmaxOverpEC50'!$A:$AL,MATCH(BB$1,'B-LogEmaxOverpEC50'!$A$1:$AL$1,0),FALSE),"")</f>
        <v/>
      </c>
      <c r="BC301" s="152" t="str">
        <f>_xlfn.IFNA(VLOOKUP($B301,'B-LogEmaxOverpEC50'!$A:$AL,MATCH(BC$1,'B-LogEmaxOverpEC50'!$A$1:$AL$1,0),FALSE),"")</f>
        <v/>
      </c>
      <c r="BD301" s="152" t="str">
        <f>_xlfn.IFNA(VLOOKUP($B301,'B-LogEmaxOverpEC50'!$A:$AL,MATCH(BD$1,'B-LogEmaxOverpEC50'!$A$1:$AL$1,0),FALSE),"")</f>
        <v/>
      </c>
      <c r="BE301" s="152" t="str">
        <f>_xlfn.IFNA(VLOOKUP($B301,'B-LogEmaxOverpEC50'!$A:$AL,MATCH(BE$1,'B-LogEmaxOverpEC50'!$A$1:$AL$1,0),FALSE),"")</f>
        <v/>
      </c>
      <c r="BF301" s="152" t="str">
        <f>_xlfn.IFNA(VLOOKUP($B301,'B-LogEmaxOverpEC50'!$A:$AL,MATCH(BF$1,'B-LogEmaxOverpEC50'!$A$1:$AL$1,0),FALSE),"")</f>
        <v/>
      </c>
      <c r="BG301" s="137" t="str">
        <f>_xlfn.IFNA(VLOOKUP($B301,'I-LogEmaxOverpEC50'!$A:$AR,MATCH(BG$1,'I-LogEmaxOverpEC50'!$A$1:$AR$1,0),FALSE),"")</f>
        <v/>
      </c>
      <c r="BH301" s="136" t="str">
        <f>_xlfn.IFNA(VLOOKUP($B301,'I-LogEmaxOverpEC50'!$A:$AR,MATCH(BH$1,'I-LogEmaxOverpEC50'!$A$1:$AR$1,0),FALSE),"")</f>
        <v/>
      </c>
      <c r="BI301" s="136" t="str">
        <f>_xlfn.IFNA(VLOOKUP($B301,'I-LogEmaxOverpEC50'!$A:$AR,MATCH(BI$1,'I-LogEmaxOverpEC50'!$A$1:$AR$1,0),FALSE),"")</f>
        <v/>
      </c>
      <c r="BJ301" s="136" t="str">
        <f>_xlfn.IFNA(VLOOKUP($B301,'I-LogEmaxOverpEC50'!$A:$AR,MATCH(BJ$1,'I-LogEmaxOverpEC50'!$A$1:$AR$1,0),FALSE),"")</f>
        <v/>
      </c>
      <c r="BK301" s="136" t="str">
        <f>_xlfn.IFNA(VLOOKUP($B301,'I-LogEmaxOverpEC50'!$A:$AR,MATCH(BK$1,'I-LogEmaxOverpEC50'!$A$1:$AR$1,0),FALSE),"")</f>
        <v/>
      </c>
      <c r="BL301" s="136" t="str">
        <f>_xlfn.IFNA(VLOOKUP($B301,'I-LogEmaxOverpEC50'!$A:$AR,MATCH(BL$1,'I-LogEmaxOverpEC50'!$A$1:$AR$1,0),FALSE),"")</f>
        <v/>
      </c>
      <c r="BM301" s="136" t="str">
        <f>_xlfn.IFNA(VLOOKUP($B301,'I-LogEmaxOverpEC50'!$A:$AR,MATCH(BM$1,'I-LogEmaxOverpEC50'!$A$1:$AR$1,0),FALSE),"")</f>
        <v/>
      </c>
      <c r="BN301" s="136" t="str">
        <f>_xlfn.IFNA(VLOOKUP($B301,'I-LogEmaxOverpEC50'!$A:$AR,MATCH(BN$1,'I-LogEmaxOverpEC50'!$A$1:$AR$1,0),FALSE),"")</f>
        <v/>
      </c>
      <c r="BO301" s="136" t="str">
        <f>_xlfn.IFNA(VLOOKUP($B301,'I-LogEmaxOverpEC50'!$A:$AR,MATCH(BO$1,'I-LogEmaxOverpEC50'!$A$1:$AR$1,0),FALSE),"")</f>
        <v/>
      </c>
      <c r="BP301" s="136" t="str">
        <f>_xlfn.IFNA(VLOOKUP($B301,'I-LogEmaxOverpEC50'!$A:$AR,MATCH(BP$1,'I-LogEmaxOverpEC50'!$A$1:$AR$1,0),FALSE),"")</f>
        <v/>
      </c>
      <c r="BQ301" s="136" t="str">
        <f>_xlfn.IFNA(VLOOKUP($B301,'I-LogEmaxOverpEC50'!$A:$AR,MATCH(BQ$1,'I-LogEmaxOverpEC50'!$A$1:$AR$1,0),FALSE),"")</f>
        <v/>
      </c>
      <c r="BR301" s="136" t="str">
        <f>_xlfn.IFNA(VLOOKUP($B301,'I-LogEmaxOverpEC50'!$A:$AR,MATCH(BR$1,'I-LogEmaxOverpEC50'!$A$1:$AR$1,0),FALSE),"")</f>
        <v/>
      </c>
      <c r="BS301" s="136" t="str">
        <f>_xlfn.IFNA(VLOOKUP($B301,'I-LogEmaxOverpEC50'!$A:$AR,MATCH(BS$1,'I-LogEmaxOverpEC50'!$A$1:$AR$1,0),FALSE),"")</f>
        <v/>
      </c>
    </row>
    <row r="302" spans="1:71" x14ac:dyDescent="0.2">
      <c r="A302" s="146" t="e" cm="1">
        <f t="array" ref="A302">_xlfn.IFS(SUM(F302:R302)&gt;0,1,AB302&gt;0,2,TRUE,3)</f>
        <v>#N/A</v>
      </c>
      <c r="B302" s="146" t="s">
        <v>1945</v>
      </c>
      <c r="D302" s="151" t="str">
        <f>_xlfn.XLOOKUP(B302,RecNamesAll!A:A,RecNamesAll!E:E)</f>
        <v>A</v>
      </c>
      <c r="E302" s="150" t="str">
        <f>_xlfn.XLOOKUP(B302,RecNamesAll!A:A,RecNamesAll!C:C)</f>
        <v>GPR88</v>
      </c>
      <c r="F302" s="160" t="e">
        <f t="shared" si="80"/>
        <v>#N/A</v>
      </c>
      <c r="G302" s="159" t="e">
        <f t="shared" si="81"/>
        <v>#N/A</v>
      </c>
      <c r="H302" s="159" t="e">
        <f t="shared" si="82"/>
        <v>#N/A</v>
      </c>
      <c r="I302" s="159" t="e">
        <f t="shared" si="83"/>
        <v>#N/A</v>
      </c>
      <c r="J302" s="159" t="e">
        <f t="shared" si="84"/>
        <v>#N/A</v>
      </c>
      <c r="K302" s="159" t="e">
        <f t="shared" si="85"/>
        <v>#N/A</v>
      </c>
      <c r="L302" s="159" t="e">
        <f t="shared" si="86"/>
        <v>#N/A</v>
      </c>
      <c r="M302" s="159" t="e">
        <f t="shared" si="87"/>
        <v>#N/A</v>
      </c>
      <c r="N302" s="159" t="e">
        <f t="shared" si="88"/>
        <v>#N/A</v>
      </c>
      <c r="O302" s="159" t="e">
        <f t="shared" si="89"/>
        <v>#N/A</v>
      </c>
      <c r="P302" s="159" t="e">
        <f t="shared" si="90"/>
        <v>#N/A</v>
      </c>
      <c r="Q302" s="159" t="e">
        <f t="shared" si="91"/>
        <v>#N/A</v>
      </c>
      <c r="R302" s="159" t="e">
        <f t="shared" si="92"/>
        <v>#N/A</v>
      </c>
      <c r="U302" s="146" t="str">
        <f t="shared" si="93"/>
        <v>A</v>
      </c>
      <c r="V302" s="145" t="str">
        <f t="shared" si="94"/>
        <v>GPR88</v>
      </c>
      <c r="W302" s="157" t="e">
        <f>VLOOKUP($B302,GtP!$A:$DD,MATCH("Gs_0-2",GtP!$A$1:$DD$1,0),FALSE)</f>
        <v>#N/A</v>
      </c>
      <c r="X302" s="156" t="e">
        <f>VLOOKUP($B302,GtP!$A:$DD,MATCH("Gi/o_0-2",GtP!$A$1:$DD$1,0),FALSE)</f>
        <v>#N/A</v>
      </c>
      <c r="Y302" s="156" t="e">
        <f>VLOOKUP($B302,GtP!$A:$DD,MATCH("Gq/11_0-2",GtP!$A$1:$DD$1,0),FALSE)</f>
        <v>#N/A</v>
      </c>
      <c r="Z302" s="156" t="e">
        <f>VLOOKUP($B302,GtP!$A:$DD,MATCH("G12/13_0-2",GtP!$A$1:$DD$1,0),FALSE)</f>
        <v>#N/A</v>
      </c>
      <c r="AA302" s="155"/>
      <c r="AB302" s="143" t="e">
        <f t="shared" si="95"/>
        <v>#N/A</v>
      </c>
      <c r="AC302" s="315" t="str">
        <f t="shared" si="96"/>
        <v/>
      </c>
      <c r="AD302" s="349" t="str">
        <f t="shared" si="97"/>
        <v/>
      </c>
      <c r="AE302" s="349" t="str">
        <f t="shared" si="98"/>
        <v/>
      </c>
      <c r="AF302" s="311" t="str">
        <f t="shared" si="99"/>
        <v/>
      </c>
      <c r="AG302" s="141" t="e">
        <f>_xlfn.CONCAT(IF(AT302="","-","B"),IF(BG302="","-","I"),VLOOKUP($B302,GtP!$A:$BB,MATCH("Gs_0-1",GtP!$A$1:$BB$1,0),FALSE))</f>
        <v>#N/A</v>
      </c>
      <c r="AH302" s="140" t="e">
        <f>_xlfn.CONCAT(IF(AU302="","-","B"),IF(BH302="","-","I"),VLOOKUP($B302,GtP!$A:$BB,MATCH("Gs_0-1",GtP!$A$1:$BB$1,0),FALSE))</f>
        <v>#N/A</v>
      </c>
      <c r="AI302" s="140" t="e">
        <f>_xlfn.CONCAT(IF(AV302="","-","B"),IF(BI302="","-","I"),VLOOKUP($B302,GtP!$A:$BB,MATCH("Gi/o_0-1",GtP!$A$1:$BB$1,0),FALSE))</f>
        <v>#N/A</v>
      </c>
      <c r="AJ302" s="140" t="e">
        <f>_xlfn.CONCAT(IF(AW302="","-","B"),IF(BJ302="","-","I"),VLOOKUP($B302,GtP!$A:$BB,MATCH("Gi/o_0-1",GtP!$A$1:$BB$1,0),FALSE))</f>
        <v>#N/A</v>
      </c>
      <c r="AK302" s="140" t="e">
        <f>_xlfn.CONCAT(IF(AX302="","-","B"),IF(BK302="","-","I"),VLOOKUP($B302,GtP!$A:$BB,MATCH("Gi/o_0-1",GtP!$A$1:$BB$1,0),FALSE))</f>
        <v>#N/A</v>
      </c>
      <c r="AL302" s="140" t="e">
        <f>_xlfn.CONCAT(IF(AY302="","-","B"),IF(BL302="","-","I"),VLOOKUP($B302,GtP!$A:$BB,MATCH("Gi/o_0-1",GtP!$A$1:$BB$1,0),FALSE))</f>
        <v>#N/A</v>
      </c>
      <c r="AM302" s="140" t="e">
        <f>_xlfn.CONCAT(IF(AZ302="","-","B"),IF(BM302="","-","I"),VLOOKUP($B302,GtP!$A:$BB,MATCH("Gi/o_0-1",GtP!$A$1:$BB$1,0),FALSE))</f>
        <v>#N/A</v>
      </c>
      <c r="AN302" s="140" t="e">
        <f>_xlfn.CONCAT(IF(BA302="","-","B"),IF(BN302="","-","I"),VLOOKUP($B302,GtP!$A:$BB,MATCH("Gq/11_0-1",GtP!$A$1:$BB$1,0),FALSE))</f>
        <v>#N/A</v>
      </c>
      <c r="AO302" s="140" t="e">
        <f>_xlfn.CONCAT(IF(BB302="","-","B"),IF(BO302="","-","I"),VLOOKUP($B302,GtP!$A:$BB,MATCH("Gq/11_0-1",GtP!$A$1:$BB$1,0),FALSE))</f>
        <v>#N/A</v>
      </c>
      <c r="AP302" s="140" t="e">
        <f>_xlfn.CONCAT(IF(BC302="","-","B"),IF(BP302="","-","I"),VLOOKUP($B302,GtP!$A:$BB,MATCH("Gq/11_0-1",GtP!$A$1:$BB$1,0),FALSE))</f>
        <v>#N/A</v>
      </c>
      <c r="AQ302" s="140" t="e">
        <f>_xlfn.CONCAT(IF(BD302="","-","B"),IF(BQ302="","-","I"),VLOOKUP($B302,GtP!$A:$BB,MATCH("Gq/11_0-1",GtP!$A$1:$BB$1,0),FALSE))</f>
        <v>#N/A</v>
      </c>
      <c r="AR302" s="140" t="e">
        <f>_xlfn.CONCAT(IF(BE302="","-","B"),IF(BR302="","-","I"),VLOOKUP($B302,GtP!$A:$BB,MATCH("G12/13_0-1",GtP!$A$1:$BB$1,0),FALSE))</f>
        <v>#N/A</v>
      </c>
      <c r="AS302" s="140" t="e">
        <f>_xlfn.CONCAT(IF(BF302="","-","B"),IF(BS302="","-","I"),VLOOKUP($B302,GtP!$A:$BB,MATCH("G12/13_0-1",GtP!$A$1:$BB$1,0),FALSE))</f>
        <v>#N/A</v>
      </c>
      <c r="AT302" s="139" t="str">
        <f>_xlfn.IFNA(VLOOKUP($B302,'B-LogEmaxOverpEC50'!$A:$AL,MATCH(AT$1,'B-LogEmaxOverpEC50'!$A$1:$AL$1,0),FALSE),"")</f>
        <v/>
      </c>
      <c r="AU302" s="136" t="str">
        <f>_xlfn.IFNA(VLOOKUP($B302,'B-LogEmaxOverpEC50'!$A:$AL,MATCH(AU$1,'B-LogEmaxOverpEC50'!$A$1:$AL$1,0),FALSE),"")</f>
        <v/>
      </c>
      <c r="AV302" s="152" t="str">
        <f>_xlfn.IFNA(VLOOKUP($B302,'B-LogEmaxOverpEC50'!$A:$AL,MATCH(AV$1,'B-LogEmaxOverpEC50'!$A$1:$AL$1,0),FALSE),"")</f>
        <v/>
      </c>
      <c r="AW302" s="152" t="str">
        <f>_xlfn.IFNA(VLOOKUP($B302,'B-LogEmaxOverpEC50'!$A:$AL,MATCH(AW$1,'B-LogEmaxOverpEC50'!$A$1:$AL$1,0),FALSE),"")</f>
        <v/>
      </c>
      <c r="AX302" s="152" t="str">
        <f>_xlfn.IFNA(VLOOKUP($B302,'B-LogEmaxOverpEC50'!$A:$AL,MATCH(AX$1,'B-LogEmaxOverpEC50'!$A$1:$AL$1,0),FALSE),"")</f>
        <v/>
      </c>
      <c r="AY302" s="152" t="str">
        <f>_xlfn.IFNA(VLOOKUP($B302,'B-LogEmaxOverpEC50'!$A:$AL,MATCH(AY$1,'B-LogEmaxOverpEC50'!$A$1:$AL$1,0),FALSE),"")</f>
        <v/>
      </c>
      <c r="AZ302" s="152" t="str">
        <f>_xlfn.IFNA(VLOOKUP($B302,'B-LogEmaxOverpEC50'!$A:$AL,MATCH(AZ$1,'B-LogEmaxOverpEC50'!$A$1:$AL$1,0),FALSE),"")</f>
        <v/>
      </c>
      <c r="BA302" s="152" t="str">
        <f>_xlfn.IFNA(VLOOKUP($B302,'B-LogEmaxOverpEC50'!$A:$AL,MATCH(BA$1,'B-LogEmaxOverpEC50'!$A$1:$AL$1,0),FALSE),"")</f>
        <v/>
      </c>
      <c r="BB302" s="152" t="str">
        <f>_xlfn.IFNA(VLOOKUP($B302,'B-LogEmaxOverpEC50'!$A:$AL,MATCH(BB$1,'B-LogEmaxOverpEC50'!$A$1:$AL$1,0),FALSE),"")</f>
        <v/>
      </c>
      <c r="BC302" s="152" t="str">
        <f>_xlfn.IFNA(VLOOKUP($B302,'B-LogEmaxOverpEC50'!$A:$AL,MATCH(BC$1,'B-LogEmaxOverpEC50'!$A$1:$AL$1,0),FALSE),"")</f>
        <v/>
      </c>
      <c r="BD302" s="152" t="str">
        <f>_xlfn.IFNA(VLOOKUP($B302,'B-LogEmaxOverpEC50'!$A:$AL,MATCH(BD$1,'B-LogEmaxOverpEC50'!$A$1:$AL$1,0),FALSE),"")</f>
        <v/>
      </c>
      <c r="BE302" s="152" t="str">
        <f>_xlfn.IFNA(VLOOKUP($B302,'B-LogEmaxOverpEC50'!$A:$AL,MATCH(BE$1,'B-LogEmaxOverpEC50'!$A$1:$AL$1,0),FALSE),"")</f>
        <v/>
      </c>
      <c r="BF302" s="152" t="str">
        <f>_xlfn.IFNA(VLOOKUP($B302,'B-LogEmaxOverpEC50'!$A:$AL,MATCH(BF$1,'B-LogEmaxOverpEC50'!$A$1:$AL$1,0),FALSE),"")</f>
        <v/>
      </c>
      <c r="BG302" s="137" t="str">
        <f>_xlfn.IFNA(VLOOKUP($B302,'I-LogEmaxOverpEC50'!$A:$AR,MATCH(BG$1,'I-LogEmaxOverpEC50'!$A$1:$AR$1,0),FALSE),"")</f>
        <v/>
      </c>
      <c r="BH302" s="136" t="str">
        <f>_xlfn.IFNA(VLOOKUP($B302,'I-LogEmaxOverpEC50'!$A:$AR,MATCH(BH$1,'I-LogEmaxOverpEC50'!$A$1:$AR$1,0),FALSE),"")</f>
        <v/>
      </c>
      <c r="BI302" s="136" t="str">
        <f>_xlfn.IFNA(VLOOKUP($B302,'I-LogEmaxOverpEC50'!$A:$AR,MATCH(BI$1,'I-LogEmaxOverpEC50'!$A$1:$AR$1,0),FALSE),"")</f>
        <v/>
      </c>
      <c r="BJ302" s="136" t="str">
        <f>_xlfn.IFNA(VLOOKUP($B302,'I-LogEmaxOverpEC50'!$A:$AR,MATCH(BJ$1,'I-LogEmaxOverpEC50'!$A$1:$AR$1,0),FALSE),"")</f>
        <v/>
      </c>
      <c r="BK302" s="136" t="str">
        <f>_xlfn.IFNA(VLOOKUP($B302,'I-LogEmaxOverpEC50'!$A:$AR,MATCH(BK$1,'I-LogEmaxOverpEC50'!$A$1:$AR$1,0),FALSE),"")</f>
        <v/>
      </c>
      <c r="BL302" s="136" t="str">
        <f>_xlfn.IFNA(VLOOKUP($B302,'I-LogEmaxOverpEC50'!$A:$AR,MATCH(BL$1,'I-LogEmaxOverpEC50'!$A$1:$AR$1,0),FALSE),"")</f>
        <v/>
      </c>
      <c r="BM302" s="136" t="str">
        <f>_xlfn.IFNA(VLOOKUP($B302,'I-LogEmaxOverpEC50'!$A:$AR,MATCH(BM$1,'I-LogEmaxOverpEC50'!$A$1:$AR$1,0),FALSE),"")</f>
        <v/>
      </c>
      <c r="BN302" s="136" t="str">
        <f>_xlfn.IFNA(VLOOKUP($B302,'I-LogEmaxOverpEC50'!$A:$AR,MATCH(BN$1,'I-LogEmaxOverpEC50'!$A$1:$AR$1,0),FALSE),"")</f>
        <v/>
      </c>
      <c r="BO302" s="136" t="str">
        <f>_xlfn.IFNA(VLOOKUP($B302,'I-LogEmaxOverpEC50'!$A:$AR,MATCH(BO$1,'I-LogEmaxOverpEC50'!$A$1:$AR$1,0),FALSE),"")</f>
        <v/>
      </c>
      <c r="BP302" s="136" t="str">
        <f>_xlfn.IFNA(VLOOKUP($B302,'I-LogEmaxOverpEC50'!$A:$AR,MATCH(BP$1,'I-LogEmaxOverpEC50'!$A$1:$AR$1,0),FALSE),"")</f>
        <v/>
      </c>
      <c r="BQ302" s="136" t="str">
        <f>_xlfn.IFNA(VLOOKUP($B302,'I-LogEmaxOverpEC50'!$A:$AR,MATCH(BQ$1,'I-LogEmaxOverpEC50'!$A$1:$AR$1,0),FALSE),"")</f>
        <v/>
      </c>
      <c r="BR302" s="136" t="str">
        <f>_xlfn.IFNA(VLOOKUP($B302,'I-LogEmaxOverpEC50'!$A:$AR,MATCH(BR$1,'I-LogEmaxOverpEC50'!$A$1:$AR$1,0),FALSE),"")</f>
        <v/>
      </c>
      <c r="BS302" s="136" t="str">
        <f>_xlfn.IFNA(VLOOKUP($B302,'I-LogEmaxOverpEC50'!$A:$AR,MATCH(BS$1,'I-LogEmaxOverpEC50'!$A$1:$AR$1,0),FALSE),"")</f>
        <v/>
      </c>
    </row>
    <row r="303" spans="1:71" x14ac:dyDescent="0.2">
      <c r="A303" s="146" t="e" cm="1">
        <f t="array" ref="A303">_xlfn.IFS(SUM(F303:R303)&gt;0,1,AB303&gt;0,2,TRUE,3)</f>
        <v>#N/A</v>
      </c>
      <c r="B303" s="146" t="s">
        <v>1012</v>
      </c>
      <c r="D303" s="151" t="str">
        <f>_xlfn.XLOOKUP(B303,RecNamesAll!A:A,RecNamesAll!E:E)</f>
        <v>A</v>
      </c>
      <c r="E303" s="150" t="str">
        <f>_xlfn.XLOOKUP(B303,RecNamesAll!A:A,RecNamesAll!C:C)</f>
        <v>LGR4</v>
      </c>
      <c r="F303" s="160" t="e">
        <f t="shared" si="80"/>
        <v>#N/A</v>
      </c>
      <c r="G303" s="159" t="e">
        <f t="shared" si="81"/>
        <v>#N/A</v>
      </c>
      <c r="H303" s="159" t="e">
        <f t="shared" si="82"/>
        <v>#N/A</v>
      </c>
      <c r="I303" s="159" t="e">
        <f t="shared" si="83"/>
        <v>#N/A</v>
      </c>
      <c r="J303" s="159" t="e">
        <f t="shared" si="84"/>
        <v>#N/A</v>
      </c>
      <c r="K303" s="159" t="e">
        <f t="shared" si="85"/>
        <v>#N/A</v>
      </c>
      <c r="L303" s="159" t="e">
        <f t="shared" si="86"/>
        <v>#N/A</v>
      </c>
      <c r="M303" s="159" t="e">
        <f t="shared" si="87"/>
        <v>#N/A</v>
      </c>
      <c r="N303" s="159" t="e">
        <f t="shared" si="88"/>
        <v>#N/A</v>
      </c>
      <c r="O303" s="159" t="e">
        <f t="shared" si="89"/>
        <v>#N/A</v>
      </c>
      <c r="P303" s="159" t="e">
        <f t="shared" si="90"/>
        <v>#N/A</v>
      </c>
      <c r="Q303" s="159" t="e">
        <f t="shared" si="91"/>
        <v>#N/A</v>
      </c>
      <c r="R303" s="159" t="e">
        <f t="shared" si="92"/>
        <v>#N/A</v>
      </c>
      <c r="U303" s="146" t="str">
        <f t="shared" si="93"/>
        <v>A</v>
      </c>
      <c r="V303" s="145" t="str">
        <f t="shared" si="94"/>
        <v>LGR4</v>
      </c>
      <c r="W303" s="157" t="e">
        <f>VLOOKUP($B303,GtP!$A:$DD,MATCH("Gs_0-2",GtP!$A$1:$DD$1,0),FALSE)</f>
        <v>#N/A</v>
      </c>
      <c r="X303" s="156" t="e">
        <f>VLOOKUP($B303,GtP!$A:$DD,MATCH("Gi/o_0-2",GtP!$A$1:$DD$1,0),FALSE)</f>
        <v>#N/A</v>
      </c>
      <c r="Y303" s="156" t="e">
        <f>VLOOKUP($B303,GtP!$A:$DD,MATCH("Gq/11_0-2",GtP!$A$1:$DD$1,0),FALSE)</f>
        <v>#N/A</v>
      </c>
      <c r="Z303" s="156" t="e">
        <f>VLOOKUP($B303,GtP!$A:$DD,MATCH("G12/13_0-2",GtP!$A$1:$DD$1,0),FALSE)</f>
        <v>#N/A</v>
      </c>
      <c r="AA303" s="155"/>
      <c r="AB303" s="143" t="e">
        <f t="shared" si="95"/>
        <v>#N/A</v>
      </c>
      <c r="AC303" s="315" t="str">
        <f t="shared" si="96"/>
        <v/>
      </c>
      <c r="AD303" s="349" t="str">
        <f t="shared" si="97"/>
        <v/>
      </c>
      <c r="AE303" s="349" t="str">
        <f t="shared" si="98"/>
        <v/>
      </c>
      <c r="AF303" s="311" t="str">
        <f t="shared" si="99"/>
        <v/>
      </c>
      <c r="AG303" s="141" t="e">
        <f>_xlfn.CONCAT(IF(AT303="","-","B"),IF(BG303="","-","I"),VLOOKUP($B303,GtP!$A:$BB,MATCH("Gs_0-1",GtP!$A$1:$BB$1,0),FALSE))</f>
        <v>#N/A</v>
      </c>
      <c r="AH303" s="140" t="e">
        <f>_xlfn.CONCAT(IF(AU303="","-","B"),IF(BH303="","-","I"),VLOOKUP($B303,GtP!$A:$BB,MATCH("Gs_0-1",GtP!$A$1:$BB$1,0),FALSE))</f>
        <v>#N/A</v>
      </c>
      <c r="AI303" s="140" t="e">
        <f>_xlfn.CONCAT(IF(AV303="","-","B"),IF(BI303="","-","I"),VLOOKUP($B303,GtP!$A:$BB,MATCH("Gi/o_0-1",GtP!$A$1:$BB$1,0),FALSE))</f>
        <v>#N/A</v>
      </c>
      <c r="AJ303" s="140" t="e">
        <f>_xlfn.CONCAT(IF(AW303="","-","B"),IF(BJ303="","-","I"),VLOOKUP($B303,GtP!$A:$BB,MATCH("Gi/o_0-1",GtP!$A$1:$BB$1,0),FALSE))</f>
        <v>#N/A</v>
      </c>
      <c r="AK303" s="140" t="e">
        <f>_xlfn.CONCAT(IF(AX303="","-","B"),IF(BK303="","-","I"),VLOOKUP($B303,GtP!$A:$BB,MATCH("Gi/o_0-1",GtP!$A$1:$BB$1,0),FALSE))</f>
        <v>#N/A</v>
      </c>
      <c r="AL303" s="140" t="e">
        <f>_xlfn.CONCAT(IF(AY303="","-","B"),IF(BL303="","-","I"),VLOOKUP($B303,GtP!$A:$BB,MATCH("Gi/o_0-1",GtP!$A$1:$BB$1,0),FALSE))</f>
        <v>#N/A</v>
      </c>
      <c r="AM303" s="140" t="e">
        <f>_xlfn.CONCAT(IF(AZ303="","-","B"),IF(BM303="","-","I"),VLOOKUP($B303,GtP!$A:$BB,MATCH("Gi/o_0-1",GtP!$A$1:$BB$1,0),FALSE))</f>
        <v>#N/A</v>
      </c>
      <c r="AN303" s="140" t="e">
        <f>_xlfn.CONCAT(IF(BA303="","-","B"),IF(BN303="","-","I"),VLOOKUP($B303,GtP!$A:$BB,MATCH("Gq/11_0-1",GtP!$A$1:$BB$1,0),FALSE))</f>
        <v>#N/A</v>
      </c>
      <c r="AO303" s="140" t="e">
        <f>_xlfn.CONCAT(IF(BB303="","-","B"),IF(BO303="","-","I"),VLOOKUP($B303,GtP!$A:$BB,MATCH("Gq/11_0-1",GtP!$A$1:$BB$1,0),FALSE))</f>
        <v>#N/A</v>
      </c>
      <c r="AP303" s="140" t="e">
        <f>_xlfn.CONCAT(IF(BC303="","-","B"),IF(BP303="","-","I"),VLOOKUP($B303,GtP!$A:$BB,MATCH("Gq/11_0-1",GtP!$A$1:$BB$1,0),FALSE))</f>
        <v>#N/A</v>
      </c>
      <c r="AQ303" s="140" t="e">
        <f>_xlfn.CONCAT(IF(BD303="","-","B"),IF(BQ303="","-","I"),VLOOKUP($B303,GtP!$A:$BB,MATCH("Gq/11_0-1",GtP!$A$1:$BB$1,0),FALSE))</f>
        <v>#N/A</v>
      </c>
      <c r="AR303" s="140" t="e">
        <f>_xlfn.CONCAT(IF(BE303="","-","B"),IF(BR303="","-","I"),VLOOKUP($B303,GtP!$A:$BB,MATCH("G12/13_0-1",GtP!$A$1:$BB$1,0),FALSE))</f>
        <v>#N/A</v>
      </c>
      <c r="AS303" s="140" t="e">
        <f>_xlfn.CONCAT(IF(BF303="","-","B"),IF(BS303="","-","I"),VLOOKUP($B303,GtP!$A:$BB,MATCH("G12/13_0-1",GtP!$A$1:$BB$1,0),FALSE))</f>
        <v>#N/A</v>
      </c>
      <c r="AT303" s="139" t="str">
        <f>_xlfn.IFNA(VLOOKUP($B303,'B-LogEmaxOverpEC50'!$A:$AL,MATCH(AT$1,'B-LogEmaxOverpEC50'!$A$1:$AL$1,0),FALSE),"")</f>
        <v/>
      </c>
      <c r="AU303" s="136" t="str">
        <f>_xlfn.IFNA(VLOOKUP($B303,'B-LogEmaxOverpEC50'!$A:$AL,MATCH(AU$1,'B-LogEmaxOverpEC50'!$A$1:$AL$1,0),FALSE),"")</f>
        <v/>
      </c>
      <c r="AV303" s="152" t="str">
        <f>_xlfn.IFNA(VLOOKUP($B303,'B-LogEmaxOverpEC50'!$A:$AL,MATCH(AV$1,'B-LogEmaxOverpEC50'!$A$1:$AL$1,0),FALSE),"")</f>
        <v/>
      </c>
      <c r="AW303" s="152" t="str">
        <f>_xlfn.IFNA(VLOOKUP($B303,'B-LogEmaxOverpEC50'!$A:$AL,MATCH(AW$1,'B-LogEmaxOverpEC50'!$A$1:$AL$1,0),FALSE),"")</f>
        <v/>
      </c>
      <c r="AX303" s="152" t="str">
        <f>_xlfn.IFNA(VLOOKUP($B303,'B-LogEmaxOverpEC50'!$A:$AL,MATCH(AX$1,'B-LogEmaxOverpEC50'!$A$1:$AL$1,0),FALSE),"")</f>
        <v/>
      </c>
      <c r="AY303" s="152" t="str">
        <f>_xlfn.IFNA(VLOOKUP($B303,'B-LogEmaxOverpEC50'!$A:$AL,MATCH(AY$1,'B-LogEmaxOverpEC50'!$A$1:$AL$1,0),FALSE),"")</f>
        <v/>
      </c>
      <c r="AZ303" s="152" t="str">
        <f>_xlfn.IFNA(VLOOKUP($B303,'B-LogEmaxOverpEC50'!$A:$AL,MATCH(AZ$1,'B-LogEmaxOverpEC50'!$A$1:$AL$1,0),FALSE),"")</f>
        <v/>
      </c>
      <c r="BA303" s="152" t="str">
        <f>_xlfn.IFNA(VLOOKUP($B303,'B-LogEmaxOverpEC50'!$A:$AL,MATCH(BA$1,'B-LogEmaxOverpEC50'!$A$1:$AL$1,0),FALSE),"")</f>
        <v/>
      </c>
      <c r="BB303" s="152" t="str">
        <f>_xlfn.IFNA(VLOOKUP($B303,'B-LogEmaxOverpEC50'!$A:$AL,MATCH(BB$1,'B-LogEmaxOverpEC50'!$A$1:$AL$1,0),FALSE),"")</f>
        <v/>
      </c>
      <c r="BC303" s="152" t="str">
        <f>_xlfn.IFNA(VLOOKUP($B303,'B-LogEmaxOverpEC50'!$A:$AL,MATCH(BC$1,'B-LogEmaxOverpEC50'!$A$1:$AL$1,0),FALSE),"")</f>
        <v/>
      </c>
      <c r="BD303" s="152" t="str">
        <f>_xlfn.IFNA(VLOOKUP($B303,'B-LogEmaxOverpEC50'!$A:$AL,MATCH(BD$1,'B-LogEmaxOverpEC50'!$A$1:$AL$1,0),FALSE),"")</f>
        <v/>
      </c>
      <c r="BE303" s="152" t="str">
        <f>_xlfn.IFNA(VLOOKUP($B303,'B-LogEmaxOverpEC50'!$A:$AL,MATCH(BE$1,'B-LogEmaxOverpEC50'!$A$1:$AL$1,0),FALSE),"")</f>
        <v/>
      </c>
      <c r="BF303" s="152" t="str">
        <f>_xlfn.IFNA(VLOOKUP($B303,'B-LogEmaxOverpEC50'!$A:$AL,MATCH(BF$1,'B-LogEmaxOverpEC50'!$A$1:$AL$1,0),FALSE),"")</f>
        <v/>
      </c>
      <c r="BG303" s="137" t="str">
        <f>_xlfn.IFNA(VLOOKUP($B303,'I-LogEmaxOverpEC50'!$A:$AR,MATCH(BG$1,'I-LogEmaxOverpEC50'!$A$1:$AR$1,0),FALSE),"")</f>
        <v/>
      </c>
      <c r="BH303" s="136" t="str">
        <f>_xlfn.IFNA(VLOOKUP($B303,'I-LogEmaxOverpEC50'!$A:$AR,MATCH(BH$1,'I-LogEmaxOverpEC50'!$A$1:$AR$1,0),FALSE),"")</f>
        <v/>
      </c>
      <c r="BI303" s="136" t="str">
        <f>_xlfn.IFNA(VLOOKUP($B303,'I-LogEmaxOverpEC50'!$A:$AR,MATCH(BI$1,'I-LogEmaxOverpEC50'!$A$1:$AR$1,0),FALSE),"")</f>
        <v/>
      </c>
      <c r="BJ303" s="136" t="str">
        <f>_xlfn.IFNA(VLOOKUP($B303,'I-LogEmaxOverpEC50'!$A:$AR,MATCH(BJ$1,'I-LogEmaxOverpEC50'!$A$1:$AR$1,0),FALSE),"")</f>
        <v/>
      </c>
      <c r="BK303" s="136" t="str">
        <f>_xlfn.IFNA(VLOOKUP($B303,'I-LogEmaxOverpEC50'!$A:$AR,MATCH(BK$1,'I-LogEmaxOverpEC50'!$A$1:$AR$1,0),FALSE),"")</f>
        <v/>
      </c>
      <c r="BL303" s="136" t="str">
        <f>_xlfn.IFNA(VLOOKUP($B303,'I-LogEmaxOverpEC50'!$A:$AR,MATCH(BL$1,'I-LogEmaxOverpEC50'!$A$1:$AR$1,0),FALSE),"")</f>
        <v/>
      </c>
      <c r="BM303" s="136" t="str">
        <f>_xlfn.IFNA(VLOOKUP($B303,'I-LogEmaxOverpEC50'!$A:$AR,MATCH(BM$1,'I-LogEmaxOverpEC50'!$A$1:$AR$1,0),FALSE),"")</f>
        <v/>
      </c>
      <c r="BN303" s="136" t="str">
        <f>_xlfn.IFNA(VLOOKUP($B303,'I-LogEmaxOverpEC50'!$A:$AR,MATCH(BN$1,'I-LogEmaxOverpEC50'!$A$1:$AR$1,0),FALSE),"")</f>
        <v/>
      </c>
      <c r="BO303" s="136" t="str">
        <f>_xlfn.IFNA(VLOOKUP($B303,'I-LogEmaxOverpEC50'!$A:$AR,MATCH(BO$1,'I-LogEmaxOverpEC50'!$A$1:$AR$1,0),FALSE),"")</f>
        <v/>
      </c>
      <c r="BP303" s="136" t="str">
        <f>_xlfn.IFNA(VLOOKUP($B303,'I-LogEmaxOverpEC50'!$A:$AR,MATCH(BP$1,'I-LogEmaxOverpEC50'!$A$1:$AR$1,0),FALSE),"")</f>
        <v/>
      </c>
      <c r="BQ303" s="136" t="str">
        <f>_xlfn.IFNA(VLOOKUP($B303,'I-LogEmaxOverpEC50'!$A:$AR,MATCH(BQ$1,'I-LogEmaxOverpEC50'!$A$1:$AR$1,0),FALSE),"")</f>
        <v/>
      </c>
      <c r="BR303" s="136" t="str">
        <f>_xlfn.IFNA(VLOOKUP($B303,'I-LogEmaxOverpEC50'!$A:$AR,MATCH(BR$1,'I-LogEmaxOverpEC50'!$A$1:$AR$1,0),FALSE),"")</f>
        <v/>
      </c>
      <c r="BS303" s="136" t="str">
        <f>_xlfn.IFNA(VLOOKUP($B303,'I-LogEmaxOverpEC50'!$A:$AR,MATCH(BS$1,'I-LogEmaxOverpEC50'!$A$1:$AR$1,0),FALSE),"")</f>
        <v/>
      </c>
    </row>
    <row r="304" spans="1:71" x14ac:dyDescent="0.2">
      <c r="A304" s="146" t="e" cm="1">
        <f t="array" ref="A304">_xlfn.IFS(SUM(F304:R304)&gt;0,1,AB304&gt;0,2,TRUE,3)</f>
        <v>#N/A</v>
      </c>
      <c r="B304" s="146" t="s">
        <v>1009</v>
      </c>
      <c r="D304" s="151" t="str">
        <f>_xlfn.XLOOKUP(B304,RecNamesAll!A:A,RecNamesAll!E:E)</f>
        <v>A</v>
      </c>
      <c r="E304" s="150" t="str">
        <f>_xlfn.XLOOKUP(B304,RecNamesAll!A:A,RecNamesAll!C:C)</f>
        <v>LGR5</v>
      </c>
      <c r="F304" s="160" t="e">
        <f t="shared" si="80"/>
        <v>#N/A</v>
      </c>
      <c r="G304" s="159" t="e">
        <f t="shared" si="81"/>
        <v>#N/A</v>
      </c>
      <c r="H304" s="159" t="e">
        <f t="shared" si="82"/>
        <v>#N/A</v>
      </c>
      <c r="I304" s="159" t="e">
        <f t="shared" si="83"/>
        <v>#N/A</v>
      </c>
      <c r="J304" s="159" t="e">
        <f t="shared" si="84"/>
        <v>#N/A</v>
      </c>
      <c r="K304" s="159" t="e">
        <f t="shared" si="85"/>
        <v>#N/A</v>
      </c>
      <c r="L304" s="159" t="e">
        <f t="shared" si="86"/>
        <v>#N/A</v>
      </c>
      <c r="M304" s="159" t="e">
        <f t="shared" si="87"/>
        <v>#N/A</v>
      </c>
      <c r="N304" s="159" t="e">
        <f t="shared" si="88"/>
        <v>#N/A</v>
      </c>
      <c r="O304" s="159" t="e">
        <f t="shared" si="89"/>
        <v>#N/A</v>
      </c>
      <c r="P304" s="159" t="e">
        <f t="shared" si="90"/>
        <v>#N/A</v>
      </c>
      <c r="Q304" s="159" t="e">
        <f t="shared" si="91"/>
        <v>#N/A</v>
      </c>
      <c r="R304" s="159" t="e">
        <f t="shared" si="92"/>
        <v>#N/A</v>
      </c>
      <c r="U304" s="146" t="str">
        <f t="shared" si="93"/>
        <v>A</v>
      </c>
      <c r="V304" s="145" t="str">
        <f t="shared" si="94"/>
        <v>LGR5</v>
      </c>
      <c r="W304" s="157" t="e">
        <f>VLOOKUP($B304,GtP!$A:$DD,MATCH("Gs_0-2",GtP!$A$1:$DD$1,0),FALSE)</f>
        <v>#N/A</v>
      </c>
      <c r="X304" s="156" t="e">
        <f>VLOOKUP($B304,GtP!$A:$DD,MATCH("Gi/o_0-2",GtP!$A$1:$DD$1,0),FALSE)</f>
        <v>#N/A</v>
      </c>
      <c r="Y304" s="156" t="e">
        <f>VLOOKUP($B304,GtP!$A:$DD,MATCH("Gq/11_0-2",GtP!$A$1:$DD$1,0),FALSE)</f>
        <v>#N/A</v>
      </c>
      <c r="Z304" s="156" t="e">
        <f>VLOOKUP($B304,GtP!$A:$DD,MATCH("G12/13_0-2",GtP!$A$1:$DD$1,0),FALSE)</f>
        <v>#N/A</v>
      </c>
      <c r="AA304" s="155"/>
      <c r="AB304" s="143" t="e">
        <f t="shared" si="95"/>
        <v>#N/A</v>
      </c>
      <c r="AC304" s="315" t="str">
        <f t="shared" si="96"/>
        <v/>
      </c>
      <c r="AD304" s="349" t="str">
        <f t="shared" si="97"/>
        <v/>
      </c>
      <c r="AE304" s="349" t="str">
        <f t="shared" si="98"/>
        <v/>
      </c>
      <c r="AF304" s="311" t="str">
        <f t="shared" si="99"/>
        <v/>
      </c>
      <c r="AG304" s="141" t="e">
        <f>_xlfn.CONCAT(IF(AT304="","-","B"),IF(BG304="","-","I"),VLOOKUP($B304,GtP!$A:$BB,MATCH("Gs_0-1",GtP!$A$1:$BB$1,0),FALSE))</f>
        <v>#N/A</v>
      </c>
      <c r="AH304" s="140" t="e">
        <f>_xlfn.CONCAT(IF(AU304="","-","B"),IF(BH304="","-","I"),VLOOKUP($B304,GtP!$A:$BB,MATCH("Gs_0-1",GtP!$A$1:$BB$1,0),FALSE))</f>
        <v>#N/A</v>
      </c>
      <c r="AI304" s="140" t="e">
        <f>_xlfn.CONCAT(IF(AV304="","-","B"),IF(BI304="","-","I"),VLOOKUP($B304,GtP!$A:$BB,MATCH("Gi/o_0-1",GtP!$A$1:$BB$1,0),FALSE))</f>
        <v>#N/A</v>
      </c>
      <c r="AJ304" s="140" t="e">
        <f>_xlfn.CONCAT(IF(AW304="","-","B"),IF(BJ304="","-","I"),VLOOKUP($B304,GtP!$A:$BB,MATCH("Gi/o_0-1",GtP!$A$1:$BB$1,0),FALSE))</f>
        <v>#N/A</v>
      </c>
      <c r="AK304" s="140" t="e">
        <f>_xlfn.CONCAT(IF(AX304="","-","B"),IF(BK304="","-","I"),VLOOKUP($B304,GtP!$A:$BB,MATCH("Gi/o_0-1",GtP!$A$1:$BB$1,0),FALSE))</f>
        <v>#N/A</v>
      </c>
      <c r="AL304" s="140" t="e">
        <f>_xlfn.CONCAT(IF(AY304="","-","B"),IF(BL304="","-","I"),VLOOKUP($B304,GtP!$A:$BB,MATCH("Gi/o_0-1",GtP!$A$1:$BB$1,0),FALSE))</f>
        <v>#N/A</v>
      </c>
      <c r="AM304" s="140" t="e">
        <f>_xlfn.CONCAT(IF(AZ304="","-","B"),IF(BM304="","-","I"),VLOOKUP($B304,GtP!$A:$BB,MATCH("Gi/o_0-1",GtP!$A$1:$BB$1,0),FALSE))</f>
        <v>#N/A</v>
      </c>
      <c r="AN304" s="140" t="e">
        <f>_xlfn.CONCAT(IF(BA304="","-","B"),IF(BN304="","-","I"),VLOOKUP($B304,GtP!$A:$BB,MATCH("Gq/11_0-1",GtP!$A$1:$BB$1,0),FALSE))</f>
        <v>#N/A</v>
      </c>
      <c r="AO304" s="140" t="e">
        <f>_xlfn.CONCAT(IF(BB304="","-","B"),IF(BO304="","-","I"),VLOOKUP($B304,GtP!$A:$BB,MATCH("Gq/11_0-1",GtP!$A$1:$BB$1,0),FALSE))</f>
        <v>#N/A</v>
      </c>
      <c r="AP304" s="140" t="e">
        <f>_xlfn.CONCAT(IF(BC304="","-","B"),IF(BP304="","-","I"),VLOOKUP($B304,GtP!$A:$BB,MATCH("Gq/11_0-1",GtP!$A$1:$BB$1,0),FALSE))</f>
        <v>#N/A</v>
      </c>
      <c r="AQ304" s="140" t="e">
        <f>_xlfn.CONCAT(IF(BD304="","-","B"),IF(BQ304="","-","I"),VLOOKUP($B304,GtP!$A:$BB,MATCH("Gq/11_0-1",GtP!$A$1:$BB$1,0),FALSE))</f>
        <v>#N/A</v>
      </c>
      <c r="AR304" s="140" t="e">
        <f>_xlfn.CONCAT(IF(BE304="","-","B"),IF(BR304="","-","I"),VLOOKUP($B304,GtP!$A:$BB,MATCH("G12/13_0-1",GtP!$A$1:$BB$1,0),FALSE))</f>
        <v>#N/A</v>
      </c>
      <c r="AS304" s="140" t="e">
        <f>_xlfn.CONCAT(IF(BF304="","-","B"),IF(BS304="","-","I"),VLOOKUP($B304,GtP!$A:$BB,MATCH("G12/13_0-1",GtP!$A$1:$BB$1,0),FALSE))</f>
        <v>#N/A</v>
      </c>
      <c r="AT304" s="139" t="str">
        <f>_xlfn.IFNA(VLOOKUP($B304,'B-LogEmaxOverpEC50'!$A:$AL,MATCH(AT$1,'B-LogEmaxOverpEC50'!$A$1:$AL$1,0),FALSE),"")</f>
        <v/>
      </c>
      <c r="AU304" s="136" t="str">
        <f>_xlfn.IFNA(VLOOKUP($B304,'B-LogEmaxOverpEC50'!$A:$AL,MATCH(AU$1,'B-LogEmaxOverpEC50'!$A$1:$AL$1,0),FALSE),"")</f>
        <v/>
      </c>
      <c r="AV304" s="152" t="str">
        <f>_xlfn.IFNA(VLOOKUP($B304,'B-LogEmaxOverpEC50'!$A:$AL,MATCH(AV$1,'B-LogEmaxOverpEC50'!$A$1:$AL$1,0),FALSE),"")</f>
        <v/>
      </c>
      <c r="AW304" s="152" t="str">
        <f>_xlfn.IFNA(VLOOKUP($B304,'B-LogEmaxOverpEC50'!$A:$AL,MATCH(AW$1,'B-LogEmaxOverpEC50'!$A$1:$AL$1,0),FALSE),"")</f>
        <v/>
      </c>
      <c r="AX304" s="152" t="str">
        <f>_xlfn.IFNA(VLOOKUP($B304,'B-LogEmaxOverpEC50'!$A:$AL,MATCH(AX$1,'B-LogEmaxOverpEC50'!$A$1:$AL$1,0),FALSE),"")</f>
        <v/>
      </c>
      <c r="AY304" s="152" t="str">
        <f>_xlfn.IFNA(VLOOKUP($B304,'B-LogEmaxOverpEC50'!$A:$AL,MATCH(AY$1,'B-LogEmaxOverpEC50'!$A$1:$AL$1,0),FALSE),"")</f>
        <v/>
      </c>
      <c r="AZ304" s="152" t="str">
        <f>_xlfn.IFNA(VLOOKUP($B304,'B-LogEmaxOverpEC50'!$A:$AL,MATCH(AZ$1,'B-LogEmaxOverpEC50'!$A$1:$AL$1,0),FALSE),"")</f>
        <v/>
      </c>
      <c r="BA304" s="152" t="str">
        <f>_xlfn.IFNA(VLOOKUP($B304,'B-LogEmaxOverpEC50'!$A:$AL,MATCH(BA$1,'B-LogEmaxOverpEC50'!$A$1:$AL$1,0),FALSE),"")</f>
        <v/>
      </c>
      <c r="BB304" s="152" t="str">
        <f>_xlfn.IFNA(VLOOKUP($B304,'B-LogEmaxOverpEC50'!$A:$AL,MATCH(BB$1,'B-LogEmaxOverpEC50'!$A$1:$AL$1,0),FALSE),"")</f>
        <v/>
      </c>
      <c r="BC304" s="152" t="str">
        <f>_xlfn.IFNA(VLOOKUP($B304,'B-LogEmaxOverpEC50'!$A:$AL,MATCH(BC$1,'B-LogEmaxOverpEC50'!$A$1:$AL$1,0),FALSE),"")</f>
        <v/>
      </c>
      <c r="BD304" s="152" t="str">
        <f>_xlfn.IFNA(VLOOKUP($B304,'B-LogEmaxOverpEC50'!$A:$AL,MATCH(BD$1,'B-LogEmaxOverpEC50'!$A$1:$AL$1,0),FALSE),"")</f>
        <v/>
      </c>
      <c r="BE304" s="152" t="str">
        <f>_xlfn.IFNA(VLOOKUP($B304,'B-LogEmaxOverpEC50'!$A:$AL,MATCH(BE$1,'B-LogEmaxOverpEC50'!$A$1:$AL$1,0),FALSE),"")</f>
        <v/>
      </c>
      <c r="BF304" s="152" t="str">
        <f>_xlfn.IFNA(VLOOKUP($B304,'B-LogEmaxOverpEC50'!$A:$AL,MATCH(BF$1,'B-LogEmaxOverpEC50'!$A$1:$AL$1,0),FALSE),"")</f>
        <v/>
      </c>
      <c r="BG304" s="137" t="str">
        <f>_xlfn.IFNA(VLOOKUP($B304,'I-LogEmaxOverpEC50'!$A:$AR,MATCH(BG$1,'I-LogEmaxOverpEC50'!$A$1:$AR$1,0),FALSE),"")</f>
        <v/>
      </c>
      <c r="BH304" s="136" t="str">
        <f>_xlfn.IFNA(VLOOKUP($B304,'I-LogEmaxOverpEC50'!$A:$AR,MATCH(BH$1,'I-LogEmaxOverpEC50'!$A$1:$AR$1,0),FALSE),"")</f>
        <v/>
      </c>
      <c r="BI304" s="136" t="str">
        <f>_xlfn.IFNA(VLOOKUP($B304,'I-LogEmaxOverpEC50'!$A:$AR,MATCH(BI$1,'I-LogEmaxOverpEC50'!$A$1:$AR$1,0),FALSE),"")</f>
        <v/>
      </c>
      <c r="BJ304" s="136" t="str">
        <f>_xlfn.IFNA(VLOOKUP($B304,'I-LogEmaxOverpEC50'!$A:$AR,MATCH(BJ$1,'I-LogEmaxOverpEC50'!$A$1:$AR$1,0),FALSE),"")</f>
        <v/>
      </c>
      <c r="BK304" s="136" t="str">
        <f>_xlfn.IFNA(VLOOKUP($B304,'I-LogEmaxOverpEC50'!$A:$AR,MATCH(BK$1,'I-LogEmaxOverpEC50'!$A$1:$AR$1,0),FALSE),"")</f>
        <v/>
      </c>
      <c r="BL304" s="136" t="str">
        <f>_xlfn.IFNA(VLOOKUP($B304,'I-LogEmaxOverpEC50'!$A:$AR,MATCH(BL$1,'I-LogEmaxOverpEC50'!$A$1:$AR$1,0),FALSE),"")</f>
        <v/>
      </c>
      <c r="BM304" s="136" t="str">
        <f>_xlfn.IFNA(VLOOKUP($B304,'I-LogEmaxOverpEC50'!$A:$AR,MATCH(BM$1,'I-LogEmaxOverpEC50'!$A$1:$AR$1,0),FALSE),"")</f>
        <v/>
      </c>
      <c r="BN304" s="136" t="str">
        <f>_xlfn.IFNA(VLOOKUP($B304,'I-LogEmaxOverpEC50'!$A:$AR,MATCH(BN$1,'I-LogEmaxOverpEC50'!$A$1:$AR$1,0),FALSE),"")</f>
        <v/>
      </c>
      <c r="BO304" s="136" t="str">
        <f>_xlfn.IFNA(VLOOKUP($B304,'I-LogEmaxOverpEC50'!$A:$AR,MATCH(BO$1,'I-LogEmaxOverpEC50'!$A$1:$AR$1,0),FALSE),"")</f>
        <v/>
      </c>
      <c r="BP304" s="136" t="str">
        <f>_xlfn.IFNA(VLOOKUP($B304,'I-LogEmaxOverpEC50'!$A:$AR,MATCH(BP$1,'I-LogEmaxOverpEC50'!$A$1:$AR$1,0),FALSE),"")</f>
        <v/>
      </c>
      <c r="BQ304" s="136" t="str">
        <f>_xlfn.IFNA(VLOOKUP($B304,'I-LogEmaxOverpEC50'!$A:$AR,MATCH(BQ$1,'I-LogEmaxOverpEC50'!$A$1:$AR$1,0),FALSE),"")</f>
        <v/>
      </c>
      <c r="BR304" s="136" t="str">
        <f>_xlfn.IFNA(VLOOKUP($B304,'I-LogEmaxOverpEC50'!$A:$AR,MATCH(BR$1,'I-LogEmaxOverpEC50'!$A$1:$AR$1,0),FALSE),"")</f>
        <v/>
      </c>
      <c r="BS304" s="136" t="str">
        <f>_xlfn.IFNA(VLOOKUP($B304,'I-LogEmaxOverpEC50'!$A:$AR,MATCH(BS$1,'I-LogEmaxOverpEC50'!$A$1:$AR$1,0),FALSE),"")</f>
        <v/>
      </c>
    </row>
    <row r="305" spans="1:88" x14ac:dyDescent="0.2">
      <c r="A305" s="146" t="e" cm="1">
        <f t="array" ref="A305">_xlfn.IFS(SUM(F305:R305)&gt;0,1,AB305&gt;0,2,TRUE,3)</f>
        <v>#N/A</v>
      </c>
      <c r="B305" s="146" t="s">
        <v>1006</v>
      </c>
      <c r="D305" s="151" t="str">
        <f>_xlfn.XLOOKUP(B305,RecNamesAll!A:A,RecNamesAll!E:E)</f>
        <v>A</v>
      </c>
      <c r="E305" s="150" t="str">
        <f>_xlfn.XLOOKUP(B305,RecNamesAll!A:A,RecNamesAll!C:C)</f>
        <v>LGR6</v>
      </c>
      <c r="F305" s="160" t="e">
        <f t="shared" si="80"/>
        <v>#N/A</v>
      </c>
      <c r="G305" s="159" t="e">
        <f t="shared" si="81"/>
        <v>#N/A</v>
      </c>
      <c r="H305" s="159" t="e">
        <f t="shared" si="82"/>
        <v>#N/A</v>
      </c>
      <c r="I305" s="159" t="e">
        <f t="shared" si="83"/>
        <v>#N/A</v>
      </c>
      <c r="J305" s="159" t="e">
        <f t="shared" si="84"/>
        <v>#N/A</v>
      </c>
      <c r="K305" s="159" t="e">
        <f t="shared" si="85"/>
        <v>#N/A</v>
      </c>
      <c r="L305" s="159" t="e">
        <f t="shared" si="86"/>
        <v>#N/A</v>
      </c>
      <c r="M305" s="159" t="e">
        <f t="shared" si="87"/>
        <v>#N/A</v>
      </c>
      <c r="N305" s="159" t="e">
        <f t="shared" si="88"/>
        <v>#N/A</v>
      </c>
      <c r="O305" s="159" t="e">
        <f t="shared" si="89"/>
        <v>#N/A</v>
      </c>
      <c r="P305" s="159" t="e">
        <f t="shared" si="90"/>
        <v>#N/A</v>
      </c>
      <c r="Q305" s="159" t="e">
        <f t="shared" si="91"/>
        <v>#N/A</v>
      </c>
      <c r="R305" s="159" t="e">
        <f t="shared" si="92"/>
        <v>#N/A</v>
      </c>
      <c r="U305" s="146" t="str">
        <f t="shared" si="93"/>
        <v>A</v>
      </c>
      <c r="V305" s="145" t="str">
        <f t="shared" si="94"/>
        <v>LGR6</v>
      </c>
      <c r="W305" s="157" t="e">
        <f>VLOOKUP($B305,GtP!$A:$DD,MATCH("Gs_0-2",GtP!$A$1:$DD$1,0),FALSE)</f>
        <v>#N/A</v>
      </c>
      <c r="X305" s="156" t="e">
        <f>VLOOKUP($B305,GtP!$A:$DD,MATCH("Gi/o_0-2",GtP!$A$1:$DD$1,0),FALSE)</f>
        <v>#N/A</v>
      </c>
      <c r="Y305" s="156" t="e">
        <f>VLOOKUP($B305,GtP!$A:$DD,MATCH("Gq/11_0-2",GtP!$A$1:$DD$1,0),FALSE)</f>
        <v>#N/A</v>
      </c>
      <c r="Z305" s="156" t="e">
        <f>VLOOKUP($B305,GtP!$A:$DD,MATCH("G12/13_0-2",GtP!$A$1:$DD$1,0),FALSE)</f>
        <v>#N/A</v>
      </c>
      <c r="AA305" s="155"/>
      <c r="AB305" s="143" t="e">
        <f t="shared" si="95"/>
        <v>#N/A</v>
      </c>
      <c r="AC305" s="315" t="str">
        <f t="shared" si="96"/>
        <v/>
      </c>
      <c r="AD305" s="349" t="str">
        <f t="shared" si="97"/>
        <v/>
      </c>
      <c r="AE305" s="349" t="str">
        <f t="shared" si="98"/>
        <v/>
      </c>
      <c r="AF305" s="311" t="str">
        <f t="shared" si="99"/>
        <v/>
      </c>
      <c r="AG305" s="141" t="e">
        <f>_xlfn.CONCAT(IF(AT305="","-","B"),IF(BG305="","-","I"),VLOOKUP($B305,GtP!$A:$BB,MATCH("Gs_0-1",GtP!$A$1:$BB$1,0),FALSE))</f>
        <v>#N/A</v>
      </c>
      <c r="AH305" s="140" t="e">
        <f>_xlfn.CONCAT(IF(AU305="","-","B"),IF(BH305="","-","I"),VLOOKUP($B305,GtP!$A:$BB,MATCH("Gs_0-1",GtP!$A$1:$BB$1,0),FALSE))</f>
        <v>#N/A</v>
      </c>
      <c r="AI305" s="140" t="e">
        <f>_xlfn.CONCAT(IF(AV305="","-","B"),IF(BI305="","-","I"),VLOOKUP($B305,GtP!$A:$BB,MATCH("Gi/o_0-1",GtP!$A$1:$BB$1,0),FALSE))</f>
        <v>#N/A</v>
      </c>
      <c r="AJ305" s="140" t="e">
        <f>_xlfn.CONCAT(IF(AW305="","-","B"),IF(BJ305="","-","I"),VLOOKUP($B305,GtP!$A:$BB,MATCH("Gi/o_0-1",GtP!$A$1:$BB$1,0),FALSE))</f>
        <v>#N/A</v>
      </c>
      <c r="AK305" s="140" t="e">
        <f>_xlfn.CONCAT(IF(AX305="","-","B"),IF(BK305="","-","I"),VLOOKUP($B305,GtP!$A:$BB,MATCH("Gi/o_0-1",GtP!$A$1:$BB$1,0),FALSE))</f>
        <v>#N/A</v>
      </c>
      <c r="AL305" s="140" t="e">
        <f>_xlfn.CONCAT(IF(AY305="","-","B"),IF(BL305="","-","I"),VLOOKUP($B305,GtP!$A:$BB,MATCH("Gi/o_0-1",GtP!$A$1:$BB$1,0),FALSE))</f>
        <v>#N/A</v>
      </c>
      <c r="AM305" s="140" t="e">
        <f>_xlfn.CONCAT(IF(AZ305="","-","B"),IF(BM305="","-","I"),VLOOKUP($B305,GtP!$A:$BB,MATCH("Gi/o_0-1",GtP!$A$1:$BB$1,0),FALSE))</f>
        <v>#N/A</v>
      </c>
      <c r="AN305" s="140" t="e">
        <f>_xlfn.CONCAT(IF(BA305="","-","B"),IF(BN305="","-","I"),VLOOKUP($B305,GtP!$A:$BB,MATCH("Gq/11_0-1",GtP!$A$1:$BB$1,0),FALSE))</f>
        <v>#N/A</v>
      </c>
      <c r="AO305" s="140" t="e">
        <f>_xlfn.CONCAT(IF(BB305="","-","B"),IF(BO305="","-","I"),VLOOKUP($B305,GtP!$A:$BB,MATCH("Gq/11_0-1",GtP!$A$1:$BB$1,0),FALSE))</f>
        <v>#N/A</v>
      </c>
      <c r="AP305" s="140" t="e">
        <f>_xlfn.CONCAT(IF(BC305="","-","B"),IF(BP305="","-","I"),VLOOKUP($B305,GtP!$A:$BB,MATCH("Gq/11_0-1",GtP!$A$1:$BB$1,0),FALSE))</f>
        <v>#N/A</v>
      </c>
      <c r="AQ305" s="140" t="e">
        <f>_xlfn.CONCAT(IF(BD305="","-","B"),IF(BQ305="","-","I"),VLOOKUP($B305,GtP!$A:$BB,MATCH("Gq/11_0-1",GtP!$A$1:$BB$1,0),FALSE))</f>
        <v>#N/A</v>
      </c>
      <c r="AR305" s="140" t="e">
        <f>_xlfn.CONCAT(IF(BE305="","-","B"),IF(BR305="","-","I"),VLOOKUP($B305,GtP!$A:$BB,MATCH("G12/13_0-1",GtP!$A$1:$BB$1,0),FALSE))</f>
        <v>#N/A</v>
      </c>
      <c r="AS305" s="140" t="e">
        <f>_xlfn.CONCAT(IF(BF305="","-","B"),IF(BS305="","-","I"),VLOOKUP($B305,GtP!$A:$BB,MATCH("G12/13_0-1",GtP!$A$1:$BB$1,0),FALSE))</f>
        <v>#N/A</v>
      </c>
      <c r="AT305" s="139" t="str">
        <f>_xlfn.IFNA(VLOOKUP($B305,'B-LogEmaxOverpEC50'!$A:$AL,MATCH(AT$1,'B-LogEmaxOverpEC50'!$A$1:$AL$1,0),FALSE),"")</f>
        <v/>
      </c>
      <c r="AU305" s="136" t="str">
        <f>_xlfn.IFNA(VLOOKUP($B305,'B-LogEmaxOverpEC50'!$A:$AL,MATCH(AU$1,'B-LogEmaxOverpEC50'!$A$1:$AL$1,0),FALSE),"")</f>
        <v/>
      </c>
      <c r="AV305" s="152" t="str">
        <f>_xlfn.IFNA(VLOOKUP($B305,'B-LogEmaxOverpEC50'!$A:$AL,MATCH(AV$1,'B-LogEmaxOverpEC50'!$A$1:$AL$1,0),FALSE),"")</f>
        <v/>
      </c>
      <c r="AW305" s="152" t="str">
        <f>_xlfn.IFNA(VLOOKUP($B305,'B-LogEmaxOverpEC50'!$A:$AL,MATCH(AW$1,'B-LogEmaxOverpEC50'!$A$1:$AL$1,0),FALSE),"")</f>
        <v/>
      </c>
      <c r="AX305" s="152" t="str">
        <f>_xlfn.IFNA(VLOOKUP($B305,'B-LogEmaxOverpEC50'!$A:$AL,MATCH(AX$1,'B-LogEmaxOverpEC50'!$A$1:$AL$1,0),FALSE),"")</f>
        <v/>
      </c>
      <c r="AY305" s="152" t="str">
        <f>_xlfn.IFNA(VLOOKUP($B305,'B-LogEmaxOverpEC50'!$A:$AL,MATCH(AY$1,'B-LogEmaxOverpEC50'!$A$1:$AL$1,0),FALSE),"")</f>
        <v/>
      </c>
      <c r="AZ305" s="152" t="str">
        <f>_xlfn.IFNA(VLOOKUP($B305,'B-LogEmaxOverpEC50'!$A:$AL,MATCH(AZ$1,'B-LogEmaxOverpEC50'!$A$1:$AL$1,0),FALSE),"")</f>
        <v/>
      </c>
      <c r="BA305" s="152" t="str">
        <f>_xlfn.IFNA(VLOOKUP($B305,'B-LogEmaxOverpEC50'!$A:$AL,MATCH(BA$1,'B-LogEmaxOverpEC50'!$A$1:$AL$1,0),FALSE),"")</f>
        <v/>
      </c>
      <c r="BB305" s="152" t="str">
        <f>_xlfn.IFNA(VLOOKUP($B305,'B-LogEmaxOverpEC50'!$A:$AL,MATCH(BB$1,'B-LogEmaxOverpEC50'!$A$1:$AL$1,0),FALSE),"")</f>
        <v/>
      </c>
      <c r="BC305" s="152" t="str">
        <f>_xlfn.IFNA(VLOOKUP($B305,'B-LogEmaxOverpEC50'!$A:$AL,MATCH(BC$1,'B-LogEmaxOverpEC50'!$A$1:$AL$1,0),FALSE),"")</f>
        <v/>
      </c>
      <c r="BD305" s="152" t="str">
        <f>_xlfn.IFNA(VLOOKUP($B305,'B-LogEmaxOverpEC50'!$A:$AL,MATCH(BD$1,'B-LogEmaxOverpEC50'!$A$1:$AL$1,0),FALSE),"")</f>
        <v/>
      </c>
      <c r="BE305" s="152" t="str">
        <f>_xlfn.IFNA(VLOOKUP($B305,'B-LogEmaxOverpEC50'!$A:$AL,MATCH(BE$1,'B-LogEmaxOverpEC50'!$A$1:$AL$1,0),FALSE),"")</f>
        <v/>
      </c>
      <c r="BF305" s="152" t="str">
        <f>_xlfn.IFNA(VLOOKUP($B305,'B-LogEmaxOverpEC50'!$A:$AL,MATCH(BF$1,'B-LogEmaxOverpEC50'!$A$1:$AL$1,0),FALSE),"")</f>
        <v/>
      </c>
      <c r="BG305" s="137" t="str">
        <f>_xlfn.IFNA(VLOOKUP($B305,'I-LogEmaxOverpEC50'!$A:$AR,MATCH(BG$1,'I-LogEmaxOverpEC50'!$A$1:$AR$1,0),FALSE),"")</f>
        <v/>
      </c>
      <c r="BH305" s="136" t="str">
        <f>_xlfn.IFNA(VLOOKUP($B305,'I-LogEmaxOverpEC50'!$A:$AR,MATCH(BH$1,'I-LogEmaxOverpEC50'!$A$1:$AR$1,0),FALSE),"")</f>
        <v/>
      </c>
      <c r="BI305" s="136" t="str">
        <f>_xlfn.IFNA(VLOOKUP($B305,'I-LogEmaxOverpEC50'!$A:$AR,MATCH(BI$1,'I-LogEmaxOverpEC50'!$A$1:$AR$1,0),FALSE),"")</f>
        <v/>
      </c>
      <c r="BJ305" s="136" t="str">
        <f>_xlfn.IFNA(VLOOKUP($B305,'I-LogEmaxOverpEC50'!$A:$AR,MATCH(BJ$1,'I-LogEmaxOverpEC50'!$A$1:$AR$1,0),FALSE),"")</f>
        <v/>
      </c>
      <c r="BK305" s="136" t="str">
        <f>_xlfn.IFNA(VLOOKUP($B305,'I-LogEmaxOverpEC50'!$A:$AR,MATCH(BK$1,'I-LogEmaxOverpEC50'!$A$1:$AR$1,0),FALSE),"")</f>
        <v/>
      </c>
      <c r="BL305" s="136" t="str">
        <f>_xlfn.IFNA(VLOOKUP($B305,'I-LogEmaxOverpEC50'!$A:$AR,MATCH(BL$1,'I-LogEmaxOverpEC50'!$A$1:$AR$1,0),FALSE),"")</f>
        <v/>
      </c>
      <c r="BM305" s="136" t="str">
        <f>_xlfn.IFNA(VLOOKUP($B305,'I-LogEmaxOverpEC50'!$A:$AR,MATCH(BM$1,'I-LogEmaxOverpEC50'!$A$1:$AR$1,0),FALSE),"")</f>
        <v/>
      </c>
      <c r="BN305" s="136" t="str">
        <f>_xlfn.IFNA(VLOOKUP($B305,'I-LogEmaxOverpEC50'!$A:$AR,MATCH(BN$1,'I-LogEmaxOverpEC50'!$A$1:$AR$1,0),FALSE),"")</f>
        <v/>
      </c>
      <c r="BO305" s="136" t="str">
        <f>_xlfn.IFNA(VLOOKUP($B305,'I-LogEmaxOverpEC50'!$A:$AR,MATCH(BO$1,'I-LogEmaxOverpEC50'!$A$1:$AR$1,0),FALSE),"")</f>
        <v/>
      </c>
      <c r="BP305" s="136" t="str">
        <f>_xlfn.IFNA(VLOOKUP($B305,'I-LogEmaxOverpEC50'!$A:$AR,MATCH(BP$1,'I-LogEmaxOverpEC50'!$A$1:$AR$1,0),FALSE),"")</f>
        <v/>
      </c>
      <c r="BQ305" s="136" t="str">
        <f>_xlfn.IFNA(VLOOKUP($B305,'I-LogEmaxOverpEC50'!$A:$AR,MATCH(BQ$1,'I-LogEmaxOverpEC50'!$A$1:$AR$1,0),FALSE),"")</f>
        <v/>
      </c>
      <c r="BR305" s="136" t="str">
        <f>_xlfn.IFNA(VLOOKUP($B305,'I-LogEmaxOverpEC50'!$A:$AR,MATCH(BR$1,'I-LogEmaxOverpEC50'!$A$1:$AR$1,0),FALSE),"")</f>
        <v/>
      </c>
      <c r="BS305" s="136" t="str">
        <f>_xlfn.IFNA(VLOOKUP($B305,'I-LogEmaxOverpEC50'!$A:$AR,MATCH(BS$1,'I-LogEmaxOverpEC50'!$A$1:$AR$1,0),FALSE),"")</f>
        <v/>
      </c>
    </row>
    <row r="306" spans="1:88" x14ac:dyDescent="0.2">
      <c r="A306" s="146" t="e" cm="1">
        <f t="array" ref="A306">_xlfn.IFS(SUM(F306:R306)&gt;0,1,AB306&gt;0,2,TRUE,3)</f>
        <v>#N/A</v>
      </c>
      <c r="B306" s="146" t="s">
        <v>1866</v>
      </c>
      <c r="D306" s="151" t="str">
        <f>_xlfn.XLOOKUP(B306,RecNamesAll!A:A,RecNamesAll!E:E)</f>
        <v>A</v>
      </c>
      <c r="E306" s="150" t="str">
        <f>_xlfn.XLOOKUP(B306,RecNamesAll!A:A,RecNamesAll!C:C)</f>
        <v>MAS1L</v>
      </c>
      <c r="F306" s="160" t="e">
        <f t="shared" si="80"/>
        <v>#N/A</v>
      </c>
      <c r="G306" s="159" t="e">
        <f t="shared" si="81"/>
        <v>#N/A</v>
      </c>
      <c r="H306" s="159" t="e">
        <f t="shared" si="82"/>
        <v>#N/A</v>
      </c>
      <c r="I306" s="159" t="e">
        <f t="shared" si="83"/>
        <v>#N/A</v>
      </c>
      <c r="J306" s="159" t="e">
        <f t="shared" si="84"/>
        <v>#N/A</v>
      </c>
      <c r="K306" s="159" t="e">
        <f t="shared" si="85"/>
        <v>#N/A</v>
      </c>
      <c r="L306" s="159" t="e">
        <f t="shared" si="86"/>
        <v>#N/A</v>
      </c>
      <c r="M306" s="159" t="e">
        <f t="shared" si="87"/>
        <v>#N/A</v>
      </c>
      <c r="N306" s="159" t="e">
        <f t="shared" si="88"/>
        <v>#N/A</v>
      </c>
      <c r="O306" s="159" t="e">
        <f t="shared" si="89"/>
        <v>#N/A</v>
      </c>
      <c r="P306" s="159" t="e">
        <f t="shared" si="90"/>
        <v>#N/A</v>
      </c>
      <c r="Q306" s="159" t="e">
        <f t="shared" si="91"/>
        <v>#N/A</v>
      </c>
      <c r="R306" s="159" t="e">
        <f t="shared" si="92"/>
        <v>#N/A</v>
      </c>
      <c r="U306" s="146" t="str">
        <f t="shared" si="93"/>
        <v>A</v>
      </c>
      <c r="V306" s="145" t="str">
        <f t="shared" si="94"/>
        <v>MAS1L</v>
      </c>
      <c r="W306" s="157" t="e">
        <f>VLOOKUP($B306,GtP!$A:$DD,MATCH("Gs_0-2",GtP!$A$1:$DD$1,0),FALSE)</f>
        <v>#N/A</v>
      </c>
      <c r="X306" s="156" t="e">
        <f>VLOOKUP($B306,GtP!$A:$DD,MATCH("Gi/o_0-2",GtP!$A$1:$DD$1,0),FALSE)</f>
        <v>#N/A</v>
      </c>
      <c r="Y306" s="156" t="e">
        <f>VLOOKUP($B306,GtP!$A:$DD,MATCH("Gq/11_0-2",GtP!$A$1:$DD$1,0),FALSE)</f>
        <v>#N/A</v>
      </c>
      <c r="Z306" s="156" t="e">
        <f>VLOOKUP($B306,GtP!$A:$DD,MATCH("G12/13_0-2",GtP!$A$1:$DD$1,0),FALSE)</f>
        <v>#N/A</v>
      </c>
      <c r="AA306" s="155"/>
      <c r="AB306" s="143" t="e">
        <f t="shared" si="95"/>
        <v>#N/A</v>
      </c>
      <c r="AC306" s="315" t="str">
        <f t="shared" si="96"/>
        <v/>
      </c>
      <c r="AD306" s="349" t="str">
        <f t="shared" si="97"/>
        <v/>
      </c>
      <c r="AE306" s="349" t="str">
        <f t="shared" si="98"/>
        <v/>
      </c>
      <c r="AF306" s="311" t="str">
        <f t="shared" si="99"/>
        <v/>
      </c>
      <c r="AG306" s="141" t="e">
        <f>_xlfn.CONCAT(IF(AT306="","-","B"),IF(BG306="","-","I"),VLOOKUP($B306,GtP!$A:$BB,MATCH("Gs_0-1",GtP!$A$1:$BB$1,0),FALSE))</f>
        <v>#N/A</v>
      </c>
      <c r="AH306" s="140" t="e">
        <f>_xlfn.CONCAT(IF(AU306="","-","B"),IF(BH306="","-","I"),VLOOKUP($B306,GtP!$A:$BB,MATCH("Gs_0-1",GtP!$A$1:$BB$1,0),FALSE))</f>
        <v>#N/A</v>
      </c>
      <c r="AI306" s="140" t="e">
        <f>_xlfn.CONCAT(IF(AV306="","-","B"),IF(BI306="","-","I"),VLOOKUP($B306,GtP!$A:$BB,MATCH("Gi/o_0-1",GtP!$A$1:$BB$1,0),FALSE))</f>
        <v>#N/A</v>
      </c>
      <c r="AJ306" s="140" t="e">
        <f>_xlfn.CONCAT(IF(AW306="","-","B"),IF(BJ306="","-","I"),VLOOKUP($B306,GtP!$A:$BB,MATCH("Gi/o_0-1",GtP!$A$1:$BB$1,0),FALSE))</f>
        <v>#N/A</v>
      </c>
      <c r="AK306" s="140" t="e">
        <f>_xlfn.CONCAT(IF(AX306="","-","B"),IF(BK306="","-","I"),VLOOKUP($B306,GtP!$A:$BB,MATCH("Gi/o_0-1",GtP!$A$1:$BB$1,0),FALSE))</f>
        <v>#N/A</v>
      </c>
      <c r="AL306" s="140" t="e">
        <f>_xlfn.CONCAT(IF(AY306="","-","B"),IF(BL306="","-","I"),VLOOKUP($B306,GtP!$A:$BB,MATCH("Gi/o_0-1",GtP!$A$1:$BB$1,0),FALSE))</f>
        <v>#N/A</v>
      </c>
      <c r="AM306" s="140" t="e">
        <f>_xlfn.CONCAT(IF(AZ306="","-","B"),IF(BM306="","-","I"),VLOOKUP($B306,GtP!$A:$BB,MATCH("Gi/o_0-1",GtP!$A$1:$BB$1,0),FALSE))</f>
        <v>#N/A</v>
      </c>
      <c r="AN306" s="140" t="e">
        <f>_xlfn.CONCAT(IF(BA306="","-","B"),IF(BN306="","-","I"),VLOOKUP($B306,GtP!$A:$BB,MATCH("Gq/11_0-1",GtP!$A$1:$BB$1,0),FALSE))</f>
        <v>#N/A</v>
      </c>
      <c r="AO306" s="140" t="e">
        <f>_xlfn.CONCAT(IF(BB306="","-","B"),IF(BO306="","-","I"),VLOOKUP($B306,GtP!$A:$BB,MATCH("Gq/11_0-1",GtP!$A$1:$BB$1,0),FALSE))</f>
        <v>#N/A</v>
      </c>
      <c r="AP306" s="140" t="e">
        <f>_xlfn.CONCAT(IF(BC306="","-","B"),IF(BP306="","-","I"),VLOOKUP($B306,GtP!$A:$BB,MATCH("Gq/11_0-1",GtP!$A$1:$BB$1,0),FALSE))</f>
        <v>#N/A</v>
      </c>
      <c r="AQ306" s="140" t="e">
        <f>_xlfn.CONCAT(IF(BD306="","-","B"),IF(BQ306="","-","I"),VLOOKUP($B306,GtP!$A:$BB,MATCH("Gq/11_0-1",GtP!$A$1:$BB$1,0),FALSE))</f>
        <v>#N/A</v>
      </c>
      <c r="AR306" s="140" t="e">
        <f>_xlfn.CONCAT(IF(BE306="","-","B"),IF(BR306="","-","I"),VLOOKUP($B306,GtP!$A:$BB,MATCH("G12/13_0-1",GtP!$A$1:$BB$1,0),FALSE))</f>
        <v>#N/A</v>
      </c>
      <c r="AS306" s="140" t="e">
        <f>_xlfn.CONCAT(IF(BF306="","-","B"),IF(BS306="","-","I"),VLOOKUP($B306,GtP!$A:$BB,MATCH("G12/13_0-1",GtP!$A$1:$BB$1,0),FALSE))</f>
        <v>#N/A</v>
      </c>
      <c r="AT306" s="139" t="str">
        <f>_xlfn.IFNA(VLOOKUP($B306,'B-LogEmaxOverpEC50'!$A:$AL,MATCH(AT$1,'B-LogEmaxOverpEC50'!$A$1:$AL$1,0),FALSE),"")</f>
        <v/>
      </c>
      <c r="AU306" s="136" t="str">
        <f>_xlfn.IFNA(VLOOKUP($B306,'B-LogEmaxOverpEC50'!$A:$AL,MATCH(AU$1,'B-LogEmaxOverpEC50'!$A$1:$AL$1,0),FALSE),"")</f>
        <v/>
      </c>
      <c r="AV306" s="152" t="str">
        <f>_xlfn.IFNA(VLOOKUP($B306,'B-LogEmaxOverpEC50'!$A:$AL,MATCH(AV$1,'B-LogEmaxOverpEC50'!$A$1:$AL$1,0),FALSE),"")</f>
        <v/>
      </c>
      <c r="AW306" s="152" t="str">
        <f>_xlfn.IFNA(VLOOKUP($B306,'B-LogEmaxOverpEC50'!$A:$AL,MATCH(AW$1,'B-LogEmaxOverpEC50'!$A$1:$AL$1,0),FALSE),"")</f>
        <v/>
      </c>
      <c r="AX306" s="152" t="str">
        <f>_xlfn.IFNA(VLOOKUP($B306,'B-LogEmaxOverpEC50'!$A:$AL,MATCH(AX$1,'B-LogEmaxOverpEC50'!$A$1:$AL$1,0),FALSE),"")</f>
        <v/>
      </c>
      <c r="AY306" s="152" t="str">
        <f>_xlfn.IFNA(VLOOKUP($B306,'B-LogEmaxOverpEC50'!$A:$AL,MATCH(AY$1,'B-LogEmaxOverpEC50'!$A$1:$AL$1,0),FALSE),"")</f>
        <v/>
      </c>
      <c r="AZ306" s="152" t="str">
        <f>_xlfn.IFNA(VLOOKUP($B306,'B-LogEmaxOverpEC50'!$A:$AL,MATCH(AZ$1,'B-LogEmaxOverpEC50'!$A$1:$AL$1,0),FALSE),"")</f>
        <v/>
      </c>
      <c r="BA306" s="152" t="str">
        <f>_xlfn.IFNA(VLOOKUP($B306,'B-LogEmaxOverpEC50'!$A:$AL,MATCH(BA$1,'B-LogEmaxOverpEC50'!$A$1:$AL$1,0),FALSE),"")</f>
        <v/>
      </c>
      <c r="BB306" s="152" t="str">
        <f>_xlfn.IFNA(VLOOKUP($B306,'B-LogEmaxOverpEC50'!$A:$AL,MATCH(BB$1,'B-LogEmaxOverpEC50'!$A$1:$AL$1,0),FALSE),"")</f>
        <v/>
      </c>
      <c r="BC306" s="152" t="str">
        <f>_xlfn.IFNA(VLOOKUP($B306,'B-LogEmaxOverpEC50'!$A:$AL,MATCH(BC$1,'B-LogEmaxOverpEC50'!$A$1:$AL$1,0),FALSE),"")</f>
        <v/>
      </c>
      <c r="BD306" s="152" t="str">
        <f>_xlfn.IFNA(VLOOKUP($B306,'B-LogEmaxOverpEC50'!$A:$AL,MATCH(BD$1,'B-LogEmaxOverpEC50'!$A$1:$AL$1,0),FALSE),"")</f>
        <v/>
      </c>
      <c r="BE306" s="152" t="str">
        <f>_xlfn.IFNA(VLOOKUP($B306,'B-LogEmaxOverpEC50'!$A:$AL,MATCH(BE$1,'B-LogEmaxOverpEC50'!$A$1:$AL$1,0),FALSE),"")</f>
        <v/>
      </c>
      <c r="BF306" s="152" t="str">
        <f>_xlfn.IFNA(VLOOKUP($B306,'B-LogEmaxOverpEC50'!$A:$AL,MATCH(BF$1,'B-LogEmaxOverpEC50'!$A$1:$AL$1,0),FALSE),"")</f>
        <v/>
      </c>
      <c r="BG306" s="137" t="str">
        <f>_xlfn.IFNA(VLOOKUP($B306,'I-LogEmaxOverpEC50'!$A:$AR,MATCH(BG$1,'I-LogEmaxOverpEC50'!$A$1:$AR$1,0),FALSE),"")</f>
        <v/>
      </c>
      <c r="BH306" s="136" t="str">
        <f>_xlfn.IFNA(VLOOKUP($B306,'I-LogEmaxOverpEC50'!$A:$AR,MATCH(BH$1,'I-LogEmaxOverpEC50'!$A$1:$AR$1,0),FALSE),"")</f>
        <v/>
      </c>
      <c r="BI306" s="136" t="str">
        <f>_xlfn.IFNA(VLOOKUP($B306,'I-LogEmaxOverpEC50'!$A:$AR,MATCH(BI$1,'I-LogEmaxOverpEC50'!$A$1:$AR$1,0),FALSE),"")</f>
        <v/>
      </c>
      <c r="BJ306" s="136" t="str">
        <f>_xlfn.IFNA(VLOOKUP($B306,'I-LogEmaxOverpEC50'!$A:$AR,MATCH(BJ$1,'I-LogEmaxOverpEC50'!$A$1:$AR$1,0),FALSE),"")</f>
        <v/>
      </c>
      <c r="BK306" s="136" t="str">
        <f>_xlfn.IFNA(VLOOKUP($B306,'I-LogEmaxOverpEC50'!$A:$AR,MATCH(BK$1,'I-LogEmaxOverpEC50'!$A$1:$AR$1,0),FALSE),"")</f>
        <v/>
      </c>
      <c r="BL306" s="136" t="str">
        <f>_xlfn.IFNA(VLOOKUP($B306,'I-LogEmaxOverpEC50'!$A:$AR,MATCH(BL$1,'I-LogEmaxOverpEC50'!$A$1:$AR$1,0),FALSE),"")</f>
        <v/>
      </c>
      <c r="BM306" s="136" t="str">
        <f>_xlfn.IFNA(VLOOKUP($B306,'I-LogEmaxOverpEC50'!$A:$AR,MATCH(BM$1,'I-LogEmaxOverpEC50'!$A$1:$AR$1,0),FALSE),"")</f>
        <v/>
      </c>
      <c r="BN306" s="136" t="str">
        <f>_xlfn.IFNA(VLOOKUP($B306,'I-LogEmaxOverpEC50'!$A:$AR,MATCH(BN$1,'I-LogEmaxOverpEC50'!$A$1:$AR$1,0),FALSE),"")</f>
        <v/>
      </c>
      <c r="BO306" s="136" t="str">
        <f>_xlfn.IFNA(VLOOKUP($B306,'I-LogEmaxOverpEC50'!$A:$AR,MATCH(BO$1,'I-LogEmaxOverpEC50'!$A$1:$AR$1,0),FALSE),"")</f>
        <v/>
      </c>
      <c r="BP306" s="136" t="str">
        <f>_xlfn.IFNA(VLOOKUP($B306,'I-LogEmaxOverpEC50'!$A:$AR,MATCH(BP$1,'I-LogEmaxOverpEC50'!$A$1:$AR$1,0),FALSE),"")</f>
        <v/>
      </c>
      <c r="BQ306" s="136" t="str">
        <f>_xlfn.IFNA(VLOOKUP($B306,'I-LogEmaxOverpEC50'!$A:$AR,MATCH(BQ$1,'I-LogEmaxOverpEC50'!$A$1:$AR$1,0),FALSE),"")</f>
        <v/>
      </c>
      <c r="BR306" s="136" t="str">
        <f>_xlfn.IFNA(VLOOKUP($B306,'I-LogEmaxOverpEC50'!$A:$AR,MATCH(BR$1,'I-LogEmaxOverpEC50'!$A$1:$AR$1,0),FALSE),"")</f>
        <v/>
      </c>
      <c r="BS306" s="136" t="str">
        <f>_xlfn.IFNA(VLOOKUP($B306,'I-LogEmaxOverpEC50'!$A:$AR,MATCH(BS$1,'I-LogEmaxOverpEC50'!$A$1:$AR$1,0),FALSE),"")</f>
        <v/>
      </c>
    </row>
    <row r="307" spans="1:88" x14ac:dyDescent="0.2">
      <c r="A307" s="146" t="e" cm="1">
        <f t="array" ref="A307">_xlfn.IFS(SUM(F307:R307)&gt;0,1,AB307&gt;0,2,TRUE,3)</f>
        <v>#N/A</v>
      </c>
      <c r="B307" s="146" t="s">
        <v>1864</v>
      </c>
      <c r="D307" s="151" t="str">
        <f>_xlfn.XLOOKUP(B307,RecNamesAll!A:A,RecNamesAll!E:E)</f>
        <v>A</v>
      </c>
      <c r="E307" s="150" t="str">
        <f>_xlfn.XLOOKUP(B307,RecNamesAll!A:A,RecNamesAll!C:C)</f>
        <v>MRGPRE</v>
      </c>
      <c r="F307" s="160" t="e">
        <f t="shared" si="80"/>
        <v>#N/A</v>
      </c>
      <c r="G307" s="159" t="e">
        <f t="shared" si="81"/>
        <v>#N/A</v>
      </c>
      <c r="H307" s="159" t="e">
        <f t="shared" si="82"/>
        <v>#N/A</v>
      </c>
      <c r="I307" s="159" t="e">
        <f t="shared" si="83"/>
        <v>#N/A</v>
      </c>
      <c r="J307" s="159" t="e">
        <f t="shared" si="84"/>
        <v>#N/A</v>
      </c>
      <c r="K307" s="159" t="e">
        <f t="shared" si="85"/>
        <v>#N/A</v>
      </c>
      <c r="L307" s="159" t="e">
        <f t="shared" si="86"/>
        <v>#N/A</v>
      </c>
      <c r="M307" s="159" t="e">
        <f t="shared" si="87"/>
        <v>#N/A</v>
      </c>
      <c r="N307" s="159" t="e">
        <f t="shared" si="88"/>
        <v>#N/A</v>
      </c>
      <c r="O307" s="159" t="e">
        <f t="shared" si="89"/>
        <v>#N/A</v>
      </c>
      <c r="P307" s="159" t="e">
        <f t="shared" si="90"/>
        <v>#N/A</v>
      </c>
      <c r="Q307" s="159" t="e">
        <f t="shared" si="91"/>
        <v>#N/A</v>
      </c>
      <c r="R307" s="159" t="e">
        <f t="shared" si="92"/>
        <v>#N/A</v>
      </c>
      <c r="U307" s="146" t="str">
        <f t="shared" si="93"/>
        <v>A</v>
      </c>
      <c r="V307" s="145" t="str">
        <f t="shared" si="94"/>
        <v>MRGPRE</v>
      </c>
      <c r="W307" s="157" t="e">
        <f>VLOOKUP($B307,GtP!$A:$DD,MATCH("Gs_0-2",GtP!$A$1:$DD$1,0),FALSE)</f>
        <v>#N/A</v>
      </c>
      <c r="X307" s="156" t="e">
        <f>VLOOKUP($B307,GtP!$A:$DD,MATCH("Gi/o_0-2",GtP!$A$1:$DD$1,0),FALSE)</f>
        <v>#N/A</v>
      </c>
      <c r="Y307" s="156" t="e">
        <f>VLOOKUP($B307,GtP!$A:$DD,MATCH("Gq/11_0-2",GtP!$A$1:$DD$1,0),FALSE)</f>
        <v>#N/A</v>
      </c>
      <c r="Z307" s="156" t="e">
        <f>VLOOKUP($B307,GtP!$A:$DD,MATCH("G12/13_0-2",GtP!$A$1:$DD$1,0),FALSE)</f>
        <v>#N/A</v>
      </c>
      <c r="AA307" s="155"/>
      <c r="AB307" s="143" t="e">
        <f t="shared" si="95"/>
        <v>#N/A</v>
      </c>
      <c r="AC307" s="315" t="str">
        <f t="shared" si="96"/>
        <v/>
      </c>
      <c r="AD307" s="349" t="str">
        <f t="shared" si="97"/>
        <v/>
      </c>
      <c r="AE307" s="349" t="str">
        <f t="shared" si="98"/>
        <v/>
      </c>
      <c r="AF307" s="311" t="str">
        <f t="shared" si="99"/>
        <v/>
      </c>
      <c r="AG307" s="141" t="e">
        <f>_xlfn.CONCAT(IF(AT307="","-","B"),IF(BG307="","-","I"),VLOOKUP($B307,GtP!$A:$BB,MATCH("Gs_0-1",GtP!$A$1:$BB$1,0),FALSE))</f>
        <v>#N/A</v>
      </c>
      <c r="AH307" s="140" t="e">
        <f>_xlfn.CONCAT(IF(AU307="","-","B"),IF(BH307="","-","I"),VLOOKUP($B307,GtP!$A:$BB,MATCH("Gs_0-1",GtP!$A$1:$BB$1,0),FALSE))</f>
        <v>#N/A</v>
      </c>
      <c r="AI307" s="140" t="e">
        <f>_xlfn.CONCAT(IF(AV307="","-","B"),IF(BI307="","-","I"),VLOOKUP($B307,GtP!$A:$BB,MATCH("Gi/o_0-1",GtP!$A$1:$BB$1,0),FALSE))</f>
        <v>#N/A</v>
      </c>
      <c r="AJ307" s="140" t="e">
        <f>_xlfn.CONCAT(IF(AW307="","-","B"),IF(BJ307="","-","I"),VLOOKUP($B307,GtP!$A:$BB,MATCH("Gi/o_0-1",GtP!$A$1:$BB$1,0),FALSE))</f>
        <v>#N/A</v>
      </c>
      <c r="AK307" s="140" t="e">
        <f>_xlfn.CONCAT(IF(AX307="","-","B"),IF(BK307="","-","I"),VLOOKUP($B307,GtP!$A:$BB,MATCH("Gi/o_0-1",GtP!$A$1:$BB$1,0),FALSE))</f>
        <v>#N/A</v>
      </c>
      <c r="AL307" s="140" t="e">
        <f>_xlfn.CONCAT(IF(AY307="","-","B"),IF(BL307="","-","I"),VLOOKUP($B307,GtP!$A:$BB,MATCH("Gi/o_0-1",GtP!$A$1:$BB$1,0),FALSE))</f>
        <v>#N/A</v>
      </c>
      <c r="AM307" s="140" t="e">
        <f>_xlfn.CONCAT(IF(AZ307="","-","B"),IF(BM307="","-","I"),VLOOKUP($B307,GtP!$A:$BB,MATCH("Gi/o_0-1",GtP!$A$1:$BB$1,0),FALSE))</f>
        <v>#N/A</v>
      </c>
      <c r="AN307" s="140" t="e">
        <f>_xlfn.CONCAT(IF(BA307="","-","B"),IF(BN307="","-","I"),VLOOKUP($B307,GtP!$A:$BB,MATCH("Gq/11_0-1",GtP!$A$1:$BB$1,0),FALSE))</f>
        <v>#N/A</v>
      </c>
      <c r="AO307" s="140" t="e">
        <f>_xlfn.CONCAT(IF(BB307="","-","B"),IF(BO307="","-","I"),VLOOKUP($B307,GtP!$A:$BB,MATCH("Gq/11_0-1",GtP!$A$1:$BB$1,0),FALSE))</f>
        <v>#N/A</v>
      </c>
      <c r="AP307" s="140" t="e">
        <f>_xlfn.CONCAT(IF(BC307="","-","B"),IF(BP307="","-","I"),VLOOKUP($B307,GtP!$A:$BB,MATCH("Gq/11_0-1",GtP!$A$1:$BB$1,0),FALSE))</f>
        <v>#N/A</v>
      </c>
      <c r="AQ307" s="140" t="e">
        <f>_xlfn.CONCAT(IF(BD307="","-","B"),IF(BQ307="","-","I"),VLOOKUP($B307,GtP!$A:$BB,MATCH("Gq/11_0-1",GtP!$A$1:$BB$1,0),FALSE))</f>
        <v>#N/A</v>
      </c>
      <c r="AR307" s="140" t="e">
        <f>_xlfn.CONCAT(IF(BE307="","-","B"),IF(BR307="","-","I"),VLOOKUP($B307,GtP!$A:$BB,MATCH("G12/13_0-1",GtP!$A$1:$BB$1,0),FALSE))</f>
        <v>#N/A</v>
      </c>
      <c r="AS307" s="140" t="e">
        <f>_xlfn.CONCAT(IF(BF307="","-","B"),IF(BS307="","-","I"),VLOOKUP($B307,GtP!$A:$BB,MATCH("G12/13_0-1",GtP!$A$1:$BB$1,0),FALSE))</f>
        <v>#N/A</v>
      </c>
      <c r="AT307" s="139" t="str">
        <f>_xlfn.IFNA(VLOOKUP($B307,'B-LogEmaxOverpEC50'!$A:$AL,MATCH(AT$1,'B-LogEmaxOverpEC50'!$A$1:$AL$1,0),FALSE),"")</f>
        <v/>
      </c>
      <c r="AU307" s="136" t="str">
        <f>_xlfn.IFNA(VLOOKUP($B307,'B-LogEmaxOverpEC50'!$A:$AL,MATCH(AU$1,'B-LogEmaxOverpEC50'!$A$1:$AL$1,0),FALSE),"")</f>
        <v/>
      </c>
      <c r="AV307" s="152" t="str">
        <f>_xlfn.IFNA(VLOOKUP($B307,'B-LogEmaxOverpEC50'!$A:$AL,MATCH(AV$1,'B-LogEmaxOverpEC50'!$A$1:$AL$1,0),FALSE),"")</f>
        <v/>
      </c>
      <c r="AW307" s="152" t="str">
        <f>_xlfn.IFNA(VLOOKUP($B307,'B-LogEmaxOverpEC50'!$A:$AL,MATCH(AW$1,'B-LogEmaxOverpEC50'!$A$1:$AL$1,0),FALSE),"")</f>
        <v/>
      </c>
      <c r="AX307" s="152" t="str">
        <f>_xlfn.IFNA(VLOOKUP($B307,'B-LogEmaxOverpEC50'!$A:$AL,MATCH(AX$1,'B-LogEmaxOverpEC50'!$A$1:$AL$1,0),FALSE),"")</f>
        <v/>
      </c>
      <c r="AY307" s="152" t="str">
        <f>_xlfn.IFNA(VLOOKUP($B307,'B-LogEmaxOverpEC50'!$A:$AL,MATCH(AY$1,'B-LogEmaxOverpEC50'!$A$1:$AL$1,0),FALSE),"")</f>
        <v/>
      </c>
      <c r="AZ307" s="152" t="str">
        <f>_xlfn.IFNA(VLOOKUP($B307,'B-LogEmaxOverpEC50'!$A:$AL,MATCH(AZ$1,'B-LogEmaxOverpEC50'!$A$1:$AL$1,0),FALSE),"")</f>
        <v/>
      </c>
      <c r="BA307" s="152" t="str">
        <f>_xlfn.IFNA(VLOOKUP($B307,'B-LogEmaxOverpEC50'!$A:$AL,MATCH(BA$1,'B-LogEmaxOverpEC50'!$A$1:$AL$1,0),FALSE),"")</f>
        <v/>
      </c>
      <c r="BB307" s="152" t="str">
        <f>_xlfn.IFNA(VLOOKUP($B307,'B-LogEmaxOverpEC50'!$A:$AL,MATCH(BB$1,'B-LogEmaxOverpEC50'!$A$1:$AL$1,0),FALSE),"")</f>
        <v/>
      </c>
      <c r="BC307" s="152" t="str">
        <f>_xlfn.IFNA(VLOOKUP($B307,'B-LogEmaxOverpEC50'!$A:$AL,MATCH(BC$1,'B-LogEmaxOverpEC50'!$A$1:$AL$1,0),FALSE),"")</f>
        <v/>
      </c>
      <c r="BD307" s="152" t="str">
        <f>_xlfn.IFNA(VLOOKUP($B307,'B-LogEmaxOverpEC50'!$A:$AL,MATCH(BD$1,'B-LogEmaxOverpEC50'!$A$1:$AL$1,0),FALSE),"")</f>
        <v/>
      </c>
      <c r="BE307" s="152" t="str">
        <f>_xlfn.IFNA(VLOOKUP($B307,'B-LogEmaxOverpEC50'!$A:$AL,MATCH(BE$1,'B-LogEmaxOverpEC50'!$A$1:$AL$1,0),FALSE),"")</f>
        <v/>
      </c>
      <c r="BF307" s="152" t="str">
        <f>_xlfn.IFNA(VLOOKUP($B307,'B-LogEmaxOverpEC50'!$A:$AL,MATCH(BF$1,'B-LogEmaxOverpEC50'!$A$1:$AL$1,0),FALSE),"")</f>
        <v/>
      </c>
      <c r="BG307" s="137" t="str">
        <f>_xlfn.IFNA(VLOOKUP($B307,'I-LogEmaxOverpEC50'!$A:$AR,MATCH(BG$1,'I-LogEmaxOverpEC50'!$A$1:$AR$1,0),FALSE),"")</f>
        <v/>
      </c>
      <c r="BH307" s="136" t="str">
        <f>_xlfn.IFNA(VLOOKUP($B307,'I-LogEmaxOverpEC50'!$A:$AR,MATCH(BH$1,'I-LogEmaxOverpEC50'!$A$1:$AR$1,0),FALSE),"")</f>
        <v/>
      </c>
      <c r="BI307" s="136" t="str">
        <f>_xlfn.IFNA(VLOOKUP($B307,'I-LogEmaxOverpEC50'!$A:$AR,MATCH(BI$1,'I-LogEmaxOverpEC50'!$A$1:$AR$1,0),FALSE),"")</f>
        <v/>
      </c>
      <c r="BJ307" s="136" t="str">
        <f>_xlfn.IFNA(VLOOKUP($B307,'I-LogEmaxOverpEC50'!$A:$AR,MATCH(BJ$1,'I-LogEmaxOverpEC50'!$A$1:$AR$1,0),FALSE),"")</f>
        <v/>
      </c>
      <c r="BK307" s="136" t="str">
        <f>_xlfn.IFNA(VLOOKUP($B307,'I-LogEmaxOverpEC50'!$A:$AR,MATCH(BK$1,'I-LogEmaxOverpEC50'!$A$1:$AR$1,0),FALSE),"")</f>
        <v/>
      </c>
      <c r="BL307" s="136" t="str">
        <f>_xlfn.IFNA(VLOOKUP($B307,'I-LogEmaxOverpEC50'!$A:$AR,MATCH(BL$1,'I-LogEmaxOverpEC50'!$A$1:$AR$1,0),FALSE),"")</f>
        <v/>
      </c>
      <c r="BM307" s="136" t="str">
        <f>_xlfn.IFNA(VLOOKUP($B307,'I-LogEmaxOverpEC50'!$A:$AR,MATCH(BM$1,'I-LogEmaxOverpEC50'!$A$1:$AR$1,0),FALSE),"")</f>
        <v/>
      </c>
      <c r="BN307" s="136" t="str">
        <f>_xlfn.IFNA(VLOOKUP($B307,'I-LogEmaxOverpEC50'!$A:$AR,MATCH(BN$1,'I-LogEmaxOverpEC50'!$A$1:$AR$1,0),FALSE),"")</f>
        <v/>
      </c>
      <c r="BO307" s="136" t="str">
        <f>_xlfn.IFNA(VLOOKUP($B307,'I-LogEmaxOverpEC50'!$A:$AR,MATCH(BO$1,'I-LogEmaxOverpEC50'!$A$1:$AR$1,0),FALSE),"")</f>
        <v/>
      </c>
      <c r="BP307" s="136" t="str">
        <f>_xlfn.IFNA(VLOOKUP($B307,'I-LogEmaxOverpEC50'!$A:$AR,MATCH(BP$1,'I-LogEmaxOverpEC50'!$A$1:$AR$1,0),FALSE),"")</f>
        <v/>
      </c>
      <c r="BQ307" s="136" t="str">
        <f>_xlfn.IFNA(VLOOKUP($B307,'I-LogEmaxOverpEC50'!$A:$AR,MATCH(BQ$1,'I-LogEmaxOverpEC50'!$A$1:$AR$1,0),FALSE),"")</f>
        <v/>
      </c>
      <c r="BR307" s="136" t="str">
        <f>_xlfn.IFNA(VLOOKUP($B307,'I-LogEmaxOverpEC50'!$A:$AR,MATCH(BR$1,'I-LogEmaxOverpEC50'!$A$1:$AR$1,0),FALSE),"")</f>
        <v/>
      </c>
      <c r="BS307" s="136" t="str">
        <f>_xlfn.IFNA(VLOOKUP($B307,'I-LogEmaxOverpEC50'!$A:$AR,MATCH(BS$1,'I-LogEmaxOverpEC50'!$A$1:$AR$1,0),FALSE),"")</f>
        <v/>
      </c>
    </row>
    <row r="308" spans="1:88" x14ac:dyDescent="0.2">
      <c r="A308" s="146" t="e" cm="1">
        <f t="array" ref="A308">_xlfn.IFS(SUM(F308:R308)&gt;0,1,AB308&gt;0,2,TRUE,3)</f>
        <v>#N/A</v>
      </c>
      <c r="B308" s="146" t="s">
        <v>1860</v>
      </c>
      <c r="D308" s="151" t="str">
        <f>_xlfn.XLOOKUP(B308,RecNamesAll!A:A,RecNamesAll!E:E)</f>
        <v>A</v>
      </c>
      <c r="E308" s="150" t="str">
        <f>_xlfn.XLOOKUP(B308,RecNamesAll!A:A,RecNamesAll!C:C)</f>
        <v>MRGPRF</v>
      </c>
      <c r="F308" s="160" t="e">
        <f t="shared" si="80"/>
        <v>#N/A</v>
      </c>
      <c r="G308" s="159" t="e">
        <f t="shared" si="81"/>
        <v>#N/A</v>
      </c>
      <c r="H308" s="159" t="e">
        <f t="shared" si="82"/>
        <v>#N/A</v>
      </c>
      <c r="I308" s="159" t="e">
        <f t="shared" si="83"/>
        <v>#N/A</v>
      </c>
      <c r="J308" s="159" t="e">
        <f t="shared" si="84"/>
        <v>#N/A</v>
      </c>
      <c r="K308" s="159" t="e">
        <f t="shared" si="85"/>
        <v>#N/A</v>
      </c>
      <c r="L308" s="159" t="e">
        <f t="shared" si="86"/>
        <v>#N/A</v>
      </c>
      <c r="M308" s="159" t="e">
        <f t="shared" si="87"/>
        <v>#N/A</v>
      </c>
      <c r="N308" s="159" t="e">
        <f t="shared" si="88"/>
        <v>#N/A</v>
      </c>
      <c r="O308" s="159" t="e">
        <f t="shared" si="89"/>
        <v>#N/A</v>
      </c>
      <c r="P308" s="159" t="e">
        <f t="shared" si="90"/>
        <v>#N/A</v>
      </c>
      <c r="Q308" s="159" t="e">
        <f t="shared" si="91"/>
        <v>#N/A</v>
      </c>
      <c r="R308" s="159" t="e">
        <f t="shared" si="92"/>
        <v>#N/A</v>
      </c>
      <c r="U308" s="146" t="str">
        <f t="shared" si="93"/>
        <v>A</v>
      </c>
      <c r="V308" s="145" t="str">
        <f t="shared" si="94"/>
        <v>MRGPRF</v>
      </c>
      <c r="W308" s="157" t="e">
        <f>VLOOKUP($B308,GtP!$A:$DD,MATCH("Gs_0-2",GtP!$A$1:$DD$1,0),FALSE)</f>
        <v>#N/A</v>
      </c>
      <c r="X308" s="156" t="e">
        <f>VLOOKUP($B308,GtP!$A:$DD,MATCH("Gi/o_0-2",GtP!$A$1:$DD$1,0),FALSE)</f>
        <v>#N/A</v>
      </c>
      <c r="Y308" s="156" t="e">
        <f>VLOOKUP($B308,GtP!$A:$DD,MATCH("Gq/11_0-2",GtP!$A$1:$DD$1,0),FALSE)</f>
        <v>#N/A</v>
      </c>
      <c r="Z308" s="156" t="e">
        <f>VLOOKUP($B308,GtP!$A:$DD,MATCH("G12/13_0-2",GtP!$A$1:$DD$1,0),FALSE)</f>
        <v>#N/A</v>
      </c>
      <c r="AA308" s="155"/>
      <c r="AB308" s="143" t="e">
        <f t="shared" si="95"/>
        <v>#N/A</v>
      </c>
      <c r="AC308" s="315" t="str">
        <f t="shared" si="96"/>
        <v/>
      </c>
      <c r="AD308" s="349" t="str">
        <f t="shared" si="97"/>
        <v/>
      </c>
      <c r="AE308" s="349" t="str">
        <f t="shared" si="98"/>
        <v/>
      </c>
      <c r="AF308" s="311" t="str">
        <f t="shared" si="99"/>
        <v/>
      </c>
      <c r="AG308" s="141" t="e">
        <f>_xlfn.CONCAT(IF(AT308="","-","B"),IF(BG308="","-","I"),VLOOKUP($B308,GtP!$A:$BB,MATCH("Gs_0-1",GtP!$A$1:$BB$1,0),FALSE))</f>
        <v>#N/A</v>
      </c>
      <c r="AH308" s="140" t="e">
        <f>_xlfn.CONCAT(IF(AU308="","-","B"),IF(BH308="","-","I"),VLOOKUP($B308,GtP!$A:$BB,MATCH("Gs_0-1",GtP!$A$1:$BB$1,0),FALSE))</f>
        <v>#N/A</v>
      </c>
      <c r="AI308" s="140" t="e">
        <f>_xlfn.CONCAT(IF(AV308="","-","B"),IF(BI308="","-","I"),VLOOKUP($B308,GtP!$A:$BB,MATCH("Gi/o_0-1",GtP!$A$1:$BB$1,0),FALSE))</f>
        <v>#N/A</v>
      </c>
      <c r="AJ308" s="140" t="e">
        <f>_xlfn.CONCAT(IF(AW308="","-","B"),IF(BJ308="","-","I"),VLOOKUP($B308,GtP!$A:$BB,MATCH("Gi/o_0-1",GtP!$A$1:$BB$1,0),FALSE))</f>
        <v>#N/A</v>
      </c>
      <c r="AK308" s="140" t="e">
        <f>_xlfn.CONCAT(IF(AX308="","-","B"),IF(BK308="","-","I"),VLOOKUP($B308,GtP!$A:$BB,MATCH("Gi/o_0-1",GtP!$A$1:$BB$1,0),FALSE))</f>
        <v>#N/A</v>
      </c>
      <c r="AL308" s="140" t="e">
        <f>_xlfn.CONCAT(IF(AY308="","-","B"),IF(BL308="","-","I"),VLOOKUP($B308,GtP!$A:$BB,MATCH("Gi/o_0-1",GtP!$A$1:$BB$1,0),FALSE))</f>
        <v>#N/A</v>
      </c>
      <c r="AM308" s="140" t="e">
        <f>_xlfn.CONCAT(IF(AZ308="","-","B"),IF(BM308="","-","I"),VLOOKUP($B308,GtP!$A:$BB,MATCH("Gi/o_0-1",GtP!$A$1:$BB$1,0),FALSE))</f>
        <v>#N/A</v>
      </c>
      <c r="AN308" s="140" t="e">
        <f>_xlfn.CONCAT(IF(BA308="","-","B"),IF(BN308="","-","I"),VLOOKUP($B308,GtP!$A:$BB,MATCH("Gq/11_0-1",GtP!$A$1:$BB$1,0),FALSE))</f>
        <v>#N/A</v>
      </c>
      <c r="AO308" s="140" t="e">
        <f>_xlfn.CONCAT(IF(BB308="","-","B"),IF(BO308="","-","I"),VLOOKUP($B308,GtP!$A:$BB,MATCH("Gq/11_0-1",GtP!$A$1:$BB$1,0),FALSE))</f>
        <v>#N/A</v>
      </c>
      <c r="AP308" s="140" t="e">
        <f>_xlfn.CONCAT(IF(BC308="","-","B"),IF(BP308="","-","I"),VLOOKUP($B308,GtP!$A:$BB,MATCH("Gq/11_0-1",GtP!$A$1:$BB$1,0),FALSE))</f>
        <v>#N/A</v>
      </c>
      <c r="AQ308" s="140" t="e">
        <f>_xlfn.CONCAT(IF(BD308="","-","B"),IF(BQ308="","-","I"),VLOOKUP($B308,GtP!$A:$BB,MATCH("Gq/11_0-1",GtP!$A$1:$BB$1,0),FALSE))</f>
        <v>#N/A</v>
      </c>
      <c r="AR308" s="140" t="e">
        <f>_xlfn.CONCAT(IF(BE308="","-","B"),IF(BR308="","-","I"),VLOOKUP($B308,GtP!$A:$BB,MATCH("G12/13_0-1",GtP!$A$1:$BB$1,0),FALSE))</f>
        <v>#N/A</v>
      </c>
      <c r="AS308" s="140" t="e">
        <f>_xlfn.CONCAT(IF(BF308="","-","B"),IF(BS308="","-","I"),VLOOKUP($B308,GtP!$A:$BB,MATCH("G12/13_0-1",GtP!$A$1:$BB$1,0),FALSE))</f>
        <v>#N/A</v>
      </c>
      <c r="AT308" s="139" t="str">
        <f>_xlfn.IFNA(VLOOKUP($B308,'B-LogEmaxOverpEC50'!$A:$AL,MATCH(AT$1,'B-LogEmaxOverpEC50'!$A$1:$AL$1,0),FALSE),"")</f>
        <v/>
      </c>
      <c r="AU308" s="136" t="str">
        <f>_xlfn.IFNA(VLOOKUP($B308,'B-LogEmaxOverpEC50'!$A:$AL,MATCH(AU$1,'B-LogEmaxOverpEC50'!$A$1:$AL$1,0),FALSE),"")</f>
        <v/>
      </c>
      <c r="AV308" s="152" t="str">
        <f>_xlfn.IFNA(VLOOKUP($B308,'B-LogEmaxOverpEC50'!$A:$AL,MATCH(AV$1,'B-LogEmaxOverpEC50'!$A$1:$AL$1,0),FALSE),"")</f>
        <v/>
      </c>
      <c r="AW308" s="152" t="str">
        <f>_xlfn.IFNA(VLOOKUP($B308,'B-LogEmaxOverpEC50'!$A:$AL,MATCH(AW$1,'B-LogEmaxOverpEC50'!$A$1:$AL$1,0),FALSE),"")</f>
        <v/>
      </c>
      <c r="AX308" s="152" t="str">
        <f>_xlfn.IFNA(VLOOKUP($B308,'B-LogEmaxOverpEC50'!$A:$AL,MATCH(AX$1,'B-LogEmaxOverpEC50'!$A$1:$AL$1,0),FALSE),"")</f>
        <v/>
      </c>
      <c r="AY308" s="152" t="str">
        <f>_xlfn.IFNA(VLOOKUP($B308,'B-LogEmaxOverpEC50'!$A:$AL,MATCH(AY$1,'B-LogEmaxOverpEC50'!$A$1:$AL$1,0),FALSE),"")</f>
        <v/>
      </c>
      <c r="AZ308" s="152" t="str">
        <f>_xlfn.IFNA(VLOOKUP($B308,'B-LogEmaxOverpEC50'!$A:$AL,MATCH(AZ$1,'B-LogEmaxOverpEC50'!$A$1:$AL$1,0),FALSE),"")</f>
        <v/>
      </c>
      <c r="BA308" s="152" t="str">
        <f>_xlfn.IFNA(VLOOKUP($B308,'B-LogEmaxOverpEC50'!$A:$AL,MATCH(BA$1,'B-LogEmaxOverpEC50'!$A$1:$AL$1,0),FALSE),"")</f>
        <v/>
      </c>
      <c r="BB308" s="152" t="str">
        <f>_xlfn.IFNA(VLOOKUP($B308,'B-LogEmaxOverpEC50'!$A:$AL,MATCH(BB$1,'B-LogEmaxOverpEC50'!$A$1:$AL$1,0),FALSE),"")</f>
        <v/>
      </c>
      <c r="BC308" s="152" t="str">
        <f>_xlfn.IFNA(VLOOKUP($B308,'B-LogEmaxOverpEC50'!$A:$AL,MATCH(BC$1,'B-LogEmaxOverpEC50'!$A$1:$AL$1,0),FALSE),"")</f>
        <v/>
      </c>
      <c r="BD308" s="152" t="str">
        <f>_xlfn.IFNA(VLOOKUP($B308,'B-LogEmaxOverpEC50'!$A:$AL,MATCH(BD$1,'B-LogEmaxOverpEC50'!$A$1:$AL$1,0),FALSE),"")</f>
        <v/>
      </c>
      <c r="BE308" s="152" t="str">
        <f>_xlfn.IFNA(VLOOKUP($B308,'B-LogEmaxOverpEC50'!$A:$AL,MATCH(BE$1,'B-LogEmaxOverpEC50'!$A$1:$AL$1,0),FALSE),"")</f>
        <v/>
      </c>
      <c r="BF308" s="152" t="str">
        <f>_xlfn.IFNA(VLOOKUP($B308,'B-LogEmaxOverpEC50'!$A:$AL,MATCH(BF$1,'B-LogEmaxOverpEC50'!$A$1:$AL$1,0),FALSE),"")</f>
        <v/>
      </c>
      <c r="BG308" s="137" t="str">
        <f>_xlfn.IFNA(VLOOKUP($B308,'I-LogEmaxOverpEC50'!$A:$AR,MATCH(BG$1,'I-LogEmaxOverpEC50'!$A$1:$AR$1,0),FALSE),"")</f>
        <v/>
      </c>
      <c r="BH308" s="136" t="str">
        <f>_xlfn.IFNA(VLOOKUP($B308,'I-LogEmaxOverpEC50'!$A:$AR,MATCH(BH$1,'I-LogEmaxOverpEC50'!$A$1:$AR$1,0),FALSE),"")</f>
        <v/>
      </c>
      <c r="BI308" s="136" t="str">
        <f>_xlfn.IFNA(VLOOKUP($B308,'I-LogEmaxOverpEC50'!$A:$AR,MATCH(BI$1,'I-LogEmaxOverpEC50'!$A$1:$AR$1,0),FALSE),"")</f>
        <v/>
      </c>
      <c r="BJ308" s="136" t="str">
        <f>_xlfn.IFNA(VLOOKUP($B308,'I-LogEmaxOverpEC50'!$A:$AR,MATCH(BJ$1,'I-LogEmaxOverpEC50'!$A$1:$AR$1,0),FALSE),"")</f>
        <v/>
      </c>
      <c r="BK308" s="136" t="str">
        <f>_xlfn.IFNA(VLOOKUP($B308,'I-LogEmaxOverpEC50'!$A:$AR,MATCH(BK$1,'I-LogEmaxOverpEC50'!$A$1:$AR$1,0),FALSE),"")</f>
        <v/>
      </c>
      <c r="BL308" s="136" t="str">
        <f>_xlfn.IFNA(VLOOKUP($B308,'I-LogEmaxOverpEC50'!$A:$AR,MATCH(BL$1,'I-LogEmaxOverpEC50'!$A$1:$AR$1,0),FALSE),"")</f>
        <v/>
      </c>
      <c r="BM308" s="136" t="str">
        <f>_xlfn.IFNA(VLOOKUP($B308,'I-LogEmaxOverpEC50'!$A:$AR,MATCH(BM$1,'I-LogEmaxOverpEC50'!$A$1:$AR$1,0),FALSE),"")</f>
        <v/>
      </c>
      <c r="BN308" s="136" t="str">
        <f>_xlfn.IFNA(VLOOKUP($B308,'I-LogEmaxOverpEC50'!$A:$AR,MATCH(BN$1,'I-LogEmaxOverpEC50'!$A$1:$AR$1,0),FALSE),"")</f>
        <v/>
      </c>
      <c r="BO308" s="136" t="str">
        <f>_xlfn.IFNA(VLOOKUP($B308,'I-LogEmaxOverpEC50'!$A:$AR,MATCH(BO$1,'I-LogEmaxOverpEC50'!$A$1:$AR$1,0),FALSE),"")</f>
        <v/>
      </c>
      <c r="BP308" s="136" t="str">
        <f>_xlfn.IFNA(VLOOKUP($B308,'I-LogEmaxOverpEC50'!$A:$AR,MATCH(BP$1,'I-LogEmaxOverpEC50'!$A$1:$AR$1,0),FALSE),"")</f>
        <v/>
      </c>
      <c r="BQ308" s="136" t="str">
        <f>_xlfn.IFNA(VLOOKUP($B308,'I-LogEmaxOverpEC50'!$A:$AR,MATCH(BQ$1,'I-LogEmaxOverpEC50'!$A$1:$AR$1,0),FALSE),"")</f>
        <v/>
      </c>
      <c r="BR308" s="136" t="str">
        <f>_xlfn.IFNA(VLOOKUP($B308,'I-LogEmaxOverpEC50'!$A:$AR,MATCH(BR$1,'I-LogEmaxOverpEC50'!$A$1:$AR$1,0),FALSE),"")</f>
        <v/>
      </c>
      <c r="BS308" s="136" t="str">
        <f>_xlfn.IFNA(VLOOKUP($B308,'I-LogEmaxOverpEC50'!$A:$AR,MATCH(BS$1,'I-LogEmaxOverpEC50'!$A$1:$AR$1,0),FALSE),"")</f>
        <v/>
      </c>
    </row>
    <row r="309" spans="1:88" x14ac:dyDescent="0.2">
      <c r="A309" s="146" t="e" cm="1">
        <f t="array" ref="A309">_xlfn.IFS(SUM(F309:R309)&gt;0,1,AB309&gt;0,2,TRUE,3)</f>
        <v>#N/A</v>
      </c>
      <c r="B309" s="146" t="s">
        <v>1856</v>
      </c>
      <c r="D309" s="151" t="str">
        <f>_xlfn.XLOOKUP(B309,RecNamesAll!A:A,RecNamesAll!E:E)</f>
        <v>A</v>
      </c>
      <c r="E309" s="150" t="str">
        <f>_xlfn.XLOOKUP(B309,RecNamesAll!A:A,RecNamesAll!C:C)</f>
        <v>MRGPRG</v>
      </c>
      <c r="F309" s="160" t="e">
        <f t="shared" si="80"/>
        <v>#N/A</v>
      </c>
      <c r="G309" s="159" t="e">
        <f t="shared" si="81"/>
        <v>#N/A</v>
      </c>
      <c r="H309" s="159" t="e">
        <f t="shared" si="82"/>
        <v>#N/A</v>
      </c>
      <c r="I309" s="159" t="e">
        <f t="shared" si="83"/>
        <v>#N/A</v>
      </c>
      <c r="J309" s="159" t="e">
        <f t="shared" si="84"/>
        <v>#N/A</v>
      </c>
      <c r="K309" s="159" t="e">
        <f t="shared" si="85"/>
        <v>#N/A</v>
      </c>
      <c r="L309" s="159" t="e">
        <f t="shared" si="86"/>
        <v>#N/A</v>
      </c>
      <c r="M309" s="159" t="e">
        <f t="shared" si="87"/>
        <v>#N/A</v>
      </c>
      <c r="N309" s="159" t="e">
        <f t="shared" si="88"/>
        <v>#N/A</v>
      </c>
      <c r="O309" s="159" t="e">
        <f t="shared" si="89"/>
        <v>#N/A</v>
      </c>
      <c r="P309" s="159" t="e">
        <f t="shared" si="90"/>
        <v>#N/A</v>
      </c>
      <c r="Q309" s="159" t="e">
        <f t="shared" si="91"/>
        <v>#N/A</v>
      </c>
      <c r="R309" s="159" t="e">
        <f t="shared" si="92"/>
        <v>#N/A</v>
      </c>
      <c r="U309" s="146" t="str">
        <f t="shared" si="93"/>
        <v>A</v>
      </c>
      <c r="V309" s="145" t="str">
        <f t="shared" si="94"/>
        <v>MRGPRG</v>
      </c>
      <c r="W309" s="157" t="e">
        <f>VLOOKUP($B309,GtP!$A:$DD,MATCH("Gs_0-2",GtP!$A$1:$DD$1,0),FALSE)</f>
        <v>#N/A</v>
      </c>
      <c r="X309" s="156" t="e">
        <f>VLOOKUP($B309,GtP!$A:$DD,MATCH("Gi/o_0-2",GtP!$A$1:$DD$1,0),FALSE)</f>
        <v>#N/A</v>
      </c>
      <c r="Y309" s="156" t="e">
        <f>VLOOKUP($B309,GtP!$A:$DD,MATCH("Gq/11_0-2",GtP!$A$1:$DD$1,0),FALSE)</f>
        <v>#N/A</v>
      </c>
      <c r="Z309" s="156" t="e">
        <f>VLOOKUP($B309,GtP!$A:$DD,MATCH("G12/13_0-2",GtP!$A$1:$DD$1,0),FALSE)</f>
        <v>#N/A</v>
      </c>
      <c r="AA309" s="155"/>
      <c r="AB309" s="143" t="e">
        <f t="shared" si="95"/>
        <v>#N/A</v>
      </c>
      <c r="AC309" s="315" t="str">
        <f t="shared" si="96"/>
        <v/>
      </c>
      <c r="AD309" s="349" t="str">
        <f t="shared" si="97"/>
        <v/>
      </c>
      <c r="AE309" s="349" t="str">
        <f t="shared" si="98"/>
        <v/>
      </c>
      <c r="AF309" s="311" t="str">
        <f t="shared" si="99"/>
        <v/>
      </c>
      <c r="AG309" s="141" t="e">
        <f>_xlfn.CONCAT(IF(AT309="","-","B"),IF(BG309="","-","I"),VLOOKUP($B309,GtP!$A:$BB,MATCH("Gs_0-1",GtP!$A$1:$BB$1,0),FALSE))</f>
        <v>#N/A</v>
      </c>
      <c r="AH309" s="140" t="e">
        <f>_xlfn.CONCAT(IF(AU309="","-","B"),IF(BH309="","-","I"),VLOOKUP($B309,GtP!$A:$BB,MATCH("Gs_0-1",GtP!$A$1:$BB$1,0),FALSE))</f>
        <v>#N/A</v>
      </c>
      <c r="AI309" s="140" t="e">
        <f>_xlfn.CONCAT(IF(AV309="","-","B"),IF(BI309="","-","I"),VLOOKUP($B309,GtP!$A:$BB,MATCH("Gi/o_0-1",GtP!$A$1:$BB$1,0),FALSE))</f>
        <v>#N/A</v>
      </c>
      <c r="AJ309" s="140" t="e">
        <f>_xlfn.CONCAT(IF(AW309="","-","B"),IF(BJ309="","-","I"),VLOOKUP($B309,GtP!$A:$BB,MATCH("Gi/o_0-1",GtP!$A$1:$BB$1,0),FALSE))</f>
        <v>#N/A</v>
      </c>
      <c r="AK309" s="140" t="e">
        <f>_xlfn.CONCAT(IF(AX309="","-","B"),IF(BK309="","-","I"),VLOOKUP($B309,GtP!$A:$BB,MATCH("Gi/o_0-1",GtP!$A$1:$BB$1,0),FALSE))</f>
        <v>#N/A</v>
      </c>
      <c r="AL309" s="140" t="e">
        <f>_xlfn.CONCAT(IF(AY309="","-","B"),IF(BL309="","-","I"),VLOOKUP($B309,GtP!$A:$BB,MATCH("Gi/o_0-1",GtP!$A$1:$BB$1,0),FALSE))</f>
        <v>#N/A</v>
      </c>
      <c r="AM309" s="140" t="e">
        <f>_xlfn.CONCAT(IF(AZ309="","-","B"),IF(BM309="","-","I"),VLOOKUP($B309,GtP!$A:$BB,MATCH("Gi/o_0-1",GtP!$A$1:$BB$1,0),FALSE))</f>
        <v>#N/A</v>
      </c>
      <c r="AN309" s="140" t="e">
        <f>_xlfn.CONCAT(IF(BA309="","-","B"),IF(BN309="","-","I"),VLOOKUP($B309,GtP!$A:$BB,MATCH("Gq/11_0-1",GtP!$A$1:$BB$1,0),FALSE))</f>
        <v>#N/A</v>
      </c>
      <c r="AO309" s="140" t="e">
        <f>_xlfn.CONCAT(IF(BB309="","-","B"),IF(BO309="","-","I"),VLOOKUP($B309,GtP!$A:$BB,MATCH("Gq/11_0-1",GtP!$A$1:$BB$1,0),FALSE))</f>
        <v>#N/A</v>
      </c>
      <c r="AP309" s="140" t="e">
        <f>_xlfn.CONCAT(IF(BC309="","-","B"),IF(BP309="","-","I"),VLOOKUP($B309,GtP!$A:$BB,MATCH("Gq/11_0-1",GtP!$A$1:$BB$1,0),FALSE))</f>
        <v>#N/A</v>
      </c>
      <c r="AQ309" s="140" t="e">
        <f>_xlfn.CONCAT(IF(BD309="","-","B"),IF(BQ309="","-","I"),VLOOKUP($B309,GtP!$A:$BB,MATCH("Gq/11_0-1",GtP!$A$1:$BB$1,0),FALSE))</f>
        <v>#N/A</v>
      </c>
      <c r="AR309" s="140" t="e">
        <f>_xlfn.CONCAT(IF(BE309="","-","B"),IF(BR309="","-","I"),VLOOKUP($B309,GtP!$A:$BB,MATCH("G12/13_0-1",GtP!$A$1:$BB$1,0),FALSE))</f>
        <v>#N/A</v>
      </c>
      <c r="AS309" s="140" t="e">
        <f>_xlfn.CONCAT(IF(BF309="","-","B"),IF(BS309="","-","I"),VLOOKUP($B309,GtP!$A:$BB,MATCH("G12/13_0-1",GtP!$A$1:$BB$1,0),FALSE))</f>
        <v>#N/A</v>
      </c>
      <c r="AT309" s="139" t="str">
        <f>_xlfn.IFNA(VLOOKUP($B309,'B-LogEmaxOverpEC50'!$A:$AL,MATCH(AT$1,'B-LogEmaxOverpEC50'!$A$1:$AL$1,0),FALSE),"")</f>
        <v/>
      </c>
      <c r="AU309" s="136" t="str">
        <f>_xlfn.IFNA(VLOOKUP($B309,'B-LogEmaxOverpEC50'!$A:$AL,MATCH(AU$1,'B-LogEmaxOverpEC50'!$A$1:$AL$1,0),FALSE),"")</f>
        <v/>
      </c>
      <c r="AV309" s="152" t="str">
        <f>_xlfn.IFNA(VLOOKUP($B309,'B-LogEmaxOverpEC50'!$A:$AL,MATCH(AV$1,'B-LogEmaxOverpEC50'!$A$1:$AL$1,0),FALSE),"")</f>
        <v/>
      </c>
      <c r="AW309" s="152" t="str">
        <f>_xlfn.IFNA(VLOOKUP($B309,'B-LogEmaxOverpEC50'!$A:$AL,MATCH(AW$1,'B-LogEmaxOverpEC50'!$A$1:$AL$1,0),FALSE),"")</f>
        <v/>
      </c>
      <c r="AX309" s="152" t="str">
        <f>_xlfn.IFNA(VLOOKUP($B309,'B-LogEmaxOverpEC50'!$A:$AL,MATCH(AX$1,'B-LogEmaxOverpEC50'!$A$1:$AL$1,0),FALSE),"")</f>
        <v/>
      </c>
      <c r="AY309" s="152" t="str">
        <f>_xlfn.IFNA(VLOOKUP($B309,'B-LogEmaxOverpEC50'!$A:$AL,MATCH(AY$1,'B-LogEmaxOverpEC50'!$A$1:$AL$1,0),FALSE),"")</f>
        <v/>
      </c>
      <c r="AZ309" s="152" t="str">
        <f>_xlfn.IFNA(VLOOKUP($B309,'B-LogEmaxOverpEC50'!$A:$AL,MATCH(AZ$1,'B-LogEmaxOverpEC50'!$A$1:$AL$1,0),FALSE),"")</f>
        <v/>
      </c>
      <c r="BA309" s="152" t="str">
        <f>_xlfn.IFNA(VLOOKUP($B309,'B-LogEmaxOverpEC50'!$A:$AL,MATCH(BA$1,'B-LogEmaxOverpEC50'!$A$1:$AL$1,0),FALSE),"")</f>
        <v/>
      </c>
      <c r="BB309" s="152" t="str">
        <f>_xlfn.IFNA(VLOOKUP($B309,'B-LogEmaxOverpEC50'!$A:$AL,MATCH(BB$1,'B-LogEmaxOverpEC50'!$A$1:$AL$1,0),FALSE),"")</f>
        <v/>
      </c>
      <c r="BC309" s="152" t="str">
        <f>_xlfn.IFNA(VLOOKUP($B309,'B-LogEmaxOverpEC50'!$A:$AL,MATCH(BC$1,'B-LogEmaxOverpEC50'!$A$1:$AL$1,0),FALSE),"")</f>
        <v/>
      </c>
      <c r="BD309" s="152" t="str">
        <f>_xlfn.IFNA(VLOOKUP($B309,'B-LogEmaxOverpEC50'!$A:$AL,MATCH(BD$1,'B-LogEmaxOverpEC50'!$A$1:$AL$1,0),FALSE),"")</f>
        <v/>
      </c>
      <c r="BE309" s="152" t="str">
        <f>_xlfn.IFNA(VLOOKUP($B309,'B-LogEmaxOverpEC50'!$A:$AL,MATCH(BE$1,'B-LogEmaxOverpEC50'!$A$1:$AL$1,0),FALSE),"")</f>
        <v/>
      </c>
      <c r="BF309" s="152" t="str">
        <f>_xlfn.IFNA(VLOOKUP($B309,'B-LogEmaxOverpEC50'!$A:$AL,MATCH(BF$1,'B-LogEmaxOverpEC50'!$A$1:$AL$1,0),FALSE),"")</f>
        <v/>
      </c>
      <c r="BG309" s="137" t="str">
        <f>_xlfn.IFNA(VLOOKUP($B309,'I-LogEmaxOverpEC50'!$A:$AR,MATCH(BG$1,'I-LogEmaxOverpEC50'!$A$1:$AR$1,0),FALSE),"")</f>
        <v/>
      </c>
      <c r="BH309" s="136" t="str">
        <f>_xlfn.IFNA(VLOOKUP($B309,'I-LogEmaxOverpEC50'!$A:$AR,MATCH(BH$1,'I-LogEmaxOverpEC50'!$A$1:$AR$1,0),FALSE),"")</f>
        <v/>
      </c>
      <c r="BI309" s="136" t="str">
        <f>_xlfn.IFNA(VLOOKUP($B309,'I-LogEmaxOverpEC50'!$A:$AR,MATCH(BI$1,'I-LogEmaxOverpEC50'!$A$1:$AR$1,0),FALSE),"")</f>
        <v/>
      </c>
      <c r="BJ309" s="136" t="str">
        <f>_xlfn.IFNA(VLOOKUP($B309,'I-LogEmaxOverpEC50'!$A:$AR,MATCH(BJ$1,'I-LogEmaxOverpEC50'!$A$1:$AR$1,0),FALSE),"")</f>
        <v/>
      </c>
      <c r="BK309" s="136" t="str">
        <f>_xlfn.IFNA(VLOOKUP($B309,'I-LogEmaxOverpEC50'!$A:$AR,MATCH(BK$1,'I-LogEmaxOverpEC50'!$A$1:$AR$1,0),FALSE),"")</f>
        <v/>
      </c>
      <c r="BL309" s="136" t="str">
        <f>_xlfn.IFNA(VLOOKUP($B309,'I-LogEmaxOverpEC50'!$A:$AR,MATCH(BL$1,'I-LogEmaxOverpEC50'!$A$1:$AR$1,0),FALSE),"")</f>
        <v/>
      </c>
      <c r="BM309" s="136" t="str">
        <f>_xlfn.IFNA(VLOOKUP($B309,'I-LogEmaxOverpEC50'!$A:$AR,MATCH(BM$1,'I-LogEmaxOverpEC50'!$A$1:$AR$1,0),FALSE),"")</f>
        <v/>
      </c>
      <c r="BN309" s="136" t="str">
        <f>_xlfn.IFNA(VLOOKUP($B309,'I-LogEmaxOverpEC50'!$A:$AR,MATCH(BN$1,'I-LogEmaxOverpEC50'!$A$1:$AR$1,0),FALSE),"")</f>
        <v/>
      </c>
      <c r="BO309" s="136" t="str">
        <f>_xlfn.IFNA(VLOOKUP($B309,'I-LogEmaxOverpEC50'!$A:$AR,MATCH(BO$1,'I-LogEmaxOverpEC50'!$A$1:$AR$1,0),FALSE),"")</f>
        <v/>
      </c>
      <c r="BP309" s="136" t="str">
        <f>_xlfn.IFNA(VLOOKUP($B309,'I-LogEmaxOverpEC50'!$A:$AR,MATCH(BP$1,'I-LogEmaxOverpEC50'!$A$1:$AR$1,0),FALSE),"")</f>
        <v/>
      </c>
      <c r="BQ309" s="136" t="str">
        <f>_xlfn.IFNA(VLOOKUP($B309,'I-LogEmaxOverpEC50'!$A:$AR,MATCH(BQ$1,'I-LogEmaxOverpEC50'!$A$1:$AR$1,0),FALSE),"")</f>
        <v/>
      </c>
      <c r="BR309" s="136" t="str">
        <f>_xlfn.IFNA(VLOOKUP($B309,'I-LogEmaxOverpEC50'!$A:$AR,MATCH(BR$1,'I-LogEmaxOverpEC50'!$A$1:$AR$1,0),FALSE),"")</f>
        <v/>
      </c>
      <c r="BS309" s="136" t="str">
        <f>_xlfn.IFNA(VLOOKUP($B309,'I-LogEmaxOverpEC50'!$A:$AR,MATCH(BS$1,'I-LogEmaxOverpEC50'!$A$1:$AR$1,0),FALSE),"")</f>
        <v/>
      </c>
    </row>
    <row r="310" spans="1:88" x14ac:dyDescent="0.2">
      <c r="A310" s="146" t="e" cm="1">
        <f t="array" ref="A310">_xlfn.IFS(SUM(F310:R310)&gt;0,1,AB310&gt;0,2,TRUE,3)</f>
        <v>#N/A</v>
      </c>
      <c r="B310" s="146" t="s">
        <v>2014</v>
      </c>
      <c r="D310" s="151" t="str">
        <f>_xlfn.XLOOKUP(B310,RecNamesAll!A:A,RecNamesAll!E:E)</f>
        <v>A</v>
      </c>
      <c r="E310" s="150" t="str">
        <f>_xlfn.XLOOKUP(B310,RecNamesAll!A:A,RecNamesAll!C:C)</f>
        <v>OPN1LW</v>
      </c>
      <c r="F310" s="160" t="e">
        <f t="shared" si="80"/>
        <v>#N/A</v>
      </c>
      <c r="G310" s="159" t="e">
        <f t="shared" si="81"/>
        <v>#N/A</v>
      </c>
      <c r="H310" s="159" t="e">
        <f t="shared" si="82"/>
        <v>#N/A</v>
      </c>
      <c r="I310" s="159" t="e">
        <f t="shared" si="83"/>
        <v>#N/A</v>
      </c>
      <c r="J310" s="159" t="e">
        <f t="shared" si="84"/>
        <v>#N/A</v>
      </c>
      <c r="K310" s="159" t="e">
        <f t="shared" si="85"/>
        <v>#N/A</v>
      </c>
      <c r="L310" s="159" t="e">
        <f t="shared" si="86"/>
        <v>#N/A</v>
      </c>
      <c r="M310" s="159" t="e">
        <f t="shared" si="87"/>
        <v>#N/A</v>
      </c>
      <c r="N310" s="159" t="e">
        <f t="shared" si="88"/>
        <v>#N/A</v>
      </c>
      <c r="O310" s="159" t="e">
        <f t="shared" si="89"/>
        <v>#N/A</v>
      </c>
      <c r="P310" s="159" t="e">
        <f t="shared" si="90"/>
        <v>#N/A</v>
      </c>
      <c r="Q310" s="159" t="e">
        <f t="shared" si="91"/>
        <v>#N/A</v>
      </c>
      <c r="R310" s="159" t="e">
        <f t="shared" si="92"/>
        <v>#N/A</v>
      </c>
      <c r="U310" s="146" t="str">
        <f t="shared" si="93"/>
        <v>A</v>
      </c>
      <c r="V310" s="145" t="str">
        <f t="shared" si="94"/>
        <v>OPN1LW</v>
      </c>
      <c r="W310" s="157" t="e">
        <f>VLOOKUP($B310,GtP!$A:$DD,MATCH("Gs_0-2",GtP!$A$1:$DD$1,0),FALSE)</f>
        <v>#N/A</v>
      </c>
      <c r="X310" s="156" t="e">
        <f>VLOOKUP($B310,GtP!$A:$DD,MATCH("Gi/o_0-2",GtP!$A$1:$DD$1,0),FALSE)</f>
        <v>#N/A</v>
      </c>
      <c r="Y310" s="156" t="e">
        <f>VLOOKUP($B310,GtP!$A:$DD,MATCH("Gq/11_0-2",GtP!$A$1:$DD$1,0),FALSE)</f>
        <v>#N/A</v>
      </c>
      <c r="Z310" s="156" t="e">
        <f>VLOOKUP($B310,GtP!$A:$DD,MATCH("G12/13_0-2",GtP!$A$1:$DD$1,0),FALSE)</f>
        <v>#N/A</v>
      </c>
      <c r="AA310" s="155"/>
      <c r="AB310" s="143" t="e">
        <f t="shared" si="95"/>
        <v>#N/A</v>
      </c>
      <c r="AC310" s="315" t="str">
        <f t="shared" si="96"/>
        <v/>
      </c>
      <c r="AD310" s="349" t="str">
        <f t="shared" si="97"/>
        <v/>
      </c>
      <c r="AE310" s="349" t="str">
        <f t="shared" si="98"/>
        <v/>
      </c>
      <c r="AF310" s="311" t="str">
        <f t="shared" si="99"/>
        <v/>
      </c>
      <c r="AG310" s="141" t="e">
        <f>_xlfn.CONCAT(IF(AT310="","-","B"),IF(BG310="","-","I"),VLOOKUP($B310,GtP!$A:$BB,MATCH("Gs_0-1",GtP!$A$1:$BB$1,0),FALSE))</f>
        <v>#N/A</v>
      </c>
      <c r="AH310" s="140" t="e">
        <f>_xlfn.CONCAT(IF(AU310="","-","B"),IF(BH310="","-","I"),VLOOKUP($B310,GtP!$A:$BB,MATCH("Gs_0-1",GtP!$A$1:$BB$1,0),FALSE))</f>
        <v>#N/A</v>
      </c>
      <c r="AI310" s="140" t="e">
        <f>_xlfn.CONCAT(IF(AV310="","-","B"),IF(BI310="","-","I"),VLOOKUP($B310,GtP!$A:$BB,MATCH("Gi/o_0-1",GtP!$A$1:$BB$1,0),FALSE))</f>
        <v>#N/A</v>
      </c>
      <c r="AJ310" s="140" t="e">
        <f>_xlfn.CONCAT(IF(AW310="","-","B"),IF(BJ310="","-","I"),VLOOKUP($B310,GtP!$A:$BB,MATCH("Gi/o_0-1",GtP!$A$1:$BB$1,0),FALSE))</f>
        <v>#N/A</v>
      </c>
      <c r="AK310" s="140" t="e">
        <f>_xlfn.CONCAT(IF(AX310="","-","B"),IF(BK310="","-","I"),VLOOKUP($B310,GtP!$A:$BB,MATCH("Gi/o_0-1",GtP!$A$1:$BB$1,0),FALSE))</f>
        <v>#N/A</v>
      </c>
      <c r="AL310" s="140" t="e">
        <f>_xlfn.CONCAT(IF(AY310="","-","B"),IF(BL310="","-","I"),VLOOKUP($B310,GtP!$A:$BB,MATCH("Gi/o_0-1",GtP!$A$1:$BB$1,0),FALSE))</f>
        <v>#N/A</v>
      </c>
      <c r="AM310" s="140" t="e">
        <f>_xlfn.CONCAT(IF(AZ310="","-","B"),IF(BM310="","-","I"),VLOOKUP($B310,GtP!$A:$BB,MATCH("Gi/o_0-1",GtP!$A$1:$BB$1,0),FALSE))</f>
        <v>#N/A</v>
      </c>
      <c r="AN310" s="140" t="e">
        <f>_xlfn.CONCAT(IF(BA310="","-","B"),IF(BN310="","-","I"),VLOOKUP($B310,GtP!$A:$BB,MATCH("Gq/11_0-1",GtP!$A$1:$BB$1,0),FALSE))</f>
        <v>#N/A</v>
      </c>
      <c r="AO310" s="140" t="e">
        <f>_xlfn.CONCAT(IF(BB310="","-","B"),IF(BO310="","-","I"),VLOOKUP($B310,GtP!$A:$BB,MATCH("Gq/11_0-1",GtP!$A$1:$BB$1,0),FALSE))</f>
        <v>#N/A</v>
      </c>
      <c r="AP310" s="140" t="e">
        <f>_xlfn.CONCAT(IF(BC310="","-","B"),IF(BP310="","-","I"),VLOOKUP($B310,GtP!$A:$BB,MATCH("Gq/11_0-1",GtP!$A$1:$BB$1,0),FALSE))</f>
        <v>#N/A</v>
      </c>
      <c r="AQ310" s="140" t="e">
        <f>_xlfn.CONCAT(IF(BD310="","-","B"),IF(BQ310="","-","I"),VLOOKUP($B310,GtP!$A:$BB,MATCH("Gq/11_0-1",GtP!$A$1:$BB$1,0),FALSE))</f>
        <v>#N/A</v>
      </c>
      <c r="AR310" s="140" t="e">
        <f>_xlfn.CONCAT(IF(BE310="","-","B"),IF(BR310="","-","I"),VLOOKUP($B310,GtP!$A:$BB,MATCH("G12/13_0-1",GtP!$A$1:$BB$1,0),FALSE))</f>
        <v>#N/A</v>
      </c>
      <c r="AS310" s="140" t="e">
        <f>_xlfn.CONCAT(IF(BF310="","-","B"),IF(BS310="","-","I"),VLOOKUP($B310,GtP!$A:$BB,MATCH("G12/13_0-1",GtP!$A$1:$BB$1,0),FALSE))</f>
        <v>#N/A</v>
      </c>
      <c r="AT310" s="139" t="str">
        <f>_xlfn.IFNA(VLOOKUP($B310,'B-LogEmaxOverpEC50'!$A:$AL,MATCH(AT$1,'B-LogEmaxOverpEC50'!$A$1:$AL$1,0),FALSE),"")</f>
        <v/>
      </c>
      <c r="AU310" s="136" t="str">
        <f>_xlfn.IFNA(VLOOKUP($B310,'B-LogEmaxOverpEC50'!$A:$AL,MATCH(AU$1,'B-LogEmaxOverpEC50'!$A$1:$AL$1,0),FALSE),"")</f>
        <v/>
      </c>
      <c r="AV310" s="152" t="str">
        <f>_xlfn.IFNA(VLOOKUP($B310,'B-LogEmaxOverpEC50'!$A:$AL,MATCH(AV$1,'B-LogEmaxOverpEC50'!$A$1:$AL$1,0),FALSE),"")</f>
        <v/>
      </c>
      <c r="AW310" s="152" t="str">
        <f>_xlfn.IFNA(VLOOKUP($B310,'B-LogEmaxOverpEC50'!$A:$AL,MATCH(AW$1,'B-LogEmaxOverpEC50'!$A$1:$AL$1,0),FALSE),"")</f>
        <v/>
      </c>
      <c r="AX310" s="152" t="str">
        <f>_xlfn.IFNA(VLOOKUP($B310,'B-LogEmaxOverpEC50'!$A:$AL,MATCH(AX$1,'B-LogEmaxOverpEC50'!$A$1:$AL$1,0),FALSE),"")</f>
        <v/>
      </c>
      <c r="AY310" s="152" t="str">
        <f>_xlfn.IFNA(VLOOKUP($B310,'B-LogEmaxOverpEC50'!$A:$AL,MATCH(AY$1,'B-LogEmaxOverpEC50'!$A$1:$AL$1,0),FALSE),"")</f>
        <v/>
      </c>
      <c r="AZ310" s="152" t="str">
        <f>_xlfn.IFNA(VLOOKUP($B310,'B-LogEmaxOverpEC50'!$A:$AL,MATCH(AZ$1,'B-LogEmaxOverpEC50'!$A$1:$AL$1,0),FALSE),"")</f>
        <v/>
      </c>
      <c r="BA310" s="152" t="str">
        <f>_xlfn.IFNA(VLOOKUP($B310,'B-LogEmaxOverpEC50'!$A:$AL,MATCH(BA$1,'B-LogEmaxOverpEC50'!$A$1:$AL$1,0),FALSE),"")</f>
        <v/>
      </c>
      <c r="BB310" s="152" t="str">
        <f>_xlfn.IFNA(VLOOKUP($B310,'B-LogEmaxOverpEC50'!$A:$AL,MATCH(BB$1,'B-LogEmaxOverpEC50'!$A$1:$AL$1,0),FALSE),"")</f>
        <v/>
      </c>
      <c r="BC310" s="152" t="str">
        <f>_xlfn.IFNA(VLOOKUP($B310,'B-LogEmaxOverpEC50'!$A:$AL,MATCH(BC$1,'B-LogEmaxOverpEC50'!$A$1:$AL$1,0),FALSE),"")</f>
        <v/>
      </c>
      <c r="BD310" s="152" t="str">
        <f>_xlfn.IFNA(VLOOKUP($B310,'B-LogEmaxOverpEC50'!$A:$AL,MATCH(BD$1,'B-LogEmaxOverpEC50'!$A$1:$AL$1,0),FALSE),"")</f>
        <v/>
      </c>
      <c r="BE310" s="152" t="str">
        <f>_xlfn.IFNA(VLOOKUP($B310,'B-LogEmaxOverpEC50'!$A:$AL,MATCH(BE$1,'B-LogEmaxOverpEC50'!$A$1:$AL$1,0),FALSE),"")</f>
        <v/>
      </c>
      <c r="BF310" s="152" t="str">
        <f>_xlfn.IFNA(VLOOKUP($B310,'B-LogEmaxOverpEC50'!$A:$AL,MATCH(BF$1,'B-LogEmaxOverpEC50'!$A$1:$AL$1,0),FALSE),"")</f>
        <v/>
      </c>
      <c r="BG310" s="137" t="str">
        <f>_xlfn.IFNA(VLOOKUP($B310,'I-LogEmaxOverpEC50'!$A:$AR,MATCH(BG$1,'I-LogEmaxOverpEC50'!$A$1:$AR$1,0),FALSE),"")</f>
        <v/>
      </c>
      <c r="BH310" s="136" t="str">
        <f>_xlfn.IFNA(VLOOKUP($B310,'I-LogEmaxOverpEC50'!$A:$AR,MATCH(BH$1,'I-LogEmaxOverpEC50'!$A$1:$AR$1,0),FALSE),"")</f>
        <v/>
      </c>
      <c r="BI310" s="136" t="str">
        <f>_xlfn.IFNA(VLOOKUP($B310,'I-LogEmaxOverpEC50'!$A:$AR,MATCH(BI$1,'I-LogEmaxOverpEC50'!$A$1:$AR$1,0),FALSE),"")</f>
        <v/>
      </c>
      <c r="BJ310" s="136" t="str">
        <f>_xlfn.IFNA(VLOOKUP($B310,'I-LogEmaxOverpEC50'!$A:$AR,MATCH(BJ$1,'I-LogEmaxOverpEC50'!$A$1:$AR$1,0),FALSE),"")</f>
        <v/>
      </c>
      <c r="BK310" s="136" t="str">
        <f>_xlfn.IFNA(VLOOKUP($B310,'I-LogEmaxOverpEC50'!$A:$AR,MATCH(BK$1,'I-LogEmaxOverpEC50'!$A$1:$AR$1,0),FALSE),"")</f>
        <v/>
      </c>
      <c r="BL310" s="136" t="str">
        <f>_xlfn.IFNA(VLOOKUP($B310,'I-LogEmaxOverpEC50'!$A:$AR,MATCH(BL$1,'I-LogEmaxOverpEC50'!$A$1:$AR$1,0),FALSE),"")</f>
        <v/>
      </c>
      <c r="BM310" s="136" t="str">
        <f>_xlfn.IFNA(VLOOKUP($B310,'I-LogEmaxOverpEC50'!$A:$AR,MATCH(BM$1,'I-LogEmaxOverpEC50'!$A$1:$AR$1,0),FALSE),"")</f>
        <v/>
      </c>
      <c r="BN310" s="136" t="str">
        <f>_xlfn.IFNA(VLOOKUP($B310,'I-LogEmaxOverpEC50'!$A:$AR,MATCH(BN$1,'I-LogEmaxOverpEC50'!$A$1:$AR$1,0),FALSE),"")</f>
        <v/>
      </c>
      <c r="BO310" s="136" t="str">
        <f>_xlfn.IFNA(VLOOKUP($B310,'I-LogEmaxOverpEC50'!$A:$AR,MATCH(BO$1,'I-LogEmaxOverpEC50'!$A$1:$AR$1,0),FALSE),"")</f>
        <v/>
      </c>
      <c r="BP310" s="136" t="str">
        <f>_xlfn.IFNA(VLOOKUP($B310,'I-LogEmaxOverpEC50'!$A:$AR,MATCH(BP$1,'I-LogEmaxOverpEC50'!$A$1:$AR$1,0),FALSE),"")</f>
        <v/>
      </c>
      <c r="BQ310" s="136" t="str">
        <f>_xlfn.IFNA(VLOOKUP($B310,'I-LogEmaxOverpEC50'!$A:$AR,MATCH(BQ$1,'I-LogEmaxOverpEC50'!$A$1:$AR$1,0),FALSE),"")</f>
        <v/>
      </c>
      <c r="BR310" s="136" t="str">
        <f>_xlfn.IFNA(VLOOKUP($B310,'I-LogEmaxOverpEC50'!$A:$AR,MATCH(BR$1,'I-LogEmaxOverpEC50'!$A$1:$AR$1,0),FALSE),"")</f>
        <v/>
      </c>
      <c r="BS310" s="136" t="str">
        <f>_xlfn.IFNA(VLOOKUP($B310,'I-LogEmaxOverpEC50'!$A:$AR,MATCH(BS$1,'I-LogEmaxOverpEC50'!$A$1:$AR$1,0),FALSE),"")</f>
        <v/>
      </c>
    </row>
    <row r="311" spans="1:88" x14ac:dyDescent="0.2">
      <c r="A311" s="146" t="e" cm="1">
        <f t="array" ref="A311">_xlfn.IFS(SUM(F311:R311)&gt;0,1,AB311&gt;0,2,TRUE,3)</f>
        <v>#N/A</v>
      </c>
      <c r="B311" s="146" t="s">
        <v>2018</v>
      </c>
      <c r="D311" s="151" t="str">
        <f>_xlfn.XLOOKUP(B311,RecNamesAll!A:A,RecNamesAll!E:E)</f>
        <v>A</v>
      </c>
      <c r="E311" s="150" t="str">
        <f>_xlfn.XLOOKUP(B311,RecNamesAll!A:A,RecNamesAll!C:C)</f>
        <v>OPN1MW</v>
      </c>
      <c r="F311" s="160" t="e">
        <f t="shared" si="80"/>
        <v>#N/A</v>
      </c>
      <c r="G311" s="159" t="e">
        <f t="shared" si="81"/>
        <v>#N/A</v>
      </c>
      <c r="H311" s="159" t="e">
        <f t="shared" si="82"/>
        <v>#N/A</v>
      </c>
      <c r="I311" s="159" t="e">
        <f t="shared" si="83"/>
        <v>#N/A</v>
      </c>
      <c r="J311" s="159" t="e">
        <f t="shared" si="84"/>
        <v>#N/A</v>
      </c>
      <c r="K311" s="159" t="e">
        <f t="shared" si="85"/>
        <v>#N/A</v>
      </c>
      <c r="L311" s="159" t="e">
        <f t="shared" si="86"/>
        <v>#N/A</v>
      </c>
      <c r="M311" s="159" t="e">
        <f t="shared" si="87"/>
        <v>#N/A</v>
      </c>
      <c r="N311" s="159" t="e">
        <f t="shared" si="88"/>
        <v>#N/A</v>
      </c>
      <c r="O311" s="159" t="e">
        <f t="shared" si="89"/>
        <v>#N/A</v>
      </c>
      <c r="P311" s="159" t="e">
        <f t="shared" si="90"/>
        <v>#N/A</v>
      </c>
      <c r="Q311" s="159" t="e">
        <f t="shared" si="91"/>
        <v>#N/A</v>
      </c>
      <c r="R311" s="159" t="e">
        <f t="shared" si="92"/>
        <v>#N/A</v>
      </c>
      <c r="U311" s="146" t="str">
        <f t="shared" si="93"/>
        <v>A</v>
      </c>
      <c r="V311" s="145" t="str">
        <f t="shared" si="94"/>
        <v>OPN1MW</v>
      </c>
      <c r="W311" s="157" t="e">
        <f>VLOOKUP($B311,GtP!$A:$DD,MATCH("Gs_0-2",GtP!$A$1:$DD$1,0),FALSE)</f>
        <v>#N/A</v>
      </c>
      <c r="X311" s="156" t="e">
        <f>VLOOKUP($B311,GtP!$A:$DD,MATCH("Gi/o_0-2",GtP!$A$1:$DD$1,0),FALSE)</f>
        <v>#N/A</v>
      </c>
      <c r="Y311" s="156" t="e">
        <f>VLOOKUP($B311,GtP!$A:$DD,MATCH("Gq/11_0-2",GtP!$A$1:$DD$1,0),FALSE)</f>
        <v>#N/A</v>
      </c>
      <c r="Z311" s="156" t="e">
        <f>VLOOKUP($B311,GtP!$A:$DD,MATCH("G12/13_0-2",GtP!$A$1:$DD$1,0),FALSE)</f>
        <v>#N/A</v>
      </c>
      <c r="AA311" s="155"/>
      <c r="AB311" s="143" t="e">
        <f t="shared" si="95"/>
        <v>#N/A</v>
      </c>
      <c r="AC311" s="315" t="str">
        <f t="shared" si="96"/>
        <v/>
      </c>
      <c r="AD311" s="349" t="str">
        <f t="shared" si="97"/>
        <v/>
      </c>
      <c r="AE311" s="349" t="str">
        <f t="shared" si="98"/>
        <v/>
      </c>
      <c r="AF311" s="311" t="str">
        <f t="shared" si="99"/>
        <v/>
      </c>
      <c r="AG311" s="141" t="e">
        <f>_xlfn.CONCAT(IF(AT311="","-","B"),IF(BG311="","-","I"),VLOOKUP($B311,GtP!$A:$BB,MATCH("Gs_0-1",GtP!$A$1:$BB$1,0),FALSE))</f>
        <v>#N/A</v>
      </c>
      <c r="AH311" s="140" t="e">
        <f>_xlfn.CONCAT(IF(AU311="","-","B"),IF(BH311="","-","I"),VLOOKUP($B311,GtP!$A:$BB,MATCH("Gs_0-1",GtP!$A$1:$BB$1,0),FALSE))</f>
        <v>#N/A</v>
      </c>
      <c r="AI311" s="140" t="e">
        <f>_xlfn.CONCAT(IF(AV311="","-","B"),IF(BI311="","-","I"),VLOOKUP($B311,GtP!$A:$BB,MATCH("Gi/o_0-1",GtP!$A$1:$BB$1,0),FALSE))</f>
        <v>#N/A</v>
      </c>
      <c r="AJ311" s="140" t="e">
        <f>_xlfn.CONCAT(IF(AW311="","-","B"),IF(BJ311="","-","I"),VLOOKUP($B311,GtP!$A:$BB,MATCH("Gi/o_0-1",GtP!$A$1:$BB$1,0),FALSE))</f>
        <v>#N/A</v>
      </c>
      <c r="AK311" s="140" t="e">
        <f>_xlfn.CONCAT(IF(AX311="","-","B"),IF(BK311="","-","I"),VLOOKUP($B311,GtP!$A:$BB,MATCH("Gi/o_0-1",GtP!$A$1:$BB$1,0),FALSE))</f>
        <v>#N/A</v>
      </c>
      <c r="AL311" s="140" t="e">
        <f>_xlfn.CONCAT(IF(AY311="","-","B"),IF(BL311="","-","I"),VLOOKUP($B311,GtP!$A:$BB,MATCH("Gi/o_0-1",GtP!$A$1:$BB$1,0),FALSE))</f>
        <v>#N/A</v>
      </c>
      <c r="AM311" s="140" t="e">
        <f>_xlfn.CONCAT(IF(AZ311="","-","B"),IF(BM311="","-","I"),VLOOKUP($B311,GtP!$A:$BB,MATCH("Gi/o_0-1",GtP!$A$1:$BB$1,0),FALSE))</f>
        <v>#N/A</v>
      </c>
      <c r="AN311" s="140" t="e">
        <f>_xlfn.CONCAT(IF(BA311="","-","B"),IF(BN311="","-","I"),VLOOKUP($B311,GtP!$A:$BB,MATCH("Gq/11_0-1",GtP!$A$1:$BB$1,0),FALSE))</f>
        <v>#N/A</v>
      </c>
      <c r="AO311" s="140" t="e">
        <f>_xlfn.CONCAT(IF(BB311="","-","B"),IF(BO311="","-","I"),VLOOKUP($B311,GtP!$A:$BB,MATCH("Gq/11_0-1",GtP!$A$1:$BB$1,0),FALSE))</f>
        <v>#N/A</v>
      </c>
      <c r="AP311" s="140" t="e">
        <f>_xlfn.CONCAT(IF(BC311="","-","B"),IF(BP311="","-","I"),VLOOKUP($B311,GtP!$A:$BB,MATCH("Gq/11_0-1",GtP!$A$1:$BB$1,0),FALSE))</f>
        <v>#N/A</v>
      </c>
      <c r="AQ311" s="140" t="e">
        <f>_xlfn.CONCAT(IF(BD311="","-","B"),IF(BQ311="","-","I"),VLOOKUP($B311,GtP!$A:$BB,MATCH("Gq/11_0-1",GtP!$A$1:$BB$1,0),FALSE))</f>
        <v>#N/A</v>
      </c>
      <c r="AR311" s="140" t="e">
        <f>_xlfn.CONCAT(IF(BE311="","-","B"),IF(BR311="","-","I"),VLOOKUP($B311,GtP!$A:$BB,MATCH("G12/13_0-1",GtP!$A$1:$BB$1,0),FALSE))</f>
        <v>#N/A</v>
      </c>
      <c r="AS311" s="140" t="e">
        <f>_xlfn.CONCAT(IF(BF311="","-","B"),IF(BS311="","-","I"),VLOOKUP($B311,GtP!$A:$BB,MATCH("G12/13_0-1",GtP!$A$1:$BB$1,0),FALSE))</f>
        <v>#N/A</v>
      </c>
      <c r="AT311" s="139" t="str">
        <f>_xlfn.IFNA(VLOOKUP($B311,'B-LogEmaxOverpEC50'!$A:$AL,MATCH(AT$1,'B-LogEmaxOverpEC50'!$A$1:$AL$1,0),FALSE),"")</f>
        <v/>
      </c>
      <c r="AU311" s="136" t="str">
        <f>_xlfn.IFNA(VLOOKUP($B311,'B-LogEmaxOverpEC50'!$A:$AL,MATCH(AU$1,'B-LogEmaxOverpEC50'!$A$1:$AL$1,0),FALSE),"")</f>
        <v/>
      </c>
      <c r="AV311" s="152" t="str">
        <f>_xlfn.IFNA(VLOOKUP($B311,'B-LogEmaxOverpEC50'!$A:$AL,MATCH(AV$1,'B-LogEmaxOverpEC50'!$A$1:$AL$1,0),FALSE),"")</f>
        <v/>
      </c>
      <c r="AW311" s="152" t="str">
        <f>_xlfn.IFNA(VLOOKUP($B311,'B-LogEmaxOverpEC50'!$A:$AL,MATCH(AW$1,'B-LogEmaxOverpEC50'!$A$1:$AL$1,0),FALSE),"")</f>
        <v/>
      </c>
      <c r="AX311" s="152" t="str">
        <f>_xlfn.IFNA(VLOOKUP($B311,'B-LogEmaxOverpEC50'!$A:$AL,MATCH(AX$1,'B-LogEmaxOverpEC50'!$A$1:$AL$1,0),FALSE),"")</f>
        <v/>
      </c>
      <c r="AY311" s="152" t="str">
        <f>_xlfn.IFNA(VLOOKUP($B311,'B-LogEmaxOverpEC50'!$A:$AL,MATCH(AY$1,'B-LogEmaxOverpEC50'!$A$1:$AL$1,0),FALSE),"")</f>
        <v/>
      </c>
      <c r="AZ311" s="152" t="str">
        <f>_xlfn.IFNA(VLOOKUP($B311,'B-LogEmaxOverpEC50'!$A:$AL,MATCH(AZ$1,'B-LogEmaxOverpEC50'!$A$1:$AL$1,0),FALSE),"")</f>
        <v/>
      </c>
      <c r="BA311" s="152" t="str">
        <f>_xlfn.IFNA(VLOOKUP($B311,'B-LogEmaxOverpEC50'!$A:$AL,MATCH(BA$1,'B-LogEmaxOverpEC50'!$A$1:$AL$1,0),FALSE),"")</f>
        <v/>
      </c>
      <c r="BB311" s="152" t="str">
        <f>_xlfn.IFNA(VLOOKUP($B311,'B-LogEmaxOverpEC50'!$A:$AL,MATCH(BB$1,'B-LogEmaxOverpEC50'!$A$1:$AL$1,0),FALSE),"")</f>
        <v/>
      </c>
      <c r="BC311" s="152" t="str">
        <f>_xlfn.IFNA(VLOOKUP($B311,'B-LogEmaxOverpEC50'!$A:$AL,MATCH(BC$1,'B-LogEmaxOverpEC50'!$A$1:$AL$1,0),FALSE),"")</f>
        <v/>
      </c>
      <c r="BD311" s="152" t="str">
        <f>_xlfn.IFNA(VLOOKUP($B311,'B-LogEmaxOverpEC50'!$A:$AL,MATCH(BD$1,'B-LogEmaxOverpEC50'!$A$1:$AL$1,0),FALSE),"")</f>
        <v/>
      </c>
      <c r="BE311" s="152" t="str">
        <f>_xlfn.IFNA(VLOOKUP($B311,'B-LogEmaxOverpEC50'!$A:$AL,MATCH(BE$1,'B-LogEmaxOverpEC50'!$A$1:$AL$1,0),FALSE),"")</f>
        <v/>
      </c>
      <c r="BF311" s="152" t="str">
        <f>_xlfn.IFNA(VLOOKUP($B311,'B-LogEmaxOverpEC50'!$A:$AL,MATCH(BF$1,'B-LogEmaxOverpEC50'!$A$1:$AL$1,0),FALSE),"")</f>
        <v/>
      </c>
      <c r="BG311" s="137" t="str">
        <f>_xlfn.IFNA(VLOOKUP($B311,'I-LogEmaxOverpEC50'!$A:$AR,MATCH(BG$1,'I-LogEmaxOverpEC50'!$A$1:$AR$1,0),FALSE),"")</f>
        <v/>
      </c>
      <c r="BH311" s="136" t="str">
        <f>_xlfn.IFNA(VLOOKUP($B311,'I-LogEmaxOverpEC50'!$A:$AR,MATCH(BH$1,'I-LogEmaxOverpEC50'!$A$1:$AR$1,0),FALSE),"")</f>
        <v/>
      </c>
      <c r="BI311" s="136" t="str">
        <f>_xlfn.IFNA(VLOOKUP($B311,'I-LogEmaxOverpEC50'!$A:$AR,MATCH(BI$1,'I-LogEmaxOverpEC50'!$A$1:$AR$1,0),FALSE),"")</f>
        <v/>
      </c>
      <c r="BJ311" s="136" t="str">
        <f>_xlfn.IFNA(VLOOKUP($B311,'I-LogEmaxOverpEC50'!$A:$AR,MATCH(BJ$1,'I-LogEmaxOverpEC50'!$A$1:$AR$1,0),FALSE),"")</f>
        <v/>
      </c>
      <c r="BK311" s="136" t="str">
        <f>_xlfn.IFNA(VLOOKUP($B311,'I-LogEmaxOverpEC50'!$A:$AR,MATCH(BK$1,'I-LogEmaxOverpEC50'!$A$1:$AR$1,0),FALSE),"")</f>
        <v/>
      </c>
      <c r="BL311" s="136" t="str">
        <f>_xlfn.IFNA(VLOOKUP($B311,'I-LogEmaxOverpEC50'!$A:$AR,MATCH(BL$1,'I-LogEmaxOverpEC50'!$A$1:$AR$1,0),FALSE),"")</f>
        <v/>
      </c>
      <c r="BM311" s="136" t="str">
        <f>_xlfn.IFNA(VLOOKUP($B311,'I-LogEmaxOverpEC50'!$A:$AR,MATCH(BM$1,'I-LogEmaxOverpEC50'!$A$1:$AR$1,0),FALSE),"")</f>
        <v/>
      </c>
      <c r="BN311" s="136" t="str">
        <f>_xlfn.IFNA(VLOOKUP($B311,'I-LogEmaxOverpEC50'!$A:$AR,MATCH(BN$1,'I-LogEmaxOverpEC50'!$A$1:$AR$1,0),FALSE),"")</f>
        <v/>
      </c>
      <c r="BO311" s="136" t="str">
        <f>_xlfn.IFNA(VLOOKUP($B311,'I-LogEmaxOverpEC50'!$A:$AR,MATCH(BO$1,'I-LogEmaxOverpEC50'!$A$1:$AR$1,0),FALSE),"")</f>
        <v/>
      </c>
      <c r="BP311" s="136" t="str">
        <f>_xlfn.IFNA(VLOOKUP($B311,'I-LogEmaxOverpEC50'!$A:$AR,MATCH(BP$1,'I-LogEmaxOverpEC50'!$A$1:$AR$1,0),FALSE),"")</f>
        <v/>
      </c>
      <c r="BQ311" s="136" t="str">
        <f>_xlfn.IFNA(VLOOKUP($B311,'I-LogEmaxOverpEC50'!$A:$AR,MATCH(BQ$1,'I-LogEmaxOverpEC50'!$A$1:$AR$1,0),FALSE),"")</f>
        <v/>
      </c>
      <c r="BR311" s="136" t="str">
        <f>_xlfn.IFNA(VLOOKUP($B311,'I-LogEmaxOverpEC50'!$A:$AR,MATCH(BR$1,'I-LogEmaxOverpEC50'!$A$1:$AR$1,0),FALSE),"")</f>
        <v/>
      </c>
      <c r="BS311" s="136" t="str">
        <f>_xlfn.IFNA(VLOOKUP($B311,'I-LogEmaxOverpEC50'!$A:$AR,MATCH(BS$1,'I-LogEmaxOverpEC50'!$A$1:$AR$1,0),FALSE),"")</f>
        <v/>
      </c>
    </row>
    <row r="312" spans="1:88" x14ac:dyDescent="0.2">
      <c r="A312" s="146" t="e" cm="1">
        <f t="array" ref="A312">_xlfn.IFS(SUM(F312:R312)&gt;0,1,AB312&gt;0,2,TRUE,3)</f>
        <v>#N/A</v>
      </c>
      <c r="B312" s="146" t="s">
        <v>2022</v>
      </c>
      <c r="D312" s="151" t="str">
        <f>_xlfn.XLOOKUP(B312,RecNamesAll!A:A,RecNamesAll!E:E)</f>
        <v>A</v>
      </c>
      <c r="E312" s="150" t="str">
        <f>_xlfn.XLOOKUP(B312,RecNamesAll!A:A,RecNamesAll!C:C)</f>
        <v>OPN1SW</v>
      </c>
      <c r="F312" s="160" t="e">
        <f t="shared" si="80"/>
        <v>#N/A</v>
      </c>
      <c r="G312" s="159" t="e">
        <f t="shared" si="81"/>
        <v>#N/A</v>
      </c>
      <c r="H312" s="159" t="e">
        <f t="shared" si="82"/>
        <v>#N/A</v>
      </c>
      <c r="I312" s="159" t="e">
        <f t="shared" si="83"/>
        <v>#N/A</v>
      </c>
      <c r="J312" s="159" t="e">
        <f t="shared" si="84"/>
        <v>#N/A</v>
      </c>
      <c r="K312" s="159" t="e">
        <f t="shared" si="85"/>
        <v>#N/A</v>
      </c>
      <c r="L312" s="159" t="e">
        <f t="shared" si="86"/>
        <v>#N/A</v>
      </c>
      <c r="M312" s="159" t="e">
        <f t="shared" si="87"/>
        <v>#N/A</v>
      </c>
      <c r="N312" s="159" t="e">
        <f t="shared" si="88"/>
        <v>#N/A</v>
      </c>
      <c r="O312" s="159" t="e">
        <f t="shared" si="89"/>
        <v>#N/A</v>
      </c>
      <c r="P312" s="159" t="e">
        <f t="shared" si="90"/>
        <v>#N/A</v>
      </c>
      <c r="Q312" s="159" t="e">
        <f t="shared" si="91"/>
        <v>#N/A</v>
      </c>
      <c r="R312" s="159" t="e">
        <f t="shared" si="92"/>
        <v>#N/A</v>
      </c>
      <c r="U312" s="146" t="str">
        <f t="shared" si="93"/>
        <v>A</v>
      </c>
      <c r="V312" s="145" t="str">
        <f t="shared" si="94"/>
        <v>OPN1SW</v>
      </c>
      <c r="W312" s="157" t="e">
        <f>VLOOKUP($B312,GtP!$A:$DD,MATCH("Gs_0-2",GtP!$A$1:$DD$1,0),FALSE)</f>
        <v>#N/A</v>
      </c>
      <c r="X312" s="156" t="e">
        <f>VLOOKUP($B312,GtP!$A:$DD,MATCH("Gi/o_0-2",GtP!$A$1:$DD$1,0),FALSE)</f>
        <v>#N/A</v>
      </c>
      <c r="Y312" s="156" t="e">
        <f>VLOOKUP($B312,GtP!$A:$DD,MATCH("Gq/11_0-2",GtP!$A$1:$DD$1,0),FALSE)</f>
        <v>#N/A</v>
      </c>
      <c r="Z312" s="156" t="e">
        <f>VLOOKUP($B312,GtP!$A:$DD,MATCH("G12/13_0-2",GtP!$A$1:$DD$1,0),FALSE)</f>
        <v>#N/A</v>
      </c>
      <c r="AA312" s="155"/>
      <c r="AB312" s="143" t="e">
        <f t="shared" si="95"/>
        <v>#N/A</v>
      </c>
      <c r="AC312" s="315" t="str">
        <f t="shared" si="96"/>
        <v/>
      </c>
      <c r="AD312" s="349" t="str">
        <f t="shared" si="97"/>
        <v/>
      </c>
      <c r="AE312" s="349" t="str">
        <f t="shared" si="98"/>
        <v/>
      </c>
      <c r="AF312" s="311" t="str">
        <f t="shared" si="99"/>
        <v/>
      </c>
      <c r="AG312" s="141" t="e">
        <f>_xlfn.CONCAT(IF(AT312="","-","B"),IF(BG312="","-","I"),VLOOKUP($B312,GtP!$A:$BB,MATCH("Gs_0-1",GtP!$A$1:$BB$1,0),FALSE))</f>
        <v>#N/A</v>
      </c>
      <c r="AH312" s="140" t="e">
        <f>_xlfn.CONCAT(IF(AU312="","-","B"),IF(BH312="","-","I"),VLOOKUP($B312,GtP!$A:$BB,MATCH("Gs_0-1",GtP!$A$1:$BB$1,0),FALSE))</f>
        <v>#N/A</v>
      </c>
      <c r="AI312" s="140" t="e">
        <f>_xlfn.CONCAT(IF(AV312="","-","B"),IF(BI312="","-","I"),VLOOKUP($B312,GtP!$A:$BB,MATCH("Gi/o_0-1",GtP!$A$1:$BB$1,0),FALSE))</f>
        <v>#N/A</v>
      </c>
      <c r="AJ312" s="140" t="e">
        <f>_xlfn.CONCAT(IF(AW312="","-","B"),IF(BJ312="","-","I"),VLOOKUP($B312,GtP!$A:$BB,MATCH("Gi/o_0-1",GtP!$A$1:$BB$1,0),FALSE))</f>
        <v>#N/A</v>
      </c>
      <c r="AK312" s="140" t="e">
        <f>_xlfn.CONCAT(IF(AX312="","-","B"),IF(BK312="","-","I"),VLOOKUP($B312,GtP!$A:$BB,MATCH("Gi/o_0-1",GtP!$A$1:$BB$1,0),FALSE))</f>
        <v>#N/A</v>
      </c>
      <c r="AL312" s="140" t="e">
        <f>_xlfn.CONCAT(IF(AY312="","-","B"),IF(BL312="","-","I"),VLOOKUP($B312,GtP!$A:$BB,MATCH("Gi/o_0-1",GtP!$A$1:$BB$1,0),FALSE))</f>
        <v>#N/A</v>
      </c>
      <c r="AM312" s="140" t="e">
        <f>_xlfn.CONCAT(IF(AZ312="","-","B"),IF(BM312="","-","I"),VLOOKUP($B312,GtP!$A:$BB,MATCH("Gi/o_0-1",GtP!$A$1:$BB$1,0),FALSE))</f>
        <v>#N/A</v>
      </c>
      <c r="AN312" s="140" t="e">
        <f>_xlfn.CONCAT(IF(BA312="","-","B"),IF(BN312="","-","I"),VLOOKUP($B312,GtP!$A:$BB,MATCH("Gq/11_0-1",GtP!$A$1:$BB$1,0),FALSE))</f>
        <v>#N/A</v>
      </c>
      <c r="AO312" s="140" t="e">
        <f>_xlfn.CONCAT(IF(BB312="","-","B"),IF(BO312="","-","I"),VLOOKUP($B312,GtP!$A:$BB,MATCH("Gq/11_0-1",GtP!$A$1:$BB$1,0),FALSE))</f>
        <v>#N/A</v>
      </c>
      <c r="AP312" s="140" t="e">
        <f>_xlfn.CONCAT(IF(BC312="","-","B"),IF(BP312="","-","I"),VLOOKUP($B312,GtP!$A:$BB,MATCH("Gq/11_0-1",GtP!$A$1:$BB$1,0),FALSE))</f>
        <v>#N/A</v>
      </c>
      <c r="AQ312" s="140" t="e">
        <f>_xlfn.CONCAT(IF(BD312="","-","B"),IF(BQ312="","-","I"),VLOOKUP($B312,GtP!$A:$BB,MATCH("Gq/11_0-1",GtP!$A$1:$BB$1,0),FALSE))</f>
        <v>#N/A</v>
      </c>
      <c r="AR312" s="140" t="e">
        <f>_xlfn.CONCAT(IF(BE312="","-","B"),IF(BR312="","-","I"),VLOOKUP($B312,GtP!$A:$BB,MATCH("G12/13_0-1",GtP!$A$1:$BB$1,0),FALSE))</f>
        <v>#N/A</v>
      </c>
      <c r="AS312" s="140" t="e">
        <f>_xlfn.CONCAT(IF(BF312="","-","B"),IF(BS312="","-","I"),VLOOKUP($B312,GtP!$A:$BB,MATCH("G12/13_0-1",GtP!$A$1:$BB$1,0),FALSE))</f>
        <v>#N/A</v>
      </c>
      <c r="AT312" s="139" t="str">
        <f>_xlfn.IFNA(VLOOKUP($B312,'B-LogEmaxOverpEC50'!$A:$AL,MATCH(AT$1,'B-LogEmaxOverpEC50'!$A$1:$AL$1,0),FALSE),"")</f>
        <v/>
      </c>
      <c r="AU312" s="136" t="str">
        <f>_xlfn.IFNA(VLOOKUP($B312,'B-LogEmaxOverpEC50'!$A:$AL,MATCH(AU$1,'B-LogEmaxOverpEC50'!$A$1:$AL$1,0),FALSE),"")</f>
        <v/>
      </c>
      <c r="AV312" s="152" t="str">
        <f>_xlfn.IFNA(VLOOKUP($B312,'B-LogEmaxOverpEC50'!$A:$AL,MATCH(AV$1,'B-LogEmaxOverpEC50'!$A$1:$AL$1,0),FALSE),"")</f>
        <v/>
      </c>
      <c r="AW312" s="152" t="str">
        <f>_xlfn.IFNA(VLOOKUP($B312,'B-LogEmaxOverpEC50'!$A:$AL,MATCH(AW$1,'B-LogEmaxOverpEC50'!$A$1:$AL$1,0),FALSE),"")</f>
        <v/>
      </c>
      <c r="AX312" s="152" t="str">
        <f>_xlfn.IFNA(VLOOKUP($B312,'B-LogEmaxOverpEC50'!$A:$AL,MATCH(AX$1,'B-LogEmaxOverpEC50'!$A$1:$AL$1,0),FALSE),"")</f>
        <v/>
      </c>
      <c r="AY312" s="152" t="str">
        <f>_xlfn.IFNA(VLOOKUP($B312,'B-LogEmaxOverpEC50'!$A:$AL,MATCH(AY$1,'B-LogEmaxOverpEC50'!$A$1:$AL$1,0),FALSE),"")</f>
        <v/>
      </c>
      <c r="AZ312" s="152" t="str">
        <f>_xlfn.IFNA(VLOOKUP($B312,'B-LogEmaxOverpEC50'!$A:$AL,MATCH(AZ$1,'B-LogEmaxOverpEC50'!$A$1:$AL$1,0),FALSE),"")</f>
        <v/>
      </c>
      <c r="BA312" s="152" t="str">
        <f>_xlfn.IFNA(VLOOKUP($B312,'B-LogEmaxOverpEC50'!$A:$AL,MATCH(BA$1,'B-LogEmaxOverpEC50'!$A$1:$AL$1,0),FALSE),"")</f>
        <v/>
      </c>
      <c r="BB312" s="152" t="str">
        <f>_xlfn.IFNA(VLOOKUP($B312,'B-LogEmaxOverpEC50'!$A:$AL,MATCH(BB$1,'B-LogEmaxOverpEC50'!$A$1:$AL$1,0),FALSE),"")</f>
        <v/>
      </c>
      <c r="BC312" s="152" t="str">
        <f>_xlfn.IFNA(VLOOKUP($B312,'B-LogEmaxOverpEC50'!$A:$AL,MATCH(BC$1,'B-LogEmaxOverpEC50'!$A$1:$AL$1,0),FALSE),"")</f>
        <v/>
      </c>
      <c r="BD312" s="152" t="str">
        <f>_xlfn.IFNA(VLOOKUP($B312,'B-LogEmaxOverpEC50'!$A:$AL,MATCH(BD$1,'B-LogEmaxOverpEC50'!$A$1:$AL$1,0),FALSE),"")</f>
        <v/>
      </c>
      <c r="BE312" s="152" t="str">
        <f>_xlfn.IFNA(VLOOKUP($B312,'B-LogEmaxOverpEC50'!$A:$AL,MATCH(BE$1,'B-LogEmaxOverpEC50'!$A$1:$AL$1,0),FALSE),"")</f>
        <v/>
      </c>
      <c r="BF312" s="152" t="str">
        <f>_xlfn.IFNA(VLOOKUP($B312,'B-LogEmaxOverpEC50'!$A:$AL,MATCH(BF$1,'B-LogEmaxOverpEC50'!$A$1:$AL$1,0),FALSE),"")</f>
        <v/>
      </c>
      <c r="BG312" s="137" t="str">
        <f>_xlfn.IFNA(VLOOKUP($B312,'I-LogEmaxOverpEC50'!$A:$AR,MATCH(BG$1,'I-LogEmaxOverpEC50'!$A$1:$AR$1,0),FALSE),"")</f>
        <v/>
      </c>
      <c r="BH312" s="136" t="str">
        <f>_xlfn.IFNA(VLOOKUP($B312,'I-LogEmaxOverpEC50'!$A:$AR,MATCH(BH$1,'I-LogEmaxOverpEC50'!$A$1:$AR$1,0),FALSE),"")</f>
        <v/>
      </c>
      <c r="BI312" s="136" t="str">
        <f>_xlfn.IFNA(VLOOKUP($B312,'I-LogEmaxOverpEC50'!$A:$AR,MATCH(BI$1,'I-LogEmaxOverpEC50'!$A$1:$AR$1,0),FALSE),"")</f>
        <v/>
      </c>
      <c r="BJ312" s="136" t="str">
        <f>_xlfn.IFNA(VLOOKUP($B312,'I-LogEmaxOverpEC50'!$A:$AR,MATCH(BJ$1,'I-LogEmaxOverpEC50'!$A$1:$AR$1,0),FALSE),"")</f>
        <v/>
      </c>
      <c r="BK312" s="136" t="str">
        <f>_xlfn.IFNA(VLOOKUP($B312,'I-LogEmaxOverpEC50'!$A:$AR,MATCH(BK$1,'I-LogEmaxOverpEC50'!$A$1:$AR$1,0),FALSE),"")</f>
        <v/>
      </c>
      <c r="BL312" s="136" t="str">
        <f>_xlfn.IFNA(VLOOKUP($B312,'I-LogEmaxOverpEC50'!$A:$AR,MATCH(BL$1,'I-LogEmaxOverpEC50'!$A$1:$AR$1,0),FALSE),"")</f>
        <v/>
      </c>
      <c r="BM312" s="136" t="str">
        <f>_xlfn.IFNA(VLOOKUP($B312,'I-LogEmaxOverpEC50'!$A:$AR,MATCH(BM$1,'I-LogEmaxOverpEC50'!$A$1:$AR$1,0),FALSE),"")</f>
        <v/>
      </c>
      <c r="BN312" s="136" t="str">
        <f>_xlfn.IFNA(VLOOKUP($B312,'I-LogEmaxOverpEC50'!$A:$AR,MATCH(BN$1,'I-LogEmaxOverpEC50'!$A$1:$AR$1,0),FALSE),"")</f>
        <v/>
      </c>
      <c r="BO312" s="136" t="str">
        <f>_xlfn.IFNA(VLOOKUP($B312,'I-LogEmaxOverpEC50'!$A:$AR,MATCH(BO$1,'I-LogEmaxOverpEC50'!$A$1:$AR$1,0),FALSE),"")</f>
        <v/>
      </c>
      <c r="BP312" s="136" t="str">
        <f>_xlfn.IFNA(VLOOKUP($B312,'I-LogEmaxOverpEC50'!$A:$AR,MATCH(BP$1,'I-LogEmaxOverpEC50'!$A$1:$AR$1,0),FALSE),"")</f>
        <v/>
      </c>
      <c r="BQ312" s="136" t="str">
        <f>_xlfn.IFNA(VLOOKUP($B312,'I-LogEmaxOverpEC50'!$A:$AR,MATCH(BQ$1,'I-LogEmaxOverpEC50'!$A$1:$AR$1,0),FALSE),"")</f>
        <v/>
      </c>
      <c r="BR312" s="136" t="str">
        <f>_xlfn.IFNA(VLOOKUP($B312,'I-LogEmaxOverpEC50'!$A:$AR,MATCH(BR$1,'I-LogEmaxOverpEC50'!$A$1:$AR$1,0),FALSE),"")</f>
        <v/>
      </c>
      <c r="BS312" s="136" t="str">
        <f>_xlfn.IFNA(VLOOKUP($B312,'I-LogEmaxOverpEC50'!$A:$AR,MATCH(BS$1,'I-LogEmaxOverpEC50'!$A$1:$AR$1,0),FALSE),"")</f>
        <v/>
      </c>
    </row>
    <row r="313" spans="1:88" x14ac:dyDescent="0.2">
      <c r="A313" s="146" t="e" cm="1">
        <f t="array" ref="A313">_xlfn.IFS(SUM(F313:R313)&gt;0,1,AB313&gt;0,2,TRUE,3)</f>
        <v>#N/A</v>
      </c>
      <c r="B313" s="146" t="s">
        <v>2027</v>
      </c>
      <c r="D313" s="151" t="str">
        <f>_xlfn.XLOOKUP(B313,RecNamesAll!A:A,RecNamesAll!E:E)</f>
        <v>A</v>
      </c>
      <c r="E313" s="150" t="str">
        <f>_xlfn.XLOOKUP(B313,RecNamesAll!A:A,RecNamesAll!C:C)</f>
        <v>OPN3</v>
      </c>
      <c r="F313" s="160" t="e">
        <f t="shared" si="80"/>
        <v>#N/A</v>
      </c>
      <c r="G313" s="159" t="e">
        <f t="shared" si="81"/>
        <v>#N/A</v>
      </c>
      <c r="H313" s="159" t="e">
        <f t="shared" si="82"/>
        <v>#N/A</v>
      </c>
      <c r="I313" s="159" t="e">
        <f t="shared" si="83"/>
        <v>#N/A</v>
      </c>
      <c r="J313" s="159" t="e">
        <f t="shared" si="84"/>
        <v>#N/A</v>
      </c>
      <c r="K313" s="159" t="e">
        <f t="shared" si="85"/>
        <v>#N/A</v>
      </c>
      <c r="L313" s="159" t="e">
        <f t="shared" si="86"/>
        <v>#N/A</v>
      </c>
      <c r="M313" s="159" t="e">
        <f t="shared" si="87"/>
        <v>#N/A</v>
      </c>
      <c r="N313" s="159" t="e">
        <f t="shared" si="88"/>
        <v>#N/A</v>
      </c>
      <c r="O313" s="159" t="e">
        <f t="shared" si="89"/>
        <v>#N/A</v>
      </c>
      <c r="P313" s="159" t="e">
        <f t="shared" si="90"/>
        <v>#N/A</v>
      </c>
      <c r="Q313" s="159" t="e">
        <f t="shared" si="91"/>
        <v>#N/A</v>
      </c>
      <c r="R313" s="159" t="e">
        <f t="shared" si="92"/>
        <v>#N/A</v>
      </c>
      <c r="U313" s="146" t="str">
        <f t="shared" si="93"/>
        <v>A</v>
      </c>
      <c r="V313" s="145" t="str">
        <f t="shared" si="94"/>
        <v>OPN3</v>
      </c>
      <c r="W313" s="157" t="e">
        <f>VLOOKUP($B313,GtP!$A:$DD,MATCH("Gs_0-2",GtP!$A$1:$DD$1,0),FALSE)</f>
        <v>#N/A</v>
      </c>
      <c r="X313" s="156" t="e">
        <f>VLOOKUP($B313,GtP!$A:$DD,MATCH("Gi/o_0-2",GtP!$A$1:$DD$1,0),FALSE)</f>
        <v>#N/A</v>
      </c>
      <c r="Y313" s="156" t="e">
        <f>VLOOKUP($B313,GtP!$A:$DD,MATCH("Gq/11_0-2",GtP!$A$1:$DD$1,0),FALSE)</f>
        <v>#N/A</v>
      </c>
      <c r="Z313" s="156" t="e">
        <f>VLOOKUP($B313,GtP!$A:$DD,MATCH("G12/13_0-2",GtP!$A$1:$DD$1,0),FALSE)</f>
        <v>#N/A</v>
      </c>
      <c r="AA313" s="155"/>
      <c r="AB313" s="143" t="e">
        <f t="shared" si="95"/>
        <v>#N/A</v>
      </c>
      <c r="AC313" s="315" t="str">
        <f t="shared" si="96"/>
        <v/>
      </c>
      <c r="AD313" s="349" t="str">
        <f t="shared" si="97"/>
        <v/>
      </c>
      <c r="AE313" s="349" t="str">
        <f t="shared" si="98"/>
        <v/>
      </c>
      <c r="AF313" s="311" t="str">
        <f t="shared" si="99"/>
        <v/>
      </c>
      <c r="AG313" s="141" t="e">
        <f>_xlfn.CONCAT(IF(AT313="","-","B"),IF(BG313="","-","I"),VLOOKUP($B313,GtP!$A:$BB,MATCH("Gs_0-1",GtP!$A$1:$BB$1,0),FALSE))</f>
        <v>#N/A</v>
      </c>
      <c r="AH313" s="140" t="e">
        <f>_xlfn.CONCAT(IF(AU313="","-","B"),IF(BH313="","-","I"),VLOOKUP($B313,GtP!$A:$BB,MATCH("Gs_0-1",GtP!$A$1:$BB$1,0),FALSE))</f>
        <v>#N/A</v>
      </c>
      <c r="AI313" s="140" t="e">
        <f>_xlfn.CONCAT(IF(AV313="","-","B"),IF(BI313="","-","I"),VLOOKUP($B313,GtP!$A:$BB,MATCH("Gi/o_0-1",GtP!$A$1:$BB$1,0),FALSE))</f>
        <v>#N/A</v>
      </c>
      <c r="AJ313" s="140" t="e">
        <f>_xlfn.CONCAT(IF(AW313="","-","B"),IF(BJ313="","-","I"),VLOOKUP($B313,GtP!$A:$BB,MATCH("Gi/o_0-1",GtP!$A$1:$BB$1,0),FALSE))</f>
        <v>#N/A</v>
      </c>
      <c r="AK313" s="140" t="e">
        <f>_xlfn.CONCAT(IF(AX313="","-","B"),IF(BK313="","-","I"),VLOOKUP($B313,GtP!$A:$BB,MATCH("Gi/o_0-1",GtP!$A$1:$BB$1,0),FALSE))</f>
        <v>#N/A</v>
      </c>
      <c r="AL313" s="140" t="e">
        <f>_xlfn.CONCAT(IF(AY313="","-","B"),IF(BL313="","-","I"),VLOOKUP($B313,GtP!$A:$BB,MATCH("Gi/o_0-1",GtP!$A$1:$BB$1,0),FALSE))</f>
        <v>#N/A</v>
      </c>
      <c r="AM313" s="140" t="e">
        <f>_xlfn.CONCAT(IF(AZ313="","-","B"),IF(BM313="","-","I"),VLOOKUP($B313,GtP!$A:$BB,MATCH("Gi/o_0-1",GtP!$A$1:$BB$1,0),FALSE))</f>
        <v>#N/A</v>
      </c>
      <c r="AN313" s="140" t="e">
        <f>_xlfn.CONCAT(IF(BA313="","-","B"),IF(BN313="","-","I"),VLOOKUP($B313,GtP!$A:$BB,MATCH("Gq/11_0-1",GtP!$A$1:$BB$1,0),FALSE))</f>
        <v>#N/A</v>
      </c>
      <c r="AO313" s="140" t="e">
        <f>_xlfn.CONCAT(IF(BB313="","-","B"),IF(BO313="","-","I"),VLOOKUP($B313,GtP!$A:$BB,MATCH("Gq/11_0-1",GtP!$A$1:$BB$1,0),FALSE))</f>
        <v>#N/A</v>
      </c>
      <c r="AP313" s="140" t="e">
        <f>_xlfn.CONCAT(IF(BC313="","-","B"),IF(BP313="","-","I"),VLOOKUP($B313,GtP!$A:$BB,MATCH("Gq/11_0-1",GtP!$A$1:$BB$1,0),FALSE))</f>
        <v>#N/A</v>
      </c>
      <c r="AQ313" s="140" t="e">
        <f>_xlfn.CONCAT(IF(BD313="","-","B"),IF(BQ313="","-","I"),VLOOKUP($B313,GtP!$A:$BB,MATCH("Gq/11_0-1",GtP!$A$1:$BB$1,0),FALSE))</f>
        <v>#N/A</v>
      </c>
      <c r="AR313" s="140" t="e">
        <f>_xlfn.CONCAT(IF(BE313="","-","B"),IF(BR313="","-","I"),VLOOKUP($B313,GtP!$A:$BB,MATCH("G12/13_0-1",GtP!$A$1:$BB$1,0),FALSE))</f>
        <v>#N/A</v>
      </c>
      <c r="AS313" s="140" t="e">
        <f>_xlfn.CONCAT(IF(BF313="","-","B"),IF(BS313="","-","I"),VLOOKUP($B313,GtP!$A:$BB,MATCH("G12/13_0-1",GtP!$A$1:$BB$1,0),FALSE))</f>
        <v>#N/A</v>
      </c>
      <c r="AT313" s="139" t="str">
        <f>_xlfn.IFNA(VLOOKUP($B313,'B-LogEmaxOverpEC50'!$A:$AL,MATCH(AT$1,'B-LogEmaxOverpEC50'!$A$1:$AL$1,0),FALSE),"")</f>
        <v/>
      </c>
      <c r="AU313" s="136" t="str">
        <f>_xlfn.IFNA(VLOOKUP($B313,'B-LogEmaxOverpEC50'!$A:$AL,MATCH(AU$1,'B-LogEmaxOverpEC50'!$A$1:$AL$1,0),FALSE),"")</f>
        <v/>
      </c>
      <c r="AV313" s="152" t="str">
        <f>_xlfn.IFNA(VLOOKUP($B313,'B-LogEmaxOverpEC50'!$A:$AL,MATCH(AV$1,'B-LogEmaxOverpEC50'!$A$1:$AL$1,0),FALSE),"")</f>
        <v/>
      </c>
      <c r="AW313" s="152" t="str">
        <f>_xlfn.IFNA(VLOOKUP($B313,'B-LogEmaxOverpEC50'!$A:$AL,MATCH(AW$1,'B-LogEmaxOverpEC50'!$A$1:$AL$1,0),FALSE),"")</f>
        <v/>
      </c>
      <c r="AX313" s="152" t="str">
        <f>_xlfn.IFNA(VLOOKUP($B313,'B-LogEmaxOverpEC50'!$A:$AL,MATCH(AX$1,'B-LogEmaxOverpEC50'!$A$1:$AL$1,0),FALSE),"")</f>
        <v/>
      </c>
      <c r="AY313" s="152" t="str">
        <f>_xlfn.IFNA(VLOOKUP($B313,'B-LogEmaxOverpEC50'!$A:$AL,MATCH(AY$1,'B-LogEmaxOverpEC50'!$A$1:$AL$1,0),FALSE),"")</f>
        <v/>
      </c>
      <c r="AZ313" s="152" t="str">
        <f>_xlfn.IFNA(VLOOKUP($B313,'B-LogEmaxOverpEC50'!$A:$AL,MATCH(AZ$1,'B-LogEmaxOverpEC50'!$A$1:$AL$1,0),FALSE),"")</f>
        <v/>
      </c>
      <c r="BA313" s="152" t="str">
        <f>_xlfn.IFNA(VLOOKUP($B313,'B-LogEmaxOverpEC50'!$A:$AL,MATCH(BA$1,'B-LogEmaxOverpEC50'!$A$1:$AL$1,0),FALSE),"")</f>
        <v/>
      </c>
      <c r="BB313" s="152" t="str">
        <f>_xlfn.IFNA(VLOOKUP($B313,'B-LogEmaxOverpEC50'!$A:$AL,MATCH(BB$1,'B-LogEmaxOverpEC50'!$A$1:$AL$1,0),FALSE),"")</f>
        <v/>
      </c>
      <c r="BC313" s="152" t="str">
        <f>_xlfn.IFNA(VLOOKUP($B313,'B-LogEmaxOverpEC50'!$A:$AL,MATCH(BC$1,'B-LogEmaxOverpEC50'!$A$1:$AL$1,0),FALSE),"")</f>
        <v/>
      </c>
      <c r="BD313" s="152" t="str">
        <f>_xlfn.IFNA(VLOOKUP($B313,'B-LogEmaxOverpEC50'!$A:$AL,MATCH(BD$1,'B-LogEmaxOverpEC50'!$A$1:$AL$1,0),FALSE),"")</f>
        <v/>
      </c>
      <c r="BE313" s="152" t="str">
        <f>_xlfn.IFNA(VLOOKUP($B313,'B-LogEmaxOverpEC50'!$A:$AL,MATCH(BE$1,'B-LogEmaxOverpEC50'!$A$1:$AL$1,0),FALSE),"")</f>
        <v/>
      </c>
      <c r="BF313" s="152" t="str">
        <f>_xlfn.IFNA(VLOOKUP($B313,'B-LogEmaxOverpEC50'!$A:$AL,MATCH(BF$1,'B-LogEmaxOverpEC50'!$A$1:$AL$1,0),FALSE),"")</f>
        <v/>
      </c>
      <c r="BG313" s="137" t="str">
        <f>_xlfn.IFNA(VLOOKUP($B313,'I-LogEmaxOverpEC50'!$A:$AR,MATCH(BG$1,'I-LogEmaxOverpEC50'!$A$1:$AR$1,0),FALSE),"")</f>
        <v/>
      </c>
      <c r="BH313" s="136" t="str">
        <f>_xlfn.IFNA(VLOOKUP($B313,'I-LogEmaxOverpEC50'!$A:$AR,MATCH(BH$1,'I-LogEmaxOverpEC50'!$A$1:$AR$1,0),FALSE),"")</f>
        <v/>
      </c>
      <c r="BI313" s="136" t="str">
        <f>_xlfn.IFNA(VLOOKUP($B313,'I-LogEmaxOverpEC50'!$A:$AR,MATCH(BI$1,'I-LogEmaxOverpEC50'!$A$1:$AR$1,0),FALSE),"")</f>
        <v/>
      </c>
      <c r="BJ313" s="136" t="str">
        <f>_xlfn.IFNA(VLOOKUP($B313,'I-LogEmaxOverpEC50'!$A:$AR,MATCH(BJ$1,'I-LogEmaxOverpEC50'!$A$1:$AR$1,0),FALSE),"")</f>
        <v/>
      </c>
      <c r="BK313" s="136" t="str">
        <f>_xlfn.IFNA(VLOOKUP($B313,'I-LogEmaxOverpEC50'!$A:$AR,MATCH(BK$1,'I-LogEmaxOverpEC50'!$A$1:$AR$1,0),FALSE),"")</f>
        <v/>
      </c>
      <c r="BL313" s="136" t="str">
        <f>_xlfn.IFNA(VLOOKUP($B313,'I-LogEmaxOverpEC50'!$A:$AR,MATCH(BL$1,'I-LogEmaxOverpEC50'!$A$1:$AR$1,0),FALSE),"")</f>
        <v/>
      </c>
      <c r="BM313" s="136" t="str">
        <f>_xlfn.IFNA(VLOOKUP($B313,'I-LogEmaxOverpEC50'!$A:$AR,MATCH(BM$1,'I-LogEmaxOverpEC50'!$A$1:$AR$1,0),FALSE),"")</f>
        <v/>
      </c>
      <c r="BN313" s="136" t="str">
        <f>_xlfn.IFNA(VLOOKUP($B313,'I-LogEmaxOverpEC50'!$A:$AR,MATCH(BN$1,'I-LogEmaxOverpEC50'!$A$1:$AR$1,0),FALSE),"")</f>
        <v/>
      </c>
      <c r="BO313" s="136" t="str">
        <f>_xlfn.IFNA(VLOOKUP($B313,'I-LogEmaxOverpEC50'!$A:$AR,MATCH(BO$1,'I-LogEmaxOverpEC50'!$A$1:$AR$1,0),FALSE),"")</f>
        <v/>
      </c>
      <c r="BP313" s="136" t="str">
        <f>_xlfn.IFNA(VLOOKUP($B313,'I-LogEmaxOverpEC50'!$A:$AR,MATCH(BP$1,'I-LogEmaxOverpEC50'!$A$1:$AR$1,0),FALSE),"")</f>
        <v/>
      </c>
      <c r="BQ313" s="136" t="str">
        <f>_xlfn.IFNA(VLOOKUP($B313,'I-LogEmaxOverpEC50'!$A:$AR,MATCH(BQ$1,'I-LogEmaxOverpEC50'!$A$1:$AR$1,0),FALSE),"")</f>
        <v/>
      </c>
      <c r="BR313" s="136" t="str">
        <f>_xlfn.IFNA(VLOOKUP($B313,'I-LogEmaxOverpEC50'!$A:$AR,MATCH(BR$1,'I-LogEmaxOverpEC50'!$A$1:$AR$1,0),FALSE),"")</f>
        <v/>
      </c>
      <c r="BS313" s="136" t="str">
        <f>_xlfn.IFNA(VLOOKUP($B313,'I-LogEmaxOverpEC50'!$A:$AR,MATCH(BS$1,'I-LogEmaxOverpEC50'!$A$1:$AR$1,0),FALSE),"")</f>
        <v/>
      </c>
    </row>
    <row r="314" spans="1:88" x14ac:dyDescent="0.2">
      <c r="A314" s="146" t="e" cm="1">
        <f t="array" ref="A314">_xlfn.IFS(SUM(F314:R314)&gt;0,1,AB314&gt;0,2,TRUE,3)</f>
        <v>#N/A</v>
      </c>
      <c r="B314" s="146" t="s">
        <v>87</v>
      </c>
      <c r="D314" s="151" t="str">
        <f>_xlfn.XLOOKUP(B314,RecNamesAll!A:A,RecNamesAll!E:E)</f>
        <v>A</v>
      </c>
      <c r="E314" s="150" t="str">
        <f>_xlfn.XLOOKUP(B314,RecNamesAll!A:A,RecNamesAll!C:C)</f>
        <v>P2RY10</v>
      </c>
      <c r="F314" s="160" t="e">
        <f t="shared" si="80"/>
        <v>#N/A</v>
      </c>
      <c r="G314" s="159" t="e">
        <f t="shared" si="81"/>
        <v>#N/A</v>
      </c>
      <c r="H314" s="159" t="e">
        <f t="shared" si="82"/>
        <v>#N/A</v>
      </c>
      <c r="I314" s="159" t="e">
        <f t="shared" si="83"/>
        <v>#N/A</v>
      </c>
      <c r="J314" s="159" t="e">
        <f t="shared" si="84"/>
        <v>#N/A</v>
      </c>
      <c r="K314" s="159" t="e">
        <f t="shared" si="85"/>
        <v>#N/A</v>
      </c>
      <c r="L314" s="159" t="e">
        <f t="shared" si="86"/>
        <v>#N/A</v>
      </c>
      <c r="M314" s="159" t="e">
        <f t="shared" si="87"/>
        <v>#N/A</v>
      </c>
      <c r="N314" s="159" t="e">
        <f t="shared" si="88"/>
        <v>#N/A</v>
      </c>
      <c r="O314" s="159" t="e">
        <f t="shared" si="89"/>
        <v>#N/A</v>
      </c>
      <c r="P314" s="159" t="e">
        <f t="shared" si="90"/>
        <v>#N/A</v>
      </c>
      <c r="Q314" s="159" t="e">
        <f t="shared" si="91"/>
        <v>#N/A</v>
      </c>
      <c r="R314" s="159" t="e">
        <f t="shared" si="92"/>
        <v>#N/A</v>
      </c>
      <c r="U314" s="146" t="str">
        <f t="shared" si="93"/>
        <v>A</v>
      </c>
      <c r="V314" s="145" t="str">
        <f t="shared" si="94"/>
        <v>P2RY10</v>
      </c>
      <c r="W314" s="157" t="e">
        <f>VLOOKUP($B314,GtP!$A:$DD,MATCH("Gs_0-2",GtP!$A$1:$DD$1,0),FALSE)</f>
        <v>#N/A</v>
      </c>
      <c r="X314" s="156" t="e">
        <f>VLOOKUP($B314,GtP!$A:$DD,MATCH("Gi/o_0-2",GtP!$A$1:$DD$1,0),FALSE)</f>
        <v>#N/A</v>
      </c>
      <c r="Y314" s="156" t="e">
        <f>VLOOKUP($B314,GtP!$A:$DD,MATCH("Gq/11_0-2",GtP!$A$1:$DD$1,0),FALSE)</f>
        <v>#N/A</v>
      </c>
      <c r="Z314" s="156" t="e">
        <f>VLOOKUP($B314,GtP!$A:$DD,MATCH("G12/13_0-2",GtP!$A$1:$DD$1,0),FALSE)</f>
        <v>#N/A</v>
      </c>
      <c r="AA314" s="155"/>
      <c r="AB314" s="143" t="e">
        <f t="shared" si="95"/>
        <v>#N/A</v>
      </c>
      <c r="AC314" s="315" t="str">
        <f t="shared" si="96"/>
        <v/>
      </c>
      <c r="AD314" s="349" t="str">
        <f t="shared" si="97"/>
        <v/>
      </c>
      <c r="AE314" s="349" t="str">
        <f t="shared" si="98"/>
        <v/>
      </c>
      <c r="AF314" s="311" t="str">
        <f t="shared" si="99"/>
        <v/>
      </c>
      <c r="AG314" s="141" t="e">
        <f>_xlfn.CONCAT(IF(AT314="","-","B"),IF(BG314="","-","I"),VLOOKUP($B314,GtP!$A:$BB,MATCH("Gs_0-1",GtP!$A$1:$BB$1,0),FALSE))</f>
        <v>#N/A</v>
      </c>
      <c r="AH314" s="140" t="e">
        <f>_xlfn.CONCAT(IF(AU314="","-","B"),IF(BH314="","-","I"),VLOOKUP($B314,GtP!$A:$BB,MATCH("Gs_0-1",GtP!$A$1:$BB$1,0),FALSE))</f>
        <v>#N/A</v>
      </c>
      <c r="AI314" s="140" t="e">
        <f>_xlfn.CONCAT(IF(AV314="","-","B"),IF(BI314="","-","I"),VLOOKUP($B314,GtP!$A:$BB,MATCH("Gi/o_0-1",GtP!$A$1:$BB$1,0),FALSE))</f>
        <v>#N/A</v>
      </c>
      <c r="AJ314" s="140" t="e">
        <f>_xlfn.CONCAT(IF(AW314="","-","B"),IF(BJ314="","-","I"),VLOOKUP($B314,GtP!$A:$BB,MATCH("Gi/o_0-1",GtP!$A$1:$BB$1,0),FALSE))</f>
        <v>#N/A</v>
      </c>
      <c r="AK314" s="140" t="e">
        <f>_xlfn.CONCAT(IF(AX314="","-","B"),IF(BK314="","-","I"),VLOOKUP($B314,GtP!$A:$BB,MATCH("Gi/o_0-1",GtP!$A$1:$BB$1,0),FALSE))</f>
        <v>#N/A</v>
      </c>
      <c r="AL314" s="140" t="e">
        <f>_xlfn.CONCAT(IF(AY314="","-","B"),IF(BL314="","-","I"),VLOOKUP($B314,GtP!$A:$BB,MATCH("Gi/o_0-1",GtP!$A$1:$BB$1,0),FALSE))</f>
        <v>#N/A</v>
      </c>
      <c r="AM314" s="140" t="e">
        <f>_xlfn.CONCAT(IF(AZ314="","-","B"),IF(BM314="","-","I"),VLOOKUP($B314,GtP!$A:$BB,MATCH("Gi/o_0-1",GtP!$A$1:$BB$1,0),FALSE))</f>
        <v>#N/A</v>
      </c>
      <c r="AN314" s="140" t="e">
        <f>_xlfn.CONCAT(IF(BA314="","-","B"),IF(BN314="","-","I"),VLOOKUP($B314,GtP!$A:$BB,MATCH("Gq/11_0-1",GtP!$A$1:$BB$1,0),FALSE))</f>
        <v>#N/A</v>
      </c>
      <c r="AO314" s="140" t="e">
        <f>_xlfn.CONCAT(IF(BB314="","-","B"),IF(BO314="","-","I"),VLOOKUP($B314,GtP!$A:$BB,MATCH("Gq/11_0-1",GtP!$A$1:$BB$1,0),FALSE))</f>
        <v>#N/A</v>
      </c>
      <c r="AP314" s="140" t="e">
        <f>_xlfn.CONCAT(IF(BC314="","-","B"),IF(BP314="","-","I"),VLOOKUP($B314,GtP!$A:$BB,MATCH("Gq/11_0-1",GtP!$A$1:$BB$1,0),FALSE))</f>
        <v>#N/A</v>
      </c>
      <c r="AQ314" s="140" t="e">
        <f>_xlfn.CONCAT(IF(BD314="","-","B"),IF(BQ314="","-","I"),VLOOKUP($B314,GtP!$A:$BB,MATCH("Gq/11_0-1",GtP!$A$1:$BB$1,0),FALSE))</f>
        <v>#N/A</v>
      </c>
      <c r="AR314" s="140" t="e">
        <f>_xlfn.CONCAT(IF(BE314="","-","B"),IF(BR314="","-","I"),VLOOKUP($B314,GtP!$A:$BB,MATCH("G12/13_0-1",GtP!$A$1:$BB$1,0),FALSE))</f>
        <v>#N/A</v>
      </c>
      <c r="AS314" s="140" t="e">
        <f>_xlfn.CONCAT(IF(BF314="","-","B"),IF(BS314="","-","I"),VLOOKUP($B314,GtP!$A:$BB,MATCH("G12/13_0-1",GtP!$A$1:$BB$1,0),FALSE))</f>
        <v>#N/A</v>
      </c>
      <c r="AT314" s="139" t="str">
        <f>_xlfn.IFNA(VLOOKUP($B314,'B-LogEmaxOverpEC50'!$A:$AL,MATCH(AT$1,'B-LogEmaxOverpEC50'!$A$1:$AL$1,0),FALSE),"")</f>
        <v/>
      </c>
      <c r="AU314" s="136" t="str">
        <f>_xlfn.IFNA(VLOOKUP($B314,'B-LogEmaxOverpEC50'!$A:$AL,MATCH(AU$1,'B-LogEmaxOverpEC50'!$A$1:$AL$1,0),FALSE),"")</f>
        <v/>
      </c>
      <c r="AV314" s="152" t="str">
        <f>_xlfn.IFNA(VLOOKUP($B314,'B-LogEmaxOverpEC50'!$A:$AL,MATCH(AV$1,'B-LogEmaxOverpEC50'!$A$1:$AL$1,0),FALSE),"")</f>
        <v/>
      </c>
      <c r="AW314" s="152" t="str">
        <f>_xlfn.IFNA(VLOOKUP($B314,'B-LogEmaxOverpEC50'!$A:$AL,MATCH(AW$1,'B-LogEmaxOverpEC50'!$A$1:$AL$1,0),FALSE),"")</f>
        <v/>
      </c>
      <c r="AX314" s="152" t="str">
        <f>_xlfn.IFNA(VLOOKUP($B314,'B-LogEmaxOverpEC50'!$A:$AL,MATCH(AX$1,'B-LogEmaxOverpEC50'!$A$1:$AL$1,0),FALSE),"")</f>
        <v/>
      </c>
      <c r="AY314" s="152" t="str">
        <f>_xlfn.IFNA(VLOOKUP($B314,'B-LogEmaxOverpEC50'!$A:$AL,MATCH(AY$1,'B-LogEmaxOverpEC50'!$A$1:$AL$1,0),FALSE),"")</f>
        <v/>
      </c>
      <c r="AZ314" s="152" t="str">
        <f>_xlfn.IFNA(VLOOKUP($B314,'B-LogEmaxOverpEC50'!$A:$AL,MATCH(AZ$1,'B-LogEmaxOverpEC50'!$A$1:$AL$1,0),FALSE),"")</f>
        <v/>
      </c>
      <c r="BA314" s="152" t="str">
        <f>_xlfn.IFNA(VLOOKUP($B314,'B-LogEmaxOverpEC50'!$A:$AL,MATCH(BA$1,'B-LogEmaxOverpEC50'!$A$1:$AL$1,0),FALSE),"")</f>
        <v/>
      </c>
      <c r="BB314" s="152" t="str">
        <f>_xlfn.IFNA(VLOOKUP($B314,'B-LogEmaxOverpEC50'!$A:$AL,MATCH(BB$1,'B-LogEmaxOverpEC50'!$A$1:$AL$1,0),FALSE),"")</f>
        <v/>
      </c>
      <c r="BC314" s="152" t="str">
        <f>_xlfn.IFNA(VLOOKUP($B314,'B-LogEmaxOverpEC50'!$A:$AL,MATCH(BC$1,'B-LogEmaxOverpEC50'!$A$1:$AL$1,0),FALSE),"")</f>
        <v/>
      </c>
      <c r="BD314" s="152" t="str">
        <f>_xlfn.IFNA(VLOOKUP($B314,'B-LogEmaxOverpEC50'!$A:$AL,MATCH(BD$1,'B-LogEmaxOverpEC50'!$A$1:$AL$1,0),FALSE),"")</f>
        <v/>
      </c>
      <c r="BE314" s="152" t="str">
        <f>_xlfn.IFNA(VLOOKUP($B314,'B-LogEmaxOverpEC50'!$A:$AL,MATCH(BE$1,'B-LogEmaxOverpEC50'!$A$1:$AL$1,0),FALSE),"")</f>
        <v/>
      </c>
      <c r="BF314" s="152" t="str">
        <f>_xlfn.IFNA(VLOOKUP($B314,'B-LogEmaxOverpEC50'!$A:$AL,MATCH(BF$1,'B-LogEmaxOverpEC50'!$A$1:$AL$1,0),FALSE),"")</f>
        <v/>
      </c>
      <c r="BG314" s="137" t="str">
        <f>_xlfn.IFNA(VLOOKUP($B314,'I-LogEmaxOverpEC50'!$A:$AR,MATCH(BG$1,'I-LogEmaxOverpEC50'!$A$1:$AR$1,0),FALSE),"")</f>
        <v/>
      </c>
      <c r="BH314" s="136" t="str">
        <f>_xlfn.IFNA(VLOOKUP($B314,'I-LogEmaxOverpEC50'!$A:$AR,MATCH(BH$1,'I-LogEmaxOverpEC50'!$A$1:$AR$1,0),FALSE),"")</f>
        <v/>
      </c>
      <c r="BI314" s="136">
        <f>_xlfn.IFNA(VLOOKUP($B314,'I-LogEmaxOverpEC50'!$A:$AR,MATCH(BI$1,'I-LogEmaxOverpEC50'!$A$1:$AR$1,0),FALSE),"")</f>
        <v>8.6487806899456263</v>
      </c>
      <c r="BJ314" s="136">
        <f>_xlfn.IFNA(VLOOKUP($B314,'I-LogEmaxOverpEC50'!$A:$AR,MATCH(BJ$1,'I-LogEmaxOverpEC50'!$A$1:$AR$1,0),FALSE),"")</f>
        <v>8.6487806899456263</v>
      </c>
      <c r="BK314" s="136">
        <f>_xlfn.IFNA(VLOOKUP($B314,'I-LogEmaxOverpEC50'!$A:$AR,MATCH(BK$1,'I-LogEmaxOverpEC50'!$A$1:$AR$1,0),FALSE),"")</f>
        <v>8.4466425795477367</v>
      </c>
      <c r="BL314" s="136">
        <f>_xlfn.IFNA(VLOOKUP($B314,'I-LogEmaxOverpEC50'!$A:$AR,MATCH(BL$1,'I-LogEmaxOverpEC50'!$A$1:$AR$1,0),FALSE),"")</f>
        <v>8.4466425795477367</v>
      </c>
      <c r="BM314" s="136">
        <f>_xlfn.IFNA(VLOOKUP($B314,'I-LogEmaxOverpEC50'!$A:$AR,MATCH(BM$1,'I-LogEmaxOverpEC50'!$A$1:$AR$1,0),FALSE),"")</f>
        <v>8.7477093518342741</v>
      </c>
      <c r="BN314" s="136" t="str">
        <f>_xlfn.IFNA(VLOOKUP($B314,'I-LogEmaxOverpEC50'!$A:$AR,MATCH(BN$1,'I-LogEmaxOverpEC50'!$A$1:$AR$1,0),FALSE),"")</f>
        <v/>
      </c>
      <c r="BO314" s="136" t="str">
        <f>_xlfn.IFNA(VLOOKUP($B314,'I-LogEmaxOverpEC50'!$A:$AR,MATCH(BO$1,'I-LogEmaxOverpEC50'!$A$1:$AR$1,0),FALSE),"")</f>
        <v/>
      </c>
      <c r="BP314" s="136">
        <f>_xlfn.IFNA(VLOOKUP($B314,'I-LogEmaxOverpEC50'!$A:$AR,MATCH(BP$1,'I-LogEmaxOverpEC50'!$A$1:$AR$1,0),FALSE),"")</f>
        <v>8.7447678426187672</v>
      </c>
      <c r="BQ314" s="136" t="str">
        <f>_xlfn.IFNA(VLOOKUP($B314,'I-LogEmaxOverpEC50'!$A:$AR,MATCH(BQ$1,'I-LogEmaxOverpEC50'!$A$1:$AR$1,0),FALSE),"")</f>
        <v/>
      </c>
      <c r="BR314" s="136">
        <f>_xlfn.IFNA(VLOOKUP($B314,'I-LogEmaxOverpEC50'!$A:$AR,MATCH(BR$1,'I-LogEmaxOverpEC50'!$A$1:$AR$1,0),FALSE),"")</f>
        <v>8.8733796049642599</v>
      </c>
      <c r="BS314" s="136">
        <f>_xlfn.IFNA(VLOOKUP($B314,'I-LogEmaxOverpEC50'!$A:$AR,MATCH(BS$1,'I-LogEmaxOverpEC50'!$A$1:$AR$1,0),FALSE),"")</f>
        <v>9.1486348534766506</v>
      </c>
    </row>
    <row r="315" spans="1:88" x14ac:dyDescent="0.2">
      <c r="A315" s="146" t="e" cm="1">
        <f t="array" ref="A315">_xlfn.IFS(SUM(F315:R315)&gt;0,1,AB315&gt;0,2,TRUE,3)</f>
        <v>#N/A</v>
      </c>
      <c r="B315" s="146" t="s">
        <v>1843</v>
      </c>
      <c r="D315" s="151" t="str">
        <f>_xlfn.XLOOKUP(B315,RecNamesAll!A:A,RecNamesAll!E:E)</f>
        <v>A</v>
      </c>
      <c r="E315" s="150" t="str">
        <f>_xlfn.XLOOKUP(B315,RecNamesAll!A:A,RecNamesAll!C:C)</f>
        <v>P2RY8</v>
      </c>
      <c r="F315" s="160" t="e">
        <f t="shared" si="80"/>
        <v>#N/A</v>
      </c>
      <c r="G315" s="159" t="e">
        <f t="shared" si="81"/>
        <v>#N/A</v>
      </c>
      <c r="H315" s="159" t="e">
        <f t="shared" si="82"/>
        <v>#N/A</v>
      </c>
      <c r="I315" s="159" t="e">
        <f t="shared" si="83"/>
        <v>#N/A</v>
      </c>
      <c r="J315" s="159" t="e">
        <f t="shared" si="84"/>
        <v>#N/A</v>
      </c>
      <c r="K315" s="159" t="e">
        <f t="shared" si="85"/>
        <v>#N/A</v>
      </c>
      <c r="L315" s="159" t="e">
        <f t="shared" si="86"/>
        <v>#N/A</v>
      </c>
      <c r="M315" s="159" t="e">
        <f t="shared" si="87"/>
        <v>#N/A</v>
      </c>
      <c r="N315" s="159" t="e">
        <f t="shared" si="88"/>
        <v>#N/A</v>
      </c>
      <c r="O315" s="159" t="e">
        <f t="shared" si="89"/>
        <v>#N/A</v>
      </c>
      <c r="P315" s="159" t="e">
        <f t="shared" si="90"/>
        <v>#N/A</v>
      </c>
      <c r="Q315" s="159" t="e">
        <f t="shared" si="91"/>
        <v>#N/A</v>
      </c>
      <c r="R315" s="159" t="e">
        <f t="shared" si="92"/>
        <v>#N/A</v>
      </c>
      <c r="U315" s="146" t="str">
        <f t="shared" si="93"/>
        <v>A</v>
      </c>
      <c r="V315" s="145" t="str">
        <f t="shared" si="94"/>
        <v>P2RY8</v>
      </c>
      <c r="W315" s="157" t="e">
        <f>VLOOKUP($B315,GtP!$A:$DD,MATCH("Gs_0-2",GtP!$A$1:$DD$1,0),FALSE)</f>
        <v>#N/A</v>
      </c>
      <c r="X315" s="156" t="e">
        <f>VLOOKUP($B315,GtP!$A:$DD,MATCH("Gi/o_0-2",GtP!$A$1:$DD$1,0),FALSE)</f>
        <v>#N/A</v>
      </c>
      <c r="Y315" s="156" t="e">
        <f>VLOOKUP($B315,GtP!$A:$DD,MATCH("Gq/11_0-2",GtP!$A$1:$DD$1,0),FALSE)</f>
        <v>#N/A</v>
      </c>
      <c r="Z315" s="156" t="e">
        <f>VLOOKUP($B315,GtP!$A:$DD,MATCH("G12/13_0-2",GtP!$A$1:$DD$1,0),FALSE)</f>
        <v>#N/A</v>
      </c>
      <c r="AA315" s="155"/>
      <c r="AB315" s="143" t="e">
        <f t="shared" si="95"/>
        <v>#N/A</v>
      </c>
      <c r="AC315" s="315" t="str">
        <f t="shared" si="96"/>
        <v/>
      </c>
      <c r="AD315" s="349" t="str">
        <f t="shared" si="97"/>
        <v/>
      </c>
      <c r="AE315" s="349" t="str">
        <f t="shared" si="98"/>
        <v/>
      </c>
      <c r="AF315" s="311" t="str">
        <f t="shared" si="99"/>
        <v/>
      </c>
      <c r="AG315" s="141" t="e">
        <f>_xlfn.CONCAT(IF(AT315="","-","B"),IF(BG315="","-","I"),VLOOKUP($B315,GtP!$A:$BB,MATCH("Gs_0-1",GtP!$A$1:$BB$1,0),FALSE))</f>
        <v>#N/A</v>
      </c>
      <c r="AH315" s="140" t="e">
        <f>_xlfn.CONCAT(IF(AU315="","-","B"),IF(BH315="","-","I"),VLOOKUP($B315,GtP!$A:$BB,MATCH("Gs_0-1",GtP!$A$1:$BB$1,0),FALSE))</f>
        <v>#N/A</v>
      </c>
      <c r="AI315" s="140" t="e">
        <f>_xlfn.CONCAT(IF(AV315="","-","B"),IF(BI315="","-","I"),VLOOKUP($B315,GtP!$A:$BB,MATCH("Gi/o_0-1",GtP!$A$1:$BB$1,0),FALSE))</f>
        <v>#N/A</v>
      </c>
      <c r="AJ315" s="140" t="e">
        <f>_xlfn.CONCAT(IF(AW315="","-","B"),IF(BJ315="","-","I"),VLOOKUP($B315,GtP!$A:$BB,MATCH("Gi/o_0-1",GtP!$A$1:$BB$1,0),FALSE))</f>
        <v>#N/A</v>
      </c>
      <c r="AK315" s="140" t="e">
        <f>_xlfn.CONCAT(IF(AX315="","-","B"),IF(BK315="","-","I"),VLOOKUP($B315,GtP!$A:$BB,MATCH("Gi/o_0-1",GtP!$A$1:$BB$1,0),FALSE))</f>
        <v>#N/A</v>
      </c>
      <c r="AL315" s="140" t="e">
        <f>_xlfn.CONCAT(IF(AY315="","-","B"),IF(BL315="","-","I"),VLOOKUP($B315,GtP!$A:$BB,MATCH("Gi/o_0-1",GtP!$A$1:$BB$1,0),FALSE))</f>
        <v>#N/A</v>
      </c>
      <c r="AM315" s="140" t="e">
        <f>_xlfn.CONCAT(IF(AZ315="","-","B"),IF(BM315="","-","I"),VLOOKUP($B315,GtP!$A:$BB,MATCH("Gi/o_0-1",GtP!$A$1:$BB$1,0),FALSE))</f>
        <v>#N/A</v>
      </c>
      <c r="AN315" s="140" t="e">
        <f>_xlfn.CONCAT(IF(BA315="","-","B"),IF(BN315="","-","I"),VLOOKUP($B315,GtP!$A:$BB,MATCH("Gq/11_0-1",GtP!$A$1:$BB$1,0),FALSE))</f>
        <v>#N/A</v>
      </c>
      <c r="AO315" s="140" t="e">
        <f>_xlfn.CONCAT(IF(BB315="","-","B"),IF(BO315="","-","I"),VLOOKUP($B315,GtP!$A:$BB,MATCH("Gq/11_0-1",GtP!$A$1:$BB$1,0),FALSE))</f>
        <v>#N/A</v>
      </c>
      <c r="AP315" s="140" t="e">
        <f>_xlfn.CONCAT(IF(BC315="","-","B"),IF(BP315="","-","I"),VLOOKUP($B315,GtP!$A:$BB,MATCH("Gq/11_0-1",GtP!$A$1:$BB$1,0),FALSE))</f>
        <v>#N/A</v>
      </c>
      <c r="AQ315" s="140" t="e">
        <f>_xlfn.CONCAT(IF(BD315="","-","B"),IF(BQ315="","-","I"),VLOOKUP($B315,GtP!$A:$BB,MATCH("Gq/11_0-1",GtP!$A$1:$BB$1,0),FALSE))</f>
        <v>#N/A</v>
      </c>
      <c r="AR315" s="140" t="e">
        <f>_xlfn.CONCAT(IF(BE315="","-","B"),IF(BR315="","-","I"),VLOOKUP($B315,GtP!$A:$BB,MATCH("G12/13_0-1",GtP!$A$1:$BB$1,0),FALSE))</f>
        <v>#N/A</v>
      </c>
      <c r="AS315" s="140" t="e">
        <f>_xlfn.CONCAT(IF(BF315="","-","B"),IF(BS315="","-","I"),VLOOKUP($B315,GtP!$A:$BB,MATCH("G12/13_0-1",GtP!$A$1:$BB$1,0),FALSE))</f>
        <v>#N/A</v>
      </c>
      <c r="AT315" s="139" t="str">
        <f>_xlfn.IFNA(VLOOKUP($B315,'B-LogEmaxOverpEC50'!$A:$AL,MATCH(AT$1,'B-LogEmaxOverpEC50'!$A$1:$AL$1,0),FALSE),"")</f>
        <v/>
      </c>
      <c r="AU315" s="136" t="str">
        <f>_xlfn.IFNA(VLOOKUP($B315,'B-LogEmaxOverpEC50'!$A:$AL,MATCH(AU$1,'B-LogEmaxOverpEC50'!$A$1:$AL$1,0),FALSE),"")</f>
        <v/>
      </c>
      <c r="AV315" s="152" t="str">
        <f>_xlfn.IFNA(VLOOKUP($B315,'B-LogEmaxOverpEC50'!$A:$AL,MATCH(AV$1,'B-LogEmaxOverpEC50'!$A$1:$AL$1,0),FALSE),"")</f>
        <v/>
      </c>
      <c r="AW315" s="152" t="str">
        <f>_xlfn.IFNA(VLOOKUP($B315,'B-LogEmaxOverpEC50'!$A:$AL,MATCH(AW$1,'B-LogEmaxOverpEC50'!$A$1:$AL$1,0),FALSE),"")</f>
        <v/>
      </c>
      <c r="AX315" s="152" t="str">
        <f>_xlfn.IFNA(VLOOKUP($B315,'B-LogEmaxOverpEC50'!$A:$AL,MATCH(AX$1,'B-LogEmaxOverpEC50'!$A$1:$AL$1,0),FALSE),"")</f>
        <v/>
      </c>
      <c r="AY315" s="152" t="str">
        <f>_xlfn.IFNA(VLOOKUP($B315,'B-LogEmaxOverpEC50'!$A:$AL,MATCH(AY$1,'B-LogEmaxOverpEC50'!$A$1:$AL$1,0),FALSE),"")</f>
        <v/>
      </c>
      <c r="AZ315" s="152" t="str">
        <f>_xlfn.IFNA(VLOOKUP($B315,'B-LogEmaxOverpEC50'!$A:$AL,MATCH(AZ$1,'B-LogEmaxOverpEC50'!$A$1:$AL$1,0),FALSE),"")</f>
        <v/>
      </c>
      <c r="BA315" s="152" t="str">
        <f>_xlfn.IFNA(VLOOKUP($B315,'B-LogEmaxOverpEC50'!$A:$AL,MATCH(BA$1,'B-LogEmaxOverpEC50'!$A$1:$AL$1,0),FALSE),"")</f>
        <v/>
      </c>
      <c r="BB315" s="152" t="str">
        <f>_xlfn.IFNA(VLOOKUP($B315,'B-LogEmaxOverpEC50'!$A:$AL,MATCH(BB$1,'B-LogEmaxOverpEC50'!$A$1:$AL$1,0),FALSE),"")</f>
        <v/>
      </c>
      <c r="BC315" s="152" t="str">
        <f>_xlfn.IFNA(VLOOKUP($B315,'B-LogEmaxOverpEC50'!$A:$AL,MATCH(BC$1,'B-LogEmaxOverpEC50'!$A$1:$AL$1,0),FALSE),"")</f>
        <v/>
      </c>
      <c r="BD315" s="152" t="str">
        <f>_xlfn.IFNA(VLOOKUP($B315,'B-LogEmaxOverpEC50'!$A:$AL,MATCH(BD$1,'B-LogEmaxOverpEC50'!$A$1:$AL$1,0),FALSE),"")</f>
        <v/>
      </c>
      <c r="BE315" s="152" t="str">
        <f>_xlfn.IFNA(VLOOKUP($B315,'B-LogEmaxOverpEC50'!$A:$AL,MATCH(BE$1,'B-LogEmaxOverpEC50'!$A$1:$AL$1,0),FALSE),"")</f>
        <v/>
      </c>
      <c r="BF315" s="152" t="str">
        <f>_xlfn.IFNA(VLOOKUP($B315,'B-LogEmaxOverpEC50'!$A:$AL,MATCH(BF$1,'B-LogEmaxOverpEC50'!$A$1:$AL$1,0),FALSE),"")</f>
        <v/>
      </c>
      <c r="BG315" s="137" t="str">
        <f>_xlfn.IFNA(VLOOKUP($B315,'I-LogEmaxOverpEC50'!$A:$AR,MATCH(BG$1,'I-LogEmaxOverpEC50'!$A$1:$AR$1,0),FALSE),"")</f>
        <v/>
      </c>
      <c r="BH315" s="136" t="str">
        <f>_xlfn.IFNA(VLOOKUP($B315,'I-LogEmaxOverpEC50'!$A:$AR,MATCH(BH$1,'I-LogEmaxOverpEC50'!$A$1:$AR$1,0),FALSE),"")</f>
        <v/>
      </c>
      <c r="BI315" s="136" t="str">
        <f>_xlfn.IFNA(VLOOKUP($B315,'I-LogEmaxOverpEC50'!$A:$AR,MATCH(BI$1,'I-LogEmaxOverpEC50'!$A$1:$AR$1,0),FALSE),"")</f>
        <v/>
      </c>
      <c r="BJ315" s="136" t="str">
        <f>_xlfn.IFNA(VLOOKUP($B315,'I-LogEmaxOverpEC50'!$A:$AR,MATCH(BJ$1,'I-LogEmaxOverpEC50'!$A$1:$AR$1,0),FALSE),"")</f>
        <v/>
      </c>
      <c r="BK315" s="136" t="str">
        <f>_xlfn.IFNA(VLOOKUP($B315,'I-LogEmaxOverpEC50'!$A:$AR,MATCH(BK$1,'I-LogEmaxOverpEC50'!$A$1:$AR$1,0),FALSE),"")</f>
        <v/>
      </c>
      <c r="BL315" s="136" t="str">
        <f>_xlfn.IFNA(VLOOKUP($B315,'I-LogEmaxOverpEC50'!$A:$AR,MATCH(BL$1,'I-LogEmaxOverpEC50'!$A$1:$AR$1,0),FALSE),"")</f>
        <v/>
      </c>
      <c r="BM315" s="136" t="str">
        <f>_xlfn.IFNA(VLOOKUP($B315,'I-LogEmaxOverpEC50'!$A:$AR,MATCH(BM$1,'I-LogEmaxOverpEC50'!$A$1:$AR$1,0),FALSE),"")</f>
        <v/>
      </c>
      <c r="BN315" s="136" t="str">
        <f>_xlfn.IFNA(VLOOKUP($B315,'I-LogEmaxOverpEC50'!$A:$AR,MATCH(BN$1,'I-LogEmaxOverpEC50'!$A$1:$AR$1,0),FALSE),"")</f>
        <v/>
      </c>
      <c r="BO315" s="136" t="str">
        <f>_xlfn.IFNA(VLOOKUP($B315,'I-LogEmaxOverpEC50'!$A:$AR,MATCH(BO$1,'I-LogEmaxOverpEC50'!$A$1:$AR$1,0),FALSE),"")</f>
        <v/>
      </c>
      <c r="BP315" s="136" t="str">
        <f>_xlfn.IFNA(VLOOKUP($B315,'I-LogEmaxOverpEC50'!$A:$AR,MATCH(BP$1,'I-LogEmaxOverpEC50'!$A$1:$AR$1,0),FALSE),"")</f>
        <v/>
      </c>
      <c r="BQ315" s="136" t="str">
        <f>_xlfn.IFNA(VLOOKUP($B315,'I-LogEmaxOverpEC50'!$A:$AR,MATCH(BQ$1,'I-LogEmaxOverpEC50'!$A$1:$AR$1,0),FALSE),"")</f>
        <v/>
      </c>
      <c r="BR315" s="136" t="str">
        <f>_xlfn.IFNA(VLOOKUP($B315,'I-LogEmaxOverpEC50'!$A:$AR,MATCH(BR$1,'I-LogEmaxOverpEC50'!$A$1:$AR$1,0),FALSE),"")</f>
        <v/>
      </c>
      <c r="BS315" s="136" t="str">
        <f>_xlfn.IFNA(VLOOKUP($B315,'I-LogEmaxOverpEC50'!$A:$AR,MATCH(BS$1,'I-LogEmaxOverpEC50'!$A$1:$AR$1,0),FALSE),"")</f>
        <v/>
      </c>
    </row>
    <row r="316" spans="1:88" x14ac:dyDescent="0.2">
      <c r="A316" s="146" t="e" cm="1">
        <f t="array" ref="A316">_xlfn.IFS(SUM(F316:R316)&gt;0,1,AB316&gt;0,2,TRUE,3)</f>
        <v>#N/A</v>
      </c>
      <c r="B316" s="146" t="s">
        <v>163</v>
      </c>
      <c r="D316" s="151" t="str">
        <f>_xlfn.XLOOKUP(B316,RecNamesAll!A:A,RecNamesAll!E:E)</f>
        <v>A</v>
      </c>
      <c r="E316" s="150" t="str">
        <f>_xlfn.XLOOKUP(B316,RecNamesAll!A:A,RecNamesAll!C:C)</f>
        <v>P2Y12</v>
      </c>
      <c r="F316" s="160" t="e">
        <f t="shared" si="80"/>
        <v>#N/A</v>
      </c>
      <c r="G316" s="159" t="e">
        <f t="shared" si="81"/>
        <v>#N/A</v>
      </c>
      <c r="H316" s="159" t="e">
        <f t="shared" si="82"/>
        <v>#N/A</v>
      </c>
      <c r="I316" s="159" t="e">
        <f t="shared" si="83"/>
        <v>#N/A</v>
      </c>
      <c r="J316" s="159" t="e">
        <f t="shared" si="84"/>
        <v>#N/A</v>
      </c>
      <c r="K316" s="159" t="e">
        <f t="shared" si="85"/>
        <v>#N/A</v>
      </c>
      <c r="L316" s="159" t="e">
        <f t="shared" si="86"/>
        <v>#N/A</v>
      </c>
      <c r="M316" s="159" t="e">
        <f t="shared" si="87"/>
        <v>#N/A</v>
      </c>
      <c r="N316" s="159" t="e">
        <f t="shared" si="88"/>
        <v>#N/A</v>
      </c>
      <c r="O316" s="159" t="e">
        <f t="shared" si="89"/>
        <v>#N/A</v>
      </c>
      <c r="P316" s="159" t="e">
        <f t="shared" si="90"/>
        <v>#N/A</v>
      </c>
      <c r="Q316" s="159" t="e">
        <f t="shared" si="91"/>
        <v>#N/A</v>
      </c>
      <c r="R316" s="159" t="e">
        <f t="shared" si="92"/>
        <v>#N/A</v>
      </c>
      <c r="U316" s="146" t="str">
        <f t="shared" si="93"/>
        <v>A</v>
      </c>
      <c r="V316" s="145" t="str">
        <f t="shared" si="94"/>
        <v>P2Y12</v>
      </c>
      <c r="W316" s="157" t="e">
        <f>VLOOKUP($B316,GtP!$A:$DD,MATCH("Gs_0-2",GtP!$A$1:$DD$1,0),FALSE)</f>
        <v>#N/A</v>
      </c>
      <c r="X316" s="156" t="e">
        <f>VLOOKUP($B316,GtP!$A:$DD,MATCH("Gi/o_0-2",GtP!$A$1:$DD$1,0),FALSE)</f>
        <v>#N/A</v>
      </c>
      <c r="Y316" s="156" t="e">
        <f>VLOOKUP($B316,GtP!$A:$DD,MATCH("Gq/11_0-2",GtP!$A$1:$DD$1,0),FALSE)</f>
        <v>#N/A</v>
      </c>
      <c r="Z316" s="156" t="e">
        <f>VLOOKUP($B316,GtP!$A:$DD,MATCH("G12/13_0-2",GtP!$A$1:$DD$1,0),FALSE)</f>
        <v>#N/A</v>
      </c>
      <c r="AA316" s="155"/>
      <c r="AB316" s="143" t="e">
        <f t="shared" si="95"/>
        <v>#N/A</v>
      </c>
      <c r="AC316" s="315" t="str">
        <f t="shared" si="96"/>
        <v/>
      </c>
      <c r="AD316" s="349" t="str">
        <f t="shared" si="97"/>
        <v/>
      </c>
      <c r="AE316" s="349" t="str">
        <f t="shared" si="98"/>
        <v/>
      </c>
      <c r="AF316" s="311" t="str">
        <f t="shared" si="99"/>
        <v/>
      </c>
      <c r="AG316" s="141" t="e">
        <f>_xlfn.CONCAT(IF(AT316="","-","B"),IF(BG316="","-","I"),VLOOKUP($B316,GtP!$A:$BB,MATCH("Gs_0-1",GtP!$A$1:$BB$1,0),FALSE))</f>
        <v>#N/A</v>
      </c>
      <c r="AH316" s="140" t="e">
        <f>_xlfn.CONCAT(IF(AU316="","-","B"),IF(BH316="","-","I"),VLOOKUP($B316,GtP!$A:$BB,MATCH("Gs_0-1",GtP!$A$1:$BB$1,0),FALSE))</f>
        <v>#N/A</v>
      </c>
      <c r="AI316" s="140" t="e">
        <f>_xlfn.CONCAT(IF(AV316="","-","B"),IF(BI316="","-","I"),VLOOKUP($B316,GtP!$A:$BB,MATCH("Gi/o_0-1",GtP!$A$1:$BB$1,0),FALSE))</f>
        <v>#N/A</v>
      </c>
      <c r="AJ316" s="140" t="e">
        <f>_xlfn.CONCAT(IF(AW316="","-","B"),IF(BJ316="","-","I"),VLOOKUP($B316,GtP!$A:$BB,MATCH("Gi/o_0-1",GtP!$A$1:$BB$1,0),FALSE))</f>
        <v>#N/A</v>
      </c>
      <c r="AK316" s="140" t="e">
        <f>_xlfn.CONCAT(IF(AX316="","-","B"),IF(BK316="","-","I"),VLOOKUP($B316,GtP!$A:$BB,MATCH("Gi/o_0-1",GtP!$A$1:$BB$1,0),FALSE))</f>
        <v>#N/A</v>
      </c>
      <c r="AL316" s="140" t="e">
        <f>_xlfn.CONCAT(IF(AY316="","-","B"),IF(BL316="","-","I"),VLOOKUP($B316,GtP!$A:$BB,MATCH("Gi/o_0-1",GtP!$A$1:$BB$1,0),FALSE))</f>
        <v>#N/A</v>
      </c>
      <c r="AM316" s="140" t="e">
        <f>_xlfn.CONCAT(IF(AZ316="","-","B"),IF(BM316="","-","I"),VLOOKUP($B316,GtP!$A:$BB,MATCH("Gi/o_0-1",GtP!$A$1:$BB$1,0),FALSE))</f>
        <v>#N/A</v>
      </c>
      <c r="AN316" s="140" t="e">
        <f>_xlfn.CONCAT(IF(BA316="","-","B"),IF(BN316="","-","I"),VLOOKUP($B316,GtP!$A:$BB,MATCH("Gq/11_0-1",GtP!$A$1:$BB$1,0),FALSE))</f>
        <v>#N/A</v>
      </c>
      <c r="AO316" s="140" t="e">
        <f>_xlfn.CONCAT(IF(BB316="","-","B"),IF(BO316="","-","I"),VLOOKUP($B316,GtP!$A:$BB,MATCH("Gq/11_0-1",GtP!$A$1:$BB$1,0),FALSE))</f>
        <v>#N/A</v>
      </c>
      <c r="AP316" s="140" t="e">
        <f>_xlfn.CONCAT(IF(BC316="","-","B"),IF(BP316="","-","I"),VLOOKUP($B316,GtP!$A:$BB,MATCH("Gq/11_0-1",GtP!$A$1:$BB$1,0),FALSE))</f>
        <v>#N/A</v>
      </c>
      <c r="AQ316" s="140" t="e">
        <f>_xlfn.CONCAT(IF(BD316="","-","B"),IF(BQ316="","-","I"),VLOOKUP($B316,GtP!$A:$BB,MATCH("Gq/11_0-1",GtP!$A$1:$BB$1,0),FALSE))</f>
        <v>#N/A</v>
      </c>
      <c r="AR316" s="140" t="e">
        <f>_xlfn.CONCAT(IF(BE316="","-","B"),IF(BR316="","-","I"),VLOOKUP($B316,GtP!$A:$BB,MATCH("G12/13_0-1",GtP!$A$1:$BB$1,0),FALSE))</f>
        <v>#N/A</v>
      </c>
      <c r="AS316" s="140" t="e">
        <f>_xlfn.CONCAT(IF(BF316="","-","B"),IF(BS316="","-","I"),VLOOKUP($B316,GtP!$A:$BB,MATCH("G12/13_0-1",GtP!$A$1:$BB$1,0),FALSE))</f>
        <v>#N/A</v>
      </c>
      <c r="AT316" s="139" t="str">
        <f>_xlfn.IFNA(VLOOKUP($B316,'B-LogEmaxOverpEC50'!$A:$AL,MATCH(AT$1,'B-LogEmaxOverpEC50'!$A$1:$AL$1,0),FALSE),"")</f>
        <v/>
      </c>
      <c r="AU316" s="136" t="str">
        <f>_xlfn.IFNA(VLOOKUP($B316,'B-LogEmaxOverpEC50'!$A:$AL,MATCH(AU$1,'B-LogEmaxOverpEC50'!$A$1:$AL$1,0),FALSE),"")</f>
        <v/>
      </c>
      <c r="AV316" s="152" t="str">
        <f>_xlfn.IFNA(VLOOKUP($B316,'B-LogEmaxOverpEC50'!$A:$AL,MATCH(AV$1,'B-LogEmaxOverpEC50'!$A$1:$AL$1,0),FALSE),"")</f>
        <v/>
      </c>
      <c r="AW316" s="152" t="str">
        <f>_xlfn.IFNA(VLOOKUP($B316,'B-LogEmaxOverpEC50'!$A:$AL,MATCH(AW$1,'B-LogEmaxOverpEC50'!$A$1:$AL$1,0),FALSE),"")</f>
        <v/>
      </c>
      <c r="AX316" s="152" t="str">
        <f>_xlfn.IFNA(VLOOKUP($B316,'B-LogEmaxOverpEC50'!$A:$AL,MATCH(AX$1,'B-LogEmaxOverpEC50'!$A$1:$AL$1,0),FALSE),"")</f>
        <v/>
      </c>
      <c r="AY316" s="152" t="str">
        <f>_xlfn.IFNA(VLOOKUP($B316,'B-LogEmaxOverpEC50'!$A:$AL,MATCH(AY$1,'B-LogEmaxOverpEC50'!$A$1:$AL$1,0),FALSE),"")</f>
        <v/>
      </c>
      <c r="AZ316" s="152" t="str">
        <f>_xlfn.IFNA(VLOOKUP($B316,'B-LogEmaxOverpEC50'!$A:$AL,MATCH(AZ$1,'B-LogEmaxOverpEC50'!$A$1:$AL$1,0),FALSE),"")</f>
        <v/>
      </c>
      <c r="BA316" s="152" t="str">
        <f>_xlfn.IFNA(VLOOKUP($B316,'B-LogEmaxOverpEC50'!$A:$AL,MATCH(BA$1,'B-LogEmaxOverpEC50'!$A$1:$AL$1,0),FALSE),"")</f>
        <v/>
      </c>
      <c r="BB316" s="152" t="str">
        <f>_xlfn.IFNA(VLOOKUP($B316,'B-LogEmaxOverpEC50'!$A:$AL,MATCH(BB$1,'B-LogEmaxOverpEC50'!$A$1:$AL$1,0),FALSE),"")</f>
        <v/>
      </c>
      <c r="BC316" s="152" t="str">
        <f>_xlfn.IFNA(VLOOKUP($B316,'B-LogEmaxOverpEC50'!$A:$AL,MATCH(BC$1,'B-LogEmaxOverpEC50'!$A$1:$AL$1,0),FALSE),"")</f>
        <v/>
      </c>
      <c r="BD316" s="152" t="str">
        <f>_xlfn.IFNA(VLOOKUP($B316,'B-LogEmaxOverpEC50'!$A:$AL,MATCH(BD$1,'B-LogEmaxOverpEC50'!$A$1:$AL$1,0),FALSE),"")</f>
        <v/>
      </c>
      <c r="BE316" s="152" t="str">
        <f>_xlfn.IFNA(VLOOKUP($B316,'B-LogEmaxOverpEC50'!$A:$AL,MATCH(BE$1,'B-LogEmaxOverpEC50'!$A$1:$AL$1,0),FALSE),"")</f>
        <v/>
      </c>
      <c r="BF316" s="152" t="str">
        <f>_xlfn.IFNA(VLOOKUP($B316,'B-LogEmaxOverpEC50'!$A:$AL,MATCH(BF$1,'B-LogEmaxOverpEC50'!$A$1:$AL$1,0),FALSE),"")</f>
        <v/>
      </c>
      <c r="BG316" s="137" t="str">
        <f>_xlfn.IFNA(VLOOKUP($B316,'I-LogEmaxOverpEC50'!$A:$AR,MATCH(BG$1,'I-LogEmaxOverpEC50'!$A$1:$AR$1,0),FALSE),"")</f>
        <v/>
      </c>
      <c r="BH316" s="136" t="str">
        <f>_xlfn.IFNA(VLOOKUP($B316,'I-LogEmaxOverpEC50'!$A:$AR,MATCH(BH$1,'I-LogEmaxOverpEC50'!$A$1:$AR$1,0),FALSE),"")</f>
        <v/>
      </c>
      <c r="BI316" s="136" t="str">
        <f>_xlfn.IFNA(VLOOKUP($B316,'I-LogEmaxOverpEC50'!$A:$AR,MATCH(BI$1,'I-LogEmaxOverpEC50'!$A$1:$AR$1,0),FALSE),"")</f>
        <v/>
      </c>
      <c r="BJ316" s="136" t="str">
        <f>_xlfn.IFNA(VLOOKUP($B316,'I-LogEmaxOverpEC50'!$A:$AR,MATCH(BJ$1,'I-LogEmaxOverpEC50'!$A$1:$AR$1,0),FALSE),"")</f>
        <v/>
      </c>
      <c r="BK316" s="136">
        <f>_xlfn.IFNA(VLOOKUP($B316,'I-LogEmaxOverpEC50'!$A:$AR,MATCH(BK$1,'I-LogEmaxOverpEC50'!$A$1:$AR$1,0),FALSE),"")</f>
        <v>8.3735489071617017</v>
      </c>
      <c r="BL316" s="136">
        <f>_xlfn.IFNA(VLOOKUP($B316,'I-LogEmaxOverpEC50'!$A:$AR,MATCH(BL$1,'I-LogEmaxOverpEC50'!$A$1:$AR$1,0),FALSE),"")</f>
        <v>8.3735489071617017</v>
      </c>
      <c r="BM316" s="136">
        <f>_xlfn.IFNA(VLOOKUP($B316,'I-LogEmaxOverpEC50'!$A:$AR,MATCH(BM$1,'I-LogEmaxOverpEC50'!$A$1:$AR$1,0),FALSE),"")</f>
        <v>7.8669987279362621</v>
      </c>
      <c r="BN316" s="136">
        <f>_xlfn.IFNA(VLOOKUP($B316,'I-LogEmaxOverpEC50'!$A:$AR,MATCH(BN$1,'I-LogEmaxOverpEC50'!$A$1:$AR$1,0),FALSE),"")</f>
        <v>7.0260099471555844</v>
      </c>
      <c r="BO316" s="136">
        <f>_xlfn.IFNA(VLOOKUP($B316,'I-LogEmaxOverpEC50'!$A:$AR,MATCH(BO$1,'I-LogEmaxOverpEC50'!$A$1:$AR$1,0),FALSE),"")</f>
        <v>7.0260099471555844</v>
      </c>
      <c r="BP316" s="136">
        <f>_xlfn.IFNA(VLOOKUP($B316,'I-LogEmaxOverpEC50'!$A:$AR,MATCH(BP$1,'I-LogEmaxOverpEC50'!$A$1:$AR$1,0),FALSE),"")</f>
        <v>7.4117862751301233</v>
      </c>
      <c r="BQ316" s="136" t="str">
        <f>_xlfn.IFNA(VLOOKUP($B316,'I-LogEmaxOverpEC50'!$A:$AR,MATCH(BQ$1,'I-LogEmaxOverpEC50'!$A$1:$AR$1,0),FALSE),"")</f>
        <v/>
      </c>
      <c r="BR316" s="136">
        <f>_xlfn.IFNA(VLOOKUP($B316,'I-LogEmaxOverpEC50'!$A:$AR,MATCH(BR$1,'I-LogEmaxOverpEC50'!$A$1:$AR$1,0),FALSE),"")</f>
        <v>7.3407385393505908</v>
      </c>
      <c r="BS316" s="136">
        <f>_xlfn.IFNA(VLOOKUP($B316,'I-LogEmaxOverpEC50'!$A:$AR,MATCH(BS$1,'I-LogEmaxOverpEC50'!$A$1:$AR$1,0),FALSE),"")</f>
        <v>7.2132393094989311</v>
      </c>
    </row>
    <row r="317" spans="1:88" x14ac:dyDescent="0.2">
      <c r="A317" s="146" t="e" cm="1">
        <f t="array" ref="A317">_xlfn.IFS(SUM(F317:R317)&gt;0,1,AB317&gt;0,2,TRUE,3)</f>
        <v>#N/A</v>
      </c>
      <c r="B317" s="146" t="s">
        <v>179</v>
      </c>
      <c r="D317" s="151" t="str">
        <f>_xlfn.XLOOKUP(B317,RecNamesAll!A:A,RecNamesAll!E:E)</f>
        <v>A</v>
      </c>
      <c r="E317" s="150" t="str">
        <f>_xlfn.XLOOKUP(B317,RecNamesAll!A:A,RecNamesAll!C:C)</f>
        <v>PAR3</v>
      </c>
      <c r="F317" s="160" t="e">
        <f t="shared" si="80"/>
        <v>#N/A</v>
      </c>
      <c r="G317" s="159" t="e">
        <f t="shared" si="81"/>
        <v>#N/A</v>
      </c>
      <c r="H317" s="159" t="e">
        <f t="shared" si="82"/>
        <v>#N/A</v>
      </c>
      <c r="I317" s="159" t="e">
        <f t="shared" si="83"/>
        <v>#N/A</v>
      </c>
      <c r="J317" s="159" t="e">
        <f t="shared" si="84"/>
        <v>#N/A</v>
      </c>
      <c r="K317" s="159" t="e">
        <f t="shared" si="85"/>
        <v>#N/A</v>
      </c>
      <c r="L317" s="159" t="e">
        <f t="shared" si="86"/>
        <v>#N/A</v>
      </c>
      <c r="M317" s="159" t="e">
        <f t="shared" si="87"/>
        <v>#N/A</v>
      </c>
      <c r="N317" s="159" t="e">
        <f t="shared" si="88"/>
        <v>#N/A</v>
      </c>
      <c r="O317" s="159" t="e">
        <f t="shared" si="89"/>
        <v>#N/A</v>
      </c>
      <c r="P317" s="159" t="e">
        <f t="shared" si="90"/>
        <v>#N/A</v>
      </c>
      <c r="Q317" s="159" t="e">
        <f t="shared" si="91"/>
        <v>#N/A</v>
      </c>
      <c r="R317" s="159" t="e">
        <f t="shared" si="92"/>
        <v>#N/A</v>
      </c>
      <c r="U317" s="146" t="str">
        <f t="shared" si="93"/>
        <v>A</v>
      </c>
      <c r="V317" s="145" t="str">
        <f t="shared" si="94"/>
        <v>PAR3</v>
      </c>
      <c r="W317" s="157" t="e">
        <f>VLOOKUP($B317,GtP!$A:$DD,MATCH("Gs_0-2",GtP!$A$1:$DD$1,0),FALSE)</f>
        <v>#N/A</v>
      </c>
      <c r="X317" s="156" t="e">
        <f>VLOOKUP($B317,GtP!$A:$DD,MATCH("Gi/o_0-2",GtP!$A$1:$DD$1,0),FALSE)</f>
        <v>#N/A</v>
      </c>
      <c r="Y317" s="156" t="e">
        <f>VLOOKUP($B317,GtP!$A:$DD,MATCH("Gq/11_0-2",GtP!$A$1:$DD$1,0),FALSE)</f>
        <v>#N/A</v>
      </c>
      <c r="Z317" s="156" t="e">
        <f>VLOOKUP($B317,GtP!$A:$DD,MATCH("G12/13_0-2",GtP!$A$1:$DD$1,0),FALSE)</f>
        <v>#N/A</v>
      </c>
      <c r="AB317" s="143" t="e">
        <f t="shared" si="95"/>
        <v>#N/A</v>
      </c>
      <c r="AC317" s="315" t="str">
        <f t="shared" si="96"/>
        <v/>
      </c>
      <c r="AD317" s="349" t="str">
        <f t="shared" si="97"/>
        <v/>
      </c>
      <c r="AE317" s="349" t="str">
        <f t="shared" si="98"/>
        <v/>
      </c>
      <c r="AF317" s="311" t="str">
        <f t="shared" si="99"/>
        <v/>
      </c>
      <c r="AG317" s="141" t="e">
        <f>_xlfn.CONCAT(IF(AT317="","-","B"),IF(BG317="","-","I"),VLOOKUP($B317,GtP!$A:$BB,MATCH("Gs_0-1",GtP!$A$1:$BB$1,0),FALSE))</f>
        <v>#N/A</v>
      </c>
      <c r="AH317" s="140" t="e">
        <f>_xlfn.CONCAT(IF(AU317="","-","B"),IF(BH317="","-","I"),VLOOKUP($B317,GtP!$A:$BB,MATCH("Gs_0-1",GtP!$A$1:$BB$1,0),FALSE))</f>
        <v>#N/A</v>
      </c>
      <c r="AI317" s="140" t="e">
        <f>_xlfn.CONCAT(IF(AV317="","-","B"),IF(BI317="","-","I"),VLOOKUP($B317,GtP!$A:$BB,MATCH("Gi/o_0-1",GtP!$A$1:$BB$1,0),FALSE))</f>
        <v>#N/A</v>
      </c>
      <c r="AJ317" s="140" t="e">
        <f>_xlfn.CONCAT(IF(AW317="","-","B"),IF(BJ317="","-","I"),VLOOKUP($B317,GtP!$A:$BB,MATCH("Gi/o_0-1",GtP!$A$1:$BB$1,0),FALSE))</f>
        <v>#N/A</v>
      </c>
      <c r="AK317" s="140" t="e">
        <f>_xlfn.CONCAT(IF(AX317="","-","B"),IF(BK317="","-","I"),VLOOKUP($B317,GtP!$A:$BB,MATCH("Gi/o_0-1",GtP!$A$1:$BB$1,0),FALSE))</f>
        <v>#N/A</v>
      </c>
      <c r="AL317" s="140" t="e">
        <f>_xlfn.CONCAT(IF(AY317="","-","B"),IF(BL317="","-","I"),VLOOKUP($B317,GtP!$A:$BB,MATCH("Gi/o_0-1",GtP!$A$1:$BB$1,0),FALSE))</f>
        <v>#N/A</v>
      </c>
      <c r="AM317" s="140" t="e">
        <f>_xlfn.CONCAT(IF(AZ317="","-","B"),IF(BM317="","-","I"),VLOOKUP($B317,GtP!$A:$BB,MATCH("Gi/o_0-1",GtP!$A$1:$BB$1,0),FALSE))</f>
        <v>#N/A</v>
      </c>
      <c r="AN317" s="140" t="e">
        <f>_xlfn.CONCAT(IF(BA317="","-","B"),IF(BN317="","-","I"),VLOOKUP($B317,GtP!$A:$BB,MATCH("Gq/11_0-1",GtP!$A$1:$BB$1,0),FALSE))</f>
        <v>#N/A</v>
      </c>
      <c r="AO317" s="140" t="e">
        <f>_xlfn.CONCAT(IF(BB317="","-","B"),IF(BO317="","-","I"),VLOOKUP($B317,GtP!$A:$BB,MATCH("Gq/11_0-1",GtP!$A$1:$BB$1,0),FALSE))</f>
        <v>#N/A</v>
      </c>
      <c r="AP317" s="140" t="e">
        <f>_xlfn.CONCAT(IF(BC317="","-","B"),IF(BP317="","-","I"),VLOOKUP($B317,GtP!$A:$BB,MATCH("Gq/11_0-1",GtP!$A$1:$BB$1,0),FALSE))</f>
        <v>#N/A</v>
      </c>
      <c r="AQ317" s="140" t="e">
        <f>_xlfn.CONCAT(IF(BD317="","-","B"),IF(BQ317="","-","I"),VLOOKUP($B317,GtP!$A:$BB,MATCH("Gq/11_0-1",GtP!$A$1:$BB$1,0),FALSE))</f>
        <v>#N/A</v>
      </c>
      <c r="AR317" s="140" t="e">
        <f>_xlfn.CONCAT(IF(BE317="","-","B"),IF(BR317="","-","I"),VLOOKUP($B317,GtP!$A:$BB,MATCH("G12/13_0-1",GtP!$A$1:$BB$1,0),FALSE))</f>
        <v>#N/A</v>
      </c>
      <c r="AS317" s="140" t="e">
        <f>_xlfn.CONCAT(IF(BF317="","-","B"),IF(BS317="","-","I"),VLOOKUP($B317,GtP!$A:$BB,MATCH("G12/13_0-1",GtP!$A$1:$BB$1,0),FALSE))</f>
        <v>#N/A</v>
      </c>
      <c r="AT317" s="139" t="str">
        <f>_xlfn.IFNA(VLOOKUP($B317,'B-LogEmaxOverpEC50'!$A:$AL,MATCH(AT$1,'B-LogEmaxOverpEC50'!$A$1:$AL$1,0),FALSE),"")</f>
        <v/>
      </c>
      <c r="AU317" s="136" t="str">
        <f>_xlfn.IFNA(VLOOKUP($B317,'B-LogEmaxOverpEC50'!$A:$AL,MATCH(AU$1,'B-LogEmaxOverpEC50'!$A$1:$AL$1,0),FALSE),"")</f>
        <v/>
      </c>
      <c r="AV317" s="152" t="str">
        <f>_xlfn.IFNA(VLOOKUP($B317,'B-LogEmaxOverpEC50'!$A:$AL,MATCH(AV$1,'B-LogEmaxOverpEC50'!$A$1:$AL$1,0),FALSE),"")</f>
        <v/>
      </c>
      <c r="AW317" s="152" t="str">
        <f>_xlfn.IFNA(VLOOKUP($B317,'B-LogEmaxOverpEC50'!$A:$AL,MATCH(AW$1,'B-LogEmaxOverpEC50'!$A$1:$AL$1,0),FALSE),"")</f>
        <v/>
      </c>
      <c r="AX317" s="152" t="str">
        <f>_xlfn.IFNA(VLOOKUP($B317,'B-LogEmaxOverpEC50'!$A:$AL,MATCH(AX$1,'B-LogEmaxOverpEC50'!$A$1:$AL$1,0),FALSE),"")</f>
        <v/>
      </c>
      <c r="AY317" s="152" t="str">
        <f>_xlfn.IFNA(VLOOKUP($B317,'B-LogEmaxOverpEC50'!$A:$AL,MATCH(AY$1,'B-LogEmaxOverpEC50'!$A$1:$AL$1,0),FALSE),"")</f>
        <v/>
      </c>
      <c r="AZ317" s="152" t="str">
        <f>_xlfn.IFNA(VLOOKUP($B317,'B-LogEmaxOverpEC50'!$A:$AL,MATCH(AZ$1,'B-LogEmaxOverpEC50'!$A$1:$AL$1,0),FALSE),"")</f>
        <v/>
      </c>
      <c r="BA317" s="152" t="str">
        <f>_xlfn.IFNA(VLOOKUP($B317,'B-LogEmaxOverpEC50'!$A:$AL,MATCH(BA$1,'B-LogEmaxOverpEC50'!$A$1:$AL$1,0),FALSE),"")</f>
        <v/>
      </c>
      <c r="BB317" s="152" t="str">
        <f>_xlfn.IFNA(VLOOKUP($B317,'B-LogEmaxOverpEC50'!$A:$AL,MATCH(BB$1,'B-LogEmaxOverpEC50'!$A$1:$AL$1,0),FALSE),"")</f>
        <v/>
      </c>
      <c r="BC317" s="152" t="str">
        <f>_xlfn.IFNA(VLOOKUP($B317,'B-LogEmaxOverpEC50'!$A:$AL,MATCH(BC$1,'B-LogEmaxOverpEC50'!$A$1:$AL$1,0),FALSE),"")</f>
        <v/>
      </c>
      <c r="BD317" s="152" t="str">
        <f>_xlfn.IFNA(VLOOKUP($B317,'B-LogEmaxOverpEC50'!$A:$AL,MATCH(BD$1,'B-LogEmaxOverpEC50'!$A$1:$AL$1,0),FALSE),"")</f>
        <v/>
      </c>
      <c r="BE317" s="152" t="str">
        <f>_xlfn.IFNA(VLOOKUP($B317,'B-LogEmaxOverpEC50'!$A:$AL,MATCH(BE$1,'B-LogEmaxOverpEC50'!$A$1:$AL$1,0),FALSE),"")</f>
        <v/>
      </c>
      <c r="BF317" s="152" t="str">
        <f>_xlfn.IFNA(VLOOKUP($B317,'B-LogEmaxOverpEC50'!$A:$AL,MATCH(BF$1,'B-LogEmaxOverpEC50'!$A$1:$AL$1,0),FALSE),"")</f>
        <v/>
      </c>
      <c r="BG317" s="137">
        <f>_xlfn.IFNA(VLOOKUP($B317,'I-LogEmaxOverpEC50'!$A:$AR,MATCH(BG$1,'I-LogEmaxOverpEC50'!$A$1:$AR$1,0),FALSE),"")</f>
        <v>10.189495548880142</v>
      </c>
      <c r="BH317" s="136">
        <f>_xlfn.IFNA(VLOOKUP($B317,'I-LogEmaxOverpEC50'!$A:$AR,MATCH(BH$1,'I-LogEmaxOverpEC50'!$A$1:$AR$1,0),FALSE),"")</f>
        <v>9.987926294866778</v>
      </c>
      <c r="BI317" s="136">
        <f>_xlfn.IFNA(VLOOKUP($B317,'I-LogEmaxOverpEC50'!$A:$AR,MATCH(BI$1,'I-LogEmaxOverpEC50'!$A$1:$AR$1,0),FALSE),"")</f>
        <v>10.265299963669172</v>
      </c>
      <c r="BJ317" s="136">
        <f>_xlfn.IFNA(VLOOKUP($B317,'I-LogEmaxOverpEC50'!$A:$AR,MATCH(BJ$1,'I-LogEmaxOverpEC50'!$A$1:$AR$1,0),FALSE),"")</f>
        <v>10.265299963669172</v>
      </c>
      <c r="BK317" s="136">
        <f>_xlfn.IFNA(VLOOKUP($B317,'I-LogEmaxOverpEC50'!$A:$AR,MATCH(BK$1,'I-LogEmaxOverpEC50'!$A$1:$AR$1,0),FALSE),"")</f>
        <v>10.058479989232922</v>
      </c>
      <c r="BL317" s="136">
        <f>_xlfn.IFNA(VLOOKUP($B317,'I-LogEmaxOverpEC50'!$A:$AR,MATCH(BL$1,'I-LogEmaxOverpEC50'!$A$1:$AR$1,0),FALSE),"")</f>
        <v>10.058479989232922</v>
      </c>
      <c r="BM317" s="136">
        <f>_xlfn.IFNA(VLOOKUP($B317,'I-LogEmaxOverpEC50'!$A:$AR,MATCH(BM$1,'I-LogEmaxOverpEC50'!$A$1:$AR$1,0),FALSE),"")</f>
        <v>9.7366346560776584</v>
      </c>
      <c r="BN317" s="136">
        <f>_xlfn.IFNA(VLOOKUP($B317,'I-LogEmaxOverpEC50'!$A:$AR,MATCH(BN$1,'I-LogEmaxOverpEC50'!$A$1:$AR$1,0),FALSE),"")</f>
        <v>9.5170399428195651</v>
      </c>
      <c r="BO317" s="136">
        <f>_xlfn.IFNA(VLOOKUP($B317,'I-LogEmaxOverpEC50'!$A:$AR,MATCH(BO$1,'I-LogEmaxOverpEC50'!$A$1:$AR$1,0),FALSE),"")</f>
        <v>9.5170399428195651</v>
      </c>
      <c r="BP317" s="136">
        <f>_xlfn.IFNA(VLOOKUP($B317,'I-LogEmaxOverpEC50'!$A:$AR,MATCH(BP$1,'I-LogEmaxOverpEC50'!$A$1:$AR$1,0),FALSE),"")</f>
        <v>10.142549071084288</v>
      </c>
      <c r="BQ317" s="136">
        <f>_xlfn.IFNA(VLOOKUP($B317,'I-LogEmaxOverpEC50'!$A:$AR,MATCH(BQ$1,'I-LogEmaxOverpEC50'!$A$1:$AR$1,0),FALSE),"")</f>
        <v>10.549658104918754</v>
      </c>
      <c r="BR317" s="136">
        <f>_xlfn.IFNA(VLOOKUP($B317,'I-LogEmaxOverpEC50'!$A:$AR,MATCH(BR$1,'I-LogEmaxOverpEC50'!$A$1:$AR$1,0),FALSE),"")</f>
        <v>10.750383636475942</v>
      </c>
      <c r="BS317" s="136">
        <f>_xlfn.IFNA(VLOOKUP($B317,'I-LogEmaxOverpEC50'!$A:$AR,MATCH(BS$1,'I-LogEmaxOverpEC50'!$A$1:$AR$1,0),FALSE),"")</f>
        <v>10.151143603202973</v>
      </c>
    </row>
    <row r="318" spans="1:88" x14ac:dyDescent="0.2">
      <c r="A318" s="146" t="e" cm="1">
        <f t="array" ref="A318">_xlfn.IFS(SUM(F318:R318)&gt;0,1,AB318&gt;0,2,TRUE,3)</f>
        <v>#N/A</v>
      </c>
      <c r="B318" s="146" t="s">
        <v>180</v>
      </c>
      <c r="D318" s="151" t="str">
        <f>_xlfn.XLOOKUP(B318,RecNamesAll!A:A,RecNamesAll!E:E)</f>
        <v>A</v>
      </c>
      <c r="E318" s="150" t="str">
        <f>_xlfn.XLOOKUP(B318,RecNamesAll!A:A,RecNamesAll!C:C)</f>
        <v>PAR4</v>
      </c>
      <c r="F318" s="160" t="e">
        <f t="shared" si="80"/>
        <v>#N/A</v>
      </c>
      <c r="G318" s="159" t="e">
        <f t="shared" si="81"/>
        <v>#N/A</v>
      </c>
      <c r="H318" s="159" t="e">
        <f t="shared" si="82"/>
        <v>#N/A</v>
      </c>
      <c r="I318" s="159" t="e">
        <f t="shared" si="83"/>
        <v>#N/A</v>
      </c>
      <c r="J318" s="159" t="e">
        <f t="shared" si="84"/>
        <v>#N/A</v>
      </c>
      <c r="K318" s="159" t="e">
        <f t="shared" si="85"/>
        <v>#N/A</v>
      </c>
      <c r="L318" s="159" t="e">
        <f t="shared" si="86"/>
        <v>#N/A</v>
      </c>
      <c r="M318" s="159" t="e">
        <f t="shared" si="87"/>
        <v>#N/A</v>
      </c>
      <c r="N318" s="159" t="e">
        <f t="shared" si="88"/>
        <v>#N/A</v>
      </c>
      <c r="O318" s="159" t="e">
        <f t="shared" si="89"/>
        <v>#N/A</v>
      </c>
      <c r="P318" s="159" t="e">
        <f t="shared" si="90"/>
        <v>#N/A</v>
      </c>
      <c r="Q318" s="159" t="e">
        <f t="shared" si="91"/>
        <v>#N/A</v>
      </c>
      <c r="R318" s="159" t="e">
        <f t="shared" si="92"/>
        <v>#N/A</v>
      </c>
      <c r="U318" s="146" t="str">
        <f t="shared" si="93"/>
        <v>A</v>
      </c>
      <c r="V318" s="145" t="str">
        <f t="shared" si="94"/>
        <v>PAR4</v>
      </c>
      <c r="W318" s="157" t="e">
        <f>VLOOKUP($B318,GtP!$A:$DD,MATCH("Gs_0-2",GtP!$A$1:$DD$1,0),FALSE)</f>
        <v>#N/A</v>
      </c>
      <c r="X318" s="156" t="e">
        <f>VLOOKUP($B318,GtP!$A:$DD,MATCH("Gi/o_0-2",GtP!$A$1:$DD$1,0),FALSE)</f>
        <v>#N/A</v>
      </c>
      <c r="Y318" s="156" t="e">
        <f>VLOOKUP($B318,GtP!$A:$DD,MATCH("Gq/11_0-2",GtP!$A$1:$DD$1,0),FALSE)</f>
        <v>#N/A</v>
      </c>
      <c r="Z318" s="156" t="e">
        <f>VLOOKUP($B318,GtP!$A:$DD,MATCH("G12/13_0-2",GtP!$A$1:$DD$1,0),FALSE)</f>
        <v>#N/A</v>
      </c>
      <c r="AB318" s="143" t="e">
        <f t="shared" si="95"/>
        <v>#N/A</v>
      </c>
      <c r="AC318" s="315" t="str">
        <f t="shared" si="96"/>
        <v/>
      </c>
      <c r="AD318" s="349" t="str">
        <f t="shared" si="97"/>
        <v/>
      </c>
      <c r="AE318" s="349" t="str">
        <f t="shared" si="98"/>
        <v/>
      </c>
      <c r="AF318" s="311" t="str">
        <f t="shared" si="99"/>
        <v/>
      </c>
      <c r="AG318" s="141" t="e">
        <f>_xlfn.CONCAT(IF(AT318="","-","B"),IF(BG318="","-","I"),VLOOKUP($B318,GtP!$A:$BB,MATCH("Gs_0-1",GtP!$A$1:$BB$1,0),FALSE))</f>
        <v>#N/A</v>
      </c>
      <c r="AH318" s="140" t="e">
        <f>_xlfn.CONCAT(IF(AU318="","-","B"),IF(BH318="","-","I"),VLOOKUP($B318,GtP!$A:$BB,MATCH("Gs_0-1",GtP!$A$1:$BB$1,0),FALSE))</f>
        <v>#N/A</v>
      </c>
      <c r="AI318" s="140" t="e">
        <f>_xlfn.CONCAT(IF(AV318="","-","B"),IF(BI318="","-","I"),VLOOKUP($B318,GtP!$A:$BB,MATCH("Gi/o_0-1",GtP!$A$1:$BB$1,0),FALSE))</f>
        <v>#N/A</v>
      </c>
      <c r="AJ318" s="140" t="e">
        <f>_xlfn.CONCAT(IF(AW318="","-","B"),IF(BJ318="","-","I"),VLOOKUP($B318,GtP!$A:$BB,MATCH("Gi/o_0-1",GtP!$A$1:$BB$1,0),FALSE))</f>
        <v>#N/A</v>
      </c>
      <c r="AK318" s="140" t="e">
        <f>_xlfn.CONCAT(IF(AX318="","-","B"),IF(BK318="","-","I"),VLOOKUP($B318,GtP!$A:$BB,MATCH("Gi/o_0-1",GtP!$A$1:$BB$1,0),FALSE))</f>
        <v>#N/A</v>
      </c>
      <c r="AL318" s="140" t="e">
        <f>_xlfn.CONCAT(IF(AY318="","-","B"),IF(BL318="","-","I"),VLOOKUP($B318,GtP!$A:$BB,MATCH("Gi/o_0-1",GtP!$A$1:$BB$1,0),FALSE))</f>
        <v>#N/A</v>
      </c>
      <c r="AM318" s="140" t="e">
        <f>_xlfn.CONCAT(IF(AZ318="","-","B"),IF(BM318="","-","I"),VLOOKUP($B318,GtP!$A:$BB,MATCH("Gi/o_0-1",GtP!$A$1:$BB$1,0),FALSE))</f>
        <v>#N/A</v>
      </c>
      <c r="AN318" s="140" t="e">
        <f>_xlfn.CONCAT(IF(BA318="","-","B"),IF(BN318="","-","I"),VLOOKUP($B318,GtP!$A:$BB,MATCH("Gq/11_0-1",GtP!$A$1:$BB$1,0),FALSE))</f>
        <v>#N/A</v>
      </c>
      <c r="AO318" s="140" t="e">
        <f>_xlfn.CONCAT(IF(BB318="","-","B"),IF(BO318="","-","I"),VLOOKUP($B318,GtP!$A:$BB,MATCH("Gq/11_0-1",GtP!$A$1:$BB$1,0),FALSE))</f>
        <v>#N/A</v>
      </c>
      <c r="AP318" s="140" t="e">
        <f>_xlfn.CONCAT(IF(BC318="","-","B"),IF(BP318="","-","I"),VLOOKUP($B318,GtP!$A:$BB,MATCH("Gq/11_0-1",GtP!$A$1:$BB$1,0),FALSE))</f>
        <v>#N/A</v>
      </c>
      <c r="AQ318" s="140" t="e">
        <f>_xlfn.CONCAT(IF(BD318="","-","B"),IF(BQ318="","-","I"),VLOOKUP($B318,GtP!$A:$BB,MATCH("Gq/11_0-1",GtP!$A$1:$BB$1,0),FALSE))</f>
        <v>#N/A</v>
      </c>
      <c r="AR318" s="140" t="e">
        <f>_xlfn.CONCAT(IF(BE318="","-","B"),IF(BR318="","-","I"),VLOOKUP($B318,GtP!$A:$BB,MATCH("G12/13_0-1",GtP!$A$1:$BB$1,0),FALSE))</f>
        <v>#N/A</v>
      </c>
      <c r="AS318" s="140" t="e">
        <f>_xlfn.CONCAT(IF(BF318="","-","B"),IF(BS318="","-","I"),VLOOKUP($B318,GtP!$A:$BB,MATCH("G12/13_0-1",GtP!$A$1:$BB$1,0),FALSE))</f>
        <v>#N/A</v>
      </c>
      <c r="AT318" s="139" t="str">
        <f>_xlfn.IFNA(VLOOKUP($B318,'B-LogEmaxOverpEC50'!$A:$AL,MATCH(AT$1,'B-LogEmaxOverpEC50'!$A$1:$AL$1,0),FALSE),"")</f>
        <v/>
      </c>
      <c r="AU318" s="136" t="str">
        <f>_xlfn.IFNA(VLOOKUP($B318,'B-LogEmaxOverpEC50'!$A:$AL,MATCH(AU$1,'B-LogEmaxOverpEC50'!$A$1:$AL$1,0),FALSE),"")</f>
        <v/>
      </c>
      <c r="AV318" s="152" t="str">
        <f>_xlfn.IFNA(VLOOKUP($B318,'B-LogEmaxOverpEC50'!$A:$AL,MATCH(AV$1,'B-LogEmaxOverpEC50'!$A$1:$AL$1,0),FALSE),"")</f>
        <v/>
      </c>
      <c r="AW318" s="152" t="str">
        <f>_xlfn.IFNA(VLOOKUP($B318,'B-LogEmaxOverpEC50'!$A:$AL,MATCH(AW$1,'B-LogEmaxOverpEC50'!$A$1:$AL$1,0),FALSE),"")</f>
        <v/>
      </c>
      <c r="AX318" s="152" t="str">
        <f>_xlfn.IFNA(VLOOKUP($B318,'B-LogEmaxOverpEC50'!$A:$AL,MATCH(AX$1,'B-LogEmaxOverpEC50'!$A$1:$AL$1,0),FALSE),"")</f>
        <v/>
      </c>
      <c r="AY318" s="152" t="str">
        <f>_xlfn.IFNA(VLOOKUP($B318,'B-LogEmaxOverpEC50'!$A:$AL,MATCH(AY$1,'B-LogEmaxOverpEC50'!$A$1:$AL$1,0),FALSE),"")</f>
        <v/>
      </c>
      <c r="AZ318" s="152" t="str">
        <f>_xlfn.IFNA(VLOOKUP($B318,'B-LogEmaxOverpEC50'!$A:$AL,MATCH(AZ$1,'B-LogEmaxOverpEC50'!$A$1:$AL$1,0),FALSE),"")</f>
        <v/>
      </c>
      <c r="BA318" s="152" t="str">
        <f>_xlfn.IFNA(VLOOKUP($B318,'B-LogEmaxOverpEC50'!$A:$AL,MATCH(BA$1,'B-LogEmaxOverpEC50'!$A$1:$AL$1,0),FALSE),"")</f>
        <v/>
      </c>
      <c r="BB318" s="152" t="str">
        <f>_xlfn.IFNA(VLOOKUP($B318,'B-LogEmaxOverpEC50'!$A:$AL,MATCH(BB$1,'B-LogEmaxOverpEC50'!$A$1:$AL$1,0),FALSE),"")</f>
        <v/>
      </c>
      <c r="BC318" s="152" t="str">
        <f>_xlfn.IFNA(VLOOKUP($B318,'B-LogEmaxOverpEC50'!$A:$AL,MATCH(BC$1,'B-LogEmaxOverpEC50'!$A$1:$AL$1,0),FALSE),"")</f>
        <v/>
      </c>
      <c r="BD318" s="152" t="str">
        <f>_xlfn.IFNA(VLOOKUP($B318,'B-LogEmaxOverpEC50'!$A:$AL,MATCH(BD$1,'B-LogEmaxOverpEC50'!$A$1:$AL$1,0),FALSE),"")</f>
        <v/>
      </c>
      <c r="BE318" s="152" t="str">
        <f>_xlfn.IFNA(VLOOKUP($B318,'B-LogEmaxOverpEC50'!$A:$AL,MATCH(BE$1,'B-LogEmaxOverpEC50'!$A$1:$AL$1,0),FALSE),"")</f>
        <v/>
      </c>
      <c r="BF318" s="152" t="str">
        <f>_xlfn.IFNA(VLOOKUP($B318,'B-LogEmaxOverpEC50'!$A:$AL,MATCH(BF$1,'B-LogEmaxOverpEC50'!$A$1:$AL$1,0),FALSE),"")</f>
        <v/>
      </c>
      <c r="BG318" s="137">
        <f>_xlfn.IFNA(VLOOKUP($B318,'I-LogEmaxOverpEC50'!$A:$AR,MATCH(BG$1,'I-LogEmaxOverpEC50'!$A$1:$AR$1,0),FALSE),"")</f>
        <v>9.1518929001390461</v>
      </c>
      <c r="BH318" s="136">
        <f>_xlfn.IFNA(VLOOKUP($B318,'I-LogEmaxOverpEC50'!$A:$AR,MATCH(BH$1,'I-LogEmaxOverpEC50'!$A$1:$AR$1,0),FALSE),"")</f>
        <v>9.1279262948667768</v>
      </c>
      <c r="BI318" s="136">
        <f>_xlfn.IFNA(VLOOKUP($B318,'I-LogEmaxOverpEC50'!$A:$AR,MATCH(BI$1,'I-LogEmaxOverpEC50'!$A$1:$AR$1,0),FALSE),"")</f>
        <v>9.7043285519793336</v>
      </c>
      <c r="BJ318" s="136">
        <f>_xlfn.IFNA(VLOOKUP($B318,'I-LogEmaxOverpEC50'!$A:$AR,MATCH(BJ$1,'I-LogEmaxOverpEC50'!$A$1:$AR$1,0),FALSE),"")</f>
        <v>9.7043285519793336</v>
      </c>
      <c r="BK318" s="136">
        <f>_xlfn.IFNA(VLOOKUP($B318,'I-LogEmaxOverpEC50'!$A:$AR,MATCH(BK$1,'I-LogEmaxOverpEC50'!$A$1:$AR$1,0),FALSE),"")</f>
        <v>9.3884971027548083</v>
      </c>
      <c r="BL318" s="136">
        <f>_xlfn.IFNA(VLOOKUP($B318,'I-LogEmaxOverpEC50'!$A:$AR,MATCH(BL$1,'I-LogEmaxOverpEC50'!$A$1:$AR$1,0),FALSE),"")</f>
        <v>9.3884971027548083</v>
      </c>
      <c r="BM318" s="136">
        <f>_xlfn.IFNA(VLOOKUP($B318,'I-LogEmaxOverpEC50'!$A:$AR,MATCH(BM$1,'I-LogEmaxOverpEC50'!$A$1:$AR$1,0),FALSE),"")</f>
        <v>8.9999314677471141</v>
      </c>
      <c r="BN318" s="136">
        <f>_xlfn.IFNA(VLOOKUP($B318,'I-LogEmaxOverpEC50'!$A:$AR,MATCH(BN$1,'I-LogEmaxOverpEC50'!$A$1:$AR$1,0),FALSE),"")</f>
        <v>9.7089307726338951</v>
      </c>
      <c r="BO318" s="136">
        <f>_xlfn.IFNA(VLOOKUP($B318,'I-LogEmaxOverpEC50'!$A:$AR,MATCH(BO$1,'I-LogEmaxOverpEC50'!$A$1:$AR$1,0),FALSE),"")</f>
        <v>9.7089307726338951</v>
      </c>
      <c r="BP318" s="136">
        <f>_xlfn.IFNA(VLOOKUP($B318,'I-LogEmaxOverpEC50'!$A:$AR,MATCH(BP$1,'I-LogEmaxOverpEC50'!$A$1:$AR$1,0),FALSE),"")</f>
        <v>9.5202970759734917</v>
      </c>
      <c r="BQ318" s="136">
        <f>_xlfn.IFNA(VLOOKUP($B318,'I-LogEmaxOverpEC50'!$A:$AR,MATCH(BQ$1,'I-LogEmaxOverpEC50'!$A$1:$AR$1,0),FALSE),"")</f>
        <v>8.68</v>
      </c>
      <c r="BR318" s="136">
        <f>_xlfn.IFNA(VLOOKUP($B318,'I-LogEmaxOverpEC50'!$A:$AR,MATCH(BR$1,'I-LogEmaxOverpEC50'!$A$1:$AR$1,0),FALSE),"")</f>
        <v>9.6213196136363006</v>
      </c>
      <c r="BS318" s="136">
        <f>_xlfn.IFNA(VLOOKUP($B318,'I-LogEmaxOverpEC50'!$A:$AR,MATCH(BS$1,'I-LogEmaxOverpEC50'!$A$1:$AR$1,0),FALSE),"")</f>
        <v>9.7940894484720502</v>
      </c>
      <c r="BT318" s="154"/>
      <c r="BU318" s="154"/>
      <c r="BV318" s="154"/>
      <c r="BW318" s="154"/>
      <c r="BX318" s="154"/>
      <c r="BY318" s="154"/>
      <c r="BZ318" s="154"/>
      <c r="CA318" s="154"/>
      <c r="CB318" s="154"/>
      <c r="CC318" s="154"/>
      <c r="CD318" s="154"/>
      <c r="CE318" s="154"/>
      <c r="CF318" s="154"/>
      <c r="CG318" s="154"/>
      <c r="CH318" s="154"/>
      <c r="CI318" s="154"/>
      <c r="CJ318" s="154"/>
    </row>
    <row r="319" spans="1:88" x14ac:dyDescent="0.2">
      <c r="A319" s="146" t="e" cm="1">
        <f t="array" ref="A319">_xlfn.IFS(SUM(F319:R319)&gt;0,1,AB319&gt;0,2,TRUE,3)</f>
        <v>#N/A</v>
      </c>
      <c r="B319" s="146" t="s">
        <v>168</v>
      </c>
      <c r="D319" s="151" t="str">
        <f>_xlfn.XLOOKUP(B319,RecNamesAll!A:A,RecNamesAll!E:E)</f>
        <v>A</v>
      </c>
      <c r="E319" s="150" t="str">
        <f>_xlfn.XLOOKUP(B319,RecNamesAll!A:A,RecNamesAll!C:C)</f>
        <v>PrRP</v>
      </c>
      <c r="F319" s="160" t="e">
        <f t="shared" si="80"/>
        <v>#N/A</v>
      </c>
      <c r="G319" s="159" t="e">
        <f t="shared" si="81"/>
        <v>#N/A</v>
      </c>
      <c r="H319" s="159" t="e">
        <f t="shared" si="82"/>
        <v>#N/A</v>
      </c>
      <c r="I319" s="159" t="e">
        <f t="shared" si="83"/>
        <v>#N/A</v>
      </c>
      <c r="J319" s="159" t="e">
        <f t="shared" si="84"/>
        <v>#N/A</v>
      </c>
      <c r="K319" s="159" t="e">
        <f t="shared" si="85"/>
        <v>#N/A</v>
      </c>
      <c r="L319" s="159" t="e">
        <f t="shared" si="86"/>
        <v>#N/A</v>
      </c>
      <c r="M319" s="159" t="e">
        <f t="shared" si="87"/>
        <v>#N/A</v>
      </c>
      <c r="N319" s="159" t="e">
        <f t="shared" si="88"/>
        <v>#N/A</v>
      </c>
      <c r="O319" s="159" t="e">
        <f t="shared" si="89"/>
        <v>#N/A</v>
      </c>
      <c r="P319" s="159" t="e">
        <f t="shared" si="90"/>
        <v>#N/A</v>
      </c>
      <c r="Q319" s="159" t="e">
        <f t="shared" si="91"/>
        <v>#N/A</v>
      </c>
      <c r="R319" s="159" t="e">
        <f t="shared" si="92"/>
        <v>#N/A</v>
      </c>
      <c r="U319" s="146" t="str">
        <f t="shared" si="93"/>
        <v>A</v>
      </c>
      <c r="V319" s="145" t="str">
        <f t="shared" si="94"/>
        <v>PrRP</v>
      </c>
      <c r="W319" s="157" t="e">
        <f>VLOOKUP($B319,GtP!$A:$DD,MATCH("Gs_0-2",GtP!$A$1:$DD$1,0),FALSE)</f>
        <v>#N/A</v>
      </c>
      <c r="X319" s="156" t="e">
        <f>VLOOKUP($B319,GtP!$A:$DD,MATCH("Gi/o_0-2",GtP!$A$1:$DD$1,0),FALSE)</f>
        <v>#N/A</v>
      </c>
      <c r="Y319" s="156" t="e">
        <f>VLOOKUP($B319,GtP!$A:$DD,MATCH("Gq/11_0-2",GtP!$A$1:$DD$1,0),FALSE)</f>
        <v>#N/A</v>
      </c>
      <c r="Z319" s="156" t="e">
        <f>VLOOKUP($B319,GtP!$A:$DD,MATCH("G12/13_0-2",GtP!$A$1:$DD$1,0),FALSE)</f>
        <v>#N/A</v>
      </c>
      <c r="AB319" s="143" t="e">
        <f t="shared" si="95"/>
        <v>#N/A</v>
      </c>
      <c r="AC319" s="315" t="str">
        <f t="shared" si="96"/>
        <v/>
      </c>
      <c r="AD319" s="349" t="str">
        <f t="shared" si="97"/>
        <v/>
      </c>
      <c r="AE319" s="349" t="str">
        <f t="shared" si="98"/>
        <v/>
      </c>
      <c r="AF319" s="311" t="str">
        <f t="shared" si="99"/>
        <v/>
      </c>
      <c r="AG319" s="141" t="e">
        <f>_xlfn.CONCAT(IF(AT319="","-","B"),IF(BG319="","-","I"),VLOOKUP($B319,GtP!$A:$BB,MATCH("Gs_0-1",GtP!$A$1:$BB$1,0),FALSE))</f>
        <v>#N/A</v>
      </c>
      <c r="AH319" s="140" t="e">
        <f>_xlfn.CONCAT(IF(AU319="","-","B"),IF(BH319="","-","I"),VLOOKUP($B319,GtP!$A:$BB,MATCH("Gs_0-1",GtP!$A$1:$BB$1,0),FALSE))</f>
        <v>#N/A</v>
      </c>
      <c r="AI319" s="140" t="e">
        <f>_xlfn.CONCAT(IF(AV319="","-","B"),IF(BI319="","-","I"),VLOOKUP($B319,GtP!$A:$BB,MATCH("Gi/o_0-1",GtP!$A$1:$BB$1,0),FALSE))</f>
        <v>#N/A</v>
      </c>
      <c r="AJ319" s="140" t="e">
        <f>_xlfn.CONCAT(IF(AW319="","-","B"),IF(BJ319="","-","I"),VLOOKUP($B319,GtP!$A:$BB,MATCH("Gi/o_0-1",GtP!$A$1:$BB$1,0),FALSE))</f>
        <v>#N/A</v>
      </c>
      <c r="AK319" s="140" t="e">
        <f>_xlfn.CONCAT(IF(AX319="","-","B"),IF(BK319="","-","I"),VLOOKUP($B319,GtP!$A:$BB,MATCH("Gi/o_0-1",GtP!$A$1:$BB$1,0),FALSE))</f>
        <v>#N/A</v>
      </c>
      <c r="AL319" s="140" t="e">
        <f>_xlfn.CONCAT(IF(AY319="","-","B"),IF(BL319="","-","I"),VLOOKUP($B319,GtP!$A:$BB,MATCH("Gi/o_0-1",GtP!$A$1:$BB$1,0),FALSE))</f>
        <v>#N/A</v>
      </c>
      <c r="AM319" s="140" t="e">
        <f>_xlfn.CONCAT(IF(AZ319="","-","B"),IF(BM319="","-","I"),VLOOKUP($B319,GtP!$A:$BB,MATCH("Gi/o_0-1",GtP!$A$1:$BB$1,0),FALSE))</f>
        <v>#N/A</v>
      </c>
      <c r="AN319" s="140" t="e">
        <f>_xlfn.CONCAT(IF(BA319="","-","B"),IF(BN319="","-","I"),VLOOKUP($B319,GtP!$A:$BB,MATCH("Gq/11_0-1",GtP!$A$1:$BB$1,0),FALSE))</f>
        <v>#N/A</v>
      </c>
      <c r="AO319" s="140" t="e">
        <f>_xlfn.CONCAT(IF(BB319="","-","B"),IF(BO319="","-","I"),VLOOKUP($B319,GtP!$A:$BB,MATCH("Gq/11_0-1",GtP!$A$1:$BB$1,0),FALSE))</f>
        <v>#N/A</v>
      </c>
      <c r="AP319" s="140" t="e">
        <f>_xlfn.CONCAT(IF(BC319="","-","B"),IF(BP319="","-","I"),VLOOKUP($B319,GtP!$A:$BB,MATCH("Gq/11_0-1",GtP!$A$1:$BB$1,0),FALSE))</f>
        <v>#N/A</v>
      </c>
      <c r="AQ319" s="140" t="e">
        <f>_xlfn.CONCAT(IF(BD319="","-","B"),IF(BQ319="","-","I"),VLOOKUP($B319,GtP!$A:$BB,MATCH("Gq/11_0-1",GtP!$A$1:$BB$1,0),FALSE))</f>
        <v>#N/A</v>
      </c>
      <c r="AR319" s="140" t="e">
        <f>_xlfn.CONCAT(IF(BE319="","-","B"),IF(BR319="","-","I"),VLOOKUP($B319,GtP!$A:$BB,MATCH("G12/13_0-1",GtP!$A$1:$BB$1,0),FALSE))</f>
        <v>#N/A</v>
      </c>
      <c r="AS319" s="140" t="e">
        <f>_xlfn.CONCAT(IF(BF319="","-","B"),IF(BS319="","-","I"),VLOOKUP($B319,GtP!$A:$BB,MATCH("G12/13_0-1",GtP!$A$1:$BB$1,0),FALSE))</f>
        <v>#N/A</v>
      </c>
      <c r="AT319" s="139" t="str">
        <f>_xlfn.IFNA(VLOOKUP($B319,'B-LogEmaxOverpEC50'!$A:$AL,MATCH(AT$1,'B-LogEmaxOverpEC50'!$A$1:$AL$1,0),FALSE),"")</f>
        <v/>
      </c>
      <c r="AU319" s="136" t="str">
        <f>_xlfn.IFNA(VLOOKUP($B319,'B-LogEmaxOverpEC50'!$A:$AL,MATCH(AU$1,'B-LogEmaxOverpEC50'!$A$1:$AL$1,0),FALSE),"")</f>
        <v/>
      </c>
      <c r="AV319" s="152" t="str">
        <f>_xlfn.IFNA(VLOOKUP($B319,'B-LogEmaxOverpEC50'!$A:$AL,MATCH(AV$1,'B-LogEmaxOverpEC50'!$A$1:$AL$1,0),FALSE),"")</f>
        <v/>
      </c>
      <c r="AW319" s="152" t="str">
        <f>_xlfn.IFNA(VLOOKUP($B319,'B-LogEmaxOverpEC50'!$A:$AL,MATCH(AW$1,'B-LogEmaxOverpEC50'!$A$1:$AL$1,0),FALSE),"")</f>
        <v/>
      </c>
      <c r="AX319" s="152" t="str">
        <f>_xlfn.IFNA(VLOOKUP($B319,'B-LogEmaxOverpEC50'!$A:$AL,MATCH(AX$1,'B-LogEmaxOverpEC50'!$A$1:$AL$1,0),FALSE),"")</f>
        <v/>
      </c>
      <c r="AY319" s="152" t="str">
        <f>_xlfn.IFNA(VLOOKUP($B319,'B-LogEmaxOverpEC50'!$A:$AL,MATCH(AY$1,'B-LogEmaxOverpEC50'!$A$1:$AL$1,0),FALSE),"")</f>
        <v/>
      </c>
      <c r="AZ319" s="152" t="str">
        <f>_xlfn.IFNA(VLOOKUP($B319,'B-LogEmaxOverpEC50'!$A:$AL,MATCH(AZ$1,'B-LogEmaxOverpEC50'!$A$1:$AL$1,0),FALSE),"")</f>
        <v/>
      </c>
      <c r="BA319" s="152" t="str">
        <f>_xlfn.IFNA(VLOOKUP($B319,'B-LogEmaxOverpEC50'!$A:$AL,MATCH(BA$1,'B-LogEmaxOverpEC50'!$A$1:$AL$1,0),FALSE),"")</f>
        <v/>
      </c>
      <c r="BB319" s="152" t="str">
        <f>_xlfn.IFNA(VLOOKUP($B319,'B-LogEmaxOverpEC50'!$A:$AL,MATCH(BB$1,'B-LogEmaxOverpEC50'!$A$1:$AL$1,0),FALSE),"")</f>
        <v/>
      </c>
      <c r="BC319" s="152" t="str">
        <f>_xlfn.IFNA(VLOOKUP($B319,'B-LogEmaxOverpEC50'!$A:$AL,MATCH(BC$1,'B-LogEmaxOverpEC50'!$A$1:$AL$1,0),FALSE),"")</f>
        <v/>
      </c>
      <c r="BD319" s="152" t="str">
        <f>_xlfn.IFNA(VLOOKUP($B319,'B-LogEmaxOverpEC50'!$A:$AL,MATCH(BD$1,'B-LogEmaxOverpEC50'!$A$1:$AL$1,0),FALSE),"")</f>
        <v/>
      </c>
      <c r="BE319" s="152" t="str">
        <f>_xlfn.IFNA(VLOOKUP($B319,'B-LogEmaxOverpEC50'!$A:$AL,MATCH(BE$1,'B-LogEmaxOverpEC50'!$A$1:$AL$1,0),FALSE),"")</f>
        <v/>
      </c>
      <c r="BF319" s="152" t="str">
        <f>_xlfn.IFNA(VLOOKUP($B319,'B-LogEmaxOverpEC50'!$A:$AL,MATCH(BF$1,'B-LogEmaxOverpEC50'!$A$1:$AL$1,0),FALSE),"")</f>
        <v/>
      </c>
      <c r="BG319" s="137" t="str">
        <f>_xlfn.IFNA(VLOOKUP($B319,'I-LogEmaxOverpEC50'!$A:$AR,MATCH(BG$1,'I-LogEmaxOverpEC50'!$A$1:$AR$1,0),FALSE),"")</f>
        <v/>
      </c>
      <c r="BH319" s="136" t="str">
        <f>_xlfn.IFNA(VLOOKUP($B319,'I-LogEmaxOverpEC50'!$A:$AR,MATCH(BH$1,'I-LogEmaxOverpEC50'!$A$1:$AR$1,0),FALSE),"")</f>
        <v/>
      </c>
      <c r="BI319" s="136">
        <f>_xlfn.IFNA(VLOOKUP($B319,'I-LogEmaxOverpEC50'!$A:$AR,MATCH(BI$1,'I-LogEmaxOverpEC50'!$A$1:$AR$1,0),FALSE),"")</f>
        <v>9.2795475055923529</v>
      </c>
      <c r="BJ319" s="136">
        <f>_xlfn.IFNA(VLOOKUP($B319,'I-LogEmaxOverpEC50'!$A:$AR,MATCH(BJ$1,'I-LogEmaxOverpEC50'!$A$1:$AR$1,0),FALSE),"")</f>
        <v>9.2795475055923529</v>
      </c>
      <c r="BK319" s="136">
        <f>_xlfn.IFNA(VLOOKUP($B319,'I-LogEmaxOverpEC50'!$A:$AR,MATCH(BK$1,'I-LogEmaxOverpEC50'!$A$1:$AR$1,0),FALSE),"")</f>
        <v>9.419090917934783</v>
      </c>
      <c r="BL319" s="136">
        <f>_xlfn.IFNA(VLOOKUP($B319,'I-LogEmaxOverpEC50'!$A:$AR,MATCH(BL$1,'I-LogEmaxOverpEC50'!$A$1:$AR$1,0),FALSE),"")</f>
        <v>9.419090917934783</v>
      </c>
      <c r="BM319" s="136" t="str">
        <f>_xlfn.IFNA(VLOOKUP($B319,'I-LogEmaxOverpEC50'!$A:$AR,MATCH(BM$1,'I-LogEmaxOverpEC50'!$A$1:$AR$1,0),FALSE),"")</f>
        <v/>
      </c>
      <c r="BN319" s="136">
        <f>_xlfn.IFNA(VLOOKUP($B319,'I-LogEmaxOverpEC50'!$A:$AR,MATCH(BN$1,'I-LogEmaxOverpEC50'!$A$1:$AR$1,0),FALSE),"")</f>
        <v>10.122299032561084</v>
      </c>
      <c r="BO319" s="136">
        <f>_xlfn.IFNA(VLOOKUP($B319,'I-LogEmaxOverpEC50'!$A:$AR,MATCH(BO$1,'I-LogEmaxOverpEC50'!$A$1:$AR$1,0),FALSE),"")</f>
        <v>10.122299032561084</v>
      </c>
      <c r="BP319" s="136">
        <f>_xlfn.IFNA(VLOOKUP($B319,'I-LogEmaxOverpEC50'!$A:$AR,MATCH(BP$1,'I-LogEmaxOverpEC50'!$A$1:$AR$1,0),FALSE),"")</f>
        <v>10.079950542808671</v>
      </c>
      <c r="BQ319" s="136" t="str">
        <f>_xlfn.IFNA(VLOOKUP($B319,'I-LogEmaxOverpEC50'!$A:$AR,MATCH(BQ$1,'I-LogEmaxOverpEC50'!$A$1:$AR$1,0),FALSE),"")</f>
        <v/>
      </c>
      <c r="BR319" s="136" t="str">
        <f>_xlfn.IFNA(VLOOKUP($B319,'I-LogEmaxOverpEC50'!$A:$AR,MATCH(BR$1,'I-LogEmaxOverpEC50'!$A$1:$AR$1,0),FALSE),"")</f>
        <v/>
      </c>
      <c r="BS319" s="136">
        <f>_xlfn.IFNA(VLOOKUP($B319,'I-LogEmaxOverpEC50'!$A:$AR,MATCH(BS$1,'I-LogEmaxOverpEC50'!$A$1:$AR$1,0),FALSE),"")</f>
        <v>9.2733702039966648</v>
      </c>
    </row>
    <row r="320" spans="1:88" x14ac:dyDescent="0.2">
      <c r="A320" s="146" t="e" cm="1">
        <f t="array" ref="A320">_xlfn.IFS(SUM(F320:R320)&gt;0,1,AB320&gt;0,2,TRUE,3)</f>
        <v>#N/A</v>
      </c>
      <c r="B320" s="146" t="s">
        <v>2035</v>
      </c>
      <c r="D320" s="151" t="str">
        <f>_xlfn.XLOOKUP(B320,RecNamesAll!A:A,RecNamesAll!E:E)</f>
        <v>A</v>
      </c>
      <c r="E320" s="150" t="str">
        <f>_xlfn.XLOOKUP(B320,RecNamesAll!A:A,RecNamesAll!C:C)</f>
        <v>Rhodopsin</v>
      </c>
      <c r="F320" s="160" t="e">
        <f t="shared" si="80"/>
        <v>#N/A</v>
      </c>
      <c r="G320" s="159" t="e">
        <f t="shared" si="81"/>
        <v>#N/A</v>
      </c>
      <c r="H320" s="159" t="e">
        <f t="shared" si="82"/>
        <v>#N/A</v>
      </c>
      <c r="I320" s="159" t="e">
        <f t="shared" si="83"/>
        <v>#N/A</v>
      </c>
      <c r="J320" s="159" t="e">
        <f t="shared" si="84"/>
        <v>#N/A</v>
      </c>
      <c r="K320" s="159" t="e">
        <f t="shared" si="85"/>
        <v>#N/A</v>
      </c>
      <c r="L320" s="159" t="e">
        <f t="shared" si="86"/>
        <v>#N/A</v>
      </c>
      <c r="M320" s="159" t="e">
        <f t="shared" si="87"/>
        <v>#N/A</v>
      </c>
      <c r="N320" s="159" t="e">
        <f t="shared" si="88"/>
        <v>#N/A</v>
      </c>
      <c r="O320" s="159" t="e">
        <f t="shared" si="89"/>
        <v>#N/A</v>
      </c>
      <c r="P320" s="159" t="e">
        <f t="shared" si="90"/>
        <v>#N/A</v>
      </c>
      <c r="Q320" s="159" t="e">
        <f t="shared" si="91"/>
        <v>#N/A</v>
      </c>
      <c r="R320" s="159" t="e">
        <f t="shared" si="92"/>
        <v>#N/A</v>
      </c>
      <c r="U320" s="146" t="str">
        <f t="shared" si="93"/>
        <v>A</v>
      </c>
      <c r="V320" s="145" t="str">
        <f t="shared" si="94"/>
        <v>Rhodopsin</v>
      </c>
      <c r="W320" s="157" t="e">
        <f>VLOOKUP($B320,GtP!$A:$DD,MATCH("Gs_0-2",GtP!$A$1:$DD$1,0),FALSE)</f>
        <v>#N/A</v>
      </c>
      <c r="X320" s="156" t="e">
        <f>VLOOKUP($B320,GtP!$A:$DD,MATCH("Gi/o_0-2",GtP!$A$1:$DD$1,0),FALSE)</f>
        <v>#N/A</v>
      </c>
      <c r="Y320" s="156" t="e">
        <f>VLOOKUP($B320,GtP!$A:$DD,MATCH("Gq/11_0-2",GtP!$A$1:$DD$1,0),FALSE)</f>
        <v>#N/A</v>
      </c>
      <c r="Z320" s="156" t="e">
        <f>VLOOKUP($B320,GtP!$A:$DD,MATCH("G12/13_0-2",GtP!$A$1:$DD$1,0),FALSE)</f>
        <v>#N/A</v>
      </c>
      <c r="AB320" s="143" t="e">
        <f t="shared" si="95"/>
        <v>#N/A</v>
      </c>
      <c r="AC320" s="315" t="str">
        <f t="shared" si="96"/>
        <v/>
      </c>
      <c r="AD320" s="349" t="str">
        <f t="shared" si="97"/>
        <v/>
      </c>
      <c r="AE320" s="349" t="str">
        <f t="shared" si="98"/>
        <v/>
      </c>
      <c r="AF320" s="311" t="str">
        <f t="shared" si="99"/>
        <v/>
      </c>
      <c r="AG320" s="141" t="e">
        <f>_xlfn.CONCAT(IF(AT320="","-","B"),IF(BG320="","-","I"),VLOOKUP($B320,GtP!$A:$BB,MATCH("Gs_0-1",GtP!$A$1:$BB$1,0),FALSE))</f>
        <v>#N/A</v>
      </c>
      <c r="AH320" s="140" t="e">
        <f>_xlfn.CONCAT(IF(AU320="","-","B"),IF(BH320="","-","I"),VLOOKUP($B320,GtP!$A:$BB,MATCH("Gs_0-1",GtP!$A$1:$BB$1,0),FALSE))</f>
        <v>#N/A</v>
      </c>
      <c r="AI320" s="140" t="e">
        <f>_xlfn.CONCAT(IF(AV320="","-","B"),IF(BI320="","-","I"),VLOOKUP($B320,GtP!$A:$BB,MATCH("Gi/o_0-1",GtP!$A$1:$BB$1,0),FALSE))</f>
        <v>#N/A</v>
      </c>
      <c r="AJ320" s="140" t="e">
        <f>_xlfn.CONCAT(IF(AW320="","-","B"),IF(BJ320="","-","I"),VLOOKUP($B320,GtP!$A:$BB,MATCH("Gi/o_0-1",GtP!$A$1:$BB$1,0),FALSE))</f>
        <v>#N/A</v>
      </c>
      <c r="AK320" s="140" t="e">
        <f>_xlfn.CONCAT(IF(AX320="","-","B"),IF(BK320="","-","I"),VLOOKUP($B320,GtP!$A:$BB,MATCH("Gi/o_0-1",GtP!$A$1:$BB$1,0),FALSE))</f>
        <v>#N/A</v>
      </c>
      <c r="AL320" s="140" t="e">
        <f>_xlfn.CONCAT(IF(AY320="","-","B"),IF(BL320="","-","I"),VLOOKUP($B320,GtP!$A:$BB,MATCH("Gi/o_0-1",GtP!$A$1:$BB$1,0),FALSE))</f>
        <v>#N/A</v>
      </c>
      <c r="AM320" s="140" t="e">
        <f>_xlfn.CONCAT(IF(AZ320="","-","B"),IF(BM320="","-","I"),VLOOKUP($B320,GtP!$A:$BB,MATCH("Gi/o_0-1",GtP!$A$1:$BB$1,0),FALSE))</f>
        <v>#N/A</v>
      </c>
      <c r="AN320" s="140" t="e">
        <f>_xlfn.CONCAT(IF(BA320="","-","B"),IF(BN320="","-","I"),VLOOKUP($B320,GtP!$A:$BB,MATCH("Gq/11_0-1",GtP!$A$1:$BB$1,0),FALSE))</f>
        <v>#N/A</v>
      </c>
      <c r="AO320" s="140" t="e">
        <f>_xlfn.CONCAT(IF(BB320="","-","B"),IF(BO320="","-","I"),VLOOKUP($B320,GtP!$A:$BB,MATCH("Gq/11_0-1",GtP!$A$1:$BB$1,0),FALSE))</f>
        <v>#N/A</v>
      </c>
      <c r="AP320" s="140" t="e">
        <f>_xlfn.CONCAT(IF(BC320="","-","B"),IF(BP320="","-","I"),VLOOKUP($B320,GtP!$A:$BB,MATCH("Gq/11_0-1",GtP!$A$1:$BB$1,0),FALSE))</f>
        <v>#N/A</v>
      </c>
      <c r="AQ320" s="140" t="e">
        <f>_xlfn.CONCAT(IF(BD320="","-","B"),IF(BQ320="","-","I"),VLOOKUP($B320,GtP!$A:$BB,MATCH("Gq/11_0-1",GtP!$A$1:$BB$1,0),FALSE))</f>
        <v>#N/A</v>
      </c>
      <c r="AR320" s="140" t="e">
        <f>_xlfn.CONCAT(IF(BE320="","-","B"),IF(BR320="","-","I"),VLOOKUP($B320,GtP!$A:$BB,MATCH("G12/13_0-1",GtP!$A$1:$BB$1,0),FALSE))</f>
        <v>#N/A</v>
      </c>
      <c r="AS320" s="140" t="e">
        <f>_xlfn.CONCAT(IF(BF320="","-","B"),IF(BS320="","-","I"),VLOOKUP($B320,GtP!$A:$BB,MATCH("G12/13_0-1",GtP!$A$1:$BB$1,0),FALSE))</f>
        <v>#N/A</v>
      </c>
      <c r="AT320" s="139" t="str">
        <f>_xlfn.IFNA(VLOOKUP($B320,'B-LogEmaxOverpEC50'!$A:$AL,MATCH(AT$1,'B-LogEmaxOverpEC50'!$A$1:$AL$1,0),FALSE),"")</f>
        <v/>
      </c>
      <c r="AU320" s="136" t="str">
        <f>_xlfn.IFNA(VLOOKUP($B320,'B-LogEmaxOverpEC50'!$A:$AL,MATCH(AU$1,'B-LogEmaxOverpEC50'!$A$1:$AL$1,0),FALSE),"")</f>
        <v/>
      </c>
      <c r="AV320" s="152" t="str">
        <f>_xlfn.IFNA(VLOOKUP($B320,'B-LogEmaxOverpEC50'!$A:$AL,MATCH(AV$1,'B-LogEmaxOverpEC50'!$A$1:$AL$1,0),FALSE),"")</f>
        <v/>
      </c>
      <c r="AW320" s="152" t="str">
        <f>_xlfn.IFNA(VLOOKUP($B320,'B-LogEmaxOverpEC50'!$A:$AL,MATCH(AW$1,'B-LogEmaxOverpEC50'!$A$1:$AL$1,0),FALSE),"")</f>
        <v/>
      </c>
      <c r="AX320" s="152" t="str">
        <f>_xlfn.IFNA(VLOOKUP($B320,'B-LogEmaxOverpEC50'!$A:$AL,MATCH(AX$1,'B-LogEmaxOverpEC50'!$A$1:$AL$1,0),FALSE),"")</f>
        <v/>
      </c>
      <c r="AY320" s="152" t="str">
        <f>_xlfn.IFNA(VLOOKUP($B320,'B-LogEmaxOverpEC50'!$A:$AL,MATCH(AY$1,'B-LogEmaxOverpEC50'!$A$1:$AL$1,0),FALSE),"")</f>
        <v/>
      </c>
      <c r="AZ320" s="152" t="str">
        <f>_xlfn.IFNA(VLOOKUP($B320,'B-LogEmaxOverpEC50'!$A:$AL,MATCH(AZ$1,'B-LogEmaxOverpEC50'!$A$1:$AL$1,0),FALSE),"")</f>
        <v/>
      </c>
      <c r="BA320" s="152" t="str">
        <f>_xlfn.IFNA(VLOOKUP($B320,'B-LogEmaxOverpEC50'!$A:$AL,MATCH(BA$1,'B-LogEmaxOverpEC50'!$A$1:$AL$1,0),FALSE),"")</f>
        <v/>
      </c>
      <c r="BB320" s="152" t="str">
        <f>_xlfn.IFNA(VLOOKUP($B320,'B-LogEmaxOverpEC50'!$A:$AL,MATCH(BB$1,'B-LogEmaxOverpEC50'!$A$1:$AL$1,0),FALSE),"")</f>
        <v/>
      </c>
      <c r="BC320" s="152" t="str">
        <f>_xlfn.IFNA(VLOOKUP($B320,'B-LogEmaxOverpEC50'!$A:$AL,MATCH(BC$1,'B-LogEmaxOverpEC50'!$A$1:$AL$1,0),FALSE),"")</f>
        <v/>
      </c>
      <c r="BD320" s="152" t="str">
        <f>_xlfn.IFNA(VLOOKUP($B320,'B-LogEmaxOverpEC50'!$A:$AL,MATCH(BD$1,'B-LogEmaxOverpEC50'!$A$1:$AL$1,0),FALSE),"")</f>
        <v/>
      </c>
      <c r="BE320" s="152" t="str">
        <f>_xlfn.IFNA(VLOOKUP($B320,'B-LogEmaxOverpEC50'!$A:$AL,MATCH(BE$1,'B-LogEmaxOverpEC50'!$A$1:$AL$1,0),FALSE),"")</f>
        <v/>
      </c>
      <c r="BF320" s="152" t="str">
        <f>_xlfn.IFNA(VLOOKUP($B320,'B-LogEmaxOverpEC50'!$A:$AL,MATCH(BF$1,'B-LogEmaxOverpEC50'!$A$1:$AL$1,0),FALSE),"")</f>
        <v/>
      </c>
      <c r="BG320" s="137" t="str">
        <f>_xlfn.IFNA(VLOOKUP($B320,'I-LogEmaxOverpEC50'!$A:$AR,MATCH(BG$1,'I-LogEmaxOverpEC50'!$A$1:$AR$1,0),FALSE),"")</f>
        <v/>
      </c>
      <c r="BH320" s="136" t="str">
        <f>_xlfn.IFNA(VLOOKUP($B320,'I-LogEmaxOverpEC50'!$A:$AR,MATCH(BH$1,'I-LogEmaxOverpEC50'!$A$1:$AR$1,0),FALSE),"")</f>
        <v/>
      </c>
      <c r="BI320" s="136" t="str">
        <f>_xlfn.IFNA(VLOOKUP($B320,'I-LogEmaxOverpEC50'!$A:$AR,MATCH(BI$1,'I-LogEmaxOverpEC50'!$A$1:$AR$1,0),FALSE),"")</f>
        <v/>
      </c>
      <c r="BJ320" s="136" t="str">
        <f>_xlfn.IFNA(VLOOKUP($B320,'I-LogEmaxOverpEC50'!$A:$AR,MATCH(BJ$1,'I-LogEmaxOverpEC50'!$A$1:$AR$1,0),FALSE),"")</f>
        <v/>
      </c>
      <c r="BK320" s="136" t="str">
        <f>_xlfn.IFNA(VLOOKUP($B320,'I-LogEmaxOverpEC50'!$A:$AR,MATCH(BK$1,'I-LogEmaxOverpEC50'!$A$1:$AR$1,0),FALSE),"")</f>
        <v/>
      </c>
      <c r="BL320" s="136" t="str">
        <f>_xlfn.IFNA(VLOOKUP($B320,'I-LogEmaxOverpEC50'!$A:$AR,MATCH(BL$1,'I-LogEmaxOverpEC50'!$A$1:$AR$1,0),FALSE),"")</f>
        <v/>
      </c>
      <c r="BM320" s="136" t="str">
        <f>_xlfn.IFNA(VLOOKUP($B320,'I-LogEmaxOverpEC50'!$A:$AR,MATCH(BM$1,'I-LogEmaxOverpEC50'!$A$1:$AR$1,0),FALSE),"")</f>
        <v/>
      </c>
      <c r="BN320" s="136" t="str">
        <f>_xlfn.IFNA(VLOOKUP($B320,'I-LogEmaxOverpEC50'!$A:$AR,MATCH(BN$1,'I-LogEmaxOverpEC50'!$A$1:$AR$1,0),FALSE),"")</f>
        <v/>
      </c>
      <c r="BO320" s="136" t="str">
        <f>_xlfn.IFNA(VLOOKUP($B320,'I-LogEmaxOverpEC50'!$A:$AR,MATCH(BO$1,'I-LogEmaxOverpEC50'!$A$1:$AR$1,0),FALSE),"")</f>
        <v/>
      </c>
      <c r="BP320" s="136" t="str">
        <f>_xlfn.IFNA(VLOOKUP($B320,'I-LogEmaxOverpEC50'!$A:$AR,MATCH(BP$1,'I-LogEmaxOverpEC50'!$A$1:$AR$1,0),FALSE),"")</f>
        <v/>
      </c>
      <c r="BQ320" s="136" t="str">
        <f>_xlfn.IFNA(VLOOKUP($B320,'I-LogEmaxOverpEC50'!$A:$AR,MATCH(BQ$1,'I-LogEmaxOverpEC50'!$A$1:$AR$1,0),FALSE),"")</f>
        <v/>
      </c>
      <c r="BR320" s="136" t="str">
        <f>_xlfn.IFNA(VLOOKUP($B320,'I-LogEmaxOverpEC50'!$A:$AR,MATCH(BR$1,'I-LogEmaxOverpEC50'!$A$1:$AR$1,0),FALSE),"")</f>
        <v/>
      </c>
      <c r="BS320" s="136" t="str">
        <f>_xlfn.IFNA(VLOOKUP($B320,'I-LogEmaxOverpEC50'!$A:$AR,MATCH(BS$1,'I-LogEmaxOverpEC50'!$A$1:$AR$1,0),FALSE),"")</f>
        <v/>
      </c>
    </row>
    <row r="321" spans="1:88" x14ac:dyDescent="0.2">
      <c r="A321" s="146" t="e" cm="1">
        <f t="array" ref="A321">_xlfn.IFS(SUM(F321:R321)&gt;0,1,AB321&gt;0,2,TRUE,3)</f>
        <v>#N/A</v>
      </c>
      <c r="B321" s="146" t="s">
        <v>1840</v>
      </c>
      <c r="D321" s="151" t="str">
        <f>_xlfn.XLOOKUP(B321,RecNamesAll!A:A,RecNamesAll!E:E)</f>
        <v>A</v>
      </c>
      <c r="E321" s="150" t="str">
        <f>_xlfn.XLOOKUP(B321,RecNamesAll!A:A,RecNamesAll!C:C)</f>
        <v>TAAR2</v>
      </c>
      <c r="F321" s="160" t="e">
        <f t="shared" si="80"/>
        <v>#N/A</v>
      </c>
      <c r="G321" s="159" t="e">
        <f t="shared" si="81"/>
        <v>#N/A</v>
      </c>
      <c r="H321" s="159" t="e">
        <f t="shared" si="82"/>
        <v>#N/A</v>
      </c>
      <c r="I321" s="159" t="e">
        <f t="shared" si="83"/>
        <v>#N/A</v>
      </c>
      <c r="J321" s="159" t="e">
        <f t="shared" si="84"/>
        <v>#N/A</v>
      </c>
      <c r="K321" s="159" t="e">
        <f t="shared" si="85"/>
        <v>#N/A</v>
      </c>
      <c r="L321" s="159" t="e">
        <f t="shared" si="86"/>
        <v>#N/A</v>
      </c>
      <c r="M321" s="159" t="e">
        <f t="shared" si="87"/>
        <v>#N/A</v>
      </c>
      <c r="N321" s="159" t="e">
        <f t="shared" si="88"/>
        <v>#N/A</v>
      </c>
      <c r="O321" s="159" t="e">
        <f t="shared" si="89"/>
        <v>#N/A</v>
      </c>
      <c r="P321" s="159" t="e">
        <f t="shared" si="90"/>
        <v>#N/A</v>
      </c>
      <c r="Q321" s="159" t="e">
        <f t="shared" si="91"/>
        <v>#N/A</v>
      </c>
      <c r="R321" s="159" t="e">
        <f t="shared" si="92"/>
        <v>#N/A</v>
      </c>
      <c r="U321" s="146" t="str">
        <f t="shared" si="93"/>
        <v>A</v>
      </c>
      <c r="V321" s="145" t="str">
        <f t="shared" si="94"/>
        <v>TAAR2</v>
      </c>
      <c r="W321" s="157" t="e">
        <f>VLOOKUP($B321,GtP!$A:$DD,MATCH("Gs_0-2",GtP!$A$1:$DD$1,0),FALSE)</f>
        <v>#N/A</v>
      </c>
      <c r="X321" s="156" t="e">
        <f>VLOOKUP($B321,GtP!$A:$DD,MATCH("Gi/o_0-2",GtP!$A$1:$DD$1,0),FALSE)</f>
        <v>#N/A</v>
      </c>
      <c r="Y321" s="156" t="e">
        <f>VLOOKUP($B321,GtP!$A:$DD,MATCH("Gq/11_0-2",GtP!$A$1:$DD$1,0),FALSE)</f>
        <v>#N/A</v>
      </c>
      <c r="Z321" s="156" t="e">
        <f>VLOOKUP($B321,GtP!$A:$DD,MATCH("G12/13_0-2",GtP!$A$1:$DD$1,0),FALSE)</f>
        <v>#N/A</v>
      </c>
      <c r="AB321" s="143" t="e">
        <f t="shared" si="95"/>
        <v>#N/A</v>
      </c>
      <c r="AC321" s="315" t="str">
        <f t="shared" si="96"/>
        <v/>
      </c>
      <c r="AD321" s="349" t="str">
        <f t="shared" si="97"/>
        <v/>
      </c>
      <c r="AE321" s="349" t="str">
        <f t="shared" si="98"/>
        <v/>
      </c>
      <c r="AF321" s="311" t="str">
        <f t="shared" si="99"/>
        <v/>
      </c>
      <c r="AG321" s="141" t="e">
        <f>_xlfn.CONCAT(IF(AT321="","-","B"),IF(BG321="","-","I"),VLOOKUP($B321,GtP!$A:$BB,MATCH("Gs_0-1",GtP!$A$1:$BB$1,0),FALSE))</f>
        <v>#N/A</v>
      </c>
      <c r="AH321" s="140" t="e">
        <f>_xlfn.CONCAT(IF(AU321="","-","B"),IF(BH321="","-","I"),VLOOKUP($B321,GtP!$A:$BB,MATCH("Gs_0-1",GtP!$A$1:$BB$1,0),FALSE))</f>
        <v>#N/A</v>
      </c>
      <c r="AI321" s="140" t="e">
        <f>_xlfn.CONCAT(IF(AV321="","-","B"),IF(BI321="","-","I"),VLOOKUP($B321,GtP!$A:$BB,MATCH("Gi/o_0-1",GtP!$A$1:$BB$1,0),FALSE))</f>
        <v>#N/A</v>
      </c>
      <c r="AJ321" s="140" t="e">
        <f>_xlfn.CONCAT(IF(AW321="","-","B"),IF(BJ321="","-","I"),VLOOKUP($B321,GtP!$A:$BB,MATCH("Gi/o_0-1",GtP!$A$1:$BB$1,0),FALSE))</f>
        <v>#N/A</v>
      </c>
      <c r="AK321" s="140" t="e">
        <f>_xlfn.CONCAT(IF(AX321="","-","B"),IF(BK321="","-","I"),VLOOKUP($B321,GtP!$A:$BB,MATCH("Gi/o_0-1",GtP!$A$1:$BB$1,0),FALSE))</f>
        <v>#N/A</v>
      </c>
      <c r="AL321" s="140" t="e">
        <f>_xlfn.CONCAT(IF(AY321="","-","B"),IF(BL321="","-","I"),VLOOKUP($B321,GtP!$A:$BB,MATCH("Gi/o_0-1",GtP!$A$1:$BB$1,0),FALSE))</f>
        <v>#N/A</v>
      </c>
      <c r="AM321" s="140" t="e">
        <f>_xlfn.CONCAT(IF(AZ321="","-","B"),IF(BM321="","-","I"),VLOOKUP($B321,GtP!$A:$BB,MATCH("Gi/o_0-1",GtP!$A$1:$BB$1,0),FALSE))</f>
        <v>#N/A</v>
      </c>
      <c r="AN321" s="140" t="e">
        <f>_xlfn.CONCAT(IF(BA321="","-","B"),IF(BN321="","-","I"),VLOOKUP($B321,GtP!$A:$BB,MATCH("Gq/11_0-1",GtP!$A$1:$BB$1,0),FALSE))</f>
        <v>#N/A</v>
      </c>
      <c r="AO321" s="140" t="e">
        <f>_xlfn.CONCAT(IF(BB321="","-","B"),IF(BO321="","-","I"),VLOOKUP($B321,GtP!$A:$BB,MATCH("Gq/11_0-1",GtP!$A$1:$BB$1,0),FALSE))</f>
        <v>#N/A</v>
      </c>
      <c r="AP321" s="140" t="e">
        <f>_xlfn.CONCAT(IF(BC321="","-","B"),IF(BP321="","-","I"),VLOOKUP($B321,GtP!$A:$BB,MATCH("Gq/11_0-1",GtP!$A$1:$BB$1,0),FALSE))</f>
        <v>#N/A</v>
      </c>
      <c r="AQ321" s="140" t="e">
        <f>_xlfn.CONCAT(IF(BD321="","-","B"),IF(BQ321="","-","I"),VLOOKUP($B321,GtP!$A:$BB,MATCH("Gq/11_0-1",GtP!$A$1:$BB$1,0),FALSE))</f>
        <v>#N/A</v>
      </c>
      <c r="AR321" s="140" t="e">
        <f>_xlfn.CONCAT(IF(BE321="","-","B"),IF(BR321="","-","I"),VLOOKUP($B321,GtP!$A:$BB,MATCH("G12/13_0-1",GtP!$A$1:$BB$1,0),FALSE))</f>
        <v>#N/A</v>
      </c>
      <c r="AS321" s="140" t="e">
        <f>_xlfn.CONCAT(IF(BF321="","-","B"),IF(BS321="","-","I"),VLOOKUP($B321,GtP!$A:$BB,MATCH("G12/13_0-1",GtP!$A$1:$BB$1,0),FALSE))</f>
        <v>#N/A</v>
      </c>
      <c r="AT321" s="139" t="str">
        <f>_xlfn.IFNA(VLOOKUP($B321,'B-LogEmaxOverpEC50'!$A:$AL,MATCH(AT$1,'B-LogEmaxOverpEC50'!$A$1:$AL$1,0),FALSE),"")</f>
        <v/>
      </c>
      <c r="AU321" s="136" t="str">
        <f>_xlfn.IFNA(VLOOKUP($B321,'B-LogEmaxOverpEC50'!$A:$AL,MATCH(AU$1,'B-LogEmaxOverpEC50'!$A$1:$AL$1,0),FALSE),"")</f>
        <v/>
      </c>
      <c r="AV321" s="152" t="str">
        <f>_xlfn.IFNA(VLOOKUP($B321,'B-LogEmaxOverpEC50'!$A:$AL,MATCH(AV$1,'B-LogEmaxOverpEC50'!$A$1:$AL$1,0),FALSE),"")</f>
        <v/>
      </c>
      <c r="AW321" s="152" t="str">
        <f>_xlfn.IFNA(VLOOKUP($B321,'B-LogEmaxOverpEC50'!$A:$AL,MATCH(AW$1,'B-LogEmaxOverpEC50'!$A$1:$AL$1,0),FALSE),"")</f>
        <v/>
      </c>
      <c r="AX321" s="152" t="str">
        <f>_xlfn.IFNA(VLOOKUP($B321,'B-LogEmaxOverpEC50'!$A:$AL,MATCH(AX$1,'B-LogEmaxOverpEC50'!$A$1:$AL$1,0),FALSE),"")</f>
        <v/>
      </c>
      <c r="AY321" s="152" t="str">
        <f>_xlfn.IFNA(VLOOKUP($B321,'B-LogEmaxOverpEC50'!$A:$AL,MATCH(AY$1,'B-LogEmaxOverpEC50'!$A$1:$AL$1,0),FALSE),"")</f>
        <v/>
      </c>
      <c r="AZ321" s="152" t="str">
        <f>_xlfn.IFNA(VLOOKUP($B321,'B-LogEmaxOverpEC50'!$A:$AL,MATCH(AZ$1,'B-LogEmaxOverpEC50'!$A$1:$AL$1,0),FALSE),"")</f>
        <v/>
      </c>
      <c r="BA321" s="152" t="str">
        <f>_xlfn.IFNA(VLOOKUP($B321,'B-LogEmaxOverpEC50'!$A:$AL,MATCH(BA$1,'B-LogEmaxOverpEC50'!$A$1:$AL$1,0),FALSE),"")</f>
        <v/>
      </c>
      <c r="BB321" s="152" t="str">
        <f>_xlfn.IFNA(VLOOKUP($B321,'B-LogEmaxOverpEC50'!$A:$AL,MATCH(BB$1,'B-LogEmaxOverpEC50'!$A$1:$AL$1,0),FALSE),"")</f>
        <v/>
      </c>
      <c r="BC321" s="152" t="str">
        <f>_xlfn.IFNA(VLOOKUP($B321,'B-LogEmaxOverpEC50'!$A:$AL,MATCH(BC$1,'B-LogEmaxOverpEC50'!$A$1:$AL$1,0),FALSE),"")</f>
        <v/>
      </c>
      <c r="BD321" s="152" t="str">
        <f>_xlfn.IFNA(VLOOKUP($B321,'B-LogEmaxOverpEC50'!$A:$AL,MATCH(BD$1,'B-LogEmaxOverpEC50'!$A$1:$AL$1,0),FALSE),"")</f>
        <v/>
      </c>
      <c r="BE321" s="152" t="str">
        <f>_xlfn.IFNA(VLOOKUP($B321,'B-LogEmaxOverpEC50'!$A:$AL,MATCH(BE$1,'B-LogEmaxOverpEC50'!$A$1:$AL$1,0),FALSE),"")</f>
        <v/>
      </c>
      <c r="BF321" s="152" t="str">
        <f>_xlfn.IFNA(VLOOKUP($B321,'B-LogEmaxOverpEC50'!$A:$AL,MATCH(BF$1,'B-LogEmaxOverpEC50'!$A$1:$AL$1,0),FALSE),"")</f>
        <v/>
      </c>
      <c r="BG321" s="137" t="str">
        <f>_xlfn.IFNA(VLOOKUP($B321,'I-LogEmaxOverpEC50'!$A:$AR,MATCH(BG$1,'I-LogEmaxOverpEC50'!$A$1:$AR$1,0),FALSE),"")</f>
        <v/>
      </c>
      <c r="BH321" s="136" t="str">
        <f>_xlfn.IFNA(VLOOKUP($B321,'I-LogEmaxOverpEC50'!$A:$AR,MATCH(BH$1,'I-LogEmaxOverpEC50'!$A$1:$AR$1,0),FALSE),"")</f>
        <v/>
      </c>
      <c r="BI321" s="136" t="str">
        <f>_xlfn.IFNA(VLOOKUP($B321,'I-LogEmaxOverpEC50'!$A:$AR,MATCH(BI$1,'I-LogEmaxOverpEC50'!$A$1:$AR$1,0),FALSE),"")</f>
        <v/>
      </c>
      <c r="BJ321" s="136" t="str">
        <f>_xlfn.IFNA(VLOOKUP($B321,'I-LogEmaxOverpEC50'!$A:$AR,MATCH(BJ$1,'I-LogEmaxOverpEC50'!$A$1:$AR$1,0),FALSE),"")</f>
        <v/>
      </c>
      <c r="BK321" s="136" t="str">
        <f>_xlfn.IFNA(VLOOKUP($B321,'I-LogEmaxOverpEC50'!$A:$AR,MATCH(BK$1,'I-LogEmaxOverpEC50'!$A$1:$AR$1,0),FALSE),"")</f>
        <v/>
      </c>
      <c r="BL321" s="136" t="str">
        <f>_xlfn.IFNA(VLOOKUP($B321,'I-LogEmaxOverpEC50'!$A:$AR,MATCH(BL$1,'I-LogEmaxOverpEC50'!$A$1:$AR$1,0),FALSE),"")</f>
        <v/>
      </c>
      <c r="BM321" s="136" t="str">
        <f>_xlfn.IFNA(VLOOKUP($B321,'I-LogEmaxOverpEC50'!$A:$AR,MATCH(BM$1,'I-LogEmaxOverpEC50'!$A$1:$AR$1,0),FALSE),"")</f>
        <v/>
      </c>
      <c r="BN321" s="136" t="str">
        <f>_xlfn.IFNA(VLOOKUP($B321,'I-LogEmaxOverpEC50'!$A:$AR,MATCH(BN$1,'I-LogEmaxOverpEC50'!$A$1:$AR$1,0),FALSE),"")</f>
        <v/>
      </c>
      <c r="BO321" s="136" t="str">
        <f>_xlfn.IFNA(VLOOKUP($B321,'I-LogEmaxOverpEC50'!$A:$AR,MATCH(BO$1,'I-LogEmaxOverpEC50'!$A$1:$AR$1,0),FALSE),"")</f>
        <v/>
      </c>
      <c r="BP321" s="136" t="str">
        <f>_xlfn.IFNA(VLOOKUP($B321,'I-LogEmaxOverpEC50'!$A:$AR,MATCH(BP$1,'I-LogEmaxOverpEC50'!$A$1:$AR$1,0),FALSE),"")</f>
        <v/>
      </c>
      <c r="BQ321" s="136" t="str">
        <f>_xlfn.IFNA(VLOOKUP($B321,'I-LogEmaxOverpEC50'!$A:$AR,MATCH(BQ$1,'I-LogEmaxOverpEC50'!$A$1:$AR$1,0),FALSE),"")</f>
        <v/>
      </c>
      <c r="BR321" s="136" t="str">
        <f>_xlfn.IFNA(VLOOKUP($B321,'I-LogEmaxOverpEC50'!$A:$AR,MATCH(BR$1,'I-LogEmaxOverpEC50'!$A$1:$AR$1,0),FALSE),"")</f>
        <v/>
      </c>
      <c r="BS321" s="136" t="str">
        <f>_xlfn.IFNA(VLOOKUP($B321,'I-LogEmaxOverpEC50'!$A:$AR,MATCH(BS$1,'I-LogEmaxOverpEC50'!$A$1:$AR$1,0),FALSE),"")</f>
        <v/>
      </c>
    </row>
    <row r="322" spans="1:88" x14ac:dyDescent="0.2">
      <c r="A322" s="146" t="e" cm="1">
        <f t="array" ref="A322">_xlfn.IFS(SUM(F322:R322)&gt;0,1,AB322&gt;0,2,TRUE,3)</f>
        <v>#N/A</v>
      </c>
      <c r="B322" s="146" t="s">
        <v>690</v>
      </c>
      <c r="D322" s="151" t="str">
        <f>_xlfn.XLOOKUP(B322,RecNamesAll!A:A,RecNamesAll!E:E)</f>
        <v>A</v>
      </c>
      <c r="E322" s="150" t="str">
        <f>_xlfn.XLOOKUP(B322,RecNamesAll!A:A,RecNamesAll!C:C)</f>
        <v>TAAR3</v>
      </c>
      <c r="F322" s="160" t="e">
        <f t="shared" ref="F322:F385" si="100">IF(OR(AG322="BI-",AG322="BIG",AG322="B-G",AG322="-IG"),AVERAGE(AT322,BG322),"")</f>
        <v>#N/A</v>
      </c>
      <c r="G322" s="159" t="e">
        <f t="shared" ref="G322:G385" si="101">IF(OR(AH322="BI-",AH322="BIG",AH322="B-G",AH322="-IG"),AVERAGE(AU322,BH322),"")</f>
        <v>#N/A</v>
      </c>
      <c r="H322" s="159" t="e">
        <f t="shared" ref="H322:H385" si="102">IF(OR(AI322="BI-",AI322="BIG",AI322="B-G",AI322="-IG"),AVERAGE(AV322,BI322),"")</f>
        <v>#N/A</v>
      </c>
      <c r="I322" s="159" t="e">
        <f t="shared" ref="I322:I385" si="103">IF(OR(AJ322="BI-",AJ322="BIG",AJ322="B-G",AJ322="-IG"),AVERAGE(AW322,BJ322),"")</f>
        <v>#N/A</v>
      </c>
      <c r="J322" s="159" t="e">
        <f t="shared" ref="J322:J385" si="104">IF(OR(AK322="BI-",AK322="BIG",AK322="B-G",AK322="-IG"),AVERAGE(AX322,BK322),"")</f>
        <v>#N/A</v>
      </c>
      <c r="K322" s="159" t="e">
        <f t="shared" ref="K322:K385" si="105">IF(OR(AL322="BI-",AL322="BIG",AL322="B-G",AL322="-IG"),AVERAGE(AY322,BL322),"")</f>
        <v>#N/A</v>
      </c>
      <c r="L322" s="159" t="e">
        <f t="shared" ref="L322:L385" si="106">IF(OR(AM322="BI-",AM322="BIG",AM322="B-G",AM322="-IG"),AVERAGE(AZ322,BM322),"")</f>
        <v>#N/A</v>
      </c>
      <c r="M322" s="159" t="e">
        <f t="shared" ref="M322:M385" si="107">IF(OR(AN322="BI-",AN322="BIG",AN322="B-G",AN322="-IG"),AVERAGE(BA322,BN322),"")</f>
        <v>#N/A</v>
      </c>
      <c r="N322" s="159" t="e">
        <f t="shared" ref="N322:N385" si="108">IF(OR(AO322="BI-",AO322="BIG",AO322="B-G",AO322="-IG"),AVERAGE(BB322,BO322),"")</f>
        <v>#N/A</v>
      </c>
      <c r="O322" s="159" t="e">
        <f t="shared" ref="O322:O385" si="109">IF(OR(AP322="BI-",AP322="BIG",AP322="B-G",AP322="-IG"),AVERAGE(BC322,BP322),"")</f>
        <v>#N/A</v>
      </c>
      <c r="P322" s="159" t="e">
        <f t="shared" ref="P322:P385" si="110">IF(OR(AQ322="BI-",AQ322="BIG",AQ322="B-G",AQ322="-IG"),AVERAGE(BD322,BQ322),"")</f>
        <v>#N/A</v>
      </c>
      <c r="Q322" s="159" t="e">
        <f t="shared" ref="Q322:Q385" si="111">IF(OR(AR322="BI-",AR322="BIG",AR322="B-G",AR322="-IG"),AVERAGE(BE322,BR322),"")</f>
        <v>#N/A</v>
      </c>
      <c r="R322" s="159" t="e">
        <f t="shared" ref="R322:R385" si="112">IF(OR(AS322="BI-",AS322="BIG",AS322="B-G",AS322="-IG"),AVERAGE(BF322,BS322),"")</f>
        <v>#N/A</v>
      </c>
      <c r="U322" s="146" t="str">
        <f t="shared" ref="U322:U385" si="113">D322</f>
        <v>A</v>
      </c>
      <c r="V322" s="145" t="str">
        <f t="shared" ref="V322:V385" si="114">E322</f>
        <v>TAAR3</v>
      </c>
      <c r="W322" s="157" t="e">
        <f>VLOOKUP($B322,GtP!$A:$DD,MATCH("Gs_0-2",GtP!$A$1:$DD$1,0),FALSE)</f>
        <v>#N/A</v>
      </c>
      <c r="X322" s="156" t="e">
        <f>VLOOKUP($B322,GtP!$A:$DD,MATCH("Gi/o_0-2",GtP!$A$1:$DD$1,0),FALSE)</f>
        <v>#N/A</v>
      </c>
      <c r="Y322" s="156" t="e">
        <f>VLOOKUP($B322,GtP!$A:$DD,MATCH("Gq/11_0-2",GtP!$A$1:$DD$1,0),FALSE)</f>
        <v>#N/A</v>
      </c>
      <c r="Z322" s="156" t="e">
        <f>VLOOKUP($B322,GtP!$A:$DD,MATCH("G12/13_0-2",GtP!$A$1:$DD$1,0),FALSE)</f>
        <v>#N/A</v>
      </c>
      <c r="AB322" s="143" t="e">
        <f t="shared" si="95"/>
        <v>#N/A</v>
      </c>
      <c r="AC322" s="315" t="str">
        <f t="shared" si="96"/>
        <v/>
      </c>
      <c r="AD322" s="349" t="str">
        <f t="shared" si="97"/>
        <v/>
      </c>
      <c r="AE322" s="349" t="str">
        <f t="shared" si="98"/>
        <v/>
      </c>
      <c r="AF322" s="311" t="str">
        <f t="shared" si="99"/>
        <v/>
      </c>
      <c r="AG322" s="141" t="e">
        <f>_xlfn.CONCAT(IF(AT322="","-","B"),IF(BG322="","-","I"),VLOOKUP($B322,GtP!$A:$BB,MATCH("Gs_0-1",GtP!$A$1:$BB$1,0),FALSE))</f>
        <v>#N/A</v>
      </c>
      <c r="AH322" s="140" t="e">
        <f>_xlfn.CONCAT(IF(AU322="","-","B"),IF(BH322="","-","I"),VLOOKUP($B322,GtP!$A:$BB,MATCH("Gs_0-1",GtP!$A$1:$BB$1,0),FALSE))</f>
        <v>#N/A</v>
      </c>
      <c r="AI322" s="140" t="e">
        <f>_xlfn.CONCAT(IF(AV322="","-","B"),IF(BI322="","-","I"),VLOOKUP($B322,GtP!$A:$BB,MATCH("Gi/o_0-1",GtP!$A$1:$BB$1,0),FALSE))</f>
        <v>#N/A</v>
      </c>
      <c r="AJ322" s="140" t="e">
        <f>_xlfn.CONCAT(IF(AW322="","-","B"),IF(BJ322="","-","I"),VLOOKUP($B322,GtP!$A:$BB,MATCH("Gi/o_0-1",GtP!$A$1:$BB$1,0),FALSE))</f>
        <v>#N/A</v>
      </c>
      <c r="AK322" s="140" t="e">
        <f>_xlfn.CONCAT(IF(AX322="","-","B"),IF(BK322="","-","I"),VLOOKUP($B322,GtP!$A:$BB,MATCH("Gi/o_0-1",GtP!$A$1:$BB$1,0),FALSE))</f>
        <v>#N/A</v>
      </c>
      <c r="AL322" s="140" t="e">
        <f>_xlfn.CONCAT(IF(AY322="","-","B"),IF(BL322="","-","I"),VLOOKUP($B322,GtP!$A:$BB,MATCH("Gi/o_0-1",GtP!$A$1:$BB$1,0),FALSE))</f>
        <v>#N/A</v>
      </c>
      <c r="AM322" s="140" t="e">
        <f>_xlfn.CONCAT(IF(AZ322="","-","B"),IF(BM322="","-","I"),VLOOKUP($B322,GtP!$A:$BB,MATCH("Gi/o_0-1",GtP!$A$1:$BB$1,0),FALSE))</f>
        <v>#N/A</v>
      </c>
      <c r="AN322" s="140" t="e">
        <f>_xlfn.CONCAT(IF(BA322="","-","B"),IF(BN322="","-","I"),VLOOKUP($B322,GtP!$A:$BB,MATCH("Gq/11_0-1",GtP!$A$1:$BB$1,0),FALSE))</f>
        <v>#N/A</v>
      </c>
      <c r="AO322" s="140" t="e">
        <f>_xlfn.CONCAT(IF(BB322="","-","B"),IF(BO322="","-","I"),VLOOKUP($B322,GtP!$A:$BB,MATCH("Gq/11_0-1",GtP!$A$1:$BB$1,0),FALSE))</f>
        <v>#N/A</v>
      </c>
      <c r="AP322" s="140" t="e">
        <f>_xlfn.CONCAT(IF(BC322="","-","B"),IF(BP322="","-","I"),VLOOKUP($B322,GtP!$A:$BB,MATCH("Gq/11_0-1",GtP!$A$1:$BB$1,0),FALSE))</f>
        <v>#N/A</v>
      </c>
      <c r="AQ322" s="140" t="e">
        <f>_xlfn.CONCAT(IF(BD322="","-","B"),IF(BQ322="","-","I"),VLOOKUP($B322,GtP!$A:$BB,MATCH("Gq/11_0-1",GtP!$A$1:$BB$1,0),FALSE))</f>
        <v>#N/A</v>
      </c>
      <c r="AR322" s="140" t="e">
        <f>_xlfn.CONCAT(IF(BE322="","-","B"),IF(BR322="","-","I"),VLOOKUP($B322,GtP!$A:$BB,MATCH("G12/13_0-1",GtP!$A$1:$BB$1,0),FALSE))</f>
        <v>#N/A</v>
      </c>
      <c r="AS322" s="140" t="e">
        <f>_xlfn.CONCAT(IF(BF322="","-","B"),IF(BS322="","-","I"),VLOOKUP($B322,GtP!$A:$BB,MATCH("G12/13_0-1",GtP!$A$1:$BB$1,0),FALSE))</f>
        <v>#N/A</v>
      </c>
      <c r="AT322" s="139" t="str">
        <f>_xlfn.IFNA(VLOOKUP($B322,'B-LogEmaxOverpEC50'!$A:$AL,MATCH(AT$1,'B-LogEmaxOverpEC50'!$A$1:$AL$1,0),FALSE),"")</f>
        <v/>
      </c>
      <c r="AU322" s="136" t="str">
        <f>_xlfn.IFNA(VLOOKUP($B322,'B-LogEmaxOverpEC50'!$A:$AL,MATCH(AU$1,'B-LogEmaxOverpEC50'!$A$1:$AL$1,0),FALSE),"")</f>
        <v/>
      </c>
      <c r="AV322" s="152" t="str">
        <f>_xlfn.IFNA(VLOOKUP($B322,'B-LogEmaxOverpEC50'!$A:$AL,MATCH(AV$1,'B-LogEmaxOverpEC50'!$A$1:$AL$1,0),FALSE),"")</f>
        <v/>
      </c>
      <c r="AW322" s="152" t="str">
        <f>_xlfn.IFNA(VLOOKUP($B322,'B-LogEmaxOverpEC50'!$A:$AL,MATCH(AW$1,'B-LogEmaxOverpEC50'!$A$1:$AL$1,0),FALSE),"")</f>
        <v/>
      </c>
      <c r="AX322" s="152" t="str">
        <f>_xlfn.IFNA(VLOOKUP($B322,'B-LogEmaxOverpEC50'!$A:$AL,MATCH(AX$1,'B-LogEmaxOverpEC50'!$A$1:$AL$1,0),FALSE),"")</f>
        <v/>
      </c>
      <c r="AY322" s="152" t="str">
        <f>_xlfn.IFNA(VLOOKUP($B322,'B-LogEmaxOverpEC50'!$A:$AL,MATCH(AY$1,'B-LogEmaxOverpEC50'!$A$1:$AL$1,0),FALSE),"")</f>
        <v/>
      </c>
      <c r="AZ322" s="152" t="str">
        <f>_xlfn.IFNA(VLOOKUP($B322,'B-LogEmaxOverpEC50'!$A:$AL,MATCH(AZ$1,'B-LogEmaxOverpEC50'!$A$1:$AL$1,0),FALSE),"")</f>
        <v/>
      </c>
      <c r="BA322" s="152" t="str">
        <f>_xlfn.IFNA(VLOOKUP($B322,'B-LogEmaxOverpEC50'!$A:$AL,MATCH(BA$1,'B-LogEmaxOverpEC50'!$A$1:$AL$1,0),FALSE),"")</f>
        <v/>
      </c>
      <c r="BB322" s="152" t="str">
        <f>_xlfn.IFNA(VLOOKUP($B322,'B-LogEmaxOverpEC50'!$A:$AL,MATCH(BB$1,'B-LogEmaxOverpEC50'!$A$1:$AL$1,0),FALSE),"")</f>
        <v/>
      </c>
      <c r="BC322" s="152" t="str">
        <f>_xlfn.IFNA(VLOOKUP($B322,'B-LogEmaxOverpEC50'!$A:$AL,MATCH(BC$1,'B-LogEmaxOverpEC50'!$A$1:$AL$1,0),FALSE),"")</f>
        <v/>
      </c>
      <c r="BD322" s="152" t="str">
        <f>_xlfn.IFNA(VLOOKUP($B322,'B-LogEmaxOverpEC50'!$A:$AL,MATCH(BD$1,'B-LogEmaxOverpEC50'!$A$1:$AL$1,0),FALSE),"")</f>
        <v/>
      </c>
      <c r="BE322" s="152" t="str">
        <f>_xlfn.IFNA(VLOOKUP($B322,'B-LogEmaxOverpEC50'!$A:$AL,MATCH(BE$1,'B-LogEmaxOverpEC50'!$A$1:$AL$1,0),FALSE),"")</f>
        <v/>
      </c>
      <c r="BF322" s="152" t="str">
        <f>_xlfn.IFNA(VLOOKUP($B322,'B-LogEmaxOverpEC50'!$A:$AL,MATCH(BF$1,'B-LogEmaxOverpEC50'!$A$1:$AL$1,0),FALSE),"")</f>
        <v/>
      </c>
      <c r="BG322" s="137" t="str">
        <f>_xlfn.IFNA(VLOOKUP($B322,'I-LogEmaxOverpEC50'!$A:$AR,MATCH(BG$1,'I-LogEmaxOverpEC50'!$A$1:$AR$1,0),FALSE),"")</f>
        <v/>
      </c>
      <c r="BH322" s="136" t="str">
        <f>_xlfn.IFNA(VLOOKUP($B322,'I-LogEmaxOverpEC50'!$A:$AR,MATCH(BH$1,'I-LogEmaxOverpEC50'!$A$1:$AR$1,0),FALSE),"")</f>
        <v/>
      </c>
      <c r="BI322" s="136" t="str">
        <f>_xlfn.IFNA(VLOOKUP($B322,'I-LogEmaxOverpEC50'!$A:$AR,MATCH(BI$1,'I-LogEmaxOverpEC50'!$A$1:$AR$1,0),FALSE),"")</f>
        <v/>
      </c>
      <c r="BJ322" s="136" t="str">
        <f>_xlfn.IFNA(VLOOKUP($B322,'I-LogEmaxOverpEC50'!$A:$AR,MATCH(BJ$1,'I-LogEmaxOverpEC50'!$A$1:$AR$1,0),FALSE),"")</f>
        <v/>
      </c>
      <c r="BK322" s="136" t="str">
        <f>_xlfn.IFNA(VLOOKUP($B322,'I-LogEmaxOverpEC50'!$A:$AR,MATCH(BK$1,'I-LogEmaxOverpEC50'!$A$1:$AR$1,0),FALSE),"")</f>
        <v/>
      </c>
      <c r="BL322" s="136" t="str">
        <f>_xlfn.IFNA(VLOOKUP($B322,'I-LogEmaxOverpEC50'!$A:$AR,MATCH(BL$1,'I-LogEmaxOverpEC50'!$A$1:$AR$1,0),FALSE),"")</f>
        <v/>
      </c>
      <c r="BM322" s="136" t="str">
        <f>_xlfn.IFNA(VLOOKUP($B322,'I-LogEmaxOverpEC50'!$A:$AR,MATCH(BM$1,'I-LogEmaxOverpEC50'!$A$1:$AR$1,0),FALSE),"")</f>
        <v/>
      </c>
      <c r="BN322" s="136" t="str">
        <f>_xlfn.IFNA(VLOOKUP($B322,'I-LogEmaxOverpEC50'!$A:$AR,MATCH(BN$1,'I-LogEmaxOverpEC50'!$A$1:$AR$1,0),FALSE),"")</f>
        <v/>
      </c>
      <c r="BO322" s="136" t="str">
        <f>_xlfn.IFNA(VLOOKUP($B322,'I-LogEmaxOverpEC50'!$A:$AR,MATCH(BO$1,'I-LogEmaxOverpEC50'!$A$1:$AR$1,0),FALSE),"")</f>
        <v/>
      </c>
      <c r="BP322" s="136" t="str">
        <f>_xlfn.IFNA(VLOOKUP($B322,'I-LogEmaxOverpEC50'!$A:$AR,MATCH(BP$1,'I-LogEmaxOverpEC50'!$A$1:$AR$1,0),FALSE),"")</f>
        <v/>
      </c>
      <c r="BQ322" s="136" t="str">
        <f>_xlfn.IFNA(VLOOKUP($B322,'I-LogEmaxOverpEC50'!$A:$AR,MATCH(BQ$1,'I-LogEmaxOverpEC50'!$A$1:$AR$1,0),FALSE),"")</f>
        <v/>
      </c>
      <c r="BR322" s="136" t="str">
        <f>_xlfn.IFNA(VLOOKUP($B322,'I-LogEmaxOverpEC50'!$A:$AR,MATCH(BR$1,'I-LogEmaxOverpEC50'!$A$1:$AR$1,0),FALSE),"")</f>
        <v/>
      </c>
      <c r="BS322" s="136" t="str">
        <f>_xlfn.IFNA(VLOOKUP($B322,'I-LogEmaxOverpEC50'!$A:$AR,MATCH(BS$1,'I-LogEmaxOverpEC50'!$A$1:$AR$1,0),FALSE),"")</f>
        <v/>
      </c>
    </row>
    <row r="323" spans="1:88" x14ac:dyDescent="0.2">
      <c r="A323" s="146" t="e" cm="1">
        <f t="array" ref="A323">_xlfn.IFS(SUM(F323:R323)&gt;0,1,AB323&gt;0,2,TRUE,3)</f>
        <v>#N/A</v>
      </c>
      <c r="B323" s="146" t="s">
        <v>1837</v>
      </c>
      <c r="D323" s="151" t="str">
        <f>_xlfn.XLOOKUP(B323,RecNamesAll!A:A,RecNamesAll!E:E)</f>
        <v>A</v>
      </c>
      <c r="E323" s="150" t="str">
        <f>_xlfn.XLOOKUP(B323,RecNamesAll!A:A,RecNamesAll!C:C)</f>
        <v>TAAR5</v>
      </c>
      <c r="F323" s="160" t="e">
        <f t="shared" si="100"/>
        <v>#N/A</v>
      </c>
      <c r="G323" s="159" t="e">
        <f t="shared" si="101"/>
        <v>#N/A</v>
      </c>
      <c r="H323" s="159" t="e">
        <f t="shared" si="102"/>
        <v>#N/A</v>
      </c>
      <c r="I323" s="159" t="e">
        <f t="shared" si="103"/>
        <v>#N/A</v>
      </c>
      <c r="J323" s="159" t="e">
        <f t="shared" si="104"/>
        <v>#N/A</v>
      </c>
      <c r="K323" s="159" t="e">
        <f t="shared" si="105"/>
        <v>#N/A</v>
      </c>
      <c r="L323" s="159" t="e">
        <f t="shared" si="106"/>
        <v>#N/A</v>
      </c>
      <c r="M323" s="159" t="e">
        <f t="shared" si="107"/>
        <v>#N/A</v>
      </c>
      <c r="N323" s="159" t="e">
        <f t="shared" si="108"/>
        <v>#N/A</v>
      </c>
      <c r="O323" s="159" t="e">
        <f t="shared" si="109"/>
        <v>#N/A</v>
      </c>
      <c r="P323" s="159" t="e">
        <f t="shared" si="110"/>
        <v>#N/A</v>
      </c>
      <c r="Q323" s="159" t="e">
        <f t="shared" si="111"/>
        <v>#N/A</v>
      </c>
      <c r="R323" s="159" t="e">
        <f t="shared" si="112"/>
        <v>#N/A</v>
      </c>
      <c r="U323" s="146" t="str">
        <f t="shared" si="113"/>
        <v>A</v>
      </c>
      <c r="V323" s="145" t="str">
        <f t="shared" si="114"/>
        <v>TAAR5</v>
      </c>
      <c r="W323" s="157" t="e">
        <f>VLOOKUP($B323,GtP!$A:$DD,MATCH("Gs_0-2",GtP!$A$1:$DD$1,0),FALSE)</f>
        <v>#N/A</v>
      </c>
      <c r="X323" s="156" t="e">
        <f>VLOOKUP($B323,GtP!$A:$DD,MATCH("Gi/o_0-2",GtP!$A$1:$DD$1,0),FALSE)</f>
        <v>#N/A</v>
      </c>
      <c r="Y323" s="156" t="e">
        <f>VLOOKUP($B323,GtP!$A:$DD,MATCH("Gq/11_0-2",GtP!$A$1:$DD$1,0),FALSE)</f>
        <v>#N/A</v>
      </c>
      <c r="Z323" s="156" t="e">
        <f>VLOOKUP($B323,GtP!$A:$DD,MATCH("G12/13_0-2",GtP!$A$1:$DD$1,0),FALSE)</f>
        <v>#N/A</v>
      </c>
      <c r="AB323" s="143" t="e">
        <f t="shared" ref="AB323:AB386" si="115">IF(SUM(F323:G323,W323)&gt;0,1,0)+IF(SUM(H323:L323,X323)&gt;0,1,0)+IF(SUM(M323:P323,Y323)&gt;0,1,0)+IF(SUM(Q323:R323,Z323)&gt;0,1,0)</f>
        <v>#N/A</v>
      </c>
      <c r="AC323" s="315" t="str">
        <f t="shared" ref="AC323:AC386" si="116">IF(COUNT(F323:G323)=0,"",COUNT(F323:G323))</f>
        <v/>
      </c>
      <c r="AD323" s="349" t="str">
        <f t="shared" ref="AD323:AD386" si="117">IF(COUNT(H323:L323)=0,"",COUNT(H323:L323))</f>
        <v/>
      </c>
      <c r="AE323" s="349" t="str">
        <f t="shared" ref="AE323:AE386" si="118">IF(COUNT(M323:P323)=0,"",COUNT(M323:P323))</f>
        <v/>
      </c>
      <c r="AF323" s="311" t="str">
        <f t="shared" ref="AF323:AF386" si="119">IF(COUNT(Q323:R323)=0,"",COUNT(Q323:R323))</f>
        <v/>
      </c>
      <c r="AG323" s="141" t="e">
        <f>_xlfn.CONCAT(IF(AT323="","-","B"),IF(BG323="","-","I"),VLOOKUP($B323,GtP!$A:$BB,MATCH("Gs_0-1",GtP!$A$1:$BB$1,0),FALSE))</f>
        <v>#N/A</v>
      </c>
      <c r="AH323" s="140" t="e">
        <f>_xlfn.CONCAT(IF(AU323="","-","B"),IF(BH323="","-","I"),VLOOKUP($B323,GtP!$A:$BB,MATCH("Gs_0-1",GtP!$A$1:$BB$1,0),FALSE))</f>
        <v>#N/A</v>
      </c>
      <c r="AI323" s="140" t="e">
        <f>_xlfn.CONCAT(IF(AV323="","-","B"),IF(BI323="","-","I"),VLOOKUP($B323,GtP!$A:$BB,MATCH("Gi/o_0-1",GtP!$A$1:$BB$1,0),FALSE))</f>
        <v>#N/A</v>
      </c>
      <c r="AJ323" s="140" t="e">
        <f>_xlfn.CONCAT(IF(AW323="","-","B"),IF(BJ323="","-","I"),VLOOKUP($B323,GtP!$A:$BB,MATCH("Gi/o_0-1",GtP!$A$1:$BB$1,0),FALSE))</f>
        <v>#N/A</v>
      </c>
      <c r="AK323" s="140" t="e">
        <f>_xlfn.CONCAT(IF(AX323="","-","B"),IF(BK323="","-","I"),VLOOKUP($B323,GtP!$A:$BB,MATCH("Gi/o_0-1",GtP!$A$1:$BB$1,0),FALSE))</f>
        <v>#N/A</v>
      </c>
      <c r="AL323" s="140" t="e">
        <f>_xlfn.CONCAT(IF(AY323="","-","B"),IF(BL323="","-","I"),VLOOKUP($B323,GtP!$A:$BB,MATCH("Gi/o_0-1",GtP!$A$1:$BB$1,0),FALSE))</f>
        <v>#N/A</v>
      </c>
      <c r="AM323" s="140" t="e">
        <f>_xlfn.CONCAT(IF(AZ323="","-","B"),IF(BM323="","-","I"),VLOOKUP($B323,GtP!$A:$BB,MATCH("Gi/o_0-1",GtP!$A$1:$BB$1,0),FALSE))</f>
        <v>#N/A</v>
      </c>
      <c r="AN323" s="140" t="e">
        <f>_xlfn.CONCAT(IF(BA323="","-","B"),IF(BN323="","-","I"),VLOOKUP($B323,GtP!$A:$BB,MATCH("Gq/11_0-1",GtP!$A$1:$BB$1,0),FALSE))</f>
        <v>#N/A</v>
      </c>
      <c r="AO323" s="140" t="e">
        <f>_xlfn.CONCAT(IF(BB323="","-","B"),IF(BO323="","-","I"),VLOOKUP($B323,GtP!$A:$BB,MATCH("Gq/11_0-1",GtP!$A$1:$BB$1,0),FALSE))</f>
        <v>#N/A</v>
      </c>
      <c r="AP323" s="140" t="e">
        <f>_xlfn.CONCAT(IF(BC323="","-","B"),IF(BP323="","-","I"),VLOOKUP($B323,GtP!$A:$BB,MATCH("Gq/11_0-1",GtP!$A$1:$BB$1,0),FALSE))</f>
        <v>#N/A</v>
      </c>
      <c r="AQ323" s="140" t="e">
        <f>_xlfn.CONCAT(IF(BD323="","-","B"),IF(BQ323="","-","I"),VLOOKUP($B323,GtP!$A:$BB,MATCH("Gq/11_0-1",GtP!$A$1:$BB$1,0),FALSE))</f>
        <v>#N/A</v>
      </c>
      <c r="AR323" s="140" t="e">
        <f>_xlfn.CONCAT(IF(BE323="","-","B"),IF(BR323="","-","I"),VLOOKUP($B323,GtP!$A:$BB,MATCH("G12/13_0-1",GtP!$A$1:$BB$1,0),FALSE))</f>
        <v>#N/A</v>
      </c>
      <c r="AS323" s="140" t="e">
        <f>_xlfn.CONCAT(IF(BF323="","-","B"),IF(BS323="","-","I"),VLOOKUP($B323,GtP!$A:$BB,MATCH("G12/13_0-1",GtP!$A$1:$BB$1,0),FALSE))</f>
        <v>#N/A</v>
      </c>
      <c r="AT323" s="139" t="str">
        <f>_xlfn.IFNA(VLOOKUP($B323,'B-LogEmaxOverpEC50'!$A:$AL,MATCH(AT$1,'B-LogEmaxOverpEC50'!$A$1:$AL$1,0),FALSE),"")</f>
        <v/>
      </c>
      <c r="AU323" s="136" t="str">
        <f>_xlfn.IFNA(VLOOKUP($B323,'B-LogEmaxOverpEC50'!$A:$AL,MATCH(AU$1,'B-LogEmaxOverpEC50'!$A$1:$AL$1,0),FALSE),"")</f>
        <v/>
      </c>
      <c r="AV323" s="152" t="str">
        <f>_xlfn.IFNA(VLOOKUP($B323,'B-LogEmaxOverpEC50'!$A:$AL,MATCH(AV$1,'B-LogEmaxOverpEC50'!$A$1:$AL$1,0),FALSE),"")</f>
        <v/>
      </c>
      <c r="AW323" s="152" t="str">
        <f>_xlfn.IFNA(VLOOKUP($B323,'B-LogEmaxOverpEC50'!$A:$AL,MATCH(AW$1,'B-LogEmaxOverpEC50'!$A$1:$AL$1,0),FALSE),"")</f>
        <v/>
      </c>
      <c r="AX323" s="152" t="str">
        <f>_xlfn.IFNA(VLOOKUP($B323,'B-LogEmaxOverpEC50'!$A:$AL,MATCH(AX$1,'B-LogEmaxOverpEC50'!$A$1:$AL$1,0),FALSE),"")</f>
        <v/>
      </c>
      <c r="AY323" s="152" t="str">
        <f>_xlfn.IFNA(VLOOKUP($B323,'B-LogEmaxOverpEC50'!$A:$AL,MATCH(AY$1,'B-LogEmaxOverpEC50'!$A$1:$AL$1,0),FALSE),"")</f>
        <v/>
      </c>
      <c r="AZ323" s="152" t="str">
        <f>_xlfn.IFNA(VLOOKUP($B323,'B-LogEmaxOverpEC50'!$A:$AL,MATCH(AZ$1,'B-LogEmaxOverpEC50'!$A$1:$AL$1,0),FALSE),"")</f>
        <v/>
      </c>
      <c r="BA323" s="152" t="str">
        <f>_xlfn.IFNA(VLOOKUP($B323,'B-LogEmaxOverpEC50'!$A:$AL,MATCH(BA$1,'B-LogEmaxOverpEC50'!$A$1:$AL$1,0),FALSE),"")</f>
        <v/>
      </c>
      <c r="BB323" s="152" t="str">
        <f>_xlfn.IFNA(VLOOKUP($B323,'B-LogEmaxOverpEC50'!$A:$AL,MATCH(BB$1,'B-LogEmaxOverpEC50'!$A$1:$AL$1,0),FALSE),"")</f>
        <v/>
      </c>
      <c r="BC323" s="152" t="str">
        <f>_xlfn.IFNA(VLOOKUP($B323,'B-LogEmaxOverpEC50'!$A:$AL,MATCH(BC$1,'B-LogEmaxOverpEC50'!$A$1:$AL$1,0),FALSE),"")</f>
        <v/>
      </c>
      <c r="BD323" s="152" t="str">
        <f>_xlfn.IFNA(VLOOKUP($B323,'B-LogEmaxOverpEC50'!$A:$AL,MATCH(BD$1,'B-LogEmaxOverpEC50'!$A$1:$AL$1,0),FALSE),"")</f>
        <v/>
      </c>
      <c r="BE323" s="152" t="str">
        <f>_xlfn.IFNA(VLOOKUP($B323,'B-LogEmaxOverpEC50'!$A:$AL,MATCH(BE$1,'B-LogEmaxOverpEC50'!$A$1:$AL$1,0),FALSE),"")</f>
        <v/>
      </c>
      <c r="BF323" s="152" t="str">
        <f>_xlfn.IFNA(VLOOKUP($B323,'B-LogEmaxOverpEC50'!$A:$AL,MATCH(BF$1,'B-LogEmaxOverpEC50'!$A$1:$AL$1,0),FALSE),"")</f>
        <v/>
      </c>
      <c r="BG323" s="137" t="str">
        <f>_xlfn.IFNA(VLOOKUP($B323,'I-LogEmaxOverpEC50'!$A:$AR,MATCH(BG$1,'I-LogEmaxOverpEC50'!$A$1:$AR$1,0),FALSE),"")</f>
        <v/>
      </c>
      <c r="BH323" s="136" t="str">
        <f>_xlfn.IFNA(VLOOKUP($B323,'I-LogEmaxOverpEC50'!$A:$AR,MATCH(BH$1,'I-LogEmaxOverpEC50'!$A$1:$AR$1,0),FALSE),"")</f>
        <v/>
      </c>
      <c r="BI323" s="136" t="str">
        <f>_xlfn.IFNA(VLOOKUP($B323,'I-LogEmaxOverpEC50'!$A:$AR,MATCH(BI$1,'I-LogEmaxOverpEC50'!$A$1:$AR$1,0),FALSE),"")</f>
        <v/>
      </c>
      <c r="BJ323" s="136" t="str">
        <f>_xlfn.IFNA(VLOOKUP($B323,'I-LogEmaxOverpEC50'!$A:$AR,MATCH(BJ$1,'I-LogEmaxOverpEC50'!$A$1:$AR$1,0),FALSE),"")</f>
        <v/>
      </c>
      <c r="BK323" s="136" t="str">
        <f>_xlfn.IFNA(VLOOKUP($B323,'I-LogEmaxOverpEC50'!$A:$AR,MATCH(BK$1,'I-LogEmaxOverpEC50'!$A$1:$AR$1,0),FALSE),"")</f>
        <v/>
      </c>
      <c r="BL323" s="136" t="str">
        <f>_xlfn.IFNA(VLOOKUP($B323,'I-LogEmaxOverpEC50'!$A:$AR,MATCH(BL$1,'I-LogEmaxOverpEC50'!$A$1:$AR$1,0),FALSE),"")</f>
        <v/>
      </c>
      <c r="BM323" s="136" t="str">
        <f>_xlfn.IFNA(VLOOKUP($B323,'I-LogEmaxOverpEC50'!$A:$AR,MATCH(BM$1,'I-LogEmaxOverpEC50'!$A$1:$AR$1,0),FALSE),"")</f>
        <v/>
      </c>
      <c r="BN323" s="136" t="str">
        <f>_xlfn.IFNA(VLOOKUP($B323,'I-LogEmaxOverpEC50'!$A:$AR,MATCH(BN$1,'I-LogEmaxOverpEC50'!$A$1:$AR$1,0),FALSE),"")</f>
        <v/>
      </c>
      <c r="BO323" s="136" t="str">
        <f>_xlfn.IFNA(VLOOKUP($B323,'I-LogEmaxOverpEC50'!$A:$AR,MATCH(BO$1,'I-LogEmaxOverpEC50'!$A$1:$AR$1,0),FALSE),"")</f>
        <v/>
      </c>
      <c r="BP323" s="136" t="str">
        <f>_xlfn.IFNA(VLOOKUP($B323,'I-LogEmaxOverpEC50'!$A:$AR,MATCH(BP$1,'I-LogEmaxOverpEC50'!$A$1:$AR$1,0),FALSE),"")</f>
        <v/>
      </c>
      <c r="BQ323" s="136" t="str">
        <f>_xlfn.IFNA(VLOOKUP($B323,'I-LogEmaxOverpEC50'!$A:$AR,MATCH(BQ$1,'I-LogEmaxOverpEC50'!$A$1:$AR$1,0),FALSE),"")</f>
        <v/>
      </c>
      <c r="BR323" s="136" t="str">
        <f>_xlfn.IFNA(VLOOKUP($B323,'I-LogEmaxOverpEC50'!$A:$AR,MATCH(BR$1,'I-LogEmaxOverpEC50'!$A$1:$AR$1,0),FALSE),"")</f>
        <v/>
      </c>
      <c r="BS323" s="136" t="str">
        <f>_xlfn.IFNA(VLOOKUP($B323,'I-LogEmaxOverpEC50'!$A:$AR,MATCH(BS$1,'I-LogEmaxOverpEC50'!$A$1:$AR$1,0),FALSE),"")</f>
        <v/>
      </c>
    </row>
    <row r="324" spans="1:88" x14ac:dyDescent="0.2">
      <c r="A324" s="146" t="e" cm="1">
        <f t="array" ref="A324">_xlfn.IFS(SUM(F324:R324)&gt;0,1,AB324&gt;0,2,TRUE,3)</f>
        <v>#N/A</v>
      </c>
      <c r="B324" s="146" t="s">
        <v>1834</v>
      </c>
      <c r="D324" s="151" t="str">
        <f>_xlfn.XLOOKUP(B324,RecNamesAll!A:A,RecNamesAll!E:E)</f>
        <v>A</v>
      </c>
      <c r="E324" s="150" t="str">
        <f>_xlfn.XLOOKUP(B324,RecNamesAll!A:A,RecNamesAll!C:C)</f>
        <v>TAAR6</v>
      </c>
      <c r="F324" s="160" t="e">
        <f t="shared" si="100"/>
        <v>#N/A</v>
      </c>
      <c r="G324" s="159" t="e">
        <f t="shared" si="101"/>
        <v>#N/A</v>
      </c>
      <c r="H324" s="159" t="e">
        <f t="shared" si="102"/>
        <v>#N/A</v>
      </c>
      <c r="I324" s="159" t="e">
        <f t="shared" si="103"/>
        <v>#N/A</v>
      </c>
      <c r="J324" s="159" t="e">
        <f t="shared" si="104"/>
        <v>#N/A</v>
      </c>
      <c r="K324" s="159" t="e">
        <f t="shared" si="105"/>
        <v>#N/A</v>
      </c>
      <c r="L324" s="159" t="e">
        <f t="shared" si="106"/>
        <v>#N/A</v>
      </c>
      <c r="M324" s="159" t="e">
        <f t="shared" si="107"/>
        <v>#N/A</v>
      </c>
      <c r="N324" s="159" t="e">
        <f t="shared" si="108"/>
        <v>#N/A</v>
      </c>
      <c r="O324" s="159" t="e">
        <f t="shared" si="109"/>
        <v>#N/A</v>
      </c>
      <c r="P324" s="159" t="e">
        <f t="shared" si="110"/>
        <v>#N/A</v>
      </c>
      <c r="Q324" s="159" t="e">
        <f t="shared" si="111"/>
        <v>#N/A</v>
      </c>
      <c r="R324" s="159" t="e">
        <f t="shared" si="112"/>
        <v>#N/A</v>
      </c>
      <c r="U324" s="146" t="str">
        <f t="shared" si="113"/>
        <v>A</v>
      </c>
      <c r="V324" s="145" t="str">
        <f t="shared" si="114"/>
        <v>TAAR6</v>
      </c>
      <c r="W324" s="157" t="e">
        <f>VLOOKUP($B324,GtP!$A:$DD,MATCH("Gs_0-2",GtP!$A$1:$DD$1,0),FALSE)</f>
        <v>#N/A</v>
      </c>
      <c r="X324" s="156" t="e">
        <f>VLOOKUP($B324,GtP!$A:$DD,MATCH("Gi/o_0-2",GtP!$A$1:$DD$1,0),FALSE)</f>
        <v>#N/A</v>
      </c>
      <c r="Y324" s="156" t="e">
        <f>VLOOKUP($B324,GtP!$A:$DD,MATCH("Gq/11_0-2",GtP!$A$1:$DD$1,0),FALSE)</f>
        <v>#N/A</v>
      </c>
      <c r="Z324" s="156" t="e">
        <f>VLOOKUP($B324,GtP!$A:$DD,MATCH("G12/13_0-2",GtP!$A$1:$DD$1,0),FALSE)</f>
        <v>#N/A</v>
      </c>
      <c r="AB324" s="143" t="e">
        <f t="shared" si="115"/>
        <v>#N/A</v>
      </c>
      <c r="AC324" s="315" t="str">
        <f t="shared" si="116"/>
        <v/>
      </c>
      <c r="AD324" s="349" t="str">
        <f t="shared" si="117"/>
        <v/>
      </c>
      <c r="AE324" s="349" t="str">
        <f t="shared" si="118"/>
        <v/>
      </c>
      <c r="AF324" s="311" t="str">
        <f t="shared" si="119"/>
        <v/>
      </c>
      <c r="AG324" s="141" t="e">
        <f>_xlfn.CONCAT(IF(AT324="","-","B"),IF(BG324="","-","I"),VLOOKUP($B324,GtP!$A:$BB,MATCH("Gs_0-1",GtP!$A$1:$BB$1,0),FALSE))</f>
        <v>#N/A</v>
      </c>
      <c r="AH324" s="140" t="e">
        <f>_xlfn.CONCAT(IF(AU324="","-","B"),IF(BH324="","-","I"),VLOOKUP($B324,GtP!$A:$BB,MATCH("Gs_0-1",GtP!$A$1:$BB$1,0),FALSE))</f>
        <v>#N/A</v>
      </c>
      <c r="AI324" s="140" t="e">
        <f>_xlfn.CONCAT(IF(AV324="","-","B"),IF(BI324="","-","I"),VLOOKUP($B324,GtP!$A:$BB,MATCH("Gi/o_0-1",GtP!$A$1:$BB$1,0),FALSE))</f>
        <v>#N/A</v>
      </c>
      <c r="AJ324" s="140" t="e">
        <f>_xlfn.CONCAT(IF(AW324="","-","B"),IF(BJ324="","-","I"),VLOOKUP($B324,GtP!$A:$BB,MATCH("Gi/o_0-1",GtP!$A$1:$BB$1,0),FALSE))</f>
        <v>#N/A</v>
      </c>
      <c r="AK324" s="140" t="e">
        <f>_xlfn.CONCAT(IF(AX324="","-","B"),IF(BK324="","-","I"),VLOOKUP($B324,GtP!$A:$BB,MATCH("Gi/o_0-1",GtP!$A$1:$BB$1,0),FALSE))</f>
        <v>#N/A</v>
      </c>
      <c r="AL324" s="140" t="e">
        <f>_xlfn.CONCAT(IF(AY324="","-","B"),IF(BL324="","-","I"),VLOOKUP($B324,GtP!$A:$BB,MATCH("Gi/o_0-1",GtP!$A$1:$BB$1,0),FALSE))</f>
        <v>#N/A</v>
      </c>
      <c r="AM324" s="140" t="e">
        <f>_xlfn.CONCAT(IF(AZ324="","-","B"),IF(BM324="","-","I"),VLOOKUP($B324,GtP!$A:$BB,MATCH("Gi/o_0-1",GtP!$A$1:$BB$1,0),FALSE))</f>
        <v>#N/A</v>
      </c>
      <c r="AN324" s="140" t="e">
        <f>_xlfn.CONCAT(IF(BA324="","-","B"),IF(BN324="","-","I"),VLOOKUP($B324,GtP!$A:$BB,MATCH("Gq/11_0-1",GtP!$A$1:$BB$1,0),FALSE))</f>
        <v>#N/A</v>
      </c>
      <c r="AO324" s="140" t="e">
        <f>_xlfn.CONCAT(IF(BB324="","-","B"),IF(BO324="","-","I"),VLOOKUP($B324,GtP!$A:$BB,MATCH("Gq/11_0-1",GtP!$A$1:$BB$1,0),FALSE))</f>
        <v>#N/A</v>
      </c>
      <c r="AP324" s="140" t="e">
        <f>_xlfn.CONCAT(IF(BC324="","-","B"),IF(BP324="","-","I"),VLOOKUP($B324,GtP!$A:$BB,MATCH("Gq/11_0-1",GtP!$A$1:$BB$1,0),FALSE))</f>
        <v>#N/A</v>
      </c>
      <c r="AQ324" s="140" t="e">
        <f>_xlfn.CONCAT(IF(BD324="","-","B"),IF(BQ324="","-","I"),VLOOKUP($B324,GtP!$A:$BB,MATCH("Gq/11_0-1",GtP!$A$1:$BB$1,0),FALSE))</f>
        <v>#N/A</v>
      </c>
      <c r="AR324" s="140" t="e">
        <f>_xlfn.CONCAT(IF(BE324="","-","B"),IF(BR324="","-","I"),VLOOKUP($B324,GtP!$A:$BB,MATCH("G12/13_0-1",GtP!$A$1:$BB$1,0),FALSE))</f>
        <v>#N/A</v>
      </c>
      <c r="AS324" s="140" t="e">
        <f>_xlfn.CONCAT(IF(BF324="","-","B"),IF(BS324="","-","I"),VLOOKUP($B324,GtP!$A:$BB,MATCH("G12/13_0-1",GtP!$A$1:$BB$1,0),FALSE))</f>
        <v>#N/A</v>
      </c>
      <c r="AT324" s="139" t="str">
        <f>_xlfn.IFNA(VLOOKUP($B324,'B-LogEmaxOverpEC50'!$A:$AL,MATCH(AT$1,'B-LogEmaxOverpEC50'!$A$1:$AL$1,0),FALSE),"")</f>
        <v/>
      </c>
      <c r="AU324" s="136" t="str">
        <f>_xlfn.IFNA(VLOOKUP($B324,'B-LogEmaxOverpEC50'!$A:$AL,MATCH(AU$1,'B-LogEmaxOverpEC50'!$A$1:$AL$1,0),FALSE),"")</f>
        <v/>
      </c>
      <c r="AV324" s="152" t="str">
        <f>_xlfn.IFNA(VLOOKUP($B324,'B-LogEmaxOverpEC50'!$A:$AL,MATCH(AV$1,'B-LogEmaxOverpEC50'!$A$1:$AL$1,0),FALSE),"")</f>
        <v/>
      </c>
      <c r="AW324" s="152" t="str">
        <f>_xlfn.IFNA(VLOOKUP($B324,'B-LogEmaxOverpEC50'!$A:$AL,MATCH(AW$1,'B-LogEmaxOverpEC50'!$A$1:$AL$1,0),FALSE),"")</f>
        <v/>
      </c>
      <c r="AX324" s="152" t="str">
        <f>_xlfn.IFNA(VLOOKUP($B324,'B-LogEmaxOverpEC50'!$A:$AL,MATCH(AX$1,'B-LogEmaxOverpEC50'!$A$1:$AL$1,0),FALSE),"")</f>
        <v/>
      </c>
      <c r="AY324" s="152" t="str">
        <f>_xlfn.IFNA(VLOOKUP($B324,'B-LogEmaxOverpEC50'!$A:$AL,MATCH(AY$1,'B-LogEmaxOverpEC50'!$A$1:$AL$1,0),FALSE),"")</f>
        <v/>
      </c>
      <c r="AZ324" s="152" t="str">
        <f>_xlfn.IFNA(VLOOKUP($B324,'B-LogEmaxOverpEC50'!$A:$AL,MATCH(AZ$1,'B-LogEmaxOverpEC50'!$A$1:$AL$1,0),FALSE),"")</f>
        <v/>
      </c>
      <c r="BA324" s="152" t="str">
        <f>_xlfn.IFNA(VLOOKUP($B324,'B-LogEmaxOverpEC50'!$A:$AL,MATCH(BA$1,'B-LogEmaxOverpEC50'!$A$1:$AL$1,0),FALSE),"")</f>
        <v/>
      </c>
      <c r="BB324" s="152" t="str">
        <f>_xlfn.IFNA(VLOOKUP($B324,'B-LogEmaxOverpEC50'!$A:$AL,MATCH(BB$1,'B-LogEmaxOverpEC50'!$A$1:$AL$1,0),FALSE),"")</f>
        <v/>
      </c>
      <c r="BC324" s="152" t="str">
        <f>_xlfn.IFNA(VLOOKUP($B324,'B-LogEmaxOverpEC50'!$A:$AL,MATCH(BC$1,'B-LogEmaxOverpEC50'!$A$1:$AL$1,0),FALSE),"")</f>
        <v/>
      </c>
      <c r="BD324" s="152" t="str">
        <f>_xlfn.IFNA(VLOOKUP($B324,'B-LogEmaxOverpEC50'!$A:$AL,MATCH(BD$1,'B-LogEmaxOverpEC50'!$A$1:$AL$1,0),FALSE),"")</f>
        <v/>
      </c>
      <c r="BE324" s="152" t="str">
        <f>_xlfn.IFNA(VLOOKUP($B324,'B-LogEmaxOverpEC50'!$A:$AL,MATCH(BE$1,'B-LogEmaxOverpEC50'!$A$1:$AL$1,0),FALSE),"")</f>
        <v/>
      </c>
      <c r="BF324" s="152" t="str">
        <f>_xlfn.IFNA(VLOOKUP($B324,'B-LogEmaxOverpEC50'!$A:$AL,MATCH(BF$1,'B-LogEmaxOverpEC50'!$A$1:$AL$1,0),FALSE),"")</f>
        <v/>
      </c>
      <c r="BG324" s="137" t="str">
        <f>_xlfn.IFNA(VLOOKUP($B324,'I-LogEmaxOverpEC50'!$A:$AR,MATCH(BG$1,'I-LogEmaxOverpEC50'!$A$1:$AR$1,0),FALSE),"")</f>
        <v/>
      </c>
      <c r="BH324" s="136" t="str">
        <f>_xlfn.IFNA(VLOOKUP($B324,'I-LogEmaxOverpEC50'!$A:$AR,MATCH(BH$1,'I-LogEmaxOverpEC50'!$A$1:$AR$1,0),FALSE),"")</f>
        <v/>
      </c>
      <c r="BI324" s="136" t="str">
        <f>_xlfn.IFNA(VLOOKUP($B324,'I-LogEmaxOverpEC50'!$A:$AR,MATCH(BI$1,'I-LogEmaxOverpEC50'!$A$1:$AR$1,0),FALSE),"")</f>
        <v/>
      </c>
      <c r="BJ324" s="136" t="str">
        <f>_xlfn.IFNA(VLOOKUP($B324,'I-LogEmaxOverpEC50'!$A:$AR,MATCH(BJ$1,'I-LogEmaxOverpEC50'!$A$1:$AR$1,0),FALSE),"")</f>
        <v/>
      </c>
      <c r="BK324" s="136" t="str">
        <f>_xlfn.IFNA(VLOOKUP($B324,'I-LogEmaxOverpEC50'!$A:$AR,MATCH(BK$1,'I-LogEmaxOverpEC50'!$A$1:$AR$1,0),FALSE),"")</f>
        <v/>
      </c>
      <c r="BL324" s="136" t="str">
        <f>_xlfn.IFNA(VLOOKUP($B324,'I-LogEmaxOverpEC50'!$A:$AR,MATCH(BL$1,'I-LogEmaxOverpEC50'!$A$1:$AR$1,0),FALSE),"")</f>
        <v/>
      </c>
      <c r="BM324" s="136" t="str">
        <f>_xlfn.IFNA(VLOOKUP($B324,'I-LogEmaxOverpEC50'!$A:$AR,MATCH(BM$1,'I-LogEmaxOverpEC50'!$A$1:$AR$1,0),FALSE),"")</f>
        <v/>
      </c>
      <c r="BN324" s="136" t="str">
        <f>_xlfn.IFNA(VLOOKUP($B324,'I-LogEmaxOverpEC50'!$A:$AR,MATCH(BN$1,'I-LogEmaxOverpEC50'!$A$1:$AR$1,0),FALSE),"")</f>
        <v/>
      </c>
      <c r="BO324" s="136" t="str">
        <f>_xlfn.IFNA(VLOOKUP($B324,'I-LogEmaxOverpEC50'!$A:$AR,MATCH(BO$1,'I-LogEmaxOverpEC50'!$A$1:$AR$1,0),FALSE),"")</f>
        <v/>
      </c>
      <c r="BP324" s="136" t="str">
        <f>_xlfn.IFNA(VLOOKUP($B324,'I-LogEmaxOverpEC50'!$A:$AR,MATCH(BP$1,'I-LogEmaxOverpEC50'!$A$1:$AR$1,0),FALSE),"")</f>
        <v/>
      </c>
      <c r="BQ324" s="136" t="str">
        <f>_xlfn.IFNA(VLOOKUP($B324,'I-LogEmaxOverpEC50'!$A:$AR,MATCH(BQ$1,'I-LogEmaxOverpEC50'!$A$1:$AR$1,0),FALSE),"")</f>
        <v/>
      </c>
      <c r="BR324" s="136" t="str">
        <f>_xlfn.IFNA(VLOOKUP($B324,'I-LogEmaxOverpEC50'!$A:$AR,MATCH(BR$1,'I-LogEmaxOverpEC50'!$A$1:$AR$1,0),FALSE),"")</f>
        <v/>
      </c>
      <c r="BS324" s="136" t="str">
        <f>_xlfn.IFNA(VLOOKUP($B324,'I-LogEmaxOverpEC50'!$A:$AR,MATCH(BS$1,'I-LogEmaxOverpEC50'!$A$1:$AR$1,0),FALSE),"")</f>
        <v/>
      </c>
    </row>
    <row r="325" spans="1:88" x14ac:dyDescent="0.2">
      <c r="A325" s="146" t="e" cm="1">
        <f t="array" ref="A325">_xlfn.IFS(SUM(F325:R325)&gt;0,1,AB325&gt;0,2,TRUE,3)</f>
        <v>#N/A</v>
      </c>
      <c r="B325" s="146" t="s">
        <v>1831</v>
      </c>
      <c r="D325" s="151" t="str">
        <f>_xlfn.XLOOKUP(B325,RecNamesAll!A:A,RecNamesAll!E:E)</f>
        <v>A</v>
      </c>
      <c r="E325" s="150" t="str">
        <f>_xlfn.XLOOKUP(B325,RecNamesAll!A:A,RecNamesAll!C:C)</f>
        <v>TAAR8</v>
      </c>
      <c r="F325" s="160" t="e">
        <f t="shared" si="100"/>
        <v>#N/A</v>
      </c>
      <c r="G325" s="159" t="e">
        <f t="shared" si="101"/>
        <v>#N/A</v>
      </c>
      <c r="H325" s="159" t="e">
        <f t="shared" si="102"/>
        <v>#N/A</v>
      </c>
      <c r="I325" s="159" t="e">
        <f t="shared" si="103"/>
        <v>#N/A</v>
      </c>
      <c r="J325" s="159" t="e">
        <f t="shared" si="104"/>
        <v>#N/A</v>
      </c>
      <c r="K325" s="159" t="e">
        <f t="shared" si="105"/>
        <v>#N/A</v>
      </c>
      <c r="L325" s="159" t="e">
        <f t="shared" si="106"/>
        <v>#N/A</v>
      </c>
      <c r="M325" s="159" t="e">
        <f t="shared" si="107"/>
        <v>#N/A</v>
      </c>
      <c r="N325" s="159" t="e">
        <f t="shared" si="108"/>
        <v>#N/A</v>
      </c>
      <c r="O325" s="159" t="e">
        <f t="shared" si="109"/>
        <v>#N/A</v>
      </c>
      <c r="P325" s="159" t="e">
        <f t="shared" si="110"/>
        <v>#N/A</v>
      </c>
      <c r="Q325" s="159" t="e">
        <f t="shared" si="111"/>
        <v>#N/A</v>
      </c>
      <c r="R325" s="159" t="e">
        <f t="shared" si="112"/>
        <v>#N/A</v>
      </c>
      <c r="U325" s="146" t="str">
        <f t="shared" si="113"/>
        <v>A</v>
      </c>
      <c r="V325" s="145" t="str">
        <f t="shared" si="114"/>
        <v>TAAR8</v>
      </c>
      <c r="W325" s="157" t="e">
        <f>VLOOKUP($B325,GtP!$A:$DD,MATCH("Gs_0-2",GtP!$A$1:$DD$1,0),FALSE)</f>
        <v>#N/A</v>
      </c>
      <c r="X325" s="156" t="e">
        <f>VLOOKUP($B325,GtP!$A:$DD,MATCH("Gi/o_0-2",GtP!$A$1:$DD$1,0),FALSE)</f>
        <v>#N/A</v>
      </c>
      <c r="Y325" s="156" t="e">
        <f>VLOOKUP($B325,GtP!$A:$DD,MATCH("Gq/11_0-2",GtP!$A$1:$DD$1,0),FALSE)</f>
        <v>#N/A</v>
      </c>
      <c r="Z325" s="156" t="e">
        <f>VLOOKUP($B325,GtP!$A:$DD,MATCH("G12/13_0-2",GtP!$A$1:$DD$1,0),FALSE)</f>
        <v>#N/A</v>
      </c>
      <c r="AB325" s="143" t="e">
        <f t="shared" si="115"/>
        <v>#N/A</v>
      </c>
      <c r="AC325" s="315" t="str">
        <f t="shared" si="116"/>
        <v/>
      </c>
      <c r="AD325" s="349" t="str">
        <f t="shared" si="117"/>
        <v/>
      </c>
      <c r="AE325" s="349" t="str">
        <f t="shared" si="118"/>
        <v/>
      </c>
      <c r="AF325" s="311" t="str">
        <f t="shared" si="119"/>
        <v/>
      </c>
      <c r="AG325" s="141" t="e">
        <f>_xlfn.CONCAT(IF(AT325="","-","B"),IF(BG325="","-","I"),VLOOKUP($B325,GtP!$A:$BB,MATCH("Gs_0-1",GtP!$A$1:$BB$1,0),FALSE))</f>
        <v>#N/A</v>
      </c>
      <c r="AH325" s="140" t="e">
        <f>_xlfn.CONCAT(IF(AU325="","-","B"),IF(BH325="","-","I"),VLOOKUP($B325,GtP!$A:$BB,MATCH("Gs_0-1",GtP!$A$1:$BB$1,0),FALSE))</f>
        <v>#N/A</v>
      </c>
      <c r="AI325" s="140" t="e">
        <f>_xlfn.CONCAT(IF(AV325="","-","B"),IF(BI325="","-","I"),VLOOKUP($B325,GtP!$A:$BB,MATCH("Gi/o_0-1",GtP!$A$1:$BB$1,0),FALSE))</f>
        <v>#N/A</v>
      </c>
      <c r="AJ325" s="140" t="e">
        <f>_xlfn.CONCAT(IF(AW325="","-","B"),IF(BJ325="","-","I"),VLOOKUP($B325,GtP!$A:$BB,MATCH("Gi/o_0-1",GtP!$A$1:$BB$1,0),FALSE))</f>
        <v>#N/A</v>
      </c>
      <c r="AK325" s="140" t="e">
        <f>_xlfn.CONCAT(IF(AX325="","-","B"),IF(BK325="","-","I"),VLOOKUP($B325,GtP!$A:$BB,MATCH("Gi/o_0-1",GtP!$A$1:$BB$1,0),FALSE))</f>
        <v>#N/A</v>
      </c>
      <c r="AL325" s="140" t="e">
        <f>_xlfn.CONCAT(IF(AY325="","-","B"),IF(BL325="","-","I"),VLOOKUP($B325,GtP!$A:$BB,MATCH("Gi/o_0-1",GtP!$A$1:$BB$1,0),FALSE))</f>
        <v>#N/A</v>
      </c>
      <c r="AM325" s="140" t="e">
        <f>_xlfn.CONCAT(IF(AZ325="","-","B"),IF(BM325="","-","I"),VLOOKUP($B325,GtP!$A:$BB,MATCH("Gi/o_0-1",GtP!$A$1:$BB$1,0),FALSE))</f>
        <v>#N/A</v>
      </c>
      <c r="AN325" s="140" t="e">
        <f>_xlfn.CONCAT(IF(BA325="","-","B"),IF(BN325="","-","I"),VLOOKUP($B325,GtP!$A:$BB,MATCH("Gq/11_0-1",GtP!$A$1:$BB$1,0),FALSE))</f>
        <v>#N/A</v>
      </c>
      <c r="AO325" s="140" t="e">
        <f>_xlfn.CONCAT(IF(BB325="","-","B"),IF(BO325="","-","I"),VLOOKUP($B325,GtP!$A:$BB,MATCH("Gq/11_0-1",GtP!$A$1:$BB$1,0),FALSE))</f>
        <v>#N/A</v>
      </c>
      <c r="AP325" s="140" t="e">
        <f>_xlfn.CONCAT(IF(BC325="","-","B"),IF(BP325="","-","I"),VLOOKUP($B325,GtP!$A:$BB,MATCH("Gq/11_0-1",GtP!$A$1:$BB$1,0),FALSE))</f>
        <v>#N/A</v>
      </c>
      <c r="AQ325" s="140" t="e">
        <f>_xlfn.CONCAT(IF(BD325="","-","B"),IF(BQ325="","-","I"),VLOOKUP($B325,GtP!$A:$BB,MATCH("Gq/11_0-1",GtP!$A$1:$BB$1,0),FALSE))</f>
        <v>#N/A</v>
      </c>
      <c r="AR325" s="140" t="e">
        <f>_xlfn.CONCAT(IF(BE325="","-","B"),IF(BR325="","-","I"),VLOOKUP($B325,GtP!$A:$BB,MATCH("G12/13_0-1",GtP!$A$1:$BB$1,0),FALSE))</f>
        <v>#N/A</v>
      </c>
      <c r="AS325" s="140" t="e">
        <f>_xlfn.CONCAT(IF(BF325="","-","B"),IF(BS325="","-","I"),VLOOKUP($B325,GtP!$A:$BB,MATCH("G12/13_0-1",GtP!$A$1:$BB$1,0),FALSE))</f>
        <v>#N/A</v>
      </c>
      <c r="AT325" s="139" t="str">
        <f>_xlfn.IFNA(VLOOKUP($B325,'B-LogEmaxOverpEC50'!$A:$AL,MATCH(AT$1,'B-LogEmaxOverpEC50'!$A$1:$AL$1,0),FALSE),"")</f>
        <v/>
      </c>
      <c r="AU325" s="136" t="str">
        <f>_xlfn.IFNA(VLOOKUP($B325,'B-LogEmaxOverpEC50'!$A:$AL,MATCH(AU$1,'B-LogEmaxOverpEC50'!$A$1:$AL$1,0),FALSE),"")</f>
        <v/>
      </c>
      <c r="AV325" s="152" t="str">
        <f>_xlfn.IFNA(VLOOKUP($B325,'B-LogEmaxOverpEC50'!$A:$AL,MATCH(AV$1,'B-LogEmaxOverpEC50'!$A$1:$AL$1,0),FALSE),"")</f>
        <v/>
      </c>
      <c r="AW325" s="152" t="str">
        <f>_xlfn.IFNA(VLOOKUP($B325,'B-LogEmaxOverpEC50'!$A:$AL,MATCH(AW$1,'B-LogEmaxOverpEC50'!$A$1:$AL$1,0),FALSE),"")</f>
        <v/>
      </c>
      <c r="AX325" s="152" t="str">
        <f>_xlfn.IFNA(VLOOKUP($B325,'B-LogEmaxOverpEC50'!$A:$AL,MATCH(AX$1,'B-LogEmaxOverpEC50'!$A$1:$AL$1,0),FALSE),"")</f>
        <v/>
      </c>
      <c r="AY325" s="152" t="str">
        <f>_xlfn.IFNA(VLOOKUP($B325,'B-LogEmaxOverpEC50'!$A:$AL,MATCH(AY$1,'B-LogEmaxOverpEC50'!$A$1:$AL$1,0),FALSE),"")</f>
        <v/>
      </c>
      <c r="AZ325" s="152" t="str">
        <f>_xlfn.IFNA(VLOOKUP($B325,'B-LogEmaxOverpEC50'!$A:$AL,MATCH(AZ$1,'B-LogEmaxOverpEC50'!$A$1:$AL$1,0),FALSE),"")</f>
        <v/>
      </c>
      <c r="BA325" s="152" t="str">
        <f>_xlfn.IFNA(VLOOKUP($B325,'B-LogEmaxOverpEC50'!$A:$AL,MATCH(BA$1,'B-LogEmaxOverpEC50'!$A$1:$AL$1,0),FALSE),"")</f>
        <v/>
      </c>
      <c r="BB325" s="152" t="str">
        <f>_xlfn.IFNA(VLOOKUP($B325,'B-LogEmaxOverpEC50'!$A:$AL,MATCH(BB$1,'B-LogEmaxOverpEC50'!$A$1:$AL$1,0),FALSE),"")</f>
        <v/>
      </c>
      <c r="BC325" s="152" t="str">
        <f>_xlfn.IFNA(VLOOKUP($B325,'B-LogEmaxOverpEC50'!$A:$AL,MATCH(BC$1,'B-LogEmaxOverpEC50'!$A$1:$AL$1,0),FALSE),"")</f>
        <v/>
      </c>
      <c r="BD325" s="152" t="str">
        <f>_xlfn.IFNA(VLOOKUP($B325,'B-LogEmaxOverpEC50'!$A:$AL,MATCH(BD$1,'B-LogEmaxOverpEC50'!$A$1:$AL$1,0),FALSE),"")</f>
        <v/>
      </c>
      <c r="BE325" s="152" t="str">
        <f>_xlfn.IFNA(VLOOKUP($B325,'B-LogEmaxOverpEC50'!$A:$AL,MATCH(BE$1,'B-LogEmaxOverpEC50'!$A$1:$AL$1,0),FALSE),"")</f>
        <v/>
      </c>
      <c r="BF325" s="152" t="str">
        <f>_xlfn.IFNA(VLOOKUP($B325,'B-LogEmaxOverpEC50'!$A:$AL,MATCH(BF$1,'B-LogEmaxOverpEC50'!$A$1:$AL$1,0),FALSE),"")</f>
        <v/>
      </c>
      <c r="BG325" s="137" t="str">
        <f>_xlfn.IFNA(VLOOKUP($B325,'I-LogEmaxOverpEC50'!$A:$AR,MATCH(BG$1,'I-LogEmaxOverpEC50'!$A$1:$AR$1,0),FALSE),"")</f>
        <v/>
      </c>
      <c r="BH325" s="136" t="str">
        <f>_xlfn.IFNA(VLOOKUP($B325,'I-LogEmaxOverpEC50'!$A:$AR,MATCH(BH$1,'I-LogEmaxOverpEC50'!$A$1:$AR$1,0),FALSE),"")</f>
        <v/>
      </c>
      <c r="BI325" s="136" t="str">
        <f>_xlfn.IFNA(VLOOKUP($B325,'I-LogEmaxOverpEC50'!$A:$AR,MATCH(BI$1,'I-LogEmaxOverpEC50'!$A$1:$AR$1,0),FALSE),"")</f>
        <v/>
      </c>
      <c r="BJ325" s="136" t="str">
        <f>_xlfn.IFNA(VLOOKUP($B325,'I-LogEmaxOverpEC50'!$A:$AR,MATCH(BJ$1,'I-LogEmaxOverpEC50'!$A$1:$AR$1,0),FALSE),"")</f>
        <v/>
      </c>
      <c r="BK325" s="136" t="str">
        <f>_xlfn.IFNA(VLOOKUP($B325,'I-LogEmaxOverpEC50'!$A:$AR,MATCH(BK$1,'I-LogEmaxOverpEC50'!$A$1:$AR$1,0),FALSE),"")</f>
        <v/>
      </c>
      <c r="BL325" s="136" t="str">
        <f>_xlfn.IFNA(VLOOKUP($B325,'I-LogEmaxOverpEC50'!$A:$AR,MATCH(BL$1,'I-LogEmaxOverpEC50'!$A$1:$AR$1,0),FALSE),"")</f>
        <v/>
      </c>
      <c r="BM325" s="136" t="str">
        <f>_xlfn.IFNA(VLOOKUP($B325,'I-LogEmaxOverpEC50'!$A:$AR,MATCH(BM$1,'I-LogEmaxOverpEC50'!$A$1:$AR$1,0),FALSE),"")</f>
        <v/>
      </c>
      <c r="BN325" s="136" t="str">
        <f>_xlfn.IFNA(VLOOKUP($B325,'I-LogEmaxOverpEC50'!$A:$AR,MATCH(BN$1,'I-LogEmaxOverpEC50'!$A$1:$AR$1,0),FALSE),"")</f>
        <v/>
      </c>
      <c r="BO325" s="136" t="str">
        <f>_xlfn.IFNA(VLOOKUP($B325,'I-LogEmaxOverpEC50'!$A:$AR,MATCH(BO$1,'I-LogEmaxOverpEC50'!$A$1:$AR$1,0),FALSE),"")</f>
        <v/>
      </c>
      <c r="BP325" s="136" t="str">
        <f>_xlfn.IFNA(VLOOKUP($B325,'I-LogEmaxOverpEC50'!$A:$AR,MATCH(BP$1,'I-LogEmaxOverpEC50'!$A$1:$AR$1,0),FALSE),"")</f>
        <v/>
      </c>
      <c r="BQ325" s="136" t="str">
        <f>_xlfn.IFNA(VLOOKUP($B325,'I-LogEmaxOverpEC50'!$A:$AR,MATCH(BQ$1,'I-LogEmaxOverpEC50'!$A$1:$AR$1,0),FALSE),"")</f>
        <v/>
      </c>
      <c r="BR325" s="136" t="str">
        <f>_xlfn.IFNA(VLOOKUP($B325,'I-LogEmaxOverpEC50'!$A:$AR,MATCH(BR$1,'I-LogEmaxOverpEC50'!$A$1:$AR$1,0),FALSE),"")</f>
        <v/>
      </c>
      <c r="BS325" s="136" t="str">
        <f>_xlfn.IFNA(VLOOKUP($B325,'I-LogEmaxOverpEC50'!$A:$AR,MATCH(BS$1,'I-LogEmaxOverpEC50'!$A$1:$AR$1,0),FALSE),"")</f>
        <v/>
      </c>
    </row>
    <row r="326" spans="1:88" x14ac:dyDescent="0.2">
      <c r="A326" s="146" t="e" cm="1">
        <f t="array" ref="A326">_xlfn.IFS(SUM(F326:R326)&gt;0,1,AB326&gt;0,2,TRUE,3)</f>
        <v>#N/A</v>
      </c>
      <c r="B326" s="146" t="s">
        <v>1828</v>
      </c>
      <c r="D326" s="151" t="str">
        <f>_xlfn.XLOOKUP(B326,RecNamesAll!A:A,RecNamesAll!E:E)</f>
        <v>A</v>
      </c>
      <c r="E326" s="150" t="str">
        <f>_xlfn.XLOOKUP(B326,RecNamesAll!A:A,RecNamesAll!C:C)</f>
        <v>TAAR9</v>
      </c>
      <c r="F326" s="160" t="e">
        <f t="shared" si="100"/>
        <v>#N/A</v>
      </c>
      <c r="G326" s="159" t="e">
        <f t="shared" si="101"/>
        <v>#N/A</v>
      </c>
      <c r="H326" s="159" t="e">
        <f t="shared" si="102"/>
        <v>#N/A</v>
      </c>
      <c r="I326" s="159" t="e">
        <f t="shared" si="103"/>
        <v>#N/A</v>
      </c>
      <c r="J326" s="159" t="e">
        <f t="shared" si="104"/>
        <v>#N/A</v>
      </c>
      <c r="K326" s="159" t="e">
        <f t="shared" si="105"/>
        <v>#N/A</v>
      </c>
      <c r="L326" s="159" t="e">
        <f t="shared" si="106"/>
        <v>#N/A</v>
      </c>
      <c r="M326" s="159" t="e">
        <f t="shared" si="107"/>
        <v>#N/A</v>
      </c>
      <c r="N326" s="159" t="e">
        <f t="shared" si="108"/>
        <v>#N/A</v>
      </c>
      <c r="O326" s="159" t="e">
        <f t="shared" si="109"/>
        <v>#N/A</v>
      </c>
      <c r="P326" s="159" t="e">
        <f t="shared" si="110"/>
        <v>#N/A</v>
      </c>
      <c r="Q326" s="159" t="e">
        <f t="shared" si="111"/>
        <v>#N/A</v>
      </c>
      <c r="R326" s="159" t="e">
        <f t="shared" si="112"/>
        <v>#N/A</v>
      </c>
      <c r="U326" s="146" t="str">
        <f t="shared" si="113"/>
        <v>A</v>
      </c>
      <c r="V326" s="145" t="str">
        <f t="shared" si="114"/>
        <v>TAAR9</v>
      </c>
      <c r="W326" s="157" t="e">
        <f>VLOOKUP($B326,GtP!$A:$DD,MATCH("Gs_0-2",GtP!$A$1:$DD$1,0),FALSE)</f>
        <v>#N/A</v>
      </c>
      <c r="X326" s="156" t="e">
        <f>VLOOKUP($B326,GtP!$A:$DD,MATCH("Gi/o_0-2",GtP!$A$1:$DD$1,0),FALSE)</f>
        <v>#N/A</v>
      </c>
      <c r="Y326" s="156" t="e">
        <f>VLOOKUP($B326,GtP!$A:$DD,MATCH("Gq/11_0-2",GtP!$A$1:$DD$1,0),FALSE)</f>
        <v>#N/A</v>
      </c>
      <c r="Z326" s="156" t="e">
        <f>VLOOKUP($B326,GtP!$A:$DD,MATCH("G12/13_0-2",GtP!$A$1:$DD$1,0),FALSE)</f>
        <v>#N/A</v>
      </c>
      <c r="AB326" s="143" t="e">
        <f t="shared" si="115"/>
        <v>#N/A</v>
      </c>
      <c r="AC326" s="315" t="str">
        <f t="shared" si="116"/>
        <v/>
      </c>
      <c r="AD326" s="349" t="str">
        <f t="shared" si="117"/>
        <v/>
      </c>
      <c r="AE326" s="349" t="str">
        <f t="shared" si="118"/>
        <v/>
      </c>
      <c r="AF326" s="311" t="str">
        <f t="shared" si="119"/>
        <v/>
      </c>
      <c r="AG326" s="141" t="e">
        <f>_xlfn.CONCAT(IF(AT326="","-","B"),IF(BG326="","-","I"),VLOOKUP($B326,GtP!$A:$BB,MATCH("Gs_0-1",GtP!$A$1:$BB$1,0),FALSE))</f>
        <v>#N/A</v>
      </c>
      <c r="AH326" s="140" t="e">
        <f>_xlfn.CONCAT(IF(AU326="","-","B"),IF(BH326="","-","I"),VLOOKUP($B326,GtP!$A:$BB,MATCH("Gs_0-1",GtP!$A$1:$BB$1,0),FALSE))</f>
        <v>#N/A</v>
      </c>
      <c r="AI326" s="140" t="e">
        <f>_xlfn.CONCAT(IF(AV326="","-","B"),IF(BI326="","-","I"),VLOOKUP($B326,GtP!$A:$BB,MATCH("Gi/o_0-1",GtP!$A$1:$BB$1,0),FALSE))</f>
        <v>#N/A</v>
      </c>
      <c r="AJ326" s="140" t="e">
        <f>_xlfn.CONCAT(IF(AW326="","-","B"),IF(BJ326="","-","I"),VLOOKUP($B326,GtP!$A:$BB,MATCH("Gi/o_0-1",GtP!$A$1:$BB$1,0),FALSE))</f>
        <v>#N/A</v>
      </c>
      <c r="AK326" s="140" t="e">
        <f>_xlfn.CONCAT(IF(AX326="","-","B"),IF(BK326="","-","I"),VLOOKUP($B326,GtP!$A:$BB,MATCH("Gi/o_0-1",GtP!$A$1:$BB$1,0),FALSE))</f>
        <v>#N/A</v>
      </c>
      <c r="AL326" s="140" t="e">
        <f>_xlfn.CONCAT(IF(AY326="","-","B"),IF(BL326="","-","I"),VLOOKUP($B326,GtP!$A:$BB,MATCH("Gi/o_0-1",GtP!$A$1:$BB$1,0),FALSE))</f>
        <v>#N/A</v>
      </c>
      <c r="AM326" s="140" t="e">
        <f>_xlfn.CONCAT(IF(AZ326="","-","B"),IF(BM326="","-","I"),VLOOKUP($B326,GtP!$A:$BB,MATCH("Gi/o_0-1",GtP!$A$1:$BB$1,0),FALSE))</f>
        <v>#N/A</v>
      </c>
      <c r="AN326" s="140" t="e">
        <f>_xlfn.CONCAT(IF(BA326="","-","B"),IF(BN326="","-","I"),VLOOKUP($B326,GtP!$A:$BB,MATCH("Gq/11_0-1",GtP!$A$1:$BB$1,0),FALSE))</f>
        <v>#N/A</v>
      </c>
      <c r="AO326" s="140" t="e">
        <f>_xlfn.CONCAT(IF(BB326="","-","B"),IF(BO326="","-","I"),VLOOKUP($B326,GtP!$A:$BB,MATCH("Gq/11_0-1",GtP!$A$1:$BB$1,0),FALSE))</f>
        <v>#N/A</v>
      </c>
      <c r="AP326" s="140" t="e">
        <f>_xlfn.CONCAT(IF(BC326="","-","B"),IF(BP326="","-","I"),VLOOKUP($B326,GtP!$A:$BB,MATCH("Gq/11_0-1",GtP!$A$1:$BB$1,0),FALSE))</f>
        <v>#N/A</v>
      </c>
      <c r="AQ326" s="140" t="e">
        <f>_xlfn.CONCAT(IF(BD326="","-","B"),IF(BQ326="","-","I"),VLOOKUP($B326,GtP!$A:$BB,MATCH("Gq/11_0-1",GtP!$A$1:$BB$1,0),FALSE))</f>
        <v>#N/A</v>
      </c>
      <c r="AR326" s="140" t="e">
        <f>_xlfn.CONCAT(IF(BE326="","-","B"),IF(BR326="","-","I"),VLOOKUP($B326,GtP!$A:$BB,MATCH("G12/13_0-1",GtP!$A$1:$BB$1,0),FALSE))</f>
        <v>#N/A</v>
      </c>
      <c r="AS326" s="140" t="e">
        <f>_xlfn.CONCAT(IF(BF326="","-","B"),IF(BS326="","-","I"),VLOOKUP($B326,GtP!$A:$BB,MATCH("G12/13_0-1",GtP!$A$1:$BB$1,0),FALSE))</f>
        <v>#N/A</v>
      </c>
      <c r="AT326" s="139" t="str">
        <f>_xlfn.IFNA(VLOOKUP($B326,'B-LogEmaxOverpEC50'!$A:$AL,MATCH(AT$1,'B-LogEmaxOverpEC50'!$A$1:$AL$1,0),FALSE),"")</f>
        <v/>
      </c>
      <c r="AU326" s="136" t="str">
        <f>_xlfn.IFNA(VLOOKUP($B326,'B-LogEmaxOverpEC50'!$A:$AL,MATCH(AU$1,'B-LogEmaxOverpEC50'!$A$1:$AL$1,0),FALSE),"")</f>
        <v/>
      </c>
      <c r="AV326" s="152" t="str">
        <f>_xlfn.IFNA(VLOOKUP($B326,'B-LogEmaxOverpEC50'!$A:$AL,MATCH(AV$1,'B-LogEmaxOverpEC50'!$A$1:$AL$1,0),FALSE),"")</f>
        <v/>
      </c>
      <c r="AW326" s="152" t="str">
        <f>_xlfn.IFNA(VLOOKUP($B326,'B-LogEmaxOverpEC50'!$A:$AL,MATCH(AW$1,'B-LogEmaxOverpEC50'!$A$1:$AL$1,0),FALSE),"")</f>
        <v/>
      </c>
      <c r="AX326" s="152" t="str">
        <f>_xlfn.IFNA(VLOOKUP($B326,'B-LogEmaxOverpEC50'!$A:$AL,MATCH(AX$1,'B-LogEmaxOverpEC50'!$A$1:$AL$1,0),FALSE),"")</f>
        <v/>
      </c>
      <c r="AY326" s="152" t="str">
        <f>_xlfn.IFNA(VLOOKUP($B326,'B-LogEmaxOverpEC50'!$A:$AL,MATCH(AY$1,'B-LogEmaxOverpEC50'!$A$1:$AL$1,0),FALSE),"")</f>
        <v/>
      </c>
      <c r="AZ326" s="152" t="str">
        <f>_xlfn.IFNA(VLOOKUP($B326,'B-LogEmaxOverpEC50'!$A:$AL,MATCH(AZ$1,'B-LogEmaxOverpEC50'!$A$1:$AL$1,0),FALSE),"")</f>
        <v/>
      </c>
      <c r="BA326" s="152" t="str">
        <f>_xlfn.IFNA(VLOOKUP($B326,'B-LogEmaxOverpEC50'!$A:$AL,MATCH(BA$1,'B-LogEmaxOverpEC50'!$A$1:$AL$1,0),FALSE),"")</f>
        <v/>
      </c>
      <c r="BB326" s="152" t="str">
        <f>_xlfn.IFNA(VLOOKUP($B326,'B-LogEmaxOverpEC50'!$A:$AL,MATCH(BB$1,'B-LogEmaxOverpEC50'!$A$1:$AL$1,0),FALSE),"")</f>
        <v/>
      </c>
      <c r="BC326" s="152" t="str">
        <f>_xlfn.IFNA(VLOOKUP($B326,'B-LogEmaxOverpEC50'!$A:$AL,MATCH(BC$1,'B-LogEmaxOverpEC50'!$A$1:$AL$1,0),FALSE),"")</f>
        <v/>
      </c>
      <c r="BD326" s="152" t="str">
        <f>_xlfn.IFNA(VLOOKUP($B326,'B-LogEmaxOverpEC50'!$A:$AL,MATCH(BD$1,'B-LogEmaxOverpEC50'!$A$1:$AL$1,0),FALSE),"")</f>
        <v/>
      </c>
      <c r="BE326" s="152" t="str">
        <f>_xlfn.IFNA(VLOOKUP($B326,'B-LogEmaxOverpEC50'!$A:$AL,MATCH(BE$1,'B-LogEmaxOverpEC50'!$A$1:$AL$1,0),FALSE),"")</f>
        <v/>
      </c>
      <c r="BF326" s="152" t="str">
        <f>_xlfn.IFNA(VLOOKUP($B326,'B-LogEmaxOverpEC50'!$A:$AL,MATCH(BF$1,'B-LogEmaxOverpEC50'!$A$1:$AL$1,0),FALSE),"")</f>
        <v/>
      </c>
      <c r="BG326" s="137" t="str">
        <f>_xlfn.IFNA(VLOOKUP($B326,'I-LogEmaxOverpEC50'!$A:$AR,MATCH(BG$1,'I-LogEmaxOverpEC50'!$A$1:$AR$1,0),FALSE),"")</f>
        <v/>
      </c>
      <c r="BH326" s="136" t="str">
        <f>_xlfn.IFNA(VLOOKUP($B326,'I-LogEmaxOverpEC50'!$A:$AR,MATCH(BH$1,'I-LogEmaxOverpEC50'!$A$1:$AR$1,0),FALSE),"")</f>
        <v/>
      </c>
      <c r="BI326" s="136" t="str">
        <f>_xlfn.IFNA(VLOOKUP($B326,'I-LogEmaxOverpEC50'!$A:$AR,MATCH(BI$1,'I-LogEmaxOverpEC50'!$A$1:$AR$1,0),FALSE),"")</f>
        <v/>
      </c>
      <c r="BJ326" s="136" t="str">
        <f>_xlfn.IFNA(VLOOKUP($B326,'I-LogEmaxOverpEC50'!$A:$AR,MATCH(BJ$1,'I-LogEmaxOverpEC50'!$A$1:$AR$1,0),FALSE),"")</f>
        <v/>
      </c>
      <c r="BK326" s="136" t="str">
        <f>_xlfn.IFNA(VLOOKUP($B326,'I-LogEmaxOverpEC50'!$A:$AR,MATCH(BK$1,'I-LogEmaxOverpEC50'!$A$1:$AR$1,0),FALSE),"")</f>
        <v/>
      </c>
      <c r="BL326" s="136" t="str">
        <f>_xlfn.IFNA(VLOOKUP($B326,'I-LogEmaxOverpEC50'!$A:$AR,MATCH(BL$1,'I-LogEmaxOverpEC50'!$A$1:$AR$1,0),FALSE),"")</f>
        <v/>
      </c>
      <c r="BM326" s="136" t="str">
        <f>_xlfn.IFNA(VLOOKUP($B326,'I-LogEmaxOverpEC50'!$A:$AR,MATCH(BM$1,'I-LogEmaxOverpEC50'!$A$1:$AR$1,0),FALSE),"")</f>
        <v/>
      </c>
      <c r="BN326" s="136" t="str">
        <f>_xlfn.IFNA(VLOOKUP($B326,'I-LogEmaxOverpEC50'!$A:$AR,MATCH(BN$1,'I-LogEmaxOverpEC50'!$A$1:$AR$1,0),FALSE),"")</f>
        <v/>
      </c>
      <c r="BO326" s="136" t="str">
        <f>_xlfn.IFNA(VLOOKUP($B326,'I-LogEmaxOverpEC50'!$A:$AR,MATCH(BO$1,'I-LogEmaxOverpEC50'!$A$1:$AR$1,0),FALSE),"")</f>
        <v/>
      </c>
      <c r="BP326" s="136" t="str">
        <f>_xlfn.IFNA(VLOOKUP($B326,'I-LogEmaxOverpEC50'!$A:$AR,MATCH(BP$1,'I-LogEmaxOverpEC50'!$A$1:$AR$1,0),FALSE),"")</f>
        <v/>
      </c>
      <c r="BQ326" s="136" t="str">
        <f>_xlfn.IFNA(VLOOKUP($B326,'I-LogEmaxOverpEC50'!$A:$AR,MATCH(BQ$1,'I-LogEmaxOverpEC50'!$A$1:$AR$1,0),FALSE),"")</f>
        <v/>
      </c>
      <c r="BR326" s="136" t="str">
        <f>_xlfn.IFNA(VLOOKUP($B326,'I-LogEmaxOverpEC50'!$A:$AR,MATCH(BR$1,'I-LogEmaxOverpEC50'!$A$1:$AR$1,0),FALSE),"")</f>
        <v/>
      </c>
      <c r="BS326" s="136" t="str">
        <f>_xlfn.IFNA(VLOOKUP($B326,'I-LogEmaxOverpEC50'!$A:$AR,MATCH(BS$1,'I-LogEmaxOverpEC50'!$A$1:$AR$1,0),FALSE),"")</f>
        <v/>
      </c>
    </row>
    <row r="327" spans="1:88" x14ac:dyDescent="0.2">
      <c r="A327" s="146" t="e" cm="1">
        <f t="array" ref="A327">_xlfn.IFS(SUM(F327:R327)&gt;0,1,AB327&gt;0,2,TRUE,3)</f>
        <v>#N/A</v>
      </c>
      <c r="B327" s="146" t="s">
        <v>2052</v>
      </c>
      <c r="D327" s="151" t="str">
        <f>_xlfn.XLOOKUP(B327,RecNamesAll!A:A,RecNamesAll!E:E)</f>
        <v>A</v>
      </c>
      <c r="E327" s="150" t="str">
        <f>_xlfn.XLOOKUP(B327,RecNamesAll!A:A,RecNamesAll!C:C)</f>
        <v>Y6</v>
      </c>
      <c r="F327" s="160" t="e">
        <f t="shared" si="100"/>
        <v>#N/A</v>
      </c>
      <c r="G327" s="159" t="e">
        <f t="shared" si="101"/>
        <v>#N/A</v>
      </c>
      <c r="H327" s="159" t="e">
        <f t="shared" si="102"/>
        <v>#N/A</v>
      </c>
      <c r="I327" s="159" t="e">
        <f t="shared" si="103"/>
        <v>#N/A</v>
      </c>
      <c r="J327" s="159" t="e">
        <f t="shared" si="104"/>
        <v>#N/A</v>
      </c>
      <c r="K327" s="159" t="e">
        <f t="shared" si="105"/>
        <v>#N/A</v>
      </c>
      <c r="L327" s="159" t="e">
        <f t="shared" si="106"/>
        <v>#N/A</v>
      </c>
      <c r="M327" s="159" t="e">
        <f t="shared" si="107"/>
        <v>#N/A</v>
      </c>
      <c r="N327" s="159" t="e">
        <f t="shared" si="108"/>
        <v>#N/A</v>
      </c>
      <c r="O327" s="159" t="e">
        <f t="shared" si="109"/>
        <v>#N/A</v>
      </c>
      <c r="P327" s="159" t="e">
        <f t="shared" si="110"/>
        <v>#N/A</v>
      </c>
      <c r="Q327" s="159" t="e">
        <f t="shared" si="111"/>
        <v>#N/A</v>
      </c>
      <c r="R327" s="159" t="e">
        <f t="shared" si="112"/>
        <v>#N/A</v>
      </c>
      <c r="U327" s="146" t="str">
        <f t="shared" si="113"/>
        <v>A</v>
      </c>
      <c r="V327" s="145" t="str">
        <f t="shared" si="114"/>
        <v>Y6</v>
      </c>
      <c r="W327" s="157" t="e">
        <f>VLOOKUP($B327,GtP!$A:$DD,MATCH("Gs_0-2",GtP!$A$1:$DD$1,0),FALSE)</f>
        <v>#N/A</v>
      </c>
      <c r="X327" s="156" t="e">
        <f>VLOOKUP($B327,GtP!$A:$DD,MATCH("Gi/o_0-2",GtP!$A$1:$DD$1,0),FALSE)</f>
        <v>#N/A</v>
      </c>
      <c r="Y327" s="156" t="e">
        <f>VLOOKUP($B327,GtP!$A:$DD,MATCH("Gq/11_0-2",GtP!$A$1:$DD$1,0),FALSE)</f>
        <v>#N/A</v>
      </c>
      <c r="Z327" s="156" t="e">
        <f>VLOOKUP($B327,GtP!$A:$DD,MATCH("G12/13_0-2",GtP!$A$1:$DD$1,0),FALSE)</f>
        <v>#N/A</v>
      </c>
      <c r="AB327" s="143" t="e">
        <f t="shared" si="115"/>
        <v>#N/A</v>
      </c>
      <c r="AC327" s="315" t="str">
        <f t="shared" si="116"/>
        <v/>
      </c>
      <c r="AD327" s="349" t="str">
        <f t="shared" si="117"/>
        <v/>
      </c>
      <c r="AE327" s="349" t="str">
        <f t="shared" si="118"/>
        <v/>
      </c>
      <c r="AF327" s="311" t="str">
        <f t="shared" si="119"/>
        <v/>
      </c>
      <c r="AG327" s="141" t="e">
        <f>_xlfn.CONCAT(IF(AT327="","-","B"),IF(BG327="","-","I"),VLOOKUP($B327,GtP!$A:$BB,MATCH("Gs_0-1",GtP!$A$1:$BB$1,0),FALSE))</f>
        <v>#N/A</v>
      </c>
      <c r="AH327" s="140" t="e">
        <f>_xlfn.CONCAT(IF(AU327="","-","B"),IF(BH327="","-","I"),VLOOKUP($B327,GtP!$A:$BB,MATCH("Gs_0-1",GtP!$A$1:$BB$1,0),FALSE))</f>
        <v>#N/A</v>
      </c>
      <c r="AI327" s="140" t="e">
        <f>_xlfn.CONCAT(IF(AV327="","-","B"),IF(BI327="","-","I"),VLOOKUP($B327,GtP!$A:$BB,MATCH("Gi/o_0-1",GtP!$A$1:$BB$1,0),FALSE))</f>
        <v>#N/A</v>
      </c>
      <c r="AJ327" s="140" t="e">
        <f>_xlfn.CONCAT(IF(AW327="","-","B"),IF(BJ327="","-","I"),VLOOKUP($B327,GtP!$A:$BB,MATCH("Gi/o_0-1",GtP!$A$1:$BB$1,0),FALSE))</f>
        <v>#N/A</v>
      </c>
      <c r="AK327" s="140" t="e">
        <f>_xlfn.CONCAT(IF(AX327="","-","B"),IF(BK327="","-","I"),VLOOKUP($B327,GtP!$A:$BB,MATCH("Gi/o_0-1",GtP!$A$1:$BB$1,0),FALSE))</f>
        <v>#N/A</v>
      </c>
      <c r="AL327" s="140" t="e">
        <f>_xlfn.CONCAT(IF(AY327="","-","B"),IF(BL327="","-","I"),VLOOKUP($B327,GtP!$A:$BB,MATCH("Gi/o_0-1",GtP!$A$1:$BB$1,0),FALSE))</f>
        <v>#N/A</v>
      </c>
      <c r="AM327" s="140" t="e">
        <f>_xlfn.CONCAT(IF(AZ327="","-","B"),IF(BM327="","-","I"),VLOOKUP($B327,GtP!$A:$BB,MATCH("Gi/o_0-1",GtP!$A$1:$BB$1,0),FALSE))</f>
        <v>#N/A</v>
      </c>
      <c r="AN327" s="140" t="e">
        <f>_xlfn.CONCAT(IF(BA327="","-","B"),IF(BN327="","-","I"),VLOOKUP($B327,GtP!$A:$BB,MATCH("Gq/11_0-1",GtP!$A$1:$BB$1,0),FALSE))</f>
        <v>#N/A</v>
      </c>
      <c r="AO327" s="140" t="e">
        <f>_xlfn.CONCAT(IF(BB327="","-","B"),IF(BO327="","-","I"),VLOOKUP($B327,GtP!$A:$BB,MATCH("Gq/11_0-1",GtP!$A$1:$BB$1,0),FALSE))</f>
        <v>#N/A</v>
      </c>
      <c r="AP327" s="140" t="e">
        <f>_xlfn.CONCAT(IF(BC327="","-","B"),IF(BP327="","-","I"),VLOOKUP($B327,GtP!$A:$BB,MATCH("Gq/11_0-1",GtP!$A$1:$BB$1,0),FALSE))</f>
        <v>#N/A</v>
      </c>
      <c r="AQ327" s="140" t="e">
        <f>_xlfn.CONCAT(IF(BD327="","-","B"),IF(BQ327="","-","I"),VLOOKUP($B327,GtP!$A:$BB,MATCH("Gq/11_0-1",GtP!$A$1:$BB$1,0),FALSE))</f>
        <v>#N/A</v>
      </c>
      <c r="AR327" s="140" t="e">
        <f>_xlfn.CONCAT(IF(BE327="","-","B"),IF(BR327="","-","I"),VLOOKUP($B327,GtP!$A:$BB,MATCH("G12/13_0-1",GtP!$A$1:$BB$1,0),FALSE))</f>
        <v>#N/A</v>
      </c>
      <c r="AS327" s="140" t="e">
        <f>_xlfn.CONCAT(IF(BF327="","-","B"),IF(BS327="","-","I"),VLOOKUP($B327,GtP!$A:$BB,MATCH("G12/13_0-1",GtP!$A$1:$BB$1,0),FALSE))</f>
        <v>#N/A</v>
      </c>
      <c r="AT327" s="139" t="str">
        <f>_xlfn.IFNA(VLOOKUP($B327,'B-LogEmaxOverpEC50'!$A:$AL,MATCH(AT$1,'B-LogEmaxOverpEC50'!$A$1:$AL$1,0),FALSE),"")</f>
        <v/>
      </c>
      <c r="AU327" s="136" t="str">
        <f>_xlfn.IFNA(VLOOKUP($B327,'B-LogEmaxOverpEC50'!$A:$AL,MATCH(AU$1,'B-LogEmaxOverpEC50'!$A$1:$AL$1,0),FALSE),"")</f>
        <v/>
      </c>
      <c r="AV327" s="152" t="str">
        <f>_xlfn.IFNA(VLOOKUP($B327,'B-LogEmaxOverpEC50'!$A:$AL,MATCH(AV$1,'B-LogEmaxOverpEC50'!$A$1:$AL$1,0),FALSE),"")</f>
        <v/>
      </c>
      <c r="AW327" s="152" t="str">
        <f>_xlfn.IFNA(VLOOKUP($B327,'B-LogEmaxOverpEC50'!$A:$AL,MATCH(AW$1,'B-LogEmaxOverpEC50'!$A$1:$AL$1,0),FALSE),"")</f>
        <v/>
      </c>
      <c r="AX327" s="152" t="str">
        <f>_xlfn.IFNA(VLOOKUP($B327,'B-LogEmaxOverpEC50'!$A:$AL,MATCH(AX$1,'B-LogEmaxOverpEC50'!$A$1:$AL$1,0),FALSE),"")</f>
        <v/>
      </c>
      <c r="AY327" s="152" t="str">
        <f>_xlfn.IFNA(VLOOKUP($B327,'B-LogEmaxOverpEC50'!$A:$AL,MATCH(AY$1,'B-LogEmaxOverpEC50'!$A$1:$AL$1,0),FALSE),"")</f>
        <v/>
      </c>
      <c r="AZ327" s="152" t="str">
        <f>_xlfn.IFNA(VLOOKUP($B327,'B-LogEmaxOverpEC50'!$A:$AL,MATCH(AZ$1,'B-LogEmaxOverpEC50'!$A$1:$AL$1,0),FALSE),"")</f>
        <v/>
      </c>
      <c r="BA327" s="152" t="str">
        <f>_xlfn.IFNA(VLOOKUP($B327,'B-LogEmaxOverpEC50'!$A:$AL,MATCH(BA$1,'B-LogEmaxOverpEC50'!$A$1:$AL$1,0),FALSE),"")</f>
        <v/>
      </c>
      <c r="BB327" s="152" t="str">
        <f>_xlfn.IFNA(VLOOKUP($B327,'B-LogEmaxOverpEC50'!$A:$AL,MATCH(BB$1,'B-LogEmaxOverpEC50'!$A$1:$AL$1,0),FALSE),"")</f>
        <v/>
      </c>
      <c r="BC327" s="152" t="str">
        <f>_xlfn.IFNA(VLOOKUP($B327,'B-LogEmaxOverpEC50'!$A:$AL,MATCH(BC$1,'B-LogEmaxOverpEC50'!$A$1:$AL$1,0),FALSE),"")</f>
        <v/>
      </c>
      <c r="BD327" s="152" t="str">
        <f>_xlfn.IFNA(VLOOKUP($B327,'B-LogEmaxOverpEC50'!$A:$AL,MATCH(BD$1,'B-LogEmaxOverpEC50'!$A$1:$AL$1,0),FALSE),"")</f>
        <v/>
      </c>
      <c r="BE327" s="152" t="str">
        <f>_xlfn.IFNA(VLOOKUP($B327,'B-LogEmaxOverpEC50'!$A:$AL,MATCH(BE$1,'B-LogEmaxOverpEC50'!$A$1:$AL$1,0),FALSE),"")</f>
        <v/>
      </c>
      <c r="BF327" s="152" t="str">
        <f>_xlfn.IFNA(VLOOKUP($B327,'B-LogEmaxOverpEC50'!$A:$AL,MATCH(BF$1,'B-LogEmaxOverpEC50'!$A$1:$AL$1,0),FALSE),"")</f>
        <v/>
      </c>
      <c r="BG327" s="137" t="str">
        <f>_xlfn.IFNA(VLOOKUP($B327,'I-LogEmaxOverpEC50'!$A:$AR,MATCH(BG$1,'I-LogEmaxOverpEC50'!$A$1:$AR$1,0),FALSE),"")</f>
        <v/>
      </c>
      <c r="BH327" s="136" t="str">
        <f>_xlfn.IFNA(VLOOKUP($B327,'I-LogEmaxOverpEC50'!$A:$AR,MATCH(BH$1,'I-LogEmaxOverpEC50'!$A$1:$AR$1,0),FALSE),"")</f>
        <v/>
      </c>
      <c r="BI327" s="136" t="str">
        <f>_xlfn.IFNA(VLOOKUP($B327,'I-LogEmaxOverpEC50'!$A:$AR,MATCH(BI$1,'I-LogEmaxOverpEC50'!$A$1:$AR$1,0),FALSE),"")</f>
        <v/>
      </c>
      <c r="BJ327" s="136" t="str">
        <f>_xlfn.IFNA(VLOOKUP($B327,'I-LogEmaxOverpEC50'!$A:$AR,MATCH(BJ$1,'I-LogEmaxOverpEC50'!$A$1:$AR$1,0),FALSE),"")</f>
        <v/>
      </c>
      <c r="BK327" s="136" t="str">
        <f>_xlfn.IFNA(VLOOKUP($B327,'I-LogEmaxOverpEC50'!$A:$AR,MATCH(BK$1,'I-LogEmaxOverpEC50'!$A$1:$AR$1,0),FALSE),"")</f>
        <v/>
      </c>
      <c r="BL327" s="136" t="str">
        <f>_xlfn.IFNA(VLOOKUP($B327,'I-LogEmaxOverpEC50'!$A:$AR,MATCH(BL$1,'I-LogEmaxOverpEC50'!$A$1:$AR$1,0),FALSE),"")</f>
        <v/>
      </c>
      <c r="BM327" s="136" t="str">
        <f>_xlfn.IFNA(VLOOKUP($B327,'I-LogEmaxOverpEC50'!$A:$AR,MATCH(BM$1,'I-LogEmaxOverpEC50'!$A$1:$AR$1,0),FALSE),"")</f>
        <v/>
      </c>
      <c r="BN327" s="136" t="str">
        <f>_xlfn.IFNA(VLOOKUP($B327,'I-LogEmaxOverpEC50'!$A:$AR,MATCH(BN$1,'I-LogEmaxOverpEC50'!$A$1:$AR$1,0),FALSE),"")</f>
        <v/>
      </c>
      <c r="BO327" s="136" t="str">
        <f>_xlfn.IFNA(VLOOKUP($B327,'I-LogEmaxOverpEC50'!$A:$AR,MATCH(BO$1,'I-LogEmaxOverpEC50'!$A$1:$AR$1,0),FALSE),"")</f>
        <v/>
      </c>
      <c r="BP327" s="136" t="str">
        <f>_xlfn.IFNA(VLOOKUP($B327,'I-LogEmaxOverpEC50'!$A:$AR,MATCH(BP$1,'I-LogEmaxOverpEC50'!$A$1:$AR$1,0),FALSE),"")</f>
        <v/>
      </c>
      <c r="BQ327" s="136" t="str">
        <f>_xlfn.IFNA(VLOOKUP($B327,'I-LogEmaxOverpEC50'!$A:$AR,MATCH(BQ$1,'I-LogEmaxOverpEC50'!$A$1:$AR$1,0),FALSE),"")</f>
        <v/>
      </c>
      <c r="BR327" s="136" t="str">
        <f>_xlfn.IFNA(VLOOKUP($B327,'I-LogEmaxOverpEC50'!$A:$AR,MATCH(BR$1,'I-LogEmaxOverpEC50'!$A$1:$AR$1,0),FALSE),"")</f>
        <v/>
      </c>
      <c r="BS327" s="136" t="str">
        <f>_xlfn.IFNA(VLOOKUP($B327,'I-LogEmaxOverpEC50'!$A:$AR,MATCH(BS$1,'I-LogEmaxOverpEC50'!$A$1:$AR$1,0),FALSE),"")</f>
        <v/>
      </c>
      <c r="BT327" s="153"/>
      <c r="BU327" s="153"/>
      <c r="BV327" s="153"/>
      <c r="BW327" s="153"/>
      <c r="BX327" s="153"/>
      <c r="BY327" s="153"/>
      <c r="BZ327" s="153"/>
      <c r="CA327" s="153"/>
      <c r="CB327" s="153"/>
      <c r="CC327" s="153"/>
      <c r="CD327" s="153"/>
      <c r="CE327" s="153"/>
      <c r="CF327" s="153"/>
      <c r="CG327" s="153"/>
      <c r="CH327" s="153"/>
      <c r="CI327" s="153"/>
      <c r="CJ327" s="153"/>
    </row>
    <row r="328" spans="1:88" x14ac:dyDescent="0.2">
      <c r="A328" s="146" t="e" cm="1">
        <f t="array" ref="A328">_xlfn.IFS(SUM(F328:R328)&gt;0,1,AB328&gt;0,2,TRUE,3)</f>
        <v>#N/A</v>
      </c>
      <c r="B328" s="146" t="s">
        <v>1826</v>
      </c>
      <c r="D328" s="151" t="str">
        <f>_xlfn.XLOOKUP(B328,RecNamesAll!A:A,RecNamesAll!E:E)</f>
        <v>B1</v>
      </c>
      <c r="E328" s="150" t="str">
        <f>_xlfn.XLOOKUP(B328,RecNamesAll!A:A,RecNamesAll!C:C)</f>
        <v>Calcitonin receptor-like</v>
      </c>
      <c r="F328" s="160" t="e">
        <f t="shared" si="100"/>
        <v>#N/A</v>
      </c>
      <c r="G328" s="159" t="e">
        <f t="shared" si="101"/>
        <v>#N/A</v>
      </c>
      <c r="H328" s="159" t="e">
        <f t="shared" si="102"/>
        <v>#N/A</v>
      </c>
      <c r="I328" s="159" t="e">
        <f t="shared" si="103"/>
        <v>#N/A</v>
      </c>
      <c r="J328" s="159" t="e">
        <f t="shared" si="104"/>
        <v>#N/A</v>
      </c>
      <c r="K328" s="159" t="e">
        <f t="shared" si="105"/>
        <v>#N/A</v>
      </c>
      <c r="L328" s="159" t="e">
        <f t="shared" si="106"/>
        <v>#N/A</v>
      </c>
      <c r="M328" s="159" t="e">
        <f t="shared" si="107"/>
        <v>#N/A</v>
      </c>
      <c r="N328" s="159" t="e">
        <f t="shared" si="108"/>
        <v>#N/A</v>
      </c>
      <c r="O328" s="159" t="e">
        <f t="shared" si="109"/>
        <v>#N/A</v>
      </c>
      <c r="P328" s="159" t="e">
        <f t="shared" si="110"/>
        <v>#N/A</v>
      </c>
      <c r="Q328" s="159" t="e">
        <f t="shared" si="111"/>
        <v>#N/A</v>
      </c>
      <c r="R328" s="159" t="e">
        <f t="shared" si="112"/>
        <v>#N/A</v>
      </c>
      <c r="U328" s="146" t="str">
        <f t="shared" si="113"/>
        <v>B1</v>
      </c>
      <c r="V328" s="145" t="str">
        <f t="shared" si="114"/>
        <v>Calcitonin receptor-like</v>
      </c>
      <c r="W328" s="157" t="e">
        <f>VLOOKUP($B328,GtP!$A:$DD,MATCH("Gs_0-2",GtP!$A$1:$DD$1,0),FALSE)</f>
        <v>#N/A</v>
      </c>
      <c r="X328" s="156" t="e">
        <f>VLOOKUP($B328,GtP!$A:$DD,MATCH("Gi/o_0-2",GtP!$A$1:$DD$1,0),FALSE)</f>
        <v>#N/A</v>
      </c>
      <c r="Y328" s="156" t="e">
        <f>VLOOKUP($B328,GtP!$A:$DD,MATCH("Gq/11_0-2",GtP!$A$1:$DD$1,0),FALSE)</f>
        <v>#N/A</v>
      </c>
      <c r="Z328" s="156" t="e">
        <f>VLOOKUP($B328,GtP!$A:$DD,MATCH("G12/13_0-2",GtP!$A$1:$DD$1,0),FALSE)</f>
        <v>#N/A</v>
      </c>
      <c r="AB328" s="143" t="e">
        <f t="shared" si="115"/>
        <v>#N/A</v>
      </c>
      <c r="AC328" s="315" t="str">
        <f t="shared" si="116"/>
        <v/>
      </c>
      <c r="AD328" s="349" t="str">
        <f t="shared" si="117"/>
        <v/>
      </c>
      <c r="AE328" s="349" t="str">
        <f t="shared" si="118"/>
        <v/>
      </c>
      <c r="AF328" s="311" t="str">
        <f t="shared" si="119"/>
        <v/>
      </c>
      <c r="AG328" s="141" t="e">
        <f>_xlfn.CONCAT(IF(AT328="","-","B"),IF(BG328="","-","I"),VLOOKUP($B328,GtP!$A:$BB,MATCH("Gs_0-1",GtP!$A$1:$BB$1,0),FALSE))</f>
        <v>#N/A</v>
      </c>
      <c r="AH328" s="140" t="e">
        <f>_xlfn.CONCAT(IF(AU328="","-","B"),IF(BH328="","-","I"),VLOOKUP($B328,GtP!$A:$BB,MATCH("Gs_0-1",GtP!$A$1:$BB$1,0),FALSE))</f>
        <v>#N/A</v>
      </c>
      <c r="AI328" s="140" t="e">
        <f>_xlfn.CONCAT(IF(AV328="","-","B"),IF(BI328="","-","I"),VLOOKUP($B328,GtP!$A:$BB,MATCH("Gi/o_0-1",GtP!$A$1:$BB$1,0),FALSE))</f>
        <v>#N/A</v>
      </c>
      <c r="AJ328" s="140" t="e">
        <f>_xlfn.CONCAT(IF(AW328="","-","B"),IF(BJ328="","-","I"),VLOOKUP($B328,GtP!$A:$BB,MATCH("Gi/o_0-1",GtP!$A$1:$BB$1,0),FALSE))</f>
        <v>#N/A</v>
      </c>
      <c r="AK328" s="140" t="e">
        <f>_xlfn.CONCAT(IF(AX328="","-","B"),IF(BK328="","-","I"),VLOOKUP($B328,GtP!$A:$BB,MATCH("Gi/o_0-1",GtP!$A$1:$BB$1,0),FALSE))</f>
        <v>#N/A</v>
      </c>
      <c r="AL328" s="140" t="e">
        <f>_xlfn.CONCAT(IF(AY328="","-","B"),IF(BL328="","-","I"),VLOOKUP($B328,GtP!$A:$BB,MATCH("Gi/o_0-1",GtP!$A$1:$BB$1,0),FALSE))</f>
        <v>#N/A</v>
      </c>
      <c r="AM328" s="140" t="e">
        <f>_xlfn.CONCAT(IF(AZ328="","-","B"),IF(BM328="","-","I"),VLOOKUP($B328,GtP!$A:$BB,MATCH("Gi/o_0-1",GtP!$A$1:$BB$1,0),FALSE))</f>
        <v>#N/A</v>
      </c>
      <c r="AN328" s="140" t="e">
        <f>_xlfn.CONCAT(IF(BA328="","-","B"),IF(BN328="","-","I"),VLOOKUP($B328,GtP!$A:$BB,MATCH("Gq/11_0-1",GtP!$A$1:$BB$1,0),FALSE))</f>
        <v>#N/A</v>
      </c>
      <c r="AO328" s="140" t="e">
        <f>_xlfn.CONCAT(IF(BB328="","-","B"),IF(BO328="","-","I"),VLOOKUP($B328,GtP!$A:$BB,MATCH("Gq/11_0-1",GtP!$A$1:$BB$1,0),FALSE))</f>
        <v>#N/A</v>
      </c>
      <c r="AP328" s="140" t="e">
        <f>_xlfn.CONCAT(IF(BC328="","-","B"),IF(BP328="","-","I"),VLOOKUP($B328,GtP!$A:$BB,MATCH("Gq/11_0-1",GtP!$A$1:$BB$1,0),FALSE))</f>
        <v>#N/A</v>
      </c>
      <c r="AQ328" s="140" t="e">
        <f>_xlfn.CONCAT(IF(BD328="","-","B"),IF(BQ328="","-","I"),VLOOKUP($B328,GtP!$A:$BB,MATCH("Gq/11_0-1",GtP!$A$1:$BB$1,0),FALSE))</f>
        <v>#N/A</v>
      </c>
      <c r="AR328" s="140" t="e">
        <f>_xlfn.CONCAT(IF(BE328="","-","B"),IF(BR328="","-","I"),VLOOKUP($B328,GtP!$A:$BB,MATCH("G12/13_0-1",GtP!$A$1:$BB$1,0),FALSE))</f>
        <v>#N/A</v>
      </c>
      <c r="AS328" s="140" t="e">
        <f>_xlfn.CONCAT(IF(BF328="","-","B"),IF(BS328="","-","I"),VLOOKUP($B328,GtP!$A:$BB,MATCH("G12/13_0-1",GtP!$A$1:$BB$1,0),FALSE))</f>
        <v>#N/A</v>
      </c>
      <c r="AT328" s="139" t="str">
        <f>_xlfn.IFNA(VLOOKUP($B328,'B-LogEmaxOverpEC50'!$A:$AL,MATCH(AT$1,'B-LogEmaxOverpEC50'!$A$1:$AL$1,0),FALSE),"")</f>
        <v/>
      </c>
      <c r="AU328" s="136" t="str">
        <f>_xlfn.IFNA(VLOOKUP($B328,'B-LogEmaxOverpEC50'!$A:$AL,MATCH(AU$1,'B-LogEmaxOverpEC50'!$A$1:$AL$1,0),FALSE),"")</f>
        <v/>
      </c>
      <c r="AV328" s="152" t="str">
        <f>_xlfn.IFNA(VLOOKUP($B328,'B-LogEmaxOverpEC50'!$A:$AL,MATCH(AV$1,'B-LogEmaxOverpEC50'!$A$1:$AL$1,0),FALSE),"")</f>
        <v/>
      </c>
      <c r="AW328" s="152" t="str">
        <f>_xlfn.IFNA(VLOOKUP($B328,'B-LogEmaxOverpEC50'!$A:$AL,MATCH(AW$1,'B-LogEmaxOverpEC50'!$A$1:$AL$1,0),FALSE),"")</f>
        <v/>
      </c>
      <c r="AX328" s="152" t="str">
        <f>_xlfn.IFNA(VLOOKUP($B328,'B-LogEmaxOverpEC50'!$A:$AL,MATCH(AX$1,'B-LogEmaxOverpEC50'!$A$1:$AL$1,0),FALSE),"")</f>
        <v/>
      </c>
      <c r="AY328" s="152" t="str">
        <f>_xlfn.IFNA(VLOOKUP($B328,'B-LogEmaxOverpEC50'!$A:$AL,MATCH(AY$1,'B-LogEmaxOverpEC50'!$A$1:$AL$1,0),FALSE),"")</f>
        <v/>
      </c>
      <c r="AZ328" s="152" t="str">
        <f>_xlfn.IFNA(VLOOKUP($B328,'B-LogEmaxOverpEC50'!$A:$AL,MATCH(AZ$1,'B-LogEmaxOverpEC50'!$A$1:$AL$1,0),FALSE),"")</f>
        <v/>
      </c>
      <c r="BA328" s="152" t="str">
        <f>_xlfn.IFNA(VLOOKUP($B328,'B-LogEmaxOverpEC50'!$A:$AL,MATCH(BA$1,'B-LogEmaxOverpEC50'!$A$1:$AL$1,0),FALSE),"")</f>
        <v/>
      </c>
      <c r="BB328" s="152" t="str">
        <f>_xlfn.IFNA(VLOOKUP($B328,'B-LogEmaxOverpEC50'!$A:$AL,MATCH(BB$1,'B-LogEmaxOverpEC50'!$A$1:$AL$1,0),FALSE),"")</f>
        <v/>
      </c>
      <c r="BC328" s="152" t="str">
        <f>_xlfn.IFNA(VLOOKUP($B328,'B-LogEmaxOverpEC50'!$A:$AL,MATCH(BC$1,'B-LogEmaxOverpEC50'!$A$1:$AL$1,0),FALSE),"")</f>
        <v/>
      </c>
      <c r="BD328" s="152" t="str">
        <f>_xlfn.IFNA(VLOOKUP($B328,'B-LogEmaxOverpEC50'!$A:$AL,MATCH(BD$1,'B-LogEmaxOverpEC50'!$A$1:$AL$1,0),FALSE),"")</f>
        <v/>
      </c>
      <c r="BE328" s="152" t="str">
        <f>_xlfn.IFNA(VLOOKUP($B328,'B-LogEmaxOverpEC50'!$A:$AL,MATCH(BE$1,'B-LogEmaxOverpEC50'!$A$1:$AL$1,0),FALSE),"")</f>
        <v/>
      </c>
      <c r="BF328" s="152" t="str">
        <f>_xlfn.IFNA(VLOOKUP($B328,'B-LogEmaxOverpEC50'!$A:$AL,MATCH(BF$1,'B-LogEmaxOverpEC50'!$A$1:$AL$1,0),FALSE),"")</f>
        <v/>
      </c>
      <c r="BG328" s="137" t="str">
        <f>_xlfn.IFNA(VLOOKUP($B328,'I-LogEmaxOverpEC50'!$A:$AR,MATCH(BG$1,'I-LogEmaxOverpEC50'!$A$1:$AR$1,0),FALSE),"")</f>
        <v/>
      </c>
      <c r="BH328" s="136" t="str">
        <f>_xlfn.IFNA(VLOOKUP($B328,'I-LogEmaxOverpEC50'!$A:$AR,MATCH(BH$1,'I-LogEmaxOverpEC50'!$A$1:$AR$1,0),FALSE),"")</f>
        <v/>
      </c>
      <c r="BI328" s="136" t="str">
        <f>_xlfn.IFNA(VLOOKUP($B328,'I-LogEmaxOverpEC50'!$A:$AR,MATCH(BI$1,'I-LogEmaxOverpEC50'!$A$1:$AR$1,0),FALSE),"")</f>
        <v/>
      </c>
      <c r="BJ328" s="136" t="str">
        <f>_xlfn.IFNA(VLOOKUP($B328,'I-LogEmaxOverpEC50'!$A:$AR,MATCH(BJ$1,'I-LogEmaxOverpEC50'!$A$1:$AR$1,0),FALSE),"")</f>
        <v/>
      </c>
      <c r="BK328" s="136" t="str">
        <f>_xlfn.IFNA(VLOOKUP($B328,'I-LogEmaxOverpEC50'!$A:$AR,MATCH(BK$1,'I-LogEmaxOverpEC50'!$A$1:$AR$1,0),FALSE),"")</f>
        <v/>
      </c>
      <c r="BL328" s="136" t="str">
        <f>_xlfn.IFNA(VLOOKUP($B328,'I-LogEmaxOverpEC50'!$A:$AR,MATCH(BL$1,'I-LogEmaxOverpEC50'!$A$1:$AR$1,0),FALSE),"")</f>
        <v/>
      </c>
      <c r="BM328" s="136" t="str">
        <f>_xlfn.IFNA(VLOOKUP($B328,'I-LogEmaxOverpEC50'!$A:$AR,MATCH(BM$1,'I-LogEmaxOverpEC50'!$A$1:$AR$1,0),FALSE),"")</f>
        <v/>
      </c>
      <c r="BN328" s="136" t="str">
        <f>_xlfn.IFNA(VLOOKUP($B328,'I-LogEmaxOverpEC50'!$A:$AR,MATCH(BN$1,'I-LogEmaxOverpEC50'!$A$1:$AR$1,0),FALSE),"")</f>
        <v/>
      </c>
      <c r="BO328" s="136" t="str">
        <f>_xlfn.IFNA(VLOOKUP($B328,'I-LogEmaxOverpEC50'!$A:$AR,MATCH(BO$1,'I-LogEmaxOverpEC50'!$A$1:$AR$1,0),FALSE),"")</f>
        <v/>
      </c>
      <c r="BP328" s="136" t="str">
        <f>_xlfn.IFNA(VLOOKUP($B328,'I-LogEmaxOverpEC50'!$A:$AR,MATCH(BP$1,'I-LogEmaxOverpEC50'!$A$1:$AR$1,0),FALSE),"")</f>
        <v/>
      </c>
      <c r="BQ328" s="136" t="str">
        <f>_xlfn.IFNA(VLOOKUP($B328,'I-LogEmaxOverpEC50'!$A:$AR,MATCH(BQ$1,'I-LogEmaxOverpEC50'!$A$1:$AR$1,0),FALSE),"")</f>
        <v/>
      </c>
      <c r="BR328" s="136" t="str">
        <f>_xlfn.IFNA(VLOOKUP($B328,'I-LogEmaxOverpEC50'!$A:$AR,MATCH(BR$1,'I-LogEmaxOverpEC50'!$A$1:$AR$1,0),FALSE),"")</f>
        <v/>
      </c>
      <c r="BS328" s="136" t="str">
        <f>_xlfn.IFNA(VLOOKUP($B328,'I-LogEmaxOverpEC50'!$A:$AR,MATCH(BS$1,'I-LogEmaxOverpEC50'!$A$1:$AR$1,0),FALSE),"")</f>
        <v/>
      </c>
    </row>
    <row r="329" spans="1:88" x14ac:dyDescent="0.2">
      <c r="A329" s="146" t="e" cm="1">
        <f t="array" ref="A329">_xlfn.IFS(SUM(F329:R329)&gt;0,1,AB329&gt;0,2,TRUE,3)</f>
        <v>#N/A</v>
      </c>
      <c r="B329" s="146" t="s">
        <v>166</v>
      </c>
      <c r="D329" s="151" t="str">
        <f>_xlfn.XLOOKUP(B329,RecNamesAll!A:A,RecNamesAll!E:E)</f>
        <v>B1</v>
      </c>
      <c r="E329" s="150" t="str">
        <f>_xlfn.XLOOKUP(B329,RecNamesAll!A:A,RecNamesAll!C:C)</f>
        <v>PTH2</v>
      </c>
      <c r="F329" s="160" t="e">
        <f t="shared" si="100"/>
        <v>#N/A</v>
      </c>
      <c r="G329" s="159" t="e">
        <f t="shared" si="101"/>
        <v>#N/A</v>
      </c>
      <c r="H329" s="159" t="e">
        <f t="shared" si="102"/>
        <v>#N/A</v>
      </c>
      <c r="I329" s="159" t="e">
        <f t="shared" si="103"/>
        <v>#N/A</v>
      </c>
      <c r="J329" s="159" t="e">
        <f t="shared" si="104"/>
        <v>#N/A</v>
      </c>
      <c r="K329" s="159" t="e">
        <f t="shared" si="105"/>
        <v>#N/A</v>
      </c>
      <c r="L329" s="159" t="e">
        <f t="shared" si="106"/>
        <v>#N/A</v>
      </c>
      <c r="M329" s="159" t="e">
        <f t="shared" si="107"/>
        <v>#N/A</v>
      </c>
      <c r="N329" s="159" t="e">
        <f t="shared" si="108"/>
        <v>#N/A</v>
      </c>
      <c r="O329" s="159" t="e">
        <f t="shared" si="109"/>
        <v>#N/A</v>
      </c>
      <c r="P329" s="159" t="e">
        <f t="shared" si="110"/>
        <v>#N/A</v>
      </c>
      <c r="Q329" s="159" t="e">
        <f t="shared" si="111"/>
        <v>#N/A</v>
      </c>
      <c r="R329" s="159" t="e">
        <f t="shared" si="112"/>
        <v>#N/A</v>
      </c>
      <c r="U329" s="146" t="str">
        <f t="shared" si="113"/>
        <v>B1</v>
      </c>
      <c r="V329" s="145" t="str">
        <f t="shared" si="114"/>
        <v>PTH2</v>
      </c>
      <c r="W329" s="157" t="e">
        <f>VLOOKUP($B329,GtP!$A:$DD,MATCH("Gs_0-2",GtP!$A$1:$DD$1,0),FALSE)</f>
        <v>#N/A</v>
      </c>
      <c r="X329" s="156" t="e">
        <f>VLOOKUP($B329,GtP!$A:$DD,MATCH("Gi/o_0-2",GtP!$A$1:$DD$1,0),FALSE)</f>
        <v>#N/A</v>
      </c>
      <c r="Y329" s="156" t="e">
        <f>VLOOKUP($B329,GtP!$A:$DD,MATCH("Gq/11_0-2",GtP!$A$1:$DD$1,0),FALSE)</f>
        <v>#N/A</v>
      </c>
      <c r="Z329" s="156" t="e">
        <f>VLOOKUP($B329,GtP!$A:$DD,MATCH("G12/13_0-2",GtP!$A$1:$DD$1,0),FALSE)</f>
        <v>#N/A</v>
      </c>
      <c r="AB329" s="143" t="e">
        <f t="shared" si="115"/>
        <v>#N/A</v>
      </c>
      <c r="AC329" s="315" t="str">
        <f t="shared" si="116"/>
        <v/>
      </c>
      <c r="AD329" s="349" t="str">
        <f t="shared" si="117"/>
        <v/>
      </c>
      <c r="AE329" s="349" t="str">
        <f t="shared" si="118"/>
        <v/>
      </c>
      <c r="AF329" s="311" t="str">
        <f t="shared" si="119"/>
        <v/>
      </c>
      <c r="AG329" s="141" t="e">
        <f>_xlfn.CONCAT(IF(AT329="","-","B"),IF(BG329="","-","I"),VLOOKUP($B329,GtP!$A:$BB,MATCH("Gs_0-1",GtP!$A$1:$BB$1,0),FALSE))</f>
        <v>#N/A</v>
      </c>
      <c r="AH329" s="140" t="e">
        <f>_xlfn.CONCAT(IF(AU329="","-","B"),IF(BH329="","-","I"),VLOOKUP($B329,GtP!$A:$BB,MATCH("Gs_0-1",GtP!$A$1:$BB$1,0),FALSE))</f>
        <v>#N/A</v>
      </c>
      <c r="AI329" s="140" t="e">
        <f>_xlfn.CONCAT(IF(AV329="","-","B"),IF(BI329="","-","I"),VLOOKUP($B329,GtP!$A:$BB,MATCH("Gi/o_0-1",GtP!$A$1:$BB$1,0),FALSE))</f>
        <v>#N/A</v>
      </c>
      <c r="AJ329" s="140" t="e">
        <f>_xlfn.CONCAT(IF(AW329="","-","B"),IF(BJ329="","-","I"),VLOOKUP($B329,GtP!$A:$BB,MATCH("Gi/o_0-1",GtP!$A$1:$BB$1,0),FALSE))</f>
        <v>#N/A</v>
      </c>
      <c r="AK329" s="140" t="e">
        <f>_xlfn.CONCAT(IF(AX329="","-","B"),IF(BK329="","-","I"),VLOOKUP($B329,GtP!$A:$BB,MATCH("Gi/o_0-1",GtP!$A$1:$BB$1,0),FALSE))</f>
        <v>#N/A</v>
      </c>
      <c r="AL329" s="140" t="e">
        <f>_xlfn.CONCAT(IF(AY329="","-","B"),IF(BL329="","-","I"),VLOOKUP($B329,GtP!$A:$BB,MATCH("Gi/o_0-1",GtP!$A$1:$BB$1,0),FALSE))</f>
        <v>#N/A</v>
      </c>
      <c r="AM329" s="140" t="e">
        <f>_xlfn.CONCAT(IF(AZ329="","-","B"),IF(BM329="","-","I"),VLOOKUP($B329,GtP!$A:$BB,MATCH("Gi/o_0-1",GtP!$A$1:$BB$1,0),FALSE))</f>
        <v>#N/A</v>
      </c>
      <c r="AN329" s="140" t="e">
        <f>_xlfn.CONCAT(IF(BA329="","-","B"),IF(BN329="","-","I"),VLOOKUP($B329,GtP!$A:$BB,MATCH("Gq/11_0-1",GtP!$A$1:$BB$1,0),FALSE))</f>
        <v>#N/A</v>
      </c>
      <c r="AO329" s="140" t="e">
        <f>_xlfn.CONCAT(IF(BB329="","-","B"),IF(BO329="","-","I"),VLOOKUP($B329,GtP!$A:$BB,MATCH("Gq/11_0-1",GtP!$A$1:$BB$1,0),FALSE))</f>
        <v>#N/A</v>
      </c>
      <c r="AP329" s="140" t="e">
        <f>_xlfn.CONCAT(IF(BC329="","-","B"),IF(BP329="","-","I"),VLOOKUP($B329,GtP!$A:$BB,MATCH("Gq/11_0-1",GtP!$A$1:$BB$1,0),FALSE))</f>
        <v>#N/A</v>
      </c>
      <c r="AQ329" s="140" t="e">
        <f>_xlfn.CONCAT(IF(BD329="","-","B"),IF(BQ329="","-","I"),VLOOKUP($B329,GtP!$A:$BB,MATCH("Gq/11_0-1",GtP!$A$1:$BB$1,0),FALSE))</f>
        <v>#N/A</v>
      </c>
      <c r="AR329" s="140" t="e">
        <f>_xlfn.CONCAT(IF(BE329="","-","B"),IF(BR329="","-","I"),VLOOKUP($B329,GtP!$A:$BB,MATCH("G12/13_0-1",GtP!$A$1:$BB$1,0),FALSE))</f>
        <v>#N/A</v>
      </c>
      <c r="AS329" s="140" t="e">
        <f>_xlfn.CONCAT(IF(BF329="","-","B"),IF(BS329="","-","I"),VLOOKUP($B329,GtP!$A:$BB,MATCH("G12/13_0-1",GtP!$A$1:$BB$1,0),FALSE))</f>
        <v>#N/A</v>
      </c>
      <c r="AT329" s="139" t="str">
        <f>_xlfn.IFNA(VLOOKUP($B329,'B-LogEmaxOverpEC50'!$A:$AL,MATCH(AT$1,'B-LogEmaxOverpEC50'!$A$1:$AL$1,0),FALSE),"")</f>
        <v/>
      </c>
      <c r="AU329" s="136" t="str">
        <f>_xlfn.IFNA(VLOOKUP($B329,'B-LogEmaxOverpEC50'!$A:$AL,MATCH(AU$1,'B-LogEmaxOverpEC50'!$A$1:$AL$1,0),FALSE),"")</f>
        <v/>
      </c>
      <c r="AV329" s="152" t="str">
        <f>_xlfn.IFNA(VLOOKUP($B329,'B-LogEmaxOverpEC50'!$A:$AL,MATCH(AV$1,'B-LogEmaxOverpEC50'!$A$1:$AL$1,0),FALSE),"")</f>
        <v/>
      </c>
      <c r="AW329" s="152" t="str">
        <f>_xlfn.IFNA(VLOOKUP($B329,'B-LogEmaxOverpEC50'!$A:$AL,MATCH(AW$1,'B-LogEmaxOverpEC50'!$A$1:$AL$1,0),FALSE),"")</f>
        <v/>
      </c>
      <c r="AX329" s="152" t="str">
        <f>_xlfn.IFNA(VLOOKUP($B329,'B-LogEmaxOverpEC50'!$A:$AL,MATCH(AX$1,'B-LogEmaxOverpEC50'!$A$1:$AL$1,0),FALSE),"")</f>
        <v/>
      </c>
      <c r="AY329" s="152" t="str">
        <f>_xlfn.IFNA(VLOOKUP($B329,'B-LogEmaxOverpEC50'!$A:$AL,MATCH(AY$1,'B-LogEmaxOverpEC50'!$A$1:$AL$1,0),FALSE),"")</f>
        <v/>
      </c>
      <c r="AZ329" s="152" t="str">
        <f>_xlfn.IFNA(VLOOKUP($B329,'B-LogEmaxOverpEC50'!$A:$AL,MATCH(AZ$1,'B-LogEmaxOverpEC50'!$A$1:$AL$1,0),FALSE),"")</f>
        <v/>
      </c>
      <c r="BA329" s="152" t="str">
        <f>_xlfn.IFNA(VLOOKUP($B329,'B-LogEmaxOverpEC50'!$A:$AL,MATCH(BA$1,'B-LogEmaxOverpEC50'!$A$1:$AL$1,0),FALSE),"")</f>
        <v/>
      </c>
      <c r="BB329" s="152" t="str">
        <f>_xlfn.IFNA(VLOOKUP($B329,'B-LogEmaxOverpEC50'!$A:$AL,MATCH(BB$1,'B-LogEmaxOverpEC50'!$A$1:$AL$1,0),FALSE),"")</f>
        <v/>
      </c>
      <c r="BC329" s="152" t="str">
        <f>_xlfn.IFNA(VLOOKUP($B329,'B-LogEmaxOverpEC50'!$A:$AL,MATCH(BC$1,'B-LogEmaxOverpEC50'!$A$1:$AL$1,0),FALSE),"")</f>
        <v/>
      </c>
      <c r="BD329" s="152" t="str">
        <f>_xlfn.IFNA(VLOOKUP($B329,'B-LogEmaxOverpEC50'!$A:$AL,MATCH(BD$1,'B-LogEmaxOverpEC50'!$A$1:$AL$1,0),FALSE),"")</f>
        <v/>
      </c>
      <c r="BE329" s="152" t="str">
        <f>_xlfn.IFNA(VLOOKUP($B329,'B-LogEmaxOverpEC50'!$A:$AL,MATCH(BE$1,'B-LogEmaxOverpEC50'!$A$1:$AL$1,0),FALSE),"")</f>
        <v/>
      </c>
      <c r="BF329" s="152" t="str">
        <f>_xlfn.IFNA(VLOOKUP($B329,'B-LogEmaxOverpEC50'!$A:$AL,MATCH(BF$1,'B-LogEmaxOverpEC50'!$A$1:$AL$1,0),FALSE),"")</f>
        <v/>
      </c>
      <c r="BG329" s="137">
        <f>_xlfn.IFNA(VLOOKUP($B329,'I-LogEmaxOverpEC50'!$A:$AR,MATCH(BG$1,'I-LogEmaxOverpEC50'!$A$1:$AR$1,0),FALSE),"")</f>
        <v>10.513733794132085</v>
      </c>
      <c r="BH329" s="136">
        <f>_xlfn.IFNA(VLOOKUP($B329,'I-LogEmaxOverpEC50'!$A:$AR,MATCH(BH$1,'I-LogEmaxOverpEC50'!$A$1:$AR$1,0),FALSE),"")</f>
        <v>10.36557069878425</v>
      </c>
      <c r="BI329" s="136">
        <f>_xlfn.IFNA(VLOOKUP($B329,'I-LogEmaxOverpEC50'!$A:$AR,MATCH(BI$1,'I-LogEmaxOverpEC50'!$A$1:$AR$1,0),FALSE),"")</f>
        <v>9.6341365481964996</v>
      </c>
      <c r="BJ329" s="136">
        <f>_xlfn.IFNA(VLOOKUP($B329,'I-LogEmaxOverpEC50'!$A:$AR,MATCH(BJ$1,'I-LogEmaxOverpEC50'!$A$1:$AR$1,0),FALSE),"")</f>
        <v>9.6341365481964996</v>
      </c>
      <c r="BK329" s="136">
        <f>_xlfn.IFNA(VLOOKUP($B329,'I-LogEmaxOverpEC50'!$A:$AR,MATCH(BK$1,'I-LogEmaxOverpEC50'!$A$1:$AR$1,0),FALSE),"")</f>
        <v>9.7193757293689433</v>
      </c>
      <c r="BL329" s="136">
        <f>_xlfn.IFNA(VLOOKUP($B329,'I-LogEmaxOverpEC50'!$A:$AR,MATCH(BL$1,'I-LogEmaxOverpEC50'!$A$1:$AR$1,0),FALSE),"")</f>
        <v>9.7193757293689433</v>
      </c>
      <c r="BM329" s="136">
        <f>_xlfn.IFNA(VLOOKUP($B329,'I-LogEmaxOverpEC50'!$A:$AR,MATCH(BM$1,'I-LogEmaxOverpEC50'!$A$1:$AR$1,0),FALSE),"")</f>
        <v>10.111258997302802</v>
      </c>
      <c r="BN329" s="136">
        <f>_xlfn.IFNA(VLOOKUP($B329,'I-LogEmaxOverpEC50'!$A:$AR,MATCH(BN$1,'I-LogEmaxOverpEC50'!$A$1:$AR$1,0),FALSE),"")</f>
        <v>10.387288861794904</v>
      </c>
      <c r="BO329" s="136">
        <f>_xlfn.IFNA(VLOOKUP($B329,'I-LogEmaxOverpEC50'!$A:$AR,MATCH(BO$1,'I-LogEmaxOverpEC50'!$A$1:$AR$1,0),FALSE),"")</f>
        <v>10.387288861794904</v>
      </c>
      <c r="BP329" s="136">
        <f>_xlfn.IFNA(VLOOKUP($B329,'I-LogEmaxOverpEC50'!$A:$AR,MATCH(BP$1,'I-LogEmaxOverpEC50'!$A$1:$AR$1,0),FALSE),"")</f>
        <v>10.345759971674994</v>
      </c>
      <c r="BQ329" s="136">
        <f>_xlfn.IFNA(VLOOKUP($B329,'I-LogEmaxOverpEC50'!$A:$AR,MATCH(BQ$1,'I-LogEmaxOverpEC50'!$A$1:$AR$1,0),FALSE),"")</f>
        <v>10.149267910267456</v>
      </c>
      <c r="BR329" s="136" t="str">
        <f>_xlfn.IFNA(VLOOKUP($B329,'I-LogEmaxOverpEC50'!$A:$AR,MATCH(BR$1,'I-LogEmaxOverpEC50'!$A$1:$AR$1,0),FALSE),"")</f>
        <v/>
      </c>
      <c r="BS329" s="136">
        <f>_xlfn.IFNA(VLOOKUP($B329,'I-LogEmaxOverpEC50'!$A:$AR,MATCH(BS$1,'I-LogEmaxOverpEC50'!$A$1:$AR$1,0),FALSE),"")</f>
        <v>9.5723402083326832</v>
      </c>
    </row>
    <row r="330" spans="1:88" x14ac:dyDescent="0.2">
      <c r="A330" s="146" t="e" cm="1">
        <f t="array" ref="A330">_xlfn.IFS(SUM(F330:R330)&gt;0,1,AB330&gt;0,2,TRUE,3)</f>
        <v>#N/A</v>
      </c>
      <c r="B330" s="146" t="s">
        <v>1790</v>
      </c>
      <c r="D330" s="151" t="str">
        <f>_xlfn.XLOOKUP(B330,RecNamesAll!A:A,RecNamesAll!E:E)</f>
        <v>B2</v>
      </c>
      <c r="E330" s="150" t="str">
        <f>_xlfn.XLOOKUP(B330,RecNamesAll!A:A,RecNamesAll!C:C)</f>
        <v>ADGRA1</v>
      </c>
      <c r="F330" s="160" t="e">
        <f t="shared" si="100"/>
        <v>#N/A</v>
      </c>
      <c r="G330" s="159" t="e">
        <f t="shared" si="101"/>
        <v>#N/A</v>
      </c>
      <c r="H330" s="159" t="e">
        <f t="shared" si="102"/>
        <v>#N/A</v>
      </c>
      <c r="I330" s="159" t="e">
        <f t="shared" si="103"/>
        <v>#N/A</v>
      </c>
      <c r="J330" s="159" t="e">
        <f t="shared" si="104"/>
        <v>#N/A</v>
      </c>
      <c r="K330" s="159" t="e">
        <f t="shared" si="105"/>
        <v>#N/A</v>
      </c>
      <c r="L330" s="159" t="e">
        <f t="shared" si="106"/>
        <v>#N/A</v>
      </c>
      <c r="M330" s="159" t="e">
        <f t="shared" si="107"/>
        <v>#N/A</v>
      </c>
      <c r="N330" s="159" t="e">
        <f t="shared" si="108"/>
        <v>#N/A</v>
      </c>
      <c r="O330" s="159" t="e">
        <f t="shared" si="109"/>
        <v>#N/A</v>
      </c>
      <c r="P330" s="159" t="e">
        <f t="shared" si="110"/>
        <v>#N/A</v>
      </c>
      <c r="Q330" s="159" t="e">
        <f t="shared" si="111"/>
        <v>#N/A</v>
      </c>
      <c r="R330" s="159" t="e">
        <f t="shared" si="112"/>
        <v>#N/A</v>
      </c>
      <c r="U330" s="146" t="str">
        <f t="shared" si="113"/>
        <v>B2</v>
      </c>
      <c r="V330" s="145" t="str">
        <f t="shared" si="114"/>
        <v>ADGRA1</v>
      </c>
      <c r="W330" s="157" t="e">
        <f>VLOOKUP($B330,GtP!$A:$DD,MATCH("Gs_0-2",GtP!$A$1:$DD$1,0),FALSE)</f>
        <v>#N/A</v>
      </c>
      <c r="X330" s="156" t="e">
        <f>VLOOKUP($B330,GtP!$A:$DD,MATCH("Gi/o_0-2",GtP!$A$1:$DD$1,0),FALSE)</f>
        <v>#N/A</v>
      </c>
      <c r="Y330" s="156" t="e">
        <f>VLOOKUP($B330,GtP!$A:$DD,MATCH("Gq/11_0-2",GtP!$A$1:$DD$1,0),FALSE)</f>
        <v>#N/A</v>
      </c>
      <c r="Z330" s="156" t="e">
        <f>VLOOKUP($B330,GtP!$A:$DD,MATCH("G12/13_0-2",GtP!$A$1:$DD$1,0),FALSE)</f>
        <v>#N/A</v>
      </c>
      <c r="AB330" s="143" t="e">
        <f t="shared" si="115"/>
        <v>#N/A</v>
      </c>
      <c r="AC330" s="315" t="str">
        <f t="shared" si="116"/>
        <v/>
      </c>
      <c r="AD330" s="349" t="str">
        <f t="shared" si="117"/>
        <v/>
      </c>
      <c r="AE330" s="349" t="str">
        <f t="shared" si="118"/>
        <v/>
      </c>
      <c r="AF330" s="311" t="str">
        <f t="shared" si="119"/>
        <v/>
      </c>
      <c r="AG330" s="141" t="e">
        <f>_xlfn.CONCAT(IF(AT330="","-","B"),IF(BG330="","-","I"),VLOOKUP($B330,GtP!$A:$BB,MATCH("Gs_0-1",GtP!$A$1:$BB$1,0),FALSE))</f>
        <v>#N/A</v>
      </c>
      <c r="AH330" s="140" t="e">
        <f>_xlfn.CONCAT(IF(AU330="","-","B"),IF(BH330="","-","I"),VLOOKUP($B330,GtP!$A:$BB,MATCH("Gs_0-1",GtP!$A$1:$BB$1,0),FALSE))</f>
        <v>#N/A</v>
      </c>
      <c r="AI330" s="140" t="e">
        <f>_xlfn.CONCAT(IF(AV330="","-","B"),IF(BI330="","-","I"),VLOOKUP($B330,GtP!$A:$BB,MATCH("Gi/o_0-1",GtP!$A$1:$BB$1,0),FALSE))</f>
        <v>#N/A</v>
      </c>
      <c r="AJ330" s="140" t="e">
        <f>_xlfn.CONCAT(IF(AW330="","-","B"),IF(BJ330="","-","I"),VLOOKUP($B330,GtP!$A:$BB,MATCH("Gi/o_0-1",GtP!$A$1:$BB$1,0),FALSE))</f>
        <v>#N/A</v>
      </c>
      <c r="AK330" s="140" t="e">
        <f>_xlfn.CONCAT(IF(AX330="","-","B"),IF(BK330="","-","I"),VLOOKUP($B330,GtP!$A:$BB,MATCH("Gi/o_0-1",GtP!$A$1:$BB$1,0),FALSE))</f>
        <v>#N/A</v>
      </c>
      <c r="AL330" s="140" t="e">
        <f>_xlfn.CONCAT(IF(AY330="","-","B"),IF(BL330="","-","I"),VLOOKUP($B330,GtP!$A:$BB,MATCH("Gi/o_0-1",GtP!$A$1:$BB$1,0),FALSE))</f>
        <v>#N/A</v>
      </c>
      <c r="AM330" s="140" t="e">
        <f>_xlfn.CONCAT(IF(AZ330="","-","B"),IF(BM330="","-","I"),VLOOKUP($B330,GtP!$A:$BB,MATCH("Gi/o_0-1",GtP!$A$1:$BB$1,0),FALSE))</f>
        <v>#N/A</v>
      </c>
      <c r="AN330" s="140" t="e">
        <f>_xlfn.CONCAT(IF(BA330="","-","B"),IF(BN330="","-","I"),VLOOKUP($B330,GtP!$A:$BB,MATCH("Gq/11_0-1",GtP!$A$1:$BB$1,0),FALSE))</f>
        <v>#N/A</v>
      </c>
      <c r="AO330" s="140" t="e">
        <f>_xlfn.CONCAT(IF(BB330="","-","B"),IF(BO330="","-","I"),VLOOKUP($B330,GtP!$A:$BB,MATCH("Gq/11_0-1",GtP!$A$1:$BB$1,0),FALSE))</f>
        <v>#N/A</v>
      </c>
      <c r="AP330" s="140" t="e">
        <f>_xlfn.CONCAT(IF(BC330="","-","B"),IF(BP330="","-","I"),VLOOKUP($B330,GtP!$A:$BB,MATCH("Gq/11_0-1",GtP!$A$1:$BB$1,0),FALSE))</f>
        <v>#N/A</v>
      </c>
      <c r="AQ330" s="140" t="e">
        <f>_xlfn.CONCAT(IF(BD330="","-","B"),IF(BQ330="","-","I"),VLOOKUP($B330,GtP!$A:$BB,MATCH("Gq/11_0-1",GtP!$A$1:$BB$1,0),FALSE))</f>
        <v>#N/A</v>
      </c>
      <c r="AR330" s="140" t="e">
        <f>_xlfn.CONCAT(IF(BE330="","-","B"),IF(BR330="","-","I"),VLOOKUP($B330,GtP!$A:$BB,MATCH("G12/13_0-1",GtP!$A$1:$BB$1,0),FALSE))</f>
        <v>#N/A</v>
      </c>
      <c r="AS330" s="140" t="e">
        <f>_xlfn.CONCAT(IF(BF330="","-","B"),IF(BS330="","-","I"),VLOOKUP($B330,GtP!$A:$BB,MATCH("G12/13_0-1",GtP!$A$1:$BB$1,0),FALSE))</f>
        <v>#N/A</v>
      </c>
      <c r="AT330" s="139" t="str">
        <f>_xlfn.IFNA(VLOOKUP($B330,'B-LogEmaxOverpEC50'!$A:$AL,MATCH(AT$1,'B-LogEmaxOverpEC50'!$A$1:$AL$1,0),FALSE),"")</f>
        <v/>
      </c>
      <c r="AU330" s="136" t="str">
        <f>_xlfn.IFNA(VLOOKUP($B330,'B-LogEmaxOverpEC50'!$A:$AL,MATCH(AU$1,'B-LogEmaxOverpEC50'!$A$1:$AL$1,0),FALSE),"")</f>
        <v/>
      </c>
      <c r="AV330" s="152" t="str">
        <f>_xlfn.IFNA(VLOOKUP($B330,'B-LogEmaxOverpEC50'!$A:$AL,MATCH(AV$1,'B-LogEmaxOverpEC50'!$A$1:$AL$1,0),FALSE),"")</f>
        <v/>
      </c>
      <c r="AW330" s="152" t="str">
        <f>_xlfn.IFNA(VLOOKUP($B330,'B-LogEmaxOverpEC50'!$A:$AL,MATCH(AW$1,'B-LogEmaxOverpEC50'!$A$1:$AL$1,0),FALSE),"")</f>
        <v/>
      </c>
      <c r="AX330" s="152" t="str">
        <f>_xlfn.IFNA(VLOOKUP($B330,'B-LogEmaxOverpEC50'!$A:$AL,MATCH(AX$1,'B-LogEmaxOverpEC50'!$A$1:$AL$1,0),FALSE),"")</f>
        <v/>
      </c>
      <c r="AY330" s="152" t="str">
        <f>_xlfn.IFNA(VLOOKUP($B330,'B-LogEmaxOverpEC50'!$A:$AL,MATCH(AY$1,'B-LogEmaxOverpEC50'!$A$1:$AL$1,0),FALSE),"")</f>
        <v/>
      </c>
      <c r="AZ330" s="152" t="str">
        <f>_xlfn.IFNA(VLOOKUP($B330,'B-LogEmaxOverpEC50'!$A:$AL,MATCH(AZ$1,'B-LogEmaxOverpEC50'!$A$1:$AL$1,0),FALSE),"")</f>
        <v/>
      </c>
      <c r="BA330" s="152" t="str">
        <f>_xlfn.IFNA(VLOOKUP($B330,'B-LogEmaxOverpEC50'!$A:$AL,MATCH(BA$1,'B-LogEmaxOverpEC50'!$A$1:$AL$1,0),FALSE),"")</f>
        <v/>
      </c>
      <c r="BB330" s="152" t="str">
        <f>_xlfn.IFNA(VLOOKUP($B330,'B-LogEmaxOverpEC50'!$A:$AL,MATCH(BB$1,'B-LogEmaxOverpEC50'!$A$1:$AL$1,0),FALSE),"")</f>
        <v/>
      </c>
      <c r="BC330" s="152" t="str">
        <f>_xlfn.IFNA(VLOOKUP($B330,'B-LogEmaxOverpEC50'!$A:$AL,MATCH(BC$1,'B-LogEmaxOverpEC50'!$A$1:$AL$1,0),FALSE),"")</f>
        <v/>
      </c>
      <c r="BD330" s="152" t="str">
        <f>_xlfn.IFNA(VLOOKUP($B330,'B-LogEmaxOverpEC50'!$A:$AL,MATCH(BD$1,'B-LogEmaxOverpEC50'!$A$1:$AL$1,0),FALSE),"")</f>
        <v/>
      </c>
      <c r="BE330" s="152" t="str">
        <f>_xlfn.IFNA(VLOOKUP($B330,'B-LogEmaxOverpEC50'!$A:$AL,MATCH(BE$1,'B-LogEmaxOverpEC50'!$A$1:$AL$1,0),FALSE),"")</f>
        <v/>
      </c>
      <c r="BF330" s="152" t="str">
        <f>_xlfn.IFNA(VLOOKUP($B330,'B-LogEmaxOverpEC50'!$A:$AL,MATCH(BF$1,'B-LogEmaxOverpEC50'!$A$1:$AL$1,0),FALSE),"")</f>
        <v/>
      </c>
      <c r="BG330" s="137" t="str">
        <f>_xlfn.IFNA(VLOOKUP($B330,'I-LogEmaxOverpEC50'!$A:$AR,MATCH(BG$1,'I-LogEmaxOverpEC50'!$A$1:$AR$1,0),FALSE),"")</f>
        <v/>
      </c>
      <c r="BH330" s="136" t="str">
        <f>_xlfn.IFNA(VLOOKUP($B330,'I-LogEmaxOverpEC50'!$A:$AR,MATCH(BH$1,'I-LogEmaxOverpEC50'!$A$1:$AR$1,0),FALSE),"")</f>
        <v/>
      </c>
      <c r="BI330" s="136" t="str">
        <f>_xlfn.IFNA(VLOOKUP($B330,'I-LogEmaxOverpEC50'!$A:$AR,MATCH(BI$1,'I-LogEmaxOverpEC50'!$A$1:$AR$1,0),FALSE),"")</f>
        <v/>
      </c>
      <c r="BJ330" s="136" t="str">
        <f>_xlfn.IFNA(VLOOKUP($B330,'I-LogEmaxOverpEC50'!$A:$AR,MATCH(BJ$1,'I-LogEmaxOverpEC50'!$A$1:$AR$1,0),FALSE),"")</f>
        <v/>
      </c>
      <c r="BK330" s="136" t="str">
        <f>_xlfn.IFNA(VLOOKUP($B330,'I-LogEmaxOverpEC50'!$A:$AR,MATCH(BK$1,'I-LogEmaxOverpEC50'!$A$1:$AR$1,0),FALSE),"")</f>
        <v/>
      </c>
      <c r="BL330" s="136" t="str">
        <f>_xlfn.IFNA(VLOOKUP($B330,'I-LogEmaxOverpEC50'!$A:$AR,MATCH(BL$1,'I-LogEmaxOverpEC50'!$A$1:$AR$1,0),FALSE),"")</f>
        <v/>
      </c>
      <c r="BM330" s="136" t="str">
        <f>_xlfn.IFNA(VLOOKUP($B330,'I-LogEmaxOverpEC50'!$A:$AR,MATCH(BM$1,'I-LogEmaxOverpEC50'!$A$1:$AR$1,0),FALSE),"")</f>
        <v/>
      </c>
      <c r="BN330" s="136" t="str">
        <f>_xlfn.IFNA(VLOOKUP($B330,'I-LogEmaxOverpEC50'!$A:$AR,MATCH(BN$1,'I-LogEmaxOverpEC50'!$A$1:$AR$1,0),FALSE),"")</f>
        <v/>
      </c>
      <c r="BO330" s="136" t="str">
        <f>_xlfn.IFNA(VLOOKUP($B330,'I-LogEmaxOverpEC50'!$A:$AR,MATCH(BO$1,'I-LogEmaxOverpEC50'!$A$1:$AR$1,0),FALSE),"")</f>
        <v/>
      </c>
      <c r="BP330" s="136" t="str">
        <f>_xlfn.IFNA(VLOOKUP($B330,'I-LogEmaxOverpEC50'!$A:$AR,MATCH(BP$1,'I-LogEmaxOverpEC50'!$A$1:$AR$1,0),FALSE),"")</f>
        <v/>
      </c>
      <c r="BQ330" s="136" t="str">
        <f>_xlfn.IFNA(VLOOKUP($B330,'I-LogEmaxOverpEC50'!$A:$AR,MATCH(BQ$1,'I-LogEmaxOverpEC50'!$A$1:$AR$1,0),FALSE),"")</f>
        <v/>
      </c>
      <c r="BR330" s="136" t="str">
        <f>_xlfn.IFNA(VLOOKUP($B330,'I-LogEmaxOverpEC50'!$A:$AR,MATCH(BR$1,'I-LogEmaxOverpEC50'!$A$1:$AR$1,0),FALSE),"")</f>
        <v/>
      </c>
      <c r="BS330" s="136" t="str">
        <f>_xlfn.IFNA(VLOOKUP($B330,'I-LogEmaxOverpEC50'!$A:$AR,MATCH(BS$1,'I-LogEmaxOverpEC50'!$A$1:$AR$1,0),FALSE),"")</f>
        <v/>
      </c>
    </row>
    <row r="331" spans="1:88" x14ac:dyDescent="0.2">
      <c r="A331" s="146" t="e" cm="1">
        <f t="array" ref="A331">_xlfn.IFS(SUM(F331:R331)&gt;0,1,AB331&gt;0,2,TRUE,3)</f>
        <v>#N/A</v>
      </c>
      <c r="B331" s="146" t="s">
        <v>1786</v>
      </c>
      <c r="D331" s="151" t="str">
        <f>_xlfn.XLOOKUP(B331,RecNamesAll!A:A,RecNamesAll!E:E)</f>
        <v>B2</v>
      </c>
      <c r="E331" s="150" t="str">
        <f>_xlfn.XLOOKUP(B331,RecNamesAll!A:A,RecNamesAll!C:C)</f>
        <v>ADGRA2</v>
      </c>
      <c r="F331" s="160" t="e">
        <f t="shared" si="100"/>
        <v>#N/A</v>
      </c>
      <c r="G331" s="159" t="e">
        <f t="shared" si="101"/>
        <v>#N/A</v>
      </c>
      <c r="H331" s="159" t="e">
        <f t="shared" si="102"/>
        <v>#N/A</v>
      </c>
      <c r="I331" s="159" t="e">
        <f t="shared" si="103"/>
        <v>#N/A</v>
      </c>
      <c r="J331" s="159" t="e">
        <f t="shared" si="104"/>
        <v>#N/A</v>
      </c>
      <c r="K331" s="159" t="e">
        <f t="shared" si="105"/>
        <v>#N/A</v>
      </c>
      <c r="L331" s="159" t="e">
        <f t="shared" si="106"/>
        <v>#N/A</v>
      </c>
      <c r="M331" s="159" t="e">
        <f t="shared" si="107"/>
        <v>#N/A</v>
      </c>
      <c r="N331" s="159" t="e">
        <f t="shared" si="108"/>
        <v>#N/A</v>
      </c>
      <c r="O331" s="159" t="e">
        <f t="shared" si="109"/>
        <v>#N/A</v>
      </c>
      <c r="P331" s="159" t="e">
        <f t="shared" si="110"/>
        <v>#N/A</v>
      </c>
      <c r="Q331" s="159" t="e">
        <f t="shared" si="111"/>
        <v>#N/A</v>
      </c>
      <c r="R331" s="159" t="e">
        <f t="shared" si="112"/>
        <v>#N/A</v>
      </c>
      <c r="U331" s="146" t="str">
        <f t="shared" si="113"/>
        <v>B2</v>
      </c>
      <c r="V331" s="145" t="str">
        <f t="shared" si="114"/>
        <v>ADGRA2</v>
      </c>
      <c r="W331" s="157" t="e">
        <f>VLOOKUP($B331,GtP!$A:$DD,MATCH("Gs_0-2",GtP!$A$1:$DD$1,0),FALSE)</f>
        <v>#N/A</v>
      </c>
      <c r="X331" s="156" t="e">
        <f>VLOOKUP($B331,GtP!$A:$DD,MATCH("Gi/o_0-2",GtP!$A$1:$DD$1,0),FALSE)</f>
        <v>#N/A</v>
      </c>
      <c r="Y331" s="156" t="e">
        <f>VLOOKUP($B331,GtP!$A:$DD,MATCH("Gq/11_0-2",GtP!$A$1:$DD$1,0),FALSE)</f>
        <v>#N/A</v>
      </c>
      <c r="Z331" s="156" t="e">
        <f>VLOOKUP($B331,GtP!$A:$DD,MATCH("G12/13_0-2",GtP!$A$1:$DD$1,0),FALSE)</f>
        <v>#N/A</v>
      </c>
      <c r="AB331" s="143" t="e">
        <f t="shared" si="115"/>
        <v>#N/A</v>
      </c>
      <c r="AC331" s="315" t="str">
        <f t="shared" si="116"/>
        <v/>
      </c>
      <c r="AD331" s="349" t="str">
        <f t="shared" si="117"/>
        <v/>
      </c>
      <c r="AE331" s="349" t="str">
        <f t="shared" si="118"/>
        <v/>
      </c>
      <c r="AF331" s="311" t="str">
        <f t="shared" si="119"/>
        <v/>
      </c>
      <c r="AG331" s="141" t="e">
        <f>_xlfn.CONCAT(IF(AT331="","-","B"),IF(BG331="","-","I"),VLOOKUP($B331,GtP!$A:$BB,MATCH("Gs_0-1",GtP!$A$1:$BB$1,0),FALSE))</f>
        <v>#N/A</v>
      </c>
      <c r="AH331" s="140" t="e">
        <f>_xlfn.CONCAT(IF(AU331="","-","B"),IF(BH331="","-","I"),VLOOKUP($B331,GtP!$A:$BB,MATCH("Gs_0-1",GtP!$A$1:$BB$1,0),FALSE))</f>
        <v>#N/A</v>
      </c>
      <c r="AI331" s="140" t="e">
        <f>_xlfn.CONCAT(IF(AV331="","-","B"),IF(BI331="","-","I"),VLOOKUP($B331,GtP!$A:$BB,MATCH("Gi/o_0-1",GtP!$A$1:$BB$1,0),FALSE))</f>
        <v>#N/A</v>
      </c>
      <c r="AJ331" s="140" t="e">
        <f>_xlfn.CONCAT(IF(AW331="","-","B"),IF(BJ331="","-","I"),VLOOKUP($B331,GtP!$A:$BB,MATCH("Gi/o_0-1",GtP!$A$1:$BB$1,0),FALSE))</f>
        <v>#N/A</v>
      </c>
      <c r="AK331" s="140" t="e">
        <f>_xlfn.CONCAT(IF(AX331="","-","B"),IF(BK331="","-","I"),VLOOKUP($B331,GtP!$A:$BB,MATCH("Gi/o_0-1",GtP!$A$1:$BB$1,0),FALSE))</f>
        <v>#N/A</v>
      </c>
      <c r="AL331" s="140" t="e">
        <f>_xlfn.CONCAT(IF(AY331="","-","B"),IF(BL331="","-","I"),VLOOKUP($B331,GtP!$A:$BB,MATCH("Gi/o_0-1",GtP!$A$1:$BB$1,0),FALSE))</f>
        <v>#N/A</v>
      </c>
      <c r="AM331" s="140" t="e">
        <f>_xlfn.CONCAT(IF(AZ331="","-","B"),IF(BM331="","-","I"),VLOOKUP($B331,GtP!$A:$BB,MATCH("Gi/o_0-1",GtP!$A$1:$BB$1,0),FALSE))</f>
        <v>#N/A</v>
      </c>
      <c r="AN331" s="140" t="e">
        <f>_xlfn.CONCAT(IF(BA331="","-","B"),IF(BN331="","-","I"),VLOOKUP($B331,GtP!$A:$BB,MATCH("Gq/11_0-1",GtP!$A$1:$BB$1,0),FALSE))</f>
        <v>#N/A</v>
      </c>
      <c r="AO331" s="140" t="e">
        <f>_xlfn.CONCAT(IF(BB331="","-","B"),IF(BO331="","-","I"),VLOOKUP($B331,GtP!$A:$BB,MATCH("Gq/11_0-1",GtP!$A$1:$BB$1,0),FALSE))</f>
        <v>#N/A</v>
      </c>
      <c r="AP331" s="140" t="e">
        <f>_xlfn.CONCAT(IF(BC331="","-","B"),IF(BP331="","-","I"),VLOOKUP($B331,GtP!$A:$BB,MATCH("Gq/11_0-1",GtP!$A$1:$BB$1,0),FALSE))</f>
        <v>#N/A</v>
      </c>
      <c r="AQ331" s="140" t="e">
        <f>_xlfn.CONCAT(IF(BD331="","-","B"),IF(BQ331="","-","I"),VLOOKUP($B331,GtP!$A:$BB,MATCH("Gq/11_0-1",GtP!$A$1:$BB$1,0),FALSE))</f>
        <v>#N/A</v>
      </c>
      <c r="AR331" s="140" t="e">
        <f>_xlfn.CONCAT(IF(BE331="","-","B"),IF(BR331="","-","I"),VLOOKUP($B331,GtP!$A:$BB,MATCH("G12/13_0-1",GtP!$A$1:$BB$1,0),FALSE))</f>
        <v>#N/A</v>
      </c>
      <c r="AS331" s="140" t="e">
        <f>_xlfn.CONCAT(IF(BF331="","-","B"),IF(BS331="","-","I"),VLOOKUP($B331,GtP!$A:$BB,MATCH("G12/13_0-1",GtP!$A$1:$BB$1,0),FALSE))</f>
        <v>#N/A</v>
      </c>
      <c r="AT331" s="139" t="str">
        <f>_xlfn.IFNA(VLOOKUP($B331,'B-LogEmaxOverpEC50'!$A:$AL,MATCH(AT$1,'B-LogEmaxOverpEC50'!$A$1:$AL$1,0),FALSE),"")</f>
        <v/>
      </c>
      <c r="AU331" s="136" t="str">
        <f>_xlfn.IFNA(VLOOKUP($B331,'B-LogEmaxOverpEC50'!$A:$AL,MATCH(AU$1,'B-LogEmaxOverpEC50'!$A$1:$AL$1,0),FALSE),"")</f>
        <v/>
      </c>
      <c r="AV331" s="152" t="str">
        <f>_xlfn.IFNA(VLOOKUP($B331,'B-LogEmaxOverpEC50'!$A:$AL,MATCH(AV$1,'B-LogEmaxOverpEC50'!$A$1:$AL$1,0),FALSE),"")</f>
        <v/>
      </c>
      <c r="AW331" s="152" t="str">
        <f>_xlfn.IFNA(VLOOKUP($B331,'B-LogEmaxOverpEC50'!$A:$AL,MATCH(AW$1,'B-LogEmaxOverpEC50'!$A$1:$AL$1,0),FALSE),"")</f>
        <v/>
      </c>
      <c r="AX331" s="152" t="str">
        <f>_xlfn.IFNA(VLOOKUP($B331,'B-LogEmaxOverpEC50'!$A:$AL,MATCH(AX$1,'B-LogEmaxOverpEC50'!$A$1:$AL$1,0),FALSE),"")</f>
        <v/>
      </c>
      <c r="AY331" s="152" t="str">
        <f>_xlfn.IFNA(VLOOKUP($B331,'B-LogEmaxOverpEC50'!$A:$AL,MATCH(AY$1,'B-LogEmaxOverpEC50'!$A$1:$AL$1,0),FALSE),"")</f>
        <v/>
      </c>
      <c r="AZ331" s="152" t="str">
        <f>_xlfn.IFNA(VLOOKUP($B331,'B-LogEmaxOverpEC50'!$A:$AL,MATCH(AZ$1,'B-LogEmaxOverpEC50'!$A$1:$AL$1,0),FALSE),"")</f>
        <v/>
      </c>
      <c r="BA331" s="152" t="str">
        <f>_xlfn.IFNA(VLOOKUP($B331,'B-LogEmaxOverpEC50'!$A:$AL,MATCH(BA$1,'B-LogEmaxOverpEC50'!$A$1:$AL$1,0),FALSE),"")</f>
        <v/>
      </c>
      <c r="BB331" s="152" t="str">
        <f>_xlfn.IFNA(VLOOKUP($B331,'B-LogEmaxOverpEC50'!$A:$AL,MATCH(BB$1,'B-LogEmaxOverpEC50'!$A$1:$AL$1,0),FALSE),"")</f>
        <v/>
      </c>
      <c r="BC331" s="152" t="str">
        <f>_xlfn.IFNA(VLOOKUP($B331,'B-LogEmaxOverpEC50'!$A:$AL,MATCH(BC$1,'B-LogEmaxOverpEC50'!$A$1:$AL$1,0),FALSE),"")</f>
        <v/>
      </c>
      <c r="BD331" s="152" t="str">
        <f>_xlfn.IFNA(VLOOKUP($B331,'B-LogEmaxOverpEC50'!$A:$AL,MATCH(BD$1,'B-LogEmaxOverpEC50'!$A$1:$AL$1,0),FALSE),"")</f>
        <v/>
      </c>
      <c r="BE331" s="152" t="str">
        <f>_xlfn.IFNA(VLOOKUP($B331,'B-LogEmaxOverpEC50'!$A:$AL,MATCH(BE$1,'B-LogEmaxOverpEC50'!$A$1:$AL$1,0),FALSE),"")</f>
        <v/>
      </c>
      <c r="BF331" s="152" t="str">
        <f>_xlfn.IFNA(VLOOKUP($B331,'B-LogEmaxOverpEC50'!$A:$AL,MATCH(BF$1,'B-LogEmaxOverpEC50'!$A$1:$AL$1,0),FALSE),"")</f>
        <v/>
      </c>
      <c r="BG331" s="137" t="str">
        <f>_xlfn.IFNA(VLOOKUP($B331,'I-LogEmaxOverpEC50'!$A:$AR,MATCH(BG$1,'I-LogEmaxOverpEC50'!$A$1:$AR$1,0),FALSE),"")</f>
        <v/>
      </c>
      <c r="BH331" s="136" t="str">
        <f>_xlfn.IFNA(VLOOKUP($B331,'I-LogEmaxOverpEC50'!$A:$AR,MATCH(BH$1,'I-LogEmaxOverpEC50'!$A$1:$AR$1,0),FALSE),"")</f>
        <v/>
      </c>
      <c r="BI331" s="136" t="str">
        <f>_xlfn.IFNA(VLOOKUP($B331,'I-LogEmaxOverpEC50'!$A:$AR,MATCH(BI$1,'I-LogEmaxOverpEC50'!$A$1:$AR$1,0),FALSE),"")</f>
        <v/>
      </c>
      <c r="BJ331" s="136" t="str">
        <f>_xlfn.IFNA(VLOOKUP($B331,'I-LogEmaxOverpEC50'!$A:$AR,MATCH(BJ$1,'I-LogEmaxOverpEC50'!$A$1:$AR$1,0),FALSE),"")</f>
        <v/>
      </c>
      <c r="BK331" s="136" t="str">
        <f>_xlfn.IFNA(VLOOKUP($B331,'I-LogEmaxOverpEC50'!$A:$AR,MATCH(BK$1,'I-LogEmaxOverpEC50'!$A$1:$AR$1,0),FALSE),"")</f>
        <v/>
      </c>
      <c r="BL331" s="136" t="str">
        <f>_xlfn.IFNA(VLOOKUP($B331,'I-LogEmaxOverpEC50'!$A:$AR,MATCH(BL$1,'I-LogEmaxOverpEC50'!$A$1:$AR$1,0),FALSE),"")</f>
        <v/>
      </c>
      <c r="BM331" s="136" t="str">
        <f>_xlfn.IFNA(VLOOKUP($B331,'I-LogEmaxOverpEC50'!$A:$AR,MATCH(BM$1,'I-LogEmaxOverpEC50'!$A$1:$AR$1,0),FALSE),"")</f>
        <v/>
      </c>
      <c r="BN331" s="136" t="str">
        <f>_xlfn.IFNA(VLOOKUP($B331,'I-LogEmaxOverpEC50'!$A:$AR,MATCH(BN$1,'I-LogEmaxOverpEC50'!$A$1:$AR$1,0),FALSE),"")</f>
        <v/>
      </c>
      <c r="BO331" s="136" t="str">
        <f>_xlfn.IFNA(VLOOKUP($B331,'I-LogEmaxOverpEC50'!$A:$AR,MATCH(BO$1,'I-LogEmaxOverpEC50'!$A$1:$AR$1,0),FALSE),"")</f>
        <v/>
      </c>
      <c r="BP331" s="136" t="str">
        <f>_xlfn.IFNA(VLOOKUP($B331,'I-LogEmaxOverpEC50'!$A:$AR,MATCH(BP$1,'I-LogEmaxOverpEC50'!$A$1:$AR$1,0),FALSE),"")</f>
        <v/>
      </c>
      <c r="BQ331" s="136" t="str">
        <f>_xlfn.IFNA(VLOOKUP($B331,'I-LogEmaxOverpEC50'!$A:$AR,MATCH(BQ$1,'I-LogEmaxOverpEC50'!$A$1:$AR$1,0),FALSE),"")</f>
        <v/>
      </c>
      <c r="BR331" s="136" t="str">
        <f>_xlfn.IFNA(VLOOKUP($B331,'I-LogEmaxOverpEC50'!$A:$AR,MATCH(BR$1,'I-LogEmaxOverpEC50'!$A$1:$AR$1,0),FALSE),"")</f>
        <v/>
      </c>
      <c r="BS331" s="136" t="str">
        <f>_xlfn.IFNA(VLOOKUP($B331,'I-LogEmaxOverpEC50'!$A:$AR,MATCH(BS$1,'I-LogEmaxOverpEC50'!$A$1:$AR$1,0),FALSE),"")</f>
        <v/>
      </c>
    </row>
    <row r="332" spans="1:88" x14ac:dyDescent="0.2">
      <c r="A332" s="146" t="e" cm="1">
        <f t="array" ref="A332">_xlfn.IFS(SUM(F332:R332)&gt;0,1,AB332&gt;0,2,TRUE,3)</f>
        <v>#N/A</v>
      </c>
      <c r="B332" s="146" t="s">
        <v>1782</v>
      </c>
      <c r="D332" s="151" t="str">
        <f>_xlfn.XLOOKUP(B332,RecNamesAll!A:A,RecNamesAll!E:E)</f>
        <v>B2</v>
      </c>
      <c r="E332" s="150" t="str">
        <f>_xlfn.XLOOKUP(B332,RecNamesAll!A:A,RecNamesAll!C:C)</f>
        <v>ADGRA3</v>
      </c>
      <c r="F332" s="160" t="e">
        <f t="shared" si="100"/>
        <v>#N/A</v>
      </c>
      <c r="G332" s="159" t="e">
        <f t="shared" si="101"/>
        <v>#N/A</v>
      </c>
      <c r="H332" s="159" t="e">
        <f t="shared" si="102"/>
        <v>#N/A</v>
      </c>
      <c r="I332" s="159" t="e">
        <f t="shared" si="103"/>
        <v>#N/A</v>
      </c>
      <c r="J332" s="159" t="e">
        <f t="shared" si="104"/>
        <v>#N/A</v>
      </c>
      <c r="K332" s="159" t="e">
        <f t="shared" si="105"/>
        <v>#N/A</v>
      </c>
      <c r="L332" s="159" t="e">
        <f t="shared" si="106"/>
        <v>#N/A</v>
      </c>
      <c r="M332" s="159" t="e">
        <f t="shared" si="107"/>
        <v>#N/A</v>
      </c>
      <c r="N332" s="159" t="e">
        <f t="shared" si="108"/>
        <v>#N/A</v>
      </c>
      <c r="O332" s="159" t="e">
        <f t="shared" si="109"/>
        <v>#N/A</v>
      </c>
      <c r="P332" s="159" t="e">
        <f t="shared" si="110"/>
        <v>#N/A</v>
      </c>
      <c r="Q332" s="159" t="e">
        <f t="shared" si="111"/>
        <v>#N/A</v>
      </c>
      <c r="R332" s="159" t="e">
        <f t="shared" si="112"/>
        <v>#N/A</v>
      </c>
      <c r="U332" s="146" t="str">
        <f t="shared" si="113"/>
        <v>B2</v>
      </c>
      <c r="V332" s="145" t="str">
        <f t="shared" si="114"/>
        <v>ADGRA3</v>
      </c>
      <c r="W332" s="157" t="e">
        <f>VLOOKUP($B332,GtP!$A:$DD,MATCH("Gs_0-2",GtP!$A$1:$DD$1,0),FALSE)</f>
        <v>#N/A</v>
      </c>
      <c r="X332" s="156" t="e">
        <f>VLOOKUP($B332,GtP!$A:$DD,MATCH("Gi/o_0-2",GtP!$A$1:$DD$1,0),FALSE)</f>
        <v>#N/A</v>
      </c>
      <c r="Y332" s="156" t="e">
        <f>VLOOKUP($B332,GtP!$A:$DD,MATCH("Gq/11_0-2",GtP!$A$1:$DD$1,0),FALSE)</f>
        <v>#N/A</v>
      </c>
      <c r="Z332" s="156" t="e">
        <f>VLOOKUP($B332,GtP!$A:$DD,MATCH("G12/13_0-2",GtP!$A$1:$DD$1,0),FALSE)</f>
        <v>#N/A</v>
      </c>
      <c r="AB332" s="143" t="e">
        <f t="shared" si="115"/>
        <v>#N/A</v>
      </c>
      <c r="AC332" s="315" t="str">
        <f t="shared" si="116"/>
        <v/>
      </c>
      <c r="AD332" s="349" t="str">
        <f t="shared" si="117"/>
        <v/>
      </c>
      <c r="AE332" s="349" t="str">
        <f t="shared" si="118"/>
        <v/>
      </c>
      <c r="AF332" s="311" t="str">
        <f t="shared" si="119"/>
        <v/>
      </c>
      <c r="AG332" s="141" t="e">
        <f>_xlfn.CONCAT(IF(AT332="","-","B"),IF(BG332="","-","I"),VLOOKUP($B332,GtP!$A:$BB,MATCH("Gs_0-1",GtP!$A$1:$BB$1,0),FALSE))</f>
        <v>#N/A</v>
      </c>
      <c r="AH332" s="140" t="e">
        <f>_xlfn.CONCAT(IF(AU332="","-","B"),IF(BH332="","-","I"),VLOOKUP($B332,GtP!$A:$BB,MATCH("Gs_0-1",GtP!$A$1:$BB$1,0),FALSE))</f>
        <v>#N/A</v>
      </c>
      <c r="AI332" s="140" t="e">
        <f>_xlfn.CONCAT(IF(AV332="","-","B"),IF(BI332="","-","I"),VLOOKUP($B332,GtP!$A:$BB,MATCH("Gi/o_0-1",GtP!$A$1:$BB$1,0),FALSE))</f>
        <v>#N/A</v>
      </c>
      <c r="AJ332" s="140" t="e">
        <f>_xlfn.CONCAT(IF(AW332="","-","B"),IF(BJ332="","-","I"),VLOOKUP($B332,GtP!$A:$BB,MATCH("Gi/o_0-1",GtP!$A$1:$BB$1,0),FALSE))</f>
        <v>#N/A</v>
      </c>
      <c r="AK332" s="140" t="e">
        <f>_xlfn.CONCAT(IF(AX332="","-","B"),IF(BK332="","-","I"),VLOOKUP($B332,GtP!$A:$BB,MATCH("Gi/o_0-1",GtP!$A$1:$BB$1,0),FALSE))</f>
        <v>#N/A</v>
      </c>
      <c r="AL332" s="140" t="e">
        <f>_xlfn.CONCAT(IF(AY332="","-","B"),IF(BL332="","-","I"),VLOOKUP($B332,GtP!$A:$BB,MATCH("Gi/o_0-1",GtP!$A$1:$BB$1,0),FALSE))</f>
        <v>#N/A</v>
      </c>
      <c r="AM332" s="140" t="e">
        <f>_xlfn.CONCAT(IF(AZ332="","-","B"),IF(BM332="","-","I"),VLOOKUP($B332,GtP!$A:$BB,MATCH("Gi/o_0-1",GtP!$A$1:$BB$1,0),FALSE))</f>
        <v>#N/A</v>
      </c>
      <c r="AN332" s="140" t="e">
        <f>_xlfn.CONCAT(IF(BA332="","-","B"),IF(BN332="","-","I"),VLOOKUP($B332,GtP!$A:$BB,MATCH("Gq/11_0-1",GtP!$A$1:$BB$1,0),FALSE))</f>
        <v>#N/A</v>
      </c>
      <c r="AO332" s="140" t="e">
        <f>_xlfn.CONCAT(IF(BB332="","-","B"),IF(BO332="","-","I"),VLOOKUP($B332,GtP!$A:$BB,MATCH("Gq/11_0-1",GtP!$A$1:$BB$1,0),FALSE))</f>
        <v>#N/A</v>
      </c>
      <c r="AP332" s="140" t="e">
        <f>_xlfn.CONCAT(IF(BC332="","-","B"),IF(BP332="","-","I"),VLOOKUP($B332,GtP!$A:$BB,MATCH("Gq/11_0-1",GtP!$A$1:$BB$1,0),FALSE))</f>
        <v>#N/A</v>
      </c>
      <c r="AQ332" s="140" t="e">
        <f>_xlfn.CONCAT(IF(BD332="","-","B"),IF(BQ332="","-","I"),VLOOKUP($B332,GtP!$A:$BB,MATCH("Gq/11_0-1",GtP!$A$1:$BB$1,0),FALSE))</f>
        <v>#N/A</v>
      </c>
      <c r="AR332" s="140" t="e">
        <f>_xlfn.CONCAT(IF(BE332="","-","B"),IF(BR332="","-","I"),VLOOKUP($B332,GtP!$A:$BB,MATCH("G12/13_0-1",GtP!$A$1:$BB$1,0),FALSE))</f>
        <v>#N/A</v>
      </c>
      <c r="AS332" s="140" t="e">
        <f>_xlfn.CONCAT(IF(BF332="","-","B"),IF(BS332="","-","I"),VLOOKUP($B332,GtP!$A:$BB,MATCH("G12/13_0-1",GtP!$A$1:$BB$1,0),FALSE))</f>
        <v>#N/A</v>
      </c>
      <c r="AT332" s="139" t="str">
        <f>_xlfn.IFNA(VLOOKUP($B332,'B-LogEmaxOverpEC50'!$A:$AL,MATCH(AT$1,'B-LogEmaxOverpEC50'!$A$1:$AL$1,0),FALSE),"")</f>
        <v/>
      </c>
      <c r="AU332" s="136" t="str">
        <f>_xlfn.IFNA(VLOOKUP($B332,'B-LogEmaxOverpEC50'!$A:$AL,MATCH(AU$1,'B-LogEmaxOverpEC50'!$A$1:$AL$1,0),FALSE),"")</f>
        <v/>
      </c>
      <c r="AV332" s="152" t="str">
        <f>_xlfn.IFNA(VLOOKUP($B332,'B-LogEmaxOverpEC50'!$A:$AL,MATCH(AV$1,'B-LogEmaxOverpEC50'!$A$1:$AL$1,0),FALSE),"")</f>
        <v/>
      </c>
      <c r="AW332" s="152" t="str">
        <f>_xlfn.IFNA(VLOOKUP($B332,'B-LogEmaxOverpEC50'!$A:$AL,MATCH(AW$1,'B-LogEmaxOverpEC50'!$A$1:$AL$1,0),FALSE),"")</f>
        <v/>
      </c>
      <c r="AX332" s="152" t="str">
        <f>_xlfn.IFNA(VLOOKUP($B332,'B-LogEmaxOverpEC50'!$A:$AL,MATCH(AX$1,'B-LogEmaxOverpEC50'!$A$1:$AL$1,0),FALSE),"")</f>
        <v/>
      </c>
      <c r="AY332" s="152" t="str">
        <f>_xlfn.IFNA(VLOOKUP($B332,'B-LogEmaxOverpEC50'!$A:$AL,MATCH(AY$1,'B-LogEmaxOverpEC50'!$A$1:$AL$1,0),FALSE),"")</f>
        <v/>
      </c>
      <c r="AZ332" s="152" t="str">
        <f>_xlfn.IFNA(VLOOKUP($B332,'B-LogEmaxOverpEC50'!$A:$AL,MATCH(AZ$1,'B-LogEmaxOverpEC50'!$A$1:$AL$1,0),FALSE),"")</f>
        <v/>
      </c>
      <c r="BA332" s="152" t="str">
        <f>_xlfn.IFNA(VLOOKUP($B332,'B-LogEmaxOverpEC50'!$A:$AL,MATCH(BA$1,'B-LogEmaxOverpEC50'!$A$1:$AL$1,0),FALSE),"")</f>
        <v/>
      </c>
      <c r="BB332" s="152" t="str">
        <f>_xlfn.IFNA(VLOOKUP($B332,'B-LogEmaxOverpEC50'!$A:$AL,MATCH(BB$1,'B-LogEmaxOverpEC50'!$A$1:$AL$1,0),FALSE),"")</f>
        <v/>
      </c>
      <c r="BC332" s="152" t="str">
        <f>_xlfn.IFNA(VLOOKUP($B332,'B-LogEmaxOverpEC50'!$A:$AL,MATCH(BC$1,'B-LogEmaxOverpEC50'!$A$1:$AL$1,0),FALSE),"")</f>
        <v/>
      </c>
      <c r="BD332" s="152" t="str">
        <f>_xlfn.IFNA(VLOOKUP($B332,'B-LogEmaxOverpEC50'!$A:$AL,MATCH(BD$1,'B-LogEmaxOverpEC50'!$A$1:$AL$1,0),FALSE),"")</f>
        <v/>
      </c>
      <c r="BE332" s="152" t="str">
        <f>_xlfn.IFNA(VLOOKUP($B332,'B-LogEmaxOverpEC50'!$A:$AL,MATCH(BE$1,'B-LogEmaxOverpEC50'!$A$1:$AL$1,0),FALSE),"")</f>
        <v/>
      </c>
      <c r="BF332" s="152" t="str">
        <f>_xlfn.IFNA(VLOOKUP($B332,'B-LogEmaxOverpEC50'!$A:$AL,MATCH(BF$1,'B-LogEmaxOverpEC50'!$A$1:$AL$1,0),FALSE),"")</f>
        <v/>
      </c>
      <c r="BG332" s="137" t="str">
        <f>_xlfn.IFNA(VLOOKUP($B332,'I-LogEmaxOverpEC50'!$A:$AR,MATCH(BG$1,'I-LogEmaxOverpEC50'!$A$1:$AR$1,0),FALSE),"")</f>
        <v/>
      </c>
      <c r="BH332" s="136" t="str">
        <f>_xlfn.IFNA(VLOOKUP($B332,'I-LogEmaxOverpEC50'!$A:$AR,MATCH(BH$1,'I-LogEmaxOverpEC50'!$A$1:$AR$1,0),FALSE),"")</f>
        <v/>
      </c>
      <c r="BI332" s="136" t="str">
        <f>_xlfn.IFNA(VLOOKUP($B332,'I-LogEmaxOverpEC50'!$A:$AR,MATCH(BI$1,'I-LogEmaxOverpEC50'!$A$1:$AR$1,0),FALSE),"")</f>
        <v/>
      </c>
      <c r="BJ332" s="136" t="str">
        <f>_xlfn.IFNA(VLOOKUP($B332,'I-LogEmaxOverpEC50'!$A:$AR,MATCH(BJ$1,'I-LogEmaxOverpEC50'!$A$1:$AR$1,0),FALSE),"")</f>
        <v/>
      </c>
      <c r="BK332" s="136" t="str">
        <f>_xlfn.IFNA(VLOOKUP($B332,'I-LogEmaxOverpEC50'!$A:$AR,MATCH(BK$1,'I-LogEmaxOverpEC50'!$A$1:$AR$1,0),FALSE),"")</f>
        <v/>
      </c>
      <c r="BL332" s="136" t="str">
        <f>_xlfn.IFNA(VLOOKUP($B332,'I-LogEmaxOverpEC50'!$A:$AR,MATCH(BL$1,'I-LogEmaxOverpEC50'!$A$1:$AR$1,0),FALSE),"")</f>
        <v/>
      </c>
      <c r="BM332" s="136" t="str">
        <f>_xlfn.IFNA(VLOOKUP($B332,'I-LogEmaxOverpEC50'!$A:$AR,MATCH(BM$1,'I-LogEmaxOverpEC50'!$A$1:$AR$1,0),FALSE),"")</f>
        <v/>
      </c>
      <c r="BN332" s="136" t="str">
        <f>_xlfn.IFNA(VLOOKUP($B332,'I-LogEmaxOverpEC50'!$A:$AR,MATCH(BN$1,'I-LogEmaxOverpEC50'!$A$1:$AR$1,0),FALSE),"")</f>
        <v/>
      </c>
      <c r="BO332" s="136" t="str">
        <f>_xlfn.IFNA(VLOOKUP($B332,'I-LogEmaxOverpEC50'!$A:$AR,MATCH(BO$1,'I-LogEmaxOverpEC50'!$A$1:$AR$1,0),FALSE),"")</f>
        <v/>
      </c>
      <c r="BP332" s="136" t="str">
        <f>_xlfn.IFNA(VLOOKUP($B332,'I-LogEmaxOverpEC50'!$A:$AR,MATCH(BP$1,'I-LogEmaxOverpEC50'!$A$1:$AR$1,0),FALSE),"")</f>
        <v/>
      </c>
      <c r="BQ332" s="136" t="str">
        <f>_xlfn.IFNA(VLOOKUP($B332,'I-LogEmaxOverpEC50'!$A:$AR,MATCH(BQ$1,'I-LogEmaxOverpEC50'!$A$1:$AR$1,0),FALSE),"")</f>
        <v/>
      </c>
      <c r="BR332" s="136" t="str">
        <f>_xlfn.IFNA(VLOOKUP($B332,'I-LogEmaxOverpEC50'!$A:$AR,MATCH(BR$1,'I-LogEmaxOverpEC50'!$A$1:$AR$1,0),FALSE),"")</f>
        <v/>
      </c>
      <c r="BS332" s="136" t="str">
        <f>_xlfn.IFNA(VLOOKUP($B332,'I-LogEmaxOverpEC50'!$A:$AR,MATCH(BS$1,'I-LogEmaxOverpEC50'!$A$1:$AR$1,0),FALSE),"")</f>
        <v/>
      </c>
    </row>
    <row r="333" spans="1:88" x14ac:dyDescent="0.2">
      <c r="A333" s="146" t="e" cm="1">
        <f t="array" ref="A333">_xlfn.IFS(SUM(F333:R333)&gt;0,1,AB333&gt;0,2,TRUE,3)</f>
        <v>#N/A</v>
      </c>
      <c r="B333" s="146" t="s">
        <v>1384</v>
      </c>
      <c r="D333" s="151" t="str">
        <f>_xlfn.XLOOKUP(B333,RecNamesAll!A:A,RecNamesAll!E:E)</f>
        <v>B2</v>
      </c>
      <c r="E333" s="150" t="str">
        <f>_xlfn.XLOOKUP(B333,RecNamesAll!A:A,RecNamesAll!C:C)</f>
        <v>ADGRB1</v>
      </c>
      <c r="F333" s="160" t="e">
        <f t="shared" si="100"/>
        <v>#N/A</v>
      </c>
      <c r="G333" s="159" t="e">
        <f t="shared" si="101"/>
        <v>#N/A</v>
      </c>
      <c r="H333" s="159" t="e">
        <f t="shared" si="102"/>
        <v>#N/A</v>
      </c>
      <c r="I333" s="159" t="e">
        <f t="shared" si="103"/>
        <v>#N/A</v>
      </c>
      <c r="J333" s="159" t="e">
        <f t="shared" si="104"/>
        <v>#N/A</v>
      </c>
      <c r="K333" s="159" t="e">
        <f t="shared" si="105"/>
        <v>#N/A</v>
      </c>
      <c r="L333" s="159" t="e">
        <f t="shared" si="106"/>
        <v>#N/A</v>
      </c>
      <c r="M333" s="159" t="e">
        <f t="shared" si="107"/>
        <v>#N/A</v>
      </c>
      <c r="N333" s="159" t="e">
        <f t="shared" si="108"/>
        <v>#N/A</v>
      </c>
      <c r="O333" s="159" t="e">
        <f t="shared" si="109"/>
        <v>#N/A</v>
      </c>
      <c r="P333" s="159" t="e">
        <f t="shared" si="110"/>
        <v>#N/A</v>
      </c>
      <c r="Q333" s="159" t="e">
        <f t="shared" si="111"/>
        <v>#N/A</v>
      </c>
      <c r="R333" s="159" t="e">
        <f t="shared" si="112"/>
        <v>#N/A</v>
      </c>
      <c r="U333" s="146" t="str">
        <f t="shared" si="113"/>
        <v>B2</v>
      </c>
      <c r="V333" s="145" t="str">
        <f t="shared" si="114"/>
        <v>ADGRB1</v>
      </c>
      <c r="W333" s="157" t="e">
        <f>VLOOKUP($B333,GtP!$A:$DD,MATCH("Gs_0-2",GtP!$A$1:$DD$1,0),FALSE)</f>
        <v>#N/A</v>
      </c>
      <c r="X333" s="156" t="e">
        <f>VLOOKUP($B333,GtP!$A:$DD,MATCH("Gi/o_0-2",GtP!$A$1:$DD$1,0),FALSE)</f>
        <v>#N/A</v>
      </c>
      <c r="Y333" s="156" t="e">
        <f>VLOOKUP($B333,GtP!$A:$DD,MATCH("Gq/11_0-2",GtP!$A$1:$DD$1,0),FALSE)</f>
        <v>#N/A</v>
      </c>
      <c r="Z333" s="156" t="e">
        <f>VLOOKUP($B333,GtP!$A:$DD,MATCH("G12/13_0-2",GtP!$A$1:$DD$1,0),FALSE)</f>
        <v>#N/A</v>
      </c>
      <c r="AB333" s="143" t="e">
        <f t="shared" si="115"/>
        <v>#N/A</v>
      </c>
      <c r="AC333" s="315" t="str">
        <f t="shared" si="116"/>
        <v/>
      </c>
      <c r="AD333" s="349" t="str">
        <f t="shared" si="117"/>
        <v/>
      </c>
      <c r="AE333" s="349" t="str">
        <f t="shared" si="118"/>
        <v/>
      </c>
      <c r="AF333" s="311" t="str">
        <f t="shared" si="119"/>
        <v/>
      </c>
      <c r="AG333" s="141" t="e">
        <f>_xlfn.CONCAT(IF(AT333="","-","B"),IF(BG333="","-","I"),VLOOKUP($B333,GtP!$A:$BB,MATCH("Gs_0-1",GtP!$A$1:$BB$1,0),FALSE))</f>
        <v>#N/A</v>
      </c>
      <c r="AH333" s="140" t="e">
        <f>_xlfn.CONCAT(IF(AU333="","-","B"),IF(BH333="","-","I"),VLOOKUP($B333,GtP!$A:$BB,MATCH("Gs_0-1",GtP!$A$1:$BB$1,0),FALSE))</f>
        <v>#N/A</v>
      </c>
      <c r="AI333" s="140" t="e">
        <f>_xlfn.CONCAT(IF(AV333="","-","B"),IF(BI333="","-","I"),VLOOKUP($B333,GtP!$A:$BB,MATCH("Gi/o_0-1",GtP!$A$1:$BB$1,0),FALSE))</f>
        <v>#N/A</v>
      </c>
      <c r="AJ333" s="140" t="e">
        <f>_xlfn.CONCAT(IF(AW333="","-","B"),IF(BJ333="","-","I"),VLOOKUP($B333,GtP!$A:$BB,MATCH("Gi/o_0-1",GtP!$A$1:$BB$1,0),FALSE))</f>
        <v>#N/A</v>
      </c>
      <c r="AK333" s="140" t="e">
        <f>_xlfn.CONCAT(IF(AX333="","-","B"),IF(BK333="","-","I"),VLOOKUP($B333,GtP!$A:$BB,MATCH("Gi/o_0-1",GtP!$A$1:$BB$1,0),FALSE))</f>
        <v>#N/A</v>
      </c>
      <c r="AL333" s="140" t="e">
        <f>_xlfn.CONCAT(IF(AY333="","-","B"),IF(BL333="","-","I"),VLOOKUP($B333,GtP!$A:$BB,MATCH("Gi/o_0-1",GtP!$A$1:$BB$1,0),FALSE))</f>
        <v>#N/A</v>
      </c>
      <c r="AM333" s="140" t="e">
        <f>_xlfn.CONCAT(IF(AZ333="","-","B"),IF(BM333="","-","I"),VLOOKUP($B333,GtP!$A:$BB,MATCH("Gi/o_0-1",GtP!$A$1:$BB$1,0),FALSE))</f>
        <v>#N/A</v>
      </c>
      <c r="AN333" s="140" t="e">
        <f>_xlfn.CONCAT(IF(BA333="","-","B"),IF(BN333="","-","I"),VLOOKUP($B333,GtP!$A:$BB,MATCH("Gq/11_0-1",GtP!$A$1:$BB$1,0),FALSE))</f>
        <v>#N/A</v>
      </c>
      <c r="AO333" s="140" t="e">
        <f>_xlfn.CONCAT(IF(BB333="","-","B"),IF(BO333="","-","I"),VLOOKUP($B333,GtP!$A:$BB,MATCH("Gq/11_0-1",GtP!$A$1:$BB$1,0),FALSE))</f>
        <v>#N/A</v>
      </c>
      <c r="AP333" s="140" t="e">
        <f>_xlfn.CONCAT(IF(BC333="","-","B"),IF(BP333="","-","I"),VLOOKUP($B333,GtP!$A:$BB,MATCH("Gq/11_0-1",GtP!$A$1:$BB$1,0),FALSE))</f>
        <v>#N/A</v>
      </c>
      <c r="AQ333" s="140" t="e">
        <f>_xlfn.CONCAT(IF(BD333="","-","B"),IF(BQ333="","-","I"),VLOOKUP($B333,GtP!$A:$BB,MATCH("Gq/11_0-1",GtP!$A$1:$BB$1,0),FALSE))</f>
        <v>#N/A</v>
      </c>
      <c r="AR333" s="140" t="e">
        <f>_xlfn.CONCAT(IF(BE333="","-","B"),IF(BR333="","-","I"),VLOOKUP($B333,GtP!$A:$BB,MATCH("G12/13_0-1",GtP!$A$1:$BB$1,0),FALSE))</f>
        <v>#N/A</v>
      </c>
      <c r="AS333" s="140" t="e">
        <f>_xlfn.CONCAT(IF(BF333="","-","B"),IF(BS333="","-","I"),VLOOKUP($B333,GtP!$A:$BB,MATCH("G12/13_0-1",GtP!$A$1:$BB$1,0),FALSE))</f>
        <v>#N/A</v>
      </c>
      <c r="AT333" s="139" t="str">
        <f>_xlfn.IFNA(VLOOKUP($B333,'B-LogEmaxOverpEC50'!$A:$AL,MATCH(AT$1,'B-LogEmaxOverpEC50'!$A$1:$AL$1,0),FALSE),"")</f>
        <v/>
      </c>
      <c r="AU333" s="136" t="str">
        <f>_xlfn.IFNA(VLOOKUP($B333,'B-LogEmaxOverpEC50'!$A:$AL,MATCH(AU$1,'B-LogEmaxOverpEC50'!$A$1:$AL$1,0),FALSE),"")</f>
        <v/>
      </c>
      <c r="AV333" s="152" t="str">
        <f>_xlfn.IFNA(VLOOKUP($B333,'B-LogEmaxOverpEC50'!$A:$AL,MATCH(AV$1,'B-LogEmaxOverpEC50'!$A$1:$AL$1,0),FALSE),"")</f>
        <v/>
      </c>
      <c r="AW333" s="152" t="str">
        <f>_xlfn.IFNA(VLOOKUP($B333,'B-LogEmaxOverpEC50'!$A:$AL,MATCH(AW$1,'B-LogEmaxOverpEC50'!$A$1:$AL$1,0),FALSE),"")</f>
        <v/>
      </c>
      <c r="AX333" s="152" t="str">
        <f>_xlfn.IFNA(VLOOKUP($B333,'B-LogEmaxOverpEC50'!$A:$AL,MATCH(AX$1,'B-LogEmaxOverpEC50'!$A$1:$AL$1,0),FALSE),"")</f>
        <v/>
      </c>
      <c r="AY333" s="152" t="str">
        <f>_xlfn.IFNA(VLOOKUP($B333,'B-LogEmaxOverpEC50'!$A:$AL,MATCH(AY$1,'B-LogEmaxOverpEC50'!$A$1:$AL$1,0),FALSE),"")</f>
        <v/>
      </c>
      <c r="AZ333" s="152" t="str">
        <f>_xlfn.IFNA(VLOOKUP($B333,'B-LogEmaxOverpEC50'!$A:$AL,MATCH(AZ$1,'B-LogEmaxOverpEC50'!$A$1:$AL$1,0),FALSE),"")</f>
        <v/>
      </c>
      <c r="BA333" s="152" t="str">
        <f>_xlfn.IFNA(VLOOKUP($B333,'B-LogEmaxOverpEC50'!$A:$AL,MATCH(BA$1,'B-LogEmaxOverpEC50'!$A$1:$AL$1,0),FALSE),"")</f>
        <v/>
      </c>
      <c r="BB333" s="152" t="str">
        <f>_xlfn.IFNA(VLOOKUP($B333,'B-LogEmaxOverpEC50'!$A:$AL,MATCH(BB$1,'B-LogEmaxOverpEC50'!$A$1:$AL$1,0),FALSE),"")</f>
        <v/>
      </c>
      <c r="BC333" s="152" t="str">
        <f>_xlfn.IFNA(VLOOKUP($B333,'B-LogEmaxOverpEC50'!$A:$AL,MATCH(BC$1,'B-LogEmaxOverpEC50'!$A$1:$AL$1,0),FALSE),"")</f>
        <v/>
      </c>
      <c r="BD333" s="152" t="str">
        <f>_xlfn.IFNA(VLOOKUP($B333,'B-LogEmaxOverpEC50'!$A:$AL,MATCH(BD$1,'B-LogEmaxOverpEC50'!$A$1:$AL$1,0),FALSE),"")</f>
        <v/>
      </c>
      <c r="BE333" s="152" t="str">
        <f>_xlfn.IFNA(VLOOKUP($B333,'B-LogEmaxOverpEC50'!$A:$AL,MATCH(BE$1,'B-LogEmaxOverpEC50'!$A$1:$AL$1,0),FALSE),"")</f>
        <v/>
      </c>
      <c r="BF333" s="152" t="str">
        <f>_xlfn.IFNA(VLOOKUP($B333,'B-LogEmaxOverpEC50'!$A:$AL,MATCH(BF$1,'B-LogEmaxOverpEC50'!$A$1:$AL$1,0),FALSE),"")</f>
        <v/>
      </c>
      <c r="BG333" s="137" t="str">
        <f>_xlfn.IFNA(VLOOKUP($B333,'I-LogEmaxOverpEC50'!$A:$AR,MATCH(BG$1,'I-LogEmaxOverpEC50'!$A$1:$AR$1,0),FALSE),"")</f>
        <v/>
      </c>
      <c r="BH333" s="136" t="str">
        <f>_xlfn.IFNA(VLOOKUP($B333,'I-LogEmaxOverpEC50'!$A:$AR,MATCH(BH$1,'I-LogEmaxOverpEC50'!$A$1:$AR$1,0),FALSE),"")</f>
        <v/>
      </c>
      <c r="BI333" s="136" t="str">
        <f>_xlfn.IFNA(VLOOKUP($B333,'I-LogEmaxOverpEC50'!$A:$AR,MATCH(BI$1,'I-LogEmaxOverpEC50'!$A$1:$AR$1,0),FALSE),"")</f>
        <v/>
      </c>
      <c r="BJ333" s="136" t="str">
        <f>_xlfn.IFNA(VLOOKUP($B333,'I-LogEmaxOverpEC50'!$A:$AR,MATCH(BJ$1,'I-LogEmaxOverpEC50'!$A$1:$AR$1,0),FALSE),"")</f>
        <v/>
      </c>
      <c r="BK333" s="136" t="str">
        <f>_xlfn.IFNA(VLOOKUP($B333,'I-LogEmaxOverpEC50'!$A:$AR,MATCH(BK$1,'I-LogEmaxOverpEC50'!$A$1:$AR$1,0),FALSE),"")</f>
        <v/>
      </c>
      <c r="BL333" s="136" t="str">
        <f>_xlfn.IFNA(VLOOKUP($B333,'I-LogEmaxOverpEC50'!$A:$AR,MATCH(BL$1,'I-LogEmaxOverpEC50'!$A$1:$AR$1,0),FALSE),"")</f>
        <v/>
      </c>
      <c r="BM333" s="136" t="str">
        <f>_xlfn.IFNA(VLOOKUP($B333,'I-LogEmaxOverpEC50'!$A:$AR,MATCH(BM$1,'I-LogEmaxOverpEC50'!$A$1:$AR$1,0),FALSE),"")</f>
        <v/>
      </c>
      <c r="BN333" s="136" t="str">
        <f>_xlfn.IFNA(VLOOKUP($B333,'I-LogEmaxOverpEC50'!$A:$AR,MATCH(BN$1,'I-LogEmaxOverpEC50'!$A$1:$AR$1,0),FALSE),"")</f>
        <v/>
      </c>
      <c r="BO333" s="136" t="str">
        <f>_xlfn.IFNA(VLOOKUP($B333,'I-LogEmaxOverpEC50'!$A:$AR,MATCH(BO$1,'I-LogEmaxOverpEC50'!$A$1:$AR$1,0),FALSE),"")</f>
        <v/>
      </c>
      <c r="BP333" s="136" t="str">
        <f>_xlfn.IFNA(VLOOKUP($B333,'I-LogEmaxOverpEC50'!$A:$AR,MATCH(BP$1,'I-LogEmaxOverpEC50'!$A$1:$AR$1,0),FALSE),"")</f>
        <v/>
      </c>
      <c r="BQ333" s="136" t="str">
        <f>_xlfn.IFNA(VLOOKUP($B333,'I-LogEmaxOverpEC50'!$A:$AR,MATCH(BQ$1,'I-LogEmaxOverpEC50'!$A$1:$AR$1,0),FALSE),"")</f>
        <v/>
      </c>
      <c r="BR333" s="136" t="str">
        <f>_xlfn.IFNA(VLOOKUP($B333,'I-LogEmaxOverpEC50'!$A:$AR,MATCH(BR$1,'I-LogEmaxOverpEC50'!$A$1:$AR$1,0),FALSE),"")</f>
        <v/>
      </c>
      <c r="BS333" s="136" t="str">
        <f>_xlfn.IFNA(VLOOKUP($B333,'I-LogEmaxOverpEC50'!$A:$AR,MATCH(BS$1,'I-LogEmaxOverpEC50'!$A$1:$AR$1,0),FALSE),"")</f>
        <v/>
      </c>
    </row>
    <row r="334" spans="1:88" x14ac:dyDescent="0.2">
      <c r="A334" s="146" t="e" cm="1">
        <f t="array" ref="A334">_xlfn.IFS(SUM(F334:R334)&gt;0,1,AB334&gt;0,2,TRUE,3)</f>
        <v>#N/A</v>
      </c>
      <c r="B334" s="146" t="s">
        <v>1734</v>
      </c>
      <c r="D334" s="151" t="str">
        <f>_xlfn.XLOOKUP(B334,RecNamesAll!A:A,RecNamesAll!E:E)</f>
        <v>B2</v>
      </c>
      <c r="E334" s="150" t="str">
        <f>_xlfn.XLOOKUP(B334,RecNamesAll!A:A,RecNamesAll!C:C)</f>
        <v>ADGRB2</v>
      </c>
      <c r="F334" s="160" t="e">
        <f t="shared" si="100"/>
        <v>#N/A</v>
      </c>
      <c r="G334" s="159" t="e">
        <f t="shared" si="101"/>
        <v>#N/A</v>
      </c>
      <c r="H334" s="159" t="e">
        <f t="shared" si="102"/>
        <v>#N/A</v>
      </c>
      <c r="I334" s="159" t="e">
        <f t="shared" si="103"/>
        <v>#N/A</v>
      </c>
      <c r="J334" s="159" t="e">
        <f t="shared" si="104"/>
        <v>#N/A</v>
      </c>
      <c r="K334" s="159" t="e">
        <f t="shared" si="105"/>
        <v>#N/A</v>
      </c>
      <c r="L334" s="159" t="e">
        <f t="shared" si="106"/>
        <v>#N/A</v>
      </c>
      <c r="M334" s="159" t="e">
        <f t="shared" si="107"/>
        <v>#N/A</v>
      </c>
      <c r="N334" s="159" t="e">
        <f t="shared" si="108"/>
        <v>#N/A</v>
      </c>
      <c r="O334" s="159" t="e">
        <f t="shared" si="109"/>
        <v>#N/A</v>
      </c>
      <c r="P334" s="159" t="e">
        <f t="shared" si="110"/>
        <v>#N/A</v>
      </c>
      <c r="Q334" s="159" t="e">
        <f t="shared" si="111"/>
        <v>#N/A</v>
      </c>
      <c r="R334" s="159" t="e">
        <f t="shared" si="112"/>
        <v>#N/A</v>
      </c>
      <c r="U334" s="146" t="str">
        <f t="shared" si="113"/>
        <v>B2</v>
      </c>
      <c r="V334" s="145" t="str">
        <f t="shared" si="114"/>
        <v>ADGRB2</v>
      </c>
      <c r="W334" s="157" t="e">
        <f>VLOOKUP($B334,GtP!$A:$DD,MATCH("Gs_0-2",GtP!$A$1:$DD$1,0),FALSE)</f>
        <v>#N/A</v>
      </c>
      <c r="X334" s="156" t="e">
        <f>VLOOKUP($B334,GtP!$A:$DD,MATCH("Gi/o_0-2",GtP!$A$1:$DD$1,0),FALSE)</f>
        <v>#N/A</v>
      </c>
      <c r="Y334" s="156" t="e">
        <f>VLOOKUP($B334,GtP!$A:$DD,MATCH("Gq/11_0-2",GtP!$A$1:$DD$1,0),FALSE)</f>
        <v>#N/A</v>
      </c>
      <c r="Z334" s="156" t="e">
        <f>VLOOKUP($B334,GtP!$A:$DD,MATCH("G12/13_0-2",GtP!$A$1:$DD$1,0),FALSE)</f>
        <v>#N/A</v>
      </c>
      <c r="AB334" s="143" t="e">
        <f t="shared" si="115"/>
        <v>#N/A</v>
      </c>
      <c r="AC334" s="315" t="str">
        <f t="shared" si="116"/>
        <v/>
      </c>
      <c r="AD334" s="349" t="str">
        <f t="shared" si="117"/>
        <v/>
      </c>
      <c r="AE334" s="349" t="str">
        <f t="shared" si="118"/>
        <v/>
      </c>
      <c r="AF334" s="311" t="str">
        <f t="shared" si="119"/>
        <v/>
      </c>
      <c r="AG334" s="141" t="e">
        <f>_xlfn.CONCAT(IF(AT334="","-","B"),IF(BG334="","-","I"),VLOOKUP($B334,GtP!$A:$BB,MATCH("Gs_0-1",GtP!$A$1:$BB$1,0),FALSE))</f>
        <v>#N/A</v>
      </c>
      <c r="AH334" s="140" t="e">
        <f>_xlfn.CONCAT(IF(AU334="","-","B"),IF(BH334="","-","I"),VLOOKUP($B334,GtP!$A:$BB,MATCH("Gs_0-1",GtP!$A$1:$BB$1,0),FALSE))</f>
        <v>#N/A</v>
      </c>
      <c r="AI334" s="140" t="e">
        <f>_xlfn.CONCAT(IF(AV334="","-","B"),IF(BI334="","-","I"),VLOOKUP($B334,GtP!$A:$BB,MATCH("Gi/o_0-1",GtP!$A$1:$BB$1,0),FALSE))</f>
        <v>#N/A</v>
      </c>
      <c r="AJ334" s="140" t="e">
        <f>_xlfn.CONCAT(IF(AW334="","-","B"),IF(BJ334="","-","I"),VLOOKUP($B334,GtP!$A:$BB,MATCH("Gi/o_0-1",GtP!$A$1:$BB$1,0),FALSE))</f>
        <v>#N/A</v>
      </c>
      <c r="AK334" s="140" t="e">
        <f>_xlfn.CONCAT(IF(AX334="","-","B"),IF(BK334="","-","I"),VLOOKUP($B334,GtP!$A:$BB,MATCH("Gi/o_0-1",GtP!$A$1:$BB$1,0),FALSE))</f>
        <v>#N/A</v>
      </c>
      <c r="AL334" s="140" t="e">
        <f>_xlfn.CONCAT(IF(AY334="","-","B"),IF(BL334="","-","I"),VLOOKUP($B334,GtP!$A:$BB,MATCH("Gi/o_0-1",GtP!$A$1:$BB$1,0),FALSE))</f>
        <v>#N/A</v>
      </c>
      <c r="AM334" s="140" t="e">
        <f>_xlfn.CONCAT(IF(AZ334="","-","B"),IF(BM334="","-","I"),VLOOKUP($B334,GtP!$A:$BB,MATCH("Gi/o_0-1",GtP!$A$1:$BB$1,0),FALSE))</f>
        <v>#N/A</v>
      </c>
      <c r="AN334" s="140" t="e">
        <f>_xlfn.CONCAT(IF(BA334="","-","B"),IF(BN334="","-","I"),VLOOKUP($B334,GtP!$A:$BB,MATCH("Gq/11_0-1",GtP!$A$1:$BB$1,0),FALSE))</f>
        <v>#N/A</v>
      </c>
      <c r="AO334" s="140" t="e">
        <f>_xlfn.CONCAT(IF(BB334="","-","B"),IF(BO334="","-","I"),VLOOKUP($B334,GtP!$A:$BB,MATCH("Gq/11_0-1",GtP!$A$1:$BB$1,0),FALSE))</f>
        <v>#N/A</v>
      </c>
      <c r="AP334" s="140" t="e">
        <f>_xlfn.CONCAT(IF(BC334="","-","B"),IF(BP334="","-","I"),VLOOKUP($B334,GtP!$A:$BB,MATCH("Gq/11_0-1",GtP!$A$1:$BB$1,0),FALSE))</f>
        <v>#N/A</v>
      </c>
      <c r="AQ334" s="140" t="e">
        <f>_xlfn.CONCAT(IF(BD334="","-","B"),IF(BQ334="","-","I"),VLOOKUP($B334,GtP!$A:$BB,MATCH("Gq/11_0-1",GtP!$A$1:$BB$1,0),FALSE))</f>
        <v>#N/A</v>
      </c>
      <c r="AR334" s="140" t="e">
        <f>_xlfn.CONCAT(IF(BE334="","-","B"),IF(BR334="","-","I"),VLOOKUP($B334,GtP!$A:$BB,MATCH("G12/13_0-1",GtP!$A$1:$BB$1,0),FALSE))</f>
        <v>#N/A</v>
      </c>
      <c r="AS334" s="140" t="e">
        <f>_xlfn.CONCAT(IF(BF334="","-","B"),IF(BS334="","-","I"),VLOOKUP($B334,GtP!$A:$BB,MATCH("G12/13_0-1",GtP!$A$1:$BB$1,0),FALSE))</f>
        <v>#N/A</v>
      </c>
      <c r="AT334" s="139" t="str">
        <f>_xlfn.IFNA(VLOOKUP($B334,'B-LogEmaxOverpEC50'!$A:$AL,MATCH(AT$1,'B-LogEmaxOverpEC50'!$A$1:$AL$1,0),FALSE),"")</f>
        <v/>
      </c>
      <c r="AU334" s="136" t="str">
        <f>_xlfn.IFNA(VLOOKUP($B334,'B-LogEmaxOverpEC50'!$A:$AL,MATCH(AU$1,'B-LogEmaxOverpEC50'!$A$1:$AL$1,0),FALSE),"")</f>
        <v/>
      </c>
      <c r="AV334" s="152" t="str">
        <f>_xlfn.IFNA(VLOOKUP($B334,'B-LogEmaxOverpEC50'!$A:$AL,MATCH(AV$1,'B-LogEmaxOverpEC50'!$A$1:$AL$1,0),FALSE),"")</f>
        <v/>
      </c>
      <c r="AW334" s="152" t="str">
        <f>_xlfn.IFNA(VLOOKUP($B334,'B-LogEmaxOverpEC50'!$A:$AL,MATCH(AW$1,'B-LogEmaxOverpEC50'!$A$1:$AL$1,0),FALSE),"")</f>
        <v/>
      </c>
      <c r="AX334" s="152" t="str">
        <f>_xlfn.IFNA(VLOOKUP($B334,'B-LogEmaxOverpEC50'!$A:$AL,MATCH(AX$1,'B-LogEmaxOverpEC50'!$A$1:$AL$1,0),FALSE),"")</f>
        <v/>
      </c>
      <c r="AY334" s="152" t="str">
        <f>_xlfn.IFNA(VLOOKUP($B334,'B-LogEmaxOverpEC50'!$A:$AL,MATCH(AY$1,'B-LogEmaxOverpEC50'!$A$1:$AL$1,0),FALSE),"")</f>
        <v/>
      </c>
      <c r="AZ334" s="152" t="str">
        <f>_xlfn.IFNA(VLOOKUP($B334,'B-LogEmaxOverpEC50'!$A:$AL,MATCH(AZ$1,'B-LogEmaxOverpEC50'!$A$1:$AL$1,0),FALSE),"")</f>
        <v/>
      </c>
      <c r="BA334" s="152" t="str">
        <f>_xlfn.IFNA(VLOOKUP($B334,'B-LogEmaxOverpEC50'!$A:$AL,MATCH(BA$1,'B-LogEmaxOverpEC50'!$A$1:$AL$1,0),FALSE),"")</f>
        <v/>
      </c>
      <c r="BB334" s="152" t="str">
        <f>_xlfn.IFNA(VLOOKUP($B334,'B-LogEmaxOverpEC50'!$A:$AL,MATCH(BB$1,'B-LogEmaxOverpEC50'!$A$1:$AL$1,0),FALSE),"")</f>
        <v/>
      </c>
      <c r="BC334" s="152" t="str">
        <f>_xlfn.IFNA(VLOOKUP($B334,'B-LogEmaxOverpEC50'!$A:$AL,MATCH(BC$1,'B-LogEmaxOverpEC50'!$A$1:$AL$1,0),FALSE),"")</f>
        <v/>
      </c>
      <c r="BD334" s="152" t="str">
        <f>_xlfn.IFNA(VLOOKUP($B334,'B-LogEmaxOverpEC50'!$A:$AL,MATCH(BD$1,'B-LogEmaxOverpEC50'!$A$1:$AL$1,0),FALSE),"")</f>
        <v/>
      </c>
      <c r="BE334" s="152" t="str">
        <f>_xlfn.IFNA(VLOOKUP($B334,'B-LogEmaxOverpEC50'!$A:$AL,MATCH(BE$1,'B-LogEmaxOverpEC50'!$A$1:$AL$1,0),FALSE),"")</f>
        <v/>
      </c>
      <c r="BF334" s="152" t="str">
        <f>_xlfn.IFNA(VLOOKUP($B334,'B-LogEmaxOverpEC50'!$A:$AL,MATCH(BF$1,'B-LogEmaxOverpEC50'!$A$1:$AL$1,0),FALSE),"")</f>
        <v/>
      </c>
      <c r="BG334" s="137" t="str">
        <f>_xlfn.IFNA(VLOOKUP($B334,'I-LogEmaxOverpEC50'!$A:$AR,MATCH(BG$1,'I-LogEmaxOverpEC50'!$A$1:$AR$1,0),FALSE),"")</f>
        <v/>
      </c>
      <c r="BH334" s="136" t="str">
        <f>_xlfn.IFNA(VLOOKUP($B334,'I-LogEmaxOverpEC50'!$A:$AR,MATCH(BH$1,'I-LogEmaxOverpEC50'!$A$1:$AR$1,0),FALSE),"")</f>
        <v/>
      </c>
      <c r="BI334" s="136" t="str">
        <f>_xlfn.IFNA(VLOOKUP($B334,'I-LogEmaxOverpEC50'!$A:$AR,MATCH(BI$1,'I-LogEmaxOverpEC50'!$A$1:$AR$1,0),FALSE),"")</f>
        <v/>
      </c>
      <c r="BJ334" s="136" t="str">
        <f>_xlfn.IFNA(VLOOKUP($B334,'I-LogEmaxOverpEC50'!$A:$AR,MATCH(BJ$1,'I-LogEmaxOverpEC50'!$A$1:$AR$1,0),FALSE),"")</f>
        <v/>
      </c>
      <c r="BK334" s="136" t="str">
        <f>_xlfn.IFNA(VLOOKUP($B334,'I-LogEmaxOverpEC50'!$A:$AR,MATCH(BK$1,'I-LogEmaxOverpEC50'!$A$1:$AR$1,0),FALSE),"")</f>
        <v/>
      </c>
      <c r="BL334" s="136" t="str">
        <f>_xlfn.IFNA(VLOOKUP($B334,'I-LogEmaxOverpEC50'!$A:$AR,MATCH(BL$1,'I-LogEmaxOverpEC50'!$A$1:$AR$1,0),FALSE),"")</f>
        <v/>
      </c>
      <c r="BM334" s="136" t="str">
        <f>_xlfn.IFNA(VLOOKUP($B334,'I-LogEmaxOverpEC50'!$A:$AR,MATCH(BM$1,'I-LogEmaxOverpEC50'!$A$1:$AR$1,0),FALSE),"")</f>
        <v/>
      </c>
      <c r="BN334" s="136" t="str">
        <f>_xlfn.IFNA(VLOOKUP($B334,'I-LogEmaxOverpEC50'!$A:$AR,MATCH(BN$1,'I-LogEmaxOverpEC50'!$A$1:$AR$1,0),FALSE),"")</f>
        <v/>
      </c>
      <c r="BO334" s="136" t="str">
        <f>_xlfn.IFNA(VLOOKUP($B334,'I-LogEmaxOverpEC50'!$A:$AR,MATCH(BO$1,'I-LogEmaxOverpEC50'!$A$1:$AR$1,0),FALSE),"")</f>
        <v/>
      </c>
      <c r="BP334" s="136" t="str">
        <f>_xlfn.IFNA(VLOOKUP($B334,'I-LogEmaxOverpEC50'!$A:$AR,MATCH(BP$1,'I-LogEmaxOverpEC50'!$A$1:$AR$1,0),FALSE),"")</f>
        <v/>
      </c>
      <c r="BQ334" s="136" t="str">
        <f>_xlfn.IFNA(VLOOKUP($B334,'I-LogEmaxOverpEC50'!$A:$AR,MATCH(BQ$1,'I-LogEmaxOverpEC50'!$A$1:$AR$1,0),FALSE),"")</f>
        <v/>
      </c>
      <c r="BR334" s="136" t="str">
        <f>_xlfn.IFNA(VLOOKUP($B334,'I-LogEmaxOverpEC50'!$A:$AR,MATCH(BR$1,'I-LogEmaxOverpEC50'!$A$1:$AR$1,0),FALSE),"")</f>
        <v/>
      </c>
      <c r="BS334" s="136" t="str">
        <f>_xlfn.IFNA(VLOOKUP($B334,'I-LogEmaxOverpEC50'!$A:$AR,MATCH(BS$1,'I-LogEmaxOverpEC50'!$A$1:$AR$1,0),FALSE),"")</f>
        <v/>
      </c>
    </row>
    <row r="335" spans="1:88" x14ac:dyDescent="0.2">
      <c r="A335" s="146" t="e" cm="1">
        <f t="array" ref="A335">_xlfn.IFS(SUM(F335:R335)&gt;0,1,AB335&gt;0,2,TRUE,3)</f>
        <v>#N/A</v>
      </c>
      <c r="B335" s="146" t="s">
        <v>1730</v>
      </c>
      <c r="D335" s="151" t="str">
        <f>_xlfn.XLOOKUP(B335,RecNamesAll!A:A,RecNamesAll!E:E)</f>
        <v>B2</v>
      </c>
      <c r="E335" s="150" t="str">
        <f>_xlfn.XLOOKUP(B335,RecNamesAll!A:A,RecNamesAll!C:C)</f>
        <v>ADGRB3</v>
      </c>
      <c r="F335" s="160" t="e">
        <f t="shared" si="100"/>
        <v>#N/A</v>
      </c>
      <c r="G335" s="159" t="e">
        <f t="shared" si="101"/>
        <v>#N/A</v>
      </c>
      <c r="H335" s="159" t="e">
        <f t="shared" si="102"/>
        <v>#N/A</v>
      </c>
      <c r="I335" s="159" t="e">
        <f t="shared" si="103"/>
        <v>#N/A</v>
      </c>
      <c r="J335" s="159" t="e">
        <f t="shared" si="104"/>
        <v>#N/A</v>
      </c>
      <c r="K335" s="159" t="e">
        <f t="shared" si="105"/>
        <v>#N/A</v>
      </c>
      <c r="L335" s="159" t="e">
        <f t="shared" si="106"/>
        <v>#N/A</v>
      </c>
      <c r="M335" s="159" t="e">
        <f t="shared" si="107"/>
        <v>#N/A</v>
      </c>
      <c r="N335" s="159" t="e">
        <f t="shared" si="108"/>
        <v>#N/A</v>
      </c>
      <c r="O335" s="159" t="e">
        <f t="shared" si="109"/>
        <v>#N/A</v>
      </c>
      <c r="P335" s="159" t="e">
        <f t="shared" si="110"/>
        <v>#N/A</v>
      </c>
      <c r="Q335" s="159" t="e">
        <f t="shared" si="111"/>
        <v>#N/A</v>
      </c>
      <c r="R335" s="159" t="e">
        <f t="shared" si="112"/>
        <v>#N/A</v>
      </c>
      <c r="U335" s="146" t="str">
        <f t="shared" si="113"/>
        <v>B2</v>
      </c>
      <c r="V335" s="145" t="str">
        <f t="shared" si="114"/>
        <v>ADGRB3</v>
      </c>
      <c r="W335" s="157" t="e">
        <f>VLOOKUP($B335,GtP!$A:$DD,MATCH("Gs_0-2",GtP!$A$1:$DD$1,0),FALSE)</f>
        <v>#N/A</v>
      </c>
      <c r="X335" s="156" t="e">
        <f>VLOOKUP($B335,GtP!$A:$DD,MATCH("Gi/o_0-2",GtP!$A$1:$DD$1,0),FALSE)</f>
        <v>#N/A</v>
      </c>
      <c r="Y335" s="156" t="e">
        <f>VLOOKUP($B335,GtP!$A:$DD,MATCH("Gq/11_0-2",GtP!$A$1:$DD$1,0),FALSE)</f>
        <v>#N/A</v>
      </c>
      <c r="Z335" s="156" t="e">
        <f>VLOOKUP($B335,GtP!$A:$DD,MATCH("G12/13_0-2",GtP!$A$1:$DD$1,0),FALSE)</f>
        <v>#N/A</v>
      </c>
      <c r="AB335" s="143" t="e">
        <f t="shared" si="115"/>
        <v>#N/A</v>
      </c>
      <c r="AC335" s="315" t="str">
        <f t="shared" si="116"/>
        <v/>
      </c>
      <c r="AD335" s="349" t="str">
        <f t="shared" si="117"/>
        <v/>
      </c>
      <c r="AE335" s="349" t="str">
        <f t="shared" si="118"/>
        <v/>
      </c>
      <c r="AF335" s="311" t="str">
        <f t="shared" si="119"/>
        <v/>
      </c>
      <c r="AG335" s="141" t="e">
        <f>_xlfn.CONCAT(IF(AT335="","-","B"),IF(BG335="","-","I"),VLOOKUP($B335,GtP!$A:$BB,MATCH("Gs_0-1",GtP!$A$1:$BB$1,0),FALSE))</f>
        <v>#N/A</v>
      </c>
      <c r="AH335" s="140" t="e">
        <f>_xlfn.CONCAT(IF(AU335="","-","B"),IF(BH335="","-","I"),VLOOKUP($B335,GtP!$A:$BB,MATCH("Gs_0-1",GtP!$A$1:$BB$1,0),FALSE))</f>
        <v>#N/A</v>
      </c>
      <c r="AI335" s="140" t="e">
        <f>_xlfn.CONCAT(IF(AV335="","-","B"),IF(BI335="","-","I"),VLOOKUP($B335,GtP!$A:$BB,MATCH("Gi/o_0-1",GtP!$A$1:$BB$1,0),FALSE))</f>
        <v>#N/A</v>
      </c>
      <c r="AJ335" s="140" t="e">
        <f>_xlfn.CONCAT(IF(AW335="","-","B"),IF(BJ335="","-","I"),VLOOKUP($B335,GtP!$A:$BB,MATCH("Gi/o_0-1",GtP!$A$1:$BB$1,0),FALSE))</f>
        <v>#N/A</v>
      </c>
      <c r="AK335" s="140" t="e">
        <f>_xlfn.CONCAT(IF(AX335="","-","B"),IF(BK335="","-","I"),VLOOKUP($B335,GtP!$A:$BB,MATCH("Gi/o_0-1",GtP!$A$1:$BB$1,0),FALSE))</f>
        <v>#N/A</v>
      </c>
      <c r="AL335" s="140" t="e">
        <f>_xlfn.CONCAT(IF(AY335="","-","B"),IF(BL335="","-","I"),VLOOKUP($B335,GtP!$A:$BB,MATCH("Gi/o_0-1",GtP!$A$1:$BB$1,0),FALSE))</f>
        <v>#N/A</v>
      </c>
      <c r="AM335" s="140" t="e">
        <f>_xlfn.CONCAT(IF(AZ335="","-","B"),IF(BM335="","-","I"),VLOOKUP($B335,GtP!$A:$BB,MATCH("Gi/o_0-1",GtP!$A$1:$BB$1,0),FALSE))</f>
        <v>#N/A</v>
      </c>
      <c r="AN335" s="140" t="e">
        <f>_xlfn.CONCAT(IF(BA335="","-","B"),IF(BN335="","-","I"),VLOOKUP($B335,GtP!$A:$BB,MATCH("Gq/11_0-1",GtP!$A$1:$BB$1,0),FALSE))</f>
        <v>#N/A</v>
      </c>
      <c r="AO335" s="140" t="e">
        <f>_xlfn.CONCAT(IF(BB335="","-","B"),IF(BO335="","-","I"),VLOOKUP($B335,GtP!$A:$BB,MATCH("Gq/11_0-1",GtP!$A$1:$BB$1,0),FALSE))</f>
        <v>#N/A</v>
      </c>
      <c r="AP335" s="140" t="e">
        <f>_xlfn.CONCAT(IF(BC335="","-","B"),IF(BP335="","-","I"),VLOOKUP($B335,GtP!$A:$BB,MATCH("Gq/11_0-1",GtP!$A$1:$BB$1,0),FALSE))</f>
        <v>#N/A</v>
      </c>
      <c r="AQ335" s="140" t="e">
        <f>_xlfn.CONCAT(IF(BD335="","-","B"),IF(BQ335="","-","I"),VLOOKUP($B335,GtP!$A:$BB,MATCH("Gq/11_0-1",GtP!$A$1:$BB$1,0),FALSE))</f>
        <v>#N/A</v>
      </c>
      <c r="AR335" s="140" t="e">
        <f>_xlfn.CONCAT(IF(BE335="","-","B"),IF(BR335="","-","I"),VLOOKUP($B335,GtP!$A:$BB,MATCH("G12/13_0-1",GtP!$A$1:$BB$1,0),FALSE))</f>
        <v>#N/A</v>
      </c>
      <c r="AS335" s="140" t="e">
        <f>_xlfn.CONCAT(IF(BF335="","-","B"),IF(BS335="","-","I"),VLOOKUP($B335,GtP!$A:$BB,MATCH("G12/13_0-1",GtP!$A$1:$BB$1,0),FALSE))</f>
        <v>#N/A</v>
      </c>
      <c r="AT335" s="139" t="str">
        <f>_xlfn.IFNA(VLOOKUP($B335,'B-LogEmaxOverpEC50'!$A:$AL,MATCH(AT$1,'B-LogEmaxOverpEC50'!$A$1:$AL$1,0),FALSE),"")</f>
        <v/>
      </c>
      <c r="AU335" s="136" t="str">
        <f>_xlfn.IFNA(VLOOKUP($B335,'B-LogEmaxOverpEC50'!$A:$AL,MATCH(AU$1,'B-LogEmaxOverpEC50'!$A$1:$AL$1,0),FALSE),"")</f>
        <v/>
      </c>
      <c r="AV335" s="152" t="str">
        <f>_xlfn.IFNA(VLOOKUP($B335,'B-LogEmaxOverpEC50'!$A:$AL,MATCH(AV$1,'B-LogEmaxOverpEC50'!$A$1:$AL$1,0),FALSE),"")</f>
        <v/>
      </c>
      <c r="AW335" s="152" t="str">
        <f>_xlfn.IFNA(VLOOKUP($B335,'B-LogEmaxOverpEC50'!$A:$AL,MATCH(AW$1,'B-LogEmaxOverpEC50'!$A$1:$AL$1,0),FALSE),"")</f>
        <v/>
      </c>
      <c r="AX335" s="152" t="str">
        <f>_xlfn.IFNA(VLOOKUP($B335,'B-LogEmaxOverpEC50'!$A:$AL,MATCH(AX$1,'B-LogEmaxOverpEC50'!$A$1:$AL$1,0),FALSE),"")</f>
        <v/>
      </c>
      <c r="AY335" s="152" t="str">
        <f>_xlfn.IFNA(VLOOKUP($B335,'B-LogEmaxOverpEC50'!$A:$AL,MATCH(AY$1,'B-LogEmaxOverpEC50'!$A$1:$AL$1,0),FALSE),"")</f>
        <v/>
      </c>
      <c r="AZ335" s="152" t="str">
        <f>_xlfn.IFNA(VLOOKUP($B335,'B-LogEmaxOverpEC50'!$A:$AL,MATCH(AZ$1,'B-LogEmaxOverpEC50'!$A$1:$AL$1,0),FALSE),"")</f>
        <v/>
      </c>
      <c r="BA335" s="152" t="str">
        <f>_xlfn.IFNA(VLOOKUP($B335,'B-LogEmaxOverpEC50'!$A:$AL,MATCH(BA$1,'B-LogEmaxOverpEC50'!$A$1:$AL$1,0),FALSE),"")</f>
        <v/>
      </c>
      <c r="BB335" s="152" t="str">
        <f>_xlfn.IFNA(VLOOKUP($B335,'B-LogEmaxOverpEC50'!$A:$AL,MATCH(BB$1,'B-LogEmaxOverpEC50'!$A$1:$AL$1,0),FALSE),"")</f>
        <v/>
      </c>
      <c r="BC335" s="152" t="str">
        <f>_xlfn.IFNA(VLOOKUP($B335,'B-LogEmaxOverpEC50'!$A:$AL,MATCH(BC$1,'B-LogEmaxOverpEC50'!$A$1:$AL$1,0),FALSE),"")</f>
        <v/>
      </c>
      <c r="BD335" s="152" t="str">
        <f>_xlfn.IFNA(VLOOKUP($B335,'B-LogEmaxOverpEC50'!$A:$AL,MATCH(BD$1,'B-LogEmaxOverpEC50'!$A$1:$AL$1,0),FALSE),"")</f>
        <v/>
      </c>
      <c r="BE335" s="152" t="str">
        <f>_xlfn.IFNA(VLOOKUP($B335,'B-LogEmaxOverpEC50'!$A:$AL,MATCH(BE$1,'B-LogEmaxOverpEC50'!$A$1:$AL$1,0),FALSE),"")</f>
        <v/>
      </c>
      <c r="BF335" s="152" t="str">
        <f>_xlfn.IFNA(VLOOKUP($B335,'B-LogEmaxOverpEC50'!$A:$AL,MATCH(BF$1,'B-LogEmaxOverpEC50'!$A$1:$AL$1,0),FALSE),"")</f>
        <v/>
      </c>
      <c r="BG335" s="137" t="str">
        <f>_xlfn.IFNA(VLOOKUP($B335,'I-LogEmaxOverpEC50'!$A:$AR,MATCH(BG$1,'I-LogEmaxOverpEC50'!$A$1:$AR$1,0),FALSE),"")</f>
        <v/>
      </c>
      <c r="BH335" s="136" t="str">
        <f>_xlfn.IFNA(VLOOKUP($B335,'I-LogEmaxOverpEC50'!$A:$AR,MATCH(BH$1,'I-LogEmaxOverpEC50'!$A$1:$AR$1,0),FALSE),"")</f>
        <v/>
      </c>
      <c r="BI335" s="136" t="str">
        <f>_xlfn.IFNA(VLOOKUP($B335,'I-LogEmaxOverpEC50'!$A:$AR,MATCH(BI$1,'I-LogEmaxOverpEC50'!$A$1:$AR$1,0),FALSE),"")</f>
        <v/>
      </c>
      <c r="BJ335" s="136" t="str">
        <f>_xlfn.IFNA(VLOOKUP($B335,'I-LogEmaxOverpEC50'!$A:$AR,MATCH(BJ$1,'I-LogEmaxOverpEC50'!$A$1:$AR$1,0),FALSE),"")</f>
        <v/>
      </c>
      <c r="BK335" s="136" t="str">
        <f>_xlfn.IFNA(VLOOKUP($B335,'I-LogEmaxOverpEC50'!$A:$AR,MATCH(BK$1,'I-LogEmaxOverpEC50'!$A$1:$AR$1,0),FALSE),"")</f>
        <v/>
      </c>
      <c r="BL335" s="136" t="str">
        <f>_xlfn.IFNA(VLOOKUP($B335,'I-LogEmaxOverpEC50'!$A:$AR,MATCH(BL$1,'I-LogEmaxOverpEC50'!$A$1:$AR$1,0),FALSE),"")</f>
        <v/>
      </c>
      <c r="BM335" s="136" t="str">
        <f>_xlfn.IFNA(VLOOKUP($B335,'I-LogEmaxOverpEC50'!$A:$AR,MATCH(BM$1,'I-LogEmaxOverpEC50'!$A$1:$AR$1,0),FALSE),"")</f>
        <v/>
      </c>
      <c r="BN335" s="136" t="str">
        <f>_xlfn.IFNA(VLOOKUP($B335,'I-LogEmaxOverpEC50'!$A:$AR,MATCH(BN$1,'I-LogEmaxOverpEC50'!$A$1:$AR$1,0),FALSE),"")</f>
        <v/>
      </c>
      <c r="BO335" s="136" t="str">
        <f>_xlfn.IFNA(VLOOKUP($B335,'I-LogEmaxOverpEC50'!$A:$AR,MATCH(BO$1,'I-LogEmaxOverpEC50'!$A$1:$AR$1,0),FALSE),"")</f>
        <v/>
      </c>
      <c r="BP335" s="136" t="str">
        <f>_xlfn.IFNA(VLOOKUP($B335,'I-LogEmaxOverpEC50'!$A:$AR,MATCH(BP$1,'I-LogEmaxOverpEC50'!$A$1:$AR$1,0),FALSE),"")</f>
        <v/>
      </c>
      <c r="BQ335" s="136" t="str">
        <f>_xlfn.IFNA(VLOOKUP($B335,'I-LogEmaxOverpEC50'!$A:$AR,MATCH(BQ$1,'I-LogEmaxOverpEC50'!$A$1:$AR$1,0),FALSE),"")</f>
        <v/>
      </c>
      <c r="BR335" s="136" t="str">
        <f>_xlfn.IFNA(VLOOKUP($B335,'I-LogEmaxOverpEC50'!$A:$AR,MATCH(BR$1,'I-LogEmaxOverpEC50'!$A$1:$AR$1,0),FALSE),"")</f>
        <v/>
      </c>
      <c r="BS335" s="136" t="str">
        <f>_xlfn.IFNA(VLOOKUP($B335,'I-LogEmaxOverpEC50'!$A:$AR,MATCH(BS$1,'I-LogEmaxOverpEC50'!$A$1:$AR$1,0),FALSE),"")</f>
        <v/>
      </c>
    </row>
    <row r="336" spans="1:88" x14ac:dyDescent="0.2">
      <c r="A336" s="146" t="e" cm="1">
        <f t="array" ref="A336">_xlfn.IFS(SUM(F336:R336)&gt;0,1,AB336&gt;0,2,TRUE,3)</f>
        <v>#N/A</v>
      </c>
      <c r="B336" s="146" t="s">
        <v>1762</v>
      </c>
      <c r="D336" s="151" t="str">
        <f>_xlfn.XLOOKUP(B336,RecNamesAll!A:A,RecNamesAll!E:E)</f>
        <v>B2</v>
      </c>
      <c r="E336" s="150" t="str">
        <f>_xlfn.XLOOKUP(B336,RecNamesAll!A:A,RecNamesAll!C:C)</f>
        <v>ADGRD2</v>
      </c>
      <c r="F336" s="160" t="e">
        <f t="shared" si="100"/>
        <v>#N/A</v>
      </c>
      <c r="G336" s="159" t="e">
        <f t="shared" si="101"/>
        <v>#N/A</v>
      </c>
      <c r="H336" s="159" t="e">
        <f t="shared" si="102"/>
        <v>#N/A</v>
      </c>
      <c r="I336" s="159" t="e">
        <f t="shared" si="103"/>
        <v>#N/A</v>
      </c>
      <c r="J336" s="159" t="e">
        <f t="shared" si="104"/>
        <v>#N/A</v>
      </c>
      <c r="K336" s="159" t="e">
        <f t="shared" si="105"/>
        <v>#N/A</v>
      </c>
      <c r="L336" s="159" t="e">
        <f t="shared" si="106"/>
        <v>#N/A</v>
      </c>
      <c r="M336" s="159" t="e">
        <f t="shared" si="107"/>
        <v>#N/A</v>
      </c>
      <c r="N336" s="159" t="e">
        <f t="shared" si="108"/>
        <v>#N/A</v>
      </c>
      <c r="O336" s="159" t="e">
        <f t="shared" si="109"/>
        <v>#N/A</v>
      </c>
      <c r="P336" s="159" t="e">
        <f t="shared" si="110"/>
        <v>#N/A</v>
      </c>
      <c r="Q336" s="159" t="e">
        <f t="shared" si="111"/>
        <v>#N/A</v>
      </c>
      <c r="R336" s="159" t="e">
        <f t="shared" si="112"/>
        <v>#N/A</v>
      </c>
      <c r="U336" s="146" t="str">
        <f t="shared" si="113"/>
        <v>B2</v>
      </c>
      <c r="V336" s="145" t="str">
        <f t="shared" si="114"/>
        <v>ADGRD2</v>
      </c>
      <c r="W336" s="157" t="e">
        <f>VLOOKUP($B336,GtP!$A:$DD,MATCH("Gs_0-2",GtP!$A$1:$DD$1,0),FALSE)</f>
        <v>#N/A</v>
      </c>
      <c r="X336" s="156" t="e">
        <f>VLOOKUP($B336,GtP!$A:$DD,MATCH("Gi/o_0-2",GtP!$A$1:$DD$1,0),FALSE)</f>
        <v>#N/A</v>
      </c>
      <c r="Y336" s="156" t="e">
        <f>VLOOKUP($B336,GtP!$A:$DD,MATCH("Gq/11_0-2",GtP!$A$1:$DD$1,0),FALSE)</f>
        <v>#N/A</v>
      </c>
      <c r="Z336" s="156" t="e">
        <f>VLOOKUP($B336,GtP!$A:$DD,MATCH("G12/13_0-2",GtP!$A$1:$DD$1,0),FALSE)</f>
        <v>#N/A</v>
      </c>
      <c r="AB336" s="143" t="e">
        <f t="shared" si="115"/>
        <v>#N/A</v>
      </c>
      <c r="AC336" s="315" t="str">
        <f t="shared" si="116"/>
        <v/>
      </c>
      <c r="AD336" s="349" t="str">
        <f t="shared" si="117"/>
        <v/>
      </c>
      <c r="AE336" s="349" t="str">
        <f t="shared" si="118"/>
        <v/>
      </c>
      <c r="AF336" s="311" t="str">
        <f t="shared" si="119"/>
        <v/>
      </c>
      <c r="AG336" s="141" t="e">
        <f>_xlfn.CONCAT(IF(AT336="","-","B"),IF(BG336="","-","I"),VLOOKUP($B336,GtP!$A:$BB,MATCH("Gs_0-1",GtP!$A$1:$BB$1,0),FALSE))</f>
        <v>#N/A</v>
      </c>
      <c r="AH336" s="140" t="e">
        <f>_xlfn.CONCAT(IF(AU336="","-","B"),IF(BH336="","-","I"),VLOOKUP($B336,GtP!$A:$BB,MATCH("Gs_0-1",GtP!$A$1:$BB$1,0),FALSE))</f>
        <v>#N/A</v>
      </c>
      <c r="AI336" s="140" t="e">
        <f>_xlfn.CONCAT(IF(AV336="","-","B"),IF(BI336="","-","I"),VLOOKUP($B336,GtP!$A:$BB,MATCH("Gi/o_0-1",GtP!$A$1:$BB$1,0),FALSE))</f>
        <v>#N/A</v>
      </c>
      <c r="AJ336" s="140" t="e">
        <f>_xlfn.CONCAT(IF(AW336="","-","B"),IF(BJ336="","-","I"),VLOOKUP($B336,GtP!$A:$BB,MATCH("Gi/o_0-1",GtP!$A$1:$BB$1,0),FALSE))</f>
        <v>#N/A</v>
      </c>
      <c r="AK336" s="140" t="e">
        <f>_xlfn.CONCAT(IF(AX336="","-","B"),IF(BK336="","-","I"),VLOOKUP($B336,GtP!$A:$BB,MATCH("Gi/o_0-1",GtP!$A$1:$BB$1,0),FALSE))</f>
        <v>#N/A</v>
      </c>
      <c r="AL336" s="140" t="e">
        <f>_xlfn.CONCAT(IF(AY336="","-","B"),IF(BL336="","-","I"),VLOOKUP($B336,GtP!$A:$BB,MATCH("Gi/o_0-1",GtP!$A$1:$BB$1,0),FALSE))</f>
        <v>#N/A</v>
      </c>
      <c r="AM336" s="140" t="e">
        <f>_xlfn.CONCAT(IF(AZ336="","-","B"),IF(BM336="","-","I"),VLOOKUP($B336,GtP!$A:$BB,MATCH("Gi/o_0-1",GtP!$A$1:$BB$1,0),FALSE))</f>
        <v>#N/A</v>
      </c>
      <c r="AN336" s="140" t="e">
        <f>_xlfn.CONCAT(IF(BA336="","-","B"),IF(BN336="","-","I"),VLOOKUP($B336,GtP!$A:$BB,MATCH("Gq/11_0-1",GtP!$A$1:$BB$1,0),FALSE))</f>
        <v>#N/A</v>
      </c>
      <c r="AO336" s="140" t="e">
        <f>_xlfn.CONCAT(IF(BB336="","-","B"),IF(BO336="","-","I"),VLOOKUP($B336,GtP!$A:$BB,MATCH("Gq/11_0-1",GtP!$A$1:$BB$1,0),FALSE))</f>
        <v>#N/A</v>
      </c>
      <c r="AP336" s="140" t="e">
        <f>_xlfn.CONCAT(IF(BC336="","-","B"),IF(BP336="","-","I"),VLOOKUP($B336,GtP!$A:$BB,MATCH("Gq/11_0-1",GtP!$A$1:$BB$1,0),FALSE))</f>
        <v>#N/A</v>
      </c>
      <c r="AQ336" s="140" t="e">
        <f>_xlfn.CONCAT(IF(BD336="","-","B"),IF(BQ336="","-","I"),VLOOKUP($B336,GtP!$A:$BB,MATCH("Gq/11_0-1",GtP!$A$1:$BB$1,0),FALSE))</f>
        <v>#N/A</v>
      </c>
      <c r="AR336" s="140" t="e">
        <f>_xlfn.CONCAT(IF(BE336="","-","B"),IF(BR336="","-","I"),VLOOKUP($B336,GtP!$A:$BB,MATCH("G12/13_0-1",GtP!$A$1:$BB$1,0),FALSE))</f>
        <v>#N/A</v>
      </c>
      <c r="AS336" s="140" t="e">
        <f>_xlfn.CONCAT(IF(BF336="","-","B"),IF(BS336="","-","I"),VLOOKUP($B336,GtP!$A:$BB,MATCH("G12/13_0-1",GtP!$A$1:$BB$1,0),FALSE))</f>
        <v>#N/A</v>
      </c>
      <c r="AT336" s="139" t="str">
        <f>_xlfn.IFNA(VLOOKUP($B336,'B-LogEmaxOverpEC50'!$A:$AL,MATCH(AT$1,'B-LogEmaxOverpEC50'!$A$1:$AL$1,0),FALSE),"")</f>
        <v/>
      </c>
      <c r="AU336" s="136" t="str">
        <f>_xlfn.IFNA(VLOOKUP($B336,'B-LogEmaxOverpEC50'!$A:$AL,MATCH(AU$1,'B-LogEmaxOverpEC50'!$A$1:$AL$1,0),FALSE),"")</f>
        <v/>
      </c>
      <c r="AV336" s="152" t="str">
        <f>_xlfn.IFNA(VLOOKUP($B336,'B-LogEmaxOverpEC50'!$A:$AL,MATCH(AV$1,'B-LogEmaxOverpEC50'!$A$1:$AL$1,0),FALSE),"")</f>
        <v/>
      </c>
      <c r="AW336" s="152" t="str">
        <f>_xlfn.IFNA(VLOOKUP($B336,'B-LogEmaxOverpEC50'!$A:$AL,MATCH(AW$1,'B-LogEmaxOverpEC50'!$A$1:$AL$1,0),FALSE),"")</f>
        <v/>
      </c>
      <c r="AX336" s="152" t="str">
        <f>_xlfn.IFNA(VLOOKUP($B336,'B-LogEmaxOverpEC50'!$A:$AL,MATCH(AX$1,'B-LogEmaxOverpEC50'!$A$1:$AL$1,0),FALSE),"")</f>
        <v/>
      </c>
      <c r="AY336" s="152" t="str">
        <f>_xlfn.IFNA(VLOOKUP($B336,'B-LogEmaxOverpEC50'!$A:$AL,MATCH(AY$1,'B-LogEmaxOverpEC50'!$A$1:$AL$1,0),FALSE),"")</f>
        <v/>
      </c>
      <c r="AZ336" s="152" t="str">
        <f>_xlfn.IFNA(VLOOKUP($B336,'B-LogEmaxOverpEC50'!$A:$AL,MATCH(AZ$1,'B-LogEmaxOverpEC50'!$A$1:$AL$1,0),FALSE),"")</f>
        <v/>
      </c>
      <c r="BA336" s="152" t="str">
        <f>_xlfn.IFNA(VLOOKUP($B336,'B-LogEmaxOverpEC50'!$A:$AL,MATCH(BA$1,'B-LogEmaxOverpEC50'!$A$1:$AL$1,0),FALSE),"")</f>
        <v/>
      </c>
      <c r="BB336" s="152" t="str">
        <f>_xlfn.IFNA(VLOOKUP($B336,'B-LogEmaxOverpEC50'!$A:$AL,MATCH(BB$1,'B-LogEmaxOverpEC50'!$A$1:$AL$1,0),FALSE),"")</f>
        <v/>
      </c>
      <c r="BC336" s="152" t="str">
        <f>_xlfn.IFNA(VLOOKUP($B336,'B-LogEmaxOverpEC50'!$A:$AL,MATCH(BC$1,'B-LogEmaxOverpEC50'!$A$1:$AL$1,0),FALSE),"")</f>
        <v/>
      </c>
      <c r="BD336" s="152" t="str">
        <f>_xlfn.IFNA(VLOOKUP($B336,'B-LogEmaxOverpEC50'!$A:$AL,MATCH(BD$1,'B-LogEmaxOverpEC50'!$A$1:$AL$1,0),FALSE),"")</f>
        <v/>
      </c>
      <c r="BE336" s="152" t="str">
        <f>_xlfn.IFNA(VLOOKUP($B336,'B-LogEmaxOverpEC50'!$A:$AL,MATCH(BE$1,'B-LogEmaxOverpEC50'!$A$1:$AL$1,0),FALSE),"")</f>
        <v/>
      </c>
      <c r="BF336" s="152" t="str">
        <f>_xlfn.IFNA(VLOOKUP($B336,'B-LogEmaxOverpEC50'!$A:$AL,MATCH(BF$1,'B-LogEmaxOverpEC50'!$A$1:$AL$1,0),FALSE),"")</f>
        <v/>
      </c>
      <c r="BG336" s="137" t="str">
        <f>_xlfn.IFNA(VLOOKUP($B336,'I-LogEmaxOverpEC50'!$A:$AR,MATCH(BG$1,'I-LogEmaxOverpEC50'!$A$1:$AR$1,0),FALSE),"")</f>
        <v/>
      </c>
      <c r="BH336" s="136" t="str">
        <f>_xlfn.IFNA(VLOOKUP($B336,'I-LogEmaxOverpEC50'!$A:$AR,MATCH(BH$1,'I-LogEmaxOverpEC50'!$A$1:$AR$1,0),FALSE),"")</f>
        <v/>
      </c>
      <c r="BI336" s="136" t="str">
        <f>_xlfn.IFNA(VLOOKUP($B336,'I-LogEmaxOverpEC50'!$A:$AR,MATCH(BI$1,'I-LogEmaxOverpEC50'!$A$1:$AR$1,0),FALSE),"")</f>
        <v/>
      </c>
      <c r="BJ336" s="136" t="str">
        <f>_xlfn.IFNA(VLOOKUP($B336,'I-LogEmaxOverpEC50'!$A:$AR,MATCH(BJ$1,'I-LogEmaxOverpEC50'!$A$1:$AR$1,0),FALSE),"")</f>
        <v/>
      </c>
      <c r="BK336" s="136" t="str">
        <f>_xlfn.IFNA(VLOOKUP($B336,'I-LogEmaxOverpEC50'!$A:$AR,MATCH(BK$1,'I-LogEmaxOverpEC50'!$A$1:$AR$1,0),FALSE),"")</f>
        <v/>
      </c>
      <c r="BL336" s="136" t="str">
        <f>_xlfn.IFNA(VLOOKUP($B336,'I-LogEmaxOverpEC50'!$A:$AR,MATCH(BL$1,'I-LogEmaxOverpEC50'!$A$1:$AR$1,0),FALSE),"")</f>
        <v/>
      </c>
      <c r="BM336" s="136" t="str">
        <f>_xlfn.IFNA(VLOOKUP($B336,'I-LogEmaxOverpEC50'!$A:$AR,MATCH(BM$1,'I-LogEmaxOverpEC50'!$A$1:$AR$1,0),FALSE),"")</f>
        <v/>
      </c>
      <c r="BN336" s="136" t="str">
        <f>_xlfn.IFNA(VLOOKUP($B336,'I-LogEmaxOverpEC50'!$A:$AR,MATCH(BN$1,'I-LogEmaxOverpEC50'!$A$1:$AR$1,0),FALSE),"")</f>
        <v/>
      </c>
      <c r="BO336" s="136" t="str">
        <f>_xlfn.IFNA(VLOOKUP($B336,'I-LogEmaxOverpEC50'!$A:$AR,MATCH(BO$1,'I-LogEmaxOverpEC50'!$A$1:$AR$1,0),FALSE),"")</f>
        <v/>
      </c>
      <c r="BP336" s="136" t="str">
        <f>_xlfn.IFNA(VLOOKUP($B336,'I-LogEmaxOverpEC50'!$A:$AR,MATCH(BP$1,'I-LogEmaxOverpEC50'!$A$1:$AR$1,0),FALSE),"")</f>
        <v/>
      </c>
      <c r="BQ336" s="136" t="str">
        <f>_xlfn.IFNA(VLOOKUP($B336,'I-LogEmaxOverpEC50'!$A:$AR,MATCH(BQ$1,'I-LogEmaxOverpEC50'!$A$1:$AR$1,0),FALSE),"")</f>
        <v/>
      </c>
      <c r="BR336" s="136" t="str">
        <f>_xlfn.IFNA(VLOOKUP($B336,'I-LogEmaxOverpEC50'!$A:$AR,MATCH(BR$1,'I-LogEmaxOverpEC50'!$A$1:$AR$1,0),FALSE),"")</f>
        <v/>
      </c>
      <c r="BS336" s="136" t="str">
        <f>_xlfn.IFNA(VLOOKUP($B336,'I-LogEmaxOverpEC50'!$A:$AR,MATCH(BS$1,'I-LogEmaxOverpEC50'!$A$1:$AR$1,0),FALSE),"")</f>
        <v/>
      </c>
    </row>
    <row r="337" spans="1:71" x14ac:dyDescent="0.2">
      <c r="A337" s="146" t="e" cm="1">
        <f t="array" ref="A337">_xlfn.IFS(SUM(F337:R337)&gt;0,1,AB337&gt;0,2,TRUE,3)</f>
        <v>#N/A</v>
      </c>
      <c r="B337" s="146" t="s">
        <v>1810</v>
      </c>
      <c r="D337" s="151" t="str">
        <f>_xlfn.XLOOKUP(B337,RecNamesAll!A:A,RecNamesAll!E:E)</f>
        <v>B2</v>
      </c>
      <c r="E337" s="150" t="str">
        <f>_xlfn.XLOOKUP(B337,RecNamesAll!A:A,RecNamesAll!C:C)</f>
        <v>ADGRE1</v>
      </c>
      <c r="F337" s="160" t="e">
        <f t="shared" si="100"/>
        <v>#N/A</v>
      </c>
      <c r="G337" s="159" t="e">
        <f t="shared" si="101"/>
        <v>#N/A</v>
      </c>
      <c r="H337" s="159" t="e">
        <f t="shared" si="102"/>
        <v>#N/A</v>
      </c>
      <c r="I337" s="159" t="e">
        <f t="shared" si="103"/>
        <v>#N/A</v>
      </c>
      <c r="J337" s="159" t="e">
        <f t="shared" si="104"/>
        <v>#N/A</v>
      </c>
      <c r="K337" s="159" t="e">
        <f t="shared" si="105"/>
        <v>#N/A</v>
      </c>
      <c r="L337" s="159" t="e">
        <f t="shared" si="106"/>
        <v>#N/A</v>
      </c>
      <c r="M337" s="159" t="e">
        <f t="shared" si="107"/>
        <v>#N/A</v>
      </c>
      <c r="N337" s="159" t="e">
        <f t="shared" si="108"/>
        <v>#N/A</v>
      </c>
      <c r="O337" s="159" t="e">
        <f t="shared" si="109"/>
        <v>#N/A</v>
      </c>
      <c r="P337" s="159" t="e">
        <f t="shared" si="110"/>
        <v>#N/A</v>
      </c>
      <c r="Q337" s="159" t="e">
        <f t="shared" si="111"/>
        <v>#N/A</v>
      </c>
      <c r="R337" s="159" t="e">
        <f t="shared" si="112"/>
        <v>#N/A</v>
      </c>
      <c r="U337" s="146" t="str">
        <f t="shared" si="113"/>
        <v>B2</v>
      </c>
      <c r="V337" s="145" t="str">
        <f t="shared" si="114"/>
        <v>ADGRE1</v>
      </c>
      <c r="W337" s="157" t="e">
        <f>VLOOKUP($B337,GtP!$A:$DD,MATCH("Gs_0-2",GtP!$A$1:$DD$1,0),FALSE)</f>
        <v>#N/A</v>
      </c>
      <c r="X337" s="156" t="e">
        <f>VLOOKUP($B337,GtP!$A:$DD,MATCH("Gi/o_0-2",GtP!$A$1:$DD$1,0),FALSE)</f>
        <v>#N/A</v>
      </c>
      <c r="Y337" s="156" t="e">
        <f>VLOOKUP($B337,GtP!$A:$DD,MATCH("Gq/11_0-2",GtP!$A$1:$DD$1,0),FALSE)</f>
        <v>#N/A</v>
      </c>
      <c r="Z337" s="156" t="e">
        <f>VLOOKUP($B337,GtP!$A:$DD,MATCH("G12/13_0-2",GtP!$A$1:$DD$1,0),FALSE)</f>
        <v>#N/A</v>
      </c>
      <c r="AB337" s="143" t="e">
        <f t="shared" si="115"/>
        <v>#N/A</v>
      </c>
      <c r="AC337" s="315" t="str">
        <f t="shared" si="116"/>
        <v/>
      </c>
      <c r="AD337" s="349" t="str">
        <f t="shared" si="117"/>
        <v/>
      </c>
      <c r="AE337" s="349" t="str">
        <f t="shared" si="118"/>
        <v/>
      </c>
      <c r="AF337" s="311" t="str">
        <f t="shared" si="119"/>
        <v/>
      </c>
      <c r="AG337" s="141" t="e">
        <f>_xlfn.CONCAT(IF(AT337="","-","B"),IF(BG337="","-","I"),VLOOKUP($B337,GtP!$A:$BB,MATCH("Gs_0-1",GtP!$A$1:$BB$1,0),FALSE))</f>
        <v>#N/A</v>
      </c>
      <c r="AH337" s="140" t="e">
        <f>_xlfn.CONCAT(IF(AU337="","-","B"),IF(BH337="","-","I"),VLOOKUP($B337,GtP!$A:$BB,MATCH("Gs_0-1",GtP!$A$1:$BB$1,0),FALSE))</f>
        <v>#N/A</v>
      </c>
      <c r="AI337" s="140" t="e">
        <f>_xlfn.CONCAT(IF(AV337="","-","B"),IF(BI337="","-","I"),VLOOKUP($B337,GtP!$A:$BB,MATCH("Gi/o_0-1",GtP!$A$1:$BB$1,0),FALSE))</f>
        <v>#N/A</v>
      </c>
      <c r="AJ337" s="140" t="e">
        <f>_xlfn.CONCAT(IF(AW337="","-","B"),IF(BJ337="","-","I"),VLOOKUP($B337,GtP!$A:$BB,MATCH("Gi/o_0-1",GtP!$A$1:$BB$1,0),FALSE))</f>
        <v>#N/A</v>
      </c>
      <c r="AK337" s="140" t="e">
        <f>_xlfn.CONCAT(IF(AX337="","-","B"),IF(BK337="","-","I"),VLOOKUP($B337,GtP!$A:$BB,MATCH("Gi/o_0-1",GtP!$A$1:$BB$1,0),FALSE))</f>
        <v>#N/A</v>
      </c>
      <c r="AL337" s="140" t="e">
        <f>_xlfn.CONCAT(IF(AY337="","-","B"),IF(BL337="","-","I"),VLOOKUP($B337,GtP!$A:$BB,MATCH("Gi/o_0-1",GtP!$A$1:$BB$1,0),FALSE))</f>
        <v>#N/A</v>
      </c>
      <c r="AM337" s="140" t="e">
        <f>_xlfn.CONCAT(IF(AZ337="","-","B"),IF(BM337="","-","I"),VLOOKUP($B337,GtP!$A:$BB,MATCH("Gi/o_0-1",GtP!$A$1:$BB$1,0),FALSE))</f>
        <v>#N/A</v>
      </c>
      <c r="AN337" s="140" t="e">
        <f>_xlfn.CONCAT(IF(BA337="","-","B"),IF(BN337="","-","I"),VLOOKUP($B337,GtP!$A:$BB,MATCH("Gq/11_0-1",GtP!$A$1:$BB$1,0),FALSE))</f>
        <v>#N/A</v>
      </c>
      <c r="AO337" s="140" t="e">
        <f>_xlfn.CONCAT(IF(BB337="","-","B"),IF(BO337="","-","I"),VLOOKUP($B337,GtP!$A:$BB,MATCH("Gq/11_0-1",GtP!$A$1:$BB$1,0),FALSE))</f>
        <v>#N/A</v>
      </c>
      <c r="AP337" s="140" t="e">
        <f>_xlfn.CONCAT(IF(BC337="","-","B"),IF(BP337="","-","I"),VLOOKUP($B337,GtP!$A:$BB,MATCH("Gq/11_0-1",GtP!$A$1:$BB$1,0),FALSE))</f>
        <v>#N/A</v>
      </c>
      <c r="AQ337" s="140" t="e">
        <f>_xlfn.CONCAT(IF(BD337="","-","B"),IF(BQ337="","-","I"),VLOOKUP($B337,GtP!$A:$BB,MATCH("Gq/11_0-1",GtP!$A$1:$BB$1,0),FALSE))</f>
        <v>#N/A</v>
      </c>
      <c r="AR337" s="140" t="e">
        <f>_xlfn.CONCAT(IF(BE337="","-","B"),IF(BR337="","-","I"),VLOOKUP($B337,GtP!$A:$BB,MATCH("G12/13_0-1",GtP!$A$1:$BB$1,0),FALSE))</f>
        <v>#N/A</v>
      </c>
      <c r="AS337" s="140" t="e">
        <f>_xlfn.CONCAT(IF(BF337="","-","B"),IF(BS337="","-","I"),VLOOKUP($B337,GtP!$A:$BB,MATCH("G12/13_0-1",GtP!$A$1:$BB$1,0),FALSE))</f>
        <v>#N/A</v>
      </c>
      <c r="AT337" s="139" t="str">
        <f>_xlfn.IFNA(VLOOKUP($B337,'B-LogEmaxOverpEC50'!$A:$AL,MATCH(AT$1,'B-LogEmaxOverpEC50'!$A$1:$AL$1,0),FALSE),"")</f>
        <v/>
      </c>
      <c r="AU337" s="136" t="str">
        <f>_xlfn.IFNA(VLOOKUP($B337,'B-LogEmaxOverpEC50'!$A:$AL,MATCH(AU$1,'B-LogEmaxOverpEC50'!$A$1:$AL$1,0),FALSE),"")</f>
        <v/>
      </c>
      <c r="AV337" s="152" t="str">
        <f>_xlfn.IFNA(VLOOKUP($B337,'B-LogEmaxOverpEC50'!$A:$AL,MATCH(AV$1,'B-LogEmaxOverpEC50'!$A$1:$AL$1,0),FALSE),"")</f>
        <v/>
      </c>
      <c r="AW337" s="152" t="str">
        <f>_xlfn.IFNA(VLOOKUP($B337,'B-LogEmaxOverpEC50'!$A:$AL,MATCH(AW$1,'B-LogEmaxOverpEC50'!$A$1:$AL$1,0),FALSE),"")</f>
        <v/>
      </c>
      <c r="AX337" s="152" t="str">
        <f>_xlfn.IFNA(VLOOKUP($B337,'B-LogEmaxOverpEC50'!$A:$AL,MATCH(AX$1,'B-LogEmaxOverpEC50'!$A$1:$AL$1,0),FALSE),"")</f>
        <v/>
      </c>
      <c r="AY337" s="152" t="str">
        <f>_xlfn.IFNA(VLOOKUP($B337,'B-LogEmaxOverpEC50'!$A:$AL,MATCH(AY$1,'B-LogEmaxOverpEC50'!$A$1:$AL$1,0),FALSE),"")</f>
        <v/>
      </c>
      <c r="AZ337" s="152" t="str">
        <f>_xlfn.IFNA(VLOOKUP($B337,'B-LogEmaxOverpEC50'!$A:$AL,MATCH(AZ$1,'B-LogEmaxOverpEC50'!$A$1:$AL$1,0),FALSE),"")</f>
        <v/>
      </c>
      <c r="BA337" s="152" t="str">
        <f>_xlfn.IFNA(VLOOKUP($B337,'B-LogEmaxOverpEC50'!$A:$AL,MATCH(BA$1,'B-LogEmaxOverpEC50'!$A$1:$AL$1,0),FALSE),"")</f>
        <v/>
      </c>
      <c r="BB337" s="152" t="str">
        <f>_xlfn.IFNA(VLOOKUP($B337,'B-LogEmaxOverpEC50'!$A:$AL,MATCH(BB$1,'B-LogEmaxOverpEC50'!$A$1:$AL$1,0),FALSE),"")</f>
        <v/>
      </c>
      <c r="BC337" s="152" t="str">
        <f>_xlfn.IFNA(VLOOKUP($B337,'B-LogEmaxOverpEC50'!$A:$AL,MATCH(BC$1,'B-LogEmaxOverpEC50'!$A$1:$AL$1,0),FALSE),"")</f>
        <v/>
      </c>
      <c r="BD337" s="152" t="str">
        <f>_xlfn.IFNA(VLOOKUP($B337,'B-LogEmaxOverpEC50'!$A:$AL,MATCH(BD$1,'B-LogEmaxOverpEC50'!$A$1:$AL$1,0),FALSE),"")</f>
        <v/>
      </c>
      <c r="BE337" s="152" t="str">
        <f>_xlfn.IFNA(VLOOKUP($B337,'B-LogEmaxOverpEC50'!$A:$AL,MATCH(BE$1,'B-LogEmaxOverpEC50'!$A$1:$AL$1,0),FALSE),"")</f>
        <v/>
      </c>
      <c r="BF337" s="152" t="str">
        <f>_xlfn.IFNA(VLOOKUP($B337,'B-LogEmaxOverpEC50'!$A:$AL,MATCH(BF$1,'B-LogEmaxOverpEC50'!$A$1:$AL$1,0),FALSE),"")</f>
        <v/>
      </c>
      <c r="BG337" s="137" t="str">
        <f>_xlfn.IFNA(VLOOKUP($B337,'I-LogEmaxOverpEC50'!$A:$AR,MATCH(BG$1,'I-LogEmaxOverpEC50'!$A$1:$AR$1,0),FALSE),"")</f>
        <v/>
      </c>
      <c r="BH337" s="136" t="str">
        <f>_xlfn.IFNA(VLOOKUP($B337,'I-LogEmaxOverpEC50'!$A:$AR,MATCH(BH$1,'I-LogEmaxOverpEC50'!$A$1:$AR$1,0),FALSE),"")</f>
        <v/>
      </c>
      <c r="BI337" s="136" t="str">
        <f>_xlfn.IFNA(VLOOKUP($B337,'I-LogEmaxOverpEC50'!$A:$AR,MATCH(BI$1,'I-LogEmaxOverpEC50'!$A$1:$AR$1,0),FALSE),"")</f>
        <v/>
      </c>
      <c r="BJ337" s="136" t="str">
        <f>_xlfn.IFNA(VLOOKUP($B337,'I-LogEmaxOverpEC50'!$A:$AR,MATCH(BJ$1,'I-LogEmaxOverpEC50'!$A$1:$AR$1,0),FALSE),"")</f>
        <v/>
      </c>
      <c r="BK337" s="136" t="str">
        <f>_xlfn.IFNA(VLOOKUP($B337,'I-LogEmaxOverpEC50'!$A:$AR,MATCH(BK$1,'I-LogEmaxOverpEC50'!$A$1:$AR$1,0),FALSE),"")</f>
        <v/>
      </c>
      <c r="BL337" s="136" t="str">
        <f>_xlfn.IFNA(VLOOKUP($B337,'I-LogEmaxOverpEC50'!$A:$AR,MATCH(BL$1,'I-LogEmaxOverpEC50'!$A$1:$AR$1,0),FALSE),"")</f>
        <v/>
      </c>
      <c r="BM337" s="136" t="str">
        <f>_xlfn.IFNA(VLOOKUP($B337,'I-LogEmaxOverpEC50'!$A:$AR,MATCH(BM$1,'I-LogEmaxOverpEC50'!$A$1:$AR$1,0),FALSE),"")</f>
        <v/>
      </c>
      <c r="BN337" s="136" t="str">
        <f>_xlfn.IFNA(VLOOKUP($B337,'I-LogEmaxOverpEC50'!$A:$AR,MATCH(BN$1,'I-LogEmaxOverpEC50'!$A$1:$AR$1,0),FALSE),"")</f>
        <v/>
      </c>
      <c r="BO337" s="136" t="str">
        <f>_xlfn.IFNA(VLOOKUP($B337,'I-LogEmaxOverpEC50'!$A:$AR,MATCH(BO$1,'I-LogEmaxOverpEC50'!$A$1:$AR$1,0),FALSE),"")</f>
        <v/>
      </c>
      <c r="BP337" s="136" t="str">
        <f>_xlfn.IFNA(VLOOKUP($B337,'I-LogEmaxOverpEC50'!$A:$AR,MATCH(BP$1,'I-LogEmaxOverpEC50'!$A$1:$AR$1,0),FALSE),"")</f>
        <v/>
      </c>
      <c r="BQ337" s="136" t="str">
        <f>_xlfn.IFNA(VLOOKUP($B337,'I-LogEmaxOverpEC50'!$A:$AR,MATCH(BQ$1,'I-LogEmaxOverpEC50'!$A$1:$AR$1,0),FALSE),"")</f>
        <v/>
      </c>
      <c r="BR337" s="136" t="str">
        <f>_xlfn.IFNA(VLOOKUP($B337,'I-LogEmaxOverpEC50'!$A:$AR,MATCH(BR$1,'I-LogEmaxOverpEC50'!$A$1:$AR$1,0),FALSE),"")</f>
        <v/>
      </c>
      <c r="BS337" s="136" t="str">
        <f>_xlfn.IFNA(VLOOKUP($B337,'I-LogEmaxOverpEC50'!$A:$AR,MATCH(BS$1,'I-LogEmaxOverpEC50'!$A$1:$AR$1,0),FALSE),"")</f>
        <v/>
      </c>
    </row>
    <row r="338" spans="1:71" x14ac:dyDescent="0.2">
      <c r="A338" s="146" t="e" cm="1">
        <f t="array" ref="A338">_xlfn.IFS(SUM(F338:R338)&gt;0,1,AB338&gt;0,2,TRUE,3)</f>
        <v>#N/A</v>
      </c>
      <c r="B338" s="146" t="s">
        <v>1802</v>
      </c>
      <c r="D338" s="151" t="str">
        <f>_xlfn.XLOOKUP(B338,RecNamesAll!A:A,RecNamesAll!E:E)</f>
        <v>B2</v>
      </c>
      <c r="E338" s="150" t="str">
        <f>_xlfn.XLOOKUP(B338,RecNamesAll!A:A,RecNamesAll!C:C)</f>
        <v>ADGRE3</v>
      </c>
      <c r="F338" s="160" t="e">
        <f t="shared" si="100"/>
        <v>#N/A</v>
      </c>
      <c r="G338" s="159" t="e">
        <f t="shared" si="101"/>
        <v>#N/A</v>
      </c>
      <c r="H338" s="159" t="e">
        <f t="shared" si="102"/>
        <v>#N/A</v>
      </c>
      <c r="I338" s="159" t="e">
        <f t="shared" si="103"/>
        <v>#N/A</v>
      </c>
      <c r="J338" s="159" t="e">
        <f t="shared" si="104"/>
        <v>#N/A</v>
      </c>
      <c r="K338" s="159" t="e">
        <f t="shared" si="105"/>
        <v>#N/A</v>
      </c>
      <c r="L338" s="159" t="e">
        <f t="shared" si="106"/>
        <v>#N/A</v>
      </c>
      <c r="M338" s="159" t="e">
        <f t="shared" si="107"/>
        <v>#N/A</v>
      </c>
      <c r="N338" s="159" t="e">
        <f t="shared" si="108"/>
        <v>#N/A</v>
      </c>
      <c r="O338" s="159" t="e">
        <f t="shared" si="109"/>
        <v>#N/A</v>
      </c>
      <c r="P338" s="159" t="e">
        <f t="shared" si="110"/>
        <v>#N/A</v>
      </c>
      <c r="Q338" s="159" t="e">
        <f t="shared" si="111"/>
        <v>#N/A</v>
      </c>
      <c r="R338" s="159" t="e">
        <f t="shared" si="112"/>
        <v>#N/A</v>
      </c>
      <c r="U338" s="146" t="str">
        <f t="shared" si="113"/>
        <v>B2</v>
      </c>
      <c r="V338" s="145" t="str">
        <f t="shared" si="114"/>
        <v>ADGRE3</v>
      </c>
      <c r="W338" s="157" t="e">
        <f>VLOOKUP($B338,GtP!$A:$DD,MATCH("Gs_0-2",GtP!$A$1:$DD$1,0),FALSE)</f>
        <v>#N/A</v>
      </c>
      <c r="X338" s="156" t="e">
        <f>VLOOKUP($B338,GtP!$A:$DD,MATCH("Gi/o_0-2",GtP!$A$1:$DD$1,0),FALSE)</f>
        <v>#N/A</v>
      </c>
      <c r="Y338" s="156" t="e">
        <f>VLOOKUP($B338,GtP!$A:$DD,MATCH("Gq/11_0-2",GtP!$A$1:$DD$1,0),FALSE)</f>
        <v>#N/A</v>
      </c>
      <c r="Z338" s="156" t="e">
        <f>VLOOKUP($B338,GtP!$A:$DD,MATCH("G12/13_0-2",GtP!$A$1:$DD$1,0),FALSE)</f>
        <v>#N/A</v>
      </c>
      <c r="AB338" s="143" t="e">
        <f t="shared" si="115"/>
        <v>#N/A</v>
      </c>
      <c r="AC338" s="315" t="str">
        <f t="shared" si="116"/>
        <v/>
      </c>
      <c r="AD338" s="349" t="str">
        <f t="shared" si="117"/>
        <v/>
      </c>
      <c r="AE338" s="349" t="str">
        <f t="shared" si="118"/>
        <v/>
      </c>
      <c r="AF338" s="311" t="str">
        <f t="shared" si="119"/>
        <v/>
      </c>
      <c r="AG338" s="141" t="e">
        <f>_xlfn.CONCAT(IF(AT338="","-","B"),IF(BG338="","-","I"),VLOOKUP($B338,GtP!$A:$BB,MATCH("Gs_0-1",GtP!$A$1:$BB$1,0),FALSE))</f>
        <v>#N/A</v>
      </c>
      <c r="AH338" s="140" t="e">
        <f>_xlfn.CONCAT(IF(AU338="","-","B"),IF(BH338="","-","I"),VLOOKUP($B338,GtP!$A:$BB,MATCH("Gs_0-1",GtP!$A$1:$BB$1,0),FALSE))</f>
        <v>#N/A</v>
      </c>
      <c r="AI338" s="140" t="e">
        <f>_xlfn.CONCAT(IF(AV338="","-","B"),IF(BI338="","-","I"),VLOOKUP($B338,GtP!$A:$BB,MATCH("Gi/o_0-1",GtP!$A$1:$BB$1,0),FALSE))</f>
        <v>#N/A</v>
      </c>
      <c r="AJ338" s="140" t="e">
        <f>_xlfn.CONCAT(IF(AW338="","-","B"),IF(BJ338="","-","I"),VLOOKUP($B338,GtP!$A:$BB,MATCH("Gi/o_0-1",GtP!$A$1:$BB$1,0),FALSE))</f>
        <v>#N/A</v>
      </c>
      <c r="AK338" s="140" t="e">
        <f>_xlfn.CONCAT(IF(AX338="","-","B"),IF(BK338="","-","I"),VLOOKUP($B338,GtP!$A:$BB,MATCH("Gi/o_0-1",GtP!$A$1:$BB$1,0),FALSE))</f>
        <v>#N/A</v>
      </c>
      <c r="AL338" s="140" t="e">
        <f>_xlfn.CONCAT(IF(AY338="","-","B"),IF(BL338="","-","I"),VLOOKUP($B338,GtP!$A:$BB,MATCH("Gi/o_0-1",GtP!$A$1:$BB$1,0),FALSE))</f>
        <v>#N/A</v>
      </c>
      <c r="AM338" s="140" t="e">
        <f>_xlfn.CONCAT(IF(AZ338="","-","B"),IF(BM338="","-","I"),VLOOKUP($B338,GtP!$A:$BB,MATCH("Gi/o_0-1",GtP!$A$1:$BB$1,0),FALSE))</f>
        <v>#N/A</v>
      </c>
      <c r="AN338" s="140" t="e">
        <f>_xlfn.CONCAT(IF(BA338="","-","B"),IF(BN338="","-","I"),VLOOKUP($B338,GtP!$A:$BB,MATCH("Gq/11_0-1",GtP!$A$1:$BB$1,0),FALSE))</f>
        <v>#N/A</v>
      </c>
      <c r="AO338" s="140" t="e">
        <f>_xlfn.CONCAT(IF(BB338="","-","B"),IF(BO338="","-","I"),VLOOKUP($B338,GtP!$A:$BB,MATCH("Gq/11_0-1",GtP!$A$1:$BB$1,0),FALSE))</f>
        <v>#N/A</v>
      </c>
      <c r="AP338" s="140" t="e">
        <f>_xlfn.CONCAT(IF(BC338="","-","B"),IF(BP338="","-","I"),VLOOKUP($B338,GtP!$A:$BB,MATCH("Gq/11_0-1",GtP!$A$1:$BB$1,0),FALSE))</f>
        <v>#N/A</v>
      </c>
      <c r="AQ338" s="140" t="e">
        <f>_xlfn.CONCAT(IF(BD338="","-","B"),IF(BQ338="","-","I"),VLOOKUP($B338,GtP!$A:$BB,MATCH("Gq/11_0-1",GtP!$A$1:$BB$1,0),FALSE))</f>
        <v>#N/A</v>
      </c>
      <c r="AR338" s="140" t="e">
        <f>_xlfn.CONCAT(IF(BE338="","-","B"),IF(BR338="","-","I"),VLOOKUP($B338,GtP!$A:$BB,MATCH("G12/13_0-1",GtP!$A$1:$BB$1,0),FALSE))</f>
        <v>#N/A</v>
      </c>
      <c r="AS338" s="140" t="e">
        <f>_xlfn.CONCAT(IF(BF338="","-","B"),IF(BS338="","-","I"),VLOOKUP($B338,GtP!$A:$BB,MATCH("G12/13_0-1",GtP!$A$1:$BB$1,0),FALSE))</f>
        <v>#N/A</v>
      </c>
      <c r="AT338" s="139" t="str">
        <f>_xlfn.IFNA(VLOOKUP($B338,'B-LogEmaxOverpEC50'!$A:$AL,MATCH(AT$1,'B-LogEmaxOverpEC50'!$A$1:$AL$1,0),FALSE),"")</f>
        <v/>
      </c>
      <c r="AU338" s="136" t="str">
        <f>_xlfn.IFNA(VLOOKUP($B338,'B-LogEmaxOverpEC50'!$A:$AL,MATCH(AU$1,'B-LogEmaxOverpEC50'!$A$1:$AL$1,0),FALSE),"")</f>
        <v/>
      </c>
      <c r="AV338" s="152" t="str">
        <f>_xlfn.IFNA(VLOOKUP($B338,'B-LogEmaxOverpEC50'!$A:$AL,MATCH(AV$1,'B-LogEmaxOverpEC50'!$A$1:$AL$1,0),FALSE),"")</f>
        <v/>
      </c>
      <c r="AW338" s="152" t="str">
        <f>_xlfn.IFNA(VLOOKUP($B338,'B-LogEmaxOverpEC50'!$A:$AL,MATCH(AW$1,'B-LogEmaxOverpEC50'!$A$1:$AL$1,0),FALSE),"")</f>
        <v/>
      </c>
      <c r="AX338" s="152" t="str">
        <f>_xlfn.IFNA(VLOOKUP($B338,'B-LogEmaxOverpEC50'!$A:$AL,MATCH(AX$1,'B-LogEmaxOverpEC50'!$A$1:$AL$1,0),FALSE),"")</f>
        <v/>
      </c>
      <c r="AY338" s="152" t="str">
        <f>_xlfn.IFNA(VLOOKUP($B338,'B-LogEmaxOverpEC50'!$A:$AL,MATCH(AY$1,'B-LogEmaxOverpEC50'!$A$1:$AL$1,0),FALSE),"")</f>
        <v/>
      </c>
      <c r="AZ338" s="152" t="str">
        <f>_xlfn.IFNA(VLOOKUP($B338,'B-LogEmaxOverpEC50'!$A:$AL,MATCH(AZ$1,'B-LogEmaxOverpEC50'!$A$1:$AL$1,0),FALSE),"")</f>
        <v/>
      </c>
      <c r="BA338" s="152" t="str">
        <f>_xlfn.IFNA(VLOOKUP($B338,'B-LogEmaxOverpEC50'!$A:$AL,MATCH(BA$1,'B-LogEmaxOverpEC50'!$A$1:$AL$1,0),FALSE),"")</f>
        <v/>
      </c>
      <c r="BB338" s="152" t="str">
        <f>_xlfn.IFNA(VLOOKUP($B338,'B-LogEmaxOverpEC50'!$A:$AL,MATCH(BB$1,'B-LogEmaxOverpEC50'!$A$1:$AL$1,0),FALSE),"")</f>
        <v/>
      </c>
      <c r="BC338" s="152" t="str">
        <f>_xlfn.IFNA(VLOOKUP($B338,'B-LogEmaxOverpEC50'!$A:$AL,MATCH(BC$1,'B-LogEmaxOverpEC50'!$A$1:$AL$1,0),FALSE),"")</f>
        <v/>
      </c>
      <c r="BD338" s="152" t="str">
        <f>_xlfn.IFNA(VLOOKUP($B338,'B-LogEmaxOverpEC50'!$A:$AL,MATCH(BD$1,'B-LogEmaxOverpEC50'!$A$1:$AL$1,0),FALSE),"")</f>
        <v/>
      </c>
      <c r="BE338" s="152" t="str">
        <f>_xlfn.IFNA(VLOOKUP($B338,'B-LogEmaxOverpEC50'!$A:$AL,MATCH(BE$1,'B-LogEmaxOverpEC50'!$A$1:$AL$1,0),FALSE),"")</f>
        <v/>
      </c>
      <c r="BF338" s="152" t="str">
        <f>_xlfn.IFNA(VLOOKUP($B338,'B-LogEmaxOverpEC50'!$A:$AL,MATCH(BF$1,'B-LogEmaxOverpEC50'!$A$1:$AL$1,0),FALSE),"")</f>
        <v/>
      </c>
      <c r="BG338" s="137" t="str">
        <f>_xlfn.IFNA(VLOOKUP($B338,'I-LogEmaxOverpEC50'!$A:$AR,MATCH(BG$1,'I-LogEmaxOverpEC50'!$A$1:$AR$1,0),FALSE),"")</f>
        <v/>
      </c>
      <c r="BH338" s="136" t="str">
        <f>_xlfn.IFNA(VLOOKUP($B338,'I-LogEmaxOverpEC50'!$A:$AR,MATCH(BH$1,'I-LogEmaxOverpEC50'!$A$1:$AR$1,0),FALSE),"")</f>
        <v/>
      </c>
      <c r="BI338" s="136" t="str">
        <f>_xlfn.IFNA(VLOOKUP($B338,'I-LogEmaxOverpEC50'!$A:$AR,MATCH(BI$1,'I-LogEmaxOverpEC50'!$A$1:$AR$1,0),FALSE),"")</f>
        <v/>
      </c>
      <c r="BJ338" s="136" t="str">
        <f>_xlfn.IFNA(VLOOKUP($B338,'I-LogEmaxOverpEC50'!$A:$AR,MATCH(BJ$1,'I-LogEmaxOverpEC50'!$A$1:$AR$1,0),FALSE),"")</f>
        <v/>
      </c>
      <c r="BK338" s="136" t="str">
        <f>_xlfn.IFNA(VLOOKUP($B338,'I-LogEmaxOverpEC50'!$A:$AR,MATCH(BK$1,'I-LogEmaxOverpEC50'!$A$1:$AR$1,0),FALSE),"")</f>
        <v/>
      </c>
      <c r="BL338" s="136" t="str">
        <f>_xlfn.IFNA(VLOOKUP($B338,'I-LogEmaxOverpEC50'!$A:$AR,MATCH(BL$1,'I-LogEmaxOverpEC50'!$A$1:$AR$1,0),FALSE),"")</f>
        <v/>
      </c>
      <c r="BM338" s="136" t="str">
        <f>_xlfn.IFNA(VLOOKUP($B338,'I-LogEmaxOverpEC50'!$A:$AR,MATCH(BM$1,'I-LogEmaxOverpEC50'!$A$1:$AR$1,0),FALSE),"")</f>
        <v/>
      </c>
      <c r="BN338" s="136" t="str">
        <f>_xlfn.IFNA(VLOOKUP($B338,'I-LogEmaxOverpEC50'!$A:$AR,MATCH(BN$1,'I-LogEmaxOverpEC50'!$A$1:$AR$1,0),FALSE),"")</f>
        <v/>
      </c>
      <c r="BO338" s="136" t="str">
        <f>_xlfn.IFNA(VLOOKUP($B338,'I-LogEmaxOverpEC50'!$A:$AR,MATCH(BO$1,'I-LogEmaxOverpEC50'!$A$1:$AR$1,0),FALSE),"")</f>
        <v/>
      </c>
      <c r="BP338" s="136" t="str">
        <f>_xlfn.IFNA(VLOOKUP($B338,'I-LogEmaxOverpEC50'!$A:$AR,MATCH(BP$1,'I-LogEmaxOverpEC50'!$A$1:$AR$1,0),FALSE),"")</f>
        <v/>
      </c>
      <c r="BQ338" s="136" t="str">
        <f>_xlfn.IFNA(VLOOKUP($B338,'I-LogEmaxOverpEC50'!$A:$AR,MATCH(BQ$1,'I-LogEmaxOverpEC50'!$A$1:$AR$1,0),FALSE),"")</f>
        <v/>
      </c>
      <c r="BR338" s="136" t="str">
        <f>_xlfn.IFNA(VLOOKUP($B338,'I-LogEmaxOverpEC50'!$A:$AR,MATCH(BR$1,'I-LogEmaxOverpEC50'!$A$1:$AR$1,0),FALSE),"")</f>
        <v/>
      </c>
      <c r="BS338" s="136" t="str">
        <f>_xlfn.IFNA(VLOOKUP($B338,'I-LogEmaxOverpEC50'!$A:$AR,MATCH(BS$1,'I-LogEmaxOverpEC50'!$A$1:$AR$1,0),FALSE),"")</f>
        <v/>
      </c>
    </row>
    <row r="339" spans="1:71" x14ac:dyDescent="0.2">
      <c r="A339" s="146" t="e" cm="1">
        <f t="array" ref="A339">_xlfn.IFS(SUM(F339:R339)&gt;0,1,AB339&gt;0,2,TRUE,3)</f>
        <v>#N/A</v>
      </c>
      <c r="B339" s="146" t="s">
        <v>1798</v>
      </c>
      <c r="D339" s="151" t="str">
        <f>_xlfn.XLOOKUP(B339,RecNamesAll!A:A,RecNamesAll!E:E)</f>
        <v>B2</v>
      </c>
      <c r="E339" s="150" t="str">
        <f>_xlfn.XLOOKUP(B339,RecNamesAll!A:A,RecNamesAll!C:C)</f>
        <v>ADGRE4P</v>
      </c>
      <c r="F339" s="160" t="e">
        <f t="shared" si="100"/>
        <v>#N/A</v>
      </c>
      <c r="G339" s="159" t="e">
        <f t="shared" si="101"/>
        <v>#N/A</v>
      </c>
      <c r="H339" s="159" t="e">
        <f t="shared" si="102"/>
        <v>#N/A</v>
      </c>
      <c r="I339" s="159" t="e">
        <f t="shared" si="103"/>
        <v>#N/A</v>
      </c>
      <c r="J339" s="159" t="e">
        <f t="shared" si="104"/>
        <v>#N/A</v>
      </c>
      <c r="K339" s="159" t="e">
        <f t="shared" si="105"/>
        <v>#N/A</v>
      </c>
      <c r="L339" s="159" t="e">
        <f t="shared" si="106"/>
        <v>#N/A</v>
      </c>
      <c r="M339" s="159" t="e">
        <f t="shared" si="107"/>
        <v>#N/A</v>
      </c>
      <c r="N339" s="159" t="e">
        <f t="shared" si="108"/>
        <v>#N/A</v>
      </c>
      <c r="O339" s="159" t="e">
        <f t="shared" si="109"/>
        <v>#N/A</v>
      </c>
      <c r="P339" s="159" t="e">
        <f t="shared" si="110"/>
        <v>#N/A</v>
      </c>
      <c r="Q339" s="159" t="e">
        <f t="shared" si="111"/>
        <v>#N/A</v>
      </c>
      <c r="R339" s="159" t="e">
        <f t="shared" si="112"/>
        <v>#N/A</v>
      </c>
      <c r="U339" s="146" t="str">
        <f t="shared" si="113"/>
        <v>B2</v>
      </c>
      <c r="V339" s="145" t="str">
        <f t="shared" si="114"/>
        <v>ADGRE4P</v>
      </c>
      <c r="W339" s="157" t="e">
        <f>VLOOKUP($B339,GtP!$A:$DD,MATCH("Gs_0-2",GtP!$A$1:$DD$1,0),FALSE)</f>
        <v>#N/A</v>
      </c>
      <c r="X339" s="156" t="e">
        <f>VLOOKUP($B339,GtP!$A:$DD,MATCH("Gi/o_0-2",GtP!$A$1:$DD$1,0),FALSE)</f>
        <v>#N/A</v>
      </c>
      <c r="Y339" s="156" t="e">
        <f>VLOOKUP($B339,GtP!$A:$DD,MATCH("Gq/11_0-2",GtP!$A$1:$DD$1,0),FALSE)</f>
        <v>#N/A</v>
      </c>
      <c r="Z339" s="156" t="e">
        <f>VLOOKUP($B339,GtP!$A:$DD,MATCH("G12/13_0-2",GtP!$A$1:$DD$1,0),FALSE)</f>
        <v>#N/A</v>
      </c>
      <c r="AB339" s="143" t="e">
        <f t="shared" si="115"/>
        <v>#N/A</v>
      </c>
      <c r="AC339" s="315" t="str">
        <f t="shared" si="116"/>
        <v/>
      </c>
      <c r="AD339" s="349" t="str">
        <f t="shared" si="117"/>
        <v/>
      </c>
      <c r="AE339" s="349" t="str">
        <f t="shared" si="118"/>
        <v/>
      </c>
      <c r="AF339" s="311" t="str">
        <f t="shared" si="119"/>
        <v/>
      </c>
      <c r="AG339" s="141" t="e">
        <f>_xlfn.CONCAT(IF(AT339="","-","B"),IF(BG339="","-","I"),VLOOKUP($B339,GtP!$A:$BB,MATCH("Gs_0-1",GtP!$A$1:$BB$1,0),FALSE))</f>
        <v>#N/A</v>
      </c>
      <c r="AH339" s="140" t="e">
        <f>_xlfn.CONCAT(IF(AU339="","-","B"),IF(BH339="","-","I"),VLOOKUP($B339,GtP!$A:$BB,MATCH("Gs_0-1",GtP!$A$1:$BB$1,0),FALSE))</f>
        <v>#N/A</v>
      </c>
      <c r="AI339" s="140" t="e">
        <f>_xlfn.CONCAT(IF(AV339="","-","B"),IF(BI339="","-","I"),VLOOKUP($B339,GtP!$A:$BB,MATCH("Gi/o_0-1",GtP!$A$1:$BB$1,0),FALSE))</f>
        <v>#N/A</v>
      </c>
      <c r="AJ339" s="140" t="e">
        <f>_xlfn.CONCAT(IF(AW339="","-","B"),IF(BJ339="","-","I"),VLOOKUP($B339,GtP!$A:$BB,MATCH("Gi/o_0-1",GtP!$A$1:$BB$1,0),FALSE))</f>
        <v>#N/A</v>
      </c>
      <c r="AK339" s="140" t="e">
        <f>_xlfn.CONCAT(IF(AX339="","-","B"),IF(BK339="","-","I"),VLOOKUP($B339,GtP!$A:$BB,MATCH("Gi/o_0-1",GtP!$A$1:$BB$1,0),FALSE))</f>
        <v>#N/A</v>
      </c>
      <c r="AL339" s="140" t="e">
        <f>_xlfn.CONCAT(IF(AY339="","-","B"),IF(BL339="","-","I"),VLOOKUP($B339,GtP!$A:$BB,MATCH("Gi/o_0-1",GtP!$A$1:$BB$1,0),FALSE))</f>
        <v>#N/A</v>
      </c>
      <c r="AM339" s="140" t="e">
        <f>_xlfn.CONCAT(IF(AZ339="","-","B"),IF(BM339="","-","I"),VLOOKUP($B339,GtP!$A:$BB,MATCH("Gi/o_0-1",GtP!$A$1:$BB$1,0),FALSE))</f>
        <v>#N/A</v>
      </c>
      <c r="AN339" s="140" t="e">
        <f>_xlfn.CONCAT(IF(BA339="","-","B"),IF(BN339="","-","I"),VLOOKUP($B339,GtP!$A:$BB,MATCH("Gq/11_0-1",GtP!$A$1:$BB$1,0),FALSE))</f>
        <v>#N/A</v>
      </c>
      <c r="AO339" s="140" t="e">
        <f>_xlfn.CONCAT(IF(BB339="","-","B"),IF(BO339="","-","I"),VLOOKUP($B339,GtP!$A:$BB,MATCH("Gq/11_0-1",GtP!$A$1:$BB$1,0),FALSE))</f>
        <v>#N/A</v>
      </c>
      <c r="AP339" s="140" t="e">
        <f>_xlfn.CONCAT(IF(BC339="","-","B"),IF(BP339="","-","I"),VLOOKUP($B339,GtP!$A:$BB,MATCH("Gq/11_0-1",GtP!$A$1:$BB$1,0),FALSE))</f>
        <v>#N/A</v>
      </c>
      <c r="AQ339" s="140" t="e">
        <f>_xlfn.CONCAT(IF(BD339="","-","B"),IF(BQ339="","-","I"),VLOOKUP($B339,GtP!$A:$BB,MATCH("Gq/11_0-1",GtP!$A$1:$BB$1,0),FALSE))</f>
        <v>#N/A</v>
      </c>
      <c r="AR339" s="140" t="e">
        <f>_xlfn.CONCAT(IF(BE339="","-","B"),IF(BR339="","-","I"),VLOOKUP($B339,GtP!$A:$BB,MATCH("G12/13_0-1",GtP!$A$1:$BB$1,0),FALSE))</f>
        <v>#N/A</v>
      </c>
      <c r="AS339" s="140" t="e">
        <f>_xlfn.CONCAT(IF(BF339="","-","B"),IF(BS339="","-","I"),VLOOKUP($B339,GtP!$A:$BB,MATCH("G12/13_0-1",GtP!$A$1:$BB$1,0),FALSE))</f>
        <v>#N/A</v>
      </c>
      <c r="AT339" s="139" t="str">
        <f>_xlfn.IFNA(VLOOKUP($B339,'B-LogEmaxOverpEC50'!$A:$AL,MATCH(AT$1,'B-LogEmaxOverpEC50'!$A$1:$AL$1,0),FALSE),"")</f>
        <v/>
      </c>
      <c r="AU339" s="136" t="str">
        <f>_xlfn.IFNA(VLOOKUP($B339,'B-LogEmaxOverpEC50'!$A:$AL,MATCH(AU$1,'B-LogEmaxOverpEC50'!$A$1:$AL$1,0),FALSE),"")</f>
        <v/>
      </c>
      <c r="AV339" s="152" t="str">
        <f>_xlfn.IFNA(VLOOKUP($B339,'B-LogEmaxOverpEC50'!$A:$AL,MATCH(AV$1,'B-LogEmaxOverpEC50'!$A$1:$AL$1,0),FALSE),"")</f>
        <v/>
      </c>
      <c r="AW339" s="152" t="str">
        <f>_xlfn.IFNA(VLOOKUP($B339,'B-LogEmaxOverpEC50'!$A:$AL,MATCH(AW$1,'B-LogEmaxOverpEC50'!$A$1:$AL$1,0),FALSE),"")</f>
        <v/>
      </c>
      <c r="AX339" s="152" t="str">
        <f>_xlfn.IFNA(VLOOKUP($B339,'B-LogEmaxOverpEC50'!$A:$AL,MATCH(AX$1,'B-LogEmaxOverpEC50'!$A$1:$AL$1,0),FALSE),"")</f>
        <v/>
      </c>
      <c r="AY339" s="152" t="str">
        <f>_xlfn.IFNA(VLOOKUP($B339,'B-LogEmaxOverpEC50'!$A:$AL,MATCH(AY$1,'B-LogEmaxOverpEC50'!$A$1:$AL$1,0),FALSE),"")</f>
        <v/>
      </c>
      <c r="AZ339" s="152" t="str">
        <f>_xlfn.IFNA(VLOOKUP($B339,'B-LogEmaxOverpEC50'!$A:$AL,MATCH(AZ$1,'B-LogEmaxOverpEC50'!$A$1:$AL$1,0),FALSE),"")</f>
        <v/>
      </c>
      <c r="BA339" s="152" t="str">
        <f>_xlfn.IFNA(VLOOKUP($B339,'B-LogEmaxOverpEC50'!$A:$AL,MATCH(BA$1,'B-LogEmaxOverpEC50'!$A$1:$AL$1,0),FALSE),"")</f>
        <v/>
      </c>
      <c r="BB339" s="152" t="str">
        <f>_xlfn.IFNA(VLOOKUP($B339,'B-LogEmaxOverpEC50'!$A:$AL,MATCH(BB$1,'B-LogEmaxOverpEC50'!$A$1:$AL$1,0),FALSE),"")</f>
        <v/>
      </c>
      <c r="BC339" s="152" t="str">
        <f>_xlfn.IFNA(VLOOKUP($B339,'B-LogEmaxOverpEC50'!$A:$AL,MATCH(BC$1,'B-LogEmaxOverpEC50'!$A$1:$AL$1,0),FALSE),"")</f>
        <v/>
      </c>
      <c r="BD339" s="152" t="str">
        <f>_xlfn.IFNA(VLOOKUP($B339,'B-LogEmaxOverpEC50'!$A:$AL,MATCH(BD$1,'B-LogEmaxOverpEC50'!$A$1:$AL$1,0),FALSE),"")</f>
        <v/>
      </c>
      <c r="BE339" s="152" t="str">
        <f>_xlfn.IFNA(VLOOKUP($B339,'B-LogEmaxOverpEC50'!$A:$AL,MATCH(BE$1,'B-LogEmaxOverpEC50'!$A$1:$AL$1,0),FALSE),"")</f>
        <v/>
      </c>
      <c r="BF339" s="152" t="str">
        <f>_xlfn.IFNA(VLOOKUP($B339,'B-LogEmaxOverpEC50'!$A:$AL,MATCH(BF$1,'B-LogEmaxOverpEC50'!$A$1:$AL$1,0),FALSE),"")</f>
        <v/>
      </c>
      <c r="BG339" s="137" t="str">
        <f>_xlfn.IFNA(VLOOKUP($B339,'I-LogEmaxOverpEC50'!$A:$AR,MATCH(BG$1,'I-LogEmaxOverpEC50'!$A$1:$AR$1,0),FALSE),"")</f>
        <v/>
      </c>
      <c r="BH339" s="136" t="str">
        <f>_xlfn.IFNA(VLOOKUP($B339,'I-LogEmaxOverpEC50'!$A:$AR,MATCH(BH$1,'I-LogEmaxOverpEC50'!$A$1:$AR$1,0),FALSE),"")</f>
        <v/>
      </c>
      <c r="BI339" s="136" t="str">
        <f>_xlfn.IFNA(VLOOKUP($B339,'I-LogEmaxOverpEC50'!$A:$AR,MATCH(BI$1,'I-LogEmaxOverpEC50'!$A$1:$AR$1,0),FALSE),"")</f>
        <v/>
      </c>
      <c r="BJ339" s="136" t="str">
        <f>_xlfn.IFNA(VLOOKUP($B339,'I-LogEmaxOverpEC50'!$A:$AR,MATCH(BJ$1,'I-LogEmaxOverpEC50'!$A$1:$AR$1,0),FALSE),"")</f>
        <v/>
      </c>
      <c r="BK339" s="136" t="str">
        <f>_xlfn.IFNA(VLOOKUP($B339,'I-LogEmaxOverpEC50'!$A:$AR,MATCH(BK$1,'I-LogEmaxOverpEC50'!$A$1:$AR$1,0),FALSE),"")</f>
        <v/>
      </c>
      <c r="BL339" s="136" t="str">
        <f>_xlfn.IFNA(VLOOKUP($B339,'I-LogEmaxOverpEC50'!$A:$AR,MATCH(BL$1,'I-LogEmaxOverpEC50'!$A$1:$AR$1,0),FALSE),"")</f>
        <v/>
      </c>
      <c r="BM339" s="136" t="str">
        <f>_xlfn.IFNA(VLOOKUP($B339,'I-LogEmaxOverpEC50'!$A:$AR,MATCH(BM$1,'I-LogEmaxOverpEC50'!$A$1:$AR$1,0),FALSE),"")</f>
        <v/>
      </c>
      <c r="BN339" s="136" t="str">
        <f>_xlfn.IFNA(VLOOKUP($B339,'I-LogEmaxOverpEC50'!$A:$AR,MATCH(BN$1,'I-LogEmaxOverpEC50'!$A$1:$AR$1,0),FALSE),"")</f>
        <v/>
      </c>
      <c r="BO339" s="136" t="str">
        <f>_xlfn.IFNA(VLOOKUP($B339,'I-LogEmaxOverpEC50'!$A:$AR,MATCH(BO$1,'I-LogEmaxOverpEC50'!$A$1:$AR$1,0),FALSE),"")</f>
        <v/>
      </c>
      <c r="BP339" s="136" t="str">
        <f>_xlfn.IFNA(VLOOKUP($B339,'I-LogEmaxOverpEC50'!$A:$AR,MATCH(BP$1,'I-LogEmaxOverpEC50'!$A$1:$AR$1,0),FALSE),"")</f>
        <v/>
      </c>
      <c r="BQ339" s="136" t="str">
        <f>_xlfn.IFNA(VLOOKUP($B339,'I-LogEmaxOverpEC50'!$A:$AR,MATCH(BQ$1,'I-LogEmaxOverpEC50'!$A$1:$AR$1,0),FALSE),"")</f>
        <v/>
      </c>
      <c r="BR339" s="136" t="str">
        <f>_xlfn.IFNA(VLOOKUP($B339,'I-LogEmaxOverpEC50'!$A:$AR,MATCH(BR$1,'I-LogEmaxOverpEC50'!$A$1:$AR$1,0),FALSE),"")</f>
        <v/>
      </c>
      <c r="BS339" s="136" t="str">
        <f>_xlfn.IFNA(VLOOKUP($B339,'I-LogEmaxOverpEC50'!$A:$AR,MATCH(BS$1,'I-LogEmaxOverpEC50'!$A$1:$AR$1,0),FALSE),"")</f>
        <v/>
      </c>
    </row>
    <row r="340" spans="1:71" x14ac:dyDescent="0.2">
      <c r="A340" s="146" t="e" cm="1">
        <f t="array" ref="A340">_xlfn.IFS(SUM(F340:R340)&gt;0,1,AB340&gt;0,2,TRUE,3)</f>
        <v>#N/A</v>
      </c>
      <c r="B340" s="146" t="s">
        <v>1758</v>
      </c>
      <c r="D340" s="151" t="str">
        <f>_xlfn.XLOOKUP(B340,RecNamesAll!A:A,RecNamesAll!E:E)</f>
        <v>B2</v>
      </c>
      <c r="E340" s="150" t="str">
        <f>_xlfn.XLOOKUP(B340,RecNamesAll!A:A,RecNamesAll!C:C)</f>
        <v>ADGRF1</v>
      </c>
      <c r="F340" s="160" t="e">
        <f t="shared" si="100"/>
        <v>#N/A</v>
      </c>
      <c r="G340" s="159" t="e">
        <f t="shared" si="101"/>
        <v>#N/A</v>
      </c>
      <c r="H340" s="159" t="e">
        <f t="shared" si="102"/>
        <v>#N/A</v>
      </c>
      <c r="I340" s="159" t="e">
        <f t="shared" si="103"/>
        <v>#N/A</v>
      </c>
      <c r="J340" s="159" t="e">
        <f t="shared" si="104"/>
        <v>#N/A</v>
      </c>
      <c r="K340" s="159" t="e">
        <f t="shared" si="105"/>
        <v>#N/A</v>
      </c>
      <c r="L340" s="159" t="e">
        <f t="shared" si="106"/>
        <v>#N/A</v>
      </c>
      <c r="M340" s="159" t="e">
        <f t="shared" si="107"/>
        <v>#N/A</v>
      </c>
      <c r="N340" s="159" t="e">
        <f t="shared" si="108"/>
        <v>#N/A</v>
      </c>
      <c r="O340" s="159" t="e">
        <f t="shared" si="109"/>
        <v>#N/A</v>
      </c>
      <c r="P340" s="159" t="e">
        <f t="shared" si="110"/>
        <v>#N/A</v>
      </c>
      <c r="Q340" s="159" t="e">
        <f t="shared" si="111"/>
        <v>#N/A</v>
      </c>
      <c r="R340" s="159" t="e">
        <f t="shared" si="112"/>
        <v>#N/A</v>
      </c>
      <c r="U340" s="146" t="str">
        <f t="shared" si="113"/>
        <v>B2</v>
      </c>
      <c r="V340" s="145" t="str">
        <f t="shared" si="114"/>
        <v>ADGRF1</v>
      </c>
      <c r="W340" s="157" t="e">
        <f>VLOOKUP($B340,GtP!$A:$DD,MATCH("Gs_0-2",GtP!$A$1:$DD$1,0),FALSE)</f>
        <v>#N/A</v>
      </c>
      <c r="X340" s="156" t="e">
        <f>VLOOKUP($B340,GtP!$A:$DD,MATCH("Gi/o_0-2",GtP!$A$1:$DD$1,0),FALSE)</f>
        <v>#N/A</v>
      </c>
      <c r="Y340" s="156" t="e">
        <f>VLOOKUP($B340,GtP!$A:$DD,MATCH("Gq/11_0-2",GtP!$A$1:$DD$1,0),FALSE)</f>
        <v>#N/A</v>
      </c>
      <c r="Z340" s="156" t="e">
        <f>VLOOKUP($B340,GtP!$A:$DD,MATCH("G12/13_0-2",GtP!$A$1:$DD$1,0),FALSE)</f>
        <v>#N/A</v>
      </c>
      <c r="AB340" s="143" t="e">
        <f t="shared" si="115"/>
        <v>#N/A</v>
      </c>
      <c r="AC340" s="315" t="str">
        <f t="shared" si="116"/>
        <v/>
      </c>
      <c r="AD340" s="349" t="str">
        <f t="shared" si="117"/>
        <v/>
      </c>
      <c r="AE340" s="349" t="str">
        <f t="shared" si="118"/>
        <v/>
      </c>
      <c r="AF340" s="311" t="str">
        <f t="shared" si="119"/>
        <v/>
      </c>
      <c r="AG340" s="141" t="e">
        <f>_xlfn.CONCAT(IF(AT340="","-","B"),IF(BG340="","-","I"),VLOOKUP($B340,GtP!$A:$BB,MATCH("Gs_0-1",GtP!$A$1:$BB$1,0),FALSE))</f>
        <v>#N/A</v>
      </c>
      <c r="AH340" s="140" t="e">
        <f>_xlfn.CONCAT(IF(AU340="","-","B"),IF(BH340="","-","I"),VLOOKUP($B340,GtP!$A:$BB,MATCH("Gs_0-1",GtP!$A$1:$BB$1,0),FALSE))</f>
        <v>#N/A</v>
      </c>
      <c r="AI340" s="140" t="e">
        <f>_xlfn.CONCAT(IF(AV340="","-","B"),IF(BI340="","-","I"),VLOOKUP($B340,GtP!$A:$BB,MATCH("Gi/o_0-1",GtP!$A$1:$BB$1,0),FALSE))</f>
        <v>#N/A</v>
      </c>
      <c r="AJ340" s="140" t="e">
        <f>_xlfn.CONCAT(IF(AW340="","-","B"),IF(BJ340="","-","I"),VLOOKUP($B340,GtP!$A:$BB,MATCH("Gi/o_0-1",GtP!$A$1:$BB$1,0),FALSE))</f>
        <v>#N/A</v>
      </c>
      <c r="AK340" s="140" t="e">
        <f>_xlfn.CONCAT(IF(AX340="","-","B"),IF(BK340="","-","I"),VLOOKUP($B340,GtP!$A:$BB,MATCH("Gi/o_0-1",GtP!$A$1:$BB$1,0),FALSE))</f>
        <v>#N/A</v>
      </c>
      <c r="AL340" s="140" t="e">
        <f>_xlfn.CONCAT(IF(AY340="","-","B"),IF(BL340="","-","I"),VLOOKUP($B340,GtP!$A:$BB,MATCH("Gi/o_0-1",GtP!$A$1:$BB$1,0),FALSE))</f>
        <v>#N/A</v>
      </c>
      <c r="AM340" s="140" t="e">
        <f>_xlfn.CONCAT(IF(AZ340="","-","B"),IF(BM340="","-","I"),VLOOKUP($B340,GtP!$A:$BB,MATCH("Gi/o_0-1",GtP!$A$1:$BB$1,0),FALSE))</f>
        <v>#N/A</v>
      </c>
      <c r="AN340" s="140" t="e">
        <f>_xlfn.CONCAT(IF(BA340="","-","B"),IF(BN340="","-","I"),VLOOKUP($B340,GtP!$A:$BB,MATCH("Gq/11_0-1",GtP!$A$1:$BB$1,0),FALSE))</f>
        <v>#N/A</v>
      </c>
      <c r="AO340" s="140" t="e">
        <f>_xlfn.CONCAT(IF(BB340="","-","B"),IF(BO340="","-","I"),VLOOKUP($B340,GtP!$A:$BB,MATCH("Gq/11_0-1",GtP!$A$1:$BB$1,0),FALSE))</f>
        <v>#N/A</v>
      </c>
      <c r="AP340" s="140" t="e">
        <f>_xlfn.CONCAT(IF(BC340="","-","B"),IF(BP340="","-","I"),VLOOKUP($B340,GtP!$A:$BB,MATCH("Gq/11_0-1",GtP!$A$1:$BB$1,0),FALSE))</f>
        <v>#N/A</v>
      </c>
      <c r="AQ340" s="140" t="e">
        <f>_xlfn.CONCAT(IF(BD340="","-","B"),IF(BQ340="","-","I"),VLOOKUP($B340,GtP!$A:$BB,MATCH("Gq/11_0-1",GtP!$A$1:$BB$1,0),FALSE))</f>
        <v>#N/A</v>
      </c>
      <c r="AR340" s="140" t="e">
        <f>_xlfn.CONCAT(IF(BE340="","-","B"),IF(BR340="","-","I"),VLOOKUP($B340,GtP!$A:$BB,MATCH("G12/13_0-1",GtP!$A$1:$BB$1,0),FALSE))</f>
        <v>#N/A</v>
      </c>
      <c r="AS340" s="140" t="e">
        <f>_xlfn.CONCAT(IF(BF340="","-","B"),IF(BS340="","-","I"),VLOOKUP($B340,GtP!$A:$BB,MATCH("G12/13_0-1",GtP!$A$1:$BB$1,0),FALSE))</f>
        <v>#N/A</v>
      </c>
      <c r="AT340" s="139" t="str">
        <f>_xlfn.IFNA(VLOOKUP($B340,'B-LogEmaxOverpEC50'!$A:$AL,MATCH(AT$1,'B-LogEmaxOverpEC50'!$A$1:$AL$1,0),FALSE),"")</f>
        <v/>
      </c>
      <c r="AU340" s="136" t="str">
        <f>_xlfn.IFNA(VLOOKUP($B340,'B-LogEmaxOverpEC50'!$A:$AL,MATCH(AU$1,'B-LogEmaxOverpEC50'!$A$1:$AL$1,0),FALSE),"")</f>
        <v/>
      </c>
      <c r="AV340" s="152" t="str">
        <f>_xlfn.IFNA(VLOOKUP($B340,'B-LogEmaxOverpEC50'!$A:$AL,MATCH(AV$1,'B-LogEmaxOverpEC50'!$A$1:$AL$1,0),FALSE),"")</f>
        <v/>
      </c>
      <c r="AW340" s="152" t="str">
        <f>_xlfn.IFNA(VLOOKUP($B340,'B-LogEmaxOverpEC50'!$A:$AL,MATCH(AW$1,'B-LogEmaxOverpEC50'!$A$1:$AL$1,0),FALSE),"")</f>
        <v/>
      </c>
      <c r="AX340" s="152" t="str">
        <f>_xlfn.IFNA(VLOOKUP($B340,'B-LogEmaxOverpEC50'!$A:$AL,MATCH(AX$1,'B-LogEmaxOverpEC50'!$A$1:$AL$1,0),FALSE),"")</f>
        <v/>
      </c>
      <c r="AY340" s="152" t="str">
        <f>_xlfn.IFNA(VLOOKUP($B340,'B-LogEmaxOverpEC50'!$A:$AL,MATCH(AY$1,'B-LogEmaxOverpEC50'!$A$1:$AL$1,0),FALSE),"")</f>
        <v/>
      </c>
      <c r="AZ340" s="152" t="str">
        <f>_xlfn.IFNA(VLOOKUP($B340,'B-LogEmaxOverpEC50'!$A:$AL,MATCH(AZ$1,'B-LogEmaxOverpEC50'!$A$1:$AL$1,0),FALSE),"")</f>
        <v/>
      </c>
      <c r="BA340" s="152" t="str">
        <f>_xlfn.IFNA(VLOOKUP($B340,'B-LogEmaxOverpEC50'!$A:$AL,MATCH(BA$1,'B-LogEmaxOverpEC50'!$A$1:$AL$1,0),FALSE),"")</f>
        <v/>
      </c>
      <c r="BB340" s="152" t="str">
        <f>_xlfn.IFNA(VLOOKUP($B340,'B-LogEmaxOverpEC50'!$A:$AL,MATCH(BB$1,'B-LogEmaxOverpEC50'!$A$1:$AL$1,0),FALSE),"")</f>
        <v/>
      </c>
      <c r="BC340" s="152" t="str">
        <f>_xlfn.IFNA(VLOOKUP($B340,'B-LogEmaxOverpEC50'!$A:$AL,MATCH(BC$1,'B-LogEmaxOverpEC50'!$A$1:$AL$1,0),FALSE),"")</f>
        <v/>
      </c>
      <c r="BD340" s="152" t="str">
        <f>_xlfn.IFNA(VLOOKUP($B340,'B-LogEmaxOverpEC50'!$A:$AL,MATCH(BD$1,'B-LogEmaxOverpEC50'!$A$1:$AL$1,0),FALSE),"")</f>
        <v/>
      </c>
      <c r="BE340" s="152" t="str">
        <f>_xlfn.IFNA(VLOOKUP($B340,'B-LogEmaxOverpEC50'!$A:$AL,MATCH(BE$1,'B-LogEmaxOverpEC50'!$A$1:$AL$1,0),FALSE),"")</f>
        <v/>
      </c>
      <c r="BF340" s="152" t="str">
        <f>_xlfn.IFNA(VLOOKUP($B340,'B-LogEmaxOverpEC50'!$A:$AL,MATCH(BF$1,'B-LogEmaxOverpEC50'!$A$1:$AL$1,0),FALSE),"")</f>
        <v/>
      </c>
      <c r="BG340" s="137" t="str">
        <f>_xlfn.IFNA(VLOOKUP($B340,'I-LogEmaxOverpEC50'!$A:$AR,MATCH(BG$1,'I-LogEmaxOverpEC50'!$A$1:$AR$1,0),FALSE),"")</f>
        <v/>
      </c>
      <c r="BH340" s="136" t="str">
        <f>_xlfn.IFNA(VLOOKUP($B340,'I-LogEmaxOverpEC50'!$A:$AR,MATCH(BH$1,'I-LogEmaxOverpEC50'!$A$1:$AR$1,0),FALSE),"")</f>
        <v/>
      </c>
      <c r="BI340" s="136" t="str">
        <f>_xlfn.IFNA(VLOOKUP($B340,'I-LogEmaxOverpEC50'!$A:$AR,MATCH(BI$1,'I-LogEmaxOverpEC50'!$A$1:$AR$1,0),FALSE),"")</f>
        <v/>
      </c>
      <c r="BJ340" s="136" t="str">
        <f>_xlfn.IFNA(VLOOKUP($B340,'I-LogEmaxOverpEC50'!$A:$AR,MATCH(BJ$1,'I-LogEmaxOverpEC50'!$A$1:$AR$1,0),FALSE),"")</f>
        <v/>
      </c>
      <c r="BK340" s="136" t="str">
        <f>_xlfn.IFNA(VLOOKUP($B340,'I-LogEmaxOverpEC50'!$A:$AR,MATCH(BK$1,'I-LogEmaxOverpEC50'!$A$1:$AR$1,0),FALSE),"")</f>
        <v/>
      </c>
      <c r="BL340" s="136" t="str">
        <f>_xlfn.IFNA(VLOOKUP($B340,'I-LogEmaxOverpEC50'!$A:$AR,MATCH(BL$1,'I-LogEmaxOverpEC50'!$A$1:$AR$1,0),FALSE),"")</f>
        <v/>
      </c>
      <c r="BM340" s="136" t="str">
        <f>_xlfn.IFNA(VLOOKUP($B340,'I-LogEmaxOverpEC50'!$A:$AR,MATCH(BM$1,'I-LogEmaxOverpEC50'!$A$1:$AR$1,0),FALSE),"")</f>
        <v/>
      </c>
      <c r="BN340" s="136" t="str">
        <f>_xlfn.IFNA(VLOOKUP($B340,'I-LogEmaxOverpEC50'!$A:$AR,MATCH(BN$1,'I-LogEmaxOverpEC50'!$A$1:$AR$1,0),FALSE),"")</f>
        <v/>
      </c>
      <c r="BO340" s="136" t="str">
        <f>_xlfn.IFNA(VLOOKUP($B340,'I-LogEmaxOverpEC50'!$A:$AR,MATCH(BO$1,'I-LogEmaxOverpEC50'!$A$1:$AR$1,0),FALSE),"")</f>
        <v/>
      </c>
      <c r="BP340" s="136" t="str">
        <f>_xlfn.IFNA(VLOOKUP($B340,'I-LogEmaxOverpEC50'!$A:$AR,MATCH(BP$1,'I-LogEmaxOverpEC50'!$A$1:$AR$1,0),FALSE),"")</f>
        <v/>
      </c>
      <c r="BQ340" s="136" t="str">
        <f>_xlfn.IFNA(VLOOKUP($B340,'I-LogEmaxOverpEC50'!$A:$AR,MATCH(BQ$1,'I-LogEmaxOverpEC50'!$A$1:$AR$1,0),FALSE),"")</f>
        <v/>
      </c>
      <c r="BR340" s="136" t="str">
        <f>_xlfn.IFNA(VLOOKUP($B340,'I-LogEmaxOverpEC50'!$A:$AR,MATCH(BR$1,'I-LogEmaxOverpEC50'!$A$1:$AR$1,0),FALSE),"")</f>
        <v/>
      </c>
      <c r="BS340" s="136" t="str">
        <f>_xlfn.IFNA(VLOOKUP($B340,'I-LogEmaxOverpEC50'!$A:$AR,MATCH(BS$1,'I-LogEmaxOverpEC50'!$A$1:$AR$1,0),FALSE),"")</f>
        <v/>
      </c>
    </row>
    <row r="341" spans="1:71" x14ac:dyDescent="0.2">
      <c r="A341" s="146" t="e" cm="1">
        <f t="array" ref="A341">_xlfn.IFS(SUM(F341:R341)&gt;0,1,AB341&gt;0,2,TRUE,3)</f>
        <v>#N/A</v>
      </c>
      <c r="B341" s="146" t="s">
        <v>1754</v>
      </c>
      <c r="D341" s="151" t="str">
        <f>_xlfn.XLOOKUP(B341,RecNamesAll!A:A,RecNamesAll!E:E)</f>
        <v>B2</v>
      </c>
      <c r="E341" s="150" t="str">
        <f>_xlfn.XLOOKUP(B341,RecNamesAll!A:A,RecNamesAll!C:C)</f>
        <v>ADGRF2</v>
      </c>
      <c r="F341" s="160" t="e">
        <f t="shared" si="100"/>
        <v>#N/A</v>
      </c>
      <c r="G341" s="159" t="e">
        <f t="shared" si="101"/>
        <v>#N/A</v>
      </c>
      <c r="H341" s="159" t="e">
        <f t="shared" si="102"/>
        <v>#N/A</v>
      </c>
      <c r="I341" s="159" t="e">
        <f t="shared" si="103"/>
        <v>#N/A</v>
      </c>
      <c r="J341" s="159" t="e">
        <f t="shared" si="104"/>
        <v>#N/A</v>
      </c>
      <c r="K341" s="159" t="e">
        <f t="shared" si="105"/>
        <v>#N/A</v>
      </c>
      <c r="L341" s="159" t="e">
        <f t="shared" si="106"/>
        <v>#N/A</v>
      </c>
      <c r="M341" s="159" t="e">
        <f t="shared" si="107"/>
        <v>#N/A</v>
      </c>
      <c r="N341" s="159" t="e">
        <f t="shared" si="108"/>
        <v>#N/A</v>
      </c>
      <c r="O341" s="159" t="e">
        <f t="shared" si="109"/>
        <v>#N/A</v>
      </c>
      <c r="P341" s="159" t="e">
        <f t="shared" si="110"/>
        <v>#N/A</v>
      </c>
      <c r="Q341" s="159" t="e">
        <f t="shared" si="111"/>
        <v>#N/A</v>
      </c>
      <c r="R341" s="159" t="e">
        <f t="shared" si="112"/>
        <v>#N/A</v>
      </c>
      <c r="U341" s="146" t="str">
        <f t="shared" si="113"/>
        <v>B2</v>
      </c>
      <c r="V341" s="145" t="str">
        <f t="shared" si="114"/>
        <v>ADGRF2</v>
      </c>
      <c r="W341" s="157" t="e">
        <f>VLOOKUP($B341,GtP!$A:$DD,MATCH("Gs_0-2",GtP!$A$1:$DD$1,0),FALSE)</f>
        <v>#N/A</v>
      </c>
      <c r="X341" s="156" t="e">
        <f>VLOOKUP($B341,GtP!$A:$DD,MATCH("Gi/o_0-2",GtP!$A$1:$DD$1,0),FALSE)</f>
        <v>#N/A</v>
      </c>
      <c r="Y341" s="156" t="e">
        <f>VLOOKUP($B341,GtP!$A:$DD,MATCH("Gq/11_0-2",GtP!$A$1:$DD$1,0),FALSE)</f>
        <v>#N/A</v>
      </c>
      <c r="Z341" s="156" t="e">
        <f>VLOOKUP($B341,GtP!$A:$DD,MATCH("G12/13_0-2",GtP!$A$1:$DD$1,0),FALSE)</f>
        <v>#N/A</v>
      </c>
      <c r="AB341" s="143" t="e">
        <f t="shared" si="115"/>
        <v>#N/A</v>
      </c>
      <c r="AC341" s="315" t="str">
        <f t="shared" si="116"/>
        <v/>
      </c>
      <c r="AD341" s="349" t="str">
        <f t="shared" si="117"/>
        <v/>
      </c>
      <c r="AE341" s="349" t="str">
        <f t="shared" si="118"/>
        <v/>
      </c>
      <c r="AF341" s="311" t="str">
        <f t="shared" si="119"/>
        <v/>
      </c>
      <c r="AG341" s="141" t="e">
        <f>_xlfn.CONCAT(IF(AT341="","-","B"),IF(BG341="","-","I"),VLOOKUP($B341,GtP!$A:$BB,MATCH("Gs_0-1",GtP!$A$1:$BB$1,0),FALSE))</f>
        <v>#N/A</v>
      </c>
      <c r="AH341" s="140" t="e">
        <f>_xlfn.CONCAT(IF(AU341="","-","B"),IF(BH341="","-","I"),VLOOKUP($B341,GtP!$A:$BB,MATCH("Gs_0-1",GtP!$A$1:$BB$1,0),FALSE))</f>
        <v>#N/A</v>
      </c>
      <c r="AI341" s="140" t="e">
        <f>_xlfn.CONCAT(IF(AV341="","-","B"),IF(BI341="","-","I"),VLOOKUP($B341,GtP!$A:$BB,MATCH("Gi/o_0-1",GtP!$A$1:$BB$1,0),FALSE))</f>
        <v>#N/A</v>
      </c>
      <c r="AJ341" s="140" t="e">
        <f>_xlfn.CONCAT(IF(AW341="","-","B"),IF(BJ341="","-","I"),VLOOKUP($B341,GtP!$A:$BB,MATCH("Gi/o_0-1",GtP!$A$1:$BB$1,0),FALSE))</f>
        <v>#N/A</v>
      </c>
      <c r="AK341" s="140" t="e">
        <f>_xlfn.CONCAT(IF(AX341="","-","B"),IF(BK341="","-","I"),VLOOKUP($B341,GtP!$A:$BB,MATCH("Gi/o_0-1",GtP!$A$1:$BB$1,0),FALSE))</f>
        <v>#N/A</v>
      </c>
      <c r="AL341" s="140" t="e">
        <f>_xlfn.CONCAT(IF(AY341="","-","B"),IF(BL341="","-","I"),VLOOKUP($B341,GtP!$A:$BB,MATCH("Gi/o_0-1",GtP!$A$1:$BB$1,0),FALSE))</f>
        <v>#N/A</v>
      </c>
      <c r="AM341" s="140" t="e">
        <f>_xlfn.CONCAT(IF(AZ341="","-","B"),IF(BM341="","-","I"),VLOOKUP($B341,GtP!$A:$BB,MATCH("Gi/o_0-1",GtP!$A$1:$BB$1,0),FALSE))</f>
        <v>#N/A</v>
      </c>
      <c r="AN341" s="140" t="e">
        <f>_xlfn.CONCAT(IF(BA341="","-","B"),IF(BN341="","-","I"),VLOOKUP($B341,GtP!$A:$BB,MATCH("Gq/11_0-1",GtP!$A$1:$BB$1,0),FALSE))</f>
        <v>#N/A</v>
      </c>
      <c r="AO341" s="140" t="e">
        <f>_xlfn.CONCAT(IF(BB341="","-","B"),IF(BO341="","-","I"),VLOOKUP($B341,GtP!$A:$BB,MATCH("Gq/11_0-1",GtP!$A$1:$BB$1,0),FALSE))</f>
        <v>#N/A</v>
      </c>
      <c r="AP341" s="140" t="e">
        <f>_xlfn.CONCAT(IF(BC341="","-","B"),IF(BP341="","-","I"),VLOOKUP($B341,GtP!$A:$BB,MATCH("Gq/11_0-1",GtP!$A$1:$BB$1,0),FALSE))</f>
        <v>#N/A</v>
      </c>
      <c r="AQ341" s="140" t="e">
        <f>_xlfn.CONCAT(IF(BD341="","-","B"),IF(BQ341="","-","I"),VLOOKUP($B341,GtP!$A:$BB,MATCH("Gq/11_0-1",GtP!$A$1:$BB$1,0),FALSE))</f>
        <v>#N/A</v>
      </c>
      <c r="AR341" s="140" t="e">
        <f>_xlfn.CONCAT(IF(BE341="","-","B"),IF(BR341="","-","I"),VLOOKUP($B341,GtP!$A:$BB,MATCH("G12/13_0-1",GtP!$A$1:$BB$1,0),FALSE))</f>
        <v>#N/A</v>
      </c>
      <c r="AS341" s="140" t="e">
        <f>_xlfn.CONCAT(IF(BF341="","-","B"),IF(BS341="","-","I"),VLOOKUP($B341,GtP!$A:$BB,MATCH("G12/13_0-1",GtP!$A$1:$BB$1,0),FALSE))</f>
        <v>#N/A</v>
      </c>
      <c r="AT341" s="139" t="str">
        <f>_xlfn.IFNA(VLOOKUP($B341,'B-LogEmaxOverpEC50'!$A:$AL,MATCH(AT$1,'B-LogEmaxOverpEC50'!$A$1:$AL$1,0),FALSE),"")</f>
        <v/>
      </c>
      <c r="AU341" s="136" t="str">
        <f>_xlfn.IFNA(VLOOKUP($B341,'B-LogEmaxOverpEC50'!$A:$AL,MATCH(AU$1,'B-LogEmaxOverpEC50'!$A$1:$AL$1,0),FALSE),"")</f>
        <v/>
      </c>
      <c r="AV341" s="152" t="str">
        <f>_xlfn.IFNA(VLOOKUP($B341,'B-LogEmaxOverpEC50'!$A:$AL,MATCH(AV$1,'B-LogEmaxOverpEC50'!$A$1:$AL$1,0),FALSE),"")</f>
        <v/>
      </c>
      <c r="AW341" s="152" t="str">
        <f>_xlfn.IFNA(VLOOKUP($B341,'B-LogEmaxOverpEC50'!$A:$AL,MATCH(AW$1,'B-LogEmaxOverpEC50'!$A$1:$AL$1,0),FALSE),"")</f>
        <v/>
      </c>
      <c r="AX341" s="152" t="str">
        <f>_xlfn.IFNA(VLOOKUP($B341,'B-LogEmaxOverpEC50'!$A:$AL,MATCH(AX$1,'B-LogEmaxOverpEC50'!$A$1:$AL$1,0),FALSE),"")</f>
        <v/>
      </c>
      <c r="AY341" s="152" t="str">
        <f>_xlfn.IFNA(VLOOKUP($B341,'B-LogEmaxOverpEC50'!$A:$AL,MATCH(AY$1,'B-LogEmaxOverpEC50'!$A$1:$AL$1,0),FALSE),"")</f>
        <v/>
      </c>
      <c r="AZ341" s="152" t="str">
        <f>_xlfn.IFNA(VLOOKUP($B341,'B-LogEmaxOverpEC50'!$A:$AL,MATCH(AZ$1,'B-LogEmaxOverpEC50'!$A$1:$AL$1,0),FALSE),"")</f>
        <v/>
      </c>
      <c r="BA341" s="152" t="str">
        <f>_xlfn.IFNA(VLOOKUP($B341,'B-LogEmaxOverpEC50'!$A:$AL,MATCH(BA$1,'B-LogEmaxOverpEC50'!$A$1:$AL$1,0),FALSE),"")</f>
        <v/>
      </c>
      <c r="BB341" s="152" t="str">
        <f>_xlfn.IFNA(VLOOKUP($B341,'B-LogEmaxOverpEC50'!$A:$AL,MATCH(BB$1,'B-LogEmaxOverpEC50'!$A$1:$AL$1,0),FALSE),"")</f>
        <v/>
      </c>
      <c r="BC341" s="152" t="str">
        <f>_xlfn.IFNA(VLOOKUP($B341,'B-LogEmaxOverpEC50'!$A:$AL,MATCH(BC$1,'B-LogEmaxOverpEC50'!$A$1:$AL$1,0),FALSE),"")</f>
        <v/>
      </c>
      <c r="BD341" s="152" t="str">
        <f>_xlfn.IFNA(VLOOKUP($B341,'B-LogEmaxOverpEC50'!$A:$AL,MATCH(BD$1,'B-LogEmaxOverpEC50'!$A$1:$AL$1,0),FALSE),"")</f>
        <v/>
      </c>
      <c r="BE341" s="152" t="str">
        <f>_xlfn.IFNA(VLOOKUP($B341,'B-LogEmaxOverpEC50'!$A:$AL,MATCH(BE$1,'B-LogEmaxOverpEC50'!$A$1:$AL$1,0),FALSE),"")</f>
        <v/>
      </c>
      <c r="BF341" s="152" t="str">
        <f>_xlfn.IFNA(VLOOKUP($B341,'B-LogEmaxOverpEC50'!$A:$AL,MATCH(BF$1,'B-LogEmaxOverpEC50'!$A$1:$AL$1,0),FALSE),"")</f>
        <v/>
      </c>
      <c r="BG341" s="137" t="str">
        <f>_xlfn.IFNA(VLOOKUP($B341,'I-LogEmaxOverpEC50'!$A:$AR,MATCH(BG$1,'I-LogEmaxOverpEC50'!$A$1:$AR$1,0),FALSE),"")</f>
        <v/>
      </c>
      <c r="BH341" s="136" t="str">
        <f>_xlfn.IFNA(VLOOKUP($B341,'I-LogEmaxOverpEC50'!$A:$AR,MATCH(BH$1,'I-LogEmaxOverpEC50'!$A$1:$AR$1,0),FALSE),"")</f>
        <v/>
      </c>
      <c r="BI341" s="136" t="str">
        <f>_xlfn.IFNA(VLOOKUP($B341,'I-LogEmaxOverpEC50'!$A:$AR,MATCH(BI$1,'I-LogEmaxOverpEC50'!$A$1:$AR$1,0),FALSE),"")</f>
        <v/>
      </c>
      <c r="BJ341" s="136" t="str">
        <f>_xlfn.IFNA(VLOOKUP($B341,'I-LogEmaxOverpEC50'!$A:$AR,MATCH(BJ$1,'I-LogEmaxOverpEC50'!$A$1:$AR$1,0),FALSE),"")</f>
        <v/>
      </c>
      <c r="BK341" s="136" t="str">
        <f>_xlfn.IFNA(VLOOKUP($B341,'I-LogEmaxOverpEC50'!$A:$AR,MATCH(BK$1,'I-LogEmaxOverpEC50'!$A$1:$AR$1,0),FALSE),"")</f>
        <v/>
      </c>
      <c r="BL341" s="136" t="str">
        <f>_xlfn.IFNA(VLOOKUP($B341,'I-LogEmaxOverpEC50'!$A:$AR,MATCH(BL$1,'I-LogEmaxOverpEC50'!$A$1:$AR$1,0),FALSE),"")</f>
        <v/>
      </c>
      <c r="BM341" s="136" t="str">
        <f>_xlfn.IFNA(VLOOKUP($B341,'I-LogEmaxOverpEC50'!$A:$AR,MATCH(BM$1,'I-LogEmaxOverpEC50'!$A$1:$AR$1,0),FALSE),"")</f>
        <v/>
      </c>
      <c r="BN341" s="136" t="str">
        <f>_xlfn.IFNA(VLOOKUP($B341,'I-LogEmaxOverpEC50'!$A:$AR,MATCH(BN$1,'I-LogEmaxOverpEC50'!$A$1:$AR$1,0),FALSE),"")</f>
        <v/>
      </c>
      <c r="BO341" s="136" t="str">
        <f>_xlfn.IFNA(VLOOKUP($B341,'I-LogEmaxOverpEC50'!$A:$AR,MATCH(BO$1,'I-LogEmaxOverpEC50'!$A$1:$AR$1,0),FALSE),"")</f>
        <v/>
      </c>
      <c r="BP341" s="136" t="str">
        <f>_xlfn.IFNA(VLOOKUP($B341,'I-LogEmaxOverpEC50'!$A:$AR,MATCH(BP$1,'I-LogEmaxOverpEC50'!$A$1:$AR$1,0),FALSE),"")</f>
        <v/>
      </c>
      <c r="BQ341" s="136" t="str">
        <f>_xlfn.IFNA(VLOOKUP($B341,'I-LogEmaxOverpEC50'!$A:$AR,MATCH(BQ$1,'I-LogEmaxOverpEC50'!$A$1:$AR$1,0),FALSE),"")</f>
        <v/>
      </c>
      <c r="BR341" s="136" t="str">
        <f>_xlfn.IFNA(VLOOKUP($B341,'I-LogEmaxOverpEC50'!$A:$AR,MATCH(BR$1,'I-LogEmaxOverpEC50'!$A$1:$AR$1,0),FALSE),"")</f>
        <v/>
      </c>
      <c r="BS341" s="136" t="str">
        <f>_xlfn.IFNA(VLOOKUP($B341,'I-LogEmaxOverpEC50'!$A:$AR,MATCH(BS$1,'I-LogEmaxOverpEC50'!$A$1:$AR$1,0),FALSE),"")</f>
        <v/>
      </c>
    </row>
    <row r="342" spans="1:71" x14ac:dyDescent="0.2">
      <c r="A342" s="146" t="e" cm="1">
        <f t="array" ref="A342">_xlfn.IFS(SUM(F342:R342)&gt;0,1,AB342&gt;0,2,TRUE,3)</f>
        <v>#N/A</v>
      </c>
      <c r="B342" s="146" t="s">
        <v>1750</v>
      </c>
      <c r="D342" s="151" t="str">
        <f>_xlfn.XLOOKUP(B342,RecNamesAll!A:A,RecNamesAll!E:E)</f>
        <v>B2</v>
      </c>
      <c r="E342" s="150" t="str">
        <f>_xlfn.XLOOKUP(B342,RecNamesAll!A:A,RecNamesAll!C:C)</f>
        <v>ADGRF3</v>
      </c>
      <c r="F342" s="160" t="e">
        <f t="shared" si="100"/>
        <v>#N/A</v>
      </c>
      <c r="G342" s="159" t="e">
        <f t="shared" si="101"/>
        <v>#N/A</v>
      </c>
      <c r="H342" s="159" t="e">
        <f t="shared" si="102"/>
        <v>#N/A</v>
      </c>
      <c r="I342" s="159" t="e">
        <f t="shared" si="103"/>
        <v>#N/A</v>
      </c>
      <c r="J342" s="159" t="e">
        <f t="shared" si="104"/>
        <v>#N/A</v>
      </c>
      <c r="K342" s="159" t="e">
        <f t="shared" si="105"/>
        <v>#N/A</v>
      </c>
      <c r="L342" s="159" t="e">
        <f t="shared" si="106"/>
        <v>#N/A</v>
      </c>
      <c r="M342" s="159" t="e">
        <f t="shared" si="107"/>
        <v>#N/A</v>
      </c>
      <c r="N342" s="159" t="e">
        <f t="shared" si="108"/>
        <v>#N/A</v>
      </c>
      <c r="O342" s="159" t="e">
        <f t="shared" si="109"/>
        <v>#N/A</v>
      </c>
      <c r="P342" s="159" t="e">
        <f t="shared" si="110"/>
        <v>#N/A</v>
      </c>
      <c r="Q342" s="159" t="e">
        <f t="shared" si="111"/>
        <v>#N/A</v>
      </c>
      <c r="R342" s="159" t="e">
        <f t="shared" si="112"/>
        <v>#N/A</v>
      </c>
      <c r="U342" s="146" t="str">
        <f t="shared" si="113"/>
        <v>B2</v>
      </c>
      <c r="V342" s="145" t="str">
        <f t="shared" si="114"/>
        <v>ADGRF3</v>
      </c>
      <c r="W342" s="157" t="e">
        <f>VLOOKUP($B342,GtP!$A:$DD,MATCH("Gs_0-2",GtP!$A$1:$DD$1,0),FALSE)</f>
        <v>#N/A</v>
      </c>
      <c r="X342" s="156" t="e">
        <f>VLOOKUP($B342,GtP!$A:$DD,MATCH("Gi/o_0-2",GtP!$A$1:$DD$1,0),FALSE)</f>
        <v>#N/A</v>
      </c>
      <c r="Y342" s="156" t="e">
        <f>VLOOKUP($B342,GtP!$A:$DD,MATCH("Gq/11_0-2",GtP!$A$1:$DD$1,0),FALSE)</f>
        <v>#N/A</v>
      </c>
      <c r="Z342" s="156" t="e">
        <f>VLOOKUP($B342,GtP!$A:$DD,MATCH("G12/13_0-2",GtP!$A$1:$DD$1,0),FALSE)</f>
        <v>#N/A</v>
      </c>
      <c r="AB342" s="143" t="e">
        <f t="shared" si="115"/>
        <v>#N/A</v>
      </c>
      <c r="AC342" s="315" t="str">
        <f t="shared" si="116"/>
        <v/>
      </c>
      <c r="AD342" s="349" t="str">
        <f t="shared" si="117"/>
        <v/>
      </c>
      <c r="AE342" s="349" t="str">
        <f t="shared" si="118"/>
        <v/>
      </c>
      <c r="AF342" s="311" t="str">
        <f t="shared" si="119"/>
        <v/>
      </c>
      <c r="AG342" s="141" t="e">
        <f>_xlfn.CONCAT(IF(AT342="","-","B"),IF(BG342="","-","I"),VLOOKUP($B342,GtP!$A:$BB,MATCH("Gs_0-1",GtP!$A$1:$BB$1,0),FALSE))</f>
        <v>#N/A</v>
      </c>
      <c r="AH342" s="140" t="e">
        <f>_xlfn.CONCAT(IF(AU342="","-","B"),IF(BH342="","-","I"),VLOOKUP($B342,GtP!$A:$BB,MATCH("Gs_0-1",GtP!$A$1:$BB$1,0),FALSE))</f>
        <v>#N/A</v>
      </c>
      <c r="AI342" s="140" t="e">
        <f>_xlfn.CONCAT(IF(AV342="","-","B"),IF(BI342="","-","I"),VLOOKUP($B342,GtP!$A:$BB,MATCH("Gi/o_0-1",GtP!$A$1:$BB$1,0),FALSE))</f>
        <v>#N/A</v>
      </c>
      <c r="AJ342" s="140" t="e">
        <f>_xlfn.CONCAT(IF(AW342="","-","B"),IF(BJ342="","-","I"),VLOOKUP($B342,GtP!$A:$BB,MATCH("Gi/o_0-1",GtP!$A$1:$BB$1,0),FALSE))</f>
        <v>#N/A</v>
      </c>
      <c r="AK342" s="140" t="e">
        <f>_xlfn.CONCAT(IF(AX342="","-","B"),IF(BK342="","-","I"),VLOOKUP($B342,GtP!$A:$BB,MATCH("Gi/o_0-1",GtP!$A$1:$BB$1,0),FALSE))</f>
        <v>#N/A</v>
      </c>
      <c r="AL342" s="140" t="e">
        <f>_xlfn.CONCAT(IF(AY342="","-","B"),IF(BL342="","-","I"),VLOOKUP($B342,GtP!$A:$BB,MATCH("Gi/o_0-1",GtP!$A$1:$BB$1,0),FALSE))</f>
        <v>#N/A</v>
      </c>
      <c r="AM342" s="140" t="e">
        <f>_xlfn.CONCAT(IF(AZ342="","-","B"),IF(BM342="","-","I"),VLOOKUP($B342,GtP!$A:$BB,MATCH("Gi/o_0-1",GtP!$A$1:$BB$1,0),FALSE))</f>
        <v>#N/A</v>
      </c>
      <c r="AN342" s="140" t="e">
        <f>_xlfn.CONCAT(IF(BA342="","-","B"),IF(BN342="","-","I"),VLOOKUP($B342,GtP!$A:$BB,MATCH("Gq/11_0-1",GtP!$A$1:$BB$1,0),FALSE))</f>
        <v>#N/A</v>
      </c>
      <c r="AO342" s="140" t="e">
        <f>_xlfn.CONCAT(IF(BB342="","-","B"),IF(BO342="","-","I"),VLOOKUP($B342,GtP!$A:$BB,MATCH("Gq/11_0-1",GtP!$A$1:$BB$1,0),FALSE))</f>
        <v>#N/A</v>
      </c>
      <c r="AP342" s="140" t="e">
        <f>_xlfn.CONCAT(IF(BC342="","-","B"),IF(BP342="","-","I"),VLOOKUP($B342,GtP!$A:$BB,MATCH("Gq/11_0-1",GtP!$A$1:$BB$1,0),FALSE))</f>
        <v>#N/A</v>
      </c>
      <c r="AQ342" s="140" t="e">
        <f>_xlfn.CONCAT(IF(BD342="","-","B"),IF(BQ342="","-","I"),VLOOKUP($B342,GtP!$A:$BB,MATCH("Gq/11_0-1",GtP!$A$1:$BB$1,0),FALSE))</f>
        <v>#N/A</v>
      </c>
      <c r="AR342" s="140" t="e">
        <f>_xlfn.CONCAT(IF(BE342="","-","B"),IF(BR342="","-","I"),VLOOKUP($B342,GtP!$A:$BB,MATCH("G12/13_0-1",GtP!$A$1:$BB$1,0),FALSE))</f>
        <v>#N/A</v>
      </c>
      <c r="AS342" s="140" t="e">
        <f>_xlfn.CONCAT(IF(BF342="","-","B"),IF(BS342="","-","I"),VLOOKUP($B342,GtP!$A:$BB,MATCH("G12/13_0-1",GtP!$A$1:$BB$1,0),FALSE))</f>
        <v>#N/A</v>
      </c>
      <c r="AT342" s="139" t="str">
        <f>_xlfn.IFNA(VLOOKUP($B342,'B-LogEmaxOverpEC50'!$A:$AL,MATCH(AT$1,'B-LogEmaxOverpEC50'!$A$1:$AL$1,0),FALSE),"")</f>
        <v/>
      </c>
      <c r="AU342" s="136" t="str">
        <f>_xlfn.IFNA(VLOOKUP($B342,'B-LogEmaxOverpEC50'!$A:$AL,MATCH(AU$1,'B-LogEmaxOverpEC50'!$A$1:$AL$1,0),FALSE),"")</f>
        <v/>
      </c>
      <c r="AV342" s="152" t="str">
        <f>_xlfn.IFNA(VLOOKUP($B342,'B-LogEmaxOverpEC50'!$A:$AL,MATCH(AV$1,'B-LogEmaxOverpEC50'!$A$1:$AL$1,0),FALSE),"")</f>
        <v/>
      </c>
      <c r="AW342" s="152" t="str">
        <f>_xlfn.IFNA(VLOOKUP($B342,'B-LogEmaxOverpEC50'!$A:$AL,MATCH(AW$1,'B-LogEmaxOverpEC50'!$A$1:$AL$1,0),FALSE),"")</f>
        <v/>
      </c>
      <c r="AX342" s="152" t="str">
        <f>_xlfn.IFNA(VLOOKUP($B342,'B-LogEmaxOverpEC50'!$A:$AL,MATCH(AX$1,'B-LogEmaxOverpEC50'!$A$1:$AL$1,0),FALSE),"")</f>
        <v/>
      </c>
      <c r="AY342" s="152" t="str">
        <f>_xlfn.IFNA(VLOOKUP($B342,'B-LogEmaxOverpEC50'!$A:$AL,MATCH(AY$1,'B-LogEmaxOverpEC50'!$A$1:$AL$1,0),FALSE),"")</f>
        <v/>
      </c>
      <c r="AZ342" s="152" t="str">
        <f>_xlfn.IFNA(VLOOKUP($B342,'B-LogEmaxOverpEC50'!$A:$AL,MATCH(AZ$1,'B-LogEmaxOverpEC50'!$A$1:$AL$1,0),FALSE),"")</f>
        <v/>
      </c>
      <c r="BA342" s="152" t="str">
        <f>_xlfn.IFNA(VLOOKUP($B342,'B-LogEmaxOverpEC50'!$A:$AL,MATCH(BA$1,'B-LogEmaxOverpEC50'!$A$1:$AL$1,0),FALSE),"")</f>
        <v/>
      </c>
      <c r="BB342" s="152" t="str">
        <f>_xlfn.IFNA(VLOOKUP($B342,'B-LogEmaxOverpEC50'!$A:$AL,MATCH(BB$1,'B-LogEmaxOverpEC50'!$A$1:$AL$1,0),FALSE),"")</f>
        <v/>
      </c>
      <c r="BC342" s="152" t="str">
        <f>_xlfn.IFNA(VLOOKUP($B342,'B-LogEmaxOverpEC50'!$A:$AL,MATCH(BC$1,'B-LogEmaxOverpEC50'!$A$1:$AL$1,0),FALSE),"")</f>
        <v/>
      </c>
      <c r="BD342" s="152" t="str">
        <f>_xlfn.IFNA(VLOOKUP($B342,'B-LogEmaxOverpEC50'!$A:$AL,MATCH(BD$1,'B-LogEmaxOverpEC50'!$A$1:$AL$1,0),FALSE),"")</f>
        <v/>
      </c>
      <c r="BE342" s="152" t="str">
        <f>_xlfn.IFNA(VLOOKUP($B342,'B-LogEmaxOverpEC50'!$A:$AL,MATCH(BE$1,'B-LogEmaxOverpEC50'!$A$1:$AL$1,0),FALSE),"")</f>
        <v/>
      </c>
      <c r="BF342" s="152" t="str">
        <f>_xlfn.IFNA(VLOOKUP($B342,'B-LogEmaxOverpEC50'!$A:$AL,MATCH(BF$1,'B-LogEmaxOverpEC50'!$A$1:$AL$1,0),FALSE),"")</f>
        <v/>
      </c>
      <c r="BG342" s="137" t="str">
        <f>_xlfn.IFNA(VLOOKUP($B342,'I-LogEmaxOverpEC50'!$A:$AR,MATCH(BG$1,'I-LogEmaxOverpEC50'!$A$1:$AR$1,0),FALSE),"")</f>
        <v/>
      </c>
      <c r="BH342" s="136" t="str">
        <f>_xlfn.IFNA(VLOOKUP($B342,'I-LogEmaxOverpEC50'!$A:$AR,MATCH(BH$1,'I-LogEmaxOverpEC50'!$A$1:$AR$1,0),FALSE),"")</f>
        <v/>
      </c>
      <c r="BI342" s="136" t="str">
        <f>_xlfn.IFNA(VLOOKUP($B342,'I-LogEmaxOverpEC50'!$A:$AR,MATCH(BI$1,'I-LogEmaxOverpEC50'!$A$1:$AR$1,0),FALSE),"")</f>
        <v/>
      </c>
      <c r="BJ342" s="136" t="str">
        <f>_xlfn.IFNA(VLOOKUP($B342,'I-LogEmaxOverpEC50'!$A:$AR,MATCH(BJ$1,'I-LogEmaxOverpEC50'!$A$1:$AR$1,0),FALSE),"")</f>
        <v/>
      </c>
      <c r="BK342" s="136" t="str">
        <f>_xlfn.IFNA(VLOOKUP($B342,'I-LogEmaxOverpEC50'!$A:$AR,MATCH(BK$1,'I-LogEmaxOverpEC50'!$A$1:$AR$1,0),FALSE),"")</f>
        <v/>
      </c>
      <c r="BL342" s="136" t="str">
        <f>_xlfn.IFNA(VLOOKUP($B342,'I-LogEmaxOverpEC50'!$A:$AR,MATCH(BL$1,'I-LogEmaxOverpEC50'!$A$1:$AR$1,0),FALSE),"")</f>
        <v/>
      </c>
      <c r="BM342" s="136" t="str">
        <f>_xlfn.IFNA(VLOOKUP($B342,'I-LogEmaxOverpEC50'!$A:$AR,MATCH(BM$1,'I-LogEmaxOverpEC50'!$A$1:$AR$1,0),FALSE),"")</f>
        <v/>
      </c>
      <c r="BN342" s="136" t="str">
        <f>_xlfn.IFNA(VLOOKUP($B342,'I-LogEmaxOverpEC50'!$A:$AR,MATCH(BN$1,'I-LogEmaxOverpEC50'!$A$1:$AR$1,0),FALSE),"")</f>
        <v/>
      </c>
      <c r="BO342" s="136" t="str">
        <f>_xlfn.IFNA(VLOOKUP($B342,'I-LogEmaxOverpEC50'!$A:$AR,MATCH(BO$1,'I-LogEmaxOverpEC50'!$A$1:$AR$1,0),FALSE),"")</f>
        <v/>
      </c>
      <c r="BP342" s="136" t="str">
        <f>_xlfn.IFNA(VLOOKUP($B342,'I-LogEmaxOverpEC50'!$A:$AR,MATCH(BP$1,'I-LogEmaxOverpEC50'!$A$1:$AR$1,0),FALSE),"")</f>
        <v/>
      </c>
      <c r="BQ342" s="136" t="str">
        <f>_xlfn.IFNA(VLOOKUP($B342,'I-LogEmaxOverpEC50'!$A:$AR,MATCH(BQ$1,'I-LogEmaxOverpEC50'!$A$1:$AR$1,0),FALSE),"")</f>
        <v/>
      </c>
      <c r="BR342" s="136" t="str">
        <f>_xlfn.IFNA(VLOOKUP($B342,'I-LogEmaxOverpEC50'!$A:$AR,MATCH(BR$1,'I-LogEmaxOverpEC50'!$A$1:$AR$1,0),FALSE),"")</f>
        <v/>
      </c>
      <c r="BS342" s="136" t="str">
        <f>_xlfn.IFNA(VLOOKUP($B342,'I-LogEmaxOverpEC50'!$A:$AR,MATCH(BS$1,'I-LogEmaxOverpEC50'!$A$1:$AR$1,0),FALSE),"")</f>
        <v/>
      </c>
    </row>
    <row r="343" spans="1:71" x14ac:dyDescent="0.2">
      <c r="A343" s="146" t="e" cm="1">
        <f t="array" ref="A343">_xlfn.IFS(SUM(F343:R343)&gt;0,1,AB343&gt;0,2,TRUE,3)</f>
        <v>#N/A</v>
      </c>
      <c r="B343" s="146" t="s">
        <v>1746</v>
      </c>
      <c r="D343" s="151" t="str">
        <f>_xlfn.XLOOKUP(B343,RecNamesAll!A:A,RecNamesAll!E:E)</f>
        <v>B2</v>
      </c>
      <c r="E343" s="150" t="str">
        <f>_xlfn.XLOOKUP(B343,RecNamesAll!A:A,RecNamesAll!C:C)</f>
        <v>ADGRF4</v>
      </c>
      <c r="F343" s="160" t="e">
        <f t="shared" si="100"/>
        <v>#N/A</v>
      </c>
      <c r="G343" s="159" t="e">
        <f t="shared" si="101"/>
        <v>#N/A</v>
      </c>
      <c r="H343" s="159" t="e">
        <f t="shared" si="102"/>
        <v>#N/A</v>
      </c>
      <c r="I343" s="159" t="e">
        <f t="shared" si="103"/>
        <v>#N/A</v>
      </c>
      <c r="J343" s="159" t="e">
        <f t="shared" si="104"/>
        <v>#N/A</v>
      </c>
      <c r="K343" s="159" t="e">
        <f t="shared" si="105"/>
        <v>#N/A</v>
      </c>
      <c r="L343" s="159" t="e">
        <f t="shared" si="106"/>
        <v>#N/A</v>
      </c>
      <c r="M343" s="159" t="e">
        <f t="shared" si="107"/>
        <v>#N/A</v>
      </c>
      <c r="N343" s="159" t="e">
        <f t="shared" si="108"/>
        <v>#N/A</v>
      </c>
      <c r="O343" s="159" t="e">
        <f t="shared" si="109"/>
        <v>#N/A</v>
      </c>
      <c r="P343" s="159" t="e">
        <f t="shared" si="110"/>
        <v>#N/A</v>
      </c>
      <c r="Q343" s="159" t="e">
        <f t="shared" si="111"/>
        <v>#N/A</v>
      </c>
      <c r="R343" s="159" t="e">
        <f t="shared" si="112"/>
        <v>#N/A</v>
      </c>
      <c r="U343" s="146" t="str">
        <f t="shared" si="113"/>
        <v>B2</v>
      </c>
      <c r="V343" s="145" t="str">
        <f t="shared" si="114"/>
        <v>ADGRF4</v>
      </c>
      <c r="W343" s="157" t="e">
        <f>VLOOKUP($B343,GtP!$A:$DD,MATCH("Gs_0-2",GtP!$A$1:$DD$1,0),FALSE)</f>
        <v>#N/A</v>
      </c>
      <c r="X343" s="156" t="e">
        <f>VLOOKUP($B343,GtP!$A:$DD,MATCH("Gi/o_0-2",GtP!$A$1:$DD$1,0),FALSE)</f>
        <v>#N/A</v>
      </c>
      <c r="Y343" s="156" t="e">
        <f>VLOOKUP($B343,GtP!$A:$DD,MATCH("Gq/11_0-2",GtP!$A$1:$DD$1,0),FALSE)</f>
        <v>#N/A</v>
      </c>
      <c r="Z343" s="156" t="e">
        <f>VLOOKUP($B343,GtP!$A:$DD,MATCH("G12/13_0-2",GtP!$A$1:$DD$1,0),FALSE)</f>
        <v>#N/A</v>
      </c>
      <c r="AB343" s="143" t="e">
        <f t="shared" si="115"/>
        <v>#N/A</v>
      </c>
      <c r="AC343" s="315" t="str">
        <f t="shared" si="116"/>
        <v/>
      </c>
      <c r="AD343" s="349" t="str">
        <f t="shared" si="117"/>
        <v/>
      </c>
      <c r="AE343" s="349" t="str">
        <f t="shared" si="118"/>
        <v/>
      </c>
      <c r="AF343" s="311" t="str">
        <f t="shared" si="119"/>
        <v/>
      </c>
      <c r="AG343" s="141" t="e">
        <f>_xlfn.CONCAT(IF(AT343="","-","B"),IF(BG343="","-","I"),VLOOKUP($B343,GtP!$A:$BB,MATCH("Gs_0-1",GtP!$A$1:$BB$1,0),FALSE))</f>
        <v>#N/A</v>
      </c>
      <c r="AH343" s="140" t="e">
        <f>_xlfn.CONCAT(IF(AU343="","-","B"),IF(BH343="","-","I"),VLOOKUP($B343,GtP!$A:$BB,MATCH("Gs_0-1",GtP!$A$1:$BB$1,0),FALSE))</f>
        <v>#N/A</v>
      </c>
      <c r="AI343" s="140" t="e">
        <f>_xlfn.CONCAT(IF(AV343="","-","B"),IF(BI343="","-","I"),VLOOKUP($B343,GtP!$A:$BB,MATCH("Gi/o_0-1",GtP!$A$1:$BB$1,0),FALSE))</f>
        <v>#N/A</v>
      </c>
      <c r="AJ343" s="140" t="e">
        <f>_xlfn.CONCAT(IF(AW343="","-","B"),IF(BJ343="","-","I"),VLOOKUP($B343,GtP!$A:$BB,MATCH("Gi/o_0-1",GtP!$A$1:$BB$1,0),FALSE))</f>
        <v>#N/A</v>
      </c>
      <c r="AK343" s="140" t="e">
        <f>_xlfn.CONCAT(IF(AX343="","-","B"),IF(BK343="","-","I"),VLOOKUP($B343,GtP!$A:$BB,MATCH("Gi/o_0-1",GtP!$A$1:$BB$1,0),FALSE))</f>
        <v>#N/A</v>
      </c>
      <c r="AL343" s="140" t="e">
        <f>_xlfn.CONCAT(IF(AY343="","-","B"),IF(BL343="","-","I"),VLOOKUP($B343,GtP!$A:$BB,MATCH("Gi/o_0-1",GtP!$A$1:$BB$1,0),FALSE))</f>
        <v>#N/A</v>
      </c>
      <c r="AM343" s="140" t="e">
        <f>_xlfn.CONCAT(IF(AZ343="","-","B"),IF(BM343="","-","I"),VLOOKUP($B343,GtP!$A:$BB,MATCH("Gi/o_0-1",GtP!$A$1:$BB$1,0),FALSE))</f>
        <v>#N/A</v>
      </c>
      <c r="AN343" s="140" t="e">
        <f>_xlfn.CONCAT(IF(BA343="","-","B"),IF(BN343="","-","I"),VLOOKUP($B343,GtP!$A:$BB,MATCH("Gq/11_0-1",GtP!$A$1:$BB$1,0),FALSE))</f>
        <v>#N/A</v>
      </c>
      <c r="AO343" s="140" t="e">
        <f>_xlfn.CONCAT(IF(BB343="","-","B"),IF(BO343="","-","I"),VLOOKUP($B343,GtP!$A:$BB,MATCH("Gq/11_0-1",GtP!$A$1:$BB$1,0),FALSE))</f>
        <v>#N/A</v>
      </c>
      <c r="AP343" s="140" t="e">
        <f>_xlfn.CONCAT(IF(BC343="","-","B"),IF(BP343="","-","I"),VLOOKUP($B343,GtP!$A:$BB,MATCH("Gq/11_0-1",GtP!$A$1:$BB$1,0),FALSE))</f>
        <v>#N/A</v>
      </c>
      <c r="AQ343" s="140" t="e">
        <f>_xlfn.CONCAT(IF(BD343="","-","B"),IF(BQ343="","-","I"),VLOOKUP($B343,GtP!$A:$BB,MATCH("Gq/11_0-1",GtP!$A$1:$BB$1,0),FALSE))</f>
        <v>#N/A</v>
      </c>
      <c r="AR343" s="140" t="e">
        <f>_xlfn.CONCAT(IF(BE343="","-","B"),IF(BR343="","-","I"),VLOOKUP($B343,GtP!$A:$BB,MATCH("G12/13_0-1",GtP!$A$1:$BB$1,0),FALSE))</f>
        <v>#N/A</v>
      </c>
      <c r="AS343" s="140" t="e">
        <f>_xlfn.CONCAT(IF(BF343="","-","B"),IF(BS343="","-","I"),VLOOKUP($B343,GtP!$A:$BB,MATCH("G12/13_0-1",GtP!$A$1:$BB$1,0),FALSE))</f>
        <v>#N/A</v>
      </c>
      <c r="AT343" s="139" t="str">
        <f>_xlfn.IFNA(VLOOKUP($B343,'B-LogEmaxOverpEC50'!$A:$AL,MATCH(AT$1,'B-LogEmaxOverpEC50'!$A$1:$AL$1,0),FALSE),"")</f>
        <v/>
      </c>
      <c r="AU343" s="136" t="str">
        <f>_xlfn.IFNA(VLOOKUP($B343,'B-LogEmaxOverpEC50'!$A:$AL,MATCH(AU$1,'B-LogEmaxOverpEC50'!$A$1:$AL$1,0),FALSE),"")</f>
        <v/>
      </c>
      <c r="AV343" s="152" t="str">
        <f>_xlfn.IFNA(VLOOKUP($B343,'B-LogEmaxOverpEC50'!$A:$AL,MATCH(AV$1,'B-LogEmaxOverpEC50'!$A$1:$AL$1,0),FALSE),"")</f>
        <v/>
      </c>
      <c r="AW343" s="152" t="str">
        <f>_xlfn.IFNA(VLOOKUP($B343,'B-LogEmaxOverpEC50'!$A:$AL,MATCH(AW$1,'B-LogEmaxOverpEC50'!$A$1:$AL$1,0),FALSE),"")</f>
        <v/>
      </c>
      <c r="AX343" s="152" t="str">
        <f>_xlfn.IFNA(VLOOKUP($B343,'B-LogEmaxOverpEC50'!$A:$AL,MATCH(AX$1,'B-LogEmaxOverpEC50'!$A$1:$AL$1,0),FALSE),"")</f>
        <v/>
      </c>
      <c r="AY343" s="152" t="str">
        <f>_xlfn.IFNA(VLOOKUP($B343,'B-LogEmaxOverpEC50'!$A:$AL,MATCH(AY$1,'B-LogEmaxOverpEC50'!$A$1:$AL$1,0),FALSE),"")</f>
        <v/>
      </c>
      <c r="AZ343" s="152" t="str">
        <f>_xlfn.IFNA(VLOOKUP($B343,'B-LogEmaxOverpEC50'!$A:$AL,MATCH(AZ$1,'B-LogEmaxOverpEC50'!$A$1:$AL$1,0),FALSE),"")</f>
        <v/>
      </c>
      <c r="BA343" s="152" t="str">
        <f>_xlfn.IFNA(VLOOKUP($B343,'B-LogEmaxOverpEC50'!$A:$AL,MATCH(BA$1,'B-LogEmaxOverpEC50'!$A$1:$AL$1,0),FALSE),"")</f>
        <v/>
      </c>
      <c r="BB343" s="152" t="str">
        <f>_xlfn.IFNA(VLOOKUP($B343,'B-LogEmaxOverpEC50'!$A:$AL,MATCH(BB$1,'B-LogEmaxOverpEC50'!$A$1:$AL$1,0),FALSE),"")</f>
        <v/>
      </c>
      <c r="BC343" s="152" t="str">
        <f>_xlfn.IFNA(VLOOKUP($B343,'B-LogEmaxOverpEC50'!$A:$AL,MATCH(BC$1,'B-LogEmaxOverpEC50'!$A$1:$AL$1,0),FALSE),"")</f>
        <v/>
      </c>
      <c r="BD343" s="152" t="str">
        <f>_xlfn.IFNA(VLOOKUP($B343,'B-LogEmaxOverpEC50'!$A:$AL,MATCH(BD$1,'B-LogEmaxOverpEC50'!$A$1:$AL$1,0),FALSE),"")</f>
        <v/>
      </c>
      <c r="BE343" s="152" t="str">
        <f>_xlfn.IFNA(VLOOKUP($B343,'B-LogEmaxOverpEC50'!$A:$AL,MATCH(BE$1,'B-LogEmaxOverpEC50'!$A$1:$AL$1,0),FALSE),"")</f>
        <v/>
      </c>
      <c r="BF343" s="152" t="str">
        <f>_xlfn.IFNA(VLOOKUP($B343,'B-LogEmaxOverpEC50'!$A:$AL,MATCH(BF$1,'B-LogEmaxOverpEC50'!$A$1:$AL$1,0),FALSE),"")</f>
        <v/>
      </c>
      <c r="BG343" s="137" t="str">
        <f>_xlfn.IFNA(VLOOKUP($B343,'I-LogEmaxOverpEC50'!$A:$AR,MATCH(BG$1,'I-LogEmaxOverpEC50'!$A$1:$AR$1,0),FALSE),"")</f>
        <v/>
      </c>
      <c r="BH343" s="136" t="str">
        <f>_xlfn.IFNA(VLOOKUP($B343,'I-LogEmaxOverpEC50'!$A:$AR,MATCH(BH$1,'I-LogEmaxOverpEC50'!$A$1:$AR$1,0),FALSE),"")</f>
        <v/>
      </c>
      <c r="BI343" s="136" t="str">
        <f>_xlfn.IFNA(VLOOKUP($B343,'I-LogEmaxOverpEC50'!$A:$AR,MATCH(BI$1,'I-LogEmaxOverpEC50'!$A$1:$AR$1,0),FALSE),"")</f>
        <v/>
      </c>
      <c r="BJ343" s="136" t="str">
        <f>_xlfn.IFNA(VLOOKUP($B343,'I-LogEmaxOverpEC50'!$A:$AR,MATCH(BJ$1,'I-LogEmaxOverpEC50'!$A$1:$AR$1,0),FALSE),"")</f>
        <v/>
      </c>
      <c r="BK343" s="136" t="str">
        <f>_xlfn.IFNA(VLOOKUP($B343,'I-LogEmaxOverpEC50'!$A:$AR,MATCH(BK$1,'I-LogEmaxOverpEC50'!$A$1:$AR$1,0),FALSE),"")</f>
        <v/>
      </c>
      <c r="BL343" s="136" t="str">
        <f>_xlfn.IFNA(VLOOKUP($B343,'I-LogEmaxOverpEC50'!$A:$AR,MATCH(BL$1,'I-LogEmaxOverpEC50'!$A$1:$AR$1,0),FALSE),"")</f>
        <v/>
      </c>
      <c r="BM343" s="136" t="str">
        <f>_xlfn.IFNA(VLOOKUP($B343,'I-LogEmaxOverpEC50'!$A:$AR,MATCH(BM$1,'I-LogEmaxOverpEC50'!$A$1:$AR$1,0),FALSE),"")</f>
        <v/>
      </c>
      <c r="BN343" s="136" t="str">
        <f>_xlfn.IFNA(VLOOKUP($B343,'I-LogEmaxOverpEC50'!$A:$AR,MATCH(BN$1,'I-LogEmaxOverpEC50'!$A$1:$AR$1,0),FALSE),"")</f>
        <v/>
      </c>
      <c r="BO343" s="136" t="str">
        <f>_xlfn.IFNA(VLOOKUP($B343,'I-LogEmaxOverpEC50'!$A:$AR,MATCH(BO$1,'I-LogEmaxOverpEC50'!$A$1:$AR$1,0),FALSE),"")</f>
        <v/>
      </c>
      <c r="BP343" s="136" t="str">
        <f>_xlfn.IFNA(VLOOKUP($B343,'I-LogEmaxOverpEC50'!$A:$AR,MATCH(BP$1,'I-LogEmaxOverpEC50'!$A$1:$AR$1,0),FALSE),"")</f>
        <v/>
      </c>
      <c r="BQ343" s="136" t="str">
        <f>_xlfn.IFNA(VLOOKUP($B343,'I-LogEmaxOverpEC50'!$A:$AR,MATCH(BQ$1,'I-LogEmaxOverpEC50'!$A$1:$AR$1,0),FALSE),"")</f>
        <v/>
      </c>
      <c r="BR343" s="136" t="str">
        <f>_xlfn.IFNA(VLOOKUP($B343,'I-LogEmaxOverpEC50'!$A:$AR,MATCH(BR$1,'I-LogEmaxOverpEC50'!$A$1:$AR$1,0),FALSE),"")</f>
        <v/>
      </c>
      <c r="BS343" s="136" t="str">
        <f>_xlfn.IFNA(VLOOKUP($B343,'I-LogEmaxOverpEC50'!$A:$AR,MATCH(BS$1,'I-LogEmaxOverpEC50'!$A$1:$AR$1,0),FALSE),"")</f>
        <v/>
      </c>
    </row>
    <row r="344" spans="1:71" x14ac:dyDescent="0.2">
      <c r="A344" s="146" t="e" cm="1">
        <f t="array" ref="A344">_xlfn.IFS(SUM(F344:R344)&gt;0,1,AB344&gt;0,2,TRUE,3)</f>
        <v>#N/A</v>
      </c>
      <c r="B344" s="146" t="s">
        <v>1742</v>
      </c>
      <c r="D344" s="151" t="str">
        <f>_xlfn.XLOOKUP(B344,RecNamesAll!A:A,RecNamesAll!E:E)</f>
        <v>B2</v>
      </c>
      <c r="E344" s="150" t="str">
        <f>_xlfn.XLOOKUP(B344,RecNamesAll!A:A,RecNamesAll!C:C)</f>
        <v>ADGRF5</v>
      </c>
      <c r="F344" s="160" t="e">
        <f t="shared" si="100"/>
        <v>#N/A</v>
      </c>
      <c r="G344" s="159" t="e">
        <f t="shared" si="101"/>
        <v>#N/A</v>
      </c>
      <c r="H344" s="159" t="e">
        <f t="shared" si="102"/>
        <v>#N/A</v>
      </c>
      <c r="I344" s="159" t="e">
        <f t="shared" si="103"/>
        <v>#N/A</v>
      </c>
      <c r="J344" s="159" t="e">
        <f t="shared" si="104"/>
        <v>#N/A</v>
      </c>
      <c r="K344" s="159" t="e">
        <f t="shared" si="105"/>
        <v>#N/A</v>
      </c>
      <c r="L344" s="159" t="e">
        <f t="shared" si="106"/>
        <v>#N/A</v>
      </c>
      <c r="M344" s="159" t="e">
        <f t="shared" si="107"/>
        <v>#N/A</v>
      </c>
      <c r="N344" s="159" t="e">
        <f t="shared" si="108"/>
        <v>#N/A</v>
      </c>
      <c r="O344" s="159" t="e">
        <f t="shared" si="109"/>
        <v>#N/A</v>
      </c>
      <c r="P344" s="159" t="e">
        <f t="shared" si="110"/>
        <v>#N/A</v>
      </c>
      <c r="Q344" s="159" t="e">
        <f t="shared" si="111"/>
        <v>#N/A</v>
      </c>
      <c r="R344" s="159" t="e">
        <f t="shared" si="112"/>
        <v>#N/A</v>
      </c>
      <c r="U344" s="146" t="str">
        <f t="shared" si="113"/>
        <v>B2</v>
      </c>
      <c r="V344" s="145" t="str">
        <f t="shared" si="114"/>
        <v>ADGRF5</v>
      </c>
      <c r="W344" s="157" t="e">
        <f>VLOOKUP($B344,GtP!$A:$DD,MATCH("Gs_0-2",GtP!$A$1:$DD$1,0),FALSE)</f>
        <v>#N/A</v>
      </c>
      <c r="X344" s="156" t="e">
        <f>VLOOKUP($B344,GtP!$A:$DD,MATCH("Gi/o_0-2",GtP!$A$1:$DD$1,0),FALSE)</f>
        <v>#N/A</v>
      </c>
      <c r="Y344" s="156" t="e">
        <f>VLOOKUP($B344,GtP!$A:$DD,MATCH("Gq/11_0-2",GtP!$A$1:$DD$1,0),FALSE)</f>
        <v>#N/A</v>
      </c>
      <c r="Z344" s="156" t="e">
        <f>VLOOKUP($B344,GtP!$A:$DD,MATCH("G12/13_0-2",GtP!$A$1:$DD$1,0),FALSE)</f>
        <v>#N/A</v>
      </c>
      <c r="AB344" s="143" t="e">
        <f t="shared" si="115"/>
        <v>#N/A</v>
      </c>
      <c r="AC344" s="315" t="str">
        <f t="shared" si="116"/>
        <v/>
      </c>
      <c r="AD344" s="349" t="str">
        <f t="shared" si="117"/>
        <v/>
      </c>
      <c r="AE344" s="349" t="str">
        <f t="shared" si="118"/>
        <v/>
      </c>
      <c r="AF344" s="311" t="str">
        <f t="shared" si="119"/>
        <v/>
      </c>
      <c r="AG344" s="141" t="e">
        <f>_xlfn.CONCAT(IF(AT344="","-","B"),IF(BG344="","-","I"),VLOOKUP($B344,GtP!$A:$BB,MATCH("Gs_0-1",GtP!$A$1:$BB$1,0),FALSE))</f>
        <v>#N/A</v>
      </c>
      <c r="AH344" s="140" t="e">
        <f>_xlfn.CONCAT(IF(AU344="","-","B"),IF(BH344="","-","I"),VLOOKUP($B344,GtP!$A:$BB,MATCH("Gs_0-1",GtP!$A$1:$BB$1,0),FALSE))</f>
        <v>#N/A</v>
      </c>
      <c r="AI344" s="140" t="e">
        <f>_xlfn.CONCAT(IF(AV344="","-","B"),IF(BI344="","-","I"),VLOOKUP($B344,GtP!$A:$BB,MATCH("Gi/o_0-1",GtP!$A$1:$BB$1,0),FALSE))</f>
        <v>#N/A</v>
      </c>
      <c r="AJ344" s="140" t="e">
        <f>_xlfn.CONCAT(IF(AW344="","-","B"),IF(BJ344="","-","I"),VLOOKUP($B344,GtP!$A:$BB,MATCH("Gi/o_0-1",GtP!$A$1:$BB$1,0),FALSE))</f>
        <v>#N/A</v>
      </c>
      <c r="AK344" s="140" t="e">
        <f>_xlfn.CONCAT(IF(AX344="","-","B"),IF(BK344="","-","I"),VLOOKUP($B344,GtP!$A:$BB,MATCH("Gi/o_0-1",GtP!$A$1:$BB$1,0),FALSE))</f>
        <v>#N/A</v>
      </c>
      <c r="AL344" s="140" t="e">
        <f>_xlfn.CONCAT(IF(AY344="","-","B"),IF(BL344="","-","I"),VLOOKUP($B344,GtP!$A:$BB,MATCH("Gi/o_0-1",GtP!$A$1:$BB$1,0),FALSE))</f>
        <v>#N/A</v>
      </c>
      <c r="AM344" s="140" t="e">
        <f>_xlfn.CONCAT(IF(AZ344="","-","B"),IF(BM344="","-","I"),VLOOKUP($B344,GtP!$A:$BB,MATCH("Gi/o_0-1",GtP!$A$1:$BB$1,0),FALSE))</f>
        <v>#N/A</v>
      </c>
      <c r="AN344" s="140" t="e">
        <f>_xlfn.CONCAT(IF(BA344="","-","B"),IF(BN344="","-","I"),VLOOKUP($B344,GtP!$A:$BB,MATCH("Gq/11_0-1",GtP!$A$1:$BB$1,0),FALSE))</f>
        <v>#N/A</v>
      </c>
      <c r="AO344" s="140" t="e">
        <f>_xlfn.CONCAT(IF(BB344="","-","B"),IF(BO344="","-","I"),VLOOKUP($B344,GtP!$A:$BB,MATCH("Gq/11_0-1",GtP!$A$1:$BB$1,0),FALSE))</f>
        <v>#N/A</v>
      </c>
      <c r="AP344" s="140" t="e">
        <f>_xlfn.CONCAT(IF(BC344="","-","B"),IF(BP344="","-","I"),VLOOKUP($B344,GtP!$A:$BB,MATCH("Gq/11_0-1",GtP!$A$1:$BB$1,0),FALSE))</f>
        <v>#N/A</v>
      </c>
      <c r="AQ344" s="140" t="e">
        <f>_xlfn.CONCAT(IF(BD344="","-","B"),IF(BQ344="","-","I"),VLOOKUP($B344,GtP!$A:$BB,MATCH("Gq/11_0-1",GtP!$A$1:$BB$1,0),FALSE))</f>
        <v>#N/A</v>
      </c>
      <c r="AR344" s="140" t="e">
        <f>_xlfn.CONCAT(IF(BE344="","-","B"),IF(BR344="","-","I"),VLOOKUP($B344,GtP!$A:$BB,MATCH("G12/13_0-1",GtP!$A$1:$BB$1,0),FALSE))</f>
        <v>#N/A</v>
      </c>
      <c r="AS344" s="140" t="e">
        <f>_xlfn.CONCAT(IF(BF344="","-","B"),IF(BS344="","-","I"),VLOOKUP($B344,GtP!$A:$BB,MATCH("G12/13_0-1",GtP!$A$1:$BB$1,0),FALSE))</f>
        <v>#N/A</v>
      </c>
      <c r="AT344" s="139" t="str">
        <f>_xlfn.IFNA(VLOOKUP($B344,'B-LogEmaxOverpEC50'!$A:$AL,MATCH(AT$1,'B-LogEmaxOverpEC50'!$A$1:$AL$1,0),FALSE),"")</f>
        <v/>
      </c>
      <c r="AU344" s="136" t="str">
        <f>_xlfn.IFNA(VLOOKUP($B344,'B-LogEmaxOverpEC50'!$A:$AL,MATCH(AU$1,'B-LogEmaxOverpEC50'!$A$1:$AL$1,0),FALSE),"")</f>
        <v/>
      </c>
      <c r="AV344" s="152" t="str">
        <f>_xlfn.IFNA(VLOOKUP($B344,'B-LogEmaxOverpEC50'!$A:$AL,MATCH(AV$1,'B-LogEmaxOverpEC50'!$A$1:$AL$1,0),FALSE),"")</f>
        <v/>
      </c>
      <c r="AW344" s="152" t="str">
        <f>_xlfn.IFNA(VLOOKUP($B344,'B-LogEmaxOverpEC50'!$A:$AL,MATCH(AW$1,'B-LogEmaxOverpEC50'!$A$1:$AL$1,0),FALSE),"")</f>
        <v/>
      </c>
      <c r="AX344" s="152" t="str">
        <f>_xlfn.IFNA(VLOOKUP($B344,'B-LogEmaxOverpEC50'!$A:$AL,MATCH(AX$1,'B-LogEmaxOverpEC50'!$A$1:$AL$1,0),FALSE),"")</f>
        <v/>
      </c>
      <c r="AY344" s="152" t="str">
        <f>_xlfn.IFNA(VLOOKUP($B344,'B-LogEmaxOverpEC50'!$A:$AL,MATCH(AY$1,'B-LogEmaxOverpEC50'!$A$1:$AL$1,0),FALSE),"")</f>
        <v/>
      </c>
      <c r="AZ344" s="152" t="str">
        <f>_xlfn.IFNA(VLOOKUP($B344,'B-LogEmaxOverpEC50'!$A:$AL,MATCH(AZ$1,'B-LogEmaxOverpEC50'!$A$1:$AL$1,0),FALSE),"")</f>
        <v/>
      </c>
      <c r="BA344" s="152" t="str">
        <f>_xlfn.IFNA(VLOOKUP($B344,'B-LogEmaxOverpEC50'!$A:$AL,MATCH(BA$1,'B-LogEmaxOverpEC50'!$A$1:$AL$1,0),FALSE),"")</f>
        <v/>
      </c>
      <c r="BB344" s="152" t="str">
        <f>_xlfn.IFNA(VLOOKUP($B344,'B-LogEmaxOverpEC50'!$A:$AL,MATCH(BB$1,'B-LogEmaxOverpEC50'!$A$1:$AL$1,0),FALSE),"")</f>
        <v/>
      </c>
      <c r="BC344" s="152" t="str">
        <f>_xlfn.IFNA(VLOOKUP($B344,'B-LogEmaxOverpEC50'!$A:$AL,MATCH(BC$1,'B-LogEmaxOverpEC50'!$A$1:$AL$1,0),FALSE),"")</f>
        <v/>
      </c>
      <c r="BD344" s="152" t="str">
        <f>_xlfn.IFNA(VLOOKUP($B344,'B-LogEmaxOverpEC50'!$A:$AL,MATCH(BD$1,'B-LogEmaxOverpEC50'!$A$1:$AL$1,0),FALSE),"")</f>
        <v/>
      </c>
      <c r="BE344" s="152" t="str">
        <f>_xlfn.IFNA(VLOOKUP($B344,'B-LogEmaxOverpEC50'!$A:$AL,MATCH(BE$1,'B-LogEmaxOverpEC50'!$A$1:$AL$1,0),FALSE),"")</f>
        <v/>
      </c>
      <c r="BF344" s="152" t="str">
        <f>_xlfn.IFNA(VLOOKUP($B344,'B-LogEmaxOverpEC50'!$A:$AL,MATCH(BF$1,'B-LogEmaxOverpEC50'!$A$1:$AL$1,0),FALSE),"")</f>
        <v/>
      </c>
      <c r="BG344" s="137" t="str">
        <f>_xlfn.IFNA(VLOOKUP($B344,'I-LogEmaxOverpEC50'!$A:$AR,MATCH(BG$1,'I-LogEmaxOverpEC50'!$A$1:$AR$1,0),FALSE),"")</f>
        <v/>
      </c>
      <c r="BH344" s="136" t="str">
        <f>_xlfn.IFNA(VLOOKUP($B344,'I-LogEmaxOverpEC50'!$A:$AR,MATCH(BH$1,'I-LogEmaxOverpEC50'!$A$1:$AR$1,0),FALSE),"")</f>
        <v/>
      </c>
      <c r="BI344" s="136" t="str">
        <f>_xlfn.IFNA(VLOOKUP($B344,'I-LogEmaxOverpEC50'!$A:$AR,MATCH(BI$1,'I-LogEmaxOverpEC50'!$A$1:$AR$1,0),FALSE),"")</f>
        <v/>
      </c>
      <c r="BJ344" s="136" t="str">
        <f>_xlfn.IFNA(VLOOKUP($B344,'I-LogEmaxOverpEC50'!$A:$AR,MATCH(BJ$1,'I-LogEmaxOverpEC50'!$A$1:$AR$1,0),FALSE),"")</f>
        <v/>
      </c>
      <c r="BK344" s="136" t="str">
        <f>_xlfn.IFNA(VLOOKUP($B344,'I-LogEmaxOverpEC50'!$A:$AR,MATCH(BK$1,'I-LogEmaxOverpEC50'!$A$1:$AR$1,0),FALSE),"")</f>
        <v/>
      </c>
      <c r="BL344" s="136" t="str">
        <f>_xlfn.IFNA(VLOOKUP($B344,'I-LogEmaxOverpEC50'!$A:$AR,MATCH(BL$1,'I-LogEmaxOverpEC50'!$A$1:$AR$1,0),FALSE),"")</f>
        <v/>
      </c>
      <c r="BM344" s="136" t="str">
        <f>_xlfn.IFNA(VLOOKUP($B344,'I-LogEmaxOverpEC50'!$A:$AR,MATCH(BM$1,'I-LogEmaxOverpEC50'!$A$1:$AR$1,0),FALSE),"")</f>
        <v/>
      </c>
      <c r="BN344" s="136" t="str">
        <f>_xlfn.IFNA(VLOOKUP($B344,'I-LogEmaxOverpEC50'!$A:$AR,MATCH(BN$1,'I-LogEmaxOverpEC50'!$A$1:$AR$1,0),FALSE),"")</f>
        <v/>
      </c>
      <c r="BO344" s="136" t="str">
        <f>_xlfn.IFNA(VLOOKUP($B344,'I-LogEmaxOverpEC50'!$A:$AR,MATCH(BO$1,'I-LogEmaxOverpEC50'!$A$1:$AR$1,0),FALSE),"")</f>
        <v/>
      </c>
      <c r="BP344" s="136" t="str">
        <f>_xlfn.IFNA(VLOOKUP($B344,'I-LogEmaxOverpEC50'!$A:$AR,MATCH(BP$1,'I-LogEmaxOverpEC50'!$A$1:$AR$1,0),FALSE),"")</f>
        <v/>
      </c>
      <c r="BQ344" s="136" t="str">
        <f>_xlfn.IFNA(VLOOKUP($B344,'I-LogEmaxOverpEC50'!$A:$AR,MATCH(BQ$1,'I-LogEmaxOverpEC50'!$A$1:$AR$1,0),FALSE),"")</f>
        <v/>
      </c>
      <c r="BR344" s="136" t="str">
        <f>_xlfn.IFNA(VLOOKUP($B344,'I-LogEmaxOverpEC50'!$A:$AR,MATCH(BR$1,'I-LogEmaxOverpEC50'!$A$1:$AR$1,0),FALSE),"")</f>
        <v/>
      </c>
      <c r="BS344" s="136" t="str">
        <f>_xlfn.IFNA(VLOOKUP($B344,'I-LogEmaxOverpEC50'!$A:$AR,MATCH(BS$1,'I-LogEmaxOverpEC50'!$A$1:$AR$1,0),FALSE),"")</f>
        <v/>
      </c>
    </row>
    <row r="345" spans="1:71" x14ac:dyDescent="0.2">
      <c r="A345" s="146" t="e" cm="1">
        <f t="array" ref="A345">_xlfn.IFS(SUM(F345:R345)&gt;0,1,AB345&gt;0,2,TRUE,3)</f>
        <v>#N/A</v>
      </c>
      <c r="B345" s="146" t="s">
        <v>1714</v>
      </c>
      <c r="D345" s="151" t="str">
        <f>_xlfn.XLOOKUP(B345,RecNamesAll!A:A,RecNamesAll!E:E)</f>
        <v>B2</v>
      </c>
      <c r="E345" s="150" t="str">
        <f>_xlfn.XLOOKUP(B345,RecNamesAll!A:A,RecNamesAll!C:C)</f>
        <v>ADGRG4</v>
      </c>
      <c r="F345" s="160" t="e">
        <f t="shared" si="100"/>
        <v>#N/A</v>
      </c>
      <c r="G345" s="159" t="e">
        <f t="shared" si="101"/>
        <v>#N/A</v>
      </c>
      <c r="H345" s="159" t="e">
        <f t="shared" si="102"/>
        <v>#N/A</v>
      </c>
      <c r="I345" s="159" t="e">
        <f t="shared" si="103"/>
        <v>#N/A</v>
      </c>
      <c r="J345" s="159" t="e">
        <f t="shared" si="104"/>
        <v>#N/A</v>
      </c>
      <c r="K345" s="159" t="e">
        <f t="shared" si="105"/>
        <v>#N/A</v>
      </c>
      <c r="L345" s="159" t="e">
        <f t="shared" si="106"/>
        <v>#N/A</v>
      </c>
      <c r="M345" s="159" t="e">
        <f t="shared" si="107"/>
        <v>#N/A</v>
      </c>
      <c r="N345" s="159" t="e">
        <f t="shared" si="108"/>
        <v>#N/A</v>
      </c>
      <c r="O345" s="159" t="e">
        <f t="shared" si="109"/>
        <v>#N/A</v>
      </c>
      <c r="P345" s="159" t="e">
        <f t="shared" si="110"/>
        <v>#N/A</v>
      </c>
      <c r="Q345" s="159" t="e">
        <f t="shared" si="111"/>
        <v>#N/A</v>
      </c>
      <c r="R345" s="159" t="e">
        <f t="shared" si="112"/>
        <v>#N/A</v>
      </c>
      <c r="U345" s="146" t="str">
        <f t="shared" si="113"/>
        <v>B2</v>
      </c>
      <c r="V345" s="145" t="str">
        <f t="shared" si="114"/>
        <v>ADGRG4</v>
      </c>
      <c r="W345" s="157" t="e">
        <f>VLOOKUP($B345,GtP!$A:$DD,MATCH("Gs_0-2",GtP!$A$1:$DD$1,0),FALSE)</f>
        <v>#N/A</v>
      </c>
      <c r="X345" s="156" t="e">
        <f>VLOOKUP($B345,GtP!$A:$DD,MATCH("Gi/o_0-2",GtP!$A$1:$DD$1,0),FALSE)</f>
        <v>#N/A</v>
      </c>
      <c r="Y345" s="156" t="e">
        <f>VLOOKUP($B345,GtP!$A:$DD,MATCH("Gq/11_0-2",GtP!$A$1:$DD$1,0),FALSE)</f>
        <v>#N/A</v>
      </c>
      <c r="Z345" s="156" t="e">
        <f>VLOOKUP($B345,GtP!$A:$DD,MATCH("G12/13_0-2",GtP!$A$1:$DD$1,0),FALSE)</f>
        <v>#N/A</v>
      </c>
      <c r="AB345" s="143" t="e">
        <f t="shared" si="115"/>
        <v>#N/A</v>
      </c>
      <c r="AC345" s="315" t="str">
        <f t="shared" si="116"/>
        <v/>
      </c>
      <c r="AD345" s="349" t="str">
        <f t="shared" si="117"/>
        <v/>
      </c>
      <c r="AE345" s="349" t="str">
        <f t="shared" si="118"/>
        <v/>
      </c>
      <c r="AF345" s="311" t="str">
        <f t="shared" si="119"/>
        <v/>
      </c>
      <c r="AG345" s="141" t="e">
        <f>_xlfn.CONCAT(IF(AT345="","-","B"),IF(BG345="","-","I"),VLOOKUP($B345,GtP!$A:$BB,MATCH("Gs_0-1",GtP!$A$1:$BB$1,0),FALSE))</f>
        <v>#N/A</v>
      </c>
      <c r="AH345" s="140" t="e">
        <f>_xlfn.CONCAT(IF(AU345="","-","B"),IF(BH345="","-","I"),VLOOKUP($B345,GtP!$A:$BB,MATCH("Gs_0-1",GtP!$A$1:$BB$1,0),FALSE))</f>
        <v>#N/A</v>
      </c>
      <c r="AI345" s="140" t="e">
        <f>_xlfn.CONCAT(IF(AV345="","-","B"),IF(BI345="","-","I"),VLOOKUP($B345,GtP!$A:$BB,MATCH("Gi/o_0-1",GtP!$A$1:$BB$1,0),FALSE))</f>
        <v>#N/A</v>
      </c>
      <c r="AJ345" s="140" t="e">
        <f>_xlfn.CONCAT(IF(AW345="","-","B"),IF(BJ345="","-","I"),VLOOKUP($B345,GtP!$A:$BB,MATCH("Gi/o_0-1",GtP!$A$1:$BB$1,0),FALSE))</f>
        <v>#N/A</v>
      </c>
      <c r="AK345" s="140" t="e">
        <f>_xlfn.CONCAT(IF(AX345="","-","B"),IF(BK345="","-","I"),VLOOKUP($B345,GtP!$A:$BB,MATCH("Gi/o_0-1",GtP!$A$1:$BB$1,0),FALSE))</f>
        <v>#N/A</v>
      </c>
      <c r="AL345" s="140" t="e">
        <f>_xlfn.CONCAT(IF(AY345="","-","B"),IF(BL345="","-","I"),VLOOKUP($B345,GtP!$A:$BB,MATCH("Gi/o_0-1",GtP!$A$1:$BB$1,0),FALSE))</f>
        <v>#N/A</v>
      </c>
      <c r="AM345" s="140" t="e">
        <f>_xlfn.CONCAT(IF(AZ345="","-","B"),IF(BM345="","-","I"),VLOOKUP($B345,GtP!$A:$BB,MATCH("Gi/o_0-1",GtP!$A$1:$BB$1,0),FALSE))</f>
        <v>#N/A</v>
      </c>
      <c r="AN345" s="140" t="e">
        <f>_xlfn.CONCAT(IF(BA345="","-","B"),IF(BN345="","-","I"),VLOOKUP($B345,GtP!$A:$BB,MATCH("Gq/11_0-1",GtP!$A$1:$BB$1,0),FALSE))</f>
        <v>#N/A</v>
      </c>
      <c r="AO345" s="140" t="e">
        <f>_xlfn.CONCAT(IF(BB345="","-","B"),IF(BO345="","-","I"),VLOOKUP($B345,GtP!$A:$BB,MATCH("Gq/11_0-1",GtP!$A$1:$BB$1,0),FALSE))</f>
        <v>#N/A</v>
      </c>
      <c r="AP345" s="140" t="e">
        <f>_xlfn.CONCAT(IF(BC345="","-","B"),IF(BP345="","-","I"),VLOOKUP($B345,GtP!$A:$BB,MATCH("Gq/11_0-1",GtP!$A$1:$BB$1,0),FALSE))</f>
        <v>#N/A</v>
      </c>
      <c r="AQ345" s="140" t="e">
        <f>_xlfn.CONCAT(IF(BD345="","-","B"),IF(BQ345="","-","I"),VLOOKUP($B345,GtP!$A:$BB,MATCH("Gq/11_0-1",GtP!$A$1:$BB$1,0),FALSE))</f>
        <v>#N/A</v>
      </c>
      <c r="AR345" s="140" t="e">
        <f>_xlfn.CONCAT(IF(BE345="","-","B"),IF(BR345="","-","I"),VLOOKUP($B345,GtP!$A:$BB,MATCH("G12/13_0-1",GtP!$A$1:$BB$1,0),FALSE))</f>
        <v>#N/A</v>
      </c>
      <c r="AS345" s="140" t="e">
        <f>_xlfn.CONCAT(IF(BF345="","-","B"),IF(BS345="","-","I"),VLOOKUP($B345,GtP!$A:$BB,MATCH("G12/13_0-1",GtP!$A$1:$BB$1,0),FALSE))</f>
        <v>#N/A</v>
      </c>
      <c r="AT345" s="139" t="str">
        <f>_xlfn.IFNA(VLOOKUP($B345,'B-LogEmaxOverpEC50'!$A:$AL,MATCH(AT$1,'B-LogEmaxOverpEC50'!$A$1:$AL$1,0),FALSE),"")</f>
        <v/>
      </c>
      <c r="AU345" s="136" t="str">
        <f>_xlfn.IFNA(VLOOKUP($B345,'B-LogEmaxOverpEC50'!$A:$AL,MATCH(AU$1,'B-LogEmaxOverpEC50'!$A$1:$AL$1,0),FALSE),"")</f>
        <v/>
      </c>
      <c r="AV345" s="152" t="str">
        <f>_xlfn.IFNA(VLOOKUP($B345,'B-LogEmaxOverpEC50'!$A:$AL,MATCH(AV$1,'B-LogEmaxOverpEC50'!$A$1:$AL$1,0),FALSE),"")</f>
        <v/>
      </c>
      <c r="AW345" s="152" t="str">
        <f>_xlfn.IFNA(VLOOKUP($B345,'B-LogEmaxOverpEC50'!$A:$AL,MATCH(AW$1,'B-LogEmaxOverpEC50'!$A$1:$AL$1,0),FALSE),"")</f>
        <v/>
      </c>
      <c r="AX345" s="152" t="str">
        <f>_xlfn.IFNA(VLOOKUP($B345,'B-LogEmaxOverpEC50'!$A:$AL,MATCH(AX$1,'B-LogEmaxOverpEC50'!$A$1:$AL$1,0),FALSE),"")</f>
        <v/>
      </c>
      <c r="AY345" s="152" t="str">
        <f>_xlfn.IFNA(VLOOKUP($B345,'B-LogEmaxOverpEC50'!$A:$AL,MATCH(AY$1,'B-LogEmaxOverpEC50'!$A$1:$AL$1,0),FALSE),"")</f>
        <v/>
      </c>
      <c r="AZ345" s="152" t="str">
        <f>_xlfn.IFNA(VLOOKUP($B345,'B-LogEmaxOverpEC50'!$A:$AL,MATCH(AZ$1,'B-LogEmaxOverpEC50'!$A$1:$AL$1,0),FALSE),"")</f>
        <v/>
      </c>
      <c r="BA345" s="152" t="str">
        <f>_xlfn.IFNA(VLOOKUP($B345,'B-LogEmaxOverpEC50'!$A:$AL,MATCH(BA$1,'B-LogEmaxOverpEC50'!$A$1:$AL$1,0),FALSE),"")</f>
        <v/>
      </c>
      <c r="BB345" s="152" t="str">
        <f>_xlfn.IFNA(VLOOKUP($B345,'B-LogEmaxOverpEC50'!$A:$AL,MATCH(BB$1,'B-LogEmaxOverpEC50'!$A$1:$AL$1,0),FALSE),"")</f>
        <v/>
      </c>
      <c r="BC345" s="152" t="str">
        <f>_xlfn.IFNA(VLOOKUP($B345,'B-LogEmaxOverpEC50'!$A:$AL,MATCH(BC$1,'B-LogEmaxOverpEC50'!$A$1:$AL$1,0),FALSE),"")</f>
        <v/>
      </c>
      <c r="BD345" s="152" t="str">
        <f>_xlfn.IFNA(VLOOKUP($B345,'B-LogEmaxOverpEC50'!$A:$AL,MATCH(BD$1,'B-LogEmaxOverpEC50'!$A$1:$AL$1,0),FALSE),"")</f>
        <v/>
      </c>
      <c r="BE345" s="152" t="str">
        <f>_xlfn.IFNA(VLOOKUP($B345,'B-LogEmaxOverpEC50'!$A:$AL,MATCH(BE$1,'B-LogEmaxOverpEC50'!$A$1:$AL$1,0),FALSE),"")</f>
        <v/>
      </c>
      <c r="BF345" s="152" t="str">
        <f>_xlfn.IFNA(VLOOKUP($B345,'B-LogEmaxOverpEC50'!$A:$AL,MATCH(BF$1,'B-LogEmaxOverpEC50'!$A$1:$AL$1,0),FALSE),"")</f>
        <v/>
      </c>
      <c r="BG345" s="137" t="str">
        <f>_xlfn.IFNA(VLOOKUP($B345,'I-LogEmaxOverpEC50'!$A:$AR,MATCH(BG$1,'I-LogEmaxOverpEC50'!$A$1:$AR$1,0),FALSE),"")</f>
        <v/>
      </c>
      <c r="BH345" s="136" t="str">
        <f>_xlfn.IFNA(VLOOKUP($B345,'I-LogEmaxOverpEC50'!$A:$AR,MATCH(BH$1,'I-LogEmaxOverpEC50'!$A$1:$AR$1,0),FALSE),"")</f>
        <v/>
      </c>
      <c r="BI345" s="136" t="str">
        <f>_xlfn.IFNA(VLOOKUP($B345,'I-LogEmaxOverpEC50'!$A:$AR,MATCH(BI$1,'I-LogEmaxOverpEC50'!$A$1:$AR$1,0),FALSE),"")</f>
        <v/>
      </c>
      <c r="BJ345" s="136" t="str">
        <f>_xlfn.IFNA(VLOOKUP($B345,'I-LogEmaxOverpEC50'!$A:$AR,MATCH(BJ$1,'I-LogEmaxOverpEC50'!$A$1:$AR$1,0),FALSE),"")</f>
        <v/>
      </c>
      <c r="BK345" s="136" t="str">
        <f>_xlfn.IFNA(VLOOKUP($B345,'I-LogEmaxOverpEC50'!$A:$AR,MATCH(BK$1,'I-LogEmaxOverpEC50'!$A$1:$AR$1,0),FALSE),"")</f>
        <v/>
      </c>
      <c r="BL345" s="136" t="str">
        <f>_xlfn.IFNA(VLOOKUP($B345,'I-LogEmaxOverpEC50'!$A:$AR,MATCH(BL$1,'I-LogEmaxOverpEC50'!$A$1:$AR$1,0),FALSE),"")</f>
        <v/>
      </c>
      <c r="BM345" s="136" t="str">
        <f>_xlfn.IFNA(VLOOKUP($B345,'I-LogEmaxOverpEC50'!$A:$AR,MATCH(BM$1,'I-LogEmaxOverpEC50'!$A$1:$AR$1,0),FALSE),"")</f>
        <v/>
      </c>
      <c r="BN345" s="136" t="str">
        <f>_xlfn.IFNA(VLOOKUP($B345,'I-LogEmaxOverpEC50'!$A:$AR,MATCH(BN$1,'I-LogEmaxOverpEC50'!$A$1:$AR$1,0),FALSE),"")</f>
        <v/>
      </c>
      <c r="BO345" s="136" t="str">
        <f>_xlfn.IFNA(VLOOKUP($B345,'I-LogEmaxOverpEC50'!$A:$AR,MATCH(BO$1,'I-LogEmaxOverpEC50'!$A$1:$AR$1,0),FALSE),"")</f>
        <v/>
      </c>
      <c r="BP345" s="136" t="str">
        <f>_xlfn.IFNA(VLOOKUP($B345,'I-LogEmaxOverpEC50'!$A:$AR,MATCH(BP$1,'I-LogEmaxOverpEC50'!$A$1:$AR$1,0),FALSE),"")</f>
        <v/>
      </c>
      <c r="BQ345" s="136" t="str">
        <f>_xlfn.IFNA(VLOOKUP($B345,'I-LogEmaxOverpEC50'!$A:$AR,MATCH(BQ$1,'I-LogEmaxOverpEC50'!$A$1:$AR$1,0),FALSE),"")</f>
        <v/>
      </c>
      <c r="BR345" s="136" t="str">
        <f>_xlfn.IFNA(VLOOKUP($B345,'I-LogEmaxOverpEC50'!$A:$AR,MATCH(BR$1,'I-LogEmaxOverpEC50'!$A$1:$AR$1,0),FALSE),"")</f>
        <v/>
      </c>
      <c r="BS345" s="136" t="str">
        <f>_xlfn.IFNA(VLOOKUP($B345,'I-LogEmaxOverpEC50'!$A:$AR,MATCH(BS$1,'I-LogEmaxOverpEC50'!$A$1:$AR$1,0),FALSE),"")</f>
        <v/>
      </c>
    </row>
    <row r="346" spans="1:71" x14ac:dyDescent="0.2">
      <c r="A346" s="146" t="e" cm="1">
        <f t="array" ref="A346">_xlfn.IFS(SUM(F346:R346)&gt;0,1,AB346&gt;0,2,TRUE,3)</f>
        <v>#N/A</v>
      </c>
      <c r="B346" s="146" t="s">
        <v>1738</v>
      </c>
      <c r="D346" s="151" t="str">
        <f>_xlfn.XLOOKUP(B346,RecNamesAll!A:A,RecNamesAll!E:E)</f>
        <v>B2</v>
      </c>
      <c r="E346" s="150" t="str">
        <f>_xlfn.XLOOKUP(B346,RecNamesAll!A:A,RecNamesAll!C:C)</f>
        <v>ADGRG5</v>
      </c>
      <c r="F346" s="160" t="e">
        <f t="shared" si="100"/>
        <v>#N/A</v>
      </c>
      <c r="G346" s="159" t="e">
        <f t="shared" si="101"/>
        <v>#N/A</v>
      </c>
      <c r="H346" s="159" t="e">
        <f t="shared" si="102"/>
        <v>#N/A</v>
      </c>
      <c r="I346" s="159" t="e">
        <f t="shared" si="103"/>
        <v>#N/A</v>
      </c>
      <c r="J346" s="159" t="e">
        <f t="shared" si="104"/>
        <v>#N/A</v>
      </c>
      <c r="K346" s="159" t="e">
        <f t="shared" si="105"/>
        <v>#N/A</v>
      </c>
      <c r="L346" s="159" t="e">
        <f t="shared" si="106"/>
        <v>#N/A</v>
      </c>
      <c r="M346" s="159" t="e">
        <f t="shared" si="107"/>
        <v>#N/A</v>
      </c>
      <c r="N346" s="159" t="e">
        <f t="shared" si="108"/>
        <v>#N/A</v>
      </c>
      <c r="O346" s="159" t="e">
        <f t="shared" si="109"/>
        <v>#N/A</v>
      </c>
      <c r="P346" s="159" t="e">
        <f t="shared" si="110"/>
        <v>#N/A</v>
      </c>
      <c r="Q346" s="159" t="e">
        <f t="shared" si="111"/>
        <v>#N/A</v>
      </c>
      <c r="R346" s="159" t="e">
        <f t="shared" si="112"/>
        <v>#N/A</v>
      </c>
      <c r="U346" s="146" t="str">
        <f t="shared" si="113"/>
        <v>B2</v>
      </c>
      <c r="V346" s="145" t="str">
        <f t="shared" si="114"/>
        <v>ADGRG5</v>
      </c>
      <c r="W346" s="157" t="e">
        <f>VLOOKUP($B346,GtP!$A:$DD,MATCH("Gs_0-2",GtP!$A$1:$DD$1,0),FALSE)</f>
        <v>#N/A</v>
      </c>
      <c r="X346" s="156" t="e">
        <f>VLOOKUP($B346,GtP!$A:$DD,MATCH("Gi/o_0-2",GtP!$A$1:$DD$1,0),FALSE)</f>
        <v>#N/A</v>
      </c>
      <c r="Y346" s="156" t="e">
        <f>VLOOKUP($B346,GtP!$A:$DD,MATCH("Gq/11_0-2",GtP!$A$1:$DD$1,0),FALSE)</f>
        <v>#N/A</v>
      </c>
      <c r="Z346" s="156" t="e">
        <f>VLOOKUP($B346,GtP!$A:$DD,MATCH("G12/13_0-2",GtP!$A$1:$DD$1,0),FALSE)</f>
        <v>#N/A</v>
      </c>
      <c r="AB346" s="143" t="e">
        <f t="shared" si="115"/>
        <v>#N/A</v>
      </c>
      <c r="AC346" s="315" t="str">
        <f t="shared" si="116"/>
        <v/>
      </c>
      <c r="AD346" s="349" t="str">
        <f t="shared" si="117"/>
        <v/>
      </c>
      <c r="AE346" s="349" t="str">
        <f t="shared" si="118"/>
        <v/>
      </c>
      <c r="AF346" s="311" t="str">
        <f t="shared" si="119"/>
        <v/>
      </c>
      <c r="AG346" s="141" t="e">
        <f>_xlfn.CONCAT(IF(AT346="","-","B"),IF(BG346="","-","I"),VLOOKUP($B346,GtP!$A:$BB,MATCH("Gs_0-1",GtP!$A$1:$BB$1,0),FALSE))</f>
        <v>#N/A</v>
      </c>
      <c r="AH346" s="140" t="e">
        <f>_xlfn.CONCAT(IF(AU346="","-","B"),IF(BH346="","-","I"),VLOOKUP($B346,GtP!$A:$BB,MATCH("Gs_0-1",GtP!$A$1:$BB$1,0),FALSE))</f>
        <v>#N/A</v>
      </c>
      <c r="AI346" s="140" t="e">
        <f>_xlfn.CONCAT(IF(AV346="","-","B"),IF(BI346="","-","I"),VLOOKUP($B346,GtP!$A:$BB,MATCH("Gi/o_0-1",GtP!$A$1:$BB$1,0),FALSE))</f>
        <v>#N/A</v>
      </c>
      <c r="AJ346" s="140" t="e">
        <f>_xlfn.CONCAT(IF(AW346="","-","B"),IF(BJ346="","-","I"),VLOOKUP($B346,GtP!$A:$BB,MATCH("Gi/o_0-1",GtP!$A$1:$BB$1,0),FALSE))</f>
        <v>#N/A</v>
      </c>
      <c r="AK346" s="140" t="e">
        <f>_xlfn.CONCAT(IF(AX346="","-","B"),IF(BK346="","-","I"),VLOOKUP($B346,GtP!$A:$BB,MATCH("Gi/o_0-1",GtP!$A$1:$BB$1,0),FALSE))</f>
        <v>#N/A</v>
      </c>
      <c r="AL346" s="140" t="e">
        <f>_xlfn.CONCAT(IF(AY346="","-","B"),IF(BL346="","-","I"),VLOOKUP($B346,GtP!$A:$BB,MATCH("Gi/o_0-1",GtP!$A$1:$BB$1,0),FALSE))</f>
        <v>#N/A</v>
      </c>
      <c r="AM346" s="140" t="e">
        <f>_xlfn.CONCAT(IF(AZ346="","-","B"),IF(BM346="","-","I"),VLOOKUP($B346,GtP!$A:$BB,MATCH("Gi/o_0-1",GtP!$A$1:$BB$1,0),FALSE))</f>
        <v>#N/A</v>
      </c>
      <c r="AN346" s="140" t="e">
        <f>_xlfn.CONCAT(IF(BA346="","-","B"),IF(BN346="","-","I"),VLOOKUP($B346,GtP!$A:$BB,MATCH("Gq/11_0-1",GtP!$A$1:$BB$1,0),FALSE))</f>
        <v>#N/A</v>
      </c>
      <c r="AO346" s="140" t="e">
        <f>_xlfn.CONCAT(IF(BB346="","-","B"),IF(BO346="","-","I"),VLOOKUP($B346,GtP!$A:$BB,MATCH("Gq/11_0-1",GtP!$A$1:$BB$1,0),FALSE))</f>
        <v>#N/A</v>
      </c>
      <c r="AP346" s="140" t="e">
        <f>_xlfn.CONCAT(IF(BC346="","-","B"),IF(BP346="","-","I"),VLOOKUP($B346,GtP!$A:$BB,MATCH("Gq/11_0-1",GtP!$A$1:$BB$1,0),FALSE))</f>
        <v>#N/A</v>
      </c>
      <c r="AQ346" s="140" t="e">
        <f>_xlfn.CONCAT(IF(BD346="","-","B"),IF(BQ346="","-","I"),VLOOKUP($B346,GtP!$A:$BB,MATCH("Gq/11_0-1",GtP!$A$1:$BB$1,0),FALSE))</f>
        <v>#N/A</v>
      </c>
      <c r="AR346" s="140" t="e">
        <f>_xlfn.CONCAT(IF(BE346="","-","B"),IF(BR346="","-","I"),VLOOKUP($B346,GtP!$A:$BB,MATCH("G12/13_0-1",GtP!$A$1:$BB$1,0),FALSE))</f>
        <v>#N/A</v>
      </c>
      <c r="AS346" s="140" t="e">
        <f>_xlfn.CONCAT(IF(BF346="","-","B"),IF(BS346="","-","I"),VLOOKUP($B346,GtP!$A:$BB,MATCH("G12/13_0-1",GtP!$A$1:$BB$1,0),FALSE))</f>
        <v>#N/A</v>
      </c>
      <c r="AT346" s="139" t="str">
        <f>_xlfn.IFNA(VLOOKUP($B346,'B-LogEmaxOverpEC50'!$A:$AL,MATCH(AT$1,'B-LogEmaxOverpEC50'!$A$1:$AL$1,0),FALSE),"")</f>
        <v/>
      </c>
      <c r="AU346" s="136" t="str">
        <f>_xlfn.IFNA(VLOOKUP($B346,'B-LogEmaxOverpEC50'!$A:$AL,MATCH(AU$1,'B-LogEmaxOverpEC50'!$A$1:$AL$1,0),FALSE),"")</f>
        <v/>
      </c>
      <c r="AV346" s="152" t="str">
        <f>_xlfn.IFNA(VLOOKUP($B346,'B-LogEmaxOverpEC50'!$A:$AL,MATCH(AV$1,'B-LogEmaxOverpEC50'!$A$1:$AL$1,0),FALSE),"")</f>
        <v/>
      </c>
      <c r="AW346" s="152" t="str">
        <f>_xlfn.IFNA(VLOOKUP($B346,'B-LogEmaxOverpEC50'!$A:$AL,MATCH(AW$1,'B-LogEmaxOverpEC50'!$A$1:$AL$1,0),FALSE),"")</f>
        <v/>
      </c>
      <c r="AX346" s="152" t="str">
        <f>_xlfn.IFNA(VLOOKUP($B346,'B-LogEmaxOverpEC50'!$A:$AL,MATCH(AX$1,'B-LogEmaxOverpEC50'!$A$1:$AL$1,0),FALSE),"")</f>
        <v/>
      </c>
      <c r="AY346" s="152" t="str">
        <f>_xlfn.IFNA(VLOOKUP($B346,'B-LogEmaxOverpEC50'!$A:$AL,MATCH(AY$1,'B-LogEmaxOverpEC50'!$A$1:$AL$1,0),FALSE),"")</f>
        <v/>
      </c>
      <c r="AZ346" s="152" t="str">
        <f>_xlfn.IFNA(VLOOKUP($B346,'B-LogEmaxOverpEC50'!$A:$AL,MATCH(AZ$1,'B-LogEmaxOverpEC50'!$A$1:$AL$1,0),FALSE),"")</f>
        <v/>
      </c>
      <c r="BA346" s="152" t="str">
        <f>_xlfn.IFNA(VLOOKUP($B346,'B-LogEmaxOverpEC50'!$A:$AL,MATCH(BA$1,'B-LogEmaxOverpEC50'!$A$1:$AL$1,0),FALSE),"")</f>
        <v/>
      </c>
      <c r="BB346" s="152" t="str">
        <f>_xlfn.IFNA(VLOOKUP($B346,'B-LogEmaxOverpEC50'!$A:$AL,MATCH(BB$1,'B-LogEmaxOverpEC50'!$A$1:$AL$1,0),FALSE),"")</f>
        <v/>
      </c>
      <c r="BC346" s="152" t="str">
        <f>_xlfn.IFNA(VLOOKUP($B346,'B-LogEmaxOverpEC50'!$A:$AL,MATCH(BC$1,'B-LogEmaxOverpEC50'!$A$1:$AL$1,0),FALSE),"")</f>
        <v/>
      </c>
      <c r="BD346" s="152" t="str">
        <f>_xlfn.IFNA(VLOOKUP($B346,'B-LogEmaxOverpEC50'!$A:$AL,MATCH(BD$1,'B-LogEmaxOverpEC50'!$A$1:$AL$1,0),FALSE),"")</f>
        <v/>
      </c>
      <c r="BE346" s="152" t="str">
        <f>_xlfn.IFNA(VLOOKUP($B346,'B-LogEmaxOverpEC50'!$A:$AL,MATCH(BE$1,'B-LogEmaxOverpEC50'!$A$1:$AL$1,0),FALSE),"")</f>
        <v/>
      </c>
      <c r="BF346" s="152" t="str">
        <f>_xlfn.IFNA(VLOOKUP($B346,'B-LogEmaxOverpEC50'!$A:$AL,MATCH(BF$1,'B-LogEmaxOverpEC50'!$A$1:$AL$1,0),FALSE),"")</f>
        <v/>
      </c>
      <c r="BG346" s="137" t="str">
        <f>_xlfn.IFNA(VLOOKUP($B346,'I-LogEmaxOverpEC50'!$A:$AR,MATCH(BG$1,'I-LogEmaxOverpEC50'!$A$1:$AR$1,0),FALSE),"")</f>
        <v/>
      </c>
      <c r="BH346" s="136" t="str">
        <f>_xlfn.IFNA(VLOOKUP($B346,'I-LogEmaxOverpEC50'!$A:$AR,MATCH(BH$1,'I-LogEmaxOverpEC50'!$A$1:$AR$1,0),FALSE),"")</f>
        <v/>
      </c>
      <c r="BI346" s="136" t="str">
        <f>_xlfn.IFNA(VLOOKUP($B346,'I-LogEmaxOverpEC50'!$A:$AR,MATCH(BI$1,'I-LogEmaxOverpEC50'!$A$1:$AR$1,0),FALSE),"")</f>
        <v/>
      </c>
      <c r="BJ346" s="136" t="str">
        <f>_xlfn.IFNA(VLOOKUP($B346,'I-LogEmaxOverpEC50'!$A:$AR,MATCH(BJ$1,'I-LogEmaxOverpEC50'!$A$1:$AR$1,0),FALSE),"")</f>
        <v/>
      </c>
      <c r="BK346" s="136" t="str">
        <f>_xlfn.IFNA(VLOOKUP($B346,'I-LogEmaxOverpEC50'!$A:$AR,MATCH(BK$1,'I-LogEmaxOverpEC50'!$A$1:$AR$1,0),FALSE),"")</f>
        <v/>
      </c>
      <c r="BL346" s="136" t="str">
        <f>_xlfn.IFNA(VLOOKUP($B346,'I-LogEmaxOverpEC50'!$A:$AR,MATCH(BL$1,'I-LogEmaxOverpEC50'!$A$1:$AR$1,0),FALSE),"")</f>
        <v/>
      </c>
      <c r="BM346" s="136" t="str">
        <f>_xlfn.IFNA(VLOOKUP($B346,'I-LogEmaxOverpEC50'!$A:$AR,MATCH(BM$1,'I-LogEmaxOverpEC50'!$A$1:$AR$1,0),FALSE),"")</f>
        <v/>
      </c>
      <c r="BN346" s="136" t="str">
        <f>_xlfn.IFNA(VLOOKUP($B346,'I-LogEmaxOverpEC50'!$A:$AR,MATCH(BN$1,'I-LogEmaxOverpEC50'!$A$1:$AR$1,0),FALSE),"")</f>
        <v/>
      </c>
      <c r="BO346" s="136" t="str">
        <f>_xlfn.IFNA(VLOOKUP($B346,'I-LogEmaxOverpEC50'!$A:$AR,MATCH(BO$1,'I-LogEmaxOverpEC50'!$A$1:$AR$1,0),FALSE),"")</f>
        <v/>
      </c>
      <c r="BP346" s="136" t="str">
        <f>_xlfn.IFNA(VLOOKUP($B346,'I-LogEmaxOverpEC50'!$A:$AR,MATCH(BP$1,'I-LogEmaxOverpEC50'!$A$1:$AR$1,0),FALSE),"")</f>
        <v/>
      </c>
      <c r="BQ346" s="136" t="str">
        <f>_xlfn.IFNA(VLOOKUP($B346,'I-LogEmaxOverpEC50'!$A:$AR,MATCH(BQ$1,'I-LogEmaxOverpEC50'!$A$1:$AR$1,0),FALSE),"")</f>
        <v/>
      </c>
      <c r="BR346" s="136" t="str">
        <f>_xlfn.IFNA(VLOOKUP($B346,'I-LogEmaxOverpEC50'!$A:$AR,MATCH(BR$1,'I-LogEmaxOverpEC50'!$A$1:$AR$1,0),FALSE),"")</f>
        <v/>
      </c>
      <c r="BS346" s="136" t="str">
        <f>_xlfn.IFNA(VLOOKUP($B346,'I-LogEmaxOverpEC50'!$A:$AR,MATCH(BS$1,'I-LogEmaxOverpEC50'!$A$1:$AR$1,0),FALSE),"")</f>
        <v/>
      </c>
    </row>
    <row r="347" spans="1:71" x14ac:dyDescent="0.2">
      <c r="A347" s="146" t="e" cm="1">
        <f t="array" ref="A347">_xlfn.IFS(SUM(F347:R347)&gt;0,1,AB347&gt;0,2,TRUE,3)</f>
        <v>#N/A</v>
      </c>
      <c r="B347" s="146" t="s">
        <v>1710</v>
      </c>
      <c r="D347" s="151" t="str">
        <f>_xlfn.XLOOKUP(B347,RecNamesAll!A:A,RecNamesAll!E:E)</f>
        <v>B2</v>
      </c>
      <c r="E347" s="150" t="str">
        <f>_xlfn.XLOOKUP(B347,RecNamesAll!A:A,RecNamesAll!C:C)</f>
        <v>ADGRG6</v>
      </c>
      <c r="F347" s="160" t="e">
        <f t="shared" si="100"/>
        <v>#N/A</v>
      </c>
      <c r="G347" s="159" t="e">
        <f t="shared" si="101"/>
        <v>#N/A</v>
      </c>
      <c r="H347" s="159" t="e">
        <f t="shared" si="102"/>
        <v>#N/A</v>
      </c>
      <c r="I347" s="159" t="e">
        <f t="shared" si="103"/>
        <v>#N/A</v>
      </c>
      <c r="J347" s="159" t="e">
        <f t="shared" si="104"/>
        <v>#N/A</v>
      </c>
      <c r="K347" s="159" t="e">
        <f t="shared" si="105"/>
        <v>#N/A</v>
      </c>
      <c r="L347" s="159" t="e">
        <f t="shared" si="106"/>
        <v>#N/A</v>
      </c>
      <c r="M347" s="159" t="e">
        <f t="shared" si="107"/>
        <v>#N/A</v>
      </c>
      <c r="N347" s="159" t="e">
        <f t="shared" si="108"/>
        <v>#N/A</v>
      </c>
      <c r="O347" s="159" t="e">
        <f t="shared" si="109"/>
        <v>#N/A</v>
      </c>
      <c r="P347" s="159" t="e">
        <f t="shared" si="110"/>
        <v>#N/A</v>
      </c>
      <c r="Q347" s="159" t="e">
        <f t="shared" si="111"/>
        <v>#N/A</v>
      </c>
      <c r="R347" s="159" t="e">
        <f t="shared" si="112"/>
        <v>#N/A</v>
      </c>
      <c r="U347" s="146" t="str">
        <f t="shared" si="113"/>
        <v>B2</v>
      </c>
      <c r="V347" s="145" t="str">
        <f t="shared" si="114"/>
        <v>ADGRG6</v>
      </c>
      <c r="W347" s="157" t="e">
        <f>VLOOKUP($B347,GtP!$A:$DD,MATCH("Gs_0-2",GtP!$A$1:$DD$1,0),FALSE)</f>
        <v>#N/A</v>
      </c>
      <c r="X347" s="156" t="e">
        <f>VLOOKUP($B347,GtP!$A:$DD,MATCH("Gi/o_0-2",GtP!$A$1:$DD$1,0),FALSE)</f>
        <v>#N/A</v>
      </c>
      <c r="Y347" s="156" t="e">
        <f>VLOOKUP($B347,GtP!$A:$DD,MATCH("Gq/11_0-2",GtP!$A$1:$DD$1,0),FALSE)</f>
        <v>#N/A</v>
      </c>
      <c r="Z347" s="156" t="e">
        <f>VLOOKUP($B347,GtP!$A:$DD,MATCH("G12/13_0-2",GtP!$A$1:$DD$1,0),FALSE)</f>
        <v>#N/A</v>
      </c>
      <c r="AB347" s="143" t="e">
        <f t="shared" si="115"/>
        <v>#N/A</v>
      </c>
      <c r="AC347" s="315" t="str">
        <f t="shared" si="116"/>
        <v/>
      </c>
      <c r="AD347" s="349" t="str">
        <f t="shared" si="117"/>
        <v/>
      </c>
      <c r="AE347" s="349" t="str">
        <f t="shared" si="118"/>
        <v/>
      </c>
      <c r="AF347" s="311" t="str">
        <f t="shared" si="119"/>
        <v/>
      </c>
      <c r="AG347" s="141" t="e">
        <f>_xlfn.CONCAT(IF(AT347="","-","B"),IF(BG347="","-","I"),VLOOKUP($B347,GtP!$A:$BB,MATCH("Gs_0-1",GtP!$A$1:$BB$1,0),FALSE))</f>
        <v>#N/A</v>
      </c>
      <c r="AH347" s="140" t="e">
        <f>_xlfn.CONCAT(IF(AU347="","-","B"),IF(BH347="","-","I"),VLOOKUP($B347,GtP!$A:$BB,MATCH("Gs_0-1",GtP!$A$1:$BB$1,0),FALSE))</f>
        <v>#N/A</v>
      </c>
      <c r="AI347" s="140" t="e">
        <f>_xlfn.CONCAT(IF(AV347="","-","B"),IF(BI347="","-","I"),VLOOKUP($B347,GtP!$A:$BB,MATCH("Gi/o_0-1",GtP!$A$1:$BB$1,0),FALSE))</f>
        <v>#N/A</v>
      </c>
      <c r="AJ347" s="140" t="e">
        <f>_xlfn.CONCAT(IF(AW347="","-","B"),IF(BJ347="","-","I"),VLOOKUP($B347,GtP!$A:$BB,MATCH("Gi/o_0-1",GtP!$A$1:$BB$1,0),FALSE))</f>
        <v>#N/A</v>
      </c>
      <c r="AK347" s="140" t="e">
        <f>_xlfn.CONCAT(IF(AX347="","-","B"),IF(BK347="","-","I"),VLOOKUP($B347,GtP!$A:$BB,MATCH("Gi/o_0-1",GtP!$A$1:$BB$1,0),FALSE))</f>
        <v>#N/A</v>
      </c>
      <c r="AL347" s="140" t="e">
        <f>_xlfn.CONCAT(IF(AY347="","-","B"),IF(BL347="","-","I"),VLOOKUP($B347,GtP!$A:$BB,MATCH("Gi/o_0-1",GtP!$A$1:$BB$1,0),FALSE))</f>
        <v>#N/A</v>
      </c>
      <c r="AM347" s="140" t="e">
        <f>_xlfn.CONCAT(IF(AZ347="","-","B"),IF(BM347="","-","I"),VLOOKUP($B347,GtP!$A:$BB,MATCH("Gi/o_0-1",GtP!$A$1:$BB$1,0),FALSE))</f>
        <v>#N/A</v>
      </c>
      <c r="AN347" s="140" t="e">
        <f>_xlfn.CONCAT(IF(BA347="","-","B"),IF(BN347="","-","I"),VLOOKUP($B347,GtP!$A:$BB,MATCH("Gq/11_0-1",GtP!$A$1:$BB$1,0),FALSE))</f>
        <v>#N/A</v>
      </c>
      <c r="AO347" s="140" t="e">
        <f>_xlfn.CONCAT(IF(BB347="","-","B"),IF(BO347="","-","I"),VLOOKUP($B347,GtP!$A:$BB,MATCH("Gq/11_0-1",GtP!$A$1:$BB$1,0),FALSE))</f>
        <v>#N/A</v>
      </c>
      <c r="AP347" s="140" t="e">
        <f>_xlfn.CONCAT(IF(BC347="","-","B"),IF(BP347="","-","I"),VLOOKUP($B347,GtP!$A:$BB,MATCH("Gq/11_0-1",GtP!$A$1:$BB$1,0),FALSE))</f>
        <v>#N/A</v>
      </c>
      <c r="AQ347" s="140" t="e">
        <f>_xlfn.CONCAT(IF(BD347="","-","B"),IF(BQ347="","-","I"),VLOOKUP($B347,GtP!$A:$BB,MATCH("Gq/11_0-1",GtP!$A$1:$BB$1,0),FALSE))</f>
        <v>#N/A</v>
      </c>
      <c r="AR347" s="140" t="e">
        <f>_xlfn.CONCAT(IF(BE347="","-","B"),IF(BR347="","-","I"),VLOOKUP($B347,GtP!$A:$BB,MATCH("G12/13_0-1",GtP!$A$1:$BB$1,0),FALSE))</f>
        <v>#N/A</v>
      </c>
      <c r="AS347" s="140" t="e">
        <f>_xlfn.CONCAT(IF(BF347="","-","B"),IF(BS347="","-","I"),VLOOKUP($B347,GtP!$A:$BB,MATCH("G12/13_0-1",GtP!$A$1:$BB$1,0),FALSE))</f>
        <v>#N/A</v>
      </c>
      <c r="AT347" s="139" t="str">
        <f>_xlfn.IFNA(VLOOKUP($B347,'B-LogEmaxOverpEC50'!$A:$AL,MATCH(AT$1,'B-LogEmaxOverpEC50'!$A$1:$AL$1,0),FALSE),"")</f>
        <v/>
      </c>
      <c r="AU347" s="136" t="str">
        <f>_xlfn.IFNA(VLOOKUP($B347,'B-LogEmaxOverpEC50'!$A:$AL,MATCH(AU$1,'B-LogEmaxOverpEC50'!$A$1:$AL$1,0),FALSE),"")</f>
        <v/>
      </c>
      <c r="AV347" s="152" t="str">
        <f>_xlfn.IFNA(VLOOKUP($B347,'B-LogEmaxOverpEC50'!$A:$AL,MATCH(AV$1,'B-LogEmaxOverpEC50'!$A$1:$AL$1,0),FALSE),"")</f>
        <v/>
      </c>
      <c r="AW347" s="152" t="str">
        <f>_xlfn.IFNA(VLOOKUP($B347,'B-LogEmaxOverpEC50'!$A:$AL,MATCH(AW$1,'B-LogEmaxOverpEC50'!$A$1:$AL$1,0),FALSE),"")</f>
        <v/>
      </c>
      <c r="AX347" s="152" t="str">
        <f>_xlfn.IFNA(VLOOKUP($B347,'B-LogEmaxOverpEC50'!$A:$AL,MATCH(AX$1,'B-LogEmaxOverpEC50'!$A$1:$AL$1,0),FALSE),"")</f>
        <v/>
      </c>
      <c r="AY347" s="152" t="str">
        <f>_xlfn.IFNA(VLOOKUP($B347,'B-LogEmaxOverpEC50'!$A:$AL,MATCH(AY$1,'B-LogEmaxOverpEC50'!$A$1:$AL$1,0),FALSE),"")</f>
        <v/>
      </c>
      <c r="AZ347" s="152" t="str">
        <f>_xlfn.IFNA(VLOOKUP($B347,'B-LogEmaxOverpEC50'!$A:$AL,MATCH(AZ$1,'B-LogEmaxOverpEC50'!$A$1:$AL$1,0),FALSE),"")</f>
        <v/>
      </c>
      <c r="BA347" s="152" t="str">
        <f>_xlfn.IFNA(VLOOKUP($B347,'B-LogEmaxOverpEC50'!$A:$AL,MATCH(BA$1,'B-LogEmaxOverpEC50'!$A$1:$AL$1,0),FALSE),"")</f>
        <v/>
      </c>
      <c r="BB347" s="152" t="str">
        <f>_xlfn.IFNA(VLOOKUP($B347,'B-LogEmaxOverpEC50'!$A:$AL,MATCH(BB$1,'B-LogEmaxOverpEC50'!$A$1:$AL$1,0),FALSE),"")</f>
        <v/>
      </c>
      <c r="BC347" s="152" t="str">
        <f>_xlfn.IFNA(VLOOKUP($B347,'B-LogEmaxOverpEC50'!$A:$AL,MATCH(BC$1,'B-LogEmaxOverpEC50'!$A$1:$AL$1,0),FALSE),"")</f>
        <v/>
      </c>
      <c r="BD347" s="152" t="str">
        <f>_xlfn.IFNA(VLOOKUP($B347,'B-LogEmaxOverpEC50'!$A:$AL,MATCH(BD$1,'B-LogEmaxOverpEC50'!$A$1:$AL$1,0),FALSE),"")</f>
        <v/>
      </c>
      <c r="BE347" s="152" t="str">
        <f>_xlfn.IFNA(VLOOKUP($B347,'B-LogEmaxOverpEC50'!$A:$AL,MATCH(BE$1,'B-LogEmaxOverpEC50'!$A$1:$AL$1,0),FALSE),"")</f>
        <v/>
      </c>
      <c r="BF347" s="152" t="str">
        <f>_xlfn.IFNA(VLOOKUP($B347,'B-LogEmaxOverpEC50'!$A:$AL,MATCH(BF$1,'B-LogEmaxOverpEC50'!$A$1:$AL$1,0),FALSE),"")</f>
        <v/>
      </c>
      <c r="BG347" s="137" t="str">
        <f>_xlfn.IFNA(VLOOKUP($B347,'I-LogEmaxOverpEC50'!$A:$AR,MATCH(BG$1,'I-LogEmaxOverpEC50'!$A$1:$AR$1,0),FALSE),"")</f>
        <v/>
      </c>
      <c r="BH347" s="136" t="str">
        <f>_xlfn.IFNA(VLOOKUP($B347,'I-LogEmaxOverpEC50'!$A:$AR,MATCH(BH$1,'I-LogEmaxOverpEC50'!$A$1:$AR$1,0),FALSE),"")</f>
        <v/>
      </c>
      <c r="BI347" s="136" t="str">
        <f>_xlfn.IFNA(VLOOKUP($B347,'I-LogEmaxOverpEC50'!$A:$AR,MATCH(BI$1,'I-LogEmaxOverpEC50'!$A$1:$AR$1,0),FALSE),"")</f>
        <v/>
      </c>
      <c r="BJ347" s="136" t="str">
        <f>_xlfn.IFNA(VLOOKUP($B347,'I-LogEmaxOverpEC50'!$A:$AR,MATCH(BJ$1,'I-LogEmaxOverpEC50'!$A$1:$AR$1,0),FALSE),"")</f>
        <v/>
      </c>
      <c r="BK347" s="136" t="str">
        <f>_xlfn.IFNA(VLOOKUP($B347,'I-LogEmaxOverpEC50'!$A:$AR,MATCH(BK$1,'I-LogEmaxOverpEC50'!$A$1:$AR$1,0),FALSE),"")</f>
        <v/>
      </c>
      <c r="BL347" s="136" t="str">
        <f>_xlfn.IFNA(VLOOKUP($B347,'I-LogEmaxOverpEC50'!$A:$AR,MATCH(BL$1,'I-LogEmaxOverpEC50'!$A$1:$AR$1,0),FALSE),"")</f>
        <v/>
      </c>
      <c r="BM347" s="136" t="str">
        <f>_xlfn.IFNA(VLOOKUP($B347,'I-LogEmaxOverpEC50'!$A:$AR,MATCH(BM$1,'I-LogEmaxOverpEC50'!$A$1:$AR$1,0),FALSE),"")</f>
        <v/>
      </c>
      <c r="BN347" s="136" t="str">
        <f>_xlfn.IFNA(VLOOKUP($B347,'I-LogEmaxOverpEC50'!$A:$AR,MATCH(BN$1,'I-LogEmaxOverpEC50'!$A$1:$AR$1,0),FALSE),"")</f>
        <v/>
      </c>
      <c r="BO347" s="136" t="str">
        <f>_xlfn.IFNA(VLOOKUP($B347,'I-LogEmaxOverpEC50'!$A:$AR,MATCH(BO$1,'I-LogEmaxOverpEC50'!$A$1:$AR$1,0),FALSE),"")</f>
        <v/>
      </c>
      <c r="BP347" s="136" t="str">
        <f>_xlfn.IFNA(VLOOKUP($B347,'I-LogEmaxOverpEC50'!$A:$AR,MATCH(BP$1,'I-LogEmaxOverpEC50'!$A$1:$AR$1,0),FALSE),"")</f>
        <v/>
      </c>
      <c r="BQ347" s="136" t="str">
        <f>_xlfn.IFNA(VLOOKUP($B347,'I-LogEmaxOverpEC50'!$A:$AR,MATCH(BQ$1,'I-LogEmaxOverpEC50'!$A$1:$AR$1,0),FALSE),"")</f>
        <v/>
      </c>
      <c r="BR347" s="136" t="str">
        <f>_xlfn.IFNA(VLOOKUP($B347,'I-LogEmaxOverpEC50'!$A:$AR,MATCH(BR$1,'I-LogEmaxOverpEC50'!$A$1:$AR$1,0),FALSE),"")</f>
        <v/>
      </c>
      <c r="BS347" s="136" t="str">
        <f>_xlfn.IFNA(VLOOKUP($B347,'I-LogEmaxOverpEC50'!$A:$AR,MATCH(BS$1,'I-LogEmaxOverpEC50'!$A$1:$AR$1,0),FALSE),"")</f>
        <v/>
      </c>
    </row>
    <row r="348" spans="1:71" x14ac:dyDescent="0.2">
      <c r="A348" s="146" t="e" cm="1">
        <f t="array" ref="A348">_xlfn.IFS(SUM(F348:R348)&gt;0,1,AB348&gt;0,2,TRUE,3)</f>
        <v>#N/A</v>
      </c>
      <c r="B348" s="146" t="s">
        <v>1706</v>
      </c>
      <c r="D348" s="151" t="str">
        <f>_xlfn.XLOOKUP(B348,RecNamesAll!A:A,RecNamesAll!E:E)</f>
        <v>B2</v>
      </c>
      <c r="E348" s="150" t="str">
        <f>_xlfn.XLOOKUP(B348,RecNamesAll!A:A,RecNamesAll!C:C)</f>
        <v>ADGRG7</v>
      </c>
      <c r="F348" s="160" t="e">
        <f t="shared" si="100"/>
        <v>#N/A</v>
      </c>
      <c r="G348" s="159" t="e">
        <f t="shared" si="101"/>
        <v>#N/A</v>
      </c>
      <c r="H348" s="159" t="e">
        <f t="shared" si="102"/>
        <v>#N/A</v>
      </c>
      <c r="I348" s="159" t="e">
        <f t="shared" si="103"/>
        <v>#N/A</v>
      </c>
      <c r="J348" s="159" t="e">
        <f t="shared" si="104"/>
        <v>#N/A</v>
      </c>
      <c r="K348" s="159" t="e">
        <f t="shared" si="105"/>
        <v>#N/A</v>
      </c>
      <c r="L348" s="159" t="e">
        <f t="shared" si="106"/>
        <v>#N/A</v>
      </c>
      <c r="M348" s="159" t="e">
        <f t="shared" si="107"/>
        <v>#N/A</v>
      </c>
      <c r="N348" s="159" t="e">
        <f t="shared" si="108"/>
        <v>#N/A</v>
      </c>
      <c r="O348" s="159" t="e">
        <f t="shared" si="109"/>
        <v>#N/A</v>
      </c>
      <c r="P348" s="159" t="e">
        <f t="shared" si="110"/>
        <v>#N/A</v>
      </c>
      <c r="Q348" s="159" t="e">
        <f t="shared" si="111"/>
        <v>#N/A</v>
      </c>
      <c r="R348" s="159" t="e">
        <f t="shared" si="112"/>
        <v>#N/A</v>
      </c>
      <c r="U348" s="146" t="str">
        <f t="shared" si="113"/>
        <v>B2</v>
      </c>
      <c r="V348" s="145" t="str">
        <f t="shared" si="114"/>
        <v>ADGRG7</v>
      </c>
      <c r="W348" s="157" t="e">
        <f>VLOOKUP($B348,GtP!$A:$DD,MATCH("Gs_0-2",GtP!$A$1:$DD$1,0),FALSE)</f>
        <v>#N/A</v>
      </c>
      <c r="X348" s="156" t="e">
        <f>VLOOKUP($B348,GtP!$A:$DD,MATCH("Gi/o_0-2",GtP!$A$1:$DD$1,0),FALSE)</f>
        <v>#N/A</v>
      </c>
      <c r="Y348" s="156" t="e">
        <f>VLOOKUP($B348,GtP!$A:$DD,MATCH("Gq/11_0-2",GtP!$A$1:$DD$1,0),FALSE)</f>
        <v>#N/A</v>
      </c>
      <c r="Z348" s="156" t="e">
        <f>VLOOKUP($B348,GtP!$A:$DD,MATCH("G12/13_0-2",GtP!$A$1:$DD$1,0),FALSE)</f>
        <v>#N/A</v>
      </c>
      <c r="AB348" s="143" t="e">
        <f t="shared" si="115"/>
        <v>#N/A</v>
      </c>
      <c r="AC348" s="315" t="str">
        <f t="shared" si="116"/>
        <v/>
      </c>
      <c r="AD348" s="349" t="str">
        <f t="shared" si="117"/>
        <v/>
      </c>
      <c r="AE348" s="349" t="str">
        <f t="shared" si="118"/>
        <v/>
      </c>
      <c r="AF348" s="311" t="str">
        <f t="shared" si="119"/>
        <v/>
      </c>
      <c r="AG348" s="141" t="e">
        <f>_xlfn.CONCAT(IF(AT348="","-","B"),IF(BG348="","-","I"),VLOOKUP($B348,GtP!$A:$BB,MATCH("Gs_0-1",GtP!$A$1:$BB$1,0),FALSE))</f>
        <v>#N/A</v>
      </c>
      <c r="AH348" s="140" t="e">
        <f>_xlfn.CONCAT(IF(AU348="","-","B"),IF(BH348="","-","I"),VLOOKUP($B348,GtP!$A:$BB,MATCH("Gs_0-1",GtP!$A$1:$BB$1,0),FALSE))</f>
        <v>#N/A</v>
      </c>
      <c r="AI348" s="140" t="e">
        <f>_xlfn.CONCAT(IF(AV348="","-","B"),IF(BI348="","-","I"),VLOOKUP($B348,GtP!$A:$BB,MATCH("Gi/o_0-1",GtP!$A$1:$BB$1,0),FALSE))</f>
        <v>#N/A</v>
      </c>
      <c r="AJ348" s="140" t="e">
        <f>_xlfn.CONCAT(IF(AW348="","-","B"),IF(BJ348="","-","I"),VLOOKUP($B348,GtP!$A:$BB,MATCH("Gi/o_0-1",GtP!$A$1:$BB$1,0),FALSE))</f>
        <v>#N/A</v>
      </c>
      <c r="AK348" s="140" t="e">
        <f>_xlfn.CONCAT(IF(AX348="","-","B"),IF(BK348="","-","I"),VLOOKUP($B348,GtP!$A:$BB,MATCH("Gi/o_0-1",GtP!$A$1:$BB$1,0),FALSE))</f>
        <v>#N/A</v>
      </c>
      <c r="AL348" s="140" t="e">
        <f>_xlfn.CONCAT(IF(AY348="","-","B"),IF(BL348="","-","I"),VLOOKUP($B348,GtP!$A:$BB,MATCH("Gi/o_0-1",GtP!$A$1:$BB$1,0),FALSE))</f>
        <v>#N/A</v>
      </c>
      <c r="AM348" s="140" t="e">
        <f>_xlfn.CONCAT(IF(AZ348="","-","B"),IF(BM348="","-","I"),VLOOKUP($B348,GtP!$A:$BB,MATCH("Gi/o_0-1",GtP!$A$1:$BB$1,0),FALSE))</f>
        <v>#N/A</v>
      </c>
      <c r="AN348" s="140" t="e">
        <f>_xlfn.CONCAT(IF(BA348="","-","B"),IF(BN348="","-","I"),VLOOKUP($B348,GtP!$A:$BB,MATCH("Gq/11_0-1",GtP!$A$1:$BB$1,0),FALSE))</f>
        <v>#N/A</v>
      </c>
      <c r="AO348" s="140" t="e">
        <f>_xlfn.CONCAT(IF(BB348="","-","B"),IF(BO348="","-","I"),VLOOKUP($B348,GtP!$A:$BB,MATCH("Gq/11_0-1",GtP!$A$1:$BB$1,0),FALSE))</f>
        <v>#N/A</v>
      </c>
      <c r="AP348" s="140" t="e">
        <f>_xlfn.CONCAT(IF(BC348="","-","B"),IF(BP348="","-","I"),VLOOKUP($B348,GtP!$A:$BB,MATCH("Gq/11_0-1",GtP!$A$1:$BB$1,0),FALSE))</f>
        <v>#N/A</v>
      </c>
      <c r="AQ348" s="140" t="e">
        <f>_xlfn.CONCAT(IF(BD348="","-","B"),IF(BQ348="","-","I"),VLOOKUP($B348,GtP!$A:$BB,MATCH("Gq/11_0-1",GtP!$A$1:$BB$1,0),FALSE))</f>
        <v>#N/A</v>
      </c>
      <c r="AR348" s="140" t="e">
        <f>_xlfn.CONCAT(IF(BE348="","-","B"),IF(BR348="","-","I"),VLOOKUP($B348,GtP!$A:$BB,MATCH("G12/13_0-1",GtP!$A$1:$BB$1,0),FALSE))</f>
        <v>#N/A</v>
      </c>
      <c r="AS348" s="140" t="e">
        <f>_xlfn.CONCAT(IF(BF348="","-","B"),IF(BS348="","-","I"),VLOOKUP($B348,GtP!$A:$BB,MATCH("G12/13_0-1",GtP!$A$1:$BB$1,0),FALSE))</f>
        <v>#N/A</v>
      </c>
      <c r="AT348" s="139" t="str">
        <f>_xlfn.IFNA(VLOOKUP($B348,'B-LogEmaxOverpEC50'!$A:$AL,MATCH(AT$1,'B-LogEmaxOverpEC50'!$A$1:$AL$1,0),FALSE),"")</f>
        <v/>
      </c>
      <c r="AU348" s="136" t="str">
        <f>_xlfn.IFNA(VLOOKUP($B348,'B-LogEmaxOverpEC50'!$A:$AL,MATCH(AU$1,'B-LogEmaxOverpEC50'!$A$1:$AL$1,0),FALSE),"")</f>
        <v/>
      </c>
      <c r="AV348" s="152" t="str">
        <f>_xlfn.IFNA(VLOOKUP($B348,'B-LogEmaxOverpEC50'!$A:$AL,MATCH(AV$1,'B-LogEmaxOverpEC50'!$A$1:$AL$1,0),FALSE),"")</f>
        <v/>
      </c>
      <c r="AW348" s="152" t="str">
        <f>_xlfn.IFNA(VLOOKUP($B348,'B-LogEmaxOverpEC50'!$A:$AL,MATCH(AW$1,'B-LogEmaxOverpEC50'!$A$1:$AL$1,0),FALSE),"")</f>
        <v/>
      </c>
      <c r="AX348" s="152" t="str">
        <f>_xlfn.IFNA(VLOOKUP($B348,'B-LogEmaxOverpEC50'!$A:$AL,MATCH(AX$1,'B-LogEmaxOverpEC50'!$A$1:$AL$1,0),FALSE),"")</f>
        <v/>
      </c>
      <c r="AY348" s="152" t="str">
        <f>_xlfn.IFNA(VLOOKUP($B348,'B-LogEmaxOverpEC50'!$A:$AL,MATCH(AY$1,'B-LogEmaxOverpEC50'!$A$1:$AL$1,0),FALSE),"")</f>
        <v/>
      </c>
      <c r="AZ348" s="152" t="str">
        <f>_xlfn.IFNA(VLOOKUP($B348,'B-LogEmaxOverpEC50'!$A:$AL,MATCH(AZ$1,'B-LogEmaxOverpEC50'!$A$1:$AL$1,0),FALSE),"")</f>
        <v/>
      </c>
      <c r="BA348" s="152" t="str">
        <f>_xlfn.IFNA(VLOOKUP($B348,'B-LogEmaxOverpEC50'!$A:$AL,MATCH(BA$1,'B-LogEmaxOverpEC50'!$A$1:$AL$1,0),FALSE),"")</f>
        <v/>
      </c>
      <c r="BB348" s="152" t="str">
        <f>_xlfn.IFNA(VLOOKUP($B348,'B-LogEmaxOverpEC50'!$A:$AL,MATCH(BB$1,'B-LogEmaxOverpEC50'!$A$1:$AL$1,0),FALSE),"")</f>
        <v/>
      </c>
      <c r="BC348" s="152" t="str">
        <f>_xlfn.IFNA(VLOOKUP($B348,'B-LogEmaxOverpEC50'!$A:$AL,MATCH(BC$1,'B-LogEmaxOverpEC50'!$A$1:$AL$1,0),FALSE),"")</f>
        <v/>
      </c>
      <c r="BD348" s="152" t="str">
        <f>_xlfn.IFNA(VLOOKUP($B348,'B-LogEmaxOverpEC50'!$A:$AL,MATCH(BD$1,'B-LogEmaxOverpEC50'!$A$1:$AL$1,0),FALSE),"")</f>
        <v/>
      </c>
      <c r="BE348" s="152" t="str">
        <f>_xlfn.IFNA(VLOOKUP($B348,'B-LogEmaxOverpEC50'!$A:$AL,MATCH(BE$1,'B-LogEmaxOverpEC50'!$A$1:$AL$1,0),FALSE),"")</f>
        <v/>
      </c>
      <c r="BF348" s="152" t="str">
        <f>_xlfn.IFNA(VLOOKUP($B348,'B-LogEmaxOverpEC50'!$A:$AL,MATCH(BF$1,'B-LogEmaxOverpEC50'!$A$1:$AL$1,0),FALSE),"")</f>
        <v/>
      </c>
      <c r="BG348" s="137" t="str">
        <f>_xlfn.IFNA(VLOOKUP($B348,'I-LogEmaxOverpEC50'!$A:$AR,MATCH(BG$1,'I-LogEmaxOverpEC50'!$A$1:$AR$1,0),FALSE),"")</f>
        <v/>
      </c>
      <c r="BH348" s="136" t="str">
        <f>_xlfn.IFNA(VLOOKUP($B348,'I-LogEmaxOverpEC50'!$A:$AR,MATCH(BH$1,'I-LogEmaxOverpEC50'!$A$1:$AR$1,0),FALSE),"")</f>
        <v/>
      </c>
      <c r="BI348" s="136" t="str">
        <f>_xlfn.IFNA(VLOOKUP($B348,'I-LogEmaxOverpEC50'!$A:$AR,MATCH(BI$1,'I-LogEmaxOverpEC50'!$A$1:$AR$1,0),FALSE),"")</f>
        <v/>
      </c>
      <c r="BJ348" s="136" t="str">
        <f>_xlfn.IFNA(VLOOKUP($B348,'I-LogEmaxOverpEC50'!$A:$AR,MATCH(BJ$1,'I-LogEmaxOverpEC50'!$A$1:$AR$1,0),FALSE),"")</f>
        <v/>
      </c>
      <c r="BK348" s="136" t="str">
        <f>_xlfn.IFNA(VLOOKUP($B348,'I-LogEmaxOverpEC50'!$A:$AR,MATCH(BK$1,'I-LogEmaxOverpEC50'!$A$1:$AR$1,0),FALSE),"")</f>
        <v/>
      </c>
      <c r="BL348" s="136" t="str">
        <f>_xlfn.IFNA(VLOOKUP($B348,'I-LogEmaxOverpEC50'!$A:$AR,MATCH(BL$1,'I-LogEmaxOverpEC50'!$A$1:$AR$1,0),FALSE),"")</f>
        <v/>
      </c>
      <c r="BM348" s="136" t="str">
        <f>_xlfn.IFNA(VLOOKUP($B348,'I-LogEmaxOverpEC50'!$A:$AR,MATCH(BM$1,'I-LogEmaxOverpEC50'!$A$1:$AR$1,0),FALSE),"")</f>
        <v/>
      </c>
      <c r="BN348" s="136" t="str">
        <f>_xlfn.IFNA(VLOOKUP($B348,'I-LogEmaxOverpEC50'!$A:$AR,MATCH(BN$1,'I-LogEmaxOverpEC50'!$A$1:$AR$1,0),FALSE),"")</f>
        <v/>
      </c>
      <c r="BO348" s="136" t="str">
        <f>_xlfn.IFNA(VLOOKUP($B348,'I-LogEmaxOverpEC50'!$A:$AR,MATCH(BO$1,'I-LogEmaxOverpEC50'!$A$1:$AR$1,0),FALSE),"")</f>
        <v/>
      </c>
      <c r="BP348" s="136" t="str">
        <f>_xlfn.IFNA(VLOOKUP($B348,'I-LogEmaxOverpEC50'!$A:$AR,MATCH(BP$1,'I-LogEmaxOverpEC50'!$A$1:$AR$1,0),FALSE),"")</f>
        <v/>
      </c>
      <c r="BQ348" s="136" t="str">
        <f>_xlfn.IFNA(VLOOKUP($B348,'I-LogEmaxOverpEC50'!$A:$AR,MATCH(BQ$1,'I-LogEmaxOverpEC50'!$A$1:$AR$1,0),FALSE),"")</f>
        <v/>
      </c>
      <c r="BR348" s="136" t="str">
        <f>_xlfn.IFNA(VLOOKUP($B348,'I-LogEmaxOverpEC50'!$A:$AR,MATCH(BR$1,'I-LogEmaxOverpEC50'!$A$1:$AR$1,0),FALSE),"")</f>
        <v/>
      </c>
      <c r="BS348" s="136" t="str">
        <f>_xlfn.IFNA(VLOOKUP($B348,'I-LogEmaxOverpEC50'!$A:$AR,MATCH(BS$1,'I-LogEmaxOverpEC50'!$A$1:$AR$1,0),FALSE),"")</f>
        <v/>
      </c>
    </row>
    <row r="349" spans="1:71" x14ac:dyDescent="0.2">
      <c r="A349" s="146" t="e" cm="1">
        <f t="array" ref="A349">_xlfn.IFS(SUM(F349:R349)&gt;0,1,AB349&gt;0,2,TRUE,3)</f>
        <v>#N/A</v>
      </c>
      <c r="B349" s="146" t="s">
        <v>1822</v>
      </c>
      <c r="D349" s="151" t="str">
        <f>_xlfn.XLOOKUP(B349,RecNamesAll!A:A,RecNamesAll!E:E)</f>
        <v>B2</v>
      </c>
      <c r="E349" s="150" t="str">
        <f>_xlfn.XLOOKUP(B349,RecNamesAll!A:A,RecNamesAll!C:C)</f>
        <v>ADGRL2</v>
      </c>
      <c r="F349" s="160" t="e">
        <f t="shared" si="100"/>
        <v>#N/A</v>
      </c>
      <c r="G349" s="159" t="e">
        <f t="shared" si="101"/>
        <v>#N/A</v>
      </c>
      <c r="H349" s="159" t="e">
        <f t="shared" si="102"/>
        <v>#N/A</v>
      </c>
      <c r="I349" s="159" t="e">
        <f t="shared" si="103"/>
        <v>#N/A</v>
      </c>
      <c r="J349" s="159" t="e">
        <f t="shared" si="104"/>
        <v>#N/A</v>
      </c>
      <c r="K349" s="159" t="e">
        <f t="shared" si="105"/>
        <v>#N/A</v>
      </c>
      <c r="L349" s="159" t="e">
        <f t="shared" si="106"/>
        <v>#N/A</v>
      </c>
      <c r="M349" s="159" t="e">
        <f t="shared" si="107"/>
        <v>#N/A</v>
      </c>
      <c r="N349" s="159" t="e">
        <f t="shared" si="108"/>
        <v>#N/A</v>
      </c>
      <c r="O349" s="159" t="e">
        <f t="shared" si="109"/>
        <v>#N/A</v>
      </c>
      <c r="P349" s="159" t="e">
        <f t="shared" si="110"/>
        <v>#N/A</v>
      </c>
      <c r="Q349" s="159" t="e">
        <f t="shared" si="111"/>
        <v>#N/A</v>
      </c>
      <c r="R349" s="159" t="e">
        <f t="shared" si="112"/>
        <v>#N/A</v>
      </c>
      <c r="U349" s="146" t="str">
        <f t="shared" si="113"/>
        <v>B2</v>
      </c>
      <c r="V349" s="145" t="str">
        <f t="shared" si="114"/>
        <v>ADGRL2</v>
      </c>
      <c r="W349" s="157" t="e">
        <f>VLOOKUP($B349,GtP!$A:$DD,MATCH("Gs_0-2",GtP!$A$1:$DD$1,0),FALSE)</f>
        <v>#N/A</v>
      </c>
      <c r="X349" s="156" t="e">
        <f>VLOOKUP($B349,GtP!$A:$DD,MATCH("Gi/o_0-2",GtP!$A$1:$DD$1,0),FALSE)</f>
        <v>#N/A</v>
      </c>
      <c r="Y349" s="156" t="e">
        <f>VLOOKUP($B349,GtP!$A:$DD,MATCH("Gq/11_0-2",GtP!$A$1:$DD$1,0),FALSE)</f>
        <v>#N/A</v>
      </c>
      <c r="Z349" s="156" t="e">
        <f>VLOOKUP($B349,GtP!$A:$DD,MATCH("G12/13_0-2",GtP!$A$1:$DD$1,0),FALSE)</f>
        <v>#N/A</v>
      </c>
      <c r="AB349" s="143" t="e">
        <f t="shared" si="115"/>
        <v>#N/A</v>
      </c>
      <c r="AC349" s="315" t="str">
        <f t="shared" si="116"/>
        <v/>
      </c>
      <c r="AD349" s="349" t="str">
        <f t="shared" si="117"/>
        <v/>
      </c>
      <c r="AE349" s="349" t="str">
        <f t="shared" si="118"/>
        <v/>
      </c>
      <c r="AF349" s="311" t="str">
        <f t="shared" si="119"/>
        <v/>
      </c>
      <c r="AG349" s="141" t="e">
        <f>_xlfn.CONCAT(IF(AT349="","-","B"),IF(BG349="","-","I"),VLOOKUP($B349,GtP!$A:$BB,MATCH("Gs_0-1",GtP!$A$1:$BB$1,0),FALSE))</f>
        <v>#N/A</v>
      </c>
      <c r="AH349" s="140" t="e">
        <f>_xlfn.CONCAT(IF(AU349="","-","B"),IF(BH349="","-","I"),VLOOKUP($B349,GtP!$A:$BB,MATCH("Gs_0-1",GtP!$A$1:$BB$1,0),FALSE))</f>
        <v>#N/A</v>
      </c>
      <c r="AI349" s="140" t="e">
        <f>_xlfn.CONCAT(IF(AV349="","-","B"),IF(BI349="","-","I"),VLOOKUP($B349,GtP!$A:$BB,MATCH("Gi/o_0-1",GtP!$A$1:$BB$1,0),FALSE))</f>
        <v>#N/A</v>
      </c>
      <c r="AJ349" s="140" t="e">
        <f>_xlfn.CONCAT(IF(AW349="","-","B"),IF(BJ349="","-","I"),VLOOKUP($B349,GtP!$A:$BB,MATCH("Gi/o_0-1",GtP!$A$1:$BB$1,0),FALSE))</f>
        <v>#N/A</v>
      </c>
      <c r="AK349" s="140" t="e">
        <f>_xlfn.CONCAT(IF(AX349="","-","B"),IF(BK349="","-","I"),VLOOKUP($B349,GtP!$A:$BB,MATCH("Gi/o_0-1",GtP!$A$1:$BB$1,0),FALSE))</f>
        <v>#N/A</v>
      </c>
      <c r="AL349" s="140" t="e">
        <f>_xlfn.CONCAT(IF(AY349="","-","B"),IF(BL349="","-","I"),VLOOKUP($B349,GtP!$A:$BB,MATCH("Gi/o_0-1",GtP!$A$1:$BB$1,0),FALSE))</f>
        <v>#N/A</v>
      </c>
      <c r="AM349" s="140" t="e">
        <f>_xlfn.CONCAT(IF(AZ349="","-","B"),IF(BM349="","-","I"),VLOOKUP($B349,GtP!$A:$BB,MATCH("Gi/o_0-1",GtP!$A$1:$BB$1,0),FALSE))</f>
        <v>#N/A</v>
      </c>
      <c r="AN349" s="140" t="e">
        <f>_xlfn.CONCAT(IF(BA349="","-","B"),IF(BN349="","-","I"),VLOOKUP($B349,GtP!$A:$BB,MATCH("Gq/11_0-1",GtP!$A$1:$BB$1,0),FALSE))</f>
        <v>#N/A</v>
      </c>
      <c r="AO349" s="140" t="e">
        <f>_xlfn.CONCAT(IF(BB349="","-","B"),IF(BO349="","-","I"),VLOOKUP($B349,GtP!$A:$BB,MATCH("Gq/11_0-1",GtP!$A$1:$BB$1,0),FALSE))</f>
        <v>#N/A</v>
      </c>
      <c r="AP349" s="140" t="e">
        <f>_xlfn.CONCAT(IF(BC349="","-","B"),IF(BP349="","-","I"),VLOOKUP($B349,GtP!$A:$BB,MATCH("Gq/11_0-1",GtP!$A$1:$BB$1,0),FALSE))</f>
        <v>#N/A</v>
      </c>
      <c r="AQ349" s="140" t="e">
        <f>_xlfn.CONCAT(IF(BD349="","-","B"),IF(BQ349="","-","I"),VLOOKUP($B349,GtP!$A:$BB,MATCH("Gq/11_0-1",GtP!$A$1:$BB$1,0),FALSE))</f>
        <v>#N/A</v>
      </c>
      <c r="AR349" s="140" t="e">
        <f>_xlfn.CONCAT(IF(BE349="","-","B"),IF(BR349="","-","I"),VLOOKUP($B349,GtP!$A:$BB,MATCH("G12/13_0-1",GtP!$A$1:$BB$1,0),FALSE))</f>
        <v>#N/A</v>
      </c>
      <c r="AS349" s="140" t="e">
        <f>_xlfn.CONCAT(IF(BF349="","-","B"),IF(BS349="","-","I"),VLOOKUP($B349,GtP!$A:$BB,MATCH("G12/13_0-1",GtP!$A$1:$BB$1,0),FALSE))</f>
        <v>#N/A</v>
      </c>
      <c r="AT349" s="139" t="str">
        <f>_xlfn.IFNA(VLOOKUP($B349,'B-LogEmaxOverpEC50'!$A:$AL,MATCH(AT$1,'B-LogEmaxOverpEC50'!$A$1:$AL$1,0),FALSE),"")</f>
        <v/>
      </c>
      <c r="AU349" s="136" t="str">
        <f>_xlfn.IFNA(VLOOKUP($B349,'B-LogEmaxOverpEC50'!$A:$AL,MATCH(AU$1,'B-LogEmaxOverpEC50'!$A$1:$AL$1,0),FALSE),"")</f>
        <v/>
      </c>
      <c r="AV349" s="152" t="str">
        <f>_xlfn.IFNA(VLOOKUP($B349,'B-LogEmaxOverpEC50'!$A:$AL,MATCH(AV$1,'B-LogEmaxOverpEC50'!$A$1:$AL$1,0),FALSE),"")</f>
        <v/>
      </c>
      <c r="AW349" s="152" t="str">
        <f>_xlfn.IFNA(VLOOKUP($B349,'B-LogEmaxOverpEC50'!$A:$AL,MATCH(AW$1,'B-LogEmaxOverpEC50'!$A$1:$AL$1,0),FALSE),"")</f>
        <v/>
      </c>
      <c r="AX349" s="152" t="str">
        <f>_xlfn.IFNA(VLOOKUP($B349,'B-LogEmaxOverpEC50'!$A:$AL,MATCH(AX$1,'B-LogEmaxOverpEC50'!$A$1:$AL$1,0),FALSE),"")</f>
        <v/>
      </c>
      <c r="AY349" s="152" t="str">
        <f>_xlfn.IFNA(VLOOKUP($B349,'B-LogEmaxOverpEC50'!$A:$AL,MATCH(AY$1,'B-LogEmaxOverpEC50'!$A$1:$AL$1,0),FALSE),"")</f>
        <v/>
      </c>
      <c r="AZ349" s="152" t="str">
        <f>_xlfn.IFNA(VLOOKUP($B349,'B-LogEmaxOverpEC50'!$A:$AL,MATCH(AZ$1,'B-LogEmaxOverpEC50'!$A$1:$AL$1,0),FALSE),"")</f>
        <v/>
      </c>
      <c r="BA349" s="152" t="str">
        <f>_xlfn.IFNA(VLOOKUP($B349,'B-LogEmaxOverpEC50'!$A:$AL,MATCH(BA$1,'B-LogEmaxOverpEC50'!$A$1:$AL$1,0),FALSE),"")</f>
        <v/>
      </c>
      <c r="BB349" s="152" t="str">
        <f>_xlfn.IFNA(VLOOKUP($B349,'B-LogEmaxOverpEC50'!$A:$AL,MATCH(BB$1,'B-LogEmaxOverpEC50'!$A$1:$AL$1,0),FALSE),"")</f>
        <v/>
      </c>
      <c r="BC349" s="152" t="str">
        <f>_xlfn.IFNA(VLOOKUP($B349,'B-LogEmaxOverpEC50'!$A:$AL,MATCH(BC$1,'B-LogEmaxOverpEC50'!$A$1:$AL$1,0),FALSE),"")</f>
        <v/>
      </c>
      <c r="BD349" s="152" t="str">
        <f>_xlfn.IFNA(VLOOKUP($B349,'B-LogEmaxOverpEC50'!$A:$AL,MATCH(BD$1,'B-LogEmaxOverpEC50'!$A$1:$AL$1,0),FALSE),"")</f>
        <v/>
      </c>
      <c r="BE349" s="152" t="str">
        <f>_xlfn.IFNA(VLOOKUP($B349,'B-LogEmaxOverpEC50'!$A:$AL,MATCH(BE$1,'B-LogEmaxOverpEC50'!$A$1:$AL$1,0),FALSE),"")</f>
        <v/>
      </c>
      <c r="BF349" s="152" t="str">
        <f>_xlfn.IFNA(VLOOKUP($B349,'B-LogEmaxOverpEC50'!$A:$AL,MATCH(BF$1,'B-LogEmaxOverpEC50'!$A$1:$AL$1,0),FALSE),"")</f>
        <v/>
      </c>
      <c r="BG349" s="137" t="str">
        <f>_xlfn.IFNA(VLOOKUP($B349,'I-LogEmaxOverpEC50'!$A:$AR,MATCH(BG$1,'I-LogEmaxOverpEC50'!$A$1:$AR$1,0),FALSE),"")</f>
        <v/>
      </c>
      <c r="BH349" s="136" t="str">
        <f>_xlfn.IFNA(VLOOKUP($B349,'I-LogEmaxOverpEC50'!$A:$AR,MATCH(BH$1,'I-LogEmaxOverpEC50'!$A$1:$AR$1,0),FALSE),"")</f>
        <v/>
      </c>
      <c r="BI349" s="136" t="str">
        <f>_xlfn.IFNA(VLOOKUP($B349,'I-LogEmaxOverpEC50'!$A:$AR,MATCH(BI$1,'I-LogEmaxOverpEC50'!$A$1:$AR$1,0),FALSE),"")</f>
        <v/>
      </c>
      <c r="BJ349" s="136" t="str">
        <f>_xlfn.IFNA(VLOOKUP($B349,'I-LogEmaxOverpEC50'!$A:$AR,MATCH(BJ$1,'I-LogEmaxOverpEC50'!$A$1:$AR$1,0),FALSE),"")</f>
        <v/>
      </c>
      <c r="BK349" s="136" t="str">
        <f>_xlfn.IFNA(VLOOKUP($B349,'I-LogEmaxOverpEC50'!$A:$AR,MATCH(BK$1,'I-LogEmaxOverpEC50'!$A$1:$AR$1,0),FALSE),"")</f>
        <v/>
      </c>
      <c r="BL349" s="136" t="str">
        <f>_xlfn.IFNA(VLOOKUP($B349,'I-LogEmaxOverpEC50'!$A:$AR,MATCH(BL$1,'I-LogEmaxOverpEC50'!$A$1:$AR$1,0),FALSE),"")</f>
        <v/>
      </c>
      <c r="BM349" s="136" t="str">
        <f>_xlfn.IFNA(VLOOKUP($B349,'I-LogEmaxOverpEC50'!$A:$AR,MATCH(BM$1,'I-LogEmaxOverpEC50'!$A$1:$AR$1,0),FALSE),"")</f>
        <v/>
      </c>
      <c r="BN349" s="136" t="str">
        <f>_xlfn.IFNA(VLOOKUP($B349,'I-LogEmaxOverpEC50'!$A:$AR,MATCH(BN$1,'I-LogEmaxOverpEC50'!$A$1:$AR$1,0),FALSE),"")</f>
        <v/>
      </c>
      <c r="BO349" s="136" t="str">
        <f>_xlfn.IFNA(VLOOKUP($B349,'I-LogEmaxOverpEC50'!$A:$AR,MATCH(BO$1,'I-LogEmaxOverpEC50'!$A$1:$AR$1,0),FALSE),"")</f>
        <v/>
      </c>
      <c r="BP349" s="136" t="str">
        <f>_xlfn.IFNA(VLOOKUP($B349,'I-LogEmaxOverpEC50'!$A:$AR,MATCH(BP$1,'I-LogEmaxOverpEC50'!$A$1:$AR$1,0),FALSE),"")</f>
        <v/>
      </c>
      <c r="BQ349" s="136" t="str">
        <f>_xlfn.IFNA(VLOOKUP($B349,'I-LogEmaxOverpEC50'!$A:$AR,MATCH(BQ$1,'I-LogEmaxOverpEC50'!$A$1:$AR$1,0),FALSE),"")</f>
        <v/>
      </c>
      <c r="BR349" s="136" t="str">
        <f>_xlfn.IFNA(VLOOKUP($B349,'I-LogEmaxOverpEC50'!$A:$AR,MATCH(BR$1,'I-LogEmaxOverpEC50'!$A$1:$AR$1,0),FALSE),"")</f>
        <v/>
      </c>
      <c r="BS349" s="136" t="str">
        <f>_xlfn.IFNA(VLOOKUP($B349,'I-LogEmaxOverpEC50'!$A:$AR,MATCH(BS$1,'I-LogEmaxOverpEC50'!$A$1:$AR$1,0),FALSE),"")</f>
        <v/>
      </c>
    </row>
    <row r="350" spans="1:71" x14ac:dyDescent="0.2">
      <c r="A350" s="146" t="e" cm="1">
        <f t="array" ref="A350">_xlfn.IFS(SUM(F350:R350)&gt;0,1,AB350&gt;0,2,TRUE,3)</f>
        <v>#N/A</v>
      </c>
      <c r="B350" s="146" t="s">
        <v>1818</v>
      </c>
      <c r="D350" s="151" t="str">
        <f>_xlfn.XLOOKUP(B350,RecNamesAll!A:A,RecNamesAll!E:E)</f>
        <v>B2</v>
      </c>
      <c r="E350" s="150" t="str">
        <f>_xlfn.XLOOKUP(B350,RecNamesAll!A:A,RecNamesAll!C:C)</f>
        <v>ADGRL3</v>
      </c>
      <c r="F350" s="160" t="e">
        <f t="shared" si="100"/>
        <v>#N/A</v>
      </c>
      <c r="G350" s="159" t="e">
        <f t="shared" si="101"/>
        <v>#N/A</v>
      </c>
      <c r="H350" s="159" t="e">
        <f t="shared" si="102"/>
        <v>#N/A</v>
      </c>
      <c r="I350" s="159" t="e">
        <f t="shared" si="103"/>
        <v>#N/A</v>
      </c>
      <c r="J350" s="159" t="e">
        <f t="shared" si="104"/>
        <v>#N/A</v>
      </c>
      <c r="K350" s="159" t="e">
        <f t="shared" si="105"/>
        <v>#N/A</v>
      </c>
      <c r="L350" s="159" t="e">
        <f t="shared" si="106"/>
        <v>#N/A</v>
      </c>
      <c r="M350" s="159" t="e">
        <f t="shared" si="107"/>
        <v>#N/A</v>
      </c>
      <c r="N350" s="159" t="e">
        <f t="shared" si="108"/>
        <v>#N/A</v>
      </c>
      <c r="O350" s="159" t="e">
        <f t="shared" si="109"/>
        <v>#N/A</v>
      </c>
      <c r="P350" s="159" t="e">
        <f t="shared" si="110"/>
        <v>#N/A</v>
      </c>
      <c r="Q350" s="159" t="e">
        <f t="shared" si="111"/>
        <v>#N/A</v>
      </c>
      <c r="R350" s="159" t="e">
        <f t="shared" si="112"/>
        <v>#N/A</v>
      </c>
      <c r="U350" s="146" t="str">
        <f t="shared" si="113"/>
        <v>B2</v>
      </c>
      <c r="V350" s="145" t="str">
        <f t="shared" si="114"/>
        <v>ADGRL3</v>
      </c>
      <c r="W350" s="157" t="e">
        <f>VLOOKUP($B350,GtP!$A:$DD,MATCH("Gs_0-2",GtP!$A$1:$DD$1,0),FALSE)</f>
        <v>#N/A</v>
      </c>
      <c r="X350" s="156" t="e">
        <f>VLOOKUP($B350,GtP!$A:$DD,MATCH("Gi/o_0-2",GtP!$A$1:$DD$1,0),FALSE)</f>
        <v>#N/A</v>
      </c>
      <c r="Y350" s="156" t="e">
        <f>VLOOKUP($B350,GtP!$A:$DD,MATCH("Gq/11_0-2",GtP!$A$1:$DD$1,0),FALSE)</f>
        <v>#N/A</v>
      </c>
      <c r="Z350" s="156" t="e">
        <f>VLOOKUP($B350,GtP!$A:$DD,MATCH("G12/13_0-2",GtP!$A$1:$DD$1,0),FALSE)</f>
        <v>#N/A</v>
      </c>
      <c r="AB350" s="143" t="e">
        <f t="shared" si="115"/>
        <v>#N/A</v>
      </c>
      <c r="AC350" s="315" t="str">
        <f t="shared" si="116"/>
        <v/>
      </c>
      <c r="AD350" s="349" t="str">
        <f t="shared" si="117"/>
        <v/>
      </c>
      <c r="AE350" s="349" t="str">
        <f t="shared" si="118"/>
        <v/>
      </c>
      <c r="AF350" s="311" t="str">
        <f t="shared" si="119"/>
        <v/>
      </c>
      <c r="AG350" s="141" t="e">
        <f>_xlfn.CONCAT(IF(AT350="","-","B"),IF(BG350="","-","I"),VLOOKUP($B350,GtP!$A:$BB,MATCH("Gs_0-1",GtP!$A$1:$BB$1,0),FALSE))</f>
        <v>#N/A</v>
      </c>
      <c r="AH350" s="140" t="e">
        <f>_xlfn.CONCAT(IF(AU350="","-","B"),IF(BH350="","-","I"),VLOOKUP($B350,GtP!$A:$BB,MATCH("Gs_0-1",GtP!$A$1:$BB$1,0),FALSE))</f>
        <v>#N/A</v>
      </c>
      <c r="AI350" s="140" t="e">
        <f>_xlfn.CONCAT(IF(AV350="","-","B"),IF(BI350="","-","I"),VLOOKUP($B350,GtP!$A:$BB,MATCH("Gi/o_0-1",GtP!$A$1:$BB$1,0),FALSE))</f>
        <v>#N/A</v>
      </c>
      <c r="AJ350" s="140" t="e">
        <f>_xlfn.CONCAT(IF(AW350="","-","B"),IF(BJ350="","-","I"),VLOOKUP($B350,GtP!$A:$BB,MATCH("Gi/o_0-1",GtP!$A$1:$BB$1,0),FALSE))</f>
        <v>#N/A</v>
      </c>
      <c r="AK350" s="140" t="e">
        <f>_xlfn.CONCAT(IF(AX350="","-","B"),IF(BK350="","-","I"),VLOOKUP($B350,GtP!$A:$BB,MATCH("Gi/o_0-1",GtP!$A$1:$BB$1,0),FALSE))</f>
        <v>#N/A</v>
      </c>
      <c r="AL350" s="140" t="e">
        <f>_xlfn.CONCAT(IF(AY350="","-","B"),IF(BL350="","-","I"),VLOOKUP($B350,GtP!$A:$BB,MATCH("Gi/o_0-1",GtP!$A$1:$BB$1,0),FALSE))</f>
        <v>#N/A</v>
      </c>
      <c r="AM350" s="140" t="e">
        <f>_xlfn.CONCAT(IF(AZ350="","-","B"),IF(BM350="","-","I"),VLOOKUP($B350,GtP!$A:$BB,MATCH("Gi/o_0-1",GtP!$A$1:$BB$1,0),FALSE))</f>
        <v>#N/A</v>
      </c>
      <c r="AN350" s="140" t="e">
        <f>_xlfn.CONCAT(IF(BA350="","-","B"),IF(BN350="","-","I"),VLOOKUP($B350,GtP!$A:$BB,MATCH("Gq/11_0-1",GtP!$A$1:$BB$1,0),FALSE))</f>
        <v>#N/A</v>
      </c>
      <c r="AO350" s="140" t="e">
        <f>_xlfn.CONCAT(IF(BB350="","-","B"),IF(BO350="","-","I"),VLOOKUP($B350,GtP!$A:$BB,MATCH("Gq/11_0-1",GtP!$A$1:$BB$1,0),FALSE))</f>
        <v>#N/A</v>
      </c>
      <c r="AP350" s="140" t="e">
        <f>_xlfn.CONCAT(IF(BC350="","-","B"),IF(BP350="","-","I"),VLOOKUP($B350,GtP!$A:$BB,MATCH("Gq/11_0-1",GtP!$A$1:$BB$1,0),FALSE))</f>
        <v>#N/A</v>
      </c>
      <c r="AQ350" s="140" t="e">
        <f>_xlfn.CONCAT(IF(BD350="","-","B"),IF(BQ350="","-","I"),VLOOKUP($B350,GtP!$A:$BB,MATCH("Gq/11_0-1",GtP!$A$1:$BB$1,0),FALSE))</f>
        <v>#N/A</v>
      </c>
      <c r="AR350" s="140" t="e">
        <f>_xlfn.CONCAT(IF(BE350="","-","B"),IF(BR350="","-","I"),VLOOKUP($B350,GtP!$A:$BB,MATCH("G12/13_0-1",GtP!$A$1:$BB$1,0),FALSE))</f>
        <v>#N/A</v>
      </c>
      <c r="AS350" s="140" t="e">
        <f>_xlfn.CONCAT(IF(BF350="","-","B"),IF(BS350="","-","I"),VLOOKUP($B350,GtP!$A:$BB,MATCH("G12/13_0-1",GtP!$A$1:$BB$1,0),FALSE))</f>
        <v>#N/A</v>
      </c>
      <c r="AT350" s="139" t="str">
        <f>_xlfn.IFNA(VLOOKUP($B350,'B-LogEmaxOverpEC50'!$A:$AL,MATCH(AT$1,'B-LogEmaxOverpEC50'!$A$1:$AL$1,0),FALSE),"")</f>
        <v/>
      </c>
      <c r="AU350" s="136" t="str">
        <f>_xlfn.IFNA(VLOOKUP($B350,'B-LogEmaxOverpEC50'!$A:$AL,MATCH(AU$1,'B-LogEmaxOverpEC50'!$A$1:$AL$1,0),FALSE),"")</f>
        <v/>
      </c>
      <c r="AV350" s="152" t="str">
        <f>_xlfn.IFNA(VLOOKUP($B350,'B-LogEmaxOverpEC50'!$A:$AL,MATCH(AV$1,'B-LogEmaxOverpEC50'!$A$1:$AL$1,0),FALSE),"")</f>
        <v/>
      </c>
      <c r="AW350" s="152" t="str">
        <f>_xlfn.IFNA(VLOOKUP($B350,'B-LogEmaxOverpEC50'!$A:$AL,MATCH(AW$1,'B-LogEmaxOverpEC50'!$A$1:$AL$1,0),FALSE),"")</f>
        <v/>
      </c>
      <c r="AX350" s="152" t="str">
        <f>_xlfn.IFNA(VLOOKUP($B350,'B-LogEmaxOverpEC50'!$A:$AL,MATCH(AX$1,'B-LogEmaxOverpEC50'!$A$1:$AL$1,0),FALSE),"")</f>
        <v/>
      </c>
      <c r="AY350" s="152" t="str">
        <f>_xlfn.IFNA(VLOOKUP($B350,'B-LogEmaxOverpEC50'!$A:$AL,MATCH(AY$1,'B-LogEmaxOverpEC50'!$A$1:$AL$1,0),FALSE),"")</f>
        <v/>
      </c>
      <c r="AZ350" s="152" t="str">
        <f>_xlfn.IFNA(VLOOKUP($B350,'B-LogEmaxOverpEC50'!$A:$AL,MATCH(AZ$1,'B-LogEmaxOverpEC50'!$A$1:$AL$1,0),FALSE),"")</f>
        <v/>
      </c>
      <c r="BA350" s="152" t="str">
        <f>_xlfn.IFNA(VLOOKUP($B350,'B-LogEmaxOverpEC50'!$A:$AL,MATCH(BA$1,'B-LogEmaxOverpEC50'!$A$1:$AL$1,0),FALSE),"")</f>
        <v/>
      </c>
      <c r="BB350" s="152" t="str">
        <f>_xlfn.IFNA(VLOOKUP($B350,'B-LogEmaxOverpEC50'!$A:$AL,MATCH(BB$1,'B-LogEmaxOverpEC50'!$A$1:$AL$1,0),FALSE),"")</f>
        <v/>
      </c>
      <c r="BC350" s="152" t="str">
        <f>_xlfn.IFNA(VLOOKUP($B350,'B-LogEmaxOverpEC50'!$A:$AL,MATCH(BC$1,'B-LogEmaxOverpEC50'!$A$1:$AL$1,0),FALSE),"")</f>
        <v/>
      </c>
      <c r="BD350" s="152" t="str">
        <f>_xlfn.IFNA(VLOOKUP($B350,'B-LogEmaxOverpEC50'!$A:$AL,MATCH(BD$1,'B-LogEmaxOverpEC50'!$A$1:$AL$1,0),FALSE),"")</f>
        <v/>
      </c>
      <c r="BE350" s="152" t="str">
        <f>_xlfn.IFNA(VLOOKUP($B350,'B-LogEmaxOverpEC50'!$A:$AL,MATCH(BE$1,'B-LogEmaxOverpEC50'!$A$1:$AL$1,0),FALSE),"")</f>
        <v/>
      </c>
      <c r="BF350" s="152" t="str">
        <f>_xlfn.IFNA(VLOOKUP($B350,'B-LogEmaxOverpEC50'!$A:$AL,MATCH(BF$1,'B-LogEmaxOverpEC50'!$A$1:$AL$1,0),FALSE),"")</f>
        <v/>
      </c>
      <c r="BG350" s="137" t="str">
        <f>_xlfn.IFNA(VLOOKUP($B350,'I-LogEmaxOverpEC50'!$A:$AR,MATCH(BG$1,'I-LogEmaxOverpEC50'!$A$1:$AR$1,0),FALSE),"")</f>
        <v/>
      </c>
      <c r="BH350" s="136" t="str">
        <f>_xlfn.IFNA(VLOOKUP($B350,'I-LogEmaxOverpEC50'!$A:$AR,MATCH(BH$1,'I-LogEmaxOverpEC50'!$A$1:$AR$1,0),FALSE),"")</f>
        <v/>
      </c>
      <c r="BI350" s="136" t="str">
        <f>_xlfn.IFNA(VLOOKUP($B350,'I-LogEmaxOverpEC50'!$A:$AR,MATCH(BI$1,'I-LogEmaxOverpEC50'!$A$1:$AR$1,0),FALSE),"")</f>
        <v/>
      </c>
      <c r="BJ350" s="136" t="str">
        <f>_xlfn.IFNA(VLOOKUP($B350,'I-LogEmaxOverpEC50'!$A:$AR,MATCH(BJ$1,'I-LogEmaxOverpEC50'!$A$1:$AR$1,0),FALSE),"")</f>
        <v/>
      </c>
      <c r="BK350" s="136" t="str">
        <f>_xlfn.IFNA(VLOOKUP($B350,'I-LogEmaxOverpEC50'!$A:$AR,MATCH(BK$1,'I-LogEmaxOverpEC50'!$A$1:$AR$1,0),FALSE),"")</f>
        <v/>
      </c>
      <c r="BL350" s="136" t="str">
        <f>_xlfn.IFNA(VLOOKUP($B350,'I-LogEmaxOverpEC50'!$A:$AR,MATCH(BL$1,'I-LogEmaxOverpEC50'!$A$1:$AR$1,0),FALSE),"")</f>
        <v/>
      </c>
      <c r="BM350" s="136" t="str">
        <f>_xlfn.IFNA(VLOOKUP($B350,'I-LogEmaxOverpEC50'!$A:$AR,MATCH(BM$1,'I-LogEmaxOverpEC50'!$A$1:$AR$1,0),FALSE),"")</f>
        <v/>
      </c>
      <c r="BN350" s="136" t="str">
        <f>_xlfn.IFNA(VLOOKUP($B350,'I-LogEmaxOverpEC50'!$A:$AR,MATCH(BN$1,'I-LogEmaxOverpEC50'!$A$1:$AR$1,0),FALSE),"")</f>
        <v/>
      </c>
      <c r="BO350" s="136" t="str">
        <f>_xlfn.IFNA(VLOOKUP($B350,'I-LogEmaxOverpEC50'!$A:$AR,MATCH(BO$1,'I-LogEmaxOverpEC50'!$A$1:$AR$1,0),FALSE),"")</f>
        <v/>
      </c>
      <c r="BP350" s="136" t="str">
        <f>_xlfn.IFNA(VLOOKUP($B350,'I-LogEmaxOverpEC50'!$A:$AR,MATCH(BP$1,'I-LogEmaxOverpEC50'!$A$1:$AR$1,0),FALSE),"")</f>
        <v/>
      </c>
      <c r="BQ350" s="136" t="str">
        <f>_xlfn.IFNA(VLOOKUP($B350,'I-LogEmaxOverpEC50'!$A:$AR,MATCH(BQ$1,'I-LogEmaxOverpEC50'!$A$1:$AR$1,0),FALSE),"")</f>
        <v/>
      </c>
      <c r="BR350" s="136" t="str">
        <f>_xlfn.IFNA(VLOOKUP($B350,'I-LogEmaxOverpEC50'!$A:$AR,MATCH(BR$1,'I-LogEmaxOverpEC50'!$A$1:$AR$1,0),FALSE),"")</f>
        <v/>
      </c>
      <c r="BS350" s="136" t="str">
        <f>_xlfn.IFNA(VLOOKUP($B350,'I-LogEmaxOverpEC50'!$A:$AR,MATCH(BS$1,'I-LogEmaxOverpEC50'!$A$1:$AR$1,0),FALSE),"")</f>
        <v/>
      </c>
    </row>
    <row r="351" spans="1:71" x14ac:dyDescent="0.2">
      <c r="A351" s="146" t="e" cm="1">
        <f t="array" ref="A351">_xlfn.IFS(SUM(F351:R351)&gt;0,1,AB351&gt;0,2,TRUE,3)</f>
        <v>#N/A</v>
      </c>
      <c r="B351" s="146" t="s">
        <v>1814</v>
      </c>
      <c r="D351" s="151" t="str">
        <f>_xlfn.XLOOKUP(B351,RecNamesAll!A:A,RecNamesAll!E:E)</f>
        <v>B2</v>
      </c>
      <c r="E351" s="150" t="str">
        <f>_xlfn.XLOOKUP(B351,RecNamesAll!A:A,RecNamesAll!C:C)</f>
        <v>ADGRL4</v>
      </c>
      <c r="F351" s="160" t="e">
        <f t="shared" si="100"/>
        <v>#N/A</v>
      </c>
      <c r="G351" s="159" t="e">
        <f t="shared" si="101"/>
        <v>#N/A</v>
      </c>
      <c r="H351" s="159" t="e">
        <f t="shared" si="102"/>
        <v>#N/A</v>
      </c>
      <c r="I351" s="159" t="e">
        <f t="shared" si="103"/>
        <v>#N/A</v>
      </c>
      <c r="J351" s="159" t="e">
        <f t="shared" si="104"/>
        <v>#N/A</v>
      </c>
      <c r="K351" s="159" t="e">
        <f t="shared" si="105"/>
        <v>#N/A</v>
      </c>
      <c r="L351" s="159" t="e">
        <f t="shared" si="106"/>
        <v>#N/A</v>
      </c>
      <c r="M351" s="159" t="e">
        <f t="shared" si="107"/>
        <v>#N/A</v>
      </c>
      <c r="N351" s="159" t="e">
        <f t="shared" si="108"/>
        <v>#N/A</v>
      </c>
      <c r="O351" s="159" t="e">
        <f t="shared" si="109"/>
        <v>#N/A</v>
      </c>
      <c r="P351" s="159" t="e">
        <f t="shared" si="110"/>
        <v>#N/A</v>
      </c>
      <c r="Q351" s="159" t="e">
        <f t="shared" si="111"/>
        <v>#N/A</v>
      </c>
      <c r="R351" s="159" t="e">
        <f t="shared" si="112"/>
        <v>#N/A</v>
      </c>
      <c r="U351" s="146" t="str">
        <f t="shared" si="113"/>
        <v>B2</v>
      </c>
      <c r="V351" s="145" t="str">
        <f t="shared" si="114"/>
        <v>ADGRL4</v>
      </c>
      <c r="W351" s="157" t="e">
        <f>VLOOKUP($B351,GtP!$A:$DD,MATCH("Gs_0-2",GtP!$A$1:$DD$1,0),FALSE)</f>
        <v>#N/A</v>
      </c>
      <c r="X351" s="156" t="e">
        <f>VLOOKUP($B351,GtP!$A:$DD,MATCH("Gi/o_0-2",GtP!$A$1:$DD$1,0),FALSE)</f>
        <v>#N/A</v>
      </c>
      <c r="Y351" s="156" t="e">
        <f>VLOOKUP($B351,GtP!$A:$DD,MATCH("Gq/11_0-2",GtP!$A$1:$DD$1,0),FALSE)</f>
        <v>#N/A</v>
      </c>
      <c r="Z351" s="156" t="e">
        <f>VLOOKUP($B351,GtP!$A:$DD,MATCH("G12/13_0-2",GtP!$A$1:$DD$1,0),FALSE)</f>
        <v>#N/A</v>
      </c>
      <c r="AB351" s="143" t="e">
        <f t="shared" si="115"/>
        <v>#N/A</v>
      </c>
      <c r="AC351" s="315" t="str">
        <f t="shared" si="116"/>
        <v/>
      </c>
      <c r="AD351" s="349" t="str">
        <f t="shared" si="117"/>
        <v/>
      </c>
      <c r="AE351" s="349" t="str">
        <f t="shared" si="118"/>
        <v/>
      </c>
      <c r="AF351" s="311" t="str">
        <f t="shared" si="119"/>
        <v/>
      </c>
      <c r="AG351" s="141" t="e">
        <f>_xlfn.CONCAT(IF(AT351="","-","B"),IF(BG351="","-","I"),VLOOKUP($B351,GtP!$A:$BB,MATCH("Gs_0-1",GtP!$A$1:$BB$1,0),FALSE))</f>
        <v>#N/A</v>
      </c>
      <c r="AH351" s="140" t="e">
        <f>_xlfn.CONCAT(IF(AU351="","-","B"),IF(BH351="","-","I"),VLOOKUP($B351,GtP!$A:$BB,MATCH("Gs_0-1",GtP!$A$1:$BB$1,0),FALSE))</f>
        <v>#N/A</v>
      </c>
      <c r="AI351" s="140" t="e">
        <f>_xlfn.CONCAT(IF(AV351="","-","B"),IF(BI351="","-","I"),VLOOKUP($B351,GtP!$A:$BB,MATCH("Gi/o_0-1",GtP!$A$1:$BB$1,0),FALSE))</f>
        <v>#N/A</v>
      </c>
      <c r="AJ351" s="140" t="e">
        <f>_xlfn.CONCAT(IF(AW351="","-","B"),IF(BJ351="","-","I"),VLOOKUP($B351,GtP!$A:$BB,MATCH("Gi/o_0-1",GtP!$A$1:$BB$1,0),FALSE))</f>
        <v>#N/A</v>
      </c>
      <c r="AK351" s="140" t="e">
        <f>_xlfn.CONCAT(IF(AX351="","-","B"),IF(BK351="","-","I"),VLOOKUP($B351,GtP!$A:$BB,MATCH("Gi/o_0-1",GtP!$A$1:$BB$1,0),FALSE))</f>
        <v>#N/A</v>
      </c>
      <c r="AL351" s="140" t="e">
        <f>_xlfn.CONCAT(IF(AY351="","-","B"),IF(BL351="","-","I"),VLOOKUP($B351,GtP!$A:$BB,MATCH("Gi/o_0-1",GtP!$A$1:$BB$1,0),FALSE))</f>
        <v>#N/A</v>
      </c>
      <c r="AM351" s="140" t="e">
        <f>_xlfn.CONCAT(IF(AZ351="","-","B"),IF(BM351="","-","I"),VLOOKUP($B351,GtP!$A:$BB,MATCH("Gi/o_0-1",GtP!$A$1:$BB$1,0),FALSE))</f>
        <v>#N/A</v>
      </c>
      <c r="AN351" s="140" t="e">
        <f>_xlfn.CONCAT(IF(BA351="","-","B"),IF(BN351="","-","I"),VLOOKUP($B351,GtP!$A:$BB,MATCH("Gq/11_0-1",GtP!$A$1:$BB$1,0),FALSE))</f>
        <v>#N/A</v>
      </c>
      <c r="AO351" s="140" t="e">
        <f>_xlfn.CONCAT(IF(BB351="","-","B"),IF(BO351="","-","I"),VLOOKUP($B351,GtP!$A:$BB,MATCH("Gq/11_0-1",GtP!$A$1:$BB$1,0),FALSE))</f>
        <v>#N/A</v>
      </c>
      <c r="AP351" s="140" t="e">
        <f>_xlfn.CONCAT(IF(BC351="","-","B"),IF(BP351="","-","I"),VLOOKUP($B351,GtP!$A:$BB,MATCH("Gq/11_0-1",GtP!$A$1:$BB$1,0),FALSE))</f>
        <v>#N/A</v>
      </c>
      <c r="AQ351" s="140" t="e">
        <f>_xlfn.CONCAT(IF(BD351="","-","B"),IF(BQ351="","-","I"),VLOOKUP($B351,GtP!$A:$BB,MATCH("Gq/11_0-1",GtP!$A$1:$BB$1,0),FALSE))</f>
        <v>#N/A</v>
      </c>
      <c r="AR351" s="140" t="e">
        <f>_xlfn.CONCAT(IF(BE351="","-","B"),IF(BR351="","-","I"),VLOOKUP($B351,GtP!$A:$BB,MATCH("G12/13_0-1",GtP!$A$1:$BB$1,0),FALSE))</f>
        <v>#N/A</v>
      </c>
      <c r="AS351" s="140" t="e">
        <f>_xlfn.CONCAT(IF(BF351="","-","B"),IF(BS351="","-","I"),VLOOKUP($B351,GtP!$A:$BB,MATCH("G12/13_0-1",GtP!$A$1:$BB$1,0),FALSE))</f>
        <v>#N/A</v>
      </c>
      <c r="AT351" s="139" t="str">
        <f>_xlfn.IFNA(VLOOKUP($B351,'B-LogEmaxOverpEC50'!$A:$AL,MATCH(AT$1,'B-LogEmaxOverpEC50'!$A$1:$AL$1,0),FALSE),"")</f>
        <v/>
      </c>
      <c r="AU351" s="136" t="str">
        <f>_xlfn.IFNA(VLOOKUP($B351,'B-LogEmaxOverpEC50'!$A:$AL,MATCH(AU$1,'B-LogEmaxOverpEC50'!$A$1:$AL$1,0),FALSE),"")</f>
        <v/>
      </c>
      <c r="AV351" s="152" t="str">
        <f>_xlfn.IFNA(VLOOKUP($B351,'B-LogEmaxOverpEC50'!$A:$AL,MATCH(AV$1,'B-LogEmaxOverpEC50'!$A$1:$AL$1,0),FALSE),"")</f>
        <v/>
      </c>
      <c r="AW351" s="152" t="str">
        <f>_xlfn.IFNA(VLOOKUP($B351,'B-LogEmaxOverpEC50'!$A:$AL,MATCH(AW$1,'B-LogEmaxOverpEC50'!$A$1:$AL$1,0),FALSE),"")</f>
        <v/>
      </c>
      <c r="AX351" s="152" t="str">
        <f>_xlfn.IFNA(VLOOKUP($B351,'B-LogEmaxOverpEC50'!$A:$AL,MATCH(AX$1,'B-LogEmaxOverpEC50'!$A$1:$AL$1,0),FALSE),"")</f>
        <v/>
      </c>
      <c r="AY351" s="152" t="str">
        <f>_xlfn.IFNA(VLOOKUP($B351,'B-LogEmaxOverpEC50'!$A:$AL,MATCH(AY$1,'B-LogEmaxOverpEC50'!$A$1:$AL$1,0),FALSE),"")</f>
        <v/>
      </c>
      <c r="AZ351" s="152" t="str">
        <f>_xlfn.IFNA(VLOOKUP($B351,'B-LogEmaxOverpEC50'!$A:$AL,MATCH(AZ$1,'B-LogEmaxOverpEC50'!$A$1:$AL$1,0),FALSE),"")</f>
        <v/>
      </c>
      <c r="BA351" s="152" t="str">
        <f>_xlfn.IFNA(VLOOKUP($B351,'B-LogEmaxOverpEC50'!$A:$AL,MATCH(BA$1,'B-LogEmaxOverpEC50'!$A$1:$AL$1,0),FALSE),"")</f>
        <v/>
      </c>
      <c r="BB351" s="152" t="str">
        <f>_xlfn.IFNA(VLOOKUP($B351,'B-LogEmaxOverpEC50'!$A:$AL,MATCH(BB$1,'B-LogEmaxOverpEC50'!$A$1:$AL$1,0),FALSE),"")</f>
        <v/>
      </c>
      <c r="BC351" s="152" t="str">
        <f>_xlfn.IFNA(VLOOKUP($B351,'B-LogEmaxOverpEC50'!$A:$AL,MATCH(BC$1,'B-LogEmaxOverpEC50'!$A$1:$AL$1,0),FALSE),"")</f>
        <v/>
      </c>
      <c r="BD351" s="152" t="str">
        <f>_xlfn.IFNA(VLOOKUP($B351,'B-LogEmaxOverpEC50'!$A:$AL,MATCH(BD$1,'B-LogEmaxOverpEC50'!$A$1:$AL$1,0),FALSE),"")</f>
        <v/>
      </c>
      <c r="BE351" s="152" t="str">
        <f>_xlfn.IFNA(VLOOKUP($B351,'B-LogEmaxOverpEC50'!$A:$AL,MATCH(BE$1,'B-LogEmaxOverpEC50'!$A$1:$AL$1,0),FALSE),"")</f>
        <v/>
      </c>
      <c r="BF351" s="152" t="str">
        <f>_xlfn.IFNA(VLOOKUP($B351,'B-LogEmaxOverpEC50'!$A:$AL,MATCH(BF$1,'B-LogEmaxOverpEC50'!$A$1:$AL$1,0),FALSE),"")</f>
        <v/>
      </c>
      <c r="BG351" s="137" t="str">
        <f>_xlfn.IFNA(VLOOKUP($B351,'I-LogEmaxOverpEC50'!$A:$AR,MATCH(BG$1,'I-LogEmaxOverpEC50'!$A$1:$AR$1,0),FALSE),"")</f>
        <v/>
      </c>
      <c r="BH351" s="136" t="str">
        <f>_xlfn.IFNA(VLOOKUP($B351,'I-LogEmaxOverpEC50'!$A:$AR,MATCH(BH$1,'I-LogEmaxOverpEC50'!$A$1:$AR$1,0),FALSE),"")</f>
        <v/>
      </c>
      <c r="BI351" s="136" t="str">
        <f>_xlfn.IFNA(VLOOKUP($B351,'I-LogEmaxOverpEC50'!$A:$AR,MATCH(BI$1,'I-LogEmaxOverpEC50'!$A$1:$AR$1,0),FALSE),"")</f>
        <v/>
      </c>
      <c r="BJ351" s="136" t="str">
        <f>_xlfn.IFNA(VLOOKUP($B351,'I-LogEmaxOverpEC50'!$A:$AR,MATCH(BJ$1,'I-LogEmaxOverpEC50'!$A$1:$AR$1,0),FALSE),"")</f>
        <v/>
      </c>
      <c r="BK351" s="136" t="str">
        <f>_xlfn.IFNA(VLOOKUP($B351,'I-LogEmaxOverpEC50'!$A:$AR,MATCH(BK$1,'I-LogEmaxOverpEC50'!$A$1:$AR$1,0),FALSE),"")</f>
        <v/>
      </c>
      <c r="BL351" s="136" t="str">
        <f>_xlfn.IFNA(VLOOKUP($B351,'I-LogEmaxOverpEC50'!$A:$AR,MATCH(BL$1,'I-LogEmaxOverpEC50'!$A$1:$AR$1,0),FALSE),"")</f>
        <v/>
      </c>
      <c r="BM351" s="136" t="str">
        <f>_xlfn.IFNA(VLOOKUP($B351,'I-LogEmaxOverpEC50'!$A:$AR,MATCH(BM$1,'I-LogEmaxOverpEC50'!$A$1:$AR$1,0),FALSE),"")</f>
        <v/>
      </c>
      <c r="BN351" s="136" t="str">
        <f>_xlfn.IFNA(VLOOKUP($B351,'I-LogEmaxOverpEC50'!$A:$AR,MATCH(BN$1,'I-LogEmaxOverpEC50'!$A$1:$AR$1,0),FALSE),"")</f>
        <v/>
      </c>
      <c r="BO351" s="136" t="str">
        <f>_xlfn.IFNA(VLOOKUP($B351,'I-LogEmaxOverpEC50'!$A:$AR,MATCH(BO$1,'I-LogEmaxOverpEC50'!$A$1:$AR$1,0),FALSE),"")</f>
        <v/>
      </c>
      <c r="BP351" s="136" t="str">
        <f>_xlfn.IFNA(VLOOKUP($B351,'I-LogEmaxOverpEC50'!$A:$AR,MATCH(BP$1,'I-LogEmaxOverpEC50'!$A$1:$AR$1,0),FALSE),"")</f>
        <v/>
      </c>
      <c r="BQ351" s="136" t="str">
        <f>_xlfn.IFNA(VLOOKUP($B351,'I-LogEmaxOverpEC50'!$A:$AR,MATCH(BQ$1,'I-LogEmaxOverpEC50'!$A$1:$AR$1,0),FALSE),"")</f>
        <v/>
      </c>
      <c r="BR351" s="136" t="str">
        <f>_xlfn.IFNA(VLOOKUP($B351,'I-LogEmaxOverpEC50'!$A:$AR,MATCH(BR$1,'I-LogEmaxOverpEC50'!$A$1:$AR$1,0),FALSE),"")</f>
        <v/>
      </c>
      <c r="BS351" s="136" t="str">
        <f>_xlfn.IFNA(VLOOKUP($B351,'I-LogEmaxOverpEC50'!$A:$AR,MATCH(BS$1,'I-LogEmaxOverpEC50'!$A$1:$AR$1,0),FALSE),"")</f>
        <v/>
      </c>
    </row>
    <row r="352" spans="1:71" x14ac:dyDescent="0.2">
      <c r="A352" s="146" t="e" cm="1">
        <f t="array" ref="A352">_xlfn.IFS(SUM(F352:R352)&gt;0,1,AB352&gt;0,2,TRUE,3)</f>
        <v>#N/A</v>
      </c>
      <c r="B352" s="146" t="s">
        <v>1702</v>
      </c>
      <c r="D352" s="151" t="str">
        <f>_xlfn.XLOOKUP(B352,RecNamesAll!A:A,RecNamesAll!E:E)</f>
        <v>B2</v>
      </c>
      <c r="E352" s="150" t="str">
        <f>_xlfn.XLOOKUP(B352,RecNamesAll!A:A,RecNamesAll!C:C)</f>
        <v>ADGRV1</v>
      </c>
      <c r="F352" s="160" t="e">
        <f t="shared" si="100"/>
        <v>#N/A</v>
      </c>
      <c r="G352" s="159" t="e">
        <f t="shared" si="101"/>
        <v>#N/A</v>
      </c>
      <c r="H352" s="159" t="e">
        <f t="shared" si="102"/>
        <v>#N/A</v>
      </c>
      <c r="I352" s="159" t="e">
        <f t="shared" si="103"/>
        <v>#N/A</v>
      </c>
      <c r="J352" s="159" t="e">
        <f t="shared" si="104"/>
        <v>#N/A</v>
      </c>
      <c r="K352" s="159" t="e">
        <f t="shared" si="105"/>
        <v>#N/A</v>
      </c>
      <c r="L352" s="159" t="e">
        <f t="shared" si="106"/>
        <v>#N/A</v>
      </c>
      <c r="M352" s="159" t="e">
        <f t="shared" si="107"/>
        <v>#N/A</v>
      </c>
      <c r="N352" s="159" t="e">
        <f t="shared" si="108"/>
        <v>#N/A</v>
      </c>
      <c r="O352" s="159" t="e">
        <f t="shared" si="109"/>
        <v>#N/A</v>
      </c>
      <c r="P352" s="159" t="e">
        <f t="shared" si="110"/>
        <v>#N/A</v>
      </c>
      <c r="Q352" s="159" t="e">
        <f t="shared" si="111"/>
        <v>#N/A</v>
      </c>
      <c r="R352" s="159" t="e">
        <f t="shared" si="112"/>
        <v>#N/A</v>
      </c>
      <c r="U352" s="146" t="str">
        <f t="shared" si="113"/>
        <v>B2</v>
      </c>
      <c r="V352" s="145" t="str">
        <f t="shared" si="114"/>
        <v>ADGRV1</v>
      </c>
      <c r="W352" s="157" t="e">
        <f>VLOOKUP($B352,GtP!$A:$DD,MATCH("Gs_0-2",GtP!$A$1:$DD$1,0),FALSE)</f>
        <v>#N/A</v>
      </c>
      <c r="X352" s="156" t="e">
        <f>VLOOKUP($B352,GtP!$A:$DD,MATCH("Gi/o_0-2",GtP!$A$1:$DD$1,0),FALSE)</f>
        <v>#N/A</v>
      </c>
      <c r="Y352" s="156" t="e">
        <f>VLOOKUP($B352,GtP!$A:$DD,MATCH("Gq/11_0-2",GtP!$A$1:$DD$1,0),FALSE)</f>
        <v>#N/A</v>
      </c>
      <c r="Z352" s="156" t="e">
        <f>VLOOKUP($B352,GtP!$A:$DD,MATCH("G12/13_0-2",GtP!$A$1:$DD$1,0),FALSE)</f>
        <v>#N/A</v>
      </c>
      <c r="AB352" s="143" t="e">
        <f t="shared" si="115"/>
        <v>#N/A</v>
      </c>
      <c r="AC352" s="315" t="str">
        <f t="shared" si="116"/>
        <v/>
      </c>
      <c r="AD352" s="349" t="str">
        <f t="shared" si="117"/>
        <v/>
      </c>
      <c r="AE352" s="349" t="str">
        <f t="shared" si="118"/>
        <v/>
      </c>
      <c r="AF352" s="311" t="str">
        <f t="shared" si="119"/>
        <v/>
      </c>
      <c r="AG352" s="141" t="e">
        <f>_xlfn.CONCAT(IF(AT352="","-","B"),IF(BG352="","-","I"),VLOOKUP($B352,GtP!$A:$BB,MATCH("Gs_0-1",GtP!$A$1:$BB$1,0),FALSE))</f>
        <v>#N/A</v>
      </c>
      <c r="AH352" s="140" t="e">
        <f>_xlfn.CONCAT(IF(AU352="","-","B"),IF(BH352="","-","I"),VLOOKUP($B352,GtP!$A:$BB,MATCH("Gs_0-1",GtP!$A$1:$BB$1,0),FALSE))</f>
        <v>#N/A</v>
      </c>
      <c r="AI352" s="140" t="e">
        <f>_xlfn.CONCAT(IF(AV352="","-","B"),IF(BI352="","-","I"),VLOOKUP($B352,GtP!$A:$BB,MATCH("Gi/o_0-1",GtP!$A$1:$BB$1,0),FALSE))</f>
        <v>#N/A</v>
      </c>
      <c r="AJ352" s="140" t="e">
        <f>_xlfn.CONCAT(IF(AW352="","-","B"),IF(BJ352="","-","I"),VLOOKUP($B352,GtP!$A:$BB,MATCH("Gi/o_0-1",GtP!$A$1:$BB$1,0),FALSE))</f>
        <v>#N/A</v>
      </c>
      <c r="AK352" s="140" t="e">
        <f>_xlfn.CONCAT(IF(AX352="","-","B"),IF(BK352="","-","I"),VLOOKUP($B352,GtP!$A:$BB,MATCH("Gi/o_0-1",GtP!$A$1:$BB$1,0),FALSE))</f>
        <v>#N/A</v>
      </c>
      <c r="AL352" s="140" t="e">
        <f>_xlfn.CONCAT(IF(AY352="","-","B"),IF(BL352="","-","I"),VLOOKUP($B352,GtP!$A:$BB,MATCH("Gi/o_0-1",GtP!$A$1:$BB$1,0),FALSE))</f>
        <v>#N/A</v>
      </c>
      <c r="AM352" s="140" t="e">
        <f>_xlfn.CONCAT(IF(AZ352="","-","B"),IF(BM352="","-","I"),VLOOKUP($B352,GtP!$A:$BB,MATCH("Gi/o_0-1",GtP!$A$1:$BB$1,0),FALSE))</f>
        <v>#N/A</v>
      </c>
      <c r="AN352" s="140" t="e">
        <f>_xlfn.CONCAT(IF(BA352="","-","B"),IF(BN352="","-","I"),VLOOKUP($B352,GtP!$A:$BB,MATCH("Gq/11_0-1",GtP!$A$1:$BB$1,0),FALSE))</f>
        <v>#N/A</v>
      </c>
      <c r="AO352" s="140" t="e">
        <f>_xlfn.CONCAT(IF(BB352="","-","B"),IF(BO352="","-","I"),VLOOKUP($B352,GtP!$A:$BB,MATCH("Gq/11_0-1",GtP!$A$1:$BB$1,0),FALSE))</f>
        <v>#N/A</v>
      </c>
      <c r="AP352" s="140" t="e">
        <f>_xlfn.CONCAT(IF(BC352="","-","B"),IF(BP352="","-","I"),VLOOKUP($B352,GtP!$A:$BB,MATCH("Gq/11_0-1",GtP!$A$1:$BB$1,0),FALSE))</f>
        <v>#N/A</v>
      </c>
      <c r="AQ352" s="140" t="e">
        <f>_xlfn.CONCAT(IF(BD352="","-","B"),IF(BQ352="","-","I"),VLOOKUP($B352,GtP!$A:$BB,MATCH("Gq/11_0-1",GtP!$A$1:$BB$1,0),FALSE))</f>
        <v>#N/A</v>
      </c>
      <c r="AR352" s="140" t="e">
        <f>_xlfn.CONCAT(IF(BE352="","-","B"),IF(BR352="","-","I"),VLOOKUP($B352,GtP!$A:$BB,MATCH("G12/13_0-1",GtP!$A$1:$BB$1,0),FALSE))</f>
        <v>#N/A</v>
      </c>
      <c r="AS352" s="140" t="e">
        <f>_xlfn.CONCAT(IF(BF352="","-","B"),IF(BS352="","-","I"),VLOOKUP($B352,GtP!$A:$BB,MATCH("G12/13_0-1",GtP!$A$1:$BB$1,0),FALSE))</f>
        <v>#N/A</v>
      </c>
      <c r="AT352" s="139" t="str">
        <f>_xlfn.IFNA(VLOOKUP($B352,'B-LogEmaxOverpEC50'!$A:$AL,MATCH(AT$1,'B-LogEmaxOverpEC50'!$A$1:$AL$1,0),FALSE),"")</f>
        <v/>
      </c>
      <c r="AU352" s="136" t="str">
        <f>_xlfn.IFNA(VLOOKUP($B352,'B-LogEmaxOverpEC50'!$A:$AL,MATCH(AU$1,'B-LogEmaxOverpEC50'!$A$1:$AL$1,0),FALSE),"")</f>
        <v/>
      </c>
      <c r="AV352" s="152" t="str">
        <f>_xlfn.IFNA(VLOOKUP($B352,'B-LogEmaxOverpEC50'!$A:$AL,MATCH(AV$1,'B-LogEmaxOverpEC50'!$A$1:$AL$1,0),FALSE),"")</f>
        <v/>
      </c>
      <c r="AW352" s="152" t="str">
        <f>_xlfn.IFNA(VLOOKUP($B352,'B-LogEmaxOverpEC50'!$A:$AL,MATCH(AW$1,'B-LogEmaxOverpEC50'!$A$1:$AL$1,0),FALSE),"")</f>
        <v/>
      </c>
      <c r="AX352" s="152" t="str">
        <f>_xlfn.IFNA(VLOOKUP($B352,'B-LogEmaxOverpEC50'!$A:$AL,MATCH(AX$1,'B-LogEmaxOverpEC50'!$A$1:$AL$1,0),FALSE),"")</f>
        <v/>
      </c>
      <c r="AY352" s="152" t="str">
        <f>_xlfn.IFNA(VLOOKUP($B352,'B-LogEmaxOverpEC50'!$A:$AL,MATCH(AY$1,'B-LogEmaxOverpEC50'!$A$1:$AL$1,0),FALSE),"")</f>
        <v/>
      </c>
      <c r="AZ352" s="152" t="str">
        <f>_xlfn.IFNA(VLOOKUP($B352,'B-LogEmaxOverpEC50'!$A:$AL,MATCH(AZ$1,'B-LogEmaxOverpEC50'!$A$1:$AL$1,0),FALSE),"")</f>
        <v/>
      </c>
      <c r="BA352" s="152" t="str">
        <f>_xlfn.IFNA(VLOOKUP($B352,'B-LogEmaxOverpEC50'!$A:$AL,MATCH(BA$1,'B-LogEmaxOverpEC50'!$A$1:$AL$1,0),FALSE),"")</f>
        <v/>
      </c>
      <c r="BB352" s="152" t="str">
        <f>_xlfn.IFNA(VLOOKUP($B352,'B-LogEmaxOverpEC50'!$A:$AL,MATCH(BB$1,'B-LogEmaxOverpEC50'!$A$1:$AL$1,0),FALSE),"")</f>
        <v/>
      </c>
      <c r="BC352" s="152" t="str">
        <f>_xlfn.IFNA(VLOOKUP($B352,'B-LogEmaxOverpEC50'!$A:$AL,MATCH(BC$1,'B-LogEmaxOverpEC50'!$A$1:$AL$1,0),FALSE),"")</f>
        <v/>
      </c>
      <c r="BD352" s="152" t="str">
        <f>_xlfn.IFNA(VLOOKUP($B352,'B-LogEmaxOverpEC50'!$A:$AL,MATCH(BD$1,'B-LogEmaxOverpEC50'!$A$1:$AL$1,0),FALSE),"")</f>
        <v/>
      </c>
      <c r="BE352" s="152" t="str">
        <f>_xlfn.IFNA(VLOOKUP($B352,'B-LogEmaxOverpEC50'!$A:$AL,MATCH(BE$1,'B-LogEmaxOverpEC50'!$A$1:$AL$1,0),FALSE),"")</f>
        <v/>
      </c>
      <c r="BF352" s="152" t="str">
        <f>_xlfn.IFNA(VLOOKUP($B352,'B-LogEmaxOverpEC50'!$A:$AL,MATCH(BF$1,'B-LogEmaxOverpEC50'!$A$1:$AL$1,0),FALSE),"")</f>
        <v/>
      </c>
      <c r="BG352" s="137" t="str">
        <f>_xlfn.IFNA(VLOOKUP($B352,'I-LogEmaxOverpEC50'!$A:$AR,MATCH(BG$1,'I-LogEmaxOverpEC50'!$A$1:$AR$1,0),FALSE),"")</f>
        <v/>
      </c>
      <c r="BH352" s="136" t="str">
        <f>_xlfn.IFNA(VLOOKUP($B352,'I-LogEmaxOverpEC50'!$A:$AR,MATCH(BH$1,'I-LogEmaxOverpEC50'!$A$1:$AR$1,0),FALSE),"")</f>
        <v/>
      </c>
      <c r="BI352" s="136" t="str">
        <f>_xlfn.IFNA(VLOOKUP($B352,'I-LogEmaxOverpEC50'!$A:$AR,MATCH(BI$1,'I-LogEmaxOverpEC50'!$A$1:$AR$1,0),FALSE),"")</f>
        <v/>
      </c>
      <c r="BJ352" s="136" t="str">
        <f>_xlfn.IFNA(VLOOKUP($B352,'I-LogEmaxOverpEC50'!$A:$AR,MATCH(BJ$1,'I-LogEmaxOverpEC50'!$A$1:$AR$1,0),FALSE),"")</f>
        <v/>
      </c>
      <c r="BK352" s="136" t="str">
        <f>_xlfn.IFNA(VLOOKUP($B352,'I-LogEmaxOverpEC50'!$A:$AR,MATCH(BK$1,'I-LogEmaxOverpEC50'!$A$1:$AR$1,0),FALSE),"")</f>
        <v/>
      </c>
      <c r="BL352" s="136" t="str">
        <f>_xlfn.IFNA(VLOOKUP($B352,'I-LogEmaxOverpEC50'!$A:$AR,MATCH(BL$1,'I-LogEmaxOverpEC50'!$A$1:$AR$1,0),FALSE),"")</f>
        <v/>
      </c>
      <c r="BM352" s="136" t="str">
        <f>_xlfn.IFNA(VLOOKUP($B352,'I-LogEmaxOverpEC50'!$A:$AR,MATCH(BM$1,'I-LogEmaxOverpEC50'!$A$1:$AR$1,0),FALSE),"")</f>
        <v/>
      </c>
      <c r="BN352" s="136" t="str">
        <f>_xlfn.IFNA(VLOOKUP($B352,'I-LogEmaxOverpEC50'!$A:$AR,MATCH(BN$1,'I-LogEmaxOverpEC50'!$A$1:$AR$1,0),FALSE),"")</f>
        <v/>
      </c>
      <c r="BO352" s="136" t="str">
        <f>_xlfn.IFNA(VLOOKUP($B352,'I-LogEmaxOverpEC50'!$A:$AR,MATCH(BO$1,'I-LogEmaxOverpEC50'!$A$1:$AR$1,0),FALSE),"")</f>
        <v/>
      </c>
      <c r="BP352" s="136" t="str">
        <f>_xlfn.IFNA(VLOOKUP($B352,'I-LogEmaxOverpEC50'!$A:$AR,MATCH(BP$1,'I-LogEmaxOverpEC50'!$A$1:$AR$1,0),FALSE),"")</f>
        <v/>
      </c>
      <c r="BQ352" s="136" t="str">
        <f>_xlfn.IFNA(VLOOKUP($B352,'I-LogEmaxOverpEC50'!$A:$AR,MATCH(BQ$1,'I-LogEmaxOverpEC50'!$A$1:$AR$1,0),FALSE),"")</f>
        <v/>
      </c>
      <c r="BR352" s="136" t="str">
        <f>_xlfn.IFNA(VLOOKUP($B352,'I-LogEmaxOverpEC50'!$A:$AR,MATCH(BR$1,'I-LogEmaxOverpEC50'!$A$1:$AR$1,0),FALSE),"")</f>
        <v/>
      </c>
      <c r="BS352" s="136" t="str">
        <f>_xlfn.IFNA(VLOOKUP($B352,'I-LogEmaxOverpEC50'!$A:$AR,MATCH(BS$1,'I-LogEmaxOverpEC50'!$A$1:$AR$1,0),FALSE),"")</f>
        <v/>
      </c>
    </row>
    <row r="353" spans="1:71" x14ac:dyDescent="0.2">
      <c r="A353" s="146" t="e" cm="1">
        <f t="array" ref="A353">_xlfn.IFS(SUM(F353:R353)&gt;0,1,AB353&gt;0,2,TRUE,3)</f>
        <v>#N/A</v>
      </c>
      <c r="B353" s="146" t="s">
        <v>1778</v>
      </c>
      <c r="D353" s="151" t="str">
        <f>_xlfn.XLOOKUP(B353,RecNamesAll!A:A,RecNamesAll!E:E)</f>
        <v>B2</v>
      </c>
      <c r="E353" s="150" t="str">
        <f>_xlfn.XLOOKUP(B353,RecNamesAll!A:A,RecNamesAll!C:C)</f>
        <v>CELSR1</v>
      </c>
      <c r="F353" s="160" t="e">
        <f t="shared" si="100"/>
        <v>#N/A</v>
      </c>
      <c r="G353" s="159" t="e">
        <f t="shared" si="101"/>
        <v>#N/A</v>
      </c>
      <c r="H353" s="159" t="e">
        <f t="shared" si="102"/>
        <v>#N/A</v>
      </c>
      <c r="I353" s="159" t="e">
        <f t="shared" si="103"/>
        <v>#N/A</v>
      </c>
      <c r="J353" s="159" t="e">
        <f t="shared" si="104"/>
        <v>#N/A</v>
      </c>
      <c r="K353" s="159" t="e">
        <f t="shared" si="105"/>
        <v>#N/A</v>
      </c>
      <c r="L353" s="159" t="e">
        <f t="shared" si="106"/>
        <v>#N/A</v>
      </c>
      <c r="M353" s="159" t="e">
        <f t="shared" si="107"/>
        <v>#N/A</v>
      </c>
      <c r="N353" s="159" t="e">
        <f t="shared" si="108"/>
        <v>#N/A</v>
      </c>
      <c r="O353" s="159" t="e">
        <f t="shared" si="109"/>
        <v>#N/A</v>
      </c>
      <c r="P353" s="159" t="e">
        <f t="shared" si="110"/>
        <v>#N/A</v>
      </c>
      <c r="Q353" s="159" t="e">
        <f t="shared" si="111"/>
        <v>#N/A</v>
      </c>
      <c r="R353" s="159" t="e">
        <f t="shared" si="112"/>
        <v>#N/A</v>
      </c>
      <c r="U353" s="146" t="str">
        <f t="shared" si="113"/>
        <v>B2</v>
      </c>
      <c r="V353" s="145" t="str">
        <f t="shared" si="114"/>
        <v>CELSR1</v>
      </c>
      <c r="W353" s="157" t="e">
        <f>VLOOKUP($B353,GtP!$A:$DD,MATCH("Gs_0-2",GtP!$A$1:$DD$1,0),FALSE)</f>
        <v>#N/A</v>
      </c>
      <c r="X353" s="156" t="e">
        <f>VLOOKUP($B353,GtP!$A:$DD,MATCH("Gi/o_0-2",GtP!$A$1:$DD$1,0),FALSE)</f>
        <v>#N/A</v>
      </c>
      <c r="Y353" s="156" t="e">
        <f>VLOOKUP($B353,GtP!$A:$DD,MATCH("Gq/11_0-2",GtP!$A$1:$DD$1,0),FALSE)</f>
        <v>#N/A</v>
      </c>
      <c r="Z353" s="156" t="e">
        <f>VLOOKUP($B353,GtP!$A:$DD,MATCH("G12/13_0-2",GtP!$A$1:$DD$1,0),FALSE)</f>
        <v>#N/A</v>
      </c>
      <c r="AB353" s="143" t="e">
        <f t="shared" si="115"/>
        <v>#N/A</v>
      </c>
      <c r="AC353" s="315" t="str">
        <f t="shared" si="116"/>
        <v/>
      </c>
      <c r="AD353" s="349" t="str">
        <f t="shared" si="117"/>
        <v/>
      </c>
      <c r="AE353" s="349" t="str">
        <f t="shared" si="118"/>
        <v/>
      </c>
      <c r="AF353" s="311" t="str">
        <f t="shared" si="119"/>
        <v/>
      </c>
      <c r="AG353" s="141" t="e">
        <f>_xlfn.CONCAT(IF(AT353="","-","B"),IF(BG353="","-","I"),VLOOKUP($B353,GtP!$A:$BB,MATCH("Gs_0-1",GtP!$A$1:$BB$1,0),FALSE))</f>
        <v>#N/A</v>
      </c>
      <c r="AH353" s="140" t="e">
        <f>_xlfn.CONCAT(IF(AU353="","-","B"),IF(BH353="","-","I"),VLOOKUP($B353,GtP!$A:$BB,MATCH("Gs_0-1",GtP!$A$1:$BB$1,0),FALSE))</f>
        <v>#N/A</v>
      </c>
      <c r="AI353" s="140" t="e">
        <f>_xlfn.CONCAT(IF(AV353="","-","B"),IF(BI353="","-","I"),VLOOKUP($B353,GtP!$A:$BB,MATCH("Gi/o_0-1",GtP!$A$1:$BB$1,0),FALSE))</f>
        <v>#N/A</v>
      </c>
      <c r="AJ353" s="140" t="e">
        <f>_xlfn.CONCAT(IF(AW353="","-","B"),IF(BJ353="","-","I"),VLOOKUP($B353,GtP!$A:$BB,MATCH("Gi/o_0-1",GtP!$A$1:$BB$1,0),FALSE))</f>
        <v>#N/A</v>
      </c>
      <c r="AK353" s="140" t="e">
        <f>_xlfn.CONCAT(IF(AX353="","-","B"),IF(BK353="","-","I"),VLOOKUP($B353,GtP!$A:$BB,MATCH("Gi/o_0-1",GtP!$A$1:$BB$1,0),FALSE))</f>
        <v>#N/A</v>
      </c>
      <c r="AL353" s="140" t="e">
        <f>_xlfn.CONCAT(IF(AY353="","-","B"),IF(BL353="","-","I"),VLOOKUP($B353,GtP!$A:$BB,MATCH("Gi/o_0-1",GtP!$A$1:$BB$1,0),FALSE))</f>
        <v>#N/A</v>
      </c>
      <c r="AM353" s="140" t="e">
        <f>_xlfn.CONCAT(IF(AZ353="","-","B"),IF(BM353="","-","I"),VLOOKUP($B353,GtP!$A:$BB,MATCH("Gi/o_0-1",GtP!$A$1:$BB$1,0),FALSE))</f>
        <v>#N/A</v>
      </c>
      <c r="AN353" s="140" t="e">
        <f>_xlfn.CONCAT(IF(BA353="","-","B"),IF(BN353="","-","I"),VLOOKUP($B353,GtP!$A:$BB,MATCH("Gq/11_0-1",GtP!$A$1:$BB$1,0),FALSE))</f>
        <v>#N/A</v>
      </c>
      <c r="AO353" s="140" t="e">
        <f>_xlfn.CONCAT(IF(BB353="","-","B"),IF(BO353="","-","I"),VLOOKUP($B353,GtP!$A:$BB,MATCH("Gq/11_0-1",GtP!$A$1:$BB$1,0),FALSE))</f>
        <v>#N/A</v>
      </c>
      <c r="AP353" s="140" t="e">
        <f>_xlfn.CONCAT(IF(BC353="","-","B"),IF(BP353="","-","I"),VLOOKUP($B353,GtP!$A:$BB,MATCH("Gq/11_0-1",GtP!$A$1:$BB$1,0),FALSE))</f>
        <v>#N/A</v>
      </c>
      <c r="AQ353" s="140" t="e">
        <f>_xlfn.CONCAT(IF(BD353="","-","B"),IF(BQ353="","-","I"),VLOOKUP($B353,GtP!$A:$BB,MATCH("Gq/11_0-1",GtP!$A$1:$BB$1,0),FALSE))</f>
        <v>#N/A</v>
      </c>
      <c r="AR353" s="140" t="e">
        <f>_xlfn.CONCAT(IF(BE353="","-","B"),IF(BR353="","-","I"),VLOOKUP($B353,GtP!$A:$BB,MATCH("G12/13_0-1",GtP!$A$1:$BB$1,0),FALSE))</f>
        <v>#N/A</v>
      </c>
      <c r="AS353" s="140" t="e">
        <f>_xlfn.CONCAT(IF(BF353="","-","B"),IF(BS353="","-","I"),VLOOKUP($B353,GtP!$A:$BB,MATCH("G12/13_0-1",GtP!$A$1:$BB$1,0),FALSE))</f>
        <v>#N/A</v>
      </c>
      <c r="AT353" s="139" t="str">
        <f>_xlfn.IFNA(VLOOKUP($B353,'B-LogEmaxOverpEC50'!$A:$AL,MATCH(AT$1,'B-LogEmaxOverpEC50'!$A$1:$AL$1,0),FALSE),"")</f>
        <v/>
      </c>
      <c r="AU353" s="136" t="str">
        <f>_xlfn.IFNA(VLOOKUP($B353,'B-LogEmaxOverpEC50'!$A:$AL,MATCH(AU$1,'B-LogEmaxOverpEC50'!$A$1:$AL$1,0),FALSE),"")</f>
        <v/>
      </c>
      <c r="AV353" s="152" t="str">
        <f>_xlfn.IFNA(VLOOKUP($B353,'B-LogEmaxOverpEC50'!$A:$AL,MATCH(AV$1,'B-LogEmaxOverpEC50'!$A$1:$AL$1,0),FALSE),"")</f>
        <v/>
      </c>
      <c r="AW353" s="152" t="str">
        <f>_xlfn.IFNA(VLOOKUP($B353,'B-LogEmaxOverpEC50'!$A:$AL,MATCH(AW$1,'B-LogEmaxOverpEC50'!$A$1:$AL$1,0),FALSE),"")</f>
        <v/>
      </c>
      <c r="AX353" s="152" t="str">
        <f>_xlfn.IFNA(VLOOKUP($B353,'B-LogEmaxOverpEC50'!$A:$AL,MATCH(AX$1,'B-LogEmaxOverpEC50'!$A$1:$AL$1,0),FALSE),"")</f>
        <v/>
      </c>
      <c r="AY353" s="152" t="str">
        <f>_xlfn.IFNA(VLOOKUP($B353,'B-LogEmaxOverpEC50'!$A:$AL,MATCH(AY$1,'B-LogEmaxOverpEC50'!$A$1:$AL$1,0),FALSE),"")</f>
        <v/>
      </c>
      <c r="AZ353" s="152" t="str">
        <f>_xlfn.IFNA(VLOOKUP($B353,'B-LogEmaxOverpEC50'!$A:$AL,MATCH(AZ$1,'B-LogEmaxOverpEC50'!$A$1:$AL$1,0),FALSE),"")</f>
        <v/>
      </c>
      <c r="BA353" s="152" t="str">
        <f>_xlfn.IFNA(VLOOKUP($B353,'B-LogEmaxOverpEC50'!$A:$AL,MATCH(BA$1,'B-LogEmaxOverpEC50'!$A$1:$AL$1,0),FALSE),"")</f>
        <v/>
      </c>
      <c r="BB353" s="152" t="str">
        <f>_xlfn.IFNA(VLOOKUP($B353,'B-LogEmaxOverpEC50'!$A:$AL,MATCH(BB$1,'B-LogEmaxOverpEC50'!$A$1:$AL$1,0),FALSE),"")</f>
        <v/>
      </c>
      <c r="BC353" s="152" t="str">
        <f>_xlfn.IFNA(VLOOKUP($B353,'B-LogEmaxOverpEC50'!$A:$AL,MATCH(BC$1,'B-LogEmaxOverpEC50'!$A$1:$AL$1,0),FALSE),"")</f>
        <v/>
      </c>
      <c r="BD353" s="152" t="str">
        <f>_xlfn.IFNA(VLOOKUP($B353,'B-LogEmaxOverpEC50'!$A:$AL,MATCH(BD$1,'B-LogEmaxOverpEC50'!$A$1:$AL$1,0),FALSE),"")</f>
        <v/>
      </c>
      <c r="BE353" s="152" t="str">
        <f>_xlfn.IFNA(VLOOKUP($B353,'B-LogEmaxOverpEC50'!$A:$AL,MATCH(BE$1,'B-LogEmaxOverpEC50'!$A$1:$AL$1,0),FALSE),"")</f>
        <v/>
      </c>
      <c r="BF353" s="152" t="str">
        <f>_xlfn.IFNA(VLOOKUP($B353,'B-LogEmaxOverpEC50'!$A:$AL,MATCH(BF$1,'B-LogEmaxOverpEC50'!$A$1:$AL$1,0),FALSE),"")</f>
        <v/>
      </c>
      <c r="BG353" s="137" t="str">
        <f>_xlfn.IFNA(VLOOKUP($B353,'I-LogEmaxOverpEC50'!$A:$AR,MATCH(BG$1,'I-LogEmaxOverpEC50'!$A$1:$AR$1,0),FALSE),"")</f>
        <v/>
      </c>
      <c r="BH353" s="136" t="str">
        <f>_xlfn.IFNA(VLOOKUP($B353,'I-LogEmaxOverpEC50'!$A:$AR,MATCH(BH$1,'I-LogEmaxOverpEC50'!$A$1:$AR$1,0),FALSE),"")</f>
        <v/>
      </c>
      <c r="BI353" s="136" t="str">
        <f>_xlfn.IFNA(VLOOKUP($B353,'I-LogEmaxOverpEC50'!$A:$AR,MATCH(BI$1,'I-LogEmaxOverpEC50'!$A$1:$AR$1,0),FALSE),"")</f>
        <v/>
      </c>
      <c r="BJ353" s="136" t="str">
        <f>_xlfn.IFNA(VLOOKUP($B353,'I-LogEmaxOverpEC50'!$A:$AR,MATCH(BJ$1,'I-LogEmaxOverpEC50'!$A$1:$AR$1,0),FALSE),"")</f>
        <v/>
      </c>
      <c r="BK353" s="136" t="str">
        <f>_xlfn.IFNA(VLOOKUP($B353,'I-LogEmaxOverpEC50'!$A:$AR,MATCH(BK$1,'I-LogEmaxOverpEC50'!$A$1:$AR$1,0),FALSE),"")</f>
        <v/>
      </c>
      <c r="BL353" s="136" t="str">
        <f>_xlfn.IFNA(VLOOKUP($B353,'I-LogEmaxOverpEC50'!$A:$AR,MATCH(BL$1,'I-LogEmaxOverpEC50'!$A$1:$AR$1,0),FALSE),"")</f>
        <v/>
      </c>
      <c r="BM353" s="136" t="str">
        <f>_xlfn.IFNA(VLOOKUP($B353,'I-LogEmaxOverpEC50'!$A:$AR,MATCH(BM$1,'I-LogEmaxOverpEC50'!$A$1:$AR$1,0),FALSE),"")</f>
        <v/>
      </c>
      <c r="BN353" s="136" t="str">
        <f>_xlfn.IFNA(VLOOKUP($B353,'I-LogEmaxOverpEC50'!$A:$AR,MATCH(BN$1,'I-LogEmaxOverpEC50'!$A$1:$AR$1,0),FALSE),"")</f>
        <v/>
      </c>
      <c r="BO353" s="136" t="str">
        <f>_xlfn.IFNA(VLOOKUP($B353,'I-LogEmaxOverpEC50'!$A:$AR,MATCH(BO$1,'I-LogEmaxOverpEC50'!$A$1:$AR$1,0),FALSE),"")</f>
        <v/>
      </c>
      <c r="BP353" s="136" t="str">
        <f>_xlfn.IFNA(VLOOKUP($B353,'I-LogEmaxOverpEC50'!$A:$AR,MATCH(BP$1,'I-LogEmaxOverpEC50'!$A$1:$AR$1,0),FALSE),"")</f>
        <v/>
      </c>
      <c r="BQ353" s="136" t="str">
        <f>_xlfn.IFNA(VLOOKUP($B353,'I-LogEmaxOverpEC50'!$A:$AR,MATCH(BQ$1,'I-LogEmaxOverpEC50'!$A$1:$AR$1,0),FALSE),"")</f>
        <v/>
      </c>
      <c r="BR353" s="136" t="str">
        <f>_xlfn.IFNA(VLOOKUP($B353,'I-LogEmaxOverpEC50'!$A:$AR,MATCH(BR$1,'I-LogEmaxOverpEC50'!$A$1:$AR$1,0),FALSE),"")</f>
        <v/>
      </c>
      <c r="BS353" s="136" t="str">
        <f>_xlfn.IFNA(VLOOKUP($B353,'I-LogEmaxOverpEC50'!$A:$AR,MATCH(BS$1,'I-LogEmaxOverpEC50'!$A$1:$AR$1,0),FALSE),"")</f>
        <v/>
      </c>
    </row>
    <row r="354" spans="1:71" x14ac:dyDescent="0.2">
      <c r="A354" s="146" t="e" cm="1">
        <f t="array" ref="A354">_xlfn.IFS(SUM(F354:R354)&gt;0,1,AB354&gt;0,2,TRUE,3)</f>
        <v>#N/A</v>
      </c>
      <c r="B354" s="146" t="s">
        <v>1774</v>
      </c>
      <c r="D354" s="151" t="str">
        <f>_xlfn.XLOOKUP(B354,RecNamesAll!A:A,RecNamesAll!E:E)</f>
        <v>B2</v>
      </c>
      <c r="E354" s="150" t="str">
        <f>_xlfn.XLOOKUP(B354,RecNamesAll!A:A,RecNamesAll!C:C)</f>
        <v>CELSR2</v>
      </c>
      <c r="F354" s="160" t="e">
        <f t="shared" si="100"/>
        <v>#N/A</v>
      </c>
      <c r="G354" s="159" t="e">
        <f t="shared" si="101"/>
        <v>#N/A</v>
      </c>
      <c r="H354" s="159" t="e">
        <f t="shared" si="102"/>
        <v>#N/A</v>
      </c>
      <c r="I354" s="159" t="e">
        <f t="shared" si="103"/>
        <v>#N/A</v>
      </c>
      <c r="J354" s="159" t="e">
        <f t="shared" si="104"/>
        <v>#N/A</v>
      </c>
      <c r="K354" s="159" t="e">
        <f t="shared" si="105"/>
        <v>#N/A</v>
      </c>
      <c r="L354" s="159" t="e">
        <f t="shared" si="106"/>
        <v>#N/A</v>
      </c>
      <c r="M354" s="159" t="e">
        <f t="shared" si="107"/>
        <v>#N/A</v>
      </c>
      <c r="N354" s="159" t="e">
        <f t="shared" si="108"/>
        <v>#N/A</v>
      </c>
      <c r="O354" s="159" t="e">
        <f t="shared" si="109"/>
        <v>#N/A</v>
      </c>
      <c r="P354" s="159" t="e">
        <f t="shared" si="110"/>
        <v>#N/A</v>
      </c>
      <c r="Q354" s="159" t="e">
        <f t="shared" si="111"/>
        <v>#N/A</v>
      </c>
      <c r="R354" s="159" t="e">
        <f t="shared" si="112"/>
        <v>#N/A</v>
      </c>
      <c r="U354" s="146" t="str">
        <f t="shared" si="113"/>
        <v>B2</v>
      </c>
      <c r="V354" s="145" t="str">
        <f t="shared" si="114"/>
        <v>CELSR2</v>
      </c>
      <c r="W354" s="157" t="e">
        <f>VLOOKUP($B354,GtP!$A:$DD,MATCH("Gs_0-2",GtP!$A$1:$DD$1,0),FALSE)</f>
        <v>#N/A</v>
      </c>
      <c r="X354" s="156" t="e">
        <f>VLOOKUP($B354,GtP!$A:$DD,MATCH("Gi/o_0-2",GtP!$A$1:$DD$1,0),FALSE)</f>
        <v>#N/A</v>
      </c>
      <c r="Y354" s="156" t="e">
        <f>VLOOKUP($B354,GtP!$A:$DD,MATCH("Gq/11_0-2",GtP!$A$1:$DD$1,0),FALSE)</f>
        <v>#N/A</v>
      </c>
      <c r="Z354" s="156" t="e">
        <f>VLOOKUP($B354,GtP!$A:$DD,MATCH("G12/13_0-2",GtP!$A$1:$DD$1,0),FALSE)</f>
        <v>#N/A</v>
      </c>
      <c r="AB354" s="143" t="e">
        <f t="shared" si="115"/>
        <v>#N/A</v>
      </c>
      <c r="AC354" s="315" t="str">
        <f t="shared" si="116"/>
        <v/>
      </c>
      <c r="AD354" s="349" t="str">
        <f t="shared" si="117"/>
        <v/>
      </c>
      <c r="AE354" s="349" t="str">
        <f t="shared" si="118"/>
        <v/>
      </c>
      <c r="AF354" s="311" t="str">
        <f t="shared" si="119"/>
        <v/>
      </c>
      <c r="AG354" s="141" t="e">
        <f>_xlfn.CONCAT(IF(AT354="","-","B"),IF(BG354="","-","I"),VLOOKUP($B354,GtP!$A:$BB,MATCH("Gs_0-1",GtP!$A$1:$BB$1,0),FALSE))</f>
        <v>#N/A</v>
      </c>
      <c r="AH354" s="140" t="e">
        <f>_xlfn.CONCAT(IF(AU354="","-","B"),IF(BH354="","-","I"),VLOOKUP($B354,GtP!$A:$BB,MATCH("Gs_0-1",GtP!$A$1:$BB$1,0),FALSE))</f>
        <v>#N/A</v>
      </c>
      <c r="AI354" s="140" t="e">
        <f>_xlfn.CONCAT(IF(AV354="","-","B"),IF(BI354="","-","I"),VLOOKUP($B354,GtP!$A:$BB,MATCH("Gi/o_0-1",GtP!$A$1:$BB$1,0),FALSE))</f>
        <v>#N/A</v>
      </c>
      <c r="AJ354" s="140" t="e">
        <f>_xlfn.CONCAT(IF(AW354="","-","B"),IF(BJ354="","-","I"),VLOOKUP($B354,GtP!$A:$BB,MATCH("Gi/o_0-1",GtP!$A$1:$BB$1,0),FALSE))</f>
        <v>#N/A</v>
      </c>
      <c r="AK354" s="140" t="e">
        <f>_xlfn.CONCAT(IF(AX354="","-","B"),IF(BK354="","-","I"),VLOOKUP($B354,GtP!$A:$BB,MATCH("Gi/o_0-1",GtP!$A$1:$BB$1,0),FALSE))</f>
        <v>#N/A</v>
      </c>
      <c r="AL354" s="140" t="e">
        <f>_xlfn.CONCAT(IF(AY354="","-","B"),IF(BL354="","-","I"),VLOOKUP($B354,GtP!$A:$BB,MATCH("Gi/o_0-1",GtP!$A$1:$BB$1,0),FALSE))</f>
        <v>#N/A</v>
      </c>
      <c r="AM354" s="140" t="e">
        <f>_xlfn.CONCAT(IF(AZ354="","-","B"),IF(BM354="","-","I"),VLOOKUP($B354,GtP!$A:$BB,MATCH("Gi/o_0-1",GtP!$A$1:$BB$1,0),FALSE))</f>
        <v>#N/A</v>
      </c>
      <c r="AN354" s="140" t="e">
        <f>_xlfn.CONCAT(IF(BA354="","-","B"),IF(BN354="","-","I"),VLOOKUP($B354,GtP!$A:$BB,MATCH("Gq/11_0-1",GtP!$A$1:$BB$1,0),FALSE))</f>
        <v>#N/A</v>
      </c>
      <c r="AO354" s="140" t="e">
        <f>_xlfn.CONCAT(IF(BB354="","-","B"),IF(BO354="","-","I"),VLOOKUP($B354,GtP!$A:$BB,MATCH("Gq/11_0-1",GtP!$A$1:$BB$1,0),FALSE))</f>
        <v>#N/A</v>
      </c>
      <c r="AP354" s="140" t="e">
        <f>_xlfn.CONCAT(IF(BC354="","-","B"),IF(BP354="","-","I"),VLOOKUP($B354,GtP!$A:$BB,MATCH("Gq/11_0-1",GtP!$A$1:$BB$1,0),FALSE))</f>
        <v>#N/A</v>
      </c>
      <c r="AQ354" s="140" t="e">
        <f>_xlfn.CONCAT(IF(BD354="","-","B"),IF(BQ354="","-","I"),VLOOKUP($B354,GtP!$A:$BB,MATCH("Gq/11_0-1",GtP!$A$1:$BB$1,0),FALSE))</f>
        <v>#N/A</v>
      </c>
      <c r="AR354" s="140" t="e">
        <f>_xlfn.CONCAT(IF(BE354="","-","B"),IF(BR354="","-","I"),VLOOKUP($B354,GtP!$A:$BB,MATCH("G12/13_0-1",GtP!$A$1:$BB$1,0),FALSE))</f>
        <v>#N/A</v>
      </c>
      <c r="AS354" s="140" t="e">
        <f>_xlfn.CONCAT(IF(BF354="","-","B"),IF(BS354="","-","I"),VLOOKUP($B354,GtP!$A:$BB,MATCH("G12/13_0-1",GtP!$A$1:$BB$1,0),FALSE))</f>
        <v>#N/A</v>
      </c>
      <c r="AT354" s="139" t="str">
        <f>_xlfn.IFNA(VLOOKUP($B354,'B-LogEmaxOverpEC50'!$A:$AL,MATCH(AT$1,'B-LogEmaxOverpEC50'!$A$1:$AL$1,0),FALSE),"")</f>
        <v/>
      </c>
      <c r="AU354" s="136" t="str">
        <f>_xlfn.IFNA(VLOOKUP($B354,'B-LogEmaxOverpEC50'!$A:$AL,MATCH(AU$1,'B-LogEmaxOverpEC50'!$A$1:$AL$1,0),FALSE),"")</f>
        <v/>
      </c>
      <c r="AV354" s="152" t="str">
        <f>_xlfn.IFNA(VLOOKUP($B354,'B-LogEmaxOverpEC50'!$A:$AL,MATCH(AV$1,'B-LogEmaxOverpEC50'!$A$1:$AL$1,0),FALSE),"")</f>
        <v/>
      </c>
      <c r="AW354" s="152" t="str">
        <f>_xlfn.IFNA(VLOOKUP($B354,'B-LogEmaxOverpEC50'!$A:$AL,MATCH(AW$1,'B-LogEmaxOverpEC50'!$A$1:$AL$1,0),FALSE),"")</f>
        <v/>
      </c>
      <c r="AX354" s="152" t="str">
        <f>_xlfn.IFNA(VLOOKUP($B354,'B-LogEmaxOverpEC50'!$A:$AL,MATCH(AX$1,'B-LogEmaxOverpEC50'!$A$1:$AL$1,0),FALSE),"")</f>
        <v/>
      </c>
      <c r="AY354" s="152" t="str">
        <f>_xlfn.IFNA(VLOOKUP($B354,'B-LogEmaxOverpEC50'!$A:$AL,MATCH(AY$1,'B-LogEmaxOverpEC50'!$A$1:$AL$1,0),FALSE),"")</f>
        <v/>
      </c>
      <c r="AZ354" s="152" t="str">
        <f>_xlfn.IFNA(VLOOKUP($B354,'B-LogEmaxOverpEC50'!$A:$AL,MATCH(AZ$1,'B-LogEmaxOverpEC50'!$A$1:$AL$1,0),FALSE),"")</f>
        <v/>
      </c>
      <c r="BA354" s="152" t="str">
        <f>_xlfn.IFNA(VLOOKUP($B354,'B-LogEmaxOverpEC50'!$A:$AL,MATCH(BA$1,'B-LogEmaxOverpEC50'!$A$1:$AL$1,0),FALSE),"")</f>
        <v/>
      </c>
      <c r="BB354" s="152" t="str">
        <f>_xlfn.IFNA(VLOOKUP($B354,'B-LogEmaxOverpEC50'!$A:$AL,MATCH(BB$1,'B-LogEmaxOverpEC50'!$A$1:$AL$1,0),FALSE),"")</f>
        <v/>
      </c>
      <c r="BC354" s="152" t="str">
        <f>_xlfn.IFNA(VLOOKUP($B354,'B-LogEmaxOverpEC50'!$A:$AL,MATCH(BC$1,'B-LogEmaxOverpEC50'!$A$1:$AL$1,0),FALSE),"")</f>
        <v/>
      </c>
      <c r="BD354" s="152" t="str">
        <f>_xlfn.IFNA(VLOOKUP($B354,'B-LogEmaxOverpEC50'!$A:$AL,MATCH(BD$1,'B-LogEmaxOverpEC50'!$A$1:$AL$1,0),FALSE),"")</f>
        <v/>
      </c>
      <c r="BE354" s="152" t="str">
        <f>_xlfn.IFNA(VLOOKUP($B354,'B-LogEmaxOverpEC50'!$A:$AL,MATCH(BE$1,'B-LogEmaxOverpEC50'!$A$1:$AL$1,0),FALSE),"")</f>
        <v/>
      </c>
      <c r="BF354" s="152" t="str">
        <f>_xlfn.IFNA(VLOOKUP($B354,'B-LogEmaxOverpEC50'!$A:$AL,MATCH(BF$1,'B-LogEmaxOverpEC50'!$A$1:$AL$1,0),FALSE),"")</f>
        <v/>
      </c>
      <c r="BG354" s="137" t="str">
        <f>_xlfn.IFNA(VLOOKUP($B354,'I-LogEmaxOverpEC50'!$A:$AR,MATCH(BG$1,'I-LogEmaxOverpEC50'!$A$1:$AR$1,0),FALSE),"")</f>
        <v/>
      </c>
      <c r="BH354" s="136" t="str">
        <f>_xlfn.IFNA(VLOOKUP($B354,'I-LogEmaxOverpEC50'!$A:$AR,MATCH(BH$1,'I-LogEmaxOverpEC50'!$A$1:$AR$1,0),FALSE),"")</f>
        <v/>
      </c>
      <c r="BI354" s="136" t="str">
        <f>_xlfn.IFNA(VLOOKUP($B354,'I-LogEmaxOverpEC50'!$A:$AR,MATCH(BI$1,'I-LogEmaxOverpEC50'!$A$1:$AR$1,0),FALSE),"")</f>
        <v/>
      </c>
      <c r="BJ354" s="136" t="str">
        <f>_xlfn.IFNA(VLOOKUP($B354,'I-LogEmaxOverpEC50'!$A:$AR,MATCH(BJ$1,'I-LogEmaxOverpEC50'!$A$1:$AR$1,0),FALSE),"")</f>
        <v/>
      </c>
      <c r="BK354" s="136" t="str">
        <f>_xlfn.IFNA(VLOOKUP($B354,'I-LogEmaxOverpEC50'!$A:$AR,MATCH(BK$1,'I-LogEmaxOverpEC50'!$A$1:$AR$1,0),FALSE),"")</f>
        <v/>
      </c>
      <c r="BL354" s="136" t="str">
        <f>_xlfn.IFNA(VLOOKUP($B354,'I-LogEmaxOverpEC50'!$A:$AR,MATCH(BL$1,'I-LogEmaxOverpEC50'!$A$1:$AR$1,0),FALSE),"")</f>
        <v/>
      </c>
      <c r="BM354" s="136" t="str">
        <f>_xlfn.IFNA(VLOOKUP($B354,'I-LogEmaxOverpEC50'!$A:$AR,MATCH(BM$1,'I-LogEmaxOverpEC50'!$A$1:$AR$1,0),FALSE),"")</f>
        <v/>
      </c>
      <c r="BN354" s="136" t="str">
        <f>_xlfn.IFNA(VLOOKUP($B354,'I-LogEmaxOverpEC50'!$A:$AR,MATCH(BN$1,'I-LogEmaxOverpEC50'!$A$1:$AR$1,0),FALSE),"")</f>
        <v/>
      </c>
      <c r="BO354" s="136" t="str">
        <f>_xlfn.IFNA(VLOOKUP($B354,'I-LogEmaxOverpEC50'!$A:$AR,MATCH(BO$1,'I-LogEmaxOverpEC50'!$A$1:$AR$1,0),FALSE),"")</f>
        <v/>
      </c>
      <c r="BP354" s="136" t="str">
        <f>_xlfn.IFNA(VLOOKUP($B354,'I-LogEmaxOverpEC50'!$A:$AR,MATCH(BP$1,'I-LogEmaxOverpEC50'!$A$1:$AR$1,0),FALSE),"")</f>
        <v/>
      </c>
      <c r="BQ354" s="136" t="str">
        <f>_xlfn.IFNA(VLOOKUP($B354,'I-LogEmaxOverpEC50'!$A:$AR,MATCH(BQ$1,'I-LogEmaxOverpEC50'!$A$1:$AR$1,0),FALSE),"")</f>
        <v/>
      </c>
      <c r="BR354" s="136" t="str">
        <f>_xlfn.IFNA(VLOOKUP($B354,'I-LogEmaxOverpEC50'!$A:$AR,MATCH(BR$1,'I-LogEmaxOverpEC50'!$A$1:$AR$1,0),FALSE),"")</f>
        <v/>
      </c>
      <c r="BS354" s="136" t="str">
        <f>_xlfn.IFNA(VLOOKUP($B354,'I-LogEmaxOverpEC50'!$A:$AR,MATCH(BS$1,'I-LogEmaxOverpEC50'!$A$1:$AR$1,0),FALSE),"")</f>
        <v/>
      </c>
    </row>
    <row r="355" spans="1:71" x14ac:dyDescent="0.2">
      <c r="A355" s="146" t="e" cm="1">
        <f t="array" ref="A355">_xlfn.IFS(SUM(F355:R355)&gt;0,1,AB355&gt;0,2,TRUE,3)</f>
        <v>#N/A</v>
      </c>
      <c r="B355" s="146" t="s">
        <v>1770</v>
      </c>
      <c r="D355" s="151" t="str">
        <f>_xlfn.XLOOKUP(B355,RecNamesAll!A:A,RecNamesAll!E:E)</f>
        <v>B2</v>
      </c>
      <c r="E355" s="150" t="str">
        <f>_xlfn.XLOOKUP(B355,RecNamesAll!A:A,RecNamesAll!C:C)</f>
        <v>CELSR3</v>
      </c>
      <c r="F355" s="160" t="e">
        <f t="shared" si="100"/>
        <v>#N/A</v>
      </c>
      <c r="G355" s="159" t="e">
        <f t="shared" si="101"/>
        <v>#N/A</v>
      </c>
      <c r="H355" s="159" t="e">
        <f t="shared" si="102"/>
        <v>#N/A</v>
      </c>
      <c r="I355" s="159" t="e">
        <f t="shared" si="103"/>
        <v>#N/A</v>
      </c>
      <c r="J355" s="159" t="e">
        <f t="shared" si="104"/>
        <v>#N/A</v>
      </c>
      <c r="K355" s="159" t="e">
        <f t="shared" si="105"/>
        <v>#N/A</v>
      </c>
      <c r="L355" s="159" t="e">
        <f t="shared" si="106"/>
        <v>#N/A</v>
      </c>
      <c r="M355" s="159" t="e">
        <f t="shared" si="107"/>
        <v>#N/A</v>
      </c>
      <c r="N355" s="159" t="e">
        <f t="shared" si="108"/>
        <v>#N/A</v>
      </c>
      <c r="O355" s="159" t="e">
        <f t="shared" si="109"/>
        <v>#N/A</v>
      </c>
      <c r="P355" s="159" t="e">
        <f t="shared" si="110"/>
        <v>#N/A</v>
      </c>
      <c r="Q355" s="159" t="e">
        <f t="shared" si="111"/>
        <v>#N/A</v>
      </c>
      <c r="R355" s="159" t="e">
        <f t="shared" si="112"/>
        <v>#N/A</v>
      </c>
      <c r="U355" s="146" t="str">
        <f t="shared" si="113"/>
        <v>B2</v>
      </c>
      <c r="V355" s="145" t="str">
        <f t="shared" si="114"/>
        <v>CELSR3</v>
      </c>
      <c r="W355" s="157" t="e">
        <f>VLOOKUP($B355,GtP!$A:$DD,MATCH("Gs_0-2",GtP!$A$1:$DD$1,0),FALSE)</f>
        <v>#N/A</v>
      </c>
      <c r="X355" s="156" t="e">
        <f>VLOOKUP($B355,GtP!$A:$DD,MATCH("Gi/o_0-2",GtP!$A$1:$DD$1,0),FALSE)</f>
        <v>#N/A</v>
      </c>
      <c r="Y355" s="156" t="e">
        <f>VLOOKUP($B355,GtP!$A:$DD,MATCH("Gq/11_0-2",GtP!$A$1:$DD$1,0),FALSE)</f>
        <v>#N/A</v>
      </c>
      <c r="Z355" s="156" t="e">
        <f>VLOOKUP($B355,GtP!$A:$DD,MATCH("G12/13_0-2",GtP!$A$1:$DD$1,0),FALSE)</f>
        <v>#N/A</v>
      </c>
      <c r="AB355" s="143" t="e">
        <f t="shared" si="115"/>
        <v>#N/A</v>
      </c>
      <c r="AC355" s="315" t="str">
        <f t="shared" si="116"/>
        <v/>
      </c>
      <c r="AD355" s="349" t="str">
        <f t="shared" si="117"/>
        <v/>
      </c>
      <c r="AE355" s="349" t="str">
        <f t="shared" si="118"/>
        <v/>
      </c>
      <c r="AF355" s="311" t="str">
        <f t="shared" si="119"/>
        <v/>
      </c>
      <c r="AG355" s="141" t="e">
        <f>_xlfn.CONCAT(IF(AT355="","-","B"),IF(BG355="","-","I"),VLOOKUP($B355,GtP!$A:$BB,MATCH("Gs_0-1",GtP!$A$1:$BB$1,0),FALSE))</f>
        <v>#N/A</v>
      </c>
      <c r="AH355" s="140" t="e">
        <f>_xlfn.CONCAT(IF(AU355="","-","B"),IF(BH355="","-","I"),VLOOKUP($B355,GtP!$A:$BB,MATCH("Gs_0-1",GtP!$A$1:$BB$1,0),FALSE))</f>
        <v>#N/A</v>
      </c>
      <c r="AI355" s="140" t="e">
        <f>_xlfn.CONCAT(IF(AV355="","-","B"),IF(BI355="","-","I"),VLOOKUP($B355,GtP!$A:$BB,MATCH("Gi/o_0-1",GtP!$A$1:$BB$1,0),FALSE))</f>
        <v>#N/A</v>
      </c>
      <c r="AJ355" s="140" t="e">
        <f>_xlfn.CONCAT(IF(AW355="","-","B"),IF(BJ355="","-","I"),VLOOKUP($B355,GtP!$A:$BB,MATCH("Gi/o_0-1",GtP!$A$1:$BB$1,0),FALSE))</f>
        <v>#N/A</v>
      </c>
      <c r="AK355" s="140" t="e">
        <f>_xlfn.CONCAT(IF(AX355="","-","B"),IF(BK355="","-","I"),VLOOKUP($B355,GtP!$A:$BB,MATCH("Gi/o_0-1",GtP!$A$1:$BB$1,0),FALSE))</f>
        <v>#N/A</v>
      </c>
      <c r="AL355" s="140" t="e">
        <f>_xlfn.CONCAT(IF(AY355="","-","B"),IF(BL355="","-","I"),VLOOKUP($B355,GtP!$A:$BB,MATCH("Gi/o_0-1",GtP!$A$1:$BB$1,0),FALSE))</f>
        <v>#N/A</v>
      </c>
      <c r="AM355" s="140" t="e">
        <f>_xlfn.CONCAT(IF(AZ355="","-","B"),IF(BM355="","-","I"),VLOOKUP($B355,GtP!$A:$BB,MATCH("Gi/o_0-1",GtP!$A$1:$BB$1,0),FALSE))</f>
        <v>#N/A</v>
      </c>
      <c r="AN355" s="140" t="e">
        <f>_xlfn.CONCAT(IF(BA355="","-","B"),IF(BN355="","-","I"),VLOOKUP($B355,GtP!$A:$BB,MATCH("Gq/11_0-1",GtP!$A$1:$BB$1,0),FALSE))</f>
        <v>#N/A</v>
      </c>
      <c r="AO355" s="140" t="e">
        <f>_xlfn.CONCAT(IF(BB355="","-","B"),IF(BO355="","-","I"),VLOOKUP($B355,GtP!$A:$BB,MATCH("Gq/11_0-1",GtP!$A$1:$BB$1,0),FALSE))</f>
        <v>#N/A</v>
      </c>
      <c r="AP355" s="140" t="e">
        <f>_xlfn.CONCAT(IF(BC355="","-","B"),IF(BP355="","-","I"),VLOOKUP($B355,GtP!$A:$BB,MATCH("Gq/11_0-1",GtP!$A$1:$BB$1,0),FALSE))</f>
        <v>#N/A</v>
      </c>
      <c r="AQ355" s="140" t="e">
        <f>_xlfn.CONCAT(IF(BD355="","-","B"),IF(BQ355="","-","I"),VLOOKUP($B355,GtP!$A:$BB,MATCH("Gq/11_0-1",GtP!$A$1:$BB$1,0),FALSE))</f>
        <v>#N/A</v>
      </c>
      <c r="AR355" s="140" t="e">
        <f>_xlfn.CONCAT(IF(BE355="","-","B"),IF(BR355="","-","I"),VLOOKUP($B355,GtP!$A:$BB,MATCH("G12/13_0-1",GtP!$A$1:$BB$1,0),FALSE))</f>
        <v>#N/A</v>
      </c>
      <c r="AS355" s="140" t="e">
        <f>_xlfn.CONCAT(IF(BF355="","-","B"),IF(BS355="","-","I"),VLOOKUP($B355,GtP!$A:$BB,MATCH("G12/13_0-1",GtP!$A$1:$BB$1,0),FALSE))</f>
        <v>#N/A</v>
      </c>
      <c r="AT355" s="139" t="str">
        <f>_xlfn.IFNA(VLOOKUP($B355,'B-LogEmaxOverpEC50'!$A:$AL,MATCH(AT$1,'B-LogEmaxOverpEC50'!$A$1:$AL$1,0),FALSE),"")</f>
        <v/>
      </c>
      <c r="AU355" s="136" t="str">
        <f>_xlfn.IFNA(VLOOKUP($B355,'B-LogEmaxOverpEC50'!$A:$AL,MATCH(AU$1,'B-LogEmaxOverpEC50'!$A$1:$AL$1,0),FALSE),"")</f>
        <v/>
      </c>
      <c r="AV355" s="152" t="str">
        <f>_xlfn.IFNA(VLOOKUP($B355,'B-LogEmaxOverpEC50'!$A:$AL,MATCH(AV$1,'B-LogEmaxOverpEC50'!$A$1:$AL$1,0),FALSE),"")</f>
        <v/>
      </c>
      <c r="AW355" s="152" t="str">
        <f>_xlfn.IFNA(VLOOKUP($B355,'B-LogEmaxOverpEC50'!$A:$AL,MATCH(AW$1,'B-LogEmaxOverpEC50'!$A$1:$AL$1,0),FALSE),"")</f>
        <v/>
      </c>
      <c r="AX355" s="152" t="str">
        <f>_xlfn.IFNA(VLOOKUP($B355,'B-LogEmaxOverpEC50'!$A:$AL,MATCH(AX$1,'B-LogEmaxOverpEC50'!$A$1:$AL$1,0),FALSE),"")</f>
        <v/>
      </c>
      <c r="AY355" s="152" t="str">
        <f>_xlfn.IFNA(VLOOKUP($B355,'B-LogEmaxOverpEC50'!$A:$AL,MATCH(AY$1,'B-LogEmaxOverpEC50'!$A$1:$AL$1,0),FALSE),"")</f>
        <v/>
      </c>
      <c r="AZ355" s="152" t="str">
        <f>_xlfn.IFNA(VLOOKUP($B355,'B-LogEmaxOverpEC50'!$A:$AL,MATCH(AZ$1,'B-LogEmaxOverpEC50'!$A$1:$AL$1,0),FALSE),"")</f>
        <v/>
      </c>
      <c r="BA355" s="152" t="str">
        <f>_xlfn.IFNA(VLOOKUP($B355,'B-LogEmaxOverpEC50'!$A:$AL,MATCH(BA$1,'B-LogEmaxOverpEC50'!$A$1:$AL$1,0),FALSE),"")</f>
        <v/>
      </c>
      <c r="BB355" s="152" t="str">
        <f>_xlfn.IFNA(VLOOKUP($B355,'B-LogEmaxOverpEC50'!$A:$AL,MATCH(BB$1,'B-LogEmaxOverpEC50'!$A$1:$AL$1,0),FALSE),"")</f>
        <v/>
      </c>
      <c r="BC355" s="152" t="str">
        <f>_xlfn.IFNA(VLOOKUP($B355,'B-LogEmaxOverpEC50'!$A:$AL,MATCH(BC$1,'B-LogEmaxOverpEC50'!$A$1:$AL$1,0),FALSE),"")</f>
        <v/>
      </c>
      <c r="BD355" s="152" t="str">
        <f>_xlfn.IFNA(VLOOKUP($B355,'B-LogEmaxOverpEC50'!$A:$AL,MATCH(BD$1,'B-LogEmaxOverpEC50'!$A$1:$AL$1,0),FALSE),"")</f>
        <v/>
      </c>
      <c r="BE355" s="152" t="str">
        <f>_xlfn.IFNA(VLOOKUP($B355,'B-LogEmaxOverpEC50'!$A:$AL,MATCH(BE$1,'B-LogEmaxOverpEC50'!$A$1:$AL$1,0),FALSE),"")</f>
        <v/>
      </c>
      <c r="BF355" s="152" t="str">
        <f>_xlfn.IFNA(VLOOKUP($B355,'B-LogEmaxOverpEC50'!$A:$AL,MATCH(BF$1,'B-LogEmaxOverpEC50'!$A$1:$AL$1,0),FALSE),"")</f>
        <v/>
      </c>
      <c r="BG355" s="137" t="str">
        <f>_xlfn.IFNA(VLOOKUP($B355,'I-LogEmaxOverpEC50'!$A:$AR,MATCH(BG$1,'I-LogEmaxOverpEC50'!$A$1:$AR$1,0),FALSE),"")</f>
        <v/>
      </c>
      <c r="BH355" s="136" t="str">
        <f>_xlfn.IFNA(VLOOKUP($B355,'I-LogEmaxOverpEC50'!$A:$AR,MATCH(BH$1,'I-LogEmaxOverpEC50'!$A$1:$AR$1,0),FALSE),"")</f>
        <v/>
      </c>
      <c r="BI355" s="136" t="str">
        <f>_xlfn.IFNA(VLOOKUP($B355,'I-LogEmaxOverpEC50'!$A:$AR,MATCH(BI$1,'I-LogEmaxOverpEC50'!$A$1:$AR$1,0),FALSE),"")</f>
        <v/>
      </c>
      <c r="BJ355" s="136" t="str">
        <f>_xlfn.IFNA(VLOOKUP($B355,'I-LogEmaxOverpEC50'!$A:$AR,MATCH(BJ$1,'I-LogEmaxOverpEC50'!$A$1:$AR$1,0),FALSE),"")</f>
        <v/>
      </c>
      <c r="BK355" s="136" t="str">
        <f>_xlfn.IFNA(VLOOKUP($B355,'I-LogEmaxOverpEC50'!$A:$AR,MATCH(BK$1,'I-LogEmaxOverpEC50'!$A$1:$AR$1,0),FALSE),"")</f>
        <v/>
      </c>
      <c r="BL355" s="136" t="str">
        <f>_xlfn.IFNA(VLOOKUP($B355,'I-LogEmaxOverpEC50'!$A:$AR,MATCH(BL$1,'I-LogEmaxOverpEC50'!$A$1:$AR$1,0),FALSE),"")</f>
        <v/>
      </c>
      <c r="BM355" s="136" t="str">
        <f>_xlfn.IFNA(VLOOKUP($B355,'I-LogEmaxOverpEC50'!$A:$AR,MATCH(BM$1,'I-LogEmaxOverpEC50'!$A$1:$AR$1,0),FALSE),"")</f>
        <v/>
      </c>
      <c r="BN355" s="136" t="str">
        <f>_xlfn.IFNA(VLOOKUP($B355,'I-LogEmaxOverpEC50'!$A:$AR,MATCH(BN$1,'I-LogEmaxOverpEC50'!$A$1:$AR$1,0),FALSE),"")</f>
        <v/>
      </c>
      <c r="BO355" s="136" t="str">
        <f>_xlfn.IFNA(VLOOKUP($B355,'I-LogEmaxOverpEC50'!$A:$AR,MATCH(BO$1,'I-LogEmaxOverpEC50'!$A$1:$AR$1,0),FALSE),"")</f>
        <v/>
      </c>
      <c r="BP355" s="136" t="str">
        <f>_xlfn.IFNA(VLOOKUP($B355,'I-LogEmaxOverpEC50'!$A:$AR,MATCH(BP$1,'I-LogEmaxOverpEC50'!$A$1:$AR$1,0),FALSE),"")</f>
        <v/>
      </c>
      <c r="BQ355" s="136" t="str">
        <f>_xlfn.IFNA(VLOOKUP($B355,'I-LogEmaxOverpEC50'!$A:$AR,MATCH(BQ$1,'I-LogEmaxOverpEC50'!$A$1:$AR$1,0),FALSE),"")</f>
        <v/>
      </c>
      <c r="BR355" s="136" t="str">
        <f>_xlfn.IFNA(VLOOKUP($B355,'I-LogEmaxOverpEC50'!$A:$AR,MATCH(BR$1,'I-LogEmaxOverpEC50'!$A$1:$AR$1,0),FALSE),"")</f>
        <v/>
      </c>
      <c r="BS355" s="136" t="str">
        <f>_xlfn.IFNA(VLOOKUP($B355,'I-LogEmaxOverpEC50'!$A:$AR,MATCH(BS$1,'I-LogEmaxOverpEC50'!$A$1:$AR$1,0),FALSE),"")</f>
        <v/>
      </c>
    </row>
    <row r="356" spans="1:71" x14ac:dyDescent="0.2">
      <c r="A356" s="146" t="e" cm="1">
        <f t="array" ref="A356">_xlfn.IFS(SUM(F356:R356)&gt;0,1,AB356&gt;0,2,TRUE,3)</f>
        <v>#N/A</v>
      </c>
      <c r="B356" s="146" t="s">
        <v>1186</v>
      </c>
      <c r="D356" s="151" t="str">
        <f>_xlfn.XLOOKUP(B356,RecNamesAll!A:A,RecNamesAll!E:E)</f>
        <v>C</v>
      </c>
      <c r="E356" s="150" t="str">
        <f>_xlfn.XLOOKUP(B356,RecNamesAll!A:A,RecNamesAll!C:C)</f>
        <v>GABAB1</v>
      </c>
      <c r="F356" s="160" t="e">
        <f t="shared" si="100"/>
        <v>#N/A</v>
      </c>
      <c r="G356" s="159" t="e">
        <f t="shared" si="101"/>
        <v>#N/A</v>
      </c>
      <c r="H356" s="159" t="e">
        <f t="shared" si="102"/>
        <v>#N/A</v>
      </c>
      <c r="I356" s="159" t="e">
        <f t="shared" si="103"/>
        <v>#N/A</v>
      </c>
      <c r="J356" s="159" t="e">
        <f t="shared" si="104"/>
        <v>#N/A</v>
      </c>
      <c r="K356" s="159" t="e">
        <f t="shared" si="105"/>
        <v>#N/A</v>
      </c>
      <c r="L356" s="159" t="e">
        <f t="shared" si="106"/>
        <v>#N/A</v>
      </c>
      <c r="M356" s="159" t="e">
        <f t="shared" si="107"/>
        <v>#N/A</v>
      </c>
      <c r="N356" s="159" t="e">
        <f t="shared" si="108"/>
        <v>#N/A</v>
      </c>
      <c r="O356" s="159" t="e">
        <f t="shared" si="109"/>
        <v>#N/A</v>
      </c>
      <c r="P356" s="159" t="e">
        <f t="shared" si="110"/>
        <v>#N/A</v>
      </c>
      <c r="Q356" s="159" t="e">
        <f t="shared" si="111"/>
        <v>#N/A</v>
      </c>
      <c r="R356" s="159" t="e">
        <f t="shared" si="112"/>
        <v>#N/A</v>
      </c>
      <c r="U356" s="146" t="str">
        <f t="shared" si="113"/>
        <v>C</v>
      </c>
      <c r="V356" s="145" t="str">
        <f t="shared" si="114"/>
        <v>GABAB1</v>
      </c>
      <c r="W356" s="157" t="e">
        <f>VLOOKUP($B356,GtP!$A:$DD,MATCH("Gs_0-2",GtP!$A$1:$DD$1,0),FALSE)</f>
        <v>#N/A</v>
      </c>
      <c r="X356" s="156" t="e">
        <f>VLOOKUP($B356,GtP!$A:$DD,MATCH("Gi/o_0-2",GtP!$A$1:$DD$1,0),FALSE)</f>
        <v>#N/A</v>
      </c>
      <c r="Y356" s="156" t="e">
        <f>VLOOKUP($B356,GtP!$A:$DD,MATCH("Gq/11_0-2",GtP!$A$1:$DD$1,0),FALSE)</f>
        <v>#N/A</v>
      </c>
      <c r="Z356" s="156" t="e">
        <f>VLOOKUP($B356,GtP!$A:$DD,MATCH("G12/13_0-2",GtP!$A$1:$DD$1,0),FALSE)</f>
        <v>#N/A</v>
      </c>
      <c r="AB356" s="143" t="e">
        <f t="shared" si="115"/>
        <v>#N/A</v>
      </c>
      <c r="AC356" s="315" t="str">
        <f t="shared" si="116"/>
        <v/>
      </c>
      <c r="AD356" s="349" t="str">
        <f t="shared" si="117"/>
        <v/>
      </c>
      <c r="AE356" s="349" t="str">
        <f t="shared" si="118"/>
        <v/>
      </c>
      <c r="AF356" s="311" t="str">
        <f t="shared" si="119"/>
        <v/>
      </c>
      <c r="AG356" s="141" t="e">
        <f>_xlfn.CONCAT(IF(AT356="","-","B"),IF(BG356="","-","I"),VLOOKUP($B356,GtP!$A:$BB,MATCH("Gs_0-1",GtP!$A$1:$BB$1,0),FALSE))</f>
        <v>#N/A</v>
      </c>
      <c r="AH356" s="140" t="e">
        <f>_xlfn.CONCAT(IF(AU356="","-","B"),IF(BH356="","-","I"),VLOOKUP($B356,GtP!$A:$BB,MATCH("Gs_0-1",GtP!$A$1:$BB$1,0),FALSE))</f>
        <v>#N/A</v>
      </c>
      <c r="AI356" s="140" t="e">
        <f>_xlfn.CONCAT(IF(AV356="","-","B"),IF(BI356="","-","I"),VLOOKUP($B356,GtP!$A:$BB,MATCH("Gi/o_0-1",GtP!$A$1:$BB$1,0),FALSE))</f>
        <v>#N/A</v>
      </c>
      <c r="AJ356" s="140" t="e">
        <f>_xlfn.CONCAT(IF(AW356="","-","B"),IF(BJ356="","-","I"),VLOOKUP($B356,GtP!$A:$BB,MATCH("Gi/o_0-1",GtP!$A$1:$BB$1,0),FALSE))</f>
        <v>#N/A</v>
      </c>
      <c r="AK356" s="140" t="e">
        <f>_xlfn.CONCAT(IF(AX356="","-","B"),IF(BK356="","-","I"),VLOOKUP($B356,GtP!$A:$BB,MATCH("Gi/o_0-1",GtP!$A$1:$BB$1,0),FALSE))</f>
        <v>#N/A</v>
      </c>
      <c r="AL356" s="140" t="e">
        <f>_xlfn.CONCAT(IF(AY356="","-","B"),IF(BL356="","-","I"),VLOOKUP($B356,GtP!$A:$BB,MATCH("Gi/o_0-1",GtP!$A$1:$BB$1,0),FALSE))</f>
        <v>#N/A</v>
      </c>
      <c r="AM356" s="140" t="e">
        <f>_xlfn.CONCAT(IF(AZ356="","-","B"),IF(BM356="","-","I"),VLOOKUP($B356,GtP!$A:$BB,MATCH("Gi/o_0-1",GtP!$A$1:$BB$1,0),FALSE))</f>
        <v>#N/A</v>
      </c>
      <c r="AN356" s="140" t="e">
        <f>_xlfn.CONCAT(IF(BA356="","-","B"),IF(BN356="","-","I"),VLOOKUP($B356,GtP!$A:$BB,MATCH("Gq/11_0-1",GtP!$A$1:$BB$1,0),FALSE))</f>
        <v>#N/A</v>
      </c>
      <c r="AO356" s="140" t="e">
        <f>_xlfn.CONCAT(IF(BB356="","-","B"),IF(BO356="","-","I"),VLOOKUP($B356,GtP!$A:$BB,MATCH("Gq/11_0-1",GtP!$A$1:$BB$1,0),FALSE))</f>
        <v>#N/A</v>
      </c>
      <c r="AP356" s="140" t="e">
        <f>_xlfn.CONCAT(IF(BC356="","-","B"),IF(BP356="","-","I"),VLOOKUP($B356,GtP!$A:$BB,MATCH("Gq/11_0-1",GtP!$A$1:$BB$1,0),FALSE))</f>
        <v>#N/A</v>
      </c>
      <c r="AQ356" s="140" t="e">
        <f>_xlfn.CONCAT(IF(BD356="","-","B"),IF(BQ356="","-","I"),VLOOKUP($B356,GtP!$A:$BB,MATCH("Gq/11_0-1",GtP!$A$1:$BB$1,0),FALSE))</f>
        <v>#N/A</v>
      </c>
      <c r="AR356" s="140" t="e">
        <f>_xlfn.CONCAT(IF(BE356="","-","B"),IF(BR356="","-","I"),VLOOKUP($B356,GtP!$A:$BB,MATCH("G12/13_0-1",GtP!$A$1:$BB$1,0),FALSE))</f>
        <v>#N/A</v>
      </c>
      <c r="AS356" s="140" t="e">
        <f>_xlfn.CONCAT(IF(BF356="","-","B"),IF(BS356="","-","I"),VLOOKUP($B356,GtP!$A:$BB,MATCH("G12/13_0-1",GtP!$A$1:$BB$1,0),FALSE))</f>
        <v>#N/A</v>
      </c>
      <c r="AT356" s="139" t="str">
        <f>_xlfn.IFNA(VLOOKUP($B356,'B-LogEmaxOverpEC50'!$A:$AL,MATCH(AT$1,'B-LogEmaxOverpEC50'!$A$1:$AL$1,0),FALSE),"")</f>
        <v/>
      </c>
      <c r="AU356" s="136" t="str">
        <f>_xlfn.IFNA(VLOOKUP($B356,'B-LogEmaxOverpEC50'!$A:$AL,MATCH(AU$1,'B-LogEmaxOverpEC50'!$A$1:$AL$1,0),FALSE),"")</f>
        <v/>
      </c>
      <c r="AV356" s="152" t="str">
        <f>_xlfn.IFNA(VLOOKUP($B356,'B-LogEmaxOverpEC50'!$A:$AL,MATCH(AV$1,'B-LogEmaxOverpEC50'!$A$1:$AL$1,0),FALSE),"")</f>
        <v/>
      </c>
      <c r="AW356" s="152" t="str">
        <f>_xlfn.IFNA(VLOOKUP($B356,'B-LogEmaxOverpEC50'!$A:$AL,MATCH(AW$1,'B-LogEmaxOverpEC50'!$A$1:$AL$1,0),FALSE),"")</f>
        <v/>
      </c>
      <c r="AX356" s="152" t="str">
        <f>_xlfn.IFNA(VLOOKUP($B356,'B-LogEmaxOverpEC50'!$A:$AL,MATCH(AX$1,'B-LogEmaxOverpEC50'!$A$1:$AL$1,0),FALSE),"")</f>
        <v/>
      </c>
      <c r="AY356" s="152" t="str">
        <f>_xlfn.IFNA(VLOOKUP($B356,'B-LogEmaxOverpEC50'!$A:$AL,MATCH(AY$1,'B-LogEmaxOverpEC50'!$A$1:$AL$1,0),FALSE),"")</f>
        <v/>
      </c>
      <c r="AZ356" s="152" t="str">
        <f>_xlfn.IFNA(VLOOKUP($B356,'B-LogEmaxOverpEC50'!$A:$AL,MATCH(AZ$1,'B-LogEmaxOverpEC50'!$A$1:$AL$1,0),FALSE),"")</f>
        <v/>
      </c>
      <c r="BA356" s="152" t="str">
        <f>_xlfn.IFNA(VLOOKUP($B356,'B-LogEmaxOverpEC50'!$A:$AL,MATCH(BA$1,'B-LogEmaxOverpEC50'!$A$1:$AL$1,0),FALSE),"")</f>
        <v/>
      </c>
      <c r="BB356" s="152" t="str">
        <f>_xlfn.IFNA(VLOOKUP($B356,'B-LogEmaxOverpEC50'!$A:$AL,MATCH(BB$1,'B-LogEmaxOverpEC50'!$A$1:$AL$1,0),FALSE),"")</f>
        <v/>
      </c>
      <c r="BC356" s="152" t="str">
        <f>_xlfn.IFNA(VLOOKUP($B356,'B-LogEmaxOverpEC50'!$A:$AL,MATCH(BC$1,'B-LogEmaxOverpEC50'!$A$1:$AL$1,0),FALSE),"")</f>
        <v/>
      </c>
      <c r="BD356" s="152" t="str">
        <f>_xlfn.IFNA(VLOOKUP($B356,'B-LogEmaxOverpEC50'!$A:$AL,MATCH(BD$1,'B-LogEmaxOverpEC50'!$A$1:$AL$1,0),FALSE),"")</f>
        <v/>
      </c>
      <c r="BE356" s="152" t="str">
        <f>_xlfn.IFNA(VLOOKUP($B356,'B-LogEmaxOverpEC50'!$A:$AL,MATCH(BE$1,'B-LogEmaxOverpEC50'!$A$1:$AL$1,0),FALSE),"")</f>
        <v/>
      </c>
      <c r="BF356" s="152" t="str">
        <f>_xlfn.IFNA(VLOOKUP($B356,'B-LogEmaxOverpEC50'!$A:$AL,MATCH(BF$1,'B-LogEmaxOverpEC50'!$A$1:$AL$1,0),FALSE),"")</f>
        <v/>
      </c>
      <c r="BG356" s="137" t="str">
        <f>_xlfn.IFNA(VLOOKUP($B356,'I-LogEmaxOverpEC50'!$A:$AR,MATCH(BG$1,'I-LogEmaxOverpEC50'!$A$1:$AR$1,0),FALSE),"")</f>
        <v/>
      </c>
      <c r="BH356" s="136" t="str">
        <f>_xlfn.IFNA(VLOOKUP($B356,'I-LogEmaxOverpEC50'!$A:$AR,MATCH(BH$1,'I-LogEmaxOverpEC50'!$A$1:$AR$1,0),FALSE),"")</f>
        <v/>
      </c>
      <c r="BI356" s="136" t="str">
        <f>_xlfn.IFNA(VLOOKUP($B356,'I-LogEmaxOverpEC50'!$A:$AR,MATCH(BI$1,'I-LogEmaxOverpEC50'!$A$1:$AR$1,0),FALSE),"")</f>
        <v/>
      </c>
      <c r="BJ356" s="136" t="str">
        <f>_xlfn.IFNA(VLOOKUP($B356,'I-LogEmaxOverpEC50'!$A:$AR,MATCH(BJ$1,'I-LogEmaxOverpEC50'!$A$1:$AR$1,0),FALSE),"")</f>
        <v/>
      </c>
      <c r="BK356" s="136" t="str">
        <f>_xlfn.IFNA(VLOOKUP($B356,'I-LogEmaxOverpEC50'!$A:$AR,MATCH(BK$1,'I-LogEmaxOverpEC50'!$A$1:$AR$1,0),FALSE),"")</f>
        <v/>
      </c>
      <c r="BL356" s="136" t="str">
        <f>_xlfn.IFNA(VLOOKUP($B356,'I-LogEmaxOverpEC50'!$A:$AR,MATCH(BL$1,'I-LogEmaxOverpEC50'!$A$1:$AR$1,0),FALSE),"")</f>
        <v/>
      </c>
      <c r="BM356" s="136" t="str">
        <f>_xlfn.IFNA(VLOOKUP($B356,'I-LogEmaxOverpEC50'!$A:$AR,MATCH(BM$1,'I-LogEmaxOverpEC50'!$A$1:$AR$1,0),FALSE),"")</f>
        <v/>
      </c>
      <c r="BN356" s="136" t="str">
        <f>_xlfn.IFNA(VLOOKUP($B356,'I-LogEmaxOverpEC50'!$A:$AR,MATCH(BN$1,'I-LogEmaxOverpEC50'!$A$1:$AR$1,0),FALSE),"")</f>
        <v/>
      </c>
      <c r="BO356" s="136" t="str">
        <f>_xlfn.IFNA(VLOOKUP($B356,'I-LogEmaxOverpEC50'!$A:$AR,MATCH(BO$1,'I-LogEmaxOverpEC50'!$A$1:$AR$1,0),FALSE),"")</f>
        <v/>
      </c>
      <c r="BP356" s="136" t="str">
        <f>_xlfn.IFNA(VLOOKUP($B356,'I-LogEmaxOverpEC50'!$A:$AR,MATCH(BP$1,'I-LogEmaxOverpEC50'!$A$1:$AR$1,0),FALSE),"")</f>
        <v/>
      </c>
      <c r="BQ356" s="136" t="str">
        <f>_xlfn.IFNA(VLOOKUP($B356,'I-LogEmaxOverpEC50'!$A:$AR,MATCH(BQ$1,'I-LogEmaxOverpEC50'!$A$1:$AR$1,0),FALSE),"")</f>
        <v/>
      </c>
      <c r="BR356" s="136" t="str">
        <f>_xlfn.IFNA(VLOOKUP($B356,'I-LogEmaxOverpEC50'!$A:$AR,MATCH(BR$1,'I-LogEmaxOverpEC50'!$A$1:$AR$1,0),FALSE),"")</f>
        <v/>
      </c>
      <c r="BS356" s="136" t="str">
        <f>_xlfn.IFNA(VLOOKUP($B356,'I-LogEmaxOverpEC50'!$A:$AR,MATCH(BS$1,'I-LogEmaxOverpEC50'!$A$1:$AR$1,0),FALSE),"")</f>
        <v/>
      </c>
    </row>
    <row r="357" spans="1:71" x14ac:dyDescent="0.2">
      <c r="A357" s="146" t="e" cm="1">
        <f t="array" ref="A357">_xlfn.IFS(SUM(F357:R357)&gt;0,1,AB357&gt;0,2,TRUE,3)</f>
        <v>#N/A</v>
      </c>
      <c r="B357" s="146" t="s">
        <v>1698</v>
      </c>
      <c r="D357" s="151" t="str">
        <f>_xlfn.XLOOKUP(B357,RecNamesAll!A:A,RecNamesAll!E:E)</f>
        <v>C</v>
      </c>
      <c r="E357" s="150" t="str">
        <f>_xlfn.XLOOKUP(B357,RecNamesAll!A:A,RecNamesAll!C:C)</f>
        <v>GABAB2</v>
      </c>
      <c r="F357" s="160" t="e">
        <f t="shared" si="100"/>
        <v>#N/A</v>
      </c>
      <c r="G357" s="159" t="e">
        <f t="shared" si="101"/>
        <v>#N/A</v>
      </c>
      <c r="H357" s="159" t="e">
        <f t="shared" si="102"/>
        <v>#N/A</v>
      </c>
      <c r="I357" s="159" t="e">
        <f t="shared" si="103"/>
        <v>#N/A</v>
      </c>
      <c r="J357" s="159" t="e">
        <f t="shared" si="104"/>
        <v>#N/A</v>
      </c>
      <c r="K357" s="159" t="e">
        <f t="shared" si="105"/>
        <v>#N/A</v>
      </c>
      <c r="L357" s="159" t="e">
        <f t="shared" si="106"/>
        <v>#N/A</v>
      </c>
      <c r="M357" s="159" t="e">
        <f t="shared" si="107"/>
        <v>#N/A</v>
      </c>
      <c r="N357" s="159" t="e">
        <f t="shared" si="108"/>
        <v>#N/A</v>
      </c>
      <c r="O357" s="159" t="e">
        <f t="shared" si="109"/>
        <v>#N/A</v>
      </c>
      <c r="P357" s="159" t="e">
        <f t="shared" si="110"/>
        <v>#N/A</v>
      </c>
      <c r="Q357" s="159" t="e">
        <f t="shared" si="111"/>
        <v>#N/A</v>
      </c>
      <c r="R357" s="159" t="e">
        <f t="shared" si="112"/>
        <v>#N/A</v>
      </c>
      <c r="U357" s="146" t="str">
        <f t="shared" si="113"/>
        <v>C</v>
      </c>
      <c r="V357" s="145" t="str">
        <f t="shared" si="114"/>
        <v>GABAB2</v>
      </c>
      <c r="W357" s="157" t="e">
        <f>VLOOKUP($B357,GtP!$A:$DD,MATCH("Gs_0-2",GtP!$A$1:$DD$1,0),FALSE)</f>
        <v>#N/A</v>
      </c>
      <c r="X357" s="156" t="e">
        <f>VLOOKUP($B357,GtP!$A:$DD,MATCH("Gi/o_0-2",GtP!$A$1:$DD$1,0),FALSE)</f>
        <v>#N/A</v>
      </c>
      <c r="Y357" s="156" t="e">
        <f>VLOOKUP($B357,GtP!$A:$DD,MATCH("Gq/11_0-2",GtP!$A$1:$DD$1,0),FALSE)</f>
        <v>#N/A</v>
      </c>
      <c r="Z357" s="156" t="e">
        <f>VLOOKUP($B357,GtP!$A:$DD,MATCH("G12/13_0-2",GtP!$A$1:$DD$1,0),FALSE)</f>
        <v>#N/A</v>
      </c>
      <c r="AB357" s="143" t="e">
        <f t="shared" si="115"/>
        <v>#N/A</v>
      </c>
      <c r="AC357" s="315" t="str">
        <f t="shared" si="116"/>
        <v/>
      </c>
      <c r="AD357" s="349" t="str">
        <f t="shared" si="117"/>
        <v/>
      </c>
      <c r="AE357" s="349" t="str">
        <f t="shared" si="118"/>
        <v/>
      </c>
      <c r="AF357" s="311" t="str">
        <f t="shared" si="119"/>
        <v/>
      </c>
      <c r="AG357" s="141" t="e">
        <f>_xlfn.CONCAT(IF(AT357="","-","B"),IF(BG357="","-","I"),VLOOKUP($B357,GtP!$A:$BB,MATCH("Gs_0-1",GtP!$A$1:$BB$1,0),FALSE))</f>
        <v>#N/A</v>
      </c>
      <c r="AH357" s="140" t="e">
        <f>_xlfn.CONCAT(IF(AU357="","-","B"),IF(BH357="","-","I"),VLOOKUP($B357,GtP!$A:$BB,MATCH("Gs_0-1",GtP!$A$1:$BB$1,0),FALSE))</f>
        <v>#N/A</v>
      </c>
      <c r="AI357" s="140" t="e">
        <f>_xlfn.CONCAT(IF(AV357="","-","B"),IF(BI357="","-","I"),VLOOKUP($B357,GtP!$A:$BB,MATCH("Gi/o_0-1",GtP!$A$1:$BB$1,0),FALSE))</f>
        <v>#N/A</v>
      </c>
      <c r="AJ357" s="140" t="e">
        <f>_xlfn.CONCAT(IF(AW357="","-","B"),IF(BJ357="","-","I"),VLOOKUP($B357,GtP!$A:$BB,MATCH("Gi/o_0-1",GtP!$A$1:$BB$1,0),FALSE))</f>
        <v>#N/A</v>
      </c>
      <c r="AK357" s="140" t="e">
        <f>_xlfn.CONCAT(IF(AX357="","-","B"),IF(BK357="","-","I"),VLOOKUP($B357,GtP!$A:$BB,MATCH("Gi/o_0-1",GtP!$A$1:$BB$1,0),FALSE))</f>
        <v>#N/A</v>
      </c>
      <c r="AL357" s="140" t="e">
        <f>_xlfn.CONCAT(IF(AY357="","-","B"),IF(BL357="","-","I"),VLOOKUP($B357,GtP!$A:$BB,MATCH("Gi/o_0-1",GtP!$A$1:$BB$1,0),FALSE))</f>
        <v>#N/A</v>
      </c>
      <c r="AM357" s="140" t="e">
        <f>_xlfn.CONCAT(IF(AZ357="","-","B"),IF(BM357="","-","I"),VLOOKUP($B357,GtP!$A:$BB,MATCH("Gi/o_0-1",GtP!$A$1:$BB$1,0),FALSE))</f>
        <v>#N/A</v>
      </c>
      <c r="AN357" s="140" t="e">
        <f>_xlfn.CONCAT(IF(BA357="","-","B"),IF(BN357="","-","I"),VLOOKUP($B357,GtP!$A:$BB,MATCH("Gq/11_0-1",GtP!$A$1:$BB$1,0),FALSE))</f>
        <v>#N/A</v>
      </c>
      <c r="AO357" s="140" t="e">
        <f>_xlfn.CONCAT(IF(BB357="","-","B"),IF(BO357="","-","I"),VLOOKUP($B357,GtP!$A:$BB,MATCH("Gq/11_0-1",GtP!$A$1:$BB$1,0),FALSE))</f>
        <v>#N/A</v>
      </c>
      <c r="AP357" s="140" t="e">
        <f>_xlfn.CONCAT(IF(BC357="","-","B"),IF(BP357="","-","I"),VLOOKUP($B357,GtP!$A:$BB,MATCH("Gq/11_0-1",GtP!$A$1:$BB$1,0),FALSE))</f>
        <v>#N/A</v>
      </c>
      <c r="AQ357" s="140" t="e">
        <f>_xlfn.CONCAT(IF(BD357="","-","B"),IF(BQ357="","-","I"),VLOOKUP($B357,GtP!$A:$BB,MATCH("Gq/11_0-1",GtP!$A$1:$BB$1,0),FALSE))</f>
        <v>#N/A</v>
      </c>
      <c r="AR357" s="140" t="e">
        <f>_xlfn.CONCAT(IF(BE357="","-","B"),IF(BR357="","-","I"),VLOOKUP($B357,GtP!$A:$BB,MATCH("G12/13_0-1",GtP!$A$1:$BB$1,0),FALSE))</f>
        <v>#N/A</v>
      </c>
      <c r="AS357" s="140" t="e">
        <f>_xlfn.CONCAT(IF(BF357="","-","B"),IF(BS357="","-","I"),VLOOKUP($B357,GtP!$A:$BB,MATCH("G12/13_0-1",GtP!$A$1:$BB$1,0),FALSE))</f>
        <v>#N/A</v>
      </c>
      <c r="AT357" s="139" t="str">
        <f>_xlfn.IFNA(VLOOKUP($B357,'B-LogEmaxOverpEC50'!$A:$AL,MATCH(AT$1,'B-LogEmaxOverpEC50'!$A$1:$AL$1,0),FALSE),"")</f>
        <v/>
      </c>
      <c r="AU357" s="136" t="str">
        <f>_xlfn.IFNA(VLOOKUP($B357,'B-LogEmaxOverpEC50'!$A:$AL,MATCH(AU$1,'B-LogEmaxOverpEC50'!$A$1:$AL$1,0),FALSE),"")</f>
        <v/>
      </c>
      <c r="AV357" s="152" t="str">
        <f>_xlfn.IFNA(VLOOKUP($B357,'B-LogEmaxOverpEC50'!$A:$AL,MATCH(AV$1,'B-LogEmaxOverpEC50'!$A$1:$AL$1,0),FALSE),"")</f>
        <v/>
      </c>
      <c r="AW357" s="152" t="str">
        <f>_xlfn.IFNA(VLOOKUP($B357,'B-LogEmaxOverpEC50'!$A:$AL,MATCH(AW$1,'B-LogEmaxOverpEC50'!$A$1:$AL$1,0),FALSE),"")</f>
        <v/>
      </c>
      <c r="AX357" s="152" t="str">
        <f>_xlfn.IFNA(VLOOKUP($B357,'B-LogEmaxOverpEC50'!$A:$AL,MATCH(AX$1,'B-LogEmaxOverpEC50'!$A$1:$AL$1,0),FALSE),"")</f>
        <v/>
      </c>
      <c r="AY357" s="152" t="str">
        <f>_xlfn.IFNA(VLOOKUP($B357,'B-LogEmaxOverpEC50'!$A:$AL,MATCH(AY$1,'B-LogEmaxOverpEC50'!$A$1:$AL$1,0),FALSE),"")</f>
        <v/>
      </c>
      <c r="AZ357" s="152" t="str">
        <f>_xlfn.IFNA(VLOOKUP($B357,'B-LogEmaxOverpEC50'!$A:$AL,MATCH(AZ$1,'B-LogEmaxOverpEC50'!$A$1:$AL$1,0),FALSE),"")</f>
        <v/>
      </c>
      <c r="BA357" s="152" t="str">
        <f>_xlfn.IFNA(VLOOKUP($B357,'B-LogEmaxOverpEC50'!$A:$AL,MATCH(BA$1,'B-LogEmaxOverpEC50'!$A$1:$AL$1,0),FALSE),"")</f>
        <v/>
      </c>
      <c r="BB357" s="152" t="str">
        <f>_xlfn.IFNA(VLOOKUP($B357,'B-LogEmaxOverpEC50'!$A:$AL,MATCH(BB$1,'B-LogEmaxOverpEC50'!$A$1:$AL$1,0),FALSE),"")</f>
        <v/>
      </c>
      <c r="BC357" s="152" t="str">
        <f>_xlfn.IFNA(VLOOKUP($B357,'B-LogEmaxOverpEC50'!$A:$AL,MATCH(BC$1,'B-LogEmaxOverpEC50'!$A$1:$AL$1,0),FALSE),"")</f>
        <v/>
      </c>
      <c r="BD357" s="152" t="str">
        <f>_xlfn.IFNA(VLOOKUP($B357,'B-LogEmaxOverpEC50'!$A:$AL,MATCH(BD$1,'B-LogEmaxOverpEC50'!$A$1:$AL$1,0),FALSE),"")</f>
        <v/>
      </c>
      <c r="BE357" s="152" t="str">
        <f>_xlfn.IFNA(VLOOKUP($B357,'B-LogEmaxOverpEC50'!$A:$AL,MATCH(BE$1,'B-LogEmaxOverpEC50'!$A$1:$AL$1,0),FALSE),"")</f>
        <v/>
      </c>
      <c r="BF357" s="152" t="str">
        <f>_xlfn.IFNA(VLOOKUP($B357,'B-LogEmaxOverpEC50'!$A:$AL,MATCH(BF$1,'B-LogEmaxOverpEC50'!$A$1:$AL$1,0),FALSE),"")</f>
        <v/>
      </c>
      <c r="BG357" s="137" t="str">
        <f>_xlfn.IFNA(VLOOKUP($B357,'I-LogEmaxOverpEC50'!$A:$AR,MATCH(BG$1,'I-LogEmaxOverpEC50'!$A$1:$AR$1,0),FALSE),"")</f>
        <v/>
      </c>
      <c r="BH357" s="136" t="str">
        <f>_xlfn.IFNA(VLOOKUP($B357,'I-LogEmaxOverpEC50'!$A:$AR,MATCH(BH$1,'I-LogEmaxOverpEC50'!$A$1:$AR$1,0),FALSE),"")</f>
        <v/>
      </c>
      <c r="BI357" s="136" t="str">
        <f>_xlfn.IFNA(VLOOKUP($B357,'I-LogEmaxOverpEC50'!$A:$AR,MATCH(BI$1,'I-LogEmaxOverpEC50'!$A$1:$AR$1,0),FALSE),"")</f>
        <v/>
      </c>
      <c r="BJ357" s="136" t="str">
        <f>_xlfn.IFNA(VLOOKUP($B357,'I-LogEmaxOverpEC50'!$A:$AR,MATCH(BJ$1,'I-LogEmaxOverpEC50'!$A$1:$AR$1,0),FALSE),"")</f>
        <v/>
      </c>
      <c r="BK357" s="136" t="str">
        <f>_xlfn.IFNA(VLOOKUP($B357,'I-LogEmaxOverpEC50'!$A:$AR,MATCH(BK$1,'I-LogEmaxOverpEC50'!$A$1:$AR$1,0),FALSE),"")</f>
        <v/>
      </c>
      <c r="BL357" s="136" t="str">
        <f>_xlfn.IFNA(VLOOKUP($B357,'I-LogEmaxOverpEC50'!$A:$AR,MATCH(BL$1,'I-LogEmaxOverpEC50'!$A$1:$AR$1,0),FALSE),"")</f>
        <v/>
      </c>
      <c r="BM357" s="136" t="str">
        <f>_xlfn.IFNA(VLOOKUP($B357,'I-LogEmaxOverpEC50'!$A:$AR,MATCH(BM$1,'I-LogEmaxOverpEC50'!$A$1:$AR$1,0),FALSE),"")</f>
        <v/>
      </c>
      <c r="BN357" s="136" t="str">
        <f>_xlfn.IFNA(VLOOKUP($B357,'I-LogEmaxOverpEC50'!$A:$AR,MATCH(BN$1,'I-LogEmaxOverpEC50'!$A$1:$AR$1,0),FALSE),"")</f>
        <v/>
      </c>
      <c r="BO357" s="136" t="str">
        <f>_xlfn.IFNA(VLOOKUP($B357,'I-LogEmaxOverpEC50'!$A:$AR,MATCH(BO$1,'I-LogEmaxOverpEC50'!$A$1:$AR$1,0),FALSE),"")</f>
        <v/>
      </c>
      <c r="BP357" s="136" t="str">
        <f>_xlfn.IFNA(VLOOKUP($B357,'I-LogEmaxOverpEC50'!$A:$AR,MATCH(BP$1,'I-LogEmaxOverpEC50'!$A$1:$AR$1,0),FALSE),"")</f>
        <v/>
      </c>
      <c r="BQ357" s="136" t="str">
        <f>_xlfn.IFNA(VLOOKUP($B357,'I-LogEmaxOverpEC50'!$A:$AR,MATCH(BQ$1,'I-LogEmaxOverpEC50'!$A$1:$AR$1,0),FALSE),"")</f>
        <v/>
      </c>
      <c r="BR357" s="136" t="str">
        <f>_xlfn.IFNA(VLOOKUP($B357,'I-LogEmaxOverpEC50'!$A:$AR,MATCH(BR$1,'I-LogEmaxOverpEC50'!$A$1:$AR$1,0),FALSE),"")</f>
        <v/>
      </c>
      <c r="BS357" s="136" t="str">
        <f>_xlfn.IFNA(VLOOKUP($B357,'I-LogEmaxOverpEC50'!$A:$AR,MATCH(BS$1,'I-LogEmaxOverpEC50'!$A$1:$AR$1,0),FALSE),"")</f>
        <v/>
      </c>
    </row>
    <row r="358" spans="1:71" x14ac:dyDescent="0.2">
      <c r="A358" s="146" t="e" cm="1">
        <f t="array" ref="A358">_xlfn.IFS(SUM(F358:R358)&gt;0,1,AB358&gt;0,2,TRUE,3)</f>
        <v>#N/A</v>
      </c>
      <c r="B358" s="146" t="s">
        <v>1681</v>
      </c>
      <c r="D358" s="151" t="str">
        <f>_xlfn.XLOOKUP(B358,RecNamesAll!A:A,RecNamesAll!E:E)</f>
        <v>C</v>
      </c>
      <c r="E358" s="150" t="str">
        <f>_xlfn.XLOOKUP(B358,RecNamesAll!A:A,RecNamesAll!C:C)</f>
        <v>GPR156</v>
      </c>
      <c r="F358" s="160" t="e">
        <f t="shared" si="100"/>
        <v>#N/A</v>
      </c>
      <c r="G358" s="159" t="e">
        <f t="shared" si="101"/>
        <v>#N/A</v>
      </c>
      <c r="H358" s="159" t="e">
        <f t="shared" si="102"/>
        <v>#N/A</v>
      </c>
      <c r="I358" s="159" t="e">
        <f t="shared" si="103"/>
        <v>#N/A</v>
      </c>
      <c r="J358" s="159" t="e">
        <f t="shared" si="104"/>
        <v>#N/A</v>
      </c>
      <c r="K358" s="159" t="e">
        <f t="shared" si="105"/>
        <v>#N/A</v>
      </c>
      <c r="L358" s="159" t="e">
        <f t="shared" si="106"/>
        <v>#N/A</v>
      </c>
      <c r="M358" s="159" t="e">
        <f t="shared" si="107"/>
        <v>#N/A</v>
      </c>
      <c r="N358" s="159" t="e">
        <f t="shared" si="108"/>
        <v>#N/A</v>
      </c>
      <c r="O358" s="159" t="e">
        <f t="shared" si="109"/>
        <v>#N/A</v>
      </c>
      <c r="P358" s="159" t="e">
        <f t="shared" si="110"/>
        <v>#N/A</v>
      </c>
      <c r="Q358" s="159" t="e">
        <f t="shared" si="111"/>
        <v>#N/A</v>
      </c>
      <c r="R358" s="159" t="e">
        <f t="shared" si="112"/>
        <v>#N/A</v>
      </c>
      <c r="U358" s="146" t="str">
        <f t="shared" si="113"/>
        <v>C</v>
      </c>
      <c r="V358" s="145" t="str">
        <f t="shared" si="114"/>
        <v>GPR156</v>
      </c>
      <c r="W358" s="157" t="e">
        <f>VLOOKUP($B358,GtP!$A:$DD,MATCH("Gs_0-2",GtP!$A$1:$DD$1,0),FALSE)</f>
        <v>#N/A</v>
      </c>
      <c r="X358" s="156" t="e">
        <f>VLOOKUP($B358,GtP!$A:$DD,MATCH("Gi/o_0-2",GtP!$A$1:$DD$1,0),FALSE)</f>
        <v>#N/A</v>
      </c>
      <c r="Y358" s="156" t="e">
        <f>VLOOKUP($B358,GtP!$A:$DD,MATCH("Gq/11_0-2",GtP!$A$1:$DD$1,0),FALSE)</f>
        <v>#N/A</v>
      </c>
      <c r="Z358" s="156" t="e">
        <f>VLOOKUP($B358,GtP!$A:$DD,MATCH("G12/13_0-2",GtP!$A$1:$DD$1,0),FALSE)</f>
        <v>#N/A</v>
      </c>
      <c r="AB358" s="143" t="e">
        <f t="shared" si="115"/>
        <v>#N/A</v>
      </c>
      <c r="AC358" s="315" t="str">
        <f t="shared" si="116"/>
        <v/>
      </c>
      <c r="AD358" s="349" t="str">
        <f t="shared" si="117"/>
        <v/>
      </c>
      <c r="AE358" s="349" t="str">
        <f t="shared" si="118"/>
        <v/>
      </c>
      <c r="AF358" s="311" t="str">
        <f t="shared" si="119"/>
        <v/>
      </c>
      <c r="AG358" s="141" t="e">
        <f>_xlfn.CONCAT(IF(AT358="","-","B"),IF(BG358="","-","I"),VLOOKUP($B358,GtP!$A:$BB,MATCH("Gs_0-1",GtP!$A$1:$BB$1,0),FALSE))</f>
        <v>#N/A</v>
      </c>
      <c r="AH358" s="140" t="e">
        <f>_xlfn.CONCAT(IF(AU358="","-","B"),IF(BH358="","-","I"),VLOOKUP($B358,GtP!$A:$BB,MATCH("Gs_0-1",GtP!$A$1:$BB$1,0),FALSE))</f>
        <v>#N/A</v>
      </c>
      <c r="AI358" s="140" t="e">
        <f>_xlfn.CONCAT(IF(AV358="","-","B"),IF(BI358="","-","I"),VLOOKUP($B358,GtP!$A:$BB,MATCH("Gi/o_0-1",GtP!$A$1:$BB$1,0),FALSE))</f>
        <v>#N/A</v>
      </c>
      <c r="AJ358" s="140" t="e">
        <f>_xlfn.CONCAT(IF(AW358="","-","B"),IF(BJ358="","-","I"),VLOOKUP($B358,GtP!$A:$BB,MATCH("Gi/o_0-1",GtP!$A$1:$BB$1,0),FALSE))</f>
        <v>#N/A</v>
      </c>
      <c r="AK358" s="140" t="e">
        <f>_xlfn.CONCAT(IF(AX358="","-","B"),IF(BK358="","-","I"),VLOOKUP($B358,GtP!$A:$BB,MATCH("Gi/o_0-1",GtP!$A$1:$BB$1,0),FALSE))</f>
        <v>#N/A</v>
      </c>
      <c r="AL358" s="140" t="e">
        <f>_xlfn.CONCAT(IF(AY358="","-","B"),IF(BL358="","-","I"),VLOOKUP($B358,GtP!$A:$BB,MATCH("Gi/o_0-1",GtP!$A$1:$BB$1,0),FALSE))</f>
        <v>#N/A</v>
      </c>
      <c r="AM358" s="140" t="e">
        <f>_xlfn.CONCAT(IF(AZ358="","-","B"),IF(BM358="","-","I"),VLOOKUP($B358,GtP!$A:$BB,MATCH("Gi/o_0-1",GtP!$A$1:$BB$1,0),FALSE))</f>
        <v>#N/A</v>
      </c>
      <c r="AN358" s="140" t="e">
        <f>_xlfn.CONCAT(IF(BA358="","-","B"),IF(BN358="","-","I"),VLOOKUP($B358,GtP!$A:$BB,MATCH("Gq/11_0-1",GtP!$A$1:$BB$1,0),FALSE))</f>
        <v>#N/A</v>
      </c>
      <c r="AO358" s="140" t="e">
        <f>_xlfn.CONCAT(IF(BB358="","-","B"),IF(BO358="","-","I"),VLOOKUP($B358,GtP!$A:$BB,MATCH("Gq/11_0-1",GtP!$A$1:$BB$1,0),FALSE))</f>
        <v>#N/A</v>
      </c>
      <c r="AP358" s="140" t="e">
        <f>_xlfn.CONCAT(IF(BC358="","-","B"),IF(BP358="","-","I"),VLOOKUP($B358,GtP!$A:$BB,MATCH("Gq/11_0-1",GtP!$A$1:$BB$1,0),FALSE))</f>
        <v>#N/A</v>
      </c>
      <c r="AQ358" s="140" t="e">
        <f>_xlfn.CONCAT(IF(BD358="","-","B"),IF(BQ358="","-","I"),VLOOKUP($B358,GtP!$A:$BB,MATCH("Gq/11_0-1",GtP!$A$1:$BB$1,0),FALSE))</f>
        <v>#N/A</v>
      </c>
      <c r="AR358" s="140" t="e">
        <f>_xlfn.CONCAT(IF(BE358="","-","B"),IF(BR358="","-","I"),VLOOKUP($B358,GtP!$A:$BB,MATCH("G12/13_0-1",GtP!$A$1:$BB$1,0),FALSE))</f>
        <v>#N/A</v>
      </c>
      <c r="AS358" s="140" t="e">
        <f>_xlfn.CONCAT(IF(BF358="","-","B"),IF(BS358="","-","I"),VLOOKUP($B358,GtP!$A:$BB,MATCH("G12/13_0-1",GtP!$A$1:$BB$1,0),FALSE))</f>
        <v>#N/A</v>
      </c>
      <c r="AT358" s="139" t="str">
        <f>_xlfn.IFNA(VLOOKUP($B358,'B-LogEmaxOverpEC50'!$A:$AL,MATCH(AT$1,'B-LogEmaxOverpEC50'!$A$1:$AL$1,0),FALSE),"")</f>
        <v/>
      </c>
      <c r="AU358" s="136" t="str">
        <f>_xlfn.IFNA(VLOOKUP($B358,'B-LogEmaxOverpEC50'!$A:$AL,MATCH(AU$1,'B-LogEmaxOverpEC50'!$A$1:$AL$1,0),FALSE),"")</f>
        <v/>
      </c>
      <c r="AV358" s="152" t="str">
        <f>_xlfn.IFNA(VLOOKUP($B358,'B-LogEmaxOverpEC50'!$A:$AL,MATCH(AV$1,'B-LogEmaxOverpEC50'!$A$1:$AL$1,0),FALSE),"")</f>
        <v/>
      </c>
      <c r="AW358" s="152" t="str">
        <f>_xlfn.IFNA(VLOOKUP($B358,'B-LogEmaxOverpEC50'!$A:$AL,MATCH(AW$1,'B-LogEmaxOverpEC50'!$A$1:$AL$1,0),FALSE),"")</f>
        <v/>
      </c>
      <c r="AX358" s="152" t="str">
        <f>_xlfn.IFNA(VLOOKUP($B358,'B-LogEmaxOverpEC50'!$A:$AL,MATCH(AX$1,'B-LogEmaxOverpEC50'!$A$1:$AL$1,0),FALSE),"")</f>
        <v/>
      </c>
      <c r="AY358" s="152" t="str">
        <f>_xlfn.IFNA(VLOOKUP($B358,'B-LogEmaxOverpEC50'!$A:$AL,MATCH(AY$1,'B-LogEmaxOverpEC50'!$A$1:$AL$1,0),FALSE),"")</f>
        <v/>
      </c>
      <c r="AZ358" s="152" t="str">
        <f>_xlfn.IFNA(VLOOKUP($B358,'B-LogEmaxOverpEC50'!$A:$AL,MATCH(AZ$1,'B-LogEmaxOverpEC50'!$A$1:$AL$1,0),FALSE),"")</f>
        <v/>
      </c>
      <c r="BA358" s="152" t="str">
        <f>_xlfn.IFNA(VLOOKUP($B358,'B-LogEmaxOverpEC50'!$A:$AL,MATCH(BA$1,'B-LogEmaxOverpEC50'!$A$1:$AL$1,0),FALSE),"")</f>
        <v/>
      </c>
      <c r="BB358" s="152" t="str">
        <f>_xlfn.IFNA(VLOOKUP($B358,'B-LogEmaxOverpEC50'!$A:$AL,MATCH(BB$1,'B-LogEmaxOverpEC50'!$A$1:$AL$1,0),FALSE),"")</f>
        <v/>
      </c>
      <c r="BC358" s="152" t="str">
        <f>_xlfn.IFNA(VLOOKUP($B358,'B-LogEmaxOverpEC50'!$A:$AL,MATCH(BC$1,'B-LogEmaxOverpEC50'!$A$1:$AL$1,0),FALSE),"")</f>
        <v/>
      </c>
      <c r="BD358" s="152" t="str">
        <f>_xlfn.IFNA(VLOOKUP($B358,'B-LogEmaxOverpEC50'!$A:$AL,MATCH(BD$1,'B-LogEmaxOverpEC50'!$A$1:$AL$1,0),FALSE),"")</f>
        <v/>
      </c>
      <c r="BE358" s="152" t="str">
        <f>_xlfn.IFNA(VLOOKUP($B358,'B-LogEmaxOverpEC50'!$A:$AL,MATCH(BE$1,'B-LogEmaxOverpEC50'!$A$1:$AL$1,0),FALSE),"")</f>
        <v/>
      </c>
      <c r="BF358" s="152" t="str">
        <f>_xlfn.IFNA(VLOOKUP($B358,'B-LogEmaxOverpEC50'!$A:$AL,MATCH(BF$1,'B-LogEmaxOverpEC50'!$A$1:$AL$1,0),FALSE),"")</f>
        <v/>
      </c>
      <c r="BG358" s="137" t="str">
        <f>_xlfn.IFNA(VLOOKUP($B358,'I-LogEmaxOverpEC50'!$A:$AR,MATCH(BG$1,'I-LogEmaxOverpEC50'!$A$1:$AR$1,0),FALSE),"")</f>
        <v/>
      </c>
      <c r="BH358" s="136" t="str">
        <f>_xlfn.IFNA(VLOOKUP($B358,'I-LogEmaxOverpEC50'!$A:$AR,MATCH(BH$1,'I-LogEmaxOverpEC50'!$A$1:$AR$1,0),FALSE),"")</f>
        <v/>
      </c>
      <c r="BI358" s="136" t="str">
        <f>_xlfn.IFNA(VLOOKUP($B358,'I-LogEmaxOverpEC50'!$A:$AR,MATCH(BI$1,'I-LogEmaxOverpEC50'!$A$1:$AR$1,0),FALSE),"")</f>
        <v/>
      </c>
      <c r="BJ358" s="136" t="str">
        <f>_xlfn.IFNA(VLOOKUP($B358,'I-LogEmaxOverpEC50'!$A:$AR,MATCH(BJ$1,'I-LogEmaxOverpEC50'!$A$1:$AR$1,0),FALSE),"")</f>
        <v/>
      </c>
      <c r="BK358" s="136" t="str">
        <f>_xlfn.IFNA(VLOOKUP($B358,'I-LogEmaxOverpEC50'!$A:$AR,MATCH(BK$1,'I-LogEmaxOverpEC50'!$A$1:$AR$1,0),FALSE),"")</f>
        <v/>
      </c>
      <c r="BL358" s="136" t="str">
        <f>_xlfn.IFNA(VLOOKUP($B358,'I-LogEmaxOverpEC50'!$A:$AR,MATCH(BL$1,'I-LogEmaxOverpEC50'!$A$1:$AR$1,0),FALSE),"")</f>
        <v/>
      </c>
      <c r="BM358" s="136" t="str">
        <f>_xlfn.IFNA(VLOOKUP($B358,'I-LogEmaxOverpEC50'!$A:$AR,MATCH(BM$1,'I-LogEmaxOverpEC50'!$A$1:$AR$1,0),FALSE),"")</f>
        <v/>
      </c>
      <c r="BN358" s="136" t="str">
        <f>_xlfn.IFNA(VLOOKUP($B358,'I-LogEmaxOverpEC50'!$A:$AR,MATCH(BN$1,'I-LogEmaxOverpEC50'!$A$1:$AR$1,0),FALSE),"")</f>
        <v/>
      </c>
      <c r="BO358" s="136" t="str">
        <f>_xlfn.IFNA(VLOOKUP($B358,'I-LogEmaxOverpEC50'!$A:$AR,MATCH(BO$1,'I-LogEmaxOverpEC50'!$A$1:$AR$1,0),FALSE),"")</f>
        <v/>
      </c>
      <c r="BP358" s="136" t="str">
        <f>_xlfn.IFNA(VLOOKUP($B358,'I-LogEmaxOverpEC50'!$A:$AR,MATCH(BP$1,'I-LogEmaxOverpEC50'!$A$1:$AR$1,0),FALSE),"")</f>
        <v/>
      </c>
      <c r="BQ358" s="136" t="str">
        <f>_xlfn.IFNA(VLOOKUP($B358,'I-LogEmaxOverpEC50'!$A:$AR,MATCH(BQ$1,'I-LogEmaxOverpEC50'!$A$1:$AR$1,0),FALSE),"")</f>
        <v/>
      </c>
      <c r="BR358" s="136" t="str">
        <f>_xlfn.IFNA(VLOOKUP($B358,'I-LogEmaxOverpEC50'!$A:$AR,MATCH(BR$1,'I-LogEmaxOverpEC50'!$A$1:$AR$1,0),FALSE),"")</f>
        <v/>
      </c>
      <c r="BS358" s="136" t="str">
        <f>_xlfn.IFNA(VLOOKUP($B358,'I-LogEmaxOverpEC50'!$A:$AR,MATCH(BS$1,'I-LogEmaxOverpEC50'!$A$1:$AR$1,0),FALSE),"")</f>
        <v/>
      </c>
    </row>
    <row r="359" spans="1:71" x14ac:dyDescent="0.2">
      <c r="A359" s="146" t="e" cm="1">
        <f t="array" ref="A359">_xlfn.IFS(SUM(F359:R359)&gt;0,1,AB359&gt;0,2,TRUE,3)</f>
        <v>#N/A</v>
      </c>
      <c r="B359" s="146" t="s">
        <v>1677</v>
      </c>
      <c r="D359" s="151" t="str">
        <f>_xlfn.XLOOKUP(B359,RecNamesAll!A:A,RecNamesAll!E:E)</f>
        <v>C</v>
      </c>
      <c r="E359" s="150" t="str">
        <f>_xlfn.XLOOKUP(B359,RecNamesAll!A:A,RecNamesAll!C:C)</f>
        <v>GPR158</v>
      </c>
      <c r="F359" s="160" t="e">
        <f t="shared" si="100"/>
        <v>#N/A</v>
      </c>
      <c r="G359" s="159" t="e">
        <f t="shared" si="101"/>
        <v>#N/A</v>
      </c>
      <c r="H359" s="159" t="e">
        <f t="shared" si="102"/>
        <v>#N/A</v>
      </c>
      <c r="I359" s="159" t="e">
        <f t="shared" si="103"/>
        <v>#N/A</v>
      </c>
      <c r="J359" s="159" t="e">
        <f t="shared" si="104"/>
        <v>#N/A</v>
      </c>
      <c r="K359" s="159" t="e">
        <f t="shared" si="105"/>
        <v>#N/A</v>
      </c>
      <c r="L359" s="159" t="e">
        <f t="shared" si="106"/>
        <v>#N/A</v>
      </c>
      <c r="M359" s="159" t="e">
        <f t="shared" si="107"/>
        <v>#N/A</v>
      </c>
      <c r="N359" s="159" t="e">
        <f t="shared" si="108"/>
        <v>#N/A</v>
      </c>
      <c r="O359" s="159" t="e">
        <f t="shared" si="109"/>
        <v>#N/A</v>
      </c>
      <c r="P359" s="159" t="e">
        <f t="shared" si="110"/>
        <v>#N/A</v>
      </c>
      <c r="Q359" s="159" t="e">
        <f t="shared" si="111"/>
        <v>#N/A</v>
      </c>
      <c r="R359" s="159" t="e">
        <f t="shared" si="112"/>
        <v>#N/A</v>
      </c>
      <c r="U359" s="146" t="str">
        <f t="shared" si="113"/>
        <v>C</v>
      </c>
      <c r="V359" s="145" t="str">
        <f t="shared" si="114"/>
        <v>GPR158</v>
      </c>
      <c r="W359" s="157" t="e">
        <f>VLOOKUP($B359,GtP!$A:$DD,MATCH("Gs_0-2",GtP!$A$1:$DD$1,0),FALSE)</f>
        <v>#N/A</v>
      </c>
      <c r="X359" s="156" t="e">
        <f>VLOOKUP($B359,GtP!$A:$DD,MATCH("Gi/o_0-2",GtP!$A$1:$DD$1,0),FALSE)</f>
        <v>#N/A</v>
      </c>
      <c r="Y359" s="156" t="e">
        <f>VLOOKUP($B359,GtP!$A:$DD,MATCH("Gq/11_0-2",GtP!$A$1:$DD$1,0),FALSE)</f>
        <v>#N/A</v>
      </c>
      <c r="Z359" s="156" t="e">
        <f>VLOOKUP($B359,GtP!$A:$DD,MATCH("G12/13_0-2",GtP!$A$1:$DD$1,0),FALSE)</f>
        <v>#N/A</v>
      </c>
      <c r="AB359" s="143" t="e">
        <f t="shared" si="115"/>
        <v>#N/A</v>
      </c>
      <c r="AC359" s="315" t="str">
        <f t="shared" si="116"/>
        <v/>
      </c>
      <c r="AD359" s="349" t="str">
        <f t="shared" si="117"/>
        <v/>
      </c>
      <c r="AE359" s="349" t="str">
        <f t="shared" si="118"/>
        <v/>
      </c>
      <c r="AF359" s="311" t="str">
        <f t="shared" si="119"/>
        <v/>
      </c>
      <c r="AG359" s="141" t="e">
        <f>_xlfn.CONCAT(IF(AT359="","-","B"),IF(BG359="","-","I"),VLOOKUP($B359,GtP!$A:$BB,MATCH("Gs_0-1",GtP!$A$1:$BB$1,0),FALSE))</f>
        <v>#N/A</v>
      </c>
      <c r="AH359" s="140" t="e">
        <f>_xlfn.CONCAT(IF(AU359="","-","B"),IF(BH359="","-","I"),VLOOKUP($B359,GtP!$A:$BB,MATCH("Gs_0-1",GtP!$A$1:$BB$1,0),FALSE))</f>
        <v>#N/A</v>
      </c>
      <c r="AI359" s="140" t="e">
        <f>_xlfn.CONCAT(IF(AV359="","-","B"),IF(BI359="","-","I"),VLOOKUP($B359,GtP!$A:$BB,MATCH("Gi/o_0-1",GtP!$A$1:$BB$1,0),FALSE))</f>
        <v>#N/A</v>
      </c>
      <c r="AJ359" s="140" t="e">
        <f>_xlfn.CONCAT(IF(AW359="","-","B"),IF(BJ359="","-","I"),VLOOKUP($B359,GtP!$A:$BB,MATCH("Gi/o_0-1",GtP!$A$1:$BB$1,0),FALSE))</f>
        <v>#N/A</v>
      </c>
      <c r="AK359" s="140" t="e">
        <f>_xlfn.CONCAT(IF(AX359="","-","B"),IF(BK359="","-","I"),VLOOKUP($B359,GtP!$A:$BB,MATCH("Gi/o_0-1",GtP!$A$1:$BB$1,0),FALSE))</f>
        <v>#N/A</v>
      </c>
      <c r="AL359" s="140" t="e">
        <f>_xlfn.CONCAT(IF(AY359="","-","B"),IF(BL359="","-","I"),VLOOKUP($B359,GtP!$A:$BB,MATCH("Gi/o_0-1",GtP!$A$1:$BB$1,0),FALSE))</f>
        <v>#N/A</v>
      </c>
      <c r="AM359" s="140" t="e">
        <f>_xlfn.CONCAT(IF(AZ359="","-","B"),IF(BM359="","-","I"),VLOOKUP($B359,GtP!$A:$BB,MATCH("Gi/o_0-1",GtP!$A$1:$BB$1,0),FALSE))</f>
        <v>#N/A</v>
      </c>
      <c r="AN359" s="140" t="e">
        <f>_xlfn.CONCAT(IF(BA359="","-","B"),IF(BN359="","-","I"),VLOOKUP($B359,GtP!$A:$BB,MATCH("Gq/11_0-1",GtP!$A$1:$BB$1,0),FALSE))</f>
        <v>#N/A</v>
      </c>
      <c r="AO359" s="140" t="e">
        <f>_xlfn.CONCAT(IF(BB359="","-","B"),IF(BO359="","-","I"),VLOOKUP($B359,GtP!$A:$BB,MATCH("Gq/11_0-1",GtP!$A$1:$BB$1,0),FALSE))</f>
        <v>#N/A</v>
      </c>
      <c r="AP359" s="140" t="e">
        <f>_xlfn.CONCAT(IF(BC359="","-","B"),IF(BP359="","-","I"),VLOOKUP($B359,GtP!$A:$BB,MATCH("Gq/11_0-1",GtP!$A$1:$BB$1,0),FALSE))</f>
        <v>#N/A</v>
      </c>
      <c r="AQ359" s="140" t="e">
        <f>_xlfn.CONCAT(IF(BD359="","-","B"),IF(BQ359="","-","I"),VLOOKUP($B359,GtP!$A:$BB,MATCH("Gq/11_0-1",GtP!$A$1:$BB$1,0),FALSE))</f>
        <v>#N/A</v>
      </c>
      <c r="AR359" s="140" t="e">
        <f>_xlfn.CONCAT(IF(BE359="","-","B"),IF(BR359="","-","I"),VLOOKUP($B359,GtP!$A:$BB,MATCH("G12/13_0-1",GtP!$A$1:$BB$1,0),FALSE))</f>
        <v>#N/A</v>
      </c>
      <c r="AS359" s="140" t="e">
        <f>_xlfn.CONCAT(IF(BF359="","-","B"),IF(BS359="","-","I"),VLOOKUP($B359,GtP!$A:$BB,MATCH("G12/13_0-1",GtP!$A$1:$BB$1,0),FALSE))</f>
        <v>#N/A</v>
      </c>
      <c r="AT359" s="139" t="str">
        <f>_xlfn.IFNA(VLOOKUP($B359,'B-LogEmaxOverpEC50'!$A:$AL,MATCH(AT$1,'B-LogEmaxOverpEC50'!$A$1:$AL$1,0),FALSE),"")</f>
        <v/>
      </c>
      <c r="AU359" s="136" t="str">
        <f>_xlfn.IFNA(VLOOKUP($B359,'B-LogEmaxOverpEC50'!$A:$AL,MATCH(AU$1,'B-LogEmaxOverpEC50'!$A$1:$AL$1,0),FALSE),"")</f>
        <v/>
      </c>
      <c r="AV359" s="152" t="str">
        <f>_xlfn.IFNA(VLOOKUP($B359,'B-LogEmaxOverpEC50'!$A:$AL,MATCH(AV$1,'B-LogEmaxOverpEC50'!$A$1:$AL$1,0),FALSE),"")</f>
        <v/>
      </c>
      <c r="AW359" s="152" t="str">
        <f>_xlfn.IFNA(VLOOKUP($B359,'B-LogEmaxOverpEC50'!$A:$AL,MATCH(AW$1,'B-LogEmaxOverpEC50'!$A$1:$AL$1,0),FALSE),"")</f>
        <v/>
      </c>
      <c r="AX359" s="152" t="str">
        <f>_xlfn.IFNA(VLOOKUP($B359,'B-LogEmaxOverpEC50'!$A:$AL,MATCH(AX$1,'B-LogEmaxOverpEC50'!$A$1:$AL$1,0),FALSE),"")</f>
        <v/>
      </c>
      <c r="AY359" s="152" t="str">
        <f>_xlfn.IFNA(VLOOKUP($B359,'B-LogEmaxOverpEC50'!$A:$AL,MATCH(AY$1,'B-LogEmaxOverpEC50'!$A$1:$AL$1,0),FALSE),"")</f>
        <v/>
      </c>
      <c r="AZ359" s="152" t="str">
        <f>_xlfn.IFNA(VLOOKUP($B359,'B-LogEmaxOverpEC50'!$A:$AL,MATCH(AZ$1,'B-LogEmaxOverpEC50'!$A$1:$AL$1,0),FALSE),"")</f>
        <v/>
      </c>
      <c r="BA359" s="152" t="str">
        <f>_xlfn.IFNA(VLOOKUP($B359,'B-LogEmaxOverpEC50'!$A:$AL,MATCH(BA$1,'B-LogEmaxOverpEC50'!$A$1:$AL$1,0),FALSE),"")</f>
        <v/>
      </c>
      <c r="BB359" s="152" t="str">
        <f>_xlfn.IFNA(VLOOKUP($B359,'B-LogEmaxOverpEC50'!$A:$AL,MATCH(BB$1,'B-LogEmaxOverpEC50'!$A$1:$AL$1,0),FALSE),"")</f>
        <v/>
      </c>
      <c r="BC359" s="152" t="str">
        <f>_xlfn.IFNA(VLOOKUP($B359,'B-LogEmaxOverpEC50'!$A:$AL,MATCH(BC$1,'B-LogEmaxOverpEC50'!$A$1:$AL$1,0),FALSE),"")</f>
        <v/>
      </c>
      <c r="BD359" s="152" t="str">
        <f>_xlfn.IFNA(VLOOKUP($B359,'B-LogEmaxOverpEC50'!$A:$AL,MATCH(BD$1,'B-LogEmaxOverpEC50'!$A$1:$AL$1,0),FALSE),"")</f>
        <v/>
      </c>
      <c r="BE359" s="152" t="str">
        <f>_xlfn.IFNA(VLOOKUP($B359,'B-LogEmaxOverpEC50'!$A:$AL,MATCH(BE$1,'B-LogEmaxOverpEC50'!$A$1:$AL$1,0),FALSE),"")</f>
        <v/>
      </c>
      <c r="BF359" s="152" t="str">
        <f>_xlfn.IFNA(VLOOKUP($B359,'B-LogEmaxOverpEC50'!$A:$AL,MATCH(BF$1,'B-LogEmaxOverpEC50'!$A$1:$AL$1,0),FALSE),"")</f>
        <v/>
      </c>
      <c r="BG359" s="137" t="str">
        <f>_xlfn.IFNA(VLOOKUP($B359,'I-LogEmaxOverpEC50'!$A:$AR,MATCH(BG$1,'I-LogEmaxOverpEC50'!$A$1:$AR$1,0),FALSE),"")</f>
        <v/>
      </c>
      <c r="BH359" s="136" t="str">
        <f>_xlfn.IFNA(VLOOKUP($B359,'I-LogEmaxOverpEC50'!$A:$AR,MATCH(BH$1,'I-LogEmaxOverpEC50'!$A$1:$AR$1,0),FALSE),"")</f>
        <v/>
      </c>
      <c r="BI359" s="136" t="str">
        <f>_xlfn.IFNA(VLOOKUP($B359,'I-LogEmaxOverpEC50'!$A:$AR,MATCH(BI$1,'I-LogEmaxOverpEC50'!$A$1:$AR$1,0),FALSE),"")</f>
        <v/>
      </c>
      <c r="BJ359" s="136" t="str">
        <f>_xlfn.IFNA(VLOOKUP($B359,'I-LogEmaxOverpEC50'!$A:$AR,MATCH(BJ$1,'I-LogEmaxOverpEC50'!$A$1:$AR$1,0),FALSE),"")</f>
        <v/>
      </c>
      <c r="BK359" s="136" t="str">
        <f>_xlfn.IFNA(VLOOKUP($B359,'I-LogEmaxOverpEC50'!$A:$AR,MATCH(BK$1,'I-LogEmaxOverpEC50'!$A$1:$AR$1,0),FALSE),"")</f>
        <v/>
      </c>
      <c r="BL359" s="136" t="str">
        <f>_xlfn.IFNA(VLOOKUP($B359,'I-LogEmaxOverpEC50'!$A:$AR,MATCH(BL$1,'I-LogEmaxOverpEC50'!$A$1:$AR$1,0),FALSE),"")</f>
        <v/>
      </c>
      <c r="BM359" s="136" t="str">
        <f>_xlfn.IFNA(VLOOKUP($B359,'I-LogEmaxOverpEC50'!$A:$AR,MATCH(BM$1,'I-LogEmaxOverpEC50'!$A$1:$AR$1,0),FALSE),"")</f>
        <v/>
      </c>
      <c r="BN359" s="136" t="str">
        <f>_xlfn.IFNA(VLOOKUP($B359,'I-LogEmaxOverpEC50'!$A:$AR,MATCH(BN$1,'I-LogEmaxOverpEC50'!$A$1:$AR$1,0),FALSE),"")</f>
        <v/>
      </c>
      <c r="BO359" s="136" t="str">
        <f>_xlfn.IFNA(VLOOKUP($B359,'I-LogEmaxOverpEC50'!$A:$AR,MATCH(BO$1,'I-LogEmaxOverpEC50'!$A$1:$AR$1,0),FALSE),"")</f>
        <v/>
      </c>
      <c r="BP359" s="136" t="str">
        <f>_xlfn.IFNA(VLOOKUP($B359,'I-LogEmaxOverpEC50'!$A:$AR,MATCH(BP$1,'I-LogEmaxOverpEC50'!$A$1:$AR$1,0),FALSE),"")</f>
        <v/>
      </c>
      <c r="BQ359" s="136" t="str">
        <f>_xlfn.IFNA(VLOOKUP($B359,'I-LogEmaxOverpEC50'!$A:$AR,MATCH(BQ$1,'I-LogEmaxOverpEC50'!$A$1:$AR$1,0),FALSE),"")</f>
        <v/>
      </c>
      <c r="BR359" s="136" t="str">
        <f>_xlfn.IFNA(VLOOKUP($B359,'I-LogEmaxOverpEC50'!$A:$AR,MATCH(BR$1,'I-LogEmaxOverpEC50'!$A$1:$AR$1,0),FALSE),"")</f>
        <v/>
      </c>
      <c r="BS359" s="136" t="str">
        <f>_xlfn.IFNA(VLOOKUP($B359,'I-LogEmaxOverpEC50'!$A:$AR,MATCH(BS$1,'I-LogEmaxOverpEC50'!$A$1:$AR$1,0),FALSE),"")</f>
        <v/>
      </c>
    </row>
    <row r="360" spans="1:71" x14ac:dyDescent="0.2">
      <c r="A360" s="146" t="e" cm="1">
        <f t="array" ref="A360">_xlfn.IFS(SUM(F360:R360)&gt;0,1,AB360&gt;0,2,TRUE,3)</f>
        <v>#N/A</v>
      </c>
      <c r="B360" s="146" t="s">
        <v>1673</v>
      </c>
      <c r="D360" s="151" t="str">
        <f>_xlfn.XLOOKUP(B360,RecNamesAll!A:A,RecNamesAll!E:E)</f>
        <v>C</v>
      </c>
      <c r="E360" s="150" t="str">
        <f>_xlfn.XLOOKUP(B360,RecNamesAll!A:A,RecNamesAll!C:C)</f>
        <v>GPR179</v>
      </c>
      <c r="F360" s="160" t="e">
        <f t="shared" si="100"/>
        <v>#N/A</v>
      </c>
      <c r="G360" s="159" t="e">
        <f t="shared" si="101"/>
        <v>#N/A</v>
      </c>
      <c r="H360" s="159" t="e">
        <f t="shared" si="102"/>
        <v>#N/A</v>
      </c>
      <c r="I360" s="159" t="e">
        <f t="shared" si="103"/>
        <v>#N/A</v>
      </c>
      <c r="J360" s="159" t="e">
        <f t="shared" si="104"/>
        <v>#N/A</v>
      </c>
      <c r="K360" s="159" t="e">
        <f t="shared" si="105"/>
        <v>#N/A</v>
      </c>
      <c r="L360" s="159" t="e">
        <f t="shared" si="106"/>
        <v>#N/A</v>
      </c>
      <c r="M360" s="159" t="e">
        <f t="shared" si="107"/>
        <v>#N/A</v>
      </c>
      <c r="N360" s="159" t="e">
        <f t="shared" si="108"/>
        <v>#N/A</v>
      </c>
      <c r="O360" s="159" t="e">
        <f t="shared" si="109"/>
        <v>#N/A</v>
      </c>
      <c r="P360" s="159" t="e">
        <f t="shared" si="110"/>
        <v>#N/A</v>
      </c>
      <c r="Q360" s="159" t="e">
        <f t="shared" si="111"/>
        <v>#N/A</v>
      </c>
      <c r="R360" s="159" t="e">
        <f t="shared" si="112"/>
        <v>#N/A</v>
      </c>
      <c r="U360" s="146" t="str">
        <f t="shared" si="113"/>
        <v>C</v>
      </c>
      <c r="V360" s="145" t="str">
        <f t="shared" si="114"/>
        <v>GPR179</v>
      </c>
      <c r="W360" s="157" t="e">
        <f>VLOOKUP($B360,GtP!$A:$DD,MATCH("Gs_0-2",GtP!$A$1:$DD$1,0),FALSE)</f>
        <v>#N/A</v>
      </c>
      <c r="X360" s="156" t="e">
        <f>VLOOKUP($B360,GtP!$A:$DD,MATCH("Gi/o_0-2",GtP!$A$1:$DD$1,0),FALSE)</f>
        <v>#N/A</v>
      </c>
      <c r="Y360" s="156" t="e">
        <f>VLOOKUP($B360,GtP!$A:$DD,MATCH("Gq/11_0-2",GtP!$A$1:$DD$1,0),FALSE)</f>
        <v>#N/A</v>
      </c>
      <c r="Z360" s="156" t="e">
        <f>VLOOKUP($B360,GtP!$A:$DD,MATCH("G12/13_0-2",GtP!$A$1:$DD$1,0),FALSE)</f>
        <v>#N/A</v>
      </c>
      <c r="AB360" s="143" t="e">
        <f t="shared" si="115"/>
        <v>#N/A</v>
      </c>
      <c r="AC360" s="315" t="str">
        <f t="shared" si="116"/>
        <v/>
      </c>
      <c r="AD360" s="349" t="str">
        <f t="shared" si="117"/>
        <v/>
      </c>
      <c r="AE360" s="349" t="str">
        <f t="shared" si="118"/>
        <v/>
      </c>
      <c r="AF360" s="311" t="str">
        <f t="shared" si="119"/>
        <v/>
      </c>
      <c r="AG360" s="141" t="e">
        <f>_xlfn.CONCAT(IF(AT360="","-","B"),IF(BG360="","-","I"),VLOOKUP($B360,GtP!$A:$BB,MATCH("Gs_0-1",GtP!$A$1:$BB$1,0),FALSE))</f>
        <v>#N/A</v>
      </c>
      <c r="AH360" s="140" t="e">
        <f>_xlfn.CONCAT(IF(AU360="","-","B"),IF(BH360="","-","I"),VLOOKUP($B360,GtP!$A:$BB,MATCH("Gs_0-1",GtP!$A$1:$BB$1,0),FALSE))</f>
        <v>#N/A</v>
      </c>
      <c r="AI360" s="140" t="e">
        <f>_xlfn.CONCAT(IF(AV360="","-","B"),IF(BI360="","-","I"),VLOOKUP($B360,GtP!$A:$BB,MATCH("Gi/o_0-1",GtP!$A$1:$BB$1,0),FALSE))</f>
        <v>#N/A</v>
      </c>
      <c r="AJ360" s="140" t="e">
        <f>_xlfn.CONCAT(IF(AW360="","-","B"),IF(BJ360="","-","I"),VLOOKUP($B360,GtP!$A:$BB,MATCH("Gi/o_0-1",GtP!$A$1:$BB$1,0),FALSE))</f>
        <v>#N/A</v>
      </c>
      <c r="AK360" s="140" t="e">
        <f>_xlfn.CONCAT(IF(AX360="","-","B"),IF(BK360="","-","I"),VLOOKUP($B360,GtP!$A:$BB,MATCH("Gi/o_0-1",GtP!$A$1:$BB$1,0),FALSE))</f>
        <v>#N/A</v>
      </c>
      <c r="AL360" s="140" t="e">
        <f>_xlfn.CONCAT(IF(AY360="","-","B"),IF(BL360="","-","I"),VLOOKUP($B360,GtP!$A:$BB,MATCH("Gi/o_0-1",GtP!$A$1:$BB$1,0),FALSE))</f>
        <v>#N/A</v>
      </c>
      <c r="AM360" s="140" t="e">
        <f>_xlfn.CONCAT(IF(AZ360="","-","B"),IF(BM360="","-","I"),VLOOKUP($B360,GtP!$A:$BB,MATCH("Gi/o_0-1",GtP!$A$1:$BB$1,0),FALSE))</f>
        <v>#N/A</v>
      </c>
      <c r="AN360" s="140" t="e">
        <f>_xlfn.CONCAT(IF(BA360="","-","B"),IF(BN360="","-","I"),VLOOKUP($B360,GtP!$A:$BB,MATCH("Gq/11_0-1",GtP!$A$1:$BB$1,0),FALSE))</f>
        <v>#N/A</v>
      </c>
      <c r="AO360" s="140" t="e">
        <f>_xlfn.CONCAT(IF(BB360="","-","B"),IF(BO360="","-","I"),VLOOKUP($B360,GtP!$A:$BB,MATCH("Gq/11_0-1",GtP!$A$1:$BB$1,0),FALSE))</f>
        <v>#N/A</v>
      </c>
      <c r="AP360" s="140" t="e">
        <f>_xlfn.CONCAT(IF(BC360="","-","B"),IF(BP360="","-","I"),VLOOKUP($B360,GtP!$A:$BB,MATCH("Gq/11_0-1",GtP!$A$1:$BB$1,0),FALSE))</f>
        <v>#N/A</v>
      </c>
      <c r="AQ360" s="140" t="e">
        <f>_xlfn.CONCAT(IF(BD360="","-","B"),IF(BQ360="","-","I"),VLOOKUP($B360,GtP!$A:$BB,MATCH("Gq/11_0-1",GtP!$A$1:$BB$1,0),FALSE))</f>
        <v>#N/A</v>
      </c>
      <c r="AR360" s="140" t="e">
        <f>_xlfn.CONCAT(IF(BE360="","-","B"),IF(BR360="","-","I"),VLOOKUP($B360,GtP!$A:$BB,MATCH("G12/13_0-1",GtP!$A$1:$BB$1,0),FALSE))</f>
        <v>#N/A</v>
      </c>
      <c r="AS360" s="140" t="e">
        <f>_xlfn.CONCAT(IF(BF360="","-","B"),IF(BS360="","-","I"),VLOOKUP($B360,GtP!$A:$BB,MATCH("G12/13_0-1",GtP!$A$1:$BB$1,0),FALSE))</f>
        <v>#N/A</v>
      </c>
      <c r="AT360" s="139" t="str">
        <f>_xlfn.IFNA(VLOOKUP($B360,'B-LogEmaxOverpEC50'!$A:$AL,MATCH(AT$1,'B-LogEmaxOverpEC50'!$A$1:$AL$1,0),FALSE),"")</f>
        <v/>
      </c>
      <c r="AU360" s="136" t="str">
        <f>_xlfn.IFNA(VLOOKUP($B360,'B-LogEmaxOverpEC50'!$A:$AL,MATCH(AU$1,'B-LogEmaxOverpEC50'!$A$1:$AL$1,0),FALSE),"")</f>
        <v/>
      </c>
      <c r="AV360" s="152" t="str">
        <f>_xlfn.IFNA(VLOOKUP($B360,'B-LogEmaxOverpEC50'!$A:$AL,MATCH(AV$1,'B-LogEmaxOverpEC50'!$A$1:$AL$1,0),FALSE),"")</f>
        <v/>
      </c>
      <c r="AW360" s="152" t="str">
        <f>_xlfn.IFNA(VLOOKUP($B360,'B-LogEmaxOverpEC50'!$A:$AL,MATCH(AW$1,'B-LogEmaxOverpEC50'!$A$1:$AL$1,0),FALSE),"")</f>
        <v/>
      </c>
      <c r="AX360" s="152" t="str">
        <f>_xlfn.IFNA(VLOOKUP($B360,'B-LogEmaxOverpEC50'!$A:$AL,MATCH(AX$1,'B-LogEmaxOverpEC50'!$A$1:$AL$1,0),FALSE),"")</f>
        <v/>
      </c>
      <c r="AY360" s="152" t="str">
        <f>_xlfn.IFNA(VLOOKUP($B360,'B-LogEmaxOverpEC50'!$A:$AL,MATCH(AY$1,'B-LogEmaxOverpEC50'!$A$1:$AL$1,0),FALSE),"")</f>
        <v/>
      </c>
      <c r="AZ360" s="152" t="str">
        <f>_xlfn.IFNA(VLOOKUP($B360,'B-LogEmaxOverpEC50'!$A:$AL,MATCH(AZ$1,'B-LogEmaxOverpEC50'!$A$1:$AL$1,0),FALSE),"")</f>
        <v/>
      </c>
      <c r="BA360" s="152" t="str">
        <f>_xlfn.IFNA(VLOOKUP($B360,'B-LogEmaxOverpEC50'!$A:$AL,MATCH(BA$1,'B-LogEmaxOverpEC50'!$A$1:$AL$1,0),FALSE),"")</f>
        <v/>
      </c>
      <c r="BB360" s="152" t="str">
        <f>_xlfn.IFNA(VLOOKUP($B360,'B-LogEmaxOverpEC50'!$A:$AL,MATCH(BB$1,'B-LogEmaxOverpEC50'!$A$1:$AL$1,0),FALSE),"")</f>
        <v/>
      </c>
      <c r="BC360" s="152" t="str">
        <f>_xlfn.IFNA(VLOOKUP($B360,'B-LogEmaxOverpEC50'!$A:$AL,MATCH(BC$1,'B-LogEmaxOverpEC50'!$A$1:$AL$1,0),FALSE),"")</f>
        <v/>
      </c>
      <c r="BD360" s="152" t="str">
        <f>_xlfn.IFNA(VLOOKUP($B360,'B-LogEmaxOverpEC50'!$A:$AL,MATCH(BD$1,'B-LogEmaxOverpEC50'!$A$1:$AL$1,0),FALSE),"")</f>
        <v/>
      </c>
      <c r="BE360" s="152" t="str">
        <f>_xlfn.IFNA(VLOOKUP($B360,'B-LogEmaxOverpEC50'!$A:$AL,MATCH(BE$1,'B-LogEmaxOverpEC50'!$A$1:$AL$1,0),FALSE),"")</f>
        <v/>
      </c>
      <c r="BF360" s="152" t="str">
        <f>_xlfn.IFNA(VLOOKUP($B360,'B-LogEmaxOverpEC50'!$A:$AL,MATCH(BF$1,'B-LogEmaxOverpEC50'!$A$1:$AL$1,0),FALSE),"")</f>
        <v/>
      </c>
      <c r="BG360" s="137" t="str">
        <f>_xlfn.IFNA(VLOOKUP($B360,'I-LogEmaxOverpEC50'!$A:$AR,MATCH(BG$1,'I-LogEmaxOverpEC50'!$A$1:$AR$1,0),FALSE),"")</f>
        <v/>
      </c>
      <c r="BH360" s="136" t="str">
        <f>_xlfn.IFNA(VLOOKUP($B360,'I-LogEmaxOverpEC50'!$A:$AR,MATCH(BH$1,'I-LogEmaxOverpEC50'!$A$1:$AR$1,0),FALSE),"")</f>
        <v/>
      </c>
      <c r="BI360" s="136" t="str">
        <f>_xlfn.IFNA(VLOOKUP($B360,'I-LogEmaxOverpEC50'!$A:$AR,MATCH(BI$1,'I-LogEmaxOverpEC50'!$A$1:$AR$1,0),FALSE),"")</f>
        <v/>
      </c>
      <c r="BJ360" s="136" t="str">
        <f>_xlfn.IFNA(VLOOKUP($B360,'I-LogEmaxOverpEC50'!$A:$AR,MATCH(BJ$1,'I-LogEmaxOverpEC50'!$A$1:$AR$1,0),FALSE),"")</f>
        <v/>
      </c>
      <c r="BK360" s="136" t="str">
        <f>_xlfn.IFNA(VLOOKUP($B360,'I-LogEmaxOverpEC50'!$A:$AR,MATCH(BK$1,'I-LogEmaxOverpEC50'!$A$1:$AR$1,0),FALSE),"")</f>
        <v/>
      </c>
      <c r="BL360" s="136" t="str">
        <f>_xlfn.IFNA(VLOOKUP($B360,'I-LogEmaxOverpEC50'!$A:$AR,MATCH(BL$1,'I-LogEmaxOverpEC50'!$A$1:$AR$1,0),FALSE),"")</f>
        <v/>
      </c>
      <c r="BM360" s="136" t="str">
        <f>_xlfn.IFNA(VLOOKUP($B360,'I-LogEmaxOverpEC50'!$A:$AR,MATCH(BM$1,'I-LogEmaxOverpEC50'!$A$1:$AR$1,0),FALSE),"")</f>
        <v/>
      </c>
      <c r="BN360" s="136" t="str">
        <f>_xlfn.IFNA(VLOOKUP($B360,'I-LogEmaxOverpEC50'!$A:$AR,MATCH(BN$1,'I-LogEmaxOverpEC50'!$A$1:$AR$1,0),FALSE),"")</f>
        <v/>
      </c>
      <c r="BO360" s="136" t="str">
        <f>_xlfn.IFNA(VLOOKUP($B360,'I-LogEmaxOverpEC50'!$A:$AR,MATCH(BO$1,'I-LogEmaxOverpEC50'!$A$1:$AR$1,0),FALSE),"")</f>
        <v/>
      </c>
      <c r="BP360" s="136" t="str">
        <f>_xlfn.IFNA(VLOOKUP($B360,'I-LogEmaxOverpEC50'!$A:$AR,MATCH(BP$1,'I-LogEmaxOverpEC50'!$A$1:$AR$1,0),FALSE),"")</f>
        <v/>
      </c>
      <c r="BQ360" s="136" t="str">
        <f>_xlfn.IFNA(VLOOKUP($B360,'I-LogEmaxOverpEC50'!$A:$AR,MATCH(BQ$1,'I-LogEmaxOverpEC50'!$A$1:$AR$1,0),FALSE),"")</f>
        <v/>
      </c>
      <c r="BR360" s="136" t="str">
        <f>_xlfn.IFNA(VLOOKUP($B360,'I-LogEmaxOverpEC50'!$A:$AR,MATCH(BR$1,'I-LogEmaxOverpEC50'!$A$1:$AR$1,0),FALSE),"")</f>
        <v/>
      </c>
      <c r="BS360" s="136" t="str">
        <f>_xlfn.IFNA(VLOOKUP($B360,'I-LogEmaxOverpEC50'!$A:$AR,MATCH(BS$1,'I-LogEmaxOverpEC50'!$A$1:$AR$1,0),FALSE),"")</f>
        <v/>
      </c>
    </row>
    <row r="361" spans="1:71" x14ac:dyDescent="0.2">
      <c r="A361" s="146" t="e" cm="1">
        <f t="array" ref="A361">_xlfn.IFS(SUM(F361:R361)&gt;0,1,AB361&gt;0,2,TRUE,3)</f>
        <v>#N/A</v>
      </c>
      <c r="B361" s="146" t="s">
        <v>1669</v>
      </c>
      <c r="D361" s="151" t="str">
        <f>_xlfn.XLOOKUP(B361,RecNamesAll!A:A,RecNamesAll!E:E)</f>
        <v>C</v>
      </c>
      <c r="E361" s="150" t="str">
        <f>_xlfn.XLOOKUP(B361,RecNamesAll!A:A,RecNamesAll!C:C)</f>
        <v>GPRC5A</v>
      </c>
      <c r="F361" s="160" t="e">
        <f t="shared" si="100"/>
        <v>#N/A</v>
      </c>
      <c r="G361" s="159" t="e">
        <f t="shared" si="101"/>
        <v>#N/A</v>
      </c>
      <c r="H361" s="159" t="e">
        <f t="shared" si="102"/>
        <v>#N/A</v>
      </c>
      <c r="I361" s="159" t="e">
        <f t="shared" si="103"/>
        <v>#N/A</v>
      </c>
      <c r="J361" s="159" t="e">
        <f t="shared" si="104"/>
        <v>#N/A</v>
      </c>
      <c r="K361" s="159" t="e">
        <f t="shared" si="105"/>
        <v>#N/A</v>
      </c>
      <c r="L361" s="159" t="e">
        <f t="shared" si="106"/>
        <v>#N/A</v>
      </c>
      <c r="M361" s="159" t="e">
        <f t="shared" si="107"/>
        <v>#N/A</v>
      </c>
      <c r="N361" s="159" t="e">
        <f t="shared" si="108"/>
        <v>#N/A</v>
      </c>
      <c r="O361" s="159" t="e">
        <f t="shared" si="109"/>
        <v>#N/A</v>
      </c>
      <c r="P361" s="159" t="e">
        <f t="shared" si="110"/>
        <v>#N/A</v>
      </c>
      <c r="Q361" s="159" t="e">
        <f t="shared" si="111"/>
        <v>#N/A</v>
      </c>
      <c r="R361" s="159" t="e">
        <f t="shared" si="112"/>
        <v>#N/A</v>
      </c>
      <c r="U361" s="146" t="str">
        <f t="shared" si="113"/>
        <v>C</v>
      </c>
      <c r="V361" s="145" t="str">
        <f t="shared" si="114"/>
        <v>GPRC5A</v>
      </c>
      <c r="W361" s="157" t="e">
        <f>VLOOKUP($B361,GtP!$A:$DD,MATCH("Gs_0-2",GtP!$A$1:$DD$1,0),FALSE)</f>
        <v>#N/A</v>
      </c>
      <c r="X361" s="156" t="e">
        <f>VLOOKUP($B361,GtP!$A:$DD,MATCH("Gi/o_0-2",GtP!$A$1:$DD$1,0),FALSE)</f>
        <v>#N/A</v>
      </c>
      <c r="Y361" s="156" t="e">
        <f>VLOOKUP($B361,GtP!$A:$DD,MATCH("Gq/11_0-2",GtP!$A$1:$DD$1,0),FALSE)</f>
        <v>#N/A</v>
      </c>
      <c r="Z361" s="156" t="e">
        <f>VLOOKUP($B361,GtP!$A:$DD,MATCH("G12/13_0-2",GtP!$A$1:$DD$1,0),FALSE)</f>
        <v>#N/A</v>
      </c>
      <c r="AB361" s="143" t="e">
        <f t="shared" si="115"/>
        <v>#N/A</v>
      </c>
      <c r="AC361" s="315" t="str">
        <f t="shared" si="116"/>
        <v/>
      </c>
      <c r="AD361" s="349" t="str">
        <f t="shared" si="117"/>
        <v/>
      </c>
      <c r="AE361" s="349" t="str">
        <f t="shared" si="118"/>
        <v/>
      </c>
      <c r="AF361" s="311" t="str">
        <f t="shared" si="119"/>
        <v/>
      </c>
      <c r="AG361" s="141" t="e">
        <f>_xlfn.CONCAT(IF(AT361="","-","B"),IF(BG361="","-","I"),VLOOKUP($B361,GtP!$A:$BB,MATCH("Gs_0-1",GtP!$A$1:$BB$1,0),FALSE))</f>
        <v>#N/A</v>
      </c>
      <c r="AH361" s="140" t="e">
        <f>_xlfn.CONCAT(IF(AU361="","-","B"),IF(BH361="","-","I"),VLOOKUP($B361,GtP!$A:$BB,MATCH("Gs_0-1",GtP!$A$1:$BB$1,0),FALSE))</f>
        <v>#N/A</v>
      </c>
      <c r="AI361" s="140" t="e">
        <f>_xlfn.CONCAT(IF(AV361="","-","B"),IF(BI361="","-","I"),VLOOKUP($B361,GtP!$A:$BB,MATCH("Gi/o_0-1",GtP!$A$1:$BB$1,0),FALSE))</f>
        <v>#N/A</v>
      </c>
      <c r="AJ361" s="140" t="e">
        <f>_xlfn.CONCAT(IF(AW361="","-","B"),IF(BJ361="","-","I"),VLOOKUP($B361,GtP!$A:$BB,MATCH("Gi/o_0-1",GtP!$A$1:$BB$1,0),FALSE))</f>
        <v>#N/A</v>
      </c>
      <c r="AK361" s="140" t="e">
        <f>_xlfn.CONCAT(IF(AX361="","-","B"),IF(BK361="","-","I"),VLOOKUP($B361,GtP!$A:$BB,MATCH("Gi/o_0-1",GtP!$A$1:$BB$1,0),FALSE))</f>
        <v>#N/A</v>
      </c>
      <c r="AL361" s="140" t="e">
        <f>_xlfn.CONCAT(IF(AY361="","-","B"),IF(BL361="","-","I"),VLOOKUP($B361,GtP!$A:$BB,MATCH("Gi/o_0-1",GtP!$A$1:$BB$1,0),FALSE))</f>
        <v>#N/A</v>
      </c>
      <c r="AM361" s="140" t="e">
        <f>_xlfn.CONCAT(IF(AZ361="","-","B"),IF(BM361="","-","I"),VLOOKUP($B361,GtP!$A:$BB,MATCH("Gi/o_0-1",GtP!$A$1:$BB$1,0),FALSE))</f>
        <v>#N/A</v>
      </c>
      <c r="AN361" s="140" t="e">
        <f>_xlfn.CONCAT(IF(BA361="","-","B"),IF(BN361="","-","I"),VLOOKUP($B361,GtP!$A:$BB,MATCH("Gq/11_0-1",GtP!$A$1:$BB$1,0),FALSE))</f>
        <v>#N/A</v>
      </c>
      <c r="AO361" s="140" t="e">
        <f>_xlfn.CONCAT(IF(BB361="","-","B"),IF(BO361="","-","I"),VLOOKUP($B361,GtP!$A:$BB,MATCH("Gq/11_0-1",GtP!$A$1:$BB$1,0),FALSE))</f>
        <v>#N/A</v>
      </c>
      <c r="AP361" s="140" t="e">
        <f>_xlfn.CONCAT(IF(BC361="","-","B"),IF(BP361="","-","I"),VLOOKUP($B361,GtP!$A:$BB,MATCH("Gq/11_0-1",GtP!$A$1:$BB$1,0),FALSE))</f>
        <v>#N/A</v>
      </c>
      <c r="AQ361" s="140" t="e">
        <f>_xlfn.CONCAT(IF(BD361="","-","B"),IF(BQ361="","-","I"),VLOOKUP($B361,GtP!$A:$BB,MATCH("Gq/11_0-1",GtP!$A$1:$BB$1,0),FALSE))</f>
        <v>#N/A</v>
      </c>
      <c r="AR361" s="140" t="e">
        <f>_xlfn.CONCAT(IF(BE361="","-","B"),IF(BR361="","-","I"),VLOOKUP($B361,GtP!$A:$BB,MATCH("G12/13_0-1",GtP!$A$1:$BB$1,0),FALSE))</f>
        <v>#N/A</v>
      </c>
      <c r="AS361" s="140" t="e">
        <f>_xlfn.CONCAT(IF(BF361="","-","B"),IF(BS361="","-","I"),VLOOKUP($B361,GtP!$A:$BB,MATCH("G12/13_0-1",GtP!$A$1:$BB$1,0),FALSE))</f>
        <v>#N/A</v>
      </c>
      <c r="AT361" s="139" t="str">
        <f>_xlfn.IFNA(VLOOKUP($B361,'B-LogEmaxOverpEC50'!$A:$AL,MATCH(AT$1,'B-LogEmaxOverpEC50'!$A$1:$AL$1,0),FALSE),"")</f>
        <v/>
      </c>
      <c r="AU361" s="136" t="str">
        <f>_xlfn.IFNA(VLOOKUP($B361,'B-LogEmaxOverpEC50'!$A:$AL,MATCH(AU$1,'B-LogEmaxOverpEC50'!$A$1:$AL$1,0),FALSE),"")</f>
        <v/>
      </c>
      <c r="AV361" s="152" t="str">
        <f>_xlfn.IFNA(VLOOKUP($B361,'B-LogEmaxOverpEC50'!$A:$AL,MATCH(AV$1,'B-LogEmaxOverpEC50'!$A$1:$AL$1,0),FALSE),"")</f>
        <v/>
      </c>
      <c r="AW361" s="152" t="str">
        <f>_xlfn.IFNA(VLOOKUP($B361,'B-LogEmaxOverpEC50'!$A:$AL,MATCH(AW$1,'B-LogEmaxOverpEC50'!$A$1:$AL$1,0),FALSE),"")</f>
        <v/>
      </c>
      <c r="AX361" s="152" t="str">
        <f>_xlfn.IFNA(VLOOKUP($B361,'B-LogEmaxOverpEC50'!$A:$AL,MATCH(AX$1,'B-LogEmaxOverpEC50'!$A$1:$AL$1,0),FALSE),"")</f>
        <v/>
      </c>
      <c r="AY361" s="152" t="str">
        <f>_xlfn.IFNA(VLOOKUP($B361,'B-LogEmaxOverpEC50'!$A:$AL,MATCH(AY$1,'B-LogEmaxOverpEC50'!$A$1:$AL$1,0),FALSE),"")</f>
        <v/>
      </c>
      <c r="AZ361" s="152" t="str">
        <f>_xlfn.IFNA(VLOOKUP($B361,'B-LogEmaxOverpEC50'!$A:$AL,MATCH(AZ$1,'B-LogEmaxOverpEC50'!$A$1:$AL$1,0),FALSE),"")</f>
        <v/>
      </c>
      <c r="BA361" s="152" t="str">
        <f>_xlfn.IFNA(VLOOKUP($B361,'B-LogEmaxOverpEC50'!$A:$AL,MATCH(BA$1,'B-LogEmaxOverpEC50'!$A$1:$AL$1,0),FALSE),"")</f>
        <v/>
      </c>
      <c r="BB361" s="152" t="str">
        <f>_xlfn.IFNA(VLOOKUP($B361,'B-LogEmaxOverpEC50'!$A:$AL,MATCH(BB$1,'B-LogEmaxOverpEC50'!$A$1:$AL$1,0),FALSE),"")</f>
        <v/>
      </c>
      <c r="BC361" s="152" t="str">
        <f>_xlfn.IFNA(VLOOKUP($B361,'B-LogEmaxOverpEC50'!$A:$AL,MATCH(BC$1,'B-LogEmaxOverpEC50'!$A$1:$AL$1,0),FALSE),"")</f>
        <v/>
      </c>
      <c r="BD361" s="152" t="str">
        <f>_xlfn.IFNA(VLOOKUP($B361,'B-LogEmaxOverpEC50'!$A:$AL,MATCH(BD$1,'B-LogEmaxOverpEC50'!$A$1:$AL$1,0),FALSE),"")</f>
        <v/>
      </c>
      <c r="BE361" s="152" t="str">
        <f>_xlfn.IFNA(VLOOKUP($B361,'B-LogEmaxOverpEC50'!$A:$AL,MATCH(BE$1,'B-LogEmaxOverpEC50'!$A$1:$AL$1,0),FALSE),"")</f>
        <v/>
      </c>
      <c r="BF361" s="152" t="str">
        <f>_xlfn.IFNA(VLOOKUP($B361,'B-LogEmaxOverpEC50'!$A:$AL,MATCH(BF$1,'B-LogEmaxOverpEC50'!$A$1:$AL$1,0),FALSE),"")</f>
        <v/>
      </c>
      <c r="BG361" s="137" t="str">
        <f>_xlfn.IFNA(VLOOKUP($B361,'I-LogEmaxOverpEC50'!$A:$AR,MATCH(BG$1,'I-LogEmaxOverpEC50'!$A$1:$AR$1,0),FALSE),"")</f>
        <v/>
      </c>
      <c r="BH361" s="136" t="str">
        <f>_xlfn.IFNA(VLOOKUP($B361,'I-LogEmaxOverpEC50'!$A:$AR,MATCH(BH$1,'I-LogEmaxOverpEC50'!$A$1:$AR$1,0),FALSE),"")</f>
        <v/>
      </c>
      <c r="BI361" s="136" t="str">
        <f>_xlfn.IFNA(VLOOKUP($B361,'I-LogEmaxOverpEC50'!$A:$AR,MATCH(BI$1,'I-LogEmaxOverpEC50'!$A$1:$AR$1,0),FALSE),"")</f>
        <v/>
      </c>
      <c r="BJ361" s="136" t="str">
        <f>_xlfn.IFNA(VLOOKUP($B361,'I-LogEmaxOverpEC50'!$A:$AR,MATCH(BJ$1,'I-LogEmaxOverpEC50'!$A$1:$AR$1,0),FALSE),"")</f>
        <v/>
      </c>
      <c r="BK361" s="136" t="str">
        <f>_xlfn.IFNA(VLOOKUP($B361,'I-LogEmaxOverpEC50'!$A:$AR,MATCH(BK$1,'I-LogEmaxOverpEC50'!$A$1:$AR$1,0),FALSE),"")</f>
        <v/>
      </c>
      <c r="BL361" s="136" t="str">
        <f>_xlfn.IFNA(VLOOKUP($B361,'I-LogEmaxOverpEC50'!$A:$AR,MATCH(BL$1,'I-LogEmaxOverpEC50'!$A$1:$AR$1,0),FALSE),"")</f>
        <v/>
      </c>
      <c r="BM361" s="136" t="str">
        <f>_xlfn.IFNA(VLOOKUP($B361,'I-LogEmaxOverpEC50'!$A:$AR,MATCH(BM$1,'I-LogEmaxOverpEC50'!$A$1:$AR$1,0),FALSE),"")</f>
        <v/>
      </c>
      <c r="BN361" s="136" t="str">
        <f>_xlfn.IFNA(VLOOKUP($B361,'I-LogEmaxOverpEC50'!$A:$AR,MATCH(BN$1,'I-LogEmaxOverpEC50'!$A$1:$AR$1,0),FALSE),"")</f>
        <v/>
      </c>
      <c r="BO361" s="136" t="str">
        <f>_xlfn.IFNA(VLOOKUP($B361,'I-LogEmaxOverpEC50'!$A:$AR,MATCH(BO$1,'I-LogEmaxOverpEC50'!$A$1:$AR$1,0),FALSE),"")</f>
        <v/>
      </c>
      <c r="BP361" s="136" t="str">
        <f>_xlfn.IFNA(VLOOKUP($B361,'I-LogEmaxOverpEC50'!$A:$AR,MATCH(BP$1,'I-LogEmaxOverpEC50'!$A$1:$AR$1,0),FALSE),"")</f>
        <v/>
      </c>
      <c r="BQ361" s="136" t="str">
        <f>_xlfn.IFNA(VLOOKUP($B361,'I-LogEmaxOverpEC50'!$A:$AR,MATCH(BQ$1,'I-LogEmaxOverpEC50'!$A$1:$AR$1,0),FALSE),"")</f>
        <v/>
      </c>
      <c r="BR361" s="136" t="str">
        <f>_xlfn.IFNA(VLOOKUP($B361,'I-LogEmaxOverpEC50'!$A:$AR,MATCH(BR$1,'I-LogEmaxOverpEC50'!$A$1:$AR$1,0),FALSE),"")</f>
        <v/>
      </c>
      <c r="BS361" s="136" t="str">
        <f>_xlfn.IFNA(VLOOKUP($B361,'I-LogEmaxOverpEC50'!$A:$AR,MATCH(BS$1,'I-LogEmaxOverpEC50'!$A$1:$AR$1,0),FALSE),"")</f>
        <v/>
      </c>
    </row>
    <row r="362" spans="1:71" x14ac:dyDescent="0.2">
      <c r="A362" s="146" t="e" cm="1">
        <f t="array" ref="A362">_xlfn.IFS(SUM(F362:R362)&gt;0,1,AB362&gt;0,2,TRUE,3)</f>
        <v>#N/A</v>
      </c>
      <c r="B362" s="146" t="s">
        <v>1665</v>
      </c>
      <c r="D362" s="151" t="str">
        <f>_xlfn.XLOOKUP(B362,RecNamesAll!A:A,RecNamesAll!E:E)</f>
        <v>C</v>
      </c>
      <c r="E362" s="150" t="str">
        <f>_xlfn.XLOOKUP(B362,RecNamesAll!A:A,RecNamesAll!C:C)</f>
        <v>GPRC5B</v>
      </c>
      <c r="F362" s="160" t="e">
        <f t="shared" si="100"/>
        <v>#N/A</v>
      </c>
      <c r="G362" s="159" t="e">
        <f t="shared" si="101"/>
        <v>#N/A</v>
      </c>
      <c r="H362" s="159" t="e">
        <f t="shared" si="102"/>
        <v>#N/A</v>
      </c>
      <c r="I362" s="159" t="e">
        <f t="shared" si="103"/>
        <v>#N/A</v>
      </c>
      <c r="J362" s="159" t="e">
        <f t="shared" si="104"/>
        <v>#N/A</v>
      </c>
      <c r="K362" s="159" t="e">
        <f t="shared" si="105"/>
        <v>#N/A</v>
      </c>
      <c r="L362" s="159" t="e">
        <f t="shared" si="106"/>
        <v>#N/A</v>
      </c>
      <c r="M362" s="159" t="e">
        <f t="shared" si="107"/>
        <v>#N/A</v>
      </c>
      <c r="N362" s="159" t="e">
        <f t="shared" si="108"/>
        <v>#N/A</v>
      </c>
      <c r="O362" s="159" t="e">
        <f t="shared" si="109"/>
        <v>#N/A</v>
      </c>
      <c r="P362" s="159" t="e">
        <f t="shared" si="110"/>
        <v>#N/A</v>
      </c>
      <c r="Q362" s="159" t="e">
        <f t="shared" si="111"/>
        <v>#N/A</v>
      </c>
      <c r="R362" s="159" t="e">
        <f t="shared" si="112"/>
        <v>#N/A</v>
      </c>
      <c r="U362" s="146" t="str">
        <f t="shared" si="113"/>
        <v>C</v>
      </c>
      <c r="V362" s="145" t="str">
        <f t="shared" si="114"/>
        <v>GPRC5B</v>
      </c>
      <c r="W362" s="157" t="e">
        <f>VLOOKUP($B362,GtP!$A:$DD,MATCH("Gs_0-2",GtP!$A$1:$DD$1,0),FALSE)</f>
        <v>#N/A</v>
      </c>
      <c r="X362" s="156" t="e">
        <f>VLOOKUP($B362,GtP!$A:$DD,MATCH("Gi/o_0-2",GtP!$A$1:$DD$1,0),FALSE)</f>
        <v>#N/A</v>
      </c>
      <c r="Y362" s="156" t="e">
        <f>VLOOKUP($B362,GtP!$A:$DD,MATCH("Gq/11_0-2",GtP!$A$1:$DD$1,0),FALSE)</f>
        <v>#N/A</v>
      </c>
      <c r="Z362" s="156" t="e">
        <f>VLOOKUP($B362,GtP!$A:$DD,MATCH("G12/13_0-2",GtP!$A$1:$DD$1,0),FALSE)</f>
        <v>#N/A</v>
      </c>
      <c r="AB362" s="143" t="e">
        <f t="shared" si="115"/>
        <v>#N/A</v>
      </c>
      <c r="AC362" s="315" t="str">
        <f t="shared" si="116"/>
        <v/>
      </c>
      <c r="AD362" s="349" t="str">
        <f t="shared" si="117"/>
        <v/>
      </c>
      <c r="AE362" s="349" t="str">
        <f t="shared" si="118"/>
        <v/>
      </c>
      <c r="AF362" s="311" t="str">
        <f t="shared" si="119"/>
        <v/>
      </c>
      <c r="AG362" s="141" t="e">
        <f>_xlfn.CONCAT(IF(AT362="","-","B"),IF(BG362="","-","I"),VLOOKUP($B362,GtP!$A:$BB,MATCH("Gs_0-1",GtP!$A$1:$BB$1,0),FALSE))</f>
        <v>#N/A</v>
      </c>
      <c r="AH362" s="140" t="e">
        <f>_xlfn.CONCAT(IF(AU362="","-","B"),IF(BH362="","-","I"),VLOOKUP($B362,GtP!$A:$BB,MATCH("Gs_0-1",GtP!$A$1:$BB$1,0),FALSE))</f>
        <v>#N/A</v>
      </c>
      <c r="AI362" s="140" t="e">
        <f>_xlfn.CONCAT(IF(AV362="","-","B"),IF(BI362="","-","I"),VLOOKUP($B362,GtP!$A:$BB,MATCH("Gi/o_0-1",GtP!$A$1:$BB$1,0),FALSE))</f>
        <v>#N/A</v>
      </c>
      <c r="AJ362" s="140" t="e">
        <f>_xlfn.CONCAT(IF(AW362="","-","B"),IF(BJ362="","-","I"),VLOOKUP($B362,GtP!$A:$BB,MATCH("Gi/o_0-1",GtP!$A$1:$BB$1,0),FALSE))</f>
        <v>#N/A</v>
      </c>
      <c r="AK362" s="140" t="e">
        <f>_xlfn.CONCAT(IF(AX362="","-","B"),IF(BK362="","-","I"),VLOOKUP($B362,GtP!$A:$BB,MATCH("Gi/o_0-1",GtP!$A$1:$BB$1,0),FALSE))</f>
        <v>#N/A</v>
      </c>
      <c r="AL362" s="140" t="e">
        <f>_xlfn.CONCAT(IF(AY362="","-","B"),IF(BL362="","-","I"),VLOOKUP($B362,GtP!$A:$BB,MATCH("Gi/o_0-1",GtP!$A$1:$BB$1,0),FALSE))</f>
        <v>#N/A</v>
      </c>
      <c r="AM362" s="140" t="e">
        <f>_xlfn.CONCAT(IF(AZ362="","-","B"),IF(BM362="","-","I"),VLOOKUP($B362,GtP!$A:$BB,MATCH("Gi/o_0-1",GtP!$A$1:$BB$1,0),FALSE))</f>
        <v>#N/A</v>
      </c>
      <c r="AN362" s="140" t="e">
        <f>_xlfn.CONCAT(IF(BA362="","-","B"),IF(BN362="","-","I"),VLOOKUP($B362,GtP!$A:$BB,MATCH("Gq/11_0-1",GtP!$A$1:$BB$1,0),FALSE))</f>
        <v>#N/A</v>
      </c>
      <c r="AO362" s="140" t="e">
        <f>_xlfn.CONCAT(IF(BB362="","-","B"),IF(BO362="","-","I"),VLOOKUP($B362,GtP!$A:$BB,MATCH("Gq/11_0-1",GtP!$A$1:$BB$1,0),FALSE))</f>
        <v>#N/A</v>
      </c>
      <c r="AP362" s="140" t="e">
        <f>_xlfn.CONCAT(IF(BC362="","-","B"),IF(BP362="","-","I"),VLOOKUP($B362,GtP!$A:$BB,MATCH("Gq/11_0-1",GtP!$A$1:$BB$1,0),FALSE))</f>
        <v>#N/A</v>
      </c>
      <c r="AQ362" s="140" t="e">
        <f>_xlfn.CONCAT(IF(BD362="","-","B"),IF(BQ362="","-","I"),VLOOKUP($B362,GtP!$A:$BB,MATCH("Gq/11_0-1",GtP!$A$1:$BB$1,0),FALSE))</f>
        <v>#N/A</v>
      </c>
      <c r="AR362" s="140" t="e">
        <f>_xlfn.CONCAT(IF(BE362="","-","B"),IF(BR362="","-","I"),VLOOKUP($B362,GtP!$A:$BB,MATCH("G12/13_0-1",GtP!$A$1:$BB$1,0),FALSE))</f>
        <v>#N/A</v>
      </c>
      <c r="AS362" s="140" t="e">
        <f>_xlfn.CONCAT(IF(BF362="","-","B"),IF(BS362="","-","I"),VLOOKUP($B362,GtP!$A:$BB,MATCH("G12/13_0-1",GtP!$A$1:$BB$1,0),FALSE))</f>
        <v>#N/A</v>
      </c>
      <c r="AT362" s="139" t="str">
        <f>_xlfn.IFNA(VLOOKUP($B362,'B-LogEmaxOverpEC50'!$A:$AL,MATCH(AT$1,'B-LogEmaxOverpEC50'!$A$1:$AL$1,0),FALSE),"")</f>
        <v/>
      </c>
      <c r="AU362" s="136" t="str">
        <f>_xlfn.IFNA(VLOOKUP($B362,'B-LogEmaxOverpEC50'!$A:$AL,MATCH(AU$1,'B-LogEmaxOverpEC50'!$A$1:$AL$1,0),FALSE),"")</f>
        <v/>
      </c>
      <c r="AV362" s="152" t="str">
        <f>_xlfn.IFNA(VLOOKUP($B362,'B-LogEmaxOverpEC50'!$A:$AL,MATCH(AV$1,'B-LogEmaxOverpEC50'!$A$1:$AL$1,0),FALSE),"")</f>
        <v/>
      </c>
      <c r="AW362" s="152" t="str">
        <f>_xlfn.IFNA(VLOOKUP($B362,'B-LogEmaxOverpEC50'!$A:$AL,MATCH(AW$1,'B-LogEmaxOverpEC50'!$A$1:$AL$1,0),FALSE),"")</f>
        <v/>
      </c>
      <c r="AX362" s="152" t="str">
        <f>_xlfn.IFNA(VLOOKUP($B362,'B-LogEmaxOverpEC50'!$A:$AL,MATCH(AX$1,'B-LogEmaxOverpEC50'!$A$1:$AL$1,0),FALSE),"")</f>
        <v/>
      </c>
      <c r="AY362" s="152" t="str">
        <f>_xlfn.IFNA(VLOOKUP($B362,'B-LogEmaxOverpEC50'!$A:$AL,MATCH(AY$1,'B-LogEmaxOverpEC50'!$A$1:$AL$1,0),FALSE),"")</f>
        <v/>
      </c>
      <c r="AZ362" s="152" t="str">
        <f>_xlfn.IFNA(VLOOKUP($B362,'B-LogEmaxOverpEC50'!$A:$AL,MATCH(AZ$1,'B-LogEmaxOverpEC50'!$A$1:$AL$1,0),FALSE),"")</f>
        <v/>
      </c>
      <c r="BA362" s="152" t="str">
        <f>_xlfn.IFNA(VLOOKUP($B362,'B-LogEmaxOverpEC50'!$A:$AL,MATCH(BA$1,'B-LogEmaxOverpEC50'!$A$1:$AL$1,0),FALSE),"")</f>
        <v/>
      </c>
      <c r="BB362" s="152" t="str">
        <f>_xlfn.IFNA(VLOOKUP($B362,'B-LogEmaxOverpEC50'!$A:$AL,MATCH(BB$1,'B-LogEmaxOverpEC50'!$A$1:$AL$1,0),FALSE),"")</f>
        <v/>
      </c>
      <c r="BC362" s="152" t="str">
        <f>_xlfn.IFNA(VLOOKUP($B362,'B-LogEmaxOverpEC50'!$A:$AL,MATCH(BC$1,'B-LogEmaxOverpEC50'!$A$1:$AL$1,0),FALSE),"")</f>
        <v/>
      </c>
      <c r="BD362" s="152" t="str">
        <f>_xlfn.IFNA(VLOOKUP($B362,'B-LogEmaxOverpEC50'!$A:$AL,MATCH(BD$1,'B-LogEmaxOverpEC50'!$A$1:$AL$1,0),FALSE),"")</f>
        <v/>
      </c>
      <c r="BE362" s="152" t="str">
        <f>_xlfn.IFNA(VLOOKUP($B362,'B-LogEmaxOverpEC50'!$A:$AL,MATCH(BE$1,'B-LogEmaxOverpEC50'!$A$1:$AL$1,0),FALSE),"")</f>
        <v/>
      </c>
      <c r="BF362" s="152" t="str">
        <f>_xlfn.IFNA(VLOOKUP($B362,'B-LogEmaxOverpEC50'!$A:$AL,MATCH(BF$1,'B-LogEmaxOverpEC50'!$A$1:$AL$1,0),FALSE),"")</f>
        <v/>
      </c>
      <c r="BG362" s="137" t="str">
        <f>_xlfn.IFNA(VLOOKUP($B362,'I-LogEmaxOverpEC50'!$A:$AR,MATCH(BG$1,'I-LogEmaxOverpEC50'!$A$1:$AR$1,0),FALSE),"")</f>
        <v/>
      </c>
      <c r="BH362" s="136" t="str">
        <f>_xlfn.IFNA(VLOOKUP($B362,'I-LogEmaxOverpEC50'!$A:$AR,MATCH(BH$1,'I-LogEmaxOverpEC50'!$A$1:$AR$1,0),FALSE),"")</f>
        <v/>
      </c>
      <c r="BI362" s="136" t="str">
        <f>_xlfn.IFNA(VLOOKUP($B362,'I-LogEmaxOverpEC50'!$A:$AR,MATCH(BI$1,'I-LogEmaxOverpEC50'!$A$1:$AR$1,0),FALSE),"")</f>
        <v/>
      </c>
      <c r="BJ362" s="136" t="str">
        <f>_xlfn.IFNA(VLOOKUP($B362,'I-LogEmaxOverpEC50'!$A:$AR,MATCH(BJ$1,'I-LogEmaxOverpEC50'!$A$1:$AR$1,0),FALSE),"")</f>
        <v/>
      </c>
      <c r="BK362" s="136" t="str">
        <f>_xlfn.IFNA(VLOOKUP($B362,'I-LogEmaxOverpEC50'!$A:$AR,MATCH(BK$1,'I-LogEmaxOverpEC50'!$A$1:$AR$1,0),FALSE),"")</f>
        <v/>
      </c>
      <c r="BL362" s="136" t="str">
        <f>_xlfn.IFNA(VLOOKUP($B362,'I-LogEmaxOverpEC50'!$A:$AR,MATCH(BL$1,'I-LogEmaxOverpEC50'!$A$1:$AR$1,0),FALSE),"")</f>
        <v/>
      </c>
      <c r="BM362" s="136" t="str">
        <f>_xlfn.IFNA(VLOOKUP($B362,'I-LogEmaxOverpEC50'!$A:$AR,MATCH(BM$1,'I-LogEmaxOverpEC50'!$A$1:$AR$1,0),FALSE),"")</f>
        <v/>
      </c>
      <c r="BN362" s="136" t="str">
        <f>_xlfn.IFNA(VLOOKUP($B362,'I-LogEmaxOverpEC50'!$A:$AR,MATCH(BN$1,'I-LogEmaxOverpEC50'!$A$1:$AR$1,0),FALSE),"")</f>
        <v/>
      </c>
      <c r="BO362" s="136" t="str">
        <f>_xlfn.IFNA(VLOOKUP($B362,'I-LogEmaxOverpEC50'!$A:$AR,MATCH(BO$1,'I-LogEmaxOverpEC50'!$A$1:$AR$1,0),FALSE),"")</f>
        <v/>
      </c>
      <c r="BP362" s="136" t="str">
        <f>_xlfn.IFNA(VLOOKUP($B362,'I-LogEmaxOverpEC50'!$A:$AR,MATCH(BP$1,'I-LogEmaxOverpEC50'!$A$1:$AR$1,0),FALSE),"")</f>
        <v/>
      </c>
      <c r="BQ362" s="136" t="str">
        <f>_xlfn.IFNA(VLOOKUP($B362,'I-LogEmaxOverpEC50'!$A:$AR,MATCH(BQ$1,'I-LogEmaxOverpEC50'!$A$1:$AR$1,0),FALSE),"")</f>
        <v/>
      </c>
      <c r="BR362" s="136" t="str">
        <f>_xlfn.IFNA(VLOOKUP($B362,'I-LogEmaxOverpEC50'!$A:$AR,MATCH(BR$1,'I-LogEmaxOverpEC50'!$A$1:$AR$1,0),FALSE),"")</f>
        <v/>
      </c>
      <c r="BS362" s="136" t="str">
        <f>_xlfn.IFNA(VLOOKUP($B362,'I-LogEmaxOverpEC50'!$A:$AR,MATCH(BS$1,'I-LogEmaxOverpEC50'!$A$1:$AR$1,0),FALSE),"")</f>
        <v/>
      </c>
    </row>
    <row r="363" spans="1:71" x14ac:dyDescent="0.2">
      <c r="A363" s="146" t="e" cm="1">
        <f t="array" ref="A363">_xlfn.IFS(SUM(F363:R363)&gt;0,1,AB363&gt;0,2,TRUE,3)</f>
        <v>#N/A</v>
      </c>
      <c r="B363" s="146" t="s">
        <v>1661</v>
      </c>
      <c r="D363" s="151" t="str">
        <f>_xlfn.XLOOKUP(B363,RecNamesAll!A:A,RecNamesAll!E:E)</f>
        <v>C</v>
      </c>
      <c r="E363" s="150" t="str">
        <f>_xlfn.XLOOKUP(B363,RecNamesAll!A:A,RecNamesAll!C:C)</f>
        <v>GPRC5C</v>
      </c>
      <c r="F363" s="160" t="e">
        <f t="shared" si="100"/>
        <v>#N/A</v>
      </c>
      <c r="G363" s="159" t="e">
        <f t="shared" si="101"/>
        <v>#N/A</v>
      </c>
      <c r="H363" s="159" t="e">
        <f t="shared" si="102"/>
        <v>#N/A</v>
      </c>
      <c r="I363" s="159" t="e">
        <f t="shared" si="103"/>
        <v>#N/A</v>
      </c>
      <c r="J363" s="159" t="e">
        <f t="shared" si="104"/>
        <v>#N/A</v>
      </c>
      <c r="K363" s="159" t="e">
        <f t="shared" si="105"/>
        <v>#N/A</v>
      </c>
      <c r="L363" s="159" t="e">
        <f t="shared" si="106"/>
        <v>#N/A</v>
      </c>
      <c r="M363" s="159" t="e">
        <f t="shared" si="107"/>
        <v>#N/A</v>
      </c>
      <c r="N363" s="159" t="e">
        <f t="shared" si="108"/>
        <v>#N/A</v>
      </c>
      <c r="O363" s="159" t="e">
        <f t="shared" si="109"/>
        <v>#N/A</v>
      </c>
      <c r="P363" s="159" t="e">
        <f t="shared" si="110"/>
        <v>#N/A</v>
      </c>
      <c r="Q363" s="159" t="e">
        <f t="shared" si="111"/>
        <v>#N/A</v>
      </c>
      <c r="R363" s="159" t="e">
        <f t="shared" si="112"/>
        <v>#N/A</v>
      </c>
      <c r="U363" s="146" t="str">
        <f t="shared" si="113"/>
        <v>C</v>
      </c>
      <c r="V363" s="145" t="str">
        <f t="shared" si="114"/>
        <v>GPRC5C</v>
      </c>
      <c r="W363" s="157" t="e">
        <f>VLOOKUP($B363,GtP!$A:$DD,MATCH("Gs_0-2",GtP!$A$1:$DD$1,0),FALSE)</f>
        <v>#N/A</v>
      </c>
      <c r="X363" s="156" t="e">
        <f>VLOOKUP($B363,GtP!$A:$DD,MATCH("Gi/o_0-2",GtP!$A$1:$DD$1,0),FALSE)</f>
        <v>#N/A</v>
      </c>
      <c r="Y363" s="156" t="e">
        <f>VLOOKUP($B363,GtP!$A:$DD,MATCH("Gq/11_0-2",GtP!$A$1:$DD$1,0),FALSE)</f>
        <v>#N/A</v>
      </c>
      <c r="Z363" s="156" t="e">
        <f>VLOOKUP($B363,GtP!$A:$DD,MATCH("G12/13_0-2",GtP!$A$1:$DD$1,0),FALSE)</f>
        <v>#N/A</v>
      </c>
      <c r="AB363" s="143" t="e">
        <f t="shared" si="115"/>
        <v>#N/A</v>
      </c>
      <c r="AC363" s="315" t="str">
        <f t="shared" si="116"/>
        <v/>
      </c>
      <c r="AD363" s="349" t="str">
        <f t="shared" si="117"/>
        <v/>
      </c>
      <c r="AE363" s="349" t="str">
        <f t="shared" si="118"/>
        <v/>
      </c>
      <c r="AF363" s="311" t="str">
        <f t="shared" si="119"/>
        <v/>
      </c>
      <c r="AG363" s="141" t="e">
        <f>_xlfn.CONCAT(IF(AT363="","-","B"),IF(BG363="","-","I"),VLOOKUP($B363,GtP!$A:$BB,MATCH("Gs_0-1",GtP!$A$1:$BB$1,0),FALSE))</f>
        <v>#N/A</v>
      </c>
      <c r="AH363" s="140" t="e">
        <f>_xlfn.CONCAT(IF(AU363="","-","B"),IF(BH363="","-","I"),VLOOKUP($B363,GtP!$A:$BB,MATCH("Gs_0-1",GtP!$A$1:$BB$1,0),FALSE))</f>
        <v>#N/A</v>
      </c>
      <c r="AI363" s="140" t="e">
        <f>_xlfn.CONCAT(IF(AV363="","-","B"),IF(BI363="","-","I"),VLOOKUP($B363,GtP!$A:$BB,MATCH("Gi/o_0-1",GtP!$A$1:$BB$1,0),FALSE))</f>
        <v>#N/A</v>
      </c>
      <c r="AJ363" s="140" t="e">
        <f>_xlfn.CONCAT(IF(AW363="","-","B"),IF(BJ363="","-","I"),VLOOKUP($B363,GtP!$A:$BB,MATCH("Gi/o_0-1",GtP!$A$1:$BB$1,0),FALSE))</f>
        <v>#N/A</v>
      </c>
      <c r="AK363" s="140" t="e">
        <f>_xlfn.CONCAT(IF(AX363="","-","B"),IF(BK363="","-","I"),VLOOKUP($B363,GtP!$A:$BB,MATCH("Gi/o_0-1",GtP!$A$1:$BB$1,0),FALSE))</f>
        <v>#N/A</v>
      </c>
      <c r="AL363" s="140" t="e">
        <f>_xlfn.CONCAT(IF(AY363="","-","B"),IF(BL363="","-","I"),VLOOKUP($B363,GtP!$A:$BB,MATCH("Gi/o_0-1",GtP!$A$1:$BB$1,0),FALSE))</f>
        <v>#N/A</v>
      </c>
      <c r="AM363" s="140" t="e">
        <f>_xlfn.CONCAT(IF(AZ363="","-","B"),IF(BM363="","-","I"),VLOOKUP($B363,GtP!$A:$BB,MATCH("Gi/o_0-1",GtP!$A$1:$BB$1,0),FALSE))</f>
        <v>#N/A</v>
      </c>
      <c r="AN363" s="140" t="e">
        <f>_xlfn.CONCAT(IF(BA363="","-","B"),IF(BN363="","-","I"),VLOOKUP($B363,GtP!$A:$BB,MATCH("Gq/11_0-1",GtP!$A$1:$BB$1,0),FALSE))</f>
        <v>#N/A</v>
      </c>
      <c r="AO363" s="140" t="e">
        <f>_xlfn.CONCAT(IF(BB363="","-","B"),IF(BO363="","-","I"),VLOOKUP($B363,GtP!$A:$BB,MATCH("Gq/11_0-1",GtP!$A$1:$BB$1,0),FALSE))</f>
        <v>#N/A</v>
      </c>
      <c r="AP363" s="140" t="e">
        <f>_xlfn.CONCAT(IF(BC363="","-","B"),IF(BP363="","-","I"),VLOOKUP($B363,GtP!$A:$BB,MATCH("Gq/11_0-1",GtP!$A$1:$BB$1,0),FALSE))</f>
        <v>#N/A</v>
      </c>
      <c r="AQ363" s="140" t="e">
        <f>_xlfn.CONCAT(IF(BD363="","-","B"),IF(BQ363="","-","I"),VLOOKUP($B363,GtP!$A:$BB,MATCH("Gq/11_0-1",GtP!$A$1:$BB$1,0),FALSE))</f>
        <v>#N/A</v>
      </c>
      <c r="AR363" s="140" t="e">
        <f>_xlfn.CONCAT(IF(BE363="","-","B"),IF(BR363="","-","I"),VLOOKUP($B363,GtP!$A:$BB,MATCH("G12/13_0-1",GtP!$A$1:$BB$1,0),FALSE))</f>
        <v>#N/A</v>
      </c>
      <c r="AS363" s="140" t="e">
        <f>_xlfn.CONCAT(IF(BF363="","-","B"),IF(BS363="","-","I"),VLOOKUP($B363,GtP!$A:$BB,MATCH("G12/13_0-1",GtP!$A$1:$BB$1,0),FALSE))</f>
        <v>#N/A</v>
      </c>
      <c r="AT363" s="139" t="str">
        <f>_xlfn.IFNA(VLOOKUP($B363,'B-LogEmaxOverpEC50'!$A:$AL,MATCH(AT$1,'B-LogEmaxOverpEC50'!$A$1:$AL$1,0),FALSE),"")</f>
        <v/>
      </c>
      <c r="AU363" s="136" t="str">
        <f>_xlfn.IFNA(VLOOKUP($B363,'B-LogEmaxOverpEC50'!$A:$AL,MATCH(AU$1,'B-LogEmaxOverpEC50'!$A$1:$AL$1,0),FALSE),"")</f>
        <v/>
      </c>
      <c r="AV363" s="152" t="str">
        <f>_xlfn.IFNA(VLOOKUP($B363,'B-LogEmaxOverpEC50'!$A:$AL,MATCH(AV$1,'B-LogEmaxOverpEC50'!$A$1:$AL$1,0),FALSE),"")</f>
        <v/>
      </c>
      <c r="AW363" s="152" t="str">
        <f>_xlfn.IFNA(VLOOKUP($B363,'B-LogEmaxOverpEC50'!$A:$AL,MATCH(AW$1,'B-LogEmaxOverpEC50'!$A$1:$AL$1,0),FALSE),"")</f>
        <v/>
      </c>
      <c r="AX363" s="152" t="str">
        <f>_xlfn.IFNA(VLOOKUP($B363,'B-LogEmaxOverpEC50'!$A:$AL,MATCH(AX$1,'B-LogEmaxOverpEC50'!$A$1:$AL$1,0),FALSE),"")</f>
        <v/>
      </c>
      <c r="AY363" s="152" t="str">
        <f>_xlfn.IFNA(VLOOKUP($B363,'B-LogEmaxOverpEC50'!$A:$AL,MATCH(AY$1,'B-LogEmaxOverpEC50'!$A$1:$AL$1,0),FALSE),"")</f>
        <v/>
      </c>
      <c r="AZ363" s="152" t="str">
        <f>_xlfn.IFNA(VLOOKUP($B363,'B-LogEmaxOverpEC50'!$A:$AL,MATCH(AZ$1,'B-LogEmaxOverpEC50'!$A$1:$AL$1,0),FALSE),"")</f>
        <v/>
      </c>
      <c r="BA363" s="152" t="str">
        <f>_xlfn.IFNA(VLOOKUP($B363,'B-LogEmaxOverpEC50'!$A:$AL,MATCH(BA$1,'B-LogEmaxOverpEC50'!$A$1:$AL$1,0),FALSE),"")</f>
        <v/>
      </c>
      <c r="BB363" s="152" t="str">
        <f>_xlfn.IFNA(VLOOKUP($B363,'B-LogEmaxOverpEC50'!$A:$AL,MATCH(BB$1,'B-LogEmaxOverpEC50'!$A$1:$AL$1,0),FALSE),"")</f>
        <v/>
      </c>
      <c r="BC363" s="152" t="str">
        <f>_xlfn.IFNA(VLOOKUP($B363,'B-LogEmaxOverpEC50'!$A:$AL,MATCH(BC$1,'B-LogEmaxOverpEC50'!$A$1:$AL$1,0),FALSE),"")</f>
        <v/>
      </c>
      <c r="BD363" s="152" t="str">
        <f>_xlfn.IFNA(VLOOKUP($B363,'B-LogEmaxOverpEC50'!$A:$AL,MATCH(BD$1,'B-LogEmaxOverpEC50'!$A$1:$AL$1,0),FALSE),"")</f>
        <v/>
      </c>
      <c r="BE363" s="152" t="str">
        <f>_xlfn.IFNA(VLOOKUP($B363,'B-LogEmaxOverpEC50'!$A:$AL,MATCH(BE$1,'B-LogEmaxOverpEC50'!$A$1:$AL$1,0),FALSE),"")</f>
        <v/>
      </c>
      <c r="BF363" s="152" t="str">
        <f>_xlfn.IFNA(VLOOKUP($B363,'B-LogEmaxOverpEC50'!$A:$AL,MATCH(BF$1,'B-LogEmaxOverpEC50'!$A$1:$AL$1,0),FALSE),"")</f>
        <v/>
      </c>
      <c r="BG363" s="137" t="str">
        <f>_xlfn.IFNA(VLOOKUP($B363,'I-LogEmaxOverpEC50'!$A:$AR,MATCH(BG$1,'I-LogEmaxOverpEC50'!$A$1:$AR$1,0),FALSE),"")</f>
        <v/>
      </c>
      <c r="BH363" s="136" t="str">
        <f>_xlfn.IFNA(VLOOKUP($B363,'I-LogEmaxOverpEC50'!$A:$AR,MATCH(BH$1,'I-LogEmaxOverpEC50'!$A$1:$AR$1,0),FALSE),"")</f>
        <v/>
      </c>
      <c r="BI363" s="136" t="str">
        <f>_xlfn.IFNA(VLOOKUP($B363,'I-LogEmaxOverpEC50'!$A:$AR,MATCH(BI$1,'I-LogEmaxOverpEC50'!$A$1:$AR$1,0),FALSE),"")</f>
        <v/>
      </c>
      <c r="BJ363" s="136" t="str">
        <f>_xlfn.IFNA(VLOOKUP($B363,'I-LogEmaxOverpEC50'!$A:$AR,MATCH(BJ$1,'I-LogEmaxOverpEC50'!$A$1:$AR$1,0),FALSE),"")</f>
        <v/>
      </c>
      <c r="BK363" s="136" t="str">
        <f>_xlfn.IFNA(VLOOKUP($B363,'I-LogEmaxOverpEC50'!$A:$AR,MATCH(BK$1,'I-LogEmaxOverpEC50'!$A$1:$AR$1,0),FALSE),"")</f>
        <v/>
      </c>
      <c r="BL363" s="136" t="str">
        <f>_xlfn.IFNA(VLOOKUP($B363,'I-LogEmaxOverpEC50'!$A:$AR,MATCH(BL$1,'I-LogEmaxOverpEC50'!$A$1:$AR$1,0),FALSE),"")</f>
        <v/>
      </c>
      <c r="BM363" s="136" t="str">
        <f>_xlfn.IFNA(VLOOKUP($B363,'I-LogEmaxOverpEC50'!$A:$AR,MATCH(BM$1,'I-LogEmaxOverpEC50'!$A$1:$AR$1,0),FALSE),"")</f>
        <v/>
      </c>
      <c r="BN363" s="136" t="str">
        <f>_xlfn.IFNA(VLOOKUP($B363,'I-LogEmaxOverpEC50'!$A:$AR,MATCH(BN$1,'I-LogEmaxOverpEC50'!$A$1:$AR$1,0),FALSE),"")</f>
        <v/>
      </c>
      <c r="BO363" s="136" t="str">
        <f>_xlfn.IFNA(VLOOKUP($B363,'I-LogEmaxOverpEC50'!$A:$AR,MATCH(BO$1,'I-LogEmaxOverpEC50'!$A$1:$AR$1,0),FALSE),"")</f>
        <v/>
      </c>
      <c r="BP363" s="136" t="str">
        <f>_xlfn.IFNA(VLOOKUP($B363,'I-LogEmaxOverpEC50'!$A:$AR,MATCH(BP$1,'I-LogEmaxOverpEC50'!$A$1:$AR$1,0),FALSE),"")</f>
        <v/>
      </c>
      <c r="BQ363" s="136" t="str">
        <f>_xlfn.IFNA(VLOOKUP($B363,'I-LogEmaxOverpEC50'!$A:$AR,MATCH(BQ$1,'I-LogEmaxOverpEC50'!$A$1:$AR$1,0),FALSE),"")</f>
        <v/>
      </c>
      <c r="BR363" s="136" t="str">
        <f>_xlfn.IFNA(VLOOKUP($B363,'I-LogEmaxOverpEC50'!$A:$AR,MATCH(BR$1,'I-LogEmaxOverpEC50'!$A$1:$AR$1,0),FALSE),"")</f>
        <v/>
      </c>
      <c r="BS363" s="136" t="str">
        <f>_xlfn.IFNA(VLOOKUP($B363,'I-LogEmaxOverpEC50'!$A:$AR,MATCH(BS$1,'I-LogEmaxOverpEC50'!$A$1:$AR$1,0),FALSE),"")</f>
        <v/>
      </c>
    </row>
    <row r="364" spans="1:71" x14ac:dyDescent="0.2">
      <c r="A364" s="146" t="e" cm="1">
        <f t="array" ref="A364">_xlfn.IFS(SUM(F364:R364)&gt;0,1,AB364&gt;0,2,TRUE,3)</f>
        <v>#N/A</v>
      </c>
      <c r="B364" s="146" t="s">
        <v>1657</v>
      </c>
      <c r="D364" s="151" t="str">
        <f>_xlfn.XLOOKUP(B364,RecNamesAll!A:A,RecNamesAll!E:E)</f>
        <v>C</v>
      </c>
      <c r="E364" s="150" t="str">
        <f>_xlfn.XLOOKUP(B364,RecNamesAll!A:A,RecNamesAll!C:C)</f>
        <v>GPRC5D</v>
      </c>
      <c r="F364" s="160" t="e">
        <f t="shared" si="100"/>
        <v>#N/A</v>
      </c>
      <c r="G364" s="159" t="e">
        <f t="shared" si="101"/>
        <v>#N/A</v>
      </c>
      <c r="H364" s="159" t="e">
        <f t="shared" si="102"/>
        <v>#N/A</v>
      </c>
      <c r="I364" s="159" t="e">
        <f t="shared" si="103"/>
        <v>#N/A</v>
      </c>
      <c r="J364" s="159" t="e">
        <f t="shared" si="104"/>
        <v>#N/A</v>
      </c>
      <c r="K364" s="159" t="e">
        <f t="shared" si="105"/>
        <v>#N/A</v>
      </c>
      <c r="L364" s="159" t="e">
        <f t="shared" si="106"/>
        <v>#N/A</v>
      </c>
      <c r="M364" s="159" t="e">
        <f t="shared" si="107"/>
        <v>#N/A</v>
      </c>
      <c r="N364" s="159" t="e">
        <f t="shared" si="108"/>
        <v>#N/A</v>
      </c>
      <c r="O364" s="159" t="e">
        <f t="shared" si="109"/>
        <v>#N/A</v>
      </c>
      <c r="P364" s="159" t="e">
        <f t="shared" si="110"/>
        <v>#N/A</v>
      </c>
      <c r="Q364" s="159" t="e">
        <f t="shared" si="111"/>
        <v>#N/A</v>
      </c>
      <c r="R364" s="159" t="e">
        <f t="shared" si="112"/>
        <v>#N/A</v>
      </c>
      <c r="U364" s="146" t="str">
        <f t="shared" si="113"/>
        <v>C</v>
      </c>
      <c r="V364" s="145" t="str">
        <f t="shared" si="114"/>
        <v>GPRC5D</v>
      </c>
      <c r="W364" s="157" t="e">
        <f>VLOOKUP($B364,GtP!$A:$DD,MATCH("Gs_0-2",GtP!$A$1:$DD$1,0),FALSE)</f>
        <v>#N/A</v>
      </c>
      <c r="X364" s="156" t="e">
        <f>VLOOKUP($B364,GtP!$A:$DD,MATCH("Gi/o_0-2",GtP!$A$1:$DD$1,0),FALSE)</f>
        <v>#N/A</v>
      </c>
      <c r="Y364" s="156" t="e">
        <f>VLOOKUP($B364,GtP!$A:$DD,MATCH("Gq/11_0-2",GtP!$A$1:$DD$1,0),FALSE)</f>
        <v>#N/A</v>
      </c>
      <c r="Z364" s="156" t="e">
        <f>VLOOKUP($B364,GtP!$A:$DD,MATCH("G12/13_0-2",GtP!$A$1:$DD$1,0),FALSE)</f>
        <v>#N/A</v>
      </c>
      <c r="AB364" s="143" t="e">
        <f t="shared" si="115"/>
        <v>#N/A</v>
      </c>
      <c r="AC364" s="315" t="str">
        <f t="shared" si="116"/>
        <v/>
      </c>
      <c r="AD364" s="349" t="str">
        <f t="shared" si="117"/>
        <v/>
      </c>
      <c r="AE364" s="349" t="str">
        <f t="shared" si="118"/>
        <v/>
      </c>
      <c r="AF364" s="311" t="str">
        <f t="shared" si="119"/>
        <v/>
      </c>
      <c r="AG364" s="141" t="e">
        <f>_xlfn.CONCAT(IF(AT364="","-","B"),IF(BG364="","-","I"),VLOOKUP($B364,GtP!$A:$BB,MATCH("Gs_0-1",GtP!$A$1:$BB$1,0),FALSE))</f>
        <v>#N/A</v>
      </c>
      <c r="AH364" s="140" t="e">
        <f>_xlfn.CONCAT(IF(AU364="","-","B"),IF(BH364="","-","I"),VLOOKUP($B364,GtP!$A:$BB,MATCH("Gs_0-1",GtP!$A$1:$BB$1,0),FALSE))</f>
        <v>#N/A</v>
      </c>
      <c r="AI364" s="140" t="e">
        <f>_xlfn.CONCAT(IF(AV364="","-","B"),IF(BI364="","-","I"),VLOOKUP($B364,GtP!$A:$BB,MATCH("Gi/o_0-1",GtP!$A$1:$BB$1,0),FALSE))</f>
        <v>#N/A</v>
      </c>
      <c r="AJ364" s="140" t="e">
        <f>_xlfn.CONCAT(IF(AW364="","-","B"),IF(BJ364="","-","I"),VLOOKUP($B364,GtP!$A:$BB,MATCH("Gi/o_0-1",GtP!$A$1:$BB$1,0),FALSE))</f>
        <v>#N/A</v>
      </c>
      <c r="AK364" s="140" t="e">
        <f>_xlfn.CONCAT(IF(AX364="","-","B"),IF(BK364="","-","I"),VLOOKUP($B364,GtP!$A:$BB,MATCH("Gi/o_0-1",GtP!$A$1:$BB$1,0),FALSE))</f>
        <v>#N/A</v>
      </c>
      <c r="AL364" s="140" t="e">
        <f>_xlfn.CONCAT(IF(AY364="","-","B"),IF(BL364="","-","I"),VLOOKUP($B364,GtP!$A:$BB,MATCH("Gi/o_0-1",GtP!$A$1:$BB$1,0),FALSE))</f>
        <v>#N/A</v>
      </c>
      <c r="AM364" s="140" t="e">
        <f>_xlfn.CONCAT(IF(AZ364="","-","B"),IF(BM364="","-","I"),VLOOKUP($B364,GtP!$A:$BB,MATCH("Gi/o_0-1",GtP!$A$1:$BB$1,0),FALSE))</f>
        <v>#N/A</v>
      </c>
      <c r="AN364" s="140" t="e">
        <f>_xlfn.CONCAT(IF(BA364="","-","B"),IF(BN364="","-","I"),VLOOKUP($B364,GtP!$A:$BB,MATCH("Gq/11_0-1",GtP!$A$1:$BB$1,0),FALSE))</f>
        <v>#N/A</v>
      </c>
      <c r="AO364" s="140" t="e">
        <f>_xlfn.CONCAT(IF(BB364="","-","B"),IF(BO364="","-","I"),VLOOKUP($B364,GtP!$A:$BB,MATCH("Gq/11_0-1",GtP!$A$1:$BB$1,0),FALSE))</f>
        <v>#N/A</v>
      </c>
      <c r="AP364" s="140" t="e">
        <f>_xlfn.CONCAT(IF(BC364="","-","B"),IF(BP364="","-","I"),VLOOKUP($B364,GtP!$A:$BB,MATCH("Gq/11_0-1",GtP!$A$1:$BB$1,0),FALSE))</f>
        <v>#N/A</v>
      </c>
      <c r="AQ364" s="140" t="e">
        <f>_xlfn.CONCAT(IF(BD364="","-","B"),IF(BQ364="","-","I"),VLOOKUP($B364,GtP!$A:$BB,MATCH("Gq/11_0-1",GtP!$A$1:$BB$1,0),FALSE))</f>
        <v>#N/A</v>
      </c>
      <c r="AR364" s="140" t="e">
        <f>_xlfn.CONCAT(IF(BE364="","-","B"),IF(BR364="","-","I"),VLOOKUP($B364,GtP!$A:$BB,MATCH("G12/13_0-1",GtP!$A$1:$BB$1,0),FALSE))</f>
        <v>#N/A</v>
      </c>
      <c r="AS364" s="140" t="e">
        <f>_xlfn.CONCAT(IF(BF364="","-","B"),IF(BS364="","-","I"),VLOOKUP($B364,GtP!$A:$BB,MATCH("G12/13_0-1",GtP!$A$1:$BB$1,0),FALSE))</f>
        <v>#N/A</v>
      </c>
      <c r="AT364" s="139" t="str">
        <f>_xlfn.IFNA(VLOOKUP($B364,'B-LogEmaxOverpEC50'!$A:$AL,MATCH(AT$1,'B-LogEmaxOverpEC50'!$A$1:$AL$1,0),FALSE),"")</f>
        <v/>
      </c>
      <c r="AU364" s="136" t="str">
        <f>_xlfn.IFNA(VLOOKUP($B364,'B-LogEmaxOverpEC50'!$A:$AL,MATCH(AU$1,'B-LogEmaxOverpEC50'!$A$1:$AL$1,0),FALSE),"")</f>
        <v/>
      </c>
      <c r="AV364" s="152" t="str">
        <f>_xlfn.IFNA(VLOOKUP($B364,'B-LogEmaxOverpEC50'!$A:$AL,MATCH(AV$1,'B-LogEmaxOverpEC50'!$A$1:$AL$1,0),FALSE),"")</f>
        <v/>
      </c>
      <c r="AW364" s="152" t="str">
        <f>_xlfn.IFNA(VLOOKUP($B364,'B-LogEmaxOverpEC50'!$A:$AL,MATCH(AW$1,'B-LogEmaxOverpEC50'!$A$1:$AL$1,0),FALSE),"")</f>
        <v/>
      </c>
      <c r="AX364" s="152" t="str">
        <f>_xlfn.IFNA(VLOOKUP($B364,'B-LogEmaxOverpEC50'!$A:$AL,MATCH(AX$1,'B-LogEmaxOverpEC50'!$A$1:$AL$1,0),FALSE),"")</f>
        <v/>
      </c>
      <c r="AY364" s="152" t="str">
        <f>_xlfn.IFNA(VLOOKUP($B364,'B-LogEmaxOverpEC50'!$A:$AL,MATCH(AY$1,'B-LogEmaxOverpEC50'!$A$1:$AL$1,0),FALSE),"")</f>
        <v/>
      </c>
      <c r="AZ364" s="152" t="str">
        <f>_xlfn.IFNA(VLOOKUP($B364,'B-LogEmaxOverpEC50'!$A:$AL,MATCH(AZ$1,'B-LogEmaxOverpEC50'!$A$1:$AL$1,0),FALSE),"")</f>
        <v/>
      </c>
      <c r="BA364" s="152" t="str">
        <f>_xlfn.IFNA(VLOOKUP($B364,'B-LogEmaxOverpEC50'!$A:$AL,MATCH(BA$1,'B-LogEmaxOverpEC50'!$A$1:$AL$1,0),FALSE),"")</f>
        <v/>
      </c>
      <c r="BB364" s="152" t="str">
        <f>_xlfn.IFNA(VLOOKUP($B364,'B-LogEmaxOverpEC50'!$A:$AL,MATCH(BB$1,'B-LogEmaxOverpEC50'!$A$1:$AL$1,0),FALSE),"")</f>
        <v/>
      </c>
      <c r="BC364" s="152" t="str">
        <f>_xlfn.IFNA(VLOOKUP($B364,'B-LogEmaxOverpEC50'!$A:$AL,MATCH(BC$1,'B-LogEmaxOverpEC50'!$A$1:$AL$1,0),FALSE),"")</f>
        <v/>
      </c>
      <c r="BD364" s="152" t="str">
        <f>_xlfn.IFNA(VLOOKUP($B364,'B-LogEmaxOverpEC50'!$A:$AL,MATCH(BD$1,'B-LogEmaxOverpEC50'!$A$1:$AL$1,0),FALSE),"")</f>
        <v/>
      </c>
      <c r="BE364" s="152" t="str">
        <f>_xlfn.IFNA(VLOOKUP($B364,'B-LogEmaxOverpEC50'!$A:$AL,MATCH(BE$1,'B-LogEmaxOverpEC50'!$A$1:$AL$1,0),FALSE),"")</f>
        <v/>
      </c>
      <c r="BF364" s="152" t="str">
        <f>_xlfn.IFNA(VLOOKUP($B364,'B-LogEmaxOverpEC50'!$A:$AL,MATCH(BF$1,'B-LogEmaxOverpEC50'!$A$1:$AL$1,0),FALSE),"")</f>
        <v/>
      </c>
      <c r="BG364" s="137" t="str">
        <f>_xlfn.IFNA(VLOOKUP($B364,'I-LogEmaxOverpEC50'!$A:$AR,MATCH(BG$1,'I-LogEmaxOverpEC50'!$A$1:$AR$1,0),FALSE),"")</f>
        <v/>
      </c>
      <c r="BH364" s="136" t="str">
        <f>_xlfn.IFNA(VLOOKUP($B364,'I-LogEmaxOverpEC50'!$A:$AR,MATCH(BH$1,'I-LogEmaxOverpEC50'!$A$1:$AR$1,0),FALSE),"")</f>
        <v/>
      </c>
      <c r="BI364" s="136" t="str">
        <f>_xlfn.IFNA(VLOOKUP($B364,'I-LogEmaxOverpEC50'!$A:$AR,MATCH(BI$1,'I-LogEmaxOverpEC50'!$A$1:$AR$1,0),FALSE),"")</f>
        <v/>
      </c>
      <c r="BJ364" s="136" t="str">
        <f>_xlfn.IFNA(VLOOKUP($B364,'I-LogEmaxOverpEC50'!$A:$AR,MATCH(BJ$1,'I-LogEmaxOverpEC50'!$A$1:$AR$1,0),FALSE),"")</f>
        <v/>
      </c>
      <c r="BK364" s="136" t="str">
        <f>_xlfn.IFNA(VLOOKUP($B364,'I-LogEmaxOverpEC50'!$A:$AR,MATCH(BK$1,'I-LogEmaxOverpEC50'!$A$1:$AR$1,0),FALSE),"")</f>
        <v/>
      </c>
      <c r="BL364" s="136" t="str">
        <f>_xlfn.IFNA(VLOOKUP($B364,'I-LogEmaxOverpEC50'!$A:$AR,MATCH(BL$1,'I-LogEmaxOverpEC50'!$A$1:$AR$1,0),FALSE),"")</f>
        <v/>
      </c>
      <c r="BM364" s="136" t="str">
        <f>_xlfn.IFNA(VLOOKUP($B364,'I-LogEmaxOverpEC50'!$A:$AR,MATCH(BM$1,'I-LogEmaxOverpEC50'!$A$1:$AR$1,0),FALSE),"")</f>
        <v/>
      </c>
      <c r="BN364" s="136" t="str">
        <f>_xlfn.IFNA(VLOOKUP($B364,'I-LogEmaxOverpEC50'!$A:$AR,MATCH(BN$1,'I-LogEmaxOverpEC50'!$A$1:$AR$1,0),FALSE),"")</f>
        <v/>
      </c>
      <c r="BO364" s="136" t="str">
        <f>_xlfn.IFNA(VLOOKUP($B364,'I-LogEmaxOverpEC50'!$A:$AR,MATCH(BO$1,'I-LogEmaxOverpEC50'!$A$1:$AR$1,0),FALSE),"")</f>
        <v/>
      </c>
      <c r="BP364" s="136" t="str">
        <f>_xlfn.IFNA(VLOOKUP($B364,'I-LogEmaxOverpEC50'!$A:$AR,MATCH(BP$1,'I-LogEmaxOverpEC50'!$A$1:$AR$1,0),FALSE),"")</f>
        <v/>
      </c>
      <c r="BQ364" s="136" t="str">
        <f>_xlfn.IFNA(VLOOKUP($B364,'I-LogEmaxOverpEC50'!$A:$AR,MATCH(BQ$1,'I-LogEmaxOverpEC50'!$A$1:$AR$1,0),FALSE),"")</f>
        <v/>
      </c>
      <c r="BR364" s="136" t="str">
        <f>_xlfn.IFNA(VLOOKUP($B364,'I-LogEmaxOverpEC50'!$A:$AR,MATCH(BR$1,'I-LogEmaxOverpEC50'!$A$1:$AR$1,0),FALSE),"")</f>
        <v/>
      </c>
      <c r="BS364" s="136" t="str">
        <f>_xlfn.IFNA(VLOOKUP($B364,'I-LogEmaxOverpEC50'!$A:$AR,MATCH(BS$1,'I-LogEmaxOverpEC50'!$A$1:$AR$1,0),FALSE),"")</f>
        <v/>
      </c>
    </row>
    <row r="365" spans="1:71" x14ac:dyDescent="0.2">
      <c r="A365" s="146" t="e" cm="1">
        <f t="array" ref="A365">_xlfn.IFS(SUM(F365:R365)&gt;0,1,AB365&gt;0,2,TRUE,3)</f>
        <v>#N/A</v>
      </c>
      <c r="B365" s="146" t="s">
        <v>1694</v>
      </c>
      <c r="D365" s="151" t="str">
        <f>_xlfn.XLOOKUP(B365,RecNamesAll!A:A,RecNamesAll!E:E)</f>
        <v>C</v>
      </c>
      <c r="E365" s="150" t="str">
        <f>_xlfn.XLOOKUP(B365,RecNamesAll!A:A,RecNamesAll!C:C)</f>
        <v>TAS1R1</v>
      </c>
      <c r="F365" s="160" t="e">
        <f t="shared" si="100"/>
        <v>#N/A</v>
      </c>
      <c r="G365" s="159" t="e">
        <f t="shared" si="101"/>
        <v>#N/A</v>
      </c>
      <c r="H365" s="159" t="e">
        <f t="shared" si="102"/>
        <v>#N/A</v>
      </c>
      <c r="I365" s="159" t="e">
        <f t="shared" si="103"/>
        <v>#N/A</v>
      </c>
      <c r="J365" s="159" t="e">
        <f t="shared" si="104"/>
        <v>#N/A</v>
      </c>
      <c r="K365" s="159" t="e">
        <f t="shared" si="105"/>
        <v>#N/A</v>
      </c>
      <c r="L365" s="159" t="e">
        <f t="shared" si="106"/>
        <v>#N/A</v>
      </c>
      <c r="M365" s="159" t="e">
        <f t="shared" si="107"/>
        <v>#N/A</v>
      </c>
      <c r="N365" s="159" t="e">
        <f t="shared" si="108"/>
        <v>#N/A</v>
      </c>
      <c r="O365" s="159" t="e">
        <f t="shared" si="109"/>
        <v>#N/A</v>
      </c>
      <c r="P365" s="159" t="e">
        <f t="shared" si="110"/>
        <v>#N/A</v>
      </c>
      <c r="Q365" s="159" t="e">
        <f t="shared" si="111"/>
        <v>#N/A</v>
      </c>
      <c r="R365" s="159" t="e">
        <f t="shared" si="112"/>
        <v>#N/A</v>
      </c>
      <c r="U365" s="146" t="str">
        <f t="shared" si="113"/>
        <v>C</v>
      </c>
      <c r="V365" s="145" t="str">
        <f t="shared" si="114"/>
        <v>TAS1R1</v>
      </c>
      <c r="W365" s="157" t="e">
        <f>VLOOKUP($B365,GtP!$A:$DD,MATCH("Gs_0-2",GtP!$A$1:$DD$1,0),FALSE)</f>
        <v>#N/A</v>
      </c>
      <c r="X365" s="156" t="e">
        <f>VLOOKUP($B365,GtP!$A:$DD,MATCH("Gi/o_0-2",GtP!$A$1:$DD$1,0),FALSE)</f>
        <v>#N/A</v>
      </c>
      <c r="Y365" s="156" t="e">
        <f>VLOOKUP($B365,GtP!$A:$DD,MATCH("Gq/11_0-2",GtP!$A$1:$DD$1,0),FALSE)</f>
        <v>#N/A</v>
      </c>
      <c r="Z365" s="156" t="e">
        <f>VLOOKUP($B365,GtP!$A:$DD,MATCH("G12/13_0-2",GtP!$A$1:$DD$1,0),FALSE)</f>
        <v>#N/A</v>
      </c>
      <c r="AB365" s="143" t="e">
        <f t="shared" si="115"/>
        <v>#N/A</v>
      </c>
      <c r="AC365" s="315" t="str">
        <f t="shared" si="116"/>
        <v/>
      </c>
      <c r="AD365" s="349" t="str">
        <f t="shared" si="117"/>
        <v/>
      </c>
      <c r="AE365" s="349" t="str">
        <f t="shared" si="118"/>
        <v/>
      </c>
      <c r="AF365" s="311" t="str">
        <f t="shared" si="119"/>
        <v/>
      </c>
      <c r="AG365" s="141" t="e">
        <f>_xlfn.CONCAT(IF(AT365="","-","B"),IF(BG365="","-","I"),VLOOKUP($B365,GtP!$A:$BB,MATCH("Gs_0-1",GtP!$A$1:$BB$1,0),FALSE))</f>
        <v>#N/A</v>
      </c>
      <c r="AH365" s="140" t="e">
        <f>_xlfn.CONCAT(IF(AU365="","-","B"),IF(BH365="","-","I"),VLOOKUP($B365,GtP!$A:$BB,MATCH("Gs_0-1",GtP!$A$1:$BB$1,0),FALSE))</f>
        <v>#N/A</v>
      </c>
      <c r="AI365" s="140" t="e">
        <f>_xlfn.CONCAT(IF(AV365="","-","B"),IF(BI365="","-","I"),VLOOKUP($B365,GtP!$A:$BB,MATCH("Gi/o_0-1",GtP!$A$1:$BB$1,0),FALSE))</f>
        <v>#N/A</v>
      </c>
      <c r="AJ365" s="140" t="e">
        <f>_xlfn.CONCAT(IF(AW365="","-","B"),IF(BJ365="","-","I"),VLOOKUP($B365,GtP!$A:$BB,MATCH("Gi/o_0-1",GtP!$A$1:$BB$1,0),FALSE))</f>
        <v>#N/A</v>
      </c>
      <c r="AK365" s="140" t="e">
        <f>_xlfn.CONCAT(IF(AX365="","-","B"),IF(BK365="","-","I"),VLOOKUP($B365,GtP!$A:$BB,MATCH("Gi/o_0-1",GtP!$A$1:$BB$1,0),FALSE))</f>
        <v>#N/A</v>
      </c>
      <c r="AL365" s="140" t="e">
        <f>_xlfn.CONCAT(IF(AY365="","-","B"),IF(BL365="","-","I"),VLOOKUP($B365,GtP!$A:$BB,MATCH("Gi/o_0-1",GtP!$A$1:$BB$1,0),FALSE))</f>
        <v>#N/A</v>
      </c>
      <c r="AM365" s="140" t="e">
        <f>_xlfn.CONCAT(IF(AZ365="","-","B"),IF(BM365="","-","I"),VLOOKUP($B365,GtP!$A:$BB,MATCH("Gi/o_0-1",GtP!$A$1:$BB$1,0),FALSE))</f>
        <v>#N/A</v>
      </c>
      <c r="AN365" s="140" t="e">
        <f>_xlfn.CONCAT(IF(BA365="","-","B"),IF(BN365="","-","I"),VLOOKUP($B365,GtP!$A:$BB,MATCH("Gq/11_0-1",GtP!$A$1:$BB$1,0),FALSE))</f>
        <v>#N/A</v>
      </c>
      <c r="AO365" s="140" t="e">
        <f>_xlfn.CONCAT(IF(BB365="","-","B"),IF(BO365="","-","I"),VLOOKUP($B365,GtP!$A:$BB,MATCH("Gq/11_0-1",GtP!$A$1:$BB$1,0),FALSE))</f>
        <v>#N/A</v>
      </c>
      <c r="AP365" s="140" t="e">
        <f>_xlfn.CONCAT(IF(BC365="","-","B"),IF(BP365="","-","I"),VLOOKUP($B365,GtP!$A:$BB,MATCH("Gq/11_0-1",GtP!$A$1:$BB$1,0),FALSE))</f>
        <v>#N/A</v>
      </c>
      <c r="AQ365" s="140" t="e">
        <f>_xlfn.CONCAT(IF(BD365="","-","B"),IF(BQ365="","-","I"),VLOOKUP($B365,GtP!$A:$BB,MATCH("Gq/11_0-1",GtP!$A$1:$BB$1,0),FALSE))</f>
        <v>#N/A</v>
      </c>
      <c r="AR365" s="140" t="e">
        <f>_xlfn.CONCAT(IF(BE365="","-","B"),IF(BR365="","-","I"),VLOOKUP($B365,GtP!$A:$BB,MATCH("G12/13_0-1",GtP!$A$1:$BB$1,0),FALSE))</f>
        <v>#N/A</v>
      </c>
      <c r="AS365" s="140" t="e">
        <f>_xlfn.CONCAT(IF(BF365="","-","B"),IF(BS365="","-","I"),VLOOKUP($B365,GtP!$A:$BB,MATCH("G12/13_0-1",GtP!$A$1:$BB$1,0),FALSE))</f>
        <v>#N/A</v>
      </c>
      <c r="AT365" s="139" t="str">
        <f>_xlfn.IFNA(VLOOKUP($B365,'B-LogEmaxOverpEC50'!$A:$AL,MATCH(AT$1,'B-LogEmaxOverpEC50'!$A$1:$AL$1,0),FALSE),"")</f>
        <v/>
      </c>
      <c r="AU365" s="136" t="str">
        <f>_xlfn.IFNA(VLOOKUP($B365,'B-LogEmaxOverpEC50'!$A:$AL,MATCH(AU$1,'B-LogEmaxOverpEC50'!$A$1:$AL$1,0),FALSE),"")</f>
        <v/>
      </c>
      <c r="AV365" s="152" t="str">
        <f>_xlfn.IFNA(VLOOKUP($B365,'B-LogEmaxOverpEC50'!$A:$AL,MATCH(AV$1,'B-LogEmaxOverpEC50'!$A$1:$AL$1,0),FALSE),"")</f>
        <v/>
      </c>
      <c r="AW365" s="152" t="str">
        <f>_xlfn.IFNA(VLOOKUP($B365,'B-LogEmaxOverpEC50'!$A:$AL,MATCH(AW$1,'B-LogEmaxOverpEC50'!$A$1:$AL$1,0),FALSE),"")</f>
        <v/>
      </c>
      <c r="AX365" s="152" t="str">
        <f>_xlfn.IFNA(VLOOKUP($B365,'B-LogEmaxOverpEC50'!$A:$AL,MATCH(AX$1,'B-LogEmaxOverpEC50'!$A$1:$AL$1,0),FALSE),"")</f>
        <v/>
      </c>
      <c r="AY365" s="152" t="str">
        <f>_xlfn.IFNA(VLOOKUP($B365,'B-LogEmaxOverpEC50'!$A:$AL,MATCH(AY$1,'B-LogEmaxOverpEC50'!$A$1:$AL$1,0),FALSE),"")</f>
        <v/>
      </c>
      <c r="AZ365" s="152" t="str">
        <f>_xlfn.IFNA(VLOOKUP($B365,'B-LogEmaxOverpEC50'!$A:$AL,MATCH(AZ$1,'B-LogEmaxOverpEC50'!$A$1:$AL$1,0),FALSE),"")</f>
        <v/>
      </c>
      <c r="BA365" s="152" t="str">
        <f>_xlfn.IFNA(VLOOKUP($B365,'B-LogEmaxOverpEC50'!$A:$AL,MATCH(BA$1,'B-LogEmaxOverpEC50'!$A$1:$AL$1,0),FALSE),"")</f>
        <v/>
      </c>
      <c r="BB365" s="152" t="str">
        <f>_xlfn.IFNA(VLOOKUP($B365,'B-LogEmaxOverpEC50'!$A:$AL,MATCH(BB$1,'B-LogEmaxOverpEC50'!$A$1:$AL$1,0),FALSE),"")</f>
        <v/>
      </c>
      <c r="BC365" s="152" t="str">
        <f>_xlfn.IFNA(VLOOKUP($B365,'B-LogEmaxOverpEC50'!$A:$AL,MATCH(BC$1,'B-LogEmaxOverpEC50'!$A$1:$AL$1,0),FALSE),"")</f>
        <v/>
      </c>
      <c r="BD365" s="152" t="str">
        <f>_xlfn.IFNA(VLOOKUP($B365,'B-LogEmaxOverpEC50'!$A:$AL,MATCH(BD$1,'B-LogEmaxOverpEC50'!$A$1:$AL$1,0),FALSE),"")</f>
        <v/>
      </c>
      <c r="BE365" s="152" t="str">
        <f>_xlfn.IFNA(VLOOKUP($B365,'B-LogEmaxOverpEC50'!$A:$AL,MATCH(BE$1,'B-LogEmaxOverpEC50'!$A$1:$AL$1,0),FALSE),"")</f>
        <v/>
      </c>
      <c r="BF365" s="152" t="str">
        <f>_xlfn.IFNA(VLOOKUP($B365,'B-LogEmaxOverpEC50'!$A:$AL,MATCH(BF$1,'B-LogEmaxOverpEC50'!$A$1:$AL$1,0),FALSE),"")</f>
        <v/>
      </c>
      <c r="BG365" s="137" t="str">
        <f>_xlfn.IFNA(VLOOKUP($B365,'I-LogEmaxOverpEC50'!$A:$AR,MATCH(BG$1,'I-LogEmaxOverpEC50'!$A$1:$AR$1,0),FALSE),"")</f>
        <v/>
      </c>
      <c r="BH365" s="136" t="str">
        <f>_xlfn.IFNA(VLOOKUP($B365,'I-LogEmaxOverpEC50'!$A:$AR,MATCH(BH$1,'I-LogEmaxOverpEC50'!$A$1:$AR$1,0),FALSE),"")</f>
        <v/>
      </c>
      <c r="BI365" s="136" t="str">
        <f>_xlfn.IFNA(VLOOKUP($B365,'I-LogEmaxOverpEC50'!$A:$AR,MATCH(BI$1,'I-LogEmaxOverpEC50'!$A$1:$AR$1,0),FALSE),"")</f>
        <v/>
      </c>
      <c r="BJ365" s="136" t="str">
        <f>_xlfn.IFNA(VLOOKUP($B365,'I-LogEmaxOverpEC50'!$A:$AR,MATCH(BJ$1,'I-LogEmaxOverpEC50'!$A$1:$AR$1,0),FALSE),"")</f>
        <v/>
      </c>
      <c r="BK365" s="136" t="str">
        <f>_xlfn.IFNA(VLOOKUP($B365,'I-LogEmaxOverpEC50'!$A:$AR,MATCH(BK$1,'I-LogEmaxOverpEC50'!$A$1:$AR$1,0),FALSE),"")</f>
        <v/>
      </c>
      <c r="BL365" s="136" t="str">
        <f>_xlfn.IFNA(VLOOKUP($B365,'I-LogEmaxOverpEC50'!$A:$AR,MATCH(BL$1,'I-LogEmaxOverpEC50'!$A$1:$AR$1,0),FALSE),"")</f>
        <v/>
      </c>
      <c r="BM365" s="136" t="str">
        <f>_xlfn.IFNA(VLOOKUP($B365,'I-LogEmaxOverpEC50'!$A:$AR,MATCH(BM$1,'I-LogEmaxOverpEC50'!$A$1:$AR$1,0),FALSE),"")</f>
        <v/>
      </c>
      <c r="BN365" s="136" t="str">
        <f>_xlfn.IFNA(VLOOKUP($B365,'I-LogEmaxOverpEC50'!$A:$AR,MATCH(BN$1,'I-LogEmaxOverpEC50'!$A$1:$AR$1,0),FALSE),"")</f>
        <v/>
      </c>
      <c r="BO365" s="136" t="str">
        <f>_xlfn.IFNA(VLOOKUP($B365,'I-LogEmaxOverpEC50'!$A:$AR,MATCH(BO$1,'I-LogEmaxOverpEC50'!$A$1:$AR$1,0),FALSE),"")</f>
        <v/>
      </c>
      <c r="BP365" s="136" t="str">
        <f>_xlfn.IFNA(VLOOKUP($B365,'I-LogEmaxOverpEC50'!$A:$AR,MATCH(BP$1,'I-LogEmaxOverpEC50'!$A$1:$AR$1,0),FALSE),"")</f>
        <v/>
      </c>
      <c r="BQ365" s="136" t="str">
        <f>_xlfn.IFNA(VLOOKUP($B365,'I-LogEmaxOverpEC50'!$A:$AR,MATCH(BQ$1,'I-LogEmaxOverpEC50'!$A$1:$AR$1,0),FALSE),"")</f>
        <v/>
      </c>
      <c r="BR365" s="136" t="str">
        <f>_xlfn.IFNA(VLOOKUP($B365,'I-LogEmaxOverpEC50'!$A:$AR,MATCH(BR$1,'I-LogEmaxOverpEC50'!$A$1:$AR$1,0),FALSE),"")</f>
        <v/>
      </c>
      <c r="BS365" s="136" t="str">
        <f>_xlfn.IFNA(VLOOKUP($B365,'I-LogEmaxOverpEC50'!$A:$AR,MATCH(BS$1,'I-LogEmaxOverpEC50'!$A$1:$AR$1,0),FALSE),"")</f>
        <v/>
      </c>
    </row>
    <row r="366" spans="1:71" x14ac:dyDescent="0.2">
      <c r="A366" s="146" t="e" cm="1">
        <f t="array" ref="A366">_xlfn.IFS(SUM(F366:R366)&gt;0,1,AB366&gt;0,2,TRUE,3)</f>
        <v>#N/A</v>
      </c>
      <c r="B366" s="146" t="s">
        <v>1690</v>
      </c>
      <c r="D366" s="151" t="str">
        <f>_xlfn.XLOOKUP(B366,RecNamesAll!A:A,RecNamesAll!E:E)</f>
        <v>C</v>
      </c>
      <c r="E366" s="150" t="str">
        <f>_xlfn.XLOOKUP(B366,RecNamesAll!A:A,RecNamesAll!C:C)</f>
        <v>TAS1R2</v>
      </c>
      <c r="F366" s="160" t="e">
        <f t="shared" si="100"/>
        <v>#N/A</v>
      </c>
      <c r="G366" s="159" t="e">
        <f t="shared" si="101"/>
        <v>#N/A</v>
      </c>
      <c r="H366" s="159" t="e">
        <f t="shared" si="102"/>
        <v>#N/A</v>
      </c>
      <c r="I366" s="159" t="e">
        <f t="shared" si="103"/>
        <v>#N/A</v>
      </c>
      <c r="J366" s="159" t="e">
        <f t="shared" si="104"/>
        <v>#N/A</v>
      </c>
      <c r="K366" s="159" t="e">
        <f t="shared" si="105"/>
        <v>#N/A</v>
      </c>
      <c r="L366" s="159" t="e">
        <f t="shared" si="106"/>
        <v>#N/A</v>
      </c>
      <c r="M366" s="159" t="e">
        <f t="shared" si="107"/>
        <v>#N/A</v>
      </c>
      <c r="N366" s="159" t="e">
        <f t="shared" si="108"/>
        <v>#N/A</v>
      </c>
      <c r="O366" s="159" t="e">
        <f t="shared" si="109"/>
        <v>#N/A</v>
      </c>
      <c r="P366" s="159" t="e">
        <f t="shared" si="110"/>
        <v>#N/A</v>
      </c>
      <c r="Q366" s="159" t="e">
        <f t="shared" si="111"/>
        <v>#N/A</v>
      </c>
      <c r="R366" s="159" t="e">
        <f t="shared" si="112"/>
        <v>#N/A</v>
      </c>
      <c r="U366" s="146" t="str">
        <f t="shared" si="113"/>
        <v>C</v>
      </c>
      <c r="V366" s="145" t="str">
        <f t="shared" si="114"/>
        <v>TAS1R2</v>
      </c>
      <c r="W366" s="157" t="e">
        <f>VLOOKUP($B366,GtP!$A:$DD,MATCH("Gs_0-2",GtP!$A$1:$DD$1,0),FALSE)</f>
        <v>#N/A</v>
      </c>
      <c r="X366" s="156" t="e">
        <f>VLOOKUP($B366,GtP!$A:$DD,MATCH("Gi/o_0-2",GtP!$A$1:$DD$1,0),FALSE)</f>
        <v>#N/A</v>
      </c>
      <c r="Y366" s="156" t="e">
        <f>VLOOKUP($B366,GtP!$A:$DD,MATCH("Gq/11_0-2",GtP!$A$1:$DD$1,0),FALSE)</f>
        <v>#N/A</v>
      </c>
      <c r="Z366" s="156" t="e">
        <f>VLOOKUP($B366,GtP!$A:$DD,MATCH("G12/13_0-2",GtP!$A$1:$DD$1,0),FALSE)</f>
        <v>#N/A</v>
      </c>
      <c r="AB366" s="143" t="e">
        <f t="shared" si="115"/>
        <v>#N/A</v>
      </c>
      <c r="AC366" s="315" t="str">
        <f t="shared" si="116"/>
        <v/>
      </c>
      <c r="AD366" s="349" t="str">
        <f t="shared" si="117"/>
        <v/>
      </c>
      <c r="AE366" s="349" t="str">
        <f t="shared" si="118"/>
        <v/>
      </c>
      <c r="AF366" s="311" t="str">
        <f t="shared" si="119"/>
        <v/>
      </c>
      <c r="AG366" s="141" t="e">
        <f>_xlfn.CONCAT(IF(AT366="","-","B"),IF(BG366="","-","I"),VLOOKUP($B366,GtP!$A:$BB,MATCH("Gs_0-1",GtP!$A$1:$BB$1,0),FALSE))</f>
        <v>#N/A</v>
      </c>
      <c r="AH366" s="140" t="e">
        <f>_xlfn.CONCAT(IF(AU366="","-","B"),IF(BH366="","-","I"),VLOOKUP($B366,GtP!$A:$BB,MATCH("Gs_0-1",GtP!$A$1:$BB$1,0),FALSE))</f>
        <v>#N/A</v>
      </c>
      <c r="AI366" s="140" t="e">
        <f>_xlfn.CONCAT(IF(AV366="","-","B"),IF(BI366="","-","I"),VLOOKUP($B366,GtP!$A:$BB,MATCH("Gi/o_0-1",GtP!$A$1:$BB$1,0),FALSE))</f>
        <v>#N/A</v>
      </c>
      <c r="AJ366" s="140" t="e">
        <f>_xlfn.CONCAT(IF(AW366="","-","B"),IF(BJ366="","-","I"),VLOOKUP($B366,GtP!$A:$BB,MATCH("Gi/o_0-1",GtP!$A$1:$BB$1,0),FALSE))</f>
        <v>#N/A</v>
      </c>
      <c r="AK366" s="140" t="e">
        <f>_xlfn.CONCAT(IF(AX366="","-","B"),IF(BK366="","-","I"),VLOOKUP($B366,GtP!$A:$BB,MATCH("Gi/o_0-1",GtP!$A$1:$BB$1,0),FALSE))</f>
        <v>#N/A</v>
      </c>
      <c r="AL366" s="140" t="e">
        <f>_xlfn.CONCAT(IF(AY366="","-","B"),IF(BL366="","-","I"),VLOOKUP($B366,GtP!$A:$BB,MATCH("Gi/o_0-1",GtP!$A$1:$BB$1,0),FALSE))</f>
        <v>#N/A</v>
      </c>
      <c r="AM366" s="140" t="e">
        <f>_xlfn.CONCAT(IF(AZ366="","-","B"),IF(BM366="","-","I"),VLOOKUP($B366,GtP!$A:$BB,MATCH("Gi/o_0-1",GtP!$A$1:$BB$1,0),FALSE))</f>
        <v>#N/A</v>
      </c>
      <c r="AN366" s="140" t="e">
        <f>_xlfn.CONCAT(IF(BA366="","-","B"),IF(BN366="","-","I"),VLOOKUP($B366,GtP!$A:$BB,MATCH("Gq/11_0-1",GtP!$A$1:$BB$1,0),FALSE))</f>
        <v>#N/A</v>
      </c>
      <c r="AO366" s="140" t="e">
        <f>_xlfn.CONCAT(IF(BB366="","-","B"),IF(BO366="","-","I"),VLOOKUP($B366,GtP!$A:$BB,MATCH("Gq/11_0-1",GtP!$A$1:$BB$1,0),FALSE))</f>
        <v>#N/A</v>
      </c>
      <c r="AP366" s="140" t="e">
        <f>_xlfn.CONCAT(IF(BC366="","-","B"),IF(BP366="","-","I"),VLOOKUP($B366,GtP!$A:$BB,MATCH("Gq/11_0-1",GtP!$A$1:$BB$1,0),FALSE))</f>
        <v>#N/A</v>
      </c>
      <c r="AQ366" s="140" t="e">
        <f>_xlfn.CONCAT(IF(BD366="","-","B"),IF(BQ366="","-","I"),VLOOKUP($B366,GtP!$A:$BB,MATCH("Gq/11_0-1",GtP!$A$1:$BB$1,0),FALSE))</f>
        <v>#N/A</v>
      </c>
      <c r="AR366" s="140" t="e">
        <f>_xlfn.CONCAT(IF(BE366="","-","B"),IF(BR366="","-","I"),VLOOKUP($B366,GtP!$A:$BB,MATCH("G12/13_0-1",GtP!$A$1:$BB$1,0),FALSE))</f>
        <v>#N/A</v>
      </c>
      <c r="AS366" s="140" t="e">
        <f>_xlfn.CONCAT(IF(BF366="","-","B"),IF(BS366="","-","I"),VLOOKUP($B366,GtP!$A:$BB,MATCH("G12/13_0-1",GtP!$A$1:$BB$1,0),FALSE))</f>
        <v>#N/A</v>
      </c>
      <c r="AT366" s="139" t="str">
        <f>_xlfn.IFNA(VLOOKUP($B366,'B-LogEmaxOverpEC50'!$A:$AL,MATCH(AT$1,'B-LogEmaxOverpEC50'!$A$1:$AL$1,0),FALSE),"")</f>
        <v/>
      </c>
      <c r="AU366" s="136" t="str">
        <f>_xlfn.IFNA(VLOOKUP($B366,'B-LogEmaxOverpEC50'!$A:$AL,MATCH(AU$1,'B-LogEmaxOverpEC50'!$A$1:$AL$1,0),FALSE),"")</f>
        <v/>
      </c>
      <c r="AV366" s="152" t="str">
        <f>_xlfn.IFNA(VLOOKUP($B366,'B-LogEmaxOverpEC50'!$A:$AL,MATCH(AV$1,'B-LogEmaxOverpEC50'!$A$1:$AL$1,0),FALSE),"")</f>
        <v/>
      </c>
      <c r="AW366" s="152" t="str">
        <f>_xlfn.IFNA(VLOOKUP($B366,'B-LogEmaxOverpEC50'!$A:$AL,MATCH(AW$1,'B-LogEmaxOverpEC50'!$A$1:$AL$1,0),FALSE),"")</f>
        <v/>
      </c>
      <c r="AX366" s="152" t="str">
        <f>_xlfn.IFNA(VLOOKUP($B366,'B-LogEmaxOverpEC50'!$A:$AL,MATCH(AX$1,'B-LogEmaxOverpEC50'!$A$1:$AL$1,0),FALSE),"")</f>
        <v/>
      </c>
      <c r="AY366" s="152" t="str">
        <f>_xlfn.IFNA(VLOOKUP($B366,'B-LogEmaxOverpEC50'!$A:$AL,MATCH(AY$1,'B-LogEmaxOverpEC50'!$A$1:$AL$1,0),FALSE),"")</f>
        <v/>
      </c>
      <c r="AZ366" s="152" t="str">
        <f>_xlfn.IFNA(VLOOKUP($B366,'B-LogEmaxOverpEC50'!$A:$AL,MATCH(AZ$1,'B-LogEmaxOverpEC50'!$A$1:$AL$1,0),FALSE),"")</f>
        <v/>
      </c>
      <c r="BA366" s="152" t="str">
        <f>_xlfn.IFNA(VLOOKUP($B366,'B-LogEmaxOverpEC50'!$A:$AL,MATCH(BA$1,'B-LogEmaxOverpEC50'!$A$1:$AL$1,0),FALSE),"")</f>
        <v/>
      </c>
      <c r="BB366" s="152" t="str">
        <f>_xlfn.IFNA(VLOOKUP($B366,'B-LogEmaxOverpEC50'!$A:$AL,MATCH(BB$1,'B-LogEmaxOverpEC50'!$A$1:$AL$1,0),FALSE),"")</f>
        <v/>
      </c>
      <c r="BC366" s="152" t="str">
        <f>_xlfn.IFNA(VLOOKUP($B366,'B-LogEmaxOverpEC50'!$A:$AL,MATCH(BC$1,'B-LogEmaxOverpEC50'!$A$1:$AL$1,0),FALSE),"")</f>
        <v/>
      </c>
      <c r="BD366" s="152" t="str">
        <f>_xlfn.IFNA(VLOOKUP($B366,'B-LogEmaxOverpEC50'!$A:$AL,MATCH(BD$1,'B-LogEmaxOverpEC50'!$A$1:$AL$1,0),FALSE),"")</f>
        <v/>
      </c>
      <c r="BE366" s="152" t="str">
        <f>_xlfn.IFNA(VLOOKUP($B366,'B-LogEmaxOverpEC50'!$A:$AL,MATCH(BE$1,'B-LogEmaxOverpEC50'!$A$1:$AL$1,0),FALSE),"")</f>
        <v/>
      </c>
      <c r="BF366" s="152" t="str">
        <f>_xlfn.IFNA(VLOOKUP($B366,'B-LogEmaxOverpEC50'!$A:$AL,MATCH(BF$1,'B-LogEmaxOverpEC50'!$A$1:$AL$1,0),FALSE),"")</f>
        <v/>
      </c>
      <c r="BG366" s="137" t="str">
        <f>_xlfn.IFNA(VLOOKUP($B366,'I-LogEmaxOverpEC50'!$A:$AR,MATCH(BG$1,'I-LogEmaxOverpEC50'!$A$1:$AR$1,0),FALSE),"")</f>
        <v/>
      </c>
      <c r="BH366" s="136" t="str">
        <f>_xlfn.IFNA(VLOOKUP($B366,'I-LogEmaxOverpEC50'!$A:$AR,MATCH(BH$1,'I-LogEmaxOverpEC50'!$A$1:$AR$1,0),FALSE),"")</f>
        <v/>
      </c>
      <c r="BI366" s="136" t="str">
        <f>_xlfn.IFNA(VLOOKUP($B366,'I-LogEmaxOverpEC50'!$A:$AR,MATCH(BI$1,'I-LogEmaxOverpEC50'!$A$1:$AR$1,0),FALSE),"")</f>
        <v/>
      </c>
      <c r="BJ366" s="136" t="str">
        <f>_xlfn.IFNA(VLOOKUP($B366,'I-LogEmaxOverpEC50'!$A:$AR,MATCH(BJ$1,'I-LogEmaxOverpEC50'!$A$1:$AR$1,0),FALSE),"")</f>
        <v/>
      </c>
      <c r="BK366" s="136" t="str">
        <f>_xlfn.IFNA(VLOOKUP($B366,'I-LogEmaxOverpEC50'!$A:$AR,MATCH(BK$1,'I-LogEmaxOverpEC50'!$A$1:$AR$1,0),FALSE),"")</f>
        <v/>
      </c>
      <c r="BL366" s="136" t="str">
        <f>_xlfn.IFNA(VLOOKUP($B366,'I-LogEmaxOverpEC50'!$A:$AR,MATCH(BL$1,'I-LogEmaxOverpEC50'!$A$1:$AR$1,0),FALSE),"")</f>
        <v/>
      </c>
      <c r="BM366" s="136" t="str">
        <f>_xlfn.IFNA(VLOOKUP($B366,'I-LogEmaxOverpEC50'!$A:$AR,MATCH(BM$1,'I-LogEmaxOverpEC50'!$A$1:$AR$1,0),FALSE),"")</f>
        <v/>
      </c>
      <c r="BN366" s="136" t="str">
        <f>_xlfn.IFNA(VLOOKUP($B366,'I-LogEmaxOverpEC50'!$A:$AR,MATCH(BN$1,'I-LogEmaxOverpEC50'!$A$1:$AR$1,0),FALSE),"")</f>
        <v/>
      </c>
      <c r="BO366" s="136" t="str">
        <f>_xlfn.IFNA(VLOOKUP($B366,'I-LogEmaxOverpEC50'!$A:$AR,MATCH(BO$1,'I-LogEmaxOverpEC50'!$A$1:$AR$1,0),FALSE),"")</f>
        <v/>
      </c>
      <c r="BP366" s="136" t="str">
        <f>_xlfn.IFNA(VLOOKUP($B366,'I-LogEmaxOverpEC50'!$A:$AR,MATCH(BP$1,'I-LogEmaxOverpEC50'!$A$1:$AR$1,0),FALSE),"")</f>
        <v/>
      </c>
      <c r="BQ366" s="136" t="str">
        <f>_xlfn.IFNA(VLOOKUP($B366,'I-LogEmaxOverpEC50'!$A:$AR,MATCH(BQ$1,'I-LogEmaxOverpEC50'!$A$1:$AR$1,0),FALSE),"")</f>
        <v/>
      </c>
      <c r="BR366" s="136" t="str">
        <f>_xlfn.IFNA(VLOOKUP($B366,'I-LogEmaxOverpEC50'!$A:$AR,MATCH(BR$1,'I-LogEmaxOverpEC50'!$A$1:$AR$1,0),FALSE),"")</f>
        <v/>
      </c>
      <c r="BS366" s="136" t="str">
        <f>_xlfn.IFNA(VLOOKUP($B366,'I-LogEmaxOverpEC50'!$A:$AR,MATCH(BS$1,'I-LogEmaxOverpEC50'!$A$1:$AR$1,0),FALSE),"")</f>
        <v/>
      </c>
    </row>
    <row r="367" spans="1:71" x14ac:dyDescent="0.2">
      <c r="A367" s="146" t="e" cm="1">
        <f t="array" ref="A367">_xlfn.IFS(SUM(F367:R367)&gt;0,1,AB367&gt;0,2,TRUE,3)</f>
        <v>#N/A</v>
      </c>
      <c r="B367" s="146" t="s">
        <v>1686</v>
      </c>
      <c r="D367" s="151" t="str">
        <f>_xlfn.XLOOKUP(B367,RecNamesAll!A:A,RecNamesAll!E:E)</f>
        <v>C</v>
      </c>
      <c r="E367" s="150" t="str">
        <f>_xlfn.XLOOKUP(B367,RecNamesAll!A:A,RecNamesAll!C:C)</f>
        <v>TAS1R3</v>
      </c>
      <c r="F367" s="160" t="e">
        <f t="shared" si="100"/>
        <v>#N/A</v>
      </c>
      <c r="G367" s="159" t="e">
        <f t="shared" si="101"/>
        <v>#N/A</v>
      </c>
      <c r="H367" s="159" t="e">
        <f t="shared" si="102"/>
        <v>#N/A</v>
      </c>
      <c r="I367" s="159" t="e">
        <f t="shared" si="103"/>
        <v>#N/A</v>
      </c>
      <c r="J367" s="159" t="e">
        <f t="shared" si="104"/>
        <v>#N/A</v>
      </c>
      <c r="K367" s="159" t="e">
        <f t="shared" si="105"/>
        <v>#N/A</v>
      </c>
      <c r="L367" s="159" t="e">
        <f t="shared" si="106"/>
        <v>#N/A</v>
      </c>
      <c r="M367" s="159" t="e">
        <f t="shared" si="107"/>
        <v>#N/A</v>
      </c>
      <c r="N367" s="159" t="e">
        <f t="shared" si="108"/>
        <v>#N/A</v>
      </c>
      <c r="O367" s="159" t="e">
        <f t="shared" si="109"/>
        <v>#N/A</v>
      </c>
      <c r="P367" s="159" t="e">
        <f t="shared" si="110"/>
        <v>#N/A</v>
      </c>
      <c r="Q367" s="159" t="e">
        <f t="shared" si="111"/>
        <v>#N/A</v>
      </c>
      <c r="R367" s="159" t="e">
        <f t="shared" si="112"/>
        <v>#N/A</v>
      </c>
      <c r="U367" s="146" t="str">
        <f t="shared" si="113"/>
        <v>C</v>
      </c>
      <c r="V367" s="145" t="str">
        <f t="shared" si="114"/>
        <v>TAS1R3</v>
      </c>
      <c r="W367" s="157" t="e">
        <f>VLOOKUP($B367,GtP!$A:$DD,MATCH("Gs_0-2",GtP!$A$1:$DD$1,0),FALSE)</f>
        <v>#N/A</v>
      </c>
      <c r="X367" s="156" t="e">
        <f>VLOOKUP($B367,GtP!$A:$DD,MATCH("Gi/o_0-2",GtP!$A$1:$DD$1,0),FALSE)</f>
        <v>#N/A</v>
      </c>
      <c r="Y367" s="156" t="e">
        <f>VLOOKUP($B367,GtP!$A:$DD,MATCH("Gq/11_0-2",GtP!$A$1:$DD$1,0),FALSE)</f>
        <v>#N/A</v>
      </c>
      <c r="Z367" s="156" t="e">
        <f>VLOOKUP($B367,GtP!$A:$DD,MATCH("G12/13_0-2",GtP!$A$1:$DD$1,0),FALSE)</f>
        <v>#N/A</v>
      </c>
      <c r="AB367" s="143" t="e">
        <f t="shared" si="115"/>
        <v>#N/A</v>
      </c>
      <c r="AC367" s="315" t="str">
        <f t="shared" si="116"/>
        <v/>
      </c>
      <c r="AD367" s="349" t="str">
        <f t="shared" si="117"/>
        <v/>
      </c>
      <c r="AE367" s="349" t="str">
        <f t="shared" si="118"/>
        <v/>
      </c>
      <c r="AF367" s="311" t="str">
        <f t="shared" si="119"/>
        <v/>
      </c>
      <c r="AG367" s="141" t="e">
        <f>_xlfn.CONCAT(IF(AT367="","-","B"),IF(BG367="","-","I"),VLOOKUP($B367,GtP!$A:$BB,MATCH("Gs_0-1",GtP!$A$1:$BB$1,0),FALSE))</f>
        <v>#N/A</v>
      </c>
      <c r="AH367" s="140" t="e">
        <f>_xlfn.CONCAT(IF(AU367="","-","B"),IF(BH367="","-","I"),VLOOKUP($B367,GtP!$A:$BB,MATCH("Gs_0-1",GtP!$A$1:$BB$1,0),FALSE))</f>
        <v>#N/A</v>
      </c>
      <c r="AI367" s="140" t="e">
        <f>_xlfn.CONCAT(IF(AV367="","-","B"),IF(BI367="","-","I"),VLOOKUP($B367,GtP!$A:$BB,MATCH("Gi/o_0-1",GtP!$A$1:$BB$1,0),FALSE))</f>
        <v>#N/A</v>
      </c>
      <c r="AJ367" s="140" t="e">
        <f>_xlfn.CONCAT(IF(AW367="","-","B"),IF(BJ367="","-","I"),VLOOKUP($B367,GtP!$A:$BB,MATCH("Gi/o_0-1",GtP!$A$1:$BB$1,0),FALSE))</f>
        <v>#N/A</v>
      </c>
      <c r="AK367" s="140" t="e">
        <f>_xlfn.CONCAT(IF(AX367="","-","B"),IF(BK367="","-","I"),VLOOKUP($B367,GtP!$A:$BB,MATCH("Gi/o_0-1",GtP!$A$1:$BB$1,0),FALSE))</f>
        <v>#N/A</v>
      </c>
      <c r="AL367" s="140" t="e">
        <f>_xlfn.CONCAT(IF(AY367="","-","B"),IF(BL367="","-","I"),VLOOKUP($B367,GtP!$A:$BB,MATCH("Gi/o_0-1",GtP!$A$1:$BB$1,0),FALSE))</f>
        <v>#N/A</v>
      </c>
      <c r="AM367" s="140" t="e">
        <f>_xlfn.CONCAT(IF(AZ367="","-","B"),IF(BM367="","-","I"),VLOOKUP($B367,GtP!$A:$BB,MATCH("Gi/o_0-1",GtP!$A$1:$BB$1,0),FALSE))</f>
        <v>#N/A</v>
      </c>
      <c r="AN367" s="140" t="e">
        <f>_xlfn.CONCAT(IF(BA367="","-","B"),IF(BN367="","-","I"),VLOOKUP($B367,GtP!$A:$BB,MATCH("Gq/11_0-1",GtP!$A$1:$BB$1,0),FALSE))</f>
        <v>#N/A</v>
      </c>
      <c r="AO367" s="140" t="e">
        <f>_xlfn.CONCAT(IF(BB367="","-","B"),IF(BO367="","-","I"),VLOOKUP($B367,GtP!$A:$BB,MATCH("Gq/11_0-1",GtP!$A$1:$BB$1,0),FALSE))</f>
        <v>#N/A</v>
      </c>
      <c r="AP367" s="140" t="e">
        <f>_xlfn.CONCAT(IF(BC367="","-","B"),IF(BP367="","-","I"),VLOOKUP($B367,GtP!$A:$BB,MATCH("Gq/11_0-1",GtP!$A$1:$BB$1,0),FALSE))</f>
        <v>#N/A</v>
      </c>
      <c r="AQ367" s="140" t="e">
        <f>_xlfn.CONCAT(IF(BD367="","-","B"),IF(BQ367="","-","I"),VLOOKUP($B367,GtP!$A:$BB,MATCH("Gq/11_0-1",GtP!$A$1:$BB$1,0),FALSE))</f>
        <v>#N/A</v>
      </c>
      <c r="AR367" s="140" t="e">
        <f>_xlfn.CONCAT(IF(BE367="","-","B"),IF(BR367="","-","I"),VLOOKUP($B367,GtP!$A:$BB,MATCH("G12/13_0-1",GtP!$A$1:$BB$1,0),FALSE))</f>
        <v>#N/A</v>
      </c>
      <c r="AS367" s="140" t="e">
        <f>_xlfn.CONCAT(IF(BF367="","-","B"),IF(BS367="","-","I"),VLOOKUP($B367,GtP!$A:$BB,MATCH("G12/13_0-1",GtP!$A$1:$BB$1,0),FALSE))</f>
        <v>#N/A</v>
      </c>
      <c r="AT367" s="139" t="str">
        <f>_xlfn.IFNA(VLOOKUP($B367,'B-LogEmaxOverpEC50'!$A:$AL,MATCH(AT$1,'B-LogEmaxOverpEC50'!$A$1:$AL$1,0),FALSE),"")</f>
        <v/>
      </c>
      <c r="AU367" s="136" t="str">
        <f>_xlfn.IFNA(VLOOKUP($B367,'B-LogEmaxOverpEC50'!$A:$AL,MATCH(AU$1,'B-LogEmaxOverpEC50'!$A$1:$AL$1,0),FALSE),"")</f>
        <v/>
      </c>
      <c r="AV367" s="152" t="str">
        <f>_xlfn.IFNA(VLOOKUP($B367,'B-LogEmaxOverpEC50'!$A:$AL,MATCH(AV$1,'B-LogEmaxOverpEC50'!$A$1:$AL$1,0),FALSE),"")</f>
        <v/>
      </c>
      <c r="AW367" s="152" t="str">
        <f>_xlfn.IFNA(VLOOKUP($B367,'B-LogEmaxOverpEC50'!$A:$AL,MATCH(AW$1,'B-LogEmaxOverpEC50'!$A$1:$AL$1,0),FALSE),"")</f>
        <v/>
      </c>
      <c r="AX367" s="152" t="str">
        <f>_xlfn.IFNA(VLOOKUP($B367,'B-LogEmaxOverpEC50'!$A:$AL,MATCH(AX$1,'B-LogEmaxOverpEC50'!$A$1:$AL$1,0),FALSE),"")</f>
        <v/>
      </c>
      <c r="AY367" s="152" t="str">
        <f>_xlfn.IFNA(VLOOKUP($B367,'B-LogEmaxOverpEC50'!$A:$AL,MATCH(AY$1,'B-LogEmaxOverpEC50'!$A$1:$AL$1,0),FALSE),"")</f>
        <v/>
      </c>
      <c r="AZ367" s="152" t="str">
        <f>_xlfn.IFNA(VLOOKUP($B367,'B-LogEmaxOverpEC50'!$A:$AL,MATCH(AZ$1,'B-LogEmaxOverpEC50'!$A$1:$AL$1,0),FALSE),"")</f>
        <v/>
      </c>
      <c r="BA367" s="152" t="str">
        <f>_xlfn.IFNA(VLOOKUP($B367,'B-LogEmaxOverpEC50'!$A:$AL,MATCH(BA$1,'B-LogEmaxOverpEC50'!$A$1:$AL$1,0),FALSE),"")</f>
        <v/>
      </c>
      <c r="BB367" s="152" t="str">
        <f>_xlfn.IFNA(VLOOKUP($B367,'B-LogEmaxOverpEC50'!$A:$AL,MATCH(BB$1,'B-LogEmaxOverpEC50'!$A$1:$AL$1,0),FALSE),"")</f>
        <v/>
      </c>
      <c r="BC367" s="152" t="str">
        <f>_xlfn.IFNA(VLOOKUP($B367,'B-LogEmaxOverpEC50'!$A:$AL,MATCH(BC$1,'B-LogEmaxOverpEC50'!$A$1:$AL$1,0),FALSE),"")</f>
        <v/>
      </c>
      <c r="BD367" s="152" t="str">
        <f>_xlfn.IFNA(VLOOKUP($B367,'B-LogEmaxOverpEC50'!$A:$AL,MATCH(BD$1,'B-LogEmaxOverpEC50'!$A$1:$AL$1,0),FALSE),"")</f>
        <v/>
      </c>
      <c r="BE367" s="152" t="str">
        <f>_xlfn.IFNA(VLOOKUP($B367,'B-LogEmaxOverpEC50'!$A:$AL,MATCH(BE$1,'B-LogEmaxOverpEC50'!$A$1:$AL$1,0),FALSE),"")</f>
        <v/>
      </c>
      <c r="BF367" s="152" t="str">
        <f>_xlfn.IFNA(VLOOKUP($B367,'B-LogEmaxOverpEC50'!$A:$AL,MATCH(BF$1,'B-LogEmaxOverpEC50'!$A$1:$AL$1,0),FALSE),"")</f>
        <v/>
      </c>
      <c r="BG367" s="137" t="str">
        <f>_xlfn.IFNA(VLOOKUP($B367,'I-LogEmaxOverpEC50'!$A:$AR,MATCH(BG$1,'I-LogEmaxOverpEC50'!$A$1:$AR$1,0),FALSE),"")</f>
        <v/>
      </c>
      <c r="BH367" s="136" t="str">
        <f>_xlfn.IFNA(VLOOKUP($B367,'I-LogEmaxOverpEC50'!$A:$AR,MATCH(BH$1,'I-LogEmaxOverpEC50'!$A$1:$AR$1,0),FALSE),"")</f>
        <v/>
      </c>
      <c r="BI367" s="136" t="str">
        <f>_xlfn.IFNA(VLOOKUP($B367,'I-LogEmaxOverpEC50'!$A:$AR,MATCH(BI$1,'I-LogEmaxOverpEC50'!$A$1:$AR$1,0),FALSE),"")</f>
        <v/>
      </c>
      <c r="BJ367" s="136" t="str">
        <f>_xlfn.IFNA(VLOOKUP($B367,'I-LogEmaxOverpEC50'!$A:$AR,MATCH(BJ$1,'I-LogEmaxOverpEC50'!$A$1:$AR$1,0),FALSE),"")</f>
        <v/>
      </c>
      <c r="BK367" s="136" t="str">
        <f>_xlfn.IFNA(VLOOKUP($B367,'I-LogEmaxOverpEC50'!$A:$AR,MATCH(BK$1,'I-LogEmaxOverpEC50'!$A$1:$AR$1,0),FALSE),"")</f>
        <v/>
      </c>
      <c r="BL367" s="136" t="str">
        <f>_xlfn.IFNA(VLOOKUP($B367,'I-LogEmaxOverpEC50'!$A:$AR,MATCH(BL$1,'I-LogEmaxOverpEC50'!$A$1:$AR$1,0),FALSE),"")</f>
        <v/>
      </c>
      <c r="BM367" s="136" t="str">
        <f>_xlfn.IFNA(VLOOKUP($B367,'I-LogEmaxOverpEC50'!$A:$AR,MATCH(BM$1,'I-LogEmaxOverpEC50'!$A$1:$AR$1,0),FALSE),"")</f>
        <v/>
      </c>
      <c r="BN367" s="136" t="str">
        <f>_xlfn.IFNA(VLOOKUP($B367,'I-LogEmaxOverpEC50'!$A:$AR,MATCH(BN$1,'I-LogEmaxOverpEC50'!$A$1:$AR$1,0),FALSE),"")</f>
        <v/>
      </c>
      <c r="BO367" s="136" t="str">
        <f>_xlfn.IFNA(VLOOKUP($B367,'I-LogEmaxOverpEC50'!$A:$AR,MATCH(BO$1,'I-LogEmaxOverpEC50'!$A$1:$AR$1,0),FALSE),"")</f>
        <v/>
      </c>
      <c r="BP367" s="136" t="str">
        <f>_xlfn.IFNA(VLOOKUP($B367,'I-LogEmaxOverpEC50'!$A:$AR,MATCH(BP$1,'I-LogEmaxOverpEC50'!$A$1:$AR$1,0),FALSE),"")</f>
        <v/>
      </c>
      <c r="BQ367" s="136" t="str">
        <f>_xlfn.IFNA(VLOOKUP($B367,'I-LogEmaxOverpEC50'!$A:$AR,MATCH(BQ$1,'I-LogEmaxOverpEC50'!$A$1:$AR$1,0),FALSE),"")</f>
        <v/>
      </c>
      <c r="BR367" s="136" t="str">
        <f>_xlfn.IFNA(VLOOKUP($B367,'I-LogEmaxOverpEC50'!$A:$AR,MATCH(BR$1,'I-LogEmaxOverpEC50'!$A$1:$AR$1,0),FALSE),"")</f>
        <v/>
      </c>
      <c r="BS367" s="136" t="str">
        <f>_xlfn.IFNA(VLOOKUP($B367,'I-LogEmaxOverpEC50'!$A:$AR,MATCH(BS$1,'I-LogEmaxOverpEC50'!$A$1:$AR$1,0),FALSE),"")</f>
        <v/>
      </c>
    </row>
    <row r="368" spans="1:71" x14ac:dyDescent="0.2">
      <c r="A368" s="146" t="e" cm="1">
        <f t="array" ref="A368">_xlfn.IFS(SUM(F368:R368)&gt;0,1,AB368&gt;0,2,TRUE,3)</f>
        <v>#N/A</v>
      </c>
      <c r="B368" s="146" t="s">
        <v>1644</v>
      </c>
      <c r="D368" s="151" t="str">
        <f>_xlfn.XLOOKUP(B368,RecNamesAll!A:A,RecNamesAll!E:E)</f>
        <v>F</v>
      </c>
      <c r="E368" s="150" t="str">
        <f>_xlfn.XLOOKUP(B368,RecNamesAll!A:A,RecNamesAll!C:C)</f>
        <v>FZD5</v>
      </c>
      <c r="F368" s="160" t="e">
        <f t="shared" si="100"/>
        <v>#N/A</v>
      </c>
      <c r="G368" s="159" t="e">
        <f t="shared" si="101"/>
        <v>#N/A</v>
      </c>
      <c r="H368" s="159" t="e">
        <f t="shared" si="102"/>
        <v>#N/A</v>
      </c>
      <c r="I368" s="159" t="e">
        <f t="shared" si="103"/>
        <v>#N/A</v>
      </c>
      <c r="J368" s="159" t="e">
        <f t="shared" si="104"/>
        <v>#N/A</v>
      </c>
      <c r="K368" s="159" t="e">
        <f t="shared" si="105"/>
        <v>#N/A</v>
      </c>
      <c r="L368" s="159" t="e">
        <f t="shared" si="106"/>
        <v>#N/A</v>
      </c>
      <c r="M368" s="159" t="e">
        <f t="shared" si="107"/>
        <v>#N/A</v>
      </c>
      <c r="N368" s="159" t="e">
        <f t="shared" si="108"/>
        <v>#N/A</v>
      </c>
      <c r="O368" s="159" t="e">
        <f t="shared" si="109"/>
        <v>#N/A</v>
      </c>
      <c r="P368" s="159" t="e">
        <f t="shared" si="110"/>
        <v>#N/A</v>
      </c>
      <c r="Q368" s="159" t="e">
        <f t="shared" si="111"/>
        <v>#N/A</v>
      </c>
      <c r="R368" s="159" t="e">
        <f t="shared" si="112"/>
        <v>#N/A</v>
      </c>
      <c r="U368" s="146" t="str">
        <f t="shared" si="113"/>
        <v>F</v>
      </c>
      <c r="V368" s="145" t="str">
        <f t="shared" si="114"/>
        <v>FZD5</v>
      </c>
      <c r="W368" s="157" t="e">
        <f>VLOOKUP($B368,GtP!$A:$DD,MATCH("Gs_0-2",GtP!$A$1:$DD$1,0),FALSE)</f>
        <v>#N/A</v>
      </c>
      <c r="X368" s="156" t="e">
        <f>VLOOKUP($B368,GtP!$A:$DD,MATCH("Gi/o_0-2",GtP!$A$1:$DD$1,0),FALSE)</f>
        <v>#N/A</v>
      </c>
      <c r="Y368" s="156" t="e">
        <f>VLOOKUP($B368,GtP!$A:$DD,MATCH("Gq/11_0-2",GtP!$A$1:$DD$1,0),FALSE)</f>
        <v>#N/A</v>
      </c>
      <c r="Z368" s="156" t="e">
        <f>VLOOKUP($B368,GtP!$A:$DD,MATCH("G12/13_0-2",GtP!$A$1:$DD$1,0),FALSE)</f>
        <v>#N/A</v>
      </c>
      <c r="AB368" s="143" t="e">
        <f t="shared" si="115"/>
        <v>#N/A</v>
      </c>
      <c r="AC368" s="315" t="str">
        <f t="shared" si="116"/>
        <v/>
      </c>
      <c r="AD368" s="349" t="str">
        <f t="shared" si="117"/>
        <v/>
      </c>
      <c r="AE368" s="349" t="str">
        <f t="shared" si="118"/>
        <v/>
      </c>
      <c r="AF368" s="311" t="str">
        <f t="shared" si="119"/>
        <v/>
      </c>
      <c r="AG368" s="141" t="e">
        <f>_xlfn.CONCAT(IF(AT368="","-","B"),IF(BG368="","-","I"),VLOOKUP($B368,GtP!$A:$BB,MATCH("Gs_0-1",GtP!$A$1:$BB$1,0),FALSE))</f>
        <v>#N/A</v>
      </c>
      <c r="AH368" s="140" t="e">
        <f>_xlfn.CONCAT(IF(AU368="","-","B"),IF(BH368="","-","I"),VLOOKUP($B368,GtP!$A:$BB,MATCH("Gs_0-1",GtP!$A$1:$BB$1,0),FALSE))</f>
        <v>#N/A</v>
      </c>
      <c r="AI368" s="140" t="e">
        <f>_xlfn.CONCAT(IF(AV368="","-","B"),IF(BI368="","-","I"),VLOOKUP($B368,GtP!$A:$BB,MATCH("Gi/o_0-1",GtP!$A$1:$BB$1,0),FALSE))</f>
        <v>#N/A</v>
      </c>
      <c r="AJ368" s="140" t="e">
        <f>_xlfn.CONCAT(IF(AW368="","-","B"),IF(BJ368="","-","I"),VLOOKUP($B368,GtP!$A:$BB,MATCH("Gi/o_0-1",GtP!$A$1:$BB$1,0),FALSE))</f>
        <v>#N/A</v>
      </c>
      <c r="AK368" s="140" t="e">
        <f>_xlfn.CONCAT(IF(AX368="","-","B"),IF(BK368="","-","I"),VLOOKUP($B368,GtP!$A:$BB,MATCH("Gi/o_0-1",GtP!$A$1:$BB$1,0),FALSE))</f>
        <v>#N/A</v>
      </c>
      <c r="AL368" s="140" t="e">
        <f>_xlfn.CONCAT(IF(AY368="","-","B"),IF(BL368="","-","I"),VLOOKUP($B368,GtP!$A:$BB,MATCH("Gi/o_0-1",GtP!$A$1:$BB$1,0),FALSE))</f>
        <v>#N/A</v>
      </c>
      <c r="AM368" s="140" t="e">
        <f>_xlfn.CONCAT(IF(AZ368="","-","B"),IF(BM368="","-","I"),VLOOKUP($B368,GtP!$A:$BB,MATCH("Gi/o_0-1",GtP!$A$1:$BB$1,0),FALSE))</f>
        <v>#N/A</v>
      </c>
      <c r="AN368" s="140" t="e">
        <f>_xlfn.CONCAT(IF(BA368="","-","B"),IF(BN368="","-","I"),VLOOKUP($B368,GtP!$A:$BB,MATCH("Gq/11_0-1",GtP!$A$1:$BB$1,0),FALSE))</f>
        <v>#N/A</v>
      </c>
      <c r="AO368" s="140" t="e">
        <f>_xlfn.CONCAT(IF(BB368="","-","B"),IF(BO368="","-","I"),VLOOKUP($B368,GtP!$A:$BB,MATCH("Gq/11_0-1",GtP!$A$1:$BB$1,0),FALSE))</f>
        <v>#N/A</v>
      </c>
      <c r="AP368" s="140" t="e">
        <f>_xlfn.CONCAT(IF(BC368="","-","B"),IF(BP368="","-","I"),VLOOKUP($B368,GtP!$A:$BB,MATCH("Gq/11_0-1",GtP!$A$1:$BB$1,0),FALSE))</f>
        <v>#N/A</v>
      </c>
      <c r="AQ368" s="140" t="e">
        <f>_xlfn.CONCAT(IF(BD368="","-","B"),IF(BQ368="","-","I"),VLOOKUP($B368,GtP!$A:$BB,MATCH("Gq/11_0-1",GtP!$A$1:$BB$1,0),FALSE))</f>
        <v>#N/A</v>
      </c>
      <c r="AR368" s="140" t="e">
        <f>_xlfn.CONCAT(IF(BE368="","-","B"),IF(BR368="","-","I"),VLOOKUP($B368,GtP!$A:$BB,MATCH("G12/13_0-1",GtP!$A$1:$BB$1,0),FALSE))</f>
        <v>#N/A</v>
      </c>
      <c r="AS368" s="140" t="e">
        <f>_xlfn.CONCAT(IF(BF368="","-","B"),IF(BS368="","-","I"),VLOOKUP($B368,GtP!$A:$BB,MATCH("G12/13_0-1",GtP!$A$1:$BB$1,0),FALSE))</f>
        <v>#N/A</v>
      </c>
      <c r="AT368" s="139" t="str">
        <f>_xlfn.IFNA(VLOOKUP($B368,'B-LogEmaxOverpEC50'!$A:$AL,MATCH(AT$1,'B-LogEmaxOverpEC50'!$A$1:$AL$1,0),FALSE),"")</f>
        <v/>
      </c>
      <c r="AU368" s="136" t="str">
        <f>_xlfn.IFNA(VLOOKUP($B368,'B-LogEmaxOverpEC50'!$A:$AL,MATCH(AU$1,'B-LogEmaxOverpEC50'!$A$1:$AL$1,0),FALSE),"")</f>
        <v/>
      </c>
      <c r="AV368" s="152" t="str">
        <f>_xlfn.IFNA(VLOOKUP($B368,'B-LogEmaxOverpEC50'!$A:$AL,MATCH(AV$1,'B-LogEmaxOverpEC50'!$A$1:$AL$1,0),FALSE),"")</f>
        <v/>
      </c>
      <c r="AW368" s="152" t="str">
        <f>_xlfn.IFNA(VLOOKUP($B368,'B-LogEmaxOverpEC50'!$A:$AL,MATCH(AW$1,'B-LogEmaxOverpEC50'!$A$1:$AL$1,0),FALSE),"")</f>
        <v/>
      </c>
      <c r="AX368" s="152" t="str">
        <f>_xlfn.IFNA(VLOOKUP($B368,'B-LogEmaxOverpEC50'!$A:$AL,MATCH(AX$1,'B-LogEmaxOverpEC50'!$A$1:$AL$1,0),FALSE),"")</f>
        <v/>
      </c>
      <c r="AY368" s="152" t="str">
        <f>_xlfn.IFNA(VLOOKUP($B368,'B-LogEmaxOverpEC50'!$A:$AL,MATCH(AY$1,'B-LogEmaxOverpEC50'!$A$1:$AL$1,0),FALSE),"")</f>
        <v/>
      </c>
      <c r="AZ368" s="152" t="str">
        <f>_xlfn.IFNA(VLOOKUP($B368,'B-LogEmaxOverpEC50'!$A:$AL,MATCH(AZ$1,'B-LogEmaxOverpEC50'!$A$1:$AL$1,0),FALSE),"")</f>
        <v/>
      </c>
      <c r="BA368" s="152" t="str">
        <f>_xlfn.IFNA(VLOOKUP($B368,'B-LogEmaxOverpEC50'!$A:$AL,MATCH(BA$1,'B-LogEmaxOverpEC50'!$A$1:$AL$1,0),FALSE),"")</f>
        <v/>
      </c>
      <c r="BB368" s="152" t="str">
        <f>_xlfn.IFNA(VLOOKUP($B368,'B-LogEmaxOverpEC50'!$A:$AL,MATCH(BB$1,'B-LogEmaxOverpEC50'!$A$1:$AL$1,0),FALSE),"")</f>
        <v/>
      </c>
      <c r="BC368" s="152" t="str">
        <f>_xlfn.IFNA(VLOOKUP($B368,'B-LogEmaxOverpEC50'!$A:$AL,MATCH(BC$1,'B-LogEmaxOverpEC50'!$A$1:$AL$1,0),FALSE),"")</f>
        <v/>
      </c>
      <c r="BD368" s="152" t="str">
        <f>_xlfn.IFNA(VLOOKUP($B368,'B-LogEmaxOverpEC50'!$A:$AL,MATCH(BD$1,'B-LogEmaxOverpEC50'!$A$1:$AL$1,0),FALSE),"")</f>
        <v/>
      </c>
      <c r="BE368" s="152" t="str">
        <f>_xlfn.IFNA(VLOOKUP($B368,'B-LogEmaxOverpEC50'!$A:$AL,MATCH(BE$1,'B-LogEmaxOverpEC50'!$A$1:$AL$1,0),FALSE),"")</f>
        <v/>
      </c>
      <c r="BF368" s="152" t="str">
        <f>_xlfn.IFNA(VLOOKUP($B368,'B-LogEmaxOverpEC50'!$A:$AL,MATCH(BF$1,'B-LogEmaxOverpEC50'!$A$1:$AL$1,0),FALSE),"")</f>
        <v/>
      </c>
      <c r="BG368" s="137" t="str">
        <f>_xlfn.IFNA(VLOOKUP($B368,'I-LogEmaxOverpEC50'!$A:$AR,MATCH(BG$1,'I-LogEmaxOverpEC50'!$A$1:$AR$1,0),FALSE),"")</f>
        <v/>
      </c>
      <c r="BH368" s="136" t="str">
        <f>_xlfn.IFNA(VLOOKUP($B368,'I-LogEmaxOverpEC50'!$A:$AR,MATCH(BH$1,'I-LogEmaxOverpEC50'!$A$1:$AR$1,0),FALSE),"")</f>
        <v/>
      </c>
      <c r="BI368" s="136" t="str">
        <f>_xlfn.IFNA(VLOOKUP($B368,'I-LogEmaxOverpEC50'!$A:$AR,MATCH(BI$1,'I-LogEmaxOverpEC50'!$A$1:$AR$1,0),FALSE),"")</f>
        <v/>
      </c>
      <c r="BJ368" s="136" t="str">
        <f>_xlfn.IFNA(VLOOKUP($B368,'I-LogEmaxOverpEC50'!$A:$AR,MATCH(BJ$1,'I-LogEmaxOverpEC50'!$A$1:$AR$1,0),FALSE),"")</f>
        <v/>
      </c>
      <c r="BK368" s="136" t="str">
        <f>_xlfn.IFNA(VLOOKUP($B368,'I-LogEmaxOverpEC50'!$A:$AR,MATCH(BK$1,'I-LogEmaxOverpEC50'!$A$1:$AR$1,0),FALSE),"")</f>
        <v/>
      </c>
      <c r="BL368" s="136" t="str">
        <f>_xlfn.IFNA(VLOOKUP($B368,'I-LogEmaxOverpEC50'!$A:$AR,MATCH(BL$1,'I-LogEmaxOverpEC50'!$A$1:$AR$1,0),FALSE),"")</f>
        <v/>
      </c>
      <c r="BM368" s="136" t="str">
        <f>_xlfn.IFNA(VLOOKUP($B368,'I-LogEmaxOverpEC50'!$A:$AR,MATCH(BM$1,'I-LogEmaxOverpEC50'!$A$1:$AR$1,0),FALSE),"")</f>
        <v/>
      </c>
      <c r="BN368" s="136" t="str">
        <f>_xlfn.IFNA(VLOOKUP($B368,'I-LogEmaxOverpEC50'!$A:$AR,MATCH(BN$1,'I-LogEmaxOverpEC50'!$A$1:$AR$1,0),FALSE),"")</f>
        <v/>
      </c>
      <c r="BO368" s="136" t="str">
        <f>_xlfn.IFNA(VLOOKUP($B368,'I-LogEmaxOverpEC50'!$A:$AR,MATCH(BO$1,'I-LogEmaxOverpEC50'!$A$1:$AR$1,0),FALSE),"")</f>
        <v/>
      </c>
      <c r="BP368" s="136" t="str">
        <f>_xlfn.IFNA(VLOOKUP($B368,'I-LogEmaxOverpEC50'!$A:$AR,MATCH(BP$1,'I-LogEmaxOverpEC50'!$A$1:$AR$1,0),FALSE),"")</f>
        <v/>
      </c>
      <c r="BQ368" s="136" t="str">
        <f>_xlfn.IFNA(VLOOKUP($B368,'I-LogEmaxOverpEC50'!$A:$AR,MATCH(BQ$1,'I-LogEmaxOverpEC50'!$A$1:$AR$1,0),FALSE),"")</f>
        <v/>
      </c>
      <c r="BR368" s="136" t="str">
        <f>_xlfn.IFNA(VLOOKUP($B368,'I-LogEmaxOverpEC50'!$A:$AR,MATCH(BR$1,'I-LogEmaxOverpEC50'!$A$1:$AR$1,0),FALSE),"")</f>
        <v/>
      </c>
      <c r="BS368" s="136" t="str">
        <f>_xlfn.IFNA(VLOOKUP($B368,'I-LogEmaxOverpEC50'!$A:$AR,MATCH(BS$1,'I-LogEmaxOverpEC50'!$A$1:$AR$1,0),FALSE),"")</f>
        <v/>
      </c>
    </row>
    <row r="369" spans="1:71" x14ac:dyDescent="0.2">
      <c r="A369" s="146" t="e" cm="1">
        <f t="array" ref="A369">_xlfn.IFS(SUM(F369:R369)&gt;0,1,AB369&gt;0,2,TRUE,3)</f>
        <v>#N/A</v>
      </c>
      <c r="B369" s="146" t="s">
        <v>1636</v>
      </c>
      <c r="D369" s="151" t="str">
        <f>_xlfn.XLOOKUP(B369,RecNamesAll!A:A,RecNamesAll!E:E)</f>
        <v>F</v>
      </c>
      <c r="E369" s="150" t="str">
        <f>_xlfn.XLOOKUP(B369,RecNamesAll!A:A,RecNamesAll!C:C)</f>
        <v>FZD8</v>
      </c>
      <c r="F369" s="160" t="e">
        <f t="shared" si="100"/>
        <v>#N/A</v>
      </c>
      <c r="G369" s="159" t="e">
        <f t="shared" si="101"/>
        <v>#N/A</v>
      </c>
      <c r="H369" s="159" t="e">
        <f t="shared" si="102"/>
        <v>#N/A</v>
      </c>
      <c r="I369" s="159" t="e">
        <f t="shared" si="103"/>
        <v>#N/A</v>
      </c>
      <c r="J369" s="159" t="e">
        <f t="shared" si="104"/>
        <v>#N/A</v>
      </c>
      <c r="K369" s="159" t="e">
        <f t="shared" si="105"/>
        <v>#N/A</v>
      </c>
      <c r="L369" s="159" t="e">
        <f t="shared" si="106"/>
        <v>#N/A</v>
      </c>
      <c r="M369" s="159" t="e">
        <f t="shared" si="107"/>
        <v>#N/A</v>
      </c>
      <c r="N369" s="159" t="e">
        <f t="shared" si="108"/>
        <v>#N/A</v>
      </c>
      <c r="O369" s="159" t="e">
        <f t="shared" si="109"/>
        <v>#N/A</v>
      </c>
      <c r="P369" s="159" t="e">
        <f t="shared" si="110"/>
        <v>#N/A</v>
      </c>
      <c r="Q369" s="159" t="e">
        <f t="shared" si="111"/>
        <v>#N/A</v>
      </c>
      <c r="R369" s="159" t="e">
        <f t="shared" si="112"/>
        <v>#N/A</v>
      </c>
      <c r="U369" s="146" t="str">
        <f t="shared" si="113"/>
        <v>F</v>
      </c>
      <c r="V369" s="145" t="str">
        <f t="shared" si="114"/>
        <v>FZD8</v>
      </c>
      <c r="W369" s="157" t="e">
        <f>VLOOKUP($B369,GtP!$A:$DD,MATCH("Gs_0-2",GtP!$A$1:$DD$1,0),FALSE)</f>
        <v>#N/A</v>
      </c>
      <c r="X369" s="156" t="e">
        <f>VLOOKUP($B369,GtP!$A:$DD,MATCH("Gi/o_0-2",GtP!$A$1:$DD$1,0),FALSE)</f>
        <v>#N/A</v>
      </c>
      <c r="Y369" s="156" t="e">
        <f>VLOOKUP($B369,GtP!$A:$DD,MATCH("Gq/11_0-2",GtP!$A$1:$DD$1,0),FALSE)</f>
        <v>#N/A</v>
      </c>
      <c r="Z369" s="156" t="e">
        <f>VLOOKUP($B369,GtP!$A:$DD,MATCH("G12/13_0-2",GtP!$A$1:$DD$1,0),FALSE)</f>
        <v>#N/A</v>
      </c>
      <c r="AB369" s="143" t="e">
        <f t="shared" si="115"/>
        <v>#N/A</v>
      </c>
      <c r="AC369" s="315" t="str">
        <f t="shared" si="116"/>
        <v/>
      </c>
      <c r="AD369" s="349" t="str">
        <f t="shared" si="117"/>
        <v/>
      </c>
      <c r="AE369" s="349" t="str">
        <f t="shared" si="118"/>
        <v/>
      </c>
      <c r="AF369" s="311" t="str">
        <f t="shared" si="119"/>
        <v/>
      </c>
      <c r="AG369" s="141" t="e">
        <f>_xlfn.CONCAT(IF(AT369="","-","B"),IF(BG369="","-","I"),VLOOKUP($B369,GtP!$A:$BB,MATCH("Gs_0-1",GtP!$A$1:$BB$1,0),FALSE))</f>
        <v>#N/A</v>
      </c>
      <c r="AH369" s="140" t="e">
        <f>_xlfn.CONCAT(IF(AU369="","-","B"),IF(BH369="","-","I"),VLOOKUP($B369,GtP!$A:$BB,MATCH("Gs_0-1",GtP!$A$1:$BB$1,0),FALSE))</f>
        <v>#N/A</v>
      </c>
      <c r="AI369" s="140" t="e">
        <f>_xlfn.CONCAT(IF(AV369="","-","B"),IF(BI369="","-","I"),VLOOKUP($B369,GtP!$A:$BB,MATCH("Gi/o_0-1",GtP!$A$1:$BB$1,0),FALSE))</f>
        <v>#N/A</v>
      </c>
      <c r="AJ369" s="140" t="e">
        <f>_xlfn.CONCAT(IF(AW369="","-","B"),IF(BJ369="","-","I"),VLOOKUP($B369,GtP!$A:$BB,MATCH("Gi/o_0-1",GtP!$A$1:$BB$1,0),FALSE))</f>
        <v>#N/A</v>
      </c>
      <c r="AK369" s="140" t="e">
        <f>_xlfn.CONCAT(IF(AX369="","-","B"),IF(BK369="","-","I"),VLOOKUP($B369,GtP!$A:$BB,MATCH("Gi/o_0-1",GtP!$A$1:$BB$1,0),FALSE))</f>
        <v>#N/A</v>
      </c>
      <c r="AL369" s="140" t="e">
        <f>_xlfn.CONCAT(IF(AY369="","-","B"),IF(BL369="","-","I"),VLOOKUP($B369,GtP!$A:$BB,MATCH("Gi/o_0-1",GtP!$A$1:$BB$1,0),FALSE))</f>
        <v>#N/A</v>
      </c>
      <c r="AM369" s="140" t="e">
        <f>_xlfn.CONCAT(IF(AZ369="","-","B"),IF(BM369="","-","I"),VLOOKUP($B369,GtP!$A:$BB,MATCH("Gi/o_0-1",GtP!$A$1:$BB$1,0),FALSE))</f>
        <v>#N/A</v>
      </c>
      <c r="AN369" s="140" t="e">
        <f>_xlfn.CONCAT(IF(BA369="","-","B"),IF(BN369="","-","I"),VLOOKUP($B369,GtP!$A:$BB,MATCH("Gq/11_0-1",GtP!$A$1:$BB$1,0),FALSE))</f>
        <v>#N/A</v>
      </c>
      <c r="AO369" s="140" t="e">
        <f>_xlfn.CONCAT(IF(BB369="","-","B"),IF(BO369="","-","I"),VLOOKUP($B369,GtP!$A:$BB,MATCH("Gq/11_0-1",GtP!$A$1:$BB$1,0),FALSE))</f>
        <v>#N/A</v>
      </c>
      <c r="AP369" s="140" t="e">
        <f>_xlfn.CONCAT(IF(BC369="","-","B"),IF(BP369="","-","I"),VLOOKUP($B369,GtP!$A:$BB,MATCH("Gq/11_0-1",GtP!$A$1:$BB$1,0),FALSE))</f>
        <v>#N/A</v>
      </c>
      <c r="AQ369" s="140" t="e">
        <f>_xlfn.CONCAT(IF(BD369="","-","B"),IF(BQ369="","-","I"),VLOOKUP($B369,GtP!$A:$BB,MATCH("Gq/11_0-1",GtP!$A$1:$BB$1,0),FALSE))</f>
        <v>#N/A</v>
      </c>
      <c r="AR369" s="140" t="e">
        <f>_xlfn.CONCAT(IF(BE369="","-","B"),IF(BR369="","-","I"),VLOOKUP($B369,GtP!$A:$BB,MATCH("G12/13_0-1",GtP!$A$1:$BB$1,0),FALSE))</f>
        <v>#N/A</v>
      </c>
      <c r="AS369" s="140" t="e">
        <f>_xlfn.CONCAT(IF(BF369="","-","B"),IF(BS369="","-","I"),VLOOKUP($B369,GtP!$A:$BB,MATCH("G12/13_0-1",GtP!$A$1:$BB$1,0),FALSE))</f>
        <v>#N/A</v>
      </c>
      <c r="AT369" s="139" t="str">
        <f>_xlfn.IFNA(VLOOKUP($B369,'B-LogEmaxOverpEC50'!$A:$AL,MATCH(AT$1,'B-LogEmaxOverpEC50'!$A$1:$AL$1,0),FALSE),"")</f>
        <v/>
      </c>
      <c r="AU369" s="136" t="str">
        <f>_xlfn.IFNA(VLOOKUP($B369,'B-LogEmaxOverpEC50'!$A:$AL,MATCH(AU$1,'B-LogEmaxOverpEC50'!$A$1:$AL$1,0),FALSE),"")</f>
        <v/>
      </c>
      <c r="AV369" s="152" t="str">
        <f>_xlfn.IFNA(VLOOKUP($B369,'B-LogEmaxOverpEC50'!$A:$AL,MATCH(AV$1,'B-LogEmaxOverpEC50'!$A$1:$AL$1,0),FALSE),"")</f>
        <v/>
      </c>
      <c r="AW369" s="152" t="str">
        <f>_xlfn.IFNA(VLOOKUP($B369,'B-LogEmaxOverpEC50'!$A:$AL,MATCH(AW$1,'B-LogEmaxOverpEC50'!$A$1:$AL$1,0),FALSE),"")</f>
        <v/>
      </c>
      <c r="AX369" s="152" t="str">
        <f>_xlfn.IFNA(VLOOKUP($B369,'B-LogEmaxOverpEC50'!$A:$AL,MATCH(AX$1,'B-LogEmaxOverpEC50'!$A$1:$AL$1,0),FALSE),"")</f>
        <v/>
      </c>
      <c r="AY369" s="152" t="str">
        <f>_xlfn.IFNA(VLOOKUP($B369,'B-LogEmaxOverpEC50'!$A:$AL,MATCH(AY$1,'B-LogEmaxOverpEC50'!$A$1:$AL$1,0),FALSE),"")</f>
        <v/>
      </c>
      <c r="AZ369" s="152" t="str">
        <f>_xlfn.IFNA(VLOOKUP($B369,'B-LogEmaxOverpEC50'!$A:$AL,MATCH(AZ$1,'B-LogEmaxOverpEC50'!$A$1:$AL$1,0),FALSE),"")</f>
        <v/>
      </c>
      <c r="BA369" s="152" t="str">
        <f>_xlfn.IFNA(VLOOKUP($B369,'B-LogEmaxOverpEC50'!$A:$AL,MATCH(BA$1,'B-LogEmaxOverpEC50'!$A$1:$AL$1,0),FALSE),"")</f>
        <v/>
      </c>
      <c r="BB369" s="152" t="str">
        <f>_xlfn.IFNA(VLOOKUP($B369,'B-LogEmaxOverpEC50'!$A:$AL,MATCH(BB$1,'B-LogEmaxOverpEC50'!$A$1:$AL$1,0),FALSE),"")</f>
        <v/>
      </c>
      <c r="BC369" s="152" t="str">
        <f>_xlfn.IFNA(VLOOKUP($B369,'B-LogEmaxOverpEC50'!$A:$AL,MATCH(BC$1,'B-LogEmaxOverpEC50'!$A$1:$AL$1,0),FALSE),"")</f>
        <v/>
      </c>
      <c r="BD369" s="152" t="str">
        <f>_xlfn.IFNA(VLOOKUP($B369,'B-LogEmaxOverpEC50'!$A:$AL,MATCH(BD$1,'B-LogEmaxOverpEC50'!$A$1:$AL$1,0),FALSE),"")</f>
        <v/>
      </c>
      <c r="BE369" s="152" t="str">
        <f>_xlfn.IFNA(VLOOKUP($B369,'B-LogEmaxOverpEC50'!$A:$AL,MATCH(BE$1,'B-LogEmaxOverpEC50'!$A$1:$AL$1,0),FALSE),"")</f>
        <v/>
      </c>
      <c r="BF369" s="152" t="str">
        <f>_xlfn.IFNA(VLOOKUP($B369,'B-LogEmaxOverpEC50'!$A:$AL,MATCH(BF$1,'B-LogEmaxOverpEC50'!$A$1:$AL$1,0),FALSE),"")</f>
        <v/>
      </c>
      <c r="BG369" s="137" t="str">
        <f>_xlfn.IFNA(VLOOKUP($B369,'I-LogEmaxOverpEC50'!$A:$AR,MATCH(BG$1,'I-LogEmaxOverpEC50'!$A$1:$AR$1,0),FALSE),"")</f>
        <v/>
      </c>
      <c r="BH369" s="136" t="str">
        <f>_xlfn.IFNA(VLOOKUP($B369,'I-LogEmaxOverpEC50'!$A:$AR,MATCH(BH$1,'I-LogEmaxOverpEC50'!$A$1:$AR$1,0),FALSE),"")</f>
        <v/>
      </c>
      <c r="BI369" s="136" t="str">
        <f>_xlfn.IFNA(VLOOKUP($B369,'I-LogEmaxOverpEC50'!$A:$AR,MATCH(BI$1,'I-LogEmaxOverpEC50'!$A$1:$AR$1,0),FALSE),"")</f>
        <v/>
      </c>
      <c r="BJ369" s="136" t="str">
        <f>_xlfn.IFNA(VLOOKUP($B369,'I-LogEmaxOverpEC50'!$A:$AR,MATCH(BJ$1,'I-LogEmaxOverpEC50'!$A$1:$AR$1,0),FALSE),"")</f>
        <v/>
      </c>
      <c r="BK369" s="136" t="str">
        <f>_xlfn.IFNA(VLOOKUP($B369,'I-LogEmaxOverpEC50'!$A:$AR,MATCH(BK$1,'I-LogEmaxOverpEC50'!$A$1:$AR$1,0),FALSE),"")</f>
        <v/>
      </c>
      <c r="BL369" s="136" t="str">
        <f>_xlfn.IFNA(VLOOKUP($B369,'I-LogEmaxOverpEC50'!$A:$AR,MATCH(BL$1,'I-LogEmaxOverpEC50'!$A$1:$AR$1,0),FALSE),"")</f>
        <v/>
      </c>
      <c r="BM369" s="136" t="str">
        <f>_xlfn.IFNA(VLOOKUP($B369,'I-LogEmaxOverpEC50'!$A:$AR,MATCH(BM$1,'I-LogEmaxOverpEC50'!$A$1:$AR$1,0),FALSE),"")</f>
        <v/>
      </c>
      <c r="BN369" s="136" t="str">
        <f>_xlfn.IFNA(VLOOKUP($B369,'I-LogEmaxOverpEC50'!$A:$AR,MATCH(BN$1,'I-LogEmaxOverpEC50'!$A$1:$AR$1,0),FALSE),"")</f>
        <v/>
      </c>
      <c r="BO369" s="136" t="str">
        <f>_xlfn.IFNA(VLOOKUP($B369,'I-LogEmaxOverpEC50'!$A:$AR,MATCH(BO$1,'I-LogEmaxOverpEC50'!$A$1:$AR$1,0),FALSE),"")</f>
        <v/>
      </c>
      <c r="BP369" s="136" t="str">
        <f>_xlfn.IFNA(VLOOKUP($B369,'I-LogEmaxOverpEC50'!$A:$AR,MATCH(BP$1,'I-LogEmaxOverpEC50'!$A$1:$AR$1,0),FALSE),"")</f>
        <v/>
      </c>
      <c r="BQ369" s="136" t="str">
        <f>_xlfn.IFNA(VLOOKUP($B369,'I-LogEmaxOverpEC50'!$A:$AR,MATCH(BQ$1,'I-LogEmaxOverpEC50'!$A$1:$AR$1,0),FALSE),"")</f>
        <v/>
      </c>
      <c r="BR369" s="136" t="str">
        <f>_xlfn.IFNA(VLOOKUP($B369,'I-LogEmaxOverpEC50'!$A:$AR,MATCH(BR$1,'I-LogEmaxOverpEC50'!$A$1:$AR$1,0),FALSE),"")</f>
        <v/>
      </c>
      <c r="BS369" s="136" t="str">
        <f>_xlfn.IFNA(VLOOKUP($B369,'I-LogEmaxOverpEC50'!$A:$AR,MATCH(BS$1,'I-LogEmaxOverpEC50'!$A$1:$AR$1,0),FALSE),"")</f>
        <v/>
      </c>
    </row>
    <row r="370" spans="1:71" x14ac:dyDescent="0.2">
      <c r="A370" s="146" t="e" cm="1">
        <f t="array" ref="A370">_xlfn.IFS(SUM(F370:R370)&gt;0,1,AB370&gt;0,2,TRUE,3)</f>
        <v>#N/A</v>
      </c>
      <c r="B370" s="146" t="s">
        <v>642</v>
      </c>
      <c r="D370" s="151" t="str">
        <f>_xlfn.XLOOKUP(B370,RecNamesAll!A:A,RecNamesAll!E:E)</f>
        <v>O</v>
      </c>
      <c r="E370" s="150">
        <f>_xlfn.XLOOKUP(B370,RecNamesAll!A:A,RecNamesAll!C:C)</f>
        <v>0</v>
      </c>
      <c r="F370" s="160" t="e">
        <f t="shared" si="100"/>
        <v>#N/A</v>
      </c>
      <c r="G370" s="159" t="e">
        <f t="shared" si="101"/>
        <v>#N/A</v>
      </c>
      <c r="H370" s="159" t="e">
        <f t="shared" si="102"/>
        <v>#N/A</v>
      </c>
      <c r="I370" s="159" t="e">
        <f t="shared" si="103"/>
        <v>#N/A</v>
      </c>
      <c r="J370" s="159" t="e">
        <f t="shared" si="104"/>
        <v>#N/A</v>
      </c>
      <c r="K370" s="159" t="e">
        <f t="shared" si="105"/>
        <v>#N/A</v>
      </c>
      <c r="L370" s="159" t="e">
        <f t="shared" si="106"/>
        <v>#N/A</v>
      </c>
      <c r="M370" s="159" t="e">
        <f t="shared" si="107"/>
        <v>#N/A</v>
      </c>
      <c r="N370" s="159" t="e">
        <f t="shared" si="108"/>
        <v>#N/A</v>
      </c>
      <c r="O370" s="159" t="e">
        <f t="shared" si="109"/>
        <v>#N/A</v>
      </c>
      <c r="P370" s="159" t="e">
        <f t="shared" si="110"/>
        <v>#N/A</v>
      </c>
      <c r="Q370" s="159" t="e">
        <f t="shared" si="111"/>
        <v>#N/A</v>
      </c>
      <c r="R370" s="159" t="e">
        <f t="shared" si="112"/>
        <v>#N/A</v>
      </c>
      <c r="U370" s="146" t="str">
        <f t="shared" si="113"/>
        <v>O</v>
      </c>
      <c r="V370" s="145">
        <f t="shared" si="114"/>
        <v>0</v>
      </c>
      <c r="W370" s="157" t="e">
        <f>VLOOKUP($B370,GtP!$A:$DD,MATCH("Gs_0-2",GtP!$A$1:$DD$1,0),FALSE)</f>
        <v>#N/A</v>
      </c>
      <c r="X370" s="156" t="e">
        <f>VLOOKUP($B370,GtP!$A:$DD,MATCH("Gi/o_0-2",GtP!$A$1:$DD$1,0),FALSE)</f>
        <v>#N/A</v>
      </c>
      <c r="Y370" s="156" t="e">
        <f>VLOOKUP($B370,GtP!$A:$DD,MATCH("Gq/11_0-2",GtP!$A$1:$DD$1,0),FALSE)</f>
        <v>#N/A</v>
      </c>
      <c r="Z370" s="156" t="e">
        <f>VLOOKUP($B370,GtP!$A:$DD,MATCH("G12/13_0-2",GtP!$A$1:$DD$1,0),FALSE)</f>
        <v>#N/A</v>
      </c>
      <c r="AB370" s="143" t="e">
        <f t="shared" si="115"/>
        <v>#N/A</v>
      </c>
      <c r="AC370" s="315" t="str">
        <f t="shared" si="116"/>
        <v/>
      </c>
      <c r="AD370" s="349" t="str">
        <f t="shared" si="117"/>
        <v/>
      </c>
      <c r="AE370" s="349" t="str">
        <f t="shared" si="118"/>
        <v/>
      </c>
      <c r="AF370" s="311" t="str">
        <f t="shared" si="119"/>
        <v/>
      </c>
      <c r="AG370" s="141" t="e">
        <f>_xlfn.CONCAT(IF(AT370="","-","B"),IF(BG370="","-","I"),VLOOKUP($B370,GtP!$A:$BB,MATCH("Gs_0-1",GtP!$A$1:$BB$1,0),FALSE))</f>
        <v>#N/A</v>
      </c>
      <c r="AH370" s="140" t="e">
        <f>_xlfn.CONCAT(IF(AU370="","-","B"),IF(BH370="","-","I"),VLOOKUP($B370,GtP!$A:$BB,MATCH("Gs_0-1",GtP!$A$1:$BB$1,0),FALSE))</f>
        <v>#N/A</v>
      </c>
      <c r="AI370" s="140" t="e">
        <f>_xlfn.CONCAT(IF(AV370="","-","B"),IF(BI370="","-","I"),VLOOKUP($B370,GtP!$A:$BB,MATCH("Gi/o_0-1",GtP!$A$1:$BB$1,0),FALSE))</f>
        <v>#N/A</v>
      </c>
      <c r="AJ370" s="140" t="e">
        <f>_xlfn.CONCAT(IF(AW370="","-","B"),IF(BJ370="","-","I"),VLOOKUP($B370,GtP!$A:$BB,MATCH("Gi/o_0-1",GtP!$A$1:$BB$1,0),FALSE))</f>
        <v>#N/A</v>
      </c>
      <c r="AK370" s="140" t="e">
        <f>_xlfn.CONCAT(IF(AX370="","-","B"),IF(BK370="","-","I"),VLOOKUP($B370,GtP!$A:$BB,MATCH("Gi/o_0-1",GtP!$A$1:$BB$1,0),FALSE))</f>
        <v>#N/A</v>
      </c>
      <c r="AL370" s="140" t="e">
        <f>_xlfn.CONCAT(IF(AY370="","-","B"),IF(BL370="","-","I"),VLOOKUP($B370,GtP!$A:$BB,MATCH("Gi/o_0-1",GtP!$A$1:$BB$1,0),FALSE))</f>
        <v>#N/A</v>
      </c>
      <c r="AM370" s="140" t="e">
        <f>_xlfn.CONCAT(IF(AZ370="","-","B"),IF(BM370="","-","I"),VLOOKUP($B370,GtP!$A:$BB,MATCH("Gi/o_0-1",GtP!$A$1:$BB$1,0),FALSE))</f>
        <v>#N/A</v>
      </c>
      <c r="AN370" s="140" t="e">
        <f>_xlfn.CONCAT(IF(BA370="","-","B"),IF(BN370="","-","I"),VLOOKUP($B370,GtP!$A:$BB,MATCH("Gq/11_0-1",GtP!$A$1:$BB$1,0),FALSE))</f>
        <v>#N/A</v>
      </c>
      <c r="AO370" s="140" t="e">
        <f>_xlfn.CONCAT(IF(BB370="","-","B"),IF(BO370="","-","I"),VLOOKUP($B370,GtP!$A:$BB,MATCH("Gq/11_0-1",GtP!$A$1:$BB$1,0),FALSE))</f>
        <v>#N/A</v>
      </c>
      <c r="AP370" s="140" t="e">
        <f>_xlfn.CONCAT(IF(BC370="","-","B"),IF(BP370="","-","I"),VLOOKUP($B370,GtP!$A:$BB,MATCH("Gq/11_0-1",GtP!$A$1:$BB$1,0),FALSE))</f>
        <v>#N/A</v>
      </c>
      <c r="AQ370" s="140" t="e">
        <f>_xlfn.CONCAT(IF(BD370="","-","B"),IF(BQ370="","-","I"),VLOOKUP($B370,GtP!$A:$BB,MATCH("Gq/11_0-1",GtP!$A$1:$BB$1,0),FALSE))</f>
        <v>#N/A</v>
      </c>
      <c r="AR370" s="140" t="e">
        <f>_xlfn.CONCAT(IF(BE370="","-","B"),IF(BR370="","-","I"),VLOOKUP($B370,GtP!$A:$BB,MATCH("G12/13_0-1",GtP!$A$1:$BB$1,0),FALSE))</f>
        <v>#N/A</v>
      </c>
      <c r="AS370" s="140" t="e">
        <f>_xlfn.CONCAT(IF(BF370="","-","B"),IF(BS370="","-","I"),VLOOKUP($B370,GtP!$A:$BB,MATCH("G12/13_0-1",GtP!$A$1:$BB$1,0),FALSE))</f>
        <v>#N/A</v>
      </c>
      <c r="AT370" s="139" t="str">
        <f>_xlfn.IFNA(VLOOKUP($B370,'B-LogEmaxOverpEC50'!$A:$AL,MATCH(AT$1,'B-LogEmaxOverpEC50'!$A$1:$AL$1,0),FALSE),"")</f>
        <v/>
      </c>
      <c r="AU370" s="136" t="str">
        <f>_xlfn.IFNA(VLOOKUP($B370,'B-LogEmaxOverpEC50'!$A:$AL,MATCH(AU$1,'B-LogEmaxOverpEC50'!$A$1:$AL$1,0),FALSE),"")</f>
        <v/>
      </c>
      <c r="AV370" s="152" t="str">
        <f>_xlfn.IFNA(VLOOKUP($B370,'B-LogEmaxOverpEC50'!$A:$AL,MATCH(AV$1,'B-LogEmaxOverpEC50'!$A$1:$AL$1,0),FALSE),"")</f>
        <v/>
      </c>
      <c r="AW370" s="152" t="str">
        <f>_xlfn.IFNA(VLOOKUP($B370,'B-LogEmaxOverpEC50'!$A:$AL,MATCH(AW$1,'B-LogEmaxOverpEC50'!$A$1:$AL$1,0),FALSE),"")</f>
        <v/>
      </c>
      <c r="AX370" s="152" t="str">
        <f>_xlfn.IFNA(VLOOKUP($B370,'B-LogEmaxOverpEC50'!$A:$AL,MATCH(AX$1,'B-LogEmaxOverpEC50'!$A$1:$AL$1,0),FALSE),"")</f>
        <v/>
      </c>
      <c r="AY370" s="152" t="str">
        <f>_xlfn.IFNA(VLOOKUP($B370,'B-LogEmaxOverpEC50'!$A:$AL,MATCH(AY$1,'B-LogEmaxOverpEC50'!$A$1:$AL$1,0),FALSE),"")</f>
        <v/>
      </c>
      <c r="AZ370" s="152" t="str">
        <f>_xlfn.IFNA(VLOOKUP($B370,'B-LogEmaxOverpEC50'!$A:$AL,MATCH(AZ$1,'B-LogEmaxOverpEC50'!$A$1:$AL$1,0),FALSE),"")</f>
        <v/>
      </c>
      <c r="BA370" s="152" t="str">
        <f>_xlfn.IFNA(VLOOKUP($B370,'B-LogEmaxOverpEC50'!$A:$AL,MATCH(BA$1,'B-LogEmaxOverpEC50'!$A$1:$AL$1,0),FALSE),"")</f>
        <v/>
      </c>
      <c r="BB370" s="152" t="str">
        <f>_xlfn.IFNA(VLOOKUP($B370,'B-LogEmaxOverpEC50'!$A:$AL,MATCH(BB$1,'B-LogEmaxOverpEC50'!$A$1:$AL$1,0),FALSE),"")</f>
        <v/>
      </c>
      <c r="BC370" s="152" t="str">
        <f>_xlfn.IFNA(VLOOKUP($B370,'B-LogEmaxOverpEC50'!$A:$AL,MATCH(BC$1,'B-LogEmaxOverpEC50'!$A$1:$AL$1,0),FALSE),"")</f>
        <v/>
      </c>
      <c r="BD370" s="152" t="str">
        <f>_xlfn.IFNA(VLOOKUP($B370,'B-LogEmaxOverpEC50'!$A:$AL,MATCH(BD$1,'B-LogEmaxOverpEC50'!$A$1:$AL$1,0),FALSE),"")</f>
        <v/>
      </c>
      <c r="BE370" s="152" t="str">
        <f>_xlfn.IFNA(VLOOKUP($B370,'B-LogEmaxOverpEC50'!$A:$AL,MATCH(BE$1,'B-LogEmaxOverpEC50'!$A$1:$AL$1,0),FALSE),"")</f>
        <v/>
      </c>
      <c r="BF370" s="152" t="str">
        <f>_xlfn.IFNA(VLOOKUP($B370,'B-LogEmaxOverpEC50'!$A:$AL,MATCH(BF$1,'B-LogEmaxOverpEC50'!$A$1:$AL$1,0),FALSE),"")</f>
        <v/>
      </c>
      <c r="BG370" s="137" t="str">
        <f>_xlfn.IFNA(VLOOKUP($B370,'I-LogEmaxOverpEC50'!$A:$AR,MATCH(BG$1,'I-LogEmaxOverpEC50'!$A$1:$AR$1,0),FALSE),"")</f>
        <v/>
      </c>
      <c r="BH370" s="136" t="str">
        <f>_xlfn.IFNA(VLOOKUP($B370,'I-LogEmaxOverpEC50'!$A:$AR,MATCH(BH$1,'I-LogEmaxOverpEC50'!$A$1:$AR$1,0),FALSE),"")</f>
        <v/>
      </c>
      <c r="BI370" s="136" t="str">
        <f>_xlfn.IFNA(VLOOKUP($B370,'I-LogEmaxOverpEC50'!$A:$AR,MATCH(BI$1,'I-LogEmaxOverpEC50'!$A$1:$AR$1,0),FALSE),"")</f>
        <v/>
      </c>
      <c r="BJ370" s="136" t="str">
        <f>_xlfn.IFNA(VLOOKUP($B370,'I-LogEmaxOverpEC50'!$A:$AR,MATCH(BJ$1,'I-LogEmaxOverpEC50'!$A$1:$AR$1,0),FALSE),"")</f>
        <v/>
      </c>
      <c r="BK370" s="136" t="str">
        <f>_xlfn.IFNA(VLOOKUP($B370,'I-LogEmaxOverpEC50'!$A:$AR,MATCH(BK$1,'I-LogEmaxOverpEC50'!$A$1:$AR$1,0),FALSE),"")</f>
        <v/>
      </c>
      <c r="BL370" s="136" t="str">
        <f>_xlfn.IFNA(VLOOKUP($B370,'I-LogEmaxOverpEC50'!$A:$AR,MATCH(BL$1,'I-LogEmaxOverpEC50'!$A$1:$AR$1,0),FALSE),"")</f>
        <v/>
      </c>
      <c r="BM370" s="136" t="str">
        <f>_xlfn.IFNA(VLOOKUP($B370,'I-LogEmaxOverpEC50'!$A:$AR,MATCH(BM$1,'I-LogEmaxOverpEC50'!$A$1:$AR$1,0),FALSE),"")</f>
        <v/>
      </c>
      <c r="BN370" s="136" t="str">
        <f>_xlfn.IFNA(VLOOKUP($B370,'I-LogEmaxOverpEC50'!$A:$AR,MATCH(BN$1,'I-LogEmaxOverpEC50'!$A$1:$AR$1,0),FALSE),"")</f>
        <v/>
      </c>
      <c r="BO370" s="136" t="str">
        <f>_xlfn.IFNA(VLOOKUP($B370,'I-LogEmaxOverpEC50'!$A:$AR,MATCH(BO$1,'I-LogEmaxOverpEC50'!$A$1:$AR$1,0),FALSE),"")</f>
        <v/>
      </c>
      <c r="BP370" s="136" t="str">
        <f>_xlfn.IFNA(VLOOKUP($B370,'I-LogEmaxOverpEC50'!$A:$AR,MATCH(BP$1,'I-LogEmaxOverpEC50'!$A$1:$AR$1,0),FALSE),"")</f>
        <v/>
      </c>
      <c r="BQ370" s="136" t="str">
        <f>_xlfn.IFNA(VLOOKUP($B370,'I-LogEmaxOverpEC50'!$A:$AR,MATCH(BQ$1,'I-LogEmaxOverpEC50'!$A$1:$AR$1,0),FALSE),"")</f>
        <v/>
      </c>
      <c r="BR370" s="136" t="str">
        <f>_xlfn.IFNA(VLOOKUP($B370,'I-LogEmaxOverpEC50'!$A:$AR,MATCH(BR$1,'I-LogEmaxOverpEC50'!$A$1:$AR$1,0),FALSE),"")</f>
        <v/>
      </c>
      <c r="BS370" s="136" t="str">
        <f>_xlfn.IFNA(VLOOKUP($B370,'I-LogEmaxOverpEC50'!$A:$AR,MATCH(BS$1,'I-LogEmaxOverpEC50'!$A$1:$AR$1,0),FALSE),"")</f>
        <v/>
      </c>
    </row>
    <row r="371" spans="1:71" x14ac:dyDescent="0.2">
      <c r="A371" s="146" t="e" cm="1">
        <f t="array" ref="A371">_xlfn.IFS(SUM(F371:R371)&gt;0,1,AB371&gt;0,2,TRUE,3)</f>
        <v>#N/A</v>
      </c>
      <c r="B371" s="146" t="s">
        <v>1149</v>
      </c>
      <c r="D371" s="151" t="str">
        <f>_xlfn.XLOOKUP(B371,RecNamesAll!A:A,RecNamesAll!E:E)</f>
        <v>O</v>
      </c>
      <c r="E371" s="150" t="str">
        <f>_xlfn.XLOOKUP(B371,RecNamesAll!A:A,RecNamesAll!C:C)</f>
        <v>GPR107</v>
      </c>
      <c r="F371" s="160" t="e">
        <f t="shared" si="100"/>
        <v>#N/A</v>
      </c>
      <c r="G371" s="159" t="e">
        <f t="shared" si="101"/>
        <v>#N/A</v>
      </c>
      <c r="H371" s="159" t="e">
        <f t="shared" si="102"/>
        <v>#N/A</v>
      </c>
      <c r="I371" s="159" t="e">
        <f t="shared" si="103"/>
        <v>#N/A</v>
      </c>
      <c r="J371" s="159" t="e">
        <f t="shared" si="104"/>
        <v>#N/A</v>
      </c>
      <c r="K371" s="159" t="e">
        <f t="shared" si="105"/>
        <v>#N/A</v>
      </c>
      <c r="L371" s="159" t="e">
        <f t="shared" si="106"/>
        <v>#N/A</v>
      </c>
      <c r="M371" s="159" t="e">
        <f t="shared" si="107"/>
        <v>#N/A</v>
      </c>
      <c r="N371" s="159" t="e">
        <f t="shared" si="108"/>
        <v>#N/A</v>
      </c>
      <c r="O371" s="159" t="e">
        <f t="shared" si="109"/>
        <v>#N/A</v>
      </c>
      <c r="P371" s="159" t="e">
        <f t="shared" si="110"/>
        <v>#N/A</v>
      </c>
      <c r="Q371" s="159" t="e">
        <f t="shared" si="111"/>
        <v>#N/A</v>
      </c>
      <c r="R371" s="159" t="e">
        <f t="shared" si="112"/>
        <v>#N/A</v>
      </c>
      <c r="U371" s="146" t="str">
        <f t="shared" si="113"/>
        <v>O</v>
      </c>
      <c r="V371" s="145" t="str">
        <f t="shared" si="114"/>
        <v>GPR107</v>
      </c>
      <c r="W371" s="157" t="e">
        <f>VLOOKUP($B371,GtP!$A:$DD,MATCH("Gs_0-2",GtP!$A$1:$DD$1,0),FALSE)</f>
        <v>#N/A</v>
      </c>
      <c r="X371" s="156" t="e">
        <f>VLOOKUP($B371,GtP!$A:$DD,MATCH("Gi/o_0-2",GtP!$A$1:$DD$1,0),FALSE)</f>
        <v>#N/A</v>
      </c>
      <c r="Y371" s="156" t="e">
        <f>VLOOKUP($B371,GtP!$A:$DD,MATCH("Gq/11_0-2",GtP!$A$1:$DD$1,0),FALSE)</f>
        <v>#N/A</v>
      </c>
      <c r="Z371" s="156" t="e">
        <f>VLOOKUP($B371,GtP!$A:$DD,MATCH("G12/13_0-2",GtP!$A$1:$DD$1,0),FALSE)</f>
        <v>#N/A</v>
      </c>
      <c r="AB371" s="143" t="e">
        <f t="shared" si="115"/>
        <v>#N/A</v>
      </c>
      <c r="AC371" s="315" t="str">
        <f t="shared" si="116"/>
        <v/>
      </c>
      <c r="AD371" s="349" t="str">
        <f t="shared" si="117"/>
        <v/>
      </c>
      <c r="AE371" s="349" t="str">
        <f t="shared" si="118"/>
        <v/>
      </c>
      <c r="AF371" s="311" t="str">
        <f t="shared" si="119"/>
        <v/>
      </c>
      <c r="AG371" s="141" t="e">
        <f>_xlfn.CONCAT(IF(AT371="","-","B"),IF(BG371="","-","I"),VLOOKUP($B371,GtP!$A:$BB,MATCH("Gs_0-1",GtP!$A$1:$BB$1,0),FALSE))</f>
        <v>#N/A</v>
      </c>
      <c r="AH371" s="140" t="e">
        <f>_xlfn.CONCAT(IF(AU371="","-","B"),IF(BH371="","-","I"),VLOOKUP($B371,GtP!$A:$BB,MATCH("Gs_0-1",GtP!$A$1:$BB$1,0),FALSE))</f>
        <v>#N/A</v>
      </c>
      <c r="AI371" s="140" t="e">
        <f>_xlfn.CONCAT(IF(AV371="","-","B"),IF(BI371="","-","I"),VLOOKUP($B371,GtP!$A:$BB,MATCH("Gi/o_0-1",GtP!$A$1:$BB$1,0),FALSE))</f>
        <v>#N/A</v>
      </c>
      <c r="AJ371" s="140" t="e">
        <f>_xlfn.CONCAT(IF(AW371="","-","B"),IF(BJ371="","-","I"),VLOOKUP($B371,GtP!$A:$BB,MATCH("Gi/o_0-1",GtP!$A$1:$BB$1,0),FALSE))</f>
        <v>#N/A</v>
      </c>
      <c r="AK371" s="140" t="e">
        <f>_xlfn.CONCAT(IF(AX371="","-","B"),IF(BK371="","-","I"),VLOOKUP($B371,GtP!$A:$BB,MATCH("Gi/o_0-1",GtP!$A$1:$BB$1,0),FALSE))</f>
        <v>#N/A</v>
      </c>
      <c r="AL371" s="140" t="e">
        <f>_xlfn.CONCAT(IF(AY371="","-","B"),IF(BL371="","-","I"),VLOOKUP($B371,GtP!$A:$BB,MATCH("Gi/o_0-1",GtP!$A$1:$BB$1,0),FALSE))</f>
        <v>#N/A</v>
      </c>
      <c r="AM371" s="140" t="e">
        <f>_xlfn.CONCAT(IF(AZ371="","-","B"),IF(BM371="","-","I"),VLOOKUP($B371,GtP!$A:$BB,MATCH("Gi/o_0-1",GtP!$A$1:$BB$1,0),FALSE))</f>
        <v>#N/A</v>
      </c>
      <c r="AN371" s="140" t="e">
        <f>_xlfn.CONCAT(IF(BA371="","-","B"),IF(BN371="","-","I"),VLOOKUP($B371,GtP!$A:$BB,MATCH("Gq/11_0-1",GtP!$A$1:$BB$1,0),FALSE))</f>
        <v>#N/A</v>
      </c>
      <c r="AO371" s="140" t="e">
        <f>_xlfn.CONCAT(IF(BB371="","-","B"),IF(BO371="","-","I"),VLOOKUP($B371,GtP!$A:$BB,MATCH("Gq/11_0-1",GtP!$A$1:$BB$1,0),FALSE))</f>
        <v>#N/A</v>
      </c>
      <c r="AP371" s="140" t="e">
        <f>_xlfn.CONCAT(IF(BC371="","-","B"),IF(BP371="","-","I"),VLOOKUP($B371,GtP!$A:$BB,MATCH("Gq/11_0-1",GtP!$A$1:$BB$1,0),FALSE))</f>
        <v>#N/A</v>
      </c>
      <c r="AQ371" s="140" t="e">
        <f>_xlfn.CONCAT(IF(BD371="","-","B"),IF(BQ371="","-","I"),VLOOKUP($B371,GtP!$A:$BB,MATCH("Gq/11_0-1",GtP!$A$1:$BB$1,0),FALSE))</f>
        <v>#N/A</v>
      </c>
      <c r="AR371" s="140" t="e">
        <f>_xlfn.CONCAT(IF(BE371="","-","B"),IF(BR371="","-","I"),VLOOKUP($B371,GtP!$A:$BB,MATCH("G12/13_0-1",GtP!$A$1:$BB$1,0),FALSE))</f>
        <v>#N/A</v>
      </c>
      <c r="AS371" s="140" t="e">
        <f>_xlfn.CONCAT(IF(BF371="","-","B"),IF(BS371="","-","I"),VLOOKUP($B371,GtP!$A:$BB,MATCH("G12/13_0-1",GtP!$A$1:$BB$1,0),FALSE))</f>
        <v>#N/A</v>
      </c>
      <c r="AT371" s="139" t="str">
        <f>_xlfn.IFNA(VLOOKUP($B371,'B-LogEmaxOverpEC50'!$A:$AL,MATCH(AT$1,'B-LogEmaxOverpEC50'!$A$1:$AL$1,0),FALSE),"")</f>
        <v/>
      </c>
      <c r="AU371" s="136" t="str">
        <f>_xlfn.IFNA(VLOOKUP($B371,'B-LogEmaxOverpEC50'!$A:$AL,MATCH(AU$1,'B-LogEmaxOverpEC50'!$A$1:$AL$1,0),FALSE),"")</f>
        <v/>
      </c>
      <c r="AV371" s="152" t="str">
        <f>_xlfn.IFNA(VLOOKUP($B371,'B-LogEmaxOverpEC50'!$A:$AL,MATCH(AV$1,'B-LogEmaxOverpEC50'!$A$1:$AL$1,0),FALSE),"")</f>
        <v/>
      </c>
      <c r="AW371" s="152" t="str">
        <f>_xlfn.IFNA(VLOOKUP($B371,'B-LogEmaxOverpEC50'!$A:$AL,MATCH(AW$1,'B-LogEmaxOverpEC50'!$A$1:$AL$1,0),FALSE),"")</f>
        <v/>
      </c>
      <c r="AX371" s="152" t="str">
        <f>_xlfn.IFNA(VLOOKUP($B371,'B-LogEmaxOverpEC50'!$A:$AL,MATCH(AX$1,'B-LogEmaxOverpEC50'!$A$1:$AL$1,0),FALSE),"")</f>
        <v/>
      </c>
      <c r="AY371" s="152" t="str">
        <f>_xlfn.IFNA(VLOOKUP($B371,'B-LogEmaxOverpEC50'!$A:$AL,MATCH(AY$1,'B-LogEmaxOverpEC50'!$A$1:$AL$1,0),FALSE),"")</f>
        <v/>
      </c>
      <c r="AZ371" s="152" t="str">
        <f>_xlfn.IFNA(VLOOKUP($B371,'B-LogEmaxOverpEC50'!$A:$AL,MATCH(AZ$1,'B-LogEmaxOverpEC50'!$A$1:$AL$1,0),FALSE),"")</f>
        <v/>
      </c>
      <c r="BA371" s="152" t="str">
        <f>_xlfn.IFNA(VLOOKUP($B371,'B-LogEmaxOverpEC50'!$A:$AL,MATCH(BA$1,'B-LogEmaxOverpEC50'!$A$1:$AL$1,0),FALSE),"")</f>
        <v/>
      </c>
      <c r="BB371" s="152" t="str">
        <f>_xlfn.IFNA(VLOOKUP($B371,'B-LogEmaxOverpEC50'!$A:$AL,MATCH(BB$1,'B-LogEmaxOverpEC50'!$A$1:$AL$1,0),FALSE),"")</f>
        <v/>
      </c>
      <c r="BC371" s="152" t="str">
        <f>_xlfn.IFNA(VLOOKUP($B371,'B-LogEmaxOverpEC50'!$A:$AL,MATCH(BC$1,'B-LogEmaxOverpEC50'!$A$1:$AL$1,0),FALSE),"")</f>
        <v/>
      </c>
      <c r="BD371" s="152" t="str">
        <f>_xlfn.IFNA(VLOOKUP($B371,'B-LogEmaxOverpEC50'!$A:$AL,MATCH(BD$1,'B-LogEmaxOverpEC50'!$A$1:$AL$1,0),FALSE),"")</f>
        <v/>
      </c>
      <c r="BE371" s="152" t="str">
        <f>_xlfn.IFNA(VLOOKUP($B371,'B-LogEmaxOverpEC50'!$A:$AL,MATCH(BE$1,'B-LogEmaxOverpEC50'!$A$1:$AL$1,0),FALSE),"")</f>
        <v/>
      </c>
      <c r="BF371" s="152" t="str">
        <f>_xlfn.IFNA(VLOOKUP($B371,'B-LogEmaxOverpEC50'!$A:$AL,MATCH(BF$1,'B-LogEmaxOverpEC50'!$A$1:$AL$1,0),FALSE),"")</f>
        <v/>
      </c>
      <c r="BG371" s="137" t="str">
        <f>_xlfn.IFNA(VLOOKUP($B371,'I-LogEmaxOverpEC50'!$A:$AR,MATCH(BG$1,'I-LogEmaxOverpEC50'!$A$1:$AR$1,0),FALSE),"")</f>
        <v/>
      </c>
      <c r="BH371" s="136" t="str">
        <f>_xlfn.IFNA(VLOOKUP($B371,'I-LogEmaxOverpEC50'!$A:$AR,MATCH(BH$1,'I-LogEmaxOverpEC50'!$A$1:$AR$1,0),FALSE),"")</f>
        <v/>
      </c>
      <c r="BI371" s="136" t="str">
        <f>_xlfn.IFNA(VLOOKUP($B371,'I-LogEmaxOverpEC50'!$A:$AR,MATCH(BI$1,'I-LogEmaxOverpEC50'!$A$1:$AR$1,0),FALSE),"")</f>
        <v/>
      </c>
      <c r="BJ371" s="136" t="str">
        <f>_xlfn.IFNA(VLOOKUP($B371,'I-LogEmaxOverpEC50'!$A:$AR,MATCH(BJ$1,'I-LogEmaxOverpEC50'!$A$1:$AR$1,0),FALSE),"")</f>
        <v/>
      </c>
      <c r="BK371" s="136" t="str">
        <f>_xlfn.IFNA(VLOOKUP($B371,'I-LogEmaxOverpEC50'!$A:$AR,MATCH(BK$1,'I-LogEmaxOverpEC50'!$A$1:$AR$1,0),FALSE),"")</f>
        <v/>
      </c>
      <c r="BL371" s="136" t="str">
        <f>_xlfn.IFNA(VLOOKUP($B371,'I-LogEmaxOverpEC50'!$A:$AR,MATCH(BL$1,'I-LogEmaxOverpEC50'!$A$1:$AR$1,0),FALSE),"")</f>
        <v/>
      </c>
      <c r="BM371" s="136" t="str">
        <f>_xlfn.IFNA(VLOOKUP($B371,'I-LogEmaxOverpEC50'!$A:$AR,MATCH(BM$1,'I-LogEmaxOverpEC50'!$A$1:$AR$1,0),FALSE),"")</f>
        <v/>
      </c>
      <c r="BN371" s="136" t="str">
        <f>_xlfn.IFNA(VLOOKUP($B371,'I-LogEmaxOverpEC50'!$A:$AR,MATCH(BN$1,'I-LogEmaxOverpEC50'!$A$1:$AR$1,0),FALSE),"")</f>
        <v/>
      </c>
      <c r="BO371" s="136" t="str">
        <f>_xlfn.IFNA(VLOOKUP($B371,'I-LogEmaxOverpEC50'!$A:$AR,MATCH(BO$1,'I-LogEmaxOverpEC50'!$A$1:$AR$1,0),FALSE),"")</f>
        <v/>
      </c>
      <c r="BP371" s="136" t="str">
        <f>_xlfn.IFNA(VLOOKUP($B371,'I-LogEmaxOverpEC50'!$A:$AR,MATCH(BP$1,'I-LogEmaxOverpEC50'!$A$1:$AR$1,0),FALSE),"")</f>
        <v/>
      </c>
      <c r="BQ371" s="136" t="str">
        <f>_xlfn.IFNA(VLOOKUP($B371,'I-LogEmaxOverpEC50'!$A:$AR,MATCH(BQ$1,'I-LogEmaxOverpEC50'!$A$1:$AR$1,0),FALSE),"")</f>
        <v/>
      </c>
      <c r="BR371" s="136" t="str">
        <f>_xlfn.IFNA(VLOOKUP($B371,'I-LogEmaxOverpEC50'!$A:$AR,MATCH(BR$1,'I-LogEmaxOverpEC50'!$A$1:$AR$1,0),FALSE),"")</f>
        <v/>
      </c>
      <c r="BS371" s="136" t="str">
        <f>_xlfn.IFNA(VLOOKUP($B371,'I-LogEmaxOverpEC50'!$A:$AR,MATCH(BS$1,'I-LogEmaxOverpEC50'!$A$1:$AR$1,0),FALSE),"")</f>
        <v/>
      </c>
    </row>
    <row r="372" spans="1:71" x14ac:dyDescent="0.2">
      <c r="A372" s="146" t="e" cm="1">
        <f t="array" ref="A372">_xlfn.IFS(SUM(F372:R372)&gt;0,1,AB372&gt;0,2,TRUE,3)</f>
        <v>#N/A</v>
      </c>
      <c r="B372" s="146" t="s">
        <v>1518</v>
      </c>
      <c r="D372" s="151" t="str">
        <f>_xlfn.XLOOKUP(B372,RecNamesAll!A:A,RecNamesAll!E:E)</f>
        <v>O</v>
      </c>
      <c r="E372" s="150" t="str">
        <f>_xlfn.XLOOKUP(B372,RecNamesAll!A:A,RecNamesAll!C:C)</f>
        <v>GPR137</v>
      </c>
      <c r="F372" s="160" t="e">
        <f t="shared" si="100"/>
        <v>#N/A</v>
      </c>
      <c r="G372" s="159" t="e">
        <f t="shared" si="101"/>
        <v>#N/A</v>
      </c>
      <c r="H372" s="159" t="e">
        <f t="shared" si="102"/>
        <v>#N/A</v>
      </c>
      <c r="I372" s="159" t="e">
        <f t="shared" si="103"/>
        <v>#N/A</v>
      </c>
      <c r="J372" s="159" t="e">
        <f t="shared" si="104"/>
        <v>#N/A</v>
      </c>
      <c r="K372" s="159" t="e">
        <f t="shared" si="105"/>
        <v>#N/A</v>
      </c>
      <c r="L372" s="159" t="e">
        <f t="shared" si="106"/>
        <v>#N/A</v>
      </c>
      <c r="M372" s="159" t="e">
        <f t="shared" si="107"/>
        <v>#N/A</v>
      </c>
      <c r="N372" s="159" t="e">
        <f t="shared" si="108"/>
        <v>#N/A</v>
      </c>
      <c r="O372" s="159" t="e">
        <f t="shared" si="109"/>
        <v>#N/A</v>
      </c>
      <c r="P372" s="159" t="e">
        <f t="shared" si="110"/>
        <v>#N/A</v>
      </c>
      <c r="Q372" s="159" t="e">
        <f t="shared" si="111"/>
        <v>#N/A</v>
      </c>
      <c r="R372" s="159" t="e">
        <f t="shared" si="112"/>
        <v>#N/A</v>
      </c>
      <c r="U372" s="146" t="str">
        <f t="shared" si="113"/>
        <v>O</v>
      </c>
      <c r="V372" s="145" t="str">
        <f t="shared" si="114"/>
        <v>GPR137</v>
      </c>
      <c r="W372" s="157" t="e">
        <f>VLOOKUP($B372,GtP!$A:$DD,MATCH("Gs_0-2",GtP!$A$1:$DD$1,0),FALSE)</f>
        <v>#N/A</v>
      </c>
      <c r="X372" s="156" t="e">
        <f>VLOOKUP($B372,GtP!$A:$DD,MATCH("Gi/o_0-2",GtP!$A$1:$DD$1,0),FALSE)</f>
        <v>#N/A</v>
      </c>
      <c r="Y372" s="156" t="e">
        <f>VLOOKUP($B372,GtP!$A:$DD,MATCH("Gq/11_0-2",GtP!$A$1:$DD$1,0),FALSE)</f>
        <v>#N/A</v>
      </c>
      <c r="Z372" s="156" t="e">
        <f>VLOOKUP($B372,GtP!$A:$DD,MATCH("G12/13_0-2",GtP!$A$1:$DD$1,0),FALSE)</f>
        <v>#N/A</v>
      </c>
      <c r="AB372" s="143" t="e">
        <f t="shared" si="115"/>
        <v>#N/A</v>
      </c>
      <c r="AC372" s="315" t="str">
        <f t="shared" si="116"/>
        <v/>
      </c>
      <c r="AD372" s="349" t="str">
        <f t="shared" si="117"/>
        <v/>
      </c>
      <c r="AE372" s="349" t="str">
        <f t="shared" si="118"/>
        <v/>
      </c>
      <c r="AF372" s="311" t="str">
        <f t="shared" si="119"/>
        <v/>
      </c>
      <c r="AG372" s="141" t="e">
        <f>_xlfn.CONCAT(IF(AT372="","-","B"),IF(BG372="","-","I"),VLOOKUP($B372,GtP!$A:$BB,MATCH("Gs_0-1",GtP!$A$1:$BB$1,0),FALSE))</f>
        <v>#N/A</v>
      </c>
      <c r="AH372" s="140" t="e">
        <f>_xlfn.CONCAT(IF(AU372="","-","B"),IF(BH372="","-","I"),VLOOKUP($B372,GtP!$A:$BB,MATCH("Gs_0-1",GtP!$A$1:$BB$1,0),FALSE))</f>
        <v>#N/A</v>
      </c>
      <c r="AI372" s="140" t="e">
        <f>_xlfn.CONCAT(IF(AV372="","-","B"),IF(BI372="","-","I"),VLOOKUP($B372,GtP!$A:$BB,MATCH("Gi/o_0-1",GtP!$A$1:$BB$1,0),FALSE))</f>
        <v>#N/A</v>
      </c>
      <c r="AJ372" s="140" t="e">
        <f>_xlfn.CONCAT(IF(AW372="","-","B"),IF(BJ372="","-","I"),VLOOKUP($B372,GtP!$A:$BB,MATCH("Gi/o_0-1",GtP!$A$1:$BB$1,0),FALSE))</f>
        <v>#N/A</v>
      </c>
      <c r="AK372" s="140" t="e">
        <f>_xlfn.CONCAT(IF(AX372="","-","B"),IF(BK372="","-","I"),VLOOKUP($B372,GtP!$A:$BB,MATCH("Gi/o_0-1",GtP!$A$1:$BB$1,0),FALSE))</f>
        <v>#N/A</v>
      </c>
      <c r="AL372" s="140" t="e">
        <f>_xlfn.CONCAT(IF(AY372="","-","B"),IF(BL372="","-","I"),VLOOKUP($B372,GtP!$A:$BB,MATCH("Gi/o_0-1",GtP!$A$1:$BB$1,0),FALSE))</f>
        <v>#N/A</v>
      </c>
      <c r="AM372" s="140" t="e">
        <f>_xlfn.CONCAT(IF(AZ372="","-","B"),IF(BM372="","-","I"),VLOOKUP($B372,GtP!$A:$BB,MATCH("Gi/o_0-1",GtP!$A$1:$BB$1,0),FALSE))</f>
        <v>#N/A</v>
      </c>
      <c r="AN372" s="140" t="e">
        <f>_xlfn.CONCAT(IF(BA372="","-","B"),IF(BN372="","-","I"),VLOOKUP($B372,GtP!$A:$BB,MATCH("Gq/11_0-1",GtP!$A$1:$BB$1,0),FALSE))</f>
        <v>#N/A</v>
      </c>
      <c r="AO372" s="140" t="e">
        <f>_xlfn.CONCAT(IF(BB372="","-","B"),IF(BO372="","-","I"),VLOOKUP($B372,GtP!$A:$BB,MATCH("Gq/11_0-1",GtP!$A$1:$BB$1,0),FALSE))</f>
        <v>#N/A</v>
      </c>
      <c r="AP372" s="140" t="e">
        <f>_xlfn.CONCAT(IF(BC372="","-","B"),IF(BP372="","-","I"),VLOOKUP($B372,GtP!$A:$BB,MATCH("Gq/11_0-1",GtP!$A$1:$BB$1,0),FALSE))</f>
        <v>#N/A</v>
      </c>
      <c r="AQ372" s="140" t="e">
        <f>_xlfn.CONCAT(IF(BD372="","-","B"),IF(BQ372="","-","I"),VLOOKUP($B372,GtP!$A:$BB,MATCH("Gq/11_0-1",GtP!$A$1:$BB$1,0),FALSE))</f>
        <v>#N/A</v>
      </c>
      <c r="AR372" s="140" t="e">
        <f>_xlfn.CONCAT(IF(BE372="","-","B"),IF(BR372="","-","I"),VLOOKUP($B372,GtP!$A:$BB,MATCH("G12/13_0-1",GtP!$A$1:$BB$1,0),FALSE))</f>
        <v>#N/A</v>
      </c>
      <c r="AS372" s="140" t="e">
        <f>_xlfn.CONCAT(IF(BF372="","-","B"),IF(BS372="","-","I"),VLOOKUP($B372,GtP!$A:$BB,MATCH("G12/13_0-1",GtP!$A$1:$BB$1,0),FALSE))</f>
        <v>#N/A</v>
      </c>
      <c r="AT372" s="139" t="str">
        <f>_xlfn.IFNA(VLOOKUP($B372,'B-LogEmaxOverpEC50'!$A:$AL,MATCH(AT$1,'B-LogEmaxOverpEC50'!$A$1:$AL$1,0),FALSE),"")</f>
        <v/>
      </c>
      <c r="AU372" s="136" t="str">
        <f>_xlfn.IFNA(VLOOKUP($B372,'B-LogEmaxOverpEC50'!$A:$AL,MATCH(AU$1,'B-LogEmaxOverpEC50'!$A$1:$AL$1,0),FALSE),"")</f>
        <v/>
      </c>
      <c r="AV372" s="152" t="str">
        <f>_xlfn.IFNA(VLOOKUP($B372,'B-LogEmaxOverpEC50'!$A:$AL,MATCH(AV$1,'B-LogEmaxOverpEC50'!$A$1:$AL$1,0),FALSE),"")</f>
        <v/>
      </c>
      <c r="AW372" s="152" t="str">
        <f>_xlfn.IFNA(VLOOKUP($B372,'B-LogEmaxOverpEC50'!$A:$AL,MATCH(AW$1,'B-LogEmaxOverpEC50'!$A$1:$AL$1,0),FALSE),"")</f>
        <v/>
      </c>
      <c r="AX372" s="152" t="str">
        <f>_xlfn.IFNA(VLOOKUP($B372,'B-LogEmaxOverpEC50'!$A:$AL,MATCH(AX$1,'B-LogEmaxOverpEC50'!$A$1:$AL$1,0),FALSE),"")</f>
        <v/>
      </c>
      <c r="AY372" s="152" t="str">
        <f>_xlfn.IFNA(VLOOKUP($B372,'B-LogEmaxOverpEC50'!$A:$AL,MATCH(AY$1,'B-LogEmaxOverpEC50'!$A$1:$AL$1,0),FALSE),"")</f>
        <v/>
      </c>
      <c r="AZ372" s="152" t="str">
        <f>_xlfn.IFNA(VLOOKUP($B372,'B-LogEmaxOverpEC50'!$A:$AL,MATCH(AZ$1,'B-LogEmaxOverpEC50'!$A$1:$AL$1,0),FALSE),"")</f>
        <v/>
      </c>
      <c r="BA372" s="152" t="str">
        <f>_xlfn.IFNA(VLOOKUP($B372,'B-LogEmaxOverpEC50'!$A:$AL,MATCH(BA$1,'B-LogEmaxOverpEC50'!$A$1:$AL$1,0),FALSE),"")</f>
        <v/>
      </c>
      <c r="BB372" s="152" t="str">
        <f>_xlfn.IFNA(VLOOKUP($B372,'B-LogEmaxOverpEC50'!$A:$AL,MATCH(BB$1,'B-LogEmaxOverpEC50'!$A$1:$AL$1,0),FALSE),"")</f>
        <v/>
      </c>
      <c r="BC372" s="152" t="str">
        <f>_xlfn.IFNA(VLOOKUP($B372,'B-LogEmaxOverpEC50'!$A:$AL,MATCH(BC$1,'B-LogEmaxOverpEC50'!$A$1:$AL$1,0),FALSE),"")</f>
        <v/>
      </c>
      <c r="BD372" s="152" t="str">
        <f>_xlfn.IFNA(VLOOKUP($B372,'B-LogEmaxOverpEC50'!$A:$AL,MATCH(BD$1,'B-LogEmaxOverpEC50'!$A$1:$AL$1,0),FALSE),"")</f>
        <v/>
      </c>
      <c r="BE372" s="152" t="str">
        <f>_xlfn.IFNA(VLOOKUP($B372,'B-LogEmaxOverpEC50'!$A:$AL,MATCH(BE$1,'B-LogEmaxOverpEC50'!$A$1:$AL$1,0),FALSE),"")</f>
        <v/>
      </c>
      <c r="BF372" s="152" t="str">
        <f>_xlfn.IFNA(VLOOKUP($B372,'B-LogEmaxOverpEC50'!$A:$AL,MATCH(BF$1,'B-LogEmaxOverpEC50'!$A$1:$AL$1,0),FALSE),"")</f>
        <v/>
      </c>
      <c r="BG372" s="137" t="str">
        <f>_xlfn.IFNA(VLOOKUP($B372,'I-LogEmaxOverpEC50'!$A:$AR,MATCH(BG$1,'I-LogEmaxOverpEC50'!$A$1:$AR$1,0),FALSE),"")</f>
        <v/>
      </c>
      <c r="BH372" s="136" t="str">
        <f>_xlfn.IFNA(VLOOKUP($B372,'I-LogEmaxOverpEC50'!$A:$AR,MATCH(BH$1,'I-LogEmaxOverpEC50'!$A$1:$AR$1,0),FALSE),"")</f>
        <v/>
      </c>
      <c r="BI372" s="136" t="str">
        <f>_xlfn.IFNA(VLOOKUP($B372,'I-LogEmaxOverpEC50'!$A:$AR,MATCH(BI$1,'I-LogEmaxOverpEC50'!$A$1:$AR$1,0),FALSE),"")</f>
        <v/>
      </c>
      <c r="BJ372" s="136" t="str">
        <f>_xlfn.IFNA(VLOOKUP($B372,'I-LogEmaxOverpEC50'!$A:$AR,MATCH(BJ$1,'I-LogEmaxOverpEC50'!$A$1:$AR$1,0),FALSE),"")</f>
        <v/>
      </c>
      <c r="BK372" s="136" t="str">
        <f>_xlfn.IFNA(VLOOKUP($B372,'I-LogEmaxOverpEC50'!$A:$AR,MATCH(BK$1,'I-LogEmaxOverpEC50'!$A$1:$AR$1,0),FALSE),"")</f>
        <v/>
      </c>
      <c r="BL372" s="136" t="str">
        <f>_xlfn.IFNA(VLOOKUP($B372,'I-LogEmaxOverpEC50'!$A:$AR,MATCH(BL$1,'I-LogEmaxOverpEC50'!$A$1:$AR$1,0),FALSE),"")</f>
        <v/>
      </c>
      <c r="BM372" s="136" t="str">
        <f>_xlfn.IFNA(VLOOKUP($B372,'I-LogEmaxOverpEC50'!$A:$AR,MATCH(BM$1,'I-LogEmaxOverpEC50'!$A$1:$AR$1,0),FALSE),"")</f>
        <v/>
      </c>
      <c r="BN372" s="136" t="str">
        <f>_xlfn.IFNA(VLOOKUP($B372,'I-LogEmaxOverpEC50'!$A:$AR,MATCH(BN$1,'I-LogEmaxOverpEC50'!$A$1:$AR$1,0),FALSE),"")</f>
        <v/>
      </c>
      <c r="BO372" s="136" t="str">
        <f>_xlfn.IFNA(VLOOKUP($B372,'I-LogEmaxOverpEC50'!$A:$AR,MATCH(BO$1,'I-LogEmaxOverpEC50'!$A$1:$AR$1,0),FALSE),"")</f>
        <v/>
      </c>
      <c r="BP372" s="136" t="str">
        <f>_xlfn.IFNA(VLOOKUP($B372,'I-LogEmaxOverpEC50'!$A:$AR,MATCH(BP$1,'I-LogEmaxOverpEC50'!$A$1:$AR$1,0),FALSE),"")</f>
        <v/>
      </c>
      <c r="BQ372" s="136" t="str">
        <f>_xlfn.IFNA(VLOOKUP($B372,'I-LogEmaxOverpEC50'!$A:$AR,MATCH(BQ$1,'I-LogEmaxOverpEC50'!$A$1:$AR$1,0),FALSE),"")</f>
        <v/>
      </c>
      <c r="BR372" s="136" t="str">
        <f>_xlfn.IFNA(VLOOKUP($B372,'I-LogEmaxOverpEC50'!$A:$AR,MATCH(BR$1,'I-LogEmaxOverpEC50'!$A$1:$AR$1,0),FALSE),"")</f>
        <v/>
      </c>
      <c r="BS372" s="136" t="str">
        <f>_xlfn.IFNA(VLOOKUP($B372,'I-LogEmaxOverpEC50'!$A:$AR,MATCH(BS$1,'I-LogEmaxOverpEC50'!$A$1:$AR$1,0),FALSE),"")</f>
        <v/>
      </c>
    </row>
    <row r="373" spans="1:71" x14ac:dyDescent="0.2">
      <c r="A373" s="146" t="e" cm="1">
        <f t="array" ref="A373">_xlfn.IFS(SUM(F373:R373)&gt;0,1,AB373&gt;0,2,TRUE,3)</f>
        <v>#N/A</v>
      </c>
      <c r="B373" s="146" t="s">
        <v>1137</v>
      </c>
      <c r="D373" s="151" t="str">
        <f>_xlfn.XLOOKUP(B373,RecNamesAll!A:A,RecNamesAll!E:E)</f>
        <v>O</v>
      </c>
      <c r="E373" s="150" t="str">
        <f>_xlfn.XLOOKUP(B373,RecNamesAll!A:A,RecNamesAll!C:C)</f>
        <v>GPR143</v>
      </c>
      <c r="F373" s="160" t="e">
        <f t="shared" si="100"/>
        <v>#N/A</v>
      </c>
      <c r="G373" s="159" t="e">
        <f t="shared" si="101"/>
        <v>#N/A</v>
      </c>
      <c r="H373" s="159" t="e">
        <f t="shared" si="102"/>
        <v>#N/A</v>
      </c>
      <c r="I373" s="159" t="e">
        <f t="shared" si="103"/>
        <v>#N/A</v>
      </c>
      <c r="J373" s="159" t="e">
        <f t="shared" si="104"/>
        <v>#N/A</v>
      </c>
      <c r="K373" s="159" t="e">
        <f t="shared" si="105"/>
        <v>#N/A</v>
      </c>
      <c r="L373" s="159" t="e">
        <f t="shared" si="106"/>
        <v>#N/A</v>
      </c>
      <c r="M373" s="159" t="e">
        <f t="shared" si="107"/>
        <v>#N/A</v>
      </c>
      <c r="N373" s="159" t="e">
        <f t="shared" si="108"/>
        <v>#N/A</v>
      </c>
      <c r="O373" s="159" t="e">
        <f t="shared" si="109"/>
        <v>#N/A</v>
      </c>
      <c r="P373" s="159" t="e">
        <f t="shared" si="110"/>
        <v>#N/A</v>
      </c>
      <c r="Q373" s="159" t="e">
        <f t="shared" si="111"/>
        <v>#N/A</v>
      </c>
      <c r="R373" s="159" t="e">
        <f t="shared" si="112"/>
        <v>#N/A</v>
      </c>
      <c r="U373" s="146" t="str">
        <f t="shared" si="113"/>
        <v>O</v>
      </c>
      <c r="V373" s="145" t="str">
        <f t="shared" si="114"/>
        <v>GPR143</v>
      </c>
      <c r="W373" s="157" t="e">
        <f>VLOOKUP($B373,GtP!$A:$DD,MATCH("Gs_0-2",GtP!$A$1:$DD$1,0),FALSE)</f>
        <v>#N/A</v>
      </c>
      <c r="X373" s="156" t="e">
        <f>VLOOKUP($B373,GtP!$A:$DD,MATCH("Gi/o_0-2",GtP!$A$1:$DD$1,0),FALSE)</f>
        <v>#N/A</v>
      </c>
      <c r="Y373" s="156" t="e">
        <f>VLOOKUP($B373,GtP!$A:$DD,MATCH("Gq/11_0-2",GtP!$A$1:$DD$1,0),FALSE)</f>
        <v>#N/A</v>
      </c>
      <c r="Z373" s="156" t="e">
        <f>VLOOKUP($B373,GtP!$A:$DD,MATCH("G12/13_0-2",GtP!$A$1:$DD$1,0),FALSE)</f>
        <v>#N/A</v>
      </c>
      <c r="AB373" s="143" t="e">
        <f t="shared" si="115"/>
        <v>#N/A</v>
      </c>
      <c r="AC373" s="315" t="str">
        <f t="shared" si="116"/>
        <v/>
      </c>
      <c r="AD373" s="349" t="str">
        <f t="shared" si="117"/>
        <v/>
      </c>
      <c r="AE373" s="349" t="str">
        <f t="shared" si="118"/>
        <v/>
      </c>
      <c r="AF373" s="311" t="str">
        <f t="shared" si="119"/>
        <v/>
      </c>
      <c r="AG373" s="141" t="e">
        <f>_xlfn.CONCAT(IF(AT373="","-","B"),IF(BG373="","-","I"),VLOOKUP($B373,GtP!$A:$BB,MATCH("Gs_0-1",GtP!$A$1:$BB$1,0),FALSE))</f>
        <v>#N/A</v>
      </c>
      <c r="AH373" s="140" t="e">
        <f>_xlfn.CONCAT(IF(AU373="","-","B"),IF(BH373="","-","I"),VLOOKUP($B373,GtP!$A:$BB,MATCH("Gs_0-1",GtP!$A$1:$BB$1,0),FALSE))</f>
        <v>#N/A</v>
      </c>
      <c r="AI373" s="140" t="e">
        <f>_xlfn.CONCAT(IF(AV373="","-","B"),IF(BI373="","-","I"),VLOOKUP($B373,GtP!$A:$BB,MATCH("Gi/o_0-1",GtP!$A$1:$BB$1,0),FALSE))</f>
        <v>#N/A</v>
      </c>
      <c r="AJ373" s="140" t="e">
        <f>_xlfn.CONCAT(IF(AW373="","-","B"),IF(BJ373="","-","I"),VLOOKUP($B373,GtP!$A:$BB,MATCH("Gi/o_0-1",GtP!$A$1:$BB$1,0),FALSE))</f>
        <v>#N/A</v>
      </c>
      <c r="AK373" s="140" t="e">
        <f>_xlfn.CONCAT(IF(AX373="","-","B"),IF(BK373="","-","I"),VLOOKUP($B373,GtP!$A:$BB,MATCH("Gi/o_0-1",GtP!$A$1:$BB$1,0),FALSE))</f>
        <v>#N/A</v>
      </c>
      <c r="AL373" s="140" t="e">
        <f>_xlfn.CONCAT(IF(AY373="","-","B"),IF(BL373="","-","I"),VLOOKUP($B373,GtP!$A:$BB,MATCH("Gi/o_0-1",GtP!$A$1:$BB$1,0),FALSE))</f>
        <v>#N/A</v>
      </c>
      <c r="AM373" s="140" t="e">
        <f>_xlfn.CONCAT(IF(AZ373="","-","B"),IF(BM373="","-","I"),VLOOKUP($B373,GtP!$A:$BB,MATCH("Gi/o_0-1",GtP!$A$1:$BB$1,0),FALSE))</f>
        <v>#N/A</v>
      </c>
      <c r="AN373" s="140" t="e">
        <f>_xlfn.CONCAT(IF(BA373="","-","B"),IF(BN373="","-","I"),VLOOKUP($B373,GtP!$A:$BB,MATCH("Gq/11_0-1",GtP!$A$1:$BB$1,0),FALSE))</f>
        <v>#N/A</v>
      </c>
      <c r="AO373" s="140" t="e">
        <f>_xlfn.CONCAT(IF(BB373="","-","B"),IF(BO373="","-","I"),VLOOKUP($B373,GtP!$A:$BB,MATCH("Gq/11_0-1",GtP!$A$1:$BB$1,0),FALSE))</f>
        <v>#N/A</v>
      </c>
      <c r="AP373" s="140" t="e">
        <f>_xlfn.CONCAT(IF(BC373="","-","B"),IF(BP373="","-","I"),VLOOKUP($B373,GtP!$A:$BB,MATCH("Gq/11_0-1",GtP!$A$1:$BB$1,0),FALSE))</f>
        <v>#N/A</v>
      </c>
      <c r="AQ373" s="140" t="e">
        <f>_xlfn.CONCAT(IF(BD373="","-","B"),IF(BQ373="","-","I"),VLOOKUP($B373,GtP!$A:$BB,MATCH("Gq/11_0-1",GtP!$A$1:$BB$1,0),FALSE))</f>
        <v>#N/A</v>
      </c>
      <c r="AR373" s="140" t="e">
        <f>_xlfn.CONCAT(IF(BE373="","-","B"),IF(BR373="","-","I"),VLOOKUP($B373,GtP!$A:$BB,MATCH("G12/13_0-1",GtP!$A$1:$BB$1,0),FALSE))</f>
        <v>#N/A</v>
      </c>
      <c r="AS373" s="140" t="e">
        <f>_xlfn.CONCAT(IF(BF373="","-","B"),IF(BS373="","-","I"),VLOOKUP($B373,GtP!$A:$BB,MATCH("G12/13_0-1",GtP!$A$1:$BB$1,0),FALSE))</f>
        <v>#N/A</v>
      </c>
      <c r="AT373" s="139" t="str">
        <f>_xlfn.IFNA(VLOOKUP($B373,'B-LogEmaxOverpEC50'!$A:$AL,MATCH(AT$1,'B-LogEmaxOverpEC50'!$A$1:$AL$1,0),FALSE),"")</f>
        <v/>
      </c>
      <c r="AU373" s="136" t="str">
        <f>_xlfn.IFNA(VLOOKUP($B373,'B-LogEmaxOverpEC50'!$A:$AL,MATCH(AU$1,'B-LogEmaxOverpEC50'!$A$1:$AL$1,0),FALSE),"")</f>
        <v/>
      </c>
      <c r="AV373" s="152" t="str">
        <f>_xlfn.IFNA(VLOOKUP($B373,'B-LogEmaxOverpEC50'!$A:$AL,MATCH(AV$1,'B-LogEmaxOverpEC50'!$A$1:$AL$1,0),FALSE),"")</f>
        <v/>
      </c>
      <c r="AW373" s="152" t="str">
        <f>_xlfn.IFNA(VLOOKUP($B373,'B-LogEmaxOverpEC50'!$A:$AL,MATCH(AW$1,'B-LogEmaxOverpEC50'!$A$1:$AL$1,0),FALSE),"")</f>
        <v/>
      </c>
      <c r="AX373" s="152" t="str">
        <f>_xlfn.IFNA(VLOOKUP($B373,'B-LogEmaxOverpEC50'!$A:$AL,MATCH(AX$1,'B-LogEmaxOverpEC50'!$A$1:$AL$1,0),FALSE),"")</f>
        <v/>
      </c>
      <c r="AY373" s="152" t="str">
        <f>_xlfn.IFNA(VLOOKUP($B373,'B-LogEmaxOverpEC50'!$A:$AL,MATCH(AY$1,'B-LogEmaxOverpEC50'!$A$1:$AL$1,0),FALSE),"")</f>
        <v/>
      </c>
      <c r="AZ373" s="152" t="str">
        <f>_xlfn.IFNA(VLOOKUP($B373,'B-LogEmaxOverpEC50'!$A:$AL,MATCH(AZ$1,'B-LogEmaxOverpEC50'!$A$1:$AL$1,0),FALSE),"")</f>
        <v/>
      </c>
      <c r="BA373" s="152" t="str">
        <f>_xlfn.IFNA(VLOOKUP($B373,'B-LogEmaxOverpEC50'!$A:$AL,MATCH(BA$1,'B-LogEmaxOverpEC50'!$A$1:$AL$1,0),FALSE),"")</f>
        <v/>
      </c>
      <c r="BB373" s="152" t="str">
        <f>_xlfn.IFNA(VLOOKUP($B373,'B-LogEmaxOverpEC50'!$A:$AL,MATCH(BB$1,'B-LogEmaxOverpEC50'!$A$1:$AL$1,0),FALSE),"")</f>
        <v/>
      </c>
      <c r="BC373" s="152" t="str">
        <f>_xlfn.IFNA(VLOOKUP($B373,'B-LogEmaxOverpEC50'!$A:$AL,MATCH(BC$1,'B-LogEmaxOverpEC50'!$A$1:$AL$1,0),FALSE),"")</f>
        <v/>
      </c>
      <c r="BD373" s="152" t="str">
        <f>_xlfn.IFNA(VLOOKUP($B373,'B-LogEmaxOverpEC50'!$A:$AL,MATCH(BD$1,'B-LogEmaxOverpEC50'!$A$1:$AL$1,0),FALSE),"")</f>
        <v/>
      </c>
      <c r="BE373" s="152" t="str">
        <f>_xlfn.IFNA(VLOOKUP($B373,'B-LogEmaxOverpEC50'!$A:$AL,MATCH(BE$1,'B-LogEmaxOverpEC50'!$A$1:$AL$1,0),FALSE),"")</f>
        <v/>
      </c>
      <c r="BF373" s="152" t="str">
        <f>_xlfn.IFNA(VLOOKUP($B373,'B-LogEmaxOverpEC50'!$A:$AL,MATCH(BF$1,'B-LogEmaxOverpEC50'!$A$1:$AL$1,0),FALSE),"")</f>
        <v/>
      </c>
      <c r="BG373" s="137" t="str">
        <f>_xlfn.IFNA(VLOOKUP($B373,'I-LogEmaxOverpEC50'!$A:$AR,MATCH(BG$1,'I-LogEmaxOverpEC50'!$A$1:$AR$1,0),FALSE),"")</f>
        <v/>
      </c>
      <c r="BH373" s="136" t="str">
        <f>_xlfn.IFNA(VLOOKUP($B373,'I-LogEmaxOverpEC50'!$A:$AR,MATCH(BH$1,'I-LogEmaxOverpEC50'!$A$1:$AR$1,0),FALSE),"")</f>
        <v/>
      </c>
      <c r="BI373" s="136" t="str">
        <f>_xlfn.IFNA(VLOOKUP($B373,'I-LogEmaxOverpEC50'!$A:$AR,MATCH(BI$1,'I-LogEmaxOverpEC50'!$A$1:$AR$1,0),FALSE),"")</f>
        <v/>
      </c>
      <c r="BJ373" s="136" t="str">
        <f>_xlfn.IFNA(VLOOKUP($B373,'I-LogEmaxOverpEC50'!$A:$AR,MATCH(BJ$1,'I-LogEmaxOverpEC50'!$A$1:$AR$1,0),FALSE),"")</f>
        <v/>
      </c>
      <c r="BK373" s="136" t="str">
        <f>_xlfn.IFNA(VLOOKUP($B373,'I-LogEmaxOverpEC50'!$A:$AR,MATCH(BK$1,'I-LogEmaxOverpEC50'!$A$1:$AR$1,0),FALSE),"")</f>
        <v/>
      </c>
      <c r="BL373" s="136" t="str">
        <f>_xlfn.IFNA(VLOOKUP($B373,'I-LogEmaxOverpEC50'!$A:$AR,MATCH(BL$1,'I-LogEmaxOverpEC50'!$A$1:$AR$1,0),FALSE),"")</f>
        <v/>
      </c>
      <c r="BM373" s="136" t="str">
        <f>_xlfn.IFNA(VLOOKUP($B373,'I-LogEmaxOverpEC50'!$A:$AR,MATCH(BM$1,'I-LogEmaxOverpEC50'!$A$1:$AR$1,0),FALSE),"")</f>
        <v/>
      </c>
      <c r="BN373" s="136" t="str">
        <f>_xlfn.IFNA(VLOOKUP($B373,'I-LogEmaxOverpEC50'!$A:$AR,MATCH(BN$1,'I-LogEmaxOverpEC50'!$A$1:$AR$1,0),FALSE),"")</f>
        <v/>
      </c>
      <c r="BO373" s="136" t="str">
        <f>_xlfn.IFNA(VLOOKUP($B373,'I-LogEmaxOverpEC50'!$A:$AR,MATCH(BO$1,'I-LogEmaxOverpEC50'!$A$1:$AR$1,0),FALSE),"")</f>
        <v/>
      </c>
      <c r="BP373" s="136" t="str">
        <f>_xlfn.IFNA(VLOOKUP($B373,'I-LogEmaxOverpEC50'!$A:$AR,MATCH(BP$1,'I-LogEmaxOverpEC50'!$A$1:$AR$1,0),FALSE),"")</f>
        <v/>
      </c>
      <c r="BQ373" s="136" t="str">
        <f>_xlfn.IFNA(VLOOKUP($B373,'I-LogEmaxOverpEC50'!$A:$AR,MATCH(BQ$1,'I-LogEmaxOverpEC50'!$A$1:$AR$1,0),FALSE),"")</f>
        <v/>
      </c>
      <c r="BR373" s="136" t="str">
        <f>_xlfn.IFNA(VLOOKUP($B373,'I-LogEmaxOverpEC50'!$A:$AR,MATCH(BR$1,'I-LogEmaxOverpEC50'!$A$1:$AR$1,0),FALSE),"")</f>
        <v/>
      </c>
      <c r="BS373" s="136" t="str">
        <f>_xlfn.IFNA(VLOOKUP($B373,'I-LogEmaxOverpEC50'!$A:$AR,MATCH(BS$1,'I-LogEmaxOverpEC50'!$A$1:$AR$1,0),FALSE),"")</f>
        <v/>
      </c>
    </row>
    <row r="374" spans="1:71" x14ac:dyDescent="0.2">
      <c r="A374" s="146" t="e" cm="1">
        <f t="array" ref="A374">_xlfn.IFS(SUM(F374:R374)&gt;0,1,AB374&gt;0,2,TRUE,3)</f>
        <v>#N/A</v>
      </c>
      <c r="B374" s="146" t="s">
        <v>1511</v>
      </c>
      <c r="D374" s="151" t="str">
        <f>_xlfn.XLOOKUP(B374,RecNamesAll!A:A,RecNamesAll!E:E)</f>
        <v>O</v>
      </c>
      <c r="E374" s="150" t="str">
        <f>_xlfn.XLOOKUP(B374,RecNamesAll!A:A,RecNamesAll!C:C)</f>
        <v>GPR157</v>
      </c>
      <c r="F374" s="160" t="e">
        <f t="shared" si="100"/>
        <v>#N/A</v>
      </c>
      <c r="G374" s="159" t="e">
        <f t="shared" si="101"/>
        <v>#N/A</v>
      </c>
      <c r="H374" s="159" t="e">
        <f t="shared" si="102"/>
        <v>#N/A</v>
      </c>
      <c r="I374" s="159" t="e">
        <f t="shared" si="103"/>
        <v>#N/A</v>
      </c>
      <c r="J374" s="159" t="e">
        <f t="shared" si="104"/>
        <v>#N/A</v>
      </c>
      <c r="K374" s="159" t="e">
        <f t="shared" si="105"/>
        <v>#N/A</v>
      </c>
      <c r="L374" s="159" t="e">
        <f t="shared" si="106"/>
        <v>#N/A</v>
      </c>
      <c r="M374" s="159" t="e">
        <f t="shared" si="107"/>
        <v>#N/A</v>
      </c>
      <c r="N374" s="159" t="e">
        <f t="shared" si="108"/>
        <v>#N/A</v>
      </c>
      <c r="O374" s="159" t="e">
        <f t="shared" si="109"/>
        <v>#N/A</v>
      </c>
      <c r="P374" s="159" t="e">
        <f t="shared" si="110"/>
        <v>#N/A</v>
      </c>
      <c r="Q374" s="159" t="e">
        <f t="shared" si="111"/>
        <v>#N/A</v>
      </c>
      <c r="R374" s="159" t="e">
        <f t="shared" si="112"/>
        <v>#N/A</v>
      </c>
      <c r="U374" s="146" t="str">
        <f t="shared" si="113"/>
        <v>O</v>
      </c>
      <c r="V374" s="145" t="str">
        <f t="shared" si="114"/>
        <v>GPR157</v>
      </c>
      <c r="W374" s="157" t="e">
        <f>VLOOKUP($B374,GtP!$A:$DD,MATCH("Gs_0-2",GtP!$A$1:$DD$1,0),FALSE)</f>
        <v>#N/A</v>
      </c>
      <c r="X374" s="156" t="e">
        <f>VLOOKUP($B374,GtP!$A:$DD,MATCH("Gi/o_0-2",GtP!$A$1:$DD$1,0),FALSE)</f>
        <v>#N/A</v>
      </c>
      <c r="Y374" s="156" t="e">
        <f>VLOOKUP($B374,GtP!$A:$DD,MATCH("Gq/11_0-2",GtP!$A$1:$DD$1,0),FALSE)</f>
        <v>#N/A</v>
      </c>
      <c r="Z374" s="156" t="e">
        <f>VLOOKUP($B374,GtP!$A:$DD,MATCH("G12/13_0-2",GtP!$A$1:$DD$1,0),FALSE)</f>
        <v>#N/A</v>
      </c>
      <c r="AB374" s="143" t="e">
        <f t="shared" si="115"/>
        <v>#N/A</v>
      </c>
      <c r="AC374" s="315" t="str">
        <f t="shared" si="116"/>
        <v/>
      </c>
      <c r="AD374" s="349" t="str">
        <f t="shared" si="117"/>
        <v/>
      </c>
      <c r="AE374" s="349" t="str">
        <f t="shared" si="118"/>
        <v/>
      </c>
      <c r="AF374" s="311" t="str">
        <f t="shared" si="119"/>
        <v/>
      </c>
      <c r="AG374" s="141" t="e">
        <f>_xlfn.CONCAT(IF(AT374="","-","B"),IF(BG374="","-","I"),VLOOKUP($B374,GtP!$A:$BB,MATCH("Gs_0-1",GtP!$A$1:$BB$1,0),FALSE))</f>
        <v>#N/A</v>
      </c>
      <c r="AH374" s="140" t="e">
        <f>_xlfn.CONCAT(IF(AU374="","-","B"),IF(BH374="","-","I"),VLOOKUP($B374,GtP!$A:$BB,MATCH("Gs_0-1",GtP!$A$1:$BB$1,0),FALSE))</f>
        <v>#N/A</v>
      </c>
      <c r="AI374" s="140" t="e">
        <f>_xlfn.CONCAT(IF(AV374="","-","B"),IF(BI374="","-","I"),VLOOKUP($B374,GtP!$A:$BB,MATCH("Gi/o_0-1",GtP!$A$1:$BB$1,0),FALSE))</f>
        <v>#N/A</v>
      </c>
      <c r="AJ374" s="140" t="e">
        <f>_xlfn.CONCAT(IF(AW374="","-","B"),IF(BJ374="","-","I"),VLOOKUP($B374,GtP!$A:$BB,MATCH("Gi/o_0-1",GtP!$A$1:$BB$1,0),FALSE))</f>
        <v>#N/A</v>
      </c>
      <c r="AK374" s="140" t="e">
        <f>_xlfn.CONCAT(IF(AX374="","-","B"),IF(BK374="","-","I"),VLOOKUP($B374,GtP!$A:$BB,MATCH("Gi/o_0-1",GtP!$A$1:$BB$1,0),FALSE))</f>
        <v>#N/A</v>
      </c>
      <c r="AL374" s="140" t="e">
        <f>_xlfn.CONCAT(IF(AY374="","-","B"),IF(BL374="","-","I"),VLOOKUP($B374,GtP!$A:$BB,MATCH("Gi/o_0-1",GtP!$A$1:$BB$1,0),FALSE))</f>
        <v>#N/A</v>
      </c>
      <c r="AM374" s="140" t="e">
        <f>_xlfn.CONCAT(IF(AZ374="","-","B"),IF(BM374="","-","I"),VLOOKUP($B374,GtP!$A:$BB,MATCH("Gi/o_0-1",GtP!$A$1:$BB$1,0),FALSE))</f>
        <v>#N/A</v>
      </c>
      <c r="AN374" s="140" t="e">
        <f>_xlfn.CONCAT(IF(BA374="","-","B"),IF(BN374="","-","I"),VLOOKUP($B374,GtP!$A:$BB,MATCH("Gq/11_0-1",GtP!$A$1:$BB$1,0),FALSE))</f>
        <v>#N/A</v>
      </c>
      <c r="AO374" s="140" t="e">
        <f>_xlfn.CONCAT(IF(BB374="","-","B"),IF(BO374="","-","I"),VLOOKUP($B374,GtP!$A:$BB,MATCH("Gq/11_0-1",GtP!$A$1:$BB$1,0),FALSE))</f>
        <v>#N/A</v>
      </c>
      <c r="AP374" s="140" t="e">
        <f>_xlfn.CONCAT(IF(BC374="","-","B"),IF(BP374="","-","I"),VLOOKUP($B374,GtP!$A:$BB,MATCH("Gq/11_0-1",GtP!$A$1:$BB$1,0),FALSE))</f>
        <v>#N/A</v>
      </c>
      <c r="AQ374" s="140" t="e">
        <f>_xlfn.CONCAT(IF(BD374="","-","B"),IF(BQ374="","-","I"),VLOOKUP($B374,GtP!$A:$BB,MATCH("Gq/11_0-1",GtP!$A$1:$BB$1,0),FALSE))</f>
        <v>#N/A</v>
      </c>
      <c r="AR374" s="140" t="e">
        <f>_xlfn.CONCAT(IF(BE374="","-","B"),IF(BR374="","-","I"),VLOOKUP($B374,GtP!$A:$BB,MATCH("G12/13_0-1",GtP!$A$1:$BB$1,0),FALSE))</f>
        <v>#N/A</v>
      </c>
      <c r="AS374" s="140" t="e">
        <f>_xlfn.CONCAT(IF(BF374="","-","B"),IF(BS374="","-","I"),VLOOKUP($B374,GtP!$A:$BB,MATCH("G12/13_0-1",GtP!$A$1:$BB$1,0),FALSE))</f>
        <v>#N/A</v>
      </c>
      <c r="AT374" s="139" t="str">
        <f>_xlfn.IFNA(VLOOKUP($B374,'B-LogEmaxOverpEC50'!$A:$AL,MATCH(AT$1,'B-LogEmaxOverpEC50'!$A$1:$AL$1,0),FALSE),"")</f>
        <v/>
      </c>
      <c r="AU374" s="136" t="str">
        <f>_xlfn.IFNA(VLOOKUP($B374,'B-LogEmaxOverpEC50'!$A:$AL,MATCH(AU$1,'B-LogEmaxOverpEC50'!$A$1:$AL$1,0),FALSE),"")</f>
        <v/>
      </c>
      <c r="AV374" s="152" t="str">
        <f>_xlfn.IFNA(VLOOKUP($B374,'B-LogEmaxOverpEC50'!$A:$AL,MATCH(AV$1,'B-LogEmaxOverpEC50'!$A$1:$AL$1,0),FALSE),"")</f>
        <v/>
      </c>
      <c r="AW374" s="152" t="str">
        <f>_xlfn.IFNA(VLOOKUP($B374,'B-LogEmaxOverpEC50'!$A:$AL,MATCH(AW$1,'B-LogEmaxOverpEC50'!$A$1:$AL$1,0),FALSE),"")</f>
        <v/>
      </c>
      <c r="AX374" s="152" t="str">
        <f>_xlfn.IFNA(VLOOKUP($B374,'B-LogEmaxOverpEC50'!$A:$AL,MATCH(AX$1,'B-LogEmaxOverpEC50'!$A$1:$AL$1,0),FALSE),"")</f>
        <v/>
      </c>
      <c r="AY374" s="152" t="str">
        <f>_xlfn.IFNA(VLOOKUP($B374,'B-LogEmaxOverpEC50'!$A:$AL,MATCH(AY$1,'B-LogEmaxOverpEC50'!$A$1:$AL$1,0),FALSE),"")</f>
        <v/>
      </c>
      <c r="AZ374" s="152" t="str">
        <f>_xlfn.IFNA(VLOOKUP($B374,'B-LogEmaxOverpEC50'!$A:$AL,MATCH(AZ$1,'B-LogEmaxOverpEC50'!$A$1:$AL$1,0),FALSE),"")</f>
        <v/>
      </c>
      <c r="BA374" s="152" t="str">
        <f>_xlfn.IFNA(VLOOKUP($B374,'B-LogEmaxOverpEC50'!$A:$AL,MATCH(BA$1,'B-LogEmaxOverpEC50'!$A$1:$AL$1,0),FALSE),"")</f>
        <v/>
      </c>
      <c r="BB374" s="152" t="str">
        <f>_xlfn.IFNA(VLOOKUP($B374,'B-LogEmaxOverpEC50'!$A:$AL,MATCH(BB$1,'B-LogEmaxOverpEC50'!$A$1:$AL$1,0),FALSE),"")</f>
        <v/>
      </c>
      <c r="BC374" s="152" t="str">
        <f>_xlfn.IFNA(VLOOKUP($B374,'B-LogEmaxOverpEC50'!$A:$AL,MATCH(BC$1,'B-LogEmaxOverpEC50'!$A$1:$AL$1,0),FALSE),"")</f>
        <v/>
      </c>
      <c r="BD374" s="152" t="str">
        <f>_xlfn.IFNA(VLOOKUP($B374,'B-LogEmaxOverpEC50'!$A:$AL,MATCH(BD$1,'B-LogEmaxOverpEC50'!$A$1:$AL$1,0),FALSE),"")</f>
        <v/>
      </c>
      <c r="BE374" s="152" t="str">
        <f>_xlfn.IFNA(VLOOKUP($B374,'B-LogEmaxOverpEC50'!$A:$AL,MATCH(BE$1,'B-LogEmaxOverpEC50'!$A$1:$AL$1,0),FALSE),"")</f>
        <v/>
      </c>
      <c r="BF374" s="152" t="str">
        <f>_xlfn.IFNA(VLOOKUP($B374,'B-LogEmaxOverpEC50'!$A:$AL,MATCH(BF$1,'B-LogEmaxOverpEC50'!$A$1:$AL$1,0),FALSE),"")</f>
        <v/>
      </c>
      <c r="BG374" s="137" t="str">
        <f>_xlfn.IFNA(VLOOKUP($B374,'I-LogEmaxOverpEC50'!$A:$AR,MATCH(BG$1,'I-LogEmaxOverpEC50'!$A$1:$AR$1,0),FALSE),"")</f>
        <v/>
      </c>
      <c r="BH374" s="136" t="str">
        <f>_xlfn.IFNA(VLOOKUP($B374,'I-LogEmaxOverpEC50'!$A:$AR,MATCH(BH$1,'I-LogEmaxOverpEC50'!$A$1:$AR$1,0),FALSE),"")</f>
        <v/>
      </c>
      <c r="BI374" s="136" t="str">
        <f>_xlfn.IFNA(VLOOKUP($B374,'I-LogEmaxOverpEC50'!$A:$AR,MATCH(BI$1,'I-LogEmaxOverpEC50'!$A$1:$AR$1,0),FALSE),"")</f>
        <v/>
      </c>
      <c r="BJ374" s="136" t="str">
        <f>_xlfn.IFNA(VLOOKUP($B374,'I-LogEmaxOverpEC50'!$A:$AR,MATCH(BJ$1,'I-LogEmaxOverpEC50'!$A$1:$AR$1,0),FALSE),"")</f>
        <v/>
      </c>
      <c r="BK374" s="136" t="str">
        <f>_xlfn.IFNA(VLOOKUP($B374,'I-LogEmaxOverpEC50'!$A:$AR,MATCH(BK$1,'I-LogEmaxOverpEC50'!$A$1:$AR$1,0),FALSE),"")</f>
        <v/>
      </c>
      <c r="BL374" s="136" t="str">
        <f>_xlfn.IFNA(VLOOKUP($B374,'I-LogEmaxOverpEC50'!$A:$AR,MATCH(BL$1,'I-LogEmaxOverpEC50'!$A$1:$AR$1,0),FALSE),"")</f>
        <v/>
      </c>
      <c r="BM374" s="136" t="str">
        <f>_xlfn.IFNA(VLOOKUP($B374,'I-LogEmaxOverpEC50'!$A:$AR,MATCH(BM$1,'I-LogEmaxOverpEC50'!$A$1:$AR$1,0),FALSE),"")</f>
        <v/>
      </c>
      <c r="BN374" s="136" t="str">
        <f>_xlfn.IFNA(VLOOKUP($B374,'I-LogEmaxOverpEC50'!$A:$AR,MATCH(BN$1,'I-LogEmaxOverpEC50'!$A$1:$AR$1,0),FALSE),"")</f>
        <v/>
      </c>
      <c r="BO374" s="136" t="str">
        <f>_xlfn.IFNA(VLOOKUP($B374,'I-LogEmaxOverpEC50'!$A:$AR,MATCH(BO$1,'I-LogEmaxOverpEC50'!$A$1:$AR$1,0),FALSE),"")</f>
        <v/>
      </c>
      <c r="BP374" s="136" t="str">
        <f>_xlfn.IFNA(VLOOKUP($B374,'I-LogEmaxOverpEC50'!$A:$AR,MATCH(BP$1,'I-LogEmaxOverpEC50'!$A$1:$AR$1,0),FALSE),"")</f>
        <v/>
      </c>
      <c r="BQ374" s="136" t="str">
        <f>_xlfn.IFNA(VLOOKUP($B374,'I-LogEmaxOverpEC50'!$A:$AR,MATCH(BQ$1,'I-LogEmaxOverpEC50'!$A$1:$AR$1,0),FALSE),"")</f>
        <v/>
      </c>
      <c r="BR374" s="136" t="str">
        <f>_xlfn.IFNA(VLOOKUP($B374,'I-LogEmaxOverpEC50'!$A:$AR,MATCH(BR$1,'I-LogEmaxOverpEC50'!$A$1:$AR$1,0),FALSE),"")</f>
        <v/>
      </c>
      <c r="BS374" s="136" t="str">
        <f>_xlfn.IFNA(VLOOKUP($B374,'I-LogEmaxOverpEC50'!$A:$AR,MATCH(BS$1,'I-LogEmaxOverpEC50'!$A$1:$AR$1,0),FALSE),"")</f>
        <v/>
      </c>
    </row>
    <row r="375" spans="1:71" x14ac:dyDescent="0.2">
      <c r="A375" s="146" t="e" cm="1">
        <f t="array" ref="A375">_xlfn.IFS(SUM(F375:R375)&gt;0,1,AB375&gt;0,2,TRUE,3)</f>
        <v>#N/A</v>
      </c>
      <c r="B375" s="146" t="s">
        <v>1513</v>
      </c>
      <c r="D375" s="151" t="str">
        <f>_xlfn.XLOOKUP(B375,RecNamesAll!A:A,RecNamesAll!E:E)</f>
        <v>O</v>
      </c>
      <c r="E375" s="150" t="str">
        <f>_xlfn.XLOOKUP(B375,RecNamesAll!A:A,RecNamesAll!C:C)</f>
        <v>TPRA1</v>
      </c>
      <c r="F375" s="160" t="e">
        <f t="shared" si="100"/>
        <v>#N/A</v>
      </c>
      <c r="G375" s="159" t="e">
        <f t="shared" si="101"/>
        <v>#N/A</v>
      </c>
      <c r="H375" s="159" t="e">
        <f t="shared" si="102"/>
        <v>#N/A</v>
      </c>
      <c r="I375" s="159" t="e">
        <f t="shared" si="103"/>
        <v>#N/A</v>
      </c>
      <c r="J375" s="159" t="e">
        <f t="shared" si="104"/>
        <v>#N/A</v>
      </c>
      <c r="K375" s="159" t="e">
        <f t="shared" si="105"/>
        <v>#N/A</v>
      </c>
      <c r="L375" s="159" t="e">
        <f t="shared" si="106"/>
        <v>#N/A</v>
      </c>
      <c r="M375" s="159" t="e">
        <f t="shared" si="107"/>
        <v>#N/A</v>
      </c>
      <c r="N375" s="159" t="e">
        <f t="shared" si="108"/>
        <v>#N/A</v>
      </c>
      <c r="O375" s="159" t="e">
        <f t="shared" si="109"/>
        <v>#N/A</v>
      </c>
      <c r="P375" s="159" t="e">
        <f t="shared" si="110"/>
        <v>#N/A</v>
      </c>
      <c r="Q375" s="159" t="e">
        <f t="shared" si="111"/>
        <v>#N/A</v>
      </c>
      <c r="R375" s="159" t="e">
        <f t="shared" si="112"/>
        <v>#N/A</v>
      </c>
      <c r="U375" s="146" t="str">
        <f t="shared" si="113"/>
        <v>O</v>
      </c>
      <c r="V375" s="145" t="str">
        <f t="shared" si="114"/>
        <v>TPRA1</v>
      </c>
      <c r="W375" s="157" t="e">
        <f>VLOOKUP($B375,GtP!$A:$DD,MATCH("Gs_0-2",GtP!$A$1:$DD$1,0),FALSE)</f>
        <v>#N/A</v>
      </c>
      <c r="X375" s="156" t="e">
        <f>VLOOKUP($B375,GtP!$A:$DD,MATCH("Gi/o_0-2",GtP!$A$1:$DD$1,0),FALSE)</f>
        <v>#N/A</v>
      </c>
      <c r="Y375" s="156" t="e">
        <f>VLOOKUP($B375,GtP!$A:$DD,MATCH("Gq/11_0-2",GtP!$A$1:$DD$1,0),FALSE)</f>
        <v>#N/A</v>
      </c>
      <c r="Z375" s="156" t="e">
        <f>VLOOKUP($B375,GtP!$A:$DD,MATCH("G12/13_0-2",GtP!$A$1:$DD$1,0),FALSE)</f>
        <v>#N/A</v>
      </c>
      <c r="AB375" s="143" t="e">
        <f t="shared" si="115"/>
        <v>#N/A</v>
      </c>
      <c r="AC375" s="315" t="str">
        <f t="shared" si="116"/>
        <v/>
      </c>
      <c r="AD375" s="349" t="str">
        <f t="shared" si="117"/>
        <v/>
      </c>
      <c r="AE375" s="349" t="str">
        <f t="shared" si="118"/>
        <v/>
      </c>
      <c r="AF375" s="311" t="str">
        <f t="shared" si="119"/>
        <v/>
      </c>
      <c r="AG375" s="141" t="e">
        <f>_xlfn.CONCAT(IF(AT375="","-","B"),IF(BG375="","-","I"),VLOOKUP($B375,GtP!$A:$BB,MATCH("Gs_0-1",GtP!$A$1:$BB$1,0),FALSE))</f>
        <v>#N/A</v>
      </c>
      <c r="AH375" s="140" t="e">
        <f>_xlfn.CONCAT(IF(AU375="","-","B"),IF(BH375="","-","I"),VLOOKUP($B375,GtP!$A:$BB,MATCH("Gs_0-1",GtP!$A$1:$BB$1,0),FALSE))</f>
        <v>#N/A</v>
      </c>
      <c r="AI375" s="140" t="e">
        <f>_xlfn.CONCAT(IF(AV375="","-","B"),IF(BI375="","-","I"),VLOOKUP($B375,GtP!$A:$BB,MATCH("Gi/o_0-1",GtP!$A$1:$BB$1,0),FALSE))</f>
        <v>#N/A</v>
      </c>
      <c r="AJ375" s="140" t="e">
        <f>_xlfn.CONCAT(IF(AW375="","-","B"),IF(BJ375="","-","I"),VLOOKUP($B375,GtP!$A:$BB,MATCH("Gi/o_0-1",GtP!$A$1:$BB$1,0),FALSE))</f>
        <v>#N/A</v>
      </c>
      <c r="AK375" s="140" t="e">
        <f>_xlfn.CONCAT(IF(AX375="","-","B"),IF(BK375="","-","I"),VLOOKUP($B375,GtP!$A:$BB,MATCH("Gi/o_0-1",GtP!$A$1:$BB$1,0),FALSE))</f>
        <v>#N/A</v>
      </c>
      <c r="AL375" s="140" t="e">
        <f>_xlfn.CONCAT(IF(AY375="","-","B"),IF(BL375="","-","I"),VLOOKUP($B375,GtP!$A:$BB,MATCH("Gi/o_0-1",GtP!$A$1:$BB$1,0),FALSE))</f>
        <v>#N/A</v>
      </c>
      <c r="AM375" s="140" t="e">
        <f>_xlfn.CONCAT(IF(AZ375="","-","B"),IF(BM375="","-","I"),VLOOKUP($B375,GtP!$A:$BB,MATCH("Gi/o_0-1",GtP!$A$1:$BB$1,0),FALSE))</f>
        <v>#N/A</v>
      </c>
      <c r="AN375" s="140" t="e">
        <f>_xlfn.CONCAT(IF(BA375="","-","B"),IF(BN375="","-","I"),VLOOKUP($B375,GtP!$A:$BB,MATCH("Gq/11_0-1",GtP!$A$1:$BB$1,0),FALSE))</f>
        <v>#N/A</v>
      </c>
      <c r="AO375" s="140" t="e">
        <f>_xlfn.CONCAT(IF(BB375="","-","B"),IF(BO375="","-","I"),VLOOKUP($B375,GtP!$A:$BB,MATCH("Gq/11_0-1",GtP!$A$1:$BB$1,0),FALSE))</f>
        <v>#N/A</v>
      </c>
      <c r="AP375" s="140" t="e">
        <f>_xlfn.CONCAT(IF(BC375="","-","B"),IF(BP375="","-","I"),VLOOKUP($B375,GtP!$A:$BB,MATCH("Gq/11_0-1",GtP!$A$1:$BB$1,0),FALSE))</f>
        <v>#N/A</v>
      </c>
      <c r="AQ375" s="140" t="e">
        <f>_xlfn.CONCAT(IF(BD375="","-","B"),IF(BQ375="","-","I"),VLOOKUP($B375,GtP!$A:$BB,MATCH("Gq/11_0-1",GtP!$A$1:$BB$1,0),FALSE))</f>
        <v>#N/A</v>
      </c>
      <c r="AR375" s="140" t="e">
        <f>_xlfn.CONCAT(IF(BE375="","-","B"),IF(BR375="","-","I"),VLOOKUP($B375,GtP!$A:$BB,MATCH("G12/13_0-1",GtP!$A$1:$BB$1,0),FALSE))</f>
        <v>#N/A</v>
      </c>
      <c r="AS375" s="140" t="e">
        <f>_xlfn.CONCAT(IF(BF375="","-","B"),IF(BS375="","-","I"),VLOOKUP($B375,GtP!$A:$BB,MATCH("G12/13_0-1",GtP!$A$1:$BB$1,0),FALSE))</f>
        <v>#N/A</v>
      </c>
      <c r="AT375" s="139" t="str">
        <f>_xlfn.IFNA(VLOOKUP($B375,'B-LogEmaxOverpEC50'!$A:$AL,MATCH(AT$1,'B-LogEmaxOverpEC50'!$A$1:$AL$1,0),FALSE),"")</f>
        <v/>
      </c>
      <c r="AU375" s="136" t="str">
        <f>_xlfn.IFNA(VLOOKUP($B375,'B-LogEmaxOverpEC50'!$A:$AL,MATCH(AU$1,'B-LogEmaxOverpEC50'!$A$1:$AL$1,0),FALSE),"")</f>
        <v/>
      </c>
      <c r="AV375" s="152" t="str">
        <f>_xlfn.IFNA(VLOOKUP($B375,'B-LogEmaxOverpEC50'!$A:$AL,MATCH(AV$1,'B-LogEmaxOverpEC50'!$A$1:$AL$1,0),FALSE),"")</f>
        <v/>
      </c>
      <c r="AW375" s="152" t="str">
        <f>_xlfn.IFNA(VLOOKUP($B375,'B-LogEmaxOverpEC50'!$A:$AL,MATCH(AW$1,'B-LogEmaxOverpEC50'!$A$1:$AL$1,0),FALSE),"")</f>
        <v/>
      </c>
      <c r="AX375" s="152" t="str">
        <f>_xlfn.IFNA(VLOOKUP($B375,'B-LogEmaxOverpEC50'!$A:$AL,MATCH(AX$1,'B-LogEmaxOverpEC50'!$A$1:$AL$1,0),FALSE),"")</f>
        <v/>
      </c>
      <c r="AY375" s="152" t="str">
        <f>_xlfn.IFNA(VLOOKUP($B375,'B-LogEmaxOverpEC50'!$A:$AL,MATCH(AY$1,'B-LogEmaxOverpEC50'!$A$1:$AL$1,0),FALSE),"")</f>
        <v/>
      </c>
      <c r="AZ375" s="152" t="str">
        <f>_xlfn.IFNA(VLOOKUP($B375,'B-LogEmaxOverpEC50'!$A:$AL,MATCH(AZ$1,'B-LogEmaxOverpEC50'!$A$1:$AL$1,0),FALSE),"")</f>
        <v/>
      </c>
      <c r="BA375" s="152" t="str">
        <f>_xlfn.IFNA(VLOOKUP($B375,'B-LogEmaxOverpEC50'!$A:$AL,MATCH(BA$1,'B-LogEmaxOverpEC50'!$A$1:$AL$1,0),FALSE),"")</f>
        <v/>
      </c>
      <c r="BB375" s="152" t="str">
        <f>_xlfn.IFNA(VLOOKUP($B375,'B-LogEmaxOverpEC50'!$A:$AL,MATCH(BB$1,'B-LogEmaxOverpEC50'!$A$1:$AL$1,0),FALSE),"")</f>
        <v/>
      </c>
      <c r="BC375" s="152" t="str">
        <f>_xlfn.IFNA(VLOOKUP($B375,'B-LogEmaxOverpEC50'!$A:$AL,MATCH(BC$1,'B-LogEmaxOverpEC50'!$A$1:$AL$1,0),FALSE),"")</f>
        <v/>
      </c>
      <c r="BD375" s="152" t="str">
        <f>_xlfn.IFNA(VLOOKUP($B375,'B-LogEmaxOverpEC50'!$A:$AL,MATCH(BD$1,'B-LogEmaxOverpEC50'!$A$1:$AL$1,0),FALSE),"")</f>
        <v/>
      </c>
      <c r="BE375" s="152" t="str">
        <f>_xlfn.IFNA(VLOOKUP($B375,'B-LogEmaxOverpEC50'!$A:$AL,MATCH(BE$1,'B-LogEmaxOverpEC50'!$A$1:$AL$1,0),FALSE),"")</f>
        <v/>
      </c>
      <c r="BF375" s="152" t="str">
        <f>_xlfn.IFNA(VLOOKUP($B375,'B-LogEmaxOverpEC50'!$A:$AL,MATCH(BF$1,'B-LogEmaxOverpEC50'!$A$1:$AL$1,0),FALSE),"")</f>
        <v/>
      </c>
      <c r="BG375" s="137" t="str">
        <f>_xlfn.IFNA(VLOOKUP($B375,'I-LogEmaxOverpEC50'!$A:$AR,MATCH(BG$1,'I-LogEmaxOverpEC50'!$A$1:$AR$1,0),FALSE),"")</f>
        <v/>
      </c>
      <c r="BH375" s="136" t="str">
        <f>_xlfn.IFNA(VLOOKUP($B375,'I-LogEmaxOverpEC50'!$A:$AR,MATCH(BH$1,'I-LogEmaxOverpEC50'!$A$1:$AR$1,0),FALSE),"")</f>
        <v/>
      </c>
      <c r="BI375" s="136" t="str">
        <f>_xlfn.IFNA(VLOOKUP($B375,'I-LogEmaxOverpEC50'!$A:$AR,MATCH(BI$1,'I-LogEmaxOverpEC50'!$A$1:$AR$1,0),FALSE),"")</f>
        <v/>
      </c>
      <c r="BJ375" s="136" t="str">
        <f>_xlfn.IFNA(VLOOKUP($B375,'I-LogEmaxOverpEC50'!$A:$AR,MATCH(BJ$1,'I-LogEmaxOverpEC50'!$A$1:$AR$1,0),FALSE),"")</f>
        <v/>
      </c>
      <c r="BK375" s="136" t="str">
        <f>_xlfn.IFNA(VLOOKUP($B375,'I-LogEmaxOverpEC50'!$A:$AR,MATCH(BK$1,'I-LogEmaxOverpEC50'!$A$1:$AR$1,0),FALSE),"")</f>
        <v/>
      </c>
      <c r="BL375" s="136" t="str">
        <f>_xlfn.IFNA(VLOOKUP($B375,'I-LogEmaxOverpEC50'!$A:$AR,MATCH(BL$1,'I-LogEmaxOverpEC50'!$A$1:$AR$1,0),FALSE),"")</f>
        <v/>
      </c>
      <c r="BM375" s="136" t="str">
        <f>_xlfn.IFNA(VLOOKUP($B375,'I-LogEmaxOverpEC50'!$A:$AR,MATCH(BM$1,'I-LogEmaxOverpEC50'!$A$1:$AR$1,0),FALSE),"")</f>
        <v/>
      </c>
      <c r="BN375" s="136" t="str">
        <f>_xlfn.IFNA(VLOOKUP($B375,'I-LogEmaxOverpEC50'!$A:$AR,MATCH(BN$1,'I-LogEmaxOverpEC50'!$A$1:$AR$1,0),FALSE),"")</f>
        <v/>
      </c>
      <c r="BO375" s="136" t="str">
        <f>_xlfn.IFNA(VLOOKUP($B375,'I-LogEmaxOverpEC50'!$A:$AR,MATCH(BO$1,'I-LogEmaxOverpEC50'!$A$1:$AR$1,0),FALSE),"")</f>
        <v/>
      </c>
      <c r="BP375" s="136" t="str">
        <f>_xlfn.IFNA(VLOOKUP($B375,'I-LogEmaxOverpEC50'!$A:$AR,MATCH(BP$1,'I-LogEmaxOverpEC50'!$A$1:$AR$1,0),FALSE),"")</f>
        <v/>
      </c>
      <c r="BQ375" s="136" t="str">
        <f>_xlfn.IFNA(VLOOKUP($B375,'I-LogEmaxOverpEC50'!$A:$AR,MATCH(BQ$1,'I-LogEmaxOverpEC50'!$A$1:$AR$1,0),FALSE),"")</f>
        <v/>
      </c>
      <c r="BR375" s="136" t="str">
        <f>_xlfn.IFNA(VLOOKUP($B375,'I-LogEmaxOverpEC50'!$A:$AR,MATCH(BR$1,'I-LogEmaxOverpEC50'!$A$1:$AR$1,0),FALSE),"")</f>
        <v/>
      </c>
      <c r="BS375" s="136" t="str">
        <f>_xlfn.IFNA(VLOOKUP($B375,'I-LogEmaxOverpEC50'!$A:$AR,MATCH(BS$1,'I-LogEmaxOverpEC50'!$A$1:$AR$1,0),FALSE),"")</f>
        <v/>
      </c>
    </row>
    <row r="376" spans="1:71" x14ac:dyDescent="0.2">
      <c r="A376" s="146" t="e" cm="1">
        <f t="array" ref="A376">_xlfn.IFS(SUM(F376:R376)&gt;0,1,AB376&gt;0,2,TRUE,3)</f>
        <v>#N/A</v>
      </c>
      <c r="B376" s="146" t="s">
        <v>1613</v>
      </c>
      <c r="D376" s="151" t="str">
        <f>_xlfn.XLOOKUP(B376,RecNamesAll!A:A,RecNamesAll!E:E)</f>
        <v>T</v>
      </c>
      <c r="E376" s="150" t="str">
        <f>_xlfn.XLOOKUP(B376,RecNamesAll!A:A,RecNamesAll!C:C)</f>
        <v>TAS2R1</v>
      </c>
      <c r="F376" s="160" t="e">
        <f t="shared" si="100"/>
        <v>#N/A</v>
      </c>
      <c r="G376" s="159" t="e">
        <f t="shared" si="101"/>
        <v>#N/A</v>
      </c>
      <c r="H376" s="159" t="e">
        <f t="shared" si="102"/>
        <v>#N/A</v>
      </c>
      <c r="I376" s="159" t="e">
        <f t="shared" si="103"/>
        <v>#N/A</v>
      </c>
      <c r="J376" s="159" t="e">
        <f t="shared" si="104"/>
        <v>#N/A</v>
      </c>
      <c r="K376" s="159" t="e">
        <f t="shared" si="105"/>
        <v>#N/A</v>
      </c>
      <c r="L376" s="159" t="e">
        <f t="shared" si="106"/>
        <v>#N/A</v>
      </c>
      <c r="M376" s="159" t="e">
        <f t="shared" si="107"/>
        <v>#N/A</v>
      </c>
      <c r="N376" s="159" t="e">
        <f t="shared" si="108"/>
        <v>#N/A</v>
      </c>
      <c r="O376" s="159" t="e">
        <f t="shared" si="109"/>
        <v>#N/A</v>
      </c>
      <c r="P376" s="159" t="e">
        <f t="shared" si="110"/>
        <v>#N/A</v>
      </c>
      <c r="Q376" s="159" t="e">
        <f t="shared" si="111"/>
        <v>#N/A</v>
      </c>
      <c r="R376" s="159" t="e">
        <f t="shared" si="112"/>
        <v>#N/A</v>
      </c>
      <c r="U376" s="146" t="str">
        <f t="shared" si="113"/>
        <v>T</v>
      </c>
      <c r="V376" s="145" t="str">
        <f t="shared" si="114"/>
        <v>TAS2R1</v>
      </c>
      <c r="W376" s="157" t="e">
        <f>VLOOKUP($B376,GtP!$A:$DD,MATCH("Gs_0-2",GtP!$A$1:$DD$1,0),FALSE)</f>
        <v>#N/A</v>
      </c>
      <c r="X376" s="156" t="e">
        <f>VLOOKUP($B376,GtP!$A:$DD,MATCH("Gi/o_0-2",GtP!$A$1:$DD$1,0),FALSE)</f>
        <v>#N/A</v>
      </c>
      <c r="Y376" s="156" t="e">
        <f>VLOOKUP($B376,GtP!$A:$DD,MATCH("Gq/11_0-2",GtP!$A$1:$DD$1,0),FALSE)</f>
        <v>#N/A</v>
      </c>
      <c r="Z376" s="156" t="e">
        <f>VLOOKUP($B376,GtP!$A:$DD,MATCH("G12/13_0-2",GtP!$A$1:$DD$1,0),FALSE)</f>
        <v>#N/A</v>
      </c>
      <c r="AB376" s="143" t="e">
        <f t="shared" si="115"/>
        <v>#N/A</v>
      </c>
      <c r="AC376" s="315" t="str">
        <f t="shared" si="116"/>
        <v/>
      </c>
      <c r="AD376" s="349" t="str">
        <f t="shared" si="117"/>
        <v/>
      </c>
      <c r="AE376" s="349" t="str">
        <f t="shared" si="118"/>
        <v/>
      </c>
      <c r="AF376" s="311" t="str">
        <f t="shared" si="119"/>
        <v/>
      </c>
      <c r="AG376" s="141" t="e">
        <f>_xlfn.CONCAT(IF(AT376="","-","B"),IF(BG376="","-","I"),VLOOKUP($B376,GtP!$A:$BB,MATCH("Gs_0-1",GtP!$A$1:$BB$1,0),FALSE))</f>
        <v>#N/A</v>
      </c>
      <c r="AH376" s="140" t="e">
        <f>_xlfn.CONCAT(IF(AU376="","-","B"),IF(BH376="","-","I"),VLOOKUP($B376,GtP!$A:$BB,MATCH("Gs_0-1",GtP!$A$1:$BB$1,0),FALSE))</f>
        <v>#N/A</v>
      </c>
      <c r="AI376" s="140" t="e">
        <f>_xlfn.CONCAT(IF(AV376="","-","B"),IF(BI376="","-","I"),VLOOKUP($B376,GtP!$A:$BB,MATCH("Gi/o_0-1",GtP!$A$1:$BB$1,0),FALSE))</f>
        <v>#N/A</v>
      </c>
      <c r="AJ376" s="140" t="e">
        <f>_xlfn.CONCAT(IF(AW376="","-","B"),IF(BJ376="","-","I"),VLOOKUP($B376,GtP!$A:$BB,MATCH("Gi/o_0-1",GtP!$A$1:$BB$1,0),FALSE))</f>
        <v>#N/A</v>
      </c>
      <c r="AK376" s="140" t="e">
        <f>_xlfn.CONCAT(IF(AX376="","-","B"),IF(BK376="","-","I"),VLOOKUP($B376,GtP!$A:$BB,MATCH("Gi/o_0-1",GtP!$A$1:$BB$1,0),FALSE))</f>
        <v>#N/A</v>
      </c>
      <c r="AL376" s="140" t="e">
        <f>_xlfn.CONCAT(IF(AY376="","-","B"),IF(BL376="","-","I"),VLOOKUP($B376,GtP!$A:$BB,MATCH("Gi/o_0-1",GtP!$A$1:$BB$1,0),FALSE))</f>
        <v>#N/A</v>
      </c>
      <c r="AM376" s="140" t="e">
        <f>_xlfn.CONCAT(IF(AZ376="","-","B"),IF(BM376="","-","I"),VLOOKUP($B376,GtP!$A:$BB,MATCH("Gi/o_0-1",GtP!$A$1:$BB$1,0),FALSE))</f>
        <v>#N/A</v>
      </c>
      <c r="AN376" s="140" t="e">
        <f>_xlfn.CONCAT(IF(BA376="","-","B"),IF(BN376="","-","I"),VLOOKUP($B376,GtP!$A:$BB,MATCH("Gq/11_0-1",GtP!$A$1:$BB$1,0),FALSE))</f>
        <v>#N/A</v>
      </c>
      <c r="AO376" s="140" t="e">
        <f>_xlfn.CONCAT(IF(BB376="","-","B"),IF(BO376="","-","I"),VLOOKUP($B376,GtP!$A:$BB,MATCH("Gq/11_0-1",GtP!$A$1:$BB$1,0),FALSE))</f>
        <v>#N/A</v>
      </c>
      <c r="AP376" s="140" t="e">
        <f>_xlfn.CONCAT(IF(BC376="","-","B"),IF(BP376="","-","I"),VLOOKUP($B376,GtP!$A:$BB,MATCH("Gq/11_0-1",GtP!$A$1:$BB$1,0),FALSE))</f>
        <v>#N/A</v>
      </c>
      <c r="AQ376" s="140" t="e">
        <f>_xlfn.CONCAT(IF(BD376="","-","B"),IF(BQ376="","-","I"),VLOOKUP($B376,GtP!$A:$BB,MATCH("Gq/11_0-1",GtP!$A$1:$BB$1,0),FALSE))</f>
        <v>#N/A</v>
      </c>
      <c r="AR376" s="140" t="e">
        <f>_xlfn.CONCAT(IF(BE376="","-","B"),IF(BR376="","-","I"),VLOOKUP($B376,GtP!$A:$BB,MATCH("G12/13_0-1",GtP!$A$1:$BB$1,0),FALSE))</f>
        <v>#N/A</v>
      </c>
      <c r="AS376" s="140" t="e">
        <f>_xlfn.CONCAT(IF(BF376="","-","B"),IF(BS376="","-","I"),VLOOKUP($B376,GtP!$A:$BB,MATCH("G12/13_0-1",GtP!$A$1:$BB$1,0),FALSE))</f>
        <v>#N/A</v>
      </c>
      <c r="AT376" s="139" t="str">
        <f>_xlfn.IFNA(VLOOKUP($B376,'B-LogEmaxOverpEC50'!$A:$AL,MATCH(AT$1,'B-LogEmaxOverpEC50'!$A$1:$AL$1,0),FALSE),"")</f>
        <v/>
      </c>
      <c r="AU376" s="136" t="str">
        <f>_xlfn.IFNA(VLOOKUP($B376,'B-LogEmaxOverpEC50'!$A:$AL,MATCH(AU$1,'B-LogEmaxOverpEC50'!$A$1:$AL$1,0),FALSE),"")</f>
        <v/>
      </c>
      <c r="AV376" s="152" t="str">
        <f>_xlfn.IFNA(VLOOKUP($B376,'B-LogEmaxOverpEC50'!$A:$AL,MATCH(AV$1,'B-LogEmaxOverpEC50'!$A$1:$AL$1,0),FALSE),"")</f>
        <v/>
      </c>
      <c r="AW376" s="152" t="str">
        <f>_xlfn.IFNA(VLOOKUP($B376,'B-LogEmaxOverpEC50'!$A:$AL,MATCH(AW$1,'B-LogEmaxOverpEC50'!$A$1:$AL$1,0),FALSE),"")</f>
        <v/>
      </c>
      <c r="AX376" s="152" t="str">
        <f>_xlfn.IFNA(VLOOKUP($B376,'B-LogEmaxOverpEC50'!$A:$AL,MATCH(AX$1,'B-LogEmaxOverpEC50'!$A$1:$AL$1,0),FALSE),"")</f>
        <v/>
      </c>
      <c r="AY376" s="152" t="str">
        <f>_xlfn.IFNA(VLOOKUP($B376,'B-LogEmaxOverpEC50'!$A:$AL,MATCH(AY$1,'B-LogEmaxOverpEC50'!$A$1:$AL$1,0),FALSE),"")</f>
        <v/>
      </c>
      <c r="AZ376" s="152" t="str">
        <f>_xlfn.IFNA(VLOOKUP($B376,'B-LogEmaxOverpEC50'!$A:$AL,MATCH(AZ$1,'B-LogEmaxOverpEC50'!$A$1:$AL$1,0),FALSE),"")</f>
        <v/>
      </c>
      <c r="BA376" s="152" t="str">
        <f>_xlfn.IFNA(VLOOKUP($B376,'B-LogEmaxOverpEC50'!$A:$AL,MATCH(BA$1,'B-LogEmaxOverpEC50'!$A$1:$AL$1,0),FALSE),"")</f>
        <v/>
      </c>
      <c r="BB376" s="152" t="str">
        <f>_xlfn.IFNA(VLOOKUP($B376,'B-LogEmaxOverpEC50'!$A:$AL,MATCH(BB$1,'B-LogEmaxOverpEC50'!$A$1:$AL$1,0),FALSE),"")</f>
        <v/>
      </c>
      <c r="BC376" s="152" t="str">
        <f>_xlfn.IFNA(VLOOKUP($B376,'B-LogEmaxOverpEC50'!$A:$AL,MATCH(BC$1,'B-LogEmaxOverpEC50'!$A$1:$AL$1,0),FALSE),"")</f>
        <v/>
      </c>
      <c r="BD376" s="152" t="str">
        <f>_xlfn.IFNA(VLOOKUP($B376,'B-LogEmaxOverpEC50'!$A:$AL,MATCH(BD$1,'B-LogEmaxOverpEC50'!$A$1:$AL$1,0),FALSE),"")</f>
        <v/>
      </c>
      <c r="BE376" s="152" t="str">
        <f>_xlfn.IFNA(VLOOKUP($B376,'B-LogEmaxOverpEC50'!$A:$AL,MATCH(BE$1,'B-LogEmaxOverpEC50'!$A$1:$AL$1,0),FALSE),"")</f>
        <v/>
      </c>
      <c r="BF376" s="152" t="str">
        <f>_xlfn.IFNA(VLOOKUP($B376,'B-LogEmaxOverpEC50'!$A:$AL,MATCH(BF$1,'B-LogEmaxOverpEC50'!$A$1:$AL$1,0),FALSE),"")</f>
        <v/>
      </c>
      <c r="BG376" s="137" t="str">
        <f>_xlfn.IFNA(VLOOKUP($B376,'I-LogEmaxOverpEC50'!$A:$AR,MATCH(BG$1,'I-LogEmaxOverpEC50'!$A$1:$AR$1,0),FALSE),"")</f>
        <v/>
      </c>
      <c r="BH376" s="136" t="str">
        <f>_xlfn.IFNA(VLOOKUP($B376,'I-LogEmaxOverpEC50'!$A:$AR,MATCH(BH$1,'I-LogEmaxOverpEC50'!$A$1:$AR$1,0),FALSE),"")</f>
        <v/>
      </c>
      <c r="BI376" s="136" t="str">
        <f>_xlfn.IFNA(VLOOKUP($B376,'I-LogEmaxOverpEC50'!$A:$AR,MATCH(BI$1,'I-LogEmaxOverpEC50'!$A$1:$AR$1,0),FALSE),"")</f>
        <v/>
      </c>
      <c r="BJ376" s="136" t="str">
        <f>_xlfn.IFNA(VLOOKUP($B376,'I-LogEmaxOverpEC50'!$A:$AR,MATCH(BJ$1,'I-LogEmaxOverpEC50'!$A$1:$AR$1,0),FALSE),"")</f>
        <v/>
      </c>
      <c r="BK376" s="136" t="str">
        <f>_xlfn.IFNA(VLOOKUP($B376,'I-LogEmaxOverpEC50'!$A:$AR,MATCH(BK$1,'I-LogEmaxOverpEC50'!$A$1:$AR$1,0),FALSE),"")</f>
        <v/>
      </c>
      <c r="BL376" s="136" t="str">
        <f>_xlfn.IFNA(VLOOKUP($B376,'I-LogEmaxOverpEC50'!$A:$AR,MATCH(BL$1,'I-LogEmaxOverpEC50'!$A$1:$AR$1,0),FALSE),"")</f>
        <v/>
      </c>
      <c r="BM376" s="136" t="str">
        <f>_xlfn.IFNA(VLOOKUP($B376,'I-LogEmaxOverpEC50'!$A:$AR,MATCH(BM$1,'I-LogEmaxOverpEC50'!$A$1:$AR$1,0),FALSE),"")</f>
        <v/>
      </c>
      <c r="BN376" s="136" t="str">
        <f>_xlfn.IFNA(VLOOKUP($B376,'I-LogEmaxOverpEC50'!$A:$AR,MATCH(BN$1,'I-LogEmaxOverpEC50'!$A$1:$AR$1,0),FALSE),"")</f>
        <v/>
      </c>
      <c r="BO376" s="136" t="str">
        <f>_xlfn.IFNA(VLOOKUP($B376,'I-LogEmaxOverpEC50'!$A:$AR,MATCH(BO$1,'I-LogEmaxOverpEC50'!$A$1:$AR$1,0),FALSE),"")</f>
        <v/>
      </c>
      <c r="BP376" s="136" t="str">
        <f>_xlfn.IFNA(VLOOKUP($B376,'I-LogEmaxOverpEC50'!$A:$AR,MATCH(BP$1,'I-LogEmaxOverpEC50'!$A$1:$AR$1,0),FALSE),"")</f>
        <v/>
      </c>
      <c r="BQ376" s="136" t="str">
        <f>_xlfn.IFNA(VLOOKUP($B376,'I-LogEmaxOverpEC50'!$A:$AR,MATCH(BQ$1,'I-LogEmaxOverpEC50'!$A$1:$AR$1,0),FALSE),"")</f>
        <v/>
      </c>
      <c r="BR376" s="136" t="str">
        <f>_xlfn.IFNA(VLOOKUP($B376,'I-LogEmaxOverpEC50'!$A:$AR,MATCH(BR$1,'I-LogEmaxOverpEC50'!$A$1:$AR$1,0),FALSE),"")</f>
        <v/>
      </c>
      <c r="BS376" s="136" t="str">
        <f>_xlfn.IFNA(VLOOKUP($B376,'I-LogEmaxOverpEC50'!$A:$AR,MATCH(BS$1,'I-LogEmaxOverpEC50'!$A$1:$AR$1,0),FALSE),"")</f>
        <v/>
      </c>
    </row>
    <row r="377" spans="1:71" x14ac:dyDescent="0.2">
      <c r="A377" s="146" t="e" cm="1">
        <f t="array" ref="A377">_xlfn.IFS(SUM(F377:R377)&gt;0,1,AB377&gt;0,2,TRUE,3)</f>
        <v>#N/A</v>
      </c>
      <c r="B377" s="146" t="s">
        <v>1593</v>
      </c>
      <c r="D377" s="151" t="str">
        <f>_xlfn.XLOOKUP(B377,RecNamesAll!A:A,RecNamesAll!E:E)</f>
        <v>T</v>
      </c>
      <c r="E377" s="150" t="str">
        <f>_xlfn.XLOOKUP(B377,RecNamesAll!A:A,RecNamesAll!C:C)</f>
        <v>TAS2R10</v>
      </c>
      <c r="F377" s="160" t="e">
        <f t="shared" si="100"/>
        <v>#N/A</v>
      </c>
      <c r="G377" s="159" t="e">
        <f t="shared" si="101"/>
        <v>#N/A</v>
      </c>
      <c r="H377" s="159" t="e">
        <f t="shared" si="102"/>
        <v>#N/A</v>
      </c>
      <c r="I377" s="159" t="e">
        <f t="shared" si="103"/>
        <v>#N/A</v>
      </c>
      <c r="J377" s="159" t="e">
        <f t="shared" si="104"/>
        <v>#N/A</v>
      </c>
      <c r="K377" s="159" t="e">
        <f t="shared" si="105"/>
        <v>#N/A</v>
      </c>
      <c r="L377" s="159" t="e">
        <f t="shared" si="106"/>
        <v>#N/A</v>
      </c>
      <c r="M377" s="159" t="e">
        <f t="shared" si="107"/>
        <v>#N/A</v>
      </c>
      <c r="N377" s="159" t="e">
        <f t="shared" si="108"/>
        <v>#N/A</v>
      </c>
      <c r="O377" s="159" t="e">
        <f t="shared" si="109"/>
        <v>#N/A</v>
      </c>
      <c r="P377" s="159" t="e">
        <f t="shared" si="110"/>
        <v>#N/A</v>
      </c>
      <c r="Q377" s="159" t="e">
        <f t="shared" si="111"/>
        <v>#N/A</v>
      </c>
      <c r="R377" s="159" t="e">
        <f t="shared" si="112"/>
        <v>#N/A</v>
      </c>
      <c r="U377" s="146" t="str">
        <f t="shared" si="113"/>
        <v>T</v>
      </c>
      <c r="V377" s="145" t="str">
        <f t="shared" si="114"/>
        <v>TAS2R10</v>
      </c>
      <c r="W377" s="157" t="e">
        <f>VLOOKUP($B377,GtP!$A:$DD,MATCH("Gs_0-2",GtP!$A$1:$DD$1,0),FALSE)</f>
        <v>#N/A</v>
      </c>
      <c r="X377" s="156" t="e">
        <f>VLOOKUP($B377,GtP!$A:$DD,MATCH("Gi/o_0-2",GtP!$A$1:$DD$1,0),FALSE)</f>
        <v>#N/A</v>
      </c>
      <c r="Y377" s="156" t="e">
        <f>VLOOKUP($B377,GtP!$A:$DD,MATCH("Gq/11_0-2",GtP!$A$1:$DD$1,0),FALSE)</f>
        <v>#N/A</v>
      </c>
      <c r="Z377" s="156" t="e">
        <f>VLOOKUP($B377,GtP!$A:$DD,MATCH("G12/13_0-2",GtP!$A$1:$DD$1,0),FALSE)</f>
        <v>#N/A</v>
      </c>
      <c r="AB377" s="143" t="e">
        <f t="shared" si="115"/>
        <v>#N/A</v>
      </c>
      <c r="AC377" s="315" t="str">
        <f t="shared" si="116"/>
        <v/>
      </c>
      <c r="AD377" s="349" t="str">
        <f t="shared" si="117"/>
        <v/>
      </c>
      <c r="AE377" s="349" t="str">
        <f t="shared" si="118"/>
        <v/>
      </c>
      <c r="AF377" s="311" t="str">
        <f t="shared" si="119"/>
        <v/>
      </c>
      <c r="AG377" s="141" t="e">
        <f>_xlfn.CONCAT(IF(AT377="","-","B"),IF(BG377="","-","I"),VLOOKUP($B377,GtP!$A:$BB,MATCH("Gs_0-1",GtP!$A$1:$BB$1,0),FALSE))</f>
        <v>#N/A</v>
      </c>
      <c r="AH377" s="140" t="e">
        <f>_xlfn.CONCAT(IF(AU377="","-","B"),IF(BH377="","-","I"),VLOOKUP($B377,GtP!$A:$BB,MATCH("Gs_0-1",GtP!$A$1:$BB$1,0),FALSE))</f>
        <v>#N/A</v>
      </c>
      <c r="AI377" s="140" t="e">
        <f>_xlfn.CONCAT(IF(AV377="","-","B"),IF(BI377="","-","I"),VLOOKUP($B377,GtP!$A:$BB,MATCH("Gi/o_0-1",GtP!$A$1:$BB$1,0),FALSE))</f>
        <v>#N/A</v>
      </c>
      <c r="AJ377" s="140" t="e">
        <f>_xlfn.CONCAT(IF(AW377="","-","B"),IF(BJ377="","-","I"),VLOOKUP($B377,GtP!$A:$BB,MATCH("Gi/o_0-1",GtP!$A$1:$BB$1,0),FALSE))</f>
        <v>#N/A</v>
      </c>
      <c r="AK377" s="140" t="e">
        <f>_xlfn.CONCAT(IF(AX377="","-","B"),IF(BK377="","-","I"),VLOOKUP($B377,GtP!$A:$BB,MATCH("Gi/o_0-1",GtP!$A$1:$BB$1,0),FALSE))</f>
        <v>#N/A</v>
      </c>
      <c r="AL377" s="140" t="e">
        <f>_xlfn.CONCAT(IF(AY377="","-","B"),IF(BL377="","-","I"),VLOOKUP($B377,GtP!$A:$BB,MATCH("Gi/o_0-1",GtP!$A$1:$BB$1,0),FALSE))</f>
        <v>#N/A</v>
      </c>
      <c r="AM377" s="140" t="e">
        <f>_xlfn.CONCAT(IF(AZ377="","-","B"),IF(BM377="","-","I"),VLOOKUP($B377,GtP!$A:$BB,MATCH("Gi/o_0-1",GtP!$A$1:$BB$1,0),FALSE))</f>
        <v>#N/A</v>
      </c>
      <c r="AN377" s="140" t="e">
        <f>_xlfn.CONCAT(IF(BA377="","-","B"),IF(BN377="","-","I"),VLOOKUP($B377,GtP!$A:$BB,MATCH("Gq/11_0-1",GtP!$A$1:$BB$1,0),FALSE))</f>
        <v>#N/A</v>
      </c>
      <c r="AO377" s="140" t="e">
        <f>_xlfn.CONCAT(IF(BB377="","-","B"),IF(BO377="","-","I"),VLOOKUP($B377,GtP!$A:$BB,MATCH("Gq/11_0-1",GtP!$A$1:$BB$1,0),FALSE))</f>
        <v>#N/A</v>
      </c>
      <c r="AP377" s="140" t="e">
        <f>_xlfn.CONCAT(IF(BC377="","-","B"),IF(BP377="","-","I"),VLOOKUP($B377,GtP!$A:$BB,MATCH("Gq/11_0-1",GtP!$A$1:$BB$1,0),FALSE))</f>
        <v>#N/A</v>
      </c>
      <c r="AQ377" s="140" t="e">
        <f>_xlfn.CONCAT(IF(BD377="","-","B"),IF(BQ377="","-","I"),VLOOKUP($B377,GtP!$A:$BB,MATCH("Gq/11_0-1",GtP!$A$1:$BB$1,0),FALSE))</f>
        <v>#N/A</v>
      </c>
      <c r="AR377" s="140" t="e">
        <f>_xlfn.CONCAT(IF(BE377="","-","B"),IF(BR377="","-","I"),VLOOKUP($B377,GtP!$A:$BB,MATCH("G12/13_0-1",GtP!$A$1:$BB$1,0),FALSE))</f>
        <v>#N/A</v>
      </c>
      <c r="AS377" s="140" t="e">
        <f>_xlfn.CONCAT(IF(BF377="","-","B"),IF(BS377="","-","I"),VLOOKUP($B377,GtP!$A:$BB,MATCH("G12/13_0-1",GtP!$A$1:$BB$1,0),FALSE))</f>
        <v>#N/A</v>
      </c>
      <c r="AT377" s="139" t="str">
        <f>_xlfn.IFNA(VLOOKUP($B377,'B-LogEmaxOverpEC50'!$A:$AL,MATCH(AT$1,'B-LogEmaxOverpEC50'!$A$1:$AL$1,0),FALSE),"")</f>
        <v/>
      </c>
      <c r="AU377" s="136" t="str">
        <f>_xlfn.IFNA(VLOOKUP($B377,'B-LogEmaxOverpEC50'!$A:$AL,MATCH(AU$1,'B-LogEmaxOverpEC50'!$A$1:$AL$1,0),FALSE),"")</f>
        <v/>
      </c>
      <c r="AV377" s="152" t="str">
        <f>_xlfn.IFNA(VLOOKUP($B377,'B-LogEmaxOverpEC50'!$A:$AL,MATCH(AV$1,'B-LogEmaxOverpEC50'!$A$1:$AL$1,0),FALSE),"")</f>
        <v/>
      </c>
      <c r="AW377" s="152" t="str">
        <f>_xlfn.IFNA(VLOOKUP($B377,'B-LogEmaxOverpEC50'!$A:$AL,MATCH(AW$1,'B-LogEmaxOverpEC50'!$A$1:$AL$1,0),FALSE),"")</f>
        <v/>
      </c>
      <c r="AX377" s="152" t="str">
        <f>_xlfn.IFNA(VLOOKUP($B377,'B-LogEmaxOverpEC50'!$A:$AL,MATCH(AX$1,'B-LogEmaxOverpEC50'!$A$1:$AL$1,0),FALSE),"")</f>
        <v/>
      </c>
      <c r="AY377" s="152" t="str">
        <f>_xlfn.IFNA(VLOOKUP($B377,'B-LogEmaxOverpEC50'!$A:$AL,MATCH(AY$1,'B-LogEmaxOverpEC50'!$A$1:$AL$1,0),FALSE),"")</f>
        <v/>
      </c>
      <c r="AZ377" s="152" t="str">
        <f>_xlfn.IFNA(VLOOKUP($B377,'B-LogEmaxOverpEC50'!$A:$AL,MATCH(AZ$1,'B-LogEmaxOverpEC50'!$A$1:$AL$1,0),FALSE),"")</f>
        <v/>
      </c>
      <c r="BA377" s="152" t="str">
        <f>_xlfn.IFNA(VLOOKUP($B377,'B-LogEmaxOverpEC50'!$A:$AL,MATCH(BA$1,'B-LogEmaxOverpEC50'!$A$1:$AL$1,0),FALSE),"")</f>
        <v/>
      </c>
      <c r="BB377" s="152" t="str">
        <f>_xlfn.IFNA(VLOOKUP($B377,'B-LogEmaxOverpEC50'!$A:$AL,MATCH(BB$1,'B-LogEmaxOverpEC50'!$A$1:$AL$1,0),FALSE),"")</f>
        <v/>
      </c>
      <c r="BC377" s="152" t="str">
        <f>_xlfn.IFNA(VLOOKUP($B377,'B-LogEmaxOverpEC50'!$A:$AL,MATCH(BC$1,'B-LogEmaxOverpEC50'!$A$1:$AL$1,0),FALSE),"")</f>
        <v/>
      </c>
      <c r="BD377" s="152" t="str">
        <f>_xlfn.IFNA(VLOOKUP($B377,'B-LogEmaxOverpEC50'!$A:$AL,MATCH(BD$1,'B-LogEmaxOverpEC50'!$A$1:$AL$1,0),FALSE),"")</f>
        <v/>
      </c>
      <c r="BE377" s="152" t="str">
        <f>_xlfn.IFNA(VLOOKUP($B377,'B-LogEmaxOverpEC50'!$A:$AL,MATCH(BE$1,'B-LogEmaxOverpEC50'!$A$1:$AL$1,0),FALSE),"")</f>
        <v/>
      </c>
      <c r="BF377" s="152" t="str">
        <f>_xlfn.IFNA(VLOOKUP($B377,'B-LogEmaxOverpEC50'!$A:$AL,MATCH(BF$1,'B-LogEmaxOverpEC50'!$A$1:$AL$1,0),FALSE),"")</f>
        <v/>
      </c>
      <c r="BG377" s="137" t="str">
        <f>_xlfn.IFNA(VLOOKUP($B377,'I-LogEmaxOverpEC50'!$A:$AR,MATCH(BG$1,'I-LogEmaxOverpEC50'!$A$1:$AR$1,0),FALSE),"")</f>
        <v/>
      </c>
      <c r="BH377" s="136" t="str">
        <f>_xlfn.IFNA(VLOOKUP($B377,'I-LogEmaxOverpEC50'!$A:$AR,MATCH(BH$1,'I-LogEmaxOverpEC50'!$A$1:$AR$1,0),FALSE),"")</f>
        <v/>
      </c>
      <c r="BI377" s="136" t="str">
        <f>_xlfn.IFNA(VLOOKUP($B377,'I-LogEmaxOverpEC50'!$A:$AR,MATCH(BI$1,'I-LogEmaxOverpEC50'!$A$1:$AR$1,0),FALSE),"")</f>
        <v/>
      </c>
      <c r="BJ377" s="136" t="str">
        <f>_xlfn.IFNA(VLOOKUP($B377,'I-LogEmaxOverpEC50'!$A:$AR,MATCH(BJ$1,'I-LogEmaxOverpEC50'!$A$1:$AR$1,0),FALSE),"")</f>
        <v/>
      </c>
      <c r="BK377" s="136" t="str">
        <f>_xlfn.IFNA(VLOOKUP($B377,'I-LogEmaxOverpEC50'!$A:$AR,MATCH(BK$1,'I-LogEmaxOverpEC50'!$A$1:$AR$1,0),FALSE),"")</f>
        <v/>
      </c>
      <c r="BL377" s="136" t="str">
        <f>_xlfn.IFNA(VLOOKUP($B377,'I-LogEmaxOverpEC50'!$A:$AR,MATCH(BL$1,'I-LogEmaxOverpEC50'!$A$1:$AR$1,0),FALSE),"")</f>
        <v/>
      </c>
      <c r="BM377" s="136" t="str">
        <f>_xlfn.IFNA(VLOOKUP($B377,'I-LogEmaxOverpEC50'!$A:$AR,MATCH(BM$1,'I-LogEmaxOverpEC50'!$A$1:$AR$1,0),FALSE),"")</f>
        <v/>
      </c>
      <c r="BN377" s="136" t="str">
        <f>_xlfn.IFNA(VLOOKUP($B377,'I-LogEmaxOverpEC50'!$A:$AR,MATCH(BN$1,'I-LogEmaxOverpEC50'!$A$1:$AR$1,0),FALSE),"")</f>
        <v/>
      </c>
      <c r="BO377" s="136" t="str">
        <f>_xlfn.IFNA(VLOOKUP($B377,'I-LogEmaxOverpEC50'!$A:$AR,MATCH(BO$1,'I-LogEmaxOverpEC50'!$A$1:$AR$1,0),FALSE),"")</f>
        <v/>
      </c>
      <c r="BP377" s="136" t="str">
        <f>_xlfn.IFNA(VLOOKUP($B377,'I-LogEmaxOverpEC50'!$A:$AR,MATCH(BP$1,'I-LogEmaxOverpEC50'!$A$1:$AR$1,0),FALSE),"")</f>
        <v/>
      </c>
      <c r="BQ377" s="136" t="str">
        <f>_xlfn.IFNA(VLOOKUP($B377,'I-LogEmaxOverpEC50'!$A:$AR,MATCH(BQ$1,'I-LogEmaxOverpEC50'!$A$1:$AR$1,0),FALSE),"")</f>
        <v/>
      </c>
      <c r="BR377" s="136" t="str">
        <f>_xlfn.IFNA(VLOOKUP($B377,'I-LogEmaxOverpEC50'!$A:$AR,MATCH(BR$1,'I-LogEmaxOverpEC50'!$A$1:$AR$1,0),FALSE),"")</f>
        <v/>
      </c>
      <c r="BS377" s="136" t="str">
        <f>_xlfn.IFNA(VLOOKUP($B377,'I-LogEmaxOverpEC50'!$A:$AR,MATCH(BS$1,'I-LogEmaxOverpEC50'!$A$1:$AR$1,0),FALSE),"")</f>
        <v/>
      </c>
    </row>
    <row r="378" spans="1:71" x14ac:dyDescent="0.2">
      <c r="A378" s="146" t="e" cm="1">
        <f t="array" ref="A378">_xlfn.IFS(SUM(F378:R378)&gt;0,1,AB378&gt;0,2,TRUE,3)</f>
        <v>#N/A</v>
      </c>
      <c r="B378" s="146" t="s">
        <v>1589</v>
      </c>
      <c r="D378" s="151" t="str">
        <f>_xlfn.XLOOKUP(B378,RecNamesAll!A:A,RecNamesAll!E:E)</f>
        <v>T</v>
      </c>
      <c r="E378" s="150" t="str">
        <f>_xlfn.XLOOKUP(B378,RecNamesAll!A:A,RecNamesAll!C:C)</f>
        <v>TAS2R13</v>
      </c>
      <c r="F378" s="160" t="e">
        <f t="shared" si="100"/>
        <v>#N/A</v>
      </c>
      <c r="G378" s="159" t="e">
        <f t="shared" si="101"/>
        <v>#N/A</v>
      </c>
      <c r="H378" s="159" t="e">
        <f t="shared" si="102"/>
        <v>#N/A</v>
      </c>
      <c r="I378" s="159" t="e">
        <f t="shared" si="103"/>
        <v>#N/A</v>
      </c>
      <c r="J378" s="159" t="e">
        <f t="shared" si="104"/>
        <v>#N/A</v>
      </c>
      <c r="K378" s="159" t="e">
        <f t="shared" si="105"/>
        <v>#N/A</v>
      </c>
      <c r="L378" s="159" t="e">
        <f t="shared" si="106"/>
        <v>#N/A</v>
      </c>
      <c r="M378" s="159" t="e">
        <f t="shared" si="107"/>
        <v>#N/A</v>
      </c>
      <c r="N378" s="159" t="e">
        <f t="shared" si="108"/>
        <v>#N/A</v>
      </c>
      <c r="O378" s="159" t="e">
        <f t="shared" si="109"/>
        <v>#N/A</v>
      </c>
      <c r="P378" s="159" t="e">
        <f t="shared" si="110"/>
        <v>#N/A</v>
      </c>
      <c r="Q378" s="159" t="e">
        <f t="shared" si="111"/>
        <v>#N/A</v>
      </c>
      <c r="R378" s="159" t="e">
        <f t="shared" si="112"/>
        <v>#N/A</v>
      </c>
      <c r="U378" s="146" t="str">
        <f t="shared" si="113"/>
        <v>T</v>
      </c>
      <c r="V378" s="145" t="str">
        <f t="shared" si="114"/>
        <v>TAS2R13</v>
      </c>
      <c r="W378" s="157" t="e">
        <f>VLOOKUP($B378,GtP!$A:$DD,MATCH("Gs_0-2",GtP!$A$1:$DD$1,0),FALSE)</f>
        <v>#N/A</v>
      </c>
      <c r="X378" s="156" t="e">
        <f>VLOOKUP($B378,GtP!$A:$DD,MATCH("Gi/o_0-2",GtP!$A$1:$DD$1,0),FALSE)</f>
        <v>#N/A</v>
      </c>
      <c r="Y378" s="156" t="e">
        <f>VLOOKUP($B378,GtP!$A:$DD,MATCH("Gq/11_0-2",GtP!$A$1:$DD$1,0),FALSE)</f>
        <v>#N/A</v>
      </c>
      <c r="Z378" s="156" t="e">
        <f>VLOOKUP($B378,GtP!$A:$DD,MATCH("G12/13_0-2",GtP!$A$1:$DD$1,0),FALSE)</f>
        <v>#N/A</v>
      </c>
      <c r="AB378" s="143" t="e">
        <f t="shared" si="115"/>
        <v>#N/A</v>
      </c>
      <c r="AC378" s="315" t="str">
        <f t="shared" si="116"/>
        <v/>
      </c>
      <c r="AD378" s="349" t="str">
        <f t="shared" si="117"/>
        <v/>
      </c>
      <c r="AE378" s="349" t="str">
        <f t="shared" si="118"/>
        <v/>
      </c>
      <c r="AF378" s="311" t="str">
        <f t="shared" si="119"/>
        <v/>
      </c>
      <c r="AG378" s="141" t="e">
        <f>_xlfn.CONCAT(IF(AT378="","-","B"),IF(BG378="","-","I"),VLOOKUP($B378,GtP!$A:$BB,MATCH("Gs_0-1",GtP!$A$1:$BB$1,0),FALSE))</f>
        <v>#N/A</v>
      </c>
      <c r="AH378" s="140" t="e">
        <f>_xlfn.CONCAT(IF(AU378="","-","B"),IF(BH378="","-","I"),VLOOKUP($B378,GtP!$A:$BB,MATCH("Gs_0-1",GtP!$A$1:$BB$1,0),FALSE))</f>
        <v>#N/A</v>
      </c>
      <c r="AI378" s="140" t="e">
        <f>_xlfn.CONCAT(IF(AV378="","-","B"),IF(BI378="","-","I"),VLOOKUP($B378,GtP!$A:$BB,MATCH("Gi/o_0-1",GtP!$A$1:$BB$1,0),FALSE))</f>
        <v>#N/A</v>
      </c>
      <c r="AJ378" s="140" t="e">
        <f>_xlfn.CONCAT(IF(AW378="","-","B"),IF(BJ378="","-","I"),VLOOKUP($B378,GtP!$A:$BB,MATCH("Gi/o_0-1",GtP!$A$1:$BB$1,0),FALSE))</f>
        <v>#N/A</v>
      </c>
      <c r="AK378" s="140" t="e">
        <f>_xlfn.CONCAT(IF(AX378="","-","B"),IF(BK378="","-","I"),VLOOKUP($B378,GtP!$A:$BB,MATCH("Gi/o_0-1",GtP!$A$1:$BB$1,0),FALSE))</f>
        <v>#N/A</v>
      </c>
      <c r="AL378" s="140" t="e">
        <f>_xlfn.CONCAT(IF(AY378="","-","B"),IF(BL378="","-","I"),VLOOKUP($B378,GtP!$A:$BB,MATCH("Gi/o_0-1",GtP!$A$1:$BB$1,0),FALSE))</f>
        <v>#N/A</v>
      </c>
      <c r="AM378" s="140" t="e">
        <f>_xlfn.CONCAT(IF(AZ378="","-","B"),IF(BM378="","-","I"),VLOOKUP($B378,GtP!$A:$BB,MATCH("Gi/o_0-1",GtP!$A$1:$BB$1,0),FALSE))</f>
        <v>#N/A</v>
      </c>
      <c r="AN378" s="140" t="e">
        <f>_xlfn.CONCAT(IF(BA378="","-","B"),IF(BN378="","-","I"),VLOOKUP($B378,GtP!$A:$BB,MATCH("Gq/11_0-1",GtP!$A$1:$BB$1,0),FALSE))</f>
        <v>#N/A</v>
      </c>
      <c r="AO378" s="140" t="e">
        <f>_xlfn.CONCAT(IF(BB378="","-","B"),IF(BO378="","-","I"),VLOOKUP($B378,GtP!$A:$BB,MATCH("Gq/11_0-1",GtP!$A$1:$BB$1,0),FALSE))</f>
        <v>#N/A</v>
      </c>
      <c r="AP378" s="140" t="e">
        <f>_xlfn.CONCAT(IF(BC378="","-","B"),IF(BP378="","-","I"),VLOOKUP($B378,GtP!$A:$BB,MATCH("Gq/11_0-1",GtP!$A$1:$BB$1,0),FALSE))</f>
        <v>#N/A</v>
      </c>
      <c r="AQ378" s="140" t="e">
        <f>_xlfn.CONCAT(IF(BD378="","-","B"),IF(BQ378="","-","I"),VLOOKUP($B378,GtP!$A:$BB,MATCH("Gq/11_0-1",GtP!$A$1:$BB$1,0),FALSE))</f>
        <v>#N/A</v>
      </c>
      <c r="AR378" s="140" t="e">
        <f>_xlfn.CONCAT(IF(BE378="","-","B"),IF(BR378="","-","I"),VLOOKUP($B378,GtP!$A:$BB,MATCH("G12/13_0-1",GtP!$A$1:$BB$1,0),FALSE))</f>
        <v>#N/A</v>
      </c>
      <c r="AS378" s="140" t="e">
        <f>_xlfn.CONCAT(IF(BF378="","-","B"),IF(BS378="","-","I"),VLOOKUP($B378,GtP!$A:$BB,MATCH("G12/13_0-1",GtP!$A$1:$BB$1,0),FALSE))</f>
        <v>#N/A</v>
      </c>
      <c r="AT378" s="139" t="str">
        <f>_xlfn.IFNA(VLOOKUP($B378,'B-LogEmaxOverpEC50'!$A:$AL,MATCH(AT$1,'B-LogEmaxOverpEC50'!$A$1:$AL$1,0),FALSE),"")</f>
        <v/>
      </c>
      <c r="AU378" s="136" t="str">
        <f>_xlfn.IFNA(VLOOKUP($B378,'B-LogEmaxOverpEC50'!$A:$AL,MATCH(AU$1,'B-LogEmaxOverpEC50'!$A$1:$AL$1,0),FALSE),"")</f>
        <v/>
      </c>
      <c r="AV378" s="152" t="str">
        <f>_xlfn.IFNA(VLOOKUP($B378,'B-LogEmaxOverpEC50'!$A:$AL,MATCH(AV$1,'B-LogEmaxOverpEC50'!$A$1:$AL$1,0),FALSE),"")</f>
        <v/>
      </c>
      <c r="AW378" s="152" t="str">
        <f>_xlfn.IFNA(VLOOKUP($B378,'B-LogEmaxOverpEC50'!$A:$AL,MATCH(AW$1,'B-LogEmaxOverpEC50'!$A$1:$AL$1,0),FALSE),"")</f>
        <v/>
      </c>
      <c r="AX378" s="152" t="str">
        <f>_xlfn.IFNA(VLOOKUP($B378,'B-LogEmaxOverpEC50'!$A:$AL,MATCH(AX$1,'B-LogEmaxOverpEC50'!$A$1:$AL$1,0),FALSE),"")</f>
        <v/>
      </c>
      <c r="AY378" s="152" t="str">
        <f>_xlfn.IFNA(VLOOKUP($B378,'B-LogEmaxOverpEC50'!$A:$AL,MATCH(AY$1,'B-LogEmaxOverpEC50'!$A$1:$AL$1,0),FALSE),"")</f>
        <v/>
      </c>
      <c r="AZ378" s="152" t="str">
        <f>_xlfn.IFNA(VLOOKUP($B378,'B-LogEmaxOverpEC50'!$A:$AL,MATCH(AZ$1,'B-LogEmaxOverpEC50'!$A$1:$AL$1,0),FALSE),"")</f>
        <v/>
      </c>
      <c r="BA378" s="152" t="str">
        <f>_xlfn.IFNA(VLOOKUP($B378,'B-LogEmaxOverpEC50'!$A:$AL,MATCH(BA$1,'B-LogEmaxOverpEC50'!$A$1:$AL$1,0),FALSE),"")</f>
        <v/>
      </c>
      <c r="BB378" s="152" t="str">
        <f>_xlfn.IFNA(VLOOKUP($B378,'B-LogEmaxOverpEC50'!$A:$AL,MATCH(BB$1,'B-LogEmaxOverpEC50'!$A$1:$AL$1,0),FALSE),"")</f>
        <v/>
      </c>
      <c r="BC378" s="152" t="str">
        <f>_xlfn.IFNA(VLOOKUP($B378,'B-LogEmaxOverpEC50'!$A:$AL,MATCH(BC$1,'B-LogEmaxOverpEC50'!$A$1:$AL$1,0),FALSE),"")</f>
        <v/>
      </c>
      <c r="BD378" s="152" t="str">
        <f>_xlfn.IFNA(VLOOKUP($B378,'B-LogEmaxOverpEC50'!$A:$AL,MATCH(BD$1,'B-LogEmaxOverpEC50'!$A$1:$AL$1,0),FALSE),"")</f>
        <v/>
      </c>
      <c r="BE378" s="152" t="str">
        <f>_xlfn.IFNA(VLOOKUP($B378,'B-LogEmaxOverpEC50'!$A:$AL,MATCH(BE$1,'B-LogEmaxOverpEC50'!$A$1:$AL$1,0),FALSE),"")</f>
        <v/>
      </c>
      <c r="BF378" s="152" t="str">
        <f>_xlfn.IFNA(VLOOKUP($B378,'B-LogEmaxOverpEC50'!$A:$AL,MATCH(BF$1,'B-LogEmaxOverpEC50'!$A$1:$AL$1,0),FALSE),"")</f>
        <v/>
      </c>
      <c r="BG378" s="137" t="str">
        <f>_xlfn.IFNA(VLOOKUP($B378,'I-LogEmaxOverpEC50'!$A:$AR,MATCH(BG$1,'I-LogEmaxOverpEC50'!$A$1:$AR$1,0),FALSE),"")</f>
        <v/>
      </c>
      <c r="BH378" s="136" t="str">
        <f>_xlfn.IFNA(VLOOKUP($B378,'I-LogEmaxOverpEC50'!$A:$AR,MATCH(BH$1,'I-LogEmaxOverpEC50'!$A$1:$AR$1,0),FALSE),"")</f>
        <v/>
      </c>
      <c r="BI378" s="136" t="str">
        <f>_xlfn.IFNA(VLOOKUP($B378,'I-LogEmaxOverpEC50'!$A:$AR,MATCH(BI$1,'I-LogEmaxOverpEC50'!$A$1:$AR$1,0),FALSE),"")</f>
        <v/>
      </c>
      <c r="BJ378" s="136" t="str">
        <f>_xlfn.IFNA(VLOOKUP($B378,'I-LogEmaxOverpEC50'!$A:$AR,MATCH(BJ$1,'I-LogEmaxOverpEC50'!$A$1:$AR$1,0),FALSE),"")</f>
        <v/>
      </c>
      <c r="BK378" s="136" t="str">
        <f>_xlfn.IFNA(VLOOKUP($B378,'I-LogEmaxOverpEC50'!$A:$AR,MATCH(BK$1,'I-LogEmaxOverpEC50'!$A$1:$AR$1,0),FALSE),"")</f>
        <v/>
      </c>
      <c r="BL378" s="136" t="str">
        <f>_xlfn.IFNA(VLOOKUP($B378,'I-LogEmaxOverpEC50'!$A:$AR,MATCH(BL$1,'I-LogEmaxOverpEC50'!$A$1:$AR$1,0),FALSE),"")</f>
        <v/>
      </c>
      <c r="BM378" s="136" t="str">
        <f>_xlfn.IFNA(VLOOKUP($B378,'I-LogEmaxOverpEC50'!$A:$AR,MATCH(BM$1,'I-LogEmaxOverpEC50'!$A$1:$AR$1,0),FALSE),"")</f>
        <v/>
      </c>
      <c r="BN378" s="136" t="str">
        <f>_xlfn.IFNA(VLOOKUP($B378,'I-LogEmaxOverpEC50'!$A:$AR,MATCH(BN$1,'I-LogEmaxOverpEC50'!$A$1:$AR$1,0),FALSE),"")</f>
        <v/>
      </c>
      <c r="BO378" s="136" t="str">
        <f>_xlfn.IFNA(VLOOKUP($B378,'I-LogEmaxOverpEC50'!$A:$AR,MATCH(BO$1,'I-LogEmaxOverpEC50'!$A$1:$AR$1,0),FALSE),"")</f>
        <v/>
      </c>
      <c r="BP378" s="136" t="str">
        <f>_xlfn.IFNA(VLOOKUP($B378,'I-LogEmaxOverpEC50'!$A:$AR,MATCH(BP$1,'I-LogEmaxOverpEC50'!$A$1:$AR$1,0),FALSE),"")</f>
        <v/>
      </c>
      <c r="BQ378" s="136" t="str">
        <f>_xlfn.IFNA(VLOOKUP($B378,'I-LogEmaxOverpEC50'!$A:$AR,MATCH(BQ$1,'I-LogEmaxOverpEC50'!$A$1:$AR$1,0),FALSE),"")</f>
        <v/>
      </c>
      <c r="BR378" s="136" t="str">
        <f>_xlfn.IFNA(VLOOKUP($B378,'I-LogEmaxOverpEC50'!$A:$AR,MATCH(BR$1,'I-LogEmaxOverpEC50'!$A$1:$AR$1,0),FALSE),"")</f>
        <v/>
      </c>
      <c r="BS378" s="136" t="str">
        <f>_xlfn.IFNA(VLOOKUP($B378,'I-LogEmaxOverpEC50'!$A:$AR,MATCH(BS$1,'I-LogEmaxOverpEC50'!$A$1:$AR$1,0),FALSE),"")</f>
        <v/>
      </c>
    </row>
    <row r="379" spans="1:71" x14ac:dyDescent="0.2">
      <c r="A379" s="146" t="e" cm="1">
        <f t="array" ref="A379">_xlfn.IFS(SUM(F379:R379)&gt;0,1,AB379&gt;0,2,TRUE,3)</f>
        <v>#N/A</v>
      </c>
      <c r="B379" s="146" t="s">
        <v>1585</v>
      </c>
      <c r="D379" s="151" t="str">
        <f>_xlfn.XLOOKUP(B379,RecNamesAll!A:A,RecNamesAll!E:E)</f>
        <v>T</v>
      </c>
      <c r="E379" s="150" t="str">
        <f>_xlfn.XLOOKUP(B379,RecNamesAll!A:A,RecNamesAll!C:C)</f>
        <v>TAS2R14</v>
      </c>
      <c r="F379" s="160" t="e">
        <f t="shared" si="100"/>
        <v>#N/A</v>
      </c>
      <c r="G379" s="159" t="e">
        <f t="shared" si="101"/>
        <v>#N/A</v>
      </c>
      <c r="H379" s="159" t="e">
        <f t="shared" si="102"/>
        <v>#N/A</v>
      </c>
      <c r="I379" s="159" t="e">
        <f t="shared" si="103"/>
        <v>#N/A</v>
      </c>
      <c r="J379" s="159" t="e">
        <f t="shared" si="104"/>
        <v>#N/A</v>
      </c>
      <c r="K379" s="159" t="e">
        <f t="shared" si="105"/>
        <v>#N/A</v>
      </c>
      <c r="L379" s="159" t="e">
        <f t="shared" si="106"/>
        <v>#N/A</v>
      </c>
      <c r="M379" s="159" t="e">
        <f t="shared" si="107"/>
        <v>#N/A</v>
      </c>
      <c r="N379" s="159" t="e">
        <f t="shared" si="108"/>
        <v>#N/A</v>
      </c>
      <c r="O379" s="159" t="e">
        <f t="shared" si="109"/>
        <v>#N/A</v>
      </c>
      <c r="P379" s="159" t="e">
        <f t="shared" si="110"/>
        <v>#N/A</v>
      </c>
      <c r="Q379" s="159" t="e">
        <f t="shared" si="111"/>
        <v>#N/A</v>
      </c>
      <c r="R379" s="159" t="e">
        <f t="shared" si="112"/>
        <v>#N/A</v>
      </c>
      <c r="U379" s="146" t="str">
        <f t="shared" si="113"/>
        <v>T</v>
      </c>
      <c r="V379" s="145" t="str">
        <f t="shared" si="114"/>
        <v>TAS2R14</v>
      </c>
      <c r="W379" s="157" t="e">
        <f>VLOOKUP($B379,GtP!$A:$DD,MATCH("Gs_0-2",GtP!$A$1:$DD$1,0),FALSE)</f>
        <v>#N/A</v>
      </c>
      <c r="X379" s="156" t="e">
        <f>VLOOKUP($B379,GtP!$A:$DD,MATCH("Gi/o_0-2",GtP!$A$1:$DD$1,0),FALSE)</f>
        <v>#N/A</v>
      </c>
      <c r="Y379" s="156" t="e">
        <f>VLOOKUP($B379,GtP!$A:$DD,MATCH("Gq/11_0-2",GtP!$A$1:$DD$1,0),FALSE)</f>
        <v>#N/A</v>
      </c>
      <c r="Z379" s="156" t="e">
        <f>VLOOKUP($B379,GtP!$A:$DD,MATCH("G12/13_0-2",GtP!$A$1:$DD$1,0),FALSE)</f>
        <v>#N/A</v>
      </c>
      <c r="AB379" s="143" t="e">
        <f t="shared" si="115"/>
        <v>#N/A</v>
      </c>
      <c r="AC379" s="315" t="str">
        <f t="shared" si="116"/>
        <v/>
      </c>
      <c r="AD379" s="349" t="str">
        <f t="shared" si="117"/>
        <v/>
      </c>
      <c r="AE379" s="349" t="str">
        <f t="shared" si="118"/>
        <v/>
      </c>
      <c r="AF379" s="311" t="str">
        <f t="shared" si="119"/>
        <v/>
      </c>
      <c r="AG379" s="141" t="e">
        <f>_xlfn.CONCAT(IF(AT379="","-","B"),IF(BG379="","-","I"),VLOOKUP($B379,GtP!$A:$BB,MATCH("Gs_0-1",GtP!$A$1:$BB$1,0),FALSE))</f>
        <v>#N/A</v>
      </c>
      <c r="AH379" s="140" t="e">
        <f>_xlfn.CONCAT(IF(AU379="","-","B"),IF(BH379="","-","I"),VLOOKUP($B379,GtP!$A:$BB,MATCH("Gs_0-1",GtP!$A$1:$BB$1,0),FALSE))</f>
        <v>#N/A</v>
      </c>
      <c r="AI379" s="140" t="e">
        <f>_xlfn.CONCAT(IF(AV379="","-","B"),IF(BI379="","-","I"),VLOOKUP($B379,GtP!$A:$BB,MATCH("Gi/o_0-1",GtP!$A$1:$BB$1,0),FALSE))</f>
        <v>#N/A</v>
      </c>
      <c r="AJ379" s="140" t="e">
        <f>_xlfn.CONCAT(IF(AW379="","-","B"),IF(BJ379="","-","I"),VLOOKUP($B379,GtP!$A:$BB,MATCH("Gi/o_0-1",GtP!$A$1:$BB$1,0),FALSE))</f>
        <v>#N/A</v>
      </c>
      <c r="AK379" s="140" t="e">
        <f>_xlfn.CONCAT(IF(AX379="","-","B"),IF(BK379="","-","I"),VLOOKUP($B379,GtP!$A:$BB,MATCH("Gi/o_0-1",GtP!$A$1:$BB$1,0),FALSE))</f>
        <v>#N/A</v>
      </c>
      <c r="AL379" s="140" t="e">
        <f>_xlfn.CONCAT(IF(AY379="","-","B"),IF(BL379="","-","I"),VLOOKUP($B379,GtP!$A:$BB,MATCH("Gi/o_0-1",GtP!$A$1:$BB$1,0),FALSE))</f>
        <v>#N/A</v>
      </c>
      <c r="AM379" s="140" t="e">
        <f>_xlfn.CONCAT(IF(AZ379="","-","B"),IF(BM379="","-","I"),VLOOKUP($B379,GtP!$A:$BB,MATCH("Gi/o_0-1",GtP!$A$1:$BB$1,0),FALSE))</f>
        <v>#N/A</v>
      </c>
      <c r="AN379" s="140" t="e">
        <f>_xlfn.CONCAT(IF(BA379="","-","B"),IF(BN379="","-","I"),VLOOKUP($B379,GtP!$A:$BB,MATCH("Gq/11_0-1",GtP!$A$1:$BB$1,0),FALSE))</f>
        <v>#N/A</v>
      </c>
      <c r="AO379" s="140" t="e">
        <f>_xlfn.CONCAT(IF(BB379="","-","B"),IF(BO379="","-","I"),VLOOKUP($B379,GtP!$A:$BB,MATCH("Gq/11_0-1",GtP!$A$1:$BB$1,0),FALSE))</f>
        <v>#N/A</v>
      </c>
      <c r="AP379" s="140" t="e">
        <f>_xlfn.CONCAT(IF(BC379="","-","B"),IF(BP379="","-","I"),VLOOKUP($B379,GtP!$A:$BB,MATCH("Gq/11_0-1",GtP!$A$1:$BB$1,0),FALSE))</f>
        <v>#N/A</v>
      </c>
      <c r="AQ379" s="140" t="e">
        <f>_xlfn.CONCAT(IF(BD379="","-","B"),IF(BQ379="","-","I"),VLOOKUP($B379,GtP!$A:$BB,MATCH("Gq/11_0-1",GtP!$A$1:$BB$1,0),FALSE))</f>
        <v>#N/A</v>
      </c>
      <c r="AR379" s="140" t="e">
        <f>_xlfn.CONCAT(IF(BE379="","-","B"),IF(BR379="","-","I"),VLOOKUP($B379,GtP!$A:$BB,MATCH("G12/13_0-1",GtP!$A$1:$BB$1,0),FALSE))</f>
        <v>#N/A</v>
      </c>
      <c r="AS379" s="140" t="e">
        <f>_xlfn.CONCAT(IF(BF379="","-","B"),IF(BS379="","-","I"),VLOOKUP($B379,GtP!$A:$BB,MATCH("G12/13_0-1",GtP!$A$1:$BB$1,0),FALSE))</f>
        <v>#N/A</v>
      </c>
      <c r="AT379" s="139" t="str">
        <f>_xlfn.IFNA(VLOOKUP($B379,'B-LogEmaxOverpEC50'!$A:$AL,MATCH(AT$1,'B-LogEmaxOverpEC50'!$A$1:$AL$1,0),FALSE),"")</f>
        <v/>
      </c>
      <c r="AU379" s="136" t="str">
        <f>_xlfn.IFNA(VLOOKUP($B379,'B-LogEmaxOverpEC50'!$A:$AL,MATCH(AU$1,'B-LogEmaxOverpEC50'!$A$1:$AL$1,0),FALSE),"")</f>
        <v/>
      </c>
      <c r="AV379" s="152" t="str">
        <f>_xlfn.IFNA(VLOOKUP($B379,'B-LogEmaxOverpEC50'!$A:$AL,MATCH(AV$1,'B-LogEmaxOverpEC50'!$A$1:$AL$1,0),FALSE),"")</f>
        <v/>
      </c>
      <c r="AW379" s="152" t="str">
        <f>_xlfn.IFNA(VLOOKUP($B379,'B-LogEmaxOverpEC50'!$A:$AL,MATCH(AW$1,'B-LogEmaxOverpEC50'!$A$1:$AL$1,0),FALSE),"")</f>
        <v/>
      </c>
      <c r="AX379" s="152" t="str">
        <f>_xlfn.IFNA(VLOOKUP($B379,'B-LogEmaxOverpEC50'!$A:$AL,MATCH(AX$1,'B-LogEmaxOverpEC50'!$A$1:$AL$1,0),FALSE),"")</f>
        <v/>
      </c>
      <c r="AY379" s="152" t="str">
        <f>_xlfn.IFNA(VLOOKUP($B379,'B-LogEmaxOverpEC50'!$A:$AL,MATCH(AY$1,'B-LogEmaxOverpEC50'!$A$1:$AL$1,0),FALSE),"")</f>
        <v/>
      </c>
      <c r="AZ379" s="152" t="str">
        <f>_xlfn.IFNA(VLOOKUP($B379,'B-LogEmaxOverpEC50'!$A:$AL,MATCH(AZ$1,'B-LogEmaxOverpEC50'!$A$1:$AL$1,0),FALSE),"")</f>
        <v/>
      </c>
      <c r="BA379" s="152" t="str">
        <f>_xlfn.IFNA(VLOOKUP($B379,'B-LogEmaxOverpEC50'!$A:$AL,MATCH(BA$1,'B-LogEmaxOverpEC50'!$A$1:$AL$1,0),FALSE),"")</f>
        <v/>
      </c>
      <c r="BB379" s="152" t="str">
        <f>_xlfn.IFNA(VLOOKUP($B379,'B-LogEmaxOverpEC50'!$A:$AL,MATCH(BB$1,'B-LogEmaxOverpEC50'!$A$1:$AL$1,0),FALSE),"")</f>
        <v/>
      </c>
      <c r="BC379" s="152" t="str">
        <f>_xlfn.IFNA(VLOOKUP($B379,'B-LogEmaxOverpEC50'!$A:$AL,MATCH(BC$1,'B-LogEmaxOverpEC50'!$A$1:$AL$1,0),FALSE),"")</f>
        <v/>
      </c>
      <c r="BD379" s="152" t="str">
        <f>_xlfn.IFNA(VLOOKUP($B379,'B-LogEmaxOverpEC50'!$A:$AL,MATCH(BD$1,'B-LogEmaxOverpEC50'!$A$1:$AL$1,0),FALSE),"")</f>
        <v/>
      </c>
      <c r="BE379" s="152" t="str">
        <f>_xlfn.IFNA(VLOOKUP($B379,'B-LogEmaxOverpEC50'!$A:$AL,MATCH(BE$1,'B-LogEmaxOverpEC50'!$A$1:$AL$1,0),FALSE),"")</f>
        <v/>
      </c>
      <c r="BF379" s="152" t="str">
        <f>_xlfn.IFNA(VLOOKUP($B379,'B-LogEmaxOverpEC50'!$A:$AL,MATCH(BF$1,'B-LogEmaxOverpEC50'!$A$1:$AL$1,0),FALSE),"")</f>
        <v/>
      </c>
      <c r="BG379" s="137" t="str">
        <f>_xlfn.IFNA(VLOOKUP($B379,'I-LogEmaxOverpEC50'!$A:$AR,MATCH(BG$1,'I-LogEmaxOverpEC50'!$A$1:$AR$1,0),FALSE),"")</f>
        <v/>
      </c>
      <c r="BH379" s="136" t="str">
        <f>_xlfn.IFNA(VLOOKUP($B379,'I-LogEmaxOverpEC50'!$A:$AR,MATCH(BH$1,'I-LogEmaxOverpEC50'!$A$1:$AR$1,0),FALSE),"")</f>
        <v/>
      </c>
      <c r="BI379" s="136" t="str">
        <f>_xlfn.IFNA(VLOOKUP($B379,'I-LogEmaxOverpEC50'!$A:$AR,MATCH(BI$1,'I-LogEmaxOverpEC50'!$A$1:$AR$1,0),FALSE),"")</f>
        <v/>
      </c>
      <c r="BJ379" s="136" t="str">
        <f>_xlfn.IFNA(VLOOKUP($B379,'I-LogEmaxOverpEC50'!$A:$AR,MATCH(BJ$1,'I-LogEmaxOverpEC50'!$A$1:$AR$1,0),FALSE),"")</f>
        <v/>
      </c>
      <c r="BK379" s="136" t="str">
        <f>_xlfn.IFNA(VLOOKUP($B379,'I-LogEmaxOverpEC50'!$A:$AR,MATCH(BK$1,'I-LogEmaxOverpEC50'!$A$1:$AR$1,0),FALSE),"")</f>
        <v/>
      </c>
      <c r="BL379" s="136" t="str">
        <f>_xlfn.IFNA(VLOOKUP($B379,'I-LogEmaxOverpEC50'!$A:$AR,MATCH(BL$1,'I-LogEmaxOverpEC50'!$A$1:$AR$1,0),FALSE),"")</f>
        <v/>
      </c>
      <c r="BM379" s="136" t="str">
        <f>_xlfn.IFNA(VLOOKUP($B379,'I-LogEmaxOverpEC50'!$A:$AR,MATCH(BM$1,'I-LogEmaxOverpEC50'!$A$1:$AR$1,0),FALSE),"")</f>
        <v/>
      </c>
      <c r="BN379" s="136" t="str">
        <f>_xlfn.IFNA(VLOOKUP($B379,'I-LogEmaxOverpEC50'!$A:$AR,MATCH(BN$1,'I-LogEmaxOverpEC50'!$A$1:$AR$1,0),FALSE),"")</f>
        <v/>
      </c>
      <c r="BO379" s="136" t="str">
        <f>_xlfn.IFNA(VLOOKUP($B379,'I-LogEmaxOverpEC50'!$A:$AR,MATCH(BO$1,'I-LogEmaxOverpEC50'!$A$1:$AR$1,0),FALSE),"")</f>
        <v/>
      </c>
      <c r="BP379" s="136" t="str">
        <f>_xlfn.IFNA(VLOOKUP($B379,'I-LogEmaxOverpEC50'!$A:$AR,MATCH(BP$1,'I-LogEmaxOverpEC50'!$A$1:$AR$1,0),FALSE),"")</f>
        <v/>
      </c>
      <c r="BQ379" s="136" t="str">
        <f>_xlfn.IFNA(VLOOKUP($B379,'I-LogEmaxOverpEC50'!$A:$AR,MATCH(BQ$1,'I-LogEmaxOverpEC50'!$A$1:$AR$1,0),FALSE),"")</f>
        <v/>
      </c>
      <c r="BR379" s="136" t="str">
        <f>_xlfn.IFNA(VLOOKUP($B379,'I-LogEmaxOverpEC50'!$A:$AR,MATCH(BR$1,'I-LogEmaxOverpEC50'!$A$1:$AR$1,0),FALSE),"")</f>
        <v/>
      </c>
      <c r="BS379" s="136" t="str">
        <f>_xlfn.IFNA(VLOOKUP($B379,'I-LogEmaxOverpEC50'!$A:$AR,MATCH(BS$1,'I-LogEmaxOverpEC50'!$A$1:$AR$1,0),FALSE),"")</f>
        <v/>
      </c>
    </row>
    <row r="380" spans="1:71" x14ac:dyDescent="0.2">
      <c r="A380" s="146" t="e" cm="1">
        <f t="array" ref="A380">_xlfn.IFS(SUM(F380:R380)&gt;0,1,AB380&gt;0,2,TRUE,3)</f>
        <v>#N/A</v>
      </c>
      <c r="B380" s="146" t="s">
        <v>1581</v>
      </c>
      <c r="D380" s="151" t="str">
        <f>_xlfn.XLOOKUP(B380,RecNamesAll!A:A,RecNamesAll!E:E)</f>
        <v>T</v>
      </c>
      <c r="E380" s="150" t="str">
        <f>_xlfn.XLOOKUP(B380,RecNamesAll!A:A,RecNamesAll!C:C)</f>
        <v>TAS2R16</v>
      </c>
      <c r="F380" s="160" t="e">
        <f t="shared" si="100"/>
        <v>#N/A</v>
      </c>
      <c r="G380" s="159" t="e">
        <f t="shared" si="101"/>
        <v>#N/A</v>
      </c>
      <c r="H380" s="159" t="e">
        <f t="shared" si="102"/>
        <v>#N/A</v>
      </c>
      <c r="I380" s="159" t="e">
        <f t="shared" si="103"/>
        <v>#N/A</v>
      </c>
      <c r="J380" s="159" t="e">
        <f t="shared" si="104"/>
        <v>#N/A</v>
      </c>
      <c r="K380" s="159" t="e">
        <f t="shared" si="105"/>
        <v>#N/A</v>
      </c>
      <c r="L380" s="159" t="e">
        <f t="shared" si="106"/>
        <v>#N/A</v>
      </c>
      <c r="M380" s="159" t="e">
        <f t="shared" si="107"/>
        <v>#N/A</v>
      </c>
      <c r="N380" s="159" t="e">
        <f t="shared" si="108"/>
        <v>#N/A</v>
      </c>
      <c r="O380" s="159" t="e">
        <f t="shared" si="109"/>
        <v>#N/A</v>
      </c>
      <c r="P380" s="159" t="e">
        <f t="shared" si="110"/>
        <v>#N/A</v>
      </c>
      <c r="Q380" s="159" t="e">
        <f t="shared" si="111"/>
        <v>#N/A</v>
      </c>
      <c r="R380" s="159" t="e">
        <f t="shared" si="112"/>
        <v>#N/A</v>
      </c>
      <c r="U380" s="146" t="str">
        <f t="shared" si="113"/>
        <v>T</v>
      </c>
      <c r="V380" s="145" t="str">
        <f t="shared" si="114"/>
        <v>TAS2R16</v>
      </c>
      <c r="W380" s="157" t="e">
        <f>VLOOKUP($B380,GtP!$A:$DD,MATCH("Gs_0-2",GtP!$A$1:$DD$1,0),FALSE)</f>
        <v>#N/A</v>
      </c>
      <c r="X380" s="156" t="e">
        <f>VLOOKUP($B380,GtP!$A:$DD,MATCH("Gi/o_0-2",GtP!$A$1:$DD$1,0),FALSE)</f>
        <v>#N/A</v>
      </c>
      <c r="Y380" s="156" t="e">
        <f>VLOOKUP($B380,GtP!$A:$DD,MATCH("Gq/11_0-2",GtP!$A$1:$DD$1,0),FALSE)</f>
        <v>#N/A</v>
      </c>
      <c r="Z380" s="156" t="e">
        <f>VLOOKUP($B380,GtP!$A:$DD,MATCH("G12/13_0-2",GtP!$A$1:$DD$1,0),FALSE)</f>
        <v>#N/A</v>
      </c>
      <c r="AB380" s="143" t="e">
        <f t="shared" si="115"/>
        <v>#N/A</v>
      </c>
      <c r="AC380" s="315" t="str">
        <f t="shared" si="116"/>
        <v/>
      </c>
      <c r="AD380" s="349" t="str">
        <f t="shared" si="117"/>
        <v/>
      </c>
      <c r="AE380" s="349" t="str">
        <f t="shared" si="118"/>
        <v/>
      </c>
      <c r="AF380" s="311" t="str">
        <f t="shared" si="119"/>
        <v/>
      </c>
      <c r="AG380" s="141" t="e">
        <f>_xlfn.CONCAT(IF(AT380="","-","B"),IF(BG380="","-","I"),VLOOKUP($B380,GtP!$A:$BB,MATCH("Gs_0-1",GtP!$A$1:$BB$1,0),FALSE))</f>
        <v>#N/A</v>
      </c>
      <c r="AH380" s="140" t="e">
        <f>_xlfn.CONCAT(IF(AU380="","-","B"),IF(BH380="","-","I"),VLOOKUP($B380,GtP!$A:$BB,MATCH("Gs_0-1",GtP!$A$1:$BB$1,0),FALSE))</f>
        <v>#N/A</v>
      </c>
      <c r="AI380" s="140" t="e">
        <f>_xlfn.CONCAT(IF(AV380="","-","B"),IF(BI380="","-","I"),VLOOKUP($B380,GtP!$A:$BB,MATCH("Gi/o_0-1",GtP!$A$1:$BB$1,0),FALSE))</f>
        <v>#N/A</v>
      </c>
      <c r="AJ380" s="140" t="e">
        <f>_xlfn.CONCAT(IF(AW380="","-","B"),IF(BJ380="","-","I"),VLOOKUP($B380,GtP!$A:$BB,MATCH("Gi/o_0-1",GtP!$A$1:$BB$1,0),FALSE))</f>
        <v>#N/A</v>
      </c>
      <c r="AK380" s="140" t="e">
        <f>_xlfn.CONCAT(IF(AX380="","-","B"),IF(BK380="","-","I"),VLOOKUP($B380,GtP!$A:$BB,MATCH("Gi/o_0-1",GtP!$A$1:$BB$1,0),FALSE))</f>
        <v>#N/A</v>
      </c>
      <c r="AL380" s="140" t="e">
        <f>_xlfn.CONCAT(IF(AY380="","-","B"),IF(BL380="","-","I"),VLOOKUP($B380,GtP!$A:$BB,MATCH("Gi/o_0-1",GtP!$A$1:$BB$1,0),FALSE))</f>
        <v>#N/A</v>
      </c>
      <c r="AM380" s="140" t="e">
        <f>_xlfn.CONCAT(IF(AZ380="","-","B"),IF(BM380="","-","I"),VLOOKUP($B380,GtP!$A:$BB,MATCH("Gi/o_0-1",GtP!$A$1:$BB$1,0),FALSE))</f>
        <v>#N/A</v>
      </c>
      <c r="AN380" s="140" t="e">
        <f>_xlfn.CONCAT(IF(BA380="","-","B"),IF(BN380="","-","I"),VLOOKUP($B380,GtP!$A:$BB,MATCH("Gq/11_0-1",GtP!$A$1:$BB$1,0),FALSE))</f>
        <v>#N/A</v>
      </c>
      <c r="AO380" s="140" t="e">
        <f>_xlfn.CONCAT(IF(BB380="","-","B"),IF(BO380="","-","I"),VLOOKUP($B380,GtP!$A:$BB,MATCH("Gq/11_0-1",GtP!$A$1:$BB$1,0),FALSE))</f>
        <v>#N/A</v>
      </c>
      <c r="AP380" s="140" t="e">
        <f>_xlfn.CONCAT(IF(BC380="","-","B"),IF(BP380="","-","I"),VLOOKUP($B380,GtP!$A:$BB,MATCH("Gq/11_0-1",GtP!$A$1:$BB$1,0),FALSE))</f>
        <v>#N/A</v>
      </c>
      <c r="AQ380" s="140" t="e">
        <f>_xlfn.CONCAT(IF(BD380="","-","B"),IF(BQ380="","-","I"),VLOOKUP($B380,GtP!$A:$BB,MATCH("Gq/11_0-1",GtP!$A$1:$BB$1,0),FALSE))</f>
        <v>#N/A</v>
      </c>
      <c r="AR380" s="140" t="e">
        <f>_xlfn.CONCAT(IF(BE380="","-","B"),IF(BR380="","-","I"),VLOOKUP($B380,GtP!$A:$BB,MATCH("G12/13_0-1",GtP!$A$1:$BB$1,0),FALSE))</f>
        <v>#N/A</v>
      </c>
      <c r="AS380" s="140" t="e">
        <f>_xlfn.CONCAT(IF(BF380="","-","B"),IF(BS380="","-","I"),VLOOKUP($B380,GtP!$A:$BB,MATCH("G12/13_0-1",GtP!$A$1:$BB$1,0),FALSE))</f>
        <v>#N/A</v>
      </c>
      <c r="AT380" s="139" t="str">
        <f>_xlfn.IFNA(VLOOKUP($B380,'B-LogEmaxOverpEC50'!$A:$AL,MATCH(AT$1,'B-LogEmaxOverpEC50'!$A$1:$AL$1,0),FALSE),"")</f>
        <v/>
      </c>
      <c r="AU380" s="136" t="str">
        <f>_xlfn.IFNA(VLOOKUP($B380,'B-LogEmaxOverpEC50'!$A:$AL,MATCH(AU$1,'B-LogEmaxOverpEC50'!$A$1:$AL$1,0),FALSE),"")</f>
        <v/>
      </c>
      <c r="AV380" s="152" t="str">
        <f>_xlfn.IFNA(VLOOKUP($B380,'B-LogEmaxOverpEC50'!$A:$AL,MATCH(AV$1,'B-LogEmaxOverpEC50'!$A$1:$AL$1,0),FALSE),"")</f>
        <v/>
      </c>
      <c r="AW380" s="152" t="str">
        <f>_xlfn.IFNA(VLOOKUP($B380,'B-LogEmaxOverpEC50'!$A:$AL,MATCH(AW$1,'B-LogEmaxOverpEC50'!$A$1:$AL$1,0),FALSE),"")</f>
        <v/>
      </c>
      <c r="AX380" s="152" t="str">
        <f>_xlfn.IFNA(VLOOKUP($B380,'B-LogEmaxOverpEC50'!$A:$AL,MATCH(AX$1,'B-LogEmaxOverpEC50'!$A$1:$AL$1,0),FALSE),"")</f>
        <v/>
      </c>
      <c r="AY380" s="152" t="str">
        <f>_xlfn.IFNA(VLOOKUP($B380,'B-LogEmaxOverpEC50'!$A:$AL,MATCH(AY$1,'B-LogEmaxOverpEC50'!$A$1:$AL$1,0),FALSE),"")</f>
        <v/>
      </c>
      <c r="AZ380" s="152" t="str">
        <f>_xlfn.IFNA(VLOOKUP($B380,'B-LogEmaxOverpEC50'!$A:$AL,MATCH(AZ$1,'B-LogEmaxOverpEC50'!$A$1:$AL$1,0),FALSE),"")</f>
        <v/>
      </c>
      <c r="BA380" s="152" t="str">
        <f>_xlfn.IFNA(VLOOKUP($B380,'B-LogEmaxOverpEC50'!$A:$AL,MATCH(BA$1,'B-LogEmaxOverpEC50'!$A$1:$AL$1,0),FALSE),"")</f>
        <v/>
      </c>
      <c r="BB380" s="152" t="str">
        <f>_xlfn.IFNA(VLOOKUP($B380,'B-LogEmaxOverpEC50'!$A:$AL,MATCH(BB$1,'B-LogEmaxOverpEC50'!$A$1:$AL$1,0),FALSE),"")</f>
        <v/>
      </c>
      <c r="BC380" s="152" t="str">
        <f>_xlfn.IFNA(VLOOKUP($B380,'B-LogEmaxOverpEC50'!$A:$AL,MATCH(BC$1,'B-LogEmaxOverpEC50'!$A$1:$AL$1,0),FALSE),"")</f>
        <v/>
      </c>
      <c r="BD380" s="152" t="str">
        <f>_xlfn.IFNA(VLOOKUP($B380,'B-LogEmaxOverpEC50'!$A:$AL,MATCH(BD$1,'B-LogEmaxOverpEC50'!$A$1:$AL$1,0),FALSE),"")</f>
        <v/>
      </c>
      <c r="BE380" s="152" t="str">
        <f>_xlfn.IFNA(VLOOKUP($B380,'B-LogEmaxOverpEC50'!$A:$AL,MATCH(BE$1,'B-LogEmaxOverpEC50'!$A$1:$AL$1,0),FALSE),"")</f>
        <v/>
      </c>
      <c r="BF380" s="152" t="str">
        <f>_xlfn.IFNA(VLOOKUP($B380,'B-LogEmaxOverpEC50'!$A:$AL,MATCH(BF$1,'B-LogEmaxOverpEC50'!$A$1:$AL$1,0),FALSE),"")</f>
        <v/>
      </c>
      <c r="BG380" s="137" t="str">
        <f>_xlfn.IFNA(VLOOKUP($B380,'I-LogEmaxOverpEC50'!$A:$AR,MATCH(BG$1,'I-LogEmaxOverpEC50'!$A$1:$AR$1,0),FALSE),"")</f>
        <v/>
      </c>
      <c r="BH380" s="136" t="str">
        <f>_xlfn.IFNA(VLOOKUP($B380,'I-LogEmaxOverpEC50'!$A:$AR,MATCH(BH$1,'I-LogEmaxOverpEC50'!$A$1:$AR$1,0),FALSE),"")</f>
        <v/>
      </c>
      <c r="BI380" s="136" t="str">
        <f>_xlfn.IFNA(VLOOKUP($B380,'I-LogEmaxOverpEC50'!$A:$AR,MATCH(BI$1,'I-LogEmaxOverpEC50'!$A$1:$AR$1,0),FALSE),"")</f>
        <v/>
      </c>
      <c r="BJ380" s="136" t="str">
        <f>_xlfn.IFNA(VLOOKUP($B380,'I-LogEmaxOverpEC50'!$A:$AR,MATCH(BJ$1,'I-LogEmaxOverpEC50'!$A$1:$AR$1,0),FALSE),"")</f>
        <v/>
      </c>
      <c r="BK380" s="136" t="str">
        <f>_xlfn.IFNA(VLOOKUP($B380,'I-LogEmaxOverpEC50'!$A:$AR,MATCH(BK$1,'I-LogEmaxOverpEC50'!$A$1:$AR$1,0),FALSE),"")</f>
        <v/>
      </c>
      <c r="BL380" s="136" t="str">
        <f>_xlfn.IFNA(VLOOKUP($B380,'I-LogEmaxOverpEC50'!$A:$AR,MATCH(BL$1,'I-LogEmaxOverpEC50'!$A$1:$AR$1,0),FALSE),"")</f>
        <v/>
      </c>
      <c r="BM380" s="136" t="str">
        <f>_xlfn.IFNA(VLOOKUP($B380,'I-LogEmaxOverpEC50'!$A:$AR,MATCH(BM$1,'I-LogEmaxOverpEC50'!$A$1:$AR$1,0),FALSE),"")</f>
        <v/>
      </c>
      <c r="BN380" s="136" t="str">
        <f>_xlfn.IFNA(VLOOKUP($B380,'I-LogEmaxOverpEC50'!$A:$AR,MATCH(BN$1,'I-LogEmaxOverpEC50'!$A$1:$AR$1,0),FALSE),"")</f>
        <v/>
      </c>
      <c r="BO380" s="136" t="str">
        <f>_xlfn.IFNA(VLOOKUP($B380,'I-LogEmaxOverpEC50'!$A:$AR,MATCH(BO$1,'I-LogEmaxOverpEC50'!$A$1:$AR$1,0),FALSE),"")</f>
        <v/>
      </c>
      <c r="BP380" s="136" t="str">
        <f>_xlfn.IFNA(VLOOKUP($B380,'I-LogEmaxOverpEC50'!$A:$AR,MATCH(BP$1,'I-LogEmaxOverpEC50'!$A$1:$AR$1,0),FALSE),"")</f>
        <v/>
      </c>
      <c r="BQ380" s="136" t="str">
        <f>_xlfn.IFNA(VLOOKUP($B380,'I-LogEmaxOverpEC50'!$A:$AR,MATCH(BQ$1,'I-LogEmaxOverpEC50'!$A$1:$AR$1,0),FALSE),"")</f>
        <v/>
      </c>
      <c r="BR380" s="136" t="str">
        <f>_xlfn.IFNA(VLOOKUP($B380,'I-LogEmaxOverpEC50'!$A:$AR,MATCH(BR$1,'I-LogEmaxOverpEC50'!$A$1:$AR$1,0),FALSE),"")</f>
        <v/>
      </c>
      <c r="BS380" s="136" t="str">
        <f>_xlfn.IFNA(VLOOKUP($B380,'I-LogEmaxOverpEC50'!$A:$AR,MATCH(BS$1,'I-LogEmaxOverpEC50'!$A$1:$AR$1,0),FALSE),"")</f>
        <v/>
      </c>
    </row>
    <row r="381" spans="1:71" x14ac:dyDescent="0.2">
      <c r="A381" s="146" t="e" cm="1">
        <f t="array" ref="A381">_xlfn.IFS(SUM(F381:R381)&gt;0,1,AB381&gt;0,2,TRUE,3)</f>
        <v>#N/A</v>
      </c>
      <c r="B381" s="146" t="s">
        <v>1577</v>
      </c>
      <c r="D381" s="151" t="str">
        <f>_xlfn.XLOOKUP(B381,RecNamesAll!A:A,RecNamesAll!E:E)</f>
        <v>T</v>
      </c>
      <c r="E381" s="150" t="str">
        <f>_xlfn.XLOOKUP(B381,RecNamesAll!A:A,RecNamesAll!C:C)</f>
        <v>TAS2R19</v>
      </c>
      <c r="F381" s="160" t="e">
        <f t="shared" si="100"/>
        <v>#N/A</v>
      </c>
      <c r="G381" s="159" t="e">
        <f t="shared" si="101"/>
        <v>#N/A</v>
      </c>
      <c r="H381" s="159" t="e">
        <f t="shared" si="102"/>
        <v>#N/A</v>
      </c>
      <c r="I381" s="159" t="e">
        <f t="shared" si="103"/>
        <v>#N/A</v>
      </c>
      <c r="J381" s="159" t="e">
        <f t="shared" si="104"/>
        <v>#N/A</v>
      </c>
      <c r="K381" s="159" t="e">
        <f t="shared" si="105"/>
        <v>#N/A</v>
      </c>
      <c r="L381" s="159" t="e">
        <f t="shared" si="106"/>
        <v>#N/A</v>
      </c>
      <c r="M381" s="159" t="e">
        <f t="shared" si="107"/>
        <v>#N/A</v>
      </c>
      <c r="N381" s="159" t="e">
        <f t="shared" si="108"/>
        <v>#N/A</v>
      </c>
      <c r="O381" s="159" t="e">
        <f t="shared" si="109"/>
        <v>#N/A</v>
      </c>
      <c r="P381" s="159" t="e">
        <f t="shared" si="110"/>
        <v>#N/A</v>
      </c>
      <c r="Q381" s="159" t="e">
        <f t="shared" si="111"/>
        <v>#N/A</v>
      </c>
      <c r="R381" s="159" t="e">
        <f t="shared" si="112"/>
        <v>#N/A</v>
      </c>
      <c r="U381" s="146" t="str">
        <f t="shared" si="113"/>
        <v>T</v>
      </c>
      <c r="V381" s="145" t="str">
        <f t="shared" si="114"/>
        <v>TAS2R19</v>
      </c>
      <c r="W381" s="157" t="e">
        <f>VLOOKUP($B381,GtP!$A:$DD,MATCH("Gs_0-2",GtP!$A$1:$DD$1,0),FALSE)</f>
        <v>#N/A</v>
      </c>
      <c r="X381" s="156" t="e">
        <f>VLOOKUP($B381,GtP!$A:$DD,MATCH("Gi/o_0-2",GtP!$A$1:$DD$1,0),FALSE)</f>
        <v>#N/A</v>
      </c>
      <c r="Y381" s="156" t="e">
        <f>VLOOKUP($B381,GtP!$A:$DD,MATCH("Gq/11_0-2",GtP!$A$1:$DD$1,0),FALSE)</f>
        <v>#N/A</v>
      </c>
      <c r="Z381" s="156" t="e">
        <f>VLOOKUP($B381,GtP!$A:$DD,MATCH("G12/13_0-2",GtP!$A$1:$DD$1,0),FALSE)</f>
        <v>#N/A</v>
      </c>
      <c r="AB381" s="143" t="e">
        <f t="shared" si="115"/>
        <v>#N/A</v>
      </c>
      <c r="AC381" s="315" t="str">
        <f t="shared" si="116"/>
        <v/>
      </c>
      <c r="AD381" s="349" t="str">
        <f t="shared" si="117"/>
        <v/>
      </c>
      <c r="AE381" s="349" t="str">
        <f t="shared" si="118"/>
        <v/>
      </c>
      <c r="AF381" s="311" t="str">
        <f t="shared" si="119"/>
        <v/>
      </c>
      <c r="AG381" s="141" t="e">
        <f>_xlfn.CONCAT(IF(AT381="","-","B"),IF(BG381="","-","I"),VLOOKUP($B381,GtP!$A:$BB,MATCH("Gs_0-1",GtP!$A$1:$BB$1,0),FALSE))</f>
        <v>#N/A</v>
      </c>
      <c r="AH381" s="140" t="e">
        <f>_xlfn.CONCAT(IF(AU381="","-","B"),IF(BH381="","-","I"),VLOOKUP($B381,GtP!$A:$BB,MATCH("Gs_0-1",GtP!$A$1:$BB$1,0),FALSE))</f>
        <v>#N/A</v>
      </c>
      <c r="AI381" s="140" t="e">
        <f>_xlfn.CONCAT(IF(AV381="","-","B"),IF(BI381="","-","I"),VLOOKUP($B381,GtP!$A:$BB,MATCH("Gi/o_0-1",GtP!$A$1:$BB$1,0),FALSE))</f>
        <v>#N/A</v>
      </c>
      <c r="AJ381" s="140" t="e">
        <f>_xlfn.CONCAT(IF(AW381="","-","B"),IF(BJ381="","-","I"),VLOOKUP($B381,GtP!$A:$BB,MATCH("Gi/o_0-1",GtP!$A$1:$BB$1,0),FALSE))</f>
        <v>#N/A</v>
      </c>
      <c r="AK381" s="140" t="e">
        <f>_xlfn.CONCAT(IF(AX381="","-","B"),IF(BK381="","-","I"),VLOOKUP($B381,GtP!$A:$BB,MATCH("Gi/o_0-1",GtP!$A$1:$BB$1,0),FALSE))</f>
        <v>#N/A</v>
      </c>
      <c r="AL381" s="140" t="e">
        <f>_xlfn.CONCAT(IF(AY381="","-","B"),IF(BL381="","-","I"),VLOOKUP($B381,GtP!$A:$BB,MATCH("Gi/o_0-1",GtP!$A$1:$BB$1,0),FALSE))</f>
        <v>#N/A</v>
      </c>
      <c r="AM381" s="140" t="e">
        <f>_xlfn.CONCAT(IF(AZ381="","-","B"),IF(BM381="","-","I"),VLOOKUP($B381,GtP!$A:$BB,MATCH("Gi/o_0-1",GtP!$A$1:$BB$1,0),FALSE))</f>
        <v>#N/A</v>
      </c>
      <c r="AN381" s="140" t="e">
        <f>_xlfn.CONCAT(IF(BA381="","-","B"),IF(BN381="","-","I"),VLOOKUP($B381,GtP!$A:$BB,MATCH("Gq/11_0-1",GtP!$A$1:$BB$1,0),FALSE))</f>
        <v>#N/A</v>
      </c>
      <c r="AO381" s="140" t="e">
        <f>_xlfn.CONCAT(IF(BB381="","-","B"),IF(BO381="","-","I"),VLOOKUP($B381,GtP!$A:$BB,MATCH("Gq/11_0-1",GtP!$A$1:$BB$1,0),FALSE))</f>
        <v>#N/A</v>
      </c>
      <c r="AP381" s="140" t="e">
        <f>_xlfn.CONCAT(IF(BC381="","-","B"),IF(BP381="","-","I"),VLOOKUP($B381,GtP!$A:$BB,MATCH("Gq/11_0-1",GtP!$A$1:$BB$1,0),FALSE))</f>
        <v>#N/A</v>
      </c>
      <c r="AQ381" s="140" t="e">
        <f>_xlfn.CONCAT(IF(BD381="","-","B"),IF(BQ381="","-","I"),VLOOKUP($B381,GtP!$A:$BB,MATCH("Gq/11_0-1",GtP!$A$1:$BB$1,0),FALSE))</f>
        <v>#N/A</v>
      </c>
      <c r="AR381" s="140" t="e">
        <f>_xlfn.CONCAT(IF(BE381="","-","B"),IF(BR381="","-","I"),VLOOKUP($B381,GtP!$A:$BB,MATCH("G12/13_0-1",GtP!$A$1:$BB$1,0),FALSE))</f>
        <v>#N/A</v>
      </c>
      <c r="AS381" s="140" t="e">
        <f>_xlfn.CONCAT(IF(BF381="","-","B"),IF(BS381="","-","I"),VLOOKUP($B381,GtP!$A:$BB,MATCH("G12/13_0-1",GtP!$A$1:$BB$1,0),FALSE))</f>
        <v>#N/A</v>
      </c>
      <c r="AT381" s="139" t="str">
        <f>_xlfn.IFNA(VLOOKUP($B381,'B-LogEmaxOverpEC50'!$A:$AL,MATCH(AT$1,'B-LogEmaxOverpEC50'!$A$1:$AL$1,0),FALSE),"")</f>
        <v/>
      </c>
      <c r="AU381" s="136" t="str">
        <f>_xlfn.IFNA(VLOOKUP($B381,'B-LogEmaxOverpEC50'!$A:$AL,MATCH(AU$1,'B-LogEmaxOverpEC50'!$A$1:$AL$1,0),FALSE),"")</f>
        <v/>
      </c>
      <c r="AV381" s="152" t="str">
        <f>_xlfn.IFNA(VLOOKUP($B381,'B-LogEmaxOverpEC50'!$A:$AL,MATCH(AV$1,'B-LogEmaxOverpEC50'!$A$1:$AL$1,0),FALSE),"")</f>
        <v/>
      </c>
      <c r="AW381" s="152" t="str">
        <f>_xlfn.IFNA(VLOOKUP($B381,'B-LogEmaxOverpEC50'!$A:$AL,MATCH(AW$1,'B-LogEmaxOverpEC50'!$A$1:$AL$1,0),FALSE),"")</f>
        <v/>
      </c>
      <c r="AX381" s="152" t="str">
        <f>_xlfn.IFNA(VLOOKUP($B381,'B-LogEmaxOverpEC50'!$A:$AL,MATCH(AX$1,'B-LogEmaxOverpEC50'!$A$1:$AL$1,0),FALSE),"")</f>
        <v/>
      </c>
      <c r="AY381" s="152" t="str">
        <f>_xlfn.IFNA(VLOOKUP($B381,'B-LogEmaxOverpEC50'!$A:$AL,MATCH(AY$1,'B-LogEmaxOverpEC50'!$A$1:$AL$1,0),FALSE),"")</f>
        <v/>
      </c>
      <c r="AZ381" s="152" t="str">
        <f>_xlfn.IFNA(VLOOKUP($B381,'B-LogEmaxOverpEC50'!$A:$AL,MATCH(AZ$1,'B-LogEmaxOverpEC50'!$A$1:$AL$1,0),FALSE),"")</f>
        <v/>
      </c>
      <c r="BA381" s="152" t="str">
        <f>_xlfn.IFNA(VLOOKUP($B381,'B-LogEmaxOverpEC50'!$A:$AL,MATCH(BA$1,'B-LogEmaxOverpEC50'!$A$1:$AL$1,0),FALSE),"")</f>
        <v/>
      </c>
      <c r="BB381" s="152" t="str">
        <f>_xlfn.IFNA(VLOOKUP($B381,'B-LogEmaxOverpEC50'!$A:$AL,MATCH(BB$1,'B-LogEmaxOverpEC50'!$A$1:$AL$1,0),FALSE),"")</f>
        <v/>
      </c>
      <c r="BC381" s="152" t="str">
        <f>_xlfn.IFNA(VLOOKUP($B381,'B-LogEmaxOverpEC50'!$A:$AL,MATCH(BC$1,'B-LogEmaxOverpEC50'!$A$1:$AL$1,0),FALSE),"")</f>
        <v/>
      </c>
      <c r="BD381" s="152" t="str">
        <f>_xlfn.IFNA(VLOOKUP($B381,'B-LogEmaxOverpEC50'!$A:$AL,MATCH(BD$1,'B-LogEmaxOverpEC50'!$A$1:$AL$1,0),FALSE),"")</f>
        <v/>
      </c>
      <c r="BE381" s="152" t="str">
        <f>_xlfn.IFNA(VLOOKUP($B381,'B-LogEmaxOverpEC50'!$A:$AL,MATCH(BE$1,'B-LogEmaxOverpEC50'!$A$1:$AL$1,0),FALSE),"")</f>
        <v/>
      </c>
      <c r="BF381" s="152" t="str">
        <f>_xlfn.IFNA(VLOOKUP($B381,'B-LogEmaxOverpEC50'!$A:$AL,MATCH(BF$1,'B-LogEmaxOverpEC50'!$A$1:$AL$1,0),FALSE),"")</f>
        <v/>
      </c>
      <c r="BG381" s="137" t="str">
        <f>_xlfn.IFNA(VLOOKUP($B381,'I-LogEmaxOverpEC50'!$A:$AR,MATCH(BG$1,'I-LogEmaxOverpEC50'!$A$1:$AR$1,0),FALSE),"")</f>
        <v/>
      </c>
      <c r="BH381" s="136" t="str">
        <f>_xlfn.IFNA(VLOOKUP($B381,'I-LogEmaxOverpEC50'!$A:$AR,MATCH(BH$1,'I-LogEmaxOverpEC50'!$A$1:$AR$1,0),FALSE),"")</f>
        <v/>
      </c>
      <c r="BI381" s="136" t="str">
        <f>_xlfn.IFNA(VLOOKUP($B381,'I-LogEmaxOverpEC50'!$A:$AR,MATCH(BI$1,'I-LogEmaxOverpEC50'!$A$1:$AR$1,0),FALSE),"")</f>
        <v/>
      </c>
      <c r="BJ381" s="136" t="str">
        <f>_xlfn.IFNA(VLOOKUP($B381,'I-LogEmaxOverpEC50'!$A:$AR,MATCH(BJ$1,'I-LogEmaxOverpEC50'!$A$1:$AR$1,0),FALSE),"")</f>
        <v/>
      </c>
      <c r="BK381" s="136" t="str">
        <f>_xlfn.IFNA(VLOOKUP($B381,'I-LogEmaxOverpEC50'!$A:$AR,MATCH(BK$1,'I-LogEmaxOverpEC50'!$A$1:$AR$1,0),FALSE),"")</f>
        <v/>
      </c>
      <c r="BL381" s="136" t="str">
        <f>_xlfn.IFNA(VLOOKUP($B381,'I-LogEmaxOverpEC50'!$A:$AR,MATCH(BL$1,'I-LogEmaxOverpEC50'!$A$1:$AR$1,0),FALSE),"")</f>
        <v/>
      </c>
      <c r="BM381" s="136" t="str">
        <f>_xlfn.IFNA(VLOOKUP($B381,'I-LogEmaxOverpEC50'!$A:$AR,MATCH(BM$1,'I-LogEmaxOverpEC50'!$A$1:$AR$1,0),FALSE),"")</f>
        <v/>
      </c>
      <c r="BN381" s="136" t="str">
        <f>_xlfn.IFNA(VLOOKUP($B381,'I-LogEmaxOverpEC50'!$A:$AR,MATCH(BN$1,'I-LogEmaxOverpEC50'!$A$1:$AR$1,0),FALSE),"")</f>
        <v/>
      </c>
      <c r="BO381" s="136" t="str">
        <f>_xlfn.IFNA(VLOOKUP($B381,'I-LogEmaxOverpEC50'!$A:$AR,MATCH(BO$1,'I-LogEmaxOverpEC50'!$A$1:$AR$1,0),FALSE),"")</f>
        <v/>
      </c>
      <c r="BP381" s="136" t="str">
        <f>_xlfn.IFNA(VLOOKUP($B381,'I-LogEmaxOverpEC50'!$A:$AR,MATCH(BP$1,'I-LogEmaxOverpEC50'!$A$1:$AR$1,0),FALSE),"")</f>
        <v/>
      </c>
      <c r="BQ381" s="136" t="str">
        <f>_xlfn.IFNA(VLOOKUP($B381,'I-LogEmaxOverpEC50'!$A:$AR,MATCH(BQ$1,'I-LogEmaxOverpEC50'!$A$1:$AR$1,0),FALSE),"")</f>
        <v/>
      </c>
      <c r="BR381" s="136" t="str">
        <f>_xlfn.IFNA(VLOOKUP($B381,'I-LogEmaxOverpEC50'!$A:$AR,MATCH(BR$1,'I-LogEmaxOverpEC50'!$A$1:$AR$1,0),FALSE),"")</f>
        <v/>
      </c>
      <c r="BS381" s="136" t="str">
        <f>_xlfn.IFNA(VLOOKUP($B381,'I-LogEmaxOverpEC50'!$A:$AR,MATCH(BS$1,'I-LogEmaxOverpEC50'!$A$1:$AR$1,0),FALSE),"")</f>
        <v/>
      </c>
    </row>
    <row r="382" spans="1:71" x14ac:dyDescent="0.2">
      <c r="A382" s="146" t="e" cm="1">
        <f t="array" ref="A382">_xlfn.IFS(SUM(F382:R382)&gt;0,1,AB382&gt;0,2,TRUE,3)</f>
        <v>#N/A</v>
      </c>
      <c r="B382" s="146" t="s">
        <v>1573</v>
      </c>
      <c r="D382" s="151" t="str">
        <f>_xlfn.XLOOKUP(B382,RecNamesAll!A:A,RecNamesAll!E:E)</f>
        <v>T</v>
      </c>
      <c r="E382" s="150" t="str">
        <f>_xlfn.XLOOKUP(B382,RecNamesAll!A:A,RecNamesAll!C:C)</f>
        <v>TAS2R20</v>
      </c>
      <c r="F382" s="160" t="e">
        <f t="shared" si="100"/>
        <v>#N/A</v>
      </c>
      <c r="G382" s="159" t="e">
        <f t="shared" si="101"/>
        <v>#N/A</v>
      </c>
      <c r="H382" s="159" t="e">
        <f t="shared" si="102"/>
        <v>#N/A</v>
      </c>
      <c r="I382" s="159" t="e">
        <f t="shared" si="103"/>
        <v>#N/A</v>
      </c>
      <c r="J382" s="159" t="e">
        <f t="shared" si="104"/>
        <v>#N/A</v>
      </c>
      <c r="K382" s="159" t="e">
        <f t="shared" si="105"/>
        <v>#N/A</v>
      </c>
      <c r="L382" s="159" t="e">
        <f t="shared" si="106"/>
        <v>#N/A</v>
      </c>
      <c r="M382" s="159" t="e">
        <f t="shared" si="107"/>
        <v>#N/A</v>
      </c>
      <c r="N382" s="159" t="e">
        <f t="shared" si="108"/>
        <v>#N/A</v>
      </c>
      <c r="O382" s="159" t="e">
        <f t="shared" si="109"/>
        <v>#N/A</v>
      </c>
      <c r="P382" s="159" t="e">
        <f t="shared" si="110"/>
        <v>#N/A</v>
      </c>
      <c r="Q382" s="159" t="e">
        <f t="shared" si="111"/>
        <v>#N/A</v>
      </c>
      <c r="R382" s="159" t="e">
        <f t="shared" si="112"/>
        <v>#N/A</v>
      </c>
      <c r="U382" s="146" t="str">
        <f t="shared" si="113"/>
        <v>T</v>
      </c>
      <c r="V382" s="145" t="str">
        <f t="shared" si="114"/>
        <v>TAS2R20</v>
      </c>
      <c r="W382" s="157" t="e">
        <f>VLOOKUP($B382,GtP!$A:$DD,MATCH("Gs_0-2",GtP!$A$1:$DD$1,0),FALSE)</f>
        <v>#N/A</v>
      </c>
      <c r="X382" s="156" t="e">
        <f>VLOOKUP($B382,GtP!$A:$DD,MATCH("Gi/o_0-2",GtP!$A$1:$DD$1,0),FALSE)</f>
        <v>#N/A</v>
      </c>
      <c r="Y382" s="156" t="e">
        <f>VLOOKUP($B382,GtP!$A:$DD,MATCH("Gq/11_0-2",GtP!$A$1:$DD$1,0),FALSE)</f>
        <v>#N/A</v>
      </c>
      <c r="Z382" s="156" t="e">
        <f>VLOOKUP($B382,GtP!$A:$DD,MATCH("G12/13_0-2",GtP!$A$1:$DD$1,0),FALSE)</f>
        <v>#N/A</v>
      </c>
      <c r="AB382" s="143" t="e">
        <f t="shared" si="115"/>
        <v>#N/A</v>
      </c>
      <c r="AC382" s="315" t="str">
        <f t="shared" si="116"/>
        <v/>
      </c>
      <c r="AD382" s="349" t="str">
        <f t="shared" si="117"/>
        <v/>
      </c>
      <c r="AE382" s="349" t="str">
        <f t="shared" si="118"/>
        <v/>
      </c>
      <c r="AF382" s="311" t="str">
        <f t="shared" si="119"/>
        <v/>
      </c>
      <c r="AG382" s="141" t="e">
        <f>_xlfn.CONCAT(IF(AT382="","-","B"),IF(BG382="","-","I"),VLOOKUP($B382,GtP!$A:$BB,MATCH("Gs_0-1",GtP!$A$1:$BB$1,0),FALSE))</f>
        <v>#N/A</v>
      </c>
      <c r="AH382" s="140" t="e">
        <f>_xlfn.CONCAT(IF(AU382="","-","B"),IF(BH382="","-","I"),VLOOKUP($B382,GtP!$A:$BB,MATCH("Gs_0-1",GtP!$A$1:$BB$1,0),FALSE))</f>
        <v>#N/A</v>
      </c>
      <c r="AI382" s="140" t="e">
        <f>_xlfn.CONCAT(IF(AV382="","-","B"),IF(BI382="","-","I"),VLOOKUP($B382,GtP!$A:$BB,MATCH("Gi/o_0-1",GtP!$A$1:$BB$1,0),FALSE))</f>
        <v>#N/A</v>
      </c>
      <c r="AJ382" s="140" t="e">
        <f>_xlfn.CONCAT(IF(AW382="","-","B"),IF(BJ382="","-","I"),VLOOKUP($B382,GtP!$A:$BB,MATCH("Gi/o_0-1",GtP!$A$1:$BB$1,0),FALSE))</f>
        <v>#N/A</v>
      </c>
      <c r="AK382" s="140" t="e">
        <f>_xlfn.CONCAT(IF(AX382="","-","B"),IF(BK382="","-","I"),VLOOKUP($B382,GtP!$A:$BB,MATCH("Gi/o_0-1",GtP!$A$1:$BB$1,0),FALSE))</f>
        <v>#N/A</v>
      </c>
      <c r="AL382" s="140" t="e">
        <f>_xlfn.CONCAT(IF(AY382="","-","B"),IF(BL382="","-","I"),VLOOKUP($B382,GtP!$A:$BB,MATCH("Gi/o_0-1",GtP!$A$1:$BB$1,0),FALSE))</f>
        <v>#N/A</v>
      </c>
      <c r="AM382" s="140" t="e">
        <f>_xlfn.CONCAT(IF(AZ382="","-","B"),IF(BM382="","-","I"),VLOOKUP($B382,GtP!$A:$BB,MATCH("Gi/o_0-1",GtP!$A$1:$BB$1,0),FALSE))</f>
        <v>#N/A</v>
      </c>
      <c r="AN382" s="140" t="e">
        <f>_xlfn.CONCAT(IF(BA382="","-","B"),IF(BN382="","-","I"),VLOOKUP($B382,GtP!$A:$BB,MATCH("Gq/11_0-1",GtP!$A$1:$BB$1,0),FALSE))</f>
        <v>#N/A</v>
      </c>
      <c r="AO382" s="140" t="e">
        <f>_xlfn.CONCAT(IF(BB382="","-","B"),IF(BO382="","-","I"),VLOOKUP($B382,GtP!$A:$BB,MATCH("Gq/11_0-1",GtP!$A$1:$BB$1,0),FALSE))</f>
        <v>#N/A</v>
      </c>
      <c r="AP382" s="140" t="e">
        <f>_xlfn.CONCAT(IF(BC382="","-","B"),IF(BP382="","-","I"),VLOOKUP($B382,GtP!$A:$BB,MATCH("Gq/11_0-1",GtP!$A$1:$BB$1,0),FALSE))</f>
        <v>#N/A</v>
      </c>
      <c r="AQ382" s="140" t="e">
        <f>_xlfn.CONCAT(IF(BD382="","-","B"),IF(BQ382="","-","I"),VLOOKUP($B382,GtP!$A:$BB,MATCH("Gq/11_0-1",GtP!$A$1:$BB$1,0),FALSE))</f>
        <v>#N/A</v>
      </c>
      <c r="AR382" s="140" t="e">
        <f>_xlfn.CONCAT(IF(BE382="","-","B"),IF(BR382="","-","I"),VLOOKUP($B382,GtP!$A:$BB,MATCH("G12/13_0-1",GtP!$A$1:$BB$1,0),FALSE))</f>
        <v>#N/A</v>
      </c>
      <c r="AS382" s="140" t="e">
        <f>_xlfn.CONCAT(IF(BF382="","-","B"),IF(BS382="","-","I"),VLOOKUP($B382,GtP!$A:$BB,MATCH("G12/13_0-1",GtP!$A$1:$BB$1,0),FALSE))</f>
        <v>#N/A</v>
      </c>
      <c r="AT382" s="139" t="str">
        <f>_xlfn.IFNA(VLOOKUP($B382,'B-LogEmaxOverpEC50'!$A:$AL,MATCH(AT$1,'B-LogEmaxOverpEC50'!$A$1:$AL$1,0),FALSE),"")</f>
        <v/>
      </c>
      <c r="AU382" s="136" t="str">
        <f>_xlfn.IFNA(VLOOKUP($B382,'B-LogEmaxOverpEC50'!$A:$AL,MATCH(AU$1,'B-LogEmaxOverpEC50'!$A$1:$AL$1,0),FALSE),"")</f>
        <v/>
      </c>
      <c r="AV382" s="152" t="str">
        <f>_xlfn.IFNA(VLOOKUP($B382,'B-LogEmaxOverpEC50'!$A:$AL,MATCH(AV$1,'B-LogEmaxOverpEC50'!$A$1:$AL$1,0),FALSE),"")</f>
        <v/>
      </c>
      <c r="AW382" s="152" t="str">
        <f>_xlfn.IFNA(VLOOKUP($B382,'B-LogEmaxOverpEC50'!$A:$AL,MATCH(AW$1,'B-LogEmaxOverpEC50'!$A$1:$AL$1,0),FALSE),"")</f>
        <v/>
      </c>
      <c r="AX382" s="152" t="str">
        <f>_xlfn.IFNA(VLOOKUP($B382,'B-LogEmaxOverpEC50'!$A:$AL,MATCH(AX$1,'B-LogEmaxOverpEC50'!$A$1:$AL$1,0),FALSE),"")</f>
        <v/>
      </c>
      <c r="AY382" s="152" t="str">
        <f>_xlfn.IFNA(VLOOKUP($B382,'B-LogEmaxOverpEC50'!$A:$AL,MATCH(AY$1,'B-LogEmaxOverpEC50'!$A$1:$AL$1,0),FALSE),"")</f>
        <v/>
      </c>
      <c r="AZ382" s="152" t="str">
        <f>_xlfn.IFNA(VLOOKUP($B382,'B-LogEmaxOverpEC50'!$A:$AL,MATCH(AZ$1,'B-LogEmaxOverpEC50'!$A$1:$AL$1,0),FALSE),"")</f>
        <v/>
      </c>
      <c r="BA382" s="152" t="str">
        <f>_xlfn.IFNA(VLOOKUP($B382,'B-LogEmaxOverpEC50'!$A:$AL,MATCH(BA$1,'B-LogEmaxOverpEC50'!$A$1:$AL$1,0),FALSE),"")</f>
        <v/>
      </c>
      <c r="BB382" s="152" t="str">
        <f>_xlfn.IFNA(VLOOKUP($B382,'B-LogEmaxOverpEC50'!$A:$AL,MATCH(BB$1,'B-LogEmaxOverpEC50'!$A$1:$AL$1,0),FALSE),"")</f>
        <v/>
      </c>
      <c r="BC382" s="152" t="str">
        <f>_xlfn.IFNA(VLOOKUP($B382,'B-LogEmaxOverpEC50'!$A:$AL,MATCH(BC$1,'B-LogEmaxOverpEC50'!$A$1:$AL$1,0),FALSE),"")</f>
        <v/>
      </c>
      <c r="BD382" s="152" t="str">
        <f>_xlfn.IFNA(VLOOKUP($B382,'B-LogEmaxOverpEC50'!$A:$AL,MATCH(BD$1,'B-LogEmaxOverpEC50'!$A$1:$AL$1,0),FALSE),"")</f>
        <v/>
      </c>
      <c r="BE382" s="152" t="str">
        <f>_xlfn.IFNA(VLOOKUP($B382,'B-LogEmaxOverpEC50'!$A:$AL,MATCH(BE$1,'B-LogEmaxOverpEC50'!$A$1:$AL$1,0),FALSE),"")</f>
        <v/>
      </c>
      <c r="BF382" s="152" t="str">
        <f>_xlfn.IFNA(VLOOKUP($B382,'B-LogEmaxOverpEC50'!$A:$AL,MATCH(BF$1,'B-LogEmaxOverpEC50'!$A$1:$AL$1,0),FALSE),"")</f>
        <v/>
      </c>
      <c r="BG382" s="137" t="str">
        <f>_xlfn.IFNA(VLOOKUP($B382,'I-LogEmaxOverpEC50'!$A:$AR,MATCH(BG$1,'I-LogEmaxOverpEC50'!$A$1:$AR$1,0),FALSE),"")</f>
        <v/>
      </c>
      <c r="BH382" s="136" t="str">
        <f>_xlfn.IFNA(VLOOKUP($B382,'I-LogEmaxOverpEC50'!$A:$AR,MATCH(BH$1,'I-LogEmaxOverpEC50'!$A$1:$AR$1,0),FALSE),"")</f>
        <v/>
      </c>
      <c r="BI382" s="136" t="str">
        <f>_xlfn.IFNA(VLOOKUP($B382,'I-LogEmaxOverpEC50'!$A:$AR,MATCH(BI$1,'I-LogEmaxOverpEC50'!$A$1:$AR$1,0),FALSE),"")</f>
        <v/>
      </c>
      <c r="BJ382" s="136" t="str">
        <f>_xlfn.IFNA(VLOOKUP($B382,'I-LogEmaxOverpEC50'!$A:$AR,MATCH(BJ$1,'I-LogEmaxOverpEC50'!$A$1:$AR$1,0),FALSE),"")</f>
        <v/>
      </c>
      <c r="BK382" s="136" t="str">
        <f>_xlfn.IFNA(VLOOKUP($B382,'I-LogEmaxOverpEC50'!$A:$AR,MATCH(BK$1,'I-LogEmaxOverpEC50'!$A$1:$AR$1,0),FALSE),"")</f>
        <v/>
      </c>
      <c r="BL382" s="136" t="str">
        <f>_xlfn.IFNA(VLOOKUP($B382,'I-LogEmaxOverpEC50'!$A:$AR,MATCH(BL$1,'I-LogEmaxOverpEC50'!$A$1:$AR$1,0),FALSE),"")</f>
        <v/>
      </c>
      <c r="BM382" s="136" t="str">
        <f>_xlfn.IFNA(VLOOKUP($B382,'I-LogEmaxOverpEC50'!$A:$AR,MATCH(BM$1,'I-LogEmaxOverpEC50'!$A$1:$AR$1,0),FALSE),"")</f>
        <v/>
      </c>
      <c r="BN382" s="136" t="str">
        <f>_xlfn.IFNA(VLOOKUP($B382,'I-LogEmaxOverpEC50'!$A:$AR,MATCH(BN$1,'I-LogEmaxOverpEC50'!$A$1:$AR$1,0),FALSE),"")</f>
        <v/>
      </c>
      <c r="BO382" s="136" t="str">
        <f>_xlfn.IFNA(VLOOKUP($B382,'I-LogEmaxOverpEC50'!$A:$AR,MATCH(BO$1,'I-LogEmaxOverpEC50'!$A$1:$AR$1,0),FALSE),"")</f>
        <v/>
      </c>
      <c r="BP382" s="136" t="str">
        <f>_xlfn.IFNA(VLOOKUP($B382,'I-LogEmaxOverpEC50'!$A:$AR,MATCH(BP$1,'I-LogEmaxOverpEC50'!$A$1:$AR$1,0),FALSE),"")</f>
        <v/>
      </c>
      <c r="BQ382" s="136" t="str">
        <f>_xlfn.IFNA(VLOOKUP($B382,'I-LogEmaxOverpEC50'!$A:$AR,MATCH(BQ$1,'I-LogEmaxOverpEC50'!$A$1:$AR$1,0),FALSE),"")</f>
        <v/>
      </c>
      <c r="BR382" s="136" t="str">
        <f>_xlfn.IFNA(VLOOKUP($B382,'I-LogEmaxOverpEC50'!$A:$AR,MATCH(BR$1,'I-LogEmaxOverpEC50'!$A$1:$AR$1,0),FALSE),"")</f>
        <v/>
      </c>
      <c r="BS382" s="136" t="str">
        <f>_xlfn.IFNA(VLOOKUP($B382,'I-LogEmaxOverpEC50'!$A:$AR,MATCH(BS$1,'I-LogEmaxOverpEC50'!$A$1:$AR$1,0),FALSE),"")</f>
        <v/>
      </c>
    </row>
    <row r="383" spans="1:71" x14ac:dyDescent="0.2">
      <c r="A383" s="146" t="e" cm="1">
        <f t="array" ref="A383">_xlfn.IFS(SUM(F383:R383)&gt;0,1,AB383&gt;0,2,TRUE,3)</f>
        <v>#N/A</v>
      </c>
      <c r="B383" s="146" t="s">
        <v>1609</v>
      </c>
      <c r="D383" s="151" t="str">
        <f>_xlfn.XLOOKUP(B383,RecNamesAll!A:A,RecNamesAll!E:E)</f>
        <v>T</v>
      </c>
      <c r="E383" s="150" t="str">
        <f>_xlfn.XLOOKUP(B383,RecNamesAll!A:A,RecNamesAll!C:C)</f>
        <v>TAS2R3</v>
      </c>
      <c r="F383" s="160" t="e">
        <f t="shared" si="100"/>
        <v>#N/A</v>
      </c>
      <c r="G383" s="159" t="e">
        <f t="shared" si="101"/>
        <v>#N/A</v>
      </c>
      <c r="H383" s="159" t="e">
        <f t="shared" si="102"/>
        <v>#N/A</v>
      </c>
      <c r="I383" s="159" t="e">
        <f t="shared" si="103"/>
        <v>#N/A</v>
      </c>
      <c r="J383" s="159" t="e">
        <f t="shared" si="104"/>
        <v>#N/A</v>
      </c>
      <c r="K383" s="159" t="e">
        <f t="shared" si="105"/>
        <v>#N/A</v>
      </c>
      <c r="L383" s="159" t="e">
        <f t="shared" si="106"/>
        <v>#N/A</v>
      </c>
      <c r="M383" s="159" t="e">
        <f t="shared" si="107"/>
        <v>#N/A</v>
      </c>
      <c r="N383" s="159" t="e">
        <f t="shared" si="108"/>
        <v>#N/A</v>
      </c>
      <c r="O383" s="159" t="e">
        <f t="shared" si="109"/>
        <v>#N/A</v>
      </c>
      <c r="P383" s="159" t="e">
        <f t="shared" si="110"/>
        <v>#N/A</v>
      </c>
      <c r="Q383" s="159" t="e">
        <f t="shared" si="111"/>
        <v>#N/A</v>
      </c>
      <c r="R383" s="159" t="e">
        <f t="shared" si="112"/>
        <v>#N/A</v>
      </c>
      <c r="U383" s="146" t="str">
        <f t="shared" si="113"/>
        <v>T</v>
      </c>
      <c r="V383" s="145" t="str">
        <f t="shared" si="114"/>
        <v>TAS2R3</v>
      </c>
      <c r="W383" s="157" t="e">
        <f>VLOOKUP($B383,GtP!$A:$DD,MATCH("Gs_0-2",GtP!$A$1:$DD$1,0),FALSE)</f>
        <v>#N/A</v>
      </c>
      <c r="X383" s="156" t="e">
        <f>VLOOKUP($B383,GtP!$A:$DD,MATCH("Gi/o_0-2",GtP!$A$1:$DD$1,0),FALSE)</f>
        <v>#N/A</v>
      </c>
      <c r="Y383" s="156" t="e">
        <f>VLOOKUP($B383,GtP!$A:$DD,MATCH("Gq/11_0-2",GtP!$A$1:$DD$1,0),FALSE)</f>
        <v>#N/A</v>
      </c>
      <c r="Z383" s="156" t="e">
        <f>VLOOKUP($B383,GtP!$A:$DD,MATCH("G12/13_0-2",GtP!$A$1:$DD$1,0),FALSE)</f>
        <v>#N/A</v>
      </c>
      <c r="AB383" s="143" t="e">
        <f t="shared" si="115"/>
        <v>#N/A</v>
      </c>
      <c r="AC383" s="315" t="str">
        <f t="shared" si="116"/>
        <v/>
      </c>
      <c r="AD383" s="349" t="str">
        <f t="shared" si="117"/>
        <v/>
      </c>
      <c r="AE383" s="349" t="str">
        <f t="shared" si="118"/>
        <v/>
      </c>
      <c r="AF383" s="311" t="str">
        <f t="shared" si="119"/>
        <v/>
      </c>
      <c r="AG383" s="141" t="e">
        <f>_xlfn.CONCAT(IF(AT383="","-","B"),IF(BG383="","-","I"),VLOOKUP($B383,GtP!$A:$BB,MATCH("Gs_0-1",GtP!$A$1:$BB$1,0),FALSE))</f>
        <v>#N/A</v>
      </c>
      <c r="AH383" s="140" t="e">
        <f>_xlfn.CONCAT(IF(AU383="","-","B"),IF(BH383="","-","I"),VLOOKUP($B383,GtP!$A:$BB,MATCH("Gs_0-1",GtP!$A$1:$BB$1,0),FALSE))</f>
        <v>#N/A</v>
      </c>
      <c r="AI383" s="140" t="e">
        <f>_xlfn.CONCAT(IF(AV383="","-","B"),IF(BI383="","-","I"),VLOOKUP($B383,GtP!$A:$BB,MATCH("Gi/o_0-1",GtP!$A$1:$BB$1,0),FALSE))</f>
        <v>#N/A</v>
      </c>
      <c r="AJ383" s="140" t="e">
        <f>_xlfn.CONCAT(IF(AW383="","-","B"),IF(BJ383="","-","I"),VLOOKUP($B383,GtP!$A:$BB,MATCH("Gi/o_0-1",GtP!$A$1:$BB$1,0),FALSE))</f>
        <v>#N/A</v>
      </c>
      <c r="AK383" s="140" t="e">
        <f>_xlfn.CONCAT(IF(AX383="","-","B"),IF(BK383="","-","I"),VLOOKUP($B383,GtP!$A:$BB,MATCH("Gi/o_0-1",GtP!$A$1:$BB$1,0),FALSE))</f>
        <v>#N/A</v>
      </c>
      <c r="AL383" s="140" t="e">
        <f>_xlfn.CONCAT(IF(AY383="","-","B"),IF(BL383="","-","I"),VLOOKUP($B383,GtP!$A:$BB,MATCH("Gi/o_0-1",GtP!$A$1:$BB$1,0),FALSE))</f>
        <v>#N/A</v>
      </c>
      <c r="AM383" s="140" t="e">
        <f>_xlfn.CONCAT(IF(AZ383="","-","B"),IF(BM383="","-","I"),VLOOKUP($B383,GtP!$A:$BB,MATCH("Gi/o_0-1",GtP!$A$1:$BB$1,0),FALSE))</f>
        <v>#N/A</v>
      </c>
      <c r="AN383" s="140" t="e">
        <f>_xlfn.CONCAT(IF(BA383="","-","B"),IF(BN383="","-","I"),VLOOKUP($B383,GtP!$A:$BB,MATCH("Gq/11_0-1",GtP!$A$1:$BB$1,0),FALSE))</f>
        <v>#N/A</v>
      </c>
      <c r="AO383" s="140" t="e">
        <f>_xlfn.CONCAT(IF(BB383="","-","B"),IF(BO383="","-","I"),VLOOKUP($B383,GtP!$A:$BB,MATCH("Gq/11_0-1",GtP!$A$1:$BB$1,0),FALSE))</f>
        <v>#N/A</v>
      </c>
      <c r="AP383" s="140" t="e">
        <f>_xlfn.CONCAT(IF(BC383="","-","B"),IF(BP383="","-","I"),VLOOKUP($B383,GtP!$A:$BB,MATCH("Gq/11_0-1",GtP!$A$1:$BB$1,0),FALSE))</f>
        <v>#N/A</v>
      </c>
      <c r="AQ383" s="140" t="e">
        <f>_xlfn.CONCAT(IF(BD383="","-","B"),IF(BQ383="","-","I"),VLOOKUP($B383,GtP!$A:$BB,MATCH("Gq/11_0-1",GtP!$A$1:$BB$1,0),FALSE))</f>
        <v>#N/A</v>
      </c>
      <c r="AR383" s="140" t="e">
        <f>_xlfn.CONCAT(IF(BE383="","-","B"),IF(BR383="","-","I"),VLOOKUP($B383,GtP!$A:$BB,MATCH("G12/13_0-1",GtP!$A$1:$BB$1,0),FALSE))</f>
        <v>#N/A</v>
      </c>
      <c r="AS383" s="140" t="e">
        <f>_xlfn.CONCAT(IF(BF383="","-","B"),IF(BS383="","-","I"),VLOOKUP($B383,GtP!$A:$BB,MATCH("G12/13_0-1",GtP!$A$1:$BB$1,0),FALSE))</f>
        <v>#N/A</v>
      </c>
      <c r="AT383" s="139" t="str">
        <f>_xlfn.IFNA(VLOOKUP($B383,'B-LogEmaxOverpEC50'!$A:$AL,MATCH(AT$1,'B-LogEmaxOverpEC50'!$A$1:$AL$1,0),FALSE),"")</f>
        <v/>
      </c>
      <c r="AU383" s="136" t="str">
        <f>_xlfn.IFNA(VLOOKUP($B383,'B-LogEmaxOverpEC50'!$A:$AL,MATCH(AU$1,'B-LogEmaxOverpEC50'!$A$1:$AL$1,0),FALSE),"")</f>
        <v/>
      </c>
      <c r="AV383" s="152" t="str">
        <f>_xlfn.IFNA(VLOOKUP($B383,'B-LogEmaxOverpEC50'!$A:$AL,MATCH(AV$1,'B-LogEmaxOverpEC50'!$A$1:$AL$1,0),FALSE),"")</f>
        <v/>
      </c>
      <c r="AW383" s="152" t="str">
        <f>_xlfn.IFNA(VLOOKUP($B383,'B-LogEmaxOverpEC50'!$A:$AL,MATCH(AW$1,'B-LogEmaxOverpEC50'!$A$1:$AL$1,0),FALSE),"")</f>
        <v/>
      </c>
      <c r="AX383" s="152" t="str">
        <f>_xlfn.IFNA(VLOOKUP($B383,'B-LogEmaxOverpEC50'!$A:$AL,MATCH(AX$1,'B-LogEmaxOverpEC50'!$A$1:$AL$1,0),FALSE),"")</f>
        <v/>
      </c>
      <c r="AY383" s="152" t="str">
        <f>_xlfn.IFNA(VLOOKUP($B383,'B-LogEmaxOverpEC50'!$A:$AL,MATCH(AY$1,'B-LogEmaxOverpEC50'!$A$1:$AL$1,0),FALSE),"")</f>
        <v/>
      </c>
      <c r="AZ383" s="152" t="str">
        <f>_xlfn.IFNA(VLOOKUP($B383,'B-LogEmaxOverpEC50'!$A:$AL,MATCH(AZ$1,'B-LogEmaxOverpEC50'!$A$1:$AL$1,0),FALSE),"")</f>
        <v/>
      </c>
      <c r="BA383" s="152" t="str">
        <f>_xlfn.IFNA(VLOOKUP($B383,'B-LogEmaxOverpEC50'!$A:$AL,MATCH(BA$1,'B-LogEmaxOverpEC50'!$A$1:$AL$1,0),FALSE),"")</f>
        <v/>
      </c>
      <c r="BB383" s="152" t="str">
        <f>_xlfn.IFNA(VLOOKUP($B383,'B-LogEmaxOverpEC50'!$A:$AL,MATCH(BB$1,'B-LogEmaxOverpEC50'!$A$1:$AL$1,0),FALSE),"")</f>
        <v/>
      </c>
      <c r="BC383" s="152" t="str">
        <f>_xlfn.IFNA(VLOOKUP($B383,'B-LogEmaxOverpEC50'!$A:$AL,MATCH(BC$1,'B-LogEmaxOverpEC50'!$A$1:$AL$1,0),FALSE),"")</f>
        <v/>
      </c>
      <c r="BD383" s="152" t="str">
        <f>_xlfn.IFNA(VLOOKUP($B383,'B-LogEmaxOverpEC50'!$A:$AL,MATCH(BD$1,'B-LogEmaxOverpEC50'!$A$1:$AL$1,0),FALSE),"")</f>
        <v/>
      </c>
      <c r="BE383" s="152" t="str">
        <f>_xlfn.IFNA(VLOOKUP($B383,'B-LogEmaxOverpEC50'!$A:$AL,MATCH(BE$1,'B-LogEmaxOverpEC50'!$A$1:$AL$1,0),FALSE),"")</f>
        <v/>
      </c>
      <c r="BF383" s="152" t="str">
        <f>_xlfn.IFNA(VLOOKUP($B383,'B-LogEmaxOverpEC50'!$A:$AL,MATCH(BF$1,'B-LogEmaxOverpEC50'!$A$1:$AL$1,0),FALSE),"")</f>
        <v/>
      </c>
      <c r="BG383" s="137" t="str">
        <f>_xlfn.IFNA(VLOOKUP($B383,'I-LogEmaxOverpEC50'!$A:$AR,MATCH(BG$1,'I-LogEmaxOverpEC50'!$A$1:$AR$1,0),FALSE),"")</f>
        <v/>
      </c>
      <c r="BH383" s="136" t="str">
        <f>_xlfn.IFNA(VLOOKUP($B383,'I-LogEmaxOverpEC50'!$A:$AR,MATCH(BH$1,'I-LogEmaxOverpEC50'!$A$1:$AR$1,0),FALSE),"")</f>
        <v/>
      </c>
      <c r="BI383" s="136" t="str">
        <f>_xlfn.IFNA(VLOOKUP($B383,'I-LogEmaxOverpEC50'!$A:$AR,MATCH(BI$1,'I-LogEmaxOverpEC50'!$A$1:$AR$1,0),FALSE),"")</f>
        <v/>
      </c>
      <c r="BJ383" s="136" t="str">
        <f>_xlfn.IFNA(VLOOKUP($B383,'I-LogEmaxOverpEC50'!$A:$AR,MATCH(BJ$1,'I-LogEmaxOverpEC50'!$A$1:$AR$1,0),FALSE),"")</f>
        <v/>
      </c>
      <c r="BK383" s="136" t="str">
        <f>_xlfn.IFNA(VLOOKUP($B383,'I-LogEmaxOverpEC50'!$A:$AR,MATCH(BK$1,'I-LogEmaxOverpEC50'!$A$1:$AR$1,0),FALSE),"")</f>
        <v/>
      </c>
      <c r="BL383" s="136" t="str">
        <f>_xlfn.IFNA(VLOOKUP($B383,'I-LogEmaxOverpEC50'!$A:$AR,MATCH(BL$1,'I-LogEmaxOverpEC50'!$A$1:$AR$1,0),FALSE),"")</f>
        <v/>
      </c>
      <c r="BM383" s="136" t="str">
        <f>_xlfn.IFNA(VLOOKUP($B383,'I-LogEmaxOverpEC50'!$A:$AR,MATCH(BM$1,'I-LogEmaxOverpEC50'!$A$1:$AR$1,0),FALSE),"")</f>
        <v/>
      </c>
      <c r="BN383" s="136" t="str">
        <f>_xlfn.IFNA(VLOOKUP($B383,'I-LogEmaxOverpEC50'!$A:$AR,MATCH(BN$1,'I-LogEmaxOverpEC50'!$A$1:$AR$1,0),FALSE),"")</f>
        <v/>
      </c>
      <c r="BO383" s="136" t="str">
        <f>_xlfn.IFNA(VLOOKUP($B383,'I-LogEmaxOverpEC50'!$A:$AR,MATCH(BO$1,'I-LogEmaxOverpEC50'!$A$1:$AR$1,0),FALSE),"")</f>
        <v/>
      </c>
      <c r="BP383" s="136" t="str">
        <f>_xlfn.IFNA(VLOOKUP($B383,'I-LogEmaxOverpEC50'!$A:$AR,MATCH(BP$1,'I-LogEmaxOverpEC50'!$A$1:$AR$1,0),FALSE),"")</f>
        <v/>
      </c>
      <c r="BQ383" s="136" t="str">
        <f>_xlfn.IFNA(VLOOKUP($B383,'I-LogEmaxOverpEC50'!$A:$AR,MATCH(BQ$1,'I-LogEmaxOverpEC50'!$A$1:$AR$1,0),FALSE),"")</f>
        <v/>
      </c>
      <c r="BR383" s="136" t="str">
        <f>_xlfn.IFNA(VLOOKUP($B383,'I-LogEmaxOverpEC50'!$A:$AR,MATCH(BR$1,'I-LogEmaxOverpEC50'!$A$1:$AR$1,0),FALSE),"")</f>
        <v/>
      </c>
      <c r="BS383" s="136" t="str">
        <f>_xlfn.IFNA(VLOOKUP($B383,'I-LogEmaxOverpEC50'!$A:$AR,MATCH(BS$1,'I-LogEmaxOverpEC50'!$A$1:$AR$1,0),FALSE),"")</f>
        <v/>
      </c>
    </row>
    <row r="384" spans="1:71" x14ac:dyDescent="0.2">
      <c r="A384" s="146" t="e" cm="1">
        <f t="array" ref="A384">_xlfn.IFS(SUM(F384:R384)&gt;0,1,AB384&gt;0,2,TRUE,3)</f>
        <v>#N/A</v>
      </c>
      <c r="B384" s="146" t="s">
        <v>1569</v>
      </c>
      <c r="D384" s="151" t="str">
        <f>_xlfn.XLOOKUP(B384,RecNamesAll!A:A,RecNamesAll!E:E)</f>
        <v>T</v>
      </c>
      <c r="E384" s="150" t="str">
        <f>_xlfn.XLOOKUP(B384,RecNamesAll!A:A,RecNamesAll!C:C)</f>
        <v>TAS2R30</v>
      </c>
      <c r="F384" s="160" t="e">
        <f t="shared" si="100"/>
        <v>#N/A</v>
      </c>
      <c r="G384" s="159" t="e">
        <f t="shared" si="101"/>
        <v>#N/A</v>
      </c>
      <c r="H384" s="159" t="e">
        <f t="shared" si="102"/>
        <v>#N/A</v>
      </c>
      <c r="I384" s="159" t="e">
        <f t="shared" si="103"/>
        <v>#N/A</v>
      </c>
      <c r="J384" s="159" t="e">
        <f t="shared" si="104"/>
        <v>#N/A</v>
      </c>
      <c r="K384" s="159" t="e">
        <f t="shared" si="105"/>
        <v>#N/A</v>
      </c>
      <c r="L384" s="159" t="e">
        <f t="shared" si="106"/>
        <v>#N/A</v>
      </c>
      <c r="M384" s="159" t="e">
        <f t="shared" si="107"/>
        <v>#N/A</v>
      </c>
      <c r="N384" s="159" t="e">
        <f t="shared" si="108"/>
        <v>#N/A</v>
      </c>
      <c r="O384" s="159" t="e">
        <f t="shared" si="109"/>
        <v>#N/A</v>
      </c>
      <c r="P384" s="159" t="e">
        <f t="shared" si="110"/>
        <v>#N/A</v>
      </c>
      <c r="Q384" s="159" t="e">
        <f t="shared" si="111"/>
        <v>#N/A</v>
      </c>
      <c r="R384" s="159" t="e">
        <f t="shared" si="112"/>
        <v>#N/A</v>
      </c>
      <c r="U384" s="146" t="str">
        <f t="shared" si="113"/>
        <v>T</v>
      </c>
      <c r="V384" s="145" t="str">
        <f t="shared" si="114"/>
        <v>TAS2R30</v>
      </c>
      <c r="W384" s="157" t="e">
        <f>VLOOKUP($B384,GtP!$A:$DD,MATCH("Gs_0-2",GtP!$A$1:$DD$1,0),FALSE)</f>
        <v>#N/A</v>
      </c>
      <c r="X384" s="156" t="e">
        <f>VLOOKUP($B384,GtP!$A:$DD,MATCH("Gi/o_0-2",GtP!$A$1:$DD$1,0),FALSE)</f>
        <v>#N/A</v>
      </c>
      <c r="Y384" s="156" t="e">
        <f>VLOOKUP($B384,GtP!$A:$DD,MATCH("Gq/11_0-2",GtP!$A$1:$DD$1,0),FALSE)</f>
        <v>#N/A</v>
      </c>
      <c r="Z384" s="156" t="e">
        <f>VLOOKUP($B384,GtP!$A:$DD,MATCH("G12/13_0-2",GtP!$A$1:$DD$1,0),FALSE)</f>
        <v>#N/A</v>
      </c>
      <c r="AB384" s="143" t="e">
        <f t="shared" si="115"/>
        <v>#N/A</v>
      </c>
      <c r="AC384" s="315" t="str">
        <f t="shared" si="116"/>
        <v/>
      </c>
      <c r="AD384" s="349" t="str">
        <f t="shared" si="117"/>
        <v/>
      </c>
      <c r="AE384" s="349" t="str">
        <f t="shared" si="118"/>
        <v/>
      </c>
      <c r="AF384" s="311" t="str">
        <f t="shared" si="119"/>
        <v/>
      </c>
      <c r="AG384" s="141" t="e">
        <f>_xlfn.CONCAT(IF(AT384="","-","B"),IF(BG384="","-","I"),VLOOKUP($B384,GtP!$A:$BB,MATCH("Gs_0-1",GtP!$A$1:$BB$1,0),FALSE))</f>
        <v>#N/A</v>
      </c>
      <c r="AH384" s="140" t="e">
        <f>_xlfn.CONCAT(IF(AU384="","-","B"),IF(BH384="","-","I"),VLOOKUP($B384,GtP!$A:$BB,MATCH("Gs_0-1",GtP!$A$1:$BB$1,0),FALSE))</f>
        <v>#N/A</v>
      </c>
      <c r="AI384" s="140" t="e">
        <f>_xlfn.CONCAT(IF(AV384="","-","B"),IF(BI384="","-","I"),VLOOKUP($B384,GtP!$A:$BB,MATCH("Gi/o_0-1",GtP!$A$1:$BB$1,0),FALSE))</f>
        <v>#N/A</v>
      </c>
      <c r="AJ384" s="140" t="e">
        <f>_xlfn.CONCAT(IF(AW384="","-","B"),IF(BJ384="","-","I"),VLOOKUP($B384,GtP!$A:$BB,MATCH("Gi/o_0-1",GtP!$A$1:$BB$1,0),FALSE))</f>
        <v>#N/A</v>
      </c>
      <c r="AK384" s="140" t="e">
        <f>_xlfn.CONCAT(IF(AX384="","-","B"),IF(BK384="","-","I"),VLOOKUP($B384,GtP!$A:$BB,MATCH("Gi/o_0-1",GtP!$A$1:$BB$1,0),FALSE))</f>
        <v>#N/A</v>
      </c>
      <c r="AL384" s="140" t="e">
        <f>_xlfn.CONCAT(IF(AY384="","-","B"),IF(BL384="","-","I"),VLOOKUP($B384,GtP!$A:$BB,MATCH("Gi/o_0-1",GtP!$A$1:$BB$1,0),FALSE))</f>
        <v>#N/A</v>
      </c>
      <c r="AM384" s="140" t="e">
        <f>_xlfn.CONCAT(IF(AZ384="","-","B"),IF(BM384="","-","I"),VLOOKUP($B384,GtP!$A:$BB,MATCH("Gi/o_0-1",GtP!$A$1:$BB$1,0),FALSE))</f>
        <v>#N/A</v>
      </c>
      <c r="AN384" s="140" t="e">
        <f>_xlfn.CONCAT(IF(BA384="","-","B"),IF(BN384="","-","I"),VLOOKUP($B384,GtP!$A:$BB,MATCH("Gq/11_0-1",GtP!$A$1:$BB$1,0),FALSE))</f>
        <v>#N/A</v>
      </c>
      <c r="AO384" s="140" t="e">
        <f>_xlfn.CONCAT(IF(BB384="","-","B"),IF(BO384="","-","I"),VLOOKUP($B384,GtP!$A:$BB,MATCH("Gq/11_0-1",GtP!$A$1:$BB$1,0),FALSE))</f>
        <v>#N/A</v>
      </c>
      <c r="AP384" s="140" t="e">
        <f>_xlfn.CONCAT(IF(BC384="","-","B"),IF(BP384="","-","I"),VLOOKUP($B384,GtP!$A:$BB,MATCH("Gq/11_0-1",GtP!$A$1:$BB$1,0),FALSE))</f>
        <v>#N/A</v>
      </c>
      <c r="AQ384" s="140" t="e">
        <f>_xlfn.CONCAT(IF(BD384="","-","B"),IF(BQ384="","-","I"),VLOOKUP($B384,GtP!$A:$BB,MATCH("Gq/11_0-1",GtP!$A$1:$BB$1,0),FALSE))</f>
        <v>#N/A</v>
      </c>
      <c r="AR384" s="140" t="e">
        <f>_xlfn.CONCAT(IF(BE384="","-","B"),IF(BR384="","-","I"),VLOOKUP($B384,GtP!$A:$BB,MATCH("G12/13_0-1",GtP!$A$1:$BB$1,0),FALSE))</f>
        <v>#N/A</v>
      </c>
      <c r="AS384" s="140" t="e">
        <f>_xlfn.CONCAT(IF(BF384="","-","B"),IF(BS384="","-","I"),VLOOKUP($B384,GtP!$A:$BB,MATCH("G12/13_0-1",GtP!$A$1:$BB$1,0),FALSE))</f>
        <v>#N/A</v>
      </c>
      <c r="AT384" s="139" t="str">
        <f>_xlfn.IFNA(VLOOKUP($B384,'B-LogEmaxOverpEC50'!$A:$AL,MATCH(AT$1,'B-LogEmaxOverpEC50'!$A$1:$AL$1,0),FALSE),"")</f>
        <v/>
      </c>
      <c r="AU384" s="136" t="str">
        <f>_xlfn.IFNA(VLOOKUP($B384,'B-LogEmaxOverpEC50'!$A:$AL,MATCH(AU$1,'B-LogEmaxOverpEC50'!$A$1:$AL$1,0),FALSE),"")</f>
        <v/>
      </c>
      <c r="AV384" s="152" t="str">
        <f>_xlfn.IFNA(VLOOKUP($B384,'B-LogEmaxOverpEC50'!$A:$AL,MATCH(AV$1,'B-LogEmaxOverpEC50'!$A$1:$AL$1,0),FALSE),"")</f>
        <v/>
      </c>
      <c r="AW384" s="152" t="str">
        <f>_xlfn.IFNA(VLOOKUP($B384,'B-LogEmaxOverpEC50'!$A:$AL,MATCH(AW$1,'B-LogEmaxOverpEC50'!$A$1:$AL$1,0),FALSE),"")</f>
        <v/>
      </c>
      <c r="AX384" s="152" t="str">
        <f>_xlfn.IFNA(VLOOKUP($B384,'B-LogEmaxOverpEC50'!$A:$AL,MATCH(AX$1,'B-LogEmaxOverpEC50'!$A$1:$AL$1,0),FALSE),"")</f>
        <v/>
      </c>
      <c r="AY384" s="152" t="str">
        <f>_xlfn.IFNA(VLOOKUP($B384,'B-LogEmaxOverpEC50'!$A:$AL,MATCH(AY$1,'B-LogEmaxOverpEC50'!$A$1:$AL$1,0),FALSE),"")</f>
        <v/>
      </c>
      <c r="AZ384" s="152" t="str">
        <f>_xlfn.IFNA(VLOOKUP($B384,'B-LogEmaxOverpEC50'!$A:$AL,MATCH(AZ$1,'B-LogEmaxOverpEC50'!$A$1:$AL$1,0),FALSE),"")</f>
        <v/>
      </c>
      <c r="BA384" s="152" t="str">
        <f>_xlfn.IFNA(VLOOKUP($B384,'B-LogEmaxOverpEC50'!$A:$AL,MATCH(BA$1,'B-LogEmaxOverpEC50'!$A$1:$AL$1,0),FALSE),"")</f>
        <v/>
      </c>
      <c r="BB384" s="152" t="str">
        <f>_xlfn.IFNA(VLOOKUP($B384,'B-LogEmaxOverpEC50'!$A:$AL,MATCH(BB$1,'B-LogEmaxOverpEC50'!$A$1:$AL$1,0),FALSE),"")</f>
        <v/>
      </c>
      <c r="BC384" s="152" t="str">
        <f>_xlfn.IFNA(VLOOKUP($B384,'B-LogEmaxOverpEC50'!$A:$AL,MATCH(BC$1,'B-LogEmaxOverpEC50'!$A$1:$AL$1,0),FALSE),"")</f>
        <v/>
      </c>
      <c r="BD384" s="152" t="str">
        <f>_xlfn.IFNA(VLOOKUP($B384,'B-LogEmaxOverpEC50'!$A:$AL,MATCH(BD$1,'B-LogEmaxOverpEC50'!$A$1:$AL$1,0),FALSE),"")</f>
        <v/>
      </c>
      <c r="BE384" s="152" t="str">
        <f>_xlfn.IFNA(VLOOKUP($B384,'B-LogEmaxOverpEC50'!$A:$AL,MATCH(BE$1,'B-LogEmaxOverpEC50'!$A$1:$AL$1,0),FALSE),"")</f>
        <v/>
      </c>
      <c r="BF384" s="152" t="str">
        <f>_xlfn.IFNA(VLOOKUP($B384,'B-LogEmaxOverpEC50'!$A:$AL,MATCH(BF$1,'B-LogEmaxOverpEC50'!$A$1:$AL$1,0),FALSE),"")</f>
        <v/>
      </c>
      <c r="BG384" s="137" t="str">
        <f>_xlfn.IFNA(VLOOKUP($B384,'I-LogEmaxOverpEC50'!$A:$AR,MATCH(BG$1,'I-LogEmaxOverpEC50'!$A$1:$AR$1,0),FALSE),"")</f>
        <v/>
      </c>
      <c r="BH384" s="136" t="str">
        <f>_xlfn.IFNA(VLOOKUP($B384,'I-LogEmaxOverpEC50'!$A:$AR,MATCH(BH$1,'I-LogEmaxOverpEC50'!$A$1:$AR$1,0),FALSE),"")</f>
        <v/>
      </c>
      <c r="BI384" s="136" t="str">
        <f>_xlfn.IFNA(VLOOKUP($B384,'I-LogEmaxOverpEC50'!$A:$AR,MATCH(BI$1,'I-LogEmaxOverpEC50'!$A$1:$AR$1,0),FALSE),"")</f>
        <v/>
      </c>
      <c r="BJ384" s="136" t="str">
        <f>_xlfn.IFNA(VLOOKUP($B384,'I-LogEmaxOverpEC50'!$A:$AR,MATCH(BJ$1,'I-LogEmaxOverpEC50'!$A$1:$AR$1,0),FALSE),"")</f>
        <v/>
      </c>
      <c r="BK384" s="136" t="str">
        <f>_xlfn.IFNA(VLOOKUP($B384,'I-LogEmaxOverpEC50'!$A:$AR,MATCH(BK$1,'I-LogEmaxOverpEC50'!$A$1:$AR$1,0),FALSE),"")</f>
        <v/>
      </c>
      <c r="BL384" s="136" t="str">
        <f>_xlfn.IFNA(VLOOKUP($B384,'I-LogEmaxOverpEC50'!$A:$AR,MATCH(BL$1,'I-LogEmaxOverpEC50'!$A$1:$AR$1,0),FALSE),"")</f>
        <v/>
      </c>
      <c r="BM384" s="136" t="str">
        <f>_xlfn.IFNA(VLOOKUP($B384,'I-LogEmaxOverpEC50'!$A:$AR,MATCH(BM$1,'I-LogEmaxOverpEC50'!$A$1:$AR$1,0),FALSE),"")</f>
        <v/>
      </c>
      <c r="BN384" s="136" t="str">
        <f>_xlfn.IFNA(VLOOKUP($B384,'I-LogEmaxOverpEC50'!$A:$AR,MATCH(BN$1,'I-LogEmaxOverpEC50'!$A$1:$AR$1,0),FALSE),"")</f>
        <v/>
      </c>
      <c r="BO384" s="136" t="str">
        <f>_xlfn.IFNA(VLOOKUP($B384,'I-LogEmaxOverpEC50'!$A:$AR,MATCH(BO$1,'I-LogEmaxOverpEC50'!$A$1:$AR$1,0),FALSE),"")</f>
        <v/>
      </c>
      <c r="BP384" s="136" t="str">
        <f>_xlfn.IFNA(VLOOKUP($B384,'I-LogEmaxOverpEC50'!$A:$AR,MATCH(BP$1,'I-LogEmaxOverpEC50'!$A$1:$AR$1,0),FALSE),"")</f>
        <v/>
      </c>
      <c r="BQ384" s="136" t="str">
        <f>_xlfn.IFNA(VLOOKUP($B384,'I-LogEmaxOverpEC50'!$A:$AR,MATCH(BQ$1,'I-LogEmaxOverpEC50'!$A$1:$AR$1,0),FALSE),"")</f>
        <v/>
      </c>
      <c r="BR384" s="136" t="str">
        <f>_xlfn.IFNA(VLOOKUP($B384,'I-LogEmaxOverpEC50'!$A:$AR,MATCH(BR$1,'I-LogEmaxOverpEC50'!$A$1:$AR$1,0),FALSE),"")</f>
        <v/>
      </c>
      <c r="BS384" s="136" t="str">
        <f>_xlfn.IFNA(VLOOKUP($B384,'I-LogEmaxOverpEC50'!$A:$AR,MATCH(BS$1,'I-LogEmaxOverpEC50'!$A$1:$AR$1,0),FALSE),"")</f>
        <v/>
      </c>
    </row>
    <row r="385" spans="1:71" x14ac:dyDescent="0.2">
      <c r="A385" s="146" t="e" cm="1">
        <f t="array" ref="A385">_xlfn.IFS(SUM(F385:R385)&gt;0,1,AB385&gt;0,2,TRUE,3)</f>
        <v>#N/A</v>
      </c>
      <c r="B385" s="146" t="s">
        <v>1565</v>
      </c>
      <c r="D385" s="151" t="str">
        <f>_xlfn.XLOOKUP(B385,RecNamesAll!A:A,RecNamesAll!E:E)</f>
        <v>T</v>
      </c>
      <c r="E385" s="150" t="str">
        <f>_xlfn.XLOOKUP(B385,RecNamesAll!A:A,RecNamesAll!C:C)</f>
        <v>TAS2R31</v>
      </c>
      <c r="F385" s="160" t="e">
        <f t="shared" si="100"/>
        <v>#N/A</v>
      </c>
      <c r="G385" s="159" t="e">
        <f t="shared" si="101"/>
        <v>#N/A</v>
      </c>
      <c r="H385" s="159" t="e">
        <f t="shared" si="102"/>
        <v>#N/A</v>
      </c>
      <c r="I385" s="159" t="e">
        <f t="shared" si="103"/>
        <v>#N/A</v>
      </c>
      <c r="J385" s="159" t="e">
        <f t="shared" si="104"/>
        <v>#N/A</v>
      </c>
      <c r="K385" s="159" t="e">
        <f t="shared" si="105"/>
        <v>#N/A</v>
      </c>
      <c r="L385" s="159" t="e">
        <f t="shared" si="106"/>
        <v>#N/A</v>
      </c>
      <c r="M385" s="159" t="e">
        <f t="shared" si="107"/>
        <v>#N/A</v>
      </c>
      <c r="N385" s="159" t="e">
        <f t="shared" si="108"/>
        <v>#N/A</v>
      </c>
      <c r="O385" s="159" t="e">
        <f t="shared" si="109"/>
        <v>#N/A</v>
      </c>
      <c r="P385" s="159" t="e">
        <f t="shared" si="110"/>
        <v>#N/A</v>
      </c>
      <c r="Q385" s="159" t="e">
        <f t="shared" si="111"/>
        <v>#N/A</v>
      </c>
      <c r="R385" s="159" t="e">
        <f t="shared" si="112"/>
        <v>#N/A</v>
      </c>
      <c r="U385" s="146" t="str">
        <f t="shared" si="113"/>
        <v>T</v>
      </c>
      <c r="V385" s="145" t="str">
        <f t="shared" si="114"/>
        <v>TAS2R31</v>
      </c>
      <c r="W385" s="157" t="e">
        <f>VLOOKUP($B385,GtP!$A:$DD,MATCH("Gs_0-2",GtP!$A$1:$DD$1,0),FALSE)</f>
        <v>#N/A</v>
      </c>
      <c r="X385" s="156" t="e">
        <f>VLOOKUP($B385,GtP!$A:$DD,MATCH("Gi/o_0-2",GtP!$A$1:$DD$1,0),FALSE)</f>
        <v>#N/A</v>
      </c>
      <c r="Y385" s="156" t="e">
        <f>VLOOKUP($B385,GtP!$A:$DD,MATCH("Gq/11_0-2",GtP!$A$1:$DD$1,0),FALSE)</f>
        <v>#N/A</v>
      </c>
      <c r="Z385" s="156" t="e">
        <f>VLOOKUP($B385,GtP!$A:$DD,MATCH("G12/13_0-2",GtP!$A$1:$DD$1,0),FALSE)</f>
        <v>#N/A</v>
      </c>
      <c r="AB385" s="143" t="e">
        <f t="shared" si="115"/>
        <v>#N/A</v>
      </c>
      <c r="AC385" s="315" t="str">
        <f t="shared" si="116"/>
        <v/>
      </c>
      <c r="AD385" s="349" t="str">
        <f t="shared" si="117"/>
        <v/>
      </c>
      <c r="AE385" s="349" t="str">
        <f t="shared" si="118"/>
        <v/>
      </c>
      <c r="AF385" s="311" t="str">
        <f t="shared" si="119"/>
        <v/>
      </c>
      <c r="AG385" s="141" t="e">
        <f>_xlfn.CONCAT(IF(AT385="","-","B"),IF(BG385="","-","I"),VLOOKUP($B385,GtP!$A:$BB,MATCH("Gs_0-1",GtP!$A$1:$BB$1,0),FALSE))</f>
        <v>#N/A</v>
      </c>
      <c r="AH385" s="140" t="e">
        <f>_xlfn.CONCAT(IF(AU385="","-","B"),IF(BH385="","-","I"),VLOOKUP($B385,GtP!$A:$BB,MATCH("Gs_0-1",GtP!$A$1:$BB$1,0),FALSE))</f>
        <v>#N/A</v>
      </c>
      <c r="AI385" s="140" t="e">
        <f>_xlfn.CONCAT(IF(AV385="","-","B"),IF(BI385="","-","I"),VLOOKUP($B385,GtP!$A:$BB,MATCH("Gi/o_0-1",GtP!$A$1:$BB$1,0),FALSE))</f>
        <v>#N/A</v>
      </c>
      <c r="AJ385" s="140" t="e">
        <f>_xlfn.CONCAT(IF(AW385="","-","B"),IF(BJ385="","-","I"),VLOOKUP($B385,GtP!$A:$BB,MATCH("Gi/o_0-1",GtP!$A$1:$BB$1,0),FALSE))</f>
        <v>#N/A</v>
      </c>
      <c r="AK385" s="140" t="e">
        <f>_xlfn.CONCAT(IF(AX385="","-","B"),IF(BK385="","-","I"),VLOOKUP($B385,GtP!$A:$BB,MATCH("Gi/o_0-1",GtP!$A$1:$BB$1,0),FALSE))</f>
        <v>#N/A</v>
      </c>
      <c r="AL385" s="140" t="e">
        <f>_xlfn.CONCAT(IF(AY385="","-","B"),IF(BL385="","-","I"),VLOOKUP($B385,GtP!$A:$BB,MATCH("Gi/o_0-1",GtP!$A$1:$BB$1,0),FALSE))</f>
        <v>#N/A</v>
      </c>
      <c r="AM385" s="140" t="e">
        <f>_xlfn.CONCAT(IF(AZ385="","-","B"),IF(BM385="","-","I"),VLOOKUP($B385,GtP!$A:$BB,MATCH("Gi/o_0-1",GtP!$A$1:$BB$1,0),FALSE))</f>
        <v>#N/A</v>
      </c>
      <c r="AN385" s="140" t="e">
        <f>_xlfn.CONCAT(IF(BA385="","-","B"),IF(BN385="","-","I"),VLOOKUP($B385,GtP!$A:$BB,MATCH("Gq/11_0-1",GtP!$A$1:$BB$1,0),FALSE))</f>
        <v>#N/A</v>
      </c>
      <c r="AO385" s="140" t="e">
        <f>_xlfn.CONCAT(IF(BB385="","-","B"),IF(BO385="","-","I"),VLOOKUP($B385,GtP!$A:$BB,MATCH("Gq/11_0-1",GtP!$A$1:$BB$1,0),FALSE))</f>
        <v>#N/A</v>
      </c>
      <c r="AP385" s="140" t="e">
        <f>_xlfn.CONCAT(IF(BC385="","-","B"),IF(BP385="","-","I"),VLOOKUP($B385,GtP!$A:$BB,MATCH("Gq/11_0-1",GtP!$A$1:$BB$1,0),FALSE))</f>
        <v>#N/A</v>
      </c>
      <c r="AQ385" s="140" t="e">
        <f>_xlfn.CONCAT(IF(BD385="","-","B"),IF(BQ385="","-","I"),VLOOKUP($B385,GtP!$A:$BB,MATCH("Gq/11_0-1",GtP!$A$1:$BB$1,0),FALSE))</f>
        <v>#N/A</v>
      </c>
      <c r="AR385" s="140" t="e">
        <f>_xlfn.CONCAT(IF(BE385="","-","B"),IF(BR385="","-","I"),VLOOKUP($B385,GtP!$A:$BB,MATCH("G12/13_0-1",GtP!$A$1:$BB$1,0),FALSE))</f>
        <v>#N/A</v>
      </c>
      <c r="AS385" s="140" t="e">
        <f>_xlfn.CONCAT(IF(BF385="","-","B"),IF(BS385="","-","I"),VLOOKUP($B385,GtP!$A:$BB,MATCH("G12/13_0-1",GtP!$A$1:$BB$1,0),FALSE))</f>
        <v>#N/A</v>
      </c>
      <c r="AT385" s="139" t="str">
        <f>_xlfn.IFNA(VLOOKUP($B385,'B-LogEmaxOverpEC50'!$A:$AL,MATCH(AT$1,'B-LogEmaxOverpEC50'!$A$1:$AL$1,0),FALSE),"")</f>
        <v/>
      </c>
      <c r="AU385" s="136" t="str">
        <f>_xlfn.IFNA(VLOOKUP($B385,'B-LogEmaxOverpEC50'!$A:$AL,MATCH(AU$1,'B-LogEmaxOverpEC50'!$A$1:$AL$1,0),FALSE),"")</f>
        <v/>
      </c>
      <c r="AV385" s="152" t="str">
        <f>_xlfn.IFNA(VLOOKUP($B385,'B-LogEmaxOverpEC50'!$A:$AL,MATCH(AV$1,'B-LogEmaxOverpEC50'!$A$1:$AL$1,0),FALSE),"")</f>
        <v/>
      </c>
      <c r="AW385" s="152" t="str">
        <f>_xlfn.IFNA(VLOOKUP($B385,'B-LogEmaxOverpEC50'!$A:$AL,MATCH(AW$1,'B-LogEmaxOverpEC50'!$A$1:$AL$1,0),FALSE),"")</f>
        <v/>
      </c>
      <c r="AX385" s="152" t="str">
        <f>_xlfn.IFNA(VLOOKUP($B385,'B-LogEmaxOverpEC50'!$A:$AL,MATCH(AX$1,'B-LogEmaxOverpEC50'!$A$1:$AL$1,0),FALSE),"")</f>
        <v/>
      </c>
      <c r="AY385" s="152" t="str">
        <f>_xlfn.IFNA(VLOOKUP($B385,'B-LogEmaxOverpEC50'!$A:$AL,MATCH(AY$1,'B-LogEmaxOverpEC50'!$A$1:$AL$1,0),FALSE),"")</f>
        <v/>
      </c>
      <c r="AZ385" s="152" t="str">
        <f>_xlfn.IFNA(VLOOKUP($B385,'B-LogEmaxOverpEC50'!$A:$AL,MATCH(AZ$1,'B-LogEmaxOverpEC50'!$A$1:$AL$1,0),FALSE),"")</f>
        <v/>
      </c>
      <c r="BA385" s="152" t="str">
        <f>_xlfn.IFNA(VLOOKUP($B385,'B-LogEmaxOverpEC50'!$A:$AL,MATCH(BA$1,'B-LogEmaxOverpEC50'!$A$1:$AL$1,0),FALSE),"")</f>
        <v/>
      </c>
      <c r="BB385" s="152" t="str">
        <f>_xlfn.IFNA(VLOOKUP($B385,'B-LogEmaxOverpEC50'!$A:$AL,MATCH(BB$1,'B-LogEmaxOverpEC50'!$A$1:$AL$1,0),FALSE),"")</f>
        <v/>
      </c>
      <c r="BC385" s="152" t="str">
        <f>_xlfn.IFNA(VLOOKUP($B385,'B-LogEmaxOverpEC50'!$A:$AL,MATCH(BC$1,'B-LogEmaxOverpEC50'!$A$1:$AL$1,0),FALSE),"")</f>
        <v/>
      </c>
      <c r="BD385" s="152" t="str">
        <f>_xlfn.IFNA(VLOOKUP($B385,'B-LogEmaxOverpEC50'!$A:$AL,MATCH(BD$1,'B-LogEmaxOverpEC50'!$A$1:$AL$1,0),FALSE),"")</f>
        <v/>
      </c>
      <c r="BE385" s="152" t="str">
        <f>_xlfn.IFNA(VLOOKUP($B385,'B-LogEmaxOverpEC50'!$A:$AL,MATCH(BE$1,'B-LogEmaxOverpEC50'!$A$1:$AL$1,0),FALSE),"")</f>
        <v/>
      </c>
      <c r="BF385" s="152" t="str">
        <f>_xlfn.IFNA(VLOOKUP($B385,'B-LogEmaxOverpEC50'!$A:$AL,MATCH(BF$1,'B-LogEmaxOverpEC50'!$A$1:$AL$1,0),FALSE),"")</f>
        <v/>
      </c>
      <c r="BG385" s="137" t="str">
        <f>_xlfn.IFNA(VLOOKUP($B385,'I-LogEmaxOverpEC50'!$A:$AR,MATCH(BG$1,'I-LogEmaxOverpEC50'!$A$1:$AR$1,0),FALSE),"")</f>
        <v/>
      </c>
      <c r="BH385" s="136" t="str">
        <f>_xlfn.IFNA(VLOOKUP($B385,'I-LogEmaxOverpEC50'!$A:$AR,MATCH(BH$1,'I-LogEmaxOverpEC50'!$A$1:$AR$1,0),FALSE),"")</f>
        <v/>
      </c>
      <c r="BI385" s="136" t="str">
        <f>_xlfn.IFNA(VLOOKUP($B385,'I-LogEmaxOverpEC50'!$A:$AR,MATCH(BI$1,'I-LogEmaxOverpEC50'!$A$1:$AR$1,0),FALSE),"")</f>
        <v/>
      </c>
      <c r="BJ385" s="136" t="str">
        <f>_xlfn.IFNA(VLOOKUP($B385,'I-LogEmaxOverpEC50'!$A:$AR,MATCH(BJ$1,'I-LogEmaxOverpEC50'!$A$1:$AR$1,0),FALSE),"")</f>
        <v/>
      </c>
      <c r="BK385" s="136" t="str">
        <f>_xlfn.IFNA(VLOOKUP($B385,'I-LogEmaxOverpEC50'!$A:$AR,MATCH(BK$1,'I-LogEmaxOverpEC50'!$A$1:$AR$1,0),FALSE),"")</f>
        <v/>
      </c>
      <c r="BL385" s="136" t="str">
        <f>_xlfn.IFNA(VLOOKUP($B385,'I-LogEmaxOverpEC50'!$A:$AR,MATCH(BL$1,'I-LogEmaxOverpEC50'!$A$1:$AR$1,0),FALSE),"")</f>
        <v/>
      </c>
      <c r="BM385" s="136" t="str">
        <f>_xlfn.IFNA(VLOOKUP($B385,'I-LogEmaxOverpEC50'!$A:$AR,MATCH(BM$1,'I-LogEmaxOverpEC50'!$A$1:$AR$1,0),FALSE),"")</f>
        <v/>
      </c>
      <c r="BN385" s="136" t="str">
        <f>_xlfn.IFNA(VLOOKUP($B385,'I-LogEmaxOverpEC50'!$A:$AR,MATCH(BN$1,'I-LogEmaxOverpEC50'!$A$1:$AR$1,0),FALSE),"")</f>
        <v/>
      </c>
      <c r="BO385" s="136" t="str">
        <f>_xlfn.IFNA(VLOOKUP($B385,'I-LogEmaxOverpEC50'!$A:$AR,MATCH(BO$1,'I-LogEmaxOverpEC50'!$A$1:$AR$1,0),FALSE),"")</f>
        <v/>
      </c>
      <c r="BP385" s="136" t="str">
        <f>_xlfn.IFNA(VLOOKUP($B385,'I-LogEmaxOverpEC50'!$A:$AR,MATCH(BP$1,'I-LogEmaxOverpEC50'!$A$1:$AR$1,0),FALSE),"")</f>
        <v/>
      </c>
      <c r="BQ385" s="136" t="str">
        <f>_xlfn.IFNA(VLOOKUP($B385,'I-LogEmaxOverpEC50'!$A:$AR,MATCH(BQ$1,'I-LogEmaxOverpEC50'!$A$1:$AR$1,0),FALSE),"")</f>
        <v/>
      </c>
      <c r="BR385" s="136" t="str">
        <f>_xlfn.IFNA(VLOOKUP($B385,'I-LogEmaxOverpEC50'!$A:$AR,MATCH(BR$1,'I-LogEmaxOverpEC50'!$A$1:$AR$1,0),FALSE),"")</f>
        <v/>
      </c>
      <c r="BS385" s="136" t="str">
        <f>_xlfn.IFNA(VLOOKUP($B385,'I-LogEmaxOverpEC50'!$A:$AR,MATCH(BS$1,'I-LogEmaxOverpEC50'!$A$1:$AR$1,0),FALSE),"")</f>
        <v/>
      </c>
    </row>
    <row r="386" spans="1:71" x14ac:dyDescent="0.2">
      <c r="A386" s="146" t="e" cm="1">
        <f t="array" ref="A386">_xlfn.IFS(SUM(F386:R386)&gt;0,1,AB386&gt;0,2,TRUE,3)</f>
        <v>#N/A</v>
      </c>
      <c r="B386" s="146" t="s">
        <v>1561</v>
      </c>
      <c r="D386" s="151" t="str">
        <f>_xlfn.XLOOKUP(B386,RecNamesAll!A:A,RecNamesAll!E:E)</f>
        <v>T</v>
      </c>
      <c r="E386" s="150" t="str">
        <f>_xlfn.XLOOKUP(B386,RecNamesAll!A:A,RecNamesAll!C:C)</f>
        <v>TAS2R38</v>
      </c>
      <c r="F386" s="160" t="e">
        <f t="shared" ref="F386:F400" si="120">IF(OR(AG386="BI-",AG386="BIG",AG386="B-G",AG386="-IG"),AVERAGE(AT386,BG386),"")</f>
        <v>#N/A</v>
      </c>
      <c r="G386" s="159" t="e">
        <f t="shared" ref="G386:G400" si="121">IF(OR(AH386="BI-",AH386="BIG",AH386="B-G",AH386="-IG"),AVERAGE(AU386,BH386),"")</f>
        <v>#N/A</v>
      </c>
      <c r="H386" s="159" t="e">
        <f t="shared" ref="H386:H400" si="122">IF(OR(AI386="BI-",AI386="BIG",AI386="B-G",AI386="-IG"),AVERAGE(AV386,BI386),"")</f>
        <v>#N/A</v>
      </c>
      <c r="I386" s="159" t="e">
        <f t="shared" ref="I386:I400" si="123">IF(OR(AJ386="BI-",AJ386="BIG",AJ386="B-G",AJ386="-IG"),AVERAGE(AW386,BJ386),"")</f>
        <v>#N/A</v>
      </c>
      <c r="J386" s="159" t="e">
        <f t="shared" ref="J386:J400" si="124">IF(OR(AK386="BI-",AK386="BIG",AK386="B-G",AK386="-IG"),AVERAGE(AX386,BK386),"")</f>
        <v>#N/A</v>
      </c>
      <c r="K386" s="159" t="e">
        <f t="shared" ref="K386:K400" si="125">IF(OR(AL386="BI-",AL386="BIG",AL386="B-G",AL386="-IG"),AVERAGE(AY386,BL386),"")</f>
        <v>#N/A</v>
      </c>
      <c r="L386" s="159" t="e">
        <f t="shared" ref="L386:L400" si="126">IF(OR(AM386="BI-",AM386="BIG",AM386="B-G",AM386="-IG"),AVERAGE(AZ386,BM386),"")</f>
        <v>#N/A</v>
      </c>
      <c r="M386" s="159" t="e">
        <f t="shared" ref="M386:M400" si="127">IF(OR(AN386="BI-",AN386="BIG",AN386="B-G",AN386="-IG"),AVERAGE(BA386,BN386),"")</f>
        <v>#N/A</v>
      </c>
      <c r="N386" s="159" t="e">
        <f t="shared" ref="N386:N400" si="128">IF(OR(AO386="BI-",AO386="BIG",AO386="B-G",AO386="-IG"),AVERAGE(BB386,BO386),"")</f>
        <v>#N/A</v>
      </c>
      <c r="O386" s="159" t="e">
        <f t="shared" ref="O386:O400" si="129">IF(OR(AP386="BI-",AP386="BIG",AP386="B-G",AP386="-IG"),AVERAGE(BC386,BP386),"")</f>
        <v>#N/A</v>
      </c>
      <c r="P386" s="159" t="e">
        <f t="shared" ref="P386:P400" si="130">IF(OR(AQ386="BI-",AQ386="BIG",AQ386="B-G",AQ386="-IG"),AVERAGE(BD386,BQ386),"")</f>
        <v>#N/A</v>
      </c>
      <c r="Q386" s="159" t="e">
        <f t="shared" ref="Q386:Q400" si="131">IF(OR(AR386="BI-",AR386="BIG",AR386="B-G",AR386="-IG"),AVERAGE(BE386,BR386),"")</f>
        <v>#N/A</v>
      </c>
      <c r="R386" s="159" t="e">
        <f t="shared" ref="R386:R400" si="132">IF(OR(AS386="BI-",AS386="BIG",AS386="B-G",AS386="-IG"),AVERAGE(BF386,BS386),"")</f>
        <v>#N/A</v>
      </c>
      <c r="U386" s="146" t="str">
        <f t="shared" ref="U386:U400" si="133">D386</f>
        <v>T</v>
      </c>
      <c r="V386" s="145" t="str">
        <f t="shared" ref="V386:V400" si="134">E386</f>
        <v>TAS2R38</v>
      </c>
      <c r="W386" s="157" t="e">
        <f>VLOOKUP($B386,GtP!$A:$DD,MATCH("Gs_0-2",GtP!$A$1:$DD$1,0),FALSE)</f>
        <v>#N/A</v>
      </c>
      <c r="X386" s="156" t="e">
        <f>VLOOKUP($B386,GtP!$A:$DD,MATCH("Gi/o_0-2",GtP!$A$1:$DD$1,0),FALSE)</f>
        <v>#N/A</v>
      </c>
      <c r="Y386" s="156" t="e">
        <f>VLOOKUP($B386,GtP!$A:$DD,MATCH("Gq/11_0-2",GtP!$A$1:$DD$1,0),FALSE)</f>
        <v>#N/A</v>
      </c>
      <c r="Z386" s="156" t="e">
        <f>VLOOKUP($B386,GtP!$A:$DD,MATCH("G12/13_0-2",GtP!$A$1:$DD$1,0),FALSE)</f>
        <v>#N/A</v>
      </c>
      <c r="AB386" s="143" t="e">
        <f t="shared" si="115"/>
        <v>#N/A</v>
      </c>
      <c r="AC386" s="315" t="str">
        <f t="shared" si="116"/>
        <v/>
      </c>
      <c r="AD386" s="349" t="str">
        <f t="shared" si="117"/>
        <v/>
      </c>
      <c r="AE386" s="349" t="str">
        <f t="shared" si="118"/>
        <v/>
      </c>
      <c r="AF386" s="311" t="str">
        <f t="shared" si="119"/>
        <v/>
      </c>
      <c r="AG386" s="141" t="e">
        <f>_xlfn.CONCAT(IF(AT386="","-","B"),IF(BG386="","-","I"),VLOOKUP($B386,GtP!$A:$BB,MATCH("Gs_0-1",GtP!$A$1:$BB$1,0),FALSE))</f>
        <v>#N/A</v>
      </c>
      <c r="AH386" s="140" t="e">
        <f>_xlfn.CONCAT(IF(AU386="","-","B"),IF(BH386="","-","I"),VLOOKUP($B386,GtP!$A:$BB,MATCH("Gs_0-1",GtP!$A$1:$BB$1,0),FALSE))</f>
        <v>#N/A</v>
      </c>
      <c r="AI386" s="140" t="e">
        <f>_xlfn.CONCAT(IF(AV386="","-","B"),IF(BI386="","-","I"),VLOOKUP($B386,GtP!$A:$BB,MATCH("Gi/o_0-1",GtP!$A$1:$BB$1,0),FALSE))</f>
        <v>#N/A</v>
      </c>
      <c r="AJ386" s="140" t="e">
        <f>_xlfn.CONCAT(IF(AW386="","-","B"),IF(BJ386="","-","I"),VLOOKUP($B386,GtP!$A:$BB,MATCH("Gi/o_0-1",GtP!$A$1:$BB$1,0),FALSE))</f>
        <v>#N/A</v>
      </c>
      <c r="AK386" s="140" t="e">
        <f>_xlfn.CONCAT(IF(AX386="","-","B"),IF(BK386="","-","I"),VLOOKUP($B386,GtP!$A:$BB,MATCH("Gi/o_0-1",GtP!$A$1:$BB$1,0),FALSE))</f>
        <v>#N/A</v>
      </c>
      <c r="AL386" s="140" t="e">
        <f>_xlfn.CONCAT(IF(AY386="","-","B"),IF(BL386="","-","I"),VLOOKUP($B386,GtP!$A:$BB,MATCH("Gi/o_0-1",GtP!$A$1:$BB$1,0),FALSE))</f>
        <v>#N/A</v>
      </c>
      <c r="AM386" s="140" t="e">
        <f>_xlfn.CONCAT(IF(AZ386="","-","B"),IF(BM386="","-","I"),VLOOKUP($B386,GtP!$A:$BB,MATCH("Gi/o_0-1",GtP!$A$1:$BB$1,0),FALSE))</f>
        <v>#N/A</v>
      </c>
      <c r="AN386" s="140" t="e">
        <f>_xlfn.CONCAT(IF(BA386="","-","B"),IF(BN386="","-","I"),VLOOKUP($B386,GtP!$A:$BB,MATCH("Gq/11_0-1",GtP!$A$1:$BB$1,0),FALSE))</f>
        <v>#N/A</v>
      </c>
      <c r="AO386" s="140" t="e">
        <f>_xlfn.CONCAT(IF(BB386="","-","B"),IF(BO386="","-","I"),VLOOKUP($B386,GtP!$A:$BB,MATCH("Gq/11_0-1",GtP!$A$1:$BB$1,0),FALSE))</f>
        <v>#N/A</v>
      </c>
      <c r="AP386" s="140" t="e">
        <f>_xlfn.CONCAT(IF(BC386="","-","B"),IF(BP386="","-","I"),VLOOKUP($B386,GtP!$A:$BB,MATCH("Gq/11_0-1",GtP!$A$1:$BB$1,0),FALSE))</f>
        <v>#N/A</v>
      </c>
      <c r="AQ386" s="140" t="e">
        <f>_xlfn.CONCAT(IF(BD386="","-","B"),IF(BQ386="","-","I"),VLOOKUP($B386,GtP!$A:$BB,MATCH("Gq/11_0-1",GtP!$A$1:$BB$1,0),FALSE))</f>
        <v>#N/A</v>
      </c>
      <c r="AR386" s="140" t="e">
        <f>_xlfn.CONCAT(IF(BE386="","-","B"),IF(BR386="","-","I"),VLOOKUP($B386,GtP!$A:$BB,MATCH("G12/13_0-1",GtP!$A$1:$BB$1,0),FALSE))</f>
        <v>#N/A</v>
      </c>
      <c r="AS386" s="140" t="e">
        <f>_xlfn.CONCAT(IF(BF386="","-","B"),IF(BS386="","-","I"),VLOOKUP($B386,GtP!$A:$BB,MATCH("G12/13_0-1",GtP!$A$1:$BB$1,0),FALSE))</f>
        <v>#N/A</v>
      </c>
      <c r="AT386" s="139" t="str">
        <f>_xlfn.IFNA(VLOOKUP($B386,'B-LogEmaxOverpEC50'!$A:$AL,MATCH(AT$1,'B-LogEmaxOverpEC50'!$A$1:$AL$1,0),FALSE),"")</f>
        <v/>
      </c>
      <c r="AU386" s="136" t="str">
        <f>_xlfn.IFNA(VLOOKUP($B386,'B-LogEmaxOverpEC50'!$A:$AL,MATCH(AU$1,'B-LogEmaxOverpEC50'!$A$1:$AL$1,0),FALSE),"")</f>
        <v/>
      </c>
      <c r="AV386" s="152" t="str">
        <f>_xlfn.IFNA(VLOOKUP($B386,'B-LogEmaxOverpEC50'!$A:$AL,MATCH(AV$1,'B-LogEmaxOverpEC50'!$A$1:$AL$1,0),FALSE),"")</f>
        <v/>
      </c>
      <c r="AW386" s="152" t="str">
        <f>_xlfn.IFNA(VLOOKUP($B386,'B-LogEmaxOverpEC50'!$A:$AL,MATCH(AW$1,'B-LogEmaxOverpEC50'!$A$1:$AL$1,0),FALSE),"")</f>
        <v/>
      </c>
      <c r="AX386" s="152" t="str">
        <f>_xlfn.IFNA(VLOOKUP($B386,'B-LogEmaxOverpEC50'!$A:$AL,MATCH(AX$1,'B-LogEmaxOverpEC50'!$A$1:$AL$1,0),FALSE),"")</f>
        <v/>
      </c>
      <c r="AY386" s="152" t="str">
        <f>_xlfn.IFNA(VLOOKUP($B386,'B-LogEmaxOverpEC50'!$A:$AL,MATCH(AY$1,'B-LogEmaxOverpEC50'!$A$1:$AL$1,0),FALSE),"")</f>
        <v/>
      </c>
      <c r="AZ386" s="152" t="str">
        <f>_xlfn.IFNA(VLOOKUP($B386,'B-LogEmaxOverpEC50'!$A:$AL,MATCH(AZ$1,'B-LogEmaxOverpEC50'!$A$1:$AL$1,0),FALSE),"")</f>
        <v/>
      </c>
      <c r="BA386" s="152" t="str">
        <f>_xlfn.IFNA(VLOOKUP($B386,'B-LogEmaxOverpEC50'!$A:$AL,MATCH(BA$1,'B-LogEmaxOverpEC50'!$A$1:$AL$1,0),FALSE),"")</f>
        <v/>
      </c>
      <c r="BB386" s="152" t="str">
        <f>_xlfn.IFNA(VLOOKUP($B386,'B-LogEmaxOverpEC50'!$A:$AL,MATCH(BB$1,'B-LogEmaxOverpEC50'!$A$1:$AL$1,0),FALSE),"")</f>
        <v/>
      </c>
      <c r="BC386" s="152" t="str">
        <f>_xlfn.IFNA(VLOOKUP($B386,'B-LogEmaxOverpEC50'!$A:$AL,MATCH(BC$1,'B-LogEmaxOverpEC50'!$A$1:$AL$1,0),FALSE),"")</f>
        <v/>
      </c>
      <c r="BD386" s="152" t="str">
        <f>_xlfn.IFNA(VLOOKUP($B386,'B-LogEmaxOverpEC50'!$A:$AL,MATCH(BD$1,'B-LogEmaxOverpEC50'!$A$1:$AL$1,0),FALSE),"")</f>
        <v/>
      </c>
      <c r="BE386" s="152" t="str">
        <f>_xlfn.IFNA(VLOOKUP($B386,'B-LogEmaxOverpEC50'!$A:$AL,MATCH(BE$1,'B-LogEmaxOverpEC50'!$A$1:$AL$1,0),FALSE),"")</f>
        <v/>
      </c>
      <c r="BF386" s="152" t="str">
        <f>_xlfn.IFNA(VLOOKUP($B386,'B-LogEmaxOverpEC50'!$A:$AL,MATCH(BF$1,'B-LogEmaxOverpEC50'!$A$1:$AL$1,0),FALSE),"")</f>
        <v/>
      </c>
      <c r="BG386" s="137" t="str">
        <f>_xlfn.IFNA(VLOOKUP($B386,'I-LogEmaxOverpEC50'!$A:$AR,MATCH(BG$1,'I-LogEmaxOverpEC50'!$A$1:$AR$1,0),FALSE),"")</f>
        <v/>
      </c>
      <c r="BH386" s="136" t="str">
        <f>_xlfn.IFNA(VLOOKUP($B386,'I-LogEmaxOverpEC50'!$A:$AR,MATCH(BH$1,'I-LogEmaxOverpEC50'!$A$1:$AR$1,0),FALSE),"")</f>
        <v/>
      </c>
      <c r="BI386" s="136" t="str">
        <f>_xlfn.IFNA(VLOOKUP($B386,'I-LogEmaxOverpEC50'!$A:$AR,MATCH(BI$1,'I-LogEmaxOverpEC50'!$A$1:$AR$1,0),FALSE),"")</f>
        <v/>
      </c>
      <c r="BJ386" s="136" t="str">
        <f>_xlfn.IFNA(VLOOKUP($B386,'I-LogEmaxOverpEC50'!$A:$AR,MATCH(BJ$1,'I-LogEmaxOverpEC50'!$A$1:$AR$1,0),FALSE),"")</f>
        <v/>
      </c>
      <c r="BK386" s="136" t="str">
        <f>_xlfn.IFNA(VLOOKUP($B386,'I-LogEmaxOverpEC50'!$A:$AR,MATCH(BK$1,'I-LogEmaxOverpEC50'!$A$1:$AR$1,0),FALSE),"")</f>
        <v/>
      </c>
      <c r="BL386" s="136" t="str">
        <f>_xlfn.IFNA(VLOOKUP($B386,'I-LogEmaxOverpEC50'!$A:$AR,MATCH(BL$1,'I-LogEmaxOverpEC50'!$A$1:$AR$1,0),FALSE),"")</f>
        <v/>
      </c>
      <c r="BM386" s="136" t="str">
        <f>_xlfn.IFNA(VLOOKUP($B386,'I-LogEmaxOverpEC50'!$A:$AR,MATCH(BM$1,'I-LogEmaxOverpEC50'!$A$1:$AR$1,0),FALSE),"")</f>
        <v/>
      </c>
      <c r="BN386" s="136" t="str">
        <f>_xlfn.IFNA(VLOOKUP($B386,'I-LogEmaxOverpEC50'!$A:$AR,MATCH(BN$1,'I-LogEmaxOverpEC50'!$A$1:$AR$1,0),FALSE),"")</f>
        <v/>
      </c>
      <c r="BO386" s="136" t="str">
        <f>_xlfn.IFNA(VLOOKUP($B386,'I-LogEmaxOverpEC50'!$A:$AR,MATCH(BO$1,'I-LogEmaxOverpEC50'!$A$1:$AR$1,0),FALSE),"")</f>
        <v/>
      </c>
      <c r="BP386" s="136" t="str">
        <f>_xlfn.IFNA(VLOOKUP($B386,'I-LogEmaxOverpEC50'!$A:$AR,MATCH(BP$1,'I-LogEmaxOverpEC50'!$A$1:$AR$1,0),FALSE),"")</f>
        <v/>
      </c>
      <c r="BQ386" s="136" t="str">
        <f>_xlfn.IFNA(VLOOKUP($B386,'I-LogEmaxOverpEC50'!$A:$AR,MATCH(BQ$1,'I-LogEmaxOverpEC50'!$A$1:$AR$1,0),FALSE),"")</f>
        <v/>
      </c>
      <c r="BR386" s="136" t="str">
        <f>_xlfn.IFNA(VLOOKUP($B386,'I-LogEmaxOverpEC50'!$A:$AR,MATCH(BR$1,'I-LogEmaxOverpEC50'!$A$1:$AR$1,0),FALSE),"")</f>
        <v/>
      </c>
      <c r="BS386" s="136" t="str">
        <f>_xlfn.IFNA(VLOOKUP($B386,'I-LogEmaxOverpEC50'!$A:$AR,MATCH(BS$1,'I-LogEmaxOverpEC50'!$A$1:$AR$1,0),FALSE),"")</f>
        <v/>
      </c>
    </row>
    <row r="387" spans="1:71" x14ac:dyDescent="0.2">
      <c r="A387" s="146" t="e" cm="1">
        <f t="array" ref="A387">_xlfn.IFS(SUM(F387:R387)&gt;0,1,AB387&gt;0,2,TRUE,3)</f>
        <v>#N/A</v>
      </c>
      <c r="B387" s="146" t="s">
        <v>1557</v>
      </c>
      <c r="D387" s="151" t="str">
        <f>_xlfn.XLOOKUP(B387,RecNamesAll!A:A,RecNamesAll!E:E)</f>
        <v>T</v>
      </c>
      <c r="E387" s="150" t="str">
        <f>_xlfn.XLOOKUP(B387,RecNamesAll!A:A,RecNamesAll!C:C)</f>
        <v>TAS2R39</v>
      </c>
      <c r="F387" s="160" t="e">
        <f t="shared" si="120"/>
        <v>#N/A</v>
      </c>
      <c r="G387" s="159" t="e">
        <f t="shared" si="121"/>
        <v>#N/A</v>
      </c>
      <c r="H387" s="159" t="e">
        <f t="shared" si="122"/>
        <v>#N/A</v>
      </c>
      <c r="I387" s="159" t="e">
        <f t="shared" si="123"/>
        <v>#N/A</v>
      </c>
      <c r="J387" s="159" t="e">
        <f t="shared" si="124"/>
        <v>#N/A</v>
      </c>
      <c r="K387" s="159" t="e">
        <f t="shared" si="125"/>
        <v>#N/A</v>
      </c>
      <c r="L387" s="159" t="e">
        <f t="shared" si="126"/>
        <v>#N/A</v>
      </c>
      <c r="M387" s="159" t="e">
        <f t="shared" si="127"/>
        <v>#N/A</v>
      </c>
      <c r="N387" s="159" t="e">
        <f t="shared" si="128"/>
        <v>#N/A</v>
      </c>
      <c r="O387" s="159" t="e">
        <f t="shared" si="129"/>
        <v>#N/A</v>
      </c>
      <c r="P387" s="159" t="e">
        <f t="shared" si="130"/>
        <v>#N/A</v>
      </c>
      <c r="Q387" s="159" t="e">
        <f t="shared" si="131"/>
        <v>#N/A</v>
      </c>
      <c r="R387" s="159" t="e">
        <f t="shared" si="132"/>
        <v>#N/A</v>
      </c>
      <c r="U387" s="146" t="str">
        <f t="shared" si="133"/>
        <v>T</v>
      </c>
      <c r="V387" s="145" t="str">
        <f t="shared" si="134"/>
        <v>TAS2R39</v>
      </c>
      <c r="W387" s="157" t="e">
        <f>VLOOKUP($B387,GtP!$A:$DD,MATCH("Gs_0-2",GtP!$A$1:$DD$1,0),FALSE)</f>
        <v>#N/A</v>
      </c>
      <c r="X387" s="156" t="e">
        <f>VLOOKUP($B387,GtP!$A:$DD,MATCH("Gi/o_0-2",GtP!$A$1:$DD$1,0),FALSE)</f>
        <v>#N/A</v>
      </c>
      <c r="Y387" s="156" t="e">
        <f>VLOOKUP($B387,GtP!$A:$DD,MATCH("Gq/11_0-2",GtP!$A$1:$DD$1,0),FALSE)</f>
        <v>#N/A</v>
      </c>
      <c r="Z387" s="156" t="e">
        <f>VLOOKUP($B387,GtP!$A:$DD,MATCH("G12/13_0-2",GtP!$A$1:$DD$1,0),FALSE)</f>
        <v>#N/A</v>
      </c>
      <c r="AB387" s="143" t="e">
        <f t="shared" ref="AB387:AB400" si="135">IF(SUM(F387:G387,W387)&gt;0,1,0)+IF(SUM(H387:L387,X387)&gt;0,1,0)+IF(SUM(M387:P387,Y387)&gt;0,1,0)+IF(SUM(Q387:R387,Z387)&gt;0,1,0)</f>
        <v>#N/A</v>
      </c>
      <c r="AC387" s="315" t="str">
        <f t="shared" ref="AC387:AC400" si="136">IF(COUNT(F387:G387)=0,"",COUNT(F387:G387))</f>
        <v/>
      </c>
      <c r="AD387" s="349" t="str">
        <f t="shared" ref="AD387:AD400" si="137">IF(COUNT(H387:L387)=0,"",COUNT(H387:L387))</f>
        <v/>
      </c>
      <c r="AE387" s="349" t="str">
        <f t="shared" ref="AE387:AE400" si="138">IF(COUNT(M387:P387)=0,"",COUNT(M387:P387))</f>
        <v/>
      </c>
      <c r="AF387" s="311" t="str">
        <f t="shared" ref="AF387:AF400" si="139">IF(COUNT(Q387:R387)=0,"",COUNT(Q387:R387))</f>
        <v/>
      </c>
      <c r="AG387" s="141" t="e">
        <f>_xlfn.CONCAT(IF(AT387="","-","B"),IF(BG387="","-","I"),VLOOKUP($B387,GtP!$A:$BB,MATCH("Gs_0-1",GtP!$A$1:$BB$1,0),FALSE))</f>
        <v>#N/A</v>
      </c>
      <c r="AH387" s="140" t="e">
        <f>_xlfn.CONCAT(IF(AU387="","-","B"),IF(BH387="","-","I"),VLOOKUP($B387,GtP!$A:$BB,MATCH("Gs_0-1",GtP!$A$1:$BB$1,0),FALSE))</f>
        <v>#N/A</v>
      </c>
      <c r="AI387" s="140" t="e">
        <f>_xlfn.CONCAT(IF(AV387="","-","B"),IF(BI387="","-","I"),VLOOKUP($B387,GtP!$A:$BB,MATCH("Gi/o_0-1",GtP!$A$1:$BB$1,0),FALSE))</f>
        <v>#N/A</v>
      </c>
      <c r="AJ387" s="140" t="e">
        <f>_xlfn.CONCAT(IF(AW387="","-","B"),IF(BJ387="","-","I"),VLOOKUP($B387,GtP!$A:$BB,MATCH("Gi/o_0-1",GtP!$A$1:$BB$1,0),FALSE))</f>
        <v>#N/A</v>
      </c>
      <c r="AK387" s="140" t="e">
        <f>_xlfn.CONCAT(IF(AX387="","-","B"),IF(BK387="","-","I"),VLOOKUP($B387,GtP!$A:$BB,MATCH("Gi/o_0-1",GtP!$A$1:$BB$1,0),FALSE))</f>
        <v>#N/A</v>
      </c>
      <c r="AL387" s="140" t="e">
        <f>_xlfn.CONCAT(IF(AY387="","-","B"),IF(BL387="","-","I"),VLOOKUP($B387,GtP!$A:$BB,MATCH("Gi/o_0-1",GtP!$A$1:$BB$1,0),FALSE))</f>
        <v>#N/A</v>
      </c>
      <c r="AM387" s="140" t="e">
        <f>_xlfn.CONCAT(IF(AZ387="","-","B"),IF(BM387="","-","I"),VLOOKUP($B387,GtP!$A:$BB,MATCH("Gi/o_0-1",GtP!$A$1:$BB$1,0),FALSE))</f>
        <v>#N/A</v>
      </c>
      <c r="AN387" s="140" t="e">
        <f>_xlfn.CONCAT(IF(BA387="","-","B"),IF(BN387="","-","I"),VLOOKUP($B387,GtP!$A:$BB,MATCH("Gq/11_0-1",GtP!$A$1:$BB$1,0),FALSE))</f>
        <v>#N/A</v>
      </c>
      <c r="AO387" s="140" t="e">
        <f>_xlfn.CONCAT(IF(BB387="","-","B"),IF(BO387="","-","I"),VLOOKUP($B387,GtP!$A:$BB,MATCH("Gq/11_0-1",GtP!$A$1:$BB$1,0),FALSE))</f>
        <v>#N/A</v>
      </c>
      <c r="AP387" s="140" t="e">
        <f>_xlfn.CONCAT(IF(BC387="","-","B"),IF(BP387="","-","I"),VLOOKUP($B387,GtP!$A:$BB,MATCH("Gq/11_0-1",GtP!$A$1:$BB$1,0),FALSE))</f>
        <v>#N/A</v>
      </c>
      <c r="AQ387" s="140" t="e">
        <f>_xlfn.CONCAT(IF(BD387="","-","B"),IF(BQ387="","-","I"),VLOOKUP($B387,GtP!$A:$BB,MATCH("Gq/11_0-1",GtP!$A$1:$BB$1,0),FALSE))</f>
        <v>#N/A</v>
      </c>
      <c r="AR387" s="140" t="e">
        <f>_xlfn.CONCAT(IF(BE387="","-","B"),IF(BR387="","-","I"),VLOOKUP($B387,GtP!$A:$BB,MATCH("G12/13_0-1",GtP!$A$1:$BB$1,0),FALSE))</f>
        <v>#N/A</v>
      </c>
      <c r="AS387" s="140" t="e">
        <f>_xlfn.CONCAT(IF(BF387="","-","B"),IF(BS387="","-","I"),VLOOKUP($B387,GtP!$A:$BB,MATCH("G12/13_0-1",GtP!$A$1:$BB$1,0),FALSE))</f>
        <v>#N/A</v>
      </c>
      <c r="AT387" s="139" t="str">
        <f>_xlfn.IFNA(VLOOKUP($B387,'B-LogEmaxOverpEC50'!$A:$AL,MATCH(AT$1,'B-LogEmaxOverpEC50'!$A$1:$AL$1,0),FALSE),"")</f>
        <v/>
      </c>
      <c r="AU387" s="136" t="str">
        <f>_xlfn.IFNA(VLOOKUP($B387,'B-LogEmaxOverpEC50'!$A:$AL,MATCH(AU$1,'B-LogEmaxOverpEC50'!$A$1:$AL$1,0),FALSE),"")</f>
        <v/>
      </c>
      <c r="AV387" s="152" t="str">
        <f>_xlfn.IFNA(VLOOKUP($B387,'B-LogEmaxOverpEC50'!$A:$AL,MATCH(AV$1,'B-LogEmaxOverpEC50'!$A$1:$AL$1,0),FALSE),"")</f>
        <v/>
      </c>
      <c r="AW387" s="152" t="str">
        <f>_xlfn.IFNA(VLOOKUP($B387,'B-LogEmaxOverpEC50'!$A:$AL,MATCH(AW$1,'B-LogEmaxOverpEC50'!$A$1:$AL$1,0),FALSE),"")</f>
        <v/>
      </c>
      <c r="AX387" s="152" t="str">
        <f>_xlfn.IFNA(VLOOKUP($B387,'B-LogEmaxOverpEC50'!$A:$AL,MATCH(AX$1,'B-LogEmaxOverpEC50'!$A$1:$AL$1,0),FALSE),"")</f>
        <v/>
      </c>
      <c r="AY387" s="152" t="str">
        <f>_xlfn.IFNA(VLOOKUP($B387,'B-LogEmaxOverpEC50'!$A:$AL,MATCH(AY$1,'B-LogEmaxOverpEC50'!$A$1:$AL$1,0),FALSE),"")</f>
        <v/>
      </c>
      <c r="AZ387" s="152" t="str">
        <f>_xlfn.IFNA(VLOOKUP($B387,'B-LogEmaxOverpEC50'!$A:$AL,MATCH(AZ$1,'B-LogEmaxOverpEC50'!$A$1:$AL$1,0),FALSE),"")</f>
        <v/>
      </c>
      <c r="BA387" s="152" t="str">
        <f>_xlfn.IFNA(VLOOKUP($B387,'B-LogEmaxOverpEC50'!$A:$AL,MATCH(BA$1,'B-LogEmaxOverpEC50'!$A$1:$AL$1,0),FALSE),"")</f>
        <v/>
      </c>
      <c r="BB387" s="152" t="str">
        <f>_xlfn.IFNA(VLOOKUP($B387,'B-LogEmaxOverpEC50'!$A:$AL,MATCH(BB$1,'B-LogEmaxOverpEC50'!$A$1:$AL$1,0),FALSE),"")</f>
        <v/>
      </c>
      <c r="BC387" s="152" t="str">
        <f>_xlfn.IFNA(VLOOKUP($B387,'B-LogEmaxOverpEC50'!$A:$AL,MATCH(BC$1,'B-LogEmaxOverpEC50'!$A$1:$AL$1,0),FALSE),"")</f>
        <v/>
      </c>
      <c r="BD387" s="152" t="str">
        <f>_xlfn.IFNA(VLOOKUP($B387,'B-LogEmaxOverpEC50'!$A:$AL,MATCH(BD$1,'B-LogEmaxOverpEC50'!$A$1:$AL$1,0),FALSE),"")</f>
        <v/>
      </c>
      <c r="BE387" s="152" t="str">
        <f>_xlfn.IFNA(VLOOKUP($B387,'B-LogEmaxOverpEC50'!$A:$AL,MATCH(BE$1,'B-LogEmaxOverpEC50'!$A$1:$AL$1,0),FALSE),"")</f>
        <v/>
      </c>
      <c r="BF387" s="152" t="str">
        <f>_xlfn.IFNA(VLOOKUP($B387,'B-LogEmaxOverpEC50'!$A:$AL,MATCH(BF$1,'B-LogEmaxOverpEC50'!$A$1:$AL$1,0),FALSE),"")</f>
        <v/>
      </c>
      <c r="BG387" s="137" t="str">
        <f>_xlfn.IFNA(VLOOKUP($B387,'I-LogEmaxOverpEC50'!$A:$AR,MATCH(BG$1,'I-LogEmaxOverpEC50'!$A$1:$AR$1,0),FALSE),"")</f>
        <v/>
      </c>
      <c r="BH387" s="136" t="str">
        <f>_xlfn.IFNA(VLOOKUP($B387,'I-LogEmaxOverpEC50'!$A:$AR,MATCH(BH$1,'I-LogEmaxOverpEC50'!$A$1:$AR$1,0),FALSE),"")</f>
        <v/>
      </c>
      <c r="BI387" s="136" t="str">
        <f>_xlfn.IFNA(VLOOKUP($B387,'I-LogEmaxOverpEC50'!$A:$AR,MATCH(BI$1,'I-LogEmaxOverpEC50'!$A$1:$AR$1,0),FALSE),"")</f>
        <v/>
      </c>
      <c r="BJ387" s="136" t="str">
        <f>_xlfn.IFNA(VLOOKUP($B387,'I-LogEmaxOverpEC50'!$A:$AR,MATCH(BJ$1,'I-LogEmaxOverpEC50'!$A$1:$AR$1,0),FALSE),"")</f>
        <v/>
      </c>
      <c r="BK387" s="136" t="str">
        <f>_xlfn.IFNA(VLOOKUP($B387,'I-LogEmaxOverpEC50'!$A:$AR,MATCH(BK$1,'I-LogEmaxOverpEC50'!$A$1:$AR$1,0),FALSE),"")</f>
        <v/>
      </c>
      <c r="BL387" s="136" t="str">
        <f>_xlfn.IFNA(VLOOKUP($B387,'I-LogEmaxOverpEC50'!$A:$AR,MATCH(BL$1,'I-LogEmaxOverpEC50'!$A$1:$AR$1,0),FALSE),"")</f>
        <v/>
      </c>
      <c r="BM387" s="136" t="str">
        <f>_xlfn.IFNA(VLOOKUP($B387,'I-LogEmaxOverpEC50'!$A:$AR,MATCH(BM$1,'I-LogEmaxOverpEC50'!$A$1:$AR$1,0),FALSE),"")</f>
        <v/>
      </c>
      <c r="BN387" s="136" t="str">
        <f>_xlfn.IFNA(VLOOKUP($B387,'I-LogEmaxOverpEC50'!$A:$AR,MATCH(BN$1,'I-LogEmaxOverpEC50'!$A$1:$AR$1,0),FALSE),"")</f>
        <v/>
      </c>
      <c r="BO387" s="136" t="str">
        <f>_xlfn.IFNA(VLOOKUP($B387,'I-LogEmaxOverpEC50'!$A:$AR,MATCH(BO$1,'I-LogEmaxOverpEC50'!$A$1:$AR$1,0),FALSE),"")</f>
        <v/>
      </c>
      <c r="BP387" s="136" t="str">
        <f>_xlfn.IFNA(VLOOKUP($B387,'I-LogEmaxOverpEC50'!$A:$AR,MATCH(BP$1,'I-LogEmaxOverpEC50'!$A$1:$AR$1,0),FALSE),"")</f>
        <v/>
      </c>
      <c r="BQ387" s="136" t="str">
        <f>_xlfn.IFNA(VLOOKUP($B387,'I-LogEmaxOverpEC50'!$A:$AR,MATCH(BQ$1,'I-LogEmaxOverpEC50'!$A$1:$AR$1,0),FALSE),"")</f>
        <v/>
      </c>
      <c r="BR387" s="136" t="str">
        <f>_xlfn.IFNA(VLOOKUP($B387,'I-LogEmaxOverpEC50'!$A:$AR,MATCH(BR$1,'I-LogEmaxOverpEC50'!$A$1:$AR$1,0),FALSE),"")</f>
        <v/>
      </c>
      <c r="BS387" s="136" t="str">
        <f>_xlfn.IFNA(VLOOKUP($B387,'I-LogEmaxOverpEC50'!$A:$AR,MATCH(BS$1,'I-LogEmaxOverpEC50'!$A$1:$AR$1,0),FALSE),"")</f>
        <v/>
      </c>
    </row>
    <row r="388" spans="1:71" x14ac:dyDescent="0.2">
      <c r="A388" s="146" t="e" cm="1">
        <f t="array" ref="A388">_xlfn.IFS(SUM(F388:R388)&gt;0,1,AB388&gt;0,2,TRUE,3)</f>
        <v>#N/A</v>
      </c>
      <c r="B388" s="146" t="s">
        <v>1621</v>
      </c>
      <c r="D388" s="151" t="str">
        <f>_xlfn.XLOOKUP(B388,RecNamesAll!A:A,RecNamesAll!E:E)</f>
        <v>T</v>
      </c>
      <c r="E388" s="150" t="str">
        <f>_xlfn.XLOOKUP(B388,RecNamesAll!A:A,RecNamesAll!C:C)</f>
        <v>TAS2R4</v>
      </c>
      <c r="F388" s="160" t="e">
        <f t="shared" si="120"/>
        <v>#N/A</v>
      </c>
      <c r="G388" s="159" t="e">
        <f t="shared" si="121"/>
        <v>#N/A</v>
      </c>
      <c r="H388" s="159" t="e">
        <f t="shared" si="122"/>
        <v>#N/A</v>
      </c>
      <c r="I388" s="159" t="e">
        <f t="shared" si="123"/>
        <v>#N/A</v>
      </c>
      <c r="J388" s="159" t="e">
        <f t="shared" si="124"/>
        <v>#N/A</v>
      </c>
      <c r="K388" s="159" t="e">
        <f t="shared" si="125"/>
        <v>#N/A</v>
      </c>
      <c r="L388" s="159" t="e">
        <f t="shared" si="126"/>
        <v>#N/A</v>
      </c>
      <c r="M388" s="159" t="e">
        <f t="shared" si="127"/>
        <v>#N/A</v>
      </c>
      <c r="N388" s="159" t="e">
        <f t="shared" si="128"/>
        <v>#N/A</v>
      </c>
      <c r="O388" s="159" t="e">
        <f t="shared" si="129"/>
        <v>#N/A</v>
      </c>
      <c r="P388" s="159" t="e">
        <f t="shared" si="130"/>
        <v>#N/A</v>
      </c>
      <c r="Q388" s="159" t="e">
        <f t="shared" si="131"/>
        <v>#N/A</v>
      </c>
      <c r="R388" s="159" t="e">
        <f t="shared" si="132"/>
        <v>#N/A</v>
      </c>
      <c r="U388" s="146" t="str">
        <f t="shared" si="133"/>
        <v>T</v>
      </c>
      <c r="V388" s="145" t="str">
        <f t="shared" si="134"/>
        <v>TAS2R4</v>
      </c>
      <c r="W388" s="157" t="e">
        <f>VLOOKUP($B388,GtP!$A:$DD,MATCH("Gs_0-2",GtP!$A$1:$DD$1,0),FALSE)</f>
        <v>#N/A</v>
      </c>
      <c r="X388" s="156" t="e">
        <f>VLOOKUP($B388,GtP!$A:$DD,MATCH("Gi/o_0-2",GtP!$A$1:$DD$1,0),FALSE)</f>
        <v>#N/A</v>
      </c>
      <c r="Y388" s="156" t="e">
        <f>VLOOKUP($B388,GtP!$A:$DD,MATCH("Gq/11_0-2",GtP!$A$1:$DD$1,0),FALSE)</f>
        <v>#N/A</v>
      </c>
      <c r="Z388" s="156" t="e">
        <f>VLOOKUP($B388,GtP!$A:$DD,MATCH("G12/13_0-2",GtP!$A$1:$DD$1,0),FALSE)</f>
        <v>#N/A</v>
      </c>
      <c r="AB388" s="143" t="e">
        <f t="shared" si="135"/>
        <v>#N/A</v>
      </c>
      <c r="AC388" s="315" t="str">
        <f t="shared" si="136"/>
        <v/>
      </c>
      <c r="AD388" s="349" t="str">
        <f t="shared" si="137"/>
        <v/>
      </c>
      <c r="AE388" s="349" t="str">
        <f t="shared" si="138"/>
        <v/>
      </c>
      <c r="AF388" s="311" t="str">
        <f t="shared" si="139"/>
        <v/>
      </c>
      <c r="AG388" s="141" t="e">
        <f>_xlfn.CONCAT(IF(AT388="","-","B"),IF(BG388="","-","I"),VLOOKUP($B388,GtP!$A:$BB,MATCH("Gs_0-1",GtP!$A$1:$BB$1,0),FALSE))</f>
        <v>#N/A</v>
      </c>
      <c r="AH388" s="140" t="e">
        <f>_xlfn.CONCAT(IF(AU388="","-","B"),IF(BH388="","-","I"),VLOOKUP($B388,GtP!$A:$BB,MATCH("Gs_0-1",GtP!$A$1:$BB$1,0),FALSE))</f>
        <v>#N/A</v>
      </c>
      <c r="AI388" s="140" t="e">
        <f>_xlfn.CONCAT(IF(AV388="","-","B"),IF(BI388="","-","I"),VLOOKUP($B388,GtP!$A:$BB,MATCH("Gi/o_0-1",GtP!$A$1:$BB$1,0),FALSE))</f>
        <v>#N/A</v>
      </c>
      <c r="AJ388" s="140" t="e">
        <f>_xlfn.CONCAT(IF(AW388="","-","B"),IF(BJ388="","-","I"),VLOOKUP($B388,GtP!$A:$BB,MATCH("Gi/o_0-1",GtP!$A$1:$BB$1,0),FALSE))</f>
        <v>#N/A</v>
      </c>
      <c r="AK388" s="140" t="e">
        <f>_xlfn.CONCAT(IF(AX388="","-","B"),IF(BK388="","-","I"),VLOOKUP($B388,GtP!$A:$BB,MATCH("Gi/o_0-1",GtP!$A$1:$BB$1,0),FALSE))</f>
        <v>#N/A</v>
      </c>
      <c r="AL388" s="140" t="e">
        <f>_xlfn.CONCAT(IF(AY388="","-","B"),IF(BL388="","-","I"),VLOOKUP($B388,GtP!$A:$BB,MATCH("Gi/o_0-1",GtP!$A$1:$BB$1,0),FALSE))</f>
        <v>#N/A</v>
      </c>
      <c r="AM388" s="140" t="e">
        <f>_xlfn.CONCAT(IF(AZ388="","-","B"),IF(BM388="","-","I"),VLOOKUP($B388,GtP!$A:$BB,MATCH("Gi/o_0-1",GtP!$A$1:$BB$1,0),FALSE))</f>
        <v>#N/A</v>
      </c>
      <c r="AN388" s="140" t="e">
        <f>_xlfn.CONCAT(IF(BA388="","-","B"),IF(BN388="","-","I"),VLOOKUP($B388,GtP!$A:$BB,MATCH("Gq/11_0-1",GtP!$A$1:$BB$1,0),FALSE))</f>
        <v>#N/A</v>
      </c>
      <c r="AO388" s="140" t="e">
        <f>_xlfn.CONCAT(IF(BB388="","-","B"),IF(BO388="","-","I"),VLOOKUP($B388,GtP!$A:$BB,MATCH("Gq/11_0-1",GtP!$A$1:$BB$1,0),FALSE))</f>
        <v>#N/A</v>
      </c>
      <c r="AP388" s="140" t="e">
        <f>_xlfn.CONCAT(IF(BC388="","-","B"),IF(BP388="","-","I"),VLOOKUP($B388,GtP!$A:$BB,MATCH("Gq/11_0-1",GtP!$A$1:$BB$1,0),FALSE))</f>
        <v>#N/A</v>
      </c>
      <c r="AQ388" s="140" t="e">
        <f>_xlfn.CONCAT(IF(BD388="","-","B"),IF(BQ388="","-","I"),VLOOKUP($B388,GtP!$A:$BB,MATCH("Gq/11_0-1",GtP!$A$1:$BB$1,0),FALSE))</f>
        <v>#N/A</v>
      </c>
      <c r="AR388" s="140" t="e">
        <f>_xlfn.CONCAT(IF(BE388="","-","B"),IF(BR388="","-","I"),VLOOKUP($B388,GtP!$A:$BB,MATCH("G12/13_0-1",GtP!$A$1:$BB$1,0),FALSE))</f>
        <v>#N/A</v>
      </c>
      <c r="AS388" s="140" t="e">
        <f>_xlfn.CONCAT(IF(BF388="","-","B"),IF(BS388="","-","I"),VLOOKUP($B388,GtP!$A:$BB,MATCH("G12/13_0-1",GtP!$A$1:$BB$1,0),FALSE))</f>
        <v>#N/A</v>
      </c>
      <c r="AT388" s="139" t="str">
        <f>_xlfn.IFNA(VLOOKUP($B388,'B-LogEmaxOverpEC50'!$A:$AL,MATCH(AT$1,'B-LogEmaxOverpEC50'!$A$1:$AL$1,0),FALSE),"")</f>
        <v/>
      </c>
      <c r="AU388" s="136" t="str">
        <f>_xlfn.IFNA(VLOOKUP($B388,'B-LogEmaxOverpEC50'!$A:$AL,MATCH(AU$1,'B-LogEmaxOverpEC50'!$A$1:$AL$1,0),FALSE),"")</f>
        <v/>
      </c>
      <c r="AV388" s="152" t="str">
        <f>_xlfn.IFNA(VLOOKUP($B388,'B-LogEmaxOverpEC50'!$A:$AL,MATCH(AV$1,'B-LogEmaxOverpEC50'!$A$1:$AL$1,0),FALSE),"")</f>
        <v/>
      </c>
      <c r="AW388" s="152" t="str">
        <f>_xlfn.IFNA(VLOOKUP($B388,'B-LogEmaxOverpEC50'!$A:$AL,MATCH(AW$1,'B-LogEmaxOverpEC50'!$A$1:$AL$1,0),FALSE),"")</f>
        <v/>
      </c>
      <c r="AX388" s="152" t="str">
        <f>_xlfn.IFNA(VLOOKUP($B388,'B-LogEmaxOverpEC50'!$A:$AL,MATCH(AX$1,'B-LogEmaxOverpEC50'!$A$1:$AL$1,0),FALSE),"")</f>
        <v/>
      </c>
      <c r="AY388" s="152" t="str">
        <f>_xlfn.IFNA(VLOOKUP($B388,'B-LogEmaxOverpEC50'!$A:$AL,MATCH(AY$1,'B-LogEmaxOverpEC50'!$A$1:$AL$1,0),FALSE),"")</f>
        <v/>
      </c>
      <c r="AZ388" s="152" t="str">
        <f>_xlfn.IFNA(VLOOKUP($B388,'B-LogEmaxOverpEC50'!$A:$AL,MATCH(AZ$1,'B-LogEmaxOverpEC50'!$A$1:$AL$1,0),FALSE),"")</f>
        <v/>
      </c>
      <c r="BA388" s="152" t="str">
        <f>_xlfn.IFNA(VLOOKUP($B388,'B-LogEmaxOverpEC50'!$A:$AL,MATCH(BA$1,'B-LogEmaxOverpEC50'!$A$1:$AL$1,0),FALSE),"")</f>
        <v/>
      </c>
      <c r="BB388" s="152" t="str">
        <f>_xlfn.IFNA(VLOOKUP($B388,'B-LogEmaxOverpEC50'!$A:$AL,MATCH(BB$1,'B-LogEmaxOverpEC50'!$A$1:$AL$1,0),FALSE),"")</f>
        <v/>
      </c>
      <c r="BC388" s="152" t="str">
        <f>_xlfn.IFNA(VLOOKUP($B388,'B-LogEmaxOverpEC50'!$A:$AL,MATCH(BC$1,'B-LogEmaxOverpEC50'!$A$1:$AL$1,0),FALSE),"")</f>
        <v/>
      </c>
      <c r="BD388" s="152" t="str">
        <f>_xlfn.IFNA(VLOOKUP($B388,'B-LogEmaxOverpEC50'!$A:$AL,MATCH(BD$1,'B-LogEmaxOverpEC50'!$A$1:$AL$1,0),FALSE),"")</f>
        <v/>
      </c>
      <c r="BE388" s="152" t="str">
        <f>_xlfn.IFNA(VLOOKUP($B388,'B-LogEmaxOverpEC50'!$A:$AL,MATCH(BE$1,'B-LogEmaxOverpEC50'!$A$1:$AL$1,0),FALSE),"")</f>
        <v/>
      </c>
      <c r="BF388" s="152" t="str">
        <f>_xlfn.IFNA(VLOOKUP($B388,'B-LogEmaxOverpEC50'!$A:$AL,MATCH(BF$1,'B-LogEmaxOverpEC50'!$A$1:$AL$1,0),FALSE),"")</f>
        <v/>
      </c>
      <c r="BG388" s="137" t="str">
        <f>_xlfn.IFNA(VLOOKUP($B388,'I-LogEmaxOverpEC50'!$A:$AR,MATCH(BG$1,'I-LogEmaxOverpEC50'!$A$1:$AR$1,0),FALSE),"")</f>
        <v/>
      </c>
      <c r="BH388" s="136" t="str">
        <f>_xlfn.IFNA(VLOOKUP($B388,'I-LogEmaxOverpEC50'!$A:$AR,MATCH(BH$1,'I-LogEmaxOverpEC50'!$A$1:$AR$1,0),FALSE),"")</f>
        <v/>
      </c>
      <c r="BI388" s="136" t="str">
        <f>_xlfn.IFNA(VLOOKUP($B388,'I-LogEmaxOverpEC50'!$A:$AR,MATCH(BI$1,'I-LogEmaxOverpEC50'!$A$1:$AR$1,0),FALSE),"")</f>
        <v/>
      </c>
      <c r="BJ388" s="136" t="str">
        <f>_xlfn.IFNA(VLOOKUP($B388,'I-LogEmaxOverpEC50'!$A:$AR,MATCH(BJ$1,'I-LogEmaxOverpEC50'!$A$1:$AR$1,0),FALSE),"")</f>
        <v/>
      </c>
      <c r="BK388" s="136" t="str">
        <f>_xlfn.IFNA(VLOOKUP($B388,'I-LogEmaxOverpEC50'!$A:$AR,MATCH(BK$1,'I-LogEmaxOverpEC50'!$A$1:$AR$1,0),FALSE),"")</f>
        <v/>
      </c>
      <c r="BL388" s="136" t="str">
        <f>_xlfn.IFNA(VLOOKUP($B388,'I-LogEmaxOverpEC50'!$A:$AR,MATCH(BL$1,'I-LogEmaxOverpEC50'!$A$1:$AR$1,0),FALSE),"")</f>
        <v/>
      </c>
      <c r="BM388" s="136" t="str">
        <f>_xlfn.IFNA(VLOOKUP($B388,'I-LogEmaxOverpEC50'!$A:$AR,MATCH(BM$1,'I-LogEmaxOverpEC50'!$A$1:$AR$1,0),FALSE),"")</f>
        <v/>
      </c>
      <c r="BN388" s="136" t="str">
        <f>_xlfn.IFNA(VLOOKUP($B388,'I-LogEmaxOverpEC50'!$A:$AR,MATCH(BN$1,'I-LogEmaxOverpEC50'!$A$1:$AR$1,0),FALSE),"")</f>
        <v/>
      </c>
      <c r="BO388" s="136" t="str">
        <f>_xlfn.IFNA(VLOOKUP($B388,'I-LogEmaxOverpEC50'!$A:$AR,MATCH(BO$1,'I-LogEmaxOverpEC50'!$A$1:$AR$1,0),FALSE),"")</f>
        <v/>
      </c>
      <c r="BP388" s="136" t="str">
        <f>_xlfn.IFNA(VLOOKUP($B388,'I-LogEmaxOverpEC50'!$A:$AR,MATCH(BP$1,'I-LogEmaxOverpEC50'!$A$1:$AR$1,0),FALSE),"")</f>
        <v/>
      </c>
      <c r="BQ388" s="136" t="str">
        <f>_xlfn.IFNA(VLOOKUP($B388,'I-LogEmaxOverpEC50'!$A:$AR,MATCH(BQ$1,'I-LogEmaxOverpEC50'!$A$1:$AR$1,0),FALSE),"")</f>
        <v/>
      </c>
      <c r="BR388" s="136" t="str">
        <f>_xlfn.IFNA(VLOOKUP($B388,'I-LogEmaxOverpEC50'!$A:$AR,MATCH(BR$1,'I-LogEmaxOverpEC50'!$A$1:$AR$1,0),FALSE),"")</f>
        <v/>
      </c>
      <c r="BS388" s="136" t="str">
        <f>_xlfn.IFNA(VLOOKUP($B388,'I-LogEmaxOverpEC50'!$A:$AR,MATCH(BS$1,'I-LogEmaxOverpEC50'!$A$1:$AR$1,0),FALSE),"")</f>
        <v/>
      </c>
    </row>
    <row r="389" spans="1:71" x14ac:dyDescent="0.2">
      <c r="A389" s="146" t="e" cm="1">
        <f t="array" ref="A389">_xlfn.IFS(SUM(F389:R389)&gt;0,1,AB389&gt;0,2,TRUE,3)</f>
        <v>#N/A</v>
      </c>
      <c r="B389" s="146" t="s">
        <v>1553</v>
      </c>
      <c r="D389" s="151" t="str">
        <f>_xlfn.XLOOKUP(B389,RecNamesAll!A:A,RecNamesAll!E:E)</f>
        <v>T</v>
      </c>
      <c r="E389" s="150" t="str">
        <f>_xlfn.XLOOKUP(B389,RecNamesAll!A:A,RecNamesAll!C:C)</f>
        <v>TAS2R40</v>
      </c>
      <c r="F389" s="160" t="e">
        <f t="shared" si="120"/>
        <v>#N/A</v>
      </c>
      <c r="G389" s="159" t="e">
        <f t="shared" si="121"/>
        <v>#N/A</v>
      </c>
      <c r="H389" s="159" t="e">
        <f t="shared" si="122"/>
        <v>#N/A</v>
      </c>
      <c r="I389" s="159" t="e">
        <f t="shared" si="123"/>
        <v>#N/A</v>
      </c>
      <c r="J389" s="159" t="e">
        <f t="shared" si="124"/>
        <v>#N/A</v>
      </c>
      <c r="K389" s="159" t="e">
        <f t="shared" si="125"/>
        <v>#N/A</v>
      </c>
      <c r="L389" s="159" t="e">
        <f t="shared" si="126"/>
        <v>#N/A</v>
      </c>
      <c r="M389" s="159" t="e">
        <f t="shared" si="127"/>
        <v>#N/A</v>
      </c>
      <c r="N389" s="159" t="e">
        <f t="shared" si="128"/>
        <v>#N/A</v>
      </c>
      <c r="O389" s="159" t="e">
        <f t="shared" si="129"/>
        <v>#N/A</v>
      </c>
      <c r="P389" s="159" t="e">
        <f t="shared" si="130"/>
        <v>#N/A</v>
      </c>
      <c r="Q389" s="159" t="e">
        <f t="shared" si="131"/>
        <v>#N/A</v>
      </c>
      <c r="R389" s="159" t="e">
        <f t="shared" si="132"/>
        <v>#N/A</v>
      </c>
      <c r="U389" s="146" t="str">
        <f t="shared" si="133"/>
        <v>T</v>
      </c>
      <c r="V389" s="145" t="str">
        <f t="shared" si="134"/>
        <v>TAS2R40</v>
      </c>
      <c r="W389" s="157" t="e">
        <f>VLOOKUP($B389,GtP!$A:$DD,MATCH("Gs_0-2",GtP!$A$1:$DD$1,0),FALSE)</f>
        <v>#N/A</v>
      </c>
      <c r="X389" s="156" t="e">
        <f>VLOOKUP($B389,GtP!$A:$DD,MATCH("Gi/o_0-2",GtP!$A$1:$DD$1,0),FALSE)</f>
        <v>#N/A</v>
      </c>
      <c r="Y389" s="156" t="e">
        <f>VLOOKUP($B389,GtP!$A:$DD,MATCH("Gq/11_0-2",GtP!$A$1:$DD$1,0),FALSE)</f>
        <v>#N/A</v>
      </c>
      <c r="Z389" s="156" t="e">
        <f>VLOOKUP($B389,GtP!$A:$DD,MATCH("G12/13_0-2",GtP!$A$1:$DD$1,0),FALSE)</f>
        <v>#N/A</v>
      </c>
      <c r="AB389" s="143" t="e">
        <f t="shared" si="135"/>
        <v>#N/A</v>
      </c>
      <c r="AC389" s="315" t="str">
        <f t="shared" si="136"/>
        <v/>
      </c>
      <c r="AD389" s="349" t="str">
        <f t="shared" si="137"/>
        <v/>
      </c>
      <c r="AE389" s="349" t="str">
        <f t="shared" si="138"/>
        <v/>
      </c>
      <c r="AF389" s="311" t="str">
        <f t="shared" si="139"/>
        <v/>
      </c>
      <c r="AG389" s="141" t="e">
        <f>_xlfn.CONCAT(IF(AT389="","-","B"),IF(BG389="","-","I"),VLOOKUP($B389,GtP!$A:$BB,MATCH("Gs_0-1",GtP!$A$1:$BB$1,0),FALSE))</f>
        <v>#N/A</v>
      </c>
      <c r="AH389" s="140" t="e">
        <f>_xlfn.CONCAT(IF(AU389="","-","B"),IF(BH389="","-","I"),VLOOKUP($B389,GtP!$A:$BB,MATCH("Gs_0-1",GtP!$A$1:$BB$1,0),FALSE))</f>
        <v>#N/A</v>
      </c>
      <c r="AI389" s="140" t="e">
        <f>_xlfn.CONCAT(IF(AV389="","-","B"),IF(BI389="","-","I"),VLOOKUP($B389,GtP!$A:$BB,MATCH("Gi/o_0-1",GtP!$A$1:$BB$1,0),FALSE))</f>
        <v>#N/A</v>
      </c>
      <c r="AJ389" s="140" t="e">
        <f>_xlfn.CONCAT(IF(AW389="","-","B"),IF(BJ389="","-","I"),VLOOKUP($B389,GtP!$A:$BB,MATCH("Gi/o_0-1",GtP!$A$1:$BB$1,0),FALSE))</f>
        <v>#N/A</v>
      </c>
      <c r="AK389" s="140" t="e">
        <f>_xlfn.CONCAT(IF(AX389="","-","B"),IF(BK389="","-","I"),VLOOKUP($B389,GtP!$A:$BB,MATCH("Gi/o_0-1",GtP!$A$1:$BB$1,0),FALSE))</f>
        <v>#N/A</v>
      </c>
      <c r="AL389" s="140" t="e">
        <f>_xlfn.CONCAT(IF(AY389="","-","B"),IF(BL389="","-","I"),VLOOKUP($B389,GtP!$A:$BB,MATCH("Gi/o_0-1",GtP!$A$1:$BB$1,0),FALSE))</f>
        <v>#N/A</v>
      </c>
      <c r="AM389" s="140" t="e">
        <f>_xlfn.CONCAT(IF(AZ389="","-","B"),IF(BM389="","-","I"),VLOOKUP($B389,GtP!$A:$BB,MATCH("Gi/o_0-1",GtP!$A$1:$BB$1,0),FALSE))</f>
        <v>#N/A</v>
      </c>
      <c r="AN389" s="140" t="e">
        <f>_xlfn.CONCAT(IF(BA389="","-","B"),IF(BN389="","-","I"),VLOOKUP($B389,GtP!$A:$BB,MATCH("Gq/11_0-1",GtP!$A$1:$BB$1,0),FALSE))</f>
        <v>#N/A</v>
      </c>
      <c r="AO389" s="140" t="e">
        <f>_xlfn.CONCAT(IF(BB389="","-","B"),IF(BO389="","-","I"),VLOOKUP($B389,GtP!$A:$BB,MATCH("Gq/11_0-1",GtP!$A$1:$BB$1,0),FALSE))</f>
        <v>#N/A</v>
      </c>
      <c r="AP389" s="140" t="e">
        <f>_xlfn.CONCAT(IF(BC389="","-","B"),IF(BP389="","-","I"),VLOOKUP($B389,GtP!$A:$BB,MATCH("Gq/11_0-1",GtP!$A$1:$BB$1,0),FALSE))</f>
        <v>#N/A</v>
      </c>
      <c r="AQ389" s="140" t="e">
        <f>_xlfn.CONCAT(IF(BD389="","-","B"),IF(BQ389="","-","I"),VLOOKUP($B389,GtP!$A:$BB,MATCH("Gq/11_0-1",GtP!$A$1:$BB$1,0),FALSE))</f>
        <v>#N/A</v>
      </c>
      <c r="AR389" s="140" t="e">
        <f>_xlfn.CONCAT(IF(BE389="","-","B"),IF(BR389="","-","I"),VLOOKUP($B389,GtP!$A:$BB,MATCH("G12/13_0-1",GtP!$A$1:$BB$1,0),FALSE))</f>
        <v>#N/A</v>
      </c>
      <c r="AS389" s="140" t="e">
        <f>_xlfn.CONCAT(IF(BF389="","-","B"),IF(BS389="","-","I"),VLOOKUP($B389,GtP!$A:$BB,MATCH("G12/13_0-1",GtP!$A$1:$BB$1,0),FALSE))</f>
        <v>#N/A</v>
      </c>
      <c r="AT389" s="139" t="str">
        <f>_xlfn.IFNA(VLOOKUP($B389,'B-LogEmaxOverpEC50'!$A:$AL,MATCH(AT$1,'B-LogEmaxOverpEC50'!$A$1:$AL$1,0),FALSE),"")</f>
        <v/>
      </c>
      <c r="AU389" s="136" t="str">
        <f>_xlfn.IFNA(VLOOKUP($B389,'B-LogEmaxOverpEC50'!$A:$AL,MATCH(AU$1,'B-LogEmaxOverpEC50'!$A$1:$AL$1,0),FALSE),"")</f>
        <v/>
      </c>
      <c r="AV389" s="152" t="str">
        <f>_xlfn.IFNA(VLOOKUP($B389,'B-LogEmaxOverpEC50'!$A:$AL,MATCH(AV$1,'B-LogEmaxOverpEC50'!$A$1:$AL$1,0),FALSE),"")</f>
        <v/>
      </c>
      <c r="AW389" s="152" t="str">
        <f>_xlfn.IFNA(VLOOKUP($B389,'B-LogEmaxOverpEC50'!$A:$AL,MATCH(AW$1,'B-LogEmaxOverpEC50'!$A$1:$AL$1,0),FALSE),"")</f>
        <v/>
      </c>
      <c r="AX389" s="152" t="str">
        <f>_xlfn.IFNA(VLOOKUP($B389,'B-LogEmaxOverpEC50'!$A:$AL,MATCH(AX$1,'B-LogEmaxOverpEC50'!$A$1:$AL$1,0),FALSE),"")</f>
        <v/>
      </c>
      <c r="AY389" s="152" t="str">
        <f>_xlfn.IFNA(VLOOKUP($B389,'B-LogEmaxOverpEC50'!$A:$AL,MATCH(AY$1,'B-LogEmaxOverpEC50'!$A$1:$AL$1,0),FALSE),"")</f>
        <v/>
      </c>
      <c r="AZ389" s="152" t="str">
        <f>_xlfn.IFNA(VLOOKUP($B389,'B-LogEmaxOverpEC50'!$A:$AL,MATCH(AZ$1,'B-LogEmaxOverpEC50'!$A$1:$AL$1,0),FALSE),"")</f>
        <v/>
      </c>
      <c r="BA389" s="152" t="str">
        <f>_xlfn.IFNA(VLOOKUP($B389,'B-LogEmaxOverpEC50'!$A:$AL,MATCH(BA$1,'B-LogEmaxOverpEC50'!$A$1:$AL$1,0),FALSE),"")</f>
        <v/>
      </c>
      <c r="BB389" s="152" t="str">
        <f>_xlfn.IFNA(VLOOKUP($B389,'B-LogEmaxOverpEC50'!$A:$AL,MATCH(BB$1,'B-LogEmaxOverpEC50'!$A$1:$AL$1,0),FALSE),"")</f>
        <v/>
      </c>
      <c r="BC389" s="152" t="str">
        <f>_xlfn.IFNA(VLOOKUP($B389,'B-LogEmaxOverpEC50'!$A:$AL,MATCH(BC$1,'B-LogEmaxOverpEC50'!$A$1:$AL$1,0),FALSE),"")</f>
        <v/>
      </c>
      <c r="BD389" s="152" t="str">
        <f>_xlfn.IFNA(VLOOKUP($B389,'B-LogEmaxOverpEC50'!$A:$AL,MATCH(BD$1,'B-LogEmaxOverpEC50'!$A$1:$AL$1,0),FALSE),"")</f>
        <v/>
      </c>
      <c r="BE389" s="152" t="str">
        <f>_xlfn.IFNA(VLOOKUP($B389,'B-LogEmaxOverpEC50'!$A:$AL,MATCH(BE$1,'B-LogEmaxOverpEC50'!$A$1:$AL$1,0),FALSE),"")</f>
        <v/>
      </c>
      <c r="BF389" s="152" t="str">
        <f>_xlfn.IFNA(VLOOKUP($B389,'B-LogEmaxOverpEC50'!$A:$AL,MATCH(BF$1,'B-LogEmaxOverpEC50'!$A$1:$AL$1,0),FALSE),"")</f>
        <v/>
      </c>
      <c r="BG389" s="137" t="str">
        <f>_xlfn.IFNA(VLOOKUP($B389,'I-LogEmaxOverpEC50'!$A:$AR,MATCH(BG$1,'I-LogEmaxOverpEC50'!$A$1:$AR$1,0),FALSE),"")</f>
        <v/>
      </c>
      <c r="BH389" s="136" t="str">
        <f>_xlfn.IFNA(VLOOKUP($B389,'I-LogEmaxOverpEC50'!$A:$AR,MATCH(BH$1,'I-LogEmaxOverpEC50'!$A$1:$AR$1,0),FALSE),"")</f>
        <v/>
      </c>
      <c r="BI389" s="136" t="str">
        <f>_xlfn.IFNA(VLOOKUP($B389,'I-LogEmaxOverpEC50'!$A:$AR,MATCH(BI$1,'I-LogEmaxOverpEC50'!$A$1:$AR$1,0),FALSE),"")</f>
        <v/>
      </c>
      <c r="BJ389" s="136" t="str">
        <f>_xlfn.IFNA(VLOOKUP($B389,'I-LogEmaxOverpEC50'!$A:$AR,MATCH(BJ$1,'I-LogEmaxOverpEC50'!$A$1:$AR$1,0),FALSE),"")</f>
        <v/>
      </c>
      <c r="BK389" s="136" t="str">
        <f>_xlfn.IFNA(VLOOKUP($B389,'I-LogEmaxOverpEC50'!$A:$AR,MATCH(BK$1,'I-LogEmaxOverpEC50'!$A$1:$AR$1,0),FALSE),"")</f>
        <v/>
      </c>
      <c r="BL389" s="136" t="str">
        <f>_xlfn.IFNA(VLOOKUP($B389,'I-LogEmaxOverpEC50'!$A:$AR,MATCH(BL$1,'I-LogEmaxOverpEC50'!$A$1:$AR$1,0),FALSE),"")</f>
        <v/>
      </c>
      <c r="BM389" s="136" t="str">
        <f>_xlfn.IFNA(VLOOKUP($B389,'I-LogEmaxOverpEC50'!$A:$AR,MATCH(BM$1,'I-LogEmaxOverpEC50'!$A$1:$AR$1,0),FALSE),"")</f>
        <v/>
      </c>
      <c r="BN389" s="136" t="str">
        <f>_xlfn.IFNA(VLOOKUP($B389,'I-LogEmaxOverpEC50'!$A:$AR,MATCH(BN$1,'I-LogEmaxOverpEC50'!$A$1:$AR$1,0),FALSE),"")</f>
        <v/>
      </c>
      <c r="BO389" s="136" t="str">
        <f>_xlfn.IFNA(VLOOKUP($B389,'I-LogEmaxOverpEC50'!$A:$AR,MATCH(BO$1,'I-LogEmaxOverpEC50'!$A$1:$AR$1,0),FALSE),"")</f>
        <v/>
      </c>
      <c r="BP389" s="136" t="str">
        <f>_xlfn.IFNA(VLOOKUP($B389,'I-LogEmaxOverpEC50'!$A:$AR,MATCH(BP$1,'I-LogEmaxOverpEC50'!$A$1:$AR$1,0),FALSE),"")</f>
        <v/>
      </c>
      <c r="BQ389" s="136" t="str">
        <f>_xlfn.IFNA(VLOOKUP($B389,'I-LogEmaxOverpEC50'!$A:$AR,MATCH(BQ$1,'I-LogEmaxOverpEC50'!$A$1:$AR$1,0),FALSE),"")</f>
        <v/>
      </c>
      <c r="BR389" s="136" t="str">
        <f>_xlfn.IFNA(VLOOKUP($B389,'I-LogEmaxOverpEC50'!$A:$AR,MATCH(BR$1,'I-LogEmaxOverpEC50'!$A$1:$AR$1,0),FALSE),"")</f>
        <v/>
      </c>
      <c r="BS389" s="136" t="str">
        <f>_xlfn.IFNA(VLOOKUP($B389,'I-LogEmaxOverpEC50'!$A:$AR,MATCH(BS$1,'I-LogEmaxOverpEC50'!$A$1:$AR$1,0),FALSE),"")</f>
        <v/>
      </c>
    </row>
    <row r="390" spans="1:71" x14ac:dyDescent="0.2">
      <c r="A390" s="146" t="e" cm="1">
        <f t="array" ref="A390">_xlfn.IFS(SUM(F390:R390)&gt;0,1,AB390&gt;0,2,TRUE,3)</f>
        <v>#N/A</v>
      </c>
      <c r="B390" s="146" t="s">
        <v>1549</v>
      </c>
      <c r="D390" s="151" t="str">
        <f>_xlfn.XLOOKUP(B390,RecNamesAll!A:A,RecNamesAll!E:E)</f>
        <v>T</v>
      </c>
      <c r="E390" s="150" t="str">
        <f>_xlfn.XLOOKUP(B390,RecNamesAll!A:A,RecNamesAll!C:C)</f>
        <v>TAS2R41</v>
      </c>
      <c r="F390" s="160" t="e">
        <f t="shared" si="120"/>
        <v>#N/A</v>
      </c>
      <c r="G390" s="159" t="e">
        <f t="shared" si="121"/>
        <v>#N/A</v>
      </c>
      <c r="H390" s="159" t="e">
        <f t="shared" si="122"/>
        <v>#N/A</v>
      </c>
      <c r="I390" s="159" t="e">
        <f t="shared" si="123"/>
        <v>#N/A</v>
      </c>
      <c r="J390" s="159" t="e">
        <f t="shared" si="124"/>
        <v>#N/A</v>
      </c>
      <c r="K390" s="159" t="e">
        <f t="shared" si="125"/>
        <v>#N/A</v>
      </c>
      <c r="L390" s="159" t="e">
        <f t="shared" si="126"/>
        <v>#N/A</v>
      </c>
      <c r="M390" s="159" t="e">
        <f t="shared" si="127"/>
        <v>#N/A</v>
      </c>
      <c r="N390" s="159" t="e">
        <f t="shared" si="128"/>
        <v>#N/A</v>
      </c>
      <c r="O390" s="159" t="e">
        <f t="shared" si="129"/>
        <v>#N/A</v>
      </c>
      <c r="P390" s="159" t="e">
        <f t="shared" si="130"/>
        <v>#N/A</v>
      </c>
      <c r="Q390" s="159" t="e">
        <f t="shared" si="131"/>
        <v>#N/A</v>
      </c>
      <c r="R390" s="159" t="e">
        <f t="shared" si="132"/>
        <v>#N/A</v>
      </c>
      <c r="U390" s="146" t="str">
        <f t="shared" si="133"/>
        <v>T</v>
      </c>
      <c r="V390" s="145" t="str">
        <f t="shared" si="134"/>
        <v>TAS2R41</v>
      </c>
      <c r="W390" s="157" t="e">
        <f>VLOOKUP($B390,GtP!$A:$DD,MATCH("Gs_0-2",GtP!$A$1:$DD$1,0),FALSE)</f>
        <v>#N/A</v>
      </c>
      <c r="X390" s="156" t="e">
        <f>VLOOKUP($B390,GtP!$A:$DD,MATCH("Gi/o_0-2",GtP!$A$1:$DD$1,0),FALSE)</f>
        <v>#N/A</v>
      </c>
      <c r="Y390" s="156" t="e">
        <f>VLOOKUP($B390,GtP!$A:$DD,MATCH("Gq/11_0-2",GtP!$A$1:$DD$1,0),FALSE)</f>
        <v>#N/A</v>
      </c>
      <c r="Z390" s="156" t="e">
        <f>VLOOKUP($B390,GtP!$A:$DD,MATCH("G12/13_0-2",GtP!$A$1:$DD$1,0),FALSE)</f>
        <v>#N/A</v>
      </c>
      <c r="AB390" s="143" t="e">
        <f t="shared" si="135"/>
        <v>#N/A</v>
      </c>
      <c r="AC390" s="315" t="str">
        <f t="shared" si="136"/>
        <v/>
      </c>
      <c r="AD390" s="349" t="str">
        <f t="shared" si="137"/>
        <v/>
      </c>
      <c r="AE390" s="349" t="str">
        <f t="shared" si="138"/>
        <v/>
      </c>
      <c r="AF390" s="311" t="str">
        <f t="shared" si="139"/>
        <v/>
      </c>
      <c r="AG390" s="141" t="e">
        <f>_xlfn.CONCAT(IF(AT390="","-","B"),IF(BG390="","-","I"),VLOOKUP($B390,GtP!$A:$BB,MATCH("Gs_0-1",GtP!$A$1:$BB$1,0),FALSE))</f>
        <v>#N/A</v>
      </c>
      <c r="AH390" s="140" t="e">
        <f>_xlfn.CONCAT(IF(AU390="","-","B"),IF(BH390="","-","I"),VLOOKUP($B390,GtP!$A:$BB,MATCH("Gs_0-1",GtP!$A$1:$BB$1,0),FALSE))</f>
        <v>#N/A</v>
      </c>
      <c r="AI390" s="140" t="e">
        <f>_xlfn.CONCAT(IF(AV390="","-","B"),IF(BI390="","-","I"),VLOOKUP($B390,GtP!$A:$BB,MATCH("Gi/o_0-1",GtP!$A$1:$BB$1,0),FALSE))</f>
        <v>#N/A</v>
      </c>
      <c r="AJ390" s="140" t="e">
        <f>_xlfn.CONCAT(IF(AW390="","-","B"),IF(BJ390="","-","I"),VLOOKUP($B390,GtP!$A:$BB,MATCH("Gi/o_0-1",GtP!$A$1:$BB$1,0),FALSE))</f>
        <v>#N/A</v>
      </c>
      <c r="AK390" s="140" t="e">
        <f>_xlfn.CONCAT(IF(AX390="","-","B"),IF(BK390="","-","I"),VLOOKUP($B390,GtP!$A:$BB,MATCH("Gi/o_0-1",GtP!$A$1:$BB$1,0),FALSE))</f>
        <v>#N/A</v>
      </c>
      <c r="AL390" s="140" t="e">
        <f>_xlfn.CONCAT(IF(AY390="","-","B"),IF(BL390="","-","I"),VLOOKUP($B390,GtP!$A:$BB,MATCH("Gi/o_0-1",GtP!$A$1:$BB$1,0),FALSE))</f>
        <v>#N/A</v>
      </c>
      <c r="AM390" s="140" t="e">
        <f>_xlfn.CONCAT(IF(AZ390="","-","B"),IF(BM390="","-","I"),VLOOKUP($B390,GtP!$A:$BB,MATCH("Gi/o_0-1",GtP!$A$1:$BB$1,0),FALSE))</f>
        <v>#N/A</v>
      </c>
      <c r="AN390" s="140" t="e">
        <f>_xlfn.CONCAT(IF(BA390="","-","B"),IF(BN390="","-","I"),VLOOKUP($B390,GtP!$A:$BB,MATCH("Gq/11_0-1",GtP!$A$1:$BB$1,0),FALSE))</f>
        <v>#N/A</v>
      </c>
      <c r="AO390" s="140" t="e">
        <f>_xlfn.CONCAT(IF(BB390="","-","B"),IF(BO390="","-","I"),VLOOKUP($B390,GtP!$A:$BB,MATCH("Gq/11_0-1",GtP!$A$1:$BB$1,0),FALSE))</f>
        <v>#N/A</v>
      </c>
      <c r="AP390" s="140" t="e">
        <f>_xlfn.CONCAT(IF(BC390="","-","B"),IF(BP390="","-","I"),VLOOKUP($B390,GtP!$A:$BB,MATCH("Gq/11_0-1",GtP!$A$1:$BB$1,0),FALSE))</f>
        <v>#N/A</v>
      </c>
      <c r="AQ390" s="140" t="e">
        <f>_xlfn.CONCAT(IF(BD390="","-","B"),IF(BQ390="","-","I"),VLOOKUP($B390,GtP!$A:$BB,MATCH("Gq/11_0-1",GtP!$A$1:$BB$1,0),FALSE))</f>
        <v>#N/A</v>
      </c>
      <c r="AR390" s="140" t="e">
        <f>_xlfn.CONCAT(IF(BE390="","-","B"),IF(BR390="","-","I"),VLOOKUP($B390,GtP!$A:$BB,MATCH("G12/13_0-1",GtP!$A$1:$BB$1,0),FALSE))</f>
        <v>#N/A</v>
      </c>
      <c r="AS390" s="140" t="e">
        <f>_xlfn.CONCAT(IF(BF390="","-","B"),IF(BS390="","-","I"),VLOOKUP($B390,GtP!$A:$BB,MATCH("G12/13_0-1",GtP!$A$1:$BB$1,0),FALSE))</f>
        <v>#N/A</v>
      </c>
      <c r="AT390" s="139" t="str">
        <f>_xlfn.IFNA(VLOOKUP($B390,'B-LogEmaxOverpEC50'!$A:$AL,MATCH(AT$1,'B-LogEmaxOverpEC50'!$A$1:$AL$1,0),FALSE),"")</f>
        <v/>
      </c>
      <c r="AU390" s="136" t="str">
        <f>_xlfn.IFNA(VLOOKUP($B390,'B-LogEmaxOverpEC50'!$A:$AL,MATCH(AU$1,'B-LogEmaxOverpEC50'!$A$1:$AL$1,0),FALSE),"")</f>
        <v/>
      </c>
      <c r="AV390" s="152" t="str">
        <f>_xlfn.IFNA(VLOOKUP($B390,'B-LogEmaxOverpEC50'!$A:$AL,MATCH(AV$1,'B-LogEmaxOverpEC50'!$A$1:$AL$1,0),FALSE),"")</f>
        <v/>
      </c>
      <c r="AW390" s="152" t="str">
        <f>_xlfn.IFNA(VLOOKUP($B390,'B-LogEmaxOverpEC50'!$A:$AL,MATCH(AW$1,'B-LogEmaxOverpEC50'!$A$1:$AL$1,0),FALSE),"")</f>
        <v/>
      </c>
      <c r="AX390" s="152" t="str">
        <f>_xlfn.IFNA(VLOOKUP($B390,'B-LogEmaxOverpEC50'!$A:$AL,MATCH(AX$1,'B-LogEmaxOverpEC50'!$A$1:$AL$1,0),FALSE),"")</f>
        <v/>
      </c>
      <c r="AY390" s="152" t="str">
        <f>_xlfn.IFNA(VLOOKUP($B390,'B-LogEmaxOverpEC50'!$A:$AL,MATCH(AY$1,'B-LogEmaxOverpEC50'!$A$1:$AL$1,0),FALSE),"")</f>
        <v/>
      </c>
      <c r="AZ390" s="152" t="str">
        <f>_xlfn.IFNA(VLOOKUP($B390,'B-LogEmaxOverpEC50'!$A:$AL,MATCH(AZ$1,'B-LogEmaxOverpEC50'!$A$1:$AL$1,0),FALSE),"")</f>
        <v/>
      </c>
      <c r="BA390" s="152" t="str">
        <f>_xlfn.IFNA(VLOOKUP($B390,'B-LogEmaxOverpEC50'!$A:$AL,MATCH(BA$1,'B-LogEmaxOverpEC50'!$A$1:$AL$1,0),FALSE),"")</f>
        <v/>
      </c>
      <c r="BB390" s="152" t="str">
        <f>_xlfn.IFNA(VLOOKUP($B390,'B-LogEmaxOverpEC50'!$A:$AL,MATCH(BB$1,'B-LogEmaxOverpEC50'!$A$1:$AL$1,0),FALSE),"")</f>
        <v/>
      </c>
      <c r="BC390" s="152" t="str">
        <f>_xlfn.IFNA(VLOOKUP($B390,'B-LogEmaxOverpEC50'!$A:$AL,MATCH(BC$1,'B-LogEmaxOverpEC50'!$A$1:$AL$1,0),FALSE),"")</f>
        <v/>
      </c>
      <c r="BD390" s="152" t="str">
        <f>_xlfn.IFNA(VLOOKUP($B390,'B-LogEmaxOverpEC50'!$A:$AL,MATCH(BD$1,'B-LogEmaxOverpEC50'!$A$1:$AL$1,0),FALSE),"")</f>
        <v/>
      </c>
      <c r="BE390" s="152" t="str">
        <f>_xlfn.IFNA(VLOOKUP($B390,'B-LogEmaxOverpEC50'!$A:$AL,MATCH(BE$1,'B-LogEmaxOverpEC50'!$A$1:$AL$1,0),FALSE),"")</f>
        <v/>
      </c>
      <c r="BF390" s="152" t="str">
        <f>_xlfn.IFNA(VLOOKUP($B390,'B-LogEmaxOverpEC50'!$A:$AL,MATCH(BF$1,'B-LogEmaxOverpEC50'!$A$1:$AL$1,0),FALSE),"")</f>
        <v/>
      </c>
      <c r="BG390" s="137" t="str">
        <f>_xlfn.IFNA(VLOOKUP($B390,'I-LogEmaxOverpEC50'!$A:$AR,MATCH(BG$1,'I-LogEmaxOverpEC50'!$A$1:$AR$1,0),FALSE),"")</f>
        <v/>
      </c>
      <c r="BH390" s="136" t="str">
        <f>_xlfn.IFNA(VLOOKUP($B390,'I-LogEmaxOverpEC50'!$A:$AR,MATCH(BH$1,'I-LogEmaxOverpEC50'!$A$1:$AR$1,0),FALSE),"")</f>
        <v/>
      </c>
      <c r="BI390" s="136" t="str">
        <f>_xlfn.IFNA(VLOOKUP($B390,'I-LogEmaxOverpEC50'!$A:$AR,MATCH(BI$1,'I-LogEmaxOverpEC50'!$A$1:$AR$1,0),FALSE),"")</f>
        <v/>
      </c>
      <c r="BJ390" s="136" t="str">
        <f>_xlfn.IFNA(VLOOKUP($B390,'I-LogEmaxOverpEC50'!$A:$AR,MATCH(BJ$1,'I-LogEmaxOverpEC50'!$A$1:$AR$1,0),FALSE),"")</f>
        <v/>
      </c>
      <c r="BK390" s="136" t="str">
        <f>_xlfn.IFNA(VLOOKUP($B390,'I-LogEmaxOverpEC50'!$A:$AR,MATCH(BK$1,'I-LogEmaxOverpEC50'!$A$1:$AR$1,0),FALSE),"")</f>
        <v/>
      </c>
      <c r="BL390" s="136" t="str">
        <f>_xlfn.IFNA(VLOOKUP($B390,'I-LogEmaxOverpEC50'!$A:$AR,MATCH(BL$1,'I-LogEmaxOverpEC50'!$A$1:$AR$1,0),FALSE),"")</f>
        <v/>
      </c>
      <c r="BM390" s="136" t="str">
        <f>_xlfn.IFNA(VLOOKUP($B390,'I-LogEmaxOverpEC50'!$A:$AR,MATCH(BM$1,'I-LogEmaxOverpEC50'!$A$1:$AR$1,0),FALSE),"")</f>
        <v/>
      </c>
      <c r="BN390" s="136" t="str">
        <f>_xlfn.IFNA(VLOOKUP($B390,'I-LogEmaxOverpEC50'!$A:$AR,MATCH(BN$1,'I-LogEmaxOverpEC50'!$A$1:$AR$1,0),FALSE),"")</f>
        <v/>
      </c>
      <c r="BO390" s="136" t="str">
        <f>_xlfn.IFNA(VLOOKUP($B390,'I-LogEmaxOverpEC50'!$A:$AR,MATCH(BO$1,'I-LogEmaxOverpEC50'!$A$1:$AR$1,0),FALSE),"")</f>
        <v/>
      </c>
      <c r="BP390" s="136" t="str">
        <f>_xlfn.IFNA(VLOOKUP($B390,'I-LogEmaxOverpEC50'!$A:$AR,MATCH(BP$1,'I-LogEmaxOverpEC50'!$A$1:$AR$1,0),FALSE),"")</f>
        <v/>
      </c>
      <c r="BQ390" s="136" t="str">
        <f>_xlfn.IFNA(VLOOKUP($B390,'I-LogEmaxOverpEC50'!$A:$AR,MATCH(BQ$1,'I-LogEmaxOverpEC50'!$A$1:$AR$1,0),FALSE),"")</f>
        <v/>
      </c>
      <c r="BR390" s="136" t="str">
        <f>_xlfn.IFNA(VLOOKUP($B390,'I-LogEmaxOverpEC50'!$A:$AR,MATCH(BR$1,'I-LogEmaxOverpEC50'!$A$1:$AR$1,0),FALSE),"")</f>
        <v/>
      </c>
      <c r="BS390" s="136" t="str">
        <f>_xlfn.IFNA(VLOOKUP($B390,'I-LogEmaxOverpEC50'!$A:$AR,MATCH(BS$1,'I-LogEmaxOverpEC50'!$A$1:$AR$1,0),FALSE),"")</f>
        <v/>
      </c>
    </row>
    <row r="391" spans="1:71" x14ac:dyDescent="0.2">
      <c r="A391" s="146" t="e" cm="1">
        <f t="array" ref="A391">_xlfn.IFS(SUM(F391:R391)&gt;0,1,AB391&gt;0,2,TRUE,3)</f>
        <v>#N/A</v>
      </c>
      <c r="B391" s="146" t="s">
        <v>1545</v>
      </c>
      <c r="D391" s="151" t="str">
        <f>_xlfn.XLOOKUP(B391,RecNamesAll!A:A,RecNamesAll!E:E)</f>
        <v>T</v>
      </c>
      <c r="E391" s="150" t="str">
        <f>_xlfn.XLOOKUP(B391,RecNamesAll!A:A,RecNamesAll!C:C)</f>
        <v>TAS2R42</v>
      </c>
      <c r="F391" s="160" t="e">
        <f t="shared" si="120"/>
        <v>#N/A</v>
      </c>
      <c r="G391" s="159" t="e">
        <f t="shared" si="121"/>
        <v>#N/A</v>
      </c>
      <c r="H391" s="159" t="e">
        <f t="shared" si="122"/>
        <v>#N/A</v>
      </c>
      <c r="I391" s="159" t="e">
        <f t="shared" si="123"/>
        <v>#N/A</v>
      </c>
      <c r="J391" s="159" t="e">
        <f t="shared" si="124"/>
        <v>#N/A</v>
      </c>
      <c r="K391" s="159" t="e">
        <f t="shared" si="125"/>
        <v>#N/A</v>
      </c>
      <c r="L391" s="159" t="e">
        <f t="shared" si="126"/>
        <v>#N/A</v>
      </c>
      <c r="M391" s="159" t="e">
        <f t="shared" si="127"/>
        <v>#N/A</v>
      </c>
      <c r="N391" s="159" t="e">
        <f t="shared" si="128"/>
        <v>#N/A</v>
      </c>
      <c r="O391" s="159" t="e">
        <f t="shared" si="129"/>
        <v>#N/A</v>
      </c>
      <c r="P391" s="159" t="e">
        <f t="shared" si="130"/>
        <v>#N/A</v>
      </c>
      <c r="Q391" s="159" t="e">
        <f t="shared" si="131"/>
        <v>#N/A</v>
      </c>
      <c r="R391" s="159" t="e">
        <f t="shared" si="132"/>
        <v>#N/A</v>
      </c>
      <c r="U391" s="146" t="str">
        <f t="shared" si="133"/>
        <v>T</v>
      </c>
      <c r="V391" s="145" t="str">
        <f t="shared" si="134"/>
        <v>TAS2R42</v>
      </c>
      <c r="W391" s="157" t="e">
        <f>VLOOKUP($B391,GtP!$A:$DD,MATCH("Gs_0-2",GtP!$A$1:$DD$1,0),FALSE)</f>
        <v>#N/A</v>
      </c>
      <c r="X391" s="156" t="e">
        <f>VLOOKUP($B391,GtP!$A:$DD,MATCH("Gi/o_0-2",GtP!$A$1:$DD$1,0),FALSE)</f>
        <v>#N/A</v>
      </c>
      <c r="Y391" s="156" t="e">
        <f>VLOOKUP($B391,GtP!$A:$DD,MATCH("Gq/11_0-2",GtP!$A$1:$DD$1,0),FALSE)</f>
        <v>#N/A</v>
      </c>
      <c r="Z391" s="156" t="e">
        <f>VLOOKUP($B391,GtP!$A:$DD,MATCH("G12/13_0-2",GtP!$A$1:$DD$1,0),FALSE)</f>
        <v>#N/A</v>
      </c>
      <c r="AB391" s="143" t="e">
        <f t="shared" si="135"/>
        <v>#N/A</v>
      </c>
      <c r="AC391" s="315" t="str">
        <f t="shared" si="136"/>
        <v/>
      </c>
      <c r="AD391" s="349" t="str">
        <f t="shared" si="137"/>
        <v/>
      </c>
      <c r="AE391" s="349" t="str">
        <f t="shared" si="138"/>
        <v/>
      </c>
      <c r="AF391" s="311" t="str">
        <f t="shared" si="139"/>
        <v/>
      </c>
      <c r="AG391" s="141" t="e">
        <f>_xlfn.CONCAT(IF(AT391="","-","B"),IF(BG391="","-","I"),VLOOKUP($B391,GtP!$A:$BB,MATCH("Gs_0-1",GtP!$A$1:$BB$1,0),FALSE))</f>
        <v>#N/A</v>
      </c>
      <c r="AH391" s="140" t="e">
        <f>_xlfn.CONCAT(IF(AU391="","-","B"),IF(BH391="","-","I"),VLOOKUP($B391,GtP!$A:$BB,MATCH("Gs_0-1",GtP!$A$1:$BB$1,0),FALSE))</f>
        <v>#N/A</v>
      </c>
      <c r="AI391" s="140" t="e">
        <f>_xlfn.CONCAT(IF(AV391="","-","B"),IF(BI391="","-","I"),VLOOKUP($B391,GtP!$A:$BB,MATCH("Gi/o_0-1",GtP!$A$1:$BB$1,0),FALSE))</f>
        <v>#N/A</v>
      </c>
      <c r="AJ391" s="140" t="e">
        <f>_xlfn.CONCAT(IF(AW391="","-","B"),IF(BJ391="","-","I"),VLOOKUP($B391,GtP!$A:$BB,MATCH("Gi/o_0-1",GtP!$A$1:$BB$1,0),FALSE))</f>
        <v>#N/A</v>
      </c>
      <c r="AK391" s="140" t="e">
        <f>_xlfn.CONCAT(IF(AX391="","-","B"),IF(BK391="","-","I"),VLOOKUP($B391,GtP!$A:$BB,MATCH("Gi/o_0-1",GtP!$A$1:$BB$1,0),FALSE))</f>
        <v>#N/A</v>
      </c>
      <c r="AL391" s="140" t="e">
        <f>_xlfn.CONCAT(IF(AY391="","-","B"),IF(BL391="","-","I"),VLOOKUP($B391,GtP!$A:$BB,MATCH("Gi/o_0-1",GtP!$A$1:$BB$1,0),FALSE))</f>
        <v>#N/A</v>
      </c>
      <c r="AM391" s="140" t="e">
        <f>_xlfn.CONCAT(IF(AZ391="","-","B"),IF(BM391="","-","I"),VLOOKUP($B391,GtP!$A:$BB,MATCH("Gi/o_0-1",GtP!$A$1:$BB$1,0),FALSE))</f>
        <v>#N/A</v>
      </c>
      <c r="AN391" s="140" t="e">
        <f>_xlfn.CONCAT(IF(BA391="","-","B"),IF(BN391="","-","I"),VLOOKUP($B391,GtP!$A:$BB,MATCH("Gq/11_0-1",GtP!$A$1:$BB$1,0),FALSE))</f>
        <v>#N/A</v>
      </c>
      <c r="AO391" s="140" t="e">
        <f>_xlfn.CONCAT(IF(BB391="","-","B"),IF(BO391="","-","I"),VLOOKUP($B391,GtP!$A:$BB,MATCH("Gq/11_0-1",GtP!$A$1:$BB$1,0),FALSE))</f>
        <v>#N/A</v>
      </c>
      <c r="AP391" s="140" t="e">
        <f>_xlfn.CONCAT(IF(BC391="","-","B"),IF(BP391="","-","I"),VLOOKUP($B391,GtP!$A:$BB,MATCH("Gq/11_0-1",GtP!$A$1:$BB$1,0),FALSE))</f>
        <v>#N/A</v>
      </c>
      <c r="AQ391" s="140" t="e">
        <f>_xlfn.CONCAT(IF(BD391="","-","B"),IF(BQ391="","-","I"),VLOOKUP($B391,GtP!$A:$BB,MATCH("Gq/11_0-1",GtP!$A$1:$BB$1,0),FALSE))</f>
        <v>#N/A</v>
      </c>
      <c r="AR391" s="140" t="e">
        <f>_xlfn.CONCAT(IF(BE391="","-","B"),IF(BR391="","-","I"),VLOOKUP($B391,GtP!$A:$BB,MATCH("G12/13_0-1",GtP!$A$1:$BB$1,0),FALSE))</f>
        <v>#N/A</v>
      </c>
      <c r="AS391" s="140" t="e">
        <f>_xlfn.CONCAT(IF(BF391="","-","B"),IF(BS391="","-","I"),VLOOKUP($B391,GtP!$A:$BB,MATCH("G12/13_0-1",GtP!$A$1:$BB$1,0),FALSE))</f>
        <v>#N/A</v>
      </c>
      <c r="AT391" s="139" t="str">
        <f>_xlfn.IFNA(VLOOKUP($B391,'B-LogEmaxOverpEC50'!$A:$AL,MATCH(AT$1,'B-LogEmaxOverpEC50'!$A$1:$AL$1,0),FALSE),"")</f>
        <v/>
      </c>
      <c r="AU391" s="136" t="str">
        <f>_xlfn.IFNA(VLOOKUP($B391,'B-LogEmaxOverpEC50'!$A:$AL,MATCH(AU$1,'B-LogEmaxOverpEC50'!$A$1:$AL$1,0),FALSE),"")</f>
        <v/>
      </c>
      <c r="AV391" s="152" t="str">
        <f>_xlfn.IFNA(VLOOKUP($B391,'B-LogEmaxOverpEC50'!$A:$AL,MATCH(AV$1,'B-LogEmaxOverpEC50'!$A$1:$AL$1,0),FALSE),"")</f>
        <v/>
      </c>
      <c r="AW391" s="152" t="str">
        <f>_xlfn.IFNA(VLOOKUP($B391,'B-LogEmaxOverpEC50'!$A:$AL,MATCH(AW$1,'B-LogEmaxOverpEC50'!$A$1:$AL$1,0),FALSE),"")</f>
        <v/>
      </c>
      <c r="AX391" s="152" t="str">
        <f>_xlfn.IFNA(VLOOKUP($B391,'B-LogEmaxOverpEC50'!$A:$AL,MATCH(AX$1,'B-LogEmaxOverpEC50'!$A$1:$AL$1,0),FALSE),"")</f>
        <v/>
      </c>
      <c r="AY391" s="152" t="str">
        <f>_xlfn.IFNA(VLOOKUP($B391,'B-LogEmaxOverpEC50'!$A:$AL,MATCH(AY$1,'B-LogEmaxOverpEC50'!$A$1:$AL$1,0),FALSE),"")</f>
        <v/>
      </c>
      <c r="AZ391" s="152" t="str">
        <f>_xlfn.IFNA(VLOOKUP($B391,'B-LogEmaxOverpEC50'!$A:$AL,MATCH(AZ$1,'B-LogEmaxOverpEC50'!$A$1:$AL$1,0),FALSE),"")</f>
        <v/>
      </c>
      <c r="BA391" s="152" t="str">
        <f>_xlfn.IFNA(VLOOKUP($B391,'B-LogEmaxOverpEC50'!$A:$AL,MATCH(BA$1,'B-LogEmaxOverpEC50'!$A$1:$AL$1,0),FALSE),"")</f>
        <v/>
      </c>
      <c r="BB391" s="152" t="str">
        <f>_xlfn.IFNA(VLOOKUP($B391,'B-LogEmaxOverpEC50'!$A:$AL,MATCH(BB$1,'B-LogEmaxOverpEC50'!$A$1:$AL$1,0),FALSE),"")</f>
        <v/>
      </c>
      <c r="BC391" s="152" t="str">
        <f>_xlfn.IFNA(VLOOKUP($B391,'B-LogEmaxOverpEC50'!$A:$AL,MATCH(BC$1,'B-LogEmaxOverpEC50'!$A$1:$AL$1,0),FALSE),"")</f>
        <v/>
      </c>
      <c r="BD391" s="152" t="str">
        <f>_xlfn.IFNA(VLOOKUP($B391,'B-LogEmaxOverpEC50'!$A:$AL,MATCH(BD$1,'B-LogEmaxOverpEC50'!$A$1:$AL$1,0),FALSE),"")</f>
        <v/>
      </c>
      <c r="BE391" s="152" t="str">
        <f>_xlfn.IFNA(VLOOKUP($B391,'B-LogEmaxOverpEC50'!$A:$AL,MATCH(BE$1,'B-LogEmaxOverpEC50'!$A$1:$AL$1,0),FALSE),"")</f>
        <v/>
      </c>
      <c r="BF391" s="152" t="str">
        <f>_xlfn.IFNA(VLOOKUP($B391,'B-LogEmaxOverpEC50'!$A:$AL,MATCH(BF$1,'B-LogEmaxOverpEC50'!$A$1:$AL$1,0),FALSE),"")</f>
        <v/>
      </c>
      <c r="BG391" s="137" t="str">
        <f>_xlfn.IFNA(VLOOKUP($B391,'I-LogEmaxOverpEC50'!$A:$AR,MATCH(BG$1,'I-LogEmaxOverpEC50'!$A$1:$AR$1,0),FALSE),"")</f>
        <v/>
      </c>
      <c r="BH391" s="136" t="str">
        <f>_xlfn.IFNA(VLOOKUP($B391,'I-LogEmaxOverpEC50'!$A:$AR,MATCH(BH$1,'I-LogEmaxOverpEC50'!$A$1:$AR$1,0),FALSE),"")</f>
        <v/>
      </c>
      <c r="BI391" s="136" t="str">
        <f>_xlfn.IFNA(VLOOKUP($B391,'I-LogEmaxOverpEC50'!$A:$AR,MATCH(BI$1,'I-LogEmaxOverpEC50'!$A$1:$AR$1,0),FALSE),"")</f>
        <v/>
      </c>
      <c r="BJ391" s="136" t="str">
        <f>_xlfn.IFNA(VLOOKUP($B391,'I-LogEmaxOverpEC50'!$A:$AR,MATCH(BJ$1,'I-LogEmaxOverpEC50'!$A$1:$AR$1,0),FALSE),"")</f>
        <v/>
      </c>
      <c r="BK391" s="136" t="str">
        <f>_xlfn.IFNA(VLOOKUP($B391,'I-LogEmaxOverpEC50'!$A:$AR,MATCH(BK$1,'I-LogEmaxOverpEC50'!$A$1:$AR$1,0),FALSE),"")</f>
        <v/>
      </c>
      <c r="BL391" s="136" t="str">
        <f>_xlfn.IFNA(VLOOKUP($B391,'I-LogEmaxOverpEC50'!$A:$AR,MATCH(BL$1,'I-LogEmaxOverpEC50'!$A$1:$AR$1,0),FALSE),"")</f>
        <v/>
      </c>
      <c r="BM391" s="136" t="str">
        <f>_xlfn.IFNA(VLOOKUP($B391,'I-LogEmaxOverpEC50'!$A:$AR,MATCH(BM$1,'I-LogEmaxOverpEC50'!$A$1:$AR$1,0),FALSE),"")</f>
        <v/>
      </c>
      <c r="BN391" s="136" t="str">
        <f>_xlfn.IFNA(VLOOKUP($B391,'I-LogEmaxOverpEC50'!$A:$AR,MATCH(BN$1,'I-LogEmaxOverpEC50'!$A$1:$AR$1,0),FALSE),"")</f>
        <v/>
      </c>
      <c r="BO391" s="136" t="str">
        <f>_xlfn.IFNA(VLOOKUP($B391,'I-LogEmaxOverpEC50'!$A:$AR,MATCH(BO$1,'I-LogEmaxOverpEC50'!$A$1:$AR$1,0),FALSE),"")</f>
        <v/>
      </c>
      <c r="BP391" s="136" t="str">
        <f>_xlfn.IFNA(VLOOKUP($B391,'I-LogEmaxOverpEC50'!$A:$AR,MATCH(BP$1,'I-LogEmaxOverpEC50'!$A$1:$AR$1,0),FALSE),"")</f>
        <v/>
      </c>
      <c r="BQ391" s="136" t="str">
        <f>_xlfn.IFNA(VLOOKUP($B391,'I-LogEmaxOverpEC50'!$A:$AR,MATCH(BQ$1,'I-LogEmaxOverpEC50'!$A$1:$AR$1,0),FALSE),"")</f>
        <v/>
      </c>
      <c r="BR391" s="136" t="str">
        <f>_xlfn.IFNA(VLOOKUP($B391,'I-LogEmaxOverpEC50'!$A:$AR,MATCH(BR$1,'I-LogEmaxOverpEC50'!$A$1:$AR$1,0),FALSE),"")</f>
        <v/>
      </c>
      <c r="BS391" s="136" t="str">
        <f>_xlfn.IFNA(VLOOKUP($B391,'I-LogEmaxOverpEC50'!$A:$AR,MATCH(BS$1,'I-LogEmaxOverpEC50'!$A$1:$AR$1,0),FALSE),"")</f>
        <v/>
      </c>
    </row>
    <row r="392" spans="1:71" x14ac:dyDescent="0.2">
      <c r="A392" s="146" t="e" cm="1">
        <f t="array" ref="A392">_xlfn.IFS(SUM(F392:R392)&gt;0,1,AB392&gt;0,2,TRUE,3)</f>
        <v>#N/A</v>
      </c>
      <c r="B392" s="146" t="s">
        <v>1541</v>
      </c>
      <c r="D392" s="151" t="str">
        <f>_xlfn.XLOOKUP(B392,RecNamesAll!A:A,RecNamesAll!E:E)</f>
        <v>T</v>
      </c>
      <c r="E392" s="150" t="str">
        <f>_xlfn.XLOOKUP(B392,RecNamesAll!A:A,RecNamesAll!C:C)</f>
        <v>TAS2R43</v>
      </c>
      <c r="F392" s="160" t="e">
        <f t="shared" si="120"/>
        <v>#N/A</v>
      </c>
      <c r="G392" s="159" t="e">
        <f t="shared" si="121"/>
        <v>#N/A</v>
      </c>
      <c r="H392" s="159" t="e">
        <f t="shared" si="122"/>
        <v>#N/A</v>
      </c>
      <c r="I392" s="159" t="e">
        <f t="shared" si="123"/>
        <v>#N/A</v>
      </c>
      <c r="J392" s="159" t="e">
        <f t="shared" si="124"/>
        <v>#N/A</v>
      </c>
      <c r="K392" s="159" t="e">
        <f t="shared" si="125"/>
        <v>#N/A</v>
      </c>
      <c r="L392" s="159" t="e">
        <f t="shared" si="126"/>
        <v>#N/A</v>
      </c>
      <c r="M392" s="159" t="e">
        <f t="shared" si="127"/>
        <v>#N/A</v>
      </c>
      <c r="N392" s="159" t="e">
        <f t="shared" si="128"/>
        <v>#N/A</v>
      </c>
      <c r="O392" s="159" t="e">
        <f t="shared" si="129"/>
        <v>#N/A</v>
      </c>
      <c r="P392" s="159" t="e">
        <f t="shared" si="130"/>
        <v>#N/A</v>
      </c>
      <c r="Q392" s="159" t="e">
        <f t="shared" si="131"/>
        <v>#N/A</v>
      </c>
      <c r="R392" s="159" t="e">
        <f t="shared" si="132"/>
        <v>#N/A</v>
      </c>
      <c r="U392" s="146" t="str">
        <f t="shared" si="133"/>
        <v>T</v>
      </c>
      <c r="V392" s="145" t="str">
        <f t="shared" si="134"/>
        <v>TAS2R43</v>
      </c>
      <c r="W392" s="157" t="e">
        <f>VLOOKUP($B392,GtP!$A:$DD,MATCH("Gs_0-2",GtP!$A$1:$DD$1,0),FALSE)</f>
        <v>#N/A</v>
      </c>
      <c r="X392" s="156" t="e">
        <f>VLOOKUP($B392,GtP!$A:$DD,MATCH("Gi/o_0-2",GtP!$A$1:$DD$1,0),FALSE)</f>
        <v>#N/A</v>
      </c>
      <c r="Y392" s="156" t="e">
        <f>VLOOKUP($B392,GtP!$A:$DD,MATCH("Gq/11_0-2",GtP!$A$1:$DD$1,0),FALSE)</f>
        <v>#N/A</v>
      </c>
      <c r="Z392" s="156" t="e">
        <f>VLOOKUP($B392,GtP!$A:$DD,MATCH("G12/13_0-2",GtP!$A$1:$DD$1,0),FALSE)</f>
        <v>#N/A</v>
      </c>
      <c r="AB392" s="143" t="e">
        <f t="shared" si="135"/>
        <v>#N/A</v>
      </c>
      <c r="AC392" s="315" t="str">
        <f t="shared" si="136"/>
        <v/>
      </c>
      <c r="AD392" s="349" t="str">
        <f t="shared" si="137"/>
        <v/>
      </c>
      <c r="AE392" s="349" t="str">
        <f t="shared" si="138"/>
        <v/>
      </c>
      <c r="AF392" s="311" t="str">
        <f t="shared" si="139"/>
        <v/>
      </c>
      <c r="AG392" s="141" t="e">
        <f>_xlfn.CONCAT(IF(AT392="","-","B"),IF(BG392="","-","I"),VLOOKUP($B392,GtP!$A:$BB,MATCH("Gs_0-1",GtP!$A$1:$BB$1,0),FALSE))</f>
        <v>#N/A</v>
      </c>
      <c r="AH392" s="140" t="e">
        <f>_xlfn.CONCAT(IF(AU392="","-","B"),IF(BH392="","-","I"),VLOOKUP($B392,GtP!$A:$BB,MATCH("Gs_0-1",GtP!$A$1:$BB$1,0),FALSE))</f>
        <v>#N/A</v>
      </c>
      <c r="AI392" s="140" t="e">
        <f>_xlfn.CONCAT(IF(AV392="","-","B"),IF(BI392="","-","I"),VLOOKUP($B392,GtP!$A:$BB,MATCH("Gi/o_0-1",GtP!$A$1:$BB$1,0),FALSE))</f>
        <v>#N/A</v>
      </c>
      <c r="AJ392" s="140" t="e">
        <f>_xlfn.CONCAT(IF(AW392="","-","B"),IF(BJ392="","-","I"),VLOOKUP($B392,GtP!$A:$BB,MATCH("Gi/o_0-1",GtP!$A$1:$BB$1,0),FALSE))</f>
        <v>#N/A</v>
      </c>
      <c r="AK392" s="140" t="e">
        <f>_xlfn.CONCAT(IF(AX392="","-","B"),IF(BK392="","-","I"),VLOOKUP($B392,GtP!$A:$BB,MATCH("Gi/o_0-1",GtP!$A$1:$BB$1,0),FALSE))</f>
        <v>#N/A</v>
      </c>
      <c r="AL392" s="140" t="e">
        <f>_xlfn.CONCAT(IF(AY392="","-","B"),IF(BL392="","-","I"),VLOOKUP($B392,GtP!$A:$BB,MATCH("Gi/o_0-1",GtP!$A$1:$BB$1,0),FALSE))</f>
        <v>#N/A</v>
      </c>
      <c r="AM392" s="140" t="e">
        <f>_xlfn.CONCAT(IF(AZ392="","-","B"),IF(BM392="","-","I"),VLOOKUP($B392,GtP!$A:$BB,MATCH("Gi/o_0-1",GtP!$A$1:$BB$1,0),FALSE))</f>
        <v>#N/A</v>
      </c>
      <c r="AN392" s="140" t="e">
        <f>_xlfn.CONCAT(IF(BA392="","-","B"),IF(BN392="","-","I"),VLOOKUP($B392,GtP!$A:$BB,MATCH("Gq/11_0-1",GtP!$A$1:$BB$1,0),FALSE))</f>
        <v>#N/A</v>
      </c>
      <c r="AO392" s="140" t="e">
        <f>_xlfn.CONCAT(IF(BB392="","-","B"),IF(BO392="","-","I"),VLOOKUP($B392,GtP!$A:$BB,MATCH("Gq/11_0-1",GtP!$A$1:$BB$1,0),FALSE))</f>
        <v>#N/A</v>
      </c>
      <c r="AP392" s="140" t="e">
        <f>_xlfn.CONCAT(IF(BC392="","-","B"),IF(BP392="","-","I"),VLOOKUP($B392,GtP!$A:$BB,MATCH("Gq/11_0-1",GtP!$A$1:$BB$1,0),FALSE))</f>
        <v>#N/A</v>
      </c>
      <c r="AQ392" s="140" t="e">
        <f>_xlfn.CONCAT(IF(BD392="","-","B"),IF(BQ392="","-","I"),VLOOKUP($B392,GtP!$A:$BB,MATCH("Gq/11_0-1",GtP!$A$1:$BB$1,0),FALSE))</f>
        <v>#N/A</v>
      </c>
      <c r="AR392" s="140" t="e">
        <f>_xlfn.CONCAT(IF(BE392="","-","B"),IF(BR392="","-","I"),VLOOKUP($B392,GtP!$A:$BB,MATCH("G12/13_0-1",GtP!$A$1:$BB$1,0),FALSE))</f>
        <v>#N/A</v>
      </c>
      <c r="AS392" s="140" t="e">
        <f>_xlfn.CONCAT(IF(BF392="","-","B"),IF(BS392="","-","I"),VLOOKUP($B392,GtP!$A:$BB,MATCH("G12/13_0-1",GtP!$A$1:$BB$1,0),FALSE))</f>
        <v>#N/A</v>
      </c>
      <c r="AT392" s="139" t="str">
        <f>_xlfn.IFNA(VLOOKUP($B392,'B-LogEmaxOverpEC50'!$A:$AL,MATCH(AT$1,'B-LogEmaxOverpEC50'!$A$1:$AL$1,0),FALSE),"")</f>
        <v/>
      </c>
      <c r="AU392" s="136" t="str">
        <f>_xlfn.IFNA(VLOOKUP($B392,'B-LogEmaxOverpEC50'!$A:$AL,MATCH(AU$1,'B-LogEmaxOverpEC50'!$A$1:$AL$1,0),FALSE),"")</f>
        <v/>
      </c>
      <c r="AV392" s="152" t="str">
        <f>_xlfn.IFNA(VLOOKUP($B392,'B-LogEmaxOverpEC50'!$A:$AL,MATCH(AV$1,'B-LogEmaxOverpEC50'!$A$1:$AL$1,0),FALSE),"")</f>
        <v/>
      </c>
      <c r="AW392" s="152" t="str">
        <f>_xlfn.IFNA(VLOOKUP($B392,'B-LogEmaxOverpEC50'!$A:$AL,MATCH(AW$1,'B-LogEmaxOverpEC50'!$A$1:$AL$1,0),FALSE),"")</f>
        <v/>
      </c>
      <c r="AX392" s="152" t="str">
        <f>_xlfn.IFNA(VLOOKUP($B392,'B-LogEmaxOverpEC50'!$A:$AL,MATCH(AX$1,'B-LogEmaxOverpEC50'!$A$1:$AL$1,0),FALSE),"")</f>
        <v/>
      </c>
      <c r="AY392" s="152" t="str">
        <f>_xlfn.IFNA(VLOOKUP($B392,'B-LogEmaxOverpEC50'!$A:$AL,MATCH(AY$1,'B-LogEmaxOverpEC50'!$A$1:$AL$1,0),FALSE),"")</f>
        <v/>
      </c>
      <c r="AZ392" s="152" t="str">
        <f>_xlfn.IFNA(VLOOKUP($B392,'B-LogEmaxOverpEC50'!$A:$AL,MATCH(AZ$1,'B-LogEmaxOverpEC50'!$A$1:$AL$1,0),FALSE),"")</f>
        <v/>
      </c>
      <c r="BA392" s="152" t="str">
        <f>_xlfn.IFNA(VLOOKUP($B392,'B-LogEmaxOverpEC50'!$A:$AL,MATCH(BA$1,'B-LogEmaxOverpEC50'!$A$1:$AL$1,0),FALSE),"")</f>
        <v/>
      </c>
      <c r="BB392" s="152" t="str">
        <f>_xlfn.IFNA(VLOOKUP($B392,'B-LogEmaxOverpEC50'!$A:$AL,MATCH(BB$1,'B-LogEmaxOverpEC50'!$A$1:$AL$1,0),FALSE),"")</f>
        <v/>
      </c>
      <c r="BC392" s="152" t="str">
        <f>_xlfn.IFNA(VLOOKUP($B392,'B-LogEmaxOverpEC50'!$A:$AL,MATCH(BC$1,'B-LogEmaxOverpEC50'!$A$1:$AL$1,0),FALSE),"")</f>
        <v/>
      </c>
      <c r="BD392" s="152" t="str">
        <f>_xlfn.IFNA(VLOOKUP($B392,'B-LogEmaxOverpEC50'!$A:$AL,MATCH(BD$1,'B-LogEmaxOverpEC50'!$A$1:$AL$1,0),FALSE),"")</f>
        <v/>
      </c>
      <c r="BE392" s="152" t="str">
        <f>_xlfn.IFNA(VLOOKUP($B392,'B-LogEmaxOverpEC50'!$A:$AL,MATCH(BE$1,'B-LogEmaxOverpEC50'!$A$1:$AL$1,0),FALSE),"")</f>
        <v/>
      </c>
      <c r="BF392" s="152" t="str">
        <f>_xlfn.IFNA(VLOOKUP($B392,'B-LogEmaxOverpEC50'!$A:$AL,MATCH(BF$1,'B-LogEmaxOverpEC50'!$A$1:$AL$1,0),FALSE),"")</f>
        <v/>
      </c>
      <c r="BG392" s="137" t="str">
        <f>_xlfn.IFNA(VLOOKUP($B392,'I-LogEmaxOverpEC50'!$A:$AR,MATCH(BG$1,'I-LogEmaxOverpEC50'!$A$1:$AR$1,0),FALSE),"")</f>
        <v/>
      </c>
      <c r="BH392" s="136" t="str">
        <f>_xlfn.IFNA(VLOOKUP($B392,'I-LogEmaxOverpEC50'!$A:$AR,MATCH(BH$1,'I-LogEmaxOverpEC50'!$A$1:$AR$1,0),FALSE),"")</f>
        <v/>
      </c>
      <c r="BI392" s="136" t="str">
        <f>_xlfn.IFNA(VLOOKUP($B392,'I-LogEmaxOverpEC50'!$A:$AR,MATCH(BI$1,'I-LogEmaxOverpEC50'!$A$1:$AR$1,0),FALSE),"")</f>
        <v/>
      </c>
      <c r="BJ392" s="136" t="str">
        <f>_xlfn.IFNA(VLOOKUP($B392,'I-LogEmaxOverpEC50'!$A:$AR,MATCH(BJ$1,'I-LogEmaxOverpEC50'!$A$1:$AR$1,0),FALSE),"")</f>
        <v/>
      </c>
      <c r="BK392" s="136" t="str">
        <f>_xlfn.IFNA(VLOOKUP($B392,'I-LogEmaxOverpEC50'!$A:$AR,MATCH(BK$1,'I-LogEmaxOverpEC50'!$A$1:$AR$1,0),FALSE),"")</f>
        <v/>
      </c>
      <c r="BL392" s="136" t="str">
        <f>_xlfn.IFNA(VLOOKUP($B392,'I-LogEmaxOverpEC50'!$A:$AR,MATCH(BL$1,'I-LogEmaxOverpEC50'!$A$1:$AR$1,0),FALSE),"")</f>
        <v/>
      </c>
      <c r="BM392" s="136" t="str">
        <f>_xlfn.IFNA(VLOOKUP($B392,'I-LogEmaxOverpEC50'!$A:$AR,MATCH(BM$1,'I-LogEmaxOverpEC50'!$A$1:$AR$1,0),FALSE),"")</f>
        <v/>
      </c>
      <c r="BN392" s="136" t="str">
        <f>_xlfn.IFNA(VLOOKUP($B392,'I-LogEmaxOverpEC50'!$A:$AR,MATCH(BN$1,'I-LogEmaxOverpEC50'!$A$1:$AR$1,0),FALSE),"")</f>
        <v/>
      </c>
      <c r="BO392" s="136" t="str">
        <f>_xlfn.IFNA(VLOOKUP($B392,'I-LogEmaxOverpEC50'!$A:$AR,MATCH(BO$1,'I-LogEmaxOverpEC50'!$A$1:$AR$1,0),FALSE),"")</f>
        <v/>
      </c>
      <c r="BP392" s="136" t="str">
        <f>_xlfn.IFNA(VLOOKUP($B392,'I-LogEmaxOverpEC50'!$A:$AR,MATCH(BP$1,'I-LogEmaxOverpEC50'!$A$1:$AR$1,0),FALSE),"")</f>
        <v/>
      </c>
      <c r="BQ392" s="136" t="str">
        <f>_xlfn.IFNA(VLOOKUP($B392,'I-LogEmaxOverpEC50'!$A:$AR,MATCH(BQ$1,'I-LogEmaxOverpEC50'!$A$1:$AR$1,0),FALSE),"")</f>
        <v/>
      </c>
      <c r="BR392" s="136" t="str">
        <f>_xlfn.IFNA(VLOOKUP($B392,'I-LogEmaxOverpEC50'!$A:$AR,MATCH(BR$1,'I-LogEmaxOverpEC50'!$A$1:$AR$1,0),FALSE),"")</f>
        <v/>
      </c>
      <c r="BS392" s="136" t="str">
        <f>_xlfn.IFNA(VLOOKUP($B392,'I-LogEmaxOverpEC50'!$A:$AR,MATCH(BS$1,'I-LogEmaxOverpEC50'!$A$1:$AR$1,0),FALSE),"")</f>
        <v/>
      </c>
    </row>
    <row r="393" spans="1:71" x14ac:dyDescent="0.2">
      <c r="A393" s="146" t="e" cm="1">
        <f t="array" ref="A393">_xlfn.IFS(SUM(F393:R393)&gt;0,1,AB393&gt;0,2,TRUE,3)</f>
        <v>#N/A</v>
      </c>
      <c r="B393" s="146" t="s">
        <v>1537</v>
      </c>
      <c r="D393" s="151" t="str">
        <f>_xlfn.XLOOKUP(B393,RecNamesAll!A:A,RecNamesAll!E:E)</f>
        <v>T</v>
      </c>
      <c r="E393" s="150" t="str">
        <f>_xlfn.XLOOKUP(B393,RecNamesAll!A:A,RecNamesAll!C:C)</f>
        <v>TAS2R45</v>
      </c>
      <c r="F393" s="160" t="e">
        <f t="shared" si="120"/>
        <v>#N/A</v>
      </c>
      <c r="G393" s="159" t="e">
        <f t="shared" si="121"/>
        <v>#N/A</v>
      </c>
      <c r="H393" s="159" t="e">
        <f t="shared" si="122"/>
        <v>#N/A</v>
      </c>
      <c r="I393" s="159" t="e">
        <f t="shared" si="123"/>
        <v>#N/A</v>
      </c>
      <c r="J393" s="159" t="e">
        <f t="shared" si="124"/>
        <v>#N/A</v>
      </c>
      <c r="K393" s="159" t="e">
        <f t="shared" si="125"/>
        <v>#N/A</v>
      </c>
      <c r="L393" s="159" t="e">
        <f t="shared" si="126"/>
        <v>#N/A</v>
      </c>
      <c r="M393" s="159" t="e">
        <f t="shared" si="127"/>
        <v>#N/A</v>
      </c>
      <c r="N393" s="159" t="e">
        <f t="shared" si="128"/>
        <v>#N/A</v>
      </c>
      <c r="O393" s="159" t="e">
        <f t="shared" si="129"/>
        <v>#N/A</v>
      </c>
      <c r="P393" s="159" t="e">
        <f t="shared" si="130"/>
        <v>#N/A</v>
      </c>
      <c r="Q393" s="159" t="e">
        <f t="shared" si="131"/>
        <v>#N/A</v>
      </c>
      <c r="R393" s="159" t="e">
        <f t="shared" si="132"/>
        <v>#N/A</v>
      </c>
      <c r="U393" s="146" t="str">
        <f t="shared" si="133"/>
        <v>T</v>
      </c>
      <c r="V393" s="145" t="str">
        <f t="shared" si="134"/>
        <v>TAS2R45</v>
      </c>
      <c r="W393" s="157" t="e">
        <f>VLOOKUP($B393,GtP!$A:$DD,MATCH("Gs_0-2",GtP!$A$1:$DD$1,0),FALSE)</f>
        <v>#N/A</v>
      </c>
      <c r="X393" s="156" t="e">
        <f>VLOOKUP($B393,GtP!$A:$DD,MATCH("Gi/o_0-2",GtP!$A$1:$DD$1,0),FALSE)</f>
        <v>#N/A</v>
      </c>
      <c r="Y393" s="156" t="e">
        <f>VLOOKUP($B393,GtP!$A:$DD,MATCH("Gq/11_0-2",GtP!$A$1:$DD$1,0),FALSE)</f>
        <v>#N/A</v>
      </c>
      <c r="Z393" s="156" t="e">
        <f>VLOOKUP($B393,GtP!$A:$DD,MATCH("G12/13_0-2",GtP!$A$1:$DD$1,0),FALSE)</f>
        <v>#N/A</v>
      </c>
      <c r="AB393" s="143" t="e">
        <f t="shared" si="135"/>
        <v>#N/A</v>
      </c>
      <c r="AC393" s="315" t="str">
        <f t="shared" si="136"/>
        <v/>
      </c>
      <c r="AD393" s="349" t="str">
        <f t="shared" si="137"/>
        <v/>
      </c>
      <c r="AE393" s="349" t="str">
        <f t="shared" si="138"/>
        <v/>
      </c>
      <c r="AF393" s="311" t="str">
        <f t="shared" si="139"/>
        <v/>
      </c>
      <c r="AG393" s="141" t="e">
        <f>_xlfn.CONCAT(IF(AT393="","-","B"),IF(BG393="","-","I"),VLOOKUP($B393,GtP!$A:$BB,MATCH("Gs_0-1",GtP!$A$1:$BB$1,0),FALSE))</f>
        <v>#N/A</v>
      </c>
      <c r="AH393" s="140" t="e">
        <f>_xlfn.CONCAT(IF(AU393="","-","B"),IF(BH393="","-","I"),VLOOKUP($B393,GtP!$A:$BB,MATCH("Gs_0-1",GtP!$A$1:$BB$1,0),FALSE))</f>
        <v>#N/A</v>
      </c>
      <c r="AI393" s="140" t="e">
        <f>_xlfn.CONCAT(IF(AV393="","-","B"),IF(BI393="","-","I"),VLOOKUP($B393,GtP!$A:$BB,MATCH("Gi/o_0-1",GtP!$A$1:$BB$1,0),FALSE))</f>
        <v>#N/A</v>
      </c>
      <c r="AJ393" s="140" t="e">
        <f>_xlfn.CONCAT(IF(AW393="","-","B"),IF(BJ393="","-","I"),VLOOKUP($B393,GtP!$A:$BB,MATCH("Gi/o_0-1",GtP!$A$1:$BB$1,0),FALSE))</f>
        <v>#N/A</v>
      </c>
      <c r="AK393" s="140" t="e">
        <f>_xlfn.CONCAT(IF(AX393="","-","B"),IF(BK393="","-","I"),VLOOKUP($B393,GtP!$A:$BB,MATCH("Gi/o_0-1",GtP!$A$1:$BB$1,0),FALSE))</f>
        <v>#N/A</v>
      </c>
      <c r="AL393" s="140" t="e">
        <f>_xlfn.CONCAT(IF(AY393="","-","B"),IF(BL393="","-","I"),VLOOKUP($B393,GtP!$A:$BB,MATCH("Gi/o_0-1",GtP!$A$1:$BB$1,0),FALSE))</f>
        <v>#N/A</v>
      </c>
      <c r="AM393" s="140" t="e">
        <f>_xlfn.CONCAT(IF(AZ393="","-","B"),IF(BM393="","-","I"),VLOOKUP($B393,GtP!$A:$BB,MATCH("Gi/o_0-1",GtP!$A$1:$BB$1,0),FALSE))</f>
        <v>#N/A</v>
      </c>
      <c r="AN393" s="140" t="e">
        <f>_xlfn.CONCAT(IF(BA393="","-","B"),IF(BN393="","-","I"),VLOOKUP($B393,GtP!$A:$BB,MATCH("Gq/11_0-1",GtP!$A$1:$BB$1,0),FALSE))</f>
        <v>#N/A</v>
      </c>
      <c r="AO393" s="140" t="e">
        <f>_xlfn.CONCAT(IF(BB393="","-","B"),IF(BO393="","-","I"),VLOOKUP($B393,GtP!$A:$BB,MATCH("Gq/11_0-1",GtP!$A$1:$BB$1,0),FALSE))</f>
        <v>#N/A</v>
      </c>
      <c r="AP393" s="140" t="e">
        <f>_xlfn.CONCAT(IF(BC393="","-","B"),IF(BP393="","-","I"),VLOOKUP($B393,GtP!$A:$BB,MATCH("Gq/11_0-1",GtP!$A$1:$BB$1,0),FALSE))</f>
        <v>#N/A</v>
      </c>
      <c r="AQ393" s="140" t="e">
        <f>_xlfn.CONCAT(IF(BD393="","-","B"),IF(BQ393="","-","I"),VLOOKUP($B393,GtP!$A:$BB,MATCH("Gq/11_0-1",GtP!$A$1:$BB$1,0),FALSE))</f>
        <v>#N/A</v>
      </c>
      <c r="AR393" s="140" t="e">
        <f>_xlfn.CONCAT(IF(BE393="","-","B"),IF(BR393="","-","I"),VLOOKUP($B393,GtP!$A:$BB,MATCH("G12/13_0-1",GtP!$A$1:$BB$1,0),FALSE))</f>
        <v>#N/A</v>
      </c>
      <c r="AS393" s="140" t="e">
        <f>_xlfn.CONCAT(IF(BF393="","-","B"),IF(BS393="","-","I"),VLOOKUP($B393,GtP!$A:$BB,MATCH("G12/13_0-1",GtP!$A$1:$BB$1,0),FALSE))</f>
        <v>#N/A</v>
      </c>
      <c r="AT393" s="139" t="str">
        <f>_xlfn.IFNA(VLOOKUP($B393,'B-LogEmaxOverpEC50'!$A:$AL,MATCH(AT$1,'B-LogEmaxOverpEC50'!$A$1:$AL$1,0),FALSE),"")</f>
        <v/>
      </c>
      <c r="AU393" s="136" t="str">
        <f>_xlfn.IFNA(VLOOKUP($B393,'B-LogEmaxOverpEC50'!$A:$AL,MATCH(AU$1,'B-LogEmaxOverpEC50'!$A$1:$AL$1,0),FALSE),"")</f>
        <v/>
      </c>
      <c r="AV393" s="152" t="str">
        <f>_xlfn.IFNA(VLOOKUP($B393,'B-LogEmaxOverpEC50'!$A:$AL,MATCH(AV$1,'B-LogEmaxOverpEC50'!$A$1:$AL$1,0),FALSE),"")</f>
        <v/>
      </c>
      <c r="AW393" s="152" t="str">
        <f>_xlfn.IFNA(VLOOKUP($B393,'B-LogEmaxOverpEC50'!$A:$AL,MATCH(AW$1,'B-LogEmaxOverpEC50'!$A$1:$AL$1,0),FALSE),"")</f>
        <v/>
      </c>
      <c r="AX393" s="152" t="str">
        <f>_xlfn.IFNA(VLOOKUP($B393,'B-LogEmaxOverpEC50'!$A:$AL,MATCH(AX$1,'B-LogEmaxOverpEC50'!$A$1:$AL$1,0),FALSE),"")</f>
        <v/>
      </c>
      <c r="AY393" s="152" t="str">
        <f>_xlfn.IFNA(VLOOKUP($B393,'B-LogEmaxOverpEC50'!$A:$AL,MATCH(AY$1,'B-LogEmaxOverpEC50'!$A$1:$AL$1,0),FALSE),"")</f>
        <v/>
      </c>
      <c r="AZ393" s="152" t="str">
        <f>_xlfn.IFNA(VLOOKUP($B393,'B-LogEmaxOverpEC50'!$A:$AL,MATCH(AZ$1,'B-LogEmaxOverpEC50'!$A$1:$AL$1,0),FALSE),"")</f>
        <v/>
      </c>
      <c r="BA393" s="152" t="str">
        <f>_xlfn.IFNA(VLOOKUP($B393,'B-LogEmaxOverpEC50'!$A:$AL,MATCH(BA$1,'B-LogEmaxOverpEC50'!$A$1:$AL$1,0),FALSE),"")</f>
        <v/>
      </c>
      <c r="BB393" s="152" t="str">
        <f>_xlfn.IFNA(VLOOKUP($B393,'B-LogEmaxOverpEC50'!$A:$AL,MATCH(BB$1,'B-LogEmaxOverpEC50'!$A$1:$AL$1,0),FALSE),"")</f>
        <v/>
      </c>
      <c r="BC393" s="152" t="str">
        <f>_xlfn.IFNA(VLOOKUP($B393,'B-LogEmaxOverpEC50'!$A:$AL,MATCH(BC$1,'B-LogEmaxOverpEC50'!$A$1:$AL$1,0),FALSE),"")</f>
        <v/>
      </c>
      <c r="BD393" s="152" t="str">
        <f>_xlfn.IFNA(VLOOKUP($B393,'B-LogEmaxOverpEC50'!$A:$AL,MATCH(BD$1,'B-LogEmaxOverpEC50'!$A$1:$AL$1,0),FALSE),"")</f>
        <v/>
      </c>
      <c r="BE393" s="152" t="str">
        <f>_xlfn.IFNA(VLOOKUP($B393,'B-LogEmaxOverpEC50'!$A:$AL,MATCH(BE$1,'B-LogEmaxOverpEC50'!$A$1:$AL$1,0),FALSE),"")</f>
        <v/>
      </c>
      <c r="BF393" s="152" t="str">
        <f>_xlfn.IFNA(VLOOKUP($B393,'B-LogEmaxOverpEC50'!$A:$AL,MATCH(BF$1,'B-LogEmaxOverpEC50'!$A$1:$AL$1,0),FALSE),"")</f>
        <v/>
      </c>
      <c r="BG393" s="137" t="str">
        <f>_xlfn.IFNA(VLOOKUP($B393,'I-LogEmaxOverpEC50'!$A:$AR,MATCH(BG$1,'I-LogEmaxOverpEC50'!$A$1:$AR$1,0),FALSE),"")</f>
        <v/>
      </c>
      <c r="BH393" s="136" t="str">
        <f>_xlfn.IFNA(VLOOKUP($B393,'I-LogEmaxOverpEC50'!$A:$AR,MATCH(BH$1,'I-LogEmaxOverpEC50'!$A$1:$AR$1,0),FALSE),"")</f>
        <v/>
      </c>
      <c r="BI393" s="136" t="str">
        <f>_xlfn.IFNA(VLOOKUP($B393,'I-LogEmaxOverpEC50'!$A:$AR,MATCH(BI$1,'I-LogEmaxOverpEC50'!$A$1:$AR$1,0),FALSE),"")</f>
        <v/>
      </c>
      <c r="BJ393" s="136" t="str">
        <f>_xlfn.IFNA(VLOOKUP($B393,'I-LogEmaxOverpEC50'!$A:$AR,MATCH(BJ$1,'I-LogEmaxOverpEC50'!$A$1:$AR$1,0),FALSE),"")</f>
        <v/>
      </c>
      <c r="BK393" s="136" t="str">
        <f>_xlfn.IFNA(VLOOKUP($B393,'I-LogEmaxOverpEC50'!$A:$AR,MATCH(BK$1,'I-LogEmaxOverpEC50'!$A$1:$AR$1,0),FALSE),"")</f>
        <v/>
      </c>
      <c r="BL393" s="136" t="str">
        <f>_xlfn.IFNA(VLOOKUP($B393,'I-LogEmaxOverpEC50'!$A:$AR,MATCH(BL$1,'I-LogEmaxOverpEC50'!$A$1:$AR$1,0),FALSE),"")</f>
        <v/>
      </c>
      <c r="BM393" s="136" t="str">
        <f>_xlfn.IFNA(VLOOKUP($B393,'I-LogEmaxOverpEC50'!$A:$AR,MATCH(BM$1,'I-LogEmaxOverpEC50'!$A$1:$AR$1,0),FALSE),"")</f>
        <v/>
      </c>
      <c r="BN393" s="136" t="str">
        <f>_xlfn.IFNA(VLOOKUP($B393,'I-LogEmaxOverpEC50'!$A:$AR,MATCH(BN$1,'I-LogEmaxOverpEC50'!$A$1:$AR$1,0),FALSE),"")</f>
        <v/>
      </c>
      <c r="BO393" s="136" t="str">
        <f>_xlfn.IFNA(VLOOKUP($B393,'I-LogEmaxOverpEC50'!$A:$AR,MATCH(BO$1,'I-LogEmaxOverpEC50'!$A$1:$AR$1,0),FALSE),"")</f>
        <v/>
      </c>
      <c r="BP393" s="136" t="str">
        <f>_xlfn.IFNA(VLOOKUP($B393,'I-LogEmaxOverpEC50'!$A:$AR,MATCH(BP$1,'I-LogEmaxOverpEC50'!$A$1:$AR$1,0),FALSE),"")</f>
        <v/>
      </c>
      <c r="BQ393" s="136" t="str">
        <f>_xlfn.IFNA(VLOOKUP($B393,'I-LogEmaxOverpEC50'!$A:$AR,MATCH(BQ$1,'I-LogEmaxOverpEC50'!$A$1:$AR$1,0),FALSE),"")</f>
        <v/>
      </c>
      <c r="BR393" s="136" t="str">
        <f>_xlfn.IFNA(VLOOKUP($B393,'I-LogEmaxOverpEC50'!$A:$AR,MATCH(BR$1,'I-LogEmaxOverpEC50'!$A$1:$AR$1,0),FALSE),"")</f>
        <v/>
      </c>
      <c r="BS393" s="136" t="str">
        <f>_xlfn.IFNA(VLOOKUP($B393,'I-LogEmaxOverpEC50'!$A:$AR,MATCH(BS$1,'I-LogEmaxOverpEC50'!$A$1:$AR$1,0),FALSE),"")</f>
        <v/>
      </c>
    </row>
    <row r="394" spans="1:71" x14ac:dyDescent="0.2">
      <c r="A394" s="146" t="e" cm="1">
        <f t="array" ref="A394">_xlfn.IFS(SUM(F394:R394)&gt;0,1,AB394&gt;0,2,TRUE,3)</f>
        <v>#N/A</v>
      </c>
      <c r="B394" s="146" t="s">
        <v>1533</v>
      </c>
      <c r="D394" s="151" t="str">
        <f>_xlfn.XLOOKUP(B394,RecNamesAll!A:A,RecNamesAll!E:E)</f>
        <v>T</v>
      </c>
      <c r="E394" s="150" t="str">
        <f>_xlfn.XLOOKUP(B394,RecNamesAll!A:A,RecNamesAll!C:C)</f>
        <v>TAS2R46</v>
      </c>
      <c r="F394" s="160" t="e">
        <f t="shared" si="120"/>
        <v>#N/A</v>
      </c>
      <c r="G394" s="159" t="e">
        <f t="shared" si="121"/>
        <v>#N/A</v>
      </c>
      <c r="H394" s="159" t="e">
        <f t="shared" si="122"/>
        <v>#N/A</v>
      </c>
      <c r="I394" s="159" t="e">
        <f t="shared" si="123"/>
        <v>#N/A</v>
      </c>
      <c r="J394" s="159" t="e">
        <f t="shared" si="124"/>
        <v>#N/A</v>
      </c>
      <c r="K394" s="159" t="e">
        <f t="shared" si="125"/>
        <v>#N/A</v>
      </c>
      <c r="L394" s="159" t="e">
        <f t="shared" si="126"/>
        <v>#N/A</v>
      </c>
      <c r="M394" s="159" t="e">
        <f t="shared" si="127"/>
        <v>#N/A</v>
      </c>
      <c r="N394" s="159" t="e">
        <f t="shared" si="128"/>
        <v>#N/A</v>
      </c>
      <c r="O394" s="159" t="e">
        <f t="shared" si="129"/>
        <v>#N/A</v>
      </c>
      <c r="P394" s="159" t="e">
        <f t="shared" si="130"/>
        <v>#N/A</v>
      </c>
      <c r="Q394" s="159" t="e">
        <f t="shared" si="131"/>
        <v>#N/A</v>
      </c>
      <c r="R394" s="159" t="e">
        <f t="shared" si="132"/>
        <v>#N/A</v>
      </c>
      <c r="U394" s="146" t="str">
        <f t="shared" si="133"/>
        <v>T</v>
      </c>
      <c r="V394" s="145" t="str">
        <f t="shared" si="134"/>
        <v>TAS2R46</v>
      </c>
      <c r="W394" s="157" t="e">
        <f>VLOOKUP($B394,GtP!$A:$DD,MATCH("Gs_0-2",GtP!$A$1:$DD$1,0),FALSE)</f>
        <v>#N/A</v>
      </c>
      <c r="X394" s="156" t="e">
        <f>VLOOKUP($B394,GtP!$A:$DD,MATCH("Gi/o_0-2",GtP!$A$1:$DD$1,0),FALSE)</f>
        <v>#N/A</v>
      </c>
      <c r="Y394" s="156" t="e">
        <f>VLOOKUP($B394,GtP!$A:$DD,MATCH("Gq/11_0-2",GtP!$A$1:$DD$1,0),FALSE)</f>
        <v>#N/A</v>
      </c>
      <c r="Z394" s="156" t="e">
        <f>VLOOKUP($B394,GtP!$A:$DD,MATCH("G12/13_0-2",GtP!$A$1:$DD$1,0),FALSE)</f>
        <v>#N/A</v>
      </c>
      <c r="AB394" s="143" t="e">
        <f t="shared" si="135"/>
        <v>#N/A</v>
      </c>
      <c r="AC394" s="315" t="str">
        <f t="shared" si="136"/>
        <v/>
      </c>
      <c r="AD394" s="349" t="str">
        <f t="shared" si="137"/>
        <v/>
      </c>
      <c r="AE394" s="349" t="str">
        <f t="shared" si="138"/>
        <v/>
      </c>
      <c r="AF394" s="311" t="str">
        <f t="shared" si="139"/>
        <v/>
      </c>
      <c r="AG394" s="141" t="e">
        <f>_xlfn.CONCAT(IF(AT394="","-","B"),IF(BG394="","-","I"),VLOOKUP($B394,GtP!$A:$BB,MATCH("Gs_0-1",GtP!$A$1:$BB$1,0),FALSE))</f>
        <v>#N/A</v>
      </c>
      <c r="AH394" s="140" t="e">
        <f>_xlfn.CONCAT(IF(AU394="","-","B"),IF(BH394="","-","I"),VLOOKUP($B394,GtP!$A:$BB,MATCH("Gs_0-1",GtP!$A$1:$BB$1,0),FALSE))</f>
        <v>#N/A</v>
      </c>
      <c r="AI394" s="140" t="e">
        <f>_xlfn.CONCAT(IF(AV394="","-","B"),IF(BI394="","-","I"),VLOOKUP($B394,GtP!$A:$BB,MATCH("Gi/o_0-1",GtP!$A$1:$BB$1,0),FALSE))</f>
        <v>#N/A</v>
      </c>
      <c r="AJ394" s="140" t="e">
        <f>_xlfn.CONCAT(IF(AW394="","-","B"),IF(BJ394="","-","I"),VLOOKUP($B394,GtP!$A:$BB,MATCH("Gi/o_0-1",GtP!$A$1:$BB$1,0),FALSE))</f>
        <v>#N/A</v>
      </c>
      <c r="AK394" s="140" t="e">
        <f>_xlfn.CONCAT(IF(AX394="","-","B"),IF(BK394="","-","I"),VLOOKUP($B394,GtP!$A:$BB,MATCH("Gi/o_0-1",GtP!$A$1:$BB$1,0),FALSE))</f>
        <v>#N/A</v>
      </c>
      <c r="AL394" s="140" t="e">
        <f>_xlfn.CONCAT(IF(AY394="","-","B"),IF(BL394="","-","I"),VLOOKUP($B394,GtP!$A:$BB,MATCH("Gi/o_0-1",GtP!$A$1:$BB$1,0),FALSE))</f>
        <v>#N/A</v>
      </c>
      <c r="AM394" s="140" t="e">
        <f>_xlfn.CONCAT(IF(AZ394="","-","B"),IF(BM394="","-","I"),VLOOKUP($B394,GtP!$A:$BB,MATCH("Gi/o_0-1",GtP!$A$1:$BB$1,0),FALSE))</f>
        <v>#N/A</v>
      </c>
      <c r="AN394" s="140" t="e">
        <f>_xlfn.CONCAT(IF(BA394="","-","B"),IF(BN394="","-","I"),VLOOKUP($B394,GtP!$A:$BB,MATCH("Gq/11_0-1",GtP!$A$1:$BB$1,0),FALSE))</f>
        <v>#N/A</v>
      </c>
      <c r="AO394" s="140" t="e">
        <f>_xlfn.CONCAT(IF(BB394="","-","B"),IF(BO394="","-","I"),VLOOKUP($B394,GtP!$A:$BB,MATCH("Gq/11_0-1",GtP!$A$1:$BB$1,0),FALSE))</f>
        <v>#N/A</v>
      </c>
      <c r="AP394" s="140" t="e">
        <f>_xlfn.CONCAT(IF(BC394="","-","B"),IF(BP394="","-","I"),VLOOKUP($B394,GtP!$A:$BB,MATCH("Gq/11_0-1",GtP!$A$1:$BB$1,0),FALSE))</f>
        <v>#N/A</v>
      </c>
      <c r="AQ394" s="140" t="e">
        <f>_xlfn.CONCAT(IF(BD394="","-","B"),IF(BQ394="","-","I"),VLOOKUP($B394,GtP!$A:$BB,MATCH("Gq/11_0-1",GtP!$A$1:$BB$1,0),FALSE))</f>
        <v>#N/A</v>
      </c>
      <c r="AR394" s="140" t="e">
        <f>_xlfn.CONCAT(IF(BE394="","-","B"),IF(BR394="","-","I"),VLOOKUP($B394,GtP!$A:$BB,MATCH("G12/13_0-1",GtP!$A$1:$BB$1,0),FALSE))</f>
        <v>#N/A</v>
      </c>
      <c r="AS394" s="140" t="e">
        <f>_xlfn.CONCAT(IF(BF394="","-","B"),IF(BS394="","-","I"),VLOOKUP($B394,GtP!$A:$BB,MATCH("G12/13_0-1",GtP!$A$1:$BB$1,0),FALSE))</f>
        <v>#N/A</v>
      </c>
      <c r="AT394" s="139" t="str">
        <f>_xlfn.IFNA(VLOOKUP($B394,'B-LogEmaxOverpEC50'!$A:$AL,MATCH(AT$1,'B-LogEmaxOverpEC50'!$A$1:$AL$1,0),FALSE),"")</f>
        <v/>
      </c>
      <c r="AU394" s="136" t="str">
        <f>_xlfn.IFNA(VLOOKUP($B394,'B-LogEmaxOverpEC50'!$A:$AL,MATCH(AU$1,'B-LogEmaxOverpEC50'!$A$1:$AL$1,0),FALSE),"")</f>
        <v/>
      </c>
      <c r="AV394" s="152" t="str">
        <f>_xlfn.IFNA(VLOOKUP($B394,'B-LogEmaxOverpEC50'!$A:$AL,MATCH(AV$1,'B-LogEmaxOverpEC50'!$A$1:$AL$1,0),FALSE),"")</f>
        <v/>
      </c>
      <c r="AW394" s="152" t="str">
        <f>_xlfn.IFNA(VLOOKUP($B394,'B-LogEmaxOverpEC50'!$A:$AL,MATCH(AW$1,'B-LogEmaxOverpEC50'!$A$1:$AL$1,0),FALSE),"")</f>
        <v/>
      </c>
      <c r="AX394" s="152" t="str">
        <f>_xlfn.IFNA(VLOOKUP($B394,'B-LogEmaxOverpEC50'!$A:$AL,MATCH(AX$1,'B-LogEmaxOverpEC50'!$A$1:$AL$1,0),FALSE),"")</f>
        <v/>
      </c>
      <c r="AY394" s="152" t="str">
        <f>_xlfn.IFNA(VLOOKUP($B394,'B-LogEmaxOverpEC50'!$A:$AL,MATCH(AY$1,'B-LogEmaxOverpEC50'!$A$1:$AL$1,0),FALSE),"")</f>
        <v/>
      </c>
      <c r="AZ394" s="152" t="str">
        <f>_xlfn.IFNA(VLOOKUP($B394,'B-LogEmaxOverpEC50'!$A:$AL,MATCH(AZ$1,'B-LogEmaxOverpEC50'!$A$1:$AL$1,0),FALSE),"")</f>
        <v/>
      </c>
      <c r="BA394" s="152" t="str">
        <f>_xlfn.IFNA(VLOOKUP($B394,'B-LogEmaxOverpEC50'!$A:$AL,MATCH(BA$1,'B-LogEmaxOverpEC50'!$A$1:$AL$1,0),FALSE),"")</f>
        <v/>
      </c>
      <c r="BB394" s="152" t="str">
        <f>_xlfn.IFNA(VLOOKUP($B394,'B-LogEmaxOverpEC50'!$A:$AL,MATCH(BB$1,'B-LogEmaxOverpEC50'!$A$1:$AL$1,0),FALSE),"")</f>
        <v/>
      </c>
      <c r="BC394" s="152" t="str">
        <f>_xlfn.IFNA(VLOOKUP($B394,'B-LogEmaxOverpEC50'!$A:$AL,MATCH(BC$1,'B-LogEmaxOverpEC50'!$A$1:$AL$1,0),FALSE),"")</f>
        <v/>
      </c>
      <c r="BD394" s="152" t="str">
        <f>_xlfn.IFNA(VLOOKUP($B394,'B-LogEmaxOverpEC50'!$A:$AL,MATCH(BD$1,'B-LogEmaxOverpEC50'!$A$1:$AL$1,0),FALSE),"")</f>
        <v/>
      </c>
      <c r="BE394" s="152" t="str">
        <f>_xlfn.IFNA(VLOOKUP($B394,'B-LogEmaxOverpEC50'!$A:$AL,MATCH(BE$1,'B-LogEmaxOverpEC50'!$A$1:$AL$1,0),FALSE),"")</f>
        <v/>
      </c>
      <c r="BF394" s="152" t="str">
        <f>_xlfn.IFNA(VLOOKUP($B394,'B-LogEmaxOverpEC50'!$A:$AL,MATCH(BF$1,'B-LogEmaxOverpEC50'!$A$1:$AL$1,0),FALSE),"")</f>
        <v/>
      </c>
      <c r="BG394" s="137" t="str">
        <f>_xlfn.IFNA(VLOOKUP($B394,'I-LogEmaxOverpEC50'!$A:$AR,MATCH(BG$1,'I-LogEmaxOverpEC50'!$A$1:$AR$1,0),FALSE),"")</f>
        <v/>
      </c>
      <c r="BH394" s="136" t="str">
        <f>_xlfn.IFNA(VLOOKUP($B394,'I-LogEmaxOverpEC50'!$A:$AR,MATCH(BH$1,'I-LogEmaxOverpEC50'!$A$1:$AR$1,0),FALSE),"")</f>
        <v/>
      </c>
      <c r="BI394" s="136" t="str">
        <f>_xlfn.IFNA(VLOOKUP($B394,'I-LogEmaxOverpEC50'!$A:$AR,MATCH(BI$1,'I-LogEmaxOverpEC50'!$A$1:$AR$1,0),FALSE),"")</f>
        <v/>
      </c>
      <c r="BJ394" s="136" t="str">
        <f>_xlfn.IFNA(VLOOKUP($B394,'I-LogEmaxOverpEC50'!$A:$AR,MATCH(BJ$1,'I-LogEmaxOverpEC50'!$A$1:$AR$1,0),FALSE),"")</f>
        <v/>
      </c>
      <c r="BK394" s="136" t="str">
        <f>_xlfn.IFNA(VLOOKUP($B394,'I-LogEmaxOverpEC50'!$A:$AR,MATCH(BK$1,'I-LogEmaxOverpEC50'!$A$1:$AR$1,0),FALSE),"")</f>
        <v/>
      </c>
      <c r="BL394" s="136" t="str">
        <f>_xlfn.IFNA(VLOOKUP($B394,'I-LogEmaxOverpEC50'!$A:$AR,MATCH(BL$1,'I-LogEmaxOverpEC50'!$A$1:$AR$1,0),FALSE),"")</f>
        <v/>
      </c>
      <c r="BM394" s="136" t="str">
        <f>_xlfn.IFNA(VLOOKUP($B394,'I-LogEmaxOverpEC50'!$A:$AR,MATCH(BM$1,'I-LogEmaxOverpEC50'!$A$1:$AR$1,0),FALSE),"")</f>
        <v/>
      </c>
      <c r="BN394" s="136" t="str">
        <f>_xlfn.IFNA(VLOOKUP($B394,'I-LogEmaxOverpEC50'!$A:$AR,MATCH(BN$1,'I-LogEmaxOverpEC50'!$A$1:$AR$1,0),FALSE),"")</f>
        <v/>
      </c>
      <c r="BO394" s="136" t="str">
        <f>_xlfn.IFNA(VLOOKUP($B394,'I-LogEmaxOverpEC50'!$A:$AR,MATCH(BO$1,'I-LogEmaxOverpEC50'!$A$1:$AR$1,0),FALSE),"")</f>
        <v/>
      </c>
      <c r="BP394" s="136" t="str">
        <f>_xlfn.IFNA(VLOOKUP($B394,'I-LogEmaxOverpEC50'!$A:$AR,MATCH(BP$1,'I-LogEmaxOverpEC50'!$A$1:$AR$1,0),FALSE),"")</f>
        <v/>
      </c>
      <c r="BQ394" s="136" t="str">
        <f>_xlfn.IFNA(VLOOKUP($B394,'I-LogEmaxOverpEC50'!$A:$AR,MATCH(BQ$1,'I-LogEmaxOverpEC50'!$A$1:$AR$1,0),FALSE),"")</f>
        <v/>
      </c>
      <c r="BR394" s="136" t="str">
        <f>_xlfn.IFNA(VLOOKUP($B394,'I-LogEmaxOverpEC50'!$A:$AR,MATCH(BR$1,'I-LogEmaxOverpEC50'!$A$1:$AR$1,0),FALSE),"")</f>
        <v/>
      </c>
      <c r="BS394" s="136" t="str">
        <f>_xlfn.IFNA(VLOOKUP($B394,'I-LogEmaxOverpEC50'!$A:$AR,MATCH(BS$1,'I-LogEmaxOverpEC50'!$A$1:$AR$1,0),FALSE),"")</f>
        <v/>
      </c>
    </row>
    <row r="395" spans="1:71" x14ac:dyDescent="0.2">
      <c r="A395" s="146" t="e" cm="1">
        <f t="array" ref="A395">_xlfn.IFS(SUM(F395:R395)&gt;0,1,AB395&gt;0,2,TRUE,3)</f>
        <v>#N/A</v>
      </c>
      <c r="B395" s="146" t="s">
        <v>1617</v>
      </c>
      <c r="D395" s="151" t="str">
        <f>_xlfn.XLOOKUP(B395,RecNamesAll!A:A,RecNamesAll!E:E)</f>
        <v>T</v>
      </c>
      <c r="E395" s="150" t="str">
        <f>_xlfn.XLOOKUP(B395,RecNamesAll!A:A,RecNamesAll!C:C)</f>
        <v>TAS2R5</v>
      </c>
      <c r="F395" s="160" t="e">
        <f t="shared" si="120"/>
        <v>#N/A</v>
      </c>
      <c r="G395" s="159" t="e">
        <f t="shared" si="121"/>
        <v>#N/A</v>
      </c>
      <c r="H395" s="159" t="e">
        <f t="shared" si="122"/>
        <v>#N/A</v>
      </c>
      <c r="I395" s="159" t="e">
        <f t="shared" si="123"/>
        <v>#N/A</v>
      </c>
      <c r="J395" s="159" t="e">
        <f t="shared" si="124"/>
        <v>#N/A</v>
      </c>
      <c r="K395" s="159" t="e">
        <f t="shared" si="125"/>
        <v>#N/A</v>
      </c>
      <c r="L395" s="159" t="e">
        <f t="shared" si="126"/>
        <v>#N/A</v>
      </c>
      <c r="M395" s="159" t="e">
        <f t="shared" si="127"/>
        <v>#N/A</v>
      </c>
      <c r="N395" s="159" t="e">
        <f t="shared" si="128"/>
        <v>#N/A</v>
      </c>
      <c r="O395" s="159" t="e">
        <f t="shared" si="129"/>
        <v>#N/A</v>
      </c>
      <c r="P395" s="159" t="e">
        <f t="shared" si="130"/>
        <v>#N/A</v>
      </c>
      <c r="Q395" s="159" t="e">
        <f t="shared" si="131"/>
        <v>#N/A</v>
      </c>
      <c r="R395" s="159" t="e">
        <f t="shared" si="132"/>
        <v>#N/A</v>
      </c>
      <c r="U395" s="146" t="str">
        <f t="shared" si="133"/>
        <v>T</v>
      </c>
      <c r="V395" s="145" t="str">
        <f t="shared" si="134"/>
        <v>TAS2R5</v>
      </c>
      <c r="W395" s="157" t="e">
        <f>VLOOKUP($B395,GtP!$A:$DD,MATCH("Gs_0-2",GtP!$A$1:$DD$1,0),FALSE)</f>
        <v>#N/A</v>
      </c>
      <c r="X395" s="156" t="e">
        <f>VLOOKUP($B395,GtP!$A:$DD,MATCH("Gi/o_0-2",GtP!$A$1:$DD$1,0),FALSE)</f>
        <v>#N/A</v>
      </c>
      <c r="Y395" s="156" t="e">
        <f>VLOOKUP($B395,GtP!$A:$DD,MATCH("Gq/11_0-2",GtP!$A$1:$DD$1,0),FALSE)</f>
        <v>#N/A</v>
      </c>
      <c r="Z395" s="156" t="e">
        <f>VLOOKUP($B395,GtP!$A:$DD,MATCH("G12/13_0-2",GtP!$A$1:$DD$1,0),FALSE)</f>
        <v>#N/A</v>
      </c>
      <c r="AB395" s="143" t="e">
        <f t="shared" si="135"/>
        <v>#N/A</v>
      </c>
      <c r="AC395" s="315" t="str">
        <f t="shared" si="136"/>
        <v/>
      </c>
      <c r="AD395" s="349" t="str">
        <f t="shared" si="137"/>
        <v/>
      </c>
      <c r="AE395" s="349" t="str">
        <f t="shared" si="138"/>
        <v/>
      </c>
      <c r="AF395" s="311" t="str">
        <f t="shared" si="139"/>
        <v/>
      </c>
      <c r="AG395" s="141" t="e">
        <f>_xlfn.CONCAT(IF(AT395="","-","B"),IF(BG395="","-","I"),VLOOKUP($B395,GtP!$A:$BB,MATCH("Gs_0-1",GtP!$A$1:$BB$1,0),FALSE))</f>
        <v>#N/A</v>
      </c>
      <c r="AH395" s="140" t="e">
        <f>_xlfn.CONCAT(IF(AU395="","-","B"),IF(BH395="","-","I"),VLOOKUP($B395,GtP!$A:$BB,MATCH("Gs_0-1",GtP!$A$1:$BB$1,0),FALSE))</f>
        <v>#N/A</v>
      </c>
      <c r="AI395" s="140" t="e">
        <f>_xlfn.CONCAT(IF(AV395="","-","B"),IF(BI395="","-","I"),VLOOKUP($B395,GtP!$A:$BB,MATCH("Gi/o_0-1",GtP!$A$1:$BB$1,0),FALSE))</f>
        <v>#N/A</v>
      </c>
      <c r="AJ395" s="140" t="e">
        <f>_xlfn.CONCAT(IF(AW395="","-","B"),IF(BJ395="","-","I"),VLOOKUP($B395,GtP!$A:$BB,MATCH("Gi/o_0-1",GtP!$A$1:$BB$1,0),FALSE))</f>
        <v>#N/A</v>
      </c>
      <c r="AK395" s="140" t="e">
        <f>_xlfn.CONCAT(IF(AX395="","-","B"),IF(BK395="","-","I"),VLOOKUP($B395,GtP!$A:$BB,MATCH("Gi/o_0-1",GtP!$A$1:$BB$1,0),FALSE))</f>
        <v>#N/A</v>
      </c>
      <c r="AL395" s="140" t="e">
        <f>_xlfn.CONCAT(IF(AY395="","-","B"),IF(BL395="","-","I"),VLOOKUP($B395,GtP!$A:$BB,MATCH("Gi/o_0-1",GtP!$A$1:$BB$1,0),FALSE))</f>
        <v>#N/A</v>
      </c>
      <c r="AM395" s="140" t="e">
        <f>_xlfn.CONCAT(IF(AZ395="","-","B"),IF(BM395="","-","I"),VLOOKUP($B395,GtP!$A:$BB,MATCH("Gi/o_0-1",GtP!$A$1:$BB$1,0),FALSE))</f>
        <v>#N/A</v>
      </c>
      <c r="AN395" s="140" t="e">
        <f>_xlfn.CONCAT(IF(BA395="","-","B"),IF(BN395="","-","I"),VLOOKUP($B395,GtP!$A:$BB,MATCH("Gq/11_0-1",GtP!$A$1:$BB$1,0),FALSE))</f>
        <v>#N/A</v>
      </c>
      <c r="AO395" s="140" t="e">
        <f>_xlfn.CONCAT(IF(BB395="","-","B"),IF(BO395="","-","I"),VLOOKUP($B395,GtP!$A:$BB,MATCH("Gq/11_0-1",GtP!$A$1:$BB$1,0),FALSE))</f>
        <v>#N/A</v>
      </c>
      <c r="AP395" s="140" t="e">
        <f>_xlfn.CONCAT(IF(BC395="","-","B"),IF(BP395="","-","I"),VLOOKUP($B395,GtP!$A:$BB,MATCH("Gq/11_0-1",GtP!$A$1:$BB$1,0),FALSE))</f>
        <v>#N/A</v>
      </c>
      <c r="AQ395" s="140" t="e">
        <f>_xlfn.CONCAT(IF(BD395="","-","B"),IF(BQ395="","-","I"),VLOOKUP($B395,GtP!$A:$BB,MATCH("Gq/11_0-1",GtP!$A$1:$BB$1,0),FALSE))</f>
        <v>#N/A</v>
      </c>
      <c r="AR395" s="140" t="e">
        <f>_xlfn.CONCAT(IF(BE395="","-","B"),IF(BR395="","-","I"),VLOOKUP($B395,GtP!$A:$BB,MATCH("G12/13_0-1",GtP!$A$1:$BB$1,0),FALSE))</f>
        <v>#N/A</v>
      </c>
      <c r="AS395" s="140" t="e">
        <f>_xlfn.CONCAT(IF(BF395="","-","B"),IF(BS395="","-","I"),VLOOKUP($B395,GtP!$A:$BB,MATCH("G12/13_0-1",GtP!$A$1:$BB$1,0),FALSE))</f>
        <v>#N/A</v>
      </c>
      <c r="AT395" s="139" t="str">
        <f>_xlfn.IFNA(VLOOKUP($B395,'B-LogEmaxOverpEC50'!$A:$AL,MATCH(AT$1,'B-LogEmaxOverpEC50'!$A$1:$AL$1,0),FALSE),"")</f>
        <v/>
      </c>
      <c r="AU395" s="136" t="str">
        <f>_xlfn.IFNA(VLOOKUP($B395,'B-LogEmaxOverpEC50'!$A:$AL,MATCH(AU$1,'B-LogEmaxOverpEC50'!$A$1:$AL$1,0),FALSE),"")</f>
        <v/>
      </c>
      <c r="AV395" s="152" t="str">
        <f>_xlfn.IFNA(VLOOKUP($B395,'B-LogEmaxOverpEC50'!$A:$AL,MATCH(AV$1,'B-LogEmaxOverpEC50'!$A$1:$AL$1,0),FALSE),"")</f>
        <v/>
      </c>
      <c r="AW395" s="152" t="str">
        <f>_xlfn.IFNA(VLOOKUP($B395,'B-LogEmaxOverpEC50'!$A:$AL,MATCH(AW$1,'B-LogEmaxOverpEC50'!$A$1:$AL$1,0),FALSE),"")</f>
        <v/>
      </c>
      <c r="AX395" s="152" t="str">
        <f>_xlfn.IFNA(VLOOKUP($B395,'B-LogEmaxOverpEC50'!$A:$AL,MATCH(AX$1,'B-LogEmaxOverpEC50'!$A$1:$AL$1,0),FALSE),"")</f>
        <v/>
      </c>
      <c r="AY395" s="152" t="str">
        <f>_xlfn.IFNA(VLOOKUP($B395,'B-LogEmaxOverpEC50'!$A:$AL,MATCH(AY$1,'B-LogEmaxOverpEC50'!$A$1:$AL$1,0),FALSE),"")</f>
        <v/>
      </c>
      <c r="AZ395" s="152" t="str">
        <f>_xlfn.IFNA(VLOOKUP($B395,'B-LogEmaxOverpEC50'!$A:$AL,MATCH(AZ$1,'B-LogEmaxOverpEC50'!$A$1:$AL$1,0),FALSE),"")</f>
        <v/>
      </c>
      <c r="BA395" s="152" t="str">
        <f>_xlfn.IFNA(VLOOKUP($B395,'B-LogEmaxOverpEC50'!$A:$AL,MATCH(BA$1,'B-LogEmaxOverpEC50'!$A$1:$AL$1,0),FALSE),"")</f>
        <v/>
      </c>
      <c r="BB395" s="152" t="str">
        <f>_xlfn.IFNA(VLOOKUP($B395,'B-LogEmaxOverpEC50'!$A:$AL,MATCH(BB$1,'B-LogEmaxOverpEC50'!$A$1:$AL$1,0),FALSE),"")</f>
        <v/>
      </c>
      <c r="BC395" s="152" t="str">
        <f>_xlfn.IFNA(VLOOKUP($B395,'B-LogEmaxOverpEC50'!$A:$AL,MATCH(BC$1,'B-LogEmaxOverpEC50'!$A$1:$AL$1,0),FALSE),"")</f>
        <v/>
      </c>
      <c r="BD395" s="152" t="str">
        <f>_xlfn.IFNA(VLOOKUP($B395,'B-LogEmaxOverpEC50'!$A:$AL,MATCH(BD$1,'B-LogEmaxOverpEC50'!$A$1:$AL$1,0),FALSE),"")</f>
        <v/>
      </c>
      <c r="BE395" s="152" t="str">
        <f>_xlfn.IFNA(VLOOKUP($B395,'B-LogEmaxOverpEC50'!$A:$AL,MATCH(BE$1,'B-LogEmaxOverpEC50'!$A$1:$AL$1,0),FALSE),"")</f>
        <v/>
      </c>
      <c r="BF395" s="152" t="str">
        <f>_xlfn.IFNA(VLOOKUP($B395,'B-LogEmaxOverpEC50'!$A:$AL,MATCH(BF$1,'B-LogEmaxOverpEC50'!$A$1:$AL$1,0),FALSE),"")</f>
        <v/>
      </c>
      <c r="BG395" s="137" t="str">
        <f>_xlfn.IFNA(VLOOKUP($B395,'I-LogEmaxOverpEC50'!$A:$AR,MATCH(BG$1,'I-LogEmaxOverpEC50'!$A$1:$AR$1,0),FALSE),"")</f>
        <v/>
      </c>
      <c r="BH395" s="136" t="str">
        <f>_xlfn.IFNA(VLOOKUP($B395,'I-LogEmaxOverpEC50'!$A:$AR,MATCH(BH$1,'I-LogEmaxOverpEC50'!$A$1:$AR$1,0),FALSE),"")</f>
        <v/>
      </c>
      <c r="BI395" s="136" t="str">
        <f>_xlfn.IFNA(VLOOKUP($B395,'I-LogEmaxOverpEC50'!$A:$AR,MATCH(BI$1,'I-LogEmaxOverpEC50'!$A$1:$AR$1,0),FALSE),"")</f>
        <v/>
      </c>
      <c r="BJ395" s="136" t="str">
        <f>_xlfn.IFNA(VLOOKUP($B395,'I-LogEmaxOverpEC50'!$A:$AR,MATCH(BJ$1,'I-LogEmaxOverpEC50'!$A$1:$AR$1,0),FALSE),"")</f>
        <v/>
      </c>
      <c r="BK395" s="136" t="str">
        <f>_xlfn.IFNA(VLOOKUP($B395,'I-LogEmaxOverpEC50'!$A:$AR,MATCH(BK$1,'I-LogEmaxOverpEC50'!$A$1:$AR$1,0),FALSE),"")</f>
        <v/>
      </c>
      <c r="BL395" s="136" t="str">
        <f>_xlfn.IFNA(VLOOKUP($B395,'I-LogEmaxOverpEC50'!$A:$AR,MATCH(BL$1,'I-LogEmaxOverpEC50'!$A$1:$AR$1,0),FALSE),"")</f>
        <v/>
      </c>
      <c r="BM395" s="136" t="str">
        <f>_xlfn.IFNA(VLOOKUP($B395,'I-LogEmaxOverpEC50'!$A:$AR,MATCH(BM$1,'I-LogEmaxOverpEC50'!$A$1:$AR$1,0),FALSE),"")</f>
        <v/>
      </c>
      <c r="BN395" s="136" t="str">
        <f>_xlfn.IFNA(VLOOKUP($B395,'I-LogEmaxOverpEC50'!$A:$AR,MATCH(BN$1,'I-LogEmaxOverpEC50'!$A$1:$AR$1,0),FALSE),"")</f>
        <v/>
      </c>
      <c r="BO395" s="136" t="str">
        <f>_xlfn.IFNA(VLOOKUP($B395,'I-LogEmaxOverpEC50'!$A:$AR,MATCH(BO$1,'I-LogEmaxOverpEC50'!$A$1:$AR$1,0),FALSE),"")</f>
        <v/>
      </c>
      <c r="BP395" s="136" t="str">
        <f>_xlfn.IFNA(VLOOKUP($B395,'I-LogEmaxOverpEC50'!$A:$AR,MATCH(BP$1,'I-LogEmaxOverpEC50'!$A$1:$AR$1,0),FALSE),"")</f>
        <v/>
      </c>
      <c r="BQ395" s="136" t="str">
        <f>_xlfn.IFNA(VLOOKUP($B395,'I-LogEmaxOverpEC50'!$A:$AR,MATCH(BQ$1,'I-LogEmaxOverpEC50'!$A$1:$AR$1,0),FALSE),"")</f>
        <v/>
      </c>
      <c r="BR395" s="136" t="str">
        <f>_xlfn.IFNA(VLOOKUP($B395,'I-LogEmaxOverpEC50'!$A:$AR,MATCH(BR$1,'I-LogEmaxOverpEC50'!$A$1:$AR$1,0),FALSE),"")</f>
        <v/>
      </c>
      <c r="BS395" s="136" t="str">
        <f>_xlfn.IFNA(VLOOKUP($B395,'I-LogEmaxOverpEC50'!$A:$AR,MATCH(BS$1,'I-LogEmaxOverpEC50'!$A$1:$AR$1,0),FALSE),"")</f>
        <v/>
      </c>
    </row>
    <row r="396" spans="1:71" x14ac:dyDescent="0.2">
      <c r="A396" s="146" t="e" cm="1">
        <f t="array" ref="A396">_xlfn.IFS(SUM(F396:R396)&gt;0,1,AB396&gt;0,2,TRUE,3)</f>
        <v>#N/A</v>
      </c>
      <c r="B396" s="146" t="s">
        <v>1529</v>
      </c>
      <c r="D396" s="151" t="str">
        <f>_xlfn.XLOOKUP(B396,RecNamesAll!A:A,RecNamesAll!E:E)</f>
        <v>T</v>
      </c>
      <c r="E396" s="150" t="str">
        <f>_xlfn.XLOOKUP(B396,RecNamesAll!A:A,RecNamesAll!C:C)</f>
        <v>TAS2R50</v>
      </c>
      <c r="F396" s="160" t="e">
        <f t="shared" si="120"/>
        <v>#N/A</v>
      </c>
      <c r="G396" s="159" t="e">
        <f t="shared" si="121"/>
        <v>#N/A</v>
      </c>
      <c r="H396" s="159" t="e">
        <f t="shared" si="122"/>
        <v>#N/A</v>
      </c>
      <c r="I396" s="159" t="e">
        <f t="shared" si="123"/>
        <v>#N/A</v>
      </c>
      <c r="J396" s="159" t="e">
        <f t="shared" si="124"/>
        <v>#N/A</v>
      </c>
      <c r="K396" s="159" t="e">
        <f t="shared" si="125"/>
        <v>#N/A</v>
      </c>
      <c r="L396" s="159" t="e">
        <f t="shared" si="126"/>
        <v>#N/A</v>
      </c>
      <c r="M396" s="159" t="e">
        <f t="shared" si="127"/>
        <v>#N/A</v>
      </c>
      <c r="N396" s="159" t="e">
        <f t="shared" si="128"/>
        <v>#N/A</v>
      </c>
      <c r="O396" s="159" t="e">
        <f t="shared" si="129"/>
        <v>#N/A</v>
      </c>
      <c r="P396" s="159" t="e">
        <f t="shared" si="130"/>
        <v>#N/A</v>
      </c>
      <c r="Q396" s="159" t="e">
        <f t="shared" si="131"/>
        <v>#N/A</v>
      </c>
      <c r="R396" s="159" t="e">
        <f t="shared" si="132"/>
        <v>#N/A</v>
      </c>
      <c r="U396" s="146" t="str">
        <f t="shared" si="133"/>
        <v>T</v>
      </c>
      <c r="V396" s="145" t="str">
        <f t="shared" si="134"/>
        <v>TAS2R50</v>
      </c>
      <c r="W396" s="157" t="e">
        <f>VLOOKUP($B396,GtP!$A:$DD,MATCH("Gs_0-2",GtP!$A$1:$DD$1,0),FALSE)</f>
        <v>#N/A</v>
      </c>
      <c r="X396" s="156" t="e">
        <f>VLOOKUP($B396,GtP!$A:$DD,MATCH("Gi/o_0-2",GtP!$A$1:$DD$1,0),FALSE)</f>
        <v>#N/A</v>
      </c>
      <c r="Y396" s="156" t="e">
        <f>VLOOKUP($B396,GtP!$A:$DD,MATCH("Gq/11_0-2",GtP!$A$1:$DD$1,0),FALSE)</f>
        <v>#N/A</v>
      </c>
      <c r="Z396" s="156" t="e">
        <f>VLOOKUP($B396,GtP!$A:$DD,MATCH("G12/13_0-2",GtP!$A$1:$DD$1,0),FALSE)</f>
        <v>#N/A</v>
      </c>
      <c r="AB396" s="143" t="e">
        <f t="shared" si="135"/>
        <v>#N/A</v>
      </c>
      <c r="AC396" s="315" t="str">
        <f t="shared" si="136"/>
        <v/>
      </c>
      <c r="AD396" s="349" t="str">
        <f t="shared" si="137"/>
        <v/>
      </c>
      <c r="AE396" s="349" t="str">
        <f t="shared" si="138"/>
        <v/>
      </c>
      <c r="AF396" s="311" t="str">
        <f t="shared" si="139"/>
        <v/>
      </c>
      <c r="AG396" s="141" t="e">
        <f>_xlfn.CONCAT(IF(AT396="","-","B"),IF(BG396="","-","I"),VLOOKUP($B396,GtP!$A:$BB,MATCH("Gs_0-1",GtP!$A$1:$BB$1,0),FALSE))</f>
        <v>#N/A</v>
      </c>
      <c r="AH396" s="140" t="e">
        <f>_xlfn.CONCAT(IF(AU396="","-","B"),IF(BH396="","-","I"),VLOOKUP($B396,GtP!$A:$BB,MATCH("Gs_0-1",GtP!$A$1:$BB$1,0),FALSE))</f>
        <v>#N/A</v>
      </c>
      <c r="AI396" s="140" t="e">
        <f>_xlfn.CONCAT(IF(AV396="","-","B"),IF(BI396="","-","I"),VLOOKUP($B396,GtP!$A:$BB,MATCH("Gi/o_0-1",GtP!$A$1:$BB$1,0),FALSE))</f>
        <v>#N/A</v>
      </c>
      <c r="AJ396" s="140" t="e">
        <f>_xlfn.CONCAT(IF(AW396="","-","B"),IF(BJ396="","-","I"),VLOOKUP($B396,GtP!$A:$BB,MATCH("Gi/o_0-1",GtP!$A$1:$BB$1,0),FALSE))</f>
        <v>#N/A</v>
      </c>
      <c r="AK396" s="140" t="e">
        <f>_xlfn.CONCAT(IF(AX396="","-","B"),IF(BK396="","-","I"),VLOOKUP($B396,GtP!$A:$BB,MATCH("Gi/o_0-1",GtP!$A$1:$BB$1,0),FALSE))</f>
        <v>#N/A</v>
      </c>
      <c r="AL396" s="140" t="e">
        <f>_xlfn.CONCAT(IF(AY396="","-","B"),IF(BL396="","-","I"),VLOOKUP($B396,GtP!$A:$BB,MATCH("Gi/o_0-1",GtP!$A$1:$BB$1,0),FALSE))</f>
        <v>#N/A</v>
      </c>
      <c r="AM396" s="140" t="e">
        <f>_xlfn.CONCAT(IF(AZ396="","-","B"),IF(BM396="","-","I"),VLOOKUP($B396,GtP!$A:$BB,MATCH("Gi/o_0-1",GtP!$A$1:$BB$1,0),FALSE))</f>
        <v>#N/A</v>
      </c>
      <c r="AN396" s="140" t="e">
        <f>_xlfn.CONCAT(IF(BA396="","-","B"),IF(BN396="","-","I"),VLOOKUP($B396,GtP!$A:$BB,MATCH("Gq/11_0-1",GtP!$A$1:$BB$1,0),FALSE))</f>
        <v>#N/A</v>
      </c>
      <c r="AO396" s="140" t="e">
        <f>_xlfn.CONCAT(IF(BB396="","-","B"),IF(BO396="","-","I"),VLOOKUP($B396,GtP!$A:$BB,MATCH("Gq/11_0-1",GtP!$A$1:$BB$1,0),FALSE))</f>
        <v>#N/A</v>
      </c>
      <c r="AP396" s="140" t="e">
        <f>_xlfn.CONCAT(IF(BC396="","-","B"),IF(BP396="","-","I"),VLOOKUP($B396,GtP!$A:$BB,MATCH("Gq/11_0-1",GtP!$A$1:$BB$1,0),FALSE))</f>
        <v>#N/A</v>
      </c>
      <c r="AQ396" s="140" t="e">
        <f>_xlfn.CONCAT(IF(BD396="","-","B"),IF(BQ396="","-","I"),VLOOKUP($B396,GtP!$A:$BB,MATCH("Gq/11_0-1",GtP!$A$1:$BB$1,0),FALSE))</f>
        <v>#N/A</v>
      </c>
      <c r="AR396" s="140" t="e">
        <f>_xlfn.CONCAT(IF(BE396="","-","B"),IF(BR396="","-","I"),VLOOKUP($B396,GtP!$A:$BB,MATCH("G12/13_0-1",GtP!$A$1:$BB$1,0),FALSE))</f>
        <v>#N/A</v>
      </c>
      <c r="AS396" s="140" t="e">
        <f>_xlfn.CONCAT(IF(BF396="","-","B"),IF(BS396="","-","I"),VLOOKUP($B396,GtP!$A:$BB,MATCH("G12/13_0-1",GtP!$A$1:$BB$1,0),FALSE))</f>
        <v>#N/A</v>
      </c>
      <c r="AT396" s="139" t="str">
        <f>_xlfn.IFNA(VLOOKUP($B396,'B-LogEmaxOverpEC50'!$A:$AL,MATCH(AT$1,'B-LogEmaxOverpEC50'!$A$1:$AL$1,0),FALSE),"")</f>
        <v/>
      </c>
      <c r="AU396" s="136" t="str">
        <f>_xlfn.IFNA(VLOOKUP($B396,'B-LogEmaxOverpEC50'!$A:$AL,MATCH(AU$1,'B-LogEmaxOverpEC50'!$A$1:$AL$1,0),FALSE),"")</f>
        <v/>
      </c>
      <c r="AV396" s="152" t="str">
        <f>_xlfn.IFNA(VLOOKUP($B396,'B-LogEmaxOverpEC50'!$A:$AL,MATCH(AV$1,'B-LogEmaxOverpEC50'!$A$1:$AL$1,0),FALSE),"")</f>
        <v/>
      </c>
      <c r="AW396" s="152" t="str">
        <f>_xlfn.IFNA(VLOOKUP($B396,'B-LogEmaxOverpEC50'!$A:$AL,MATCH(AW$1,'B-LogEmaxOverpEC50'!$A$1:$AL$1,0),FALSE),"")</f>
        <v/>
      </c>
      <c r="AX396" s="152" t="str">
        <f>_xlfn.IFNA(VLOOKUP($B396,'B-LogEmaxOverpEC50'!$A:$AL,MATCH(AX$1,'B-LogEmaxOverpEC50'!$A$1:$AL$1,0),FALSE),"")</f>
        <v/>
      </c>
      <c r="AY396" s="152" t="str">
        <f>_xlfn.IFNA(VLOOKUP($B396,'B-LogEmaxOverpEC50'!$A:$AL,MATCH(AY$1,'B-LogEmaxOverpEC50'!$A$1:$AL$1,0),FALSE),"")</f>
        <v/>
      </c>
      <c r="AZ396" s="152" t="str">
        <f>_xlfn.IFNA(VLOOKUP($B396,'B-LogEmaxOverpEC50'!$A:$AL,MATCH(AZ$1,'B-LogEmaxOverpEC50'!$A$1:$AL$1,0),FALSE),"")</f>
        <v/>
      </c>
      <c r="BA396" s="152" t="str">
        <f>_xlfn.IFNA(VLOOKUP($B396,'B-LogEmaxOverpEC50'!$A:$AL,MATCH(BA$1,'B-LogEmaxOverpEC50'!$A$1:$AL$1,0),FALSE),"")</f>
        <v/>
      </c>
      <c r="BB396" s="152" t="str">
        <f>_xlfn.IFNA(VLOOKUP($B396,'B-LogEmaxOverpEC50'!$A:$AL,MATCH(BB$1,'B-LogEmaxOverpEC50'!$A$1:$AL$1,0),FALSE),"")</f>
        <v/>
      </c>
      <c r="BC396" s="152" t="str">
        <f>_xlfn.IFNA(VLOOKUP($B396,'B-LogEmaxOverpEC50'!$A:$AL,MATCH(BC$1,'B-LogEmaxOverpEC50'!$A$1:$AL$1,0),FALSE),"")</f>
        <v/>
      </c>
      <c r="BD396" s="152" t="str">
        <f>_xlfn.IFNA(VLOOKUP($B396,'B-LogEmaxOverpEC50'!$A:$AL,MATCH(BD$1,'B-LogEmaxOverpEC50'!$A$1:$AL$1,0),FALSE),"")</f>
        <v/>
      </c>
      <c r="BE396" s="152" t="str">
        <f>_xlfn.IFNA(VLOOKUP($B396,'B-LogEmaxOverpEC50'!$A:$AL,MATCH(BE$1,'B-LogEmaxOverpEC50'!$A$1:$AL$1,0),FALSE),"")</f>
        <v/>
      </c>
      <c r="BF396" s="152" t="str">
        <f>_xlfn.IFNA(VLOOKUP($B396,'B-LogEmaxOverpEC50'!$A:$AL,MATCH(BF$1,'B-LogEmaxOverpEC50'!$A$1:$AL$1,0),FALSE),"")</f>
        <v/>
      </c>
      <c r="BG396" s="137" t="str">
        <f>_xlfn.IFNA(VLOOKUP($B396,'I-LogEmaxOverpEC50'!$A:$AR,MATCH(BG$1,'I-LogEmaxOverpEC50'!$A$1:$AR$1,0),FALSE),"")</f>
        <v/>
      </c>
      <c r="BH396" s="136" t="str">
        <f>_xlfn.IFNA(VLOOKUP($B396,'I-LogEmaxOverpEC50'!$A:$AR,MATCH(BH$1,'I-LogEmaxOverpEC50'!$A$1:$AR$1,0),FALSE),"")</f>
        <v/>
      </c>
      <c r="BI396" s="136" t="str">
        <f>_xlfn.IFNA(VLOOKUP($B396,'I-LogEmaxOverpEC50'!$A:$AR,MATCH(BI$1,'I-LogEmaxOverpEC50'!$A$1:$AR$1,0),FALSE),"")</f>
        <v/>
      </c>
      <c r="BJ396" s="136" t="str">
        <f>_xlfn.IFNA(VLOOKUP($B396,'I-LogEmaxOverpEC50'!$A:$AR,MATCH(BJ$1,'I-LogEmaxOverpEC50'!$A$1:$AR$1,0),FALSE),"")</f>
        <v/>
      </c>
      <c r="BK396" s="136" t="str">
        <f>_xlfn.IFNA(VLOOKUP($B396,'I-LogEmaxOverpEC50'!$A:$AR,MATCH(BK$1,'I-LogEmaxOverpEC50'!$A$1:$AR$1,0),FALSE),"")</f>
        <v/>
      </c>
      <c r="BL396" s="136" t="str">
        <f>_xlfn.IFNA(VLOOKUP($B396,'I-LogEmaxOverpEC50'!$A:$AR,MATCH(BL$1,'I-LogEmaxOverpEC50'!$A$1:$AR$1,0),FALSE),"")</f>
        <v/>
      </c>
      <c r="BM396" s="136" t="str">
        <f>_xlfn.IFNA(VLOOKUP($B396,'I-LogEmaxOverpEC50'!$A:$AR,MATCH(BM$1,'I-LogEmaxOverpEC50'!$A$1:$AR$1,0),FALSE),"")</f>
        <v/>
      </c>
      <c r="BN396" s="136" t="str">
        <f>_xlfn.IFNA(VLOOKUP($B396,'I-LogEmaxOverpEC50'!$A:$AR,MATCH(BN$1,'I-LogEmaxOverpEC50'!$A$1:$AR$1,0),FALSE),"")</f>
        <v/>
      </c>
      <c r="BO396" s="136" t="str">
        <f>_xlfn.IFNA(VLOOKUP($B396,'I-LogEmaxOverpEC50'!$A:$AR,MATCH(BO$1,'I-LogEmaxOverpEC50'!$A$1:$AR$1,0),FALSE),"")</f>
        <v/>
      </c>
      <c r="BP396" s="136" t="str">
        <f>_xlfn.IFNA(VLOOKUP($B396,'I-LogEmaxOverpEC50'!$A:$AR,MATCH(BP$1,'I-LogEmaxOverpEC50'!$A$1:$AR$1,0),FALSE),"")</f>
        <v/>
      </c>
      <c r="BQ396" s="136" t="str">
        <f>_xlfn.IFNA(VLOOKUP($B396,'I-LogEmaxOverpEC50'!$A:$AR,MATCH(BQ$1,'I-LogEmaxOverpEC50'!$A$1:$AR$1,0),FALSE),"")</f>
        <v/>
      </c>
      <c r="BR396" s="136" t="str">
        <f>_xlfn.IFNA(VLOOKUP($B396,'I-LogEmaxOverpEC50'!$A:$AR,MATCH(BR$1,'I-LogEmaxOverpEC50'!$A$1:$AR$1,0),FALSE),"")</f>
        <v/>
      </c>
      <c r="BS396" s="136" t="str">
        <f>_xlfn.IFNA(VLOOKUP($B396,'I-LogEmaxOverpEC50'!$A:$AR,MATCH(BS$1,'I-LogEmaxOverpEC50'!$A$1:$AR$1,0),FALSE),"")</f>
        <v/>
      </c>
    </row>
    <row r="397" spans="1:71" x14ac:dyDescent="0.2">
      <c r="A397" s="146" t="e" cm="1">
        <f t="array" ref="A397">_xlfn.IFS(SUM(F397:R397)&gt;0,1,AB397&gt;0,2,TRUE,3)</f>
        <v>#N/A</v>
      </c>
      <c r="B397" s="146" t="s">
        <v>1525</v>
      </c>
      <c r="D397" s="151" t="str">
        <f>_xlfn.XLOOKUP(B397,RecNamesAll!A:A,RecNamesAll!E:E)</f>
        <v>T</v>
      </c>
      <c r="E397" s="150" t="str">
        <f>_xlfn.XLOOKUP(B397,RecNamesAll!A:A,RecNamesAll!C:C)</f>
        <v>TAS2R60</v>
      </c>
      <c r="F397" s="160" t="e">
        <f t="shared" si="120"/>
        <v>#N/A</v>
      </c>
      <c r="G397" s="159" t="e">
        <f t="shared" si="121"/>
        <v>#N/A</v>
      </c>
      <c r="H397" s="159" t="e">
        <f t="shared" si="122"/>
        <v>#N/A</v>
      </c>
      <c r="I397" s="159" t="e">
        <f t="shared" si="123"/>
        <v>#N/A</v>
      </c>
      <c r="J397" s="159" t="e">
        <f t="shared" si="124"/>
        <v>#N/A</v>
      </c>
      <c r="K397" s="159" t="e">
        <f t="shared" si="125"/>
        <v>#N/A</v>
      </c>
      <c r="L397" s="159" t="e">
        <f t="shared" si="126"/>
        <v>#N/A</v>
      </c>
      <c r="M397" s="159" t="e">
        <f t="shared" si="127"/>
        <v>#N/A</v>
      </c>
      <c r="N397" s="159" t="e">
        <f t="shared" si="128"/>
        <v>#N/A</v>
      </c>
      <c r="O397" s="159" t="e">
        <f t="shared" si="129"/>
        <v>#N/A</v>
      </c>
      <c r="P397" s="159" t="e">
        <f t="shared" si="130"/>
        <v>#N/A</v>
      </c>
      <c r="Q397" s="159" t="e">
        <f t="shared" si="131"/>
        <v>#N/A</v>
      </c>
      <c r="R397" s="159" t="e">
        <f t="shared" si="132"/>
        <v>#N/A</v>
      </c>
      <c r="U397" s="146" t="str">
        <f t="shared" si="133"/>
        <v>T</v>
      </c>
      <c r="V397" s="145" t="str">
        <f t="shared" si="134"/>
        <v>TAS2R60</v>
      </c>
      <c r="W397" s="157" t="e">
        <f>VLOOKUP($B397,GtP!$A:$DD,MATCH("Gs_0-2",GtP!$A$1:$DD$1,0),FALSE)</f>
        <v>#N/A</v>
      </c>
      <c r="X397" s="156" t="e">
        <f>VLOOKUP($B397,GtP!$A:$DD,MATCH("Gi/o_0-2",GtP!$A$1:$DD$1,0),FALSE)</f>
        <v>#N/A</v>
      </c>
      <c r="Y397" s="156" t="e">
        <f>VLOOKUP($B397,GtP!$A:$DD,MATCH("Gq/11_0-2",GtP!$A$1:$DD$1,0),FALSE)</f>
        <v>#N/A</v>
      </c>
      <c r="Z397" s="156" t="e">
        <f>VLOOKUP($B397,GtP!$A:$DD,MATCH("G12/13_0-2",GtP!$A$1:$DD$1,0),FALSE)</f>
        <v>#N/A</v>
      </c>
      <c r="AB397" s="143" t="e">
        <f t="shared" si="135"/>
        <v>#N/A</v>
      </c>
      <c r="AC397" s="315" t="str">
        <f t="shared" si="136"/>
        <v/>
      </c>
      <c r="AD397" s="349" t="str">
        <f t="shared" si="137"/>
        <v/>
      </c>
      <c r="AE397" s="349" t="str">
        <f t="shared" si="138"/>
        <v/>
      </c>
      <c r="AF397" s="311" t="str">
        <f t="shared" si="139"/>
        <v/>
      </c>
      <c r="AG397" s="141" t="e">
        <f>_xlfn.CONCAT(IF(AT397="","-","B"),IF(BG397="","-","I"),VLOOKUP($B397,GtP!$A:$BB,MATCH("Gs_0-1",GtP!$A$1:$BB$1,0),FALSE))</f>
        <v>#N/A</v>
      </c>
      <c r="AH397" s="140" t="e">
        <f>_xlfn.CONCAT(IF(AU397="","-","B"),IF(BH397="","-","I"),VLOOKUP($B397,GtP!$A:$BB,MATCH("Gs_0-1",GtP!$A$1:$BB$1,0),FALSE))</f>
        <v>#N/A</v>
      </c>
      <c r="AI397" s="140" t="e">
        <f>_xlfn.CONCAT(IF(AV397="","-","B"),IF(BI397="","-","I"),VLOOKUP($B397,GtP!$A:$BB,MATCH("Gi/o_0-1",GtP!$A$1:$BB$1,0),FALSE))</f>
        <v>#N/A</v>
      </c>
      <c r="AJ397" s="140" t="e">
        <f>_xlfn.CONCAT(IF(AW397="","-","B"),IF(BJ397="","-","I"),VLOOKUP($B397,GtP!$A:$BB,MATCH("Gi/o_0-1",GtP!$A$1:$BB$1,0),FALSE))</f>
        <v>#N/A</v>
      </c>
      <c r="AK397" s="140" t="e">
        <f>_xlfn.CONCAT(IF(AX397="","-","B"),IF(BK397="","-","I"),VLOOKUP($B397,GtP!$A:$BB,MATCH("Gi/o_0-1",GtP!$A$1:$BB$1,0),FALSE))</f>
        <v>#N/A</v>
      </c>
      <c r="AL397" s="140" t="e">
        <f>_xlfn.CONCAT(IF(AY397="","-","B"),IF(BL397="","-","I"),VLOOKUP($B397,GtP!$A:$BB,MATCH("Gi/o_0-1",GtP!$A$1:$BB$1,0),FALSE))</f>
        <v>#N/A</v>
      </c>
      <c r="AM397" s="140" t="e">
        <f>_xlfn.CONCAT(IF(AZ397="","-","B"),IF(BM397="","-","I"),VLOOKUP($B397,GtP!$A:$BB,MATCH("Gi/o_0-1",GtP!$A$1:$BB$1,0),FALSE))</f>
        <v>#N/A</v>
      </c>
      <c r="AN397" s="140" t="e">
        <f>_xlfn.CONCAT(IF(BA397="","-","B"),IF(BN397="","-","I"),VLOOKUP($B397,GtP!$A:$BB,MATCH("Gq/11_0-1",GtP!$A$1:$BB$1,0),FALSE))</f>
        <v>#N/A</v>
      </c>
      <c r="AO397" s="140" t="e">
        <f>_xlfn.CONCAT(IF(BB397="","-","B"),IF(BO397="","-","I"),VLOOKUP($B397,GtP!$A:$BB,MATCH("Gq/11_0-1",GtP!$A$1:$BB$1,0),FALSE))</f>
        <v>#N/A</v>
      </c>
      <c r="AP397" s="140" t="e">
        <f>_xlfn.CONCAT(IF(BC397="","-","B"),IF(BP397="","-","I"),VLOOKUP($B397,GtP!$A:$BB,MATCH("Gq/11_0-1",GtP!$A$1:$BB$1,0),FALSE))</f>
        <v>#N/A</v>
      </c>
      <c r="AQ397" s="140" t="e">
        <f>_xlfn.CONCAT(IF(BD397="","-","B"),IF(BQ397="","-","I"),VLOOKUP($B397,GtP!$A:$BB,MATCH("Gq/11_0-1",GtP!$A$1:$BB$1,0),FALSE))</f>
        <v>#N/A</v>
      </c>
      <c r="AR397" s="140" t="e">
        <f>_xlfn.CONCAT(IF(BE397="","-","B"),IF(BR397="","-","I"),VLOOKUP($B397,GtP!$A:$BB,MATCH("G12/13_0-1",GtP!$A$1:$BB$1,0),FALSE))</f>
        <v>#N/A</v>
      </c>
      <c r="AS397" s="140" t="e">
        <f>_xlfn.CONCAT(IF(BF397="","-","B"),IF(BS397="","-","I"),VLOOKUP($B397,GtP!$A:$BB,MATCH("G12/13_0-1",GtP!$A$1:$BB$1,0),FALSE))</f>
        <v>#N/A</v>
      </c>
      <c r="AT397" s="139" t="str">
        <f>_xlfn.IFNA(VLOOKUP($B397,'B-LogEmaxOverpEC50'!$A:$AL,MATCH(AT$1,'B-LogEmaxOverpEC50'!$A$1:$AL$1,0),FALSE),"")</f>
        <v/>
      </c>
      <c r="AU397" s="136" t="str">
        <f>_xlfn.IFNA(VLOOKUP($B397,'B-LogEmaxOverpEC50'!$A:$AL,MATCH(AU$1,'B-LogEmaxOverpEC50'!$A$1:$AL$1,0),FALSE),"")</f>
        <v/>
      </c>
      <c r="AV397" s="152" t="str">
        <f>_xlfn.IFNA(VLOOKUP($B397,'B-LogEmaxOverpEC50'!$A:$AL,MATCH(AV$1,'B-LogEmaxOverpEC50'!$A$1:$AL$1,0),FALSE),"")</f>
        <v/>
      </c>
      <c r="AW397" s="152" t="str">
        <f>_xlfn.IFNA(VLOOKUP($B397,'B-LogEmaxOverpEC50'!$A:$AL,MATCH(AW$1,'B-LogEmaxOverpEC50'!$A$1:$AL$1,0),FALSE),"")</f>
        <v/>
      </c>
      <c r="AX397" s="152" t="str">
        <f>_xlfn.IFNA(VLOOKUP($B397,'B-LogEmaxOverpEC50'!$A:$AL,MATCH(AX$1,'B-LogEmaxOverpEC50'!$A$1:$AL$1,0),FALSE),"")</f>
        <v/>
      </c>
      <c r="AY397" s="152" t="str">
        <f>_xlfn.IFNA(VLOOKUP($B397,'B-LogEmaxOverpEC50'!$A:$AL,MATCH(AY$1,'B-LogEmaxOverpEC50'!$A$1:$AL$1,0),FALSE),"")</f>
        <v/>
      </c>
      <c r="AZ397" s="152" t="str">
        <f>_xlfn.IFNA(VLOOKUP($B397,'B-LogEmaxOverpEC50'!$A:$AL,MATCH(AZ$1,'B-LogEmaxOverpEC50'!$A$1:$AL$1,0),FALSE),"")</f>
        <v/>
      </c>
      <c r="BA397" s="152" t="str">
        <f>_xlfn.IFNA(VLOOKUP($B397,'B-LogEmaxOverpEC50'!$A:$AL,MATCH(BA$1,'B-LogEmaxOverpEC50'!$A$1:$AL$1,0),FALSE),"")</f>
        <v/>
      </c>
      <c r="BB397" s="152" t="str">
        <f>_xlfn.IFNA(VLOOKUP($B397,'B-LogEmaxOverpEC50'!$A:$AL,MATCH(BB$1,'B-LogEmaxOverpEC50'!$A$1:$AL$1,0),FALSE),"")</f>
        <v/>
      </c>
      <c r="BC397" s="152" t="str">
        <f>_xlfn.IFNA(VLOOKUP($B397,'B-LogEmaxOverpEC50'!$A:$AL,MATCH(BC$1,'B-LogEmaxOverpEC50'!$A$1:$AL$1,0),FALSE),"")</f>
        <v/>
      </c>
      <c r="BD397" s="152" t="str">
        <f>_xlfn.IFNA(VLOOKUP($B397,'B-LogEmaxOverpEC50'!$A:$AL,MATCH(BD$1,'B-LogEmaxOverpEC50'!$A$1:$AL$1,0),FALSE),"")</f>
        <v/>
      </c>
      <c r="BE397" s="152" t="str">
        <f>_xlfn.IFNA(VLOOKUP($B397,'B-LogEmaxOverpEC50'!$A:$AL,MATCH(BE$1,'B-LogEmaxOverpEC50'!$A$1:$AL$1,0),FALSE),"")</f>
        <v/>
      </c>
      <c r="BF397" s="152" t="str">
        <f>_xlfn.IFNA(VLOOKUP($B397,'B-LogEmaxOverpEC50'!$A:$AL,MATCH(BF$1,'B-LogEmaxOverpEC50'!$A$1:$AL$1,0),FALSE),"")</f>
        <v/>
      </c>
      <c r="BG397" s="137" t="str">
        <f>_xlfn.IFNA(VLOOKUP($B397,'I-LogEmaxOverpEC50'!$A:$AR,MATCH(BG$1,'I-LogEmaxOverpEC50'!$A$1:$AR$1,0),FALSE),"")</f>
        <v/>
      </c>
      <c r="BH397" s="136" t="str">
        <f>_xlfn.IFNA(VLOOKUP($B397,'I-LogEmaxOverpEC50'!$A:$AR,MATCH(BH$1,'I-LogEmaxOverpEC50'!$A$1:$AR$1,0),FALSE),"")</f>
        <v/>
      </c>
      <c r="BI397" s="136" t="str">
        <f>_xlfn.IFNA(VLOOKUP($B397,'I-LogEmaxOverpEC50'!$A:$AR,MATCH(BI$1,'I-LogEmaxOverpEC50'!$A$1:$AR$1,0),FALSE),"")</f>
        <v/>
      </c>
      <c r="BJ397" s="136" t="str">
        <f>_xlfn.IFNA(VLOOKUP($B397,'I-LogEmaxOverpEC50'!$A:$AR,MATCH(BJ$1,'I-LogEmaxOverpEC50'!$A$1:$AR$1,0),FALSE),"")</f>
        <v/>
      </c>
      <c r="BK397" s="136" t="str">
        <f>_xlfn.IFNA(VLOOKUP($B397,'I-LogEmaxOverpEC50'!$A:$AR,MATCH(BK$1,'I-LogEmaxOverpEC50'!$A$1:$AR$1,0),FALSE),"")</f>
        <v/>
      </c>
      <c r="BL397" s="136" t="str">
        <f>_xlfn.IFNA(VLOOKUP($B397,'I-LogEmaxOverpEC50'!$A:$AR,MATCH(BL$1,'I-LogEmaxOverpEC50'!$A$1:$AR$1,0),FALSE),"")</f>
        <v/>
      </c>
      <c r="BM397" s="136" t="str">
        <f>_xlfn.IFNA(VLOOKUP($B397,'I-LogEmaxOverpEC50'!$A:$AR,MATCH(BM$1,'I-LogEmaxOverpEC50'!$A$1:$AR$1,0),FALSE),"")</f>
        <v/>
      </c>
      <c r="BN397" s="136" t="str">
        <f>_xlfn.IFNA(VLOOKUP($B397,'I-LogEmaxOverpEC50'!$A:$AR,MATCH(BN$1,'I-LogEmaxOverpEC50'!$A$1:$AR$1,0),FALSE),"")</f>
        <v/>
      </c>
      <c r="BO397" s="136" t="str">
        <f>_xlfn.IFNA(VLOOKUP($B397,'I-LogEmaxOverpEC50'!$A:$AR,MATCH(BO$1,'I-LogEmaxOverpEC50'!$A$1:$AR$1,0),FALSE),"")</f>
        <v/>
      </c>
      <c r="BP397" s="136" t="str">
        <f>_xlfn.IFNA(VLOOKUP($B397,'I-LogEmaxOverpEC50'!$A:$AR,MATCH(BP$1,'I-LogEmaxOverpEC50'!$A$1:$AR$1,0),FALSE),"")</f>
        <v/>
      </c>
      <c r="BQ397" s="136" t="str">
        <f>_xlfn.IFNA(VLOOKUP($B397,'I-LogEmaxOverpEC50'!$A:$AR,MATCH(BQ$1,'I-LogEmaxOverpEC50'!$A$1:$AR$1,0),FALSE),"")</f>
        <v/>
      </c>
      <c r="BR397" s="136" t="str">
        <f>_xlfn.IFNA(VLOOKUP($B397,'I-LogEmaxOverpEC50'!$A:$AR,MATCH(BR$1,'I-LogEmaxOverpEC50'!$A$1:$AR$1,0),FALSE),"")</f>
        <v/>
      </c>
      <c r="BS397" s="136" t="str">
        <f>_xlfn.IFNA(VLOOKUP($B397,'I-LogEmaxOverpEC50'!$A:$AR,MATCH(BS$1,'I-LogEmaxOverpEC50'!$A$1:$AR$1,0),FALSE),"")</f>
        <v/>
      </c>
    </row>
    <row r="398" spans="1:71" x14ac:dyDescent="0.2">
      <c r="A398" s="146" t="e" cm="1">
        <f t="array" ref="A398">_xlfn.IFS(SUM(F398:R398)&gt;0,1,AB398&gt;0,2,TRUE,3)</f>
        <v>#N/A</v>
      </c>
      <c r="B398" s="146" t="s">
        <v>1605</v>
      </c>
      <c r="D398" s="151" t="str">
        <f>_xlfn.XLOOKUP(B398,RecNamesAll!A:A,RecNamesAll!E:E)</f>
        <v>T</v>
      </c>
      <c r="E398" s="150" t="str">
        <f>_xlfn.XLOOKUP(B398,RecNamesAll!A:A,RecNamesAll!C:C)</f>
        <v>TAS2R7</v>
      </c>
      <c r="F398" s="160" t="e">
        <f t="shared" si="120"/>
        <v>#N/A</v>
      </c>
      <c r="G398" s="159" t="e">
        <f t="shared" si="121"/>
        <v>#N/A</v>
      </c>
      <c r="H398" s="159" t="e">
        <f t="shared" si="122"/>
        <v>#N/A</v>
      </c>
      <c r="I398" s="159" t="e">
        <f t="shared" si="123"/>
        <v>#N/A</v>
      </c>
      <c r="J398" s="159" t="e">
        <f t="shared" si="124"/>
        <v>#N/A</v>
      </c>
      <c r="K398" s="159" t="e">
        <f t="shared" si="125"/>
        <v>#N/A</v>
      </c>
      <c r="L398" s="159" t="e">
        <f t="shared" si="126"/>
        <v>#N/A</v>
      </c>
      <c r="M398" s="159" t="e">
        <f t="shared" si="127"/>
        <v>#N/A</v>
      </c>
      <c r="N398" s="159" t="e">
        <f t="shared" si="128"/>
        <v>#N/A</v>
      </c>
      <c r="O398" s="159" t="e">
        <f t="shared" si="129"/>
        <v>#N/A</v>
      </c>
      <c r="P398" s="159" t="e">
        <f t="shared" si="130"/>
        <v>#N/A</v>
      </c>
      <c r="Q398" s="159" t="e">
        <f t="shared" si="131"/>
        <v>#N/A</v>
      </c>
      <c r="R398" s="159" t="e">
        <f t="shared" si="132"/>
        <v>#N/A</v>
      </c>
      <c r="U398" s="146" t="str">
        <f t="shared" si="133"/>
        <v>T</v>
      </c>
      <c r="V398" s="145" t="str">
        <f t="shared" si="134"/>
        <v>TAS2R7</v>
      </c>
      <c r="W398" s="157" t="e">
        <f>VLOOKUP($B398,GtP!$A:$DD,MATCH("Gs_0-2",GtP!$A$1:$DD$1,0),FALSE)</f>
        <v>#N/A</v>
      </c>
      <c r="X398" s="156" t="e">
        <f>VLOOKUP($B398,GtP!$A:$DD,MATCH("Gi/o_0-2",GtP!$A$1:$DD$1,0),FALSE)</f>
        <v>#N/A</v>
      </c>
      <c r="Y398" s="156" t="e">
        <f>VLOOKUP($B398,GtP!$A:$DD,MATCH("Gq/11_0-2",GtP!$A$1:$DD$1,0),FALSE)</f>
        <v>#N/A</v>
      </c>
      <c r="Z398" s="156" t="e">
        <f>VLOOKUP($B398,GtP!$A:$DD,MATCH("G12/13_0-2",GtP!$A$1:$DD$1,0),FALSE)</f>
        <v>#N/A</v>
      </c>
      <c r="AB398" s="143" t="e">
        <f t="shared" si="135"/>
        <v>#N/A</v>
      </c>
      <c r="AC398" s="315" t="str">
        <f t="shared" si="136"/>
        <v/>
      </c>
      <c r="AD398" s="349" t="str">
        <f t="shared" si="137"/>
        <v/>
      </c>
      <c r="AE398" s="349" t="str">
        <f t="shared" si="138"/>
        <v/>
      </c>
      <c r="AF398" s="311" t="str">
        <f t="shared" si="139"/>
        <v/>
      </c>
      <c r="AG398" s="141" t="e">
        <f>_xlfn.CONCAT(IF(AT398="","-","B"),IF(BG398="","-","I"),VLOOKUP($B398,GtP!$A:$BB,MATCH("Gs_0-1",GtP!$A$1:$BB$1,0),FALSE))</f>
        <v>#N/A</v>
      </c>
      <c r="AH398" s="140" t="e">
        <f>_xlfn.CONCAT(IF(AU398="","-","B"),IF(BH398="","-","I"),VLOOKUP($B398,GtP!$A:$BB,MATCH("Gs_0-1",GtP!$A$1:$BB$1,0),FALSE))</f>
        <v>#N/A</v>
      </c>
      <c r="AI398" s="140" t="e">
        <f>_xlfn.CONCAT(IF(AV398="","-","B"),IF(BI398="","-","I"),VLOOKUP($B398,GtP!$A:$BB,MATCH("Gi/o_0-1",GtP!$A$1:$BB$1,0),FALSE))</f>
        <v>#N/A</v>
      </c>
      <c r="AJ398" s="140" t="e">
        <f>_xlfn.CONCAT(IF(AW398="","-","B"),IF(BJ398="","-","I"),VLOOKUP($B398,GtP!$A:$BB,MATCH("Gi/o_0-1",GtP!$A$1:$BB$1,0),FALSE))</f>
        <v>#N/A</v>
      </c>
      <c r="AK398" s="140" t="e">
        <f>_xlfn.CONCAT(IF(AX398="","-","B"),IF(BK398="","-","I"),VLOOKUP($B398,GtP!$A:$BB,MATCH("Gi/o_0-1",GtP!$A$1:$BB$1,0),FALSE))</f>
        <v>#N/A</v>
      </c>
      <c r="AL398" s="140" t="e">
        <f>_xlfn.CONCAT(IF(AY398="","-","B"),IF(BL398="","-","I"),VLOOKUP($B398,GtP!$A:$BB,MATCH("Gi/o_0-1",GtP!$A$1:$BB$1,0),FALSE))</f>
        <v>#N/A</v>
      </c>
      <c r="AM398" s="140" t="e">
        <f>_xlfn.CONCAT(IF(AZ398="","-","B"),IF(BM398="","-","I"),VLOOKUP($B398,GtP!$A:$BB,MATCH("Gi/o_0-1",GtP!$A$1:$BB$1,0),FALSE))</f>
        <v>#N/A</v>
      </c>
      <c r="AN398" s="140" t="e">
        <f>_xlfn.CONCAT(IF(BA398="","-","B"),IF(BN398="","-","I"),VLOOKUP($B398,GtP!$A:$BB,MATCH("Gq/11_0-1",GtP!$A$1:$BB$1,0),FALSE))</f>
        <v>#N/A</v>
      </c>
      <c r="AO398" s="140" t="e">
        <f>_xlfn.CONCAT(IF(BB398="","-","B"),IF(BO398="","-","I"),VLOOKUP($B398,GtP!$A:$BB,MATCH("Gq/11_0-1",GtP!$A$1:$BB$1,0),FALSE))</f>
        <v>#N/A</v>
      </c>
      <c r="AP398" s="140" t="e">
        <f>_xlfn.CONCAT(IF(BC398="","-","B"),IF(BP398="","-","I"),VLOOKUP($B398,GtP!$A:$BB,MATCH("Gq/11_0-1",GtP!$A$1:$BB$1,0),FALSE))</f>
        <v>#N/A</v>
      </c>
      <c r="AQ398" s="140" t="e">
        <f>_xlfn.CONCAT(IF(BD398="","-","B"),IF(BQ398="","-","I"),VLOOKUP($B398,GtP!$A:$BB,MATCH("Gq/11_0-1",GtP!$A$1:$BB$1,0),FALSE))</f>
        <v>#N/A</v>
      </c>
      <c r="AR398" s="140" t="e">
        <f>_xlfn.CONCAT(IF(BE398="","-","B"),IF(BR398="","-","I"),VLOOKUP($B398,GtP!$A:$BB,MATCH("G12/13_0-1",GtP!$A$1:$BB$1,0),FALSE))</f>
        <v>#N/A</v>
      </c>
      <c r="AS398" s="140" t="e">
        <f>_xlfn.CONCAT(IF(BF398="","-","B"),IF(BS398="","-","I"),VLOOKUP($B398,GtP!$A:$BB,MATCH("G12/13_0-1",GtP!$A$1:$BB$1,0),FALSE))</f>
        <v>#N/A</v>
      </c>
      <c r="AT398" s="139" t="str">
        <f>_xlfn.IFNA(VLOOKUP($B398,'B-LogEmaxOverpEC50'!$A:$AL,MATCH(AT$1,'B-LogEmaxOverpEC50'!$A$1:$AL$1,0),FALSE),"")</f>
        <v/>
      </c>
      <c r="AU398" s="136" t="str">
        <f>_xlfn.IFNA(VLOOKUP($B398,'B-LogEmaxOverpEC50'!$A:$AL,MATCH(AU$1,'B-LogEmaxOverpEC50'!$A$1:$AL$1,0),FALSE),"")</f>
        <v/>
      </c>
      <c r="AV398" s="152" t="str">
        <f>_xlfn.IFNA(VLOOKUP($B398,'B-LogEmaxOverpEC50'!$A:$AL,MATCH(AV$1,'B-LogEmaxOverpEC50'!$A$1:$AL$1,0),FALSE),"")</f>
        <v/>
      </c>
      <c r="AW398" s="152" t="str">
        <f>_xlfn.IFNA(VLOOKUP($B398,'B-LogEmaxOverpEC50'!$A:$AL,MATCH(AW$1,'B-LogEmaxOverpEC50'!$A$1:$AL$1,0),FALSE),"")</f>
        <v/>
      </c>
      <c r="AX398" s="152" t="str">
        <f>_xlfn.IFNA(VLOOKUP($B398,'B-LogEmaxOverpEC50'!$A:$AL,MATCH(AX$1,'B-LogEmaxOverpEC50'!$A$1:$AL$1,0),FALSE),"")</f>
        <v/>
      </c>
      <c r="AY398" s="152" t="str">
        <f>_xlfn.IFNA(VLOOKUP($B398,'B-LogEmaxOverpEC50'!$A:$AL,MATCH(AY$1,'B-LogEmaxOverpEC50'!$A$1:$AL$1,0),FALSE),"")</f>
        <v/>
      </c>
      <c r="AZ398" s="152" t="str">
        <f>_xlfn.IFNA(VLOOKUP($B398,'B-LogEmaxOverpEC50'!$A:$AL,MATCH(AZ$1,'B-LogEmaxOverpEC50'!$A$1:$AL$1,0),FALSE),"")</f>
        <v/>
      </c>
      <c r="BA398" s="152" t="str">
        <f>_xlfn.IFNA(VLOOKUP($B398,'B-LogEmaxOverpEC50'!$A:$AL,MATCH(BA$1,'B-LogEmaxOverpEC50'!$A$1:$AL$1,0),FALSE),"")</f>
        <v/>
      </c>
      <c r="BB398" s="152" t="str">
        <f>_xlfn.IFNA(VLOOKUP($B398,'B-LogEmaxOverpEC50'!$A:$AL,MATCH(BB$1,'B-LogEmaxOverpEC50'!$A$1:$AL$1,0),FALSE),"")</f>
        <v/>
      </c>
      <c r="BC398" s="152" t="str">
        <f>_xlfn.IFNA(VLOOKUP($B398,'B-LogEmaxOverpEC50'!$A:$AL,MATCH(BC$1,'B-LogEmaxOverpEC50'!$A$1:$AL$1,0),FALSE),"")</f>
        <v/>
      </c>
      <c r="BD398" s="152" t="str">
        <f>_xlfn.IFNA(VLOOKUP($B398,'B-LogEmaxOverpEC50'!$A:$AL,MATCH(BD$1,'B-LogEmaxOverpEC50'!$A$1:$AL$1,0),FALSE),"")</f>
        <v/>
      </c>
      <c r="BE398" s="152" t="str">
        <f>_xlfn.IFNA(VLOOKUP($B398,'B-LogEmaxOverpEC50'!$A:$AL,MATCH(BE$1,'B-LogEmaxOverpEC50'!$A$1:$AL$1,0),FALSE),"")</f>
        <v/>
      </c>
      <c r="BF398" s="152" t="str">
        <f>_xlfn.IFNA(VLOOKUP($B398,'B-LogEmaxOverpEC50'!$A:$AL,MATCH(BF$1,'B-LogEmaxOverpEC50'!$A$1:$AL$1,0),FALSE),"")</f>
        <v/>
      </c>
      <c r="BG398" s="137" t="str">
        <f>_xlfn.IFNA(VLOOKUP($B398,'I-LogEmaxOverpEC50'!$A:$AR,MATCH(BG$1,'I-LogEmaxOverpEC50'!$A$1:$AR$1,0),FALSE),"")</f>
        <v/>
      </c>
      <c r="BH398" s="136" t="str">
        <f>_xlfn.IFNA(VLOOKUP($B398,'I-LogEmaxOverpEC50'!$A:$AR,MATCH(BH$1,'I-LogEmaxOverpEC50'!$A$1:$AR$1,0),FALSE),"")</f>
        <v/>
      </c>
      <c r="BI398" s="136" t="str">
        <f>_xlfn.IFNA(VLOOKUP($B398,'I-LogEmaxOverpEC50'!$A:$AR,MATCH(BI$1,'I-LogEmaxOverpEC50'!$A$1:$AR$1,0),FALSE),"")</f>
        <v/>
      </c>
      <c r="BJ398" s="136" t="str">
        <f>_xlfn.IFNA(VLOOKUP($B398,'I-LogEmaxOverpEC50'!$A:$AR,MATCH(BJ$1,'I-LogEmaxOverpEC50'!$A$1:$AR$1,0),FALSE),"")</f>
        <v/>
      </c>
      <c r="BK398" s="136" t="str">
        <f>_xlfn.IFNA(VLOOKUP($B398,'I-LogEmaxOverpEC50'!$A:$AR,MATCH(BK$1,'I-LogEmaxOverpEC50'!$A$1:$AR$1,0),FALSE),"")</f>
        <v/>
      </c>
      <c r="BL398" s="136" t="str">
        <f>_xlfn.IFNA(VLOOKUP($B398,'I-LogEmaxOverpEC50'!$A:$AR,MATCH(BL$1,'I-LogEmaxOverpEC50'!$A$1:$AR$1,0),FALSE),"")</f>
        <v/>
      </c>
      <c r="BM398" s="136" t="str">
        <f>_xlfn.IFNA(VLOOKUP($B398,'I-LogEmaxOverpEC50'!$A:$AR,MATCH(BM$1,'I-LogEmaxOverpEC50'!$A$1:$AR$1,0),FALSE),"")</f>
        <v/>
      </c>
      <c r="BN398" s="136" t="str">
        <f>_xlfn.IFNA(VLOOKUP($B398,'I-LogEmaxOverpEC50'!$A:$AR,MATCH(BN$1,'I-LogEmaxOverpEC50'!$A$1:$AR$1,0),FALSE),"")</f>
        <v/>
      </c>
      <c r="BO398" s="136" t="str">
        <f>_xlfn.IFNA(VLOOKUP($B398,'I-LogEmaxOverpEC50'!$A:$AR,MATCH(BO$1,'I-LogEmaxOverpEC50'!$A$1:$AR$1,0),FALSE),"")</f>
        <v/>
      </c>
      <c r="BP398" s="136" t="str">
        <f>_xlfn.IFNA(VLOOKUP($B398,'I-LogEmaxOverpEC50'!$A:$AR,MATCH(BP$1,'I-LogEmaxOverpEC50'!$A$1:$AR$1,0),FALSE),"")</f>
        <v/>
      </c>
      <c r="BQ398" s="136" t="str">
        <f>_xlfn.IFNA(VLOOKUP($B398,'I-LogEmaxOverpEC50'!$A:$AR,MATCH(BQ$1,'I-LogEmaxOverpEC50'!$A$1:$AR$1,0),FALSE),"")</f>
        <v/>
      </c>
      <c r="BR398" s="136" t="str">
        <f>_xlfn.IFNA(VLOOKUP($B398,'I-LogEmaxOverpEC50'!$A:$AR,MATCH(BR$1,'I-LogEmaxOverpEC50'!$A$1:$AR$1,0),FALSE),"")</f>
        <v/>
      </c>
      <c r="BS398" s="136" t="str">
        <f>_xlfn.IFNA(VLOOKUP($B398,'I-LogEmaxOverpEC50'!$A:$AR,MATCH(BS$1,'I-LogEmaxOverpEC50'!$A$1:$AR$1,0),FALSE),"")</f>
        <v/>
      </c>
    </row>
    <row r="399" spans="1:71" x14ac:dyDescent="0.2">
      <c r="A399" s="146" t="e" cm="1">
        <f t="array" ref="A399">_xlfn.IFS(SUM(F399:R399)&gt;0,1,AB399&gt;0,2,TRUE,3)</f>
        <v>#N/A</v>
      </c>
      <c r="B399" s="146" t="s">
        <v>1601</v>
      </c>
      <c r="D399" s="151" t="str">
        <f>_xlfn.XLOOKUP(B399,RecNamesAll!A:A,RecNamesAll!E:E)</f>
        <v>T</v>
      </c>
      <c r="E399" s="150" t="str">
        <f>_xlfn.XLOOKUP(B399,RecNamesAll!A:A,RecNamesAll!C:C)</f>
        <v>TAS2R8</v>
      </c>
      <c r="F399" s="160" t="e">
        <f t="shared" si="120"/>
        <v>#N/A</v>
      </c>
      <c r="G399" s="159" t="e">
        <f t="shared" si="121"/>
        <v>#N/A</v>
      </c>
      <c r="H399" s="159" t="e">
        <f t="shared" si="122"/>
        <v>#N/A</v>
      </c>
      <c r="I399" s="159" t="e">
        <f t="shared" si="123"/>
        <v>#N/A</v>
      </c>
      <c r="J399" s="159" t="e">
        <f t="shared" si="124"/>
        <v>#N/A</v>
      </c>
      <c r="K399" s="159" t="e">
        <f t="shared" si="125"/>
        <v>#N/A</v>
      </c>
      <c r="L399" s="159" t="e">
        <f t="shared" si="126"/>
        <v>#N/A</v>
      </c>
      <c r="M399" s="159" t="e">
        <f t="shared" si="127"/>
        <v>#N/A</v>
      </c>
      <c r="N399" s="159" t="e">
        <f t="shared" si="128"/>
        <v>#N/A</v>
      </c>
      <c r="O399" s="159" t="e">
        <f t="shared" si="129"/>
        <v>#N/A</v>
      </c>
      <c r="P399" s="159" t="e">
        <f t="shared" si="130"/>
        <v>#N/A</v>
      </c>
      <c r="Q399" s="159" t="e">
        <f t="shared" si="131"/>
        <v>#N/A</v>
      </c>
      <c r="R399" s="159" t="e">
        <f t="shared" si="132"/>
        <v>#N/A</v>
      </c>
      <c r="U399" s="146" t="str">
        <f t="shared" si="133"/>
        <v>T</v>
      </c>
      <c r="V399" s="145" t="str">
        <f t="shared" si="134"/>
        <v>TAS2R8</v>
      </c>
      <c r="W399" s="157" t="e">
        <f>VLOOKUP($B399,GtP!$A:$DD,MATCH("Gs_0-2",GtP!$A$1:$DD$1,0),FALSE)</f>
        <v>#N/A</v>
      </c>
      <c r="X399" s="156" t="e">
        <f>VLOOKUP($B399,GtP!$A:$DD,MATCH("Gi/o_0-2",GtP!$A$1:$DD$1,0),FALSE)</f>
        <v>#N/A</v>
      </c>
      <c r="Y399" s="156" t="e">
        <f>VLOOKUP($B399,GtP!$A:$DD,MATCH("Gq/11_0-2",GtP!$A$1:$DD$1,0),FALSE)</f>
        <v>#N/A</v>
      </c>
      <c r="Z399" s="156" t="e">
        <f>VLOOKUP($B399,GtP!$A:$DD,MATCH("G12/13_0-2",GtP!$A$1:$DD$1,0),FALSE)</f>
        <v>#N/A</v>
      </c>
      <c r="AB399" s="143" t="e">
        <f t="shared" si="135"/>
        <v>#N/A</v>
      </c>
      <c r="AC399" s="315" t="str">
        <f t="shared" si="136"/>
        <v/>
      </c>
      <c r="AD399" s="349" t="str">
        <f t="shared" si="137"/>
        <v/>
      </c>
      <c r="AE399" s="349" t="str">
        <f t="shared" si="138"/>
        <v/>
      </c>
      <c r="AF399" s="311" t="str">
        <f t="shared" si="139"/>
        <v/>
      </c>
      <c r="AG399" s="141" t="e">
        <f>_xlfn.CONCAT(IF(AT399="","-","B"),IF(BG399="","-","I"),VLOOKUP($B399,GtP!$A:$BB,MATCH("Gs_0-1",GtP!$A$1:$BB$1,0),FALSE))</f>
        <v>#N/A</v>
      </c>
      <c r="AH399" s="140" t="e">
        <f>_xlfn.CONCAT(IF(AU399="","-","B"),IF(BH399="","-","I"),VLOOKUP($B399,GtP!$A:$BB,MATCH("Gs_0-1",GtP!$A$1:$BB$1,0),FALSE))</f>
        <v>#N/A</v>
      </c>
      <c r="AI399" s="140" t="e">
        <f>_xlfn.CONCAT(IF(AV399="","-","B"),IF(BI399="","-","I"),VLOOKUP($B399,GtP!$A:$BB,MATCH("Gi/o_0-1",GtP!$A$1:$BB$1,0),FALSE))</f>
        <v>#N/A</v>
      </c>
      <c r="AJ399" s="140" t="e">
        <f>_xlfn.CONCAT(IF(AW399="","-","B"),IF(BJ399="","-","I"),VLOOKUP($B399,GtP!$A:$BB,MATCH("Gi/o_0-1",GtP!$A$1:$BB$1,0),FALSE))</f>
        <v>#N/A</v>
      </c>
      <c r="AK399" s="140" t="e">
        <f>_xlfn.CONCAT(IF(AX399="","-","B"),IF(BK399="","-","I"),VLOOKUP($B399,GtP!$A:$BB,MATCH("Gi/o_0-1",GtP!$A$1:$BB$1,0),FALSE))</f>
        <v>#N/A</v>
      </c>
      <c r="AL399" s="140" t="e">
        <f>_xlfn.CONCAT(IF(AY399="","-","B"),IF(BL399="","-","I"),VLOOKUP($B399,GtP!$A:$BB,MATCH("Gi/o_0-1",GtP!$A$1:$BB$1,0),FALSE))</f>
        <v>#N/A</v>
      </c>
      <c r="AM399" s="140" t="e">
        <f>_xlfn.CONCAT(IF(AZ399="","-","B"),IF(BM399="","-","I"),VLOOKUP($B399,GtP!$A:$BB,MATCH("Gi/o_0-1",GtP!$A$1:$BB$1,0),FALSE))</f>
        <v>#N/A</v>
      </c>
      <c r="AN399" s="140" t="e">
        <f>_xlfn.CONCAT(IF(BA399="","-","B"),IF(BN399="","-","I"),VLOOKUP($B399,GtP!$A:$BB,MATCH("Gq/11_0-1",GtP!$A$1:$BB$1,0),FALSE))</f>
        <v>#N/A</v>
      </c>
      <c r="AO399" s="140" t="e">
        <f>_xlfn.CONCAT(IF(BB399="","-","B"),IF(BO399="","-","I"),VLOOKUP($B399,GtP!$A:$BB,MATCH("Gq/11_0-1",GtP!$A$1:$BB$1,0),FALSE))</f>
        <v>#N/A</v>
      </c>
      <c r="AP399" s="140" t="e">
        <f>_xlfn.CONCAT(IF(BC399="","-","B"),IF(BP399="","-","I"),VLOOKUP($B399,GtP!$A:$BB,MATCH("Gq/11_0-1",GtP!$A$1:$BB$1,0),FALSE))</f>
        <v>#N/A</v>
      </c>
      <c r="AQ399" s="140" t="e">
        <f>_xlfn.CONCAT(IF(BD399="","-","B"),IF(BQ399="","-","I"),VLOOKUP($B399,GtP!$A:$BB,MATCH("Gq/11_0-1",GtP!$A$1:$BB$1,0),FALSE))</f>
        <v>#N/A</v>
      </c>
      <c r="AR399" s="140" t="e">
        <f>_xlfn.CONCAT(IF(BE399="","-","B"),IF(BR399="","-","I"),VLOOKUP($B399,GtP!$A:$BB,MATCH("G12/13_0-1",GtP!$A$1:$BB$1,0),FALSE))</f>
        <v>#N/A</v>
      </c>
      <c r="AS399" s="140" t="e">
        <f>_xlfn.CONCAT(IF(BF399="","-","B"),IF(BS399="","-","I"),VLOOKUP($B399,GtP!$A:$BB,MATCH("G12/13_0-1",GtP!$A$1:$BB$1,0),FALSE))</f>
        <v>#N/A</v>
      </c>
      <c r="AT399" s="139" t="str">
        <f>_xlfn.IFNA(VLOOKUP($B399,'B-LogEmaxOverpEC50'!$A:$AL,MATCH(AT$1,'B-LogEmaxOverpEC50'!$A$1:$AL$1,0),FALSE),"")</f>
        <v/>
      </c>
      <c r="AU399" s="136" t="str">
        <f>_xlfn.IFNA(VLOOKUP($B399,'B-LogEmaxOverpEC50'!$A:$AL,MATCH(AU$1,'B-LogEmaxOverpEC50'!$A$1:$AL$1,0),FALSE),"")</f>
        <v/>
      </c>
      <c r="AV399" s="152" t="str">
        <f>_xlfn.IFNA(VLOOKUP($B399,'B-LogEmaxOverpEC50'!$A:$AL,MATCH(AV$1,'B-LogEmaxOverpEC50'!$A$1:$AL$1,0),FALSE),"")</f>
        <v/>
      </c>
      <c r="AW399" s="152" t="str">
        <f>_xlfn.IFNA(VLOOKUP($B399,'B-LogEmaxOverpEC50'!$A:$AL,MATCH(AW$1,'B-LogEmaxOverpEC50'!$A$1:$AL$1,0),FALSE),"")</f>
        <v/>
      </c>
      <c r="AX399" s="152" t="str">
        <f>_xlfn.IFNA(VLOOKUP($B399,'B-LogEmaxOverpEC50'!$A:$AL,MATCH(AX$1,'B-LogEmaxOverpEC50'!$A$1:$AL$1,0),FALSE),"")</f>
        <v/>
      </c>
      <c r="AY399" s="152" t="str">
        <f>_xlfn.IFNA(VLOOKUP($B399,'B-LogEmaxOverpEC50'!$A:$AL,MATCH(AY$1,'B-LogEmaxOverpEC50'!$A$1:$AL$1,0),FALSE),"")</f>
        <v/>
      </c>
      <c r="AZ399" s="152" t="str">
        <f>_xlfn.IFNA(VLOOKUP($B399,'B-LogEmaxOverpEC50'!$A:$AL,MATCH(AZ$1,'B-LogEmaxOverpEC50'!$A$1:$AL$1,0),FALSE),"")</f>
        <v/>
      </c>
      <c r="BA399" s="152" t="str">
        <f>_xlfn.IFNA(VLOOKUP($B399,'B-LogEmaxOverpEC50'!$A:$AL,MATCH(BA$1,'B-LogEmaxOverpEC50'!$A$1:$AL$1,0),FALSE),"")</f>
        <v/>
      </c>
      <c r="BB399" s="152" t="str">
        <f>_xlfn.IFNA(VLOOKUP($B399,'B-LogEmaxOverpEC50'!$A:$AL,MATCH(BB$1,'B-LogEmaxOverpEC50'!$A$1:$AL$1,0),FALSE),"")</f>
        <v/>
      </c>
      <c r="BC399" s="152" t="str">
        <f>_xlfn.IFNA(VLOOKUP($B399,'B-LogEmaxOverpEC50'!$A:$AL,MATCH(BC$1,'B-LogEmaxOverpEC50'!$A$1:$AL$1,0),FALSE),"")</f>
        <v/>
      </c>
      <c r="BD399" s="152" t="str">
        <f>_xlfn.IFNA(VLOOKUP($B399,'B-LogEmaxOverpEC50'!$A:$AL,MATCH(BD$1,'B-LogEmaxOverpEC50'!$A$1:$AL$1,0),FALSE),"")</f>
        <v/>
      </c>
      <c r="BE399" s="152" t="str">
        <f>_xlfn.IFNA(VLOOKUP($B399,'B-LogEmaxOverpEC50'!$A:$AL,MATCH(BE$1,'B-LogEmaxOverpEC50'!$A$1:$AL$1,0),FALSE),"")</f>
        <v/>
      </c>
      <c r="BF399" s="152" t="str">
        <f>_xlfn.IFNA(VLOOKUP($B399,'B-LogEmaxOverpEC50'!$A:$AL,MATCH(BF$1,'B-LogEmaxOverpEC50'!$A$1:$AL$1,0),FALSE),"")</f>
        <v/>
      </c>
      <c r="BG399" s="137" t="str">
        <f>_xlfn.IFNA(VLOOKUP($B399,'I-LogEmaxOverpEC50'!$A:$AR,MATCH(BG$1,'I-LogEmaxOverpEC50'!$A$1:$AR$1,0),FALSE),"")</f>
        <v/>
      </c>
      <c r="BH399" s="136" t="str">
        <f>_xlfn.IFNA(VLOOKUP($B399,'I-LogEmaxOverpEC50'!$A:$AR,MATCH(BH$1,'I-LogEmaxOverpEC50'!$A$1:$AR$1,0),FALSE),"")</f>
        <v/>
      </c>
      <c r="BI399" s="136" t="str">
        <f>_xlfn.IFNA(VLOOKUP($B399,'I-LogEmaxOverpEC50'!$A:$AR,MATCH(BI$1,'I-LogEmaxOverpEC50'!$A$1:$AR$1,0),FALSE),"")</f>
        <v/>
      </c>
      <c r="BJ399" s="136" t="str">
        <f>_xlfn.IFNA(VLOOKUP($B399,'I-LogEmaxOverpEC50'!$A:$AR,MATCH(BJ$1,'I-LogEmaxOverpEC50'!$A$1:$AR$1,0),FALSE),"")</f>
        <v/>
      </c>
      <c r="BK399" s="136" t="str">
        <f>_xlfn.IFNA(VLOOKUP($B399,'I-LogEmaxOverpEC50'!$A:$AR,MATCH(BK$1,'I-LogEmaxOverpEC50'!$A$1:$AR$1,0),FALSE),"")</f>
        <v/>
      </c>
      <c r="BL399" s="136" t="str">
        <f>_xlfn.IFNA(VLOOKUP($B399,'I-LogEmaxOverpEC50'!$A:$AR,MATCH(BL$1,'I-LogEmaxOverpEC50'!$A$1:$AR$1,0),FALSE),"")</f>
        <v/>
      </c>
      <c r="BM399" s="136" t="str">
        <f>_xlfn.IFNA(VLOOKUP($B399,'I-LogEmaxOverpEC50'!$A:$AR,MATCH(BM$1,'I-LogEmaxOverpEC50'!$A$1:$AR$1,0),FALSE),"")</f>
        <v/>
      </c>
      <c r="BN399" s="136" t="str">
        <f>_xlfn.IFNA(VLOOKUP($B399,'I-LogEmaxOverpEC50'!$A:$AR,MATCH(BN$1,'I-LogEmaxOverpEC50'!$A$1:$AR$1,0),FALSE),"")</f>
        <v/>
      </c>
      <c r="BO399" s="136" t="str">
        <f>_xlfn.IFNA(VLOOKUP($B399,'I-LogEmaxOverpEC50'!$A:$AR,MATCH(BO$1,'I-LogEmaxOverpEC50'!$A$1:$AR$1,0),FALSE),"")</f>
        <v/>
      </c>
      <c r="BP399" s="136" t="str">
        <f>_xlfn.IFNA(VLOOKUP($B399,'I-LogEmaxOverpEC50'!$A:$AR,MATCH(BP$1,'I-LogEmaxOverpEC50'!$A$1:$AR$1,0),FALSE),"")</f>
        <v/>
      </c>
      <c r="BQ399" s="136" t="str">
        <f>_xlfn.IFNA(VLOOKUP($B399,'I-LogEmaxOverpEC50'!$A:$AR,MATCH(BQ$1,'I-LogEmaxOverpEC50'!$A$1:$AR$1,0),FALSE),"")</f>
        <v/>
      </c>
      <c r="BR399" s="136" t="str">
        <f>_xlfn.IFNA(VLOOKUP($B399,'I-LogEmaxOverpEC50'!$A:$AR,MATCH(BR$1,'I-LogEmaxOverpEC50'!$A$1:$AR$1,0),FALSE),"")</f>
        <v/>
      </c>
      <c r="BS399" s="136" t="str">
        <f>_xlfn.IFNA(VLOOKUP($B399,'I-LogEmaxOverpEC50'!$A:$AR,MATCH(BS$1,'I-LogEmaxOverpEC50'!$A$1:$AR$1,0),FALSE),"")</f>
        <v/>
      </c>
    </row>
    <row r="400" spans="1:71" x14ac:dyDescent="0.2">
      <c r="A400" s="146" t="e" cm="1">
        <f t="array" ref="A400">_xlfn.IFS(SUM(F400:R400)&gt;0,1,AB400&gt;0,2,TRUE,3)</f>
        <v>#N/A</v>
      </c>
      <c r="B400" s="146" t="s">
        <v>1597</v>
      </c>
      <c r="D400" s="151" t="str">
        <f>_xlfn.XLOOKUP(B400,RecNamesAll!A:A,RecNamesAll!E:E)</f>
        <v>T</v>
      </c>
      <c r="E400" s="150" t="str">
        <f>_xlfn.XLOOKUP(B400,RecNamesAll!A:A,RecNamesAll!C:C)</f>
        <v>TAS2R9</v>
      </c>
      <c r="F400" s="160" t="e">
        <f t="shared" si="120"/>
        <v>#N/A</v>
      </c>
      <c r="G400" s="159" t="e">
        <f t="shared" si="121"/>
        <v>#N/A</v>
      </c>
      <c r="H400" s="159" t="e">
        <f t="shared" si="122"/>
        <v>#N/A</v>
      </c>
      <c r="I400" s="159" t="e">
        <f t="shared" si="123"/>
        <v>#N/A</v>
      </c>
      <c r="J400" s="159" t="e">
        <f t="shared" si="124"/>
        <v>#N/A</v>
      </c>
      <c r="K400" s="159" t="e">
        <f t="shared" si="125"/>
        <v>#N/A</v>
      </c>
      <c r="L400" s="159" t="e">
        <f t="shared" si="126"/>
        <v>#N/A</v>
      </c>
      <c r="M400" s="159" t="e">
        <f t="shared" si="127"/>
        <v>#N/A</v>
      </c>
      <c r="N400" s="159" t="e">
        <f t="shared" si="128"/>
        <v>#N/A</v>
      </c>
      <c r="O400" s="159" t="e">
        <f t="shared" si="129"/>
        <v>#N/A</v>
      </c>
      <c r="P400" s="159" t="e">
        <f t="shared" si="130"/>
        <v>#N/A</v>
      </c>
      <c r="Q400" s="159" t="e">
        <f t="shared" si="131"/>
        <v>#N/A</v>
      </c>
      <c r="R400" s="159" t="e">
        <f t="shared" si="132"/>
        <v>#N/A</v>
      </c>
      <c r="U400" s="146" t="str">
        <f t="shared" si="133"/>
        <v>T</v>
      </c>
      <c r="V400" s="145" t="str">
        <f t="shared" si="134"/>
        <v>TAS2R9</v>
      </c>
      <c r="W400" s="157" t="e">
        <f>VLOOKUP($B400,GtP!$A:$DD,MATCH("Gs_0-2",GtP!$A$1:$DD$1,0),FALSE)</f>
        <v>#N/A</v>
      </c>
      <c r="X400" s="156" t="e">
        <f>VLOOKUP($B400,GtP!$A:$DD,MATCH("Gi/o_0-2",GtP!$A$1:$DD$1,0),FALSE)</f>
        <v>#N/A</v>
      </c>
      <c r="Y400" s="156" t="e">
        <f>VLOOKUP($B400,GtP!$A:$DD,MATCH("Gq/11_0-2",GtP!$A$1:$DD$1,0),FALSE)</f>
        <v>#N/A</v>
      </c>
      <c r="Z400" s="156" t="e">
        <f>VLOOKUP($B400,GtP!$A:$DD,MATCH("G12/13_0-2",GtP!$A$1:$DD$1,0),FALSE)</f>
        <v>#N/A</v>
      </c>
      <c r="AB400" s="143" t="e">
        <f t="shared" si="135"/>
        <v>#N/A</v>
      </c>
      <c r="AC400" s="315" t="str">
        <f t="shared" si="136"/>
        <v/>
      </c>
      <c r="AD400" s="349" t="str">
        <f t="shared" si="137"/>
        <v/>
      </c>
      <c r="AE400" s="349" t="str">
        <f t="shared" si="138"/>
        <v/>
      </c>
      <c r="AF400" s="311" t="str">
        <f t="shared" si="139"/>
        <v/>
      </c>
      <c r="AG400" s="141" t="e">
        <f>_xlfn.CONCAT(IF(AT400="","-","B"),IF(BG400="","-","I"),VLOOKUP($B400,GtP!$A:$BB,MATCH("Gs_0-1",GtP!$A$1:$BB$1,0),FALSE))</f>
        <v>#N/A</v>
      </c>
      <c r="AH400" s="140" t="e">
        <f>_xlfn.CONCAT(IF(AU400="","-","B"),IF(BH400="","-","I"),VLOOKUP($B400,GtP!$A:$BB,MATCH("Gs_0-1",GtP!$A$1:$BB$1,0),FALSE))</f>
        <v>#N/A</v>
      </c>
      <c r="AI400" s="140" t="e">
        <f>_xlfn.CONCAT(IF(AV400="","-","B"),IF(BI400="","-","I"),VLOOKUP($B400,GtP!$A:$BB,MATCH("Gi/o_0-1",GtP!$A$1:$BB$1,0),FALSE))</f>
        <v>#N/A</v>
      </c>
      <c r="AJ400" s="140" t="e">
        <f>_xlfn.CONCAT(IF(AW400="","-","B"),IF(BJ400="","-","I"),VLOOKUP($B400,GtP!$A:$BB,MATCH("Gi/o_0-1",GtP!$A$1:$BB$1,0),FALSE))</f>
        <v>#N/A</v>
      </c>
      <c r="AK400" s="140" t="e">
        <f>_xlfn.CONCAT(IF(AX400="","-","B"),IF(BK400="","-","I"),VLOOKUP($B400,GtP!$A:$BB,MATCH("Gi/o_0-1",GtP!$A$1:$BB$1,0),FALSE))</f>
        <v>#N/A</v>
      </c>
      <c r="AL400" s="140" t="e">
        <f>_xlfn.CONCAT(IF(AY400="","-","B"),IF(BL400="","-","I"),VLOOKUP($B400,GtP!$A:$BB,MATCH("Gi/o_0-1",GtP!$A$1:$BB$1,0),FALSE))</f>
        <v>#N/A</v>
      </c>
      <c r="AM400" s="140" t="e">
        <f>_xlfn.CONCAT(IF(AZ400="","-","B"),IF(BM400="","-","I"),VLOOKUP($B400,GtP!$A:$BB,MATCH("Gi/o_0-1",GtP!$A$1:$BB$1,0),FALSE))</f>
        <v>#N/A</v>
      </c>
      <c r="AN400" s="140" t="e">
        <f>_xlfn.CONCAT(IF(BA400="","-","B"),IF(BN400="","-","I"),VLOOKUP($B400,GtP!$A:$BB,MATCH("Gq/11_0-1",GtP!$A$1:$BB$1,0),FALSE))</f>
        <v>#N/A</v>
      </c>
      <c r="AO400" s="140" t="e">
        <f>_xlfn.CONCAT(IF(BB400="","-","B"),IF(BO400="","-","I"),VLOOKUP($B400,GtP!$A:$BB,MATCH("Gq/11_0-1",GtP!$A$1:$BB$1,0),FALSE))</f>
        <v>#N/A</v>
      </c>
      <c r="AP400" s="140" t="e">
        <f>_xlfn.CONCAT(IF(BC400="","-","B"),IF(BP400="","-","I"),VLOOKUP($B400,GtP!$A:$BB,MATCH("Gq/11_0-1",GtP!$A$1:$BB$1,0),FALSE))</f>
        <v>#N/A</v>
      </c>
      <c r="AQ400" s="140" t="e">
        <f>_xlfn.CONCAT(IF(BD400="","-","B"),IF(BQ400="","-","I"),VLOOKUP($B400,GtP!$A:$BB,MATCH("Gq/11_0-1",GtP!$A$1:$BB$1,0),FALSE))</f>
        <v>#N/A</v>
      </c>
      <c r="AR400" s="140" t="e">
        <f>_xlfn.CONCAT(IF(BE400="","-","B"),IF(BR400="","-","I"),VLOOKUP($B400,GtP!$A:$BB,MATCH("G12/13_0-1",GtP!$A$1:$BB$1,0),FALSE))</f>
        <v>#N/A</v>
      </c>
      <c r="AS400" s="140" t="e">
        <f>_xlfn.CONCAT(IF(BF400="","-","B"),IF(BS400="","-","I"),VLOOKUP($B400,GtP!$A:$BB,MATCH("G12/13_0-1",GtP!$A$1:$BB$1,0),FALSE))</f>
        <v>#N/A</v>
      </c>
      <c r="AT400" s="139" t="str">
        <f>_xlfn.IFNA(VLOOKUP($B400,'B-LogEmaxOverpEC50'!$A:$AL,MATCH(AT$1,'B-LogEmaxOverpEC50'!$A$1:$AL$1,0),FALSE),"")</f>
        <v/>
      </c>
      <c r="AU400" s="136" t="str">
        <f>_xlfn.IFNA(VLOOKUP($B400,'B-LogEmaxOverpEC50'!$A:$AL,MATCH(AU$1,'B-LogEmaxOverpEC50'!$A$1:$AL$1,0),FALSE),"")</f>
        <v/>
      </c>
      <c r="AV400" s="152" t="str">
        <f>_xlfn.IFNA(VLOOKUP($B400,'B-LogEmaxOverpEC50'!$A:$AL,MATCH(AV$1,'B-LogEmaxOverpEC50'!$A$1:$AL$1,0),FALSE),"")</f>
        <v/>
      </c>
      <c r="AW400" s="152" t="str">
        <f>_xlfn.IFNA(VLOOKUP($B400,'B-LogEmaxOverpEC50'!$A:$AL,MATCH(AW$1,'B-LogEmaxOverpEC50'!$A$1:$AL$1,0),FALSE),"")</f>
        <v/>
      </c>
      <c r="AX400" s="152" t="str">
        <f>_xlfn.IFNA(VLOOKUP($B400,'B-LogEmaxOverpEC50'!$A:$AL,MATCH(AX$1,'B-LogEmaxOverpEC50'!$A$1:$AL$1,0),FALSE),"")</f>
        <v/>
      </c>
      <c r="AY400" s="152" t="str">
        <f>_xlfn.IFNA(VLOOKUP($B400,'B-LogEmaxOverpEC50'!$A:$AL,MATCH(AY$1,'B-LogEmaxOverpEC50'!$A$1:$AL$1,0),FALSE),"")</f>
        <v/>
      </c>
      <c r="AZ400" s="152" t="str">
        <f>_xlfn.IFNA(VLOOKUP($B400,'B-LogEmaxOverpEC50'!$A:$AL,MATCH(AZ$1,'B-LogEmaxOverpEC50'!$A$1:$AL$1,0),FALSE),"")</f>
        <v/>
      </c>
      <c r="BA400" s="152" t="str">
        <f>_xlfn.IFNA(VLOOKUP($B400,'B-LogEmaxOverpEC50'!$A:$AL,MATCH(BA$1,'B-LogEmaxOverpEC50'!$A$1:$AL$1,0),FALSE),"")</f>
        <v/>
      </c>
      <c r="BB400" s="152" t="str">
        <f>_xlfn.IFNA(VLOOKUP($B400,'B-LogEmaxOverpEC50'!$A:$AL,MATCH(BB$1,'B-LogEmaxOverpEC50'!$A$1:$AL$1,0),FALSE),"")</f>
        <v/>
      </c>
      <c r="BC400" s="152" t="str">
        <f>_xlfn.IFNA(VLOOKUP($B400,'B-LogEmaxOverpEC50'!$A:$AL,MATCH(BC$1,'B-LogEmaxOverpEC50'!$A$1:$AL$1,0),FALSE),"")</f>
        <v/>
      </c>
      <c r="BD400" s="152" t="str">
        <f>_xlfn.IFNA(VLOOKUP($B400,'B-LogEmaxOverpEC50'!$A:$AL,MATCH(BD$1,'B-LogEmaxOverpEC50'!$A$1:$AL$1,0),FALSE),"")</f>
        <v/>
      </c>
      <c r="BE400" s="152" t="str">
        <f>_xlfn.IFNA(VLOOKUP($B400,'B-LogEmaxOverpEC50'!$A:$AL,MATCH(BE$1,'B-LogEmaxOverpEC50'!$A$1:$AL$1,0),FALSE),"")</f>
        <v/>
      </c>
      <c r="BF400" s="152" t="str">
        <f>_xlfn.IFNA(VLOOKUP($B400,'B-LogEmaxOverpEC50'!$A:$AL,MATCH(BF$1,'B-LogEmaxOverpEC50'!$A$1:$AL$1,0),FALSE),"")</f>
        <v/>
      </c>
      <c r="BG400" s="137" t="str">
        <f>_xlfn.IFNA(VLOOKUP($B400,'I-LogEmaxOverpEC50'!$A:$AR,MATCH(BG$1,'I-LogEmaxOverpEC50'!$A$1:$AR$1,0),FALSE),"")</f>
        <v/>
      </c>
      <c r="BH400" s="136" t="str">
        <f>_xlfn.IFNA(VLOOKUP($B400,'I-LogEmaxOverpEC50'!$A:$AR,MATCH(BH$1,'I-LogEmaxOverpEC50'!$A$1:$AR$1,0),FALSE),"")</f>
        <v/>
      </c>
      <c r="BI400" s="136" t="str">
        <f>_xlfn.IFNA(VLOOKUP($B400,'I-LogEmaxOverpEC50'!$A:$AR,MATCH(BI$1,'I-LogEmaxOverpEC50'!$A$1:$AR$1,0),FALSE),"")</f>
        <v/>
      </c>
      <c r="BJ400" s="136" t="str">
        <f>_xlfn.IFNA(VLOOKUP($B400,'I-LogEmaxOverpEC50'!$A:$AR,MATCH(BJ$1,'I-LogEmaxOverpEC50'!$A$1:$AR$1,0),FALSE),"")</f>
        <v/>
      </c>
      <c r="BK400" s="136" t="str">
        <f>_xlfn.IFNA(VLOOKUP($B400,'I-LogEmaxOverpEC50'!$A:$AR,MATCH(BK$1,'I-LogEmaxOverpEC50'!$A$1:$AR$1,0),FALSE),"")</f>
        <v/>
      </c>
      <c r="BL400" s="136" t="str">
        <f>_xlfn.IFNA(VLOOKUP($B400,'I-LogEmaxOverpEC50'!$A:$AR,MATCH(BL$1,'I-LogEmaxOverpEC50'!$A$1:$AR$1,0),FALSE),"")</f>
        <v/>
      </c>
      <c r="BM400" s="136" t="str">
        <f>_xlfn.IFNA(VLOOKUP($B400,'I-LogEmaxOverpEC50'!$A:$AR,MATCH(BM$1,'I-LogEmaxOverpEC50'!$A$1:$AR$1,0),FALSE),"")</f>
        <v/>
      </c>
      <c r="BN400" s="136" t="str">
        <f>_xlfn.IFNA(VLOOKUP($B400,'I-LogEmaxOverpEC50'!$A:$AR,MATCH(BN$1,'I-LogEmaxOverpEC50'!$A$1:$AR$1,0),FALSE),"")</f>
        <v/>
      </c>
      <c r="BO400" s="136" t="str">
        <f>_xlfn.IFNA(VLOOKUP($B400,'I-LogEmaxOverpEC50'!$A:$AR,MATCH(BO$1,'I-LogEmaxOverpEC50'!$A$1:$AR$1,0),FALSE),"")</f>
        <v/>
      </c>
      <c r="BP400" s="136" t="str">
        <f>_xlfn.IFNA(VLOOKUP($B400,'I-LogEmaxOverpEC50'!$A:$AR,MATCH(BP$1,'I-LogEmaxOverpEC50'!$A$1:$AR$1,0),FALSE),"")</f>
        <v/>
      </c>
      <c r="BQ400" s="136" t="str">
        <f>_xlfn.IFNA(VLOOKUP($B400,'I-LogEmaxOverpEC50'!$A:$AR,MATCH(BQ$1,'I-LogEmaxOverpEC50'!$A$1:$AR$1,0),FALSE),"")</f>
        <v/>
      </c>
      <c r="BR400" s="136" t="str">
        <f>_xlfn.IFNA(VLOOKUP($B400,'I-LogEmaxOverpEC50'!$A:$AR,MATCH(BR$1,'I-LogEmaxOverpEC50'!$A$1:$AR$1,0),FALSE),"")</f>
        <v/>
      </c>
      <c r="BS400" s="136" t="str">
        <f>_xlfn.IFNA(VLOOKUP($B400,'I-LogEmaxOverpEC50'!$A:$AR,MATCH(BS$1,'I-LogEmaxOverpEC50'!$A$1:$AR$1,0),FALSE),"")</f>
        <v/>
      </c>
    </row>
    <row r="401" spans="23:26" x14ac:dyDescent="0.2">
      <c r="W401" s="157"/>
      <c r="X401" s="156"/>
      <c r="Y401" s="156"/>
      <c r="Z401" s="156"/>
    </row>
    <row r="402" spans="23:26" x14ac:dyDescent="0.2">
      <c r="W402" s="157"/>
      <c r="X402" s="156"/>
      <c r="Y402" s="156"/>
      <c r="Z402" s="156"/>
    </row>
    <row r="403" spans="23:26" x14ac:dyDescent="0.2">
      <c r="W403" s="157"/>
      <c r="X403" s="156"/>
      <c r="Y403" s="156"/>
      <c r="Z403" s="156"/>
    </row>
    <row r="404" spans="23:26" x14ac:dyDescent="0.2">
      <c r="W404" s="157"/>
      <c r="X404" s="156"/>
      <c r="Y404" s="156"/>
      <c r="Z404" s="156"/>
    </row>
    <row r="405" spans="23:26" x14ac:dyDescent="0.2">
      <c r="W405" s="157"/>
      <c r="X405" s="156"/>
      <c r="Y405" s="156"/>
      <c r="Z405" s="156"/>
    </row>
    <row r="406" spans="23:26" x14ac:dyDescent="0.2">
      <c r="W406" s="157"/>
      <c r="X406" s="156"/>
      <c r="Y406" s="156"/>
      <c r="Z406" s="156"/>
    </row>
    <row r="407" spans="23:26" x14ac:dyDescent="0.2">
      <c r="W407" s="157"/>
      <c r="X407" s="156"/>
      <c r="Y407" s="156"/>
      <c r="Z407" s="156"/>
    </row>
    <row r="408" spans="23:26" x14ac:dyDescent="0.2">
      <c r="W408" s="157"/>
      <c r="X408" s="156"/>
      <c r="Y408" s="156"/>
      <c r="Z408" s="156"/>
    </row>
    <row r="409" spans="23:26" x14ac:dyDescent="0.2">
      <c r="W409" s="157"/>
      <c r="X409" s="156"/>
      <c r="Y409" s="156"/>
      <c r="Z409" s="156"/>
    </row>
    <row r="410" spans="23:26" x14ac:dyDescent="0.2">
      <c r="W410" s="157"/>
      <c r="X410" s="156"/>
      <c r="Y410" s="156"/>
      <c r="Z410" s="156"/>
    </row>
    <row r="411" spans="23:26" x14ac:dyDescent="0.2">
      <c r="W411" s="157"/>
      <c r="X411" s="156"/>
      <c r="Y411" s="156"/>
      <c r="Z411" s="156"/>
    </row>
    <row r="412" spans="23:26" x14ac:dyDescent="0.2">
      <c r="W412" s="157"/>
      <c r="X412" s="156"/>
      <c r="Y412" s="156"/>
      <c r="Z412" s="156"/>
    </row>
    <row r="413" spans="23:26" x14ac:dyDescent="0.2">
      <c r="W413" s="157"/>
      <c r="X413" s="156"/>
      <c r="Y413" s="156"/>
      <c r="Z413" s="156"/>
    </row>
    <row r="414" spans="23:26" x14ac:dyDescent="0.2">
      <c r="W414" s="157"/>
      <c r="X414" s="156"/>
      <c r="Y414" s="156"/>
      <c r="Z414" s="156"/>
    </row>
    <row r="415" spans="23:26" x14ac:dyDescent="0.2">
      <c r="W415" s="157"/>
      <c r="X415" s="156"/>
      <c r="Y415" s="156"/>
      <c r="Z415" s="156"/>
    </row>
    <row r="416" spans="23:26" x14ac:dyDescent="0.2">
      <c r="W416" s="157"/>
      <c r="X416" s="156"/>
      <c r="Y416" s="156"/>
      <c r="Z416" s="156"/>
    </row>
    <row r="417" spans="23:26" x14ac:dyDescent="0.2">
      <c r="W417" s="157"/>
      <c r="X417" s="156"/>
      <c r="Y417" s="156"/>
      <c r="Z417" s="156"/>
    </row>
    <row r="418" spans="23:26" x14ac:dyDescent="0.2">
      <c r="W418" s="157"/>
      <c r="X418" s="156"/>
      <c r="Y418" s="156"/>
      <c r="Z418" s="156"/>
    </row>
    <row r="419" spans="23:26" x14ac:dyDescent="0.2">
      <c r="W419" s="157"/>
      <c r="X419" s="156"/>
      <c r="Y419" s="156"/>
      <c r="Z419" s="156"/>
    </row>
    <row r="420" spans="23:26" x14ac:dyDescent="0.2">
      <c r="W420" s="157"/>
      <c r="X420" s="156"/>
      <c r="Y420" s="156"/>
      <c r="Z420" s="156"/>
    </row>
    <row r="421" spans="23:26" x14ac:dyDescent="0.2">
      <c r="W421" s="157"/>
      <c r="X421" s="156"/>
      <c r="Y421" s="156"/>
      <c r="Z421" s="156"/>
    </row>
    <row r="422" spans="23:26" x14ac:dyDescent="0.2">
      <c r="W422" s="157"/>
      <c r="X422" s="156"/>
      <c r="Y422" s="156"/>
      <c r="Z422" s="156"/>
    </row>
    <row r="423" spans="23:26" x14ac:dyDescent="0.2">
      <c r="W423" s="157"/>
      <c r="X423" s="156"/>
      <c r="Y423" s="156"/>
      <c r="Z423" s="156"/>
    </row>
    <row r="424" spans="23:26" x14ac:dyDescent="0.2">
      <c r="W424" s="157"/>
      <c r="X424" s="156"/>
      <c r="Y424" s="156"/>
      <c r="Z424" s="156"/>
    </row>
    <row r="425" spans="23:26" x14ac:dyDescent="0.2">
      <c r="W425" s="157"/>
      <c r="X425" s="156"/>
      <c r="Y425" s="156"/>
      <c r="Z425" s="156"/>
    </row>
    <row r="426" spans="23:26" x14ac:dyDescent="0.2">
      <c r="W426" s="157"/>
      <c r="X426" s="156"/>
      <c r="Y426" s="156"/>
      <c r="Z426" s="156"/>
    </row>
    <row r="427" spans="23:26" x14ac:dyDescent="0.2">
      <c r="W427" s="157"/>
      <c r="X427" s="156"/>
      <c r="Y427" s="156"/>
      <c r="Z427" s="156"/>
    </row>
    <row r="428" spans="23:26" x14ac:dyDescent="0.2">
      <c r="W428" s="157"/>
      <c r="X428" s="156"/>
      <c r="Y428" s="156"/>
      <c r="Z428" s="156"/>
    </row>
    <row r="429" spans="23:26" x14ac:dyDescent="0.2">
      <c r="W429" s="157"/>
      <c r="X429" s="156"/>
      <c r="Y429" s="156"/>
      <c r="Z429" s="156"/>
    </row>
    <row r="430" spans="23:26" x14ac:dyDescent="0.2">
      <c r="W430" s="157"/>
      <c r="X430" s="156"/>
      <c r="Y430" s="156"/>
      <c r="Z430" s="156"/>
    </row>
  </sheetData>
  <sortState xmlns:xlrd2="http://schemas.microsoft.com/office/spreadsheetml/2017/richdata2" ref="A2:CJ400">
    <sortCondition ref="A2:A400"/>
    <sortCondition ref="D2:D400"/>
    <sortCondition ref="E2:E400"/>
  </sortState>
  <conditionalFormatting sqref="F1:R1048576">
    <cfRule type="colorScale" priority="14">
      <colorScale>
        <cfvo type="min"/>
        <cfvo type="max"/>
        <color rgb="FFFCFCFF"/>
        <color rgb="FF63BE7B"/>
      </colorScale>
    </cfRule>
  </conditionalFormatting>
  <conditionalFormatting sqref="A1:A104857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54:T154">
    <cfRule type="colorScale" priority="10">
      <colorScale>
        <cfvo type="min"/>
        <cfvo type="max"/>
        <color rgb="FFFCFCFF"/>
        <color rgb="FF63BE7B"/>
      </colorScale>
    </cfRule>
  </conditionalFormatting>
  <conditionalFormatting sqref="AB1:AB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5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BF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1:BS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Z1048576">
    <cfRule type="cellIs" dxfId="11" priority="2" operator="equal">
      <formula>1</formula>
    </cfRule>
    <cfRule type="cellIs" dxfId="10" priority="3" operator="equal">
      <formula>2</formula>
    </cfRule>
  </conditionalFormatting>
  <conditionalFormatting sqref="AA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BU30"/>
  <sheetViews>
    <sheetView zoomScale="170" zoomScaleNormal="170" workbookViewId="0">
      <selection activeCell="X35" sqref="X35"/>
    </sheetView>
  </sheetViews>
  <sheetFormatPr baseColWidth="10" defaultColWidth="11.5" defaultRowHeight="15" x14ac:dyDescent="0.2"/>
  <cols>
    <col min="1" max="1" width="6.83203125" style="184" bestFit="1" customWidth="1"/>
    <col min="2" max="2" width="7" bestFit="1" customWidth="1"/>
    <col min="3" max="3" width="4.5" bestFit="1" customWidth="1"/>
    <col min="4" max="5" width="4.1640625" bestFit="1" customWidth="1"/>
    <col min="6" max="7" width="4.6640625" bestFit="1" customWidth="1"/>
    <col min="8" max="8" width="4.1640625" bestFit="1" customWidth="1"/>
    <col min="9" max="9" width="3.5" bestFit="1" customWidth="1"/>
    <col min="10" max="14" width="4.5" bestFit="1" customWidth="1"/>
    <col min="15" max="15" width="4.5" customWidth="1"/>
    <col min="16" max="16" width="5.1640625" style="184" bestFit="1" customWidth="1"/>
    <col min="17" max="17" width="5.6640625" bestFit="1" customWidth="1"/>
    <col min="18" max="20" width="4.6640625" bestFit="1" customWidth="1"/>
    <col min="21" max="21" width="4.33203125" bestFit="1" customWidth="1"/>
    <col min="22" max="22" width="2.83203125" customWidth="1"/>
    <col min="23" max="23" width="4.1640625" bestFit="1" customWidth="1"/>
    <col min="24" max="26" width="3.1640625" bestFit="1" customWidth="1"/>
    <col min="27" max="27" width="12.33203125" customWidth="1"/>
    <col min="29" max="29" width="7" bestFit="1" customWidth="1"/>
    <col min="30" max="30" width="3.1640625" bestFit="1" customWidth="1"/>
    <col min="31" max="31" width="4.1640625" bestFit="1" customWidth="1"/>
    <col min="32" max="34" width="3.1640625" bestFit="1" customWidth="1"/>
    <col min="35" max="35" width="3" customWidth="1"/>
    <col min="36" max="36" width="7" bestFit="1" customWidth="1"/>
    <col min="37" max="41" width="3.1640625" bestFit="1" customWidth="1"/>
  </cols>
  <sheetData>
    <row r="1" spans="1:73" ht="44" customHeight="1" x14ac:dyDescent="0.2">
      <c r="B1" s="134" t="s">
        <v>0</v>
      </c>
      <c r="C1" s="133" t="s">
        <v>2367</v>
      </c>
      <c r="D1" s="134" t="s">
        <v>2366</v>
      </c>
      <c r="E1" s="133" t="s">
        <v>2365</v>
      </c>
      <c r="F1" s="133" t="s">
        <v>2364</v>
      </c>
      <c r="G1" s="133" t="s">
        <v>2363</v>
      </c>
      <c r="H1" s="133" t="s">
        <v>2362</v>
      </c>
      <c r="I1" s="134" t="s">
        <v>2361</v>
      </c>
      <c r="J1" s="133" t="s">
        <v>2360</v>
      </c>
      <c r="K1" s="133" t="s">
        <v>2359</v>
      </c>
      <c r="L1" s="133" t="s">
        <v>2358</v>
      </c>
      <c r="M1" s="134" t="s">
        <v>2357</v>
      </c>
      <c r="N1" s="133" t="s">
        <v>2356</v>
      </c>
      <c r="O1" s="133" t="s">
        <v>2378</v>
      </c>
      <c r="Q1" s="127" t="s">
        <v>0</v>
      </c>
      <c r="R1" s="127" t="s">
        <v>195</v>
      </c>
      <c r="S1" s="127" t="s">
        <v>197</v>
      </c>
      <c r="T1" s="127" t="s">
        <v>198</v>
      </c>
      <c r="U1" s="127" t="s">
        <v>2378</v>
      </c>
      <c r="W1" s="189">
        <v>1</v>
      </c>
      <c r="X1" s="189">
        <v>2</v>
      </c>
      <c r="Y1" s="189">
        <v>3</v>
      </c>
      <c r="Z1" s="189">
        <v>4</v>
      </c>
      <c r="AA1" s="190" t="s">
        <v>2377</v>
      </c>
      <c r="AC1" s="329" t="s">
        <v>2376</v>
      </c>
      <c r="AD1" s="330">
        <v>1</v>
      </c>
      <c r="AE1" s="330">
        <v>2</v>
      </c>
      <c r="AF1" s="330">
        <v>3</v>
      </c>
      <c r="AG1" s="330">
        <v>4</v>
      </c>
      <c r="AH1" s="330">
        <v>5</v>
      </c>
      <c r="AI1" s="330"/>
      <c r="AJ1" s="325"/>
      <c r="AP1" s="189"/>
    </row>
    <row r="2" spans="1:73" x14ac:dyDescent="0.2">
      <c r="A2" s="184" t="s">
        <v>2371</v>
      </c>
      <c r="B2">
        <f>COUNTIF(Merged_couplings!F:F,"&gt;0")</f>
        <v>8</v>
      </c>
      <c r="C2">
        <f>COUNTIF(Merged_couplings!G:G,"&gt;0")</f>
        <v>10</v>
      </c>
      <c r="D2">
        <f>COUNTIF(Merged_couplings!H:H,"&gt;0")</f>
        <v>18</v>
      </c>
      <c r="E2">
        <f>COUNTIF(Merged_couplings!I:I,"&gt;0")</f>
        <v>18</v>
      </c>
      <c r="F2">
        <f>COUNTIF(Merged_couplings!J:J,"&gt;0")</f>
        <v>17</v>
      </c>
      <c r="G2">
        <f>COUNTIF(Merged_couplings!K:K,"&gt;0")</f>
        <v>17</v>
      </c>
      <c r="H2">
        <f>COUNTIF(Merged_couplings!L:L,"&gt;0")</f>
        <v>14</v>
      </c>
      <c r="I2">
        <f>COUNTIF(Merged_couplings!M:M,"&gt;0")</f>
        <v>22</v>
      </c>
      <c r="J2">
        <f>COUNTIF(Merged_couplings!N:N,"&gt;0")</f>
        <v>22</v>
      </c>
      <c r="K2">
        <f>COUNTIF(Merged_couplings!O:O,"&gt;0")</f>
        <v>20</v>
      </c>
      <c r="L2">
        <f>COUNTIF(Merged_couplings!P:P,"&gt;0")</f>
        <v>21</v>
      </c>
      <c r="M2">
        <f>COUNTIF(Merged_couplings!Q:Q,"&gt;0")</f>
        <v>2</v>
      </c>
      <c r="N2">
        <f>COUNTIF(Merged_couplings!R:R,"&gt;0")</f>
        <v>2</v>
      </c>
      <c r="O2">
        <f>AVERAGE(B2:N2)</f>
        <v>14.692307692307692</v>
      </c>
      <c r="Q2" s="186">
        <f>COUNTIF(Merged_couplings!AA:AA,"&gt;0")</f>
        <v>22</v>
      </c>
      <c r="R2" s="186">
        <f>COUNTIF(Merged_couplings!AB:AB,"&gt;0")</f>
        <v>57</v>
      </c>
      <c r="S2" s="186">
        <f>COUNTIF(Merged_couplings!AC:AC,"&gt;0")</f>
        <v>44</v>
      </c>
      <c r="T2" s="186">
        <f>COUNTIF(Merged_couplings!AD:AD,"&gt;0")</f>
        <v>5</v>
      </c>
      <c r="U2" s="187">
        <f>AVERAGE(Q2:T2)</f>
        <v>32</v>
      </c>
      <c r="V2" s="113"/>
      <c r="W2">
        <f>COUNTIF(Merged_couplings!$Z:$Z,1)</f>
        <v>74</v>
      </c>
      <c r="X2">
        <f>COUNTIF(Merged_couplings!$Z:$Z,2)</f>
        <v>18</v>
      </c>
      <c r="Y2">
        <f>COUNTIF(Merged_couplings!$Z:$Z,3)</f>
        <v>6</v>
      </c>
      <c r="Z2">
        <f>COUNTIF(Merged_couplings!$Z:$Z,4)</f>
        <v>0</v>
      </c>
      <c r="AA2" s="113" t="str">
        <f>"Avg: "&amp;ROUND((W2*W1+X2*X1+Y2*Y1+Z2*Z1)/SUM(W2:Z2),1)</f>
        <v>Avg: 1,3</v>
      </c>
      <c r="AC2" s="325" t="s">
        <v>0</v>
      </c>
      <c r="AD2" s="325">
        <v>11</v>
      </c>
      <c r="AE2" s="325">
        <v>43</v>
      </c>
      <c r="AF2" s="325"/>
      <c r="AG2" s="325"/>
      <c r="AH2" s="325"/>
      <c r="AI2" s="325"/>
      <c r="AJ2" s="325" t="s">
        <v>2628</v>
      </c>
    </row>
    <row r="3" spans="1:73" x14ac:dyDescent="0.2">
      <c r="R3" s="186"/>
      <c r="AC3" t="s">
        <v>195</v>
      </c>
      <c r="AD3">
        <f>COUNTIF(Merged_couplings!$AF:$AF,1)</f>
        <v>1</v>
      </c>
      <c r="AE3">
        <f>COUNTIF(Merged_couplings!$AF:$AF,2)</f>
        <v>2</v>
      </c>
      <c r="AF3">
        <f>COUNTIF(Merged_couplings!$AF:$AF,3)</f>
        <v>1</v>
      </c>
      <c r="AG3">
        <f>COUNTIF(Merged_couplings!$AF:$AF,4)</f>
        <v>4</v>
      </c>
      <c r="AH3">
        <f>COUNTIF(Merged_couplings!$AF:$AF,5)</f>
        <v>12</v>
      </c>
    </row>
    <row r="4" spans="1:73" x14ac:dyDescent="0.2">
      <c r="A4" s="184" t="s">
        <v>2374</v>
      </c>
      <c r="B4" s="186">
        <f>100*B2/(COUNTIF(Merged_couplings!$A:$A,"=1")+COUNTIF(Merged_couplings!$A:$A,"=2"))</f>
        <v>8.1632653061224492</v>
      </c>
      <c r="C4" s="186">
        <f>100*C2/(COUNTIF(Merged_couplings!$A:$A,"=1")+COUNTIF(Merged_couplings!$A:$A,"=2"))</f>
        <v>10.204081632653061</v>
      </c>
      <c r="D4" s="186">
        <f>100*D2/(COUNTIF(Merged_couplings!$A:$A,"=1")+COUNTIF(Merged_couplings!$A:$A,"=2"))</f>
        <v>18.367346938775512</v>
      </c>
      <c r="E4" s="186">
        <f>100*E2/(COUNTIF(Merged_couplings!$A:$A,"=1")+COUNTIF(Merged_couplings!$A:$A,"=2"))</f>
        <v>18.367346938775512</v>
      </c>
      <c r="F4" s="186">
        <f>100*F2/(COUNTIF(Merged_couplings!$A:$A,"=1")+COUNTIF(Merged_couplings!$A:$A,"=2"))</f>
        <v>17.346938775510203</v>
      </c>
      <c r="G4" s="186">
        <f>100*G2/(COUNTIF(Merged_couplings!$A:$A,"=1")+COUNTIF(Merged_couplings!$A:$A,"=2"))</f>
        <v>17.346938775510203</v>
      </c>
      <c r="H4" s="186">
        <f>100*H2/(COUNTIF(Merged_couplings!$A:$A,"=1")+COUNTIF(Merged_couplings!$A:$A,"=2"))</f>
        <v>14.285714285714286</v>
      </c>
      <c r="I4" s="186">
        <f>100*I2/(COUNTIF(Merged_couplings!$A:$A,"=1")+COUNTIF(Merged_couplings!$A:$A,"=2"))</f>
        <v>22.448979591836736</v>
      </c>
      <c r="J4" s="186">
        <f>100*J2/(COUNTIF(Merged_couplings!$A:$A,"=1")+COUNTIF(Merged_couplings!$A:$A,"=2"))</f>
        <v>22.448979591836736</v>
      </c>
      <c r="K4" s="186">
        <f>100*K2/(COUNTIF(Merged_couplings!$A:$A,"=1")+COUNTIF(Merged_couplings!$A:$A,"=2"))</f>
        <v>20.408163265306122</v>
      </c>
      <c r="L4" s="186">
        <f>100*L2/(COUNTIF(Merged_couplings!$A:$A,"=1")+COUNTIF(Merged_couplings!$A:$A,"=2"))</f>
        <v>21.428571428571427</v>
      </c>
      <c r="M4" s="186">
        <f>100*M2/(COUNTIF(Merged_couplings!$A:$A,"=1")+COUNTIF(Merged_couplings!$A:$A,"=2"))</f>
        <v>2.0408163265306123</v>
      </c>
      <c r="N4" s="186">
        <f>100*N2/(COUNTIF(Merged_couplings!$A:$A,"=1")+COUNTIF(Merged_couplings!$A:$A,"=2"))</f>
        <v>2.0408163265306123</v>
      </c>
      <c r="O4" s="186">
        <f>AVERAGE(B4:N4)</f>
        <v>14.992150706436421</v>
      </c>
      <c r="Q4" s="186">
        <f>100*Q2/(COUNTIF(Merged_couplings!$A:$A,"=1")+COUNTIF(Merged_couplings!$A:$A,"=2"))</f>
        <v>22.448979591836736</v>
      </c>
      <c r="R4" s="186">
        <f>100*R2/(COUNTIF(Merged_couplings!$A:$A,"=1")+COUNTIF(Merged_couplings!$A:$A,"=2"))</f>
        <v>58.163265306122447</v>
      </c>
      <c r="S4" s="186">
        <f>100*S2/(COUNTIF(Merged_couplings!$A:$A,"=1")+COUNTIF(Merged_couplings!$A:$A,"=2"))</f>
        <v>44.897959183673471</v>
      </c>
      <c r="T4" s="186">
        <f>100*T2/(COUNTIF(Merged_couplings!$A:$A,"=1")+COUNTIF(Merged_couplings!$A:$A,"=2"))</f>
        <v>5.1020408163265305</v>
      </c>
      <c r="W4" s="186">
        <f>100*W2/(COUNTIF(Merged_couplings!$A:$A,"=1")+COUNTIF(Merged_couplings!$A:$A,"=2"))</f>
        <v>75.510204081632651</v>
      </c>
      <c r="X4" s="186">
        <f>100*X2/(COUNTIF(Merged_couplings!$A:$A,"=1")+COUNTIF(Merged_couplings!$A:$A,"=2"))</f>
        <v>18.367346938775512</v>
      </c>
      <c r="Y4" s="186">
        <f>100*Y2/(COUNTIF(Merged_couplings!$A:$A,"=1")+COUNTIF(Merged_couplings!$A:$A,"=2"))</f>
        <v>6.1224489795918364</v>
      </c>
      <c r="Z4" s="186">
        <f>100*Z2/(COUNTIF(Merged_couplings!$A:$A,"=1")+COUNTIF(Merged_couplings!$A:$A,"=2"))</f>
        <v>0</v>
      </c>
      <c r="AA4" s="113" t="s">
        <v>2374</v>
      </c>
      <c r="AC4" t="s">
        <v>2090</v>
      </c>
      <c r="AD4">
        <f>COUNTIF(Merged_couplings!$AG:$AG,1)</f>
        <v>3</v>
      </c>
      <c r="AE4">
        <f>COUNTIF(Merged_couplings!$AG:$AG,2)</f>
        <v>2</v>
      </c>
      <c r="AF4">
        <f>COUNTIF(Merged_couplings!$AG:$AG,3)</f>
        <v>2</v>
      </c>
      <c r="AG4">
        <f>COUNTIF(Merged_couplings!$AG:$AG,4)</f>
        <v>18</v>
      </c>
    </row>
    <row r="5" spans="1:73" x14ac:dyDescent="0.2">
      <c r="T5" s="186"/>
      <c r="AC5" t="s">
        <v>2079</v>
      </c>
      <c r="AD5">
        <f>COUNTIF(Merged_couplings!$AH:$AH,1)</f>
        <v>0</v>
      </c>
      <c r="AE5">
        <f>COUNTIF(Merged_couplings!$AH:$AH,2)</f>
        <v>2</v>
      </c>
    </row>
    <row r="6" spans="1:73" x14ac:dyDescent="0.2">
      <c r="P6" s="124" t="s">
        <v>2375</v>
      </c>
    </row>
    <row r="7" spans="1:73" x14ac:dyDescent="0.2">
      <c r="P7" s="184">
        <v>1</v>
      </c>
      <c r="Q7">
        <f>COUNTIFS(Merged_couplings!AA:AA,"&gt;0",Merged_couplings!$Z:$Z,"1")</f>
        <v>8</v>
      </c>
      <c r="R7">
        <f>COUNTIFS(Merged_couplings!AB:AB,"&gt;0",Merged_couplings!$Z:$Z,"1")</f>
        <v>42</v>
      </c>
      <c r="S7">
        <f>COUNTIFS(Merged_couplings!AC:AC,"&gt;0",Merged_couplings!$Z:$Z,"1")</f>
        <v>22</v>
      </c>
      <c r="T7">
        <f>COUNTIFS(Merged_couplings!AD:AD,"&gt;0",Merged_couplings!$Z:$Z,"1")</f>
        <v>2</v>
      </c>
      <c r="AC7" s="184" t="s">
        <v>2374</v>
      </c>
      <c r="AD7" s="189">
        <v>1</v>
      </c>
      <c r="AE7" s="189">
        <v>2</v>
      </c>
      <c r="AF7" s="189">
        <v>3</v>
      </c>
      <c r="AG7" s="189">
        <v>4</v>
      </c>
      <c r="AH7" s="189">
        <v>5</v>
      </c>
      <c r="BU7" s="331"/>
    </row>
    <row r="8" spans="1:73" x14ac:dyDescent="0.2">
      <c r="P8" s="184">
        <v>2</v>
      </c>
      <c r="Q8">
        <f>COUNTIFS(Merged_couplings!AA:AA,"&gt;0",Merged_couplings!$Z:$Z,"2")</f>
        <v>9</v>
      </c>
      <c r="R8">
        <f>COUNTIFS(Merged_couplings!AB:AB,"&gt;0",Merged_couplings!$Z:$Z,"2")</f>
        <v>9</v>
      </c>
      <c r="S8">
        <f>COUNTIFS(Merged_couplings!AC:AC,"&gt;0",Merged_couplings!$Z:$Z,"2")</f>
        <v>16</v>
      </c>
      <c r="T8">
        <f>COUNTIFS(Merged_couplings!AD:AD,"&gt;0",Merged_couplings!$Z:$Z,"2")</f>
        <v>2</v>
      </c>
      <c r="AC8" t="s">
        <v>0</v>
      </c>
      <c r="AD8" s="186">
        <f t="shared" ref="AD8:AH11" si="0">AD2/SUM($AD2:$AH2)*100</f>
        <v>20.37037037037037</v>
      </c>
      <c r="AE8" s="186">
        <f t="shared" si="0"/>
        <v>79.629629629629633</v>
      </c>
      <c r="AF8" s="186">
        <f t="shared" si="0"/>
        <v>0</v>
      </c>
      <c r="AG8" s="186">
        <f t="shared" si="0"/>
        <v>0</v>
      </c>
      <c r="AH8" s="186">
        <f t="shared" si="0"/>
        <v>0</v>
      </c>
    </row>
    <row r="9" spans="1:73" x14ac:dyDescent="0.2">
      <c r="P9" s="184">
        <v>3</v>
      </c>
      <c r="Q9">
        <f>COUNTIFS(Merged_couplings!AA:AA,"&gt;0",Merged_couplings!$Z:$Z,"3")</f>
        <v>5</v>
      </c>
      <c r="R9">
        <f>COUNTIFS(Merged_couplings!AB:AB,"&gt;0",Merged_couplings!$Z:$Z,"3")</f>
        <v>6</v>
      </c>
      <c r="S9">
        <f>COUNTIFS(Merged_couplings!AC:AC,"&gt;0",Merged_couplings!$Z:$Z,"3")</f>
        <v>6</v>
      </c>
      <c r="T9">
        <f>COUNTIFS(Merged_couplings!AD:AD,"&gt;0",Merged_couplings!$Z:$Z,"3")</f>
        <v>1</v>
      </c>
      <c r="AC9" t="s">
        <v>195</v>
      </c>
      <c r="AD9" s="186">
        <f t="shared" si="0"/>
        <v>5</v>
      </c>
      <c r="AE9" s="186">
        <f t="shared" si="0"/>
        <v>10</v>
      </c>
      <c r="AF9" s="186">
        <f t="shared" si="0"/>
        <v>5</v>
      </c>
      <c r="AG9" s="186">
        <f t="shared" si="0"/>
        <v>20</v>
      </c>
      <c r="AH9" s="186">
        <f t="shared" si="0"/>
        <v>60</v>
      </c>
    </row>
    <row r="10" spans="1:73" x14ac:dyDescent="0.2">
      <c r="P10" s="184">
        <v>4</v>
      </c>
      <c r="Q10">
        <f>COUNTIFS(Merged_couplings!AA:AA,"&gt;0",Merged_couplings!$Z:$Z,"4")</f>
        <v>0</v>
      </c>
      <c r="R10">
        <f>COUNTIFS(Merged_couplings!AB:AB,"&gt;0",Merged_couplings!$Z:$Z,"4")</f>
        <v>0</v>
      </c>
      <c r="S10">
        <f>COUNTIFS(Merged_couplings!AC:AC,"&gt;0",Merged_couplings!$Z:$Z,"4")</f>
        <v>0</v>
      </c>
      <c r="T10">
        <f>COUNTIFS(Merged_couplings!AD:AD,"&gt;0",Merged_couplings!$Z:$Z,"4")</f>
        <v>0</v>
      </c>
      <c r="AC10" t="s">
        <v>2090</v>
      </c>
      <c r="AD10" s="186">
        <f t="shared" si="0"/>
        <v>12</v>
      </c>
      <c r="AE10" s="186">
        <f t="shared" si="0"/>
        <v>8</v>
      </c>
      <c r="AF10" s="186">
        <f t="shared" si="0"/>
        <v>8</v>
      </c>
      <c r="AG10" s="186">
        <f t="shared" si="0"/>
        <v>72</v>
      </c>
      <c r="AH10" s="186">
        <f t="shared" si="0"/>
        <v>0</v>
      </c>
    </row>
    <row r="11" spans="1:73" x14ac:dyDescent="0.2">
      <c r="AC11" t="s">
        <v>2079</v>
      </c>
      <c r="AD11" s="186">
        <f t="shared" si="0"/>
        <v>0</v>
      </c>
      <c r="AE11" s="186">
        <f t="shared" si="0"/>
        <v>100</v>
      </c>
      <c r="AF11" s="186">
        <f t="shared" si="0"/>
        <v>0</v>
      </c>
      <c r="AG11" s="186">
        <f t="shared" si="0"/>
        <v>0</v>
      </c>
      <c r="AH11" s="186">
        <f t="shared" si="0"/>
        <v>0</v>
      </c>
    </row>
    <row r="12" spans="1:73" x14ac:dyDescent="0.2">
      <c r="P12" s="184" t="s">
        <v>2374</v>
      </c>
    </row>
    <row r="13" spans="1:73" x14ac:dyDescent="0.2">
      <c r="P13" s="184">
        <v>1</v>
      </c>
      <c r="Q13" s="186">
        <f t="shared" ref="Q13:T16" si="1">Q7/Q$2*100</f>
        <v>36.363636363636367</v>
      </c>
      <c r="R13" s="186">
        <f t="shared" si="1"/>
        <v>73.68421052631578</v>
      </c>
      <c r="S13" s="186">
        <f t="shared" si="1"/>
        <v>50</v>
      </c>
      <c r="T13" s="186">
        <f t="shared" si="1"/>
        <v>40</v>
      </c>
      <c r="AC13" s="188" t="s">
        <v>2373</v>
      </c>
      <c r="AD13" s="186">
        <f>(AE8+AH9+AG10+AE11)/4</f>
        <v>77.907407407407405</v>
      </c>
    </row>
    <row r="14" spans="1:73" x14ac:dyDescent="0.2">
      <c r="P14" s="184">
        <v>2</v>
      </c>
      <c r="Q14" s="186">
        <f t="shared" si="1"/>
        <v>40.909090909090914</v>
      </c>
      <c r="R14" s="186">
        <f t="shared" si="1"/>
        <v>15.789473684210526</v>
      </c>
      <c r="S14" s="186">
        <f t="shared" si="1"/>
        <v>36.363636363636367</v>
      </c>
      <c r="T14" s="186">
        <f t="shared" si="1"/>
        <v>40</v>
      </c>
    </row>
    <row r="15" spans="1:73" x14ac:dyDescent="0.2">
      <c r="P15" s="184">
        <v>3</v>
      </c>
      <c r="Q15" s="186">
        <f t="shared" si="1"/>
        <v>22.727272727272727</v>
      </c>
      <c r="R15" s="186">
        <f t="shared" si="1"/>
        <v>10.526315789473683</v>
      </c>
      <c r="S15" s="186">
        <f t="shared" si="1"/>
        <v>13.636363636363635</v>
      </c>
      <c r="T15" s="186">
        <f t="shared" si="1"/>
        <v>20</v>
      </c>
    </row>
    <row r="16" spans="1:73" x14ac:dyDescent="0.2">
      <c r="P16" s="184">
        <v>4</v>
      </c>
      <c r="Q16" s="186">
        <f t="shared" si="1"/>
        <v>0</v>
      </c>
      <c r="R16" s="186">
        <f t="shared" si="1"/>
        <v>0</v>
      </c>
      <c r="S16" s="186">
        <f t="shared" si="1"/>
        <v>0</v>
      </c>
      <c r="T16" s="186">
        <f t="shared" si="1"/>
        <v>0</v>
      </c>
    </row>
    <row r="18" spans="1:20" ht="28" customHeight="1" x14ac:dyDescent="0.2">
      <c r="A18" s="184" t="s">
        <v>2372</v>
      </c>
      <c r="P18" s="117"/>
      <c r="Q18" s="127"/>
      <c r="R18" s="127"/>
      <c r="S18" s="127"/>
      <c r="T18" s="127"/>
    </row>
    <row r="19" spans="1:20" s="186" customFormat="1" x14ac:dyDescent="0.2">
      <c r="A19" s="187" t="s">
        <v>2371</v>
      </c>
      <c r="B19" s="186">
        <f>COUNTIFS(Merged_couplings!F:F,"&gt;0",Merged_couplings!$C:$C,"A")</f>
        <v>8</v>
      </c>
      <c r="C19" s="186">
        <f>COUNTIFS(Merged_couplings!G:G,"&gt;0",Merged_couplings!$C:$C,"A")</f>
        <v>10</v>
      </c>
      <c r="D19" s="186">
        <f>COUNTIFS(Merged_couplings!H:H,"&gt;0",Merged_couplings!$C:$C,"A")</f>
        <v>18</v>
      </c>
      <c r="E19" s="186">
        <f>COUNTIFS(Merged_couplings!I:I,"&gt;0",Merged_couplings!$C:$C,"A")</f>
        <v>18</v>
      </c>
      <c r="F19" s="186">
        <f>COUNTIFS(Merged_couplings!J:J,"&gt;0",Merged_couplings!$C:$C,"A")</f>
        <v>17</v>
      </c>
      <c r="G19" s="186">
        <f>COUNTIFS(Merged_couplings!K:K,"&gt;0",Merged_couplings!$C:$C,"A")</f>
        <v>17</v>
      </c>
      <c r="H19" s="186">
        <f>COUNTIFS(Merged_couplings!L:L,"&gt;0",Merged_couplings!$C:$C,"A")</f>
        <v>14</v>
      </c>
      <c r="I19" s="186">
        <f>COUNTIFS(Merged_couplings!M:M,"&gt;0",Merged_couplings!$C:$C,"A")</f>
        <v>22</v>
      </c>
      <c r="J19" s="186">
        <f>COUNTIFS(Merged_couplings!N:N,"&gt;0",Merged_couplings!$C:$C,"A")</f>
        <v>22</v>
      </c>
      <c r="K19" s="186">
        <f>COUNTIFS(Merged_couplings!O:O,"&gt;0",Merged_couplings!$C:$C,"A")</f>
        <v>20</v>
      </c>
      <c r="L19" s="186">
        <f>COUNTIFS(Merged_couplings!P:P,"&gt;0",Merged_couplings!$C:$C,"A")</f>
        <v>21</v>
      </c>
      <c r="M19" s="186">
        <f>COUNTIFS(Merged_couplings!Q:Q,"&gt;0",Merged_couplings!$C:$C,"A")</f>
        <v>2</v>
      </c>
      <c r="N19" s="186">
        <f>COUNTIFS(Merged_couplings!R:R,"&gt;0",Merged_couplings!$C:$C,"A")</f>
        <v>2</v>
      </c>
      <c r="P19" s="127"/>
      <c r="Q19" s="186">
        <f>COUNTIFS(Merged_couplings!AA:AA,"&gt;0",Merged_couplings!$C:$C,"A")</f>
        <v>18</v>
      </c>
      <c r="R19" s="186">
        <f>COUNTIFS(Merged_couplings!AB:AB,"&gt;0",Merged_couplings!$C:$C,"A")</f>
        <v>52</v>
      </c>
      <c r="S19" s="186">
        <f>COUNTIFS(Merged_couplings!AC:AC,"&gt;0",Merged_couplings!$C:$C,"A")</f>
        <v>42</v>
      </c>
      <c r="T19" s="186">
        <f>COUNTIFS(Merged_couplings!AD:AD,"&gt;0",Merged_couplings!$C:$C,"A")</f>
        <v>3</v>
      </c>
    </row>
    <row r="20" spans="1:20" x14ac:dyDescent="0.2">
      <c r="P20" s="127"/>
      <c r="Q20" s="185"/>
      <c r="R20" s="185"/>
      <c r="S20" s="185"/>
      <c r="T20" s="185"/>
    </row>
    <row r="21" spans="1:20" x14ac:dyDescent="0.2">
      <c r="P21" s="127"/>
      <c r="Q21" s="185"/>
      <c r="R21" s="185"/>
      <c r="S21" s="185"/>
      <c r="T21" s="185"/>
    </row>
    <row r="22" spans="1:20" ht="19" customHeight="1" x14ac:dyDescent="0.2">
      <c r="P22" s="127"/>
      <c r="Q22" s="185"/>
      <c r="R22" s="185"/>
      <c r="S22" s="185"/>
      <c r="T22" s="185"/>
    </row>
    <row r="28" spans="1:20" ht="15" customHeight="1" x14ac:dyDescent="0.2"/>
    <row r="30" spans="1:20" ht="46" customHeight="1" x14ac:dyDescent="0.2"/>
  </sheetData>
  <conditionalFormatting sqref="B1:O1">
    <cfRule type="colorScale" priority="10">
      <colorScale>
        <cfvo type="min"/>
        <cfvo type="max"/>
        <color rgb="FFFCFCFF"/>
        <color rgb="FF63BE7B"/>
      </colorScale>
    </cfRule>
  </conditionalFormatting>
  <conditionalFormatting sqref="M5:O5 D3:H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5 R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H11 AC13:AD13 AD2:AI5">
    <cfRule type="colorScale" priority="7">
      <colorScale>
        <cfvo type="min"/>
        <cfvo type="max"/>
        <color rgb="FFFCFCFF"/>
        <color rgb="FF63BE7B"/>
      </colorScale>
    </cfRule>
  </conditionalFormatting>
  <conditionalFormatting sqref="W2:Z2">
    <cfRule type="colorScale" priority="6">
      <colorScale>
        <cfvo type="min"/>
        <cfvo type="max"/>
        <color rgb="FFFCFCFF"/>
        <color rgb="FF63BE7B"/>
      </colorScale>
    </cfRule>
  </conditionalFormatting>
  <conditionalFormatting sqref="Q7:T10">
    <cfRule type="colorScale" priority="5">
      <colorScale>
        <cfvo type="min"/>
        <cfvo type="max"/>
        <color rgb="FFFCFCFF"/>
        <color rgb="FF63BE7B"/>
      </colorScale>
    </cfRule>
  </conditionalFormatting>
  <conditionalFormatting sqref="Q13:T16 R19:T19">
    <cfRule type="colorScale" priority="4">
      <colorScale>
        <cfvo type="min"/>
        <cfvo type="max"/>
        <color rgb="FFFCFCFF"/>
        <color rgb="FF63BE7B"/>
      </colorScale>
    </cfRule>
  </conditionalFormatting>
  <conditionalFormatting sqref="Q2:U2">
    <cfRule type="colorScale" priority="3">
      <colorScale>
        <cfvo type="min"/>
        <cfvo type="max"/>
        <color rgb="FFFCFCFF"/>
        <color rgb="FF63BE7B"/>
      </colorScale>
    </cfRule>
  </conditionalFormatting>
  <conditionalFormatting sqref="B2:O2">
    <cfRule type="colorScale" priority="2">
      <colorScale>
        <cfvo type="min"/>
        <cfvo type="max"/>
        <color rgb="FFFCFCFF"/>
        <color rgb="FF63BE7B"/>
      </colorScale>
    </cfRule>
  </conditionalFormatting>
  <conditionalFormatting sqref="Q19:T2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</sheetPr>
  <dimension ref="A1:BU35"/>
  <sheetViews>
    <sheetView topLeftCell="A2" zoomScale="300" zoomScaleNormal="300" workbookViewId="0">
      <selection activeCell="AE38" sqref="AE38"/>
    </sheetView>
  </sheetViews>
  <sheetFormatPr baseColWidth="10" defaultColWidth="10.83203125" defaultRowHeight="10" x14ac:dyDescent="0.15"/>
  <cols>
    <col min="1" max="1" width="3.1640625" style="191" bestFit="1" customWidth="1"/>
    <col min="2" max="2" width="2.5" style="195" bestFit="1" customWidth="1"/>
    <col min="3" max="15" width="2.33203125" style="191" bestFit="1" customWidth="1"/>
    <col min="16" max="16" width="3" style="191" customWidth="1"/>
    <col min="17" max="17" width="3.1640625" style="194" bestFit="1" customWidth="1"/>
    <col min="18" max="18" width="2.33203125" style="194" bestFit="1" customWidth="1"/>
    <col min="19" max="31" width="2.33203125" style="191" bestFit="1" customWidth="1"/>
    <col min="32" max="32" width="2.33203125" style="191" customWidth="1"/>
    <col min="33" max="33" width="3.1640625" style="194" bestFit="1" customWidth="1"/>
    <col min="34" max="37" width="3.1640625" style="191" bestFit="1" customWidth="1"/>
    <col min="38" max="38" width="2.5" style="191" customWidth="1"/>
    <col min="39" max="39" width="5.5" style="191" bestFit="1" customWidth="1"/>
    <col min="40" max="40" width="2.1640625" style="193" bestFit="1" customWidth="1"/>
    <col min="41" max="41" width="2.5" style="192" bestFit="1" customWidth="1"/>
    <col min="42" max="16384" width="10.83203125" style="191"/>
  </cols>
  <sheetData>
    <row r="1" spans="1:73" s="247" customFormat="1" x14ac:dyDescent="0.15">
      <c r="B1" s="255"/>
      <c r="C1" s="254" t="s">
        <v>2427</v>
      </c>
      <c r="D1" s="254" t="s">
        <v>2427</v>
      </c>
      <c r="E1" s="254" t="s">
        <v>2427</v>
      </c>
      <c r="F1" s="254" t="s">
        <v>2427</v>
      </c>
      <c r="G1" s="254" t="s">
        <v>2427</v>
      </c>
      <c r="H1" s="254" t="s">
        <v>2427</v>
      </c>
      <c r="I1" s="254" t="s">
        <v>2427</v>
      </c>
      <c r="J1" s="254" t="s">
        <v>2427</v>
      </c>
      <c r="K1" s="254" t="s">
        <v>2427</v>
      </c>
      <c r="L1" s="254" t="s">
        <v>2427</v>
      </c>
      <c r="M1" s="254" t="s">
        <v>2427</v>
      </c>
      <c r="N1" s="254" t="s">
        <v>2427</v>
      </c>
      <c r="O1" s="254" t="s">
        <v>2427</v>
      </c>
      <c r="P1" s="252"/>
      <c r="Q1" s="250" t="s">
        <v>2426</v>
      </c>
      <c r="R1" s="250" t="s">
        <v>2428</v>
      </c>
      <c r="S1" s="254" t="s">
        <v>2427</v>
      </c>
      <c r="T1" s="254" t="s">
        <v>2427</v>
      </c>
      <c r="U1" s="254" t="s">
        <v>2427</v>
      </c>
      <c r="V1" s="254" t="s">
        <v>2427</v>
      </c>
      <c r="W1" s="254" t="s">
        <v>2427</v>
      </c>
      <c r="X1" s="254" t="s">
        <v>2427</v>
      </c>
      <c r="Y1" s="254" t="s">
        <v>2427</v>
      </c>
      <c r="Z1" s="254" t="s">
        <v>2427</v>
      </c>
      <c r="AA1" s="254" t="s">
        <v>2427</v>
      </c>
      <c r="AB1" s="254" t="s">
        <v>2427</v>
      </c>
      <c r="AC1" s="254" t="s">
        <v>2427</v>
      </c>
      <c r="AD1" s="254" t="s">
        <v>2427</v>
      </c>
      <c r="AE1" s="254" t="s">
        <v>2427</v>
      </c>
      <c r="AG1" s="250" t="s">
        <v>2426</v>
      </c>
      <c r="AH1" s="249" t="s">
        <v>2426</v>
      </c>
      <c r="AI1" s="249" t="s">
        <v>2426</v>
      </c>
      <c r="AJ1" s="249" t="s">
        <v>2426</v>
      </c>
      <c r="AK1" s="249" t="s">
        <v>2426</v>
      </c>
      <c r="AN1" s="248"/>
      <c r="AO1" s="192"/>
    </row>
    <row r="2" spans="1:73" s="247" customFormat="1" x14ac:dyDescent="0.15">
      <c r="B2" s="255"/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2"/>
      <c r="Q2" s="253"/>
      <c r="R2" s="253"/>
      <c r="S2" s="252"/>
      <c r="T2" s="252"/>
      <c r="U2" s="252"/>
      <c r="V2" s="252"/>
      <c r="W2" s="252"/>
      <c r="X2" s="252"/>
      <c r="Y2" s="252"/>
      <c r="Z2" s="252"/>
      <c r="AA2" s="252"/>
      <c r="AB2" s="252"/>
      <c r="AC2" s="252"/>
      <c r="AD2" s="252"/>
      <c r="AE2" s="252"/>
      <c r="AF2" s="251"/>
      <c r="AG2" s="250"/>
      <c r="AH2" s="249"/>
      <c r="AI2" s="249"/>
      <c r="AJ2" s="249"/>
      <c r="AK2" s="249"/>
      <c r="AN2" s="248"/>
      <c r="AO2" s="192"/>
    </row>
    <row r="3" spans="1:73" x14ac:dyDescent="0.15">
      <c r="B3" s="195" t="s">
        <v>2425</v>
      </c>
      <c r="P3" s="198"/>
      <c r="Q3" s="199"/>
      <c r="R3" s="229" t="str">
        <f>B3</f>
        <v>Jaccard index (as %) - degree of overlap in receptor couplings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246" t="s">
        <v>2424</v>
      </c>
    </row>
    <row r="4" spans="1:73" x14ac:dyDescent="0.15">
      <c r="C4" s="214" t="s">
        <v>2413</v>
      </c>
      <c r="D4" s="226"/>
      <c r="E4" s="226"/>
      <c r="F4" s="226"/>
      <c r="G4" s="214" t="s">
        <v>2402</v>
      </c>
      <c r="H4" s="226"/>
      <c r="I4" s="226"/>
      <c r="J4" s="226"/>
      <c r="K4" s="214" t="s">
        <v>2392</v>
      </c>
      <c r="L4" s="226"/>
      <c r="M4" s="226"/>
      <c r="N4" s="214" t="s">
        <v>2384</v>
      </c>
      <c r="P4" s="198"/>
      <c r="Q4" s="199"/>
      <c r="R4" s="199"/>
      <c r="S4" s="376" t="s">
        <v>2412</v>
      </c>
      <c r="T4" s="376"/>
      <c r="U4" s="199"/>
      <c r="V4" s="199"/>
      <c r="W4" s="228" t="s">
        <v>2400</v>
      </c>
      <c r="X4" s="199"/>
      <c r="Y4" s="199"/>
      <c r="Z4" s="199"/>
      <c r="AA4" s="375" t="s">
        <v>2390</v>
      </c>
      <c r="AB4" s="375"/>
      <c r="AC4" s="199"/>
      <c r="AD4" s="376" t="s">
        <v>2382</v>
      </c>
      <c r="AE4" s="376"/>
      <c r="AF4" s="198"/>
      <c r="AG4" s="199"/>
      <c r="AH4" s="198"/>
      <c r="AI4" s="198"/>
      <c r="AJ4" s="198"/>
      <c r="AK4" s="198"/>
      <c r="AL4" s="198"/>
      <c r="AM4" s="198"/>
      <c r="AN4" s="245" t="s">
        <v>2423</v>
      </c>
      <c r="AO4" s="244" t="s">
        <v>2422</v>
      </c>
    </row>
    <row r="5" spans="1:73" s="226" customFormat="1" x14ac:dyDescent="0.15">
      <c r="B5" s="195"/>
      <c r="C5" s="226" t="s">
        <v>2413</v>
      </c>
      <c r="D5" s="226" t="s">
        <v>2411</v>
      </c>
      <c r="E5" s="227" t="s">
        <v>2408</v>
      </c>
      <c r="F5" s="226" t="s">
        <v>2405</v>
      </c>
      <c r="G5" s="226" t="s">
        <v>2401</v>
      </c>
      <c r="H5" s="226" t="s">
        <v>2398</v>
      </c>
      <c r="I5" s="226" t="s">
        <v>2396</v>
      </c>
      <c r="J5" s="227" t="s">
        <v>2394</v>
      </c>
      <c r="K5" s="226" t="s">
        <v>2391</v>
      </c>
      <c r="L5" s="226" t="s">
        <v>2388</v>
      </c>
      <c r="M5" s="226" t="s">
        <v>2386</v>
      </c>
      <c r="N5" s="227" t="s">
        <v>2383</v>
      </c>
      <c r="O5" s="226" t="s">
        <v>2380</v>
      </c>
      <c r="P5" s="221"/>
      <c r="Q5" s="199"/>
      <c r="R5" s="199"/>
      <c r="S5" s="199" t="s">
        <v>2412</v>
      </c>
      <c r="T5" s="199" t="s">
        <v>2410</v>
      </c>
      <c r="U5" s="199" t="s">
        <v>2407</v>
      </c>
      <c r="V5" s="199" t="s">
        <v>2404</v>
      </c>
      <c r="W5" s="199" t="s">
        <v>2399</v>
      </c>
      <c r="X5" s="199" t="s">
        <v>2397</v>
      </c>
      <c r="Y5" s="199" t="s">
        <v>2395</v>
      </c>
      <c r="Z5" s="199" t="s">
        <v>2393</v>
      </c>
      <c r="AA5" s="199" t="s">
        <v>2389</v>
      </c>
      <c r="AB5" s="199" t="s">
        <v>2387</v>
      </c>
      <c r="AC5" s="199" t="s">
        <v>2385</v>
      </c>
      <c r="AD5" s="199" t="s">
        <v>2381</v>
      </c>
      <c r="AE5" s="199" t="s">
        <v>2379</v>
      </c>
      <c r="AF5" s="221"/>
      <c r="AG5" s="199"/>
      <c r="AH5" s="199" t="s">
        <v>2412</v>
      </c>
      <c r="AI5" s="222" t="s">
        <v>2409</v>
      </c>
      <c r="AJ5" s="222" t="s">
        <v>2406</v>
      </c>
      <c r="AK5" s="222" t="s">
        <v>2403</v>
      </c>
      <c r="AL5" s="222"/>
      <c r="AM5" s="221" t="s">
        <v>2421</v>
      </c>
      <c r="AN5" s="243">
        <f>AI6</f>
        <v>6.7889620846142575</v>
      </c>
      <c r="AO5" s="196" t="e">
        <f>AI23</f>
        <v>#VALUE!</v>
      </c>
      <c r="AP5" s="242"/>
      <c r="AR5" s="242"/>
      <c r="AS5" s="242"/>
    </row>
    <row r="6" spans="1:73" x14ac:dyDescent="0.15">
      <c r="A6" s="214" t="s">
        <v>2413</v>
      </c>
      <c r="B6" s="195" t="s">
        <v>2413</v>
      </c>
      <c r="C6" s="235">
        <v>100</v>
      </c>
      <c r="D6" s="234">
        <f>100*HLOOKUP($B6&amp;"-"&amp;D$5,Jaccard!J:DJ,MATCH("Jaccard",Jaccard!$J:$J,FALSE),FALSE)</f>
        <v>80</v>
      </c>
      <c r="E6" s="239">
        <f>100*HLOOKUP($B6&amp;"-"&amp;E$5,Jaccard!K:DK,MATCH("Jaccard",Jaccard!$J:$J,FALSE),FALSE)</f>
        <v>4</v>
      </c>
      <c r="F6" s="239">
        <f>100*HLOOKUP($B6&amp;"-"&amp;F$5,Jaccard!M:DL,MATCH("Jaccard",Jaccard!$J:$J,FALSE),FALSE)</f>
        <v>4</v>
      </c>
      <c r="G6" s="239">
        <f>100*HLOOKUP($B6&amp;"-"&amp;G$5,Jaccard!N:DM,MATCH("Jaccard",Jaccard!$J:$J,FALSE),FALSE)</f>
        <v>8.695652173913043</v>
      </c>
      <c r="H6" s="239">
        <f>100*HLOOKUP($B6&amp;"-"&amp;H$5,Jaccard!O:DN,MATCH("Jaccard",Jaccard!$J:$J,FALSE),FALSE)</f>
        <v>8.695652173913043</v>
      </c>
      <c r="I6" s="239">
        <f>100*HLOOKUP($B6&amp;"-"&amp;I$5,Jaccard!P:DO,MATCH("Jaccard",Jaccard!$J:$J,FALSE),FALSE)</f>
        <v>10</v>
      </c>
      <c r="J6" s="239">
        <f>100*HLOOKUP($B6&amp;"-"&amp;J$5,Jaccard!Q:DP,MATCH("Jaccard",Jaccard!$J:$J,FALSE),FALSE)</f>
        <v>7.1428571428571423</v>
      </c>
      <c r="K6" s="239">
        <f>100*HLOOKUP($B6&amp;"-"&amp;K$5,Jaccard!R:DQ,MATCH("Jaccard",Jaccard!$J:$J,FALSE),FALSE)</f>
        <v>7.1428571428571423</v>
      </c>
      <c r="L6" s="239">
        <f>100*HLOOKUP($B6&amp;"-"&amp;L$5,Jaccard!S:DR,MATCH("Jaccard",Jaccard!$J:$J,FALSE),FALSE)</f>
        <v>3.7037037037037033</v>
      </c>
      <c r="M6" s="239">
        <f>100*HLOOKUP($B6&amp;"-"&amp;M$5,Jaccard!T:DS,MATCH("Jaccard",Jaccard!$J:$J,FALSE),FALSE)</f>
        <v>7.4074074074074066</v>
      </c>
      <c r="N6" s="239">
        <f>100*HLOOKUP($B6&amp;"-"&amp;N$5,Jaccard!U:DT,MATCH("Jaccard",Jaccard!$J:$J,FALSE),FALSE)</f>
        <v>11.111111111111111</v>
      </c>
      <c r="O6" s="234">
        <f>100*HLOOKUP($B6&amp;"-"&amp;O$5,Jaccard!V:DU,MATCH("Jaccard",Jaccard!$J:$J,FALSE),FALSE)</f>
        <v>11.111111111111111</v>
      </c>
      <c r="P6" s="230"/>
      <c r="Q6" s="375" t="s">
        <v>2412</v>
      </c>
      <c r="R6" s="199" t="s">
        <v>2412</v>
      </c>
      <c r="S6" s="219">
        <f t="shared" ref="S6:S18" si="0">C6</f>
        <v>100</v>
      </c>
      <c r="T6" s="217">
        <f t="shared" ref="T6:T18" si="1">D6</f>
        <v>80</v>
      </c>
      <c r="U6" s="200">
        <f t="shared" ref="U6:U18" si="2">E6</f>
        <v>4</v>
      </c>
      <c r="V6" s="200">
        <f t="shared" ref="V6:V18" si="3">F6</f>
        <v>4</v>
      </c>
      <c r="W6" s="200">
        <f t="shared" ref="W6:W18" si="4">G6</f>
        <v>8.695652173913043</v>
      </c>
      <c r="X6" s="200">
        <f t="shared" ref="X6:X18" si="5">H6</f>
        <v>8.695652173913043</v>
      </c>
      <c r="Y6" s="200">
        <f t="shared" ref="Y6:Y18" si="6">I6</f>
        <v>10</v>
      </c>
      <c r="Z6" s="200">
        <f t="shared" ref="Z6:Z18" si="7">J6</f>
        <v>7.1428571428571423</v>
      </c>
      <c r="AA6" s="200">
        <f t="shared" ref="AA6:AA18" si="8">K6</f>
        <v>7.1428571428571423</v>
      </c>
      <c r="AB6" s="200">
        <f t="shared" ref="AB6:AB18" si="9">L6</f>
        <v>3.7037037037037033</v>
      </c>
      <c r="AC6" s="200">
        <f t="shared" ref="AC6:AC18" si="10">M6</f>
        <v>7.4074074074074066</v>
      </c>
      <c r="AD6" s="200">
        <f t="shared" ref="AD6:AD18" si="11">N6</f>
        <v>11.111111111111111</v>
      </c>
      <c r="AE6" s="200">
        <f t="shared" ref="AE6:AE18" si="12">O6</f>
        <v>11.111111111111111</v>
      </c>
      <c r="AF6" s="200"/>
      <c r="AG6" s="199" t="s">
        <v>2412</v>
      </c>
      <c r="AH6" s="219">
        <f>AVERAGE(C6:D7)</f>
        <v>90</v>
      </c>
      <c r="AI6" s="218">
        <f>AVERAGE(U6:Y7)</f>
        <v>6.7889620846142575</v>
      </c>
      <c r="AJ6" s="218">
        <f>AVERAGE(Z6:AC7)</f>
        <v>7.9929529282977549</v>
      </c>
      <c r="AK6" s="217">
        <f>AVERAGE(AD6:AE7)</f>
        <v>10.101010101010102</v>
      </c>
      <c r="AL6" s="198"/>
      <c r="AM6" s="221" t="s">
        <v>2420</v>
      </c>
      <c r="AN6" s="197">
        <f>AJ6</f>
        <v>7.9929529282977549</v>
      </c>
      <c r="AO6" s="196" t="e">
        <f>AJ23</f>
        <v>#VALUE!</v>
      </c>
    </row>
    <row r="7" spans="1:73" x14ac:dyDescent="0.15">
      <c r="A7" s="214"/>
      <c r="B7" s="195" t="s">
        <v>2411</v>
      </c>
      <c r="C7" s="232">
        <f>$D6</f>
        <v>80</v>
      </c>
      <c r="D7" s="231">
        <v>100</v>
      </c>
      <c r="E7" s="236">
        <f>100*HLOOKUP($B7&amp;"-"&amp;E$5,Jaccard!K:DK,MATCH("Jaccard",Jaccard!$J:$J,FALSE),FALSE)</f>
        <v>3.7037037037037033</v>
      </c>
      <c r="F7" s="236">
        <f>100*HLOOKUP($B7&amp;"-"&amp;F$5,Jaccard!M:DL,MATCH("Jaccard",Jaccard!$J:$J,FALSE),FALSE)</f>
        <v>3.7037037037037033</v>
      </c>
      <c r="G7" s="236">
        <f>100*HLOOKUP($B7&amp;"-"&amp;G$5,Jaccard!N:DM,MATCH("Jaccard",Jaccard!$J:$J,FALSE),FALSE)</f>
        <v>8</v>
      </c>
      <c r="H7" s="236">
        <f>100*HLOOKUP($B7&amp;"-"&amp;H$5,Jaccard!O:DN,MATCH("Jaccard",Jaccard!$J:$J,FALSE),FALSE)</f>
        <v>8</v>
      </c>
      <c r="I7" s="236">
        <f>100*HLOOKUP($B7&amp;"-"&amp;I$5,Jaccard!P:DO,MATCH("Jaccard",Jaccard!$J:$J,FALSE),FALSE)</f>
        <v>9.0909090909090917</v>
      </c>
      <c r="J7" s="236">
        <f>100*HLOOKUP($B7&amp;"-"&amp;J$5,Jaccard!Q:DP,MATCH("Jaccard",Jaccard!$J:$J,FALSE),FALSE)</f>
        <v>10.344827586206897</v>
      </c>
      <c r="K7" s="236">
        <f>100*HLOOKUP($B7&amp;"-"&amp;K$5,Jaccard!R:DQ,MATCH("Jaccard",Jaccard!$J:$J,FALSE),FALSE)</f>
        <v>10.344827586206897</v>
      </c>
      <c r="L7" s="236">
        <f>100*HLOOKUP($B7&amp;"-"&amp;L$5,Jaccard!S:DR,MATCH("Jaccard",Jaccard!$J:$J,FALSE),FALSE)</f>
        <v>7.1428571428571423</v>
      </c>
      <c r="M7" s="236">
        <f>100*HLOOKUP($B7&amp;"-"&amp;M$5,Jaccard!T:DS,MATCH("Jaccard",Jaccard!$J:$J,FALSE),FALSE)</f>
        <v>10.714285714285714</v>
      </c>
      <c r="N7" s="236">
        <f>100*HLOOKUP($B7&amp;"-"&amp;N$5,Jaccard!U:DT,MATCH("Jaccard",Jaccard!$J:$J,FALSE),FALSE)</f>
        <v>9.0909090909090917</v>
      </c>
      <c r="O7" s="238">
        <f>100*HLOOKUP($B7&amp;"-"&amp;O$5,Jaccard!V:DU,MATCH("Jaccard",Jaccard!$J:$J,FALSE),FALSE)</f>
        <v>9.0909090909090917</v>
      </c>
      <c r="P7" s="230"/>
      <c r="Q7" s="375"/>
      <c r="R7" s="241" t="s">
        <v>2410</v>
      </c>
      <c r="S7" s="202">
        <f t="shared" si="0"/>
        <v>80</v>
      </c>
      <c r="T7" s="201">
        <f t="shared" si="1"/>
        <v>100</v>
      </c>
      <c r="U7" s="200">
        <f t="shared" si="2"/>
        <v>3.7037037037037033</v>
      </c>
      <c r="V7" s="200">
        <f t="shared" si="3"/>
        <v>3.7037037037037033</v>
      </c>
      <c r="W7" s="200">
        <f t="shared" si="4"/>
        <v>8</v>
      </c>
      <c r="X7" s="200">
        <f t="shared" si="5"/>
        <v>8</v>
      </c>
      <c r="Y7" s="200">
        <f t="shared" si="6"/>
        <v>9.0909090909090917</v>
      </c>
      <c r="Z7" s="200">
        <f t="shared" si="7"/>
        <v>10.344827586206897</v>
      </c>
      <c r="AA7" s="200">
        <f t="shared" si="8"/>
        <v>10.344827586206897</v>
      </c>
      <c r="AB7" s="200">
        <f t="shared" si="9"/>
        <v>7.1428571428571423</v>
      </c>
      <c r="AC7" s="200">
        <f t="shared" si="10"/>
        <v>10.714285714285714</v>
      </c>
      <c r="AD7" s="200">
        <f t="shared" si="11"/>
        <v>9.0909090909090917</v>
      </c>
      <c r="AE7" s="200">
        <f t="shared" si="12"/>
        <v>9.0909090909090917</v>
      </c>
      <c r="AF7" s="200"/>
      <c r="AG7" s="222" t="s">
        <v>2409</v>
      </c>
      <c r="AH7" s="208">
        <f>AVERAGE(S8:T12)</f>
        <v>6.7889620846142593</v>
      </c>
      <c r="AI7" s="200">
        <f>AVERAGE(U8:Y12)</f>
        <v>84.102923976608182</v>
      </c>
      <c r="AJ7" s="200">
        <f>AVERAGE(Z8:AC12)</f>
        <v>8.4070733022938882</v>
      </c>
      <c r="AK7" s="203">
        <f>AVERAGE(AD8:AE12)</f>
        <v>4.3274853801169595</v>
      </c>
      <c r="AL7" s="198"/>
      <c r="AM7" s="221" t="s">
        <v>2419</v>
      </c>
      <c r="AN7" s="197">
        <f>AK6</f>
        <v>10.101010101010102</v>
      </c>
      <c r="AO7" s="196" t="e">
        <f>AK23</f>
        <v>#VALUE!</v>
      </c>
      <c r="BU7" s="333"/>
    </row>
    <row r="8" spans="1:73" x14ac:dyDescent="0.15">
      <c r="A8" s="214"/>
      <c r="B8" s="213" t="s">
        <v>2408</v>
      </c>
      <c r="C8" s="237">
        <f>$E6</f>
        <v>4</v>
      </c>
      <c r="D8" s="236">
        <f>$E$7</f>
        <v>3.7037037037037033</v>
      </c>
      <c r="E8" s="235">
        <v>100</v>
      </c>
      <c r="F8" s="239">
        <f>100*HLOOKUP($B8&amp;"-"&amp;F$5,Jaccard!M:DL,MATCH("Jaccard",Jaccard!$J:$J,FALSE),FALSE)</f>
        <v>100</v>
      </c>
      <c r="G8" s="239">
        <f>100*HLOOKUP($B8&amp;"-"&amp;G$5,Jaccard!N:DM,MATCH("Jaccard",Jaccard!$J:$J,FALSE),FALSE)</f>
        <v>84.210526315789465</v>
      </c>
      <c r="H8" s="239">
        <f>100*HLOOKUP($B8&amp;"-"&amp;H$5,Jaccard!O:DN,MATCH("Jaccard",Jaccard!$J:$J,FALSE),FALSE)</f>
        <v>84.210526315789465</v>
      </c>
      <c r="I8" s="234">
        <f>100*HLOOKUP($B8&amp;"-"&amp;I$5,Jaccard!P:DO,MATCH("Jaccard",Jaccard!$J:$J,FALSE),FALSE)</f>
        <v>60</v>
      </c>
      <c r="J8" s="236">
        <f>100*HLOOKUP($B8&amp;"-"&amp;J$5,Jaccard!Q:DP,MATCH("Jaccard",Jaccard!$J:$J,FALSE),FALSE)</f>
        <v>8.1081081081081088</v>
      </c>
      <c r="K8" s="236">
        <f>100*HLOOKUP($B8&amp;"-"&amp;K$5,Jaccard!R:DQ,MATCH("Jaccard",Jaccard!$J:$J,FALSE),FALSE)</f>
        <v>8.1081081081081088</v>
      </c>
      <c r="L8" s="236">
        <f>100*HLOOKUP($B8&amp;"-"&amp;L$5,Jaccard!S:DR,MATCH("Jaccard",Jaccard!$J:$J,FALSE),FALSE)</f>
        <v>8.5714285714285712</v>
      </c>
      <c r="M8" s="236">
        <f>100*HLOOKUP($B8&amp;"-"&amp;M$5,Jaccard!T:DS,MATCH("Jaccard",Jaccard!$J:$J,FALSE),FALSE)</f>
        <v>8.3333333333333321</v>
      </c>
      <c r="N8" s="236">
        <f>100*HLOOKUP($B8&amp;"-"&amp;N$5,Jaccard!U:DT,MATCH("Jaccard",Jaccard!$J:$J,FALSE),FALSE)</f>
        <v>5.2631578947368416</v>
      </c>
      <c r="O8" s="238">
        <f>100*HLOOKUP($B8&amp;"-"&amp;O$5,Jaccard!V:DU,MATCH("Jaccard",Jaccard!$J:$J,FALSE),FALSE)</f>
        <v>5.2631578947368416</v>
      </c>
      <c r="P8" s="230"/>
      <c r="Q8" s="199"/>
      <c r="R8" s="199" t="s">
        <v>2407</v>
      </c>
      <c r="S8" s="200">
        <f t="shared" si="0"/>
        <v>4</v>
      </c>
      <c r="T8" s="200">
        <f t="shared" si="1"/>
        <v>3.7037037037037033</v>
      </c>
      <c r="U8" s="219">
        <f t="shared" si="2"/>
        <v>100</v>
      </c>
      <c r="V8" s="218">
        <f t="shared" si="3"/>
        <v>100</v>
      </c>
      <c r="W8" s="218">
        <f t="shared" si="4"/>
        <v>84.210526315789465</v>
      </c>
      <c r="X8" s="218">
        <f t="shared" si="5"/>
        <v>84.210526315789465</v>
      </c>
      <c r="Y8" s="217">
        <f t="shared" si="6"/>
        <v>60</v>
      </c>
      <c r="Z8" s="200">
        <f t="shared" si="7"/>
        <v>8.1081081081081088</v>
      </c>
      <c r="AA8" s="200">
        <f t="shared" si="8"/>
        <v>8.1081081081081088</v>
      </c>
      <c r="AB8" s="200">
        <f t="shared" si="9"/>
        <v>8.5714285714285712</v>
      </c>
      <c r="AC8" s="200">
        <f t="shared" si="10"/>
        <v>8.3333333333333321</v>
      </c>
      <c r="AD8" s="200">
        <f t="shared" si="11"/>
        <v>5.2631578947368416</v>
      </c>
      <c r="AE8" s="200">
        <f t="shared" si="12"/>
        <v>5.2631578947368416</v>
      </c>
      <c r="AF8" s="200"/>
      <c r="AG8" s="222" t="s">
        <v>2406</v>
      </c>
      <c r="AH8" s="208">
        <f>AVERAGE(S13:T16)</f>
        <v>7.9929529282977549</v>
      </c>
      <c r="AI8" s="200">
        <f>AVERAGE(U13:Y16)</f>
        <v>8.4070733022938882</v>
      </c>
      <c r="AJ8" s="200">
        <f>AVERAGE(Z13:AC16)</f>
        <v>88.009881422924906</v>
      </c>
      <c r="AK8" s="203">
        <f>AVERAGE(AD13:AE16)</f>
        <v>4.5007528703180881</v>
      </c>
      <c r="AL8" s="198"/>
      <c r="AM8" s="221" t="s">
        <v>2418</v>
      </c>
      <c r="AN8" s="197">
        <f>AJ7</f>
        <v>8.4070733022938882</v>
      </c>
      <c r="AO8" s="196" t="e">
        <f>AJ24</f>
        <v>#VALUE!</v>
      </c>
    </row>
    <row r="9" spans="1:73" x14ac:dyDescent="0.15">
      <c r="A9" s="214"/>
      <c r="B9" s="195" t="s">
        <v>2405</v>
      </c>
      <c r="C9" s="237">
        <f>$F6</f>
        <v>4</v>
      </c>
      <c r="D9" s="236">
        <f>$F$7</f>
        <v>3.7037037037037033</v>
      </c>
      <c r="E9" s="237">
        <f>$F$8</f>
        <v>100</v>
      </c>
      <c r="F9" s="236">
        <v>100</v>
      </c>
      <c r="G9" s="236">
        <f>100*HLOOKUP($B9&amp;"-"&amp;G$5,Jaccard!N:DM,MATCH("Jaccard",Jaccard!$J:$J,FALSE),FALSE)</f>
        <v>84.210526315789465</v>
      </c>
      <c r="H9" s="236">
        <f>100*HLOOKUP($B9&amp;"-"&amp;H$5,Jaccard!O:DN,MATCH("Jaccard",Jaccard!$J:$J,FALSE),FALSE)</f>
        <v>84.210526315789465</v>
      </c>
      <c r="I9" s="238">
        <f>100*HLOOKUP($B9&amp;"-"&amp;I$5,Jaccard!P:DO,MATCH("Jaccard",Jaccard!$J:$J,FALSE),FALSE)</f>
        <v>60</v>
      </c>
      <c r="J9" s="236">
        <f>100*HLOOKUP($B9&amp;"-"&amp;J$5,Jaccard!Q:DP,MATCH("Jaccard",Jaccard!$J:$J,FALSE),FALSE)</f>
        <v>8.1081081081081088</v>
      </c>
      <c r="K9" s="236">
        <f>100*HLOOKUP($B9&amp;"-"&amp;K$5,Jaccard!R:DQ,MATCH("Jaccard",Jaccard!$J:$J,FALSE),FALSE)</f>
        <v>8.1081081081081088</v>
      </c>
      <c r="L9" s="236">
        <f>100*HLOOKUP($B9&amp;"-"&amp;L$5,Jaccard!S:DR,MATCH("Jaccard",Jaccard!$J:$J,FALSE),FALSE)</f>
        <v>8.5714285714285712</v>
      </c>
      <c r="M9" s="236">
        <f>100*HLOOKUP($B9&amp;"-"&amp;M$5,Jaccard!T:DS,MATCH("Jaccard",Jaccard!$J:$J,FALSE),FALSE)</f>
        <v>8.3333333333333321</v>
      </c>
      <c r="N9" s="236">
        <f>100*HLOOKUP($B9&amp;"-"&amp;N$5,Jaccard!U:DT,MATCH("Jaccard",Jaccard!$J:$J,FALSE),FALSE)</f>
        <v>5.2631578947368416</v>
      </c>
      <c r="O9" s="238">
        <f>100*HLOOKUP($B9&amp;"-"&amp;O$5,Jaccard!V:DU,MATCH("Jaccard",Jaccard!$J:$J,FALSE),FALSE)</f>
        <v>5.2631578947368416</v>
      </c>
      <c r="P9" s="230"/>
      <c r="Q9" s="199"/>
      <c r="R9" s="199" t="s">
        <v>2404</v>
      </c>
      <c r="S9" s="200">
        <f t="shared" si="0"/>
        <v>4</v>
      </c>
      <c r="T9" s="200">
        <f t="shared" si="1"/>
        <v>3.7037037037037033</v>
      </c>
      <c r="U9" s="208">
        <f t="shared" si="2"/>
        <v>100</v>
      </c>
      <c r="V9" s="200">
        <f t="shared" si="3"/>
        <v>100</v>
      </c>
      <c r="W9" s="200">
        <f t="shared" si="4"/>
        <v>84.210526315789465</v>
      </c>
      <c r="X9" s="200">
        <f t="shared" si="5"/>
        <v>84.210526315789465</v>
      </c>
      <c r="Y9" s="203">
        <f t="shared" si="6"/>
        <v>60</v>
      </c>
      <c r="Z9" s="200">
        <f t="shared" si="7"/>
        <v>8.1081081081081088</v>
      </c>
      <c r="AA9" s="200">
        <f t="shared" si="8"/>
        <v>8.1081081081081088</v>
      </c>
      <c r="AB9" s="200">
        <f t="shared" si="9"/>
        <v>8.5714285714285712</v>
      </c>
      <c r="AC9" s="200">
        <f t="shared" si="10"/>
        <v>8.3333333333333321</v>
      </c>
      <c r="AD9" s="200">
        <f t="shared" si="11"/>
        <v>5.2631578947368416</v>
      </c>
      <c r="AE9" s="200">
        <f t="shared" si="12"/>
        <v>5.2631578947368416</v>
      </c>
      <c r="AF9" s="200"/>
      <c r="AG9" s="222" t="s">
        <v>2403</v>
      </c>
      <c r="AH9" s="202">
        <f>AVERAGE(S17:T18)</f>
        <v>10.1010101010101</v>
      </c>
      <c r="AI9" s="215">
        <f>AVERAGE(U17:Y18)</f>
        <v>4.3274853801169595</v>
      </c>
      <c r="AJ9" s="215">
        <f>AVERAGE(Z17:AC18)</f>
        <v>4.5007528703180881</v>
      </c>
      <c r="AK9" s="201">
        <f>AVERAGE(AD17:AE18)</f>
        <v>100</v>
      </c>
      <c r="AL9" s="198"/>
      <c r="AM9" s="221" t="s">
        <v>2417</v>
      </c>
      <c r="AN9" s="197">
        <f>AK7</f>
        <v>4.3274853801169595</v>
      </c>
      <c r="AO9" s="196" t="e">
        <f>AK24</f>
        <v>#VALUE!</v>
      </c>
    </row>
    <row r="10" spans="1:73" x14ac:dyDescent="0.15">
      <c r="A10" s="214" t="s">
        <v>2402</v>
      </c>
      <c r="B10" s="195" t="s">
        <v>2401</v>
      </c>
      <c r="C10" s="237">
        <f>$G6</f>
        <v>8.695652173913043</v>
      </c>
      <c r="D10" s="236">
        <f>$G$7</f>
        <v>8</v>
      </c>
      <c r="E10" s="237">
        <f>$G$8</f>
        <v>84.210526315789465</v>
      </c>
      <c r="F10" s="236">
        <f>$G$9</f>
        <v>84.210526315789465</v>
      </c>
      <c r="G10" s="236">
        <v>100</v>
      </c>
      <c r="H10" s="236">
        <f>100*HLOOKUP($B10&amp;"-"&amp;H$5,Jaccard!O:DN,MATCH("Jaccard",Jaccard!$J:$J,FALSE),FALSE)</f>
        <v>100</v>
      </c>
      <c r="I10" s="238">
        <f>100*HLOOKUP($B10&amp;"-"&amp;I$5,Jaccard!P:DO,MATCH("Jaccard",Jaccard!$J:$J,FALSE),FALSE)</f>
        <v>72.222222222222214</v>
      </c>
      <c r="J10" s="236">
        <f>100*HLOOKUP($B10&amp;"-"&amp;J$5,Jaccard!Q:DP,MATCH("Jaccard",Jaccard!$J:$J,FALSE),FALSE)</f>
        <v>8.3333333333333321</v>
      </c>
      <c r="K10" s="236">
        <f>100*HLOOKUP($B10&amp;"-"&amp;K$5,Jaccard!R:DQ,MATCH("Jaccard",Jaccard!$J:$J,FALSE),FALSE)</f>
        <v>8.3333333333333321</v>
      </c>
      <c r="L10" s="236">
        <f>100*HLOOKUP($B10&amp;"-"&amp;L$5,Jaccard!S:DR,MATCH("Jaccard",Jaccard!$J:$J,FALSE),FALSE)</f>
        <v>8.8235294117647065</v>
      </c>
      <c r="M10" s="236">
        <f>100*HLOOKUP($B10&amp;"-"&amp;M$5,Jaccard!T:DS,MATCH("Jaccard",Jaccard!$J:$J,FALSE),FALSE)</f>
        <v>11.76470588235294</v>
      </c>
      <c r="N10" s="236">
        <f>100*HLOOKUP($B10&amp;"-"&amp;N$5,Jaccard!U:DT,MATCH("Jaccard",Jaccard!$J:$J,FALSE),FALSE)</f>
        <v>5.5555555555555554</v>
      </c>
      <c r="O10" s="238">
        <f>100*HLOOKUP($B10&amp;"-"&amp;O$5,Jaccard!V:DU,MATCH("Jaccard",Jaccard!$J:$J,FALSE),FALSE)</f>
        <v>5.5555555555555554</v>
      </c>
      <c r="P10" s="230"/>
      <c r="Q10" s="199" t="s">
        <v>2400</v>
      </c>
      <c r="R10" s="199" t="s">
        <v>2399</v>
      </c>
      <c r="S10" s="200">
        <f t="shared" si="0"/>
        <v>8.695652173913043</v>
      </c>
      <c r="T10" s="200">
        <f t="shared" si="1"/>
        <v>8</v>
      </c>
      <c r="U10" s="208">
        <f t="shared" si="2"/>
        <v>84.210526315789465</v>
      </c>
      <c r="V10" s="200">
        <f t="shared" si="3"/>
        <v>84.210526315789465</v>
      </c>
      <c r="W10" s="200">
        <f t="shared" si="4"/>
        <v>100</v>
      </c>
      <c r="X10" s="200">
        <f t="shared" si="5"/>
        <v>100</v>
      </c>
      <c r="Y10" s="240">
        <f t="shared" si="6"/>
        <v>72.222222222222214</v>
      </c>
      <c r="Z10" s="200">
        <f t="shared" si="7"/>
        <v>8.3333333333333321</v>
      </c>
      <c r="AA10" s="200">
        <f t="shared" si="8"/>
        <v>8.3333333333333321</v>
      </c>
      <c r="AB10" s="200">
        <f t="shared" si="9"/>
        <v>8.8235294117647065</v>
      </c>
      <c r="AC10" s="200">
        <f t="shared" si="10"/>
        <v>11.76470588235294</v>
      </c>
      <c r="AD10" s="200">
        <f t="shared" si="11"/>
        <v>5.5555555555555554</v>
      </c>
      <c r="AE10" s="200">
        <f t="shared" si="12"/>
        <v>5.5555555555555554</v>
      </c>
      <c r="AF10" s="200"/>
      <c r="AG10" s="199"/>
      <c r="AH10" s="198"/>
      <c r="AI10" s="198"/>
      <c r="AJ10" s="198"/>
      <c r="AK10" s="198"/>
      <c r="AL10" s="198"/>
      <c r="AM10" s="221" t="s">
        <v>2416</v>
      </c>
      <c r="AN10" s="197">
        <f>AK8</f>
        <v>4.5007528703180881</v>
      </c>
      <c r="AO10" s="196" t="e">
        <f>AK25</f>
        <v>#VALUE!</v>
      </c>
    </row>
    <row r="11" spans="1:73" x14ac:dyDescent="0.15">
      <c r="A11" s="214"/>
      <c r="B11" s="195" t="s">
        <v>2398</v>
      </c>
      <c r="C11" s="237">
        <f>$H6</f>
        <v>8.695652173913043</v>
      </c>
      <c r="D11" s="236">
        <f>$H$7</f>
        <v>8</v>
      </c>
      <c r="E11" s="237">
        <f>$H$8</f>
        <v>84.210526315789465</v>
      </c>
      <c r="F11" s="236">
        <f>$H$9</f>
        <v>84.210526315789465</v>
      </c>
      <c r="G11" s="236">
        <f>$H$10</f>
        <v>100</v>
      </c>
      <c r="H11" s="236">
        <v>100</v>
      </c>
      <c r="I11" s="238">
        <f>100*HLOOKUP($B11&amp;"-"&amp;I$5,Jaccard!P:DO,MATCH("Jaccard",Jaccard!$J:$J,FALSE),FALSE)</f>
        <v>72.222222222222214</v>
      </c>
      <c r="J11" s="236">
        <f>100*HLOOKUP($B11&amp;"-"&amp;J$5,Jaccard!Q:DP,MATCH("Jaccard",Jaccard!$J:$J,FALSE),FALSE)</f>
        <v>8.3333333333333321</v>
      </c>
      <c r="K11" s="236">
        <f>100*HLOOKUP($B11&amp;"-"&amp;K$5,Jaccard!R:DQ,MATCH("Jaccard",Jaccard!$J:$J,FALSE),FALSE)</f>
        <v>8.3333333333333321</v>
      </c>
      <c r="L11" s="236">
        <f>100*HLOOKUP($B11&amp;"-"&amp;L$5,Jaccard!S:DR,MATCH("Jaccard",Jaccard!$J:$J,FALSE),FALSE)</f>
        <v>8.8235294117647065</v>
      </c>
      <c r="M11" s="236">
        <f>100*HLOOKUP($B11&amp;"-"&amp;M$5,Jaccard!T:DS,MATCH("Jaccard",Jaccard!$J:$J,FALSE),FALSE)</f>
        <v>11.76470588235294</v>
      </c>
      <c r="N11" s="236">
        <f>100*HLOOKUP($B11&amp;"-"&amp;N$5,Jaccard!U:DT,MATCH("Jaccard",Jaccard!$J:$J,FALSE),FALSE)</f>
        <v>5.5555555555555554</v>
      </c>
      <c r="O11" s="238">
        <f>100*HLOOKUP($B11&amp;"-"&amp;O$5,Jaccard!V:DU,MATCH("Jaccard",Jaccard!$J:$J,FALSE),FALSE)</f>
        <v>5.5555555555555554</v>
      </c>
      <c r="P11" s="230"/>
      <c r="Q11" s="199"/>
      <c r="R11" s="199" t="s">
        <v>2397</v>
      </c>
      <c r="S11" s="200">
        <f t="shared" si="0"/>
        <v>8.695652173913043</v>
      </c>
      <c r="T11" s="200">
        <f t="shared" si="1"/>
        <v>8</v>
      </c>
      <c r="U11" s="208">
        <f t="shared" si="2"/>
        <v>84.210526315789465</v>
      </c>
      <c r="V11" s="200">
        <f t="shared" si="3"/>
        <v>84.210526315789465</v>
      </c>
      <c r="W11" s="200">
        <f t="shared" si="4"/>
        <v>100</v>
      </c>
      <c r="X11" s="200">
        <f t="shared" si="5"/>
        <v>100</v>
      </c>
      <c r="Y11" s="203">
        <f t="shared" si="6"/>
        <v>72.222222222222214</v>
      </c>
      <c r="Z11" s="200">
        <f t="shared" si="7"/>
        <v>8.3333333333333321</v>
      </c>
      <c r="AA11" s="200">
        <f t="shared" si="8"/>
        <v>8.3333333333333321</v>
      </c>
      <c r="AB11" s="200">
        <f t="shared" si="9"/>
        <v>8.8235294117647065</v>
      </c>
      <c r="AC11" s="200">
        <f t="shared" si="10"/>
        <v>11.76470588235294</v>
      </c>
      <c r="AD11" s="200">
        <f t="shared" si="11"/>
        <v>5.5555555555555554</v>
      </c>
      <c r="AE11" s="200">
        <f t="shared" si="12"/>
        <v>5.5555555555555554</v>
      </c>
      <c r="AF11" s="200"/>
      <c r="AG11" s="199"/>
      <c r="AH11" s="198"/>
      <c r="AI11" s="198"/>
      <c r="AJ11" s="198"/>
      <c r="AK11" s="198"/>
      <c r="AL11" s="198"/>
      <c r="AM11" s="221"/>
      <c r="AN11" s="197"/>
      <c r="AO11" s="196"/>
    </row>
    <row r="12" spans="1:73" x14ac:dyDescent="0.15">
      <c r="A12" s="214"/>
      <c r="B12" s="195" t="s">
        <v>2396</v>
      </c>
      <c r="C12" s="237">
        <f>$I6</f>
        <v>10</v>
      </c>
      <c r="D12" s="236">
        <f>$I$7</f>
        <v>9.0909090909090917</v>
      </c>
      <c r="E12" s="232">
        <f>$I$8</f>
        <v>60</v>
      </c>
      <c r="F12" s="233">
        <f>$I$9</f>
        <v>60</v>
      </c>
      <c r="G12" s="233">
        <f>$I$10</f>
        <v>72.222222222222214</v>
      </c>
      <c r="H12" s="233">
        <f>$I$11</f>
        <v>72.222222222222214</v>
      </c>
      <c r="I12" s="231">
        <v>100</v>
      </c>
      <c r="J12" s="236">
        <f>100*HLOOKUP($B12&amp;"-"&amp;J$5,Jaccard!Q:DP,MATCH("Jaccard",Jaccard!$J:$J,FALSE),FALSE)</f>
        <v>5.8823529411764701</v>
      </c>
      <c r="K12" s="236">
        <f>100*HLOOKUP($B12&amp;"-"&amp;K$5,Jaccard!R:DQ,MATCH("Jaccard",Jaccard!$J:$J,FALSE),FALSE)</f>
        <v>5.8823529411764701</v>
      </c>
      <c r="L12" s="236">
        <f>100*HLOOKUP($B12&amp;"-"&amp;L$5,Jaccard!S:DR,MATCH("Jaccard",Jaccard!$J:$J,FALSE),FALSE)</f>
        <v>6.25</v>
      </c>
      <c r="M12" s="236">
        <f>100*HLOOKUP($B12&amp;"-"&amp;M$5,Jaccard!T:DS,MATCH("Jaccard",Jaccard!$J:$J,FALSE),FALSE)</f>
        <v>9.375</v>
      </c>
      <c r="N12" s="236">
        <f>100*HLOOKUP($B12&amp;"-"&amp;N$5,Jaccard!U:DT,MATCH("Jaccard",Jaccard!$J:$J,FALSE),FALSE)</f>
        <v>0</v>
      </c>
      <c r="O12" s="238">
        <f>100*HLOOKUP($B12&amp;"-"&amp;O$5,Jaccard!V:DU,MATCH("Jaccard",Jaccard!$J:$J,FALSE),FALSE)</f>
        <v>0</v>
      </c>
      <c r="P12" s="230"/>
      <c r="Q12" s="199"/>
      <c r="R12" s="199" t="s">
        <v>2395</v>
      </c>
      <c r="S12" s="200">
        <f t="shared" si="0"/>
        <v>10</v>
      </c>
      <c r="T12" s="200">
        <f t="shared" si="1"/>
        <v>9.0909090909090917</v>
      </c>
      <c r="U12" s="202">
        <f t="shared" si="2"/>
        <v>60</v>
      </c>
      <c r="V12" s="215">
        <f t="shared" si="3"/>
        <v>60</v>
      </c>
      <c r="W12" s="215">
        <f t="shared" si="4"/>
        <v>72.222222222222214</v>
      </c>
      <c r="X12" s="215">
        <f t="shared" si="5"/>
        <v>72.222222222222214</v>
      </c>
      <c r="Y12" s="201">
        <f t="shared" si="6"/>
        <v>100</v>
      </c>
      <c r="Z12" s="200">
        <f t="shared" si="7"/>
        <v>5.8823529411764701</v>
      </c>
      <c r="AA12" s="200">
        <f t="shared" si="8"/>
        <v>5.8823529411764701</v>
      </c>
      <c r="AB12" s="200">
        <f t="shared" si="9"/>
        <v>6.25</v>
      </c>
      <c r="AC12" s="200">
        <f t="shared" si="10"/>
        <v>9.375</v>
      </c>
      <c r="AD12" s="200">
        <f t="shared" si="11"/>
        <v>0</v>
      </c>
      <c r="AE12" s="200">
        <f t="shared" si="12"/>
        <v>0</v>
      </c>
      <c r="AF12" s="200"/>
      <c r="AG12" s="199"/>
      <c r="AH12" s="198"/>
      <c r="AI12" s="198"/>
      <c r="AJ12" s="198"/>
      <c r="AK12" s="198"/>
      <c r="AL12" s="198"/>
      <c r="AM12" s="198"/>
      <c r="AN12" s="197"/>
      <c r="AO12" s="196"/>
    </row>
    <row r="13" spans="1:73" x14ac:dyDescent="0.15">
      <c r="A13" s="214"/>
      <c r="B13" s="213" t="s">
        <v>2394</v>
      </c>
      <c r="C13" s="237">
        <f>$J6</f>
        <v>7.1428571428571423</v>
      </c>
      <c r="D13" s="236">
        <f>$J$7</f>
        <v>10.344827586206897</v>
      </c>
      <c r="E13" s="236">
        <f>$J$8</f>
        <v>8.1081081081081088</v>
      </c>
      <c r="F13" s="236">
        <f>$J$9</f>
        <v>8.1081081081081088</v>
      </c>
      <c r="G13" s="236">
        <f>$J$10</f>
        <v>8.3333333333333321</v>
      </c>
      <c r="H13" s="236">
        <f>$J$11</f>
        <v>8.3333333333333321</v>
      </c>
      <c r="I13" s="236">
        <f>$J$12</f>
        <v>5.8823529411764701</v>
      </c>
      <c r="J13" s="235">
        <v>100</v>
      </c>
      <c r="K13" s="239">
        <f>100*HLOOKUP($B13&amp;"-"&amp;K$5,Jaccard!R:DQ,MATCH("Jaccard",Jaccard!$J:$J,FALSE),FALSE)</f>
        <v>100</v>
      </c>
      <c r="L13" s="239">
        <f>100*HLOOKUP($B13&amp;"-"&amp;L$5,Jaccard!S:DR,MATCH("Jaccard",Jaccard!$J:$J,FALSE),FALSE)</f>
        <v>90.909090909090907</v>
      </c>
      <c r="M13" s="234">
        <f>100*HLOOKUP($B13&amp;"-"&amp;M$5,Jaccard!T:DS,MATCH("Jaccard",Jaccard!$J:$J,FALSE),FALSE)</f>
        <v>72</v>
      </c>
      <c r="N13" s="236">
        <f>100*HLOOKUP($B13&amp;"-"&amp;N$5,Jaccard!U:DT,MATCH("Jaccard",Jaccard!$J:$J,FALSE),FALSE)</f>
        <v>4.3478260869565215</v>
      </c>
      <c r="O13" s="238">
        <f>100*HLOOKUP($B13&amp;"-"&amp;O$5,Jaccard!V:DU,MATCH("Jaccard",Jaccard!$J:$J,FALSE),FALSE)</f>
        <v>4.3478260869565215</v>
      </c>
      <c r="P13" s="230"/>
      <c r="Q13" s="199"/>
      <c r="R13" s="199" t="s">
        <v>2393</v>
      </c>
      <c r="S13" s="200">
        <f t="shared" si="0"/>
        <v>7.1428571428571423</v>
      </c>
      <c r="T13" s="200">
        <f t="shared" si="1"/>
        <v>10.344827586206897</v>
      </c>
      <c r="U13" s="200">
        <f t="shared" si="2"/>
        <v>8.1081081081081088</v>
      </c>
      <c r="V13" s="200">
        <f t="shared" si="3"/>
        <v>8.1081081081081088</v>
      </c>
      <c r="W13" s="200">
        <f t="shared" si="4"/>
        <v>8.3333333333333321</v>
      </c>
      <c r="X13" s="200">
        <f t="shared" si="5"/>
        <v>8.3333333333333321</v>
      </c>
      <c r="Y13" s="200">
        <f t="shared" si="6"/>
        <v>5.8823529411764701</v>
      </c>
      <c r="Z13" s="219">
        <f t="shared" si="7"/>
        <v>100</v>
      </c>
      <c r="AA13" s="218">
        <f t="shared" si="8"/>
        <v>100</v>
      </c>
      <c r="AB13" s="218">
        <f t="shared" si="9"/>
        <v>90.909090909090907</v>
      </c>
      <c r="AC13" s="217">
        <f t="shared" si="10"/>
        <v>72</v>
      </c>
      <c r="AD13" s="200">
        <f t="shared" si="11"/>
        <v>4.3478260869565215</v>
      </c>
      <c r="AE13" s="200">
        <f t="shared" si="12"/>
        <v>4.3478260869565215</v>
      </c>
      <c r="AF13" s="200"/>
      <c r="AG13" s="199"/>
      <c r="AH13" s="198"/>
      <c r="AI13" s="198"/>
      <c r="AJ13" s="198"/>
      <c r="AK13" s="198"/>
      <c r="AL13" s="198"/>
      <c r="AM13" s="198"/>
      <c r="AN13" s="197"/>
      <c r="AO13" s="196"/>
    </row>
    <row r="14" spans="1:73" x14ac:dyDescent="0.15">
      <c r="A14" s="214" t="s">
        <v>2392</v>
      </c>
      <c r="B14" s="195" t="s">
        <v>2391</v>
      </c>
      <c r="C14" s="237">
        <f>$K6</f>
        <v>7.1428571428571423</v>
      </c>
      <c r="D14" s="236">
        <f>$K$7</f>
        <v>10.344827586206897</v>
      </c>
      <c r="E14" s="236">
        <f>$K$8</f>
        <v>8.1081081081081088</v>
      </c>
      <c r="F14" s="236">
        <f>$K$9</f>
        <v>8.1081081081081088</v>
      </c>
      <c r="G14" s="236">
        <f>$K$10</f>
        <v>8.3333333333333321</v>
      </c>
      <c r="H14" s="236">
        <f>$K$11</f>
        <v>8.3333333333333321</v>
      </c>
      <c r="I14" s="236">
        <f>$K$12</f>
        <v>5.8823529411764701</v>
      </c>
      <c r="J14" s="237">
        <f>$K$13</f>
        <v>100</v>
      </c>
      <c r="K14" s="236">
        <v>100</v>
      </c>
      <c r="L14" s="236">
        <f>100*HLOOKUP($B14&amp;"-"&amp;L$5,Jaccard!S:DR,MATCH("Jaccard",Jaccard!$J:$J,FALSE),FALSE)</f>
        <v>90.909090909090907</v>
      </c>
      <c r="M14" s="238">
        <f>100*HLOOKUP($B14&amp;"-"&amp;M$5,Jaccard!T:DS,MATCH("Jaccard",Jaccard!$J:$J,FALSE),FALSE)</f>
        <v>72</v>
      </c>
      <c r="N14" s="236">
        <f>100*HLOOKUP($B14&amp;"-"&amp;N$5,Jaccard!U:DT,MATCH("Jaccard",Jaccard!$J:$J,FALSE),FALSE)</f>
        <v>4.3478260869565215</v>
      </c>
      <c r="O14" s="238">
        <f>100*HLOOKUP($B14&amp;"-"&amp;O$5,Jaccard!V:DU,MATCH("Jaccard",Jaccard!$J:$J,FALSE),FALSE)</f>
        <v>4.3478260869565215</v>
      </c>
      <c r="P14" s="230"/>
      <c r="Q14" s="375" t="s">
        <v>2390</v>
      </c>
      <c r="R14" s="199" t="s">
        <v>2389</v>
      </c>
      <c r="S14" s="200">
        <f t="shared" si="0"/>
        <v>7.1428571428571423</v>
      </c>
      <c r="T14" s="200">
        <f t="shared" si="1"/>
        <v>10.344827586206897</v>
      </c>
      <c r="U14" s="200">
        <f t="shared" si="2"/>
        <v>8.1081081081081088</v>
      </c>
      <c r="V14" s="200">
        <f t="shared" si="3"/>
        <v>8.1081081081081088</v>
      </c>
      <c r="W14" s="200">
        <f t="shared" si="4"/>
        <v>8.3333333333333321</v>
      </c>
      <c r="X14" s="200">
        <f t="shared" si="5"/>
        <v>8.3333333333333321</v>
      </c>
      <c r="Y14" s="200">
        <f t="shared" si="6"/>
        <v>5.8823529411764701</v>
      </c>
      <c r="Z14" s="208">
        <f t="shared" si="7"/>
        <v>100</v>
      </c>
      <c r="AA14" s="200">
        <f t="shared" si="8"/>
        <v>100</v>
      </c>
      <c r="AB14" s="200">
        <f t="shared" si="9"/>
        <v>90.909090909090907</v>
      </c>
      <c r="AC14" s="203">
        <f t="shared" si="10"/>
        <v>72</v>
      </c>
      <c r="AD14" s="200">
        <f t="shared" si="11"/>
        <v>4.3478260869565215</v>
      </c>
      <c r="AE14" s="200">
        <f t="shared" si="12"/>
        <v>4.3478260869565215</v>
      </c>
      <c r="AF14" s="200"/>
      <c r="AG14" s="199"/>
      <c r="AH14" s="198"/>
      <c r="AI14" s="198"/>
      <c r="AJ14" s="198"/>
      <c r="AK14" s="198"/>
      <c r="AL14" s="198"/>
      <c r="AM14" s="198"/>
      <c r="AN14" s="197"/>
      <c r="AO14" s="196"/>
    </row>
    <row r="15" spans="1:73" x14ac:dyDescent="0.15">
      <c r="A15" s="214"/>
      <c r="B15" s="195" t="s">
        <v>2388</v>
      </c>
      <c r="C15" s="237">
        <f>$L6</f>
        <v>3.7037037037037033</v>
      </c>
      <c r="D15" s="236">
        <f>$L$7</f>
        <v>7.1428571428571423</v>
      </c>
      <c r="E15" s="236">
        <f>$L$8</f>
        <v>8.5714285714285712</v>
      </c>
      <c r="F15" s="236">
        <f>$L$9</f>
        <v>8.5714285714285712</v>
      </c>
      <c r="G15" s="236">
        <f>$L$10</f>
        <v>8.8235294117647065</v>
      </c>
      <c r="H15" s="236">
        <f>$L$11</f>
        <v>8.8235294117647065</v>
      </c>
      <c r="I15" s="236">
        <f>$L$12</f>
        <v>6.25</v>
      </c>
      <c r="J15" s="237">
        <f>$L$13</f>
        <v>90.909090909090907</v>
      </c>
      <c r="K15" s="236">
        <f>$L$14</f>
        <v>90.909090909090907</v>
      </c>
      <c r="L15" s="236">
        <v>100</v>
      </c>
      <c r="M15" s="238">
        <f>100*HLOOKUP($B15&amp;"-"&amp;M$5,Jaccard!T:DS,MATCH("Jaccard",Jaccard!$J:$J,FALSE),FALSE)</f>
        <v>78.260869565217391</v>
      </c>
      <c r="N15" s="236">
        <f>100*HLOOKUP($B15&amp;"-"&amp;N$5,Jaccard!U:DT,MATCH("Jaccard",Jaccard!$J:$J,FALSE),FALSE)</f>
        <v>4.7619047619047619</v>
      </c>
      <c r="O15" s="238">
        <f>100*HLOOKUP($B15&amp;"-"&amp;O$5,Jaccard!V:DU,MATCH("Jaccard",Jaccard!$J:$J,FALSE),FALSE)</f>
        <v>4.7619047619047619</v>
      </c>
      <c r="P15" s="230"/>
      <c r="Q15" s="375"/>
      <c r="R15" s="199" t="s">
        <v>2387</v>
      </c>
      <c r="S15" s="200">
        <f t="shared" si="0"/>
        <v>3.7037037037037033</v>
      </c>
      <c r="T15" s="200">
        <f t="shared" si="1"/>
        <v>7.1428571428571423</v>
      </c>
      <c r="U15" s="200">
        <f t="shared" si="2"/>
        <v>8.5714285714285712</v>
      </c>
      <c r="V15" s="200">
        <f t="shared" si="3"/>
        <v>8.5714285714285712</v>
      </c>
      <c r="W15" s="200">
        <f t="shared" si="4"/>
        <v>8.8235294117647065</v>
      </c>
      <c r="X15" s="200">
        <f t="shared" si="5"/>
        <v>8.8235294117647065</v>
      </c>
      <c r="Y15" s="200">
        <f t="shared" si="6"/>
        <v>6.25</v>
      </c>
      <c r="Z15" s="208">
        <f t="shared" si="7"/>
        <v>90.909090909090907</v>
      </c>
      <c r="AA15" s="200">
        <f t="shared" si="8"/>
        <v>90.909090909090907</v>
      </c>
      <c r="AB15" s="200">
        <f t="shared" si="9"/>
        <v>100</v>
      </c>
      <c r="AC15" s="203">
        <f t="shared" si="10"/>
        <v>78.260869565217391</v>
      </c>
      <c r="AD15" s="200">
        <f t="shared" si="11"/>
        <v>4.7619047619047619</v>
      </c>
      <c r="AE15" s="200">
        <f t="shared" si="12"/>
        <v>4.7619047619047619</v>
      </c>
      <c r="AF15" s="200"/>
      <c r="AG15" s="199"/>
      <c r="AH15" s="198"/>
      <c r="AI15" s="198"/>
      <c r="AJ15" s="198"/>
      <c r="AK15" s="198"/>
      <c r="AL15" s="198"/>
      <c r="AM15" s="198"/>
      <c r="AN15" s="197"/>
      <c r="AO15" s="196"/>
    </row>
    <row r="16" spans="1:73" x14ac:dyDescent="0.15">
      <c r="A16" s="214"/>
      <c r="B16" s="195" t="s">
        <v>2386</v>
      </c>
      <c r="C16" s="237">
        <f>$M6</f>
        <v>7.4074074074074066</v>
      </c>
      <c r="D16" s="236">
        <f>$M$7</f>
        <v>10.714285714285714</v>
      </c>
      <c r="E16" s="236">
        <f>$M$8</f>
        <v>8.3333333333333321</v>
      </c>
      <c r="F16" s="236">
        <f>$M$9</f>
        <v>8.3333333333333321</v>
      </c>
      <c r="G16" s="236">
        <f>$M$10</f>
        <v>11.76470588235294</v>
      </c>
      <c r="H16" s="236">
        <f>$M$11</f>
        <v>11.76470588235294</v>
      </c>
      <c r="I16" s="236">
        <f>$M$12</f>
        <v>9.375</v>
      </c>
      <c r="J16" s="232">
        <f>$M$13</f>
        <v>72</v>
      </c>
      <c r="K16" s="233">
        <f>$M$14</f>
        <v>72</v>
      </c>
      <c r="L16" s="233">
        <f>$M$15</f>
        <v>78.260869565217391</v>
      </c>
      <c r="M16" s="231">
        <v>100</v>
      </c>
      <c r="N16" s="236">
        <f>100*HLOOKUP($B16&amp;"-"&amp;N$5,Jaccard!U:DT,MATCH("Jaccard",Jaccard!$J:$J,FALSE),FALSE)</f>
        <v>4.5454545454545459</v>
      </c>
      <c r="O16" s="238">
        <f>100*HLOOKUP($B16&amp;"-"&amp;O$5,Jaccard!V:DU,MATCH("Jaccard",Jaccard!$J:$J,FALSE),FALSE)</f>
        <v>4.5454545454545459</v>
      </c>
      <c r="P16" s="230"/>
      <c r="Q16" s="199"/>
      <c r="R16" s="199" t="s">
        <v>2385</v>
      </c>
      <c r="S16" s="200">
        <f t="shared" si="0"/>
        <v>7.4074074074074066</v>
      </c>
      <c r="T16" s="200">
        <f t="shared" si="1"/>
        <v>10.714285714285714</v>
      </c>
      <c r="U16" s="200">
        <f t="shared" si="2"/>
        <v>8.3333333333333321</v>
      </c>
      <c r="V16" s="200">
        <f t="shared" si="3"/>
        <v>8.3333333333333321</v>
      </c>
      <c r="W16" s="200">
        <f t="shared" si="4"/>
        <v>11.76470588235294</v>
      </c>
      <c r="X16" s="200">
        <f t="shared" si="5"/>
        <v>11.76470588235294</v>
      </c>
      <c r="Y16" s="200">
        <f t="shared" si="6"/>
        <v>9.375</v>
      </c>
      <c r="Z16" s="202">
        <f t="shared" si="7"/>
        <v>72</v>
      </c>
      <c r="AA16" s="215">
        <f t="shared" si="8"/>
        <v>72</v>
      </c>
      <c r="AB16" s="215">
        <f t="shared" si="9"/>
        <v>78.260869565217391</v>
      </c>
      <c r="AC16" s="201">
        <f t="shared" si="10"/>
        <v>100</v>
      </c>
      <c r="AD16" s="200">
        <f t="shared" si="11"/>
        <v>4.5454545454545459</v>
      </c>
      <c r="AE16" s="215">
        <f t="shared" si="12"/>
        <v>4.5454545454545459</v>
      </c>
      <c r="AF16" s="200"/>
      <c r="AG16" s="199"/>
      <c r="AH16" s="198"/>
      <c r="AI16" s="198"/>
      <c r="AJ16" s="198"/>
      <c r="AK16" s="198"/>
      <c r="AL16" s="198"/>
      <c r="AM16" s="198"/>
      <c r="AN16" s="197"/>
      <c r="AO16" s="196"/>
    </row>
    <row r="17" spans="1:41" x14ac:dyDescent="0.15">
      <c r="A17" s="214" t="s">
        <v>2384</v>
      </c>
      <c r="B17" s="213" t="s">
        <v>2383</v>
      </c>
      <c r="C17" s="237">
        <f>$N6</f>
        <v>11.111111111111111</v>
      </c>
      <c r="D17" s="236">
        <f>$N$7</f>
        <v>9.0909090909090917</v>
      </c>
      <c r="E17" s="236">
        <f>$N$8</f>
        <v>5.2631578947368416</v>
      </c>
      <c r="F17" s="236">
        <f>$N$9</f>
        <v>5.2631578947368416</v>
      </c>
      <c r="G17" s="236">
        <f>$N$10</f>
        <v>5.5555555555555554</v>
      </c>
      <c r="H17" s="236">
        <f>$N$11</f>
        <v>5.5555555555555554</v>
      </c>
      <c r="I17" s="236">
        <f>$N$12</f>
        <v>0</v>
      </c>
      <c r="J17" s="236">
        <f>$N$13</f>
        <v>4.3478260869565215</v>
      </c>
      <c r="K17" s="236">
        <f>$N$14</f>
        <v>4.3478260869565215</v>
      </c>
      <c r="L17" s="236">
        <f>$N$15</f>
        <v>4.7619047619047619</v>
      </c>
      <c r="M17" s="236">
        <f>$N$16</f>
        <v>4.5454545454545459</v>
      </c>
      <c r="N17" s="235">
        <v>100</v>
      </c>
      <c r="O17" s="234">
        <f>100*HLOOKUP($B17&amp;"-"&amp;O$5,Jaccard!V:DU,MATCH("Jaccard",Jaccard!$J:$J,FALSE),FALSE)</f>
        <v>100</v>
      </c>
      <c r="P17" s="230"/>
      <c r="Q17" s="375" t="s">
        <v>2382</v>
      </c>
      <c r="R17" s="199" t="s">
        <v>2381</v>
      </c>
      <c r="S17" s="200">
        <f t="shared" si="0"/>
        <v>11.111111111111111</v>
      </c>
      <c r="T17" s="200">
        <f t="shared" si="1"/>
        <v>9.0909090909090917</v>
      </c>
      <c r="U17" s="200">
        <f t="shared" si="2"/>
        <v>5.2631578947368416</v>
      </c>
      <c r="V17" s="200">
        <f t="shared" si="3"/>
        <v>5.2631578947368416</v>
      </c>
      <c r="W17" s="200">
        <f t="shared" si="4"/>
        <v>5.5555555555555554</v>
      </c>
      <c r="X17" s="200">
        <f t="shared" si="5"/>
        <v>5.5555555555555554</v>
      </c>
      <c r="Y17" s="200">
        <f t="shared" si="6"/>
        <v>0</v>
      </c>
      <c r="Z17" s="200">
        <f t="shared" si="7"/>
        <v>4.3478260869565215</v>
      </c>
      <c r="AA17" s="200">
        <f t="shared" si="8"/>
        <v>4.3478260869565215</v>
      </c>
      <c r="AB17" s="200">
        <f t="shared" si="9"/>
        <v>4.7619047619047619</v>
      </c>
      <c r="AC17" s="200">
        <f t="shared" si="10"/>
        <v>4.5454545454545459</v>
      </c>
      <c r="AD17" s="219">
        <f t="shared" si="11"/>
        <v>100</v>
      </c>
      <c r="AE17" s="217">
        <f t="shared" si="12"/>
        <v>100</v>
      </c>
      <c r="AF17" s="200"/>
      <c r="AG17" s="199"/>
      <c r="AH17" s="198"/>
      <c r="AI17" s="198"/>
      <c r="AJ17" s="198"/>
      <c r="AK17" s="198"/>
      <c r="AL17" s="198"/>
      <c r="AM17" s="198"/>
      <c r="AN17" s="197"/>
      <c r="AO17" s="196"/>
    </row>
    <row r="18" spans="1:41" x14ac:dyDescent="0.15">
      <c r="B18" s="195" t="s">
        <v>2380</v>
      </c>
      <c r="C18" s="232">
        <f>$O6</f>
        <v>11.111111111111111</v>
      </c>
      <c r="D18" s="233">
        <f>$O$7</f>
        <v>9.0909090909090917</v>
      </c>
      <c r="E18" s="233">
        <f>$O$8</f>
        <v>5.2631578947368416</v>
      </c>
      <c r="F18" s="233">
        <f>$O$9</f>
        <v>5.2631578947368416</v>
      </c>
      <c r="G18" s="233">
        <f>$O$10</f>
        <v>5.5555555555555554</v>
      </c>
      <c r="H18" s="233">
        <f>$O$11</f>
        <v>5.5555555555555554</v>
      </c>
      <c r="I18" s="233">
        <f>$O$12</f>
        <v>0</v>
      </c>
      <c r="J18" s="233">
        <f>$O$13</f>
        <v>4.3478260869565215</v>
      </c>
      <c r="K18" s="233">
        <f>$O$14</f>
        <v>4.3478260869565215</v>
      </c>
      <c r="L18" s="233">
        <f>$O$15</f>
        <v>4.7619047619047619</v>
      </c>
      <c r="M18" s="233">
        <f>$O$16</f>
        <v>4.5454545454545459</v>
      </c>
      <c r="N18" s="232">
        <f>$O$17</f>
        <v>100</v>
      </c>
      <c r="O18" s="231">
        <v>100</v>
      </c>
      <c r="P18" s="230"/>
      <c r="Q18" s="375"/>
      <c r="R18" s="199" t="s">
        <v>2379</v>
      </c>
      <c r="S18" s="200">
        <f t="shared" si="0"/>
        <v>11.111111111111111</v>
      </c>
      <c r="T18" s="200">
        <f t="shared" si="1"/>
        <v>9.0909090909090917</v>
      </c>
      <c r="U18" s="200">
        <f t="shared" si="2"/>
        <v>5.2631578947368416</v>
      </c>
      <c r="V18" s="200">
        <f t="shared" si="3"/>
        <v>5.2631578947368416</v>
      </c>
      <c r="W18" s="200">
        <f t="shared" si="4"/>
        <v>5.5555555555555554</v>
      </c>
      <c r="X18" s="200">
        <f t="shared" si="5"/>
        <v>5.5555555555555554</v>
      </c>
      <c r="Y18" s="200">
        <f t="shared" si="6"/>
        <v>0</v>
      </c>
      <c r="Z18" s="200">
        <f t="shared" si="7"/>
        <v>4.3478260869565215</v>
      </c>
      <c r="AA18" s="200">
        <f t="shared" si="8"/>
        <v>4.3478260869565215</v>
      </c>
      <c r="AB18" s="200">
        <f t="shared" si="9"/>
        <v>4.7619047619047619</v>
      </c>
      <c r="AC18" s="203">
        <f t="shared" si="10"/>
        <v>4.5454545454545459</v>
      </c>
      <c r="AD18" s="202">
        <f t="shared" si="11"/>
        <v>100</v>
      </c>
      <c r="AE18" s="201">
        <f t="shared" si="12"/>
        <v>100</v>
      </c>
      <c r="AF18" s="200"/>
      <c r="AG18" s="199"/>
      <c r="AH18" s="198"/>
      <c r="AI18" s="198"/>
      <c r="AJ18" s="198"/>
      <c r="AK18" s="198"/>
      <c r="AL18" s="198"/>
      <c r="AM18" s="198"/>
      <c r="AN18" s="197"/>
      <c r="AO18" s="196"/>
    </row>
    <row r="19" spans="1:41" x14ac:dyDescent="0.15">
      <c r="P19" s="198"/>
      <c r="Q19" s="199"/>
      <c r="R19" s="199"/>
      <c r="S19" s="221"/>
      <c r="T19" s="221"/>
      <c r="U19" s="221"/>
      <c r="V19" s="221"/>
      <c r="W19" s="221"/>
      <c r="X19" s="221"/>
      <c r="Y19" s="221"/>
      <c r="Z19" s="221"/>
      <c r="AA19" s="221"/>
      <c r="AB19" s="221"/>
      <c r="AC19" s="221"/>
      <c r="AD19" s="221"/>
      <c r="AE19" s="221"/>
      <c r="AF19" s="221"/>
      <c r="AG19" s="199"/>
      <c r="AH19" s="198"/>
      <c r="AI19" s="198"/>
      <c r="AJ19" s="198"/>
      <c r="AK19" s="198"/>
      <c r="AL19" s="198"/>
      <c r="AM19" s="198"/>
      <c r="AN19" s="197"/>
      <c r="AO19" s="196"/>
    </row>
    <row r="20" spans="1:41" x14ac:dyDescent="0.15">
      <c r="B20" s="195" t="s">
        <v>2415</v>
      </c>
      <c r="P20" s="198"/>
      <c r="Q20" s="199"/>
      <c r="R20" s="229" t="str">
        <f>B20</f>
        <v>Log(Emax/EC50) difference - for the overlapping receptor couplings</v>
      </c>
      <c r="S20" s="221"/>
      <c r="T20" s="221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9" t="s">
        <v>2414</v>
      </c>
      <c r="AH20" s="198"/>
      <c r="AI20" s="198"/>
      <c r="AJ20" s="198"/>
      <c r="AK20" s="198"/>
      <c r="AL20" s="198"/>
      <c r="AM20" s="198"/>
      <c r="AN20" s="197"/>
      <c r="AO20" s="196"/>
    </row>
    <row r="21" spans="1:41" x14ac:dyDescent="0.15">
      <c r="C21" s="214" t="s">
        <v>2413</v>
      </c>
      <c r="D21" s="226"/>
      <c r="E21" s="226"/>
      <c r="F21" s="226"/>
      <c r="G21" s="214" t="s">
        <v>2402</v>
      </c>
      <c r="H21" s="226"/>
      <c r="I21" s="226"/>
      <c r="J21" s="226"/>
      <c r="K21" s="214" t="s">
        <v>2392</v>
      </c>
      <c r="L21" s="226"/>
      <c r="M21" s="226"/>
      <c r="N21" s="214" t="s">
        <v>2384</v>
      </c>
      <c r="P21" s="198"/>
      <c r="Q21" s="199"/>
      <c r="R21" s="199"/>
      <c r="S21" s="376" t="s">
        <v>2412</v>
      </c>
      <c r="T21" s="376"/>
      <c r="U21" s="199"/>
      <c r="V21" s="199"/>
      <c r="W21" s="228" t="s">
        <v>2400</v>
      </c>
      <c r="X21" s="199"/>
      <c r="Y21" s="199"/>
      <c r="Z21" s="199"/>
      <c r="AA21" s="375" t="s">
        <v>2390</v>
      </c>
      <c r="AB21" s="375"/>
      <c r="AC21" s="199"/>
      <c r="AD21" s="376" t="s">
        <v>2382</v>
      </c>
      <c r="AE21" s="376"/>
      <c r="AF21" s="221"/>
      <c r="AG21" s="199"/>
      <c r="AH21" s="198"/>
      <c r="AI21" s="198"/>
      <c r="AJ21" s="198"/>
      <c r="AK21" s="198"/>
      <c r="AL21" s="198"/>
      <c r="AM21" s="198"/>
      <c r="AN21" s="197"/>
      <c r="AO21" s="196"/>
    </row>
    <row r="22" spans="1:41" x14ac:dyDescent="0.15">
      <c r="C22" s="226" t="s">
        <v>2413</v>
      </c>
      <c r="D22" s="226" t="s">
        <v>2411</v>
      </c>
      <c r="E22" s="227" t="s">
        <v>2408</v>
      </c>
      <c r="F22" s="226" t="s">
        <v>2405</v>
      </c>
      <c r="G22" s="226" t="s">
        <v>2401</v>
      </c>
      <c r="H22" s="226" t="s">
        <v>2398</v>
      </c>
      <c r="I22" s="226" t="s">
        <v>2396</v>
      </c>
      <c r="J22" s="227" t="s">
        <v>2394</v>
      </c>
      <c r="K22" s="226" t="s">
        <v>2391</v>
      </c>
      <c r="L22" s="226" t="s">
        <v>2388</v>
      </c>
      <c r="M22" s="226" t="s">
        <v>2386</v>
      </c>
      <c r="N22" s="227" t="s">
        <v>2383</v>
      </c>
      <c r="O22" s="226" t="s">
        <v>2380</v>
      </c>
      <c r="P22" s="221"/>
      <c r="Q22" s="199"/>
      <c r="R22" s="199"/>
      <c r="S22" s="199" t="s">
        <v>2412</v>
      </c>
      <c r="T22" s="225" t="s">
        <v>2410</v>
      </c>
      <c r="U22" s="199" t="s">
        <v>2407</v>
      </c>
      <c r="V22" s="199" t="s">
        <v>2404</v>
      </c>
      <c r="W22" s="199" t="s">
        <v>2399</v>
      </c>
      <c r="X22" s="199" t="s">
        <v>2397</v>
      </c>
      <c r="Y22" s="199" t="s">
        <v>2395</v>
      </c>
      <c r="Z22" s="199" t="s">
        <v>2393</v>
      </c>
      <c r="AA22" s="199" t="s">
        <v>2389</v>
      </c>
      <c r="AB22" s="199" t="s">
        <v>2387</v>
      </c>
      <c r="AC22" s="199" t="s">
        <v>2385</v>
      </c>
      <c r="AD22" s="199" t="s">
        <v>2381</v>
      </c>
      <c r="AE22" s="199" t="s">
        <v>2379</v>
      </c>
      <c r="AF22" s="221"/>
      <c r="AG22" s="199"/>
      <c r="AH22" s="199" t="s">
        <v>2412</v>
      </c>
      <c r="AI22" s="222" t="s">
        <v>2409</v>
      </c>
      <c r="AJ22" s="222" t="s">
        <v>2406</v>
      </c>
      <c r="AK22" s="222" t="s">
        <v>2403</v>
      </c>
      <c r="AL22" s="198"/>
      <c r="AM22" s="221"/>
      <c r="AN22" s="224"/>
      <c r="AO22" s="196"/>
    </row>
    <row r="23" spans="1:41" x14ac:dyDescent="0.15">
      <c r="A23" s="214" t="s">
        <v>2413</v>
      </c>
      <c r="B23" s="195" t="s">
        <v>2413</v>
      </c>
      <c r="C23" s="210">
        <v>0</v>
      </c>
      <c r="D23" s="209" t="e">
        <f>HLOOKUP($B23&amp;"-"&amp;D$22,Inoue!L:EK,MATCH("Avg",Inoue!$A:$A,FALSE),FALSE)</f>
        <v>#N/A</v>
      </c>
      <c r="E23" s="220" t="e">
        <f>AVERAGE(HLOOKUP($B23&amp;"-"&amp;E$22,Bouvier!K:DX,MATCH("Avg",Bouvier!$A:$A,FALSE),FALSE),HLOOKUP($B23&amp;"-"&amp;E$22,Inoue!M:EL,MATCH("Avg",Inoue!$A:$A,FALSE),FALSE))</f>
        <v>#VALUE!</v>
      </c>
      <c r="F23" s="220" t="e">
        <f>AVERAGE(HLOOKUP($B23&amp;"-"&amp;F$22,Bouvier!L:DY,MATCH("Avg",Bouvier!$A:$A,FALSE),FALSE),HLOOKUP($B23&amp;"-"&amp;F$22,Inoue!N:EM,MATCH("Avg",Inoue!$A:$A,FALSE),FALSE))</f>
        <v>#VALUE!</v>
      </c>
      <c r="G23" s="220" t="e">
        <f>AVERAGE(HLOOKUP($B23&amp;"-"&amp;G$22,Bouvier!M:DZ,MATCH("Avg",Bouvier!$A:$A,FALSE),FALSE),HLOOKUP($B23&amp;"-"&amp;G$22,Inoue!O:EN,MATCH("Avg",Inoue!$A:$A,FALSE),FALSE))</f>
        <v>#VALUE!</v>
      </c>
      <c r="H23" s="220" t="e">
        <f>AVERAGE(HLOOKUP($B23&amp;"-"&amp;H$22,Bouvier!N:EA,MATCH("Avg",Bouvier!$A:$A,FALSE),FALSE),HLOOKUP($B23&amp;"-"&amp;H$22,Inoue!P:EO,MATCH("Avg",Inoue!$A:$A,FALSE),FALSE))</f>
        <v>#VALUE!</v>
      </c>
      <c r="I23" s="220" t="e">
        <f>AVERAGE(HLOOKUP($B23&amp;"-"&amp;I$22,Bouvier!O:EB,MATCH("Avg",Bouvier!$A:$A,FALSE),FALSE),HLOOKUP($B23&amp;"-"&amp;I$22,Inoue!Q:EP,MATCH("Avg",Inoue!$A:$A,FALSE),FALSE))</f>
        <v>#VALUE!</v>
      </c>
      <c r="J23" s="220" t="e">
        <f>AVERAGE(HLOOKUP($B23&amp;"-"&amp;J$22,Bouvier!P:EC,MATCH("Avg",Bouvier!$A:$A,FALSE),FALSE),HLOOKUP($B23&amp;"-"&amp;J$22,Inoue!R:EQ,MATCH("Avg",Inoue!$A:$A,FALSE),FALSE))</f>
        <v>#VALUE!</v>
      </c>
      <c r="K23" s="220" t="e">
        <f>AVERAGE(HLOOKUP($B23&amp;"-"&amp;K$22,Bouvier!Q:ED,MATCH("Avg",Bouvier!$A:$A,FALSE),FALSE),HLOOKUP($B23&amp;"-"&amp;K$22,Inoue!S:ER,MATCH("Avg",Inoue!$A:$A,FALSE),FALSE))</f>
        <v>#VALUE!</v>
      </c>
      <c r="L23" s="220" t="e">
        <f>AVERAGE(HLOOKUP($B23&amp;"-"&amp;L$22,Bouvier!R:EE,MATCH("Avg",Bouvier!$A:$A,FALSE),FALSE),HLOOKUP($B23&amp;"-"&amp;L$22,Inoue!T:ES,MATCH("Avg",Inoue!$A:$A,FALSE),FALSE))</f>
        <v>#VALUE!</v>
      </c>
      <c r="M23" s="220" t="e">
        <f>AVERAGE(HLOOKUP($B23&amp;"-"&amp;M$22,Bouvier!S:EF,MATCH("Avg",Bouvier!$A:$A,FALSE),FALSE),HLOOKUP($B23&amp;"-"&amp;M$22,Inoue!U:ET,MATCH("Avg",Inoue!$A:$A,FALSE),FALSE))</f>
        <v>#VALUE!</v>
      </c>
      <c r="N23" s="220" t="e">
        <f>AVERAGE(HLOOKUP($B23&amp;"-"&amp;N$22,Bouvier!T:EG,MATCH("Avg",Bouvier!$A:$A,FALSE),FALSE),HLOOKUP($B23&amp;"-"&amp;N$22,Inoue!V:EU,MATCH("Avg",Inoue!$A:$A,FALSE),FALSE))</f>
        <v>#VALUE!</v>
      </c>
      <c r="O23" s="209" t="e">
        <f>AVERAGE(HLOOKUP($B23&amp;"-"&amp;O$22,Bouvier!U:EH,MATCH("Avg",Bouvier!$A:$A,FALSE),FALSE),HLOOKUP($B23&amp;"-"&amp;O$22,Inoue!W:EV,MATCH("Avg",Inoue!$A:$A,FALSE),FALSE))</f>
        <v>#VALUE!</v>
      </c>
      <c r="P23" s="204"/>
      <c r="Q23" s="375" t="s">
        <v>2412</v>
      </c>
      <c r="R23" s="199" t="s">
        <v>2412</v>
      </c>
      <c r="S23" s="219">
        <f t="shared" ref="S23:S35" si="13">C23</f>
        <v>0</v>
      </c>
      <c r="T23" s="217" t="e">
        <f t="shared" ref="T23:T35" si="14">D23</f>
        <v>#N/A</v>
      </c>
      <c r="U23" s="200" t="e">
        <f t="shared" ref="U23:U35" si="15">E23</f>
        <v>#VALUE!</v>
      </c>
      <c r="V23" s="200" t="e">
        <f t="shared" ref="V23:V35" si="16">F23</f>
        <v>#VALUE!</v>
      </c>
      <c r="W23" s="200" t="e">
        <f t="shared" ref="W23:W35" si="17">G23</f>
        <v>#VALUE!</v>
      </c>
      <c r="X23" s="200" t="e">
        <f t="shared" ref="X23:X35" si="18">H23</f>
        <v>#VALUE!</v>
      </c>
      <c r="Y23" s="200" t="e">
        <f t="shared" ref="Y23:Y35" si="19">I23</f>
        <v>#VALUE!</v>
      </c>
      <c r="Z23" s="200" t="e">
        <f t="shared" ref="Z23:Z35" si="20">J23</f>
        <v>#VALUE!</v>
      </c>
      <c r="AA23" s="200" t="e">
        <f t="shared" ref="AA23:AA35" si="21">K23</f>
        <v>#VALUE!</v>
      </c>
      <c r="AB23" s="200" t="e">
        <f t="shared" ref="AB23:AB35" si="22">L23</f>
        <v>#VALUE!</v>
      </c>
      <c r="AC23" s="200" t="e">
        <f t="shared" ref="AC23:AC35" si="23">M23</f>
        <v>#VALUE!</v>
      </c>
      <c r="AD23" s="200" t="e">
        <f t="shared" ref="AD23:AD35" si="24">N23</f>
        <v>#VALUE!</v>
      </c>
      <c r="AE23" s="223" t="e">
        <f t="shared" ref="AE23:AE35" si="25">O23</f>
        <v>#VALUE!</v>
      </c>
      <c r="AF23" s="200"/>
      <c r="AG23" s="199" t="s">
        <v>2412</v>
      </c>
      <c r="AH23" s="219" t="e">
        <f>AVERAGE(C23:D24)</f>
        <v>#N/A</v>
      </c>
      <c r="AI23" s="218" t="e">
        <f>AVERAGE(U23:Y24)</f>
        <v>#VALUE!</v>
      </c>
      <c r="AJ23" s="218" t="e">
        <f>AVERAGE(Z23:AC24)</f>
        <v>#VALUE!</v>
      </c>
      <c r="AK23" s="217" t="e">
        <f>AVERAGE(AD23:AE24)</f>
        <v>#VALUE!</v>
      </c>
      <c r="AL23" s="198"/>
      <c r="AM23" s="221"/>
      <c r="AN23" s="196"/>
      <c r="AO23" s="196"/>
    </row>
    <row r="24" spans="1:41" x14ac:dyDescent="0.15">
      <c r="A24" s="214"/>
      <c r="B24" s="195" t="s">
        <v>2411</v>
      </c>
      <c r="C24" s="206" t="e">
        <f>$D23</f>
        <v>#N/A</v>
      </c>
      <c r="D24" s="205">
        <v>0</v>
      </c>
      <c r="E24" s="211" t="e">
        <f>HLOOKUP($B24&amp;"-"&amp;E$22,Inoue!M:EL,MATCH("Avg",Inoue!$A:$A,FALSE),FALSE)</f>
        <v>#N/A</v>
      </c>
      <c r="F24" s="211" t="e">
        <f>HLOOKUP($B24&amp;"-"&amp;F$22,Inoue!N:EM,MATCH("Avg",Inoue!$A:$A,FALSE),FALSE)</f>
        <v>#N/A</v>
      </c>
      <c r="G24" s="211" t="e">
        <f>HLOOKUP($B24&amp;"-"&amp;G$22,Inoue!O:EN,MATCH("Avg",Inoue!$A:$A,FALSE),FALSE)</f>
        <v>#N/A</v>
      </c>
      <c r="H24" s="211" t="e">
        <f>HLOOKUP($B24&amp;"-"&amp;H$22,Inoue!P:EO,MATCH("Avg",Inoue!$A:$A,FALSE),FALSE)</f>
        <v>#N/A</v>
      </c>
      <c r="I24" s="211" t="e">
        <f>HLOOKUP($B24&amp;"-"&amp;I$22,Inoue!Q:EP,MATCH("Avg",Inoue!$A:$A,FALSE),FALSE)</f>
        <v>#N/A</v>
      </c>
      <c r="J24" s="211" t="e">
        <f>HLOOKUP($B24&amp;"-"&amp;J$22,Inoue!R:EQ,MATCH("Avg",Inoue!$A:$A,FALSE),FALSE)</f>
        <v>#N/A</v>
      </c>
      <c r="K24" s="211" t="e">
        <f>HLOOKUP($B24&amp;"-"&amp;K$22,Inoue!S:ER,MATCH("Avg",Inoue!$A:$A,FALSE),FALSE)</f>
        <v>#N/A</v>
      </c>
      <c r="L24" s="211" t="e">
        <f>HLOOKUP($B24&amp;"-"&amp;L$22,Inoue!T:ES,MATCH("Avg",Inoue!$A:$A,FALSE),FALSE)</f>
        <v>#N/A</v>
      </c>
      <c r="M24" s="211" t="e">
        <f>HLOOKUP($B24&amp;"-"&amp;M$22,Inoue!U:ET,MATCH("Avg",Inoue!$A:$A,FALSE),FALSE)</f>
        <v>#N/A</v>
      </c>
      <c r="N24" s="211" t="e">
        <f>HLOOKUP($B24&amp;"-"&amp;N$22,Inoue!V:EU,MATCH("Avg",Inoue!$A:$A,FALSE),FALSE)</f>
        <v>#N/A</v>
      </c>
      <c r="O24" s="216" t="e">
        <f>HLOOKUP($B24&amp;"-"&amp;O$22,Inoue!W:EV,MATCH("Avg",Inoue!$A:$A,FALSE),FALSE)</f>
        <v>#N/A</v>
      </c>
      <c r="P24" s="204"/>
      <c r="Q24" s="375"/>
      <c r="R24" s="199" t="s">
        <v>2410</v>
      </c>
      <c r="S24" s="202" t="e">
        <f t="shared" si="13"/>
        <v>#N/A</v>
      </c>
      <c r="T24" s="201">
        <f t="shared" si="14"/>
        <v>0</v>
      </c>
      <c r="U24" s="200" t="e">
        <f t="shared" si="15"/>
        <v>#N/A</v>
      </c>
      <c r="V24" s="200" t="e">
        <f t="shared" si="16"/>
        <v>#N/A</v>
      </c>
      <c r="W24" s="200" t="e">
        <f t="shared" si="17"/>
        <v>#N/A</v>
      </c>
      <c r="X24" s="200" t="e">
        <f t="shared" si="18"/>
        <v>#N/A</v>
      </c>
      <c r="Y24" s="200" t="e">
        <f t="shared" si="19"/>
        <v>#N/A</v>
      </c>
      <c r="Z24" s="200" t="e">
        <f t="shared" si="20"/>
        <v>#N/A</v>
      </c>
      <c r="AA24" s="200" t="e">
        <f t="shared" si="21"/>
        <v>#N/A</v>
      </c>
      <c r="AB24" s="200" t="e">
        <f t="shared" si="22"/>
        <v>#N/A</v>
      </c>
      <c r="AC24" s="200" t="e">
        <f t="shared" si="23"/>
        <v>#N/A</v>
      </c>
      <c r="AD24" s="200" t="e">
        <f t="shared" si="24"/>
        <v>#N/A</v>
      </c>
      <c r="AE24" s="200" t="e">
        <f t="shared" si="25"/>
        <v>#N/A</v>
      </c>
      <c r="AF24" s="200"/>
      <c r="AG24" s="222" t="s">
        <v>2409</v>
      </c>
      <c r="AH24" s="208" t="e">
        <f>AVERAGE(S25:T29)</f>
        <v>#VALUE!</v>
      </c>
      <c r="AI24" s="200" t="e">
        <f>AVERAGE(U25:Y29)</f>
        <v>#VALUE!</v>
      </c>
      <c r="AJ24" s="200" t="e">
        <f>AVERAGE(Z25:AC29)</f>
        <v>#VALUE!</v>
      </c>
      <c r="AK24" s="203" t="e">
        <f>AVERAGE(AD25:AE29)</f>
        <v>#VALUE!</v>
      </c>
      <c r="AL24" s="198"/>
      <c r="AM24" s="221"/>
      <c r="AN24" s="196"/>
      <c r="AO24" s="196"/>
    </row>
    <row r="25" spans="1:41" x14ac:dyDescent="0.15">
      <c r="A25" s="214"/>
      <c r="B25" s="213" t="s">
        <v>2408</v>
      </c>
      <c r="C25" s="212" t="e">
        <f>$E23</f>
        <v>#VALUE!</v>
      </c>
      <c r="D25" s="211" t="e">
        <f>$E$24</f>
        <v>#N/A</v>
      </c>
      <c r="E25" s="210">
        <v>0</v>
      </c>
      <c r="F25" s="220" t="str">
        <f>HLOOKUP($B25&amp;"-"&amp;F$22,Bouvier!L:DY,MATCH("Avg",Bouvier!$A:$A,FALSE),FALSE)</f>
        <v/>
      </c>
      <c r="G25" s="220" t="e">
        <f>AVERAGE(HLOOKUP($B25&amp;"-"&amp;G$22,Bouvier!M:DZ,MATCH("Avg",Bouvier!$A:$A,FALSE),FALSE),HLOOKUP($B25&amp;"-"&amp;G$22,Inoue!O:EN,MATCH("Avg",Inoue!$A:$A,FALSE),FALSE))</f>
        <v>#VALUE!</v>
      </c>
      <c r="H25" s="220" t="e">
        <f>AVERAGE(HLOOKUP($B25&amp;"-"&amp;H$22,Bouvier!N:EA,MATCH("Avg",Bouvier!$A:$A,FALSE),FALSE),HLOOKUP($B25&amp;"-"&amp;H$22,Inoue!P:EO,MATCH("Avg",Inoue!$A:$A,FALSE),FALSE))</f>
        <v>#VALUE!</v>
      </c>
      <c r="I25" s="209" t="e">
        <f>AVERAGE(HLOOKUP($B25&amp;"-"&amp;I$22,Bouvier!O:EB,MATCH("Avg",Bouvier!$A:$A,FALSE),FALSE),HLOOKUP($B25&amp;"-"&amp;I$22,Inoue!Q:EP,MATCH("Avg",Inoue!$A:$A,FALSE),FALSE))</f>
        <v>#VALUE!</v>
      </c>
      <c r="J25" s="211" t="e">
        <f>AVERAGE(HLOOKUP($B25&amp;"-"&amp;J$22,Bouvier!P:EC,MATCH("Avg",Bouvier!$A:$A,FALSE),FALSE),HLOOKUP($B25&amp;"-"&amp;J$22,Inoue!R:EQ,MATCH("Avg",Inoue!$A:$A,FALSE),FALSE))</f>
        <v>#VALUE!</v>
      </c>
      <c r="K25" s="211" t="e">
        <f>AVERAGE(HLOOKUP($B25&amp;"-"&amp;K$22,Bouvier!Q:ED,MATCH("Avg",Bouvier!$A:$A,FALSE),FALSE),HLOOKUP($B25&amp;"-"&amp;K$22,Inoue!S:ER,MATCH("Avg",Inoue!$A:$A,FALSE),FALSE))</f>
        <v>#VALUE!</v>
      </c>
      <c r="L25" s="211" t="e">
        <f>AVERAGE(HLOOKUP($B25&amp;"-"&amp;L$22,Bouvier!R:EE,MATCH("Avg",Bouvier!$A:$A,FALSE),FALSE),HLOOKUP($B25&amp;"-"&amp;L$22,Inoue!T:ES,MATCH("Avg",Inoue!$A:$A,FALSE),FALSE))</f>
        <v>#VALUE!</v>
      </c>
      <c r="M25" s="211" t="e">
        <f>AVERAGE(HLOOKUP($B25&amp;"-"&amp;M$22,Bouvier!S:EF,MATCH("Avg",Bouvier!$A:$A,FALSE),FALSE),HLOOKUP($B25&amp;"-"&amp;M$22,Inoue!U:ET,MATCH("Avg",Inoue!$A:$A,FALSE),FALSE))</f>
        <v>#VALUE!</v>
      </c>
      <c r="N25" s="211" t="e">
        <f>AVERAGE(HLOOKUP($B25&amp;"-"&amp;N$22,Bouvier!T:EG,MATCH("Avg",Bouvier!$A:$A,FALSE),FALSE),HLOOKUP($B25&amp;"-"&amp;N$22,Inoue!V:EU,MATCH("Avg",Inoue!$A:$A,FALSE),FALSE))</f>
        <v>#VALUE!</v>
      </c>
      <c r="O25" s="216" t="e">
        <f>AVERAGE(HLOOKUP($B25&amp;"-"&amp;O$22,Bouvier!U:EH,MATCH("Avg",Bouvier!$A:$A,FALSE),FALSE),HLOOKUP($B25&amp;"-"&amp;O$22,Inoue!W:EV,MATCH("Avg",Inoue!$A:$A,FALSE),FALSE))</f>
        <v>#VALUE!</v>
      </c>
      <c r="P25" s="204"/>
      <c r="Q25" s="199"/>
      <c r="R25" s="199" t="s">
        <v>2407</v>
      </c>
      <c r="S25" s="218" t="e">
        <f t="shared" si="13"/>
        <v>#VALUE!</v>
      </c>
      <c r="T25" s="200" t="e">
        <f t="shared" si="14"/>
        <v>#N/A</v>
      </c>
      <c r="U25" s="219">
        <f t="shared" si="15"/>
        <v>0</v>
      </c>
      <c r="V25" s="218" t="str">
        <f t="shared" si="16"/>
        <v/>
      </c>
      <c r="W25" s="218" t="e">
        <f t="shared" si="17"/>
        <v>#VALUE!</v>
      </c>
      <c r="X25" s="218" t="e">
        <f t="shared" si="18"/>
        <v>#VALUE!</v>
      </c>
      <c r="Y25" s="217" t="e">
        <f t="shared" si="19"/>
        <v>#VALUE!</v>
      </c>
      <c r="Z25" s="200" t="e">
        <f t="shared" si="20"/>
        <v>#VALUE!</v>
      </c>
      <c r="AA25" s="200" t="e">
        <f t="shared" si="21"/>
        <v>#VALUE!</v>
      </c>
      <c r="AB25" s="200" t="e">
        <f t="shared" si="22"/>
        <v>#VALUE!</v>
      </c>
      <c r="AC25" s="200" t="e">
        <f t="shared" si="23"/>
        <v>#VALUE!</v>
      </c>
      <c r="AD25" s="200" t="e">
        <f t="shared" si="24"/>
        <v>#VALUE!</v>
      </c>
      <c r="AE25" s="200" t="e">
        <f t="shared" si="25"/>
        <v>#VALUE!</v>
      </c>
      <c r="AF25" s="200"/>
      <c r="AG25" s="222" t="s">
        <v>2406</v>
      </c>
      <c r="AH25" s="208" t="e">
        <f>AVERAGE(S30:T33)</f>
        <v>#VALUE!</v>
      </c>
      <c r="AI25" s="200" t="e">
        <f>AVERAGE(U30:Y33)</f>
        <v>#VALUE!</v>
      </c>
      <c r="AJ25" s="200" t="e">
        <f>AVERAGE(Z30:AC33)</f>
        <v>#VALUE!</v>
      </c>
      <c r="AK25" s="203" t="e">
        <f>AVERAGE(AD30:AE33)</f>
        <v>#VALUE!</v>
      </c>
      <c r="AL25" s="198"/>
      <c r="AM25" s="221"/>
      <c r="AN25" s="196"/>
      <c r="AO25" s="196"/>
    </row>
    <row r="26" spans="1:41" x14ac:dyDescent="0.15">
      <c r="A26" s="214"/>
      <c r="B26" s="195" t="s">
        <v>2405</v>
      </c>
      <c r="C26" s="212" t="e">
        <f>$F23</f>
        <v>#VALUE!</v>
      </c>
      <c r="D26" s="211" t="e">
        <f>$F$24</f>
        <v>#N/A</v>
      </c>
      <c r="E26" s="212" t="str">
        <f>$F$25</f>
        <v/>
      </c>
      <c r="F26" s="211">
        <v>0</v>
      </c>
      <c r="G26" s="211" t="e">
        <f>AVERAGE(HLOOKUP($B26&amp;"-"&amp;G$22,Bouvier!N:DZ,MATCH("Avg",Bouvier!$A:$A,FALSE),FALSE),HLOOKUP($B26&amp;"-"&amp;G$22,Inoue!O:EN,MATCH("Avg",Inoue!$A:$A,FALSE),FALSE))</f>
        <v>#VALUE!</v>
      </c>
      <c r="H26" s="211" t="e">
        <f>AVERAGE(HLOOKUP($B26&amp;"-"&amp;H$22,Bouvier!O:EA,MATCH("Avg",Bouvier!$A:$A,FALSE),FALSE),HLOOKUP($B26&amp;"-"&amp;H$22,Inoue!P:EO,MATCH("Avg",Inoue!$A:$A,FALSE),FALSE))</f>
        <v>#VALUE!</v>
      </c>
      <c r="I26" s="216" t="e">
        <f>AVERAGE(HLOOKUP($B26&amp;"-"&amp;I$22,Bouvier!P:EB,MATCH("Avg",Bouvier!$A:$A,FALSE),FALSE),HLOOKUP($B26&amp;"-"&amp;I$22,Inoue!Q:EP,MATCH("Avg",Inoue!$A:$A,FALSE),FALSE))</f>
        <v>#VALUE!</v>
      </c>
      <c r="J26" s="211" t="e">
        <f>AVERAGE(HLOOKUP($B26&amp;"-"&amp;J$22,Bouvier!Q:EC,MATCH("Avg",Bouvier!$A:$A,FALSE),FALSE),HLOOKUP($B26&amp;"-"&amp;J$22,Inoue!R:EQ,MATCH("Avg",Inoue!$A:$A,FALSE),FALSE))</f>
        <v>#VALUE!</v>
      </c>
      <c r="K26" s="211" t="e">
        <f>AVERAGE(HLOOKUP($B26&amp;"-"&amp;K$22,Bouvier!R:ED,MATCH("Avg",Bouvier!$A:$A,FALSE),FALSE),HLOOKUP($B26&amp;"-"&amp;K$22,Inoue!S:ER,MATCH("Avg",Inoue!$A:$A,FALSE),FALSE))</f>
        <v>#VALUE!</v>
      </c>
      <c r="L26" s="211" t="e">
        <f>AVERAGE(HLOOKUP($B26&amp;"-"&amp;L$22,Bouvier!S:EE,MATCH("Avg",Bouvier!$A:$A,FALSE),FALSE),HLOOKUP($B26&amp;"-"&amp;L$22,Inoue!T:ES,MATCH("Avg",Inoue!$A:$A,FALSE),FALSE))</f>
        <v>#VALUE!</v>
      </c>
      <c r="M26" s="211" t="e">
        <f>AVERAGE(HLOOKUP($B26&amp;"-"&amp;M$22,Bouvier!T:EF,MATCH("Avg",Bouvier!$A:$A,FALSE),FALSE),HLOOKUP($B26&amp;"-"&amp;M$22,Inoue!U:ET,MATCH("Avg",Inoue!$A:$A,FALSE),FALSE))</f>
        <v>#VALUE!</v>
      </c>
      <c r="N26" s="211" t="e">
        <f>AVERAGE(HLOOKUP($B26&amp;"-"&amp;N$22,Bouvier!U:EG,MATCH("Avg",Bouvier!$A:$A,FALSE),FALSE),HLOOKUP($B26&amp;"-"&amp;N$22,Inoue!V:EU,MATCH("Avg",Inoue!$A:$A,FALSE),FALSE))</f>
        <v>#VALUE!</v>
      </c>
      <c r="O26" s="216" t="e">
        <f>AVERAGE(HLOOKUP($B26&amp;"-"&amp;O$22,Bouvier!V:EH,MATCH("Avg",Bouvier!$A:$A,FALSE),FALSE),HLOOKUP($B26&amp;"-"&amp;O$22,Inoue!W:EV,MATCH("Avg",Inoue!$A:$A,FALSE),FALSE))</f>
        <v>#VALUE!</v>
      </c>
      <c r="P26" s="204"/>
      <c r="Q26" s="199"/>
      <c r="R26" s="199" t="s">
        <v>2404</v>
      </c>
      <c r="S26" s="200" t="e">
        <f t="shared" si="13"/>
        <v>#VALUE!</v>
      </c>
      <c r="T26" s="200" t="e">
        <f t="shared" si="14"/>
        <v>#N/A</v>
      </c>
      <c r="U26" s="208" t="str">
        <f t="shared" si="15"/>
        <v/>
      </c>
      <c r="V26" s="200">
        <f t="shared" si="16"/>
        <v>0</v>
      </c>
      <c r="W26" s="200" t="e">
        <f t="shared" si="17"/>
        <v>#VALUE!</v>
      </c>
      <c r="X26" s="200" t="e">
        <f t="shared" si="18"/>
        <v>#VALUE!</v>
      </c>
      <c r="Y26" s="203" t="e">
        <f t="shared" si="19"/>
        <v>#VALUE!</v>
      </c>
      <c r="Z26" s="200" t="e">
        <f t="shared" si="20"/>
        <v>#VALUE!</v>
      </c>
      <c r="AA26" s="200" t="e">
        <f t="shared" si="21"/>
        <v>#VALUE!</v>
      </c>
      <c r="AB26" s="200" t="e">
        <f t="shared" si="22"/>
        <v>#VALUE!</v>
      </c>
      <c r="AC26" s="200" t="e">
        <f t="shared" si="23"/>
        <v>#VALUE!</v>
      </c>
      <c r="AD26" s="200" t="e">
        <f t="shared" si="24"/>
        <v>#VALUE!</v>
      </c>
      <c r="AE26" s="200" t="e">
        <f t="shared" si="25"/>
        <v>#VALUE!</v>
      </c>
      <c r="AF26" s="200"/>
      <c r="AG26" s="222" t="s">
        <v>2403</v>
      </c>
      <c r="AH26" s="202" t="e">
        <f>AVERAGE(S34:T35)</f>
        <v>#VALUE!</v>
      </c>
      <c r="AI26" s="215" t="e">
        <f>AVERAGE(U34:Y35)</f>
        <v>#VALUE!</v>
      </c>
      <c r="AJ26" s="215" t="e">
        <f>AVERAGE(Z34:AC35)</f>
        <v>#VALUE!</v>
      </c>
      <c r="AK26" s="201" t="e">
        <f>AVERAGE(AD34:AE35)</f>
        <v>#VALUE!</v>
      </c>
      <c r="AL26" s="198"/>
      <c r="AM26" s="221"/>
      <c r="AN26" s="196"/>
      <c r="AO26" s="196"/>
    </row>
    <row r="27" spans="1:41" x14ac:dyDescent="0.15">
      <c r="A27" s="214" t="s">
        <v>2402</v>
      </c>
      <c r="B27" s="195" t="s">
        <v>2401</v>
      </c>
      <c r="C27" s="212" t="e">
        <f>$G23</f>
        <v>#VALUE!</v>
      </c>
      <c r="D27" s="211" t="e">
        <f>$G$24</f>
        <v>#N/A</v>
      </c>
      <c r="E27" s="212" t="e">
        <f>$G$25</f>
        <v>#VALUE!</v>
      </c>
      <c r="F27" s="211" t="e">
        <f>$G$26</f>
        <v>#VALUE!</v>
      </c>
      <c r="G27" s="211">
        <v>0</v>
      </c>
      <c r="H27" s="211" t="str">
        <f>HLOOKUP($B27&amp;"-"&amp;H$22,Bouvier!O:EA,MATCH("Avg",Bouvier!$A:$A,FALSE),FALSE)</f>
        <v/>
      </c>
      <c r="I27" s="216" t="e">
        <f>AVERAGE(HLOOKUP($B27&amp;"-"&amp;I$22,Bouvier!P:EB,MATCH("Avg",Bouvier!$A:$A,FALSE),FALSE),HLOOKUP($B27&amp;"-"&amp;I$22,Inoue!Q:EP,MATCH("Avg",Inoue!$A:$A,FALSE),FALSE))</f>
        <v>#VALUE!</v>
      </c>
      <c r="J27" s="211" t="e">
        <f>AVERAGE(HLOOKUP($B27&amp;"-"&amp;J$22,Bouvier!Q:EC,MATCH("Avg",Bouvier!$A:$A,FALSE),FALSE),HLOOKUP($B27&amp;"-"&amp;J$22,Inoue!R:EQ,MATCH("Avg",Inoue!$A:$A,FALSE),FALSE))</f>
        <v>#VALUE!</v>
      </c>
      <c r="K27" s="211" t="e">
        <f>AVERAGE(HLOOKUP($B27&amp;"-"&amp;K$22,Bouvier!R:ED,MATCH("Avg",Bouvier!$A:$A,FALSE),FALSE),HLOOKUP($B27&amp;"-"&amp;K$22,Inoue!S:ER,MATCH("Avg",Inoue!$A:$A,FALSE),FALSE))</f>
        <v>#VALUE!</v>
      </c>
      <c r="L27" s="211" t="e">
        <f>AVERAGE(HLOOKUP($B27&amp;"-"&amp;L$22,Bouvier!S:EE,MATCH("Avg",Bouvier!$A:$A,FALSE),FALSE),HLOOKUP($B27&amp;"-"&amp;L$22,Inoue!T:ES,MATCH("Avg",Inoue!$A:$A,FALSE),FALSE))</f>
        <v>#VALUE!</v>
      </c>
      <c r="M27" s="211" t="e">
        <f>AVERAGE(HLOOKUP($B27&amp;"-"&amp;M$22,Bouvier!T:EF,MATCH("Avg",Bouvier!$A:$A,FALSE),FALSE),HLOOKUP($B27&amp;"-"&amp;M$22,Inoue!U:ET,MATCH("Avg",Inoue!$A:$A,FALSE),FALSE))</f>
        <v>#VALUE!</v>
      </c>
      <c r="N27" s="211" t="e">
        <f>AVERAGE(HLOOKUP($B27&amp;"-"&amp;N$22,Bouvier!U:EG,MATCH("Avg",Bouvier!$A:$A,FALSE),FALSE),HLOOKUP($B27&amp;"-"&amp;N$22,Inoue!V:EU,MATCH("Avg",Inoue!$A:$A,FALSE),FALSE))</f>
        <v>#VALUE!</v>
      </c>
      <c r="O27" s="216" t="e">
        <f>AVERAGE(HLOOKUP($B27&amp;"-"&amp;O$22,Bouvier!V:EH,MATCH("Avg",Bouvier!$A:$A,FALSE),FALSE),HLOOKUP($B27&amp;"-"&amp;O$22,Inoue!W:EV,MATCH("Avg",Inoue!$A:$A,FALSE),FALSE))</f>
        <v>#VALUE!</v>
      </c>
      <c r="P27" s="204"/>
      <c r="Q27" s="199" t="s">
        <v>2400</v>
      </c>
      <c r="R27" s="199" t="s">
        <v>2399</v>
      </c>
      <c r="S27" s="200" t="e">
        <f t="shared" si="13"/>
        <v>#VALUE!</v>
      </c>
      <c r="T27" s="200" t="e">
        <f t="shared" si="14"/>
        <v>#N/A</v>
      </c>
      <c r="U27" s="208" t="e">
        <f t="shared" si="15"/>
        <v>#VALUE!</v>
      </c>
      <c r="V27" s="200" t="e">
        <f t="shared" si="16"/>
        <v>#VALUE!</v>
      </c>
      <c r="W27" s="200">
        <f t="shared" si="17"/>
        <v>0</v>
      </c>
      <c r="X27" s="200" t="str">
        <f t="shared" si="18"/>
        <v/>
      </c>
      <c r="Y27" s="203" t="e">
        <f t="shared" si="19"/>
        <v>#VALUE!</v>
      </c>
      <c r="Z27" s="200" t="e">
        <f t="shared" si="20"/>
        <v>#VALUE!</v>
      </c>
      <c r="AA27" s="200" t="e">
        <f t="shared" si="21"/>
        <v>#VALUE!</v>
      </c>
      <c r="AB27" s="200" t="e">
        <f t="shared" si="22"/>
        <v>#VALUE!</v>
      </c>
      <c r="AC27" s="200" t="e">
        <f t="shared" si="23"/>
        <v>#VALUE!</v>
      </c>
      <c r="AD27" s="200" t="e">
        <f t="shared" si="24"/>
        <v>#VALUE!</v>
      </c>
      <c r="AE27" s="200" t="e">
        <f t="shared" si="25"/>
        <v>#VALUE!</v>
      </c>
      <c r="AF27" s="200"/>
      <c r="AG27" s="199"/>
      <c r="AH27" s="198"/>
      <c r="AI27" s="198"/>
      <c r="AJ27" s="198"/>
      <c r="AK27" s="198"/>
      <c r="AL27" s="198"/>
      <c r="AM27" s="221"/>
      <c r="AN27" s="196"/>
      <c r="AO27" s="196"/>
    </row>
    <row r="28" spans="1:41" x14ac:dyDescent="0.15">
      <c r="A28" s="214"/>
      <c r="B28" s="195" t="s">
        <v>2398</v>
      </c>
      <c r="C28" s="212" t="e">
        <f>$H23</f>
        <v>#VALUE!</v>
      </c>
      <c r="D28" s="211" t="e">
        <f>$H$24</f>
        <v>#N/A</v>
      </c>
      <c r="E28" s="212" t="e">
        <f>$H$25</f>
        <v>#VALUE!</v>
      </c>
      <c r="F28" s="211" t="e">
        <f>$H$26</f>
        <v>#VALUE!</v>
      </c>
      <c r="G28" s="211" t="str">
        <f>$H$27</f>
        <v/>
      </c>
      <c r="H28" s="211">
        <v>0</v>
      </c>
      <c r="I28" s="216" t="e">
        <f>AVERAGE(HLOOKUP($B28&amp;"-"&amp;I$22,Bouvier!P:EB,MATCH("Avg",Bouvier!$A:$A,FALSE),FALSE),HLOOKUP($B28&amp;"-"&amp;I$22,Inoue!Q:EP,MATCH("Avg",Inoue!$A:$A,FALSE),FALSE))</f>
        <v>#VALUE!</v>
      </c>
      <c r="J28" s="211" t="e">
        <f>AVERAGE(HLOOKUP($B28&amp;"-"&amp;J$22,Bouvier!Q:EC,MATCH("Avg",Bouvier!$A:$A,FALSE),FALSE),HLOOKUP($B28&amp;"-"&amp;J$22,Inoue!R:EQ,MATCH("Avg",Inoue!$A:$A,FALSE),FALSE))</f>
        <v>#VALUE!</v>
      </c>
      <c r="K28" s="211" t="e">
        <f>AVERAGE(HLOOKUP($B28&amp;"-"&amp;K$22,Bouvier!R:ED,MATCH("Avg",Bouvier!$A:$A,FALSE),FALSE),HLOOKUP($B28&amp;"-"&amp;K$22,Inoue!S:ER,MATCH("Avg",Inoue!$A:$A,FALSE),FALSE))</f>
        <v>#VALUE!</v>
      </c>
      <c r="L28" s="211" t="e">
        <f>AVERAGE(HLOOKUP($B28&amp;"-"&amp;L$22,Bouvier!S:EE,MATCH("Avg",Bouvier!$A:$A,FALSE),FALSE),HLOOKUP($B28&amp;"-"&amp;L$22,Inoue!T:ES,MATCH("Avg",Inoue!$A:$A,FALSE),FALSE))</f>
        <v>#VALUE!</v>
      </c>
      <c r="M28" s="211" t="e">
        <f>AVERAGE(HLOOKUP($B28&amp;"-"&amp;M$22,Bouvier!T:EF,MATCH("Avg",Bouvier!$A:$A,FALSE),FALSE),HLOOKUP($B28&amp;"-"&amp;M$22,Inoue!U:ET,MATCH("Avg",Inoue!$A:$A,FALSE),FALSE))</f>
        <v>#VALUE!</v>
      </c>
      <c r="N28" s="211" t="e">
        <f>AVERAGE(HLOOKUP($B28&amp;"-"&amp;N$22,Bouvier!U:EG,MATCH("Avg",Bouvier!$A:$A,FALSE),FALSE),HLOOKUP($B28&amp;"-"&amp;N$22,Inoue!V:EU,MATCH("Avg",Inoue!$A:$A,FALSE),FALSE))</f>
        <v>#VALUE!</v>
      </c>
      <c r="O28" s="216" t="e">
        <f>AVERAGE(HLOOKUP($B28&amp;"-"&amp;O$22,Bouvier!V:EH,MATCH("Avg",Bouvier!$A:$A,FALSE),FALSE),HLOOKUP($B28&amp;"-"&amp;O$22,Inoue!W:EV,MATCH("Avg",Inoue!$A:$A,FALSE),FALSE))</f>
        <v>#VALUE!</v>
      </c>
      <c r="P28" s="204"/>
      <c r="Q28" s="199"/>
      <c r="R28" s="199" t="s">
        <v>2397</v>
      </c>
      <c r="S28" s="200" t="e">
        <f t="shared" si="13"/>
        <v>#VALUE!</v>
      </c>
      <c r="T28" s="200" t="e">
        <f t="shared" si="14"/>
        <v>#N/A</v>
      </c>
      <c r="U28" s="208" t="e">
        <f t="shared" si="15"/>
        <v>#VALUE!</v>
      </c>
      <c r="V28" s="200" t="e">
        <f t="shared" si="16"/>
        <v>#VALUE!</v>
      </c>
      <c r="W28" s="200" t="str">
        <f t="shared" si="17"/>
        <v/>
      </c>
      <c r="X28" s="200">
        <f t="shared" si="18"/>
        <v>0</v>
      </c>
      <c r="Y28" s="203" t="e">
        <f t="shared" si="19"/>
        <v>#VALUE!</v>
      </c>
      <c r="Z28" s="200" t="e">
        <f t="shared" si="20"/>
        <v>#VALUE!</v>
      </c>
      <c r="AA28" s="200" t="e">
        <f t="shared" si="21"/>
        <v>#VALUE!</v>
      </c>
      <c r="AB28" s="200" t="e">
        <f t="shared" si="22"/>
        <v>#VALUE!</v>
      </c>
      <c r="AC28" s="200" t="e">
        <f t="shared" si="23"/>
        <v>#VALUE!</v>
      </c>
      <c r="AD28" s="200" t="e">
        <f t="shared" si="24"/>
        <v>#VALUE!</v>
      </c>
      <c r="AE28" s="200" t="e">
        <f t="shared" si="25"/>
        <v>#VALUE!</v>
      </c>
      <c r="AF28" s="200"/>
      <c r="AG28" s="199"/>
      <c r="AH28" s="198"/>
      <c r="AI28" s="198"/>
      <c r="AJ28" s="198"/>
      <c r="AK28" s="198"/>
      <c r="AL28" s="198"/>
      <c r="AM28" s="198"/>
      <c r="AN28" s="197"/>
      <c r="AO28" s="196"/>
    </row>
    <row r="29" spans="1:41" x14ac:dyDescent="0.15">
      <c r="A29" s="214"/>
      <c r="B29" s="195" t="s">
        <v>2396</v>
      </c>
      <c r="C29" s="212" t="e">
        <f>$I23</f>
        <v>#VALUE!</v>
      </c>
      <c r="D29" s="211" t="e">
        <f>$I$24</f>
        <v>#N/A</v>
      </c>
      <c r="E29" s="206" t="e">
        <f>$I$25</f>
        <v>#VALUE!</v>
      </c>
      <c r="F29" s="207" t="e">
        <f>$I$26</f>
        <v>#VALUE!</v>
      </c>
      <c r="G29" s="207" t="e">
        <f>$I$27</f>
        <v>#VALUE!</v>
      </c>
      <c r="H29" s="207" t="e">
        <f>$I$28</f>
        <v>#VALUE!</v>
      </c>
      <c r="I29" s="205">
        <v>0</v>
      </c>
      <c r="J29" s="211" t="e">
        <f>AVERAGE(HLOOKUP($B29&amp;"-"&amp;J$22,Bouvier!Q:EC,MATCH("Avg",Bouvier!$A:$A,FALSE),FALSE),HLOOKUP($B29&amp;"-"&amp;J$22,Inoue!R:EQ,MATCH("Avg",Inoue!$A:$A,FALSE),FALSE))</f>
        <v>#VALUE!</v>
      </c>
      <c r="K29" s="211" t="e">
        <f>AVERAGE(HLOOKUP($B29&amp;"-"&amp;K$22,Bouvier!R:ED,MATCH("Avg",Bouvier!$A:$A,FALSE),FALSE),HLOOKUP($B29&amp;"-"&amp;K$22,Inoue!U:ER,MATCH("Avg",Inoue!$A:$A,FALSE),FALSE))</f>
        <v>#VALUE!</v>
      </c>
      <c r="L29" s="211" t="e">
        <f>AVERAGE(HLOOKUP($B29&amp;"-"&amp;L$22,Bouvier!S:EE,MATCH("Avg",Bouvier!$A:$A,FALSE),FALSE),HLOOKUP($B29&amp;"-"&amp;L$22,Inoue!V:ES,MATCH("Avg",Inoue!$A:$A,FALSE),FALSE))</f>
        <v>#VALUE!</v>
      </c>
      <c r="M29" s="211" t="e">
        <f>AVERAGE(HLOOKUP($B29&amp;"-"&amp;M$22,Bouvier!T:EF,MATCH("Avg",Bouvier!$A:$A,FALSE),FALSE),HLOOKUP($B29&amp;"-"&amp;M$22,Inoue!W:ET,MATCH("Avg",Inoue!$A:$A,FALSE),FALSE))</f>
        <v>#VALUE!</v>
      </c>
      <c r="N29" s="211" t="e">
        <f>AVERAGE(HLOOKUP($B29&amp;"-"&amp;N$22,Bouvier!U:EG,MATCH("Avg",Bouvier!$A:$A,FALSE),FALSE),HLOOKUP($B29&amp;"-"&amp;N$22,Inoue!X:EU,MATCH("Avg",Inoue!$A:$A,FALSE),FALSE))</f>
        <v>#VALUE!</v>
      </c>
      <c r="O29" s="216" t="e">
        <f>AVERAGE(HLOOKUP($B29&amp;"-"&amp;O$22,Bouvier!V:EH,MATCH("Avg",Bouvier!$A:$A,FALSE),FALSE),HLOOKUP($B29&amp;"-"&amp;O$22,Inoue!Y:EV,MATCH("Avg",Inoue!$A:$A,FALSE),FALSE))</f>
        <v>#VALUE!</v>
      </c>
      <c r="P29" s="204"/>
      <c r="Q29" s="199"/>
      <c r="R29" s="199" t="s">
        <v>2395</v>
      </c>
      <c r="S29" s="200" t="e">
        <f t="shared" si="13"/>
        <v>#VALUE!</v>
      </c>
      <c r="T29" s="200" t="e">
        <f t="shared" si="14"/>
        <v>#N/A</v>
      </c>
      <c r="U29" s="202" t="e">
        <f t="shared" si="15"/>
        <v>#VALUE!</v>
      </c>
      <c r="V29" s="215" t="e">
        <f t="shared" si="16"/>
        <v>#VALUE!</v>
      </c>
      <c r="W29" s="215" t="e">
        <f t="shared" si="17"/>
        <v>#VALUE!</v>
      </c>
      <c r="X29" s="215" t="e">
        <f t="shared" si="18"/>
        <v>#VALUE!</v>
      </c>
      <c r="Y29" s="201">
        <f t="shared" si="19"/>
        <v>0</v>
      </c>
      <c r="Z29" s="200" t="e">
        <f t="shared" si="20"/>
        <v>#VALUE!</v>
      </c>
      <c r="AA29" s="200" t="e">
        <f t="shared" si="21"/>
        <v>#VALUE!</v>
      </c>
      <c r="AB29" s="200" t="e">
        <f t="shared" si="22"/>
        <v>#VALUE!</v>
      </c>
      <c r="AC29" s="200" t="e">
        <f t="shared" si="23"/>
        <v>#VALUE!</v>
      </c>
      <c r="AD29" s="200" t="e">
        <f t="shared" si="24"/>
        <v>#VALUE!</v>
      </c>
      <c r="AE29" s="200" t="e">
        <f t="shared" si="25"/>
        <v>#VALUE!</v>
      </c>
      <c r="AF29" s="200"/>
      <c r="AG29" s="199"/>
      <c r="AH29" s="198"/>
      <c r="AI29" s="198"/>
      <c r="AJ29" s="198"/>
      <c r="AK29" s="198"/>
      <c r="AL29" s="198"/>
      <c r="AM29" s="198"/>
      <c r="AN29" s="197"/>
      <c r="AO29" s="196"/>
    </row>
    <row r="30" spans="1:41" x14ac:dyDescent="0.15">
      <c r="A30" s="214"/>
      <c r="B30" s="213" t="s">
        <v>2394</v>
      </c>
      <c r="C30" s="212" t="e">
        <f>$J23</f>
        <v>#VALUE!</v>
      </c>
      <c r="D30" s="211" t="e">
        <f>$J$24</f>
        <v>#N/A</v>
      </c>
      <c r="E30" s="211" t="e">
        <f>$J$25</f>
        <v>#VALUE!</v>
      </c>
      <c r="F30" s="211" t="e">
        <f>$J$26</f>
        <v>#VALUE!</v>
      </c>
      <c r="G30" s="211" t="e">
        <f>$J$27</f>
        <v>#VALUE!</v>
      </c>
      <c r="H30" s="211" t="e">
        <f>$J$28</f>
        <v>#VALUE!</v>
      </c>
      <c r="I30" s="211" t="e">
        <f>$J$29</f>
        <v>#VALUE!</v>
      </c>
      <c r="J30" s="210">
        <v>0</v>
      </c>
      <c r="K30" s="220" t="str">
        <f>HLOOKUP($B30&amp;"-"&amp;K$22,Bouvier!R:ED,MATCH("Avg",Bouvier!$A:$A,FALSE),FALSE)</f>
        <v/>
      </c>
      <c r="L30" s="220" t="e">
        <f>AVERAGE(HLOOKUP($B30&amp;"-"&amp;L$22,Bouvier!S:EE,MATCH("Avg",Bouvier!$A:$A,FALSE),FALSE),HLOOKUP($B30&amp;"-"&amp;L$22,Inoue!V:ES,MATCH("Avg",Inoue!$A:$A,FALSE),FALSE))</f>
        <v>#VALUE!</v>
      </c>
      <c r="M30" s="209" t="e">
        <f>AVERAGE(HLOOKUP($B30&amp;"-"&amp;M$22,Bouvier!T:EF,MATCH("Avg",Bouvier!$A:$A,FALSE),FALSE),HLOOKUP($B30&amp;"-"&amp;M$22,Inoue!W:ET,MATCH("Avg",Inoue!$A:$A,FALSE),FALSE))</f>
        <v>#VALUE!</v>
      </c>
      <c r="N30" s="211" t="e">
        <f>AVERAGE(HLOOKUP($B30&amp;"-"&amp;N$22,Bouvier!U:EG,MATCH("Avg",Bouvier!$A:$A,FALSE),FALSE),HLOOKUP($B30&amp;"-"&amp;N$22,Inoue!X:EU,MATCH("Avg",Inoue!$A:$A,FALSE),FALSE))</f>
        <v>#VALUE!</v>
      </c>
      <c r="O30" s="216" t="e">
        <f>AVERAGE(HLOOKUP($B30&amp;"-"&amp;O$22,Bouvier!V:EH,MATCH("Avg",Bouvier!$A:$A,FALSE),FALSE),HLOOKUP($B30&amp;"-"&amp;O$22,Inoue!Y:EV,MATCH("Avg",Inoue!$A:$A,FALSE),FALSE))</f>
        <v>#VALUE!</v>
      </c>
      <c r="P30" s="204"/>
      <c r="Q30" s="199"/>
      <c r="R30" s="199" t="s">
        <v>2393</v>
      </c>
      <c r="S30" s="200" t="e">
        <f t="shared" si="13"/>
        <v>#VALUE!</v>
      </c>
      <c r="T30" s="200" t="e">
        <f t="shared" si="14"/>
        <v>#N/A</v>
      </c>
      <c r="U30" s="200" t="e">
        <f t="shared" si="15"/>
        <v>#VALUE!</v>
      </c>
      <c r="V30" s="200" t="e">
        <f t="shared" si="16"/>
        <v>#VALUE!</v>
      </c>
      <c r="W30" s="200" t="e">
        <f t="shared" si="17"/>
        <v>#VALUE!</v>
      </c>
      <c r="X30" s="200" t="e">
        <f t="shared" si="18"/>
        <v>#VALUE!</v>
      </c>
      <c r="Y30" s="200" t="e">
        <f t="shared" si="19"/>
        <v>#VALUE!</v>
      </c>
      <c r="Z30" s="219">
        <f t="shared" si="20"/>
        <v>0</v>
      </c>
      <c r="AA30" s="218" t="str">
        <f t="shared" si="21"/>
        <v/>
      </c>
      <c r="AB30" s="218" t="e">
        <f t="shared" si="22"/>
        <v>#VALUE!</v>
      </c>
      <c r="AC30" s="217" t="e">
        <f t="shared" si="23"/>
        <v>#VALUE!</v>
      </c>
      <c r="AD30" s="200" t="e">
        <f t="shared" si="24"/>
        <v>#VALUE!</v>
      </c>
      <c r="AE30" s="200" t="e">
        <f t="shared" si="25"/>
        <v>#VALUE!</v>
      </c>
      <c r="AF30" s="200"/>
      <c r="AG30" s="199"/>
      <c r="AH30" s="198"/>
      <c r="AI30" s="198"/>
      <c r="AJ30" s="198"/>
      <c r="AK30" s="198"/>
      <c r="AL30" s="198"/>
      <c r="AM30" s="198"/>
      <c r="AN30" s="197"/>
      <c r="AO30" s="196"/>
    </row>
    <row r="31" spans="1:41" x14ac:dyDescent="0.15">
      <c r="A31" s="214" t="s">
        <v>2392</v>
      </c>
      <c r="B31" s="195" t="s">
        <v>2391</v>
      </c>
      <c r="C31" s="212" t="e">
        <f>$K23</f>
        <v>#VALUE!</v>
      </c>
      <c r="D31" s="211" t="e">
        <f>$K$24</f>
        <v>#N/A</v>
      </c>
      <c r="E31" s="211" t="e">
        <f>$K$25</f>
        <v>#VALUE!</v>
      </c>
      <c r="F31" s="211" t="e">
        <f>$K$26</f>
        <v>#VALUE!</v>
      </c>
      <c r="G31" s="211" t="e">
        <f>$K$27</f>
        <v>#VALUE!</v>
      </c>
      <c r="H31" s="211" t="e">
        <f>$K$28</f>
        <v>#VALUE!</v>
      </c>
      <c r="I31" s="211" t="e">
        <f>$K$29</f>
        <v>#VALUE!</v>
      </c>
      <c r="J31" s="212" t="str">
        <f>$K$30</f>
        <v/>
      </c>
      <c r="K31" s="211">
        <v>0</v>
      </c>
      <c r="L31" s="211" t="e">
        <f>AVERAGE(HLOOKUP($B31&amp;"-"&amp;L$22,Bouvier!S:EE,MATCH("Avg",Bouvier!$A:$A,FALSE),FALSE),HLOOKUP($B31&amp;"-"&amp;L$22,Inoue!V:ES,MATCH("Avg",Inoue!$A:$A,FALSE),FALSE))</f>
        <v>#VALUE!</v>
      </c>
      <c r="M31" s="216" t="e">
        <f>AVERAGE(HLOOKUP($B31&amp;"-"&amp;M$22,Bouvier!T:EF,MATCH("Avg",Bouvier!$A:$A,FALSE),FALSE),HLOOKUP($B31&amp;"-"&amp;M$22,Inoue!W:ET,MATCH("Avg",Inoue!$A:$A,FALSE),FALSE))</f>
        <v>#VALUE!</v>
      </c>
      <c r="N31" s="211" t="e">
        <f>AVERAGE(HLOOKUP($B31&amp;"-"&amp;N$22,Bouvier!U:EG,MATCH("Avg",Bouvier!$A:$A,FALSE),FALSE),HLOOKUP($B31&amp;"-"&amp;N$22,Inoue!X:EU,MATCH("Avg",Inoue!$A:$A,FALSE),FALSE))</f>
        <v>#VALUE!</v>
      </c>
      <c r="O31" s="216" t="e">
        <f>AVERAGE(HLOOKUP($B31&amp;"-"&amp;O$22,Bouvier!V:EH,MATCH("Avg",Bouvier!$A:$A,FALSE),FALSE),HLOOKUP($B31&amp;"-"&amp;O$22,Inoue!Y:EV,MATCH("Avg",Inoue!$A:$A,FALSE),FALSE))</f>
        <v>#VALUE!</v>
      </c>
      <c r="P31" s="204"/>
      <c r="Q31" s="375" t="s">
        <v>2390</v>
      </c>
      <c r="R31" s="199" t="s">
        <v>2389</v>
      </c>
      <c r="S31" s="200" t="e">
        <f t="shared" si="13"/>
        <v>#VALUE!</v>
      </c>
      <c r="T31" s="200" t="e">
        <f t="shared" si="14"/>
        <v>#N/A</v>
      </c>
      <c r="U31" s="200" t="e">
        <f t="shared" si="15"/>
        <v>#VALUE!</v>
      </c>
      <c r="V31" s="200" t="e">
        <f t="shared" si="16"/>
        <v>#VALUE!</v>
      </c>
      <c r="W31" s="200" t="e">
        <f t="shared" si="17"/>
        <v>#VALUE!</v>
      </c>
      <c r="X31" s="200" t="e">
        <f t="shared" si="18"/>
        <v>#VALUE!</v>
      </c>
      <c r="Y31" s="200" t="e">
        <f t="shared" si="19"/>
        <v>#VALUE!</v>
      </c>
      <c r="Z31" s="208" t="str">
        <f t="shared" si="20"/>
        <v/>
      </c>
      <c r="AA31" s="200">
        <f t="shared" si="21"/>
        <v>0</v>
      </c>
      <c r="AB31" s="200" t="e">
        <f t="shared" si="22"/>
        <v>#VALUE!</v>
      </c>
      <c r="AC31" s="203" t="e">
        <f t="shared" si="23"/>
        <v>#VALUE!</v>
      </c>
      <c r="AD31" s="200" t="e">
        <f t="shared" si="24"/>
        <v>#VALUE!</v>
      </c>
      <c r="AE31" s="200" t="e">
        <f t="shared" si="25"/>
        <v>#VALUE!</v>
      </c>
      <c r="AF31" s="200"/>
      <c r="AG31" s="199"/>
      <c r="AH31" s="198"/>
      <c r="AI31" s="198"/>
      <c r="AJ31" s="198"/>
      <c r="AK31" s="198"/>
      <c r="AL31" s="198"/>
      <c r="AM31" s="198"/>
      <c r="AN31" s="197"/>
      <c r="AO31" s="196"/>
    </row>
    <row r="32" spans="1:41" x14ac:dyDescent="0.15">
      <c r="A32" s="214"/>
      <c r="B32" s="195" t="s">
        <v>2388</v>
      </c>
      <c r="C32" s="212" t="e">
        <f>$L23</f>
        <v>#VALUE!</v>
      </c>
      <c r="D32" s="211" t="e">
        <f>$L$24</f>
        <v>#N/A</v>
      </c>
      <c r="E32" s="211" t="e">
        <f>$L$25</f>
        <v>#VALUE!</v>
      </c>
      <c r="F32" s="211" t="e">
        <f>$L$26</f>
        <v>#VALUE!</v>
      </c>
      <c r="G32" s="211" t="e">
        <f>$L$27</f>
        <v>#VALUE!</v>
      </c>
      <c r="H32" s="211" t="e">
        <f>$L$28</f>
        <v>#VALUE!</v>
      </c>
      <c r="I32" s="211" t="e">
        <f>$L$29</f>
        <v>#VALUE!</v>
      </c>
      <c r="J32" s="212" t="e">
        <f>$L$30</f>
        <v>#VALUE!</v>
      </c>
      <c r="K32" s="211" t="e">
        <f>$L$31</f>
        <v>#VALUE!</v>
      </c>
      <c r="L32" s="211">
        <v>0</v>
      </c>
      <c r="M32" s="216" t="e">
        <f>AVERAGE(HLOOKUP($B32&amp;"-"&amp;M$22,Bouvier!T:EF,MATCH("Avg",Bouvier!$A:$A,FALSE),FALSE),HLOOKUP($B32&amp;"-"&amp;M$22,Inoue!W:ET,MATCH("Avg",Inoue!$A:$A,FALSE),FALSE))</f>
        <v>#VALUE!</v>
      </c>
      <c r="N32" s="211" t="e">
        <f>AVERAGE(HLOOKUP($B32&amp;"-"&amp;N$22,Bouvier!U:EG,MATCH("Avg",Bouvier!$A:$A,FALSE),FALSE),HLOOKUP($B32&amp;"-"&amp;N$22,Inoue!X:EU,MATCH("Avg",Inoue!$A:$A,FALSE),FALSE))</f>
        <v>#VALUE!</v>
      </c>
      <c r="O32" s="216" t="e">
        <f>AVERAGE(HLOOKUP($B32&amp;"-"&amp;O$22,Bouvier!V:EH,MATCH("Avg",Bouvier!$A:$A,FALSE),FALSE),HLOOKUP($B32&amp;"-"&amp;O$22,Inoue!Y:EV,MATCH("Avg",Inoue!$A:$A,FALSE),FALSE))</f>
        <v>#VALUE!</v>
      </c>
      <c r="P32" s="204"/>
      <c r="Q32" s="375"/>
      <c r="R32" s="199" t="s">
        <v>2387</v>
      </c>
      <c r="S32" s="200" t="e">
        <f t="shared" si="13"/>
        <v>#VALUE!</v>
      </c>
      <c r="T32" s="200" t="e">
        <f t="shared" si="14"/>
        <v>#N/A</v>
      </c>
      <c r="U32" s="200" t="e">
        <f t="shared" si="15"/>
        <v>#VALUE!</v>
      </c>
      <c r="V32" s="200" t="e">
        <f t="shared" si="16"/>
        <v>#VALUE!</v>
      </c>
      <c r="W32" s="200" t="e">
        <f t="shared" si="17"/>
        <v>#VALUE!</v>
      </c>
      <c r="X32" s="200" t="e">
        <f t="shared" si="18"/>
        <v>#VALUE!</v>
      </c>
      <c r="Y32" s="200" t="e">
        <f t="shared" si="19"/>
        <v>#VALUE!</v>
      </c>
      <c r="Z32" s="208" t="e">
        <f t="shared" si="20"/>
        <v>#VALUE!</v>
      </c>
      <c r="AA32" s="200" t="e">
        <f t="shared" si="21"/>
        <v>#VALUE!</v>
      </c>
      <c r="AB32" s="200">
        <f t="shared" si="22"/>
        <v>0</v>
      </c>
      <c r="AC32" s="203" t="e">
        <f t="shared" si="23"/>
        <v>#VALUE!</v>
      </c>
      <c r="AD32" s="200" t="e">
        <f t="shared" si="24"/>
        <v>#VALUE!</v>
      </c>
      <c r="AE32" s="200" t="e">
        <f t="shared" si="25"/>
        <v>#VALUE!</v>
      </c>
      <c r="AF32" s="200"/>
      <c r="AG32" s="199"/>
      <c r="AH32" s="198"/>
      <c r="AI32" s="198"/>
      <c r="AJ32" s="198"/>
      <c r="AK32" s="198"/>
      <c r="AL32" s="198"/>
      <c r="AM32" s="198"/>
      <c r="AN32" s="197"/>
      <c r="AO32" s="196"/>
    </row>
    <row r="33" spans="1:41" x14ac:dyDescent="0.15">
      <c r="A33" s="214"/>
      <c r="B33" s="195" t="s">
        <v>2386</v>
      </c>
      <c r="C33" s="212" t="e">
        <f>$M23</f>
        <v>#VALUE!</v>
      </c>
      <c r="D33" s="211" t="e">
        <f>$M$24</f>
        <v>#N/A</v>
      </c>
      <c r="E33" s="211" t="e">
        <f>$M$25</f>
        <v>#VALUE!</v>
      </c>
      <c r="F33" s="211" t="e">
        <f>$M$26</f>
        <v>#VALUE!</v>
      </c>
      <c r="G33" s="211" t="e">
        <f>$M$27</f>
        <v>#VALUE!</v>
      </c>
      <c r="H33" s="211" t="e">
        <f>$M$28</f>
        <v>#VALUE!</v>
      </c>
      <c r="I33" s="211" t="e">
        <f>$M$29</f>
        <v>#VALUE!</v>
      </c>
      <c r="J33" s="206" t="e">
        <f>$M$30</f>
        <v>#VALUE!</v>
      </c>
      <c r="K33" s="207" t="e">
        <f>$M$31</f>
        <v>#VALUE!</v>
      </c>
      <c r="L33" s="207" t="e">
        <f>$M$32</f>
        <v>#VALUE!</v>
      </c>
      <c r="M33" s="205">
        <v>0</v>
      </c>
      <c r="N33" s="211" t="e">
        <f>AVERAGE(HLOOKUP($B33&amp;"-"&amp;N$22,Bouvier!U:EG,MATCH("Avg",Bouvier!$A:$A,FALSE),FALSE),HLOOKUP($B33&amp;"-"&amp;N$22,Inoue!X:EU,MATCH("Avg",Inoue!$A:$A,FALSE),FALSE))</f>
        <v>#VALUE!</v>
      </c>
      <c r="O33" s="216" t="e">
        <f>AVERAGE(HLOOKUP($B33&amp;"-"&amp;O$22,Bouvier!V:EH,MATCH("Avg",Bouvier!$A:$A,FALSE),FALSE),HLOOKUP($B33&amp;"-"&amp;O$22,Inoue!Y:EV,MATCH("Avg",Inoue!$A:$A,FALSE),FALSE))</f>
        <v>#VALUE!</v>
      </c>
      <c r="P33" s="204"/>
      <c r="Q33" s="199"/>
      <c r="R33" s="199" t="s">
        <v>2385</v>
      </c>
      <c r="S33" s="200" t="e">
        <f t="shared" si="13"/>
        <v>#VALUE!</v>
      </c>
      <c r="T33" s="200" t="e">
        <f t="shared" si="14"/>
        <v>#N/A</v>
      </c>
      <c r="U33" s="200" t="e">
        <f t="shared" si="15"/>
        <v>#VALUE!</v>
      </c>
      <c r="V33" s="200" t="e">
        <f t="shared" si="16"/>
        <v>#VALUE!</v>
      </c>
      <c r="W33" s="200" t="e">
        <f t="shared" si="17"/>
        <v>#VALUE!</v>
      </c>
      <c r="X33" s="200" t="e">
        <f t="shared" si="18"/>
        <v>#VALUE!</v>
      </c>
      <c r="Y33" s="200" t="e">
        <f t="shared" si="19"/>
        <v>#VALUE!</v>
      </c>
      <c r="Z33" s="202" t="e">
        <f t="shared" si="20"/>
        <v>#VALUE!</v>
      </c>
      <c r="AA33" s="215" t="e">
        <f t="shared" si="21"/>
        <v>#VALUE!</v>
      </c>
      <c r="AB33" s="215" t="e">
        <f t="shared" si="22"/>
        <v>#VALUE!</v>
      </c>
      <c r="AC33" s="201">
        <f t="shared" si="23"/>
        <v>0</v>
      </c>
      <c r="AD33" s="202" t="e">
        <f t="shared" si="24"/>
        <v>#VALUE!</v>
      </c>
      <c r="AE33" s="215" t="e">
        <f t="shared" si="25"/>
        <v>#VALUE!</v>
      </c>
      <c r="AF33" s="200"/>
      <c r="AG33" s="199"/>
      <c r="AH33" s="198"/>
      <c r="AI33" s="198"/>
      <c r="AJ33" s="198"/>
      <c r="AK33" s="198"/>
      <c r="AL33" s="198"/>
      <c r="AM33" s="198"/>
      <c r="AN33" s="197"/>
      <c r="AO33" s="196"/>
    </row>
    <row r="34" spans="1:41" x14ac:dyDescent="0.15">
      <c r="A34" s="214" t="s">
        <v>2384</v>
      </c>
      <c r="B34" s="213" t="s">
        <v>2383</v>
      </c>
      <c r="C34" s="212" t="e">
        <f>$N23</f>
        <v>#VALUE!</v>
      </c>
      <c r="D34" s="211" t="e">
        <f>$N$24</f>
        <v>#N/A</v>
      </c>
      <c r="E34" s="211" t="e">
        <f>$N$25</f>
        <v>#VALUE!</v>
      </c>
      <c r="F34" s="211" t="e">
        <f>$N$26</f>
        <v>#VALUE!</v>
      </c>
      <c r="G34" s="211" t="e">
        <f>$N$27</f>
        <v>#VALUE!</v>
      </c>
      <c r="H34" s="211" t="e">
        <f>$N$28</f>
        <v>#VALUE!</v>
      </c>
      <c r="I34" s="211" t="e">
        <f>$N$29</f>
        <v>#VALUE!</v>
      </c>
      <c r="J34" s="211" t="e">
        <f>$N$30</f>
        <v>#VALUE!</v>
      </c>
      <c r="K34" s="211" t="e">
        <f>$N$31</f>
        <v>#VALUE!</v>
      </c>
      <c r="L34" s="211" t="e">
        <f>$N$32</f>
        <v>#VALUE!</v>
      </c>
      <c r="M34" s="211" t="e">
        <f>$N$33</f>
        <v>#VALUE!</v>
      </c>
      <c r="N34" s="210">
        <v>0</v>
      </c>
      <c r="O34" s="209" t="e">
        <f>AVERAGE(HLOOKUP($B34&amp;"-"&amp;O$22,Bouvier!V:EH,MATCH("Avg",Bouvier!$A:$A,FALSE),FALSE),HLOOKUP($B34&amp;"-"&amp;O$22,Inoue!Y:EV,MATCH("Avg",Inoue!$A:$A,FALSE),FALSE))</f>
        <v>#VALUE!</v>
      </c>
      <c r="P34" s="204"/>
      <c r="Q34" s="375" t="s">
        <v>2382</v>
      </c>
      <c r="R34" s="199" t="s">
        <v>2381</v>
      </c>
      <c r="S34" s="200" t="e">
        <f t="shared" si="13"/>
        <v>#VALUE!</v>
      </c>
      <c r="T34" s="200" t="e">
        <f t="shared" si="14"/>
        <v>#N/A</v>
      </c>
      <c r="U34" s="200" t="e">
        <f t="shared" si="15"/>
        <v>#VALUE!</v>
      </c>
      <c r="V34" s="200" t="e">
        <f t="shared" si="16"/>
        <v>#VALUE!</v>
      </c>
      <c r="W34" s="200" t="e">
        <f t="shared" si="17"/>
        <v>#VALUE!</v>
      </c>
      <c r="X34" s="200" t="e">
        <f t="shared" si="18"/>
        <v>#VALUE!</v>
      </c>
      <c r="Y34" s="200" t="e">
        <f t="shared" si="19"/>
        <v>#VALUE!</v>
      </c>
      <c r="Z34" s="200" t="e">
        <f t="shared" si="20"/>
        <v>#VALUE!</v>
      </c>
      <c r="AA34" s="200" t="e">
        <f t="shared" si="21"/>
        <v>#VALUE!</v>
      </c>
      <c r="AB34" s="200" t="e">
        <f t="shared" si="22"/>
        <v>#VALUE!</v>
      </c>
      <c r="AC34" s="200" t="e">
        <f t="shared" si="23"/>
        <v>#VALUE!</v>
      </c>
      <c r="AD34" s="208">
        <f t="shared" si="24"/>
        <v>0</v>
      </c>
      <c r="AE34" s="203" t="e">
        <f t="shared" si="25"/>
        <v>#VALUE!</v>
      </c>
      <c r="AF34" s="200"/>
      <c r="AG34" s="199"/>
      <c r="AH34" s="198"/>
      <c r="AI34" s="198"/>
      <c r="AJ34" s="198"/>
      <c r="AK34" s="198"/>
      <c r="AL34" s="198"/>
      <c r="AM34" s="198"/>
      <c r="AN34" s="197"/>
      <c r="AO34" s="196"/>
    </row>
    <row r="35" spans="1:41" x14ac:dyDescent="0.15">
      <c r="B35" s="195" t="s">
        <v>2380</v>
      </c>
      <c r="C35" s="206" t="e">
        <f>$O23</f>
        <v>#VALUE!</v>
      </c>
      <c r="D35" s="207" t="e">
        <f>$O$24</f>
        <v>#N/A</v>
      </c>
      <c r="E35" s="207" t="e">
        <f>$O$25</f>
        <v>#VALUE!</v>
      </c>
      <c r="F35" s="207" t="e">
        <f>$O$26</f>
        <v>#VALUE!</v>
      </c>
      <c r="G35" s="207" t="e">
        <f>$O$27</f>
        <v>#VALUE!</v>
      </c>
      <c r="H35" s="207" t="e">
        <f>$O$28</f>
        <v>#VALUE!</v>
      </c>
      <c r="I35" s="207" t="e">
        <f>$O$29</f>
        <v>#VALUE!</v>
      </c>
      <c r="J35" s="207" t="e">
        <f>$O$30</f>
        <v>#VALUE!</v>
      </c>
      <c r="K35" s="207" t="e">
        <f>$O$31</f>
        <v>#VALUE!</v>
      </c>
      <c r="L35" s="207" t="e">
        <f>$O$32</f>
        <v>#VALUE!</v>
      </c>
      <c r="M35" s="207" t="e">
        <f>$O$33</f>
        <v>#VALUE!</v>
      </c>
      <c r="N35" s="206" t="e">
        <f>$O$34</f>
        <v>#VALUE!</v>
      </c>
      <c r="O35" s="205">
        <v>0</v>
      </c>
      <c r="P35" s="204"/>
      <c r="Q35" s="375"/>
      <c r="R35" s="199" t="s">
        <v>2379</v>
      </c>
      <c r="S35" s="200" t="e">
        <f t="shared" si="13"/>
        <v>#VALUE!</v>
      </c>
      <c r="T35" s="200" t="e">
        <f t="shared" si="14"/>
        <v>#N/A</v>
      </c>
      <c r="U35" s="200" t="e">
        <f t="shared" si="15"/>
        <v>#VALUE!</v>
      </c>
      <c r="V35" s="200" t="e">
        <f t="shared" si="16"/>
        <v>#VALUE!</v>
      </c>
      <c r="W35" s="200" t="e">
        <f t="shared" si="17"/>
        <v>#VALUE!</v>
      </c>
      <c r="X35" s="200" t="e">
        <f t="shared" si="18"/>
        <v>#VALUE!</v>
      </c>
      <c r="Y35" s="200" t="e">
        <f t="shared" si="19"/>
        <v>#VALUE!</v>
      </c>
      <c r="Z35" s="200" t="e">
        <f t="shared" si="20"/>
        <v>#VALUE!</v>
      </c>
      <c r="AA35" s="200" t="e">
        <f t="shared" si="21"/>
        <v>#VALUE!</v>
      </c>
      <c r="AB35" s="200" t="e">
        <f t="shared" si="22"/>
        <v>#VALUE!</v>
      </c>
      <c r="AC35" s="203" t="e">
        <f t="shared" si="23"/>
        <v>#VALUE!</v>
      </c>
      <c r="AD35" s="202" t="e">
        <f t="shared" si="24"/>
        <v>#VALUE!</v>
      </c>
      <c r="AE35" s="201">
        <f t="shared" si="25"/>
        <v>0</v>
      </c>
      <c r="AF35" s="200"/>
      <c r="AG35" s="199"/>
      <c r="AH35" s="198"/>
      <c r="AI35" s="198"/>
      <c r="AJ35" s="198"/>
      <c r="AK35" s="198"/>
      <c r="AL35" s="198"/>
      <c r="AM35" s="198"/>
      <c r="AN35" s="197"/>
      <c r="AO35" s="196"/>
    </row>
  </sheetData>
  <mergeCells count="12">
    <mergeCell ref="Q34:Q35"/>
    <mergeCell ref="S21:T21"/>
    <mergeCell ref="S4:T4"/>
    <mergeCell ref="Q6:Q7"/>
    <mergeCell ref="Q23:Q24"/>
    <mergeCell ref="Q31:Q32"/>
    <mergeCell ref="Q14:Q15"/>
    <mergeCell ref="AA4:AB4"/>
    <mergeCell ref="AA21:AB21"/>
    <mergeCell ref="AD21:AE21"/>
    <mergeCell ref="AD4:AE4"/>
    <mergeCell ref="Q17:Q18"/>
  </mergeCells>
  <conditionalFormatting sqref="AH6:AK9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3:AK2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6:AE18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6:O18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23:O35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S23:AE35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</sheetPr>
  <dimension ref="A1:DA154"/>
  <sheetViews>
    <sheetView tabSelected="1" zoomScale="130" zoomScaleNormal="130" workbookViewId="0">
      <pane xSplit="26" ySplit="1" topLeftCell="AA93" activePane="bottomRight" state="frozen"/>
      <selection activeCell="AE37" sqref="AE37"/>
      <selection pane="topRight" activeCell="AE37" sqref="AE37"/>
      <selection pane="bottomLeft" activeCell="AE37" sqref="AE37"/>
      <selection pane="bottomRight" activeCell="AA94" sqref="AA94"/>
    </sheetView>
  </sheetViews>
  <sheetFormatPr baseColWidth="10" defaultColWidth="10.83203125" defaultRowHeight="15" x14ac:dyDescent="0.2"/>
  <cols>
    <col min="1" max="1" width="7.1640625" style="256" bestFit="1" customWidth="1"/>
    <col min="2" max="2" width="4.6640625" style="121" bestFit="1" customWidth="1"/>
    <col min="3" max="12" width="4.6640625" style="120" bestFit="1" customWidth="1"/>
    <col min="13" max="13" width="4.5" style="120" bestFit="1" customWidth="1"/>
    <col min="14" max="14" width="4.6640625" style="121" bestFit="1" customWidth="1"/>
    <col min="15" max="15" width="4.6640625" style="334" customWidth="1"/>
    <col min="16" max="25" width="4.6640625" style="120" bestFit="1" customWidth="1"/>
    <col min="26" max="26" width="4.5" style="120" bestFit="1" customWidth="1"/>
    <col min="27" max="27" width="3.6640625" style="121" customWidth="1"/>
    <col min="28" max="28" width="3.6640625" style="334" bestFit="1" customWidth="1"/>
    <col min="29" max="38" width="3.6640625" style="120" bestFit="1" customWidth="1"/>
    <col min="39" max="39" width="3.6640625" style="334" bestFit="1" customWidth="1"/>
    <col min="40" max="49" width="3.6640625" style="120" bestFit="1" customWidth="1"/>
    <col min="50" max="50" width="3.6640625" style="121" bestFit="1" customWidth="1"/>
    <col min="51" max="59" width="3.6640625" style="120" bestFit="1" customWidth="1"/>
    <col min="60" max="60" width="3.6640625" style="121" bestFit="1" customWidth="1"/>
    <col min="61" max="68" width="3.6640625" style="120" bestFit="1" customWidth="1"/>
    <col min="69" max="69" width="3.6640625" style="121" bestFit="1" customWidth="1"/>
    <col min="70" max="76" width="3.6640625" style="120" bestFit="1" customWidth="1"/>
    <col min="77" max="77" width="3.6640625" style="121" bestFit="1" customWidth="1"/>
    <col min="78" max="83" width="3.6640625" style="120" bestFit="1" customWidth="1"/>
    <col min="84" max="84" width="3.6640625" style="121" bestFit="1" customWidth="1"/>
    <col min="85" max="89" width="3.6640625" style="120" bestFit="1" customWidth="1"/>
    <col min="90" max="90" width="4.6640625" style="121" bestFit="1" customWidth="1"/>
    <col min="91" max="94" width="3.6640625" style="120" bestFit="1" customWidth="1"/>
    <col min="95" max="95" width="3.6640625" style="121" bestFit="1" customWidth="1"/>
    <col min="96" max="98" width="3.6640625" style="120" bestFit="1" customWidth="1"/>
    <col min="99" max="99" width="3.6640625" style="121" bestFit="1" customWidth="1"/>
    <col min="100" max="101" width="3.6640625" style="120" bestFit="1" customWidth="1"/>
    <col min="102" max="102" width="3.6640625" style="121" bestFit="1" customWidth="1"/>
    <col min="103" max="103" width="3.6640625" style="120" bestFit="1" customWidth="1"/>
    <col min="104" max="104" width="3.6640625" style="121" bestFit="1" customWidth="1"/>
    <col min="105" max="105" width="10.83203125" style="121"/>
    <col min="106" max="16384" width="10.83203125" style="120"/>
  </cols>
  <sheetData>
    <row r="1" spans="1:105" s="125" customFormat="1" ht="74" customHeight="1" x14ac:dyDescent="0.2">
      <c r="A1" s="261" t="s">
        <v>31</v>
      </c>
      <c r="B1" s="129" t="s">
        <v>2349</v>
      </c>
      <c r="C1" s="128" t="s">
        <v>2347</v>
      </c>
      <c r="D1" s="128" t="s">
        <v>2346</v>
      </c>
      <c r="E1" s="128" t="s">
        <v>2345</v>
      </c>
      <c r="F1" s="128" t="s">
        <v>2344</v>
      </c>
      <c r="G1" s="128" t="s">
        <v>2343</v>
      </c>
      <c r="H1" s="128" t="s">
        <v>2342</v>
      </c>
      <c r="I1" s="128" t="s">
        <v>2341</v>
      </c>
      <c r="J1" s="128" t="s">
        <v>2340</v>
      </c>
      <c r="K1" s="128" t="s">
        <v>2339</v>
      </c>
      <c r="L1" s="128" t="s">
        <v>2338</v>
      </c>
      <c r="M1" s="128" t="s">
        <v>2337</v>
      </c>
      <c r="N1" s="132" t="s">
        <v>206</v>
      </c>
      <c r="O1" s="132" t="s">
        <v>2516</v>
      </c>
      <c r="P1" s="131" t="s">
        <v>207</v>
      </c>
      <c r="Q1" s="130" t="s">
        <v>208</v>
      </c>
      <c r="R1" s="130" t="s">
        <v>612</v>
      </c>
      <c r="S1" s="130" t="s">
        <v>613</v>
      </c>
      <c r="T1" s="130" t="s">
        <v>209</v>
      </c>
      <c r="U1" s="131" t="s">
        <v>210</v>
      </c>
      <c r="V1" s="130" t="s">
        <v>212</v>
      </c>
      <c r="W1" s="130" t="s">
        <v>213</v>
      </c>
      <c r="X1" s="130" t="s">
        <v>211</v>
      </c>
      <c r="Y1" s="131" t="s">
        <v>214</v>
      </c>
      <c r="Z1" s="130" t="s">
        <v>215</v>
      </c>
      <c r="AA1" s="129" t="s">
        <v>2507</v>
      </c>
      <c r="AB1" s="335" t="s">
        <v>2495</v>
      </c>
      <c r="AC1" s="128" t="s">
        <v>2494</v>
      </c>
      <c r="AD1" s="128" t="s">
        <v>2493</v>
      </c>
      <c r="AE1" s="128" t="s">
        <v>2492</v>
      </c>
      <c r="AF1" s="128" t="s">
        <v>2491</v>
      </c>
      <c r="AG1" s="129" t="s">
        <v>2490</v>
      </c>
      <c r="AH1" s="128" t="s">
        <v>2489</v>
      </c>
      <c r="AI1" s="128" t="s">
        <v>2488</v>
      </c>
      <c r="AJ1" s="128" t="s">
        <v>2487</v>
      </c>
      <c r="AK1" s="129" t="s">
        <v>2486</v>
      </c>
      <c r="AL1" s="128" t="s">
        <v>2485</v>
      </c>
      <c r="AM1" s="335" t="s">
        <v>2506</v>
      </c>
      <c r="AN1" s="128" t="s">
        <v>2505</v>
      </c>
      <c r="AO1" s="128" t="s">
        <v>2504</v>
      </c>
      <c r="AP1" s="128" t="s">
        <v>2503</v>
      </c>
      <c r="AQ1" s="128" t="s">
        <v>2502</v>
      </c>
      <c r="AR1" s="129" t="s">
        <v>2501</v>
      </c>
      <c r="AS1" s="128" t="s">
        <v>2500</v>
      </c>
      <c r="AT1" s="128" t="s">
        <v>2499</v>
      </c>
      <c r="AU1" s="128" t="s">
        <v>2498</v>
      </c>
      <c r="AV1" s="129" t="s">
        <v>2497</v>
      </c>
      <c r="AW1" s="128" t="s">
        <v>2496</v>
      </c>
      <c r="AX1" s="129" t="s">
        <v>2484</v>
      </c>
      <c r="AY1" s="128" t="s">
        <v>2483</v>
      </c>
      <c r="AZ1" s="128" t="s">
        <v>2482</v>
      </c>
      <c r="BA1" s="128" t="s">
        <v>2481</v>
      </c>
      <c r="BB1" s="128" t="s">
        <v>2480</v>
      </c>
      <c r="BC1" s="128" t="s">
        <v>2479</v>
      </c>
      <c r="BD1" s="128" t="s">
        <v>2478</v>
      </c>
      <c r="BE1" s="128" t="s">
        <v>2477</v>
      </c>
      <c r="BF1" s="128" t="s">
        <v>2476</v>
      </c>
      <c r="BG1" s="128" t="s">
        <v>2475</v>
      </c>
      <c r="BH1" s="129" t="s">
        <v>2474</v>
      </c>
      <c r="BI1" s="128" t="s">
        <v>2473</v>
      </c>
      <c r="BJ1" s="128" t="s">
        <v>2472</v>
      </c>
      <c r="BK1" s="128" t="s">
        <v>2471</v>
      </c>
      <c r="BL1" s="128" t="s">
        <v>2470</v>
      </c>
      <c r="BM1" s="128" t="s">
        <v>2469</v>
      </c>
      <c r="BN1" s="128" t="s">
        <v>2468</v>
      </c>
      <c r="BO1" s="128" t="s">
        <v>2467</v>
      </c>
      <c r="BP1" s="128" t="s">
        <v>2466</v>
      </c>
      <c r="BQ1" s="129" t="s">
        <v>2465</v>
      </c>
      <c r="BR1" s="128" t="s">
        <v>2464</v>
      </c>
      <c r="BS1" s="128" t="s">
        <v>2463</v>
      </c>
      <c r="BT1" s="128" t="s">
        <v>2462</v>
      </c>
      <c r="BU1" s="128" t="s">
        <v>2461</v>
      </c>
      <c r="BV1" s="128" t="s">
        <v>2460</v>
      </c>
      <c r="BW1" s="128" t="s">
        <v>2459</v>
      </c>
      <c r="BX1" s="128" t="s">
        <v>2458</v>
      </c>
      <c r="BY1" s="129" t="s">
        <v>2457</v>
      </c>
      <c r="BZ1" s="128" t="s">
        <v>2456</v>
      </c>
      <c r="CA1" s="128" t="s">
        <v>2455</v>
      </c>
      <c r="CB1" s="128" t="s">
        <v>2454</v>
      </c>
      <c r="CC1" s="128" t="s">
        <v>2453</v>
      </c>
      <c r="CD1" s="128" t="s">
        <v>2452</v>
      </c>
      <c r="CE1" s="128" t="s">
        <v>2451</v>
      </c>
      <c r="CF1" s="129" t="s">
        <v>2450</v>
      </c>
      <c r="CG1" s="128" t="s">
        <v>2449</v>
      </c>
      <c r="CH1" s="128" t="s">
        <v>2448</v>
      </c>
      <c r="CI1" s="128" t="s">
        <v>2447</v>
      </c>
      <c r="CJ1" s="128" t="s">
        <v>2446</v>
      </c>
      <c r="CK1" s="128" t="s">
        <v>2445</v>
      </c>
      <c r="CL1" s="129" t="s">
        <v>2444</v>
      </c>
      <c r="CM1" s="128" t="s">
        <v>2443</v>
      </c>
      <c r="CN1" s="128" t="s">
        <v>2442</v>
      </c>
      <c r="CO1" s="128" t="s">
        <v>2441</v>
      </c>
      <c r="CP1" s="128" t="s">
        <v>2440</v>
      </c>
      <c r="CQ1" s="129" t="s">
        <v>2439</v>
      </c>
      <c r="CR1" s="128" t="s">
        <v>2438</v>
      </c>
      <c r="CS1" s="128" t="s">
        <v>2437</v>
      </c>
      <c r="CT1" s="128" t="s">
        <v>2436</v>
      </c>
      <c r="CU1" s="129" t="s">
        <v>2435</v>
      </c>
      <c r="CV1" s="128" t="s">
        <v>2434</v>
      </c>
      <c r="CW1" s="128" t="s">
        <v>2433</v>
      </c>
      <c r="CX1" s="129" t="s">
        <v>2432</v>
      </c>
      <c r="CY1" s="128" t="s">
        <v>2431</v>
      </c>
      <c r="CZ1" s="126" t="s">
        <v>2430</v>
      </c>
      <c r="DA1" s="126"/>
    </row>
    <row r="2" spans="1:105" x14ac:dyDescent="0.2">
      <c r="A2" s="260" t="s">
        <v>72</v>
      </c>
      <c r="B2" s="259" t="e">
        <f>VLOOKUP($A2,Merged_couplings!$B:$BU,MATCH(B$1,Merged_couplings!$B$1:$BU$1,0),FALSE)</f>
        <v>#N/A</v>
      </c>
      <c r="C2" s="258" t="e">
        <f>VLOOKUP($A2,Merged_couplings!$B:$BU,MATCH(C$1,Merged_couplings!$B$1:$BU$1,0),FALSE)</f>
        <v>#N/A</v>
      </c>
      <c r="D2" s="258" t="e">
        <f>VLOOKUP($A2,Merged_couplings!$B:$BU,MATCH(D$1,Merged_couplings!$B$1:$BU$1,0),FALSE)</f>
        <v>#N/A</v>
      </c>
      <c r="E2" s="258" t="e">
        <f>VLOOKUP($A2,Merged_couplings!$B:$BU,MATCH(E$1,Merged_couplings!$B$1:$BU$1,0),FALSE)</f>
        <v>#N/A</v>
      </c>
      <c r="F2" s="258" t="e">
        <f>VLOOKUP($A2,Merged_couplings!$B:$BU,MATCH(F$1,Merged_couplings!$B$1:$BU$1,0),FALSE)</f>
        <v>#N/A</v>
      </c>
      <c r="G2" s="258" t="e">
        <f>VLOOKUP($A2,Merged_couplings!$B:$BU,MATCH(G$1,Merged_couplings!$B$1:$BU$1,0),FALSE)</f>
        <v>#N/A</v>
      </c>
      <c r="H2" s="258" t="e">
        <f>VLOOKUP($A2,Merged_couplings!$B:$BU,MATCH(H$1,Merged_couplings!$B$1:$BU$1,0),FALSE)</f>
        <v>#N/A</v>
      </c>
      <c r="I2" s="258" t="e">
        <f>VLOOKUP($A2,Merged_couplings!$B:$BU,MATCH(I$1,Merged_couplings!$B$1:$BU$1,0),FALSE)</f>
        <v>#N/A</v>
      </c>
      <c r="J2" s="258" t="e">
        <f>VLOOKUP($A2,Merged_couplings!$B:$BU,MATCH(J$1,Merged_couplings!$B$1:$BU$1,0),FALSE)</f>
        <v>#N/A</v>
      </c>
      <c r="K2" s="258" t="e">
        <f>VLOOKUP($A2,Merged_couplings!$B:$BU,MATCH(K$1,Merged_couplings!$B$1:$BU$1,0),FALSE)</f>
        <v>#N/A</v>
      </c>
      <c r="L2" s="258" t="e">
        <f>VLOOKUP($A2,Merged_couplings!$B:$BU,MATCH(L$1,Merged_couplings!$B$1:$BU$1,0),FALSE)</f>
        <v>#N/A</v>
      </c>
      <c r="M2" s="258" t="e">
        <f>VLOOKUP($A2,Merged_couplings!$B:$BU,MATCH(M$1,Merged_couplings!$B$1:$BU$1,0),FALSE)</f>
        <v>#N/A</v>
      </c>
      <c r="N2" s="121" t="e">
        <f>IF(OR(B2="BIG",B2="BI-",B2="B-G"),VLOOKUP($A2,Merged_couplings!$B:$BU,MATCH(N$1,Merged_couplings!$B$1:$BU$1,0),FALSE),"")</f>
        <v>#N/A</v>
      </c>
      <c r="P2" s="120" t="e">
        <f>IF(OR(C2="BIG",C2="BI-",C2="B-G"),VLOOKUP($A2,Merged_couplings!$B:$BU,MATCH(P$1,Merged_couplings!$B$1:$BU$1,0),FALSE),"")</f>
        <v>#N/A</v>
      </c>
      <c r="Q2" s="120" t="e">
        <f>IF(OR(D2="BIG",D2="BI-",D2="B-G"),VLOOKUP($A2,Merged_couplings!$B:$BU,MATCH(Q$1,Merged_couplings!$B$1:$BU$1,0),FALSE),"")</f>
        <v>#N/A</v>
      </c>
      <c r="R2" s="120" t="e">
        <f>IF(OR(E2="BIG",E2="BI-",E2="B-G"),VLOOKUP($A2,Merged_couplings!$B:$BU,MATCH(R$1,Merged_couplings!$B$1:$BU$1,0),FALSE),"")</f>
        <v>#N/A</v>
      </c>
      <c r="S2" s="120" t="e">
        <f>IF(OR(F2="BIG",F2="BI-",F2="B-G"),VLOOKUP($A2,Merged_couplings!$B:$BU,MATCH(S$1,Merged_couplings!$B$1:$BU$1,0),FALSE),"")</f>
        <v>#N/A</v>
      </c>
      <c r="T2" s="120" t="e">
        <f>IF(OR(G2="BIG",G2="BI-",G2="B-G"),VLOOKUP($A2,Merged_couplings!$B:$BU,MATCH(T$1,Merged_couplings!$B$1:$BU$1,0),FALSE),"")</f>
        <v>#N/A</v>
      </c>
      <c r="U2" s="120" t="e">
        <f>IF(OR(H2="BIG",H2="BI-",H2="B-G"),VLOOKUP($A2,Merged_couplings!$B:$BU,MATCH(U$1,Merged_couplings!$B$1:$BU$1,0),FALSE),"")</f>
        <v>#N/A</v>
      </c>
      <c r="V2" s="120" t="e">
        <f>IF(OR(I2="BIG",I2="BI-",I2="B-G"),VLOOKUP($A2,Merged_couplings!$B:$BU,MATCH(V$1,Merged_couplings!$B$1:$BU$1,0),FALSE),"")</f>
        <v>#N/A</v>
      </c>
      <c r="W2" s="120" t="e">
        <f>IF(OR(J2="BIG",J2="BI-",J2="B-G"),VLOOKUP($A2,Merged_couplings!$B:$BU,MATCH(W$1,Merged_couplings!$B$1:$BU$1,0),FALSE),"")</f>
        <v>#N/A</v>
      </c>
      <c r="X2" s="120" t="e">
        <f>IF(OR(K2="BIG",K2="BI-",K2="B-G"),VLOOKUP($A2,Merged_couplings!$B:$BU,MATCH(X$1,Merged_couplings!$B$1:$BU$1,0),FALSE),"")</f>
        <v>#N/A</v>
      </c>
      <c r="Y2" s="120" t="e">
        <f>IF(OR(L2="BIG",L2="BI-",L2="B-G"),VLOOKUP($A2,Merged_couplings!$B:$BU,MATCH(Y$1,Merged_couplings!$B$1:$BU$1,0),FALSE),"")</f>
        <v>#N/A</v>
      </c>
      <c r="Z2" s="120" t="e">
        <f>IF(OR(M2="BIG",M2="BI-",M2="B-G"),VLOOKUP($A2,Merged_couplings!$B:$BU,MATCH(Z$1,Merged_couplings!$B$1:$BU$1,0),FALSE),"")</f>
        <v>#N/A</v>
      </c>
      <c r="AA2" s="123"/>
      <c r="AB2" s="340" t="e" cm="1">
        <f t="array" ref="AB2">_xlfn.IFS(AND($N2&lt;&gt;"",P2&lt;&gt;""),ABS($N2-P2),AND($N2="",P2=""),"",OR($N2&lt;&gt;"",P2&lt;&gt;""),"-")</f>
        <v>#N/A</v>
      </c>
      <c r="AC2" s="122" t="e" cm="1">
        <f t="array" ref="AC2">_xlfn.IFS(AND($N2&lt;&gt;"",Q2&lt;&gt;""),ABS($N2-Q2),AND($N2="",Q2=""),"",OR($N2&lt;&gt;"",Q2&lt;&gt;""),"-")</f>
        <v>#N/A</v>
      </c>
      <c r="AD2" s="122" t="e" cm="1">
        <f t="array" ref="AD2">_xlfn.IFS(AND($N2&lt;&gt;"",R2&lt;&gt;""),ABS($N2-R2),AND($N2="",R2=""),"",OR($N2&lt;&gt;"",R2&lt;&gt;""),"-")</f>
        <v>#N/A</v>
      </c>
      <c r="AE2" s="122" t="e" cm="1">
        <f t="array" ref="AE2">_xlfn.IFS(AND($N2&lt;&gt;"",S2&lt;&gt;""),ABS($N2-S2),AND($N2="",S2=""),"",OR($N2&lt;&gt;"",S2&lt;&gt;""),"-")</f>
        <v>#N/A</v>
      </c>
      <c r="AF2" s="122" t="e" cm="1">
        <f t="array" ref="AF2">_xlfn.IFS(AND($N2&lt;&gt;"",T2&lt;&gt;""),ABS($N2-T2),AND($N2="",T2=""),"",OR($N2&lt;&gt;"",T2&lt;&gt;""),"-")</f>
        <v>#N/A</v>
      </c>
      <c r="AG2" s="122" t="e" cm="1">
        <f t="array" ref="AG2">_xlfn.IFS(AND($N2&lt;&gt;"",U2&lt;&gt;""),ABS($N2-U2),AND($N2="",U2=""),"",OR($N2&lt;&gt;"",U2&lt;&gt;""),"-")</f>
        <v>#N/A</v>
      </c>
      <c r="AH2" s="122" t="e" cm="1">
        <f t="array" ref="AH2">_xlfn.IFS(AND($N2&lt;&gt;"",V2&lt;&gt;""),ABS($N2-V2),AND($N2="",V2=""),"",OR($N2&lt;&gt;"",V2&lt;&gt;""),"-")</f>
        <v>#N/A</v>
      </c>
      <c r="AI2" s="122" t="e" cm="1">
        <f t="array" ref="AI2">_xlfn.IFS(AND($N2&lt;&gt;"",W2&lt;&gt;""),ABS($N2-W2),AND($N2="",W2=""),"",OR($N2&lt;&gt;"",W2&lt;&gt;""),"-")</f>
        <v>#N/A</v>
      </c>
      <c r="AJ2" s="122" t="e" cm="1">
        <f t="array" ref="AJ2">_xlfn.IFS(AND($N2&lt;&gt;"",X2&lt;&gt;""),ABS($N2-X2),AND($N2="",X2=""),"",OR($N2&lt;&gt;"",X2&lt;&gt;""),"-")</f>
        <v>#N/A</v>
      </c>
      <c r="AK2" s="122" t="e" cm="1">
        <f t="array" ref="AK2">_xlfn.IFS(AND($N2&lt;&gt;"",Y2&lt;&gt;""),ABS($N2-Y2),AND($N2="",Y2=""),"",OR($N2&lt;&gt;"",Y2&lt;&gt;""),"-")</f>
        <v>#N/A</v>
      </c>
      <c r="AL2" s="122" t="e" cm="1">
        <f t="array" ref="AL2">_xlfn.IFS(AND($N2&lt;&gt;"",Z2&lt;&gt;""),ABS($N2-Z2),AND($N2="",Z2=""),"",OR($N2&lt;&gt;"",Z2&lt;&gt;""),"-")</f>
        <v>#N/A</v>
      </c>
      <c r="AM2" s="340"/>
      <c r="AN2" s="122"/>
      <c r="AO2" s="122"/>
      <c r="AP2" s="122"/>
      <c r="AQ2" s="122"/>
      <c r="AR2" s="122"/>
      <c r="AS2" s="122"/>
      <c r="AT2" s="122"/>
      <c r="AU2" s="122"/>
      <c r="AV2" s="122"/>
      <c r="AW2" s="122"/>
      <c r="AX2" s="121" t="e" cm="1">
        <f t="array" ref="AX2">_xlfn.IFS(AND($P2&lt;&gt;"",Q2&lt;&gt;""),ABS($P2-Q2),AND($P2="",Q2=""),"",OR($P2&lt;&gt;"",Q2&lt;&gt;""),"-")</f>
        <v>#N/A</v>
      </c>
      <c r="AY2" s="120" t="e" cm="1">
        <f t="array" ref="AY2">_xlfn.IFS(AND($P2&lt;&gt;"",R2&lt;&gt;""),ABS($P2-R2),AND($P2="",R2=""),"",OR($P2&lt;&gt;"",R2&lt;&gt;""),"-")</f>
        <v>#N/A</v>
      </c>
      <c r="AZ2" s="120" t="e" cm="1">
        <f t="array" ref="AZ2">_xlfn.IFS(AND($P2&lt;&gt;"",S2&lt;&gt;""),ABS($P2-S2),AND($P2="",S2=""),"",OR($P2&lt;&gt;"",S2&lt;&gt;""),"-")</f>
        <v>#N/A</v>
      </c>
      <c r="BA2" s="120" t="e" cm="1">
        <f t="array" ref="BA2">_xlfn.IFS(AND($P2&lt;&gt;"",T2&lt;&gt;""),ABS($P2-T2),AND($P2="",T2=""),"",OR($P2&lt;&gt;"",T2&lt;&gt;""),"-")</f>
        <v>#N/A</v>
      </c>
      <c r="BB2" s="120" t="e" cm="1">
        <f t="array" ref="BB2">_xlfn.IFS(AND($P2&lt;&gt;"",U2&lt;&gt;""),ABS($P2-U2),AND($P2="",U2=""),"",OR($P2&lt;&gt;"",U2&lt;&gt;""),"-")</f>
        <v>#N/A</v>
      </c>
      <c r="BC2" s="120" t="e" cm="1">
        <f t="array" ref="BC2">_xlfn.IFS(AND($P2&lt;&gt;"",V2&lt;&gt;""),ABS($P2-V2),AND($P2="",V2=""),"",OR($P2&lt;&gt;"",V2&lt;&gt;""),"-")</f>
        <v>#N/A</v>
      </c>
      <c r="BD2" s="120" t="e" cm="1">
        <f t="array" ref="BD2">_xlfn.IFS(AND($P2&lt;&gt;"",W2&lt;&gt;""),ABS($P2-W2),AND($P2="",W2=""),"",OR($P2&lt;&gt;"",W2&lt;&gt;""),"-")</f>
        <v>#N/A</v>
      </c>
      <c r="BE2" s="120" t="e" cm="1">
        <f t="array" ref="BE2">_xlfn.IFS(AND($P2&lt;&gt;"",X2&lt;&gt;""),ABS($P2-X2),AND($P2="",X2=""),"",OR($P2&lt;&gt;"",X2&lt;&gt;""),"-")</f>
        <v>#N/A</v>
      </c>
      <c r="BF2" s="120" t="e" cm="1">
        <f t="array" ref="BF2">_xlfn.IFS(AND($P2&lt;&gt;"",Y2&lt;&gt;""),ABS($P2-Y2),AND($P2="",Y2=""),"",OR($P2&lt;&gt;"",Y2&lt;&gt;""),"-")</f>
        <v>#N/A</v>
      </c>
      <c r="BG2" s="120" t="e" cm="1">
        <f t="array" ref="BG2">_xlfn.IFS(AND($P2&lt;&gt;"",Z2&lt;&gt;""),ABS($P2-Z2),AND($P2="",Z2=""),"",OR($P2&lt;&gt;"",Z2&lt;&gt;""),"-")</f>
        <v>#N/A</v>
      </c>
      <c r="BH2" s="121" t="e" cm="1">
        <f t="array" ref="BH2">_xlfn.IFS(AND($Q2&lt;&gt;"",R2&lt;&gt;""),ABS($Q2-R2),AND($Q2="",R2=""),"",OR($Q2&lt;&gt;"",R2&lt;&gt;""),"-")</f>
        <v>#N/A</v>
      </c>
      <c r="BI2" s="120" t="e" cm="1">
        <f t="array" ref="BI2">_xlfn.IFS(AND($Q2&lt;&gt;"",S2&lt;&gt;""),ABS($Q2-S2),AND($Q2="",S2=""),"",OR($Q2&lt;&gt;"",S2&lt;&gt;""),"-")</f>
        <v>#N/A</v>
      </c>
      <c r="BJ2" s="120" t="e" cm="1">
        <f t="array" ref="BJ2">_xlfn.IFS(AND($Q2&lt;&gt;"",T2&lt;&gt;""),ABS($Q2-T2),AND($Q2="",T2=""),"",OR($Q2&lt;&gt;"",T2&lt;&gt;""),"-")</f>
        <v>#N/A</v>
      </c>
      <c r="BK2" s="120" t="e" cm="1">
        <f t="array" ref="BK2">_xlfn.IFS(AND($Q2&lt;&gt;"",U2&lt;&gt;""),ABS($Q2-U2),AND($Q2="",U2=""),"",OR($Q2&lt;&gt;"",U2&lt;&gt;""),"-")</f>
        <v>#N/A</v>
      </c>
      <c r="BL2" s="120" t="e" cm="1">
        <f t="array" ref="BL2">_xlfn.IFS(AND($Q2&lt;&gt;"",V2&lt;&gt;""),ABS($Q2-V2),AND($Q2="",V2=""),"",OR($Q2&lt;&gt;"",V2&lt;&gt;""),"-")</f>
        <v>#N/A</v>
      </c>
      <c r="BM2" s="120" t="e" cm="1">
        <f t="array" ref="BM2">_xlfn.IFS(AND($Q2&lt;&gt;"",W2&lt;&gt;""),ABS($Q2-W2),AND($Q2="",W2=""),"",OR($Q2&lt;&gt;"",W2&lt;&gt;""),"-")</f>
        <v>#N/A</v>
      </c>
      <c r="BN2" s="120" t="e" cm="1">
        <f t="array" ref="BN2">_xlfn.IFS(AND($Q2&lt;&gt;"",X2&lt;&gt;""),ABS($Q2-X2),AND($Q2="",X2=""),"",OR($Q2&lt;&gt;"",X2&lt;&gt;""),"-")</f>
        <v>#N/A</v>
      </c>
      <c r="BO2" s="120" t="e" cm="1">
        <f t="array" ref="BO2">_xlfn.IFS(AND($Q2&lt;&gt;"",Y2&lt;&gt;""),ABS($Q2-Y2),AND($Q2="",Y2=""),"",OR($Q2&lt;&gt;"",Y2&lt;&gt;""),"-")</f>
        <v>#N/A</v>
      </c>
      <c r="BP2" s="120" t="e" cm="1">
        <f t="array" ref="BP2">_xlfn.IFS(AND($Q2&lt;&gt;"",Z2&lt;&gt;""),ABS($Q2-Z2),AND($Q2="",Z2=""),"",OR($Q2&lt;&gt;"",Z2&lt;&gt;""),"-")</f>
        <v>#N/A</v>
      </c>
      <c r="BQ2" s="121" t="e" cm="1">
        <f t="array" ref="BQ2">_xlfn.IFS(AND($R2&lt;&gt;"",S2&lt;&gt;""),ABS($R2-S2),AND($R2="",S2=""),"",OR($R2&lt;&gt;"",S2&lt;&gt;""),"-")</f>
        <v>#N/A</v>
      </c>
      <c r="BR2" s="120" t="e" cm="1">
        <f t="array" ref="BR2">_xlfn.IFS(AND($R2&lt;&gt;"",T2&lt;&gt;""),ABS($R2-T2),AND($R2="",T2=""),"",OR($R2&lt;&gt;"",T2&lt;&gt;""),"-")</f>
        <v>#N/A</v>
      </c>
      <c r="BS2" s="120" t="e" cm="1">
        <f t="array" ref="BS2">_xlfn.IFS(AND($R2&lt;&gt;"",U2&lt;&gt;""),ABS($R2-U2),AND($R2="",U2=""),"",OR($R2&lt;&gt;"",U2&lt;&gt;""),"-")</f>
        <v>#N/A</v>
      </c>
      <c r="BT2" s="120" t="e" cm="1">
        <f t="array" ref="BT2">_xlfn.IFS(AND($R2&lt;&gt;"",V2&lt;&gt;""),ABS($R2-V2),AND($R2="",V2=""),"",OR($R2&lt;&gt;"",V2&lt;&gt;""),"-")</f>
        <v>#N/A</v>
      </c>
      <c r="BU2" s="120" t="e" cm="1">
        <f t="array" ref="BU2">_xlfn.IFS(AND($R2&lt;&gt;"",W2&lt;&gt;""),ABS($R2-W2),AND($R2="",W2=""),"",OR($R2&lt;&gt;"",W2&lt;&gt;""),"-")</f>
        <v>#N/A</v>
      </c>
      <c r="BV2" s="120" t="e" cm="1">
        <f t="array" ref="BV2">_xlfn.IFS(AND($R2&lt;&gt;"",X2&lt;&gt;""),ABS($R2-X2),AND($R2="",X2=""),"",OR($R2&lt;&gt;"",X2&lt;&gt;""),"-")</f>
        <v>#N/A</v>
      </c>
      <c r="BW2" s="120" t="e" cm="1">
        <f t="array" ref="BW2">_xlfn.IFS(AND($R2&lt;&gt;"",Y2&lt;&gt;""),ABS($R2-Y2),AND($R2="",Y2=""),"",OR($R2&lt;&gt;"",Y2&lt;&gt;""),"-")</f>
        <v>#N/A</v>
      </c>
      <c r="BX2" s="120" t="e" cm="1">
        <f t="array" ref="BX2">_xlfn.IFS(AND($R2&lt;&gt;"",Z2&lt;&gt;""),ABS($R2-Z2),AND($R2="",Z2=""),"",OR($R2&lt;&gt;"",Z2&lt;&gt;""),"-")</f>
        <v>#N/A</v>
      </c>
      <c r="BY2" s="121" t="e" cm="1">
        <f t="array" ref="BY2">_xlfn.IFS(AND($S2&lt;&gt;"",T2&lt;&gt;""),ABS($S2-T2),AND($S2="",T2=""),"",OR($S2&lt;&gt;"",T2&lt;&gt;""),"-")</f>
        <v>#N/A</v>
      </c>
      <c r="BZ2" s="120" t="e" cm="1">
        <f t="array" ref="BZ2">_xlfn.IFS(AND($S2&lt;&gt;"",U2&lt;&gt;""),ABS($S2-U2),AND($S2="",U2=""),"",OR($S2&lt;&gt;"",U2&lt;&gt;""),"-")</f>
        <v>#N/A</v>
      </c>
      <c r="CA2" s="120" t="e" cm="1">
        <f t="array" ref="CA2">_xlfn.IFS(AND($S2&lt;&gt;"",V2&lt;&gt;""),ABS($S2-V2),AND($S2="",V2=""),"",OR($S2&lt;&gt;"",V2&lt;&gt;""),"-")</f>
        <v>#N/A</v>
      </c>
      <c r="CB2" s="120" t="e" cm="1">
        <f t="array" ref="CB2">_xlfn.IFS(AND($S2&lt;&gt;"",W2&lt;&gt;""),ABS($S2-W2),AND($S2="",W2=""),"",OR($S2&lt;&gt;"",W2&lt;&gt;""),"-")</f>
        <v>#N/A</v>
      </c>
      <c r="CC2" s="120" t="e" cm="1">
        <f t="array" ref="CC2">_xlfn.IFS(AND($S2&lt;&gt;"",X2&lt;&gt;""),ABS($S2-X2),AND($S2="",X2=""),"",OR($S2&lt;&gt;"",X2&lt;&gt;""),"-")</f>
        <v>#N/A</v>
      </c>
      <c r="CD2" s="120" t="e" cm="1">
        <f t="array" ref="CD2">_xlfn.IFS(AND($S2&lt;&gt;"",Y2&lt;&gt;""),ABS($S2-Y2),AND($S2="",Y2=""),"",OR($S2&lt;&gt;"",Y2&lt;&gt;""),"-")</f>
        <v>#N/A</v>
      </c>
      <c r="CE2" s="120" t="e" cm="1">
        <f t="array" ref="CE2">_xlfn.IFS(AND($S2&lt;&gt;"",Z2&lt;&gt;""),ABS($S2-Z2),AND($S2="",Z2=""),"",OR($S2&lt;&gt;"",Z2&lt;&gt;""),"-")</f>
        <v>#N/A</v>
      </c>
      <c r="CF2" s="121" t="e" cm="1">
        <f t="array" ref="CF2">_xlfn.IFS(AND($T2&lt;&gt;"",U2&lt;&gt;""),ABS($T2-U2),AND($T2="",U2=""),"",OR($T2&lt;&gt;"",U2&lt;&gt;""),"-")</f>
        <v>#N/A</v>
      </c>
      <c r="CG2" s="120" t="e" cm="1">
        <f t="array" ref="CG2">_xlfn.IFS(AND($T2&lt;&gt;"",V2&lt;&gt;""),ABS($T2-V2),AND($T2="",V2=""),"",OR($T2&lt;&gt;"",V2&lt;&gt;""),"-")</f>
        <v>#N/A</v>
      </c>
      <c r="CH2" s="120" t="e" cm="1">
        <f t="array" ref="CH2">_xlfn.IFS(AND($T2&lt;&gt;"",W2&lt;&gt;""),ABS($T2-W2),AND($T2="",W2=""),"",OR($T2&lt;&gt;"",W2&lt;&gt;""),"-")</f>
        <v>#N/A</v>
      </c>
      <c r="CI2" s="120" t="e" cm="1">
        <f t="array" ref="CI2">_xlfn.IFS(AND($T2&lt;&gt;"",X2&lt;&gt;""),ABS($T2-X2),AND($T2="",X2=""),"",OR($T2&lt;&gt;"",X2&lt;&gt;""),"-")</f>
        <v>#N/A</v>
      </c>
      <c r="CJ2" s="120" t="e" cm="1">
        <f t="array" ref="CJ2">_xlfn.IFS(AND($T2&lt;&gt;"",Y2&lt;&gt;""),ABS($T2-Y2),AND($T2="",Y2=""),"",OR($T2&lt;&gt;"",Y2&lt;&gt;""),"-")</f>
        <v>#N/A</v>
      </c>
      <c r="CK2" s="120" t="e" cm="1">
        <f t="array" ref="CK2">_xlfn.IFS(AND($T2&lt;&gt;"",Z2&lt;&gt;""),ABS($T2-Z2),AND($T2="",Z2=""),"",OR($T2&lt;&gt;"",Z2&lt;&gt;""),"-")</f>
        <v>#N/A</v>
      </c>
      <c r="CL2" s="121" t="e" cm="1">
        <f t="array" ref="CL2">_xlfn.IFS(AND($U2&lt;&gt;"",V2&lt;&gt;""),ABS($U2-V2),AND($U2="",V2=""),"",OR($U2&lt;&gt;"",V2&lt;&gt;""),"-")</f>
        <v>#N/A</v>
      </c>
      <c r="CM2" s="120" t="e" cm="1">
        <f t="array" ref="CM2">_xlfn.IFS(AND($U2&lt;&gt;"",W2&lt;&gt;""),ABS($U2-W2),AND($U2="",W2=""),"",OR($U2&lt;&gt;"",W2&lt;&gt;""),"-")</f>
        <v>#N/A</v>
      </c>
      <c r="CN2" s="120" t="e" cm="1">
        <f t="array" ref="CN2">_xlfn.IFS(AND($U2&lt;&gt;"",X2&lt;&gt;""),ABS($U2-X2),AND($U2="",X2=""),"",OR($U2&lt;&gt;"",X2&lt;&gt;""),"-")</f>
        <v>#N/A</v>
      </c>
      <c r="CO2" s="120" t="e" cm="1">
        <f t="array" ref="CO2">_xlfn.IFS(AND($U2&lt;&gt;"",Y2&lt;&gt;""),ABS($U2-Y2),AND($U2="",Y2=""),"",OR($U2&lt;&gt;"",Y2&lt;&gt;""),"-")</f>
        <v>#N/A</v>
      </c>
      <c r="CP2" s="120" t="e" cm="1">
        <f t="array" ref="CP2">_xlfn.IFS(AND($U2&lt;&gt;"",Z2&lt;&gt;""),ABS($U2-Z2),AND($U2="",Z2=""),"",OR($U2&lt;&gt;"",Z2&lt;&gt;""),"-")</f>
        <v>#N/A</v>
      </c>
      <c r="CQ2" s="121" t="e" cm="1">
        <f t="array" ref="CQ2">_xlfn.IFS(AND($V2&lt;&gt;"",W2&lt;&gt;""),ABS($V2-W2),AND($V2="",W2=""),"",OR($V2&lt;&gt;"",W2&lt;&gt;""),"-")</f>
        <v>#N/A</v>
      </c>
      <c r="CR2" s="120" t="e" cm="1">
        <f t="array" ref="CR2">_xlfn.IFS(AND($V2&lt;&gt;"",X2&lt;&gt;""),ABS($V2-X2),AND($V2="",X2=""),"",OR($V2&lt;&gt;"",X2&lt;&gt;""),"-")</f>
        <v>#N/A</v>
      </c>
      <c r="CS2" s="120" t="e" cm="1">
        <f t="array" ref="CS2">_xlfn.IFS(AND($V2&lt;&gt;"",Y2&lt;&gt;""),ABS($V2-Y2),AND($V2="",Y2=""),"",OR($V2&lt;&gt;"",Y2&lt;&gt;""),"-")</f>
        <v>#N/A</v>
      </c>
      <c r="CT2" s="120" t="e" cm="1">
        <f t="array" ref="CT2">_xlfn.IFS(AND($V2&lt;&gt;"",Z2&lt;&gt;""),ABS($V2-Z2),AND($V2="",Z2=""),"",OR($V2&lt;&gt;"",Z2&lt;&gt;""),"-")</f>
        <v>#N/A</v>
      </c>
      <c r="CU2" s="121" t="e" cm="1">
        <f t="array" ref="CU2">_xlfn.IFS(AND($W2&lt;&gt;"",X2&lt;&gt;""),ABS($W2-X2),AND($W2="",X2=""),"",OR($W2&lt;&gt;"",X2&lt;&gt;""),"-")</f>
        <v>#N/A</v>
      </c>
      <c r="CV2" s="120" t="e" cm="1">
        <f t="array" ref="CV2">_xlfn.IFS(AND($W2&lt;&gt;"",Y2&lt;&gt;""),ABS($W2-Y2),AND($W2="",Y2=""),"",OR($W2&lt;&gt;"",Y2&lt;&gt;""),"-")</f>
        <v>#N/A</v>
      </c>
      <c r="CW2" s="120" t="e" cm="1">
        <f t="array" ref="CW2">_xlfn.IFS(AND($W2&lt;&gt;"",Z2&lt;&gt;""),ABS($W2-Z2),AND($W2="",Z2=""),"",OR($W2&lt;&gt;"",Z2&lt;&gt;""),"-")</f>
        <v>#N/A</v>
      </c>
      <c r="CX2" s="121" t="e" cm="1">
        <f t="array" ref="CX2">_xlfn.IFS(AND($X2&lt;&gt;"",Y2&lt;&gt;""),ABS($X2-Y2),AND($X2="",Y2=""),"",OR($X2&lt;&gt;"",Y2&lt;&gt;""),"-")</f>
        <v>#N/A</v>
      </c>
      <c r="CY2" s="120" t="e" cm="1">
        <f t="array" ref="CY2">_xlfn.IFS(AND($X2&lt;&gt;"",Z2&lt;&gt;""),ABS($X2-Z2),AND($X2="",Z2=""),"",OR($X2&lt;&gt;"",Z2&lt;&gt;""),"-")</f>
        <v>#N/A</v>
      </c>
      <c r="CZ2" s="121" t="e" cm="1">
        <f t="array" ref="CZ2">_xlfn.IFS(AND($Y2&lt;&gt;"",Z2&lt;&gt;""),ABS($Y2-Z2),AND($Y2="",Z2=""),"",OR($Y2&lt;&gt;"",Z2&lt;&gt;""),"-")</f>
        <v>#N/A</v>
      </c>
    </row>
    <row r="3" spans="1:105" x14ac:dyDescent="0.2">
      <c r="A3" s="260" t="s">
        <v>95</v>
      </c>
      <c r="B3" s="259" t="e">
        <f>VLOOKUP($A3,Merged_couplings!$B:$BU,MATCH(B$1,Merged_couplings!$B$1:$BU$1,0),FALSE)</f>
        <v>#N/A</v>
      </c>
      <c r="C3" s="258" t="e">
        <f>VLOOKUP($A3,Merged_couplings!$B:$BU,MATCH(C$1,Merged_couplings!$B$1:$BU$1,0),FALSE)</f>
        <v>#N/A</v>
      </c>
      <c r="D3" s="258" t="e">
        <f>VLOOKUP($A3,Merged_couplings!$B:$BU,MATCH(D$1,Merged_couplings!$B$1:$BU$1,0),FALSE)</f>
        <v>#N/A</v>
      </c>
      <c r="E3" s="258" t="e">
        <f>VLOOKUP($A3,Merged_couplings!$B:$BU,MATCH(E$1,Merged_couplings!$B$1:$BU$1,0),FALSE)</f>
        <v>#N/A</v>
      </c>
      <c r="F3" s="258" t="e">
        <f>VLOOKUP($A3,Merged_couplings!$B:$BU,MATCH(F$1,Merged_couplings!$B$1:$BU$1,0),FALSE)</f>
        <v>#N/A</v>
      </c>
      <c r="G3" s="258" t="e">
        <f>VLOOKUP($A3,Merged_couplings!$B:$BU,MATCH(G$1,Merged_couplings!$B$1:$BU$1,0),FALSE)</f>
        <v>#N/A</v>
      </c>
      <c r="H3" s="258" t="e">
        <f>VLOOKUP($A3,Merged_couplings!$B:$BU,MATCH(H$1,Merged_couplings!$B$1:$BU$1,0),FALSE)</f>
        <v>#N/A</v>
      </c>
      <c r="I3" s="258" t="e">
        <f>VLOOKUP($A3,Merged_couplings!$B:$BU,MATCH(I$1,Merged_couplings!$B$1:$BU$1,0),FALSE)</f>
        <v>#N/A</v>
      </c>
      <c r="J3" s="258" t="e">
        <f>VLOOKUP($A3,Merged_couplings!$B:$BU,MATCH(J$1,Merged_couplings!$B$1:$BU$1,0),FALSE)</f>
        <v>#N/A</v>
      </c>
      <c r="K3" s="258" t="e">
        <f>VLOOKUP($A3,Merged_couplings!$B:$BU,MATCH(K$1,Merged_couplings!$B$1:$BU$1,0),FALSE)</f>
        <v>#N/A</v>
      </c>
      <c r="L3" s="258" t="e">
        <f>VLOOKUP($A3,Merged_couplings!$B:$BU,MATCH(L$1,Merged_couplings!$B$1:$BU$1,0),FALSE)</f>
        <v>#N/A</v>
      </c>
      <c r="M3" s="258" t="e">
        <f>VLOOKUP($A3,Merged_couplings!$B:$BU,MATCH(M$1,Merged_couplings!$B$1:$BU$1,0),FALSE)</f>
        <v>#N/A</v>
      </c>
      <c r="N3" s="121" t="e">
        <f>IF(OR(B3="BIG",B3="BI-",B3="B-G"),VLOOKUP($A3,Merged_couplings!$B:$BU,MATCH(N$1,Merged_couplings!$B$1:$BU$1,0),FALSE),"")</f>
        <v>#N/A</v>
      </c>
      <c r="P3" s="120" t="e">
        <f>IF(OR(C3="BIG",C3="BI-",C3="B-G"),VLOOKUP($A3,Merged_couplings!$B:$BU,MATCH(P$1,Merged_couplings!$B$1:$BU$1,0),FALSE),"")</f>
        <v>#N/A</v>
      </c>
      <c r="Q3" s="120" t="e">
        <f>IF(OR(D3="BIG",D3="BI-",D3="B-G"),VLOOKUP($A3,Merged_couplings!$B:$BU,MATCH(Q$1,Merged_couplings!$B$1:$BU$1,0),FALSE),"")</f>
        <v>#N/A</v>
      </c>
      <c r="R3" s="120" t="e">
        <f>IF(OR(E3="BIG",E3="BI-",E3="B-G"),VLOOKUP($A3,Merged_couplings!$B:$BU,MATCH(R$1,Merged_couplings!$B$1:$BU$1,0),FALSE),"")</f>
        <v>#N/A</v>
      </c>
      <c r="S3" s="120" t="e">
        <f>IF(OR(F3="BIG",F3="BI-",F3="B-G"),VLOOKUP($A3,Merged_couplings!$B:$BU,MATCH(S$1,Merged_couplings!$B$1:$BU$1,0),FALSE),"")</f>
        <v>#N/A</v>
      </c>
      <c r="T3" s="120" t="e">
        <f>IF(OR(G3="BIG",G3="BI-",G3="B-G"),VLOOKUP($A3,Merged_couplings!$B:$BU,MATCH(T$1,Merged_couplings!$B$1:$BU$1,0),FALSE),"")</f>
        <v>#N/A</v>
      </c>
      <c r="U3" s="120" t="e">
        <f>IF(OR(H3="BIG",H3="BI-",H3="B-G"),VLOOKUP($A3,Merged_couplings!$B:$BU,MATCH(U$1,Merged_couplings!$B$1:$BU$1,0),FALSE),"")</f>
        <v>#N/A</v>
      </c>
      <c r="V3" s="120" t="e">
        <f>IF(OR(I3="BIG",I3="BI-",I3="B-G"),VLOOKUP($A3,Merged_couplings!$B:$BU,MATCH(V$1,Merged_couplings!$B$1:$BU$1,0),FALSE),"")</f>
        <v>#N/A</v>
      </c>
      <c r="W3" s="120" t="e">
        <f>IF(OR(J3="BIG",J3="BI-",J3="B-G"),VLOOKUP($A3,Merged_couplings!$B:$BU,MATCH(W$1,Merged_couplings!$B$1:$BU$1,0),FALSE),"")</f>
        <v>#N/A</v>
      </c>
      <c r="X3" s="120" t="e">
        <f>IF(OR(K3="BIG",K3="BI-",K3="B-G"),VLOOKUP($A3,Merged_couplings!$B:$BU,MATCH(X$1,Merged_couplings!$B$1:$BU$1,0),FALSE),"")</f>
        <v>#N/A</v>
      </c>
      <c r="Y3" s="120" t="e">
        <f>IF(OR(L3="BIG",L3="BI-",L3="B-G"),VLOOKUP($A3,Merged_couplings!$B:$BU,MATCH(Y$1,Merged_couplings!$B$1:$BU$1,0),FALSE),"")</f>
        <v>#N/A</v>
      </c>
      <c r="Z3" s="120" t="e">
        <f>IF(OR(M3="BIG",M3="BI-",M3="B-G"),VLOOKUP($A3,Merged_couplings!$B:$BU,MATCH(Z$1,Merged_couplings!$B$1:$BU$1,0),FALSE),"")</f>
        <v>#N/A</v>
      </c>
      <c r="AA3" s="123"/>
      <c r="AB3" s="340" t="e" cm="1">
        <f t="array" ref="AB3">_xlfn.IFS(AND($N3&lt;&gt;"",P3&lt;&gt;""),ABS($N3-P3),AND($N3="",P3=""),"",OR($N3&lt;&gt;"",P3&lt;&gt;""),"-")</f>
        <v>#N/A</v>
      </c>
      <c r="AC3" s="122" t="e" cm="1">
        <f t="array" ref="AC3">_xlfn.IFS(AND($N3&lt;&gt;"",Q3&lt;&gt;""),ABS($N3-Q3),AND($N3="",Q3=""),"",OR($N3&lt;&gt;"",Q3&lt;&gt;""),"-")</f>
        <v>#N/A</v>
      </c>
      <c r="AD3" s="122" t="e" cm="1">
        <f t="array" ref="AD3">_xlfn.IFS(AND($N3&lt;&gt;"",R3&lt;&gt;""),ABS($N3-R3),AND($N3="",R3=""),"",OR($N3&lt;&gt;"",R3&lt;&gt;""),"-")</f>
        <v>#N/A</v>
      </c>
      <c r="AE3" s="122" t="e" cm="1">
        <f t="array" ref="AE3">_xlfn.IFS(AND($N3&lt;&gt;"",S3&lt;&gt;""),ABS($N3-S3),AND($N3="",S3=""),"",OR($N3&lt;&gt;"",S3&lt;&gt;""),"-")</f>
        <v>#N/A</v>
      </c>
      <c r="AF3" s="122" t="e" cm="1">
        <f t="array" ref="AF3">_xlfn.IFS(AND($N3&lt;&gt;"",T3&lt;&gt;""),ABS($N3-T3),AND($N3="",T3=""),"",OR($N3&lt;&gt;"",T3&lt;&gt;""),"-")</f>
        <v>#N/A</v>
      </c>
      <c r="AG3" s="122" t="e" cm="1">
        <f t="array" ref="AG3">_xlfn.IFS(AND($N3&lt;&gt;"",U3&lt;&gt;""),ABS($N3-U3),AND($N3="",U3=""),"",OR($N3&lt;&gt;"",U3&lt;&gt;""),"-")</f>
        <v>#N/A</v>
      </c>
      <c r="AH3" s="122" t="e" cm="1">
        <f t="array" ref="AH3">_xlfn.IFS(AND($N3&lt;&gt;"",V3&lt;&gt;""),ABS($N3-V3),AND($N3="",V3=""),"",OR($N3&lt;&gt;"",V3&lt;&gt;""),"-")</f>
        <v>#N/A</v>
      </c>
      <c r="AI3" s="122" t="e" cm="1">
        <f t="array" ref="AI3">_xlfn.IFS(AND($N3&lt;&gt;"",W3&lt;&gt;""),ABS($N3-W3),AND($N3="",W3=""),"",OR($N3&lt;&gt;"",W3&lt;&gt;""),"-")</f>
        <v>#N/A</v>
      </c>
      <c r="AJ3" s="122" t="e" cm="1">
        <f t="array" ref="AJ3">_xlfn.IFS(AND($N3&lt;&gt;"",X3&lt;&gt;""),ABS($N3-X3),AND($N3="",X3=""),"",OR($N3&lt;&gt;"",X3&lt;&gt;""),"-")</f>
        <v>#N/A</v>
      </c>
      <c r="AK3" s="122" t="e" cm="1">
        <f t="array" ref="AK3">_xlfn.IFS(AND($N3&lt;&gt;"",Y3&lt;&gt;""),ABS($N3-Y3),AND($N3="",Y3=""),"",OR($N3&lt;&gt;"",Y3&lt;&gt;""),"-")</f>
        <v>#N/A</v>
      </c>
      <c r="AL3" s="122" t="e" cm="1">
        <f t="array" ref="AL3">_xlfn.IFS(AND($N3&lt;&gt;"",Z3&lt;&gt;""),ABS($N3-Z3),AND($N3="",Z3=""),"",OR($N3&lt;&gt;"",Z3&lt;&gt;""),"-")</f>
        <v>#N/A</v>
      </c>
      <c r="AM3" s="340"/>
      <c r="AN3" s="122"/>
      <c r="AO3" s="122"/>
      <c r="AP3" s="122"/>
      <c r="AQ3" s="122"/>
      <c r="AR3" s="122"/>
      <c r="AS3" s="122"/>
      <c r="AT3" s="122"/>
      <c r="AU3" s="122"/>
      <c r="AV3" s="122"/>
      <c r="AW3" s="122"/>
      <c r="AX3" s="121" t="e" cm="1">
        <f t="array" ref="AX3">_xlfn.IFS(AND($P3&lt;&gt;"",Q3&lt;&gt;""),ABS($P3-Q3),AND($P3="",Q3=""),"",OR($P3&lt;&gt;"",Q3&lt;&gt;""),"-")</f>
        <v>#N/A</v>
      </c>
      <c r="AY3" s="120" t="e" cm="1">
        <f t="array" ref="AY3">_xlfn.IFS(AND($P3&lt;&gt;"",R3&lt;&gt;""),ABS($P3-R3),AND($P3="",R3=""),"",OR($P3&lt;&gt;"",R3&lt;&gt;""),"-")</f>
        <v>#N/A</v>
      </c>
      <c r="AZ3" s="120" t="e" cm="1">
        <f t="array" ref="AZ3">_xlfn.IFS(AND($P3&lt;&gt;"",S3&lt;&gt;""),ABS($P3-S3),AND($P3="",S3=""),"",OR($P3&lt;&gt;"",S3&lt;&gt;""),"-")</f>
        <v>#N/A</v>
      </c>
      <c r="BA3" s="120" t="e" cm="1">
        <f t="array" ref="BA3">_xlfn.IFS(AND($P3&lt;&gt;"",T3&lt;&gt;""),ABS($P3-T3),AND($P3="",T3=""),"",OR($P3&lt;&gt;"",T3&lt;&gt;""),"-")</f>
        <v>#N/A</v>
      </c>
      <c r="BB3" s="120" t="e" cm="1">
        <f t="array" ref="BB3">_xlfn.IFS(AND($P3&lt;&gt;"",U3&lt;&gt;""),ABS($P3-U3),AND($P3="",U3=""),"",OR($P3&lt;&gt;"",U3&lt;&gt;""),"-")</f>
        <v>#N/A</v>
      </c>
      <c r="BC3" s="120" t="e" cm="1">
        <f t="array" ref="BC3">_xlfn.IFS(AND($P3&lt;&gt;"",V3&lt;&gt;""),ABS($P3-V3),AND($P3="",V3=""),"",OR($P3&lt;&gt;"",V3&lt;&gt;""),"-")</f>
        <v>#N/A</v>
      </c>
      <c r="BD3" s="120" t="e" cm="1">
        <f t="array" ref="BD3">_xlfn.IFS(AND($P3&lt;&gt;"",W3&lt;&gt;""),ABS($P3-W3),AND($P3="",W3=""),"",OR($P3&lt;&gt;"",W3&lt;&gt;""),"-")</f>
        <v>#N/A</v>
      </c>
      <c r="BE3" s="120" t="e" cm="1">
        <f t="array" ref="BE3">_xlfn.IFS(AND($P3&lt;&gt;"",X3&lt;&gt;""),ABS($P3-X3),AND($P3="",X3=""),"",OR($P3&lt;&gt;"",X3&lt;&gt;""),"-")</f>
        <v>#N/A</v>
      </c>
      <c r="BF3" s="120" t="e" cm="1">
        <f t="array" ref="BF3">_xlfn.IFS(AND($P3&lt;&gt;"",Y3&lt;&gt;""),ABS($P3-Y3),AND($P3="",Y3=""),"",OR($P3&lt;&gt;"",Y3&lt;&gt;""),"-")</f>
        <v>#N/A</v>
      </c>
      <c r="BG3" s="120" t="e" cm="1">
        <f t="array" ref="BG3">_xlfn.IFS(AND($P3&lt;&gt;"",Z3&lt;&gt;""),ABS($P3-Z3),AND($P3="",Z3=""),"",OR($P3&lt;&gt;"",Z3&lt;&gt;""),"-")</f>
        <v>#N/A</v>
      </c>
      <c r="BH3" s="121" t="e" cm="1">
        <f t="array" ref="BH3">_xlfn.IFS(AND($Q3&lt;&gt;"",R3&lt;&gt;""),ABS($Q3-R3),AND($Q3="",R3=""),"",OR($Q3&lt;&gt;"",R3&lt;&gt;""),"-")</f>
        <v>#N/A</v>
      </c>
      <c r="BI3" s="120" t="e" cm="1">
        <f t="array" ref="BI3">_xlfn.IFS(AND($Q3&lt;&gt;"",S3&lt;&gt;""),ABS($Q3-S3),AND($Q3="",S3=""),"",OR($Q3&lt;&gt;"",S3&lt;&gt;""),"-")</f>
        <v>#N/A</v>
      </c>
      <c r="BJ3" s="120" t="e" cm="1">
        <f t="array" ref="BJ3">_xlfn.IFS(AND($Q3&lt;&gt;"",T3&lt;&gt;""),ABS($Q3-T3),AND($Q3="",T3=""),"",OR($Q3&lt;&gt;"",T3&lt;&gt;""),"-")</f>
        <v>#N/A</v>
      </c>
      <c r="BK3" s="120" t="e" cm="1">
        <f t="array" ref="BK3">_xlfn.IFS(AND($Q3&lt;&gt;"",U3&lt;&gt;""),ABS($Q3-U3),AND($Q3="",U3=""),"",OR($Q3&lt;&gt;"",U3&lt;&gt;""),"-")</f>
        <v>#N/A</v>
      </c>
      <c r="BL3" s="120" t="e" cm="1">
        <f t="array" ref="BL3">_xlfn.IFS(AND($Q3&lt;&gt;"",V3&lt;&gt;""),ABS($Q3-V3),AND($Q3="",V3=""),"",OR($Q3&lt;&gt;"",V3&lt;&gt;""),"-")</f>
        <v>#N/A</v>
      </c>
      <c r="BM3" s="120" t="e" cm="1">
        <f t="array" ref="BM3">_xlfn.IFS(AND($Q3&lt;&gt;"",W3&lt;&gt;""),ABS($Q3-W3),AND($Q3="",W3=""),"",OR($Q3&lt;&gt;"",W3&lt;&gt;""),"-")</f>
        <v>#N/A</v>
      </c>
      <c r="BN3" s="120" t="e" cm="1">
        <f t="array" ref="BN3">_xlfn.IFS(AND($Q3&lt;&gt;"",X3&lt;&gt;""),ABS($Q3-X3),AND($Q3="",X3=""),"",OR($Q3&lt;&gt;"",X3&lt;&gt;""),"-")</f>
        <v>#N/A</v>
      </c>
      <c r="BO3" s="120" t="e" cm="1">
        <f t="array" ref="BO3">_xlfn.IFS(AND($Q3&lt;&gt;"",Y3&lt;&gt;""),ABS($Q3-Y3),AND($Q3="",Y3=""),"",OR($Q3&lt;&gt;"",Y3&lt;&gt;""),"-")</f>
        <v>#N/A</v>
      </c>
      <c r="BP3" s="120" t="e" cm="1">
        <f t="array" ref="BP3">_xlfn.IFS(AND($Q3&lt;&gt;"",Z3&lt;&gt;""),ABS($Q3-Z3),AND($Q3="",Z3=""),"",OR($Q3&lt;&gt;"",Z3&lt;&gt;""),"-")</f>
        <v>#N/A</v>
      </c>
      <c r="BQ3" s="121" t="e" cm="1">
        <f t="array" ref="BQ3">_xlfn.IFS(AND($R3&lt;&gt;"",S3&lt;&gt;""),ABS($R3-S3),AND($R3="",S3=""),"",OR($R3&lt;&gt;"",S3&lt;&gt;""),"-")</f>
        <v>#N/A</v>
      </c>
      <c r="BR3" s="120" t="e" cm="1">
        <f t="array" ref="BR3">_xlfn.IFS(AND($R3&lt;&gt;"",T3&lt;&gt;""),ABS($R3-T3),AND($R3="",T3=""),"",OR($R3&lt;&gt;"",T3&lt;&gt;""),"-")</f>
        <v>#N/A</v>
      </c>
      <c r="BS3" s="120" t="e" cm="1">
        <f t="array" ref="BS3">_xlfn.IFS(AND($R3&lt;&gt;"",U3&lt;&gt;""),ABS($R3-U3),AND($R3="",U3=""),"",OR($R3&lt;&gt;"",U3&lt;&gt;""),"-")</f>
        <v>#N/A</v>
      </c>
      <c r="BT3" s="120" t="e" cm="1">
        <f t="array" ref="BT3">_xlfn.IFS(AND($R3&lt;&gt;"",V3&lt;&gt;""),ABS($R3-V3),AND($R3="",V3=""),"",OR($R3&lt;&gt;"",V3&lt;&gt;""),"-")</f>
        <v>#N/A</v>
      </c>
      <c r="BU3" s="120" t="e" cm="1">
        <f t="array" ref="BU3">_xlfn.IFS(AND($R3&lt;&gt;"",W3&lt;&gt;""),ABS($R3-W3),AND($R3="",W3=""),"",OR($R3&lt;&gt;"",W3&lt;&gt;""),"-")</f>
        <v>#N/A</v>
      </c>
      <c r="BV3" s="120" t="e" cm="1">
        <f t="array" ref="BV3">_xlfn.IFS(AND($R3&lt;&gt;"",X3&lt;&gt;""),ABS($R3-X3),AND($R3="",X3=""),"",OR($R3&lt;&gt;"",X3&lt;&gt;""),"-")</f>
        <v>#N/A</v>
      </c>
      <c r="BW3" s="120" t="e" cm="1">
        <f t="array" ref="BW3">_xlfn.IFS(AND($R3&lt;&gt;"",Y3&lt;&gt;""),ABS($R3-Y3),AND($R3="",Y3=""),"",OR($R3&lt;&gt;"",Y3&lt;&gt;""),"-")</f>
        <v>#N/A</v>
      </c>
      <c r="BX3" s="120" t="e" cm="1">
        <f t="array" ref="BX3">_xlfn.IFS(AND($R3&lt;&gt;"",Z3&lt;&gt;""),ABS($R3-Z3),AND($R3="",Z3=""),"",OR($R3&lt;&gt;"",Z3&lt;&gt;""),"-")</f>
        <v>#N/A</v>
      </c>
      <c r="BY3" s="121" t="e" cm="1">
        <f t="array" ref="BY3">_xlfn.IFS(AND($S3&lt;&gt;"",T3&lt;&gt;""),ABS($S3-T3),AND($S3="",T3=""),"",OR($S3&lt;&gt;"",T3&lt;&gt;""),"-")</f>
        <v>#N/A</v>
      </c>
      <c r="BZ3" s="120" t="e" cm="1">
        <f t="array" ref="BZ3">_xlfn.IFS(AND($S3&lt;&gt;"",U3&lt;&gt;""),ABS($S3-U3),AND($S3="",U3=""),"",OR($S3&lt;&gt;"",U3&lt;&gt;""),"-")</f>
        <v>#N/A</v>
      </c>
      <c r="CA3" s="120" t="e" cm="1">
        <f t="array" ref="CA3">_xlfn.IFS(AND($S3&lt;&gt;"",V3&lt;&gt;""),ABS($S3-V3),AND($S3="",V3=""),"",OR($S3&lt;&gt;"",V3&lt;&gt;""),"-")</f>
        <v>#N/A</v>
      </c>
      <c r="CB3" s="120" t="e" cm="1">
        <f t="array" ref="CB3">_xlfn.IFS(AND($S3&lt;&gt;"",W3&lt;&gt;""),ABS($S3-W3),AND($S3="",W3=""),"",OR($S3&lt;&gt;"",W3&lt;&gt;""),"-")</f>
        <v>#N/A</v>
      </c>
      <c r="CC3" s="120" t="e" cm="1">
        <f t="array" ref="CC3">_xlfn.IFS(AND($S3&lt;&gt;"",X3&lt;&gt;""),ABS($S3-X3),AND($S3="",X3=""),"",OR($S3&lt;&gt;"",X3&lt;&gt;""),"-")</f>
        <v>#N/A</v>
      </c>
      <c r="CD3" s="120" t="e" cm="1">
        <f t="array" ref="CD3">_xlfn.IFS(AND($S3&lt;&gt;"",Y3&lt;&gt;""),ABS($S3-Y3),AND($S3="",Y3=""),"",OR($S3&lt;&gt;"",Y3&lt;&gt;""),"-")</f>
        <v>#N/A</v>
      </c>
      <c r="CE3" s="120" t="e" cm="1">
        <f t="array" ref="CE3">_xlfn.IFS(AND($S3&lt;&gt;"",Z3&lt;&gt;""),ABS($S3-Z3),AND($S3="",Z3=""),"",OR($S3&lt;&gt;"",Z3&lt;&gt;""),"-")</f>
        <v>#N/A</v>
      </c>
      <c r="CF3" s="121" t="e" cm="1">
        <f t="array" ref="CF3">_xlfn.IFS(AND($T3&lt;&gt;"",U3&lt;&gt;""),ABS($T3-U3),AND($T3="",U3=""),"",OR($T3&lt;&gt;"",U3&lt;&gt;""),"-")</f>
        <v>#N/A</v>
      </c>
      <c r="CG3" s="120" t="e" cm="1">
        <f t="array" ref="CG3">_xlfn.IFS(AND($T3&lt;&gt;"",V3&lt;&gt;""),ABS($T3-V3),AND($T3="",V3=""),"",OR($T3&lt;&gt;"",V3&lt;&gt;""),"-")</f>
        <v>#N/A</v>
      </c>
      <c r="CH3" s="120" t="e" cm="1">
        <f t="array" ref="CH3">_xlfn.IFS(AND($T3&lt;&gt;"",W3&lt;&gt;""),ABS($T3-W3),AND($T3="",W3=""),"",OR($T3&lt;&gt;"",W3&lt;&gt;""),"-")</f>
        <v>#N/A</v>
      </c>
      <c r="CI3" s="120" t="e" cm="1">
        <f t="array" ref="CI3">_xlfn.IFS(AND($T3&lt;&gt;"",X3&lt;&gt;""),ABS($T3-X3),AND($T3="",X3=""),"",OR($T3&lt;&gt;"",X3&lt;&gt;""),"-")</f>
        <v>#N/A</v>
      </c>
      <c r="CJ3" s="120" t="e" cm="1">
        <f t="array" ref="CJ3">_xlfn.IFS(AND($T3&lt;&gt;"",Y3&lt;&gt;""),ABS($T3-Y3),AND($T3="",Y3=""),"",OR($T3&lt;&gt;"",Y3&lt;&gt;""),"-")</f>
        <v>#N/A</v>
      </c>
      <c r="CK3" s="120" t="e" cm="1">
        <f t="array" ref="CK3">_xlfn.IFS(AND($T3&lt;&gt;"",Z3&lt;&gt;""),ABS($T3-Z3),AND($T3="",Z3=""),"",OR($T3&lt;&gt;"",Z3&lt;&gt;""),"-")</f>
        <v>#N/A</v>
      </c>
      <c r="CL3" s="121" t="e" cm="1">
        <f t="array" ref="CL3">_xlfn.IFS(AND($U3&lt;&gt;"",V3&lt;&gt;""),ABS($U3-V3),AND($U3="",V3=""),"",OR($U3&lt;&gt;"",V3&lt;&gt;""),"-")</f>
        <v>#N/A</v>
      </c>
      <c r="CM3" s="120" t="e" cm="1">
        <f t="array" ref="CM3">_xlfn.IFS(AND($U3&lt;&gt;"",W3&lt;&gt;""),ABS($U3-W3),AND($U3="",W3=""),"",OR($U3&lt;&gt;"",W3&lt;&gt;""),"-")</f>
        <v>#N/A</v>
      </c>
      <c r="CN3" s="120" t="e" cm="1">
        <f t="array" ref="CN3">_xlfn.IFS(AND($U3&lt;&gt;"",X3&lt;&gt;""),ABS($U3-X3),AND($U3="",X3=""),"",OR($U3&lt;&gt;"",X3&lt;&gt;""),"-")</f>
        <v>#N/A</v>
      </c>
      <c r="CO3" s="120" t="e" cm="1">
        <f t="array" ref="CO3">_xlfn.IFS(AND($U3&lt;&gt;"",Y3&lt;&gt;""),ABS($U3-Y3),AND($U3="",Y3=""),"",OR($U3&lt;&gt;"",Y3&lt;&gt;""),"-")</f>
        <v>#N/A</v>
      </c>
      <c r="CP3" s="120" t="e" cm="1">
        <f t="array" ref="CP3">_xlfn.IFS(AND($U3&lt;&gt;"",Z3&lt;&gt;""),ABS($U3-Z3),AND($U3="",Z3=""),"",OR($U3&lt;&gt;"",Z3&lt;&gt;""),"-")</f>
        <v>#N/A</v>
      </c>
      <c r="CQ3" s="121" t="e" cm="1">
        <f t="array" ref="CQ3">_xlfn.IFS(AND($V3&lt;&gt;"",W3&lt;&gt;""),ABS($V3-W3),AND($V3="",W3=""),"",OR($V3&lt;&gt;"",W3&lt;&gt;""),"-")</f>
        <v>#N/A</v>
      </c>
      <c r="CR3" s="120" t="e" cm="1">
        <f t="array" ref="CR3">_xlfn.IFS(AND($V3&lt;&gt;"",X3&lt;&gt;""),ABS($V3-X3),AND($V3="",X3=""),"",OR($V3&lt;&gt;"",X3&lt;&gt;""),"-")</f>
        <v>#N/A</v>
      </c>
      <c r="CS3" s="120" t="e" cm="1">
        <f t="array" ref="CS3">_xlfn.IFS(AND($V3&lt;&gt;"",Y3&lt;&gt;""),ABS($V3-Y3),AND($V3="",Y3=""),"",OR($V3&lt;&gt;"",Y3&lt;&gt;""),"-")</f>
        <v>#N/A</v>
      </c>
      <c r="CT3" s="120" t="e" cm="1">
        <f t="array" ref="CT3">_xlfn.IFS(AND($V3&lt;&gt;"",Z3&lt;&gt;""),ABS($V3-Z3),AND($V3="",Z3=""),"",OR($V3&lt;&gt;"",Z3&lt;&gt;""),"-")</f>
        <v>#N/A</v>
      </c>
      <c r="CU3" s="121" t="e" cm="1">
        <f t="array" ref="CU3">_xlfn.IFS(AND($W3&lt;&gt;"",X3&lt;&gt;""),ABS($W3-X3),AND($W3="",X3=""),"",OR($W3&lt;&gt;"",X3&lt;&gt;""),"-")</f>
        <v>#N/A</v>
      </c>
      <c r="CV3" s="120" t="e" cm="1">
        <f t="array" ref="CV3">_xlfn.IFS(AND($W3&lt;&gt;"",Y3&lt;&gt;""),ABS($W3-Y3),AND($W3="",Y3=""),"",OR($W3&lt;&gt;"",Y3&lt;&gt;""),"-")</f>
        <v>#N/A</v>
      </c>
      <c r="CW3" s="120" t="e" cm="1">
        <f t="array" ref="CW3">_xlfn.IFS(AND($W3&lt;&gt;"",Z3&lt;&gt;""),ABS($W3-Z3),AND($W3="",Z3=""),"",OR($W3&lt;&gt;"",Z3&lt;&gt;""),"-")</f>
        <v>#N/A</v>
      </c>
      <c r="CX3" s="121" t="e" cm="1">
        <f t="array" ref="CX3">_xlfn.IFS(AND($X3&lt;&gt;"",Y3&lt;&gt;""),ABS($X3-Y3),AND($X3="",Y3=""),"",OR($X3&lt;&gt;"",Y3&lt;&gt;""),"-")</f>
        <v>#N/A</v>
      </c>
      <c r="CY3" s="120" t="e" cm="1">
        <f t="array" ref="CY3">_xlfn.IFS(AND($X3&lt;&gt;"",Z3&lt;&gt;""),ABS($X3-Z3),AND($X3="",Z3=""),"",OR($X3&lt;&gt;"",Z3&lt;&gt;""),"-")</f>
        <v>#N/A</v>
      </c>
      <c r="CZ3" s="121" t="e" cm="1">
        <f t="array" ref="CZ3">_xlfn.IFS(AND($Y3&lt;&gt;"",Z3&lt;&gt;""),ABS($Y3-Z3),AND($Y3="",Z3=""),"",OR($Y3&lt;&gt;"",Z3&lt;&gt;""),"-")</f>
        <v>#N/A</v>
      </c>
    </row>
    <row r="4" spans="1:105" x14ac:dyDescent="0.2">
      <c r="A4" s="260" t="s">
        <v>114</v>
      </c>
      <c r="B4" s="259" t="e">
        <f>VLOOKUP($A4,Merged_couplings!$B:$BU,MATCH(B$1,Merged_couplings!$B$1:$BU$1,0),FALSE)</f>
        <v>#N/A</v>
      </c>
      <c r="C4" s="258" t="e">
        <f>VLOOKUP($A4,Merged_couplings!$B:$BU,MATCH(C$1,Merged_couplings!$B$1:$BU$1,0),FALSE)</f>
        <v>#N/A</v>
      </c>
      <c r="D4" s="258" t="e">
        <f>VLOOKUP($A4,Merged_couplings!$B:$BU,MATCH(D$1,Merged_couplings!$B$1:$BU$1,0),FALSE)</f>
        <v>#N/A</v>
      </c>
      <c r="E4" s="258" t="e">
        <f>VLOOKUP($A4,Merged_couplings!$B:$BU,MATCH(E$1,Merged_couplings!$B$1:$BU$1,0),FALSE)</f>
        <v>#N/A</v>
      </c>
      <c r="F4" s="258" t="e">
        <f>VLOOKUP($A4,Merged_couplings!$B:$BU,MATCH(F$1,Merged_couplings!$B$1:$BU$1,0),FALSE)</f>
        <v>#N/A</v>
      </c>
      <c r="G4" s="258" t="e">
        <f>VLOOKUP($A4,Merged_couplings!$B:$BU,MATCH(G$1,Merged_couplings!$B$1:$BU$1,0),FALSE)</f>
        <v>#N/A</v>
      </c>
      <c r="H4" s="258" t="e">
        <f>VLOOKUP($A4,Merged_couplings!$B:$BU,MATCH(H$1,Merged_couplings!$B$1:$BU$1,0),FALSE)</f>
        <v>#N/A</v>
      </c>
      <c r="I4" s="258" t="e">
        <f>VLOOKUP($A4,Merged_couplings!$B:$BU,MATCH(I$1,Merged_couplings!$B$1:$BU$1,0),FALSE)</f>
        <v>#N/A</v>
      </c>
      <c r="J4" s="258" t="e">
        <f>VLOOKUP($A4,Merged_couplings!$B:$BU,MATCH(J$1,Merged_couplings!$B$1:$BU$1,0),FALSE)</f>
        <v>#N/A</v>
      </c>
      <c r="K4" s="258" t="e">
        <f>VLOOKUP($A4,Merged_couplings!$B:$BU,MATCH(K$1,Merged_couplings!$B$1:$BU$1,0),FALSE)</f>
        <v>#N/A</v>
      </c>
      <c r="L4" s="258" t="e">
        <f>VLOOKUP($A4,Merged_couplings!$B:$BU,MATCH(L$1,Merged_couplings!$B$1:$BU$1,0),FALSE)</f>
        <v>#N/A</v>
      </c>
      <c r="M4" s="258" t="e">
        <f>VLOOKUP($A4,Merged_couplings!$B:$BU,MATCH(M$1,Merged_couplings!$B$1:$BU$1,0),FALSE)</f>
        <v>#N/A</v>
      </c>
      <c r="N4" s="121" t="e">
        <f>IF(OR(B4="BIG",B4="BI-",B4="B-G"),VLOOKUP($A4,Merged_couplings!$B:$BU,MATCH(N$1,Merged_couplings!$B$1:$BU$1,0),FALSE),"")</f>
        <v>#N/A</v>
      </c>
      <c r="P4" s="120" t="e">
        <f>IF(OR(C4="BIG",C4="BI-",C4="B-G"),VLOOKUP($A4,Merged_couplings!$B:$BU,MATCH(P$1,Merged_couplings!$B$1:$BU$1,0),FALSE),"")</f>
        <v>#N/A</v>
      </c>
      <c r="Q4" s="120" t="e">
        <f>IF(OR(D4="BIG",D4="BI-",D4="B-G"),VLOOKUP($A4,Merged_couplings!$B:$BU,MATCH(Q$1,Merged_couplings!$B$1:$BU$1,0),FALSE),"")</f>
        <v>#N/A</v>
      </c>
      <c r="R4" s="120" t="e">
        <f>IF(OR(E4="BIG",E4="BI-",E4="B-G"),VLOOKUP($A4,Merged_couplings!$B:$BU,MATCH(R$1,Merged_couplings!$B$1:$BU$1,0),FALSE),"")</f>
        <v>#N/A</v>
      </c>
      <c r="S4" s="120" t="e">
        <f>IF(OR(F4="BIG",F4="BI-",F4="B-G"),VLOOKUP($A4,Merged_couplings!$B:$BU,MATCH(S$1,Merged_couplings!$B$1:$BU$1,0),FALSE),"")</f>
        <v>#N/A</v>
      </c>
      <c r="T4" s="120" t="e">
        <f>IF(OR(G4="BIG",G4="BI-",G4="B-G"),VLOOKUP($A4,Merged_couplings!$B:$BU,MATCH(T$1,Merged_couplings!$B$1:$BU$1,0),FALSE),"")</f>
        <v>#N/A</v>
      </c>
      <c r="U4" s="120" t="e">
        <f>IF(OR(H4="BIG",H4="BI-",H4="B-G"),VLOOKUP($A4,Merged_couplings!$B:$BU,MATCH(U$1,Merged_couplings!$B$1:$BU$1,0),FALSE),"")</f>
        <v>#N/A</v>
      </c>
      <c r="V4" s="120" t="e">
        <f>IF(OR(I4="BIG",I4="BI-",I4="B-G"),VLOOKUP($A4,Merged_couplings!$B:$BU,MATCH(V$1,Merged_couplings!$B$1:$BU$1,0),FALSE),"")</f>
        <v>#N/A</v>
      </c>
      <c r="W4" s="120" t="e">
        <f>IF(OR(J4="BIG",J4="BI-",J4="B-G"),VLOOKUP($A4,Merged_couplings!$B:$BU,MATCH(W$1,Merged_couplings!$B$1:$BU$1,0),FALSE),"")</f>
        <v>#N/A</v>
      </c>
      <c r="X4" s="120" t="e">
        <f>IF(OR(K4="BIG",K4="BI-",K4="B-G"),VLOOKUP($A4,Merged_couplings!$B:$BU,MATCH(X$1,Merged_couplings!$B$1:$BU$1,0),FALSE),"")</f>
        <v>#N/A</v>
      </c>
      <c r="Y4" s="120" t="e">
        <f>IF(OR(L4="BIG",L4="BI-",L4="B-G"),VLOOKUP($A4,Merged_couplings!$B:$BU,MATCH(Y$1,Merged_couplings!$B$1:$BU$1,0),FALSE),"")</f>
        <v>#N/A</v>
      </c>
      <c r="Z4" s="120" t="e">
        <f>IF(OR(M4="BIG",M4="BI-",M4="B-G"),VLOOKUP($A4,Merged_couplings!$B:$BU,MATCH(Z$1,Merged_couplings!$B$1:$BU$1,0),FALSE),"")</f>
        <v>#N/A</v>
      </c>
      <c r="AA4" s="123"/>
      <c r="AB4" s="340" t="e" cm="1">
        <f t="array" ref="AB4">_xlfn.IFS(AND($N4&lt;&gt;"",P4&lt;&gt;""),ABS($N4-P4),AND($N4="",P4=""),"",OR($N4&lt;&gt;"",P4&lt;&gt;""),"-")</f>
        <v>#N/A</v>
      </c>
      <c r="AC4" s="122" t="e" cm="1">
        <f t="array" ref="AC4">_xlfn.IFS(AND($N4&lt;&gt;"",Q4&lt;&gt;""),ABS($N4-Q4),AND($N4="",Q4=""),"",OR($N4&lt;&gt;"",Q4&lt;&gt;""),"-")</f>
        <v>#N/A</v>
      </c>
      <c r="AD4" s="122" t="e" cm="1">
        <f t="array" ref="AD4">_xlfn.IFS(AND($N4&lt;&gt;"",R4&lt;&gt;""),ABS($N4-R4),AND($N4="",R4=""),"",OR($N4&lt;&gt;"",R4&lt;&gt;""),"-")</f>
        <v>#N/A</v>
      </c>
      <c r="AE4" s="122" t="e" cm="1">
        <f t="array" ref="AE4">_xlfn.IFS(AND($N4&lt;&gt;"",S4&lt;&gt;""),ABS($N4-S4),AND($N4="",S4=""),"",OR($N4&lt;&gt;"",S4&lt;&gt;""),"-")</f>
        <v>#N/A</v>
      </c>
      <c r="AF4" s="122" t="e" cm="1">
        <f t="array" ref="AF4">_xlfn.IFS(AND($N4&lt;&gt;"",T4&lt;&gt;""),ABS($N4-T4),AND($N4="",T4=""),"",OR($N4&lt;&gt;"",T4&lt;&gt;""),"-")</f>
        <v>#N/A</v>
      </c>
      <c r="AG4" s="122" t="e" cm="1">
        <f t="array" ref="AG4">_xlfn.IFS(AND($N4&lt;&gt;"",U4&lt;&gt;""),ABS($N4-U4),AND($N4="",U4=""),"",OR($N4&lt;&gt;"",U4&lt;&gt;""),"-")</f>
        <v>#N/A</v>
      </c>
      <c r="AH4" s="122" t="e" cm="1">
        <f t="array" ref="AH4">_xlfn.IFS(AND($N4&lt;&gt;"",V4&lt;&gt;""),ABS($N4-V4),AND($N4="",V4=""),"",OR($N4&lt;&gt;"",V4&lt;&gt;""),"-")</f>
        <v>#N/A</v>
      </c>
      <c r="AI4" s="122" t="e" cm="1">
        <f t="array" ref="AI4">_xlfn.IFS(AND($N4&lt;&gt;"",W4&lt;&gt;""),ABS($N4-W4),AND($N4="",W4=""),"",OR($N4&lt;&gt;"",W4&lt;&gt;""),"-")</f>
        <v>#N/A</v>
      </c>
      <c r="AJ4" s="122" t="e" cm="1">
        <f t="array" ref="AJ4">_xlfn.IFS(AND($N4&lt;&gt;"",X4&lt;&gt;""),ABS($N4-X4),AND($N4="",X4=""),"",OR($N4&lt;&gt;"",X4&lt;&gt;""),"-")</f>
        <v>#N/A</v>
      </c>
      <c r="AK4" s="122" t="e" cm="1">
        <f t="array" ref="AK4">_xlfn.IFS(AND($N4&lt;&gt;"",Y4&lt;&gt;""),ABS($N4-Y4),AND($N4="",Y4=""),"",OR($N4&lt;&gt;"",Y4&lt;&gt;""),"-")</f>
        <v>#N/A</v>
      </c>
      <c r="AL4" s="122" t="e" cm="1">
        <f t="array" ref="AL4">_xlfn.IFS(AND($N4&lt;&gt;"",Z4&lt;&gt;""),ABS($N4-Z4),AND($N4="",Z4=""),"",OR($N4&lt;&gt;"",Z4&lt;&gt;""),"-")</f>
        <v>#N/A</v>
      </c>
      <c r="AM4" s="340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1" t="e" cm="1">
        <f t="array" ref="AX4">_xlfn.IFS(AND($P4&lt;&gt;"",Q4&lt;&gt;""),ABS($P4-Q4),AND($P4="",Q4=""),"",OR($P4&lt;&gt;"",Q4&lt;&gt;""),"-")</f>
        <v>#N/A</v>
      </c>
      <c r="AY4" s="120" t="e" cm="1">
        <f t="array" ref="AY4">_xlfn.IFS(AND($P4&lt;&gt;"",R4&lt;&gt;""),ABS($P4-R4),AND($P4="",R4=""),"",OR($P4&lt;&gt;"",R4&lt;&gt;""),"-")</f>
        <v>#N/A</v>
      </c>
      <c r="AZ4" s="120" t="e" cm="1">
        <f t="array" ref="AZ4">_xlfn.IFS(AND($P4&lt;&gt;"",S4&lt;&gt;""),ABS($P4-S4),AND($P4="",S4=""),"",OR($P4&lt;&gt;"",S4&lt;&gt;""),"-")</f>
        <v>#N/A</v>
      </c>
      <c r="BA4" s="120" t="e" cm="1">
        <f t="array" ref="BA4">_xlfn.IFS(AND($P4&lt;&gt;"",T4&lt;&gt;""),ABS($P4-T4),AND($P4="",T4=""),"",OR($P4&lt;&gt;"",T4&lt;&gt;""),"-")</f>
        <v>#N/A</v>
      </c>
      <c r="BB4" s="120" t="e" cm="1">
        <f t="array" ref="BB4">_xlfn.IFS(AND($P4&lt;&gt;"",U4&lt;&gt;""),ABS($P4-U4),AND($P4="",U4=""),"",OR($P4&lt;&gt;"",U4&lt;&gt;""),"-")</f>
        <v>#N/A</v>
      </c>
      <c r="BC4" s="120" t="e" cm="1">
        <f t="array" ref="BC4">_xlfn.IFS(AND($P4&lt;&gt;"",V4&lt;&gt;""),ABS($P4-V4),AND($P4="",V4=""),"",OR($P4&lt;&gt;"",V4&lt;&gt;""),"-")</f>
        <v>#N/A</v>
      </c>
      <c r="BD4" s="120" t="e" cm="1">
        <f t="array" ref="BD4">_xlfn.IFS(AND($P4&lt;&gt;"",W4&lt;&gt;""),ABS($P4-W4),AND($P4="",W4=""),"",OR($P4&lt;&gt;"",W4&lt;&gt;""),"-")</f>
        <v>#N/A</v>
      </c>
      <c r="BE4" s="120" t="e" cm="1">
        <f t="array" ref="BE4">_xlfn.IFS(AND($P4&lt;&gt;"",X4&lt;&gt;""),ABS($P4-X4),AND($P4="",X4=""),"",OR($P4&lt;&gt;"",X4&lt;&gt;""),"-")</f>
        <v>#N/A</v>
      </c>
      <c r="BF4" s="120" t="e" cm="1">
        <f t="array" ref="BF4">_xlfn.IFS(AND($P4&lt;&gt;"",Y4&lt;&gt;""),ABS($P4-Y4),AND($P4="",Y4=""),"",OR($P4&lt;&gt;"",Y4&lt;&gt;""),"-")</f>
        <v>#N/A</v>
      </c>
      <c r="BG4" s="120" t="e" cm="1">
        <f t="array" ref="BG4">_xlfn.IFS(AND($P4&lt;&gt;"",Z4&lt;&gt;""),ABS($P4-Z4),AND($P4="",Z4=""),"",OR($P4&lt;&gt;"",Z4&lt;&gt;""),"-")</f>
        <v>#N/A</v>
      </c>
      <c r="BH4" s="121" t="e" cm="1">
        <f t="array" ref="BH4">_xlfn.IFS(AND($Q4&lt;&gt;"",R4&lt;&gt;""),ABS($Q4-R4),AND($Q4="",R4=""),"",OR($Q4&lt;&gt;"",R4&lt;&gt;""),"-")</f>
        <v>#N/A</v>
      </c>
      <c r="BI4" s="120" t="e" cm="1">
        <f t="array" ref="BI4">_xlfn.IFS(AND($Q4&lt;&gt;"",S4&lt;&gt;""),ABS($Q4-S4),AND($Q4="",S4=""),"",OR($Q4&lt;&gt;"",S4&lt;&gt;""),"-")</f>
        <v>#N/A</v>
      </c>
      <c r="BJ4" s="120" t="e" cm="1">
        <f t="array" ref="BJ4">_xlfn.IFS(AND($Q4&lt;&gt;"",T4&lt;&gt;""),ABS($Q4-T4),AND($Q4="",T4=""),"",OR($Q4&lt;&gt;"",T4&lt;&gt;""),"-")</f>
        <v>#N/A</v>
      </c>
      <c r="BK4" s="120" t="e" cm="1">
        <f t="array" ref="BK4">_xlfn.IFS(AND($Q4&lt;&gt;"",U4&lt;&gt;""),ABS($Q4-U4),AND($Q4="",U4=""),"",OR($Q4&lt;&gt;"",U4&lt;&gt;""),"-")</f>
        <v>#N/A</v>
      </c>
      <c r="BL4" s="120" t="e" cm="1">
        <f t="array" ref="BL4">_xlfn.IFS(AND($Q4&lt;&gt;"",V4&lt;&gt;""),ABS($Q4-V4),AND($Q4="",V4=""),"",OR($Q4&lt;&gt;"",V4&lt;&gt;""),"-")</f>
        <v>#N/A</v>
      </c>
      <c r="BM4" s="120" t="e" cm="1">
        <f t="array" ref="BM4">_xlfn.IFS(AND($Q4&lt;&gt;"",W4&lt;&gt;""),ABS($Q4-W4),AND($Q4="",W4=""),"",OR($Q4&lt;&gt;"",W4&lt;&gt;""),"-")</f>
        <v>#N/A</v>
      </c>
      <c r="BN4" s="120" t="e" cm="1">
        <f t="array" ref="BN4">_xlfn.IFS(AND($Q4&lt;&gt;"",X4&lt;&gt;""),ABS($Q4-X4),AND($Q4="",X4=""),"",OR($Q4&lt;&gt;"",X4&lt;&gt;""),"-")</f>
        <v>#N/A</v>
      </c>
      <c r="BO4" s="120" t="e" cm="1">
        <f t="array" ref="BO4">_xlfn.IFS(AND($Q4&lt;&gt;"",Y4&lt;&gt;""),ABS($Q4-Y4),AND($Q4="",Y4=""),"",OR($Q4&lt;&gt;"",Y4&lt;&gt;""),"-")</f>
        <v>#N/A</v>
      </c>
      <c r="BP4" s="120" t="e" cm="1">
        <f t="array" ref="BP4">_xlfn.IFS(AND($Q4&lt;&gt;"",Z4&lt;&gt;""),ABS($Q4-Z4),AND($Q4="",Z4=""),"",OR($Q4&lt;&gt;"",Z4&lt;&gt;""),"-")</f>
        <v>#N/A</v>
      </c>
      <c r="BQ4" s="121" t="e" cm="1">
        <f t="array" ref="BQ4">_xlfn.IFS(AND($R4&lt;&gt;"",S4&lt;&gt;""),ABS($R4-S4),AND($R4="",S4=""),"",OR($R4&lt;&gt;"",S4&lt;&gt;""),"-")</f>
        <v>#N/A</v>
      </c>
      <c r="BR4" s="120" t="e" cm="1">
        <f t="array" ref="BR4">_xlfn.IFS(AND($R4&lt;&gt;"",T4&lt;&gt;""),ABS($R4-T4),AND($R4="",T4=""),"",OR($R4&lt;&gt;"",T4&lt;&gt;""),"-")</f>
        <v>#N/A</v>
      </c>
      <c r="BS4" s="120" t="e" cm="1">
        <f t="array" ref="BS4">_xlfn.IFS(AND($R4&lt;&gt;"",U4&lt;&gt;""),ABS($R4-U4),AND($R4="",U4=""),"",OR($R4&lt;&gt;"",U4&lt;&gt;""),"-")</f>
        <v>#N/A</v>
      </c>
      <c r="BT4" s="120" t="e" cm="1">
        <f t="array" ref="BT4">_xlfn.IFS(AND($R4&lt;&gt;"",V4&lt;&gt;""),ABS($R4-V4),AND($R4="",V4=""),"",OR($R4&lt;&gt;"",V4&lt;&gt;""),"-")</f>
        <v>#N/A</v>
      </c>
      <c r="BU4" s="120" t="e" cm="1">
        <f t="array" ref="BU4">_xlfn.IFS(AND($R4&lt;&gt;"",W4&lt;&gt;""),ABS($R4-W4),AND($R4="",W4=""),"",OR($R4&lt;&gt;"",W4&lt;&gt;""),"-")</f>
        <v>#N/A</v>
      </c>
      <c r="BV4" s="120" t="e" cm="1">
        <f t="array" ref="BV4">_xlfn.IFS(AND($R4&lt;&gt;"",X4&lt;&gt;""),ABS($R4-X4),AND($R4="",X4=""),"",OR($R4&lt;&gt;"",X4&lt;&gt;""),"-")</f>
        <v>#N/A</v>
      </c>
      <c r="BW4" s="120" t="e" cm="1">
        <f t="array" ref="BW4">_xlfn.IFS(AND($R4&lt;&gt;"",Y4&lt;&gt;""),ABS($R4-Y4),AND($R4="",Y4=""),"",OR($R4&lt;&gt;"",Y4&lt;&gt;""),"-")</f>
        <v>#N/A</v>
      </c>
      <c r="BX4" s="120" t="e" cm="1">
        <f t="array" ref="BX4">_xlfn.IFS(AND($R4&lt;&gt;"",Z4&lt;&gt;""),ABS($R4-Z4),AND($R4="",Z4=""),"",OR($R4&lt;&gt;"",Z4&lt;&gt;""),"-")</f>
        <v>#N/A</v>
      </c>
      <c r="BY4" s="121" t="e" cm="1">
        <f t="array" ref="BY4">_xlfn.IFS(AND($S4&lt;&gt;"",T4&lt;&gt;""),ABS($S4-T4),AND($S4="",T4=""),"",OR($S4&lt;&gt;"",T4&lt;&gt;""),"-")</f>
        <v>#N/A</v>
      </c>
      <c r="BZ4" s="120" t="e" cm="1">
        <f t="array" ref="BZ4">_xlfn.IFS(AND($S4&lt;&gt;"",U4&lt;&gt;""),ABS($S4-U4),AND($S4="",U4=""),"",OR($S4&lt;&gt;"",U4&lt;&gt;""),"-")</f>
        <v>#N/A</v>
      </c>
      <c r="CA4" s="120" t="e" cm="1">
        <f t="array" ref="CA4">_xlfn.IFS(AND($S4&lt;&gt;"",V4&lt;&gt;""),ABS($S4-V4),AND($S4="",V4=""),"",OR($S4&lt;&gt;"",V4&lt;&gt;""),"-")</f>
        <v>#N/A</v>
      </c>
      <c r="CB4" s="120" t="e" cm="1">
        <f t="array" ref="CB4">_xlfn.IFS(AND($S4&lt;&gt;"",W4&lt;&gt;""),ABS($S4-W4),AND($S4="",W4=""),"",OR($S4&lt;&gt;"",W4&lt;&gt;""),"-")</f>
        <v>#N/A</v>
      </c>
      <c r="CC4" s="120" t="e" cm="1">
        <f t="array" ref="CC4">_xlfn.IFS(AND($S4&lt;&gt;"",X4&lt;&gt;""),ABS($S4-X4),AND($S4="",X4=""),"",OR($S4&lt;&gt;"",X4&lt;&gt;""),"-")</f>
        <v>#N/A</v>
      </c>
      <c r="CD4" s="120" t="e" cm="1">
        <f t="array" ref="CD4">_xlfn.IFS(AND($S4&lt;&gt;"",Y4&lt;&gt;""),ABS($S4-Y4),AND($S4="",Y4=""),"",OR($S4&lt;&gt;"",Y4&lt;&gt;""),"-")</f>
        <v>#N/A</v>
      </c>
      <c r="CE4" s="120" t="e" cm="1">
        <f t="array" ref="CE4">_xlfn.IFS(AND($S4&lt;&gt;"",Z4&lt;&gt;""),ABS($S4-Z4),AND($S4="",Z4=""),"",OR($S4&lt;&gt;"",Z4&lt;&gt;""),"-")</f>
        <v>#N/A</v>
      </c>
      <c r="CF4" s="121" t="e" cm="1">
        <f t="array" ref="CF4">_xlfn.IFS(AND($T4&lt;&gt;"",U4&lt;&gt;""),ABS($T4-U4),AND($T4="",U4=""),"",OR($T4&lt;&gt;"",U4&lt;&gt;""),"-")</f>
        <v>#N/A</v>
      </c>
      <c r="CG4" s="120" t="e" cm="1">
        <f t="array" ref="CG4">_xlfn.IFS(AND($T4&lt;&gt;"",V4&lt;&gt;""),ABS($T4-V4),AND($T4="",V4=""),"",OR($T4&lt;&gt;"",V4&lt;&gt;""),"-")</f>
        <v>#N/A</v>
      </c>
      <c r="CH4" s="120" t="e" cm="1">
        <f t="array" ref="CH4">_xlfn.IFS(AND($T4&lt;&gt;"",W4&lt;&gt;""),ABS($T4-W4),AND($T4="",W4=""),"",OR($T4&lt;&gt;"",W4&lt;&gt;""),"-")</f>
        <v>#N/A</v>
      </c>
      <c r="CI4" s="120" t="e" cm="1">
        <f t="array" ref="CI4">_xlfn.IFS(AND($T4&lt;&gt;"",X4&lt;&gt;""),ABS($T4-X4),AND($T4="",X4=""),"",OR($T4&lt;&gt;"",X4&lt;&gt;""),"-")</f>
        <v>#N/A</v>
      </c>
      <c r="CJ4" s="120" t="e" cm="1">
        <f t="array" ref="CJ4">_xlfn.IFS(AND($T4&lt;&gt;"",Y4&lt;&gt;""),ABS($T4-Y4),AND($T4="",Y4=""),"",OR($T4&lt;&gt;"",Y4&lt;&gt;""),"-")</f>
        <v>#N/A</v>
      </c>
      <c r="CK4" s="120" t="e" cm="1">
        <f t="array" ref="CK4">_xlfn.IFS(AND($T4&lt;&gt;"",Z4&lt;&gt;""),ABS($T4-Z4),AND($T4="",Z4=""),"",OR($T4&lt;&gt;"",Z4&lt;&gt;""),"-")</f>
        <v>#N/A</v>
      </c>
      <c r="CL4" s="121" t="e" cm="1">
        <f t="array" ref="CL4">_xlfn.IFS(AND($U4&lt;&gt;"",V4&lt;&gt;""),ABS($U4-V4),AND($U4="",V4=""),"",OR($U4&lt;&gt;"",V4&lt;&gt;""),"-")</f>
        <v>#N/A</v>
      </c>
      <c r="CM4" s="120" t="e" cm="1">
        <f t="array" ref="CM4">_xlfn.IFS(AND($U4&lt;&gt;"",W4&lt;&gt;""),ABS($U4-W4),AND($U4="",W4=""),"",OR($U4&lt;&gt;"",W4&lt;&gt;""),"-")</f>
        <v>#N/A</v>
      </c>
      <c r="CN4" s="120" t="e" cm="1">
        <f t="array" ref="CN4">_xlfn.IFS(AND($U4&lt;&gt;"",X4&lt;&gt;""),ABS($U4-X4),AND($U4="",X4=""),"",OR($U4&lt;&gt;"",X4&lt;&gt;""),"-")</f>
        <v>#N/A</v>
      </c>
      <c r="CO4" s="120" t="e" cm="1">
        <f t="array" ref="CO4">_xlfn.IFS(AND($U4&lt;&gt;"",Y4&lt;&gt;""),ABS($U4-Y4),AND($U4="",Y4=""),"",OR($U4&lt;&gt;"",Y4&lt;&gt;""),"-")</f>
        <v>#N/A</v>
      </c>
      <c r="CP4" s="120" t="e" cm="1">
        <f t="array" ref="CP4">_xlfn.IFS(AND($U4&lt;&gt;"",Z4&lt;&gt;""),ABS($U4-Z4),AND($U4="",Z4=""),"",OR($U4&lt;&gt;"",Z4&lt;&gt;""),"-")</f>
        <v>#N/A</v>
      </c>
      <c r="CQ4" s="121" t="e" cm="1">
        <f t="array" ref="CQ4">_xlfn.IFS(AND($V4&lt;&gt;"",W4&lt;&gt;""),ABS($V4-W4),AND($V4="",W4=""),"",OR($V4&lt;&gt;"",W4&lt;&gt;""),"-")</f>
        <v>#N/A</v>
      </c>
      <c r="CR4" s="120" t="e" cm="1">
        <f t="array" ref="CR4">_xlfn.IFS(AND($V4&lt;&gt;"",X4&lt;&gt;""),ABS($V4-X4),AND($V4="",X4=""),"",OR($V4&lt;&gt;"",X4&lt;&gt;""),"-")</f>
        <v>#N/A</v>
      </c>
      <c r="CS4" s="120" t="e" cm="1">
        <f t="array" ref="CS4">_xlfn.IFS(AND($V4&lt;&gt;"",Y4&lt;&gt;""),ABS($V4-Y4),AND($V4="",Y4=""),"",OR($V4&lt;&gt;"",Y4&lt;&gt;""),"-")</f>
        <v>#N/A</v>
      </c>
      <c r="CT4" s="120" t="e" cm="1">
        <f t="array" ref="CT4">_xlfn.IFS(AND($V4&lt;&gt;"",Z4&lt;&gt;""),ABS($V4-Z4),AND($V4="",Z4=""),"",OR($V4&lt;&gt;"",Z4&lt;&gt;""),"-")</f>
        <v>#N/A</v>
      </c>
      <c r="CU4" s="121" t="e" cm="1">
        <f t="array" ref="CU4">_xlfn.IFS(AND($W4&lt;&gt;"",X4&lt;&gt;""),ABS($W4-X4),AND($W4="",X4=""),"",OR($W4&lt;&gt;"",X4&lt;&gt;""),"-")</f>
        <v>#N/A</v>
      </c>
      <c r="CV4" s="120" t="e" cm="1">
        <f t="array" ref="CV4">_xlfn.IFS(AND($W4&lt;&gt;"",Y4&lt;&gt;""),ABS($W4-Y4),AND($W4="",Y4=""),"",OR($W4&lt;&gt;"",Y4&lt;&gt;""),"-")</f>
        <v>#N/A</v>
      </c>
      <c r="CW4" s="120" t="e" cm="1">
        <f t="array" ref="CW4">_xlfn.IFS(AND($W4&lt;&gt;"",Z4&lt;&gt;""),ABS($W4-Z4),AND($W4="",Z4=""),"",OR($W4&lt;&gt;"",Z4&lt;&gt;""),"-")</f>
        <v>#N/A</v>
      </c>
      <c r="CX4" s="121" t="e" cm="1">
        <f t="array" ref="CX4">_xlfn.IFS(AND($X4&lt;&gt;"",Y4&lt;&gt;""),ABS($X4-Y4),AND($X4="",Y4=""),"",OR($X4&lt;&gt;"",Y4&lt;&gt;""),"-")</f>
        <v>#N/A</v>
      </c>
      <c r="CY4" s="120" t="e" cm="1">
        <f t="array" ref="CY4">_xlfn.IFS(AND($X4&lt;&gt;"",Z4&lt;&gt;""),ABS($X4-Z4),AND($X4="",Z4=""),"",OR($X4&lt;&gt;"",Z4&lt;&gt;""),"-")</f>
        <v>#N/A</v>
      </c>
      <c r="CZ4" s="121" t="e" cm="1">
        <f t="array" ref="CZ4">_xlfn.IFS(AND($Y4&lt;&gt;"",Z4&lt;&gt;""),ABS($Y4-Z4),AND($Y4="",Z4=""),"",OR($Y4&lt;&gt;"",Z4&lt;&gt;""),"-")</f>
        <v>#N/A</v>
      </c>
    </row>
    <row r="5" spans="1:105" x14ac:dyDescent="0.2">
      <c r="A5" s="260" t="s">
        <v>56</v>
      </c>
      <c r="B5" s="259" t="e">
        <f>VLOOKUP($A5,Merged_couplings!$B:$BU,MATCH(B$1,Merged_couplings!$B$1:$BU$1,0),FALSE)</f>
        <v>#N/A</v>
      </c>
      <c r="C5" s="258" t="e">
        <f>VLOOKUP($A5,Merged_couplings!$B:$BU,MATCH(C$1,Merged_couplings!$B$1:$BU$1,0),FALSE)</f>
        <v>#N/A</v>
      </c>
      <c r="D5" s="258" t="e">
        <f>VLOOKUP($A5,Merged_couplings!$B:$BU,MATCH(D$1,Merged_couplings!$B$1:$BU$1,0),FALSE)</f>
        <v>#N/A</v>
      </c>
      <c r="E5" s="258" t="e">
        <f>VLOOKUP($A5,Merged_couplings!$B:$BU,MATCH(E$1,Merged_couplings!$B$1:$BU$1,0),FALSE)</f>
        <v>#N/A</v>
      </c>
      <c r="F5" s="258" t="e">
        <f>VLOOKUP($A5,Merged_couplings!$B:$BU,MATCH(F$1,Merged_couplings!$B$1:$BU$1,0),FALSE)</f>
        <v>#N/A</v>
      </c>
      <c r="G5" s="258" t="e">
        <f>VLOOKUP($A5,Merged_couplings!$B:$BU,MATCH(G$1,Merged_couplings!$B$1:$BU$1,0),FALSE)</f>
        <v>#N/A</v>
      </c>
      <c r="H5" s="258" t="e">
        <f>VLOOKUP($A5,Merged_couplings!$B:$BU,MATCH(H$1,Merged_couplings!$B$1:$BU$1,0),FALSE)</f>
        <v>#N/A</v>
      </c>
      <c r="I5" s="258" t="e">
        <f>VLOOKUP($A5,Merged_couplings!$B:$BU,MATCH(I$1,Merged_couplings!$B$1:$BU$1,0),FALSE)</f>
        <v>#N/A</v>
      </c>
      <c r="J5" s="258" t="e">
        <f>VLOOKUP($A5,Merged_couplings!$B:$BU,MATCH(J$1,Merged_couplings!$B$1:$BU$1,0),FALSE)</f>
        <v>#N/A</v>
      </c>
      <c r="K5" s="258" t="e">
        <f>VLOOKUP($A5,Merged_couplings!$B:$BU,MATCH(K$1,Merged_couplings!$B$1:$BU$1,0),FALSE)</f>
        <v>#N/A</v>
      </c>
      <c r="L5" s="258" t="e">
        <f>VLOOKUP($A5,Merged_couplings!$B:$BU,MATCH(L$1,Merged_couplings!$B$1:$BU$1,0),FALSE)</f>
        <v>#N/A</v>
      </c>
      <c r="M5" s="258" t="e">
        <f>VLOOKUP($A5,Merged_couplings!$B:$BU,MATCH(M$1,Merged_couplings!$B$1:$BU$1,0),FALSE)</f>
        <v>#N/A</v>
      </c>
      <c r="N5" s="121" t="e">
        <f>IF(OR(B5="BIG",B5="BI-",B5="B-G"),VLOOKUP($A5,Merged_couplings!$B:$BU,MATCH(N$1,Merged_couplings!$B$1:$BU$1,0),FALSE),"")</f>
        <v>#N/A</v>
      </c>
      <c r="P5" s="120" t="e">
        <f>IF(OR(C5="BIG",C5="BI-",C5="B-G"),VLOOKUP($A5,Merged_couplings!$B:$BU,MATCH(P$1,Merged_couplings!$B$1:$BU$1,0),FALSE),"")</f>
        <v>#N/A</v>
      </c>
      <c r="Q5" s="120" t="e">
        <f>IF(OR(D5="BIG",D5="BI-",D5="B-G"),VLOOKUP($A5,Merged_couplings!$B:$BU,MATCH(Q$1,Merged_couplings!$B$1:$BU$1,0),FALSE),"")</f>
        <v>#N/A</v>
      </c>
      <c r="R5" s="120" t="e">
        <f>IF(OR(E5="BIG",E5="BI-",E5="B-G"),VLOOKUP($A5,Merged_couplings!$B:$BU,MATCH(R$1,Merged_couplings!$B$1:$BU$1,0),FALSE),"")</f>
        <v>#N/A</v>
      </c>
      <c r="S5" s="120" t="e">
        <f>IF(OR(F5="BIG",F5="BI-",F5="B-G"),VLOOKUP($A5,Merged_couplings!$B:$BU,MATCH(S$1,Merged_couplings!$B$1:$BU$1,0),FALSE),"")</f>
        <v>#N/A</v>
      </c>
      <c r="T5" s="120" t="e">
        <f>IF(OR(G5="BIG",G5="BI-",G5="B-G"),VLOOKUP($A5,Merged_couplings!$B:$BU,MATCH(T$1,Merged_couplings!$B$1:$BU$1,0),FALSE),"")</f>
        <v>#N/A</v>
      </c>
      <c r="U5" s="120" t="e">
        <f>IF(OR(H5="BIG",H5="BI-",H5="B-G"),VLOOKUP($A5,Merged_couplings!$B:$BU,MATCH(U$1,Merged_couplings!$B$1:$BU$1,0),FALSE),"")</f>
        <v>#N/A</v>
      </c>
      <c r="V5" s="120" t="e">
        <f>IF(OR(I5="BIG",I5="BI-",I5="B-G"),VLOOKUP($A5,Merged_couplings!$B:$BU,MATCH(V$1,Merged_couplings!$B$1:$BU$1,0),FALSE),"")</f>
        <v>#N/A</v>
      </c>
      <c r="W5" s="120" t="e">
        <f>IF(OR(J5="BIG",J5="BI-",J5="B-G"),VLOOKUP($A5,Merged_couplings!$B:$BU,MATCH(W$1,Merged_couplings!$B$1:$BU$1,0),FALSE),"")</f>
        <v>#N/A</v>
      </c>
      <c r="X5" s="120" t="e">
        <f>IF(OR(K5="BIG",K5="BI-",K5="B-G"),VLOOKUP($A5,Merged_couplings!$B:$BU,MATCH(X$1,Merged_couplings!$B$1:$BU$1,0),FALSE),"")</f>
        <v>#N/A</v>
      </c>
      <c r="Y5" s="120" t="e">
        <f>IF(OR(L5="BIG",L5="BI-",L5="B-G"),VLOOKUP($A5,Merged_couplings!$B:$BU,MATCH(Y$1,Merged_couplings!$B$1:$BU$1,0),FALSE),"")</f>
        <v>#N/A</v>
      </c>
      <c r="Z5" s="120" t="e">
        <f>IF(OR(M5="BIG",M5="BI-",M5="B-G"),VLOOKUP($A5,Merged_couplings!$B:$BU,MATCH(Z$1,Merged_couplings!$B$1:$BU$1,0),FALSE),"")</f>
        <v>#N/A</v>
      </c>
      <c r="AA5" s="123"/>
      <c r="AB5" s="340" t="e" cm="1">
        <f t="array" ref="AB5">_xlfn.IFS(AND($N5&lt;&gt;"",P5&lt;&gt;""),ABS($N5-P5),AND($N5="",P5=""),"",OR($N5&lt;&gt;"",P5&lt;&gt;""),"-")</f>
        <v>#N/A</v>
      </c>
      <c r="AC5" s="122" t="e" cm="1">
        <f t="array" ref="AC5">_xlfn.IFS(AND($N5&lt;&gt;"",Q5&lt;&gt;""),ABS($N5-Q5),AND($N5="",Q5=""),"",OR($N5&lt;&gt;"",Q5&lt;&gt;""),"-")</f>
        <v>#N/A</v>
      </c>
      <c r="AD5" s="122" t="e" cm="1">
        <f t="array" ref="AD5">_xlfn.IFS(AND($N5&lt;&gt;"",R5&lt;&gt;""),ABS($N5-R5),AND($N5="",R5=""),"",OR($N5&lt;&gt;"",R5&lt;&gt;""),"-")</f>
        <v>#N/A</v>
      </c>
      <c r="AE5" s="122" t="e" cm="1">
        <f t="array" ref="AE5">_xlfn.IFS(AND($N5&lt;&gt;"",S5&lt;&gt;""),ABS($N5-S5),AND($N5="",S5=""),"",OR($N5&lt;&gt;"",S5&lt;&gt;""),"-")</f>
        <v>#N/A</v>
      </c>
      <c r="AF5" s="122" t="e" cm="1">
        <f t="array" ref="AF5">_xlfn.IFS(AND($N5&lt;&gt;"",T5&lt;&gt;""),ABS($N5-T5),AND($N5="",T5=""),"",OR($N5&lt;&gt;"",T5&lt;&gt;""),"-")</f>
        <v>#N/A</v>
      </c>
      <c r="AG5" s="122" t="e" cm="1">
        <f t="array" ref="AG5">_xlfn.IFS(AND($N5&lt;&gt;"",U5&lt;&gt;""),ABS($N5-U5),AND($N5="",U5=""),"",OR($N5&lt;&gt;"",U5&lt;&gt;""),"-")</f>
        <v>#N/A</v>
      </c>
      <c r="AH5" s="122" t="e" cm="1">
        <f t="array" ref="AH5">_xlfn.IFS(AND($N5&lt;&gt;"",V5&lt;&gt;""),ABS($N5-V5),AND($N5="",V5=""),"",OR($N5&lt;&gt;"",V5&lt;&gt;""),"-")</f>
        <v>#N/A</v>
      </c>
      <c r="AI5" s="122" t="e" cm="1">
        <f t="array" ref="AI5">_xlfn.IFS(AND($N5&lt;&gt;"",W5&lt;&gt;""),ABS($N5-W5),AND($N5="",W5=""),"",OR($N5&lt;&gt;"",W5&lt;&gt;""),"-")</f>
        <v>#N/A</v>
      </c>
      <c r="AJ5" s="122" t="e" cm="1">
        <f t="array" ref="AJ5">_xlfn.IFS(AND($N5&lt;&gt;"",X5&lt;&gt;""),ABS($N5-X5),AND($N5="",X5=""),"",OR($N5&lt;&gt;"",X5&lt;&gt;""),"-")</f>
        <v>#N/A</v>
      </c>
      <c r="AK5" s="122" t="e" cm="1">
        <f t="array" ref="AK5">_xlfn.IFS(AND($N5&lt;&gt;"",Y5&lt;&gt;""),ABS($N5-Y5),AND($N5="",Y5=""),"",OR($N5&lt;&gt;"",Y5&lt;&gt;""),"-")</f>
        <v>#N/A</v>
      </c>
      <c r="AL5" s="122" t="e" cm="1">
        <f t="array" ref="AL5">_xlfn.IFS(AND($N5&lt;&gt;"",Z5&lt;&gt;""),ABS($N5-Z5),AND($N5="",Z5=""),"",OR($N5&lt;&gt;"",Z5&lt;&gt;""),"-")</f>
        <v>#N/A</v>
      </c>
      <c r="AM5" s="340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1" t="e" cm="1">
        <f t="array" ref="AX5">_xlfn.IFS(AND($P5&lt;&gt;"",Q5&lt;&gt;""),ABS($P5-Q5),AND($P5="",Q5=""),"",OR($P5&lt;&gt;"",Q5&lt;&gt;""),"-")</f>
        <v>#N/A</v>
      </c>
      <c r="AY5" s="120" t="e" cm="1">
        <f t="array" ref="AY5">_xlfn.IFS(AND($P5&lt;&gt;"",R5&lt;&gt;""),ABS($P5-R5),AND($P5="",R5=""),"",OR($P5&lt;&gt;"",R5&lt;&gt;""),"-")</f>
        <v>#N/A</v>
      </c>
      <c r="AZ5" s="120" t="e" cm="1">
        <f t="array" ref="AZ5">_xlfn.IFS(AND($P5&lt;&gt;"",S5&lt;&gt;""),ABS($P5-S5),AND($P5="",S5=""),"",OR($P5&lt;&gt;"",S5&lt;&gt;""),"-")</f>
        <v>#N/A</v>
      </c>
      <c r="BA5" s="120" t="e" cm="1">
        <f t="array" ref="BA5">_xlfn.IFS(AND($P5&lt;&gt;"",T5&lt;&gt;""),ABS($P5-T5),AND($P5="",T5=""),"",OR($P5&lt;&gt;"",T5&lt;&gt;""),"-")</f>
        <v>#N/A</v>
      </c>
      <c r="BB5" s="120" t="e" cm="1">
        <f t="array" ref="BB5">_xlfn.IFS(AND($P5&lt;&gt;"",U5&lt;&gt;""),ABS($P5-U5),AND($P5="",U5=""),"",OR($P5&lt;&gt;"",U5&lt;&gt;""),"-")</f>
        <v>#N/A</v>
      </c>
      <c r="BC5" s="120" t="e" cm="1">
        <f t="array" ref="BC5">_xlfn.IFS(AND($P5&lt;&gt;"",V5&lt;&gt;""),ABS($P5-V5),AND($P5="",V5=""),"",OR($P5&lt;&gt;"",V5&lt;&gt;""),"-")</f>
        <v>#N/A</v>
      </c>
      <c r="BD5" s="120" t="e" cm="1">
        <f t="array" ref="BD5">_xlfn.IFS(AND($P5&lt;&gt;"",W5&lt;&gt;""),ABS($P5-W5),AND($P5="",W5=""),"",OR($P5&lt;&gt;"",W5&lt;&gt;""),"-")</f>
        <v>#N/A</v>
      </c>
      <c r="BE5" s="120" t="e" cm="1">
        <f t="array" ref="BE5">_xlfn.IFS(AND($P5&lt;&gt;"",X5&lt;&gt;""),ABS($P5-X5),AND($P5="",X5=""),"",OR($P5&lt;&gt;"",X5&lt;&gt;""),"-")</f>
        <v>#N/A</v>
      </c>
      <c r="BF5" s="120" t="e" cm="1">
        <f t="array" ref="BF5">_xlfn.IFS(AND($P5&lt;&gt;"",Y5&lt;&gt;""),ABS($P5-Y5),AND($P5="",Y5=""),"",OR($P5&lt;&gt;"",Y5&lt;&gt;""),"-")</f>
        <v>#N/A</v>
      </c>
      <c r="BG5" s="120" t="e" cm="1">
        <f t="array" ref="BG5">_xlfn.IFS(AND($P5&lt;&gt;"",Z5&lt;&gt;""),ABS($P5-Z5),AND($P5="",Z5=""),"",OR($P5&lt;&gt;"",Z5&lt;&gt;""),"-")</f>
        <v>#N/A</v>
      </c>
      <c r="BH5" s="121" t="e" cm="1">
        <f t="array" ref="BH5">_xlfn.IFS(AND($Q5&lt;&gt;"",R5&lt;&gt;""),ABS($Q5-R5),AND($Q5="",R5=""),"",OR($Q5&lt;&gt;"",R5&lt;&gt;""),"-")</f>
        <v>#N/A</v>
      </c>
      <c r="BI5" s="120" t="e" cm="1">
        <f t="array" ref="BI5">_xlfn.IFS(AND($Q5&lt;&gt;"",S5&lt;&gt;""),ABS($Q5-S5),AND($Q5="",S5=""),"",OR($Q5&lt;&gt;"",S5&lt;&gt;""),"-")</f>
        <v>#N/A</v>
      </c>
      <c r="BJ5" s="120" t="e" cm="1">
        <f t="array" ref="BJ5">_xlfn.IFS(AND($Q5&lt;&gt;"",T5&lt;&gt;""),ABS($Q5-T5),AND($Q5="",T5=""),"",OR($Q5&lt;&gt;"",T5&lt;&gt;""),"-")</f>
        <v>#N/A</v>
      </c>
      <c r="BK5" s="120" t="e" cm="1">
        <f t="array" ref="BK5">_xlfn.IFS(AND($Q5&lt;&gt;"",U5&lt;&gt;""),ABS($Q5-U5),AND($Q5="",U5=""),"",OR($Q5&lt;&gt;"",U5&lt;&gt;""),"-")</f>
        <v>#N/A</v>
      </c>
      <c r="BL5" s="120" t="e" cm="1">
        <f t="array" ref="BL5">_xlfn.IFS(AND($Q5&lt;&gt;"",V5&lt;&gt;""),ABS($Q5-V5),AND($Q5="",V5=""),"",OR($Q5&lt;&gt;"",V5&lt;&gt;""),"-")</f>
        <v>#N/A</v>
      </c>
      <c r="BM5" s="120" t="e" cm="1">
        <f t="array" ref="BM5">_xlfn.IFS(AND($Q5&lt;&gt;"",W5&lt;&gt;""),ABS($Q5-W5),AND($Q5="",W5=""),"",OR($Q5&lt;&gt;"",W5&lt;&gt;""),"-")</f>
        <v>#N/A</v>
      </c>
      <c r="BN5" s="120" t="e" cm="1">
        <f t="array" ref="BN5">_xlfn.IFS(AND($Q5&lt;&gt;"",X5&lt;&gt;""),ABS($Q5-X5),AND($Q5="",X5=""),"",OR($Q5&lt;&gt;"",X5&lt;&gt;""),"-")</f>
        <v>#N/A</v>
      </c>
      <c r="BO5" s="120" t="e" cm="1">
        <f t="array" ref="BO5">_xlfn.IFS(AND($Q5&lt;&gt;"",Y5&lt;&gt;""),ABS($Q5-Y5),AND($Q5="",Y5=""),"",OR($Q5&lt;&gt;"",Y5&lt;&gt;""),"-")</f>
        <v>#N/A</v>
      </c>
      <c r="BP5" s="120" t="e" cm="1">
        <f t="array" ref="BP5">_xlfn.IFS(AND($Q5&lt;&gt;"",Z5&lt;&gt;""),ABS($Q5-Z5),AND($Q5="",Z5=""),"",OR($Q5&lt;&gt;"",Z5&lt;&gt;""),"-")</f>
        <v>#N/A</v>
      </c>
      <c r="BQ5" s="121" t="e" cm="1">
        <f t="array" ref="BQ5">_xlfn.IFS(AND($R5&lt;&gt;"",S5&lt;&gt;""),ABS($R5-S5),AND($R5="",S5=""),"",OR($R5&lt;&gt;"",S5&lt;&gt;""),"-")</f>
        <v>#N/A</v>
      </c>
      <c r="BR5" s="120" t="e" cm="1">
        <f t="array" ref="BR5">_xlfn.IFS(AND($R5&lt;&gt;"",T5&lt;&gt;""),ABS($R5-T5),AND($R5="",T5=""),"",OR($R5&lt;&gt;"",T5&lt;&gt;""),"-")</f>
        <v>#N/A</v>
      </c>
      <c r="BS5" s="120" t="e" cm="1">
        <f t="array" ref="BS5">_xlfn.IFS(AND($R5&lt;&gt;"",U5&lt;&gt;""),ABS($R5-U5),AND($R5="",U5=""),"",OR($R5&lt;&gt;"",U5&lt;&gt;""),"-")</f>
        <v>#N/A</v>
      </c>
      <c r="BT5" s="120" t="e" cm="1">
        <f t="array" ref="BT5">_xlfn.IFS(AND($R5&lt;&gt;"",V5&lt;&gt;""),ABS($R5-V5),AND($R5="",V5=""),"",OR($R5&lt;&gt;"",V5&lt;&gt;""),"-")</f>
        <v>#N/A</v>
      </c>
      <c r="BU5" s="120" t="e" cm="1">
        <f t="array" ref="BU5">_xlfn.IFS(AND($R5&lt;&gt;"",W5&lt;&gt;""),ABS($R5-W5),AND($R5="",W5=""),"",OR($R5&lt;&gt;"",W5&lt;&gt;""),"-")</f>
        <v>#N/A</v>
      </c>
      <c r="BV5" s="120" t="e" cm="1">
        <f t="array" ref="BV5">_xlfn.IFS(AND($R5&lt;&gt;"",X5&lt;&gt;""),ABS($R5-X5),AND($R5="",X5=""),"",OR($R5&lt;&gt;"",X5&lt;&gt;""),"-")</f>
        <v>#N/A</v>
      </c>
      <c r="BW5" s="120" t="e" cm="1">
        <f t="array" ref="BW5">_xlfn.IFS(AND($R5&lt;&gt;"",Y5&lt;&gt;""),ABS($R5-Y5),AND($R5="",Y5=""),"",OR($R5&lt;&gt;"",Y5&lt;&gt;""),"-")</f>
        <v>#N/A</v>
      </c>
      <c r="BX5" s="120" t="e" cm="1">
        <f t="array" ref="BX5">_xlfn.IFS(AND($R5&lt;&gt;"",Z5&lt;&gt;""),ABS($R5-Z5),AND($R5="",Z5=""),"",OR($R5&lt;&gt;"",Z5&lt;&gt;""),"-")</f>
        <v>#N/A</v>
      </c>
      <c r="BY5" s="121" t="e" cm="1">
        <f t="array" ref="BY5">_xlfn.IFS(AND($S5&lt;&gt;"",T5&lt;&gt;""),ABS($S5-T5),AND($S5="",T5=""),"",OR($S5&lt;&gt;"",T5&lt;&gt;""),"-")</f>
        <v>#N/A</v>
      </c>
      <c r="BZ5" s="120" t="e" cm="1">
        <f t="array" ref="BZ5">_xlfn.IFS(AND($S5&lt;&gt;"",U5&lt;&gt;""),ABS($S5-U5),AND($S5="",U5=""),"",OR($S5&lt;&gt;"",U5&lt;&gt;""),"-")</f>
        <v>#N/A</v>
      </c>
      <c r="CA5" s="120" t="e" cm="1">
        <f t="array" ref="CA5">_xlfn.IFS(AND($S5&lt;&gt;"",V5&lt;&gt;""),ABS($S5-V5),AND($S5="",V5=""),"",OR($S5&lt;&gt;"",V5&lt;&gt;""),"-")</f>
        <v>#N/A</v>
      </c>
      <c r="CB5" s="120" t="e" cm="1">
        <f t="array" ref="CB5">_xlfn.IFS(AND($S5&lt;&gt;"",W5&lt;&gt;""),ABS($S5-W5),AND($S5="",W5=""),"",OR($S5&lt;&gt;"",W5&lt;&gt;""),"-")</f>
        <v>#N/A</v>
      </c>
      <c r="CC5" s="120" t="e" cm="1">
        <f t="array" ref="CC5">_xlfn.IFS(AND($S5&lt;&gt;"",X5&lt;&gt;""),ABS($S5-X5),AND($S5="",X5=""),"",OR($S5&lt;&gt;"",X5&lt;&gt;""),"-")</f>
        <v>#N/A</v>
      </c>
      <c r="CD5" s="120" t="e" cm="1">
        <f t="array" ref="CD5">_xlfn.IFS(AND($S5&lt;&gt;"",Y5&lt;&gt;""),ABS($S5-Y5),AND($S5="",Y5=""),"",OR($S5&lt;&gt;"",Y5&lt;&gt;""),"-")</f>
        <v>#N/A</v>
      </c>
      <c r="CE5" s="120" t="e" cm="1">
        <f t="array" ref="CE5">_xlfn.IFS(AND($S5&lt;&gt;"",Z5&lt;&gt;""),ABS($S5-Z5),AND($S5="",Z5=""),"",OR($S5&lt;&gt;"",Z5&lt;&gt;""),"-")</f>
        <v>#N/A</v>
      </c>
      <c r="CF5" s="121" t="e" cm="1">
        <f t="array" ref="CF5">_xlfn.IFS(AND($T5&lt;&gt;"",U5&lt;&gt;""),ABS($T5-U5),AND($T5="",U5=""),"",OR($T5&lt;&gt;"",U5&lt;&gt;""),"-")</f>
        <v>#N/A</v>
      </c>
      <c r="CG5" s="120" t="e" cm="1">
        <f t="array" ref="CG5">_xlfn.IFS(AND($T5&lt;&gt;"",V5&lt;&gt;""),ABS($T5-V5),AND($T5="",V5=""),"",OR($T5&lt;&gt;"",V5&lt;&gt;""),"-")</f>
        <v>#N/A</v>
      </c>
      <c r="CH5" s="120" t="e" cm="1">
        <f t="array" ref="CH5">_xlfn.IFS(AND($T5&lt;&gt;"",W5&lt;&gt;""),ABS($T5-W5),AND($T5="",W5=""),"",OR($T5&lt;&gt;"",W5&lt;&gt;""),"-")</f>
        <v>#N/A</v>
      </c>
      <c r="CI5" s="120" t="e" cm="1">
        <f t="array" ref="CI5">_xlfn.IFS(AND($T5&lt;&gt;"",X5&lt;&gt;""),ABS($T5-X5),AND($T5="",X5=""),"",OR($T5&lt;&gt;"",X5&lt;&gt;""),"-")</f>
        <v>#N/A</v>
      </c>
      <c r="CJ5" s="120" t="e" cm="1">
        <f t="array" ref="CJ5">_xlfn.IFS(AND($T5&lt;&gt;"",Y5&lt;&gt;""),ABS($T5-Y5),AND($T5="",Y5=""),"",OR($T5&lt;&gt;"",Y5&lt;&gt;""),"-")</f>
        <v>#N/A</v>
      </c>
      <c r="CK5" s="120" t="e" cm="1">
        <f t="array" ref="CK5">_xlfn.IFS(AND($T5&lt;&gt;"",Z5&lt;&gt;""),ABS($T5-Z5),AND($T5="",Z5=""),"",OR($T5&lt;&gt;"",Z5&lt;&gt;""),"-")</f>
        <v>#N/A</v>
      </c>
      <c r="CL5" s="121" t="e" cm="1">
        <f t="array" ref="CL5">_xlfn.IFS(AND($U5&lt;&gt;"",V5&lt;&gt;""),ABS($U5-V5),AND($U5="",V5=""),"",OR($U5&lt;&gt;"",V5&lt;&gt;""),"-")</f>
        <v>#N/A</v>
      </c>
      <c r="CM5" s="120" t="e" cm="1">
        <f t="array" ref="CM5">_xlfn.IFS(AND($U5&lt;&gt;"",W5&lt;&gt;""),ABS($U5-W5),AND($U5="",W5=""),"",OR($U5&lt;&gt;"",W5&lt;&gt;""),"-")</f>
        <v>#N/A</v>
      </c>
      <c r="CN5" s="120" t="e" cm="1">
        <f t="array" ref="CN5">_xlfn.IFS(AND($U5&lt;&gt;"",X5&lt;&gt;""),ABS($U5-X5),AND($U5="",X5=""),"",OR($U5&lt;&gt;"",X5&lt;&gt;""),"-")</f>
        <v>#N/A</v>
      </c>
      <c r="CO5" s="120" t="e" cm="1">
        <f t="array" ref="CO5">_xlfn.IFS(AND($U5&lt;&gt;"",Y5&lt;&gt;""),ABS($U5-Y5),AND($U5="",Y5=""),"",OR($U5&lt;&gt;"",Y5&lt;&gt;""),"-")</f>
        <v>#N/A</v>
      </c>
      <c r="CP5" s="120" t="e" cm="1">
        <f t="array" ref="CP5">_xlfn.IFS(AND($U5&lt;&gt;"",Z5&lt;&gt;""),ABS($U5-Z5),AND($U5="",Z5=""),"",OR($U5&lt;&gt;"",Z5&lt;&gt;""),"-")</f>
        <v>#N/A</v>
      </c>
      <c r="CQ5" s="121" t="e" cm="1">
        <f t="array" ref="CQ5">_xlfn.IFS(AND($V5&lt;&gt;"",W5&lt;&gt;""),ABS($V5-W5),AND($V5="",W5=""),"",OR($V5&lt;&gt;"",W5&lt;&gt;""),"-")</f>
        <v>#N/A</v>
      </c>
      <c r="CR5" s="120" t="e" cm="1">
        <f t="array" ref="CR5">_xlfn.IFS(AND($V5&lt;&gt;"",X5&lt;&gt;""),ABS($V5-X5),AND($V5="",X5=""),"",OR($V5&lt;&gt;"",X5&lt;&gt;""),"-")</f>
        <v>#N/A</v>
      </c>
      <c r="CS5" s="120" t="e" cm="1">
        <f t="array" ref="CS5">_xlfn.IFS(AND($V5&lt;&gt;"",Y5&lt;&gt;""),ABS($V5-Y5),AND($V5="",Y5=""),"",OR($V5&lt;&gt;"",Y5&lt;&gt;""),"-")</f>
        <v>#N/A</v>
      </c>
      <c r="CT5" s="120" t="e" cm="1">
        <f t="array" ref="CT5">_xlfn.IFS(AND($V5&lt;&gt;"",Z5&lt;&gt;""),ABS($V5-Z5),AND($V5="",Z5=""),"",OR($V5&lt;&gt;"",Z5&lt;&gt;""),"-")</f>
        <v>#N/A</v>
      </c>
      <c r="CU5" s="121" t="e" cm="1">
        <f t="array" ref="CU5">_xlfn.IFS(AND($W5&lt;&gt;"",X5&lt;&gt;""),ABS($W5-X5),AND($W5="",X5=""),"",OR($W5&lt;&gt;"",X5&lt;&gt;""),"-")</f>
        <v>#N/A</v>
      </c>
      <c r="CV5" s="120" t="e" cm="1">
        <f t="array" ref="CV5">_xlfn.IFS(AND($W5&lt;&gt;"",Y5&lt;&gt;""),ABS($W5-Y5),AND($W5="",Y5=""),"",OR($W5&lt;&gt;"",Y5&lt;&gt;""),"-")</f>
        <v>#N/A</v>
      </c>
      <c r="CW5" s="120" t="e" cm="1">
        <f t="array" ref="CW5">_xlfn.IFS(AND($W5&lt;&gt;"",Z5&lt;&gt;""),ABS($W5-Z5),AND($W5="",Z5=""),"",OR($W5&lt;&gt;"",Z5&lt;&gt;""),"-")</f>
        <v>#N/A</v>
      </c>
      <c r="CX5" s="121" t="e" cm="1">
        <f t="array" ref="CX5">_xlfn.IFS(AND($X5&lt;&gt;"",Y5&lt;&gt;""),ABS($X5-Y5),AND($X5="",Y5=""),"",OR($X5&lt;&gt;"",Y5&lt;&gt;""),"-")</f>
        <v>#N/A</v>
      </c>
      <c r="CY5" s="120" t="e" cm="1">
        <f t="array" ref="CY5">_xlfn.IFS(AND($X5&lt;&gt;"",Z5&lt;&gt;""),ABS($X5-Z5),AND($X5="",Z5=""),"",OR($X5&lt;&gt;"",Z5&lt;&gt;""),"-")</f>
        <v>#N/A</v>
      </c>
      <c r="CZ5" s="121" t="e" cm="1">
        <f t="array" ref="CZ5">_xlfn.IFS(AND($Y5&lt;&gt;"",Z5&lt;&gt;""),ABS($Y5-Z5),AND($Y5="",Z5=""),"",OR($Y5&lt;&gt;"",Z5&lt;&gt;""),"-")</f>
        <v>#N/A</v>
      </c>
    </row>
    <row r="6" spans="1:105" x14ac:dyDescent="0.2">
      <c r="A6" s="260" t="s">
        <v>62</v>
      </c>
      <c r="B6" s="259" t="e">
        <f>VLOOKUP($A6,Merged_couplings!$B:$BU,MATCH(B$1,Merged_couplings!$B$1:$BU$1,0),FALSE)</f>
        <v>#N/A</v>
      </c>
      <c r="C6" s="258" t="e">
        <f>VLOOKUP($A6,Merged_couplings!$B:$BU,MATCH(C$1,Merged_couplings!$B$1:$BU$1,0),FALSE)</f>
        <v>#N/A</v>
      </c>
      <c r="D6" s="258" t="e">
        <f>VLOOKUP($A6,Merged_couplings!$B:$BU,MATCH(D$1,Merged_couplings!$B$1:$BU$1,0),FALSE)</f>
        <v>#N/A</v>
      </c>
      <c r="E6" s="258" t="e">
        <f>VLOOKUP($A6,Merged_couplings!$B:$BU,MATCH(E$1,Merged_couplings!$B$1:$BU$1,0),FALSE)</f>
        <v>#N/A</v>
      </c>
      <c r="F6" s="258" t="e">
        <f>VLOOKUP($A6,Merged_couplings!$B:$BU,MATCH(F$1,Merged_couplings!$B$1:$BU$1,0),FALSE)</f>
        <v>#N/A</v>
      </c>
      <c r="G6" s="258" t="e">
        <f>VLOOKUP($A6,Merged_couplings!$B:$BU,MATCH(G$1,Merged_couplings!$B$1:$BU$1,0),FALSE)</f>
        <v>#N/A</v>
      </c>
      <c r="H6" s="258" t="e">
        <f>VLOOKUP($A6,Merged_couplings!$B:$BU,MATCH(H$1,Merged_couplings!$B$1:$BU$1,0),FALSE)</f>
        <v>#N/A</v>
      </c>
      <c r="I6" s="258" t="e">
        <f>VLOOKUP($A6,Merged_couplings!$B:$BU,MATCH(I$1,Merged_couplings!$B$1:$BU$1,0),FALSE)</f>
        <v>#N/A</v>
      </c>
      <c r="J6" s="258" t="e">
        <f>VLOOKUP($A6,Merged_couplings!$B:$BU,MATCH(J$1,Merged_couplings!$B$1:$BU$1,0),FALSE)</f>
        <v>#N/A</v>
      </c>
      <c r="K6" s="258" t="e">
        <f>VLOOKUP($A6,Merged_couplings!$B:$BU,MATCH(K$1,Merged_couplings!$B$1:$BU$1,0),FALSE)</f>
        <v>#N/A</v>
      </c>
      <c r="L6" s="258" t="e">
        <f>VLOOKUP($A6,Merged_couplings!$B:$BU,MATCH(L$1,Merged_couplings!$B$1:$BU$1,0),FALSE)</f>
        <v>#N/A</v>
      </c>
      <c r="M6" s="258" t="e">
        <f>VLOOKUP($A6,Merged_couplings!$B:$BU,MATCH(M$1,Merged_couplings!$B$1:$BU$1,0),FALSE)</f>
        <v>#N/A</v>
      </c>
      <c r="N6" s="121" t="e">
        <f>IF(OR(B6="BIG",B6="BI-",B6="B-G"),VLOOKUP($A6,Merged_couplings!$B:$BU,MATCH(N$1,Merged_couplings!$B$1:$BU$1,0),FALSE),"")</f>
        <v>#N/A</v>
      </c>
      <c r="P6" s="120" t="e">
        <f>IF(OR(C6="BIG",C6="BI-",C6="B-G"),VLOOKUP($A6,Merged_couplings!$B:$BU,MATCH(P$1,Merged_couplings!$B$1:$BU$1,0),FALSE),"")</f>
        <v>#N/A</v>
      </c>
      <c r="Q6" s="120" t="e">
        <f>IF(OR(D6="BIG",D6="BI-",D6="B-G"),VLOOKUP($A6,Merged_couplings!$B:$BU,MATCH(Q$1,Merged_couplings!$B$1:$BU$1,0),FALSE),"")</f>
        <v>#N/A</v>
      </c>
      <c r="R6" s="120" t="e">
        <f>IF(OR(E6="BIG",E6="BI-",E6="B-G"),VLOOKUP($A6,Merged_couplings!$B:$BU,MATCH(R$1,Merged_couplings!$B$1:$BU$1,0),FALSE),"")</f>
        <v>#N/A</v>
      </c>
      <c r="S6" s="120" t="e">
        <f>IF(OR(F6="BIG",F6="BI-",F6="B-G"),VLOOKUP($A6,Merged_couplings!$B:$BU,MATCH(S$1,Merged_couplings!$B$1:$BU$1,0),FALSE),"")</f>
        <v>#N/A</v>
      </c>
      <c r="T6" s="120" t="e">
        <f>IF(OR(G6="BIG",G6="BI-",G6="B-G"),VLOOKUP($A6,Merged_couplings!$B:$BU,MATCH(T$1,Merged_couplings!$B$1:$BU$1,0),FALSE),"")</f>
        <v>#N/A</v>
      </c>
      <c r="U6" s="120" t="e">
        <f>IF(OR(H6="BIG",H6="BI-",H6="B-G"),VLOOKUP($A6,Merged_couplings!$B:$BU,MATCH(U$1,Merged_couplings!$B$1:$BU$1,0),FALSE),"")</f>
        <v>#N/A</v>
      </c>
      <c r="V6" s="120" t="e">
        <f>IF(OR(I6="BIG",I6="BI-",I6="B-G"),VLOOKUP($A6,Merged_couplings!$B:$BU,MATCH(V$1,Merged_couplings!$B$1:$BU$1,0),FALSE),"")</f>
        <v>#N/A</v>
      </c>
      <c r="W6" s="120" t="e">
        <f>IF(OR(J6="BIG",J6="BI-",J6="B-G"),VLOOKUP($A6,Merged_couplings!$B:$BU,MATCH(W$1,Merged_couplings!$B$1:$BU$1,0),FALSE),"")</f>
        <v>#N/A</v>
      </c>
      <c r="X6" s="120" t="e">
        <f>IF(OR(K6="BIG",K6="BI-",K6="B-G"),VLOOKUP($A6,Merged_couplings!$B:$BU,MATCH(X$1,Merged_couplings!$B$1:$BU$1,0),FALSE),"")</f>
        <v>#N/A</v>
      </c>
      <c r="Y6" s="120" t="e">
        <f>IF(OR(L6="BIG",L6="BI-",L6="B-G"),VLOOKUP($A6,Merged_couplings!$B:$BU,MATCH(Y$1,Merged_couplings!$B$1:$BU$1,0),FALSE),"")</f>
        <v>#N/A</v>
      </c>
      <c r="Z6" s="120" t="e">
        <f>IF(OR(M6="BIG",M6="BI-",M6="B-G"),VLOOKUP($A6,Merged_couplings!$B:$BU,MATCH(Z$1,Merged_couplings!$B$1:$BU$1,0),FALSE),"")</f>
        <v>#N/A</v>
      </c>
      <c r="AA6" s="123"/>
      <c r="AB6" s="340" t="e" cm="1">
        <f t="array" ref="AB6">_xlfn.IFS(AND($N6&lt;&gt;"",P6&lt;&gt;""),ABS($N6-P6),AND($N6="",P6=""),"",OR($N6&lt;&gt;"",P6&lt;&gt;""),"-")</f>
        <v>#N/A</v>
      </c>
      <c r="AC6" s="122" t="e" cm="1">
        <f t="array" ref="AC6">_xlfn.IFS(AND($N6&lt;&gt;"",Q6&lt;&gt;""),ABS($N6-Q6),AND($N6="",Q6=""),"",OR($N6&lt;&gt;"",Q6&lt;&gt;""),"-")</f>
        <v>#N/A</v>
      </c>
      <c r="AD6" s="122" t="e" cm="1">
        <f t="array" ref="AD6">_xlfn.IFS(AND($N6&lt;&gt;"",R6&lt;&gt;""),ABS($N6-R6),AND($N6="",R6=""),"",OR($N6&lt;&gt;"",R6&lt;&gt;""),"-")</f>
        <v>#N/A</v>
      </c>
      <c r="AE6" s="122" t="e" cm="1">
        <f t="array" ref="AE6">_xlfn.IFS(AND($N6&lt;&gt;"",S6&lt;&gt;""),ABS($N6-S6),AND($N6="",S6=""),"",OR($N6&lt;&gt;"",S6&lt;&gt;""),"-")</f>
        <v>#N/A</v>
      </c>
      <c r="AF6" s="122" t="e" cm="1">
        <f t="array" ref="AF6">_xlfn.IFS(AND($N6&lt;&gt;"",T6&lt;&gt;""),ABS($N6-T6),AND($N6="",T6=""),"",OR($N6&lt;&gt;"",T6&lt;&gt;""),"-")</f>
        <v>#N/A</v>
      </c>
      <c r="AG6" s="122" t="e" cm="1">
        <f t="array" ref="AG6">_xlfn.IFS(AND($N6&lt;&gt;"",U6&lt;&gt;""),ABS($N6-U6),AND($N6="",U6=""),"",OR($N6&lt;&gt;"",U6&lt;&gt;""),"-")</f>
        <v>#N/A</v>
      </c>
      <c r="AH6" s="122" t="e" cm="1">
        <f t="array" ref="AH6">_xlfn.IFS(AND($N6&lt;&gt;"",V6&lt;&gt;""),ABS($N6-V6),AND($N6="",V6=""),"",OR($N6&lt;&gt;"",V6&lt;&gt;""),"-")</f>
        <v>#N/A</v>
      </c>
      <c r="AI6" s="122" t="e" cm="1">
        <f t="array" ref="AI6">_xlfn.IFS(AND($N6&lt;&gt;"",W6&lt;&gt;""),ABS($N6-W6),AND($N6="",W6=""),"",OR($N6&lt;&gt;"",W6&lt;&gt;""),"-")</f>
        <v>#N/A</v>
      </c>
      <c r="AJ6" s="122" t="e" cm="1">
        <f t="array" ref="AJ6">_xlfn.IFS(AND($N6&lt;&gt;"",X6&lt;&gt;""),ABS($N6-X6),AND($N6="",X6=""),"",OR($N6&lt;&gt;"",X6&lt;&gt;""),"-")</f>
        <v>#N/A</v>
      </c>
      <c r="AK6" s="122" t="e" cm="1">
        <f t="array" ref="AK6">_xlfn.IFS(AND($N6&lt;&gt;"",Y6&lt;&gt;""),ABS($N6-Y6),AND($N6="",Y6=""),"",OR($N6&lt;&gt;"",Y6&lt;&gt;""),"-")</f>
        <v>#N/A</v>
      </c>
      <c r="AL6" s="122" t="e" cm="1">
        <f t="array" ref="AL6">_xlfn.IFS(AND($N6&lt;&gt;"",Z6&lt;&gt;""),ABS($N6-Z6),AND($N6="",Z6=""),"",OR($N6&lt;&gt;"",Z6&lt;&gt;""),"-")</f>
        <v>#N/A</v>
      </c>
      <c r="AM6" s="340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1" t="e" cm="1">
        <f t="array" ref="AX6">_xlfn.IFS(AND($P6&lt;&gt;"",Q6&lt;&gt;""),ABS($P6-Q6),AND($P6="",Q6=""),"",OR($P6&lt;&gt;"",Q6&lt;&gt;""),"-")</f>
        <v>#N/A</v>
      </c>
      <c r="AY6" s="120" t="e" cm="1">
        <f t="array" ref="AY6">_xlfn.IFS(AND($P6&lt;&gt;"",R6&lt;&gt;""),ABS($P6-R6),AND($P6="",R6=""),"",OR($P6&lt;&gt;"",R6&lt;&gt;""),"-")</f>
        <v>#N/A</v>
      </c>
      <c r="AZ6" s="120" t="e" cm="1">
        <f t="array" ref="AZ6">_xlfn.IFS(AND($P6&lt;&gt;"",S6&lt;&gt;""),ABS($P6-S6),AND($P6="",S6=""),"",OR($P6&lt;&gt;"",S6&lt;&gt;""),"-")</f>
        <v>#N/A</v>
      </c>
      <c r="BA6" s="120" t="e" cm="1">
        <f t="array" ref="BA6">_xlfn.IFS(AND($P6&lt;&gt;"",T6&lt;&gt;""),ABS($P6-T6),AND($P6="",T6=""),"",OR($P6&lt;&gt;"",T6&lt;&gt;""),"-")</f>
        <v>#N/A</v>
      </c>
      <c r="BB6" s="120" t="e" cm="1">
        <f t="array" ref="BB6">_xlfn.IFS(AND($P6&lt;&gt;"",U6&lt;&gt;""),ABS($P6-U6),AND($P6="",U6=""),"",OR($P6&lt;&gt;"",U6&lt;&gt;""),"-")</f>
        <v>#N/A</v>
      </c>
      <c r="BC6" s="120" t="e" cm="1">
        <f t="array" ref="BC6">_xlfn.IFS(AND($P6&lt;&gt;"",V6&lt;&gt;""),ABS($P6-V6),AND($P6="",V6=""),"",OR($P6&lt;&gt;"",V6&lt;&gt;""),"-")</f>
        <v>#N/A</v>
      </c>
      <c r="BD6" s="120" t="e" cm="1">
        <f t="array" ref="BD6">_xlfn.IFS(AND($P6&lt;&gt;"",W6&lt;&gt;""),ABS($P6-W6),AND($P6="",W6=""),"",OR($P6&lt;&gt;"",W6&lt;&gt;""),"-")</f>
        <v>#N/A</v>
      </c>
      <c r="BE6" s="120" t="e" cm="1">
        <f t="array" ref="BE6">_xlfn.IFS(AND($P6&lt;&gt;"",X6&lt;&gt;""),ABS($P6-X6),AND($P6="",X6=""),"",OR($P6&lt;&gt;"",X6&lt;&gt;""),"-")</f>
        <v>#N/A</v>
      </c>
      <c r="BF6" s="120" t="e" cm="1">
        <f t="array" ref="BF6">_xlfn.IFS(AND($P6&lt;&gt;"",Y6&lt;&gt;""),ABS($P6-Y6),AND($P6="",Y6=""),"",OR($P6&lt;&gt;"",Y6&lt;&gt;""),"-")</f>
        <v>#N/A</v>
      </c>
      <c r="BG6" s="120" t="e" cm="1">
        <f t="array" ref="BG6">_xlfn.IFS(AND($P6&lt;&gt;"",Z6&lt;&gt;""),ABS($P6-Z6),AND($P6="",Z6=""),"",OR($P6&lt;&gt;"",Z6&lt;&gt;""),"-")</f>
        <v>#N/A</v>
      </c>
      <c r="BH6" s="121" t="e" cm="1">
        <f t="array" ref="BH6">_xlfn.IFS(AND($Q6&lt;&gt;"",R6&lt;&gt;""),ABS($Q6-R6),AND($Q6="",R6=""),"",OR($Q6&lt;&gt;"",R6&lt;&gt;""),"-")</f>
        <v>#N/A</v>
      </c>
      <c r="BI6" s="120" t="e" cm="1">
        <f t="array" ref="BI6">_xlfn.IFS(AND($Q6&lt;&gt;"",S6&lt;&gt;""),ABS($Q6-S6),AND($Q6="",S6=""),"",OR($Q6&lt;&gt;"",S6&lt;&gt;""),"-")</f>
        <v>#N/A</v>
      </c>
      <c r="BJ6" s="120" t="e" cm="1">
        <f t="array" ref="BJ6">_xlfn.IFS(AND($Q6&lt;&gt;"",T6&lt;&gt;""),ABS($Q6-T6),AND($Q6="",T6=""),"",OR($Q6&lt;&gt;"",T6&lt;&gt;""),"-")</f>
        <v>#N/A</v>
      </c>
      <c r="BK6" s="120" t="e" cm="1">
        <f t="array" ref="BK6">_xlfn.IFS(AND($Q6&lt;&gt;"",U6&lt;&gt;""),ABS($Q6-U6),AND($Q6="",U6=""),"",OR($Q6&lt;&gt;"",U6&lt;&gt;""),"-")</f>
        <v>#N/A</v>
      </c>
      <c r="BL6" s="120" t="e" cm="1">
        <f t="array" ref="BL6">_xlfn.IFS(AND($Q6&lt;&gt;"",V6&lt;&gt;""),ABS($Q6-V6),AND($Q6="",V6=""),"",OR($Q6&lt;&gt;"",V6&lt;&gt;""),"-")</f>
        <v>#N/A</v>
      </c>
      <c r="BM6" s="120" t="e" cm="1">
        <f t="array" ref="BM6">_xlfn.IFS(AND($Q6&lt;&gt;"",W6&lt;&gt;""),ABS($Q6-W6),AND($Q6="",W6=""),"",OR($Q6&lt;&gt;"",W6&lt;&gt;""),"-")</f>
        <v>#N/A</v>
      </c>
      <c r="BN6" s="120" t="e" cm="1">
        <f t="array" ref="BN6">_xlfn.IFS(AND($Q6&lt;&gt;"",X6&lt;&gt;""),ABS($Q6-X6),AND($Q6="",X6=""),"",OR($Q6&lt;&gt;"",X6&lt;&gt;""),"-")</f>
        <v>#N/A</v>
      </c>
      <c r="BO6" s="120" t="e" cm="1">
        <f t="array" ref="BO6">_xlfn.IFS(AND($Q6&lt;&gt;"",Y6&lt;&gt;""),ABS($Q6-Y6),AND($Q6="",Y6=""),"",OR($Q6&lt;&gt;"",Y6&lt;&gt;""),"-")</f>
        <v>#N/A</v>
      </c>
      <c r="BP6" s="120" t="e" cm="1">
        <f t="array" ref="BP6">_xlfn.IFS(AND($Q6&lt;&gt;"",Z6&lt;&gt;""),ABS($Q6-Z6),AND($Q6="",Z6=""),"",OR($Q6&lt;&gt;"",Z6&lt;&gt;""),"-")</f>
        <v>#N/A</v>
      </c>
      <c r="BQ6" s="121" t="e" cm="1">
        <f t="array" ref="BQ6">_xlfn.IFS(AND($R6&lt;&gt;"",S6&lt;&gt;""),ABS($R6-S6),AND($R6="",S6=""),"",OR($R6&lt;&gt;"",S6&lt;&gt;""),"-")</f>
        <v>#N/A</v>
      </c>
      <c r="BR6" s="120" t="e" cm="1">
        <f t="array" ref="BR6">_xlfn.IFS(AND($R6&lt;&gt;"",T6&lt;&gt;""),ABS($R6-T6),AND($R6="",T6=""),"",OR($R6&lt;&gt;"",T6&lt;&gt;""),"-")</f>
        <v>#N/A</v>
      </c>
      <c r="BS6" s="120" t="e" cm="1">
        <f t="array" ref="BS6">_xlfn.IFS(AND($R6&lt;&gt;"",U6&lt;&gt;""),ABS($R6-U6),AND($R6="",U6=""),"",OR($R6&lt;&gt;"",U6&lt;&gt;""),"-")</f>
        <v>#N/A</v>
      </c>
      <c r="BT6" s="120" t="e" cm="1">
        <f t="array" ref="BT6">_xlfn.IFS(AND($R6&lt;&gt;"",V6&lt;&gt;""),ABS($R6-V6),AND($R6="",V6=""),"",OR($R6&lt;&gt;"",V6&lt;&gt;""),"-")</f>
        <v>#N/A</v>
      </c>
      <c r="BU6" s="120" t="e" cm="1">
        <f t="array" ref="BU6">_xlfn.IFS(AND($R6&lt;&gt;"",W6&lt;&gt;""),ABS($R6-W6),AND($R6="",W6=""),"",OR($R6&lt;&gt;"",W6&lt;&gt;""),"-")</f>
        <v>#N/A</v>
      </c>
      <c r="BV6" s="120" t="e" cm="1">
        <f t="array" ref="BV6">_xlfn.IFS(AND($R6&lt;&gt;"",X6&lt;&gt;""),ABS($R6-X6),AND($R6="",X6=""),"",OR($R6&lt;&gt;"",X6&lt;&gt;""),"-")</f>
        <v>#N/A</v>
      </c>
      <c r="BW6" s="120" t="e" cm="1">
        <f t="array" ref="BW6">_xlfn.IFS(AND($R6&lt;&gt;"",Y6&lt;&gt;""),ABS($R6-Y6),AND($R6="",Y6=""),"",OR($R6&lt;&gt;"",Y6&lt;&gt;""),"-")</f>
        <v>#N/A</v>
      </c>
      <c r="BX6" s="120" t="e" cm="1">
        <f t="array" ref="BX6">_xlfn.IFS(AND($R6&lt;&gt;"",Z6&lt;&gt;""),ABS($R6-Z6),AND($R6="",Z6=""),"",OR($R6&lt;&gt;"",Z6&lt;&gt;""),"-")</f>
        <v>#N/A</v>
      </c>
      <c r="BY6" s="121" t="e" cm="1">
        <f t="array" ref="BY6">_xlfn.IFS(AND($S6&lt;&gt;"",T6&lt;&gt;""),ABS($S6-T6),AND($S6="",T6=""),"",OR($S6&lt;&gt;"",T6&lt;&gt;""),"-")</f>
        <v>#N/A</v>
      </c>
      <c r="BZ6" s="120" t="e" cm="1">
        <f t="array" ref="BZ6">_xlfn.IFS(AND($S6&lt;&gt;"",U6&lt;&gt;""),ABS($S6-U6),AND($S6="",U6=""),"",OR($S6&lt;&gt;"",U6&lt;&gt;""),"-")</f>
        <v>#N/A</v>
      </c>
      <c r="CA6" s="120" t="e" cm="1">
        <f t="array" ref="CA6">_xlfn.IFS(AND($S6&lt;&gt;"",V6&lt;&gt;""),ABS($S6-V6),AND($S6="",V6=""),"",OR($S6&lt;&gt;"",V6&lt;&gt;""),"-")</f>
        <v>#N/A</v>
      </c>
      <c r="CB6" s="120" t="e" cm="1">
        <f t="array" ref="CB6">_xlfn.IFS(AND($S6&lt;&gt;"",W6&lt;&gt;""),ABS($S6-W6),AND($S6="",W6=""),"",OR($S6&lt;&gt;"",W6&lt;&gt;""),"-")</f>
        <v>#N/A</v>
      </c>
      <c r="CC6" s="120" t="e" cm="1">
        <f t="array" ref="CC6">_xlfn.IFS(AND($S6&lt;&gt;"",X6&lt;&gt;""),ABS($S6-X6),AND($S6="",X6=""),"",OR($S6&lt;&gt;"",X6&lt;&gt;""),"-")</f>
        <v>#N/A</v>
      </c>
      <c r="CD6" s="120" t="e" cm="1">
        <f t="array" ref="CD6">_xlfn.IFS(AND($S6&lt;&gt;"",Y6&lt;&gt;""),ABS($S6-Y6),AND($S6="",Y6=""),"",OR($S6&lt;&gt;"",Y6&lt;&gt;""),"-")</f>
        <v>#N/A</v>
      </c>
      <c r="CE6" s="120" t="e" cm="1">
        <f t="array" ref="CE6">_xlfn.IFS(AND($S6&lt;&gt;"",Z6&lt;&gt;""),ABS($S6-Z6),AND($S6="",Z6=""),"",OR($S6&lt;&gt;"",Z6&lt;&gt;""),"-")</f>
        <v>#N/A</v>
      </c>
      <c r="CF6" s="121" t="e" cm="1">
        <f t="array" ref="CF6">_xlfn.IFS(AND($T6&lt;&gt;"",U6&lt;&gt;""),ABS($T6-U6),AND($T6="",U6=""),"",OR($T6&lt;&gt;"",U6&lt;&gt;""),"-")</f>
        <v>#N/A</v>
      </c>
      <c r="CG6" s="120" t="e" cm="1">
        <f t="array" ref="CG6">_xlfn.IFS(AND($T6&lt;&gt;"",V6&lt;&gt;""),ABS($T6-V6),AND($T6="",V6=""),"",OR($T6&lt;&gt;"",V6&lt;&gt;""),"-")</f>
        <v>#N/A</v>
      </c>
      <c r="CH6" s="120" t="e" cm="1">
        <f t="array" ref="CH6">_xlfn.IFS(AND($T6&lt;&gt;"",W6&lt;&gt;""),ABS($T6-W6),AND($T6="",W6=""),"",OR($T6&lt;&gt;"",W6&lt;&gt;""),"-")</f>
        <v>#N/A</v>
      </c>
      <c r="CI6" s="120" t="e" cm="1">
        <f t="array" ref="CI6">_xlfn.IFS(AND($T6&lt;&gt;"",X6&lt;&gt;""),ABS($T6-X6),AND($T6="",X6=""),"",OR($T6&lt;&gt;"",X6&lt;&gt;""),"-")</f>
        <v>#N/A</v>
      </c>
      <c r="CJ6" s="120" t="e" cm="1">
        <f t="array" ref="CJ6">_xlfn.IFS(AND($T6&lt;&gt;"",Y6&lt;&gt;""),ABS($T6-Y6),AND($T6="",Y6=""),"",OR($T6&lt;&gt;"",Y6&lt;&gt;""),"-")</f>
        <v>#N/A</v>
      </c>
      <c r="CK6" s="120" t="e" cm="1">
        <f t="array" ref="CK6">_xlfn.IFS(AND($T6&lt;&gt;"",Z6&lt;&gt;""),ABS($T6-Z6),AND($T6="",Z6=""),"",OR($T6&lt;&gt;"",Z6&lt;&gt;""),"-")</f>
        <v>#N/A</v>
      </c>
      <c r="CL6" s="121" t="e" cm="1">
        <f t="array" ref="CL6">_xlfn.IFS(AND($U6&lt;&gt;"",V6&lt;&gt;""),ABS($U6-V6),AND($U6="",V6=""),"",OR($U6&lt;&gt;"",V6&lt;&gt;""),"-")</f>
        <v>#N/A</v>
      </c>
      <c r="CM6" s="120" t="e" cm="1">
        <f t="array" ref="CM6">_xlfn.IFS(AND($U6&lt;&gt;"",W6&lt;&gt;""),ABS($U6-W6),AND($U6="",W6=""),"",OR($U6&lt;&gt;"",W6&lt;&gt;""),"-")</f>
        <v>#N/A</v>
      </c>
      <c r="CN6" s="120" t="e" cm="1">
        <f t="array" ref="CN6">_xlfn.IFS(AND($U6&lt;&gt;"",X6&lt;&gt;""),ABS($U6-X6),AND($U6="",X6=""),"",OR($U6&lt;&gt;"",X6&lt;&gt;""),"-")</f>
        <v>#N/A</v>
      </c>
      <c r="CO6" s="120" t="e" cm="1">
        <f t="array" ref="CO6">_xlfn.IFS(AND($U6&lt;&gt;"",Y6&lt;&gt;""),ABS($U6-Y6),AND($U6="",Y6=""),"",OR($U6&lt;&gt;"",Y6&lt;&gt;""),"-")</f>
        <v>#N/A</v>
      </c>
      <c r="CP6" s="120" t="e" cm="1">
        <f t="array" ref="CP6">_xlfn.IFS(AND($U6&lt;&gt;"",Z6&lt;&gt;""),ABS($U6-Z6),AND($U6="",Z6=""),"",OR($U6&lt;&gt;"",Z6&lt;&gt;""),"-")</f>
        <v>#N/A</v>
      </c>
      <c r="CQ6" s="121" t="e" cm="1">
        <f t="array" ref="CQ6">_xlfn.IFS(AND($V6&lt;&gt;"",W6&lt;&gt;""),ABS($V6-W6),AND($V6="",W6=""),"",OR($V6&lt;&gt;"",W6&lt;&gt;""),"-")</f>
        <v>#N/A</v>
      </c>
      <c r="CR6" s="120" t="e" cm="1">
        <f t="array" ref="CR6">_xlfn.IFS(AND($V6&lt;&gt;"",X6&lt;&gt;""),ABS($V6-X6),AND($V6="",X6=""),"",OR($V6&lt;&gt;"",X6&lt;&gt;""),"-")</f>
        <v>#N/A</v>
      </c>
      <c r="CS6" s="120" t="e" cm="1">
        <f t="array" ref="CS6">_xlfn.IFS(AND($V6&lt;&gt;"",Y6&lt;&gt;""),ABS($V6-Y6),AND($V6="",Y6=""),"",OR($V6&lt;&gt;"",Y6&lt;&gt;""),"-")</f>
        <v>#N/A</v>
      </c>
      <c r="CT6" s="120" t="e" cm="1">
        <f t="array" ref="CT6">_xlfn.IFS(AND($V6&lt;&gt;"",Z6&lt;&gt;""),ABS($V6-Z6),AND($V6="",Z6=""),"",OR($V6&lt;&gt;"",Z6&lt;&gt;""),"-")</f>
        <v>#N/A</v>
      </c>
      <c r="CU6" s="121" t="e" cm="1">
        <f t="array" ref="CU6">_xlfn.IFS(AND($W6&lt;&gt;"",X6&lt;&gt;""),ABS($W6-X6),AND($W6="",X6=""),"",OR($W6&lt;&gt;"",X6&lt;&gt;""),"-")</f>
        <v>#N/A</v>
      </c>
      <c r="CV6" s="120" t="e" cm="1">
        <f t="array" ref="CV6">_xlfn.IFS(AND($W6&lt;&gt;"",Y6&lt;&gt;""),ABS($W6-Y6),AND($W6="",Y6=""),"",OR($W6&lt;&gt;"",Y6&lt;&gt;""),"-")</f>
        <v>#N/A</v>
      </c>
      <c r="CW6" s="120" t="e" cm="1">
        <f t="array" ref="CW6">_xlfn.IFS(AND($W6&lt;&gt;"",Z6&lt;&gt;""),ABS($W6-Z6),AND($W6="",Z6=""),"",OR($W6&lt;&gt;"",Z6&lt;&gt;""),"-")</f>
        <v>#N/A</v>
      </c>
      <c r="CX6" s="121" t="e" cm="1">
        <f t="array" ref="CX6">_xlfn.IFS(AND($X6&lt;&gt;"",Y6&lt;&gt;""),ABS($X6-Y6),AND($X6="",Y6=""),"",OR($X6&lt;&gt;"",Y6&lt;&gt;""),"-")</f>
        <v>#N/A</v>
      </c>
      <c r="CY6" s="120" t="e" cm="1">
        <f t="array" ref="CY6">_xlfn.IFS(AND($X6&lt;&gt;"",Z6&lt;&gt;""),ABS($X6-Z6),AND($X6="",Z6=""),"",OR($X6&lt;&gt;"",Z6&lt;&gt;""),"-")</f>
        <v>#N/A</v>
      </c>
      <c r="CZ6" s="121" t="e" cm="1">
        <f t="array" ref="CZ6">_xlfn.IFS(AND($Y6&lt;&gt;"",Z6&lt;&gt;""),ABS($Y6-Z6),AND($Y6="",Z6=""),"",OR($Y6&lt;&gt;"",Z6&lt;&gt;""),"-")</f>
        <v>#N/A</v>
      </c>
    </row>
    <row r="7" spans="1:105" x14ac:dyDescent="0.2">
      <c r="A7" s="260" t="s">
        <v>68</v>
      </c>
      <c r="B7" s="259" t="e">
        <f>VLOOKUP($A7,Merged_couplings!$B:$BU,MATCH(B$1,Merged_couplings!$B$1:$BU$1,0),FALSE)</f>
        <v>#N/A</v>
      </c>
      <c r="C7" s="258" t="e">
        <f>VLOOKUP($A7,Merged_couplings!$B:$BU,MATCH(C$1,Merged_couplings!$B$1:$BU$1,0),FALSE)</f>
        <v>#N/A</v>
      </c>
      <c r="D7" s="258" t="e">
        <f>VLOOKUP($A7,Merged_couplings!$B:$BU,MATCH(D$1,Merged_couplings!$B$1:$BU$1,0),FALSE)</f>
        <v>#N/A</v>
      </c>
      <c r="E7" s="258" t="e">
        <f>VLOOKUP($A7,Merged_couplings!$B:$BU,MATCH(E$1,Merged_couplings!$B$1:$BU$1,0),FALSE)</f>
        <v>#N/A</v>
      </c>
      <c r="F7" s="258" t="e">
        <f>VLOOKUP($A7,Merged_couplings!$B:$BU,MATCH(F$1,Merged_couplings!$B$1:$BU$1,0),FALSE)</f>
        <v>#N/A</v>
      </c>
      <c r="G7" s="258" t="e">
        <f>VLOOKUP($A7,Merged_couplings!$B:$BU,MATCH(G$1,Merged_couplings!$B$1:$BU$1,0),FALSE)</f>
        <v>#N/A</v>
      </c>
      <c r="H7" s="258" t="e">
        <f>VLOOKUP($A7,Merged_couplings!$B:$BU,MATCH(H$1,Merged_couplings!$B$1:$BU$1,0),FALSE)</f>
        <v>#N/A</v>
      </c>
      <c r="I7" s="258" t="e">
        <f>VLOOKUP($A7,Merged_couplings!$B:$BU,MATCH(I$1,Merged_couplings!$B$1:$BU$1,0),FALSE)</f>
        <v>#N/A</v>
      </c>
      <c r="J7" s="258" t="e">
        <f>VLOOKUP($A7,Merged_couplings!$B:$BU,MATCH(J$1,Merged_couplings!$B$1:$BU$1,0),FALSE)</f>
        <v>#N/A</v>
      </c>
      <c r="K7" s="258" t="e">
        <f>VLOOKUP($A7,Merged_couplings!$B:$BU,MATCH(K$1,Merged_couplings!$B$1:$BU$1,0),FALSE)</f>
        <v>#N/A</v>
      </c>
      <c r="L7" s="258" t="e">
        <f>VLOOKUP($A7,Merged_couplings!$B:$BU,MATCH(L$1,Merged_couplings!$B$1:$BU$1,0),FALSE)</f>
        <v>#N/A</v>
      </c>
      <c r="M7" s="258" t="e">
        <f>VLOOKUP($A7,Merged_couplings!$B:$BU,MATCH(M$1,Merged_couplings!$B$1:$BU$1,0),FALSE)</f>
        <v>#N/A</v>
      </c>
      <c r="N7" s="121" t="e">
        <f>IF(OR(B7="BIG",B7="BI-",B7="B-G"),VLOOKUP($A7,Merged_couplings!$B:$BU,MATCH(N$1,Merged_couplings!$B$1:$BU$1,0),FALSE),"")</f>
        <v>#N/A</v>
      </c>
      <c r="P7" s="120" t="e">
        <f>IF(OR(C7="BIG",C7="BI-",C7="B-G"),VLOOKUP($A7,Merged_couplings!$B:$BU,MATCH(P$1,Merged_couplings!$B$1:$BU$1,0),FALSE),"")</f>
        <v>#N/A</v>
      </c>
      <c r="Q7" s="120" t="e">
        <f>IF(OR(D7="BIG",D7="BI-",D7="B-G"),VLOOKUP($A7,Merged_couplings!$B:$BU,MATCH(Q$1,Merged_couplings!$B$1:$BU$1,0),FALSE),"")</f>
        <v>#N/A</v>
      </c>
      <c r="R7" s="120" t="e">
        <f>IF(OR(E7="BIG",E7="BI-",E7="B-G"),VLOOKUP($A7,Merged_couplings!$B:$BU,MATCH(R$1,Merged_couplings!$B$1:$BU$1,0),FALSE),"")</f>
        <v>#N/A</v>
      </c>
      <c r="S7" s="120" t="e">
        <f>IF(OR(F7="BIG",F7="BI-",F7="B-G"),VLOOKUP($A7,Merged_couplings!$B:$BU,MATCH(S$1,Merged_couplings!$B$1:$BU$1,0),FALSE),"")</f>
        <v>#N/A</v>
      </c>
      <c r="T7" s="120" t="e">
        <f>IF(OR(G7="BIG",G7="BI-",G7="B-G"),VLOOKUP($A7,Merged_couplings!$B:$BU,MATCH(T$1,Merged_couplings!$B$1:$BU$1,0),FALSE),"")</f>
        <v>#N/A</v>
      </c>
      <c r="U7" s="120" t="e">
        <f>IF(OR(H7="BIG",H7="BI-",H7="B-G"),VLOOKUP($A7,Merged_couplings!$B:$BU,MATCH(U$1,Merged_couplings!$B$1:$BU$1,0),FALSE),"")</f>
        <v>#N/A</v>
      </c>
      <c r="V7" s="120" t="e">
        <f>IF(OR(I7="BIG",I7="BI-",I7="B-G"),VLOOKUP($A7,Merged_couplings!$B:$BU,MATCH(V$1,Merged_couplings!$B$1:$BU$1,0),FALSE),"")</f>
        <v>#N/A</v>
      </c>
      <c r="W7" s="120" t="e">
        <f>IF(OR(J7="BIG",J7="BI-",J7="B-G"),VLOOKUP($A7,Merged_couplings!$B:$BU,MATCH(W$1,Merged_couplings!$B$1:$BU$1,0),FALSE),"")</f>
        <v>#N/A</v>
      </c>
      <c r="X7" s="120" t="e">
        <f>IF(OR(K7="BIG",K7="BI-",K7="B-G"),VLOOKUP($A7,Merged_couplings!$B:$BU,MATCH(X$1,Merged_couplings!$B$1:$BU$1,0),FALSE),"")</f>
        <v>#N/A</v>
      </c>
      <c r="Y7" s="120" t="e">
        <f>IF(OR(L7="BIG",L7="BI-",L7="B-G"),VLOOKUP($A7,Merged_couplings!$B:$BU,MATCH(Y$1,Merged_couplings!$B$1:$BU$1,0),FALSE),"")</f>
        <v>#N/A</v>
      </c>
      <c r="Z7" s="120" t="e">
        <f>IF(OR(M7="BIG",M7="BI-",M7="B-G"),VLOOKUP($A7,Merged_couplings!$B:$BU,MATCH(Z$1,Merged_couplings!$B$1:$BU$1,0),FALSE),"")</f>
        <v>#N/A</v>
      </c>
      <c r="AA7" s="123"/>
      <c r="AB7" s="340" t="e" cm="1">
        <f t="array" ref="AB7">_xlfn.IFS(AND($N7&lt;&gt;"",P7&lt;&gt;""),ABS($N7-P7),AND($N7="",P7=""),"",OR($N7&lt;&gt;"",P7&lt;&gt;""),"-")</f>
        <v>#N/A</v>
      </c>
      <c r="AC7" s="122" t="e" cm="1">
        <f t="array" ref="AC7">_xlfn.IFS(AND($N7&lt;&gt;"",Q7&lt;&gt;""),ABS($N7-Q7),AND($N7="",Q7=""),"",OR($N7&lt;&gt;"",Q7&lt;&gt;""),"-")</f>
        <v>#N/A</v>
      </c>
      <c r="AD7" s="122" t="e" cm="1">
        <f t="array" ref="AD7">_xlfn.IFS(AND($N7&lt;&gt;"",R7&lt;&gt;""),ABS($N7-R7),AND($N7="",R7=""),"",OR($N7&lt;&gt;"",R7&lt;&gt;""),"-")</f>
        <v>#N/A</v>
      </c>
      <c r="AE7" s="122" t="e" cm="1">
        <f t="array" ref="AE7">_xlfn.IFS(AND($N7&lt;&gt;"",S7&lt;&gt;""),ABS($N7-S7),AND($N7="",S7=""),"",OR($N7&lt;&gt;"",S7&lt;&gt;""),"-")</f>
        <v>#N/A</v>
      </c>
      <c r="AF7" s="122" t="e" cm="1">
        <f t="array" ref="AF7">_xlfn.IFS(AND($N7&lt;&gt;"",T7&lt;&gt;""),ABS($N7-T7),AND($N7="",T7=""),"",OR($N7&lt;&gt;"",T7&lt;&gt;""),"-")</f>
        <v>#N/A</v>
      </c>
      <c r="AG7" s="122" t="e" cm="1">
        <f t="array" ref="AG7">_xlfn.IFS(AND($N7&lt;&gt;"",U7&lt;&gt;""),ABS($N7-U7),AND($N7="",U7=""),"",OR($N7&lt;&gt;"",U7&lt;&gt;""),"-")</f>
        <v>#N/A</v>
      </c>
      <c r="AH7" s="122" t="e" cm="1">
        <f t="array" ref="AH7">_xlfn.IFS(AND($N7&lt;&gt;"",V7&lt;&gt;""),ABS($N7-V7),AND($N7="",V7=""),"",OR($N7&lt;&gt;"",V7&lt;&gt;""),"-")</f>
        <v>#N/A</v>
      </c>
      <c r="AI7" s="122" t="e" cm="1">
        <f t="array" ref="AI7">_xlfn.IFS(AND($N7&lt;&gt;"",W7&lt;&gt;""),ABS($N7-W7),AND($N7="",W7=""),"",OR($N7&lt;&gt;"",W7&lt;&gt;""),"-")</f>
        <v>#N/A</v>
      </c>
      <c r="AJ7" s="122" t="e" cm="1">
        <f t="array" ref="AJ7">_xlfn.IFS(AND($N7&lt;&gt;"",X7&lt;&gt;""),ABS($N7-X7),AND($N7="",X7=""),"",OR($N7&lt;&gt;"",X7&lt;&gt;""),"-")</f>
        <v>#N/A</v>
      </c>
      <c r="AK7" s="122" t="e" cm="1">
        <f t="array" ref="AK7">_xlfn.IFS(AND($N7&lt;&gt;"",Y7&lt;&gt;""),ABS($N7-Y7),AND($N7="",Y7=""),"",OR($N7&lt;&gt;"",Y7&lt;&gt;""),"-")</f>
        <v>#N/A</v>
      </c>
      <c r="AL7" s="122" t="e" cm="1">
        <f t="array" ref="AL7">_xlfn.IFS(AND($N7&lt;&gt;"",Z7&lt;&gt;""),ABS($N7-Z7),AND($N7="",Z7=""),"",OR($N7&lt;&gt;"",Z7&lt;&gt;""),"-")</f>
        <v>#N/A</v>
      </c>
      <c r="AM7" s="340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1" t="e" cm="1">
        <f t="array" ref="AX7">_xlfn.IFS(AND($P7&lt;&gt;"",Q7&lt;&gt;""),ABS($P7-Q7),AND($P7="",Q7=""),"",OR($P7&lt;&gt;"",Q7&lt;&gt;""),"-")</f>
        <v>#N/A</v>
      </c>
      <c r="AY7" s="120" t="e" cm="1">
        <f t="array" ref="AY7">_xlfn.IFS(AND($P7&lt;&gt;"",R7&lt;&gt;""),ABS($P7-R7),AND($P7="",R7=""),"",OR($P7&lt;&gt;"",R7&lt;&gt;""),"-")</f>
        <v>#N/A</v>
      </c>
      <c r="AZ7" s="120" t="e" cm="1">
        <f t="array" ref="AZ7">_xlfn.IFS(AND($P7&lt;&gt;"",S7&lt;&gt;""),ABS($P7-S7),AND($P7="",S7=""),"",OR($P7&lt;&gt;"",S7&lt;&gt;""),"-")</f>
        <v>#N/A</v>
      </c>
      <c r="BA7" s="120" t="e" cm="1">
        <f t="array" ref="BA7">_xlfn.IFS(AND($P7&lt;&gt;"",T7&lt;&gt;""),ABS($P7-T7),AND($P7="",T7=""),"",OR($P7&lt;&gt;"",T7&lt;&gt;""),"-")</f>
        <v>#N/A</v>
      </c>
      <c r="BB7" s="120" t="e" cm="1">
        <f t="array" ref="BB7">_xlfn.IFS(AND($P7&lt;&gt;"",U7&lt;&gt;""),ABS($P7-U7),AND($P7="",U7=""),"",OR($P7&lt;&gt;"",U7&lt;&gt;""),"-")</f>
        <v>#N/A</v>
      </c>
      <c r="BC7" s="120" t="e" cm="1">
        <f t="array" ref="BC7">_xlfn.IFS(AND($P7&lt;&gt;"",V7&lt;&gt;""),ABS($P7-V7),AND($P7="",V7=""),"",OR($P7&lt;&gt;"",V7&lt;&gt;""),"-")</f>
        <v>#N/A</v>
      </c>
      <c r="BD7" s="120" t="e" cm="1">
        <f t="array" ref="BD7">_xlfn.IFS(AND($P7&lt;&gt;"",W7&lt;&gt;""),ABS($P7-W7),AND($P7="",W7=""),"",OR($P7&lt;&gt;"",W7&lt;&gt;""),"-")</f>
        <v>#N/A</v>
      </c>
      <c r="BE7" s="120" t="e" cm="1">
        <f t="array" ref="BE7">_xlfn.IFS(AND($P7&lt;&gt;"",X7&lt;&gt;""),ABS($P7-X7),AND($P7="",X7=""),"",OR($P7&lt;&gt;"",X7&lt;&gt;""),"-")</f>
        <v>#N/A</v>
      </c>
      <c r="BF7" s="120" t="e" cm="1">
        <f t="array" ref="BF7">_xlfn.IFS(AND($P7&lt;&gt;"",Y7&lt;&gt;""),ABS($P7-Y7),AND($P7="",Y7=""),"",OR($P7&lt;&gt;"",Y7&lt;&gt;""),"-")</f>
        <v>#N/A</v>
      </c>
      <c r="BG7" s="120" t="e" cm="1">
        <f t="array" ref="BG7">_xlfn.IFS(AND($P7&lt;&gt;"",Z7&lt;&gt;""),ABS($P7-Z7),AND($P7="",Z7=""),"",OR($P7&lt;&gt;"",Z7&lt;&gt;""),"-")</f>
        <v>#N/A</v>
      </c>
      <c r="BH7" s="121" t="e" cm="1">
        <f t="array" ref="BH7">_xlfn.IFS(AND($Q7&lt;&gt;"",R7&lt;&gt;""),ABS($Q7-R7),AND($Q7="",R7=""),"",OR($Q7&lt;&gt;"",R7&lt;&gt;""),"-")</f>
        <v>#N/A</v>
      </c>
      <c r="BI7" s="120" t="e" cm="1">
        <f t="array" ref="BI7">_xlfn.IFS(AND($Q7&lt;&gt;"",S7&lt;&gt;""),ABS($Q7-S7),AND($Q7="",S7=""),"",OR($Q7&lt;&gt;"",S7&lt;&gt;""),"-")</f>
        <v>#N/A</v>
      </c>
      <c r="BJ7" s="120" t="e" cm="1">
        <f t="array" ref="BJ7">_xlfn.IFS(AND($Q7&lt;&gt;"",T7&lt;&gt;""),ABS($Q7-T7),AND($Q7="",T7=""),"",OR($Q7&lt;&gt;"",T7&lt;&gt;""),"-")</f>
        <v>#N/A</v>
      </c>
      <c r="BK7" s="120" t="e" cm="1">
        <f t="array" ref="BK7">_xlfn.IFS(AND($Q7&lt;&gt;"",U7&lt;&gt;""),ABS($Q7-U7),AND($Q7="",U7=""),"",OR($Q7&lt;&gt;"",U7&lt;&gt;""),"-")</f>
        <v>#N/A</v>
      </c>
      <c r="BL7" s="120" t="e" cm="1">
        <f t="array" ref="BL7">_xlfn.IFS(AND($Q7&lt;&gt;"",V7&lt;&gt;""),ABS($Q7-V7),AND($Q7="",V7=""),"",OR($Q7&lt;&gt;"",V7&lt;&gt;""),"-")</f>
        <v>#N/A</v>
      </c>
      <c r="BM7" s="120" t="e" cm="1">
        <f t="array" ref="BM7">_xlfn.IFS(AND($Q7&lt;&gt;"",W7&lt;&gt;""),ABS($Q7-W7),AND($Q7="",W7=""),"",OR($Q7&lt;&gt;"",W7&lt;&gt;""),"-")</f>
        <v>#N/A</v>
      </c>
      <c r="BN7" s="120" t="e" cm="1">
        <f t="array" ref="BN7">_xlfn.IFS(AND($Q7&lt;&gt;"",X7&lt;&gt;""),ABS($Q7-X7),AND($Q7="",X7=""),"",OR($Q7&lt;&gt;"",X7&lt;&gt;""),"-")</f>
        <v>#N/A</v>
      </c>
      <c r="BO7" s="120" t="e" cm="1">
        <f t="array" ref="BO7">_xlfn.IFS(AND($Q7&lt;&gt;"",Y7&lt;&gt;""),ABS($Q7-Y7),AND($Q7="",Y7=""),"",OR($Q7&lt;&gt;"",Y7&lt;&gt;""),"-")</f>
        <v>#N/A</v>
      </c>
      <c r="BP7" s="120" t="e" cm="1">
        <f t="array" ref="BP7">_xlfn.IFS(AND($Q7&lt;&gt;"",Z7&lt;&gt;""),ABS($Q7-Z7),AND($Q7="",Z7=""),"",OR($Q7&lt;&gt;"",Z7&lt;&gt;""),"-")</f>
        <v>#N/A</v>
      </c>
      <c r="BQ7" s="121" t="e" cm="1">
        <f t="array" ref="BQ7">_xlfn.IFS(AND($R7&lt;&gt;"",S7&lt;&gt;""),ABS($R7-S7),AND($R7="",S7=""),"",OR($R7&lt;&gt;"",S7&lt;&gt;""),"-")</f>
        <v>#N/A</v>
      </c>
      <c r="BR7" s="120" t="e" cm="1">
        <f t="array" ref="BR7">_xlfn.IFS(AND($R7&lt;&gt;"",T7&lt;&gt;""),ABS($R7-T7),AND($R7="",T7=""),"",OR($R7&lt;&gt;"",T7&lt;&gt;""),"-")</f>
        <v>#N/A</v>
      </c>
      <c r="BS7" s="120" t="e" cm="1">
        <f t="array" ref="BS7">_xlfn.IFS(AND($R7&lt;&gt;"",U7&lt;&gt;""),ABS($R7-U7),AND($R7="",U7=""),"",OR($R7&lt;&gt;"",U7&lt;&gt;""),"-")</f>
        <v>#N/A</v>
      </c>
      <c r="BT7" s="120" t="e" cm="1">
        <f t="array" ref="BT7">_xlfn.IFS(AND($R7&lt;&gt;"",V7&lt;&gt;""),ABS($R7-V7),AND($R7="",V7=""),"",OR($R7&lt;&gt;"",V7&lt;&gt;""),"-")</f>
        <v>#N/A</v>
      </c>
      <c r="BU7" s="120" t="e" cm="1">
        <f t="array" ref="BU7">_xlfn.IFS(AND($R7&lt;&gt;"",W7&lt;&gt;""),ABS($R7-W7),AND($R7="",W7=""),"",OR($R7&lt;&gt;"",W7&lt;&gt;""),"-")</f>
        <v>#N/A</v>
      </c>
      <c r="BV7" s="120" t="e" cm="1">
        <f t="array" ref="BV7">_xlfn.IFS(AND($R7&lt;&gt;"",X7&lt;&gt;""),ABS($R7-X7),AND($R7="",X7=""),"",OR($R7&lt;&gt;"",X7&lt;&gt;""),"-")</f>
        <v>#N/A</v>
      </c>
      <c r="BW7" s="120" t="e" cm="1">
        <f t="array" ref="BW7">_xlfn.IFS(AND($R7&lt;&gt;"",Y7&lt;&gt;""),ABS($R7-Y7),AND($R7="",Y7=""),"",OR($R7&lt;&gt;"",Y7&lt;&gt;""),"-")</f>
        <v>#N/A</v>
      </c>
      <c r="BX7" s="120" t="e" cm="1">
        <f t="array" ref="BX7">_xlfn.IFS(AND($R7&lt;&gt;"",Z7&lt;&gt;""),ABS($R7-Z7),AND($R7="",Z7=""),"",OR($R7&lt;&gt;"",Z7&lt;&gt;""),"-")</f>
        <v>#N/A</v>
      </c>
      <c r="BY7" s="121" t="e" cm="1">
        <f t="array" ref="BY7">_xlfn.IFS(AND($S7&lt;&gt;"",T7&lt;&gt;""),ABS($S7-T7),AND($S7="",T7=""),"",OR($S7&lt;&gt;"",T7&lt;&gt;""),"-")</f>
        <v>#N/A</v>
      </c>
      <c r="BZ7" s="120" t="e" cm="1">
        <f t="array" ref="BZ7">_xlfn.IFS(AND($S7&lt;&gt;"",U7&lt;&gt;""),ABS($S7-U7),AND($S7="",U7=""),"",OR($S7&lt;&gt;"",U7&lt;&gt;""),"-")</f>
        <v>#N/A</v>
      </c>
      <c r="CA7" s="120" t="e" cm="1">
        <f t="array" ref="CA7">_xlfn.IFS(AND($S7&lt;&gt;"",V7&lt;&gt;""),ABS($S7-V7),AND($S7="",V7=""),"",OR($S7&lt;&gt;"",V7&lt;&gt;""),"-")</f>
        <v>#N/A</v>
      </c>
      <c r="CB7" s="120" t="e" cm="1">
        <f t="array" ref="CB7">_xlfn.IFS(AND($S7&lt;&gt;"",W7&lt;&gt;""),ABS($S7-W7),AND($S7="",W7=""),"",OR($S7&lt;&gt;"",W7&lt;&gt;""),"-")</f>
        <v>#N/A</v>
      </c>
      <c r="CC7" s="120" t="e" cm="1">
        <f t="array" ref="CC7">_xlfn.IFS(AND($S7&lt;&gt;"",X7&lt;&gt;""),ABS($S7-X7),AND($S7="",X7=""),"",OR($S7&lt;&gt;"",X7&lt;&gt;""),"-")</f>
        <v>#N/A</v>
      </c>
      <c r="CD7" s="120" t="e" cm="1">
        <f t="array" ref="CD7">_xlfn.IFS(AND($S7&lt;&gt;"",Y7&lt;&gt;""),ABS($S7-Y7),AND($S7="",Y7=""),"",OR($S7&lt;&gt;"",Y7&lt;&gt;""),"-")</f>
        <v>#N/A</v>
      </c>
      <c r="CE7" s="120" t="e" cm="1">
        <f t="array" ref="CE7">_xlfn.IFS(AND($S7&lt;&gt;"",Z7&lt;&gt;""),ABS($S7-Z7),AND($S7="",Z7=""),"",OR($S7&lt;&gt;"",Z7&lt;&gt;""),"-")</f>
        <v>#N/A</v>
      </c>
      <c r="CF7" s="121" t="e" cm="1">
        <f t="array" ref="CF7">_xlfn.IFS(AND($T7&lt;&gt;"",U7&lt;&gt;""),ABS($T7-U7),AND($T7="",U7=""),"",OR($T7&lt;&gt;"",U7&lt;&gt;""),"-")</f>
        <v>#N/A</v>
      </c>
      <c r="CG7" s="120" t="e" cm="1">
        <f t="array" ref="CG7">_xlfn.IFS(AND($T7&lt;&gt;"",V7&lt;&gt;""),ABS($T7-V7),AND($T7="",V7=""),"",OR($T7&lt;&gt;"",V7&lt;&gt;""),"-")</f>
        <v>#N/A</v>
      </c>
      <c r="CH7" s="120" t="e" cm="1">
        <f t="array" ref="CH7">_xlfn.IFS(AND($T7&lt;&gt;"",W7&lt;&gt;""),ABS($T7-W7),AND($T7="",W7=""),"",OR($T7&lt;&gt;"",W7&lt;&gt;""),"-")</f>
        <v>#N/A</v>
      </c>
      <c r="CI7" s="120" t="e" cm="1">
        <f t="array" ref="CI7">_xlfn.IFS(AND($T7&lt;&gt;"",X7&lt;&gt;""),ABS($T7-X7),AND($T7="",X7=""),"",OR($T7&lt;&gt;"",X7&lt;&gt;""),"-")</f>
        <v>#N/A</v>
      </c>
      <c r="CJ7" s="120" t="e" cm="1">
        <f t="array" ref="CJ7">_xlfn.IFS(AND($T7&lt;&gt;"",Y7&lt;&gt;""),ABS($T7-Y7),AND($T7="",Y7=""),"",OR($T7&lt;&gt;"",Y7&lt;&gt;""),"-")</f>
        <v>#N/A</v>
      </c>
      <c r="CK7" s="120" t="e" cm="1">
        <f t="array" ref="CK7">_xlfn.IFS(AND($T7&lt;&gt;"",Z7&lt;&gt;""),ABS($T7-Z7),AND($T7="",Z7=""),"",OR($T7&lt;&gt;"",Z7&lt;&gt;""),"-")</f>
        <v>#N/A</v>
      </c>
      <c r="CL7" s="121" t="e" cm="1">
        <f t="array" ref="CL7">_xlfn.IFS(AND($U7&lt;&gt;"",V7&lt;&gt;""),ABS($U7-V7),AND($U7="",V7=""),"",OR($U7&lt;&gt;"",V7&lt;&gt;""),"-")</f>
        <v>#N/A</v>
      </c>
      <c r="CM7" s="120" t="e" cm="1">
        <f t="array" ref="CM7">_xlfn.IFS(AND($U7&lt;&gt;"",W7&lt;&gt;""),ABS($U7-W7),AND($U7="",W7=""),"",OR($U7&lt;&gt;"",W7&lt;&gt;""),"-")</f>
        <v>#N/A</v>
      </c>
      <c r="CN7" s="120" t="e" cm="1">
        <f t="array" ref="CN7">_xlfn.IFS(AND($U7&lt;&gt;"",X7&lt;&gt;""),ABS($U7-X7),AND($U7="",X7=""),"",OR($U7&lt;&gt;"",X7&lt;&gt;""),"-")</f>
        <v>#N/A</v>
      </c>
      <c r="CO7" s="120" t="e" cm="1">
        <f t="array" ref="CO7">_xlfn.IFS(AND($U7&lt;&gt;"",Y7&lt;&gt;""),ABS($U7-Y7),AND($U7="",Y7=""),"",OR($U7&lt;&gt;"",Y7&lt;&gt;""),"-")</f>
        <v>#N/A</v>
      </c>
      <c r="CP7" s="120" t="e" cm="1">
        <f t="array" ref="CP7">_xlfn.IFS(AND($U7&lt;&gt;"",Z7&lt;&gt;""),ABS($U7-Z7),AND($U7="",Z7=""),"",OR($U7&lt;&gt;"",Z7&lt;&gt;""),"-")</f>
        <v>#N/A</v>
      </c>
      <c r="CQ7" s="121" t="e" cm="1">
        <f t="array" ref="CQ7">_xlfn.IFS(AND($V7&lt;&gt;"",W7&lt;&gt;""),ABS($V7-W7),AND($V7="",W7=""),"",OR($V7&lt;&gt;"",W7&lt;&gt;""),"-")</f>
        <v>#N/A</v>
      </c>
      <c r="CR7" s="120" t="e" cm="1">
        <f t="array" ref="CR7">_xlfn.IFS(AND($V7&lt;&gt;"",X7&lt;&gt;""),ABS($V7-X7),AND($V7="",X7=""),"",OR($V7&lt;&gt;"",X7&lt;&gt;""),"-")</f>
        <v>#N/A</v>
      </c>
      <c r="CS7" s="120" t="e" cm="1">
        <f t="array" ref="CS7">_xlfn.IFS(AND($V7&lt;&gt;"",Y7&lt;&gt;""),ABS($V7-Y7),AND($V7="",Y7=""),"",OR($V7&lt;&gt;"",Y7&lt;&gt;""),"-")</f>
        <v>#N/A</v>
      </c>
      <c r="CT7" s="120" t="e" cm="1">
        <f t="array" ref="CT7">_xlfn.IFS(AND($V7&lt;&gt;"",Z7&lt;&gt;""),ABS($V7-Z7),AND($V7="",Z7=""),"",OR($V7&lt;&gt;"",Z7&lt;&gt;""),"-")</f>
        <v>#N/A</v>
      </c>
      <c r="CU7" s="121" t="e" cm="1">
        <f t="array" ref="CU7">_xlfn.IFS(AND($W7&lt;&gt;"",X7&lt;&gt;""),ABS($W7-X7),AND($W7="",X7=""),"",OR($W7&lt;&gt;"",X7&lt;&gt;""),"-")</f>
        <v>#N/A</v>
      </c>
      <c r="CV7" s="120" t="e" cm="1">
        <f t="array" ref="CV7">_xlfn.IFS(AND($W7&lt;&gt;"",Y7&lt;&gt;""),ABS($W7-Y7),AND($W7="",Y7=""),"",OR($W7&lt;&gt;"",Y7&lt;&gt;""),"-")</f>
        <v>#N/A</v>
      </c>
      <c r="CW7" s="120" t="e" cm="1">
        <f t="array" ref="CW7">_xlfn.IFS(AND($W7&lt;&gt;"",Z7&lt;&gt;""),ABS($W7-Z7),AND($W7="",Z7=""),"",OR($W7&lt;&gt;"",Z7&lt;&gt;""),"-")</f>
        <v>#N/A</v>
      </c>
      <c r="CX7" s="121" t="e" cm="1">
        <f t="array" ref="CX7">_xlfn.IFS(AND($X7&lt;&gt;"",Y7&lt;&gt;""),ABS($X7-Y7),AND($X7="",Y7=""),"",OR($X7&lt;&gt;"",Y7&lt;&gt;""),"-")</f>
        <v>#N/A</v>
      </c>
      <c r="CY7" s="120" t="e" cm="1">
        <f t="array" ref="CY7">_xlfn.IFS(AND($X7&lt;&gt;"",Z7&lt;&gt;""),ABS($X7-Z7),AND($X7="",Z7=""),"",OR($X7&lt;&gt;"",Z7&lt;&gt;""),"-")</f>
        <v>#N/A</v>
      </c>
      <c r="CZ7" s="121" t="e" cm="1">
        <f t="array" ref="CZ7">_xlfn.IFS(AND($Y7&lt;&gt;"",Z7&lt;&gt;""),ABS($Y7-Z7),AND($Y7="",Z7=""),"",OR($Y7&lt;&gt;"",Z7&lt;&gt;""),"-")</f>
        <v>#N/A</v>
      </c>
    </row>
    <row r="8" spans="1:105" x14ac:dyDescent="0.2">
      <c r="A8" s="260" t="s">
        <v>123</v>
      </c>
      <c r="B8" s="259" t="e">
        <f>VLOOKUP($A8,Merged_couplings!$B:$BU,MATCH(B$1,Merged_couplings!$B$1:$BU$1,0),FALSE)</f>
        <v>#N/A</v>
      </c>
      <c r="C8" s="258" t="e">
        <f>VLOOKUP($A8,Merged_couplings!$B:$BU,MATCH(C$1,Merged_couplings!$B$1:$BU$1,0),FALSE)</f>
        <v>#N/A</v>
      </c>
      <c r="D8" s="258" t="e">
        <f>VLOOKUP($A8,Merged_couplings!$B:$BU,MATCH(D$1,Merged_couplings!$B$1:$BU$1,0),FALSE)</f>
        <v>#N/A</v>
      </c>
      <c r="E8" s="258" t="e">
        <f>VLOOKUP($A8,Merged_couplings!$B:$BU,MATCH(E$1,Merged_couplings!$B$1:$BU$1,0),FALSE)</f>
        <v>#N/A</v>
      </c>
      <c r="F8" s="258" t="e">
        <f>VLOOKUP($A8,Merged_couplings!$B:$BU,MATCH(F$1,Merged_couplings!$B$1:$BU$1,0),FALSE)</f>
        <v>#N/A</v>
      </c>
      <c r="G8" s="258" t="e">
        <f>VLOOKUP($A8,Merged_couplings!$B:$BU,MATCH(G$1,Merged_couplings!$B$1:$BU$1,0),FALSE)</f>
        <v>#N/A</v>
      </c>
      <c r="H8" s="258" t="e">
        <f>VLOOKUP($A8,Merged_couplings!$B:$BU,MATCH(H$1,Merged_couplings!$B$1:$BU$1,0),FALSE)</f>
        <v>#N/A</v>
      </c>
      <c r="I8" s="258" t="e">
        <f>VLOOKUP($A8,Merged_couplings!$B:$BU,MATCH(I$1,Merged_couplings!$B$1:$BU$1,0),FALSE)</f>
        <v>#N/A</v>
      </c>
      <c r="J8" s="258" t="e">
        <f>VLOOKUP($A8,Merged_couplings!$B:$BU,MATCH(J$1,Merged_couplings!$B$1:$BU$1,0),FALSE)</f>
        <v>#N/A</v>
      </c>
      <c r="K8" s="258" t="e">
        <f>VLOOKUP($A8,Merged_couplings!$B:$BU,MATCH(K$1,Merged_couplings!$B$1:$BU$1,0),FALSE)</f>
        <v>#N/A</v>
      </c>
      <c r="L8" s="258" t="e">
        <f>VLOOKUP($A8,Merged_couplings!$B:$BU,MATCH(L$1,Merged_couplings!$B$1:$BU$1,0),FALSE)</f>
        <v>#N/A</v>
      </c>
      <c r="M8" s="258" t="e">
        <f>VLOOKUP($A8,Merged_couplings!$B:$BU,MATCH(M$1,Merged_couplings!$B$1:$BU$1,0),FALSE)</f>
        <v>#N/A</v>
      </c>
      <c r="N8" s="121" t="e">
        <f>IF(OR(B8="BIG",B8="BI-",B8="B-G"),VLOOKUP($A8,Merged_couplings!$B:$BU,MATCH(N$1,Merged_couplings!$B$1:$BU$1,0),FALSE),"")</f>
        <v>#N/A</v>
      </c>
      <c r="P8" s="120" t="e">
        <f>IF(OR(C8="BIG",C8="BI-",C8="B-G"),VLOOKUP($A8,Merged_couplings!$B:$BU,MATCH(P$1,Merged_couplings!$B$1:$BU$1,0),FALSE),"")</f>
        <v>#N/A</v>
      </c>
      <c r="Q8" s="120" t="e">
        <f>IF(OR(D8="BIG",D8="BI-",D8="B-G"),VLOOKUP($A8,Merged_couplings!$B:$BU,MATCH(Q$1,Merged_couplings!$B$1:$BU$1,0),FALSE),"")</f>
        <v>#N/A</v>
      </c>
      <c r="R8" s="120" t="e">
        <f>IF(OR(E8="BIG",E8="BI-",E8="B-G"),VLOOKUP($A8,Merged_couplings!$B:$BU,MATCH(R$1,Merged_couplings!$B$1:$BU$1,0),FALSE),"")</f>
        <v>#N/A</v>
      </c>
      <c r="S8" s="120" t="e">
        <f>IF(OR(F8="BIG",F8="BI-",F8="B-G"),VLOOKUP($A8,Merged_couplings!$B:$BU,MATCH(S$1,Merged_couplings!$B$1:$BU$1,0),FALSE),"")</f>
        <v>#N/A</v>
      </c>
      <c r="T8" s="120" t="e">
        <f>IF(OR(G8="BIG",G8="BI-",G8="B-G"),VLOOKUP($A8,Merged_couplings!$B:$BU,MATCH(T$1,Merged_couplings!$B$1:$BU$1,0),FALSE),"")</f>
        <v>#N/A</v>
      </c>
      <c r="U8" s="120" t="e">
        <f>IF(OR(H8="BIG",H8="BI-",H8="B-G"),VLOOKUP($A8,Merged_couplings!$B:$BU,MATCH(U$1,Merged_couplings!$B$1:$BU$1,0),FALSE),"")</f>
        <v>#N/A</v>
      </c>
      <c r="V8" s="120" t="e">
        <f>IF(OR(I8="BIG",I8="BI-",I8="B-G"),VLOOKUP($A8,Merged_couplings!$B:$BU,MATCH(V$1,Merged_couplings!$B$1:$BU$1,0),FALSE),"")</f>
        <v>#N/A</v>
      </c>
      <c r="W8" s="120" t="e">
        <f>IF(OR(J8="BIG",J8="BI-",J8="B-G"),VLOOKUP($A8,Merged_couplings!$B:$BU,MATCH(W$1,Merged_couplings!$B$1:$BU$1,0),FALSE),"")</f>
        <v>#N/A</v>
      </c>
      <c r="X8" s="120" t="e">
        <f>IF(OR(K8="BIG",K8="BI-",K8="B-G"),VLOOKUP($A8,Merged_couplings!$B:$BU,MATCH(X$1,Merged_couplings!$B$1:$BU$1,0),FALSE),"")</f>
        <v>#N/A</v>
      </c>
      <c r="Y8" s="120" t="e">
        <f>IF(OR(L8="BIG",L8="BI-",L8="B-G"),VLOOKUP($A8,Merged_couplings!$B:$BU,MATCH(Y$1,Merged_couplings!$B$1:$BU$1,0),FALSE),"")</f>
        <v>#N/A</v>
      </c>
      <c r="Z8" s="120" t="e">
        <f>IF(OR(M8="BIG",M8="BI-",M8="B-G"),VLOOKUP($A8,Merged_couplings!$B:$BU,MATCH(Z$1,Merged_couplings!$B$1:$BU$1,0),FALSE),"")</f>
        <v>#N/A</v>
      </c>
      <c r="AA8" s="123"/>
      <c r="AB8" s="340" t="e" cm="1">
        <f t="array" ref="AB8">_xlfn.IFS(AND($N8&lt;&gt;"",P8&lt;&gt;""),ABS($N8-P8),AND($N8="",P8=""),"",OR($N8&lt;&gt;"",P8&lt;&gt;""),"-")</f>
        <v>#N/A</v>
      </c>
      <c r="AC8" s="122" t="e" cm="1">
        <f t="array" ref="AC8">_xlfn.IFS(AND($N8&lt;&gt;"",Q8&lt;&gt;""),ABS($N8-Q8),AND($N8="",Q8=""),"",OR($N8&lt;&gt;"",Q8&lt;&gt;""),"-")</f>
        <v>#N/A</v>
      </c>
      <c r="AD8" s="122" t="e" cm="1">
        <f t="array" ref="AD8">_xlfn.IFS(AND($N8&lt;&gt;"",R8&lt;&gt;""),ABS($N8-R8),AND($N8="",R8=""),"",OR($N8&lt;&gt;"",R8&lt;&gt;""),"-")</f>
        <v>#N/A</v>
      </c>
      <c r="AE8" s="122" t="e" cm="1">
        <f t="array" ref="AE8">_xlfn.IFS(AND($N8&lt;&gt;"",S8&lt;&gt;""),ABS($N8-S8),AND($N8="",S8=""),"",OR($N8&lt;&gt;"",S8&lt;&gt;""),"-")</f>
        <v>#N/A</v>
      </c>
      <c r="AF8" s="122" t="e" cm="1">
        <f t="array" ref="AF8">_xlfn.IFS(AND($N8&lt;&gt;"",T8&lt;&gt;""),ABS($N8-T8),AND($N8="",T8=""),"",OR($N8&lt;&gt;"",T8&lt;&gt;""),"-")</f>
        <v>#N/A</v>
      </c>
      <c r="AG8" s="122" t="e" cm="1">
        <f t="array" ref="AG8">_xlfn.IFS(AND($N8&lt;&gt;"",U8&lt;&gt;""),ABS($N8-U8),AND($N8="",U8=""),"",OR($N8&lt;&gt;"",U8&lt;&gt;""),"-")</f>
        <v>#N/A</v>
      </c>
      <c r="AH8" s="122" t="e" cm="1">
        <f t="array" ref="AH8">_xlfn.IFS(AND($N8&lt;&gt;"",V8&lt;&gt;""),ABS($N8-V8),AND($N8="",V8=""),"",OR($N8&lt;&gt;"",V8&lt;&gt;""),"-")</f>
        <v>#N/A</v>
      </c>
      <c r="AI8" s="122" t="e" cm="1">
        <f t="array" ref="AI8">_xlfn.IFS(AND($N8&lt;&gt;"",W8&lt;&gt;""),ABS($N8-W8),AND($N8="",W8=""),"",OR($N8&lt;&gt;"",W8&lt;&gt;""),"-")</f>
        <v>#N/A</v>
      </c>
      <c r="AJ8" s="122" t="e" cm="1">
        <f t="array" ref="AJ8">_xlfn.IFS(AND($N8&lt;&gt;"",X8&lt;&gt;""),ABS($N8-X8),AND($N8="",X8=""),"",OR($N8&lt;&gt;"",X8&lt;&gt;""),"-")</f>
        <v>#N/A</v>
      </c>
      <c r="AK8" s="122" t="e" cm="1">
        <f t="array" ref="AK8">_xlfn.IFS(AND($N8&lt;&gt;"",Y8&lt;&gt;""),ABS($N8-Y8),AND($N8="",Y8=""),"",OR($N8&lt;&gt;"",Y8&lt;&gt;""),"-")</f>
        <v>#N/A</v>
      </c>
      <c r="AL8" s="122" t="e" cm="1">
        <f t="array" ref="AL8">_xlfn.IFS(AND($N8&lt;&gt;"",Z8&lt;&gt;""),ABS($N8-Z8),AND($N8="",Z8=""),"",OR($N8&lt;&gt;"",Z8&lt;&gt;""),"-")</f>
        <v>#N/A</v>
      </c>
      <c r="AM8" s="340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1" t="e" cm="1">
        <f t="array" ref="AX8">_xlfn.IFS(AND($P8&lt;&gt;"",Q8&lt;&gt;""),ABS($P8-Q8),AND($P8="",Q8=""),"",OR($P8&lt;&gt;"",Q8&lt;&gt;""),"-")</f>
        <v>#N/A</v>
      </c>
      <c r="AY8" s="120" t="e" cm="1">
        <f t="array" ref="AY8">_xlfn.IFS(AND($P8&lt;&gt;"",R8&lt;&gt;""),ABS($P8-R8),AND($P8="",R8=""),"",OR($P8&lt;&gt;"",R8&lt;&gt;""),"-")</f>
        <v>#N/A</v>
      </c>
      <c r="AZ8" s="120" t="e" cm="1">
        <f t="array" ref="AZ8">_xlfn.IFS(AND($P8&lt;&gt;"",S8&lt;&gt;""),ABS($P8-S8),AND($P8="",S8=""),"",OR($P8&lt;&gt;"",S8&lt;&gt;""),"-")</f>
        <v>#N/A</v>
      </c>
      <c r="BA8" s="120" t="e" cm="1">
        <f t="array" ref="BA8">_xlfn.IFS(AND($P8&lt;&gt;"",T8&lt;&gt;""),ABS($P8-T8),AND($P8="",T8=""),"",OR($P8&lt;&gt;"",T8&lt;&gt;""),"-")</f>
        <v>#N/A</v>
      </c>
      <c r="BB8" s="120" t="e" cm="1">
        <f t="array" ref="BB8">_xlfn.IFS(AND($P8&lt;&gt;"",U8&lt;&gt;""),ABS($P8-U8),AND($P8="",U8=""),"",OR($P8&lt;&gt;"",U8&lt;&gt;""),"-")</f>
        <v>#N/A</v>
      </c>
      <c r="BC8" s="120" t="e" cm="1">
        <f t="array" ref="BC8">_xlfn.IFS(AND($P8&lt;&gt;"",V8&lt;&gt;""),ABS($P8-V8),AND($P8="",V8=""),"",OR($P8&lt;&gt;"",V8&lt;&gt;""),"-")</f>
        <v>#N/A</v>
      </c>
      <c r="BD8" s="120" t="e" cm="1">
        <f t="array" ref="BD8">_xlfn.IFS(AND($P8&lt;&gt;"",W8&lt;&gt;""),ABS($P8-W8),AND($P8="",W8=""),"",OR($P8&lt;&gt;"",W8&lt;&gt;""),"-")</f>
        <v>#N/A</v>
      </c>
      <c r="BE8" s="120" t="e" cm="1">
        <f t="array" ref="BE8">_xlfn.IFS(AND($P8&lt;&gt;"",X8&lt;&gt;""),ABS($P8-X8),AND($P8="",X8=""),"",OR($P8&lt;&gt;"",X8&lt;&gt;""),"-")</f>
        <v>#N/A</v>
      </c>
      <c r="BF8" s="120" t="e" cm="1">
        <f t="array" ref="BF8">_xlfn.IFS(AND($P8&lt;&gt;"",Y8&lt;&gt;""),ABS($P8-Y8),AND($P8="",Y8=""),"",OR($P8&lt;&gt;"",Y8&lt;&gt;""),"-")</f>
        <v>#N/A</v>
      </c>
      <c r="BG8" s="120" t="e" cm="1">
        <f t="array" ref="BG8">_xlfn.IFS(AND($P8&lt;&gt;"",Z8&lt;&gt;""),ABS($P8-Z8),AND($P8="",Z8=""),"",OR($P8&lt;&gt;"",Z8&lt;&gt;""),"-")</f>
        <v>#N/A</v>
      </c>
      <c r="BH8" s="121" t="e" cm="1">
        <f t="array" ref="BH8">_xlfn.IFS(AND($Q8&lt;&gt;"",R8&lt;&gt;""),ABS($Q8-R8),AND($Q8="",R8=""),"",OR($Q8&lt;&gt;"",R8&lt;&gt;""),"-")</f>
        <v>#N/A</v>
      </c>
      <c r="BI8" s="120" t="e" cm="1">
        <f t="array" ref="BI8">_xlfn.IFS(AND($Q8&lt;&gt;"",S8&lt;&gt;""),ABS($Q8-S8),AND($Q8="",S8=""),"",OR($Q8&lt;&gt;"",S8&lt;&gt;""),"-")</f>
        <v>#N/A</v>
      </c>
      <c r="BJ8" s="120" t="e" cm="1">
        <f t="array" ref="BJ8">_xlfn.IFS(AND($Q8&lt;&gt;"",T8&lt;&gt;""),ABS($Q8-T8),AND($Q8="",T8=""),"",OR($Q8&lt;&gt;"",T8&lt;&gt;""),"-")</f>
        <v>#N/A</v>
      </c>
      <c r="BK8" s="120" t="e" cm="1">
        <f t="array" ref="BK8">_xlfn.IFS(AND($Q8&lt;&gt;"",U8&lt;&gt;""),ABS($Q8-U8),AND($Q8="",U8=""),"",OR($Q8&lt;&gt;"",U8&lt;&gt;""),"-")</f>
        <v>#N/A</v>
      </c>
      <c r="BL8" s="120" t="e" cm="1">
        <f t="array" ref="BL8">_xlfn.IFS(AND($Q8&lt;&gt;"",V8&lt;&gt;""),ABS($Q8-V8),AND($Q8="",V8=""),"",OR($Q8&lt;&gt;"",V8&lt;&gt;""),"-")</f>
        <v>#N/A</v>
      </c>
      <c r="BM8" s="120" t="e" cm="1">
        <f t="array" ref="BM8">_xlfn.IFS(AND($Q8&lt;&gt;"",W8&lt;&gt;""),ABS($Q8-W8),AND($Q8="",W8=""),"",OR($Q8&lt;&gt;"",W8&lt;&gt;""),"-")</f>
        <v>#N/A</v>
      </c>
      <c r="BN8" s="120" t="e" cm="1">
        <f t="array" ref="BN8">_xlfn.IFS(AND($Q8&lt;&gt;"",X8&lt;&gt;""),ABS($Q8-X8),AND($Q8="",X8=""),"",OR($Q8&lt;&gt;"",X8&lt;&gt;""),"-")</f>
        <v>#N/A</v>
      </c>
      <c r="BO8" s="120" t="e" cm="1">
        <f t="array" ref="BO8">_xlfn.IFS(AND($Q8&lt;&gt;"",Y8&lt;&gt;""),ABS($Q8-Y8),AND($Q8="",Y8=""),"",OR($Q8&lt;&gt;"",Y8&lt;&gt;""),"-")</f>
        <v>#N/A</v>
      </c>
      <c r="BP8" s="120" t="e" cm="1">
        <f t="array" ref="BP8">_xlfn.IFS(AND($Q8&lt;&gt;"",Z8&lt;&gt;""),ABS($Q8-Z8),AND($Q8="",Z8=""),"",OR($Q8&lt;&gt;"",Z8&lt;&gt;""),"-")</f>
        <v>#N/A</v>
      </c>
      <c r="BQ8" s="121" t="e" cm="1">
        <f t="array" ref="BQ8">_xlfn.IFS(AND($R8&lt;&gt;"",S8&lt;&gt;""),ABS($R8-S8),AND($R8="",S8=""),"",OR($R8&lt;&gt;"",S8&lt;&gt;""),"-")</f>
        <v>#N/A</v>
      </c>
      <c r="BR8" s="120" t="e" cm="1">
        <f t="array" ref="BR8">_xlfn.IFS(AND($R8&lt;&gt;"",T8&lt;&gt;""),ABS($R8-T8),AND($R8="",T8=""),"",OR($R8&lt;&gt;"",T8&lt;&gt;""),"-")</f>
        <v>#N/A</v>
      </c>
      <c r="BS8" s="120" t="e" cm="1">
        <f t="array" ref="BS8">_xlfn.IFS(AND($R8&lt;&gt;"",U8&lt;&gt;""),ABS($R8-U8),AND($R8="",U8=""),"",OR($R8&lt;&gt;"",U8&lt;&gt;""),"-")</f>
        <v>#N/A</v>
      </c>
      <c r="BT8" s="120" t="e" cm="1">
        <f t="array" ref="BT8">_xlfn.IFS(AND($R8&lt;&gt;"",V8&lt;&gt;""),ABS($R8-V8),AND($R8="",V8=""),"",OR($R8&lt;&gt;"",V8&lt;&gt;""),"-")</f>
        <v>#N/A</v>
      </c>
      <c r="BU8" s="120" t="e" cm="1">
        <f t="array" ref="BU8">_xlfn.IFS(AND($R8&lt;&gt;"",W8&lt;&gt;""),ABS($R8-W8),AND($R8="",W8=""),"",OR($R8&lt;&gt;"",W8&lt;&gt;""),"-")</f>
        <v>#N/A</v>
      </c>
      <c r="BV8" s="120" t="e" cm="1">
        <f t="array" ref="BV8">_xlfn.IFS(AND($R8&lt;&gt;"",X8&lt;&gt;""),ABS($R8-X8),AND($R8="",X8=""),"",OR($R8&lt;&gt;"",X8&lt;&gt;""),"-")</f>
        <v>#N/A</v>
      </c>
      <c r="BW8" s="120" t="e" cm="1">
        <f t="array" ref="BW8">_xlfn.IFS(AND($R8&lt;&gt;"",Y8&lt;&gt;""),ABS($R8-Y8),AND($R8="",Y8=""),"",OR($R8&lt;&gt;"",Y8&lt;&gt;""),"-")</f>
        <v>#N/A</v>
      </c>
      <c r="BX8" s="120" t="e" cm="1">
        <f t="array" ref="BX8">_xlfn.IFS(AND($R8&lt;&gt;"",Z8&lt;&gt;""),ABS($R8-Z8),AND($R8="",Z8=""),"",OR($R8&lt;&gt;"",Z8&lt;&gt;""),"-")</f>
        <v>#N/A</v>
      </c>
      <c r="BY8" s="121" t="e" cm="1">
        <f t="array" ref="BY8">_xlfn.IFS(AND($S8&lt;&gt;"",T8&lt;&gt;""),ABS($S8-T8),AND($S8="",T8=""),"",OR($S8&lt;&gt;"",T8&lt;&gt;""),"-")</f>
        <v>#N/A</v>
      </c>
      <c r="BZ8" s="120" t="e" cm="1">
        <f t="array" ref="BZ8">_xlfn.IFS(AND($S8&lt;&gt;"",U8&lt;&gt;""),ABS($S8-U8),AND($S8="",U8=""),"",OR($S8&lt;&gt;"",U8&lt;&gt;""),"-")</f>
        <v>#N/A</v>
      </c>
      <c r="CA8" s="120" t="e" cm="1">
        <f t="array" ref="CA8">_xlfn.IFS(AND($S8&lt;&gt;"",V8&lt;&gt;""),ABS($S8-V8),AND($S8="",V8=""),"",OR($S8&lt;&gt;"",V8&lt;&gt;""),"-")</f>
        <v>#N/A</v>
      </c>
      <c r="CB8" s="120" t="e" cm="1">
        <f t="array" ref="CB8">_xlfn.IFS(AND($S8&lt;&gt;"",W8&lt;&gt;""),ABS($S8-W8),AND($S8="",W8=""),"",OR($S8&lt;&gt;"",W8&lt;&gt;""),"-")</f>
        <v>#N/A</v>
      </c>
      <c r="CC8" s="120" t="e" cm="1">
        <f t="array" ref="CC8">_xlfn.IFS(AND($S8&lt;&gt;"",X8&lt;&gt;""),ABS($S8-X8),AND($S8="",X8=""),"",OR($S8&lt;&gt;"",X8&lt;&gt;""),"-")</f>
        <v>#N/A</v>
      </c>
      <c r="CD8" s="120" t="e" cm="1">
        <f t="array" ref="CD8">_xlfn.IFS(AND($S8&lt;&gt;"",Y8&lt;&gt;""),ABS($S8-Y8),AND($S8="",Y8=""),"",OR($S8&lt;&gt;"",Y8&lt;&gt;""),"-")</f>
        <v>#N/A</v>
      </c>
      <c r="CE8" s="120" t="e" cm="1">
        <f t="array" ref="CE8">_xlfn.IFS(AND($S8&lt;&gt;"",Z8&lt;&gt;""),ABS($S8-Z8),AND($S8="",Z8=""),"",OR($S8&lt;&gt;"",Z8&lt;&gt;""),"-")</f>
        <v>#N/A</v>
      </c>
      <c r="CF8" s="121" t="e" cm="1">
        <f t="array" ref="CF8">_xlfn.IFS(AND($T8&lt;&gt;"",U8&lt;&gt;""),ABS($T8-U8),AND($T8="",U8=""),"",OR($T8&lt;&gt;"",U8&lt;&gt;""),"-")</f>
        <v>#N/A</v>
      </c>
      <c r="CG8" s="120" t="e" cm="1">
        <f t="array" ref="CG8">_xlfn.IFS(AND($T8&lt;&gt;"",V8&lt;&gt;""),ABS($T8-V8),AND($T8="",V8=""),"",OR($T8&lt;&gt;"",V8&lt;&gt;""),"-")</f>
        <v>#N/A</v>
      </c>
      <c r="CH8" s="120" t="e" cm="1">
        <f t="array" ref="CH8">_xlfn.IFS(AND($T8&lt;&gt;"",W8&lt;&gt;""),ABS($T8-W8),AND($T8="",W8=""),"",OR($T8&lt;&gt;"",W8&lt;&gt;""),"-")</f>
        <v>#N/A</v>
      </c>
      <c r="CI8" s="120" t="e" cm="1">
        <f t="array" ref="CI8">_xlfn.IFS(AND($T8&lt;&gt;"",X8&lt;&gt;""),ABS($T8-X8),AND($T8="",X8=""),"",OR($T8&lt;&gt;"",X8&lt;&gt;""),"-")</f>
        <v>#N/A</v>
      </c>
      <c r="CJ8" s="120" t="e" cm="1">
        <f t="array" ref="CJ8">_xlfn.IFS(AND($T8&lt;&gt;"",Y8&lt;&gt;""),ABS($T8-Y8),AND($T8="",Y8=""),"",OR($T8&lt;&gt;"",Y8&lt;&gt;""),"-")</f>
        <v>#N/A</v>
      </c>
      <c r="CK8" s="120" t="e" cm="1">
        <f t="array" ref="CK8">_xlfn.IFS(AND($T8&lt;&gt;"",Z8&lt;&gt;""),ABS($T8-Z8),AND($T8="",Z8=""),"",OR($T8&lt;&gt;"",Z8&lt;&gt;""),"-")</f>
        <v>#N/A</v>
      </c>
      <c r="CL8" s="121" t="e" cm="1">
        <f t="array" ref="CL8">_xlfn.IFS(AND($U8&lt;&gt;"",V8&lt;&gt;""),ABS($U8-V8),AND($U8="",V8=""),"",OR($U8&lt;&gt;"",V8&lt;&gt;""),"-")</f>
        <v>#N/A</v>
      </c>
      <c r="CM8" s="120" t="e" cm="1">
        <f t="array" ref="CM8">_xlfn.IFS(AND($U8&lt;&gt;"",W8&lt;&gt;""),ABS($U8-W8),AND($U8="",W8=""),"",OR($U8&lt;&gt;"",W8&lt;&gt;""),"-")</f>
        <v>#N/A</v>
      </c>
      <c r="CN8" s="120" t="e" cm="1">
        <f t="array" ref="CN8">_xlfn.IFS(AND($U8&lt;&gt;"",X8&lt;&gt;""),ABS($U8-X8),AND($U8="",X8=""),"",OR($U8&lt;&gt;"",X8&lt;&gt;""),"-")</f>
        <v>#N/A</v>
      </c>
      <c r="CO8" s="120" t="e" cm="1">
        <f t="array" ref="CO8">_xlfn.IFS(AND($U8&lt;&gt;"",Y8&lt;&gt;""),ABS($U8-Y8),AND($U8="",Y8=""),"",OR($U8&lt;&gt;"",Y8&lt;&gt;""),"-")</f>
        <v>#N/A</v>
      </c>
      <c r="CP8" s="120" t="e" cm="1">
        <f t="array" ref="CP8">_xlfn.IFS(AND($U8&lt;&gt;"",Z8&lt;&gt;""),ABS($U8-Z8),AND($U8="",Z8=""),"",OR($U8&lt;&gt;"",Z8&lt;&gt;""),"-")</f>
        <v>#N/A</v>
      </c>
      <c r="CQ8" s="121" t="e" cm="1">
        <f t="array" ref="CQ8">_xlfn.IFS(AND($V8&lt;&gt;"",W8&lt;&gt;""),ABS($V8-W8),AND($V8="",W8=""),"",OR($V8&lt;&gt;"",W8&lt;&gt;""),"-")</f>
        <v>#N/A</v>
      </c>
      <c r="CR8" s="120" t="e" cm="1">
        <f t="array" ref="CR8">_xlfn.IFS(AND($V8&lt;&gt;"",X8&lt;&gt;""),ABS($V8-X8),AND($V8="",X8=""),"",OR($V8&lt;&gt;"",X8&lt;&gt;""),"-")</f>
        <v>#N/A</v>
      </c>
      <c r="CS8" s="120" t="e" cm="1">
        <f t="array" ref="CS8">_xlfn.IFS(AND($V8&lt;&gt;"",Y8&lt;&gt;""),ABS($V8-Y8),AND($V8="",Y8=""),"",OR($V8&lt;&gt;"",Y8&lt;&gt;""),"-")</f>
        <v>#N/A</v>
      </c>
      <c r="CT8" s="120" t="e" cm="1">
        <f t="array" ref="CT8">_xlfn.IFS(AND($V8&lt;&gt;"",Z8&lt;&gt;""),ABS($V8-Z8),AND($V8="",Z8=""),"",OR($V8&lt;&gt;"",Z8&lt;&gt;""),"-")</f>
        <v>#N/A</v>
      </c>
      <c r="CU8" s="121" t="e" cm="1">
        <f t="array" ref="CU8">_xlfn.IFS(AND($W8&lt;&gt;"",X8&lt;&gt;""),ABS($W8-X8),AND($W8="",X8=""),"",OR($W8&lt;&gt;"",X8&lt;&gt;""),"-")</f>
        <v>#N/A</v>
      </c>
      <c r="CV8" s="120" t="e" cm="1">
        <f t="array" ref="CV8">_xlfn.IFS(AND($W8&lt;&gt;"",Y8&lt;&gt;""),ABS($W8-Y8),AND($W8="",Y8=""),"",OR($W8&lt;&gt;"",Y8&lt;&gt;""),"-")</f>
        <v>#N/A</v>
      </c>
      <c r="CW8" s="120" t="e" cm="1">
        <f t="array" ref="CW8">_xlfn.IFS(AND($W8&lt;&gt;"",Z8&lt;&gt;""),ABS($W8-Z8),AND($W8="",Z8=""),"",OR($W8&lt;&gt;"",Z8&lt;&gt;""),"-")</f>
        <v>#N/A</v>
      </c>
      <c r="CX8" s="121" t="e" cm="1">
        <f t="array" ref="CX8">_xlfn.IFS(AND($X8&lt;&gt;"",Y8&lt;&gt;""),ABS($X8-Y8),AND($X8="",Y8=""),"",OR($X8&lt;&gt;"",Y8&lt;&gt;""),"-")</f>
        <v>#N/A</v>
      </c>
      <c r="CY8" s="120" t="e" cm="1">
        <f t="array" ref="CY8">_xlfn.IFS(AND($X8&lt;&gt;"",Z8&lt;&gt;""),ABS($X8-Z8),AND($X8="",Z8=""),"",OR($X8&lt;&gt;"",Z8&lt;&gt;""),"-")</f>
        <v>#N/A</v>
      </c>
      <c r="CZ8" s="121" t="e" cm="1">
        <f t="array" ref="CZ8">_xlfn.IFS(AND($Y8&lt;&gt;"",Z8&lt;&gt;""),ABS($Y8-Z8),AND($Y8="",Z8=""),"",OR($Y8&lt;&gt;"",Z8&lt;&gt;""),"-")</f>
        <v>#N/A</v>
      </c>
    </row>
    <row r="9" spans="1:105" x14ac:dyDescent="0.2">
      <c r="A9" s="260" t="s">
        <v>122</v>
      </c>
      <c r="B9" s="259" t="e">
        <f>VLOOKUP($A9,Merged_couplings!$B:$BU,MATCH(B$1,Merged_couplings!$B$1:$BU$1,0),FALSE)</f>
        <v>#N/A</v>
      </c>
      <c r="C9" s="258" t="e">
        <f>VLOOKUP($A9,Merged_couplings!$B:$BU,MATCH(C$1,Merged_couplings!$B$1:$BU$1,0),FALSE)</f>
        <v>#N/A</v>
      </c>
      <c r="D9" s="258" t="e">
        <f>VLOOKUP($A9,Merged_couplings!$B:$BU,MATCH(D$1,Merged_couplings!$B$1:$BU$1,0),FALSE)</f>
        <v>#N/A</v>
      </c>
      <c r="E9" s="258" t="e">
        <f>VLOOKUP($A9,Merged_couplings!$B:$BU,MATCH(E$1,Merged_couplings!$B$1:$BU$1,0),FALSE)</f>
        <v>#N/A</v>
      </c>
      <c r="F9" s="258" t="e">
        <f>VLOOKUP($A9,Merged_couplings!$B:$BU,MATCH(F$1,Merged_couplings!$B$1:$BU$1,0),FALSE)</f>
        <v>#N/A</v>
      </c>
      <c r="G9" s="258" t="e">
        <f>VLOOKUP($A9,Merged_couplings!$B:$BU,MATCH(G$1,Merged_couplings!$B$1:$BU$1,0),FALSE)</f>
        <v>#N/A</v>
      </c>
      <c r="H9" s="258" t="e">
        <f>VLOOKUP($A9,Merged_couplings!$B:$BU,MATCH(H$1,Merged_couplings!$B$1:$BU$1,0),FALSE)</f>
        <v>#N/A</v>
      </c>
      <c r="I9" s="258" t="e">
        <f>VLOOKUP($A9,Merged_couplings!$B:$BU,MATCH(I$1,Merged_couplings!$B$1:$BU$1,0),FALSE)</f>
        <v>#N/A</v>
      </c>
      <c r="J9" s="258" t="e">
        <f>VLOOKUP($A9,Merged_couplings!$B:$BU,MATCH(J$1,Merged_couplings!$B$1:$BU$1,0),FALSE)</f>
        <v>#N/A</v>
      </c>
      <c r="K9" s="258" t="e">
        <f>VLOOKUP($A9,Merged_couplings!$B:$BU,MATCH(K$1,Merged_couplings!$B$1:$BU$1,0),FALSE)</f>
        <v>#N/A</v>
      </c>
      <c r="L9" s="258" t="e">
        <f>VLOOKUP($A9,Merged_couplings!$B:$BU,MATCH(L$1,Merged_couplings!$B$1:$BU$1,0),FALSE)</f>
        <v>#N/A</v>
      </c>
      <c r="M9" s="258" t="e">
        <f>VLOOKUP($A9,Merged_couplings!$B:$BU,MATCH(M$1,Merged_couplings!$B$1:$BU$1,0),FALSE)</f>
        <v>#N/A</v>
      </c>
      <c r="N9" s="121" t="e">
        <f>IF(OR(B9="BIG",B9="BI-",B9="B-G"),VLOOKUP($A9,Merged_couplings!$B:$BU,MATCH(N$1,Merged_couplings!$B$1:$BU$1,0),FALSE),"")</f>
        <v>#N/A</v>
      </c>
      <c r="P9" s="120" t="e">
        <f>IF(OR(C9="BIG",C9="BI-",C9="B-G"),VLOOKUP($A9,Merged_couplings!$B:$BU,MATCH(P$1,Merged_couplings!$B$1:$BU$1,0),FALSE),"")</f>
        <v>#N/A</v>
      </c>
      <c r="Q9" s="120" t="e">
        <f>IF(OR(D9="BIG",D9="BI-",D9="B-G"),VLOOKUP($A9,Merged_couplings!$B:$BU,MATCH(Q$1,Merged_couplings!$B$1:$BU$1,0),FALSE),"")</f>
        <v>#N/A</v>
      </c>
      <c r="R9" s="120" t="e">
        <f>IF(OR(E9="BIG",E9="BI-",E9="B-G"),VLOOKUP($A9,Merged_couplings!$B:$BU,MATCH(R$1,Merged_couplings!$B$1:$BU$1,0),FALSE),"")</f>
        <v>#N/A</v>
      </c>
      <c r="S9" s="120" t="e">
        <f>IF(OR(F9="BIG",F9="BI-",F9="B-G"),VLOOKUP($A9,Merged_couplings!$B:$BU,MATCH(S$1,Merged_couplings!$B$1:$BU$1,0),FALSE),"")</f>
        <v>#N/A</v>
      </c>
      <c r="T9" s="120" t="e">
        <f>IF(OR(G9="BIG",G9="BI-",G9="B-G"),VLOOKUP($A9,Merged_couplings!$B:$BU,MATCH(T$1,Merged_couplings!$B$1:$BU$1,0),FALSE),"")</f>
        <v>#N/A</v>
      </c>
      <c r="U9" s="120" t="e">
        <f>IF(OR(H9="BIG",H9="BI-",H9="B-G"),VLOOKUP($A9,Merged_couplings!$B:$BU,MATCH(U$1,Merged_couplings!$B$1:$BU$1,0),FALSE),"")</f>
        <v>#N/A</v>
      </c>
      <c r="V9" s="120" t="e">
        <f>IF(OR(I9="BIG",I9="BI-",I9="B-G"),VLOOKUP($A9,Merged_couplings!$B:$BU,MATCH(V$1,Merged_couplings!$B$1:$BU$1,0),FALSE),"")</f>
        <v>#N/A</v>
      </c>
      <c r="W9" s="120" t="e">
        <f>IF(OR(J9="BIG",J9="BI-",J9="B-G"),VLOOKUP($A9,Merged_couplings!$B:$BU,MATCH(W$1,Merged_couplings!$B$1:$BU$1,0),FALSE),"")</f>
        <v>#N/A</v>
      </c>
      <c r="X9" s="120" t="e">
        <f>IF(OR(K9="BIG",K9="BI-",K9="B-G"),VLOOKUP($A9,Merged_couplings!$B:$BU,MATCH(X$1,Merged_couplings!$B$1:$BU$1,0),FALSE),"")</f>
        <v>#N/A</v>
      </c>
      <c r="Y9" s="120" t="e">
        <f>IF(OR(L9="BIG",L9="BI-",L9="B-G"),VLOOKUP($A9,Merged_couplings!$B:$BU,MATCH(Y$1,Merged_couplings!$B$1:$BU$1,0),FALSE),"")</f>
        <v>#N/A</v>
      </c>
      <c r="Z9" s="120" t="e">
        <f>IF(OR(M9="BIG",M9="BI-",M9="B-G"),VLOOKUP($A9,Merged_couplings!$B:$BU,MATCH(Z$1,Merged_couplings!$B$1:$BU$1,0),FALSE),"")</f>
        <v>#N/A</v>
      </c>
      <c r="AA9" s="123"/>
      <c r="AB9" s="340" t="e" cm="1">
        <f t="array" ref="AB9">_xlfn.IFS(AND($N9&lt;&gt;"",P9&lt;&gt;""),ABS($N9-P9),AND($N9="",P9=""),"",OR($N9&lt;&gt;"",P9&lt;&gt;""),"-")</f>
        <v>#N/A</v>
      </c>
      <c r="AC9" s="122" t="e" cm="1">
        <f t="array" ref="AC9">_xlfn.IFS(AND($N9&lt;&gt;"",Q9&lt;&gt;""),ABS($N9-Q9),AND($N9="",Q9=""),"",OR($N9&lt;&gt;"",Q9&lt;&gt;""),"-")</f>
        <v>#N/A</v>
      </c>
      <c r="AD9" s="122" t="e" cm="1">
        <f t="array" ref="AD9">_xlfn.IFS(AND($N9&lt;&gt;"",R9&lt;&gt;""),ABS($N9-R9),AND($N9="",R9=""),"",OR($N9&lt;&gt;"",R9&lt;&gt;""),"-")</f>
        <v>#N/A</v>
      </c>
      <c r="AE9" s="122" t="e" cm="1">
        <f t="array" ref="AE9">_xlfn.IFS(AND($N9&lt;&gt;"",S9&lt;&gt;""),ABS($N9-S9),AND($N9="",S9=""),"",OR($N9&lt;&gt;"",S9&lt;&gt;""),"-")</f>
        <v>#N/A</v>
      </c>
      <c r="AF9" s="122" t="e" cm="1">
        <f t="array" ref="AF9">_xlfn.IFS(AND($N9&lt;&gt;"",T9&lt;&gt;""),ABS($N9-T9),AND($N9="",T9=""),"",OR($N9&lt;&gt;"",T9&lt;&gt;""),"-")</f>
        <v>#N/A</v>
      </c>
      <c r="AG9" s="122" t="e" cm="1">
        <f t="array" ref="AG9">_xlfn.IFS(AND($N9&lt;&gt;"",U9&lt;&gt;""),ABS($N9-U9),AND($N9="",U9=""),"",OR($N9&lt;&gt;"",U9&lt;&gt;""),"-")</f>
        <v>#N/A</v>
      </c>
      <c r="AH9" s="122" t="e" cm="1">
        <f t="array" ref="AH9">_xlfn.IFS(AND($N9&lt;&gt;"",V9&lt;&gt;""),ABS($N9-V9),AND($N9="",V9=""),"",OR($N9&lt;&gt;"",V9&lt;&gt;""),"-")</f>
        <v>#N/A</v>
      </c>
      <c r="AI9" s="122" t="e" cm="1">
        <f t="array" ref="AI9">_xlfn.IFS(AND($N9&lt;&gt;"",W9&lt;&gt;""),ABS($N9-W9),AND($N9="",W9=""),"",OR($N9&lt;&gt;"",W9&lt;&gt;""),"-")</f>
        <v>#N/A</v>
      </c>
      <c r="AJ9" s="122" t="e" cm="1">
        <f t="array" ref="AJ9">_xlfn.IFS(AND($N9&lt;&gt;"",X9&lt;&gt;""),ABS($N9-X9),AND($N9="",X9=""),"",OR($N9&lt;&gt;"",X9&lt;&gt;""),"-")</f>
        <v>#N/A</v>
      </c>
      <c r="AK9" s="122" t="e" cm="1">
        <f t="array" ref="AK9">_xlfn.IFS(AND($N9&lt;&gt;"",Y9&lt;&gt;""),ABS($N9-Y9),AND($N9="",Y9=""),"",OR($N9&lt;&gt;"",Y9&lt;&gt;""),"-")</f>
        <v>#N/A</v>
      </c>
      <c r="AL9" s="122" t="e" cm="1">
        <f t="array" ref="AL9">_xlfn.IFS(AND($N9&lt;&gt;"",Z9&lt;&gt;""),ABS($N9-Z9),AND($N9="",Z9=""),"",OR($N9&lt;&gt;"",Z9&lt;&gt;""),"-")</f>
        <v>#N/A</v>
      </c>
      <c r="AM9" s="340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1" t="e" cm="1">
        <f t="array" ref="AX9">_xlfn.IFS(AND($P9&lt;&gt;"",Q9&lt;&gt;""),ABS($P9-Q9),AND($P9="",Q9=""),"",OR($P9&lt;&gt;"",Q9&lt;&gt;""),"-")</f>
        <v>#N/A</v>
      </c>
      <c r="AY9" s="120" t="e" cm="1">
        <f t="array" ref="AY9">_xlfn.IFS(AND($P9&lt;&gt;"",R9&lt;&gt;""),ABS($P9-R9),AND($P9="",R9=""),"",OR($P9&lt;&gt;"",R9&lt;&gt;""),"-")</f>
        <v>#N/A</v>
      </c>
      <c r="AZ9" s="120" t="e" cm="1">
        <f t="array" ref="AZ9">_xlfn.IFS(AND($P9&lt;&gt;"",S9&lt;&gt;""),ABS($P9-S9),AND($P9="",S9=""),"",OR($P9&lt;&gt;"",S9&lt;&gt;""),"-")</f>
        <v>#N/A</v>
      </c>
      <c r="BA9" s="120" t="e" cm="1">
        <f t="array" ref="BA9">_xlfn.IFS(AND($P9&lt;&gt;"",T9&lt;&gt;""),ABS($P9-T9),AND($P9="",T9=""),"",OR($P9&lt;&gt;"",T9&lt;&gt;""),"-")</f>
        <v>#N/A</v>
      </c>
      <c r="BB9" s="120" t="e" cm="1">
        <f t="array" ref="BB9">_xlfn.IFS(AND($P9&lt;&gt;"",U9&lt;&gt;""),ABS($P9-U9),AND($P9="",U9=""),"",OR($P9&lt;&gt;"",U9&lt;&gt;""),"-")</f>
        <v>#N/A</v>
      </c>
      <c r="BC9" s="120" t="e" cm="1">
        <f t="array" ref="BC9">_xlfn.IFS(AND($P9&lt;&gt;"",V9&lt;&gt;""),ABS($P9-V9),AND($P9="",V9=""),"",OR($P9&lt;&gt;"",V9&lt;&gt;""),"-")</f>
        <v>#N/A</v>
      </c>
      <c r="BD9" s="120" t="e" cm="1">
        <f t="array" ref="BD9">_xlfn.IFS(AND($P9&lt;&gt;"",W9&lt;&gt;""),ABS($P9-W9),AND($P9="",W9=""),"",OR($P9&lt;&gt;"",W9&lt;&gt;""),"-")</f>
        <v>#N/A</v>
      </c>
      <c r="BE9" s="120" t="e" cm="1">
        <f t="array" ref="BE9">_xlfn.IFS(AND($P9&lt;&gt;"",X9&lt;&gt;""),ABS($P9-X9),AND($P9="",X9=""),"",OR($P9&lt;&gt;"",X9&lt;&gt;""),"-")</f>
        <v>#N/A</v>
      </c>
      <c r="BF9" s="120" t="e" cm="1">
        <f t="array" ref="BF9">_xlfn.IFS(AND($P9&lt;&gt;"",Y9&lt;&gt;""),ABS($P9-Y9),AND($P9="",Y9=""),"",OR($P9&lt;&gt;"",Y9&lt;&gt;""),"-")</f>
        <v>#N/A</v>
      </c>
      <c r="BG9" s="120" t="e" cm="1">
        <f t="array" ref="BG9">_xlfn.IFS(AND($P9&lt;&gt;"",Z9&lt;&gt;""),ABS($P9-Z9),AND($P9="",Z9=""),"",OR($P9&lt;&gt;"",Z9&lt;&gt;""),"-")</f>
        <v>#N/A</v>
      </c>
      <c r="BH9" s="121" t="e" cm="1">
        <f t="array" ref="BH9">_xlfn.IFS(AND($Q9&lt;&gt;"",R9&lt;&gt;""),ABS($Q9-R9),AND($Q9="",R9=""),"",OR($Q9&lt;&gt;"",R9&lt;&gt;""),"-")</f>
        <v>#N/A</v>
      </c>
      <c r="BI9" s="120" t="e" cm="1">
        <f t="array" ref="BI9">_xlfn.IFS(AND($Q9&lt;&gt;"",S9&lt;&gt;""),ABS($Q9-S9),AND($Q9="",S9=""),"",OR($Q9&lt;&gt;"",S9&lt;&gt;""),"-")</f>
        <v>#N/A</v>
      </c>
      <c r="BJ9" s="120" t="e" cm="1">
        <f t="array" ref="BJ9">_xlfn.IFS(AND($Q9&lt;&gt;"",T9&lt;&gt;""),ABS($Q9-T9),AND($Q9="",T9=""),"",OR($Q9&lt;&gt;"",T9&lt;&gt;""),"-")</f>
        <v>#N/A</v>
      </c>
      <c r="BK9" s="120" t="e" cm="1">
        <f t="array" ref="BK9">_xlfn.IFS(AND($Q9&lt;&gt;"",U9&lt;&gt;""),ABS($Q9-U9),AND($Q9="",U9=""),"",OR($Q9&lt;&gt;"",U9&lt;&gt;""),"-")</f>
        <v>#N/A</v>
      </c>
      <c r="BL9" s="120" t="e" cm="1">
        <f t="array" ref="BL9">_xlfn.IFS(AND($Q9&lt;&gt;"",V9&lt;&gt;""),ABS($Q9-V9),AND($Q9="",V9=""),"",OR($Q9&lt;&gt;"",V9&lt;&gt;""),"-")</f>
        <v>#N/A</v>
      </c>
      <c r="BM9" s="120" t="e" cm="1">
        <f t="array" ref="BM9">_xlfn.IFS(AND($Q9&lt;&gt;"",W9&lt;&gt;""),ABS($Q9-W9),AND($Q9="",W9=""),"",OR($Q9&lt;&gt;"",W9&lt;&gt;""),"-")</f>
        <v>#N/A</v>
      </c>
      <c r="BN9" s="120" t="e" cm="1">
        <f t="array" ref="BN9">_xlfn.IFS(AND($Q9&lt;&gt;"",X9&lt;&gt;""),ABS($Q9-X9),AND($Q9="",X9=""),"",OR($Q9&lt;&gt;"",X9&lt;&gt;""),"-")</f>
        <v>#N/A</v>
      </c>
      <c r="BO9" s="120" t="e" cm="1">
        <f t="array" ref="BO9">_xlfn.IFS(AND($Q9&lt;&gt;"",Y9&lt;&gt;""),ABS($Q9-Y9),AND($Q9="",Y9=""),"",OR($Q9&lt;&gt;"",Y9&lt;&gt;""),"-")</f>
        <v>#N/A</v>
      </c>
      <c r="BP9" s="120" t="e" cm="1">
        <f t="array" ref="BP9">_xlfn.IFS(AND($Q9&lt;&gt;"",Z9&lt;&gt;""),ABS($Q9-Z9),AND($Q9="",Z9=""),"",OR($Q9&lt;&gt;"",Z9&lt;&gt;""),"-")</f>
        <v>#N/A</v>
      </c>
      <c r="BQ9" s="121" t="e" cm="1">
        <f t="array" ref="BQ9">_xlfn.IFS(AND($R9&lt;&gt;"",S9&lt;&gt;""),ABS($R9-S9),AND($R9="",S9=""),"",OR($R9&lt;&gt;"",S9&lt;&gt;""),"-")</f>
        <v>#N/A</v>
      </c>
      <c r="BR9" s="120" t="e" cm="1">
        <f t="array" ref="BR9">_xlfn.IFS(AND($R9&lt;&gt;"",T9&lt;&gt;""),ABS($R9-T9),AND($R9="",T9=""),"",OR($R9&lt;&gt;"",T9&lt;&gt;""),"-")</f>
        <v>#N/A</v>
      </c>
      <c r="BS9" s="120" t="e" cm="1">
        <f t="array" ref="BS9">_xlfn.IFS(AND($R9&lt;&gt;"",U9&lt;&gt;""),ABS($R9-U9),AND($R9="",U9=""),"",OR($R9&lt;&gt;"",U9&lt;&gt;""),"-")</f>
        <v>#N/A</v>
      </c>
      <c r="BT9" s="120" t="e" cm="1">
        <f t="array" ref="BT9">_xlfn.IFS(AND($R9&lt;&gt;"",V9&lt;&gt;""),ABS($R9-V9),AND($R9="",V9=""),"",OR($R9&lt;&gt;"",V9&lt;&gt;""),"-")</f>
        <v>#N/A</v>
      </c>
      <c r="BU9" s="120" t="e" cm="1">
        <f t="array" ref="BU9">_xlfn.IFS(AND($R9&lt;&gt;"",W9&lt;&gt;""),ABS($R9-W9),AND($R9="",W9=""),"",OR($R9&lt;&gt;"",W9&lt;&gt;""),"-")</f>
        <v>#N/A</v>
      </c>
      <c r="BV9" s="120" t="e" cm="1">
        <f t="array" ref="BV9">_xlfn.IFS(AND($R9&lt;&gt;"",X9&lt;&gt;""),ABS($R9-X9),AND($R9="",X9=""),"",OR($R9&lt;&gt;"",X9&lt;&gt;""),"-")</f>
        <v>#N/A</v>
      </c>
      <c r="BW9" s="120" t="e" cm="1">
        <f t="array" ref="BW9">_xlfn.IFS(AND($R9&lt;&gt;"",Y9&lt;&gt;""),ABS($R9-Y9),AND($R9="",Y9=""),"",OR($R9&lt;&gt;"",Y9&lt;&gt;""),"-")</f>
        <v>#N/A</v>
      </c>
      <c r="BX9" s="120" t="e" cm="1">
        <f t="array" ref="BX9">_xlfn.IFS(AND($R9&lt;&gt;"",Z9&lt;&gt;""),ABS($R9-Z9),AND($R9="",Z9=""),"",OR($R9&lt;&gt;"",Z9&lt;&gt;""),"-")</f>
        <v>#N/A</v>
      </c>
      <c r="BY9" s="121" t="e" cm="1">
        <f t="array" ref="BY9">_xlfn.IFS(AND($S9&lt;&gt;"",T9&lt;&gt;""),ABS($S9-T9),AND($S9="",T9=""),"",OR($S9&lt;&gt;"",T9&lt;&gt;""),"-")</f>
        <v>#N/A</v>
      </c>
      <c r="BZ9" s="120" t="e" cm="1">
        <f t="array" ref="BZ9">_xlfn.IFS(AND($S9&lt;&gt;"",U9&lt;&gt;""),ABS($S9-U9),AND($S9="",U9=""),"",OR($S9&lt;&gt;"",U9&lt;&gt;""),"-")</f>
        <v>#N/A</v>
      </c>
      <c r="CA9" s="120" t="e" cm="1">
        <f t="array" ref="CA9">_xlfn.IFS(AND($S9&lt;&gt;"",V9&lt;&gt;""),ABS($S9-V9),AND($S9="",V9=""),"",OR($S9&lt;&gt;"",V9&lt;&gt;""),"-")</f>
        <v>#N/A</v>
      </c>
      <c r="CB9" s="120" t="e" cm="1">
        <f t="array" ref="CB9">_xlfn.IFS(AND($S9&lt;&gt;"",W9&lt;&gt;""),ABS($S9-W9),AND($S9="",W9=""),"",OR($S9&lt;&gt;"",W9&lt;&gt;""),"-")</f>
        <v>#N/A</v>
      </c>
      <c r="CC9" s="120" t="e" cm="1">
        <f t="array" ref="CC9">_xlfn.IFS(AND($S9&lt;&gt;"",X9&lt;&gt;""),ABS($S9-X9),AND($S9="",X9=""),"",OR($S9&lt;&gt;"",X9&lt;&gt;""),"-")</f>
        <v>#N/A</v>
      </c>
      <c r="CD9" s="120" t="e" cm="1">
        <f t="array" ref="CD9">_xlfn.IFS(AND($S9&lt;&gt;"",Y9&lt;&gt;""),ABS($S9-Y9),AND($S9="",Y9=""),"",OR($S9&lt;&gt;"",Y9&lt;&gt;""),"-")</f>
        <v>#N/A</v>
      </c>
      <c r="CE9" s="120" t="e" cm="1">
        <f t="array" ref="CE9">_xlfn.IFS(AND($S9&lt;&gt;"",Z9&lt;&gt;""),ABS($S9-Z9),AND($S9="",Z9=""),"",OR($S9&lt;&gt;"",Z9&lt;&gt;""),"-")</f>
        <v>#N/A</v>
      </c>
      <c r="CF9" s="121" t="e" cm="1">
        <f t="array" ref="CF9">_xlfn.IFS(AND($T9&lt;&gt;"",U9&lt;&gt;""),ABS($T9-U9),AND($T9="",U9=""),"",OR($T9&lt;&gt;"",U9&lt;&gt;""),"-")</f>
        <v>#N/A</v>
      </c>
      <c r="CG9" s="120" t="e" cm="1">
        <f t="array" ref="CG9">_xlfn.IFS(AND($T9&lt;&gt;"",V9&lt;&gt;""),ABS($T9-V9),AND($T9="",V9=""),"",OR($T9&lt;&gt;"",V9&lt;&gt;""),"-")</f>
        <v>#N/A</v>
      </c>
      <c r="CH9" s="120" t="e" cm="1">
        <f t="array" ref="CH9">_xlfn.IFS(AND($T9&lt;&gt;"",W9&lt;&gt;""),ABS($T9-W9),AND($T9="",W9=""),"",OR($T9&lt;&gt;"",W9&lt;&gt;""),"-")</f>
        <v>#N/A</v>
      </c>
      <c r="CI9" s="120" t="e" cm="1">
        <f t="array" ref="CI9">_xlfn.IFS(AND($T9&lt;&gt;"",X9&lt;&gt;""),ABS($T9-X9),AND($T9="",X9=""),"",OR($T9&lt;&gt;"",X9&lt;&gt;""),"-")</f>
        <v>#N/A</v>
      </c>
      <c r="CJ9" s="120" t="e" cm="1">
        <f t="array" ref="CJ9">_xlfn.IFS(AND($T9&lt;&gt;"",Y9&lt;&gt;""),ABS($T9-Y9),AND($T9="",Y9=""),"",OR($T9&lt;&gt;"",Y9&lt;&gt;""),"-")</f>
        <v>#N/A</v>
      </c>
      <c r="CK9" s="120" t="e" cm="1">
        <f t="array" ref="CK9">_xlfn.IFS(AND($T9&lt;&gt;"",Z9&lt;&gt;""),ABS($T9-Z9),AND($T9="",Z9=""),"",OR($T9&lt;&gt;"",Z9&lt;&gt;""),"-")</f>
        <v>#N/A</v>
      </c>
      <c r="CL9" s="121" t="e" cm="1">
        <f t="array" ref="CL9">_xlfn.IFS(AND($U9&lt;&gt;"",V9&lt;&gt;""),ABS($U9-V9),AND($U9="",V9=""),"",OR($U9&lt;&gt;"",V9&lt;&gt;""),"-")</f>
        <v>#N/A</v>
      </c>
      <c r="CM9" s="120" t="e" cm="1">
        <f t="array" ref="CM9">_xlfn.IFS(AND($U9&lt;&gt;"",W9&lt;&gt;""),ABS($U9-W9),AND($U9="",W9=""),"",OR($U9&lt;&gt;"",W9&lt;&gt;""),"-")</f>
        <v>#N/A</v>
      </c>
      <c r="CN9" s="120" t="e" cm="1">
        <f t="array" ref="CN9">_xlfn.IFS(AND($U9&lt;&gt;"",X9&lt;&gt;""),ABS($U9-X9),AND($U9="",X9=""),"",OR($U9&lt;&gt;"",X9&lt;&gt;""),"-")</f>
        <v>#N/A</v>
      </c>
      <c r="CO9" s="120" t="e" cm="1">
        <f t="array" ref="CO9">_xlfn.IFS(AND($U9&lt;&gt;"",Y9&lt;&gt;""),ABS($U9-Y9),AND($U9="",Y9=""),"",OR($U9&lt;&gt;"",Y9&lt;&gt;""),"-")</f>
        <v>#N/A</v>
      </c>
      <c r="CP9" s="120" t="e" cm="1">
        <f t="array" ref="CP9">_xlfn.IFS(AND($U9&lt;&gt;"",Z9&lt;&gt;""),ABS($U9-Z9),AND($U9="",Z9=""),"",OR($U9&lt;&gt;"",Z9&lt;&gt;""),"-")</f>
        <v>#N/A</v>
      </c>
      <c r="CQ9" s="121" t="e" cm="1">
        <f t="array" ref="CQ9">_xlfn.IFS(AND($V9&lt;&gt;"",W9&lt;&gt;""),ABS($V9-W9),AND($V9="",W9=""),"",OR($V9&lt;&gt;"",W9&lt;&gt;""),"-")</f>
        <v>#N/A</v>
      </c>
      <c r="CR9" s="120" t="e" cm="1">
        <f t="array" ref="CR9">_xlfn.IFS(AND($V9&lt;&gt;"",X9&lt;&gt;""),ABS($V9-X9),AND($V9="",X9=""),"",OR($V9&lt;&gt;"",X9&lt;&gt;""),"-")</f>
        <v>#N/A</v>
      </c>
      <c r="CS9" s="120" t="e" cm="1">
        <f t="array" ref="CS9">_xlfn.IFS(AND($V9&lt;&gt;"",Y9&lt;&gt;""),ABS($V9-Y9),AND($V9="",Y9=""),"",OR($V9&lt;&gt;"",Y9&lt;&gt;""),"-")</f>
        <v>#N/A</v>
      </c>
      <c r="CT9" s="120" t="e" cm="1">
        <f t="array" ref="CT9">_xlfn.IFS(AND($V9&lt;&gt;"",Z9&lt;&gt;""),ABS($V9-Z9),AND($V9="",Z9=""),"",OR($V9&lt;&gt;"",Z9&lt;&gt;""),"-")</f>
        <v>#N/A</v>
      </c>
      <c r="CU9" s="121" t="e" cm="1">
        <f t="array" ref="CU9">_xlfn.IFS(AND($W9&lt;&gt;"",X9&lt;&gt;""),ABS($W9-X9),AND($W9="",X9=""),"",OR($W9&lt;&gt;"",X9&lt;&gt;""),"-")</f>
        <v>#N/A</v>
      </c>
      <c r="CV9" s="120" t="e" cm="1">
        <f t="array" ref="CV9">_xlfn.IFS(AND($W9&lt;&gt;"",Y9&lt;&gt;""),ABS($W9-Y9),AND($W9="",Y9=""),"",OR($W9&lt;&gt;"",Y9&lt;&gt;""),"-")</f>
        <v>#N/A</v>
      </c>
      <c r="CW9" s="120" t="e" cm="1">
        <f t="array" ref="CW9">_xlfn.IFS(AND($W9&lt;&gt;"",Z9&lt;&gt;""),ABS($W9-Z9),AND($W9="",Z9=""),"",OR($W9&lt;&gt;"",Z9&lt;&gt;""),"-")</f>
        <v>#N/A</v>
      </c>
      <c r="CX9" s="121" t="e" cm="1">
        <f t="array" ref="CX9">_xlfn.IFS(AND($X9&lt;&gt;"",Y9&lt;&gt;""),ABS($X9-Y9),AND($X9="",Y9=""),"",OR($X9&lt;&gt;"",Y9&lt;&gt;""),"-")</f>
        <v>#N/A</v>
      </c>
      <c r="CY9" s="120" t="e" cm="1">
        <f t="array" ref="CY9">_xlfn.IFS(AND($X9&lt;&gt;"",Z9&lt;&gt;""),ABS($X9-Z9),AND($X9="",Z9=""),"",OR($X9&lt;&gt;"",Z9&lt;&gt;""),"-")</f>
        <v>#N/A</v>
      </c>
      <c r="CZ9" s="121" t="e" cm="1">
        <f t="array" ref="CZ9">_xlfn.IFS(AND($Y9&lt;&gt;"",Z9&lt;&gt;""),ABS($Y9-Z9),AND($Y9="",Z9=""),"",OR($Y9&lt;&gt;"",Z9&lt;&gt;""),"-")</f>
        <v>#N/A</v>
      </c>
    </row>
    <row r="10" spans="1:105" x14ac:dyDescent="0.2">
      <c r="A10" s="260" t="s">
        <v>22</v>
      </c>
      <c r="B10" s="259" t="e">
        <f>VLOOKUP($A10,Merged_couplings!$B:$BU,MATCH(B$1,Merged_couplings!$B$1:$BU$1,0),FALSE)</f>
        <v>#N/A</v>
      </c>
      <c r="C10" s="258" t="e">
        <f>VLOOKUP($A10,Merged_couplings!$B:$BU,MATCH(C$1,Merged_couplings!$B$1:$BU$1,0),FALSE)</f>
        <v>#N/A</v>
      </c>
      <c r="D10" s="258" t="e">
        <f>VLOOKUP($A10,Merged_couplings!$B:$BU,MATCH(D$1,Merged_couplings!$B$1:$BU$1,0),FALSE)</f>
        <v>#N/A</v>
      </c>
      <c r="E10" s="258" t="e">
        <f>VLOOKUP($A10,Merged_couplings!$B:$BU,MATCH(E$1,Merged_couplings!$B$1:$BU$1,0),FALSE)</f>
        <v>#N/A</v>
      </c>
      <c r="F10" s="258" t="e">
        <f>VLOOKUP($A10,Merged_couplings!$B:$BU,MATCH(F$1,Merged_couplings!$B$1:$BU$1,0),FALSE)</f>
        <v>#N/A</v>
      </c>
      <c r="G10" s="258" t="e">
        <f>VLOOKUP($A10,Merged_couplings!$B:$BU,MATCH(G$1,Merged_couplings!$B$1:$BU$1,0),FALSE)</f>
        <v>#N/A</v>
      </c>
      <c r="H10" s="258" t="e">
        <f>VLOOKUP($A10,Merged_couplings!$B:$BU,MATCH(H$1,Merged_couplings!$B$1:$BU$1,0),FALSE)</f>
        <v>#N/A</v>
      </c>
      <c r="I10" s="258" t="e">
        <f>VLOOKUP($A10,Merged_couplings!$B:$BU,MATCH(I$1,Merged_couplings!$B$1:$BU$1,0),FALSE)</f>
        <v>#N/A</v>
      </c>
      <c r="J10" s="258" t="e">
        <f>VLOOKUP($A10,Merged_couplings!$B:$BU,MATCH(J$1,Merged_couplings!$B$1:$BU$1,0),FALSE)</f>
        <v>#N/A</v>
      </c>
      <c r="K10" s="258" t="e">
        <f>VLOOKUP($A10,Merged_couplings!$B:$BU,MATCH(K$1,Merged_couplings!$B$1:$BU$1,0),FALSE)</f>
        <v>#N/A</v>
      </c>
      <c r="L10" s="258" t="e">
        <f>VLOOKUP($A10,Merged_couplings!$B:$BU,MATCH(L$1,Merged_couplings!$B$1:$BU$1,0),FALSE)</f>
        <v>#N/A</v>
      </c>
      <c r="M10" s="258" t="e">
        <f>VLOOKUP($A10,Merged_couplings!$B:$BU,MATCH(M$1,Merged_couplings!$B$1:$BU$1,0),FALSE)</f>
        <v>#N/A</v>
      </c>
      <c r="N10" s="121" t="e">
        <f>IF(OR(B10="BIG",B10="BI-",B10="B-G"),VLOOKUP($A10,Merged_couplings!$B:$BU,MATCH(N$1,Merged_couplings!$B$1:$BU$1,0),FALSE),"")</f>
        <v>#N/A</v>
      </c>
      <c r="P10" s="120" t="e">
        <f>IF(OR(C10="BIG",C10="BI-",C10="B-G"),VLOOKUP($A10,Merged_couplings!$B:$BU,MATCH(P$1,Merged_couplings!$B$1:$BU$1,0),FALSE),"")</f>
        <v>#N/A</v>
      </c>
      <c r="Q10" s="120" t="e">
        <f>IF(OR(D10="BIG",D10="BI-",D10="B-G"),VLOOKUP($A10,Merged_couplings!$B:$BU,MATCH(Q$1,Merged_couplings!$B$1:$BU$1,0),FALSE),"")</f>
        <v>#N/A</v>
      </c>
      <c r="R10" s="120" t="e">
        <f>IF(OR(E10="BIG",E10="BI-",E10="B-G"),VLOOKUP($A10,Merged_couplings!$B:$BU,MATCH(R$1,Merged_couplings!$B$1:$BU$1,0),FALSE),"")</f>
        <v>#N/A</v>
      </c>
      <c r="S10" s="120" t="e">
        <f>IF(OR(F10="BIG",F10="BI-",F10="B-G"),VLOOKUP($A10,Merged_couplings!$B:$BU,MATCH(S$1,Merged_couplings!$B$1:$BU$1,0),FALSE),"")</f>
        <v>#N/A</v>
      </c>
      <c r="T10" s="120" t="e">
        <f>IF(OR(G10="BIG",G10="BI-",G10="B-G"),VLOOKUP($A10,Merged_couplings!$B:$BU,MATCH(T$1,Merged_couplings!$B$1:$BU$1,0),FALSE),"")</f>
        <v>#N/A</v>
      </c>
      <c r="U10" s="120" t="e">
        <f>IF(OR(H10="BIG",H10="BI-",H10="B-G"),VLOOKUP($A10,Merged_couplings!$B:$BU,MATCH(U$1,Merged_couplings!$B$1:$BU$1,0),FALSE),"")</f>
        <v>#N/A</v>
      </c>
      <c r="V10" s="120" t="e">
        <f>IF(OR(I10="BIG",I10="BI-",I10="B-G"),VLOOKUP($A10,Merged_couplings!$B:$BU,MATCH(V$1,Merged_couplings!$B$1:$BU$1,0),FALSE),"")</f>
        <v>#N/A</v>
      </c>
      <c r="W10" s="120" t="e">
        <f>IF(OR(J10="BIG",J10="BI-",J10="B-G"),VLOOKUP($A10,Merged_couplings!$B:$BU,MATCH(W$1,Merged_couplings!$B$1:$BU$1,0),FALSE),"")</f>
        <v>#N/A</v>
      </c>
      <c r="X10" s="120" t="e">
        <f>IF(OR(K10="BIG",K10="BI-",K10="B-G"),VLOOKUP($A10,Merged_couplings!$B:$BU,MATCH(X$1,Merged_couplings!$B$1:$BU$1,0),FALSE),"")</f>
        <v>#N/A</v>
      </c>
      <c r="Y10" s="120" t="e">
        <f>IF(OR(L10="BIG",L10="BI-",L10="B-G"),VLOOKUP($A10,Merged_couplings!$B:$BU,MATCH(Y$1,Merged_couplings!$B$1:$BU$1,0),FALSE),"")</f>
        <v>#N/A</v>
      </c>
      <c r="Z10" s="120" t="e">
        <f>IF(OR(M10="BIG",M10="BI-",M10="B-G"),VLOOKUP($A10,Merged_couplings!$B:$BU,MATCH(Z$1,Merged_couplings!$B$1:$BU$1,0),FALSE),"")</f>
        <v>#N/A</v>
      </c>
      <c r="AA10" s="123"/>
      <c r="AB10" s="340" t="e" cm="1">
        <f t="array" ref="AB10">_xlfn.IFS(AND($N10&lt;&gt;"",P10&lt;&gt;""),ABS($N10-P10),AND($N10="",P10=""),"",OR($N10&lt;&gt;"",P10&lt;&gt;""),"-")</f>
        <v>#N/A</v>
      </c>
      <c r="AC10" s="122" t="e" cm="1">
        <f t="array" ref="AC10">_xlfn.IFS(AND($N10&lt;&gt;"",Q10&lt;&gt;""),ABS($N10-Q10),AND($N10="",Q10=""),"",OR($N10&lt;&gt;"",Q10&lt;&gt;""),"-")</f>
        <v>#N/A</v>
      </c>
      <c r="AD10" s="122" t="e" cm="1">
        <f t="array" ref="AD10">_xlfn.IFS(AND($N10&lt;&gt;"",R10&lt;&gt;""),ABS($N10-R10),AND($N10="",R10=""),"",OR($N10&lt;&gt;"",R10&lt;&gt;""),"-")</f>
        <v>#N/A</v>
      </c>
      <c r="AE10" s="122" t="e" cm="1">
        <f t="array" ref="AE10">_xlfn.IFS(AND($N10&lt;&gt;"",S10&lt;&gt;""),ABS($N10-S10),AND($N10="",S10=""),"",OR($N10&lt;&gt;"",S10&lt;&gt;""),"-")</f>
        <v>#N/A</v>
      </c>
      <c r="AF10" s="122" t="e" cm="1">
        <f t="array" ref="AF10">_xlfn.IFS(AND($N10&lt;&gt;"",T10&lt;&gt;""),ABS($N10-T10),AND($N10="",T10=""),"",OR($N10&lt;&gt;"",T10&lt;&gt;""),"-")</f>
        <v>#N/A</v>
      </c>
      <c r="AG10" s="122" t="e" cm="1">
        <f t="array" ref="AG10">_xlfn.IFS(AND($N10&lt;&gt;"",U10&lt;&gt;""),ABS($N10-U10),AND($N10="",U10=""),"",OR($N10&lt;&gt;"",U10&lt;&gt;""),"-")</f>
        <v>#N/A</v>
      </c>
      <c r="AH10" s="122" t="e" cm="1">
        <f t="array" ref="AH10">_xlfn.IFS(AND($N10&lt;&gt;"",V10&lt;&gt;""),ABS($N10-V10),AND($N10="",V10=""),"",OR($N10&lt;&gt;"",V10&lt;&gt;""),"-")</f>
        <v>#N/A</v>
      </c>
      <c r="AI10" s="122" t="e" cm="1">
        <f t="array" ref="AI10">_xlfn.IFS(AND($N10&lt;&gt;"",W10&lt;&gt;""),ABS($N10-W10),AND($N10="",W10=""),"",OR($N10&lt;&gt;"",W10&lt;&gt;""),"-")</f>
        <v>#N/A</v>
      </c>
      <c r="AJ10" s="122" t="e" cm="1">
        <f t="array" ref="AJ10">_xlfn.IFS(AND($N10&lt;&gt;"",X10&lt;&gt;""),ABS($N10-X10),AND($N10="",X10=""),"",OR($N10&lt;&gt;"",X10&lt;&gt;""),"-")</f>
        <v>#N/A</v>
      </c>
      <c r="AK10" s="122" t="e" cm="1">
        <f t="array" ref="AK10">_xlfn.IFS(AND($N10&lt;&gt;"",Y10&lt;&gt;""),ABS($N10-Y10),AND($N10="",Y10=""),"",OR($N10&lt;&gt;"",Y10&lt;&gt;""),"-")</f>
        <v>#N/A</v>
      </c>
      <c r="AL10" s="122" t="e" cm="1">
        <f t="array" ref="AL10">_xlfn.IFS(AND($N10&lt;&gt;"",Z10&lt;&gt;""),ABS($N10-Z10),AND($N10="",Z10=""),"",OR($N10&lt;&gt;"",Z10&lt;&gt;""),"-")</f>
        <v>#N/A</v>
      </c>
      <c r="AM10" s="340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1" t="e" cm="1">
        <f t="array" ref="AX10">_xlfn.IFS(AND($P10&lt;&gt;"",Q10&lt;&gt;""),ABS($P10-Q10),AND($P10="",Q10=""),"",OR($P10&lt;&gt;"",Q10&lt;&gt;""),"-")</f>
        <v>#N/A</v>
      </c>
      <c r="AY10" s="120" t="e" cm="1">
        <f t="array" ref="AY10">_xlfn.IFS(AND($P10&lt;&gt;"",R10&lt;&gt;""),ABS($P10-R10),AND($P10="",R10=""),"",OR($P10&lt;&gt;"",R10&lt;&gt;""),"-")</f>
        <v>#N/A</v>
      </c>
      <c r="AZ10" s="120" t="e" cm="1">
        <f t="array" ref="AZ10">_xlfn.IFS(AND($P10&lt;&gt;"",S10&lt;&gt;""),ABS($P10-S10),AND($P10="",S10=""),"",OR($P10&lt;&gt;"",S10&lt;&gt;""),"-")</f>
        <v>#N/A</v>
      </c>
      <c r="BA10" s="120" t="e" cm="1">
        <f t="array" ref="BA10">_xlfn.IFS(AND($P10&lt;&gt;"",T10&lt;&gt;""),ABS($P10-T10),AND($P10="",T10=""),"",OR($P10&lt;&gt;"",T10&lt;&gt;""),"-")</f>
        <v>#N/A</v>
      </c>
      <c r="BB10" s="120" t="e" cm="1">
        <f t="array" ref="BB10">_xlfn.IFS(AND($P10&lt;&gt;"",U10&lt;&gt;""),ABS($P10-U10),AND($P10="",U10=""),"",OR($P10&lt;&gt;"",U10&lt;&gt;""),"-")</f>
        <v>#N/A</v>
      </c>
      <c r="BC10" s="120" t="e" cm="1">
        <f t="array" ref="BC10">_xlfn.IFS(AND($P10&lt;&gt;"",V10&lt;&gt;""),ABS($P10-V10),AND($P10="",V10=""),"",OR($P10&lt;&gt;"",V10&lt;&gt;""),"-")</f>
        <v>#N/A</v>
      </c>
      <c r="BD10" s="120" t="e" cm="1">
        <f t="array" ref="BD10">_xlfn.IFS(AND($P10&lt;&gt;"",W10&lt;&gt;""),ABS($P10-W10),AND($P10="",W10=""),"",OR($P10&lt;&gt;"",W10&lt;&gt;""),"-")</f>
        <v>#N/A</v>
      </c>
      <c r="BE10" s="120" t="e" cm="1">
        <f t="array" ref="BE10">_xlfn.IFS(AND($P10&lt;&gt;"",X10&lt;&gt;""),ABS($P10-X10),AND($P10="",X10=""),"",OR($P10&lt;&gt;"",X10&lt;&gt;""),"-")</f>
        <v>#N/A</v>
      </c>
      <c r="BF10" s="120" t="e" cm="1">
        <f t="array" ref="BF10">_xlfn.IFS(AND($P10&lt;&gt;"",Y10&lt;&gt;""),ABS($P10-Y10),AND($P10="",Y10=""),"",OR($P10&lt;&gt;"",Y10&lt;&gt;""),"-")</f>
        <v>#N/A</v>
      </c>
      <c r="BG10" s="120" t="e" cm="1">
        <f t="array" ref="BG10">_xlfn.IFS(AND($P10&lt;&gt;"",Z10&lt;&gt;""),ABS($P10-Z10),AND($P10="",Z10=""),"",OR($P10&lt;&gt;"",Z10&lt;&gt;""),"-")</f>
        <v>#N/A</v>
      </c>
      <c r="BH10" s="121" t="e" cm="1">
        <f t="array" ref="BH10">_xlfn.IFS(AND($Q10&lt;&gt;"",R10&lt;&gt;""),ABS($Q10-R10),AND($Q10="",R10=""),"",OR($Q10&lt;&gt;"",R10&lt;&gt;""),"-")</f>
        <v>#N/A</v>
      </c>
      <c r="BI10" s="120" t="e" cm="1">
        <f t="array" ref="BI10">_xlfn.IFS(AND($Q10&lt;&gt;"",S10&lt;&gt;""),ABS($Q10-S10),AND($Q10="",S10=""),"",OR($Q10&lt;&gt;"",S10&lt;&gt;""),"-")</f>
        <v>#N/A</v>
      </c>
      <c r="BJ10" s="120" t="e" cm="1">
        <f t="array" ref="BJ10">_xlfn.IFS(AND($Q10&lt;&gt;"",T10&lt;&gt;""),ABS($Q10-T10),AND($Q10="",T10=""),"",OR($Q10&lt;&gt;"",T10&lt;&gt;""),"-")</f>
        <v>#N/A</v>
      </c>
      <c r="BK10" s="120" t="e" cm="1">
        <f t="array" ref="BK10">_xlfn.IFS(AND($Q10&lt;&gt;"",U10&lt;&gt;""),ABS($Q10-U10),AND($Q10="",U10=""),"",OR($Q10&lt;&gt;"",U10&lt;&gt;""),"-")</f>
        <v>#N/A</v>
      </c>
      <c r="BL10" s="120" t="e" cm="1">
        <f t="array" ref="BL10">_xlfn.IFS(AND($Q10&lt;&gt;"",V10&lt;&gt;""),ABS($Q10-V10),AND($Q10="",V10=""),"",OR($Q10&lt;&gt;"",V10&lt;&gt;""),"-")</f>
        <v>#N/A</v>
      </c>
      <c r="BM10" s="120" t="e" cm="1">
        <f t="array" ref="BM10">_xlfn.IFS(AND($Q10&lt;&gt;"",W10&lt;&gt;""),ABS($Q10-W10),AND($Q10="",W10=""),"",OR($Q10&lt;&gt;"",W10&lt;&gt;""),"-")</f>
        <v>#N/A</v>
      </c>
      <c r="BN10" s="120" t="e" cm="1">
        <f t="array" ref="BN10">_xlfn.IFS(AND($Q10&lt;&gt;"",X10&lt;&gt;""),ABS($Q10-X10),AND($Q10="",X10=""),"",OR($Q10&lt;&gt;"",X10&lt;&gt;""),"-")</f>
        <v>#N/A</v>
      </c>
      <c r="BO10" s="120" t="e" cm="1">
        <f t="array" ref="BO10">_xlfn.IFS(AND($Q10&lt;&gt;"",Y10&lt;&gt;""),ABS($Q10-Y10),AND($Q10="",Y10=""),"",OR($Q10&lt;&gt;"",Y10&lt;&gt;""),"-")</f>
        <v>#N/A</v>
      </c>
      <c r="BP10" s="120" t="e" cm="1">
        <f t="array" ref="BP10">_xlfn.IFS(AND($Q10&lt;&gt;"",Z10&lt;&gt;""),ABS($Q10-Z10),AND($Q10="",Z10=""),"",OR($Q10&lt;&gt;"",Z10&lt;&gt;""),"-")</f>
        <v>#N/A</v>
      </c>
      <c r="BQ10" s="121" t="e" cm="1">
        <f t="array" ref="BQ10">_xlfn.IFS(AND($R10&lt;&gt;"",S10&lt;&gt;""),ABS($R10-S10),AND($R10="",S10=""),"",OR($R10&lt;&gt;"",S10&lt;&gt;""),"-")</f>
        <v>#N/A</v>
      </c>
      <c r="BR10" s="120" t="e" cm="1">
        <f t="array" ref="BR10">_xlfn.IFS(AND($R10&lt;&gt;"",T10&lt;&gt;""),ABS($R10-T10),AND($R10="",T10=""),"",OR($R10&lt;&gt;"",T10&lt;&gt;""),"-")</f>
        <v>#N/A</v>
      </c>
      <c r="BS10" s="120" t="e" cm="1">
        <f t="array" ref="BS10">_xlfn.IFS(AND($R10&lt;&gt;"",U10&lt;&gt;""),ABS($R10-U10),AND($R10="",U10=""),"",OR($R10&lt;&gt;"",U10&lt;&gt;""),"-")</f>
        <v>#N/A</v>
      </c>
      <c r="BT10" s="120" t="e" cm="1">
        <f t="array" ref="BT10">_xlfn.IFS(AND($R10&lt;&gt;"",V10&lt;&gt;""),ABS($R10-V10),AND($R10="",V10=""),"",OR($R10&lt;&gt;"",V10&lt;&gt;""),"-")</f>
        <v>#N/A</v>
      </c>
      <c r="BU10" s="120" t="e" cm="1">
        <f t="array" ref="BU10">_xlfn.IFS(AND($R10&lt;&gt;"",W10&lt;&gt;""),ABS($R10-W10),AND($R10="",W10=""),"",OR($R10&lt;&gt;"",W10&lt;&gt;""),"-")</f>
        <v>#N/A</v>
      </c>
      <c r="BV10" s="120" t="e" cm="1">
        <f t="array" ref="BV10">_xlfn.IFS(AND($R10&lt;&gt;"",X10&lt;&gt;""),ABS($R10-X10),AND($R10="",X10=""),"",OR($R10&lt;&gt;"",X10&lt;&gt;""),"-")</f>
        <v>#N/A</v>
      </c>
      <c r="BW10" s="120" t="e" cm="1">
        <f t="array" ref="BW10">_xlfn.IFS(AND($R10&lt;&gt;"",Y10&lt;&gt;""),ABS($R10-Y10),AND($R10="",Y10=""),"",OR($R10&lt;&gt;"",Y10&lt;&gt;""),"-")</f>
        <v>#N/A</v>
      </c>
      <c r="BX10" s="120" t="e" cm="1">
        <f t="array" ref="BX10">_xlfn.IFS(AND($R10&lt;&gt;"",Z10&lt;&gt;""),ABS($R10-Z10),AND($R10="",Z10=""),"",OR($R10&lt;&gt;"",Z10&lt;&gt;""),"-")</f>
        <v>#N/A</v>
      </c>
      <c r="BY10" s="121" t="e" cm="1">
        <f t="array" ref="BY10">_xlfn.IFS(AND($S10&lt;&gt;"",T10&lt;&gt;""),ABS($S10-T10),AND($S10="",T10=""),"",OR($S10&lt;&gt;"",T10&lt;&gt;""),"-")</f>
        <v>#N/A</v>
      </c>
      <c r="BZ10" s="120" t="e" cm="1">
        <f t="array" ref="BZ10">_xlfn.IFS(AND($S10&lt;&gt;"",U10&lt;&gt;""),ABS($S10-U10),AND($S10="",U10=""),"",OR($S10&lt;&gt;"",U10&lt;&gt;""),"-")</f>
        <v>#N/A</v>
      </c>
      <c r="CA10" s="120" t="e" cm="1">
        <f t="array" ref="CA10">_xlfn.IFS(AND($S10&lt;&gt;"",V10&lt;&gt;""),ABS($S10-V10),AND($S10="",V10=""),"",OR($S10&lt;&gt;"",V10&lt;&gt;""),"-")</f>
        <v>#N/A</v>
      </c>
      <c r="CB10" s="120" t="e" cm="1">
        <f t="array" ref="CB10">_xlfn.IFS(AND($S10&lt;&gt;"",W10&lt;&gt;""),ABS($S10-W10),AND($S10="",W10=""),"",OR($S10&lt;&gt;"",W10&lt;&gt;""),"-")</f>
        <v>#N/A</v>
      </c>
      <c r="CC10" s="120" t="e" cm="1">
        <f t="array" ref="CC10">_xlfn.IFS(AND($S10&lt;&gt;"",X10&lt;&gt;""),ABS($S10-X10),AND($S10="",X10=""),"",OR($S10&lt;&gt;"",X10&lt;&gt;""),"-")</f>
        <v>#N/A</v>
      </c>
      <c r="CD10" s="120" t="e" cm="1">
        <f t="array" ref="CD10">_xlfn.IFS(AND($S10&lt;&gt;"",Y10&lt;&gt;""),ABS($S10-Y10),AND($S10="",Y10=""),"",OR($S10&lt;&gt;"",Y10&lt;&gt;""),"-")</f>
        <v>#N/A</v>
      </c>
      <c r="CE10" s="120" t="e" cm="1">
        <f t="array" ref="CE10">_xlfn.IFS(AND($S10&lt;&gt;"",Z10&lt;&gt;""),ABS($S10-Z10),AND($S10="",Z10=""),"",OR($S10&lt;&gt;"",Z10&lt;&gt;""),"-")</f>
        <v>#N/A</v>
      </c>
      <c r="CF10" s="121" t="e" cm="1">
        <f t="array" ref="CF10">_xlfn.IFS(AND($T10&lt;&gt;"",U10&lt;&gt;""),ABS($T10-U10),AND($T10="",U10=""),"",OR($T10&lt;&gt;"",U10&lt;&gt;""),"-")</f>
        <v>#N/A</v>
      </c>
      <c r="CG10" s="120" t="e" cm="1">
        <f t="array" ref="CG10">_xlfn.IFS(AND($T10&lt;&gt;"",V10&lt;&gt;""),ABS($T10-V10),AND($T10="",V10=""),"",OR($T10&lt;&gt;"",V10&lt;&gt;""),"-")</f>
        <v>#N/A</v>
      </c>
      <c r="CH10" s="120" t="e" cm="1">
        <f t="array" ref="CH10">_xlfn.IFS(AND($T10&lt;&gt;"",W10&lt;&gt;""),ABS($T10-W10),AND($T10="",W10=""),"",OR($T10&lt;&gt;"",W10&lt;&gt;""),"-")</f>
        <v>#N/A</v>
      </c>
      <c r="CI10" s="120" t="e" cm="1">
        <f t="array" ref="CI10">_xlfn.IFS(AND($T10&lt;&gt;"",X10&lt;&gt;""),ABS($T10-X10),AND($T10="",X10=""),"",OR($T10&lt;&gt;"",X10&lt;&gt;""),"-")</f>
        <v>#N/A</v>
      </c>
      <c r="CJ10" s="120" t="e" cm="1">
        <f t="array" ref="CJ10">_xlfn.IFS(AND($T10&lt;&gt;"",Y10&lt;&gt;""),ABS($T10-Y10),AND($T10="",Y10=""),"",OR($T10&lt;&gt;"",Y10&lt;&gt;""),"-")</f>
        <v>#N/A</v>
      </c>
      <c r="CK10" s="120" t="e" cm="1">
        <f t="array" ref="CK10">_xlfn.IFS(AND($T10&lt;&gt;"",Z10&lt;&gt;""),ABS($T10-Z10),AND($T10="",Z10=""),"",OR($T10&lt;&gt;"",Z10&lt;&gt;""),"-")</f>
        <v>#N/A</v>
      </c>
      <c r="CL10" s="121" t="e" cm="1">
        <f t="array" ref="CL10">_xlfn.IFS(AND($U10&lt;&gt;"",V10&lt;&gt;""),ABS($U10-V10),AND($U10="",V10=""),"",OR($U10&lt;&gt;"",V10&lt;&gt;""),"-")</f>
        <v>#N/A</v>
      </c>
      <c r="CM10" s="120" t="e" cm="1">
        <f t="array" ref="CM10">_xlfn.IFS(AND($U10&lt;&gt;"",W10&lt;&gt;""),ABS($U10-W10),AND($U10="",W10=""),"",OR($U10&lt;&gt;"",W10&lt;&gt;""),"-")</f>
        <v>#N/A</v>
      </c>
      <c r="CN10" s="120" t="e" cm="1">
        <f t="array" ref="CN10">_xlfn.IFS(AND($U10&lt;&gt;"",X10&lt;&gt;""),ABS($U10-X10),AND($U10="",X10=""),"",OR($U10&lt;&gt;"",X10&lt;&gt;""),"-")</f>
        <v>#N/A</v>
      </c>
      <c r="CO10" s="120" t="e" cm="1">
        <f t="array" ref="CO10">_xlfn.IFS(AND($U10&lt;&gt;"",Y10&lt;&gt;""),ABS($U10-Y10),AND($U10="",Y10=""),"",OR($U10&lt;&gt;"",Y10&lt;&gt;""),"-")</f>
        <v>#N/A</v>
      </c>
      <c r="CP10" s="120" t="e" cm="1">
        <f t="array" ref="CP10">_xlfn.IFS(AND($U10&lt;&gt;"",Z10&lt;&gt;""),ABS($U10-Z10),AND($U10="",Z10=""),"",OR($U10&lt;&gt;"",Z10&lt;&gt;""),"-")</f>
        <v>#N/A</v>
      </c>
      <c r="CQ10" s="121" t="e" cm="1">
        <f t="array" ref="CQ10">_xlfn.IFS(AND($V10&lt;&gt;"",W10&lt;&gt;""),ABS($V10-W10),AND($V10="",W10=""),"",OR($V10&lt;&gt;"",W10&lt;&gt;""),"-")</f>
        <v>#N/A</v>
      </c>
      <c r="CR10" s="120" t="e" cm="1">
        <f t="array" ref="CR10">_xlfn.IFS(AND($V10&lt;&gt;"",X10&lt;&gt;""),ABS($V10-X10),AND($V10="",X10=""),"",OR($V10&lt;&gt;"",X10&lt;&gt;""),"-")</f>
        <v>#N/A</v>
      </c>
      <c r="CS10" s="120" t="e" cm="1">
        <f t="array" ref="CS10">_xlfn.IFS(AND($V10&lt;&gt;"",Y10&lt;&gt;""),ABS($V10-Y10),AND($V10="",Y10=""),"",OR($V10&lt;&gt;"",Y10&lt;&gt;""),"-")</f>
        <v>#N/A</v>
      </c>
      <c r="CT10" s="120" t="e" cm="1">
        <f t="array" ref="CT10">_xlfn.IFS(AND($V10&lt;&gt;"",Z10&lt;&gt;""),ABS($V10-Z10),AND($V10="",Z10=""),"",OR($V10&lt;&gt;"",Z10&lt;&gt;""),"-")</f>
        <v>#N/A</v>
      </c>
      <c r="CU10" s="121" t="e" cm="1">
        <f t="array" ref="CU10">_xlfn.IFS(AND($W10&lt;&gt;"",X10&lt;&gt;""),ABS($W10-X10),AND($W10="",X10=""),"",OR($W10&lt;&gt;"",X10&lt;&gt;""),"-")</f>
        <v>#N/A</v>
      </c>
      <c r="CV10" s="120" t="e" cm="1">
        <f t="array" ref="CV10">_xlfn.IFS(AND($W10&lt;&gt;"",Y10&lt;&gt;""),ABS($W10-Y10),AND($W10="",Y10=""),"",OR($W10&lt;&gt;"",Y10&lt;&gt;""),"-")</f>
        <v>#N/A</v>
      </c>
      <c r="CW10" s="120" t="e" cm="1">
        <f t="array" ref="CW10">_xlfn.IFS(AND($W10&lt;&gt;"",Z10&lt;&gt;""),ABS($W10-Z10),AND($W10="",Z10=""),"",OR($W10&lt;&gt;"",Z10&lt;&gt;""),"-")</f>
        <v>#N/A</v>
      </c>
      <c r="CX10" s="121" t="e" cm="1">
        <f t="array" ref="CX10">_xlfn.IFS(AND($X10&lt;&gt;"",Y10&lt;&gt;""),ABS($X10-Y10),AND($X10="",Y10=""),"",OR($X10&lt;&gt;"",Y10&lt;&gt;""),"-")</f>
        <v>#N/A</v>
      </c>
      <c r="CY10" s="120" t="e" cm="1">
        <f t="array" ref="CY10">_xlfn.IFS(AND($X10&lt;&gt;"",Z10&lt;&gt;""),ABS($X10-Z10),AND($X10="",Z10=""),"",OR($X10&lt;&gt;"",Z10&lt;&gt;""),"-")</f>
        <v>#N/A</v>
      </c>
      <c r="CZ10" s="121" t="e" cm="1">
        <f t="array" ref="CZ10">_xlfn.IFS(AND($Y10&lt;&gt;"",Z10&lt;&gt;""),ABS($Y10-Z10),AND($Y10="",Z10=""),"",OR($Y10&lt;&gt;"",Z10&lt;&gt;""),"-")</f>
        <v>#N/A</v>
      </c>
    </row>
    <row r="11" spans="1:105" x14ac:dyDescent="0.2">
      <c r="A11" s="260" t="s">
        <v>155</v>
      </c>
      <c r="B11" s="259" t="e">
        <f>VLOOKUP($A11,Merged_couplings!$B:$BU,MATCH(B$1,Merged_couplings!$B$1:$BU$1,0),FALSE)</f>
        <v>#N/A</v>
      </c>
      <c r="C11" s="258" t="e">
        <f>VLOOKUP($A11,Merged_couplings!$B:$BU,MATCH(C$1,Merged_couplings!$B$1:$BU$1,0),FALSE)</f>
        <v>#N/A</v>
      </c>
      <c r="D11" s="258" t="e">
        <f>VLOOKUP($A11,Merged_couplings!$B:$BU,MATCH(D$1,Merged_couplings!$B$1:$BU$1,0),FALSE)</f>
        <v>#N/A</v>
      </c>
      <c r="E11" s="258" t="e">
        <f>VLOOKUP($A11,Merged_couplings!$B:$BU,MATCH(E$1,Merged_couplings!$B$1:$BU$1,0),FALSE)</f>
        <v>#N/A</v>
      </c>
      <c r="F11" s="258" t="e">
        <f>VLOOKUP($A11,Merged_couplings!$B:$BU,MATCH(F$1,Merged_couplings!$B$1:$BU$1,0),FALSE)</f>
        <v>#N/A</v>
      </c>
      <c r="G11" s="258" t="e">
        <f>VLOOKUP($A11,Merged_couplings!$B:$BU,MATCH(G$1,Merged_couplings!$B$1:$BU$1,0),FALSE)</f>
        <v>#N/A</v>
      </c>
      <c r="H11" s="258" t="e">
        <f>VLOOKUP($A11,Merged_couplings!$B:$BU,MATCH(H$1,Merged_couplings!$B$1:$BU$1,0),FALSE)</f>
        <v>#N/A</v>
      </c>
      <c r="I11" s="258" t="e">
        <f>VLOOKUP($A11,Merged_couplings!$B:$BU,MATCH(I$1,Merged_couplings!$B$1:$BU$1,0),FALSE)</f>
        <v>#N/A</v>
      </c>
      <c r="J11" s="258" t="e">
        <f>VLOOKUP($A11,Merged_couplings!$B:$BU,MATCH(J$1,Merged_couplings!$B$1:$BU$1,0),FALSE)</f>
        <v>#N/A</v>
      </c>
      <c r="K11" s="258" t="e">
        <f>VLOOKUP($A11,Merged_couplings!$B:$BU,MATCH(K$1,Merged_couplings!$B$1:$BU$1,0),FALSE)</f>
        <v>#N/A</v>
      </c>
      <c r="L11" s="258" t="e">
        <f>VLOOKUP($A11,Merged_couplings!$B:$BU,MATCH(L$1,Merged_couplings!$B$1:$BU$1,0),FALSE)</f>
        <v>#N/A</v>
      </c>
      <c r="M11" s="258" t="e">
        <f>VLOOKUP($A11,Merged_couplings!$B:$BU,MATCH(M$1,Merged_couplings!$B$1:$BU$1,0),FALSE)</f>
        <v>#N/A</v>
      </c>
      <c r="N11" s="121" t="e">
        <f>IF(OR(B11="BIG",B11="BI-",B11="B-G"),VLOOKUP($A11,Merged_couplings!$B:$BU,MATCH(N$1,Merged_couplings!$B$1:$BU$1,0),FALSE),"")</f>
        <v>#N/A</v>
      </c>
      <c r="P11" s="120" t="e">
        <f>IF(OR(C11="BIG",C11="BI-",C11="B-G"),VLOOKUP($A11,Merged_couplings!$B:$BU,MATCH(P$1,Merged_couplings!$B$1:$BU$1,0),FALSE),"")</f>
        <v>#N/A</v>
      </c>
      <c r="Q11" s="120" t="e">
        <f>IF(OR(D11="BIG",D11="BI-",D11="B-G"),VLOOKUP($A11,Merged_couplings!$B:$BU,MATCH(Q$1,Merged_couplings!$B$1:$BU$1,0),FALSE),"")</f>
        <v>#N/A</v>
      </c>
      <c r="R11" s="120" t="e">
        <f>IF(OR(E11="BIG",E11="BI-",E11="B-G"),VLOOKUP($A11,Merged_couplings!$B:$BU,MATCH(R$1,Merged_couplings!$B$1:$BU$1,0),FALSE),"")</f>
        <v>#N/A</v>
      </c>
      <c r="S11" s="120" t="e">
        <f>IF(OR(F11="BIG",F11="BI-",F11="B-G"),VLOOKUP($A11,Merged_couplings!$B:$BU,MATCH(S$1,Merged_couplings!$B$1:$BU$1,0),FALSE),"")</f>
        <v>#N/A</v>
      </c>
      <c r="T11" s="120" t="e">
        <f>IF(OR(G11="BIG",G11="BI-",G11="B-G"),VLOOKUP($A11,Merged_couplings!$B:$BU,MATCH(T$1,Merged_couplings!$B$1:$BU$1,0),FALSE),"")</f>
        <v>#N/A</v>
      </c>
      <c r="U11" s="120" t="e">
        <f>IF(OR(H11="BIG",H11="BI-",H11="B-G"),VLOOKUP($A11,Merged_couplings!$B:$BU,MATCH(U$1,Merged_couplings!$B$1:$BU$1,0),FALSE),"")</f>
        <v>#N/A</v>
      </c>
      <c r="V11" s="120" t="e">
        <f>IF(OR(I11="BIG",I11="BI-",I11="B-G"),VLOOKUP($A11,Merged_couplings!$B:$BU,MATCH(V$1,Merged_couplings!$B$1:$BU$1,0),FALSE),"")</f>
        <v>#N/A</v>
      </c>
      <c r="W11" s="120" t="e">
        <f>IF(OR(J11="BIG",J11="BI-",J11="B-G"),VLOOKUP($A11,Merged_couplings!$B:$BU,MATCH(W$1,Merged_couplings!$B$1:$BU$1,0),FALSE),"")</f>
        <v>#N/A</v>
      </c>
      <c r="X11" s="120" t="e">
        <f>IF(OR(K11="BIG",K11="BI-",K11="B-G"),VLOOKUP($A11,Merged_couplings!$B:$BU,MATCH(X$1,Merged_couplings!$B$1:$BU$1,0),FALSE),"")</f>
        <v>#N/A</v>
      </c>
      <c r="Y11" s="120" t="e">
        <f>IF(OR(L11="BIG",L11="BI-",L11="B-G"),VLOOKUP($A11,Merged_couplings!$B:$BU,MATCH(Y$1,Merged_couplings!$B$1:$BU$1,0),FALSE),"")</f>
        <v>#N/A</v>
      </c>
      <c r="Z11" s="120" t="e">
        <f>IF(OR(M11="BIG",M11="BI-",M11="B-G"),VLOOKUP($A11,Merged_couplings!$B:$BU,MATCH(Z$1,Merged_couplings!$B$1:$BU$1,0),FALSE),"")</f>
        <v>#N/A</v>
      </c>
      <c r="AA11" s="123"/>
      <c r="AB11" s="340" t="e" cm="1">
        <f t="array" ref="AB11">_xlfn.IFS(AND($N11&lt;&gt;"",P11&lt;&gt;""),ABS($N11-P11),AND($N11="",P11=""),"",OR($N11&lt;&gt;"",P11&lt;&gt;""),"-")</f>
        <v>#N/A</v>
      </c>
      <c r="AC11" s="122" t="e" cm="1">
        <f t="array" ref="AC11">_xlfn.IFS(AND($N11&lt;&gt;"",Q11&lt;&gt;""),ABS($N11-Q11),AND($N11="",Q11=""),"",OR($N11&lt;&gt;"",Q11&lt;&gt;""),"-")</f>
        <v>#N/A</v>
      </c>
      <c r="AD11" s="122" t="e" cm="1">
        <f t="array" ref="AD11">_xlfn.IFS(AND($N11&lt;&gt;"",R11&lt;&gt;""),ABS($N11-R11),AND($N11="",R11=""),"",OR($N11&lt;&gt;"",R11&lt;&gt;""),"-")</f>
        <v>#N/A</v>
      </c>
      <c r="AE11" s="122" t="e" cm="1">
        <f t="array" ref="AE11">_xlfn.IFS(AND($N11&lt;&gt;"",S11&lt;&gt;""),ABS($N11-S11),AND($N11="",S11=""),"",OR($N11&lt;&gt;"",S11&lt;&gt;""),"-")</f>
        <v>#N/A</v>
      </c>
      <c r="AF11" s="122" t="e" cm="1">
        <f t="array" ref="AF11">_xlfn.IFS(AND($N11&lt;&gt;"",T11&lt;&gt;""),ABS($N11-T11),AND($N11="",T11=""),"",OR($N11&lt;&gt;"",T11&lt;&gt;""),"-")</f>
        <v>#N/A</v>
      </c>
      <c r="AG11" s="122" t="e" cm="1">
        <f t="array" ref="AG11">_xlfn.IFS(AND($N11&lt;&gt;"",U11&lt;&gt;""),ABS($N11-U11),AND($N11="",U11=""),"",OR($N11&lt;&gt;"",U11&lt;&gt;""),"-")</f>
        <v>#N/A</v>
      </c>
      <c r="AH11" s="122" t="e" cm="1">
        <f t="array" ref="AH11">_xlfn.IFS(AND($N11&lt;&gt;"",V11&lt;&gt;""),ABS($N11-V11),AND($N11="",V11=""),"",OR($N11&lt;&gt;"",V11&lt;&gt;""),"-")</f>
        <v>#N/A</v>
      </c>
      <c r="AI11" s="122" t="e" cm="1">
        <f t="array" ref="AI11">_xlfn.IFS(AND($N11&lt;&gt;"",W11&lt;&gt;""),ABS($N11-W11),AND($N11="",W11=""),"",OR($N11&lt;&gt;"",W11&lt;&gt;""),"-")</f>
        <v>#N/A</v>
      </c>
      <c r="AJ11" s="122" t="e" cm="1">
        <f t="array" ref="AJ11">_xlfn.IFS(AND($N11&lt;&gt;"",X11&lt;&gt;""),ABS($N11-X11),AND($N11="",X11=""),"",OR($N11&lt;&gt;"",X11&lt;&gt;""),"-")</f>
        <v>#N/A</v>
      </c>
      <c r="AK11" s="122" t="e" cm="1">
        <f t="array" ref="AK11">_xlfn.IFS(AND($N11&lt;&gt;"",Y11&lt;&gt;""),ABS($N11-Y11),AND($N11="",Y11=""),"",OR($N11&lt;&gt;"",Y11&lt;&gt;""),"-")</f>
        <v>#N/A</v>
      </c>
      <c r="AL11" s="122" t="e" cm="1">
        <f t="array" ref="AL11">_xlfn.IFS(AND($N11&lt;&gt;"",Z11&lt;&gt;""),ABS($N11-Z11),AND($N11="",Z11=""),"",OR($N11&lt;&gt;"",Z11&lt;&gt;""),"-")</f>
        <v>#N/A</v>
      </c>
      <c r="AM11" s="340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1" t="e" cm="1">
        <f t="array" ref="AX11">_xlfn.IFS(AND($P11&lt;&gt;"",Q11&lt;&gt;""),ABS($P11-Q11),AND($P11="",Q11=""),"",OR($P11&lt;&gt;"",Q11&lt;&gt;""),"-")</f>
        <v>#N/A</v>
      </c>
      <c r="AY11" s="120" t="e" cm="1">
        <f t="array" ref="AY11">_xlfn.IFS(AND($P11&lt;&gt;"",R11&lt;&gt;""),ABS($P11-R11),AND($P11="",R11=""),"",OR($P11&lt;&gt;"",R11&lt;&gt;""),"-")</f>
        <v>#N/A</v>
      </c>
      <c r="AZ11" s="120" t="e" cm="1">
        <f t="array" ref="AZ11">_xlfn.IFS(AND($P11&lt;&gt;"",S11&lt;&gt;""),ABS($P11-S11),AND($P11="",S11=""),"",OR($P11&lt;&gt;"",S11&lt;&gt;""),"-")</f>
        <v>#N/A</v>
      </c>
      <c r="BA11" s="120" t="e" cm="1">
        <f t="array" ref="BA11">_xlfn.IFS(AND($P11&lt;&gt;"",T11&lt;&gt;""),ABS($P11-T11),AND($P11="",T11=""),"",OR($P11&lt;&gt;"",T11&lt;&gt;""),"-")</f>
        <v>#N/A</v>
      </c>
      <c r="BB11" s="120" t="e" cm="1">
        <f t="array" ref="BB11">_xlfn.IFS(AND($P11&lt;&gt;"",U11&lt;&gt;""),ABS($P11-U11),AND($P11="",U11=""),"",OR($P11&lt;&gt;"",U11&lt;&gt;""),"-")</f>
        <v>#N/A</v>
      </c>
      <c r="BC11" s="120" t="e" cm="1">
        <f t="array" ref="BC11">_xlfn.IFS(AND($P11&lt;&gt;"",V11&lt;&gt;""),ABS($P11-V11),AND($P11="",V11=""),"",OR($P11&lt;&gt;"",V11&lt;&gt;""),"-")</f>
        <v>#N/A</v>
      </c>
      <c r="BD11" s="120" t="e" cm="1">
        <f t="array" ref="BD11">_xlfn.IFS(AND($P11&lt;&gt;"",W11&lt;&gt;""),ABS($P11-W11),AND($P11="",W11=""),"",OR($P11&lt;&gt;"",W11&lt;&gt;""),"-")</f>
        <v>#N/A</v>
      </c>
      <c r="BE11" s="120" t="e" cm="1">
        <f t="array" ref="BE11">_xlfn.IFS(AND($P11&lt;&gt;"",X11&lt;&gt;""),ABS($P11-X11),AND($P11="",X11=""),"",OR($P11&lt;&gt;"",X11&lt;&gt;""),"-")</f>
        <v>#N/A</v>
      </c>
      <c r="BF11" s="120" t="e" cm="1">
        <f t="array" ref="BF11">_xlfn.IFS(AND($P11&lt;&gt;"",Y11&lt;&gt;""),ABS($P11-Y11),AND($P11="",Y11=""),"",OR($P11&lt;&gt;"",Y11&lt;&gt;""),"-")</f>
        <v>#N/A</v>
      </c>
      <c r="BG11" s="120" t="e" cm="1">
        <f t="array" ref="BG11">_xlfn.IFS(AND($P11&lt;&gt;"",Z11&lt;&gt;""),ABS($P11-Z11),AND($P11="",Z11=""),"",OR($P11&lt;&gt;"",Z11&lt;&gt;""),"-")</f>
        <v>#N/A</v>
      </c>
      <c r="BH11" s="121" t="e" cm="1">
        <f t="array" ref="BH11">_xlfn.IFS(AND($Q11&lt;&gt;"",R11&lt;&gt;""),ABS($Q11-R11),AND($Q11="",R11=""),"",OR($Q11&lt;&gt;"",R11&lt;&gt;""),"-")</f>
        <v>#N/A</v>
      </c>
      <c r="BI11" s="120" t="e" cm="1">
        <f t="array" ref="BI11">_xlfn.IFS(AND($Q11&lt;&gt;"",S11&lt;&gt;""),ABS($Q11-S11),AND($Q11="",S11=""),"",OR($Q11&lt;&gt;"",S11&lt;&gt;""),"-")</f>
        <v>#N/A</v>
      </c>
      <c r="BJ11" s="120" t="e" cm="1">
        <f t="array" ref="BJ11">_xlfn.IFS(AND($Q11&lt;&gt;"",T11&lt;&gt;""),ABS($Q11-T11),AND($Q11="",T11=""),"",OR($Q11&lt;&gt;"",T11&lt;&gt;""),"-")</f>
        <v>#N/A</v>
      </c>
      <c r="BK11" s="120" t="e" cm="1">
        <f t="array" ref="BK11">_xlfn.IFS(AND($Q11&lt;&gt;"",U11&lt;&gt;""),ABS($Q11-U11),AND($Q11="",U11=""),"",OR($Q11&lt;&gt;"",U11&lt;&gt;""),"-")</f>
        <v>#N/A</v>
      </c>
      <c r="BL11" s="120" t="e" cm="1">
        <f t="array" ref="BL11">_xlfn.IFS(AND($Q11&lt;&gt;"",V11&lt;&gt;""),ABS($Q11-V11),AND($Q11="",V11=""),"",OR($Q11&lt;&gt;"",V11&lt;&gt;""),"-")</f>
        <v>#N/A</v>
      </c>
      <c r="BM11" s="120" t="e" cm="1">
        <f t="array" ref="BM11">_xlfn.IFS(AND($Q11&lt;&gt;"",W11&lt;&gt;""),ABS($Q11-W11),AND($Q11="",W11=""),"",OR($Q11&lt;&gt;"",W11&lt;&gt;""),"-")</f>
        <v>#N/A</v>
      </c>
      <c r="BN11" s="120" t="e" cm="1">
        <f t="array" ref="BN11">_xlfn.IFS(AND($Q11&lt;&gt;"",X11&lt;&gt;""),ABS($Q11-X11),AND($Q11="",X11=""),"",OR($Q11&lt;&gt;"",X11&lt;&gt;""),"-")</f>
        <v>#N/A</v>
      </c>
      <c r="BO11" s="120" t="e" cm="1">
        <f t="array" ref="BO11">_xlfn.IFS(AND($Q11&lt;&gt;"",Y11&lt;&gt;""),ABS($Q11-Y11),AND($Q11="",Y11=""),"",OR($Q11&lt;&gt;"",Y11&lt;&gt;""),"-")</f>
        <v>#N/A</v>
      </c>
      <c r="BP11" s="120" t="e" cm="1">
        <f t="array" ref="BP11">_xlfn.IFS(AND($Q11&lt;&gt;"",Z11&lt;&gt;""),ABS($Q11-Z11),AND($Q11="",Z11=""),"",OR($Q11&lt;&gt;"",Z11&lt;&gt;""),"-")</f>
        <v>#N/A</v>
      </c>
      <c r="BQ11" s="121" t="e" cm="1">
        <f t="array" ref="BQ11">_xlfn.IFS(AND($R11&lt;&gt;"",S11&lt;&gt;""),ABS($R11-S11),AND($R11="",S11=""),"",OR($R11&lt;&gt;"",S11&lt;&gt;""),"-")</f>
        <v>#N/A</v>
      </c>
      <c r="BR11" s="120" t="e" cm="1">
        <f t="array" ref="BR11">_xlfn.IFS(AND($R11&lt;&gt;"",T11&lt;&gt;""),ABS($R11-T11),AND($R11="",T11=""),"",OR($R11&lt;&gt;"",T11&lt;&gt;""),"-")</f>
        <v>#N/A</v>
      </c>
      <c r="BS11" s="120" t="e" cm="1">
        <f t="array" ref="BS11">_xlfn.IFS(AND($R11&lt;&gt;"",U11&lt;&gt;""),ABS($R11-U11),AND($R11="",U11=""),"",OR($R11&lt;&gt;"",U11&lt;&gt;""),"-")</f>
        <v>#N/A</v>
      </c>
      <c r="BT11" s="120" t="e" cm="1">
        <f t="array" ref="BT11">_xlfn.IFS(AND($R11&lt;&gt;"",V11&lt;&gt;""),ABS($R11-V11),AND($R11="",V11=""),"",OR($R11&lt;&gt;"",V11&lt;&gt;""),"-")</f>
        <v>#N/A</v>
      </c>
      <c r="BU11" s="120" t="e" cm="1">
        <f t="array" ref="BU11">_xlfn.IFS(AND($R11&lt;&gt;"",W11&lt;&gt;""),ABS($R11-W11),AND($R11="",W11=""),"",OR($R11&lt;&gt;"",W11&lt;&gt;""),"-")</f>
        <v>#N/A</v>
      </c>
      <c r="BV11" s="120" t="e" cm="1">
        <f t="array" ref="BV11">_xlfn.IFS(AND($R11&lt;&gt;"",X11&lt;&gt;""),ABS($R11-X11),AND($R11="",X11=""),"",OR($R11&lt;&gt;"",X11&lt;&gt;""),"-")</f>
        <v>#N/A</v>
      </c>
      <c r="BW11" s="120" t="e" cm="1">
        <f t="array" ref="BW11">_xlfn.IFS(AND($R11&lt;&gt;"",Y11&lt;&gt;""),ABS($R11-Y11),AND($R11="",Y11=""),"",OR($R11&lt;&gt;"",Y11&lt;&gt;""),"-")</f>
        <v>#N/A</v>
      </c>
      <c r="BX11" s="120" t="e" cm="1">
        <f t="array" ref="BX11">_xlfn.IFS(AND($R11&lt;&gt;"",Z11&lt;&gt;""),ABS($R11-Z11),AND($R11="",Z11=""),"",OR($R11&lt;&gt;"",Z11&lt;&gt;""),"-")</f>
        <v>#N/A</v>
      </c>
      <c r="BY11" s="121" t="e" cm="1">
        <f t="array" ref="BY11">_xlfn.IFS(AND($S11&lt;&gt;"",T11&lt;&gt;""),ABS($S11-T11),AND($S11="",T11=""),"",OR($S11&lt;&gt;"",T11&lt;&gt;""),"-")</f>
        <v>#N/A</v>
      </c>
      <c r="BZ11" s="120" t="e" cm="1">
        <f t="array" ref="BZ11">_xlfn.IFS(AND($S11&lt;&gt;"",U11&lt;&gt;""),ABS($S11-U11),AND($S11="",U11=""),"",OR($S11&lt;&gt;"",U11&lt;&gt;""),"-")</f>
        <v>#N/A</v>
      </c>
      <c r="CA11" s="120" t="e" cm="1">
        <f t="array" ref="CA11">_xlfn.IFS(AND($S11&lt;&gt;"",V11&lt;&gt;""),ABS($S11-V11),AND($S11="",V11=""),"",OR($S11&lt;&gt;"",V11&lt;&gt;""),"-")</f>
        <v>#N/A</v>
      </c>
      <c r="CB11" s="120" t="e" cm="1">
        <f t="array" ref="CB11">_xlfn.IFS(AND($S11&lt;&gt;"",W11&lt;&gt;""),ABS($S11-W11),AND($S11="",W11=""),"",OR($S11&lt;&gt;"",W11&lt;&gt;""),"-")</f>
        <v>#N/A</v>
      </c>
      <c r="CC11" s="120" t="e" cm="1">
        <f t="array" ref="CC11">_xlfn.IFS(AND($S11&lt;&gt;"",X11&lt;&gt;""),ABS($S11-X11),AND($S11="",X11=""),"",OR($S11&lt;&gt;"",X11&lt;&gt;""),"-")</f>
        <v>#N/A</v>
      </c>
      <c r="CD11" s="120" t="e" cm="1">
        <f t="array" ref="CD11">_xlfn.IFS(AND($S11&lt;&gt;"",Y11&lt;&gt;""),ABS($S11-Y11),AND($S11="",Y11=""),"",OR($S11&lt;&gt;"",Y11&lt;&gt;""),"-")</f>
        <v>#N/A</v>
      </c>
      <c r="CE11" s="120" t="e" cm="1">
        <f t="array" ref="CE11">_xlfn.IFS(AND($S11&lt;&gt;"",Z11&lt;&gt;""),ABS($S11-Z11),AND($S11="",Z11=""),"",OR($S11&lt;&gt;"",Z11&lt;&gt;""),"-")</f>
        <v>#N/A</v>
      </c>
      <c r="CF11" s="121" t="e" cm="1">
        <f t="array" ref="CF11">_xlfn.IFS(AND($T11&lt;&gt;"",U11&lt;&gt;""),ABS($T11-U11),AND($T11="",U11=""),"",OR($T11&lt;&gt;"",U11&lt;&gt;""),"-")</f>
        <v>#N/A</v>
      </c>
      <c r="CG11" s="120" t="e" cm="1">
        <f t="array" ref="CG11">_xlfn.IFS(AND($T11&lt;&gt;"",V11&lt;&gt;""),ABS($T11-V11),AND($T11="",V11=""),"",OR($T11&lt;&gt;"",V11&lt;&gt;""),"-")</f>
        <v>#N/A</v>
      </c>
      <c r="CH11" s="120" t="e" cm="1">
        <f t="array" ref="CH11">_xlfn.IFS(AND($T11&lt;&gt;"",W11&lt;&gt;""),ABS($T11-W11),AND($T11="",W11=""),"",OR($T11&lt;&gt;"",W11&lt;&gt;""),"-")</f>
        <v>#N/A</v>
      </c>
      <c r="CI11" s="120" t="e" cm="1">
        <f t="array" ref="CI11">_xlfn.IFS(AND($T11&lt;&gt;"",X11&lt;&gt;""),ABS($T11-X11),AND($T11="",X11=""),"",OR($T11&lt;&gt;"",X11&lt;&gt;""),"-")</f>
        <v>#N/A</v>
      </c>
      <c r="CJ11" s="120" t="e" cm="1">
        <f t="array" ref="CJ11">_xlfn.IFS(AND($T11&lt;&gt;"",Y11&lt;&gt;""),ABS($T11-Y11),AND($T11="",Y11=""),"",OR($T11&lt;&gt;"",Y11&lt;&gt;""),"-")</f>
        <v>#N/A</v>
      </c>
      <c r="CK11" s="120" t="e" cm="1">
        <f t="array" ref="CK11">_xlfn.IFS(AND($T11&lt;&gt;"",Z11&lt;&gt;""),ABS($T11-Z11),AND($T11="",Z11=""),"",OR($T11&lt;&gt;"",Z11&lt;&gt;""),"-")</f>
        <v>#N/A</v>
      </c>
      <c r="CL11" s="121" t="e" cm="1">
        <f t="array" ref="CL11">_xlfn.IFS(AND($U11&lt;&gt;"",V11&lt;&gt;""),ABS($U11-V11),AND($U11="",V11=""),"",OR($U11&lt;&gt;"",V11&lt;&gt;""),"-")</f>
        <v>#N/A</v>
      </c>
      <c r="CM11" s="120" t="e" cm="1">
        <f t="array" ref="CM11">_xlfn.IFS(AND($U11&lt;&gt;"",W11&lt;&gt;""),ABS($U11-W11),AND($U11="",W11=""),"",OR($U11&lt;&gt;"",W11&lt;&gt;""),"-")</f>
        <v>#N/A</v>
      </c>
      <c r="CN11" s="120" t="e" cm="1">
        <f t="array" ref="CN11">_xlfn.IFS(AND($U11&lt;&gt;"",X11&lt;&gt;""),ABS($U11-X11),AND($U11="",X11=""),"",OR($U11&lt;&gt;"",X11&lt;&gt;""),"-")</f>
        <v>#N/A</v>
      </c>
      <c r="CO11" s="120" t="e" cm="1">
        <f t="array" ref="CO11">_xlfn.IFS(AND($U11&lt;&gt;"",Y11&lt;&gt;""),ABS($U11-Y11),AND($U11="",Y11=""),"",OR($U11&lt;&gt;"",Y11&lt;&gt;""),"-")</f>
        <v>#N/A</v>
      </c>
      <c r="CP11" s="120" t="e" cm="1">
        <f t="array" ref="CP11">_xlfn.IFS(AND($U11&lt;&gt;"",Z11&lt;&gt;""),ABS($U11-Z11),AND($U11="",Z11=""),"",OR($U11&lt;&gt;"",Z11&lt;&gt;""),"-")</f>
        <v>#N/A</v>
      </c>
      <c r="CQ11" s="121" t="e" cm="1">
        <f t="array" ref="CQ11">_xlfn.IFS(AND($V11&lt;&gt;"",W11&lt;&gt;""),ABS($V11-W11),AND($V11="",W11=""),"",OR($V11&lt;&gt;"",W11&lt;&gt;""),"-")</f>
        <v>#N/A</v>
      </c>
      <c r="CR11" s="120" t="e" cm="1">
        <f t="array" ref="CR11">_xlfn.IFS(AND($V11&lt;&gt;"",X11&lt;&gt;""),ABS($V11-X11),AND($V11="",X11=""),"",OR($V11&lt;&gt;"",X11&lt;&gt;""),"-")</f>
        <v>#N/A</v>
      </c>
      <c r="CS11" s="120" t="e" cm="1">
        <f t="array" ref="CS11">_xlfn.IFS(AND($V11&lt;&gt;"",Y11&lt;&gt;""),ABS($V11-Y11),AND($V11="",Y11=""),"",OR($V11&lt;&gt;"",Y11&lt;&gt;""),"-")</f>
        <v>#N/A</v>
      </c>
      <c r="CT11" s="120" t="e" cm="1">
        <f t="array" ref="CT11">_xlfn.IFS(AND($V11&lt;&gt;"",Z11&lt;&gt;""),ABS($V11-Z11),AND($V11="",Z11=""),"",OR($V11&lt;&gt;"",Z11&lt;&gt;""),"-")</f>
        <v>#N/A</v>
      </c>
      <c r="CU11" s="121" t="e" cm="1">
        <f t="array" ref="CU11">_xlfn.IFS(AND($W11&lt;&gt;"",X11&lt;&gt;""),ABS($W11-X11),AND($W11="",X11=""),"",OR($W11&lt;&gt;"",X11&lt;&gt;""),"-")</f>
        <v>#N/A</v>
      </c>
      <c r="CV11" s="120" t="e" cm="1">
        <f t="array" ref="CV11">_xlfn.IFS(AND($W11&lt;&gt;"",Y11&lt;&gt;""),ABS($W11-Y11),AND($W11="",Y11=""),"",OR($W11&lt;&gt;"",Y11&lt;&gt;""),"-")</f>
        <v>#N/A</v>
      </c>
      <c r="CW11" s="120" t="e" cm="1">
        <f t="array" ref="CW11">_xlfn.IFS(AND($W11&lt;&gt;"",Z11&lt;&gt;""),ABS($W11-Z11),AND($W11="",Z11=""),"",OR($W11&lt;&gt;"",Z11&lt;&gt;""),"-")</f>
        <v>#N/A</v>
      </c>
      <c r="CX11" s="121" t="e" cm="1">
        <f t="array" ref="CX11">_xlfn.IFS(AND($X11&lt;&gt;"",Y11&lt;&gt;""),ABS($X11-Y11),AND($X11="",Y11=""),"",OR($X11&lt;&gt;"",Y11&lt;&gt;""),"-")</f>
        <v>#N/A</v>
      </c>
      <c r="CY11" s="120" t="e" cm="1">
        <f t="array" ref="CY11">_xlfn.IFS(AND($X11&lt;&gt;"",Z11&lt;&gt;""),ABS($X11-Z11),AND($X11="",Z11=""),"",OR($X11&lt;&gt;"",Z11&lt;&gt;""),"-")</f>
        <v>#N/A</v>
      </c>
      <c r="CZ11" s="121" t="e" cm="1">
        <f t="array" ref="CZ11">_xlfn.IFS(AND($Y11&lt;&gt;"",Z11&lt;&gt;""),ABS($Y11-Z11),AND($Y11="",Z11=""),"",OR($Y11&lt;&gt;"",Z11&lt;&gt;""),"-")</f>
        <v>#N/A</v>
      </c>
    </row>
    <row r="12" spans="1:105" x14ac:dyDescent="0.2">
      <c r="A12" s="260" t="s">
        <v>178</v>
      </c>
      <c r="B12" s="259" t="e">
        <f>VLOOKUP($A12,Merged_couplings!$B:$BU,MATCH(B$1,Merged_couplings!$B$1:$BU$1,0),FALSE)</f>
        <v>#N/A</v>
      </c>
      <c r="C12" s="258" t="e">
        <f>VLOOKUP($A12,Merged_couplings!$B:$BU,MATCH(C$1,Merged_couplings!$B$1:$BU$1,0),FALSE)</f>
        <v>#N/A</v>
      </c>
      <c r="D12" s="258" t="e">
        <f>VLOOKUP($A12,Merged_couplings!$B:$BU,MATCH(D$1,Merged_couplings!$B$1:$BU$1,0),FALSE)</f>
        <v>#N/A</v>
      </c>
      <c r="E12" s="258" t="e">
        <f>VLOOKUP($A12,Merged_couplings!$B:$BU,MATCH(E$1,Merged_couplings!$B$1:$BU$1,0),FALSE)</f>
        <v>#N/A</v>
      </c>
      <c r="F12" s="258" t="e">
        <f>VLOOKUP($A12,Merged_couplings!$B:$BU,MATCH(F$1,Merged_couplings!$B$1:$BU$1,0),FALSE)</f>
        <v>#N/A</v>
      </c>
      <c r="G12" s="258" t="e">
        <f>VLOOKUP($A12,Merged_couplings!$B:$BU,MATCH(G$1,Merged_couplings!$B$1:$BU$1,0),FALSE)</f>
        <v>#N/A</v>
      </c>
      <c r="H12" s="258" t="e">
        <f>VLOOKUP($A12,Merged_couplings!$B:$BU,MATCH(H$1,Merged_couplings!$B$1:$BU$1,0),FALSE)</f>
        <v>#N/A</v>
      </c>
      <c r="I12" s="258" t="e">
        <f>VLOOKUP($A12,Merged_couplings!$B:$BU,MATCH(I$1,Merged_couplings!$B$1:$BU$1,0),FALSE)</f>
        <v>#N/A</v>
      </c>
      <c r="J12" s="258" t="e">
        <f>VLOOKUP($A12,Merged_couplings!$B:$BU,MATCH(J$1,Merged_couplings!$B$1:$BU$1,0),FALSE)</f>
        <v>#N/A</v>
      </c>
      <c r="K12" s="258" t="e">
        <f>VLOOKUP($A12,Merged_couplings!$B:$BU,MATCH(K$1,Merged_couplings!$B$1:$BU$1,0),FALSE)</f>
        <v>#N/A</v>
      </c>
      <c r="L12" s="258" t="e">
        <f>VLOOKUP($A12,Merged_couplings!$B:$BU,MATCH(L$1,Merged_couplings!$B$1:$BU$1,0),FALSE)</f>
        <v>#N/A</v>
      </c>
      <c r="M12" s="258" t="e">
        <f>VLOOKUP($A12,Merged_couplings!$B:$BU,MATCH(M$1,Merged_couplings!$B$1:$BU$1,0),FALSE)</f>
        <v>#N/A</v>
      </c>
      <c r="N12" s="121" t="e">
        <f>IF(OR(B12="BIG",B12="BI-",B12="B-G"),VLOOKUP($A12,Merged_couplings!$B:$BU,MATCH(N$1,Merged_couplings!$B$1:$BU$1,0),FALSE),"")</f>
        <v>#N/A</v>
      </c>
      <c r="P12" s="120" t="e">
        <f>IF(OR(C12="BIG",C12="BI-",C12="B-G"),VLOOKUP($A12,Merged_couplings!$B:$BU,MATCH(P$1,Merged_couplings!$B$1:$BU$1,0),FALSE),"")</f>
        <v>#N/A</v>
      </c>
      <c r="Q12" s="120" t="e">
        <f>IF(OR(D12="BIG",D12="BI-",D12="B-G"),VLOOKUP($A12,Merged_couplings!$B:$BU,MATCH(Q$1,Merged_couplings!$B$1:$BU$1,0),FALSE),"")</f>
        <v>#N/A</v>
      </c>
      <c r="R12" s="120" t="e">
        <f>IF(OR(E12="BIG",E12="BI-",E12="B-G"),VLOOKUP($A12,Merged_couplings!$B:$BU,MATCH(R$1,Merged_couplings!$B$1:$BU$1,0),FALSE),"")</f>
        <v>#N/A</v>
      </c>
      <c r="S12" s="120" t="e">
        <f>IF(OR(F12="BIG",F12="BI-",F12="B-G"),VLOOKUP($A12,Merged_couplings!$B:$BU,MATCH(S$1,Merged_couplings!$B$1:$BU$1,0),FALSE),"")</f>
        <v>#N/A</v>
      </c>
      <c r="T12" s="120" t="e">
        <f>IF(OR(G12="BIG",G12="BI-",G12="B-G"),VLOOKUP($A12,Merged_couplings!$B:$BU,MATCH(T$1,Merged_couplings!$B$1:$BU$1,0),FALSE),"")</f>
        <v>#N/A</v>
      </c>
      <c r="U12" s="120" t="e">
        <f>IF(OR(H12="BIG",H12="BI-",H12="B-G"),VLOOKUP($A12,Merged_couplings!$B:$BU,MATCH(U$1,Merged_couplings!$B$1:$BU$1,0),FALSE),"")</f>
        <v>#N/A</v>
      </c>
      <c r="V12" s="120" t="e">
        <f>IF(OR(I12="BIG",I12="BI-",I12="B-G"),VLOOKUP($A12,Merged_couplings!$B:$BU,MATCH(V$1,Merged_couplings!$B$1:$BU$1,0),FALSE),"")</f>
        <v>#N/A</v>
      </c>
      <c r="W12" s="120" t="e">
        <f>IF(OR(J12="BIG",J12="BI-",J12="B-G"),VLOOKUP($A12,Merged_couplings!$B:$BU,MATCH(W$1,Merged_couplings!$B$1:$BU$1,0),FALSE),"")</f>
        <v>#N/A</v>
      </c>
      <c r="X12" s="120" t="e">
        <f>IF(OR(K12="BIG",K12="BI-",K12="B-G"),VLOOKUP($A12,Merged_couplings!$B:$BU,MATCH(X$1,Merged_couplings!$B$1:$BU$1,0),FALSE),"")</f>
        <v>#N/A</v>
      </c>
      <c r="Y12" s="120" t="e">
        <f>IF(OR(L12="BIG",L12="BI-",L12="B-G"),VLOOKUP($A12,Merged_couplings!$B:$BU,MATCH(Y$1,Merged_couplings!$B$1:$BU$1,0),FALSE),"")</f>
        <v>#N/A</v>
      </c>
      <c r="Z12" s="120" t="e">
        <f>IF(OR(M12="BIG",M12="BI-",M12="B-G"),VLOOKUP($A12,Merged_couplings!$B:$BU,MATCH(Z$1,Merged_couplings!$B$1:$BU$1,0),FALSE),"")</f>
        <v>#N/A</v>
      </c>
      <c r="AA12" s="123"/>
      <c r="AB12" s="340" t="e" cm="1">
        <f t="array" ref="AB12">_xlfn.IFS(AND($N12&lt;&gt;"",P12&lt;&gt;""),ABS($N12-P12),AND($N12="",P12=""),"",OR($N12&lt;&gt;"",P12&lt;&gt;""),"-")</f>
        <v>#N/A</v>
      </c>
      <c r="AC12" s="122" t="e" cm="1">
        <f t="array" ref="AC12">_xlfn.IFS(AND($N12&lt;&gt;"",Q12&lt;&gt;""),ABS($N12-Q12),AND($N12="",Q12=""),"",OR($N12&lt;&gt;"",Q12&lt;&gt;""),"-")</f>
        <v>#N/A</v>
      </c>
      <c r="AD12" s="122" t="e" cm="1">
        <f t="array" ref="AD12">_xlfn.IFS(AND($N12&lt;&gt;"",R12&lt;&gt;""),ABS($N12-R12),AND($N12="",R12=""),"",OR($N12&lt;&gt;"",R12&lt;&gt;""),"-")</f>
        <v>#N/A</v>
      </c>
      <c r="AE12" s="122" t="e" cm="1">
        <f t="array" ref="AE12">_xlfn.IFS(AND($N12&lt;&gt;"",S12&lt;&gt;""),ABS($N12-S12),AND($N12="",S12=""),"",OR($N12&lt;&gt;"",S12&lt;&gt;""),"-")</f>
        <v>#N/A</v>
      </c>
      <c r="AF12" s="122" t="e" cm="1">
        <f t="array" ref="AF12">_xlfn.IFS(AND($N12&lt;&gt;"",T12&lt;&gt;""),ABS($N12-T12),AND($N12="",T12=""),"",OR($N12&lt;&gt;"",T12&lt;&gt;""),"-")</f>
        <v>#N/A</v>
      </c>
      <c r="AG12" s="122" t="e" cm="1">
        <f t="array" ref="AG12">_xlfn.IFS(AND($N12&lt;&gt;"",U12&lt;&gt;""),ABS($N12-U12),AND($N12="",U12=""),"",OR($N12&lt;&gt;"",U12&lt;&gt;""),"-")</f>
        <v>#N/A</v>
      </c>
      <c r="AH12" s="122" t="e" cm="1">
        <f t="array" ref="AH12">_xlfn.IFS(AND($N12&lt;&gt;"",V12&lt;&gt;""),ABS($N12-V12),AND($N12="",V12=""),"",OR($N12&lt;&gt;"",V12&lt;&gt;""),"-")</f>
        <v>#N/A</v>
      </c>
      <c r="AI12" s="122" t="e" cm="1">
        <f t="array" ref="AI12">_xlfn.IFS(AND($N12&lt;&gt;"",W12&lt;&gt;""),ABS($N12-W12),AND($N12="",W12=""),"",OR($N12&lt;&gt;"",W12&lt;&gt;""),"-")</f>
        <v>#N/A</v>
      </c>
      <c r="AJ12" s="122" t="e" cm="1">
        <f t="array" ref="AJ12">_xlfn.IFS(AND($N12&lt;&gt;"",X12&lt;&gt;""),ABS($N12-X12),AND($N12="",X12=""),"",OR($N12&lt;&gt;"",X12&lt;&gt;""),"-")</f>
        <v>#N/A</v>
      </c>
      <c r="AK12" s="122" t="e" cm="1">
        <f t="array" ref="AK12">_xlfn.IFS(AND($N12&lt;&gt;"",Y12&lt;&gt;""),ABS($N12-Y12),AND($N12="",Y12=""),"",OR($N12&lt;&gt;"",Y12&lt;&gt;""),"-")</f>
        <v>#N/A</v>
      </c>
      <c r="AL12" s="122" t="e" cm="1">
        <f t="array" ref="AL12">_xlfn.IFS(AND($N12&lt;&gt;"",Z12&lt;&gt;""),ABS($N12-Z12),AND($N12="",Z12=""),"",OR($N12&lt;&gt;"",Z12&lt;&gt;""),"-")</f>
        <v>#N/A</v>
      </c>
      <c r="AM12" s="340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1" t="e" cm="1">
        <f t="array" ref="AX12">_xlfn.IFS(AND($P12&lt;&gt;"",Q12&lt;&gt;""),ABS($P12-Q12),AND($P12="",Q12=""),"",OR($P12&lt;&gt;"",Q12&lt;&gt;""),"-")</f>
        <v>#N/A</v>
      </c>
      <c r="AY12" s="120" t="e" cm="1">
        <f t="array" ref="AY12">_xlfn.IFS(AND($P12&lt;&gt;"",R12&lt;&gt;""),ABS($P12-R12),AND($P12="",R12=""),"",OR($P12&lt;&gt;"",R12&lt;&gt;""),"-")</f>
        <v>#N/A</v>
      </c>
      <c r="AZ12" s="120" t="e" cm="1">
        <f t="array" ref="AZ12">_xlfn.IFS(AND($P12&lt;&gt;"",S12&lt;&gt;""),ABS($P12-S12),AND($P12="",S12=""),"",OR($P12&lt;&gt;"",S12&lt;&gt;""),"-")</f>
        <v>#N/A</v>
      </c>
      <c r="BA12" s="120" t="e" cm="1">
        <f t="array" ref="BA12">_xlfn.IFS(AND($P12&lt;&gt;"",T12&lt;&gt;""),ABS($P12-T12),AND($P12="",T12=""),"",OR($P12&lt;&gt;"",T12&lt;&gt;""),"-")</f>
        <v>#N/A</v>
      </c>
      <c r="BB12" s="120" t="e" cm="1">
        <f t="array" ref="BB12">_xlfn.IFS(AND($P12&lt;&gt;"",U12&lt;&gt;""),ABS($P12-U12),AND($P12="",U12=""),"",OR($P12&lt;&gt;"",U12&lt;&gt;""),"-")</f>
        <v>#N/A</v>
      </c>
      <c r="BC12" s="120" t="e" cm="1">
        <f t="array" ref="BC12">_xlfn.IFS(AND($P12&lt;&gt;"",V12&lt;&gt;""),ABS($P12-V12),AND($P12="",V12=""),"",OR($P12&lt;&gt;"",V12&lt;&gt;""),"-")</f>
        <v>#N/A</v>
      </c>
      <c r="BD12" s="120" t="e" cm="1">
        <f t="array" ref="BD12">_xlfn.IFS(AND($P12&lt;&gt;"",W12&lt;&gt;""),ABS($P12-W12),AND($P12="",W12=""),"",OR($P12&lt;&gt;"",W12&lt;&gt;""),"-")</f>
        <v>#N/A</v>
      </c>
      <c r="BE12" s="120" t="e" cm="1">
        <f t="array" ref="BE12">_xlfn.IFS(AND($P12&lt;&gt;"",X12&lt;&gt;""),ABS($P12-X12),AND($P12="",X12=""),"",OR($P12&lt;&gt;"",X12&lt;&gt;""),"-")</f>
        <v>#N/A</v>
      </c>
      <c r="BF12" s="120" t="e" cm="1">
        <f t="array" ref="BF12">_xlfn.IFS(AND($P12&lt;&gt;"",Y12&lt;&gt;""),ABS($P12-Y12),AND($P12="",Y12=""),"",OR($P12&lt;&gt;"",Y12&lt;&gt;""),"-")</f>
        <v>#N/A</v>
      </c>
      <c r="BG12" s="120" t="e" cm="1">
        <f t="array" ref="BG12">_xlfn.IFS(AND($P12&lt;&gt;"",Z12&lt;&gt;""),ABS($P12-Z12),AND($P12="",Z12=""),"",OR($P12&lt;&gt;"",Z12&lt;&gt;""),"-")</f>
        <v>#N/A</v>
      </c>
      <c r="BH12" s="121" t="e" cm="1">
        <f t="array" ref="BH12">_xlfn.IFS(AND($Q12&lt;&gt;"",R12&lt;&gt;""),ABS($Q12-R12),AND($Q12="",R12=""),"",OR($Q12&lt;&gt;"",R12&lt;&gt;""),"-")</f>
        <v>#N/A</v>
      </c>
      <c r="BI12" s="120" t="e" cm="1">
        <f t="array" ref="BI12">_xlfn.IFS(AND($Q12&lt;&gt;"",S12&lt;&gt;""),ABS($Q12-S12),AND($Q12="",S12=""),"",OR($Q12&lt;&gt;"",S12&lt;&gt;""),"-")</f>
        <v>#N/A</v>
      </c>
      <c r="BJ12" s="120" t="e" cm="1">
        <f t="array" ref="BJ12">_xlfn.IFS(AND($Q12&lt;&gt;"",T12&lt;&gt;""),ABS($Q12-T12),AND($Q12="",T12=""),"",OR($Q12&lt;&gt;"",T12&lt;&gt;""),"-")</f>
        <v>#N/A</v>
      </c>
      <c r="BK12" s="120" t="e" cm="1">
        <f t="array" ref="BK12">_xlfn.IFS(AND($Q12&lt;&gt;"",U12&lt;&gt;""),ABS($Q12-U12),AND($Q12="",U12=""),"",OR($Q12&lt;&gt;"",U12&lt;&gt;""),"-")</f>
        <v>#N/A</v>
      </c>
      <c r="BL12" s="120" t="e" cm="1">
        <f t="array" ref="BL12">_xlfn.IFS(AND($Q12&lt;&gt;"",V12&lt;&gt;""),ABS($Q12-V12),AND($Q12="",V12=""),"",OR($Q12&lt;&gt;"",V12&lt;&gt;""),"-")</f>
        <v>#N/A</v>
      </c>
      <c r="BM12" s="120" t="e" cm="1">
        <f t="array" ref="BM12">_xlfn.IFS(AND($Q12&lt;&gt;"",W12&lt;&gt;""),ABS($Q12-W12),AND($Q12="",W12=""),"",OR($Q12&lt;&gt;"",W12&lt;&gt;""),"-")</f>
        <v>#N/A</v>
      </c>
      <c r="BN12" s="120" t="e" cm="1">
        <f t="array" ref="BN12">_xlfn.IFS(AND($Q12&lt;&gt;"",X12&lt;&gt;""),ABS($Q12-X12),AND($Q12="",X12=""),"",OR($Q12&lt;&gt;"",X12&lt;&gt;""),"-")</f>
        <v>#N/A</v>
      </c>
      <c r="BO12" s="120" t="e" cm="1">
        <f t="array" ref="BO12">_xlfn.IFS(AND($Q12&lt;&gt;"",Y12&lt;&gt;""),ABS($Q12-Y12),AND($Q12="",Y12=""),"",OR($Q12&lt;&gt;"",Y12&lt;&gt;""),"-")</f>
        <v>#N/A</v>
      </c>
      <c r="BP12" s="120" t="e" cm="1">
        <f t="array" ref="BP12">_xlfn.IFS(AND($Q12&lt;&gt;"",Z12&lt;&gt;""),ABS($Q12-Z12),AND($Q12="",Z12=""),"",OR($Q12&lt;&gt;"",Z12&lt;&gt;""),"-")</f>
        <v>#N/A</v>
      </c>
      <c r="BQ12" s="121" t="e" cm="1">
        <f t="array" ref="BQ12">_xlfn.IFS(AND($R12&lt;&gt;"",S12&lt;&gt;""),ABS($R12-S12),AND($R12="",S12=""),"",OR($R12&lt;&gt;"",S12&lt;&gt;""),"-")</f>
        <v>#N/A</v>
      </c>
      <c r="BR12" s="120" t="e" cm="1">
        <f t="array" ref="BR12">_xlfn.IFS(AND($R12&lt;&gt;"",T12&lt;&gt;""),ABS($R12-T12),AND($R12="",T12=""),"",OR($R12&lt;&gt;"",T12&lt;&gt;""),"-")</f>
        <v>#N/A</v>
      </c>
      <c r="BS12" s="120" t="e" cm="1">
        <f t="array" ref="BS12">_xlfn.IFS(AND($R12&lt;&gt;"",U12&lt;&gt;""),ABS($R12-U12),AND($R12="",U12=""),"",OR($R12&lt;&gt;"",U12&lt;&gt;""),"-")</f>
        <v>#N/A</v>
      </c>
      <c r="BT12" s="120" t="e" cm="1">
        <f t="array" ref="BT12">_xlfn.IFS(AND($R12&lt;&gt;"",V12&lt;&gt;""),ABS($R12-V12),AND($R12="",V12=""),"",OR($R12&lt;&gt;"",V12&lt;&gt;""),"-")</f>
        <v>#N/A</v>
      </c>
      <c r="BU12" s="120" t="e" cm="1">
        <f t="array" ref="BU12">_xlfn.IFS(AND($R12&lt;&gt;"",W12&lt;&gt;""),ABS($R12-W12),AND($R12="",W12=""),"",OR($R12&lt;&gt;"",W12&lt;&gt;""),"-")</f>
        <v>#N/A</v>
      </c>
      <c r="BV12" s="120" t="e" cm="1">
        <f t="array" ref="BV12">_xlfn.IFS(AND($R12&lt;&gt;"",X12&lt;&gt;""),ABS($R12-X12),AND($R12="",X12=""),"",OR($R12&lt;&gt;"",X12&lt;&gt;""),"-")</f>
        <v>#N/A</v>
      </c>
      <c r="BW12" s="120" t="e" cm="1">
        <f t="array" ref="BW12">_xlfn.IFS(AND($R12&lt;&gt;"",Y12&lt;&gt;""),ABS($R12-Y12),AND($R12="",Y12=""),"",OR($R12&lt;&gt;"",Y12&lt;&gt;""),"-")</f>
        <v>#N/A</v>
      </c>
      <c r="BX12" s="120" t="e" cm="1">
        <f t="array" ref="BX12">_xlfn.IFS(AND($R12&lt;&gt;"",Z12&lt;&gt;""),ABS($R12-Z12),AND($R12="",Z12=""),"",OR($R12&lt;&gt;"",Z12&lt;&gt;""),"-")</f>
        <v>#N/A</v>
      </c>
      <c r="BY12" s="121" t="e" cm="1">
        <f t="array" ref="BY12">_xlfn.IFS(AND($S12&lt;&gt;"",T12&lt;&gt;""),ABS($S12-T12),AND($S12="",T12=""),"",OR($S12&lt;&gt;"",T12&lt;&gt;""),"-")</f>
        <v>#N/A</v>
      </c>
      <c r="BZ12" s="120" t="e" cm="1">
        <f t="array" ref="BZ12">_xlfn.IFS(AND($S12&lt;&gt;"",U12&lt;&gt;""),ABS($S12-U12),AND($S12="",U12=""),"",OR($S12&lt;&gt;"",U12&lt;&gt;""),"-")</f>
        <v>#N/A</v>
      </c>
      <c r="CA12" s="120" t="e" cm="1">
        <f t="array" ref="CA12">_xlfn.IFS(AND($S12&lt;&gt;"",V12&lt;&gt;""),ABS($S12-V12),AND($S12="",V12=""),"",OR($S12&lt;&gt;"",V12&lt;&gt;""),"-")</f>
        <v>#N/A</v>
      </c>
      <c r="CB12" s="120" t="e" cm="1">
        <f t="array" ref="CB12">_xlfn.IFS(AND($S12&lt;&gt;"",W12&lt;&gt;""),ABS($S12-W12),AND($S12="",W12=""),"",OR($S12&lt;&gt;"",W12&lt;&gt;""),"-")</f>
        <v>#N/A</v>
      </c>
      <c r="CC12" s="120" t="e" cm="1">
        <f t="array" ref="CC12">_xlfn.IFS(AND($S12&lt;&gt;"",X12&lt;&gt;""),ABS($S12-X12),AND($S12="",X12=""),"",OR($S12&lt;&gt;"",X12&lt;&gt;""),"-")</f>
        <v>#N/A</v>
      </c>
      <c r="CD12" s="120" t="e" cm="1">
        <f t="array" ref="CD12">_xlfn.IFS(AND($S12&lt;&gt;"",Y12&lt;&gt;""),ABS($S12-Y12),AND($S12="",Y12=""),"",OR($S12&lt;&gt;"",Y12&lt;&gt;""),"-")</f>
        <v>#N/A</v>
      </c>
      <c r="CE12" s="120" t="e" cm="1">
        <f t="array" ref="CE12">_xlfn.IFS(AND($S12&lt;&gt;"",Z12&lt;&gt;""),ABS($S12-Z12),AND($S12="",Z12=""),"",OR($S12&lt;&gt;"",Z12&lt;&gt;""),"-")</f>
        <v>#N/A</v>
      </c>
      <c r="CF12" s="121" t="e" cm="1">
        <f t="array" ref="CF12">_xlfn.IFS(AND($T12&lt;&gt;"",U12&lt;&gt;""),ABS($T12-U12),AND($T12="",U12=""),"",OR($T12&lt;&gt;"",U12&lt;&gt;""),"-")</f>
        <v>#N/A</v>
      </c>
      <c r="CG12" s="120" t="e" cm="1">
        <f t="array" ref="CG12">_xlfn.IFS(AND($T12&lt;&gt;"",V12&lt;&gt;""),ABS($T12-V12),AND($T12="",V12=""),"",OR($T12&lt;&gt;"",V12&lt;&gt;""),"-")</f>
        <v>#N/A</v>
      </c>
      <c r="CH12" s="120" t="e" cm="1">
        <f t="array" ref="CH12">_xlfn.IFS(AND($T12&lt;&gt;"",W12&lt;&gt;""),ABS($T12-W12),AND($T12="",W12=""),"",OR($T12&lt;&gt;"",W12&lt;&gt;""),"-")</f>
        <v>#N/A</v>
      </c>
      <c r="CI12" s="120" t="e" cm="1">
        <f t="array" ref="CI12">_xlfn.IFS(AND($T12&lt;&gt;"",X12&lt;&gt;""),ABS($T12-X12),AND($T12="",X12=""),"",OR($T12&lt;&gt;"",X12&lt;&gt;""),"-")</f>
        <v>#N/A</v>
      </c>
      <c r="CJ12" s="120" t="e" cm="1">
        <f t="array" ref="CJ12">_xlfn.IFS(AND($T12&lt;&gt;"",Y12&lt;&gt;""),ABS($T12-Y12),AND($T12="",Y12=""),"",OR($T12&lt;&gt;"",Y12&lt;&gt;""),"-")</f>
        <v>#N/A</v>
      </c>
      <c r="CK12" s="120" t="e" cm="1">
        <f t="array" ref="CK12">_xlfn.IFS(AND($T12&lt;&gt;"",Z12&lt;&gt;""),ABS($T12-Z12),AND($T12="",Z12=""),"",OR($T12&lt;&gt;"",Z12&lt;&gt;""),"-")</f>
        <v>#N/A</v>
      </c>
      <c r="CL12" s="121" t="e" cm="1">
        <f t="array" ref="CL12">_xlfn.IFS(AND($U12&lt;&gt;"",V12&lt;&gt;""),ABS($U12-V12),AND($U12="",V12=""),"",OR($U12&lt;&gt;"",V12&lt;&gt;""),"-")</f>
        <v>#N/A</v>
      </c>
      <c r="CM12" s="120" t="e" cm="1">
        <f t="array" ref="CM12">_xlfn.IFS(AND($U12&lt;&gt;"",W12&lt;&gt;""),ABS($U12-W12),AND($U12="",W12=""),"",OR($U12&lt;&gt;"",W12&lt;&gt;""),"-")</f>
        <v>#N/A</v>
      </c>
      <c r="CN12" s="120" t="e" cm="1">
        <f t="array" ref="CN12">_xlfn.IFS(AND($U12&lt;&gt;"",X12&lt;&gt;""),ABS($U12-X12),AND($U12="",X12=""),"",OR($U12&lt;&gt;"",X12&lt;&gt;""),"-")</f>
        <v>#N/A</v>
      </c>
      <c r="CO12" s="120" t="e" cm="1">
        <f t="array" ref="CO12">_xlfn.IFS(AND($U12&lt;&gt;"",Y12&lt;&gt;""),ABS($U12-Y12),AND($U12="",Y12=""),"",OR($U12&lt;&gt;"",Y12&lt;&gt;""),"-")</f>
        <v>#N/A</v>
      </c>
      <c r="CP12" s="120" t="e" cm="1">
        <f t="array" ref="CP12">_xlfn.IFS(AND($U12&lt;&gt;"",Z12&lt;&gt;""),ABS($U12-Z12),AND($U12="",Z12=""),"",OR($U12&lt;&gt;"",Z12&lt;&gt;""),"-")</f>
        <v>#N/A</v>
      </c>
      <c r="CQ12" s="121" t="e" cm="1">
        <f t="array" ref="CQ12">_xlfn.IFS(AND($V12&lt;&gt;"",W12&lt;&gt;""),ABS($V12-W12),AND($V12="",W12=""),"",OR($V12&lt;&gt;"",W12&lt;&gt;""),"-")</f>
        <v>#N/A</v>
      </c>
      <c r="CR12" s="120" t="e" cm="1">
        <f t="array" ref="CR12">_xlfn.IFS(AND($V12&lt;&gt;"",X12&lt;&gt;""),ABS($V12-X12),AND($V12="",X12=""),"",OR($V12&lt;&gt;"",X12&lt;&gt;""),"-")</f>
        <v>#N/A</v>
      </c>
      <c r="CS12" s="120" t="e" cm="1">
        <f t="array" ref="CS12">_xlfn.IFS(AND($V12&lt;&gt;"",Y12&lt;&gt;""),ABS($V12-Y12),AND($V12="",Y12=""),"",OR($V12&lt;&gt;"",Y12&lt;&gt;""),"-")</f>
        <v>#N/A</v>
      </c>
      <c r="CT12" s="120" t="e" cm="1">
        <f t="array" ref="CT12">_xlfn.IFS(AND($V12&lt;&gt;"",Z12&lt;&gt;""),ABS($V12-Z12),AND($V12="",Z12=""),"",OR($V12&lt;&gt;"",Z12&lt;&gt;""),"-")</f>
        <v>#N/A</v>
      </c>
      <c r="CU12" s="121" t="e" cm="1">
        <f t="array" ref="CU12">_xlfn.IFS(AND($W12&lt;&gt;"",X12&lt;&gt;""),ABS($W12-X12),AND($W12="",X12=""),"",OR($W12&lt;&gt;"",X12&lt;&gt;""),"-")</f>
        <v>#N/A</v>
      </c>
      <c r="CV12" s="120" t="e" cm="1">
        <f t="array" ref="CV12">_xlfn.IFS(AND($W12&lt;&gt;"",Y12&lt;&gt;""),ABS($W12-Y12),AND($W12="",Y12=""),"",OR($W12&lt;&gt;"",Y12&lt;&gt;""),"-")</f>
        <v>#N/A</v>
      </c>
      <c r="CW12" s="120" t="e" cm="1">
        <f t="array" ref="CW12">_xlfn.IFS(AND($W12&lt;&gt;"",Z12&lt;&gt;""),ABS($W12-Z12),AND($W12="",Z12=""),"",OR($W12&lt;&gt;"",Z12&lt;&gt;""),"-")</f>
        <v>#N/A</v>
      </c>
      <c r="CX12" s="121" t="e" cm="1">
        <f t="array" ref="CX12">_xlfn.IFS(AND($X12&lt;&gt;"",Y12&lt;&gt;""),ABS($X12-Y12),AND($X12="",Y12=""),"",OR($X12&lt;&gt;"",Y12&lt;&gt;""),"-")</f>
        <v>#N/A</v>
      </c>
      <c r="CY12" s="120" t="e" cm="1">
        <f t="array" ref="CY12">_xlfn.IFS(AND($X12&lt;&gt;"",Z12&lt;&gt;""),ABS($X12-Z12),AND($X12="",Z12=""),"",OR($X12&lt;&gt;"",Z12&lt;&gt;""),"-")</f>
        <v>#N/A</v>
      </c>
      <c r="CZ12" s="121" t="e" cm="1">
        <f t="array" ref="CZ12">_xlfn.IFS(AND($Y12&lt;&gt;"",Z12&lt;&gt;""),ABS($Y12-Z12),AND($Y12="",Z12=""),"",OR($Y12&lt;&gt;"",Z12&lt;&gt;""),"-")</f>
        <v>#N/A</v>
      </c>
    </row>
    <row r="13" spans="1:105" x14ac:dyDescent="0.2">
      <c r="A13" s="260" t="s">
        <v>170</v>
      </c>
      <c r="B13" s="259" t="e">
        <f>VLOOKUP($A13,Merged_couplings!$B:$BU,MATCH(B$1,Merged_couplings!$B$1:$BU$1,0),FALSE)</f>
        <v>#N/A</v>
      </c>
      <c r="C13" s="258" t="e">
        <f>VLOOKUP($A13,Merged_couplings!$B:$BU,MATCH(C$1,Merged_couplings!$B$1:$BU$1,0),FALSE)</f>
        <v>#N/A</v>
      </c>
      <c r="D13" s="258" t="e">
        <f>VLOOKUP($A13,Merged_couplings!$B:$BU,MATCH(D$1,Merged_couplings!$B$1:$BU$1,0),FALSE)</f>
        <v>#N/A</v>
      </c>
      <c r="E13" s="258" t="e">
        <f>VLOOKUP($A13,Merged_couplings!$B:$BU,MATCH(E$1,Merged_couplings!$B$1:$BU$1,0),FALSE)</f>
        <v>#N/A</v>
      </c>
      <c r="F13" s="258" t="e">
        <f>VLOOKUP($A13,Merged_couplings!$B:$BU,MATCH(F$1,Merged_couplings!$B$1:$BU$1,0),FALSE)</f>
        <v>#N/A</v>
      </c>
      <c r="G13" s="258" t="e">
        <f>VLOOKUP($A13,Merged_couplings!$B:$BU,MATCH(G$1,Merged_couplings!$B$1:$BU$1,0),FALSE)</f>
        <v>#N/A</v>
      </c>
      <c r="H13" s="258" t="e">
        <f>VLOOKUP($A13,Merged_couplings!$B:$BU,MATCH(H$1,Merged_couplings!$B$1:$BU$1,0),FALSE)</f>
        <v>#N/A</v>
      </c>
      <c r="I13" s="258" t="e">
        <f>VLOOKUP($A13,Merged_couplings!$B:$BU,MATCH(I$1,Merged_couplings!$B$1:$BU$1,0),FALSE)</f>
        <v>#N/A</v>
      </c>
      <c r="J13" s="258" t="e">
        <f>VLOOKUP($A13,Merged_couplings!$B:$BU,MATCH(J$1,Merged_couplings!$B$1:$BU$1,0),FALSE)</f>
        <v>#N/A</v>
      </c>
      <c r="K13" s="258" t="e">
        <f>VLOOKUP($A13,Merged_couplings!$B:$BU,MATCH(K$1,Merged_couplings!$B$1:$BU$1,0),FALSE)</f>
        <v>#N/A</v>
      </c>
      <c r="L13" s="258" t="e">
        <f>VLOOKUP($A13,Merged_couplings!$B:$BU,MATCH(L$1,Merged_couplings!$B$1:$BU$1,0),FALSE)</f>
        <v>#N/A</v>
      </c>
      <c r="M13" s="258" t="e">
        <f>VLOOKUP($A13,Merged_couplings!$B:$BU,MATCH(M$1,Merged_couplings!$B$1:$BU$1,0),FALSE)</f>
        <v>#N/A</v>
      </c>
      <c r="N13" s="121" t="e">
        <f>IF(OR(B13="BIG",B13="BI-",B13="B-G"),VLOOKUP($A13,Merged_couplings!$B:$BU,MATCH(N$1,Merged_couplings!$B$1:$BU$1,0),FALSE),"")</f>
        <v>#N/A</v>
      </c>
      <c r="P13" s="120" t="e">
        <f>IF(OR(C13="BIG",C13="BI-",C13="B-G"),VLOOKUP($A13,Merged_couplings!$B:$BU,MATCH(P$1,Merged_couplings!$B$1:$BU$1,0),FALSE),"")</f>
        <v>#N/A</v>
      </c>
      <c r="Q13" s="120" t="e">
        <f>IF(OR(D13="BIG",D13="BI-",D13="B-G"),VLOOKUP($A13,Merged_couplings!$B:$BU,MATCH(Q$1,Merged_couplings!$B$1:$BU$1,0),FALSE),"")</f>
        <v>#N/A</v>
      </c>
      <c r="R13" s="120" t="e">
        <f>IF(OR(E13="BIG",E13="BI-",E13="B-G"),VLOOKUP($A13,Merged_couplings!$B:$BU,MATCH(R$1,Merged_couplings!$B$1:$BU$1,0),FALSE),"")</f>
        <v>#N/A</v>
      </c>
      <c r="S13" s="120" t="e">
        <f>IF(OR(F13="BIG",F13="BI-",F13="B-G"),VLOOKUP($A13,Merged_couplings!$B:$BU,MATCH(S$1,Merged_couplings!$B$1:$BU$1,0),FALSE),"")</f>
        <v>#N/A</v>
      </c>
      <c r="T13" s="120" t="e">
        <f>IF(OR(G13="BIG",G13="BI-",G13="B-G"),VLOOKUP($A13,Merged_couplings!$B:$BU,MATCH(T$1,Merged_couplings!$B$1:$BU$1,0),FALSE),"")</f>
        <v>#N/A</v>
      </c>
      <c r="U13" s="120" t="e">
        <f>IF(OR(H13="BIG",H13="BI-",H13="B-G"),VLOOKUP($A13,Merged_couplings!$B:$BU,MATCH(U$1,Merged_couplings!$B$1:$BU$1,0),FALSE),"")</f>
        <v>#N/A</v>
      </c>
      <c r="V13" s="120" t="e">
        <f>IF(OR(I13="BIG",I13="BI-",I13="B-G"),VLOOKUP($A13,Merged_couplings!$B:$BU,MATCH(V$1,Merged_couplings!$B$1:$BU$1,0),FALSE),"")</f>
        <v>#N/A</v>
      </c>
      <c r="W13" s="120" t="e">
        <f>IF(OR(J13="BIG",J13="BI-",J13="B-G"),VLOOKUP($A13,Merged_couplings!$B:$BU,MATCH(W$1,Merged_couplings!$B$1:$BU$1,0),FALSE),"")</f>
        <v>#N/A</v>
      </c>
      <c r="X13" s="120" t="e">
        <f>IF(OR(K13="BIG",K13="BI-",K13="B-G"),VLOOKUP($A13,Merged_couplings!$B:$BU,MATCH(X$1,Merged_couplings!$B$1:$BU$1,0),FALSE),"")</f>
        <v>#N/A</v>
      </c>
      <c r="Y13" s="120" t="e">
        <f>IF(OR(L13="BIG",L13="BI-",L13="B-G"),VLOOKUP($A13,Merged_couplings!$B:$BU,MATCH(Y$1,Merged_couplings!$B$1:$BU$1,0),FALSE),"")</f>
        <v>#N/A</v>
      </c>
      <c r="Z13" s="120" t="e">
        <f>IF(OR(M13="BIG",M13="BI-",M13="B-G"),VLOOKUP($A13,Merged_couplings!$B:$BU,MATCH(Z$1,Merged_couplings!$B$1:$BU$1,0),FALSE),"")</f>
        <v>#N/A</v>
      </c>
      <c r="AA13" s="123"/>
      <c r="AB13" s="340" t="e" cm="1">
        <f t="array" ref="AB13">_xlfn.IFS(AND($N13&lt;&gt;"",P13&lt;&gt;""),ABS($N13-P13),AND($N13="",P13=""),"",OR($N13&lt;&gt;"",P13&lt;&gt;""),"-")</f>
        <v>#N/A</v>
      </c>
      <c r="AC13" s="122" t="e" cm="1">
        <f t="array" ref="AC13">_xlfn.IFS(AND($N13&lt;&gt;"",Q13&lt;&gt;""),ABS($N13-Q13),AND($N13="",Q13=""),"",OR($N13&lt;&gt;"",Q13&lt;&gt;""),"-")</f>
        <v>#N/A</v>
      </c>
      <c r="AD13" s="122" t="e" cm="1">
        <f t="array" ref="AD13">_xlfn.IFS(AND($N13&lt;&gt;"",R13&lt;&gt;""),ABS($N13-R13),AND($N13="",R13=""),"",OR($N13&lt;&gt;"",R13&lt;&gt;""),"-")</f>
        <v>#N/A</v>
      </c>
      <c r="AE13" s="122" t="e" cm="1">
        <f t="array" ref="AE13">_xlfn.IFS(AND($N13&lt;&gt;"",S13&lt;&gt;""),ABS($N13-S13),AND($N13="",S13=""),"",OR($N13&lt;&gt;"",S13&lt;&gt;""),"-")</f>
        <v>#N/A</v>
      </c>
      <c r="AF13" s="122" t="e" cm="1">
        <f t="array" ref="AF13">_xlfn.IFS(AND($N13&lt;&gt;"",T13&lt;&gt;""),ABS($N13-T13),AND($N13="",T13=""),"",OR($N13&lt;&gt;"",T13&lt;&gt;""),"-")</f>
        <v>#N/A</v>
      </c>
      <c r="AG13" s="122" t="e" cm="1">
        <f t="array" ref="AG13">_xlfn.IFS(AND($N13&lt;&gt;"",U13&lt;&gt;""),ABS($N13-U13),AND($N13="",U13=""),"",OR($N13&lt;&gt;"",U13&lt;&gt;""),"-")</f>
        <v>#N/A</v>
      </c>
      <c r="AH13" s="122" t="e" cm="1">
        <f t="array" ref="AH13">_xlfn.IFS(AND($N13&lt;&gt;"",V13&lt;&gt;""),ABS($N13-V13),AND($N13="",V13=""),"",OR($N13&lt;&gt;"",V13&lt;&gt;""),"-")</f>
        <v>#N/A</v>
      </c>
      <c r="AI13" s="122" t="e" cm="1">
        <f t="array" ref="AI13">_xlfn.IFS(AND($N13&lt;&gt;"",W13&lt;&gt;""),ABS($N13-W13),AND($N13="",W13=""),"",OR($N13&lt;&gt;"",W13&lt;&gt;""),"-")</f>
        <v>#N/A</v>
      </c>
      <c r="AJ13" s="122" t="e" cm="1">
        <f t="array" ref="AJ13">_xlfn.IFS(AND($N13&lt;&gt;"",X13&lt;&gt;""),ABS($N13-X13),AND($N13="",X13=""),"",OR($N13&lt;&gt;"",X13&lt;&gt;""),"-")</f>
        <v>#N/A</v>
      </c>
      <c r="AK13" s="122" t="e" cm="1">
        <f t="array" ref="AK13">_xlfn.IFS(AND($N13&lt;&gt;"",Y13&lt;&gt;""),ABS($N13-Y13),AND($N13="",Y13=""),"",OR($N13&lt;&gt;"",Y13&lt;&gt;""),"-")</f>
        <v>#N/A</v>
      </c>
      <c r="AL13" s="122" t="e" cm="1">
        <f t="array" ref="AL13">_xlfn.IFS(AND($N13&lt;&gt;"",Z13&lt;&gt;""),ABS($N13-Z13),AND($N13="",Z13=""),"",OR($N13&lt;&gt;"",Z13&lt;&gt;""),"-")</f>
        <v>#N/A</v>
      </c>
      <c r="AM13" s="340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1" t="e" cm="1">
        <f t="array" ref="AX13">_xlfn.IFS(AND($P13&lt;&gt;"",Q13&lt;&gt;""),ABS($P13-Q13),AND($P13="",Q13=""),"",OR($P13&lt;&gt;"",Q13&lt;&gt;""),"-")</f>
        <v>#N/A</v>
      </c>
      <c r="AY13" s="120" t="e" cm="1">
        <f t="array" ref="AY13">_xlfn.IFS(AND($P13&lt;&gt;"",R13&lt;&gt;""),ABS($P13-R13),AND($P13="",R13=""),"",OR($P13&lt;&gt;"",R13&lt;&gt;""),"-")</f>
        <v>#N/A</v>
      </c>
      <c r="AZ13" s="120" t="e" cm="1">
        <f t="array" ref="AZ13">_xlfn.IFS(AND($P13&lt;&gt;"",S13&lt;&gt;""),ABS($P13-S13),AND($P13="",S13=""),"",OR($P13&lt;&gt;"",S13&lt;&gt;""),"-")</f>
        <v>#N/A</v>
      </c>
      <c r="BA13" s="120" t="e" cm="1">
        <f t="array" ref="BA13">_xlfn.IFS(AND($P13&lt;&gt;"",T13&lt;&gt;""),ABS($P13-T13),AND($P13="",T13=""),"",OR($P13&lt;&gt;"",T13&lt;&gt;""),"-")</f>
        <v>#N/A</v>
      </c>
      <c r="BB13" s="120" t="e" cm="1">
        <f t="array" ref="BB13">_xlfn.IFS(AND($P13&lt;&gt;"",U13&lt;&gt;""),ABS($P13-U13),AND($P13="",U13=""),"",OR($P13&lt;&gt;"",U13&lt;&gt;""),"-")</f>
        <v>#N/A</v>
      </c>
      <c r="BC13" s="120" t="e" cm="1">
        <f t="array" ref="BC13">_xlfn.IFS(AND($P13&lt;&gt;"",V13&lt;&gt;""),ABS($P13-V13),AND($P13="",V13=""),"",OR($P13&lt;&gt;"",V13&lt;&gt;""),"-")</f>
        <v>#N/A</v>
      </c>
      <c r="BD13" s="120" t="e" cm="1">
        <f t="array" ref="BD13">_xlfn.IFS(AND($P13&lt;&gt;"",W13&lt;&gt;""),ABS($P13-W13),AND($P13="",W13=""),"",OR($P13&lt;&gt;"",W13&lt;&gt;""),"-")</f>
        <v>#N/A</v>
      </c>
      <c r="BE13" s="120" t="e" cm="1">
        <f t="array" ref="BE13">_xlfn.IFS(AND($P13&lt;&gt;"",X13&lt;&gt;""),ABS($P13-X13),AND($P13="",X13=""),"",OR($P13&lt;&gt;"",X13&lt;&gt;""),"-")</f>
        <v>#N/A</v>
      </c>
      <c r="BF13" s="120" t="e" cm="1">
        <f t="array" ref="BF13">_xlfn.IFS(AND($P13&lt;&gt;"",Y13&lt;&gt;""),ABS($P13-Y13),AND($P13="",Y13=""),"",OR($P13&lt;&gt;"",Y13&lt;&gt;""),"-")</f>
        <v>#N/A</v>
      </c>
      <c r="BG13" s="120" t="e" cm="1">
        <f t="array" ref="BG13">_xlfn.IFS(AND($P13&lt;&gt;"",Z13&lt;&gt;""),ABS($P13-Z13),AND($P13="",Z13=""),"",OR($P13&lt;&gt;"",Z13&lt;&gt;""),"-")</f>
        <v>#N/A</v>
      </c>
      <c r="BH13" s="121" t="e" cm="1">
        <f t="array" ref="BH13">_xlfn.IFS(AND($Q13&lt;&gt;"",R13&lt;&gt;""),ABS($Q13-R13),AND($Q13="",R13=""),"",OR($Q13&lt;&gt;"",R13&lt;&gt;""),"-")</f>
        <v>#N/A</v>
      </c>
      <c r="BI13" s="120" t="e" cm="1">
        <f t="array" ref="BI13">_xlfn.IFS(AND($Q13&lt;&gt;"",S13&lt;&gt;""),ABS($Q13-S13),AND($Q13="",S13=""),"",OR($Q13&lt;&gt;"",S13&lt;&gt;""),"-")</f>
        <v>#N/A</v>
      </c>
      <c r="BJ13" s="120" t="e" cm="1">
        <f t="array" ref="BJ13">_xlfn.IFS(AND($Q13&lt;&gt;"",T13&lt;&gt;""),ABS($Q13-T13),AND($Q13="",T13=""),"",OR($Q13&lt;&gt;"",T13&lt;&gt;""),"-")</f>
        <v>#N/A</v>
      </c>
      <c r="BK13" s="120" t="e" cm="1">
        <f t="array" ref="BK13">_xlfn.IFS(AND($Q13&lt;&gt;"",U13&lt;&gt;""),ABS($Q13-U13),AND($Q13="",U13=""),"",OR($Q13&lt;&gt;"",U13&lt;&gt;""),"-")</f>
        <v>#N/A</v>
      </c>
      <c r="BL13" s="120" t="e" cm="1">
        <f t="array" ref="BL13">_xlfn.IFS(AND($Q13&lt;&gt;"",V13&lt;&gt;""),ABS($Q13-V13),AND($Q13="",V13=""),"",OR($Q13&lt;&gt;"",V13&lt;&gt;""),"-")</f>
        <v>#N/A</v>
      </c>
      <c r="BM13" s="120" t="e" cm="1">
        <f t="array" ref="BM13">_xlfn.IFS(AND($Q13&lt;&gt;"",W13&lt;&gt;""),ABS($Q13-W13),AND($Q13="",W13=""),"",OR($Q13&lt;&gt;"",W13&lt;&gt;""),"-")</f>
        <v>#N/A</v>
      </c>
      <c r="BN13" s="120" t="e" cm="1">
        <f t="array" ref="BN13">_xlfn.IFS(AND($Q13&lt;&gt;"",X13&lt;&gt;""),ABS($Q13-X13),AND($Q13="",X13=""),"",OR($Q13&lt;&gt;"",X13&lt;&gt;""),"-")</f>
        <v>#N/A</v>
      </c>
      <c r="BO13" s="120" t="e" cm="1">
        <f t="array" ref="BO13">_xlfn.IFS(AND($Q13&lt;&gt;"",Y13&lt;&gt;""),ABS($Q13-Y13),AND($Q13="",Y13=""),"",OR($Q13&lt;&gt;"",Y13&lt;&gt;""),"-")</f>
        <v>#N/A</v>
      </c>
      <c r="BP13" s="120" t="e" cm="1">
        <f t="array" ref="BP13">_xlfn.IFS(AND($Q13&lt;&gt;"",Z13&lt;&gt;""),ABS($Q13-Z13),AND($Q13="",Z13=""),"",OR($Q13&lt;&gt;"",Z13&lt;&gt;""),"-")</f>
        <v>#N/A</v>
      </c>
      <c r="BQ13" s="121" t="e" cm="1">
        <f t="array" ref="BQ13">_xlfn.IFS(AND($R13&lt;&gt;"",S13&lt;&gt;""),ABS($R13-S13),AND($R13="",S13=""),"",OR($R13&lt;&gt;"",S13&lt;&gt;""),"-")</f>
        <v>#N/A</v>
      </c>
      <c r="BR13" s="120" t="e" cm="1">
        <f t="array" ref="BR13">_xlfn.IFS(AND($R13&lt;&gt;"",T13&lt;&gt;""),ABS($R13-T13),AND($R13="",T13=""),"",OR($R13&lt;&gt;"",T13&lt;&gt;""),"-")</f>
        <v>#N/A</v>
      </c>
      <c r="BS13" s="120" t="e" cm="1">
        <f t="array" ref="BS13">_xlfn.IFS(AND($R13&lt;&gt;"",U13&lt;&gt;""),ABS($R13-U13),AND($R13="",U13=""),"",OR($R13&lt;&gt;"",U13&lt;&gt;""),"-")</f>
        <v>#N/A</v>
      </c>
      <c r="BT13" s="120" t="e" cm="1">
        <f t="array" ref="BT13">_xlfn.IFS(AND($R13&lt;&gt;"",V13&lt;&gt;""),ABS($R13-V13),AND($R13="",V13=""),"",OR($R13&lt;&gt;"",V13&lt;&gt;""),"-")</f>
        <v>#N/A</v>
      </c>
      <c r="BU13" s="120" t="e" cm="1">
        <f t="array" ref="BU13">_xlfn.IFS(AND($R13&lt;&gt;"",W13&lt;&gt;""),ABS($R13-W13),AND($R13="",W13=""),"",OR($R13&lt;&gt;"",W13&lt;&gt;""),"-")</f>
        <v>#N/A</v>
      </c>
      <c r="BV13" s="120" t="e" cm="1">
        <f t="array" ref="BV13">_xlfn.IFS(AND($R13&lt;&gt;"",X13&lt;&gt;""),ABS($R13-X13),AND($R13="",X13=""),"",OR($R13&lt;&gt;"",X13&lt;&gt;""),"-")</f>
        <v>#N/A</v>
      </c>
      <c r="BW13" s="120" t="e" cm="1">
        <f t="array" ref="BW13">_xlfn.IFS(AND($R13&lt;&gt;"",Y13&lt;&gt;""),ABS($R13-Y13),AND($R13="",Y13=""),"",OR($R13&lt;&gt;"",Y13&lt;&gt;""),"-")</f>
        <v>#N/A</v>
      </c>
      <c r="BX13" s="120" t="e" cm="1">
        <f t="array" ref="BX13">_xlfn.IFS(AND($R13&lt;&gt;"",Z13&lt;&gt;""),ABS($R13-Z13),AND($R13="",Z13=""),"",OR($R13&lt;&gt;"",Z13&lt;&gt;""),"-")</f>
        <v>#N/A</v>
      </c>
      <c r="BY13" s="121" t="e" cm="1">
        <f t="array" ref="BY13">_xlfn.IFS(AND($S13&lt;&gt;"",T13&lt;&gt;""),ABS($S13-T13),AND($S13="",T13=""),"",OR($S13&lt;&gt;"",T13&lt;&gt;""),"-")</f>
        <v>#N/A</v>
      </c>
      <c r="BZ13" s="120" t="e" cm="1">
        <f t="array" ref="BZ13">_xlfn.IFS(AND($S13&lt;&gt;"",U13&lt;&gt;""),ABS($S13-U13),AND($S13="",U13=""),"",OR($S13&lt;&gt;"",U13&lt;&gt;""),"-")</f>
        <v>#N/A</v>
      </c>
      <c r="CA13" s="120" t="e" cm="1">
        <f t="array" ref="CA13">_xlfn.IFS(AND($S13&lt;&gt;"",V13&lt;&gt;""),ABS($S13-V13),AND($S13="",V13=""),"",OR($S13&lt;&gt;"",V13&lt;&gt;""),"-")</f>
        <v>#N/A</v>
      </c>
      <c r="CB13" s="120" t="e" cm="1">
        <f t="array" ref="CB13">_xlfn.IFS(AND($S13&lt;&gt;"",W13&lt;&gt;""),ABS($S13-W13),AND($S13="",W13=""),"",OR($S13&lt;&gt;"",W13&lt;&gt;""),"-")</f>
        <v>#N/A</v>
      </c>
      <c r="CC13" s="120" t="e" cm="1">
        <f t="array" ref="CC13">_xlfn.IFS(AND($S13&lt;&gt;"",X13&lt;&gt;""),ABS($S13-X13),AND($S13="",X13=""),"",OR($S13&lt;&gt;"",X13&lt;&gt;""),"-")</f>
        <v>#N/A</v>
      </c>
      <c r="CD13" s="120" t="e" cm="1">
        <f t="array" ref="CD13">_xlfn.IFS(AND($S13&lt;&gt;"",Y13&lt;&gt;""),ABS($S13-Y13),AND($S13="",Y13=""),"",OR($S13&lt;&gt;"",Y13&lt;&gt;""),"-")</f>
        <v>#N/A</v>
      </c>
      <c r="CE13" s="120" t="e" cm="1">
        <f t="array" ref="CE13">_xlfn.IFS(AND($S13&lt;&gt;"",Z13&lt;&gt;""),ABS($S13-Z13),AND($S13="",Z13=""),"",OR($S13&lt;&gt;"",Z13&lt;&gt;""),"-")</f>
        <v>#N/A</v>
      </c>
      <c r="CF13" s="121" t="e" cm="1">
        <f t="array" ref="CF13">_xlfn.IFS(AND($T13&lt;&gt;"",U13&lt;&gt;""),ABS($T13-U13),AND($T13="",U13=""),"",OR($T13&lt;&gt;"",U13&lt;&gt;""),"-")</f>
        <v>#N/A</v>
      </c>
      <c r="CG13" s="120" t="e" cm="1">
        <f t="array" ref="CG13">_xlfn.IFS(AND($T13&lt;&gt;"",V13&lt;&gt;""),ABS($T13-V13),AND($T13="",V13=""),"",OR($T13&lt;&gt;"",V13&lt;&gt;""),"-")</f>
        <v>#N/A</v>
      </c>
      <c r="CH13" s="120" t="e" cm="1">
        <f t="array" ref="CH13">_xlfn.IFS(AND($T13&lt;&gt;"",W13&lt;&gt;""),ABS($T13-W13),AND($T13="",W13=""),"",OR($T13&lt;&gt;"",W13&lt;&gt;""),"-")</f>
        <v>#N/A</v>
      </c>
      <c r="CI13" s="120" t="e" cm="1">
        <f t="array" ref="CI13">_xlfn.IFS(AND($T13&lt;&gt;"",X13&lt;&gt;""),ABS($T13-X13),AND($T13="",X13=""),"",OR($T13&lt;&gt;"",X13&lt;&gt;""),"-")</f>
        <v>#N/A</v>
      </c>
      <c r="CJ13" s="120" t="e" cm="1">
        <f t="array" ref="CJ13">_xlfn.IFS(AND($T13&lt;&gt;"",Y13&lt;&gt;""),ABS($T13-Y13),AND($T13="",Y13=""),"",OR($T13&lt;&gt;"",Y13&lt;&gt;""),"-")</f>
        <v>#N/A</v>
      </c>
      <c r="CK13" s="120" t="e" cm="1">
        <f t="array" ref="CK13">_xlfn.IFS(AND($T13&lt;&gt;"",Z13&lt;&gt;""),ABS($T13-Z13),AND($T13="",Z13=""),"",OR($T13&lt;&gt;"",Z13&lt;&gt;""),"-")</f>
        <v>#N/A</v>
      </c>
      <c r="CL13" s="121" t="e" cm="1">
        <f t="array" ref="CL13">_xlfn.IFS(AND($U13&lt;&gt;"",V13&lt;&gt;""),ABS($U13-V13),AND($U13="",V13=""),"",OR($U13&lt;&gt;"",V13&lt;&gt;""),"-")</f>
        <v>#N/A</v>
      </c>
      <c r="CM13" s="120" t="e" cm="1">
        <f t="array" ref="CM13">_xlfn.IFS(AND($U13&lt;&gt;"",W13&lt;&gt;""),ABS($U13-W13),AND($U13="",W13=""),"",OR($U13&lt;&gt;"",W13&lt;&gt;""),"-")</f>
        <v>#N/A</v>
      </c>
      <c r="CN13" s="120" t="e" cm="1">
        <f t="array" ref="CN13">_xlfn.IFS(AND($U13&lt;&gt;"",X13&lt;&gt;""),ABS($U13-X13),AND($U13="",X13=""),"",OR($U13&lt;&gt;"",X13&lt;&gt;""),"-")</f>
        <v>#N/A</v>
      </c>
      <c r="CO13" s="120" t="e" cm="1">
        <f t="array" ref="CO13">_xlfn.IFS(AND($U13&lt;&gt;"",Y13&lt;&gt;""),ABS($U13-Y13),AND($U13="",Y13=""),"",OR($U13&lt;&gt;"",Y13&lt;&gt;""),"-")</f>
        <v>#N/A</v>
      </c>
      <c r="CP13" s="120" t="e" cm="1">
        <f t="array" ref="CP13">_xlfn.IFS(AND($U13&lt;&gt;"",Z13&lt;&gt;""),ABS($U13-Z13),AND($U13="",Z13=""),"",OR($U13&lt;&gt;"",Z13&lt;&gt;""),"-")</f>
        <v>#N/A</v>
      </c>
      <c r="CQ13" s="121" t="e" cm="1">
        <f t="array" ref="CQ13">_xlfn.IFS(AND($V13&lt;&gt;"",W13&lt;&gt;""),ABS($V13-W13),AND($V13="",W13=""),"",OR($V13&lt;&gt;"",W13&lt;&gt;""),"-")</f>
        <v>#N/A</v>
      </c>
      <c r="CR13" s="120" t="e" cm="1">
        <f t="array" ref="CR13">_xlfn.IFS(AND($V13&lt;&gt;"",X13&lt;&gt;""),ABS($V13-X13),AND($V13="",X13=""),"",OR($V13&lt;&gt;"",X13&lt;&gt;""),"-")</f>
        <v>#N/A</v>
      </c>
      <c r="CS13" s="120" t="e" cm="1">
        <f t="array" ref="CS13">_xlfn.IFS(AND($V13&lt;&gt;"",Y13&lt;&gt;""),ABS($V13-Y13),AND($V13="",Y13=""),"",OR($V13&lt;&gt;"",Y13&lt;&gt;""),"-")</f>
        <v>#N/A</v>
      </c>
      <c r="CT13" s="120" t="e" cm="1">
        <f t="array" ref="CT13">_xlfn.IFS(AND($V13&lt;&gt;"",Z13&lt;&gt;""),ABS($V13-Z13),AND($V13="",Z13=""),"",OR($V13&lt;&gt;"",Z13&lt;&gt;""),"-")</f>
        <v>#N/A</v>
      </c>
      <c r="CU13" s="121" t="e" cm="1">
        <f t="array" ref="CU13">_xlfn.IFS(AND($W13&lt;&gt;"",X13&lt;&gt;""),ABS($W13-X13),AND($W13="",X13=""),"",OR($W13&lt;&gt;"",X13&lt;&gt;""),"-")</f>
        <v>#N/A</v>
      </c>
      <c r="CV13" s="120" t="e" cm="1">
        <f t="array" ref="CV13">_xlfn.IFS(AND($W13&lt;&gt;"",Y13&lt;&gt;""),ABS($W13-Y13),AND($W13="",Y13=""),"",OR($W13&lt;&gt;"",Y13&lt;&gt;""),"-")</f>
        <v>#N/A</v>
      </c>
      <c r="CW13" s="120" t="e" cm="1">
        <f t="array" ref="CW13">_xlfn.IFS(AND($W13&lt;&gt;"",Z13&lt;&gt;""),ABS($W13-Z13),AND($W13="",Z13=""),"",OR($W13&lt;&gt;"",Z13&lt;&gt;""),"-")</f>
        <v>#N/A</v>
      </c>
      <c r="CX13" s="121" t="e" cm="1">
        <f t="array" ref="CX13">_xlfn.IFS(AND($X13&lt;&gt;"",Y13&lt;&gt;""),ABS($X13-Y13),AND($X13="",Y13=""),"",OR($X13&lt;&gt;"",Y13&lt;&gt;""),"-")</f>
        <v>#N/A</v>
      </c>
      <c r="CY13" s="120" t="e" cm="1">
        <f t="array" ref="CY13">_xlfn.IFS(AND($X13&lt;&gt;"",Z13&lt;&gt;""),ABS($X13-Z13),AND($X13="",Z13=""),"",OR($X13&lt;&gt;"",Z13&lt;&gt;""),"-")</f>
        <v>#N/A</v>
      </c>
      <c r="CZ13" s="121" t="e" cm="1">
        <f t="array" ref="CZ13">_xlfn.IFS(AND($Y13&lt;&gt;"",Z13&lt;&gt;""),ABS($Y13-Z13),AND($Y13="",Z13=""),"",OR($Y13&lt;&gt;"",Z13&lt;&gt;""),"-")</f>
        <v>#N/A</v>
      </c>
    </row>
    <row r="14" spans="1:105" x14ac:dyDescent="0.2">
      <c r="A14" s="260" t="s">
        <v>15</v>
      </c>
      <c r="B14" s="259" t="e">
        <f>VLOOKUP($A14,Merged_couplings!$B:$BU,MATCH(B$1,Merged_couplings!$B$1:$BU$1,0),FALSE)</f>
        <v>#N/A</v>
      </c>
      <c r="C14" s="258" t="e">
        <f>VLOOKUP($A14,Merged_couplings!$B:$BU,MATCH(C$1,Merged_couplings!$B$1:$BU$1,0),FALSE)</f>
        <v>#N/A</v>
      </c>
      <c r="D14" s="258" t="e">
        <f>VLOOKUP($A14,Merged_couplings!$B:$BU,MATCH(D$1,Merged_couplings!$B$1:$BU$1,0),FALSE)</f>
        <v>#N/A</v>
      </c>
      <c r="E14" s="258" t="e">
        <f>VLOOKUP($A14,Merged_couplings!$B:$BU,MATCH(E$1,Merged_couplings!$B$1:$BU$1,0),FALSE)</f>
        <v>#N/A</v>
      </c>
      <c r="F14" s="258" t="e">
        <f>VLOOKUP($A14,Merged_couplings!$B:$BU,MATCH(F$1,Merged_couplings!$B$1:$BU$1,0),FALSE)</f>
        <v>#N/A</v>
      </c>
      <c r="G14" s="258" t="e">
        <f>VLOOKUP($A14,Merged_couplings!$B:$BU,MATCH(G$1,Merged_couplings!$B$1:$BU$1,0),FALSE)</f>
        <v>#N/A</v>
      </c>
      <c r="H14" s="258" t="e">
        <f>VLOOKUP($A14,Merged_couplings!$B:$BU,MATCH(H$1,Merged_couplings!$B$1:$BU$1,0),FALSE)</f>
        <v>#N/A</v>
      </c>
      <c r="I14" s="258" t="e">
        <f>VLOOKUP($A14,Merged_couplings!$B:$BU,MATCH(I$1,Merged_couplings!$B$1:$BU$1,0),FALSE)</f>
        <v>#N/A</v>
      </c>
      <c r="J14" s="258" t="e">
        <f>VLOOKUP($A14,Merged_couplings!$B:$BU,MATCH(J$1,Merged_couplings!$B$1:$BU$1,0),FALSE)</f>
        <v>#N/A</v>
      </c>
      <c r="K14" s="258" t="e">
        <f>VLOOKUP($A14,Merged_couplings!$B:$BU,MATCH(K$1,Merged_couplings!$B$1:$BU$1,0),FALSE)</f>
        <v>#N/A</v>
      </c>
      <c r="L14" s="258" t="e">
        <f>VLOOKUP($A14,Merged_couplings!$B:$BU,MATCH(L$1,Merged_couplings!$B$1:$BU$1,0),FALSE)</f>
        <v>#N/A</v>
      </c>
      <c r="M14" s="258" t="e">
        <f>VLOOKUP($A14,Merged_couplings!$B:$BU,MATCH(M$1,Merged_couplings!$B$1:$BU$1,0),FALSE)</f>
        <v>#N/A</v>
      </c>
      <c r="N14" s="121" t="e">
        <f>IF(OR(B14="BIG",B14="BI-",B14="B-G"),VLOOKUP($A14,Merged_couplings!$B:$BU,MATCH(N$1,Merged_couplings!$B$1:$BU$1,0),FALSE),"")</f>
        <v>#N/A</v>
      </c>
      <c r="P14" s="120" t="e">
        <f>IF(OR(C14="BIG",C14="BI-",C14="B-G"),VLOOKUP($A14,Merged_couplings!$B:$BU,MATCH(P$1,Merged_couplings!$B$1:$BU$1,0),FALSE),"")</f>
        <v>#N/A</v>
      </c>
      <c r="Q14" s="120" t="e">
        <f>IF(OR(D14="BIG",D14="BI-",D14="B-G"),VLOOKUP($A14,Merged_couplings!$B:$BU,MATCH(Q$1,Merged_couplings!$B$1:$BU$1,0),FALSE),"")</f>
        <v>#N/A</v>
      </c>
      <c r="R14" s="120" t="e">
        <f>IF(OR(E14="BIG",E14="BI-",E14="B-G"),VLOOKUP($A14,Merged_couplings!$B:$BU,MATCH(R$1,Merged_couplings!$B$1:$BU$1,0),FALSE),"")</f>
        <v>#N/A</v>
      </c>
      <c r="S14" s="120" t="e">
        <f>IF(OR(F14="BIG",F14="BI-",F14="B-G"),VLOOKUP($A14,Merged_couplings!$B:$BU,MATCH(S$1,Merged_couplings!$B$1:$BU$1,0),FALSE),"")</f>
        <v>#N/A</v>
      </c>
      <c r="T14" s="120" t="e">
        <f>IF(OR(G14="BIG",G14="BI-",G14="B-G"),VLOOKUP($A14,Merged_couplings!$B:$BU,MATCH(T$1,Merged_couplings!$B$1:$BU$1,0),FALSE),"")</f>
        <v>#N/A</v>
      </c>
      <c r="U14" s="120" t="e">
        <f>IF(OR(H14="BIG",H14="BI-",H14="B-G"),VLOOKUP($A14,Merged_couplings!$B:$BU,MATCH(U$1,Merged_couplings!$B$1:$BU$1,0),FALSE),"")</f>
        <v>#N/A</v>
      </c>
      <c r="V14" s="120" t="e">
        <f>IF(OR(I14="BIG",I14="BI-",I14="B-G"),VLOOKUP($A14,Merged_couplings!$B:$BU,MATCH(V$1,Merged_couplings!$B$1:$BU$1,0),FALSE),"")</f>
        <v>#N/A</v>
      </c>
      <c r="W14" s="120" t="e">
        <f>IF(OR(J14="BIG",J14="BI-",J14="B-G"),VLOOKUP($A14,Merged_couplings!$B:$BU,MATCH(W$1,Merged_couplings!$B$1:$BU$1,0),FALSE),"")</f>
        <v>#N/A</v>
      </c>
      <c r="X14" s="120" t="e">
        <f>IF(OR(K14="BIG",K14="BI-",K14="B-G"),VLOOKUP($A14,Merged_couplings!$B:$BU,MATCH(X$1,Merged_couplings!$B$1:$BU$1,0),FALSE),"")</f>
        <v>#N/A</v>
      </c>
      <c r="Y14" s="120" t="e">
        <f>IF(OR(L14="BIG",L14="BI-",L14="B-G"),VLOOKUP($A14,Merged_couplings!$B:$BU,MATCH(Y$1,Merged_couplings!$B$1:$BU$1,0),FALSE),"")</f>
        <v>#N/A</v>
      </c>
      <c r="Z14" s="120" t="e">
        <f>IF(OR(M14="BIG",M14="BI-",M14="B-G"),VLOOKUP($A14,Merged_couplings!$B:$BU,MATCH(Z$1,Merged_couplings!$B$1:$BU$1,0),FALSE),"")</f>
        <v>#N/A</v>
      </c>
      <c r="AA14" s="123"/>
      <c r="AB14" s="340" t="e" cm="1">
        <f t="array" ref="AB14">_xlfn.IFS(AND($N14&lt;&gt;"",P14&lt;&gt;""),ABS($N14-P14),AND($N14="",P14=""),"",OR($N14&lt;&gt;"",P14&lt;&gt;""),"-")</f>
        <v>#N/A</v>
      </c>
      <c r="AC14" s="122" t="e" cm="1">
        <f t="array" ref="AC14">_xlfn.IFS(AND($N14&lt;&gt;"",Q14&lt;&gt;""),ABS($N14-Q14),AND($N14="",Q14=""),"",OR($N14&lt;&gt;"",Q14&lt;&gt;""),"-")</f>
        <v>#N/A</v>
      </c>
      <c r="AD14" s="122" t="e" cm="1">
        <f t="array" ref="AD14">_xlfn.IFS(AND($N14&lt;&gt;"",R14&lt;&gt;""),ABS($N14-R14),AND($N14="",R14=""),"",OR($N14&lt;&gt;"",R14&lt;&gt;""),"-")</f>
        <v>#N/A</v>
      </c>
      <c r="AE14" s="122" t="e" cm="1">
        <f t="array" ref="AE14">_xlfn.IFS(AND($N14&lt;&gt;"",S14&lt;&gt;""),ABS($N14-S14),AND($N14="",S14=""),"",OR($N14&lt;&gt;"",S14&lt;&gt;""),"-")</f>
        <v>#N/A</v>
      </c>
      <c r="AF14" s="122" t="e" cm="1">
        <f t="array" ref="AF14">_xlfn.IFS(AND($N14&lt;&gt;"",T14&lt;&gt;""),ABS($N14-T14),AND($N14="",T14=""),"",OR($N14&lt;&gt;"",T14&lt;&gt;""),"-")</f>
        <v>#N/A</v>
      </c>
      <c r="AG14" s="122" t="e" cm="1">
        <f t="array" ref="AG14">_xlfn.IFS(AND($N14&lt;&gt;"",U14&lt;&gt;""),ABS($N14-U14),AND($N14="",U14=""),"",OR($N14&lt;&gt;"",U14&lt;&gt;""),"-")</f>
        <v>#N/A</v>
      </c>
      <c r="AH14" s="122" t="e" cm="1">
        <f t="array" ref="AH14">_xlfn.IFS(AND($N14&lt;&gt;"",V14&lt;&gt;""),ABS($N14-V14),AND($N14="",V14=""),"",OR($N14&lt;&gt;"",V14&lt;&gt;""),"-")</f>
        <v>#N/A</v>
      </c>
      <c r="AI14" s="122" t="e" cm="1">
        <f t="array" ref="AI14">_xlfn.IFS(AND($N14&lt;&gt;"",W14&lt;&gt;""),ABS($N14-W14),AND($N14="",W14=""),"",OR($N14&lt;&gt;"",W14&lt;&gt;""),"-")</f>
        <v>#N/A</v>
      </c>
      <c r="AJ14" s="122" t="e" cm="1">
        <f t="array" ref="AJ14">_xlfn.IFS(AND($N14&lt;&gt;"",X14&lt;&gt;""),ABS($N14-X14),AND($N14="",X14=""),"",OR($N14&lt;&gt;"",X14&lt;&gt;""),"-")</f>
        <v>#N/A</v>
      </c>
      <c r="AK14" s="122" t="e" cm="1">
        <f t="array" ref="AK14">_xlfn.IFS(AND($N14&lt;&gt;"",Y14&lt;&gt;""),ABS($N14-Y14),AND($N14="",Y14=""),"",OR($N14&lt;&gt;"",Y14&lt;&gt;""),"-")</f>
        <v>#N/A</v>
      </c>
      <c r="AL14" s="122" t="e" cm="1">
        <f t="array" ref="AL14">_xlfn.IFS(AND($N14&lt;&gt;"",Z14&lt;&gt;""),ABS($N14-Z14),AND($N14="",Z14=""),"",OR($N14&lt;&gt;"",Z14&lt;&gt;""),"-")</f>
        <v>#N/A</v>
      </c>
      <c r="AM14" s="340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1" t="e" cm="1">
        <f t="array" ref="AX14">_xlfn.IFS(AND($P14&lt;&gt;"",Q14&lt;&gt;""),ABS($P14-Q14),AND($P14="",Q14=""),"",OR($P14&lt;&gt;"",Q14&lt;&gt;""),"-")</f>
        <v>#N/A</v>
      </c>
      <c r="AY14" s="120" t="e" cm="1">
        <f t="array" ref="AY14">_xlfn.IFS(AND($P14&lt;&gt;"",R14&lt;&gt;""),ABS($P14-R14),AND($P14="",R14=""),"",OR($P14&lt;&gt;"",R14&lt;&gt;""),"-")</f>
        <v>#N/A</v>
      </c>
      <c r="AZ14" s="120" t="e" cm="1">
        <f t="array" ref="AZ14">_xlfn.IFS(AND($P14&lt;&gt;"",S14&lt;&gt;""),ABS($P14-S14),AND($P14="",S14=""),"",OR($P14&lt;&gt;"",S14&lt;&gt;""),"-")</f>
        <v>#N/A</v>
      </c>
      <c r="BA14" s="120" t="e" cm="1">
        <f t="array" ref="BA14">_xlfn.IFS(AND($P14&lt;&gt;"",T14&lt;&gt;""),ABS($P14-T14),AND($P14="",T14=""),"",OR($P14&lt;&gt;"",T14&lt;&gt;""),"-")</f>
        <v>#N/A</v>
      </c>
      <c r="BB14" s="120" t="e" cm="1">
        <f t="array" ref="BB14">_xlfn.IFS(AND($P14&lt;&gt;"",U14&lt;&gt;""),ABS($P14-U14),AND($P14="",U14=""),"",OR($P14&lt;&gt;"",U14&lt;&gt;""),"-")</f>
        <v>#N/A</v>
      </c>
      <c r="BC14" s="120" t="e" cm="1">
        <f t="array" ref="BC14">_xlfn.IFS(AND($P14&lt;&gt;"",V14&lt;&gt;""),ABS($P14-V14),AND($P14="",V14=""),"",OR($P14&lt;&gt;"",V14&lt;&gt;""),"-")</f>
        <v>#N/A</v>
      </c>
      <c r="BD14" s="120" t="e" cm="1">
        <f t="array" ref="BD14">_xlfn.IFS(AND($P14&lt;&gt;"",W14&lt;&gt;""),ABS($P14-W14),AND($P14="",W14=""),"",OR($P14&lt;&gt;"",W14&lt;&gt;""),"-")</f>
        <v>#N/A</v>
      </c>
      <c r="BE14" s="120" t="e" cm="1">
        <f t="array" ref="BE14">_xlfn.IFS(AND($P14&lt;&gt;"",X14&lt;&gt;""),ABS($P14-X14),AND($P14="",X14=""),"",OR($P14&lt;&gt;"",X14&lt;&gt;""),"-")</f>
        <v>#N/A</v>
      </c>
      <c r="BF14" s="120" t="e" cm="1">
        <f t="array" ref="BF14">_xlfn.IFS(AND($P14&lt;&gt;"",Y14&lt;&gt;""),ABS($P14-Y14),AND($P14="",Y14=""),"",OR($P14&lt;&gt;"",Y14&lt;&gt;""),"-")</f>
        <v>#N/A</v>
      </c>
      <c r="BG14" s="120" t="e" cm="1">
        <f t="array" ref="BG14">_xlfn.IFS(AND($P14&lt;&gt;"",Z14&lt;&gt;""),ABS($P14-Z14),AND($P14="",Z14=""),"",OR($P14&lt;&gt;"",Z14&lt;&gt;""),"-")</f>
        <v>#N/A</v>
      </c>
      <c r="BH14" s="121" t="e" cm="1">
        <f t="array" ref="BH14">_xlfn.IFS(AND($Q14&lt;&gt;"",R14&lt;&gt;""),ABS($Q14-R14),AND($Q14="",R14=""),"",OR($Q14&lt;&gt;"",R14&lt;&gt;""),"-")</f>
        <v>#N/A</v>
      </c>
      <c r="BI14" s="120" t="e" cm="1">
        <f t="array" ref="BI14">_xlfn.IFS(AND($Q14&lt;&gt;"",S14&lt;&gt;""),ABS($Q14-S14),AND($Q14="",S14=""),"",OR($Q14&lt;&gt;"",S14&lt;&gt;""),"-")</f>
        <v>#N/A</v>
      </c>
      <c r="BJ14" s="120" t="e" cm="1">
        <f t="array" ref="BJ14">_xlfn.IFS(AND($Q14&lt;&gt;"",T14&lt;&gt;""),ABS($Q14-T14),AND($Q14="",T14=""),"",OR($Q14&lt;&gt;"",T14&lt;&gt;""),"-")</f>
        <v>#N/A</v>
      </c>
      <c r="BK14" s="120" t="e" cm="1">
        <f t="array" ref="BK14">_xlfn.IFS(AND($Q14&lt;&gt;"",U14&lt;&gt;""),ABS($Q14-U14),AND($Q14="",U14=""),"",OR($Q14&lt;&gt;"",U14&lt;&gt;""),"-")</f>
        <v>#N/A</v>
      </c>
      <c r="BL14" s="120" t="e" cm="1">
        <f t="array" ref="BL14">_xlfn.IFS(AND($Q14&lt;&gt;"",V14&lt;&gt;""),ABS($Q14-V14),AND($Q14="",V14=""),"",OR($Q14&lt;&gt;"",V14&lt;&gt;""),"-")</f>
        <v>#N/A</v>
      </c>
      <c r="BM14" s="120" t="e" cm="1">
        <f t="array" ref="BM14">_xlfn.IFS(AND($Q14&lt;&gt;"",W14&lt;&gt;""),ABS($Q14-W14),AND($Q14="",W14=""),"",OR($Q14&lt;&gt;"",W14&lt;&gt;""),"-")</f>
        <v>#N/A</v>
      </c>
      <c r="BN14" s="120" t="e" cm="1">
        <f t="array" ref="BN14">_xlfn.IFS(AND($Q14&lt;&gt;"",X14&lt;&gt;""),ABS($Q14-X14),AND($Q14="",X14=""),"",OR($Q14&lt;&gt;"",X14&lt;&gt;""),"-")</f>
        <v>#N/A</v>
      </c>
      <c r="BO14" s="120" t="e" cm="1">
        <f t="array" ref="BO14">_xlfn.IFS(AND($Q14&lt;&gt;"",Y14&lt;&gt;""),ABS($Q14-Y14),AND($Q14="",Y14=""),"",OR($Q14&lt;&gt;"",Y14&lt;&gt;""),"-")</f>
        <v>#N/A</v>
      </c>
      <c r="BP14" s="120" t="e" cm="1">
        <f t="array" ref="BP14">_xlfn.IFS(AND($Q14&lt;&gt;"",Z14&lt;&gt;""),ABS($Q14-Z14),AND($Q14="",Z14=""),"",OR($Q14&lt;&gt;"",Z14&lt;&gt;""),"-")</f>
        <v>#N/A</v>
      </c>
      <c r="BQ14" s="121" t="e" cm="1">
        <f t="array" ref="BQ14">_xlfn.IFS(AND($R14&lt;&gt;"",S14&lt;&gt;""),ABS($R14-S14),AND($R14="",S14=""),"",OR($R14&lt;&gt;"",S14&lt;&gt;""),"-")</f>
        <v>#N/A</v>
      </c>
      <c r="BR14" s="120" t="e" cm="1">
        <f t="array" ref="BR14">_xlfn.IFS(AND($R14&lt;&gt;"",T14&lt;&gt;""),ABS($R14-T14),AND($R14="",T14=""),"",OR($R14&lt;&gt;"",T14&lt;&gt;""),"-")</f>
        <v>#N/A</v>
      </c>
      <c r="BS14" s="120" t="e" cm="1">
        <f t="array" ref="BS14">_xlfn.IFS(AND($R14&lt;&gt;"",U14&lt;&gt;""),ABS($R14-U14),AND($R14="",U14=""),"",OR($R14&lt;&gt;"",U14&lt;&gt;""),"-")</f>
        <v>#N/A</v>
      </c>
      <c r="BT14" s="120" t="e" cm="1">
        <f t="array" ref="BT14">_xlfn.IFS(AND($R14&lt;&gt;"",V14&lt;&gt;""),ABS($R14-V14),AND($R14="",V14=""),"",OR($R14&lt;&gt;"",V14&lt;&gt;""),"-")</f>
        <v>#N/A</v>
      </c>
      <c r="BU14" s="120" t="e" cm="1">
        <f t="array" ref="BU14">_xlfn.IFS(AND($R14&lt;&gt;"",W14&lt;&gt;""),ABS($R14-W14),AND($R14="",W14=""),"",OR($R14&lt;&gt;"",W14&lt;&gt;""),"-")</f>
        <v>#N/A</v>
      </c>
      <c r="BV14" s="120" t="e" cm="1">
        <f t="array" ref="BV14">_xlfn.IFS(AND($R14&lt;&gt;"",X14&lt;&gt;""),ABS($R14-X14),AND($R14="",X14=""),"",OR($R14&lt;&gt;"",X14&lt;&gt;""),"-")</f>
        <v>#N/A</v>
      </c>
      <c r="BW14" s="120" t="e" cm="1">
        <f t="array" ref="BW14">_xlfn.IFS(AND($R14&lt;&gt;"",Y14&lt;&gt;""),ABS($R14-Y14),AND($R14="",Y14=""),"",OR($R14&lt;&gt;"",Y14&lt;&gt;""),"-")</f>
        <v>#N/A</v>
      </c>
      <c r="BX14" s="120" t="e" cm="1">
        <f t="array" ref="BX14">_xlfn.IFS(AND($R14&lt;&gt;"",Z14&lt;&gt;""),ABS($R14-Z14),AND($R14="",Z14=""),"",OR($R14&lt;&gt;"",Z14&lt;&gt;""),"-")</f>
        <v>#N/A</v>
      </c>
      <c r="BY14" s="121" t="e" cm="1">
        <f t="array" ref="BY14">_xlfn.IFS(AND($S14&lt;&gt;"",T14&lt;&gt;""),ABS($S14-T14),AND($S14="",T14=""),"",OR($S14&lt;&gt;"",T14&lt;&gt;""),"-")</f>
        <v>#N/A</v>
      </c>
      <c r="BZ14" s="120" t="e" cm="1">
        <f t="array" ref="BZ14">_xlfn.IFS(AND($S14&lt;&gt;"",U14&lt;&gt;""),ABS($S14-U14),AND($S14="",U14=""),"",OR($S14&lt;&gt;"",U14&lt;&gt;""),"-")</f>
        <v>#N/A</v>
      </c>
      <c r="CA14" s="120" t="e" cm="1">
        <f t="array" ref="CA14">_xlfn.IFS(AND($S14&lt;&gt;"",V14&lt;&gt;""),ABS($S14-V14),AND($S14="",V14=""),"",OR($S14&lt;&gt;"",V14&lt;&gt;""),"-")</f>
        <v>#N/A</v>
      </c>
      <c r="CB14" s="120" t="e" cm="1">
        <f t="array" ref="CB14">_xlfn.IFS(AND($S14&lt;&gt;"",W14&lt;&gt;""),ABS($S14-W14),AND($S14="",W14=""),"",OR($S14&lt;&gt;"",W14&lt;&gt;""),"-")</f>
        <v>#N/A</v>
      </c>
      <c r="CC14" s="120" t="e" cm="1">
        <f t="array" ref="CC14">_xlfn.IFS(AND($S14&lt;&gt;"",X14&lt;&gt;""),ABS($S14-X14),AND($S14="",X14=""),"",OR($S14&lt;&gt;"",X14&lt;&gt;""),"-")</f>
        <v>#N/A</v>
      </c>
      <c r="CD14" s="120" t="e" cm="1">
        <f t="array" ref="CD14">_xlfn.IFS(AND($S14&lt;&gt;"",Y14&lt;&gt;""),ABS($S14-Y14),AND($S14="",Y14=""),"",OR($S14&lt;&gt;"",Y14&lt;&gt;""),"-")</f>
        <v>#N/A</v>
      </c>
      <c r="CE14" s="120" t="e" cm="1">
        <f t="array" ref="CE14">_xlfn.IFS(AND($S14&lt;&gt;"",Z14&lt;&gt;""),ABS($S14-Z14),AND($S14="",Z14=""),"",OR($S14&lt;&gt;"",Z14&lt;&gt;""),"-")</f>
        <v>#N/A</v>
      </c>
      <c r="CF14" s="121" t="e" cm="1">
        <f t="array" ref="CF14">_xlfn.IFS(AND($T14&lt;&gt;"",U14&lt;&gt;""),ABS($T14-U14),AND($T14="",U14=""),"",OR($T14&lt;&gt;"",U14&lt;&gt;""),"-")</f>
        <v>#N/A</v>
      </c>
      <c r="CG14" s="120" t="e" cm="1">
        <f t="array" ref="CG14">_xlfn.IFS(AND($T14&lt;&gt;"",V14&lt;&gt;""),ABS($T14-V14),AND($T14="",V14=""),"",OR($T14&lt;&gt;"",V14&lt;&gt;""),"-")</f>
        <v>#N/A</v>
      </c>
      <c r="CH14" s="120" t="e" cm="1">
        <f t="array" ref="CH14">_xlfn.IFS(AND($T14&lt;&gt;"",W14&lt;&gt;""),ABS($T14-W14),AND($T14="",W14=""),"",OR($T14&lt;&gt;"",W14&lt;&gt;""),"-")</f>
        <v>#N/A</v>
      </c>
      <c r="CI14" s="120" t="e" cm="1">
        <f t="array" ref="CI14">_xlfn.IFS(AND($T14&lt;&gt;"",X14&lt;&gt;""),ABS($T14-X14),AND($T14="",X14=""),"",OR($T14&lt;&gt;"",X14&lt;&gt;""),"-")</f>
        <v>#N/A</v>
      </c>
      <c r="CJ14" s="120" t="e" cm="1">
        <f t="array" ref="CJ14">_xlfn.IFS(AND($T14&lt;&gt;"",Y14&lt;&gt;""),ABS($T14-Y14),AND($T14="",Y14=""),"",OR($T14&lt;&gt;"",Y14&lt;&gt;""),"-")</f>
        <v>#N/A</v>
      </c>
      <c r="CK14" s="120" t="e" cm="1">
        <f t="array" ref="CK14">_xlfn.IFS(AND($T14&lt;&gt;"",Z14&lt;&gt;""),ABS($T14-Z14),AND($T14="",Z14=""),"",OR($T14&lt;&gt;"",Z14&lt;&gt;""),"-")</f>
        <v>#N/A</v>
      </c>
      <c r="CL14" s="121" t="e" cm="1">
        <f t="array" ref="CL14">_xlfn.IFS(AND($U14&lt;&gt;"",V14&lt;&gt;""),ABS($U14-V14),AND($U14="",V14=""),"",OR($U14&lt;&gt;"",V14&lt;&gt;""),"-")</f>
        <v>#N/A</v>
      </c>
      <c r="CM14" s="120" t="e" cm="1">
        <f t="array" ref="CM14">_xlfn.IFS(AND($U14&lt;&gt;"",W14&lt;&gt;""),ABS($U14-W14),AND($U14="",W14=""),"",OR($U14&lt;&gt;"",W14&lt;&gt;""),"-")</f>
        <v>#N/A</v>
      </c>
      <c r="CN14" s="120" t="e" cm="1">
        <f t="array" ref="CN14">_xlfn.IFS(AND($U14&lt;&gt;"",X14&lt;&gt;""),ABS($U14-X14),AND($U14="",X14=""),"",OR($U14&lt;&gt;"",X14&lt;&gt;""),"-")</f>
        <v>#N/A</v>
      </c>
      <c r="CO14" s="120" t="e" cm="1">
        <f t="array" ref="CO14">_xlfn.IFS(AND($U14&lt;&gt;"",Y14&lt;&gt;""),ABS($U14-Y14),AND($U14="",Y14=""),"",OR($U14&lt;&gt;"",Y14&lt;&gt;""),"-")</f>
        <v>#N/A</v>
      </c>
      <c r="CP14" s="120" t="e" cm="1">
        <f t="array" ref="CP14">_xlfn.IFS(AND($U14&lt;&gt;"",Z14&lt;&gt;""),ABS($U14-Z14),AND($U14="",Z14=""),"",OR($U14&lt;&gt;"",Z14&lt;&gt;""),"-")</f>
        <v>#N/A</v>
      </c>
      <c r="CQ14" s="121" t="e" cm="1">
        <f t="array" ref="CQ14">_xlfn.IFS(AND($V14&lt;&gt;"",W14&lt;&gt;""),ABS($V14-W14),AND($V14="",W14=""),"",OR($V14&lt;&gt;"",W14&lt;&gt;""),"-")</f>
        <v>#N/A</v>
      </c>
      <c r="CR14" s="120" t="e" cm="1">
        <f t="array" ref="CR14">_xlfn.IFS(AND($V14&lt;&gt;"",X14&lt;&gt;""),ABS($V14-X14),AND($V14="",X14=""),"",OR($V14&lt;&gt;"",X14&lt;&gt;""),"-")</f>
        <v>#N/A</v>
      </c>
      <c r="CS14" s="120" t="e" cm="1">
        <f t="array" ref="CS14">_xlfn.IFS(AND($V14&lt;&gt;"",Y14&lt;&gt;""),ABS($V14-Y14),AND($V14="",Y14=""),"",OR($V14&lt;&gt;"",Y14&lt;&gt;""),"-")</f>
        <v>#N/A</v>
      </c>
      <c r="CT14" s="120" t="e" cm="1">
        <f t="array" ref="CT14">_xlfn.IFS(AND($V14&lt;&gt;"",Z14&lt;&gt;""),ABS($V14-Z14),AND($V14="",Z14=""),"",OR($V14&lt;&gt;"",Z14&lt;&gt;""),"-")</f>
        <v>#N/A</v>
      </c>
      <c r="CU14" s="121" t="e" cm="1">
        <f t="array" ref="CU14">_xlfn.IFS(AND($W14&lt;&gt;"",X14&lt;&gt;""),ABS($W14-X14),AND($W14="",X14=""),"",OR($W14&lt;&gt;"",X14&lt;&gt;""),"-")</f>
        <v>#N/A</v>
      </c>
      <c r="CV14" s="120" t="e" cm="1">
        <f t="array" ref="CV14">_xlfn.IFS(AND($W14&lt;&gt;"",Y14&lt;&gt;""),ABS($W14-Y14),AND($W14="",Y14=""),"",OR($W14&lt;&gt;"",Y14&lt;&gt;""),"-")</f>
        <v>#N/A</v>
      </c>
      <c r="CW14" s="120" t="e" cm="1">
        <f t="array" ref="CW14">_xlfn.IFS(AND($W14&lt;&gt;"",Z14&lt;&gt;""),ABS($W14-Z14),AND($W14="",Z14=""),"",OR($W14&lt;&gt;"",Z14&lt;&gt;""),"-")</f>
        <v>#N/A</v>
      </c>
      <c r="CX14" s="121" t="e" cm="1">
        <f t="array" ref="CX14">_xlfn.IFS(AND($X14&lt;&gt;"",Y14&lt;&gt;""),ABS($X14-Y14),AND($X14="",Y14=""),"",OR($X14&lt;&gt;"",Y14&lt;&gt;""),"-")</f>
        <v>#N/A</v>
      </c>
      <c r="CY14" s="120" t="e" cm="1">
        <f t="array" ref="CY14">_xlfn.IFS(AND($X14&lt;&gt;"",Z14&lt;&gt;""),ABS($X14-Z14),AND($X14="",Z14=""),"",OR($X14&lt;&gt;"",Z14&lt;&gt;""),"-")</f>
        <v>#N/A</v>
      </c>
      <c r="CZ14" s="121" t="e" cm="1">
        <f t="array" ref="CZ14">_xlfn.IFS(AND($Y14&lt;&gt;"",Z14&lt;&gt;""),ABS($Y14-Z14),AND($Y14="",Z14=""),"",OR($Y14&lt;&gt;"",Z14&lt;&gt;""),"-")</f>
        <v>#N/A</v>
      </c>
    </row>
    <row r="15" spans="1:105" x14ac:dyDescent="0.2">
      <c r="A15" s="260" t="s">
        <v>44</v>
      </c>
      <c r="B15" s="259" t="e">
        <f>VLOOKUP($A15,Merged_couplings!$B:$BU,MATCH(B$1,Merged_couplings!$B$1:$BU$1,0),FALSE)</f>
        <v>#N/A</v>
      </c>
      <c r="C15" s="258" t="e">
        <f>VLOOKUP($A15,Merged_couplings!$B:$BU,MATCH(C$1,Merged_couplings!$B$1:$BU$1,0),FALSE)</f>
        <v>#N/A</v>
      </c>
      <c r="D15" s="258" t="e">
        <f>VLOOKUP($A15,Merged_couplings!$B:$BU,MATCH(D$1,Merged_couplings!$B$1:$BU$1,0),FALSE)</f>
        <v>#N/A</v>
      </c>
      <c r="E15" s="258" t="e">
        <f>VLOOKUP($A15,Merged_couplings!$B:$BU,MATCH(E$1,Merged_couplings!$B$1:$BU$1,0),FALSE)</f>
        <v>#N/A</v>
      </c>
      <c r="F15" s="258" t="e">
        <f>VLOOKUP($A15,Merged_couplings!$B:$BU,MATCH(F$1,Merged_couplings!$B$1:$BU$1,0),FALSE)</f>
        <v>#N/A</v>
      </c>
      <c r="G15" s="258" t="e">
        <f>VLOOKUP($A15,Merged_couplings!$B:$BU,MATCH(G$1,Merged_couplings!$B$1:$BU$1,0),FALSE)</f>
        <v>#N/A</v>
      </c>
      <c r="H15" s="258" t="e">
        <f>VLOOKUP($A15,Merged_couplings!$B:$BU,MATCH(H$1,Merged_couplings!$B$1:$BU$1,0),FALSE)</f>
        <v>#N/A</v>
      </c>
      <c r="I15" s="258" t="e">
        <f>VLOOKUP($A15,Merged_couplings!$B:$BU,MATCH(I$1,Merged_couplings!$B$1:$BU$1,0),FALSE)</f>
        <v>#N/A</v>
      </c>
      <c r="J15" s="258" t="e">
        <f>VLOOKUP($A15,Merged_couplings!$B:$BU,MATCH(J$1,Merged_couplings!$B$1:$BU$1,0),FALSE)</f>
        <v>#N/A</v>
      </c>
      <c r="K15" s="258" t="e">
        <f>VLOOKUP($A15,Merged_couplings!$B:$BU,MATCH(K$1,Merged_couplings!$B$1:$BU$1,0),FALSE)</f>
        <v>#N/A</v>
      </c>
      <c r="L15" s="258" t="e">
        <f>VLOOKUP($A15,Merged_couplings!$B:$BU,MATCH(L$1,Merged_couplings!$B$1:$BU$1,0),FALSE)</f>
        <v>#N/A</v>
      </c>
      <c r="M15" s="258" t="e">
        <f>VLOOKUP($A15,Merged_couplings!$B:$BU,MATCH(M$1,Merged_couplings!$B$1:$BU$1,0),FALSE)</f>
        <v>#N/A</v>
      </c>
      <c r="N15" s="121" t="e">
        <f>IF(OR(B15="BIG",B15="BI-",B15="B-G"),VLOOKUP($A15,Merged_couplings!$B:$BU,MATCH(N$1,Merged_couplings!$B$1:$BU$1,0),FALSE),"")</f>
        <v>#N/A</v>
      </c>
      <c r="P15" s="120" t="e">
        <f>IF(OR(C15="BIG",C15="BI-",C15="B-G"),VLOOKUP($A15,Merged_couplings!$B:$BU,MATCH(P$1,Merged_couplings!$B$1:$BU$1,0),FALSE),"")</f>
        <v>#N/A</v>
      </c>
      <c r="Q15" s="120" t="e">
        <f>IF(OR(D15="BIG",D15="BI-",D15="B-G"),VLOOKUP($A15,Merged_couplings!$B:$BU,MATCH(Q$1,Merged_couplings!$B$1:$BU$1,0),FALSE),"")</f>
        <v>#N/A</v>
      </c>
      <c r="R15" s="120" t="e">
        <f>IF(OR(E15="BIG",E15="BI-",E15="B-G"),VLOOKUP($A15,Merged_couplings!$B:$BU,MATCH(R$1,Merged_couplings!$B$1:$BU$1,0),FALSE),"")</f>
        <v>#N/A</v>
      </c>
      <c r="S15" s="120" t="e">
        <f>IF(OR(F15="BIG",F15="BI-",F15="B-G"),VLOOKUP($A15,Merged_couplings!$B:$BU,MATCH(S$1,Merged_couplings!$B$1:$BU$1,0),FALSE),"")</f>
        <v>#N/A</v>
      </c>
      <c r="T15" s="120" t="e">
        <f>IF(OR(G15="BIG",G15="BI-",G15="B-G"),VLOOKUP($A15,Merged_couplings!$B:$BU,MATCH(T$1,Merged_couplings!$B$1:$BU$1,0),FALSE),"")</f>
        <v>#N/A</v>
      </c>
      <c r="U15" s="120" t="e">
        <f>IF(OR(H15="BIG",H15="BI-",H15="B-G"),VLOOKUP($A15,Merged_couplings!$B:$BU,MATCH(U$1,Merged_couplings!$B$1:$BU$1,0),FALSE),"")</f>
        <v>#N/A</v>
      </c>
      <c r="V15" s="120" t="e">
        <f>IF(OR(I15="BIG",I15="BI-",I15="B-G"),VLOOKUP($A15,Merged_couplings!$B:$BU,MATCH(V$1,Merged_couplings!$B$1:$BU$1,0),FALSE),"")</f>
        <v>#N/A</v>
      </c>
      <c r="W15" s="120" t="e">
        <f>IF(OR(J15="BIG",J15="BI-",J15="B-G"),VLOOKUP($A15,Merged_couplings!$B:$BU,MATCH(W$1,Merged_couplings!$B$1:$BU$1,0),FALSE),"")</f>
        <v>#N/A</v>
      </c>
      <c r="X15" s="120" t="e">
        <f>IF(OR(K15="BIG",K15="BI-",K15="B-G"),VLOOKUP($A15,Merged_couplings!$B:$BU,MATCH(X$1,Merged_couplings!$B$1:$BU$1,0),FALSE),"")</f>
        <v>#N/A</v>
      </c>
      <c r="Y15" s="120" t="e">
        <f>IF(OR(L15="BIG",L15="BI-",L15="B-G"),VLOOKUP($A15,Merged_couplings!$B:$BU,MATCH(Y$1,Merged_couplings!$B$1:$BU$1,0),FALSE),"")</f>
        <v>#N/A</v>
      </c>
      <c r="Z15" s="120" t="e">
        <f>IF(OR(M15="BIG",M15="BI-",M15="B-G"),VLOOKUP($A15,Merged_couplings!$B:$BU,MATCH(Z$1,Merged_couplings!$B$1:$BU$1,0),FALSE),"")</f>
        <v>#N/A</v>
      </c>
      <c r="AA15" s="123"/>
      <c r="AB15" s="340" t="e" cm="1">
        <f t="array" ref="AB15">_xlfn.IFS(AND($N15&lt;&gt;"",P15&lt;&gt;""),ABS($N15-P15),AND($N15="",P15=""),"",OR($N15&lt;&gt;"",P15&lt;&gt;""),"-")</f>
        <v>#N/A</v>
      </c>
      <c r="AC15" s="122" t="e" cm="1">
        <f t="array" ref="AC15">_xlfn.IFS(AND($N15&lt;&gt;"",Q15&lt;&gt;""),ABS($N15-Q15),AND($N15="",Q15=""),"",OR($N15&lt;&gt;"",Q15&lt;&gt;""),"-")</f>
        <v>#N/A</v>
      </c>
      <c r="AD15" s="122" t="e" cm="1">
        <f t="array" ref="AD15">_xlfn.IFS(AND($N15&lt;&gt;"",R15&lt;&gt;""),ABS($N15-R15),AND($N15="",R15=""),"",OR($N15&lt;&gt;"",R15&lt;&gt;""),"-")</f>
        <v>#N/A</v>
      </c>
      <c r="AE15" s="122" t="e" cm="1">
        <f t="array" ref="AE15">_xlfn.IFS(AND($N15&lt;&gt;"",S15&lt;&gt;""),ABS($N15-S15),AND($N15="",S15=""),"",OR($N15&lt;&gt;"",S15&lt;&gt;""),"-")</f>
        <v>#N/A</v>
      </c>
      <c r="AF15" s="122" t="e" cm="1">
        <f t="array" ref="AF15">_xlfn.IFS(AND($N15&lt;&gt;"",T15&lt;&gt;""),ABS($N15-T15),AND($N15="",T15=""),"",OR($N15&lt;&gt;"",T15&lt;&gt;""),"-")</f>
        <v>#N/A</v>
      </c>
      <c r="AG15" s="122" t="e" cm="1">
        <f t="array" ref="AG15">_xlfn.IFS(AND($N15&lt;&gt;"",U15&lt;&gt;""),ABS($N15-U15),AND($N15="",U15=""),"",OR($N15&lt;&gt;"",U15&lt;&gt;""),"-")</f>
        <v>#N/A</v>
      </c>
      <c r="AH15" s="122" t="e" cm="1">
        <f t="array" ref="AH15">_xlfn.IFS(AND($N15&lt;&gt;"",V15&lt;&gt;""),ABS($N15-V15),AND($N15="",V15=""),"",OR($N15&lt;&gt;"",V15&lt;&gt;""),"-")</f>
        <v>#N/A</v>
      </c>
      <c r="AI15" s="122" t="e" cm="1">
        <f t="array" ref="AI15">_xlfn.IFS(AND($N15&lt;&gt;"",W15&lt;&gt;""),ABS($N15-W15),AND($N15="",W15=""),"",OR($N15&lt;&gt;"",W15&lt;&gt;""),"-")</f>
        <v>#N/A</v>
      </c>
      <c r="AJ15" s="122" t="e" cm="1">
        <f t="array" ref="AJ15">_xlfn.IFS(AND($N15&lt;&gt;"",X15&lt;&gt;""),ABS($N15-X15),AND($N15="",X15=""),"",OR($N15&lt;&gt;"",X15&lt;&gt;""),"-")</f>
        <v>#N/A</v>
      </c>
      <c r="AK15" s="122" t="e" cm="1">
        <f t="array" ref="AK15">_xlfn.IFS(AND($N15&lt;&gt;"",Y15&lt;&gt;""),ABS($N15-Y15),AND($N15="",Y15=""),"",OR($N15&lt;&gt;"",Y15&lt;&gt;""),"-")</f>
        <v>#N/A</v>
      </c>
      <c r="AL15" s="122" t="e" cm="1">
        <f t="array" ref="AL15">_xlfn.IFS(AND($N15&lt;&gt;"",Z15&lt;&gt;""),ABS($N15-Z15),AND($N15="",Z15=""),"",OR($N15&lt;&gt;"",Z15&lt;&gt;""),"-")</f>
        <v>#N/A</v>
      </c>
      <c r="AM15" s="340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1" t="e" cm="1">
        <f t="array" ref="AX15">_xlfn.IFS(AND($P15&lt;&gt;"",Q15&lt;&gt;""),ABS($P15-Q15),AND($P15="",Q15=""),"",OR($P15&lt;&gt;"",Q15&lt;&gt;""),"-")</f>
        <v>#N/A</v>
      </c>
      <c r="AY15" s="120" t="e" cm="1">
        <f t="array" ref="AY15">_xlfn.IFS(AND($P15&lt;&gt;"",R15&lt;&gt;""),ABS($P15-R15),AND($P15="",R15=""),"",OR($P15&lt;&gt;"",R15&lt;&gt;""),"-")</f>
        <v>#N/A</v>
      </c>
      <c r="AZ15" s="120" t="e" cm="1">
        <f t="array" ref="AZ15">_xlfn.IFS(AND($P15&lt;&gt;"",S15&lt;&gt;""),ABS($P15-S15),AND($P15="",S15=""),"",OR($P15&lt;&gt;"",S15&lt;&gt;""),"-")</f>
        <v>#N/A</v>
      </c>
      <c r="BA15" s="120" t="e" cm="1">
        <f t="array" ref="BA15">_xlfn.IFS(AND($P15&lt;&gt;"",T15&lt;&gt;""),ABS($P15-T15),AND($P15="",T15=""),"",OR($P15&lt;&gt;"",T15&lt;&gt;""),"-")</f>
        <v>#N/A</v>
      </c>
      <c r="BB15" s="120" t="e" cm="1">
        <f t="array" ref="BB15">_xlfn.IFS(AND($P15&lt;&gt;"",U15&lt;&gt;""),ABS($P15-U15),AND($P15="",U15=""),"",OR($P15&lt;&gt;"",U15&lt;&gt;""),"-")</f>
        <v>#N/A</v>
      </c>
      <c r="BC15" s="120" t="e" cm="1">
        <f t="array" ref="BC15">_xlfn.IFS(AND($P15&lt;&gt;"",V15&lt;&gt;""),ABS($P15-V15),AND($P15="",V15=""),"",OR($P15&lt;&gt;"",V15&lt;&gt;""),"-")</f>
        <v>#N/A</v>
      </c>
      <c r="BD15" s="120" t="e" cm="1">
        <f t="array" ref="BD15">_xlfn.IFS(AND($P15&lt;&gt;"",W15&lt;&gt;""),ABS($P15-W15),AND($P15="",W15=""),"",OR($P15&lt;&gt;"",W15&lt;&gt;""),"-")</f>
        <v>#N/A</v>
      </c>
      <c r="BE15" s="120" t="e" cm="1">
        <f t="array" ref="BE15">_xlfn.IFS(AND($P15&lt;&gt;"",X15&lt;&gt;""),ABS($P15-X15),AND($P15="",X15=""),"",OR($P15&lt;&gt;"",X15&lt;&gt;""),"-")</f>
        <v>#N/A</v>
      </c>
      <c r="BF15" s="120" t="e" cm="1">
        <f t="array" ref="BF15">_xlfn.IFS(AND($P15&lt;&gt;"",Y15&lt;&gt;""),ABS($P15-Y15),AND($P15="",Y15=""),"",OR($P15&lt;&gt;"",Y15&lt;&gt;""),"-")</f>
        <v>#N/A</v>
      </c>
      <c r="BG15" s="120" t="e" cm="1">
        <f t="array" ref="BG15">_xlfn.IFS(AND($P15&lt;&gt;"",Z15&lt;&gt;""),ABS($P15-Z15),AND($P15="",Z15=""),"",OR($P15&lt;&gt;"",Z15&lt;&gt;""),"-")</f>
        <v>#N/A</v>
      </c>
      <c r="BH15" s="121" t="e" cm="1">
        <f t="array" ref="BH15">_xlfn.IFS(AND($Q15&lt;&gt;"",R15&lt;&gt;""),ABS($Q15-R15),AND($Q15="",R15=""),"",OR($Q15&lt;&gt;"",R15&lt;&gt;""),"-")</f>
        <v>#N/A</v>
      </c>
      <c r="BI15" s="120" t="e" cm="1">
        <f t="array" ref="BI15">_xlfn.IFS(AND($Q15&lt;&gt;"",S15&lt;&gt;""),ABS($Q15-S15),AND($Q15="",S15=""),"",OR($Q15&lt;&gt;"",S15&lt;&gt;""),"-")</f>
        <v>#N/A</v>
      </c>
      <c r="BJ15" s="120" t="e" cm="1">
        <f t="array" ref="BJ15">_xlfn.IFS(AND($Q15&lt;&gt;"",T15&lt;&gt;""),ABS($Q15-T15),AND($Q15="",T15=""),"",OR($Q15&lt;&gt;"",T15&lt;&gt;""),"-")</f>
        <v>#N/A</v>
      </c>
      <c r="BK15" s="120" t="e" cm="1">
        <f t="array" ref="BK15">_xlfn.IFS(AND($Q15&lt;&gt;"",U15&lt;&gt;""),ABS($Q15-U15),AND($Q15="",U15=""),"",OR($Q15&lt;&gt;"",U15&lt;&gt;""),"-")</f>
        <v>#N/A</v>
      </c>
      <c r="BL15" s="120" t="e" cm="1">
        <f t="array" ref="BL15">_xlfn.IFS(AND($Q15&lt;&gt;"",V15&lt;&gt;""),ABS($Q15-V15),AND($Q15="",V15=""),"",OR($Q15&lt;&gt;"",V15&lt;&gt;""),"-")</f>
        <v>#N/A</v>
      </c>
      <c r="BM15" s="120" t="e" cm="1">
        <f t="array" ref="BM15">_xlfn.IFS(AND($Q15&lt;&gt;"",W15&lt;&gt;""),ABS($Q15-W15),AND($Q15="",W15=""),"",OR($Q15&lt;&gt;"",W15&lt;&gt;""),"-")</f>
        <v>#N/A</v>
      </c>
      <c r="BN15" s="120" t="e" cm="1">
        <f t="array" ref="BN15">_xlfn.IFS(AND($Q15&lt;&gt;"",X15&lt;&gt;""),ABS($Q15-X15),AND($Q15="",X15=""),"",OR($Q15&lt;&gt;"",X15&lt;&gt;""),"-")</f>
        <v>#N/A</v>
      </c>
      <c r="BO15" s="120" t="e" cm="1">
        <f t="array" ref="BO15">_xlfn.IFS(AND($Q15&lt;&gt;"",Y15&lt;&gt;""),ABS($Q15-Y15),AND($Q15="",Y15=""),"",OR($Q15&lt;&gt;"",Y15&lt;&gt;""),"-")</f>
        <v>#N/A</v>
      </c>
      <c r="BP15" s="120" t="e" cm="1">
        <f t="array" ref="BP15">_xlfn.IFS(AND($Q15&lt;&gt;"",Z15&lt;&gt;""),ABS($Q15-Z15),AND($Q15="",Z15=""),"",OR($Q15&lt;&gt;"",Z15&lt;&gt;""),"-")</f>
        <v>#N/A</v>
      </c>
      <c r="BQ15" s="121" t="e" cm="1">
        <f t="array" ref="BQ15">_xlfn.IFS(AND($R15&lt;&gt;"",S15&lt;&gt;""),ABS($R15-S15),AND($R15="",S15=""),"",OR($R15&lt;&gt;"",S15&lt;&gt;""),"-")</f>
        <v>#N/A</v>
      </c>
      <c r="BR15" s="120" t="e" cm="1">
        <f t="array" ref="BR15">_xlfn.IFS(AND($R15&lt;&gt;"",T15&lt;&gt;""),ABS($R15-T15),AND($R15="",T15=""),"",OR($R15&lt;&gt;"",T15&lt;&gt;""),"-")</f>
        <v>#N/A</v>
      </c>
      <c r="BS15" s="120" t="e" cm="1">
        <f t="array" ref="BS15">_xlfn.IFS(AND($R15&lt;&gt;"",U15&lt;&gt;""),ABS($R15-U15),AND($R15="",U15=""),"",OR($R15&lt;&gt;"",U15&lt;&gt;""),"-")</f>
        <v>#N/A</v>
      </c>
      <c r="BT15" s="120" t="e" cm="1">
        <f t="array" ref="BT15">_xlfn.IFS(AND($R15&lt;&gt;"",V15&lt;&gt;""),ABS($R15-V15),AND($R15="",V15=""),"",OR($R15&lt;&gt;"",V15&lt;&gt;""),"-")</f>
        <v>#N/A</v>
      </c>
      <c r="BU15" s="120" t="e" cm="1">
        <f t="array" ref="BU15">_xlfn.IFS(AND($R15&lt;&gt;"",W15&lt;&gt;""),ABS($R15-W15),AND($R15="",W15=""),"",OR($R15&lt;&gt;"",W15&lt;&gt;""),"-")</f>
        <v>#N/A</v>
      </c>
      <c r="BV15" s="120" t="e" cm="1">
        <f t="array" ref="BV15">_xlfn.IFS(AND($R15&lt;&gt;"",X15&lt;&gt;""),ABS($R15-X15),AND($R15="",X15=""),"",OR($R15&lt;&gt;"",X15&lt;&gt;""),"-")</f>
        <v>#N/A</v>
      </c>
      <c r="BW15" s="120" t="e" cm="1">
        <f t="array" ref="BW15">_xlfn.IFS(AND($R15&lt;&gt;"",Y15&lt;&gt;""),ABS($R15-Y15),AND($R15="",Y15=""),"",OR($R15&lt;&gt;"",Y15&lt;&gt;""),"-")</f>
        <v>#N/A</v>
      </c>
      <c r="BX15" s="120" t="e" cm="1">
        <f t="array" ref="BX15">_xlfn.IFS(AND($R15&lt;&gt;"",Z15&lt;&gt;""),ABS($R15-Z15),AND($R15="",Z15=""),"",OR($R15&lt;&gt;"",Z15&lt;&gt;""),"-")</f>
        <v>#N/A</v>
      </c>
      <c r="BY15" s="121" t="e" cm="1">
        <f t="array" ref="BY15">_xlfn.IFS(AND($S15&lt;&gt;"",T15&lt;&gt;""),ABS($S15-T15),AND($S15="",T15=""),"",OR($S15&lt;&gt;"",T15&lt;&gt;""),"-")</f>
        <v>#N/A</v>
      </c>
      <c r="BZ15" s="120" t="e" cm="1">
        <f t="array" ref="BZ15">_xlfn.IFS(AND($S15&lt;&gt;"",U15&lt;&gt;""),ABS($S15-U15),AND($S15="",U15=""),"",OR($S15&lt;&gt;"",U15&lt;&gt;""),"-")</f>
        <v>#N/A</v>
      </c>
      <c r="CA15" s="120" t="e" cm="1">
        <f t="array" ref="CA15">_xlfn.IFS(AND($S15&lt;&gt;"",V15&lt;&gt;""),ABS($S15-V15),AND($S15="",V15=""),"",OR($S15&lt;&gt;"",V15&lt;&gt;""),"-")</f>
        <v>#N/A</v>
      </c>
      <c r="CB15" s="120" t="e" cm="1">
        <f t="array" ref="CB15">_xlfn.IFS(AND($S15&lt;&gt;"",W15&lt;&gt;""),ABS($S15-W15),AND($S15="",W15=""),"",OR($S15&lt;&gt;"",W15&lt;&gt;""),"-")</f>
        <v>#N/A</v>
      </c>
      <c r="CC15" s="120" t="e" cm="1">
        <f t="array" ref="CC15">_xlfn.IFS(AND($S15&lt;&gt;"",X15&lt;&gt;""),ABS($S15-X15),AND($S15="",X15=""),"",OR($S15&lt;&gt;"",X15&lt;&gt;""),"-")</f>
        <v>#N/A</v>
      </c>
      <c r="CD15" s="120" t="e" cm="1">
        <f t="array" ref="CD15">_xlfn.IFS(AND($S15&lt;&gt;"",Y15&lt;&gt;""),ABS($S15-Y15),AND($S15="",Y15=""),"",OR($S15&lt;&gt;"",Y15&lt;&gt;""),"-")</f>
        <v>#N/A</v>
      </c>
      <c r="CE15" s="120" t="e" cm="1">
        <f t="array" ref="CE15">_xlfn.IFS(AND($S15&lt;&gt;"",Z15&lt;&gt;""),ABS($S15-Z15),AND($S15="",Z15=""),"",OR($S15&lt;&gt;"",Z15&lt;&gt;""),"-")</f>
        <v>#N/A</v>
      </c>
      <c r="CF15" s="121" t="e" cm="1">
        <f t="array" ref="CF15">_xlfn.IFS(AND($T15&lt;&gt;"",U15&lt;&gt;""),ABS($T15-U15),AND($T15="",U15=""),"",OR($T15&lt;&gt;"",U15&lt;&gt;""),"-")</f>
        <v>#N/A</v>
      </c>
      <c r="CG15" s="120" t="e" cm="1">
        <f t="array" ref="CG15">_xlfn.IFS(AND($T15&lt;&gt;"",V15&lt;&gt;""),ABS($T15-V15),AND($T15="",V15=""),"",OR($T15&lt;&gt;"",V15&lt;&gt;""),"-")</f>
        <v>#N/A</v>
      </c>
      <c r="CH15" s="120" t="e" cm="1">
        <f t="array" ref="CH15">_xlfn.IFS(AND($T15&lt;&gt;"",W15&lt;&gt;""),ABS($T15-W15),AND($T15="",W15=""),"",OR($T15&lt;&gt;"",W15&lt;&gt;""),"-")</f>
        <v>#N/A</v>
      </c>
      <c r="CI15" s="120" t="e" cm="1">
        <f t="array" ref="CI15">_xlfn.IFS(AND($T15&lt;&gt;"",X15&lt;&gt;""),ABS($T15-X15),AND($T15="",X15=""),"",OR($T15&lt;&gt;"",X15&lt;&gt;""),"-")</f>
        <v>#N/A</v>
      </c>
      <c r="CJ15" s="120" t="e" cm="1">
        <f t="array" ref="CJ15">_xlfn.IFS(AND($T15&lt;&gt;"",Y15&lt;&gt;""),ABS($T15-Y15),AND($T15="",Y15=""),"",OR($T15&lt;&gt;"",Y15&lt;&gt;""),"-")</f>
        <v>#N/A</v>
      </c>
      <c r="CK15" s="120" t="e" cm="1">
        <f t="array" ref="CK15">_xlfn.IFS(AND($T15&lt;&gt;"",Z15&lt;&gt;""),ABS($T15-Z15),AND($T15="",Z15=""),"",OR($T15&lt;&gt;"",Z15&lt;&gt;""),"-")</f>
        <v>#N/A</v>
      </c>
      <c r="CL15" s="121" t="e" cm="1">
        <f t="array" ref="CL15">_xlfn.IFS(AND($U15&lt;&gt;"",V15&lt;&gt;""),ABS($U15-V15),AND($U15="",V15=""),"",OR($U15&lt;&gt;"",V15&lt;&gt;""),"-")</f>
        <v>#N/A</v>
      </c>
      <c r="CM15" s="120" t="e" cm="1">
        <f t="array" ref="CM15">_xlfn.IFS(AND($U15&lt;&gt;"",W15&lt;&gt;""),ABS($U15-W15),AND($U15="",W15=""),"",OR($U15&lt;&gt;"",W15&lt;&gt;""),"-")</f>
        <v>#N/A</v>
      </c>
      <c r="CN15" s="120" t="e" cm="1">
        <f t="array" ref="CN15">_xlfn.IFS(AND($U15&lt;&gt;"",X15&lt;&gt;""),ABS($U15-X15),AND($U15="",X15=""),"",OR($U15&lt;&gt;"",X15&lt;&gt;""),"-")</f>
        <v>#N/A</v>
      </c>
      <c r="CO15" s="120" t="e" cm="1">
        <f t="array" ref="CO15">_xlfn.IFS(AND($U15&lt;&gt;"",Y15&lt;&gt;""),ABS($U15-Y15),AND($U15="",Y15=""),"",OR($U15&lt;&gt;"",Y15&lt;&gt;""),"-")</f>
        <v>#N/A</v>
      </c>
      <c r="CP15" s="120" t="e" cm="1">
        <f t="array" ref="CP15">_xlfn.IFS(AND($U15&lt;&gt;"",Z15&lt;&gt;""),ABS($U15-Z15),AND($U15="",Z15=""),"",OR($U15&lt;&gt;"",Z15&lt;&gt;""),"-")</f>
        <v>#N/A</v>
      </c>
      <c r="CQ15" s="121" t="e" cm="1">
        <f t="array" ref="CQ15">_xlfn.IFS(AND($V15&lt;&gt;"",W15&lt;&gt;""),ABS($V15-W15),AND($V15="",W15=""),"",OR($V15&lt;&gt;"",W15&lt;&gt;""),"-")</f>
        <v>#N/A</v>
      </c>
      <c r="CR15" s="120" t="e" cm="1">
        <f t="array" ref="CR15">_xlfn.IFS(AND($V15&lt;&gt;"",X15&lt;&gt;""),ABS($V15-X15),AND($V15="",X15=""),"",OR($V15&lt;&gt;"",X15&lt;&gt;""),"-")</f>
        <v>#N/A</v>
      </c>
      <c r="CS15" s="120" t="e" cm="1">
        <f t="array" ref="CS15">_xlfn.IFS(AND($V15&lt;&gt;"",Y15&lt;&gt;""),ABS($V15-Y15),AND($V15="",Y15=""),"",OR($V15&lt;&gt;"",Y15&lt;&gt;""),"-")</f>
        <v>#N/A</v>
      </c>
      <c r="CT15" s="120" t="e" cm="1">
        <f t="array" ref="CT15">_xlfn.IFS(AND($V15&lt;&gt;"",Z15&lt;&gt;""),ABS($V15-Z15),AND($V15="",Z15=""),"",OR($V15&lt;&gt;"",Z15&lt;&gt;""),"-")</f>
        <v>#N/A</v>
      </c>
      <c r="CU15" s="121" t="e" cm="1">
        <f t="array" ref="CU15">_xlfn.IFS(AND($W15&lt;&gt;"",X15&lt;&gt;""),ABS($W15-X15),AND($W15="",X15=""),"",OR($W15&lt;&gt;"",X15&lt;&gt;""),"-")</f>
        <v>#N/A</v>
      </c>
      <c r="CV15" s="120" t="e" cm="1">
        <f t="array" ref="CV15">_xlfn.IFS(AND($W15&lt;&gt;"",Y15&lt;&gt;""),ABS($W15-Y15),AND($W15="",Y15=""),"",OR($W15&lt;&gt;"",Y15&lt;&gt;""),"-")</f>
        <v>#N/A</v>
      </c>
      <c r="CW15" s="120" t="e" cm="1">
        <f t="array" ref="CW15">_xlfn.IFS(AND($W15&lt;&gt;"",Z15&lt;&gt;""),ABS($W15-Z15),AND($W15="",Z15=""),"",OR($W15&lt;&gt;"",Z15&lt;&gt;""),"-")</f>
        <v>#N/A</v>
      </c>
      <c r="CX15" s="121" t="e" cm="1">
        <f t="array" ref="CX15">_xlfn.IFS(AND($X15&lt;&gt;"",Y15&lt;&gt;""),ABS($X15-Y15),AND($X15="",Y15=""),"",OR($X15&lt;&gt;"",Y15&lt;&gt;""),"-")</f>
        <v>#N/A</v>
      </c>
      <c r="CY15" s="120" t="e" cm="1">
        <f t="array" ref="CY15">_xlfn.IFS(AND($X15&lt;&gt;"",Z15&lt;&gt;""),ABS($X15-Z15),AND($X15="",Z15=""),"",OR($X15&lt;&gt;"",Z15&lt;&gt;""),"-")</f>
        <v>#N/A</v>
      </c>
      <c r="CZ15" s="121" t="e" cm="1">
        <f t="array" ref="CZ15">_xlfn.IFS(AND($Y15&lt;&gt;"",Z15&lt;&gt;""),ABS($Y15-Z15),AND($Y15="",Z15=""),"",OR($Y15&lt;&gt;"",Z15&lt;&gt;""),"-")</f>
        <v>#N/A</v>
      </c>
    </row>
    <row r="16" spans="1:105" x14ac:dyDescent="0.2">
      <c r="A16" s="260" t="s">
        <v>177</v>
      </c>
      <c r="B16" s="259" t="e">
        <f>VLOOKUP($A16,Merged_couplings!$B:$BU,MATCH(B$1,Merged_couplings!$B$1:$BU$1,0),FALSE)</f>
        <v>#N/A</v>
      </c>
      <c r="C16" s="258" t="e">
        <f>VLOOKUP($A16,Merged_couplings!$B:$BU,MATCH(C$1,Merged_couplings!$B$1:$BU$1,0),FALSE)</f>
        <v>#N/A</v>
      </c>
      <c r="D16" s="258" t="e">
        <f>VLOOKUP($A16,Merged_couplings!$B:$BU,MATCH(D$1,Merged_couplings!$B$1:$BU$1,0),FALSE)</f>
        <v>#N/A</v>
      </c>
      <c r="E16" s="258" t="e">
        <f>VLOOKUP($A16,Merged_couplings!$B:$BU,MATCH(E$1,Merged_couplings!$B$1:$BU$1,0),FALSE)</f>
        <v>#N/A</v>
      </c>
      <c r="F16" s="258" t="e">
        <f>VLOOKUP($A16,Merged_couplings!$B:$BU,MATCH(F$1,Merged_couplings!$B$1:$BU$1,0),FALSE)</f>
        <v>#N/A</v>
      </c>
      <c r="G16" s="258" t="e">
        <f>VLOOKUP($A16,Merged_couplings!$B:$BU,MATCH(G$1,Merged_couplings!$B$1:$BU$1,0),FALSE)</f>
        <v>#N/A</v>
      </c>
      <c r="H16" s="258" t="e">
        <f>VLOOKUP($A16,Merged_couplings!$B:$BU,MATCH(H$1,Merged_couplings!$B$1:$BU$1,0),FALSE)</f>
        <v>#N/A</v>
      </c>
      <c r="I16" s="258" t="e">
        <f>VLOOKUP($A16,Merged_couplings!$B:$BU,MATCH(I$1,Merged_couplings!$B$1:$BU$1,0),FALSE)</f>
        <v>#N/A</v>
      </c>
      <c r="J16" s="258" t="e">
        <f>VLOOKUP($A16,Merged_couplings!$B:$BU,MATCH(J$1,Merged_couplings!$B$1:$BU$1,0),FALSE)</f>
        <v>#N/A</v>
      </c>
      <c r="K16" s="258" t="e">
        <f>VLOOKUP($A16,Merged_couplings!$B:$BU,MATCH(K$1,Merged_couplings!$B$1:$BU$1,0),FALSE)</f>
        <v>#N/A</v>
      </c>
      <c r="L16" s="258" t="e">
        <f>VLOOKUP($A16,Merged_couplings!$B:$BU,MATCH(L$1,Merged_couplings!$B$1:$BU$1,0),FALSE)</f>
        <v>#N/A</v>
      </c>
      <c r="M16" s="258" t="e">
        <f>VLOOKUP($A16,Merged_couplings!$B:$BU,MATCH(M$1,Merged_couplings!$B$1:$BU$1,0),FALSE)</f>
        <v>#N/A</v>
      </c>
      <c r="N16" s="121" t="e">
        <f>IF(OR(B16="BIG",B16="BI-",B16="B-G"),VLOOKUP($A16,Merged_couplings!$B:$BU,MATCH(N$1,Merged_couplings!$B$1:$BU$1,0),FALSE),"")</f>
        <v>#N/A</v>
      </c>
      <c r="P16" s="120" t="e">
        <f>IF(OR(C16="BIG",C16="BI-",C16="B-G"),VLOOKUP($A16,Merged_couplings!$B:$BU,MATCH(P$1,Merged_couplings!$B$1:$BU$1,0),FALSE),"")</f>
        <v>#N/A</v>
      </c>
      <c r="Q16" s="120" t="e">
        <f>IF(OR(D16="BIG",D16="BI-",D16="B-G"),VLOOKUP($A16,Merged_couplings!$B:$BU,MATCH(Q$1,Merged_couplings!$B$1:$BU$1,0),FALSE),"")</f>
        <v>#N/A</v>
      </c>
      <c r="R16" s="120" t="e">
        <f>IF(OR(E16="BIG",E16="BI-",E16="B-G"),VLOOKUP($A16,Merged_couplings!$B:$BU,MATCH(R$1,Merged_couplings!$B$1:$BU$1,0),FALSE),"")</f>
        <v>#N/A</v>
      </c>
      <c r="S16" s="120" t="e">
        <f>IF(OR(F16="BIG",F16="BI-",F16="B-G"),VLOOKUP($A16,Merged_couplings!$B:$BU,MATCH(S$1,Merged_couplings!$B$1:$BU$1,0),FALSE),"")</f>
        <v>#N/A</v>
      </c>
      <c r="T16" s="120" t="e">
        <f>IF(OR(G16="BIG",G16="BI-",G16="B-G"),VLOOKUP($A16,Merged_couplings!$B:$BU,MATCH(T$1,Merged_couplings!$B$1:$BU$1,0),FALSE),"")</f>
        <v>#N/A</v>
      </c>
      <c r="U16" s="120" t="e">
        <f>IF(OR(H16="BIG",H16="BI-",H16="B-G"),VLOOKUP($A16,Merged_couplings!$B:$BU,MATCH(U$1,Merged_couplings!$B$1:$BU$1,0),FALSE),"")</f>
        <v>#N/A</v>
      </c>
      <c r="V16" s="120" t="e">
        <f>IF(OR(I16="BIG",I16="BI-",I16="B-G"),VLOOKUP($A16,Merged_couplings!$B:$BU,MATCH(V$1,Merged_couplings!$B$1:$BU$1,0),FALSE),"")</f>
        <v>#N/A</v>
      </c>
      <c r="W16" s="120" t="e">
        <f>IF(OR(J16="BIG",J16="BI-",J16="B-G"),VLOOKUP($A16,Merged_couplings!$B:$BU,MATCH(W$1,Merged_couplings!$B$1:$BU$1,0),FALSE),"")</f>
        <v>#N/A</v>
      </c>
      <c r="X16" s="120" t="e">
        <f>IF(OR(K16="BIG",K16="BI-",K16="B-G"),VLOOKUP($A16,Merged_couplings!$B:$BU,MATCH(X$1,Merged_couplings!$B$1:$BU$1,0),FALSE),"")</f>
        <v>#N/A</v>
      </c>
      <c r="Y16" s="120" t="e">
        <f>IF(OR(L16="BIG",L16="BI-",L16="B-G"),VLOOKUP($A16,Merged_couplings!$B:$BU,MATCH(Y$1,Merged_couplings!$B$1:$BU$1,0),FALSE),"")</f>
        <v>#N/A</v>
      </c>
      <c r="Z16" s="120" t="e">
        <f>IF(OR(M16="BIG",M16="BI-",M16="B-G"),VLOOKUP($A16,Merged_couplings!$B:$BU,MATCH(Z$1,Merged_couplings!$B$1:$BU$1,0),FALSE),"")</f>
        <v>#N/A</v>
      </c>
      <c r="AA16" s="123"/>
      <c r="AB16" s="340" t="e" cm="1">
        <f t="array" ref="AB16">_xlfn.IFS(AND($N16&lt;&gt;"",P16&lt;&gt;""),ABS($N16-P16),AND($N16="",P16=""),"",OR($N16&lt;&gt;"",P16&lt;&gt;""),"-")</f>
        <v>#N/A</v>
      </c>
      <c r="AC16" s="122" t="e" cm="1">
        <f t="array" ref="AC16">_xlfn.IFS(AND($N16&lt;&gt;"",Q16&lt;&gt;""),ABS($N16-Q16),AND($N16="",Q16=""),"",OR($N16&lt;&gt;"",Q16&lt;&gt;""),"-")</f>
        <v>#N/A</v>
      </c>
      <c r="AD16" s="122" t="e" cm="1">
        <f t="array" ref="AD16">_xlfn.IFS(AND($N16&lt;&gt;"",R16&lt;&gt;""),ABS($N16-R16),AND($N16="",R16=""),"",OR($N16&lt;&gt;"",R16&lt;&gt;""),"-")</f>
        <v>#N/A</v>
      </c>
      <c r="AE16" s="122" t="e" cm="1">
        <f t="array" ref="AE16">_xlfn.IFS(AND($N16&lt;&gt;"",S16&lt;&gt;""),ABS($N16-S16),AND($N16="",S16=""),"",OR($N16&lt;&gt;"",S16&lt;&gt;""),"-")</f>
        <v>#N/A</v>
      </c>
      <c r="AF16" s="122" t="e" cm="1">
        <f t="array" ref="AF16">_xlfn.IFS(AND($N16&lt;&gt;"",T16&lt;&gt;""),ABS($N16-T16),AND($N16="",T16=""),"",OR($N16&lt;&gt;"",T16&lt;&gt;""),"-")</f>
        <v>#N/A</v>
      </c>
      <c r="AG16" s="122" t="e" cm="1">
        <f t="array" ref="AG16">_xlfn.IFS(AND($N16&lt;&gt;"",U16&lt;&gt;""),ABS($N16-U16),AND($N16="",U16=""),"",OR($N16&lt;&gt;"",U16&lt;&gt;""),"-")</f>
        <v>#N/A</v>
      </c>
      <c r="AH16" s="122" t="e" cm="1">
        <f t="array" ref="AH16">_xlfn.IFS(AND($N16&lt;&gt;"",V16&lt;&gt;""),ABS($N16-V16),AND($N16="",V16=""),"",OR($N16&lt;&gt;"",V16&lt;&gt;""),"-")</f>
        <v>#N/A</v>
      </c>
      <c r="AI16" s="122" t="e" cm="1">
        <f t="array" ref="AI16">_xlfn.IFS(AND($N16&lt;&gt;"",W16&lt;&gt;""),ABS($N16-W16),AND($N16="",W16=""),"",OR($N16&lt;&gt;"",W16&lt;&gt;""),"-")</f>
        <v>#N/A</v>
      </c>
      <c r="AJ16" s="122" t="e" cm="1">
        <f t="array" ref="AJ16">_xlfn.IFS(AND($N16&lt;&gt;"",X16&lt;&gt;""),ABS($N16-X16),AND($N16="",X16=""),"",OR($N16&lt;&gt;"",X16&lt;&gt;""),"-")</f>
        <v>#N/A</v>
      </c>
      <c r="AK16" s="122" t="e" cm="1">
        <f t="array" ref="AK16">_xlfn.IFS(AND($N16&lt;&gt;"",Y16&lt;&gt;""),ABS($N16-Y16),AND($N16="",Y16=""),"",OR($N16&lt;&gt;"",Y16&lt;&gt;""),"-")</f>
        <v>#N/A</v>
      </c>
      <c r="AL16" s="122" t="e" cm="1">
        <f t="array" ref="AL16">_xlfn.IFS(AND($N16&lt;&gt;"",Z16&lt;&gt;""),ABS($N16-Z16),AND($N16="",Z16=""),"",OR($N16&lt;&gt;"",Z16&lt;&gt;""),"-")</f>
        <v>#N/A</v>
      </c>
      <c r="AM16" s="340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1" t="e" cm="1">
        <f t="array" ref="AX16">_xlfn.IFS(AND($P16&lt;&gt;"",Q16&lt;&gt;""),ABS($P16-Q16),AND($P16="",Q16=""),"",OR($P16&lt;&gt;"",Q16&lt;&gt;""),"-")</f>
        <v>#N/A</v>
      </c>
      <c r="AY16" s="120" t="e" cm="1">
        <f t="array" ref="AY16">_xlfn.IFS(AND($P16&lt;&gt;"",R16&lt;&gt;""),ABS($P16-R16),AND($P16="",R16=""),"",OR($P16&lt;&gt;"",R16&lt;&gt;""),"-")</f>
        <v>#N/A</v>
      </c>
      <c r="AZ16" s="120" t="e" cm="1">
        <f t="array" ref="AZ16">_xlfn.IFS(AND($P16&lt;&gt;"",S16&lt;&gt;""),ABS($P16-S16),AND($P16="",S16=""),"",OR($P16&lt;&gt;"",S16&lt;&gt;""),"-")</f>
        <v>#N/A</v>
      </c>
      <c r="BA16" s="120" t="e" cm="1">
        <f t="array" ref="BA16">_xlfn.IFS(AND($P16&lt;&gt;"",T16&lt;&gt;""),ABS($P16-T16),AND($P16="",T16=""),"",OR($P16&lt;&gt;"",T16&lt;&gt;""),"-")</f>
        <v>#N/A</v>
      </c>
      <c r="BB16" s="120" t="e" cm="1">
        <f t="array" ref="BB16">_xlfn.IFS(AND($P16&lt;&gt;"",U16&lt;&gt;""),ABS($P16-U16),AND($P16="",U16=""),"",OR($P16&lt;&gt;"",U16&lt;&gt;""),"-")</f>
        <v>#N/A</v>
      </c>
      <c r="BC16" s="120" t="e" cm="1">
        <f t="array" ref="BC16">_xlfn.IFS(AND($P16&lt;&gt;"",V16&lt;&gt;""),ABS($P16-V16),AND($P16="",V16=""),"",OR($P16&lt;&gt;"",V16&lt;&gt;""),"-")</f>
        <v>#N/A</v>
      </c>
      <c r="BD16" s="120" t="e" cm="1">
        <f t="array" ref="BD16">_xlfn.IFS(AND($P16&lt;&gt;"",W16&lt;&gt;""),ABS($P16-W16),AND($P16="",W16=""),"",OR($P16&lt;&gt;"",W16&lt;&gt;""),"-")</f>
        <v>#N/A</v>
      </c>
      <c r="BE16" s="120" t="e" cm="1">
        <f t="array" ref="BE16">_xlfn.IFS(AND($P16&lt;&gt;"",X16&lt;&gt;""),ABS($P16-X16),AND($P16="",X16=""),"",OR($P16&lt;&gt;"",X16&lt;&gt;""),"-")</f>
        <v>#N/A</v>
      </c>
      <c r="BF16" s="120" t="e" cm="1">
        <f t="array" ref="BF16">_xlfn.IFS(AND($P16&lt;&gt;"",Y16&lt;&gt;""),ABS($P16-Y16),AND($P16="",Y16=""),"",OR($P16&lt;&gt;"",Y16&lt;&gt;""),"-")</f>
        <v>#N/A</v>
      </c>
      <c r="BG16" s="120" t="e" cm="1">
        <f t="array" ref="BG16">_xlfn.IFS(AND($P16&lt;&gt;"",Z16&lt;&gt;""),ABS($P16-Z16),AND($P16="",Z16=""),"",OR($P16&lt;&gt;"",Z16&lt;&gt;""),"-")</f>
        <v>#N/A</v>
      </c>
      <c r="BH16" s="121" t="e" cm="1">
        <f t="array" ref="BH16">_xlfn.IFS(AND($Q16&lt;&gt;"",R16&lt;&gt;""),ABS($Q16-R16),AND($Q16="",R16=""),"",OR($Q16&lt;&gt;"",R16&lt;&gt;""),"-")</f>
        <v>#N/A</v>
      </c>
      <c r="BI16" s="120" t="e" cm="1">
        <f t="array" ref="BI16">_xlfn.IFS(AND($Q16&lt;&gt;"",S16&lt;&gt;""),ABS($Q16-S16),AND($Q16="",S16=""),"",OR($Q16&lt;&gt;"",S16&lt;&gt;""),"-")</f>
        <v>#N/A</v>
      </c>
      <c r="BJ16" s="120" t="e" cm="1">
        <f t="array" ref="BJ16">_xlfn.IFS(AND($Q16&lt;&gt;"",T16&lt;&gt;""),ABS($Q16-T16),AND($Q16="",T16=""),"",OR($Q16&lt;&gt;"",T16&lt;&gt;""),"-")</f>
        <v>#N/A</v>
      </c>
      <c r="BK16" s="120" t="e" cm="1">
        <f t="array" ref="BK16">_xlfn.IFS(AND($Q16&lt;&gt;"",U16&lt;&gt;""),ABS($Q16-U16),AND($Q16="",U16=""),"",OR($Q16&lt;&gt;"",U16&lt;&gt;""),"-")</f>
        <v>#N/A</v>
      </c>
      <c r="BL16" s="120" t="e" cm="1">
        <f t="array" ref="BL16">_xlfn.IFS(AND($Q16&lt;&gt;"",V16&lt;&gt;""),ABS($Q16-V16),AND($Q16="",V16=""),"",OR($Q16&lt;&gt;"",V16&lt;&gt;""),"-")</f>
        <v>#N/A</v>
      </c>
      <c r="BM16" s="120" t="e" cm="1">
        <f t="array" ref="BM16">_xlfn.IFS(AND($Q16&lt;&gt;"",W16&lt;&gt;""),ABS($Q16-W16),AND($Q16="",W16=""),"",OR($Q16&lt;&gt;"",W16&lt;&gt;""),"-")</f>
        <v>#N/A</v>
      </c>
      <c r="BN16" s="120" t="e" cm="1">
        <f t="array" ref="BN16">_xlfn.IFS(AND($Q16&lt;&gt;"",X16&lt;&gt;""),ABS($Q16-X16),AND($Q16="",X16=""),"",OR($Q16&lt;&gt;"",X16&lt;&gt;""),"-")</f>
        <v>#N/A</v>
      </c>
      <c r="BO16" s="120" t="e" cm="1">
        <f t="array" ref="BO16">_xlfn.IFS(AND($Q16&lt;&gt;"",Y16&lt;&gt;""),ABS($Q16-Y16),AND($Q16="",Y16=""),"",OR($Q16&lt;&gt;"",Y16&lt;&gt;""),"-")</f>
        <v>#N/A</v>
      </c>
      <c r="BP16" s="120" t="e" cm="1">
        <f t="array" ref="BP16">_xlfn.IFS(AND($Q16&lt;&gt;"",Z16&lt;&gt;""),ABS($Q16-Z16),AND($Q16="",Z16=""),"",OR($Q16&lt;&gt;"",Z16&lt;&gt;""),"-")</f>
        <v>#N/A</v>
      </c>
      <c r="BQ16" s="121" t="e" cm="1">
        <f t="array" ref="BQ16">_xlfn.IFS(AND($R16&lt;&gt;"",S16&lt;&gt;""),ABS($R16-S16),AND($R16="",S16=""),"",OR($R16&lt;&gt;"",S16&lt;&gt;""),"-")</f>
        <v>#N/A</v>
      </c>
      <c r="BR16" s="120" t="e" cm="1">
        <f t="array" ref="BR16">_xlfn.IFS(AND($R16&lt;&gt;"",T16&lt;&gt;""),ABS($R16-T16),AND($R16="",T16=""),"",OR($R16&lt;&gt;"",T16&lt;&gt;""),"-")</f>
        <v>#N/A</v>
      </c>
      <c r="BS16" s="120" t="e" cm="1">
        <f t="array" ref="BS16">_xlfn.IFS(AND($R16&lt;&gt;"",U16&lt;&gt;""),ABS($R16-U16),AND($R16="",U16=""),"",OR($R16&lt;&gt;"",U16&lt;&gt;""),"-")</f>
        <v>#N/A</v>
      </c>
      <c r="BT16" s="120" t="e" cm="1">
        <f t="array" ref="BT16">_xlfn.IFS(AND($R16&lt;&gt;"",V16&lt;&gt;""),ABS($R16-V16),AND($R16="",V16=""),"",OR($R16&lt;&gt;"",V16&lt;&gt;""),"-")</f>
        <v>#N/A</v>
      </c>
      <c r="BU16" s="120" t="e" cm="1">
        <f t="array" ref="BU16">_xlfn.IFS(AND($R16&lt;&gt;"",W16&lt;&gt;""),ABS($R16-W16),AND($R16="",W16=""),"",OR($R16&lt;&gt;"",W16&lt;&gt;""),"-")</f>
        <v>#N/A</v>
      </c>
      <c r="BV16" s="120" t="e" cm="1">
        <f t="array" ref="BV16">_xlfn.IFS(AND($R16&lt;&gt;"",X16&lt;&gt;""),ABS($R16-X16),AND($R16="",X16=""),"",OR($R16&lt;&gt;"",X16&lt;&gt;""),"-")</f>
        <v>#N/A</v>
      </c>
      <c r="BW16" s="120" t="e" cm="1">
        <f t="array" ref="BW16">_xlfn.IFS(AND($R16&lt;&gt;"",Y16&lt;&gt;""),ABS($R16-Y16),AND($R16="",Y16=""),"",OR($R16&lt;&gt;"",Y16&lt;&gt;""),"-")</f>
        <v>#N/A</v>
      </c>
      <c r="BX16" s="120" t="e" cm="1">
        <f t="array" ref="BX16">_xlfn.IFS(AND($R16&lt;&gt;"",Z16&lt;&gt;""),ABS($R16-Z16),AND($R16="",Z16=""),"",OR($R16&lt;&gt;"",Z16&lt;&gt;""),"-")</f>
        <v>#N/A</v>
      </c>
      <c r="BY16" s="121" t="e" cm="1">
        <f t="array" ref="BY16">_xlfn.IFS(AND($S16&lt;&gt;"",T16&lt;&gt;""),ABS($S16-T16),AND($S16="",T16=""),"",OR($S16&lt;&gt;"",T16&lt;&gt;""),"-")</f>
        <v>#N/A</v>
      </c>
      <c r="BZ16" s="120" t="e" cm="1">
        <f t="array" ref="BZ16">_xlfn.IFS(AND($S16&lt;&gt;"",U16&lt;&gt;""),ABS($S16-U16),AND($S16="",U16=""),"",OR($S16&lt;&gt;"",U16&lt;&gt;""),"-")</f>
        <v>#N/A</v>
      </c>
      <c r="CA16" s="120" t="e" cm="1">
        <f t="array" ref="CA16">_xlfn.IFS(AND($S16&lt;&gt;"",V16&lt;&gt;""),ABS($S16-V16),AND($S16="",V16=""),"",OR($S16&lt;&gt;"",V16&lt;&gt;""),"-")</f>
        <v>#N/A</v>
      </c>
      <c r="CB16" s="120" t="e" cm="1">
        <f t="array" ref="CB16">_xlfn.IFS(AND($S16&lt;&gt;"",W16&lt;&gt;""),ABS($S16-W16),AND($S16="",W16=""),"",OR($S16&lt;&gt;"",W16&lt;&gt;""),"-")</f>
        <v>#N/A</v>
      </c>
      <c r="CC16" s="120" t="e" cm="1">
        <f t="array" ref="CC16">_xlfn.IFS(AND($S16&lt;&gt;"",X16&lt;&gt;""),ABS($S16-X16),AND($S16="",X16=""),"",OR($S16&lt;&gt;"",X16&lt;&gt;""),"-")</f>
        <v>#N/A</v>
      </c>
      <c r="CD16" s="120" t="e" cm="1">
        <f t="array" ref="CD16">_xlfn.IFS(AND($S16&lt;&gt;"",Y16&lt;&gt;""),ABS($S16-Y16),AND($S16="",Y16=""),"",OR($S16&lt;&gt;"",Y16&lt;&gt;""),"-")</f>
        <v>#N/A</v>
      </c>
      <c r="CE16" s="120" t="e" cm="1">
        <f t="array" ref="CE16">_xlfn.IFS(AND($S16&lt;&gt;"",Z16&lt;&gt;""),ABS($S16-Z16),AND($S16="",Z16=""),"",OR($S16&lt;&gt;"",Z16&lt;&gt;""),"-")</f>
        <v>#N/A</v>
      </c>
      <c r="CF16" s="121" t="e" cm="1">
        <f t="array" ref="CF16">_xlfn.IFS(AND($T16&lt;&gt;"",U16&lt;&gt;""),ABS($T16-U16),AND($T16="",U16=""),"",OR($T16&lt;&gt;"",U16&lt;&gt;""),"-")</f>
        <v>#N/A</v>
      </c>
      <c r="CG16" s="120" t="e" cm="1">
        <f t="array" ref="CG16">_xlfn.IFS(AND($T16&lt;&gt;"",V16&lt;&gt;""),ABS($T16-V16),AND($T16="",V16=""),"",OR($T16&lt;&gt;"",V16&lt;&gt;""),"-")</f>
        <v>#N/A</v>
      </c>
      <c r="CH16" s="120" t="e" cm="1">
        <f t="array" ref="CH16">_xlfn.IFS(AND($T16&lt;&gt;"",W16&lt;&gt;""),ABS($T16-W16),AND($T16="",W16=""),"",OR($T16&lt;&gt;"",W16&lt;&gt;""),"-")</f>
        <v>#N/A</v>
      </c>
      <c r="CI16" s="120" t="e" cm="1">
        <f t="array" ref="CI16">_xlfn.IFS(AND($T16&lt;&gt;"",X16&lt;&gt;""),ABS($T16-X16),AND($T16="",X16=""),"",OR($T16&lt;&gt;"",X16&lt;&gt;""),"-")</f>
        <v>#N/A</v>
      </c>
      <c r="CJ16" s="120" t="e" cm="1">
        <f t="array" ref="CJ16">_xlfn.IFS(AND($T16&lt;&gt;"",Y16&lt;&gt;""),ABS($T16-Y16),AND($T16="",Y16=""),"",OR($T16&lt;&gt;"",Y16&lt;&gt;""),"-")</f>
        <v>#N/A</v>
      </c>
      <c r="CK16" s="120" t="e" cm="1">
        <f t="array" ref="CK16">_xlfn.IFS(AND($T16&lt;&gt;"",Z16&lt;&gt;""),ABS($T16-Z16),AND($T16="",Z16=""),"",OR($T16&lt;&gt;"",Z16&lt;&gt;""),"-")</f>
        <v>#N/A</v>
      </c>
      <c r="CL16" s="121" t="e" cm="1">
        <f t="array" ref="CL16">_xlfn.IFS(AND($U16&lt;&gt;"",V16&lt;&gt;""),ABS($U16-V16),AND($U16="",V16=""),"",OR($U16&lt;&gt;"",V16&lt;&gt;""),"-")</f>
        <v>#N/A</v>
      </c>
      <c r="CM16" s="120" t="e" cm="1">
        <f t="array" ref="CM16">_xlfn.IFS(AND($U16&lt;&gt;"",W16&lt;&gt;""),ABS($U16-W16),AND($U16="",W16=""),"",OR($U16&lt;&gt;"",W16&lt;&gt;""),"-")</f>
        <v>#N/A</v>
      </c>
      <c r="CN16" s="120" t="e" cm="1">
        <f t="array" ref="CN16">_xlfn.IFS(AND($U16&lt;&gt;"",X16&lt;&gt;""),ABS($U16-X16),AND($U16="",X16=""),"",OR($U16&lt;&gt;"",X16&lt;&gt;""),"-")</f>
        <v>#N/A</v>
      </c>
      <c r="CO16" s="120" t="e" cm="1">
        <f t="array" ref="CO16">_xlfn.IFS(AND($U16&lt;&gt;"",Y16&lt;&gt;""),ABS($U16-Y16),AND($U16="",Y16=""),"",OR($U16&lt;&gt;"",Y16&lt;&gt;""),"-")</f>
        <v>#N/A</v>
      </c>
      <c r="CP16" s="120" t="e" cm="1">
        <f t="array" ref="CP16">_xlfn.IFS(AND($U16&lt;&gt;"",Z16&lt;&gt;""),ABS($U16-Z16),AND($U16="",Z16=""),"",OR($U16&lt;&gt;"",Z16&lt;&gt;""),"-")</f>
        <v>#N/A</v>
      </c>
      <c r="CQ16" s="121" t="e" cm="1">
        <f t="array" ref="CQ16">_xlfn.IFS(AND($V16&lt;&gt;"",W16&lt;&gt;""),ABS($V16-W16),AND($V16="",W16=""),"",OR($V16&lt;&gt;"",W16&lt;&gt;""),"-")</f>
        <v>#N/A</v>
      </c>
      <c r="CR16" s="120" t="e" cm="1">
        <f t="array" ref="CR16">_xlfn.IFS(AND($V16&lt;&gt;"",X16&lt;&gt;""),ABS($V16-X16),AND($V16="",X16=""),"",OR($V16&lt;&gt;"",X16&lt;&gt;""),"-")</f>
        <v>#N/A</v>
      </c>
      <c r="CS16" s="120" t="e" cm="1">
        <f t="array" ref="CS16">_xlfn.IFS(AND($V16&lt;&gt;"",Y16&lt;&gt;""),ABS($V16-Y16),AND($V16="",Y16=""),"",OR($V16&lt;&gt;"",Y16&lt;&gt;""),"-")</f>
        <v>#N/A</v>
      </c>
      <c r="CT16" s="120" t="e" cm="1">
        <f t="array" ref="CT16">_xlfn.IFS(AND($V16&lt;&gt;"",Z16&lt;&gt;""),ABS($V16-Z16),AND($V16="",Z16=""),"",OR($V16&lt;&gt;"",Z16&lt;&gt;""),"-")</f>
        <v>#N/A</v>
      </c>
      <c r="CU16" s="121" t="e" cm="1">
        <f t="array" ref="CU16">_xlfn.IFS(AND($W16&lt;&gt;"",X16&lt;&gt;""),ABS($W16-X16),AND($W16="",X16=""),"",OR($W16&lt;&gt;"",X16&lt;&gt;""),"-")</f>
        <v>#N/A</v>
      </c>
      <c r="CV16" s="120" t="e" cm="1">
        <f t="array" ref="CV16">_xlfn.IFS(AND($W16&lt;&gt;"",Y16&lt;&gt;""),ABS($W16-Y16),AND($W16="",Y16=""),"",OR($W16&lt;&gt;"",Y16&lt;&gt;""),"-")</f>
        <v>#N/A</v>
      </c>
      <c r="CW16" s="120" t="e" cm="1">
        <f t="array" ref="CW16">_xlfn.IFS(AND($W16&lt;&gt;"",Z16&lt;&gt;""),ABS($W16-Z16),AND($W16="",Z16=""),"",OR($W16&lt;&gt;"",Z16&lt;&gt;""),"-")</f>
        <v>#N/A</v>
      </c>
      <c r="CX16" s="121" t="e" cm="1">
        <f t="array" ref="CX16">_xlfn.IFS(AND($X16&lt;&gt;"",Y16&lt;&gt;""),ABS($X16-Y16),AND($X16="",Y16=""),"",OR($X16&lt;&gt;"",Y16&lt;&gt;""),"-")</f>
        <v>#N/A</v>
      </c>
      <c r="CY16" s="120" t="e" cm="1">
        <f t="array" ref="CY16">_xlfn.IFS(AND($X16&lt;&gt;"",Z16&lt;&gt;""),ABS($X16-Z16),AND($X16="",Z16=""),"",OR($X16&lt;&gt;"",Z16&lt;&gt;""),"-")</f>
        <v>#N/A</v>
      </c>
      <c r="CZ16" s="121" t="e" cm="1">
        <f t="array" ref="CZ16">_xlfn.IFS(AND($Y16&lt;&gt;"",Z16&lt;&gt;""),ABS($Y16-Z16),AND($Y16="",Z16=""),"",OR($Y16&lt;&gt;"",Z16&lt;&gt;""),"-")</f>
        <v>#N/A</v>
      </c>
    </row>
    <row r="17" spans="1:104" x14ac:dyDescent="0.2">
      <c r="A17" s="260" t="s">
        <v>38</v>
      </c>
      <c r="B17" s="259" t="e">
        <f>VLOOKUP($A17,Merged_couplings!$B:$BU,MATCH(B$1,Merged_couplings!$B$1:$BU$1,0),FALSE)</f>
        <v>#N/A</v>
      </c>
      <c r="C17" s="258" t="e">
        <f>VLOOKUP($A17,Merged_couplings!$B:$BU,MATCH(C$1,Merged_couplings!$B$1:$BU$1,0),FALSE)</f>
        <v>#N/A</v>
      </c>
      <c r="D17" s="258" t="e">
        <f>VLOOKUP($A17,Merged_couplings!$B:$BU,MATCH(D$1,Merged_couplings!$B$1:$BU$1,0),FALSE)</f>
        <v>#N/A</v>
      </c>
      <c r="E17" s="258" t="e">
        <f>VLOOKUP($A17,Merged_couplings!$B:$BU,MATCH(E$1,Merged_couplings!$B$1:$BU$1,0),FALSE)</f>
        <v>#N/A</v>
      </c>
      <c r="F17" s="258" t="e">
        <f>VLOOKUP($A17,Merged_couplings!$B:$BU,MATCH(F$1,Merged_couplings!$B$1:$BU$1,0),FALSE)</f>
        <v>#N/A</v>
      </c>
      <c r="G17" s="258" t="e">
        <f>VLOOKUP($A17,Merged_couplings!$B:$BU,MATCH(G$1,Merged_couplings!$B$1:$BU$1,0),FALSE)</f>
        <v>#N/A</v>
      </c>
      <c r="H17" s="258" t="e">
        <f>VLOOKUP($A17,Merged_couplings!$B:$BU,MATCH(H$1,Merged_couplings!$B$1:$BU$1,0),FALSE)</f>
        <v>#N/A</v>
      </c>
      <c r="I17" s="258" t="e">
        <f>VLOOKUP($A17,Merged_couplings!$B:$BU,MATCH(I$1,Merged_couplings!$B$1:$BU$1,0),FALSE)</f>
        <v>#N/A</v>
      </c>
      <c r="J17" s="258" t="e">
        <f>VLOOKUP($A17,Merged_couplings!$B:$BU,MATCH(J$1,Merged_couplings!$B$1:$BU$1,0),FALSE)</f>
        <v>#N/A</v>
      </c>
      <c r="K17" s="258" t="e">
        <f>VLOOKUP($A17,Merged_couplings!$B:$BU,MATCH(K$1,Merged_couplings!$B$1:$BU$1,0),FALSE)</f>
        <v>#N/A</v>
      </c>
      <c r="L17" s="258" t="e">
        <f>VLOOKUP($A17,Merged_couplings!$B:$BU,MATCH(L$1,Merged_couplings!$B$1:$BU$1,0),FALSE)</f>
        <v>#N/A</v>
      </c>
      <c r="M17" s="258" t="e">
        <f>VLOOKUP($A17,Merged_couplings!$B:$BU,MATCH(M$1,Merged_couplings!$B$1:$BU$1,0),FALSE)</f>
        <v>#N/A</v>
      </c>
      <c r="N17" s="121" t="e">
        <f>IF(OR(B17="BIG",B17="BI-",B17="B-G"),VLOOKUP($A17,Merged_couplings!$B:$BU,MATCH(N$1,Merged_couplings!$B$1:$BU$1,0),FALSE),"")</f>
        <v>#N/A</v>
      </c>
      <c r="P17" s="120" t="e">
        <f>IF(OR(C17="BIG",C17="BI-",C17="B-G"),VLOOKUP($A17,Merged_couplings!$B:$BU,MATCH(P$1,Merged_couplings!$B$1:$BU$1,0),FALSE),"")</f>
        <v>#N/A</v>
      </c>
      <c r="Q17" s="120" t="e">
        <f>IF(OR(D17="BIG",D17="BI-",D17="B-G"),VLOOKUP($A17,Merged_couplings!$B:$BU,MATCH(Q$1,Merged_couplings!$B$1:$BU$1,0),FALSE),"")</f>
        <v>#N/A</v>
      </c>
      <c r="R17" s="120" t="e">
        <f>IF(OR(E17="BIG",E17="BI-",E17="B-G"),VLOOKUP($A17,Merged_couplings!$B:$BU,MATCH(R$1,Merged_couplings!$B$1:$BU$1,0),FALSE),"")</f>
        <v>#N/A</v>
      </c>
      <c r="S17" s="120" t="e">
        <f>IF(OR(F17="BIG",F17="BI-",F17="B-G"),VLOOKUP($A17,Merged_couplings!$B:$BU,MATCH(S$1,Merged_couplings!$B$1:$BU$1,0),FALSE),"")</f>
        <v>#N/A</v>
      </c>
      <c r="T17" s="120" t="e">
        <f>IF(OR(G17="BIG",G17="BI-",G17="B-G"),VLOOKUP($A17,Merged_couplings!$B:$BU,MATCH(T$1,Merged_couplings!$B$1:$BU$1,0),FALSE),"")</f>
        <v>#N/A</v>
      </c>
      <c r="U17" s="120" t="e">
        <f>IF(OR(H17="BIG",H17="BI-",H17="B-G"),VLOOKUP($A17,Merged_couplings!$B:$BU,MATCH(U$1,Merged_couplings!$B$1:$BU$1,0),FALSE),"")</f>
        <v>#N/A</v>
      </c>
      <c r="V17" s="120" t="e">
        <f>IF(OR(I17="BIG",I17="BI-",I17="B-G"),VLOOKUP($A17,Merged_couplings!$B:$BU,MATCH(V$1,Merged_couplings!$B$1:$BU$1,0),FALSE),"")</f>
        <v>#N/A</v>
      </c>
      <c r="W17" s="120" t="e">
        <f>IF(OR(J17="BIG",J17="BI-",J17="B-G"),VLOOKUP($A17,Merged_couplings!$B:$BU,MATCH(W$1,Merged_couplings!$B$1:$BU$1,0),FALSE),"")</f>
        <v>#N/A</v>
      </c>
      <c r="X17" s="120" t="e">
        <f>IF(OR(K17="BIG",K17="BI-",K17="B-G"),VLOOKUP($A17,Merged_couplings!$B:$BU,MATCH(X$1,Merged_couplings!$B$1:$BU$1,0),FALSE),"")</f>
        <v>#N/A</v>
      </c>
      <c r="Y17" s="120" t="e">
        <f>IF(OR(L17="BIG",L17="BI-",L17="B-G"),VLOOKUP($A17,Merged_couplings!$B:$BU,MATCH(Y$1,Merged_couplings!$B$1:$BU$1,0),FALSE),"")</f>
        <v>#N/A</v>
      </c>
      <c r="Z17" s="120" t="e">
        <f>IF(OR(M17="BIG",M17="BI-",M17="B-G"),VLOOKUP($A17,Merged_couplings!$B:$BU,MATCH(Z$1,Merged_couplings!$B$1:$BU$1,0),FALSE),"")</f>
        <v>#N/A</v>
      </c>
      <c r="AA17" s="123"/>
      <c r="AB17" s="340" t="e" cm="1">
        <f t="array" ref="AB17">_xlfn.IFS(AND($N17&lt;&gt;"",P17&lt;&gt;""),ABS($N17-P17),AND($N17="",P17=""),"",OR($N17&lt;&gt;"",P17&lt;&gt;""),"-")</f>
        <v>#N/A</v>
      </c>
      <c r="AC17" s="122" t="e" cm="1">
        <f t="array" ref="AC17">_xlfn.IFS(AND($N17&lt;&gt;"",Q17&lt;&gt;""),ABS($N17-Q17),AND($N17="",Q17=""),"",OR($N17&lt;&gt;"",Q17&lt;&gt;""),"-")</f>
        <v>#N/A</v>
      </c>
      <c r="AD17" s="122" t="e" cm="1">
        <f t="array" ref="AD17">_xlfn.IFS(AND($N17&lt;&gt;"",R17&lt;&gt;""),ABS($N17-R17),AND($N17="",R17=""),"",OR($N17&lt;&gt;"",R17&lt;&gt;""),"-")</f>
        <v>#N/A</v>
      </c>
      <c r="AE17" s="122" t="e" cm="1">
        <f t="array" ref="AE17">_xlfn.IFS(AND($N17&lt;&gt;"",S17&lt;&gt;""),ABS($N17-S17),AND($N17="",S17=""),"",OR($N17&lt;&gt;"",S17&lt;&gt;""),"-")</f>
        <v>#N/A</v>
      </c>
      <c r="AF17" s="122" t="e" cm="1">
        <f t="array" ref="AF17">_xlfn.IFS(AND($N17&lt;&gt;"",T17&lt;&gt;""),ABS($N17-T17),AND($N17="",T17=""),"",OR($N17&lt;&gt;"",T17&lt;&gt;""),"-")</f>
        <v>#N/A</v>
      </c>
      <c r="AG17" s="122" t="e" cm="1">
        <f t="array" ref="AG17">_xlfn.IFS(AND($N17&lt;&gt;"",U17&lt;&gt;""),ABS($N17-U17),AND($N17="",U17=""),"",OR($N17&lt;&gt;"",U17&lt;&gt;""),"-")</f>
        <v>#N/A</v>
      </c>
      <c r="AH17" s="122" t="e" cm="1">
        <f t="array" ref="AH17">_xlfn.IFS(AND($N17&lt;&gt;"",V17&lt;&gt;""),ABS($N17-V17),AND($N17="",V17=""),"",OR($N17&lt;&gt;"",V17&lt;&gt;""),"-")</f>
        <v>#N/A</v>
      </c>
      <c r="AI17" s="122" t="e" cm="1">
        <f t="array" ref="AI17">_xlfn.IFS(AND($N17&lt;&gt;"",W17&lt;&gt;""),ABS($N17-W17),AND($N17="",W17=""),"",OR($N17&lt;&gt;"",W17&lt;&gt;""),"-")</f>
        <v>#N/A</v>
      </c>
      <c r="AJ17" s="122" t="e" cm="1">
        <f t="array" ref="AJ17">_xlfn.IFS(AND($N17&lt;&gt;"",X17&lt;&gt;""),ABS($N17-X17),AND($N17="",X17=""),"",OR($N17&lt;&gt;"",X17&lt;&gt;""),"-")</f>
        <v>#N/A</v>
      </c>
      <c r="AK17" s="122" t="e" cm="1">
        <f t="array" ref="AK17">_xlfn.IFS(AND($N17&lt;&gt;"",Y17&lt;&gt;""),ABS($N17-Y17),AND($N17="",Y17=""),"",OR($N17&lt;&gt;"",Y17&lt;&gt;""),"-")</f>
        <v>#N/A</v>
      </c>
      <c r="AL17" s="122" t="e" cm="1">
        <f t="array" ref="AL17">_xlfn.IFS(AND($N17&lt;&gt;"",Z17&lt;&gt;""),ABS($N17-Z17),AND($N17="",Z17=""),"",OR($N17&lt;&gt;"",Z17&lt;&gt;""),"-")</f>
        <v>#N/A</v>
      </c>
      <c r="AM17" s="340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1" t="e" cm="1">
        <f t="array" ref="AX17">_xlfn.IFS(AND($P17&lt;&gt;"",Q17&lt;&gt;""),ABS($P17-Q17),AND($P17="",Q17=""),"",OR($P17&lt;&gt;"",Q17&lt;&gt;""),"-")</f>
        <v>#N/A</v>
      </c>
      <c r="AY17" s="120" t="e" cm="1">
        <f t="array" ref="AY17">_xlfn.IFS(AND($P17&lt;&gt;"",R17&lt;&gt;""),ABS($P17-R17),AND($P17="",R17=""),"",OR($P17&lt;&gt;"",R17&lt;&gt;""),"-")</f>
        <v>#N/A</v>
      </c>
      <c r="AZ17" s="120" t="e" cm="1">
        <f t="array" ref="AZ17">_xlfn.IFS(AND($P17&lt;&gt;"",S17&lt;&gt;""),ABS($P17-S17),AND($P17="",S17=""),"",OR($P17&lt;&gt;"",S17&lt;&gt;""),"-")</f>
        <v>#N/A</v>
      </c>
      <c r="BA17" s="120" t="e" cm="1">
        <f t="array" ref="BA17">_xlfn.IFS(AND($P17&lt;&gt;"",T17&lt;&gt;""),ABS($P17-T17),AND($P17="",T17=""),"",OR($P17&lt;&gt;"",T17&lt;&gt;""),"-")</f>
        <v>#N/A</v>
      </c>
      <c r="BB17" s="120" t="e" cm="1">
        <f t="array" ref="BB17">_xlfn.IFS(AND($P17&lt;&gt;"",U17&lt;&gt;""),ABS($P17-U17),AND($P17="",U17=""),"",OR($P17&lt;&gt;"",U17&lt;&gt;""),"-")</f>
        <v>#N/A</v>
      </c>
      <c r="BC17" s="120" t="e" cm="1">
        <f t="array" ref="BC17">_xlfn.IFS(AND($P17&lt;&gt;"",V17&lt;&gt;""),ABS($P17-V17),AND($P17="",V17=""),"",OR($P17&lt;&gt;"",V17&lt;&gt;""),"-")</f>
        <v>#N/A</v>
      </c>
      <c r="BD17" s="120" t="e" cm="1">
        <f t="array" ref="BD17">_xlfn.IFS(AND($P17&lt;&gt;"",W17&lt;&gt;""),ABS($P17-W17),AND($P17="",W17=""),"",OR($P17&lt;&gt;"",W17&lt;&gt;""),"-")</f>
        <v>#N/A</v>
      </c>
      <c r="BE17" s="120" t="e" cm="1">
        <f t="array" ref="BE17">_xlfn.IFS(AND($P17&lt;&gt;"",X17&lt;&gt;""),ABS($P17-X17),AND($P17="",X17=""),"",OR($P17&lt;&gt;"",X17&lt;&gt;""),"-")</f>
        <v>#N/A</v>
      </c>
      <c r="BF17" s="120" t="e" cm="1">
        <f t="array" ref="BF17">_xlfn.IFS(AND($P17&lt;&gt;"",Y17&lt;&gt;""),ABS($P17-Y17),AND($P17="",Y17=""),"",OR($P17&lt;&gt;"",Y17&lt;&gt;""),"-")</f>
        <v>#N/A</v>
      </c>
      <c r="BG17" s="120" t="e" cm="1">
        <f t="array" ref="BG17">_xlfn.IFS(AND($P17&lt;&gt;"",Z17&lt;&gt;""),ABS($P17-Z17),AND($P17="",Z17=""),"",OR($P17&lt;&gt;"",Z17&lt;&gt;""),"-")</f>
        <v>#N/A</v>
      </c>
      <c r="BH17" s="121" t="e" cm="1">
        <f t="array" ref="BH17">_xlfn.IFS(AND($Q17&lt;&gt;"",R17&lt;&gt;""),ABS($Q17-R17),AND($Q17="",R17=""),"",OR($Q17&lt;&gt;"",R17&lt;&gt;""),"-")</f>
        <v>#N/A</v>
      </c>
      <c r="BI17" s="120" t="e" cm="1">
        <f t="array" ref="BI17">_xlfn.IFS(AND($Q17&lt;&gt;"",S17&lt;&gt;""),ABS($Q17-S17),AND($Q17="",S17=""),"",OR($Q17&lt;&gt;"",S17&lt;&gt;""),"-")</f>
        <v>#N/A</v>
      </c>
      <c r="BJ17" s="120" t="e" cm="1">
        <f t="array" ref="BJ17">_xlfn.IFS(AND($Q17&lt;&gt;"",T17&lt;&gt;""),ABS($Q17-T17),AND($Q17="",T17=""),"",OR($Q17&lt;&gt;"",T17&lt;&gt;""),"-")</f>
        <v>#N/A</v>
      </c>
      <c r="BK17" s="120" t="e" cm="1">
        <f t="array" ref="BK17">_xlfn.IFS(AND($Q17&lt;&gt;"",U17&lt;&gt;""),ABS($Q17-U17),AND($Q17="",U17=""),"",OR($Q17&lt;&gt;"",U17&lt;&gt;""),"-")</f>
        <v>#N/A</v>
      </c>
      <c r="BL17" s="120" t="e" cm="1">
        <f t="array" ref="BL17">_xlfn.IFS(AND($Q17&lt;&gt;"",V17&lt;&gt;""),ABS($Q17-V17),AND($Q17="",V17=""),"",OR($Q17&lt;&gt;"",V17&lt;&gt;""),"-")</f>
        <v>#N/A</v>
      </c>
      <c r="BM17" s="120" t="e" cm="1">
        <f t="array" ref="BM17">_xlfn.IFS(AND($Q17&lt;&gt;"",W17&lt;&gt;""),ABS($Q17-W17),AND($Q17="",W17=""),"",OR($Q17&lt;&gt;"",W17&lt;&gt;""),"-")</f>
        <v>#N/A</v>
      </c>
      <c r="BN17" s="120" t="e" cm="1">
        <f t="array" ref="BN17">_xlfn.IFS(AND($Q17&lt;&gt;"",X17&lt;&gt;""),ABS($Q17-X17),AND($Q17="",X17=""),"",OR($Q17&lt;&gt;"",X17&lt;&gt;""),"-")</f>
        <v>#N/A</v>
      </c>
      <c r="BO17" s="120" t="e" cm="1">
        <f t="array" ref="BO17">_xlfn.IFS(AND($Q17&lt;&gt;"",Y17&lt;&gt;""),ABS($Q17-Y17),AND($Q17="",Y17=""),"",OR($Q17&lt;&gt;"",Y17&lt;&gt;""),"-")</f>
        <v>#N/A</v>
      </c>
      <c r="BP17" s="120" t="e" cm="1">
        <f t="array" ref="BP17">_xlfn.IFS(AND($Q17&lt;&gt;"",Z17&lt;&gt;""),ABS($Q17-Z17),AND($Q17="",Z17=""),"",OR($Q17&lt;&gt;"",Z17&lt;&gt;""),"-")</f>
        <v>#N/A</v>
      </c>
      <c r="BQ17" s="121" t="e" cm="1">
        <f t="array" ref="BQ17">_xlfn.IFS(AND($R17&lt;&gt;"",S17&lt;&gt;""),ABS($R17-S17),AND($R17="",S17=""),"",OR($R17&lt;&gt;"",S17&lt;&gt;""),"-")</f>
        <v>#N/A</v>
      </c>
      <c r="BR17" s="120" t="e" cm="1">
        <f t="array" ref="BR17">_xlfn.IFS(AND($R17&lt;&gt;"",T17&lt;&gt;""),ABS($R17-T17),AND($R17="",T17=""),"",OR($R17&lt;&gt;"",T17&lt;&gt;""),"-")</f>
        <v>#N/A</v>
      </c>
      <c r="BS17" s="120" t="e" cm="1">
        <f t="array" ref="BS17">_xlfn.IFS(AND($R17&lt;&gt;"",U17&lt;&gt;""),ABS($R17-U17),AND($R17="",U17=""),"",OR($R17&lt;&gt;"",U17&lt;&gt;""),"-")</f>
        <v>#N/A</v>
      </c>
      <c r="BT17" s="120" t="e" cm="1">
        <f t="array" ref="BT17">_xlfn.IFS(AND($R17&lt;&gt;"",V17&lt;&gt;""),ABS($R17-V17),AND($R17="",V17=""),"",OR($R17&lt;&gt;"",V17&lt;&gt;""),"-")</f>
        <v>#N/A</v>
      </c>
      <c r="BU17" s="120" t="e" cm="1">
        <f t="array" ref="BU17">_xlfn.IFS(AND($R17&lt;&gt;"",W17&lt;&gt;""),ABS($R17-W17),AND($R17="",W17=""),"",OR($R17&lt;&gt;"",W17&lt;&gt;""),"-")</f>
        <v>#N/A</v>
      </c>
      <c r="BV17" s="120" t="e" cm="1">
        <f t="array" ref="BV17">_xlfn.IFS(AND($R17&lt;&gt;"",X17&lt;&gt;""),ABS($R17-X17),AND($R17="",X17=""),"",OR($R17&lt;&gt;"",X17&lt;&gt;""),"-")</f>
        <v>#N/A</v>
      </c>
      <c r="BW17" s="120" t="e" cm="1">
        <f t="array" ref="BW17">_xlfn.IFS(AND($R17&lt;&gt;"",Y17&lt;&gt;""),ABS($R17-Y17),AND($R17="",Y17=""),"",OR($R17&lt;&gt;"",Y17&lt;&gt;""),"-")</f>
        <v>#N/A</v>
      </c>
      <c r="BX17" s="120" t="e" cm="1">
        <f t="array" ref="BX17">_xlfn.IFS(AND($R17&lt;&gt;"",Z17&lt;&gt;""),ABS($R17-Z17),AND($R17="",Z17=""),"",OR($R17&lt;&gt;"",Z17&lt;&gt;""),"-")</f>
        <v>#N/A</v>
      </c>
      <c r="BY17" s="121" t="e" cm="1">
        <f t="array" ref="BY17">_xlfn.IFS(AND($S17&lt;&gt;"",T17&lt;&gt;""),ABS($S17-T17),AND($S17="",T17=""),"",OR($S17&lt;&gt;"",T17&lt;&gt;""),"-")</f>
        <v>#N/A</v>
      </c>
      <c r="BZ17" s="120" t="e" cm="1">
        <f t="array" ref="BZ17">_xlfn.IFS(AND($S17&lt;&gt;"",U17&lt;&gt;""),ABS($S17-U17),AND($S17="",U17=""),"",OR($S17&lt;&gt;"",U17&lt;&gt;""),"-")</f>
        <v>#N/A</v>
      </c>
      <c r="CA17" s="120" t="e" cm="1">
        <f t="array" ref="CA17">_xlfn.IFS(AND($S17&lt;&gt;"",V17&lt;&gt;""),ABS($S17-V17),AND($S17="",V17=""),"",OR($S17&lt;&gt;"",V17&lt;&gt;""),"-")</f>
        <v>#N/A</v>
      </c>
      <c r="CB17" s="120" t="e" cm="1">
        <f t="array" ref="CB17">_xlfn.IFS(AND($S17&lt;&gt;"",W17&lt;&gt;""),ABS($S17-W17),AND($S17="",W17=""),"",OR($S17&lt;&gt;"",W17&lt;&gt;""),"-")</f>
        <v>#N/A</v>
      </c>
      <c r="CC17" s="120" t="e" cm="1">
        <f t="array" ref="CC17">_xlfn.IFS(AND($S17&lt;&gt;"",X17&lt;&gt;""),ABS($S17-X17),AND($S17="",X17=""),"",OR($S17&lt;&gt;"",X17&lt;&gt;""),"-")</f>
        <v>#N/A</v>
      </c>
      <c r="CD17" s="120" t="e" cm="1">
        <f t="array" ref="CD17">_xlfn.IFS(AND($S17&lt;&gt;"",Y17&lt;&gt;""),ABS($S17-Y17),AND($S17="",Y17=""),"",OR($S17&lt;&gt;"",Y17&lt;&gt;""),"-")</f>
        <v>#N/A</v>
      </c>
      <c r="CE17" s="120" t="e" cm="1">
        <f t="array" ref="CE17">_xlfn.IFS(AND($S17&lt;&gt;"",Z17&lt;&gt;""),ABS($S17-Z17),AND($S17="",Z17=""),"",OR($S17&lt;&gt;"",Z17&lt;&gt;""),"-")</f>
        <v>#N/A</v>
      </c>
      <c r="CF17" s="121" t="e" cm="1">
        <f t="array" ref="CF17">_xlfn.IFS(AND($T17&lt;&gt;"",U17&lt;&gt;""),ABS($T17-U17),AND($T17="",U17=""),"",OR($T17&lt;&gt;"",U17&lt;&gt;""),"-")</f>
        <v>#N/A</v>
      </c>
      <c r="CG17" s="120" t="e" cm="1">
        <f t="array" ref="CG17">_xlfn.IFS(AND($T17&lt;&gt;"",V17&lt;&gt;""),ABS($T17-V17),AND($T17="",V17=""),"",OR($T17&lt;&gt;"",V17&lt;&gt;""),"-")</f>
        <v>#N/A</v>
      </c>
      <c r="CH17" s="332" t="e" cm="1">
        <f t="array" ref="CH17">_xlfn.IFS(AND($T17&lt;&gt;"",W17&lt;&gt;""),ABS($T17-W17),AND($T17="",W17=""),"",OR($T17&lt;&gt;"",W17&lt;&gt;""),"-")</f>
        <v>#N/A</v>
      </c>
      <c r="CI17" s="120" t="e" cm="1">
        <f t="array" ref="CI17">_xlfn.IFS(AND($T17&lt;&gt;"",X17&lt;&gt;""),ABS($T17-X17),AND($T17="",X17=""),"",OR($T17&lt;&gt;"",X17&lt;&gt;""),"-")</f>
        <v>#N/A</v>
      </c>
      <c r="CJ17" s="120" t="e" cm="1">
        <f t="array" ref="CJ17">_xlfn.IFS(AND($T17&lt;&gt;"",Y17&lt;&gt;""),ABS($T17-Y17),AND($T17="",Y17=""),"",OR($T17&lt;&gt;"",Y17&lt;&gt;""),"-")</f>
        <v>#N/A</v>
      </c>
      <c r="CK17" s="120" t="e" cm="1">
        <f t="array" ref="CK17">_xlfn.IFS(AND($T17&lt;&gt;"",Z17&lt;&gt;""),ABS($T17-Z17),AND($T17="",Z17=""),"",OR($T17&lt;&gt;"",Z17&lt;&gt;""),"-")</f>
        <v>#N/A</v>
      </c>
      <c r="CL17" s="121" t="e" cm="1">
        <f t="array" ref="CL17">_xlfn.IFS(AND($U17&lt;&gt;"",V17&lt;&gt;""),ABS($U17-V17),AND($U17="",V17=""),"",OR($U17&lt;&gt;"",V17&lt;&gt;""),"-")</f>
        <v>#N/A</v>
      </c>
      <c r="CM17" s="120" t="e" cm="1">
        <f t="array" ref="CM17">_xlfn.IFS(AND($U17&lt;&gt;"",W17&lt;&gt;""),ABS($U17-W17),AND($U17="",W17=""),"",OR($U17&lt;&gt;"",W17&lt;&gt;""),"-")</f>
        <v>#N/A</v>
      </c>
      <c r="CN17" s="120" t="e" cm="1">
        <f t="array" ref="CN17">_xlfn.IFS(AND($U17&lt;&gt;"",X17&lt;&gt;""),ABS($U17-X17),AND($U17="",X17=""),"",OR($U17&lt;&gt;"",X17&lt;&gt;""),"-")</f>
        <v>#N/A</v>
      </c>
      <c r="CO17" s="120" t="e" cm="1">
        <f t="array" ref="CO17">_xlfn.IFS(AND($U17&lt;&gt;"",Y17&lt;&gt;""),ABS($U17-Y17),AND($U17="",Y17=""),"",OR($U17&lt;&gt;"",Y17&lt;&gt;""),"-")</f>
        <v>#N/A</v>
      </c>
      <c r="CP17" s="120" t="e" cm="1">
        <f t="array" ref="CP17">_xlfn.IFS(AND($U17&lt;&gt;"",Z17&lt;&gt;""),ABS($U17-Z17),AND($U17="",Z17=""),"",OR($U17&lt;&gt;"",Z17&lt;&gt;""),"-")</f>
        <v>#N/A</v>
      </c>
      <c r="CQ17" s="121" t="e" cm="1">
        <f t="array" ref="CQ17">_xlfn.IFS(AND($V17&lt;&gt;"",W17&lt;&gt;""),ABS($V17-W17),AND($V17="",W17=""),"",OR($V17&lt;&gt;"",W17&lt;&gt;""),"-")</f>
        <v>#N/A</v>
      </c>
      <c r="CR17" s="120" t="e" cm="1">
        <f t="array" ref="CR17">_xlfn.IFS(AND($V17&lt;&gt;"",X17&lt;&gt;""),ABS($V17-X17),AND($V17="",X17=""),"",OR($V17&lt;&gt;"",X17&lt;&gt;""),"-")</f>
        <v>#N/A</v>
      </c>
      <c r="CS17" s="120" t="e" cm="1">
        <f t="array" ref="CS17">_xlfn.IFS(AND($V17&lt;&gt;"",Y17&lt;&gt;""),ABS($V17-Y17),AND($V17="",Y17=""),"",OR($V17&lt;&gt;"",Y17&lt;&gt;""),"-")</f>
        <v>#N/A</v>
      </c>
      <c r="CT17" s="120" t="e" cm="1">
        <f t="array" ref="CT17">_xlfn.IFS(AND($V17&lt;&gt;"",Z17&lt;&gt;""),ABS($V17-Z17),AND($V17="",Z17=""),"",OR($V17&lt;&gt;"",Z17&lt;&gt;""),"-")</f>
        <v>#N/A</v>
      </c>
      <c r="CU17" s="121" t="e" cm="1">
        <f t="array" ref="CU17">_xlfn.IFS(AND($W17&lt;&gt;"",X17&lt;&gt;""),ABS($W17-X17),AND($W17="",X17=""),"",OR($W17&lt;&gt;"",X17&lt;&gt;""),"-")</f>
        <v>#N/A</v>
      </c>
      <c r="CV17" s="120" t="e" cm="1">
        <f t="array" ref="CV17">_xlfn.IFS(AND($W17&lt;&gt;"",Y17&lt;&gt;""),ABS($W17-Y17),AND($W17="",Y17=""),"",OR($W17&lt;&gt;"",Y17&lt;&gt;""),"-")</f>
        <v>#N/A</v>
      </c>
      <c r="CW17" s="120" t="e" cm="1">
        <f t="array" ref="CW17">_xlfn.IFS(AND($W17&lt;&gt;"",Z17&lt;&gt;""),ABS($W17-Z17),AND($W17="",Z17=""),"",OR($W17&lt;&gt;"",Z17&lt;&gt;""),"-")</f>
        <v>#N/A</v>
      </c>
      <c r="CX17" s="121" t="e" cm="1">
        <f t="array" ref="CX17">_xlfn.IFS(AND($X17&lt;&gt;"",Y17&lt;&gt;""),ABS($X17-Y17),AND($X17="",Y17=""),"",OR($X17&lt;&gt;"",Y17&lt;&gt;""),"-")</f>
        <v>#N/A</v>
      </c>
      <c r="CY17" s="120" t="e" cm="1">
        <f t="array" ref="CY17">_xlfn.IFS(AND($X17&lt;&gt;"",Z17&lt;&gt;""),ABS($X17-Z17),AND($X17="",Z17=""),"",OR($X17&lt;&gt;"",Z17&lt;&gt;""),"-")</f>
        <v>#N/A</v>
      </c>
      <c r="CZ17" s="121" t="e" cm="1">
        <f t="array" ref="CZ17">_xlfn.IFS(AND($Y17&lt;&gt;"",Z17&lt;&gt;""),ABS($Y17-Z17),AND($Y17="",Z17=""),"",OR($Y17&lt;&gt;"",Z17&lt;&gt;""),"-")</f>
        <v>#N/A</v>
      </c>
    </row>
    <row r="18" spans="1:104" x14ac:dyDescent="0.2">
      <c r="A18" s="260" t="s">
        <v>67</v>
      </c>
      <c r="B18" s="259" t="e">
        <f>VLOOKUP($A18,Merged_couplings!$B:$BU,MATCH(B$1,Merged_couplings!$B$1:$BU$1,0),FALSE)</f>
        <v>#N/A</v>
      </c>
      <c r="C18" s="258" t="e">
        <f>VLOOKUP($A18,Merged_couplings!$B:$BU,MATCH(C$1,Merged_couplings!$B$1:$BU$1,0),FALSE)</f>
        <v>#N/A</v>
      </c>
      <c r="D18" s="258" t="e">
        <f>VLOOKUP($A18,Merged_couplings!$B:$BU,MATCH(D$1,Merged_couplings!$B$1:$BU$1,0),FALSE)</f>
        <v>#N/A</v>
      </c>
      <c r="E18" s="258" t="e">
        <f>VLOOKUP($A18,Merged_couplings!$B:$BU,MATCH(E$1,Merged_couplings!$B$1:$BU$1,0),FALSE)</f>
        <v>#N/A</v>
      </c>
      <c r="F18" s="258" t="e">
        <f>VLOOKUP($A18,Merged_couplings!$B:$BU,MATCH(F$1,Merged_couplings!$B$1:$BU$1,0),FALSE)</f>
        <v>#N/A</v>
      </c>
      <c r="G18" s="258" t="e">
        <f>VLOOKUP($A18,Merged_couplings!$B:$BU,MATCH(G$1,Merged_couplings!$B$1:$BU$1,0),FALSE)</f>
        <v>#N/A</v>
      </c>
      <c r="H18" s="258" t="e">
        <f>VLOOKUP($A18,Merged_couplings!$B:$BU,MATCH(H$1,Merged_couplings!$B$1:$BU$1,0),FALSE)</f>
        <v>#N/A</v>
      </c>
      <c r="I18" s="258" t="e">
        <f>VLOOKUP($A18,Merged_couplings!$B:$BU,MATCH(I$1,Merged_couplings!$B$1:$BU$1,0),FALSE)</f>
        <v>#N/A</v>
      </c>
      <c r="J18" s="258" t="e">
        <f>VLOOKUP($A18,Merged_couplings!$B:$BU,MATCH(J$1,Merged_couplings!$B$1:$BU$1,0),FALSE)</f>
        <v>#N/A</v>
      </c>
      <c r="K18" s="258" t="e">
        <f>VLOOKUP($A18,Merged_couplings!$B:$BU,MATCH(K$1,Merged_couplings!$B$1:$BU$1,0),FALSE)</f>
        <v>#N/A</v>
      </c>
      <c r="L18" s="258" t="e">
        <f>VLOOKUP($A18,Merged_couplings!$B:$BU,MATCH(L$1,Merged_couplings!$B$1:$BU$1,0),FALSE)</f>
        <v>#N/A</v>
      </c>
      <c r="M18" s="258" t="e">
        <f>VLOOKUP($A18,Merged_couplings!$B:$BU,MATCH(M$1,Merged_couplings!$B$1:$BU$1,0),FALSE)</f>
        <v>#N/A</v>
      </c>
      <c r="N18" s="121" t="e">
        <f>IF(OR(B18="BIG",B18="BI-",B18="B-G"),VLOOKUP($A18,Merged_couplings!$B:$BU,MATCH(N$1,Merged_couplings!$B$1:$BU$1,0),FALSE),"")</f>
        <v>#N/A</v>
      </c>
      <c r="P18" s="120" t="e">
        <f>IF(OR(C18="BIG",C18="BI-",C18="B-G"),VLOOKUP($A18,Merged_couplings!$B:$BU,MATCH(P$1,Merged_couplings!$B$1:$BU$1,0),FALSE),"")</f>
        <v>#N/A</v>
      </c>
      <c r="Q18" s="120" t="e">
        <f>IF(OR(D18="BIG",D18="BI-",D18="B-G"),VLOOKUP($A18,Merged_couplings!$B:$BU,MATCH(Q$1,Merged_couplings!$B$1:$BU$1,0),FALSE),"")</f>
        <v>#N/A</v>
      </c>
      <c r="R18" s="120" t="e">
        <f>IF(OR(E18="BIG",E18="BI-",E18="B-G"),VLOOKUP($A18,Merged_couplings!$B:$BU,MATCH(R$1,Merged_couplings!$B$1:$BU$1,0),FALSE),"")</f>
        <v>#N/A</v>
      </c>
      <c r="S18" s="120" t="e">
        <f>IF(OR(F18="BIG",F18="BI-",F18="B-G"),VLOOKUP($A18,Merged_couplings!$B:$BU,MATCH(S$1,Merged_couplings!$B$1:$BU$1,0),FALSE),"")</f>
        <v>#N/A</v>
      </c>
      <c r="T18" s="120" t="e">
        <f>IF(OR(G18="BIG",G18="BI-",G18="B-G"),VLOOKUP($A18,Merged_couplings!$B:$BU,MATCH(T$1,Merged_couplings!$B$1:$BU$1,0),FALSE),"")</f>
        <v>#N/A</v>
      </c>
      <c r="U18" s="120" t="e">
        <f>IF(OR(H18="BIG",H18="BI-",H18="B-G"),VLOOKUP($A18,Merged_couplings!$B:$BU,MATCH(U$1,Merged_couplings!$B$1:$BU$1,0),FALSE),"")</f>
        <v>#N/A</v>
      </c>
      <c r="V18" s="120" t="e">
        <f>IF(OR(I18="BIG",I18="BI-",I18="B-G"),VLOOKUP($A18,Merged_couplings!$B:$BU,MATCH(V$1,Merged_couplings!$B$1:$BU$1,0),FALSE),"")</f>
        <v>#N/A</v>
      </c>
      <c r="W18" s="120" t="e">
        <f>IF(OR(J18="BIG",J18="BI-",J18="B-G"),VLOOKUP($A18,Merged_couplings!$B:$BU,MATCH(W$1,Merged_couplings!$B$1:$BU$1,0),FALSE),"")</f>
        <v>#N/A</v>
      </c>
      <c r="X18" s="120" t="e">
        <f>IF(OR(K18="BIG",K18="BI-",K18="B-G"),VLOOKUP($A18,Merged_couplings!$B:$BU,MATCH(X$1,Merged_couplings!$B$1:$BU$1,0),FALSE),"")</f>
        <v>#N/A</v>
      </c>
      <c r="Y18" s="120" t="e">
        <f>IF(OR(L18="BIG",L18="BI-",L18="B-G"),VLOOKUP($A18,Merged_couplings!$B:$BU,MATCH(Y$1,Merged_couplings!$B$1:$BU$1,0),FALSE),"")</f>
        <v>#N/A</v>
      </c>
      <c r="Z18" s="120" t="e">
        <f>IF(OR(M18="BIG",M18="BI-",M18="B-G"),VLOOKUP($A18,Merged_couplings!$B:$BU,MATCH(Z$1,Merged_couplings!$B$1:$BU$1,0),FALSE),"")</f>
        <v>#N/A</v>
      </c>
      <c r="AA18" s="123"/>
      <c r="AB18" s="340" t="e" cm="1">
        <f t="array" ref="AB18">_xlfn.IFS(AND($N18&lt;&gt;"",P18&lt;&gt;""),ABS($N18-P18),AND($N18="",P18=""),"",OR($N18&lt;&gt;"",P18&lt;&gt;""),"-")</f>
        <v>#N/A</v>
      </c>
      <c r="AC18" s="122" t="e" cm="1">
        <f t="array" ref="AC18">_xlfn.IFS(AND($N18&lt;&gt;"",Q18&lt;&gt;""),ABS($N18-Q18),AND($N18="",Q18=""),"",OR($N18&lt;&gt;"",Q18&lt;&gt;""),"-")</f>
        <v>#N/A</v>
      </c>
      <c r="AD18" s="122" t="e" cm="1">
        <f t="array" ref="AD18">_xlfn.IFS(AND($N18&lt;&gt;"",R18&lt;&gt;""),ABS($N18-R18),AND($N18="",R18=""),"",OR($N18&lt;&gt;"",R18&lt;&gt;""),"-")</f>
        <v>#N/A</v>
      </c>
      <c r="AE18" s="122" t="e" cm="1">
        <f t="array" ref="AE18">_xlfn.IFS(AND($N18&lt;&gt;"",S18&lt;&gt;""),ABS($N18-S18),AND($N18="",S18=""),"",OR($N18&lt;&gt;"",S18&lt;&gt;""),"-")</f>
        <v>#N/A</v>
      </c>
      <c r="AF18" s="122" t="e" cm="1">
        <f t="array" ref="AF18">_xlfn.IFS(AND($N18&lt;&gt;"",T18&lt;&gt;""),ABS($N18-T18),AND($N18="",T18=""),"",OR($N18&lt;&gt;"",T18&lt;&gt;""),"-")</f>
        <v>#N/A</v>
      </c>
      <c r="AG18" s="122" t="e" cm="1">
        <f t="array" ref="AG18">_xlfn.IFS(AND($N18&lt;&gt;"",U18&lt;&gt;""),ABS($N18-U18),AND($N18="",U18=""),"",OR($N18&lt;&gt;"",U18&lt;&gt;""),"-")</f>
        <v>#N/A</v>
      </c>
      <c r="AH18" s="122" t="e" cm="1">
        <f t="array" ref="AH18">_xlfn.IFS(AND($N18&lt;&gt;"",V18&lt;&gt;""),ABS($N18-V18),AND($N18="",V18=""),"",OR($N18&lt;&gt;"",V18&lt;&gt;""),"-")</f>
        <v>#N/A</v>
      </c>
      <c r="AI18" s="122" t="e" cm="1">
        <f t="array" ref="AI18">_xlfn.IFS(AND($N18&lt;&gt;"",W18&lt;&gt;""),ABS($N18-W18),AND($N18="",W18=""),"",OR($N18&lt;&gt;"",W18&lt;&gt;""),"-")</f>
        <v>#N/A</v>
      </c>
      <c r="AJ18" s="122" t="e" cm="1">
        <f t="array" ref="AJ18">_xlfn.IFS(AND($N18&lt;&gt;"",X18&lt;&gt;""),ABS($N18-X18),AND($N18="",X18=""),"",OR($N18&lt;&gt;"",X18&lt;&gt;""),"-")</f>
        <v>#N/A</v>
      </c>
      <c r="AK18" s="122" t="e" cm="1">
        <f t="array" ref="AK18">_xlfn.IFS(AND($N18&lt;&gt;"",Y18&lt;&gt;""),ABS($N18-Y18),AND($N18="",Y18=""),"",OR($N18&lt;&gt;"",Y18&lt;&gt;""),"-")</f>
        <v>#N/A</v>
      </c>
      <c r="AL18" s="122" t="e" cm="1">
        <f t="array" ref="AL18">_xlfn.IFS(AND($N18&lt;&gt;"",Z18&lt;&gt;""),ABS($N18-Z18),AND($N18="",Z18=""),"",OR($N18&lt;&gt;"",Z18&lt;&gt;""),"-")</f>
        <v>#N/A</v>
      </c>
      <c r="AM18" s="340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1" t="e" cm="1">
        <f t="array" ref="AX18">_xlfn.IFS(AND($P18&lt;&gt;"",Q18&lt;&gt;""),ABS($P18-Q18),AND($P18="",Q18=""),"",OR($P18&lt;&gt;"",Q18&lt;&gt;""),"-")</f>
        <v>#N/A</v>
      </c>
      <c r="AY18" s="120" t="e" cm="1">
        <f t="array" ref="AY18">_xlfn.IFS(AND($P18&lt;&gt;"",R18&lt;&gt;""),ABS($P18-R18),AND($P18="",R18=""),"",OR($P18&lt;&gt;"",R18&lt;&gt;""),"-")</f>
        <v>#N/A</v>
      </c>
      <c r="AZ18" s="120" t="e" cm="1">
        <f t="array" ref="AZ18">_xlfn.IFS(AND($P18&lt;&gt;"",S18&lt;&gt;""),ABS($P18-S18),AND($P18="",S18=""),"",OR($P18&lt;&gt;"",S18&lt;&gt;""),"-")</f>
        <v>#N/A</v>
      </c>
      <c r="BA18" s="120" t="e" cm="1">
        <f t="array" ref="BA18">_xlfn.IFS(AND($P18&lt;&gt;"",T18&lt;&gt;""),ABS($P18-T18),AND($P18="",T18=""),"",OR($P18&lt;&gt;"",T18&lt;&gt;""),"-")</f>
        <v>#N/A</v>
      </c>
      <c r="BB18" s="120" t="e" cm="1">
        <f t="array" ref="BB18">_xlfn.IFS(AND($P18&lt;&gt;"",U18&lt;&gt;""),ABS($P18-U18),AND($P18="",U18=""),"",OR($P18&lt;&gt;"",U18&lt;&gt;""),"-")</f>
        <v>#N/A</v>
      </c>
      <c r="BC18" s="120" t="e" cm="1">
        <f t="array" ref="BC18">_xlfn.IFS(AND($P18&lt;&gt;"",V18&lt;&gt;""),ABS($P18-V18),AND($P18="",V18=""),"",OR($P18&lt;&gt;"",V18&lt;&gt;""),"-")</f>
        <v>#N/A</v>
      </c>
      <c r="BD18" s="120" t="e" cm="1">
        <f t="array" ref="BD18">_xlfn.IFS(AND($P18&lt;&gt;"",W18&lt;&gt;""),ABS($P18-W18),AND($P18="",W18=""),"",OR($P18&lt;&gt;"",W18&lt;&gt;""),"-")</f>
        <v>#N/A</v>
      </c>
      <c r="BE18" s="120" t="e" cm="1">
        <f t="array" ref="BE18">_xlfn.IFS(AND($P18&lt;&gt;"",X18&lt;&gt;""),ABS($P18-X18),AND($P18="",X18=""),"",OR($P18&lt;&gt;"",X18&lt;&gt;""),"-")</f>
        <v>#N/A</v>
      </c>
      <c r="BF18" s="120" t="e" cm="1">
        <f t="array" ref="BF18">_xlfn.IFS(AND($P18&lt;&gt;"",Y18&lt;&gt;""),ABS($P18-Y18),AND($P18="",Y18=""),"",OR($P18&lt;&gt;"",Y18&lt;&gt;""),"-")</f>
        <v>#N/A</v>
      </c>
      <c r="BG18" s="120" t="e" cm="1">
        <f t="array" ref="BG18">_xlfn.IFS(AND($P18&lt;&gt;"",Z18&lt;&gt;""),ABS($P18-Z18),AND($P18="",Z18=""),"",OR($P18&lt;&gt;"",Z18&lt;&gt;""),"-")</f>
        <v>#N/A</v>
      </c>
      <c r="BH18" s="121" t="e" cm="1">
        <f t="array" ref="BH18">_xlfn.IFS(AND($Q18&lt;&gt;"",R18&lt;&gt;""),ABS($Q18-R18),AND($Q18="",R18=""),"",OR($Q18&lt;&gt;"",R18&lt;&gt;""),"-")</f>
        <v>#N/A</v>
      </c>
      <c r="BI18" s="120" t="e" cm="1">
        <f t="array" ref="BI18">_xlfn.IFS(AND($Q18&lt;&gt;"",S18&lt;&gt;""),ABS($Q18-S18),AND($Q18="",S18=""),"",OR($Q18&lt;&gt;"",S18&lt;&gt;""),"-")</f>
        <v>#N/A</v>
      </c>
      <c r="BJ18" s="120" t="e" cm="1">
        <f t="array" ref="BJ18">_xlfn.IFS(AND($Q18&lt;&gt;"",T18&lt;&gt;""),ABS($Q18-T18),AND($Q18="",T18=""),"",OR($Q18&lt;&gt;"",T18&lt;&gt;""),"-")</f>
        <v>#N/A</v>
      </c>
      <c r="BK18" s="120" t="e" cm="1">
        <f t="array" ref="BK18">_xlfn.IFS(AND($Q18&lt;&gt;"",U18&lt;&gt;""),ABS($Q18-U18),AND($Q18="",U18=""),"",OR($Q18&lt;&gt;"",U18&lt;&gt;""),"-")</f>
        <v>#N/A</v>
      </c>
      <c r="BL18" s="120" t="e" cm="1">
        <f t="array" ref="BL18">_xlfn.IFS(AND($Q18&lt;&gt;"",V18&lt;&gt;""),ABS($Q18-V18),AND($Q18="",V18=""),"",OR($Q18&lt;&gt;"",V18&lt;&gt;""),"-")</f>
        <v>#N/A</v>
      </c>
      <c r="BM18" s="120" t="e" cm="1">
        <f t="array" ref="BM18">_xlfn.IFS(AND($Q18&lt;&gt;"",W18&lt;&gt;""),ABS($Q18-W18),AND($Q18="",W18=""),"",OR($Q18&lt;&gt;"",W18&lt;&gt;""),"-")</f>
        <v>#N/A</v>
      </c>
      <c r="BN18" s="120" t="e" cm="1">
        <f t="array" ref="BN18">_xlfn.IFS(AND($Q18&lt;&gt;"",X18&lt;&gt;""),ABS($Q18-X18),AND($Q18="",X18=""),"",OR($Q18&lt;&gt;"",X18&lt;&gt;""),"-")</f>
        <v>#N/A</v>
      </c>
      <c r="BO18" s="120" t="e" cm="1">
        <f t="array" ref="BO18">_xlfn.IFS(AND($Q18&lt;&gt;"",Y18&lt;&gt;""),ABS($Q18-Y18),AND($Q18="",Y18=""),"",OR($Q18&lt;&gt;"",Y18&lt;&gt;""),"-")</f>
        <v>#N/A</v>
      </c>
      <c r="BP18" s="120" t="e" cm="1">
        <f t="array" ref="BP18">_xlfn.IFS(AND($Q18&lt;&gt;"",Z18&lt;&gt;""),ABS($Q18-Z18),AND($Q18="",Z18=""),"",OR($Q18&lt;&gt;"",Z18&lt;&gt;""),"-")</f>
        <v>#N/A</v>
      </c>
      <c r="BQ18" s="121" t="e" cm="1">
        <f t="array" ref="BQ18">_xlfn.IFS(AND($R18&lt;&gt;"",S18&lt;&gt;""),ABS($R18-S18),AND($R18="",S18=""),"",OR($R18&lt;&gt;"",S18&lt;&gt;""),"-")</f>
        <v>#N/A</v>
      </c>
      <c r="BR18" s="120" t="e" cm="1">
        <f t="array" ref="BR18">_xlfn.IFS(AND($R18&lt;&gt;"",T18&lt;&gt;""),ABS($R18-T18),AND($R18="",T18=""),"",OR($R18&lt;&gt;"",T18&lt;&gt;""),"-")</f>
        <v>#N/A</v>
      </c>
      <c r="BS18" s="120" t="e" cm="1">
        <f t="array" ref="BS18">_xlfn.IFS(AND($R18&lt;&gt;"",U18&lt;&gt;""),ABS($R18-U18),AND($R18="",U18=""),"",OR($R18&lt;&gt;"",U18&lt;&gt;""),"-")</f>
        <v>#N/A</v>
      </c>
      <c r="BT18" s="120" t="e" cm="1">
        <f t="array" ref="BT18">_xlfn.IFS(AND($R18&lt;&gt;"",V18&lt;&gt;""),ABS($R18-V18),AND($R18="",V18=""),"",OR($R18&lt;&gt;"",V18&lt;&gt;""),"-")</f>
        <v>#N/A</v>
      </c>
      <c r="BU18" s="120" t="e" cm="1">
        <f t="array" ref="BU18">_xlfn.IFS(AND($R18&lt;&gt;"",W18&lt;&gt;""),ABS($R18-W18),AND($R18="",W18=""),"",OR($R18&lt;&gt;"",W18&lt;&gt;""),"-")</f>
        <v>#N/A</v>
      </c>
      <c r="BV18" s="120" t="e" cm="1">
        <f t="array" ref="BV18">_xlfn.IFS(AND($R18&lt;&gt;"",X18&lt;&gt;""),ABS($R18-X18),AND($R18="",X18=""),"",OR($R18&lt;&gt;"",X18&lt;&gt;""),"-")</f>
        <v>#N/A</v>
      </c>
      <c r="BW18" s="120" t="e" cm="1">
        <f t="array" ref="BW18">_xlfn.IFS(AND($R18&lt;&gt;"",Y18&lt;&gt;""),ABS($R18-Y18),AND($R18="",Y18=""),"",OR($R18&lt;&gt;"",Y18&lt;&gt;""),"-")</f>
        <v>#N/A</v>
      </c>
      <c r="BX18" s="120" t="e" cm="1">
        <f t="array" ref="BX18">_xlfn.IFS(AND($R18&lt;&gt;"",Z18&lt;&gt;""),ABS($R18-Z18),AND($R18="",Z18=""),"",OR($R18&lt;&gt;"",Z18&lt;&gt;""),"-")</f>
        <v>#N/A</v>
      </c>
      <c r="BY18" s="121" t="e" cm="1">
        <f t="array" ref="BY18">_xlfn.IFS(AND($S18&lt;&gt;"",T18&lt;&gt;""),ABS($S18-T18),AND($S18="",T18=""),"",OR($S18&lt;&gt;"",T18&lt;&gt;""),"-")</f>
        <v>#N/A</v>
      </c>
      <c r="BZ18" s="120" t="e" cm="1">
        <f t="array" ref="BZ18">_xlfn.IFS(AND($S18&lt;&gt;"",U18&lt;&gt;""),ABS($S18-U18),AND($S18="",U18=""),"",OR($S18&lt;&gt;"",U18&lt;&gt;""),"-")</f>
        <v>#N/A</v>
      </c>
      <c r="CA18" s="120" t="e" cm="1">
        <f t="array" ref="CA18">_xlfn.IFS(AND($S18&lt;&gt;"",V18&lt;&gt;""),ABS($S18-V18),AND($S18="",V18=""),"",OR($S18&lt;&gt;"",V18&lt;&gt;""),"-")</f>
        <v>#N/A</v>
      </c>
      <c r="CB18" s="120" t="e" cm="1">
        <f t="array" ref="CB18">_xlfn.IFS(AND($S18&lt;&gt;"",W18&lt;&gt;""),ABS($S18-W18),AND($S18="",W18=""),"",OR($S18&lt;&gt;"",W18&lt;&gt;""),"-")</f>
        <v>#N/A</v>
      </c>
      <c r="CC18" s="120" t="e" cm="1">
        <f t="array" ref="CC18">_xlfn.IFS(AND($S18&lt;&gt;"",X18&lt;&gt;""),ABS($S18-X18),AND($S18="",X18=""),"",OR($S18&lt;&gt;"",X18&lt;&gt;""),"-")</f>
        <v>#N/A</v>
      </c>
      <c r="CD18" s="120" t="e" cm="1">
        <f t="array" ref="CD18">_xlfn.IFS(AND($S18&lt;&gt;"",Y18&lt;&gt;""),ABS($S18-Y18),AND($S18="",Y18=""),"",OR($S18&lt;&gt;"",Y18&lt;&gt;""),"-")</f>
        <v>#N/A</v>
      </c>
      <c r="CE18" s="120" t="e" cm="1">
        <f t="array" ref="CE18">_xlfn.IFS(AND($S18&lt;&gt;"",Z18&lt;&gt;""),ABS($S18-Z18),AND($S18="",Z18=""),"",OR($S18&lt;&gt;"",Z18&lt;&gt;""),"-")</f>
        <v>#N/A</v>
      </c>
      <c r="CF18" s="121" t="e" cm="1">
        <f t="array" ref="CF18">_xlfn.IFS(AND($T18&lt;&gt;"",U18&lt;&gt;""),ABS($T18-U18),AND($T18="",U18=""),"",OR($T18&lt;&gt;"",U18&lt;&gt;""),"-")</f>
        <v>#N/A</v>
      </c>
      <c r="CG18" s="120" t="e" cm="1">
        <f t="array" ref="CG18">_xlfn.IFS(AND($T18&lt;&gt;"",V18&lt;&gt;""),ABS($T18-V18),AND($T18="",V18=""),"",OR($T18&lt;&gt;"",V18&lt;&gt;""),"-")</f>
        <v>#N/A</v>
      </c>
      <c r="CH18" s="120" t="e" cm="1">
        <f t="array" ref="CH18">_xlfn.IFS(AND($T18&lt;&gt;"",W18&lt;&gt;""),ABS($T18-W18),AND($T18="",W18=""),"",OR($T18&lt;&gt;"",W18&lt;&gt;""),"-")</f>
        <v>#N/A</v>
      </c>
      <c r="CI18" s="120" t="e" cm="1">
        <f t="array" ref="CI18">_xlfn.IFS(AND($T18&lt;&gt;"",X18&lt;&gt;""),ABS($T18-X18),AND($T18="",X18=""),"",OR($T18&lt;&gt;"",X18&lt;&gt;""),"-")</f>
        <v>#N/A</v>
      </c>
      <c r="CJ18" s="120" t="e" cm="1">
        <f t="array" ref="CJ18">_xlfn.IFS(AND($T18&lt;&gt;"",Y18&lt;&gt;""),ABS($T18-Y18),AND($T18="",Y18=""),"",OR($T18&lt;&gt;"",Y18&lt;&gt;""),"-")</f>
        <v>#N/A</v>
      </c>
      <c r="CK18" s="120" t="e" cm="1">
        <f t="array" ref="CK18">_xlfn.IFS(AND($T18&lt;&gt;"",Z18&lt;&gt;""),ABS($T18-Z18),AND($T18="",Z18=""),"",OR($T18&lt;&gt;"",Z18&lt;&gt;""),"-")</f>
        <v>#N/A</v>
      </c>
      <c r="CL18" s="121" t="e" cm="1">
        <f t="array" ref="CL18">_xlfn.IFS(AND($U18&lt;&gt;"",V18&lt;&gt;""),ABS($U18-V18),AND($U18="",V18=""),"",OR($U18&lt;&gt;"",V18&lt;&gt;""),"-")</f>
        <v>#N/A</v>
      </c>
      <c r="CM18" s="120" t="e" cm="1">
        <f t="array" ref="CM18">_xlfn.IFS(AND($U18&lt;&gt;"",W18&lt;&gt;""),ABS($U18-W18),AND($U18="",W18=""),"",OR($U18&lt;&gt;"",W18&lt;&gt;""),"-")</f>
        <v>#N/A</v>
      </c>
      <c r="CN18" s="120" t="e" cm="1">
        <f t="array" ref="CN18">_xlfn.IFS(AND($U18&lt;&gt;"",X18&lt;&gt;""),ABS($U18-X18),AND($U18="",X18=""),"",OR($U18&lt;&gt;"",X18&lt;&gt;""),"-")</f>
        <v>#N/A</v>
      </c>
      <c r="CO18" s="120" t="e" cm="1">
        <f t="array" ref="CO18">_xlfn.IFS(AND($U18&lt;&gt;"",Y18&lt;&gt;""),ABS($U18-Y18),AND($U18="",Y18=""),"",OR($U18&lt;&gt;"",Y18&lt;&gt;""),"-")</f>
        <v>#N/A</v>
      </c>
      <c r="CP18" s="120" t="e" cm="1">
        <f t="array" ref="CP18">_xlfn.IFS(AND($U18&lt;&gt;"",Z18&lt;&gt;""),ABS($U18-Z18),AND($U18="",Z18=""),"",OR($U18&lt;&gt;"",Z18&lt;&gt;""),"-")</f>
        <v>#N/A</v>
      </c>
      <c r="CQ18" s="121" t="e" cm="1">
        <f t="array" ref="CQ18">_xlfn.IFS(AND($V18&lt;&gt;"",W18&lt;&gt;""),ABS($V18-W18),AND($V18="",W18=""),"",OR($V18&lt;&gt;"",W18&lt;&gt;""),"-")</f>
        <v>#N/A</v>
      </c>
      <c r="CR18" s="120" t="e" cm="1">
        <f t="array" ref="CR18">_xlfn.IFS(AND($V18&lt;&gt;"",X18&lt;&gt;""),ABS($V18-X18),AND($V18="",X18=""),"",OR($V18&lt;&gt;"",X18&lt;&gt;""),"-")</f>
        <v>#N/A</v>
      </c>
      <c r="CS18" s="120" t="e" cm="1">
        <f t="array" ref="CS18">_xlfn.IFS(AND($V18&lt;&gt;"",Y18&lt;&gt;""),ABS($V18-Y18),AND($V18="",Y18=""),"",OR($V18&lt;&gt;"",Y18&lt;&gt;""),"-")</f>
        <v>#N/A</v>
      </c>
      <c r="CT18" s="120" t="e" cm="1">
        <f t="array" ref="CT18">_xlfn.IFS(AND($V18&lt;&gt;"",Z18&lt;&gt;""),ABS($V18-Z18),AND($V18="",Z18=""),"",OR($V18&lt;&gt;"",Z18&lt;&gt;""),"-")</f>
        <v>#N/A</v>
      </c>
      <c r="CU18" s="121" t="e" cm="1">
        <f t="array" ref="CU18">_xlfn.IFS(AND($W18&lt;&gt;"",X18&lt;&gt;""),ABS($W18-X18),AND($W18="",X18=""),"",OR($W18&lt;&gt;"",X18&lt;&gt;""),"-")</f>
        <v>#N/A</v>
      </c>
      <c r="CV18" s="120" t="e" cm="1">
        <f t="array" ref="CV18">_xlfn.IFS(AND($W18&lt;&gt;"",Y18&lt;&gt;""),ABS($W18-Y18),AND($W18="",Y18=""),"",OR($W18&lt;&gt;"",Y18&lt;&gt;""),"-")</f>
        <v>#N/A</v>
      </c>
      <c r="CW18" s="120" t="e" cm="1">
        <f t="array" ref="CW18">_xlfn.IFS(AND($W18&lt;&gt;"",Z18&lt;&gt;""),ABS($W18-Z18),AND($W18="",Z18=""),"",OR($W18&lt;&gt;"",Z18&lt;&gt;""),"-")</f>
        <v>#N/A</v>
      </c>
      <c r="CX18" s="121" t="e" cm="1">
        <f t="array" ref="CX18">_xlfn.IFS(AND($X18&lt;&gt;"",Y18&lt;&gt;""),ABS($X18-Y18),AND($X18="",Y18=""),"",OR($X18&lt;&gt;"",Y18&lt;&gt;""),"-")</f>
        <v>#N/A</v>
      </c>
      <c r="CY18" s="120" t="e" cm="1">
        <f t="array" ref="CY18">_xlfn.IFS(AND($X18&lt;&gt;"",Z18&lt;&gt;""),ABS($X18-Z18),AND($X18="",Z18=""),"",OR($X18&lt;&gt;"",Z18&lt;&gt;""),"-")</f>
        <v>#N/A</v>
      </c>
      <c r="CZ18" s="121" t="e" cm="1">
        <f t="array" ref="CZ18">_xlfn.IFS(AND($Y18&lt;&gt;"",Z18&lt;&gt;""),ABS($Y18-Z18),AND($Y18="",Z18=""),"",OR($Y18&lt;&gt;"",Z18&lt;&gt;""),"-")</f>
        <v>#N/A</v>
      </c>
    </row>
    <row r="19" spans="1:104" x14ac:dyDescent="0.2">
      <c r="A19" s="260" t="s">
        <v>121</v>
      </c>
      <c r="B19" s="259" t="e">
        <f>VLOOKUP($A19,Merged_couplings!$B:$BU,MATCH(B$1,Merged_couplings!$B$1:$BU$1,0),FALSE)</f>
        <v>#N/A</v>
      </c>
      <c r="C19" s="258" t="e">
        <f>VLOOKUP($A19,Merged_couplings!$B:$BU,MATCH(C$1,Merged_couplings!$B$1:$BU$1,0),FALSE)</f>
        <v>#N/A</v>
      </c>
      <c r="D19" s="258" t="e">
        <f>VLOOKUP($A19,Merged_couplings!$B:$BU,MATCH(D$1,Merged_couplings!$B$1:$BU$1,0),FALSE)</f>
        <v>#N/A</v>
      </c>
      <c r="E19" s="258" t="e">
        <f>VLOOKUP($A19,Merged_couplings!$B:$BU,MATCH(E$1,Merged_couplings!$B$1:$BU$1,0),FALSE)</f>
        <v>#N/A</v>
      </c>
      <c r="F19" s="258" t="e">
        <f>VLOOKUP($A19,Merged_couplings!$B:$BU,MATCH(F$1,Merged_couplings!$B$1:$BU$1,0),FALSE)</f>
        <v>#N/A</v>
      </c>
      <c r="G19" s="258" t="e">
        <f>VLOOKUP($A19,Merged_couplings!$B:$BU,MATCH(G$1,Merged_couplings!$B$1:$BU$1,0),FALSE)</f>
        <v>#N/A</v>
      </c>
      <c r="H19" s="258" t="e">
        <f>VLOOKUP($A19,Merged_couplings!$B:$BU,MATCH(H$1,Merged_couplings!$B$1:$BU$1,0),FALSE)</f>
        <v>#N/A</v>
      </c>
      <c r="I19" s="258" t="e">
        <f>VLOOKUP($A19,Merged_couplings!$B:$BU,MATCH(I$1,Merged_couplings!$B$1:$BU$1,0),FALSE)</f>
        <v>#N/A</v>
      </c>
      <c r="J19" s="258" t="e">
        <f>VLOOKUP($A19,Merged_couplings!$B:$BU,MATCH(J$1,Merged_couplings!$B$1:$BU$1,0),FALSE)</f>
        <v>#N/A</v>
      </c>
      <c r="K19" s="258" t="e">
        <f>VLOOKUP($A19,Merged_couplings!$B:$BU,MATCH(K$1,Merged_couplings!$B$1:$BU$1,0),FALSE)</f>
        <v>#N/A</v>
      </c>
      <c r="L19" s="258" t="e">
        <f>VLOOKUP($A19,Merged_couplings!$B:$BU,MATCH(L$1,Merged_couplings!$B$1:$BU$1,0),FALSE)</f>
        <v>#N/A</v>
      </c>
      <c r="M19" s="258" t="e">
        <f>VLOOKUP($A19,Merged_couplings!$B:$BU,MATCH(M$1,Merged_couplings!$B$1:$BU$1,0),FALSE)</f>
        <v>#N/A</v>
      </c>
      <c r="N19" s="121" t="e">
        <f>IF(OR(B19="BIG",B19="BI-",B19="B-G"),VLOOKUP($A19,Merged_couplings!$B:$BU,MATCH(N$1,Merged_couplings!$B$1:$BU$1,0),FALSE),"")</f>
        <v>#N/A</v>
      </c>
      <c r="P19" s="120" t="e">
        <f>IF(OR(C19="BIG",C19="BI-",C19="B-G"),VLOOKUP($A19,Merged_couplings!$B:$BU,MATCH(P$1,Merged_couplings!$B$1:$BU$1,0),FALSE),"")</f>
        <v>#N/A</v>
      </c>
      <c r="Q19" s="120" t="e">
        <f>IF(OR(D19="BIG",D19="BI-",D19="B-G"),VLOOKUP($A19,Merged_couplings!$B:$BU,MATCH(Q$1,Merged_couplings!$B$1:$BU$1,0),FALSE),"")</f>
        <v>#N/A</v>
      </c>
      <c r="R19" s="120" t="e">
        <f>IF(OR(E19="BIG",E19="BI-",E19="B-G"),VLOOKUP($A19,Merged_couplings!$B:$BU,MATCH(R$1,Merged_couplings!$B$1:$BU$1,0),FALSE),"")</f>
        <v>#N/A</v>
      </c>
      <c r="S19" s="120" t="e">
        <f>IF(OR(F19="BIG",F19="BI-",F19="B-G"),VLOOKUP($A19,Merged_couplings!$B:$BU,MATCH(S$1,Merged_couplings!$B$1:$BU$1,0),FALSE),"")</f>
        <v>#N/A</v>
      </c>
      <c r="T19" s="120" t="e">
        <f>IF(OR(G19="BIG",G19="BI-",G19="B-G"),VLOOKUP($A19,Merged_couplings!$B:$BU,MATCH(T$1,Merged_couplings!$B$1:$BU$1,0),FALSE),"")</f>
        <v>#N/A</v>
      </c>
      <c r="U19" s="120" t="e">
        <f>IF(OR(H19="BIG",H19="BI-",H19="B-G"),VLOOKUP($A19,Merged_couplings!$B:$BU,MATCH(U$1,Merged_couplings!$B$1:$BU$1,0),FALSE),"")</f>
        <v>#N/A</v>
      </c>
      <c r="V19" s="120" t="e">
        <f>IF(OR(I19="BIG",I19="BI-",I19="B-G"),VLOOKUP($A19,Merged_couplings!$B:$BU,MATCH(V$1,Merged_couplings!$B$1:$BU$1,0),FALSE),"")</f>
        <v>#N/A</v>
      </c>
      <c r="W19" s="120" t="e">
        <f>IF(OR(J19="BIG",J19="BI-",J19="B-G"),VLOOKUP($A19,Merged_couplings!$B:$BU,MATCH(W$1,Merged_couplings!$B$1:$BU$1,0),FALSE),"")</f>
        <v>#N/A</v>
      </c>
      <c r="X19" s="120" t="e">
        <f>IF(OR(K19="BIG",K19="BI-",K19="B-G"),VLOOKUP($A19,Merged_couplings!$B:$BU,MATCH(X$1,Merged_couplings!$B$1:$BU$1,0),FALSE),"")</f>
        <v>#N/A</v>
      </c>
      <c r="Y19" s="120" t="e">
        <f>IF(OR(L19="BIG",L19="BI-",L19="B-G"),VLOOKUP($A19,Merged_couplings!$B:$BU,MATCH(Y$1,Merged_couplings!$B$1:$BU$1,0),FALSE),"")</f>
        <v>#N/A</v>
      </c>
      <c r="Z19" s="120" t="e">
        <f>IF(OR(M19="BIG",M19="BI-",M19="B-G"),VLOOKUP($A19,Merged_couplings!$B:$BU,MATCH(Z$1,Merged_couplings!$B$1:$BU$1,0),FALSE),"")</f>
        <v>#N/A</v>
      </c>
      <c r="AA19" s="123"/>
      <c r="AB19" s="340" t="e" cm="1">
        <f t="array" ref="AB19">_xlfn.IFS(AND($N19&lt;&gt;"",P19&lt;&gt;""),ABS($N19-P19),AND($N19="",P19=""),"",OR($N19&lt;&gt;"",P19&lt;&gt;""),"-")</f>
        <v>#N/A</v>
      </c>
      <c r="AC19" s="122" t="e" cm="1">
        <f t="array" ref="AC19">_xlfn.IFS(AND($N19&lt;&gt;"",Q19&lt;&gt;""),ABS($N19-Q19),AND($N19="",Q19=""),"",OR($N19&lt;&gt;"",Q19&lt;&gt;""),"-")</f>
        <v>#N/A</v>
      </c>
      <c r="AD19" s="122" t="e" cm="1">
        <f t="array" ref="AD19">_xlfn.IFS(AND($N19&lt;&gt;"",R19&lt;&gt;""),ABS($N19-R19),AND($N19="",R19=""),"",OR($N19&lt;&gt;"",R19&lt;&gt;""),"-")</f>
        <v>#N/A</v>
      </c>
      <c r="AE19" s="122" t="e" cm="1">
        <f t="array" ref="AE19">_xlfn.IFS(AND($N19&lt;&gt;"",S19&lt;&gt;""),ABS($N19-S19),AND($N19="",S19=""),"",OR($N19&lt;&gt;"",S19&lt;&gt;""),"-")</f>
        <v>#N/A</v>
      </c>
      <c r="AF19" s="122" t="e" cm="1">
        <f t="array" ref="AF19">_xlfn.IFS(AND($N19&lt;&gt;"",T19&lt;&gt;""),ABS($N19-T19),AND($N19="",T19=""),"",OR($N19&lt;&gt;"",T19&lt;&gt;""),"-")</f>
        <v>#N/A</v>
      </c>
      <c r="AG19" s="122" t="e" cm="1">
        <f t="array" ref="AG19">_xlfn.IFS(AND($N19&lt;&gt;"",U19&lt;&gt;""),ABS($N19-U19),AND($N19="",U19=""),"",OR($N19&lt;&gt;"",U19&lt;&gt;""),"-")</f>
        <v>#N/A</v>
      </c>
      <c r="AH19" s="122" t="e" cm="1">
        <f t="array" ref="AH19">_xlfn.IFS(AND($N19&lt;&gt;"",V19&lt;&gt;""),ABS($N19-V19),AND($N19="",V19=""),"",OR($N19&lt;&gt;"",V19&lt;&gt;""),"-")</f>
        <v>#N/A</v>
      </c>
      <c r="AI19" s="122" t="e" cm="1">
        <f t="array" ref="AI19">_xlfn.IFS(AND($N19&lt;&gt;"",W19&lt;&gt;""),ABS($N19-W19),AND($N19="",W19=""),"",OR($N19&lt;&gt;"",W19&lt;&gt;""),"-")</f>
        <v>#N/A</v>
      </c>
      <c r="AJ19" s="122" t="e" cm="1">
        <f t="array" ref="AJ19">_xlfn.IFS(AND($N19&lt;&gt;"",X19&lt;&gt;""),ABS($N19-X19),AND($N19="",X19=""),"",OR($N19&lt;&gt;"",X19&lt;&gt;""),"-")</f>
        <v>#N/A</v>
      </c>
      <c r="AK19" s="122" t="e" cm="1">
        <f t="array" ref="AK19">_xlfn.IFS(AND($N19&lt;&gt;"",Y19&lt;&gt;""),ABS($N19-Y19),AND($N19="",Y19=""),"",OR($N19&lt;&gt;"",Y19&lt;&gt;""),"-")</f>
        <v>#N/A</v>
      </c>
      <c r="AL19" s="122" t="e" cm="1">
        <f t="array" ref="AL19">_xlfn.IFS(AND($N19&lt;&gt;"",Z19&lt;&gt;""),ABS($N19-Z19),AND($N19="",Z19=""),"",OR($N19&lt;&gt;"",Z19&lt;&gt;""),"-")</f>
        <v>#N/A</v>
      </c>
      <c r="AM19" s="340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1" t="e" cm="1">
        <f t="array" ref="AX19">_xlfn.IFS(AND($P19&lt;&gt;"",Q19&lt;&gt;""),ABS($P19-Q19),AND($P19="",Q19=""),"",OR($P19&lt;&gt;"",Q19&lt;&gt;""),"-")</f>
        <v>#N/A</v>
      </c>
      <c r="AY19" s="120" t="e" cm="1">
        <f t="array" ref="AY19">_xlfn.IFS(AND($P19&lt;&gt;"",R19&lt;&gt;""),ABS($P19-R19),AND($P19="",R19=""),"",OR($P19&lt;&gt;"",R19&lt;&gt;""),"-")</f>
        <v>#N/A</v>
      </c>
      <c r="AZ19" s="120" t="e" cm="1">
        <f t="array" ref="AZ19">_xlfn.IFS(AND($P19&lt;&gt;"",S19&lt;&gt;""),ABS($P19-S19),AND($P19="",S19=""),"",OR($P19&lt;&gt;"",S19&lt;&gt;""),"-")</f>
        <v>#N/A</v>
      </c>
      <c r="BA19" s="120" t="e" cm="1">
        <f t="array" ref="BA19">_xlfn.IFS(AND($P19&lt;&gt;"",T19&lt;&gt;""),ABS($P19-T19),AND($P19="",T19=""),"",OR($P19&lt;&gt;"",T19&lt;&gt;""),"-")</f>
        <v>#N/A</v>
      </c>
      <c r="BB19" s="120" t="e" cm="1">
        <f t="array" ref="BB19">_xlfn.IFS(AND($P19&lt;&gt;"",U19&lt;&gt;""),ABS($P19-U19),AND($P19="",U19=""),"",OR($P19&lt;&gt;"",U19&lt;&gt;""),"-")</f>
        <v>#N/A</v>
      </c>
      <c r="BC19" s="120" t="e" cm="1">
        <f t="array" ref="BC19">_xlfn.IFS(AND($P19&lt;&gt;"",V19&lt;&gt;""),ABS($P19-V19),AND($P19="",V19=""),"",OR($P19&lt;&gt;"",V19&lt;&gt;""),"-")</f>
        <v>#N/A</v>
      </c>
      <c r="BD19" s="120" t="e" cm="1">
        <f t="array" ref="BD19">_xlfn.IFS(AND($P19&lt;&gt;"",W19&lt;&gt;""),ABS($P19-W19),AND($P19="",W19=""),"",OR($P19&lt;&gt;"",W19&lt;&gt;""),"-")</f>
        <v>#N/A</v>
      </c>
      <c r="BE19" s="120" t="e" cm="1">
        <f t="array" ref="BE19">_xlfn.IFS(AND($P19&lt;&gt;"",X19&lt;&gt;""),ABS($P19-X19),AND($P19="",X19=""),"",OR($P19&lt;&gt;"",X19&lt;&gt;""),"-")</f>
        <v>#N/A</v>
      </c>
      <c r="BF19" s="120" t="e" cm="1">
        <f t="array" ref="BF19">_xlfn.IFS(AND($P19&lt;&gt;"",Y19&lt;&gt;""),ABS($P19-Y19),AND($P19="",Y19=""),"",OR($P19&lt;&gt;"",Y19&lt;&gt;""),"-")</f>
        <v>#N/A</v>
      </c>
      <c r="BG19" s="120" t="e" cm="1">
        <f t="array" ref="BG19">_xlfn.IFS(AND($P19&lt;&gt;"",Z19&lt;&gt;""),ABS($P19-Z19),AND($P19="",Z19=""),"",OR($P19&lt;&gt;"",Z19&lt;&gt;""),"-")</f>
        <v>#N/A</v>
      </c>
      <c r="BH19" s="121" t="e" cm="1">
        <f t="array" ref="BH19">_xlfn.IFS(AND($Q19&lt;&gt;"",R19&lt;&gt;""),ABS($Q19-R19),AND($Q19="",R19=""),"",OR($Q19&lt;&gt;"",R19&lt;&gt;""),"-")</f>
        <v>#N/A</v>
      </c>
      <c r="BI19" s="120" t="e" cm="1">
        <f t="array" ref="BI19">_xlfn.IFS(AND($Q19&lt;&gt;"",S19&lt;&gt;""),ABS($Q19-S19),AND($Q19="",S19=""),"",OR($Q19&lt;&gt;"",S19&lt;&gt;""),"-")</f>
        <v>#N/A</v>
      </c>
      <c r="BJ19" s="120" t="e" cm="1">
        <f t="array" ref="BJ19">_xlfn.IFS(AND($Q19&lt;&gt;"",T19&lt;&gt;""),ABS($Q19-T19),AND($Q19="",T19=""),"",OR($Q19&lt;&gt;"",T19&lt;&gt;""),"-")</f>
        <v>#N/A</v>
      </c>
      <c r="BK19" s="120" t="e" cm="1">
        <f t="array" ref="BK19">_xlfn.IFS(AND($Q19&lt;&gt;"",U19&lt;&gt;""),ABS($Q19-U19),AND($Q19="",U19=""),"",OR($Q19&lt;&gt;"",U19&lt;&gt;""),"-")</f>
        <v>#N/A</v>
      </c>
      <c r="BL19" s="120" t="e" cm="1">
        <f t="array" ref="BL19">_xlfn.IFS(AND($Q19&lt;&gt;"",V19&lt;&gt;""),ABS($Q19-V19),AND($Q19="",V19=""),"",OR($Q19&lt;&gt;"",V19&lt;&gt;""),"-")</f>
        <v>#N/A</v>
      </c>
      <c r="BM19" s="120" t="e" cm="1">
        <f t="array" ref="BM19">_xlfn.IFS(AND($Q19&lt;&gt;"",W19&lt;&gt;""),ABS($Q19-W19),AND($Q19="",W19=""),"",OR($Q19&lt;&gt;"",W19&lt;&gt;""),"-")</f>
        <v>#N/A</v>
      </c>
      <c r="BN19" s="120" t="e" cm="1">
        <f t="array" ref="BN19">_xlfn.IFS(AND($Q19&lt;&gt;"",X19&lt;&gt;""),ABS($Q19-X19),AND($Q19="",X19=""),"",OR($Q19&lt;&gt;"",X19&lt;&gt;""),"-")</f>
        <v>#N/A</v>
      </c>
      <c r="BO19" s="120" t="e" cm="1">
        <f t="array" ref="BO19">_xlfn.IFS(AND($Q19&lt;&gt;"",Y19&lt;&gt;""),ABS($Q19-Y19),AND($Q19="",Y19=""),"",OR($Q19&lt;&gt;"",Y19&lt;&gt;""),"-")</f>
        <v>#N/A</v>
      </c>
      <c r="BP19" s="120" t="e" cm="1">
        <f t="array" ref="BP19">_xlfn.IFS(AND($Q19&lt;&gt;"",Z19&lt;&gt;""),ABS($Q19-Z19),AND($Q19="",Z19=""),"",OR($Q19&lt;&gt;"",Z19&lt;&gt;""),"-")</f>
        <v>#N/A</v>
      </c>
      <c r="BQ19" s="121" t="e" cm="1">
        <f t="array" ref="BQ19">_xlfn.IFS(AND($R19&lt;&gt;"",S19&lt;&gt;""),ABS($R19-S19),AND($R19="",S19=""),"",OR($R19&lt;&gt;"",S19&lt;&gt;""),"-")</f>
        <v>#N/A</v>
      </c>
      <c r="BR19" s="120" t="e" cm="1">
        <f t="array" ref="BR19">_xlfn.IFS(AND($R19&lt;&gt;"",T19&lt;&gt;""),ABS($R19-T19),AND($R19="",T19=""),"",OR($R19&lt;&gt;"",T19&lt;&gt;""),"-")</f>
        <v>#N/A</v>
      </c>
      <c r="BS19" s="120" t="e" cm="1">
        <f t="array" ref="BS19">_xlfn.IFS(AND($R19&lt;&gt;"",U19&lt;&gt;""),ABS($R19-U19),AND($R19="",U19=""),"",OR($R19&lt;&gt;"",U19&lt;&gt;""),"-")</f>
        <v>#N/A</v>
      </c>
      <c r="BT19" s="120" t="e" cm="1">
        <f t="array" ref="BT19">_xlfn.IFS(AND($R19&lt;&gt;"",V19&lt;&gt;""),ABS($R19-V19),AND($R19="",V19=""),"",OR($R19&lt;&gt;"",V19&lt;&gt;""),"-")</f>
        <v>#N/A</v>
      </c>
      <c r="BU19" s="120" t="e" cm="1">
        <f t="array" ref="BU19">_xlfn.IFS(AND($R19&lt;&gt;"",W19&lt;&gt;""),ABS($R19-W19),AND($R19="",W19=""),"",OR($R19&lt;&gt;"",W19&lt;&gt;""),"-")</f>
        <v>#N/A</v>
      </c>
      <c r="BV19" s="120" t="e" cm="1">
        <f t="array" ref="BV19">_xlfn.IFS(AND($R19&lt;&gt;"",X19&lt;&gt;""),ABS($R19-X19),AND($R19="",X19=""),"",OR($R19&lt;&gt;"",X19&lt;&gt;""),"-")</f>
        <v>#N/A</v>
      </c>
      <c r="BW19" s="120" t="e" cm="1">
        <f t="array" ref="BW19">_xlfn.IFS(AND($R19&lt;&gt;"",Y19&lt;&gt;""),ABS($R19-Y19),AND($R19="",Y19=""),"",OR($R19&lt;&gt;"",Y19&lt;&gt;""),"-")</f>
        <v>#N/A</v>
      </c>
      <c r="BX19" s="120" t="e" cm="1">
        <f t="array" ref="BX19">_xlfn.IFS(AND($R19&lt;&gt;"",Z19&lt;&gt;""),ABS($R19-Z19),AND($R19="",Z19=""),"",OR($R19&lt;&gt;"",Z19&lt;&gt;""),"-")</f>
        <v>#N/A</v>
      </c>
      <c r="BY19" s="121" t="e" cm="1">
        <f t="array" ref="BY19">_xlfn.IFS(AND($S19&lt;&gt;"",T19&lt;&gt;""),ABS($S19-T19),AND($S19="",T19=""),"",OR($S19&lt;&gt;"",T19&lt;&gt;""),"-")</f>
        <v>#N/A</v>
      </c>
      <c r="BZ19" s="120" t="e" cm="1">
        <f t="array" ref="BZ19">_xlfn.IFS(AND($S19&lt;&gt;"",U19&lt;&gt;""),ABS($S19-U19),AND($S19="",U19=""),"",OR($S19&lt;&gt;"",U19&lt;&gt;""),"-")</f>
        <v>#N/A</v>
      </c>
      <c r="CA19" s="120" t="e" cm="1">
        <f t="array" ref="CA19">_xlfn.IFS(AND($S19&lt;&gt;"",V19&lt;&gt;""),ABS($S19-V19),AND($S19="",V19=""),"",OR($S19&lt;&gt;"",V19&lt;&gt;""),"-")</f>
        <v>#N/A</v>
      </c>
      <c r="CB19" s="120" t="e" cm="1">
        <f t="array" ref="CB19">_xlfn.IFS(AND($S19&lt;&gt;"",W19&lt;&gt;""),ABS($S19-W19),AND($S19="",W19=""),"",OR($S19&lt;&gt;"",W19&lt;&gt;""),"-")</f>
        <v>#N/A</v>
      </c>
      <c r="CC19" s="120" t="e" cm="1">
        <f t="array" ref="CC19">_xlfn.IFS(AND($S19&lt;&gt;"",X19&lt;&gt;""),ABS($S19-X19),AND($S19="",X19=""),"",OR($S19&lt;&gt;"",X19&lt;&gt;""),"-")</f>
        <v>#N/A</v>
      </c>
      <c r="CD19" s="120" t="e" cm="1">
        <f t="array" ref="CD19">_xlfn.IFS(AND($S19&lt;&gt;"",Y19&lt;&gt;""),ABS($S19-Y19),AND($S19="",Y19=""),"",OR($S19&lt;&gt;"",Y19&lt;&gt;""),"-")</f>
        <v>#N/A</v>
      </c>
      <c r="CE19" s="120" t="e" cm="1">
        <f t="array" ref="CE19">_xlfn.IFS(AND($S19&lt;&gt;"",Z19&lt;&gt;""),ABS($S19-Z19),AND($S19="",Z19=""),"",OR($S19&lt;&gt;"",Z19&lt;&gt;""),"-")</f>
        <v>#N/A</v>
      </c>
      <c r="CF19" s="121" t="e" cm="1">
        <f t="array" ref="CF19">_xlfn.IFS(AND($T19&lt;&gt;"",U19&lt;&gt;""),ABS($T19-U19),AND($T19="",U19=""),"",OR($T19&lt;&gt;"",U19&lt;&gt;""),"-")</f>
        <v>#N/A</v>
      </c>
      <c r="CG19" s="120" t="e" cm="1">
        <f t="array" ref="CG19">_xlfn.IFS(AND($T19&lt;&gt;"",V19&lt;&gt;""),ABS($T19-V19),AND($T19="",V19=""),"",OR($T19&lt;&gt;"",V19&lt;&gt;""),"-")</f>
        <v>#N/A</v>
      </c>
      <c r="CH19" s="120" t="e" cm="1">
        <f t="array" ref="CH19">_xlfn.IFS(AND($T19&lt;&gt;"",W19&lt;&gt;""),ABS($T19-W19),AND($T19="",W19=""),"",OR($T19&lt;&gt;"",W19&lt;&gt;""),"-")</f>
        <v>#N/A</v>
      </c>
      <c r="CI19" s="120" t="e" cm="1">
        <f t="array" ref="CI19">_xlfn.IFS(AND($T19&lt;&gt;"",X19&lt;&gt;""),ABS($T19-X19),AND($T19="",X19=""),"",OR($T19&lt;&gt;"",X19&lt;&gt;""),"-")</f>
        <v>#N/A</v>
      </c>
      <c r="CJ19" s="120" t="e" cm="1">
        <f t="array" ref="CJ19">_xlfn.IFS(AND($T19&lt;&gt;"",Y19&lt;&gt;""),ABS($T19-Y19),AND($T19="",Y19=""),"",OR($T19&lt;&gt;"",Y19&lt;&gt;""),"-")</f>
        <v>#N/A</v>
      </c>
      <c r="CK19" s="120" t="e" cm="1">
        <f t="array" ref="CK19">_xlfn.IFS(AND($T19&lt;&gt;"",Z19&lt;&gt;""),ABS($T19-Z19),AND($T19="",Z19=""),"",OR($T19&lt;&gt;"",Z19&lt;&gt;""),"-")</f>
        <v>#N/A</v>
      </c>
      <c r="CL19" s="121" t="e" cm="1">
        <f t="array" ref="CL19">_xlfn.IFS(AND($U19&lt;&gt;"",V19&lt;&gt;""),ABS($U19-V19),AND($U19="",V19=""),"",OR($U19&lt;&gt;"",V19&lt;&gt;""),"-")</f>
        <v>#N/A</v>
      </c>
      <c r="CM19" s="120" t="e" cm="1">
        <f t="array" ref="CM19">_xlfn.IFS(AND($U19&lt;&gt;"",W19&lt;&gt;""),ABS($U19-W19),AND($U19="",W19=""),"",OR($U19&lt;&gt;"",W19&lt;&gt;""),"-")</f>
        <v>#N/A</v>
      </c>
      <c r="CN19" s="120" t="e" cm="1">
        <f t="array" ref="CN19">_xlfn.IFS(AND($U19&lt;&gt;"",X19&lt;&gt;""),ABS($U19-X19),AND($U19="",X19=""),"",OR($U19&lt;&gt;"",X19&lt;&gt;""),"-")</f>
        <v>#N/A</v>
      </c>
      <c r="CO19" s="120" t="e" cm="1">
        <f t="array" ref="CO19">_xlfn.IFS(AND($U19&lt;&gt;"",Y19&lt;&gt;""),ABS($U19-Y19),AND($U19="",Y19=""),"",OR($U19&lt;&gt;"",Y19&lt;&gt;""),"-")</f>
        <v>#N/A</v>
      </c>
      <c r="CP19" s="120" t="e" cm="1">
        <f t="array" ref="CP19">_xlfn.IFS(AND($U19&lt;&gt;"",Z19&lt;&gt;""),ABS($U19-Z19),AND($U19="",Z19=""),"",OR($U19&lt;&gt;"",Z19&lt;&gt;""),"-")</f>
        <v>#N/A</v>
      </c>
      <c r="CQ19" s="121" t="e" cm="1">
        <f t="array" ref="CQ19">_xlfn.IFS(AND($V19&lt;&gt;"",W19&lt;&gt;""),ABS($V19-W19),AND($V19="",W19=""),"",OR($V19&lt;&gt;"",W19&lt;&gt;""),"-")</f>
        <v>#N/A</v>
      </c>
      <c r="CR19" s="120" t="e" cm="1">
        <f t="array" ref="CR19">_xlfn.IFS(AND($V19&lt;&gt;"",X19&lt;&gt;""),ABS($V19-X19),AND($V19="",X19=""),"",OR($V19&lt;&gt;"",X19&lt;&gt;""),"-")</f>
        <v>#N/A</v>
      </c>
      <c r="CS19" s="120" t="e" cm="1">
        <f t="array" ref="CS19">_xlfn.IFS(AND($V19&lt;&gt;"",Y19&lt;&gt;""),ABS($V19-Y19),AND($V19="",Y19=""),"",OR($V19&lt;&gt;"",Y19&lt;&gt;""),"-")</f>
        <v>#N/A</v>
      </c>
      <c r="CT19" s="120" t="e" cm="1">
        <f t="array" ref="CT19">_xlfn.IFS(AND($V19&lt;&gt;"",Z19&lt;&gt;""),ABS($V19-Z19),AND($V19="",Z19=""),"",OR($V19&lt;&gt;"",Z19&lt;&gt;""),"-")</f>
        <v>#N/A</v>
      </c>
      <c r="CU19" s="121" t="e" cm="1">
        <f t="array" ref="CU19">_xlfn.IFS(AND($W19&lt;&gt;"",X19&lt;&gt;""),ABS($W19-X19),AND($W19="",X19=""),"",OR($W19&lt;&gt;"",X19&lt;&gt;""),"-")</f>
        <v>#N/A</v>
      </c>
      <c r="CV19" s="120" t="e" cm="1">
        <f t="array" ref="CV19">_xlfn.IFS(AND($W19&lt;&gt;"",Y19&lt;&gt;""),ABS($W19-Y19),AND($W19="",Y19=""),"",OR($W19&lt;&gt;"",Y19&lt;&gt;""),"-")</f>
        <v>#N/A</v>
      </c>
      <c r="CW19" s="120" t="e" cm="1">
        <f t="array" ref="CW19">_xlfn.IFS(AND($W19&lt;&gt;"",Z19&lt;&gt;""),ABS($W19-Z19),AND($W19="",Z19=""),"",OR($W19&lt;&gt;"",Z19&lt;&gt;""),"-")</f>
        <v>#N/A</v>
      </c>
      <c r="CX19" s="121" t="e" cm="1">
        <f t="array" ref="CX19">_xlfn.IFS(AND($X19&lt;&gt;"",Y19&lt;&gt;""),ABS($X19-Y19),AND($X19="",Y19=""),"",OR($X19&lt;&gt;"",Y19&lt;&gt;""),"-")</f>
        <v>#N/A</v>
      </c>
      <c r="CY19" s="120" t="e" cm="1">
        <f t="array" ref="CY19">_xlfn.IFS(AND($X19&lt;&gt;"",Z19&lt;&gt;""),ABS($X19-Z19),AND($X19="",Z19=""),"",OR($X19&lt;&gt;"",Z19&lt;&gt;""),"-")</f>
        <v>#N/A</v>
      </c>
      <c r="CZ19" s="121" t="e" cm="1">
        <f t="array" ref="CZ19">_xlfn.IFS(AND($Y19&lt;&gt;"",Z19&lt;&gt;""),ABS($Y19-Z19),AND($Y19="",Z19=""),"",OR($Y19&lt;&gt;"",Z19&lt;&gt;""),"-")</f>
        <v>#N/A</v>
      </c>
    </row>
    <row r="20" spans="1:104" x14ac:dyDescent="0.2">
      <c r="A20" s="260" t="s">
        <v>102</v>
      </c>
      <c r="B20" s="259" t="e">
        <f>VLOOKUP($A20,Merged_couplings!$B:$BU,MATCH(B$1,Merged_couplings!$B$1:$BU$1,0),FALSE)</f>
        <v>#N/A</v>
      </c>
      <c r="C20" s="258" t="e">
        <f>VLOOKUP($A20,Merged_couplings!$B:$BU,MATCH(C$1,Merged_couplings!$B$1:$BU$1,0),FALSE)</f>
        <v>#N/A</v>
      </c>
      <c r="D20" s="258" t="e">
        <f>VLOOKUP($A20,Merged_couplings!$B:$BU,MATCH(D$1,Merged_couplings!$B$1:$BU$1,0),FALSE)</f>
        <v>#N/A</v>
      </c>
      <c r="E20" s="258" t="e">
        <f>VLOOKUP($A20,Merged_couplings!$B:$BU,MATCH(E$1,Merged_couplings!$B$1:$BU$1,0),FALSE)</f>
        <v>#N/A</v>
      </c>
      <c r="F20" s="258" t="e">
        <f>VLOOKUP($A20,Merged_couplings!$B:$BU,MATCH(F$1,Merged_couplings!$B$1:$BU$1,0),FALSE)</f>
        <v>#N/A</v>
      </c>
      <c r="G20" s="258" t="e">
        <f>VLOOKUP($A20,Merged_couplings!$B:$BU,MATCH(G$1,Merged_couplings!$B$1:$BU$1,0),FALSE)</f>
        <v>#N/A</v>
      </c>
      <c r="H20" s="258" t="e">
        <f>VLOOKUP($A20,Merged_couplings!$B:$BU,MATCH(H$1,Merged_couplings!$B$1:$BU$1,0),FALSE)</f>
        <v>#N/A</v>
      </c>
      <c r="I20" s="258" t="e">
        <f>VLOOKUP($A20,Merged_couplings!$B:$BU,MATCH(I$1,Merged_couplings!$B$1:$BU$1,0),FALSE)</f>
        <v>#N/A</v>
      </c>
      <c r="J20" s="258" t="e">
        <f>VLOOKUP($A20,Merged_couplings!$B:$BU,MATCH(J$1,Merged_couplings!$B$1:$BU$1,0),FALSE)</f>
        <v>#N/A</v>
      </c>
      <c r="K20" s="258" t="e">
        <f>VLOOKUP($A20,Merged_couplings!$B:$BU,MATCH(K$1,Merged_couplings!$B$1:$BU$1,0),FALSE)</f>
        <v>#N/A</v>
      </c>
      <c r="L20" s="258" t="e">
        <f>VLOOKUP($A20,Merged_couplings!$B:$BU,MATCH(L$1,Merged_couplings!$B$1:$BU$1,0),FALSE)</f>
        <v>#N/A</v>
      </c>
      <c r="M20" s="258" t="e">
        <f>VLOOKUP($A20,Merged_couplings!$B:$BU,MATCH(M$1,Merged_couplings!$B$1:$BU$1,0),FALSE)</f>
        <v>#N/A</v>
      </c>
      <c r="N20" s="121" t="e">
        <f>IF(OR(B20="BIG",B20="BI-",B20="B-G"),VLOOKUP($A20,Merged_couplings!$B:$BU,MATCH(N$1,Merged_couplings!$B$1:$BU$1,0),FALSE),"")</f>
        <v>#N/A</v>
      </c>
      <c r="P20" s="120" t="e">
        <f>IF(OR(C20="BIG",C20="BI-",C20="B-G"),VLOOKUP($A20,Merged_couplings!$B:$BU,MATCH(P$1,Merged_couplings!$B$1:$BU$1,0),FALSE),"")</f>
        <v>#N/A</v>
      </c>
      <c r="Q20" s="120" t="e">
        <f>IF(OR(D20="BIG",D20="BI-",D20="B-G"),VLOOKUP($A20,Merged_couplings!$B:$BU,MATCH(Q$1,Merged_couplings!$B$1:$BU$1,0),FALSE),"")</f>
        <v>#N/A</v>
      </c>
      <c r="R20" s="120" t="e">
        <f>IF(OR(E20="BIG",E20="BI-",E20="B-G"),VLOOKUP($A20,Merged_couplings!$B:$BU,MATCH(R$1,Merged_couplings!$B$1:$BU$1,0),FALSE),"")</f>
        <v>#N/A</v>
      </c>
      <c r="S20" s="120" t="e">
        <f>IF(OR(F20="BIG",F20="BI-",F20="B-G"),VLOOKUP($A20,Merged_couplings!$B:$BU,MATCH(S$1,Merged_couplings!$B$1:$BU$1,0),FALSE),"")</f>
        <v>#N/A</v>
      </c>
      <c r="T20" s="120" t="e">
        <f>IF(OR(G20="BIG",G20="BI-",G20="B-G"),VLOOKUP($A20,Merged_couplings!$B:$BU,MATCH(T$1,Merged_couplings!$B$1:$BU$1,0),FALSE),"")</f>
        <v>#N/A</v>
      </c>
      <c r="U20" s="120" t="e">
        <f>IF(OR(H20="BIG",H20="BI-",H20="B-G"),VLOOKUP($A20,Merged_couplings!$B:$BU,MATCH(U$1,Merged_couplings!$B$1:$BU$1,0),FALSE),"")</f>
        <v>#N/A</v>
      </c>
      <c r="V20" s="120" t="e">
        <f>IF(OR(I20="BIG",I20="BI-",I20="B-G"),VLOOKUP($A20,Merged_couplings!$B:$BU,MATCH(V$1,Merged_couplings!$B$1:$BU$1,0),FALSE),"")</f>
        <v>#N/A</v>
      </c>
      <c r="W20" s="120" t="e">
        <f>IF(OR(J20="BIG",J20="BI-",J20="B-G"),VLOOKUP($A20,Merged_couplings!$B:$BU,MATCH(W$1,Merged_couplings!$B$1:$BU$1,0),FALSE),"")</f>
        <v>#N/A</v>
      </c>
      <c r="X20" s="120" t="e">
        <f>IF(OR(K20="BIG",K20="BI-",K20="B-G"),VLOOKUP($A20,Merged_couplings!$B:$BU,MATCH(X$1,Merged_couplings!$B$1:$BU$1,0),FALSE),"")</f>
        <v>#N/A</v>
      </c>
      <c r="Y20" s="120" t="e">
        <f>IF(OR(L20="BIG",L20="BI-",L20="B-G"),VLOOKUP($A20,Merged_couplings!$B:$BU,MATCH(Y$1,Merged_couplings!$B$1:$BU$1,0),FALSE),"")</f>
        <v>#N/A</v>
      </c>
      <c r="Z20" s="120" t="e">
        <f>IF(OR(M20="BIG",M20="BI-",M20="B-G"),VLOOKUP($A20,Merged_couplings!$B:$BU,MATCH(Z$1,Merged_couplings!$B$1:$BU$1,0),FALSE),"")</f>
        <v>#N/A</v>
      </c>
      <c r="AA20" s="123"/>
      <c r="AB20" s="340" t="e" cm="1">
        <f t="array" ref="AB20">_xlfn.IFS(AND($N20&lt;&gt;"",P20&lt;&gt;""),ABS($N20-P20),AND($N20="",P20=""),"",OR($N20&lt;&gt;"",P20&lt;&gt;""),"-")</f>
        <v>#N/A</v>
      </c>
      <c r="AC20" s="122" t="e" cm="1">
        <f t="array" ref="AC20">_xlfn.IFS(AND($N20&lt;&gt;"",Q20&lt;&gt;""),ABS($N20-Q20),AND($N20="",Q20=""),"",OR($N20&lt;&gt;"",Q20&lt;&gt;""),"-")</f>
        <v>#N/A</v>
      </c>
      <c r="AD20" s="122" t="e" cm="1">
        <f t="array" ref="AD20">_xlfn.IFS(AND($N20&lt;&gt;"",R20&lt;&gt;""),ABS($N20-R20),AND($N20="",R20=""),"",OR($N20&lt;&gt;"",R20&lt;&gt;""),"-")</f>
        <v>#N/A</v>
      </c>
      <c r="AE20" s="122" t="e" cm="1">
        <f t="array" ref="AE20">_xlfn.IFS(AND($N20&lt;&gt;"",S20&lt;&gt;""),ABS($N20-S20),AND($N20="",S20=""),"",OR($N20&lt;&gt;"",S20&lt;&gt;""),"-")</f>
        <v>#N/A</v>
      </c>
      <c r="AF20" s="122" t="e" cm="1">
        <f t="array" ref="AF20">_xlfn.IFS(AND($N20&lt;&gt;"",T20&lt;&gt;""),ABS($N20-T20),AND($N20="",T20=""),"",OR($N20&lt;&gt;"",T20&lt;&gt;""),"-")</f>
        <v>#N/A</v>
      </c>
      <c r="AG20" s="122" t="e" cm="1">
        <f t="array" ref="AG20">_xlfn.IFS(AND($N20&lt;&gt;"",U20&lt;&gt;""),ABS($N20-U20),AND($N20="",U20=""),"",OR($N20&lt;&gt;"",U20&lt;&gt;""),"-")</f>
        <v>#N/A</v>
      </c>
      <c r="AH20" s="122" t="e" cm="1">
        <f t="array" ref="AH20">_xlfn.IFS(AND($N20&lt;&gt;"",V20&lt;&gt;""),ABS($N20-V20),AND($N20="",V20=""),"",OR($N20&lt;&gt;"",V20&lt;&gt;""),"-")</f>
        <v>#N/A</v>
      </c>
      <c r="AI20" s="122" t="e" cm="1">
        <f t="array" ref="AI20">_xlfn.IFS(AND($N20&lt;&gt;"",W20&lt;&gt;""),ABS($N20-W20),AND($N20="",W20=""),"",OR($N20&lt;&gt;"",W20&lt;&gt;""),"-")</f>
        <v>#N/A</v>
      </c>
      <c r="AJ20" s="122" t="e" cm="1">
        <f t="array" ref="AJ20">_xlfn.IFS(AND($N20&lt;&gt;"",X20&lt;&gt;""),ABS($N20-X20),AND($N20="",X20=""),"",OR($N20&lt;&gt;"",X20&lt;&gt;""),"-")</f>
        <v>#N/A</v>
      </c>
      <c r="AK20" s="122" t="e" cm="1">
        <f t="array" ref="AK20">_xlfn.IFS(AND($N20&lt;&gt;"",Y20&lt;&gt;""),ABS($N20-Y20),AND($N20="",Y20=""),"",OR($N20&lt;&gt;"",Y20&lt;&gt;""),"-")</f>
        <v>#N/A</v>
      </c>
      <c r="AL20" s="122" t="e" cm="1">
        <f t="array" ref="AL20">_xlfn.IFS(AND($N20&lt;&gt;"",Z20&lt;&gt;""),ABS($N20-Z20),AND($N20="",Z20=""),"",OR($N20&lt;&gt;"",Z20&lt;&gt;""),"-")</f>
        <v>#N/A</v>
      </c>
      <c r="AM20" s="340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1" t="e" cm="1">
        <f t="array" ref="AX20">_xlfn.IFS(AND($P20&lt;&gt;"",Q20&lt;&gt;""),ABS($P20-Q20),AND($P20="",Q20=""),"",OR($P20&lt;&gt;"",Q20&lt;&gt;""),"-")</f>
        <v>#N/A</v>
      </c>
      <c r="AY20" s="120" t="e" cm="1">
        <f t="array" ref="AY20">_xlfn.IFS(AND($P20&lt;&gt;"",R20&lt;&gt;""),ABS($P20-R20),AND($P20="",R20=""),"",OR($P20&lt;&gt;"",R20&lt;&gt;""),"-")</f>
        <v>#N/A</v>
      </c>
      <c r="AZ20" s="120" t="e" cm="1">
        <f t="array" ref="AZ20">_xlfn.IFS(AND($P20&lt;&gt;"",S20&lt;&gt;""),ABS($P20-S20),AND($P20="",S20=""),"",OR($P20&lt;&gt;"",S20&lt;&gt;""),"-")</f>
        <v>#N/A</v>
      </c>
      <c r="BA20" s="120" t="e" cm="1">
        <f t="array" ref="BA20">_xlfn.IFS(AND($P20&lt;&gt;"",T20&lt;&gt;""),ABS($P20-T20),AND($P20="",T20=""),"",OR($P20&lt;&gt;"",T20&lt;&gt;""),"-")</f>
        <v>#N/A</v>
      </c>
      <c r="BB20" s="120" t="e" cm="1">
        <f t="array" ref="BB20">_xlfn.IFS(AND($P20&lt;&gt;"",U20&lt;&gt;""),ABS($P20-U20),AND($P20="",U20=""),"",OR($P20&lt;&gt;"",U20&lt;&gt;""),"-")</f>
        <v>#N/A</v>
      </c>
      <c r="BC20" s="120" t="e" cm="1">
        <f t="array" ref="BC20">_xlfn.IFS(AND($P20&lt;&gt;"",V20&lt;&gt;""),ABS($P20-V20),AND($P20="",V20=""),"",OR($P20&lt;&gt;"",V20&lt;&gt;""),"-")</f>
        <v>#N/A</v>
      </c>
      <c r="BD20" s="120" t="e" cm="1">
        <f t="array" ref="BD20">_xlfn.IFS(AND($P20&lt;&gt;"",W20&lt;&gt;""),ABS($P20-W20),AND($P20="",W20=""),"",OR($P20&lt;&gt;"",W20&lt;&gt;""),"-")</f>
        <v>#N/A</v>
      </c>
      <c r="BE20" s="120" t="e" cm="1">
        <f t="array" ref="BE20">_xlfn.IFS(AND($P20&lt;&gt;"",X20&lt;&gt;""),ABS($P20-X20),AND($P20="",X20=""),"",OR($P20&lt;&gt;"",X20&lt;&gt;""),"-")</f>
        <v>#N/A</v>
      </c>
      <c r="BF20" s="120" t="e" cm="1">
        <f t="array" ref="BF20">_xlfn.IFS(AND($P20&lt;&gt;"",Y20&lt;&gt;""),ABS($P20-Y20),AND($P20="",Y20=""),"",OR($P20&lt;&gt;"",Y20&lt;&gt;""),"-")</f>
        <v>#N/A</v>
      </c>
      <c r="BG20" s="120" t="e" cm="1">
        <f t="array" ref="BG20">_xlfn.IFS(AND($P20&lt;&gt;"",Z20&lt;&gt;""),ABS($P20-Z20),AND($P20="",Z20=""),"",OR($P20&lt;&gt;"",Z20&lt;&gt;""),"-")</f>
        <v>#N/A</v>
      </c>
      <c r="BH20" s="121" t="e" cm="1">
        <f t="array" ref="BH20">_xlfn.IFS(AND($Q20&lt;&gt;"",R20&lt;&gt;""),ABS($Q20-R20),AND($Q20="",R20=""),"",OR($Q20&lt;&gt;"",R20&lt;&gt;""),"-")</f>
        <v>#N/A</v>
      </c>
      <c r="BI20" s="120" t="e" cm="1">
        <f t="array" ref="BI20">_xlfn.IFS(AND($Q20&lt;&gt;"",S20&lt;&gt;""),ABS($Q20-S20),AND($Q20="",S20=""),"",OR($Q20&lt;&gt;"",S20&lt;&gt;""),"-")</f>
        <v>#N/A</v>
      </c>
      <c r="BJ20" s="120" t="e" cm="1">
        <f t="array" ref="BJ20">_xlfn.IFS(AND($Q20&lt;&gt;"",T20&lt;&gt;""),ABS($Q20-T20),AND($Q20="",T20=""),"",OR($Q20&lt;&gt;"",T20&lt;&gt;""),"-")</f>
        <v>#N/A</v>
      </c>
      <c r="BK20" s="120" t="e" cm="1">
        <f t="array" ref="BK20">_xlfn.IFS(AND($Q20&lt;&gt;"",U20&lt;&gt;""),ABS($Q20-U20),AND($Q20="",U20=""),"",OR($Q20&lt;&gt;"",U20&lt;&gt;""),"-")</f>
        <v>#N/A</v>
      </c>
      <c r="BL20" s="120" t="e" cm="1">
        <f t="array" ref="BL20">_xlfn.IFS(AND($Q20&lt;&gt;"",V20&lt;&gt;""),ABS($Q20-V20),AND($Q20="",V20=""),"",OR($Q20&lt;&gt;"",V20&lt;&gt;""),"-")</f>
        <v>#N/A</v>
      </c>
      <c r="BM20" s="120" t="e" cm="1">
        <f t="array" ref="BM20">_xlfn.IFS(AND($Q20&lt;&gt;"",W20&lt;&gt;""),ABS($Q20-W20),AND($Q20="",W20=""),"",OR($Q20&lt;&gt;"",W20&lt;&gt;""),"-")</f>
        <v>#N/A</v>
      </c>
      <c r="BN20" s="120" t="e" cm="1">
        <f t="array" ref="BN20">_xlfn.IFS(AND($Q20&lt;&gt;"",X20&lt;&gt;""),ABS($Q20-X20),AND($Q20="",X20=""),"",OR($Q20&lt;&gt;"",X20&lt;&gt;""),"-")</f>
        <v>#N/A</v>
      </c>
      <c r="BO20" s="120" t="e" cm="1">
        <f t="array" ref="BO20">_xlfn.IFS(AND($Q20&lt;&gt;"",Y20&lt;&gt;""),ABS($Q20-Y20),AND($Q20="",Y20=""),"",OR($Q20&lt;&gt;"",Y20&lt;&gt;""),"-")</f>
        <v>#N/A</v>
      </c>
      <c r="BP20" s="120" t="e" cm="1">
        <f t="array" ref="BP20">_xlfn.IFS(AND($Q20&lt;&gt;"",Z20&lt;&gt;""),ABS($Q20-Z20),AND($Q20="",Z20=""),"",OR($Q20&lt;&gt;"",Z20&lt;&gt;""),"-")</f>
        <v>#N/A</v>
      </c>
      <c r="BQ20" s="121" t="e" cm="1">
        <f t="array" ref="BQ20">_xlfn.IFS(AND($R20&lt;&gt;"",S20&lt;&gt;""),ABS($R20-S20),AND($R20="",S20=""),"",OR($R20&lt;&gt;"",S20&lt;&gt;""),"-")</f>
        <v>#N/A</v>
      </c>
      <c r="BR20" s="120" t="e" cm="1">
        <f t="array" ref="BR20">_xlfn.IFS(AND($R20&lt;&gt;"",T20&lt;&gt;""),ABS($R20-T20),AND($R20="",T20=""),"",OR($R20&lt;&gt;"",T20&lt;&gt;""),"-")</f>
        <v>#N/A</v>
      </c>
      <c r="BS20" s="120" t="e" cm="1">
        <f t="array" ref="BS20">_xlfn.IFS(AND($R20&lt;&gt;"",U20&lt;&gt;""),ABS($R20-U20),AND($R20="",U20=""),"",OR($R20&lt;&gt;"",U20&lt;&gt;""),"-")</f>
        <v>#N/A</v>
      </c>
      <c r="BT20" s="120" t="e" cm="1">
        <f t="array" ref="BT20">_xlfn.IFS(AND($R20&lt;&gt;"",V20&lt;&gt;""),ABS($R20-V20),AND($R20="",V20=""),"",OR($R20&lt;&gt;"",V20&lt;&gt;""),"-")</f>
        <v>#N/A</v>
      </c>
      <c r="BU20" s="120" t="e" cm="1">
        <f t="array" ref="BU20">_xlfn.IFS(AND($R20&lt;&gt;"",W20&lt;&gt;""),ABS($R20-W20),AND($R20="",W20=""),"",OR($R20&lt;&gt;"",W20&lt;&gt;""),"-")</f>
        <v>#N/A</v>
      </c>
      <c r="BV20" s="120" t="e" cm="1">
        <f t="array" ref="BV20">_xlfn.IFS(AND($R20&lt;&gt;"",X20&lt;&gt;""),ABS($R20-X20),AND($R20="",X20=""),"",OR($R20&lt;&gt;"",X20&lt;&gt;""),"-")</f>
        <v>#N/A</v>
      </c>
      <c r="BW20" s="120" t="e" cm="1">
        <f t="array" ref="BW20">_xlfn.IFS(AND($R20&lt;&gt;"",Y20&lt;&gt;""),ABS($R20-Y20),AND($R20="",Y20=""),"",OR($R20&lt;&gt;"",Y20&lt;&gt;""),"-")</f>
        <v>#N/A</v>
      </c>
      <c r="BX20" s="120" t="e" cm="1">
        <f t="array" ref="BX20">_xlfn.IFS(AND($R20&lt;&gt;"",Z20&lt;&gt;""),ABS($R20-Z20),AND($R20="",Z20=""),"",OR($R20&lt;&gt;"",Z20&lt;&gt;""),"-")</f>
        <v>#N/A</v>
      </c>
      <c r="BY20" s="121" t="e" cm="1">
        <f t="array" ref="BY20">_xlfn.IFS(AND($S20&lt;&gt;"",T20&lt;&gt;""),ABS($S20-T20),AND($S20="",T20=""),"",OR($S20&lt;&gt;"",T20&lt;&gt;""),"-")</f>
        <v>#N/A</v>
      </c>
      <c r="BZ20" s="120" t="e" cm="1">
        <f t="array" ref="BZ20">_xlfn.IFS(AND($S20&lt;&gt;"",U20&lt;&gt;""),ABS($S20-U20),AND($S20="",U20=""),"",OR($S20&lt;&gt;"",U20&lt;&gt;""),"-")</f>
        <v>#N/A</v>
      </c>
      <c r="CA20" s="120" t="e" cm="1">
        <f t="array" ref="CA20">_xlfn.IFS(AND($S20&lt;&gt;"",V20&lt;&gt;""),ABS($S20-V20),AND($S20="",V20=""),"",OR($S20&lt;&gt;"",V20&lt;&gt;""),"-")</f>
        <v>#N/A</v>
      </c>
      <c r="CB20" s="120" t="e" cm="1">
        <f t="array" ref="CB20">_xlfn.IFS(AND($S20&lt;&gt;"",W20&lt;&gt;""),ABS($S20-W20),AND($S20="",W20=""),"",OR($S20&lt;&gt;"",W20&lt;&gt;""),"-")</f>
        <v>#N/A</v>
      </c>
      <c r="CC20" s="120" t="e" cm="1">
        <f t="array" ref="CC20">_xlfn.IFS(AND($S20&lt;&gt;"",X20&lt;&gt;""),ABS($S20-X20),AND($S20="",X20=""),"",OR($S20&lt;&gt;"",X20&lt;&gt;""),"-")</f>
        <v>#N/A</v>
      </c>
      <c r="CD20" s="120" t="e" cm="1">
        <f t="array" ref="CD20">_xlfn.IFS(AND($S20&lt;&gt;"",Y20&lt;&gt;""),ABS($S20-Y20),AND($S20="",Y20=""),"",OR($S20&lt;&gt;"",Y20&lt;&gt;""),"-")</f>
        <v>#N/A</v>
      </c>
      <c r="CE20" s="120" t="e" cm="1">
        <f t="array" ref="CE20">_xlfn.IFS(AND($S20&lt;&gt;"",Z20&lt;&gt;""),ABS($S20-Z20),AND($S20="",Z20=""),"",OR($S20&lt;&gt;"",Z20&lt;&gt;""),"-")</f>
        <v>#N/A</v>
      </c>
      <c r="CF20" s="121" t="e" cm="1">
        <f t="array" ref="CF20">_xlfn.IFS(AND($T20&lt;&gt;"",U20&lt;&gt;""),ABS($T20-U20),AND($T20="",U20=""),"",OR($T20&lt;&gt;"",U20&lt;&gt;""),"-")</f>
        <v>#N/A</v>
      </c>
      <c r="CG20" s="120" t="e" cm="1">
        <f t="array" ref="CG20">_xlfn.IFS(AND($T20&lt;&gt;"",V20&lt;&gt;""),ABS($T20-V20),AND($T20="",V20=""),"",OR($T20&lt;&gt;"",V20&lt;&gt;""),"-")</f>
        <v>#N/A</v>
      </c>
      <c r="CH20" s="120" t="e" cm="1">
        <f t="array" ref="CH20">_xlfn.IFS(AND($T20&lt;&gt;"",W20&lt;&gt;""),ABS($T20-W20),AND($T20="",W20=""),"",OR($T20&lt;&gt;"",W20&lt;&gt;""),"-")</f>
        <v>#N/A</v>
      </c>
      <c r="CI20" s="120" t="e" cm="1">
        <f t="array" ref="CI20">_xlfn.IFS(AND($T20&lt;&gt;"",X20&lt;&gt;""),ABS($T20-X20),AND($T20="",X20=""),"",OR($T20&lt;&gt;"",X20&lt;&gt;""),"-")</f>
        <v>#N/A</v>
      </c>
      <c r="CJ20" s="120" t="e" cm="1">
        <f t="array" ref="CJ20">_xlfn.IFS(AND($T20&lt;&gt;"",Y20&lt;&gt;""),ABS($T20-Y20),AND($T20="",Y20=""),"",OR($T20&lt;&gt;"",Y20&lt;&gt;""),"-")</f>
        <v>#N/A</v>
      </c>
      <c r="CK20" s="120" t="e" cm="1">
        <f t="array" ref="CK20">_xlfn.IFS(AND($T20&lt;&gt;"",Z20&lt;&gt;""),ABS($T20-Z20),AND($T20="",Z20=""),"",OR($T20&lt;&gt;"",Z20&lt;&gt;""),"-")</f>
        <v>#N/A</v>
      </c>
      <c r="CL20" s="121" t="e" cm="1">
        <f t="array" ref="CL20">_xlfn.IFS(AND($U20&lt;&gt;"",V20&lt;&gt;""),ABS($U20-V20),AND($U20="",V20=""),"",OR($U20&lt;&gt;"",V20&lt;&gt;""),"-")</f>
        <v>#N/A</v>
      </c>
      <c r="CM20" s="120" t="e" cm="1">
        <f t="array" ref="CM20">_xlfn.IFS(AND($U20&lt;&gt;"",W20&lt;&gt;""),ABS($U20-W20),AND($U20="",W20=""),"",OR($U20&lt;&gt;"",W20&lt;&gt;""),"-")</f>
        <v>#N/A</v>
      </c>
      <c r="CN20" s="120" t="e" cm="1">
        <f t="array" ref="CN20">_xlfn.IFS(AND($U20&lt;&gt;"",X20&lt;&gt;""),ABS($U20-X20),AND($U20="",X20=""),"",OR($U20&lt;&gt;"",X20&lt;&gt;""),"-")</f>
        <v>#N/A</v>
      </c>
      <c r="CO20" s="120" t="e" cm="1">
        <f t="array" ref="CO20">_xlfn.IFS(AND($U20&lt;&gt;"",Y20&lt;&gt;""),ABS($U20-Y20),AND($U20="",Y20=""),"",OR($U20&lt;&gt;"",Y20&lt;&gt;""),"-")</f>
        <v>#N/A</v>
      </c>
      <c r="CP20" s="120" t="e" cm="1">
        <f t="array" ref="CP20">_xlfn.IFS(AND($U20&lt;&gt;"",Z20&lt;&gt;""),ABS($U20-Z20),AND($U20="",Z20=""),"",OR($U20&lt;&gt;"",Z20&lt;&gt;""),"-")</f>
        <v>#N/A</v>
      </c>
      <c r="CQ20" s="121" t="e" cm="1">
        <f t="array" ref="CQ20">_xlfn.IFS(AND($V20&lt;&gt;"",W20&lt;&gt;""),ABS($V20-W20),AND($V20="",W20=""),"",OR($V20&lt;&gt;"",W20&lt;&gt;""),"-")</f>
        <v>#N/A</v>
      </c>
      <c r="CR20" s="120" t="e" cm="1">
        <f t="array" ref="CR20">_xlfn.IFS(AND($V20&lt;&gt;"",X20&lt;&gt;""),ABS($V20-X20),AND($V20="",X20=""),"",OR($V20&lt;&gt;"",X20&lt;&gt;""),"-")</f>
        <v>#N/A</v>
      </c>
      <c r="CS20" s="120" t="e" cm="1">
        <f t="array" ref="CS20">_xlfn.IFS(AND($V20&lt;&gt;"",Y20&lt;&gt;""),ABS($V20-Y20),AND($V20="",Y20=""),"",OR($V20&lt;&gt;"",Y20&lt;&gt;""),"-")</f>
        <v>#N/A</v>
      </c>
      <c r="CT20" s="120" t="e" cm="1">
        <f t="array" ref="CT20">_xlfn.IFS(AND($V20&lt;&gt;"",Z20&lt;&gt;""),ABS($V20-Z20),AND($V20="",Z20=""),"",OR($V20&lt;&gt;"",Z20&lt;&gt;""),"-")</f>
        <v>#N/A</v>
      </c>
      <c r="CU20" s="121" t="e" cm="1">
        <f t="array" ref="CU20">_xlfn.IFS(AND($W20&lt;&gt;"",X20&lt;&gt;""),ABS($W20-X20),AND($W20="",X20=""),"",OR($W20&lt;&gt;"",X20&lt;&gt;""),"-")</f>
        <v>#N/A</v>
      </c>
      <c r="CV20" s="120" t="e" cm="1">
        <f t="array" ref="CV20">_xlfn.IFS(AND($W20&lt;&gt;"",Y20&lt;&gt;""),ABS($W20-Y20),AND($W20="",Y20=""),"",OR($W20&lt;&gt;"",Y20&lt;&gt;""),"-")</f>
        <v>#N/A</v>
      </c>
      <c r="CW20" s="120" t="e" cm="1">
        <f t="array" ref="CW20">_xlfn.IFS(AND($W20&lt;&gt;"",Z20&lt;&gt;""),ABS($W20-Z20),AND($W20="",Z20=""),"",OR($W20&lt;&gt;"",Z20&lt;&gt;""),"-")</f>
        <v>#N/A</v>
      </c>
      <c r="CX20" s="121" t="e" cm="1">
        <f t="array" ref="CX20">_xlfn.IFS(AND($X20&lt;&gt;"",Y20&lt;&gt;""),ABS($X20-Y20),AND($X20="",Y20=""),"",OR($X20&lt;&gt;"",Y20&lt;&gt;""),"-")</f>
        <v>#N/A</v>
      </c>
      <c r="CY20" s="120" t="e" cm="1">
        <f t="array" ref="CY20">_xlfn.IFS(AND($X20&lt;&gt;"",Z20&lt;&gt;""),ABS($X20-Z20),AND($X20="",Z20=""),"",OR($X20&lt;&gt;"",Z20&lt;&gt;""),"-")</f>
        <v>#N/A</v>
      </c>
      <c r="CZ20" s="121" t="e" cm="1">
        <f t="array" ref="CZ20">_xlfn.IFS(AND($Y20&lt;&gt;"",Z20&lt;&gt;""),ABS($Y20-Z20),AND($Y20="",Z20=""),"",OR($Y20&lt;&gt;"",Z20&lt;&gt;""),"-")</f>
        <v>#N/A</v>
      </c>
    </row>
    <row r="21" spans="1:104" x14ac:dyDescent="0.2">
      <c r="A21" s="260" t="s">
        <v>174</v>
      </c>
      <c r="B21" s="259" t="e">
        <f>VLOOKUP($A21,Merged_couplings!$B:$BU,MATCH(B$1,Merged_couplings!$B$1:$BU$1,0),FALSE)</f>
        <v>#N/A</v>
      </c>
      <c r="C21" s="258" t="e">
        <f>VLOOKUP($A21,Merged_couplings!$B:$BU,MATCH(C$1,Merged_couplings!$B$1:$BU$1,0),FALSE)</f>
        <v>#N/A</v>
      </c>
      <c r="D21" s="258" t="e">
        <f>VLOOKUP($A21,Merged_couplings!$B:$BU,MATCH(D$1,Merged_couplings!$B$1:$BU$1,0),FALSE)</f>
        <v>#N/A</v>
      </c>
      <c r="E21" s="258" t="e">
        <f>VLOOKUP($A21,Merged_couplings!$B:$BU,MATCH(E$1,Merged_couplings!$B$1:$BU$1,0),FALSE)</f>
        <v>#N/A</v>
      </c>
      <c r="F21" s="258" t="e">
        <f>VLOOKUP($A21,Merged_couplings!$B:$BU,MATCH(F$1,Merged_couplings!$B$1:$BU$1,0),FALSE)</f>
        <v>#N/A</v>
      </c>
      <c r="G21" s="258" t="e">
        <f>VLOOKUP($A21,Merged_couplings!$B:$BU,MATCH(G$1,Merged_couplings!$B$1:$BU$1,0),FALSE)</f>
        <v>#N/A</v>
      </c>
      <c r="H21" s="258" t="e">
        <f>VLOOKUP($A21,Merged_couplings!$B:$BU,MATCH(H$1,Merged_couplings!$B$1:$BU$1,0),FALSE)</f>
        <v>#N/A</v>
      </c>
      <c r="I21" s="258" t="e">
        <f>VLOOKUP($A21,Merged_couplings!$B:$BU,MATCH(I$1,Merged_couplings!$B$1:$BU$1,0),FALSE)</f>
        <v>#N/A</v>
      </c>
      <c r="J21" s="258" t="e">
        <f>VLOOKUP($A21,Merged_couplings!$B:$BU,MATCH(J$1,Merged_couplings!$B$1:$BU$1,0),FALSE)</f>
        <v>#N/A</v>
      </c>
      <c r="K21" s="258" t="e">
        <f>VLOOKUP($A21,Merged_couplings!$B:$BU,MATCH(K$1,Merged_couplings!$B$1:$BU$1,0),FALSE)</f>
        <v>#N/A</v>
      </c>
      <c r="L21" s="258" t="e">
        <f>VLOOKUP($A21,Merged_couplings!$B:$BU,MATCH(L$1,Merged_couplings!$B$1:$BU$1,0),FALSE)</f>
        <v>#N/A</v>
      </c>
      <c r="M21" s="258" t="e">
        <f>VLOOKUP($A21,Merged_couplings!$B:$BU,MATCH(M$1,Merged_couplings!$B$1:$BU$1,0),FALSE)</f>
        <v>#N/A</v>
      </c>
      <c r="N21" s="121" t="e">
        <f>IF(OR(B21="BIG",B21="BI-",B21="B-G"),VLOOKUP($A21,Merged_couplings!$B:$BU,MATCH(N$1,Merged_couplings!$B$1:$BU$1,0),FALSE),"")</f>
        <v>#N/A</v>
      </c>
      <c r="P21" s="120" t="e">
        <f>IF(OR(C21="BIG",C21="BI-",C21="B-G"),VLOOKUP($A21,Merged_couplings!$B:$BU,MATCH(P$1,Merged_couplings!$B$1:$BU$1,0),FALSE),"")</f>
        <v>#N/A</v>
      </c>
      <c r="Q21" s="120" t="e">
        <f>IF(OR(D21="BIG",D21="BI-",D21="B-G"),VLOOKUP($A21,Merged_couplings!$B:$BU,MATCH(Q$1,Merged_couplings!$B$1:$BU$1,0),FALSE),"")</f>
        <v>#N/A</v>
      </c>
      <c r="R21" s="120" t="e">
        <f>IF(OR(E21="BIG",E21="BI-",E21="B-G"),VLOOKUP($A21,Merged_couplings!$B:$BU,MATCH(R$1,Merged_couplings!$B$1:$BU$1,0),FALSE),"")</f>
        <v>#N/A</v>
      </c>
      <c r="S21" s="120" t="e">
        <f>IF(OR(F21="BIG",F21="BI-",F21="B-G"),VLOOKUP($A21,Merged_couplings!$B:$BU,MATCH(S$1,Merged_couplings!$B$1:$BU$1,0),FALSE),"")</f>
        <v>#N/A</v>
      </c>
      <c r="T21" s="120" t="e">
        <f>IF(OR(G21="BIG",G21="BI-",G21="B-G"),VLOOKUP($A21,Merged_couplings!$B:$BU,MATCH(T$1,Merged_couplings!$B$1:$BU$1,0),FALSE),"")</f>
        <v>#N/A</v>
      </c>
      <c r="U21" s="120" t="e">
        <f>IF(OR(H21="BIG",H21="BI-",H21="B-G"),VLOOKUP($A21,Merged_couplings!$B:$BU,MATCH(U$1,Merged_couplings!$B$1:$BU$1,0),FALSE),"")</f>
        <v>#N/A</v>
      </c>
      <c r="V21" s="120" t="e">
        <f>IF(OR(I21="BIG",I21="BI-",I21="B-G"),VLOOKUP($A21,Merged_couplings!$B:$BU,MATCH(V$1,Merged_couplings!$B$1:$BU$1,0),FALSE),"")</f>
        <v>#N/A</v>
      </c>
      <c r="W21" s="120" t="e">
        <f>IF(OR(J21="BIG",J21="BI-",J21="B-G"),VLOOKUP($A21,Merged_couplings!$B:$BU,MATCH(W$1,Merged_couplings!$B$1:$BU$1,0),FALSE),"")</f>
        <v>#N/A</v>
      </c>
      <c r="X21" s="120" t="e">
        <f>IF(OR(K21="BIG",K21="BI-",K21="B-G"),VLOOKUP($A21,Merged_couplings!$B:$BU,MATCH(X$1,Merged_couplings!$B$1:$BU$1,0),FALSE),"")</f>
        <v>#N/A</v>
      </c>
      <c r="Y21" s="120" t="e">
        <f>IF(OR(L21="BIG",L21="BI-",L21="B-G"),VLOOKUP($A21,Merged_couplings!$B:$BU,MATCH(Y$1,Merged_couplings!$B$1:$BU$1,0),FALSE),"")</f>
        <v>#N/A</v>
      </c>
      <c r="Z21" s="120" t="e">
        <f>IF(OR(M21="BIG",M21="BI-",M21="B-G"),VLOOKUP($A21,Merged_couplings!$B:$BU,MATCH(Z$1,Merged_couplings!$B$1:$BU$1,0),FALSE),"")</f>
        <v>#N/A</v>
      </c>
      <c r="AA21" s="123"/>
      <c r="AB21" s="340" t="e" cm="1">
        <f t="array" ref="AB21">_xlfn.IFS(AND($N21&lt;&gt;"",P21&lt;&gt;""),ABS($N21-P21),AND($N21="",P21=""),"",OR($N21&lt;&gt;"",P21&lt;&gt;""),"-")</f>
        <v>#N/A</v>
      </c>
      <c r="AC21" s="122" t="e" cm="1">
        <f t="array" ref="AC21">_xlfn.IFS(AND($N21&lt;&gt;"",Q21&lt;&gt;""),ABS($N21-Q21),AND($N21="",Q21=""),"",OR($N21&lt;&gt;"",Q21&lt;&gt;""),"-")</f>
        <v>#N/A</v>
      </c>
      <c r="AD21" s="122" t="e" cm="1">
        <f t="array" ref="AD21">_xlfn.IFS(AND($N21&lt;&gt;"",R21&lt;&gt;""),ABS($N21-R21),AND($N21="",R21=""),"",OR($N21&lt;&gt;"",R21&lt;&gt;""),"-")</f>
        <v>#N/A</v>
      </c>
      <c r="AE21" s="122" t="e" cm="1">
        <f t="array" ref="AE21">_xlfn.IFS(AND($N21&lt;&gt;"",S21&lt;&gt;""),ABS($N21-S21),AND($N21="",S21=""),"",OR($N21&lt;&gt;"",S21&lt;&gt;""),"-")</f>
        <v>#N/A</v>
      </c>
      <c r="AF21" s="122" t="e" cm="1">
        <f t="array" ref="AF21">_xlfn.IFS(AND($N21&lt;&gt;"",T21&lt;&gt;""),ABS($N21-T21),AND($N21="",T21=""),"",OR($N21&lt;&gt;"",T21&lt;&gt;""),"-")</f>
        <v>#N/A</v>
      </c>
      <c r="AG21" s="122" t="e" cm="1">
        <f t="array" ref="AG21">_xlfn.IFS(AND($N21&lt;&gt;"",U21&lt;&gt;""),ABS($N21-U21),AND($N21="",U21=""),"",OR($N21&lt;&gt;"",U21&lt;&gt;""),"-")</f>
        <v>#N/A</v>
      </c>
      <c r="AH21" s="122" t="e" cm="1">
        <f t="array" ref="AH21">_xlfn.IFS(AND($N21&lt;&gt;"",V21&lt;&gt;""),ABS($N21-V21),AND($N21="",V21=""),"",OR($N21&lt;&gt;"",V21&lt;&gt;""),"-")</f>
        <v>#N/A</v>
      </c>
      <c r="AI21" s="122" t="e" cm="1">
        <f t="array" ref="AI21">_xlfn.IFS(AND($N21&lt;&gt;"",W21&lt;&gt;""),ABS($N21-W21),AND($N21="",W21=""),"",OR($N21&lt;&gt;"",W21&lt;&gt;""),"-")</f>
        <v>#N/A</v>
      </c>
      <c r="AJ21" s="122" t="e" cm="1">
        <f t="array" ref="AJ21">_xlfn.IFS(AND($N21&lt;&gt;"",X21&lt;&gt;""),ABS($N21-X21),AND($N21="",X21=""),"",OR($N21&lt;&gt;"",X21&lt;&gt;""),"-")</f>
        <v>#N/A</v>
      </c>
      <c r="AK21" s="122" t="e" cm="1">
        <f t="array" ref="AK21">_xlfn.IFS(AND($N21&lt;&gt;"",Y21&lt;&gt;""),ABS($N21-Y21),AND($N21="",Y21=""),"",OR($N21&lt;&gt;"",Y21&lt;&gt;""),"-")</f>
        <v>#N/A</v>
      </c>
      <c r="AL21" s="122" t="e" cm="1">
        <f t="array" ref="AL21">_xlfn.IFS(AND($N21&lt;&gt;"",Z21&lt;&gt;""),ABS($N21-Z21),AND($N21="",Z21=""),"",OR($N21&lt;&gt;"",Z21&lt;&gt;""),"-")</f>
        <v>#N/A</v>
      </c>
      <c r="AM21" s="340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1" t="e" cm="1">
        <f t="array" ref="AX21">_xlfn.IFS(AND($P21&lt;&gt;"",Q21&lt;&gt;""),ABS($P21-Q21),AND($P21="",Q21=""),"",OR($P21&lt;&gt;"",Q21&lt;&gt;""),"-")</f>
        <v>#N/A</v>
      </c>
      <c r="AY21" s="120" t="e" cm="1">
        <f t="array" ref="AY21">_xlfn.IFS(AND($P21&lt;&gt;"",R21&lt;&gt;""),ABS($P21-R21),AND($P21="",R21=""),"",OR($P21&lt;&gt;"",R21&lt;&gt;""),"-")</f>
        <v>#N/A</v>
      </c>
      <c r="AZ21" s="120" t="e" cm="1">
        <f t="array" ref="AZ21">_xlfn.IFS(AND($P21&lt;&gt;"",S21&lt;&gt;""),ABS($P21-S21),AND($P21="",S21=""),"",OR($P21&lt;&gt;"",S21&lt;&gt;""),"-")</f>
        <v>#N/A</v>
      </c>
      <c r="BA21" s="120" t="e" cm="1">
        <f t="array" ref="BA21">_xlfn.IFS(AND($P21&lt;&gt;"",T21&lt;&gt;""),ABS($P21-T21),AND($P21="",T21=""),"",OR($P21&lt;&gt;"",T21&lt;&gt;""),"-")</f>
        <v>#N/A</v>
      </c>
      <c r="BB21" s="120" t="e" cm="1">
        <f t="array" ref="BB21">_xlfn.IFS(AND($P21&lt;&gt;"",U21&lt;&gt;""),ABS($P21-U21),AND($P21="",U21=""),"",OR($P21&lt;&gt;"",U21&lt;&gt;""),"-")</f>
        <v>#N/A</v>
      </c>
      <c r="BC21" s="120" t="e" cm="1">
        <f t="array" ref="BC21">_xlfn.IFS(AND($P21&lt;&gt;"",V21&lt;&gt;""),ABS($P21-V21),AND($P21="",V21=""),"",OR($P21&lt;&gt;"",V21&lt;&gt;""),"-")</f>
        <v>#N/A</v>
      </c>
      <c r="BD21" s="120" t="e" cm="1">
        <f t="array" ref="BD21">_xlfn.IFS(AND($P21&lt;&gt;"",W21&lt;&gt;""),ABS($P21-W21),AND($P21="",W21=""),"",OR($P21&lt;&gt;"",W21&lt;&gt;""),"-")</f>
        <v>#N/A</v>
      </c>
      <c r="BE21" s="120" t="e" cm="1">
        <f t="array" ref="BE21">_xlfn.IFS(AND($P21&lt;&gt;"",X21&lt;&gt;""),ABS($P21-X21),AND($P21="",X21=""),"",OR($P21&lt;&gt;"",X21&lt;&gt;""),"-")</f>
        <v>#N/A</v>
      </c>
      <c r="BF21" s="120" t="e" cm="1">
        <f t="array" ref="BF21">_xlfn.IFS(AND($P21&lt;&gt;"",Y21&lt;&gt;""),ABS($P21-Y21),AND($P21="",Y21=""),"",OR($P21&lt;&gt;"",Y21&lt;&gt;""),"-")</f>
        <v>#N/A</v>
      </c>
      <c r="BG21" s="120" t="e" cm="1">
        <f t="array" ref="BG21">_xlfn.IFS(AND($P21&lt;&gt;"",Z21&lt;&gt;""),ABS($P21-Z21),AND($P21="",Z21=""),"",OR($P21&lt;&gt;"",Z21&lt;&gt;""),"-")</f>
        <v>#N/A</v>
      </c>
      <c r="BH21" s="121" t="e" cm="1">
        <f t="array" ref="BH21">_xlfn.IFS(AND($Q21&lt;&gt;"",R21&lt;&gt;""),ABS($Q21-R21),AND($Q21="",R21=""),"",OR($Q21&lt;&gt;"",R21&lt;&gt;""),"-")</f>
        <v>#N/A</v>
      </c>
      <c r="BI21" s="120" t="e" cm="1">
        <f t="array" ref="BI21">_xlfn.IFS(AND($Q21&lt;&gt;"",S21&lt;&gt;""),ABS($Q21-S21),AND($Q21="",S21=""),"",OR($Q21&lt;&gt;"",S21&lt;&gt;""),"-")</f>
        <v>#N/A</v>
      </c>
      <c r="BJ21" s="120" t="e" cm="1">
        <f t="array" ref="BJ21">_xlfn.IFS(AND($Q21&lt;&gt;"",T21&lt;&gt;""),ABS($Q21-T21),AND($Q21="",T21=""),"",OR($Q21&lt;&gt;"",T21&lt;&gt;""),"-")</f>
        <v>#N/A</v>
      </c>
      <c r="BK21" s="120" t="e" cm="1">
        <f t="array" ref="BK21">_xlfn.IFS(AND($Q21&lt;&gt;"",U21&lt;&gt;""),ABS($Q21-U21),AND($Q21="",U21=""),"",OR($Q21&lt;&gt;"",U21&lt;&gt;""),"-")</f>
        <v>#N/A</v>
      </c>
      <c r="BL21" s="120" t="e" cm="1">
        <f t="array" ref="BL21">_xlfn.IFS(AND($Q21&lt;&gt;"",V21&lt;&gt;""),ABS($Q21-V21),AND($Q21="",V21=""),"",OR($Q21&lt;&gt;"",V21&lt;&gt;""),"-")</f>
        <v>#N/A</v>
      </c>
      <c r="BM21" s="120" t="e" cm="1">
        <f t="array" ref="BM21">_xlfn.IFS(AND($Q21&lt;&gt;"",W21&lt;&gt;""),ABS($Q21-W21),AND($Q21="",W21=""),"",OR($Q21&lt;&gt;"",W21&lt;&gt;""),"-")</f>
        <v>#N/A</v>
      </c>
      <c r="BN21" s="120" t="e" cm="1">
        <f t="array" ref="BN21">_xlfn.IFS(AND($Q21&lt;&gt;"",X21&lt;&gt;""),ABS($Q21-X21),AND($Q21="",X21=""),"",OR($Q21&lt;&gt;"",X21&lt;&gt;""),"-")</f>
        <v>#N/A</v>
      </c>
      <c r="BO21" s="120" t="e" cm="1">
        <f t="array" ref="BO21">_xlfn.IFS(AND($Q21&lt;&gt;"",Y21&lt;&gt;""),ABS($Q21-Y21),AND($Q21="",Y21=""),"",OR($Q21&lt;&gt;"",Y21&lt;&gt;""),"-")</f>
        <v>#N/A</v>
      </c>
      <c r="BP21" s="120" t="e" cm="1">
        <f t="array" ref="BP21">_xlfn.IFS(AND($Q21&lt;&gt;"",Z21&lt;&gt;""),ABS($Q21-Z21),AND($Q21="",Z21=""),"",OR($Q21&lt;&gt;"",Z21&lt;&gt;""),"-")</f>
        <v>#N/A</v>
      </c>
      <c r="BQ21" s="121" t="e" cm="1">
        <f t="array" ref="BQ21">_xlfn.IFS(AND($R21&lt;&gt;"",S21&lt;&gt;""),ABS($R21-S21),AND($R21="",S21=""),"",OR($R21&lt;&gt;"",S21&lt;&gt;""),"-")</f>
        <v>#N/A</v>
      </c>
      <c r="BR21" s="120" t="e" cm="1">
        <f t="array" ref="BR21">_xlfn.IFS(AND($R21&lt;&gt;"",T21&lt;&gt;""),ABS($R21-T21),AND($R21="",T21=""),"",OR($R21&lt;&gt;"",T21&lt;&gt;""),"-")</f>
        <v>#N/A</v>
      </c>
      <c r="BS21" s="120" t="e" cm="1">
        <f t="array" ref="BS21">_xlfn.IFS(AND($R21&lt;&gt;"",U21&lt;&gt;""),ABS($R21-U21),AND($R21="",U21=""),"",OR($R21&lt;&gt;"",U21&lt;&gt;""),"-")</f>
        <v>#N/A</v>
      </c>
      <c r="BT21" s="120" t="e" cm="1">
        <f t="array" ref="BT21">_xlfn.IFS(AND($R21&lt;&gt;"",V21&lt;&gt;""),ABS($R21-V21),AND($R21="",V21=""),"",OR($R21&lt;&gt;"",V21&lt;&gt;""),"-")</f>
        <v>#N/A</v>
      </c>
      <c r="BU21" s="120" t="e" cm="1">
        <f t="array" ref="BU21">_xlfn.IFS(AND($R21&lt;&gt;"",W21&lt;&gt;""),ABS($R21-W21),AND($R21="",W21=""),"",OR($R21&lt;&gt;"",W21&lt;&gt;""),"-")</f>
        <v>#N/A</v>
      </c>
      <c r="BV21" s="120" t="e" cm="1">
        <f t="array" ref="BV21">_xlfn.IFS(AND($R21&lt;&gt;"",X21&lt;&gt;""),ABS($R21-X21),AND($R21="",X21=""),"",OR($R21&lt;&gt;"",X21&lt;&gt;""),"-")</f>
        <v>#N/A</v>
      </c>
      <c r="BW21" s="120" t="e" cm="1">
        <f t="array" ref="BW21">_xlfn.IFS(AND($R21&lt;&gt;"",Y21&lt;&gt;""),ABS($R21-Y21),AND($R21="",Y21=""),"",OR($R21&lt;&gt;"",Y21&lt;&gt;""),"-")</f>
        <v>#N/A</v>
      </c>
      <c r="BX21" s="120" t="e" cm="1">
        <f t="array" ref="BX21">_xlfn.IFS(AND($R21&lt;&gt;"",Z21&lt;&gt;""),ABS($R21-Z21),AND($R21="",Z21=""),"",OR($R21&lt;&gt;"",Z21&lt;&gt;""),"-")</f>
        <v>#N/A</v>
      </c>
      <c r="BY21" s="121" t="e" cm="1">
        <f t="array" ref="BY21">_xlfn.IFS(AND($S21&lt;&gt;"",T21&lt;&gt;""),ABS($S21-T21),AND($S21="",T21=""),"",OR($S21&lt;&gt;"",T21&lt;&gt;""),"-")</f>
        <v>#N/A</v>
      </c>
      <c r="BZ21" s="120" t="e" cm="1">
        <f t="array" ref="BZ21">_xlfn.IFS(AND($S21&lt;&gt;"",U21&lt;&gt;""),ABS($S21-U21),AND($S21="",U21=""),"",OR($S21&lt;&gt;"",U21&lt;&gt;""),"-")</f>
        <v>#N/A</v>
      </c>
      <c r="CA21" s="120" t="e" cm="1">
        <f t="array" ref="CA21">_xlfn.IFS(AND($S21&lt;&gt;"",V21&lt;&gt;""),ABS($S21-V21),AND($S21="",V21=""),"",OR($S21&lt;&gt;"",V21&lt;&gt;""),"-")</f>
        <v>#N/A</v>
      </c>
      <c r="CB21" s="120" t="e" cm="1">
        <f t="array" ref="CB21">_xlfn.IFS(AND($S21&lt;&gt;"",W21&lt;&gt;""),ABS($S21-W21),AND($S21="",W21=""),"",OR($S21&lt;&gt;"",W21&lt;&gt;""),"-")</f>
        <v>#N/A</v>
      </c>
      <c r="CC21" s="120" t="e" cm="1">
        <f t="array" ref="CC21">_xlfn.IFS(AND($S21&lt;&gt;"",X21&lt;&gt;""),ABS($S21-X21),AND($S21="",X21=""),"",OR($S21&lt;&gt;"",X21&lt;&gt;""),"-")</f>
        <v>#N/A</v>
      </c>
      <c r="CD21" s="120" t="e" cm="1">
        <f t="array" ref="CD21">_xlfn.IFS(AND($S21&lt;&gt;"",Y21&lt;&gt;""),ABS($S21-Y21),AND($S21="",Y21=""),"",OR($S21&lt;&gt;"",Y21&lt;&gt;""),"-")</f>
        <v>#N/A</v>
      </c>
      <c r="CE21" s="120" t="e" cm="1">
        <f t="array" ref="CE21">_xlfn.IFS(AND($S21&lt;&gt;"",Z21&lt;&gt;""),ABS($S21-Z21),AND($S21="",Z21=""),"",OR($S21&lt;&gt;"",Z21&lt;&gt;""),"-")</f>
        <v>#N/A</v>
      </c>
      <c r="CF21" s="121" t="e" cm="1">
        <f t="array" ref="CF21">_xlfn.IFS(AND($T21&lt;&gt;"",U21&lt;&gt;""),ABS($T21-U21),AND($T21="",U21=""),"",OR($T21&lt;&gt;"",U21&lt;&gt;""),"-")</f>
        <v>#N/A</v>
      </c>
      <c r="CG21" s="120" t="e" cm="1">
        <f t="array" ref="CG21">_xlfn.IFS(AND($T21&lt;&gt;"",V21&lt;&gt;""),ABS($T21-V21),AND($T21="",V21=""),"",OR($T21&lt;&gt;"",V21&lt;&gt;""),"-")</f>
        <v>#N/A</v>
      </c>
      <c r="CH21" s="120" t="e" cm="1">
        <f t="array" ref="CH21">_xlfn.IFS(AND($T21&lt;&gt;"",W21&lt;&gt;""),ABS($T21-W21),AND($T21="",W21=""),"",OR($T21&lt;&gt;"",W21&lt;&gt;""),"-")</f>
        <v>#N/A</v>
      </c>
      <c r="CI21" s="120" t="e" cm="1">
        <f t="array" ref="CI21">_xlfn.IFS(AND($T21&lt;&gt;"",X21&lt;&gt;""),ABS($T21-X21),AND($T21="",X21=""),"",OR($T21&lt;&gt;"",X21&lt;&gt;""),"-")</f>
        <v>#N/A</v>
      </c>
      <c r="CJ21" s="120" t="e" cm="1">
        <f t="array" ref="CJ21">_xlfn.IFS(AND($T21&lt;&gt;"",Y21&lt;&gt;""),ABS($T21-Y21),AND($T21="",Y21=""),"",OR($T21&lt;&gt;"",Y21&lt;&gt;""),"-")</f>
        <v>#N/A</v>
      </c>
      <c r="CK21" s="120" t="e" cm="1">
        <f t="array" ref="CK21">_xlfn.IFS(AND($T21&lt;&gt;"",Z21&lt;&gt;""),ABS($T21-Z21),AND($T21="",Z21=""),"",OR($T21&lt;&gt;"",Z21&lt;&gt;""),"-")</f>
        <v>#N/A</v>
      </c>
      <c r="CL21" s="121" t="e" cm="1">
        <f t="array" ref="CL21">_xlfn.IFS(AND($U21&lt;&gt;"",V21&lt;&gt;""),ABS($U21-V21),AND($U21="",V21=""),"",OR($U21&lt;&gt;"",V21&lt;&gt;""),"-")</f>
        <v>#N/A</v>
      </c>
      <c r="CM21" s="120" t="e" cm="1">
        <f t="array" ref="CM21">_xlfn.IFS(AND($U21&lt;&gt;"",W21&lt;&gt;""),ABS($U21-W21),AND($U21="",W21=""),"",OR($U21&lt;&gt;"",W21&lt;&gt;""),"-")</f>
        <v>#N/A</v>
      </c>
      <c r="CN21" s="120" t="e" cm="1">
        <f t="array" ref="CN21">_xlfn.IFS(AND($U21&lt;&gt;"",X21&lt;&gt;""),ABS($U21-X21),AND($U21="",X21=""),"",OR($U21&lt;&gt;"",X21&lt;&gt;""),"-")</f>
        <v>#N/A</v>
      </c>
      <c r="CO21" s="120" t="e" cm="1">
        <f t="array" ref="CO21">_xlfn.IFS(AND($U21&lt;&gt;"",Y21&lt;&gt;""),ABS($U21-Y21),AND($U21="",Y21=""),"",OR($U21&lt;&gt;"",Y21&lt;&gt;""),"-")</f>
        <v>#N/A</v>
      </c>
      <c r="CP21" s="120" t="e" cm="1">
        <f t="array" ref="CP21">_xlfn.IFS(AND($U21&lt;&gt;"",Z21&lt;&gt;""),ABS($U21-Z21),AND($U21="",Z21=""),"",OR($U21&lt;&gt;"",Z21&lt;&gt;""),"-")</f>
        <v>#N/A</v>
      </c>
      <c r="CQ21" s="121" t="e" cm="1">
        <f t="array" ref="CQ21">_xlfn.IFS(AND($V21&lt;&gt;"",W21&lt;&gt;""),ABS($V21-W21),AND($V21="",W21=""),"",OR($V21&lt;&gt;"",W21&lt;&gt;""),"-")</f>
        <v>#N/A</v>
      </c>
      <c r="CR21" s="120" t="e" cm="1">
        <f t="array" ref="CR21">_xlfn.IFS(AND($V21&lt;&gt;"",X21&lt;&gt;""),ABS($V21-X21),AND($V21="",X21=""),"",OR($V21&lt;&gt;"",X21&lt;&gt;""),"-")</f>
        <v>#N/A</v>
      </c>
      <c r="CS21" s="120" t="e" cm="1">
        <f t="array" ref="CS21">_xlfn.IFS(AND($V21&lt;&gt;"",Y21&lt;&gt;""),ABS($V21-Y21),AND($V21="",Y21=""),"",OR($V21&lt;&gt;"",Y21&lt;&gt;""),"-")</f>
        <v>#N/A</v>
      </c>
      <c r="CT21" s="120" t="e" cm="1">
        <f t="array" ref="CT21">_xlfn.IFS(AND($V21&lt;&gt;"",Z21&lt;&gt;""),ABS($V21-Z21),AND($V21="",Z21=""),"",OR($V21&lt;&gt;"",Z21&lt;&gt;""),"-")</f>
        <v>#N/A</v>
      </c>
      <c r="CU21" s="121" t="e" cm="1">
        <f t="array" ref="CU21">_xlfn.IFS(AND($W21&lt;&gt;"",X21&lt;&gt;""),ABS($W21-X21),AND($W21="",X21=""),"",OR($W21&lt;&gt;"",X21&lt;&gt;""),"-")</f>
        <v>#N/A</v>
      </c>
      <c r="CV21" s="120" t="e" cm="1">
        <f t="array" ref="CV21">_xlfn.IFS(AND($W21&lt;&gt;"",Y21&lt;&gt;""),ABS($W21-Y21),AND($W21="",Y21=""),"",OR($W21&lt;&gt;"",Y21&lt;&gt;""),"-")</f>
        <v>#N/A</v>
      </c>
      <c r="CW21" s="120" t="e" cm="1">
        <f t="array" ref="CW21">_xlfn.IFS(AND($W21&lt;&gt;"",Z21&lt;&gt;""),ABS($W21-Z21),AND($W21="",Z21=""),"",OR($W21&lt;&gt;"",Z21&lt;&gt;""),"-")</f>
        <v>#N/A</v>
      </c>
      <c r="CX21" s="121" t="e" cm="1">
        <f t="array" ref="CX21">_xlfn.IFS(AND($X21&lt;&gt;"",Y21&lt;&gt;""),ABS($X21-Y21),AND($X21="",Y21=""),"",OR($X21&lt;&gt;"",Y21&lt;&gt;""),"-")</f>
        <v>#N/A</v>
      </c>
      <c r="CY21" s="120" t="e" cm="1">
        <f t="array" ref="CY21">_xlfn.IFS(AND($X21&lt;&gt;"",Z21&lt;&gt;""),ABS($X21-Z21),AND($X21="",Z21=""),"",OR($X21&lt;&gt;"",Z21&lt;&gt;""),"-")</f>
        <v>#N/A</v>
      </c>
      <c r="CZ21" s="121" t="e" cm="1">
        <f t="array" ref="CZ21">_xlfn.IFS(AND($Y21&lt;&gt;"",Z21&lt;&gt;""),ABS($Y21-Z21),AND($Y21="",Z21=""),"",OR($Y21&lt;&gt;"",Z21&lt;&gt;""),"-")</f>
        <v>#N/A</v>
      </c>
    </row>
    <row r="22" spans="1:104" x14ac:dyDescent="0.2">
      <c r="A22" s="260" t="s">
        <v>46</v>
      </c>
      <c r="B22" s="259" t="e">
        <f>VLOOKUP($A22,Merged_couplings!$B:$BU,MATCH(B$1,Merged_couplings!$B$1:$BU$1,0),FALSE)</f>
        <v>#N/A</v>
      </c>
      <c r="C22" s="258" t="e">
        <f>VLOOKUP($A22,Merged_couplings!$B:$BU,MATCH(C$1,Merged_couplings!$B$1:$BU$1,0),FALSE)</f>
        <v>#N/A</v>
      </c>
      <c r="D22" s="258" t="e">
        <f>VLOOKUP($A22,Merged_couplings!$B:$BU,MATCH(D$1,Merged_couplings!$B$1:$BU$1,0),FALSE)</f>
        <v>#N/A</v>
      </c>
      <c r="E22" s="258" t="e">
        <f>VLOOKUP($A22,Merged_couplings!$B:$BU,MATCH(E$1,Merged_couplings!$B$1:$BU$1,0),FALSE)</f>
        <v>#N/A</v>
      </c>
      <c r="F22" s="258" t="e">
        <f>VLOOKUP($A22,Merged_couplings!$B:$BU,MATCH(F$1,Merged_couplings!$B$1:$BU$1,0),FALSE)</f>
        <v>#N/A</v>
      </c>
      <c r="G22" s="258" t="e">
        <f>VLOOKUP($A22,Merged_couplings!$B:$BU,MATCH(G$1,Merged_couplings!$B$1:$BU$1,0),FALSE)</f>
        <v>#N/A</v>
      </c>
      <c r="H22" s="258" t="e">
        <f>VLOOKUP($A22,Merged_couplings!$B:$BU,MATCH(H$1,Merged_couplings!$B$1:$BU$1,0),FALSE)</f>
        <v>#N/A</v>
      </c>
      <c r="I22" s="258" t="e">
        <f>VLOOKUP($A22,Merged_couplings!$B:$BU,MATCH(I$1,Merged_couplings!$B$1:$BU$1,0),FALSE)</f>
        <v>#N/A</v>
      </c>
      <c r="J22" s="258" t="e">
        <f>VLOOKUP($A22,Merged_couplings!$B:$BU,MATCH(J$1,Merged_couplings!$B$1:$BU$1,0),FALSE)</f>
        <v>#N/A</v>
      </c>
      <c r="K22" s="258" t="e">
        <f>VLOOKUP($A22,Merged_couplings!$B:$BU,MATCH(K$1,Merged_couplings!$B$1:$BU$1,0),FALSE)</f>
        <v>#N/A</v>
      </c>
      <c r="L22" s="258" t="e">
        <f>VLOOKUP($A22,Merged_couplings!$B:$BU,MATCH(L$1,Merged_couplings!$B$1:$BU$1,0),FALSE)</f>
        <v>#N/A</v>
      </c>
      <c r="M22" s="258" t="e">
        <f>VLOOKUP($A22,Merged_couplings!$B:$BU,MATCH(M$1,Merged_couplings!$B$1:$BU$1,0),FALSE)</f>
        <v>#N/A</v>
      </c>
      <c r="N22" s="121" t="e">
        <f>IF(OR(B22="BIG",B22="BI-",B22="B-G"),VLOOKUP($A22,Merged_couplings!$B:$BU,MATCH(N$1,Merged_couplings!$B$1:$BU$1,0),FALSE),"")</f>
        <v>#N/A</v>
      </c>
      <c r="P22" s="120" t="e">
        <f>IF(OR(C22="BIG",C22="BI-",C22="B-G"),VLOOKUP($A22,Merged_couplings!$B:$BU,MATCH(P$1,Merged_couplings!$B$1:$BU$1,0),FALSE),"")</f>
        <v>#N/A</v>
      </c>
      <c r="Q22" s="120" t="e">
        <f>IF(OR(D22="BIG",D22="BI-",D22="B-G"),VLOOKUP($A22,Merged_couplings!$B:$BU,MATCH(Q$1,Merged_couplings!$B$1:$BU$1,0),FALSE),"")</f>
        <v>#N/A</v>
      </c>
      <c r="R22" s="120" t="e">
        <f>IF(OR(E22="BIG",E22="BI-",E22="B-G"),VLOOKUP($A22,Merged_couplings!$B:$BU,MATCH(R$1,Merged_couplings!$B$1:$BU$1,0),FALSE),"")</f>
        <v>#N/A</v>
      </c>
      <c r="S22" s="120" t="e">
        <f>IF(OR(F22="BIG",F22="BI-",F22="B-G"),VLOOKUP($A22,Merged_couplings!$B:$BU,MATCH(S$1,Merged_couplings!$B$1:$BU$1,0),FALSE),"")</f>
        <v>#N/A</v>
      </c>
      <c r="T22" s="120" t="e">
        <f>IF(OR(G22="BIG",G22="BI-",G22="B-G"),VLOOKUP($A22,Merged_couplings!$B:$BU,MATCH(T$1,Merged_couplings!$B$1:$BU$1,0),FALSE),"")</f>
        <v>#N/A</v>
      </c>
      <c r="U22" s="120" t="e">
        <f>IF(OR(H22="BIG",H22="BI-",H22="B-G"),VLOOKUP($A22,Merged_couplings!$B:$BU,MATCH(U$1,Merged_couplings!$B$1:$BU$1,0),FALSE),"")</f>
        <v>#N/A</v>
      </c>
      <c r="V22" s="120" t="e">
        <f>IF(OR(I22="BIG",I22="BI-",I22="B-G"),VLOOKUP($A22,Merged_couplings!$B:$BU,MATCH(V$1,Merged_couplings!$B$1:$BU$1,0),FALSE),"")</f>
        <v>#N/A</v>
      </c>
      <c r="W22" s="120" t="e">
        <f>IF(OR(J22="BIG",J22="BI-",J22="B-G"),VLOOKUP($A22,Merged_couplings!$B:$BU,MATCH(W$1,Merged_couplings!$B$1:$BU$1,0),FALSE),"")</f>
        <v>#N/A</v>
      </c>
      <c r="X22" s="120" t="e">
        <f>IF(OR(K22="BIG",K22="BI-",K22="B-G"),VLOOKUP($A22,Merged_couplings!$B:$BU,MATCH(X$1,Merged_couplings!$B$1:$BU$1,0),FALSE),"")</f>
        <v>#N/A</v>
      </c>
      <c r="Y22" s="120" t="e">
        <f>IF(OR(L22="BIG",L22="BI-",L22="B-G"),VLOOKUP($A22,Merged_couplings!$B:$BU,MATCH(Y$1,Merged_couplings!$B$1:$BU$1,0),FALSE),"")</f>
        <v>#N/A</v>
      </c>
      <c r="Z22" s="120" t="e">
        <f>IF(OR(M22="BIG",M22="BI-",M22="B-G"),VLOOKUP($A22,Merged_couplings!$B:$BU,MATCH(Z$1,Merged_couplings!$B$1:$BU$1,0),FALSE),"")</f>
        <v>#N/A</v>
      </c>
      <c r="AA22" s="123"/>
      <c r="AB22" s="340" t="e" cm="1">
        <f t="array" ref="AB22">_xlfn.IFS(AND($N22&lt;&gt;"",P22&lt;&gt;""),ABS($N22-P22),AND($N22="",P22=""),"",OR($N22&lt;&gt;"",P22&lt;&gt;""),"-")</f>
        <v>#N/A</v>
      </c>
      <c r="AC22" s="122" t="e" cm="1">
        <f t="array" ref="AC22">_xlfn.IFS(AND($N22&lt;&gt;"",Q22&lt;&gt;""),ABS($N22-Q22),AND($N22="",Q22=""),"",OR($N22&lt;&gt;"",Q22&lt;&gt;""),"-")</f>
        <v>#N/A</v>
      </c>
      <c r="AD22" s="122" t="e" cm="1">
        <f t="array" ref="AD22">_xlfn.IFS(AND($N22&lt;&gt;"",R22&lt;&gt;""),ABS($N22-R22),AND($N22="",R22=""),"",OR($N22&lt;&gt;"",R22&lt;&gt;""),"-")</f>
        <v>#N/A</v>
      </c>
      <c r="AE22" s="122" t="e" cm="1">
        <f t="array" ref="AE22">_xlfn.IFS(AND($N22&lt;&gt;"",S22&lt;&gt;""),ABS($N22-S22),AND($N22="",S22=""),"",OR($N22&lt;&gt;"",S22&lt;&gt;""),"-")</f>
        <v>#N/A</v>
      </c>
      <c r="AF22" s="122" t="e" cm="1">
        <f t="array" ref="AF22">_xlfn.IFS(AND($N22&lt;&gt;"",T22&lt;&gt;""),ABS($N22-T22),AND($N22="",T22=""),"",OR($N22&lt;&gt;"",T22&lt;&gt;""),"-")</f>
        <v>#N/A</v>
      </c>
      <c r="AG22" s="122" t="e" cm="1">
        <f t="array" ref="AG22">_xlfn.IFS(AND($N22&lt;&gt;"",U22&lt;&gt;""),ABS($N22-U22),AND($N22="",U22=""),"",OR($N22&lt;&gt;"",U22&lt;&gt;""),"-")</f>
        <v>#N/A</v>
      </c>
      <c r="AH22" s="122" t="e" cm="1">
        <f t="array" ref="AH22">_xlfn.IFS(AND($N22&lt;&gt;"",V22&lt;&gt;""),ABS($N22-V22),AND($N22="",V22=""),"",OR($N22&lt;&gt;"",V22&lt;&gt;""),"-")</f>
        <v>#N/A</v>
      </c>
      <c r="AI22" s="122" t="e" cm="1">
        <f t="array" ref="AI22">_xlfn.IFS(AND($N22&lt;&gt;"",W22&lt;&gt;""),ABS($N22-W22),AND($N22="",W22=""),"",OR($N22&lt;&gt;"",W22&lt;&gt;""),"-")</f>
        <v>#N/A</v>
      </c>
      <c r="AJ22" s="122" t="e" cm="1">
        <f t="array" ref="AJ22">_xlfn.IFS(AND($N22&lt;&gt;"",X22&lt;&gt;""),ABS($N22-X22),AND($N22="",X22=""),"",OR($N22&lt;&gt;"",X22&lt;&gt;""),"-")</f>
        <v>#N/A</v>
      </c>
      <c r="AK22" s="122" t="e" cm="1">
        <f t="array" ref="AK22">_xlfn.IFS(AND($N22&lt;&gt;"",Y22&lt;&gt;""),ABS($N22-Y22),AND($N22="",Y22=""),"",OR($N22&lt;&gt;"",Y22&lt;&gt;""),"-")</f>
        <v>#N/A</v>
      </c>
      <c r="AL22" s="122" t="e" cm="1">
        <f t="array" ref="AL22">_xlfn.IFS(AND($N22&lt;&gt;"",Z22&lt;&gt;""),ABS($N22-Z22),AND($N22="",Z22=""),"",OR($N22&lt;&gt;"",Z22&lt;&gt;""),"-")</f>
        <v>#N/A</v>
      </c>
      <c r="AM22" s="340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1" t="e" cm="1">
        <f t="array" ref="AX22">_xlfn.IFS(AND($P22&lt;&gt;"",Q22&lt;&gt;""),ABS($P22-Q22),AND($P22="",Q22=""),"",OR($P22&lt;&gt;"",Q22&lt;&gt;""),"-")</f>
        <v>#N/A</v>
      </c>
      <c r="AY22" s="120" t="e" cm="1">
        <f t="array" ref="AY22">_xlfn.IFS(AND($P22&lt;&gt;"",R22&lt;&gt;""),ABS($P22-R22),AND($P22="",R22=""),"",OR($P22&lt;&gt;"",R22&lt;&gt;""),"-")</f>
        <v>#N/A</v>
      </c>
      <c r="AZ22" s="120" t="e" cm="1">
        <f t="array" ref="AZ22">_xlfn.IFS(AND($P22&lt;&gt;"",S22&lt;&gt;""),ABS($P22-S22),AND($P22="",S22=""),"",OR($P22&lt;&gt;"",S22&lt;&gt;""),"-")</f>
        <v>#N/A</v>
      </c>
      <c r="BA22" s="120" t="e" cm="1">
        <f t="array" ref="BA22">_xlfn.IFS(AND($P22&lt;&gt;"",T22&lt;&gt;""),ABS($P22-T22),AND($P22="",T22=""),"",OR($P22&lt;&gt;"",T22&lt;&gt;""),"-")</f>
        <v>#N/A</v>
      </c>
      <c r="BB22" s="120" t="e" cm="1">
        <f t="array" ref="BB22">_xlfn.IFS(AND($P22&lt;&gt;"",U22&lt;&gt;""),ABS($P22-U22),AND($P22="",U22=""),"",OR($P22&lt;&gt;"",U22&lt;&gt;""),"-")</f>
        <v>#N/A</v>
      </c>
      <c r="BC22" s="120" t="e" cm="1">
        <f t="array" ref="BC22">_xlfn.IFS(AND($P22&lt;&gt;"",V22&lt;&gt;""),ABS($P22-V22),AND($P22="",V22=""),"",OR($P22&lt;&gt;"",V22&lt;&gt;""),"-")</f>
        <v>#N/A</v>
      </c>
      <c r="BD22" s="120" t="e" cm="1">
        <f t="array" ref="BD22">_xlfn.IFS(AND($P22&lt;&gt;"",W22&lt;&gt;""),ABS($P22-W22),AND($P22="",W22=""),"",OR($P22&lt;&gt;"",W22&lt;&gt;""),"-")</f>
        <v>#N/A</v>
      </c>
      <c r="BE22" s="120" t="e" cm="1">
        <f t="array" ref="BE22">_xlfn.IFS(AND($P22&lt;&gt;"",X22&lt;&gt;""),ABS($P22-X22),AND($P22="",X22=""),"",OR($P22&lt;&gt;"",X22&lt;&gt;""),"-")</f>
        <v>#N/A</v>
      </c>
      <c r="BF22" s="120" t="e" cm="1">
        <f t="array" ref="BF22">_xlfn.IFS(AND($P22&lt;&gt;"",Y22&lt;&gt;""),ABS($P22-Y22),AND($P22="",Y22=""),"",OR($P22&lt;&gt;"",Y22&lt;&gt;""),"-")</f>
        <v>#N/A</v>
      </c>
      <c r="BG22" s="120" t="e" cm="1">
        <f t="array" ref="BG22">_xlfn.IFS(AND($P22&lt;&gt;"",Z22&lt;&gt;""),ABS($P22-Z22),AND($P22="",Z22=""),"",OR($P22&lt;&gt;"",Z22&lt;&gt;""),"-")</f>
        <v>#N/A</v>
      </c>
      <c r="BH22" s="121" t="e" cm="1">
        <f t="array" ref="BH22">_xlfn.IFS(AND($Q22&lt;&gt;"",R22&lt;&gt;""),ABS($Q22-R22),AND($Q22="",R22=""),"",OR($Q22&lt;&gt;"",R22&lt;&gt;""),"-")</f>
        <v>#N/A</v>
      </c>
      <c r="BI22" s="120" t="e" cm="1">
        <f t="array" ref="BI22">_xlfn.IFS(AND($Q22&lt;&gt;"",S22&lt;&gt;""),ABS($Q22-S22),AND($Q22="",S22=""),"",OR($Q22&lt;&gt;"",S22&lt;&gt;""),"-")</f>
        <v>#N/A</v>
      </c>
      <c r="BJ22" s="120" t="e" cm="1">
        <f t="array" ref="BJ22">_xlfn.IFS(AND($Q22&lt;&gt;"",T22&lt;&gt;""),ABS($Q22-T22),AND($Q22="",T22=""),"",OR($Q22&lt;&gt;"",T22&lt;&gt;""),"-")</f>
        <v>#N/A</v>
      </c>
      <c r="BK22" s="120" t="e" cm="1">
        <f t="array" ref="BK22">_xlfn.IFS(AND($Q22&lt;&gt;"",U22&lt;&gt;""),ABS($Q22-U22),AND($Q22="",U22=""),"",OR($Q22&lt;&gt;"",U22&lt;&gt;""),"-")</f>
        <v>#N/A</v>
      </c>
      <c r="BL22" s="120" t="e" cm="1">
        <f t="array" ref="BL22">_xlfn.IFS(AND($Q22&lt;&gt;"",V22&lt;&gt;""),ABS($Q22-V22),AND($Q22="",V22=""),"",OR($Q22&lt;&gt;"",V22&lt;&gt;""),"-")</f>
        <v>#N/A</v>
      </c>
      <c r="BM22" s="120" t="e" cm="1">
        <f t="array" ref="BM22">_xlfn.IFS(AND($Q22&lt;&gt;"",W22&lt;&gt;""),ABS($Q22-W22),AND($Q22="",W22=""),"",OR($Q22&lt;&gt;"",W22&lt;&gt;""),"-")</f>
        <v>#N/A</v>
      </c>
      <c r="BN22" s="120" t="e" cm="1">
        <f t="array" ref="BN22">_xlfn.IFS(AND($Q22&lt;&gt;"",X22&lt;&gt;""),ABS($Q22-X22),AND($Q22="",X22=""),"",OR($Q22&lt;&gt;"",X22&lt;&gt;""),"-")</f>
        <v>#N/A</v>
      </c>
      <c r="BO22" s="120" t="e" cm="1">
        <f t="array" ref="BO22">_xlfn.IFS(AND($Q22&lt;&gt;"",Y22&lt;&gt;""),ABS($Q22-Y22),AND($Q22="",Y22=""),"",OR($Q22&lt;&gt;"",Y22&lt;&gt;""),"-")</f>
        <v>#N/A</v>
      </c>
      <c r="BP22" s="120" t="e" cm="1">
        <f t="array" ref="BP22">_xlfn.IFS(AND($Q22&lt;&gt;"",Z22&lt;&gt;""),ABS($Q22-Z22),AND($Q22="",Z22=""),"",OR($Q22&lt;&gt;"",Z22&lt;&gt;""),"-")</f>
        <v>#N/A</v>
      </c>
      <c r="BQ22" s="121" t="e" cm="1">
        <f t="array" ref="BQ22">_xlfn.IFS(AND($R22&lt;&gt;"",S22&lt;&gt;""),ABS($R22-S22),AND($R22="",S22=""),"",OR($R22&lt;&gt;"",S22&lt;&gt;""),"-")</f>
        <v>#N/A</v>
      </c>
      <c r="BR22" s="120" t="e" cm="1">
        <f t="array" ref="BR22">_xlfn.IFS(AND($R22&lt;&gt;"",T22&lt;&gt;""),ABS($R22-T22),AND($R22="",T22=""),"",OR($R22&lt;&gt;"",T22&lt;&gt;""),"-")</f>
        <v>#N/A</v>
      </c>
      <c r="BS22" s="120" t="e" cm="1">
        <f t="array" ref="BS22">_xlfn.IFS(AND($R22&lt;&gt;"",U22&lt;&gt;""),ABS($R22-U22),AND($R22="",U22=""),"",OR($R22&lt;&gt;"",U22&lt;&gt;""),"-")</f>
        <v>#N/A</v>
      </c>
      <c r="BT22" s="120" t="e" cm="1">
        <f t="array" ref="BT22">_xlfn.IFS(AND($R22&lt;&gt;"",V22&lt;&gt;""),ABS($R22-V22),AND($R22="",V22=""),"",OR($R22&lt;&gt;"",V22&lt;&gt;""),"-")</f>
        <v>#N/A</v>
      </c>
      <c r="BU22" s="120" t="e" cm="1">
        <f t="array" ref="BU22">_xlfn.IFS(AND($R22&lt;&gt;"",W22&lt;&gt;""),ABS($R22-W22),AND($R22="",W22=""),"",OR($R22&lt;&gt;"",W22&lt;&gt;""),"-")</f>
        <v>#N/A</v>
      </c>
      <c r="BV22" s="120" t="e" cm="1">
        <f t="array" ref="BV22">_xlfn.IFS(AND($R22&lt;&gt;"",X22&lt;&gt;""),ABS($R22-X22),AND($R22="",X22=""),"",OR($R22&lt;&gt;"",X22&lt;&gt;""),"-")</f>
        <v>#N/A</v>
      </c>
      <c r="BW22" s="120" t="e" cm="1">
        <f t="array" ref="BW22">_xlfn.IFS(AND($R22&lt;&gt;"",Y22&lt;&gt;""),ABS($R22-Y22),AND($R22="",Y22=""),"",OR($R22&lt;&gt;"",Y22&lt;&gt;""),"-")</f>
        <v>#N/A</v>
      </c>
      <c r="BX22" s="120" t="e" cm="1">
        <f t="array" ref="BX22">_xlfn.IFS(AND($R22&lt;&gt;"",Z22&lt;&gt;""),ABS($R22-Z22),AND($R22="",Z22=""),"",OR($R22&lt;&gt;"",Z22&lt;&gt;""),"-")</f>
        <v>#N/A</v>
      </c>
      <c r="BY22" s="121" t="e" cm="1">
        <f t="array" ref="BY22">_xlfn.IFS(AND($S22&lt;&gt;"",T22&lt;&gt;""),ABS($S22-T22),AND($S22="",T22=""),"",OR($S22&lt;&gt;"",T22&lt;&gt;""),"-")</f>
        <v>#N/A</v>
      </c>
      <c r="BZ22" s="120" t="e" cm="1">
        <f t="array" ref="BZ22">_xlfn.IFS(AND($S22&lt;&gt;"",U22&lt;&gt;""),ABS($S22-U22),AND($S22="",U22=""),"",OR($S22&lt;&gt;"",U22&lt;&gt;""),"-")</f>
        <v>#N/A</v>
      </c>
      <c r="CA22" s="120" t="e" cm="1">
        <f t="array" ref="CA22">_xlfn.IFS(AND($S22&lt;&gt;"",V22&lt;&gt;""),ABS($S22-V22),AND($S22="",V22=""),"",OR($S22&lt;&gt;"",V22&lt;&gt;""),"-")</f>
        <v>#N/A</v>
      </c>
      <c r="CB22" s="120" t="e" cm="1">
        <f t="array" ref="CB22">_xlfn.IFS(AND($S22&lt;&gt;"",W22&lt;&gt;""),ABS($S22-W22),AND($S22="",W22=""),"",OR($S22&lt;&gt;"",W22&lt;&gt;""),"-")</f>
        <v>#N/A</v>
      </c>
      <c r="CC22" s="120" t="e" cm="1">
        <f t="array" ref="CC22">_xlfn.IFS(AND($S22&lt;&gt;"",X22&lt;&gt;""),ABS($S22-X22),AND($S22="",X22=""),"",OR($S22&lt;&gt;"",X22&lt;&gt;""),"-")</f>
        <v>#N/A</v>
      </c>
      <c r="CD22" s="120" t="e" cm="1">
        <f t="array" ref="CD22">_xlfn.IFS(AND($S22&lt;&gt;"",Y22&lt;&gt;""),ABS($S22-Y22),AND($S22="",Y22=""),"",OR($S22&lt;&gt;"",Y22&lt;&gt;""),"-")</f>
        <v>#N/A</v>
      </c>
      <c r="CE22" s="120" t="e" cm="1">
        <f t="array" ref="CE22">_xlfn.IFS(AND($S22&lt;&gt;"",Z22&lt;&gt;""),ABS($S22-Z22),AND($S22="",Z22=""),"",OR($S22&lt;&gt;"",Z22&lt;&gt;""),"-")</f>
        <v>#N/A</v>
      </c>
      <c r="CF22" s="121" t="e" cm="1">
        <f t="array" ref="CF22">_xlfn.IFS(AND($T22&lt;&gt;"",U22&lt;&gt;""),ABS($T22-U22),AND($T22="",U22=""),"",OR($T22&lt;&gt;"",U22&lt;&gt;""),"-")</f>
        <v>#N/A</v>
      </c>
      <c r="CG22" s="120" t="e" cm="1">
        <f t="array" ref="CG22">_xlfn.IFS(AND($T22&lt;&gt;"",V22&lt;&gt;""),ABS($T22-V22),AND($T22="",V22=""),"",OR($T22&lt;&gt;"",V22&lt;&gt;""),"-")</f>
        <v>#N/A</v>
      </c>
      <c r="CH22" s="120" t="e" cm="1">
        <f t="array" ref="CH22">_xlfn.IFS(AND($T22&lt;&gt;"",W22&lt;&gt;""),ABS($T22-W22),AND($T22="",W22=""),"",OR($T22&lt;&gt;"",W22&lt;&gt;""),"-")</f>
        <v>#N/A</v>
      </c>
      <c r="CI22" s="120" t="e" cm="1">
        <f t="array" ref="CI22">_xlfn.IFS(AND($T22&lt;&gt;"",X22&lt;&gt;""),ABS($T22-X22),AND($T22="",X22=""),"",OR($T22&lt;&gt;"",X22&lt;&gt;""),"-")</f>
        <v>#N/A</v>
      </c>
      <c r="CJ22" s="120" t="e" cm="1">
        <f t="array" ref="CJ22">_xlfn.IFS(AND($T22&lt;&gt;"",Y22&lt;&gt;""),ABS($T22-Y22),AND($T22="",Y22=""),"",OR($T22&lt;&gt;"",Y22&lt;&gt;""),"-")</f>
        <v>#N/A</v>
      </c>
      <c r="CK22" s="120" t="e" cm="1">
        <f t="array" ref="CK22">_xlfn.IFS(AND($T22&lt;&gt;"",Z22&lt;&gt;""),ABS($T22-Z22),AND($T22="",Z22=""),"",OR($T22&lt;&gt;"",Z22&lt;&gt;""),"-")</f>
        <v>#N/A</v>
      </c>
      <c r="CL22" s="121" t="e" cm="1">
        <f t="array" ref="CL22">_xlfn.IFS(AND($U22&lt;&gt;"",V22&lt;&gt;""),ABS($U22-V22),AND($U22="",V22=""),"",OR($U22&lt;&gt;"",V22&lt;&gt;""),"-")</f>
        <v>#N/A</v>
      </c>
      <c r="CM22" s="120" t="e" cm="1">
        <f t="array" ref="CM22">_xlfn.IFS(AND($U22&lt;&gt;"",W22&lt;&gt;""),ABS($U22-W22),AND($U22="",W22=""),"",OR($U22&lt;&gt;"",W22&lt;&gt;""),"-")</f>
        <v>#N/A</v>
      </c>
      <c r="CN22" s="120" t="e" cm="1">
        <f t="array" ref="CN22">_xlfn.IFS(AND($U22&lt;&gt;"",X22&lt;&gt;""),ABS($U22-X22),AND($U22="",X22=""),"",OR($U22&lt;&gt;"",X22&lt;&gt;""),"-")</f>
        <v>#N/A</v>
      </c>
      <c r="CO22" s="120" t="e" cm="1">
        <f t="array" ref="CO22">_xlfn.IFS(AND($U22&lt;&gt;"",Y22&lt;&gt;""),ABS($U22-Y22),AND($U22="",Y22=""),"",OR($U22&lt;&gt;"",Y22&lt;&gt;""),"-")</f>
        <v>#N/A</v>
      </c>
      <c r="CP22" s="120" t="e" cm="1">
        <f t="array" ref="CP22">_xlfn.IFS(AND($U22&lt;&gt;"",Z22&lt;&gt;""),ABS($U22-Z22),AND($U22="",Z22=""),"",OR($U22&lt;&gt;"",Z22&lt;&gt;""),"-")</f>
        <v>#N/A</v>
      </c>
      <c r="CQ22" s="121" t="e" cm="1">
        <f t="array" ref="CQ22">_xlfn.IFS(AND($V22&lt;&gt;"",W22&lt;&gt;""),ABS($V22-W22),AND($V22="",W22=""),"",OR($V22&lt;&gt;"",W22&lt;&gt;""),"-")</f>
        <v>#N/A</v>
      </c>
      <c r="CR22" s="120" t="e" cm="1">
        <f t="array" ref="CR22">_xlfn.IFS(AND($V22&lt;&gt;"",X22&lt;&gt;""),ABS($V22-X22),AND($V22="",X22=""),"",OR($V22&lt;&gt;"",X22&lt;&gt;""),"-")</f>
        <v>#N/A</v>
      </c>
      <c r="CS22" s="120" t="e" cm="1">
        <f t="array" ref="CS22">_xlfn.IFS(AND($V22&lt;&gt;"",Y22&lt;&gt;""),ABS($V22-Y22),AND($V22="",Y22=""),"",OR($V22&lt;&gt;"",Y22&lt;&gt;""),"-")</f>
        <v>#N/A</v>
      </c>
      <c r="CT22" s="120" t="e" cm="1">
        <f t="array" ref="CT22">_xlfn.IFS(AND($V22&lt;&gt;"",Z22&lt;&gt;""),ABS($V22-Z22),AND($V22="",Z22=""),"",OR($V22&lt;&gt;"",Z22&lt;&gt;""),"-")</f>
        <v>#N/A</v>
      </c>
      <c r="CU22" s="121" t="e" cm="1">
        <f t="array" ref="CU22">_xlfn.IFS(AND($W22&lt;&gt;"",X22&lt;&gt;""),ABS($W22-X22),AND($W22="",X22=""),"",OR($W22&lt;&gt;"",X22&lt;&gt;""),"-")</f>
        <v>#N/A</v>
      </c>
      <c r="CV22" s="120" t="e" cm="1">
        <f t="array" ref="CV22">_xlfn.IFS(AND($W22&lt;&gt;"",Y22&lt;&gt;""),ABS($W22-Y22),AND($W22="",Y22=""),"",OR($W22&lt;&gt;"",Y22&lt;&gt;""),"-")</f>
        <v>#N/A</v>
      </c>
      <c r="CW22" s="120" t="e" cm="1">
        <f t="array" ref="CW22">_xlfn.IFS(AND($W22&lt;&gt;"",Z22&lt;&gt;""),ABS($W22-Z22),AND($W22="",Z22=""),"",OR($W22&lt;&gt;"",Z22&lt;&gt;""),"-")</f>
        <v>#N/A</v>
      </c>
      <c r="CX22" s="121" t="e" cm="1">
        <f t="array" ref="CX22">_xlfn.IFS(AND($X22&lt;&gt;"",Y22&lt;&gt;""),ABS($X22-Y22),AND($X22="",Y22=""),"",OR($X22&lt;&gt;"",Y22&lt;&gt;""),"-")</f>
        <v>#N/A</v>
      </c>
      <c r="CY22" s="120" t="e" cm="1">
        <f t="array" ref="CY22">_xlfn.IFS(AND($X22&lt;&gt;"",Z22&lt;&gt;""),ABS($X22-Z22),AND($X22="",Z22=""),"",OR($X22&lt;&gt;"",Z22&lt;&gt;""),"-")</f>
        <v>#N/A</v>
      </c>
      <c r="CZ22" s="121" t="e" cm="1">
        <f t="array" ref="CZ22">_xlfn.IFS(AND($Y22&lt;&gt;"",Z22&lt;&gt;""),ABS($Y22-Z22),AND($Y22="",Z22=""),"",OR($Y22&lt;&gt;"",Z22&lt;&gt;""),"-")</f>
        <v>#N/A</v>
      </c>
    </row>
    <row r="23" spans="1:104" x14ac:dyDescent="0.2">
      <c r="A23" s="260" t="s">
        <v>159</v>
      </c>
      <c r="B23" s="259" t="e">
        <f>VLOOKUP($A23,Merged_couplings!$B:$BU,MATCH(B$1,Merged_couplings!$B$1:$BU$1,0),FALSE)</f>
        <v>#N/A</v>
      </c>
      <c r="C23" s="258" t="e">
        <f>VLOOKUP($A23,Merged_couplings!$B:$BU,MATCH(C$1,Merged_couplings!$B$1:$BU$1,0),FALSE)</f>
        <v>#N/A</v>
      </c>
      <c r="D23" s="258" t="e">
        <f>VLOOKUP($A23,Merged_couplings!$B:$BU,MATCH(D$1,Merged_couplings!$B$1:$BU$1,0),FALSE)</f>
        <v>#N/A</v>
      </c>
      <c r="E23" s="258" t="e">
        <f>VLOOKUP($A23,Merged_couplings!$B:$BU,MATCH(E$1,Merged_couplings!$B$1:$BU$1,0),FALSE)</f>
        <v>#N/A</v>
      </c>
      <c r="F23" s="258" t="e">
        <f>VLOOKUP($A23,Merged_couplings!$B:$BU,MATCH(F$1,Merged_couplings!$B$1:$BU$1,0),FALSE)</f>
        <v>#N/A</v>
      </c>
      <c r="G23" s="258" t="e">
        <f>VLOOKUP($A23,Merged_couplings!$B:$BU,MATCH(G$1,Merged_couplings!$B$1:$BU$1,0),FALSE)</f>
        <v>#N/A</v>
      </c>
      <c r="H23" s="258" t="e">
        <f>VLOOKUP($A23,Merged_couplings!$B:$BU,MATCH(H$1,Merged_couplings!$B$1:$BU$1,0),FALSE)</f>
        <v>#N/A</v>
      </c>
      <c r="I23" s="258" t="e">
        <f>VLOOKUP($A23,Merged_couplings!$B:$BU,MATCH(I$1,Merged_couplings!$B$1:$BU$1,0),FALSE)</f>
        <v>#N/A</v>
      </c>
      <c r="J23" s="258" t="e">
        <f>VLOOKUP($A23,Merged_couplings!$B:$BU,MATCH(J$1,Merged_couplings!$B$1:$BU$1,0),FALSE)</f>
        <v>#N/A</v>
      </c>
      <c r="K23" s="258" t="e">
        <f>VLOOKUP($A23,Merged_couplings!$B:$BU,MATCH(K$1,Merged_couplings!$B$1:$BU$1,0),FALSE)</f>
        <v>#N/A</v>
      </c>
      <c r="L23" s="258" t="e">
        <f>VLOOKUP($A23,Merged_couplings!$B:$BU,MATCH(L$1,Merged_couplings!$B$1:$BU$1,0),FALSE)</f>
        <v>#N/A</v>
      </c>
      <c r="M23" s="258" t="e">
        <f>VLOOKUP($A23,Merged_couplings!$B:$BU,MATCH(M$1,Merged_couplings!$B$1:$BU$1,0),FALSE)</f>
        <v>#N/A</v>
      </c>
      <c r="N23" s="121" t="e">
        <f>IF(OR(B23="BIG",B23="BI-",B23="B-G"),VLOOKUP($A23,Merged_couplings!$B:$BU,MATCH(N$1,Merged_couplings!$B$1:$BU$1,0),FALSE),"")</f>
        <v>#N/A</v>
      </c>
      <c r="P23" s="120" t="e">
        <f>IF(OR(C23="BIG",C23="BI-",C23="B-G"),VLOOKUP($A23,Merged_couplings!$B:$BU,MATCH(P$1,Merged_couplings!$B$1:$BU$1,0),FALSE),"")</f>
        <v>#N/A</v>
      </c>
      <c r="Q23" s="120" t="e">
        <f>IF(OR(D23="BIG",D23="BI-",D23="B-G"),VLOOKUP($A23,Merged_couplings!$B:$BU,MATCH(Q$1,Merged_couplings!$B$1:$BU$1,0),FALSE),"")</f>
        <v>#N/A</v>
      </c>
      <c r="R23" s="120" t="e">
        <f>IF(OR(E23="BIG",E23="BI-",E23="B-G"),VLOOKUP($A23,Merged_couplings!$B:$BU,MATCH(R$1,Merged_couplings!$B$1:$BU$1,0),FALSE),"")</f>
        <v>#N/A</v>
      </c>
      <c r="S23" s="120" t="e">
        <f>IF(OR(F23="BIG",F23="BI-",F23="B-G"),VLOOKUP($A23,Merged_couplings!$B:$BU,MATCH(S$1,Merged_couplings!$B$1:$BU$1,0),FALSE),"")</f>
        <v>#N/A</v>
      </c>
      <c r="T23" s="120" t="e">
        <f>IF(OR(G23="BIG",G23="BI-",G23="B-G"),VLOOKUP($A23,Merged_couplings!$B:$BU,MATCH(T$1,Merged_couplings!$B$1:$BU$1,0),FALSE),"")</f>
        <v>#N/A</v>
      </c>
      <c r="U23" s="120" t="e">
        <f>IF(OR(H23="BIG",H23="BI-",H23="B-G"),VLOOKUP($A23,Merged_couplings!$B:$BU,MATCH(U$1,Merged_couplings!$B$1:$BU$1,0),FALSE),"")</f>
        <v>#N/A</v>
      </c>
      <c r="V23" s="120" t="e">
        <f>IF(OR(I23="BIG",I23="BI-",I23="B-G"),VLOOKUP($A23,Merged_couplings!$B:$BU,MATCH(V$1,Merged_couplings!$B$1:$BU$1,0),FALSE),"")</f>
        <v>#N/A</v>
      </c>
      <c r="W23" s="120" t="e">
        <f>IF(OR(J23="BIG",J23="BI-",J23="B-G"),VLOOKUP($A23,Merged_couplings!$B:$BU,MATCH(W$1,Merged_couplings!$B$1:$BU$1,0),FALSE),"")</f>
        <v>#N/A</v>
      </c>
      <c r="X23" s="120" t="e">
        <f>IF(OR(K23="BIG",K23="BI-",K23="B-G"),VLOOKUP($A23,Merged_couplings!$B:$BU,MATCH(X$1,Merged_couplings!$B$1:$BU$1,0),FALSE),"")</f>
        <v>#N/A</v>
      </c>
      <c r="Y23" s="120" t="e">
        <f>IF(OR(L23="BIG",L23="BI-",L23="B-G"),VLOOKUP($A23,Merged_couplings!$B:$BU,MATCH(Y$1,Merged_couplings!$B$1:$BU$1,0),FALSE),"")</f>
        <v>#N/A</v>
      </c>
      <c r="Z23" s="120" t="e">
        <f>IF(OR(M23="BIG",M23="BI-",M23="B-G"),VLOOKUP($A23,Merged_couplings!$B:$BU,MATCH(Z$1,Merged_couplings!$B$1:$BU$1,0),FALSE),"")</f>
        <v>#N/A</v>
      </c>
      <c r="AA23" s="123"/>
      <c r="AB23" s="340" t="e" cm="1">
        <f t="array" ref="AB23">_xlfn.IFS(AND($N23&lt;&gt;"",P23&lt;&gt;""),ABS($N23-P23),AND($N23="",P23=""),"",OR($N23&lt;&gt;"",P23&lt;&gt;""),"-")</f>
        <v>#N/A</v>
      </c>
      <c r="AC23" s="122" t="e" cm="1">
        <f t="array" ref="AC23">_xlfn.IFS(AND($N23&lt;&gt;"",Q23&lt;&gt;""),ABS($N23-Q23),AND($N23="",Q23=""),"",OR($N23&lt;&gt;"",Q23&lt;&gt;""),"-")</f>
        <v>#N/A</v>
      </c>
      <c r="AD23" s="122" t="e" cm="1">
        <f t="array" ref="AD23">_xlfn.IFS(AND($N23&lt;&gt;"",R23&lt;&gt;""),ABS($N23-R23),AND($N23="",R23=""),"",OR($N23&lt;&gt;"",R23&lt;&gt;""),"-")</f>
        <v>#N/A</v>
      </c>
      <c r="AE23" s="122" t="e" cm="1">
        <f t="array" ref="AE23">_xlfn.IFS(AND($N23&lt;&gt;"",S23&lt;&gt;""),ABS($N23-S23),AND($N23="",S23=""),"",OR($N23&lt;&gt;"",S23&lt;&gt;""),"-")</f>
        <v>#N/A</v>
      </c>
      <c r="AF23" s="122" t="e" cm="1">
        <f t="array" ref="AF23">_xlfn.IFS(AND($N23&lt;&gt;"",T23&lt;&gt;""),ABS($N23-T23),AND($N23="",T23=""),"",OR($N23&lt;&gt;"",T23&lt;&gt;""),"-")</f>
        <v>#N/A</v>
      </c>
      <c r="AG23" s="122" t="e" cm="1">
        <f t="array" ref="AG23">_xlfn.IFS(AND($N23&lt;&gt;"",U23&lt;&gt;""),ABS($N23-U23),AND($N23="",U23=""),"",OR($N23&lt;&gt;"",U23&lt;&gt;""),"-")</f>
        <v>#N/A</v>
      </c>
      <c r="AH23" s="122" t="e" cm="1">
        <f t="array" ref="AH23">_xlfn.IFS(AND($N23&lt;&gt;"",V23&lt;&gt;""),ABS($N23-V23),AND($N23="",V23=""),"",OR($N23&lt;&gt;"",V23&lt;&gt;""),"-")</f>
        <v>#N/A</v>
      </c>
      <c r="AI23" s="122" t="e" cm="1">
        <f t="array" ref="AI23">_xlfn.IFS(AND($N23&lt;&gt;"",W23&lt;&gt;""),ABS($N23-W23),AND($N23="",W23=""),"",OR($N23&lt;&gt;"",W23&lt;&gt;""),"-")</f>
        <v>#N/A</v>
      </c>
      <c r="AJ23" s="122" t="e" cm="1">
        <f t="array" ref="AJ23">_xlfn.IFS(AND($N23&lt;&gt;"",X23&lt;&gt;""),ABS($N23-X23),AND($N23="",X23=""),"",OR($N23&lt;&gt;"",X23&lt;&gt;""),"-")</f>
        <v>#N/A</v>
      </c>
      <c r="AK23" s="122" t="e" cm="1">
        <f t="array" ref="AK23">_xlfn.IFS(AND($N23&lt;&gt;"",Y23&lt;&gt;""),ABS($N23-Y23),AND($N23="",Y23=""),"",OR($N23&lt;&gt;"",Y23&lt;&gt;""),"-")</f>
        <v>#N/A</v>
      </c>
      <c r="AL23" s="122" t="e" cm="1">
        <f t="array" ref="AL23">_xlfn.IFS(AND($N23&lt;&gt;"",Z23&lt;&gt;""),ABS($N23-Z23),AND($N23="",Z23=""),"",OR($N23&lt;&gt;"",Z23&lt;&gt;""),"-")</f>
        <v>#N/A</v>
      </c>
      <c r="AM23" s="340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1" t="e" cm="1">
        <f t="array" ref="AX23">_xlfn.IFS(AND($P23&lt;&gt;"",Q23&lt;&gt;""),ABS($P23-Q23),AND($P23="",Q23=""),"",OR($P23&lt;&gt;"",Q23&lt;&gt;""),"-")</f>
        <v>#N/A</v>
      </c>
      <c r="AY23" s="120" t="e" cm="1">
        <f t="array" ref="AY23">_xlfn.IFS(AND($P23&lt;&gt;"",R23&lt;&gt;""),ABS($P23-R23),AND($P23="",R23=""),"",OR($P23&lt;&gt;"",R23&lt;&gt;""),"-")</f>
        <v>#N/A</v>
      </c>
      <c r="AZ23" s="120" t="e" cm="1">
        <f t="array" ref="AZ23">_xlfn.IFS(AND($P23&lt;&gt;"",S23&lt;&gt;""),ABS($P23-S23),AND($P23="",S23=""),"",OR($P23&lt;&gt;"",S23&lt;&gt;""),"-")</f>
        <v>#N/A</v>
      </c>
      <c r="BA23" s="120" t="e" cm="1">
        <f t="array" ref="BA23">_xlfn.IFS(AND($P23&lt;&gt;"",T23&lt;&gt;""),ABS($P23-T23),AND($P23="",T23=""),"",OR($P23&lt;&gt;"",T23&lt;&gt;""),"-")</f>
        <v>#N/A</v>
      </c>
      <c r="BB23" s="120" t="e" cm="1">
        <f t="array" ref="BB23">_xlfn.IFS(AND($P23&lt;&gt;"",U23&lt;&gt;""),ABS($P23-U23),AND($P23="",U23=""),"",OR($P23&lt;&gt;"",U23&lt;&gt;""),"-")</f>
        <v>#N/A</v>
      </c>
      <c r="BC23" s="120" t="e" cm="1">
        <f t="array" ref="BC23">_xlfn.IFS(AND($P23&lt;&gt;"",V23&lt;&gt;""),ABS($P23-V23),AND($P23="",V23=""),"",OR($P23&lt;&gt;"",V23&lt;&gt;""),"-")</f>
        <v>#N/A</v>
      </c>
      <c r="BD23" s="120" t="e" cm="1">
        <f t="array" ref="BD23">_xlfn.IFS(AND($P23&lt;&gt;"",W23&lt;&gt;""),ABS($P23-W23),AND($P23="",W23=""),"",OR($P23&lt;&gt;"",W23&lt;&gt;""),"-")</f>
        <v>#N/A</v>
      </c>
      <c r="BE23" s="120" t="e" cm="1">
        <f t="array" ref="BE23">_xlfn.IFS(AND($P23&lt;&gt;"",X23&lt;&gt;""),ABS($P23-X23),AND($P23="",X23=""),"",OR($P23&lt;&gt;"",X23&lt;&gt;""),"-")</f>
        <v>#N/A</v>
      </c>
      <c r="BF23" s="120" t="e" cm="1">
        <f t="array" ref="BF23">_xlfn.IFS(AND($P23&lt;&gt;"",Y23&lt;&gt;""),ABS($P23-Y23),AND($P23="",Y23=""),"",OR($P23&lt;&gt;"",Y23&lt;&gt;""),"-")</f>
        <v>#N/A</v>
      </c>
      <c r="BG23" s="120" t="e" cm="1">
        <f t="array" ref="BG23">_xlfn.IFS(AND($P23&lt;&gt;"",Z23&lt;&gt;""),ABS($P23-Z23),AND($P23="",Z23=""),"",OR($P23&lt;&gt;"",Z23&lt;&gt;""),"-")</f>
        <v>#N/A</v>
      </c>
      <c r="BH23" s="121" t="e" cm="1">
        <f t="array" ref="BH23">_xlfn.IFS(AND($Q23&lt;&gt;"",R23&lt;&gt;""),ABS($Q23-R23),AND($Q23="",R23=""),"",OR($Q23&lt;&gt;"",R23&lt;&gt;""),"-")</f>
        <v>#N/A</v>
      </c>
      <c r="BI23" s="120" t="e" cm="1">
        <f t="array" ref="BI23">_xlfn.IFS(AND($Q23&lt;&gt;"",S23&lt;&gt;""),ABS($Q23-S23),AND($Q23="",S23=""),"",OR($Q23&lt;&gt;"",S23&lt;&gt;""),"-")</f>
        <v>#N/A</v>
      </c>
      <c r="BJ23" s="120" t="e" cm="1">
        <f t="array" ref="BJ23">_xlfn.IFS(AND($Q23&lt;&gt;"",T23&lt;&gt;""),ABS($Q23-T23),AND($Q23="",T23=""),"",OR($Q23&lt;&gt;"",T23&lt;&gt;""),"-")</f>
        <v>#N/A</v>
      </c>
      <c r="BK23" s="120" t="e" cm="1">
        <f t="array" ref="BK23">_xlfn.IFS(AND($Q23&lt;&gt;"",U23&lt;&gt;""),ABS($Q23-U23),AND($Q23="",U23=""),"",OR($Q23&lt;&gt;"",U23&lt;&gt;""),"-")</f>
        <v>#N/A</v>
      </c>
      <c r="BL23" s="120" t="e" cm="1">
        <f t="array" ref="BL23">_xlfn.IFS(AND($Q23&lt;&gt;"",V23&lt;&gt;""),ABS($Q23-V23),AND($Q23="",V23=""),"",OR($Q23&lt;&gt;"",V23&lt;&gt;""),"-")</f>
        <v>#N/A</v>
      </c>
      <c r="BM23" s="120" t="e" cm="1">
        <f t="array" ref="BM23">_xlfn.IFS(AND($Q23&lt;&gt;"",W23&lt;&gt;""),ABS($Q23-W23),AND($Q23="",W23=""),"",OR($Q23&lt;&gt;"",W23&lt;&gt;""),"-")</f>
        <v>#N/A</v>
      </c>
      <c r="BN23" s="120" t="e" cm="1">
        <f t="array" ref="BN23">_xlfn.IFS(AND($Q23&lt;&gt;"",X23&lt;&gt;""),ABS($Q23-X23),AND($Q23="",X23=""),"",OR($Q23&lt;&gt;"",X23&lt;&gt;""),"-")</f>
        <v>#N/A</v>
      </c>
      <c r="BO23" s="120" t="e" cm="1">
        <f t="array" ref="BO23">_xlfn.IFS(AND($Q23&lt;&gt;"",Y23&lt;&gt;""),ABS($Q23-Y23),AND($Q23="",Y23=""),"",OR($Q23&lt;&gt;"",Y23&lt;&gt;""),"-")</f>
        <v>#N/A</v>
      </c>
      <c r="BP23" s="120" t="e" cm="1">
        <f t="array" ref="BP23">_xlfn.IFS(AND($Q23&lt;&gt;"",Z23&lt;&gt;""),ABS($Q23-Z23),AND($Q23="",Z23=""),"",OR($Q23&lt;&gt;"",Z23&lt;&gt;""),"-")</f>
        <v>#N/A</v>
      </c>
      <c r="BQ23" s="121" t="e" cm="1">
        <f t="array" ref="BQ23">_xlfn.IFS(AND($R23&lt;&gt;"",S23&lt;&gt;""),ABS($R23-S23),AND($R23="",S23=""),"",OR($R23&lt;&gt;"",S23&lt;&gt;""),"-")</f>
        <v>#N/A</v>
      </c>
      <c r="BR23" s="120" t="e" cm="1">
        <f t="array" ref="BR23">_xlfn.IFS(AND($R23&lt;&gt;"",T23&lt;&gt;""),ABS($R23-T23),AND($R23="",T23=""),"",OR($R23&lt;&gt;"",T23&lt;&gt;""),"-")</f>
        <v>#N/A</v>
      </c>
      <c r="BS23" s="120" t="e" cm="1">
        <f t="array" ref="BS23">_xlfn.IFS(AND($R23&lt;&gt;"",U23&lt;&gt;""),ABS($R23-U23),AND($R23="",U23=""),"",OR($R23&lt;&gt;"",U23&lt;&gt;""),"-")</f>
        <v>#N/A</v>
      </c>
      <c r="BT23" s="120" t="e" cm="1">
        <f t="array" ref="BT23">_xlfn.IFS(AND($R23&lt;&gt;"",V23&lt;&gt;""),ABS($R23-V23),AND($R23="",V23=""),"",OR($R23&lt;&gt;"",V23&lt;&gt;""),"-")</f>
        <v>#N/A</v>
      </c>
      <c r="BU23" s="120" t="e" cm="1">
        <f t="array" ref="BU23">_xlfn.IFS(AND($R23&lt;&gt;"",W23&lt;&gt;""),ABS($R23-W23),AND($R23="",W23=""),"",OR($R23&lt;&gt;"",W23&lt;&gt;""),"-")</f>
        <v>#N/A</v>
      </c>
      <c r="BV23" s="120" t="e" cm="1">
        <f t="array" ref="BV23">_xlfn.IFS(AND($R23&lt;&gt;"",X23&lt;&gt;""),ABS($R23-X23),AND($R23="",X23=""),"",OR($R23&lt;&gt;"",X23&lt;&gt;""),"-")</f>
        <v>#N/A</v>
      </c>
      <c r="BW23" s="120" t="e" cm="1">
        <f t="array" ref="BW23">_xlfn.IFS(AND($R23&lt;&gt;"",Y23&lt;&gt;""),ABS($R23-Y23),AND($R23="",Y23=""),"",OR($R23&lt;&gt;"",Y23&lt;&gt;""),"-")</f>
        <v>#N/A</v>
      </c>
      <c r="BX23" s="120" t="e" cm="1">
        <f t="array" ref="BX23">_xlfn.IFS(AND($R23&lt;&gt;"",Z23&lt;&gt;""),ABS($R23-Z23),AND($R23="",Z23=""),"",OR($R23&lt;&gt;"",Z23&lt;&gt;""),"-")</f>
        <v>#N/A</v>
      </c>
      <c r="BY23" s="121" t="e" cm="1">
        <f t="array" ref="BY23">_xlfn.IFS(AND($S23&lt;&gt;"",T23&lt;&gt;""),ABS($S23-T23),AND($S23="",T23=""),"",OR($S23&lt;&gt;"",T23&lt;&gt;""),"-")</f>
        <v>#N/A</v>
      </c>
      <c r="BZ23" s="120" t="e" cm="1">
        <f t="array" ref="BZ23">_xlfn.IFS(AND($S23&lt;&gt;"",U23&lt;&gt;""),ABS($S23-U23),AND($S23="",U23=""),"",OR($S23&lt;&gt;"",U23&lt;&gt;""),"-")</f>
        <v>#N/A</v>
      </c>
      <c r="CA23" s="120" t="e" cm="1">
        <f t="array" ref="CA23">_xlfn.IFS(AND($S23&lt;&gt;"",V23&lt;&gt;""),ABS($S23-V23),AND($S23="",V23=""),"",OR($S23&lt;&gt;"",V23&lt;&gt;""),"-")</f>
        <v>#N/A</v>
      </c>
      <c r="CB23" s="120" t="e" cm="1">
        <f t="array" ref="CB23">_xlfn.IFS(AND($S23&lt;&gt;"",W23&lt;&gt;""),ABS($S23-W23),AND($S23="",W23=""),"",OR($S23&lt;&gt;"",W23&lt;&gt;""),"-")</f>
        <v>#N/A</v>
      </c>
      <c r="CC23" s="120" t="e" cm="1">
        <f t="array" ref="CC23">_xlfn.IFS(AND($S23&lt;&gt;"",X23&lt;&gt;""),ABS($S23-X23),AND($S23="",X23=""),"",OR($S23&lt;&gt;"",X23&lt;&gt;""),"-")</f>
        <v>#N/A</v>
      </c>
      <c r="CD23" s="120" t="e" cm="1">
        <f t="array" ref="CD23">_xlfn.IFS(AND($S23&lt;&gt;"",Y23&lt;&gt;""),ABS($S23-Y23),AND($S23="",Y23=""),"",OR($S23&lt;&gt;"",Y23&lt;&gt;""),"-")</f>
        <v>#N/A</v>
      </c>
      <c r="CE23" s="120" t="e" cm="1">
        <f t="array" ref="CE23">_xlfn.IFS(AND($S23&lt;&gt;"",Z23&lt;&gt;""),ABS($S23-Z23),AND($S23="",Z23=""),"",OR($S23&lt;&gt;"",Z23&lt;&gt;""),"-")</f>
        <v>#N/A</v>
      </c>
      <c r="CF23" s="121" t="e" cm="1">
        <f t="array" ref="CF23">_xlfn.IFS(AND($T23&lt;&gt;"",U23&lt;&gt;""),ABS($T23-U23),AND($T23="",U23=""),"",OR($T23&lt;&gt;"",U23&lt;&gt;""),"-")</f>
        <v>#N/A</v>
      </c>
      <c r="CG23" s="120" t="e" cm="1">
        <f t="array" ref="CG23">_xlfn.IFS(AND($T23&lt;&gt;"",V23&lt;&gt;""),ABS($T23-V23),AND($T23="",V23=""),"",OR($T23&lt;&gt;"",V23&lt;&gt;""),"-")</f>
        <v>#N/A</v>
      </c>
      <c r="CH23" s="120" t="e" cm="1">
        <f t="array" ref="CH23">_xlfn.IFS(AND($T23&lt;&gt;"",W23&lt;&gt;""),ABS($T23-W23),AND($T23="",W23=""),"",OR($T23&lt;&gt;"",W23&lt;&gt;""),"-")</f>
        <v>#N/A</v>
      </c>
      <c r="CI23" s="120" t="e" cm="1">
        <f t="array" ref="CI23">_xlfn.IFS(AND($T23&lt;&gt;"",X23&lt;&gt;""),ABS($T23-X23),AND($T23="",X23=""),"",OR($T23&lt;&gt;"",X23&lt;&gt;""),"-")</f>
        <v>#N/A</v>
      </c>
      <c r="CJ23" s="120" t="e" cm="1">
        <f t="array" ref="CJ23">_xlfn.IFS(AND($T23&lt;&gt;"",Y23&lt;&gt;""),ABS($T23-Y23),AND($T23="",Y23=""),"",OR($T23&lt;&gt;"",Y23&lt;&gt;""),"-")</f>
        <v>#N/A</v>
      </c>
      <c r="CK23" s="120" t="e" cm="1">
        <f t="array" ref="CK23">_xlfn.IFS(AND($T23&lt;&gt;"",Z23&lt;&gt;""),ABS($T23-Z23),AND($T23="",Z23=""),"",OR($T23&lt;&gt;"",Z23&lt;&gt;""),"-")</f>
        <v>#N/A</v>
      </c>
      <c r="CL23" s="121" t="e" cm="1">
        <f t="array" ref="CL23">_xlfn.IFS(AND($U23&lt;&gt;"",V23&lt;&gt;""),ABS($U23-V23),AND($U23="",V23=""),"",OR($U23&lt;&gt;"",V23&lt;&gt;""),"-")</f>
        <v>#N/A</v>
      </c>
      <c r="CM23" s="120" t="e" cm="1">
        <f t="array" ref="CM23">_xlfn.IFS(AND($U23&lt;&gt;"",W23&lt;&gt;""),ABS($U23-W23),AND($U23="",W23=""),"",OR($U23&lt;&gt;"",W23&lt;&gt;""),"-")</f>
        <v>#N/A</v>
      </c>
      <c r="CN23" s="120" t="e" cm="1">
        <f t="array" ref="CN23">_xlfn.IFS(AND($U23&lt;&gt;"",X23&lt;&gt;""),ABS($U23-X23),AND($U23="",X23=""),"",OR($U23&lt;&gt;"",X23&lt;&gt;""),"-")</f>
        <v>#N/A</v>
      </c>
      <c r="CO23" s="120" t="e" cm="1">
        <f t="array" ref="CO23">_xlfn.IFS(AND($U23&lt;&gt;"",Y23&lt;&gt;""),ABS($U23-Y23),AND($U23="",Y23=""),"",OR($U23&lt;&gt;"",Y23&lt;&gt;""),"-")</f>
        <v>#N/A</v>
      </c>
      <c r="CP23" s="120" t="e" cm="1">
        <f t="array" ref="CP23">_xlfn.IFS(AND($U23&lt;&gt;"",Z23&lt;&gt;""),ABS($U23-Z23),AND($U23="",Z23=""),"",OR($U23&lt;&gt;"",Z23&lt;&gt;""),"-")</f>
        <v>#N/A</v>
      </c>
      <c r="CQ23" s="121" t="e" cm="1">
        <f t="array" ref="CQ23">_xlfn.IFS(AND($V23&lt;&gt;"",W23&lt;&gt;""),ABS($V23-W23),AND($V23="",W23=""),"",OR($V23&lt;&gt;"",W23&lt;&gt;""),"-")</f>
        <v>#N/A</v>
      </c>
      <c r="CR23" s="120" t="e" cm="1">
        <f t="array" ref="CR23">_xlfn.IFS(AND($V23&lt;&gt;"",X23&lt;&gt;""),ABS($V23-X23),AND($V23="",X23=""),"",OR($V23&lt;&gt;"",X23&lt;&gt;""),"-")</f>
        <v>#N/A</v>
      </c>
      <c r="CS23" s="120" t="e" cm="1">
        <f t="array" ref="CS23">_xlfn.IFS(AND($V23&lt;&gt;"",Y23&lt;&gt;""),ABS($V23-Y23),AND($V23="",Y23=""),"",OR($V23&lt;&gt;"",Y23&lt;&gt;""),"-")</f>
        <v>#N/A</v>
      </c>
      <c r="CT23" s="120" t="e" cm="1">
        <f t="array" ref="CT23">_xlfn.IFS(AND($V23&lt;&gt;"",Z23&lt;&gt;""),ABS($V23-Z23),AND($V23="",Z23=""),"",OR($V23&lt;&gt;"",Z23&lt;&gt;""),"-")</f>
        <v>#N/A</v>
      </c>
      <c r="CU23" s="121" t="e" cm="1">
        <f t="array" ref="CU23">_xlfn.IFS(AND($W23&lt;&gt;"",X23&lt;&gt;""),ABS($W23-X23),AND($W23="",X23=""),"",OR($W23&lt;&gt;"",X23&lt;&gt;""),"-")</f>
        <v>#N/A</v>
      </c>
      <c r="CV23" s="120" t="e" cm="1">
        <f t="array" ref="CV23">_xlfn.IFS(AND($W23&lt;&gt;"",Y23&lt;&gt;""),ABS($W23-Y23),AND($W23="",Y23=""),"",OR($W23&lt;&gt;"",Y23&lt;&gt;""),"-")</f>
        <v>#N/A</v>
      </c>
      <c r="CW23" s="120" t="e" cm="1">
        <f t="array" ref="CW23">_xlfn.IFS(AND($W23&lt;&gt;"",Z23&lt;&gt;""),ABS($W23-Z23),AND($W23="",Z23=""),"",OR($W23&lt;&gt;"",Z23&lt;&gt;""),"-")</f>
        <v>#N/A</v>
      </c>
      <c r="CX23" s="121" t="e" cm="1">
        <f t="array" ref="CX23">_xlfn.IFS(AND($X23&lt;&gt;"",Y23&lt;&gt;""),ABS($X23-Y23),AND($X23="",Y23=""),"",OR($X23&lt;&gt;"",Y23&lt;&gt;""),"-")</f>
        <v>#N/A</v>
      </c>
      <c r="CY23" s="120" t="e" cm="1">
        <f t="array" ref="CY23">_xlfn.IFS(AND($X23&lt;&gt;"",Z23&lt;&gt;""),ABS($X23-Z23),AND($X23="",Z23=""),"",OR($X23&lt;&gt;"",Z23&lt;&gt;""),"-")</f>
        <v>#N/A</v>
      </c>
      <c r="CZ23" s="121" t="e" cm="1">
        <f t="array" ref="CZ23">_xlfn.IFS(AND($Y23&lt;&gt;"",Z23&lt;&gt;""),ABS($Y23-Z23),AND($Y23="",Z23=""),"",OR($Y23&lt;&gt;"",Z23&lt;&gt;""),"-")</f>
        <v>#N/A</v>
      </c>
    </row>
    <row r="24" spans="1:104" x14ac:dyDescent="0.2">
      <c r="A24" s="260" t="s">
        <v>30</v>
      </c>
      <c r="B24" s="259" t="e">
        <f>VLOOKUP($A24,Merged_couplings!$B:$BU,MATCH(B$1,Merged_couplings!$B$1:$BU$1,0),FALSE)</f>
        <v>#N/A</v>
      </c>
      <c r="C24" s="258" t="e">
        <f>VLOOKUP($A24,Merged_couplings!$B:$BU,MATCH(C$1,Merged_couplings!$B$1:$BU$1,0),FALSE)</f>
        <v>#N/A</v>
      </c>
      <c r="D24" s="258" t="e">
        <f>VLOOKUP($A24,Merged_couplings!$B:$BU,MATCH(D$1,Merged_couplings!$B$1:$BU$1,0),FALSE)</f>
        <v>#N/A</v>
      </c>
      <c r="E24" s="258" t="e">
        <f>VLOOKUP($A24,Merged_couplings!$B:$BU,MATCH(E$1,Merged_couplings!$B$1:$BU$1,0),FALSE)</f>
        <v>#N/A</v>
      </c>
      <c r="F24" s="258" t="e">
        <f>VLOOKUP($A24,Merged_couplings!$B:$BU,MATCH(F$1,Merged_couplings!$B$1:$BU$1,0),FALSE)</f>
        <v>#N/A</v>
      </c>
      <c r="G24" s="258" t="e">
        <f>VLOOKUP($A24,Merged_couplings!$B:$BU,MATCH(G$1,Merged_couplings!$B$1:$BU$1,0),FALSE)</f>
        <v>#N/A</v>
      </c>
      <c r="H24" s="258" t="e">
        <f>VLOOKUP($A24,Merged_couplings!$B:$BU,MATCH(H$1,Merged_couplings!$B$1:$BU$1,0),FALSE)</f>
        <v>#N/A</v>
      </c>
      <c r="I24" s="258" t="e">
        <f>VLOOKUP($A24,Merged_couplings!$B:$BU,MATCH(I$1,Merged_couplings!$B$1:$BU$1,0),FALSE)</f>
        <v>#N/A</v>
      </c>
      <c r="J24" s="258" t="e">
        <f>VLOOKUP($A24,Merged_couplings!$B:$BU,MATCH(J$1,Merged_couplings!$B$1:$BU$1,0),FALSE)</f>
        <v>#N/A</v>
      </c>
      <c r="K24" s="258" t="e">
        <f>VLOOKUP($A24,Merged_couplings!$B:$BU,MATCH(K$1,Merged_couplings!$B$1:$BU$1,0),FALSE)</f>
        <v>#N/A</v>
      </c>
      <c r="L24" s="258" t="e">
        <f>VLOOKUP($A24,Merged_couplings!$B:$BU,MATCH(L$1,Merged_couplings!$B$1:$BU$1,0),FALSE)</f>
        <v>#N/A</v>
      </c>
      <c r="M24" s="258" t="e">
        <f>VLOOKUP($A24,Merged_couplings!$B:$BU,MATCH(M$1,Merged_couplings!$B$1:$BU$1,0),FALSE)</f>
        <v>#N/A</v>
      </c>
      <c r="N24" s="121" t="e">
        <f>IF(OR(B24="BIG",B24="BI-",B24="B-G"),VLOOKUP($A24,Merged_couplings!$B:$BU,MATCH(N$1,Merged_couplings!$B$1:$BU$1,0),FALSE),"")</f>
        <v>#N/A</v>
      </c>
      <c r="P24" s="120" t="e">
        <f>IF(OR(C24="BIG",C24="BI-",C24="B-G"),VLOOKUP($A24,Merged_couplings!$B:$BU,MATCH(P$1,Merged_couplings!$B$1:$BU$1,0),FALSE),"")</f>
        <v>#N/A</v>
      </c>
      <c r="Q24" s="120" t="e">
        <f>IF(OR(D24="BIG",D24="BI-",D24="B-G"),VLOOKUP($A24,Merged_couplings!$B:$BU,MATCH(Q$1,Merged_couplings!$B$1:$BU$1,0),FALSE),"")</f>
        <v>#N/A</v>
      </c>
      <c r="R24" s="120" t="e">
        <f>IF(OR(E24="BIG",E24="BI-",E24="B-G"),VLOOKUP($A24,Merged_couplings!$B:$BU,MATCH(R$1,Merged_couplings!$B$1:$BU$1,0),FALSE),"")</f>
        <v>#N/A</v>
      </c>
      <c r="S24" s="120" t="e">
        <f>IF(OR(F24="BIG",F24="BI-",F24="B-G"),VLOOKUP($A24,Merged_couplings!$B:$BU,MATCH(S$1,Merged_couplings!$B$1:$BU$1,0),FALSE),"")</f>
        <v>#N/A</v>
      </c>
      <c r="T24" s="120" t="e">
        <f>IF(OR(G24="BIG",G24="BI-",G24="B-G"),VLOOKUP($A24,Merged_couplings!$B:$BU,MATCH(T$1,Merged_couplings!$B$1:$BU$1,0),FALSE),"")</f>
        <v>#N/A</v>
      </c>
      <c r="U24" s="120" t="e">
        <f>IF(OR(H24="BIG",H24="BI-",H24="B-G"),VLOOKUP($A24,Merged_couplings!$B:$BU,MATCH(U$1,Merged_couplings!$B$1:$BU$1,0),FALSE),"")</f>
        <v>#N/A</v>
      </c>
      <c r="V24" s="120" t="e">
        <f>IF(OR(I24="BIG",I24="BI-",I24="B-G"),VLOOKUP($A24,Merged_couplings!$B:$BU,MATCH(V$1,Merged_couplings!$B$1:$BU$1,0),FALSE),"")</f>
        <v>#N/A</v>
      </c>
      <c r="W24" s="120" t="e">
        <f>IF(OR(J24="BIG",J24="BI-",J24="B-G"),VLOOKUP($A24,Merged_couplings!$B:$BU,MATCH(W$1,Merged_couplings!$B$1:$BU$1,0),FALSE),"")</f>
        <v>#N/A</v>
      </c>
      <c r="X24" s="120" t="e">
        <f>IF(OR(K24="BIG",K24="BI-",K24="B-G"),VLOOKUP($A24,Merged_couplings!$B:$BU,MATCH(X$1,Merged_couplings!$B$1:$BU$1,0),FALSE),"")</f>
        <v>#N/A</v>
      </c>
      <c r="Y24" s="120" t="e">
        <f>IF(OR(L24="BIG",L24="BI-",L24="B-G"),VLOOKUP($A24,Merged_couplings!$B:$BU,MATCH(Y$1,Merged_couplings!$B$1:$BU$1,0),FALSE),"")</f>
        <v>#N/A</v>
      </c>
      <c r="Z24" s="120" t="e">
        <f>IF(OR(M24="BIG",M24="BI-",M24="B-G"),VLOOKUP($A24,Merged_couplings!$B:$BU,MATCH(Z$1,Merged_couplings!$B$1:$BU$1,0),FALSE),"")</f>
        <v>#N/A</v>
      </c>
      <c r="AA24" s="123"/>
      <c r="AB24" s="340" t="e" cm="1">
        <f t="array" ref="AB24">_xlfn.IFS(AND($N24&lt;&gt;"",P24&lt;&gt;""),ABS($N24-P24),AND($N24="",P24=""),"",OR($N24&lt;&gt;"",P24&lt;&gt;""),"-")</f>
        <v>#N/A</v>
      </c>
      <c r="AC24" s="122" t="e" cm="1">
        <f t="array" ref="AC24">_xlfn.IFS(AND($N24&lt;&gt;"",Q24&lt;&gt;""),ABS($N24-Q24),AND($N24="",Q24=""),"",OR($N24&lt;&gt;"",Q24&lt;&gt;""),"-")</f>
        <v>#N/A</v>
      </c>
      <c r="AD24" s="122" t="e" cm="1">
        <f t="array" ref="AD24">_xlfn.IFS(AND($N24&lt;&gt;"",R24&lt;&gt;""),ABS($N24-R24),AND($N24="",R24=""),"",OR($N24&lt;&gt;"",R24&lt;&gt;""),"-")</f>
        <v>#N/A</v>
      </c>
      <c r="AE24" s="122" t="e" cm="1">
        <f t="array" ref="AE24">_xlfn.IFS(AND($N24&lt;&gt;"",S24&lt;&gt;""),ABS($N24-S24),AND($N24="",S24=""),"",OR($N24&lt;&gt;"",S24&lt;&gt;""),"-")</f>
        <v>#N/A</v>
      </c>
      <c r="AF24" s="122" t="e" cm="1">
        <f t="array" ref="AF24">_xlfn.IFS(AND($N24&lt;&gt;"",T24&lt;&gt;""),ABS($N24-T24),AND($N24="",T24=""),"",OR($N24&lt;&gt;"",T24&lt;&gt;""),"-")</f>
        <v>#N/A</v>
      </c>
      <c r="AG24" s="122" t="e" cm="1">
        <f t="array" ref="AG24">_xlfn.IFS(AND($N24&lt;&gt;"",U24&lt;&gt;""),ABS($N24-U24),AND($N24="",U24=""),"",OR($N24&lt;&gt;"",U24&lt;&gt;""),"-")</f>
        <v>#N/A</v>
      </c>
      <c r="AH24" s="122" t="e" cm="1">
        <f t="array" ref="AH24">_xlfn.IFS(AND($N24&lt;&gt;"",V24&lt;&gt;""),ABS($N24-V24),AND($N24="",V24=""),"",OR($N24&lt;&gt;"",V24&lt;&gt;""),"-")</f>
        <v>#N/A</v>
      </c>
      <c r="AI24" s="122" t="e" cm="1">
        <f t="array" ref="AI24">_xlfn.IFS(AND($N24&lt;&gt;"",W24&lt;&gt;""),ABS($N24-W24),AND($N24="",W24=""),"",OR($N24&lt;&gt;"",W24&lt;&gt;""),"-")</f>
        <v>#N/A</v>
      </c>
      <c r="AJ24" s="122" t="e" cm="1">
        <f t="array" ref="AJ24">_xlfn.IFS(AND($N24&lt;&gt;"",X24&lt;&gt;""),ABS($N24-X24),AND($N24="",X24=""),"",OR($N24&lt;&gt;"",X24&lt;&gt;""),"-")</f>
        <v>#N/A</v>
      </c>
      <c r="AK24" s="122" t="e" cm="1">
        <f t="array" ref="AK24">_xlfn.IFS(AND($N24&lt;&gt;"",Y24&lt;&gt;""),ABS($N24-Y24),AND($N24="",Y24=""),"",OR($N24&lt;&gt;"",Y24&lt;&gt;""),"-")</f>
        <v>#N/A</v>
      </c>
      <c r="AL24" s="122" t="e" cm="1">
        <f t="array" ref="AL24">_xlfn.IFS(AND($N24&lt;&gt;"",Z24&lt;&gt;""),ABS($N24-Z24),AND($N24="",Z24=""),"",OR($N24&lt;&gt;"",Z24&lt;&gt;""),"-")</f>
        <v>#N/A</v>
      </c>
      <c r="AM24" s="340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1" t="e" cm="1">
        <f t="array" ref="AX24">_xlfn.IFS(AND($P24&lt;&gt;"",Q24&lt;&gt;""),ABS($P24-Q24),AND($P24="",Q24=""),"",OR($P24&lt;&gt;"",Q24&lt;&gt;""),"-")</f>
        <v>#N/A</v>
      </c>
      <c r="AY24" s="120" t="e" cm="1">
        <f t="array" ref="AY24">_xlfn.IFS(AND($P24&lt;&gt;"",R24&lt;&gt;""),ABS($P24-R24),AND($P24="",R24=""),"",OR($P24&lt;&gt;"",R24&lt;&gt;""),"-")</f>
        <v>#N/A</v>
      </c>
      <c r="AZ24" s="120" t="e" cm="1">
        <f t="array" ref="AZ24">_xlfn.IFS(AND($P24&lt;&gt;"",S24&lt;&gt;""),ABS($P24-S24),AND($P24="",S24=""),"",OR($P24&lt;&gt;"",S24&lt;&gt;""),"-")</f>
        <v>#N/A</v>
      </c>
      <c r="BA24" s="120" t="e" cm="1">
        <f t="array" ref="BA24">_xlfn.IFS(AND($P24&lt;&gt;"",T24&lt;&gt;""),ABS($P24-T24),AND($P24="",T24=""),"",OR($P24&lt;&gt;"",T24&lt;&gt;""),"-")</f>
        <v>#N/A</v>
      </c>
      <c r="BB24" s="120" t="e" cm="1">
        <f t="array" ref="BB24">_xlfn.IFS(AND($P24&lt;&gt;"",U24&lt;&gt;""),ABS($P24-U24),AND($P24="",U24=""),"",OR($P24&lt;&gt;"",U24&lt;&gt;""),"-")</f>
        <v>#N/A</v>
      </c>
      <c r="BC24" s="120" t="e" cm="1">
        <f t="array" ref="BC24">_xlfn.IFS(AND($P24&lt;&gt;"",V24&lt;&gt;""),ABS($P24-V24),AND($P24="",V24=""),"",OR($P24&lt;&gt;"",V24&lt;&gt;""),"-")</f>
        <v>#N/A</v>
      </c>
      <c r="BD24" s="120" t="e" cm="1">
        <f t="array" ref="BD24">_xlfn.IFS(AND($P24&lt;&gt;"",W24&lt;&gt;""),ABS($P24-W24),AND($P24="",W24=""),"",OR($P24&lt;&gt;"",W24&lt;&gt;""),"-")</f>
        <v>#N/A</v>
      </c>
      <c r="BE24" s="120" t="e" cm="1">
        <f t="array" ref="BE24">_xlfn.IFS(AND($P24&lt;&gt;"",X24&lt;&gt;""),ABS($P24-X24),AND($P24="",X24=""),"",OR($P24&lt;&gt;"",X24&lt;&gt;""),"-")</f>
        <v>#N/A</v>
      </c>
      <c r="BF24" s="120" t="e" cm="1">
        <f t="array" ref="BF24">_xlfn.IFS(AND($P24&lt;&gt;"",Y24&lt;&gt;""),ABS($P24-Y24),AND($P24="",Y24=""),"",OR($P24&lt;&gt;"",Y24&lt;&gt;""),"-")</f>
        <v>#N/A</v>
      </c>
      <c r="BG24" s="120" t="e" cm="1">
        <f t="array" ref="BG24">_xlfn.IFS(AND($P24&lt;&gt;"",Z24&lt;&gt;""),ABS($P24-Z24),AND($P24="",Z24=""),"",OR($P24&lt;&gt;"",Z24&lt;&gt;""),"-")</f>
        <v>#N/A</v>
      </c>
      <c r="BH24" s="121" t="e" cm="1">
        <f t="array" ref="BH24">_xlfn.IFS(AND($Q24&lt;&gt;"",R24&lt;&gt;""),ABS($Q24-R24),AND($Q24="",R24=""),"",OR($Q24&lt;&gt;"",R24&lt;&gt;""),"-")</f>
        <v>#N/A</v>
      </c>
      <c r="BI24" s="120" t="e" cm="1">
        <f t="array" ref="BI24">_xlfn.IFS(AND($Q24&lt;&gt;"",S24&lt;&gt;""),ABS($Q24-S24),AND($Q24="",S24=""),"",OR($Q24&lt;&gt;"",S24&lt;&gt;""),"-")</f>
        <v>#N/A</v>
      </c>
      <c r="BJ24" s="120" t="e" cm="1">
        <f t="array" ref="BJ24">_xlfn.IFS(AND($Q24&lt;&gt;"",T24&lt;&gt;""),ABS($Q24-T24),AND($Q24="",T24=""),"",OR($Q24&lt;&gt;"",T24&lt;&gt;""),"-")</f>
        <v>#N/A</v>
      </c>
      <c r="BK24" s="120" t="e" cm="1">
        <f t="array" ref="BK24">_xlfn.IFS(AND($Q24&lt;&gt;"",U24&lt;&gt;""),ABS($Q24-U24),AND($Q24="",U24=""),"",OR($Q24&lt;&gt;"",U24&lt;&gt;""),"-")</f>
        <v>#N/A</v>
      </c>
      <c r="BL24" s="120" t="e" cm="1">
        <f t="array" ref="BL24">_xlfn.IFS(AND($Q24&lt;&gt;"",V24&lt;&gt;""),ABS($Q24-V24),AND($Q24="",V24=""),"",OR($Q24&lt;&gt;"",V24&lt;&gt;""),"-")</f>
        <v>#N/A</v>
      </c>
      <c r="BM24" s="120" t="e" cm="1">
        <f t="array" ref="BM24">_xlfn.IFS(AND($Q24&lt;&gt;"",W24&lt;&gt;""),ABS($Q24-W24),AND($Q24="",W24=""),"",OR($Q24&lt;&gt;"",W24&lt;&gt;""),"-")</f>
        <v>#N/A</v>
      </c>
      <c r="BN24" s="120" t="e" cm="1">
        <f t="array" ref="BN24">_xlfn.IFS(AND($Q24&lt;&gt;"",X24&lt;&gt;""),ABS($Q24-X24),AND($Q24="",X24=""),"",OR($Q24&lt;&gt;"",X24&lt;&gt;""),"-")</f>
        <v>#N/A</v>
      </c>
      <c r="BO24" s="120" t="e" cm="1">
        <f t="array" ref="BO24">_xlfn.IFS(AND($Q24&lt;&gt;"",Y24&lt;&gt;""),ABS($Q24-Y24),AND($Q24="",Y24=""),"",OR($Q24&lt;&gt;"",Y24&lt;&gt;""),"-")</f>
        <v>#N/A</v>
      </c>
      <c r="BP24" s="120" t="e" cm="1">
        <f t="array" ref="BP24">_xlfn.IFS(AND($Q24&lt;&gt;"",Z24&lt;&gt;""),ABS($Q24-Z24),AND($Q24="",Z24=""),"",OR($Q24&lt;&gt;"",Z24&lt;&gt;""),"-")</f>
        <v>#N/A</v>
      </c>
      <c r="BQ24" s="121" t="e" cm="1">
        <f t="array" ref="BQ24">_xlfn.IFS(AND($R24&lt;&gt;"",S24&lt;&gt;""),ABS($R24-S24),AND($R24="",S24=""),"",OR($R24&lt;&gt;"",S24&lt;&gt;""),"-")</f>
        <v>#N/A</v>
      </c>
      <c r="BR24" s="120" t="e" cm="1">
        <f t="array" ref="BR24">_xlfn.IFS(AND($R24&lt;&gt;"",T24&lt;&gt;""),ABS($R24-T24),AND($R24="",T24=""),"",OR($R24&lt;&gt;"",T24&lt;&gt;""),"-")</f>
        <v>#N/A</v>
      </c>
      <c r="BS24" s="120" t="e" cm="1">
        <f t="array" ref="BS24">_xlfn.IFS(AND($R24&lt;&gt;"",U24&lt;&gt;""),ABS($R24-U24),AND($R24="",U24=""),"",OR($R24&lt;&gt;"",U24&lt;&gt;""),"-")</f>
        <v>#N/A</v>
      </c>
      <c r="BT24" s="120" t="e" cm="1">
        <f t="array" ref="BT24">_xlfn.IFS(AND($R24&lt;&gt;"",V24&lt;&gt;""),ABS($R24-V24),AND($R24="",V24=""),"",OR($R24&lt;&gt;"",V24&lt;&gt;""),"-")</f>
        <v>#N/A</v>
      </c>
      <c r="BU24" s="120" t="e" cm="1">
        <f t="array" ref="BU24">_xlfn.IFS(AND($R24&lt;&gt;"",W24&lt;&gt;""),ABS($R24-W24),AND($R24="",W24=""),"",OR($R24&lt;&gt;"",W24&lt;&gt;""),"-")</f>
        <v>#N/A</v>
      </c>
      <c r="BV24" s="120" t="e" cm="1">
        <f t="array" ref="BV24">_xlfn.IFS(AND($R24&lt;&gt;"",X24&lt;&gt;""),ABS($R24-X24),AND($R24="",X24=""),"",OR($R24&lt;&gt;"",X24&lt;&gt;""),"-")</f>
        <v>#N/A</v>
      </c>
      <c r="BW24" s="120" t="e" cm="1">
        <f t="array" ref="BW24">_xlfn.IFS(AND($R24&lt;&gt;"",Y24&lt;&gt;""),ABS($R24-Y24),AND($R24="",Y24=""),"",OR($R24&lt;&gt;"",Y24&lt;&gt;""),"-")</f>
        <v>#N/A</v>
      </c>
      <c r="BX24" s="120" t="e" cm="1">
        <f t="array" ref="BX24">_xlfn.IFS(AND($R24&lt;&gt;"",Z24&lt;&gt;""),ABS($R24-Z24),AND($R24="",Z24=""),"",OR($R24&lt;&gt;"",Z24&lt;&gt;""),"-")</f>
        <v>#N/A</v>
      </c>
      <c r="BY24" s="121" t="e" cm="1">
        <f t="array" ref="BY24">_xlfn.IFS(AND($S24&lt;&gt;"",T24&lt;&gt;""),ABS($S24-T24),AND($S24="",T24=""),"",OR($S24&lt;&gt;"",T24&lt;&gt;""),"-")</f>
        <v>#N/A</v>
      </c>
      <c r="BZ24" s="120" t="e" cm="1">
        <f t="array" ref="BZ24">_xlfn.IFS(AND($S24&lt;&gt;"",U24&lt;&gt;""),ABS($S24-U24),AND($S24="",U24=""),"",OR($S24&lt;&gt;"",U24&lt;&gt;""),"-")</f>
        <v>#N/A</v>
      </c>
      <c r="CA24" s="120" t="e" cm="1">
        <f t="array" ref="CA24">_xlfn.IFS(AND($S24&lt;&gt;"",V24&lt;&gt;""),ABS($S24-V24),AND($S24="",V24=""),"",OR($S24&lt;&gt;"",V24&lt;&gt;""),"-")</f>
        <v>#N/A</v>
      </c>
      <c r="CB24" s="120" t="e" cm="1">
        <f t="array" ref="CB24">_xlfn.IFS(AND($S24&lt;&gt;"",W24&lt;&gt;""),ABS($S24-W24),AND($S24="",W24=""),"",OR($S24&lt;&gt;"",W24&lt;&gt;""),"-")</f>
        <v>#N/A</v>
      </c>
      <c r="CC24" s="120" t="e" cm="1">
        <f t="array" ref="CC24">_xlfn.IFS(AND($S24&lt;&gt;"",X24&lt;&gt;""),ABS($S24-X24),AND($S24="",X24=""),"",OR($S24&lt;&gt;"",X24&lt;&gt;""),"-")</f>
        <v>#N/A</v>
      </c>
      <c r="CD24" s="120" t="e" cm="1">
        <f t="array" ref="CD24">_xlfn.IFS(AND($S24&lt;&gt;"",Y24&lt;&gt;""),ABS($S24-Y24),AND($S24="",Y24=""),"",OR($S24&lt;&gt;"",Y24&lt;&gt;""),"-")</f>
        <v>#N/A</v>
      </c>
      <c r="CE24" s="120" t="e" cm="1">
        <f t="array" ref="CE24">_xlfn.IFS(AND($S24&lt;&gt;"",Z24&lt;&gt;""),ABS($S24-Z24),AND($S24="",Z24=""),"",OR($S24&lt;&gt;"",Z24&lt;&gt;""),"-")</f>
        <v>#N/A</v>
      </c>
      <c r="CF24" s="121" t="e" cm="1">
        <f t="array" ref="CF24">_xlfn.IFS(AND($T24&lt;&gt;"",U24&lt;&gt;""),ABS($T24-U24),AND($T24="",U24=""),"",OR($T24&lt;&gt;"",U24&lt;&gt;""),"-")</f>
        <v>#N/A</v>
      </c>
      <c r="CG24" s="120" t="e" cm="1">
        <f t="array" ref="CG24">_xlfn.IFS(AND($T24&lt;&gt;"",V24&lt;&gt;""),ABS($T24-V24),AND($T24="",V24=""),"",OR($T24&lt;&gt;"",V24&lt;&gt;""),"-")</f>
        <v>#N/A</v>
      </c>
      <c r="CH24" s="120" t="e" cm="1">
        <f t="array" ref="CH24">_xlfn.IFS(AND($T24&lt;&gt;"",W24&lt;&gt;""),ABS($T24-W24),AND($T24="",W24=""),"",OR($T24&lt;&gt;"",W24&lt;&gt;""),"-")</f>
        <v>#N/A</v>
      </c>
      <c r="CI24" s="120" t="e" cm="1">
        <f t="array" ref="CI24">_xlfn.IFS(AND($T24&lt;&gt;"",X24&lt;&gt;""),ABS($T24-X24),AND($T24="",X24=""),"",OR($T24&lt;&gt;"",X24&lt;&gt;""),"-")</f>
        <v>#N/A</v>
      </c>
      <c r="CJ24" s="120" t="e" cm="1">
        <f t="array" ref="CJ24">_xlfn.IFS(AND($T24&lt;&gt;"",Y24&lt;&gt;""),ABS($T24-Y24),AND($T24="",Y24=""),"",OR($T24&lt;&gt;"",Y24&lt;&gt;""),"-")</f>
        <v>#N/A</v>
      </c>
      <c r="CK24" s="120" t="e" cm="1">
        <f t="array" ref="CK24">_xlfn.IFS(AND($T24&lt;&gt;"",Z24&lt;&gt;""),ABS($T24-Z24),AND($T24="",Z24=""),"",OR($T24&lt;&gt;"",Z24&lt;&gt;""),"-")</f>
        <v>#N/A</v>
      </c>
      <c r="CL24" s="121" t="e" cm="1">
        <f t="array" ref="CL24">_xlfn.IFS(AND($U24&lt;&gt;"",V24&lt;&gt;""),ABS($U24-V24),AND($U24="",V24=""),"",OR($U24&lt;&gt;"",V24&lt;&gt;""),"-")</f>
        <v>#N/A</v>
      </c>
      <c r="CM24" s="120" t="e" cm="1">
        <f t="array" ref="CM24">_xlfn.IFS(AND($U24&lt;&gt;"",W24&lt;&gt;""),ABS($U24-W24),AND($U24="",W24=""),"",OR($U24&lt;&gt;"",W24&lt;&gt;""),"-")</f>
        <v>#N/A</v>
      </c>
      <c r="CN24" s="120" t="e" cm="1">
        <f t="array" ref="CN24">_xlfn.IFS(AND($U24&lt;&gt;"",X24&lt;&gt;""),ABS($U24-X24),AND($U24="",X24=""),"",OR($U24&lt;&gt;"",X24&lt;&gt;""),"-")</f>
        <v>#N/A</v>
      </c>
      <c r="CO24" s="120" t="e" cm="1">
        <f t="array" ref="CO24">_xlfn.IFS(AND($U24&lt;&gt;"",Y24&lt;&gt;""),ABS($U24-Y24),AND($U24="",Y24=""),"",OR($U24&lt;&gt;"",Y24&lt;&gt;""),"-")</f>
        <v>#N/A</v>
      </c>
      <c r="CP24" s="120" t="e" cm="1">
        <f t="array" ref="CP24">_xlfn.IFS(AND($U24&lt;&gt;"",Z24&lt;&gt;""),ABS($U24-Z24),AND($U24="",Z24=""),"",OR($U24&lt;&gt;"",Z24&lt;&gt;""),"-")</f>
        <v>#N/A</v>
      </c>
      <c r="CQ24" s="121" t="e" cm="1">
        <f t="array" ref="CQ24">_xlfn.IFS(AND($V24&lt;&gt;"",W24&lt;&gt;""),ABS($V24-W24),AND($V24="",W24=""),"",OR($V24&lt;&gt;"",W24&lt;&gt;""),"-")</f>
        <v>#N/A</v>
      </c>
      <c r="CR24" s="120" t="e" cm="1">
        <f t="array" ref="CR24">_xlfn.IFS(AND($V24&lt;&gt;"",X24&lt;&gt;""),ABS($V24-X24),AND($V24="",X24=""),"",OR($V24&lt;&gt;"",X24&lt;&gt;""),"-")</f>
        <v>#N/A</v>
      </c>
      <c r="CS24" s="120" t="e" cm="1">
        <f t="array" ref="CS24">_xlfn.IFS(AND($V24&lt;&gt;"",Y24&lt;&gt;""),ABS($V24-Y24),AND($V24="",Y24=""),"",OR($V24&lt;&gt;"",Y24&lt;&gt;""),"-")</f>
        <v>#N/A</v>
      </c>
      <c r="CT24" s="120" t="e" cm="1">
        <f t="array" ref="CT24">_xlfn.IFS(AND($V24&lt;&gt;"",Z24&lt;&gt;""),ABS($V24-Z24),AND($V24="",Z24=""),"",OR($V24&lt;&gt;"",Z24&lt;&gt;""),"-")</f>
        <v>#N/A</v>
      </c>
      <c r="CU24" s="121" t="e" cm="1">
        <f t="array" ref="CU24">_xlfn.IFS(AND($W24&lt;&gt;"",X24&lt;&gt;""),ABS($W24-X24),AND($W24="",X24=""),"",OR($W24&lt;&gt;"",X24&lt;&gt;""),"-")</f>
        <v>#N/A</v>
      </c>
      <c r="CV24" s="120" t="e" cm="1">
        <f t="array" ref="CV24">_xlfn.IFS(AND($W24&lt;&gt;"",Y24&lt;&gt;""),ABS($W24-Y24),AND($W24="",Y24=""),"",OR($W24&lt;&gt;"",Y24&lt;&gt;""),"-")</f>
        <v>#N/A</v>
      </c>
      <c r="CW24" s="120" t="e" cm="1">
        <f t="array" ref="CW24">_xlfn.IFS(AND($W24&lt;&gt;"",Z24&lt;&gt;""),ABS($W24-Z24),AND($W24="",Z24=""),"",OR($W24&lt;&gt;"",Z24&lt;&gt;""),"-")</f>
        <v>#N/A</v>
      </c>
      <c r="CX24" s="121" t="e" cm="1">
        <f t="array" ref="CX24">_xlfn.IFS(AND($X24&lt;&gt;"",Y24&lt;&gt;""),ABS($X24-Y24),AND($X24="",Y24=""),"",OR($X24&lt;&gt;"",Y24&lt;&gt;""),"-")</f>
        <v>#N/A</v>
      </c>
      <c r="CY24" s="120" t="e" cm="1">
        <f t="array" ref="CY24">_xlfn.IFS(AND($X24&lt;&gt;"",Z24&lt;&gt;""),ABS($X24-Z24),AND($X24="",Z24=""),"",OR($X24&lt;&gt;"",Z24&lt;&gt;""),"-")</f>
        <v>#N/A</v>
      </c>
      <c r="CZ24" s="121" t="e" cm="1">
        <f t="array" ref="CZ24">_xlfn.IFS(AND($Y24&lt;&gt;"",Z24&lt;&gt;""),ABS($Y24-Z24),AND($Y24="",Z24=""),"",OR($Y24&lt;&gt;"",Z24&lt;&gt;""),"-")</f>
        <v>#N/A</v>
      </c>
    </row>
    <row r="25" spans="1:104" x14ac:dyDescent="0.2">
      <c r="A25" s="260" t="s">
        <v>40</v>
      </c>
      <c r="B25" s="259" t="e">
        <f>VLOOKUP($A25,Merged_couplings!$B:$BU,MATCH(B$1,Merged_couplings!$B$1:$BU$1,0),FALSE)</f>
        <v>#N/A</v>
      </c>
      <c r="C25" s="258" t="e">
        <f>VLOOKUP($A25,Merged_couplings!$B:$BU,MATCH(C$1,Merged_couplings!$B$1:$BU$1,0),FALSE)</f>
        <v>#N/A</v>
      </c>
      <c r="D25" s="258" t="e">
        <f>VLOOKUP($A25,Merged_couplings!$B:$BU,MATCH(D$1,Merged_couplings!$B$1:$BU$1,0),FALSE)</f>
        <v>#N/A</v>
      </c>
      <c r="E25" s="258" t="e">
        <f>VLOOKUP($A25,Merged_couplings!$B:$BU,MATCH(E$1,Merged_couplings!$B$1:$BU$1,0),FALSE)</f>
        <v>#N/A</v>
      </c>
      <c r="F25" s="258" t="e">
        <f>VLOOKUP($A25,Merged_couplings!$B:$BU,MATCH(F$1,Merged_couplings!$B$1:$BU$1,0),FALSE)</f>
        <v>#N/A</v>
      </c>
      <c r="G25" s="258" t="e">
        <f>VLOOKUP($A25,Merged_couplings!$B:$BU,MATCH(G$1,Merged_couplings!$B$1:$BU$1,0),FALSE)</f>
        <v>#N/A</v>
      </c>
      <c r="H25" s="258" t="e">
        <f>VLOOKUP($A25,Merged_couplings!$B:$BU,MATCH(H$1,Merged_couplings!$B$1:$BU$1,0),FALSE)</f>
        <v>#N/A</v>
      </c>
      <c r="I25" s="258" t="e">
        <f>VLOOKUP($A25,Merged_couplings!$B:$BU,MATCH(I$1,Merged_couplings!$B$1:$BU$1,0),FALSE)</f>
        <v>#N/A</v>
      </c>
      <c r="J25" s="258" t="e">
        <f>VLOOKUP($A25,Merged_couplings!$B:$BU,MATCH(J$1,Merged_couplings!$B$1:$BU$1,0),FALSE)</f>
        <v>#N/A</v>
      </c>
      <c r="K25" s="258" t="e">
        <f>VLOOKUP($A25,Merged_couplings!$B:$BU,MATCH(K$1,Merged_couplings!$B$1:$BU$1,0),FALSE)</f>
        <v>#N/A</v>
      </c>
      <c r="L25" s="258" t="e">
        <f>VLOOKUP($A25,Merged_couplings!$B:$BU,MATCH(L$1,Merged_couplings!$B$1:$BU$1,0),FALSE)</f>
        <v>#N/A</v>
      </c>
      <c r="M25" s="258" t="e">
        <f>VLOOKUP($A25,Merged_couplings!$B:$BU,MATCH(M$1,Merged_couplings!$B$1:$BU$1,0),FALSE)</f>
        <v>#N/A</v>
      </c>
      <c r="N25" s="121" t="e">
        <f>IF(OR(B25="BIG",B25="BI-",B25="B-G"),VLOOKUP($A25,Merged_couplings!$B:$BU,MATCH(N$1,Merged_couplings!$B$1:$BU$1,0),FALSE),"")</f>
        <v>#N/A</v>
      </c>
      <c r="P25" s="120" t="e">
        <f>IF(OR(C25="BIG",C25="BI-",C25="B-G"),VLOOKUP($A25,Merged_couplings!$B:$BU,MATCH(P$1,Merged_couplings!$B$1:$BU$1,0),FALSE),"")</f>
        <v>#N/A</v>
      </c>
      <c r="Q25" s="120" t="e">
        <f>IF(OR(D25="BIG",D25="BI-",D25="B-G"),VLOOKUP($A25,Merged_couplings!$B:$BU,MATCH(Q$1,Merged_couplings!$B$1:$BU$1,0),FALSE),"")</f>
        <v>#N/A</v>
      </c>
      <c r="R25" s="120" t="e">
        <f>IF(OR(E25="BIG",E25="BI-",E25="B-G"),VLOOKUP($A25,Merged_couplings!$B:$BU,MATCH(R$1,Merged_couplings!$B$1:$BU$1,0),FALSE),"")</f>
        <v>#N/A</v>
      </c>
      <c r="S25" s="120" t="e">
        <f>IF(OR(F25="BIG",F25="BI-",F25="B-G"),VLOOKUP($A25,Merged_couplings!$B:$BU,MATCH(S$1,Merged_couplings!$B$1:$BU$1,0),FALSE),"")</f>
        <v>#N/A</v>
      </c>
      <c r="T25" s="120" t="e">
        <f>IF(OR(G25="BIG",G25="BI-",G25="B-G"),VLOOKUP($A25,Merged_couplings!$B:$BU,MATCH(T$1,Merged_couplings!$B$1:$BU$1,0),FALSE),"")</f>
        <v>#N/A</v>
      </c>
      <c r="U25" s="120" t="e">
        <f>IF(OR(H25="BIG",H25="BI-",H25="B-G"),VLOOKUP($A25,Merged_couplings!$B:$BU,MATCH(U$1,Merged_couplings!$B$1:$BU$1,0),FALSE),"")</f>
        <v>#N/A</v>
      </c>
      <c r="V25" s="120" t="e">
        <f>IF(OR(I25="BIG",I25="BI-",I25="B-G"),VLOOKUP($A25,Merged_couplings!$B:$BU,MATCH(V$1,Merged_couplings!$B$1:$BU$1,0),FALSE),"")</f>
        <v>#N/A</v>
      </c>
      <c r="W25" s="120" t="e">
        <f>IF(OR(J25="BIG",J25="BI-",J25="B-G"),VLOOKUP($A25,Merged_couplings!$B:$BU,MATCH(W$1,Merged_couplings!$B$1:$BU$1,0),FALSE),"")</f>
        <v>#N/A</v>
      </c>
      <c r="X25" s="120" t="e">
        <f>IF(OR(K25="BIG",K25="BI-",K25="B-G"),VLOOKUP($A25,Merged_couplings!$B:$BU,MATCH(X$1,Merged_couplings!$B$1:$BU$1,0),FALSE),"")</f>
        <v>#N/A</v>
      </c>
      <c r="Y25" s="120" t="e">
        <f>IF(OR(L25="BIG",L25="BI-",L25="B-G"),VLOOKUP($A25,Merged_couplings!$B:$BU,MATCH(Y$1,Merged_couplings!$B$1:$BU$1,0),FALSE),"")</f>
        <v>#N/A</v>
      </c>
      <c r="Z25" s="120" t="e">
        <f>IF(OR(M25="BIG",M25="BI-",M25="B-G"),VLOOKUP($A25,Merged_couplings!$B:$BU,MATCH(Z$1,Merged_couplings!$B$1:$BU$1,0),FALSE),"")</f>
        <v>#N/A</v>
      </c>
      <c r="AA25" s="123"/>
      <c r="AB25" s="340" t="e" cm="1">
        <f t="array" ref="AB25">_xlfn.IFS(AND($N25&lt;&gt;"",P25&lt;&gt;""),ABS($N25-P25),AND($N25="",P25=""),"",OR($N25&lt;&gt;"",P25&lt;&gt;""),"-")</f>
        <v>#N/A</v>
      </c>
      <c r="AC25" s="122" t="e" cm="1">
        <f t="array" ref="AC25">_xlfn.IFS(AND($N25&lt;&gt;"",Q25&lt;&gt;""),ABS($N25-Q25),AND($N25="",Q25=""),"",OR($N25&lt;&gt;"",Q25&lt;&gt;""),"-")</f>
        <v>#N/A</v>
      </c>
      <c r="AD25" s="122" t="e" cm="1">
        <f t="array" ref="AD25">_xlfn.IFS(AND($N25&lt;&gt;"",R25&lt;&gt;""),ABS($N25-R25),AND($N25="",R25=""),"",OR($N25&lt;&gt;"",R25&lt;&gt;""),"-")</f>
        <v>#N/A</v>
      </c>
      <c r="AE25" s="122" t="e" cm="1">
        <f t="array" ref="AE25">_xlfn.IFS(AND($N25&lt;&gt;"",S25&lt;&gt;""),ABS($N25-S25),AND($N25="",S25=""),"",OR($N25&lt;&gt;"",S25&lt;&gt;""),"-")</f>
        <v>#N/A</v>
      </c>
      <c r="AF25" s="122" t="e" cm="1">
        <f t="array" ref="AF25">_xlfn.IFS(AND($N25&lt;&gt;"",T25&lt;&gt;""),ABS($N25-T25),AND($N25="",T25=""),"",OR($N25&lt;&gt;"",T25&lt;&gt;""),"-")</f>
        <v>#N/A</v>
      </c>
      <c r="AG25" s="122" t="e" cm="1">
        <f t="array" ref="AG25">_xlfn.IFS(AND($N25&lt;&gt;"",U25&lt;&gt;""),ABS($N25-U25),AND($N25="",U25=""),"",OR($N25&lt;&gt;"",U25&lt;&gt;""),"-")</f>
        <v>#N/A</v>
      </c>
      <c r="AH25" s="122" t="e" cm="1">
        <f t="array" ref="AH25">_xlfn.IFS(AND($N25&lt;&gt;"",V25&lt;&gt;""),ABS($N25-V25),AND($N25="",V25=""),"",OR($N25&lt;&gt;"",V25&lt;&gt;""),"-")</f>
        <v>#N/A</v>
      </c>
      <c r="AI25" s="122" t="e" cm="1">
        <f t="array" ref="AI25">_xlfn.IFS(AND($N25&lt;&gt;"",W25&lt;&gt;""),ABS($N25-W25),AND($N25="",W25=""),"",OR($N25&lt;&gt;"",W25&lt;&gt;""),"-")</f>
        <v>#N/A</v>
      </c>
      <c r="AJ25" s="122" t="e" cm="1">
        <f t="array" ref="AJ25">_xlfn.IFS(AND($N25&lt;&gt;"",X25&lt;&gt;""),ABS($N25-X25),AND($N25="",X25=""),"",OR($N25&lt;&gt;"",X25&lt;&gt;""),"-")</f>
        <v>#N/A</v>
      </c>
      <c r="AK25" s="122" t="e" cm="1">
        <f t="array" ref="AK25">_xlfn.IFS(AND($N25&lt;&gt;"",Y25&lt;&gt;""),ABS($N25-Y25),AND($N25="",Y25=""),"",OR($N25&lt;&gt;"",Y25&lt;&gt;""),"-")</f>
        <v>#N/A</v>
      </c>
      <c r="AL25" s="122" t="e" cm="1">
        <f t="array" ref="AL25">_xlfn.IFS(AND($N25&lt;&gt;"",Z25&lt;&gt;""),ABS($N25-Z25),AND($N25="",Z25=""),"",OR($N25&lt;&gt;"",Z25&lt;&gt;""),"-")</f>
        <v>#N/A</v>
      </c>
      <c r="AM25" s="340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1" t="e" cm="1">
        <f t="array" ref="AX25">_xlfn.IFS(AND($P25&lt;&gt;"",Q25&lt;&gt;""),ABS($P25-Q25),AND($P25="",Q25=""),"",OR($P25&lt;&gt;"",Q25&lt;&gt;""),"-")</f>
        <v>#N/A</v>
      </c>
      <c r="AY25" s="120" t="e" cm="1">
        <f t="array" ref="AY25">_xlfn.IFS(AND($P25&lt;&gt;"",R25&lt;&gt;""),ABS($P25-R25),AND($P25="",R25=""),"",OR($P25&lt;&gt;"",R25&lt;&gt;""),"-")</f>
        <v>#N/A</v>
      </c>
      <c r="AZ25" s="120" t="e" cm="1">
        <f t="array" ref="AZ25">_xlfn.IFS(AND($P25&lt;&gt;"",S25&lt;&gt;""),ABS($P25-S25),AND($P25="",S25=""),"",OR($P25&lt;&gt;"",S25&lt;&gt;""),"-")</f>
        <v>#N/A</v>
      </c>
      <c r="BA25" s="120" t="e" cm="1">
        <f t="array" ref="BA25">_xlfn.IFS(AND($P25&lt;&gt;"",T25&lt;&gt;""),ABS($P25-T25),AND($P25="",T25=""),"",OR($P25&lt;&gt;"",T25&lt;&gt;""),"-")</f>
        <v>#N/A</v>
      </c>
      <c r="BB25" s="120" t="e" cm="1">
        <f t="array" ref="BB25">_xlfn.IFS(AND($P25&lt;&gt;"",U25&lt;&gt;""),ABS($P25-U25),AND($P25="",U25=""),"",OR($P25&lt;&gt;"",U25&lt;&gt;""),"-")</f>
        <v>#N/A</v>
      </c>
      <c r="BC25" s="120" t="e" cm="1">
        <f t="array" ref="BC25">_xlfn.IFS(AND($P25&lt;&gt;"",V25&lt;&gt;""),ABS($P25-V25),AND($P25="",V25=""),"",OR($P25&lt;&gt;"",V25&lt;&gt;""),"-")</f>
        <v>#N/A</v>
      </c>
      <c r="BD25" s="120" t="e" cm="1">
        <f t="array" ref="BD25">_xlfn.IFS(AND($P25&lt;&gt;"",W25&lt;&gt;""),ABS($P25-W25),AND($P25="",W25=""),"",OR($P25&lt;&gt;"",W25&lt;&gt;""),"-")</f>
        <v>#N/A</v>
      </c>
      <c r="BE25" s="120" t="e" cm="1">
        <f t="array" ref="BE25">_xlfn.IFS(AND($P25&lt;&gt;"",X25&lt;&gt;""),ABS($P25-X25),AND($P25="",X25=""),"",OR($P25&lt;&gt;"",X25&lt;&gt;""),"-")</f>
        <v>#N/A</v>
      </c>
      <c r="BF25" s="120" t="e" cm="1">
        <f t="array" ref="BF25">_xlfn.IFS(AND($P25&lt;&gt;"",Y25&lt;&gt;""),ABS($P25-Y25),AND($P25="",Y25=""),"",OR($P25&lt;&gt;"",Y25&lt;&gt;""),"-")</f>
        <v>#N/A</v>
      </c>
      <c r="BG25" s="120" t="e" cm="1">
        <f t="array" ref="BG25">_xlfn.IFS(AND($P25&lt;&gt;"",Z25&lt;&gt;""),ABS($P25-Z25),AND($P25="",Z25=""),"",OR($P25&lt;&gt;"",Z25&lt;&gt;""),"-")</f>
        <v>#N/A</v>
      </c>
      <c r="BH25" s="121" t="e" cm="1">
        <f t="array" ref="BH25">_xlfn.IFS(AND($Q25&lt;&gt;"",R25&lt;&gt;""),ABS($Q25-R25),AND($Q25="",R25=""),"",OR($Q25&lt;&gt;"",R25&lt;&gt;""),"-")</f>
        <v>#N/A</v>
      </c>
      <c r="BI25" s="120" t="e" cm="1">
        <f t="array" ref="BI25">_xlfn.IFS(AND($Q25&lt;&gt;"",S25&lt;&gt;""),ABS($Q25-S25),AND($Q25="",S25=""),"",OR($Q25&lt;&gt;"",S25&lt;&gt;""),"-")</f>
        <v>#N/A</v>
      </c>
      <c r="BJ25" s="120" t="e" cm="1">
        <f t="array" ref="BJ25">_xlfn.IFS(AND($Q25&lt;&gt;"",T25&lt;&gt;""),ABS($Q25-T25),AND($Q25="",T25=""),"",OR($Q25&lt;&gt;"",T25&lt;&gt;""),"-")</f>
        <v>#N/A</v>
      </c>
      <c r="BK25" s="120" t="e" cm="1">
        <f t="array" ref="BK25">_xlfn.IFS(AND($Q25&lt;&gt;"",U25&lt;&gt;""),ABS($Q25-U25),AND($Q25="",U25=""),"",OR($Q25&lt;&gt;"",U25&lt;&gt;""),"-")</f>
        <v>#N/A</v>
      </c>
      <c r="BL25" s="120" t="e" cm="1">
        <f t="array" ref="BL25">_xlfn.IFS(AND($Q25&lt;&gt;"",V25&lt;&gt;""),ABS($Q25-V25),AND($Q25="",V25=""),"",OR($Q25&lt;&gt;"",V25&lt;&gt;""),"-")</f>
        <v>#N/A</v>
      </c>
      <c r="BM25" s="120" t="e" cm="1">
        <f t="array" ref="BM25">_xlfn.IFS(AND($Q25&lt;&gt;"",W25&lt;&gt;""),ABS($Q25-W25),AND($Q25="",W25=""),"",OR($Q25&lt;&gt;"",W25&lt;&gt;""),"-")</f>
        <v>#N/A</v>
      </c>
      <c r="BN25" s="120" t="e" cm="1">
        <f t="array" ref="BN25">_xlfn.IFS(AND($Q25&lt;&gt;"",X25&lt;&gt;""),ABS($Q25-X25),AND($Q25="",X25=""),"",OR($Q25&lt;&gt;"",X25&lt;&gt;""),"-")</f>
        <v>#N/A</v>
      </c>
      <c r="BO25" s="120" t="e" cm="1">
        <f t="array" ref="BO25">_xlfn.IFS(AND($Q25&lt;&gt;"",Y25&lt;&gt;""),ABS($Q25-Y25),AND($Q25="",Y25=""),"",OR($Q25&lt;&gt;"",Y25&lt;&gt;""),"-")</f>
        <v>#N/A</v>
      </c>
      <c r="BP25" s="120" t="e" cm="1">
        <f t="array" ref="BP25">_xlfn.IFS(AND($Q25&lt;&gt;"",Z25&lt;&gt;""),ABS($Q25-Z25),AND($Q25="",Z25=""),"",OR($Q25&lt;&gt;"",Z25&lt;&gt;""),"-")</f>
        <v>#N/A</v>
      </c>
      <c r="BQ25" s="121" t="e" cm="1">
        <f t="array" ref="BQ25">_xlfn.IFS(AND($R25&lt;&gt;"",S25&lt;&gt;""),ABS($R25-S25),AND($R25="",S25=""),"",OR($R25&lt;&gt;"",S25&lt;&gt;""),"-")</f>
        <v>#N/A</v>
      </c>
      <c r="BR25" s="120" t="e" cm="1">
        <f t="array" ref="BR25">_xlfn.IFS(AND($R25&lt;&gt;"",T25&lt;&gt;""),ABS($R25-T25),AND($R25="",T25=""),"",OR($R25&lt;&gt;"",T25&lt;&gt;""),"-")</f>
        <v>#N/A</v>
      </c>
      <c r="BS25" s="120" t="e" cm="1">
        <f t="array" ref="BS25">_xlfn.IFS(AND($R25&lt;&gt;"",U25&lt;&gt;""),ABS($R25-U25),AND($R25="",U25=""),"",OR($R25&lt;&gt;"",U25&lt;&gt;""),"-")</f>
        <v>#N/A</v>
      </c>
      <c r="BT25" s="120" t="e" cm="1">
        <f t="array" ref="BT25">_xlfn.IFS(AND($R25&lt;&gt;"",V25&lt;&gt;""),ABS($R25-V25),AND($R25="",V25=""),"",OR($R25&lt;&gt;"",V25&lt;&gt;""),"-")</f>
        <v>#N/A</v>
      </c>
      <c r="BU25" s="120" t="e" cm="1">
        <f t="array" ref="BU25">_xlfn.IFS(AND($R25&lt;&gt;"",W25&lt;&gt;""),ABS($R25-W25),AND($R25="",W25=""),"",OR($R25&lt;&gt;"",W25&lt;&gt;""),"-")</f>
        <v>#N/A</v>
      </c>
      <c r="BV25" s="120" t="e" cm="1">
        <f t="array" ref="BV25">_xlfn.IFS(AND($R25&lt;&gt;"",X25&lt;&gt;""),ABS($R25-X25),AND($R25="",X25=""),"",OR($R25&lt;&gt;"",X25&lt;&gt;""),"-")</f>
        <v>#N/A</v>
      </c>
      <c r="BW25" s="120" t="e" cm="1">
        <f t="array" ref="BW25">_xlfn.IFS(AND($R25&lt;&gt;"",Y25&lt;&gt;""),ABS($R25-Y25),AND($R25="",Y25=""),"",OR($R25&lt;&gt;"",Y25&lt;&gt;""),"-")</f>
        <v>#N/A</v>
      </c>
      <c r="BX25" s="120" t="e" cm="1">
        <f t="array" ref="BX25">_xlfn.IFS(AND($R25&lt;&gt;"",Z25&lt;&gt;""),ABS($R25-Z25),AND($R25="",Z25=""),"",OR($R25&lt;&gt;"",Z25&lt;&gt;""),"-")</f>
        <v>#N/A</v>
      </c>
      <c r="BY25" s="121" t="e" cm="1">
        <f t="array" ref="BY25">_xlfn.IFS(AND($S25&lt;&gt;"",T25&lt;&gt;""),ABS($S25-T25),AND($S25="",T25=""),"",OR($S25&lt;&gt;"",T25&lt;&gt;""),"-")</f>
        <v>#N/A</v>
      </c>
      <c r="BZ25" s="120" t="e" cm="1">
        <f t="array" ref="BZ25">_xlfn.IFS(AND($S25&lt;&gt;"",U25&lt;&gt;""),ABS($S25-U25),AND($S25="",U25=""),"",OR($S25&lt;&gt;"",U25&lt;&gt;""),"-")</f>
        <v>#N/A</v>
      </c>
      <c r="CA25" s="120" t="e" cm="1">
        <f t="array" ref="CA25">_xlfn.IFS(AND($S25&lt;&gt;"",V25&lt;&gt;""),ABS($S25-V25),AND($S25="",V25=""),"",OR($S25&lt;&gt;"",V25&lt;&gt;""),"-")</f>
        <v>#N/A</v>
      </c>
      <c r="CB25" s="120" t="e" cm="1">
        <f t="array" ref="CB25">_xlfn.IFS(AND($S25&lt;&gt;"",W25&lt;&gt;""),ABS($S25-W25),AND($S25="",W25=""),"",OR($S25&lt;&gt;"",W25&lt;&gt;""),"-")</f>
        <v>#N/A</v>
      </c>
      <c r="CC25" s="120" t="e" cm="1">
        <f t="array" ref="CC25">_xlfn.IFS(AND($S25&lt;&gt;"",X25&lt;&gt;""),ABS($S25-X25),AND($S25="",X25=""),"",OR($S25&lt;&gt;"",X25&lt;&gt;""),"-")</f>
        <v>#N/A</v>
      </c>
      <c r="CD25" s="120" t="e" cm="1">
        <f t="array" ref="CD25">_xlfn.IFS(AND($S25&lt;&gt;"",Y25&lt;&gt;""),ABS($S25-Y25),AND($S25="",Y25=""),"",OR($S25&lt;&gt;"",Y25&lt;&gt;""),"-")</f>
        <v>#N/A</v>
      </c>
      <c r="CE25" s="120" t="e" cm="1">
        <f t="array" ref="CE25">_xlfn.IFS(AND($S25&lt;&gt;"",Z25&lt;&gt;""),ABS($S25-Z25),AND($S25="",Z25=""),"",OR($S25&lt;&gt;"",Z25&lt;&gt;""),"-")</f>
        <v>#N/A</v>
      </c>
      <c r="CF25" s="121" t="e" cm="1">
        <f t="array" ref="CF25">_xlfn.IFS(AND($T25&lt;&gt;"",U25&lt;&gt;""),ABS($T25-U25),AND($T25="",U25=""),"",OR($T25&lt;&gt;"",U25&lt;&gt;""),"-")</f>
        <v>#N/A</v>
      </c>
      <c r="CG25" s="120" t="e" cm="1">
        <f t="array" ref="CG25">_xlfn.IFS(AND($T25&lt;&gt;"",V25&lt;&gt;""),ABS($T25-V25),AND($T25="",V25=""),"",OR($T25&lt;&gt;"",V25&lt;&gt;""),"-")</f>
        <v>#N/A</v>
      </c>
      <c r="CH25" s="120" t="e" cm="1">
        <f t="array" ref="CH25">_xlfn.IFS(AND($T25&lt;&gt;"",W25&lt;&gt;""),ABS($T25-W25),AND($T25="",W25=""),"",OR($T25&lt;&gt;"",W25&lt;&gt;""),"-")</f>
        <v>#N/A</v>
      </c>
      <c r="CI25" s="120" t="e" cm="1">
        <f t="array" ref="CI25">_xlfn.IFS(AND($T25&lt;&gt;"",X25&lt;&gt;""),ABS($T25-X25),AND($T25="",X25=""),"",OR($T25&lt;&gt;"",X25&lt;&gt;""),"-")</f>
        <v>#N/A</v>
      </c>
      <c r="CJ25" s="120" t="e" cm="1">
        <f t="array" ref="CJ25">_xlfn.IFS(AND($T25&lt;&gt;"",Y25&lt;&gt;""),ABS($T25-Y25),AND($T25="",Y25=""),"",OR($T25&lt;&gt;"",Y25&lt;&gt;""),"-")</f>
        <v>#N/A</v>
      </c>
      <c r="CK25" s="120" t="e" cm="1">
        <f t="array" ref="CK25">_xlfn.IFS(AND($T25&lt;&gt;"",Z25&lt;&gt;""),ABS($T25-Z25),AND($T25="",Z25=""),"",OR($T25&lt;&gt;"",Z25&lt;&gt;""),"-")</f>
        <v>#N/A</v>
      </c>
      <c r="CL25" s="121" t="e" cm="1">
        <f t="array" ref="CL25">_xlfn.IFS(AND($U25&lt;&gt;"",V25&lt;&gt;""),ABS($U25-V25),AND($U25="",V25=""),"",OR($U25&lt;&gt;"",V25&lt;&gt;""),"-")</f>
        <v>#N/A</v>
      </c>
      <c r="CM25" s="120" t="e" cm="1">
        <f t="array" ref="CM25">_xlfn.IFS(AND($U25&lt;&gt;"",W25&lt;&gt;""),ABS($U25-W25),AND($U25="",W25=""),"",OR($U25&lt;&gt;"",W25&lt;&gt;""),"-")</f>
        <v>#N/A</v>
      </c>
      <c r="CN25" s="120" t="e" cm="1">
        <f t="array" ref="CN25">_xlfn.IFS(AND($U25&lt;&gt;"",X25&lt;&gt;""),ABS($U25-X25),AND($U25="",X25=""),"",OR($U25&lt;&gt;"",X25&lt;&gt;""),"-")</f>
        <v>#N/A</v>
      </c>
      <c r="CO25" s="120" t="e" cm="1">
        <f t="array" ref="CO25">_xlfn.IFS(AND($U25&lt;&gt;"",Y25&lt;&gt;""),ABS($U25-Y25),AND($U25="",Y25=""),"",OR($U25&lt;&gt;"",Y25&lt;&gt;""),"-")</f>
        <v>#N/A</v>
      </c>
      <c r="CP25" s="120" t="e" cm="1">
        <f t="array" ref="CP25">_xlfn.IFS(AND($U25&lt;&gt;"",Z25&lt;&gt;""),ABS($U25-Z25),AND($U25="",Z25=""),"",OR($U25&lt;&gt;"",Z25&lt;&gt;""),"-")</f>
        <v>#N/A</v>
      </c>
      <c r="CQ25" s="121" t="e" cm="1">
        <f t="array" ref="CQ25">_xlfn.IFS(AND($V25&lt;&gt;"",W25&lt;&gt;""),ABS($V25-W25),AND($V25="",W25=""),"",OR($V25&lt;&gt;"",W25&lt;&gt;""),"-")</f>
        <v>#N/A</v>
      </c>
      <c r="CR25" s="120" t="e" cm="1">
        <f t="array" ref="CR25">_xlfn.IFS(AND($V25&lt;&gt;"",X25&lt;&gt;""),ABS($V25-X25),AND($V25="",X25=""),"",OR($V25&lt;&gt;"",X25&lt;&gt;""),"-")</f>
        <v>#N/A</v>
      </c>
      <c r="CS25" s="120" t="e" cm="1">
        <f t="array" ref="CS25">_xlfn.IFS(AND($V25&lt;&gt;"",Y25&lt;&gt;""),ABS($V25-Y25),AND($V25="",Y25=""),"",OR($V25&lt;&gt;"",Y25&lt;&gt;""),"-")</f>
        <v>#N/A</v>
      </c>
      <c r="CT25" s="120" t="e" cm="1">
        <f t="array" ref="CT25">_xlfn.IFS(AND($V25&lt;&gt;"",Z25&lt;&gt;""),ABS($V25-Z25),AND($V25="",Z25=""),"",OR($V25&lt;&gt;"",Z25&lt;&gt;""),"-")</f>
        <v>#N/A</v>
      </c>
      <c r="CU25" s="121" t="e" cm="1">
        <f t="array" ref="CU25">_xlfn.IFS(AND($W25&lt;&gt;"",X25&lt;&gt;""),ABS($W25-X25),AND($W25="",X25=""),"",OR($W25&lt;&gt;"",X25&lt;&gt;""),"-")</f>
        <v>#N/A</v>
      </c>
      <c r="CV25" s="120" t="e" cm="1">
        <f t="array" ref="CV25">_xlfn.IFS(AND($W25&lt;&gt;"",Y25&lt;&gt;""),ABS($W25-Y25),AND($W25="",Y25=""),"",OR($W25&lt;&gt;"",Y25&lt;&gt;""),"-")</f>
        <v>#N/A</v>
      </c>
      <c r="CW25" s="120" t="e" cm="1">
        <f t="array" ref="CW25">_xlfn.IFS(AND($W25&lt;&gt;"",Z25&lt;&gt;""),ABS($W25-Z25),AND($W25="",Z25=""),"",OR($W25&lt;&gt;"",Z25&lt;&gt;""),"-")</f>
        <v>#N/A</v>
      </c>
      <c r="CX25" s="121" t="e" cm="1">
        <f t="array" ref="CX25">_xlfn.IFS(AND($X25&lt;&gt;"",Y25&lt;&gt;""),ABS($X25-Y25),AND($X25="",Y25=""),"",OR($X25&lt;&gt;"",Y25&lt;&gt;""),"-")</f>
        <v>#N/A</v>
      </c>
      <c r="CY25" s="120" t="e" cm="1">
        <f t="array" ref="CY25">_xlfn.IFS(AND($X25&lt;&gt;"",Z25&lt;&gt;""),ABS($X25-Z25),AND($X25="",Z25=""),"",OR($X25&lt;&gt;"",Z25&lt;&gt;""),"-")</f>
        <v>#N/A</v>
      </c>
      <c r="CZ25" s="121" t="e" cm="1">
        <f t="array" ref="CZ25">_xlfn.IFS(AND($Y25&lt;&gt;"",Z25&lt;&gt;""),ABS($Y25-Z25),AND($Y25="",Z25=""),"",OR($Y25&lt;&gt;"",Z25&lt;&gt;""),"-")</f>
        <v>#N/A</v>
      </c>
    </row>
    <row r="26" spans="1:104" x14ac:dyDescent="0.2">
      <c r="A26" s="260" t="s">
        <v>70</v>
      </c>
      <c r="B26" s="259" t="e">
        <f>VLOOKUP($A26,Merged_couplings!$B:$BU,MATCH(B$1,Merged_couplings!$B$1:$BU$1,0),FALSE)</f>
        <v>#N/A</v>
      </c>
      <c r="C26" s="258" t="e">
        <f>VLOOKUP($A26,Merged_couplings!$B:$BU,MATCH(C$1,Merged_couplings!$B$1:$BU$1,0),FALSE)</f>
        <v>#N/A</v>
      </c>
      <c r="D26" s="258" t="e">
        <f>VLOOKUP($A26,Merged_couplings!$B:$BU,MATCH(D$1,Merged_couplings!$B$1:$BU$1,0),FALSE)</f>
        <v>#N/A</v>
      </c>
      <c r="E26" s="258" t="e">
        <f>VLOOKUP($A26,Merged_couplings!$B:$BU,MATCH(E$1,Merged_couplings!$B$1:$BU$1,0),FALSE)</f>
        <v>#N/A</v>
      </c>
      <c r="F26" s="258" t="e">
        <f>VLOOKUP($A26,Merged_couplings!$B:$BU,MATCH(F$1,Merged_couplings!$B$1:$BU$1,0),FALSE)</f>
        <v>#N/A</v>
      </c>
      <c r="G26" s="258" t="e">
        <f>VLOOKUP($A26,Merged_couplings!$B:$BU,MATCH(G$1,Merged_couplings!$B$1:$BU$1,0),FALSE)</f>
        <v>#N/A</v>
      </c>
      <c r="H26" s="258" t="e">
        <f>VLOOKUP($A26,Merged_couplings!$B:$BU,MATCH(H$1,Merged_couplings!$B$1:$BU$1,0),FALSE)</f>
        <v>#N/A</v>
      </c>
      <c r="I26" s="258" t="e">
        <f>VLOOKUP($A26,Merged_couplings!$B:$BU,MATCH(I$1,Merged_couplings!$B$1:$BU$1,0),FALSE)</f>
        <v>#N/A</v>
      </c>
      <c r="J26" s="258" t="e">
        <f>VLOOKUP($A26,Merged_couplings!$B:$BU,MATCH(J$1,Merged_couplings!$B$1:$BU$1,0),FALSE)</f>
        <v>#N/A</v>
      </c>
      <c r="K26" s="258" t="e">
        <f>VLOOKUP($A26,Merged_couplings!$B:$BU,MATCH(K$1,Merged_couplings!$B$1:$BU$1,0),FALSE)</f>
        <v>#N/A</v>
      </c>
      <c r="L26" s="258" t="e">
        <f>VLOOKUP($A26,Merged_couplings!$B:$BU,MATCH(L$1,Merged_couplings!$B$1:$BU$1,0),FALSE)</f>
        <v>#N/A</v>
      </c>
      <c r="M26" s="258" t="e">
        <f>VLOOKUP($A26,Merged_couplings!$B:$BU,MATCH(M$1,Merged_couplings!$B$1:$BU$1,0),FALSE)</f>
        <v>#N/A</v>
      </c>
      <c r="N26" s="121" t="e">
        <f>IF(OR(B26="BIG",B26="BI-",B26="B-G"),VLOOKUP($A26,Merged_couplings!$B:$BU,MATCH(N$1,Merged_couplings!$B$1:$BU$1,0),FALSE),"")</f>
        <v>#N/A</v>
      </c>
      <c r="P26" s="120" t="e">
        <f>IF(OR(C26="BIG",C26="BI-",C26="B-G"),VLOOKUP($A26,Merged_couplings!$B:$BU,MATCH(P$1,Merged_couplings!$B$1:$BU$1,0),FALSE),"")</f>
        <v>#N/A</v>
      </c>
      <c r="Q26" s="120" t="e">
        <f>IF(OR(D26="BIG",D26="BI-",D26="B-G"),VLOOKUP($A26,Merged_couplings!$B:$BU,MATCH(Q$1,Merged_couplings!$B$1:$BU$1,0),FALSE),"")</f>
        <v>#N/A</v>
      </c>
      <c r="R26" s="120" t="e">
        <f>IF(OR(E26="BIG",E26="BI-",E26="B-G"),VLOOKUP($A26,Merged_couplings!$B:$BU,MATCH(R$1,Merged_couplings!$B$1:$BU$1,0),FALSE),"")</f>
        <v>#N/A</v>
      </c>
      <c r="S26" s="120" t="e">
        <f>IF(OR(F26="BIG",F26="BI-",F26="B-G"),VLOOKUP($A26,Merged_couplings!$B:$BU,MATCH(S$1,Merged_couplings!$B$1:$BU$1,0),FALSE),"")</f>
        <v>#N/A</v>
      </c>
      <c r="T26" s="120" t="e">
        <f>IF(OR(G26="BIG",G26="BI-",G26="B-G"),VLOOKUP($A26,Merged_couplings!$B:$BU,MATCH(T$1,Merged_couplings!$B$1:$BU$1,0),FALSE),"")</f>
        <v>#N/A</v>
      </c>
      <c r="U26" s="120" t="e">
        <f>IF(OR(H26="BIG",H26="BI-",H26="B-G"),VLOOKUP($A26,Merged_couplings!$B:$BU,MATCH(U$1,Merged_couplings!$B$1:$BU$1,0),FALSE),"")</f>
        <v>#N/A</v>
      </c>
      <c r="V26" s="120" t="e">
        <f>IF(OR(I26="BIG",I26="BI-",I26="B-G"),VLOOKUP($A26,Merged_couplings!$B:$BU,MATCH(V$1,Merged_couplings!$B$1:$BU$1,0),FALSE),"")</f>
        <v>#N/A</v>
      </c>
      <c r="W26" s="120" t="e">
        <f>IF(OR(J26="BIG",J26="BI-",J26="B-G"),VLOOKUP($A26,Merged_couplings!$B:$BU,MATCH(W$1,Merged_couplings!$B$1:$BU$1,0),FALSE),"")</f>
        <v>#N/A</v>
      </c>
      <c r="X26" s="120" t="e">
        <f>IF(OR(K26="BIG",K26="BI-",K26="B-G"),VLOOKUP($A26,Merged_couplings!$B:$BU,MATCH(X$1,Merged_couplings!$B$1:$BU$1,0),FALSE),"")</f>
        <v>#N/A</v>
      </c>
      <c r="Y26" s="120" t="e">
        <f>IF(OR(L26="BIG",L26="BI-",L26="B-G"),VLOOKUP($A26,Merged_couplings!$B:$BU,MATCH(Y$1,Merged_couplings!$B$1:$BU$1,0),FALSE),"")</f>
        <v>#N/A</v>
      </c>
      <c r="Z26" s="120" t="e">
        <f>IF(OR(M26="BIG",M26="BI-",M26="B-G"),VLOOKUP($A26,Merged_couplings!$B:$BU,MATCH(Z$1,Merged_couplings!$B$1:$BU$1,0),FALSE),"")</f>
        <v>#N/A</v>
      </c>
      <c r="AA26" s="123"/>
      <c r="AB26" s="340" t="e" cm="1">
        <f t="array" ref="AB26">_xlfn.IFS(AND($N26&lt;&gt;"",P26&lt;&gt;""),ABS($N26-P26),AND($N26="",P26=""),"",OR($N26&lt;&gt;"",P26&lt;&gt;""),"-")</f>
        <v>#N/A</v>
      </c>
      <c r="AC26" s="122" t="e" cm="1">
        <f t="array" ref="AC26">_xlfn.IFS(AND($N26&lt;&gt;"",Q26&lt;&gt;""),ABS($N26-Q26),AND($N26="",Q26=""),"",OR($N26&lt;&gt;"",Q26&lt;&gt;""),"-")</f>
        <v>#N/A</v>
      </c>
      <c r="AD26" s="122" t="e" cm="1">
        <f t="array" ref="AD26">_xlfn.IFS(AND($N26&lt;&gt;"",R26&lt;&gt;""),ABS($N26-R26),AND($N26="",R26=""),"",OR($N26&lt;&gt;"",R26&lt;&gt;""),"-")</f>
        <v>#N/A</v>
      </c>
      <c r="AE26" s="122" t="e" cm="1">
        <f t="array" ref="AE26">_xlfn.IFS(AND($N26&lt;&gt;"",S26&lt;&gt;""),ABS($N26-S26),AND($N26="",S26=""),"",OR($N26&lt;&gt;"",S26&lt;&gt;""),"-")</f>
        <v>#N/A</v>
      </c>
      <c r="AF26" s="122" t="e" cm="1">
        <f t="array" ref="AF26">_xlfn.IFS(AND($N26&lt;&gt;"",T26&lt;&gt;""),ABS($N26-T26),AND($N26="",T26=""),"",OR($N26&lt;&gt;"",T26&lt;&gt;""),"-")</f>
        <v>#N/A</v>
      </c>
      <c r="AG26" s="122" t="e" cm="1">
        <f t="array" ref="AG26">_xlfn.IFS(AND($N26&lt;&gt;"",U26&lt;&gt;""),ABS($N26-U26),AND($N26="",U26=""),"",OR($N26&lt;&gt;"",U26&lt;&gt;""),"-")</f>
        <v>#N/A</v>
      </c>
      <c r="AH26" s="122" t="e" cm="1">
        <f t="array" ref="AH26">_xlfn.IFS(AND($N26&lt;&gt;"",V26&lt;&gt;""),ABS($N26-V26),AND($N26="",V26=""),"",OR($N26&lt;&gt;"",V26&lt;&gt;""),"-")</f>
        <v>#N/A</v>
      </c>
      <c r="AI26" s="122" t="e" cm="1">
        <f t="array" ref="AI26">_xlfn.IFS(AND($N26&lt;&gt;"",W26&lt;&gt;""),ABS($N26-W26),AND($N26="",W26=""),"",OR($N26&lt;&gt;"",W26&lt;&gt;""),"-")</f>
        <v>#N/A</v>
      </c>
      <c r="AJ26" s="122" t="e" cm="1">
        <f t="array" ref="AJ26">_xlfn.IFS(AND($N26&lt;&gt;"",X26&lt;&gt;""),ABS($N26-X26),AND($N26="",X26=""),"",OR($N26&lt;&gt;"",X26&lt;&gt;""),"-")</f>
        <v>#N/A</v>
      </c>
      <c r="AK26" s="122" t="e" cm="1">
        <f t="array" ref="AK26">_xlfn.IFS(AND($N26&lt;&gt;"",Y26&lt;&gt;""),ABS($N26-Y26),AND($N26="",Y26=""),"",OR($N26&lt;&gt;"",Y26&lt;&gt;""),"-")</f>
        <v>#N/A</v>
      </c>
      <c r="AL26" s="122" t="e" cm="1">
        <f t="array" ref="AL26">_xlfn.IFS(AND($N26&lt;&gt;"",Z26&lt;&gt;""),ABS($N26-Z26),AND($N26="",Z26=""),"",OR($N26&lt;&gt;"",Z26&lt;&gt;""),"-")</f>
        <v>#N/A</v>
      </c>
      <c r="AM26" s="340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1" t="e" cm="1">
        <f t="array" ref="AX26">_xlfn.IFS(AND($P26&lt;&gt;"",Q26&lt;&gt;""),ABS($P26-Q26),AND($P26="",Q26=""),"",OR($P26&lt;&gt;"",Q26&lt;&gt;""),"-")</f>
        <v>#N/A</v>
      </c>
      <c r="AY26" s="120" t="e" cm="1">
        <f t="array" ref="AY26">_xlfn.IFS(AND($P26&lt;&gt;"",R26&lt;&gt;""),ABS($P26-R26),AND($P26="",R26=""),"",OR($P26&lt;&gt;"",R26&lt;&gt;""),"-")</f>
        <v>#N/A</v>
      </c>
      <c r="AZ26" s="120" t="e" cm="1">
        <f t="array" ref="AZ26">_xlfn.IFS(AND($P26&lt;&gt;"",S26&lt;&gt;""),ABS($P26-S26),AND($P26="",S26=""),"",OR($P26&lt;&gt;"",S26&lt;&gt;""),"-")</f>
        <v>#N/A</v>
      </c>
      <c r="BA26" s="120" t="e" cm="1">
        <f t="array" ref="BA26">_xlfn.IFS(AND($P26&lt;&gt;"",T26&lt;&gt;""),ABS($P26-T26),AND($P26="",T26=""),"",OR($P26&lt;&gt;"",T26&lt;&gt;""),"-")</f>
        <v>#N/A</v>
      </c>
      <c r="BB26" s="120" t="e" cm="1">
        <f t="array" ref="BB26">_xlfn.IFS(AND($P26&lt;&gt;"",U26&lt;&gt;""),ABS($P26-U26),AND($P26="",U26=""),"",OR($P26&lt;&gt;"",U26&lt;&gt;""),"-")</f>
        <v>#N/A</v>
      </c>
      <c r="BC26" s="120" t="e" cm="1">
        <f t="array" ref="BC26">_xlfn.IFS(AND($P26&lt;&gt;"",V26&lt;&gt;""),ABS($P26-V26),AND($P26="",V26=""),"",OR($P26&lt;&gt;"",V26&lt;&gt;""),"-")</f>
        <v>#N/A</v>
      </c>
      <c r="BD26" s="120" t="e" cm="1">
        <f t="array" ref="BD26">_xlfn.IFS(AND($P26&lt;&gt;"",W26&lt;&gt;""),ABS($P26-W26),AND($P26="",W26=""),"",OR($P26&lt;&gt;"",W26&lt;&gt;""),"-")</f>
        <v>#N/A</v>
      </c>
      <c r="BE26" s="120" t="e" cm="1">
        <f t="array" ref="BE26">_xlfn.IFS(AND($P26&lt;&gt;"",X26&lt;&gt;""),ABS($P26-X26),AND($P26="",X26=""),"",OR($P26&lt;&gt;"",X26&lt;&gt;""),"-")</f>
        <v>#N/A</v>
      </c>
      <c r="BF26" s="120" t="e" cm="1">
        <f t="array" ref="BF26">_xlfn.IFS(AND($P26&lt;&gt;"",Y26&lt;&gt;""),ABS($P26-Y26),AND($P26="",Y26=""),"",OR($P26&lt;&gt;"",Y26&lt;&gt;""),"-")</f>
        <v>#N/A</v>
      </c>
      <c r="BG26" s="120" t="e" cm="1">
        <f t="array" ref="BG26">_xlfn.IFS(AND($P26&lt;&gt;"",Z26&lt;&gt;""),ABS($P26-Z26),AND($P26="",Z26=""),"",OR($P26&lt;&gt;"",Z26&lt;&gt;""),"-")</f>
        <v>#N/A</v>
      </c>
      <c r="BH26" s="121" t="e" cm="1">
        <f t="array" ref="BH26">_xlfn.IFS(AND($Q26&lt;&gt;"",R26&lt;&gt;""),ABS($Q26-R26),AND($Q26="",R26=""),"",OR($Q26&lt;&gt;"",R26&lt;&gt;""),"-")</f>
        <v>#N/A</v>
      </c>
      <c r="BI26" s="120" t="e" cm="1">
        <f t="array" ref="BI26">_xlfn.IFS(AND($Q26&lt;&gt;"",S26&lt;&gt;""),ABS($Q26-S26),AND($Q26="",S26=""),"",OR($Q26&lt;&gt;"",S26&lt;&gt;""),"-")</f>
        <v>#N/A</v>
      </c>
      <c r="BJ26" s="120" t="e" cm="1">
        <f t="array" ref="BJ26">_xlfn.IFS(AND($Q26&lt;&gt;"",T26&lt;&gt;""),ABS($Q26-T26),AND($Q26="",T26=""),"",OR($Q26&lt;&gt;"",T26&lt;&gt;""),"-")</f>
        <v>#N/A</v>
      </c>
      <c r="BK26" s="120" t="e" cm="1">
        <f t="array" ref="BK26">_xlfn.IFS(AND($Q26&lt;&gt;"",U26&lt;&gt;""),ABS($Q26-U26),AND($Q26="",U26=""),"",OR($Q26&lt;&gt;"",U26&lt;&gt;""),"-")</f>
        <v>#N/A</v>
      </c>
      <c r="BL26" s="120" t="e" cm="1">
        <f t="array" ref="BL26">_xlfn.IFS(AND($Q26&lt;&gt;"",V26&lt;&gt;""),ABS($Q26-V26),AND($Q26="",V26=""),"",OR($Q26&lt;&gt;"",V26&lt;&gt;""),"-")</f>
        <v>#N/A</v>
      </c>
      <c r="BM26" s="120" t="e" cm="1">
        <f t="array" ref="BM26">_xlfn.IFS(AND($Q26&lt;&gt;"",W26&lt;&gt;""),ABS($Q26-W26),AND($Q26="",W26=""),"",OR($Q26&lt;&gt;"",W26&lt;&gt;""),"-")</f>
        <v>#N/A</v>
      </c>
      <c r="BN26" s="120" t="e" cm="1">
        <f t="array" ref="BN26">_xlfn.IFS(AND($Q26&lt;&gt;"",X26&lt;&gt;""),ABS($Q26-X26),AND($Q26="",X26=""),"",OR($Q26&lt;&gt;"",X26&lt;&gt;""),"-")</f>
        <v>#N/A</v>
      </c>
      <c r="BO26" s="120" t="e" cm="1">
        <f t="array" ref="BO26">_xlfn.IFS(AND($Q26&lt;&gt;"",Y26&lt;&gt;""),ABS($Q26-Y26),AND($Q26="",Y26=""),"",OR($Q26&lt;&gt;"",Y26&lt;&gt;""),"-")</f>
        <v>#N/A</v>
      </c>
      <c r="BP26" s="120" t="e" cm="1">
        <f t="array" ref="BP26">_xlfn.IFS(AND($Q26&lt;&gt;"",Z26&lt;&gt;""),ABS($Q26-Z26),AND($Q26="",Z26=""),"",OR($Q26&lt;&gt;"",Z26&lt;&gt;""),"-")</f>
        <v>#N/A</v>
      </c>
      <c r="BQ26" s="121" t="e" cm="1">
        <f t="array" ref="BQ26">_xlfn.IFS(AND($R26&lt;&gt;"",S26&lt;&gt;""),ABS($R26-S26),AND($R26="",S26=""),"",OR($R26&lt;&gt;"",S26&lt;&gt;""),"-")</f>
        <v>#N/A</v>
      </c>
      <c r="BR26" s="120" t="e" cm="1">
        <f t="array" ref="BR26">_xlfn.IFS(AND($R26&lt;&gt;"",T26&lt;&gt;""),ABS($R26-T26),AND($R26="",T26=""),"",OR($R26&lt;&gt;"",T26&lt;&gt;""),"-")</f>
        <v>#N/A</v>
      </c>
      <c r="BS26" s="120" t="e" cm="1">
        <f t="array" ref="BS26">_xlfn.IFS(AND($R26&lt;&gt;"",U26&lt;&gt;""),ABS($R26-U26),AND($R26="",U26=""),"",OR($R26&lt;&gt;"",U26&lt;&gt;""),"-")</f>
        <v>#N/A</v>
      </c>
      <c r="BT26" s="120" t="e" cm="1">
        <f t="array" ref="BT26">_xlfn.IFS(AND($R26&lt;&gt;"",V26&lt;&gt;""),ABS($R26-V26),AND($R26="",V26=""),"",OR($R26&lt;&gt;"",V26&lt;&gt;""),"-")</f>
        <v>#N/A</v>
      </c>
      <c r="BU26" s="120" t="e" cm="1">
        <f t="array" ref="BU26">_xlfn.IFS(AND($R26&lt;&gt;"",W26&lt;&gt;""),ABS($R26-W26),AND($R26="",W26=""),"",OR($R26&lt;&gt;"",W26&lt;&gt;""),"-")</f>
        <v>#N/A</v>
      </c>
      <c r="BV26" s="120" t="e" cm="1">
        <f t="array" ref="BV26">_xlfn.IFS(AND($R26&lt;&gt;"",X26&lt;&gt;""),ABS($R26-X26),AND($R26="",X26=""),"",OR($R26&lt;&gt;"",X26&lt;&gt;""),"-")</f>
        <v>#N/A</v>
      </c>
      <c r="BW26" s="120" t="e" cm="1">
        <f t="array" ref="BW26">_xlfn.IFS(AND($R26&lt;&gt;"",Y26&lt;&gt;""),ABS($R26-Y26),AND($R26="",Y26=""),"",OR($R26&lt;&gt;"",Y26&lt;&gt;""),"-")</f>
        <v>#N/A</v>
      </c>
      <c r="BX26" s="120" t="e" cm="1">
        <f t="array" ref="BX26">_xlfn.IFS(AND($R26&lt;&gt;"",Z26&lt;&gt;""),ABS($R26-Z26),AND($R26="",Z26=""),"",OR($R26&lt;&gt;"",Z26&lt;&gt;""),"-")</f>
        <v>#N/A</v>
      </c>
      <c r="BY26" s="121" t="e" cm="1">
        <f t="array" ref="BY26">_xlfn.IFS(AND($S26&lt;&gt;"",T26&lt;&gt;""),ABS($S26-T26),AND($S26="",T26=""),"",OR($S26&lt;&gt;"",T26&lt;&gt;""),"-")</f>
        <v>#N/A</v>
      </c>
      <c r="BZ26" s="120" t="e" cm="1">
        <f t="array" ref="BZ26">_xlfn.IFS(AND($S26&lt;&gt;"",U26&lt;&gt;""),ABS($S26-U26),AND($S26="",U26=""),"",OR($S26&lt;&gt;"",U26&lt;&gt;""),"-")</f>
        <v>#N/A</v>
      </c>
      <c r="CA26" s="120" t="e" cm="1">
        <f t="array" ref="CA26">_xlfn.IFS(AND($S26&lt;&gt;"",V26&lt;&gt;""),ABS($S26-V26),AND($S26="",V26=""),"",OR($S26&lt;&gt;"",V26&lt;&gt;""),"-")</f>
        <v>#N/A</v>
      </c>
      <c r="CB26" s="120" t="e" cm="1">
        <f t="array" ref="CB26">_xlfn.IFS(AND($S26&lt;&gt;"",W26&lt;&gt;""),ABS($S26-W26),AND($S26="",W26=""),"",OR($S26&lt;&gt;"",W26&lt;&gt;""),"-")</f>
        <v>#N/A</v>
      </c>
      <c r="CC26" s="120" t="e" cm="1">
        <f t="array" ref="CC26">_xlfn.IFS(AND($S26&lt;&gt;"",X26&lt;&gt;""),ABS($S26-X26),AND($S26="",X26=""),"",OR($S26&lt;&gt;"",X26&lt;&gt;""),"-")</f>
        <v>#N/A</v>
      </c>
      <c r="CD26" s="120" t="e" cm="1">
        <f t="array" ref="CD26">_xlfn.IFS(AND($S26&lt;&gt;"",Y26&lt;&gt;""),ABS($S26-Y26),AND($S26="",Y26=""),"",OR($S26&lt;&gt;"",Y26&lt;&gt;""),"-")</f>
        <v>#N/A</v>
      </c>
      <c r="CE26" s="120" t="e" cm="1">
        <f t="array" ref="CE26">_xlfn.IFS(AND($S26&lt;&gt;"",Z26&lt;&gt;""),ABS($S26-Z26),AND($S26="",Z26=""),"",OR($S26&lt;&gt;"",Z26&lt;&gt;""),"-")</f>
        <v>#N/A</v>
      </c>
      <c r="CF26" s="121" t="e" cm="1">
        <f t="array" ref="CF26">_xlfn.IFS(AND($T26&lt;&gt;"",U26&lt;&gt;""),ABS($T26-U26),AND($T26="",U26=""),"",OR($T26&lt;&gt;"",U26&lt;&gt;""),"-")</f>
        <v>#N/A</v>
      </c>
      <c r="CG26" s="120" t="e" cm="1">
        <f t="array" ref="CG26">_xlfn.IFS(AND($T26&lt;&gt;"",V26&lt;&gt;""),ABS($T26-V26),AND($T26="",V26=""),"",OR($T26&lt;&gt;"",V26&lt;&gt;""),"-")</f>
        <v>#N/A</v>
      </c>
      <c r="CH26" s="120" t="e" cm="1">
        <f t="array" ref="CH26">_xlfn.IFS(AND($T26&lt;&gt;"",W26&lt;&gt;""),ABS($T26-W26),AND($T26="",W26=""),"",OR($T26&lt;&gt;"",W26&lt;&gt;""),"-")</f>
        <v>#N/A</v>
      </c>
      <c r="CI26" s="120" t="e" cm="1">
        <f t="array" ref="CI26">_xlfn.IFS(AND($T26&lt;&gt;"",X26&lt;&gt;""),ABS($T26-X26),AND($T26="",X26=""),"",OR($T26&lt;&gt;"",X26&lt;&gt;""),"-")</f>
        <v>#N/A</v>
      </c>
      <c r="CJ26" s="120" t="e" cm="1">
        <f t="array" ref="CJ26">_xlfn.IFS(AND($T26&lt;&gt;"",Y26&lt;&gt;""),ABS($T26-Y26),AND($T26="",Y26=""),"",OR($T26&lt;&gt;"",Y26&lt;&gt;""),"-")</f>
        <v>#N/A</v>
      </c>
      <c r="CK26" s="120" t="e" cm="1">
        <f t="array" ref="CK26">_xlfn.IFS(AND($T26&lt;&gt;"",Z26&lt;&gt;""),ABS($T26-Z26),AND($T26="",Z26=""),"",OR($T26&lt;&gt;"",Z26&lt;&gt;""),"-")</f>
        <v>#N/A</v>
      </c>
      <c r="CL26" s="121" t="e" cm="1">
        <f t="array" ref="CL26">_xlfn.IFS(AND($U26&lt;&gt;"",V26&lt;&gt;""),ABS($U26-V26),AND($U26="",V26=""),"",OR($U26&lt;&gt;"",V26&lt;&gt;""),"-")</f>
        <v>#N/A</v>
      </c>
      <c r="CM26" s="120" t="e" cm="1">
        <f t="array" ref="CM26">_xlfn.IFS(AND($U26&lt;&gt;"",W26&lt;&gt;""),ABS($U26-W26),AND($U26="",W26=""),"",OR($U26&lt;&gt;"",W26&lt;&gt;""),"-")</f>
        <v>#N/A</v>
      </c>
      <c r="CN26" s="120" t="e" cm="1">
        <f t="array" ref="CN26">_xlfn.IFS(AND($U26&lt;&gt;"",X26&lt;&gt;""),ABS($U26-X26),AND($U26="",X26=""),"",OR($U26&lt;&gt;"",X26&lt;&gt;""),"-")</f>
        <v>#N/A</v>
      </c>
      <c r="CO26" s="120" t="e" cm="1">
        <f t="array" ref="CO26">_xlfn.IFS(AND($U26&lt;&gt;"",Y26&lt;&gt;""),ABS($U26-Y26),AND($U26="",Y26=""),"",OR($U26&lt;&gt;"",Y26&lt;&gt;""),"-")</f>
        <v>#N/A</v>
      </c>
      <c r="CP26" s="120" t="e" cm="1">
        <f t="array" ref="CP26">_xlfn.IFS(AND($U26&lt;&gt;"",Z26&lt;&gt;""),ABS($U26-Z26),AND($U26="",Z26=""),"",OR($U26&lt;&gt;"",Z26&lt;&gt;""),"-")</f>
        <v>#N/A</v>
      </c>
      <c r="CQ26" s="121" t="e" cm="1">
        <f t="array" ref="CQ26">_xlfn.IFS(AND($V26&lt;&gt;"",W26&lt;&gt;""),ABS($V26-W26),AND($V26="",W26=""),"",OR($V26&lt;&gt;"",W26&lt;&gt;""),"-")</f>
        <v>#N/A</v>
      </c>
      <c r="CR26" s="120" t="e" cm="1">
        <f t="array" ref="CR26">_xlfn.IFS(AND($V26&lt;&gt;"",X26&lt;&gt;""),ABS($V26-X26),AND($V26="",X26=""),"",OR($V26&lt;&gt;"",X26&lt;&gt;""),"-")</f>
        <v>#N/A</v>
      </c>
      <c r="CS26" s="120" t="e" cm="1">
        <f t="array" ref="CS26">_xlfn.IFS(AND($V26&lt;&gt;"",Y26&lt;&gt;""),ABS($V26-Y26),AND($V26="",Y26=""),"",OR($V26&lt;&gt;"",Y26&lt;&gt;""),"-")</f>
        <v>#N/A</v>
      </c>
      <c r="CT26" s="120" t="e" cm="1">
        <f t="array" ref="CT26">_xlfn.IFS(AND($V26&lt;&gt;"",Z26&lt;&gt;""),ABS($V26-Z26),AND($V26="",Z26=""),"",OR($V26&lt;&gt;"",Z26&lt;&gt;""),"-")</f>
        <v>#N/A</v>
      </c>
      <c r="CU26" s="121" t="e" cm="1">
        <f t="array" ref="CU26">_xlfn.IFS(AND($W26&lt;&gt;"",X26&lt;&gt;""),ABS($W26-X26),AND($W26="",X26=""),"",OR($W26&lt;&gt;"",X26&lt;&gt;""),"-")</f>
        <v>#N/A</v>
      </c>
      <c r="CV26" s="120" t="e" cm="1">
        <f t="array" ref="CV26">_xlfn.IFS(AND($W26&lt;&gt;"",Y26&lt;&gt;""),ABS($W26-Y26),AND($W26="",Y26=""),"",OR($W26&lt;&gt;"",Y26&lt;&gt;""),"-")</f>
        <v>#N/A</v>
      </c>
      <c r="CW26" s="120" t="e" cm="1">
        <f t="array" ref="CW26">_xlfn.IFS(AND($W26&lt;&gt;"",Z26&lt;&gt;""),ABS($W26-Z26),AND($W26="",Z26=""),"",OR($W26&lt;&gt;"",Z26&lt;&gt;""),"-")</f>
        <v>#N/A</v>
      </c>
      <c r="CX26" s="121" t="e" cm="1">
        <f t="array" ref="CX26">_xlfn.IFS(AND($X26&lt;&gt;"",Y26&lt;&gt;""),ABS($X26-Y26),AND($X26="",Y26=""),"",OR($X26&lt;&gt;"",Y26&lt;&gt;""),"-")</f>
        <v>#N/A</v>
      </c>
      <c r="CY26" s="120" t="e" cm="1">
        <f t="array" ref="CY26">_xlfn.IFS(AND($X26&lt;&gt;"",Z26&lt;&gt;""),ABS($X26-Z26),AND($X26="",Z26=""),"",OR($X26&lt;&gt;"",Z26&lt;&gt;""),"-")</f>
        <v>#N/A</v>
      </c>
      <c r="CZ26" s="121" t="e" cm="1">
        <f t="array" ref="CZ26">_xlfn.IFS(AND($Y26&lt;&gt;"",Z26&lt;&gt;""),ABS($Y26-Z26),AND($Y26="",Z26=""),"",OR($Y26&lt;&gt;"",Z26&lt;&gt;""),"-")</f>
        <v>#N/A</v>
      </c>
    </row>
    <row r="27" spans="1:104" x14ac:dyDescent="0.2">
      <c r="A27" s="260" t="s">
        <v>172</v>
      </c>
      <c r="B27" s="259" t="e">
        <f>VLOOKUP($A27,Merged_couplings!$B:$BU,MATCH(B$1,Merged_couplings!$B$1:$BU$1,0),FALSE)</f>
        <v>#N/A</v>
      </c>
      <c r="C27" s="258" t="e">
        <f>VLOOKUP($A27,Merged_couplings!$B:$BU,MATCH(C$1,Merged_couplings!$B$1:$BU$1,0),FALSE)</f>
        <v>#N/A</v>
      </c>
      <c r="D27" s="258" t="e">
        <f>VLOOKUP($A27,Merged_couplings!$B:$BU,MATCH(D$1,Merged_couplings!$B$1:$BU$1,0),FALSE)</f>
        <v>#N/A</v>
      </c>
      <c r="E27" s="258" t="e">
        <f>VLOOKUP($A27,Merged_couplings!$B:$BU,MATCH(E$1,Merged_couplings!$B$1:$BU$1,0),FALSE)</f>
        <v>#N/A</v>
      </c>
      <c r="F27" s="258" t="e">
        <f>VLOOKUP($A27,Merged_couplings!$B:$BU,MATCH(F$1,Merged_couplings!$B$1:$BU$1,0),FALSE)</f>
        <v>#N/A</v>
      </c>
      <c r="G27" s="258" t="e">
        <f>VLOOKUP($A27,Merged_couplings!$B:$BU,MATCH(G$1,Merged_couplings!$B$1:$BU$1,0),FALSE)</f>
        <v>#N/A</v>
      </c>
      <c r="H27" s="258" t="e">
        <f>VLOOKUP($A27,Merged_couplings!$B:$BU,MATCH(H$1,Merged_couplings!$B$1:$BU$1,0),FALSE)</f>
        <v>#N/A</v>
      </c>
      <c r="I27" s="258" t="e">
        <f>VLOOKUP($A27,Merged_couplings!$B:$BU,MATCH(I$1,Merged_couplings!$B$1:$BU$1,0),FALSE)</f>
        <v>#N/A</v>
      </c>
      <c r="J27" s="258" t="e">
        <f>VLOOKUP($A27,Merged_couplings!$B:$BU,MATCH(J$1,Merged_couplings!$B$1:$BU$1,0),FALSE)</f>
        <v>#N/A</v>
      </c>
      <c r="K27" s="258" t="e">
        <f>VLOOKUP($A27,Merged_couplings!$B:$BU,MATCH(K$1,Merged_couplings!$B$1:$BU$1,0),FALSE)</f>
        <v>#N/A</v>
      </c>
      <c r="L27" s="258" t="e">
        <f>VLOOKUP($A27,Merged_couplings!$B:$BU,MATCH(L$1,Merged_couplings!$B$1:$BU$1,0),FALSE)</f>
        <v>#N/A</v>
      </c>
      <c r="M27" s="258" t="e">
        <f>VLOOKUP($A27,Merged_couplings!$B:$BU,MATCH(M$1,Merged_couplings!$B$1:$BU$1,0),FALSE)</f>
        <v>#N/A</v>
      </c>
      <c r="N27" s="121" t="e">
        <f>IF(OR(B27="BIG",B27="BI-",B27="B-G"),VLOOKUP($A27,Merged_couplings!$B:$BU,MATCH(N$1,Merged_couplings!$B$1:$BU$1,0),FALSE),"")</f>
        <v>#N/A</v>
      </c>
      <c r="P27" s="120" t="e">
        <f>IF(OR(C27="BIG",C27="BI-",C27="B-G"),VLOOKUP($A27,Merged_couplings!$B:$BU,MATCH(P$1,Merged_couplings!$B$1:$BU$1,0),FALSE),"")</f>
        <v>#N/A</v>
      </c>
      <c r="Q27" s="120" t="e">
        <f>IF(OR(D27="BIG",D27="BI-",D27="B-G"),VLOOKUP($A27,Merged_couplings!$B:$BU,MATCH(Q$1,Merged_couplings!$B$1:$BU$1,0),FALSE),"")</f>
        <v>#N/A</v>
      </c>
      <c r="R27" s="120" t="e">
        <f>IF(OR(E27="BIG",E27="BI-",E27="B-G"),VLOOKUP($A27,Merged_couplings!$B:$BU,MATCH(R$1,Merged_couplings!$B$1:$BU$1,0),FALSE),"")</f>
        <v>#N/A</v>
      </c>
      <c r="S27" s="120" t="e">
        <f>IF(OR(F27="BIG",F27="BI-",F27="B-G"),VLOOKUP($A27,Merged_couplings!$B:$BU,MATCH(S$1,Merged_couplings!$B$1:$BU$1,0),FALSE),"")</f>
        <v>#N/A</v>
      </c>
      <c r="T27" s="120" t="e">
        <f>IF(OR(G27="BIG",G27="BI-",G27="B-G"),VLOOKUP($A27,Merged_couplings!$B:$BU,MATCH(T$1,Merged_couplings!$B$1:$BU$1,0),FALSE),"")</f>
        <v>#N/A</v>
      </c>
      <c r="U27" s="120" t="e">
        <f>IF(OR(H27="BIG",H27="BI-",H27="B-G"),VLOOKUP($A27,Merged_couplings!$B:$BU,MATCH(U$1,Merged_couplings!$B$1:$BU$1,0),FALSE),"")</f>
        <v>#N/A</v>
      </c>
      <c r="V27" s="120" t="e">
        <f>IF(OR(I27="BIG",I27="BI-",I27="B-G"),VLOOKUP($A27,Merged_couplings!$B:$BU,MATCH(V$1,Merged_couplings!$B$1:$BU$1,0),FALSE),"")</f>
        <v>#N/A</v>
      </c>
      <c r="W27" s="120" t="e">
        <f>IF(OR(J27="BIG",J27="BI-",J27="B-G"),VLOOKUP($A27,Merged_couplings!$B:$BU,MATCH(W$1,Merged_couplings!$B$1:$BU$1,0),FALSE),"")</f>
        <v>#N/A</v>
      </c>
      <c r="X27" s="120" t="e">
        <f>IF(OR(K27="BIG",K27="BI-",K27="B-G"),VLOOKUP($A27,Merged_couplings!$B:$BU,MATCH(X$1,Merged_couplings!$B$1:$BU$1,0),FALSE),"")</f>
        <v>#N/A</v>
      </c>
      <c r="Y27" s="120" t="e">
        <f>IF(OR(L27="BIG",L27="BI-",L27="B-G"),VLOOKUP($A27,Merged_couplings!$B:$BU,MATCH(Y$1,Merged_couplings!$B$1:$BU$1,0),FALSE),"")</f>
        <v>#N/A</v>
      </c>
      <c r="Z27" s="120" t="e">
        <f>IF(OR(M27="BIG",M27="BI-",M27="B-G"),VLOOKUP($A27,Merged_couplings!$B:$BU,MATCH(Z$1,Merged_couplings!$B$1:$BU$1,0),FALSE),"")</f>
        <v>#N/A</v>
      </c>
      <c r="AA27" s="123"/>
      <c r="AB27" s="340" t="e" cm="1">
        <f t="array" ref="AB27">_xlfn.IFS(AND($N27&lt;&gt;"",P27&lt;&gt;""),ABS($N27-P27),AND($N27="",P27=""),"",OR($N27&lt;&gt;"",P27&lt;&gt;""),"-")</f>
        <v>#N/A</v>
      </c>
      <c r="AC27" s="122" t="e" cm="1">
        <f t="array" ref="AC27">_xlfn.IFS(AND($N27&lt;&gt;"",Q27&lt;&gt;""),ABS($N27-Q27),AND($N27="",Q27=""),"",OR($N27&lt;&gt;"",Q27&lt;&gt;""),"-")</f>
        <v>#N/A</v>
      </c>
      <c r="AD27" s="122" t="e" cm="1">
        <f t="array" ref="AD27">_xlfn.IFS(AND($N27&lt;&gt;"",R27&lt;&gt;""),ABS($N27-R27),AND($N27="",R27=""),"",OR($N27&lt;&gt;"",R27&lt;&gt;""),"-")</f>
        <v>#N/A</v>
      </c>
      <c r="AE27" s="122" t="e" cm="1">
        <f t="array" ref="AE27">_xlfn.IFS(AND($N27&lt;&gt;"",S27&lt;&gt;""),ABS($N27-S27),AND($N27="",S27=""),"",OR($N27&lt;&gt;"",S27&lt;&gt;""),"-")</f>
        <v>#N/A</v>
      </c>
      <c r="AF27" s="122" t="e" cm="1">
        <f t="array" ref="AF27">_xlfn.IFS(AND($N27&lt;&gt;"",T27&lt;&gt;""),ABS($N27-T27),AND($N27="",T27=""),"",OR($N27&lt;&gt;"",T27&lt;&gt;""),"-")</f>
        <v>#N/A</v>
      </c>
      <c r="AG27" s="122" t="e" cm="1">
        <f t="array" ref="AG27">_xlfn.IFS(AND($N27&lt;&gt;"",U27&lt;&gt;""),ABS($N27-U27),AND($N27="",U27=""),"",OR($N27&lt;&gt;"",U27&lt;&gt;""),"-")</f>
        <v>#N/A</v>
      </c>
      <c r="AH27" s="122" t="e" cm="1">
        <f t="array" ref="AH27">_xlfn.IFS(AND($N27&lt;&gt;"",V27&lt;&gt;""),ABS($N27-V27),AND($N27="",V27=""),"",OR($N27&lt;&gt;"",V27&lt;&gt;""),"-")</f>
        <v>#N/A</v>
      </c>
      <c r="AI27" s="122" t="e" cm="1">
        <f t="array" ref="AI27">_xlfn.IFS(AND($N27&lt;&gt;"",W27&lt;&gt;""),ABS($N27-W27),AND($N27="",W27=""),"",OR($N27&lt;&gt;"",W27&lt;&gt;""),"-")</f>
        <v>#N/A</v>
      </c>
      <c r="AJ27" s="122" t="e" cm="1">
        <f t="array" ref="AJ27">_xlfn.IFS(AND($N27&lt;&gt;"",X27&lt;&gt;""),ABS($N27-X27),AND($N27="",X27=""),"",OR($N27&lt;&gt;"",X27&lt;&gt;""),"-")</f>
        <v>#N/A</v>
      </c>
      <c r="AK27" s="122" t="e" cm="1">
        <f t="array" ref="AK27">_xlfn.IFS(AND($N27&lt;&gt;"",Y27&lt;&gt;""),ABS($N27-Y27),AND($N27="",Y27=""),"",OR($N27&lt;&gt;"",Y27&lt;&gt;""),"-")</f>
        <v>#N/A</v>
      </c>
      <c r="AL27" s="122" t="e" cm="1">
        <f t="array" ref="AL27">_xlfn.IFS(AND($N27&lt;&gt;"",Z27&lt;&gt;""),ABS($N27-Z27),AND($N27="",Z27=""),"",OR($N27&lt;&gt;"",Z27&lt;&gt;""),"-")</f>
        <v>#N/A</v>
      </c>
      <c r="AM27" s="340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1" t="e" cm="1">
        <f t="array" ref="AX27">_xlfn.IFS(AND($P27&lt;&gt;"",Q27&lt;&gt;""),ABS($P27-Q27),AND($P27="",Q27=""),"",OR($P27&lt;&gt;"",Q27&lt;&gt;""),"-")</f>
        <v>#N/A</v>
      </c>
      <c r="AY27" s="120" t="e" cm="1">
        <f t="array" ref="AY27">_xlfn.IFS(AND($P27&lt;&gt;"",R27&lt;&gt;""),ABS($P27-R27),AND($P27="",R27=""),"",OR($P27&lt;&gt;"",R27&lt;&gt;""),"-")</f>
        <v>#N/A</v>
      </c>
      <c r="AZ27" s="120" t="e" cm="1">
        <f t="array" ref="AZ27">_xlfn.IFS(AND($P27&lt;&gt;"",S27&lt;&gt;""),ABS($P27-S27),AND($P27="",S27=""),"",OR($P27&lt;&gt;"",S27&lt;&gt;""),"-")</f>
        <v>#N/A</v>
      </c>
      <c r="BA27" s="120" t="e" cm="1">
        <f t="array" ref="BA27">_xlfn.IFS(AND($P27&lt;&gt;"",T27&lt;&gt;""),ABS($P27-T27),AND($P27="",T27=""),"",OR($P27&lt;&gt;"",T27&lt;&gt;""),"-")</f>
        <v>#N/A</v>
      </c>
      <c r="BB27" s="120" t="e" cm="1">
        <f t="array" ref="BB27">_xlfn.IFS(AND($P27&lt;&gt;"",U27&lt;&gt;""),ABS($P27-U27),AND($P27="",U27=""),"",OR($P27&lt;&gt;"",U27&lt;&gt;""),"-")</f>
        <v>#N/A</v>
      </c>
      <c r="BC27" s="120" t="e" cm="1">
        <f t="array" ref="BC27">_xlfn.IFS(AND($P27&lt;&gt;"",V27&lt;&gt;""),ABS($P27-V27),AND($P27="",V27=""),"",OR($P27&lt;&gt;"",V27&lt;&gt;""),"-")</f>
        <v>#N/A</v>
      </c>
      <c r="BD27" s="120" t="e" cm="1">
        <f t="array" ref="BD27">_xlfn.IFS(AND($P27&lt;&gt;"",W27&lt;&gt;""),ABS($P27-W27),AND($P27="",W27=""),"",OR($P27&lt;&gt;"",W27&lt;&gt;""),"-")</f>
        <v>#N/A</v>
      </c>
      <c r="BE27" s="120" t="e" cm="1">
        <f t="array" ref="BE27">_xlfn.IFS(AND($P27&lt;&gt;"",X27&lt;&gt;""),ABS($P27-X27),AND($P27="",X27=""),"",OR($P27&lt;&gt;"",X27&lt;&gt;""),"-")</f>
        <v>#N/A</v>
      </c>
      <c r="BF27" s="120" t="e" cm="1">
        <f t="array" ref="BF27">_xlfn.IFS(AND($P27&lt;&gt;"",Y27&lt;&gt;""),ABS($P27-Y27),AND($P27="",Y27=""),"",OR($P27&lt;&gt;"",Y27&lt;&gt;""),"-")</f>
        <v>#N/A</v>
      </c>
      <c r="BG27" s="120" t="e" cm="1">
        <f t="array" ref="BG27">_xlfn.IFS(AND($P27&lt;&gt;"",Z27&lt;&gt;""),ABS($P27-Z27),AND($P27="",Z27=""),"",OR($P27&lt;&gt;"",Z27&lt;&gt;""),"-")</f>
        <v>#N/A</v>
      </c>
      <c r="BH27" s="121" t="e" cm="1">
        <f t="array" ref="BH27">_xlfn.IFS(AND($Q27&lt;&gt;"",R27&lt;&gt;""),ABS($Q27-R27),AND($Q27="",R27=""),"",OR($Q27&lt;&gt;"",R27&lt;&gt;""),"-")</f>
        <v>#N/A</v>
      </c>
      <c r="BI27" s="120" t="e" cm="1">
        <f t="array" ref="BI27">_xlfn.IFS(AND($Q27&lt;&gt;"",S27&lt;&gt;""),ABS($Q27-S27),AND($Q27="",S27=""),"",OR($Q27&lt;&gt;"",S27&lt;&gt;""),"-")</f>
        <v>#N/A</v>
      </c>
      <c r="BJ27" s="120" t="e" cm="1">
        <f t="array" ref="BJ27">_xlfn.IFS(AND($Q27&lt;&gt;"",T27&lt;&gt;""),ABS($Q27-T27),AND($Q27="",T27=""),"",OR($Q27&lt;&gt;"",T27&lt;&gt;""),"-")</f>
        <v>#N/A</v>
      </c>
      <c r="BK27" s="120" t="e" cm="1">
        <f t="array" ref="BK27">_xlfn.IFS(AND($Q27&lt;&gt;"",U27&lt;&gt;""),ABS($Q27-U27),AND($Q27="",U27=""),"",OR($Q27&lt;&gt;"",U27&lt;&gt;""),"-")</f>
        <v>#N/A</v>
      </c>
      <c r="BL27" s="120" t="e" cm="1">
        <f t="array" ref="BL27">_xlfn.IFS(AND($Q27&lt;&gt;"",V27&lt;&gt;""),ABS($Q27-V27),AND($Q27="",V27=""),"",OR($Q27&lt;&gt;"",V27&lt;&gt;""),"-")</f>
        <v>#N/A</v>
      </c>
      <c r="BM27" s="120" t="e" cm="1">
        <f t="array" ref="BM27">_xlfn.IFS(AND($Q27&lt;&gt;"",W27&lt;&gt;""),ABS($Q27-W27),AND($Q27="",W27=""),"",OR($Q27&lt;&gt;"",W27&lt;&gt;""),"-")</f>
        <v>#N/A</v>
      </c>
      <c r="BN27" s="120" t="e" cm="1">
        <f t="array" ref="BN27">_xlfn.IFS(AND($Q27&lt;&gt;"",X27&lt;&gt;""),ABS($Q27-X27),AND($Q27="",X27=""),"",OR($Q27&lt;&gt;"",X27&lt;&gt;""),"-")</f>
        <v>#N/A</v>
      </c>
      <c r="BO27" s="120" t="e" cm="1">
        <f t="array" ref="BO27">_xlfn.IFS(AND($Q27&lt;&gt;"",Y27&lt;&gt;""),ABS($Q27-Y27),AND($Q27="",Y27=""),"",OR($Q27&lt;&gt;"",Y27&lt;&gt;""),"-")</f>
        <v>#N/A</v>
      </c>
      <c r="BP27" s="120" t="e" cm="1">
        <f t="array" ref="BP27">_xlfn.IFS(AND($Q27&lt;&gt;"",Z27&lt;&gt;""),ABS($Q27-Z27),AND($Q27="",Z27=""),"",OR($Q27&lt;&gt;"",Z27&lt;&gt;""),"-")</f>
        <v>#N/A</v>
      </c>
      <c r="BQ27" s="121" t="e" cm="1">
        <f t="array" ref="BQ27">_xlfn.IFS(AND($R27&lt;&gt;"",S27&lt;&gt;""),ABS($R27-S27),AND($R27="",S27=""),"",OR($R27&lt;&gt;"",S27&lt;&gt;""),"-")</f>
        <v>#N/A</v>
      </c>
      <c r="BR27" s="120" t="e" cm="1">
        <f t="array" ref="BR27">_xlfn.IFS(AND($R27&lt;&gt;"",T27&lt;&gt;""),ABS($R27-T27),AND($R27="",T27=""),"",OR($R27&lt;&gt;"",T27&lt;&gt;""),"-")</f>
        <v>#N/A</v>
      </c>
      <c r="BS27" s="120" t="e" cm="1">
        <f t="array" ref="BS27">_xlfn.IFS(AND($R27&lt;&gt;"",U27&lt;&gt;""),ABS($R27-U27),AND($R27="",U27=""),"",OR($R27&lt;&gt;"",U27&lt;&gt;""),"-")</f>
        <v>#N/A</v>
      </c>
      <c r="BT27" s="120" t="e" cm="1">
        <f t="array" ref="BT27">_xlfn.IFS(AND($R27&lt;&gt;"",V27&lt;&gt;""),ABS($R27-V27),AND($R27="",V27=""),"",OR($R27&lt;&gt;"",V27&lt;&gt;""),"-")</f>
        <v>#N/A</v>
      </c>
      <c r="BU27" s="120" t="e" cm="1">
        <f t="array" ref="BU27">_xlfn.IFS(AND($R27&lt;&gt;"",W27&lt;&gt;""),ABS($R27-W27),AND($R27="",W27=""),"",OR($R27&lt;&gt;"",W27&lt;&gt;""),"-")</f>
        <v>#N/A</v>
      </c>
      <c r="BV27" s="120" t="e" cm="1">
        <f t="array" ref="BV27">_xlfn.IFS(AND($R27&lt;&gt;"",X27&lt;&gt;""),ABS($R27-X27),AND($R27="",X27=""),"",OR($R27&lt;&gt;"",X27&lt;&gt;""),"-")</f>
        <v>#N/A</v>
      </c>
      <c r="BW27" s="120" t="e" cm="1">
        <f t="array" ref="BW27">_xlfn.IFS(AND($R27&lt;&gt;"",Y27&lt;&gt;""),ABS($R27-Y27),AND($R27="",Y27=""),"",OR($R27&lt;&gt;"",Y27&lt;&gt;""),"-")</f>
        <v>#N/A</v>
      </c>
      <c r="BX27" s="120" t="e" cm="1">
        <f t="array" ref="BX27">_xlfn.IFS(AND($R27&lt;&gt;"",Z27&lt;&gt;""),ABS($R27-Z27),AND($R27="",Z27=""),"",OR($R27&lt;&gt;"",Z27&lt;&gt;""),"-")</f>
        <v>#N/A</v>
      </c>
      <c r="BY27" s="121" t="e" cm="1">
        <f t="array" ref="BY27">_xlfn.IFS(AND($S27&lt;&gt;"",T27&lt;&gt;""),ABS($S27-T27),AND($S27="",T27=""),"",OR($S27&lt;&gt;"",T27&lt;&gt;""),"-")</f>
        <v>#N/A</v>
      </c>
      <c r="BZ27" s="120" t="e" cm="1">
        <f t="array" ref="BZ27">_xlfn.IFS(AND($S27&lt;&gt;"",U27&lt;&gt;""),ABS($S27-U27),AND($S27="",U27=""),"",OR($S27&lt;&gt;"",U27&lt;&gt;""),"-")</f>
        <v>#N/A</v>
      </c>
      <c r="CA27" s="120" t="e" cm="1">
        <f t="array" ref="CA27">_xlfn.IFS(AND($S27&lt;&gt;"",V27&lt;&gt;""),ABS($S27-V27),AND($S27="",V27=""),"",OR($S27&lt;&gt;"",V27&lt;&gt;""),"-")</f>
        <v>#N/A</v>
      </c>
      <c r="CB27" s="120" t="e" cm="1">
        <f t="array" ref="CB27">_xlfn.IFS(AND($S27&lt;&gt;"",W27&lt;&gt;""),ABS($S27-W27),AND($S27="",W27=""),"",OR($S27&lt;&gt;"",W27&lt;&gt;""),"-")</f>
        <v>#N/A</v>
      </c>
      <c r="CC27" s="120" t="e" cm="1">
        <f t="array" ref="CC27">_xlfn.IFS(AND($S27&lt;&gt;"",X27&lt;&gt;""),ABS($S27-X27),AND($S27="",X27=""),"",OR($S27&lt;&gt;"",X27&lt;&gt;""),"-")</f>
        <v>#N/A</v>
      </c>
      <c r="CD27" s="120" t="e" cm="1">
        <f t="array" ref="CD27">_xlfn.IFS(AND($S27&lt;&gt;"",Y27&lt;&gt;""),ABS($S27-Y27),AND($S27="",Y27=""),"",OR($S27&lt;&gt;"",Y27&lt;&gt;""),"-")</f>
        <v>#N/A</v>
      </c>
      <c r="CE27" s="120" t="e" cm="1">
        <f t="array" ref="CE27">_xlfn.IFS(AND($S27&lt;&gt;"",Z27&lt;&gt;""),ABS($S27-Z27),AND($S27="",Z27=""),"",OR($S27&lt;&gt;"",Z27&lt;&gt;""),"-")</f>
        <v>#N/A</v>
      </c>
      <c r="CF27" s="121" t="e" cm="1">
        <f t="array" ref="CF27">_xlfn.IFS(AND($T27&lt;&gt;"",U27&lt;&gt;""),ABS($T27-U27),AND($T27="",U27=""),"",OR($T27&lt;&gt;"",U27&lt;&gt;""),"-")</f>
        <v>#N/A</v>
      </c>
      <c r="CG27" s="120" t="e" cm="1">
        <f t="array" ref="CG27">_xlfn.IFS(AND($T27&lt;&gt;"",V27&lt;&gt;""),ABS($T27-V27),AND($T27="",V27=""),"",OR($T27&lt;&gt;"",V27&lt;&gt;""),"-")</f>
        <v>#N/A</v>
      </c>
      <c r="CH27" s="120" t="e" cm="1">
        <f t="array" ref="CH27">_xlfn.IFS(AND($T27&lt;&gt;"",W27&lt;&gt;""),ABS($T27-W27),AND($T27="",W27=""),"",OR($T27&lt;&gt;"",W27&lt;&gt;""),"-")</f>
        <v>#N/A</v>
      </c>
      <c r="CI27" s="120" t="e" cm="1">
        <f t="array" ref="CI27">_xlfn.IFS(AND($T27&lt;&gt;"",X27&lt;&gt;""),ABS($T27-X27),AND($T27="",X27=""),"",OR($T27&lt;&gt;"",X27&lt;&gt;""),"-")</f>
        <v>#N/A</v>
      </c>
      <c r="CJ27" s="120" t="e" cm="1">
        <f t="array" ref="CJ27">_xlfn.IFS(AND($T27&lt;&gt;"",Y27&lt;&gt;""),ABS($T27-Y27),AND($T27="",Y27=""),"",OR($T27&lt;&gt;"",Y27&lt;&gt;""),"-")</f>
        <v>#N/A</v>
      </c>
      <c r="CK27" s="120" t="e" cm="1">
        <f t="array" ref="CK27">_xlfn.IFS(AND($T27&lt;&gt;"",Z27&lt;&gt;""),ABS($T27-Z27),AND($T27="",Z27=""),"",OR($T27&lt;&gt;"",Z27&lt;&gt;""),"-")</f>
        <v>#N/A</v>
      </c>
      <c r="CL27" s="121" t="e" cm="1">
        <f t="array" ref="CL27">_xlfn.IFS(AND($U27&lt;&gt;"",V27&lt;&gt;""),ABS($U27-V27),AND($U27="",V27=""),"",OR($U27&lt;&gt;"",V27&lt;&gt;""),"-")</f>
        <v>#N/A</v>
      </c>
      <c r="CM27" s="120" t="e" cm="1">
        <f t="array" ref="CM27">_xlfn.IFS(AND($U27&lt;&gt;"",W27&lt;&gt;""),ABS($U27-W27),AND($U27="",W27=""),"",OR($U27&lt;&gt;"",W27&lt;&gt;""),"-")</f>
        <v>#N/A</v>
      </c>
      <c r="CN27" s="120" t="e" cm="1">
        <f t="array" ref="CN27">_xlfn.IFS(AND($U27&lt;&gt;"",X27&lt;&gt;""),ABS($U27-X27),AND($U27="",X27=""),"",OR($U27&lt;&gt;"",X27&lt;&gt;""),"-")</f>
        <v>#N/A</v>
      </c>
      <c r="CO27" s="120" t="e" cm="1">
        <f t="array" ref="CO27">_xlfn.IFS(AND($U27&lt;&gt;"",Y27&lt;&gt;""),ABS($U27-Y27),AND($U27="",Y27=""),"",OR($U27&lt;&gt;"",Y27&lt;&gt;""),"-")</f>
        <v>#N/A</v>
      </c>
      <c r="CP27" s="120" t="e" cm="1">
        <f t="array" ref="CP27">_xlfn.IFS(AND($U27&lt;&gt;"",Z27&lt;&gt;""),ABS($U27-Z27),AND($U27="",Z27=""),"",OR($U27&lt;&gt;"",Z27&lt;&gt;""),"-")</f>
        <v>#N/A</v>
      </c>
      <c r="CQ27" s="121" t="e" cm="1">
        <f t="array" ref="CQ27">_xlfn.IFS(AND($V27&lt;&gt;"",W27&lt;&gt;""),ABS($V27-W27),AND($V27="",W27=""),"",OR($V27&lt;&gt;"",W27&lt;&gt;""),"-")</f>
        <v>#N/A</v>
      </c>
      <c r="CR27" s="120" t="e" cm="1">
        <f t="array" ref="CR27">_xlfn.IFS(AND($V27&lt;&gt;"",X27&lt;&gt;""),ABS($V27-X27),AND($V27="",X27=""),"",OR($V27&lt;&gt;"",X27&lt;&gt;""),"-")</f>
        <v>#N/A</v>
      </c>
      <c r="CS27" s="120" t="e" cm="1">
        <f t="array" ref="CS27">_xlfn.IFS(AND($V27&lt;&gt;"",Y27&lt;&gt;""),ABS($V27-Y27),AND($V27="",Y27=""),"",OR($V27&lt;&gt;"",Y27&lt;&gt;""),"-")</f>
        <v>#N/A</v>
      </c>
      <c r="CT27" s="120" t="e" cm="1">
        <f t="array" ref="CT27">_xlfn.IFS(AND($V27&lt;&gt;"",Z27&lt;&gt;""),ABS($V27-Z27),AND($V27="",Z27=""),"",OR($V27&lt;&gt;"",Z27&lt;&gt;""),"-")</f>
        <v>#N/A</v>
      </c>
      <c r="CU27" s="121" t="e" cm="1">
        <f t="array" ref="CU27">_xlfn.IFS(AND($W27&lt;&gt;"",X27&lt;&gt;""),ABS($W27-X27),AND($W27="",X27=""),"",OR($W27&lt;&gt;"",X27&lt;&gt;""),"-")</f>
        <v>#N/A</v>
      </c>
      <c r="CV27" s="120" t="e" cm="1">
        <f t="array" ref="CV27">_xlfn.IFS(AND($W27&lt;&gt;"",Y27&lt;&gt;""),ABS($W27-Y27),AND($W27="",Y27=""),"",OR($W27&lt;&gt;"",Y27&lt;&gt;""),"-")</f>
        <v>#N/A</v>
      </c>
      <c r="CW27" s="120" t="e" cm="1">
        <f t="array" ref="CW27">_xlfn.IFS(AND($W27&lt;&gt;"",Z27&lt;&gt;""),ABS($W27-Z27),AND($W27="",Z27=""),"",OR($W27&lt;&gt;"",Z27&lt;&gt;""),"-")</f>
        <v>#N/A</v>
      </c>
      <c r="CX27" s="121" t="e" cm="1">
        <f t="array" ref="CX27">_xlfn.IFS(AND($X27&lt;&gt;"",Y27&lt;&gt;""),ABS($X27-Y27),AND($X27="",Y27=""),"",OR($X27&lt;&gt;"",Y27&lt;&gt;""),"-")</f>
        <v>#N/A</v>
      </c>
      <c r="CY27" s="120" t="e" cm="1">
        <f t="array" ref="CY27">_xlfn.IFS(AND($X27&lt;&gt;"",Z27&lt;&gt;""),ABS($X27-Z27),AND($X27="",Z27=""),"",OR($X27&lt;&gt;"",Z27&lt;&gt;""),"-")</f>
        <v>#N/A</v>
      </c>
      <c r="CZ27" s="121" t="e" cm="1">
        <f t="array" ref="CZ27">_xlfn.IFS(AND($Y27&lt;&gt;"",Z27&lt;&gt;""),ABS($Y27-Z27),AND($Y27="",Z27=""),"",OR($Y27&lt;&gt;"",Z27&lt;&gt;""),"-")</f>
        <v>#N/A</v>
      </c>
    </row>
    <row r="28" spans="1:104" x14ac:dyDescent="0.2">
      <c r="A28" s="260" t="s">
        <v>86</v>
      </c>
      <c r="B28" s="259" t="e">
        <f>VLOOKUP($A28,Merged_couplings!$B:$BU,MATCH(B$1,Merged_couplings!$B$1:$BU$1,0),FALSE)</f>
        <v>#N/A</v>
      </c>
      <c r="C28" s="258" t="e">
        <f>VLOOKUP($A28,Merged_couplings!$B:$BU,MATCH(C$1,Merged_couplings!$B$1:$BU$1,0),FALSE)</f>
        <v>#N/A</v>
      </c>
      <c r="D28" s="258" t="e">
        <f>VLOOKUP($A28,Merged_couplings!$B:$BU,MATCH(D$1,Merged_couplings!$B$1:$BU$1,0),FALSE)</f>
        <v>#N/A</v>
      </c>
      <c r="E28" s="258" t="e">
        <f>VLOOKUP($A28,Merged_couplings!$B:$BU,MATCH(E$1,Merged_couplings!$B$1:$BU$1,0),FALSE)</f>
        <v>#N/A</v>
      </c>
      <c r="F28" s="258" t="e">
        <f>VLOOKUP($A28,Merged_couplings!$B:$BU,MATCH(F$1,Merged_couplings!$B$1:$BU$1,0),FALSE)</f>
        <v>#N/A</v>
      </c>
      <c r="G28" s="258" t="e">
        <f>VLOOKUP($A28,Merged_couplings!$B:$BU,MATCH(G$1,Merged_couplings!$B$1:$BU$1,0),FALSE)</f>
        <v>#N/A</v>
      </c>
      <c r="H28" s="258" t="e">
        <f>VLOOKUP($A28,Merged_couplings!$B:$BU,MATCH(H$1,Merged_couplings!$B$1:$BU$1,0),FALSE)</f>
        <v>#N/A</v>
      </c>
      <c r="I28" s="258" t="e">
        <f>VLOOKUP($A28,Merged_couplings!$B:$BU,MATCH(I$1,Merged_couplings!$B$1:$BU$1,0),FALSE)</f>
        <v>#N/A</v>
      </c>
      <c r="J28" s="258" t="e">
        <f>VLOOKUP($A28,Merged_couplings!$B:$BU,MATCH(J$1,Merged_couplings!$B$1:$BU$1,0),FALSE)</f>
        <v>#N/A</v>
      </c>
      <c r="K28" s="258" t="e">
        <f>VLOOKUP($A28,Merged_couplings!$B:$BU,MATCH(K$1,Merged_couplings!$B$1:$BU$1,0),FALSE)</f>
        <v>#N/A</v>
      </c>
      <c r="L28" s="258" t="e">
        <f>VLOOKUP($A28,Merged_couplings!$B:$BU,MATCH(L$1,Merged_couplings!$B$1:$BU$1,0),FALSE)</f>
        <v>#N/A</v>
      </c>
      <c r="M28" s="258" t="e">
        <f>VLOOKUP($A28,Merged_couplings!$B:$BU,MATCH(M$1,Merged_couplings!$B$1:$BU$1,0),FALSE)</f>
        <v>#N/A</v>
      </c>
      <c r="N28" s="121" t="e">
        <f>IF(OR(B28="BIG",B28="BI-",B28="B-G"),VLOOKUP($A28,Merged_couplings!$B:$BU,MATCH(N$1,Merged_couplings!$B$1:$BU$1,0),FALSE),"")</f>
        <v>#N/A</v>
      </c>
      <c r="P28" s="120" t="e">
        <f>IF(OR(C28="BIG",C28="BI-",C28="B-G"),VLOOKUP($A28,Merged_couplings!$B:$BU,MATCH(P$1,Merged_couplings!$B$1:$BU$1,0),FALSE),"")</f>
        <v>#N/A</v>
      </c>
      <c r="Q28" s="120" t="e">
        <f>IF(OR(D28="BIG",D28="BI-",D28="B-G"),VLOOKUP($A28,Merged_couplings!$B:$BU,MATCH(Q$1,Merged_couplings!$B$1:$BU$1,0),FALSE),"")</f>
        <v>#N/A</v>
      </c>
      <c r="R28" s="120" t="e">
        <f>IF(OR(E28="BIG",E28="BI-",E28="B-G"),VLOOKUP($A28,Merged_couplings!$B:$BU,MATCH(R$1,Merged_couplings!$B$1:$BU$1,0),FALSE),"")</f>
        <v>#N/A</v>
      </c>
      <c r="S28" s="120" t="e">
        <f>IF(OR(F28="BIG",F28="BI-",F28="B-G"),VLOOKUP($A28,Merged_couplings!$B:$BU,MATCH(S$1,Merged_couplings!$B$1:$BU$1,0),FALSE),"")</f>
        <v>#N/A</v>
      </c>
      <c r="T28" s="120" t="e">
        <f>IF(OR(G28="BIG",G28="BI-",G28="B-G"),VLOOKUP($A28,Merged_couplings!$B:$BU,MATCH(T$1,Merged_couplings!$B$1:$BU$1,0),FALSE),"")</f>
        <v>#N/A</v>
      </c>
      <c r="U28" s="120" t="e">
        <f>IF(OR(H28="BIG",H28="BI-",H28="B-G"),VLOOKUP($A28,Merged_couplings!$B:$BU,MATCH(U$1,Merged_couplings!$B$1:$BU$1,0),FALSE),"")</f>
        <v>#N/A</v>
      </c>
      <c r="V28" s="120" t="e">
        <f>IF(OR(I28="BIG",I28="BI-",I28="B-G"),VLOOKUP($A28,Merged_couplings!$B:$BU,MATCH(V$1,Merged_couplings!$B$1:$BU$1,0),FALSE),"")</f>
        <v>#N/A</v>
      </c>
      <c r="W28" s="120" t="e">
        <f>IF(OR(J28="BIG",J28="BI-",J28="B-G"),VLOOKUP($A28,Merged_couplings!$B:$BU,MATCH(W$1,Merged_couplings!$B$1:$BU$1,0),FALSE),"")</f>
        <v>#N/A</v>
      </c>
      <c r="X28" s="120" t="e">
        <f>IF(OR(K28="BIG",K28="BI-",K28="B-G"),VLOOKUP($A28,Merged_couplings!$B:$BU,MATCH(X$1,Merged_couplings!$B$1:$BU$1,0),FALSE),"")</f>
        <v>#N/A</v>
      </c>
      <c r="Y28" s="120" t="e">
        <f>IF(OR(L28="BIG",L28="BI-",L28="B-G"),VLOOKUP($A28,Merged_couplings!$B:$BU,MATCH(Y$1,Merged_couplings!$B$1:$BU$1,0),FALSE),"")</f>
        <v>#N/A</v>
      </c>
      <c r="Z28" s="120" t="e">
        <f>IF(OR(M28="BIG",M28="BI-",M28="B-G"),VLOOKUP($A28,Merged_couplings!$B:$BU,MATCH(Z$1,Merged_couplings!$B$1:$BU$1,0),FALSE),"")</f>
        <v>#N/A</v>
      </c>
      <c r="AA28" s="123"/>
      <c r="AB28" s="340" t="e" cm="1">
        <f t="array" ref="AB28">_xlfn.IFS(AND($N28&lt;&gt;"",P28&lt;&gt;""),ABS($N28-P28),AND($N28="",P28=""),"",OR($N28&lt;&gt;"",P28&lt;&gt;""),"-")</f>
        <v>#N/A</v>
      </c>
      <c r="AC28" s="122" t="e" cm="1">
        <f t="array" ref="AC28">_xlfn.IFS(AND($N28&lt;&gt;"",Q28&lt;&gt;""),ABS($N28-Q28),AND($N28="",Q28=""),"",OR($N28&lt;&gt;"",Q28&lt;&gt;""),"-")</f>
        <v>#N/A</v>
      </c>
      <c r="AD28" s="122" t="e" cm="1">
        <f t="array" ref="AD28">_xlfn.IFS(AND($N28&lt;&gt;"",R28&lt;&gt;""),ABS($N28-R28),AND($N28="",R28=""),"",OR($N28&lt;&gt;"",R28&lt;&gt;""),"-")</f>
        <v>#N/A</v>
      </c>
      <c r="AE28" s="122" t="e" cm="1">
        <f t="array" ref="AE28">_xlfn.IFS(AND($N28&lt;&gt;"",S28&lt;&gt;""),ABS($N28-S28),AND($N28="",S28=""),"",OR($N28&lt;&gt;"",S28&lt;&gt;""),"-")</f>
        <v>#N/A</v>
      </c>
      <c r="AF28" s="122" t="e" cm="1">
        <f t="array" ref="AF28">_xlfn.IFS(AND($N28&lt;&gt;"",T28&lt;&gt;""),ABS($N28-T28),AND($N28="",T28=""),"",OR($N28&lt;&gt;"",T28&lt;&gt;""),"-")</f>
        <v>#N/A</v>
      </c>
      <c r="AG28" s="122" t="e" cm="1">
        <f t="array" ref="AG28">_xlfn.IFS(AND($N28&lt;&gt;"",U28&lt;&gt;""),ABS($N28-U28),AND($N28="",U28=""),"",OR($N28&lt;&gt;"",U28&lt;&gt;""),"-")</f>
        <v>#N/A</v>
      </c>
      <c r="AH28" s="122" t="e" cm="1">
        <f t="array" ref="AH28">_xlfn.IFS(AND($N28&lt;&gt;"",V28&lt;&gt;""),ABS($N28-V28),AND($N28="",V28=""),"",OR($N28&lt;&gt;"",V28&lt;&gt;""),"-")</f>
        <v>#N/A</v>
      </c>
      <c r="AI28" s="122" t="e" cm="1">
        <f t="array" ref="AI28">_xlfn.IFS(AND($N28&lt;&gt;"",W28&lt;&gt;""),ABS($N28-W28),AND($N28="",W28=""),"",OR($N28&lt;&gt;"",W28&lt;&gt;""),"-")</f>
        <v>#N/A</v>
      </c>
      <c r="AJ28" s="122" t="e" cm="1">
        <f t="array" ref="AJ28">_xlfn.IFS(AND($N28&lt;&gt;"",X28&lt;&gt;""),ABS($N28-X28),AND($N28="",X28=""),"",OR($N28&lt;&gt;"",X28&lt;&gt;""),"-")</f>
        <v>#N/A</v>
      </c>
      <c r="AK28" s="122" t="e" cm="1">
        <f t="array" ref="AK28">_xlfn.IFS(AND($N28&lt;&gt;"",Y28&lt;&gt;""),ABS($N28-Y28),AND($N28="",Y28=""),"",OR($N28&lt;&gt;"",Y28&lt;&gt;""),"-")</f>
        <v>#N/A</v>
      </c>
      <c r="AL28" s="122" t="e" cm="1">
        <f t="array" ref="AL28">_xlfn.IFS(AND($N28&lt;&gt;"",Z28&lt;&gt;""),ABS($N28-Z28),AND($N28="",Z28=""),"",OR($N28&lt;&gt;"",Z28&lt;&gt;""),"-")</f>
        <v>#N/A</v>
      </c>
      <c r="AM28" s="340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1" t="e" cm="1">
        <f t="array" ref="AX28">_xlfn.IFS(AND($P28&lt;&gt;"",Q28&lt;&gt;""),ABS($P28-Q28),AND($P28="",Q28=""),"",OR($P28&lt;&gt;"",Q28&lt;&gt;""),"-")</f>
        <v>#N/A</v>
      </c>
      <c r="AY28" s="120" t="e" cm="1">
        <f t="array" ref="AY28">_xlfn.IFS(AND($P28&lt;&gt;"",R28&lt;&gt;""),ABS($P28-R28),AND($P28="",R28=""),"",OR($P28&lt;&gt;"",R28&lt;&gt;""),"-")</f>
        <v>#N/A</v>
      </c>
      <c r="AZ28" s="120" t="e" cm="1">
        <f t="array" ref="AZ28">_xlfn.IFS(AND($P28&lt;&gt;"",S28&lt;&gt;""),ABS($P28-S28),AND($P28="",S28=""),"",OR($P28&lt;&gt;"",S28&lt;&gt;""),"-")</f>
        <v>#N/A</v>
      </c>
      <c r="BA28" s="120" t="e" cm="1">
        <f t="array" ref="BA28">_xlfn.IFS(AND($P28&lt;&gt;"",T28&lt;&gt;""),ABS($P28-T28),AND($P28="",T28=""),"",OR($P28&lt;&gt;"",T28&lt;&gt;""),"-")</f>
        <v>#N/A</v>
      </c>
      <c r="BB28" s="120" t="e" cm="1">
        <f t="array" ref="BB28">_xlfn.IFS(AND($P28&lt;&gt;"",U28&lt;&gt;""),ABS($P28-U28),AND($P28="",U28=""),"",OR($P28&lt;&gt;"",U28&lt;&gt;""),"-")</f>
        <v>#N/A</v>
      </c>
      <c r="BC28" s="120" t="e" cm="1">
        <f t="array" ref="BC28">_xlfn.IFS(AND($P28&lt;&gt;"",V28&lt;&gt;""),ABS($P28-V28),AND($P28="",V28=""),"",OR($P28&lt;&gt;"",V28&lt;&gt;""),"-")</f>
        <v>#N/A</v>
      </c>
      <c r="BD28" s="120" t="e" cm="1">
        <f t="array" ref="BD28">_xlfn.IFS(AND($P28&lt;&gt;"",W28&lt;&gt;""),ABS($P28-W28),AND($P28="",W28=""),"",OR($P28&lt;&gt;"",W28&lt;&gt;""),"-")</f>
        <v>#N/A</v>
      </c>
      <c r="BE28" s="120" t="e" cm="1">
        <f t="array" ref="BE28">_xlfn.IFS(AND($P28&lt;&gt;"",X28&lt;&gt;""),ABS($P28-X28),AND($P28="",X28=""),"",OR($P28&lt;&gt;"",X28&lt;&gt;""),"-")</f>
        <v>#N/A</v>
      </c>
      <c r="BF28" s="120" t="e" cm="1">
        <f t="array" ref="BF28">_xlfn.IFS(AND($P28&lt;&gt;"",Y28&lt;&gt;""),ABS($P28-Y28),AND($P28="",Y28=""),"",OR($P28&lt;&gt;"",Y28&lt;&gt;""),"-")</f>
        <v>#N/A</v>
      </c>
      <c r="BG28" s="120" t="e" cm="1">
        <f t="array" ref="BG28">_xlfn.IFS(AND($P28&lt;&gt;"",Z28&lt;&gt;""),ABS($P28-Z28),AND($P28="",Z28=""),"",OR($P28&lt;&gt;"",Z28&lt;&gt;""),"-")</f>
        <v>#N/A</v>
      </c>
      <c r="BH28" s="121" t="e" cm="1">
        <f t="array" ref="BH28">_xlfn.IFS(AND($Q28&lt;&gt;"",R28&lt;&gt;""),ABS($Q28-R28),AND($Q28="",R28=""),"",OR($Q28&lt;&gt;"",R28&lt;&gt;""),"-")</f>
        <v>#N/A</v>
      </c>
      <c r="BI28" s="120" t="e" cm="1">
        <f t="array" ref="BI28">_xlfn.IFS(AND($Q28&lt;&gt;"",S28&lt;&gt;""),ABS($Q28-S28),AND($Q28="",S28=""),"",OR($Q28&lt;&gt;"",S28&lt;&gt;""),"-")</f>
        <v>#N/A</v>
      </c>
      <c r="BJ28" s="120" t="e" cm="1">
        <f t="array" ref="BJ28">_xlfn.IFS(AND($Q28&lt;&gt;"",T28&lt;&gt;""),ABS($Q28-T28),AND($Q28="",T28=""),"",OR($Q28&lt;&gt;"",T28&lt;&gt;""),"-")</f>
        <v>#N/A</v>
      </c>
      <c r="BK28" s="120" t="e" cm="1">
        <f t="array" ref="BK28">_xlfn.IFS(AND($Q28&lt;&gt;"",U28&lt;&gt;""),ABS($Q28-U28),AND($Q28="",U28=""),"",OR($Q28&lt;&gt;"",U28&lt;&gt;""),"-")</f>
        <v>#N/A</v>
      </c>
      <c r="BL28" s="120" t="e" cm="1">
        <f t="array" ref="BL28">_xlfn.IFS(AND($Q28&lt;&gt;"",V28&lt;&gt;""),ABS($Q28-V28),AND($Q28="",V28=""),"",OR($Q28&lt;&gt;"",V28&lt;&gt;""),"-")</f>
        <v>#N/A</v>
      </c>
      <c r="BM28" s="120" t="e" cm="1">
        <f t="array" ref="BM28">_xlfn.IFS(AND($Q28&lt;&gt;"",W28&lt;&gt;""),ABS($Q28-W28),AND($Q28="",W28=""),"",OR($Q28&lt;&gt;"",W28&lt;&gt;""),"-")</f>
        <v>#N/A</v>
      </c>
      <c r="BN28" s="120" t="e" cm="1">
        <f t="array" ref="BN28">_xlfn.IFS(AND($Q28&lt;&gt;"",X28&lt;&gt;""),ABS($Q28-X28),AND($Q28="",X28=""),"",OR($Q28&lt;&gt;"",X28&lt;&gt;""),"-")</f>
        <v>#N/A</v>
      </c>
      <c r="BO28" s="120" t="e" cm="1">
        <f t="array" ref="BO28">_xlfn.IFS(AND($Q28&lt;&gt;"",Y28&lt;&gt;""),ABS($Q28-Y28),AND($Q28="",Y28=""),"",OR($Q28&lt;&gt;"",Y28&lt;&gt;""),"-")</f>
        <v>#N/A</v>
      </c>
      <c r="BP28" s="120" t="e" cm="1">
        <f t="array" ref="BP28">_xlfn.IFS(AND($Q28&lt;&gt;"",Z28&lt;&gt;""),ABS($Q28-Z28),AND($Q28="",Z28=""),"",OR($Q28&lt;&gt;"",Z28&lt;&gt;""),"-")</f>
        <v>#N/A</v>
      </c>
      <c r="BQ28" s="121" t="e" cm="1">
        <f t="array" ref="BQ28">_xlfn.IFS(AND($R28&lt;&gt;"",S28&lt;&gt;""),ABS($R28-S28),AND($R28="",S28=""),"",OR($R28&lt;&gt;"",S28&lt;&gt;""),"-")</f>
        <v>#N/A</v>
      </c>
      <c r="BR28" s="120" t="e" cm="1">
        <f t="array" ref="BR28">_xlfn.IFS(AND($R28&lt;&gt;"",T28&lt;&gt;""),ABS($R28-T28),AND($R28="",T28=""),"",OR($R28&lt;&gt;"",T28&lt;&gt;""),"-")</f>
        <v>#N/A</v>
      </c>
      <c r="BS28" s="120" t="e" cm="1">
        <f t="array" ref="BS28">_xlfn.IFS(AND($R28&lt;&gt;"",U28&lt;&gt;""),ABS($R28-U28),AND($R28="",U28=""),"",OR($R28&lt;&gt;"",U28&lt;&gt;""),"-")</f>
        <v>#N/A</v>
      </c>
      <c r="BT28" s="120" t="e" cm="1">
        <f t="array" ref="BT28">_xlfn.IFS(AND($R28&lt;&gt;"",V28&lt;&gt;""),ABS($R28-V28),AND($R28="",V28=""),"",OR($R28&lt;&gt;"",V28&lt;&gt;""),"-")</f>
        <v>#N/A</v>
      </c>
      <c r="BU28" s="120" t="e" cm="1">
        <f t="array" ref="BU28">_xlfn.IFS(AND($R28&lt;&gt;"",W28&lt;&gt;""),ABS($R28-W28),AND($R28="",W28=""),"",OR($R28&lt;&gt;"",W28&lt;&gt;""),"-")</f>
        <v>#N/A</v>
      </c>
      <c r="BV28" s="120" t="e" cm="1">
        <f t="array" ref="BV28">_xlfn.IFS(AND($R28&lt;&gt;"",X28&lt;&gt;""),ABS($R28-X28),AND($R28="",X28=""),"",OR($R28&lt;&gt;"",X28&lt;&gt;""),"-")</f>
        <v>#N/A</v>
      </c>
      <c r="BW28" s="120" t="e" cm="1">
        <f t="array" ref="BW28">_xlfn.IFS(AND($R28&lt;&gt;"",Y28&lt;&gt;""),ABS($R28-Y28),AND($R28="",Y28=""),"",OR($R28&lt;&gt;"",Y28&lt;&gt;""),"-")</f>
        <v>#N/A</v>
      </c>
      <c r="BX28" s="120" t="e" cm="1">
        <f t="array" ref="BX28">_xlfn.IFS(AND($R28&lt;&gt;"",Z28&lt;&gt;""),ABS($R28-Z28),AND($R28="",Z28=""),"",OR($R28&lt;&gt;"",Z28&lt;&gt;""),"-")</f>
        <v>#N/A</v>
      </c>
      <c r="BY28" s="121" t="e" cm="1">
        <f t="array" ref="BY28">_xlfn.IFS(AND($S28&lt;&gt;"",T28&lt;&gt;""),ABS($S28-T28),AND($S28="",T28=""),"",OR($S28&lt;&gt;"",T28&lt;&gt;""),"-")</f>
        <v>#N/A</v>
      </c>
      <c r="BZ28" s="120" t="e" cm="1">
        <f t="array" ref="BZ28">_xlfn.IFS(AND($S28&lt;&gt;"",U28&lt;&gt;""),ABS($S28-U28),AND($S28="",U28=""),"",OR($S28&lt;&gt;"",U28&lt;&gt;""),"-")</f>
        <v>#N/A</v>
      </c>
      <c r="CA28" s="120" t="e" cm="1">
        <f t="array" ref="CA28">_xlfn.IFS(AND($S28&lt;&gt;"",V28&lt;&gt;""),ABS($S28-V28),AND($S28="",V28=""),"",OR($S28&lt;&gt;"",V28&lt;&gt;""),"-")</f>
        <v>#N/A</v>
      </c>
      <c r="CB28" s="120" t="e" cm="1">
        <f t="array" ref="CB28">_xlfn.IFS(AND($S28&lt;&gt;"",W28&lt;&gt;""),ABS($S28-W28),AND($S28="",W28=""),"",OR($S28&lt;&gt;"",W28&lt;&gt;""),"-")</f>
        <v>#N/A</v>
      </c>
      <c r="CC28" s="120" t="e" cm="1">
        <f t="array" ref="CC28">_xlfn.IFS(AND($S28&lt;&gt;"",X28&lt;&gt;""),ABS($S28-X28),AND($S28="",X28=""),"",OR($S28&lt;&gt;"",X28&lt;&gt;""),"-")</f>
        <v>#N/A</v>
      </c>
      <c r="CD28" s="120" t="e" cm="1">
        <f t="array" ref="CD28">_xlfn.IFS(AND($S28&lt;&gt;"",Y28&lt;&gt;""),ABS($S28-Y28),AND($S28="",Y28=""),"",OR($S28&lt;&gt;"",Y28&lt;&gt;""),"-")</f>
        <v>#N/A</v>
      </c>
      <c r="CE28" s="120" t="e" cm="1">
        <f t="array" ref="CE28">_xlfn.IFS(AND($S28&lt;&gt;"",Z28&lt;&gt;""),ABS($S28-Z28),AND($S28="",Z28=""),"",OR($S28&lt;&gt;"",Z28&lt;&gt;""),"-")</f>
        <v>#N/A</v>
      </c>
      <c r="CF28" s="121" t="e" cm="1">
        <f t="array" ref="CF28">_xlfn.IFS(AND($T28&lt;&gt;"",U28&lt;&gt;""),ABS($T28-U28),AND($T28="",U28=""),"",OR($T28&lt;&gt;"",U28&lt;&gt;""),"-")</f>
        <v>#N/A</v>
      </c>
      <c r="CG28" s="120" t="e" cm="1">
        <f t="array" ref="CG28">_xlfn.IFS(AND($T28&lt;&gt;"",V28&lt;&gt;""),ABS($T28-V28),AND($T28="",V28=""),"",OR($T28&lt;&gt;"",V28&lt;&gt;""),"-")</f>
        <v>#N/A</v>
      </c>
      <c r="CH28" s="120" t="e" cm="1">
        <f t="array" ref="CH28">_xlfn.IFS(AND($T28&lt;&gt;"",W28&lt;&gt;""),ABS($T28-W28),AND($T28="",W28=""),"",OR($T28&lt;&gt;"",W28&lt;&gt;""),"-")</f>
        <v>#N/A</v>
      </c>
      <c r="CI28" s="120" t="e" cm="1">
        <f t="array" ref="CI28">_xlfn.IFS(AND($T28&lt;&gt;"",X28&lt;&gt;""),ABS($T28-X28),AND($T28="",X28=""),"",OR($T28&lt;&gt;"",X28&lt;&gt;""),"-")</f>
        <v>#N/A</v>
      </c>
      <c r="CJ28" s="120" t="e" cm="1">
        <f t="array" ref="CJ28">_xlfn.IFS(AND($T28&lt;&gt;"",Y28&lt;&gt;""),ABS($T28-Y28),AND($T28="",Y28=""),"",OR($T28&lt;&gt;"",Y28&lt;&gt;""),"-")</f>
        <v>#N/A</v>
      </c>
      <c r="CK28" s="120" t="e" cm="1">
        <f t="array" ref="CK28">_xlfn.IFS(AND($T28&lt;&gt;"",Z28&lt;&gt;""),ABS($T28-Z28),AND($T28="",Z28=""),"",OR($T28&lt;&gt;"",Z28&lt;&gt;""),"-")</f>
        <v>#N/A</v>
      </c>
      <c r="CL28" s="121" t="e" cm="1">
        <f t="array" ref="CL28">_xlfn.IFS(AND($U28&lt;&gt;"",V28&lt;&gt;""),ABS($U28-V28),AND($U28="",V28=""),"",OR($U28&lt;&gt;"",V28&lt;&gt;""),"-")</f>
        <v>#N/A</v>
      </c>
      <c r="CM28" s="120" t="e" cm="1">
        <f t="array" ref="CM28">_xlfn.IFS(AND($U28&lt;&gt;"",W28&lt;&gt;""),ABS($U28-W28),AND($U28="",W28=""),"",OR($U28&lt;&gt;"",W28&lt;&gt;""),"-")</f>
        <v>#N/A</v>
      </c>
      <c r="CN28" s="120" t="e" cm="1">
        <f t="array" ref="CN28">_xlfn.IFS(AND($U28&lt;&gt;"",X28&lt;&gt;""),ABS($U28-X28),AND($U28="",X28=""),"",OR($U28&lt;&gt;"",X28&lt;&gt;""),"-")</f>
        <v>#N/A</v>
      </c>
      <c r="CO28" s="120" t="e" cm="1">
        <f t="array" ref="CO28">_xlfn.IFS(AND($U28&lt;&gt;"",Y28&lt;&gt;""),ABS($U28-Y28),AND($U28="",Y28=""),"",OR($U28&lt;&gt;"",Y28&lt;&gt;""),"-")</f>
        <v>#N/A</v>
      </c>
      <c r="CP28" s="120" t="e" cm="1">
        <f t="array" ref="CP28">_xlfn.IFS(AND($U28&lt;&gt;"",Z28&lt;&gt;""),ABS($U28-Z28),AND($U28="",Z28=""),"",OR($U28&lt;&gt;"",Z28&lt;&gt;""),"-")</f>
        <v>#N/A</v>
      </c>
      <c r="CQ28" s="121" t="e" cm="1">
        <f t="array" ref="CQ28">_xlfn.IFS(AND($V28&lt;&gt;"",W28&lt;&gt;""),ABS($V28-W28),AND($V28="",W28=""),"",OR($V28&lt;&gt;"",W28&lt;&gt;""),"-")</f>
        <v>#N/A</v>
      </c>
      <c r="CR28" s="120" t="e" cm="1">
        <f t="array" ref="CR28">_xlfn.IFS(AND($V28&lt;&gt;"",X28&lt;&gt;""),ABS($V28-X28),AND($V28="",X28=""),"",OR($V28&lt;&gt;"",X28&lt;&gt;""),"-")</f>
        <v>#N/A</v>
      </c>
      <c r="CS28" s="120" t="e" cm="1">
        <f t="array" ref="CS28">_xlfn.IFS(AND($V28&lt;&gt;"",Y28&lt;&gt;""),ABS($V28-Y28),AND($V28="",Y28=""),"",OR($V28&lt;&gt;"",Y28&lt;&gt;""),"-")</f>
        <v>#N/A</v>
      </c>
      <c r="CT28" s="120" t="e" cm="1">
        <f t="array" ref="CT28">_xlfn.IFS(AND($V28&lt;&gt;"",Z28&lt;&gt;""),ABS($V28-Z28),AND($V28="",Z28=""),"",OR($V28&lt;&gt;"",Z28&lt;&gt;""),"-")</f>
        <v>#N/A</v>
      </c>
      <c r="CU28" s="121" t="e" cm="1">
        <f t="array" ref="CU28">_xlfn.IFS(AND($W28&lt;&gt;"",X28&lt;&gt;""),ABS($W28-X28),AND($W28="",X28=""),"",OR($W28&lt;&gt;"",X28&lt;&gt;""),"-")</f>
        <v>#N/A</v>
      </c>
      <c r="CV28" s="120" t="e" cm="1">
        <f t="array" ref="CV28">_xlfn.IFS(AND($W28&lt;&gt;"",Y28&lt;&gt;""),ABS($W28-Y28),AND($W28="",Y28=""),"",OR($W28&lt;&gt;"",Y28&lt;&gt;""),"-")</f>
        <v>#N/A</v>
      </c>
      <c r="CW28" s="120" t="e" cm="1">
        <f t="array" ref="CW28">_xlfn.IFS(AND($W28&lt;&gt;"",Z28&lt;&gt;""),ABS($W28-Z28),AND($W28="",Z28=""),"",OR($W28&lt;&gt;"",Z28&lt;&gt;""),"-")</f>
        <v>#N/A</v>
      </c>
      <c r="CX28" s="121" t="e" cm="1">
        <f t="array" ref="CX28">_xlfn.IFS(AND($X28&lt;&gt;"",Y28&lt;&gt;""),ABS($X28-Y28),AND($X28="",Y28=""),"",OR($X28&lt;&gt;"",Y28&lt;&gt;""),"-")</f>
        <v>#N/A</v>
      </c>
      <c r="CY28" s="120" t="e" cm="1">
        <f t="array" ref="CY28">_xlfn.IFS(AND($X28&lt;&gt;"",Z28&lt;&gt;""),ABS($X28-Z28),AND($X28="",Z28=""),"",OR($X28&lt;&gt;"",Z28&lt;&gt;""),"-")</f>
        <v>#N/A</v>
      </c>
      <c r="CZ28" s="121" t="e" cm="1">
        <f t="array" ref="CZ28">_xlfn.IFS(AND($Y28&lt;&gt;"",Z28&lt;&gt;""),ABS($Y28-Z28),AND($Y28="",Z28=""),"",OR($Y28&lt;&gt;"",Z28&lt;&gt;""),"-")</f>
        <v>#N/A</v>
      </c>
    </row>
    <row r="29" spans="1:104" x14ac:dyDescent="0.2">
      <c r="A29" s="260" t="s">
        <v>45</v>
      </c>
      <c r="B29" s="259" t="e">
        <f>VLOOKUP($A29,Merged_couplings!$B:$BU,MATCH(B$1,Merged_couplings!$B$1:$BU$1,0),FALSE)</f>
        <v>#N/A</v>
      </c>
      <c r="C29" s="258" t="e">
        <f>VLOOKUP($A29,Merged_couplings!$B:$BU,MATCH(C$1,Merged_couplings!$B$1:$BU$1,0),FALSE)</f>
        <v>#N/A</v>
      </c>
      <c r="D29" s="258" t="e">
        <f>VLOOKUP($A29,Merged_couplings!$B:$BU,MATCH(D$1,Merged_couplings!$B$1:$BU$1,0),FALSE)</f>
        <v>#N/A</v>
      </c>
      <c r="E29" s="258" t="e">
        <f>VLOOKUP($A29,Merged_couplings!$B:$BU,MATCH(E$1,Merged_couplings!$B$1:$BU$1,0),FALSE)</f>
        <v>#N/A</v>
      </c>
      <c r="F29" s="258" t="e">
        <f>VLOOKUP($A29,Merged_couplings!$B:$BU,MATCH(F$1,Merged_couplings!$B$1:$BU$1,0),FALSE)</f>
        <v>#N/A</v>
      </c>
      <c r="G29" s="258" t="e">
        <f>VLOOKUP($A29,Merged_couplings!$B:$BU,MATCH(G$1,Merged_couplings!$B$1:$BU$1,0),FALSE)</f>
        <v>#N/A</v>
      </c>
      <c r="H29" s="258" t="e">
        <f>VLOOKUP($A29,Merged_couplings!$B:$BU,MATCH(H$1,Merged_couplings!$B$1:$BU$1,0),FALSE)</f>
        <v>#N/A</v>
      </c>
      <c r="I29" s="258" t="e">
        <f>VLOOKUP($A29,Merged_couplings!$B:$BU,MATCH(I$1,Merged_couplings!$B$1:$BU$1,0),FALSE)</f>
        <v>#N/A</v>
      </c>
      <c r="J29" s="258" t="e">
        <f>VLOOKUP($A29,Merged_couplings!$B:$BU,MATCH(J$1,Merged_couplings!$B$1:$BU$1,0),FALSE)</f>
        <v>#N/A</v>
      </c>
      <c r="K29" s="258" t="e">
        <f>VLOOKUP($A29,Merged_couplings!$B:$BU,MATCH(K$1,Merged_couplings!$B$1:$BU$1,0),FALSE)</f>
        <v>#N/A</v>
      </c>
      <c r="L29" s="258" t="e">
        <f>VLOOKUP($A29,Merged_couplings!$B:$BU,MATCH(L$1,Merged_couplings!$B$1:$BU$1,0),FALSE)</f>
        <v>#N/A</v>
      </c>
      <c r="M29" s="258" t="e">
        <f>VLOOKUP($A29,Merged_couplings!$B:$BU,MATCH(M$1,Merged_couplings!$B$1:$BU$1,0),FALSE)</f>
        <v>#N/A</v>
      </c>
      <c r="N29" s="121" t="e">
        <f>IF(OR(B29="BIG",B29="BI-",B29="B-G"),VLOOKUP($A29,Merged_couplings!$B:$BU,MATCH(N$1,Merged_couplings!$B$1:$BU$1,0),FALSE),"")</f>
        <v>#N/A</v>
      </c>
      <c r="P29" s="120" t="e">
        <f>IF(OR(C29="BIG",C29="BI-",C29="B-G"),VLOOKUP($A29,Merged_couplings!$B:$BU,MATCH(P$1,Merged_couplings!$B$1:$BU$1,0),FALSE),"")</f>
        <v>#N/A</v>
      </c>
      <c r="Q29" s="120" t="e">
        <f>IF(OR(D29="BIG",D29="BI-",D29="B-G"),VLOOKUP($A29,Merged_couplings!$B:$BU,MATCH(Q$1,Merged_couplings!$B$1:$BU$1,0),FALSE),"")</f>
        <v>#N/A</v>
      </c>
      <c r="R29" s="120" t="e">
        <f>IF(OR(E29="BIG",E29="BI-",E29="B-G"),VLOOKUP($A29,Merged_couplings!$B:$BU,MATCH(R$1,Merged_couplings!$B$1:$BU$1,0),FALSE),"")</f>
        <v>#N/A</v>
      </c>
      <c r="S29" s="120" t="e">
        <f>IF(OR(F29="BIG",F29="BI-",F29="B-G"),VLOOKUP($A29,Merged_couplings!$B:$BU,MATCH(S$1,Merged_couplings!$B$1:$BU$1,0),FALSE),"")</f>
        <v>#N/A</v>
      </c>
      <c r="T29" s="120" t="e">
        <f>IF(OR(G29="BIG",G29="BI-",G29="B-G"),VLOOKUP($A29,Merged_couplings!$B:$BU,MATCH(T$1,Merged_couplings!$B$1:$BU$1,0),FALSE),"")</f>
        <v>#N/A</v>
      </c>
      <c r="U29" s="120" t="e">
        <f>IF(OR(H29="BIG",H29="BI-",H29="B-G"),VLOOKUP($A29,Merged_couplings!$B:$BU,MATCH(U$1,Merged_couplings!$B$1:$BU$1,0),FALSE),"")</f>
        <v>#N/A</v>
      </c>
      <c r="V29" s="120" t="e">
        <f>IF(OR(I29="BIG",I29="BI-",I29="B-G"),VLOOKUP($A29,Merged_couplings!$B:$BU,MATCH(V$1,Merged_couplings!$B$1:$BU$1,0),FALSE),"")</f>
        <v>#N/A</v>
      </c>
      <c r="W29" s="120" t="e">
        <f>IF(OR(J29="BIG",J29="BI-",J29="B-G"),VLOOKUP($A29,Merged_couplings!$B:$BU,MATCH(W$1,Merged_couplings!$B$1:$BU$1,0),FALSE),"")</f>
        <v>#N/A</v>
      </c>
      <c r="X29" s="120" t="e">
        <f>IF(OR(K29="BIG",K29="BI-",K29="B-G"),VLOOKUP($A29,Merged_couplings!$B:$BU,MATCH(X$1,Merged_couplings!$B$1:$BU$1,0),FALSE),"")</f>
        <v>#N/A</v>
      </c>
      <c r="Y29" s="120" t="e">
        <f>IF(OR(L29="BIG",L29="BI-",L29="B-G"),VLOOKUP($A29,Merged_couplings!$B:$BU,MATCH(Y$1,Merged_couplings!$B$1:$BU$1,0),FALSE),"")</f>
        <v>#N/A</v>
      </c>
      <c r="Z29" s="120" t="e">
        <f>IF(OR(M29="BIG",M29="BI-",M29="B-G"),VLOOKUP($A29,Merged_couplings!$B:$BU,MATCH(Z$1,Merged_couplings!$B$1:$BU$1,0),FALSE),"")</f>
        <v>#N/A</v>
      </c>
      <c r="AA29" s="123"/>
      <c r="AB29" s="340" t="e" cm="1">
        <f t="array" ref="AB29">_xlfn.IFS(AND($N29&lt;&gt;"",P29&lt;&gt;""),ABS($N29-P29),AND($N29="",P29=""),"",OR($N29&lt;&gt;"",P29&lt;&gt;""),"-")</f>
        <v>#N/A</v>
      </c>
      <c r="AC29" s="122" t="e" cm="1">
        <f t="array" ref="AC29">_xlfn.IFS(AND($N29&lt;&gt;"",Q29&lt;&gt;""),ABS($N29-Q29),AND($N29="",Q29=""),"",OR($N29&lt;&gt;"",Q29&lt;&gt;""),"-")</f>
        <v>#N/A</v>
      </c>
      <c r="AD29" s="122" t="e" cm="1">
        <f t="array" ref="AD29">_xlfn.IFS(AND($N29&lt;&gt;"",R29&lt;&gt;""),ABS($N29-R29),AND($N29="",R29=""),"",OR($N29&lt;&gt;"",R29&lt;&gt;""),"-")</f>
        <v>#N/A</v>
      </c>
      <c r="AE29" s="122" t="e" cm="1">
        <f t="array" ref="AE29">_xlfn.IFS(AND($N29&lt;&gt;"",S29&lt;&gt;""),ABS($N29-S29),AND($N29="",S29=""),"",OR($N29&lt;&gt;"",S29&lt;&gt;""),"-")</f>
        <v>#N/A</v>
      </c>
      <c r="AF29" s="122" t="e" cm="1">
        <f t="array" ref="AF29">_xlfn.IFS(AND($N29&lt;&gt;"",T29&lt;&gt;""),ABS($N29-T29),AND($N29="",T29=""),"",OR($N29&lt;&gt;"",T29&lt;&gt;""),"-")</f>
        <v>#N/A</v>
      </c>
      <c r="AG29" s="122" t="e" cm="1">
        <f t="array" ref="AG29">_xlfn.IFS(AND($N29&lt;&gt;"",U29&lt;&gt;""),ABS($N29-U29),AND($N29="",U29=""),"",OR($N29&lt;&gt;"",U29&lt;&gt;""),"-")</f>
        <v>#N/A</v>
      </c>
      <c r="AH29" s="122" t="e" cm="1">
        <f t="array" ref="AH29">_xlfn.IFS(AND($N29&lt;&gt;"",V29&lt;&gt;""),ABS($N29-V29),AND($N29="",V29=""),"",OR($N29&lt;&gt;"",V29&lt;&gt;""),"-")</f>
        <v>#N/A</v>
      </c>
      <c r="AI29" s="122" t="e" cm="1">
        <f t="array" ref="AI29">_xlfn.IFS(AND($N29&lt;&gt;"",W29&lt;&gt;""),ABS($N29-W29),AND($N29="",W29=""),"",OR($N29&lt;&gt;"",W29&lt;&gt;""),"-")</f>
        <v>#N/A</v>
      </c>
      <c r="AJ29" s="122" t="e" cm="1">
        <f t="array" ref="AJ29">_xlfn.IFS(AND($N29&lt;&gt;"",X29&lt;&gt;""),ABS($N29-X29),AND($N29="",X29=""),"",OR($N29&lt;&gt;"",X29&lt;&gt;""),"-")</f>
        <v>#N/A</v>
      </c>
      <c r="AK29" s="122" t="e" cm="1">
        <f t="array" ref="AK29">_xlfn.IFS(AND($N29&lt;&gt;"",Y29&lt;&gt;""),ABS($N29-Y29),AND($N29="",Y29=""),"",OR($N29&lt;&gt;"",Y29&lt;&gt;""),"-")</f>
        <v>#N/A</v>
      </c>
      <c r="AL29" s="122" t="e" cm="1">
        <f t="array" ref="AL29">_xlfn.IFS(AND($N29&lt;&gt;"",Z29&lt;&gt;""),ABS($N29-Z29),AND($N29="",Z29=""),"",OR($N29&lt;&gt;"",Z29&lt;&gt;""),"-")</f>
        <v>#N/A</v>
      </c>
      <c r="AM29" s="340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1" t="e" cm="1">
        <f t="array" ref="AX29">_xlfn.IFS(AND($P29&lt;&gt;"",Q29&lt;&gt;""),ABS($P29-Q29),AND($P29="",Q29=""),"",OR($P29&lt;&gt;"",Q29&lt;&gt;""),"-")</f>
        <v>#N/A</v>
      </c>
      <c r="AY29" s="120" t="e" cm="1">
        <f t="array" ref="AY29">_xlfn.IFS(AND($P29&lt;&gt;"",R29&lt;&gt;""),ABS($P29-R29),AND($P29="",R29=""),"",OR($P29&lt;&gt;"",R29&lt;&gt;""),"-")</f>
        <v>#N/A</v>
      </c>
      <c r="AZ29" s="120" t="e" cm="1">
        <f t="array" ref="AZ29">_xlfn.IFS(AND($P29&lt;&gt;"",S29&lt;&gt;""),ABS($P29-S29),AND($P29="",S29=""),"",OR($P29&lt;&gt;"",S29&lt;&gt;""),"-")</f>
        <v>#N/A</v>
      </c>
      <c r="BA29" s="120" t="e" cm="1">
        <f t="array" ref="BA29">_xlfn.IFS(AND($P29&lt;&gt;"",T29&lt;&gt;""),ABS($P29-T29),AND($P29="",T29=""),"",OR($P29&lt;&gt;"",T29&lt;&gt;""),"-")</f>
        <v>#N/A</v>
      </c>
      <c r="BB29" s="120" t="e" cm="1">
        <f t="array" ref="BB29">_xlfn.IFS(AND($P29&lt;&gt;"",U29&lt;&gt;""),ABS($P29-U29),AND($P29="",U29=""),"",OR($P29&lt;&gt;"",U29&lt;&gt;""),"-")</f>
        <v>#N/A</v>
      </c>
      <c r="BC29" s="120" t="e" cm="1">
        <f t="array" ref="BC29">_xlfn.IFS(AND($P29&lt;&gt;"",V29&lt;&gt;""),ABS($P29-V29),AND($P29="",V29=""),"",OR($P29&lt;&gt;"",V29&lt;&gt;""),"-")</f>
        <v>#N/A</v>
      </c>
      <c r="BD29" s="120" t="e" cm="1">
        <f t="array" ref="BD29">_xlfn.IFS(AND($P29&lt;&gt;"",W29&lt;&gt;""),ABS($P29-W29),AND($P29="",W29=""),"",OR($P29&lt;&gt;"",W29&lt;&gt;""),"-")</f>
        <v>#N/A</v>
      </c>
      <c r="BE29" s="120" t="e" cm="1">
        <f t="array" ref="BE29">_xlfn.IFS(AND($P29&lt;&gt;"",X29&lt;&gt;""),ABS($P29-X29),AND($P29="",X29=""),"",OR($P29&lt;&gt;"",X29&lt;&gt;""),"-")</f>
        <v>#N/A</v>
      </c>
      <c r="BF29" s="120" t="e" cm="1">
        <f t="array" ref="BF29">_xlfn.IFS(AND($P29&lt;&gt;"",Y29&lt;&gt;""),ABS($P29-Y29),AND($P29="",Y29=""),"",OR($P29&lt;&gt;"",Y29&lt;&gt;""),"-")</f>
        <v>#N/A</v>
      </c>
      <c r="BG29" s="120" t="e" cm="1">
        <f t="array" ref="BG29">_xlfn.IFS(AND($P29&lt;&gt;"",Z29&lt;&gt;""),ABS($P29-Z29),AND($P29="",Z29=""),"",OR($P29&lt;&gt;"",Z29&lt;&gt;""),"-")</f>
        <v>#N/A</v>
      </c>
      <c r="BH29" s="121" t="e" cm="1">
        <f t="array" ref="BH29">_xlfn.IFS(AND($Q29&lt;&gt;"",R29&lt;&gt;""),ABS($Q29-R29),AND($Q29="",R29=""),"",OR($Q29&lt;&gt;"",R29&lt;&gt;""),"-")</f>
        <v>#N/A</v>
      </c>
      <c r="BI29" s="120" t="e" cm="1">
        <f t="array" ref="BI29">_xlfn.IFS(AND($Q29&lt;&gt;"",S29&lt;&gt;""),ABS($Q29-S29),AND($Q29="",S29=""),"",OR($Q29&lt;&gt;"",S29&lt;&gt;""),"-")</f>
        <v>#N/A</v>
      </c>
      <c r="BJ29" s="120" t="e" cm="1">
        <f t="array" ref="BJ29">_xlfn.IFS(AND($Q29&lt;&gt;"",T29&lt;&gt;""),ABS($Q29-T29),AND($Q29="",T29=""),"",OR($Q29&lt;&gt;"",T29&lt;&gt;""),"-")</f>
        <v>#N/A</v>
      </c>
      <c r="BK29" s="120" t="e" cm="1">
        <f t="array" ref="BK29">_xlfn.IFS(AND($Q29&lt;&gt;"",U29&lt;&gt;""),ABS($Q29-U29),AND($Q29="",U29=""),"",OR($Q29&lt;&gt;"",U29&lt;&gt;""),"-")</f>
        <v>#N/A</v>
      </c>
      <c r="BL29" s="120" t="e" cm="1">
        <f t="array" ref="BL29">_xlfn.IFS(AND($Q29&lt;&gt;"",V29&lt;&gt;""),ABS($Q29-V29),AND($Q29="",V29=""),"",OR($Q29&lt;&gt;"",V29&lt;&gt;""),"-")</f>
        <v>#N/A</v>
      </c>
      <c r="BM29" s="120" t="e" cm="1">
        <f t="array" ref="BM29">_xlfn.IFS(AND($Q29&lt;&gt;"",W29&lt;&gt;""),ABS($Q29-W29),AND($Q29="",W29=""),"",OR($Q29&lt;&gt;"",W29&lt;&gt;""),"-")</f>
        <v>#N/A</v>
      </c>
      <c r="BN29" s="120" t="e" cm="1">
        <f t="array" ref="BN29">_xlfn.IFS(AND($Q29&lt;&gt;"",X29&lt;&gt;""),ABS($Q29-X29),AND($Q29="",X29=""),"",OR($Q29&lt;&gt;"",X29&lt;&gt;""),"-")</f>
        <v>#N/A</v>
      </c>
      <c r="BO29" s="120" t="e" cm="1">
        <f t="array" ref="BO29">_xlfn.IFS(AND($Q29&lt;&gt;"",Y29&lt;&gt;""),ABS($Q29-Y29),AND($Q29="",Y29=""),"",OR($Q29&lt;&gt;"",Y29&lt;&gt;""),"-")</f>
        <v>#N/A</v>
      </c>
      <c r="BP29" s="120" t="e" cm="1">
        <f t="array" ref="BP29">_xlfn.IFS(AND($Q29&lt;&gt;"",Z29&lt;&gt;""),ABS($Q29-Z29),AND($Q29="",Z29=""),"",OR($Q29&lt;&gt;"",Z29&lt;&gt;""),"-")</f>
        <v>#N/A</v>
      </c>
      <c r="BQ29" s="121" t="e" cm="1">
        <f t="array" ref="BQ29">_xlfn.IFS(AND($R29&lt;&gt;"",S29&lt;&gt;""),ABS($R29-S29),AND($R29="",S29=""),"",OR($R29&lt;&gt;"",S29&lt;&gt;""),"-")</f>
        <v>#N/A</v>
      </c>
      <c r="BR29" s="120" t="e" cm="1">
        <f t="array" ref="BR29">_xlfn.IFS(AND($R29&lt;&gt;"",T29&lt;&gt;""),ABS($R29-T29),AND($R29="",T29=""),"",OR($R29&lt;&gt;"",T29&lt;&gt;""),"-")</f>
        <v>#N/A</v>
      </c>
      <c r="BS29" s="120" t="e" cm="1">
        <f t="array" ref="BS29">_xlfn.IFS(AND($R29&lt;&gt;"",U29&lt;&gt;""),ABS($R29-U29),AND($R29="",U29=""),"",OR($R29&lt;&gt;"",U29&lt;&gt;""),"-")</f>
        <v>#N/A</v>
      </c>
      <c r="BT29" s="120" t="e" cm="1">
        <f t="array" ref="BT29">_xlfn.IFS(AND($R29&lt;&gt;"",V29&lt;&gt;""),ABS($R29-V29),AND($R29="",V29=""),"",OR($R29&lt;&gt;"",V29&lt;&gt;""),"-")</f>
        <v>#N/A</v>
      </c>
      <c r="BU29" s="120" t="e" cm="1">
        <f t="array" ref="BU29">_xlfn.IFS(AND($R29&lt;&gt;"",W29&lt;&gt;""),ABS($R29-W29),AND($R29="",W29=""),"",OR($R29&lt;&gt;"",W29&lt;&gt;""),"-")</f>
        <v>#N/A</v>
      </c>
      <c r="BV29" s="120" t="e" cm="1">
        <f t="array" ref="BV29">_xlfn.IFS(AND($R29&lt;&gt;"",X29&lt;&gt;""),ABS($R29-X29),AND($R29="",X29=""),"",OR($R29&lt;&gt;"",X29&lt;&gt;""),"-")</f>
        <v>#N/A</v>
      </c>
      <c r="BW29" s="120" t="e" cm="1">
        <f t="array" ref="BW29">_xlfn.IFS(AND($R29&lt;&gt;"",Y29&lt;&gt;""),ABS($R29-Y29),AND($R29="",Y29=""),"",OR($R29&lt;&gt;"",Y29&lt;&gt;""),"-")</f>
        <v>#N/A</v>
      </c>
      <c r="BX29" s="120" t="e" cm="1">
        <f t="array" ref="BX29">_xlfn.IFS(AND($R29&lt;&gt;"",Z29&lt;&gt;""),ABS($R29-Z29),AND($R29="",Z29=""),"",OR($R29&lt;&gt;"",Z29&lt;&gt;""),"-")</f>
        <v>#N/A</v>
      </c>
      <c r="BY29" s="121" t="e" cm="1">
        <f t="array" ref="BY29">_xlfn.IFS(AND($S29&lt;&gt;"",T29&lt;&gt;""),ABS($S29-T29),AND($S29="",T29=""),"",OR($S29&lt;&gt;"",T29&lt;&gt;""),"-")</f>
        <v>#N/A</v>
      </c>
      <c r="BZ29" s="120" t="e" cm="1">
        <f t="array" ref="BZ29">_xlfn.IFS(AND($S29&lt;&gt;"",U29&lt;&gt;""),ABS($S29-U29),AND($S29="",U29=""),"",OR($S29&lt;&gt;"",U29&lt;&gt;""),"-")</f>
        <v>#N/A</v>
      </c>
      <c r="CA29" s="120" t="e" cm="1">
        <f t="array" ref="CA29">_xlfn.IFS(AND($S29&lt;&gt;"",V29&lt;&gt;""),ABS($S29-V29),AND($S29="",V29=""),"",OR($S29&lt;&gt;"",V29&lt;&gt;""),"-")</f>
        <v>#N/A</v>
      </c>
      <c r="CB29" s="120" t="e" cm="1">
        <f t="array" ref="CB29">_xlfn.IFS(AND($S29&lt;&gt;"",W29&lt;&gt;""),ABS($S29-W29),AND($S29="",W29=""),"",OR($S29&lt;&gt;"",W29&lt;&gt;""),"-")</f>
        <v>#N/A</v>
      </c>
      <c r="CC29" s="120" t="e" cm="1">
        <f t="array" ref="CC29">_xlfn.IFS(AND($S29&lt;&gt;"",X29&lt;&gt;""),ABS($S29-X29),AND($S29="",X29=""),"",OR($S29&lt;&gt;"",X29&lt;&gt;""),"-")</f>
        <v>#N/A</v>
      </c>
      <c r="CD29" s="120" t="e" cm="1">
        <f t="array" ref="CD29">_xlfn.IFS(AND($S29&lt;&gt;"",Y29&lt;&gt;""),ABS($S29-Y29),AND($S29="",Y29=""),"",OR($S29&lt;&gt;"",Y29&lt;&gt;""),"-")</f>
        <v>#N/A</v>
      </c>
      <c r="CE29" s="120" t="e" cm="1">
        <f t="array" ref="CE29">_xlfn.IFS(AND($S29&lt;&gt;"",Z29&lt;&gt;""),ABS($S29-Z29),AND($S29="",Z29=""),"",OR($S29&lt;&gt;"",Z29&lt;&gt;""),"-")</f>
        <v>#N/A</v>
      </c>
      <c r="CF29" s="121" t="e" cm="1">
        <f t="array" ref="CF29">_xlfn.IFS(AND($T29&lt;&gt;"",U29&lt;&gt;""),ABS($T29-U29),AND($T29="",U29=""),"",OR($T29&lt;&gt;"",U29&lt;&gt;""),"-")</f>
        <v>#N/A</v>
      </c>
      <c r="CG29" s="120" t="e" cm="1">
        <f t="array" ref="CG29">_xlfn.IFS(AND($T29&lt;&gt;"",V29&lt;&gt;""),ABS($T29-V29),AND($T29="",V29=""),"",OR($T29&lt;&gt;"",V29&lt;&gt;""),"-")</f>
        <v>#N/A</v>
      </c>
      <c r="CH29" s="120" t="e" cm="1">
        <f t="array" ref="CH29">_xlfn.IFS(AND($T29&lt;&gt;"",W29&lt;&gt;""),ABS($T29-W29),AND($T29="",W29=""),"",OR($T29&lt;&gt;"",W29&lt;&gt;""),"-")</f>
        <v>#N/A</v>
      </c>
      <c r="CI29" s="120" t="e" cm="1">
        <f t="array" ref="CI29">_xlfn.IFS(AND($T29&lt;&gt;"",X29&lt;&gt;""),ABS($T29-X29),AND($T29="",X29=""),"",OR($T29&lt;&gt;"",X29&lt;&gt;""),"-")</f>
        <v>#N/A</v>
      </c>
      <c r="CJ29" s="120" t="e" cm="1">
        <f t="array" ref="CJ29">_xlfn.IFS(AND($T29&lt;&gt;"",Y29&lt;&gt;""),ABS($T29-Y29),AND($T29="",Y29=""),"",OR($T29&lt;&gt;"",Y29&lt;&gt;""),"-")</f>
        <v>#N/A</v>
      </c>
      <c r="CK29" s="120" t="e" cm="1">
        <f t="array" ref="CK29">_xlfn.IFS(AND($T29&lt;&gt;"",Z29&lt;&gt;""),ABS($T29-Z29),AND($T29="",Z29=""),"",OR($T29&lt;&gt;"",Z29&lt;&gt;""),"-")</f>
        <v>#N/A</v>
      </c>
      <c r="CL29" s="121" t="e" cm="1">
        <f t="array" ref="CL29">_xlfn.IFS(AND($U29&lt;&gt;"",V29&lt;&gt;""),ABS($U29-V29),AND($U29="",V29=""),"",OR($U29&lt;&gt;"",V29&lt;&gt;""),"-")</f>
        <v>#N/A</v>
      </c>
      <c r="CM29" s="120" t="e" cm="1">
        <f t="array" ref="CM29">_xlfn.IFS(AND($U29&lt;&gt;"",W29&lt;&gt;""),ABS($U29-W29),AND($U29="",W29=""),"",OR($U29&lt;&gt;"",W29&lt;&gt;""),"-")</f>
        <v>#N/A</v>
      </c>
      <c r="CN29" s="120" t="e" cm="1">
        <f t="array" ref="CN29">_xlfn.IFS(AND($U29&lt;&gt;"",X29&lt;&gt;""),ABS($U29-X29),AND($U29="",X29=""),"",OR($U29&lt;&gt;"",X29&lt;&gt;""),"-")</f>
        <v>#N/A</v>
      </c>
      <c r="CO29" s="120" t="e" cm="1">
        <f t="array" ref="CO29">_xlfn.IFS(AND($U29&lt;&gt;"",Y29&lt;&gt;""),ABS($U29-Y29),AND($U29="",Y29=""),"",OR($U29&lt;&gt;"",Y29&lt;&gt;""),"-")</f>
        <v>#N/A</v>
      </c>
      <c r="CP29" s="120" t="e" cm="1">
        <f t="array" ref="CP29">_xlfn.IFS(AND($U29&lt;&gt;"",Z29&lt;&gt;""),ABS($U29-Z29),AND($U29="",Z29=""),"",OR($U29&lt;&gt;"",Z29&lt;&gt;""),"-")</f>
        <v>#N/A</v>
      </c>
      <c r="CQ29" s="121" t="e" cm="1">
        <f t="array" ref="CQ29">_xlfn.IFS(AND($V29&lt;&gt;"",W29&lt;&gt;""),ABS($V29-W29),AND($V29="",W29=""),"",OR($V29&lt;&gt;"",W29&lt;&gt;""),"-")</f>
        <v>#N/A</v>
      </c>
      <c r="CR29" s="120" t="e" cm="1">
        <f t="array" ref="CR29">_xlfn.IFS(AND($V29&lt;&gt;"",X29&lt;&gt;""),ABS($V29-X29),AND($V29="",X29=""),"",OR($V29&lt;&gt;"",X29&lt;&gt;""),"-")</f>
        <v>#N/A</v>
      </c>
      <c r="CS29" s="120" t="e" cm="1">
        <f t="array" ref="CS29">_xlfn.IFS(AND($V29&lt;&gt;"",Y29&lt;&gt;""),ABS($V29-Y29),AND($V29="",Y29=""),"",OR($V29&lt;&gt;"",Y29&lt;&gt;""),"-")</f>
        <v>#N/A</v>
      </c>
      <c r="CT29" s="120" t="e" cm="1">
        <f t="array" ref="CT29">_xlfn.IFS(AND($V29&lt;&gt;"",Z29&lt;&gt;""),ABS($V29-Z29),AND($V29="",Z29=""),"",OR($V29&lt;&gt;"",Z29&lt;&gt;""),"-")</f>
        <v>#N/A</v>
      </c>
      <c r="CU29" s="121" t="e" cm="1">
        <f t="array" ref="CU29">_xlfn.IFS(AND($W29&lt;&gt;"",X29&lt;&gt;""),ABS($W29-X29),AND($W29="",X29=""),"",OR($W29&lt;&gt;"",X29&lt;&gt;""),"-")</f>
        <v>#N/A</v>
      </c>
      <c r="CV29" s="120" t="e" cm="1">
        <f t="array" ref="CV29">_xlfn.IFS(AND($W29&lt;&gt;"",Y29&lt;&gt;""),ABS($W29-Y29),AND($W29="",Y29=""),"",OR($W29&lt;&gt;"",Y29&lt;&gt;""),"-")</f>
        <v>#N/A</v>
      </c>
      <c r="CW29" s="120" t="e" cm="1">
        <f t="array" ref="CW29">_xlfn.IFS(AND($W29&lt;&gt;"",Z29&lt;&gt;""),ABS($W29-Z29),AND($W29="",Z29=""),"",OR($W29&lt;&gt;"",Z29&lt;&gt;""),"-")</f>
        <v>#N/A</v>
      </c>
      <c r="CX29" s="121" t="e" cm="1">
        <f t="array" ref="CX29">_xlfn.IFS(AND($X29&lt;&gt;"",Y29&lt;&gt;""),ABS($X29-Y29),AND($X29="",Y29=""),"",OR($X29&lt;&gt;"",Y29&lt;&gt;""),"-")</f>
        <v>#N/A</v>
      </c>
      <c r="CY29" s="120" t="e" cm="1">
        <f t="array" ref="CY29">_xlfn.IFS(AND($X29&lt;&gt;"",Z29&lt;&gt;""),ABS($X29-Z29),AND($X29="",Z29=""),"",OR($X29&lt;&gt;"",Z29&lt;&gt;""),"-")</f>
        <v>#N/A</v>
      </c>
      <c r="CZ29" s="121" t="e" cm="1">
        <f t="array" ref="CZ29">_xlfn.IFS(AND($Y29&lt;&gt;"",Z29&lt;&gt;""),ABS($Y29-Z29),AND($Y29="",Z29=""),"",OR($Y29&lt;&gt;"",Z29&lt;&gt;""),"-")</f>
        <v>#N/A</v>
      </c>
    </row>
    <row r="30" spans="1:104" x14ac:dyDescent="0.2">
      <c r="A30" s="260" t="s">
        <v>47</v>
      </c>
      <c r="B30" s="259" t="e">
        <f>VLOOKUP($A30,Merged_couplings!$B:$BU,MATCH(B$1,Merged_couplings!$B$1:$BU$1,0),FALSE)</f>
        <v>#N/A</v>
      </c>
      <c r="C30" s="258" t="e">
        <f>VLOOKUP($A30,Merged_couplings!$B:$BU,MATCH(C$1,Merged_couplings!$B$1:$BU$1,0),FALSE)</f>
        <v>#N/A</v>
      </c>
      <c r="D30" s="258" t="e">
        <f>VLOOKUP($A30,Merged_couplings!$B:$BU,MATCH(D$1,Merged_couplings!$B$1:$BU$1,0),FALSE)</f>
        <v>#N/A</v>
      </c>
      <c r="E30" s="258" t="e">
        <f>VLOOKUP($A30,Merged_couplings!$B:$BU,MATCH(E$1,Merged_couplings!$B$1:$BU$1,0),FALSE)</f>
        <v>#N/A</v>
      </c>
      <c r="F30" s="258" t="e">
        <f>VLOOKUP($A30,Merged_couplings!$B:$BU,MATCH(F$1,Merged_couplings!$B$1:$BU$1,0),FALSE)</f>
        <v>#N/A</v>
      </c>
      <c r="G30" s="258" t="e">
        <f>VLOOKUP($A30,Merged_couplings!$B:$BU,MATCH(G$1,Merged_couplings!$B$1:$BU$1,0),FALSE)</f>
        <v>#N/A</v>
      </c>
      <c r="H30" s="258" t="e">
        <f>VLOOKUP($A30,Merged_couplings!$B:$BU,MATCH(H$1,Merged_couplings!$B$1:$BU$1,0),FALSE)</f>
        <v>#N/A</v>
      </c>
      <c r="I30" s="258" t="e">
        <f>VLOOKUP($A30,Merged_couplings!$B:$BU,MATCH(I$1,Merged_couplings!$B$1:$BU$1,0),FALSE)</f>
        <v>#N/A</v>
      </c>
      <c r="J30" s="258" t="e">
        <f>VLOOKUP($A30,Merged_couplings!$B:$BU,MATCH(J$1,Merged_couplings!$B$1:$BU$1,0),FALSE)</f>
        <v>#N/A</v>
      </c>
      <c r="K30" s="258" t="e">
        <f>VLOOKUP($A30,Merged_couplings!$B:$BU,MATCH(K$1,Merged_couplings!$B$1:$BU$1,0),FALSE)</f>
        <v>#N/A</v>
      </c>
      <c r="L30" s="258" t="e">
        <f>VLOOKUP($A30,Merged_couplings!$B:$BU,MATCH(L$1,Merged_couplings!$B$1:$BU$1,0),FALSE)</f>
        <v>#N/A</v>
      </c>
      <c r="M30" s="258" t="e">
        <f>VLOOKUP($A30,Merged_couplings!$B:$BU,MATCH(M$1,Merged_couplings!$B$1:$BU$1,0),FALSE)</f>
        <v>#N/A</v>
      </c>
      <c r="N30" s="121" t="e">
        <f>IF(OR(B30="BIG",B30="BI-",B30="B-G"),VLOOKUP($A30,Merged_couplings!$B:$BU,MATCH(N$1,Merged_couplings!$B$1:$BU$1,0),FALSE),"")</f>
        <v>#N/A</v>
      </c>
      <c r="P30" s="120" t="e">
        <f>IF(OR(C30="BIG",C30="BI-",C30="B-G"),VLOOKUP($A30,Merged_couplings!$B:$BU,MATCH(P$1,Merged_couplings!$B$1:$BU$1,0),FALSE),"")</f>
        <v>#N/A</v>
      </c>
      <c r="Q30" s="120" t="e">
        <f>IF(OR(D30="BIG",D30="BI-",D30="B-G"),VLOOKUP($A30,Merged_couplings!$B:$BU,MATCH(Q$1,Merged_couplings!$B$1:$BU$1,0),FALSE),"")</f>
        <v>#N/A</v>
      </c>
      <c r="R30" s="120" t="e">
        <f>IF(OR(E30="BIG",E30="BI-",E30="B-G"),VLOOKUP($A30,Merged_couplings!$B:$BU,MATCH(R$1,Merged_couplings!$B$1:$BU$1,0),FALSE),"")</f>
        <v>#N/A</v>
      </c>
      <c r="S30" s="120" t="e">
        <f>IF(OR(F30="BIG",F30="BI-",F30="B-G"),VLOOKUP($A30,Merged_couplings!$B:$BU,MATCH(S$1,Merged_couplings!$B$1:$BU$1,0),FALSE),"")</f>
        <v>#N/A</v>
      </c>
      <c r="T30" s="120" t="e">
        <f>IF(OR(G30="BIG",G30="BI-",G30="B-G"),VLOOKUP($A30,Merged_couplings!$B:$BU,MATCH(T$1,Merged_couplings!$B$1:$BU$1,0),FALSE),"")</f>
        <v>#N/A</v>
      </c>
      <c r="U30" s="120" t="e">
        <f>IF(OR(H30="BIG",H30="BI-",H30="B-G"),VLOOKUP($A30,Merged_couplings!$B:$BU,MATCH(U$1,Merged_couplings!$B$1:$BU$1,0),FALSE),"")</f>
        <v>#N/A</v>
      </c>
      <c r="V30" s="120" t="e">
        <f>IF(OR(I30="BIG",I30="BI-",I30="B-G"),VLOOKUP($A30,Merged_couplings!$B:$BU,MATCH(V$1,Merged_couplings!$B$1:$BU$1,0),FALSE),"")</f>
        <v>#N/A</v>
      </c>
      <c r="W30" s="120" t="e">
        <f>IF(OR(J30="BIG",J30="BI-",J30="B-G"),VLOOKUP($A30,Merged_couplings!$B:$BU,MATCH(W$1,Merged_couplings!$B$1:$BU$1,0),FALSE),"")</f>
        <v>#N/A</v>
      </c>
      <c r="X30" s="120" t="e">
        <f>IF(OR(K30="BIG",K30="BI-",K30="B-G"),VLOOKUP($A30,Merged_couplings!$B:$BU,MATCH(X$1,Merged_couplings!$B$1:$BU$1,0),FALSE),"")</f>
        <v>#N/A</v>
      </c>
      <c r="Y30" s="120" t="e">
        <f>IF(OR(L30="BIG",L30="BI-",L30="B-G"),VLOOKUP($A30,Merged_couplings!$B:$BU,MATCH(Y$1,Merged_couplings!$B$1:$BU$1,0),FALSE),"")</f>
        <v>#N/A</v>
      </c>
      <c r="Z30" s="120" t="e">
        <f>IF(OR(M30="BIG",M30="BI-",M30="B-G"),VLOOKUP($A30,Merged_couplings!$B:$BU,MATCH(Z$1,Merged_couplings!$B$1:$BU$1,0),FALSE),"")</f>
        <v>#N/A</v>
      </c>
      <c r="AA30" s="123"/>
      <c r="AB30" s="340" t="e" cm="1">
        <f t="array" ref="AB30">_xlfn.IFS(AND($N30&lt;&gt;"",P30&lt;&gt;""),ABS($N30-P30),AND($N30="",P30=""),"",OR($N30&lt;&gt;"",P30&lt;&gt;""),"-")</f>
        <v>#N/A</v>
      </c>
      <c r="AC30" s="122" t="e" cm="1">
        <f t="array" ref="AC30">_xlfn.IFS(AND($N30&lt;&gt;"",Q30&lt;&gt;""),ABS($N30-Q30),AND($N30="",Q30=""),"",OR($N30&lt;&gt;"",Q30&lt;&gt;""),"-")</f>
        <v>#N/A</v>
      </c>
      <c r="AD30" s="122" t="e" cm="1">
        <f t="array" ref="AD30">_xlfn.IFS(AND($N30&lt;&gt;"",R30&lt;&gt;""),ABS($N30-R30),AND($N30="",R30=""),"",OR($N30&lt;&gt;"",R30&lt;&gt;""),"-")</f>
        <v>#N/A</v>
      </c>
      <c r="AE30" s="122" t="e" cm="1">
        <f t="array" ref="AE30">_xlfn.IFS(AND($N30&lt;&gt;"",S30&lt;&gt;""),ABS($N30-S30),AND($N30="",S30=""),"",OR($N30&lt;&gt;"",S30&lt;&gt;""),"-")</f>
        <v>#N/A</v>
      </c>
      <c r="AF30" s="122" t="e" cm="1">
        <f t="array" ref="AF30">_xlfn.IFS(AND($N30&lt;&gt;"",T30&lt;&gt;""),ABS($N30-T30),AND($N30="",T30=""),"",OR($N30&lt;&gt;"",T30&lt;&gt;""),"-")</f>
        <v>#N/A</v>
      </c>
      <c r="AG30" s="122" t="e" cm="1">
        <f t="array" ref="AG30">_xlfn.IFS(AND($N30&lt;&gt;"",U30&lt;&gt;""),ABS($N30-U30),AND($N30="",U30=""),"",OR($N30&lt;&gt;"",U30&lt;&gt;""),"-")</f>
        <v>#N/A</v>
      </c>
      <c r="AH30" s="122" t="e" cm="1">
        <f t="array" ref="AH30">_xlfn.IFS(AND($N30&lt;&gt;"",V30&lt;&gt;""),ABS($N30-V30),AND($N30="",V30=""),"",OR($N30&lt;&gt;"",V30&lt;&gt;""),"-")</f>
        <v>#N/A</v>
      </c>
      <c r="AI30" s="122" t="e" cm="1">
        <f t="array" ref="AI30">_xlfn.IFS(AND($N30&lt;&gt;"",W30&lt;&gt;""),ABS($N30-W30),AND($N30="",W30=""),"",OR($N30&lt;&gt;"",W30&lt;&gt;""),"-")</f>
        <v>#N/A</v>
      </c>
      <c r="AJ30" s="122" t="e" cm="1">
        <f t="array" ref="AJ30">_xlfn.IFS(AND($N30&lt;&gt;"",X30&lt;&gt;""),ABS($N30-X30),AND($N30="",X30=""),"",OR($N30&lt;&gt;"",X30&lt;&gt;""),"-")</f>
        <v>#N/A</v>
      </c>
      <c r="AK30" s="122" t="e" cm="1">
        <f t="array" ref="AK30">_xlfn.IFS(AND($N30&lt;&gt;"",Y30&lt;&gt;""),ABS($N30-Y30),AND($N30="",Y30=""),"",OR($N30&lt;&gt;"",Y30&lt;&gt;""),"-")</f>
        <v>#N/A</v>
      </c>
      <c r="AL30" s="122" t="e" cm="1">
        <f t="array" ref="AL30">_xlfn.IFS(AND($N30&lt;&gt;"",Z30&lt;&gt;""),ABS($N30-Z30),AND($N30="",Z30=""),"",OR($N30&lt;&gt;"",Z30&lt;&gt;""),"-")</f>
        <v>#N/A</v>
      </c>
      <c r="AM30" s="340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1" t="e" cm="1">
        <f t="array" ref="AX30">_xlfn.IFS(AND($P30&lt;&gt;"",Q30&lt;&gt;""),ABS($P30-Q30),AND($P30="",Q30=""),"",OR($P30&lt;&gt;"",Q30&lt;&gt;""),"-")</f>
        <v>#N/A</v>
      </c>
      <c r="AY30" s="120" t="e" cm="1">
        <f t="array" ref="AY30">_xlfn.IFS(AND($P30&lt;&gt;"",R30&lt;&gt;""),ABS($P30-R30),AND($P30="",R30=""),"",OR($P30&lt;&gt;"",R30&lt;&gt;""),"-")</f>
        <v>#N/A</v>
      </c>
      <c r="AZ30" s="120" t="e" cm="1">
        <f t="array" ref="AZ30">_xlfn.IFS(AND($P30&lt;&gt;"",S30&lt;&gt;""),ABS($P30-S30),AND($P30="",S30=""),"",OR($P30&lt;&gt;"",S30&lt;&gt;""),"-")</f>
        <v>#N/A</v>
      </c>
      <c r="BA30" s="120" t="e" cm="1">
        <f t="array" ref="BA30">_xlfn.IFS(AND($P30&lt;&gt;"",T30&lt;&gt;""),ABS($P30-T30),AND($P30="",T30=""),"",OR($P30&lt;&gt;"",T30&lt;&gt;""),"-")</f>
        <v>#N/A</v>
      </c>
      <c r="BB30" s="120" t="e" cm="1">
        <f t="array" ref="BB30">_xlfn.IFS(AND($P30&lt;&gt;"",U30&lt;&gt;""),ABS($P30-U30),AND($P30="",U30=""),"",OR($P30&lt;&gt;"",U30&lt;&gt;""),"-")</f>
        <v>#N/A</v>
      </c>
      <c r="BC30" s="120" t="e" cm="1">
        <f t="array" ref="BC30">_xlfn.IFS(AND($P30&lt;&gt;"",V30&lt;&gt;""),ABS($P30-V30),AND($P30="",V30=""),"",OR($P30&lt;&gt;"",V30&lt;&gt;""),"-")</f>
        <v>#N/A</v>
      </c>
      <c r="BD30" s="120" t="e" cm="1">
        <f t="array" ref="BD30">_xlfn.IFS(AND($P30&lt;&gt;"",W30&lt;&gt;""),ABS($P30-W30),AND($P30="",W30=""),"",OR($P30&lt;&gt;"",W30&lt;&gt;""),"-")</f>
        <v>#N/A</v>
      </c>
      <c r="BE30" s="120" t="e" cm="1">
        <f t="array" ref="BE30">_xlfn.IFS(AND($P30&lt;&gt;"",X30&lt;&gt;""),ABS($P30-X30),AND($P30="",X30=""),"",OR($P30&lt;&gt;"",X30&lt;&gt;""),"-")</f>
        <v>#N/A</v>
      </c>
      <c r="BF30" s="120" t="e" cm="1">
        <f t="array" ref="BF30">_xlfn.IFS(AND($P30&lt;&gt;"",Y30&lt;&gt;""),ABS($P30-Y30),AND($P30="",Y30=""),"",OR($P30&lt;&gt;"",Y30&lt;&gt;""),"-")</f>
        <v>#N/A</v>
      </c>
      <c r="BG30" s="120" t="e" cm="1">
        <f t="array" ref="BG30">_xlfn.IFS(AND($P30&lt;&gt;"",Z30&lt;&gt;""),ABS($P30-Z30),AND($P30="",Z30=""),"",OR($P30&lt;&gt;"",Z30&lt;&gt;""),"-")</f>
        <v>#N/A</v>
      </c>
      <c r="BH30" s="121" t="e" cm="1">
        <f t="array" ref="BH30">_xlfn.IFS(AND($Q30&lt;&gt;"",R30&lt;&gt;""),ABS($Q30-R30),AND($Q30="",R30=""),"",OR($Q30&lt;&gt;"",R30&lt;&gt;""),"-")</f>
        <v>#N/A</v>
      </c>
      <c r="BI30" s="120" t="e" cm="1">
        <f t="array" ref="BI30">_xlfn.IFS(AND($Q30&lt;&gt;"",S30&lt;&gt;""),ABS($Q30-S30),AND($Q30="",S30=""),"",OR($Q30&lt;&gt;"",S30&lt;&gt;""),"-")</f>
        <v>#N/A</v>
      </c>
      <c r="BJ30" s="120" t="e" cm="1">
        <f t="array" ref="BJ30">_xlfn.IFS(AND($Q30&lt;&gt;"",T30&lt;&gt;""),ABS($Q30-T30),AND($Q30="",T30=""),"",OR($Q30&lt;&gt;"",T30&lt;&gt;""),"-")</f>
        <v>#N/A</v>
      </c>
      <c r="BK30" s="120" t="e" cm="1">
        <f t="array" ref="BK30">_xlfn.IFS(AND($Q30&lt;&gt;"",U30&lt;&gt;""),ABS($Q30-U30),AND($Q30="",U30=""),"",OR($Q30&lt;&gt;"",U30&lt;&gt;""),"-")</f>
        <v>#N/A</v>
      </c>
      <c r="BL30" s="120" t="e" cm="1">
        <f t="array" ref="BL30">_xlfn.IFS(AND($Q30&lt;&gt;"",V30&lt;&gt;""),ABS($Q30-V30),AND($Q30="",V30=""),"",OR($Q30&lt;&gt;"",V30&lt;&gt;""),"-")</f>
        <v>#N/A</v>
      </c>
      <c r="BM30" s="120" t="e" cm="1">
        <f t="array" ref="BM30">_xlfn.IFS(AND($Q30&lt;&gt;"",W30&lt;&gt;""),ABS($Q30-W30),AND($Q30="",W30=""),"",OR($Q30&lt;&gt;"",W30&lt;&gt;""),"-")</f>
        <v>#N/A</v>
      </c>
      <c r="BN30" s="120" t="e" cm="1">
        <f t="array" ref="BN30">_xlfn.IFS(AND($Q30&lt;&gt;"",X30&lt;&gt;""),ABS($Q30-X30),AND($Q30="",X30=""),"",OR($Q30&lt;&gt;"",X30&lt;&gt;""),"-")</f>
        <v>#N/A</v>
      </c>
      <c r="BO30" s="120" t="e" cm="1">
        <f t="array" ref="BO30">_xlfn.IFS(AND($Q30&lt;&gt;"",Y30&lt;&gt;""),ABS($Q30-Y30),AND($Q30="",Y30=""),"",OR($Q30&lt;&gt;"",Y30&lt;&gt;""),"-")</f>
        <v>#N/A</v>
      </c>
      <c r="BP30" s="120" t="e" cm="1">
        <f t="array" ref="BP30">_xlfn.IFS(AND($Q30&lt;&gt;"",Z30&lt;&gt;""),ABS($Q30-Z30),AND($Q30="",Z30=""),"",OR($Q30&lt;&gt;"",Z30&lt;&gt;""),"-")</f>
        <v>#N/A</v>
      </c>
      <c r="BQ30" s="121" t="e" cm="1">
        <f t="array" ref="BQ30">_xlfn.IFS(AND($R30&lt;&gt;"",S30&lt;&gt;""),ABS($R30-S30),AND($R30="",S30=""),"",OR($R30&lt;&gt;"",S30&lt;&gt;""),"-")</f>
        <v>#N/A</v>
      </c>
      <c r="BR30" s="120" t="e" cm="1">
        <f t="array" ref="BR30">_xlfn.IFS(AND($R30&lt;&gt;"",T30&lt;&gt;""),ABS($R30-T30),AND($R30="",T30=""),"",OR($R30&lt;&gt;"",T30&lt;&gt;""),"-")</f>
        <v>#N/A</v>
      </c>
      <c r="BS30" s="120" t="e" cm="1">
        <f t="array" ref="BS30">_xlfn.IFS(AND($R30&lt;&gt;"",U30&lt;&gt;""),ABS($R30-U30),AND($R30="",U30=""),"",OR($R30&lt;&gt;"",U30&lt;&gt;""),"-")</f>
        <v>#N/A</v>
      </c>
      <c r="BT30" s="120" t="e" cm="1">
        <f t="array" ref="BT30">_xlfn.IFS(AND($R30&lt;&gt;"",V30&lt;&gt;""),ABS($R30-V30),AND($R30="",V30=""),"",OR($R30&lt;&gt;"",V30&lt;&gt;""),"-")</f>
        <v>#N/A</v>
      </c>
      <c r="BU30" s="120" t="e" cm="1">
        <f t="array" ref="BU30">_xlfn.IFS(AND($R30&lt;&gt;"",W30&lt;&gt;""),ABS($R30-W30),AND($R30="",W30=""),"",OR($R30&lt;&gt;"",W30&lt;&gt;""),"-")</f>
        <v>#N/A</v>
      </c>
      <c r="BV30" s="120" t="e" cm="1">
        <f t="array" ref="BV30">_xlfn.IFS(AND($R30&lt;&gt;"",X30&lt;&gt;""),ABS($R30-X30),AND($R30="",X30=""),"",OR($R30&lt;&gt;"",X30&lt;&gt;""),"-")</f>
        <v>#N/A</v>
      </c>
      <c r="BW30" s="120" t="e" cm="1">
        <f t="array" ref="BW30">_xlfn.IFS(AND($R30&lt;&gt;"",Y30&lt;&gt;""),ABS($R30-Y30),AND($R30="",Y30=""),"",OR($R30&lt;&gt;"",Y30&lt;&gt;""),"-")</f>
        <v>#N/A</v>
      </c>
      <c r="BX30" s="120" t="e" cm="1">
        <f t="array" ref="BX30">_xlfn.IFS(AND($R30&lt;&gt;"",Z30&lt;&gt;""),ABS($R30-Z30),AND($R30="",Z30=""),"",OR($R30&lt;&gt;"",Z30&lt;&gt;""),"-")</f>
        <v>#N/A</v>
      </c>
      <c r="BY30" s="121" t="e" cm="1">
        <f t="array" ref="BY30">_xlfn.IFS(AND($S30&lt;&gt;"",T30&lt;&gt;""),ABS($S30-T30),AND($S30="",T30=""),"",OR($S30&lt;&gt;"",T30&lt;&gt;""),"-")</f>
        <v>#N/A</v>
      </c>
      <c r="BZ30" s="120" t="e" cm="1">
        <f t="array" ref="BZ30">_xlfn.IFS(AND($S30&lt;&gt;"",U30&lt;&gt;""),ABS($S30-U30),AND($S30="",U30=""),"",OR($S30&lt;&gt;"",U30&lt;&gt;""),"-")</f>
        <v>#N/A</v>
      </c>
      <c r="CA30" s="120" t="e" cm="1">
        <f t="array" ref="CA30">_xlfn.IFS(AND($S30&lt;&gt;"",V30&lt;&gt;""),ABS($S30-V30),AND($S30="",V30=""),"",OR($S30&lt;&gt;"",V30&lt;&gt;""),"-")</f>
        <v>#N/A</v>
      </c>
      <c r="CB30" s="120" t="e" cm="1">
        <f t="array" ref="CB30">_xlfn.IFS(AND($S30&lt;&gt;"",W30&lt;&gt;""),ABS($S30-W30),AND($S30="",W30=""),"",OR($S30&lt;&gt;"",W30&lt;&gt;""),"-")</f>
        <v>#N/A</v>
      </c>
      <c r="CC30" s="120" t="e" cm="1">
        <f t="array" ref="CC30">_xlfn.IFS(AND($S30&lt;&gt;"",X30&lt;&gt;""),ABS($S30-X30),AND($S30="",X30=""),"",OR($S30&lt;&gt;"",X30&lt;&gt;""),"-")</f>
        <v>#N/A</v>
      </c>
      <c r="CD30" s="120" t="e" cm="1">
        <f t="array" ref="CD30">_xlfn.IFS(AND($S30&lt;&gt;"",Y30&lt;&gt;""),ABS($S30-Y30),AND($S30="",Y30=""),"",OR($S30&lt;&gt;"",Y30&lt;&gt;""),"-")</f>
        <v>#N/A</v>
      </c>
      <c r="CE30" s="120" t="e" cm="1">
        <f t="array" ref="CE30">_xlfn.IFS(AND($S30&lt;&gt;"",Z30&lt;&gt;""),ABS($S30-Z30),AND($S30="",Z30=""),"",OR($S30&lt;&gt;"",Z30&lt;&gt;""),"-")</f>
        <v>#N/A</v>
      </c>
      <c r="CF30" s="121" t="e" cm="1">
        <f t="array" ref="CF30">_xlfn.IFS(AND($T30&lt;&gt;"",U30&lt;&gt;""),ABS($T30-U30),AND($T30="",U30=""),"",OR($T30&lt;&gt;"",U30&lt;&gt;""),"-")</f>
        <v>#N/A</v>
      </c>
      <c r="CG30" s="120" t="e" cm="1">
        <f t="array" ref="CG30">_xlfn.IFS(AND($T30&lt;&gt;"",V30&lt;&gt;""),ABS($T30-V30),AND($T30="",V30=""),"",OR($T30&lt;&gt;"",V30&lt;&gt;""),"-")</f>
        <v>#N/A</v>
      </c>
      <c r="CH30" s="120" t="e" cm="1">
        <f t="array" ref="CH30">_xlfn.IFS(AND($T30&lt;&gt;"",W30&lt;&gt;""),ABS($T30-W30),AND($T30="",W30=""),"",OR($T30&lt;&gt;"",W30&lt;&gt;""),"-")</f>
        <v>#N/A</v>
      </c>
      <c r="CI30" s="120" t="e" cm="1">
        <f t="array" ref="CI30">_xlfn.IFS(AND($T30&lt;&gt;"",X30&lt;&gt;""),ABS($T30-X30),AND($T30="",X30=""),"",OR($T30&lt;&gt;"",X30&lt;&gt;""),"-")</f>
        <v>#N/A</v>
      </c>
      <c r="CJ30" s="120" t="e" cm="1">
        <f t="array" ref="CJ30">_xlfn.IFS(AND($T30&lt;&gt;"",Y30&lt;&gt;""),ABS($T30-Y30),AND($T30="",Y30=""),"",OR($T30&lt;&gt;"",Y30&lt;&gt;""),"-")</f>
        <v>#N/A</v>
      </c>
      <c r="CK30" s="120" t="e" cm="1">
        <f t="array" ref="CK30">_xlfn.IFS(AND($T30&lt;&gt;"",Z30&lt;&gt;""),ABS($T30-Z30),AND($T30="",Z30=""),"",OR($T30&lt;&gt;"",Z30&lt;&gt;""),"-")</f>
        <v>#N/A</v>
      </c>
      <c r="CL30" s="121" t="e" cm="1">
        <f t="array" ref="CL30">_xlfn.IFS(AND($U30&lt;&gt;"",V30&lt;&gt;""),ABS($U30-V30),AND($U30="",V30=""),"",OR($U30&lt;&gt;"",V30&lt;&gt;""),"-")</f>
        <v>#N/A</v>
      </c>
      <c r="CM30" s="120" t="e" cm="1">
        <f t="array" ref="CM30">_xlfn.IFS(AND($U30&lt;&gt;"",W30&lt;&gt;""),ABS($U30-W30),AND($U30="",W30=""),"",OR($U30&lt;&gt;"",W30&lt;&gt;""),"-")</f>
        <v>#N/A</v>
      </c>
      <c r="CN30" s="120" t="e" cm="1">
        <f t="array" ref="CN30">_xlfn.IFS(AND($U30&lt;&gt;"",X30&lt;&gt;""),ABS($U30-X30),AND($U30="",X30=""),"",OR($U30&lt;&gt;"",X30&lt;&gt;""),"-")</f>
        <v>#N/A</v>
      </c>
      <c r="CO30" s="120" t="e" cm="1">
        <f t="array" ref="CO30">_xlfn.IFS(AND($U30&lt;&gt;"",Y30&lt;&gt;""),ABS($U30-Y30),AND($U30="",Y30=""),"",OR($U30&lt;&gt;"",Y30&lt;&gt;""),"-")</f>
        <v>#N/A</v>
      </c>
      <c r="CP30" s="120" t="e" cm="1">
        <f t="array" ref="CP30">_xlfn.IFS(AND($U30&lt;&gt;"",Z30&lt;&gt;""),ABS($U30-Z30),AND($U30="",Z30=""),"",OR($U30&lt;&gt;"",Z30&lt;&gt;""),"-")</f>
        <v>#N/A</v>
      </c>
      <c r="CQ30" s="121" t="e" cm="1">
        <f t="array" ref="CQ30">_xlfn.IFS(AND($V30&lt;&gt;"",W30&lt;&gt;""),ABS($V30-W30),AND($V30="",W30=""),"",OR($V30&lt;&gt;"",W30&lt;&gt;""),"-")</f>
        <v>#N/A</v>
      </c>
      <c r="CR30" s="120" t="e" cm="1">
        <f t="array" ref="CR30">_xlfn.IFS(AND($V30&lt;&gt;"",X30&lt;&gt;""),ABS($V30-X30),AND($V30="",X30=""),"",OR($V30&lt;&gt;"",X30&lt;&gt;""),"-")</f>
        <v>#N/A</v>
      </c>
      <c r="CS30" s="120" t="e" cm="1">
        <f t="array" ref="CS30">_xlfn.IFS(AND($V30&lt;&gt;"",Y30&lt;&gt;""),ABS($V30-Y30),AND($V30="",Y30=""),"",OR($V30&lt;&gt;"",Y30&lt;&gt;""),"-")</f>
        <v>#N/A</v>
      </c>
      <c r="CT30" s="120" t="e" cm="1">
        <f t="array" ref="CT30">_xlfn.IFS(AND($V30&lt;&gt;"",Z30&lt;&gt;""),ABS($V30-Z30),AND($V30="",Z30=""),"",OR($V30&lt;&gt;"",Z30&lt;&gt;""),"-")</f>
        <v>#N/A</v>
      </c>
      <c r="CU30" s="121" t="e" cm="1">
        <f t="array" ref="CU30">_xlfn.IFS(AND($W30&lt;&gt;"",X30&lt;&gt;""),ABS($W30-X30),AND($W30="",X30=""),"",OR($W30&lt;&gt;"",X30&lt;&gt;""),"-")</f>
        <v>#N/A</v>
      </c>
      <c r="CV30" s="120" t="e" cm="1">
        <f t="array" ref="CV30">_xlfn.IFS(AND($W30&lt;&gt;"",Y30&lt;&gt;""),ABS($W30-Y30),AND($W30="",Y30=""),"",OR($W30&lt;&gt;"",Y30&lt;&gt;""),"-")</f>
        <v>#N/A</v>
      </c>
      <c r="CW30" s="120" t="e" cm="1">
        <f t="array" ref="CW30">_xlfn.IFS(AND($W30&lt;&gt;"",Z30&lt;&gt;""),ABS($W30-Z30),AND($W30="",Z30=""),"",OR($W30&lt;&gt;"",Z30&lt;&gt;""),"-")</f>
        <v>#N/A</v>
      </c>
      <c r="CX30" s="121" t="e" cm="1">
        <f t="array" ref="CX30">_xlfn.IFS(AND($X30&lt;&gt;"",Y30&lt;&gt;""),ABS($X30-Y30),AND($X30="",Y30=""),"",OR($X30&lt;&gt;"",Y30&lt;&gt;""),"-")</f>
        <v>#N/A</v>
      </c>
      <c r="CY30" s="120" t="e" cm="1">
        <f t="array" ref="CY30">_xlfn.IFS(AND($X30&lt;&gt;"",Z30&lt;&gt;""),ABS($X30-Z30),AND($X30="",Z30=""),"",OR($X30&lt;&gt;"",Z30&lt;&gt;""),"-")</f>
        <v>#N/A</v>
      </c>
      <c r="CZ30" s="121" t="e" cm="1">
        <f t="array" ref="CZ30">_xlfn.IFS(AND($Y30&lt;&gt;"",Z30&lt;&gt;""),ABS($Y30-Z30),AND($Y30="",Z30=""),"",OR($Y30&lt;&gt;"",Z30&lt;&gt;""),"-")</f>
        <v>#N/A</v>
      </c>
    </row>
    <row r="31" spans="1:104" x14ac:dyDescent="0.2">
      <c r="A31" s="260" t="s">
        <v>33</v>
      </c>
      <c r="B31" s="259" t="e">
        <f>VLOOKUP($A31,Merged_couplings!$B:$BU,MATCH(B$1,Merged_couplings!$B$1:$BU$1,0),FALSE)</f>
        <v>#N/A</v>
      </c>
      <c r="C31" s="258" t="e">
        <f>VLOOKUP($A31,Merged_couplings!$B:$BU,MATCH(C$1,Merged_couplings!$B$1:$BU$1,0),FALSE)</f>
        <v>#N/A</v>
      </c>
      <c r="D31" s="258" t="e">
        <f>VLOOKUP($A31,Merged_couplings!$B:$BU,MATCH(D$1,Merged_couplings!$B$1:$BU$1,0),FALSE)</f>
        <v>#N/A</v>
      </c>
      <c r="E31" s="258" t="e">
        <f>VLOOKUP($A31,Merged_couplings!$B:$BU,MATCH(E$1,Merged_couplings!$B$1:$BU$1,0),FALSE)</f>
        <v>#N/A</v>
      </c>
      <c r="F31" s="258" t="e">
        <f>VLOOKUP($A31,Merged_couplings!$B:$BU,MATCH(F$1,Merged_couplings!$B$1:$BU$1,0),FALSE)</f>
        <v>#N/A</v>
      </c>
      <c r="G31" s="258" t="e">
        <f>VLOOKUP($A31,Merged_couplings!$B:$BU,MATCH(G$1,Merged_couplings!$B$1:$BU$1,0),FALSE)</f>
        <v>#N/A</v>
      </c>
      <c r="H31" s="258" t="e">
        <f>VLOOKUP($A31,Merged_couplings!$B:$BU,MATCH(H$1,Merged_couplings!$B$1:$BU$1,0),FALSE)</f>
        <v>#N/A</v>
      </c>
      <c r="I31" s="258" t="e">
        <f>VLOOKUP($A31,Merged_couplings!$B:$BU,MATCH(I$1,Merged_couplings!$B$1:$BU$1,0),FALSE)</f>
        <v>#N/A</v>
      </c>
      <c r="J31" s="258" t="e">
        <f>VLOOKUP($A31,Merged_couplings!$B:$BU,MATCH(J$1,Merged_couplings!$B$1:$BU$1,0),FALSE)</f>
        <v>#N/A</v>
      </c>
      <c r="K31" s="258" t="e">
        <f>VLOOKUP($A31,Merged_couplings!$B:$BU,MATCH(K$1,Merged_couplings!$B$1:$BU$1,0),FALSE)</f>
        <v>#N/A</v>
      </c>
      <c r="L31" s="258" t="e">
        <f>VLOOKUP($A31,Merged_couplings!$B:$BU,MATCH(L$1,Merged_couplings!$B$1:$BU$1,0),FALSE)</f>
        <v>#N/A</v>
      </c>
      <c r="M31" s="258" t="e">
        <f>VLOOKUP($A31,Merged_couplings!$B:$BU,MATCH(M$1,Merged_couplings!$B$1:$BU$1,0),FALSE)</f>
        <v>#N/A</v>
      </c>
      <c r="N31" s="121" t="e">
        <f>IF(OR(B31="BIG",B31="BI-",B31="B-G"),VLOOKUP($A31,Merged_couplings!$B:$BU,MATCH(N$1,Merged_couplings!$B$1:$BU$1,0),FALSE),"")</f>
        <v>#N/A</v>
      </c>
      <c r="P31" s="120" t="e">
        <f>IF(OR(C31="BIG",C31="BI-",C31="B-G"),VLOOKUP($A31,Merged_couplings!$B:$BU,MATCH(P$1,Merged_couplings!$B$1:$BU$1,0),FALSE),"")</f>
        <v>#N/A</v>
      </c>
      <c r="Q31" s="120" t="e">
        <f>IF(OR(D31="BIG",D31="BI-",D31="B-G"),VLOOKUP($A31,Merged_couplings!$B:$BU,MATCH(Q$1,Merged_couplings!$B$1:$BU$1,0),FALSE),"")</f>
        <v>#N/A</v>
      </c>
      <c r="R31" s="120" t="e">
        <f>IF(OR(E31="BIG",E31="BI-",E31="B-G"),VLOOKUP($A31,Merged_couplings!$B:$BU,MATCH(R$1,Merged_couplings!$B$1:$BU$1,0),FALSE),"")</f>
        <v>#N/A</v>
      </c>
      <c r="S31" s="120" t="e">
        <f>IF(OR(F31="BIG",F31="BI-",F31="B-G"),VLOOKUP($A31,Merged_couplings!$B:$BU,MATCH(S$1,Merged_couplings!$B$1:$BU$1,0),FALSE),"")</f>
        <v>#N/A</v>
      </c>
      <c r="T31" s="120" t="e">
        <f>IF(OR(G31="BIG",G31="BI-",G31="B-G"),VLOOKUP($A31,Merged_couplings!$B:$BU,MATCH(T$1,Merged_couplings!$B$1:$BU$1,0),FALSE),"")</f>
        <v>#N/A</v>
      </c>
      <c r="U31" s="120" t="e">
        <f>IF(OR(H31="BIG",H31="BI-",H31="B-G"),VLOOKUP($A31,Merged_couplings!$B:$BU,MATCH(U$1,Merged_couplings!$B$1:$BU$1,0),FALSE),"")</f>
        <v>#N/A</v>
      </c>
      <c r="V31" s="120" t="e">
        <f>IF(OR(I31="BIG",I31="BI-",I31="B-G"),VLOOKUP($A31,Merged_couplings!$B:$BU,MATCH(V$1,Merged_couplings!$B$1:$BU$1,0),FALSE),"")</f>
        <v>#N/A</v>
      </c>
      <c r="W31" s="120" t="e">
        <f>IF(OR(J31="BIG",J31="BI-",J31="B-G"),VLOOKUP($A31,Merged_couplings!$B:$BU,MATCH(W$1,Merged_couplings!$B$1:$BU$1,0),FALSE),"")</f>
        <v>#N/A</v>
      </c>
      <c r="X31" s="120" t="e">
        <f>IF(OR(K31="BIG",K31="BI-",K31="B-G"),VLOOKUP($A31,Merged_couplings!$B:$BU,MATCH(X$1,Merged_couplings!$B$1:$BU$1,0),FALSE),"")</f>
        <v>#N/A</v>
      </c>
      <c r="Y31" s="120" t="e">
        <f>IF(OR(L31="BIG",L31="BI-",L31="B-G"),VLOOKUP($A31,Merged_couplings!$B:$BU,MATCH(Y$1,Merged_couplings!$B$1:$BU$1,0),FALSE),"")</f>
        <v>#N/A</v>
      </c>
      <c r="Z31" s="120" t="e">
        <f>IF(OR(M31="BIG",M31="BI-",M31="B-G"),VLOOKUP($A31,Merged_couplings!$B:$BU,MATCH(Z$1,Merged_couplings!$B$1:$BU$1,0),FALSE),"")</f>
        <v>#N/A</v>
      </c>
      <c r="AA31" s="123"/>
      <c r="AB31" s="340" t="e" cm="1">
        <f t="array" ref="AB31">_xlfn.IFS(AND($N31&lt;&gt;"",P31&lt;&gt;""),ABS($N31-P31),AND($N31="",P31=""),"",OR($N31&lt;&gt;"",P31&lt;&gt;""),"-")</f>
        <v>#N/A</v>
      </c>
      <c r="AC31" s="122" t="e" cm="1">
        <f t="array" ref="AC31">_xlfn.IFS(AND($N31&lt;&gt;"",Q31&lt;&gt;""),ABS($N31-Q31),AND($N31="",Q31=""),"",OR($N31&lt;&gt;"",Q31&lt;&gt;""),"-")</f>
        <v>#N/A</v>
      </c>
      <c r="AD31" s="122" t="e" cm="1">
        <f t="array" ref="AD31">_xlfn.IFS(AND($N31&lt;&gt;"",R31&lt;&gt;""),ABS($N31-R31),AND($N31="",R31=""),"",OR($N31&lt;&gt;"",R31&lt;&gt;""),"-")</f>
        <v>#N/A</v>
      </c>
      <c r="AE31" s="122" t="e" cm="1">
        <f t="array" ref="AE31">_xlfn.IFS(AND($N31&lt;&gt;"",S31&lt;&gt;""),ABS($N31-S31),AND($N31="",S31=""),"",OR($N31&lt;&gt;"",S31&lt;&gt;""),"-")</f>
        <v>#N/A</v>
      </c>
      <c r="AF31" s="122" t="e" cm="1">
        <f t="array" ref="AF31">_xlfn.IFS(AND($N31&lt;&gt;"",T31&lt;&gt;""),ABS($N31-T31),AND($N31="",T31=""),"",OR($N31&lt;&gt;"",T31&lt;&gt;""),"-")</f>
        <v>#N/A</v>
      </c>
      <c r="AG31" s="122" t="e" cm="1">
        <f t="array" ref="AG31">_xlfn.IFS(AND($N31&lt;&gt;"",U31&lt;&gt;""),ABS($N31-U31),AND($N31="",U31=""),"",OR($N31&lt;&gt;"",U31&lt;&gt;""),"-")</f>
        <v>#N/A</v>
      </c>
      <c r="AH31" s="122" t="e" cm="1">
        <f t="array" ref="AH31">_xlfn.IFS(AND($N31&lt;&gt;"",V31&lt;&gt;""),ABS($N31-V31),AND($N31="",V31=""),"",OR($N31&lt;&gt;"",V31&lt;&gt;""),"-")</f>
        <v>#N/A</v>
      </c>
      <c r="AI31" s="122" t="e" cm="1">
        <f t="array" ref="AI31">_xlfn.IFS(AND($N31&lt;&gt;"",W31&lt;&gt;""),ABS($N31-W31),AND($N31="",W31=""),"",OR($N31&lt;&gt;"",W31&lt;&gt;""),"-")</f>
        <v>#N/A</v>
      </c>
      <c r="AJ31" s="122" t="e" cm="1">
        <f t="array" ref="AJ31">_xlfn.IFS(AND($N31&lt;&gt;"",X31&lt;&gt;""),ABS($N31-X31),AND($N31="",X31=""),"",OR($N31&lt;&gt;"",X31&lt;&gt;""),"-")</f>
        <v>#N/A</v>
      </c>
      <c r="AK31" s="122" t="e" cm="1">
        <f t="array" ref="AK31">_xlfn.IFS(AND($N31&lt;&gt;"",Y31&lt;&gt;""),ABS($N31-Y31),AND($N31="",Y31=""),"",OR($N31&lt;&gt;"",Y31&lt;&gt;""),"-")</f>
        <v>#N/A</v>
      </c>
      <c r="AL31" s="122" t="e" cm="1">
        <f t="array" ref="AL31">_xlfn.IFS(AND($N31&lt;&gt;"",Z31&lt;&gt;""),ABS($N31-Z31),AND($N31="",Z31=""),"",OR($N31&lt;&gt;"",Z31&lt;&gt;""),"-")</f>
        <v>#N/A</v>
      </c>
      <c r="AM31" s="340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1" t="e" cm="1">
        <f t="array" ref="AX31">_xlfn.IFS(AND($P31&lt;&gt;"",Q31&lt;&gt;""),ABS($P31-Q31),AND($P31="",Q31=""),"",OR($P31&lt;&gt;"",Q31&lt;&gt;""),"-")</f>
        <v>#N/A</v>
      </c>
      <c r="AY31" s="120" t="e" cm="1">
        <f t="array" ref="AY31">_xlfn.IFS(AND($P31&lt;&gt;"",R31&lt;&gt;""),ABS($P31-R31),AND($P31="",R31=""),"",OR($P31&lt;&gt;"",R31&lt;&gt;""),"-")</f>
        <v>#N/A</v>
      </c>
      <c r="AZ31" s="120" t="e" cm="1">
        <f t="array" ref="AZ31">_xlfn.IFS(AND($P31&lt;&gt;"",S31&lt;&gt;""),ABS($P31-S31),AND($P31="",S31=""),"",OR($P31&lt;&gt;"",S31&lt;&gt;""),"-")</f>
        <v>#N/A</v>
      </c>
      <c r="BA31" s="120" t="e" cm="1">
        <f t="array" ref="BA31">_xlfn.IFS(AND($P31&lt;&gt;"",T31&lt;&gt;""),ABS($P31-T31),AND($P31="",T31=""),"",OR($P31&lt;&gt;"",T31&lt;&gt;""),"-")</f>
        <v>#N/A</v>
      </c>
      <c r="BB31" s="120" t="e" cm="1">
        <f t="array" ref="BB31">_xlfn.IFS(AND($P31&lt;&gt;"",U31&lt;&gt;""),ABS($P31-U31),AND($P31="",U31=""),"",OR($P31&lt;&gt;"",U31&lt;&gt;""),"-")</f>
        <v>#N/A</v>
      </c>
      <c r="BC31" s="120" t="e" cm="1">
        <f t="array" ref="BC31">_xlfn.IFS(AND($P31&lt;&gt;"",V31&lt;&gt;""),ABS($P31-V31),AND($P31="",V31=""),"",OR($P31&lt;&gt;"",V31&lt;&gt;""),"-")</f>
        <v>#N/A</v>
      </c>
      <c r="BD31" s="120" t="e" cm="1">
        <f t="array" ref="BD31">_xlfn.IFS(AND($P31&lt;&gt;"",W31&lt;&gt;""),ABS($P31-W31),AND($P31="",W31=""),"",OR($P31&lt;&gt;"",W31&lt;&gt;""),"-")</f>
        <v>#N/A</v>
      </c>
      <c r="BE31" s="120" t="e" cm="1">
        <f t="array" ref="BE31">_xlfn.IFS(AND($P31&lt;&gt;"",X31&lt;&gt;""),ABS($P31-X31),AND($P31="",X31=""),"",OR($P31&lt;&gt;"",X31&lt;&gt;""),"-")</f>
        <v>#N/A</v>
      </c>
      <c r="BF31" s="120" t="e" cm="1">
        <f t="array" ref="BF31">_xlfn.IFS(AND($P31&lt;&gt;"",Y31&lt;&gt;""),ABS($P31-Y31),AND($P31="",Y31=""),"",OR($P31&lt;&gt;"",Y31&lt;&gt;""),"-")</f>
        <v>#N/A</v>
      </c>
      <c r="BG31" s="120" t="e" cm="1">
        <f t="array" ref="BG31">_xlfn.IFS(AND($P31&lt;&gt;"",Z31&lt;&gt;""),ABS($P31-Z31),AND($P31="",Z31=""),"",OR($P31&lt;&gt;"",Z31&lt;&gt;""),"-")</f>
        <v>#N/A</v>
      </c>
      <c r="BH31" s="121" t="e" cm="1">
        <f t="array" ref="BH31">_xlfn.IFS(AND($Q31&lt;&gt;"",R31&lt;&gt;""),ABS($Q31-R31),AND($Q31="",R31=""),"",OR($Q31&lt;&gt;"",R31&lt;&gt;""),"-")</f>
        <v>#N/A</v>
      </c>
      <c r="BI31" s="120" t="e" cm="1">
        <f t="array" ref="BI31">_xlfn.IFS(AND($Q31&lt;&gt;"",S31&lt;&gt;""),ABS($Q31-S31),AND($Q31="",S31=""),"",OR($Q31&lt;&gt;"",S31&lt;&gt;""),"-")</f>
        <v>#N/A</v>
      </c>
      <c r="BJ31" s="120" t="e" cm="1">
        <f t="array" ref="BJ31">_xlfn.IFS(AND($Q31&lt;&gt;"",T31&lt;&gt;""),ABS($Q31-T31),AND($Q31="",T31=""),"",OR($Q31&lt;&gt;"",T31&lt;&gt;""),"-")</f>
        <v>#N/A</v>
      </c>
      <c r="BK31" s="120" t="e" cm="1">
        <f t="array" ref="BK31">_xlfn.IFS(AND($Q31&lt;&gt;"",U31&lt;&gt;""),ABS($Q31-U31),AND($Q31="",U31=""),"",OR($Q31&lt;&gt;"",U31&lt;&gt;""),"-")</f>
        <v>#N/A</v>
      </c>
      <c r="BL31" s="120" t="e" cm="1">
        <f t="array" ref="BL31">_xlfn.IFS(AND($Q31&lt;&gt;"",V31&lt;&gt;""),ABS($Q31-V31),AND($Q31="",V31=""),"",OR($Q31&lt;&gt;"",V31&lt;&gt;""),"-")</f>
        <v>#N/A</v>
      </c>
      <c r="BM31" s="120" t="e" cm="1">
        <f t="array" ref="BM31">_xlfn.IFS(AND($Q31&lt;&gt;"",W31&lt;&gt;""),ABS($Q31-W31),AND($Q31="",W31=""),"",OR($Q31&lt;&gt;"",W31&lt;&gt;""),"-")</f>
        <v>#N/A</v>
      </c>
      <c r="BN31" s="120" t="e" cm="1">
        <f t="array" ref="BN31">_xlfn.IFS(AND($Q31&lt;&gt;"",X31&lt;&gt;""),ABS($Q31-X31),AND($Q31="",X31=""),"",OR($Q31&lt;&gt;"",X31&lt;&gt;""),"-")</f>
        <v>#N/A</v>
      </c>
      <c r="BO31" s="120" t="e" cm="1">
        <f t="array" ref="BO31">_xlfn.IFS(AND($Q31&lt;&gt;"",Y31&lt;&gt;""),ABS($Q31-Y31),AND($Q31="",Y31=""),"",OR($Q31&lt;&gt;"",Y31&lt;&gt;""),"-")</f>
        <v>#N/A</v>
      </c>
      <c r="BP31" s="120" t="e" cm="1">
        <f t="array" ref="BP31">_xlfn.IFS(AND($Q31&lt;&gt;"",Z31&lt;&gt;""),ABS($Q31-Z31),AND($Q31="",Z31=""),"",OR($Q31&lt;&gt;"",Z31&lt;&gt;""),"-")</f>
        <v>#N/A</v>
      </c>
      <c r="BQ31" s="121" t="e" cm="1">
        <f t="array" ref="BQ31">_xlfn.IFS(AND($R31&lt;&gt;"",S31&lt;&gt;""),ABS($R31-S31),AND($R31="",S31=""),"",OR($R31&lt;&gt;"",S31&lt;&gt;""),"-")</f>
        <v>#N/A</v>
      </c>
      <c r="BR31" s="120" t="e" cm="1">
        <f t="array" ref="BR31">_xlfn.IFS(AND($R31&lt;&gt;"",T31&lt;&gt;""),ABS($R31-T31),AND($R31="",T31=""),"",OR($R31&lt;&gt;"",T31&lt;&gt;""),"-")</f>
        <v>#N/A</v>
      </c>
      <c r="BS31" s="120" t="e" cm="1">
        <f t="array" ref="BS31">_xlfn.IFS(AND($R31&lt;&gt;"",U31&lt;&gt;""),ABS($R31-U31),AND($R31="",U31=""),"",OR($R31&lt;&gt;"",U31&lt;&gt;""),"-")</f>
        <v>#N/A</v>
      </c>
      <c r="BT31" s="120" t="e" cm="1">
        <f t="array" ref="BT31">_xlfn.IFS(AND($R31&lt;&gt;"",V31&lt;&gt;""),ABS($R31-V31),AND($R31="",V31=""),"",OR($R31&lt;&gt;"",V31&lt;&gt;""),"-")</f>
        <v>#N/A</v>
      </c>
      <c r="BU31" s="120" t="e" cm="1">
        <f t="array" ref="BU31">_xlfn.IFS(AND($R31&lt;&gt;"",W31&lt;&gt;""),ABS($R31-W31),AND($R31="",W31=""),"",OR($R31&lt;&gt;"",W31&lt;&gt;""),"-")</f>
        <v>#N/A</v>
      </c>
      <c r="BV31" s="120" t="e" cm="1">
        <f t="array" ref="BV31">_xlfn.IFS(AND($R31&lt;&gt;"",X31&lt;&gt;""),ABS($R31-X31),AND($R31="",X31=""),"",OR($R31&lt;&gt;"",X31&lt;&gt;""),"-")</f>
        <v>#N/A</v>
      </c>
      <c r="BW31" s="120" t="e" cm="1">
        <f t="array" ref="BW31">_xlfn.IFS(AND($R31&lt;&gt;"",Y31&lt;&gt;""),ABS($R31-Y31),AND($R31="",Y31=""),"",OR($R31&lt;&gt;"",Y31&lt;&gt;""),"-")</f>
        <v>#N/A</v>
      </c>
      <c r="BX31" s="120" t="e" cm="1">
        <f t="array" ref="BX31">_xlfn.IFS(AND($R31&lt;&gt;"",Z31&lt;&gt;""),ABS($R31-Z31),AND($R31="",Z31=""),"",OR($R31&lt;&gt;"",Z31&lt;&gt;""),"-")</f>
        <v>#N/A</v>
      </c>
      <c r="BY31" s="121" t="e" cm="1">
        <f t="array" ref="BY31">_xlfn.IFS(AND($S31&lt;&gt;"",T31&lt;&gt;""),ABS($S31-T31),AND($S31="",T31=""),"",OR($S31&lt;&gt;"",T31&lt;&gt;""),"-")</f>
        <v>#N/A</v>
      </c>
      <c r="BZ31" s="120" t="e" cm="1">
        <f t="array" ref="BZ31">_xlfn.IFS(AND($S31&lt;&gt;"",U31&lt;&gt;""),ABS($S31-U31),AND($S31="",U31=""),"",OR($S31&lt;&gt;"",U31&lt;&gt;""),"-")</f>
        <v>#N/A</v>
      </c>
      <c r="CA31" s="120" t="e" cm="1">
        <f t="array" ref="CA31">_xlfn.IFS(AND($S31&lt;&gt;"",V31&lt;&gt;""),ABS($S31-V31),AND($S31="",V31=""),"",OR($S31&lt;&gt;"",V31&lt;&gt;""),"-")</f>
        <v>#N/A</v>
      </c>
      <c r="CB31" s="120" t="e" cm="1">
        <f t="array" ref="CB31">_xlfn.IFS(AND($S31&lt;&gt;"",W31&lt;&gt;""),ABS($S31-W31),AND($S31="",W31=""),"",OR($S31&lt;&gt;"",W31&lt;&gt;""),"-")</f>
        <v>#N/A</v>
      </c>
      <c r="CC31" s="120" t="e" cm="1">
        <f t="array" ref="CC31">_xlfn.IFS(AND($S31&lt;&gt;"",X31&lt;&gt;""),ABS($S31-X31),AND($S31="",X31=""),"",OR($S31&lt;&gt;"",X31&lt;&gt;""),"-")</f>
        <v>#N/A</v>
      </c>
      <c r="CD31" s="120" t="e" cm="1">
        <f t="array" ref="CD31">_xlfn.IFS(AND($S31&lt;&gt;"",Y31&lt;&gt;""),ABS($S31-Y31),AND($S31="",Y31=""),"",OR($S31&lt;&gt;"",Y31&lt;&gt;""),"-")</f>
        <v>#N/A</v>
      </c>
      <c r="CE31" s="120" t="e" cm="1">
        <f t="array" ref="CE31">_xlfn.IFS(AND($S31&lt;&gt;"",Z31&lt;&gt;""),ABS($S31-Z31),AND($S31="",Z31=""),"",OR($S31&lt;&gt;"",Z31&lt;&gt;""),"-")</f>
        <v>#N/A</v>
      </c>
      <c r="CF31" s="121" t="e" cm="1">
        <f t="array" ref="CF31">_xlfn.IFS(AND($T31&lt;&gt;"",U31&lt;&gt;""),ABS($T31-U31),AND($T31="",U31=""),"",OR($T31&lt;&gt;"",U31&lt;&gt;""),"-")</f>
        <v>#N/A</v>
      </c>
      <c r="CG31" s="120" t="e" cm="1">
        <f t="array" ref="CG31">_xlfn.IFS(AND($T31&lt;&gt;"",V31&lt;&gt;""),ABS($T31-V31),AND($T31="",V31=""),"",OR($T31&lt;&gt;"",V31&lt;&gt;""),"-")</f>
        <v>#N/A</v>
      </c>
      <c r="CH31" s="120" t="e" cm="1">
        <f t="array" ref="CH31">_xlfn.IFS(AND($T31&lt;&gt;"",W31&lt;&gt;""),ABS($T31-W31),AND($T31="",W31=""),"",OR($T31&lt;&gt;"",W31&lt;&gt;""),"-")</f>
        <v>#N/A</v>
      </c>
      <c r="CI31" s="120" t="e" cm="1">
        <f t="array" ref="CI31">_xlfn.IFS(AND($T31&lt;&gt;"",X31&lt;&gt;""),ABS($T31-X31),AND($T31="",X31=""),"",OR($T31&lt;&gt;"",X31&lt;&gt;""),"-")</f>
        <v>#N/A</v>
      </c>
      <c r="CJ31" s="120" t="e" cm="1">
        <f t="array" ref="CJ31">_xlfn.IFS(AND($T31&lt;&gt;"",Y31&lt;&gt;""),ABS($T31-Y31),AND($T31="",Y31=""),"",OR($T31&lt;&gt;"",Y31&lt;&gt;""),"-")</f>
        <v>#N/A</v>
      </c>
      <c r="CK31" s="120" t="e" cm="1">
        <f t="array" ref="CK31">_xlfn.IFS(AND($T31&lt;&gt;"",Z31&lt;&gt;""),ABS($T31-Z31),AND($T31="",Z31=""),"",OR($T31&lt;&gt;"",Z31&lt;&gt;""),"-")</f>
        <v>#N/A</v>
      </c>
      <c r="CL31" s="121" t="e" cm="1">
        <f t="array" ref="CL31">_xlfn.IFS(AND($U31&lt;&gt;"",V31&lt;&gt;""),ABS($U31-V31),AND($U31="",V31=""),"",OR($U31&lt;&gt;"",V31&lt;&gt;""),"-")</f>
        <v>#N/A</v>
      </c>
      <c r="CM31" s="120" t="e" cm="1">
        <f t="array" ref="CM31">_xlfn.IFS(AND($U31&lt;&gt;"",W31&lt;&gt;""),ABS($U31-W31),AND($U31="",W31=""),"",OR($U31&lt;&gt;"",W31&lt;&gt;""),"-")</f>
        <v>#N/A</v>
      </c>
      <c r="CN31" s="120" t="e" cm="1">
        <f t="array" ref="CN31">_xlfn.IFS(AND($U31&lt;&gt;"",X31&lt;&gt;""),ABS($U31-X31),AND($U31="",X31=""),"",OR($U31&lt;&gt;"",X31&lt;&gt;""),"-")</f>
        <v>#N/A</v>
      </c>
      <c r="CO31" s="120" t="e" cm="1">
        <f t="array" ref="CO31">_xlfn.IFS(AND($U31&lt;&gt;"",Y31&lt;&gt;""),ABS($U31-Y31),AND($U31="",Y31=""),"",OR($U31&lt;&gt;"",Y31&lt;&gt;""),"-")</f>
        <v>#N/A</v>
      </c>
      <c r="CP31" s="120" t="e" cm="1">
        <f t="array" ref="CP31">_xlfn.IFS(AND($U31&lt;&gt;"",Z31&lt;&gt;""),ABS($U31-Z31),AND($U31="",Z31=""),"",OR($U31&lt;&gt;"",Z31&lt;&gt;""),"-")</f>
        <v>#N/A</v>
      </c>
      <c r="CQ31" s="121" t="e" cm="1">
        <f t="array" ref="CQ31">_xlfn.IFS(AND($V31&lt;&gt;"",W31&lt;&gt;""),ABS($V31-W31),AND($V31="",W31=""),"",OR($V31&lt;&gt;"",W31&lt;&gt;""),"-")</f>
        <v>#N/A</v>
      </c>
      <c r="CR31" s="120" t="e" cm="1">
        <f t="array" ref="CR31">_xlfn.IFS(AND($V31&lt;&gt;"",X31&lt;&gt;""),ABS($V31-X31),AND($V31="",X31=""),"",OR($V31&lt;&gt;"",X31&lt;&gt;""),"-")</f>
        <v>#N/A</v>
      </c>
      <c r="CS31" s="120" t="e" cm="1">
        <f t="array" ref="CS31">_xlfn.IFS(AND($V31&lt;&gt;"",Y31&lt;&gt;""),ABS($V31-Y31),AND($V31="",Y31=""),"",OR($V31&lt;&gt;"",Y31&lt;&gt;""),"-")</f>
        <v>#N/A</v>
      </c>
      <c r="CT31" s="120" t="e" cm="1">
        <f t="array" ref="CT31">_xlfn.IFS(AND($V31&lt;&gt;"",Z31&lt;&gt;""),ABS($V31-Z31),AND($V31="",Z31=""),"",OR($V31&lt;&gt;"",Z31&lt;&gt;""),"-")</f>
        <v>#N/A</v>
      </c>
      <c r="CU31" s="121" t="e" cm="1">
        <f t="array" ref="CU31">_xlfn.IFS(AND($W31&lt;&gt;"",X31&lt;&gt;""),ABS($W31-X31),AND($W31="",X31=""),"",OR($W31&lt;&gt;"",X31&lt;&gt;""),"-")</f>
        <v>#N/A</v>
      </c>
      <c r="CV31" s="120" t="e" cm="1">
        <f t="array" ref="CV31">_xlfn.IFS(AND($W31&lt;&gt;"",Y31&lt;&gt;""),ABS($W31-Y31),AND($W31="",Y31=""),"",OR($W31&lt;&gt;"",Y31&lt;&gt;""),"-")</f>
        <v>#N/A</v>
      </c>
      <c r="CW31" s="120" t="e" cm="1">
        <f t="array" ref="CW31">_xlfn.IFS(AND($W31&lt;&gt;"",Z31&lt;&gt;""),ABS($W31-Z31),AND($W31="",Z31=""),"",OR($W31&lt;&gt;"",Z31&lt;&gt;""),"-")</f>
        <v>#N/A</v>
      </c>
      <c r="CX31" s="121" t="e" cm="1">
        <f t="array" ref="CX31">_xlfn.IFS(AND($X31&lt;&gt;"",Y31&lt;&gt;""),ABS($X31-Y31),AND($X31="",Y31=""),"",OR($X31&lt;&gt;"",Y31&lt;&gt;""),"-")</f>
        <v>#N/A</v>
      </c>
      <c r="CY31" s="120" t="e" cm="1">
        <f t="array" ref="CY31">_xlfn.IFS(AND($X31&lt;&gt;"",Z31&lt;&gt;""),ABS($X31-Z31),AND($X31="",Z31=""),"",OR($X31&lt;&gt;"",Z31&lt;&gt;""),"-")</f>
        <v>#N/A</v>
      </c>
      <c r="CZ31" s="121" t="e" cm="1">
        <f t="array" ref="CZ31">_xlfn.IFS(AND($Y31&lt;&gt;"",Z31&lt;&gt;""),ABS($Y31-Z31),AND($Y31="",Z31=""),"",OR($Y31&lt;&gt;"",Z31&lt;&gt;""),"-")</f>
        <v>#N/A</v>
      </c>
    </row>
    <row r="32" spans="1:104" x14ac:dyDescent="0.2">
      <c r="A32" s="260" t="s">
        <v>101</v>
      </c>
      <c r="B32" s="259" t="e">
        <f>VLOOKUP($A32,Merged_couplings!$B:$BU,MATCH(B$1,Merged_couplings!$B$1:$BU$1,0),FALSE)</f>
        <v>#N/A</v>
      </c>
      <c r="C32" s="258" t="e">
        <f>VLOOKUP($A32,Merged_couplings!$B:$BU,MATCH(C$1,Merged_couplings!$B$1:$BU$1,0),FALSE)</f>
        <v>#N/A</v>
      </c>
      <c r="D32" s="258" t="e">
        <f>VLOOKUP($A32,Merged_couplings!$B:$BU,MATCH(D$1,Merged_couplings!$B$1:$BU$1,0),FALSE)</f>
        <v>#N/A</v>
      </c>
      <c r="E32" s="258" t="e">
        <f>VLOOKUP($A32,Merged_couplings!$B:$BU,MATCH(E$1,Merged_couplings!$B$1:$BU$1,0),FALSE)</f>
        <v>#N/A</v>
      </c>
      <c r="F32" s="258" t="e">
        <f>VLOOKUP($A32,Merged_couplings!$B:$BU,MATCH(F$1,Merged_couplings!$B$1:$BU$1,0),FALSE)</f>
        <v>#N/A</v>
      </c>
      <c r="G32" s="258" t="e">
        <f>VLOOKUP($A32,Merged_couplings!$B:$BU,MATCH(G$1,Merged_couplings!$B$1:$BU$1,0),FALSE)</f>
        <v>#N/A</v>
      </c>
      <c r="H32" s="258" t="e">
        <f>VLOOKUP($A32,Merged_couplings!$B:$BU,MATCH(H$1,Merged_couplings!$B$1:$BU$1,0),FALSE)</f>
        <v>#N/A</v>
      </c>
      <c r="I32" s="258" t="e">
        <f>VLOOKUP($A32,Merged_couplings!$B:$BU,MATCH(I$1,Merged_couplings!$B$1:$BU$1,0),FALSE)</f>
        <v>#N/A</v>
      </c>
      <c r="J32" s="258" t="e">
        <f>VLOOKUP($A32,Merged_couplings!$B:$BU,MATCH(J$1,Merged_couplings!$B$1:$BU$1,0),FALSE)</f>
        <v>#N/A</v>
      </c>
      <c r="K32" s="258" t="e">
        <f>VLOOKUP($A32,Merged_couplings!$B:$BU,MATCH(K$1,Merged_couplings!$B$1:$BU$1,0),FALSE)</f>
        <v>#N/A</v>
      </c>
      <c r="L32" s="258" t="e">
        <f>VLOOKUP($A32,Merged_couplings!$B:$BU,MATCH(L$1,Merged_couplings!$B$1:$BU$1,0),FALSE)</f>
        <v>#N/A</v>
      </c>
      <c r="M32" s="258" t="e">
        <f>VLOOKUP($A32,Merged_couplings!$B:$BU,MATCH(M$1,Merged_couplings!$B$1:$BU$1,0),FALSE)</f>
        <v>#N/A</v>
      </c>
      <c r="N32" s="121" t="e">
        <f>IF(OR(B32="BIG",B32="BI-",B32="B-G"),VLOOKUP($A32,Merged_couplings!$B:$BU,MATCH(N$1,Merged_couplings!$B$1:$BU$1,0),FALSE),"")</f>
        <v>#N/A</v>
      </c>
      <c r="P32" s="120" t="e">
        <f>IF(OR(C32="BIG",C32="BI-",C32="B-G"),VLOOKUP($A32,Merged_couplings!$B:$BU,MATCH(P$1,Merged_couplings!$B$1:$BU$1,0),FALSE),"")</f>
        <v>#N/A</v>
      </c>
      <c r="Q32" s="120" t="e">
        <f>IF(OR(D32="BIG",D32="BI-",D32="B-G"),VLOOKUP($A32,Merged_couplings!$B:$BU,MATCH(Q$1,Merged_couplings!$B$1:$BU$1,0),FALSE),"")</f>
        <v>#N/A</v>
      </c>
      <c r="R32" s="120" t="e">
        <f>IF(OR(E32="BIG",E32="BI-",E32="B-G"),VLOOKUP($A32,Merged_couplings!$B:$BU,MATCH(R$1,Merged_couplings!$B$1:$BU$1,0),FALSE),"")</f>
        <v>#N/A</v>
      </c>
      <c r="S32" s="120" t="e">
        <f>IF(OR(F32="BIG",F32="BI-",F32="B-G"),VLOOKUP($A32,Merged_couplings!$B:$BU,MATCH(S$1,Merged_couplings!$B$1:$BU$1,0),FALSE),"")</f>
        <v>#N/A</v>
      </c>
      <c r="T32" s="120" t="e">
        <f>IF(OR(G32="BIG",G32="BI-",G32="B-G"),VLOOKUP($A32,Merged_couplings!$B:$BU,MATCH(T$1,Merged_couplings!$B$1:$BU$1,0),FALSE),"")</f>
        <v>#N/A</v>
      </c>
      <c r="U32" s="120" t="e">
        <f>IF(OR(H32="BIG",H32="BI-",H32="B-G"),VLOOKUP($A32,Merged_couplings!$B:$BU,MATCH(U$1,Merged_couplings!$B$1:$BU$1,0),FALSE),"")</f>
        <v>#N/A</v>
      </c>
      <c r="V32" s="120" t="e">
        <f>IF(OR(I32="BIG",I32="BI-",I32="B-G"),VLOOKUP($A32,Merged_couplings!$B:$BU,MATCH(V$1,Merged_couplings!$B$1:$BU$1,0),FALSE),"")</f>
        <v>#N/A</v>
      </c>
      <c r="W32" s="120" t="e">
        <f>IF(OR(J32="BIG",J32="BI-",J32="B-G"),VLOOKUP($A32,Merged_couplings!$B:$BU,MATCH(W$1,Merged_couplings!$B$1:$BU$1,0),FALSE),"")</f>
        <v>#N/A</v>
      </c>
      <c r="X32" s="120" t="e">
        <f>IF(OR(K32="BIG",K32="BI-",K32="B-G"),VLOOKUP($A32,Merged_couplings!$B:$BU,MATCH(X$1,Merged_couplings!$B$1:$BU$1,0),FALSE),"")</f>
        <v>#N/A</v>
      </c>
      <c r="Y32" s="120" t="e">
        <f>IF(OR(L32="BIG",L32="BI-",L32="B-G"),VLOOKUP($A32,Merged_couplings!$B:$BU,MATCH(Y$1,Merged_couplings!$B$1:$BU$1,0),FALSE),"")</f>
        <v>#N/A</v>
      </c>
      <c r="Z32" s="120" t="e">
        <f>IF(OR(M32="BIG",M32="BI-",M32="B-G"),VLOOKUP($A32,Merged_couplings!$B:$BU,MATCH(Z$1,Merged_couplings!$B$1:$BU$1,0),FALSE),"")</f>
        <v>#N/A</v>
      </c>
      <c r="AA32" s="123"/>
      <c r="AB32" s="340" t="e" cm="1">
        <f t="array" ref="AB32">_xlfn.IFS(AND($N32&lt;&gt;"",P32&lt;&gt;""),ABS($N32-P32),AND($N32="",P32=""),"",OR($N32&lt;&gt;"",P32&lt;&gt;""),"-")</f>
        <v>#N/A</v>
      </c>
      <c r="AC32" s="122" t="e" cm="1">
        <f t="array" ref="AC32">_xlfn.IFS(AND($N32&lt;&gt;"",Q32&lt;&gt;""),ABS($N32-Q32),AND($N32="",Q32=""),"",OR($N32&lt;&gt;"",Q32&lt;&gt;""),"-")</f>
        <v>#N/A</v>
      </c>
      <c r="AD32" s="122" t="e" cm="1">
        <f t="array" ref="AD32">_xlfn.IFS(AND($N32&lt;&gt;"",R32&lt;&gt;""),ABS($N32-R32),AND($N32="",R32=""),"",OR($N32&lt;&gt;"",R32&lt;&gt;""),"-")</f>
        <v>#N/A</v>
      </c>
      <c r="AE32" s="122" t="e" cm="1">
        <f t="array" ref="AE32">_xlfn.IFS(AND($N32&lt;&gt;"",S32&lt;&gt;""),ABS($N32-S32),AND($N32="",S32=""),"",OR($N32&lt;&gt;"",S32&lt;&gt;""),"-")</f>
        <v>#N/A</v>
      </c>
      <c r="AF32" s="122" t="e" cm="1">
        <f t="array" ref="AF32">_xlfn.IFS(AND($N32&lt;&gt;"",T32&lt;&gt;""),ABS($N32-T32),AND($N32="",T32=""),"",OR($N32&lt;&gt;"",T32&lt;&gt;""),"-")</f>
        <v>#N/A</v>
      </c>
      <c r="AG32" s="122" t="e" cm="1">
        <f t="array" ref="AG32">_xlfn.IFS(AND($N32&lt;&gt;"",U32&lt;&gt;""),ABS($N32-U32),AND($N32="",U32=""),"",OR($N32&lt;&gt;"",U32&lt;&gt;""),"-")</f>
        <v>#N/A</v>
      </c>
      <c r="AH32" s="122" t="e" cm="1">
        <f t="array" ref="AH32">_xlfn.IFS(AND($N32&lt;&gt;"",V32&lt;&gt;""),ABS($N32-V32),AND($N32="",V32=""),"",OR($N32&lt;&gt;"",V32&lt;&gt;""),"-")</f>
        <v>#N/A</v>
      </c>
      <c r="AI32" s="122" t="e" cm="1">
        <f t="array" ref="AI32">_xlfn.IFS(AND($N32&lt;&gt;"",W32&lt;&gt;""),ABS($N32-W32),AND($N32="",W32=""),"",OR($N32&lt;&gt;"",W32&lt;&gt;""),"-")</f>
        <v>#N/A</v>
      </c>
      <c r="AJ32" s="122" t="e" cm="1">
        <f t="array" ref="AJ32">_xlfn.IFS(AND($N32&lt;&gt;"",X32&lt;&gt;""),ABS($N32-X32),AND($N32="",X32=""),"",OR($N32&lt;&gt;"",X32&lt;&gt;""),"-")</f>
        <v>#N/A</v>
      </c>
      <c r="AK32" s="122" t="e" cm="1">
        <f t="array" ref="AK32">_xlfn.IFS(AND($N32&lt;&gt;"",Y32&lt;&gt;""),ABS($N32-Y32),AND($N32="",Y32=""),"",OR($N32&lt;&gt;"",Y32&lt;&gt;""),"-")</f>
        <v>#N/A</v>
      </c>
      <c r="AL32" s="122" t="e" cm="1">
        <f t="array" ref="AL32">_xlfn.IFS(AND($N32&lt;&gt;"",Z32&lt;&gt;""),ABS($N32-Z32),AND($N32="",Z32=""),"",OR($N32&lt;&gt;"",Z32&lt;&gt;""),"-")</f>
        <v>#N/A</v>
      </c>
      <c r="AM32" s="340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1" t="e" cm="1">
        <f t="array" ref="AX32">_xlfn.IFS(AND($P32&lt;&gt;"",Q32&lt;&gt;""),ABS($P32-Q32),AND($P32="",Q32=""),"",OR($P32&lt;&gt;"",Q32&lt;&gt;""),"-")</f>
        <v>#N/A</v>
      </c>
      <c r="AY32" s="120" t="e" cm="1">
        <f t="array" ref="AY32">_xlfn.IFS(AND($P32&lt;&gt;"",R32&lt;&gt;""),ABS($P32-R32),AND($P32="",R32=""),"",OR($P32&lt;&gt;"",R32&lt;&gt;""),"-")</f>
        <v>#N/A</v>
      </c>
      <c r="AZ32" s="120" t="e" cm="1">
        <f t="array" ref="AZ32">_xlfn.IFS(AND($P32&lt;&gt;"",S32&lt;&gt;""),ABS($P32-S32),AND($P32="",S32=""),"",OR($P32&lt;&gt;"",S32&lt;&gt;""),"-")</f>
        <v>#N/A</v>
      </c>
      <c r="BA32" s="120" t="e" cm="1">
        <f t="array" ref="BA32">_xlfn.IFS(AND($P32&lt;&gt;"",T32&lt;&gt;""),ABS($P32-T32),AND($P32="",T32=""),"",OR($P32&lt;&gt;"",T32&lt;&gt;""),"-")</f>
        <v>#N/A</v>
      </c>
      <c r="BB32" s="120" t="e" cm="1">
        <f t="array" ref="BB32">_xlfn.IFS(AND($P32&lt;&gt;"",U32&lt;&gt;""),ABS($P32-U32),AND($P32="",U32=""),"",OR($P32&lt;&gt;"",U32&lt;&gt;""),"-")</f>
        <v>#N/A</v>
      </c>
      <c r="BC32" s="120" t="e" cm="1">
        <f t="array" ref="BC32">_xlfn.IFS(AND($P32&lt;&gt;"",V32&lt;&gt;""),ABS($P32-V32),AND($P32="",V32=""),"",OR($P32&lt;&gt;"",V32&lt;&gt;""),"-")</f>
        <v>#N/A</v>
      </c>
      <c r="BD32" s="120" t="e" cm="1">
        <f t="array" ref="BD32">_xlfn.IFS(AND($P32&lt;&gt;"",W32&lt;&gt;""),ABS($P32-W32),AND($P32="",W32=""),"",OR($P32&lt;&gt;"",W32&lt;&gt;""),"-")</f>
        <v>#N/A</v>
      </c>
      <c r="BE32" s="120" t="e" cm="1">
        <f t="array" ref="BE32">_xlfn.IFS(AND($P32&lt;&gt;"",X32&lt;&gt;""),ABS($P32-X32),AND($P32="",X32=""),"",OR($P32&lt;&gt;"",X32&lt;&gt;""),"-")</f>
        <v>#N/A</v>
      </c>
      <c r="BF32" s="120" t="e" cm="1">
        <f t="array" ref="BF32">_xlfn.IFS(AND($P32&lt;&gt;"",Y32&lt;&gt;""),ABS($P32-Y32),AND($P32="",Y32=""),"",OR($P32&lt;&gt;"",Y32&lt;&gt;""),"-")</f>
        <v>#N/A</v>
      </c>
      <c r="BG32" s="120" t="e" cm="1">
        <f t="array" ref="BG32">_xlfn.IFS(AND($P32&lt;&gt;"",Z32&lt;&gt;""),ABS($P32-Z32),AND($P32="",Z32=""),"",OR($P32&lt;&gt;"",Z32&lt;&gt;""),"-")</f>
        <v>#N/A</v>
      </c>
      <c r="BH32" s="121" t="e" cm="1">
        <f t="array" ref="BH32">_xlfn.IFS(AND($Q32&lt;&gt;"",R32&lt;&gt;""),ABS($Q32-R32),AND($Q32="",R32=""),"",OR($Q32&lt;&gt;"",R32&lt;&gt;""),"-")</f>
        <v>#N/A</v>
      </c>
      <c r="BI32" s="120" t="e" cm="1">
        <f t="array" ref="BI32">_xlfn.IFS(AND($Q32&lt;&gt;"",S32&lt;&gt;""),ABS($Q32-S32),AND($Q32="",S32=""),"",OR($Q32&lt;&gt;"",S32&lt;&gt;""),"-")</f>
        <v>#N/A</v>
      </c>
      <c r="BJ32" s="120" t="e" cm="1">
        <f t="array" ref="BJ32">_xlfn.IFS(AND($Q32&lt;&gt;"",T32&lt;&gt;""),ABS($Q32-T32),AND($Q32="",T32=""),"",OR($Q32&lt;&gt;"",T32&lt;&gt;""),"-")</f>
        <v>#N/A</v>
      </c>
      <c r="BK32" s="120" t="e" cm="1">
        <f t="array" ref="BK32">_xlfn.IFS(AND($Q32&lt;&gt;"",U32&lt;&gt;""),ABS($Q32-U32),AND($Q32="",U32=""),"",OR($Q32&lt;&gt;"",U32&lt;&gt;""),"-")</f>
        <v>#N/A</v>
      </c>
      <c r="BL32" s="120" t="e" cm="1">
        <f t="array" ref="BL32">_xlfn.IFS(AND($Q32&lt;&gt;"",V32&lt;&gt;""),ABS($Q32-V32),AND($Q32="",V32=""),"",OR($Q32&lt;&gt;"",V32&lt;&gt;""),"-")</f>
        <v>#N/A</v>
      </c>
      <c r="BM32" s="120" t="e" cm="1">
        <f t="array" ref="BM32">_xlfn.IFS(AND($Q32&lt;&gt;"",W32&lt;&gt;""),ABS($Q32-W32),AND($Q32="",W32=""),"",OR($Q32&lt;&gt;"",W32&lt;&gt;""),"-")</f>
        <v>#N/A</v>
      </c>
      <c r="BN32" s="120" t="e" cm="1">
        <f t="array" ref="BN32">_xlfn.IFS(AND($Q32&lt;&gt;"",X32&lt;&gt;""),ABS($Q32-X32),AND($Q32="",X32=""),"",OR($Q32&lt;&gt;"",X32&lt;&gt;""),"-")</f>
        <v>#N/A</v>
      </c>
      <c r="BO32" s="120" t="e" cm="1">
        <f t="array" ref="BO32">_xlfn.IFS(AND($Q32&lt;&gt;"",Y32&lt;&gt;""),ABS($Q32-Y32),AND($Q32="",Y32=""),"",OR($Q32&lt;&gt;"",Y32&lt;&gt;""),"-")</f>
        <v>#N/A</v>
      </c>
      <c r="BP32" s="120" t="e" cm="1">
        <f t="array" ref="BP32">_xlfn.IFS(AND($Q32&lt;&gt;"",Z32&lt;&gt;""),ABS($Q32-Z32),AND($Q32="",Z32=""),"",OR($Q32&lt;&gt;"",Z32&lt;&gt;""),"-")</f>
        <v>#N/A</v>
      </c>
      <c r="BQ32" s="121" t="e" cm="1">
        <f t="array" ref="BQ32">_xlfn.IFS(AND($R32&lt;&gt;"",S32&lt;&gt;""),ABS($R32-S32),AND($R32="",S32=""),"",OR($R32&lt;&gt;"",S32&lt;&gt;""),"-")</f>
        <v>#N/A</v>
      </c>
      <c r="BR32" s="120" t="e" cm="1">
        <f t="array" ref="BR32">_xlfn.IFS(AND($R32&lt;&gt;"",T32&lt;&gt;""),ABS($R32-T32),AND($R32="",T32=""),"",OR($R32&lt;&gt;"",T32&lt;&gt;""),"-")</f>
        <v>#N/A</v>
      </c>
      <c r="BS32" s="120" t="e" cm="1">
        <f t="array" ref="BS32">_xlfn.IFS(AND($R32&lt;&gt;"",U32&lt;&gt;""),ABS($R32-U32),AND($R32="",U32=""),"",OR($R32&lt;&gt;"",U32&lt;&gt;""),"-")</f>
        <v>#N/A</v>
      </c>
      <c r="BT32" s="120" t="e" cm="1">
        <f t="array" ref="BT32">_xlfn.IFS(AND($R32&lt;&gt;"",V32&lt;&gt;""),ABS($R32-V32),AND($R32="",V32=""),"",OR($R32&lt;&gt;"",V32&lt;&gt;""),"-")</f>
        <v>#N/A</v>
      </c>
      <c r="BU32" s="120" t="e" cm="1">
        <f t="array" ref="BU32">_xlfn.IFS(AND($R32&lt;&gt;"",W32&lt;&gt;""),ABS($R32-W32),AND($R32="",W32=""),"",OR($R32&lt;&gt;"",W32&lt;&gt;""),"-")</f>
        <v>#N/A</v>
      </c>
      <c r="BV32" s="120" t="e" cm="1">
        <f t="array" ref="BV32">_xlfn.IFS(AND($R32&lt;&gt;"",X32&lt;&gt;""),ABS($R32-X32),AND($R32="",X32=""),"",OR($R32&lt;&gt;"",X32&lt;&gt;""),"-")</f>
        <v>#N/A</v>
      </c>
      <c r="BW32" s="120" t="e" cm="1">
        <f t="array" ref="BW32">_xlfn.IFS(AND($R32&lt;&gt;"",Y32&lt;&gt;""),ABS($R32-Y32),AND($R32="",Y32=""),"",OR($R32&lt;&gt;"",Y32&lt;&gt;""),"-")</f>
        <v>#N/A</v>
      </c>
      <c r="BX32" s="120" t="e" cm="1">
        <f t="array" ref="BX32">_xlfn.IFS(AND($R32&lt;&gt;"",Z32&lt;&gt;""),ABS($R32-Z32),AND($R32="",Z32=""),"",OR($R32&lt;&gt;"",Z32&lt;&gt;""),"-")</f>
        <v>#N/A</v>
      </c>
      <c r="BY32" s="121" t="e" cm="1">
        <f t="array" ref="BY32">_xlfn.IFS(AND($S32&lt;&gt;"",T32&lt;&gt;""),ABS($S32-T32),AND($S32="",T32=""),"",OR($S32&lt;&gt;"",T32&lt;&gt;""),"-")</f>
        <v>#N/A</v>
      </c>
      <c r="BZ32" s="120" t="e" cm="1">
        <f t="array" ref="BZ32">_xlfn.IFS(AND($S32&lt;&gt;"",U32&lt;&gt;""),ABS($S32-U32),AND($S32="",U32=""),"",OR($S32&lt;&gt;"",U32&lt;&gt;""),"-")</f>
        <v>#N/A</v>
      </c>
      <c r="CA32" s="120" t="e" cm="1">
        <f t="array" ref="CA32">_xlfn.IFS(AND($S32&lt;&gt;"",V32&lt;&gt;""),ABS($S32-V32),AND($S32="",V32=""),"",OR($S32&lt;&gt;"",V32&lt;&gt;""),"-")</f>
        <v>#N/A</v>
      </c>
      <c r="CB32" s="120" t="e" cm="1">
        <f t="array" ref="CB32">_xlfn.IFS(AND($S32&lt;&gt;"",W32&lt;&gt;""),ABS($S32-W32),AND($S32="",W32=""),"",OR($S32&lt;&gt;"",W32&lt;&gt;""),"-")</f>
        <v>#N/A</v>
      </c>
      <c r="CC32" s="120" t="e" cm="1">
        <f t="array" ref="CC32">_xlfn.IFS(AND($S32&lt;&gt;"",X32&lt;&gt;""),ABS($S32-X32),AND($S32="",X32=""),"",OR($S32&lt;&gt;"",X32&lt;&gt;""),"-")</f>
        <v>#N/A</v>
      </c>
      <c r="CD32" s="120" t="e" cm="1">
        <f t="array" ref="CD32">_xlfn.IFS(AND($S32&lt;&gt;"",Y32&lt;&gt;""),ABS($S32-Y32),AND($S32="",Y32=""),"",OR($S32&lt;&gt;"",Y32&lt;&gt;""),"-")</f>
        <v>#N/A</v>
      </c>
      <c r="CE32" s="120" t="e" cm="1">
        <f t="array" ref="CE32">_xlfn.IFS(AND($S32&lt;&gt;"",Z32&lt;&gt;""),ABS($S32-Z32),AND($S32="",Z32=""),"",OR($S32&lt;&gt;"",Z32&lt;&gt;""),"-")</f>
        <v>#N/A</v>
      </c>
      <c r="CF32" s="121" t="e" cm="1">
        <f t="array" ref="CF32">_xlfn.IFS(AND($T32&lt;&gt;"",U32&lt;&gt;""),ABS($T32-U32),AND($T32="",U32=""),"",OR($T32&lt;&gt;"",U32&lt;&gt;""),"-")</f>
        <v>#N/A</v>
      </c>
      <c r="CG32" s="120" t="e" cm="1">
        <f t="array" ref="CG32">_xlfn.IFS(AND($T32&lt;&gt;"",V32&lt;&gt;""),ABS($T32-V32),AND($T32="",V32=""),"",OR($T32&lt;&gt;"",V32&lt;&gt;""),"-")</f>
        <v>#N/A</v>
      </c>
      <c r="CH32" s="120" t="e" cm="1">
        <f t="array" ref="CH32">_xlfn.IFS(AND($T32&lt;&gt;"",W32&lt;&gt;""),ABS($T32-W32),AND($T32="",W32=""),"",OR($T32&lt;&gt;"",W32&lt;&gt;""),"-")</f>
        <v>#N/A</v>
      </c>
      <c r="CI32" s="120" t="e" cm="1">
        <f t="array" ref="CI32">_xlfn.IFS(AND($T32&lt;&gt;"",X32&lt;&gt;""),ABS($T32-X32),AND($T32="",X32=""),"",OR($T32&lt;&gt;"",X32&lt;&gt;""),"-")</f>
        <v>#N/A</v>
      </c>
      <c r="CJ32" s="120" t="e" cm="1">
        <f t="array" ref="CJ32">_xlfn.IFS(AND($T32&lt;&gt;"",Y32&lt;&gt;""),ABS($T32-Y32),AND($T32="",Y32=""),"",OR($T32&lt;&gt;"",Y32&lt;&gt;""),"-")</f>
        <v>#N/A</v>
      </c>
      <c r="CK32" s="120" t="e" cm="1">
        <f t="array" ref="CK32">_xlfn.IFS(AND($T32&lt;&gt;"",Z32&lt;&gt;""),ABS($T32-Z32),AND($T32="",Z32=""),"",OR($T32&lt;&gt;"",Z32&lt;&gt;""),"-")</f>
        <v>#N/A</v>
      </c>
      <c r="CL32" s="121" t="e" cm="1">
        <f t="array" ref="CL32">_xlfn.IFS(AND($U32&lt;&gt;"",V32&lt;&gt;""),ABS($U32-V32),AND($U32="",V32=""),"",OR($U32&lt;&gt;"",V32&lt;&gt;""),"-")</f>
        <v>#N/A</v>
      </c>
      <c r="CM32" s="120" t="e" cm="1">
        <f t="array" ref="CM32">_xlfn.IFS(AND($U32&lt;&gt;"",W32&lt;&gt;""),ABS($U32-W32),AND($U32="",W32=""),"",OR($U32&lt;&gt;"",W32&lt;&gt;""),"-")</f>
        <v>#N/A</v>
      </c>
      <c r="CN32" s="120" t="e" cm="1">
        <f t="array" ref="CN32">_xlfn.IFS(AND($U32&lt;&gt;"",X32&lt;&gt;""),ABS($U32-X32),AND($U32="",X32=""),"",OR($U32&lt;&gt;"",X32&lt;&gt;""),"-")</f>
        <v>#N/A</v>
      </c>
      <c r="CO32" s="120" t="e" cm="1">
        <f t="array" ref="CO32">_xlfn.IFS(AND($U32&lt;&gt;"",Y32&lt;&gt;""),ABS($U32-Y32),AND($U32="",Y32=""),"",OR($U32&lt;&gt;"",Y32&lt;&gt;""),"-")</f>
        <v>#N/A</v>
      </c>
      <c r="CP32" s="120" t="e" cm="1">
        <f t="array" ref="CP32">_xlfn.IFS(AND($U32&lt;&gt;"",Z32&lt;&gt;""),ABS($U32-Z32),AND($U32="",Z32=""),"",OR($U32&lt;&gt;"",Z32&lt;&gt;""),"-")</f>
        <v>#N/A</v>
      </c>
      <c r="CQ32" s="121" t="e" cm="1">
        <f t="array" ref="CQ32">_xlfn.IFS(AND($V32&lt;&gt;"",W32&lt;&gt;""),ABS($V32-W32),AND($V32="",W32=""),"",OR($V32&lt;&gt;"",W32&lt;&gt;""),"-")</f>
        <v>#N/A</v>
      </c>
      <c r="CR32" s="120" t="e" cm="1">
        <f t="array" ref="CR32">_xlfn.IFS(AND($V32&lt;&gt;"",X32&lt;&gt;""),ABS($V32-X32),AND($V32="",X32=""),"",OR($V32&lt;&gt;"",X32&lt;&gt;""),"-")</f>
        <v>#N/A</v>
      </c>
      <c r="CS32" s="120" t="e" cm="1">
        <f t="array" ref="CS32">_xlfn.IFS(AND($V32&lt;&gt;"",Y32&lt;&gt;""),ABS($V32-Y32),AND($V32="",Y32=""),"",OR($V32&lt;&gt;"",Y32&lt;&gt;""),"-")</f>
        <v>#N/A</v>
      </c>
      <c r="CT32" s="120" t="e" cm="1">
        <f t="array" ref="CT32">_xlfn.IFS(AND($V32&lt;&gt;"",Z32&lt;&gt;""),ABS($V32-Z32),AND($V32="",Z32=""),"",OR($V32&lt;&gt;"",Z32&lt;&gt;""),"-")</f>
        <v>#N/A</v>
      </c>
      <c r="CU32" s="121" t="e" cm="1">
        <f t="array" ref="CU32">_xlfn.IFS(AND($W32&lt;&gt;"",X32&lt;&gt;""),ABS($W32-X32),AND($W32="",X32=""),"",OR($W32&lt;&gt;"",X32&lt;&gt;""),"-")</f>
        <v>#N/A</v>
      </c>
      <c r="CV32" s="120" t="e" cm="1">
        <f t="array" ref="CV32">_xlfn.IFS(AND($W32&lt;&gt;"",Y32&lt;&gt;""),ABS($W32-Y32),AND($W32="",Y32=""),"",OR($W32&lt;&gt;"",Y32&lt;&gt;""),"-")</f>
        <v>#N/A</v>
      </c>
      <c r="CW32" s="120" t="e" cm="1">
        <f t="array" ref="CW32">_xlfn.IFS(AND($W32&lt;&gt;"",Z32&lt;&gt;""),ABS($W32-Z32),AND($W32="",Z32=""),"",OR($W32&lt;&gt;"",Z32&lt;&gt;""),"-")</f>
        <v>#N/A</v>
      </c>
      <c r="CX32" s="121" t="e" cm="1">
        <f t="array" ref="CX32">_xlfn.IFS(AND($X32&lt;&gt;"",Y32&lt;&gt;""),ABS($X32-Y32),AND($X32="",Y32=""),"",OR($X32&lt;&gt;"",Y32&lt;&gt;""),"-")</f>
        <v>#N/A</v>
      </c>
      <c r="CY32" s="120" t="e" cm="1">
        <f t="array" ref="CY32">_xlfn.IFS(AND($X32&lt;&gt;"",Z32&lt;&gt;""),ABS($X32-Z32),AND($X32="",Z32=""),"",OR($X32&lt;&gt;"",Z32&lt;&gt;""),"-")</f>
        <v>#N/A</v>
      </c>
      <c r="CZ32" s="121" t="e" cm="1">
        <f t="array" ref="CZ32">_xlfn.IFS(AND($Y32&lt;&gt;"",Z32&lt;&gt;""),ABS($Y32-Z32),AND($Y32="",Z32=""),"",OR($Y32&lt;&gt;"",Z32&lt;&gt;""),"-")</f>
        <v>#N/A</v>
      </c>
    </row>
    <row r="33" spans="1:104" x14ac:dyDescent="0.2">
      <c r="A33" s="260" t="s">
        <v>8</v>
      </c>
      <c r="B33" s="259" t="e">
        <f>VLOOKUP($A33,Merged_couplings!$B:$BU,MATCH(B$1,Merged_couplings!$B$1:$BU$1,0),FALSE)</f>
        <v>#N/A</v>
      </c>
      <c r="C33" s="258" t="e">
        <f>VLOOKUP($A33,Merged_couplings!$B:$BU,MATCH(C$1,Merged_couplings!$B$1:$BU$1,0),FALSE)</f>
        <v>#N/A</v>
      </c>
      <c r="D33" s="258" t="e">
        <f>VLOOKUP($A33,Merged_couplings!$B:$BU,MATCH(D$1,Merged_couplings!$B$1:$BU$1,0),FALSE)</f>
        <v>#N/A</v>
      </c>
      <c r="E33" s="258" t="e">
        <f>VLOOKUP($A33,Merged_couplings!$B:$BU,MATCH(E$1,Merged_couplings!$B$1:$BU$1,0),FALSE)</f>
        <v>#N/A</v>
      </c>
      <c r="F33" s="258" t="e">
        <f>VLOOKUP($A33,Merged_couplings!$B:$BU,MATCH(F$1,Merged_couplings!$B$1:$BU$1,0),FALSE)</f>
        <v>#N/A</v>
      </c>
      <c r="G33" s="258" t="e">
        <f>VLOOKUP($A33,Merged_couplings!$B:$BU,MATCH(G$1,Merged_couplings!$B$1:$BU$1,0),FALSE)</f>
        <v>#N/A</v>
      </c>
      <c r="H33" s="258" t="e">
        <f>VLOOKUP($A33,Merged_couplings!$B:$BU,MATCH(H$1,Merged_couplings!$B$1:$BU$1,0),FALSE)</f>
        <v>#N/A</v>
      </c>
      <c r="I33" s="258" t="e">
        <f>VLOOKUP($A33,Merged_couplings!$B:$BU,MATCH(I$1,Merged_couplings!$B$1:$BU$1,0),FALSE)</f>
        <v>#N/A</v>
      </c>
      <c r="J33" s="258" t="e">
        <f>VLOOKUP($A33,Merged_couplings!$B:$BU,MATCH(J$1,Merged_couplings!$B$1:$BU$1,0),FALSE)</f>
        <v>#N/A</v>
      </c>
      <c r="K33" s="258" t="e">
        <f>VLOOKUP($A33,Merged_couplings!$B:$BU,MATCH(K$1,Merged_couplings!$B$1:$BU$1,0),FALSE)</f>
        <v>#N/A</v>
      </c>
      <c r="L33" s="258" t="e">
        <f>VLOOKUP($A33,Merged_couplings!$B:$BU,MATCH(L$1,Merged_couplings!$B$1:$BU$1,0),FALSE)</f>
        <v>#N/A</v>
      </c>
      <c r="M33" s="258" t="e">
        <f>VLOOKUP($A33,Merged_couplings!$B:$BU,MATCH(M$1,Merged_couplings!$B$1:$BU$1,0),FALSE)</f>
        <v>#N/A</v>
      </c>
      <c r="N33" s="121" t="e">
        <f>IF(OR(B33="BIG",B33="BI-",B33="B-G"),VLOOKUP($A33,Merged_couplings!$B:$BU,MATCH(N$1,Merged_couplings!$B$1:$BU$1,0),FALSE),"")</f>
        <v>#N/A</v>
      </c>
      <c r="P33" s="120" t="e">
        <f>IF(OR(C33="BIG",C33="BI-",C33="B-G"),VLOOKUP($A33,Merged_couplings!$B:$BU,MATCH(P$1,Merged_couplings!$B$1:$BU$1,0),FALSE),"")</f>
        <v>#N/A</v>
      </c>
      <c r="Q33" s="120" t="e">
        <f>IF(OR(D33="BIG",D33="BI-",D33="B-G"),VLOOKUP($A33,Merged_couplings!$B:$BU,MATCH(Q$1,Merged_couplings!$B$1:$BU$1,0),FALSE),"")</f>
        <v>#N/A</v>
      </c>
      <c r="R33" s="120" t="e">
        <f>IF(OR(E33="BIG",E33="BI-",E33="B-G"),VLOOKUP($A33,Merged_couplings!$B:$BU,MATCH(R$1,Merged_couplings!$B$1:$BU$1,0),FALSE),"")</f>
        <v>#N/A</v>
      </c>
      <c r="S33" s="120" t="e">
        <f>IF(OR(F33="BIG",F33="BI-",F33="B-G"),VLOOKUP($A33,Merged_couplings!$B:$BU,MATCH(S$1,Merged_couplings!$B$1:$BU$1,0),FALSE),"")</f>
        <v>#N/A</v>
      </c>
      <c r="T33" s="120" t="e">
        <f>IF(OR(G33="BIG",G33="BI-",G33="B-G"),VLOOKUP($A33,Merged_couplings!$B:$BU,MATCH(T$1,Merged_couplings!$B$1:$BU$1,0),FALSE),"")</f>
        <v>#N/A</v>
      </c>
      <c r="U33" s="120" t="e">
        <f>IF(OR(H33="BIG",H33="BI-",H33="B-G"),VLOOKUP($A33,Merged_couplings!$B:$BU,MATCH(U$1,Merged_couplings!$B$1:$BU$1,0),FALSE),"")</f>
        <v>#N/A</v>
      </c>
      <c r="V33" s="120" t="e">
        <f>IF(OR(I33="BIG",I33="BI-",I33="B-G"),VLOOKUP($A33,Merged_couplings!$B:$BU,MATCH(V$1,Merged_couplings!$B$1:$BU$1,0),FALSE),"")</f>
        <v>#N/A</v>
      </c>
      <c r="W33" s="120" t="e">
        <f>IF(OR(J33="BIG",J33="BI-",J33="B-G"),VLOOKUP($A33,Merged_couplings!$B:$BU,MATCH(W$1,Merged_couplings!$B$1:$BU$1,0),FALSE),"")</f>
        <v>#N/A</v>
      </c>
      <c r="X33" s="120" t="e">
        <f>IF(OR(K33="BIG",K33="BI-",K33="B-G"),VLOOKUP($A33,Merged_couplings!$B:$BU,MATCH(X$1,Merged_couplings!$B$1:$BU$1,0),FALSE),"")</f>
        <v>#N/A</v>
      </c>
      <c r="Y33" s="120" t="e">
        <f>IF(OR(L33="BIG",L33="BI-",L33="B-G"),VLOOKUP($A33,Merged_couplings!$B:$BU,MATCH(Y$1,Merged_couplings!$B$1:$BU$1,0),FALSE),"")</f>
        <v>#N/A</v>
      </c>
      <c r="Z33" s="120" t="e">
        <f>IF(OR(M33="BIG",M33="BI-",M33="B-G"),VLOOKUP($A33,Merged_couplings!$B:$BU,MATCH(Z$1,Merged_couplings!$B$1:$BU$1,0),FALSE),"")</f>
        <v>#N/A</v>
      </c>
      <c r="AA33" s="123"/>
      <c r="AB33" s="340" t="e" cm="1">
        <f t="array" ref="AB33">_xlfn.IFS(AND($N33&lt;&gt;"",P33&lt;&gt;""),ABS($N33-P33),AND($N33="",P33=""),"",OR($N33&lt;&gt;"",P33&lt;&gt;""),"-")</f>
        <v>#N/A</v>
      </c>
      <c r="AC33" s="122" t="e" cm="1">
        <f t="array" ref="AC33">_xlfn.IFS(AND($N33&lt;&gt;"",Q33&lt;&gt;""),ABS($N33-Q33),AND($N33="",Q33=""),"",OR($N33&lt;&gt;"",Q33&lt;&gt;""),"-")</f>
        <v>#N/A</v>
      </c>
      <c r="AD33" s="122" t="e" cm="1">
        <f t="array" ref="AD33">_xlfn.IFS(AND($N33&lt;&gt;"",R33&lt;&gt;""),ABS($N33-R33),AND($N33="",R33=""),"",OR($N33&lt;&gt;"",R33&lt;&gt;""),"-")</f>
        <v>#N/A</v>
      </c>
      <c r="AE33" s="122" t="e" cm="1">
        <f t="array" ref="AE33">_xlfn.IFS(AND($N33&lt;&gt;"",S33&lt;&gt;""),ABS($N33-S33),AND($N33="",S33=""),"",OR($N33&lt;&gt;"",S33&lt;&gt;""),"-")</f>
        <v>#N/A</v>
      </c>
      <c r="AF33" s="122" t="e" cm="1">
        <f t="array" ref="AF33">_xlfn.IFS(AND($N33&lt;&gt;"",T33&lt;&gt;""),ABS($N33-T33),AND($N33="",T33=""),"",OR($N33&lt;&gt;"",T33&lt;&gt;""),"-")</f>
        <v>#N/A</v>
      </c>
      <c r="AG33" s="122" t="e" cm="1">
        <f t="array" ref="AG33">_xlfn.IFS(AND($N33&lt;&gt;"",U33&lt;&gt;""),ABS($N33-U33),AND($N33="",U33=""),"",OR($N33&lt;&gt;"",U33&lt;&gt;""),"-")</f>
        <v>#N/A</v>
      </c>
      <c r="AH33" s="122" t="e" cm="1">
        <f t="array" ref="AH33">_xlfn.IFS(AND($N33&lt;&gt;"",V33&lt;&gt;""),ABS($N33-V33),AND($N33="",V33=""),"",OR($N33&lt;&gt;"",V33&lt;&gt;""),"-")</f>
        <v>#N/A</v>
      </c>
      <c r="AI33" s="122" t="e" cm="1">
        <f t="array" ref="AI33">_xlfn.IFS(AND($N33&lt;&gt;"",W33&lt;&gt;""),ABS($N33-W33),AND($N33="",W33=""),"",OR($N33&lt;&gt;"",W33&lt;&gt;""),"-")</f>
        <v>#N/A</v>
      </c>
      <c r="AJ33" s="122" t="e" cm="1">
        <f t="array" ref="AJ33">_xlfn.IFS(AND($N33&lt;&gt;"",X33&lt;&gt;""),ABS($N33-X33),AND($N33="",X33=""),"",OR($N33&lt;&gt;"",X33&lt;&gt;""),"-")</f>
        <v>#N/A</v>
      </c>
      <c r="AK33" s="122" t="e" cm="1">
        <f t="array" ref="AK33">_xlfn.IFS(AND($N33&lt;&gt;"",Y33&lt;&gt;""),ABS($N33-Y33),AND($N33="",Y33=""),"",OR($N33&lt;&gt;"",Y33&lt;&gt;""),"-")</f>
        <v>#N/A</v>
      </c>
      <c r="AL33" s="122" t="e" cm="1">
        <f t="array" ref="AL33">_xlfn.IFS(AND($N33&lt;&gt;"",Z33&lt;&gt;""),ABS($N33-Z33),AND($N33="",Z33=""),"",OR($N33&lt;&gt;"",Z33&lt;&gt;""),"-")</f>
        <v>#N/A</v>
      </c>
      <c r="AM33" s="340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1" t="e" cm="1">
        <f t="array" ref="AX33">_xlfn.IFS(AND($P33&lt;&gt;"",Q33&lt;&gt;""),ABS($P33-Q33),AND($P33="",Q33=""),"",OR($P33&lt;&gt;"",Q33&lt;&gt;""),"-")</f>
        <v>#N/A</v>
      </c>
      <c r="AY33" s="120" t="e" cm="1">
        <f t="array" ref="AY33">_xlfn.IFS(AND($P33&lt;&gt;"",R33&lt;&gt;""),ABS($P33-R33),AND($P33="",R33=""),"",OR($P33&lt;&gt;"",R33&lt;&gt;""),"-")</f>
        <v>#N/A</v>
      </c>
      <c r="AZ33" s="120" t="e" cm="1">
        <f t="array" ref="AZ33">_xlfn.IFS(AND($P33&lt;&gt;"",S33&lt;&gt;""),ABS($P33-S33),AND($P33="",S33=""),"",OR($P33&lt;&gt;"",S33&lt;&gt;""),"-")</f>
        <v>#N/A</v>
      </c>
      <c r="BA33" s="120" t="e" cm="1">
        <f t="array" ref="BA33">_xlfn.IFS(AND($P33&lt;&gt;"",T33&lt;&gt;""),ABS($P33-T33),AND($P33="",T33=""),"",OR($P33&lt;&gt;"",T33&lt;&gt;""),"-")</f>
        <v>#N/A</v>
      </c>
      <c r="BB33" s="120" t="e" cm="1">
        <f t="array" ref="BB33">_xlfn.IFS(AND($P33&lt;&gt;"",U33&lt;&gt;""),ABS($P33-U33),AND($P33="",U33=""),"",OR($P33&lt;&gt;"",U33&lt;&gt;""),"-")</f>
        <v>#N/A</v>
      </c>
      <c r="BC33" s="120" t="e" cm="1">
        <f t="array" ref="BC33">_xlfn.IFS(AND($P33&lt;&gt;"",V33&lt;&gt;""),ABS($P33-V33),AND($P33="",V33=""),"",OR($P33&lt;&gt;"",V33&lt;&gt;""),"-")</f>
        <v>#N/A</v>
      </c>
      <c r="BD33" s="120" t="e" cm="1">
        <f t="array" ref="BD33">_xlfn.IFS(AND($P33&lt;&gt;"",W33&lt;&gt;""),ABS($P33-W33),AND($P33="",W33=""),"",OR($P33&lt;&gt;"",W33&lt;&gt;""),"-")</f>
        <v>#N/A</v>
      </c>
      <c r="BE33" s="120" t="e" cm="1">
        <f t="array" ref="BE33">_xlfn.IFS(AND($P33&lt;&gt;"",X33&lt;&gt;""),ABS($P33-X33),AND($P33="",X33=""),"",OR($P33&lt;&gt;"",X33&lt;&gt;""),"-")</f>
        <v>#N/A</v>
      </c>
      <c r="BF33" s="120" t="e" cm="1">
        <f t="array" ref="BF33">_xlfn.IFS(AND($P33&lt;&gt;"",Y33&lt;&gt;""),ABS($P33-Y33),AND($P33="",Y33=""),"",OR($P33&lt;&gt;"",Y33&lt;&gt;""),"-")</f>
        <v>#N/A</v>
      </c>
      <c r="BG33" s="120" t="e" cm="1">
        <f t="array" ref="BG33">_xlfn.IFS(AND($P33&lt;&gt;"",Z33&lt;&gt;""),ABS($P33-Z33),AND($P33="",Z33=""),"",OR($P33&lt;&gt;"",Z33&lt;&gt;""),"-")</f>
        <v>#N/A</v>
      </c>
      <c r="BH33" s="121" t="e" cm="1">
        <f t="array" ref="BH33">_xlfn.IFS(AND($Q33&lt;&gt;"",R33&lt;&gt;""),ABS($Q33-R33),AND($Q33="",R33=""),"",OR($Q33&lt;&gt;"",R33&lt;&gt;""),"-")</f>
        <v>#N/A</v>
      </c>
      <c r="BI33" s="120" t="e" cm="1">
        <f t="array" ref="BI33">_xlfn.IFS(AND($Q33&lt;&gt;"",S33&lt;&gt;""),ABS($Q33-S33),AND($Q33="",S33=""),"",OR($Q33&lt;&gt;"",S33&lt;&gt;""),"-")</f>
        <v>#N/A</v>
      </c>
      <c r="BJ33" s="120" t="e" cm="1">
        <f t="array" ref="BJ33">_xlfn.IFS(AND($Q33&lt;&gt;"",T33&lt;&gt;""),ABS($Q33-T33),AND($Q33="",T33=""),"",OR($Q33&lt;&gt;"",T33&lt;&gt;""),"-")</f>
        <v>#N/A</v>
      </c>
      <c r="BK33" s="120" t="e" cm="1">
        <f t="array" ref="BK33">_xlfn.IFS(AND($Q33&lt;&gt;"",U33&lt;&gt;""),ABS($Q33-U33),AND($Q33="",U33=""),"",OR($Q33&lt;&gt;"",U33&lt;&gt;""),"-")</f>
        <v>#N/A</v>
      </c>
      <c r="BL33" s="120" t="e" cm="1">
        <f t="array" ref="BL33">_xlfn.IFS(AND($Q33&lt;&gt;"",V33&lt;&gt;""),ABS($Q33-V33),AND($Q33="",V33=""),"",OR($Q33&lt;&gt;"",V33&lt;&gt;""),"-")</f>
        <v>#N/A</v>
      </c>
      <c r="BM33" s="120" t="e" cm="1">
        <f t="array" ref="BM33">_xlfn.IFS(AND($Q33&lt;&gt;"",W33&lt;&gt;""),ABS($Q33-W33),AND($Q33="",W33=""),"",OR($Q33&lt;&gt;"",W33&lt;&gt;""),"-")</f>
        <v>#N/A</v>
      </c>
      <c r="BN33" s="120" t="e" cm="1">
        <f t="array" ref="BN33">_xlfn.IFS(AND($Q33&lt;&gt;"",X33&lt;&gt;""),ABS($Q33-X33),AND($Q33="",X33=""),"",OR($Q33&lt;&gt;"",X33&lt;&gt;""),"-")</f>
        <v>#N/A</v>
      </c>
      <c r="BO33" s="120" t="e" cm="1">
        <f t="array" ref="BO33">_xlfn.IFS(AND($Q33&lt;&gt;"",Y33&lt;&gt;""),ABS($Q33-Y33),AND($Q33="",Y33=""),"",OR($Q33&lt;&gt;"",Y33&lt;&gt;""),"-")</f>
        <v>#N/A</v>
      </c>
      <c r="BP33" s="120" t="e" cm="1">
        <f t="array" ref="BP33">_xlfn.IFS(AND($Q33&lt;&gt;"",Z33&lt;&gt;""),ABS($Q33-Z33),AND($Q33="",Z33=""),"",OR($Q33&lt;&gt;"",Z33&lt;&gt;""),"-")</f>
        <v>#N/A</v>
      </c>
      <c r="BQ33" s="121" t="e" cm="1">
        <f t="array" ref="BQ33">_xlfn.IFS(AND($R33&lt;&gt;"",S33&lt;&gt;""),ABS($R33-S33),AND($R33="",S33=""),"",OR($R33&lt;&gt;"",S33&lt;&gt;""),"-")</f>
        <v>#N/A</v>
      </c>
      <c r="BR33" s="120" t="e" cm="1">
        <f t="array" ref="BR33">_xlfn.IFS(AND($R33&lt;&gt;"",T33&lt;&gt;""),ABS($R33-T33),AND($R33="",T33=""),"",OR($R33&lt;&gt;"",T33&lt;&gt;""),"-")</f>
        <v>#N/A</v>
      </c>
      <c r="BS33" s="120" t="e" cm="1">
        <f t="array" ref="BS33">_xlfn.IFS(AND($R33&lt;&gt;"",U33&lt;&gt;""),ABS($R33-U33),AND($R33="",U33=""),"",OR($R33&lt;&gt;"",U33&lt;&gt;""),"-")</f>
        <v>#N/A</v>
      </c>
      <c r="BT33" s="120" t="e" cm="1">
        <f t="array" ref="BT33">_xlfn.IFS(AND($R33&lt;&gt;"",V33&lt;&gt;""),ABS($R33-V33),AND($R33="",V33=""),"",OR($R33&lt;&gt;"",V33&lt;&gt;""),"-")</f>
        <v>#N/A</v>
      </c>
      <c r="BU33" s="120" t="e" cm="1">
        <f t="array" ref="BU33">_xlfn.IFS(AND($R33&lt;&gt;"",W33&lt;&gt;""),ABS($R33-W33),AND($R33="",W33=""),"",OR($R33&lt;&gt;"",W33&lt;&gt;""),"-")</f>
        <v>#N/A</v>
      </c>
      <c r="BV33" s="120" t="e" cm="1">
        <f t="array" ref="BV33">_xlfn.IFS(AND($R33&lt;&gt;"",X33&lt;&gt;""),ABS($R33-X33),AND($R33="",X33=""),"",OR($R33&lt;&gt;"",X33&lt;&gt;""),"-")</f>
        <v>#N/A</v>
      </c>
      <c r="BW33" s="120" t="e" cm="1">
        <f t="array" ref="BW33">_xlfn.IFS(AND($R33&lt;&gt;"",Y33&lt;&gt;""),ABS($R33-Y33),AND($R33="",Y33=""),"",OR($R33&lt;&gt;"",Y33&lt;&gt;""),"-")</f>
        <v>#N/A</v>
      </c>
      <c r="BX33" s="120" t="e" cm="1">
        <f t="array" ref="BX33">_xlfn.IFS(AND($R33&lt;&gt;"",Z33&lt;&gt;""),ABS($R33-Z33),AND($R33="",Z33=""),"",OR($R33&lt;&gt;"",Z33&lt;&gt;""),"-")</f>
        <v>#N/A</v>
      </c>
      <c r="BY33" s="121" t="e" cm="1">
        <f t="array" ref="BY33">_xlfn.IFS(AND($S33&lt;&gt;"",T33&lt;&gt;""),ABS($S33-T33),AND($S33="",T33=""),"",OR($S33&lt;&gt;"",T33&lt;&gt;""),"-")</f>
        <v>#N/A</v>
      </c>
      <c r="BZ33" s="120" t="e" cm="1">
        <f t="array" ref="BZ33">_xlfn.IFS(AND($S33&lt;&gt;"",U33&lt;&gt;""),ABS($S33-U33),AND($S33="",U33=""),"",OR($S33&lt;&gt;"",U33&lt;&gt;""),"-")</f>
        <v>#N/A</v>
      </c>
      <c r="CA33" s="120" t="e" cm="1">
        <f t="array" ref="CA33">_xlfn.IFS(AND($S33&lt;&gt;"",V33&lt;&gt;""),ABS($S33-V33),AND($S33="",V33=""),"",OR($S33&lt;&gt;"",V33&lt;&gt;""),"-")</f>
        <v>#N/A</v>
      </c>
      <c r="CB33" s="120" t="e" cm="1">
        <f t="array" ref="CB33">_xlfn.IFS(AND($S33&lt;&gt;"",W33&lt;&gt;""),ABS($S33-W33),AND($S33="",W33=""),"",OR($S33&lt;&gt;"",W33&lt;&gt;""),"-")</f>
        <v>#N/A</v>
      </c>
      <c r="CC33" s="120" t="e" cm="1">
        <f t="array" ref="CC33">_xlfn.IFS(AND($S33&lt;&gt;"",X33&lt;&gt;""),ABS($S33-X33),AND($S33="",X33=""),"",OR($S33&lt;&gt;"",X33&lt;&gt;""),"-")</f>
        <v>#N/A</v>
      </c>
      <c r="CD33" s="120" t="e" cm="1">
        <f t="array" ref="CD33">_xlfn.IFS(AND($S33&lt;&gt;"",Y33&lt;&gt;""),ABS($S33-Y33),AND($S33="",Y33=""),"",OR($S33&lt;&gt;"",Y33&lt;&gt;""),"-")</f>
        <v>#N/A</v>
      </c>
      <c r="CE33" s="120" t="e" cm="1">
        <f t="array" ref="CE33">_xlfn.IFS(AND($S33&lt;&gt;"",Z33&lt;&gt;""),ABS($S33-Z33),AND($S33="",Z33=""),"",OR($S33&lt;&gt;"",Z33&lt;&gt;""),"-")</f>
        <v>#N/A</v>
      </c>
      <c r="CF33" s="121" t="e" cm="1">
        <f t="array" ref="CF33">_xlfn.IFS(AND($T33&lt;&gt;"",U33&lt;&gt;""),ABS($T33-U33),AND($T33="",U33=""),"",OR($T33&lt;&gt;"",U33&lt;&gt;""),"-")</f>
        <v>#N/A</v>
      </c>
      <c r="CG33" s="120" t="e" cm="1">
        <f t="array" ref="CG33">_xlfn.IFS(AND($T33&lt;&gt;"",V33&lt;&gt;""),ABS($T33-V33),AND($T33="",V33=""),"",OR($T33&lt;&gt;"",V33&lt;&gt;""),"-")</f>
        <v>#N/A</v>
      </c>
      <c r="CH33" s="120" t="e" cm="1">
        <f t="array" ref="CH33">_xlfn.IFS(AND($T33&lt;&gt;"",W33&lt;&gt;""),ABS($T33-W33),AND($T33="",W33=""),"",OR($T33&lt;&gt;"",W33&lt;&gt;""),"-")</f>
        <v>#N/A</v>
      </c>
      <c r="CI33" s="120" t="e" cm="1">
        <f t="array" ref="CI33">_xlfn.IFS(AND($T33&lt;&gt;"",X33&lt;&gt;""),ABS($T33-X33),AND($T33="",X33=""),"",OR($T33&lt;&gt;"",X33&lt;&gt;""),"-")</f>
        <v>#N/A</v>
      </c>
      <c r="CJ33" s="120" t="e" cm="1">
        <f t="array" ref="CJ33">_xlfn.IFS(AND($T33&lt;&gt;"",Y33&lt;&gt;""),ABS($T33-Y33),AND($T33="",Y33=""),"",OR($T33&lt;&gt;"",Y33&lt;&gt;""),"-")</f>
        <v>#N/A</v>
      </c>
      <c r="CK33" s="120" t="e" cm="1">
        <f t="array" ref="CK33">_xlfn.IFS(AND($T33&lt;&gt;"",Z33&lt;&gt;""),ABS($T33-Z33),AND($T33="",Z33=""),"",OR($T33&lt;&gt;"",Z33&lt;&gt;""),"-")</f>
        <v>#N/A</v>
      </c>
      <c r="CL33" s="121" t="e" cm="1">
        <f t="array" ref="CL33">_xlfn.IFS(AND($U33&lt;&gt;"",V33&lt;&gt;""),ABS($U33-V33),AND($U33="",V33=""),"",OR($U33&lt;&gt;"",V33&lt;&gt;""),"-")</f>
        <v>#N/A</v>
      </c>
      <c r="CM33" s="120" t="e" cm="1">
        <f t="array" ref="CM33">_xlfn.IFS(AND($U33&lt;&gt;"",W33&lt;&gt;""),ABS($U33-W33),AND($U33="",W33=""),"",OR($U33&lt;&gt;"",W33&lt;&gt;""),"-")</f>
        <v>#N/A</v>
      </c>
      <c r="CN33" s="120" t="e" cm="1">
        <f t="array" ref="CN33">_xlfn.IFS(AND($U33&lt;&gt;"",X33&lt;&gt;""),ABS($U33-X33),AND($U33="",X33=""),"",OR($U33&lt;&gt;"",X33&lt;&gt;""),"-")</f>
        <v>#N/A</v>
      </c>
      <c r="CO33" s="120" t="e" cm="1">
        <f t="array" ref="CO33">_xlfn.IFS(AND($U33&lt;&gt;"",Y33&lt;&gt;""),ABS($U33-Y33),AND($U33="",Y33=""),"",OR($U33&lt;&gt;"",Y33&lt;&gt;""),"-")</f>
        <v>#N/A</v>
      </c>
      <c r="CP33" s="120" t="e" cm="1">
        <f t="array" ref="CP33">_xlfn.IFS(AND($U33&lt;&gt;"",Z33&lt;&gt;""),ABS($U33-Z33),AND($U33="",Z33=""),"",OR($U33&lt;&gt;"",Z33&lt;&gt;""),"-")</f>
        <v>#N/A</v>
      </c>
      <c r="CQ33" s="121" t="e" cm="1">
        <f t="array" ref="CQ33">_xlfn.IFS(AND($V33&lt;&gt;"",W33&lt;&gt;""),ABS($V33-W33),AND($V33="",W33=""),"",OR($V33&lt;&gt;"",W33&lt;&gt;""),"-")</f>
        <v>#N/A</v>
      </c>
      <c r="CR33" s="120" t="e" cm="1">
        <f t="array" ref="CR33">_xlfn.IFS(AND($V33&lt;&gt;"",X33&lt;&gt;""),ABS($V33-X33),AND($V33="",X33=""),"",OR($V33&lt;&gt;"",X33&lt;&gt;""),"-")</f>
        <v>#N/A</v>
      </c>
      <c r="CS33" s="120" t="e" cm="1">
        <f t="array" ref="CS33">_xlfn.IFS(AND($V33&lt;&gt;"",Y33&lt;&gt;""),ABS($V33-Y33),AND($V33="",Y33=""),"",OR($V33&lt;&gt;"",Y33&lt;&gt;""),"-")</f>
        <v>#N/A</v>
      </c>
      <c r="CT33" s="120" t="e" cm="1">
        <f t="array" ref="CT33">_xlfn.IFS(AND($V33&lt;&gt;"",Z33&lt;&gt;""),ABS($V33-Z33),AND($V33="",Z33=""),"",OR($V33&lt;&gt;"",Z33&lt;&gt;""),"-")</f>
        <v>#N/A</v>
      </c>
      <c r="CU33" s="121" t="e" cm="1">
        <f t="array" ref="CU33">_xlfn.IFS(AND($W33&lt;&gt;"",X33&lt;&gt;""),ABS($W33-X33),AND($W33="",X33=""),"",OR($W33&lt;&gt;"",X33&lt;&gt;""),"-")</f>
        <v>#N/A</v>
      </c>
      <c r="CV33" s="120" t="e" cm="1">
        <f t="array" ref="CV33">_xlfn.IFS(AND($W33&lt;&gt;"",Y33&lt;&gt;""),ABS($W33-Y33),AND($W33="",Y33=""),"",OR($W33&lt;&gt;"",Y33&lt;&gt;""),"-")</f>
        <v>#N/A</v>
      </c>
      <c r="CW33" s="120" t="e" cm="1">
        <f t="array" ref="CW33">_xlfn.IFS(AND($W33&lt;&gt;"",Z33&lt;&gt;""),ABS($W33-Z33),AND($W33="",Z33=""),"",OR($W33&lt;&gt;"",Z33&lt;&gt;""),"-")</f>
        <v>#N/A</v>
      </c>
      <c r="CX33" s="121" t="e" cm="1">
        <f t="array" ref="CX33">_xlfn.IFS(AND($X33&lt;&gt;"",Y33&lt;&gt;""),ABS($X33-Y33),AND($X33="",Y33=""),"",OR($X33&lt;&gt;"",Y33&lt;&gt;""),"-")</f>
        <v>#N/A</v>
      </c>
      <c r="CY33" s="120" t="e" cm="1">
        <f t="array" ref="CY33">_xlfn.IFS(AND($X33&lt;&gt;"",Z33&lt;&gt;""),ABS($X33-Z33),AND($X33="",Z33=""),"",OR($X33&lt;&gt;"",Z33&lt;&gt;""),"-")</f>
        <v>#N/A</v>
      </c>
      <c r="CZ33" s="121" t="e" cm="1">
        <f t="array" ref="CZ33">_xlfn.IFS(AND($Y33&lt;&gt;"",Z33&lt;&gt;""),ABS($Y33-Z33),AND($Y33="",Z33=""),"",OR($Y33&lt;&gt;"",Z33&lt;&gt;""),"-")</f>
        <v>#N/A</v>
      </c>
    </row>
    <row r="34" spans="1:104" x14ac:dyDescent="0.2">
      <c r="A34" s="260" t="s">
        <v>14</v>
      </c>
      <c r="B34" s="259" t="e">
        <f>VLOOKUP($A34,Merged_couplings!$B:$BU,MATCH(B$1,Merged_couplings!$B$1:$BU$1,0),FALSE)</f>
        <v>#N/A</v>
      </c>
      <c r="C34" s="258" t="e">
        <f>VLOOKUP($A34,Merged_couplings!$B:$BU,MATCH(C$1,Merged_couplings!$B$1:$BU$1,0),FALSE)</f>
        <v>#N/A</v>
      </c>
      <c r="D34" s="258" t="e">
        <f>VLOOKUP($A34,Merged_couplings!$B:$BU,MATCH(D$1,Merged_couplings!$B$1:$BU$1,0),FALSE)</f>
        <v>#N/A</v>
      </c>
      <c r="E34" s="258" t="e">
        <f>VLOOKUP($A34,Merged_couplings!$B:$BU,MATCH(E$1,Merged_couplings!$B$1:$BU$1,0),FALSE)</f>
        <v>#N/A</v>
      </c>
      <c r="F34" s="258" t="e">
        <f>VLOOKUP($A34,Merged_couplings!$B:$BU,MATCH(F$1,Merged_couplings!$B$1:$BU$1,0),FALSE)</f>
        <v>#N/A</v>
      </c>
      <c r="G34" s="258" t="e">
        <f>VLOOKUP($A34,Merged_couplings!$B:$BU,MATCH(G$1,Merged_couplings!$B$1:$BU$1,0),FALSE)</f>
        <v>#N/A</v>
      </c>
      <c r="H34" s="258" t="e">
        <f>VLOOKUP($A34,Merged_couplings!$B:$BU,MATCH(H$1,Merged_couplings!$B$1:$BU$1,0),FALSE)</f>
        <v>#N/A</v>
      </c>
      <c r="I34" s="258" t="e">
        <f>VLOOKUP($A34,Merged_couplings!$B:$BU,MATCH(I$1,Merged_couplings!$B$1:$BU$1,0),FALSE)</f>
        <v>#N/A</v>
      </c>
      <c r="J34" s="258" t="e">
        <f>VLOOKUP($A34,Merged_couplings!$B:$BU,MATCH(J$1,Merged_couplings!$B$1:$BU$1,0),FALSE)</f>
        <v>#N/A</v>
      </c>
      <c r="K34" s="258" t="e">
        <f>VLOOKUP($A34,Merged_couplings!$B:$BU,MATCH(K$1,Merged_couplings!$B$1:$BU$1,0),FALSE)</f>
        <v>#N/A</v>
      </c>
      <c r="L34" s="258" t="e">
        <f>VLOOKUP($A34,Merged_couplings!$B:$BU,MATCH(L$1,Merged_couplings!$B$1:$BU$1,0),FALSE)</f>
        <v>#N/A</v>
      </c>
      <c r="M34" s="258" t="e">
        <f>VLOOKUP($A34,Merged_couplings!$B:$BU,MATCH(M$1,Merged_couplings!$B$1:$BU$1,0),FALSE)</f>
        <v>#N/A</v>
      </c>
      <c r="N34" s="121" t="e">
        <f>IF(OR(B34="BIG",B34="BI-",B34="B-G"),VLOOKUP($A34,Merged_couplings!$B:$BU,MATCH(N$1,Merged_couplings!$B$1:$BU$1,0),FALSE),"")</f>
        <v>#N/A</v>
      </c>
      <c r="P34" s="120" t="e">
        <f>IF(OR(C34="BIG",C34="BI-",C34="B-G"),VLOOKUP($A34,Merged_couplings!$B:$BU,MATCH(P$1,Merged_couplings!$B$1:$BU$1,0),FALSE),"")</f>
        <v>#N/A</v>
      </c>
      <c r="Q34" s="120" t="e">
        <f>IF(OR(D34="BIG",D34="BI-",D34="B-G"),VLOOKUP($A34,Merged_couplings!$B:$BU,MATCH(Q$1,Merged_couplings!$B$1:$BU$1,0),FALSE),"")</f>
        <v>#N/A</v>
      </c>
      <c r="R34" s="120" t="e">
        <f>IF(OR(E34="BIG",E34="BI-",E34="B-G"),VLOOKUP($A34,Merged_couplings!$B:$BU,MATCH(R$1,Merged_couplings!$B$1:$BU$1,0),FALSE),"")</f>
        <v>#N/A</v>
      </c>
      <c r="S34" s="120" t="e">
        <f>IF(OR(F34="BIG",F34="BI-",F34="B-G"),VLOOKUP($A34,Merged_couplings!$B:$BU,MATCH(S$1,Merged_couplings!$B$1:$BU$1,0),FALSE),"")</f>
        <v>#N/A</v>
      </c>
      <c r="T34" s="120" t="e">
        <f>IF(OR(G34="BIG",G34="BI-",G34="B-G"),VLOOKUP($A34,Merged_couplings!$B:$BU,MATCH(T$1,Merged_couplings!$B$1:$BU$1,0),FALSE),"")</f>
        <v>#N/A</v>
      </c>
      <c r="U34" s="120" t="e">
        <f>IF(OR(H34="BIG",H34="BI-",H34="B-G"),VLOOKUP($A34,Merged_couplings!$B:$BU,MATCH(U$1,Merged_couplings!$B$1:$BU$1,0),FALSE),"")</f>
        <v>#N/A</v>
      </c>
      <c r="V34" s="120" t="e">
        <f>IF(OR(I34="BIG",I34="BI-",I34="B-G"),VLOOKUP($A34,Merged_couplings!$B:$BU,MATCH(V$1,Merged_couplings!$B$1:$BU$1,0),FALSE),"")</f>
        <v>#N/A</v>
      </c>
      <c r="W34" s="120" t="e">
        <f>IF(OR(J34="BIG",J34="BI-",J34="B-G"),VLOOKUP($A34,Merged_couplings!$B:$BU,MATCH(W$1,Merged_couplings!$B$1:$BU$1,0),FALSE),"")</f>
        <v>#N/A</v>
      </c>
      <c r="X34" s="120" t="e">
        <f>IF(OR(K34="BIG",K34="BI-",K34="B-G"),VLOOKUP($A34,Merged_couplings!$B:$BU,MATCH(X$1,Merged_couplings!$B$1:$BU$1,0),FALSE),"")</f>
        <v>#N/A</v>
      </c>
      <c r="Y34" s="120" t="e">
        <f>IF(OR(L34="BIG",L34="BI-",L34="B-G"),VLOOKUP($A34,Merged_couplings!$B:$BU,MATCH(Y$1,Merged_couplings!$B$1:$BU$1,0),FALSE),"")</f>
        <v>#N/A</v>
      </c>
      <c r="Z34" s="120" t="e">
        <f>IF(OR(M34="BIG",M34="BI-",M34="B-G"),VLOOKUP($A34,Merged_couplings!$B:$BU,MATCH(Z$1,Merged_couplings!$B$1:$BU$1,0),FALSE),"")</f>
        <v>#N/A</v>
      </c>
      <c r="AA34" s="123"/>
      <c r="AB34" s="340" t="e" cm="1">
        <f t="array" ref="AB34">_xlfn.IFS(AND($N34&lt;&gt;"",P34&lt;&gt;""),ABS($N34-P34),AND($N34="",P34=""),"",OR($N34&lt;&gt;"",P34&lt;&gt;""),"-")</f>
        <v>#N/A</v>
      </c>
      <c r="AC34" s="122" t="e" cm="1">
        <f t="array" ref="AC34">_xlfn.IFS(AND($N34&lt;&gt;"",Q34&lt;&gt;""),ABS($N34-Q34),AND($N34="",Q34=""),"",OR($N34&lt;&gt;"",Q34&lt;&gt;""),"-")</f>
        <v>#N/A</v>
      </c>
      <c r="AD34" s="122" t="e" cm="1">
        <f t="array" ref="AD34">_xlfn.IFS(AND($N34&lt;&gt;"",R34&lt;&gt;""),ABS($N34-R34),AND($N34="",R34=""),"",OR($N34&lt;&gt;"",R34&lt;&gt;""),"-")</f>
        <v>#N/A</v>
      </c>
      <c r="AE34" s="122" t="e" cm="1">
        <f t="array" ref="AE34">_xlfn.IFS(AND($N34&lt;&gt;"",S34&lt;&gt;""),ABS($N34-S34),AND($N34="",S34=""),"",OR($N34&lt;&gt;"",S34&lt;&gt;""),"-")</f>
        <v>#N/A</v>
      </c>
      <c r="AF34" s="122" t="e" cm="1">
        <f t="array" ref="AF34">_xlfn.IFS(AND($N34&lt;&gt;"",T34&lt;&gt;""),ABS($N34-T34),AND($N34="",T34=""),"",OR($N34&lt;&gt;"",T34&lt;&gt;""),"-")</f>
        <v>#N/A</v>
      </c>
      <c r="AG34" s="122" t="e" cm="1">
        <f t="array" ref="AG34">_xlfn.IFS(AND($N34&lt;&gt;"",U34&lt;&gt;""),ABS($N34-U34),AND($N34="",U34=""),"",OR($N34&lt;&gt;"",U34&lt;&gt;""),"-")</f>
        <v>#N/A</v>
      </c>
      <c r="AH34" s="122" t="e" cm="1">
        <f t="array" ref="AH34">_xlfn.IFS(AND($N34&lt;&gt;"",V34&lt;&gt;""),ABS($N34-V34),AND($N34="",V34=""),"",OR($N34&lt;&gt;"",V34&lt;&gt;""),"-")</f>
        <v>#N/A</v>
      </c>
      <c r="AI34" s="122" t="e" cm="1">
        <f t="array" ref="AI34">_xlfn.IFS(AND($N34&lt;&gt;"",W34&lt;&gt;""),ABS($N34-W34),AND($N34="",W34=""),"",OR($N34&lt;&gt;"",W34&lt;&gt;""),"-")</f>
        <v>#N/A</v>
      </c>
      <c r="AJ34" s="122" t="e" cm="1">
        <f t="array" ref="AJ34">_xlfn.IFS(AND($N34&lt;&gt;"",X34&lt;&gt;""),ABS($N34-X34),AND($N34="",X34=""),"",OR($N34&lt;&gt;"",X34&lt;&gt;""),"-")</f>
        <v>#N/A</v>
      </c>
      <c r="AK34" s="122" t="e" cm="1">
        <f t="array" ref="AK34">_xlfn.IFS(AND($N34&lt;&gt;"",Y34&lt;&gt;""),ABS($N34-Y34),AND($N34="",Y34=""),"",OR($N34&lt;&gt;"",Y34&lt;&gt;""),"-")</f>
        <v>#N/A</v>
      </c>
      <c r="AL34" s="122" t="e" cm="1">
        <f t="array" ref="AL34">_xlfn.IFS(AND($N34&lt;&gt;"",Z34&lt;&gt;""),ABS($N34-Z34),AND($N34="",Z34=""),"",OR($N34&lt;&gt;"",Z34&lt;&gt;""),"-")</f>
        <v>#N/A</v>
      </c>
      <c r="AM34" s="340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1" t="e" cm="1">
        <f t="array" ref="AX34">_xlfn.IFS(AND($P34&lt;&gt;"",Q34&lt;&gt;""),ABS($P34-Q34),AND($P34="",Q34=""),"",OR($P34&lt;&gt;"",Q34&lt;&gt;""),"-")</f>
        <v>#N/A</v>
      </c>
      <c r="AY34" s="120" t="e" cm="1">
        <f t="array" ref="AY34">_xlfn.IFS(AND($P34&lt;&gt;"",R34&lt;&gt;""),ABS($P34-R34),AND($P34="",R34=""),"",OR($P34&lt;&gt;"",R34&lt;&gt;""),"-")</f>
        <v>#N/A</v>
      </c>
      <c r="AZ34" s="120" t="e" cm="1">
        <f t="array" ref="AZ34">_xlfn.IFS(AND($P34&lt;&gt;"",S34&lt;&gt;""),ABS($P34-S34),AND($P34="",S34=""),"",OR($P34&lt;&gt;"",S34&lt;&gt;""),"-")</f>
        <v>#N/A</v>
      </c>
      <c r="BA34" s="120" t="e" cm="1">
        <f t="array" ref="BA34">_xlfn.IFS(AND($P34&lt;&gt;"",T34&lt;&gt;""),ABS($P34-T34),AND($P34="",T34=""),"",OR($P34&lt;&gt;"",T34&lt;&gt;""),"-")</f>
        <v>#N/A</v>
      </c>
      <c r="BB34" s="120" t="e" cm="1">
        <f t="array" ref="BB34">_xlfn.IFS(AND($P34&lt;&gt;"",U34&lt;&gt;""),ABS($P34-U34),AND($P34="",U34=""),"",OR($P34&lt;&gt;"",U34&lt;&gt;""),"-")</f>
        <v>#N/A</v>
      </c>
      <c r="BC34" s="120" t="e" cm="1">
        <f t="array" ref="BC34">_xlfn.IFS(AND($P34&lt;&gt;"",V34&lt;&gt;""),ABS($P34-V34),AND($P34="",V34=""),"",OR($P34&lt;&gt;"",V34&lt;&gt;""),"-")</f>
        <v>#N/A</v>
      </c>
      <c r="BD34" s="120" t="e" cm="1">
        <f t="array" ref="BD34">_xlfn.IFS(AND($P34&lt;&gt;"",W34&lt;&gt;""),ABS($P34-W34),AND($P34="",W34=""),"",OR($P34&lt;&gt;"",W34&lt;&gt;""),"-")</f>
        <v>#N/A</v>
      </c>
      <c r="BE34" s="120" t="e" cm="1">
        <f t="array" ref="BE34">_xlfn.IFS(AND($P34&lt;&gt;"",X34&lt;&gt;""),ABS($P34-X34),AND($P34="",X34=""),"",OR($P34&lt;&gt;"",X34&lt;&gt;""),"-")</f>
        <v>#N/A</v>
      </c>
      <c r="BF34" s="120" t="e" cm="1">
        <f t="array" ref="BF34">_xlfn.IFS(AND($P34&lt;&gt;"",Y34&lt;&gt;""),ABS($P34-Y34),AND($P34="",Y34=""),"",OR($P34&lt;&gt;"",Y34&lt;&gt;""),"-")</f>
        <v>#N/A</v>
      </c>
      <c r="BG34" s="120" t="e" cm="1">
        <f t="array" ref="BG34">_xlfn.IFS(AND($P34&lt;&gt;"",Z34&lt;&gt;""),ABS($P34-Z34),AND($P34="",Z34=""),"",OR($P34&lt;&gt;"",Z34&lt;&gt;""),"-")</f>
        <v>#N/A</v>
      </c>
      <c r="BH34" s="121" t="e" cm="1">
        <f t="array" ref="BH34">_xlfn.IFS(AND($Q34&lt;&gt;"",R34&lt;&gt;""),ABS($Q34-R34),AND($Q34="",R34=""),"",OR($Q34&lt;&gt;"",R34&lt;&gt;""),"-")</f>
        <v>#N/A</v>
      </c>
      <c r="BI34" s="120" t="e" cm="1">
        <f t="array" ref="BI34">_xlfn.IFS(AND($Q34&lt;&gt;"",S34&lt;&gt;""),ABS($Q34-S34),AND($Q34="",S34=""),"",OR($Q34&lt;&gt;"",S34&lt;&gt;""),"-")</f>
        <v>#N/A</v>
      </c>
      <c r="BJ34" s="120" t="e" cm="1">
        <f t="array" ref="BJ34">_xlfn.IFS(AND($Q34&lt;&gt;"",T34&lt;&gt;""),ABS($Q34-T34),AND($Q34="",T34=""),"",OR($Q34&lt;&gt;"",T34&lt;&gt;""),"-")</f>
        <v>#N/A</v>
      </c>
      <c r="BK34" s="120" t="e" cm="1">
        <f t="array" ref="BK34">_xlfn.IFS(AND($Q34&lt;&gt;"",U34&lt;&gt;""),ABS($Q34-U34),AND($Q34="",U34=""),"",OR($Q34&lt;&gt;"",U34&lt;&gt;""),"-")</f>
        <v>#N/A</v>
      </c>
      <c r="BL34" s="120" t="e" cm="1">
        <f t="array" ref="BL34">_xlfn.IFS(AND($Q34&lt;&gt;"",V34&lt;&gt;""),ABS($Q34-V34),AND($Q34="",V34=""),"",OR($Q34&lt;&gt;"",V34&lt;&gt;""),"-")</f>
        <v>#N/A</v>
      </c>
      <c r="BM34" s="120" t="e" cm="1">
        <f t="array" ref="BM34">_xlfn.IFS(AND($Q34&lt;&gt;"",W34&lt;&gt;""),ABS($Q34-W34),AND($Q34="",W34=""),"",OR($Q34&lt;&gt;"",W34&lt;&gt;""),"-")</f>
        <v>#N/A</v>
      </c>
      <c r="BN34" s="120" t="e" cm="1">
        <f t="array" ref="BN34">_xlfn.IFS(AND($Q34&lt;&gt;"",X34&lt;&gt;""),ABS($Q34-X34),AND($Q34="",X34=""),"",OR($Q34&lt;&gt;"",X34&lt;&gt;""),"-")</f>
        <v>#N/A</v>
      </c>
      <c r="BO34" s="120" t="e" cm="1">
        <f t="array" ref="BO34">_xlfn.IFS(AND($Q34&lt;&gt;"",Y34&lt;&gt;""),ABS($Q34-Y34),AND($Q34="",Y34=""),"",OR($Q34&lt;&gt;"",Y34&lt;&gt;""),"-")</f>
        <v>#N/A</v>
      </c>
      <c r="BP34" s="120" t="e" cm="1">
        <f t="array" ref="BP34">_xlfn.IFS(AND($Q34&lt;&gt;"",Z34&lt;&gt;""),ABS($Q34-Z34),AND($Q34="",Z34=""),"",OR($Q34&lt;&gt;"",Z34&lt;&gt;""),"-")</f>
        <v>#N/A</v>
      </c>
      <c r="BQ34" s="121" t="e" cm="1">
        <f t="array" ref="BQ34">_xlfn.IFS(AND($R34&lt;&gt;"",S34&lt;&gt;""),ABS($R34-S34),AND($R34="",S34=""),"",OR($R34&lt;&gt;"",S34&lt;&gt;""),"-")</f>
        <v>#N/A</v>
      </c>
      <c r="BR34" s="120" t="e" cm="1">
        <f t="array" ref="BR34">_xlfn.IFS(AND($R34&lt;&gt;"",T34&lt;&gt;""),ABS($R34-T34),AND($R34="",T34=""),"",OR($R34&lt;&gt;"",T34&lt;&gt;""),"-")</f>
        <v>#N/A</v>
      </c>
      <c r="BS34" s="120" t="e" cm="1">
        <f t="array" ref="BS34">_xlfn.IFS(AND($R34&lt;&gt;"",U34&lt;&gt;""),ABS($R34-U34),AND($R34="",U34=""),"",OR($R34&lt;&gt;"",U34&lt;&gt;""),"-")</f>
        <v>#N/A</v>
      </c>
      <c r="BT34" s="120" t="e" cm="1">
        <f t="array" ref="BT34">_xlfn.IFS(AND($R34&lt;&gt;"",V34&lt;&gt;""),ABS($R34-V34),AND($R34="",V34=""),"",OR($R34&lt;&gt;"",V34&lt;&gt;""),"-")</f>
        <v>#N/A</v>
      </c>
      <c r="BU34" s="120" t="e" cm="1">
        <f t="array" ref="BU34">_xlfn.IFS(AND($R34&lt;&gt;"",W34&lt;&gt;""),ABS($R34-W34),AND($R34="",W34=""),"",OR($R34&lt;&gt;"",W34&lt;&gt;""),"-")</f>
        <v>#N/A</v>
      </c>
      <c r="BV34" s="120" t="e" cm="1">
        <f t="array" ref="BV34">_xlfn.IFS(AND($R34&lt;&gt;"",X34&lt;&gt;""),ABS($R34-X34),AND($R34="",X34=""),"",OR($R34&lt;&gt;"",X34&lt;&gt;""),"-")</f>
        <v>#N/A</v>
      </c>
      <c r="BW34" s="120" t="e" cm="1">
        <f t="array" ref="BW34">_xlfn.IFS(AND($R34&lt;&gt;"",Y34&lt;&gt;""),ABS($R34-Y34),AND($R34="",Y34=""),"",OR($R34&lt;&gt;"",Y34&lt;&gt;""),"-")</f>
        <v>#N/A</v>
      </c>
      <c r="BX34" s="120" t="e" cm="1">
        <f t="array" ref="BX34">_xlfn.IFS(AND($R34&lt;&gt;"",Z34&lt;&gt;""),ABS($R34-Z34),AND($R34="",Z34=""),"",OR($R34&lt;&gt;"",Z34&lt;&gt;""),"-")</f>
        <v>#N/A</v>
      </c>
      <c r="BY34" s="121" t="e" cm="1">
        <f t="array" ref="BY34">_xlfn.IFS(AND($S34&lt;&gt;"",T34&lt;&gt;""),ABS($S34-T34),AND($S34="",T34=""),"",OR($S34&lt;&gt;"",T34&lt;&gt;""),"-")</f>
        <v>#N/A</v>
      </c>
      <c r="BZ34" s="120" t="e" cm="1">
        <f t="array" ref="BZ34">_xlfn.IFS(AND($S34&lt;&gt;"",U34&lt;&gt;""),ABS($S34-U34),AND($S34="",U34=""),"",OR($S34&lt;&gt;"",U34&lt;&gt;""),"-")</f>
        <v>#N/A</v>
      </c>
      <c r="CA34" s="120" t="e" cm="1">
        <f t="array" ref="CA34">_xlfn.IFS(AND($S34&lt;&gt;"",V34&lt;&gt;""),ABS($S34-V34),AND($S34="",V34=""),"",OR($S34&lt;&gt;"",V34&lt;&gt;""),"-")</f>
        <v>#N/A</v>
      </c>
      <c r="CB34" s="120" t="e" cm="1">
        <f t="array" ref="CB34">_xlfn.IFS(AND($S34&lt;&gt;"",W34&lt;&gt;""),ABS($S34-W34),AND($S34="",W34=""),"",OR($S34&lt;&gt;"",W34&lt;&gt;""),"-")</f>
        <v>#N/A</v>
      </c>
      <c r="CC34" s="120" t="e" cm="1">
        <f t="array" ref="CC34">_xlfn.IFS(AND($S34&lt;&gt;"",X34&lt;&gt;""),ABS($S34-X34),AND($S34="",X34=""),"",OR($S34&lt;&gt;"",X34&lt;&gt;""),"-")</f>
        <v>#N/A</v>
      </c>
      <c r="CD34" s="120" t="e" cm="1">
        <f t="array" ref="CD34">_xlfn.IFS(AND($S34&lt;&gt;"",Y34&lt;&gt;""),ABS($S34-Y34),AND($S34="",Y34=""),"",OR($S34&lt;&gt;"",Y34&lt;&gt;""),"-")</f>
        <v>#N/A</v>
      </c>
      <c r="CE34" s="120" t="e" cm="1">
        <f t="array" ref="CE34">_xlfn.IFS(AND($S34&lt;&gt;"",Z34&lt;&gt;""),ABS($S34-Z34),AND($S34="",Z34=""),"",OR($S34&lt;&gt;"",Z34&lt;&gt;""),"-")</f>
        <v>#N/A</v>
      </c>
      <c r="CF34" s="121" t="e" cm="1">
        <f t="array" ref="CF34">_xlfn.IFS(AND($T34&lt;&gt;"",U34&lt;&gt;""),ABS($T34-U34),AND($T34="",U34=""),"",OR($T34&lt;&gt;"",U34&lt;&gt;""),"-")</f>
        <v>#N/A</v>
      </c>
      <c r="CG34" s="120" t="e" cm="1">
        <f t="array" ref="CG34">_xlfn.IFS(AND($T34&lt;&gt;"",V34&lt;&gt;""),ABS($T34-V34),AND($T34="",V34=""),"",OR($T34&lt;&gt;"",V34&lt;&gt;""),"-")</f>
        <v>#N/A</v>
      </c>
      <c r="CH34" s="120" t="e" cm="1">
        <f t="array" ref="CH34">_xlfn.IFS(AND($T34&lt;&gt;"",W34&lt;&gt;""),ABS($T34-W34),AND($T34="",W34=""),"",OR($T34&lt;&gt;"",W34&lt;&gt;""),"-")</f>
        <v>#N/A</v>
      </c>
      <c r="CI34" s="120" t="e" cm="1">
        <f t="array" ref="CI34">_xlfn.IFS(AND($T34&lt;&gt;"",X34&lt;&gt;""),ABS($T34-X34),AND($T34="",X34=""),"",OR($T34&lt;&gt;"",X34&lt;&gt;""),"-")</f>
        <v>#N/A</v>
      </c>
      <c r="CJ34" s="120" t="e" cm="1">
        <f t="array" ref="CJ34">_xlfn.IFS(AND($T34&lt;&gt;"",Y34&lt;&gt;""),ABS($T34-Y34),AND($T34="",Y34=""),"",OR($T34&lt;&gt;"",Y34&lt;&gt;""),"-")</f>
        <v>#N/A</v>
      </c>
      <c r="CK34" s="120" t="e" cm="1">
        <f t="array" ref="CK34">_xlfn.IFS(AND($T34&lt;&gt;"",Z34&lt;&gt;""),ABS($T34-Z34),AND($T34="",Z34=""),"",OR($T34&lt;&gt;"",Z34&lt;&gt;""),"-")</f>
        <v>#N/A</v>
      </c>
      <c r="CL34" s="121" t="e" cm="1">
        <f t="array" ref="CL34">_xlfn.IFS(AND($U34&lt;&gt;"",V34&lt;&gt;""),ABS($U34-V34),AND($U34="",V34=""),"",OR($U34&lt;&gt;"",V34&lt;&gt;""),"-")</f>
        <v>#N/A</v>
      </c>
      <c r="CM34" s="120" t="e" cm="1">
        <f t="array" ref="CM34">_xlfn.IFS(AND($U34&lt;&gt;"",W34&lt;&gt;""),ABS($U34-W34),AND($U34="",W34=""),"",OR($U34&lt;&gt;"",W34&lt;&gt;""),"-")</f>
        <v>#N/A</v>
      </c>
      <c r="CN34" s="120" t="e" cm="1">
        <f t="array" ref="CN34">_xlfn.IFS(AND($U34&lt;&gt;"",X34&lt;&gt;""),ABS($U34-X34),AND($U34="",X34=""),"",OR($U34&lt;&gt;"",X34&lt;&gt;""),"-")</f>
        <v>#N/A</v>
      </c>
      <c r="CO34" s="120" t="e" cm="1">
        <f t="array" ref="CO34">_xlfn.IFS(AND($U34&lt;&gt;"",Y34&lt;&gt;""),ABS($U34-Y34),AND($U34="",Y34=""),"",OR($U34&lt;&gt;"",Y34&lt;&gt;""),"-")</f>
        <v>#N/A</v>
      </c>
      <c r="CP34" s="120" t="e" cm="1">
        <f t="array" ref="CP34">_xlfn.IFS(AND($U34&lt;&gt;"",Z34&lt;&gt;""),ABS($U34-Z34),AND($U34="",Z34=""),"",OR($U34&lt;&gt;"",Z34&lt;&gt;""),"-")</f>
        <v>#N/A</v>
      </c>
      <c r="CQ34" s="121" t="e" cm="1">
        <f t="array" ref="CQ34">_xlfn.IFS(AND($V34&lt;&gt;"",W34&lt;&gt;""),ABS($V34-W34),AND($V34="",W34=""),"",OR($V34&lt;&gt;"",W34&lt;&gt;""),"-")</f>
        <v>#N/A</v>
      </c>
      <c r="CR34" s="120" t="e" cm="1">
        <f t="array" ref="CR34">_xlfn.IFS(AND($V34&lt;&gt;"",X34&lt;&gt;""),ABS($V34-X34),AND($V34="",X34=""),"",OR($V34&lt;&gt;"",X34&lt;&gt;""),"-")</f>
        <v>#N/A</v>
      </c>
      <c r="CS34" s="120" t="e" cm="1">
        <f t="array" ref="CS34">_xlfn.IFS(AND($V34&lt;&gt;"",Y34&lt;&gt;""),ABS($V34-Y34),AND($V34="",Y34=""),"",OR($V34&lt;&gt;"",Y34&lt;&gt;""),"-")</f>
        <v>#N/A</v>
      </c>
      <c r="CT34" s="120" t="e" cm="1">
        <f t="array" ref="CT34">_xlfn.IFS(AND($V34&lt;&gt;"",Z34&lt;&gt;""),ABS($V34-Z34),AND($V34="",Z34=""),"",OR($V34&lt;&gt;"",Z34&lt;&gt;""),"-")</f>
        <v>#N/A</v>
      </c>
      <c r="CU34" s="121" t="e" cm="1">
        <f t="array" ref="CU34">_xlfn.IFS(AND($W34&lt;&gt;"",X34&lt;&gt;""),ABS($W34-X34),AND($W34="",X34=""),"",OR($W34&lt;&gt;"",X34&lt;&gt;""),"-")</f>
        <v>#N/A</v>
      </c>
      <c r="CV34" s="120" t="e" cm="1">
        <f t="array" ref="CV34">_xlfn.IFS(AND($W34&lt;&gt;"",Y34&lt;&gt;""),ABS($W34-Y34),AND($W34="",Y34=""),"",OR($W34&lt;&gt;"",Y34&lt;&gt;""),"-")</f>
        <v>#N/A</v>
      </c>
      <c r="CW34" s="120" t="e" cm="1">
        <f t="array" ref="CW34">_xlfn.IFS(AND($W34&lt;&gt;"",Z34&lt;&gt;""),ABS($W34-Z34),AND($W34="",Z34=""),"",OR($W34&lt;&gt;"",Z34&lt;&gt;""),"-")</f>
        <v>#N/A</v>
      </c>
      <c r="CX34" s="121" t="e" cm="1">
        <f t="array" ref="CX34">_xlfn.IFS(AND($X34&lt;&gt;"",Y34&lt;&gt;""),ABS($X34-Y34),AND($X34="",Y34=""),"",OR($X34&lt;&gt;"",Y34&lt;&gt;""),"-")</f>
        <v>#N/A</v>
      </c>
      <c r="CY34" s="120" t="e" cm="1">
        <f t="array" ref="CY34">_xlfn.IFS(AND($X34&lt;&gt;"",Z34&lt;&gt;""),ABS($X34-Z34),AND($X34="",Z34=""),"",OR($X34&lt;&gt;"",Z34&lt;&gt;""),"-")</f>
        <v>#N/A</v>
      </c>
      <c r="CZ34" s="121" t="e" cm="1">
        <f t="array" ref="CZ34">_xlfn.IFS(AND($Y34&lt;&gt;"",Z34&lt;&gt;""),ABS($Y34-Z34),AND($Y34="",Z34=""),"",OR($Y34&lt;&gt;"",Z34&lt;&gt;""),"-")</f>
        <v>#N/A</v>
      </c>
    </row>
    <row r="35" spans="1:104" x14ac:dyDescent="0.2">
      <c r="A35" s="260" t="s">
        <v>153</v>
      </c>
      <c r="B35" s="259" t="e">
        <f>VLOOKUP($A35,Merged_couplings!$B:$BU,MATCH(B$1,Merged_couplings!$B$1:$BU$1,0),FALSE)</f>
        <v>#N/A</v>
      </c>
      <c r="C35" s="258" t="e">
        <f>VLOOKUP($A35,Merged_couplings!$B:$BU,MATCH(C$1,Merged_couplings!$B$1:$BU$1,0),FALSE)</f>
        <v>#N/A</v>
      </c>
      <c r="D35" s="258" t="e">
        <f>VLOOKUP($A35,Merged_couplings!$B:$BU,MATCH(D$1,Merged_couplings!$B$1:$BU$1,0),FALSE)</f>
        <v>#N/A</v>
      </c>
      <c r="E35" s="258" t="e">
        <f>VLOOKUP($A35,Merged_couplings!$B:$BU,MATCH(E$1,Merged_couplings!$B$1:$BU$1,0),FALSE)</f>
        <v>#N/A</v>
      </c>
      <c r="F35" s="258" t="e">
        <f>VLOOKUP($A35,Merged_couplings!$B:$BU,MATCH(F$1,Merged_couplings!$B$1:$BU$1,0),FALSE)</f>
        <v>#N/A</v>
      </c>
      <c r="G35" s="258" t="e">
        <f>VLOOKUP($A35,Merged_couplings!$B:$BU,MATCH(G$1,Merged_couplings!$B$1:$BU$1,0),FALSE)</f>
        <v>#N/A</v>
      </c>
      <c r="H35" s="258" t="e">
        <f>VLOOKUP($A35,Merged_couplings!$B:$BU,MATCH(H$1,Merged_couplings!$B$1:$BU$1,0),FALSE)</f>
        <v>#N/A</v>
      </c>
      <c r="I35" s="258" t="e">
        <f>VLOOKUP($A35,Merged_couplings!$B:$BU,MATCH(I$1,Merged_couplings!$B$1:$BU$1,0),FALSE)</f>
        <v>#N/A</v>
      </c>
      <c r="J35" s="258" t="e">
        <f>VLOOKUP($A35,Merged_couplings!$B:$BU,MATCH(J$1,Merged_couplings!$B$1:$BU$1,0),FALSE)</f>
        <v>#N/A</v>
      </c>
      <c r="K35" s="258" t="e">
        <f>VLOOKUP($A35,Merged_couplings!$B:$BU,MATCH(K$1,Merged_couplings!$B$1:$BU$1,0),FALSE)</f>
        <v>#N/A</v>
      </c>
      <c r="L35" s="258" t="e">
        <f>VLOOKUP($A35,Merged_couplings!$B:$BU,MATCH(L$1,Merged_couplings!$B$1:$BU$1,0),FALSE)</f>
        <v>#N/A</v>
      </c>
      <c r="M35" s="258" t="e">
        <f>VLOOKUP($A35,Merged_couplings!$B:$BU,MATCH(M$1,Merged_couplings!$B$1:$BU$1,0),FALSE)</f>
        <v>#N/A</v>
      </c>
      <c r="N35" s="121" t="e">
        <f>IF(OR(B35="BIG",B35="BI-",B35="B-G"),VLOOKUP($A35,Merged_couplings!$B:$BU,MATCH(N$1,Merged_couplings!$B$1:$BU$1,0),FALSE),"")</f>
        <v>#N/A</v>
      </c>
      <c r="P35" s="120" t="e">
        <f>IF(OR(C35="BIG",C35="BI-",C35="B-G"),VLOOKUP($A35,Merged_couplings!$B:$BU,MATCH(P$1,Merged_couplings!$B$1:$BU$1,0),FALSE),"")</f>
        <v>#N/A</v>
      </c>
      <c r="Q35" s="120" t="e">
        <f>IF(OR(D35="BIG",D35="BI-",D35="B-G"),VLOOKUP($A35,Merged_couplings!$B:$BU,MATCH(Q$1,Merged_couplings!$B$1:$BU$1,0),FALSE),"")</f>
        <v>#N/A</v>
      </c>
      <c r="R35" s="120" t="e">
        <f>IF(OR(E35="BIG",E35="BI-",E35="B-G"),VLOOKUP($A35,Merged_couplings!$B:$BU,MATCH(R$1,Merged_couplings!$B$1:$BU$1,0),FALSE),"")</f>
        <v>#N/A</v>
      </c>
      <c r="S35" s="120" t="e">
        <f>IF(OR(F35="BIG",F35="BI-",F35="B-G"),VLOOKUP($A35,Merged_couplings!$B:$BU,MATCH(S$1,Merged_couplings!$B$1:$BU$1,0),FALSE),"")</f>
        <v>#N/A</v>
      </c>
      <c r="T35" s="120" t="e">
        <f>IF(OR(G35="BIG",G35="BI-",G35="B-G"),VLOOKUP($A35,Merged_couplings!$B:$BU,MATCH(T$1,Merged_couplings!$B$1:$BU$1,0),FALSE),"")</f>
        <v>#N/A</v>
      </c>
      <c r="U35" s="120" t="e">
        <f>IF(OR(H35="BIG",H35="BI-",H35="B-G"),VLOOKUP($A35,Merged_couplings!$B:$BU,MATCH(U$1,Merged_couplings!$B$1:$BU$1,0),FALSE),"")</f>
        <v>#N/A</v>
      </c>
      <c r="V35" s="120" t="e">
        <f>IF(OR(I35="BIG",I35="BI-",I35="B-G"),VLOOKUP($A35,Merged_couplings!$B:$BU,MATCH(V$1,Merged_couplings!$B$1:$BU$1,0),FALSE),"")</f>
        <v>#N/A</v>
      </c>
      <c r="W35" s="120" t="e">
        <f>IF(OR(J35="BIG",J35="BI-",J35="B-G"),VLOOKUP($A35,Merged_couplings!$B:$BU,MATCH(W$1,Merged_couplings!$B$1:$BU$1,0),FALSE),"")</f>
        <v>#N/A</v>
      </c>
      <c r="X35" s="120" t="e">
        <f>IF(OR(K35="BIG",K35="BI-",K35="B-G"),VLOOKUP($A35,Merged_couplings!$B:$BU,MATCH(X$1,Merged_couplings!$B$1:$BU$1,0),FALSE),"")</f>
        <v>#N/A</v>
      </c>
      <c r="Y35" s="120" t="e">
        <f>IF(OR(L35="BIG",L35="BI-",L35="B-G"),VLOOKUP($A35,Merged_couplings!$B:$BU,MATCH(Y$1,Merged_couplings!$B$1:$BU$1,0),FALSE),"")</f>
        <v>#N/A</v>
      </c>
      <c r="Z35" s="120" t="e">
        <f>IF(OR(M35="BIG",M35="BI-",M35="B-G"),VLOOKUP($A35,Merged_couplings!$B:$BU,MATCH(Z$1,Merged_couplings!$B$1:$BU$1,0),FALSE),"")</f>
        <v>#N/A</v>
      </c>
      <c r="AA35" s="123"/>
      <c r="AB35" s="340" t="e" cm="1">
        <f t="array" ref="AB35">_xlfn.IFS(AND($N35&lt;&gt;"",P35&lt;&gt;""),ABS($N35-P35),AND($N35="",P35=""),"",OR($N35&lt;&gt;"",P35&lt;&gt;""),"-")</f>
        <v>#N/A</v>
      </c>
      <c r="AC35" s="122" t="e" cm="1">
        <f t="array" ref="AC35">_xlfn.IFS(AND($N35&lt;&gt;"",Q35&lt;&gt;""),ABS($N35-Q35),AND($N35="",Q35=""),"",OR($N35&lt;&gt;"",Q35&lt;&gt;""),"-")</f>
        <v>#N/A</v>
      </c>
      <c r="AD35" s="122" t="e" cm="1">
        <f t="array" ref="AD35">_xlfn.IFS(AND($N35&lt;&gt;"",R35&lt;&gt;""),ABS($N35-R35),AND($N35="",R35=""),"",OR($N35&lt;&gt;"",R35&lt;&gt;""),"-")</f>
        <v>#N/A</v>
      </c>
      <c r="AE35" s="122" t="e" cm="1">
        <f t="array" ref="AE35">_xlfn.IFS(AND($N35&lt;&gt;"",S35&lt;&gt;""),ABS($N35-S35),AND($N35="",S35=""),"",OR($N35&lt;&gt;"",S35&lt;&gt;""),"-")</f>
        <v>#N/A</v>
      </c>
      <c r="AF35" s="122" t="e" cm="1">
        <f t="array" ref="AF35">_xlfn.IFS(AND($N35&lt;&gt;"",T35&lt;&gt;""),ABS($N35-T35),AND($N35="",T35=""),"",OR($N35&lt;&gt;"",T35&lt;&gt;""),"-")</f>
        <v>#N/A</v>
      </c>
      <c r="AG35" s="122" t="e" cm="1">
        <f t="array" ref="AG35">_xlfn.IFS(AND($N35&lt;&gt;"",U35&lt;&gt;""),ABS($N35-U35),AND($N35="",U35=""),"",OR($N35&lt;&gt;"",U35&lt;&gt;""),"-")</f>
        <v>#N/A</v>
      </c>
      <c r="AH35" s="122" t="e" cm="1">
        <f t="array" ref="AH35">_xlfn.IFS(AND($N35&lt;&gt;"",V35&lt;&gt;""),ABS($N35-V35),AND($N35="",V35=""),"",OR($N35&lt;&gt;"",V35&lt;&gt;""),"-")</f>
        <v>#N/A</v>
      </c>
      <c r="AI35" s="122" t="e" cm="1">
        <f t="array" ref="AI35">_xlfn.IFS(AND($N35&lt;&gt;"",W35&lt;&gt;""),ABS($N35-W35),AND($N35="",W35=""),"",OR($N35&lt;&gt;"",W35&lt;&gt;""),"-")</f>
        <v>#N/A</v>
      </c>
      <c r="AJ35" s="122" t="e" cm="1">
        <f t="array" ref="AJ35">_xlfn.IFS(AND($N35&lt;&gt;"",X35&lt;&gt;""),ABS($N35-X35),AND($N35="",X35=""),"",OR($N35&lt;&gt;"",X35&lt;&gt;""),"-")</f>
        <v>#N/A</v>
      </c>
      <c r="AK35" s="122" t="e" cm="1">
        <f t="array" ref="AK35">_xlfn.IFS(AND($N35&lt;&gt;"",Y35&lt;&gt;""),ABS($N35-Y35),AND($N35="",Y35=""),"",OR($N35&lt;&gt;"",Y35&lt;&gt;""),"-")</f>
        <v>#N/A</v>
      </c>
      <c r="AL35" s="122" t="e" cm="1">
        <f t="array" ref="AL35">_xlfn.IFS(AND($N35&lt;&gt;"",Z35&lt;&gt;""),ABS($N35-Z35),AND($N35="",Z35=""),"",OR($N35&lt;&gt;"",Z35&lt;&gt;""),"-")</f>
        <v>#N/A</v>
      </c>
      <c r="AM35" s="340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1" t="e" cm="1">
        <f t="array" ref="AX35">_xlfn.IFS(AND($P35&lt;&gt;"",Q35&lt;&gt;""),ABS($P35-Q35),AND($P35="",Q35=""),"",OR($P35&lt;&gt;"",Q35&lt;&gt;""),"-")</f>
        <v>#N/A</v>
      </c>
      <c r="AY35" s="120" t="e" cm="1">
        <f t="array" ref="AY35">_xlfn.IFS(AND($P35&lt;&gt;"",R35&lt;&gt;""),ABS($P35-R35),AND($P35="",R35=""),"",OR($P35&lt;&gt;"",R35&lt;&gt;""),"-")</f>
        <v>#N/A</v>
      </c>
      <c r="AZ35" s="120" t="e" cm="1">
        <f t="array" ref="AZ35">_xlfn.IFS(AND($P35&lt;&gt;"",S35&lt;&gt;""),ABS($P35-S35),AND($P35="",S35=""),"",OR($P35&lt;&gt;"",S35&lt;&gt;""),"-")</f>
        <v>#N/A</v>
      </c>
      <c r="BA35" s="120" t="e" cm="1">
        <f t="array" ref="BA35">_xlfn.IFS(AND($P35&lt;&gt;"",T35&lt;&gt;""),ABS($P35-T35),AND($P35="",T35=""),"",OR($P35&lt;&gt;"",T35&lt;&gt;""),"-")</f>
        <v>#N/A</v>
      </c>
      <c r="BB35" s="120" t="e" cm="1">
        <f t="array" ref="BB35">_xlfn.IFS(AND($P35&lt;&gt;"",U35&lt;&gt;""),ABS($P35-U35),AND($P35="",U35=""),"",OR($P35&lt;&gt;"",U35&lt;&gt;""),"-")</f>
        <v>#N/A</v>
      </c>
      <c r="BC35" s="120" t="e" cm="1">
        <f t="array" ref="BC35">_xlfn.IFS(AND($P35&lt;&gt;"",V35&lt;&gt;""),ABS($P35-V35),AND($P35="",V35=""),"",OR($P35&lt;&gt;"",V35&lt;&gt;""),"-")</f>
        <v>#N/A</v>
      </c>
      <c r="BD35" s="120" t="e" cm="1">
        <f t="array" ref="BD35">_xlfn.IFS(AND($P35&lt;&gt;"",W35&lt;&gt;""),ABS($P35-W35),AND($P35="",W35=""),"",OR($P35&lt;&gt;"",W35&lt;&gt;""),"-")</f>
        <v>#N/A</v>
      </c>
      <c r="BE35" s="120" t="e" cm="1">
        <f t="array" ref="BE35">_xlfn.IFS(AND($P35&lt;&gt;"",X35&lt;&gt;""),ABS($P35-X35),AND($P35="",X35=""),"",OR($P35&lt;&gt;"",X35&lt;&gt;""),"-")</f>
        <v>#N/A</v>
      </c>
      <c r="BF35" s="120" t="e" cm="1">
        <f t="array" ref="BF35">_xlfn.IFS(AND($P35&lt;&gt;"",Y35&lt;&gt;""),ABS($P35-Y35),AND($P35="",Y35=""),"",OR($P35&lt;&gt;"",Y35&lt;&gt;""),"-")</f>
        <v>#N/A</v>
      </c>
      <c r="BG35" s="120" t="e" cm="1">
        <f t="array" ref="BG35">_xlfn.IFS(AND($P35&lt;&gt;"",Z35&lt;&gt;""),ABS($P35-Z35),AND($P35="",Z35=""),"",OR($P35&lt;&gt;"",Z35&lt;&gt;""),"-")</f>
        <v>#N/A</v>
      </c>
      <c r="BH35" s="121" t="e" cm="1">
        <f t="array" ref="BH35">_xlfn.IFS(AND($Q35&lt;&gt;"",R35&lt;&gt;""),ABS($Q35-R35),AND($Q35="",R35=""),"",OR($Q35&lt;&gt;"",R35&lt;&gt;""),"-")</f>
        <v>#N/A</v>
      </c>
      <c r="BI35" s="120" t="e" cm="1">
        <f t="array" ref="BI35">_xlfn.IFS(AND($Q35&lt;&gt;"",S35&lt;&gt;""),ABS($Q35-S35),AND($Q35="",S35=""),"",OR($Q35&lt;&gt;"",S35&lt;&gt;""),"-")</f>
        <v>#N/A</v>
      </c>
      <c r="BJ35" s="120" t="e" cm="1">
        <f t="array" ref="BJ35">_xlfn.IFS(AND($Q35&lt;&gt;"",T35&lt;&gt;""),ABS($Q35-T35),AND($Q35="",T35=""),"",OR($Q35&lt;&gt;"",T35&lt;&gt;""),"-")</f>
        <v>#N/A</v>
      </c>
      <c r="BK35" s="120" t="e" cm="1">
        <f t="array" ref="BK35">_xlfn.IFS(AND($Q35&lt;&gt;"",U35&lt;&gt;""),ABS($Q35-U35),AND($Q35="",U35=""),"",OR($Q35&lt;&gt;"",U35&lt;&gt;""),"-")</f>
        <v>#N/A</v>
      </c>
      <c r="BL35" s="120" t="e" cm="1">
        <f t="array" ref="BL35">_xlfn.IFS(AND($Q35&lt;&gt;"",V35&lt;&gt;""),ABS($Q35-V35),AND($Q35="",V35=""),"",OR($Q35&lt;&gt;"",V35&lt;&gt;""),"-")</f>
        <v>#N/A</v>
      </c>
      <c r="BM35" s="120" t="e" cm="1">
        <f t="array" ref="BM35">_xlfn.IFS(AND($Q35&lt;&gt;"",W35&lt;&gt;""),ABS($Q35-W35),AND($Q35="",W35=""),"",OR($Q35&lt;&gt;"",W35&lt;&gt;""),"-")</f>
        <v>#N/A</v>
      </c>
      <c r="BN35" s="120" t="e" cm="1">
        <f t="array" ref="BN35">_xlfn.IFS(AND($Q35&lt;&gt;"",X35&lt;&gt;""),ABS($Q35-X35),AND($Q35="",X35=""),"",OR($Q35&lt;&gt;"",X35&lt;&gt;""),"-")</f>
        <v>#N/A</v>
      </c>
      <c r="BO35" s="120" t="e" cm="1">
        <f t="array" ref="BO35">_xlfn.IFS(AND($Q35&lt;&gt;"",Y35&lt;&gt;""),ABS($Q35-Y35),AND($Q35="",Y35=""),"",OR($Q35&lt;&gt;"",Y35&lt;&gt;""),"-")</f>
        <v>#N/A</v>
      </c>
      <c r="BP35" s="120" t="e" cm="1">
        <f t="array" ref="BP35">_xlfn.IFS(AND($Q35&lt;&gt;"",Z35&lt;&gt;""),ABS($Q35-Z35),AND($Q35="",Z35=""),"",OR($Q35&lt;&gt;"",Z35&lt;&gt;""),"-")</f>
        <v>#N/A</v>
      </c>
      <c r="BQ35" s="121" t="e" cm="1">
        <f t="array" ref="BQ35">_xlfn.IFS(AND($R35&lt;&gt;"",S35&lt;&gt;""),ABS($R35-S35),AND($R35="",S35=""),"",OR($R35&lt;&gt;"",S35&lt;&gt;""),"-")</f>
        <v>#N/A</v>
      </c>
      <c r="BR35" s="120" t="e" cm="1">
        <f t="array" ref="BR35">_xlfn.IFS(AND($R35&lt;&gt;"",T35&lt;&gt;""),ABS($R35-T35),AND($R35="",T35=""),"",OR($R35&lt;&gt;"",T35&lt;&gt;""),"-")</f>
        <v>#N/A</v>
      </c>
      <c r="BS35" s="120" t="e" cm="1">
        <f t="array" ref="BS35">_xlfn.IFS(AND($R35&lt;&gt;"",U35&lt;&gt;""),ABS($R35-U35),AND($R35="",U35=""),"",OR($R35&lt;&gt;"",U35&lt;&gt;""),"-")</f>
        <v>#N/A</v>
      </c>
      <c r="BT35" s="120" t="e" cm="1">
        <f t="array" ref="BT35">_xlfn.IFS(AND($R35&lt;&gt;"",V35&lt;&gt;""),ABS($R35-V35),AND($R35="",V35=""),"",OR($R35&lt;&gt;"",V35&lt;&gt;""),"-")</f>
        <v>#N/A</v>
      </c>
      <c r="BU35" s="120" t="e" cm="1">
        <f t="array" ref="BU35">_xlfn.IFS(AND($R35&lt;&gt;"",W35&lt;&gt;""),ABS($R35-W35),AND($R35="",W35=""),"",OR($R35&lt;&gt;"",W35&lt;&gt;""),"-")</f>
        <v>#N/A</v>
      </c>
      <c r="BV35" s="120" t="e" cm="1">
        <f t="array" ref="BV35">_xlfn.IFS(AND($R35&lt;&gt;"",X35&lt;&gt;""),ABS($R35-X35),AND($R35="",X35=""),"",OR($R35&lt;&gt;"",X35&lt;&gt;""),"-")</f>
        <v>#N/A</v>
      </c>
      <c r="BW35" s="120" t="e" cm="1">
        <f t="array" ref="BW35">_xlfn.IFS(AND($R35&lt;&gt;"",Y35&lt;&gt;""),ABS($R35-Y35),AND($R35="",Y35=""),"",OR($R35&lt;&gt;"",Y35&lt;&gt;""),"-")</f>
        <v>#N/A</v>
      </c>
      <c r="BX35" s="120" t="e" cm="1">
        <f t="array" ref="BX35">_xlfn.IFS(AND($R35&lt;&gt;"",Z35&lt;&gt;""),ABS($R35-Z35),AND($R35="",Z35=""),"",OR($R35&lt;&gt;"",Z35&lt;&gt;""),"-")</f>
        <v>#N/A</v>
      </c>
      <c r="BY35" s="121" t="e" cm="1">
        <f t="array" ref="BY35">_xlfn.IFS(AND($S35&lt;&gt;"",T35&lt;&gt;""),ABS($S35-T35),AND($S35="",T35=""),"",OR($S35&lt;&gt;"",T35&lt;&gt;""),"-")</f>
        <v>#N/A</v>
      </c>
      <c r="BZ35" s="120" t="e" cm="1">
        <f t="array" ref="BZ35">_xlfn.IFS(AND($S35&lt;&gt;"",U35&lt;&gt;""),ABS($S35-U35),AND($S35="",U35=""),"",OR($S35&lt;&gt;"",U35&lt;&gt;""),"-")</f>
        <v>#N/A</v>
      </c>
      <c r="CA35" s="120" t="e" cm="1">
        <f t="array" ref="CA35">_xlfn.IFS(AND($S35&lt;&gt;"",V35&lt;&gt;""),ABS($S35-V35),AND($S35="",V35=""),"",OR($S35&lt;&gt;"",V35&lt;&gt;""),"-")</f>
        <v>#N/A</v>
      </c>
      <c r="CB35" s="120" t="e" cm="1">
        <f t="array" ref="CB35">_xlfn.IFS(AND($S35&lt;&gt;"",W35&lt;&gt;""),ABS($S35-W35),AND($S35="",W35=""),"",OR($S35&lt;&gt;"",W35&lt;&gt;""),"-")</f>
        <v>#N/A</v>
      </c>
      <c r="CC35" s="120" t="e" cm="1">
        <f t="array" ref="CC35">_xlfn.IFS(AND($S35&lt;&gt;"",X35&lt;&gt;""),ABS($S35-X35),AND($S35="",X35=""),"",OR($S35&lt;&gt;"",X35&lt;&gt;""),"-")</f>
        <v>#N/A</v>
      </c>
      <c r="CD35" s="120" t="e" cm="1">
        <f t="array" ref="CD35">_xlfn.IFS(AND($S35&lt;&gt;"",Y35&lt;&gt;""),ABS($S35-Y35),AND($S35="",Y35=""),"",OR($S35&lt;&gt;"",Y35&lt;&gt;""),"-")</f>
        <v>#N/A</v>
      </c>
      <c r="CE35" s="120" t="e" cm="1">
        <f t="array" ref="CE35">_xlfn.IFS(AND($S35&lt;&gt;"",Z35&lt;&gt;""),ABS($S35-Z35),AND($S35="",Z35=""),"",OR($S35&lt;&gt;"",Z35&lt;&gt;""),"-")</f>
        <v>#N/A</v>
      </c>
      <c r="CF35" s="121" t="e" cm="1">
        <f t="array" ref="CF35">_xlfn.IFS(AND($T35&lt;&gt;"",U35&lt;&gt;""),ABS($T35-U35),AND($T35="",U35=""),"",OR($T35&lt;&gt;"",U35&lt;&gt;""),"-")</f>
        <v>#N/A</v>
      </c>
      <c r="CG35" s="120" t="e" cm="1">
        <f t="array" ref="CG35">_xlfn.IFS(AND($T35&lt;&gt;"",V35&lt;&gt;""),ABS($T35-V35),AND($T35="",V35=""),"",OR($T35&lt;&gt;"",V35&lt;&gt;""),"-")</f>
        <v>#N/A</v>
      </c>
      <c r="CH35" s="120" t="e" cm="1">
        <f t="array" ref="CH35">_xlfn.IFS(AND($T35&lt;&gt;"",W35&lt;&gt;""),ABS($T35-W35),AND($T35="",W35=""),"",OR($T35&lt;&gt;"",W35&lt;&gt;""),"-")</f>
        <v>#N/A</v>
      </c>
      <c r="CI35" s="120" t="e" cm="1">
        <f t="array" ref="CI35">_xlfn.IFS(AND($T35&lt;&gt;"",X35&lt;&gt;""),ABS($T35-X35),AND($T35="",X35=""),"",OR($T35&lt;&gt;"",X35&lt;&gt;""),"-")</f>
        <v>#N/A</v>
      </c>
      <c r="CJ35" s="120" t="e" cm="1">
        <f t="array" ref="CJ35">_xlfn.IFS(AND($T35&lt;&gt;"",Y35&lt;&gt;""),ABS($T35-Y35),AND($T35="",Y35=""),"",OR($T35&lt;&gt;"",Y35&lt;&gt;""),"-")</f>
        <v>#N/A</v>
      </c>
      <c r="CK35" s="120" t="e" cm="1">
        <f t="array" ref="CK35">_xlfn.IFS(AND($T35&lt;&gt;"",Z35&lt;&gt;""),ABS($T35-Z35),AND($T35="",Z35=""),"",OR($T35&lt;&gt;"",Z35&lt;&gt;""),"-")</f>
        <v>#N/A</v>
      </c>
      <c r="CL35" s="121" t="e" cm="1">
        <f t="array" ref="CL35">_xlfn.IFS(AND($U35&lt;&gt;"",V35&lt;&gt;""),ABS($U35-V35),AND($U35="",V35=""),"",OR($U35&lt;&gt;"",V35&lt;&gt;""),"-")</f>
        <v>#N/A</v>
      </c>
      <c r="CM35" s="120" t="e" cm="1">
        <f t="array" ref="CM35">_xlfn.IFS(AND($U35&lt;&gt;"",W35&lt;&gt;""),ABS($U35-W35),AND($U35="",W35=""),"",OR($U35&lt;&gt;"",W35&lt;&gt;""),"-")</f>
        <v>#N/A</v>
      </c>
      <c r="CN35" s="120" t="e" cm="1">
        <f t="array" ref="CN35">_xlfn.IFS(AND($U35&lt;&gt;"",X35&lt;&gt;""),ABS($U35-X35),AND($U35="",X35=""),"",OR($U35&lt;&gt;"",X35&lt;&gt;""),"-")</f>
        <v>#N/A</v>
      </c>
      <c r="CO35" s="120" t="e" cm="1">
        <f t="array" ref="CO35">_xlfn.IFS(AND($U35&lt;&gt;"",Y35&lt;&gt;""),ABS($U35-Y35),AND($U35="",Y35=""),"",OR($U35&lt;&gt;"",Y35&lt;&gt;""),"-")</f>
        <v>#N/A</v>
      </c>
      <c r="CP35" s="120" t="e" cm="1">
        <f t="array" ref="CP35">_xlfn.IFS(AND($U35&lt;&gt;"",Z35&lt;&gt;""),ABS($U35-Z35),AND($U35="",Z35=""),"",OR($U35&lt;&gt;"",Z35&lt;&gt;""),"-")</f>
        <v>#N/A</v>
      </c>
      <c r="CQ35" s="121" t="e" cm="1">
        <f t="array" ref="CQ35">_xlfn.IFS(AND($V35&lt;&gt;"",W35&lt;&gt;""),ABS($V35-W35),AND($V35="",W35=""),"",OR($V35&lt;&gt;"",W35&lt;&gt;""),"-")</f>
        <v>#N/A</v>
      </c>
      <c r="CR35" s="120" t="e" cm="1">
        <f t="array" ref="CR35">_xlfn.IFS(AND($V35&lt;&gt;"",X35&lt;&gt;""),ABS($V35-X35),AND($V35="",X35=""),"",OR($V35&lt;&gt;"",X35&lt;&gt;""),"-")</f>
        <v>#N/A</v>
      </c>
      <c r="CS35" s="120" t="e" cm="1">
        <f t="array" ref="CS35">_xlfn.IFS(AND($V35&lt;&gt;"",Y35&lt;&gt;""),ABS($V35-Y35),AND($V35="",Y35=""),"",OR($V35&lt;&gt;"",Y35&lt;&gt;""),"-")</f>
        <v>#N/A</v>
      </c>
      <c r="CT35" s="120" t="e" cm="1">
        <f t="array" ref="CT35">_xlfn.IFS(AND($V35&lt;&gt;"",Z35&lt;&gt;""),ABS($V35-Z35),AND($V35="",Z35=""),"",OR($V35&lt;&gt;"",Z35&lt;&gt;""),"-")</f>
        <v>#N/A</v>
      </c>
      <c r="CU35" s="121" t="e" cm="1">
        <f t="array" ref="CU35">_xlfn.IFS(AND($W35&lt;&gt;"",X35&lt;&gt;""),ABS($W35-X35),AND($W35="",X35=""),"",OR($W35&lt;&gt;"",X35&lt;&gt;""),"-")</f>
        <v>#N/A</v>
      </c>
      <c r="CV35" s="120" t="e" cm="1">
        <f t="array" ref="CV35">_xlfn.IFS(AND($W35&lt;&gt;"",Y35&lt;&gt;""),ABS($W35-Y35),AND($W35="",Y35=""),"",OR($W35&lt;&gt;"",Y35&lt;&gt;""),"-")</f>
        <v>#N/A</v>
      </c>
      <c r="CW35" s="120" t="e" cm="1">
        <f t="array" ref="CW35">_xlfn.IFS(AND($W35&lt;&gt;"",Z35&lt;&gt;""),ABS($W35-Z35),AND($W35="",Z35=""),"",OR($W35&lt;&gt;"",Z35&lt;&gt;""),"-")</f>
        <v>#N/A</v>
      </c>
      <c r="CX35" s="121" t="e" cm="1">
        <f t="array" ref="CX35">_xlfn.IFS(AND($X35&lt;&gt;"",Y35&lt;&gt;""),ABS($X35-Y35),AND($X35="",Y35=""),"",OR($X35&lt;&gt;"",Y35&lt;&gt;""),"-")</f>
        <v>#N/A</v>
      </c>
      <c r="CY35" s="120" t="e" cm="1">
        <f t="array" ref="CY35">_xlfn.IFS(AND($X35&lt;&gt;"",Z35&lt;&gt;""),ABS($X35-Z35),AND($X35="",Z35=""),"",OR($X35&lt;&gt;"",Z35&lt;&gt;""),"-")</f>
        <v>#N/A</v>
      </c>
      <c r="CZ35" s="121" t="e" cm="1">
        <f t="array" ref="CZ35">_xlfn.IFS(AND($Y35&lt;&gt;"",Z35&lt;&gt;""),ABS($Y35-Z35),AND($Y35="",Z35=""),"",OR($Y35&lt;&gt;"",Z35&lt;&gt;""),"-")</f>
        <v>#N/A</v>
      </c>
    </row>
    <row r="36" spans="1:104" x14ac:dyDescent="0.2">
      <c r="A36" s="260" t="s">
        <v>182</v>
      </c>
      <c r="B36" s="259" t="e">
        <f>VLOOKUP($A36,Merged_couplings!$B:$BU,MATCH(B$1,Merged_couplings!$B$1:$BU$1,0),FALSE)</f>
        <v>#N/A</v>
      </c>
      <c r="C36" s="258" t="e">
        <f>VLOOKUP($A36,Merged_couplings!$B:$BU,MATCH(C$1,Merged_couplings!$B$1:$BU$1,0),FALSE)</f>
        <v>#N/A</v>
      </c>
      <c r="D36" s="258" t="e">
        <f>VLOOKUP($A36,Merged_couplings!$B:$BU,MATCH(D$1,Merged_couplings!$B$1:$BU$1,0),FALSE)</f>
        <v>#N/A</v>
      </c>
      <c r="E36" s="258" t="e">
        <f>VLOOKUP($A36,Merged_couplings!$B:$BU,MATCH(E$1,Merged_couplings!$B$1:$BU$1,0),FALSE)</f>
        <v>#N/A</v>
      </c>
      <c r="F36" s="258" t="e">
        <f>VLOOKUP($A36,Merged_couplings!$B:$BU,MATCH(F$1,Merged_couplings!$B$1:$BU$1,0),FALSE)</f>
        <v>#N/A</v>
      </c>
      <c r="G36" s="258" t="e">
        <f>VLOOKUP($A36,Merged_couplings!$B:$BU,MATCH(G$1,Merged_couplings!$B$1:$BU$1,0),FALSE)</f>
        <v>#N/A</v>
      </c>
      <c r="H36" s="258" t="e">
        <f>VLOOKUP($A36,Merged_couplings!$B:$BU,MATCH(H$1,Merged_couplings!$B$1:$BU$1,0),FALSE)</f>
        <v>#N/A</v>
      </c>
      <c r="I36" s="258" t="e">
        <f>VLOOKUP($A36,Merged_couplings!$B:$BU,MATCH(I$1,Merged_couplings!$B$1:$BU$1,0),FALSE)</f>
        <v>#N/A</v>
      </c>
      <c r="J36" s="258" t="e">
        <f>VLOOKUP($A36,Merged_couplings!$B:$BU,MATCH(J$1,Merged_couplings!$B$1:$BU$1,0),FALSE)</f>
        <v>#N/A</v>
      </c>
      <c r="K36" s="258" t="e">
        <f>VLOOKUP($A36,Merged_couplings!$B:$BU,MATCH(K$1,Merged_couplings!$B$1:$BU$1,0),FALSE)</f>
        <v>#N/A</v>
      </c>
      <c r="L36" s="258" t="e">
        <f>VLOOKUP($A36,Merged_couplings!$B:$BU,MATCH(L$1,Merged_couplings!$B$1:$BU$1,0),FALSE)</f>
        <v>#N/A</v>
      </c>
      <c r="M36" s="258" t="e">
        <f>VLOOKUP($A36,Merged_couplings!$B:$BU,MATCH(M$1,Merged_couplings!$B$1:$BU$1,0),FALSE)</f>
        <v>#N/A</v>
      </c>
      <c r="N36" s="121" t="e">
        <f>IF(OR(B36="BIG",B36="BI-",B36="B-G"),VLOOKUP($A36,Merged_couplings!$B:$BU,MATCH(N$1,Merged_couplings!$B$1:$BU$1,0),FALSE),"")</f>
        <v>#N/A</v>
      </c>
      <c r="P36" s="120" t="e">
        <f>IF(OR(C36="BIG",C36="BI-",C36="B-G"),VLOOKUP($A36,Merged_couplings!$B:$BU,MATCH(P$1,Merged_couplings!$B$1:$BU$1,0),FALSE),"")</f>
        <v>#N/A</v>
      </c>
      <c r="Q36" s="120" t="e">
        <f>IF(OR(D36="BIG",D36="BI-",D36="B-G"),VLOOKUP($A36,Merged_couplings!$B:$BU,MATCH(Q$1,Merged_couplings!$B$1:$BU$1,0),FALSE),"")</f>
        <v>#N/A</v>
      </c>
      <c r="R36" s="120" t="e">
        <f>IF(OR(E36="BIG",E36="BI-",E36="B-G"),VLOOKUP($A36,Merged_couplings!$B:$BU,MATCH(R$1,Merged_couplings!$B$1:$BU$1,0),FALSE),"")</f>
        <v>#N/A</v>
      </c>
      <c r="S36" s="120" t="e">
        <f>IF(OR(F36="BIG",F36="BI-",F36="B-G"),VLOOKUP($A36,Merged_couplings!$B:$BU,MATCH(S$1,Merged_couplings!$B$1:$BU$1,0),FALSE),"")</f>
        <v>#N/A</v>
      </c>
      <c r="T36" s="120" t="e">
        <f>IF(OR(G36="BIG",G36="BI-",G36="B-G"),VLOOKUP($A36,Merged_couplings!$B:$BU,MATCH(T$1,Merged_couplings!$B$1:$BU$1,0),FALSE),"")</f>
        <v>#N/A</v>
      </c>
      <c r="U36" s="120" t="e">
        <f>IF(OR(H36="BIG",H36="BI-",H36="B-G"),VLOOKUP($A36,Merged_couplings!$B:$BU,MATCH(U$1,Merged_couplings!$B$1:$BU$1,0),FALSE),"")</f>
        <v>#N/A</v>
      </c>
      <c r="V36" s="120" t="e">
        <f>IF(OR(I36="BIG",I36="BI-",I36="B-G"),VLOOKUP($A36,Merged_couplings!$B:$BU,MATCH(V$1,Merged_couplings!$B$1:$BU$1,0),FALSE),"")</f>
        <v>#N/A</v>
      </c>
      <c r="W36" s="120" t="e">
        <f>IF(OR(J36="BIG",J36="BI-",J36="B-G"),VLOOKUP($A36,Merged_couplings!$B:$BU,MATCH(W$1,Merged_couplings!$B$1:$BU$1,0),FALSE),"")</f>
        <v>#N/A</v>
      </c>
      <c r="X36" s="120" t="e">
        <f>IF(OR(K36="BIG",K36="BI-",K36="B-G"),VLOOKUP($A36,Merged_couplings!$B:$BU,MATCH(X$1,Merged_couplings!$B$1:$BU$1,0),FALSE),"")</f>
        <v>#N/A</v>
      </c>
      <c r="Y36" s="120" t="e">
        <f>IF(OR(L36="BIG",L36="BI-",L36="B-G"),VLOOKUP($A36,Merged_couplings!$B:$BU,MATCH(Y$1,Merged_couplings!$B$1:$BU$1,0),FALSE),"")</f>
        <v>#N/A</v>
      </c>
      <c r="Z36" s="120" t="e">
        <f>IF(OR(M36="BIG",M36="BI-",M36="B-G"),VLOOKUP($A36,Merged_couplings!$B:$BU,MATCH(Z$1,Merged_couplings!$B$1:$BU$1,0),FALSE),"")</f>
        <v>#N/A</v>
      </c>
      <c r="AA36" s="123"/>
      <c r="AB36" s="340" t="e" cm="1">
        <f t="array" ref="AB36">_xlfn.IFS(AND($N36&lt;&gt;"",P36&lt;&gt;""),ABS($N36-P36),AND($N36="",P36=""),"",OR($N36&lt;&gt;"",P36&lt;&gt;""),"-")</f>
        <v>#N/A</v>
      </c>
      <c r="AC36" s="122" t="e" cm="1">
        <f t="array" ref="AC36">_xlfn.IFS(AND($N36&lt;&gt;"",Q36&lt;&gt;""),ABS($N36-Q36),AND($N36="",Q36=""),"",OR($N36&lt;&gt;"",Q36&lt;&gt;""),"-")</f>
        <v>#N/A</v>
      </c>
      <c r="AD36" s="122" t="e" cm="1">
        <f t="array" ref="AD36">_xlfn.IFS(AND($N36&lt;&gt;"",R36&lt;&gt;""),ABS($N36-R36),AND($N36="",R36=""),"",OR($N36&lt;&gt;"",R36&lt;&gt;""),"-")</f>
        <v>#N/A</v>
      </c>
      <c r="AE36" s="122" t="e" cm="1">
        <f t="array" ref="AE36">_xlfn.IFS(AND($N36&lt;&gt;"",S36&lt;&gt;""),ABS($N36-S36),AND($N36="",S36=""),"",OR($N36&lt;&gt;"",S36&lt;&gt;""),"-")</f>
        <v>#N/A</v>
      </c>
      <c r="AF36" s="122" t="e" cm="1">
        <f t="array" ref="AF36">_xlfn.IFS(AND($N36&lt;&gt;"",T36&lt;&gt;""),ABS($N36-T36),AND($N36="",T36=""),"",OR($N36&lt;&gt;"",T36&lt;&gt;""),"-")</f>
        <v>#N/A</v>
      </c>
      <c r="AG36" s="122" t="e" cm="1">
        <f t="array" ref="AG36">_xlfn.IFS(AND($N36&lt;&gt;"",U36&lt;&gt;""),ABS($N36-U36),AND($N36="",U36=""),"",OR($N36&lt;&gt;"",U36&lt;&gt;""),"-")</f>
        <v>#N/A</v>
      </c>
      <c r="AH36" s="122" t="e" cm="1">
        <f t="array" ref="AH36">_xlfn.IFS(AND($N36&lt;&gt;"",V36&lt;&gt;""),ABS($N36-V36),AND($N36="",V36=""),"",OR($N36&lt;&gt;"",V36&lt;&gt;""),"-")</f>
        <v>#N/A</v>
      </c>
      <c r="AI36" s="122" t="e" cm="1">
        <f t="array" ref="AI36">_xlfn.IFS(AND($N36&lt;&gt;"",W36&lt;&gt;""),ABS($N36-W36),AND($N36="",W36=""),"",OR($N36&lt;&gt;"",W36&lt;&gt;""),"-")</f>
        <v>#N/A</v>
      </c>
      <c r="AJ36" s="122" t="e" cm="1">
        <f t="array" ref="AJ36">_xlfn.IFS(AND($N36&lt;&gt;"",X36&lt;&gt;""),ABS($N36-X36),AND($N36="",X36=""),"",OR($N36&lt;&gt;"",X36&lt;&gt;""),"-")</f>
        <v>#N/A</v>
      </c>
      <c r="AK36" s="122" t="e" cm="1">
        <f t="array" ref="AK36">_xlfn.IFS(AND($N36&lt;&gt;"",Y36&lt;&gt;""),ABS($N36-Y36),AND($N36="",Y36=""),"",OR($N36&lt;&gt;"",Y36&lt;&gt;""),"-")</f>
        <v>#N/A</v>
      </c>
      <c r="AL36" s="122" t="e" cm="1">
        <f t="array" ref="AL36">_xlfn.IFS(AND($N36&lt;&gt;"",Z36&lt;&gt;""),ABS($N36-Z36),AND($N36="",Z36=""),"",OR($N36&lt;&gt;"",Z36&lt;&gt;""),"-")</f>
        <v>#N/A</v>
      </c>
      <c r="AM36" s="340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1" t="e" cm="1">
        <f t="array" ref="AX36">_xlfn.IFS(AND($P36&lt;&gt;"",Q36&lt;&gt;""),ABS($P36-Q36),AND($P36="",Q36=""),"",OR($P36&lt;&gt;"",Q36&lt;&gt;""),"-")</f>
        <v>#N/A</v>
      </c>
      <c r="AY36" s="120" t="e" cm="1">
        <f t="array" ref="AY36">_xlfn.IFS(AND($P36&lt;&gt;"",R36&lt;&gt;""),ABS($P36-R36),AND($P36="",R36=""),"",OR($P36&lt;&gt;"",R36&lt;&gt;""),"-")</f>
        <v>#N/A</v>
      </c>
      <c r="AZ36" s="120" t="e" cm="1">
        <f t="array" ref="AZ36">_xlfn.IFS(AND($P36&lt;&gt;"",S36&lt;&gt;""),ABS($P36-S36),AND($P36="",S36=""),"",OR($P36&lt;&gt;"",S36&lt;&gt;""),"-")</f>
        <v>#N/A</v>
      </c>
      <c r="BA36" s="120" t="e" cm="1">
        <f t="array" ref="BA36">_xlfn.IFS(AND($P36&lt;&gt;"",T36&lt;&gt;""),ABS($P36-T36),AND($P36="",T36=""),"",OR($P36&lt;&gt;"",T36&lt;&gt;""),"-")</f>
        <v>#N/A</v>
      </c>
      <c r="BB36" s="120" t="e" cm="1">
        <f t="array" ref="BB36">_xlfn.IFS(AND($P36&lt;&gt;"",U36&lt;&gt;""),ABS($P36-U36),AND($P36="",U36=""),"",OR($P36&lt;&gt;"",U36&lt;&gt;""),"-")</f>
        <v>#N/A</v>
      </c>
      <c r="BC36" s="120" t="e" cm="1">
        <f t="array" ref="BC36">_xlfn.IFS(AND($P36&lt;&gt;"",V36&lt;&gt;""),ABS($P36-V36),AND($P36="",V36=""),"",OR($P36&lt;&gt;"",V36&lt;&gt;""),"-")</f>
        <v>#N/A</v>
      </c>
      <c r="BD36" s="120" t="e" cm="1">
        <f t="array" ref="BD36">_xlfn.IFS(AND($P36&lt;&gt;"",W36&lt;&gt;""),ABS($P36-W36),AND($P36="",W36=""),"",OR($P36&lt;&gt;"",W36&lt;&gt;""),"-")</f>
        <v>#N/A</v>
      </c>
      <c r="BE36" s="120" t="e" cm="1">
        <f t="array" ref="BE36">_xlfn.IFS(AND($P36&lt;&gt;"",X36&lt;&gt;""),ABS($P36-X36),AND($P36="",X36=""),"",OR($P36&lt;&gt;"",X36&lt;&gt;""),"-")</f>
        <v>#N/A</v>
      </c>
      <c r="BF36" s="120" t="e" cm="1">
        <f t="array" ref="BF36">_xlfn.IFS(AND($P36&lt;&gt;"",Y36&lt;&gt;""),ABS($P36-Y36),AND($P36="",Y36=""),"",OR($P36&lt;&gt;"",Y36&lt;&gt;""),"-")</f>
        <v>#N/A</v>
      </c>
      <c r="BG36" s="120" t="e" cm="1">
        <f t="array" ref="BG36">_xlfn.IFS(AND($P36&lt;&gt;"",Z36&lt;&gt;""),ABS($P36-Z36),AND($P36="",Z36=""),"",OR($P36&lt;&gt;"",Z36&lt;&gt;""),"-")</f>
        <v>#N/A</v>
      </c>
      <c r="BH36" s="121" t="e" cm="1">
        <f t="array" ref="BH36">_xlfn.IFS(AND($Q36&lt;&gt;"",R36&lt;&gt;""),ABS($Q36-R36),AND($Q36="",R36=""),"",OR($Q36&lt;&gt;"",R36&lt;&gt;""),"-")</f>
        <v>#N/A</v>
      </c>
      <c r="BI36" s="120" t="e" cm="1">
        <f t="array" ref="BI36">_xlfn.IFS(AND($Q36&lt;&gt;"",S36&lt;&gt;""),ABS($Q36-S36),AND($Q36="",S36=""),"",OR($Q36&lt;&gt;"",S36&lt;&gt;""),"-")</f>
        <v>#N/A</v>
      </c>
      <c r="BJ36" s="120" t="e" cm="1">
        <f t="array" ref="BJ36">_xlfn.IFS(AND($Q36&lt;&gt;"",T36&lt;&gt;""),ABS($Q36-T36),AND($Q36="",T36=""),"",OR($Q36&lt;&gt;"",T36&lt;&gt;""),"-")</f>
        <v>#N/A</v>
      </c>
      <c r="BK36" s="120" t="e" cm="1">
        <f t="array" ref="BK36">_xlfn.IFS(AND($Q36&lt;&gt;"",U36&lt;&gt;""),ABS($Q36-U36),AND($Q36="",U36=""),"",OR($Q36&lt;&gt;"",U36&lt;&gt;""),"-")</f>
        <v>#N/A</v>
      </c>
      <c r="BL36" s="120" t="e" cm="1">
        <f t="array" ref="BL36">_xlfn.IFS(AND($Q36&lt;&gt;"",V36&lt;&gt;""),ABS($Q36-V36),AND($Q36="",V36=""),"",OR($Q36&lt;&gt;"",V36&lt;&gt;""),"-")</f>
        <v>#N/A</v>
      </c>
      <c r="BM36" s="120" t="e" cm="1">
        <f t="array" ref="BM36">_xlfn.IFS(AND($Q36&lt;&gt;"",W36&lt;&gt;""),ABS($Q36-W36),AND($Q36="",W36=""),"",OR($Q36&lt;&gt;"",W36&lt;&gt;""),"-")</f>
        <v>#N/A</v>
      </c>
      <c r="BN36" s="120" t="e" cm="1">
        <f t="array" ref="BN36">_xlfn.IFS(AND($Q36&lt;&gt;"",X36&lt;&gt;""),ABS($Q36-X36),AND($Q36="",X36=""),"",OR($Q36&lt;&gt;"",X36&lt;&gt;""),"-")</f>
        <v>#N/A</v>
      </c>
      <c r="BO36" s="120" t="e" cm="1">
        <f t="array" ref="BO36">_xlfn.IFS(AND($Q36&lt;&gt;"",Y36&lt;&gt;""),ABS($Q36-Y36),AND($Q36="",Y36=""),"",OR($Q36&lt;&gt;"",Y36&lt;&gt;""),"-")</f>
        <v>#N/A</v>
      </c>
      <c r="BP36" s="120" t="e" cm="1">
        <f t="array" ref="BP36">_xlfn.IFS(AND($Q36&lt;&gt;"",Z36&lt;&gt;""),ABS($Q36-Z36),AND($Q36="",Z36=""),"",OR($Q36&lt;&gt;"",Z36&lt;&gt;""),"-")</f>
        <v>#N/A</v>
      </c>
      <c r="BQ36" s="121" t="e" cm="1">
        <f t="array" ref="BQ36">_xlfn.IFS(AND($R36&lt;&gt;"",S36&lt;&gt;""),ABS($R36-S36),AND($R36="",S36=""),"",OR($R36&lt;&gt;"",S36&lt;&gt;""),"-")</f>
        <v>#N/A</v>
      </c>
      <c r="BR36" s="120" t="e" cm="1">
        <f t="array" ref="BR36">_xlfn.IFS(AND($R36&lt;&gt;"",T36&lt;&gt;""),ABS($R36-T36),AND($R36="",T36=""),"",OR($R36&lt;&gt;"",T36&lt;&gt;""),"-")</f>
        <v>#N/A</v>
      </c>
      <c r="BS36" s="120" t="e" cm="1">
        <f t="array" ref="BS36">_xlfn.IFS(AND($R36&lt;&gt;"",U36&lt;&gt;""),ABS($R36-U36),AND($R36="",U36=""),"",OR($R36&lt;&gt;"",U36&lt;&gt;""),"-")</f>
        <v>#N/A</v>
      </c>
      <c r="BT36" s="120" t="e" cm="1">
        <f t="array" ref="BT36">_xlfn.IFS(AND($R36&lt;&gt;"",V36&lt;&gt;""),ABS($R36-V36),AND($R36="",V36=""),"",OR($R36&lt;&gt;"",V36&lt;&gt;""),"-")</f>
        <v>#N/A</v>
      </c>
      <c r="BU36" s="120" t="e" cm="1">
        <f t="array" ref="BU36">_xlfn.IFS(AND($R36&lt;&gt;"",W36&lt;&gt;""),ABS($R36-W36),AND($R36="",W36=""),"",OR($R36&lt;&gt;"",W36&lt;&gt;""),"-")</f>
        <v>#N/A</v>
      </c>
      <c r="BV36" s="120" t="e" cm="1">
        <f t="array" ref="BV36">_xlfn.IFS(AND($R36&lt;&gt;"",X36&lt;&gt;""),ABS($R36-X36),AND($R36="",X36=""),"",OR($R36&lt;&gt;"",X36&lt;&gt;""),"-")</f>
        <v>#N/A</v>
      </c>
      <c r="BW36" s="120" t="e" cm="1">
        <f t="array" ref="BW36">_xlfn.IFS(AND($R36&lt;&gt;"",Y36&lt;&gt;""),ABS($R36-Y36),AND($R36="",Y36=""),"",OR($R36&lt;&gt;"",Y36&lt;&gt;""),"-")</f>
        <v>#N/A</v>
      </c>
      <c r="BX36" s="120" t="e" cm="1">
        <f t="array" ref="BX36">_xlfn.IFS(AND($R36&lt;&gt;"",Z36&lt;&gt;""),ABS($R36-Z36),AND($R36="",Z36=""),"",OR($R36&lt;&gt;"",Z36&lt;&gt;""),"-")</f>
        <v>#N/A</v>
      </c>
      <c r="BY36" s="121" t="e" cm="1">
        <f t="array" ref="BY36">_xlfn.IFS(AND($S36&lt;&gt;"",T36&lt;&gt;""),ABS($S36-T36),AND($S36="",T36=""),"",OR($S36&lt;&gt;"",T36&lt;&gt;""),"-")</f>
        <v>#N/A</v>
      </c>
      <c r="BZ36" s="120" t="e" cm="1">
        <f t="array" ref="BZ36">_xlfn.IFS(AND($S36&lt;&gt;"",U36&lt;&gt;""),ABS($S36-U36),AND($S36="",U36=""),"",OR($S36&lt;&gt;"",U36&lt;&gt;""),"-")</f>
        <v>#N/A</v>
      </c>
      <c r="CA36" s="120" t="e" cm="1">
        <f t="array" ref="CA36">_xlfn.IFS(AND($S36&lt;&gt;"",V36&lt;&gt;""),ABS($S36-V36),AND($S36="",V36=""),"",OR($S36&lt;&gt;"",V36&lt;&gt;""),"-")</f>
        <v>#N/A</v>
      </c>
      <c r="CB36" s="120" t="e" cm="1">
        <f t="array" ref="CB36">_xlfn.IFS(AND($S36&lt;&gt;"",W36&lt;&gt;""),ABS($S36-W36),AND($S36="",W36=""),"",OR($S36&lt;&gt;"",W36&lt;&gt;""),"-")</f>
        <v>#N/A</v>
      </c>
      <c r="CC36" s="120" t="e" cm="1">
        <f t="array" ref="CC36">_xlfn.IFS(AND($S36&lt;&gt;"",X36&lt;&gt;""),ABS($S36-X36),AND($S36="",X36=""),"",OR($S36&lt;&gt;"",X36&lt;&gt;""),"-")</f>
        <v>#N/A</v>
      </c>
      <c r="CD36" s="120" t="e" cm="1">
        <f t="array" ref="CD36">_xlfn.IFS(AND($S36&lt;&gt;"",Y36&lt;&gt;""),ABS($S36-Y36),AND($S36="",Y36=""),"",OR($S36&lt;&gt;"",Y36&lt;&gt;""),"-")</f>
        <v>#N/A</v>
      </c>
      <c r="CE36" s="120" t="e" cm="1">
        <f t="array" ref="CE36">_xlfn.IFS(AND($S36&lt;&gt;"",Z36&lt;&gt;""),ABS($S36-Z36),AND($S36="",Z36=""),"",OR($S36&lt;&gt;"",Z36&lt;&gt;""),"-")</f>
        <v>#N/A</v>
      </c>
      <c r="CF36" s="121" t="e" cm="1">
        <f t="array" ref="CF36">_xlfn.IFS(AND($T36&lt;&gt;"",U36&lt;&gt;""),ABS($T36-U36),AND($T36="",U36=""),"",OR($T36&lt;&gt;"",U36&lt;&gt;""),"-")</f>
        <v>#N/A</v>
      </c>
      <c r="CG36" s="120" t="e" cm="1">
        <f t="array" ref="CG36">_xlfn.IFS(AND($T36&lt;&gt;"",V36&lt;&gt;""),ABS($T36-V36),AND($T36="",V36=""),"",OR($T36&lt;&gt;"",V36&lt;&gt;""),"-")</f>
        <v>#N/A</v>
      </c>
      <c r="CH36" s="120" t="e" cm="1">
        <f t="array" ref="CH36">_xlfn.IFS(AND($T36&lt;&gt;"",W36&lt;&gt;""),ABS($T36-W36),AND($T36="",W36=""),"",OR($T36&lt;&gt;"",W36&lt;&gt;""),"-")</f>
        <v>#N/A</v>
      </c>
      <c r="CI36" s="120" t="e" cm="1">
        <f t="array" ref="CI36">_xlfn.IFS(AND($T36&lt;&gt;"",X36&lt;&gt;""),ABS($T36-X36),AND($T36="",X36=""),"",OR($T36&lt;&gt;"",X36&lt;&gt;""),"-")</f>
        <v>#N/A</v>
      </c>
      <c r="CJ36" s="120" t="e" cm="1">
        <f t="array" ref="CJ36">_xlfn.IFS(AND($T36&lt;&gt;"",Y36&lt;&gt;""),ABS($T36-Y36),AND($T36="",Y36=""),"",OR($T36&lt;&gt;"",Y36&lt;&gt;""),"-")</f>
        <v>#N/A</v>
      </c>
      <c r="CK36" s="120" t="e" cm="1">
        <f t="array" ref="CK36">_xlfn.IFS(AND($T36&lt;&gt;"",Z36&lt;&gt;""),ABS($T36-Z36),AND($T36="",Z36=""),"",OR($T36&lt;&gt;"",Z36&lt;&gt;""),"-")</f>
        <v>#N/A</v>
      </c>
      <c r="CL36" s="121" t="e" cm="1">
        <f t="array" ref="CL36">_xlfn.IFS(AND($U36&lt;&gt;"",V36&lt;&gt;""),ABS($U36-V36),AND($U36="",V36=""),"",OR($U36&lt;&gt;"",V36&lt;&gt;""),"-")</f>
        <v>#N/A</v>
      </c>
      <c r="CM36" s="120" t="e" cm="1">
        <f t="array" ref="CM36">_xlfn.IFS(AND($U36&lt;&gt;"",W36&lt;&gt;""),ABS($U36-W36),AND($U36="",W36=""),"",OR($U36&lt;&gt;"",W36&lt;&gt;""),"-")</f>
        <v>#N/A</v>
      </c>
      <c r="CN36" s="120" t="e" cm="1">
        <f t="array" ref="CN36">_xlfn.IFS(AND($U36&lt;&gt;"",X36&lt;&gt;""),ABS($U36-X36),AND($U36="",X36=""),"",OR($U36&lt;&gt;"",X36&lt;&gt;""),"-")</f>
        <v>#N/A</v>
      </c>
      <c r="CO36" s="120" t="e" cm="1">
        <f t="array" ref="CO36">_xlfn.IFS(AND($U36&lt;&gt;"",Y36&lt;&gt;""),ABS($U36-Y36),AND($U36="",Y36=""),"",OR($U36&lt;&gt;"",Y36&lt;&gt;""),"-")</f>
        <v>#N/A</v>
      </c>
      <c r="CP36" s="120" t="e" cm="1">
        <f t="array" ref="CP36">_xlfn.IFS(AND($U36&lt;&gt;"",Z36&lt;&gt;""),ABS($U36-Z36),AND($U36="",Z36=""),"",OR($U36&lt;&gt;"",Z36&lt;&gt;""),"-")</f>
        <v>#N/A</v>
      </c>
      <c r="CQ36" s="121" t="e" cm="1">
        <f t="array" ref="CQ36">_xlfn.IFS(AND($V36&lt;&gt;"",W36&lt;&gt;""),ABS($V36-W36),AND($V36="",W36=""),"",OR($V36&lt;&gt;"",W36&lt;&gt;""),"-")</f>
        <v>#N/A</v>
      </c>
      <c r="CR36" s="120" t="e" cm="1">
        <f t="array" ref="CR36">_xlfn.IFS(AND($V36&lt;&gt;"",X36&lt;&gt;""),ABS($V36-X36),AND($V36="",X36=""),"",OR($V36&lt;&gt;"",X36&lt;&gt;""),"-")</f>
        <v>#N/A</v>
      </c>
      <c r="CS36" s="120" t="e" cm="1">
        <f t="array" ref="CS36">_xlfn.IFS(AND($V36&lt;&gt;"",Y36&lt;&gt;""),ABS($V36-Y36),AND($V36="",Y36=""),"",OR($V36&lt;&gt;"",Y36&lt;&gt;""),"-")</f>
        <v>#N/A</v>
      </c>
      <c r="CT36" s="120" t="e" cm="1">
        <f t="array" ref="CT36">_xlfn.IFS(AND($V36&lt;&gt;"",Z36&lt;&gt;""),ABS($V36-Z36),AND($V36="",Z36=""),"",OR($V36&lt;&gt;"",Z36&lt;&gt;""),"-")</f>
        <v>#N/A</v>
      </c>
      <c r="CU36" s="121" t="e" cm="1">
        <f t="array" ref="CU36">_xlfn.IFS(AND($W36&lt;&gt;"",X36&lt;&gt;""),ABS($W36-X36),AND($W36="",X36=""),"",OR($W36&lt;&gt;"",X36&lt;&gt;""),"-")</f>
        <v>#N/A</v>
      </c>
      <c r="CV36" s="120" t="e" cm="1">
        <f t="array" ref="CV36">_xlfn.IFS(AND($W36&lt;&gt;"",Y36&lt;&gt;""),ABS($W36-Y36),AND($W36="",Y36=""),"",OR($W36&lt;&gt;"",Y36&lt;&gt;""),"-")</f>
        <v>#N/A</v>
      </c>
      <c r="CW36" s="120" t="e" cm="1">
        <f t="array" ref="CW36">_xlfn.IFS(AND($W36&lt;&gt;"",Z36&lt;&gt;""),ABS($W36-Z36),AND($W36="",Z36=""),"",OR($W36&lt;&gt;"",Z36&lt;&gt;""),"-")</f>
        <v>#N/A</v>
      </c>
      <c r="CX36" s="121" t="e" cm="1">
        <f t="array" ref="CX36">_xlfn.IFS(AND($X36&lt;&gt;"",Y36&lt;&gt;""),ABS($X36-Y36),AND($X36="",Y36=""),"",OR($X36&lt;&gt;"",Y36&lt;&gt;""),"-")</f>
        <v>#N/A</v>
      </c>
      <c r="CY36" s="120" t="e" cm="1">
        <f t="array" ref="CY36">_xlfn.IFS(AND($X36&lt;&gt;"",Z36&lt;&gt;""),ABS($X36-Z36),AND($X36="",Z36=""),"",OR($X36&lt;&gt;"",Z36&lt;&gt;""),"-")</f>
        <v>#N/A</v>
      </c>
      <c r="CZ36" s="121" t="e" cm="1">
        <f t="array" ref="CZ36">_xlfn.IFS(AND($Y36&lt;&gt;"",Z36&lt;&gt;""),ABS($Y36-Z36),AND($Y36="",Z36=""),"",OR($Y36&lt;&gt;"",Z36&lt;&gt;""),"-")</f>
        <v>#N/A</v>
      </c>
    </row>
    <row r="37" spans="1:104" x14ac:dyDescent="0.2">
      <c r="A37" s="260" t="s">
        <v>53</v>
      </c>
      <c r="B37" s="259" t="e">
        <f>VLOOKUP($A37,Merged_couplings!$B:$BU,MATCH(B$1,Merged_couplings!$B$1:$BU$1,0),FALSE)</f>
        <v>#N/A</v>
      </c>
      <c r="C37" s="258" t="e">
        <f>VLOOKUP($A37,Merged_couplings!$B:$BU,MATCH(C$1,Merged_couplings!$B$1:$BU$1,0),FALSE)</f>
        <v>#N/A</v>
      </c>
      <c r="D37" s="258" t="e">
        <f>VLOOKUP($A37,Merged_couplings!$B:$BU,MATCH(D$1,Merged_couplings!$B$1:$BU$1,0),FALSE)</f>
        <v>#N/A</v>
      </c>
      <c r="E37" s="258" t="e">
        <f>VLOOKUP($A37,Merged_couplings!$B:$BU,MATCH(E$1,Merged_couplings!$B$1:$BU$1,0),FALSE)</f>
        <v>#N/A</v>
      </c>
      <c r="F37" s="258" t="e">
        <f>VLOOKUP($A37,Merged_couplings!$B:$BU,MATCH(F$1,Merged_couplings!$B$1:$BU$1,0),FALSE)</f>
        <v>#N/A</v>
      </c>
      <c r="G37" s="258" t="e">
        <f>VLOOKUP($A37,Merged_couplings!$B:$BU,MATCH(G$1,Merged_couplings!$B$1:$BU$1,0),FALSE)</f>
        <v>#N/A</v>
      </c>
      <c r="H37" s="258" t="e">
        <f>VLOOKUP($A37,Merged_couplings!$B:$BU,MATCH(H$1,Merged_couplings!$B$1:$BU$1,0),FALSE)</f>
        <v>#N/A</v>
      </c>
      <c r="I37" s="258" t="e">
        <f>VLOOKUP($A37,Merged_couplings!$B:$BU,MATCH(I$1,Merged_couplings!$B$1:$BU$1,0),FALSE)</f>
        <v>#N/A</v>
      </c>
      <c r="J37" s="258" t="e">
        <f>VLOOKUP($A37,Merged_couplings!$B:$BU,MATCH(J$1,Merged_couplings!$B$1:$BU$1,0),FALSE)</f>
        <v>#N/A</v>
      </c>
      <c r="K37" s="258" t="e">
        <f>VLOOKUP($A37,Merged_couplings!$B:$BU,MATCH(K$1,Merged_couplings!$B$1:$BU$1,0),FALSE)</f>
        <v>#N/A</v>
      </c>
      <c r="L37" s="258" t="e">
        <f>VLOOKUP($A37,Merged_couplings!$B:$BU,MATCH(L$1,Merged_couplings!$B$1:$BU$1,0),FALSE)</f>
        <v>#N/A</v>
      </c>
      <c r="M37" s="258" t="e">
        <f>VLOOKUP($A37,Merged_couplings!$B:$BU,MATCH(M$1,Merged_couplings!$B$1:$BU$1,0),FALSE)</f>
        <v>#N/A</v>
      </c>
      <c r="N37" s="121" t="e">
        <f>IF(OR(B37="BIG",B37="BI-",B37="B-G"),VLOOKUP($A37,Merged_couplings!$B:$BU,MATCH(N$1,Merged_couplings!$B$1:$BU$1,0),FALSE),"")</f>
        <v>#N/A</v>
      </c>
      <c r="P37" s="120" t="e">
        <f>IF(OR(C37="BIG",C37="BI-",C37="B-G"),VLOOKUP($A37,Merged_couplings!$B:$BU,MATCH(P$1,Merged_couplings!$B$1:$BU$1,0),FALSE),"")</f>
        <v>#N/A</v>
      </c>
      <c r="Q37" s="120" t="e">
        <f>IF(OR(D37="BIG",D37="BI-",D37="B-G"),VLOOKUP($A37,Merged_couplings!$B:$BU,MATCH(Q$1,Merged_couplings!$B$1:$BU$1,0),FALSE),"")</f>
        <v>#N/A</v>
      </c>
      <c r="R37" s="120" t="e">
        <f>IF(OR(E37="BIG",E37="BI-",E37="B-G"),VLOOKUP($A37,Merged_couplings!$B:$BU,MATCH(R$1,Merged_couplings!$B$1:$BU$1,0),FALSE),"")</f>
        <v>#N/A</v>
      </c>
      <c r="S37" s="120" t="e">
        <f>IF(OR(F37="BIG",F37="BI-",F37="B-G"),VLOOKUP($A37,Merged_couplings!$B:$BU,MATCH(S$1,Merged_couplings!$B$1:$BU$1,0),FALSE),"")</f>
        <v>#N/A</v>
      </c>
      <c r="T37" s="120" t="e">
        <f>IF(OR(G37="BIG",G37="BI-",G37="B-G"),VLOOKUP($A37,Merged_couplings!$B:$BU,MATCH(T$1,Merged_couplings!$B$1:$BU$1,0),FALSE),"")</f>
        <v>#N/A</v>
      </c>
      <c r="U37" s="120" t="e">
        <f>IF(OR(H37="BIG",H37="BI-",H37="B-G"),VLOOKUP($A37,Merged_couplings!$B:$BU,MATCH(U$1,Merged_couplings!$B$1:$BU$1,0),FALSE),"")</f>
        <v>#N/A</v>
      </c>
      <c r="V37" s="120" t="e">
        <f>IF(OR(I37="BIG",I37="BI-",I37="B-G"),VLOOKUP($A37,Merged_couplings!$B:$BU,MATCH(V$1,Merged_couplings!$B$1:$BU$1,0),FALSE),"")</f>
        <v>#N/A</v>
      </c>
      <c r="W37" s="120" t="e">
        <f>IF(OR(J37="BIG",J37="BI-",J37="B-G"),VLOOKUP($A37,Merged_couplings!$B:$BU,MATCH(W$1,Merged_couplings!$B$1:$BU$1,0),FALSE),"")</f>
        <v>#N/A</v>
      </c>
      <c r="X37" s="120" t="e">
        <f>IF(OR(K37="BIG",K37="BI-",K37="B-G"),VLOOKUP($A37,Merged_couplings!$B:$BU,MATCH(X$1,Merged_couplings!$B$1:$BU$1,0),FALSE),"")</f>
        <v>#N/A</v>
      </c>
      <c r="Y37" s="120" t="e">
        <f>IF(OR(L37="BIG",L37="BI-",L37="B-G"),VLOOKUP($A37,Merged_couplings!$B:$BU,MATCH(Y$1,Merged_couplings!$B$1:$BU$1,0),FALSE),"")</f>
        <v>#N/A</v>
      </c>
      <c r="Z37" s="120" t="e">
        <f>IF(OR(M37="BIG",M37="BI-",M37="B-G"),VLOOKUP($A37,Merged_couplings!$B:$BU,MATCH(Z$1,Merged_couplings!$B$1:$BU$1,0),FALSE),"")</f>
        <v>#N/A</v>
      </c>
      <c r="AA37" s="123"/>
      <c r="AB37" s="340" t="e" cm="1">
        <f t="array" ref="AB37">_xlfn.IFS(AND($N37&lt;&gt;"",P37&lt;&gt;""),ABS($N37-P37),AND($N37="",P37=""),"",OR($N37&lt;&gt;"",P37&lt;&gt;""),"-")</f>
        <v>#N/A</v>
      </c>
      <c r="AC37" s="122" t="e" cm="1">
        <f t="array" ref="AC37">_xlfn.IFS(AND($N37&lt;&gt;"",Q37&lt;&gt;""),ABS($N37-Q37),AND($N37="",Q37=""),"",OR($N37&lt;&gt;"",Q37&lt;&gt;""),"-")</f>
        <v>#N/A</v>
      </c>
      <c r="AD37" s="122" t="e" cm="1">
        <f t="array" ref="AD37">_xlfn.IFS(AND($N37&lt;&gt;"",R37&lt;&gt;""),ABS($N37-R37),AND($N37="",R37=""),"",OR($N37&lt;&gt;"",R37&lt;&gt;""),"-")</f>
        <v>#N/A</v>
      </c>
      <c r="AE37" s="122" t="e" cm="1">
        <f t="array" ref="AE37">_xlfn.IFS(AND($N37&lt;&gt;"",S37&lt;&gt;""),ABS($N37-S37),AND($N37="",S37=""),"",OR($N37&lt;&gt;"",S37&lt;&gt;""),"-")</f>
        <v>#N/A</v>
      </c>
      <c r="AF37" s="122" t="e" cm="1">
        <f t="array" ref="AF37">_xlfn.IFS(AND($N37&lt;&gt;"",T37&lt;&gt;""),ABS($N37-T37),AND($N37="",T37=""),"",OR($N37&lt;&gt;"",T37&lt;&gt;""),"-")</f>
        <v>#N/A</v>
      </c>
      <c r="AG37" s="122" t="e" cm="1">
        <f t="array" ref="AG37">_xlfn.IFS(AND($N37&lt;&gt;"",U37&lt;&gt;""),ABS($N37-U37),AND($N37="",U37=""),"",OR($N37&lt;&gt;"",U37&lt;&gt;""),"-")</f>
        <v>#N/A</v>
      </c>
      <c r="AH37" s="122" t="e" cm="1">
        <f t="array" ref="AH37">_xlfn.IFS(AND($N37&lt;&gt;"",V37&lt;&gt;""),ABS($N37-V37),AND($N37="",V37=""),"",OR($N37&lt;&gt;"",V37&lt;&gt;""),"-")</f>
        <v>#N/A</v>
      </c>
      <c r="AI37" s="122" t="e" cm="1">
        <f t="array" ref="AI37">_xlfn.IFS(AND($N37&lt;&gt;"",W37&lt;&gt;""),ABS($N37-W37),AND($N37="",W37=""),"",OR($N37&lt;&gt;"",W37&lt;&gt;""),"-")</f>
        <v>#N/A</v>
      </c>
      <c r="AJ37" s="122" t="e" cm="1">
        <f t="array" ref="AJ37">_xlfn.IFS(AND($N37&lt;&gt;"",X37&lt;&gt;""),ABS($N37-X37),AND($N37="",X37=""),"",OR($N37&lt;&gt;"",X37&lt;&gt;""),"-")</f>
        <v>#N/A</v>
      </c>
      <c r="AK37" s="122" t="e" cm="1">
        <f t="array" ref="AK37">_xlfn.IFS(AND($N37&lt;&gt;"",Y37&lt;&gt;""),ABS($N37-Y37),AND($N37="",Y37=""),"",OR($N37&lt;&gt;"",Y37&lt;&gt;""),"-")</f>
        <v>#N/A</v>
      </c>
      <c r="AL37" s="122" t="e" cm="1">
        <f t="array" ref="AL37">_xlfn.IFS(AND($N37&lt;&gt;"",Z37&lt;&gt;""),ABS($N37-Z37),AND($N37="",Z37=""),"",OR($N37&lt;&gt;"",Z37&lt;&gt;""),"-")</f>
        <v>#N/A</v>
      </c>
      <c r="AM37" s="340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1" t="e" cm="1">
        <f t="array" ref="AX37">_xlfn.IFS(AND($P37&lt;&gt;"",Q37&lt;&gt;""),ABS($P37-Q37),AND($P37="",Q37=""),"",OR($P37&lt;&gt;"",Q37&lt;&gt;""),"-")</f>
        <v>#N/A</v>
      </c>
      <c r="AY37" s="120" t="e" cm="1">
        <f t="array" ref="AY37">_xlfn.IFS(AND($P37&lt;&gt;"",R37&lt;&gt;""),ABS($P37-R37),AND($P37="",R37=""),"",OR($P37&lt;&gt;"",R37&lt;&gt;""),"-")</f>
        <v>#N/A</v>
      </c>
      <c r="AZ37" s="120" t="e" cm="1">
        <f t="array" ref="AZ37">_xlfn.IFS(AND($P37&lt;&gt;"",S37&lt;&gt;""),ABS($P37-S37),AND($P37="",S37=""),"",OR($P37&lt;&gt;"",S37&lt;&gt;""),"-")</f>
        <v>#N/A</v>
      </c>
      <c r="BA37" s="120" t="e" cm="1">
        <f t="array" ref="BA37">_xlfn.IFS(AND($P37&lt;&gt;"",T37&lt;&gt;""),ABS($P37-T37),AND($P37="",T37=""),"",OR($P37&lt;&gt;"",T37&lt;&gt;""),"-")</f>
        <v>#N/A</v>
      </c>
      <c r="BB37" s="120" t="e" cm="1">
        <f t="array" ref="BB37">_xlfn.IFS(AND($P37&lt;&gt;"",U37&lt;&gt;""),ABS($P37-U37),AND($P37="",U37=""),"",OR($P37&lt;&gt;"",U37&lt;&gt;""),"-")</f>
        <v>#N/A</v>
      </c>
      <c r="BC37" s="120" t="e" cm="1">
        <f t="array" ref="BC37">_xlfn.IFS(AND($P37&lt;&gt;"",V37&lt;&gt;""),ABS($P37-V37),AND($P37="",V37=""),"",OR($P37&lt;&gt;"",V37&lt;&gt;""),"-")</f>
        <v>#N/A</v>
      </c>
      <c r="BD37" s="120" t="e" cm="1">
        <f t="array" ref="BD37">_xlfn.IFS(AND($P37&lt;&gt;"",W37&lt;&gt;""),ABS($P37-W37),AND($P37="",W37=""),"",OR($P37&lt;&gt;"",W37&lt;&gt;""),"-")</f>
        <v>#N/A</v>
      </c>
      <c r="BE37" s="120" t="e" cm="1">
        <f t="array" ref="BE37">_xlfn.IFS(AND($P37&lt;&gt;"",X37&lt;&gt;""),ABS($P37-X37),AND($P37="",X37=""),"",OR($P37&lt;&gt;"",X37&lt;&gt;""),"-")</f>
        <v>#N/A</v>
      </c>
      <c r="BF37" s="120" t="e" cm="1">
        <f t="array" ref="BF37">_xlfn.IFS(AND($P37&lt;&gt;"",Y37&lt;&gt;""),ABS($P37-Y37),AND($P37="",Y37=""),"",OR($P37&lt;&gt;"",Y37&lt;&gt;""),"-")</f>
        <v>#N/A</v>
      </c>
      <c r="BG37" s="120" t="e" cm="1">
        <f t="array" ref="BG37">_xlfn.IFS(AND($P37&lt;&gt;"",Z37&lt;&gt;""),ABS($P37-Z37),AND($P37="",Z37=""),"",OR($P37&lt;&gt;"",Z37&lt;&gt;""),"-")</f>
        <v>#N/A</v>
      </c>
      <c r="BH37" s="121" t="e" cm="1">
        <f t="array" ref="BH37">_xlfn.IFS(AND($Q37&lt;&gt;"",R37&lt;&gt;""),ABS($Q37-R37),AND($Q37="",R37=""),"",OR($Q37&lt;&gt;"",R37&lt;&gt;""),"-")</f>
        <v>#N/A</v>
      </c>
      <c r="BI37" s="120" t="e" cm="1">
        <f t="array" ref="BI37">_xlfn.IFS(AND($Q37&lt;&gt;"",S37&lt;&gt;""),ABS($Q37-S37),AND($Q37="",S37=""),"",OR($Q37&lt;&gt;"",S37&lt;&gt;""),"-")</f>
        <v>#N/A</v>
      </c>
      <c r="BJ37" s="120" t="e" cm="1">
        <f t="array" ref="BJ37">_xlfn.IFS(AND($Q37&lt;&gt;"",T37&lt;&gt;""),ABS($Q37-T37),AND($Q37="",T37=""),"",OR($Q37&lt;&gt;"",T37&lt;&gt;""),"-")</f>
        <v>#N/A</v>
      </c>
      <c r="BK37" s="120" t="e" cm="1">
        <f t="array" ref="BK37">_xlfn.IFS(AND($Q37&lt;&gt;"",U37&lt;&gt;""),ABS($Q37-U37),AND($Q37="",U37=""),"",OR($Q37&lt;&gt;"",U37&lt;&gt;""),"-")</f>
        <v>#N/A</v>
      </c>
      <c r="BL37" s="120" t="e" cm="1">
        <f t="array" ref="BL37">_xlfn.IFS(AND($Q37&lt;&gt;"",V37&lt;&gt;""),ABS($Q37-V37),AND($Q37="",V37=""),"",OR($Q37&lt;&gt;"",V37&lt;&gt;""),"-")</f>
        <v>#N/A</v>
      </c>
      <c r="BM37" s="120" t="e" cm="1">
        <f t="array" ref="BM37">_xlfn.IFS(AND($Q37&lt;&gt;"",W37&lt;&gt;""),ABS($Q37-W37),AND($Q37="",W37=""),"",OR($Q37&lt;&gt;"",W37&lt;&gt;""),"-")</f>
        <v>#N/A</v>
      </c>
      <c r="BN37" s="120" t="e" cm="1">
        <f t="array" ref="BN37">_xlfn.IFS(AND($Q37&lt;&gt;"",X37&lt;&gt;""),ABS($Q37-X37),AND($Q37="",X37=""),"",OR($Q37&lt;&gt;"",X37&lt;&gt;""),"-")</f>
        <v>#N/A</v>
      </c>
      <c r="BO37" s="120" t="e" cm="1">
        <f t="array" ref="BO37">_xlfn.IFS(AND($Q37&lt;&gt;"",Y37&lt;&gt;""),ABS($Q37-Y37),AND($Q37="",Y37=""),"",OR($Q37&lt;&gt;"",Y37&lt;&gt;""),"-")</f>
        <v>#N/A</v>
      </c>
      <c r="BP37" s="120" t="e" cm="1">
        <f t="array" ref="BP37">_xlfn.IFS(AND($Q37&lt;&gt;"",Z37&lt;&gt;""),ABS($Q37-Z37),AND($Q37="",Z37=""),"",OR($Q37&lt;&gt;"",Z37&lt;&gt;""),"-")</f>
        <v>#N/A</v>
      </c>
      <c r="BQ37" s="121" t="e" cm="1">
        <f t="array" ref="BQ37">_xlfn.IFS(AND($R37&lt;&gt;"",S37&lt;&gt;""),ABS($R37-S37),AND($R37="",S37=""),"",OR($R37&lt;&gt;"",S37&lt;&gt;""),"-")</f>
        <v>#N/A</v>
      </c>
      <c r="BR37" s="120" t="e" cm="1">
        <f t="array" ref="BR37">_xlfn.IFS(AND($R37&lt;&gt;"",T37&lt;&gt;""),ABS($R37-T37),AND($R37="",T37=""),"",OR($R37&lt;&gt;"",T37&lt;&gt;""),"-")</f>
        <v>#N/A</v>
      </c>
      <c r="BS37" s="120" t="e" cm="1">
        <f t="array" ref="BS37">_xlfn.IFS(AND($R37&lt;&gt;"",U37&lt;&gt;""),ABS($R37-U37),AND($R37="",U37=""),"",OR($R37&lt;&gt;"",U37&lt;&gt;""),"-")</f>
        <v>#N/A</v>
      </c>
      <c r="BT37" s="120" t="e" cm="1">
        <f t="array" ref="BT37">_xlfn.IFS(AND($R37&lt;&gt;"",V37&lt;&gt;""),ABS($R37-V37),AND($R37="",V37=""),"",OR($R37&lt;&gt;"",V37&lt;&gt;""),"-")</f>
        <v>#N/A</v>
      </c>
      <c r="BU37" s="120" t="e" cm="1">
        <f t="array" ref="BU37">_xlfn.IFS(AND($R37&lt;&gt;"",W37&lt;&gt;""),ABS($R37-W37),AND($R37="",W37=""),"",OR($R37&lt;&gt;"",W37&lt;&gt;""),"-")</f>
        <v>#N/A</v>
      </c>
      <c r="BV37" s="120" t="e" cm="1">
        <f t="array" ref="BV37">_xlfn.IFS(AND($R37&lt;&gt;"",X37&lt;&gt;""),ABS($R37-X37),AND($R37="",X37=""),"",OR($R37&lt;&gt;"",X37&lt;&gt;""),"-")</f>
        <v>#N/A</v>
      </c>
      <c r="BW37" s="120" t="e" cm="1">
        <f t="array" ref="BW37">_xlfn.IFS(AND($R37&lt;&gt;"",Y37&lt;&gt;""),ABS($R37-Y37),AND($R37="",Y37=""),"",OR($R37&lt;&gt;"",Y37&lt;&gt;""),"-")</f>
        <v>#N/A</v>
      </c>
      <c r="BX37" s="120" t="e" cm="1">
        <f t="array" ref="BX37">_xlfn.IFS(AND($R37&lt;&gt;"",Z37&lt;&gt;""),ABS($R37-Z37),AND($R37="",Z37=""),"",OR($R37&lt;&gt;"",Z37&lt;&gt;""),"-")</f>
        <v>#N/A</v>
      </c>
      <c r="BY37" s="121" t="e" cm="1">
        <f t="array" ref="BY37">_xlfn.IFS(AND($S37&lt;&gt;"",T37&lt;&gt;""),ABS($S37-T37),AND($S37="",T37=""),"",OR($S37&lt;&gt;"",T37&lt;&gt;""),"-")</f>
        <v>#N/A</v>
      </c>
      <c r="BZ37" s="120" t="e" cm="1">
        <f t="array" ref="BZ37">_xlfn.IFS(AND($S37&lt;&gt;"",U37&lt;&gt;""),ABS($S37-U37),AND($S37="",U37=""),"",OR($S37&lt;&gt;"",U37&lt;&gt;""),"-")</f>
        <v>#N/A</v>
      </c>
      <c r="CA37" s="120" t="e" cm="1">
        <f t="array" ref="CA37">_xlfn.IFS(AND($S37&lt;&gt;"",V37&lt;&gt;""),ABS($S37-V37),AND($S37="",V37=""),"",OR($S37&lt;&gt;"",V37&lt;&gt;""),"-")</f>
        <v>#N/A</v>
      </c>
      <c r="CB37" s="120" t="e" cm="1">
        <f t="array" ref="CB37">_xlfn.IFS(AND($S37&lt;&gt;"",W37&lt;&gt;""),ABS($S37-W37),AND($S37="",W37=""),"",OR($S37&lt;&gt;"",W37&lt;&gt;""),"-")</f>
        <v>#N/A</v>
      </c>
      <c r="CC37" s="120" t="e" cm="1">
        <f t="array" ref="CC37">_xlfn.IFS(AND($S37&lt;&gt;"",X37&lt;&gt;""),ABS($S37-X37),AND($S37="",X37=""),"",OR($S37&lt;&gt;"",X37&lt;&gt;""),"-")</f>
        <v>#N/A</v>
      </c>
      <c r="CD37" s="120" t="e" cm="1">
        <f t="array" ref="CD37">_xlfn.IFS(AND($S37&lt;&gt;"",Y37&lt;&gt;""),ABS($S37-Y37),AND($S37="",Y37=""),"",OR($S37&lt;&gt;"",Y37&lt;&gt;""),"-")</f>
        <v>#N/A</v>
      </c>
      <c r="CE37" s="120" t="e" cm="1">
        <f t="array" ref="CE37">_xlfn.IFS(AND($S37&lt;&gt;"",Z37&lt;&gt;""),ABS($S37-Z37),AND($S37="",Z37=""),"",OR($S37&lt;&gt;"",Z37&lt;&gt;""),"-")</f>
        <v>#N/A</v>
      </c>
      <c r="CF37" s="121" t="e" cm="1">
        <f t="array" ref="CF37">_xlfn.IFS(AND($T37&lt;&gt;"",U37&lt;&gt;""),ABS($T37-U37),AND($T37="",U37=""),"",OR($T37&lt;&gt;"",U37&lt;&gt;""),"-")</f>
        <v>#N/A</v>
      </c>
      <c r="CG37" s="120" t="e" cm="1">
        <f t="array" ref="CG37">_xlfn.IFS(AND($T37&lt;&gt;"",V37&lt;&gt;""),ABS($T37-V37),AND($T37="",V37=""),"",OR($T37&lt;&gt;"",V37&lt;&gt;""),"-")</f>
        <v>#N/A</v>
      </c>
      <c r="CH37" s="120" t="e" cm="1">
        <f t="array" ref="CH37">_xlfn.IFS(AND($T37&lt;&gt;"",W37&lt;&gt;""),ABS($T37-W37),AND($T37="",W37=""),"",OR($T37&lt;&gt;"",W37&lt;&gt;""),"-")</f>
        <v>#N/A</v>
      </c>
      <c r="CI37" s="120" t="e" cm="1">
        <f t="array" ref="CI37">_xlfn.IFS(AND($T37&lt;&gt;"",X37&lt;&gt;""),ABS($T37-X37),AND($T37="",X37=""),"",OR($T37&lt;&gt;"",X37&lt;&gt;""),"-")</f>
        <v>#N/A</v>
      </c>
      <c r="CJ37" s="120" t="e" cm="1">
        <f t="array" ref="CJ37">_xlfn.IFS(AND($T37&lt;&gt;"",Y37&lt;&gt;""),ABS($T37-Y37),AND($T37="",Y37=""),"",OR($T37&lt;&gt;"",Y37&lt;&gt;""),"-")</f>
        <v>#N/A</v>
      </c>
      <c r="CK37" s="120" t="e" cm="1">
        <f t="array" ref="CK37">_xlfn.IFS(AND($T37&lt;&gt;"",Z37&lt;&gt;""),ABS($T37-Z37),AND($T37="",Z37=""),"",OR($T37&lt;&gt;"",Z37&lt;&gt;""),"-")</f>
        <v>#N/A</v>
      </c>
      <c r="CL37" s="121" t="e" cm="1">
        <f t="array" ref="CL37">_xlfn.IFS(AND($U37&lt;&gt;"",V37&lt;&gt;""),ABS($U37-V37),AND($U37="",V37=""),"",OR($U37&lt;&gt;"",V37&lt;&gt;""),"-")</f>
        <v>#N/A</v>
      </c>
      <c r="CM37" s="120" t="e" cm="1">
        <f t="array" ref="CM37">_xlfn.IFS(AND($U37&lt;&gt;"",W37&lt;&gt;""),ABS($U37-W37),AND($U37="",W37=""),"",OR($U37&lt;&gt;"",W37&lt;&gt;""),"-")</f>
        <v>#N/A</v>
      </c>
      <c r="CN37" s="120" t="e" cm="1">
        <f t="array" ref="CN37">_xlfn.IFS(AND($U37&lt;&gt;"",X37&lt;&gt;""),ABS($U37-X37),AND($U37="",X37=""),"",OR($U37&lt;&gt;"",X37&lt;&gt;""),"-")</f>
        <v>#N/A</v>
      </c>
      <c r="CO37" s="120" t="e" cm="1">
        <f t="array" ref="CO37">_xlfn.IFS(AND($U37&lt;&gt;"",Y37&lt;&gt;""),ABS($U37-Y37),AND($U37="",Y37=""),"",OR($U37&lt;&gt;"",Y37&lt;&gt;""),"-")</f>
        <v>#N/A</v>
      </c>
      <c r="CP37" s="120" t="e" cm="1">
        <f t="array" ref="CP37">_xlfn.IFS(AND($U37&lt;&gt;"",Z37&lt;&gt;""),ABS($U37-Z37),AND($U37="",Z37=""),"",OR($U37&lt;&gt;"",Z37&lt;&gt;""),"-")</f>
        <v>#N/A</v>
      </c>
      <c r="CQ37" s="121" t="e" cm="1">
        <f t="array" ref="CQ37">_xlfn.IFS(AND($V37&lt;&gt;"",W37&lt;&gt;""),ABS($V37-W37),AND($V37="",W37=""),"",OR($V37&lt;&gt;"",W37&lt;&gt;""),"-")</f>
        <v>#N/A</v>
      </c>
      <c r="CR37" s="120" t="e" cm="1">
        <f t="array" ref="CR37">_xlfn.IFS(AND($V37&lt;&gt;"",X37&lt;&gt;""),ABS($V37-X37),AND($V37="",X37=""),"",OR($V37&lt;&gt;"",X37&lt;&gt;""),"-")</f>
        <v>#N/A</v>
      </c>
      <c r="CS37" s="120" t="e" cm="1">
        <f t="array" ref="CS37">_xlfn.IFS(AND($V37&lt;&gt;"",Y37&lt;&gt;""),ABS($V37-Y37),AND($V37="",Y37=""),"",OR($V37&lt;&gt;"",Y37&lt;&gt;""),"-")</f>
        <v>#N/A</v>
      </c>
      <c r="CT37" s="120" t="e" cm="1">
        <f t="array" ref="CT37">_xlfn.IFS(AND($V37&lt;&gt;"",Z37&lt;&gt;""),ABS($V37-Z37),AND($V37="",Z37=""),"",OR($V37&lt;&gt;"",Z37&lt;&gt;""),"-")</f>
        <v>#N/A</v>
      </c>
      <c r="CU37" s="121" t="e" cm="1">
        <f t="array" ref="CU37">_xlfn.IFS(AND($W37&lt;&gt;"",X37&lt;&gt;""),ABS($W37-X37),AND($W37="",X37=""),"",OR($W37&lt;&gt;"",X37&lt;&gt;""),"-")</f>
        <v>#N/A</v>
      </c>
      <c r="CV37" s="120" t="e" cm="1">
        <f t="array" ref="CV37">_xlfn.IFS(AND($W37&lt;&gt;"",Y37&lt;&gt;""),ABS($W37-Y37),AND($W37="",Y37=""),"",OR($W37&lt;&gt;"",Y37&lt;&gt;""),"-")</f>
        <v>#N/A</v>
      </c>
      <c r="CW37" s="120" t="e" cm="1">
        <f t="array" ref="CW37">_xlfn.IFS(AND($W37&lt;&gt;"",Z37&lt;&gt;""),ABS($W37-Z37),AND($W37="",Z37=""),"",OR($W37&lt;&gt;"",Z37&lt;&gt;""),"-")</f>
        <v>#N/A</v>
      </c>
      <c r="CX37" s="121" t="e" cm="1">
        <f t="array" ref="CX37">_xlfn.IFS(AND($X37&lt;&gt;"",Y37&lt;&gt;""),ABS($X37-Y37),AND($X37="",Y37=""),"",OR($X37&lt;&gt;"",Y37&lt;&gt;""),"-")</f>
        <v>#N/A</v>
      </c>
      <c r="CY37" s="120" t="e" cm="1">
        <f t="array" ref="CY37">_xlfn.IFS(AND($X37&lt;&gt;"",Z37&lt;&gt;""),ABS($X37-Z37),AND($X37="",Z37=""),"",OR($X37&lt;&gt;"",Z37&lt;&gt;""),"-")</f>
        <v>#N/A</v>
      </c>
      <c r="CZ37" s="121" t="e" cm="1">
        <f t="array" ref="CZ37">_xlfn.IFS(AND($Y37&lt;&gt;"",Z37&lt;&gt;""),ABS($Y37-Z37),AND($Y37="",Z37=""),"",OR($Y37&lt;&gt;"",Z37&lt;&gt;""),"-")</f>
        <v>#N/A</v>
      </c>
    </row>
    <row r="38" spans="1:104" x14ac:dyDescent="0.2">
      <c r="A38" s="260" t="s">
        <v>59</v>
      </c>
      <c r="B38" s="259" t="e">
        <f>VLOOKUP($A38,Merged_couplings!$B:$BU,MATCH(B$1,Merged_couplings!$B$1:$BU$1,0),FALSE)</f>
        <v>#N/A</v>
      </c>
      <c r="C38" s="258" t="e">
        <f>VLOOKUP($A38,Merged_couplings!$B:$BU,MATCH(C$1,Merged_couplings!$B$1:$BU$1,0),FALSE)</f>
        <v>#N/A</v>
      </c>
      <c r="D38" s="258" t="e">
        <f>VLOOKUP($A38,Merged_couplings!$B:$BU,MATCH(D$1,Merged_couplings!$B$1:$BU$1,0),FALSE)</f>
        <v>#N/A</v>
      </c>
      <c r="E38" s="258" t="e">
        <f>VLOOKUP($A38,Merged_couplings!$B:$BU,MATCH(E$1,Merged_couplings!$B$1:$BU$1,0),FALSE)</f>
        <v>#N/A</v>
      </c>
      <c r="F38" s="258" t="e">
        <f>VLOOKUP($A38,Merged_couplings!$B:$BU,MATCH(F$1,Merged_couplings!$B$1:$BU$1,0),FALSE)</f>
        <v>#N/A</v>
      </c>
      <c r="G38" s="258" t="e">
        <f>VLOOKUP($A38,Merged_couplings!$B:$BU,MATCH(G$1,Merged_couplings!$B$1:$BU$1,0),FALSE)</f>
        <v>#N/A</v>
      </c>
      <c r="H38" s="258" t="e">
        <f>VLOOKUP($A38,Merged_couplings!$B:$BU,MATCH(H$1,Merged_couplings!$B$1:$BU$1,0),FALSE)</f>
        <v>#N/A</v>
      </c>
      <c r="I38" s="258" t="e">
        <f>VLOOKUP($A38,Merged_couplings!$B:$BU,MATCH(I$1,Merged_couplings!$B$1:$BU$1,0),FALSE)</f>
        <v>#N/A</v>
      </c>
      <c r="J38" s="258" t="e">
        <f>VLOOKUP($A38,Merged_couplings!$B:$BU,MATCH(J$1,Merged_couplings!$B$1:$BU$1,0),FALSE)</f>
        <v>#N/A</v>
      </c>
      <c r="K38" s="258" t="e">
        <f>VLOOKUP($A38,Merged_couplings!$B:$BU,MATCH(K$1,Merged_couplings!$B$1:$BU$1,0),FALSE)</f>
        <v>#N/A</v>
      </c>
      <c r="L38" s="258" t="e">
        <f>VLOOKUP($A38,Merged_couplings!$B:$BU,MATCH(L$1,Merged_couplings!$B$1:$BU$1,0),FALSE)</f>
        <v>#N/A</v>
      </c>
      <c r="M38" s="258" t="e">
        <f>VLOOKUP($A38,Merged_couplings!$B:$BU,MATCH(M$1,Merged_couplings!$B$1:$BU$1,0),FALSE)</f>
        <v>#N/A</v>
      </c>
      <c r="N38" s="121" t="e">
        <f>IF(OR(B38="BIG",B38="BI-",B38="B-G"),VLOOKUP($A38,Merged_couplings!$B:$BU,MATCH(N$1,Merged_couplings!$B$1:$BU$1,0),FALSE),"")</f>
        <v>#N/A</v>
      </c>
      <c r="P38" s="120" t="e">
        <f>IF(OR(C38="BIG",C38="BI-",C38="B-G"),VLOOKUP($A38,Merged_couplings!$B:$BU,MATCH(P$1,Merged_couplings!$B$1:$BU$1,0),FALSE),"")</f>
        <v>#N/A</v>
      </c>
      <c r="Q38" s="120" t="e">
        <f>IF(OR(D38="BIG",D38="BI-",D38="B-G"),VLOOKUP($A38,Merged_couplings!$B:$BU,MATCH(Q$1,Merged_couplings!$B$1:$BU$1,0),FALSE),"")</f>
        <v>#N/A</v>
      </c>
      <c r="R38" s="120" t="e">
        <f>IF(OR(E38="BIG",E38="BI-",E38="B-G"),VLOOKUP($A38,Merged_couplings!$B:$BU,MATCH(R$1,Merged_couplings!$B$1:$BU$1,0),FALSE),"")</f>
        <v>#N/A</v>
      </c>
      <c r="S38" s="120" t="e">
        <f>IF(OR(F38="BIG",F38="BI-",F38="B-G"),VLOOKUP($A38,Merged_couplings!$B:$BU,MATCH(S$1,Merged_couplings!$B$1:$BU$1,0),FALSE),"")</f>
        <v>#N/A</v>
      </c>
      <c r="T38" s="120" t="e">
        <f>IF(OR(G38="BIG",G38="BI-",G38="B-G"),VLOOKUP($A38,Merged_couplings!$B:$BU,MATCH(T$1,Merged_couplings!$B$1:$BU$1,0),FALSE),"")</f>
        <v>#N/A</v>
      </c>
      <c r="U38" s="120" t="e">
        <f>IF(OR(H38="BIG",H38="BI-",H38="B-G"),VLOOKUP($A38,Merged_couplings!$B:$BU,MATCH(U$1,Merged_couplings!$B$1:$BU$1,0),FALSE),"")</f>
        <v>#N/A</v>
      </c>
      <c r="V38" s="120" t="e">
        <f>IF(OR(I38="BIG",I38="BI-",I38="B-G"),VLOOKUP($A38,Merged_couplings!$B:$BU,MATCH(V$1,Merged_couplings!$B$1:$BU$1,0),FALSE),"")</f>
        <v>#N/A</v>
      </c>
      <c r="W38" s="120" t="e">
        <f>IF(OR(J38="BIG",J38="BI-",J38="B-G"),VLOOKUP($A38,Merged_couplings!$B:$BU,MATCH(W$1,Merged_couplings!$B$1:$BU$1,0),FALSE),"")</f>
        <v>#N/A</v>
      </c>
      <c r="X38" s="120" t="e">
        <f>IF(OR(K38="BIG",K38="BI-",K38="B-G"),VLOOKUP($A38,Merged_couplings!$B:$BU,MATCH(X$1,Merged_couplings!$B$1:$BU$1,0),FALSE),"")</f>
        <v>#N/A</v>
      </c>
      <c r="Y38" s="120" t="e">
        <f>IF(OR(L38="BIG",L38="BI-",L38="B-G"),VLOOKUP($A38,Merged_couplings!$B:$BU,MATCH(Y$1,Merged_couplings!$B$1:$BU$1,0),FALSE),"")</f>
        <v>#N/A</v>
      </c>
      <c r="Z38" s="120" t="e">
        <f>IF(OR(M38="BIG",M38="BI-",M38="B-G"),VLOOKUP($A38,Merged_couplings!$B:$BU,MATCH(Z$1,Merged_couplings!$B$1:$BU$1,0),FALSE),"")</f>
        <v>#N/A</v>
      </c>
      <c r="AA38" s="123"/>
      <c r="AB38" s="340" t="e" cm="1">
        <f t="array" ref="AB38">_xlfn.IFS(AND($N38&lt;&gt;"",P38&lt;&gt;""),ABS($N38-P38),AND($N38="",P38=""),"",OR($N38&lt;&gt;"",P38&lt;&gt;""),"-")</f>
        <v>#N/A</v>
      </c>
      <c r="AC38" s="122" t="e" cm="1">
        <f t="array" ref="AC38">_xlfn.IFS(AND($N38&lt;&gt;"",Q38&lt;&gt;""),ABS($N38-Q38),AND($N38="",Q38=""),"",OR($N38&lt;&gt;"",Q38&lt;&gt;""),"-")</f>
        <v>#N/A</v>
      </c>
      <c r="AD38" s="122" t="e" cm="1">
        <f t="array" ref="AD38">_xlfn.IFS(AND($N38&lt;&gt;"",R38&lt;&gt;""),ABS($N38-R38),AND($N38="",R38=""),"",OR($N38&lt;&gt;"",R38&lt;&gt;""),"-")</f>
        <v>#N/A</v>
      </c>
      <c r="AE38" s="122" t="e" cm="1">
        <f t="array" ref="AE38">_xlfn.IFS(AND($N38&lt;&gt;"",S38&lt;&gt;""),ABS($N38-S38),AND($N38="",S38=""),"",OR($N38&lt;&gt;"",S38&lt;&gt;""),"-")</f>
        <v>#N/A</v>
      </c>
      <c r="AF38" s="122" t="e" cm="1">
        <f t="array" ref="AF38">_xlfn.IFS(AND($N38&lt;&gt;"",T38&lt;&gt;""),ABS($N38-T38),AND($N38="",T38=""),"",OR($N38&lt;&gt;"",T38&lt;&gt;""),"-")</f>
        <v>#N/A</v>
      </c>
      <c r="AG38" s="122" t="e" cm="1">
        <f t="array" ref="AG38">_xlfn.IFS(AND($N38&lt;&gt;"",U38&lt;&gt;""),ABS($N38-U38),AND($N38="",U38=""),"",OR($N38&lt;&gt;"",U38&lt;&gt;""),"-")</f>
        <v>#N/A</v>
      </c>
      <c r="AH38" s="122" t="e" cm="1">
        <f t="array" ref="AH38">_xlfn.IFS(AND($N38&lt;&gt;"",V38&lt;&gt;""),ABS($N38-V38),AND($N38="",V38=""),"",OR($N38&lt;&gt;"",V38&lt;&gt;""),"-")</f>
        <v>#N/A</v>
      </c>
      <c r="AI38" s="122" t="e" cm="1">
        <f t="array" ref="AI38">_xlfn.IFS(AND($N38&lt;&gt;"",W38&lt;&gt;""),ABS($N38-W38),AND($N38="",W38=""),"",OR($N38&lt;&gt;"",W38&lt;&gt;""),"-")</f>
        <v>#N/A</v>
      </c>
      <c r="AJ38" s="122" t="e" cm="1">
        <f t="array" ref="AJ38">_xlfn.IFS(AND($N38&lt;&gt;"",X38&lt;&gt;""),ABS($N38-X38),AND($N38="",X38=""),"",OR($N38&lt;&gt;"",X38&lt;&gt;""),"-")</f>
        <v>#N/A</v>
      </c>
      <c r="AK38" s="122" t="e" cm="1">
        <f t="array" ref="AK38">_xlfn.IFS(AND($N38&lt;&gt;"",Y38&lt;&gt;""),ABS($N38-Y38),AND($N38="",Y38=""),"",OR($N38&lt;&gt;"",Y38&lt;&gt;""),"-")</f>
        <v>#N/A</v>
      </c>
      <c r="AL38" s="122" t="e" cm="1">
        <f t="array" ref="AL38">_xlfn.IFS(AND($N38&lt;&gt;"",Z38&lt;&gt;""),ABS($N38-Z38),AND($N38="",Z38=""),"",OR($N38&lt;&gt;"",Z38&lt;&gt;""),"-")</f>
        <v>#N/A</v>
      </c>
      <c r="AM38" s="340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1" t="e" cm="1">
        <f t="array" ref="AX38">_xlfn.IFS(AND($P38&lt;&gt;"",Q38&lt;&gt;""),ABS($P38-Q38),AND($P38="",Q38=""),"",OR($P38&lt;&gt;"",Q38&lt;&gt;""),"-")</f>
        <v>#N/A</v>
      </c>
      <c r="AY38" s="120" t="e" cm="1">
        <f t="array" ref="AY38">_xlfn.IFS(AND($P38&lt;&gt;"",R38&lt;&gt;""),ABS($P38-R38),AND($P38="",R38=""),"",OR($P38&lt;&gt;"",R38&lt;&gt;""),"-")</f>
        <v>#N/A</v>
      </c>
      <c r="AZ38" s="120" t="e" cm="1">
        <f t="array" ref="AZ38">_xlfn.IFS(AND($P38&lt;&gt;"",S38&lt;&gt;""),ABS($P38-S38),AND($P38="",S38=""),"",OR($P38&lt;&gt;"",S38&lt;&gt;""),"-")</f>
        <v>#N/A</v>
      </c>
      <c r="BA38" s="120" t="e" cm="1">
        <f t="array" ref="BA38">_xlfn.IFS(AND($P38&lt;&gt;"",T38&lt;&gt;""),ABS($P38-T38),AND($P38="",T38=""),"",OR($P38&lt;&gt;"",T38&lt;&gt;""),"-")</f>
        <v>#N/A</v>
      </c>
      <c r="BB38" s="120" t="e" cm="1">
        <f t="array" ref="BB38">_xlfn.IFS(AND($P38&lt;&gt;"",U38&lt;&gt;""),ABS($P38-U38),AND($P38="",U38=""),"",OR($P38&lt;&gt;"",U38&lt;&gt;""),"-")</f>
        <v>#N/A</v>
      </c>
      <c r="BC38" s="120" t="e" cm="1">
        <f t="array" ref="BC38">_xlfn.IFS(AND($P38&lt;&gt;"",V38&lt;&gt;""),ABS($P38-V38),AND($P38="",V38=""),"",OR($P38&lt;&gt;"",V38&lt;&gt;""),"-")</f>
        <v>#N/A</v>
      </c>
      <c r="BD38" s="120" t="e" cm="1">
        <f t="array" ref="BD38">_xlfn.IFS(AND($P38&lt;&gt;"",W38&lt;&gt;""),ABS($P38-W38),AND($P38="",W38=""),"",OR($P38&lt;&gt;"",W38&lt;&gt;""),"-")</f>
        <v>#N/A</v>
      </c>
      <c r="BE38" s="120" t="e" cm="1">
        <f t="array" ref="BE38">_xlfn.IFS(AND($P38&lt;&gt;"",X38&lt;&gt;""),ABS($P38-X38),AND($P38="",X38=""),"",OR($P38&lt;&gt;"",X38&lt;&gt;""),"-")</f>
        <v>#N/A</v>
      </c>
      <c r="BF38" s="120" t="e" cm="1">
        <f t="array" ref="BF38">_xlfn.IFS(AND($P38&lt;&gt;"",Y38&lt;&gt;""),ABS($P38-Y38),AND($P38="",Y38=""),"",OR($P38&lt;&gt;"",Y38&lt;&gt;""),"-")</f>
        <v>#N/A</v>
      </c>
      <c r="BG38" s="120" t="e" cm="1">
        <f t="array" ref="BG38">_xlfn.IFS(AND($P38&lt;&gt;"",Z38&lt;&gt;""),ABS($P38-Z38),AND($P38="",Z38=""),"",OR($P38&lt;&gt;"",Z38&lt;&gt;""),"-")</f>
        <v>#N/A</v>
      </c>
      <c r="BH38" s="121" t="e" cm="1">
        <f t="array" ref="BH38">_xlfn.IFS(AND($Q38&lt;&gt;"",R38&lt;&gt;""),ABS($Q38-R38),AND($Q38="",R38=""),"",OR($Q38&lt;&gt;"",R38&lt;&gt;""),"-")</f>
        <v>#N/A</v>
      </c>
      <c r="BI38" s="120" t="e" cm="1">
        <f t="array" ref="BI38">_xlfn.IFS(AND($Q38&lt;&gt;"",S38&lt;&gt;""),ABS($Q38-S38),AND($Q38="",S38=""),"",OR($Q38&lt;&gt;"",S38&lt;&gt;""),"-")</f>
        <v>#N/A</v>
      </c>
      <c r="BJ38" s="120" t="e" cm="1">
        <f t="array" ref="BJ38">_xlfn.IFS(AND($Q38&lt;&gt;"",T38&lt;&gt;""),ABS($Q38-T38),AND($Q38="",T38=""),"",OR($Q38&lt;&gt;"",T38&lt;&gt;""),"-")</f>
        <v>#N/A</v>
      </c>
      <c r="BK38" s="120" t="e" cm="1">
        <f t="array" ref="BK38">_xlfn.IFS(AND($Q38&lt;&gt;"",U38&lt;&gt;""),ABS($Q38-U38),AND($Q38="",U38=""),"",OR($Q38&lt;&gt;"",U38&lt;&gt;""),"-")</f>
        <v>#N/A</v>
      </c>
      <c r="BL38" s="120" t="e" cm="1">
        <f t="array" ref="BL38">_xlfn.IFS(AND($Q38&lt;&gt;"",V38&lt;&gt;""),ABS($Q38-V38),AND($Q38="",V38=""),"",OR($Q38&lt;&gt;"",V38&lt;&gt;""),"-")</f>
        <v>#N/A</v>
      </c>
      <c r="BM38" s="120" t="e" cm="1">
        <f t="array" ref="BM38">_xlfn.IFS(AND($Q38&lt;&gt;"",W38&lt;&gt;""),ABS($Q38-W38),AND($Q38="",W38=""),"",OR($Q38&lt;&gt;"",W38&lt;&gt;""),"-")</f>
        <v>#N/A</v>
      </c>
      <c r="BN38" s="120" t="e" cm="1">
        <f t="array" ref="BN38">_xlfn.IFS(AND($Q38&lt;&gt;"",X38&lt;&gt;""),ABS($Q38-X38),AND($Q38="",X38=""),"",OR($Q38&lt;&gt;"",X38&lt;&gt;""),"-")</f>
        <v>#N/A</v>
      </c>
      <c r="BO38" s="120" t="e" cm="1">
        <f t="array" ref="BO38">_xlfn.IFS(AND($Q38&lt;&gt;"",Y38&lt;&gt;""),ABS($Q38-Y38),AND($Q38="",Y38=""),"",OR($Q38&lt;&gt;"",Y38&lt;&gt;""),"-")</f>
        <v>#N/A</v>
      </c>
      <c r="BP38" s="120" t="e" cm="1">
        <f t="array" ref="BP38">_xlfn.IFS(AND($Q38&lt;&gt;"",Z38&lt;&gt;""),ABS($Q38-Z38),AND($Q38="",Z38=""),"",OR($Q38&lt;&gt;"",Z38&lt;&gt;""),"-")</f>
        <v>#N/A</v>
      </c>
      <c r="BQ38" s="121" t="e" cm="1">
        <f t="array" ref="BQ38">_xlfn.IFS(AND($R38&lt;&gt;"",S38&lt;&gt;""),ABS($R38-S38),AND($R38="",S38=""),"",OR($R38&lt;&gt;"",S38&lt;&gt;""),"-")</f>
        <v>#N/A</v>
      </c>
      <c r="BR38" s="120" t="e" cm="1">
        <f t="array" ref="BR38">_xlfn.IFS(AND($R38&lt;&gt;"",T38&lt;&gt;""),ABS($R38-T38),AND($R38="",T38=""),"",OR($R38&lt;&gt;"",T38&lt;&gt;""),"-")</f>
        <v>#N/A</v>
      </c>
      <c r="BS38" s="120" t="e" cm="1">
        <f t="array" ref="BS38">_xlfn.IFS(AND($R38&lt;&gt;"",U38&lt;&gt;""),ABS($R38-U38),AND($R38="",U38=""),"",OR($R38&lt;&gt;"",U38&lt;&gt;""),"-")</f>
        <v>#N/A</v>
      </c>
      <c r="BT38" s="120" t="e" cm="1">
        <f t="array" ref="BT38">_xlfn.IFS(AND($R38&lt;&gt;"",V38&lt;&gt;""),ABS($R38-V38),AND($R38="",V38=""),"",OR($R38&lt;&gt;"",V38&lt;&gt;""),"-")</f>
        <v>#N/A</v>
      </c>
      <c r="BU38" s="120" t="e" cm="1">
        <f t="array" ref="BU38">_xlfn.IFS(AND($R38&lt;&gt;"",W38&lt;&gt;""),ABS($R38-W38),AND($R38="",W38=""),"",OR($R38&lt;&gt;"",W38&lt;&gt;""),"-")</f>
        <v>#N/A</v>
      </c>
      <c r="BV38" s="120" t="e" cm="1">
        <f t="array" ref="BV38">_xlfn.IFS(AND($R38&lt;&gt;"",X38&lt;&gt;""),ABS($R38-X38),AND($R38="",X38=""),"",OR($R38&lt;&gt;"",X38&lt;&gt;""),"-")</f>
        <v>#N/A</v>
      </c>
      <c r="BW38" s="120" t="e" cm="1">
        <f t="array" ref="BW38">_xlfn.IFS(AND($R38&lt;&gt;"",Y38&lt;&gt;""),ABS($R38-Y38),AND($R38="",Y38=""),"",OR($R38&lt;&gt;"",Y38&lt;&gt;""),"-")</f>
        <v>#N/A</v>
      </c>
      <c r="BX38" s="120" t="e" cm="1">
        <f t="array" ref="BX38">_xlfn.IFS(AND($R38&lt;&gt;"",Z38&lt;&gt;""),ABS($R38-Z38),AND($R38="",Z38=""),"",OR($R38&lt;&gt;"",Z38&lt;&gt;""),"-")</f>
        <v>#N/A</v>
      </c>
      <c r="BY38" s="121" t="e" cm="1">
        <f t="array" ref="BY38">_xlfn.IFS(AND($S38&lt;&gt;"",T38&lt;&gt;""),ABS($S38-T38),AND($S38="",T38=""),"",OR($S38&lt;&gt;"",T38&lt;&gt;""),"-")</f>
        <v>#N/A</v>
      </c>
      <c r="BZ38" s="120" t="e" cm="1">
        <f t="array" ref="BZ38">_xlfn.IFS(AND($S38&lt;&gt;"",U38&lt;&gt;""),ABS($S38-U38),AND($S38="",U38=""),"",OR($S38&lt;&gt;"",U38&lt;&gt;""),"-")</f>
        <v>#N/A</v>
      </c>
      <c r="CA38" s="120" t="e" cm="1">
        <f t="array" ref="CA38">_xlfn.IFS(AND($S38&lt;&gt;"",V38&lt;&gt;""),ABS($S38-V38),AND($S38="",V38=""),"",OR($S38&lt;&gt;"",V38&lt;&gt;""),"-")</f>
        <v>#N/A</v>
      </c>
      <c r="CB38" s="120" t="e" cm="1">
        <f t="array" ref="CB38">_xlfn.IFS(AND($S38&lt;&gt;"",W38&lt;&gt;""),ABS($S38-W38),AND($S38="",W38=""),"",OR($S38&lt;&gt;"",W38&lt;&gt;""),"-")</f>
        <v>#N/A</v>
      </c>
      <c r="CC38" s="120" t="e" cm="1">
        <f t="array" ref="CC38">_xlfn.IFS(AND($S38&lt;&gt;"",X38&lt;&gt;""),ABS($S38-X38),AND($S38="",X38=""),"",OR($S38&lt;&gt;"",X38&lt;&gt;""),"-")</f>
        <v>#N/A</v>
      </c>
      <c r="CD38" s="120" t="e" cm="1">
        <f t="array" ref="CD38">_xlfn.IFS(AND($S38&lt;&gt;"",Y38&lt;&gt;""),ABS($S38-Y38),AND($S38="",Y38=""),"",OR($S38&lt;&gt;"",Y38&lt;&gt;""),"-")</f>
        <v>#N/A</v>
      </c>
      <c r="CE38" s="120" t="e" cm="1">
        <f t="array" ref="CE38">_xlfn.IFS(AND($S38&lt;&gt;"",Z38&lt;&gt;""),ABS($S38-Z38),AND($S38="",Z38=""),"",OR($S38&lt;&gt;"",Z38&lt;&gt;""),"-")</f>
        <v>#N/A</v>
      </c>
      <c r="CF38" s="121" t="e" cm="1">
        <f t="array" ref="CF38">_xlfn.IFS(AND($T38&lt;&gt;"",U38&lt;&gt;""),ABS($T38-U38),AND($T38="",U38=""),"",OR($T38&lt;&gt;"",U38&lt;&gt;""),"-")</f>
        <v>#N/A</v>
      </c>
      <c r="CG38" s="120" t="e" cm="1">
        <f t="array" ref="CG38">_xlfn.IFS(AND($T38&lt;&gt;"",V38&lt;&gt;""),ABS($T38-V38),AND($T38="",V38=""),"",OR($T38&lt;&gt;"",V38&lt;&gt;""),"-")</f>
        <v>#N/A</v>
      </c>
      <c r="CH38" s="120" t="e" cm="1">
        <f t="array" ref="CH38">_xlfn.IFS(AND($T38&lt;&gt;"",W38&lt;&gt;""),ABS($T38-W38),AND($T38="",W38=""),"",OR($T38&lt;&gt;"",W38&lt;&gt;""),"-")</f>
        <v>#N/A</v>
      </c>
      <c r="CI38" s="120" t="e" cm="1">
        <f t="array" ref="CI38">_xlfn.IFS(AND($T38&lt;&gt;"",X38&lt;&gt;""),ABS($T38-X38),AND($T38="",X38=""),"",OR($T38&lt;&gt;"",X38&lt;&gt;""),"-")</f>
        <v>#N/A</v>
      </c>
      <c r="CJ38" s="120" t="e" cm="1">
        <f t="array" ref="CJ38">_xlfn.IFS(AND($T38&lt;&gt;"",Y38&lt;&gt;""),ABS($T38-Y38),AND($T38="",Y38=""),"",OR($T38&lt;&gt;"",Y38&lt;&gt;""),"-")</f>
        <v>#N/A</v>
      </c>
      <c r="CK38" s="120" t="e" cm="1">
        <f t="array" ref="CK38">_xlfn.IFS(AND($T38&lt;&gt;"",Z38&lt;&gt;""),ABS($T38-Z38),AND($T38="",Z38=""),"",OR($T38&lt;&gt;"",Z38&lt;&gt;""),"-")</f>
        <v>#N/A</v>
      </c>
      <c r="CL38" s="121" t="e" cm="1">
        <f t="array" ref="CL38">_xlfn.IFS(AND($U38&lt;&gt;"",V38&lt;&gt;""),ABS($U38-V38),AND($U38="",V38=""),"",OR($U38&lt;&gt;"",V38&lt;&gt;""),"-")</f>
        <v>#N/A</v>
      </c>
      <c r="CM38" s="120" t="e" cm="1">
        <f t="array" ref="CM38">_xlfn.IFS(AND($U38&lt;&gt;"",W38&lt;&gt;""),ABS($U38-W38),AND($U38="",W38=""),"",OR($U38&lt;&gt;"",W38&lt;&gt;""),"-")</f>
        <v>#N/A</v>
      </c>
      <c r="CN38" s="120" t="e" cm="1">
        <f t="array" ref="CN38">_xlfn.IFS(AND($U38&lt;&gt;"",X38&lt;&gt;""),ABS($U38-X38),AND($U38="",X38=""),"",OR($U38&lt;&gt;"",X38&lt;&gt;""),"-")</f>
        <v>#N/A</v>
      </c>
      <c r="CO38" s="120" t="e" cm="1">
        <f t="array" ref="CO38">_xlfn.IFS(AND($U38&lt;&gt;"",Y38&lt;&gt;""),ABS($U38-Y38),AND($U38="",Y38=""),"",OR($U38&lt;&gt;"",Y38&lt;&gt;""),"-")</f>
        <v>#N/A</v>
      </c>
      <c r="CP38" s="120" t="e" cm="1">
        <f t="array" ref="CP38">_xlfn.IFS(AND($U38&lt;&gt;"",Z38&lt;&gt;""),ABS($U38-Z38),AND($U38="",Z38=""),"",OR($U38&lt;&gt;"",Z38&lt;&gt;""),"-")</f>
        <v>#N/A</v>
      </c>
      <c r="CQ38" s="121" t="e" cm="1">
        <f t="array" ref="CQ38">_xlfn.IFS(AND($V38&lt;&gt;"",W38&lt;&gt;""),ABS($V38-W38),AND($V38="",W38=""),"",OR($V38&lt;&gt;"",W38&lt;&gt;""),"-")</f>
        <v>#N/A</v>
      </c>
      <c r="CR38" s="120" t="e" cm="1">
        <f t="array" ref="CR38">_xlfn.IFS(AND($V38&lt;&gt;"",X38&lt;&gt;""),ABS($V38-X38),AND($V38="",X38=""),"",OR($V38&lt;&gt;"",X38&lt;&gt;""),"-")</f>
        <v>#N/A</v>
      </c>
      <c r="CS38" s="120" t="e" cm="1">
        <f t="array" ref="CS38">_xlfn.IFS(AND($V38&lt;&gt;"",Y38&lt;&gt;""),ABS($V38-Y38),AND($V38="",Y38=""),"",OR($V38&lt;&gt;"",Y38&lt;&gt;""),"-")</f>
        <v>#N/A</v>
      </c>
      <c r="CT38" s="120" t="e" cm="1">
        <f t="array" ref="CT38">_xlfn.IFS(AND($V38&lt;&gt;"",Z38&lt;&gt;""),ABS($V38-Z38),AND($V38="",Z38=""),"",OR($V38&lt;&gt;"",Z38&lt;&gt;""),"-")</f>
        <v>#N/A</v>
      </c>
      <c r="CU38" s="121" t="e" cm="1">
        <f t="array" ref="CU38">_xlfn.IFS(AND($W38&lt;&gt;"",X38&lt;&gt;""),ABS($W38-X38),AND($W38="",X38=""),"",OR($W38&lt;&gt;"",X38&lt;&gt;""),"-")</f>
        <v>#N/A</v>
      </c>
      <c r="CV38" s="120" t="e" cm="1">
        <f t="array" ref="CV38">_xlfn.IFS(AND($W38&lt;&gt;"",Y38&lt;&gt;""),ABS($W38-Y38),AND($W38="",Y38=""),"",OR($W38&lt;&gt;"",Y38&lt;&gt;""),"-")</f>
        <v>#N/A</v>
      </c>
      <c r="CW38" s="120" t="e" cm="1">
        <f t="array" ref="CW38">_xlfn.IFS(AND($W38&lt;&gt;"",Z38&lt;&gt;""),ABS($W38-Z38),AND($W38="",Z38=""),"",OR($W38&lt;&gt;"",Z38&lt;&gt;""),"-")</f>
        <v>#N/A</v>
      </c>
      <c r="CX38" s="121" t="e" cm="1">
        <f t="array" ref="CX38">_xlfn.IFS(AND($X38&lt;&gt;"",Y38&lt;&gt;""),ABS($X38-Y38),AND($X38="",Y38=""),"",OR($X38&lt;&gt;"",Y38&lt;&gt;""),"-")</f>
        <v>#N/A</v>
      </c>
      <c r="CY38" s="120" t="e" cm="1">
        <f t="array" ref="CY38">_xlfn.IFS(AND($X38&lt;&gt;"",Z38&lt;&gt;""),ABS($X38-Z38),AND($X38="",Z38=""),"",OR($X38&lt;&gt;"",Z38&lt;&gt;""),"-")</f>
        <v>#N/A</v>
      </c>
      <c r="CZ38" s="121" t="e" cm="1">
        <f t="array" ref="CZ38">_xlfn.IFS(AND($Y38&lt;&gt;"",Z38&lt;&gt;""),ABS($Y38-Z38),AND($Y38="",Z38=""),"",OR($Y38&lt;&gt;"",Z38&lt;&gt;""),"-")</f>
        <v>#N/A</v>
      </c>
    </row>
    <row r="39" spans="1:104" x14ac:dyDescent="0.2">
      <c r="A39" s="260" t="s">
        <v>150</v>
      </c>
      <c r="B39" s="259" t="e">
        <f>VLOOKUP($A39,Merged_couplings!$B:$BU,MATCH(B$1,Merged_couplings!$B$1:$BU$1,0),FALSE)</f>
        <v>#N/A</v>
      </c>
      <c r="C39" s="258" t="e">
        <f>VLOOKUP($A39,Merged_couplings!$B:$BU,MATCH(C$1,Merged_couplings!$B$1:$BU$1,0),FALSE)</f>
        <v>#N/A</v>
      </c>
      <c r="D39" s="258" t="e">
        <f>VLOOKUP($A39,Merged_couplings!$B:$BU,MATCH(D$1,Merged_couplings!$B$1:$BU$1,0),FALSE)</f>
        <v>#N/A</v>
      </c>
      <c r="E39" s="258" t="e">
        <f>VLOOKUP($A39,Merged_couplings!$B:$BU,MATCH(E$1,Merged_couplings!$B$1:$BU$1,0),FALSE)</f>
        <v>#N/A</v>
      </c>
      <c r="F39" s="258" t="e">
        <f>VLOOKUP($A39,Merged_couplings!$B:$BU,MATCH(F$1,Merged_couplings!$B$1:$BU$1,0),FALSE)</f>
        <v>#N/A</v>
      </c>
      <c r="G39" s="258" t="e">
        <f>VLOOKUP($A39,Merged_couplings!$B:$BU,MATCH(G$1,Merged_couplings!$B$1:$BU$1,0),FALSE)</f>
        <v>#N/A</v>
      </c>
      <c r="H39" s="258" t="e">
        <f>VLOOKUP($A39,Merged_couplings!$B:$BU,MATCH(H$1,Merged_couplings!$B$1:$BU$1,0),FALSE)</f>
        <v>#N/A</v>
      </c>
      <c r="I39" s="258" t="e">
        <f>VLOOKUP($A39,Merged_couplings!$B:$BU,MATCH(I$1,Merged_couplings!$B$1:$BU$1,0),FALSE)</f>
        <v>#N/A</v>
      </c>
      <c r="J39" s="258" t="e">
        <f>VLOOKUP($A39,Merged_couplings!$B:$BU,MATCH(J$1,Merged_couplings!$B$1:$BU$1,0),FALSE)</f>
        <v>#N/A</v>
      </c>
      <c r="K39" s="258" t="e">
        <f>VLOOKUP($A39,Merged_couplings!$B:$BU,MATCH(K$1,Merged_couplings!$B$1:$BU$1,0),FALSE)</f>
        <v>#N/A</v>
      </c>
      <c r="L39" s="258" t="e">
        <f>VLOOKUP($A39,Merged_couplings!$B:$BU,MATCH(L$1,Merged_couplings!$B$1:$BU$1,0),FALSE)</f>
        <v>#N/A</v>
      </c>
      <c r="M39" s="258" t="e">
        <f>VLOOKUP($A39,Merged_couplings!$B:$BU,MATCH(M$1,Merged_couplings!$B$1:$BU$1,0),FALSE)</f>
        <v>#N/A</v>
      </c>
      <c r="N39" s="121" t="e">
        <f>IF(OR(B39="BIG",B39="BI-",B39="B-G"),VLOOKUP($A39,Merged_couplings!$B:$BU,MATCH(N$1,Merged_couplings!$B$1:$BU$1,0),FALSE),"")</f>
        <v>#N/A</v>
      </c>
      <c r="P39" s="120" t="e">
        <f>IF(OR(C39="BIG",C39="BI-",C39="B-G"),VLOOKUP($A39,Merged_couplings!$B:$BU,MATCH(P$1,Merged_couplings!$B$1:$BU$1,0),FALSE),"")</f>
        <v>#N/A</v>
      </c>
      <c r="Q39" s="120" t="e">
        <f>IF(OR(D39="BIG",D39="BI-",D39="B-G"),VLOOKUP($A39,Merged_couplings!$B:$BU,MATCH(Q$1,Merged_couplings!$B$1:$BU$1,0),FALSE),"")</f>
        <v>#N/A</v>
      </c>
      <c r="R39" s="120" t="e">
        <f>IF(OR(E39="BIG",E39="BI-",E39="B-G"),VLOOKUP($A39,Merged_couplings!$B:$BU,MATCH(R$1,Merged_couplings!$B$1:$BU$1,0),FALSE),"")</f>
        <v>#N/A</v>
      </c>
      <c r="S39" s="120" t="e">
        <f>IF(OR(F39="BIG",F39="BI-",F39="B-G"),VLOOKUP($A39,Merged_couplings!$B:$BU,MATCH(S$1,Merged_couplings!$B$1:$BU$1,0),FALSE),"")</f>
        <v>#N/A</v>
      </c>
      <c r="T39" s="120" t="e">
        <f>IF(OR(G39="BIG",G39="BI-",G39="B-G"),VLOOKUP($A39,Merged_couplings!$B:$BU,MATCH(T$1,Merged_couplings!$B$1:$BU$1,0),FALSE),"")</f>
        <v>#N/A</v>
      </c>
      <c r="U39" s="120" t="e">
        <f>IF(OR(H39="BIG",H39="BI-",H39="B-G"),VLOOKUP($A39,Merged_couplings!$B:$BU,MATCH(U$1,Merged_couplings!$B$1:$BU$1,0),FALSE),"")</f>
        <v>#N/A</v>
      </c>
      <c r="V39" s="120" t="e">
        <f>IF(OR(I39="BIG",I39="BI-",I39="B-G"),VLOOKUP($A39,Merged_couplings!$B:$BU,MATCH(V$1,Merged_couplings!$B$1:$BU$1,0),FALSE),"")</f>
        <v>#N/A</v>
      </c>
      <c r="W39" s="120" t="e">
        <f>IF(OR(J39="BIG",J39="BI-",J39="B-G"),VLOOKUP($A39,Merged_couplings!$B:$BU,MATCH(W$1,Merged_couplings!$B$1:$BU$1,0),FALSE),"")</f>
        <v>#N/A</v>
      </c>
      <c r="X39" s="120" t="e">
        <f>IF(OR(K39="BIG",K39="BI-",K39="B-G"),VLOOKUP($A39,Merged_couplings!$B:$BU,MATCH(X$1,Merged_couplings!$B$1:$BU$1,0),FALSE),"")</f>
        <v>#N/A</v>
      </c>
      <c r="Y39" s="120" t="e">
        <f>IF(OR(L39="BIG",L39="BI-",L39="B-G"),VLOOKUP($A39,Merged_couplings!$B:$BU,MATCH(Y$1,Merged_couplings!$B$1:$BU$1,0),FALSE),"")</f>
        <v>#N/A</v>
      </c>
      <c r="Z39" s="120" t="e">
        <f>IF(OR(M39="BIG",M39="BI-",M39="B-G"),VLOOKUP($A39,Merged_couplings!$B:$BU,MATCH(Z$1,Merged_couplings!$B$1:$BU$1,0),FALSE),"")</f>
        <v>#N/A</v>
      </c>
      <c r="AA39" s="123"/>
      <c r="AB39" s="340" t="e" cm="1">
        <f t="array" ref="AB39">_xlfn.IFS(AND($N39&lt;&gt;"",P39&lt;&gt;""),ABS($N39-P39),AND($N39="",P39=""),"",OR($N39&lt;&gt;"",P39&lt;&gt;""),"-")</f>
        <v>#N/A</v>
      </c>
      <c r="AC39" s="122" t="e" cm="1">
        <f t="array" ref="AC39">_xlfn.IFS(AND($N39&lt;&gt;"",Q39&lt;&gt;""),ABS($N39-Q39),AND($N39="",Q39=""),"",OR($N39&lt;&gt;"",Q39&lt;&gt;""),"-")</f>
        <v>#N/A</v>
      </c>
      <c r="AD39" s="122" t="e" cm="1">
        <f t="array" ref="AD39">_xlfn.IFS(AND($N39&lt;&gt;"",R39&lt;&gt;""),ABS($N39-R39),AND($N39="",R39=""),"",OR($N39&lt;&gt;"",R39&lt;&gt;""),"-")</f>
        <v>#N/A</v>
      </c>
      <c r="AE39" s="122" t="e" cm="1">
        <f t="array" ref="AE39">_xlfn.IFS(AND($N39&lt;&gt;"",S39&lt;&gt;""),ABS($N39-S39),AND($N39="",S39=""),"",OR($N39&lt;&gt;"",S39&lt;&gt;""),"-")</f>
        <v>#N/A</v>
      </c>
      <c r="AF39" s="122" t="e" cm="1">
        <f t="array" ref="AF39">_xlfn.IFS(AND($N39&lt;&gt;"",T39&lt;&gt;""),ABS($N39-T39),AND($N39="",T39=""),"",OR($N39&lt;&gt;"",T39&lt;&gt;""),"-")</f>
        <v>#N/A</v>
      </c>
      <c r="AG39" s="122" t="e" cm="1">
        <f t="array" ref="AG39">_xlfn.IFS(AND($N39&lt;&gt;"",U39&lt;&gt;""),ABS($N39-U39),AND($N39="",U39=""),"",OR($N39&lt;&gt;"",U39&lt;&gt;""),"-")</f>
        <v>#N/A</v>
      </c>
      <c r="AH39" s="122" t="e" cm="1">
        <f t="array" ref="AH39">_xlfn.IFS(AND($N39&lt;&gt;"",V39&lt;&gt;""),ABS($N39-V39),AND($N39="",V39=""),"",OR($N39&lt;&gt;"",V39&lt;&gt;""),"-")</f>
        <v>#N/A</v>
      </c>
      <c r="AI39" s="122" t="e" cm="1">
        <f t="array" ref="AI39">_xlfn.IFS(AND($N39&lt;&gt;"",W39&lt;&gt;""),ABS($N39-W39),AND($N39="",W39=""),"",OR($N39&lt;&gt;"",W39&lt;&gt;""),"-")</f>
        <v>#N/A</v>
      </c>
      <c r="AJ39" s="122" t="e" cm="1">
        <f t="array" ref="AJ39">_xlfn.IFS(AND($N39&lt;&gt;"",X39&lt;&gt;""),ABS($N39-X39),AND($N39="",X39=""),"",OR($N39&lt;&gt;"",X39&lt;&gt;""),"-")</f>
        <v>#N/A</v>
      </c>
      <c r="AK39" s="122" t="e" cm="1">
        <f t="array" ref="AK39">_xlfn.IFS(AND($N39&lt;&gt;"",Y39&lt;&gt;""),ABS($N39-Y39),AND($N39="",Y39=""),"",OR($N39&lt;&gt;"",Y39&lt;&gt;""),"-")</f>
        <v>#N/A</v>
      </c>
      <c r="AL39" s="122" t="e" cm="1">
        <f t="array" ref="AL39">_xlfn.IFS(AND($N39&lt;&gt;"",Z39&lt;&gt;""),ABS($N39-Z39),AND($N39="",Z39=""),"",OR($N39&lt;&gt;"",Z39&lt;&gt;""),"-")</f>
        <v>#N/A</v>
      </c>
      <c r="AM39" s="340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1" t="e" cm="1">
        <f t="array" ref="AX39">_xlfn.IFS(AND($P39&lt;&gt;"",Q39&lt;&gt;""),ABS($P39-Q39),AND($P39="",Q39=""),"",OR($P39&lt;&gt;"",Q39&lt;&gt;""),"-")</f>
        <v>#N/A</v>
      </c>
      <c r="AY39" s="120" t="e" cm="1">
        <f t="array" ref="AY39">_xlfn.IFS(AND($P39&lt;&gt;"",R39&lt;&gt;""),ABS($P39-R39),AND($P39="",R39=""),"",OR($P39&lt;&gt;"",R39&lt;&gt;""),"-")</f>
        <v>#N/A</v>
      </c>
      <c r="AZ39" s="120" t="e" cm="1">
        <f t="array" ref="AZ39">_xlfn.IFS(AND($P39&lt;&gt;"",S39&lt;&gt;""),ABS($P39-S39),AND($P39="",S39=""),"",OR($P39&lt;&gt;"",S39&lt;&gt;""),"-")</f>
        <v>#N/A</v>
      </c>
      <c r="BA39" s="120" t="e" cm="1">
        <f t="array" ref="BA39">_xlfn.IFS(AND($P39&lt;&gt;"",T39&lt;&gt;""),ABS($P39-T39),AND($P39="",T39=""),"",OR($P39&lt;&gt;"",T39&lt;&gt;""),"-")</f>
        <v>#N/A</v>
      </c>
      <c r="BB39" s="120" t="e" cm="1">
        <f t="array" ref="BB39">_xlfn.IFS(AND($P39&lt;&gt;"",U39&lt;&gt;""),ABS($P39-U39),AND($P39="",U39=""),"",OR($P39&lt;&gt;"",U39&lt;&gt;""),"-")</f>
        <v>#N/A</v>
      </c>
      <c r="BC39" s="120" t="e" cm="1">
        <f t="array" ref="BC39">_xlfn.IFS(AND($P39&lt;&gt;"",V39&lt;&gt;""),ABS($P39-V39),AND($P39="",V39=""),"",OR($P39&lt;&gt;"",V39&lt;&gt;""),"-")</f>
        <v>#N/A</v>
      </c>
      <c r="BD39" s="120" t="e" cm="1">
        <f t="array" ref="BD39">_xlfn.IFS(AND($P39&lt;&gt;"",W39&lt;&gt;""),ABS($P39-W39),AND($P39="",W39=""),"",OR($P39&lt;&gt;"",W39&lt;&gt;""),"-")</f>
        <v>#N/A</v>
      </c>
      <c r="BE39" s="120" t="e" cm="1">
        <f t="array" ref="BE39">_xlfn.IFS(AND($P39&lt;&gt;"",X39&lt;&gt;""),ABS($P39-X39),AND($P39="",X39=""),"",OR($P39&lt;&gt;"",X39&lt;&gt;""),"-")</f>
        <v>#N/A</v>
      </c>
      <c r="BF39" s="120" t="e" cm="1">
        <f t="array" ref="BF39">_xlfn.IFS(AND($P39&lt;&gt;"",Y39&lt;&gt;""),ABS($P39-Y39),AND($P39="",Y39=""),"",OR($P39&lt;&gt;"",Y39&lt;&gt;""),"-")</f>
        <v>#N/A</v>
      </c>
      <c r="BG39" s="120" t="e" cm="1">
        <f t="array" ref="BG39">_xlfn.IFS(AND($P39&lt;&gt;"",Z39&lt;&gt;""),ABS($P39-Z39),AND($P39="",Z39=""),"",OR($P39&lt;&gt;"",Z39&lt;&gt;""),"-")</f>
        <v>#N/A</v>
      </c>
      <c r="BH39" s="121" t="e" cm="1">
        <f t="array" ref="BH39">_xlfn.IFS(AND($Q39&lt;&gt;"",R39&lt;&gt;""),ABS($Q39-R39),AND($Q39="",R39=""),"",OR($Q39&lt;&gt;"",R39&lt;&gt;""),"-")</f>
        <v>#N/A</v>
      </c>
      <c r="BI39" s="120" t="e" cm="1">
        <f t="array" ref="BI39">_xlfn.IFS(AND($Q39&lt;&gt;"",S39&lt;&gt;""),ABS($Q39-S39),AND($Q39="",S39=""),"",OR($Q39&lt;&gt;"",S39&lt;&gt;""),"-")</f>
        <v>#N/A</v>
      </c>
      <c r="BJ39" s="120" t="e" cm="1">
        <f t="array" ref="BJ39">_xlfn.IFS(AND($Q39&lt;&gt;"",T39&lt;&gt;""),ABS($Q39-T39),AND($Q39="",T39=""),"",OR($Q39&lt;&gt;"",T39&lt;&gt;""),"-")</f>
        <v>#N/A</v>
      </c>
      <c r="BK39" s="120" t="e" cm="1">
        <f t="array" ref="BK39">_xlfn.IFS(AND($Q39&lt;&gt;"",U39&lt;&gt;""),ABS($Q39-U39),AND($Q39="",U39=""),"",OR($Q39&lt;&gt;"",U39&lt;&gt;""),"-")</f>
        <v>#N/A</v>
      </c>
      <c r="BL39" s="120" t="e" cm="1">
        <f t="array" ref="BL39">_xlfn.IFS(AND($Q39&lt;&gt;"",V39&lt;&gt;""),ABS($Q39-V39),AND($Q39="",V39=""),"",OR($Q39&lt;&gt;"",V39&lt;&gt;""),"-")</f>
        <v>#N/A</v>
      </c>
      <c r="BM39" s="120" t="e" cm="1">
        <f t="array" ref="BM39">_xlfn.IFS(AND($Q39&lt;&gt;"",W39&lt;&gt;""),ABS($Q39-W39),AND($Q39="",W39=""),"",OR($Q39&lt;&gt;"",W39&lt;&gt;""),"-")</f>
        <v>#N/A</v>
      </c>
      <c r="BN39" s="120" t="e" cm="1">
        <f t="array" ref="BN39">_xlfn.IFS(AND($Q39&lt;&gt;"",X39&lt;&gt;""),ABS($Q39-X39),AND($Q39="",X39=""),"",OR($Q39&lt;&gt;"",X39&lt;&gt;""),"-")</f>
        <v>#N/A</v>
      </c>
      <c r="BO39" s="120" t="e" cm="1">
        <f t="array" ref="BO39">_xlfn.IFS(AND($Q39&lt;&gt;"",Y39&lt;&gt;""),ABS($Q39-Y39),AND($Q39="",Y39=""),"",OR($Q39&lt;&gt;"",Y39&lt;&gt;""),"-")</f>
        <v>#N/A</v>
      </c>
      <c r="BP39" s="120" t="e" cm="1">
        <f t="array" ref="BP39">_xlfn.IFS(AND($Q39&lt;&gt;"",Z39&lt;&gt;""),ABS($Q39-Z39),AND($Q39="",Z39=""),"",OR($Q39&lt;&gt;"",Z39&lt;&gt;""),"-")</f>
        <v>#N/A</v>
      </c>
      <c r="BQ39" s="121" t="e" cm="1">
        <f t="array" ref="BQ39">_xlfn.IFS(AND($R39&lt;&gt;"",S39&lt;&gt;""),ABS($R39-S39),AND($R39="",S39=""),"",OR($R39&lt;&gt;"",S39&lt;&gt;""),"-")</f>
        <v>#N/A</v>
      </c>
      <c r="BR39" s="120" t="e" cm="1">
        <f t="array" ref="BR39">_xlfn.IFS(AND($R39&lt;&gt;"",T39&lt;&gt;""),ABS($R39-T39),AND($R39="",T39=""),"",OR($R39&lt;&gt;"",T39&lt;&gt;""),"-")</f>
        <v>#N/A</v>
      </c>
      <c r="BS39" s="120" t="e" cm="1">
        <f t="array" ref="BS39">_xlfn.IFS(AND($R39&lt;&gt;"",U39&lt;&gt;""),ABS($R39-U39),AND($R39="",U39=""),"",OR($R39&lt;&gt;"",U39&lt;&gt;""),"-")</f>
        <v>#N/A</v>
      </c>
      <c r="BT39" s="120" t="e" cm="1">
        <f t="array" ref="BT39">_xlfn.IFS(AND($R39&lt;&gt;"",V39&lt;&gt;""),ABS($R39-V39),AND($R39="",V39=""),"",OR($R39&lt;&gt;"",V39&lt;&gt;""),"-")</f>
        <v>#N/A</v>
      </c>
      <c r="BU39" s="120" t="e" cm="1">
        <f t="array" ref="BU39">_xlfn.IFS(AND($R39&lt;&gt;"",W39&lt;&gt;""),ABS($R39-W39),AND($R39="",W39=""),"",OR($R39&lt;&gt;"",W39&lt;&gt;""),"-")</f>
        <v>#N/A</v>
      </c>
      <c r="BV39" s="120" t="e" cm="1">
        <f t="array" ref="BV39">_xlfn.IFS(AND($R39&lt;&gt;"",X39&lt;&gt;""),ABS($R39-X39),AND($R39="",X39=""),"",OR($R39&lt;&gt;"",X39&lt;&gt;""),"-")</f>
        <v>#N/A</v>
      </c>
      <c r="BW39" s="120" t="e" cm="1">
        <f t="array" ref="BW39">_xlfn.IFS(AND($R39&lt;&gt;"",Y39&lt;&gt;""),ABS($R39-Y39),AND($R39="",Y39=""),"",OR($R39&lt;&gt;"",Y39&lt;&gt;""),"-")</f>
        <v>#N/A</v>
      </c>
      <c r="BX39" s="120" t="e" cm="1">
        <f t="array" ref="BX39">_xlfn.IFS(AND($R39&lt;&gt;"",Z39&lt;&gt;""),ABS($R39-Z39),AND($R39="",Z39=""),"",OR($R39&lt;&gt;"",Z39&lt;&gt;""),"-")</f>
        <v>#N/A</v>
      </c>
      <c r="BY39" s="121" t="e" cm="1">
        <f t="array" ref="BY39">_xlfn.IFS(AND($S39&lt;&gt;"",T39&lt;&gt;""),ABS($S39-T39),AND($S39="",T39=""),"",OR($S39&lt;&gt;"",T39&lt;&gt;""),"-")</f>
        <v>#N/A</v>
      </c>
      <c r="BZ39" s="120" t="e" cm="1">
        <f t="array" ref="BZ39">_xlfn.IFS(AND($S39&lt;&gt;"",U39&lt;&gt;""),ABS($S39-U39),AND($S39="",U39=""),"",OR($S39&lt;&gt;"",U39&lt;&gt;""),"-")</f>
        <v>#N/A</v>
      </c>
      <c r="CA39" s="120" t="e" cm="1">
        <f t="array" ref="CA39">_xlfn.IFS(AND($S39&lt;&gt;"",V39&lt;&gt;""),ABS($S39-V39),AND($S39="",V39=""),"",OR($S39&lt;&gt;"",V39&lt;&gt;""),"-")</f>
        <v>#N/A</v>
      </c>
      <c r="CB39" s="120" t="e" cm="1">
        <f t="array" ref="CB39">_xlfn.IFS(AND($S39&lt;&gt;"",W39&lt;&gt;""),ABS($S39-W39),AND($S39="",W39=""),"",OR($S39&lt;&gt;"",W39&lt;&gt;""),"-")</f>
        <v>#N/A</v>
      </c>
      <c r="CC39" s="120" t="e" cm="1">
        <f t="array" ref="CC39">_xlfn.IFS(AND($S39&lt;&gt;"",X39&lt;&gt;""),ABS($S39-X39),AND($S39="",X39=""),"",OR($S39&lt;&gt;"",X39&lt;&gt;""),"-")</f>
        <v>#N/A</v>
      </c>
      <c r="CD39" s="120" t="e" cm="1">
        <f t="array" ref="CD39">_xlfn.IFS(AND($S39&lt;&gt;"",Y39&lt;&gt;""),ABS($S39-Y39),AND($S39="",Y39=""),"",OR($S39&lt;&gt;"",Y39&lt;&gt;""),"-")</f>
        <v>#N/A</v>
      </c>
      <c r="CE39" s="120" t="e" cm="1">
        <f t="array" ref="CE39">_xlfn.IFS(AND($S39&lt;&gt;"",Z39&lt;&gt;""),ABS($S39-Z39),AND($S39="",Z39=""),"",OR($S39&lt;&gt;"",Z39&lt;&gt;""),"-")</f>
        <v>#N/A</v>
      </c>
      <c r="CF39" s="121" t="e" cm="1">
        <f t="array" ref="CF39">_xlfn.IFS(AND($T39&lt;&gt;"",U39&lt;&gt;""),ABS($T39-U39),AND($T39="",U39=""),"",OR($T39&lt;&gt;"",U39&lt;&gt;""),"-")</f>
        <v>#N/A</v>
      </c>
      <c r="CG39" s="120" t="e" cm="1">
        <f t="array" ref="CG39">_xlfn.IFS(AND($T39&lt;&gt;"",V39&lt;&gt;""),ABS($T39-V39),AND($T39="",V39=""),"",OR($T39&lt;&gt;"",V39&lt;&gt;""),"-")</f>
        <v>#N/A</v>
      </c>
      <c r="CH39" s="120" t="e" cm="1">
        <f t="array" ref="CH39">_xlfn.IFS(AND($T39&lt;&gt;"",W39&lt;&gt;""),ABS($T39-W39),AND($T39="",W39=""),"",OR($T39&lt;&gt;"",W39&lt;&gt;""),"-")</f>
        <v>#N/A</v>
      </c>
      <c r="CI39" s="120" t="e" cm="1">
        <f t="array" ref="CI39">_xlfn.IFS(AND($T39&lt;&gt;"",X39&lt;&gt;""),ABS($T39-X39),AND($T39="",X39=""),"",OR($T39&lt;&gt;"",X39&lt;&gt;""),"-")</f>
        <v>#N/A</v>
      </c>
      <c r="CJ39" s="120" t="e" cm="1">
        <f t="array" ref="CJ39">_xlfn.IFS(AND($T39&lt;&gt;"",Y39&lt;&gt;""),ABS($T39-Y39),AND($T39="",Y39=""),"",OR($T39&lt;&gt;"",Y39&lt;&gt;""),"-")</f>
        <v>#N/A</v>
      </c>
      <c r="CK39" s="120" t="e" cm="1">
        <f t="array" ref="CK39">_xlfn.IFS(AND($T39&lt;&gt;"",Z39&lt;&gt;""),ABS($T39-Z39),AND($T39="",Z39=""),"",OR($T39&lt;&gt;"",Z39&lt;&gt;""),"-")</f>
        <v>#N/A</v>
      </c>
      <c r="CL39" s="121" t="e" cm="1">
        <f t="array" ref="CL39">_xlfn.IFS(AND($U39&lt;&gt;"",V39&lt;&gt;""),ABS($U39-V39),AND($U39="",V39=""),"",OR($U39&lt;&gt;"",V39&lt;&gt;""),"-")</f>
        <v>#N/A</v>
      </c>
      <c r="CM39" s="120" t="e" cm="1">
        <f t="array" ref="CM39">_xlfn.IFS(AND($U39&lt;&gt;"",W39&lt;&gt;""),ABS($U39-W39),AND($U39="",W39=""),"",OR($U39&lt;&gt;"",W39&lt;&gt;""),"-")</f>
        <v>#N/A</v>
      </c>
      <c r="CN39" s="120" t="e" cm="1">
        <f t="array" ref="CN39">_xlfn.IFS(AND($U39&lt;&gt;"",X39&lt;&gt;""),ABS($U39-X39),AND($U39="",X39=""),"",OR($U39&lt;&gt;"",X39&lt;&gt;""),"-")</f>
        <v>#N/A</v>
      </c>
      <c r="CO39" s="120" t="e" cm="1">
        <f t="array" ref="CO39">_xlfn.IFS(AND($U39&lt;&gt;"",Y39&lt;&gt;""),ABS($U39-Y39),AND($U39="",Y39=""),"",OR($U39&lt;&gt;"",Y39&lt;&gt;""),"-")</f>
        <v>#N/A</v>
      </c>
      <c r="CP39" s="120" t="e" cm="1">
        <f t="array" ref="CP39">_xlfn.IFS(AND($U39&lt;&gt;"",Z39&lt;&gt;""),ABS($U39-Z39),AND($U39="",Z39=""),"",OR($U39&lt;&gt;"",Z39&lt;&gt;""),"-")</f>
        <v>#N/A</v>
      </c>
      <c r="CQ39" s="121" t="e" cm="1">
        <f t="array" ref="CQ39">_xlfn.IFS(AND($V39&lt;&gt;"",W39&lt;&gt;""),ABS($V39-W39),AND($V39="",W39=""),"",OR($V39&lt;&gt;"",W39&lt;&gt;""),"-")</f>
        <v>#N/A</v>
      </c>
      <c r="CR39" s="120" t="e" cm="1">
        <f t="array" ref="CR39">_xlfn.IFS(AND($V39&lt;&gt;"",X39&lt;&gt;""),ABS($V39-X39),AND($V39="",X39=""),"",OR($V39&lt;&gt;"",X39&lt;&gt;""),"-")</f>
        <v>#N/A</v>
      </c>
      <c r="CS39" s="120" t="e" cm="1">
        <f t="array" ref="CS39">_xlfn.IFS(AND($V39&lt;&gt;"",Y39&lt;&gt;""),ABS($V39-Y39),AND($V39="",Y39=""),"",OR($V39&lt;&gt;"",Y39&lt;&gt;""),"-")</f>
        <v>#N/A</v>
      </c>
      <c r="CT39" s="120" t="e" cm="1">
        <f t="array" ref="CT39">_xlfn.IFS(AND($V39&lt;&gt;"",Z39&lt;&gt;""),ABS($V39-Z39),AND($V39="",Z39=""),"",OR($V39&lt;&gt;"",Z39&lt;&gt;""),"-")</f>
        <v>#N/A</v>
      </c>
      <c r="CU39" s="121" t="e" cm="1">
        <f t="array" ref="CU39">_xlfn.IFS(AND($W39&lt;&gt;"",X39&lt;&gt;""),ABS($W39-X39),AND($W39="",X39=""),"",OR($W39&lt;&gt;"",X39&lt;&gt;""),"-")</f>
        <v>#N/A</v>
      </c>
      <c r="CV39" s="120" t="e" cm="1">
        <f t="array" ref="CV39">_xlfn.IFS(AND($W39&lt;&gt;"",Y39&lt;&gt;""),ABS($W39-Y39),AND($W39="",Y39=""),"",OR($W39&lt;&gt;"",Y39&lt;&gt;""),"-")</f>
        <v>#N/A</v>
      </c>
      <c r="CW39" s="120" t="e" cm="1">
        <f t="array" ref="CW39">_xlfn.IFS(AND($W39&lt;&gt;"",Z39&lt;&gt;""),ABS($W39-Z39),AND($W39="",Z39=""),"",OR($W39&lt;&gt;"",Z39&lt;&gt;""),"-")</f>
        <v>#N/A</v>
      </c>
      <c r="CX39" s="121" t="e" cm="1">
        <f t="array" ref="CX39">_xlfn.IFS(AND($X39&lt;&gt;"",Y39&lt;&gt;""),ABS($X39-Y39),AND($X39="",Y39=""),"",OR($X39&lt;&gt;"",Y39&lt;&gt;""),"-")</f>
        <v>#N/A</v>
      </c>
      <c r="CY39" s="120" t="e" cm="1">
        <f t="array" ref="CY39">_xlfn.IFS(AND($X39&lt;&gt;"",Z39&lt;&gt;""),ABS($X39-Z39),AND($X39="",Z39=""),"",OR($X39&lt;&gt;"",Z39&lt;&gt;""),"-")</f>
        <v>#N/A</v>
      </c>
      <c r="CZ39" s="121" t="e" cm="1">
        <f t="array" ref="CZ39">_xlfn.IFS(AND($Y39&lt;&gt;"",Z39&lt;&gt;""),ABS($Y39-Z39),AND($Y39="",Z39=""),"",OR($Y39&lt;&gt;"",Z39&lt;&gt;""),"-")</f>
        <v>#N/A</v>
      </c>
    </row>
    <row r="40" spans="1:104" x14ac:dyDescent="0.2">
      <c r="A40" s="260" t="s">
        <v>39</v>
      </c>
      <c r="B40" s="259" t="e">
        <f>VLOOKUP($A40,Merged_couplings!$B:$BU,MATCH(B$1,Merged_couplings!$B$1:$BU$1,0),FALSE)</f>
        <v>#N/A</v>
      </c>
      <c r="C40" s="258" t="e">
        <f>VLOOKUP($A40,Merged_couplings!$B:$BU,MATCH(C$1,Merged_couplings!$B$1:$BU$1,0),FALSE)</f>
        <v>#N/A</v>
      </c>
      <c r="D40" s="258" t="e">
        <f>VLOOKUP($A40,Merged_couplings!$B:$BU,MATCH(D$1,Merged_couplings!$B$1:$BU$1,0),FALSE)</f>
        <v>#N/A</v>
      </c>
      <c r="E40" s="258" t="e">
        <f>VLOOKUP($A40,Merged_couplings!$B:$BU,MATCH(E$1,Merged_couplings!$B$1:$BU$1,0),FALSE)</f>
        <v>#N/A</v>
      </c>
      <c r="F40" s="258" t="e">
        <f>VLOOKUP($A40,Merged_couplings!$B:$BU,MATCH(F$1,Merged_couplings!$B$1:$BU$1,0),FALSE)</f>
        <v>#N/A</v>
      </c>
      <c r="G40" s="258" t="e">
        <f>VLOOKUP($A40,Merged_couplings!$B:$BU,MATCH(G$1,Merged_couplings!$B$1:$BU$1,0),FALSE)</f>
        <v>#N/A</v>
      </c>
      <c r="H40" s="258" t="e">
        <f>VLOOKUP($A40,Merged_couplings!$B:$BU,MATCH(H$1,Merged_couplings!$B$1:$BU$1,0),FALSE)</f>
        <v>#N/A</v>
      </c>
      <c r="I40" s="258" t="e">
        <f>VLOOKUP($A40,Merged_couplings!$B:$BU,MATCH(I$1,Merged_couplings!$B$1:$BU$1,0),FALSE)</f>
        <v>#N/A</v>
      </c>
      <c r="J40" s="258" t="e">
        <f>VLOOKUP($A40,Merged_couplings!$B:$BU,MATCH(J$1,Merged_couplings!$B$1:$BU$1,0),FALSE)</f>
        <v>#N/A</v>
      </c>
      <c r="K40" s="258" t="e">
        <f>VLOOKUP($A40,Merged_couplings!$B:$BU,MATCH(K$1,Merged_couplings!$B$1:$BU$1,0),FALSE)</f>
        <v>#N/A</v>
      </c>
      <c r="L40" s="258" t="e">
        <f>VLOOKUP($A40,Merged_couplings!$B:$BU,MATCH(L$1,Merged_couplings!$B$1:$BU$1,0),FALSE)</f>
        <v>#N/A</v>
      </c>
      <c r="M40" s="258" t="e">
        <f>VLOOKUP($A40,Merged_couplings!$B:$BU,MATCH(M$1,Merged_couplings!$B$1:$BU$1,0),FALSE)</f>
        <v>#N/A</v>
      </c>
      <c r="N40" s="121" t="e">
        <f>IF(OR(B40="BIG",B40="BI-",B40="B-G"),VLOOKUP($A40,Merged_couplings!$B:$BU,MATCH(N$1,Merged_couplings!$B$1:$BU$1,0),FALSE),"")</f>
        <v>#N/A</v>
      </c>
      <c r="P40" s="120" t="e">
        <f>IF(OR(C40="BIG",C40="BI-",C40="B-G"),VLOOKUP($A40,Merged_couplings!$B:$BU,MATCH(P$1,Merged_couplings!$B$1:$BU$1,0),FALSE),"")</f>
        <v>#N/A</v>
      </c>
      <c r="Q40" s="120" t="e">
        <f>IF(OR(D40="BIG",D40="BI-",D40="B-G"),VLOOKUP($A40,Merged_couplings!$B:$BU,MATCH(Q$1,Merged_couplings!$B$1:$BU$1,0),FALSE),"")</f>
        <v>#N/A</v>
      </c>
      <c r="R40" s="120" t="e">
        <f>IF(OR(E40="BIG",E40="BI-",E40="B-G"),VLOOKUP($A40,Merged_couplings!$B:$BU,MATCH(R$1,Merged_couplings!$B$1:$BU$1,0),FALSE),"")</f>
        <v>#N/A</v>
      </c>
      <c r="S40" s="120" t="e">
        <f>IF(OR(F40="BIG",F40="BI-",F40="B-G"),VLOOKUP($A40,Merged_couplings!$B:$BU,MATCH(S$1,Merged_couplings!$B$1:$BU$1,0),FALSE),"")</f>
        <v>#N/A</v>
      </c>
      <c r="T40" s="120" t="e">
        <f>IF(OR(G40="BIG",G40="BI-",G40="B-G"),VLOOKUP($A40,Merged_couplings!$B:$BU,MATCH(T$1,Merged_couplings!$B$1:$BU$1,0),FALSE),"")</f>
        <v>#N/A</v>
      </c>
      <c r="U40" s="120" t="e">
        <f>IF(OR(H40="BIG",H40="BI-",H40="B-G"),VLOOKUP($A40,Merged_couplings!$B:$BU,MATCH(U$1,Merged_couplings!$B$1:$BU$1,0),FALSE),"")</f>
        <v>#N/A</v>
      </c>
      <c r="V40" s="120" t="e">
        <f>IF(OR(I40="BIG",I40="BI-",I40="B-G"),VLOOKUP($A40,Merged_couplings!$B:$BU,MATCH(V$1,Merged_couplings!$B$1:$BU$1,0),FALSE),"")</f>
        <v>#N/A</v>
      </c>
      <c r="W40" s="120" t="e">
        <f>IF(OR(J40="BIG",J40="BI-",J40="B-G"),VLOOKUP($A40,Merged_couplings!$B:$BU,MATCH(W$1,Merged_couplings!$B$1:$BU$1,0),FALSE),"")</f>
        <v>#N/A</v>
      </c>
      <c r="X40" s="120" t="e">
        <f>IF(OR(K40="BIG",K40="BI-",K40="B-G"),VLOOKUP($A40,Merged_couplings!$B:$BU,MATCH(X$1,Merged_couplings!$B$1:$BU$1,0),FALSE),"")</f>
        <v>#N/A</v>
      </c>
      <c r="Y40" s="120" t="e">
        <f>IF(OR(L40="BIG",L40="BI-",L40="B-G"),VLOOKUP($A40,Merged_couplings!$B:$BU,MATCH(Y$1,Merged_couplings!$B$1:$BU$1,0),FALSE),"")</f>
        <v>#N/A</v>
      </c>
      <c r="Z40" s="120" t="e">
        <f>IF(OR(M40="BIG",M40="BI-",M40="B-G"),VLOOKUP($A40,Merged_couplings!$B:$BU,MATCH(Z$1,Merged_couplings!$B$1:$BU$1,0),FALSE),"")</f>
        <v>#N/A</v>
      </c>
      <c r="AA40" s="123"/>
      <c r="AB40" s="340" t="e" cm="1">
        <f t="array" ref="AB40">_xlfn.IFS(AND($N40&lt;&gt;"",P40&lt;&gt;""),ABS($N40-P40),AND($N40="",P40=""),"",OR($N40&lt;&gt;"",P40&lt;&gt;""),"-")</f>
        <v>#N/A</v>
      </c>
      <c r="AC40" s="122" t="e" cm="1">
        <f t="array" ref="AC40">_xlfn.IFS(AND($N40&lt;&gt;"",Q40&lt;&gt;""),ABS($N40-Q40),AND($N40="",Q40=""),"",OR($N40&lt;&gt;"",Q40&lt;&gt;""),"-")</f>
        <v>#N/A</v>
      </c>
      <c r="AD40" s="122" t="e" cm="1">
        <f t="array" ref="AD40">_xlfn.IFS(AND($N40&lt;&gt;"",R40&lt;&gt;""),ABS($N40-R40),AND($N40="",R40=""),"",OR($N40&lt;&gt;"",R40&lt;&gt;""),"-")</f>
        <v>#N/A</v>
      </c>
      <c r="AE40" s="122" t="e" cm="1">
        <f t="array" ref="AE40">_xlfn.IFS(AND($N40&lt;&gt;"",S40&lt;&gt;""),ABS($N40-S40),AND($N40="",S40=""),"",OR($N40&lt;&gt;"",S40&lt;&gt;""),"-")</f>
        <v>#N/A</v>
      </c>
      <c r="AF40" s="122" t="e" cm="1">
        <f t="array" ref="AF40">_xlfn.IFS(AND($N40&lt;&gt;"",T40&lt;&gt;""),ABS($N40-T40),AND($N40="",T40=""),"",OR($N40&lt;&gt;"",T40&lt;&gt;""),"-")</f>
        <v>#N/A</v>
      </c>
      <c r="AG40" s="122" t="e" cm="1">
        <f t="array" ref="AG40">_xlfn.IFS(AND($N40&lt;&gt;"",U40&lt;&gt;""),ABS($N40-U40),AND($N40="",U40=""),"",OR($N40&lt;&gt;"",U40&lt;&gt;""),"-")</f>
        <v>#N/A</v>
      </c>
      <c r="AH40" s="122" t="e" cm="1">
        <f t="array" ref="AH40">_xlfn.IFS(AND($N40&lt;&gt;"",V40&lt;&gt;""),ABS($N40-V40),AND($N40="",V40=""),"",OR($N40&lt;&gt;"",V40&lt;&gt;""),"-")</f>
        <v>#N/A</v>
      </c>
      <c r="AI40" s="122" t="e" cm="1">
        <f t="array" ref="AI40">_xlfn.IFS(AND($N40&lt;&gt;"",W40&lt;&gt;""),ABS($N40-W40),AND($N40="",W40=""),"",OR($N40&lt;&gt;"",W40&lt;&gt;""),"-")</f>
        <v>#N/A</v>
      </c>
      <c r="AJ40" s="122" t="e" cm="1">
        <f t="array" ref="AJ40">_xlfn.IFS(AND($N40&lt;&gt;"",X40&lt;&gt;""),ABS($N40-X40),AND($N40="",X40=""),"",OR($N40&lt;&gt;"",X40&lt;&gt;""),"-")</f>
        <v>#N/A</v>
      </c>
      <c r="AK40" s="122" t="e" cm="1">
        <f t="array" ref="AK40">_xlfn.IFS(AND($N40&lt;&gt;"",Y40&lt;&gt;""),ABS($N40-Y40),AND($N40="",Y40=""),"",OR($N40&lt;&gt;"",Y40&lt;&gt;""),"-")</f>
        <v>#N/A</v>
      </c>
      <c r="AL40" s="122" t="e" cm="1">
        <f t="array" ref="AL40">_xlfn.IFS(AND($N40&lt;&gt;"",Z40&lt;&gt;""),ABS($N40-Z40),AND($N40="",Z40=""),"",OR($N40&lt;&gt;"",Z40&lt;&gt;""),"-")</f>
        <v>#N/A</v>
      </c>
      <c r="AM40" s="340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1" t="e" cm="1">
        <f t="array" ref="AX40">_xlfn.IFS(AND($P40&lt;&gt;"",Q40&lt;&gt;""),ABS($P40-Q40),AND($P40="",Q40=""),"",OR($P40&lt;&gt;"",Q40&lt;&gt;""),"-")</f>
        <v>#N/A</v>
      </c>
      <c r="AY40" s="120" t="e" cm="1">
        <f t="array" ref="AY40">_xlfn.IFS(AND($P40&lt;&gt;"",R40&lt;&gt;""),ABS($P40-R40),AND($P40="",R40=""),"",OR($P40&lt;&gt;"",R40&lt;&gt;""),"-")</f>
        <v>#N/A</v>
      </c>
      <c r="AZ40" s="120" t="e" cm="1">
        <f t="array" ref="AZ40">_xlfn.IFS(AND($P40&lt;&gt;"",S40&lt;&gt;""),ABS($P40-S40),AND($P40="",S40=""),"",OR($P40&lt;&gt;"",S40&lt;&gt;""),"-")</f>
        <v>#N/A</v>
      </c>
      <c r="BA40" s="120" t="e" cm="1">
        <f t="array" ref="BA40">_xlfn.IFS(AND($P40&lt;&gt;"",T40&lt;&gt;""),ABS($P40-T40),AND($P40="",T40=""),"",OR($P40&lt;&gt;"",T40&lt;&gt;""),"-")</f>
        <v>#N/A</v>
      </c>
      <c r="BB40" s="120" t="e" cm="1">
        <f t="array" ref="BB40">_xlfn.IFS(AND($P40&lt;&gt;"",U40&lt;&gt;""),ABS($P40-U40),AND($P40="",U40=""),"",OR($P40&lt;&gt;"",U40&lt;&gt;""),"-")</f>
        <v>#N/A</v>
      </c>
      <c r="BC40" s="120" t="e" cm="1">
        <f t="array" ref="BC40">_xlfn.IFS(AND($P40&lt;&gt;"",V40&lt;&gt;""),ABS($P40-V40),AND($P40="",V40=""),"",OR($P40&lt;&gt;"",V40&lt;&gt;""),"-")</f>
        <v>#N/A</v>
      </c>
      <c r="BD40" s="120" t="e" cm="1">
        <f t="array" ref="BD40">_xlfn.IFS(AND($P40&lt;&gt;"",W40&lt;&gt;""),ABS($P40-W40),AND($P40="",W40=""),"",OR($P40&lt;&gt;"",W40&lt;&gt;""),"-")</f>
        <v>#N/A</v>
      </c>
      <c r="BE40" s="120" t="e" cm="1">
        <f t="array" ref="BE40">_xlfn.IFS(AND($P40&lt;&gt;"",X40&lt;&gt;""),ABS($P40-X40),AND($P40="",X40=""),"",OR($P40&lt;&gt;"",X40&lt;&gt;""),"-")</f>
        <v>#N/A</v>
      </c>
      <c r="BF40" s="120" t="e" cm="1">
        <f t="array" ref="BF40">_xlfn.IFS(AND($P40&lt;&gt;"",Y40&lt;&gt;""),ABS($P40-Y40),AND($P40="",Y40=""),"",OR($P40&lt;&gt;"",Y40&lt;&gt;""),"-")</f>
        <v>#N/A</v>
      </c>
      <c r="BG40" s="120" t="e" cm="1">
        <f t="array" ref="BG40">_xlfn.IFS(AND($P40&lt;&gt;"",Z40&lt;&gt;""),ABS($P40-Z40),AND($P40="",Z40=""),"",OR($P40&lt;&gt;"",Z40&lt;&gt;""),"-")</f>
        <v>#N/A</v>
      </c>
      <c r="BH40" s="121" t="e" cm="1">
        <f t="array" ref="BH40">_xlfn.IFS(AND($Q40&lt;&gt;"",R40&lt;&gt;""),ABS($Q40-R40),AND($Q40="",R40=""),"",OR($Q40&lt;&gt;"",R40&lt;&gt;""),"-")</f>
        <v>#N/A</v>
      </c>
      <c r="BI40" s="120" t="e" cm="1">
        <f t="array" ref="BI40">_xlfn.IFS(AND($Q40&lt;&gt;"",S40&lt;&gt;""),ABS($Q40-S40),AND($Q40="",S40=""),"",OR($Q40&lt;&gt;"",S40&lt;&gt;""),"-")</f>
        <v>#N/A</v>
      </c>
      <c r="BJ40" s="120" t="e" cm="1">
        <f t="array" ref="BJ40">_xlfn.IFS(AND($Q40&lt;&gt;"",T40&lt;&gt;""),ABS($Q40-T40),AND($Q40="",T40=""),"",OR($Q40&lt;&gt;"",T40&lt;&gt;""),"-")</f>
        <v>#N/A</v>
      </c>
      <c r="BK40" s="120" t="e" cm="1">
        <f t="array" ref="BK40">_xlfn.IFS(AND($Q40&lt;&gt;"",U40&lt;&gt;""),ABS($Q40-U40),AND($Q40="",U40=""),"",OR($Q40&lt;&gt;"",U40&lt;&gt;""),"-")</f>
        <v>#N/A</v>
      </c>
      <c r="BL40" s="120" t="e" cm="1">
        <f t="array" ref="BL40">_xlfn.IFS(AND($Q40&lt;&gt;"",V40&lt;&gt;""),ABS($Q40-V40),AND($Q40="",V40=""),"",OR($Q40&lt;&gt;"",V40&lt;&gt;""),"-")</f>
        <v>#N/A</v>
      </c>
      <c r="BM40" s="120" t="e" cm="1">
        <f t="array" ref="BM40">_xlfn.IFS(AND($Q40&lt;&gt;"",W40&lt;&gt;""),ABS($Q40-W40),AND($Q40="",W40=""),"",OR($Q40&lt;&gt;"",W40&lt;&gt;""),"-")</f>
        <v>#N/A</v>
      </c>
      <c r="BN40" s="120" t="e" cm="1">
        <f t="array" ref="BN40">_xlfn.IFS(AND($Q40&lt;&gt;"",X40&lt;&gt;""),ABS($Q40-X40),AND($Q40="",X40=""),"",OR($Q40&lt;&gt;"",X40&lt;&gt;""),"-")</f>
        <v>#N/A</v>
      </c>
      <c r="BO40" s="120" t="e" cm="1">
        <f t="array" ref="BO40">_xlfn.IFS(AND($Q40&lt;&gt;"",Y40&lt;&gt;""),ABS($Q40-Y40),AND($Q40="",Y40=""),"",OR($Q40&lt;&gt;"",Y40&lt;&gt;""),"-")</f>
        <v>#N/A</v>
      </c>
      <c r="BP40" s="120" t="e" cm="1">
        <f t="array" ref="BP40">_xlfn.IFS(AND($Q40&lt;&gt;"",Z40&lt;&gt;""),ABS($Q40-Z40),AND($Q40="",Z40=""),"",OR($Q40&lt;&gt;"",Z40&lt;&gt;""),"-")</f>
        <v>#N/A</v>
      </c>
      <c r="BQ40" s="121" t="e" cm="1">
        <f t="array" ref="BQ40">_xlfn.IFS(AND($R40&lt;&gt;"",S40&lt;&gt;""),ABS($R40-S40),AND($R40="",S40=""),"",OR($R40&lt;&gt;"",S40&lt;&gt;""),"-")</f>
        <v>#N/A</v>
      </c>
      <c r="BR40" s="120" t="e" cm="1">
        <f t="array" ref="BR40">_xlfn.IFS(AND($R40&lt;&gt;"",T40&lt;&gt;""),ABS($R40-T40),AND($R40="",T40=""),"",OR($R40&lt;&gt;"",T40&lt;&gt;""),"-")</f>
        <v>#N/A</v>
      </c>
      <c r="BS40" s="120" t="e" cm="1">
        <f t="array" ref="BS40">_xlfn.IFS(AND($R40&lt;&gt;"",U40&lt;&gt;""),ABS($R40-U40),AND($R40="",U40=""),"",OR($R40&lt;&gt;"",U40&lt;&gt;""),"-")</f>
        <v>#N/A</v>
      </c>
      <c r="BT40" s="120" t="e" cm="1">
        <f t="array" ref="BT40">_xlfn.IFS(AND($R40&lt;&gt;"",V40&lt;&gt;""),ABS($R40-V40),AND($R40="",V40=""),"",OR($R40&lt;&gt;"",V40&lt;&gt;""),"-")</f>
        <v>#N/A</v>
      </c>
      <c r="BU40" s="120" t="e" cm="1">
        <f t="array" ref="BU40">_xlfn.IFS(AND($R40&lt;&gt;"",W40&lt;&gt;""),ABS($R40-W40),AND($R40="",W40=""),"",OR($R40&lt;&gt;"",W40&lt;&gt;""),"-")</f>
        <v>#N/A</v>
      </c>
      <c r="BV40" s="120" t="e" cm="1">
        <f t="array" ref="BV40">_xlfn.IFS(AND($R40&lt;&gt;"",X40&lt;&gt;""),ABS($R40-X40),AND($R40="",X40=""),"",OR($R40&lt;&gt;"",X40&lt;&gt;""),"-")</f>
        <v>#N/A</v>
      </c>
      <c r="BW40" s="120" t="e" cm="1">
        <f t="array" ref="BW40">_xlfn.IFS(AND($R40&lt;&gt;"",Y40&lt;&gt;""),ABS($R40-Y40),AND($R40="",Y40=""),"",OR($R40&lt;&gt;"",Y40&lt;&gt;""),"-")</f>
        <v>#N/A</v>
      </c>
      <c r="BX40" s="120" t="e" cm="1">
        <f t="array" ref="BX40">_xlfn.IFS(AND($R40&lt;&gt;"",Z40&lt;&gt;""),ABS($R40-Z40),AND($R40="",Z40=""),"",OR($R40&lt;&gt;"",Z40&lt;&gt;""),"-")</f>
        <v>#N/A</v>
      </c>
      <c r="BY40" s="121" t="e" cm="1">
        <f t="array" ref="BY40">_xlfn.IFS(AND($S40&lt;&gt;"",T40&lt;&gt;""),ABS($S40-T40),AND($S40="",T40=""),"",OR($S40&lt;&gt;"",T40&lt;&gt;""),"-")</f>
        <v>#N/A</v>
      </c>
      <c r="BZ40" s="120" t="e" cm="1">
        <f t="array" ref="BZ40">_xlfn.IFS(AND($S40&lt;&gt;"",U40&lt;&gt;""),ABS($S40-U40),AND($S40="",U40=""),"",OR($S40&lt;&gt;"",U40&lt;&gt;""),"-")</f>
        <v>#N/A</v>
      </c>
      <c r="CA40" s="120" t="e" cm="1">
        <f t="array" ref="CA40">_xlfn.IFS(AND($S40&lt;&gt;"",V40&lt;&gt;""),ABS($S40-V40),AND($S40="",V40=""),"",OR($S40&lt;&gt;"",V40&lt;&gt;""),"-")</f>
        <v>#N/A</v>
      </c>
      <c r="CB40" s="120" t="e" cm="1">
        <f t="array" ref="CB40">_xlfn.IFS(AND($S40&lt;&gt;"",W40&lt;&gt;""),ABS($S40-W40),AND($S40="",W40=""),"",OR($S40&lt;&gt;"",W40&lt;&gt;""),"-")</f>
        <v>#N/A</v>
      </c>
      <c r="CC40" s="120" t="e" cm="1">
        <f t="array" ref="CC40">_xlfn.IFS(AND($S40&lt;&gt;"",X40&lt;&gt;""),ABS($S40-X40),AND($S40="",X40=""),"",OR($S40&lt;&gt;"",X40&lt;&gt;""),"-")</f>
        <v>#N/A</v>
      </c>
      <c r="CD40" s="120" t="e" cm="1">
        <f t="array" ref="CD40">_xlfn.IFS(AND($S40&lt;&gt;"",Y40&lt;&gt;""),ABS($S40-Y40),AND($S40="",Y40=""),"",OR($S40&lt;&gt;"",Y40&lt;&gt;""),"-")</f>
        <v>#N/A</v>
      </c>
      <c r="CE40" s="120" t="e" cm="1">
        <f t="array" ref="CE40">_xlfn.IFS(AND($S40&lt;&gt;"",Z40&lt;&gt;""),ABS($S40-Z40),AND($S40="",Z40=""),"",OR($S40&lt;&gt;"",Z40&lt;&gt;""),"-")</f>
        <v>#N/A</v>
      </c>
      <c r="CF40" s="121" t="e" cm="1">
        <f t="array" ref="CF40">_xlfn.IFS(AND($T40&lt;&gt;"",U40&lt;&gt;""),ABS($T40-U40),AND($T40="",U40=""),"",OR($T40&lt;&gt;"",U40&lt;&gt;""),"-")</f>
        <v>#N/A</v>
      </c>
      <c r="CG40" s="120" t="e" cm="1">
        <f t="array" ref="CG40">_xlfn.IFS(AND($T40&lt;&gt;"",V40&lt;&gt;""),ABS($T40-V40),AND($T40="",V40=""),"",OR($T40&lt;&gt;"",V40&lt;&gt;""),"-")</f>
        <v>#N/A</v>
      </c>
      <c r="CH40" s="120" t="e" cm="1">
        <f t="array" ref="CH40">_xlfn.IFS(AND($T40&lt;&gt;"",W40&lt;&gt;""),ABS($T40-W40),AND($T40="",W40=""),"",OR($T40&lt;&gt;"",W40&lt;&gt;""),"-")</f>
        <v>#N/A</v>
      </c>
      <c r="CI40" s="120" t="e" cm="1">
        <f t="array" ref="CI40">_xlfn.IFS(AND($T40&lt;&gt;"",X40&lt;&gt;""),ABS($T40-X40),AND($T40="",X40=""),"",OR($T40&lt;&gt;"",X40&lt;&gt;""),"-")</f>
        <v>#N/A</v>
      </c>
      <c r="CJ40" s="120" t="e" cm="1">
        <f t="array" ref="CJ40">_xlfn.IFS(AND($T40&lt;&gt;"",Y40&lt;&gt;""),ABS($T40-Y40),AND($T40="",Y40=""),"",OR($T40&lt;&gt;"",Y40&lt;&gt;""),"-")</f>
        <v>#N/A</v>
      </c>
      <c r="CK40" s="120" t="e" cm="1">
        <f t="array" ref="CK40">_xlfn.IFS(AND($T40&lt;&gt;"",Z40&lt;&gt;""),ABS($T40-Z40),AND($T40="",Z40=""),"",OR($T40&lt;&gt;"",Z40&lt;&gt;""),"-")</f>
        <v>#N/A</v>
      </c>
      <c r="CL40" s="121" t="e" cm="1">
        <f t="array" ref="CL40">_xlfn.IFS(AND($U40&lt;&gt;"",V40&lt;&gt;""),ABS($U40-V40),AND($U40="",V40=""),"",OR($U40&lt;&gt;"",V40&lt;&gt;""),"-")</f>
        <v>#N/A</v>
      </c>
      <c r="CM40" s="120" t="e" cm="1">
        <f t="array" ref="CM40">_xlfn.IFS(AND($U40&lt;&gt;"",W40&lt;&gt;""),ABS($U40-W40),AND($U40="",W40=""),"",OR($U40&lt;&gt;"",W40&lt;&gt;""),"-")</f>
        <v>#N/A</v>
      </c>
      <c r="CN40" s="120" t="e" cm="1">
        <f t="array" ref="CN40">_xlfn.IFS(AND($U40&lt;&gt;"",X40&lt;&gt;""),ABS($U40-X40),AND($U40="",X40=""),"",OR($U40&lt;&gt;"",X40&lt;&gt;""),"-")</f>
        <v>#N/A</v>
      </c>
      <c r="CO40" s="120" t="e" cm="1">
        <f t="array" ref="CO40">_xlfn.IFS(AND($U40&lt;&gt;"",Y40&lt;&gt;""),ABS($U40-Y40),AND($U40="",Y40=""),"",OR($U40&lt;&gt;"",Y40&lt;&gt;""),"-")</f>
        <v>#N/A</v>
      </c>
      <c r="CP40" s="120" t="e" cm="1">
        <f t="array" ref="CP40">_xlfn.IFS(AND($U40&lt;&gt;"",Z40&lt;&gt;""),ABS($U40-Z40),AND($U40="",Z40=""),"",OR($U40&lt;&gt;"",Z40&lt;&gt;""),"-")</f>
        <v>#N/A</v>
      </c>
      <c r="CQ40" s="121" t="e" cm="1">
        <f t="array" ref="CQ40">_xlfn.IFS(AND($V40&lt;&gt;"",W40&lt;&gt;""),ABS($V40-W40),AND($V40="",W40=""),"",OR($V40&lt;&gt;"",W40&lt;&gt;""),"-")</f>
        <v>#N/A</v>
      </c>
      <c r="CR40" s="120" t="e" cm="1">
        <f t="array" ref="CR40">_xlfn.IFS(AND($V40&lt;&gt;"",X40&lt;&gt;""),ABS($V40-X40),AND($V40="",X40=""),"",OR($V40&lt;&gt;"",X40&lt;&gt;""),"-")</f>
        <v>#N/A</v>
      </c>
      <c r="CS40" s="120" t="e" cm="1">
        <f t="array" ref="CS40">_xlfn.IFS(AND($V40&lt;&gt;"",Y40&lt;&gt;""),ABS($V40-Y40),AND($V40="",Y40=""),"",OR($V40&lt;&gt;"",Y40&lt;&gt;""),"-")</f>
        <v>#N/A</v>
      </c>
      <c r="CT40" s="120" t="e" cm="1">
        <f t="array" ref="CT40">_xlfn.IFS(AND($V40&lt;&gt;"",Z40&lt;&gt;""),ABS($V40-Z40),AND($V40="",Z40=""),"",OR($V40&lt;&gt;"",Z40&lt;&gt;""),"-")</f>
        <v>#N/A</v>
      </c>
      <c r="CU40" s="121" t="e" cm="1">
        <f t="array" ref="CU40">_xlfn.IFS(AND($W40&lt;&gt;"",X40&lt;&gt;""),ABS($W40-X40),AND($W40="",X40=""),"",OR($W40&lt;&gt;"",X40&lt;&gt;""),"-")</f>
        <v>#N/A</v>
      </c>
      <c r="CV40" s="120" t="e" cm="1">
        <f t="array" ref="CV40">_xlfn.IFS(AND($W40&lt;&gt;"",Y40&lt;&gt;""),ABS($W40-Y40),AND($W40="",Y40=""),"",OR($W40&lt;&gt;"",Y40&lt;&gt;""),"-")</f>
        <v>#N/A</v>
      </c>
      <c r="CW40" s="120" t="e" cm="1">
        <f t="array" ref="CW40">_xlfn.IFS(AND($W40&lt;&gt;"",Z40&lt;&gt;""),ABS($W40-Z40),AND($W40="",Z40=""),"",OR($W40&lt;&gt;"",Z40&lt;&gt;""),"-")</f>
        <v>#N/A</v>
      </c>
      <c r="CX40" s="121" t="e" cm="1">
        <f t="array" ref="CX40">_xlfn.IFS(AND($X40&lt;&gt;"",Y40&lt;&gt;""),ABS($X40-Y40),AND($X40="",Y40=""),"",OR($X40&lt;&gt;"",Y40&lt;&gt;""),"-")</f>
        <v>#N/A</v>
      </c>
      <c r="CY40" s="120" t="e" cm="1">
        <f t="array" ref="CY40">_xlfn.IFS(AND($X40&lt;&gt;"",Z40&lt;&gt;""),ABS($X40-Z40),AND($X40="",Z40=""),"",OR($X40&lt;&gt;"",Z40&lt;&gt;""),"-")</f>
        <v>#N/A</v>
      </c>
      <c r="CZ40" s="121" t="e" cm="1">
        <f t="array" ref="CZ40">_xlfn.IFS(AND($Y40&lt;&gt;"",Z40&lt;&gt;""),ABS($Y40-Z40),AND($Y40="",Z40=""),"",OR($Y40&lt;&gt;"",Z40&lt;&gt;""),"-")</f>
        <v>#N/A</v>
      </c>
    </row>
    <row r="41" spans="1:104" x14ac:dyDescent="0.2">
      <c r="A41" s="260" t="s">
        <v>1</v>
      </c>
      <c r="B41" s="259" t="e">
        <f>VLOOKUP($A41,Merged_couplings!$B:$BU,MATCH(B$1,Merged_couplings!$B$1:$BU$1,0),FALSE)</f>
        <v>#N/A</v>
      </c>
      <c r="C41" s="258" t="e">
        <f>VLOOKUP($A41,Merged_couplings!$B:$BU,MATCH(C$1,Merged_couplings!$B$1:$BU$1,0),FALSE)</f>
        <v>#N/A</v>
      </c>
      <c r="D41" s="258" t="e">
        <f>VLOOKUP($A41,Merged_couplings!$B:$BU,MATCH(D$1,Merged_couplings!$B$1:$BU$1,0),FALSE)</f>
        <v>#N/A</v>
      </c>
      <c r="E41" s="258" t="e">
        <f>VLOOKUP($A41,Merged_couplings!$B:$BU,MATCH(E$1,Merged_couplings!$B$1:$BU$1,0),FALSE)</f>
        <v>#N/A</v>
      </c>
      <c r="F41" s="258" t="e">
        <f>VLOOKUP($A41,Merged_couplings!$B:$BU,MATCH(F$1,Merged_couplings!$B$1:$BU$1,0),FALSE)</f>
        <v>#N/A</v>
      </c>
      <c r="G41" s="258" t="e">
        <f>VLOOKUP($A41,Merged_couplings!$B:$BU,MATCH(G$1,Merged_couplings!$B$1:$BU$1,0),FALSE)</f>
        <v>#N/A</v>
      </c>
      <c r="H41" s="258" t="e">
        <f>VLOOKUP($A41,Merged_couplings!$B:$BU,MATCH(H$1,Merged_couplings!$B$1:$BU$1,0),FALSE)</f>
        <v>#N/A</v>
      </c>
      <c r="I41" s="258" t="e">
        <f>VLOOKUP($A41,Merged_couplings!$B:$BU,MATCH(I$1,Merged_couplings!$B$1:$BU$1,0),FALSE)</f>
        <v>#N/A</v>
      </c>
      <c r="J41" s="258" t="e">
        <f>VLOOKUP($A41,Merged_couplings!$B:$BU,MATCH(J$1,Merged_couplings!$B$1:$BU$1,0),FALSE)</f>
        <v>#N/A</v>
      </c>
      <c r="K41" s="258" t="e">
        <f>VLOOKUP($A41,Merged_couplings!$B:$BU,MATCH(K$1,Merged_couplings!$B$1:$BU$1,0),FALSE)</f>
        <v>#N/A</v>
      </c>
      <c r="L41" s="258" t="e">
        <f>VLOOKUP($A41,Merged_couplings!$B:$BU,MATCH(L$1,Merged_couplings!$B$1:$BU$1,0),FALSE)</f>
        <v>#N/A</v>
      </c>
      <c r="M41" s="258" t="e">
        <f>VLOOKUP($A41,Merged_couplings!$B:$BU,MATCH(M$1,Merged_couplings!$B$1:$BU$1,0),FALSE)</f>
        <v>#N/A</v>
      </c>
      <c r="N41" s="121" t="e">
        <f>IF(OR(B41="BIG",B41="BI-",B41="B-G"),VLOOKUP($A41,Merged_couplings!$B:$BU,MATCH(N$1,Merged_couplings!$B$1:$BU$1,0),FALSE),"")</f>
        <v>#N/A</v>
      </c>
      <c r="P41" s="120" t="e">
        <f>IF(OR(C41="BIG",C41="BI-",C41="B-G"),VLOOKUP($A41,Merged_couplings!$B:$BU,MATCH(P$1,Merged_couplings!$B$1:$BU$1,0),FALSE),"")</f>
        <v>#N/A</v>
      </c>
      <c r="Q41" s="120" t="e">
        <f>IF(OR(D41="BIG",D41="BI-",D41="B-G"),VLOOKUP($A41,Merged_couplings!$B:$BU,MATCH(Q$1,Merged_couplings!$B$1:$BU$1,0),FALSE),"")</f>
        <v>#N/A</v>
      </c>
      <c r="R41" s="120" t="e">
        <f>IF(OR(E41="BIG",E41="BI-",E41="B-G"),VLOOKUP($A41,Merged_couplings!$B:$BU,MATCH(R$1,Merged_couplings!$B$1:$BU$1,0),FALSE),"")</f>
        <v>#N/A</v>
      </c>
      <c r="S41" s="120" t="e">
        <f>IF(OR(F41="BIG",F41="BI-",F41="B-G"),VLOOKUP($A41,Merged_couplings!$B:$BU,MATCH(S$1,Merged_couplings!$B$1:$BU$1,0),FALSE),"")</f>
        <v>#N/A</v>
      </c>
      <c r="T41" s="120" t="e">
        <f>IF(OR(G41="BIG",G41="BI-",G41="B-G"),VLOOKUP($A41,Merged_couplings!$B:$BU,MATCH(T$1,Merged_couplings!$B$1:$BU$1,0),FALSE),"")</f>
        <v>#N/A</v>
      </c>
      <c r="U41" s="120" t="e">
        <f>IF(OR(H41="BIG",H41="BI-",H41="B-G"),VLOOKUP($A41,Merged_couplings!$B:$BU,MATCH(U$1,Merged_couplings!$B$1:$BU$1,0),FALSE),"")</f>
        <v>#N/A</v>
      </c>
      <c r="V41" s="120" t="e">
        <f>IF(OR(I41="BIG",I41="BI-",I41="B-G"),VLOOKUP($A41,Merged_couplings!$B:$BU,MATCH(V$1,Merged_couplings!$B$1:$BU$1,0),FALSE),"")</f>
        <v>#N/A</v>
      </c>
      <c r="W41" s="120" t="e">
        <f>IF(OR(J41="BIG",J41="BI-",J41="B-G"),VLOOKUP($A41,Merged_couplings!$B:$BU,MATCH(W$1,Merged_couplings!$B$1:$BU$1,0),FALSE),"")</f>
        <v>#N/A</v>
      </c>
      <c r="X41" s="120" t="e">
        <f>IF(OR(K41="BIG",K41="BI-",K41="B-G"),VLOOKUP($A41,Merged_couplings!$B:$BU,MATCH(X$1,Merged_couplings!$B$1:$BU$1,0),FALSE),"")</f>
        <v>#N/A</v>
      </c>
      <c r="Y41" s="120" t="e">
        <f>IF(OR(L41="BIG",L41="BI-",L41="B-G"),VLOOKUP($A41,Merged_couplings!$B:$BU,MATCH(Y$1,Merged_couplings!$B$1:$BU$1,0),FALSE),"")</f>
        <v>#N/A</v>
      </c>
      <c r="Z41" s="120" t="e">
        <f>IF(OR(M41="BIG",M41="BI-",M41="B-G"),VLOOKUP($A41,Merged_couplings!$B:$BU,MATCH(Z$1,Merged_couplings!$B$1:$BU$1,0),FALSE),"")</f>
        <v>#N/A</v>
      </c>
      <c r="AA41" s="123"/>
      <c r="AB41" s="340" t="e" cm="1">
        <f t="array" ref="AB41">_xlfn.IFS(AND($N41&lt;&gt;"",P41&lt;&gt;""),ABS($N41-P41),AND($N41="",P41=""),"",OR($N41&lt;&gt;"",P41&lt;&gt;""),"-")</f>
        <v>#N/A</v>
      </c>
      <c r="AC41" s="122" t="e" cm="1">
        <f t="array" ref="AC41">_xlfn.IFS(AND($N41&lt;&gt;"",Q41&lt;&gt;""),ABS($N41-Q41),AND($N41="",Q41=""),"",OR($N41&lt;&gt;"",Q41&lt;&gt;""),"-")</f>
        <v>#N/A</v>
      </c>
      <c r="AD41" s="122" t="e" cm="1">
        <f t="array" ref="AD41">_xlfn.IFS(AND($N41&lt;&gt;"",R41&lt;&gt;""),ABS($N41-R41),AND($N41="",R41=""),"",OR($N41&lt;&gt;"",R41&lt;&gt;""),"-")</f>
        <v>#N/A</v>
      </c>
      <c r="AE41" s="122" t="e" cm="1">
        <f t="array" ref="AE41">_xlfn.IFS(AND($N41&lt;&gt;"",S41&lt;&gt;""),ABS($N41-S41),AND($N41="",S41=""),"",OR($N41&lt;&gt;"",S41&lt;&gt;""),"-")</f>
        <v>#N/A</v>
      </c>
      <c r="AF41" s="122" t="e" cm="1">
        <f t="array" ref="AF41">_xlfn.IFS(AND($N41&lt;&gt;"",T41&lt;&gt;""),ABS($N41-T41),AND($N41="",T41=""),"",OR($N41&lt;&gt;"",T41&lt;&gt;""),"-")</f>
        <v>#N/A</v>
      </c>
      <c r="AG41" s="122" t="e" cm="1">
        <f t="array" ref="AG41">_xlfn.IFS(AND($N41&lt;&gt;"",U41&lt;&gt;""),ABS($N41-U41),AND($N41="",U41=""),"",OR($N41&lt;&gt;"",U41&lt;&gt;""),"-")</f>
        <v>#N/A</v>
      </c>
      <c r="AH41" s="122" t="e" cm="1">
        <f t="array" ref="AH41">_xlfn.IFS(AND($N41&lt;&gt;"",V41&lt;&gt;""),ABS($N41-V41),AND($N41="",V41=""),"",OR($N41&lt;&gt;"",V41&lt;&gt;""),"-")</f>
        <v>#N/A</v>
      </c>
      <c r="AI41" s="122" t="e" cm="1">
        <f t="array" ref="AI41">_xlfn.IFS(AND($N41&lt;&gt;"",W41&lt;&gt;""),ABS($N41-W41),AND($N41="",W41=""),"",OR($N41&lt;&gt;"",W41&lt;&gt;""),"-")</f>
        <v>#N/A</v>
      </c>
      <c r="AJ41" s="122" t="e" cm="1">
        <f t="array" ref="AJ41">_xlfn.IFS(AND($N41&lt;&gt;"",X41&lt;&gt;""),ABS($N41-X41),AND($N41="",X41=""),"",OR($N41&lt;&gt;"",X41&lt;&gt;""),"-")</f>
        <v>#N/A</v>
      </c>
      <c r="AK41" s="122" t="e" cm="1">
        <f t="array" ref="AK41">_xlfn.IFS(AND($N41&lt;&gt;"",Y41&lt;&gt;""),ABS($N41-Y41),AND($N41="",Y41=""),"",OR($N41&lt;&gt;"",Y41&lt;&gt;""),"-")</f>
        <v>#N/A</v>
      </c>
      <c r="AL41" s="122" t="e" cm="1">
        <f t="array" ref="AL41">_xlfn.IFS(AND($N41&lt;&gt;"",Z41&lt;&gt;""),ABS($N41-Z41),AND($N41="",Z41=""),"",OR($N41&lt;&gt;"",Z41&lt;&gt;""),"-")</f>
        <v>#N/A</v>
      </c>
      <c r="AM41" s="340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1" t="e" cm="1">
        <f t="array" ref="AX41">_xlfn.IFS(AND($P41&lt;&gt;"",Q41&lt;&gt;""),ABS($P41-Q41),AND($P41="",Q41=""),"",OR($P41&lt;&gt;"",Q41&lt;&gt;""),"-")</f>
        <v>#N/A</v>
      </c>
      <c r="AY41" s="120" t="e" cm="1">
        <f t="array" ref="AY41">_xlfn.IFS(AND($P41&lt;&gt;"",R41&lt;&gt;""),ABS($P41-R41),AND($P41="",R41=""),"",OR($P41&lt;&gt;"",R41&lt;&gt;""),"-")</f>
        <v>#N/A</v>
      </c>
      <c r="AZ41" s="120" t="e" cm="1">
        <f t="array" ref="AZ41">_xlfn.IFS(AND($P41&lt;&gt;"",S41&lt;&gt;""),ABS($P41-S41),AND($P41="",S41=""),"",OR($P41&lt;&gt;"",S41&lt;&gt;""),"-")</f>
        <v>#N/A</v>
      </c>
      <c r="BA41" s="120" t="e" cm="1">
        <f t="array" ref="BA41">_xlfn.IFS(AND($P41&lt;&gt;"",T41&lt;&gt;""),ABS($P41-T41),AND($P41="",T41=""),"",OR($P41&lt;&gt;"",T41&lt;&gt;""),"-")</f>
        <v>#N/A</v>
      </c>
      <c r="BB41" s="120" t="e" cm="1">
        <f t="array" ref="BB41">_xlfn.IFS(AND($P41&lt;&gt;"",U41&lt;&gt;""),ABS($P41-U41),AND($P41="",U41=""),"",OR($P41&lt;&gt;"",U41&lt;&gt;""),"-")</f>
        <v>#N/A</v>
      </c>
      <c r="BC41" s="120" t="e" cm="1">
        <f t="array" ref="BC41">_xlfn.IFS(AND($P41&lt;&gt;"",V41&lt;&gt;""),ABS($P41-V41),AND($P41="",V41=""),"",OR($P41&lt;&gt;"",V41&lt;&gt;""),"-")</f>
        <v>#N/A</v>
      </c>
      <c r="BD41" s="120" t="e" cm="1">
        <f t="array" ref="BD41">_xlfn.IFS(AND($P41&lt;&gt;"",W41&lt;&gt;""),ABS($P41-W41),AND($P41="",W41=""),"",OR($P41&lt;&gt;"",W41&lt;&gt;""),"-")</f>
        <v>#N/A</v>
      </c>
      <c r="BE41" s="120" t="e" cm="1">
        <f t="array" ref="BE41">_xlfn.IFS(AND($P41&lt;&gt;"",X41&lt;&gt;""),ABS($P41-X41),AND($P41="",X41=""),"",OR($P41&lt;&gt;"",X41&lt;&gt;""),"-")</f>
        <v>#N/A</v>
      </c>
      <c r="BF41" s="120" t="e" cm="1">
        <f t="array" ref="BF41">_xlfn.IFS(AND($P41&lt;&gt;"",Y41&lt;&gt;""),ABS($P41-Y41),AND($P41="",Y41=""),"",OR($P41&lt;&gt;"",Y41&lt;&gt;""),"-")</f>
        <v>#N/A</v>
      </c>
      <c r="BG41" s="120" t="e" cm="1">
        <f t="array" ref="BG41">_xlfn.IFS(AND($P41&lt;&gt;"",Z41&lt;&gt;""),ABS($P41-Z41),AND($P41="",Z41=""),"",OR($P41&lt;&gt;"",Z41&lt;&gt;""),"-")</f>
        <v>#N/A</v>
      </c>
      <c r="BH41" s="121" t="e" cm="1">
        <f t="array" ref="BH41">_xlfn.IFS(AND($Q41&lt;&gt;"",R41&lt;&gt;""),ABS($Q41-R41),AND($Q41="",R41=""),"",OR($Q41&lt;&gt;"",R41&lt;&gt;""),"-")</f>
        <v>#N/A</v>
      </c>
      <c r="BI41" s="120" t="e" cm="1">
        <f t="array" ref="BI41">_xlfn.IFS(AND($Q41&lt;&gt;"",S41&lt;&gt;""),ABS($Q41-S41),AND($Q41="",S41=""),"",OR($Q41&lt;&gt;"",S41&lt;&gt;""),"-")</f>
        <v>#N/A</v>
      </c>
      <c r="BJ41" s="120" t="e" cm="1">
        <f t="array" ref="BJ41">_xlfn.IFS(AND($Q41&lt;&gt;"",T41&lt;&gt;""),ABS($Q41-T41),AND($Q41="",T41=""),"",OR($Q41&lt;&gt;"",T41&lt;&gt;""),"-")</f>
        <v>#N/A</v>
      </c>
      <c r="BK41" s="120" t="e" cm="1">
        <f t="array" ref="BK41">_xlfn.IFS(AND($Q41&lt;&gt;"",U41&lt;&gt;""),ABS($Q41-U41),AND($Q41="",U41=""),"",OR($Q41&lt;&gt;"",U41&lt;&gt;""),"-")</f>
        <v>#N/A</v>
      </c>
      <c r="BL41" s="120" t="e" cm="1">
        <f t="array" ref="BL41">_xlfn.IFS(AND($Q41&lt;&gt;"",V41&lt;&gt;""),ABS($Q41-V41),AND($Q41="",V41=""),"",OR($Q41&lt;&gt;"",V41&lt;&gt;""),"-")</f>
        <v>#N/A</v>
      </c>
      <c r="BM41" s="120" t="e" cm="1">
        <f t="array" ref="BM41">_xlfn.IFS(AND($Q41&lt;&gt;"",W41&lt;&gt;""),ABS($Q41-W41),AND($Q41="",W41=""),"",OR($Q41&lt;&gt;"",W41&lt;&gt;""),"-")</f>
        <v>#N/A</v>
      </c>
      <c r="BN41" s="120" t="e" cm="1">
        <f t="array" ref="BN41">_xlfn.IFS(AND($Q41&lt;&gt;"",X41&lt;&gt;""),ABS($Q41-X41),AND($Q41="",X41=""),"",OR($Q41&lt;&gt;"",X41&lt;&gt;""),"-")</f>
        <v>#N/A</v>
      </c>
      <c r="BO41" s="120" t="e" cm="1">
        <f t="array" ref="BO41">_xlfn.IFS(AND($Q41&lt;&gt;"",Y41&lt;&gt;""),ABS($Q41-Y41),AND($Q41="",Y41=""),"",OR($Q41&lt;&gt;"",Y41&lt;&gt;""),"-")</f>
        <v>#N/A</v>
      </c>
      <c r="BP41" s="120" t="e" cm="1">
        <f t="array" ref="BP41">_xlfn.IFS(AND($Q41&lt;&gt;"",Z41&lt;&gt;""),ABS($Q41-Z41),AND($Q41="",Z41=""),"",OR($Q41&lt;&gt;"",Z41&lt;&gt;""),"-")</f>
        <v>#N/A</v>
      </c>
      <c r="BQ41" s="121" t="e" cm="1">
        <f t="array" ref="BQ41">_xlfn.IFS(AND($R41&lt;&gt;"",S41&lt;&gt;""),ABS($R41-S41),AND($R41="",S41=""),"",OR($R41&lt;&gt;"",S41&lt;&gt;""),"-")</f>
        <v>#N/A</v>
      </c>
      <c r="BR41" s="120" t="e" cm="1">
        <f t="array" ref="BR41">_xlfn.IFS(AND($R41&lt;&gt;"",T41&lt;&gt;""),ABS($R41-T41),AND($R41="",T41=""),"",OR($R41&lt;&gt;"",T41&lt;&gt;""),"-")</f>
        <v>#N/A</v>
      </c>
      <c r="BS41" s="120" t="e" cm="1">
        <f t="array" ref="BS41">_xlfn.IFS(AND($R41&lt;&gt;"",U41&lt;&gt;""),ABS($R41-U41),AND($R41="",U41=""),"",OR($R41&lt;&gt;"",U41&lt;&gt;""),"-")</f>
        <v>#N/A</v>
      </c>
      <c r="BT41" s="120" t="e" cm="1">
        <f t="array" ref="BT41">_xlfn.IFS(AND($R41&lt;&gt;"",V41&lt;&gt;""),ABS($R41-V41),AND($R41="",V41=""),"",OR($R41&lt;&gt;"",V41&lt;&gt;""),"-")</f>
        <v>#N/A</v>
      </c>
      <c r="BU41" s="120" t="e" cm="1">
        <f t="array" ref="BU41">_xlfn.IFS(AND($R41&lt;&gt;"",W41&lt;&gt;""),ABS($R41-W41),AND($R41="",W41=""),"",OR($R41&lt;&gt;"",W41&lt;&gt;""),"-")</f>
        <v>#N/A</v>
      </c>
      <c r="BV41" s="120" t="e" cm="1">
        <f t="array" ref="BV41">_xlfn.IFS(AND($R41&lt;&gt;"",X41&lt;&gt;""),ABS($R41-X41),AND($R41="",X41=""),"",OR($R41&lt;&gt;"",X41&lt;&gt;""),"-")</f>
        <v>#N/A</v>
      </c>
      <c r="BW41" s="120" t="e" cm="1">
        <f t="array" ref="BW41">_xlfn.IFS(AND($R41&lt;&gt;"",Y41&lt;&gt;""),ABS($R41-Y41),AND($R41="",Y41=""),"",OR($R41&lt;&gt;"",Y41&lt;&gt;""),"-")</f>
        <v>#N/A</v>
      </c>
      <c r="BX41" s="120" t="e" cm="1">
        <f t="array" ref="BX41">_xlfn.IFS(AND($R41&lt;&gt;"",Z41&lt;&gt;""),ABS($R41-Z41),AND($R41="",Z41=""),"",OR($R41&lt;&gt;"",Z41&lt;&gt;""),"-")</f>
        <v>#N/A</v>
      </c>
      <c r="BY41" s="121" t="e" cm="1">
        <f t="array" ref="BY41">_xlfn.IFS(AND($S41&lt;&gt;"",T41&lt;&gt;""),ABS($S41-T41),AND($S41="",T41=""),"",OR($S41&lt;&gt;"",T41&lt;&gt;""),"-")</f>
        <v>#N/A</v>
      </c>
      <c r="BZ41" s="120" t="e" cm="1">
        <f t="array" ref="BZ41">_xlfn.IFS(AND($S41&lt;&gt;"",U41&lt;&gt;""),ABS($S41-U41),AND($S41="",U41=""),"",OR($S41&lt;&gt;"",U41&lt;&gt;""),"-")</f>
        <v>#N/A</v>
      </c>
      <c r="CA41" s="120" t="e" cm="1">
        <f t="array" ref="CA41">_xlfn.IFS(AND($S41&lt;&gt;"",V41&lt;&gt;""),ABS($S41-V41),AND($S41="",V41=""),"",OR($S41&lt;&gt;"",V41&lt;&gt;""),"-")</f>
        <v>#N/A</v>
      </c>
      <c r="CB41" s="120" t="e" cm="1">
        <f t="array" ref="CB41">_xlfn.IFS(AND($S41&lt;&gt;"",W41&lt;&gt;""),ABS($S41-W41),AND($S41="",W41=""),"",OR($S41&lt;&gt;"",W41&lt;&gt;""),"-")</f>
        <v>#N/A</v>
      </c>
      <c r="CC41" s="120" t="e" cm="1">
        <f t="array" ref="CC41">_xlfn.IFS(AND($S41&lt;&gt;"",X41&lt;&gt;""),ABS($S41-X41),AND($S41="",X41=""),"",OR($S41&lt;&gt;"",X41&lt;&gt;""),"-")</f>
        <v>#N/A</v>
      </c>
      <c r="CD41" s="120" t="e" cm="1">
        <f t="array" ref="CD41">_xlfn.IFS(AND($S41&lt;&gt;"",Y41&lt;&gt;""),ABS($S41-Y41),AND($S41="",Y41=""),"",OR($S41&lt;&gt;"",Y41&lt;&gt;""),"-")</f>
        <v>#N/A</v>
      </c>
      <c r="CE41" s="120" t="e" cm="1">
        <f t="array" ref="CE41">_xlfn.IFS(AND($S41&lt;&gt;"",Z41&lt;&gt;""),ABS($S41-Z41),AND($S41="",Z41=""),"",OR($S41&lt;&gt;"",Z41&lt;&gt;""),"-")</f>
        <v>#N/A</v>
      </c>
      <c r="CF41" s="121" t="e" cm="1">
        <f t="array" ref="CF41">_xlfn.IFS(AND($T41&lt;&gt;"",U41&lt;&gt;""),ABS($T41-U41),AND($T41="",U41=""),"",OR($T41&lt;&gt;"",U41&lt;&gt;""),"-")</f>
        <v>#N/A</v>
      </c>
      <c r="CG41" s="120" t="e" cm="1">
        <f t="array" ref="CG41">_xlfn.IFS(AND($T41&lt;&gt;"",V41&lt;&gt;""),ABS($T41-V41),AND($T41="",V41=""),"",OR($T41&lt;&gt;"",V41&lt;&gt;""),"-")</f>
        <v>#N/A</v>
      </c>
      <c r="CH41" s="120" t="e" cm="1">
        <f t="array" ref="CH41">_xlfn.IFS(AND($T41&lt;&gt;"",W41&lt;&gt;""),ABS($T41-W41),AND($T41="",W41=""),"",OR($T41&lt;&gt;"",W41&lt;&gt;""),"-")</f>
        <v>#N/A</v>
      </c>
      <c r="CI41" s="120" t="e" cm="1">
        <f t="array" ref="CI41">_xlfn.IFS(AND($T41&lt;&gt;"",X41&lt;&gt;""),ABS($T41-X41),AND($T41="",X41=""),"",OR($T41&lt;&gt;"",X41&lt;&gt;""),"-")</f>
        <v>#N/A</v>
      </c>
      <c r="CJ41" s="120" t="e" cm="1">
        <f t="array" ref="CJ41">_xlfn.IFS(AND($T41&lt;&gt;"",Y41&lt;&gt;""),ABS($T41-Y41),AND($T41="",Y41=""),"",OR($T41&lt;&gt;"",Y41&lt;&gt;""),"-")</f>
        <v>#N/A</v>
      </c>
      <c r="CK41" s="120" t="e" cm="1">
        <f t="array" ref="CK41">_xlfn.IFS(AND($T41&lt;&gt;"",Z41&lt;&gt;""),ABS($T41-Z41),AND($T41="",Z41=""),"",OR($T41&lt;&gt;"",Z41&lt;&gt;""),"-")</f>
        <v>#N/A</v>
      </c>
      <c r="CL41" s="121" t="e" cm="1">
        <f t="array" ref="CL41">_xlfn.IFS(AND($U41&lt;&gt;"",V41&lt;&gt;""),ABS($U41-V41),AND($U41="",V41=""),"",OR($U41&lt;&gt;"",V41&lt;&gt;""),"-")</f>
        <v>#N/A</v>
      </c>
      <c r="CM41" s="120" t="e" cm="1">
        <f t="array" ref="CM41">_xlfn.IFS(AND($U41&lt;&gt;"",W41&lt;&gt;""),ABS($U41-W41),AND($U41="",W41=""),"",OR($U41&lt;&gt;"",W41&lt;&gt;""),"-")</f>
        <v>#N/A</v>
      </c>
      <c r="CN41" s="120" t="e" cm="1">
        <f t="array" ref="CN41">_xlfn.IFS(AND($U41&lt;&gt;"",X41&lt;&gt;""),ABS($U41-X41),AND($U41="",X41=""),"",OR($U41&lt;&gt;"",X41&lt;&gt;""),"-")</f>
        <v>#N/A</v>
      </c>
      <c r="CO41" s="120" t="e" cm="1">
        <f t="array" ref="CO41">_xlfn.IFS(AND($U41&lt;&gt;"",Y41&lt;&gt;""),ABS($U41-Y41),AND($U41="",Y41=""),"",OR($U41&lt;&gt;"",Y41&lt;&gt;""),"-")</f>
        <v>#N/A</v>
      </c>
      <c r="CP41" s="120" t="e" cm="1">
        <f t="array" ref="CP41">_xlfn.IFS(AND($U41&lt;&gt;"",Z41&lt;&gt;""),ABS($U41-Z41),AND($U41="",Z41=""),"",OR($U41&lt;&gt;"",Z41&lt;&gt;""),"-")</f>
        <v>#N/A</v>
      </c>
      <c r="CQ41" s="121" t="e" cm="1">
        <f t="array" ref="CQ41">_xlfn.IFS(AND($V41&lt;&gt;"",W41&lt;&gt;""),ABS($V41-W41),AND($V41="",W41=""),"",OR($V41&lt;&gt;"",W41&lt;&gt;""),"-")</f>
        <v>#N/A</v>
      </c>
      <c r="CR41" s="120" t="e" cm="1">
        <f t="array" ref="CR41">_xlfn.IFS(AND($V41&lt;&gt;"",X41&lt;&gt;""),ABS($V41-X41),AND($V41="",X41=""),"",OR($V41&lt;&gt;"",X41&lt;&gt;""),"-")</f>
        <v>#N/A</v>
      </c>
      <c r="CS41" s="120" t="e" cm="1">
        <f t="array" ref="CS41">_xlfn.IFS(AND($V41&lt;&gt;"",Y41&lt;&gt;""),ABS($V41-Y41),AND($V41="",Y41=""),"",OR($V41&lt;&gt;"",Y41&lt;&gt;""),"-")</f>
        <v>#N/A</v>
      </c>
      <c r="CT41" s="120" t="e" cm="1">
        <f t="array" ref="CT41">_xlfn.IFS(AND($V41&lt;&gt;"",Z41&lt;&gt;""),ABS($V41-Z41),AND($V41="",Z41=""),"",OR($V41&lt;&gt;"",Z41&lt;&gt;""),"-")</f>
        <v>#N/A</v>
      </c>
      <c r="CU41" s="121" t="e" cm="1">
        <f t="array" ref="CU41">_xlfn.IFS(AND($W41&lt;&gt;"",X41&lt;&gt;""),ABS($W41-X41),AND($W41="",X41=""),"",OR($W41&lt;&gt;"",X41&lt;&gt;""),"-")</f>
        <v>#N/A</v>
      </c>
      <c r="CV41" s="120" t="e" cm="1">
        <f t="array" ref="CV41">_xlfn.IFS(AND($W41&lt;&gt;"",Y41&lt;&gt;""),ABS($W41-Y41),AND($W41="",Y41=""),"",OR($W41&lt;&gt;"",Y41&lt;&gt;""),"-")</f>
        <v>#N/A</v>
      </c>
      <c r="CW41" s="120" t="e" cm="1">
        <f t="array" ref="CW41">_xlfn.IFS(AND($W41&lt;&gt;"",Z41&lt;&gt;""),ABS($W41-Z41),AND($W41="",Z41=""),"",OR($W41&lt;&gt;"",Z41&lt;&gt;""),"-")</f>
        <v>#N/A</v>
      </c>
      <c r="CX41" s="121" t="e" cm="1">
        <f t="array" ref="CX41">_xlfn.IFS(AND($X41&lt;&gt;"",Y41&lt;&gt;""),ABS($X41-Y41),AND($X41="",Y41=""),"",OR($X41&lt;&gt;"",Y41&lt;&gt;""),"-")</f>
        <v>#N/A</v>
      </c>
      <c r="CY41" s="120" t="e" cm="1">
        <f t="array" ref="CY41">_xlfn.IFS(AND($X41&lt;&gt;"",Z41&lt;&gt;""),ABS($X41-Z41),AND($X41="",Z41=""),"",OR($X41&lt;&gt;"",Z41&lt;&gt;""),"-")</f>
        <v>#N/A</v>
      </c>
      <c r="CZ41" s="121" t="e" cm="1">
        <f t="array" ref="CZ41">_xlfn.IFS(AND($Y41&lt;&gt;"",Z41&lt;&gt;""),ABS($Y41-Z41),AND($Y41="",Z41=""),"",OR($Y41&lt;&gt;"",Z41&lt;&gt;""),"-")</f>
        <v>#N/A</v>
      </c>
    </row>
    <row r="42" spans="1:104" x14ac:dyDescent="0.2">
      <c r="A42" s="260" t="s">
        <v>89</v>
      </c>
      <c r="B42" s="259" t="e">
        <f>VLOOKUP($A42,Merged_couplings!$B:$BU,MATCH(B$1,Merged_couplings!$B$1:$BU$1,0),FALSE)</f>
        <v>#N/A</v>
      </c>
      <c r="C42" s="258" t="e">
        <f>VLOOKUP($A42,Merged_couplings!$B:$BU,MATCH(C$1,Merged_couplings!$B$1:$BU$1,0),FALSE)</f>
        <v>#N/A</v>
      </c>
      <c r="D42" s="258" t="e">
        <f>VLOOKUP($A42,Merged_couplings!$B:$BU,MATCH(D$1,Merged_couplings!$B$1:$BU$1,0),FALSE)</f>
        <v>#N/A</v>
      </c>
      <c r="E42" s="258" t="e">
        <f>VLOOKUP($A42,Merged_couplings!$B:$BU,MATCH(E$1,Merged_couplings!$B$1:$BU$1,0),FALSE)</f>
        <v>#N/A</v>
      </c>
      <c r="F42" s="258" t="e">
        <f>VLOOKUP($A42,Merged_couplings!$B:$BU,MATCH(F$1,Merged_couplings!$B$1:$BU$1,0),FALSE)</f>
        <v>#N/A</v>
      </c>
      <c r="G42" s="258" t="e">
        <f>VLOOKUP($A42,Merged_couplings!$B:$BU,MATCH(G$1,Merged_couplings!$B$1:$BU$1,0),FALSE)</f>
        <v>#N/A</v>
      </c>
      <c r="H42" s="258" t="e">
        <f>VLOOKUP($A42,Merged_couplings!$B:$BU,MATCH(H$1,Merged_couplings!$B$1:$BU$1,0),FALSE)</f>
        <v>#N/A</v>
      </c>
      <c r="I42" s="258" t="e">
        <f>VLOOKUP($A42,Merged_couplings!$B:$BU,MATCH(I$1,Merged_couplings!$B$1:$BU$1,0),FALSE)</f>
        <v>#N/A</v>
      </c>
      <c r="J42" s="258" t="e">
        <f>VLOOKUP($A42,Merged_couplings!$B:$BU,MATCH(J$1,Merged_couplings!$B$1:$BU$1,0),FALSE)</f>
        <v>#N/A</v>
      </c>
      <c r="K42" s="258" t="e">
        <f>VLOOKUP($A42,Merged_couplings!$B:$BU,MATCH(K$1,Merged_couplings!$B$1:$BU$1,0),FALSE)</f>
        <v>#N/A</v>
      </c>
      <c r="L42" s="258" t="e">
        <f>VLOOKUP($A42,Merged_couplings!$B:$BU,MATCH(L$1,Merged_couplings!$B$1:$BU$1,0),FALSE)</f>
        <v>#N/A</v>
      </c>
      <c r="M42" s="258" t="e">
        <f>VLOOKUP($A42,Merged_couplings!$B:$BU,MATCH(M$1,Merged_couplings!$B$1:$BU$1,0),FALSE)</f>
        <v>#N/A</v>
      </c>
      <c r="N42" s="121" t="e">
        <f>IF(OR(B42="BIG",B42="BI-",B42="B-G"),VLOOKUP($A42,Merged_couplings!$B:$BU,MATCH(N$1,Merged_couplings!$B$1:$BU$1,0),FALSE),"")</f>
        <v>#N/A</v>
      </c>
      <c r="P42" s="120" t="e">
        <f>IF(OR(C42="BIG",C42="BI-",C42="B-G"),VLOOKUP($A42,Merged_couplings!$B:$BU,MATCH(P$1,Merged_couplings!$B$1:$BU$1,0),FALSE),"")</f>
        <v>#N/A</v>
      </c>
      <c r="Q42" s="120" t="e">
        <f>IF(OR(D42="BIG",D42="BI-",D42="B-G"),VLOOKUP($A42,Merged_couplings!$B:$BU,MATCH(Q$1,Merged_couplings!$B$1:$BU$1,0),FALSE),"")</f>
        <v>#N/A</v>
      </c>
      <c r="R42" s="120" t="e">
        <f>IF(OR(E42="BIG",E42="BI-",E42="B-G"),VLOOKUP($A42,Merged_couplings!$B:$BU,MATCH(R$1,Merged_couplings!$B$1:$BU$1,0),FALSE),"")</f>
        <v>#N/A</v>
      </c>
      <c r="S42" s="120" t="e">
        <f>IF(OR(F42="BIG",F42="BI-",F42="B-G"),VLOOKUP($A42,Merged_couplings!$B:$BU,MATCH(S$1,Merged_couplings!$B$1:$BU$1,0),FALSE),"")</f>
        <v>#N/A</v>
      </c>
      <c r="T42" s="120" t="e">
        <f>IF(OR(G42="BIG",G42="BI-",G42="B-G"),VLOOKUP($A42,Merged_couplings!$B:$BU,MATCH(T$1,Merged_couplings!$B$1:$BU$1,0),FALSE),"")</f>
        <v>#N/A</v>
      </c>
      <c r="U42" s="120" t="e">
        <f>IF(OR(H42="BIG",H42="BI-",H42="B-G"),VLOOKUP($A42,Merged_couplings!$B:$BU,MATCH(U$1,Merged_couplings!$B$1:$BU$1,0),FALSE),"")</f>
        <v>#N/A</v>
      </c>
      <c r="V42" s="120" t="e">
        <f>IF(OR(I42="BIG",I42="BI-",I42="B-G"),VLOOKUP($A42,Merged_couplings!$B:$BU,MATCH(V$1,Merged_couplings!$B$1:$BU$1,0),FALSE),"")</f>
        <v>#N/A</v>
      </c>
      <c r="W42" s="120" t="e">
        <f>IF(OR(J42="BIG",J42="BI-",J42="B-G"),VLOOKUP($A42,Merged_couplings!$B:$BU,MATCH(W$1,Merged_couplings!$B$1:$BU$1,0),FALSE),"")</f>
        <v>#N/A</v>
      </c>
      <c r="X42" s="120" t="e">
        <f>IF(OR(K42="BIG",K42="BI-",K42="B-G"),VLOOKUP($A42,Merged_couplings!$B:$BU,MATCH(X$1,Merged_couplings!$B$1:$BU$1,0),FALSE),"")</f>
        <v>#N/A</v>
      </c>
      <c r="Y42" s="120" t="e">
        <f>IF(OR(L42="BIG",L42="BI-",L42="B-G"),VLOOKUP($A42,Merged_couplings!$B:$BU,MATCH(Y$1,Merged_couplings!$B$1:$BU$1,0),FALSE),"")</f>
        <v>#N/A</v>
      </c>
      <c r="Z42" s="120" t="e">
        <f>IF(OR(M42="BIG",M42="BI-",M42="B-G"),VLOOKUP($A42,Merged_couplings!$B:$BU,MATCH(Z$1,Merged_couplings!$B$1:$BU$1,0),FALSE),"")</f>
        <v>#N/A</v>
      </c>
      <c r="AA42" s="123"/>
      <c r="AB42" s="340" t="e" cm="1">
        <f t="array" ref="AB42">_xlfn.IFS(AND($N42&lt;&gt;"",P42&lt;&gt;""),ABS($N42-P42),AND($N42="",P42=""),"",OR($N42&lt;&gt;"",P42&lt;&gt;""),"-")</f>
        <v>#N/A</v>
      </c>
      <c r="AC42" s="122" t="e" cm="1">
        <f t="array" ref="AC42">_xlfn.IFS(AND($N42&lt;&gt;"",Q42&lt;&gt;""),ABS($N42-Q42),AND($N42="",Q42=""),"",OR($N42&lt;&gt;"",Q42&lt;&gt;""),"-")</f>
        <v>#N/A</v>
      </c>
      <c r="AD42" s="122" t="e" cm="1">
        <f t="array" ref="AD42">_xlfn.IFS(AND($N42&lt;&gt;"",R42&lt;&gt;""),ABS($N42-R42),AND($N42="",R42=""),"",OR($N42&lt;&gt;"",R42&lt;&gt;""),"-")</f>
        <v>#N/A</v>
      </c>
      <c r="AE42" s="122" t="e" cm="1">
        <f t="array" ref="AE42">_xlfn.IFS(AND($N42&lt;&gt;"",S42&lt;&gt;""),ABS($N42-S42),AND($N42="",S42=""),"",OR($N42&lt;&gt;"",S42&lt;&gt;""),"-")</f>
        <v>#N/A</v>
      </c>
      <c r="AF42" s="122" t="e" cm="1">
        <f t="array" ref="AF42">_xlfn.IFS(AND($N42&lt;&gt;"",T42&lt;&gt;""),ABS($N42-T42),AND($N42="",T42=""),"",OR($N42&lt;&gt;"",T42&lt;&gt;""),"-")</f>
        <v>#N/A</v>
      </c>
      <c r="AG42" s="122" t="e" cm="1">
        <f t="array" ref="AG42">_xlfn.IFS(AND($N42&lt;&gt;"",U42&lt;&gt;""),ABS($N42-U42),AND($N42="",U42=""),"",OR($N42&lt;&gt;"",U42&lt;&gt;""),"-")</f>
        <v>#N/A</v>
      </c>
      <c r="AH42" s="122" t="e" cm="1">
        <f t="array" ref="AH42">_xlfn.IFS(AND($N42&lt;&gt;"",V42&lt;&gt;""),ABS($N42-V42),AND($N42="",V42=""),"",OR($N42&lt;&gt;"",V42&lt;&gt;""),"-")</f>
        <v>#N/A</v>
      </c>
      <c r="AI42" s="122" t="e" cm="1">
        <f t="array" ref="AI42">_xlfn.IFS(AND($N42&lt;&gt;"",W42&lt;&gt;""),ABS($N42-W42),AND($N42="",W42=""),"",OR($N42&lt;&gt;"",W42&lt;&gt;""),"-")</f>
        <v>#N/A</v>
      </c>
      <c r="AJ42" s="122" t="e" cm="1">
        <f t="array" ref="AJ42">_xlfn.IFS(AND($N42&lt;&gt;"",X42&lt;&gt;""),ABS($N42-X42),AND($N42="",X42=""),"",OR($N42&lt;&gt;"",X42&lt;&gt;""),"-")</f>
        <v>#N/A</v>
      </c>
      <c r="AK42" s="122" t="e" cm="1">
        <f t="array" ref="AK42">_xlfn.IFS(AND($N42&lt;&gt;"",Y42&lt;&gt;""),ABS($N42-Y42),AND($N42="",Y42=""),"",OR($N42&lt;&gt;"",Y42&lt;&gt;""),"-")</f>
        <v>#N/A</v>
      </c>
      <c r="AL42" s="122" t="e" cm="1">
        <f t="array" ref="AL42">_xlfn.IFS(AND($N42&lt;&gt;"",Z42&lt;&gt;""),ABS($N42-Z42),AND($N42="",Z42=""),"",OR($N42&lt;&gt;"",Z42&lt;&gt;""),"-")</f>
        <v>#N/A</v>
      </c>
      <c r="AM42" s="340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1" t="e" cm="1">
        <f t="array" ref="AX42">_xlfn.IFS(AND($P42&lt;&gt;"",Q42&lt;&gt;""),ABS($P42-Q42),AND($P42="",Q42=""),"",OR($P42&lt;&gt;"",Q42&lt;&gt;""),"-")</f>
        <v>#N/A</v>
      </c>
      <c r="AY42" s="120" t="e" cm="1">
        <f t="array" ref="AY42">_xlfn.IFS(AND($P42&lt;&gt;"",R42&lt;&gt;""),ABS($P42-R42),AND($P42="",R42=""),"",OR($P42&lt;&gt;"",R42&lt;&gt;""),"-")</f>
        <v>#N/A</v>
      </c>
      <c r="AZ42" s="120" t="e" cm="1">
        <f t="array" ref="AZ42">_xlfn.IFS(AND($P42&lt;&gt;"",S42&lt;&gt;""),ABS($P42-S42),AND($P42="",S42=""),"",OR($P42&lt;&gt;"",S42&lt;&gt;""),"-")</f>
        <v>#N/A</v>
      </c>
      <c r="BA42" s="120" t="e" cm="1">
        <f t="array" ref="BA42">_xlfn.IFS(AND($P42&lt;&gt;"",T42&lt;&gt;""),ABS($P42-T42),AND($P42="",T42=""),"",OR($P42&lt;&gt;"",T42&lt;&gt;""),"-")</f>
        <v>#N/A</v>
      </c>
      <c r="BB42" s="120" t="e" cm="1">
        <f t="array" ref="BB42">_xlfn.IFS(AND($P42&lt;&gt;"",U42&lt;&gt;""),ABS($P42-U42),AND($P42="",U42=""),"",OR($P42&lt;&gt;"",U42&lt;&gt;""),"-")</f>
        <v>#N/A</v>
      </c>
      <c r="BC42" s="120" t="e" cm="1">
        <f t="array" ref="BC42">_xlfn.IFS(AND($P42&lt;&gt;"",V42&lt;&gt;""),ABS($P42-V42),AND($P42="",V42=""),"",OR($P42&lt;&gt;"",V42&lt;&gt;""),"-")</f>
        <v>#N/A</v>
      </c>
      <c r="BD42" s="120" t="e" cm="1">
        <f t="array" ref="BD42">_xlfn.IFS(AND($P42&lt;&gt;"",W42&lt;&gt;""),ABS($P42-W42),AND($P42="",W42=""),"",OR($P42&lt;&gt;"",W42&lt;&gt;""),"-")</f>
        <v>#N/A</v>
      </c>
      <c r="BE42" s="120" t="e" cm="1">
        <f t="array" ref="BE42">_xlfn.IFS(AND($P42&lt;&gt;"",X42&lt;&gt;""),ABS($P42-X42),AND($P42="",X42=""),"",OR($P42&lt;&gt;"",X42&lt;&gt;""),"-")</f>
        <v>#N/A</v>
      </c>
      <c r="BF42" s="120" t="e" cm="1">
        <f t="array" ref="BF42">_xlfn.IFS(AND($P42&lt;&gt;"",Y42&lt;&gt;""),ABS($P42-Y42),AND($P42="",Y42=""),"",OR($P42&lt;&gt;"",Y42&lt;&gt;""),"-")</f>
        <v>#N/A</v>
      </c>
      <c r="BG42" s="120" t="e" cm="1">
        <f t="array" ref="BG42">_xlfn.IFS(AND($P42&lt;&gt;"",Z42&lt;&gt;""),ABS($P42-Z42),AND($P42="",Z42=""),"",OR($P42&lt;&gt;"",Z42&lt;&gt;""),"-")</f>
        <v>#N/A</v>
      </c>
      <c r="BH42" s="121" t="e" cm="1">
        <f t="array" ref="BH42">_xlfn.IFS(AND($Q42&lt;&gt;"",R42&lt;&gt;""),ABS($Q42-R42),AND($Q42="",R42=""),"",OR($Q42&lt;&gt;"",R42&lt;&gt;""),"-")</f>
        <v>#N/A</v>
      </c>
      <c r="BI42" s="120" t="e" cm="1">
        <f t="array" ref="BI42">_xlfn.IFS(AND($Q42&lt;&gt;"",S42&lt;&gt;""),ABS($Q42-S42),AND($Q42="",S42=""),"",OR($Q42&lt;&gt;"",S42&lt;&gt;""),"-")</f>
        <v>#N/A</v>
      </c>
      <c r="BJ42" s="120" t="e" cm="1">
        <f t="array" ref="BJ42">_xlfn.IFS(AND($Q42&lt;&gt;"",T42&lt;&gt;""),ABS($Q42-T42),AND($Q42="",T42=""),"",OR($Q42&lt;&gt;"",T42&lt;&gt;""),"-")</f>
        <v>#N/A</v>
      </c>
      <c r="BK42" s="120" t="e" cm="1">
        <f t="array" ref="BK42">_xlfn.IFS(AND($Q42&lt;&gt;"",U42&lt;&gt;""),ABS($Q42-U42),AND($Q42="",U42=""),"",OR($Q42&lt;&gt;"",U42&lt;&gt;""),"-")</f>
        <v>#N/A</v>
      </c>
      <c r="BL42" s="120" t="e" cm="1">
        <f t="array" ref="BL42">_xlfn.IFS(AND($Q42&lt;&gt;"",V42&lt;&gt;""),ABS($Q42-V42),AND($Q42="",V42=""),"",OR($Q42&lt;&gt;"",V42&lt;&gt;""),"-")</f>
        <v>#N/A</v>
      </c>
      <c r="BM42" s="120" t="e" cm="1">
        <f t="array" ref="BM42">_xlfn.IFS(AND($Q42&lt;&gt;"",W42&lt;&gt;""),ABS($Q42-W42),AND($Q42="",W42=""),"",OR($Q42&lt;&gt;"",W42&lt;&gt;""),"-")</f>
        <v>#N/A</v>
      </c>
      <c r="BN42" s="120" t="e" cm="1">
        <f t="array" ref="BN42">_xlfn.IFS(AND($Q42&lt;&gt;"",X42&lt;&gt;""),ABS($Q42-X42),AND($Q42="",X42=""),"",OR($Q42&lt;&gt;"",X42&lt;&gt;""),"-")</f>
        <v>#N/A</v>
      </c>
      <c r="BO42" s="120" t="e" cm="1">
        <f t="array" ref="BO42">_xlfn.IFS(AND($Q42&lt;&gt;"",Y42&lt;&gt;""),ABS($Q42-Y42),AND($Q42="",Y42=""),"",OR($Q42&lt;&gt;"",Y42&lt;&gt;""),"-")</f>
        <v>#N/A</v>
      </c>
      <c r="BP42" s="120" t="e" cm="1">
        <f t="array" ref="BP42">_xlfn.IFS(AND($Q42&lt;&gt;"",Z42&lt;&gt;""),ABS($Q42-Z42),AND($Q42="",Z42=""),"",OR($Q42&lt;&gt;"",Z42&lt;&gt;""),"-")</f>
        <v>#N/A</v>
      </c>
      <c r="BQ42" s="121" t="e" cm="1">
        <f t="array" ref="BQ42">_xlfn.IFS(AND($R42&lt;&gt;"",S42&lt;&gt;""),ABS($R42-S42),AND($R42="",S42=""),"",OR($R42&lt;&gt;"",S42&lt;&gt;""),"-")</f>
        <v>#N/A</v>
      </c>
      <c r="BR42" s="120" t="e" cm="1">
        <f t="array" ref="BR42">_xlfn.IFS(AND($R42&lt;&gt;"",T42&lt;&gt;""),ABS($R42-T42),AND($R42="",T42=""),"",OR($R42&lt;&gt;"",T42&lt;&gt;""),"-")</f>
        <v>#N/A</v>
      </c>
      <c r="BS42" s="120" t="e" cm="1">
        <f t="array" ref="BS42">_xlfn.IFS(AND($R42&lt;&gt;"",U42&lt;&gt;""),ABS($R42-U42),AND($R42="",U42=""),"",OR($R42&lt;&gt;"",U42&lt;&gt;""),"-")</f>
        <v>#N/A</v>
      </c>
      <c r="BT42" s="120" t="e" cm="1">
        <f t="array" ref="BT42">_xlfn.IFS(AND($R42&lt;&gt;"",V42&lt;&gt;""),ABS($R42-V42),AND($R42="",V42=""),"",OR($R42&lt;&gt;"",V42&lt;&gt;""),"-")</f>
        <v>#N/A</v>
      </c>
      <c r="BU42" s="120" t="e" cm="1">
        <f t="array" ref="BU42">_xlfn.IFS(AND($R42&lt;&gt;"",W42&lt;&gt;""),ABS($R42-W42),AND($R42="",W42=""),"",OR($R42&lt;&gt;"",W42&lt;&gt;""),"-")</f>
        <v>#N/A</v>
      </c>
      <c r="BV42" s="120" t="e" cm="1">
        <f t="array" ref="BV42">_xlfn.IFS(AND($R42&lt;&gt;"",X42&lt;&gt;""),ABS($R42-X42),AND($R42="",X42=""),"",OR($R42&lt;&gt;"",X42&lt;&gt;""),"-")</f>
        <v>#N/A</v>
      </c>
      <c r="BW42" s="120" t="e" cm="1">
        <f t="array" ref="BW42">_xlfn.IFS(AND($R42&lt;&gt;"",Y42&lt;&gt;""),ABS($R42-Y42),AND($R42="",Y42=""),"",OR($R42&lt;&gt;"",Y42&lt;&gt;""),"-")</f>
        <v>#N/A</v>
      </c>
      <c r="BX42" s="120" t="e" cm="1">
        <f t="array" ref="BX42">_xlfn.IFS(AND($R42&lt;&gt;"",Z42&lt;&gt;""),ABS($R42-Z42),AND($R42="",Z42=""),"",OR($R42&lt;&gt;"",Z42&lt;&gt;""),"-")</f>
        <v>#N/A</v>
      </c>
      <c r="BY42" s="121" t="e" cm="1">
        <f t="array" ref="BY42">_xlfn.IFS(AND($S42&lt;&gt;"",T42&lt;&gt;""),ABS($S42-T42),AND($S42="",T42=""),"",OR($S42&lt;&gt;"",T42&lt;&gt;""),"-")</f>
        <v>#N/A</v>
      </c>
      <c r="BZ42" s="120" t="e" cm="1">
        <f t="array" ref="BZ42">_xlfn.IFS(AND($S42&lt;&gt;"",U42&lt;&gt;""),ABS($S42-U42),AND($S42="",U42=""),"",OR($S42&lt;&gt;"",U42&lt;&gt;""),"-")</f>
        <v>#N/A</v>
      </c>
      <c r="CA42" s="120" t="e" cm="1">
        <f t="array" ref="CA42">_xlfn.IFS(AND($S42&lt;&gt;"",V42&lt;&gt;""),ABS($S42-V42),AND($S42="",V42=""),"",OR($S42&lt;&gt;"",V42&lt;&gt;""),"-")</f>
        <v>#N/A</v>
      </c>
      <c r="CB42" s="120" t="e" cm="1">
        <f t="array" ref="CB42">_xlfn.IFS(AND($S42&lt;&gt;"",W42&lt;&gt;""),ABS($S42-W42),AND($S42="",W42=""),"",OR($S42&lt;&gt;"",W42&lt;&gt;""),"-")</f>
        <v>#N/A</v>
      </c>
      <c r="CC42" s="120" t="e" cm="1">
        <f t="array" ref="CC42">_xlfn.IFS(AND($S42&lt;&gt;"",X42&lt;&gt;""),ABS($S42-X42),AND($S42="",X42=""),"",OR($S42&lt;&gt;"",X42&lt;&gt;""),"-")</f>
        <v>#N/A</v>
      </c>
      <c r="CD42" s="120" t="e" cm="1">
        <f t="array" ref="CD42">_xlfn.IFS(AND($S42&lt;&gt;"",Y42&lt;&gt;""),ABS($S42-Y42),AND($S42="",Y42=""),"",OR($S42&lt;&gt;"",Y42&lt;&gt;""),"-")</f>
        <v>#N/A</v>
      </c>
      <c r="CE42" s="120" t="e" cm="1">
        <f t="array" ref="CE42">_xlfn.IFS(AND($S42&lt;&gt;"",Z42&lt;&gt;""),ABS($S42-Z42),AND($S42="",Z42=""),"",OR($S42&lt;&gt;"",Z42&lt;&gt;""),"-")</f>
        <v>#N/A</v>
      </c>
      <c r="CF42" s="121" t="e" cm="1">
        <f t="array" ref="CF42">_xlfn.IFS(AND($T42&lt;&gt;"",U42&lt;&gt;""),ABS($T42-U42),AND($T42="",U42=""),"",OR($T42&lt;&gt;"",U42&lt;&gt;""),"-")</f>
        <v>#N/A</v>
      </c>
      <c r="CG42" s="120" t="e" cm="1">
        <f t="array" ref="CG42">_xlfn.IFS(AND($T42&lt;&gt;"",V42&lt;&gt;""),ABS($T42-V42),AND($T42="",V42=""),"",OR($T42&lt;&gt;"",V42&lt;&gt;""),"-")</f>
        <v>#N/A</v>
      </c>
      <c r="CH42" s="120" t="e" cm="1">
        <f t="array" ref="CH42">_xlfn.IFS(AND($T42&lt;&gt;"",W42&lt;&gt;""),ABS($T42-W42),AND($T42="",W42=""),"",OR($T42&lt;&gt;"",W42&lt;&gt;""),"-")</f>
        <v>#N/A</v>
      </c>
      <c r="CI42" s="120" t="e" cm="1">
        <f t="array" ref="CI42">_xlfn.IFS(AND($T42&lt;&gt;"",X42&lt;&gt;""),ABS($T42-X42),AND($T42="",X42=""),"",OR($T42&lt;&gt;"",X42&lt;&gt;""),"-")</f>
        <v>#N/A</v>
      </c>
      <c r="CJ42" s="120" t="e" cm="1">
        <f t="array" ref="CJ42">_xlfn.IFS(AND($T42&lt;&gt;"",Y42&lt;&gt;""),ABS($T42-Y42),AND($T42="",Y42=""),"",OR($T42&lt;&gt;"",Y42&lt;&gt;""),"-")</f>
        <v>#N/A</v>
      </c>
      <c r="CK42" s="120" t="e" cm="1">
        <f t="array" ref="CK42">_xlfn.IFS(AND($T42&lt;&gt;"",Z42&lt;&gt;""),ABS($T42-Z42),AND($T42="",Z42=""),"",OR($T42&lt;&gt;"",Z42&lt;&gt;""),"-")</f>
        <v>#N/A</v>
      </c>
      <c r="CL42" s="121" t="e" cm="1">
        <f t="array" ref="CL42">_xlfn.IFS(AND($U42&lt;&gt;"",V42&lt;&gt;""),ABS($U42-V42),AND($U42="",V42=""),"",OR($U42&lt;&gt;"",V42&lt;&gt;""),"-")</f>
        <v>#N/A</v>
      </c>
      <c r="CM42" s="120" t="e" cm="1">
        <f t="array" ref="CM42">_xlfn.IFS(AND($U42&lt;&gt;"",W42&lt;&gt;""),ABS($U42-W42),AND($U42="",W42=""),"",OR($U42&lt;&gt;"",W42&lt;&gt;""),"-")</f>
        <v>#N/A</v>
      </c>
      <c r="CN42" s="120" t="e" cm="1">
        <f t="array" ref="CN42">_xlfn.IFS(AND($U42&lt;&gt;"",X42&lt;&gt;""),ABS($U42-X42),AND($U42="",X42=""),"",OR($U42&lt;&gt;"",X42&lt;&gt;""),"-")</f>
        <v>#N/A</v>
      </c>
      <c r="CO42" s="120" t="e" cm="1">
        <f t="array" ref="CO42">_xlfn.IFS(AND($U42&lt;&gt;"",Y42&lt;&gt;""),ABS($U42-Y42),AND($U42="",Y42=""),"",OR($U42&lt;&gt;"",Y42&lt;&gt;""),"-")</f>
        <v>#N/A</v>
      </c>
      <c r="CP42" s="120" t="e" cm="1">
        <f t="array" ref="CP42">_xlfn.IFS(AND($U42&lt;&gt;"",Z42&lt;&gt;""),ABS($U42-Z42),AND($U42="",Z42=""),"",OR($U42&lt;&gt;"",Z42&lt;&gt;""),"-")</f>
        <v>#N/A</v>
      </c>
      <c r="CQ42" s="121" t="e" cm="1">
        <f t="array" ref="CQ42">_xlfn.IFS(AND($V42&lt;&gt;"",W42&lt;&gt;""),ABS($V42-W42),AND($V42="",W42=""),"",OR($V42&lt;&gt;"",W42&lt;&gt;""),"-")</f>
        <v>#N/A</v>
      </c>
      <c r="CR42" s="120" t="e" cm="1">
        <f t="array" ref="CR42">_xlfn.IFS(AND($V42&lt;&gt;"",X42&lt;&gt;""),ABS($V42-X42),AND($V42="",X42=""),"",OR($V42&lt;&gt;"",X42&lt;&gt;""),"-")</f>
        <v>#N/A</v>
      </c>
      <c r="CS42" s="120" t="e" cm="1">
        <f t="array" ref="CS42">_xlfn.IFS(AND($V42&lt;&gt;"",Y42&lt;&gt;""),ABS($V42-Y42),AND($V42="",Y42=""),"",OR($V42&lt;&gt;"",Y42&lt;&gt;""),"-")</f>
        <v>#N/A</v>
      </c>
      <c r="CT42" s="120" t="e" cm="1">
        <f t="array" ref="CT42">_xlfn.IFS(AND($V42&lt;&gt;"",Z42&lt;&gt;""),ABS($V42-Z42),AND($V42="",Z42=""),"",OR($V42&lt;&gt;"",Z42&lt;&gt;""),"-")</f>
        <v>#N/A</v>
      </c>
      <c r="CU42" s="121" t="e" cm="1">
        <f t="array" ref="CU42">_xlfn.IFS(AND($W42&lt;&gt;"",X42&lt;&gt;""),ABS($W42-X42),AND($W42="",X42=""),"",OR($W42&lt;&gt;"",X42&lt;&gt;""),"-")</f>
        <v>#N/A</v>
      </c>
      <c r="CV42" s="120" t="e" cm="1">
        <f t="array" ref="CV42">_xlfn.IFS(AND($W42&lt;&gt;"",Y42&lt;&gt;""),ABS($W42-Y42),AND($W42="",Y42=""),"",OR($W42&lt;&gt;"",Y42&lt;&gt;""),"-")</f>
        <v>#N/A</v>
      </c>
      <c r="CW42" s="120" t="e" cm="1">
        <f t="array" ref="CW42">_xlfn.IFS(AND($W42&lt;&gt;"",Z42&lt;&gt;""),ABS($W42-Z42),AND($W42="",Z42=""),"",OR($W42&lt;&gt;"",Z42&lt;&gt;""),"-")</f>
        <v>#N/A</v>
      </c>
      <c r="CX42" s="121" t="e" cm="1">
        <f t="array" ref="CX42">_xlfn.IFS(AND($X42&lt;&gt;"",Y42&lt;&gt;""),ABS($X42-Y42),AND($X42="",Y42=""),"",OR($X42&lt;&gt;"",Y42&lt;&gt;""),"-")</f>
        <v>#N/A</v>
      </c>
      <c r="CY42" s="120" t="e" cm="1">
        <f t="array" ref="CY42">_xlfn.IFS(AND($X42&lt;&gt;"",Z42&lt;&gt;""),ABS($X42-Z42),AND($X42="",Z42=""),"",OR($X42&lt;&gt;"",Z42&lt;&gt;""),"-")</f>
        <v>#N/A</v>
      </c>
      <c r="CZ42" s="121" t="e" cm="1">
        <f t="array" ref="CZ42">_xlfn.IFS(AND($Y42&lt;&gt;"",Z42&lt;&gt;""),ABS($Y42-Z42),AND($Y42="",Z42=""),"",OR($Y42&lt;&gt;"",Z42&lt;&gt;""),"-")</f>
        <v>#N/A</v>
      </c>
    </row>
    <row r="43" spans="1:104" x14ac:dyDescent="0.2">
      <c r="A43" s="260" t="s">
        <v>78</v>
      </c>
      <c r="B43" s="259" t="e">
        <f>VLOOKUP($A43,Merged_couplings!$B:$BU,MATCH(B$1,Merged_couplings!$B$1:$BU$1,0),FALSE)</f>
        <v>#N/A</v>
      </c>
      <c r="C43" s="258" t="e">
        <f>VLOOKUP($A43,Merged_couplings!$B:$BU,MATCH(C$1,Merged_couplings!$B$1:$BU$1,0),FALSE)</f>
        <v>#N/A</v>
      </c>
      <c r="D43" s="258" t="e">
        <f>VLOOKUP($A43,Merged_couplings!$B:$BU,MATCH(D$1,Merged_couplings!$B$1:$BU$1,0),FALSE)</f>
        <v>#N/A</v>
      </c>
      <c r="E43" s="258" t="e">
        <f>VLOOKUP($A43,Merged_couplings!$B:$BU,MATCH(E$1,Merged_couplings!$B$1:$BU$1,0),FALSE)</f>
        <v>#N/A</v>
      </c>
      <c r="F43" s="258" t="e">
        <f>VLOOKUP($A43,Merged_couplings!$B:$BU,MATCH(F$1,Merged_couplings!$B$1:$BU$1,0),FALSE)</f>
        <v>#N/A</v>
      </c>
      <c r="G43" s="258" t="e">
        <f>VLOOKUP($A43,Merged_couplings!$B:$BU,MATCH(G$1,Merged_couplings!$B$1:$BU$1,0),FALSE)</f>
        <v>#N/A</v>
      </c>
      <c r="H43" s="258" t="e">
        <f>VLOOKUP($A43,Merged_couplings!$B:$BU,MATCH(H$1,Merged_couplings!$B$1:$BU$1,0),FALSE)</f>
        <v>#N/A</v>
      </c>
      <c r="I43" s="258" t="e">
        <f>VLOOKUP($A43,Merged_couplings!$B:$BU,MATCH(I$1,Merged_couplings!$B$1:$BU$1,0),FALSE)</f>
        <v>#N/A</v>
      </c>
      <c r="J43" s="258" t="e">
        <f>VLOOKUP($A43,Merged_couplings!$B:$BU,MATCH(J$1,Merged_couplings!$B$1:$BU$1,0),FALSE)</f>
        <v>#N/A</v>
      </c>
      <c r="K43" s="258" t="e">
        <f>VLOOKUP($A43,Merged_couplings!$B:$BU,MATCH(K$1,Merged_couplings!$B$1:$BU$1,0),FALSE)</f>
        <v>#N/A</v>
      </c>
      <c r="L43" s="258" t="e">
        <f>VLOOKUP($A43,Merged_couplings!$B:$BU,MATCH(L$1,Merged_couplings!$B$1:$BU$1,0),FALSE)</f>
        <v>#N/A</v>
      </c>
      <c r="M43" s="258" t="e">
        <f>VLOOKUP($A43,Merged_couplings!$B:$BU,MATCH(M$1,Merged_couplings!$B$1:$BU$1,0),FALSE)</f>
        <v>#N/A</v>
      </c>
      <c r="N43" s="121" t="e">
        <f>IF(OR(B43="BIG",B43="BI-",B43="B-G"),VLOOKUP($A43,Merged_couplings!$B:$BU,MATCH(N$1,Merged_couplings!$B$1:$BU$1,0),FALSE),"")</f>
        <v>#N/A</v>
      </c>
      <c r="P43" s="120" t="e">
        <f>IF(OR(C43="BIG",C43="BI-",C43="B-G"),VLOOKUP($A43,Merged_couplings!$B:$BU,MATCH(P$1,Merged_couplings!$B$1:$BU$1,0),FALSE),"")</f>
        <v>#N/A</v>
      </c>
      <c r="Q43" s="120" t="e">
        <f>IF(OR(D43="BIG",D43="BI-",D43="B-G"),VLOOKUP($A43,Merged_couplings!$B:$BU,MATCH(Q$1,Merged_couplings!$B$1:$BU$1,0),FALSE),"")</f>
        <v>#N/A</v>
      </c>
      <c r="R43" s="120" t="e">
        <f>IF(OR(E43="BIG",E43="BI-",E43="B-G"),VLOOKUP($A43,Merged_couplings!$B:$BU,MATCH(R$1,Merged_couplings!$B$1:$BU$1,0),FALSE),"")</f>
        <v>#N/A</v>
      </c>
      <c r="S43" s="120" t="e">
        <f>IF(OR(F43="BIG",F43="BI-",F43="B-G"),VLOOKUP($A43,Merged_couplings!$B:$BU,MATCH(S$1,Merged_couplings!$B$1:$BU$1,0),FALSE),"")</f>
        <v>#N/A</v>
      </c>
      <c r="T43" s="120" t="e">
        <f>IF(OR(G43="BIG",G43="BI-",G43="B-G"),VLOOKUP($A43,Merged_couplings!$B:$BU,MATCH(T$1,Merged_couplings!$B$1:$BU$1,0),FALSE),"")</f>
        <v>#N/A</v>
      </c>
      <c r="U43" s="120" t="e">
        <f>IF(OR(H43="BIG",H43="BI-",H43="B-G"),VLOOKUP($A43,Merged_couplings!$B:$BU,MATCH(U$1,Merged_couplings!$B$1:$BU$1,0),FALSE),"")</f>
        <v>#N/A</v>
      </c>
      <c r="V43" s="120" t="e">
        <f>IF(OR(I43="BIG",I43="BI-",I43="B-G"),VLOOKUP($A43,Merged_couplings!$B:$BU,MATCH(V$1,Merged_couplings!$B$1:$BU$1,0),FALSE),"")</f>
        <v>#N/A</v>
      </c>
      <c r="W43" s="120" t="e">
        <f>IF(OR(J43="BIG",J43="BI-",J43="B-G"),VLOOKUP($A43,Merged_couplings!$B:$BU,MATCH(W$1,Merged_couplings!$B$1:$BU$1,0),FALSE),"")</f>
        <v>#N/A</v>
      </c>
      <c r="X43" s="120" t="e">
        <f>IF(OR(K43="BIG",K43="BI-",K43="B-G"),VLOOKUP($A43,Merged_couplings!$B:$BU,MATCH(X$1,Merged_couplings!$B$1:$BU$1,0),FALSE),"")</f>
        <v>#N/A</v>
      </c>
      <c r="Y43" s="120" t="e">
        <f>IF(OR(L43="BIG",L43="BI-",L43="B-G"),VLOOKUP($A43,Merged_couplings!$B:$BU,MATCH(Y$1,Merged_couplings!$B$1:$BU$1,0),FALSE),"")</f>
        <v>#N/A</v>
      </c>
      <c r="Z43" s="120" t="e">
        <f>IF(OR(M43="BIG",M43="BI-",M43="B-G"),VLOOKUP($A43,Merged_couplings!$B:$BU,MATCH(Z$1,Merged_couplings!$B$1:$BU$1,0),FALSE),"")</f>
        <v>#N/A</v>
      </c>
      <c r="AA43" s="123"/>
      <c r="AB43" s="340" t="e" cm="1">
        <f t="array" ref="AB43">_xlfn.IFS(AND($N43&lt;&gt;"",P43&lt;&gt;""),ABS($N43-P43),AND($N43="",P43=""),"",OR($N43&lt;&gt;"",P43&lt;&gt;""),"-")</f>
        <v>#N/A</v>
      </c>
      <c r="AC43" s="122" t="e" cm="1">
        <f t="array" ref="AC43">_xlfn.IFS(AND($N43&lt;&gt;"",Q43&lt;&gt;""),ABS($N43-Q43),AND($N43="",Q43=""),"",OR($N43&lt;&gt;"",Q43&lt;&gt;""),"-")</f>
        <v>#N/A</v>
      </c>
      <c r="AD43" s="122" t="e" cm="1">
        <f t="array" ref="AD43">_xlfn.IFS(AND($N43&lt;&gt;"",R43&lt;&gt;""),ABS($N43-R43),AND($N43="",R43=""),"",OR($N43&lt;&gt;"",R43&lt;&gt;""),"-")</f>
        <v>#N/A</v>
      </c>
      <c r="AE43" s="122" t="e" cm="1">
        <f t="array" ref="AE43">_xlfn.IFS(AND($N43&lt;&gt;"",S43&lt;&gt;""),ABS($N43-S43),AND($N43="",S43=""),"",OR($N43&lt;&gt;"",S43&lt;&gt;""),"-")</f>
        <v>#N/A</v>
      </c>
      <c r="AF43" s="122" t="e" cm="1">
        <f t="array" ref="AF43">_xlfn.IFS(AND($N43&lt;&gt;"",T43&lt;&gt;""),ABS($N43-T43),AND($N43="",T43=""),"",OR($N43&lt;&gt;"",T43&lt;&gt;""),"-")</f>
        <v>#N/A</v>
      </c>
      <c r="AG43" s="122" t="e" cm="1">
        <f t="array" ref="AG43">_xlfn.IFS(AND($N43&lt;&gt;"",U43&lt;&gt;""),ABS($N43-U43),AND($N43="",U43=""),"",OR($N43&lt;&gt;"",U43&lt;&gt;""),"-")</f>
        <v>#N/A</v>
      </c>
      <c r="AH43" s="122" t="e" cm="1">
        <f t="array" ref="AH43">_xlfn.IFS(AND($N43&lt;&gt;"",V43&lt;&gt;""),ABS($N43-V43),AND($N43="",V43=""),"",OR($N43&lt;&gt;"",V43&lt;&gt;""),"-")</f>
        <v>#N/A</v>
      </c>
      <c r="AI43" s="122" t="e" cm="1">
        <f t="array" ref="AI43">_xlfn.IFS(AND($N43&lt;&gt;"",W43&lt;&gt;""),ABS($N43-W43),AND($N43="",W43=""),"",OR($N43&lt;&gt;"",W43&lt;&gt;""),"-")</f>
        <v>#N/A</v>
      </c>
      <c r="AJ43" s="122" t="e" cm="1">
        <f t="array" ref="AJ43">_xlfn.IFS(AND($N43&lt;&gt;"",X43&lt;&gt;""),ABS($N43-X43),AND($N43="",X43=""),"",OR($N43&lt;&gt;"",X43&lt;&gt;""),"-")</f>
        <v>#N/A</v>
      </c>
      <c r="AK43" s="122" t="e" cm="1">
        <f t="array" ref="AK43">_xlfn.IFS(AND($N43&lt;&gt;"",Y43&lt;&gt;""),ABS($N43-Y43),AND($N43="",Y43=""),"",OR($N43&lt;&gt;"",Y43&lt;&gt;""),"-")</f>
        <v>#N/A</v>
      </c>
      <c r="AL43" s="122" t="e" cm="1">
        <f t="array" ref="AL43">_xlfn.IFS(AND($N43&lt;&gt;"",Z43&lt;&gt;""),ABS($N43-Z43),AND($N43="",Z43=""),"",OR($N43&lt;&gt;"",Z43&lt;&gt;""),"-")</f>
        <v>#N/A</v>
      </c>
      <c r="AM43" s="340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1" t="e" cm="1">
        <f t="array" ref="AX43">_xlfn.IFS(AND($P43&lt;&gt;"",Q43&lt;&gt;""),ABS($P43-Q43),AND($P43="",Q43=""),"",OR($P43&lt;&gt;"",Q43&lt;&gt;""),"-")</f>
        <v>#N/A</v>
      </c>
      <c r="AY43" s="120" t="e" cm="1">
        <f t="array" ref="AY43">_xlfn.IFS(AND($P43&lt;&gt;"",R43&lt;&gt;""),ABS($P43-R43),AND($P43="",R43=""),"",OR($P43&lt;&gt;"",R43&lt;&gt;""),"-")</f>
        <v>#N/A</v>
      </c>
      <c r="AZ43" s="120" t="e" cm="1">
        <f t="array" ref="AZ43">_xlfn.IFS(AND($P43&lt;&gt;"",S43&lt;&gt;""),ABS($P43-S43),AND($P43="",S43=""),"",OR($P43&lt;&gt;"",S43&lt;&gt;""),"-")</f>
        <v>#N/A</v>
      </c>
      <c r="BA43" s="120" t="e" cm="1">
        <f t="array" ref="BA43">_xlfn.IFS(AND($P43&lt;&gt;"",T43&lt;&gt;""),ABS($P43-T43),AND($P43="",T43=""),"",OR($P43&lt;&gt;"",T43&lt;&gt;""),"-")</f>
        <v>#N/A</v>
      </c>
      <c r="BB43" s="120" t="e" cm="1">
        <f t="array" ref="BB43">_xlfn.IFS(AND($P43&lt;&gt;"",U43&lt;&gt;""),ABS($P43-U43),AND($P43="",U43=""),"",OR($P43&lt;&gt;"",U43&lt;&gt;""),"-")</f>
        <v>#N/A</v>
      </c>
      <c r="BC43" s="120" t="e" cm="1">
        <f t="array" ref="BC43">_xlfn.IFS(AND($P43&lt;&gt;"",V43&lt;&gt;""),ABS($P43-V43),AND($P43="",V43=""),"",OR($P43&lt;&gt;"",V43&lt;&gt;""),"-")</f>
        <v>#N/A</v>
      </c>
      <c r="BD43" s="120" t="e" cm="1">
        <f t="array" ref="BD43">_xlfn.IFS(AND($P43&lt;&gt;"",W43&lt;&gt;""),ABS($P43-W43),AND($P43="",W43=""),"",OR($P43&lt;&gt;"",W43&lt;&gt;""),"-")</f>
        <v>#N/A</v>
      </c>
      <c r="BE43" s="120" t="e" cm="1">
        <f t="array" ref="BE43">_xlfn.IFS(AND($P43&lt;&gt;"",X43&lt;&gt;""),ABS($P43-X43),AND($P43="",X43=""),"",OR($P43&lt;&gt;"",X43&lt;&gt;""),"-")</f>
        <v>#N/A</v>
      </c>
      <c r="BF43" s="120" t="e" cm="1">
        <f t="array" ref="BF43">_xlfn.IFS(AND($P43&lt;&gt;"",Y43&lt;&gt;""),ABS($P43-Y43),AND($P43="",Y43=""),"",OR($P43&lt;&gt;"",Y43&lt;&gt;""),"-")</f>
        <v>#N/A</v>
      </c>
      <c r="BG43" s="120" t="e" cm="1">
        <f t="array" ref="BG43">_xlfn.IFS(AND($P43&lt;&gt;"",Z43&lt;&gt;""),ABS($P43-Z43),AND($P43="",Z43=""),"",OR($P43&lt;&gt;"",Z43&lt;&gt;""),"-")</f>
        <v>#N/A</v>
      </c>
      <c r="BH43" s="121" t="e" cm="1">
        <f t="array" ref="BH43">_xlfn.IFS(AND($Q43&lt;&gt;"",R43&lt;&gt;""),ABS($Q43-R43),AND($Q43="",R43=""),"",OR($Q43&lt;&gt;"",R43&lt;&gt;""),"-")</f>
        <v>#N/A</v>
      </c>
      <c r="BI43" s="120" t="e" cm="1">
        <f t="array" ref="BI43">_xlfn.IFS(AND($Q43&lt;&gt;"",S43&lt;&gt;""),ABS($Q43-S43),AND($Q43="",S43=""),"",OR($Q43&lt;&gt;"",S43&lt;&gt;""),"-")</f>
        <v>#N/A</v>
      </c>
      <c r="BJ43" s="120" t="e" cm="1">
        <f t="array" ref="BJ43">_xlfn.IFS(AND($Q43&lt;&gt;"",T43&lt;&gt;""),ABS($Q43-T43),AND($Q43="",T43=""),"",OR($Q43&lt;&gt;"",T43&lt;&gt;""),"-")</f>
        <v>#N/A</v>
      </c>
      <c r="BK43" s="120" t="e" cm="1">
        <f t="array" ref="BK43">_xlfn.IFS(AND($Q43&lt;&gt;"",U43&lt;&gt;""),ABS($Q43-U43),AND($Q43="",U43=""),"",OR($Q43&lt;&gt;"",U43&lt;&gt;""),"-")</f>
        <v>#N/A</v>
      </c>
      <c r="BL43" s="120" t="e" cm="1">
        <f t="array" ref="BL43">_xlfn.IFS(AND($Q43&lt;&gt;"",V43&lt;&gt;""),ABS($Q43-V43),AND($Q43="",V43=""),"",OR($Q43&lt;&gt;"",V43&lt;&gt;""),"-")</f>
        <v>#N/A</v>
      </c>
      <c r="BM43" s="120" t="e" cm="1">
        <f t="array" ref="BM43">_xlfn.IFS(AND($Q43&lt;&gt;"",W43&lt;&gt;""),ABS($Q43-W43),AND($Q43="",W43=""),"",OR($Q43&lt;&gt;"",W43&lt;&gt;""),"-")</f>
        <v>#N/A</v>
      </c>
      <c r="BN43" s="120" t="e" cm="1">
        <f t="array" ref="BN43">_xlfn.IFS(AND($Q43&lt;&gt;"",X43&lt;&gt;""),ABS($Q43-X43),AND($Q43="",X43=""),"",OR($Q43&lt;&gt;"",X43&lt;&gt;""),"-")</f>
        <v>#N/A</v>
      </c>
      <c r="BO43" s="120" t="e" cm="1">
        <f t="array" ref="BO43">_xlfn.IFS(AND($Q43&lt;&gt;"",Y43&lt;&gt;""),ABS($Q43-Y43),AND($Q43="",Y43=""),"",OR($Q43&lt;&gt;"",Y43&lt;&gt;""),"-")</f>
        <v>#N/A</v>
      </c>
      <c r="BP43" s="120" t="e" cm="1">
        <f t="array" ref="BP43">_xlfn.IFS(AND($Q43&lt;&gt;"",Z43&lt;&gt;""),ABS($Q43-Z43),AND($Q43="",Z43=""),"",OR($Q43&lt;&gt;"",Z43&lt;&gt;""),"-")</f>
        <v>#N/A</v>
      </c>
      <c r="BQ43" s="121" t="e" cm="1">
        <f t="array" ref="BQ43">_xlfn.IFS(AND($R43&lt;&gt;"",S43&lt;&gt;""),ABS($R43-S43),AND($R43="",S43=""),"",OR($R43&lt;&gt;"",S43&lt;&gt;""),"-")</f>
        <v>#N/A</v>
      </c>
      <c r="BR43" s="120" t="e" cm="1">
        <f t="array" ref="BR43">_xlfn.IFS(AND($R43&lt;&gt;"",T43&lt;&gt;""),ABS($R43-T43),AND($R43="",T43=""),"",OR($R43&lt;&gt;"",T43&lt;&gt;""),"-")</f>
        <v>#N/A</v>
      </c>
      <c r="BS43" s="120" t="e" cm="1">
        <f t="array" ref="BS43">_xlfn.IFS(AND($R43&lt;&gt;"",U43&lt;&gt;""),ABS($R43-U43),AND($R43="",U43=""),"",OR($R43&lt;&gt;"",U43&lt;&gt;""),"-")</f>
        <v>#N/A</v>
      </c>
      <c r="BT43" s="120" t="e" cm="1">
        <f t="array" ref="BT43">_xlfn.IFS(AND($R43&lt;&gt;"",V43&lt;&gt;""),ABS($R43-V43),AND($R43="",V43=""),"",OR($R43&lt;&gt;"",V43&lt;&gt;""),"-")</f>
        <v>#N/A</v>
      </c>
      <c r="BU43" s="120" t="e" cm="1">
        <f t="array" ref="BU43">_xlfn.IFS(AND($R43&lt;&gt;"",W43&lt;&gt;""),ABS($R43-W43),AND($R43="",W43=""),"",OR($R43&lt;&gt;"",W43&lt;&gt;""),"-")</f>
        <v>#N/A</v>
      </c>
      <c r="BV43" s="120" t="e" cm="1">
        <f t="array" ref="BV43">_xlfn.IFS(AND($R43&lt;&gt;"",X43&lt;&gt;""),ABS($R43-X43),AND($R43="",X43=""),"",OR($R43&lt;&gt;"",X43&lt;&gt;""),"-")</f>
        <v>#N/A</v>
      </c>
      <c r="BW43" s="120" t="e" cm="1">
        <f t="array" ref="BW43">_xlfn.IFS(AND($R43&lt;&gt;"",Y43&lt;&gt;""),ABS($R43-Y43),AND($R43="",Y43=""),"",OR($R43&lt;&gt;"",Y43&lt;&gt;""),"-")</f>
        <v>#N/A</v>
      </c>
      <c r="BX43" s="120" t="e" cm="1">
        <f t="array" ref="BX43">_xlfn.IFS(AND($R43&lt;&gt;"",Z43&lt;&gt;""),ABS($R43-Z43),AND($R43="",Z43=""),"",OR($R43&lt;&gt;"",Z43&lt;&gt;""),"-")</f>
        <v>#N/A</v>
      </c>
      <c r="BY43" s="121" t="e" cm="1">
        <f t="array" ref="BY43">_xlfn.IFS(AND($S43&lt;&gt;"",T43&lt;&gt;""),ABS($S43-T43),AND($S43="",T43=""),"",OR($S43&lt;&gt;"",T43&lt;&gt;""),"-")</f>
        <v>#N/A</v>
      </c>
      <c r="BZ43" s="120" t="e" cm="1">
        <f t="array" ref="BZ43">_xlfn.IFS(AND($S43&lt;&gt;"",U43&lt;&gt;""),ABS($S43-U43),AND($S43="",U43=""),"",OR($S43&lt;&gt;"",U43&lt;&gt;""),"-")</f>
        <v>#N/A</v>
      </c>
      <c r="CA43" s="120" t="e" cm="1">
        <f t="array" ref="CA43">_xlfn.IFS(AND($S43&lt;&gt;"",V43&lt;&gt;""),ABS($S43-V43),AND($S43="",V43=""),"",OR($S43&lt;&gt;"",V43&lt;&gt;""),"-")</f>
        <v>#N/A</v>
      </c>
      <c r="CB43" s="120" t="e" cm="1">
        <f t="array" ref="CB43">_xlfn.IFS(AND($S43&lt;&gt;"",W43&lt;&gt;""),ABS($S43-W43),AND($S43="",W43=""),"",OR($S43&lt;&gt;"",W43&lt;&gt;""),"-")</f>
        <v>#N/A</v>
      </c>
      <c r="CC43" s="120" t="e" cm="1">
        <f t="array" ref="CC43">_xlfn.IFS(AND($S43&lt;&gt;"",X43&lt;&gt;""),ABS($S43-X43),AND($S43="",X43=""),"",OR($S43&lt;&gt;"",X43&lt;&gt;""),"-")</f>
        <v>#N/A</v>
      </c>
      <c r="CD43" s="120" t="e" cm="1">
        <f t="array" ref="CD43">_xlfn.IFS(AND($S43&lt;&gt;"",Y43&lt;&gt;""),ABS($S43-Y43),AND($S43="",Y43=""),"",OR($S43&lt;&gt;"",Y43&lt;&gt;""),"-")</f>
        <v>#N/A</v>
      </c>
      <c r="CE43" s="120" t="e" cm="1">
        <f t="array" ref="CE43">_xlfn.IFS(AND($S43&lt;&gt;"",Z43&lt;&gt;""),ABS($S43-Z43),AND($S43="",Z43=""),"",OR($S43&lt;&gt;"",Z43&lt;&gt;""),"-")</f>
        <v>#N/A</v>
      </c>
      <c r="CF43" s="121" t="e" cm="1">
        <f t="array" ref="CF43">_xlfn.IFS(AND($T43&lt;&gt;"",U43&lt;&gt;""),ABS($T43-U43),AND($T43="",U43=""),"",OR($T43&lt;&gt;"",U43&lt;&gt;""),"-")</f>
        <v>#N/A</v>
      </c>
      <c r="CG43" s="120" t="e" cm="1">
        <f t="array" ref="CG43">_xlfn.IFS(AND($T43&lt;&gt;"",V43&lt;&gt;""),ABS($T43-V43),AND($T43="",V43=""),"",OR($T43&lt;&gt;"",V43&lt;&gt;""),"-")</f>
        <v>#N/A</v>
      </c>
      <c r="CH43" s="120" t="e" cm="1">
        <f t="array" ref="CH43">_xlfn.IFS(AND($T43&lt;&gt;"",W43&lt;&gt;""),ABS($T43-W43),AND($T43="",W43=""),"",OR($T43&lt;&gt;"",W43&lt;&gt;""),"-")</f>
        <v>#N/A</v>
      </c>
      <c r="CI43" s="120" t="e" cm="1">
        <f t="array" ref="CI43">_xlfn.IFS(AND($T43&lt;&gt;"",X43&lt;&gt;""),ABS($T43-X43),AND($T43="",X43=""),"",OR($T43&lt;&gt;"",X43&lt;&gt;""),"-")</f>
        <v>#N/A</v>
      </c>
      <c r="CJ43" s="120" t="e" cm="1">
        <f t="array" ref="CJ43">_xlfn.IFS(AND($T43&lt;&gt;"",Y43&lt;&gt;""),ABS($T43-Y43),AND($T43="",Y43=""),"",OR($T43&lt;&gt;"",Y43&lt;&gt;""),"-")</f>
        <v>#N/A</v>
      </c>
      <c r="CK43" s="120" t="e" cm="1">
        <f t="array" ref="CK43">_xlfn.IFS(AND($T43&lt;&gt;"",Z43&lt;&gt;""),ABS($T43-Z43),AND($T43="",Z43=""),"",OR($T43&lt;&gt;"",Z43&lt;&gt;""),"-")</f>
        <v>#N/A</v>
      </c>
      <c r="CL43" s="121" t="e" cm="1">
        <f t="array" ref="CL43">_xlfn.IFS(AND($U43&lt;&gt;"",V43&lt;&gt;""),ABS($U43-V43),AND($U43="",V43=""),"",OR($U43&lt;&gt;"",V43&lt;&gt;""),"-")</f>
        <v>#N/A</v>
      </c>
      <c r="CM43" s="120" t="e" cm="1">
        <f t="array" ref="CM43">_xlfn.IFS(AND($U43&lt;&gt;"",W43&lt;&gt;""),ABS($U43-W43),AND($U43="",W43=""),"",OR($U43&lt;&gt;"",W43&lt;&gt;""),"-")</f>
        <v>#N/A</v>
      </c>
      <c r="CN43" s="120" t="e" cm="1">
        <f t="array" ref="CN43">_xlfn.IFS(AND($U43&lt;&gt;"",X43&lt;&gt;""),ABS($U43-X43),AND($U43="",X43=""),"",OR($U43&lt;&gt;"",X43&lt;&gt;""),"-")</f>
        <v>#N/A</v>
      </c>
      <c r="CO43" s="120" t="e" cm="1">
        <f t="array" ref="CO43">_xlfn.IFS(AND($U43&lt;&gt;"",Y43&lt;&gt;""),ABS($U43-Y43),AND($U43="",Y43=""),"",OR($U43&lt;&gt;"",Y43&lt;&gt;""),"-")</f>
        <v>#N/A</v>
      </c>
      <c r="CP43" s="120" t="e" cm="1">
        <f t="array" ref="CP43">_xlfn.IFS(AND($U43&lt;&gt;"",Z43&lt;&gt;""),ABS($U43-Z43),AND($U43="",Z43=""),"",OR($U43&lt;&gt;"",Z43&lt;&gt;""),"-")</f>
        <v>#N/A</v>
      </c>
      <c r="CQ43" s="121" t="e" cm="1">
        <f t="array" ref="CQ43">_xlfn.IFS(AND($V43&lt;&gt;"",W43&lt;&gt;""),ABS($V43-W43),AND($V43="",W43=""),"",OR($V43&lt;&gt;"",W43&lt;&gt;""),"-")</f>
        <v>#N/A</v>
      </c>
      <c r="CR43" s="120" t="e" cm="1">
        <f t="array" ref="CR43">_xlfn.IFS(AND($V43&lt;&gt;"",X43&lt;&gt;""),ABS($V43-X43),AND($V43="",X43=""),"",OR($V43&lt;&gt;"",X43&lt;&gt;""),"-")</f>
        <v>#N/A</v>
      </c>
      <c r="CS43" s="120" t="e" cm="1">
        <f t="array" ref="CS43">_xlfn.IFS(AND($V43&lt;&gt;"",Y43&lt;&gt;""),ABS($V43-Y43),AND($V43="",Y43=""),"",OR($V43&lt;&gt;"",Y43&lt;&gt;""),"-")</f>
        <v>#N/A</v>
      </c>
      <c r="CT43" s="120" t="e" cm="1">
        <f t="array" ref="CT43">_xlfn.IFS(AND($V43&lt;&gt;"",Z43&lt;&gt;""),ABS($V43-Z43),AND($V43="",Z43=""),"",OR($V43&lt;&gt;"",Z43&lt;&gt;""),"-")</f>
        <v>#N/A</v>
      </c>
      <c r="CU43" s="121" t="e" cm="1">
        <f t="array" ref="CU43">_xlfn.IFS(AND($W43&lt;&gt;"",X43&lt;&gt;""),ABS($W43-X43),AND($W43="",X43=""),"",OR($W43&lt;&gt;"",X43&lt;&gt;""),"-")</f>
        <v>#N/A</v>
      </c>
      <c r="CV43" s="120" t="e" cm="1">
        <f t="array" ref="CV43">_xlfn.IFS(AND($W43&lt;&gt;"",Y43&lt;&gt;""),ABS($W43-Y43),AND($W43="",Y43=""),"",OR($W43&lt;&gt;"",Y43&lt;&gt;""),"-")</f>
        <v>#N/A</v>
      </c>
      <c r="CW43" s="120" t="e" cm="1">
        <f t="array" ref="CW43">_xlfn.IFS(AND($W43&lt;&gt;"",Z43&lt;&gt;""),ABS($W43-Z43),AND($W43="",Z43=""),"",OR($W43&lt;&gt;"",Z43&lt;&gt;""),"-")</f>
        <v>#N/A</v>
      </c>
      <c r="CX43" s="121" t="e" cm="1">
        <f t="array" ref="CX43">_xlfn.IFS(AND($X43&lt;&gt;"",Y43&lt;&gt;""),ABS($X43-Y43),AND($X43="",Y43=""),"",OR($X43&lt;&gt;"",Y43&lt;&gt;""),"-")</f>
        <v>#N/A</v>
      </c>
      <c r="CY43" s="120" t="e" cm="1">
        <f t="array" ref="CY43">_xlfn.IFS(AND($X43&lt;&gt;"",Z43&lt;&gt;""),ABS($X43-Z43),AND($X43="",Z43=""),"",OR($X43&lt;&gt;"",Z43&lt;&gt;""),"-")</f>
        <v>#N/A</v>
      </c>
      <c r="CZ43" s="121" t="e" cm="1">
        <f t="array" ref="CZ43">_xlfn.IFS(AND($Y43&lt;&gt;"",Z43&lt;&gt;""),ABS($Y43-Z43),AND($Y43="",Z43=""),"",OR($Y43&lt;&gt;"",Z43&lt;&gt;""),"-")</f>
        <v>#N/A</v>
      </c>
    </row>
    <row r="44" spans="1:104" x14ac:dyDescent="0.2">
      <c r="A44" s="260" t="s">
        <v>19</v>
      </c>
      <c r="B44" s="259" t="e">
        <f>VLOOKUP($A44,Merged_couplings!$B:$BU,MATCH(B$1,Merged_couplings!$B$1:$BU$1,0),FALSE)</f>
        <v>#N/A</v>
      </c>
      <c r="C44" s="258" t="e">
        <f>VLOOKUP($A44,Merged_couplings!$B:$BU,MATCH(C$1,Merged_couplings!$B$1:$BU$1,0),FALSE)</f>
        <v>#N/A</v>
      </c>
      <c r="D44" s="258" t="e">
        <f>VLOOKUP($A44,Merged_couplings!$B:$BU,MATCH(D$1,Merged_couplings!$B$1:$BU$1,0),FALSE)</f>
        <v>#N/A</v>
      </c>
      <c r="E44" s="258" t="e">
        <f>VLOOKUP($A44,Merged_couplings!$B:$BU,MATCH(E$1,Merged_couplings!$B$1:$BU$1,0),FALSE)</f>
        <v>#N/A</v>
      </c>
      <c r="F44" s="258" t="e">
        <f>VLOOKUP($A44,Merged_couplings!$B:$BU,MATCH(F$1,Merged_couplings!$B$1:$BU$1,0),FALSE)</f>
        <v>#N/A</v>
      </c>
      <c r="G44" s="258" t="e">
        <f>VLOOKUP($A44,Merged_couplings!$B:$BU,MATCH(G$1,Merged_couplings!$B$1:$BU$1,0),FALSE)</f>
        <v>#N/A</v>
      </c>
      <c r="H44" s="258" t="e">
        <f>VLOOKUP($A44,Merged_couplings!$B:$BU,MATCH(H$1,Merged_couplings!$B$1:$BU$1,0),FALSE)</f>
        <v>#N/A</v>
      </c>
      <c r="I44" s="258" t="e">
        <f>VLOOKUP($A44,Merged_couplings!$B:$BU,MATCH(I$1,Merged_couplings!$B$1:$BU$1,0),FALSE)</f>
        <v>#N/A</v>
      </c>
      <c r="J44" s="258" t="e">
        <f>VLOOKUP($A44,Merged_couplings!$B:$BU,MATCH(J$1,Merged_couplings!$B$1:$BU$1,0),FALSE)</f>
        <v>#N/A</v>
      </c>
      <c r="K44" s="258" t="e">
        <f>VLOOKUP($A44,Merged_couplings!$B:$BU,MATCH(K$1,Merged_couplings!$B$1:$BU$1,0),FALSE)</f>
        <v>#N/A</v>
      </c>
      <c r="L44" s="258" t="e">
        <f>VLOOKUP($A44,Merged_couplings!$B:$BU,MATCH(L$1,Merged_couplings!$B$1:$BU$1,0),FALSE)</f>
        <v>#N/A</v>
      </c>
      <c r="M44" s="258" t="e">
        <f>VLOOKUP($A44,Merged_couplings!$B:$BU,MATCH(M$1,Merged_couplings!$B$1:$BU$1,0),FALSE)</f>
        <v>#N/A</v>
      </c>
      <c r="N44" s="121" t="e">
        <f>IF(OR(B44="BIG",B44="BI-",B44="B-G"),VLOOKUP($A44,Merged_couplings!$B:$BU,MATCH(N$1,Merged_couplings!$B$1:$BU$1,0),FALSE),"")</f>
        <v>#N/A</v>
      </c>
      <c r="P44" s="120" t="e">
        <f>IF(OR(C44="BIG",C44="BI-",C44="B-G"),VLOOKUP($A44,Merged_couplings!$B:$BU,MATCH(P$1,Merged_couplings!$B$1:$BU$1,0),FALSE),"")</f>
        <v>#N/A</v>
      </c>
      <c r="Q44" s="120" t="e">
        <f>IF(OR(D44="BIG",D44="BI-",D44="B-G"),VLOOKUP($A44,Merged_couplings!$B:$BU,MATCH(Q$1,Merged_couplings!$B$1:$BU$1,0),FALSE),"")</f>
        <v>#N/A</v>
      </c>
      <c r="R44" s="120" t="e">
        <f>IF(OR(E44="BIG",E44="BI-",E44="B-G"),VLOOKUP($A44,Merged_couplings!$B:$BU,MATCH(R$1,Merged_couplings!$B$1:$BU$1,0),FALSE),"")</f>
        <v>#N/A</v>
      </c>
      <c r="S44" s="120" t="e">
        <f>IF(OR(F44="BIG",F44="BI-",F44="B-G"),VLOOKUP($A44,Merged_couplings!$B:$BU,MATCH(S$1,Merged_couplings!$B$1:$BU$1,0),FALSE),"")</f>
        <v>#N/A</v>
      </c>
      <c r="T44" s="120" t="e">
        <f>IF(OR(G44="BIG",G44="BI-",G44="B-G"),VLOOKUP($A44,Merged_couplings!$B:$BU,MATCH(T$1,Merged_couplings!$B$1:$BU$1,0),FALSE),"")</f>
        <v>#N/A</v>
      </c>
      <c r="U44" s="120" t="e">
        <f>IF(OR(H44="BIG",H44="BI-",H44="B-G"),VLOOKUP($A44,Merged_couplings!$B:$BU,MATCH(U$1,Merged_couplings!$B$1:$BU$1,0),FALSE),"")</f>
        <v>#N/A</v>
      </c>
      <c r="V44" s="120" t="e">
        <f>IF(OR(I44="BIG",I44="BI-",I44="B-G"),VLOOKUP($A44,Merged_couplings!$B:$BU,MATCH(V$1,Merged_couplings!$B$1:$BU$1,0),FALSE),"")</f>
        <v>#N/A</v>
      </c>
      <c r="W44" s="120" t="e">
        <f>IF(OR(J44="BIG",J44="BI-",J44="B-G"),VLOOKUP($A44,Merged_couplings!$B:$BU,MATCH(W$1,Merged_couplings!$B$1:$BU$1,0),FALSE),"")</f>
        <v>#N/A</v>
      </c>
      <c r="X44" s="120" t="e">
        <f>IF(OR(K44="BIG",K44="BI-",K44="B-G"),VLOOKUP($A44,Merged_couplings!$B:$BU,MATCH(X$1,Merged_couplings!$B$1:$BU$1,0),FALSE),"")</f>
        <v>#N/A</v>
      </c>
      <c r="Y44" s="120" t="e">
        <f>IF(OR(L44="BIG",L44="BI-",L44="B-G"),VLOOKUP($A44,Merged_couplings!$B:$BU,MATCH(Y$1,Merged_couplings!$B$1:$BU$1,0),FALSE),"")</f>
        <v>#N/A</v>
      </c>
      <c r="Z44" s="120" t="e">
        <f>IF(OR(M44="BIG",M44="BI-",M44="B-G"),VLOOKUP($A44,Merged_couplings!$B:$BU,MATCH(Z$1,Merged_couplings!$B$1:$BU$1,0),FALSE),"")</f>
        <v>#N/A</v>
      </c>
      <c r="AA44" s="123"/>
      <c r="AB44" s="340" t="e" cm="1">
        <f t="array" ref="AB44">_xlfn.IFS(AND($N44&lt;&gt;"",P44&lt;&gt;""),ABS($N44-P44),AND($N44="",P44=""),"",OR($N44&lt;&gt;"",P44&lt;&gt;""),"-")</f>
        <v>#N/A</v>
      </c>
      <c r="AC44" s="122" t="e" cm="1">
        <f t="array" ref="AC44">_xlfn.IFS(AND($N44&lt;&gt;"",Q44&lt;&gt;""),ABS($N44-Q44),AND($N44="",Q44=""),"",OR($N44&lt;&gt;"",Q44&lt;&gt;""),"-")</f>
        <v>#N/A</v>
      </c>
      <c r="AD44" s="122" t="e" cm="1">
        <f t="array" ref="AD44">_xlfn.IFS(AND($N44&lt;&gt;"",R44&lt;&gt;""),ABS($N44-R44),AND($N44="",R44=""),"",OR($N44&lt;&gt;"",R44&lt;&gt;""),"-")</f>
        <v>#N/A</v>
      </c>
      <c r="AE44" s="122" t="e" cm="1">
        <f t="array" ref="AE44">_xlfn.IFS(AND($N44&lt;&gt;"",S44&lt;&gt;""),ABS($N44-S44),AND($N44="",S44=""),"",OR($N44&lt;&gt;"",S44&lt;&gt;""),"-")</f>
        <v>#N/A</v>
      </c>
      <c r="AF44" s="122" t="e" cm="1">
        <f t="array" ref="AF44">_xlfn.IFS(AND($N44&lt;&gt;"",T44&lt;&gt;""),ABS($N44-T44),AND($N44="",T44=""),"",OR($N44&lt;&gt;"",T44&lt;&gt;""),"-")</f>
        <v>#N/A</v>
      </c>
      <c r="AG44" s="122" t="e" cm="1">
        <f t="array" ref="AG44">_xlfn.IFS(AND($N44&lt;&gt;"",U44&lt;&gt;""),ABS($N44-U44),AND($N44="",U44=""),"",OR($N44&lt;&gt;"",U44&lt;&gt;""),"-")</f>
        <v>#N/A</v>
      </c>
      <c r="AH44" s="122" t="e" cm="1">
        <f t="array" ref="AH44">_xlfn.IFS(AND($N44&lt;&gt;"",V44&lt;&gt;""),ABS($N44-V44),AND($N44="",V44=""),"",OR($N44&lt;&gt;"",V44&lt;&gt;""),"-")</f>
        <v>#N/A</v>
      </c>
      <c r="AI44" s="122" t="e" cm="1">
        <f t="array" ref="AI44">_xlfn.IFS(AND($N44&lt;&gt;"",W44&lt;&gt;""),ABS($N44-W44),AND($N44="",W44=""),"",OR($N44&lt;&gt;"",W44&lt;&gt;""),"-")</f>
        <v>#N/A</v>
      </c>
      <c r="AJ44" s="122" t="e" cm="1">
        <f t="array" ref="AJ44">_xlfn.IFS(AND($N44&lt;&gt;"",X44&lt;&gt;""),ABS($N44-X44),AND($N44="",X44=""),"",OR($N44&lt;&gt;"",X44&lt;&gt;""),"-")</f>
        <v>#N/A</v>
      </c>
      <c r="AK44" s="122" t="e" cm="1">
        <f t="array" ref="AK44">_xlfn.IFS(AND($N44&lt;&gt;"",Y44&lt;&gt;""),ABS($N44-Y44),AND($N44="",Y44=""),"",OR($N44&lt;&gt;"",Y44&lt;&gt;""),"-")</f>
        <v>#N/A</v>
      </c>
      <c r="AL44" s="122" t="e" cm="1">
        <f t="array" ref="AL44">_xlfn.IFS(AND($N44&lt;&gt;"",Z44&lt;&gt;""),ABS($N44-Z44),AND($N44="",Z44=""),"",OR($N44&lt;&gt;"",Z44&lt;&gt;""),"-")</f>
        <v>#N/A</v>
      </c>
      <c r="AM44" s="340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1" t="e" cm="1">
        <f t="array" ref="AX44">_xlfn.IFS(AND($P44&lt;&gt;"",Q44&lt;&gt;""),ABS($P44-Q44),AND($P44="",Q44=""),"",OR($P44&lt;&gt;"",Q44&lt;&gt;""),"-")</f>
        <v>#N/A</v>
      </c>
      <c r="AY44" s="120" t="e" cm="1">
        <f t="array" ref="AY44">_xlfn.IFS(AND($P44&lt;&gt;"",R44&lt;&gt;""),ABS($P44-R44),AND($P44="",R44=""),"",OR($P44&lt;&gt;"",R44&lt;&gt;""),"-")</f>
        <v>#N/A</v>
      </c>
      <c r="AZ44" s="120" t="e" cm="1">
        <f t="array" ref="AZ44">_xlfn.IFS(AND($P44&lt;&gt;"",S44&lt;&gt;""),ABS($P44-S44),AND($P44="",S44=""),"",OR($P44&lt;&gt;"",S44&lt;&gt;""),"-")</f>
        <v>#N/A</v>
      </c>
      <c r="BA44" s="120" t="e" cm="1">
        <f t="array" ref="BA44">_xlfn.IFS(AND($P44&lt;&gt;"",T44&lt;&gt;""),ABS($P44-T44),AND($P44="",T44=""),"",OR($P44&lt;&gt;"",T44&lt;&gt;""),"-")</f>
        <v>#N/A</v>
      </c>
      <c r="BB44" s="120" t="e" cm="1">
        <f t="array" ref="BB44">_xlfn.IFS(AND($P44&lt;&gt;"",U44&lt;&gt;""),ABS($P44-U44),AND($P44="",U44=""),"",OR($P44&lt;&gt;"",U44&lt;&gt;""),"-")</f>
        <v>#N/A</v>
      </c>
      <c r="BC44" s="120" t="e" cm="1">
        <f t="array" ref="BC44">_xlfn.IFS(AND($P44&lt;&gt;"",V44&lt;&gt;""),ABS($P44-V44),AND($P44="",V44=""),"",OR($P44&lt;&gt;"",V44&lt;&gt;""),"-")</f>
        <v>#N/A</v>
      </c>
      <c r="BD44" s="120" t="e" cm="1">
        <f t="array" ref="BD44">_xlfn.IFS(AND($P44&lt;&gt;"",W44&lt;&gt;""),ABS($P44-W44),AND($P44="",W44=""),"",OR($P44&lt;&gt;"",W44&lt;&gt;""),"-")</f>
        <v>#N/A</v>
      </c>
      <c r="BE44" s="120" t="e" cm="1">
        <f t="array" ref="BE44">_xlfn.IFS(AND($P44&lt;&gt;"",X44&lt;&gt;""),ABS($P44-X44),AND($P44="",X44=""),"",OR($P44&lt;&gt;"",X44&lt;&gt;""),"-")</f>
        <v>#N/A</v>
      </c>
      <c r="BF44" s="120" t="e" cm="1">
        <f t="array" ref="BF44">_xlfn.IFS(AND($P44&lt;&gt;"",Y44&lt;&gt;""),ABS($P44-Y44),AND($P44="",Y44=""),"",OR($P44&lt;&gt;"",Y44&lt;&gt;""),"-")</f>
        <v>#N/A</v>
      </c>
      <c r="BG44" s="120" t="e" cm="1">
        <f t="array" ref="BG44">_xlfn.IFS(AND($P44&lt;&gt;"",Z44&lt;&gt;""),ABS($P44-Z44),AND($P44="",Z44=""),"",OR($P44&lt;&gt;"",Z44&lt;&gt;""),"-")</f>
        <v>#N/A</v>
      </c>
      <c r="BH44" s="121" t="e" cm="1">
        <f t="array" ref="BH44">_xlfn.IFS(AND($Q44&lt;&gt;"",R44&lt;&gt;""),ABS($Q44-R44),AND($Q44="",R44=""),"",OR($Q44&lt;&gt;"",R44&lt;&gt;""),"-")</f>
        <v>#N/A</v>
      </c>
      <c r="BI44" s="120" t="e" cm="1">
        <f t="array" ref="BI44">_xlfn.IFS(AND($Q44&lt;&gt;"",S44&lt;&gt;""),ABS($Q44-S44),AND($Q44="",S44=""),"",OR($Q44&lt;&gt;"",S44&lt;&gt;""),"-")</f>
        <v>#N/A</v>
      </c>
      <c r="BJ44" s="120" t="e" cm="1">
        <f t="array" ref="BJ44">_xlfn.IFS(AND($Q44&lt;&gt;"",T44&lt;&gt;""),ABS($Q44-T44),AND($Q44="",T44=""),"",OR($Q44&lt;&gt;"",T44&lt;&gt;""),"-")</f>
        <v>#N/A</v>
      </c>
      <c r="BK44" s="120" t="e" cm="1">
        <f t="array" ref="BK44">_xlfn.IFS(AND($Q44&lt;&gt;"",U44&lt;&gt;""),ABS($Q44-U44),AND($Q44="",U44=""),"",OR($Q44&lt;&gt;"",U44&lt;&gt;""),"-")</f>
        <v>#N/A</v>
      </c>
      <c r="BL44" s="120" t="e" cm="1">
        <f t="array" ref="BL44">_xlfn.IFS(AND($Q44&lt;&gt;"",V44&lt;&gt;""),ABS($Q44-V44),AND($Q44="",V44=""),"",OR($Q44&lt;&gt;"",V44&lt;&gt;""),"-")</f>
        <v>#N/A</v>
      </c>
      <c r="BM44" s="120" t="e" cm="1">
        <f t="array" ref="BM44">_xlfn.IFS(AND($Q44&lt;&gt;"",W44&lt;&gt;""),ABS($Q44-W44),AND($Q44="",W44=""),"",OR($Q44&lt;&gt;"",W44&lt;&gt;""),"-")</f>
        <v>#N/A</v>
      </c>
      <c r="BN44" s="120" t="e" cm="1">
        <f t="array" ref="BN44">_xlfn.IFS(AND($Q44&lt;&gt;"",X44&lt;&gt;""),ABS($Q44-X44),AND($Q44="",X44=""),"",OR($Q44&lt;&gt;"",X44&lt;&gt;""),"-")</f>
        <v>#N/A</v>
      </c>
      <c r="BO44" s="120" t="e" cm="1">
        <f t="array" ref="BO44">_xlfn.IFS(AND($Q44&lt;&gt;"",Y44&lt;&gt;""),ABS($Q44-Y44),AND($Q44="",Y44=""),"",OR($Q44&lt;&gt;"",Y44&lt;&gt;""),"-")</f>
        <v>#N/A</v>
      </c>
      <c r="BP44" s="120" t="e" cm="1">
        <f t="array" ref="BP44">_xlfn.IFS(AND($Q44&lt;&gt;"",Z44&lt;&gt;""),ABS($Q44-Z44),AND($Q44="",Z44=""),"",OR($Q44&lt;&gt;"",Z44&lt;&gt;""),"-")</f>
        <v>#N/A</v>
      </c>
      <c r="BQ44" s="121" t="e" cm="1">
        <f t="array" ref="BQ44">_xlfn.IFS(AND($R44&lt;&gt;"",S44&lt;&gt;""),ABS($R44-S44),AND($R44="",S44=""),"",OR($R44&lt;&gt;"",S44&lt;&gt;""),"-")</f>
        <v>#N/A</v>
      </c>
      <c r="BR44" s="120" t="e" cm="1">
        <f t="array" ref="BR44">_xlfn.IFS(AND($R44&lt;&gt;"",T44&lt;&gt;""),ABS($R44-T44),AND($R44="",T44=""),"",OR($R44&lt;&gt;"",T44&lt;&gt;""),"-")</f>
        <v>#N/A</v>
      </c>
      <c r="BS44" s="120" t="e" cm="1">
        <f t="array" ref="BS44">_xlfn.IFS(AND($R44&lt;&gt;"",U44&lt;&gt;""),ABS($R44-U44),AND($R44="",U44=""),"",OR($R44&lt;&gt;"",U44&lt;&gt;""),"-")</f>
        <v>#N/A</v>
      </c>
      <c r="BT44" s="120" t="e" cm="1">
        <f t="array" ref="BT44">_xlfn.IFS(AND($R44&lt;&gt;"",V44&lt;&gt;""),ABS($R44-V44),AND($R44="",V44=""),"",OR($R44&lt;&gt;"",V44&lt;&gt;""),"-")</f>
        <v>#N/A</v>
      </c>
      <c r="BU44" s="120" t="e" cm="1">
        <f t="array" ref="BU44">_xlfn.IFS(AND($R44&lt;&gt;"",W44&lt;&gt;""),ABS($R44-W44),AND($R44="",W44=""),"",OR($R44&lt;&gt;"",W44&lt;&gt;""),"-")</f>
        <v>#N/A</v>
      </c>
      <c r="BV44" s="120" t="e" cm="1">
        <f t="array" ref="BV44">_xlfn.IFS(AND($R44&lt;&gt;"",X44&lt;&gt;""),ABS($R44-X44),AND($R44="",X44=""),"",OR($R44&lt;&gt;"",X44&lt;&gt;""),"-")</f>
        <v>#N/A</v>
      </c>
      <c r="BW44" s="120" t="e" cm="1">
        <f t="array" ref="BW44">_xlfn.IFS(AND($R44&lt;&gt;"",Y44&lt;&gt;""),ABS($R44-Y44),AND($R44="",Y44=""),"",OR($R44&lt;&gt;"",Y44&lt;&gt;""),"-")</f>
        <v>#N/A</v>
      </c>
      <c r="BX44" s="120" t="e" cm="1">
        <f t="array" ref="BX44">_xlfn.IFS(AND($R44&lt;&gt;"",Z44&lt;&gt;""),ABS($R44-Z44),AND($R44="",Z44=""),"",OR($R44&lt;&gt;"",Z44&lt;&gt;""),"-")</f>
        <v>#N/A</v>
      </c>
      <c r="BY44" s="121" t="e" cm="1">
        <f t="array" ref="BY44">_xlfn.IFS(AND($S44&lt;&gt;"",T44&lt;&gt;""),ABS($S44-T44),AND($S44="",T44=""),"",OR($S44&lt;&gt;"",T44&lt;&gt;""),"-")</f>
        <v>#N/A</v>
      </c>
      <c r="BZ44" s="120" t="e" cm="1">
        <f t="array" ref="BZ44">_xlfn.IFS(AND($S44&lt;&gt;"",U44&lt;&gt;""),ABS($S44-U44),AND($S44="",U44=""),"",OR($S44&lt;&gt;"",U44&lt;&gt;""),"-")</f>
        <v>#N/A</v>
      </c>
      <c r="CA44" s="120" t="e" cm="1">
        <f t="array" ref="CA44">_xlfn.IFS(AND($S44&lt;&gt;"",V44&lt;&gt;""),ABS($S44-V44),AND($S44="",V44=""),"",OR($S44&lt;&gt;"",V44&lt;&gt;""),"-")</f>
        <v>#N/A</v>
      </c>
      <c r="CB44" s="120" t="e" cm="1">
        <f t="array" ref="CB44">_xlfn.IFS(AND($S44&lt;&gt;"",W44&lt;&gt;""),ABS($S44-W44),AND($S44="",W44=""),"",OR($S44&lt;&gt;"",W44&lt;&gt;""),"-")</f>
        <v>#N/A</v>
      </c>
      <c r="CC44" s="120" t="e" cm="1">
        <f t="array" ref="CC44">_xlfn.IFS(AND($S44&lt;&gt;"",X44&lt;&gt;""),ABS($S44-X44),AND($S44="",X44=""),"",OR($S44&lt;&gt;"",X44&lt;&gt;""),"-")</f>
        <v>#N/A</v>
      </c>
      <c r="CD44" s="120" t="e" cm="1">
        <f t="array" ref="CD44">_xlfn.IFS(AND($S44&lt;&gt;"",Y44&lt;&gt;""),ABS($S44-Y44),AND($S44="",Y44=""),"",OR($S44&lt;&gt;"",Y44&lt;&gt;""),"-")</f>
        <v>#N/A</v>
      </c>
      <c r="CE44" s="120" t="e" cm="1">
        <f t="array" ref="CE44">_xlfn.IFS(AND($S44&lt;&gt;"",Z44&lt;&gt;""),ABS($S44-Z44),AND($S44="",Z44=""),"",OR($S44&lt;&gt;"",Z44&lt;&gt;""),"-")</f>
        <v>#N/A</v>
      </c>
      <c r="CF44" s="121" t="e" cm="1">
        <f t="array" ref="CF44">_xlfn.IFS(AND($T44&lt;&gt;"",U44&lt;&gt;""),ABS($T44-U44),AND($T44="",U44=""),"",OR($T44&lt;&gt;"",U44&lt;&gt;""),"-")</f>
        <v>#N/A</v>
      </c>
      <c r="CG44" s="120" t="e" cm="1">
        <f t="array" ref="CG44">_xlfn.IFS(AND($T44&lt;&gt;"",V44&lt;&gt;""),ABS($T44-V44),AND($T44="",V44=""),"",OR($T44&lt;&gt;"",V44&lt;&gt;""),"-")</f>
        <v>#N/A</v>
      </c>
      <c r="CH44" s="120" t="e" cm="1">
        <f t="array" ref="CH44">_xlfn.IFS(AND($T44&lt;&gt;"",W44&lt;&gt;""),ABS($T44-W44),AND($T44="",W44=""),"",OR($T44&lt;&gt;"",W44&lt;&gt;""),"-")</f>
        <v>#N/A</v>
      </c>
      <c r="CI44" s="120" t="e" cm="1">
        <f t="array" ref="CI44">_xlfn.IFS(AND($T44&lt;&gt;"",X44&lt;&gt;""),ABS($T44-X44),AND($T44="",X44=""),"",OR($T44&lt;&gt;"",X44&lt;&gt;""),"-")</f>
        <v>#N/A</v>
      </c>
      <c r="CJ44" s="120" t="e" cm="1">
        <f t="array" ref="CJ44">_xlfn.IFS(AND($T44&lt;&gt;"",Y44&lt;&gt;""),ABS($T44-Y44),AND($T44="",Y44=""),"",OR($T44&lt;&gt;"",Y44&lt;&gt;""),"-")</f>
        <v>#N/A</v>
      </c>
      <c r="CK44" s="120" t="e" cm="1">
        <f t="array" ref="CK44">_xlfn.IFS(AND($T44&lt;&gt;"",Z44&lt;&gt;""),ABS($T44-Z44),AND($T44="",Z44=""),"",OR($T44&lt;&gt;"",Z44&lt;&gt;""),"-")</f>
        <v>#N/A</v>
      </c>
      <c r="CL44" s="121" t="e" cm="1">
        <f t="array" ref="CL44">_xlfn.IFS(AND($U44&lt;&gt;"",V44&lt;&gt;""),ABS($U44-V44),AND($U44="",V44=""),"",OR($U44&lt;&gt;"",V44&lt;&gt;""),"-")</f>
        <v>#N/A</v>
      </c>
      <c r="CM44" s="120" t="e" cm="1">
        <f t="array" ref="CM44">_xlfn.IFS(AND($U44&lt;&gt;"",W44&lt;&gt;""),ABS($U44-W44),AND($U44="",W44=""),"",OR($U44&lt;&gt;"",W44&lt;&gt;""),"-")</f>
        <v>#N/A</v>
      </c>
      <c r="CN44" s="120" t="e" cm="1">
        <f t="array" ref="CN44">_xlfn.IFS(AND($U44&lt;&gt;"",X44&lt;&gt;""),ABS($U44-X44),AND($U44="",X44=""),"",OR($U44&lt;&gt;"",X44&lt;&gt;""),"-")</f>
        <v>#N/A</v>
      </c>
      <c r="CO44" s="120" t="e" cm="1">
        <f t="array" ref="CO44">_xlfn.IFS(AND($U44&lt;&gt;"",Y44&lt;&gt;""),ABS($U44-Y44),AND($U44="",Y44=""),"",OR($U44&lt;&gt;"",Y44&lt;&gt;""),"-")</f>
        <v>#N/A</v>
      </c>
      <c r="CP44" s="120" t="e" cm="1">
        <f t="array" ref="CP44">_xlfn.IFS(AND($U44&lt;&gt;"",Z44&lt;&gt;""),ABS($U44-Z44),AND($U44="",Z44=""),"",OR($U44&lt;&gt;"",Z44&lt;&gt;""),"-")</f>
        <v>#N/A</v>
      </c>
      <c r="CQ44" s="121" t="e" cm="1">
        <f t="array" ref="CQ44">_xlfn.IFS(AND($V44&lt;&gt;"",W44&lt;&gt;""),ABS($V44-W44),AND($V44="",W44=""),"",OR($V44&lt;&gt;"",W44&lt;&gt;""),"-")</f>
        <v>#N/A</v>
      </c>
      <c r="CR44" s="120" t="e" cm="1">
        <f t="array" ref="CR44">_xlfn.IFS(AND($V44&lt;&gt;"",X44&lt;&gt;""),ABS($V44-X44),AND($V44="",X44=""),"",OR($V44&lt;&gt;"",X44&lt;&gt;""),"-")</f>
        <v>#N/A</v>
      </c>
      <c r="CS44" s="120" t="e" cm="1">
        <f t="array" ref="CS44">_xlfn.IFS(AND($V44&lt;&gt;"",Y44&lt;&gt;""),ABS($V44-Y44),AND($V44="",Y44=""),"",OR($V44&lt;&gt;"",Y44&lt;&gt;""),"-")</f>
        <v>#N/A</v>
      </c>
      <c r="CT44" s="120" t="e" cm="1">
        <f t="array" ref="CT44">_xlfn.IFS(AND($V44&lt;&gt;"",Z44&lt;&gt;""),ABS($V44-Z44),AND($V44="",Z44=""),"",OR($V44&lt;&gt;"",Z44&lt;&gt;""),"-")</f>
        <v>#N/A</v>
      </c>
      <c r="CU44" s="121" t="e" cm="1">
        <f t="array" ref="CU44">_xlfn.IFS(AND($W44&lt;&gt;"",X44&lt;&gt;""),ABS($W44-X44),AND($W44="",X44=""),"",OR($W44&lt;&gt;"",X44&lt;&gt;""),"-")</f>
        <v>#N/A</v>
      </c>
      <c r="CV44" s="120" t="e" cm="1">
        <f t="array" ref="CV44">_xlfn.IFS(AND($W44&lt;&gt;"",Y44&lt;&gt;""),ABS($W44-Y44),AND($W44="",Y44=""),"",OR($W44&lt;&gt;"",Y44&lt;&gt;""),"-")</f>
        <v>#N/A</v>
      </c>
      <c r="CW44" s="120" t="e" cm="1">
        <f t="array" ref="CW44">_xlfn.IFS(AND($W44&lt;&gt;"",Z44&lt;&gt;""),ABS($W44-Z44),AND($W44="",Z44=""),"",OR($W44&lt;&gt;"",Z44&lt;&gt;""),"-")</f>
        <v>#N/A</v>
      </c>
      <c r="CX44" s="121" t="e" cm="1">
        <f t="array" ref="CX44">_xlfn.IFS(AND($X44&lt;&gt;"",Y44&lt;&gt;""),ABS($X44-Y44),AND($X44="",Y44=""),"",OR($X44&lt;&gt;"",Y44&lt;&gt;""),"-")</f>
        <v>#N/A</v>
      </c>
      <c r="CY44" s="120" t="e" cm="1">
        <f t="array" ref="CY44">_xlfn.IFS(AND($X44&lt;&gt;"",Z44&lt;&gt;""),ABS($X44-Z44),AND($X44="",Z44=""),"",OR($X44&lt;&gt;"",Z44&lt;&gt;""),"-")</f>
        <v>#N/A</v>
      </c>
      <c r="CZ44" s="121" t="e" cm="1">
        <f t="array" ref="CZ44">_xlfn.IFS(AND($Y44&lt;&gt;"",Z44&lt;&gt;""),ABS($Y44-Z44),AND($Y44="",Z44=""),"",OR($Y44&lt;&gt;"",Z44&lt;&gt;""),"-")</f>
        <v>#N/A</v>
      </c>
    </row>
    <row r="45" spans="1:104" x14ac:dyDescent="0.2">
      <c r="A45" s="260" t="s">
        <v>57</v>
      </c>
      <c r="B45" s="259" t="e">
        <f>VLOOKUP($A45,Merged_couplings!$B:$BU,MATCH(B$1,Merged_couplings!$B$1:$BU$1,0),FALSE)</f>
        <v>#N/A</v>
      </c>
      <c r="C45" s="258" t="e">
        <f>VLOOKUP($A45,Merged_couplings!$B:$BU,MATCH(C$1,Merged_couplings!$B$1:$BU$1,0),FALSE)</f>
        <v>#N/A</v>
      </c>
      <c r="D45" s="258" t="e">
        <f>VLOOKUP($A45,Merged_couplings!$B:$BU,MATCH(D$1,Merged_couplings!$B$1:$BU$1,0),FALSE)</f>
        <v>#N/A</v>
      </c>
      <c r="E45" s="258" t="e">
        <f>VLOOKUP($A45,Merged_couplings!$B:$BU,MATCH(E$1,Merged_couplings!$B$1:$BU$1,0),FALSE)</f>
        <v>#N/A</v>
      </c>
      <c r="F45" s="258" t="e">
        <f>VLOOKUP($A45,Merged_couplings!$B:$BU,MATCH(F$1,Merged_couplings!$B$1:$BU$1,0),FALSE)</f>
        <v>#N/A</v>
      </c>
      <c r="G45" s="258" t="e">
        <f>VLOOKUP($A45,Merged_couplings!$B:$BU,MATCH(G$1,Merged_couplings!$B$1:$BU$1,0),FALSE)</f>
        <v>#N/A</v>
      </c>
      <c r="H45" s="258" t="e">
        <f>VLOOKUP($A45,Merged_couplings!$B:$BU,MATCH(H$1,Merged_couplings!$B$1:$BU$1,0),FALSE)</f>
        <v>#N/A</v>
      </c>
      <c r="I45" s="258" t="e">
        <f>VLOOKUP($A45,Merged_couplings!$B:$BU,MATCH(I$1,Merged_couplings!$B$1:$BU$1,0),FALSE)</f>
        <v>#N/A</v>
      </c>
      <c r="J45" s="258" t="e">
        <f>VLOOKUP($A45,Merged_couplings!$B:$BU,MATCH(J$1,Merged_couplings!$B$1:$BU$1,0),FALSE)</f>
        <v>#N/A</v>
      </c>
      <c r="K45" s="258" t="e">
        <f>VLOOKUP($A45,Merged_couplings!$B:$BU,MATCH(K$1,Merged_couplings!$B$1:$BU$1,0),FALSE)</f>
        <v>#N/A</v>
      </c>
      <c r="L45" s="258" t="e">
        <f>VLOOKUP($A45,Merged_couplings!$B:$BU,MATCH(L$1,Merged_couplings!$B$1:$BU$1,0),FALSE)</f>
        <v>#N/A</v>
      </c>
      <c r="M45" s="258" t="e">
        <f>VLOOKUP($A45,Merged_couplings!$B:$BU,MATCH(M$1,Merged_couplings!$B$1:$BU$1,0),FALSE)</f>
        <v>#N/A</v>
      </c>
      <c r="N45" s="121" t="e">
        <f>IF(OR(B45="BIG",B45="BI-",B45="B-G"),VLOOKUP($A45,Merged_couplings!$B:$BU,MATCH(N$1,Merged_couplings!$B$1:$BU$1,0),FALSE),"")</f>
        <v>#N/A</v>
      </c>
      <c r="P45" s="120" t="e">
        <f>IF(OR(C45="BIG",C45="BI-",C45="B-G"),VLOOKUP($A45,Merged_couplings!$B:$BU,MATCH(P$1,Merged_couplings!$B$1:$BU$1,0),FALSE),"")</f>
        <v>#N/A</v>
      </c>
      <c r="Q45" s="120" t="e">
        <f>IF(OR(D45="BIG",D45="BI-",D45="B-G"),VLOOKUP($A45,Merged_couplings!$B:$BU,MATCH(Q$1,Merged_couplings!$B$1:$BU$1,0),FALSE),"")</f>
        <v>#N/A</v>
      </c>
      <c r="R45" s="120" t="e">
        <f>IF(OR(E45="BIG",E45="BI-",E45="B-G"),VLOOKUP($A45,Merged_couplings!$B:$BU,MATCH(R$1,Merged_couplings!$B$1:$BU$1,0),FALSE),"")</f>
        <v>#N/A</v>
      </c>
      <c r="S45" s="120" t="e">
        <f>IF(OR(F45="BIG",F45="BI-",F45="B-G"),VLOOKUP($A45,Merged_couplings!$B:$BU,MATCH(S$1,Merged_couplings!$B$1:$BU$1,0),FALSE),"")</f>
        <v>#N/A</v>
      </c>
      <c r="T45" s="120" t="e">
        <f>IF(OR(G45="BIG",G45="BI-",G45="B-G"),VLOOKUP($A45,Merged_couplings!$B:$BU,MATCH(T$1,Merged_couplings!$B$1:$BU$1,0),FALSE),"")</f>
        <v>#N/A</v>
      </c>
      <c r="U45" s="120" t="e">
        <f>IF(OR(H45="BIG",H45="BI-",H45="B-G"),VLOOKUP($A45,Merged_couplings!$B:$BU,MATCH(U$1,Merged_couplings!$B$1:$BU$1,0),FALSE),"")</f>
        <v>#N/A</v>
      </c>
      <c r="V45" s="120" t="e">
        <f>IF(OR(I45="BIG",I45="BI-",I45="B-G"),VLOOKUP($A45,Merged_couplings!$B:$BU,MATCH(V$1,Merged_couplings!$B$1:$BU$1,0),FALSE),"")</f>
        <v>#N/A</v>
      </c>
      <c r="W45" s="120" t="e">
        <f>IF(OR(J45="BIG",J45="BI-",J45="B-G"),VLOOKUP($A45,Merged_couplings!$B:$BU,MATCH(W$1,Merged_couplings!$B$1:$BU$1,0),FALSE),"")</f>
        <v>#N/A</v>
      </c>
      <c r="X45" s="120" t="e">
        <f>IF(OR(K45="BIG",K45="BI-",K45="B-G"),VLOOKUP($A45,Merged_couplings!$B:$BU,MATCH(X$1,Merged_couplings!$B$1:$BU$1,0),FALSE),"")</f>
        <v>#N/A</v>
      </c>
      <c r="Y45" s="120" t="e">
        <f>IF(OR(L45="BIG",L45="BI-",L45="B-G"),VLOOKUP($A45,Merged_couplings!$B:$BU,MATCH(Y$1,Merged_couplings!$B$1:$BU$1,0),FALSE),"")</f>
        <v>#N/A</v>
      </c>
      <c r="Z45" s="120" t="e">
        <f>IF(OR(M45="BIG",M45="BI-",M45="B-G"),VLOOKUP($A45,Merged_couplings!$B:$BU,MATCH(Z$1,Merged_couplings!$B$1:$BU$1,0),FALSE),"")</f>
        <v>#N/A</v>
      </c>
      <c r="AA45" s="123"/>
      <c r="AB45" s="340" t="e" cm="1">
        <f t="array" ref="AB45">_xlfn.IFS(AND($N45&lt;&gt;"",P45&lt;&gt;""),ABS($N45-P45),AND($N45="",P45=""),"",OR($N45&lt;&gt;"",P45&lt;&gt;""),"-")</f>
        <v>#N/A</v>
      </c>
      <c r="AC45" s="122" t="e" cm="1">
        <f t="array" ref="AC45">_xlfn.IFS(AND($N45&lt;&gt;"",Q45&lt;&gt;""),ABS($N45-Q45),AND($N45="",Q45=""),"",OR($N45&lt;&gt;"",Q45&lt;&gt;""),"-")</f>
        <v>#N/A</v>
      </c>
      <c r="AD45" s="122" t="e" cm="1">
        <f t="array" ref="AD45">_xlfn.IFS(AND($N45&lt;&gt;"",R45&lt;&gt;""),ABS($N45-R45),AND($N45="",R45=""),"",OR($N45&lt;&gt;"",R45&lt;&gt;""),"-")</f>
        <v>#N/A</v>
      </c>
      <c r="AE45" s="122" t="e" cm="1">
        <f t="array" ref="AE45">_xlfn.IFS(AND($N45&lt;&gt;"",S45&lt;&gt;""),ABS($N45-S45),AND($N45="",S45=""),"",OR($N45&lt;&gt;"",S45&lt;&gt;""),"-")</f>
        <v>#N/A</v>
      </c>
      <c r="AF45" s="122" t="e" cm="1">
        <f t="array" ref="AF45">_xlfn.IFS(AND($N45&lt;&gt;"",T45&lt;&gt;""),ABS($N45-T45),AND($N45="",T45=""),"",OR($N45&lt;&gt;"",T45&lt;&gt;""),"-")</f>
        <v>#N/A</v>
      </c>
      <c r="AG45" s="122" t="e" cm="1">
        <f t="array" ref="AG45">_xlfn.IFS(AND($N45&lt;&gt;"",U45&lt;&gt;""),ABS($N45-U45),AND($N45="",U45=""),"",OR($N45&lt;&gt;"",U45&lt;&gt;""),"-")</f>
        <v>#N/A</v>
      </c>
      <c r="AH45" s="122" t="e" cm="1">
        <f t="array" ref="AH45">_xlfn.IFS(AND($N45&lt;&gt;"",V45&lt;&gt;""),ABS($N45-V45),AND($N45="",V45=""),"",OR($N45&lt;&gt;"",V45&lt;&gt;""),"-")</f>
        <v>#N/A</v>
      </c>
      <c r="AI45" s="122" t="e" cm="1">
        <f t="array" ref="AI45">_xlfn.IFS(AND($N45&lt;&gt;"",W45&lt;&gt;""),ABS($N45-W45),AND($N45="",W45=""),"",OR($N45&lt;&gt;"",W45&lt;&gt;""),"-")</f>
        <v>#N/A</v>
      </c>
      <c r="AJ45" s="122" t="e" cm="1">
        <f t="array" ref="AJ45">_xlfn.IFS(AND($N45&lt;&gt;"",X45&lt;&gt;""),ABS($N45-X45),AND($N45="",X45=""),"",OR($N45&lt;&gt;"",X45&lt;&gt;""),"-")</f>
        <v>#N/A</v>
      </c>
      <c r="AK45" s="122" t="e" cm="1">
        <f t="array" ref="AK45">_xlfn.IFS(AND($N45&lt;&gt;"",Y45&lt;&gt;""),ABS($N45-Y45),AND($N45="",Y45=""),"",OR($N45&lt;&gt;"",Y45&lt;&gt;""),"-")</f>
        <v>#N/A</v>
      </c>
      <c r="AL45" s="122" t="e" cm="1">
        <f t="array" ref="AL45">_xlfn.IFS(AND($N45&lt;&gt;"",Z45&lt;&gt;""),ABS($N45-Z45),AND($N45="",Z45=""),"",OR($N45&lt;&gt;"",Z45&lt;&gt;""),"-")</f>
        <v>#N/A</v>
      </c>
      <c r="AM45" s="340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1" t="e" cm="1">
        <f t="array" ref="AX45">_xlfn.IFS(AND($P45&lt;&gt;"",Q45&lt;&gt;""),ABS($P45-Q45),AND($P45="",Q45=""),"",OR($P45&lt;&gt;"",Q45&lt;&gt;""),"-")</f>
        <v>#N/A</v>
      </c>
      <c r="AY45" s="120" t="e" cm="1">
        <f t="array" ref="AY45">_xlfn.IFS(AND($P45&lt;&gt;"",R45&lt;&gt;""),ABS($P45-R45),AND($P45="",R45=""),"",OR($P45&lt;&gt;"",R45&lt;&gt;""),"-")</f>
        <v>#N/A</v>
      </c>
      <c r="AZ45" s="120" t="e" cm="1">
        <f t="array" ref="AZ45">_xlfn.IFS(AND($P45&lt;&gt;"",S45&lt;&gt;""),ABS($P45-S45),AND($P45="",S45=""),"",OR($P45&lt;&gt;"",S45&lt;&gt;""),"-")</f>
        <v>#N/A</v>
      </c>
      <c r="BA45" s="120" t="e" cm="1">
        <f t="array" ref="BA45">_xlfn.IFS(AND($P45&lt;&gt;"",T45&lt;&gt;""),ABS($P45-T45),AND($P45="",T45=""),"",OR($P45&lt;&gt;"",T45&lt;&gt;""),"-")</f>
        <v>#N/A</v>
      </c>
      <c r="BB45" s="120" t="e" cm="1">
        <f t="array" ref="BB45">_xlfn.IFS(AND($P45&lt;&gt;"",U45&lt;&gt;""),ABS($P45-U45),AND($P45="",U45=""),"",OR($P45&lt;&gt;"",U45&lt;&gt;""),"-")</f>
        <v>#N/A</v>
      </c>
      <c r="BC45" s="120" t="e" cm="1">
        <f t="array" ref="BC45">_xlfn.IFS(AND($P45&lt;&gt;"",V45&lt;&gt;""),ABS($P45-V45),AND($P45="",V45=""),"",OR($P45&lt;&gt;"",V45&lt;&gt;""),"-")</f>
        <v>#N/A</v>
      </c>
      <c r="BD45" s="120" t="e" cm="1">
        <f t="array" ref="BD45">_xlfn.IFS(AND($P45&lt;&gt;"",W45&lt;&gt;""),ABS($P45-W45),AND($P45="",W45=""),"",OR($P45&lt;&gt;"",W45&lt;&gt;""),"-")</f>
        <v>#N/A</v>
      </c>
      <c r="BE45" s="120" t="e" cm="1">
        <f t="array" ref="BE45">_xlfn.IFS(AND($P45&lt;&gt;"",X45&lt;&gt;""),ABS($P45-X45),AND($P45="",X45=""),"",OR($P45&lt;&gt;"",X45&lt;&gt;""),"-")</f>
        <v>#N/A</v>
      </c>
      <c r="BF45" s="120" t="e" cm="1">
        <f t="array" ref="BF45">_xlfn.IFS(AND($P45&lt;&gt;"",Y45&lt;&gt;""),ABS($P45-Y45),AND($P45="",Y45=""),"",OR($P45&lt;&gt;"",Y45&lt;&gt;""),"-")</f>
        <v>#N/A</v>
      </c>
      <c r="BG45" s="120" t="e" cm="1">
        <f t="array" ref="BG45">_xlfn.IFS(AND($P45&lt;&gt;"",Z45&lt;&gt;""),ABS($P45-Z45),AND($P45="",Z45=""),"",OR($P45&lt;&gt;"",Z45&lt;&gt;""),"-")</f>
        <v>#N/A</v>
      </c>
      <c r="BH45" s="121" t="e" cm="1">
        <f t="array" ref="BH45">_xlfn.IFS(AND($Q45&lt;&gt;"",R45&lt;&gt;""),ABS($Q45-R45),AND($Q45="",R45=""),"",OR($Q45&lt;&gt;"",R45&lt;&gt;""),"-")</f>
        <v>#N/A</v>
      </c>
      <c r="BI45" s="120" t="e" cm="1">
        <f t="array" ref="BI45">_xlfn.IFS(AND($Q45&lt;&gt;"",S45&lt;&gt;""),ABS($Q45-S45),AND($Q45="",S45=""),"",OR($Q45&lt;&gt;"",S45&lt;&gt;""),"-")</f>
        <v>#N/A</v>
      </c>
      <c r="BJ45" s="120" t="e" cm="1">
        <f t="array" ref="BJ45">_xlfn.IFS(AND($Q45&lt;&gt;"",T45&lt;&gt;""),ABS($Q45-T45),AND($Q45="",T45=""),"",OR($Q45&lt;&gt;"",T45&lt;&gt;""),"-")</f>
        <v>#N/A</v>
      </c>
      <c r="BK45" s="120" t="e" cm="1">
        <f t="array" ref="BK45">_xlfn.IFS(AND($Q45&lt;&gt;"",U45&lt;&gt;""),ABS($Q45-U45),AND($Q45="",U45=""),"",OR($Q45&lt;&gt;"",U45&lt;&gt;""),"-")</f>
        <v>#N/A</v>
      </c>
      <c r="BL45" s="120" t="e" cm="1">
        <f t="array" ref="BL45">_xlfn.IFS(AND($Q45&lt;&gt;"",V45&lt;&gt;""),ABS($Q45-V45),AND($Q45="",V45=""),"",OR($Q45&lt;&gt;"",V45&lt;&gt;""),"-")</f>
        <v>#N/A</v>
      </c>
      <c r="BM45" s="120" t="e" cm="1">
        <f t="array" ref="BM45">_xlfn.IFS(AND($Q45&lt;&gt;"",W45&lt;&gt;""),ABS($Q45-W45),AND($Q45="",W45=""),"",OR($Q45&lt;&gt;"",W45&lt;&gt;""),"-")</f>
        <v>#N/A</v>
      </c>
      <c r="BN45" s="120" t="e" cm="1">
        <f t="array" ref="BN45">_xlfn.IFS(AND($Q45&lt;&gt;"",X45&lt;&gt;""),ABS($Q45-X45),AND($Q45="",X45=""),"",OR($Q45&lt;&gt;"",X45&lt;&gt;""),"-")</f>
        <v>#N/A</v>
      </c>
      <c r="BO45" s="120" t="e" cm="1">
        <f t="array" ref="BO45">_xlfn.IFS(AND($Q45&lt;&gt;"",Y45&lt;&gt;""),ABS($Q45-Y45),AND($Q45="",Y45=""),"",OR($Q45&lt;&gt;"",Y45&lt;&gt;""),"-")</f>
        <v>#N/A</v>
      </c>
      <c r="BP45" s="120" t="e" cm="1">
        <f t="array" ref="BP45">_xlfn.IFS(AND($Q45&lt;&gt;"",Z45&lt;&gt;""),ABS($Q45-Z45),AND($Q45="",Z45=""),"",OR($Q45&lt;&gt;"",Z45&lt;&gt;""),"-")</f>
        <v>#N/A</v>
      </c>
      <c r="BQ45" s="121" t="e" cm="1">
        <f t="array" ref="BQ45">_xlfn.IFS(AND($R45&lt;&gt;"",S45&lt;&gt;""),ABS($R45-S45),AND($R45="",S45=""),"",OR($R45&lt;&gt;"",S45&lt;&gt;""),"-")</f>
        <v>#N/A</v>
      </c>
      <c r="BR45" s="120" t="e" cm="1">
        <f t="array" ref="BR45">_xlfn.IFS(AND($R45&lt;&gt;"",T45&lt;&gt;""),ABS($R45-T45),AND($R45="",T45=""),"",OR($R45&lt;&gt;"",T45&lt;&gt;""),"-")</f>
        <v>#N/A</v>
      </c>
      <c r="BS45" s="120" t="e" cm="1">
        <f t="array" ref="BS45">_xlfn.IFS(AND($R45&lt;&gt;"",U45&lt;&gt;""),ABS($R45-U45),AND($R45="",U45=""),"",OR($R45&lt;&gt;"",U45&lt;&gt;""),"-")</f>
        <v>#N/A</v>
      </c>
      <c r="BT45" s="120" t="e" cm="1">
        <f t="array" ref="BT45">_xlfn.IFS(AND($R45&lt;&gt;"",V45&lt;&gt;""),ABS($R45-V45),AND($R45="",V45=""),"",OR($R45&lt;&gt;"",V45&lt;&gt;""),"-")</f>
        <v>#N/A</v>
      </c>
      <c r="BU45" s="120" t="e" cm="1">
        <f t="array" ref="BU45">_xlfn.IFS(AND($R45&lt;&gt;"",W45&lt;&gt;""),ABS($R45-W45),AND($R45="",W45=""),"",OR($R45&lt;&gt;"",W45&lt;&gt;""),"-")</f>
        <v>#N/A</v>
      </c>
      <c r="BV45" s="120" t="e" cm="1">
        <f t="array" ref="BV45">_xlfn.IFS(AND($R45&lt;&gt;"",X45&lt;&gt;""),ABS($R45-X45),AND($R45="",X45=""),"",OR($R45&lt;&gt;"",X45&lt;&gt;""),"-")</f>
        <v>#N/A</v>
      </c>
      <c r="BW45" s="120" t="e" cm="1">
        <f t="array" ref="BW45">_xlfn.IFS(AND($R45&lt;&gt;"",Y45&lt;&gt;""),ABS($R45-Y45),AND($R45="",Y45=""),"",OR($R45&lt;&gt;"",Y45&lt;&gt;""),"-")</f>
        <v>#N/A</v>
      </c>
      <c r="BX45" s="120" t="e" cm="1">
        <f t="array" ref="BX45">_xlfn.IFS(AND($R45&lt;&gt;"",Z45&lt;&gt;""),ABS($R45-Z45),AND($R45="",Z45=""),"",OR($R45&lt;&gt;"",Z45&lt;&gt;""),"-")</f>
        <v>#N/A</v>
      </c>
      <c r="BY45" s="121" t="e" cm="1">
        <f t="array" ref="BY45">_xlfn.IFS(AND($S45&lt;&gt;"",T45&lt;&gt;""),ABS($S45-T45),AND($S45="",T45=""),"",OR($S45&lt;&gt;"",T45&lt;&gt;""),"-")</f>
        <v>#N/A</v>
      </c>
      <c r="BZ45" s="120" t="e" cm="1">
        <f t="array" ref="BZ45">_xlfn.IFS(AND($S45&lt;&gt;"",U45&lt;&gt;""),ABS($S45-U45),AND($S45="",U45=""),"",OR($S45&lt;&gt;"",U45&lt;&gt;""),"-")</f>
        <v>#N/A</v>
      </c>
      <c r="CA45" s="120" t="e" cm="1">
        <f t="array" ref="CA45">_xlfn.IFS(AND($S45&lt;&gt;"",V45&lt;&gt;""),ABS($S45-V45),AND($S45="",V45=""),"",OR($S45&lt;&gt;"",V45&lt;&gt;""),"-")</f>
        <v>#N/A</v>
      </c>
      <c r="CB45" s="120" t="e" cm="1">
        <f t="array" ref="CB45">_xlfn.IFS(AND($S45&lt;&gt;"",W45&lt;&gt;""),ABS($S45-W45),AND($S45="",W45=""),"",OR($S45&lt;&gt;"",W45&lt;&gt;""),"-")</f>
        <v>#N/A</v>
      </c>
      <c r="CC45" s="120" t="e" cm="1">
        <f t="array" ref="CC45">_xlfn.IFS(AND($S45&lt;&gt;"",X45&lt;&gt;""),ABS($S45-X45),AND($S45="",X45=""),"",OR($S45&lt;&gt;"",X45&lt;&gt;""),"-")</f>
        <v>#N/A</v>
      </c>
      <c r="CD45" s="120" t="e" cm="1">
        <f t="array" ref="CD45">_xlfn.IFS(AND($S45&lt;&gt;"",Y45&lt;&gt;""),ABS($S45-Y45),AND($S45="",Y45=""),"",OR($S45&lt;&gt;"",Y45&lt;&gt;""),"-")</f>
        <v>#N/A</v>
      </c>
      <c r="CE45" s="120" t="e" cm="1">
        <f t="array" ref="CE45">_xlfn.IFS(AND($S45&lt;&gt;"",Z45&lt;&gt;""),ABS($S45-Z45),AND($S45="",Z45=""),"",OR($S45&lt;&gt;"",Z45&lt;&gt;""),"-")</f>
        <v>#N/A</v>
      </c>
      <c r="CF45" s="121" t="e" cm="1">
        <f t="array" ref="CF45">_xlfn.IFS(AND($T45&lt;&gt;"",U45&lt;&gt;""),ABS($T45-U45),AND($T45="",U45=""),"",OR($T45&lt;&gt;"",U45&lt;&gt;""),"-")</f>
        <v>#N/A</v>
      </c>
      <c r="CG45" s="120" t="e" cm="1">
        <f t="array" ref="CG45">_xlfn.IFS(AND($T45&lt;&gt;"",V45&lt;&gt;""),ABS($T45-V45),AND($T45="",V45=""),"",OR($T45&lt;&gt;"",V45&lt;&gt;""),"-")</f>
        <v>#N/A</v>
      </c>
      <c r="CH45" s="120" t="e" cm="1">
        <f t="array" ref="CH45">_xlfn.IFS(AND($T45&lt;&gt;"",W45&lt;&gt;""),ABS($T45-W45),AND($T45="",W45=""),"",OR($T45&lt;&gt;"",W45&lt;&gt;""),"-")</f>
        <v>#N/A</v>
      </c>
      <c r="CI45" s="120" t="e" cm="1">
        <f t="array" ref="CI45">_xlfn.IFS(AND($T45&lt;&gt;"",X45&lt;&gt;""),ABS($T45-X45),AND($T45="",X45=""),"",OR($T45&lt;&gt;"",X45&lt;&gt;""),"-")</f>
        <v>#N/A</v>
      </c>
      <c r="CJ45" s="120" t="e" cm="1">
        <f t="array" ref="CJ45">_xlfn.IFS(AND($T45&lt;&gt;"",Y45&lt;&gt;""),ABS($T45-Y45),AND($T45="",Y45=""),"",OR($T45&lt;&gt;"",Y45&lt;&gt;""),"-")</f>
        <v>#N/A</v>
      </c>
      <c r="CK45" s="120" t="e" cm="1">
        <f t="array" ref="CK45">_xlfn.IFS(AND($T45&lt;&gt;"",Z45&lt;&gt;""),ABS($T45-Z45),AND($T45="",Z45=""),"",OR($T45&lt;&gt;"",Z45&lt;&gt;""),"-")</f>
        <v>#N/A</v>
      </c>
      <c r="CL45" s="121" t="e" cm="1">
        <f t="array" ref="CL45">_xlfn.IFS(AND($U45&lt;&gt;"",V45&lt;&gt;""),ABS($U45-V45),AND($U45="",V45=""),"",OR($U45&lt;&gt;"",V45&lt;&gt;""),"-")</f>
        <v>#N/A</v>
      </c>
      <c r="CM45" s="120" t="e" cm="1">
        <f t="array" ref="CM45">_xlfn.IFS(AND($U45&lt;&gt;"",W45&lt;&gt;""),ABS($U45-W45),AND($U45="",W45=""),"",OR($U45&lt;&gt;"",W45&lt;&gt;""),"-")</f>
        <v>#N/A</v>
      </c>
      <c r="CN45" s="120" t="e" cm="1">
        <f t="array" ref="CN45">_xlfn.IFS(AND($U45&lt;&gt;"",X45&lt;&gt;""),ABS($U45-X45),AND($U45="",X45=""),"",OR($U45&lt;&gt;"",X45&lt;&gt;""),"-")</f>
        <v>#N/A</v>
      </c>
      <c r="CO45" s="120" t="e" cm="1">
        <f t="array" ref="CO45">_xlfn.IFS(AND($U45&lt;&gt;"",Y45&lt;&gt;""),ABS($U45-Y45),AND($U45="",Y45=""),"",OR($U45&lt;&gt;"",Y45&lt;&gt;""),"-")</f>
        <v>#N/A</v>
      </c>
      <c r="CP45" s="120" t="e" cm="1">
        <f t="array" ref="CP45">_xlfn.IFS(AND($U45&lt;&gt;"",Z45&lt;&gt;""),ABS($U45-Z45),AND($U45="",Z45=""),"",OR($U45&lt;&gt;"",Z45&lt;&gt;""),"-")</f>
        <v>#N/A</v>
      </c>
      <c r="CQ45" s="121" t="e" cm="1">
        <f t="array" ref="CQ45">_xlfn.IFS(AND($V45&lt;&gt;"",W45&lt;&gt;""),ABS($V45-W45),AND($V45="",W45=""),"",OR($V45&lt;&gt;"",W45&lt;&gt;""),"-")</f>
        <v>#N/A</v>
      </c>
      <c r="CR45" s="120" t="e" cm="1">
        <f t="array" ref="CR45">_xlfn.IFS(AND($V45&lt;&gt;"",X45&lt;&gt;""),ABS($V45-X45),AND($V45="",X45=""),"",OR($V45&lt;&gt;"",X45&lt;&gt;""),"-")</f>
        <v>#N/A</v>
      </c>
      <c r="CS45" s="120" t="e" cm="1">
        <f t="array" ref="CS45">_xlfn.IFS(AND($V45&lt;&gt;"",Y45&lt;&gt;""),ABS($V45-Y45),AND($V45="",Y45=""),"",OR($V45&lt;&gt;"",Y45&lt;&gt;""),"-")</f>
        <v>#N/A</v>
      </c>
      <c r="CT45" s="120" t="e" cm="1">
        <f t="array" ref="CT45">_xlfn.IFS(AND($V45&lt;&gt;"",Z45&lt;&gt;""),ABS($V45-Z45),AND($V45="",Z45=""),"",OR($V45&lt;&gt;"",Z45&lt;&gt;""),"-")</f>
        <v>#N/A</v>
      </c>
      <c r="CU45" s="121" t="e" cm="1">
        <f t="array" ref="CU45">_xlfn.IFS(AND($W45&lt;&gt;"",X45&lt;&gt;""),ABS($W45-X45),AND($W45="",X45=""),"",OR($W45&lt;&gt;"",X45&lt;&gt;""),"-")</f>
        <v>#N/A</v>
      </c>
      <c r="CV45" s="120" t="e" cm="1">
        <f t="array" ref="CV45">_xlfn.IFS(AND($W45&lt;&gt;"",Y45&lt;&gt;""),ABS($W45-Y45),AND($W45="",Y45=""),"",OR($W45&lt;&gt;"",Y45&lt;&gt;""),"-")</f>
        <v>#N/A</v>
      </c>
      <c r="CW45" s="120" t="e" cm="1">
        <f t="array" ref="CW45">_xlfn.IFS(AND($W45&lt;&gt;"",Z45&lt;&gt;""),ABS($W45-Z45),AND($W45="",Z45=""),"",OR($W45&lt;&gt;"",Z45&lt;&gt;""),"-")</f>
        <v>#N/A</v>
      </c>
      <c r="CX45" s="121" t="e" cm="1">
        <f t="array" ref="CX45">_xlfn.IFS(AND($X45&lt;&gt;"",Y45&lt;&gt;""),ABS($X45-Y45),AND($X45="",Y45=""),"",OR($X45&lt;&gt;"",Y45&lt;&gt;""),"-")</f>
        <v>#N/A</v>
      </c>
      <c r="CY45" s="120" t="e" cm="1">
        <f t="array" ref="CY45">_xlfn.IFS(AND($X45&lt;&gt;"",Z45&lt;&gt;""),ABS($X45-Z45),AND($X45="",Z45=""),"",OR($X45&lt;&gt;"",Z45&lt;&gt;""),"-")</f>
        <v>#N/A</v>
      </c>
      <c r="CZ45" s="121" t="e" cm="1">
        <f t="array" ref="CZ45">_xlfn.IFS(AND($Y45&lt;&gt;"",Z45&lt;&gt;""),ABS($Y45-Z45),AND($Y45="",Z45=""),"",OR($Y45&lt;&gt;"",Z45&lt;&gt;""),"-")</f>
        <v>#N/A</v>
      </c>
    </row>
    <row r="46" spans="1:104" x14ac:dyDescent="0.2">
      <c r="A46" s="260" t="s">
        <v>152</v>
      </c>
      <c r="B46" s="259" t="e">
        <f>VLOOKUP($A46,Merged_couplings!$B:$BU,MATCH(B$1,Merged_couplings!$B$1:$BU$1,0),FALSE)</f>
        <v>#N/A</v>
      </c>
      <c r="C46" s="258" t="e">
        <f>VLOOKUP($A46,Merged_couplings!$B:$BU,MATCH(C$1,Merged_couplings!$B$1:$BU$1,0),FALSE)</f>
        <v>#N/A</v>
      </c>
      <c r="D46" s="258" t="e">
        <f>VLOOKUP($A46,Merged_couplings!$B:$BU,MATCH(D$1,Merged_couplings!$B$1:$BU$1,0),FALSE)</f>
        <v>#N/A</v>
      </c>
      <c r="E46" s="258" t="e">
        <f>VLOOKUP($A46,Merged_couplings!$B:$BU,MATCH(E$1,Merged_couplings!$B$1:$BU$1,0),FALSE)</f>
        <v>#N/A</v>
      </c>
      <c r="F46" s="258" t="e">
        <f>VLOOKUP($A46,Merged_couplings!$B:$BU,MATCH(F$1,Merged_couplings!$B$1:$BU$1,0),FALSE)</f>
        <v>#N/A</v>
      </c>
      <c r="G46" s="258" t="e">
        <f>VLOOKUP($A46,Merged_couplings!$B:$BU,MATCH(G$1,Merged_couplings!$B$1:$BU$1,0),FALSE)</f>
        <v>#N/A</v>
      </c>
      <c r="H46" s="258" t="e">
        <f>VLOOKUP($A46,Merged_couplings!$B:$BU,MATCH(H$1,Merged_couplings!$B$1:$BU$1,0),FALSE)</f>
        <v>#N/A</v>
      </c>
      <c r="I46" s="258" t="e">
        <f>VLOOKUP($A46,Merged_couplings!$B:$BU,MATCH(I$1,Merged_couplings!$B$1:$BU$1,0),FALSE)</f>
        <v>#N/A</v>
      </c>
      <c r="J46" s="258" t="e">
        <f>VLOOKUP($A46,Merged_couplings!$B:$BU,MATCH(J$1,Merged_couplings!$B$1:$BU$1,0),FALSE)</f>
        <v>#N/A</v>
      </c>
      <c r="K46" s="258" t="e">
        <f>VLOOKUP($A46,Merged_couplings!$B:$BU,MATCH(K$1,Merged_couplings!$B$1:$BU$1,0),FALSE)</f>
        <v>#N/A</v>
      </c>
      <c r="L46" s="258" t="e">
        <f>VLOOKUP($A46,Merged_couplings!$B:$BU,MATCH(L$1,Merged_couplings!$B$1:$BU$1,0),FALSE)</f>
        <v>#N/A</v>
      </c>
      <c r="M46" s="258" t="e">
        <f>VLOOKUP($A46,Merged_couplings!$B:$BU,MATCH(M$1,Merged_couplings!$B$1:$BU$1,0),FALSE)</f>
        <v>#N/A</v>
      </c>
      <c r="N46" s="121" t="e">
        <f>IF(OR(B46="BIG",B46="BI-",B46="B-G"),VLOOKUP($A46,Merged_couplings!$B:$BU,MATCH(N$1,Merged_couplings!$B$1:$BU$1,0),FALSE),"")</f>
        <v>#N/A</v>
      </c>
      <c r="P46" s="120" t="e">
        <f>IF(OR(C46="BIG",C46="BI-",C46="B-G"),VLOOKUP($A46,Merged_couplings!$B:$BU,MATCH(P$1,Merged_couplings!$B$1:$BU$1,0),FALSE),"")</f>
        <v>#N/A</v>
      </c>
      <c r="Q46" s="120" t="e">
        <f>IF(OR(D46="BIG",D46="BI-",D46="B-G"),VLOOKUP($A46,Merged_couplings!$B:$BU,MATCH(Q$1,Merged_couplings!$B$1:$BU$1,0),FALSE),"")</f>
        <v>#N/A</v>
      </c>
      <c r="R46" s="120" t="e">
        <f>IF(OR(E46="BIG",E46="BI-",E46="B-G"),VLOOKUP($A46,Merged_couplings!$B:$BU,MATCH(R$1,Merged_couplings!$B$1:$BU$1,0),FALSE),"")</f>
        <v>#N/A</v>
      </c>
      <c r="S46" s="120" t="e">
        <f>IF(OR(F46="BIG",F46="BI-",F46="B-G"),VLOOKUP($A46,Merged_couplings!$B:$BU,MATCH(S$1,Merged_couplings!$B$1:$BU$1,0),FALSE),"")</f>
        <v>#N/A</v>
      </c>
      <c r="T46" s="120" t="e">
        <f>IF(OR(G46="BIG",G46="BI-",G46="B-G"),VLOOKUP($A46,Merged_couplings!$B:$BU,MATCH(T$1,Merged_couplings!$B$1:$BU$1,0),FALSE),"")</f>
        <v>#N/A</v>
      </c>
      <c r="U46" s="120" t="e">
        <f>IF(OR(H46="BIG",H46="BI-",H46="B-G"),VLOOKUP($A46,Merged_couplings!$B:$BU,MATCH(U$1,Merged_couplings!$B$1:$BU$1,0),FALSE),"")</f>
        <v>#N/A</v>
      </c>
      <c r="V46" s="120" t="e">
        <f>IF(OR(I46="BIG",I46="BI-",I46="B-G"),VLOOKUP($A46,Merged_couplings!$B:$BU,MATCH(V$1,Merged_couplings!$B$1:$BU$1,0),FALSE),"")</f>
        <v>#N/A</v>
      </c>
      <c r="W46" s="120" t="e">
        <f>IF(OR(J46="BIG",J46="BI-",J46="B-G"),VLOOKUP($A46,Merged_couplings!$B:$BU,MATCH(W$1,Merged_couplings!$B$1:$BU$1,0),FALSE),"")</f>
        <v>#N/A</v>
      </c>
      <c r="X46" s="120" t="e">
        <f>IF(OR(K46="BIG",K46="BI-",K46="B-G"),VLOOKUP($A46,Merged_couplings!$B:$BU,MATCH(X$1,Merged_couplings!$B$1:$BU$1,0),FALSE),"")</f>
        <v>#N/A</v>
      </c>
      <c r="Y46" s="120" t="e">
        <f>IF(OR(L46="BIG",L46="BI-",L46="B-G"),VLOOKUP($A46,Merged_couplings!$B:$BU,MATCH(Y$1,Merged_couplings!$B$1:$BU$1,0),FALSE),"")</f>
        <v>#N/A</v>
      </c>
      <c r="Z46" s="120" t="e">
        <f>IF(OR(M46="BIG",M46="BI-",M46="B-G"),VLOOKUP($A46,Merged_couplings!$B:$BU,MATCH(Z$1,Merged_couplings!$B$1:$BU$1,0),FALSE),"")</f>
        <v>#N/A</v>
      </c>
      <c r="AA46" s="123"/>
      <c r="AB46" s="340" t="e" cm="1">
        <f t="array" ref="AB46">_xlfn.IFS(AND($N46&lt;&gt;"",P46&lt;&gt;""),ABS($N46-P46),AND($N46="",P46=""),"",OR($N46&lt;&gt;"",P46&lt;&gt;""),"-")</f>
        <v>#N/A</v>
      </c>
      <c r="AC46" s="122" t="e" cm="1">
        <f t="array" ref="AC46">_xlfn.IFS(AND($N46&lt;&gt;"",Q46&lt;&gt;""),ABS($N46-Q46),AND($N46="",Q46=""),"",OR($N46&lt;&gt;"",Q46&lt;&gt;""),"-")</f>
        <v>#N/A</v>
      </c>
      <c r="AD46" s="122" t="e" cm="1">
        <f t="array" ref="AD46">_xlfn.IFS(AND($N46&lt;&gt;"",R46&lt;&gt;""),ABS($N46-R46),AND($N46="",R46=""),"",OR($N46&lt;&gt;"",R46&lt;&gt;""),"-")</f>
        <v>#N/A</v>
      </c>
      <c r="AE46" s="122" t="e" cm="1">
        <f t="array" ref="AE46">_xlfn.IFS(AND($N46&lt;&gt;"",S46&lt;&gt;""),ABS($N46-S46),AND($N46="",S46=""),"",OR($N46&lt;&gt;"",S46&lt;&gt;""),"-")</f>
        <v>#N/A</v>
      </c>
      <c r="AF46" s="122" t="e" cm="1">
        <f t="array" ref="AF46">_xlfn.IFS(AND($N46&lt;&gt;"",T46&lt;&gt;""),ABS($N46-T46),AND($N46="",T46=""),"",OR($N46&lt;&gt;"",T46&lt;&gt;""),"-")</f>
        <v>#N/A</v>
      </c>
      <c r="AG46" s="122" t="e" cm="1">
        <f t="array" ref="AG46">_xlfn.IFS(AND($N46&lt;&gt;"",U46&lt;&gt;""),ABS($N46-U46),AND($N46="",U46=""),"",OR($N46&lt;&gt;"",U46&lt;&gt;""),"-")</f>
        <v>#N/A</v>
      </c>
      <c r="AH46" s="122" t="e" cm="1">
        <f t="array" ref="AH46">_xlfn.IFS(AND($N46&lt;&gt;"",V46&lt;&gt;""),ABS($N46-V46),AND($N46="",V46=""),"",OR($N46&lt;&gt;"",V46&lt;&gt;""),"-")</f>
        <v>#N/A</v>
      </c>
      <c r="AI46" s="122" t="e" cm="1">
        <f t="array" ref="AI46">_xlfn.IFS(AND($N46&lt;&gt;"",W46&lt;&gt;""),ABS($N46-W46),AND($N46="",W46=""),"",OR($N46&lt;&gt;"",W46&lt;&gt;""),"-")</f>
        <v>#N/A</v>
      </c>
      <c r="AJ46" s="122" t="e" cm="1">
        <f t="array" ref="AJ46">_xlfn.IFS(AND($N46&lt;&gt;"",X46&lt;&gt;""),ABS($N46-X46),AND($N46="",X46=""),"",OR($N46&lt;&gt;"",X46&lt;&gt;""),"-")</f>
        <v>#N/A</v>
      </c>
      <c r="AK46" s="122" t="e" cm="1">
        <f t="array" ref="AK46">_xlfn.IFS(AND($N46&lt;&gt;"",Y46&lt;&gt;""),ABS($N46-Y46),AND($N46="",Y46=""),"",OR($N46&lt;&gt;"",Y46&lt;&gt;""),"-")</f>
        <v>#N/A</v>
      </c>
      <c r="AL46" s="122" t="e" cm="1">
        <f t="array" ref="AL46">_xlfn.IFS(AND($N46&lt;&gt;"",Z46&lt;&gt;""),ABS($N46-Z46),AND($N46="",Z46=""),"",OR($N46&lt;&gt;"",Z46&lt;&gt;""),"-")</f>
        <v>#N/A</v>
      </c>
      <c r="AM46" s="340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1" t="e" cm="1">
        <f t="array" ref="AX46">_xlfn.IFS(AND($P46&lt;&gt;"",Q46&lt;&gt;""),ABS($P46-Q46),AND($P46="",Q46=""),"",OR($P46&lt;&gt;"",Q46&lt;&gt;""),"-")</f>
        <v>#N/A</v>
      </c>
      <c r="AY46" s="120" t="e" cm="1">
        <f t="array" ref="AY46">_xlfn.IFS(AND($P46&lt;&gt;"",R46&lt;&gt;""),ABS($P46-R46),AND($P46="",R46=""),"",OR($P46&lt;&gt;"",R46&lt;&gt;""),"-")</f>
        <v>#N/A</v>
      </c>
      <c r="AZ46" s="120" t="e" cm="1">
        <f t="array" ref="AZ46">_xlfn.IFS(AND($P46&lt;&gt;"",S46&lt;&gt;""),ABS($P46-S46),AND($P46="",S46=""),"",OR($P46&lt;&gt;"",S46&lt;&gt;""),"-")</f>
        <v>#N/A</v>
      </c>
      <c r="BA46" s="120" t="e" cm="1">
        <f t="array" ref="BA46">_xlfn.IFS(AND($P46&lt;&gt;"",T46&lt;&gt;""),ABS($P46-T46),AND($P46="",T46=""),"",OR($P46&lt;&gt;"",T46&lt;&gt;""),"-")</f>
        <v>#N/A</v>
      </c>
      <c r="BB46" s="120" t="e" cm="1">
        <f t="array" ref="BB46">_xlfn.IFS(AND($P46&lt;&gt;"",U46&lt;&gt;""),ABS($P46-U46),AND($P46="",U46=""),"",OR($P46&lt;&gt;"",U46&lt;&gt;""),"-")</f>
        <v>#N/A</v>
      </c>
      <c r="BC46" s="120" t="e" cm="1">
        <f t="array" ref="BC46">_xlfn.IFS(AND($P46&lt;&gt;"",V46&lt;&gt;""),ABS($P46-V46),AND($P46="",V46=""),"",OR($P46&lt;&gt;"",V46&lt;&gt;""),"-")</f>
        <v>#N/A</v>
      </c>
      <c r="BD46" s="120" t="e" cm="1">
        <f t="array" ref="BD46">_xlfn.IFS(AND($P46&lt;&gt;"",W46&lt;&gt;""),ABS($P46-W46),AND($P46="",W46=""),"",OR($P46&lt;&gt;"",W46&lt;&gt;""),"-")</f>
        <v>#N/A</v>
      </c>
      <c r="BE46" s="120" t="e" cm="1">
        <f t="array" ref="BE46">_xlfn.IFS(AND($P46&lt;&gt;"",X46&lt;&gt;""),ABS($P46-X46),AND($P46="",X46=""),"",OR($P46&lt;&gt;"",X46&lt;&gt;""),"-")</f>
        <v>#N/A</v>
      </c>
      <c r="BF46" s="120" t="e" cm="1">
        <f t="array" ref="BF46">_xlfn.IFS(AND($P46&lt;&gt;"",Y46&lt;&gt;""),ABS($P46-Y46),AND($P46="",Y46=""),"",OR($P46&lt;&gt;"",Y46&lt;&gt;""),"-")</f>
        <v>#N/A</v>
      </c>
      <c r="BG46" s="120" t="e" cm="1">
        <f t="array" ref="BG46">_xlfn.IFS(AND($P46&lt;&gt;"",Z46&lt;&gt;""),ABS($P46-Z46),AND($P46="",Z46=""),"",OR($P46&lt;&gt;"",Z46&lt;&gt;""),"-")</f>
        <v>#N/A</v>
      </c>
      <c r="BH46" s="121" t="e" cm="1">
        <f t="array" ref="BH46">_xlfn.IFS(AND($Q46&lt;&gt;"",R46&lt;&gt;""),ABS($Q46-R46),AND($Q46="",R46=""),"",OR($Q46&lt;&gt;"",R46&lt;&gt;""),"-")</f>
        <v>#N/A</v>
      </c>
      <c r="BI46" s="120" t="e" cm="1">
        <f t="array" ref="BI46">_xlfn.IFS(AND($Q46&lt;&gt;"",S46&lt;&gt;""),ABS($Q46-S46),AND($Q46="",S46=""),"",OR($Q46&lt;&gt;"",S46&lt;&gt;""),"-")</f>
        <v>#N/A</v>
      </c>
      <c r="BJ46" s="120" t="e" cm="1">
        <f t="array" ref="BJ46">_xlfn.IFS(AND($Q46&lt;&gt;"",T46&lt;&gt;""),ABS($Q46-T46),AND($Q46="",T46=""),"",OR($Q46&lt;&gt;"",T46&lt;&gt;""),"-")</f>
        <v>#N/A</v>
      </c>
      <c r="BK46" s="120" t="e" cm="1">
        <f t="array" ref="BK46">_xlfn.IFS(AND($Q46&lt;&gt;"",U46&lt;&gt;""),ABS($Q46-U46),AND($Q46="",U46=""),"",OR($Q46&lt;&gt;"",U46&lt;&gt;""),"-")</f>
        <v>#N/A</v>
      </c>
      <c r="BL46" s="120" t="e" cm="1">
        <f t="array" ref="BL46">_xlfn.IFS(AND($Q46&lt;&gt;"",V46&lt;&gt;""),ABS($Q46-V46),AND($Q46="",V46=""),"",OR($Q46&lt;&gt;"",V46&lt;&gt;""),"-")</f>
        <v>#N/A</v>
      </c>
      <c r="BM46" s="120" t="e" cm="1">
        <f t="array" ref="BM46">_xlfn.IFS(AND($Q46&lt;&gt;"",W46&lt;&gt;""),ABS($Q46-W46),AND($Q46="",W46=""),"",OR($Q46&lt;&gt;"",W46&lt;&gt;""),"-")</f>
        <v>#N/A</v>
      </c>
      <c r="BN46" s="120" t="e" cm="1">
        <f t="array" ref="BN46">_xlfn.IFS(AND($Q46&lt;&gt;"",X46&lt;&gt;""),ABS($Q46-X46),AND($Q46="",X46=""),"",OR($Q46&lt;&gt;"",X46&lt;&gt;""),"-")</f>
        <v>#N/A</v>
      </c>
      <c r="BO46" s="120" t="e" cm="1">
        <f t="array" ref="BO46">_xlfn.IFS(AND($Q46&lt;&gt;"",Y46&lt;&gt;""),ABS($Q46-Y46),AND($Q46="",Y46=""),"",OR($Q46&lt;&gt;"",Y46&lt;&gt;""),"-")</f>
        <v>#N/A</v>
      </c>
      <c r="BP46" s="120" t="e" cm="1">
        <f t="array" ref="BP46">_xlfn.IFS(AND($Q46&lt;&gt;"",Z46&lt;&gt;""),ABS($Q46-Z46),AND($Q46="",Z46=""),"",OR($Q46&lt;&gt;"",Z46&lt;&gt;""),"-")</f>
        <v>#N/A</v>
      </c>
      <c r="BQ46" s="121" t="e" cm="1">
        <f t="array" ref="BQ46">_xlfn.IFS(AND($R46&lt;&gt;"",S46&lt;&gt;""),ABS($R46-S46),AND($R46="",S46=""),"",OR($R46&lt;&gt;"",S46&lt;&gt;""),"-")</f>
        <v>#N/A</v>
      </c>
      <c r="BR46" s="120" t="e" cm="1">
        <f t="array" ref="BR46">_xlfn.IFS(AND($R46&lt;&gt;"",T46&lt;&gt;""),ABS($R46-T46),AND($R46="",T46=""),"",OR($R46&lt;&gt;"",T46&lt;&gt;""),"-")</f>
        <v>#N/A</v>
      </c>
      <c r="BS46" s="120" t="e" cm="1">
        <f t="array" ref="BS46">_xlfn.IFS(AND($R46&lt;&gt;"",U46&lt;&gt;""),ABS($R46-U46),AND($R46="",U46=""),"",OR($R46&lt;&gt;"",U46&lt;&gt;""),"-")</f>
        <v>#N/A</v>
      </c>
      <c r="BT46" s="120" t="e" cm="1">
        <f t="array" ref="BT46">_xlfn.IFS(AND($R46&lt;&gt;"",V46&lt;&gt;""),ABS($R46-V46),AND($R46="",V46=""),"",OR($R46&lt;&gt;"",V46&lt;&gt;""),"-")</f>
        <v>#N/A</v>
      </c>
      <c r="BU46" s="120" t="e" cm="1">
        <f t="array" ref="BU46">_xlfn.IFS(AND($R46&lt;&gt;"",W46&lt;&gt;""),ABS($R46-W46),AND($R46="",W46=""),"",OR($R46&lt;&gt;"",W46&lt;&gt;""),"-")</f>
        <v>#N/A</v>
      </c>
      <c r="BV46" s="120" t="e" cm="1">
        <f t="array" ref="BV46">_xlfn.IFS(AND($R46&lt;&gt;"",X46&lt;&gt;""),ABS($R46-X46),AND($R46="",X46=""),"",OR($R46&lt;&gt;"",X46&lt;&gt;""),"-")</f>
        <v>#N/A</v>
      </c>
      <c r="BW46" s="120" t="e" cm="1">
        <f t="array" ref="BW46">_xlfn.IFS(AND($R46&lt;&gt;"",Y46&lt;&gt;""),ABS($R46-Y46),AND($R46="",Y46=""),"",OR($R46&lt;&gt;"",Y46&lt;&gt;""),"-")</f>
        <v>#N/A</v>
      </c>
      <c r="BX46" s="120" t="e" cm="1">
        <f t="array" ref="BX46">_xlfn.IFS(AND($R46&lt;&gt;"",Z46&lt;&gt;""),ABS($R46-Z46),AND($R46="",Z46=""),"",OR($R46&lt;&gt;"",Z46&lt;&gt;""),"-")</f>
        <v>#N/A</v>
      </c>
      <c r="BY46" s="121" t="e" cm="1">
        <f t="array" ref="BY46">_xlfn.IFS(AND($S46&lt;&gt;"",T46&lt;&gt;""),ABS($S46-T46),AND($S46="",T46=""),"",OR($S46&lt;&gt;"",T46&lt;&gt;""),"-")</f>
        <v>#N/A</v>
      </c>
      <c r="BZ46" s="120" t="e" cm="1">
        <f t="array" ref="BZ46">_xlfn.IFS(AND($S46&lt;&gt;"",U46&lt;&gt;""),ABS($S46-U46),AND($S46="",U46=""),"",OR($S46&lt;&gt;"",U46&lt;&gt;""),"-")</f>
        <v>#N/A</v>
      </c>
      <c r="CA46" s="120" t="e" cm="1">
        <f t="array" ref="CA46">_xlfn.IFS(AND($S46&lt;&gt;"",V46&lt;&gt;""),ABS($S46-V46),AND($S46="",V46=""),"",OR($S46&lt;&gt;"",V46&lt;&gt;""),"-")</f>
        <v>#N/A</v>
      </c>
      <c r="CB46" s="120" t="e" cm="1">
        <f t="array" ref="CB46">_xlfn.IFS(AND($S46&lt;&gt;"",W46&lt;&gt;""),ABS($S46-W46),AND($S46="",W46=""),"",OR($S46&lt;&gt;"",W46&lt;&gt;""),"-")</f>
        <v>#N/A</v>
      </c>
      <c r="CC46" s="120" t="e" cm="1">
        <f t="array" ref="CC46">_xlfn.IFS(AND($S46&lt;&gt;"",X46&lt;&gt;""),ABS($S46-X46),AND($S46="",X46=""),"",OR($S46&lt;&gt;"",X46&lt;&gt;""),"-")</f>
        <v>#N/A</v>
      </c>
      <c r="CD46" s="120" t="e" cm="1">
        <f t="array" ref="CD46">_xlfn.IFS(AND($S46&lt;&gt;"",Y46&lt;&gt;""),ABS($S46-Y46),AND($S46="",Y46=""),"",OR($S46&lt;&gt;"",Y46&lt;&gt;""),"-")</f>
        <v>#N/A</v>
      </c>
      <c r="CE46" s="120" t="e" cm="1">
        <f t="array" ref="CE46">_xlfn.IFS(AND($S46&lt;&gt;"",Z46&lt;&gt;""),ABS($S46-Z46),AND($S46="",Z46=""),"",OR($S46&lt;&gt;"",Z46&lt;&gt;""),"-")</f>
        <v>#N/A</v>
      </c>
      <c r="CF46" s="121" t="e" cm="1">
        <f t="array" ref="CF46">_xlfn.IFS(AND($T46&lt;&gt;"",U46&lt;&gt;""),ABS($T46-U46),AND($T46="",U46=""),"",OR($T46&lt;&gt;"",U46&lt;&gt;""),"-")</f>
        <v>#N/A</v>
      </c>
      <c r="CG46" s="120" t="e" cm="1">
        <f t="array" ref="CG46">_xlfn.IFS(AND($T46&lt;&gt;"",V46&lt;&gt;""),ABS($T46-V46),AND($T46="",V46=""),"",OR($T46&lt;&gt;"",V46&lt;&gt;""),"-")</f>
        <v>#N/A</v>
      </c>
      <c r="CH46" s="120" t="e" cm="1">
        <f t="array" ref="CH46">_xlfn.IFS(AND($T46&lt;&gt;"",W46&lt;&gt;""),ABS($T46-W46),AND($T46="",W46=""),"",OR($T46&lt;&gt;"",W46&lt;&gt;""),"-")</f>
        <v>#N/A</v>
      </c>
      <c r="CI46" s="120" t="e" cm="1">
        <f t="array" ref="CI46">_xlfn.IFS(AND($T46&lt;&gt;"",X46&lt;&gt;""),ABS($T46-X46),AND($T46="",X46=""),"",OR($T46&lt;&gt;"",X46&lt;&gt;""),"-")</f>
        <v>#N/A</v>
      </c>
      <c r="CJ46" s="120" t="e" cm="1">
        <f t="array" ref="CJ46">_xlfn.IFS(AND($T46&lt;&gt;"",Y46&lt;&gt;""),ABS($T46-Y46),AND($T46="",Y46=""),"",OR($T46&lt;&gt;"",Y46&lt;&gt;""),"-")</f>
        <v>#N/A</v>
      </c>
      <c r="CK46" s="120" t="e" cm="1">
        <f t="array" ref="CK46">_xlfn.IFS(AND($T46&lt;&gt;"",Z46&lt;&gt;""),ABS($T46-Z46),AND($T46="",Z46=""),"",OR($T46&lt;&gt;"",Z46&lt;&gt;""),"-")</f>
        <v>#N/A</v>
      </c>
      <c r="CL46" s="121" t="e" cm="1">
        <f t="array" ref="CL46">_xlfn.IFS(AND($U46&lt;&gt;"",V46&lt;&gt;""),ABS($U46-V46),AND($U46="",V46=""),"",OR($U46&lt;&gt;"",V46&lt;&gt;""),"-")</f>
        <v>#N/A</v>
      </c>
      <c r="CM46" s="120" t="e" cm="1">
        <f t="array" ref="CM46">_xlfn.IFS(AND($U46&lt;&gt;"",W46&lt;&gt;""),ABS($U46-W46),AND($U46="",W46=""),"",OR($U46&lt;&gt;"",W46&lt;&gt;""),"-")</f>
        <v>#N/A</v>
      </c>
      <c r="CN46" s="120" t="e" cm="1">
        <f t="array" ref="CN46">_xlfn.IFS(AND($U46&lt;&gt;"",X46&lt;&gt;""),ABS($U46-X46),AND($U46="",X46=""),"",OR($U46&lt;&gt;"",X46&lt;&gt;""),"-")</f>
        <v>#N/A</v>
      </c>
      <c r="CO46" s="120" t="e" cm="1">
        <f t="array" ref="CO46">_xlfn.IFS(AND($U46&lt;&gt;"",Y46&lt;&gt;""),ABS($U46-Y46),AND($U46="",Y46=""),"",OR($U46&lt;&gt;"",Y46&lt;&gt;""),"-")</f>
        <v>#N/A</v>
      </c>
      <c r="CP46" s="120" t="e" cm="1">
        <f t="array" ref="CP46">_xlfn.IFS(AND($U46&lt;&gt;"",Z46&lt;&gt;""),ABS($U46-Z46),AND($U46="",Z46=""),"",OR($U46&lt;&gt;"",Z46&lt;&gt;""),"-")</f>
        <v>#N/A</v>
      </c>
      <c r="CQ46" s="121" t="e" cm="1">
        <f t="array" ref="CQ46">_xlfn.IFS(AND($V46&lt;&gt;"",W46&lt;&gt;""),ABS($V46-W46),AND($V46="",W46=""),"",OR($V46&lt;&gt;"",W46&lt;&gt;""),"-")</f>
        <v>#N/A</v>
      </c>
      <c r="CR46" s="120" t="e" cm="1">
        <f t="array" ref="CR46">_xlfn.IFS(AND($V46&lt;&gt;"",X46&lt;&gt;""),ABS($V46-X46),AND($V46="",X46=""),"",OR($V46&lt;&gt;"",X46&lt;&gt;""),"-")</f>
        <v>#N/A</v>
      </c>
      <c r="CS46" s="120" t="e" cm="1">
        <f t="array" ref="CS46">_xlfn.IFS(AND($V46&lt;&gt;"",Y46&lt;&gt;""),ABS($V46-Y46),AND($V46="",Y46=""),"",OR($V46&lt;&gt;"",Y46&lt;&gt;""),"-")</f>
        <v>#N/A</v>
      </c>
      <c r="CT46" s="120" t="e" cm="1">
        <f t="array" ref="CT46">_xlfn.IFS(AND($V46&lt;&gt;"",Z46&lt;&gt;""),ABS($V46-Z46),AND($V46="",Z46=""),"",OR($V46&lt;&gt;"",Z46&lt;&gt;""),"-")</f>
        <v>#N/A</v>
      </c>
      <c r="CU46" s="121" t="e" cm="1">
        <f t="array" ref="CU46">_xlfn.IFS(AND($W46&lt;&gt;"",X46&lt;&gt;""),ABS($W46-X46),AND($W46="",X46=""),"",OR($W46&lt;&gt;"",X46&lt;&gt;""),"-")</f>
        <v>#N/A</v>
      </c>
      <c r="CV46" s="120" t="e" cm="1">
        <f t="array" ref="CV46">_xlfn.IFS(AND($W46&lt;&gt;"",Y46&lt;&gt;""),ABS($W46-Y46),AND($W46="",Y46=""),"",OR($W46&lt;&gt;"",Y46&lt;&gt;""),"-")</f>
        <v>#N/A</v>
      </c>
      <c r="CW46" s="120" t="e" cm="1">
        <f t="array" ref="CW46">_xlfn.IFS(AND($W46&lt;&gt;"",Z46&lt;&gt;""),ABS($W46-Z46),AND($W46="",Z46=""),"",OR($W46&lt;&gt;"",Z46&lt;&gt;""),"-")</f>
        <v>#N/A</v>
      </c>
      <c r="CX46" s="121" t="e" cm="1">
        <f t="array" ref="CX46">_xlfn.IFS(AND($X46&lt;&gt;"",Y46&lt;&gt;""),ABS($X46-Y46),AND($X46="",Y46=""),"",OR($X46&lt;&gt;"",Y46&lt;&gt;""),"-")</f>
        <v>#N/A</v>
      </c>
      <c r="CY46" s="120" t="e" cm="1">
        <f t="array" ref="CY46">_xlfn.IFS(AND($X46&lt;&gt;"",Z46&lt;&gt;""),ABS($X46-Z46),AND($X46="",Z46=""),"",OR($X46&lt;&gt;"",Z46&lt;&gt;""),"-")</f>
        <v>#N/A</v>
      </c>
      <c r="CZ46" s="121" t="e" cm="1">
        <f t="array" ref="CZ46">_xlfn.IFS(AND($Y46&lt;&gt;"",Z46&lt;&gt;""),ABS($Y46-Z46),AND($Y46="",Z46=""),"",OR($Y46&lt;&gt;"",Z46&lt;&gt;""),"-")</f>
        <v>#N/A</v>
      </c>
    </row>
    <row r="47" spans="1:104" x14ac:dyDescent="0.2">
      <c r="A47" s="260" t="s">
        <v>34</v>
      </c>
      <c r="B47" s="259" t="e">
        <f>VLOOKUP($A47,Merged_couplings!$B:$BU,MATCH(B$1,Merged_couplings!$B$1:$BU$1,0),FALSE)</f>
        <v>#N/A</v>
      </c>
      <c r="C47" s="258" t="e">
        <f>VLOOKUP($A47,Merged_couplings!$B:$BU,MATCH(C$1,Merged_couplings!$B$1:$BU$1,0),FALSE)</f>
        <v>#N/A</v>
      </c>
      <c r="D47" s="258" t="e">
        <f>VLOOKUP($A47,Merged_couplings!$B:$BU,MATCH(D$1,Merged_couplings!$B$1:$BU$1,0),FALSE)</f>
        <v>#N/A</v>
      </c>
      <c r="E47" s="258" t="e">
        <f>VLOOKUP($A47,Merged_couplings!$B:$BU,MATCH(E$1,Merged_couplings!$B$1:$BU$1,0),FALSE)</f>
        <v>#N/A</v>
      </c>
      <c r="F47" s="258" t="e">
        <f>VLOOKUP($A47,Merged_couplings!$B:$BU,MATCH(F$1,Merged_couplings!$B$1:$BU$1,0),FALSE)</f>
        <v>#N/A</v>
      </c>
      <c r="G47" s="258" t="e">
        <f>VLOOKUP($A47,Merged_couplings!$B:$BU,MATCH(G$1,Merged_couplings!$B$1:$BU$1,0),FALSE)</f>
        <v>#N/A</v>
      </c>
      <c r="H47" s="258" t="e">
        <f>VLOOKUP($A47,Merged_couplings!$B:$BU,MATCH(H$1,Merged_couplings!$B$1:$BU$1,0),FALSE)</f>
        <v>#N/A</v>
      </c>
      <c r="I47" s="258" t="e">
        <f>VLOOKUP($A47,Merged_couplings!$B:$BU,MATCH(I$1,Merged_couplings!$B$1:$BU$1,0),FALSE)</f>
        <v>#N/A</v>
      </c>
      <c r="J47" s="258" t="e">
        <f>VLOOKUP($A47,Merged_couplings!$B:$BU,MATCH(J$1,Merged_couplings!$B$1:$BU$1,0),FALSE)</f>
        <v>#N/A</v>
      </c>
      <c r="K47" s="258" t="e">
        <f>VLOOKUP($A47,Merged_couplings!$B:$BU,MATCH(K$1,Merged_couplings!$B$1:$BU$1,0),FALSE)</f>
        <v>#N/A</v>
      </c>
      <c r="L47" s="258" t="e">
        <f>VLOOKUP($A47,Merged_couplings!$B:$BU,MATCH(L$1,Merged_couplings!$B$1:$BU$1,0),FALSE)</f>
        <v>#N/A</v>
      </c>
      <c r="M47" s="258" t="e">
        <f>VLOOKUP($A47,Merged_couplings!$B:$BU,MATCH(M$1,Merged_couplings!$B$1:$BU$1,0),FALSE)</f>
        <v>#N/A</v>
      </c>
      <c r="N47" s="121" t="e">
        <f>IF(OR(B47="BIG",B47="BI-",B47="B-G"),VLOOKUP($A47,Merged_couplings!$B:$BU,MATCH(N$1,Merged_couplings!$B$1:$BU$1,0),FALSE),"")</f>
        <v>#N/A</v>
      </c>
      <c r="P47" s="120" t="e">
        <f>IF(OR(C47="BIG",C47="BI-",C47="B-G"),VLOOKUP($A47,Merged_couplings!$B:$BU,MATCH(P$1,Merged_couplings!$B$1:$BU$1,0),FALSE),"")</f>
        <v>#N/A</v>
      </c>
      <c r="Q47" s="120" t="e">
        <f>IF(OR(D47="BIG",D47="BI-",D47="B-G"),VLOOKUP($A47,Merged_couplings!$B:$BU,MATCH(Q$1,Merged_couplings!$B$1:$BU$1,0),FALSE),"")</f>
        <v>#N/A</v>
      </c>
      <c r="R47" s="120" t="e">
        <f>IF(OR(E47="BIG",E47="BI-",E47="B-G"),VLOOKUP($A47,Merged_couplings!$B:$BU,MATCH(R$1,Merged_couplings!$B$1:$BU$1,0),FALSE),"")</f>
        <v>#N/A</v>
      </c>
      <c r="S47" s="120" t="e">
        <f>IF(OR(F47="BIG",F47="BI-",F47="B-G"),VLOOKUP($A47,Merged_couplings!$B:$BU,MATCH(S$1,Merged_couplings!$B$1:$BU$1,0),FALSE),"")</f>
        <v>#N/A</v>
      </c>
      <c r="T47" s="120" t="e">
        <f>IF(OR(G47="BIG",G47="BI-",G47="B-G"),VLOOKUP($A47,Merged_couplings!$B:$BU,MATCH(T$1,Merged_couplings!$B$1:$BU$1,0),FALSE),"")</f>
        <v>#N/A</v>
      </c>
      <c r="U47" s="120" t="e">
        <f>IF(OR(H47="BIG",H47="BI-",H47="B-G"),VLOOKUP($A47,Merged_couplings!$B:$BU,MATCH(U$1,Merged_couplings!$B$1:$BU$1,0),FALSE),"")</f>
        <v>#N/A</v>
      </c>
      <c r="V47" s="120" t="e">
        <f>IF(OR(I47="BIG",I47="BI-",I47="B-G"),VLOOKUP($A47,Merged_couplings!$B:$BU,MATCH(V$1,Merged_couplings!$B$1:$BU$1,0),FALSE),"")</f>
        <v>#N/A</v>
      </c>
      <c r="W47" s="120" t="e">
        <f>IF(OR(J47="BIG",J47="BI-",J47="B-G"),VLOOKUP($A47,Merged_couplings!$B:$BU,MATCH(W$1,Merged_couplings!$B$1:$BU$1,0),FALSE),"")</f>
        <v>#N/A</v>
      </c>
      <c r="X47" s="120" t="e">
        <f>IF(OR(K47="BIG",K47="BI-",K47="B-G"),VLOOKUP($A47,Merged_couplings!$B:$BU,MATCH(X$1,Merged_couplings!$B$1:$BU$1,0),FALSE),"")</f>
        <v>#N/A</v>
      </c>
      <c r="Y47" s="120" t="e">
        <f>IF(OR(L47="BIG",L47="BI-",L47="B-G"),VLOOKUP($A47,Merged_couplings!$B:$BU,MATCH(Y$1,Merged_couplings!$B$1:$BU$1,0),FALSE),"")</f>
        <v>#N/A</v>
      </c>
      <c r="Z47" s="120" t="e">
        <f>IF(OR(M47="BIG",M47="BI-",M47="B-G"),VLOOKUP($A47,Merged_couplings!$B:$BU,MATCH(Z$1,Merged_couplings!$B$1:$BU$1,0),FALSE),"")</f>
        <v>#N/A</v>
      </c>
      <c r="AA47" s="123"/>
      <c r="AB47" s="340" t="e" cm="1">
        <f t="array" ref="AB47">_xlfn.IFS(AND($N47&lt;&gt;"",P47&lt;&gt;""),ABS($N47-P47),AND($N47="",P47=""),"",OR($N47&lt;&gt;"",P47&lt;&gt;""),"-")</f>
        <v>#N/A</v>
      </c>
      <c r="AC47" s="122" t="e" cm="1">
        <f t="array" ref="AC47">_xlfn.IFS(AND($N47&lt;&gt;"",Q47&lt;&gt;""),ABS($N47-Q47),AND($N47="",Q47=""),"",OR($N47&lt;&gt;"",Q47&lt;&gt;""),"-")</f>
        <v>#N/A</v>
      </c>
      <c r="AD47" s="122" t="e" cm="1">
        <f t="array" ref="AD47">_xlfn.IFS(AND($N47&lt;&gt;"",R47&lt;&gt;""),ABS($N47-R47),AND($N47="",R47=""),"",OR($N47&lt;&gt;"",R47&lt;&gt;""),"-")</f>
        <v>#N/A</v>
      </c>
      <c r="AE47" s="122" t="e" cm="1">
        <f t="array" ref="AE47">_xlfn.IFS(AND($N47&lt;&gt;"",S47&lt;&gt;""),ABS($N47-S47),AND($N47="",S47=""),"",OR($N47&lt;&gt;"",S47&lt;&gt;""),"-")</f>
        <v>#N/A</v>
      </c>
      <c r="AF47" s="122" t="e" cm="1">
        <f t="array" ref="AF47">_xlfn.IFS(AND($N47&lt;&gt;"",T47&lt;&gt;""),ABS($N47-T47),AND($N47="",T47=""),"",OR($N47&lt;&gt;"",T47&lt;&gt;""),"-")</f>
        <v>#N/A</v>
      </c>
      <c r="AG47" s="122" t="e" cm="1">
        <f t="array" ref="AG47">_xlfn.IFS(AND($N47&lt;&gt;"",U47&lt;&gt;""),ABS($N47-U47),AND($N47="",U47=""),"",OR($N47&lt;&gt;"",U47&lt;&gt;""),"-")</f>
        <v>#N/A</v>
      </c>
      <c r="AH47" s="122" t="e" cm="1">
        <f t="array" ref="AH47">_xlfn.IFS(AND($N47&lt;&gt;"",V47&lt;&gt;""),ABS($N47-V47),AND($N47="",V47=""),"",OR($N47&lt;&gt;"",V47&lt;&gt;""),"-")</f>
        <v>#N/A</v>
      </c>
      <c r="AI47" s="122" t="e" cm="1">
        <f t="array" ref="AI47">_xlfn.IFS(AND($N47&lt;&gt;"",W47&lt;&gt;""),ABS($N47-W47),AND($N47="",W47=""),"",OR($N47&lt;&gt;"",W47&lt;&gt;""),"-")</f>
        <v>#N/A</v>
      </c>
      <c r="AJ47" s="122" t="e" cm="1">
        <f t="array" ref="AJ47">_xlfn.IFS(AND($N47&lt;&gt;"",X47&lt;&gt;""),ABS($N47-X47),AND($N47="",X47=""),"",OR($N47&lt;&gt;"",X47&lt;&gt;""),"-")</f>
        <v>#N/A</v>
      </c>
      <c r="AK47" s="122" t="e" cm="1">
        <f t="array" ref="AK47">_xlfn.IFS(AND($N47&lt;&gt;"",Y47&lt;&gt;""),ABS($N47-Y47),AND($N47="",Y47=""),"",OR($N47&lt;&gt;"",Y47&lt;&gt;""),"-")</f>
        <v>#N/A</v>
      </c>
      <c r="AL47" s="122" t="e" cm="1">
        <f t="array" ref="AL47">_xlfn.IFS(AND($N47&lt;&gt;"",Z47&lt;&gt;""),ABS($N47-Z47),AND($N47="",Z47=""),"",OR($N47&lt;&gt;"",Z47&lt;&gt;""),"-")</f>
        <v>#N/A</v>
      </c>
      <c r="AM47" s="340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1" t="e" cm="1">
        <f t="array" ref="AX47">_xlfn.IFS(AND($P47&lt;&gt;"",Q47&lt;&gt;""),ABS($P47-Q47),AND($P47="",Q47=""),"",OR($P47&lt;&gt;"",Q47&lt;&gt;""),"-")</f>
        <v>#N/A</v>
      </c>
      <c r="AY47" s="120" t="e" cm="1">
        <f t="array" ref="AY47">_xlfn.IFS(AND($P47&lt;&gt;"",R47&lt;&gt;""),ABS($P47-R47),AND($P47="",R47=""),"",OR($P47&lt;&gt;"",R47&lt;&gt;""),"-")</f>
        <v>#N/A</v>
      </c>
      <c r="AZ47" s="120" t="e" cm="1">
        <f t="array" ref="AZ47">_xlfn.IFS(AND($P47&lt;&gt;"",S47&lt;&gt;""),ABS($P47-S47),AND($P47="",S47=""),"",OR($P47&lt;&gt;"",S47&lt;&gt;""),"-")</f>
        <v>#N/A</v>
      </c>
      <c r="BA47" s="120" t="e" cm="1">
        <f t="array" ref="BA47">_xlfn.IFS(AND($P47&lt;&gt;"",T47&lt;&gt;""),ABS($P47-T47),AND($P47="",T47=""),"",OR($P47&lt;&gt;"",T47&lt;&gt;""),"-")</f>
        <v>#N/A</v>
      </c>
      <c r="BB47" s="120" t="e" cm="1">
        <f t="array" ref="BB47">_xlfn.IFS(AND($P47&lt;&gt;"",U47&lt;&gt;""),ABS($P47-U47),AND($P47="",U47=""),"",OR($P47&lt;&gt;"",U47&lt;&gt;""),"-")</f>
        <v>#N/A</v>
      </c>
      <c r="BC47" s="120" t="e" cm="1">
        <f t="array" ref="BC47">_xlfn.IFS(AND($P47&lt;&gt;"",V47&lt;&gt;""),ABS($P47-V47),AND($P47="",V47=""),"",OR($P47&lt;&gt;"",V47&lt;&gt;""),"-")</f>
        <v>#N/A</v>
      </c>
      <c r="BD47" s="120" t="e" cm="1">
        <f t="array" ref="BD47">_xlfn.IFS(AND($P47&lt;&gt;"",W47&lt;&gt;""),ABS($P47-W47),AND($P47="",W47=""),"",OR($P47&lt;&gt;"",W47&lt;&gt;""),"-")</f>
        <v>#N/A</v>
      </c>
      <c r="BE47" s="120" t="e" cm="1">
        <f t="array" ref="BE47">_xlfn.IFS(AND($P47&lt;&gt;"",X47&lt;&gt;""),ABS($P47-X47),AND($P47="",X47=""),"",OR($P47&lt;&gt;"",X47&lt;&gt;""),"-")</f>
        <v>#N/A</v>
      </c>
      <c r="BF47" s="120" t="e" cm="1">
        <f t="array" ref="BF47">_xlfn.IFS(AND($P47&lt;&gt;"",Y47&lt;&gt;""),ABS($P47-Y47),AND($P47="",Y47=""),"",OR($P47&lt;&gt;"",Y47&lt;&gt;""),"-")</f>
        <v>#N/A</v>
      </c>
      <c r="BG47" s="120" t="e" cm="1">
        <f t="array" ref="BG47">_xlfn.IFS(AND($P47&lt;&gt;"",Z47&lt;&gt;""),ABS($P47-Z47),AND($P47="",Z47=""),"",OR($P47&lt;&gt;"",Z47&lt;&gt;""),"-")</f>
        <v>#N/A</v>
      </c>
      <c r="BH47" s="121" t="e" cm="1">
        <f t="array" ref="BH47">_xlfn.IFS(AND($Q47&lt;&gt;"",R47&lt;&gt;""),ABS($Q47-R47),AND($Q47="",R47=""),"",OR($Q47&lt;&gt;"",R47&lt;&gt;""),"-")</f>
        <v>#N/A</v>
      </c>
      <c r="BI47" s="120" t="e" cm="1">
        <f t="array" ref="BI47">_xlfn.IFS(AND($Q47&lt;&gt;"",S47&lt;&gt;""),ABS($Q47-S47),AND($Q47="",S47=""),"",OR($Q47&lt;&gt;"",S47&lt;&gt;""),"-")</f>
        <v>#N/A</v>
      </c>
      <c r="BJ47" s="120" t="e" cm="1">
        <f t="array" ref="BJ47">_xlfn.IFS(AND($Q47&lt;&gt;"",T47&lt;&gt;""),ABS($Q47-T47),AND($Q47="",T47=""),"",OR($Q47&lt;&gt;"",T47&lt;&gt;""),"-")</f>
        <v>#N/A</v>
      </c>
      <c r="BK47" s="120" t="e" cm="1">
        <f t="array" ref="BK47">_xlfn.IFS(AND($Q47&lt;&gt;"",U47&lt;&gt;""),ABS($Q47-U47),AND($Q47="",U47=""),"",OR($Q47&lt;&gt;"",U47&lt;&gt;""),"-")</f>
        <v>#N/A</v>
      </c>
      <c r="BL47" s="120" t="e" cm="1">
        <f t="array" ref="BL47">_xlfn.IFS(AND($Q47&lt;&gt;"",V47&lt;&gt;""),ABS($Q47-V47),AND($Q47="",V47=""),"",OR($Q47&lt;&gt;"",V47&lt;&gt;""),"-")</f>
        <v>#N/A</v>
      </c>
      <c r="BM47" s="120" t="e" cm="1">
        <f t="array" ref="BM47">_xlfn.IFS(AND($Q47&lt;&gt;"",W47&lt;&gt;""),ABS($Q47-W47),AND($Q47="",W47=""),"",OR($Q47&lt;&gt;"",W47&lt;&gt;""),"-")</f>
        <v>#N/A</v>
      </c>
      <c r="BN47" s="120" t="e" cm="1">
        <f t="array" ref="BN47">_xlfn.IFS(AND($Q47&lt;&gt;"",X47&lt;&gt;""),ABS($Q47-X47),AND($Q47="",X47=""),"",OR($Q47&lt;&gt;"",X47&lt;&gt;""),"-")</f>
        <v>#N/A</v>
      </c>
      <c r="BO47" s="120" t="e" cm="1">
        <f t="array" ref="BO47">_xlfn.IFS(AND($Q47&lt;&gt;"",Y47&lt;&gt;""),ABS($Q47-Y47),AND($Q47="",Y47=""),"",OR($Q47&lt;&gt;"",Y47&lt;&gt;""),"-")</f>
        <v>#N/A</v>
      </c>
      <c r="BP47" s="120" t="e" cm="1">
        <f t="array" ref="BP47">_xlfn.IFS(AND($Q47&lt;&gt;"",Z47&lt;&gt;""),ABS($Q47-Z47),AND($Q47="",Z47=""),"",OR($Q47&lt;&gt;"",Z47&lt;&gt;""),"-")</f>
        <v>#N/A</v>
      </c>
      <c r="BQ47" s="121" t="e" cm="1">
        <f t="array" ref="BQ47">_xlfn.IFS(AND($R47&lt;&gt;"",S47&lt;&gt;""),ABS($R47-S47),AND($R47="",S47=""),"",OR($R47&lt;&gt;"",S47&lt;&gt;""),"-")</f>
        <v>#N/A</v>
      </c>
      <c r="BR47" s="120" t="e" cm="1">
        <f t="array" ref="BR47">_xlfn.IFS(AND($R47&lt;&gt;"",T47&lt;&gt;""),ABS($R47-T47),AND($R47="",T47=""),"",OR($R47&lt;&gt;"",T47&lt;&gt;""),"-")</f>
        <v>#N/A</v>
      </c>
      <c r="BS47" s="120" t="e" cm="1">
        <f t="array" ref="BS47">_xlfn.IFS(AND($R47&lt;&gt;"",U47&lt;&gt;""),ABS($R47-U47),AND($R47="",U47=""),"",OR($R47&lt;&gt;"",U47&lt;&gt;""),"-")</f>
        <v>#N/A</v>
      </c>
      <c r="BT47" s="120" t="e" cm="1">
        <f t="array" ref="BT47">_xlfn.IFS(AND($R47&lt;&gt;"",V47&lt;&gt;""),ABS($R47-V47),AND($R47="",V47=""),"",OR($R47&lt;&gt;"",V47&lt;&gt;""),"-")</f>
        <v>#N/A</v>
      </c>
      <c r="BU47" s="120" t="e" cm="1">
        <f t="array" ref="BU47">_xlfn.IFS(AND($R47&lt;&gt;"",W47&lt;&gt;""),ABS($R47-W47),AND($R47="",W47=""),"",OR($R47&lt;&gt;"",W47&lt;&gt;""),"-")</f>
        <v>#N/A</v>
      </c>
      <c r="BV47" s="120" t="e" cm="1">
        <f t="array" ref="BV47">_xlfn.IFS(AND($R47&lt;&gt;"",X47&lt;&gt;""),ABS($R47-X47),AND($R47="",X47=""),"",OR($R47&lt;&gt;"",X47&lt;&gt;""),"-")</f>
        <v>#N/A</v>
      </c>
      <c r="BW47" s="120" t="e" cm="1">
        <f t="array" ref="BW47">_xlfn.IFS(AND($R47&lt;&gt;"",Y47&lt;&gt;""),ABS($R47-Y47),AND($R47="",Y47=""),"",OR($R47&lt;&gt;"",Y47&lt;&gt;""),"-")</f>
        <v>#N/A</v>
      </c>
      <c r="BX47" s="120" t="e" cm="1">
        <f t="array" ref="BX47">_xlfn.IFS(AND($R47&lt;&gt;"",Z47&lt;&gt;""),ABS($R47-Z47),AND($R47="",Z47=""),"",OR($R47&lt;&gt;"",Z47&lt;&gt;""),"-")</f>
        <v>#N/A</v>
      </c>
      <c r="BY47" s="121" t="e" cm="1">
        <f t="array" ref="BY47">_xlfn.IFS(AND($S47&lt;&gt;"",T47&lt;&gt;""),ABS($S47-T47),AND($S47="",T47=""),"",OR($S47&lt;&gt;"",T47&lt;&gt;""),"-")</f>
        <v>#N/A</v>
      </c>
      <c r="BZ47" s="120" t="e" cm="1">
        <f t="array" ref="BZ47">_xlfn.IFS(AND($S47&lt;&gt;"",U47&lt;&gt;""),ABS($S47-U47),AND($S47="",U47=""),"",OR($S47&lt;&gt;"",U47&lt;&gt;""),"-")</f>
        <v>#N/A</v>
      </c>
      <c r="CA47" s="120" t="e" cm="1">
        <f t="array" ref="CA47">_xlfn.IFS(AND($S47&lt;&gt;"",V47&lt;&gt;""),ABS($S47-V47),AND($S47="",V47=""),"",OR($S47&lt;&gt;"",V47&lt;&gt;""),"-")</f>
        <v>#N/A</v>
      </c>
      <c r="CB47" s="120" t="e" cm="1">
        <f t="array" ref="CB47">_xlfn.IFS(AND($S47&lt;&gt;"",W47&lt;&gt;""),ABS($S47-W47),AND($S47="",W47=""),"",OR($S47&lt;&gt;"",W47&lt;&gt;""),"-")</f>
        <v>#N/A</v>
      </c>
      <c r="CC47" s="120" t="e" cm="1">
        <f t="array" ref="CC47">_xlfn.IFS(AND($S47&lt;&gt;"",X47&lt;&gt;""),ABS($S47-X47),AND($S47="",X47=""),"",OR($S47&lt;&gt;"",X47&lt;&gt;""),"-")</f>
        <v>#N/A</v>
      </c>
      <c r="CD47" s="120" t="e" cm="1">
        <f t="array" ref="CD47">_xlfn.IFS(AND($S47&lt;&gt;"",Y47&lt;&gt;""),ABS($S47-Y47),AND($S47="",Y47=""),"",OR($S47&lt;&gt;"",Y47&lt;&gt;""),"-")</f>
        <v>#N/A</v>
      </c>
      <c r="CE47" s="120" t="e" cm="1">
        <f t="array" ref="CE47">_xlfn.IFS(AND($S47&lt;&gt;"",Z47&lt;&gt;""),ABS($S47-Z47),AND($S47="",Z47=""),"",OR($S47&lt;&gt;"",Z47&lt;&gt;""),"-")</f>
        <v>#N/A</v>
      </c>
      <c r="CF47" s="121" t="e" cm="1">
        <f t="array" ref="CF47">_xlfn.IFS(AND($T47&lt;&gt;"",U47&lt;&gt;""),ABS($T47-U47),AND($T47="",U47=""),"",OR($T47&lt;&gt;"",U47&lt;&gt;""),"-")</f>
        <v>#N/A</v>
      </c>
      <c r="CG47" s="120" t="e" cm="1">
        <f t="array" ref="CG47">_xlfn.IFS(AND($T47&lt;&gt;"",V47&lt;&gt;""),ABS($T47-V47),AND($T47="",V47=""),"",OR($T47&lt;&gt;"",V47&lt;&gt;""),"-")</f>
        <v>#N/A</v>
      </c>
      <c r="CH47" s="120" t="e" cm="1">
        <f t="array" ref="CH47">_xlfn.IFS(AND($T47&lt;&gt;"",W47&lt;&gt;""),ABS($T47-W47),AND($T47="",W47=""),"",OR($T47&lt;&gt;"",W47&lt;&gt;""),"-")</f>
        <v>#N/A</v>
      </c>
      <c r="CI47" s="120" t="e" cm="1">
        <f t="array" ref="CI47">_xlfn.IFS(AND($T47&lt;&gt;"",X47&lt;&gt;""),ABS($T47-X47),AND($T47="",X47=""),"",OR($T47&lt;&gt;"",X47&lt;&gt;""),"-")</f>
        <v>#N/A</v>
      </c>
      <c r="CJ47" s="120" t="e" cm="1">
        <f t="array" ref="CJ47">_xlfn.IFS(AND($T47&lt;&gt;"",Y47&lt;&gt;""),ABS($T47-Y47),AND($T47="",Y47=""),"",OR($T47&lt;&gt;"",Y47&lt;&gt;""),"-")</f>
        <v>#N/A</v>
      </c>
      <c r="CK47" s="120" t="e" cm="1">
        <f t="array" ref="CK47">_xlfn.IFS(AND($T47&lt;&gt;"",Z47&lt;&gt;""),ABS($T47-Z47),AND($T47="",Z47=""),"",OR($T47&lt;&gt;"",Z47&lt;&gt;""),"-")</f>
        <v>#N/A</v>
      </c>
      <c r="CL47" s="121" t="e" cm="1">
        <f t="array" ref="CL47">_xlfn.IFS(AND($U47&lt;&gt;"",V47&lt;&gt;""),ABS($U47-V47),AND($U47="",V47=""),"",OR($U47&lt;&gt;"",V47&lt;&gt;""),"-")</f>
        <v>#N/A</v>
      </c>
      <c r="CM47" s="120" t="e" cm="1">
        <f t="array" ref="CM47">_xlfn.IFS(AND($U47&lt;&gt;"",W47&lt;&gt;""),ABS($U47-W47),AND($U47="",W47=""),"",OR($U47&lt;&gt;"",W47&lt;&gt;""),"-")</f>
        <v>#N/A</v>
      </c>
      <c r="CN47" s="120" t="e" cm="1">
        <f t="array" ref="CN47">_xlfn.IFS(AND($U47&lt;&gt;"",X47&lt;&gt;""),ABS($U47-X47),AND($U47="",X47=""),"",OR($U47&lt;&gt;"",X47&lt;&gt;""),"-")</f>
        <v>#N/A</v>
      </c>
      <c r="CO47" s="120" t="e" cm="1">
        <f t="array" ref="CO47">_xlfn.IFS(AND($U47&lt;&gt;"",Y47&lt;&gt;""),ABS($U47-Y47),AND($U47="",Y47=""),"",OR($U47&lt;&gt;"",Y47&lt;&gt;""),"-")</f>
        <v>#N/A</v>
      </c>
      <c r="CP47" s="120" t="e" cm="1">
        <f t="array" ref="CP47">_xlfn.IFS(AND($U47&lt;&gt;"",Z47&lt;&gt;""),ABS($U47-Z47),AND($U47="",Z47=""),"",OR($U47&lt;&gt;"",Z47&lt;&gt;""),"-")</f>
        <v>#N/A</v>
      </c>
      <c r="CQ47" s="121" t="e" cm="1">
        <f t="array" ref="CQ47">_xlfn.IFS(AND($V47&lt;&gt;"",W47&lt;&gt;""),ABS($V47-W47),AND($V47="",W47=""),"",OR($V47&lt;&gt;"",W47&lt;&gt;""),"-")</f>
        <v>#N/A</v>
      </c>
      <c r="CR47" s="120" t="e" cm="1">
        <f t="array" ref="CR47">_xlfn.IFS(AND($V47&lt;&gt;"",X47&lt;&gt;""),ABS($V47-X47),AND($V47="",X47=""),"",OR($V47&lt;&gt;"",X47&lt;&gt;""),"-")</f>
        <v>#N/A</v>
      </c>
      <c r="CS47" s="120" t="e" cm="1">
        <f t="array" ref="CS47">_xlfn.IFS(AND($V47&lt;&gt;"",Y47&lt;&gt;""),ABS($V47-Y47),AND($V47="",Y47=""),"",OR($V47&lt;&gt;"",Y47&lt;&gt;""),"-")</f>
        <v>#N/A</v>
      </c>
      <c r="CT47" s="120" t="e" cm="1">
        <f t="array" ref="CT47">_xlfn.IFS(AND($V47&lt;&gt;"",Z47&lt;&gt;""),ABS($V47-Z47),AND($V47="",Z47=""),"",OR($V47&lt;&gt;"",Z47&lt;&gt;""),"-")</f>
        <v>#N/A</v>
      </c>
      <c r="CU47" s="121" t="e" cm="1">
        <f t="array" ref="CU47">_xlfn.IFS(AND($W47&lt;&gt;"",X47&lt;&gt;""),ABS($W47-X47),AND($W47="",X47=""),"",OR($W47&lt;&gt;"",X47&lt;&gt;""),"-")</f>
        <v>#N/A</v>
      </c>
      <c r="CV47" s="120" t="e" cm="1">
        <f t="array" ref="CV47">_xlfn.IFS(AND($W47&lt;&gt;"",Y47&lt;&gt;""),ABS($W47-Y47),AND($W47="",Y47=""),"",OR($W47&lt;&gt;"",Y47&lt;&gt;""),"-")</f>
        <v>#N/A</v>
      </c>
      <c r="CW47" s="120" t="e" cm="1">
        <f t="array" ref="CW47">_xlfn.IFS(AND($W47&lt;&gt;"",Z47&lt;&gt;""),ABS($W47-Z47),AND($W47="",Z47=""),"",OR($W47&lt;&gt;"",Z47&lt;&gt;""),"-")</f>
        <v>#N/A</v>
      </c>
      <c r="CX47" s="121" t="e" cm="1">
        <f t="array" ref="CX47">_xlfn.IFS(AND($X47&lt;&gt;"",Y47&lt;&gt;""),ABS($X47-Y47),AND($X47="",Y47=""),"",OR($X47&lt;&gt;"",Y47&lt;&gt;""),"-")</f>
        <v>#N/A</v>
      </c>
      <c r="CY47" s="120" t="e" cm="1">
        <f t="array" ref="CY47">_xlfn.IFS(AND($X47&lt;&gt;"",Z47&lt;&gt;""),ABS($X47-Z47),AND($X47="",Z47=""),"",OR($X47&lt;&gt;"",Z47&lt;&gt;""),"-")</f>
        <v>#N/A</v>
      </c>
      <c r="CZ47" s="121" t="e" cm="1">
        <f t="array" ref="CZ47">_xlfn.IFS(AND($Y47&lt;&gt;"",Z47&lt;&gt;""),ABS($Y47-Z47),AND($Y47="",Z47=""),"",OR($Y47&lt;&gt;"",Z47&lt;&gt;""),"-")</f>
        <v>#N/A</v>
      </c>
    </row>
    <row r="48" spans="1:104" x14ac:dyDescent="0.2">
      <c r="A48" s="260" t="s">
        <v>35</v>
      </c>
      <c r="B48" s="259" t="e">
        <f>VLOOKUP($A48,Merged_couplings!$B:$BU,MATCH(B$1,Merged_couplings!$B$1:$BU$1,0),FALSE)</f>
        <v>#N/A</v>
      </c>
      <c r="C48" s="258" t="e">
        <f>VLOOKUP($A48,Merged_couplings!$B:$BU,MATCH(C$1,Merged_couplings!$B$1:$BU$1,0),FALSE)</f>
        <v>#N/A</v>
      </c>
      <c r="D48" s="258" t="e">
        <f>VLOOKUP($A48,Merged_couplings!$B:$BU,MATCH(D$1,Merged_couplings!$B$1:$BU$1,0),FALSE)</f>
        <v>#N/A</v>
      </c>
      <c r="E48" s="258" t="e">
        <f>VLOOKUP($A48,Merged_couplings!$B:$BU,MATCH(E$1,Merged_couplings!$B$1:$BU$1,0),FALSE)</f>
        <v>#N/A</v>
      </c>
      <c r="F48" s="258" t="e">
        <f>VLOOKUP($A48,Merged_couplings!$B:$BU,MATCH(F$1,Merged_couplings!$B$1:$BU$1,0),FALSE)</f>
        <v>#N/A</v>
      </c>
      <c r="G48" s="258" t="e">
        <f>VLOOKUP($A48,Merged_couplings!$B:$BU,MATCH(G$1,Merged_couplings!$B$1:$BU$1,0),FALSE)</f>
        <v>#N/A</v>
      </c>
      <c r="H48" s="258" t="e">
        <f>VLOOKUP($A48,Merged_couplings!$B:$BU,MATCH(H$1,Merged_couplings!$B$1:$BU$1,0),FALSE)</f>
        <v>#N/A</v>
      </c>
      <c r="I48" s="258" t="e">
        <f>VLOOKUP($A48,Merged_couplings!$B:$BU,MATCH(I$1,Merged_couplings!$B$1:$BU$1,0),FALSE)</f>
        <v>#N/A</v>
      </c>
      <c r="J48" s="258" t="e">
        <f>VLOOKUP($A48,Merged_couplings!$B:$BU,MATCH(J$1,Merged_couplings!$B$1:$BU$1,0),FALSE)</f>
        <v>#N/A</v>
      </c>
      <c r="K48" s="258" t="e">
        <f>VLOOKUP($A48,Merged_couplings!$B:$BU,MATCH(K$1,Merged_couplings!$B$1:$BU$1,0),FALSE)</f>
        <v>#N/A</v>
      </c>
      <c r="L48" s="258" t="e">
        <f>VLOOKUP($A48,Merged_couplings!$B:$BU,MATCH(L$1,Merged_couplings!$B$1:$BU$1,0),FALSE)</f>
        <v>#N/A</v>
      </c>
      <c r="M48" s="258" t="e">
        <f>VLOOKUP($A48,Merged_couplings!$B:$BU,MATCH(M$1,Merged_couplings!$B$1:$BU$1,0),FALSE)</f>
        <v>#N/A</v>
      </c>
      <c r="N48" s="121" t="e">
        <f>IF(OR(B48="BIG",B48="BI-",B48="B-G"),VLOOKUP($A48,Merged_couplings!$B:$BU,MATCH(N$1,Merged_couplings!$B$1:$BU$1,0),FALSE),"")</f>
        <v>#N/A</v>
      </c>
      <c r="P48" s="120" t="e">
        <f>IF(OR(C48="BIG",C48="BI-",C48="B-G"),VLOOKUP($A48,Merged_couplings!$B:$BU,MATCH(P$1,Merged_couplings!$B$1:$BU$1,0),FALSE),"")</f>
        <v>#N/A</v>
      </c>
      <c r="Q48" s="120" t="e">
        <f>IF(OR(D48="BIG",D48="BI-",D48="B-G"),VLOOKUP($A48,Merged_couplings!$B:$BU,MATCH(Q$1,Merged_couplings!$B$1:$BU$1,0),FALSE),"")</f>
        <v>#N/A</v>
      </c>
      <c r="R48" s="120" t="e">
        <f>IF(OR(E48="BIG",E48="BI-",E48="B-G"),VLOOKUP($A48,Merged_couplings!$B:$BU,MATCH(R$1,Merged_couplings!$B$1:$BU$1,0),FALSE),"")</f>
        <v>#N/A</v>
      </c>
      <c r="S48" s="120" t="e">
        <f>IF(OR(F48="BIG",F48="BI-",F48="B-G"),VLOOKUP($A48,Merged_couplings!$B:$BU,MATCH(S$1,Merged_couplings!$B$1:$BU$1,0),FALSE),"")</f>
        <v>#N/A</v>
      </c>
      <c r="T48" s="120" t="e">
        <f>IF(OR(G48="BIG",G48="BI-",G48="B-G"),VLOOKUP($A48,Merged_couplings!$B:$BU,MATCH(T$1,Merged_couplings!$B$1:$BU$1,0),FALSE),"")</f>
        <v>#N/A</v>
      </c>
      <c r="U48" s="120" t="e">
        <f>IF(OR(H48="BIG",H48="BI-",H48="B-G"),VLOOKUP($A48,Merged_couplings!$B:$BU,MATCH(U$1,Merged_couplings!$B$1:$BU$1,0),FALSE),"")</f>
        <v>#N/A</v>
      </c>
      <c r="V48" s="120" t="e">
        <f>IF(OR(I48="BIG",I48="BI-",I48="B-G"),VLOOKUP($A48,Merged_couplings!$B:$BU,MATCH(V$1,Merged_couplings!$B$1:$BU$1,0),FALSE),"")</f>
        <v>#N/A</v>
      </c>
      <c r="W48" s="120" t="e">
        <f>IF(OR(J48="BIG",J48="BI-",J48="B-G"),VLOOKUP($A48,Merged_couplings!$B:$BU,MATCH(W$1,Merged_couplings!$B$1:$BU$1,0),FALSE),"")</f>
        <v>#N/A</v>
      </c>
      <c r="X48" s="120" t="e">
        <f>IF(OR(K48="BIG",K48="BI-",K48="B-G"),VLOOKUP($A48,Merged_couplings!$B:$BU,MATCH(X$1,Merged_couplings!$B$1:$BU$1,0),FALSE),"")</f>
        <v>#N/A</v>
      </c>
      <c r="Y48" s="120" t="e">
        <f>IF(OR(L48="BIG",L48="BI-",L48="B-G"),VLOOKUP($A48,Merged_couplings!$B:$BU,MATCH(Y$1,Merged_couplings!$B$1:$BU$1,0),FALSE),"")</f>
        <v>#N/A</v>
      </c>
      <c r="Z48" s="120" t="e">
        <f>IF(OR(M48="BIG",M48="BI-",M48="B-G"),VLOOKUP($A48,Merged_couplings!$B:$BU,MATCH(Z$1,Merged_couplings!$B$1:$BU$1,0),FALSE),"")</f>
        <v>#N/A</v>
      </c>
      <c r="AA48" s="123"/>
      <c r="AB48" s="340" t="e" cm="1">
        <f t="array" ref="AB48">_xlfn.IFS(AND($N48&lt;&gt;"",P48&lt;&gt;""),ABS($N48-P48),AND($N48="",P48=""),"",OR($N48&lt;&gt;"",P48&lt;&gt;""),"-")</f>
        <v>#N/A</v>
      </c>
      <c r="AC48" s="122" t="e" cm="1">
        <f t="array" ref="AC48">_xlfn.IFS(AND($N48&lt;&gt;"",Q48&lt;&gt;""),ABS($N48-Q48),AND($N48="",Q48=""),"",OR($N48&lt;&gt;"",Q48&lt;&gt;""),"-")</f>
        <v>#N/A</v>
      </c>
      <c r="AD48" s="122" t="e" cm="1">
        <f t="array" ref="AD48">_xlfn.IFS(AND($N48&lt;&gt;"",R48&lt;&gt;""),ABS($N48-R48),AND($N48="",R48=""),"",OR($N48&lt;&gt;"",R48&lt;&gt;""),"-")</f>
        <v>#N/A</v>
      </c>
      <c r="AE48" s="122" t="e" cm="1">
        <f t="array" ref="AE48">_xlfn.IFS(AND($N48&lt;&gt;"",S48&lt;&gt;""),ABS($N48-S48),AND($N48="",S48=""),"",OR($N48&lt;&gt;"",S48&lt;&gt;""),"-")</f>
        <v>#N/A</v>
      </c>
      <c r="AF48" s="122" t="e" cm="1">
        <f t="array" ref="AF48">_xlfn.IFS(AND($N48&lt;&gt;"",T48&lt;&gt;""),ABS($N48-T48),AND($N48="",T48=""),"",OR($N48&lt;&gt;"",T48&lt;&gt;""),"-")</f>
        <v>#N/A</v>
      </c>
      <c r="AG48" s="122" t="e" cm="1">
        <f t="array" ref="AG48">_xlfn.IFS(AND($N48&lt;&gt;"",U48&lt;&gt;""),ABS($N48-U48),AND($N48="",U48=""),"",OR($N48&lt;&gt;"",U48&lt;&gt;""),"-")</f>
        <v>#N/A</v>
      </c>
      <c r="AH48" s="122" t="e" cm="1">
        <f t="array" ref="AH48">_xlfn.IFS(AND($N48&lt;&gt;"",V48&lt;&gt;""),ABS($N48-V48),AND($N48="",V48=""),"",OR($N48&lt;&gt;"",V48&lt;&gt;""),"-")</f>
        <v>#N/A</v>
      </c>
      <c r="AI48" s="122" t="e" cm="1">
        <f t="array" ref="AI48">_xlfn.IFS(AND($N48&lt;&gt;"",W48&lt;&gt;""),ABS($N48-W48),AND($N48="",W48=""),"",OR($N48&lt;&gt;"",W48&lt;&gt;""),"-")</f>
        <v>#N/A</v>
      </c>
      <c r="AJ48" s="122" t="e" cm="1">
        <f t="array" ref="AJ48">_xlfn.IFS(AND($N48&lt;&gt;"",X48&lt;&gt;""),ABS($N48-X48),AND($N48="",X48=""),"",OR($N48&lt;&gt;"",X48&lt;&gt;""),"-")</f>
        <v>#N/A</v>
      </c>
      <c r="AK48" s="122" t="e" cm="1">
        <f t="array" ref="AK48">_xlfn.IFS(AND($N48&lt;&gt;"",Y48&lt;&gt;""),ABS($N48-Y48),AND($N48="",Y48=""),"",OR($N48&lt;&gt;"",Y48&lt;&gt;""),"-")</f>
        <v>#N/A</v>
      </c>
      <c r="AL48" s="122" t="e" cm="1">
        <f t="array" ref="AL48">_xlfn.IFS(AND($N48&lt;&gt;"",Z48&lt;&gt;""),ABS($N48-Z48),AND($N48="",Z48=""),"",OR($N48&lt;&gt;"",Z48&lt;&gt;""),"-")</f>
        <v>#N/A</v>
      </c>
      <c r="AM48" s="340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1" t="e" cm="1">
        <f t="array" ref="AX48">_xlfn.IFS(AND($P48&lt;&gt;"",Q48&lt;&gt;""),ABS($P48-Q48),AND($P48="",Q48=""),"",OR($P48&lt;&gt;"",Q48&lt;&gt;""),"-")</f>
        <v>#N/A</v>
      </c>
      <c r="AY48" s="120" t="e" cm="1">
        <f t="array" ref="AY48">_xlfn.IFS(AND($P48&lt;&gt;"",R48&lt;&gt;""),ABS($P48-R48),AND($P48="",R48=""),"",OR($P48&lt;&gt;"",R48&lt;&gt;""),"-")</f>
        <v>#N/A</v>
      </c>
      <c r="AZ48" s="120" t="e" cm="1">
        <f t="array" ref="AZ48">_xlfn.IFS(AND($P48&lt;&gt;"",S48&lt;&gt;""),ABS($P48-S48),AND($P48="",S48=""),"",OR($P48&lt;&gt;"",S48&lt;&gt;""),"-")</f>
        <v>#N/A</v>
      </c>
      <c r="BA48" s="120" t="e" cm="1">
        <f t="array" ref="BA48">_xlfn.IFS(AND($P48&lt;&gt;"",T48&lt;&gt;""),ABS($P48-T48),AND($P48="",T48=""),"",OR($P48&lt;&gt;"",T48&lt;&gt;""),"-")</f>
        <v>#N/A</v>
      </c>
      <c r="BB48" s="120" t="e" cm="1">
        <f t="array" ref="BB48">_xlfn.IFS(AND($P48&lt;&gt;"",U48&lt;&gt;""),ABS($P48-U48),AND($P48="",U48=""),"",OR($P48&lt;&gt;"",U48&lt;&gt;""),"-")</f>
        <v>#N/A</v>
      </c>
      <c r="BC48" s="120" t="e" cm="1">
        <f t="array" ref="BC48">_xlfn.IFS(AND($P48&lt;&gt;"",V48&lt;&gt;""),ABS($P48-V48),AND($P48="",V48=""),"",OR($P48&lt;&gt;"",V48&lt;&gt;""),"-")</f>
        <v>#N/A</v>
      </c>
      <c r="BD48" s="120" t="e" cm="1">
        <f t="array" ref="BD48">_xlfn.IFS(AND($P48&lt;&gt;"",W48&lt;&gt;""),ABS($P48-W48),AND($P48="",W48=""),"",OR($P48&lt;&gt;"",W48&lt;&gt;""),"-")</f>
        <v>#N/A</v>
      </c>
      <c r="BE48" s="120" t="e" cm="1">
        <f t="array" ref="BE48">_xlfn.IFS(AND($P48&lt;&gt;"",X48&lt;&gt;""),ABS($P48-X48),AND($P48="",X48=""),"",OR($P48&lt;&gt;"",X48&lt;&gt;""),"-")</f>
        <v>#N/A</v>
      </c>
      <c r="BF48" s="120" t="e" cm="1">
        <f t="array" ref="BF48">_xlfn.IFS(AND($P48&lt;&gt;"",Y48&lt;&gt;""),ABS($P48-Y48),AND($P48="",Y48=""),"",OR($P48&lt;&gt;"",Y48&lt;&gt;""),"-")</f>
        <v>#N/A</v>
      </c>
      <c r="BG48" s="120" t="e" cm="1">
        <f t="array" ref="BG48">_xlfn.IFS(AND($P48&lt;&gt;"",Z48&lt;&gt;""),ABS($P48-Z48),AND($P48="",Z48=""),"",OR($P48&lt;&gt;"",Z48&lt;&gt;""),"-")</f>
        <v>#N/A</v>
      </c>
      <c r="BH48" s="121" t="e" cm="1">
        <f t="array" ref="BH48">_xlfn.IFS(AND($Q48&lt;&gt;"",R48&lt;&gt;""),ABS($Q48-R48),AND($Q48="",R48=""),"",OR($Q48&lt;&gt;"",R48&lt;&gt;""),"-")</f>
        <v>#N/A</v>
      </c>
      <c r="BI48" s="120" t="e" cm="1">
        <f t="array" ref="BI48">_xlfn.IFS(AND($Q48&lt;&gt;"",S48&lt;&gt;""),ABS($Q48-S48),AND($Q48="",S48=""),"",OR($Q48&lt;&gt;"",S48&lt;&gt;""),"-")</f>
        <v>#N/A</v>
      </c>
      <c r="BJ48" s="120" t="e" cm="1">
        <f t="array" ref="BJ48">_xlfn.IFS(AND($Q48&lt;&gt;"",T48&lt;&gt;""),ABS($Q48-T48),AND($Q48="",T48=""),"",OR($Q48&lt;&gt;"",T48&lt;&gt;""),"-")</f>
        <v>#N/A</v>
      </c>
      <c r="BK48" s="120" t="e" cm="1">
        <f t="array" ref="BK48">_xlfn.IFS(AND($Q48&lt;&gt;"",U48&lt;&gt;""),ABS($Q48-U48),AND($Q48="",U48=""),"",OR($Q48&lt;&gt;"",U48&lt;&gt;""),"-")</f>
        <v>#N/A</v>
      </c>
      <c r="BL48" s="120" t="e" cm="1">
        <f t="array" ref="BL48">_xlfn.IFS(AND($Q48&lt;&gt;"",V48&lt;&gt;""),ABS($Q48-V48),AND($Q48="",V48=""),"",OR($Q48&lt;&gt;"",V48&lt;&gt;""),"-")</f>
        <v>#N/A</v>
      </c>
      <c r="BM48" s="120" t="e" cm="1">
        <f t="array" ref="BM48">_xlfn.IFS(AND($Q48&lt;&gt;"",W48&lt;&gt;""),ABS($Q48-W48),AND($Q48="",W48=""),"",OR($Q48&lt;&gt;"",W48&lt;&gt;""),"-")</f>
        <v>#N/A</v>
      </c>
      <c r="BN48" s="120" t="e" cm="1">
        <f t="array" ref="BN48">_xlfn.IFS(AND($Q48&lt;&gt;"",X48&lt;&gt;""),ABS($Q48-X48),AND($Q48="",X48=""),"",OR($Q48&lt;&gt;"",X48&lt;&gt;""),"-")</f>
        <v>#N/A</v>
      </c>
      <c r="BO48" s="120" t="e" cm="1">
        <f t="array" ref="BO48">_xlfn.IFS(AND($Q48&lt;&gt;"",Y48&lt;&gt;""),ABS($Q48-Y48),AND($Q48="",Y48=""),"",OR($Q48&lt;&gt;"",Y48&lt;&gt;""),"-")</f>
        <v>#N/A</v>
      </c>
      <c r="BP48" s="120" t="e" cm="1">
        <f t="array" ref="BP48">_xlfn.IFS(AND($Q48&lt;&gt;"",Z48&lt;&gt;""),ABS($Q48-Z48),AND($Q48="",Z48=""),"",OR($Q48&lt;&gt;"",Z48&lt;&gt;""),"-")</f>
        <v>#N/A</v>
      </c>
      <c r="BQ48" s="121" t="e" cm="1">
        <f t="array" ref="BQ48">_xlfn.IFS(AND($R48&lt;&gt;"",S48&lt;&gt;""),ABS($R48-S48),AND($R48="",S48=""),"",OR($R48&lt;&gt;"",S48&lt;&gt;""),"-")</f>
        <v>#N/A</v>
      </c>
      <c r="BR48" s="120" t="e" cm="1">
        <f t="array" ref="BR48">_xlfn.IFS(AND($R48&lt;&gt;"",T48&lt;&gt;""),ABS($R48-T48),AND($R48="",T48=""),"",OR($R48&lt;&gt;"",T48&lt;&gt;""),"-")</f>
        <v>#N/A</v>
      </c>
      <c r="BS48" s="120" t="e" cm="1">
        <f t="array" ref="BS48">_xlfn.IFS(AND($R48&lt;&gt;"",U48&lt;&gt;""),ABS($R48-U48),AND($R48="",U48=""),"",OR($R48&lt;&gt;"",U48&lt;&gt;""),"-")</f>
        <v>#N/A</v>
      </c>
      <c r="BT48" s="120" t="e" cm="1">
        <f t="array" ref="BT48">_xlfn.IFS(AND($R48&lt;&gt;"",V48&lt;&gt;""),ABS($R48-V48),AND($R48="",V48=""),"",OR($R48&lt;&gt;"",V48&lt;&gt;""),"-")</f>
        <v>#N/A</v>
      </c>
      <c r="BU48" s="120" t="e" cm="1">
        <f t="array" ref="BU48">_xlfn.IFS(AND($R48&lt;&gt;"",W48&lt;&gt;""),ABS($R48-W48),AND($R48="",W48=""),"",OR($R48&lt;&gt;"",W48&lt;&gt;""),"-")</f>
        <v>#N/A</v>
      </c>
      <c r="BV48" s="120" t="e" cm="1">
        <f t="array" ref="BV48">_xlfn.IFS(AND($R48&lt;&gt;"",X48&lt;&gt;""),ABS($R48-X48),AND($R48="",X48=""),"",OR($R48&lt;&gt;"",X48&lt;&gt;""),"-")</f>
        <v>#N/A</v>
      </c>
      <c r="BW48" s="120" t="e" cm="1">
        <f t="array" ref="BW48">_xlfn.IFS(AND($R48&lt;&gt;"",Y48&lt;&gt;""),ABS($R48-Y48),AND($R48="",Y48=""),"",OR($R48&lt;&gt;"",Y48&lt;&gt;""),"-")</f>
        <v>#N/A</v>
      </c>
      <c r="BX48" s="120" t="e" cm="1">
        <f t="array" ref="BX48">_xlfn.IFS(AND($R48&lt;&gt;"",Z48&lt;&gt;""),ABS($R48-Z48),AND($R48="",Z48=""),"",OR($R48&lt;&gt;"",Z48&lt;&gt;""),"-")</f>
        <v>#N/A</v>
      </c>
      <c r="BY48" s="121" t="e" cm="1">
        <f t="array" ref="BY48">_xlfn.IFS(AND($S48&lt;&gt;"",T48&lt;&gt;""),ABS($S48-T48),AND($S48="",T48=""),"",OR($S48&lt;&gt;"",T48&lt;&gt;""),"-")</f>
        <v>#N/A</v>
      </c>
      <c r="BZ48" s="120" t="e" cm="1">
        <f t="array" ref="BZ48">_xlfn.IFS(AND($S48&lt;&gt;"",U48&lt;&gt;""),ABS($S48-U48),AND($S48="",U48=""),"",OR($S48&lt;&gt;"",U48&lt;&gt;""),"-")</f>
        <v>#N/A</v>
      </c>
      <c r="CA48" s="120" t="e" cm="1">
        <f t="array" ref="CA48">_xlfn.IFS(AND($S48&lt;&gt;"",V48&lt;&gt;""),ABS($S48-V48),AND($S48="",V48=""),"",OR($S48&lt;&gt;"",V48&lt;&gt;""),"-")</f>
        <v>#N/A</v>
      </c>
      <c r="CB48" s="120" t="e" cm="1">
        <f t="array" ref="CB48">_xlfn.IFS(AND($S48&lt;&gt;"",W48&lt;&gt;""),ABS($S48-W48),AND($S48="",W48=""),"",OR($S48&lt;&gt;"",W48&lt;&gt;""),"-")</f>
        <v>#N/A</v>
      </c>
      <c r="CC48" s="120" t="e" cm="1">
        <f t="array" ref="CC48">_xlfn.IFS(AND($S48&lt;&gt;"",X48&lt;&gt;""),ABS($S48-X48),AND($S48="",X48=""),"",OR($S48&lt;&gt;"",X48&lt;&gt;""),"-")</f>
        <v>#N/A</v>
      </c>
      <c r="CD48" s="120" t="e" cm="1">
        <f t="array" ref="CD48">_xlfn.IFS(AND($S48&lt;&gt;"",Y48&lt;&gt;""),ABS($S48-Y48),AND($S48="",Y48=""),"",OR($S48&lt;&gt;"",Y48&lt;&gt;""),"-")</f>
        <v>#N/A</v>
      </c>
      <c r="CE48" s="120" t="e" cm="1">
        <f t="array" ref="CE48">_xlfn.IFS(AND($S48&lt;&gt;"",Z48&lt;&gt;""),ABS($S48-Z48),AND($S48="",Z48=""),"",OR($S48&lt;&gt;"",Z48&lt;&gt;""),"-")</f>
        <v>#N/A</v>
      </c>
      <c r="CF48" s="121" t="e" cm="1">
        <f t="array" ref="CF48">_xlfn.IFS(AND($T48&lt;&gt;"",U48&lt;&gt;""),ABS($T48-U48),AND($T48="",U48=""),"",OR($T48&lt;&gt;"",U48&lt;&gt;""),"-")</f>
        <v>#N/A</v>
      </c>
      <c r="CG48" s="120" t="e" cm="1">
        <f t="array" ref="CG48">_xlfn.IFS(AND($T48&lt;&gt;"",V48&lt;&gt;""),ABS($T48-V48),AND($T48="",V48=""),"",OR($T48&lt;&gt;"",V48&lt;&gt;""),"-")</f>
        <v>#N/A</v>
      </c>
      <c r="CH48" s="120" t="e" cm="1">
        <f t="array" ref="CH48">_xlfn.IFS(AND($T48&lt;&gt;"",W48&lt;&gt;""),ABS($T48-W48),AND($T48="",W48=""),"",OR($T48&lt;&gt;"",W48&lt;&gt;""),"-")</f>
        <v>#N/A</v>
      </c>
      <c r="CI48" s="120" t="e" cm="1">
        <f t="array" ref="CI48">_xlfn.IFS(AND($T48&lt;&gt;"",X48&lt;&gt;""),ABS($T48-X48),AND($T48="",X48=""),"",OR($T48&lt;&gt;"",X48&lt;&gt;""),"-")</f>
        <v>#N/A</v>
      </c>
      <c r="CJ48" s="120" t="e" cm="1">
        <f t="array" ref="CJ48">_xlfn.IFS(AND($T48&lt;&gt;"",Y48&lt;&gt;""),ABS($T48-Y48),AND($T48="",Y48=""),"",OR($T48&lt;&gt;"",Y48&lt;&gt;""),"-")</f>
        <v>#N/A</v>
      </c>
      <c r="CK48" s="120" t="e" cm="1">
        <f t="array" ref="CK48">_xlfn.IFS(AND($T48&lt;&gt;"",Z48&lt;&gt;""),ABS($T48-Z48),AND($T48="",Z48=""),"",OR($T48&lt;&gt;"",Z48&lt;&gt;""),"-")</f>
        <v>#N/A</v>
      </c>
      <c r="CL48" s="121" t="e" cm="1">
        <f t="array" ref="CL48">_xlfn.IFS(AND($U48&lt;&gt;"",V48&lt;&gt;""),ABS($U48-V48),AND($U48="",V48=""),"",OR($U48&lt;&gt;"",V48&lt;&gt;""),"-")</f>
        <v>#N/A</v>
      </c>
      <c r="CM48" s="120" t="e" cm="1">
        <f t="array" ref="CM48">_xlfn.IFS(AND($U48&lt;&gt;"",W48&lt;&gt;""),ABS($U48-W48),AND($U48="",W48=""),"",OR($U48&lt;&gt;"",W48&lt;&gt;""),"-")</f>
        <v>#N/A</v>
      </c>
      <c r="CN48" s="120" t="e" cm="1">
        <f t="array" ref="CN48">_xlfn.IFS(AND($U48&lt;&gt;"",X48&lt;&gt;""),ABS($U48-X48),AND($U48="",X48=""),"",OR($U48&lt;&gt;"",X48&lt;&gt;""),"-")</f>
        <v>#N/A</v>
      </c>
      <c r="CO48" s="120" t="e" cm="1">
        <f t="array" ref="CO48">_xlfn.IFS(AND($U48&lt;&gt;"",Y48&lt;&gt;""),ABS($U48-Y48),AND($U48="",Y48=""),"",OR($U48&lt;&gt;"",Y48&lt;&gt;""),"-")</f>
        <v>#N/A</v>
      </c>
      <c r="CP48" s="120" t="e" cm="1">
        <f t="array" ref="CP48">_xlfn.IFS(AND($U48&lt;&gt;"",Z48&lt;&gt;""),ABS($U48-Z48),AND($U48="",Z48=""),"",OR($U48&lt;&gt;"",Z48&lt;&gt;""),"-")</f>
        <v>#N/A</v>
      </c>
      <c r="CQ48" s="121" t="e" cm="1">
        <f t="array" ref="CQ48">_xlfn.IFS(AND($V48&lt;&gt;"",W48&lt;&gt;""),ABS($V48-W48),AND($V48="",W48=""),"",OR($V48&lt;&gt;"",W48&lt;&gt;""),"-")</f>
        <v>#N/A</v>
      </c>
      <c r="CR48" s="120" t="e" cm="1">
        <f t="array" ref="CR48">_xlfn.IFS(AND($V48&lt;&gt;"",X48&lt;&gt;""),ABS($V48-X48),AND($V48="",X48=""),"",OR($V48&lt;&gt;"",X48&lt;&gt;""),"-")</f>
        <v>#N/A</v>
      </c>
      <c r="CS48" s="120" t="e" cm="1">
        <f t="array" ref="CS48">_xlfn.IFS(AND($V48&lt;&gt;"",Y48&lt;&gt;""),ABS($V48-Y48),AND($V48="",Y48=""),"",OR($V48&lt;&gt;"",Y48&lt;&gt;""),"-")</f>
        <v>#N/A</v>
      </c>
      <c r="CT48" s="120" t="e" cm="1">
        <f t="array" ref="CT48">_xlfn.IFS(AND($V48&lt;&gt;"",Z48&lt;&gt;""),ABS($V48-Z48),AND($V48="",Z48=""),"",OR($V48&lt;&gt;"",Z48&lt;&gt;""),"-")</f>
        <v>#N/A</v>
      </c>
      <c r="CU48" s="121" t="e" cm="1">
        <f t="array" ref="CU48">_xlfn.IFS(AND($W48&lt;&gt;"",X48&lt;&gt;""),ABS($W48-X48),AND($W48="",X48=""),"",OR($W48&lt;&gt;"",X48&lt;&gt;""),"-")</f>
        <v>#N/A</v>
      </c>
      <c r="CV48" s="120" t="e" cm="1">
        <f t="array" ref="CV48">_xlfn.IFS(AND($W48&lt;&gt;"",Y48&lt;&gt;""),ABS($W48-Y48),AND($W48="",Y48=""),"",OR($W48&lt;&gt;"",Y48&lt;&gt;""),"-")</f>
        <v>#N/A</v>
      </c>
      <c r="CW48" s="120" t="e" cm="1">
        <f t="array" ref="CW48">_xlfn.IFS(AND($W48&lt;&gt;"",Z48&lt;&gt;""),ABS($W48-Z48),AND($W48="",Z48=""),"",OR($W48&lt;&gt;"",Z48&lt;&gt;""),"-")</f>
        <v>#N/A</v>
      </c>
      <c r="CX48" s="121" t="e" cm="1">
        <f t="array" ref="CX48">_xlfn.IFS(AND($X48&lt;&gt;"",Y48&lt;&gt;""),ABS($X48-Y48),AND($X48="",Y48=""),"",OR($X48&lt;&gt;"",Y48&lt;&gt;""),"-")</f>
        <v>#N/A</v>
      </c>
      <c r="CY48" s="120" t="e" cm="1">
        <f t="array" ref="CY48">_xlfn.IFS(AND($X48&lt;&gt;"",Z48&lt;&gt;""),ABS($X48-Z48),AND($X48="",Z48=""),"",OR($X48&lt;&gt;"",Z48&lt;&gt;""),"-")</f>
        <v>#N/A</v>
      </c>
      <c r="CZ48" s="121" t="e" cm="1">
        <f t="array" ref="CZ48">_xlfn.IFS(AND($Y48&lt;&gt;"",Z48&lt;&gt;""),ABS($Y48-Z48),AND($Y48="",Z48=""),"",OR($Y48&lt;&gt;"",Z48&lt;&gt;""),"-")</f>
        <v>#N/A</v>
      </c>
    </row>
    <row r="49" spans="1:104" x14ac:dyDescent="0.2">
      <c r="A49" s="260" t="s">
        <v>49</v>
      </c>
      <c r="B49" s="259" t="e">
        <f>VLOOKUP($A49,Merged_couplings!$B:$BU,MATCH(B$1,Merged_couplings!$B$1:$BU$1,0),FALSE)</f>
        <v>#N/A</v>
      </c>
      <c r="C49" s="258" t="e">
        <f>VLOOKUP($A49,Merged_couplings!$B:$BU,MATCH(C$1,Merged_couplings!$B$1:$BU$1,0),FALSE)</f>
        <v>#N/A</v>
      </c>
      <c r="D49" s="258" t="e">
        <f>VLOOKUP($A49,Merged_couplings!$B:$BU,MATCH(D$1,Merged_couplings!$B$1:$BU$1,0),FALSE)</f>
        <v>#N/A</v>
      </c>
      <c r="E49" s="258" t="e">
        <f>VLOOKUP($A49,Merged_couplings!$B:$BU,MATCH(E$1,Merged_couplings!$B$1:$BU$1,0),FALSE)</f>
        <v>#N/A</v>
      </c>
      <c r="F49" s="258" t="e">
        <f>VLOOKUP($A49,Merged_couplings!$B:$BU,MATCH(F$1,Merged_couplings!$B$1:$BU$1,0),FALSE)</f>
        <v>#N/A</v>
      </c>
      <c r="G49" s="258" t="e">
        <f>VLOOKUP($A49,Merged_couplings!$B:$BU,MATCH(G$1,Merged_couplings!$B$1:$BU$1,0),FALSE)</f>
        <v>#N/A</v>
      </c>
      <c r="H49" s="258" t="e">
        <f>VLOOKUP($A49,Merged_couplings!$B:$BU,MATCH(H$1,Merged_couplings!$B$1:$BU$1,0),FALSE)</f>
        <v>#N/A</v>
      </c>
      <c r="I49" s="258" t="e">
        <f>VLOOKUP($A49,Merged_couplings!$B:$BU,MATCH(I$1,Merged_couplings!$B$1:$BU$1,0),FALSE)</f>
        <v>#N/A</v>
      </c>
      <c r="J49" s="258" t="e">
        <f>VLOOKUP($A49,Merged_couplings!$B:$BU,MATCH(J$1,Merged_couplings!$B$1:$BU$1,0),FALSE)</f>
        <v>#N/A</v>
      </c>
      <c r="K49" s="258" t="e">
        <f>VLOOKUP($A49,Merged_couplings!$B:$BU,MATCH(K$1,Merged_couplings!$B$1:$BU$1,0),FALSE)</f>
        <v>#N/A</v>
      </c>
      <c r="L49" s="258" t="e">
        <f>VLOOKUP($A49,Merged_couplings!$B:$BU,MATCH(L$1,Merged_couplings!$B$1:$BU$1,0),FALSE)</f>
        <v>#N/A</v>
      </c>
      <c r="M49" s="258" t="e">
        <f>VLOOKUP($A49,Merged_couplings!$B:$BU,MATCH(M$1,Merged_couplings!$B$1:$BU$1,0),FALSE)</f>
        <v>#N/A</v>
      </c>
      <c r="N49" s="121" t="e">
        <f>IF(OR(B49="BIG",B49="BI-",B49="B-G"),VLOOKUP($A49,Merged_couplings!$B:$BU,MATCH(N$1,Merged_couplings!$B$1:$BU$1,0),FALSE),"")</f>
        <v>#N/A</v>
      </c>
      <c r="P49" s="120" t="e">
        <f>IF(OR(C49="BIG",C49="BI-",C49="B-G"),VLOOKUP($A49,Merged_couplings!$B:$BU,MATCH(P$1,Merged_couplings!$B$1:$BU$1,0),FALSE),"")</f>
        <v>#N/A</v>
      </c>
      <c r="Q49" s="120" t="e">
        <f>IF(OR(D49="BIG",D49="BI-",D49="B-G"),VLOOKUP($A49,Merged_couplings!$B:$BU,MATCH(Q$1,Merged_couplings!$B$1:$BU$1,0),FALSE),"")</f>
        <v>#N/A</v>
      </c>
      <c r="R49" s="120" t="e">
        <f>IF(OR(E49="BIG",E49="BI-",E49="B-G"),VLOOKUP($A49,Merged_couplings!$B:$BU,MATCH(R$1,Merged_couplings!$B$1:$BU$1,0),FALSE),"")</f>
        <v>#N/A</v>
      </c>
      <c r="S49" s="120" t="e">
        <f>IF(OR(F49="BIG",F49="BI-",F49="B-G"),VLOOKUP($A49,Merged_couplings!$B:$BU,MATCH(S$1,Merged_couplings!$B$1:$BU$1,0),FALSE),"")</f>
        <v>#N/A</v>
      </c>
      <c r="T49" s="120" t="e">
        <f>IF(OR(G49="BIG",G49="BI-",G49="B-G"),VLOOKUP($A49,Merged_couplings!$B:$BU,MATCH(T$1,Merged_couplings!$B$1:$BU$1,0),FALSE),"")</f>
        <v>#N/A</v>
      </c>
      <c r="U49" s="120" t="e">
        <f>IF(OR(H49="BIG",H49="BI-",H49="B-G"),VLOOKUP($A49,Merged_couplings!$B:$BU,MATCH(U$1,Merged_couplings!$B$1:$BU$1,0),FALSE),"")</f>
        <v>#N/A</v>
      </c>
      <c r="V49" s="120" t="e">
        <f>IF(OR(I49="BIG",I49="BI-",I49="B-G"),VLOOKUP($A49,Merged_couplings!$B:$BU,MATCH(V$1,Merged_couplings!$B$1:$BU$1,0),FALSE),"")</f>
        <v>#N/A</v>
      </c>
      <c r="W49" s="120" t="e">
        <f>IF(OR(J49="BIG",J49="BI-",J49="B-G"),VLOOKUP($A49,Merged_couplings!$B:$BU,MATCH(W$1,Merged_couplings!$B$1:$BU$1,0),FALSE),"")</f>
        <v>#N/A</v>
      </c>
      <c r="X49" s="120" t="e">
        <f>IF(OR(K49="BIG",K49="BI-",K49="B-G"),VLOOKUP($A49,Merged_couplings!$B:$BU,MATCH(X$1,Merged_couplings!$B$1:$BU$1,0),FALSE),"")</f>
        <v>#N/A</v>
      </c>
      <c r="Y49" s="120" t="e">
        <f>IF(OR(L49="BIG",L49="BI-",L49="B-G"),VLOOKUP($A49,Merged_couplings!$B:$BU,MATCH(Y$1,Merged_couplings!$B$1:$BU$1,0),FALSE),"")</f>
        <v>#N/A</v>
      </c>
      <c r="Z49" s="120" t="e">
        <f>IF(OR(M49="BIG",M49="BI-",M49="B-G"),VLOOKUP($A49,Merged_couplings!$B:$BU,MATCH(Z$1,Merged_couplings!$B$1:$BU$1,0),FALSE),"")</f>
        <v>#N/A</v>
      </c>
      <c r="AA49" s="123"/>
      <c r="AB49" s="340" t="e" cm="1">
        <f t="array" ref="AB49">_xlfn.IFS(AND($N49&lt;&gt;"",P49&lt;&gt;""),ABS($N49-P49),AND($N49="",P49=""),"",OR($N49&lt;&gt;"",P49&lt;&gt;""),"-")</f>
        <v>#N/A</v>
      </c>
      <c r="AC49" s="122" t="e" cm="1">
        <f t="array" ref="AC49">_xlfn.IFS(AND($N49&lt;&gt;"",Q49&lt;&gt;""),ABS($N49-Q49),AND($N49="",Q49=""),"",OR($N49&lt;&gt;"",Q49&lt;&gt;""),"-")</f>
        <v>#N/A</v>
      </c>
      <c r="AD49" s="122" t="e" cm="1">
        <f t="array" ref="AD49">_xlfn.IFS(AND($N49&lt;&gt;"",R49&lt;&gt;""),ABS($N49-R49),AND($N49="",R49=""),"",OR($N49&lt;&gt;"",R49&lt;&gt;""),"-")</f>
        <v>#N/A</v>
      </c>
      <c r="AE49" s="122" t="e" cm="1">
        <f t="array" ref="AE49">_xlfn.IFS(AND($N49&lt;&gt;"",S49&lt;&gt;""),ABS($N49-S49),AND($N49="",S49=""),"",OR($N49&lt;&gt;"",S49&lt;&gt;""),"-")</f>
        <v>#N/A</v>
      </c>
      <c r="AF49" s="122" t="e" cm="1">
        <f t="array" ref="AF49">_xlfn.IFS(AND($N49&lt;&gt;"",T49&lt;&gt;""),ABS($N49-T49),AND($N49="",T49=""),"",OR($N49&lt;&gt;"",T49&lt;&gt;""),"-")</f>
        <v>#N/A</v>
      </c>
      <c r="AG49" s="122" t="e" cm="1">
        <f t="array" ref="AG49">_xlfn.IFS(AND($N49&lt;&gt;"",U49&lt;&gt;""),ABS($N49-U49),AND($N49="",U49=""),"",OR($N49&lt;&gt;"",U49&lt;&gt;""),"-")</f>
        <v>#N/A</v>
      </c>
      <c r="AH49" s="122" t="e" cm="1">
        <f t="array" ref="AH49">_xlfn.IFS(AND($N49&lt;&gt;"",V49&lt;&gt;""),ABS($N49-V49),AND($N49="",V49=""),"",OR($N49&lt;&gt;"",V49&lt;&gt;""),"-")</f>
        <v>#N/A</v>
      </c>
      <c r="AI49" s="122" t="e" cm="1">
        <f t="array" ref="AI49">_xlfn.IFS(AND($N49&lt;&gt;"",W49&lt;&gt;""),ABS($N49-W49),AND($N49="",W49=""),"",OR($N49&lt;&gt;"",W49&lt;&gt;""),"-")</f>
        <v>#N/A</v>
      </c>
      <c r="AJ49" s="122" t="e" cm="1">
        <f t="array" ref="AJ49">_xlfn.IFS(AND($N49&lt;&gt;"",X49&lt;&gt;""),ABS($N49-X49),AND($N49="",X49=""),"",OR($N49&lt;&gt;"",X49&lt;&gt;""),"-")</f>
        <v>#N/A</v>
      </c>
      <c r="AK49" s="122" t="e" cm="1">
        <f t="array" ref="AK49">_xlfn.IFS(AND($N49&lt;&gt;"",Y49&lt;&gt;""),ABS($N49-Y49),AND($N49="",Y49=""),"",OR($N49&lt;&gt;"",Y49&lt;&gt;""),"-")</f>
        <v>#N/A</v>
      </c>
      <c r="AL49" s="122" t="e" cm="1">
        <f t="array" ref="AL49">_xlfn.IFS(AND($N49&lt;&gt;"",Z49&lt;&gt;""),ABS($N49-Z49),AND($N49="",Z49=""),"",OR($N49&lt;&gt;"",Z49&lt;&gt;""),"-")</f>
        <v>#N/A</v>
      </c>
      <c r="AM49" s="340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1" t="e" cm="1">
        <f t="array" ref="AX49">_xlfn.IFS(AND($P49&lt;&gt;"",Q49&lt;&gt;""),ABS($P49-Q49),AND($P49="",Q49=""),"",OR($P49&lt;&gt;"",Q49&lt;&gt;""),"-")</f>
        <v>#N/A</v>
      </c>
      <c r="AY49" s="120" t="e" cm="1">
        <f t="array" ref="AY49">_xlfn.IFS(AND($P49&lt;&gt;"",R49&lt;&gt;""),ABS($P49-R49),AND($P49="",R49=""),"",OR($P49&lt;&gt;"",R49&lt;&gt;""),"-")</f>
        <v>#N/A</v>
      </c>
      <c r="AZ49" s="120" t="e" cm="1">
        <f t="array" ref="AZ49">_xlfn.IFS(AND($P49&lt;&gt;"",S49&lt;&gt;""),ABS($P49-S49),AND($P49="",S49=""),"",OR($P49&lt;&gt;"",S49&lt;&gt;""),"-")</f>
        <v>#N/A</v>
      </c>
      <c r="BA49" s="120" t="e" cm="1">
        <f t="array" ref="BA49">_xlfn.IFS(AND($P49&lt;&gt;"",T49&lt;&gt;""),ABS($P49-T49),AND($P49="",T49=""),"",OR($P49&lt;&gt;"",T49&lt;&gt;""),"-")</f>
        <v>#N/A</v>
      </c>
      <c r="BB49" s="120" t="e" cm="1">
        <f t="array" ref="BB49">_xlfn.IFS(AND($P49&lt;&gt;"",U49&lt;&gt;""),ABS($P49-U49),AND($P49="",U49=""),"",OR($P49&lt;&gt;"",U49&lt;&gt;""),"-")</f>
        <v>#N/A</v>
      </c>
      <c r="BC49" s="120" t="e" cm="1">
        <f t="array" ref="BC49">_xlfn.IFS(AND($P49&lt;&gt;"",V49&lt;&gt;""),ABS($P49-V49),AND($P49="",V49=""),"",OR($P49&lt;&gt;"",V49&lt;&gt;""),"-")</f>
        <v>#N/A</v>
      </c>
      <c r="BD49" s="120" t="e" cm="1">
        <f t="array" ref="BD49">_xlfn.IFS(AND($P49&lt;&gt;"",W49&lt;&gt;""),ABS($P49-W49),AND($P49="",W49=""),"",OR($P49&lt;&gt;"",W49&lt;&gt;""),"-")</f>
        <v>#N/A</v>
      </c>
      <c r="BE49" s="120" t="e" cm="1">
        <f t="array" ref="BE49">_xlfn.IFS(AND($P49&lt;&gt;"",X49&lt;&gt;""),ABS($P49-X49),AND($P49="",X49=""),"",OR($P49&lt;&gt;"",X49&lt;&gt;""),"-")</f>
        <v>#N/A</v>
      </c>
      <c r="BF49" s="120" t="e" cm="1">
        <f t="array" ref="BF49">_xlfn.IFS(AND($P49&lt;&gt;"",Y49&lt;&gt;""),ABS($P49-Y49),AND($P49="",Y49=""),"",OR($P49&lt;&gt;"",Y49&lt;&gt;""),"-")</f>
        <v>#N/A</v>
      </c>
      <c r="BG49" s="120" t="e" cm="1">
        <f t="array" ref="BG49">_xlfn.IFS(AND($P49&lt;&gt;"",Z49&lt;&gt;""),ABS($P49-Z49),AND($P49="",Z49=""),"",OR($P49&lt;&gt;"",Z49&lt;&gt;""),"-")</f>
        <v>#N/A</v>
      </c>
      <c r="BH49" s="121" t="e" cm="1">
        <f t="array" ref="BH49">_xlfn.IFS(AND($Q49&lt;&gt;"",R49&lt;&gt;""),ABS($Q49-R49),AND($Q49="",R49=""),"",OR($Q49&lt;&gt;"",R49&lt;&gt;""),"-")</f>
        <v>#N/A</v>
      </c>
      <c r="BI49" s="120" t="e" cm="1">
        <f t="array" ref="BI49">_xlfn.IFS(AND($Q49&lt;&gt;"",S49&lt;&gt;""),ABS($Q49-S49),AND($Q49="",S49=""),"",OR($Q49&lt;&gt;"",S49&lt;&gt;""),"-")</f>
        <v>#N/A</v>
      </c>
      <c r="BJ49" s="120" t="e" cm="1">
        <f t="array" ref="BJ49">_xlfn.IFS(AND($Q49&lt;&gt;"",T49&lt;&gt;""),ABS($Q49-T49),AND($Q49="",T49=""),"",OR($Q49&lt;&gt;"",T49&lt;&gt;""),"-")</f>
        <v>#N/A</v>
      </c>
      <c r="BK49" s="120" t="e" cm="1">
        <f t="array" ref="BK49">_xlfn.IFS(AND($Q49&lt;&gt;"",U49&lt;&gt;""),ABS($Q49-U49),AND($Q49="",U49=""),"",OR($Q49&lt;&gt;"",U49&lt;&gt;""),"-")</f>
        <v>#N/A</v>
      </c>
      <c r="BL49" s="120" t="e" cm="1">
        <f t="array" ref="BL49">_xlfn.IFS(AND($Q49&lt;&gt;"",V49&lt;&gt;""),ABS($Q49-V49),AND($Q49="",V49=""),"",OR($Q49&lt;&gt;"",V49&lt;&gt;""),"-")</f>
        <v>#N/A</v>
      </c>
      <c r="BM49" s="120" t="e" cm="1">
        <f t="array" ref="BM49">_xlfn.IFS(AND($Q49&lt;&gt;"",W49&lt;&gt;""),ABS($Q49-W49),AND($Q49="",W49=""),"",OR($Q49&lt;&gt;"",W49&lt;&gt;""),"-")</f>
        <v>#N/A</v>
      </c>
      <c r="BN49" s="120" t="e" cm="1">
        <f t="array" ref="BN49">_xlfn.IFS(AND($Q49&lt;&gt;"",X49&lt;&gt;""),ABS($Q49-X49),AND($Q49="",X49=""),"",OR($Q49&lt;&gt;"",X49&lt;&gt;""),"-")</f>
        <v>#N/A</v>
      </c>
      <c r="BO49" s="120" t="e" cm="1">
        <f t="array" ref="BO49">_xlfn.IFS(AND($Q49&lt;&gt;"",Y49&lt;&gt;""),ABS($Q49-Y49),AND($Q49="",Y49=""),"",OR($Q49&lt;&gt;"",Y49&lt;&gt;""),"-")</f>
        <v>#N/A</v>
      </c>
      <c r="BP49" s="120" t="e" cm="1">
        <f t="array" ref="BP49">_xlfn.IFS(AND($Q49&lt;&gt;"",Z49&lt;&gt;""),ABS($Q49-Z49),AND($Q49="",Z49=""),"",OR($Q49&lt;&gt;"",Z49&lt;&gt;""),"-")</f>
        <v>#N/A</v>
      </c>
      <c r="BQ49" s="121" t="e" cm="1">
        <f t="array" ref="BQ49">_xlfn.IFS(AND($R49&lt;&gt;"",S49&lt;&gt;""),ABS($R49-S49),AND($R49="",S49=""),"",OR($R49&lt;&gt;"",S49&lt;&gt;""),"-")</f>
        <v>#N/A</v>
      </c>
      <c r="BR49" s="120" t="e" cm="1">
        <f t="array" ref="BR49">_xlfn.IFS(AND($R49&lt;&gt;"",T49&lt;&gt;""),ABS($R49-T49),AND($R49="",T49=""),"",OR($R49&lt;&gt;"",T49&lt;&gt;""),"-")</f>
        <v>#N/A</v>
      </c>
      <c r="BS49" s="120" t="e" cm="1">
        <f t="array" ref="BS49">_xlfn.IFS(AND($R49&lt;&gt;"",U49&lt;&gt;""),ABS($R49-U49),AND($R49="",U49=""),"",OR($R49&lt;&gt;"",U49&lt;&gt;""),"-")</f>
        <v>#N/A</v>
      </c>
      <c r="BT49" s="120" t="e" cm="1">
        <f t="array" ref="BT49">_xlfn.IFS(AND($R49&lt;&gt;"",V49&lt;&gt;""),ABS($R49-V49),AND($R49="",V49=""),"",OR($R49&lt;&gt;"",V49&lt;&gt;""),"-")</f>
        <v>#N/A</v>
      </c>
      <c r="BU49" s="120" t="e" cm="1">
        <f t="array" ref="BU49">_xlfn.IFS(AND($R49&lt;&gt;"",W49&lt;&gt;""),ABS($R49-W49),AND($R49="",W49=""),"",OR($R49&lt;&gt;"",W49&lt;&gt;""),"-")</f>
        <v>#N/A</v>
      </c>
      <c r="BV49" s="120" t="e" cm="1">
        <f t="array" ref="BV49">_xlfn.IFS(AND($R49&lt;&gt;"",X49&lt;&gt;""),ABS($R49-X49),AND($R49="",X49=""),"",OR($R49&lt;&gt;"",X49&lt;&gt;""),"-")</f>
        <v>#N/A</v>
      </c>
      <c r="BW49" s="120" t="e" cm="1">
        <f t="array" ref="BW49">_xlfn.IFS(AND($R49&lt;&gt;"",Y49&lt;&gt;""),ABS($R49-Y49),AND($R49="",Y49=""),"",OR($R49&lt;&gt;"",Y49&lt;&gt;""),"-")</f>
        <v>#N/A</v>
      </c>
      <c r="BX49" s="120" t="e" cm="1">
        <f t="array" ref="BX49">_xlfn.IFS(AND($R49&lt;&gt;"",Z49&lt;&gt;""),ABS($R49-Z49),AND($R49="",Z49=""),"",OR($R49&lt;&gt;"",Z49&lt;&gt;""),"-")</f>
        <v>#N/A</v>
      </c>
      <c r="BY49" s="121" t="e" cm="1">
        <f t="array" ref="BY49">_xlfn.IFS(AND($S49&lt;&gt;"",T49&lt;&gt;""),ABS($S49-T49),AND($S49="",T49=""),"",OR($S49&lt;&gt;"",T49&lt;&gt;""),"-")</f>
        <v>#N/A</v>
      </c>
      <c r="BZ49" s="120" t="e" cm="1">
        <f t="array" ref="BZ49">_xlfn.IFS(AND($S49&lt;&gt;"",U49&lt;&gt;""),ABS($S49-U49),AND($S49="",U49=""),"",OR($S49&lt;&gt;"",U49&lt;&gt;""),"-")</f>
        <v>#N/A</v>
      </c>
      <c r="CA49" s="120" t="e" cm="1">
        <f t="array" ref="CA49">_xlfn.IFS(AND($S49&lt;&gt;"",V49&lt;&gt;""),ABS($S49-V49),AND($S49="",V49=""),"",OR($S49&lt;&gt;"",V49&lt;&gt;""),"-")</f>
        <v>#N/A</v>
      </c>
      <c r="CB49" s="120" t="e" cm="1">
        <f t="array" ref="CB49">_xlfn.IFS(AND($S49&lt;&gt;"",W49&lt;&gt;""),ABS($S49-W49),AND($S49="",W49=""),"",OR($S49&lt;&gt;"",W49&lt;&gt;""),"-")</f>
        <v>#N/A</v>
      </c>
      <c r="CC49" s="120" t="e" cm="1">
        <f t="array" ref="CC49">_xlfn.IFS(AND($S49&lt;&gt;"",X49&lt;&gt;""),ABS($S49-X49),AND($S49="",X49=""),"",OR($S49&lt;&gt;"",X49&lt;&gt;""),"-")</f>
        <v>#N/A</v>
      </c>
      <c r="CD49" s="120" t="e" cm="1">
        <f t="array" ref="CD49">_xlfn.IFS(AND($S49&lt;&gt;"",Y49&lt;&gt;""),ABS($S49-Y49),AND($S49="",Y49=""),"",OR($S49&lt;&gt;"",Y49&lt;&gt;""),"-")</f>
        <v>#N/A</v>
      </c>
      <c r="CE49" s="120" t="e" cm="1">
        <f t="array" ref="CE49">_xlfn.IFS(AND($S49&lt;&gt;"",Z49&lt;&gt;""),ABS($S49-Z49),AND($S49="",Z49=""),"",OR($S49&lt;&gt;"",Z49&lt;&gt;""),"-")</f>
        <v>#N/A</v>
      </c>
      <c r="CF49" s="121" t="e" cm="1">
        <f t="array" ref="CF49">_xlfn.IFS(AND($T49&lt;&gt;"",U49&lt;&gt;""),ABS($T49-U49),AND($T49="",U49=""),"",OR($T49&lt;&gt;"",U49&lt;&gt;""),"-")</f>
        <v>#N/A</v>
      </c>
      <c r="CG49" s="120" t="e" cm="1">
        <f t="array" ref="CG49">_xlfn.IFS(AND($T49&lt;&gt;"",V49&lt;&gt;""),ABS($T49-V49),AND($T49="",V49=""),"",OR($T49&lt;&gt;"",V49&lt;&gt;""),"-")</f>
        <v>#N/A</v>
      </c>
      <c r="CH49" s="120" t="e" cm="1">
        <f t="array" ref="CH49">_xlfn.IFS(AND($T49&lt;&gt;"",W49&lt;&gt;""),ABS($T49-W49),AND($T49="",W49=""),"",OR($T49&lt;&gt;"",W49&lt;&gt;""),"-")</f>
        <v>#N/A</v>
      </c>
      <c r="CI49" s="120" t="e" cm="1">
        <f t="array" ref="CI49">_xlfn.IFS(AND($T49&lt;&gt;"",X49&lt;&gt;""),ABS($T49-X49),AND($T49="",X49=""),"",OR($T49&lt;&gt;"",X49&lt;&gt;""),"-")</f>
        <v>#N/A</v>
      </c>
      <c r="CJ49" s="120" t="e" cm="1">
        <f t="array" ref="CJ49">_xlfn.IFS(AND($T49&lt;&gt;"",Y49&lt;&gt;""),ABS($T49-Y49),AND($T49="",Y49=""),"",OR($T49&lt;&gt;"",Y49&lt;&gt;""),"-")</f>
        <v>#N/A</v>
      </c>
      <c r="CK49" s="120" t="e" cm="1">
        <f t="array" ref="CK49">_xlfn.IFS(AND($T49&lt;&gt;"",Z49&lt;&gt;""),ABS($T49-Z49),AND($T49="",Z49=""),"",OR($T49&lt;&gt;"",Z49&lt;&gt;""),"-")</f>
        <v>#N/A</v>
      </c>
      <c r="CL49" s="121" t="e" cm="1">
        <f t="array" ref="CL49">_xlfn.IFS(AND($U49&lt;&gt;"",V49&lt;&gt;""),ABS($U49-V49),AND($U49="",V49=""),"",OR($U49&lt;&gt;"",V49&lt;&gt;""),"-")</f>
        <v>#N/A</v>
      </c>
      <c r="CM49" s="120" t="e" cm="1">
        <f t="array" ref="CM49">_xlfn.IFS(AND($U49&lt;&gt;"",W49&lt;&gt;""),ABS($U49-W49),AND($U49="",W49=""),"",OR($U49&lt;&gt;"",W49&lt;&gt;""),"-")</f>
        <v>#N/A</v>
      </c>
      <c r="CN49" s="120" t="e" cm="1">
        <f t="array" ref="CN49">_xlfn.IFS(AND($U49&lt;&gt;"",X49&lt;&gt;""),ABS($U49-X49),AND($U49="",X49=""),"",OR($U49&lt;&gt;"",X49&lt;&gt;""),"-")</f>
        <v>#N/A</v>
      </c>
      <c r="CO49" s="120" t="e" cm="1">
        <f t="array" ref="CO49">_xlfn.IFS(AND($U49&lt;&gt;"",Y49&lt;&gt;""),ABS($U49-Y49),AND($U49="",Y49=""),"",OR($U49&lt;&gt;"",Y49&lt;&gt;""),"-")</f>
        <v>#N/A</v>
      </c>
      <c r="CP49" s="120" t="e" cm="1">
        <f t="array" ref="CP49">_xlfn.IFS(AND($U49&lt;&gt;"",Z49&lt;&gt;""),ABS($U49-Z49),AND($U49="",Z49=""),"",OR($U49&lt;&gt;"",Z49&lt;&gt;""),"-")</f>
        <v>#N/A</v>
      </c>
      <c r="CQ49" s="121" t="e" cm="1">
        <f t="array" ref="CQ49">_xlfn.IFS(AND($V49&lt;&gt;"",W49&lt;&gt;""),ABS($V49-W49),AND($V49="",W49=""),"",OR($V49&lt;&gt;"",W49&lt;&gt;""),"-")</f>
        <v>#N/A</v>
      </c>
      <c r="CR49" s="120" t="e" cm="1">
        <f t="array" ref="CR49">_xlfn.IFS(AND($V49&lt;&gt;"",X49&lt;&gt;""),ABS($V49-X49),AND($V49="",X49=""),"",OR($V49&lt;&gt;"",X49&lt;&gt;""),"-")</f>
        <v>#N/A</v>
      </c>
      <c r="CS49" s="120" t="e" cm="1">
        <f t="array" ref="CS49">_xlfn.IFS(AND($V49&lt;&gt;"",Y49&lt;&gt;""),ABS($V49-Y49),AND($V49="",Y49=""),"",OR($V49&lt;&gt;"",Y49&lt;&gt;""),"-")</f>
        <v>#N/A</v>
      </c>
      <c r="CT49" s="120" t="e" cm="1">
        <f t="array" ref="CT49">_xlfn.IFS(AND($V49&lt;&gt;"",Z49&lt;&gt;""),ABS($V49-Z49),AND($V49="",Z49=""),"",OR($V49&lt;&gt;"",Z49&lt;&gt;""),"-")</f>
        <v>#N/A</v>
      </c>
      <c r="CU49" s="121" t="e" cm="1">
        <f t="array" ref="CU49">_xlfn.IFS(AND($W49&lt;&gt;"",X49&lt;&gt;""),ABS($W49-X49),AND($W49="",X49=""),"",OR($W49&lt;&gt;"",X49&lt;&gt;""),"-")</f>
        <v>#N/A</v>
      </c>
      <c r="CV49" s="120" t="e" cm="1">
        <f t="array" ref="CV49">_xlfn.IFS(AND($W49&lt;&gt;"",Y49&lt;&gt;""),ABS($W49-Y49),AND($W49="",Y49=""),"",OR($W49&lt;&gt;"",Y49&lt;&gt;""),"-")</f>
        <v>#N/A</v>
      </c>
      <c r="CW49" s="120" t="e" cm="1">
        <f t="array" ref="CW49">_xlfn.IFS(AND($W49&lt;&gt;"",Z49&lt;&gt;""),ABS($W49-Z49),AND($W49="",Z49=""),"",OR($W49&lt;&gt;"",Z49&lt;&gt;""),"-")</f>
        <v>#N/A</v>
      </c>
      <c r="CX49" s="121" t="e" cm="1">
        <f t="array" ref="CX49">_xlfn.IFS(AND($X49&lt;&gt;"",Y49&lt;&gt;""),ABS($X49-Y49),AND($X49="",Y49=""),"",OR($X49&lt;&gt;"",Y49&lt;&gt;""),"-")</f>
        <v>#N/A</v>
      </c>
      <c r="CY49" s="120" t="e" cm="1">
        <f t="array" ref="CY49">_xlfn.IFS(AND($X49&lt;&gt;"",Z49&lt;&gt;""),ABS($X49-Z49),AND($X49="",Z49=""),"",OR($X49&lt;&gt;"",Z49&lt;&gt;""),"-")</f>
        <v>#N/A</v>
      </c>
      <c r="CZ49" s="121" t="e" cm="1">
        <f t="array" ref="CZ49">_xlfn.IFS(AND($Y49&lt;&gt;"",Z49&lt;&gt;""),ABS($Y49-Z49),AND($Y49="",Z49=""),"",OR($Y49&lt;&gt;"",Z49&lt;&gt;""),"-")</f>
        <v>#N/A</v>
      </c>
    </row>
    <row r="50" spans="1:104" x14ac:dyDescent="0.2">
      <c r="A50" s="260" t="s">
        <v>124</v>
      </c>
      <c r="B50" s="259" t="e">
        <f>VLOOKUP($A50,Merged_couplings!$B:$BU,MATCH(B$1,Merged_couplings!$B$1:$BU$1,0),FALSE)</f>
        <v>#N/A</v>
      </c>
      <c r="C50" s="258" t="e">
        <f>VLOOKUP($A50,Merged_couplings!$B:$BU,MATCH(C$1,Merged_couplings!$B$1:$BU$1,0),FALSE)</f>
        <v>#N/A</v>
      </c>
      <c r="D50" s="258" t="e">
        <f>VLOOKUP($A50,Merged_couplings!$B:$BU,MATCH(D$1,Merged_couplings!$B$1:$BU$1,0),FALSE)</f>
        <v>#N/A</v>
      </c>
      <c r="E50" s="258" t="e">
        <f>VLOOKUP($A50,Merged_couplings!$B:$BU,MATCH(E$1,Merged_couplings!$B$1:$BU$1,0),FALSE)</f>
        <v>#N/A</v>
      </c>
      <c r="F50" s="258" t="e">
        <f>VLOOKUP($A50,Merged_couplings!$B:$BU,MATCH(F$1,Merged_couplings!$B$1:$BU$1,0),FALSE)</f>
        <v>#N/A</v>
      </c>
      <c r="G50" s="258" t="e">
        <f>VLOOKUP($A50,Merged_couplings!$B:$BU,MATCH(G$1,Merged_couplings!$B$1:$BU$1,0),FALSE)</f>
        <v>#N/A</v>
      </c>
      <c r="H50" s="258" t="e">
        <f>VLOOKUP($A50,Merged_couplings!$B:$BU,MATCH(H$1,Merged_couplings!$B$1:$BU$1,0),FALSE)</f>
        <v>#N/A</v>
      </c>
      <c r="I50" s="258" t="e">
        <f>VLOOKUP($A50,Merged_couplings!$B:$BU,MATCH(I$1,Merged_couplings!$B$1:$BU$1,0),FALSE)</f>
        <v>#N/A</v>
      </c>
      <c r="J50" s="258" t="e">
        <f>VLOOKUP($A50,Merged_couplings!$B:$BU,MATCH(J$1,Merged_couplings!$B$1:$BU$1,0),FALSE)</f>
        <v>#N/A</v>
      </c>
      <c r="K50" s="258" t="e">
        <f>VLOOKUP($A50,Merged_couplings!$B:$BU,MATCH(K$1,Merged_couplings!$B$1:$BU$1,0),FALSE)</f>
        <v>#N/A</v>
      </c>
      <c r="L50" s="258" t="e">
        <f>VLOOKUP($A50,Merged_couplings!$B:$BU,MATCH(L$1,Merged_couplings!$B$1:$BU$1,0),FALSE)</f>
        <v>#N/A</v>
      </c>
      <c r="M50" s="258" t="e">
        <f>VLOOKUP($A50,Merged_couplings!$B:$BU,MATCH(M$1,Merged_couplings!$B$1:$BU$1,0),FALSE)</f>
        <v>#N/A</v>
      </c>
      <c r="N50" s="121" t="e">
        <f>IF(OR(B50="BIG",B50="BI-",B50="B-G"),VLOOKUP($A50,Merged_couplings!$B:$BU,MATCH(N$1,Merged_couplings!$B$1:$BU$1,0),FALSE),"")</f>
        <v>#N/A</v>
      </c>
      <c r="P50" s="120" t="e">
        <f>IF(OR(C50="BIG",C50="BI-",C50="B-G"),VLOOKUP($A50,Merged_couplings!$B:$BU,MATCH(P$1,Merged_couplings!$B$1:$BU$1,0),FALSE),"")</f>
        <v>#N/A</v>
      </c>
      <c r="Q50" s="120" t="e">
        <f>IF(OR(D50="BIG",D50="BI-",D50="B-G"),VLOOKUP($A50,Merged_couplings!$B:$BU,MATCH(Q$1,Merged_couplings!$B$1:$BU$1,0),FALSE),"")</f>
        <v>#N/A</v>
      </c>
      <c r="R50" s="120" t="e">
        <f>IF(OR(E50="BIG",E50="BI-",E50="B-G"),VLOOKUP($A50,Merged_couplings!$B:$BU,MATCH(R$1,Merged_couplings!$B$1:$BU$1,0),FALSE),"")</f>
        <v>#N/A</v>
      </c>
      <c r="S50" s="120" t="e">
        <f>IF(OR(F50="BIG",F50="BI-",F50="B-G"),VLOOKUP($A50,Merged_couplings!$B:$BU,MATCH(S$1,Merged_couplings!$B$1:$BU$1,0),FALSE),"")</f>
        <v>#N/A</v>
      </c>
      <c r="T50" s="120" t="e">
        <f>IF(OR(G50="BIG",G50="BI-",G50="B-G"),VLOOKUP($A50,Merged_couplings!$B:$BU,MATCH(T$1,Merged_couplings!$B$1:$BU$1,0),FALSE),"")</f>
        <v>#N/A</v>
      </c>
      <c r="U50" s="120" t="e">
        <f>IF(OR(H50="BIG",H50="BI-",H50="B-G"),VLOOKUP($A50,Merged_couplings!$B:$BU,MATCH(U$1,Merged_couplings!$B$1:$BU$1,0),FALSE),"")</f>
        <v>#N/A</v>
      </c>
      <c r="V50" s="120" t="e">
        <f>IF(OR(I50="BIG",I50="BI-",I50="B-G"),VLOOKUP($A50,Merged_couplings!$B:$BU,MATCH(V$1,Merged_couplings!$B$1:$BU$1,0),FALSE),"")</f>
        <v>#N/A</v>
      </c>
      <c r="W50" s="120" t="e">
        <f>IF(OR(J50="BIG",J50="BI-",J50="B-G"),VLOOKUP($A50,Merged_couplings!$B:$BU,MATCH(W$1,Merged_couplings!$B$1:$BU$1,0),FALSE),"")</f>
        <v>#N/A</v>
      </c>
      <c r="X50" s="120" t="e">
        <f>IF(OR(K50="BIG",K50="BI-",K50="B-G"),VLOOKUP($A50,Merged_couplings!$B:$BU,MATCH(X$1,Merged_couplings!$B$1:$BU$1,0),FALSE),"")</f>
        <v>#N/A</v>
      </c>
      <c r="Y50" s="120" t="e">
        <f>IF(OR(L50="BIG",L50="BI-",L50="B-G"),VLOOKUP($A50,Merged_couplings!$B:$BU,MATCH(Y$1,Merged_couplings!$B$1:$BU$1,0),FALSE),"")</f>
        <v>#N/A</v>
      </c>
      <c r="Z50" s="120" t="e">
        <f>IF(OR(M50="BIG",M50="BI-",M50="B-G"),VLOOKUP($A50,Merged_couplings!$B:$BU,MATCH(Z$1,Merged_couplings!$B$1:$BU$1,0),FALSE),"")</f>
        <v>#N/A</v>
      </c>
      <c r="AA50" s="123"/>
      <c r="AB50" s="340" t="e" cm="1">
        <f t="array" ref="AB50">_xlfn.IFS(AND($N50&lt;&gt;"",P50&lt;&gt;""),ABS($N50-P50),AND($N50="",P50=""),"",OR($N50&lt;&gt;"",P50&lt;&gt;""),"-")</f>
        <v>#N/A</v>
      </c>
      <c r="AC50" s="122" t="e" cm="1">
        <f t="array" ref="AC50">_xlfn.IFS(AND($N50&lt;&gt;"",Q50&lt;&gt;""),ABS($N50-Q50),AND($N50="",Q50=""),"",OR($N50&lt;&gt;"",Q50&lt;&gt;""),"-")</f>
        <v>#N/A</v>
      </c>
      <c r="AD50" s="122" t="e" cm="1">
        <f t="array" ref="AD50">_xlfn.IFS(AND($N50&lt;&gt;"",R50&lt;&gt;""),ABS($N50-R50),AND($N50="",R50=""),"",OR($N50&lt;&gt;"",R50&lt;&gt;""),"-")</f>
        <v>#N/A</v>
      </c>
      <c r="AE50" s="122" t="e" cm="1">
        <f t="array" ref="AE50">_xlfn.IFS(AND($N50&lt;&gt;"",S50&lt;&gt;""),ABS($N50-S50),AND($N50="",S50=""),"",OR($N50&lt;&gt;"",S50&lt;&gt;""),"-")</f>
        <v>#N/A</v>
      </c>
      <c r="AF50" s="122" t="e" cm="1">
        <f t="array" ref="AF50">_xlfn.IFS(AND($N50&lt;&gt;"",T50&lt;&gt;""),ABS($N50-T50),AND($N50="",T50=""),"",OR($N50&lt;&gt;"",T50&lt;&gt;""),"-")</f>
        <v>#N/A</v>
      </c>
      <c r="AG50" s="122" t="e" cm="1">
        <f t="array" ref="AG50">_xlfn.IFS(AND($N50&lt;&gt;"",U50&lt;&gt;""),ABS($N50-U50),AND($N50="",U50=""),"",OR($N50&lt;&gt;"",U50&lt;&gt;""),"-")</f>
        <v>#N/A</v>
      </c>
      <c r="AH50" s="122" t="e" cm="1">
        <f t="array" ref="AH50">_xlfn.IFS(AND($N50&lt;&gt;"",V50&lt;&gt;""),ABS($N50-V50),AND($N50="",V50=""),"",OR($N50&lt;&gt;"",V50&lt;&gt;""),"-")</f>
        <v>#N/A</v>
      </c>
      <c r="AI50" s="122" t="e" cm="1">
        <f t="array" ref="AI50">_xlfn.IFS(AND($N50&lt;&gt;"",W50&lt;&gt;""),ABS($N50-W50),AND($N50="",W50=""),"",OR($N50&lt;&gt;"",W50&lt;&gt;""),"-")</f>
        <v>#N/A</v>
      </c>
      <c r="AJ50" s="122" t="e" cm="1">
        <f t="array" ref="AJ50">_xlfn.IFS(AND($N50&lt;&gt;"",X50&lt;&gt;""),ABS($N50-X50),AND($N50="",X50=""),"",OR($N50&lt;&gt;"",X50&lt;&gt;""),"-")</f>
        <v>#N/A</v>
      </c>
      <c r="AK50" s="122" t="e" cm="1">
        <f t="array" ref="AK50">_xlfn.IFS(AND($N50&lt;&gt;"",Y50&lt;&gt;""),ABS($N50-Y50),AND($N50="",Y50=""),"",OR($N50&lt;&gt;"",Y50&lt;&gt;""),"-")</f>
        <v>#N/A</v>
      </c>
      <c r="AL50" s="122" t="e" cm="1">
        <f t="array" ref="AL50">_xlfn.IFS(AND($N50&lt;&gt;"",Z50&lt;&gt;""),ABS($N50-Z50),AND($N50="",Z50=""),"",OR($N50&lt;&gt;"",Z50&lt;&gt;""),"-")</f>
        <v>#N/A</v>
      </c>
      <c r="AM50" s="340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1" t="e" cm="1">
        <f t="array" ref="AX50">_xlfn.IFS(AND($P50&lt;&gt;"",Q50&lt;&gt;""),ABS($P50-Q50),AND($P50="",Q50=""),"",OR($P50&lt;&gt;"",Q50&lt;&gt;""),"-")</f>
        <v>#N/A</v>
      </c>
      <c r="AY50" s="120" t="e" cm="1">
        <f t="array" ref="AY50">_xlfn.IFS(AND($P50&lt;&gt;"",R50&lt;&gt;""),ABS($P50-R50),AND($P50="",R50=""),"",OR($P50&lt;&gt;"",R50&lt;&gt;""),"-")</f>
        <v>#N/A</v>
      </c>
      <c r="AZ50" s="120" t="e" cm="1">
        <f t="array" ref="AZ50">_xlfn.IFS(AND($P50&lt;&gt;"",S50&lt;&gt;""),ABS($P50-S50),AND($P50="",S50=""),"",OR($P50&lt;&gt;"",S50&lt;&gt;""),"-")</f>
        <v>#N/A</v>
      </c>
      <c r="BA50" s="120" t="e" cm="1">
        <f t="array" ref="BA50">_xlfn.IFS(AND($P50&lt;&gt;"",T50&lt;&gt;""),ABS($P50-T50),AND($P50="",T50=""),"",OR($P50&lt;&gt;"",T50&lt;&gt;""),"-")</f>
        <v>#N/A</v>
      </c>
      <c r="BB50" s="120" t="e" cm="1">
        <f t="array" ref="BB50">_xlfn.IFS(AND($P50&lt;&gt;"",U50&lt;&gt;""),ABS($P50-U50),AND($P50="",U50=""),"",OR($P50&lt;&gt;"",U50&lt;&gt;""),"-")</f>
        <v>#N/A</v>
      </c>
      <c r="BC50" s="120" t="e" cm="1">
        <f t="array" ref="BC50">_xlfn.IFS(AND($P50&lt;&gt;"",V50&lt;&gt;""),ABS($P50-V50),AND($P50="",V50=""),"",OR($P50&lt;&gt;"",V50&lt;&gt;""),"-")</f>
        <v>#N/A</v>
      </c>
      <c r="BD50" s="120" t="e" cm="1">
        <f t="array" ref="BD50">_xlfn.IFS(AND($P50&lt;&gt;"",W50&lt;&gt;""),ABS($P50-W50),AND($P50="",W50=""),"",OR($P50&lt;&gt;"",W50&lt;&gt;""),"-")</f>
        <v>#N/A</v>
      </c>
      <c r="BE50" s="120" t="e" cm="1">
        <f t="array" ref="BE50">_xlfn.IFS(AND($P50&lt;&gt;"",X50&lt;&gt;""),ABS($P50-X50),AND($P50="",X50=""),"",OR($P50&lt;&gt;"",X50&lt;&gt;""),"-")</f>
        <v>#N/A</v>
      </c>
      <c r="BF50" s="120" t="e" cm="1">
        <f t="array" ref="BF50">_xlfn.IFS(AND($P50&lt;&gt;"",Y50&lt;&gt;""),ABS($P50-Y50),AND($P50="",Y50=""),"",OR($P50&lt;&gt;"",Y50&lt;&gt;""),"-")</f>
        <v>#N/A</v>
      </c>
      <c r="BG50" s="120" t="e" cm="1">
        <f t="array" ref="BG50">_xlfn.IFS(AND($P50&lt;&gt;"",Z50&lt;&gt;""),ABS($P50-Z50),AND($P50="",Z50=""),"",OR($P50&lt;&gt;"",Z50&lt;&gt;""),"-")</f>
        <v>#N/A</v>
      </c>
      <c r="BH50" s="121" t="e" cm="1">
        <f t="array" ref="BH50">_xlfn.IFS(AND($Q50&lt;&gt;"",R50&lt;&gt;""),ABS($Q50-R50),AND($Q50="",R50=""),"",OR($Q50&lt;&gt;"",R50&lt;&gt;""),"-")</f>
        <v>#N/A</v>
      </c>
      <c r="BI50" s="120" t="e" cm="1">
        <f t="array" ref="BI50">_xlfn.IFS(AND($Q50&lt;&gt;"",S50&lt;&gt;""),ABS($Q50-S50),AND($Q50="",S50=""),"",OR($Q50&lt;&gt;"",S50&lt;&gt;""),"-")</f>
        <v>#N/A</v>
      </c>
      <c r="BJ50" s="120" t="e" cm="1">
        <f t="array" ref="BJ50">_xlfn.IFS(AND($Q50&lt;&gt;"",T50&lt;&gt;""),ABS($Q50-T50),AND($Q50="",T50=""),"",OR($Q50&lt;&gt;"",T50&lt;&gt;""),"-")</f>
        <v>#N/A</v>
      </c>
      <c r="BK50" s="120" t="e" cm="1">
        <f t="array" ref="BK50">_xlfn.IFS(AND($Q50&lt;&gt;"",U50&lt;&gt;""),ABS($Q50-U50),AND($Q50="",U50=""),"",OR($Q50&lt;&gt;"",U50&lt;&gt;""),"-")</f>
        <v>#N/A</v>
      </c>
      <c r="BL50" s="120" t="e" cm="1">
        <f t="array" ref="BL50">_xlfn.IFS(AND($Q50&lt;&gt;"",V50&lt;&gt;""),ABS($Q50-V50),AND($Q50="",V50=""),"",OR($Q50&lt;&gt;"",V50&lt;&gt;""),"-")</f>
        <v>#N/A</v>
      </c>
      <c r="BM50" s="120" t="e" cm="1">
        <f t="array" ref="BM50">_xlfn.IFS(AND($Q50&lt;&gt;"",W50&lt;&gt;""),ABS($Q50-W50),AND($Q50="",W50=""),"",OR($Q50&lt;&gt;"",W50&lt;&gt;""),"-")</f>
        <v>#N/A</v>
      </c>
      <c r="BN50" s="120" t="e" cm="1">
        <f t="array" ref="BN50">_xlfn.IFS(AND($Q50&lt;&gt;"",X50&lt;&gt;""),ABS($Q50-X50),AND($Q50="",X50=""),"",OR($Q50&lt;&gt;"",X50&lt;&gt;""),"-")</f>
        <v>#N/A</v>
      </c>
      <c r="BO50" s="120" t="e" cm="1">
        <f t="array" ref="BO50">_xlfn.IFS(AND($Q50&lt;&gt;"",Y50&lt;&gt;""),ABS($Q50-Y50),AND($Q50="",Y50=""),"",OR($Q50&lt;&gt;"",Y50&lt;&gt;""),"-")</f>
        <v>#N/A</v>
      </c>
      <c r="BP50" s="120" t="e" cm="1">
        <f t="array" ref="BP50">_xlfn.IFS(AND($Q50&lt;&gt;"",Z50&lt;&gt;""),ABS($Q50-Z50),AND($Q50="",Z50=""),"",OR($Q50&lt;&gt;"",Z50&lt;&gt;""),"-")</f>
        <v>#N/A</v>
      </c>
      <c r="BQ50" s="121" t="e" cm="1">
        <f t="array" ref="BQ50">_xlfn.IFS(AND($R50&lt;&gt;"",S50&lt;&gt;""),ABS($R50-S50),AND($R50="",S50=""),"",OR($R50&lt;&gt;"",S50&lt;&gt;""),"-")</f>
        <v>#N/A</v>
      </c>
      <c r="BR50" s="120" t="e" cm="1">
        <f t="array" ref="BR50">_xlfn.IFS(AND($R50&lt;&gt;"",T50&lt;&gt;""),ABS($R50-T50),AND($R50="",T50=""),"",OR($R50&lt;&gt;"",T50&lt;&gt;""),"-")</f>
        <v>#N/A</v>
      </c>
      <c r="BS50" s="120" t="e" cm="1">
        <f t="array" ref="BS50">_xlfn.IFS(AND($R50&lt;&gt;"",U50&lt;&gt;""),ABS($R50-U50),AND($R50="",U50=""),"",OR($R50&lt;&gt;"",U50&lt;&gt;""),"-")</f>
        <v>#N/A</v>
      </c>
      <c r="BT50" s="120" t="e" cm="1">
        <f t="array" ref="BT50">_xlfn.IFS(AND($R50&lt;&gt;"",V50&lt;&gt;""),ABS($R50-V50),AND($R50="",V50=""),"",OR($R50&lt;&gt;"",V50&lt;&gt;""),"-")</f>
        <v>#N/A</v>
      </c>
      <c r="BU50" s="120" t="e" cm="1">
        <f t="array" ref="BU50">_xlfn.IFS(AND($R50&lt;&gt;"",W50&lt;&gt;""),ABS($R50-W50),AND($R50="",W50=""),"",OR($R50&lt;&gt;"",W50&lt;&gt;""),"-")</f>
        <v>#N/A</v>
      </c>
      <c r="BV50" s="120" t="e" cm="1">
        <f t="array" ref="BV50">_xlfn.IFS(AND($R50&lt;&gt;"",X50&lt;&gt;""),ABS($R50-X50),AND($R50="",X50=""),"",OR($R50&lt;&gt;"",X50&lt;&gt;""),"-")</f>
        <v>#N/A</v>
      </c>
      <c r="BW50" s="120" t="e" cm="1">
        <f t="array" ref="BW50">_xlfn.IFS(AND($R50&lt;&gt;"",Y50&lt;&gt;""),ABS($R50-Y50),AND($R50="",Y50=""),"",OR($R50&lt;&gt;"",Y50&lt;&gt;""),"-")</f>
        <v>#N/A</v>
      </c>
      <c r="BX50" s="120" t="e" cm="1">
        <f t="array" ref="BX50">_xlfn.IFS(AND($R50&lt;&gt;"",Z50&lt;&gt;""),ABS($R50-Z50),AND($R50="",Z50=""),"",OR($R50&lt;&gt;"",Z50&lt;&gt;""),"-")</f>
        <v>#N/A</v>
      </c>
      <c r="BY50" s="121" t="e" cm="1">
        <f t="array" ref="BY50">_xlfn.IFS(AND($S50&lt;&gt;"",T50&lt;&gt;""),ABS($S50-T50),AND($S50="",T50=""),"",OR($S50&lt;&gt;"",T50&lt;&gt;""),"-")</f>
        <v>#N/A</v>
      </c>
      <c r="BZ50" s="120" t="e" cm="1">
        <f t="array" ref="BZ50">_xlfn.IFS(AND($S50&lt;&gt;"",U50&lt;&gt;""),ABS($S50-U50),AND($S50="",U50=""),"",OR($S50&lt;&gt;"",U50&lt;&gt;""),"-")</f>
        <v>#N/A</v>
      </c>
      <c r="CA50" s="120" t="e" cm="1">
        <f t="array" ref="CA50">_xlfn.IFS(AND($S50&lt;&gt;"",V50&lt;&gt;""),ABS($S50-V50),AND($S50="",V50=""),"",OR($S50&lt;&gt;"",V50&lt;&gt;""),"-")</f>
        <v>#N/A</v>
      </c>
      <c r="CB50" s="120" t="e" cm="1">
        <f t="array" ref="CB50">_xlfn.IFS(AND($S50&lt;&gt;"",W50&lt;&gt;""),ABS($S50-W50),AND($S50="",W50=""),"",OR($S50&lt;&gt;"",W50&lt;&gt;""),"-")</f>
        <v>#N/A</v>
      </c>
      <c r="CC50" s="120" t="e" cm="1">
        <f t="array" ref="CC50">_xlfn.IFS(AND($S50&lt;&gt;"",X50&lt;&gt;""),ABS($S50-X50),AND($S50="",X50=""),"",OR($S50&lt;&gt;"",X50&lt;&gt;""),"-")</f>
        <v>#N/A</v>
      </c>
      <c r="CD50" s="120" t="e" cm="1">
        <f t="array" ref="CD50">_xlfn.IFS(AND($S50&lt;&gt;"",Y50&lt;&gt;""),ABS($S50-Y50),AND($S50="",Y50=""),"",OR($S50&lt;&gt;"",Y50&lt;&gt;""),"-")</f>
        <v>#N/A</v>
      </c>
      <c r="CE50" s="120" t="e" cm="1">
        <f t="array" ref="CE50">_xlfn.IFS(AND($S50&lt;&gt;"",Z50&lt;&gt;""),ABS($S50-Z50),AND($S50="",Z50=""),"",OR($S50&lt;&gt;"",Z50&lt;&gt;""),"-")</f>
        <v>#N/A</v>
      </c>
      <c r="CF50" s="121" t="e" cm="1">
        <f t="array" ref="CF50">_xlfn.IFS(AND($T50&lt;&gt;"",U50&lt;&gt;""),ABS($T50-U50),AND($T50="",U50=""),"",OR($T50&lt;&gt;"",U50&lt;&gt;""),"-")</f>
        <v>#N/A</v>
      </c>
      <c r="CG50" s="120" t="e" cm="1">
        <f t="array" ref="CG50">_xlfn.IFS(AND($T50&lt;&gt;"",V50&lt;&gt;""),ABS($T50-V50),AND($T50="",V50=""),"",OR($T50&lt;&gt;"",V50&lt;&gt;""),"-")</f>
        <v>#N/A</v>
      </c>
      <c r="CH50" s="120" t="e" cm="1">
        <f t="array" ref="CH50">_xlfn.IFS(AND($T50&lt;&gt;"",W50&lt;&gt;""),ABS($T50-W50),AND($T50="",W50=""),"",OR($T50&lt;&gt;"",W50&lt;&gt;""),"-")</f>
        <v>#N/A</v>
      </c>
      <c r="CI50" s="120" t="e" cm="1">
        <f t="array" ref="CI50">_xlfn.IFS(AND($T50&lt;&gt;"",X50&lt;&gt;""),ABS($T50-X50),AND($T50="",X50=""),"",OR($T50&lt;&gt;"",X50&lt;&gt;""),"-")</f>
        <v>#N/A</v>
      </c>
      <c r="CJ50" s="120" t="e" cm="1">
        <f t="array" ref="CJ50">_xlfn.IFS(AND($T50&lt;&gt;"",Y50&lt;&gt;""),ABS($T50-Y50),AND($T50="",Y50=""),"",OR($T50&lt;&gt;"",Y50&lt;&gt;""),"-")</f>
        <v>#N/A</v>
      </c>
      <c r="CK50" s="120" t="e" cm="1">
        <f t="array" ref="CK50">_xlfn.IFS(AND($T50&lt;&gt;"",Z50&lt;&gt;""),ABS($T50-Z50),AND($T50="",Z50=""),"",OR($T50&lt;&gt;"",Z50&lt;&gt;""),"-")</f>
        <v>#N/A</v>
      </c>
      <c r="CL50" s="121" t="e" cm="1">
        <f t="array" ref="CL50">_xlfn.IFS(AND($U50&lt;&gt;"",V50&lt;&gt;""),ABS($U50-V50),AND($U50="",V50=""),"",OR($U50&lt;&gt;"",V50&lt;&gt;""),"-")</f>
        <v>#N/A</v>
      </c>
      <c r="CM50" s="120" t="e" cm="1">
        <f t="array" ref="CM50">_xlfn.IFS(AND($U50&lt;&gt;"",W50&lt;&gt;""),ABS($U50-W50),AND($U50="",W50=""),"",OR($U50&lt;&gt;"",W50&lt;&gt;""),"-")</f>
        <v>#N/A</v>
      </c>
      <c r="CN50" s="120" t="e" cm="1">
        <f t="array" ref="CN50">_xlfn.IFS(AND($U50&lt;&gt;"",X50&lt;&gt;""),ABS($U50-X50),AND($U50="",X50=""),"",OR($U50&lt;&gt;"",X50&lt;&gt;""),"-")</f>
        <v>#N/A</v>
      </c>
      <c r="CO50" s="120" t="e" cm="1">
        <f t="array" ref="CO50">_xlfn.IFS(AND($U50&lt;&gt;"",Y50&lt;&gt;""),ABS($U50-Y50),AND($U50="",Y50=""),"",OR($U50&lt;&gt;"",Y50&lt;&gt;""),"-")</f>
        <v>#N/A</v>
      </c>
      <c r="CP50" s="120" t="e" cm="1">
        <f t="array" ref="CP50">_xlfn.IFS(AND($U50&lt;&gt;"",Z50&lt;&gt;""),ABS($U50-Z50),AND($U50="",Z50=""),"",OR($U50&lt;&gt;"",Z50&lt;&gt;""),"-")</f>
        <v>#N/A</v>
      </c>
      <c r="CQ50" s="121" t="e" cm="1">
        <f t="array" ref="CQ50">_xlfn.IFS(AND($V50&lt;&gt;"",W50&lt;&gt;""),ABS($V50-W50),AND($V50="",W50=""),"",OR($V50&lt;&gt;"",W50&lt;&gt;""),"-")</f>
        <v>#N/A</v>
      </c>
      <c r="CR50" s="120" t="e" cm="1">
        <f t="array" ref="CR50">_xlfn.IFS(AND($V50&lt;&gt;"",X50&lt;&gt;""),ABS($V50-X50),AND($V50="",X50=""),"",OR($V50&lt;&gt;"",X50&lt;&gt;""),"-")</f>
        <v>#N/A</v>
      </c>
      <c r="CS50" s="120" t="e" cm="1">
        <f t="array" ref="CS50">_xlfn.IFS(AND($V50&lt;&gt;"",Y50&lt;&gt;""),ABS($V50-Y50),AND($V50="",Y50=""),"",OR($V50&lt;&gt;"",Y50&lt;&gt;""),"-")</f>
        <v>#N/A</v>
      </c>
      <c r="CT50" s="120" t="e" cm="1">
        <f t="array" ref="CT50">_xlfn.IFS(AND($V50&lt;&gt;"",Z50&lt;&gt;""),ABS($V50-Z50),AND($V50="",Z50=""),"",OR($V50&lt;&gt;"",Z50&lt;&gt;""),"-")</f>
        <v>#N/A</v>
      </c>
      <c r="CU50" s="121" t="e" cm="1">
        <f t="array" ref="CU50">_xlfn.IFS(AND($W50&lt;&gt;"",X50&lt;&gt;""),ABS($W50-X50),AND($W50="",X50=""),"",OR($W50&lt;&gt;"",X50&lt;&gt;""),"-")</f>
        <v>#N/A</v>
      </c>
      <c r="CV50" s="120" t="e" cm="1">
        <f t="array" ref="CV50">_xlfn.IFS(AND($W50&lt;&gt;"",Y50&lt;&gt;""),ABS($W50-Y50),AND($W50="",Y50=""),"",OR($W50&lt;&gt;"",Y50&lt;&gt;""),"-")</f>
        <v>#N/A</v>
      </c>
      <c r="CW50" s="120" t="e" cm="1">
        <f t="array" ref="CW50">_xlfn.IFS(AND($W50&lt;&gt;"",Z50&lt;&gt;""),ABS($W50-Z50),AND($W50="",Z50=""),"",OR($W50&lt;&gt;"",Z50&lt;&gt;""),"-")</f>
        <v>#N/A</v>
      </c>
      <c r="CX50" s="121" t="e" cm="1">
        <f t="array" ref="CX50">_xlfn.IFS(AND($X50&lt;&gt;"",Y50&lt;&gt;""),ABS($X50-Y50),AND($X50="",Y50=""),"",OR($X50&lt;&gt;"",Y50&lt;&gt;""),"-")</f>
        <v>#N/A</v>
      </c>
      <c r="CY50" s="120" t="e" cm="1">
        <f t="array" ref="CY50">_xlfn.IFS(AND($X50&lt;&gt;"",Z50&lt;&gt;""),ABS($X50-Z50),AND($X50="",Z50=""),"",OR($X50&lt;&gt;"",Z50&lt;&gt;""),"-")</f>
        <v>#N/A</v>
      </c>
      <c r="CZ50" s="121" t="e" cm="1">
        <f t="array" ref="CZ50">_xlfn.IFS(AND($Y50&lt;&gt;"",Z50&lt;&gt;""),ABS($Y50-Z50),AND($Y50="",Z50=""),"",OR($Y50&lt;&gt;"",Z50&lt;&gt;""),"-")</f>
        <v>#N/A</v>
      </c>
    </row>
    <row r="51" spans="1:104" x14ac:dyDescent="0.2">
      <c r="A51" s="260" t="s">
        <v>71</v>
      </c>
      <c r="B51" s="259" t="e">
        <f>VLOOKUP($A51,Merged_couplings!$B:$BU,MATCH(B$1,Merged_couplings!$B$1:$BU$1,0),FALSE)</f>
        <v>#N/A</v>
      </c>
      <c r="C51" s="258" t="e">
        <f>VLOOKUP($A51,Merged_couplings!$B:$BU,MATCH(C$1,Merged_couplings!$B$1:$BU$1,0),FALSE)</f>
        <v>#N/A</v>
      </c>
      <c r="D51" s="258" t="e">
        <f>VLOOKUP($A51,Merged_couplings!$B:$BU,MATCH(D$1,Merged_couplings!$B$1:$BU$1,0),FALSE)</f>
        <v>#N/A</v>
      </c>
      <c r="E51" s="258" t="e">
        <f>VLOOKUP($A51,Merged_couplings!$B:$BU,MATCH(E$1,Merged_couplings!$B$1:$BU$1,0),FALSE)</f>
        <v>#N/A</v>
      </c>
      <c r="F51" s="258" t="e">
        <f>VLOOKUP($A51,Merged_couplings!$B:$BU,MATCH(F$1,Merged_couplings!$B$1:$BU$1,0),FALSE)</f>
        <v>#N/A</v>
      </c>
      <c r="G51" s="258" t="e">
        <f>VLOOKUP($A51,Merged_couplings!$B:$BU,MATCH(G$1,Merged_couplings!$B$1:$BU$1,0),FALSE)</f>
        <v>#N/A</v>
      </c>
      <c r="H51" s="258" t="e">
        <f>VLOOKUP($A51,Merged_couplings!$B:$BU,MATCH(H$1,Merged_couplings!$B$1:$BU$1,0),FALSE)</f>
        <v>#N/A</v>
      </c>
      <c r="I51" s="258" t="e">
        <f>VLOOKUP($A51,Merged_couplings!$B:$BU,MATCH(I$1,Merged_couplings!$B$1:$BU$1,0),FALSE)</f>
        <v>#N/A</v>
      </c>
      <c r="J51" s="258" t="e">
        <f>VLOOKUP($A51,Merged_couplings!$B:$BU,MATCH(J$1,Merged_couplings!$B$1:$BU$1,0),FALSE)</f>
        <v>#N/A</v>
      </c>
      <c r="K51" s="258" t="e">
        <f>VLOOKUP($A51,Merged_couplings!$B:$BU,MATCH(K$1,Merged_couplings!$B$1:$BU$1,0),FALSE)</f>
        <v>#N/A</v>
      </c>
      <c r="L51" s="258" t="e">
        <f>VLOOKUP($A51,Merged_couplings!$B:$BU,MATCH(L$1,Merged_couplings!$B$1:$BU$1,0),FALSE)</f>
        <v>#N/A</v>
      </c>
      <c r="M51" s="258" t="e">
        <f>VLOOKUP($A51,Merged_couplings!$B:$BU,MATCH(M$1,Merged_couplings!$B$1:$BU$1,0),FALSE)</f>
        <v>#N/A</v>
      </c>
      <c r="N51" s="121" t="e">
        <f>IF(OR(B51="BIG",B51="BI-",B51="B-G"),VLOOKUP($A51,Merged_couplings!$B:$BU,MATCH(N$1,Merged_couplings!$B$1:$BU$1,0),FALSE),"")</f>
        <v>#N/A</v>
      </c>
      <c r="P51" s="120" t="e">
        <f>IF(OR(C51="BIG",C51="BI-",C51="B-G"),VLOOKUP($A51,Merged_couplings!$B:$BU,MATCH(P$1,Merged_couplings!$B$1:$BU$1,0),FALSE),"")</f>
        <v>#N/A</v>
      </c>
      <c r="Q51" s="120" t="e">
        <f>IF(OR(D51="BIG",D51="BI-",D51="B-G"),VLOOKUP($A51,Merged_couplings!$B:$BU,MATCH(Q$1,Merged_couplings!$B$1:$BU$1,0),FALSE),"")</f>
        <v>#N/A</v>
      </c>
      <c r="R51" s="120" t="e">
        <f>IF(OR(E51="BIG",E51="BI-",E51="B-G"),VLOOKUP($A51,Merged_couplings!$B:$BU,MATCH(R$1,Merged_couplings!$B$1:$BU$1,0),FALSE),"")</f>
        <v>#N/A</v>
      </c>
      <c r="S51" s="120" t="e">
        <f>IF(OR(F51="BIG",F51="BI-",F51="B-G"),VLOOKUP($A51,Merged_couplings!$B:$BU,MATCH(S$1,Merged_couplings!$B$1:$BU$1,0),FALSE),"")</f>
        <v>#N/A</v>
      </c>
      <c r="T51" s="120" t="e">
        <f>IF(OR(G51="BIG",G51="BI-",G51="B-G"),VLOOKUP($A51,Merged_couplings!$B:$BU,MATCH(T$1,Merged_couplings!$B$1:$BU$1,0),FALSE),"")</f>
        <v>#N/A</v>
      </c>
      <c r="U51" s="120" t="e">
        <f>IF(OR(H51="BIG",H51="BI-",H51="B-G"),VLOOKUP($A51,Merged_couplings!$B:$BU,MATCH(U$1,Merged_couplings!$B$1:$BU$1,0),FALSE),"")</f>
        <v>#N/A</v>
      </c>
      <c r="V51" s="120" t="e">
        <f>IF(OR(I51="BIG",I51="BI-",I51="B-G"),VLOOKUP($A51,Merged_couplings!$B:$BU,MATCH(V$1,Merged_couplings!$B$1:$BU$1,0),FALSE),"")</f>
        <v>#N/A</v>
      </c>
      <c r="W51" s="120" t="e">
        <f>IF(OR(J51="BIG",J51="BI-",J51="B-G"),VLOOKUP($A51,Merged_couplings!$B:$BU,MATCH(W$1,Merged_couplings!$B$1:$BU$1,0),FALSE),"")</f>
        <v>#N/A</v>
      </c>
      <c r="X51" s="120" t="e">
        <f>IF(OR(K51="BIG",K51="BI-",K51="B-G"),VLOOKUP($A51,Merged_couplings!$B:$BU,MATCH(X$1,Merged_couplings!$B$1:$BU$1,0),FALSE),"")</f>
        <v>#N/A</v>
      </c>
      <c r="Y51" s="120" t="e">
        <f>IF(OR(L51="BIG",L51="BI-",L51="B-G"),VLOOKUP($A51,Merged_couplings!$B:$BU,MATCH(Y$1,Merged_couplings!$B$1:$BU$1,0),FALSE),"")</f>
        <v>#N/A</v>
      </c>
      <c r="Z51" s="120" t="e">
        <f>IF(OR(M51="BIG",M51="BI-",M51="B-G"),VLOOKUP($A51,Merged_couplings!$B:$BU,MATCH(Z$1,Merged_couplings!$B$1:$BU$1,0),FALSE),"")</f>
        <v>#N/A</v>
      </c>
      <c r="AA51" s="123"/>
      <c r="AB51" s="340" t="e" cm="1">
        <f t="array" ref="AB51">_xlfn.IFS(AND($N51&lt;&gt;"",P51&lt;&gt;""),ABS($N51-P51),AND($N51="",P51=""),"",OR($N51&lt;&gt;"",P51&lt;&gt;""),"-")</f>
        <v>#N/A</v>
      </c>
      <c r="AC51" s="122" t="e" cm="1">
        <f t="array" ref="AC51">_xlfn.IFS(AND($N51&lt;&gt;"",Q51&lt;&gt;""),ABS($N51-Q51),AND($N51="",Q51=""),"",OR($N51&lt;&gt;"",Q51&lt;&gt;""),"-")</f>
        <v>#N/A</v>
      </c>
      <c r="AD51" s="122" t="e" cm="1">
        <f t="array" ref="AD51">_xlfn.IFS(AND($N51&lt;&gt;"",R51&lt;&gt;""),ABS($N51-R51),AND($N51="",R51=""),"",OR($N51&lt;&gt;"",R51&lt;&gt;""),"-")</f>
        <v>#N/A</v>
      </c>
      <c r="AE51" s="122" t="e" cm="1">
        <f t="array" ref="AE51">_xlfn.IFS(AND($N51&lt;&gt;"",S51&lt;&gt;""),ABS($N51-S51),AND($N51="",S51=""),"",OR($N51&lt;&gt;"",S51&lt;&gt;""),"-")</f>
        <v>#N/A</v>
      </c>
      <c r="AF51" s="122" t="e" cm="1">
        <f t="array" ref="AF51">_xlfn.IFS(AND($N51&lt;&gt;"",T51&lt;&gt;""),ABS($N51-T51),AND($N51="",T51=""),"",OR($N51&lt;&gt;"",T51&lt;&gt;""),"-")</f>
        <v>#N/A</v>
      </c>
      <c r="AG51" s="122" t="e" cm="1">
        <f t="array" ref="AG51">_xlfn.IFS(AND($N51&lt;&gt;"",U51&lt;&gt;""),ABS($N51-U51),AND($N51="",U51=""),"",OR($N51&lt;&gt;"",U51&lt;&gt;""),"-")</f>
        <v>#N/A</v>
      </c>
      <c r="AH51" s="122" t="e" cm="1">
        <f t="array" ref="AH51">_xlfn.IFS(AND($N51&lt;&gt;"",V51&lt;&gt;""),ABS($N51-V51),AND($N51="",V51=""),"",OR($N51&lt;&gt;"",V51&lt;&gt;""),"-")</f>
        <v>#N/A</v>
      </c>
      <c r="AI51" s="122" t="e" cm="1">
        <f t="array" ref="AI51">_xlfn.IFS(AND($N51&lt;&gt;"",W51&lt;&gt;""),ABS($N51-W51),AND($N51="",W51=""),"",OR($N51&lt;&gt;"",W51&lt;&gt;""),"-")</f>
        <v>#N/A</v>
      </c>
      <c r="AJ51" s="122" t="e" cm="1">
        <f t="array" ref="AJ51">_xlfn.IFS(AND($N51&lt;&gt;"",X51&lt;&gt;""),ABS($N51-X51),AND($N51="",X51=""),"",OR($N51&lt;&gt;"",X51&lt;&gt;""),"-")</f>
        <v>#N/A</v>
      </c>
      <c r="AK51" s="122" t="e" cm="1">
        <f t="array" ref="AK51">_xlfn.IFS(AND($N51&lt;&gt;"",Y51&lt;&gt;""),ABS($N51-Y51),AND($N51="",Y51=""),"",OR($N51&lt;&gt;"",Y51&lt;&gt;""),"-")</f>
        <v>#N/A</v>
      </c>
      <c r="AL51" s="122" t="e" cm="1">
        <f t="array" ref="AL51">_xlfn.IFS(AND($N51&lt;&gt;"",Z51&lt;&gt;""),ABS($N51-Z51),AND($N51="",Z51=""),"",OR($N51&lt;&gt;"",Z51&lt;&gt;""),"-")</f>
        <v>#N/A</v>
      </c>
      <c r="AM51" s="340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1" t="e" cm="1">
        <f t="array" ref="AX51">_xlfn.IFS(AND($P51&lt;&gt;"",Q51&lt;&gt;""),ABS($P51-Q51),AND($P51="",Q51=""),"",OR($P51&lt;&gt;"",Q51&lt;&gt;""),"-")</f>
        <v>#N/A</v>
      </c>
      <c r="AY51" s="120" t="e" cm="1">
        <f t="array" ref="AY51">_xlfn.IFS(AND($P51&lt;&gt;"",R51&lt;&gt;""),ABS($P51-R51),AND($P51="",R51=""),"",OR($P51&lt;&gt;"",R51&lt;&gt;""),"-")</f>
        <v>#N/A</v>
      </c>
      <c r="AZ51" s="120" t="e" cm="1">
        <f t="array" ref="AZ51">_xlfn.IFS(AND($P51&lt;&gt;"",S51&lt;&gt;""),ABS($P51-S51),AND($P51="",S51=""),"",OR($P51&lt;&gt;"",S51&lt;&gt;""),"-")</f>
        <v>#N/A</v>
      </c>
      <c r="BA51" s="120" t="e" cm="1">
        <f t="array" ref="BA51">_xlfn.IFS(AND($P51&lt;&gt;"",T51&lt;&gt;""),ABS($P51-T51),AND($P51="",T51=""),"",OR($P51&lt;&gt;"",T51&lt;&gt;""),"-")</f>
        <v>#N/A</v>
      </c>
      <c r="BB51" s="120" t="e" cm="1">
        <f t="array" ref="BB51">_xlfn.IFS(AND($P51&lt;&gt;"",U51&lt;&gt;""),ABS($P51-U51),AND($P51="",U51=""),"",OR($P51&lt;&gt;"",U51&lt;&gt;""),"-")</f>
        <v>#N/A</v>
      </c>
      <c r="BC51" s="120" t="e" cm="1">
        <f t="array" ref="BC51">_xlfn.IFS(AND($P51&lt;&gt;"",V51&lt;&gt;""),ABS($P51-V51),AND($P51="",V51=""),"",OR($P51&lt;&gt;"",V51&lt;&gt;""),"-")</f>
        <v>#N/A</v>
      </c>
      <c r="BD51" s="120" t="e" cm="1">
        <f t="array" ref="BD51">_xlfn.IFS(AND($P51&lt;&gt;"",W51&lt;&gt;""),ABS($P51-W51),AND($P51="",W51=""),"",OR($P51&lt;&gt;"",W51&lt;&gt;""),"-")</f>
        <v>#N/A</v>
      </c>
      <c r="BE51" s="120" t="e" cm="1">
        <f t="array" ref="BE51">_xlfn.IFS(AND($P51&lt;&gt;"",X51&lt;&gt;""),ABS($P51-X51),AND($P51="",X51=""),"",OR($P51&lt;&gt;"",X51&lt;&gt;""),"-")</f>
        <v>#N/A</v>
      </c>
      <c r="BF51" s="120" t="e" cm="1">
        <f t="array" ref="BF51">_xlfn.IFS(AND($P51&lt;&gt;"",Y51&lt;&gt;""),ABS($P51-Y51),AND($P51="",Y51=""),"",OR($P51&lt;&gt;"",Y51&lt;&gt;""),"-")</f>
        <v>#N/A</v>
      </c>
      <c r="BG51" s="120" t="e" cm="1">
        <f t="array" ref="BG51">_xlfn.IFS(AND($P51&lt;&gt;"",Z51&lt;&gt;""),ABS($P51-Z51),AND($P51="",Z51=""),"",OR($P51&lt;&gt;"",Z51&lt;&gt;""),"-")</f>
        <v>#N/A</v>
      </c>
      <c r="BH51" s="121" t="e" cm="1">
        <f t="array" ref="BH51">_xlfn.IFS(AND($Q51&lt;&gt;"",R51&lt;&gt;""),ABS($Q51-R51),AND($Q51="",R51=""),"",OR($Q51&lt;&gt;"",R51&lt;&gt;""),"-")</f>
        <v>#N/A</v>
      </c>
      <c r="BI51" s="120" t="e" cm="1">
        <f t="array" ref="BI51">_xlfn.IFS(AND($Q51&lt;&gt;"",S51&lt;&gt;""),ABS($Q51-S51),AND($Q51="",S51=""),"",OR($Q51&lt;&gt;"",S51&lt;&gt;""),"-")</f>
        <v>#N/A</v>
      </c>
      <c r="BJ51" s="120" t="e" cm="1">
        <f t="array" ref="BJ51">_xlfn.IFS(AND($Q51&lt;&gt;"",T51&lt;&gt;""),ABS($Q51-T51),AND($Q51="",T51=""),"",OR($Q51&lt;&gt;"",T51&lt;&gt;""),"-")</f>
        <v>#N/A</v>
      </c>
      <c r="BK51" s="120" t="e" cm="1">
        <f t="array" ref="BK51">_xlfn.IFS(AND($Q51&lt;&gt;"",U51&lt;&gt;""),ABS($Q51-U51),AND($Q51="",U51=""),"",OR($Q51&lt;&gt;"",U51&lt;&gt;""),"-")</f>
        <v>#N/A</v>
      </c>
      <c r="BL51" s="120" t="e" cm="1">
        <f t="array" ref="BL51">_xlfn.IFS(AND($Q51&lt;&gt;"",V51&lt;&gt;""),ABS($Q51-V51),AND($Q51="",V51=""),"",OR($Q51&lt;&gt;"",V51&lt;&gt;""),"-")</f>
        <v>#N/A</v>
      </c>
      <c r="BM51" s="120" t="e" cm="1">
        <f t="array" ref="BM51">_xlfn.IFS(AND($Q51&lt;&gt;"",W51&lt;&gt;""),ABS($Q51-W51),AND($Q51="",W51=""),"",OR($Q51&lt;&gt;"",W51&lt;&gt;""),"-")</f>
        <v>#N/A</v>
      </c>
      <c r="BN51" s="120" t="e" cm="1">
        <f t="array" ref="BN51">_xlfn.IFS(AND($Q51&lt;&gt;"",X51&lt;&gt;""),ABS($Q51-X51),AND($Q51="",X51=""),"",OR($Q51&lt;&gt;"",X51&lt;&gt;""),"-")</f>
        <v>#N/A</v>
      </c>
      <c r="BO51" s="120" t="e" cm="1">
        <f t="array" ref="BO51">_xlfn.IFS(AND($Q51&lt;&gt;"",Y51&lt;&gt;""),ABS($Q51-Y51),AND($Q51="",Y51=""),"",OR($Q51&lt;&gt;"",Y51&lt;&gt;""),"-")</f>
        <v>#N/A</v>
      </c>
      <c r="BP51" s="120" t="e" cm="1">
        <f t="array" ref="BP51">_xlfn.IFS(AND($Q51&lt;&gt;"",Z51&lt;&gt;""),ABS($Q51-Z51),AND($Q51="",Z51=""),"",OR($Q51&lt;&gt;"",Z51&lt;&gt;""),"-")</f>
        <v>#N/A</v>
      </c>
      <c r="BQ51" s="121" t="e" cm="1">
        <f t="array" ref="BQ51">_xlfn.IFS(AND($R51&lt;&gt;"",S51&lt;&gt;""),ABS($R51-S51),AND($R51="",S51=""),"",OR($R51&lt;&gt;"",S51&lt;&gt;""),"-")</f>
        <v>#N/A</v>
      </c>
      <c r="BR51" s="120" t="e" cm="1">
        <f t="array" ref="BR51">_xlfn.IFS(AND($R51&lt;&gt;"",T51&lt;&gt;""),ABS($R51-T51),AND($R51="",T51=""),"",OR($R51&lt;&gt;"",T51&lt;&gt;""),"-")</f>
        <v>#N/A</v>
      </c>
      <c r="BS51" s="120" t="e" cm="1">
        <f t="array" ref="BS51">_xlfn.IFS(AND($R51&lt;&gt;"",U51&lt;&gt;""),ABS($R51-U51),AND($R51="",U51=""),"",OR($R51&lt;&gt;"",U51&lt;&gt;""),"-")</f>
        <v>#N/A</v>
      </c>
      <c r="BT51" s="120" t="e" cm="1">
        <f t="array" ref="BT51">_xlfn.IFS(AND($R51&lt;&gt;"",V51&lt;&gt;""),ABS($R51-V51),AND($R51="",V51=""),"",OR($R51&lt;&gt;"",V51&lt;&gt;""),"-")</f>
        <v>#N/A</v>
      </c>
      <c r="BU51" s="120" t="e" cm="1">
        <f t="array" ref="BU51">_xlfn.IFS(AND($R51&lt;&gt;"",W51&lt;&gt;""),ABS($R51-W51),AND($R51="",W51=""),"",OR($R51&lt;&gt;"",W51&lt;&gt;""),"-")</f>
        <v>#N/A</v>
      </c>
      <c r="BV51" s="120" t="e" cm="1">
        <f t="array" ref="BV51">_xlfn.IFS(AND($R51&lt;&gt;"",X51&lt;&gt;""),ABS($R51-X51),AND($R51="",X51=""),"",OR($R51&lt;&gt;"",X51&lt;&gt;""),"-")</f>
        <v>#N/A</v>
      </c>
      <c r="BW51" s="120" t="e" cm="1">
        <f t="array" ref="BW51">_xlfn.IFS(AND($R51&lt;&gt;"",Y51&lt;&gt;""),ABS($R51-Y51),AND($R51="",Y51=""),"",OR($R51&lt;&gt;"",Y51&lt;&gt;""),"-")</f>
        <v>#N/A</v>
      </c>
      <c r="BX51" s="120" t="e" cm="1">
        <f t="array" ref="BX51">_xlfn.IFS(AND($R51&lt;&gt;"",Z51&lt;&gt;""),ABS($R51-Z51),AND($R51="",Z51=""),"",OR($R51&lt;&gt;"",Z51&lt;&gt;""),"-")</f>
        <v>#N/A</v>
      </c>
      <c r="BY51" s="121" t="e" cm="1">
        <f t="array" ref="BY51">_xlfn.IFS(AND($S51&lt;&gt;"",T51&lt;&gt;""),ABS($S51-T51),AND($S51="",T51=""),"",OR($S51&lt;&gt;"",T51&lt;&gt;""),"-")</f>
        <v>#N/A</v>
      </c>
      <c r="BZ51" s="120" t="e" cm="1">
        <f t="array" ref="BZ51">_xlfn.IFS(AND($S51&lt;&gt;"",U51&lt;&gt;""),ABS($S51-U51),AND($S51="",U51=""),"",OR($S51&lt;&gt;"",U51&lt;&gt;""),"-")</f>
        <v>#N/A</v>
      </c>
      <c r="CA51" s="120" t="e" cm="1">
        <f t="array" ref="CA51">_xlfn.IFS(AND($S51&lt;&gt;"",V51&lt;&gt;""),ABS($S51-V51),AND($S51="",V51=""),"",OR($S51&lt;&gt;"",V51&lt;&gt;""),"-")</f>
        <v>#N/A</v>
      </c>
      <c r="CB51" s="120" t="e" cm="1">
        <f t="array" ref="CB51">_xlfn.IFS(AND($S51&lt;&gt;"",W51&lt;&gt;""),ABS($S51-W51),AND($S51="",W51=""),"",OR($S51&lt;&gt;"",W51&lt;&gt;""),"-")</f>
        <v>#N/A</v>
      </c>
      <c r="CC51" s="120" t="e" cm="1">
        <f t="array" ref="CC51">_xlfn.IFS(AND($S51&lt;&gt;"",X51&lt;&gt;""),ABS($S51-X51),AND($S51="",X51=""),"",OR($S51&lt;&gt;"",X51&lt;&gt;""),"-")</f>
        <v>#N/A</v>
      </c>
      <c r="CD51" s="120" t="e" cm="1">
        <f t="array" ref="CD51">_xlfn.IFS(AND($S51&lt;&gt;"",Y51&lt;&gt;""),ABS($S51-Y51),AND($S51="",Y51=""),"",OR($S51&lt;&gt;"",Y51&lt;&gt;""),"-")</f>
        <v>#N/A</v>
      </c>
      <c r="CE51" s="120" t="e" cm="1">
        <f t="array" ref="CE51">_xlfn.IFS(AND($S51&lt;&gt;"",Z51&lt;&gt;""),ABS($S51-Z51),AND($S51="",Z51=""),"",OR($S51&lt;&gt;"",Z51&lt;&gt;""),"-")</f>
        <v>#N/A</v>
      </c>
      <c r="CF51" s="121" t="e" cm="1">
        <f t="array" ref="CF51">_xlfn.IFS(AND($T51&lt;&gt;"",U51&lt;&gt;""),ABS($T51-U51),AND($T51="",U51=""),"",OR($T51&lt;&gt;"",U51&lt;&gt;""),"-")</f>
        <v>#N/A</v>
      </c>
      <c r="CG51" s="120" t="e" cm="1">
        <f t="array" ref="CG51">_xlfn.IFS(AND($T51&lt;&gt;"",V51&lt;&gt;""),ABS($T51-V51),AND($T51="",V51=""),"",OR($T51&lt;&gt;"",V51&lt;&gt;""),"-")</f>
        <v>#N/A</v>
      </c>
      <c r="CH51" s="120" t="e" cm="1">
        <f t="array" ref="CH51">_xlfn.IFS(AND($T51&lt;&gt;"",W51&lt;&gt;""),ABS($T51-W51),AND($T51="",W51=""),"",OR($T51&lt;&gt;"",W51&lt;&gt;""),"-")</f>
        <v>#N/A</v>
      </c>
      <c r="CI51" s="120" t="e" cm="1">
        <f t="array" ref="CI51">_xlfn.IFS(AND($T51&lt;&gt;"",X51&lt;&gt;""),ABS($T51-X51),AND($T51="",X51=""),"",OR($T51&lt;&gt;"",X51&lt;&gt;""),"-")</f>
        <v>#N/A</v>
      </c>
      <c r="CJ51" s="120" t="e" cm="1">
        <f t="array" ref="CJ51">_xlfn.IFS(AND($T51&lt;&gt;"",Y51&lt;&gt;""),ABS($T51-Y51),AND($T51="",Y51=""),"",OR($T51&lt;&gt;"",Y51&lt;&gt;""),"-")</f>
        <v>#N/A</v>
      </c>
      <c r="CK51" s="120" t="e" cm="1">
        <f t="array" ref="CK51">_xlfn.IFS(AND($T51&lt;&gt;"",Z51&lt;&gt;""),ABS($T51-Z51),AND($T51="",Z51=""),"",OR($T51&lt;&gt;"",Z51&lt;&gt;""),"-")</f>
        <v>#N/A</v>
      </c>
      <c r="CL51" s="121" t="e" cm="1">
        <f t="array" ref="CL51">_xlfn.IFS(AND($U51&lt;&gt;"",V51&lt;&gt;""),ABS($U51-V51),AND($U51="",V51=""),"",OR($U51&lt;&gt;"",V51&lt;&gt;""),"-")</f>
        <v>#N/A</v>
      </c>
      <c r="CM51" s="120" t="e" cm="1">
        <f t="array" ref="CM51">_xlfn.IFS(AND($U51&lt;&gt;"",W51&lt;&gt;""),ABS($U51-W51),AND($U51="",W51=""),"",OR($U51&lt;&gt;"",W51&lt;&gt;""),"-")</f>
        <v>#N/A</v>
      </c>
      <c r="CN51" s="120" t="e" cm="1">
        <f t="array" ref="CN51">_xlfn.IFS(AND($U51&lt;&gt;"",X51&lt;&gt;""),ABS($U51-X51),AND($U51="",X51=""),"",OR($U51&lt;&gt;"",X51&lt;&gt;""),"-")</f>
        <v>#N/A</v>
      </c>
      <c r="CO51" s="120" t="e" cm="1">
        <f t="array" ref="CO51">_xlfn.IFS(AND($U51&lt;&gt;"",Y51&lt;&gt;""),ABS($U51-Y51),AND($U51="",Y51=""),"",OR($U51&lt;&gt;"",Y51&lt;&gt;""),"-")</f>
        <v>#N/A</v>
      </c>
      <c r="CP51" s="120" t="e" cm="1">
        <f t="array" ref="CP51">_xlfn.IFS(AND($U51&lt;&gt;"",Z51&lt;&gt;""),ABS($U51-Z51),AND($U51="",Z51=""),"",OR($U51&lt;&gt;"",Z51&lt;&gt;""),"-")</f>
        <v>#N/A</v>
      </c>
      <c r="CQ51" s="121" t="e" cm="1">
        <f t="array" ref="CQ51">_xlfn.IFS(AND($V51&lt;&gt;"",W51&lt;&gt;""),ABS($V51-W51),AND($V51="",W51=""),"",OR($V51&lt;&gt;"",W51&lt;&gt;""),"-")</f>
        <v>#N/A</v>
      </c>
      <c r="CR51" s="120" t="e" cm="1">
        <f t="array" ref="CR51">_xlfn.IFS(AND($V51&lt;&gt;"",X51&lt;&gt;""),ABS($V51-X51),AND($V51="",X51=""),"",OR($V51&lt;&gt;"",X51&lt;&gt;""),"-")</f>
        <v>#N/A</v>
      </c>
      <c r="CS51" s="120" t="e" cm="1">
        <f t="array" ref="CS51">_xlfn.IFS(AND($V51&lt;&gt;"",Y51&lt;&gt;""),ABS($V51-Y51),AND($V51="",Y51=""),"",OR($V51&lt;&gt;"",Y51&lt;&gt;""),"-")</f>
        <v>#N/A</v>
      </c>
      <c r="CT51" s="120" t="e" cm="1">
        <f t="array" ref="CT51">_xlfn.IFS(AND($V51&lt;&gt;"",Z51&lt;&gt;""),ABS($V51-Z51),AND($V51="",Z51=""),"",OR($V51&lt;&gt;"",Z51&lt;&gt;""),"-")</f>
        <v>#N/A</v>
      </c>
      <c r="CU51" s="121" t="e" cm="1">
        <f t="array" ref="CU51">_xlfn.IFS(AND($W51&lt;&gt;"",X51&lt;&gt;""),ABS($W51-X51),AND($W51="",X51=""),"",OR($W51&lt;&gt;"",X51&lt;&gt;""),"-")</f>
        <v>#N/A</v>
      </c>
      <c r="CV51" s="120" t="e" cm="1">
        <f t="array" ref="CV51">_xlfn.IFS(AND($W51&lt;&gt;"",Y51&lt;&gt;""),ABS($W51-Y51),AND($W51="",Y51=""),"",OR($W51&lt;&gt;"",Y51&lt;&gt;""),"-")</f>
        <v>#N/A</v>
      </c>
      <c r="CW51" s="120" t="e" cm="1">
        <f t="array" ref="CW51">_xlfn.IFS(AND($W51&lt;&gt;"",Z51&lt;&gt;""),ABS($W51-Z51),AND($W51="",Z51=""),"",OR($W51&lt;&gt;"",Z51&lt;&gt;""),"-")</f>
        <v>#N/A</v>
      </c>
      <c r="CX51" s="121" t="e" cm="1">
        <f t="array" ref="CX51">_xlfn.IFS(AND($X51&lt;&gt;"",Y51&lt;&gt;""),ABS($X51-Y51),AND($X51="",Y51=""),"",OR($X51&lt;&gt;"",Y51&lt;&gt;""),"-")</f>
        <v>#N/A</v>
      </c>
      <c r="CY51" s="120" t="e" cm="1">
        <f t="array" ref="CY51">_xlfn.IFS(AND($X51&lt;&gt;"",Z51&lt;&gt;""),ABS($X51-Z51),AND($X51="",Z51=""),"",OR($X51&lt;&gt;"",Z51&lt;&gt;""),"-")</f>
        <v>#N/A</v>
      </c>
      <c r="CZ51" s="121" t="e" cm="1">
        <f t="array" ref="CZ51">_xlfn.IFS(AND($Y51&lt;&gt;"",Z51&lt;&gt;""),ABS($Y51-Z51),AND($Y51="",Z51=""),"",OR($Y51&lt;&gt;"",Z51&lt;&gt;""),"-")</f>
        <v>#N/A</v>
      </c>
    </row>
    <row r="52" spans="1:104" x14ac:dyDescent="0.2">
      <c r="A52" s="260" t="s">
        <v>2</v>
      </c>
      <c r="B52" s="259" t="e">
        <f>VLOOKUP($A52,Merged_couplings!$B:$BU,MATCH(B$1,Merged_couplings!$B$1:$BU$1,0),FALSE)</f>
        <v>#N/A</v>
      </c>
      <c r="C52" s="258" t="e">
        <f>VLOOKUP($A52,Merged_couplings!$B:$BU,MATCH(C$1,Merged_couplings!$B$1:$BU$1,0),FALSE)</f>
        <v>#N/A</v>
      </c>
      <c r="D52" s="258" t="e">
        <f>VLOOKUP($A52,Merged_couplings!$B:$BU,MATCH(D$1,Merged_couplings!$B$1:$BU$1,0),FALSE)</f>
        <v>#N/A</v>
      </c>
      <c r="E52" s="258" t="e">
        <f>VLOOKUP($A52,Merged_couplings!$B:$BU,MATCH(E$1,Merged_couplings!$B$1:$BU$1,0),FALSE)</f>
        <v>#N/A</v>
      </c>
      <c r="F52" s="258" t="e">
        <f>VLOOKUP($A52,Merged_couplings!$B:$BU,MATCH(F$1,Merged_couplings!$B$1:$BU$1,0),FALSE)</f>
        <v>#N/A</v>
      </c>
      <c r="G52" s="258" t="e">
        <f>VLOOKUP($A52,Merged_couplings!$B:$BU,MATCH(G$1,Merged_couplings!$B$1:$BU$1,0),FALSE)</f>
        <v>#N/A</v>
      </c>
      <c r="H52" s="258" t="e">
        <f>VLOOKUP($A52,Merged_couplings!$B:$BU,MATCH(H$1,Merged_couplings!$B$1:$BU$1,0),FALSE)</f>
        <v>#N/A</v>
      </c>
      <c r="I52" s="258" t="e">
        <f>VLOOKUP($A52,Merged_couplings!$B:$BU,MATCH(I$1,Merged_couplings!$B$1:$BU$1,0),FALSE)</f>
        <v>#N/A</v>
      </c>
      <c r="J52" s="258" t="e">
        <f>VLOOKUP($A52,Merged_couplings!$B:$BU,MATCH(J$1,Merged_couplings!$B$1:$BU$1,0),FALSE)</f>
        <v>#N/A</v>
      </c>
      <c r="K52" s="258" t="e">
        <f>VLOOKUP($A52,Merged_couplings!$B:$BU,MATCH(K$1,Merged_couplings!$B$1:$BU$1,0),FALSE)</f>
        <v>#N/A</v>
      </c>
      <c r="L52" s="258" t="e">
        <f>VLOOKUP($A52,Merged_couplings!$B:$BU,MATCH(L$1,Merged_couplings!$B$1:$BU$1,0),FALSE)</f>
        <v>#N/A</v>
      </c>
      <c r="M52" s="258" t="e">
        <f>VLOOKUP($A52,Merged_couplings!$B:$BU,MATCH(M$1,Merged_couplings!$B$1:$BU$1,0),FALSE)</f>
        <v>#N/A</v>
      </c>
      <c r="N52" s="121" t="e">
        <f>IF(OR(B52="BIG",B52="BI-",B52="B-G"),VLOOKUP($A52,Merged_couplings!$B:$BU,MATCH(N$1,Merged_couplings!$B$1:$BU$1,0),FALSE),"")</f>
        <v>#N/A</v>
      </c>
      <c r="P52" s="120" t="e">
        <f>IF(OR(C52="BIG",C52="BI-",C52="B-G"),VLOOKUP($A52,Merged_couplings!$B:$BU,MATCH(P$1,Merged_couplings!$B$1:$BU$1,0),FALSE),"")</f>
        <v>#N/A</v>
      </c>
      <c r="Q52" s="120" t="e">
        <f>IF(OR(D52="BIG",D52="BI-",D52="B-G"),VLOOKUP($A52,Merged_couplings!$B:$BU,MATCH(Q$1,Merged_couplings!$B$1:$BU$1,0),FALSE),"")</f>
        <v>#N/A</v>
      </c>
      <c r="R52" s="120" t="e">
        <f>IF(OR(E52="BIG",E52="BI-",E52="B-G"),VLOOKUP($A52,Merged_couplings!$B:$BU,MATCH(R$1,Merged_couplings!$B$1:$BU$1,0),FALSE),"")</f>
        <v>#N/A</v>
      </c>
      <c r="S52" s="120" t="e">
        <f>IF(OR(F52="BIG",F52="BI-",F52="B-G"),VLOOKUP($A52,Merged_couplings!$B:$BU,MATCH(S$1,Merged_couplings!$B$1:$BU$1,0),FALSE),"")</f>
        <v>#N/A</v>
      </c>
      <c r="T52" s="120" t="e">
        <f>IF(OR(G52="BIG",G52="BI-",G52="B-G"),VLOOKUP($A52,Merged_couplings!$B:$BU,MATCH(T$1,Merged_couplings!$B$1:$BU$1,0),FALSE),"")</f>
        <v>#N/A</v>
      </c>
      <c r="U52" s="120" t="e">
        <f>IF(OR(H52="BIG",H52="BI-",H52="B-G"),VLOOKUP($A52,Merged_couplings!$B:$BU,MATCH(U$1,Merged_couplings!$B$1:$BU$1,0),FALSE),"")</f>
        <v>#N/A</v>
      </c>
      <c r="V52" s="120" t="e">
        <f>IF(OR(I52="BIG",I52="BI-",I52="B-G"),VLOOKUP($A52,Merged_couplings!$B:$BU,MATCH(V$1,Merged_couplings!$B$1:$BU$1,0),FALSE),"")</f>
        <v>#N/A</v>
      </c>
      <c r="W52" s="120" t="e">
        <f>IF(OR(J52="BIG",J52="BI-",J52="B-G"),VLOOKUP($A52,Merged_couplings!$B:$BU,MATCH(W$1,Merged_couplings!$B$1:$BU$1,0),FALSE),"")</f>
        <v>#N/A</v>
      </c>
      <c r="X52" s="120" t="e">
        <f>IF(OR(K52="BIG",K52="BI-",K52="B-G"),VLOOKUP($A52,Merged_couplings!$B:$BU,MATCH(X$1,Merged_couplings!$B$1:$BU$1,0),FALSE),"")</f>
        <v>#N/A</v>
      </c>
      <c r="Y52" s="120" t="e">
        <f>IF(OR(L52="BIG",L52="BI-",L52="B-G"),VLOOKUP($A52,Merged_couplings!$B:$BU,MATCH(Y$1,Merged_couplings!$B$1:$BU$1,0),FALSE),"")</f>
        <v>#N/A</v>
      </c>
      <c r="Z52" s="120" t="e">
        <f>IF(OR(M52="BIG",M52="BI-",M52="B-G"),VLOOKUP($A52,Merged_couplings!$B:$BU,MATCH(Z$1,Merged_couplings!$B$1:$BU$1,0),FALSE),"")</f>
        <v>#N/A</v>
      </c>
      <c r="AA52" s="123"/>
      <c r="AB52" s="340" t="e" cm="1">
        <f t="array" ref="AB52">_xlfn.IFS(AND($N52&lt;&gt;"",P52&lt;&gt;""),ABS($N52-P52),AND($N52="",P52=""),"",OR($N52&lt;&gt;"",P52&lt;&gt;""),"-")</f>
        <v>#N/A</v>
      </c>
      <c r="AC52" s="122" t="e" cm="1">
        <f t="array" ref="AC52">_xlfn.IFS(AND($N52&lt;&gt;"",Q52&lt;&gt;""),ABS($N52-Q52),AND($N52="",Q52=""),"",OR($N52&lt;&gt;"",Q52&lt;&gt;""),"-")</f>
        <v>#N/A</v>
      </c>
      <c r="AD52" s="122" t="e" cm="1">
        <f t="array" ref="AD52">_xlfn.IFS(AND($N52&lt;&gt;"",R52&lt;&gt;""),ABS($N52-R52),AND($N52="",R52=""),"",OR($N52&lt;&gt;"",R52&lt;&gt;""),"-")</f>
        <v>#N/A</v>
      </c>
      <c r="AE52" s="122" t="e" cm="1">
        <f t="array" ref="AE52">_xlfn.IFS(AND($N52&lt;&gt;"",S52&lt;&gt;""),ABS($N52-S52),AND($N52="",S52=""),"",OR($N52&lt;&gt;"",S52&lt;&gt;""),"-")</f>
        <v>#N/A</v>
      </c>
      <c r="AF52" s="122" t="e" cm="1">
        <f t="array" ref="AF52">_xlfn.IFS(AND($N52&lt;&gt;"",T52&lt;&gt;""),ABS($N52-T52),AND($N52="",T52=""),"",OR($N52&lt;&gt;"",T52&lt;&gt;""),"-")</f>
        <v>#N/A</v>
      </c>
      <c r="AG52" s="122" t="e" cm="1">
        <f t="array" ref="AG52">_xlfn.IFS(AND($N52&lt;&gt;"",U52&lt;&gt;""),ABS($N52-U52),AND($N52="",U52=""),"",OR($N52&lt;&gt;"",U52&lt;&gt;""),"-")</f>
        <v>#N/A</v>
      </c>
      <c r="AH52" s="122" t="e" cm="1">
        <f t="array" ref="AH52">_xlfn.IFS(AND($N52&lt;&gt;"",V52&lt;&gt;""),ABS($N52-V52),AND($N52="",V52=""),"",OR($N52&lt;&gt;"",V52&lt;&gt;""),"-")</f>
        <v>#N/A</v>
      </c>
      <c r="AI52" s="122" t="e" cm="1">
        <f t="array" ref="AI52">_xlfn.IFS(AND($N52&lt;&gt;"",W52&lt;&gt;""),ABS($N52-W52),AND($N52="",W52=""),"",OR($N52&lt;&gt;"",W52&lt;&gt;""),"-")</f>
        <v>#N/A</v>
      </c>
      <c r="AJ52" s="122" t="e" cm="1">
        <f t="array" ref="AJ52">_xlfn.IFS(AND($N52&lt;&gt;"",X52&lt;&gt;""),ABS($N52-X52),AND($N52="",X52=""),"",OR($N52&lt;&gt;"",X52&lt;&gt;""),"-")</f>
        <v>#N/A</v>
      </c>
      <c r="AK52" s="122" t="e" cm="1">
        <f t="array" ref="AK52">_xlfn.IFS(AND($N52&lt;&gt;"",Y52&lt;&gt;""),ABS($N52-Y52),AND($N52="",Y52=""),"",OR($N52&lt;&gt;"",Y52&lt;&gt;""),"-")</f>
        <v>#N/A</v>
      </c>
      <c r="AL52" s="122" t="e" cm="1">
        <f t="array" ref="AL52">_xlfn.IFS(AND($N52&lt;&gt;"",Z52&lt;&gt;""),ABS($N52-Z52),AND($N52="",Z52=""),"",OR($N52&lt;&gt;"",Z52&lt;&gt;""),"-")</f>
        <v>#N/A</v>
      </c>
      <c r="AM52" s="340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1" t="e" cm="1">
        <f t="array" ref="AX52">_xlfn.IFS(AND($P52&lt;&gt;"",Q52&lt;&gt;""),ABS($P52-Q52),AND($P52="",Q52=""),"",OR($P52&lt;&gt;"",Q52&lt;&gt;""),"-")</f>
        <v>#N/A</v>
      </c>
      <c r="AY52" s="120" t="e" cm="1">
        <f t="array" ref="AY52">_xlfn.IFS(AND($P52&lt;&gt;"",R52&lt;&gt;""),ABS($P52-R52),AND($P52="",R52=""),"",OR($P52&lt;&gt;"",R52&lt;&gt;""),"-")</f>
        <v>#N/A</v>
      </c>
      <c r="AZ52" s="120" t="e" cm="1">
        <f t="array" ref="AZ52">_xlfn.IFS(AND($P52&lt;&gt;"",S52&lt;&gt;""),ABS($P52-S52),AND($P52="",S52=""),"",OR($P52&lt;&gt;"",S52&lt;&gt;""),"-")</f>
        <v>#N/A</v>
      </c>
      <c r="BA52" s="120" t="e" cm="1">
        <f t="array" ref="BA52">_xlfn.IFS(AND($P52&lt;&gt;"",T52&lt;&gt;""),ABS($P52-T52),AND($P52="",T52=""),"",OR($P52&lt;&gt;"",T52&lt;&gt;""),"-")</f>
        <v>#N/A</v>
      </c>
      <c r="BB52" s="120" t="e" cm="1">
        <f t="array" ref="BB52">_xlfn.IFS(AND($P52&lt;&gt;"",U52&lt;&gt;""),ABS($P52-U52),AND($P52="",U52=""),"",OR($P52&lt;&gt;"",U52&lt;&gt;""),"-")</f>
        <v>#N/A</v>
      </c>
      <c r="BC52" s="120" t="e" cm="1">
        <f t="array" ref="BC52">_xlfn.IFS(AND($P52&lt;&gt;"",V52&lt;&gt;""),ABS($P52-V52),AND($P52="",V52=""),"",OR($P52&lt;&gt;"",V52&lt;&gt;""),"-")</f>
        <v>#N/A</v>
      </c>
      <c r="BD52" s="120" t="e" cm="1">
        <f t="array" ref="BD52">_xlfn.IFS(AND($P52&lt;&gt;"",W52&lt;&gt;""),ABS($P52-W52),AND($P52="",W52=""),"",OR($P52&lt;&gt;"",W52&lt;&gt;""),"-")</f>
        <v>#N/A</v>
      </c>
      <c r="BE52" s="120" t="e" cm="1">
        <f t="array" ref="BE52">_xlfn.IFS(AND($P52&lt;&gt;"",X52&lt;&gt;""),ABS($P52-X52),AND($P52="",X52=""),"",OR($P52&lt;&gt;"",X52&lt;&gt;""),"-")</f>
        <v>#N/A</v>
      </c>
      <c r="BF52" s="120" t="e" cm="1">
        <f t="array" ref="BF52">_xlfn.IFS(AND($P52&lt;&gt;"",Y52&lt;&gt;""),ABS($P52-Y52),AND($P52="",Y52=""),"",OR($P52&lt;&gt;"",Y52&lt;&gt;""),"-")</f>
        <v>#N/A</v>
      </c>
      <c r="BG52" s="120" t="e" cm="1">
        <f t="array" ref="BG52">_xlfn.IFS(AND($P52&lt;&gt;"",Z52&lt;&gt;""),ABS($P52-Z52),AND($P52="",Z52=""),"",OR($P52&lt;&gt;"",Z52&lt;&gt;""),"-")</f>
        <v>#N/A</v>
      </c>
      <c r="BH52" s="121" t="e" cm="1">
        <f t="array" ref="BH52">_xlfn.IFS(AND($Q52&lt;&gt;"",R52&lt;&gt;""),ABS($Q52-R52),AND($Q52="",R52=""),"",OR($Q52&lt;&gt;"",R52&lt;&gt;""),"-")</f>
        <v>#N/A</v>
      </c>
      <c r="BI52" s="120" t="e" cm="1">
        <f t="array" ref="BI52">_xlfn.IFS(AND($Q52&lt;&gt;"",S52&lt;&gt;""),ABS($Q52-S52),AND($Q52="",S52=""),"",OR($Q52&lt;&gt;"",S52&lt;&gt;""),"-")</f>
        <v>#N/A</v>
      </c>
      <c r="BJ52" s="120" t="e" cm="1">
        <f t="array" ref="BJ52">_xlfn.IFS(AND($Q52&lt;&gt;"",T52&lt;&gt;""),ABS($Q52-T52),AND($Q52="",T52=""),"",OR($Q52&lt;&gt;"",T52&lt;&gt;""),"-")</f>
        <v>#N/A</v>
      </c>
      <c r="BK52" s="120" t="e" cm="1">
        <f t="array" ref="BK52">_xlfn.IFS(AND($Q52&lt;&gt;"",U52&lt;&gt;""),ABS($Q52-U52),AND($Q52="",U52=""),"",OR($Q52&lt;&gt;"",U52&lt;&gt;""),"-")</f>
        <v>#N/A</v>
      </c>
      <c r="BL52" s="120" t="e" cm="1">
        <f t="array" ref="BL52">_xlfn.IFS(AND($Q52&lt;&gt;"",V52&lt;&gt;""),ABS($Q52-V52),AND($Q52="",V52=""),"",OR($Q52&lt;&gt;"",V52&lt;&gt;""),"-")</f>
        <v>#N/A</v>
      </c>
      <c r="BM52" s="120" t="e" cm="1">
        <f t="array" ref="BM52">_xlfn.IFS(AND($Q52&lt;&gt;"",W52&lt;&gt;""),ABS($Q52-W52),AND($Q52="",W52=""),"",OR($Q52&lt;&gt;"",W52&lt;&gt;""),"-")</f>
        <v>#N/A</v>
      </c>
      <c r="BN52" s="120" t="e" cm="1">
        <f t="array" ref="BN52">_xlfn.IFS(AND($Q52&lt;&gt;"",X52&lt;&gt;""),ABS($Q52-X52),AND($Q52="",X52=""),"",OR($Q52&lt;&gt;"",X52&lt;&gt;""),"-")</f>
        <v>#N/A</v>
      </c>
      <c r="BO52" s="120" t="e" cm="1">
        <f t="array" ref="BO52">_xlfn.IFS(AND($Q52&lt;&gt;"",Y52&lt;&gt;""),ABS($Q52-Y52),AND($Q52="",Y52=""),"",OR($Q52&lt;&gt;"",Y52&lt;&gt;""),"-")</f>
        <v>#N/A</v>
      </c>
      <c r="BP52" s="120" t="e" cm="1">
        <f t="array" ref="BP52">_xlfn.IFS(AND($Q52&lt;&gt;"",Z52&lt;&gt;""),ABS($Q52-Z52),AND($Q52="",Z52=""),"",OR($Q52&lt;&gt;"",Z52&lt;&gt;""),"-")</f>
        <v>#N/A</v>
      </c>
      <c r="BQ52" s="121" t="e" cm="1">
        <f t="array" ref="BQ52">_xlfn.IFS(AND($R52&lt;&gt;"",S52&lt;&gt;""),ABS($R52-S52),AND($R52="",S52=""),"",OR($R52&lt;&gt;"",S52&lt;&gt;""),"-")</f>
        <v>#N/A</v>
      </c>
      <c r="BR52" s="120" t="e" cm="1">
        <f t="array" ref="BR52">_xlfn.IFS(AND($R52&lt;&gt;"",T52&lt;&gt;""),ABS($R52-T52),AND($R52="",T52=""),"",OR($R52&lt;&gt;"",T52&lt;&gt;""),"-")</f>
        <v>#N/A</v>
      </c>
      <c r="BS52" s="120" t="e" cm="1">
        <f t="array" ref="BS52">_xlfn.IFS(AND($R52&lt;&gt;"",U52&lt;&gt;""),ABS($R52-U52),AND($R52="",U52=""),"",OR($R52&lt;&gt;"",U52&lt;&gt;""),"-")</f>
        <v>#N/A</v>
      </c>
      <c r="BT52" s="120" t="e" cm="1">
        <f t="array" ref="BT52">_xlfn.IFS(AND($R52&lt;&gt;"",V52&lt;&gt;""),ABS($R52-V52),AND($R52="",V52=""),"",OR($R52&lt;&gt;"",V52&lt;&gt;""),"-")</f>
        <v>#N/A</v>
      </c>
      <c r="BU52" s="120" t="e" cm="1">
        <f t="array" ref="BU52">_xlfn.IFS(AND($R52&lt;&gt;"",W52&lt;&gt;""),ABS($R52-W52),AND($R52="",W52=""),"",OR($R52&lt;&gt;"",W52&lt;&gt;""),"-")</f>
        <v>#N/A</v>
      </c>
      <c r="BV52" s="120" t="e" cm="1">
        <f t="array" ref="BV52">_xlfn.IFS(AND($R52&lt;&gt;"",X52&lt;&gt;""),ABS($R52-X52),AND($R52="",X52=""),"",OR($R52&lt;&gt;"",X52&lt;&gt;""),"-")</f>
        <v>#N/A</v>
      </c>
      <c r="BW52" s="120" t="e" cm="1">
        <f t="array" ref="BW52">_xlfn.IFS(AND($R52&lt;&gt;"",Y52&lt;&gt;""),ABS($R52-Y52),AND($R52="",Y52=""),"",OR($R52&lt;&gt;"",Y52&lt;&gt;""),"-")</f>
        <v>#N/A</v>
      </c>
      <c r="BX52" s="120" t="e" cm="1">
        <f t="array" ref="BX52">_xlfn.IFS(AND($R52&lt;&gt;"",Z52&lt;&gt;""),ABS($R52-Z52),AND($R52="",Z52=""),"",OR($R52&lt;&gt;"",Z52&lt;&gt;""),"-")</f>
        <v>#N/A</v>
      </c>
      <c r="BY52" s="121" t="e" cm="1">
        <f t="array" ref="BY52">_xlfn.IFS(AND($S52&lt;&gt;"",T52&lt;&gt;""),ABS($S52-T52),AND($S52="",T52=""),"",OR($S52&lt;&gt;"",T52&lt;&gt;""),"-")</f>
        <v>#N/A</v>
      </c>
      <c r="BZ52" s="120" t="e" cm="1">
        <f t="array" ref="BZ52">_xlfn.IFS(AND($S52&lt;&gt;"",U52&lt;&gt;""),ABS($S52-U52),AND($S52="",U52=""),"",OR($S52&lt;&gt;"",U52&lt;&gt;""),"-")</f>
        <v>#N/A</v>
      </c>
      <c r="CA52" s="120" t="e" cm="1">
        <f t="array" ref="CA52">_xlfn.IFS(AND($S52&lt;&gt;"",V52&lt;&gt;""),ABS($S52-V52),AND($S52="",V52=""),"",OR($S52&lt;&gt;"",V52&lt;&gt;""),"-")</f>
        <v>#N/A</v>
      </c>
      <c r="CB52" s="120" t="e" cm="1">
        <f t="array" ref="CB52">_xlfn.IFS(AND($S52&lt;&gt;"",W52&lt;&gt;""),ABS($S52-W52),AND($S52="",W52=""),"",OR($S52&lt;&gt;"",W52&lt;&gt;""),"-")</f>
        <v>#N/A</v>
      </c>
      <c r="CC52" s="120" t="e" cm="1">
        <f t="array" ref="CC52">_xlfn.IFS(AND($S52&lt;&gt;"",X52&lt;&gt;""),ABS($S52-X52),AND($S52="",X52=""),"",OR($S52&lt;&gt;"",X52&lt;&gt;""),"-")</f>
        <v>#N/A</v>
      </c>
      <c r="CD52" s="120" t="e" cm="1">
        <f t="array" ref="CD52">_xlfn.IFS(AND($S52&lt;&gt;"",Y52&lt;&gt;""),ABS($S52-Y52),AND($S52="",Y52=""),"",OR($S52&lt;&gt;"",Y52&lt;&gt;""),"-")</f>
        <v>#N/A</v>
      </c>
      <c r="CE52" s="120" t="e" cm="1">
        <f t="array" ref="CE52">_xlfn.IFS(AND($S52&lt;&gt;"",Z52&lt;&gt;""),ABS($S52-Z52),AND($S52="",Z52=""),"",OR($S52&lt;&gt;"",Z52&lt;&gt;""),"-")</f>
        <v>#N/A</v>
      </c>
      <c r="CF52" s="121" t="e" cm="1">
        <f t="array" ref="CF52">_xlfn.IFS(AND($T52&lt;&gt;"",U52&lt;&gt;""),ABS($T52-U52),AND($T52="",U52=""),"",OR($T52&lt;&gt;"",U52&lt;&gt;""),"-")</f>
        <v>#N/A</v>
      </c>
      <c r="CG52" s="120" t="e" cm="1">
        <f t="array" ref="CG52">_xlfn.IFS(AND($T52&lt;&gt;"",V52&lt;&gt;""),ABS($T52-V52),AND($T52="",V52=""),"",OR($T52&lt;&gt;"",V52&lt;&gt;""),"-")</f>
        <v>#N/A</v>
      </c>
      <c r="CH52" s="120" t="e" cm="1">
        <f t="array" ref="CH52">_xlfn.IFS(AND($T52&lt;&gt;"",W52&lt;&gt;""),ABS($T52-W52),AND($T52="",W52=""),"",OR($T52&lt;&gt;"",W52&lt;&gt;""),"-")</f>
        <v>#N/A</v>
      </c>
      <c r="CI52" s="120" t="e" cm="1">
        <f t="array" ref="CI52">_xlfn.IFS(AND($T52&lt;&gt;"",X52&lt;&gt;""),ABS($T52-X52),AND($T52="",X52=""),"",OR($T52&lt;&gt;"",X52&lt;&gt;""),"-")</f>
        <v>#N/A</v>
      </c>
      <c r="CJ52" s="120" t="e" cm="1">
        <f t="array" ref="CJ52">_xlfn.IFS(AND($T52&lt;&gt;"",Y52&lt;&gt;""),ABS($T52-Y52),AND($T52="",Y52=""),"",OR($T52&lt;&gt;"",Y52&lt;&gt;""),"-")</f>
        <v>#N/A</v>
      </c>
      <c r="CK52" s="120" t="e" cm="1">
        <f t="array" ref="CK52">_xlfn.IFS(AND($T52&lt;&gt;"",Z52&lt;&gt;""),ABS($T52-Z52),AND($T52="",Z52=""),"",OR($T52&lt;&gt;"",Z52&lt;&gt;""),"-")</f>
        <v>#N/A</v>
      </c>
      <c r="CL52" s="121" t="e" cm="1">
        <f t="array" ref="CL52">_xlfn.IFS(AND($U52&lt;&gt;"",V52&lt;&gt;""),ABS($U52-V52),AND($U52="",V52=""),"",OR($U52&lt;&gt;"",V52&lt;&gt;""),"-")</f>
        <v>#N/A</v>
      </c>
      <c r="CM52" s="120" t="e" cm="1">
        <f t="array" ref="CM52">_xlfn.IFS(AND($U52&lt;&gt;"",W52&lt;&gt;""),ABS($U52-W52),AND($U52="",W52=""),"",OR($U52&lt;&gt;"",W52&lt;&gt;""),"-")</f>
        <v>#N/A</v>
      </c>
      <c r="CN52" s="120" t="e" cm="1">
        <f t="array" ref="CN52">_xlfn.IFS(AND($U52&lt;&gt;"",X52&lt;&gt;""),ABS($U52-X52),AND($U52="",X52=""),"",OR($U52&lt;&gt;"",X52&lt;&gt;""),"-")</f>
        <v>#N/A</v>
      </c>
      <c r="CO52" s="120" t="e" cm="1">
        <f t="array" ref="CO52">_xlfn.IFS(AND($U52&lt;&gt;"",Y52&lt;&gt;""),ABS($U52-Y52),AND($U52="",Y52=""),"",OR($U52&lt;&gt;"",Y52&lt;&gt;""),"-")</f>
        <v>#N/A</v>
      </c>
      <c r="CP52" s="120" t="e" cm="1">
        <f t="array" ref="CP52">_xlfn.IFS(AND($U52&lt;&gt;"",Z52&lt;&gt;""),ABS($U52-Z52),AND($U52="",Z52=""),"",OR($U52&lt;&gt;"",Z52&lt;&gt;""),"-")</f>
        <v>#N/A</v>
      </c>
      <c r="CQ52" s="121" t="e" cm="1">
        <f t="array" ref="CQ52">_xlfn.IFS(AND($V52&lt;&gt;"",W52&lt;&gt;""),ABS($V52-W52),AND($V52="",W52=""),"",OR($V52&lt;&gt;"",W52&lt;&gt;""),"-")</f>
        <v>#N/A</v>
      </c>
      <c r="CR52" s="120" t="e" cm="1">
        <f t="array" ref="CR52">_xlfn.IFS(AND($V52&lt;&gt;"",X52&lt;&gt;""),ABS($V52-X52),AND($V52="",X52=""),"",OR($V52&lt;&gt;"",X52&lt;&gt;""),"-")</f>
        <v>#N/A</v>
      </c>
      <c r="CS52" s="120" t="e" cm="1">
        <f t="array" ref="CS52">_xlfn.IFS(AND($V52&lt;&gt;"",Y52&lt;&gt;""),ABS($V52-Y52),AND($V52="",Y52=""),"",OR($V52&lt;&gt;"",Y52&lt;&gt;""),"-")</f>
        <v>#N/A</v>
      </c>
      <c r="CT52" s="120" t="e" cm="1">
        <f t="array" ref="CT52">_xlfn.IFS(AND($V52&lt;&gt;"",Z52&lt;&gt;""),ABS($V52-Z52),AND($V52="",Z52=""),"",OR($V52&lt;&gt;"",Z52&lt;&gt;""),"-")</f>
        <v>#N/A</v>
      </c>
      <c r="CU52" s="121" t="e" cm="1">
        <f t="array" ref="CU52">_xlfn.IFS(AND($W52&lt;&gt;"",X52&lt;&gt;""),ABS($W52-X52),AND($W52="",X52=""),"",OR($W52&lt;&gt;"",X52&lt;&gt;""),"-")</f>
        <v>#N/A</v>
      </c>
      <c r="CV52" s="120" t="e" cm="1">
        <f t="array" ref="CV52">_xlfn.IFS(AND($W52&lt;&gt;"",Y52&lt;&gt;""),ABS($W52-Y52),AND($W52="",Y52=""),"",OR($W52&lt;&gt;"",Y52&lt;&gt;""),"-")</f>
        <v>#N/A</v>
      </c>
      <c r="CW52" s="120" t="e" cm="1">
        <f t="array" ref="CW52">_xlfn.IFS(AND($W52&lt;&gt;"",Z52&lt;&gt;""),ABS($W52-Z52),AND($W52="",Z52=""),"",OR($W52&lt;&gt;"",Z52&lt;&gt;""),"-")</f>
        <v>#N/A</v>
      </c>
      <c r="CX52" s="121" t="e" cm="1">
        <f t="array" ref="CX52">_xlfn.IFS(AND($X52&lt;&gt;"",Y52&lt;&gt;""),ABS($X52-Y52),AND($X52="",Y52=""),"",OR($X52&lt;&gt;"",Y52&lt;&gt;""),"-")</f>
        <v>#N/A</v>
      </c>
      <c r="CY52" s="120" t="e" cm="1">
        <f t="array" ref="CY52">_xlfn.IFS(AND($X52&lt;&gt;"",Z52&lt;&gt;""),ABS($X52-Z52),AND($X52="",Z52=""),"",OR($X52&lt;&gt;"",Z52&lt;&gt;""),"-")</f>
        <v>#N/A</v>
      </c>
      <c r="CZ52" s="121" t="e" cm="1">
        <f t="array" ref="CZ52">_xlfn.IFS(AND($Y52&lt;&gt;"",Z52&lt;&gt;""),ABS($Y52-Z52),AND($Y52="",Z52=""),"",OR($Y52&lt;&gt;"",Z52&lt;&gt;""),"-")</f>
        <v>#N/A</v>
      </c>
    </row>
    <row r="53" spans="1:104" x14ac:dyDescent="0.2">
      <c r="A53" s="260" t="s">
        <v>3</v>
      </c>
      <c r="B53" s="259" t="e">
        <f>VLOOKUP($A53,Merged_couplings!$B:$BU,MATCH(B$1,Merged_couplings!$B$1:$BU$1,0),FALSE)</f>
        <v>#N/A</v>
      </c>
      <c r="C53" s="258" t="e">
        <f>VLOOKUP($A53,Merged_couplings!$B:$BU,MATCH(C$1,Merged_couplings!$B$1:$BU$1,0),FALSE)</f>
        <v>#N/A</v>
      </c>
      <c r="D53" s="258" t="e">
        <f>VLOOKUP($A53,Merged_couplings!$B:$BU,MATCH(D$1,Merged_couplings!$B$1:$BU$1,0),FALSE)</f>
        <v>#N/A</v>
      </c>
      <c r="E53" s="258" t="e">
        <f>VLOOKUP($A53,Merged_couplings!$B:$BU,MATCH(E$1,Merged_couplings!$B$1:$BU$1,0),FALSE)</f>
        <v>#N/A</v>
      </c>
      <c r="F53" s="258" t="e">
        <f>VLOOKUP($A53,Merged_couplings!$B:$BU,MATCH(F$1,Merged_couplings!$B$1:$BU$1,0),FALSE)</f>
        <v>#N/A</v>
      </c>
      <c r="G53" s="258" t="e">
        <f>VLOOKUP($A53,Merged_couplings!$B:$BU,MATCH(G$1,Merged_couplings!$B$1:$BU$1,0),FALSE)</f>
        <v>#N/A</v>
      </c>
      <c r="H53" s="258" t="e">
        <f>VLOOKUP($A53,Merged_couplings!$B:$BU,MATCH(H$1,Merged_couplings!$B$1:$BU$1,0),FALSE)</f>
        <v>#N/A</v>
      </c>
      <c r="I53" s="258" t="e">
        <f>VLOOKUP($A53,Merged_couplings!$B:$BU,MATCH(I$1,Merged_couplings!$B$1:$BU$1,0),FALSE)</f>
        <v>#N/A</v>
      </c>
      <c r="J53" s="258" t="e">
        <f>VLOOKUP($A53,Merged_couplings!$B:$BU,MATCH(J$1,Merged_couplings!$B$1:$BU$1,0),FALSE)</f>
        <v>#N/A</v>
      </c>
      <c r="K53" s="258" t="e">
        <f>VLOOKUP($A53,Merged_couplings!$B:$BU,MATCH(K$1,Merged_couplings!$B$1:$BU$1,0),FALSE)</f>
        <v>#N/A</v>
      </c>
      <c r="L53" s="258" t="e">
        <f>VLOOKUP($A53,Merged_couplings!$B:$BU,MATCH(L$1,Merged_couplings!$B$1:$BU$1,0),FALSE)</f>
        <v>#N/A</v>
      </c>
      <c r="M53" s="258" t="e">
        <f>VLOOKUP($A53,Merged_couplings!$B:$BU,MATCH(M$1,Merged_couplings!$B$1:$BU$1,0),FALSE)</f>
        <v>#N/A</v>
      </c>
      <c r="N53" s="121" t="e">
        <f>IF(OR(B53="BIG",B53="BI-",B53="B-G"),VLOOKUP($A53,Merged_couplings!$B:$BU,MATCH(N$1,Merged_couplings!$B$1:$BU$1,0),FALSE),"")</f>
        <v>#N/A</v>
      </c>
      <c r="P53" s="120" t="e">
        <f>IF(OR(C53="BIG",C53="BI-",C53="B-G"),VLOOKUP($A53,Merged_couplings!$B:$BU,MATCH(P$1,Merged_couplings!$B$1:$BU$1,0),FALSE),"")</f>
        <v>#N/A</v>
      </c>
      <c r="Q53" s="120" t="e">
        <f>IF(OR(D53="BIG",D53="BI-",D53="B-G"),VLOOKUP($A53,Merged_couplings!$B:$BU,MATCH(Q$1,Merged_couplings!$B$1:$BU$1,0),FALSE),"")</f>
        <v>#N/A</v>
      </c>
      <c r="R53" s="120" t="e">
        <f>IF(OR(E53="BIG",E53="BI-",E53="B-G"),VLOOKUP($A53,Merged_couplings!$B:$BU,MATCH(R$1,Merged_couplings!$B$1:$BU$1,0),FALSE),"")</f>
        <v>#N/A</v>
      </c>
      <c r="S53" s="120" t="e">
        <f>IF(OR(F53="BIG",F53="BI-",F53="B-G"),VLOOKUP($A53,Merged_couplings!$B:$BU,MATCH(S$1,Merged_couplings!$B$1:$BU$1,0),FALSE),"")</f>
        <v>#N/A</v>
      </c>
      <c r="T53" s="120" t="e">
        <f>IF(OR(G53="BIG",G53="BI-",G53="B-G"),VLOOKUP($A53,Merged_couplings!$B:$BU,MATCH(T$1,Merged_couplings!$B$1:$BU$1,0),FALSE),"")</f>
        <v>#N/A</v>
      </c>
      <c r="U53" s="120" t="e">
        <f>IF(OR(H53="BIG",H53="BI-",H53="B-G"),VLOOKUP($A53,Merged_couplings!$B:$BU,MATCH(U$1,Merged_couplings!$B$1:$BU$1,0),FALSE),"")</f>
        <v>#N/A</v>
      </c>
      <c r="V53" s="120" t="e">
        <f>IF(OR(I53="BIG",I53="BI-",I53="B-G"),VLOOKUP($A53,Merged_couplings!$B:$BU,MATCH(V$1,Merged_couplings!$B$1:$BU$1,0),FALSE),"")</f>
        <v>#N/A</v>
      </c>
      <c r="W53" s="120" t="e">
        <f>IF(OR(J53="BIG",J53="BI-",J53="B-G"),VLOOKUP($A53,Merged_couplings!$B:$BU,MATCH(W$1,Merged_couplings!$B$1:$BU$1,0),FALSE),"")</f>
        <v>#N/A</v>
      </c>
      <c r="X53" s="120" t="e">
        <f>IF(OR(K53="BIG",K53="BI-",K53="B-G"),VLOOKUP($A53,Merged_couplings!$B:$BU,MATCH(X$1,Merged_couplings!$B$1:$BU$1,0),FALSE),"")</f>
        <v>#N/A</v>
      </c>
      <c r="Y53" s="120" t="e">
        <f>IF(OR(L53="BIG",L53="BI-",L53="B-G"),VLOOKUP($A53,Merged_couplings!$B:$BU,MATCH(Y$1,Merged_couplings!$B$1:$BU$1,0),FALSE),"")</f>
        <v>#N/A</v>
      </c>
      <c r="Z53" s="120" t="e">
        <f>IF(OR(M53="BIG",M53="BI-",M53="B-G"),VLOOKUP($A53,Merged_couplings!$B:$BU,MATCH(Z$1,Merged_couplings!$B$1:$BU$1,0),FALSE),"")</f>
        <v>#N/A</v>
      </c>
      <c r="AA53" s="123"/>
      <c r="AB53" s="340" t="e" cm="1">
        <f t="array" ref="AB53">_xlfn.IFS(AND($N53&lt;&gt;"",P53&lt;&gt;""),ABS($N53-P53),AND($N53="",P53=""),"",OR($N53&lt;&gt;"",P53&lt;&gt;""),"-")</f>
        <v>#N/A</v>
      </c>
      <c r="AC53" s="122" t="e" cm="1">
        <f t="array" ref="AC53">_xlfn.IFS(AND($N53&lt;&gt;"",Q53&lt;&gt;""),ABS($N53-Q53),AND($N53="",Q53=""),"",OR($N53&lt;&gt;"",Q53&lt;&gt;""),"-")</f>
        <v>#N/A</v>
      </c>
      <c r="AD53" s="122" t="e" cm="1">
        <f t="array" ref="AD53">_xlfn.IFS(AND($N53&lt;&gt;"",R53&lt;&gt;""),ABS($N53-R53),AND($N53="",R53=""),"",OR($N53&lt;&gt;"",R53&lt;&gt;""),"-")</f>
        <v>#N/A</v>
      </c>
      <c r="AE53" s="122" t="e" cm="1">
        <f t="array" ref="AE53">_xlfn.IFS(AND($N53&lt;&gt;"",S53&lt;&gt;""),ABS($N53-S53),AND($N53="",S53=""),"",OR($N53&lt;&gt;"",S53&lt;&gt;""),"-")</f>
        <v>#N/A</v>
      </c>
      <c r="AF53" s="122" t="e" cm="1">
        <f t="array" ref="AF53">_xlfn.IFS(AND($N53&lt;&gt;"",T53&lt;&gt;""),ABS($N53-T53),AND($N53="",T53=""),"",OR($N53&lt;&gt;"",T53&lt;&gt;""),"-")</f>
        <v>#N/A</v>
      </c>
      <c r="AG53" s="122" t="e" cm="1">
        <f t="array" ref="AG53">_xlfn.IFS(AND($N53&lt;&gt;"",U53&lt;&gt;""),ABS($N53-U53),AND($N53="",U53=""),"",OR($N53&lt;&gt;"",U53&lt;&gt;""),"-")</f>
        <v>#N/A</v>
      </c>
      <c r="AH53" s="122" t="e" cm="1">
        <f t="array" ref="AH53">_xlfn.IFS(AND($N53&lt;&gt;"",V53&lt;&gt;""),ABS($N53-V53),AND($N53="",V53=""),"",OR($N53&lt;&gt;"",V53&lt;&gt;""),"-")</f>
        <v>#N/A</v>
      </c>
      <c r="AI53" s="122" t="e" cm="1">
        <f t="array" ref="AI53">_xlfn.IFS(AND($N53&lt;&gt;"",W53&lt;&gt;""),ABS($N53-W53),AND($N53="",W53=""),"",OR($N53&lt;&gt;"",W53&lt;&gt;""),"-")</f>
        <v>#N/A</v>
      </c>
      <c r="AJ53" s="122" t="e" cm="1">
        <f t="array" ref="AJ53">_xlfn.IFS(AND($N53&lt;&gt;"",X53&lt;&gt;""),ABS($N53-X53),AND($N53="",X53=""),"",OR($N53&lt;&gt;"",X53&lt;&gt;""),"-")</f>
        <v>#N/A</v>
      </c>
      <c r="AK53" s="122" t="e" cm="1">
        <f t="array" ref="AK53">_xlfn.IFS(AND($N53&lt;&gt;"",Y53&lt;&gt;""),ABS($N53-Y53),AND($N53="",Y53=""),"",OR($N53&lt;&gt;"",Y53&lt;&gt;""),"-")</f>
        <v>#N/A</v>
      </c>
      <c r="AL53" s="122" t="e" cm="1">
        <f t="array" ref="AL53">_xlfn.IFS(AND($N53&lt;&gt;"",Z53&lt;&gt;""),ABS($N53-Z53),AND($N53="",Z53=""),"",OR($N53&lt;&gt;"",Z53&lt;&gt;""),"-")</f>
        <v>#N/A</v>
      </c>
      <c r="AM53" s="340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1" t="e" cm="1">
        <f t="array" ref="AX53">_xlfn.IFS(AND($P53&lt;&gt;"",Q53&lt;&gt;""),ABS($P53-Q53),AND($P53="",Q53=""),"",OR($P53&lt;&gt;"",Q53&lt;&gt;""),"-")</f>
        <v>#N/A</v>
      </c>
      <c r="AY53" s="120" t="e" cm="1">
        <f t="array" ref="AY53">_xlfn.IFS(AND($P53&lt;&gt;"",R53&lt;&gt;""),ABS($P53-R53),AND($P53="",R53=""),"",OR($P53&lt;&gt;"",R53&lt;&gt;""),"-")</f>
        <v>#N/A</v>
      </c>
      <c r="AZ53" s="120" t="e" cm="1">
        <f t="array" ref="AZ53">_xlfn.IFS(AND($P53&lt;&gt;"",S53&lt;&gt;""),ABS($P53-S53),AND($P53="",S53=""),"",OR($P53&lt;&gt;"",S53&lt;&gt;""),"-")</f>
        <v>#N/A</v>
      </c>
      <c r="BA53" s="120" t="e" cm="1">
        <f t="array" ref="BA53">_xlfn.IFS(AND($P53&lt;&gt;"",T53&lt;&gt;""),ABS($P53-T53),AND($P53="",T53=""),"",OR($P53&lt;&gt;"",T53&lt;&gt;""),"-")</f>
        <v>#N/A</v>
      </c>
      <c r="BB53" s="120" t="e" cm="1">
        <f t="array" ref="BB53">_xlfn.IFS(AND($P53&lt;&gt;"",U53&lt;&gt;""),ABS($P53-U53),AND($P53="",U53=""),"",OR($P53&lt;&gt;"",U53&lt;&gt;""),"-")</f>
        <v>#N/A</v>
      </c>
      <c r="BC53" s="120" t="e" cm="1">
        <f t="array" ref="BC53">_xlfn.IFS(AND($P53&lt;&gt;"",V53&lt;&gt;""),ABS($P53-V53),AND($P53="",V53=""),"",OR($P53&lt;&gt;"",V53&lt;&gt;""),"-")</f>
        <v>#N/A</v>
      </c>
      <c r="BD53" s="120" t="e" cm="1">
        <f t="array" ref="BD53">_xlfn.IFS(AND($P53&lt;&gt;"",W53&lt;&gt;""),ABS($P53-W53),AND($P53="",W53=""),"",OR($P53&lt;&gt;"",W53&lt;&gt;""),"-")</f>
        <v>#N/A</v>
      </c>
      <c r="BE53" s="120" t="e" cm="1">
        <f t="array" ref="BE53">_xlfn.IFS(AND($P53&lt;&gt;"",X53&lt;&gt;""),ABS($P53-X53),AND($P53="",X53=""),"",OR($P53&lt;&gt;"",X53&lt;&gt;""),"-")</f>
        <v>#N/A</v>
      </c>
      <c r="BF53" s="120" t="e" cm="1">
        <f t="array" ref="BF53">_xlfn.IFS(AND($P53&lt;&gt;"",Y53&lt;&gt;""),ABS($P53-Y53),AND($P53="",Y53=""),"",OR($P53&lt;&gt;"",Y53&lt;&gt;""),"-")</f>
        <v>#N/A</v>
      </c>
      <c r="BG53" s="120" t="e" cm="1">
        <f t="array" ref="BG53">_xlfn.IFS(AND($P53&lt;&gt;"",Z53&lt;&gt;""),ABS($P53-Z53),AND($P53="",Z53=""),"",OR($P53&lt;&gt;"",Z53&lt;&gt;""),"-")</f>
        <v>#N/A</v>
      </c>
      <c r="BH53" s="121" t="e" cm="1">
        <f t="array" ref="BH53">_xlfn.IFS(AND($Q53&lt;&gt;"",R53&lt;&gt;""),ABS($Q53-R53),AND($Q53="",R53=""),"",OR($Q53&lt;&gt;"",R53&lt;&gt;""),"-")</f>
        <v>#N/A</v>
      </c>
      <c r="BI53" s="120" t="e" cm="1">
        <f t="array" ref="BI53">_xlfn.IFS(AND($Q53&lt;&gt;"",S53&lt;&gt;""),ABS($Q53-S53),AND($Q53="",S53=""),"",OR($Q53&lt;&gt;"",S53&lt;&gt;""),"-")</f>
        <v>#N/A</v>
      </c>
      <c r="BJ53" s="120" t="e" cm="1">
        <f t="array" ref="BJ53">_xlfn.IFS(AND($Q53&lt;&gt;"",T53&lt;&gt;""),ABS($Q53-T53),AND($Q53="",T53=""),"",OR($Q53&lt;&gt;"",T53&lt;&gt;""),"-")</f>
        <v>#N/A</v>
      </c>
      <c r="BK53" s="120" t="e" cm="1">
        <f t="array" ref="BK53">_xlfn.IFS(AND($Q53&lt;&gt;"",U53&lt;&gt;""),ABS($Q53-U53),AND($Q53="",U53=""),"",OR($Q53&lt;&gt;"",U53&lt;&gt;""),"-")</f>
        <v>#N/A</v>
      </c>
      <c r="BL53" s="120" t="e" cm="1">
        <f t="array" ref="BL53">_xlfn.IFS(AND($Q53&lt;&gt;"",V53&lt;&gt;""),ABS($Q53-V53),AND($Q53="",V53=""),"",OR($Q53&lt;&gt;"",V53&lt;&gt;""),"-")</f>
        <v>#N/A</v>
      </c>
      <c r="BM53" s="120" t="e" cm="1">
        <f t="array" ref="BM53">_xlfn.IFS(AND($Q53&lt;&gt;"",W53&lt;&gt;""),ABS($Q53-W53),AND($Q53="",W53=""),"",OR($Q53&lt;&gt;"",W53&lt;&gt;""),"-")</f>
        <v>#N/A</v>
      </c>
      <c r="BN53" s="120" t="e" cm="1">
        <f t="array" ref="BN53">_xlfn.IFS(AND($Q53&lt;&gt;"",X53&lt;&gt;""),ABS($Q53-X53),AND($Q53="",X53=""),"",OR($Q53&lt;&gt;"",X53&lt;&gt;""),"-")</f>
        <v>#N/A</v>
      </c>
      <c r="BO53" s="120" t="e" cm="1">
        <f t="array" ref="BO53">_xlfn.IFS(AND($Q53&lt;&gt;"",Y53&lt;&gt;""),ABS($Q53-Y53),AND($Q53="",Y53=""),"",OR($Q53&lt;&gt;"",Y53&lt;&gt;""),"-")</f>
        <v>#N/A</v>
      </c>
      <c r="BP53" s="120" t="e" cm="1">
        <f t="array" ref="BP53">_xlfn.IFS(AND($Q53&lt;&gt;"",Z53&lt;&gt;""),ABS($Q53-Z53),AND($Q53="",Z53=""),"",OR($Q53&lt;&gt;"",Z53&lt;&gt;""),"-")</f>
        <v>#N/A</v>
      </c>
      <c r="BQ53" s="121" t="e" cm="1">
        <f t="array" ref="BQ53">_xlfn.IFS(AND($R53&lt;&gt;"",S53&lt;&gt;""),ABS($R53-S53),AND($R53="",S53=""),"",OR($R53&lt;&gt;"",S53&lt;&gt;""),"-")</f>
        <v>#N/A</v>
      </c>
      <c r="BR53" s="120" t="e" cm="1">
        <f t="array" ref="BR53">_xlfn.IFS(AND($R53&lt;&gt;"",T53&lt;&gt;""),ABS($R53-T53),AND($R53="",T53=""),"",OR($R53&lt;&gt;"",T53&lt;&gt;""),"-")</f>
        <v>#N/A</v>
      </c>
      <c r="BS53" s="120" t="e" cm="1">
        <f t="array" ref="BS53">_xlfn.IFS(AND($R53&lt;&gt;"",U53&lt;&gt;""),ABS($R53-U53),AND($R53="",U53=""),"",OR($R53&lt;&gt;"",U53&lt;&gt;""),"-")</f>
        <v>#N/A</v>
      </c>
      <c r="BT53" s="120" t="e" cm="1">
        <f t="array" ref="BT53">_xlfn.IFS(AND($R53&lt;&gt;"",V53&lt;&gt;""),ABS($R53-V53),AND($R53="",V53=""),"",OR($R53&lt;&gt;"",V53&lt;&gt;""),"-")</f>
        <v>#N/A</v>
      </c>
      <c r="BU53" s="120" t="e" cm="1">
        <f t="array" ref="BU53">_xlfn.IFS(AND($R53&lt;&gt;"",W53&lt;&gt;""),ABS($R53-W53),AND($R53="",W53=""),"",OR($R53&lt;&gt;"",W53&lt;&gt;""),"-")</f>
        <v>#N/A</v>
      </c>
      <c r="BV53" s="120" t="e" cm="1">
        <f t="array" ref="BV53">_xlfn.IFS(AND($R53&lt;&gt;"",X53&lt;&gt;""),ABS($R53-X53),AND($R53="",X53=""),"",OR($R53&lt;&gt;"",X53&lt;&gt;""),"-")</f>
        <v>#N/A</v>
      </c>
      <c r="BW53" s="120" t="e" cm="1">
        <f t="array" ref="BW53">_xlfn.IFS(AND($R53&lt;&gt;"",Y53&lt;&gt;""),ABS($R53-Y53),AND($R53="",Y53=""),"",OR($R53&lt;&gt;"",Y53&lt;&gt;""),"-")</f>
        <v>#N/A</v>
      </c>
      <c r="BX53" s="120" t="e" cm="1">
        <f t="array" ref="BX53">_xlfn.IFS(AND($R53&lt;&gt;"",Z53&lt;&gt;""),ABS($R53-Z53),AND($R53="",Z53=""),"",OR($R53&lt;&gt;"",Z53&lt;&gt;""),"-")</f>
        <v>#N/A</v>
      </c>
      <c r="BY53" s="121" t="e" cm="1">
        <f t="array" ref="BY53">_xlfn.IFS(AND($S53&lt;&gt;"",T53&lt;&gt;""),ABS($S53-T53),AND($S53="",T53=""),"",OR($S53&lt;&gt;"",T53&lt;&gt;""),"-")</f>
        <v>#N/A</v>
      </c>
      <c r="BZ53" s="120" t="e" cm="1">
        <f t="array" ref="BZ53">_xlfn.IFS(AND($S53&lt;&gt;"",U53&lt;&gt;""),ABS($S53-U53),AND($S53="",U53=""),"",OR($S53&lt;&gt;"",U53&lt;&gt;""),"-")</f>
        <v>#N/A</v>
      </c>
      <c r="CA53" s="120" t="e" cm="1">
        <f t="array" ref="CA53">_xlfn.IFS(AND($S53&lt;&gt;"",V53&lt;&gt;""),ABS($S53-V53),AND($S53="",V53=""),"",OR($S53&lt;&gt;"",V53&lt;&gt;""),"-")</f>
        <v>#N/A</v>
      </c>
      <c r="CB53" s="120" t="e" cm="1">
        <f t="array" ref="CB53">_xlfn.IFS(AND($S53&lt;&gt;"",W53&lt;&gt;""),ABS($S53-W53),AND($S53="",W53=""),"",OR($S53&lt;&gt;"",W53&lt;&gt;""),"-")</f>
        <v>#N/A</v>
      </c>
      <c r="CC53" s="120" t="e" cm="1">
        <f t="array" ref="CC53">_xlfn.IFS(AND($S53&lt;&gt;"",X53&lt;&gt;""),ABS($S53-X53),AND($S53="",X53=""),"",OR($S53&lt;&gt;"",X53&lt;&gt;""),"-")</f>
        <v>#N/A</v>
      </c>
      <c r="CD53" s="120" t="e" cm="1">
        <f t="array" ref="CD53">_xlfn.IFS(AND($S53&lt;&gt;"",Y53&lt;&gt;""),ABS($S53-Y53),AND($S53="",Y53=""),"",OR($S53&lt;&gt;"",Y53&lt;&gt;""),"-")</f>
        <v>#N/A</v>
      </c>
      <c r="CE53" s="120" t="e" cm="1">
        <f t="array" ref="CE53">_xlfn.IFS(AND($S53&lt;&gt;"",Z53&lt;&gt;""),ABS($S53-Z53),AND($S53="",Z53=""),"",OR($S53&lt;&gt;"",Z53&lt;&gt;""),"-")</f>
        <v>#N/A</v>
      </c>
      <c r="CF53" s="121" t="e" cm="1">
        <f t="array" ref="CF53">_xlfn.IFS(AND($T53&lt;&gt;"",U53&lt;&gt;""),ABS($T53-U53),AND($T53="",U53=""),"",OR($T53&lt;&gt;"",U53&lt;&gt;""),"-")</f>
        <v>#N/A</v>
      </c>
      <c r="CG53" s="120" t="e" cm="1">
        <f t="array" ref="CG53">_xlfn.IFS(AND($T53&lt;&gt;"",V53&lt;&gt;""),ABS($T53-V53),AND($T53="",V53=""),"",OR($T53&lt;&gt;"",V53&lt;&gt;""),"-")</f>
        <v>#N/A</v>
      </c>
      <c r="CH53" s="120" t="e" cm="1">
        <f t="array" ref="CH53">_xlfn.IFS(AND($T53&lt;&gt;"",W53&lt;&gt;""),ABS($T53-W53),AND($T53="",W53=""),"",OR($T53&lt;&gt;"",W53&lt;&gt;""),"-")</f>
        <v>#N/A</v>
      </c>
      <c r="CI53" s="120" t="e" cm="1">
        <f t="array" ref="CI53">_xlfn.IFS(AND($T53&lt;&gt;"",X53&lt;&gt;""),ABS($T53-X53),AND($T53="",X53=""),"",OR($T53&lt;&gt;"",X53&lt;&gt;""),"-")</f>
        <v>#N/A</v>
      </c>
      <c r="CJ53" s="120" t="e" cm="1">
        <f t="array" ref="CJ53">_xlfn.IFS(AND($T53&lt;&gt;"",Y53&lt;&gt;""),ABS($T53-Y53),AND($T53="",Y53=""),"",OR($T53&lt;&gt;"",Y53&lt;&gt;""),"-")</f>
        <v>#N/A</v>
      </c>
      <c r="CK53" s="120" t="e" cm="1">
        <f t="array" ref="CK53">_xlfn.IFS(AND($T53&lt;&gt;"",Z53&lt;&gt;""),ABS($T53-Z53),AND($T53="",Z53=""),"",OR($T53&lt;&gt;"",Z53&lt;&gt;""),"-")</f>
        <v>#N/A</v>
      </c>
      <c r="CL53" s="121" t="e" cm="1">
        <f t="array" ref="CL53">_xlfn.IFS(AND($U53&lt;&gt;"",V53&lt;&gt;""),ABS($U53-V53),AND($U53="",V53=""),"",OR($U53&lt;&gt;"",V53&lt;&gt;""),"-")</f>
        <v>#N/A</v>
      </c>
      <c r="CM53" s="120" t="e" cm="1">
        <f t="array" ref="CM53">_xlfn.IFS(AND($U53&lt;&gt;"",W53&lt;&gt;""),ABS($U53-W53),AND($U53="",W53=""),"",OR($U53&lt;&gt;"",W53&lt;&gt;""),"-")</f>
        <v>#N/A</v>
      </c>
      <c r="CN53" s="120" t="e" cm="1">
        <f t="array" ref="CN53">_xlfn.IFS(AND($U53&lt;&gt;"",X53&lt;&gt;""),ABS($U53-X53),AND($U53="",X53=""),"",OR($U53&lt;&gt;"",X53&lt;&gt;""),"-")</f>
        <v>#N/A</v>
      </c>
      <c r="CO53" s="120" t="e" cm="1">
        <f t="array" ref="CO53">_xlfn.IFS(AND($U53&lt;&gt;"",Y53&lt;&gt;""),ABS($U53-Y53),AND($U53="",Y53=""),"",OR($U53&lt;&gt;"",Y53&lt;&gt;""),"-")</f>
        <v>#N/A</v>
      </c>
      <c r="CP53" s="120" t="e" cm="1">
        <f t="array" ref="CP53">_xlfn.IFS(AND($U53&lt;&gt;"",Z53&lt;&gt;""),ABS($U53-Z53),AND($U53="",Z53=""),"",OR($U53&lt;&gt;"",Z53&lt;&gt;""),"-")</f>
        <v>#N/A</v>
      </c>
      <c r="CQ53" s="121" t="e" cm="1">
        <f t="array" ref="CQ53">_xlfn.IFS(AND($V53&lt;&gt;"",W53&lt;&gt;""),ABS($V53-W53),AND($V53="",W53=""),"",OR($V53&lt;&gt;"",W53&lt;&gt;""),"-")</f>
        <v>#N/A</v>
      </c>
      <c r="CR53" s="120" t="e" cm="1">
        <f t="array" ref="CR53">_xlfn.IFS(AND($V53&lt;&gt;"",X53&lt;&gt;""),ABS($V53-X53),AND($V53="",X53=""),"",OR($V53&lt;&gt;"",X53&lt;&gt;""),"-")</f>
        <v>#N/A</v>
      </c>
      <c r="CS53" s="120" t="e" cm="1">
        <f t="array" ref="CS53">_xlfn.IFS(AND($V53&lt;&gt;"",Y53&lt;&gt;""),ABS($V53-Y53),AND($V53="",Y53=""),"",OR($V53&lt;&gt;"",Y53&lt;&gt;""),"-")</f>
        <v>#N/A</v>
      </c>
      <c r="CT53" s="120" t="e" cm="1">
        <f t="array" ref="CT53">_xlfn.IFS(AND($V53&lt;&gt;"",Z53&lt;&gt;""),ABS($V53-Z53),AND($V53="",Z53=""),"",OR($V53&lt;&gt;"",Z53&lt;&gt;""),"-")</f>
        <v>#N/A</v>
      </c>
      <c r="CU53" s="121" t="e" cm="1">
        <f t="array" ref="CU53">_xlfn.IFS(AND($W53&lt;&gt;"",X53&lt;&gt;""),ABS($W53-X53),AND($W53="",X53=""),"",OR($W53&lt;&gt;"",X53&lt;&gt;""),"-")</f>
        <v>#N/A</v>
      </c>
      <c r="CV53" s="120" t="e" cm="1">
        <f t="array" ref="CV53">_xlfn.IFS(AND($W53&lt;&gt;"",Y53&lt;&gt;""),ABS($W53-Y53),AND($W53="",Y53=""),"",OR($W53&lt;&gt;"",Y53&lt;&gt;""),"-")</f>
        <v>#N/A</v>
      </c>
      <c r="CW53" s="120" t="e" cm="1">
        <f t="array" ref="CW53">_xlfn.IFS(AND($W53&lt;&gt;"",Z53&lt;&gt;""),ABS($W53-Z53),AND($W53="",Z53=""),"",OR($W53&lt;&gt;"",Z53&lt;&gt;""),"-")</f>
        <v>#N/A</v>
      </c>
      <c r="CX53" s="121" t="e" cm="1">
        <f t="array" ref="CX53">_xlfn.IFS(AND($X53&lt;&gt;"",Y53&lt;&gt;""),ABS($X53-Y53),AND($X53="",Y53=""),"",OR($X53&lt;&gt;"",Y53&lt;&gt;""),"-")</f>
        <v>#N/A</v>
      </c>
      <c r="CY53" s="120" t="e" cm="1">
        <f t="array" ref="CY53">_xlfn.IFS(AND($X53&lt;&gt;"",Z53&lt;&gt;""),ABS($X53-Z53),AND($X53="",Z53=""),"",OR($X53&lt;&gt;"",Z53&lt;&gt;""),"-")</f>
        <v>#N/A</v>
      </c>
      <c r="CZ53" s="121" t="e" cm="1">
        <f t="array" ref="CZ53">_xlfn.IFS(AND($Y53&lt;&gt;"",Z53&lt;&gt;""),ABS($Y53-Z53),AND($Y53="",Z53=""),"",OR($Y53&lt;&gt;"",Z53&lt;&gt;""),"-")</f>
        <v>#N/A</v>
      </c>
    </row>
    <row r="54" spans="1:104" x14ac:dyDescent="0.2">
      <c r="A54" s="260" t="s">
        <v>5</v>
      </c>
      <c r="B54" s="259" t="e">
        <f>VLOOKUP($A54,Merged_couplings!$B:$BU,MATCH(B$1,Merged_couplings!$B$1:$BU$1,0),FALSE)</f>
        <v>#N/A</v>
      </c>
      <c r="C54" s="258" t="e">
        <f>VLOOKUP($A54,Merged_couplings!$B:$BU,MATCH(C$1,Merged_couplings!$B$1:$BU$1,0),FALSE)</f>
        <v>#N/A</v>
      </c>
      <c r="D54" s="258" t="e">
        <f>VLOOKUP($A54,Merged_couplings!$B:$BU,MATCH(D$1,Merged_couplings!$B$1:$BU$1,0),FALSE)</f>
        <v>#N/A</v>
      </c>
      <c r="E54" s="258" t="e">
        <f>VLOOKUP($A54,Merged_couplings!$B:$BU,MATCH(E$1,Merged_couplings!$B$1:$BU$1,0),FALSE)</f>
        <v>#N/A</v>
      </c>
      <c r="F54" s="258" t="e">
        <f>VLOOKUP($A54,Merged_couplings!$B:$BU,MATCH(F$1,Merged_couplings!$B$1:$BU$1,0),FALSE)</f>
        <v>#N/A</v>
      </c>
      <c r="G54" s="258" t="e">
        <f>VLOOKUP($A54,Merged_couplings!$B:$BU,MATCH(G$1,Merged_couplings!$B$1:$BU$1,0),FALSE)</f>
        <v>#N/A</v>
      </c>
      <c r="H54" s="258" t="e">
        <f>VLOOKUP($A54,Merged_couplings!$B:$BU,MATCH(H$1,Merged_couplings!$B$1:$BU$1,0),FALSE)</f>
        <v>#N/A</v>
      </c>
      <c r="I54" s="258" t="e">
        <f>VLOOKUP($A54,Merged_couplings!$B:$BU,MATCH(I$1,Merged_couplings!$B$1:$BU$1,0),FALSE)</f>
        <v>#N/A</v>
      </c>
      <c r="J54" s="258" t="e">
        <f>VLOOKUP($A54,Merged_couplings!$B:$BU,MATCH(J$1,Merged_couplings!$B$1:$BU$1,0),FALSE)</f>
        <v>#N/A</v>
      </c>
      <c r="K54" s="258" t="e">
        <f>VLOOKUP($A54,Merged_couplings!$B:$BU,MATCH(K$1,Merged_couplings!$B$1:$BU$1,0),FALSE)</f>
        <v>#N/A</v>
      </c>
      <c r="L54" s="258" t="e">
        <f>VLOOKUP($A54,Merged_couplings!$B:$BU,MATCH(L$1,Merged_couplings!$B$1:$BU$1,0),FALSE)</f>
        <v>#N/A</v>
      </c>
      <c r="M54" s="258" t="e">
        <f>VLOOKUP($A54,Merged_couplings!$B:$BU,MATCH(M$1,Merged_couplings!$B$1:$BU$1,0),FALSE)</f>
        <v>#N/A</v>
      </c>
      <c r="N54" s="121" t="e">
        <f>IF(OR(B54="BIG",B54="BI-",B54="B-G"),VLOOKUP($A54,Merged_couplings!$B:$BU,MATCH(N$1,Merged_couplings!$B$1:$BU$1,0),FALSE),"")</f>
        <v>#N/A</v>
      </c>
      <c r="P54" s="120" t="e">
        <f>IF(OR(C54="BIG",C54="BI-",C54="B-G"),VLOOKUP($A54,Merged_couplings!$B:$BU,MATCH(P$1,Merged_couplings!$B$1:$BU$1,0),FALSE),"")</f>
        <v>#N/A</v>
      </c>
      <c r="Q54" s="120" t="e">
        <f>IF(OR(D54="BIG",D54="BI-",D54="B-G"),VLOOKUP($A54,Merged_couplings!$B:$BU,MATCH(Q$1,Merged_couplings!$B$1:$BU$1,0),FALSE),"")</f>
        <v>#N/A</v>
      </c>
      <c r="R54" s="120" t="e">
        <f>IF(OR(E54="BIG",E54="BI-",E54="B-G"),VLOOKUP($A54,Merged_couplings!$B:$BU,MATCH(R$1,Merged_couplings!$B$1:$BU$1,0),FALSE),"")</f>
        <v>#N/A</v>
      </c>
      <c r="S54" s="120" t="e">
        <f>IF(OR(F54="BIG",F54="BI-",F54="B-G"),VLOOKUP($A54,Merged_couplings!$B:$BU,MATCH(S$1,Merged_couplings!$B$1:$BU$1,0),FALSE),"")</f>
        <v>#N/A</v>
      </c>
      <c r="T54" s="120" t="e">
        <f>IF(OR(G54="BIG",G54="BI-",G54="B-G"),VLOOKUP($A54,Merged_couplings!$B:$BU,MATCH(T$1,Merged_couplings!$B$1:$BU$1,0),FALSE),"")</f>
        <v>#N/A</v>
      </c>
      <c r="U54" s="120" t="e">
        <f>IF(OR(H54="BIG",H54="BI-",H54="B-G"),VLOOKUP($A54,Merged_couplings!$B:$BU,MATCH(U$1,Merged_couplings!$B$1:$BU$1,0),FALSE),"")</f>
        <v>#N/A</v>
      </c>
      <c r="V54" s="120" t="e">
        <f>IF(OR(I54="BIG",I54="BI-",I54="B-G"),VLOOKUP($A54,Merged_couplings!$B:$BU,MATCH(V$1,Merged_couplings!$B$1:$BU$1,0),FALSE),"")</f>
        <v>#N/A</v>
      </c>
      <c r="W54" s="120" t="e">
        <f>IF(OR(J54="BIG",J54="BI-",J54="B-G"),VLOOKUP($A54,Merged_couplings!$B:$BU,MATCH(W$1,Merged_couplings!$B$1:$BU$1,0),FALSE),"")</f>
        <v>#N/A</v>
      </c>
      <c r="X54" s="120" t="e">
        <f>IF(OR(K54="BIG",K54="BI-",K54="B-G"),VLOOKUP($A54,Merged_couplings!$B:$BU,MATCH(X$1,Merged_couplings!$B$1:$BU$1,0),FALSE),"")</f>
        <v>#N/A</v>
      </c>
      <c r="Y54" s="120" t="e">
        <f>IF(OR(L54="BIG",L54="BI-",L54="B-G"),VLOOKUP($A54,Merged_couplings!$B:$BU,MATCH(Y$1,Merged_couplings!$B$1:$BU$1,0),FALSE),"")</f>
        <v>#N/A</v>
      </c>
      <c r="Z54" s="120" t="e">
        <f>IF(OR(M54="BIG",M54="BI-",M54="B-G"),VLOOKUP($A54,Merged_couplings!$B:$BU,MATCH(Z$1,Merged_couplings!$B$1:$BU$1,0),FALSE),"")</f>
        <v>#N/A</v>
      </c>
      <c r="AA54" s="123"/>
      <c r="AB54" s="340" t="e" cm="1">
        <f t="array" ref="AB54">_xlfn.IFS(AND($N54&lt;&gt;"",P54&lt;&gt;""),ABS($N54-P54),AND($N54="",P54=""),"",OR($N54&lt;&gt;"",P54&lt;&gt;""),"-")</f>
        <v>#N/A</v>
      </c>
      <c r="AC54" s="122" t="e" cm="1">
        <f t="array" ref="AC54">_xlfn.IFS(AND($N54&lt;&gt;"",Q54&lt;&gt;""),ABS($N54-Q54),AND($N54="",Q54=""),"",OR($N54&lt;&gt;"",Q54&lt;&gt;""),"-")</f>
        <v>#N/A</v>
      </c>
      <c r="AD54" s="122" t="e" cm="1">
        <f t="array" ref="AD54">_xlfn.IFS(AND($N54&lt;&gt;"",R54&lt;&gt;""),ABS($N54-R54),AND($N54="",R54=""),"",OR($N54&lt;&gt;"",R54&lt;&gt;""),"-")</f>
        <v>#N/A</v>
      </c>
      <c r="AE54" s="122" t="e" cm="1">
        <f t="array" ref="AE54">_xlfn.IFS(AND($N54&lt;&gt;"",S54&lt;&gt;""),ABS($N54-S54),AND($N54="",S54=""),"",OR($N54&lt;&gt;"",S54&lt;&gt;""),"-")</f>
        <v>#N/A</v>
      </c>
      <c r="AF54" s="122" t="e" cm="1">
        <f t="array" ref="AF54">_xlfn.IFS(AND($N54&lt;&gt;"",T54&lt;&gt;""),ABS($N54-T54),AND($N54="",T54=""),"",OR($N54&lt;&gt;"",T54&lt;&gt;""),"-")</f>
        <v>#N/A</v>
      </c>
      <c r="AG54" s="122" t="e" cm="1">
        <f t="array" ref="AG54">_xlfn.IFS(AND($N54&lt;&gt;"",U54&lt;&gt;""),ABS($N54-U54),AND($N54="",U54=""),"",OR($N54&lt;&gt;"",U54&lt;&gt;""),"-")</f>
        <v>#N/A</v>
      </c>
      <c r="AH54" s="122" t="e" cm="1">
        <f t="array" ref="AH54">_xlfn.IFS(AND($N54&lt;&gt;"",V54&lt;&gt;""),ABS($N54-V54),AND($N54="",V54=""),"",OR($N54&lt;&gt;"",V54&lt;&gt;""),"-")</f>
        <v>#N/A</v>
      </c>
      <c r="AI54" s="122" t="e" cm="1">
        <f t="array" ref="AI54">_xlfn.IFS(AND($N54&lt;&gt;"",W54&lt;&gt;""),ABS($N54-W54),AND($N54="",W54=""),"",OR($N54&lt;&gt;"",W54&lt;&gt;""),"-")</f>
        <v>#N/A</v>
      </c>
      <c r="AJ54" s="122" t="e" cm="1">
        <f t="array" ref="AJ54">_xlfn.IFS(AND($N54&lt;&gt;"",X54&lt;&gt;""),ABS($N54-X54),AND($N54="",X54=""),"",OR($N54&lt;&gt;"",X54&lt;&gt;""),"-")</f>
        <v>#N/A</v>
      </c>
      <c r="AK54" s="122" t="e" cm="1">
        <f t="array" ref="AK54">_xlfn.IFS(AND($N54&lt;&gt;"",Y54&lt;&gt;""),ABS($N54-Y54),AND($N54="",Y54=""),"",OR($N54&lt;&gt;"",Y54&lt;&gt;""),"-")</f>
        <v>#N/A</v>
      </c>
      <c r="AL54" s="122" t="e" cm="1">
        <f t="array" ref="AL54">_xlfn.IFS(AND($N54&lt;&gt;"",Z54&lt;&gt;""),ABS($N54-Z54),AND($N54="",Z54=""),"",OR($N54&lt;&gt;"",Z54&lt;&gt;""),"-")</f>
        <v>#N/A</v>
      </c>
      <c r="AM54" s="340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1" t="e" cm="1">
        <f t="array" ref="AX54">_xlfn.IFS(AND($P54&lt;&gt;"",Q54&lt;&gt;""),ABS($P54-Q54),AND($P54="",Q54=""),"",OR($P54&lt;&gt;"",Q54&lt;&gt;""),"-")</f>
        <v>#N/A</v>
      </c>
      <c r="AY54" s="120" t="e" cm="1">
        <f t="array" ref="AY54">_xlfn.IFS(AND($P54&lt;&gt;"",R54&lt;&gt;""),ABS($P54-R54),AND($P54="",R54=""),"",OR($P54&lt;&gt;"",R54&lt;&gt;""),"-")</f>
        <v>#N/A</v>
      </c>
      <c r="AZ54" s="120" t="e" cm="1">
        <f t="array" ref="AZ54">_xlfn.IFS(AND($P54&lt;&gt;"",S54&lt;&gt;""),ABS($P54-S54),AND($P54="",S54=""),"",OR($P54&lt;&gt;"",S54&lt;&gt;""),"-")</f>
        <v>#N/A</v>
      </c>
      <c r="BA54" s="120" t="e" cm="1">
        <f t="array" ref="BA54">_xlfn.IFS(AND($P54&lt;&gt;"",T54&lt;&gt;""),ABS($P54-T54),AND($P54="",T54=""),"",OR($P54&lt;&gt;"",T54&lt;&gt;""),"-")</f>
        <v>#N/A</v>
      </c>
      <c r="BB54" s="120" t="e" cm="1">
        <f t="array" ref="BB54">_xlfn.IFS(AND($P54&lt;&gt;"",U54&lt;&gt;""),ABS($P54-U54),AND($P54="",U54=""),"",OR($P54&lt;&gt;"",U54&lt;&gt;""),"-")</f>
        <v>#N/A</v>
      </c>
      <c r="BC54" s="120" t="e" cm="1">
        <f t="array" ref="BC54">_xlfn.IFS(AND($P54&lt;&gt;"",V54&lt;&gt;""),ABS($P54-V54),AND($P54="",V54=""),"",OR($P54&lt;&gt;"",V54&lt;&gt;""),"-")</f>
        <v>#N/A</v>
      </c>
      <c r="BD54" s="120" t="e" cm="1">
        <f t="array" ref="BD54">_xlfn.IFS(AND($P54&lt;&gt;"",W54&lt;&gt;""),ABS($P54-W54),AND($P54="",W54=""),"",OR($P54&lt;&gt;"",W54&lt;&gt;""),"-")</f>
        <v>#N/A</v>
      </c>
      <c r="BE54" s="120" t="e" cm="1">
        <f t="array" ref="BE54">_xlfn.IFS(AND($P54&lt;&gt;"",X54&lt;&gt;""),ABS($P54-X54),AND($P54="",X54=""),"",OR($P54&lt;&gt;"",X54&lt;&gt;""),"-")</f>
        <v>#N/A</v>
      </c>
      <c r="BF54" s="120" t="e" cm="1">
        <f t="array" ref="BF54">_xlfn.IFS(AND($P54&lt;&gt;"",Y54&lt;&gt;""),ABS($P54-Y54),AND($P54="",Y54=""),"",OR($P54&lt;&gt;"",Y54&lt;&gt;""),"-")</f>
        <v>#N/A</v>
      </c>
      <c r="BG54" s="120" t="e" cm="1">
        <f t="array" ref="BG54">_xlfn.IFS(AND($P54&lt;&gt;"",Z54&lt;&gt;""),ABS($P54-Z54),AND($P54="",Z54=""),"",OR($P54&lt;&gt;"",Z54&lt;&gt;""),"-")</f>
        <v>#N/A</v>
      </c>
      <c r="BH54" s="121" t="e" cm="1">
        <f t="array" ref="BH54">_xlfn.IFS(AND($Q54&lt;&gt;"",R54&lt;&gt;""),ABS($Q54-R54),AND($Q54="",R54=""),"",OR($Q54&lt;&gt;"",R54&lt;&gt;""),"-")</f>
        <v>#N/A</v>
      </c>
      <c r="BI54" s="120" t="e" cm="1">
        <f t="array" ref="BI54">_xlfn.IFS(AND($Q54&lt;&gt;"",S54&lt;&gt;""),ABS($Q54-S54),AND($Q54="",S54=""),"",OR($Q54&lt;&gt;"",S54&lt;&gt;""),"-")</f>
        <v>#N/A</v>
      </c>
      <c r="BJ54" s="120" t="e" cm="1">
        <f t="array" ref="BJ54">_xlfn.IFS(AND($Q54&lt;&gt;"",T54&lt;&gt;""),ABS($Q54-T54),AND($Q54="",T54=""),"",OR($Q54&lt;&gt;"",T54&lt;&gt;""),"-")</f>
        <v>#N/A</v>
      </c>
      <c r="BK54" s="120" t="e" cm="1">
        <f t="array" ref="BK54">_xlfn.IFS(AND($Q54&lt;&gt;"",U54&lt;&gt;""),ABS($Q54-U54),AND($Q54="",U54=""),"",OR($Q54&lt;&gt;"",U54&lt;&gt;""),"-")</f>
        <v>#N/A</v>
      </c>
      <c r="BL54" s="120" t="e" cm="1">
        <f t="array" ref="BL54">_xlfn.IFS(AND($Q54&lt;&gt;"",V54&lt;&gt;""),ABS($Q54-V54),AND($Q54="",V54=""),"",OR($Q54&lt;&gt;"",V54&lt;&gt;""),"-")</f>
        <v>#N/A</v>
      </c>
      <c r="BM54" s="120" t="e" cm="1">
        <f t="array" ref="BM54">_xlfn.IFS(AND($Q54&lt;&gt;"",W54&lt;&gt;""),ABS($Q54-W54),AND($Q54="",W54=""),"",OR($Q54&lt;&gt;"",W54&lt;&gt;""),"-")</f>
        <v>#N/A</v>
      </c>
      <c r="BN54" s="120" t="e" cm="1">
        <f t="array" ref="BN54">_xlfn.IFS(AND($Q54&lt;&gt;"",X54&lt;&gt;""),ABS($Q54-X54),AND($Q54="",X54=""),"",OR($Q54&lt;&gt;"",X54&lt;&gt;""),"-")</f>
        <v>#N/A</v>
      </c>
      <c r="BO54" s="120" t="e" cm="1">
        <f t="array" ref="BO54">_xlfn.IFS(AND($Q54&lt;&gt;"",Y54&lt;&gt;""),ABS($Q54-Y54),AND($Q54="",Y54=""),"",OR($Q54&lt;&gt;"",Y54&lt;&gt;""),"-")</f>
        <v>#N/A</v>
      </c>
      <c r="BP54" s="120" t="e" cm="1">
        <f t="array" ref="BP54">_xlfn.IFS(AND($Q54&lt;&gt;"",Z54&lt;&gt;""),ABS($Q54-Z54),AND($Q54="",Z54=""),"",OR($Q54&lt;&gt;"",Z54&lt;&gt;""),"-")</f>
        <v>#N/A</v>
      </c>
      <c r="BQ54" s="121" t="e" cm="1">
        <f t="array" ref="BQ54">_xlfn.IFS(AND($R54&lt;&gt;"",S54&lt;&gt;""),ABS($R54-S54),AND($R54="",S54=""),"",OR($R54&lt;&gt;"",S54&lt;&gt;""),"-")</f>
        <v>#N/A</v>
      </c>
      <c r="BR54" s="120" t="e" cm="1">
        <f t="array" ref="BR54">_xlfn.IFS(AND($R54&lt;&gt;"",T54&lt;&gt;""),ABS($R54-T54),AND($R54="",T54=""),"",OR($R54&lt;&gt;"",T54&lt;&gt;""),"-")</f>
        <v>#N/A</v>
      </c>
      <c r="BS54" s="120" t="e" cm="1">
        <f t="array" ref="BS54">_xlfn.IFS(AND($R54&lt;&gt;"",U54&lt;&gt;""),ABS($R54-U54),AND($R54="",U54=""),"",OR($R54&lt;&gt;"",U54&lt;&gt;""),"-")</f>
        <v>#N/A</v>
      </c>
      <c r="BT54" s="120" t="e" cm="1">
        <f t="array" ref="BT54">_xlfn.IFS(AND($R54&lt;&gt;"",V54&lt;&gt;""),ABS($R54-V54),AND($R54="",V54=""),"",OR($R54&lt;&gt;"",V54&lt;&gt;""),"-")</f>
        <v>#N/A</v>
      </c>
      <c r="BU54" s="120" t="e" cm="1">
        <f t="array" ref="BU54">_xlfn.IFS(AND($R54&lt;&gt;"",W54&lt;&gt;""),ABS($R54-W54),AND($R54="",W54=""),"",OR($R54&lt;&gt;"",W54&lt;&gt;""),"-")</f>
        <v>#N/A</v>
      </c>
      <c r="BV54" s="120" t="e" cm="1">
        <f t="array" ref="BV54">_xlfn.IFS(AND($R54&lt;&gt;"",X54&lt;&gt;""),ABS($R54-X54),AND($R54="",X54=""),"",OR($R54&lt;&gt;"",X54&lt;&gt;""),"-")</f>
        <v>#N/A</v>
      </c>
      <c r="BW54" s="120" t="e" cm="1">
        <f t="array" ref="BW54">_xlfn.IFS(AND($R54&lt;&gt;"",Y54&lt;&gt;""),ABS($R54-Y54),AND($R54="",Y54=""),"",OR($R54&lt;&gt;"",Y54&lt;&gt;""),"-")</f>
        <v>#N/A</v>
      </c>
      <c r="BX54" s="120" t="e" cm="1">
        <f t="array" ref="BX54">_xlfn.IFS(AND($R54&lt;&gt;"",Z54&lt;&gt;""),ABS($R54-Z54),AND($R54="",Z54=""),"",OR($R54&lt;&gt;"",Z54&lt;&gt;""),"-")</f>
        <v>#N/A</v>
      </c>
      <c r="BY54" s="121" t="e" cm="1">
        <f t="array" ref="BY54">_xlfn.IFS(AND($S54&lt;&gt;"",T54&lt;&gt;""),ABS($S54-T54),AND($S54="",T54=""),"",OR($S54&lt;&gt;"",T54&lt;&gt;""),"-")</f>
        <v>#N/A</v>
      </c>
      <c r="BZ54" s="120" t="e" cm="1">
        <f t="array" ref="BZ54">_xlfn.IFS(AND($S54&lt;&gt;"",U54&lt;&gt;""),ABS($S54-U54),AND($S54="",U54=""),"",OR($S54&lt;&gt;"",U54&lt;&gt;""),"-")</f>
        <v>#N/A</v>
      </c>
      <c r="CA54" s="120" t="e" cm="1">
        <f t="array" ref="CA54">_xlfn.IFS(AND($S54&lt;&gt;"",V54&lt;&gt;""),ABS($S54-V54),AND($S54="",V54=""),"",OR($S54&lt;&gt;"",V54&lt;&gt;""),"-")</f>
        <v>#N/A</v>
      </c>
      <c r="CB54" s="120" t="e" cm="1">
        <f t="array" ref="CB54">_xlfn.IFS(AND($S54&lt;&gt;"",W54&lt;&gt;""),ABS($S54-W54),AND($S54="",W54=""),"",OR($S54&lt;&gt;"",W54&lt;&gt;""),"-")</f>
        <v>#N/A</v>
      </c>
      <c r="CC54" s="120" t="e" cm="1">
        <f t="array" ref="CC54">_xlfn.IFS(AND($S54&lt;&gt;"",X54&lt;&gt;""),ABS($S54-X54),AND($S54="",X54=""),"",OR($S54&lt;&gt;"",X54&lt;&gt;""),"-")</f>
        <v>#N/A</v>
      </c>
      <c r="CD54" s="120" t="e" cm="1">
        <f t="array" ref="CD54">_xlfn.IFS(AND($S54&lt;&gt;"",Y54&lt;&gt;""),ABS($S54-Y54),AND($S54="",Y54=""),"",OR($S54&lt;&gt;"",Y54&lt;&gt;""),"-")</f>
        <v>#N/A</v>
      </c>
      <c r="CE54" s="120" t="e" cm="1">
        <f t="array" ref="CE54">_xlfn.IFS(AND($S54&lt;&gt;"",Z54&lt;&gt;""),ABS($S54-Z54),AND($S54="",Z54=""),"",OR($S54&lt;&gt;"",Z54&lt;&gt;""),"-")</f>
        <v>#N/A</v>
      </c>
      <c r="CF54" s="121" t="e" cm="1">
        <f t="array" ref="CF54">_xlfn.IFS(AND($T54&lt;&gt;"",U54&lt;&gt;""),ABS($T54-U54),AND($T54="",U54=""),"",OR($T54&lt;&gt;"",U54&lt;&gt;""),"-")</f>
        <v>#N/A</v>
      </c>
      <c r="CG54" s="120" t="e" cm="1">
        <f t="array" ref="CG54">_xlfn.IFS(AND($T54&lt;&gt;"",V54&lt;&gt;""),ABS($T54-V54),AND($T54="",V54=""),"",OR($T54&lt;&gt;"",V54&lt;&gt;""),"-")</f>
        <v>#N/A</v>
      </c>
      <c r="CH54" s="120" t="e" cm="1">
        <f t="array" ref="CH54">_xlfn.IFS(AND($T54&lt;&gt;"",W54&lt;&gt;""),ABS($T54-W54),AND($T54="",W54=""),"",OR($T54&lt;&gt;"",W54&lt;&gt;""),"-")</f>
        <v>#N/A</v>
      </c>
      <c r="CI54" s="120" t="e" cm="1">
        <f t="array" ref="CI54">_xlfn.IFS(AND($T54&lt;&gt;"",X54&lt;&gt;""),ABS($T54-X54),AND($T54="",X54=""),"",OR($T54&lt;&gt;"",X54&lt;&gt;""),"-")</f>
        <v>#N/A</v>
      </c>
      <c r="CJ54" s="120" t="e" cm="1">
        <f t="array" ref="CJ54">_xlfn.IFS(AND($T54&lt;&gt;"",Y54&lt;&gt;""),ABS($T54-Y54),AND($T54="",Y54=""),"",OR($T54&lt;&gt;"",Y54&lt;&gt;""),"-")</f>
        <v>#N/A</v>
      </c>
      <c r="CK54" s="120" t="e" cm="1">
        <f t="array" ref="CK54">_xlfn.IFS(AND($T54&lt;&gt;"",Z54&lt;&gt;""),ABS($T54-Z54),AND($T54="",Z54=""),"",OR($T54&lt;&gt;"",Z54&lt;&gt;""),"-")</f>
        <v>#N/A</v>
      </c>
      <c r="CL54" s="121" t="e" cm="1">
        <f t="array" ref="CL54">_xlfn.IFS(AND($U54&lt;&gt;"",V54&lt;&gt;""),ABS($U54-V54),AND($U54="",V54=""),"",OR($U54&lt;&gt;"",V54&lt;&gt;""),"-")</f>
        <v>#N/A</v>
      </c>
      <c r="CM54" s="120" t="e" cm="1">
        <f t="array" ref="CM54">_xlfn.IFS(AND($U54&lt;&gt;"",W54&lt;&gt;""),ABS($U54-W54),AND($U54="",W54=""),"",OR($U54&lt;&gt;"",W54&lt;&gt;""),"-")</f>
        <v>#N/A</v>
      </c>
      <c r="CN54" s="120" t="e" cm="1">
        <f t="array" ref="CN54">_xlfn.IFS(AND($U54&lt;&gt;"",X54&lt;&gt;""),ABS($U54-X54),AND($U54="",X54=""),"",OR($U54&lt;&gt;"",X54&lt;&gt;""),"-")</f>
        <v>#N/A</v>
      </c>
      <c r="CO54" s="120" t="e" cm="1">
        <f t="array" ref="CO54">_xlfn.IFS(AND($U54&lt;&gt;"",Y54&lt;&gt;""),ABS($U54-Y54),AND($U54="",Y54=""),"",OR($U54&lt;&gt;"",Y54&lt;&gt;""),"-")</f>
        <v>#N/A</v>
      </c>
      <c r="CP54" s="120" t="e" cm="1">
        <f t="array" ref="CP54">_xlfn.IFS(AND($U54&lt;&gt;"",Z54&lt;&gt;""),ABS($U54-Z54),AND($U54="",Z54=""),"",OR($U54&lt;&gt;"",Z54&lt;&gt;""),"-")</f>
        <v>#N/A</v>
      </c>
      <c r="CQ54" s="121" t="e" cm="1">
        <f t="array" ref="CQ54">_xlfn.IFS(AND($V54&lt;&gt;"",W54&lt;&gt;""),ABS($V54-W54),AND($V54="",W54=""),"",OR($V54&lt;&gt;"",W54&lt;&gt;""),"-")</f>
        <v>#N/A</v>
      </c>
      <c r="CR54" s="120" t="e" cm="1">
        <f t="array" ref="CR54">_xlfn.IFS(AND($V54&lt;&gt;"",X54&lt;&gt;""),ABS($V54-X54),AND($V54="",X54=""),"",OR($V54&lt;&gt;"",X54&lt;&gt;""),"-")</f>
        <v>#N/A</v>
      </c>
      <c r="CS54" s="120" t="e" cm="1">
        <f t="array" ref="CS54">_xlfn.IFS(AND($V54&lt;&gt;"",Y54&lt;&gt;""),ABS($V54-Y54),AND($V54="",Y54=""),"",OR($V54&lt;&gt;"",Y54&lt;&gt;""),"-")</f>
        <v>#N/A</v>
      </c>
      <c r="CT54" s="120" t="e" cm="1">
        <f t="array" ref="CT54">_xlfn.IFS(AND($V54&lt;&gt;"",Z54&lt;&gt;""),ABS($V54-Z54),AND($V54="",Z54=""),"",OR($V54&lt;&gt;"",Z54&lt;&gt;""),"-")</f>
        <v>#N/A</v>
      </c>
      <c r="CU54" s="121" t="e" cm="1">
        <f t="array" ref="CU54">_xlfn.IFS(AND($W54&lt;&gt;"",X54&lt;&gt;""),ABS($W54-X54),AND($W54="",X54=""),"",OR($W54&lt;&gt;"",X54&lt;&gt;""),"-")</f>
        <v>#N/A</v>
      </c>
      <c r="CV54" s="120" t="e" cm="1">
        <f t="array" ref="CV54">_xlfn.IFS(AND($W54&lt;&gt;"",Y54&lt;&gt;""),ABS($W54-Y54),AND($W54="",Y54=""),"",OR($W54&lt;&gt;"",Y54&lt;&gt;""),"-")</f>
        <v>#N/A</v>
      </c>
      <c r="CW54" s="120" t="e" cm="1">
        <f t="array" ref="CW54">_xlfn.IFS(AND($W54&lt;&gt;"",Z54&lt;&gt;""),ABS($W54-Z54),AND($W54="",Z54=""),"",OR($W54&lt;&gt;"",Z54&lt;&gt;""),"-")</f>
        <v>#N/A</v>
      </c>
      <c r="CX54" s="121" t="e" cm="1">
        <f t="array" ref="CX54">_xlfn.IFS(AND($X54&lt;&gt;"",Y54&lt;&gt;""),ABS($X54-Y54),AND($X54="",Y54=""),"",OR($X54&lt;&gt;"",Y54&lt;&gt;""),"-")</f>
        <v>#N/A</v>
      </c>
      <c r="CY54" s="120" t="e" cm="1">
        <f t="array" ref="CY54">_xlfn.IFS(AND($X54&lt;&gt;"",Z54&lt;&gt;""),ABS($X54-Z54),AND($X54="",Z54=""),"",OR($X54&lt;&gt;"",Z54&lt;&gt;""),"-")</f>
        <v>#N/A</v>
      </c>
      <c r="CZ54" s="121" t="e" cm="1">
        <f t="array" ref="CZ54">_xlfn.IFS(AND($Y54&lt;&gt;"",Z54&lt;&gt;""),ABS($Y54-Z54),AND($Y54="",Z54=""),"",OR($Y54&lt;&gt;"",Z54&lt;&gt;""),"-")</f>
        <v>#N/A</v>
      </c>
    </row>
    <row r="55" spans="1:104" x14ac:dyDescent="0.2">
      <c r="A55" s="260" t="s">
        <v>6</v>
      </c>
      <c r="B55" s="259" t="e">
        <f>VLOOKUP($A55,Merged_couplings!$B:$BU,MATCH(B$1,Merged_couplings!$B$1:$BU$1,0),FALSE)</f>
        <v>#N/A</v>
      </c>
      <c r="C55" s="258" t="e">
        <f>VLOOKUP($A55,Merged_couplings!$B:$BU,MATCH(C$1,Merged_couplings!$B$1:$BU$1,0),FALSE)</f>
        <v>#N/A</v>
      </c>
      <c r="D55" s="258" t="e">
        <f>VLOOKUP($A55,Merged_couplings!$B:$BU,MATCH(D$1,Merged_couplings!$B$1:$BU$1,0),FALSE)</f>
        <v>#N/A</v>
      </c>
      <c r="E55" s="258" t="e">
        <f>VLOOKUP($A55,Merged_couplings!$B:$BU,MATCH(E$1,Merged_couplings!$B$1:$BU$1,0),FALSE)</f>
        <v>#N/A</v>
      </c>
      <c r="F55" s="258" t="e">
        <f>VLOOKUP($A55,Merged_couplings!$B:$BU,MATCH(F$1,Merged_couplings!$B$1:$BU$1,0),FALSE)</f>
        <v>#N/A</v>
      </c>
      <c r="G55" s="258" t="e">
        <f>VLOOKUP($A55,Merged_couplings!$B:$BU,MATCH(G$1,Merged_couplings!$B$1:$BU$1,0),FALSE)</f>
        <v>#N/A</v>
      </c>
      <c r="H55" s="258" t="e">
        <f>VLOOKUP($A55,Merged_couplings!$B:$BU,MATCH(H$1,Merged_couplings!$B$1:$BU$1,0),FALSE)</f>
        <v>#N/A</v>
      </c>
      <c r="I55" s="258" t="e">
        <f>VLOOKUP($A55,Merged_couplings!$B:$BU,MATCH(I$1,Merged_couplings!$B$1:$BU$1,0),FALSE)</f>
        <v>#N/A</v>
      </c>
      <c r="J55" s="258" t="e">
        <f>VLOOKUP($A55,Merged_couplings!$B:$BU,MATCH(J$1,Merged_couplings!$B$1:$BU$1,0),FALSE)</f>
        <v>#N/A</v>
      </c>
      <c r="K55" s="258" t="e">
        <f>VLOOKUP($A55,Merged_couplings!$B:$BU,MATCH(K$1,Merged_couplings!$B$1:$BU$1,0),FALSE)</f>
        <v>#N/A</v>
      </c>
      <c r="L55" s="258" t="e">
        <f>VLOOKUP($A55,Merged_couplings!$B:$BU,MATCH(L$1,Merged_couplings!$B$1:$BU$1,0),FALSE)</f>
        <v>#N/A</v>
      </c>
      <c r="M55" s="258" t="e">
        <f>VLOOKUP($A55,Merged_couplings!$B:$BU,MATCH(M$1,Merged_couplings!$B$1:$BU$1,0),FALSE)</f>
        <v>#N/A</v>
      </c>
      <c r="N55" s="121" t="e">
        <f>IF(OR(B55="BIG",B55="BI-",B55="B-G"),VLOOKUP($A55,Merged_couplings!$B:$BU,MATCH(N$1,Merged_couplings!$B$1:$BU$1,0),FALSE),"")</f>
        <v>#N/A</v>
      </c>
      <c r="P55" s="120" t="e">
        <f>IF(OR(C55="BIG",C55="BI-",C55="B-G"),VLOOKUP($A55,Merged_couplings!$B:$BU,MATCH(P$1,Merged_couplings!$B$1:$BU$1,0),FALSE),"")</f>
        <v>#N/A</v>
      </c>
      <c r="Q55" s="120" t="e">
        <f>IF(OR(D55="BIG",D55="BI-",D55="B-G"),VLOOKUP($A55,Merged_couplings!$B:$BU,MATCH(Q$1,Merged_couplings!$B$1:$BU$1,0),FALSE),"")</f>
        <v>#N/A</v>
      </c>
      <c r="R55" s="120" t="e">
        <f>IF(OR(E55="BIG",E55="BI-",E55="B-G"),VLOOKUP($A55,Merged_couplings!$B:$BU,MATCH(R$1,Merged_couplings!$B$1:$BU$1,0),FALSE),"")</f>
        <v>#N/A</v>
      </c>
      <c r="S55" s="120" t="e">
        <f>IF(OR(F55="BIG",F55="BI-",F55="B-G"),VLOOKUP($A55,Merged_couplings!$B:$BU,MATCH(S$1,Merged_couplings!$B$1:$BU$1,0),FALSE),"")</f>
        <v>#N/A</v>
      </c>
      <c r="T55" s="120" t="e">
        <f>IF(OR(G55="BIG",G55="BI-",G55="B-G"),VLOOKUP($A55,Merged_couplings!$B:$BU,MATCH(T$1,Merged_couplings!$B$1:$BU$1,0),FALSE),"")</f>
        <v>#N/A</v>
      </c>
      <c r="U55" s="120" t="e">
        <f>IF(OR(H55="BIG",H55="BI-",H55="B-G"),VLOOKUP($A55,Merged_couplings!$B:$BU,MATCH(U$1,Merged_couplings!$B$1:$BU$1,0),FALSE),"")</f>
        <v>#N/A</v>
      </c>
      <c r="V55" s="120" t="e">
        <f>IF(OR(I55="BIG",I55="BI-",I55="B-G"),VLOOKUP($A55,Merged_couplings!$B:$BU,MATCH(V$1,Merged_couplings!$B$1:$BU$1,0),FALSE),"")</f>
        <v>#N/A</v>
      </c>
      <c r="W55" s="120" t="e">
        <f>IF(OR(J55="BIG",J55="BI-",J55="B-G"),VLOOKUP($A55,Merged_couplings!$B:$BU,MATCH(W$1,Merged_couplings!$B$1:$BU$1,0),FALSE),"")</f>
        <v>#N/A</v>
      </c>
      <c r="X55" s="120" t="e">
        <f>IF(OR(K55="BIG",K55="BI-",K55="B-G"),VLOOKUP($A55,Merged_couplings!$B:$BU,MATCH(X$1,Merged_couplings!$B$1:$BU$1,0),FALSE),"")</f>
        <v>#N/A</v>
      </c>
      <c r="Y55" s="120" t="e">
        <f>IF(OR(L55="BIG",L55="BI-",L55="B-G"),VLOOKUP($A55,Merged_couplings!$B:$BU,MATCH(Y$1,Merged_couplings!$B$1:$BU$1,0),FALSE),"")</f>
        <v>#N/A</v>
      </c>
      <c r="Z55" s="120" t="e">
        <f>IF(OR(M55="BIG",M55="BI-",M55="B-G"),VLOOKUP($A55,Merged_couplings!$B:$BU,MATCH(Z$1,Merged_couplings!$B$1:$BU$1,0),FALSE),"")</f>
        <v>#N/A</v>
      </c>
      <c r="AA55" s="123"/>
      <c r="AB55" s="340" t="e" cm="1">
        <f t="array" ref="AB55">_xlfn.IFS(AND($N55&lt;&gt;"",P55&lt;&gt;""),ABS($N55-P55),AND($N55="",P55=""),"",OR($N55&lt;&gt;"",P55&lt;&gt;""),"-")</f>
        <v>#N/A</v>
      </c>
      <c r="AC55" s="122" t="e" cm="1">
        <f t="array" ref="AC55">_xlfn.IFS(AND($N55&lt;&gt;"",Q55&lt;&gt;""),ABS($N55-Q55),AND($N55="",Q55=""),"",OR($N55&lt;&gt;"",Q55&lt;&gt;""),"-")</f>
        <v>#N/A</v>
      </c>
      <c r="AD55" s="122" t="e" cm="1">
        <f t="array" ref="AD55">_xlfn.IFS(AND($N55&lt;&gt;"",R55&lt;&gt;""),ABS($N55-R55),AND($N55="",R55=""),"",OR($N55&lt;&gt;"",R55&lt;&gt;""),"-")</f>
        <v>#N/A</v>
      </c>
      <c r="AE55" s="122" t="e" cm="1">
        <f t="array" ref="AE55">_xlfn.IFS(AND($N55&lt;&gt;"",S55&lt;&gt;""),ABS($N55-S55),AND($N55="",S55=""),"",OR($N55&lt;&gt;"",S55&lt;&gt;""),"-")</f>
        <v>#N/A</v>
      </c>
      <c r="AF55" s="122" t="e" cm="1">
        <f t="array" ref="AF55">_xlfn.IFS(AND($N55&lt;&gt;"",T55&lt;&gt;""),ABS($N55-T55),AND($N55="",T55=""),"",OR($N55&lt;&gt;"",T55&lt;&gt;""),"-")</f>
        <v>#N/A</v>
      </c>
      <c r="AG55" s="122" t="e" cm="1">
        <f t="array" ref="AG55">_xlfn.IFS(AND($N55&lt;&gt;"",U55&lt;&gt;""),ABS($N55-U55),AND($N55="",U55=""),"",OR($N55&lt;&gt;"",U55&lt;&gt;""),"-")</f>
        <v>#N/A</v>
      </c>
      <c r="AH55" s="122" t="e" cm="1">
        <f t="array" ref="AH55">_xlfn.IFS(AND($N55&lt;&gt;"",V55&lt;&gt;""),ABS($N55-V55),AND($N55="",V55=""),"",OR($N55&lt;&gt;"",V55&lt;&gt;""),"-")</f>
        <v>#N/A</v>
      </c>
      <c r="AI55" s="122" t="e" cm="1">
        <f t="array" ref="AI55">_xlfn.IFS(AND($N55&lt;&gt;"",W55&lt;&gt;""),ABS($N55-W55),AND($N55="",W55=""),"",OR($N55&lt;&gt;"",W55&lt;&gt;""),"-")</f>
        <v>#N/A</v>
      </c>
      <c r="AJ55" s="122" t="e" cm="1">
        <f t="array" ref="AJ55">_xlfn.IFS(AND($N55&lt;&gt;"",X55&lt;&gt;""),ABS($N55-X55),AND($N55="",X55=""),"",OR($N55&lt;&gt;"",X55&lt;&gt;""),"-")</f>
        <v>#N/A</v>
      </c>
      <c r="AK55" s="122" t="e" cm="1">
        <f t="array" ref="AK55">_xlfn.IFS(AND($N55&lt;&gt;"",Y55&lt;&gt;""),ABS($N55-Y55),AND($N55="",Y55=""),"",OR($N55&lt;&gt;"",Y55&lt;&gt;""),"-")</f>
        <v>#N/A</v>
      </c>
      <c r="AL55" s="122" t="e" cm="1">
        <f t="array" ref="AL55">_xlfn.IFS(AND($N55&lt;&gt;"",Z55&lt;&gt;""),ABS($N55-Z55),AND($N55="",Z55=""),"",OR($N55&lt;&gt;"",Z55&lt;&gt;""),"-")</f>
        <v>#N/A</v>
      </c>
      <c r="AM55" s="340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1" t="e" cm="1">
        <f t="array" ref="AX55">_xlfn.IFS(AND($P55&lt;&gt;"",Q55&lt;&gt;""),ABS($P55-Q55),AND($P55="",Q55=""),"",OR($P55&lt;&gt;"",Q55&lt;&gt;""),"-")</f>
        <v>#N/A</v>
      </c>
      <c r="AY55" s="120" t="e" cm="1">
        <f t="array" ref="AY55">_xlfn.IFS(AND($P55&lt;&gt;"",R55&lt;&gt;""),ABS($P55-R55),AND($P55="",R55=""),"",OR($P55&lt;&gt;"",R55&lt;&gt;""),"-")</f>
        <v>#N/A</v>
      </c>
      <c r="AZ55" s="120" t="e" cm="1">
        <f t="array" ref="AZ55">_xlfn.IFS(AND($P55&lt;&gt;"",S55&lt;&gt;""),ABS($P55-S55),AND($P55="",S55=""),"",OR($P55&lt;&gt;"",S55&lt;&gt;""),"-")</f>
        <v>#N/A</v>
      </c>
      <c r="BA55" s="120" t="e" cm="1">
        <f t="array" ref="BA55">_xlfn.IFS(AND($P55&lt;&gt;"",T55&lt;&gt;""),ABS($P55-T55),AND($P55="",T55=""),"",OR($P55&lt;&gt;"",T55&lt;&gt;""),"-")</f>
        <v>#N/A</v>
      </c>
      <c r="BB55" s="120" t="e" cm="1">
        <f t="array" ref="BB55">_xlfn.IFS(AND($P55&lt;&gt;"",U55&lt;&gt;""),ABS($P55-U55),AND($P55="",U55=""),"",OR($P55&lt;&gt;"",U55&lt;&gt;""),"-")</f>
        <v>#N/A</v>
      </c>
      <c r="BC55" s="120" t="e" cm="1">
        <f t="array" ref="BC55">_xlfn.IFS(AND($P55&lt;&gt;"",V55&lt;&gt;""),ABS($P55-V55),AND($P55="",V55=""),"",OR($P55&lt;&gt;"",V55&lt;&gt;""),"-")</f>
        <v>#N/A</v>
      </c>
      <c r="BD55" s="120" t="e" cm="1">
        <f t="array" ref="BD55">_xlfn.IFS(AND($P55&lt;&gt;"",W55&lt;&gt;""),ABS($P55-W55),AND($P55="",W55=""),"",OR($P55&lt;&gt;"",W55&lt;&gt;""),"-")</f>
        <v>#N/A</v>
      </c>
      <c r="BE55" s="120" t="e" cm="1">
        <f t="array" ref="BE55">_xlfn.IFS(AND($P55&lt;&gt;"",X55&lt;&gt;""),ABS($P55-X55),AND($P55="",X55=""),"",OR($P55&lt;&gt;"",X55&lt;&gt;""),"-")</f>
        <v>#N/A</v>
      </c>
      <c r="BF55" s="120" t="e" cm="1">
        <f t="array" ref="BF55">_xlfn.IFS(AND($P55&lt;&gt;"",Y55&lt;&gt;""),ABS($P55-Y55),AND($P55="",Y55=""),"",OR($P55&lt;&gt;"",Y55&lt;&gt;""),"-")</f>
        <v>#N/A</v>
      </c>
      <c r="BG55" s="120" t="e" cm="1">
        <f t="array" ref="BG55">_xlfn.IFS(AND($P55&lt;&gt;"",Z55&lt;&gt;""),ABS($P55-Z55),AND($P55="",Z55=""),"",OR($P55&lt;&gt;"",Z55&lt;&gt;""),"-")</f>
        <v>#N/A</v>
      </c>
      <c r="BH55" s="121" t="e" cm="1">
        <f t="array" ref="BH55">_xlfn.IFS(AND($Q55&lt;&gt;"",R55&lt;&gt;""),ABS($Q55-R55),AND($Q55="",R55=""),"",OR($Q55&lt;&gt;"",R55&lt;&gt;""),"-")</f>
        <v>#N/A</v>
      </c>
      <c r="BI55" s="120" t="e" cm="1">
        <f t="array" ref="BI55">_xlfn.IFS(AND($Q55&lt;&gt;"",S55&lt;&gt;""),ABS($Q55-S55),AND($Q55="",S55=""),"",OR($Q55&lt;&gt;"",S55&lt;&gt;""),"-")</f>
        <v>#N/A</v>
      </c>
      <c r="BJ55" s="120" t="e" cm="1">
        <f t="array" ref="BJ55">_xlfn.IFS(AND($Q55&lt;&gt;"",T55&lt;&gt;""),ABS($Q55-T55),AND($Q55="",T55=""),"",OR($Q55&lt;&gt;"",T55&lt;&gt;""),"-")</f>
        <v>#N/A</v>
      </c>
      <c r="BK55" s="120" t="e" cm="1">
        <f t="array" ref="BK55">_xlfn.IFS(AND($Q55&lt;&gt;"",U55&lt;&gt;""),ABS($Q55-U55),AND($Q55="",U55=""),"",OR($Q55&lt;&gt;"",U55&lt;&gt;""),"-")</f>
        <v>#N/A</v>
      </c>
      <c r="BL55" s="120" t="e" cm="1">
        <f t="array" ref="BL55">_xlfn.IFS(AND($Q55&lt;&gt;"",V55&lt;&gt;""),ABS($Q55-V55),AND($Q55="",V55=""),"",OR($Q55&lt;&gt;"",V55&lt;&gt;""),"-")</f>
        <v>#N/A</v>
      </c>
      <c r="BM55" s="120" t="e" cm="1">
        <f t="array" ref="BM55">_xlfn.IFS(AND($Q55&lt;&gt;"",W55&lt;&gt;""),ABS($Q55-W55),AND($Q55="",W55=""),"",OR($Q55&lt;&gt;"",W55&lt;&gt;""),"-")</f>
        <v>#N/A</v>
      </c>
      <c r="BN55" s="120" t="e" cm="1">
        <f t="array" ref="BN55">_xlfn.IFS(AND($Q55&lt;&gt;"",X55&lt;&gt;""),ABS($Q55-X55),AND($Q55="",X55=""),"",OR($Q55&lt;&gt;"",X55&lt;&gt;""),"-")</f>
        <v>#N/A</v>
      </c>
      <c r="BO55" s="120" t="e" cm="1">
        <f t="array" ref="BO55">_xlfn.IFS(AND($Q55&lt;&gt;"",Y55&lt;&gt;""),ABS($Q55-Y55),AND($Q55="",Y55=""),"",OR($Q55&lt;&gt;"",Y55&lt;&gt;""),"-")</f>
        <v>#N/A</v>
      </c>
      <c r="BP55" s="120" t="e" cm="1">
        <f t="array" ref="BP55">_xlfn.IFS(AND($Q55&lt;&gt;"",Z55&lt;&gt;""),ABS($Q55-Z55),AND($Q55="",Z55=""),"",OR($Q55&lt;&gt;"",Z55&lt;&gt;""),"-")</f>
        <v>#N/A</v>
      </c>
      <c r="BQ55" s="121" t="e" cm="1">
        <f t="array" ref="BQ55">_xlfn.IFS(AND($R55&lt;&gt;"",S55&lt;&gt;""),ABS($R55-S55),AND($R55="",S55=""),"",OR($R55&lt;&gt;"",S55&lt;&gt;""),"-")</f>
        <v>#N/A</v>
      </c>
      <c r="BR55" s="120" t="e" cm="1">
        <f t="array" ref="BR55">_xlfn.IFS(AND($R55&lt;&gt;"",T55&lt;&gt;""),ABS($R55-T55),AND($R55="",T55=""),"",OR($R55&lt;&gt;"",T55&lt;&gt;""),"-")</f>
        <v>#N/A</v>
      </c>
      <c r="BS55" s="120" t="e" cm="1">
        <f t="array" ref="BS55">_xlfn.IFS(AND($R55&lt;&gt;"",U55&lt;&gt;""),ABS($R55-U55),AND($R55="",U55=""),"",OR($R55&lt;&gt;"",U55&lt;&gt;""),"-")</f>
        <v>#N/A</v>
      </c>
      <c r="BT55" s="120" t="e" cm="1">
        <f t="array" ref="BT55">_xlfn.IFS(AND($R55&lt;&gt;"",V55&lt;&gt;""),ABS($R55-V55),AND($R55="",V55=""),"",OR($R55&lt;&gt;"",V55&lt;&gt;""),"-")</f>
        <v>#N/A</v>
      </c>
      <c r="BU55" s="120" t="e" cm="1">
        <f t="array" ref="BU55">_xlfn.IFS(AND($R55&lt;&gt;"",W55&lt;&gt;""),ABS($R55-W55),AND($R55="",W55=""),"",OR($R55&lt;&gt;"",W55&lt;&gt;""),"-")</f>
        <v>#N/A</v>
      </c>
      <c r="BV55" s="120" t="e" cm="1">
        <f t="array" ref="BV55">_xlfn.IFS(AND($R55&lt;&gt;"",X55&lt;&gt;""),ABS($R55-X55),AND($R55="",X55=""),"",OR($R55&lt;&gt;"",X55&lt;&gt;""),"-")</f>
        <v>#N/A</v>
      </c>
      <c r="BW55" s="120" t="e" cm="1">
        <f t="array" ref="BW55">_xlfn.IFS(AND($R55&lt;&gt;"",Y55&lt;&gt;""),ABS($R55-Y55),AND($R55="",Y55=""),"",OR($R55&lt;&gt;"",Y55&lt;&gt;""),"-")</f>
        <v>#N/A</v>
      </c>
      <c r="BX55" s="120" t="e" cm="1">
        <f t="array" ref="BX55">_xlfn.IFS(AND($R55&lt;&gt;"",Z55&lt;&gt;""),ABS($R55-Z55),AND($R55="",Z55=""),"",OR($R55&lt;&gt;"",Z55&lt;&gt;""),"-")</f>
        <v>#N/A</v>
      </c>
      <c r="BY55" s="121" t="e" cm="1">
        <f t="array" ref="BY55">_xlfn.IFS(AND($S55&lt;&gt;"",T55&lt;&gt;""),ABS($S55-T55),AND($S55="",T55=""),"",OR($S55&lt;&gt;"",T55&lt;&gt;""),"-")</f>
        <v>#N/A</v>
      </c>
      <c r="BZ55" s="120" t="e" cm="1">
        <f t="array" ref="BZ55">_xlfn.IFS(AND($S55&lt;&gt;"",U55&lt;&gt;""),ABS($S55-U55),AND($S55="",U55=""),"",OR($S55&lt;&gt;"",U55&lt;&gt;""),"-")</f>
        <v>#N/A</v>
      </c>
      <c r="CA55" s="120" t="e" cm="1">
        <f t="array" ref="CA55">_xlfn.IFS(AND($S55&lt;&gt;"",V55&lt;&gt;""),ABS($S55-V55),AND($S55="",V55=""),"",OR($S55&lt;&gt;"",V55&lt;&gt;""),"-")</f>
        <v>#N/A</v>
      </c>
      <c r="CB55" s="120" t="e" cm="1">
        <f t="array" ref="CB55">_xlfn.IFS(AND($S55&lt;&gt;"",W55&lt;&gt;""),ABS($S55-W55),AND($S55="",W55=""),"",OR($S55&lt;&gt;"",W55&lt;&gt;""),"-")</f>
        <v>#N/A</v>
      </c>
      <c r="CC55" s="120" t="e" cm="1">
        <f t="array" ref="CC55">_xlfn.IFS(AND($S55&lt;&gt;"",X55&lt;&gt;""),ABS($S55-X55),AND($S55="",X55=""),"",OR($S55&lt;&gt;"",X55&lt;&gt;""),"-")</f>
        <v>#N/A</v>
      </c>
      <c r="CD55" s="120" t="e" cm="1">
        <f t="array" ref="CD55">_xlfn.IFS(AND($S55&lt;&gt;"",Y55&lt;&gt;""),ABS($S55-Y55),AND($S55="",Y55=""),"",OR($S55&lt;&gt;"",Y55&lt;&gt;""),"-")</f>
        <v>#N/A</v>
      </c>
      <c r="CE55" s="120" t="e" cm="1">
        <f t="array" ref="CE55">_xlfn.IFS(AND($S55&lt;&gt;"",Z55&lt;&gt;""),ABS($S55-Z55),AND($S55="",Z55=""),"",OR($S55&lt;&gt;"",Z55&lt;&gt;""),"-")</f>
        <v>#N/A</v>
      </c>
      <c r="CF55" s="121" t="e" cm="1">
        <f t="array" ref="CF55">_xlfn.IFS(AND($T55&lt;&gt;"",U55&lt;&gt;""),ABS($T55-U55),AND($T55="",U55=""),"",OR($T55&lt;&gt;"",U55&lt;&gt;""),"-")</f>
        <v>#N/A</v>
      </c>
      <c r="CG55" s="120" t="e" cm="1">
        <f t="array" ref="CG55">_xlfn.IFS(AND($T55&lt;&gt;"",V55&lt;&gt;""),ABS($T55-V55),AND($T55="",V55=""),"",OR($T55&lt;&gt;"",V55&lt;&gt;""),"-")</f>
        <v>#N/A</v>
      </c>
      <c r="CH55" s="120" t="e" cm="1">
        <f t="array" ref="CH55">_xlfn.IFS(AND($T55&lt;&gt;"",W55&lt;&gt;""),ABS($T55-W55),AND($T55="",W55=""),"",OR($T55&lt;&gt;"",W55&lt;&gt;""),"-")</f>
        <v>#N/A</v>
      </c>
      <c r="CI55" s="120" t="e" cm="1">
        <f t="array" ref="CI55">_xlfn.IFS(AND($T55&lt;&gt;"",X55&lt;&gt;""),ABS($T55-X55),AND($T55="",X55=""),"",OR($T55&lt;&gt;"",X55&lt;&gt;""),"-")</f>
        <v>#N/A</v>
      </c>
      <c r="CJ55" s="120" t="e" cm="1">
        <f t="array" ref="CJ55">_xlfn.IFS(AND($T55&lt;&gt;"",Y55&lt;&gt;""),ABS($T55-Y55),AND($T55="",Y55=""),"",OR($T55&lt;&gt;"",Y55&lt;&gt;""),"-")</f>
        <v>#N/A</v>
      </c>
      <c r="CK55" s="120" t="e" cm="1">
        <f t="array" ref="CK55">_xlfn.IFS(AND($T55&lt;&gt;"",Z55&lt;&gt;""),ABS($T55-Z55),AND($T55="",Z55=""),"",OR($T55&lt;&gt;"",Z55&lt;&gt;""),"-")</f>
        <v>#N/A</v>
      </c>
      <c r="CL55" s="121" t="e" cm="1">
        <f t="array" ref="CL55">_xlfn.IFS(AND($U55&lt;&gt;"",V55&lt;&gt;""),ABS($U55-V55),AND($U55="",V55=""),"",OR($U55&lt;&gt;"",V55&lt;&gt;""),"-")</f>
        <v>#N/A</v>
      </c>
      <c r="CM55" s="120" t="e" cm="1">
        <f t="array" ref="CM55">_xlfn.IFS(AND($U55&lt;&gt;"",W55&lt;&gt;""),ABS($U55-W55),AND($U55="",W55=""),"",OR($U55&lt;&gt;"",W55&lt;&gt;""),"-")</f>
        <v>#N/A</v>
      </c>
      <c r="CN55" s="120" t="e" cm="1">
        <f t="array" ref="CN55">_xlfn.IFS(AND($U55&lt;&gt;"",X55&lt;&gt;""),ABS($U55-X55),AND($U55="",X55=""),"",OR($U55&lt;&gt;"",X55&lt;&gt;""),"-")</f>
        <v>#N/A</v>
      </c>
      <c r="CO55" s="120" t="e" cm="1">
        <f t="array" ref="CO55">_xlfn.IFS(AND($U55&lt;&gt;"",Y55&lt;&gt;""),ABS($U55-Y55),AND($U55="",Y55=""),"",OR($U55&lt;&gt;"",Y55&lt;&gt;""),"-")</f>
        <v>#N/A</v>
      </c>
      <c r="CP55" s="120" t="e" cm="1">
        <f t="array" ref="CP55">_xlfn.IFS(AND($U55&lt;&gt;"",Z55&lt;&gt;""),ABS($U55-Z55),AND($U55="",Z55=""),"",OR($U55&lt;&gt;"",Z55&lt;&gt;""),"-")</f>
        <v>#N/A</v>
      </c>
      <c r="CQ55" s="121" t="e" cm="1">
        <f t="array" ref="CQ55">_xlfn.IFS(AND($V55&lt;&gt;"",W55&lt;&gt;""),ABS($V55-W55),AND($V55="",W55=""),"",OR($V55&lt;&gt;"",W55&lt;&gt;""),"-")</f>
        <v>#N/A</v>
      </c>
      <c r="CR55" s="120" t="e" cm="1">
        <f t="array" ref="CR55">_xlfn.IFS(AND($V55&lt;&gt;"",X55&lt;&gt;""),ABS($V55-X55),AND($V55="",X55=""),"",OR($V55&lt;&gt;"",X55&lt;&gt;""),"-")</f>
        <v>#N/A</v>
      </c>
      <c r="CS55" s="120" t="e" cm="1">
        <f t="array" ref="CS55">_xlfn.IFS(AND($V55&lt;&gt;"",Y55&lt;&gt;""),ABS($V55-Y55),AND($V55="",Y55=""),"",OR($V55&lt;&gt;"",Y55&lt;&gt;""),"-")</f>
        <v>#N/A</v>
      </c>
      <c r="CT55" s="120" t="e" cm="1">
        <f t="array" ref="CT55">_xlfn.IFS(AND($V55&lt;&gt;"",Z55&lt;&gt;""),ABS($V55-Z55),AND($V55="",Z55=""),"",OR($V55&lt;&gt;"",Z55&lt;&gt;""),"-")</f>
        <v>#N/A</v>
      </c>
      <c r="CU55" s="121" t="e" cm="1">
        <f t="array" ref="CU55">_xlfn.IFS(AND($W55&lt;&gt;"",X55&lt;&gt;""),ABS($W55-X55),AND($W55="",X55=""),"",OR($W55&lt;&gt;"",X55&lt;&gt;""),"-")</f>
        <v>#N/A</v>
      </c>
      <c r="CV55" s="120" t="e" cm="1">
        <f t="array" ref="CV55">_xlfn.IFS(AND($W55&lt;&gt;"",Y55&lt;&gt;""),ABS($W55-Y55),AND($W55="",Y55=""),"",OR($W55&lt;&gt;"",Y55&lt;&gt;""),"-")</f>
        <v>#N/A</v>
      </c>
      <c r="CW55" s="120" t="e" cm="1">
        <f t="array" ref="CW55">_xlfn.IFS(AND($W55&lt;&gt;"",Z55&lt;&gt;""),ABS($W55-Z55),AND($W55="",Z55=""),"",OR($W55&lt;&gt;"",Z55&lt;&gt;""),"-")</f>
        <v>#N/A</v>
      </c>
      <c r="CX55" s="121" t="e" cm="1">
        <f t="array" ref="CX55">_xlfn.IFS(AND($X55&lt;&gt;"",Y55&lt;&gt;""),ABS($X55-Y55),AND($X55="",Y55=""),"",OR($X55&lt;&gt;"",Y55&lt;&gt;""),"-")</f>
        <v>#N/A</v>
      </c>
      <c r="CY55" s="120" t="e" cm="1">
        <f t="array" ref="CY55">_xlfn.IFS(AND($X55&lt;&gt;"",Z55&lt;&gt;""),ABS($X55-Z55),AND($X55="",Z55=""),"",OR($X55&lt;&gt;"",Z55&lt;&gt;""),"-")</f>
        <v>#N/A</v>
      </c>
      <c r="CZ55" s="121" t="e" cm="1">
        <f t="array" ref="CZ55">_xlfn.IFS(AND($Y55&lt;&gt;"",Z55&lt;&gt;""),ABS($Y55-Z55),AND($Y55="",Z55=""),"",OR($Y55&lt;&gt;"",Z55&lt;&gt;""),"-")</f>
        <v>#N/A</v>
      </c>
    </row>
    <row r="56" spans="1:104" x14ac:dyDescent="0.2">
      <c r="A56" s="260" t="s">
        <v>7</v>
      </c>
      <c r="B56" s="259" t="e">
        <f>VLOOKUP($A56,Merged_couplings!$B:$BU,MATCH(B$1,Merged_couplings!$B$1:$BU$1,0),FALSE)</f>
        <v>#N/A</v>
      </c>
      <c r="C56" s="258" t="e">
        <f>VLOOKUP($A56,Merged_couplings!$B:$BU,MATCH(C$1,Merged_couplings!$B$1:$BU$1,0),FALSE)</f>
        <v>#N/A</v>
      </c>
      <c r="D56" s="258" t="e">
        <f>VLOOKUP($A56,Merged_couplings!$B:$BU,MATCH(D$1,Merged_couplings!$B$1:$BU$1,0),FALSE)</f>
        <v>#N/A</v>
      </c>
      <c r="E56" s="258" t="e">
        <f>VLOOKUP($A56,Merged_couplings!$B:$BU,MATCH(E$1,Merged_couplings!$B$1:$BU$1,0),FALSE)</f>
        <v>#N/A</v>
      </c>
      <c r="F56" s="258" t="e">
        <f>VLOOKUP($A56,Merged_couplings!$B:$BU,MATCH(F$1,Merged_couplings!$B$1:$BU$1,0),FALSE)</f>
        <v>#N/A</v>
      </c>
      <c r="G56" s="258" t="e">
        <f>VLOOKUP($A56,Merged_couplings!$B:$BU,MATCH(G$1,Merged_couplings!$B$1:$BU$1,0),FALSE)</f>
        <v>#N/A</v>
      </c>
      <c r="H56" s="258" t="e">
        <f>VLOOKUP($A56,Merged_couplings!$B:$BU,MATCH(H$1,Merged_couplings!$B$1:$BU$1,0),FALSE)</f>
        <v>#N/A</v>
      </c>
      <c r="I56" s="258" t="e">
        <f>VLOOKUP($A56,Merged_couplings!$B:$BU,MATCH(I$1,Merged_couplings!$B$1:$BU$1,0),FALSE)</f>
        <v>#N/A</v>
      </c>
      <c r="J56" s="258" t="e">
        <f>VLOOKUP($A56,Merged_couplings!$B:$BU,MATCH(J$1,Merged_couplings!$B$1:$BU$1,0),FALSE)</f>
        <v>#N/A</v>
      </c>
      <c r="K56" s="258" t="e">
        <f>VLOOKUP($A56,Merged_couplings!$B:$BU,MATCH(K$1,Merged_couplings!$B$1:$BU$1,0),FALSE)</f>
        <v>#N/A</v>
      </c>
      <c r="L56" s="258" t="e">
        <f>VLOOKUP($A56,Merged_couplings!$B:$BU,MATCH(L$1,Merged_couplings!$B$1:$BU$1,0),FALSE)</f>
        <v>#N/A</v>
      </c>
      <c r="M56" s="258" t="e">
        <f>VLOOKUP($A56,Merged_couplings!$B:$BU,MATCH(M$1,Merged_couplings!$B$1:$BU$1,0),FALSE)</f>
        <v>#N/A</v>
      </c>
      <c r="N56" s="121" t="e">
        <f>IF(OR(B56="BIG",B56="BI-",B56="B-G"),VLOOKUP($A56,Merged_couplings!$B:$BU,MATCH(N$1,Merged_couplings!$B$1:$BU$1,0),FALSE),"")</f>
        <v>#N/A</v>
      </c>
      <c r="P56" s="120" t="e">
        <f>IF(OR(C56="BIG",C56="BI-",C56="B-G"),VLOOKUP($A56,Merged_couplings!$B:$BU,MATCH(P$1,Merged_couplings!$B$1:$BU$1,0),FALSE),"")</f>
        <v>#N/A</v>
      </c>
      <c r="Q56" s="120" t="e">
        <f>IF(OR(D56="BIG",D56="BI-",D56="B-G"),VLOOKUP($A56,Merged_couplings!$B:$BU,MATCH(Q$1,Merged_couplings!$B$1:$BU$1,0),FALSE),"")</f>
        <v>#N/A</v>
      </c>
      <c r="R56" s="120" t="e">
        <f>IF(OR(E56="BIG",E56="BI-",E56="B-G"),VLOOKUP($A56,Merged_couplings!$B:$BU,MATCH(R$1,Merged_couplings!$B$1:$BU$1,0),FALSE),"")</f>
        <v>#N/A</v>
      </c>
      <c r="S56" s="120" t="e">
        <f>IF(OR(F56="BIG",F56="BI-",F56="B-G"),VLOOKUP($A56,Merged_couplings!$B:$BU,MATCH(S$1,Merged_couplings!$B$1:$BU$1,0),FALSE),"")</f>
        <v>#N/A</v>
      </c>
      <c r="T56" s="120" t="e">
        <f>IF(OR(G56="BIG",G56="BI-",G56="B-G"),VLOOKUP($A56,Merged_couplings!$B:$BU,MATCH(T$1,Merged_couplings!$B$1:$BU$1,0),FALSE),"")</f>
        <v>#N/A</v>
      </c>
      <c r="U56" s="120" t="e">
        <f>IF(OR(H56="BIG",H56="BI-",H56="B-G"),VLOOKUP($A56,Merged_couplings!$B:$BU,MATCH(U$1,Merged_couplings!$B$1:$BU$1,0),FALSE),"")</f>
        <v>#N/A</v>
      </c>
      <c r="V56" s="120" t="e">
        <f>IF(OR(I56="BIG",I56="BI-",I56="B-G"),VLOOKUP($A56,Merged_couplings!$B:$BU,MATCH(V$1,Merged_couplings!$B$1:$BU$1,0),FALSE),"")</f>
        <v>#N/A</v>
      </c>
      <c r="W56" s="120" t="e">
        <f>IF(OR(J56="BIG",J56="BI-",J56="B-G"),VLOOKUP($A56,Merged_couplings!$B:$BU,MATCH(W$1,Merged_couplings!$B$1:$BU$1,0),FALSE),"")</f>
        <v>#N/A</v>
      </c>
      <c r="X56" s="120" t="e">
        <f>IF(OR(K56="BIG",K56="BI-",K56="B-G"),VLOOKUP($A56,Merged_couplings!$B:$BU,MATCH(X$1,Merged_couplings!$B$1:$BU$1,0),FALSE),"")</f>
        <v>#N/A</v>
      </c>
      <c r="Y56" s="120" t="e">
        <f>IF(OR(L56="BIG",L56="BI-",L56="B-G"),VLOOKUP($A56,Merged_couplings!$B:$BU,MATCH(Y$1,Merged_couplings!$B$1:$BU$1,0),FALSE),"")</f>
        <v>#N/A</v>
      </c>
      <c r="Z56" s="120" t="e">
        <f>IF(OR(M56="BIG",M56="BI-",M56="B-G"),VLOOKUP($A56,Merged_couplings!$B:$BU,MATCH(Z$1,Merged_couplings!$B$1:$BU$1,0),FALSE),"")</f>
        <v>#N/A</v>
      </c>
      <c r="AA56" s="123"/>
      <c r="AB56" s="340" t="e" cm="1">
        <f t="array" ref="AB56">_xlfn.IFS(AND($N56&lt;&gt;"",P56&lt;&gt;""),ABS($N56-P56),AND($N56="",P56=""),"",OR($N56&lt;&gt;"",P56&lt;&gt;""),"-")</f>
        <v>#N/A</v>
      </c>
      <c r="AC56" s="122" t="e" cm="1">
        <f t="array" ref="AC56">_xlfn.IFS(AND($N56&lt;&gt;"",Q56&lt;&gt;""),ABS($N56-Q56),AND($N56="",Q56=""),"",OR($N56&lt;&gt;"",Q56&lt;&gt;""),"-")</f>
        <v>#N/A</v>
      </c>
      <c r="AD56" s="122" t="e" cm="1">
        <f t="array" ref="AD56">_xlfn.IFS(AND($N56&lt;&gt;"",R56&lt;&gt;""),ABS($N56-R56),AND($N56="",R56=""),"",OR($N56&lt;&gt;"",R56&lt;&gt;""),"-")</f>
        <v>#N/A</v>
      </c>
      <c r="AE56" s="122" t="e" cm="1">
        <f t="array" ref="AE56">_xlfn.IFS(AND($N56&lt;&gt;"",S56&lt;&gt;""),ABS($N56-S56),AND($N56="",S56=""),"",OR($N56&lt;&gt;"",S56&lt;&gt;""),"-")</f>
        <v>#N/A</v>
      </c>
      <c r="AF56" s="122" t="e" cm="1">
        <f t="array" ref="AF56">_xlfn.IFS(AND($N56&lt;&gt;"",T56&lt;&gt;""),ABS($N56-T56),AND($N56="",T56=""),"",OR($N56&lt;&gt;"",T56&lt;&gt;""),"-")</f>
        <v>#N/A</v>
      </c>
      <c r="AG56" s="122" t="e" cm="1">
        <f t="array" ref="AG56">_xlfn.IFS(AND($N56&lt;&gt;"",U56&lt;&gt;""),ABS($N56-U56),AND($N56="",U56=""),"",OR($N56&lt;&gt;"",U56&lt;&gt;""),"-")</f>
        <v>#N/A</v>
      </c>
      <c r="AH56" s="122" t="e" cm="1">
        <f t="array" ref="AH56">_xlfn.IFS(AND($N56&lt;&gt;"",V56&lt;&gt;""),ABS($N56-V56),AND($N56="",V56=""),"",OR($N56&lt;&gt;"",V56&lt;&gt;""),"-")</f>
        <v>#N/A</v>
      </c>
      <c r="AI56" s="122" t="e" cm="1">
        <f t="array" ref="AI56">_xlfn.IFS(AND($N56&lt;&gt;"",W56&lt;&gt;""),ABS($N56-W56),AND($N56="",W56=""),"",OR($N56&lt;&gt;"",W56&lt;&gt;""),"-")</f>
        <v>#N/A</v>
      </c>
      <c r="AJ56" s="122" t="e" cm="1">
        <f t="array" ref="AJ56">_xlfn.IFS(AND($N56&lt;&gt;"",X56&lt;&gt;""),ABS($N56-X56),AND($N56="",X56=""),"",OR($N56&lt;&gt;"",X56&lt;&gt;""),"-")</f>
        <v>#N/A</v>
      </c>
      <c r="AK56" s="122" t="e" cm="1">
        <f t="array" ref="AK56">_xlfn.IFS(AND($N56&lt;&gt;"",Y56&lt;&gt;""),ABS($N56-Y56),AND($N56="",Y56=""),"",OR($N56&lt;&gt;"",Y56&lt;&gt;""),"-")</f>
        <v>#N/A</v>
      </c>
      <c r="AL56" s="122" t="e" cm="1">
        <f t="array" ref="AL56">_xlfn.IFS(AND($N56&lt;&gt;"",Z56&lt;&gt;""),ABS($N56-Z56),AND($N56="",Z56=""),"",OR($N56&lt;&gt;"",Z56&lt;&gt;""),"-")</f>
        <v>#N/A</v>
      </c>
      <c r="AM56" s="340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1" t="e" cm="1">
        <f t="array" ref="AX56">_xlfn.IFS(AND($P56&lt;&gt;"",Q56&lt;&gt;""),ABS($P56-Q56),AND($P56="",Q56=""),"",OR($P56&lt;&gt;"",Q56&lt;&gt;""),"-")</f>
        <v>#N/A</v>
      </c>
      <c r="AY56" s="120" t="e" cm="1">
        <f t="array" ref="AY56">_xlfn.IFS(AND($P56&lt;&gt;"",R56&lt;&gt;""),ABS($P56-R56),AND($P56="",R56=""),"",OR($P56&lt;&gt;"",R56&lt;&gt;""),"-")</f>
        <v>#N/A</v>
      </c>
      <c r="AZ56" s="120" t="e" cm="1">
        <f t="array" ref="AZ56">_xlfn.IFS(AND($P56&lt;&gt;"",S56&lt;&gt;""),ABS($P56-S56),AND($P56="",S56=""),"",OR($P56&lt;&gt;"",S56&lt;&gt;""),"-")</f>
        <v>#N/A</v>
      </c>
      <c r="BA56" s="120" t="e" cm="1">
        <f t="array" ref="BA56">_xlfn.IFS(AND($P56&lt;&gt;"",T56&lt;&gt;""),ABS($P56-T56),AND($P56="",T56=""),"",OR($P56&lt;&gt;"",T56&lt;&gt;""),"-")</f>
        <v>#N/A</v>
      </c>
      <c r="BB56" s="120" t="e" cm="1">
        <f t="array" ref="BB56">_xlfn.IFS(AND($P56&lt;&gt;"",U56&lt;&gt;""),ABS($P56-U56),AND($P56="",U56=""),"",OR($P56&lt;&gt;"",U56&lt;&gt;""),"-")</f>
        <v>#N/A</v>
      </c>
      <c r="BC56" s="120" t="e" cm="1">
        <f t="array" ref="BC56">_xlfn.IFS(AND($P56&lt;&gt;"",V56&lt;&gt;""),ABS($P56-V56),AND($P56="",V56=""),"",OR($P56&lt;&gt;"",V56&lt;&gt;""),"-")</f>
        <v>#N/A</v>
      </c>
      <c r="BD56" s="120" t="e" cm="1">
        <f t="array" ref="BD56">_xlfn.IFS(AND($P56&lt;&gt;"",W56&lt;&gt;""),ABS($P56-W56),AND($P56="",W56=""),"",OR($P56&lt;&gt;"",W56&lt;&gt;""),"-")</f>
        <v>#N/A</v>
      </c>
      <c r="BE56" s="120" t="e" cm="1">
        <f t="array" ref="BE56">_xlfn.IFS(AND($P56&lt;&gt;"",X56&lt;&gt;""),ABS($P56-X56),AND($P56="",X56=""),"",OR($P56&lt;&gt;"",X56&lt;&gt;""),"-")</f>
        <v>#N/A</v>
      </c>
      <c r="BF56" s="120" t="e" cm="1">
        <f t="array" ref="BF56">_xlfn.IFS(AND($P56&lt;&gt;"",Y56&lt;&gt;""),ABS($P56-Y56),AND($P56="",Y56=""),"",OR($P56&lt;&gt;"",Y56&lt;&gt;""),"-")</f>
        <v>#N/A</v>
      </c>
      <c r="BG56" s="120" t="e" cm="1">
        <f t="array" ref="BG56">_xlfn.IFS(AND($P56&lt;&gt;"",Z56&lt;&gt;""),ABS($P56-Z56),AND($P56="",Z56=""),"",OR($P56&lt;&gt;"",Z56&lt;&gt;""),"-")</f>
        <v>#N/A</v>
      </c>
      <c r="BH56" s="121" t="e" cm="1">
        <f t="array" ref="BH56">_xlfn.IFS(AND($Q56&lt;&gt;"",R56&lt;&gt;""),ABS($Q56-R56),AND($Q56="",R56=""),"",OR($Q56&lt;&gt;"",R56&lt;&gt;""),"-")</f>
        <v>#N/A</v>
      </c>
      <c r="BI56" s="120" t="e" cm="1">
        <f t="array" ref="BI56">_xlfn.IFS(AND($Q56&lt;&gt;"",S56&lt;&gt;""),ABS($Q56-S56),AND($Q56="",S56=""),"",OR($Q56&lt;&gt;"",S56&lt;&gt;""),"-")</f>
        <v>#N/A</v>
      </c>
      <c r="BJ56" s="120" t="e" cm="1">
        <f t="array" ref="BJ56">_xlfn.IFS(AND($Q56&lt;&gt;"",T56&lt;&gt;""),ABS($Q56-T56),AND($Q56="",T56=""),"",OR($Q56&lt;&gt;"",T56&lt;&gt;""),"-")</f>
        <v>#N/A</v>
      </c>
      <c r="BK56" s="120" t="e" cm="1">
        <f t="array" ref="BK56">_xlfn.IFS(AND($Q56&lt;&gt;"",U56&lt;&gt;""),ABS($Q56-U56),AND($Q56="",U56=""),"",OR($Q56&lt;&gt;"",U56&lt;&gt;""),"-")</f>
        <v>#N/A</v>
      </c>
      <c r="BL56" s="120" t="e" cm="1">
        <f t="array" ref="BL56">_xlfn.IFS(AND($Q56&lt;&gt;"",V56&lt;&gt;""),ABS($Q56-V56),AND($Q56="",V56=""),"",OR($Q56&lt;&gt;"",V56&lt;&gt;""),"-")</f>
        <v>#N/A</v>
      </c>
      <c r="BM56" s="120" t="e" cm="1">
        <f t="array" ref="BM56">_xlfn.IFS(AND($Q56&lt;&gt;"",W56&lt;&gt;""),ABS($Q56-W56),AND($Q56="",W56=""),"",OR($Q56&lt;&gt;"",W56&lt;&gt;""),"-")</f>
        <v>#N/A</v>
      </c>
      <c r="BN56" s="120" t="e" cm="1">
        <f t="array" ref="BN56">_xlfn.IFS(AND($Q56&lt;&gt;"",X56&lt;&gt;""),ABS($Q56-X56),AND($Q56="",X56=""),"",OR($Q56&lt;&gt;"",X56&lt;&gt;""),"-")</f>
        <v>#N/A</v>
      </c>
      <c r="BO56" s="120" t="e" cm="1">
        <f t="array" ref="BO56">_xlfn.IFS(AND($Q56&lt;&gt;"",Y56&lt;&gt;""),ABS($Q56-Y56),AND($Q56="",Y56=""),"",OR($Q56&lt;&gt;"",Y56&lt;&gt;""),"-")</f>
        <v>#N/A</v>
      </c>
      <c r="BP56" s="120" t="e" cm="1">
        <f t="array" ref="BP56">_xlfn.IFS(AND($Q56&lt;&gt;"",Z56&lt;&gt;""),ABS($Q56-Z56),AND($Q56="",Z56=""),"",OR($Q56&lt;&gt;"",Z56&lt;&gt;""),"-")</f>
        <v>#N/A</v>
      </c>
      <c r="BQ56" s="121" t="e" cm="1">
        <f t="array" ref="BQ56">_xlfn.IFS(AND($R56&lt;&gt;"",S56&lt;&gt;""),ABS($R56-S56),AND($R56="",S56=""),"",OR($R56&lt;&gt;"",S56&lt;&gt;""),"-")</f>
        <v>#N/A</v>
      </c>
      <c r="BR56" s="120" t="e" cm="1">
        <f t="array" ref="BR56">_xlfn.IFS(AND($R56&lt;&gt;"",T56&lt;&gt;""),ABS($R56-T56),AND($R56="",T56=""),"",OR($R56&lt;&gt;"",T56&lt;&gt;""),"-")</f>
        <v>#N/A</v>
      </c>
      <c r="BS56" s="120" t="e" cm="1">
        <f t="array" ref="BS56">_xlfn.IFS(AND($R56&lt;&gt;"",U56&lt;&gt;""),ABS($R56-U56),AND($R56="",U56=""),"",OR($R56&lt;&gt;"",U56&lt;&gt;""),"-")</f>
        <v>#N/A</v>
      </c>
      <c r="BT56" s="120" t="e" cm="1">
        <f t="array" ref="BT56">_xlfn.IFS(AND($R56&lt;&gt;"",V56&lt;&gt;""),ABS($R56-V56),AND($R56="",V56=""),"",OR($R56&lt;&gt;"",V56&lt;&gt;""),"-")</f>
        <v>#N/A</v>
      </c>
      <c r="BU56" s="120" t="e" cm="1">
        <f t="array" ref="BU56">_xlfn.IFS(AND($R56&lt;&gt;"",W56&lt;&gt;""),ABS($R56-W56),AND($R56="",W56=""),"",OR($R56&lt;&gt;"",W56&lt;&gt;""),"-")</f>
        <v>#N/A</v>
      </c>
      <c r="BV56" s="120" t="e" cm="1">
        <f t="array" ref="BV56">_xlfn.IFS(AND($R56&lt;&gt;"",X56&lt;&gt;""),ABS($R56-X56),AND($R56="",X56=""),"",OR($R56&lt;&gt;"",X56&lt;&gt;""),"-")</f>
        <v>#N/A</v>
      </c>
      <c r="BW56" s="120" t="e" cm="1">
        <f t="array" ref="BW56">_xlfn.IFS(AND($R56&lt;&gt;"",Y56&lt;&gt;""),ABS($R56-Y56),AND($R56="",Y56=""),"",OR($R56&lt;&gt;"",Y56&lt;&gt;""),"-")</f>
        <v>#N/A</v>
      </c>
      <c r="BX56" s="120" t="e" cm="1">
        <f t="array" ref="BX56">_xlfn.IFS(AND($R56&lt;&gt;"",Z56&lt;&gt;""),ABS($R56-Z56),AND($R56="",Z56=""),"",OR($R56&lt;&gt;"",Z56&lt;&gt;""),"-")</f>
        <v>#N/A</v>
      </c>
      <c r="BY56" s="121" t="e" cm="1">
        <f t="array" ref="BY56">_xlfn.IFS(AND($S56&lt;&gt;"",T56&lt;&gt;""),ABS($S56-T56),AND($S56="",T56=""),"",OR($S56&lt;&gt;"",T56&lt;&gt;""),"-")</f>
        <v>#N/A</v>
      </c>
      <c r="BZ56" s="120" t="e" cm="1">
        <f t="array" ref="BZ56">_xlfn.IFS(AND($S56&lt;&gt;"",U56&lt;&gt;""),ABS($S56-U56),AND($S56="",U56=""),"",OR($S56&lt;&gt;"",U56&lt;&gt;""),"-")</f>
        <v>#N/A</v>
      </c>
      <c r="CA56" s="120" t="e" cm="1">
        <f t="array" ref="CA56">_xlfn.IFS(AND($S56&lt;&gt;"",V56&lt;&gt;""),ABS($S56-V56),AND($S56="",V56=""),"",OR($S56&lt;&gt;"",V56&lt;&gt;""),"-")</f>
        <v>#N/A</v>
      </c>
      <c r="CB56" s="120" t="e" cm="1">
        <f t="array" ref="CB56">_xlfn.IFS(AND($S56&lt;&gt;"",W56&lt;&gt;""),ABS($S56-W56),AND($S56="",W56=""),"",OR($S56&lt;&gt;"",W56&lt;&gt;""),"-")</f>
        <v>#N/A</v>
      </c>
      <c r="CC56" s="120" t="e" cm="1">
        <f t="array" ref="CC56">_xlfn.IFS(AND($S56&lt;&gt;"",X56&lt;&gt;""),ABS($S56-X56),AND($S56="",X56=""),"",OR($S56&lt;&gt;"",X56&lt;&gt;""),"-")</f>
        <v>#N/A</v>
      </c>
      <c r="CD56" s="120" t="e" cm="1">
        <f t="array" ref="CD56">_xlfn.IFS(AND($S56&lt;&gt;"",Y56&lt;&gt;""),ABS($S56-Y56),AND($S56="",Y56=""),"",OR($S56&lt;&gt;"",Y56&lt;&gt;""),"-")</f>
        <v>#N/A</v>
      </c>
      <c r="CE56" s="120" t="e" cm="1">
        <f t="array" ref="CE56">_xlfn.IFS(AND($S56&lt;&gt;"",Z56&lt;&gt;""),ABS($S56-Z56),AND($S56="",Z56=""),"",OR($S56&lt;&gt;"",Z56&lt;&gt;""),"-")</f>
        <v>#N/A</v>
      </c>
      <c r="CF56" s="121" t="e" cm="1">
        <f t="array" ref="CF56">_xlfn.IFS(AND($T56&lt;&gt;"",U56&lt;&gt;""),ABS($T56-U56),AND($T56="",U56=""),"",OR($T56&lt;&gt;"",U56&lt;&gt;""),"-")</f>
        <v>#N/A</v>
      </c>
      <c r="CG56" s="120" t="e" cm="1">
        <f t="array" ref="CG56">_xlfn.IFS(AND($T56&lt;&gt;"",V56&lt;&gt;""),ABS($T56-V56),AND($T56="",V56=""),"",OR($T56&lt;&gt;"",V56&lt;&gt;""),"-")</f>
        <v>#N/A</v>
      </c>
      <c r="CH56" s="120" t="e" cm="1">
        <f t="array" ref="CH56">_xlfn.IFS(AND($T56&lt;&gt;"",W56&lt;&gt;""),ABS($T56-W56),AND($T56="",W56=""),"",OR($T56&lt;&gt;"",W56&lt;&gt;""),"-")</f>
        <v>#N/A</v>
      </c>
      <c r="CI56" s="120" t="e" cm="1">
        <f t="array" ref="CI56">_xlfn.IFS(AND($T56&lt;&gt;"",X56&lt;&gt;""),ABS($T56-X56),AND($T56="",X56=""),"",OR($T56&lt;&gt;"",X56&lt;&gt;""),"-")</f>
        <v>#N/A</v>
      </c>
      <c r="CJ56" s="120" t="e" cm="1">
        <f t="array" ref="CJ56">_xlfn.IFS(AND($T56&lt;&gt;"",Y56&lt;&gt;""),ABS($T56-Y56),AND($T56="",Y56=""),"",OR($T56&lt;&gt;"",Y56&lt;&gt;""),"-")</f>
        <v>#N/A</v>
      </c>
      <c r="CK56" s="120" t="e" cm="1">
        <f t="array" ref="CK56">_xlfn.IFS(AND($T56&lt;&gt;"",Z56&lt;&gt;""),ABS($T56-Z56),AND($T56="",Z56=""),"",OR($T56&lt;&gt;"",Z56&lt;&gt;""),"-")</f>
        <v>#N/A</v>
      </c>
      <c r="CL56" s="121" t="e" cm="1">
        <f t="array" ref="CL56">_xlfn.IFS(AND($U56&lt;&gt;"",V56&lt;&gt;""),ABS($U56-V56),AND($U56="",V56=""),"",OR($U56&lt;&gt;"",V56&lt;&gt;""),"-")</f>
        <v>#N/A</v>
      </c>
      <c r="CM56" s="120" t="e" cm="1">
        <f t="array" ref="CM56">_xlfn.IFS(AND($U56&lt;&gt;"",W56&lt;&gt;""),ABS($U56-W56),AND($U56="",W56=""),"",OR($U56&lt;&gt;"",W56&lt;&gt;""),"-")</f>
        <v>#N/A</v>
      </c>
      <c r="CN56" s="120" t="e" cm="1">
        <f t="array" ref="CN56">_xlfn.IFS(AND($U56&lt;&gt;"",X56&lt;&gt;""),ABS($U56-X56),AND($U56="",X56=""),"",OR($U56&lt;&gt;"",X56&lt;&gt;""),"-")</f>
        <v>#N/A</v>
      </c>
      <c r="CO56" s="120" t="e" cm="1">
        <f t="array" ref="CO56">_xlfn.IFS(AND($U56&lt;&gt;"",Y56&lt;&gt;""),ABS($U56-Y56),AND($U56="",Y56=""),"",OR($U56&lt;&gt;"",Y56&lt;&gt;""),"-")</f>
        <v>#N/A</v>
      </c>
      <c r="CP56" s="120" t="e" cm="1">
        <f t="array" ref="CP56">_xlfn.IFS(AND($U56&lt;&gt;"",Z56&lt;&gt;""),ABS($U56-Z56),AND($U56="",Z56=""),"",OR($U56&lt;&gt;"",Z56&lt;&gt;""),"-")</f>
        <v>#N/A</v>
      </c>
      <c r="CQ56" s="121" t="e" cm="1">
        <f t="array" ref="CQ56">_xlfn.IFS(AND($V56&lt;&gt;"",W56&lt;&gt;""),ABS($V56-W56),AND($V56="",W56=""),"",OR($V56&lt;&gt;"",W56&lt;&gt;""),"-")</f>
        <v>#N/A</v>
      </c>
      <c r="CR56" s="120" t="e" cm="1">
        <f t="array" ref="CR56">_xlfn.IFS(AND($V56&lt;&gt;"",X56&lt;&gt;""),ABS($V56-X56),AND($V56="",X56=""),"",OR($V56&lt;&gt;"",X56&lt;&gt;""),"-")</f>
        <v>#N/A</v>
      </c>
      <c r="CS56" s="120" t="e" cm="1">
        <f t="array" ref="CS56">_xlfn.IFS(AND($V56&lt;&gt;"",Y56&lt;&gt;""),ABS($V56-Y56),AND($V56="",Y56=""),"",OR($V56&lt;&gt;"",Y56&lt;&gt;""),"-")</f>
        <v>#N/A</v>
      </c>
      <c r="CT56" s="120" t="e" cm="1">
        <f t="array" ref="CT56">_xlfn.IFS(AND($V56&lt;&gt;"",Z56&lt;&gt;""),ABS($V56-Z56),AND($V56="",Z56=""),"",OR($V56&lt;&gt;"",Z56&lt;&gt;""),"-")</f>
        <v>#N/A</v>
      </c>
      <c r="CU56" s="121" t="e" cm="1">
        <f t="array" ref="CU56">_xlfn.IFS(AND($W56&lt;&gt;"",X56&lt;&gt;""),ABS($W56-X56),AND($W56="",X56=""),"",OR($W56&lt;&gt;"",X56&lt;&gt;""),"-")</f>
        <v>#N/A</v>
      </c>
      <c r="CV56" s="120" t="e" cm="1">
        <f t="array" ref="CV56">_xlfn.IFS(AND($W56&lt;&gt;"",Y56&lt;&gt;""),ABS($W56-Y56),AND($W56="",Y56=""),"",OR($W56&lt;&gt;"",Y56&lt;&gt;""),"-")</f>
        <v>#N/A</v>
      </c>
      <c r="CW56" s="120" t="e" cm="1">
        <f t="array" ref="CW56">_xlfn.IFS(AND($W56&lt;&gt;"",Z56&lt;&gt;""),ABS($W56-Z56),AND($W56="",Z56=""),"",OR($W56&lt;&gt;"",Z56&lt;&gt;""),"-")</f>
        <v>#N/A</v>
      </c>
      <c r="CX56" s="121" t="e" cm="1">
        <f t="array" ref="CX56">_xlfn.IFS(AND($X56&lt;&gt;"",Y56&lt;&gt;""),ABS($X56-Y56),AND($X56="",Y56=""),"",OR($X56&lt;&gt;"",Y56&lt;&gt;""),"-")</f>
        <v>#N/A</v>
      </c>
      <c r="CY56" s="120" t="e" cm="1">
        <f t="array" ref="CY56">_xlfn.IFS(AND($X56&lt;&gt;"",Z56&lt;&gt;""),ABS($X56-Z56),AND($X56="",Z56=""),"",OR($X56&lt;&gt;"",Z56&lt;&gt;""),"-")</f>
        <v>#N/A</v>
      </c>
      <c r="CZ56" s="121" t="e" cm="1">
        <f t="array" ref="CZ56">_xlfn.IFS(AND($Y56&lt;&gt;"",Z56&lt;&gt;""),ABS($Y56-Z56),AND($Y56="",Z56=""),"",OR($Y56&lt;&gt;"",Z56&lt;&gt;""),"-")</f>
        <v>#N/A</v>
      </c>
    </row>
    <row r="57" spans="1:104" x14ac:dyDescent="0.2">
      <c r="A57" s="260" t="s">
        <v>91</v>
      </c>
      <c r="B57" s="259" t="e">
        <f>VLOOKUP($A57,Merged_couplings!$B:$BU,MATCH(B$1,Merged_couplings!$B$1:$BU$1,0),FALSE)</f>
        <v>#N/A</v>
      </c>
      <c r="C57" s="258" t="e">
        <f>VLOOKUP($A57,Merged_couplings!$B:$BU,MATCH(C$1,Merged_couplings!$B$1:$BU$1,0),FALSE)</f>
        <v>#N/A</v>
      </c>
      <c r="D57" s="258" t="e">
        <f>VLOOKUP($A57,Merged_couplings!$B:$BU,MATCH(D$1,Merged_couplings!$B$1:$BU$1,0),FALSE)</f>
        <v>#N/A</v>
      </c>
      <c r="E57" s="258" t="e">
        <f>VLOOKUP($A57,Merged_couplings!$B:$BU,MATCH(E$1,Merged_couplings!$B$1:$BU$1,0),FALSE)</f>
        <v>#N/A</v>
      </c>
      <c r="F57" s="258" t="e">
        <f>VLOOKUP($A57,Merged_couplings!$B:$BU,MATCH(F$1,Merged_couplings!$B$1:$BU$1,0),FALSE)</f>
        <v>#N/A</v>
      </c>
      <c r="G57" s="258" t="e">
        <f>VLOOKUP($A57,Merged_couplings!$B:$BU,MATCH(G$1,Merged_couplings!$B$1:$BU$1,0),FALSE)</f>
        <v>#N/A</v>
      </c>
      <c r="H57" s="258" t="e">
        <f>VLOOKUP($A57,Merged_couplings!$B:$BU,MATCH(H$1,Merged_couplings!$B$1:$BU$1,0),FALSE)</f>
        <v>#N/A</v>
      </c>
      <c r="I57" s="258" t="e">
        <f>VLOOKUP($A57,Merged_couplings!$B:$BU,MATCH(I$1,Merged_couplings!$B$1:$BU$1,0),FALSE)</f>
        <v>#N/A</v>
      </c>
      <c r="J57" s="258" t="e">
        <f>VLOOKUP($A57,Merged_couplings!$B:$BU,MATCH(J$1,Merged_couplings!$B$1:$BU$1,0),FALSE)</f>
        <v>#N/A</v>
      </c>
      <c r="K57" s="258" t="e">
        <f>VLOOKUP($A57,Merged_couplings!$B:$BU,MATCH(K$1,Merged_couplings!$B$1:$BU$1,0),FALSE)</f>
        <v>#N/A</v>
      </c>
      <c r="L57" s="258" t="e">
        <f>VLOOKUP($A57,Merged_couplings!$B:$BU,MATCH(L$1,Merged_couplings!$B$1:$BU$1,0),FALSE)</f>
        <v>#N/A</v>
      </c>
      <c r="M57" s="258" t="e">
        <f>VLOOKUP($A57,Merged_couplings!$B:$BU,MATCH(M$1,Merged_couplings!$B$1:$BU$1,0),FALSE)</f>
        <v>#N/A</v>
      </c>
      <c r="N57" s="121" t="e">
        <f>IF(OR(B57="BIG",B57="BI-",B57="B-G"),VLOOKUP($A57,Merged_couplings!$B:$BU,MATCH(N$1,Merged_couplings!$B$1:$BU$1,0),FALSE),"")</f>
        <v>#N/A</v>
      </c>
      <c r="P57" s="120" t="e">
        <f>IF(OR(C57="BIG",C57="BI-",C57="B-G"),VLOOKUP($A57,Merged_couplings!$B:$BU,MATCH(P$1,Merged_couplings!$B$1:$BU$1,0),FALSE),"")</f>
        <v>#N/A</v>
      </c>
      <c r="Q57" s="120" t="e">
        <f>IF(OR(D57="BIG",D57="BI-",D57="B-G"),VLOOKUP($A57,Merged_couplings!$B:$BU,MATCH(Q$1,Merged_couplings!$B$1:$BU$1,0),FALSE),"")</f>
        <v>#N/A</v>
      </c>
      <c r="R57" s="120" t="e">
        <f>IF(OR(E57="BIG",E57="BI-",E57="B-G"),VLOOKUP($A57,Merged_couplings!$B:$BU,MATCH(R$1,Merged_couplings!$B$1:$BU$1,0),FALSE),"")</f>
        <v>#N/A</v>
      </c>
      <c r="S57" s="120" t="e">
        <f>IF(OR(F57="BIG",F57="BI-",F57="B-G"),VLOOKUP($A57,Merged_couplings!$B:$BU,MATCH(S$1,Merged_couplings!$B$1:$BU$1,0),FALSE),"")</f>
        <v>#N/A</v>
      </c>
      <c r="T57" s="120" t="e">
        <f>IF(OR(G57="BIG",G57="BI-",G57="B-G"),VLOOKUP($A57,Merged_couplings!$B:$BU,MATCH(T$1,Merged_couplings!$B$1:$BU$1,0),FALSE),"")</f>
        <v>#N/A</v>
      </c>
      <c r="U57" s="120" t="e">
        <f>IF(OR(H57="BIG",H57="BI-",H57="B-G"),VLOOKUP($A57,Merged_couplings!$B:$BU,MATCH(U$1,Merged_couplings!$B$1:$BU$1,0),FALSE),"")</f>
        <v>#N/A</v>
      </c>
      <c r="V57" s="120" t="e">
        <f>IF(OR(I57="BIG",I57="BI-",I57="B-G"),VLOOKUP($A57,Merged_couplings!$B:$BU,MATCH(V$1,Merged_couplings!$B$1:$BU$1,0),FALSE),"")</f>
        <v>#N/A</v>
      </c>
      <c r="W57" s="120" t="e">
        <f>IF(OR(J57="BIG",J57="BI-",J57="B-G"),VLOOKUP($A57,Merged_couplings!$B:$BU,MATCH(W$1,Merged_couplings!$B$1:$BU$1,0),FALSE),"")</f>
        <v>#N/A</v>
      </c>
      <c r="X57" s="120" t="e">
        <f>IF(OR(K57="BIG",K57="BI-",K57="B-G"),VLOOKUP($A57,Merged_couplings!$B:$BU,MATCH(X$1,Merged_couplings!$B$1:$BU$1,0),FALSE),"")</f>
        <v>#N/A</v>
      </c>
      <c r="Y57" s="120" t="e">
        <f>IF(OR(L57="BIG",L57="BI-",L57="B-G"),VLOOKUP($A57,Merged_couplings!$B:$BU,MATCH(Y$1,Merged_couplings!$B$1:$BU$1,0),FALSE),"")</f>
        <v>#N/A</v>
      </c>
      <c r="Z57" s="120" t="e">
        <f>IF(OR(M57="BIG",M57="BI-",M57="B-G"),VLOOKUP($A57,Merged_couplings!$B:$BU,MATCH(Z$1,Merged_couplings!$B$1:$BU$1,0),FALSE),"")</f>
        <v>#N/A</v>
      </c>
      <c r="AA57" s="123"/>
      <c r="AB57" s="340" t="e" cm="1">
        <f t="array" ref="AB57">_xlfn.IFS(AND($N57&lt;&gt;"",P57&lt;&gt;""),ABS($N57-P57),AND($N57="",P57=""),"",OR($N57&lt;&gt;"",P57&lt;&gt;""),"-")</f>
        <v>#N/A</v>
      </c>
      <c r="AC57" s="122" t="e" cm="1">
        <f t="array" ref="AC57">_xlfn.IFS(AND($N57&lt;&gt;"",Q57&lt;&gt;""),ABS($N57-Q57),AND($N57="",Q57=""),"",OR($N57&lt;&gt;"",Q57&lt;&gt;""),"-")</f>
        <v>#N/A</v>
      </c>
      <c r="AD57" s="122" t="e" cm="1">
        <f t="array" ref="AD57">_xlfn.IFS(AND($N57&lt;&gt;"",R57&lt;&gt;""),ABS($N57-R57),AND($N57="",R57=""),"",OR($N57&lt;&gt;"",R57&lt;&gt;""),"-")</f>
        <v>#N/A</v>
      </c>
      <c r="AE57" s="122" t="e" cm="1">
        <f t="array" ref="AE57">_xlfn.IFS(AND($N57&lt;&gt;"",S57&lt;&gt;""),ABS($N57-S57),AND($N57="",S57=""),"",OR($N57&lt;&gt;"",S57&lt;&gt;""),"-")</f>
        <v>#N/A</v>
      </c>
      <c r="AF57" s="122" t="e" cm="1">
        <f t="array" ref="AF57">_xlfn.IFS(AND($N57&lt;&gt;"",T57&lt;&gt;""),ABS($N57-T57),AND($N57="",T57=""),"",OR($N57&lt;&gt;"",T57&lt;&gt;""),"-")</f>
        <v>#N/A</v>
      </c>
      <c r="AG57" s="122" t="e" cm="1">
        <f t="array" ref="AG57">_xlfn.IFS(AND($N57&lt;&gt;"",U57&lt;&gt;""),ABS($N57-U57),AND($N57="",U57=""),"",OR($N57&lt;&gt;"",U57&lt;&gt;""),"-")</f>
        <v>#N/A</v>
      </c>
      <c r="AH57" s="122" t="e" cm="1">
        <f t="array" ref="AH57">_xlfn.IFS(AND($N57&lt;&gt;"",V57&lt;&gt;""),ABS($N57-V57),AND($N57="",V57=""),"",OR($N57&lt;&gt;"",V57&lt;&gt;""),"-")</f>
        <v>#N/A</v>
      </c>
      <c r="AI57" s="122" t="e" cm="1">
        <f t="array" ref="AI57">_xlfn.IFS(AND($N57&lt;&gt;"",W57&lt;&gt;""),ABS($N57-W57),AND($N57="",W57=""),"",OR($N57&lt;&gt;"",W57&lt;&gt;""),"-")</f>
        <v>#N/A</v>
      </c>
      <c r="AJ57" s="122" t="e" cm="1">
        <f t="array" ref="AJ57">_xlfn.IFS(AND($N57&lt;&gt;"",X57&lt;&gt;""),ABS($N57-X57),AND($N57="",X57=""),"",OR($N57&lt;&gt;"",X57&lt;&gt;""),"-")</f>
        <v>#N/A</v>
      </c>
      <c r="AK57" s="122" t="e" cm="1">
        <f t="array" ref="AK57">_xlfn.IFS(AND($N57&lt;&gt;"",Y57&lt;&gt;""),ABS($N57-Y57),AND($N57="",Y57=""),"",OR($N57&lt;&gt;"",Y57&lt;&gt;""),"-")</f>
        <v>#N/A</v>
      </c>
      <c r="AL57" s="122" t="e" cm="1">
        <f t="array" ref="AL57">_xlfn.IFS(AND($N57&lt;&gt;"",Z57&lt;&gt;""),ABS($N57-Z57),AND($N57="",Z57=""),"",OR($N57&lt;&gt;"",Z57&lt;&gt;""),"-")</f>
        <v>#N/A</v>
      </c>
      <c r="AM57" s="340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1" t="e" cm="1">
        <f t="array" ref="AX57">_xlfn.IFS(AND($P57&lt;&gt;"",Q57&lt;&gt;""),ABS($P57-Q57),AND($P57="",Q57=""),"",OR($P57&lt;&gt;"",Q57&lt;&gt;""),"-")</f>
        <v>#N/A</v>
      </c>
      <c r="AY57" s="120" t="e" cm="1">
        <f t="array" ref="AY57">_xlfn.IFS(AND($P57&lt;&gt;"",R57&lt;&gt;""),ABS($P57-R57),AND($P57="",R57=""),"",OR($P57&lt;&gt;"",R57&lt;&gt;""),"-")</f>
        <v>#N/A</v>
      </c>
      <c r="AZ57" s="120" t="e" cm="1">
        <f t="array" ref="AZ57">_xlfn.IFS(AND($P57&lt;&gt;"",S57&lt;&gt;""),ABS($P57-S57),AND($P57="",S57=""),"",OR($P57&lt;&gt;"",S57&lt;&gt;""),"-")</f>
        <v>#N/A</v>
      </c>
      <c r="BA57" s="120" t="e" cm="1">
        <f t="array" ref="BA57">_xlfn.IFS(AND($P57&lt;&gt;"",T57&lt;&gt;""),ABS($P57-T57),AND($P57="",T57=""),"",OR($P57&lt;&gt;"",T57&lt;&gt;""),"-")</f>
        <v>#N/A</v>
      </c>
      <c r="BB57" s="120" t="e" cm="1">
        <f t="array" ref="BB57">_xlfn.IFS(AND($P57&lt;&gt;"",U57&lt;&gt;""),ABS($P57-U57),AND($P57="",U57=""),"",OR($P57&lt;&gt;"",U57&lt;&gt;""),"-")</f>
        <v>#N/A</v>
      </c>
      <c r="BC57" s="120" t="e" cm="1">
        <f t="array" ref="BC57">_xlfn.IFS(AND($P57&lt;&gt;"",V57&lt;&gt;""),ABS($P57-V57),AND($P57="",V57=""),"",OR($P57&lt;&gt;"",V57&lt;&gt;""),"-")</f>
        <v>#N/A</v>
      </c>
      <c r="BD57" s="120" t="e" cm="1">
        <f t="array" ref="BD57">_xlfn.IFS(AND($P57&lt;&gt;"",W57&lt;&gt;""),ABS($P57-W57),AND($P57="",W57=""),"",OR($P57&lt;&gt;"",W57&lt;&gt;""),"-")</f>
        <v>#N/A</v>
      </c>
      <c r="BE57" s="120" t="e" cm="1">
        <f t="array" ref="BE57">_xlfn.IFS(AND($P57&lt;&gt;"",X57&lt;&gt;""),ABS($P57-X57),AND($P57="",X57=""),"",OR($P57&lt;&gt;"",X57&lt;&gt;""),"-")</f>
        <v>#N/A</v>
      </c>
      <c r="BF57" s="120" t="e" cm="1">
        <f t="array" ref="BF57">_xlfn.IFS(AND($P57&lt;&gt;"",Y57&lt;&gt;""),ABS($P57-Y57),AND($P57="",Y57=""),"",OR($P57&lt;&gt;"",Y57&lt;&gt;""),"-")</f>
        <v>#N/A</v>
      </c>
      <c r="BG57" s="120" t="e" cm="1">
        <f t="array" ref="BG57">_xlfn.IFS(AND($P57&lt;&gt;"",Z57&lt;&gt;""),ABS($P57-Z57),AND($P57="",Z57=""),"",OR($P57&lt;&gt;"",Z57&lt;&gt;""),"-")</f>
        <v>#N/A</v>
      </c>
      <c r="BH57" s="121" t="e" cm="1">
        <f t="array" ref="BH57">_xlfn.IFS(AND($Q57&lt;&gt;"",R57&lt;&gt;""),ABS($Q57-R57),AND($Q57="",R57=""),"",OR($Q57&lt;&gt;"",R57&lt;&gt;""),"-")</f>
        <v>#N/A</v>
      </c>
      <c r="BI57" s="120" t="e" cm="1">
        <f t="array" ref="BI57">_xlfn.IFS(AND($Q57&lt;&gt;"",S57&lt;&gt;""),ABS($Q57-S57),AND($Q57="",S57=""),"",OR($Q57&lt;&gt;"",S57&lt;&gt;""),"-")</f>
        <v>#N/A</v>
      </c>
      <c r="BJ57" s="120" t="e" cm="1">
        <f t="array" ref="BJ57">_xlfn.IFS(AND($Q57&lt;&gt;"",T57&lt;&gt;""),ABS($Q57-T57),AND($Q57="",T57=""),"",OR($Q57&lt;&gt;"",T57&lt;&gt;""),"-")</f>
        <v>#N/A</v>
      </c>
      <c r="BK57" s="120" t="e" cm="1">
        <f t="array" ref="BK57">_xlfn.IFS(AND($Q57&lt;&gt;"",U57&lt;&gt;""),ABS($Q57-U57),AND($Q57="",U57=""),"",OR($Q57&lt;&gt;"",U57&lt;&gt;""),"-")</f>
        <v>#N/A</v>
      </c>
      <c r="BL57" s="120" t="e" cm="1">
        <f t="array" ref="BL57">_xlfn.IFS(AND($Q57&lt;&gt;"",V57&lt;&gt;""),ABS($Q57-V57),AND($Q57="",V57=""),"",OR($Q57&lt;&gt;"",V57&lt;&gt;""),"-")</f>
        <v>#N/A</v>
      </c>
      <c r="BM57" s="120" t="e" cm="1">
        <f t="array" ref="BM57">_xlfn.IFS(AND($Q57&lt;&gt;"",W57&lt;&gt;""),ABS($Q57-W57),AND($Q57="",W57=""),"",OR($Q57&lt;&gt;"",W57&lt;&gt;""),"-")</f>
        <v>#N/A</v>
      </c>
      <c r="BN57" s="120" t="e" cm="1">
        <f t="array" ref="BN57">_xlfn.IFS(AND($Q57&lt;&gt;"",X57&lt;&gt;""),ABS($Q57-X57),AND($Q57="",X57=""),"",OR($Q57&lt;&gt;"",X57&lt;&gt;""),"-")</f>
        <v>#N/A</v>
      </c>
      <c r="BO57" s="120" t="e" cm="1">
        <f t="array" ref="BO57">_xlfn.IFS(AND($Q57&lt;&gt;"",Y57&lt;&gt;""),ABS($Q57-Y57),AND($Q57="",Y57=""),"",OR($Q57&lt;&gt;"",Y57&lt;&gt;""),"-")</f>
        <v>#N/A</v>
      </c>
      <c r="BP57" s="120" t="e" cm="1">
        <f t="array" ref="BP57">_xlfn.IFS(AND($Q57&lt;&gt;"",Z57&lt;&gt;""),ABS($Q57-Z57),AND($Q57="",Z57=""),"",OR($Q57&lt;&gt;"",Z57&lt;&gt;""),"-")</f>
        <v>#N/A</v>
      </c>
      <c r="BQ57" s="121" t="e" cm="1">
        <f t="array" ref="BQ57">_xlfn.IFS(AND($R57&lt;&gt;"",S57&lt;&gt;""),ABS($R57-S57),AND($R57="",S57=""),"",OR($R57&lt;&gt;"",S57&lt;&gt;""),"-")</f>
        <v>#N/A</v>
      </c>
      <c r="BR57" s="120" t="e" cm="1">
        <f t="array" ref="BR57">_xlfn.IFS(AND($R57&lt;&gt;"",T57&lt;&gt;""),ABS($R57-T57),AND($R57="",T57=""),"",OR($R57&lt;&gt;"",T57&lt;&gt;""),"-")</f>
        <v>#N/A</v>
      </c>
      <c r="BS57" s="120" t="e" cm="1">
        <f t="array" ref="BS57">_xlfn.IFS(AND($R57&lt;&gt;"",U57&lt;&gt;""),ABS($R57-U57),AND($R57="",U57=""),"",OR($R57&lt;&gt;"",U57&lt;&gt;""),"-")</f>
        <v>#N/A</v>
      </c>
      <c r="BT57" s="120" t="e" cm="1">
        <f t="array" ref="BT57">_xlfn.IFS(AND($R57&lt;&gt;"",V57&lt;&gt;""),ABS($R57-V57),AND($R57="",V57=""),"",OR($R57&lt;&gt;"",V57&lt;&gt;""),"-")</f>
        <v>#N/A</v>
      </c>
      <c r="BU57" s="120" t="e" cm="1">
        <f t="array" ref="BU57">_xlfn.IFS(AND($R57&lt;&gt;"",W57&lt;&gt;""),ABS($R57-W57),AND($R57="",W57=""),"",OR($R57&lt;&gt;"",W57&lt;&gt;""),"-")</f>
        <v>#N/A</v>
      </c>
      <c r="BV57" s="120" t="e" cm="1">
        <f t="array" ref="BV57">_xlfn.IFS(AND($R57&lt;&gt;"",X57&lt;&gt;""),ABS($R57-X57),AND($R57="",X57=""),"",OR($R57&lt;&gt;"",X57&lt;&gt;""),"-")</f>
        <v>#N/A</v>
      </c>
      <c r="BW57" s="120" t="e" cm="1">
        <f t="array" ref="BW57">_xlfn.IFS(AND($R57&lt;&gt;"",Y57&lt;&gt;""),ABS($R57-Y57),AND($R57="",Y57=""),"",OR($R57&lt;&gt;"",Y57&lt;&gt;""),"-")</f>
        <v>#N/A</v>
      </c>
      <c r="BX57" s="120" t="e" cm="1">
        <f t="array" ref="BX57">_xlfn.IFS(AND($R57&lt;&gt;"",Z57&lt;&gt;""),ABS($R57-Z57),AND($R57="",Z57=""),"",OR($R57&lt;&gt;"",Z57&lt;&gt;""),"-")</f>
        <v>#N/A</v>
      </c>
      <c r="BY57" s="121" t="e" cm="1">
        <f t="array" ref="BY57">_xlfn.IFS(AND($S57&lt;&gt;"",T57&lt;&gt;""),ABS($S57-T57),AND($S57="",T57=""),"",OR($S57&lt;&gt;"",T57&lt;&gt;""),"-")</f>
        <v>#N/A</v>
      </c>
      <c r="BZ57" s="120" t="e" cm="1">
        <f t="array" ref="BZ57">_xlfn.IFS(AND($S57&lt;&gt;"",U57&lt;&gt;""),ABS($S57-U57),AND($S57="",U57=""),"",OR($S57&lt;&gt;"",U57&lt;&gt;""),"-")</f>
        <v>#N/A</v>
      </c>
      <c r="CA57" s="120" t="e" cm="1">
        <f t="array" ref="CA57">_xlfn.IFS(AND($S57&lt;&gt;"",V57&lt;&gt;""),ABS($S57-V57),AND($S57="",V57=""),"",OR($S57&lt;&gt;"",V57&lt;&gt;""),"-")</f>
        <v>#N/A</v>
      </c>
      <c r="CB57" s="120" t="e" cm="1">
        <f t="array" ref="CB57">_xlfn.IFS(AND($S57&lt;&gt;"",W57&lt;&gt;""),ABS($S57-W57),AND($S57="",W57=""),"",OR($S57&lt;&gt;"",W57&lt;&gt;""),"-")</f>
        <v>#N/A</v>
      </c>
      <c r="CC57" s="120" t="e" cm="1">
        <f t="array" ref="CC57">_xlfn.IFS(AND($S57&lt;&gt;"",X57&lt;&gt;""),ABS($S57-X57),AND($S57="",X57=""),"",OR($S57&lt;&gt;"",X57&lt;&gt;""),"-")</f>
        <v>#N/A</v>
      </c>
      <c r="CD57" s="120" t="e" cm="1">
        <f t="array" ref="CD57">_xlfn.IFS(AND($S57&lt;&gt;"",Y57&lt;&gt;""),ABS($S57-Y57),AND($S57="",Y57=""),"",OR($S57&lt;&gt;"",Y57&lt;&gt;""),"-")</f>
        <v>#N/A</v>
      </c>
      <c r="CE57" s="120" t="e" cm="1">
        <f t="array" ref="CE57">_xlfn.IFS(AND($S57&lt;&gt;"",Z57&lt;&gt;""),ABS($S57-Z57),AND($S57="",Z57=""),"",OR($S57&lt;&gt;"",Z57&lt;&gt;""),"-")</f>
        <v>#N/A</v>
      </c>
      <c r="CF57" s="121" t="e" cm="1">
        <f t="array" ref="CF57">_xlfn.IFS(AND($T57&lt;&gt;"",U57&lt;&gt;""),ABS($T57-U57),AND($T57="",U57=""),"",OR($T57&lt;&gt;"",U57&lt;&gt;""),"-")</f>
        <v>#N/A</v>
      </c>
      <c r="CG57" s="120" t="e" cm="1">
        <f t="array" ref="CG57">_xlfn.IFS(AND($T57&lt;&gt;"",V57&lt;&gt;""),ABS($T57-V57),AND($T57="",V57=""),"",OR($T57&lt;&gt;"",V57&lt;&gt;""),"-")</f>
        <v>#N/A</v>
      </c>
      <c r="CH57" s="120" t="e" cm="1">
        <f t="array" ref="CH57">_xlfn.IFS(AND($T57&lt;&gt;"",W57&lt;&gt;""),ABS($T57-W57),AND($T57="",W57=""),"",OR($T57&lt;&gt;"",W57&lt;&gt;""),"-")</f>
        <v>#N/A</v>
      </c>
      <c r="CI57" s="120" t="e" cm="1">
        <f t="array" ref="CI57">_xlfn.IFS(AND($T57&lt;&gt;"",X57&lt;&gt;""),ABS($T57-X57),AND($T57="",X57=""),"",OR($T57&lt;&gt;"",X57&lt;&gt;""),"-")</f>
        <v>#N/A</v>
      </c>
      <c r="CJ57" s="120" t="e" cm="1">
        <f t="array" ref="CJ57">_xlfn.IFS(AND($T57&lt;&gt;"",Y57&lt;&gt;""),ABS($T57-Y57),AND($T57="",Y57=""),"",OR($T57&lt;&gt;"",Y57&lt;&gt;""),"-")</f>
        <v>#N/A</v>
      </c>
      <c r="CK57" s="120" t="e" cm="1">
        <f t="array" ref="CK57">_xlfn.IFS(AND($T57&lt;&gt;"",Z57&lt;&gt;""),ABS($T57-Z57),AND($T57="",Z57=""),"",OR($T57&lt;&gt;"",Z57&lt;&gt;""),"-")</f>
        <v>#N/A</v>
      </c>
      <c r="CL57" s="121" t="e" cm="1">
        <f t="array" ref="CL57">_xlfn.IFS(AND($U57&lt;&gt;"",V57&lt;&gt;""),ABS($U57-V57),AND($U57="",V57=""),"",OR($U57&lt;&gt;"",V57&lt;&gt;""),"-")</f>
        <v>#N/A</v>
      </c>
      <c r="CM57" s="120" t="e" cm="1">
        <f t="array" ref="CM57">_xlfn.IFS(AND($U57&lt;&gt;"",W57&lt;&gt;""),ABS($U57-W57),AND($U57="",W57=""),"",OR($U57&lt;&gt;"",W57&lt;&gt;""),"-")</f>
        <v>#N/A</v>
      </c>
      <c r="CN57" s="120" t="e" cm="1">
        <f t="array" ref="CN57">_xlfn.IFS(AND($U57&lt;&gt;"",X57&lt;&gt;""),ABS($U57-X57),AND($U57="",X57=""),"",OR($U57&lt;&gt;"",X57&lt;&gt;""),"-")</f>
        <v>#N/A</v>
      </c>
      <c r="CO57" s="120" t="e" cm="1">
        <f t="array" ref="CO57">_xlfn.IFS(AND($U57&lt;&gt;"",Y57&lt;&gt;""),ABS($U57-Y57),AND($U57="",Y57=""),"",OR($U57&lt;&gt;"",Y57&lt;&gt;""),"-")</f>
        <v>#N/A</v>
      </c>
      <c r="CP57" s="120" t="e" cm="1">
        <f t="array" ref="CP57">_xlfn.IFS(AND($U57&lt;&gt;"",Z57&lt;&gt;""),ABS($U57-Z57),AND($U57="",Z57=""),"",OR($U57&lt;&gt;"",Z57&lt;&gt;""),"-")</f>
        <v>#N/A</v>
      </c>
      <c r="CQ57" s="121" t="e" cm="1">
        <f t="array" ref="CQ57">_xlfn.IFS(AND($V57&lt;&gt;"",W57&lt;&gt;""),ABS($V57-W57),AND($V57="",W57=""),"",OR($V57&lt;&gt;"",W57&lt;&gt;""),"-")</f>
        <v>#N/A</v>
      </c>
      <c r="CR57" s="120" t="e" cm="1">
        <f t="array" ref="CR57">_xlfn.IFS(AND($V57&lt;&gt;"",X57&lt;&gt;""),ABS($V57-X57),AND($V57="",X57=""),"",OR($V57&lt;&gt;"",X57&lt;&gt;""),"-")</f>
        <v>#N/A</v>
      </c>
      <c r="CS57" s="120" t="e" cm="1">
        <f t="array" ref="CS57">_xlfn.IFS(AND($V57&lt;&gt;"",Y57&lt;&gt;""),ABS($V57-Y57),AND($V57="",Y57=""),"",OR($V57&lt;&gt;"",Y57&lt;&gt;""),"-")</f>
        <v>#N/A</v>
      </c>
      <c r="CT57" s="120" t="e" cm="1">
        <f t="array" ref="CT57">_xlfn.IFS(AND($V57&lt;&gt;"",Z57&lt;&gt;""),ABS($V57-Z57),AND($V57="",Z57=""),"",OR($V57&lt;&gt;"",Z57&lt;&gt;""),"-")</f>
        <v>#N/A</v>
      </c>
      <c r="CU57" s="121" t="e" cm="1">
        <f t="array" ref="CU57">_xlfn.IFS(AND($W57&lt;&gt;"",X57&lt;&gt;""),ABS($W57-X57),AND($W57="",X57=""),"",OR($W57&lt;&gt;"",X57&lt;&gt;""),"-")</f>
        <v>#N/A</v>
      </c>
      <c r="CV57" s="120" t="e" cm="1">
        <f t="array" ref="CV57">_xlfn.IFS(AND($W57&lt;&gt;"",Y57&lt;&gt;""),ABS($W57-Y57),AND($W57="",Y57=""),"",OR($W57&lt;&gt;"",Y57&lt;&gt;""),"-")</f>
        <v>#N/A</v>
      </c>
      <c r="CW57" s="120" t="e" cm="1">
        <f t="array" ref="CW57">_xlfn.IFS(AND($W57&lt;&gt;"",Z57&lt;&gt;""),ABS($W57-Z57),AND($W57="",Z57=""),"",OR($W57&lt;&gt;"",Z57&lt;&gt;""),"-")</f>
        <v>#N/A</v>
      </c>
      <c r="CX57" s="121" t="e" cm="1">
        <f t="array" ref="CX57">_xlfn.IFS(AND($X57&lt;&gt;"",Y57&lt;&gt;""),ABS($X57-Y57),AND($X57="",Y57=""),"",OR($X57&lt;&gt;"",Y57&lt;&gt;""),"-")</f>
        <v>#N/A</v>
      </c>
      <c r="CY57" s="120" t="e" cm="1">
        <f t="array" ref="CY57">_xlfn.IFS(AND($X57&lt;&gt;"",Z57&lt;&gt;""),ABS($X57-Z57),AND($X57="",Z57=""),"",OR($X57&lt;&gt;"",Z57&lt;&gt;""),"-")</f>
        <v>#N/A</v>
      </c>
      <c r="CZ57" s="121" t="e" cm="1">
        <f t="array" ref="CZ57">_xlfn.IFS(AND($Y57&lt;&gt;"",Z57&lt;&gt;""),ABS($Y57-Z57),AND($Y57="",Z57=""),"",OR($Y57&lt;&gt;"",Z57&lt;&gt;""),"-")</f>
        <v>#N/A</v>
      </c>
    </row>
    <row r="58" spans="1:104" x14ac:dyDescent="0.2">
      <c r="A58" s="260" t="s">
        <v>173</v>
      </c>
      <c r="B58" s="259" t="e">
        <f>VLOOKUP($A58,Merged_couplings!$B:$BU,MATCH(B$1,Merged_couplings!$B$1:$BU$1,0),FALSE)</f>
        <v>#N/A</v>
      </c>
      <c r="C58" s="258" t="e">
        <f>VLOOKUP($A58,Merged_couplings!$B:$BU,MATCH(C$1,Merged_couplings!$B$1:$BU$1,0),FALSE)</f>
        <v>#N/A</v>
      </c>
      <c r="D58" s="258" t="e">
        <f>VLOOKUP($A58,Merged_couplings!$B:$BU,MATCH(D$1,Merged_couplings!$B$1:$BU$1,0),FALSE)</f>
        <v>#N/A</v>
      </c>
      <c r="E58" s="258" t="e">
        <f>VLOOKUP($A58,Merged_couplings!$B:$BU,MATCH(E$1,Merged_couplings!$B$1:$BU$1,0),FALSE)</f>
        <v>#N/A</v>
      </c>
      <c r="F58" s="258" t="e">
        <f>VLOOKUP($A58,Merged_couplings!$B:$BU,MATCH(F$1,Merged_couplings!$B$1:$BU$1,0),FALSE)</f>
        <v>#N/A</v>
      </c>
      <c r="G58" s="258" t="e">
        <f>VLOOKUP($A58,Merged_couplings!$B:$BU,MATCH(G$1,Merged_couplings!$B$1:$BU$1,0),FALSE)</f>
        <v>#N/A</v>
      </c>
      <c r="H58" s="258" t="e">
        <f>VLOOKUP($A58,Merged_couplings!$B:$BU,MATCH(H$1,Merged_couplings!$B$1:$BU$1,0),FALSE)</f>
        <v>#N/A</v>
      </c>
      <c r="I58" s="258" t="e">
        <f>VLOOKUP($A58,Merged_couplings!$B:$BU,MATCH(I$1,Merged_couplings!$B$1:$BU$1,0),FALSE)</f>
        <v>#N/A</v>
      </c>
      <c r="J58" s="258" t="e">
        <f>VLOOKUP($A58,Merged_couplings!$B:$BU,MATCH(J$1,Merged_couplings!$B$1:$BU$1,0),FALSE)</f>
        <v>#N/A</v>
      </c>
      <c r="K58" s="258" t="e">
        <f>VLOOKUP($A58,Merged_couplings!$B:$BU,MATCH(K$1,Merged_couplings!$B$1:$BU$1,0),FALSE)</f>
        <v>#N/A</v>
      </c>
      <c r="L58" s="258" t="e">
        <f>VLOOKUP($A58,Merged_couplings!$B:$BU,MATCH(L$1,Merged_couplings!$B$1:$BU$1,0),FALSE)</f>
        <v>#N/A</v>
      </c>
      <c r="M58" s="258" t="e">
        <f>VLOOKUP($A58,Merged_couplings!$B:$BU,MATCH(M$1,Merged_couplings!$B$1:$BU$1,0),FALSE)</f>
        <v>#N/A</v>
      </c>
      <c r="N58" s="121" t="e">
        <f>IF(OR(B58="BIG",B58="BI-",B58="B-G"),VLOOKUP($A58,Merged_couplings!$B:$BU,MATCH(N$1,Merged_couplings!$B$1:$BU$1,0),FALSE),"")</f>
        <v>#N/A</v>
      </c>
      <c r="P58" s="120" t="e">
        <f>IF(OR(C58="BIG",C58="BI-",C58="B-G"),VLOOKUP($A58,Merged_couplings!$B:$BU,MATCH(P$1,Merged_couplings!$B$1:$BU$1,0),FALSE),"")</f>
        <v>#N/A</v>
      </c>
      <c r="Q58" s="120" t="e">
        <f>IF(OR(D58="BIG",D58="BI-",D58="B-G"),VLOOKUP($A58,Merged_couplings!$B:$BU,MATCH(Q$1,Merged_couplings!$B$1:$BU$1,0),FALSE),"")</f>
        <v>#N/A</v>
      </c>
      <c r="R58" s="120" t="e">
        <f>IF(OR(E58="BIG",E58="BI-",E58="B-G"),VLOOKUP($A58,Merged_couplings!$B:$BU,MATCH(R$1,Merged_couplings!$B$1:$BU$1,0),FALSE),"")</f>
        <v>#N/A</v>
      </c>
      <c r="S58" s="120" t="e">
        <f>IF(OR(F58="BIG",F58="BI-",F58="B-G"),VLOOKUP($A58,Merged_couplings!$B:$BU,MATCH(S$1,Merged_couplings!$B$1:$BU$1,0),FALSE),"")</f>
        <v>#N/A</v>
      </c>
      <c r="T58" s="120" t="e">
        <f>IF(OR(G58="BIG",G58="BI-",G58="B-G"),VLOOKUP($A58,Merged_couplings!$B:$BU,MATCH(T$1,Merged_couplings!$B$1:$BU$1,0),FALSE),"")</f>
        <v>#N/A</v>
      </c>
      <c r="U58" s="120" t="e">
        <f>IF(OR(H58="BIG",H58="BI-",H58="B-G"),VLOOKUP($A58,Merged_couplings!$B:$BU,MATCH(U$1,Merged_couplings!$B$1:$BU$1,0),FALSE),"")</f>
        <v>#N/A</v>
      </c>
      <c r="V58" s="120" t="e">
        <f>IF(OR(I58="BIG",I58="BI-",I58="B-G"),VLOOKUP($A58,Merged_couplings!$B:$BU,MATCH(V$1,Merged_couplings!$B$1:$BU$1,0),FALSE),"")</f>
        <v>#N/A</v>
      </c>
      <c r="W58" s="120" t="e">
        <f>IF(OR(J58="BIG",J58="BI-",J58="B-G"),VLOOKUP($A58,Merged_couplings!$B:$BU,MATCH(W$1,Merged_couplings!$B$1:$BU$1,0),FALSE),"")</f>
        <v>#N/A</v>
      </c>
      <c r="X58" s="120" t="e">
        <f>IF(OR(K58="BIG",K58="BI-",K58="B-G"),VLOOKUP($A58,Merged_couplings!$B:$BU,MATCH(X$1,Merged_couplings!$B$1:$BU$1,0),FALSE),"")</f>
        <v>#N/A</v>
      </c>
      <c r="Y58" s="120" t="e">
        <f>IF(OR(L58="BIG",L58="BI-",L58="B-G"),VLOOKUP($A58,Merged_couplings!$B:$BU,MATCH(Y$1,Merged_couplings!$B$1:$BU$1,0),FALSE),"")</f>
        <v>#N/A</v>
      </c>
      <c r="Z58" s="120" t="e">
        <f>IF(OR(M58="BIG",M58="BI-",M58="B-G"),VLOOKUP($A58,Merged_couplings!$B:$BU,MATCH(Z$1,Merged_couplings!$B$1:$BU$1,0),FALSE),"")</f>
        <v>#N/A</v>
      </c>
      <c r="AA58" s="123"/>
      <c r="AB58" s="340" t="e" cm="1">
        <f t="array" ref="AB58">_xlfn.IFS(AND($N58&lt;&gt;"",P58&lt;&gt;""),ABS($N58-P58),AND($N58="",P58=""),"",OR($N58&lt;&gt;"",P58&lt;&gt;""),"-")</f>
        <v>#N/A</v>
      </c>
      <c r="AC58" s="122" t="e" cm="1">
        <f t="array" ref="AC58">_xlfn.IFS(AND($N58&lt;&gt;"",Q58&lt;&gt;""),ABS($N58-Q58),AND($N58="",Q58=""),"",OR($N58&lt;&gt;"",Q58&lt;&gt;""),"-")</f>
        <v>#N/A</v>
      </c>
      <c r="AD58" s="122" t="e" cm="1">
        <f t="array" ref="AD58">_xlfn.IFS(AND($N58&lt;&gt;"",R58&lt;&gt;""),ABS($N58-R58),AND($N58="",R58=""),"",OR($N58&lt;&gt;"",R58&lt;&gt;""),"-")</f>
        <v>#N/A</v>
      </c>
      <c r="AE58" s="122" t="e" cm="1">
        <f t="array" ref="AE58">_xlfn.IFS(AND($N58&lt;&gt;"",S58&lt;&gt;""),ABS($N58-S58),AND($N58="",S58=""),"",OR($N58&lt;&gt;"",S58&lt;&gt;""),"-")</f>
        <v>#N/A</v>
      </c>
      <c r="AF58" s="122" t="e" cm="1">
        <f t="array" ref="AF58">_xlfn.IFS(AND($N58&lt;&gt;"",T58&lt;&gt;""),ABS($N58-T58),AND($N58="",T58=""),"",OR($N58&lt;&gt;"",T58&lt;&gt;""),"-")</f>
        <v>#N/A</v>
      </c>
      <c r="AG58" s="122" t="e" cm="1">
        <f t="array" ref="AG58">_xlfn.IFS(AND($N58&lt;&gt;"",U58&lt;&gt;""),ABS($N58-U58),AND($N58="",U58=""),"",OR($N58&lt;&gt;"",U58&lt;&gt;""),"-")</f>
        <v>#N/A</v>
      </c>
      <c r="AH58" s="122" t="e" cm="1">
        <f t="array" ref="AH58">_xlfn.IFS(AND($N58&lt;&gt;"",V58&lt;&gt;""),ABS($N58-V58),AND($N58="",V58=""),"",OR($N58&lt;&gt;"",V58&lt;&gt;""),"-")</f>
        <v>#N/A</v>
      </c>
      <c r="AI58" s="122" t="e" cm="1">
        <f t="array" ref="AI58">_xlfn.IFS(AND($N58&lt;&gt;"",W58&lt;&gt;""),ABS($N58-W58),AND($N58="",W58=""),"",OR($N58&lt;&gt;"",W58&lt;&gt;""),"-")</f>
        <v>#N/A</v>
      </c>
      <c r="AJ58" s="122" t="e" cm="1">
        <f t="array" ref="AJ58">_xlfn.IFS(AND($N58&lt;&gt;"",X58&lt;&gt;""),ABS($N58-X58),AND($N58="",X58=""),"",OR($N58&lt;&gt;"",X58&lt;&gt;""),"-")</f>
        <v>#N/A</v>
      </c>
      <c r="AK58" s="122" t="e" cm="1">
        <f t="array" ref="AK58">_xlfn.IFS(AND($N58&lt;&gt;"",Y58&lt;&gt;""),ABS($N58-Y58),AND($N58="",Y58=""),"",OR($N58&lt;&gt;"",Y58&lt;&gt;""),"-")</f>
        <v>#N/A</v>
      </c>
      <c r="AL58" s="122" t="e" cm="1">
        <f t="array" ref="AL58">_xlfn.IFS(AND($N58&lt;&gt;"",Z58&lt;&gt;""),ABS($N58-Z58),AND($N58="",Z58=""),"",OR($N58&lt;&gt;"",Z58&lt;&gt;""),"-")</f>
        <v>#N/A</v>
      </c>
      <c r="AM58" s="340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1" t="e" cm="1">
        <f t="array" ref="AX58">_xlfn.IFS(AND($P58&lt;&gt;"",Q58&lt;&gt;""),ABS($P58-Q58),AND($P58="",Q58=""),"",OR($P58&lt;&gt;"",Q58&lt;&gt;""),"-")</f>
        <v>#N/A</v>
      </c>
      <c r="AY58" s="120" t="e" cm="1">
        <f t="array" ref="AY58">_xlfn.IFS(AND($P58&lt;&gt;"",R58&lt;&gt;""),ABS($P58-R58),AND($P58="",R58=""),"",OR($P58&lt;&gt;"",R58&lt;&gt;""),"-")</f>
        <v>#N/A</v>
      </c>
      <c r="AZ58" s="120" t="e" cm="1">
        <f t="array" ref="AZ58">_xlfn.IFS(AND($P58&lt;&gt;"",S58&lt;&gt;""),ABS($P58-S58),AND($P58="",S58=""),"",OR($P58&lt;&gt;"",S58&lt;&gt;""),"-")</f>
        <v>#N/A</v>
      </c>
      <c r="BA58" s="120" t="e" cm="1">
        <f t="array" ref="BA58">_xlfn.IFS(AND($P58&lt;&gt;"",T58&lt;&gt;""),ABS($P58-T58),AND($P58="",T58=""),"",OR($P58&lt;&gt;"",T58&lt;&gt;""),"-")</f>
        <v>#N/A</v>
      </c>
      <c r="BB58" s="120" t="e" cm="1">
        <f t="array" ref="BB58">_xlfn.IFS(AND($P58&lt;&gt;"",U58&lt;&gt;""),ABS($P58-U58),AND($P58="",U58=""),"",OR($P58&lt;&gt;"",U58&lt;&gt;""),"-")</f>
        <v>#N/A</v>
      </c>
      <c r="BC58" s="120" t="e" cm="1">
        <f t="array" ref="BC58">_xlfn.IFS(AND($P58&lt;&gt;"",V58&lt;&gt;""),ABS($P58-V58),AND($P58="",V58=""),"",OR($P58&lt;&gt;"",V58&lt;&gt;""),"-")</f>
        <v>#N/A</v>
      </c>
      <c r="BD58" s="120" t="e" cm="1">
        <f t="array" ref="BD58">_xlfn.IFS(AND($P58&lt;&gt;"",W58&lt;&gt;""),ABS($P58-W58),AND($P58="",W58=""),"",OR($P58&lt;&gt;"",W58&lt;&gt;""),"-")</f>
        <v>#N/A</v>
      </c>
      <c r="BE58" s="120" t="e" cm="1">
        <f t="array" ref="BE58">_xlfn.IFS(AND($P58&lt;&gt;"",X58&lt;&gt;""),ABS($P58-X58),AND($P58="",X58=""),"",OR($P58&lt;&gt;"",X58&lt;&gt;""),"-")</f>
        <v>#N/A</v>
      </c>
      <c r="BF58" s="120" t="e" cm="1">
        <f t="array" ref="BF58">_xlfn.IFS(AND($P58&lt;&gt;"",Y58&lt;&gt;""),ABS($P58-Y58),AND($P58="",Y58=""),"",OR($P58&lt;&gt;"",Y58&lt;&gt;""),"-")</f>
        <v>#N/A</v>
      </c>
      <c r="BG58" s="120" t="e" cm="1">
        <f t="array" ref="BG58">_xlfn.IFS(AND($P58&lt;&gt;"",Z58&lt;&gt;""),ABS($P58-Z58),AND($P58="",Z58=""),"",OR($P58&lt;&gt;"",Z58&lt;&gt;""),"-")</f>
        <v>#N/A</v>
      </c>
      <c r="BH58" s="121" t="e" cm="1">
        <f t="array" ref="BH58">_xlfn.IFS(AND($Q58&lt;&gt;"",R58&lt;&gt;""),ABS($Q58-R58),AND($Q58="",R58=""),"",OR($Q58&lt;&gt;"",R58&lt;&gt;""),"-")</f>
        <v>#N/A</v>
      </c>
      <c r="BI58" s="120" t="e" cm="1">
        <f t="array" ref="BI58">_xlfn.IFS(AND($Q58&lt;&gt;"",S58&lt;&gt;""),ABS($Q58-S58),AND($Q58="",S58=""),"",OR($Q58&lt;&gt;"",S58&lt;&gt;""),"-")</f>
        <v>#N/A</v>
      </c>
      <c r="BJ58" s="120" t="e" cm="1">
        <f t="array" ref="BJ58">_xlfn.IFS(AND($Q58&lt;&gt;"",T58&lt;&gt;""),ABS($Q58-T58),AND($Q58="",T58=""),"",OR($Q58&lt;&gt;"",T58&lt;&gt;""),"-")</f>
        <v>#N/A</v>
      </c>
      <c r="BK58" s="120" t="e" cm="1">
        <f t="array" ref="BK58">_xlfn.IFS(AND($Q58&lt;&gt;"",U58&lt;&gt;""),ABS($Q58-U58),AND($Q58="",U58=""),"",OR($Q58&lt;&gt;"",U58&lt;&gt;""),"-")</f>
        <v>#N/A</v>
      </c>
      <c r="BL58" s="120" t="e" cm="1">
        <f t="array" ref="BL58">_xlfn.IFS(AND($Q58&lt;&gt;"",V58&lt;&gt;""),ABS($Q58-V58),AND($Q58="",V58=""),"",OR($Q58&lt;&gt;"",V58&lt;&gt;""),"-")</f>
        <v>#N/A</v>
      </c>
      <c r="BM58" s="120" t="e" cm="1">
        <f t="array" ref="BM58">_xlfn.IFS(AND($Q58&lt;&gt;"",W58&lt;&gt;""),ABS($Q58-W58),AND($Q58="",W58=""),"",OR($Q58&lt;&gt;"",W58&lt;&gt;""),"-")</f>
        <v>#N/A</v>
      </c>
      <c r="BN58" s="120" t="e" cm="1">
        <f t="array" ref="BN58">_xlfn.IFS(AND($Q58&lt;&gt;"",X58&lt;&gt;""),ABS($Q58-X58),AND($Q58="",X58=""),"",OR($Q58&lt;&gt;"",X58&lt;&gt;""),"-")</f>
        <v>#N/A</v>
      </c>
      <c r="BO58" s="120" t="e" cm="1">
        <f t="array" ref="BO58">_xlfn.IFS(AND($Q58&lt;&gt;"",Y58&lt;&gt;""),ABS($Q58-Y58),AND($Q58="",Y58=""),"",OR($Q58&lt;&gt;"",Y58&lt;&gt;""),"-")</f>
        <v>#N/A</v>
      </c>
      <c r="BP58" s="120" t="e" cm="1">
        <f t="array" ref="BP58">_xlfn.IFS(AND($Q58&lt;&gt;"",Z58&lt;&gt;""),ABS($Q58-Z58),AND($Q58="",Z58=""),"",OR($Q58&lt;&gt;"",Z58&lt;&gt;""),"-")</f>
        <v>#N/A</v>
      </c>
      <c r="BQ58" s="121" t="e" cm="1">
        <f t="array" ref="BQ58">_xlfn.IFS(AND($R58&lt;&gt;"",S58&lt;&gt;""),ABS($R58-S58),AND($R58="",S58=""),"",OR($R58&lt;&gt;"",S58&lt;&gt;""),"-")</f>
        <v>#N/A</v>
      </c>
      <c r="BR58" s="120" t="e" cm="1">
        <f t="array" ref="BR58">_xlfn.IFS(AND($R58&lt;&gt;"",T58&lt;&gt;""),ABS($R58-T58),AND($R58="",T58=""),"",OR($R58&lt;&gt;"",T58&lt;&gt;""),"-")</f>
        <v>#N/A</v>
      </c>
      <c r="BS58" s="120" t="e" cm="1">
        <f t="array" ref="BS58">_xlfn.IFS(AND($R58&lt;&gt;"",U58&lt;&gt;""),ABS($R58-U58),AND($R58="",U58=""),"",OR($R58&lt;&gt;"",U58&lt;&gt;""),"-")</f>
        <v>#N/A</v>
      </c>
      <c r="BT58" s="120" t="e" cm="1">
        <f t="array" ref="BT58">_xlfn.IFS(AND($R58&lt;&gt;"",V58&lt;&gt;""),ABS($R58-V58),AND($R58="",V58=""),"",OR($R58&lt;&gt;"",V58&lt;&gt;""),"-")</f>
        <v>#N/A</v>
      </c>
      <c r="BU58" s="120" t="e" cm="1">
        <f t="array" ref="BU58">_xlfn.IFS(AND($R58&lt;&gt;"",W58&lt;&gt;""),ABS($R58-W58),AND($R58="",W58=""),"",OR($R58&lt;&gt;"",W58&lt;&gt;""),"-")</f>
        <v>#N/A</v>
      </c>
      <c r="BV58" s="120" t="e" cm="1">
        <f t="array" ref="BV58">_xlfn.IFS(AND($R58&lt;&gt;"",X58&lt;&gt;""),ABS($R58-X58),AND($R58="",X58=""),"",OR($R58&lt;&gt;"",X58&lt;&gt;""),"-")</f>
        <v>#N/A</v>
      </c>
      <c r="BW58" s="120" t="e" cm="1">
        <f t="array" ref="BW58">_xlfn.IFS(AND($R58&lt;&gt;"",Y58&lt;&gt;""),ABS($R58-Y58),AND($R58="",Y58=""),"",OR($R58&lt;&gt;"",Y58&lt;&gt;""),"-")</f>
        <v>#N/A</v>
      </c>
      <c r="BX58" s="120" t="e" cm="1">
        <f t="array" ref="BX58">_xlfn.IFS(AND($R58&lt;&gt;"",Z58&lt;&gt;""),ABS($R58-Z58),AND($R58="",Z58=""),"",OR($R58&lt;&gt;"",Z58&lt;&gt;""),"-")</f>
        <v>#N/A</v>
      </c>
      <c r="BY58" s="121" t="e" cm="1">
        <f t="array" ref="BY58">_xlfn.IFS(AND($S58&lt;&gt;"",T58&lt;&gt;""),ABS($S58-T58),AND($S58="",T58=""),"",OR($S58&lt;&gt;"",T58&lt;&gt;""),"-")</f>
        <v>#N/A</v>
      </c>
      <c r="BZ58" s="120" t="e" cm="1">
        <f t="array" ref="BZ58">_xlfn.IFS(AND($S58&lt;&gt;"",U58&lt;&gt;""),ABS($S58-U58),AND($S58="",U58=""),"",OR($S58&lt;&gt;"",U58&lt;&gt;""),"-")</f>
        <v>#N/A</v>
      </c>
      <c r="CA58" s="120" t="e" cm="1">
        <f t="array" ref="CA58">_xlfn.IFS(AND($S58&lt;&gt;"",V58&lt;&gt;""),ABS($S58-V58),AND($S58="",V58=""),"",OR($S58&lt;&gt;"",V58&lt;&gt;""),"-")</f>
        <v>#N/A</v>
      </c>
      <c r="CB58" s="120" t="e" cm="1">
        <f t="array" ref="CB58">_xlfn.IFS(AND($S58&lt;&gt;"",W58&lt;&gt;""),ABS($S58-W58),AND($S58="",W58=""),"",OR($S58&lt;&gt;"",W58&lt;&gt;""),"-")</f>
        <v>#N/A</v>
      </c>
      <c r="CC58" s="120" t="e" cm="1">
        <f t="array" ref="CC58">_xlfn.IFS(AND($S58&lt;&gt;"",X58&lt;&gt;""),ABS($S58-X58),AND($S58="",X58=""),"",OR($S58&lt;&gt;"",X58&lt;&gt;""),"-")</f>
        <v>#N/A</v>
      </c>
      <c r="CD58" s="120" t="e" cm="1">
        <f t="array" ref="CD58">_xlfn.IFS(AND($S58&lt;&gt;"",Y58&lt;&gt;""),ABS($S58-Y58),AND($S58="",Y58=""),"",OR($S58&lt;&gt;"",Y58&lt;&gt;""),"-")</f>
        <v>#N/A</v>
      </c>
      <c r="CE58" s="120" t="e" cm="1">
        <f t="array" ref="CE58">_xlfn.IFS(AND($S58&lt;&gt;"",Z58&lt;&gt;""),ABS($S58-Z58),AND($S58="",Z58=""),"",OR($S58&lt;&gt;"",Z58&lt;&gt;""),"-")</f>
        <v>#N/A</v>
      </c>
      <c r="CF58" s="121" t="e" cm="1">
        <f t="array" ref="CF58">_xlfn.IFS(AND($T58&lt;&gt;"",U58&lt;&gt;""),ABS($T58-U58),AND($T58="",U58=""),"",OR($T58&lt;&gt;"",U58&lt;&gt;""),"-")</f>
        <v>#N/A</v>
      </c>
      <c r="CG58" s="120" t="e" cm="1">
        <f t="array" ref="CG58">_xlfn.IFS(AND($T58&lt;&gt;"",V58&lt;&gt;""),ABS($T58-V58),AND($T58="",V58=""),"",OR($T58&lt;&gt;"",V58&lt;&gt;""),"-")</f>
        <v>#N/A</v>
      </c>
      <c r="CH58" s="120" t="e" cm="1">
        <f t="array" ref="CH58">_xlfn.IFS(AND($T58&lt;&gt;"",W58&lt;&gt;""),ABS($T58-W58),AND($T58="",W58=""),"",OR($T58&lt;&gt;"",W58&lt;&gt;""),"-")</f>
        <v>#N/A</v>
      </c>
      <c r="CI58" s="120" t="e" cm="1">
        <f t="array" ref="CI58">_xlfn.IFS(AND($T58&lt;&gt;"",X58&lt;&gt;""),ABS($T58-X58),AND($T58="",X58=""),"",OR($T58&lt;&gt;"",X58&lt;&gt;""),"-")</f>
        <v>#N/A</v>
      </c>
      <c r="CJ58" s="120" t="e" cm="1">
        <f t="array" ref="CJ58">_xlfn.IFS(AND($T58&lt;&gt;"",Y58&lt;&gt;""),ABS($T58-Y58),AND($T58="",Y58=""),"",OR($T58&lt;&gt;"",Y58&lt;&gt;""),"-")</f>
        <v>#N/A</v>
      </c>
      <c r="CK58" s="120" t="e" cm="1">
        <f t="array" ref="CK58">_xlfn.IFS(AND($T58&lt;&gt;"",Z58&lt;&gt;""),ABS($T58-Z58),AND($T58="",Z58=""),"",OR($T58&lt;&gt;"",Z58&lt;&gt;""),"-")</f>
        <v>#N/A</v>
      </c>
      <c r="CL58" s="121" t="e" cm="1">
        <f t="array" ref="CL58">_xlfn.IFS(AND($U58&lt;&gt;"",V58&lt;&gt;""),ABS($U58-V58),AND($U58="",V58=""),"",OR($U58&lt;&gt;"",V58&lt;&gt;""),"-")</f>
        <v>#N/A</v>
      </c>
      <c r="CM58" s="120" t="e" cm="1">
        <f t="array" ref="CM58">_xlfn.IFS(AND($U58&lt;&gt;"",W58&lt;&gt;""),ABS($U58-W58),AND($U58="",W58=""),"",OR($U58&lt;&gt;"",W58&lt;&gt;""),"-")</f>
        <v>#N/A</v>
      </c>
      <c r="CN58" s="120" t="e" cm="1">
        <f t="array" ref="CN58">_xlfn.IFS(AND($U58&lt;&gt;"",X58&lt;&gt;""),ABS($U58-X58),AND($U58="",X58=""),"",OR($U58&lt;&gt;"",X58&lt;&gt;""),"-")</f>
        <v>#N/A</v>
      </c>
      <c r="CO58" s="120" t="e" cm="1">
        <f t="array" ref="CO58">_xlfn.IFS(AND($U58&lt;&gt;"",Y58&lt;&gt;""),ABS($U58-Y58),AND($U58="",Y58=""),"",OR($U58&lt;&gt;"",Y58&lt;&gt;""),"-")</f>
        <v>#N/A</v>
      </c>
      <c r="CP58" s="120" t="e" cm="1">
        <f t="array" ref="CP58">_xlfn.IFS(AND($U58&lt;&gt;"",Z58&lt;&gt;""),ABS($U58-Z58),AND($U58="",Z58=""),"",OR($U58&lt;&gt;"",Z58&lt;&gt;""),"-")</f>
        <v>#N/A</v>
      </c>
      <c r="CQ58" s="121" t="e" cm="1">
        <f t="array" ref="CQ58">_xlfn.IFS(AND($V58&lt;&gt;"",W58&lt;&gt;""),ABS($V58-W58),AND($V58="",W58=""),"",OR($V58&lt;&gt;"",W58&lt;&gt;""),"-")</f>
        <v>#N/A</v>
      </c>
      <c r="CR58" s="120" t="e" cm="1">
        <f t="array" ref="CR58">_xlfn.IFS(AND($V58&lt;&gt;"",X58&lt;&gt;""),ABS($V58-X58),AND($V58="",X58=""),"",OR($V58&lt;&gt;"",X58&lt;&gt;""),"-")</f>
        <v>#N/A</v>
      </c>
      <c r="CS58" s="120" t="e" cm="1">
        <f t="array" ref="CS58">_xlfn.IFS(AND($V58&lt;&gt;"",Y58&lt;&gt;""),ABS($V58-Y58),AND($V58="",Y58=""),"",OR($V58&lt;&gt;"",Y58&lt;&gt;""),"-")</f>
        <v>#N/A</v>
      </c>
      <c r="CT58" s="120" t="e" cm="1">
        <f t="array" ref="CT58">_xlfn.IFS(AND($V58&lt;&gt;"",Z58&lt;&gt;""),ABS($V58-Z58),AND($V58="",Z58=""),"",OR($V58&lt;&gt;"",Z58&lt;&gt;""),"-")</f>
        <v>#N/A</v>
      </c>
      <c r="CU58" s="121" t="e" cm="1">
        <f t="array" ref="CU58">_xlfn.IFS(AND($W58&lt;&gt;"",X58&lt;&gt;""),ABS($W58-X58),AND($W58="",X58=""),"",OR($W58&lt;&gt;"",X58&lt;&gt;""),"-")</f>
        <v>#N/A</v>
      </c>
      <c r="CV58" s="120" t="e" cm="1">
        <f t="array" ref="CV58">_xlfn.IFS(AND($W58&lt;&gt;"",Y58&lt;&gt;""),ABS($W58-Y58),AND($W58="",Y58=""),"",OR($W58&lt;&gt;"",Y58&lt;&gt;""),"-")</f>
        <v>#N/A</v>
      </c>
      <c r="CW58" s="120" t="e" cm="1">
        <f t="array" ref="CW58">_xlfn.IFS(AND($W58&lt;&gt;"",Z58&lt;&gt;""),ABS($W58-Z58),AND($W58="",Z58=""),"",OR($W58&lt;&gt;"",Z58&lt;&gt;""),"-")</f>
        <v>#N/A</v>
      </c>
      <c r="CX58" s="121" t="e" cm="1">
        <f t="array" ref="CX58">_xlfn.IFS(AND($X58&lt;&gt;"",Y58&lt;&gt;""),ABS($X58-Y58),AND($X58="",Y58=""),"",OR($X58&lt;&gt;"",Y58&lt;&gt;""),"-")</f>
        <v>#N/A</v>
      </c>
      <c r="CY58" s="120" t="e" cm="1">
        <f t="array" ref="CY58">_xlfn.IFS(AND($X58&lt;&gt;"",Z58&lt;&gt;""),ABS($X58-Z58),AND($X58="",Z58=""),"",OR($X58&lt;&gt;"",Z58&lt;&gt;""),"-")</f>
        <v>#N/A</v>
      </c>
      <c r="CZ58" s="121" t="e" cm="1">
        <f t="array" ref="CZ58">_xlfn.IFS(AND($Y58&lt;&gt;"",Z58&lt;&gt;""),ABS($Y58-Z58),AND($Y58="",Z58=""),"",OR($Y58&lt;&gt;"",Z58&lt;&gt;""),"-")</f>
        <v>#N/A</v>
      </c>
    </row>
    <row r="59" spans="1:104" x14ac:dyDescent="0.2">
      <c r="A59" s="260" t="s">
        <v>100</v>
      </c>
      <c r="B59" s="259" t="e">
        <f>VLOOKUP($A59,Merged_couplings!$B:$BU,MATCH(B$1,Merged_couplings!$B$1:$BU$1,0),FALSE)</f>
        <v>#N/A</v>
      </c>
      <c r="C59" s="258" t="e">
        <f>VLOOKUP($A59,Merged_couplings!$B:$BU,MATCH(C$1,Merged_couplings!$B$1:$BU$1,0),FALSE)</f>
        <v>#N/A</v>
      </c>
      <c r="D59" s="258" t="e">
        <f>VLOOKUP($A59,Merged_couplings!$B:$BU,MATCH(D$1,Merged_couplings!$B$1:$BU$1,0),FALSE)</f>
        <v>#N/A</v>
      </c>
      <c r="E59" s="258" t="e">
        <f>VLOOKUP($A59,Merged_couplings!$B:$BU,MATCH(E$1,Merged_couplings!$B$1:$BU$1,0),FALSE)</f>
        <v>#N/A</v>
      </c>
      <c r="F59" s="258" t="e">
        <f>VLOOKUP($A59,Merged_couplings!$B:$BU,MATCH(F$1,Merged_couplings!$B$1:$BU$1,0),FALSE)</f>
        <v>#N/A</v>
      </c>
      <c r="G59" s="258" t="e">
        <f>VLOOKUP($A59,Merged_couplings!$B:$BU,MATCH(G$1,Merged_couplings!$B$1:$BU$1,0),FALSE)</f>
        <v>#N/A</v>
      </c>
      <c r="H59" s="258" t="e">
        <f>VLOOKUP($A59,Merged_couplings!$B:$BU,MATCH(H$1,Merged_couplings!$B$1:$BU$1,0),FALSE)</f>
        <v>#N/A</v>
      </c>
      <c r="I59" s="258" t="e">
        <f>VLOOKUP($A59,Merged_couplings!$B:$BU,MATCH(I$1,Merged_couplings!$B$1:$BU$1,0),FALSE)</f>
        <v>#N/A</v>
      </c>
      <c r="J59" s="258" t="e">
        <f>VLOOKUP($A59,Merged_couplings!$B:$BU,MATCH(J$1,Merged_couplings!$B$1:$BU$1,0),FALSE)</f>
        <v>#N/A</v>
      </c>
      <c r="K59" s="258" t="e">
        <f>VLOOKUP($A59,Merged_couplings!$B:$BU,MATCH(K$1,Merged_couplings!$B$1:$BU$1,0),FALSE)</f>
        <v>#N/A</v>
      </c>
      <c r="L59" s="258" t="e">
        <f>VLOOKUP($A59,Merged_couplings!$B:$BU,MATCH(L$1,Merged_couplings!$B$1:$BU$1,0),FALSE)</f>
        <v>#N/A</v>
      </c>
      <c r="M59" s="258" t="e">
        <f>VLOOKUP($A59,Merged_couplings!$B:$BU,MATCH(M$1,Merged_couplings!$B$1:$BU$1,0),FALSE)</f>
        <v>#N/A</v>
      </c>
      <c r="N59" s="121" t="e">
        <f>IF(OR(B59="BIG",B59="BI-",B59="B-G"),VLOOKUP($A59,Merged_couplings!$B:$BU,MATCH(N$1,Merged_couplings!$B$1:$BU$1,0),FALSE),"")</f>
        <v>#N/A</v>
      </c>
      <c r="P59" s="120" t="e">
        <f>IF(OR(C59="BIG",C59="BI-",C59="B-G"),VLOOKUP($A59,Merged_couplings!$B:$BU,MATCH(P$1,Merged_couplings!$B$1:$BU$1,0),FALSE),"")</f>
        <v>#N/A</v>
      </c>
      <c r="Q59" s="120" t="e">
        <f>IF(OR(D59="BIG",D59="BI-",D59="B-G"),VLOOKUP($A59,Merged_couplings!$B:$BU,MATCH(Q$1,Merged_couplings!$B$1:$BU$1,0),FALSE),"")</f>
        <v>#N/A</v>
      </c>
      <c r="R59" s="120" t="e">
        <f>IF(OR(E59="BIG",E59="BI-",E59="B-G"),VLOOKUP($A59,Merged_couplings!$B:$BU,MATCH(R$1,Merged_couplings!$B$1:$BU$1,0),FALSE),"")</f>
        <v>#N/A</v>
      </c>
      <c r="S59" s="120" t="e">
        <f>IF(OR(F59="BIG",F59="BI-",F59="B-G"),VLOOKUP($A59,Merged_couplings!$B:$BU,MATCH(S$1,Merged_couplings!$B$1:$BU$1,0),FALSE),"")</f>
        <v>#N/A</v>
      </c>
      <c r="T59" s="120" t="e">
        <f>IF(OR(G59="BIG",G59="BI-",G59="B-G"),VLOOKUP($A59,Merged_couplings!$B:$BU,MATCH(T$1,Merged_couplings!$B$1:$BU$1,0),FALSE),"")</f>
        <v>#N/A</v>
      </c>
      <c r="U59" s="120" t="e">
        <f>IF(OR(H59="BIG",H59="BI-",H59="B-G"),VLOOKUP($A59,Merged_couplings!$B:$BU,MATCH(U$1,Merged_couplings!$B$1:$BU$1,0),FALSE),"")</f>
        <v>#N/A</v>
      </c>
      <c r="V59" s="120" t="e">
        <f>IF(OR(I59="BIG",I59="BI-",I59="B-G"),VLOOKUP($A59,Merged_couplings!$B:$BU,MATCH(V$1,Merged_couplings!$B$1:$BU$1,0),FALSE),"")</f>
        <v>#N/A</v>
      </c>
      <c r="W59" s="120" t="e">
        <f>IF(OR(J59="BIG",J59="BI-",J59="B-G"),VLOOKUP($A59,Merged_couplings!$B:$BU,MATCH(W$1,Merged_couplings!$B$1:$BU$1,0),FALSE),"")</f>
        <v>#N/A</v>
      </c>
      <c r="X59" s="120" t="e">
        <f>IF(OR(K59="BIG",K59="BI-",K59="B-G"),VLOOKUP($A59,Merged_couplings!$B:$BU,MATCH(X$1,Merged_couplings!$B$1:$BU$1,0),FALSE),"")</f>
        <v>#N/A</v>
      </c>
      <c r="Y59" s="120" t="e">
        <f>IF(OR(L59="BIG",L59="BI-",L59="B-G"),VLOOKUP($A59,Merged_couplings!$B:$BU,MATCH(Y$1,Merged_couplings!$B$1:$BU$1,0),FALSE),"")</f>
        <v>#N/A</v>
      </c>
      <c r="Z59" s="120" t="e">
        <f>IF(OR(M59="BIG",M59="BI-",M59="B-G"),VLOOKUP($A59,Merged_couplings!$B:$BU,MATCH(Z$1,Merged_couplings!$B$1:$BU$1,0),FALSE),"")</f>
        <v>#N/A</v>
      </c>
      <c r="AA59" s="123"/>
      <c r="AB59" s="340" t="e" cm="1">
        <f t="array" ref="AB59">_xlfn.IFS(AND($N59&lt;&gt;"",P59&lt;&gt;""),ABS($N59-P59),AND($N59="",P59=""),"",OR($N59&lt;&gt;"",P59&lt;&gt;""),"-")</f>
        <v>#N/A</v>
      </c>
      <c r="AC59" s="122" t="e" cm="1">
        <f t="array" ref="AC59">_xlfn.IFS(AND($N59&lt;&gt;"",Q59&lt;&gt;""),ABS($N59-Q59),AND($N59="",Q59=""),"",OR($N59&lt;&gt;"",Q59&lt;&gt;""),"-")</f>
        <v>#N/A</v>
      </c>
      <c r="AD59" s="122" t="e" cm="1">
        <f t="array" ref="AD59">_xlfn.IFS(AND($N59&lt;&gt;"",R59&lt;&gt;""),ABS($N59-R59),AND($N59="",R59=""),"",OR($N59&lt;&gt;"",R59&lt;&gt;""),"-")</f>
        <v>#N/A</v>
      </c>
      <c r="AE59" s="122" t="e" cm="1">
        <f t="array" ref="AE59">_xlfn.IFS(AND($N59&lt;&gt;"",S59&lt;&gt;""),ABS($N59-S59),AND($N59="",S59=""),"",OR($N59&lt;&gt;"",S59&lt;&gt;""),"-")</f>
        <v>#N/A</v>
      </c>
      <c r="AF59" s="122" t="e" cm="1">
        <f t="array" ref="AF59">_xlfn.IFS(AND($N59&lt;&gt;"",T59&lt;&gt;""),ABS($N59-T59),AND($N59="",T59=""),"",OR($N59&lt;&gt;"",T59&lt;&gt;""),"-")</f>
        <v>#N/A</v>
      </c>
      <c r="AG59" s="122" t="e" cm="1">
        <f t="array" ref="AG59">_xlfn.IFS(AND($N59&lt;&gt;"",U59&lt;&gt;""),ABS($N59-U59),AND($N59="",U59=""),"",OR($N59&lt;&gt;"",U59&lt;&gt;""),"-")</f>
        <v>#N/A</v>
      </c>
      <c r="AH59" s="122" t="e" cm="1">
        <f t="array" ref="AH59">_xlfn.IFS(AND($N59&lt;&gt;"",V59&lt;&gt;""),ABS($N59-V59),AND($N59="",V59=""),"",OR($N59&lt;&gt;"",V59&lt;&gt;""),"-")</f>
        <v>#N/A</v>
      </c>
      <c r="AI59" s="122" t="e" cm="1">
        <f t="array" ref="AI59">_xlfn.IFS(AND($N59&lt;&gt;"",W59&lt;&gt;""),ABS($N59-W59),AND($N59="",W59=""),"",OR($N59&lt;&gt;"",W59&lt;&gt;""),"-")</f>
        <v>#N/A</v>
      </c>
      <c r="AJ59" s="122" t="e" cm="1">
        <f t="array" ref="AJ59">_xlfn.IFS(AND($N59&lt;&gt;"",X59&lt;&gt;""),ABS($N59-X59),AND($N59="",X59=""),"",OR($N59&lt;&gt;"",X59&lt;&gt;""),"-")</f>
        <v>#N/A</v>
      </c>
      <c r="AK59" s="122" t="e" cm="1">
        <f t="array" ref="AK59">_xlfn.IFS(AND($N59&lt;&gt;"",Y59&lt;&gt;""),ABS($N59-Y59),AND($N59="",Y59=""),"",OR($N59&lt;&gt;"",Y59&lt;&gt;""),"-")</f>
        <v>#N/A</v>
      </c>
      <c r="AL59" s="122" t="e" cm="1">
        <f t="array" ref="AL59">_xlfn.IFS(AND($N59&lt;&gt;"",Z59&lt;&gt;""),ABS($N59-Z59),AND($N59="",Z59=""),"",OR($N59&lt;&gt;"",Z59&lt;&gt;""),"-")</f>
        <v>#N/A</v>
      </c>
      <c r="AM59" s="340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1" t="e" cm="1">
        <f t="array" ref="AX59">_xlfn.IFS(AND($P59&lt;&gt;"",Q59&lt;&gt;""),ABS($P59-Q59),AND($P59="",Q59=""),"",OR($P59&lt;&gt;"",Q59&lt;&gt;""),"-")</f>
        <v>#N/A</v>
      </c>
      <c r="AY59" s="120" t="e" cm="1">
        <f t="array" ref="AY59">_xlfn.IFS(AND($P59&lt;&gt;"",R59&lt;&gt;""),ABS($P59-R59),AND($P59="",R59=""),"",OR($P59&lt;&gt;"",R59&lt;&gt;""),"-")</f>
        <v>#N/A</v>
      </c>
      <c r="AZ59" s="120" t="e" cm="1">
        <f t="array" ref="AZ59">_xlfn.IFS(AND($P59&lt;&gt;"",S59&lt;&gt;""),ABS($P59-S59),AND($P59="",S59=""),"",OR($P59&lt;&gt;"",S59&lt;&gt;""),"-")</f>
        <v>#N/A</v>
      </c>
      <c r="BA59" s="120" t="e" cm="1">
        <f t="array" ref="BA59">_xlfn.IFS(AND($P59&lt;&gt;"",T59&lt;&gt;""),ABS($P59-T59),AND($P59="",T59=""),"",OR($P59&lt;&gt;"",T59&lt;&gt;""),"-")</f>
        <v>#N/A</v>
      </c>
      <c r="BB59" s="120" t="e" cm="1">
        <f t="array" ref="BB59">_xlfn.IFS(AND($P59&lt;&gt;"",U59&lt;&gt;""),ABS($P59-U59),AND($P59="",U59=""),"",OR($P59&lt;&gt;"",U59&lt;&gt;""),"-")</f>
        <v>#N/A</v>
      </c>
      <c r="BC59" s="120" t="e" cm="1">
        <f t="array" ref="BC59">_xlfn.IFS(AND($P59&lt;&gt;"",V59&lt;&gt;""),ABS($P59-V59),AND($P59="",V59=""),"",OR($P59&lt;&gt;"",V59&lt;&gt;""),"-")</f>
        <v>#N/A</v>
      </c>
      <c r="BD59" s="120" t="e" cm="1">
        <f t="array" ref="BD59">_xlfn.IFS(AND($P59&lt;&gt;"",W59&lt;&gt;""),ABS($P59-W59),AND($P59="",W59=""),"",OR($P59&lt;&gt;"",W59&lt;&gt;""),"-")</f>
        <v>#N/A</v>
      </c>
      <c r="BE59" s="120" t="e" cm="1">
        <f t="array" ref="BE59">_xlfn.IFS(AND($P59&lt;&gt;"",X59&lt;&gt;""),ABS($P59-X59),AND($P59="",X59=""),"",OR($P59&lt;&gt;"",X59&lt;&gt;""),"-")</f>
        <v>#N/A</v>
      </c>
      <c r="BF59" s="120" t="e" cm="1">
        <f t="array" ref="BF59">_xlfn.IFS(AND($P59&lt;&gt;"",Y59&lt;&gt;""),ABS($P59-Y59),AND($P59="",Y59=""),"",OR($P59&lt;&gt;"",Y59&lt;&gt;""),"-")</f>
        <v>#N/A</v>
      </c>
      <c r="BG59" s="120" t="e" cm="1">
        <f t="array" ref="BG59">_xlfn.IFS(AND($P59&lt;&gt;"",Z59&lt;&gt;""),ABS($P59-Z59),AND($P59="",Z59=""),"",OR($P59&lt;&gt;"",Z59&lt;&gt;""),"-")</f>
        <v>#N/A</v>
      </c>
      <c r="BH59" s="121" t="e" cm="1">
        <f t="array" ref="BH59">_xlfn.IFS(AND($Q59&lt;&gt;"",R59&lt;&gt;""),ABS($Q59-R59),AND($Q59="",R59=""),"",OR($Q59&lt;&gt;"",R59&lt;&gt;""),"-")</f>
        <v>#N/A</v>
      </c>
      <c r="BI59" s="120" t="e" cm="1">
        <f t="array" ref="BI59">_xlfn.IFS(AND($Q59&lt;&gt;"",S59&lt;&gt;""),ABS($Q59-S59),AND($Q59="",S59=""),"",OR($Q59&lt;&gt;"",S59&lt;&gt;""),"-")</f>
        <v>#N/A</v>
      </c>
      <c r="BJ59" s="120" t="e" cm="1">
        <f t="array" ref="BJ59">_xlfn.IFS(AND($Q59&lt;&gt;"",T59&lt;&gt;""),ABS($Q59-T59),AND($Q59="",T59=""),"",OR($Q59&lt;&gt;"",T59&lt;&gt;""),"-")</f>
        <v>#N/A</v>
      </c>
      <c r="BK59" s="120" t="e" cm="1">
        <f t="array" ref="BK59">_xlfn.IFS(AND($Q59&lt;&gt;"",U59&lt;&gt;""),ABS($Q59-U59),AND($Q59="",U59=""),"",OR($Q59&lt;&gt;"",U59&lt;&gt;""),"-")</f>
        <v>#N/A</v>
      </c>
      <c r="BL59" s="120" t="e" cm="1">
        <f t="array" ref="BL59">_xlfn.IFS(AND($Q59&lt;&gt;"",V59&lt;&gt;""),ABS($Q59-V59),AND($Q59="",V59=""),"",OR($Q59&lt;&gt;"",V59&lt;&gt;""),"-")</f>
        <v>#N/A</v>
      </c>
      <c r="BM59" s="120" t="e" cm="1">
        <f t="array" ref="BM59">_xlfn.IFS(AND($Q59&lt;&gt;"",W59&lt;&gt;""),ABS($Q59-W59),AND($Q59="",W59=""),"",OR($Q59&lt;&gt;"",W59&lt;&gt;""),"-")</f>
        <v>#N/A</v>
      </c>
      <c r="BN59" s="120" t="e" cm="1">
        <f t="array" ref="BN59">_xlfn.IFS(AND($Q59&lt;&gt;"",X59&lt;&gt;""),ABS($Q59-X59),AND($Q59="",X59=""),"",OR($Q59&lt;&gt;"",X59&lt;&gt;""),"-")</f>
        <v>#N/A</v>
      </c>
      <c r="BO59" s="120" t="e" cm="1">
        <f t="array" ref="BO59">_xlfn.IFS(AND($Q59&lt;&gt;"",Y59&lt;&gt;""),ABS($Q59-Y59),AND($Q59="",Y59=""),"",OR($Q59&lt;&gt;"",Y59&lt;&gt;""),"-")</f>
        <v>#N/A</v>
      </c>
      <c r="BP59" s="120" t="e" cm="1">
        <f t="array" ref="BP59">_xlfn.IFS(AND($Q59&lt;&gt;"",Z59&lt;&gt;""),ABS($Q59-Z59),AND($Q59="",Z59=""),"",OR($Q59&lt;&gt;"",Z59&lt;&gt;""),"-")</f>
        <v>#N/A</v>
      </c>
      <c r="BQ59" s="121" t="e" cm="1">
        <f t="array" ref="BQ59">_xlfn.IFS(AND($R59&lt;&gt;"",S59&lt;&gt;""),ABS($R59-S59),AND($R59="",S59=""),"",OR($R59&lt;&gt;"",S59&lt;&gt;""),"-")</f>
        <v>#N/A</v>
      </c>
      <c r="BR59" s="120" t="e" cm="1">
        <f t="array" ref="BR59">_xlfn.IFS(AND($R59&lt;&gt;"",T59&lt;&gt;""),ABS($R59-T59),AND($R59="",T59=""),"",OR($R59&lt;&gt;"",T59&lt;&gt;""),"-")</f>
        <v>#N/A</v>
      </c>
      <c r="BS59" s="120" t="e" cm="1">
        <f t="array" ref="BS59">_xlfn.IFS(AND($R59&lt;&gt;"",U59&lt;&gt;""),ABS($R59-U59),AND($R59="",U59=""),"",OR($R59&lt;&gt;"",U59&lt;&gt;""),"-")</f>
        <v>#N/A</v>
      </c>
      <c r="BT59" s="120" t="e" cm="1">
        <f t="array" ref="BT59">_xlfn.IFS(AND($R59&lt;&gt;"",V59&lt;&gt;""),ABS($R59-V59),AND($R59="",V59=""),"",OR($R59&lt;&gt;"",V59&lt;&gt;""),"-")</f>
        <v>#N/A</v>
      </c>
      <c r="BU59" s="120" t="e" cm="1">
        <f t="array" ref="BU59">_xlfn.IFS(AND($R59&lt;&gt;"",W59&lt;&gt;""),ABS($R59-W59),AND($R59="",W59=""),"",OR($R59&lt;&gt;"",W59&lt;&gt;""),"-")</f>
        <v>#N/A</v>
      </c>
      <c r="BV59" s="120" t="e" cm="1">
        <f t="array" ref="BV59">_xlfn.IFS(AND($R59&lt;&gt;"",X59&lt;&gt;""),ABS($R59-X59),AND($R59="",X59=""),"",OR($R59&lt;&gt;"",X59&lt;&gt;""),"-")</f>
        <v>#N/A</v>
      </c>
      <c r="BW59" s="120" t="e" cm="1">
        <f t="array" ref="BW59">_xlfn.IFS(AND($R59&lt;&gt;"",Y59&lt;&gt;""),ABS($R59-Y59),AND($R59="",Y59=""),"",OR($R59&lt;&gt;"",Y59&lt;&gt;""),"-")</f>
        <v>#N/A</v>
      </c>
      <c r="BX59" s="120" t="e" cm="1">
        <f t="array" ref="BX59">_xlfn.IFS(AND($R59&lt;&gt;"",Z59&lt;&gt;""),ABS($R59-Z59),AND($R59="",Z59=""),"",OR($R59&lt;&gt;"",Z59&lt;&gt;""),"-")</f>
        <v>#N/A</v>
      </c>
      <c r="BY59" s="121" t="e" cm="1">
        <f t="array" ref="BY59">_xlfn.IFS(AND($S59&lt;&gt;"",T59&lt;&gt;""),ABS($S59-T59),AND($S59="",T59=""),"",OR($S59&lt;&gt;"",T59&lt;&gt;""),"-")</f>
        <v>#N/A</v>
      </c>
      <c r="BZ59" s="120" t="e" cm="1">
        <f t="array" ref="BZ59">_xlfn.IFS(AND($S59&lt;&gt;"",U59&lt;&gt;""),ABS($S59-U59),AND($S59="",U59=""),"",OR($S59&lt;&gt;"",U59&lt;&gt;""),"-")</f>
        <v>#N/A</v>
      </c>
      <c r="CA59" s="120" t="e" cm="1">
        <f t="array" ref="CA59">_xlfn.IFS(AND($S59&lt;&gt;"",V59&lt;&gt;""),ABS($S59-V59),AND($S59="",V59=""),"",OR($S59&lt;&gt;"",V59&lt;&gt;""),"-")</f>
        <v>#N/A</v>
      </c>
      <c r="CB59" s="120" t="e" cm="1">
        <f t="array" ref="CB59">_xlfn.IFS(AND($S59&lt;&gt;"",W59&lt;&gt;""),ABS($S59-W59),AND($S59="",W59=""),"",OR($S59&lt;&gt;"",W59&lt;&gt;""),"-")</f>
        <v>#N/A</v>
      </c>
      <c r="CC59" s="120" t="e" cm="1">
        <f t="array" ref="CC59">_xlfn.IFS(AND($S59&lt;&gt;"",X59&lt;&gt;""),ABS($S59-X59),AND($S59="",X59=""),"",OR($S59&lt;&gt;"",X59&lt;&gt;""),"-")</f>
        <v>#N/A</v>
      </c>
      <c r="CD59" s="120" t="e" cm="1">
        <f t="array" ref="CD59">_xlfn.IFS(AND($S59&lt;&gt;"",Y59&lt;&gt;""),ABS($S59-Y59),AND($S59="",Y59=""),"",OR($S59&lt;&gt;"",Y59&lt;&gt;""),"-")</f>
        <v>#N/A</v>
      </c>
      <c r="CE59" s="120" t="e" cm="1">
        <f t="array" ref="CE59">_xlfn.IFS(AND($S59&lt;&gt;"",Z59&lt;&gt;""),ABS($S59-Z59),AND($S59="",Z59=""),"",OR($S59&lt;&gt;"",Z59&lt;&gt;""),"-")</f>
        <v>#N/A</v>
      </c>
      <c r="CF59" s="121" t="e" cm="1">
        <f t="array" ref="CF59">_xlfn.IFS(AND($T59&lt;&gt;"",U59&lt;&gt;""),ABS($T59-U59),AND($T59="",U59=""),"",OR($T59&lt;&gt;"",U59&lt;&gt;""),"-")</f>
        <v>#N/A</v>
      </c>
      <c r="CG59" s="120" t="e" cm="1">
        <f t="array" ref="CG59">_xlfn.IFS(AND($T59&lt;&gt;"",V59&lt;&gt;""),ABS($T59-V59),AND($T59="",V59=""),"",OR($T59&lt;&gt;"",V59&lt;&gt;""),"-")</f>
        <v>#N/A</v>
      </c>
      <c r="CH59" s="120" t="e" cm="1">
        <f t="array" ref="CH59">_xlfn.IFS(AND($T59&lt;&gt;"",W59&lt;&gt;""),ABS($T59-W59),AND($T59="",W59=""),"",OR($T59&lt;&gt;"",W59&lt;&gt;""),"-")</f>
        <v>#N/A</v>
      </c>
      <c r="CI59" s="120" t="e" cm="1">
        <f t="array" ref="CI59">_xlfn.IFS(AND($T59&lt;&gt;"",X59&lt;&gt;""),ABS($T59-X59),AND($T59="",X59=""),"",OR($T59&lt;&gt;"",X59&lt;&gt;""),"-")</f>
        <v>#N/A</v>
      </c>
      <c r="CJ59" s="120" t="e" cm="1">
        <f t="array" ref="CJ59">_xlfn.IFS(AND($T59&lt;&gt;"",Y59&lt;&gt;""),ABS($T59-Y59),AND($T59="",Y59=""),"",OR($T59&lt;&gt;"",Y59&lt;&gt;""),"-")</f>
        <v>#N/A</v>
      </c>
      <c r="CK59" s="120" t="e" cm="1">
        <f t="array" ref="CK59">_xlfn.IFS(AND($T59&lt;&gt;"",Z59&lt;&gt;""),ABS($T59-Z59),AND($T59="",Z59=""),"",OR($T59&lt;&gt;"",Z59&lt;&gt;""),"-")</f>
        <v>#N/A</v>
      </c>
      <c r="CL59" s="121" t="e" cm="1">
        <f t="array" ref="CL59">_xlfn.IFS(AND($U59&lt;&gt;"",V59&lt;&gt;""),ABS($U59-V59),AND($U59="",V59=""),"",OR($U59&lt;&gt;"",V59&lt;&gt;""),"-")</f>
        <v>#N/A</v>
      </c>
      <c r="CM59" s="120" t="e" cm="1">
        <f t="array" ref="CM59">_xlfn.IFS(AND($U59&lt;&gt;"",W59&lt;&gt;""),ABS($U59-W59),AND($U59="",W59=""),"",OR($U59&lt;&gt;"",W59&lt;&gt;""),"-")</f>
        <v>#N/A</v>
      </c>
      <c r="CN59" s="120" t="e" cm="1">
        <f t="array" ref="CN59">_xlfn.IFS(AND($U59&lt;&gt;"",X59&lt;&gt;""),ABS($U59-X59),AND($U59="",X59=""),"",OR($U59&lt;&gt;"",X59&lt;&gt;""),"-")</f>
        <v>#N/A</v>
      </c>
      <c r="CO59" s="120" t="e" cm="1">
        <f t="array" ref="CO59">_xlfn.IFS(AND($U59&lt;&gt;"",Y59&lt;&gt;""),ABS($U59-Y59),AND($U59="",Y59=""),"",OR($U59&lt;&gt;"",Y59&lt;&gt;""),"-")</f>
        <v>#N/A</v>
      </c>
      <c r="CP59" s="120" t="e" cm="1">
        <f t="array" ref="CP59">_xlfn.IFS(AND($U59&lt;&gt;"",Z59&lt;&gt;""),ABS($U59-Z59),AND($U59="",Z59=""),"",OR($U59&lt;&gt;"",Z59&lt;&gt;""),"-")</f>
        <v>#N/A</v>
      </c>
      <c r="CQ59" s="121" t="e" cm="1">
        <f t="array" ref="CQ59">_xlfn.IFS(AND($V59&lt;&gt;"",W59&lt;&gt;""),ABS($V59-W59),AND($V59="",W59=""),"",OR($V59&lt;&gt;"",W59&lt;&gt;""),"-")</f>
        <v>#N/A</v>
      </c>
      <c r="CR59" s="120" t="e" cm="1">
        <f t="array" ref="CR59">_xlfn.IFS(AND($V59&lt;&gt;"",X59&lt;&gt;""),ABS($V59-X59),AND($V59="",X59=""),"",OR($V59&lt;&gt;"",X59&lt;&gt;""),"-")</f>
        <v>#N/A</v>
      </c>
      <c r="CS59" s="120" t="e" cm="1">
        <f t="array" ref="CS59">_xlfn.IFS(AND($V59&lt;&gt;"",Y59&lt;&gt;""),ABS($V59-Y59),AND($V59="",Y59=""),"",OR($V59&lt;&gt;"",Y59&lt;&gt;""),"-")</f>
        <v>#N/A</v>
      </c>
      <c r="CT59" s="120" t="e" cm="1">
        <f t="array" ref="CT59">_xlfn.IFS(AND($V59&lt;&gt;"",Z59&lt;&gt;""),ABS($V59-Z59),AND($V59="",Z59=""),"",OR($V59&lt;&gt;"",Z59&lt;&gt;""),"-")</f>
        <v>#N/A</v>
      </c>
      <c r="CU59" s="121" t="e" cm="1">
        <f t="array" ref="CU59">_xlfn.IFS(AND($W59&lt;&gt;"",X59&lt;&gt;""),ABS($W59-X59),AND($W59="",X59=""),"",OR($W59&lt;&gt;"",X59&lt;&gt;""),"-")</f>
        <v>#N/A</v>
      </c>
      <c r="CV59" s="120" t="e" cm="1">
        <f t="array" ref="CV59">_xlfn.IFS(AND($W59&lt;&gt;"",Y59&lt;&gt;""),ABS($W59-Y59),AND($W59="",Y59=""),"",OR($W59&lt;&gt;"",Y59&lt;&gt;""),"-")</f>
        <v>#N/A</v>
      </c>
      <c r="CW59" s="120" t="e" cm="1">
        <f t="array" ref="CW59">_xlfn.IFS(AND($W59&lt;&gt;"",Z59&lt;&gt;""),ABS($W59-Z59),AND($W59="",Z59=""),"",OR($W59&lt;&gt;"",Z59&lt;&gt;""),"-")</f>
        <v>#N/A</v>
      </c>
      <c r="CX59" s="121" t="e" cm="1">
        <f t="array" ref="CX59">_xlfn.IFS(AND($X59&lt;&gt;"",Y59&lt;&gt;""),ABS($X59-Y59),AND($X59="",Y59=""),"",OR($X59&lt;&gt;"",Y59&lt;&gt;""),"-")</f>
        <v>#N/A</v>
      </c>
      <c r="CY59" s="120" t="e" cm="1">
        <f t="array" ref="CY59">_xlfn.IFS(AND($X59&lt;&gt;"",Z59&lt;&gt;""),ABS($X59-Z59),AND($X59="",Z59=""),"",OR($X59&lt;&gt;"",Z59&lt;&gt;""),"-")</f>
        <v>#N/A</v>
      </c>
      <c r="CZ59" s="121" t="e" cm="1">
        <f t="array" ref="CZ59">_xlfn.IFS(AND($Y59&lt;&gt;"",Z59&lt;&gt;""),ABS($Y59-Z59),AND($Y59="",Z59=""),"",OR($Y59&lt;&gt;"",Z59&lt;&gt;""),"-")</f>
        <v>#N/A</v>
      </c>
    </row>
    <row r="60" spans="1:104" x14ac:dyDescent="0.2">
      <c r="A60" s="260" t="s">
        <v>23</v>
      </c>
      <c r="B60" s="259" t="e">
        <f>VLOOKUP($A60,Merged_couplings!$B:$BU,MATCH(B$1,Merged_couplings!$B$1:$BU$1,0),FALSE)</f>
        <v>#N/A</v>
      </c>
      <c r="C60" s="258" t="e">
        <f>VLOOKUP($A60,Merged_couplings!$B:$BU,MATCH(C$1,Merged_couplings!$B$1:$BU$1,0),FALSE)</f>
        <v>#N/A</v>
      </c>
      <c r="D60" s="258" t="e">
        <f>VLOOKUP($A60,Merged_couplings!$B:$BU,MATCH(D$1,Merged_couplings!$B$1:$BU$1,0),FALSE)</f>
        <v>#N/A</v>
      </c>
      <c r="E60" s="258" t="e">
        <f>VLOOKUP($A60,Merged_couplings!$B:$BU,MATCH(E$1,Merged_couplings!$B$1:$BU$1,0),FALSE)</f>
        <v>#N/A</v>
      </c>
      <c r="F60" s="258" t="e">
        <f>VLOOKUP($A60,Merged_couplings!$B:$BU,MATCH(F$1,Merged_couplings!$B$1:$BU$1,0),FALSE)</f>
        <v>#N/A</v>
      </c>
      <c r="G60" s="258" t="e">
        <f>VLOOKUP($A60,Merged_couplings!$B:$BU,MATCH(G$1,Merged_couplings!$B$1:$BU$1,0),FALSE)</f>
        <v>#N/A</v>
      </c>
      <c r="H60" s="258" t="e">
        <f>VLOOKUP($A60,Merged_couplings!$B:$BU,MATCH(H$1,Merged_couplings!$B$1:$BU$1,0),FALSE)</f>
        <v>#N/A</v>
      </c>
      <c r="I60" s="258" t="e">
        <f>VLOOKUP($A60,Merged_couplings!$B:$BU,MATCH(I$1,Merged_couplings!$B$1:$BU$1,0),FALSE)</f>
        <v>#N/A</v>
      </c>
      <c r="J60" s="258" t="e">
        <f>VLOOKUP($A60,Merged_couplings!$B:$BU,MATCH(J$1,Merged_couplings!$B$1:$BU$1,0),FALSE)</f>
        <v>#N/A</v>
      </c>
      <c r="K60" s="258" t="e">
        <f>VLOOKUP($A60,Merged_couplings!$B:$BU,MATCH(K$1,Merged_couplings!$B$1:$BU$1,0),FALSE)</f>
        <v>#N/A</v>
      </c>
      <c r="L60" s="258" t="e">
        <f>VLOOKUP($A60,Merged_couplings!$B:$BU,MATCH(L$1,Merged_couplings!$B$1:$BU$1,0),FALSE)</f>
        <v>#N/A</v>
      </c>
      <c r="M60" s="258" t="e">
        <f>VLOOKUP($A60,Merged_couplings!$B:$BU,MATCH(M$1,Merged_couplings!$B$1:$BU$1,0),FALSE)</f>
        <v>#N/A</v>
      </c>
      <c r="N60" s="121" t="e">
        <f>IF(OR(B60="BIG",B60="BI-",B60="B-G"),VLOOKUP($A60,Merged_couplings!$B:$BU,MATCH(N$1,Merged_couplings!$B$1:$BU$1,0),FALSE),"")</f>
        <v>#N/A</v>
      </c>
      <c r="P60" s="120" t="e">
        <f>IF(OR(C60="BIG",C60="BI-",C60="B-G"),VLOOKUP($A60,Merged_couplings!$B:$BU,MATCH(P$1,Merged_couplings!$B$1:$BU$1,0),FALSE),"")</f>
        <v>#N/A</v>
      </c>
      <c r="Q60" s="120" t="e">
        <f>IF(OR(D60="BIG",D60="BI-",D60="B-G"),VLOOKUP($A60,Merged_couplings!$B:$BU,MATCH(Q$1,Merged_couplings!$B$1:$BU$1,0),FALSE),"")</f>
        <v>#N/A</v>
      </c>
      <c r="R60" s="120" t="e">
        <f>IF(OR(E60="BIG",E60="BI-",E60="B-G"),VLOOKUP($A60,Merged_couplings!$B:$BU,MATCH(R$1,Merged_couplings!$B$1:$BU$1,0),FALSE),"")</f>
        <v>#N/A</v>
      </c>
      <c r="S60" s="120" t="e">
        <f>IF(OR(F60="BIG",F60="BI-",F60="B-G"),VLOOKUP($A60,Merged_couplings!$B:$BU,MATCH(S$1,Merged_couplings!$B$1:$BU$1,0),FALSE),"")</f>
        <v>#N/A</v>
      </c>
      <c r="T60" s="120" t="e">
        <f>IF(OR(G60="BIG",G60="BI-",G60="B-G"),VLOOKUP($A60,Merged_couplings!$B:$BU,MATCH(T$1,Merged_couplings!$B$1:$BU$1,0),FALSE),"")</f>
        <v>#N/A</v>
      </c>
      <c r="U60" s="120" t="e">
        <f>IF(OR(H60="BIG",H60="BI-",H60="B-G"),VLOOKUP($A60,Merged_couplings!$B:$BU,MATCH(U$1,Merged_couplings!$B$1:$BU$1,0),FALSE),"")</f>
        <v>#N/A</v>
      </c>
      <c r="V60" s="120" t="e">
        <f>IF(OR(I60="BIG",I60="BI-",I60="B-G"),VLOOKUP($A60,Merged_couplings!$B:$BU,MATCH(V$1,Merged_couplings!$B$1:$BU$1,0),FALSE),"")</f>
        <v>#N/A</v>
      </c>
      <c r="W60" s="120" t="e">
        <f>IF(OR(J60="BIG",J60="BI-",J60="B-G"),VLOOKUP($A60,Merged_couplings!$B:$BU,MATCH(W$1,Merged_couplings!$B$1:$BU$1,0),FALSE),"")</f>
        <v>#N/A</v>
      </c>
      <c r="X60" s="120" t="e">
        <f>IF(OR(K60="BIG",K60="BI-",K60="B-G"),VLOOKUP($A60,Merged_couplings!$B:$BU,MATCH(X$1,Merged_couplings!$B$1:$BU$1,0),FALSE),"")</f>
        <v>#N/A</v>
      </c>
      <c r="Y60" s="120" t="e">
        <f>IF(OR(L60="BIG",L60="BI-",L60="B-G"),VLOOKUP($A60,Merged_couplings!$B:$BU,MATCH(Y$1,Merged_couplings!$B$1:$BU$1,0),FALSE),"")</f>
        <v>#N/A</v>
      </c>
      <c r="Z60" s="120" t="e">
        <f>IF(OR(M60="BIG",M60="BI-",M60="B-G"),VLOOKUP($A60,Merged_couplings!$B:$BU,MATCH(Z$1,Merged_couplings!$B$1:$BU$1,0),FALSE),"")</f>
        <v>#N/A</v>
      </c>
      <c r="AA60" s="123"/>
      <c r="AB60" s="340" t="e" cm="1">
        <f t="array" ref="AB60">_xlfn.IFS(AND($N60&lt;&gt;"",P60&lt;&gt;""),ABS($N60-P60),AND($N60="",P60=""),"",OR($N60&lt;&gt;"",P60&lt;&gt;""),"-")</f>
        <v>#N/A</v>
      </c>
      <c r="AC60" s="122" t="e" cm="1">
        <f t="array" ref="AC60">_xlfn.IFS(AND($N60&lt;&gt;"",Q60&lt;&gt;""),ABS($N60-Q60),AND($N60="",Q60=""),"",OR($N60&lt;&gt;"",Q60&lt;&gt;""),"-")</f>
        <v>#N/A</v>
      </c>
      <c r="AD60" s="122" t="e" cm="1">
        <f t="array" ref="AD60">_xlfn.IFS(AND($N60&lt;&gt;"",R60&lt;&gt;""),ABS($N60-R60),AND($N60="",R60=""),"",OR($N60&lt;&gt;"",R60&lt;&gt;""),"-")</f>
        <v>#N/A</v>
      </c>
      <c r="AE60" s="122" t="e" cm="1">
        <f t="array" ref="AE60">_xlfn.IFS(AND($N60&lt;&gt;"",S60&lt;&gt;""),ABS($N60-S60),AND($N60="",S60=""),"",OR($N60&lt;&gt;"",S60&lt;&gt;""),"-")</f>
        <v>#N/A</v>
      </c>
      <c r="AF60" s="122" t="e" cm="1">
        <f t="array" ref="AF60">_xlfn.IFS(AND($N60&lt;&gt;"",T60&lt;&gt;""),ABS($N60-T60),AND($N60="",T60=""),"",OR($N60&lt;&gt;"",T60&lt;&gt;""),"-")</f>
        <v>#N/A</v>
      </c>
      <c r="AG60" s="122" t="e" cm="1">
        <f t="array" ref="AG60">_xlfn.IFS(AND($N60&lt;&gt;"",U60&lt;&gt;""),ABS($N60-U60),AND($N60="",U60=""),"",OR($N60&lt;&gt;"",U60&lt;&gt;""),"-")</f>
        <v>#N/A</v>
      </c>
      <c r="AH60" s="122" t="e" cm="1">
        <f t="array" ref="AH60">_xlfn.IFS(AND($N60&lt;&gt;"",V60&lt;&gt;""),ABS($N60-V60),AND($N60="",V60=""),"",OR($N60&lt;&gt;"",V60&lt;&gt;""),"-")</f>
        <v>#N/A</v>
      </c>
      <c r="AI60" s="122" t="e" cm="1">
        <f t="array" ref="AI60">_xlfn.IFS(AND($N60&lt;&gt;"",W60&lt;&gt;""),ABS($N60-W60),AND($N60="",W60=""),"",OR($N60&lt;&gt;"",W60&lt;&gt;""),"-")</f>
        <v>#N/A</v>
      </c>
      <c r="AJ60" s="122" t="e" cm="1">
        <f t="array" ref="AJ60">_xlfn.IFS(AND($N60&lt;&gt;"",X60&lt;&gt;""),ABS($N60-X60),AND($N60="",X60=""),"",OR($N60&lt;&gt;"",X60&lt;&gt;""),"-")</f>
        <v>#N/A</v>
      </c>
      <c r="AK60" s="122" t="e" cm="1">
        <f t="array" ref="AK60">_xlfn.IFS(AND($N60&lt;&gt;"",Y60&lt;&gt;""),ABS($N60-Y60),AND($N60="",Y60=""),"",OR($N60&lt;&gt;"",Y60&lt;&gt;""),"-")</f>
        <v>#N/A</v>
      </c>
      <c r="AL60" s="122" t="e" cm="1">
        <f t="array" ref="AL60">_xlfn.IFS(AND($N60&lt;&gt;"",Z60&lt;&gt;""),ABS($N60-Z60),AND($N60="",Z60=""),"",OR($N60&lt;&gt;"",Z60&lt;&gt;""),"-")</f>
        <v>#N/A</v>
      </c>
      <c r="AM60" s="340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1" t="e" cm="1">
        <f t="array" ref="AX60">_xlfn.IFS(AND($P60&lt;&gt;"",Q60&lt;&gt;""),ABS($P60-Q60),AND($P60="",Q60=""),"",OR($P60&lt;&gt;"",Q60&lt;&gt;""),"-")</f>
        <v>#N/A</v>
      </c>
      <c r="AY60" s="120" t="e" cm="1">
        <f t="array" ref="AY60">_xlfn.IFS(AND($P60&lt;&gt;"",R60&lt;&gt;""),ABS($P60-R60),AND($P60="",R60=""),"",OR($P60&lt;&gt;"",R60&lt;&gt;""),"-")</f>
        <v>#N/A</v>
      </c>
      <c r="AZ60" s="120" t="e" cm="1">
        <f t="array" ref="AZ60">_xlfn.IFS(AND($P60&lt;&gt;"",S60&lt;&gt;""),ABS($P60-S60),AND($P60="",S60=""),"",OR($P60&lt;&gt;"",S60&lt;&gt;""),"-")</f>
        <v>#N/A</v>
      </c>
      <c r="BA60" s="120" t="e" cm="1">
        <f t="array" ref="BA60">_xlfn.IFS(AND($P60&lt;&gt;"",T60&lt;&gt;""),ABS($P60-T60),AND($P60="",T60=""),"",OR($P60&lt;&gt;"",T60&lt;&gt;""),"-")</f>
        <v>#N/A</v>
      </c>
      <c r="BB60" s="120" t="e" cm="1">
        <f t="array" ref="BB60">_xlfn.IFS(AND($P60&lt;&gt;"",U60&lt;&gt;""),ABS($P60-U60),AND($P60="",U60=""),"",OR($P60&lt;&gt;"",U60&lt;&gt;""),"-")</f>
        <v>#N/A</v>
      </c>
      <c r="BC60" s="120" t="e" cm="1">
        <f t="array" ref="BC60">_xlfn.IFS(AND($P60&lt;&gt;"",V60&lt;&gt;""),ABS($P60-V60),AND($P60="",V60=""),"",OR($P60&lt;&gt;"",V60&lt;&gt;""),"-")</f>
        <v>#N/A</v>
      </c>
      <c r="BD60" s="120" t="e" cm="1">
        <f t="array" ref="BD60">_xlfn.IFS(AND($P60&lt;&gt;"",W60&lt;&gt;""),ABS($P60-W60),AND($P60="",W60=""),"",OR($P60&lt;&gt;"",W60&lt;&gt;""),"-")</f>
        <v>#N/A</v>
      </c>
      <c r="BE60" s="120" t="e" cm="1">
        <f t="array" ref="BE60">_xlfn.IFS(AND($P60&lt;&gt;"",X60&lt;&gt;""),ABS($P60-X60),AND($P60="",X60=""),"",OR($P60&lt;&gt;"",X60&lt;&gt;""),"-")</f>
        <v>#N/A</v>
      </c>
      <c r="BF60" s="120" t="e" cm="1">
        <f t="array" ref="BF60">_xlfn.IFS(AND($P60&lt;&gt;"",Y60&lt;&gt;""),ABS($P60-Y60),AND($P60="",Y60=""),"",OR($P60&lt;&gt;"",Y60&lt;&gt;""),"-")</f>
        <v>#N/A</v>
      </c>
      <c r="BG60" s="120" t="e" cm="1">
        <f t="array" ref="BG60">_xlfn.IFS(AND($P60&lt;&gt;"",Z60&lt;&gt;""),ABS($P60-Z60),AND($P60="",Z60=""),"",OR($P60&lt;&gt;"",Z60&lt;&gt;""),"-")</f>
        <v>#N/A</v>
      </c>
      <c r="BH60" s="121" t="e" cm="1">
        <f t="array" ref="BH60">_xlfn.IFS(AND($Q60&lt;&gt;"",R60&lt;&gt;""),ABS($Q60-R60),AND($Q60="",R60=""),"",OR($Q60&lt;&gt;"",R60&lt;&gt;""),"-")</f>
        <v>#N/A</v>
      </c>
      <c r="BI60" s="120" t="e" cm="1">
        <f t="array" ref="BI60">_xlfn.IFS(AND($Q60&lt;&gt;"",S60&lt;&gt;""),ABS($Q60-S60),AND($Q60="",S60=""),"",OR($Q60&lt;&gt;"",S60&lt;&gt;""),"-")</f>
        <v>#N/A</v>
      </c>
      <c r="BJ60" s="120" t="e" cm="1">
        <f t="array" ref="BJ60">_xlfn.IFS(AND($Q60&lt;&gt;"",T60&lt;&gt;""),ABS($Q60-T60),AND($Q60="",T60=""),"",OR($Q60&lt;&gt;"",T60&lt;&gt;""),"-")</f>
        <v>#N/A</v>
      </c>
      <c r="BK60" s="120" t="e" cm="1">
        <f t="array" ref="BK60">_xlfn.IFS(AND($Q60&lt;&gt;"",U60&lt;&gt;""),ABS($Q60-U60),AND($Q60="",U60=""),"",OR($Q60&lt;&gt;"",U60&lt;&gt;""),"-")</f>
        <v>#N/A</v>
      </c>
      <c r="BL60" s="120" t="e" cm="1">
        <f t="array" ref="BL60">_xlfn.IFS(AND($Q60&lt;&gt;"",V60&lt;&gt;""),ABS($Q60-V60),AND($Q60="",V60=""),"",OR($Q60&lt;&gt;"",V60&lt;&gt;""),"-")</f>
        <v>#N/A</v>
      </c>
      <c r="BM60" s="120" t="e" cm="1">
        <f t="array" ref="BM60">_xlfn.IFS(AND($Q60&lt;&gt;"",W60&lt;&gt;""),ABS($Q60-W60),AND($Q60="",W60=""),"",OR($Q60&lt;&gt;"",W60&lt;&gt;""),"-")</f>
        <v>#N/A</v>
      </c>
      <c r="BN60" s="120" t="e" cm="1">
        <f t="array" ref="BN60">_xlfn.IFS(AND($Q60&lt;&gt;"",X60&lt;&gt;""),ABS($Q60-X60),AND($Q60="",X60=""),"",OR($Q60&lt;&gt;"",X60&lt;&gt;""),"-")</f>
        <v>#N/A</v>
      </c>
      <c r="BO60" s="120" t="e" cm="1">
        <f t="array" ref="BO60">_xlfn.IFS(AND($Q60&lt;&gt;"",Y60&lt;&gt;""),ABS($Q60-Y60),AND($Q60="",Y60=""),"",OR($Q60&lt;&gt;"",Y60&lt;&gt;""),"-")</f>
        <v>#N/A</v>
      </c>
      <c r="BP60" s="120" t="e" cm="1">
        <f t="array" ref="BP60">_xlfn.IFS(AND($Q60&lt;&gt;"",Z60&lt;&gt;""),ABS($Q60-Z60),AND($Q60="",Z60=""),"",OR($Q60&lt;&gt;"",Z60&lt;&gt;""),"-")</f>
        <v>#N/A</v>
      </c>
      <c r="BQ60" s="121" t="e" cm="1">
        <f t="array" ref="BQ60">_xlfn.IFS(AND($R60&lt;&gt;"",S60&lt;&gt;""),ABS($R60-S60),AND($R60="",S60=""),"",OR($R60&lt;&gt;"",S60&lt;&gt;""),"-")</f>
        <v>#N/A</v>
      </c>
      <c r="BR60" s="120" t="e" cm="1">
        <f t="array" ref="BR60">_xlfn.IFS(AND($R60&lt;&gt;"",T60&lt;&gt;""),ABS($R60-T60),AND($R60="",T60=""),"",OR($R60&lt;&gt;"",T60&lt;&gt;""),"-")</f>
        <v>#N/A</v>
      </c>
      <c r="BS60" s="120" t="e" cm="1">
        <f t="array" ref="BS60">_xlfn.IFS(AND($R60&lt;&gt;"",U60&lt;&gt;""),ABS($R60-U60),AND($R60="",U60=""),"",OR($R60&lt;&gt;"",U60&lt;&gt;""),"-")</f>
        <v>#N/A</v>
      </c>
      <c r="BT60" s="120" t="e" cm="1">
        <f t="array" ref="BT60">_xlfn.IFS(AND($R60&lt;&gt;"",V60&lt;&gt;""),ABS($R60-V60),AND($R60="",V60=""),"",OR($R60&lt;&gt;"",V60&lt;&gt;""),"-")</f>
        <v>#N/A</v>
      </c>
      <c r="BU60" s="120" t="e" cm="1">
        <f t="array" ref="BU60">_xlfn.IFS(AND($R60&lt;&gt;"",W60&lt;&gt;""),ABS($R60-W60),AND($R60="",W60=""),"",OR($R60&lt;&gt;"",W60&lt;&gt;""),"-")</f>
        <v>#N/A</v>
      </c>
      <c r="BV60" s="120" t="e" cm="1">
        <f t="array" ref="BV60">_xlfn.IFS(AND($R60&lt;&gt;"",X60&lt;&gt;""),ABS($R60-X60),AND($R60="",X60=""),"",OR($R60&lt;&gt;"",X60&lt;&gt;""),"-")</f>
        <v>#N/A</v>
      </c>
      <c r="BW60" s="120" t="e" cm="1">
        <f t="array" ref="BW60">_xlfn.IFS(AND($R60&lt;&gt;"",Y60&lt;&gt;""),ABS($R60-Y60),AND($R60="",Y60=""),"",OR($R60&lt;&gt;"",Y60&lt;&gt;""),"-")</f>
        <v>#N/A</v>
      </c>
      <c r="BX60" s="120" t="e" cm="1">
        <f t="array" ref="BX60">_xlfn.IFS(AND($R60&lt;&gt;"",Z60&lt;&gt;""),ABS($R60-Z60),AND($R60="",Z60=""),"",OR($R60&lt;&gt;"",Z60&lt;&gt;""),"-")</f>
        <v>#N/A</v>
      </c>
      <c r="BY60" s="121" t="e" cm="1">
        <f t="array" ref="BY60">_xlfn.IFS(AND($S60&lt;&gt;"",T60&lt;&gt;""),ABS($S60-T60),AND($S60="",T60=""),"",OR($S60&lt;&gt;"",T60&lt;&gt;""),"-")</f>
        <v>#N/A</v>
      </c>
      <c r="BZ60" s="120" t="e" cm="1">
        <f t="array" ref="BZ60">_xlfn.IFS(AND($S60&lt;&gt;"",U60&lt;&gt;""),ABS($S60-U60),AND($S60="",U60=""),"",OR($S60&lt;&gt;"",U60&lt;&gt;""),"-")</f>
        <v>#N/A</v>
      </c>
      <c r="CA60" s="120" t="e" cm="1">
        <f t="array" ref="CA60">_xlfn.IFS(AND($S60&lt;&gt;"",V60&lt;&gt;""),ABS($S60-V60),AND($S60="",V60=""),"",OR($S60&lt;&gt;"",V60&lt;&gt;""),"-")</f>
        <v>#N/A</v>
      </c>
      <c r="CB60" s="120" t="e" cm="1">
        <f t="array" ref="CB60">_xlfn.IFS(AND($S60&lt;&gt;"",W60&lt;&gt;""),ABS($S60-W60),AND($S60="",W60=""),"",OR($S60&lt;&gt;"",W60&lt;&gt;""),"-")</f>
        <v>#N/A</v>
      </c>
      <c r="CC60" s="120" t="e" cm="1">
        <f t="array" ref="CC60">_xlfn.IFS(AND($S60&lt;&gt;"",X60&lt;&gt;""),ABS($S60-X60),AND($S60="",X60=""),"",OR($S60&lt;&gt;"",X60&lt;&gt;""),"-")</f>
        <v>#N/A</v>
      </c>
      <c r="CD60" s="120" t="e" cm="1">
        <f t="array" ref="CD60">_xlfn.IFS(AND($S60&lt;&gt;"",Y60&lt;&gt;""),ABS($S60-Y60),AND($S60="",Y60=""),"",OR($S60&lt;&gt;"",Y60&lt;&gt;""),"-")</f>
        <v>#N/A</v>
      </c>
      <c r="CE60" s="120" t="e" cm="1">
        <f t="array" ref="CE60">_xlfn.IFS(AND($S60&lt;&gt;"",Z60&lt;&gt;""),ABS($S60-Z60),AND($S60="",Z60=""),"",OR($S60&lt;&gt;"",Z60&lt;&gt;""),"-")</f>
        <v>#N/A</v>
      </c>
      <c r="CF60" s="121" t="e" cm="1">
        <f t="array" ref="CF60">_xlfn.IFS(AND($T60&lt;&gt;"",U60&lt;&gt;""),ABS($T60-U60),AND($T60="",U60=""),"",OR($T60&lt;&gt;"",U60&lt;&gt;""),"-")</f>
        <v>#N/A</v>
      </c>
      <c r="CG60" s="120" t="e" cm="1">
        <f t="array" ref="CG60">_xlfn.IFS(AND($T60&lt;&gt;"",V60&lt;&gt;""),ABS($T60-V60),AND($T60="",V60=""),"",OR($T60&lt;&gt;"",V60&lt;&gt;""),"-")</f>
        <v>#N/A</v>
      </c>
      <c r="CH60" s="120" t="e" cm="1">
        <f t="array" ref="CH60">_xlfn.IFS(AND($T60&lt;&gt;"",W60&lt;&gt;""),ABS($T60-W60),AND($T60="",W60=""),"",OR($T60&lt;&gt;"",W60&lt;&gt;""),"-")</f>
        <v>#N/A</v>
      </c>
      <c r="CI60" s="120" t="e" cm="1">
        <f t="array" ref="CI60">_xlfn.IFS(AND($T60&lt;&gt;"",X60&lt;&gt;""),ABS($T60-X60),AND($T60="",X60=""),"",OR($T60&lt;&gt;"",X60&lt;&gt;""),"-")</f>
        <v>#N/A</v>
      </c>
      <c r="CJ60" s="120" t="e" cm="1">
        <f t="array" ref="CJ60">_xlfn.IFS(AND($T60&lt;&gt;"",Y60&lt;&gt;""),ABS($T60-Y60),AND($T60="",Y60=""),"",OR($T60&lt;&gt;"",Y60&lt;&gt;""),"-")</f>
        <v>#N/A</v>
      </c>
      <c r="CK60" s="120" t="e" cm="1">
        <f t="array" ref="CK60">_xlfn.IFS(AND($T60&lt;&gt;"",Z60&lt;&gt;""),ABS($T60-Z60),AND($T60="",Z60=""),"",OR($T60&lt;&gt;"",Z60&lt;&gt;""),"-")</f>
        <v>#N/A</v>
      </c>
      <c r="CL60" s="121" t="e" cm="1">
        <f t="array" ref="CL60">_xlfn.IFS(AND($U60&lt;&gt;"",V60&lt;&gt;""),ABS($U60-V60),AND($U60="",V60=""),"",OR($U60&lt;&gt;"",V60&lt;&gt;""),"-")</f>
        <v>#N/A</v>
      </c>
      <c r="CM60" s="120" t="e" cm="1">
        <f t="array" ref="CM60">_xlfn.IFS(AND($U60&lt;&gt;"",W60&lt;&gt;""),ABS($U60-W60),AND($U60="",W60=""),"",OR($U60&lt;&gt;"",W60&lt;&gt;""),"-")</f>
        <v>#N/A</v>
      </c>
      <c r="CN60" s="120" t="e" cm="1">
        <f t="array" ref="CN60">_xlfn.IFS(AND($U60&lt;&gt;"",X60&lt;&gt;""),ABS($U60-X60),AND($U60="",X60=""),"",OR($U60&lt;&gt;"",X60&lt;&gt;""),"-")</f>
        <v>#N/A</v>
      </c>
      <c r="CO60" s="120" t="e" cm="1">
        <f t="array" ref="CO60">_xlfn.IFS(AND($U60&lt;&gt;"",Y60&lt;&gt;""),ABS($U60-Y60),AND($U60="",Y60=""),"",OR($U60&lt;&gt;"",Y60&lt;&gt;""),"-")</f>
        <v>#N/A</v>
      </c>
      <c r="CP60" s="120" t="e" cm="1">
        <f t="array" ref="CP60">_xlfn.IFS(AND($U60&lt;&gt;"",Z60&lt;&gt;""),ABS($U60-Z60),AND($U60="",Z60=""),"",OR($U60&lt;&gt;"",Z60&lt;&gt;""),"-")</f>
        <v>#N/A</v>
      </c>
      <c r="CQ60" s="121" t="e" cm="1">
        <f t="array" ref="CQ60">_xlfn.IFS(AND($V60&lt;&gt;"",W60&lt;&gt;""),ABS($V60-W60),AND($V60="",W60=""),"",OR($V60&lt;&gt;"",W60&lt;&gt;""),"-")</f>
        <v>#N/A</v>
      </c>
      <c r="CR60" s="120" t="e" cm="1">
        <f t="array" ref="CR60">_xlfn.IFS(AND($V60&lt;&gt;"",X60&lt;&gt;""),ABS($V60-X60),AND($V60="",X60=""),"",OR($V60&lt;&gt;"",X60&lt;&gt;""),"-")</f>
        <v>#N/A</v>
      </c>
      <c r="CS60" s="120" t="e" cm="1">
        <f t="array" ref="CS60">_xlfn.IFS(AND($V60&lt;&gt;"",Y60&lt;&gt;""),ABS($V60-Y60),AND($V60="",Y60=""),"",OR($V60&lt;&gt;"",Y60&lt;&gt;""),"-")</f>
        <v>#N/A</v>
      </c>
      <c r="CT60" s="120" t="e" cm="1">
        <f t="array" ref="CT60">_xlfn.IFS(AND($V60&lt;&gt;"",Z60&lt;&gt;""),ABS($V60-Z60),AND($V60="",Z60=""),"",OR($V60&lt;&gt;"",Z60&lt;&gt;""),"-")</f>
        <v>#N/A</v>
      </c>
      <c r="CU60" s="121" t="e" cm="1">
        <f t="array" ref="CU60">_xlfn.IFS(AND($W60&lt;&gt;"",X60&lt;&gt;""),ABS($W60-X60),AND($W60="",X60=""),"",OR($W60&lt;&gt;"",X60&lt;&gt;""),"-")</f>
        <v>#N/A</v>
      </c>
      <c r="CV60" s="120" t="e" cm="1">
        <f t="array" ref="CV60">_xlfn.IFS(AND($W60&lt;&gt;"",Y60&lt;&gt;""),ABS($W60-Y60),AND($W60="",Y60=""),"",OR($W60&lt;&gt;"",Y60&lt;&gt;""),"-")</f>
        <v>#N/A</v>
      </c>
      <c r="CW60" s="120" t="e" cm="1">
        <f t="array" ref="CW60">_xlfn.IFS(AND($W60&lt;&gt;"",Z60&lt;&gt;""),ABS($W60-Z60),AND($W60="",Z60=""),"",OR($W60&lt;&gt;"",Z60&lt;&gt;""),"-")</f>
        <v>#N/A</v>
      </c>
      <c r="CX60" s="121" t="e" cm="1">
        <f t="array" ref="CX60">_xlfn.IFS(AND($X60&lt;&gt;"",Y60&lt;&gt;""),ABS($X60-Y60),AND($X60="",Y60=""),"",OR($X60&lt;&gt;"",Y60&lt;&gt;""),"-")</f>
        <v>#N/A</v>
      </c>
      <c r="CY60" s="120" t="e" cm="1">
        <f t="array" ref="CY60">_xlfn.IFS(AND($X60&lt;&gt;"",Z60&lt;&gt;""),ABS($X60-Z60),AND($X60="",Z60=""),"",OR($X60&lt;&gt;"",Z60&lt;&gt;""),"-")</f>
        <v>#N/A</v>
      </c>
      <c r="CZ60" s="121" t="e" cm="1">
        <f t="array" ref="CZ60">_xlfn.IFS(AND($Y60&lt;&gt;"",Z60&lt;&gt;""),ABS($Y60-Z60),AND($Y60="",Z60=""),"",OR($Y60&lt;&gt;"",Z60&lt;&gt;""),"-")</f>
        <v>#N/A</v>
      </c>
    </row>
    <row r="61" spans="1:104" x14ac:dyDescent="0.2">
      <c r="A61" s="260" t="s">
        <v>115</v>
      </c>
      <c r="B61" s="259" t="e">
        <f>VLOOKUP($A61,Merged_couplings!$B:$BU,MATCH(B$1,Merged_couplings!$B$1:$BU$1,0),FALSE)</f>
        <v>#N/A</v>
      </c>
      <c r="C61" s="258" t="e">
        <f>VLOOKUP($A61,Merged_couplings!$B:$BU,MATCH(C$1,Merged_couplings!$B$1:$BU$1,0),FALSE)</f>
        <v>#N/A</v>
      </c>
      <c r="D61" s="258" t="e">
        <f>VLOOKUP($A61,Merged_couplings!$B:$BU,MATCH(D$1,Merged_couplings!$B$1:$BU$1,0),FALSE)</f>
        <v>#N/A</v>
      </c>
      <c r="E61" s="258" t="e">
        <f>VLOOKUP($A61,Merged_couplings!$B:$BU,MATCH(E$1,Merged_couplings!$B$1:$BU$1,0),FALSE)</f>
        <v>#N/A</v>
      </c>
      <c r="F61" s="258" t="e">
        <f>VLOOKUP($A61,Merged_couplings!$B:$BU,MATCH(F$1,Merged_couplings!$B$1:$BU$1,0),FALSE)</f>
        <v>#N/A</v>
      </c>
      <c r="G61" s="258" t="e">
        <f>VLOOKUP($A61,Merged_couplings!$B:$BU,MATCH(G$1,Merged_couplings!$B$1:$BU$1,0),FALSE)</f>
        <v>#N/A</v>
      </c>
      <c r="H61" s="258" t="e">
        <f>VLOOKUP($A61,Merged_couplings!$B:$BU,MATCH(H$1,Merged_couplings!$B$1:$BU$1,0),FALSE)</f>
        <v>#N/A</v>
      </c>
      <c r="I61" s="258" t="e">
        <f>VLOOKUP($A61,Merged_couplings!$B:$BU,MATCH(I$1,Merged_couplings!$B$1:$BU$1,0),FALSE)</f>
        <v>#N/A</v>
      </c>
      <c r="J61" s="258" t="e">
        <f>VLOOKUP($A61,Merged_couplings!$B:$BU,MATCH(J$1,Merged_couplings!$B$1:$BU$1,0),FALSE)</f>
        <v>#N/A</v>
      </c>
      <c r="K61" s="258" t="e">
        <f>VLOOKUP($A61,Merged_couplings!$B:$BU,MATCH(K$1,Merged_couplings!$B$1:$BU$1,0),FALSE)</f>
        <v>#N/A</v>
      </c>
      <c r="L61" s="258" t="e">
        <f>VLOOKUP($A61,Merged_couplings!$B:$BU,MATCH(L$1,Merged_couplings!$B$1:$BU$1,0),FALSE)</f>
        <v>#N/A</v>
      </c>
      <c r="M61" s="258" t="e">
        <f>VLOOKUP($A61,Merged_couplings!$B:$BU,MATCH(M$1,Merged_couplings!$B$1:$BU$1,0),FALSE)</f>
        <v>#N/A</v>
      </c>
      <c r="N61" s="121" t="e">
        <f>IF(OR(B61="BIG",B61="BI-",B61="B-G"),VLOOKUP($A61,Merged_couplings!$B:$BU,MATCH(N$1,Merged_couplings!$B$1:$BU$1,0),FALSE),"")</f>
        <v>#N/A</v>
      </c>
      <c r="P61" s="120" t="e">
        <f>IF(OR(C61="BIG",C61="BI-",C61="B-G"),VLOOKUP($A61,Merged_couplings!$B:$BU,MATCH(P$1,Merged_couplings!$B$1:$BU$1,0),FALSE),"")</f>
        <v>#N/A</v>
      </c>
      <c r="Q61" s="120" t="e">
        <f>IF(OR(D61="BIG",D61="BI-",D61="B-G"),VLOOKUP($A61,Merged_couplings!$B:$BU,MATCH(Q$1,Merged_couplings!$B$1:$BU$1,0),FALSE),"")</f>
        <v>#N/A</v>
      </c>
      <c r="R61" s="120" t="e">
        <f>IF(OR(E61="BIG",E61="BI-",E61="B-G"),VLOOKUP($A61,Merged_couplings!$B:$BU,MATCH(R$1,Merged_couplings!$B$1:$BU$1,0),FALSE),"")</f>
        <v>#N/A</v>
      </c>
      <c r="S61" s="120" t="e">
        <f>IF(OR(F61="BIG",F61="BI-",F61="B-G"),VLOOKUP($A61,Merged_couplings!$B:$BU,MATCH(S$1,Merged_couplings!$B$1:$BU$1,0),FALSE),"")</f>
        <v>#N/A</v>
      </c>
      <c r="T61" s="120" t="e">
        <f>IF(OR(G61="BIG",G61="BI-",G61="B-G"),VLOOKUP($A61,Merged_couplings!$B:$BU,MATCH(T$1,Merged_couplings!$B$1:$BU$1,0),FALSE),"")</f>
        <v>#N/A</v>
      </c>
      <c r="U61" s="120" t="e">
        <f>IF(OR(H61="BIG",H61="BI-",H61="B-G"),VLOOKUP($A61,Merged_couplings!$B:$BU,MATCH(U$1,Merged_couplings!$B$1:$BU$1,0),FALSE),"")</f>
        <v>#N/A</v>
      </c>
      <c r="V61" s="120" t="e">
        <f>IF(OR(I61="BIG",I61="BI-",I61="B-G"),VLOOKUP($A61,Merged_couplings!$B:$BU,MATCH(V$1,Merged_couplings!$B$1:$BU$1,0),FALSE),"")</f>
        <v>#N/A</v>
      </c>
      <c r="W61" s="120" t="e">
        <f>IF(OR(J61="BIG",J61="BI-",J61="B-G"),VLOOKUP($A61,Merged_couplings!$B:$BU,MATCH(W$1,Merged_couplings!$B$1:$BU$1,0),FALSE),"")</f>
        <v>#N/A</v>
      </c>
      <c r="X61" s="120" t="e">
        <f>IF(OR(K61="BIG",K61="BI-",K61="B-G"),VLOOKUP($A61,Merged_couplings!$B:$BU,MATCH(X$1,Merged_couplings!$B$1:$BU$1,0),FALSE),"")</f>
        <v>#N/A</v>
      </c>
      <c r="Y61" s="120" t="e">
        <f>IF(OR(L61="BIG",L61="BI-",L61="B-G"),VLOOKUP($A61,Merged_couplings!$B:$BU,MATCH(Y$1,Merged_couplings!$B$1:$BU$1,0),FALSE),"")</f>
        <v>#N/A</v>
      </c>
      <c r="Z61" s="120" t="e">
        <f>IF(OR(M61="BIG",M61="BI-",M61="B-G"),VLOOKUP($A61,Merged_couplings!$B:$BU,MATCH(Z$1,Merged_couplings!$B$1:$BU$1,0),FALSE),"")</f>
        <v>#N/A</v>
      </c>
      <c r="AA61" s="123"/>
      <c r="AB61" s="340" t="e" cm="1">
        <f t="array" ref="AB61">_xlfn.IFS(AND($N61&lt;&gt;"",P61&lt;&gt;""),ABS($N61-P61),AND($N61="",P61=""),"",OR($N61&lt;&gt;"",P61&lt;&gt;""),"-")</f>
        <v>#N/A</v>
      </c>
      <c r="AC61" s="122" t="e" cm="1">
        <f t="array" ref="AC61">_xlfn.IFS(AND($N61&lt;&gt;"",Q61&lt;&gt;""),ABS($N61-Q61),AND($N61="",Q61=""),"",OR($N61&lt;&gt;"",Q61&lt;&gt;""),"-")</f>
        <v>#N/A</v>
      </c>
      <c r="AD61" s="122" t="e" cm="1">
        <f t="array" ref="AD61">_xlfn.IFS(AND($N61&lt;&gt;"",R61&lt;&gt;""),ABS($N61-R61),AND($N61="",R61=""),"",OR($N61&lt;&gt;"",R61&lt;&gt;""),"-")</f>
        <v>#N/A</v>
      </c>
      <c r="AE61" s="122" t="e" cm="1">
        <f t="array" ref="AE61">_xlfn.IFS(AND($N61&lt;&gt;"",S61&lt;&gt;""),ABS($N61-S61),AND($N61="",S61=""),"",OR($N61&lt;&gt;"",S61&lt;&gt;""),"-")</f>
        <v>#N/A</v>
      </c>
      <c r="AF61" s="122" t="e" cm="1">
        <f t="array" ref="AF61">_xlfn.IFS(AND($N61&lt;&gt;"",T61&lt;&gt;""),ABS($N61-T61),AND($N61="",T61=""),"",OR($N61&lt;&gt;"",T61&lt;&gt;""),"-")</f>
        <v>#N/A</v>
      </c>
      <c r="AG61" s="122" t="e" cm="1">
        <f t="array" ref="AG61">_xlfn.IFS(AND($N61&lt;&gt;"",U61&lt;&gt;""),ABS($N61-U61),AND($N61="",U61=""),"",OR($N61&lt;&gt;"",U61&lt;&gt;""),"-")</f>
        <v>#N/A</v>
      </c>
      <c r="AH61" s="122" t="e" cm="1">
        <f t="array" ref="AH61">_xlfn.IFS(AND($N61&lt;&gt;"",V61&lt;&gt;""),ABS($N61-V61),AND($N61="",V61=""),"",OR($N61&lt;&gt;"",V61&lt;&gt;""),"-")</f>
        <v>#N/A</v>
      </c>
      <c r="AI61" s="122" t="e" cm="1">
        <f t="array" ref="AI61">_xlfn.IFS(AND($N61&lt;&gt;"",W61&lt;&gt;""),ABS($N61-W61),AND($N61="",W61=""),"",OR($N61&lt;&gt;"",W61&lt;&gt;""),"-")</f>
        <v>#N/A</v>
      </c>
      <c r="AJ61" s="122" t="e" cm="1">
        <f t="array" ref="AJ61">_xlfn.IFS(AND($N61&lt;&gt;"",X61&lt;&gt;""),ABS($N61-X61),AND($N61="",X61=""),"",OR($N61&lt;&gt;"",X61&lt;&gt;""),"-")</f>
        <v>#N/A</v>
      </c>
      <c r="AK61" s="122" t="e" cm="1">
        <f t="array" ref="AK61">_xlfn.IFS(AND($N61&lt;&gt;"",Y61&lt;&gt;""),ABS($N61-Y61),AND($N61="",Y61=""),"",OR($N61&lt;&gt;"",Y61&lt;&gt;""),"-")</f>
        <v>#N/A</v>
      </c>
      <c r="AL61" s="122" t="e" cm="1">
        <f t="array" ref="AL61">_xlfn.IFS(AND($N61&lt;&gt;"",Z61&lt;&gt;""),ABS($N61-Z61),AND($N61="",Z61=""),"",OR($N61&lt;&gt;"",Z61&lt;&gt;""),"-")</f>
        <v>#N/A</v>
      </c>
      <c r="AM61" s="340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1" t="e" cm="1">
        <f t="array" ref="AX61">_xlfn.IFS(AND($P61&lt;&gt;"",Q61&lt;&gt;""),ABS($P61-Q61),AND($P61="",Q61=""),"",OR($P61&lt;&gt;"",Q61&lt;&gt;""),"-")</f>
        <v>#N/A</v>
      </c>
      <c r="AY61" s="120" t="e" cm="1">
        <f t="array" ref="AY61">_xlfn.IFS(AND($P61&lt;&gt;"",R61&lt;&gt;""),ABS($P61-R61),AND($P61="",R61=""),"",OR($P61&lt;&gt;"",R61&lt;&gt;""),"-")</f>
        <v>#N/A</v>
      </c>
      <c r="AZ61" s="120" t="e" cm="1">
        <f t="array" ref="AZ61">_xlfn.IFS(AND($P61&lt;&gt;"",S61&lt;&gt;""),ABS($P61-S61),AND($P61="",S61=""),"",OR($P61&lt;&gt;"",S61&lt;&gt;""),"-")</f>
        <v>#N/A</v>
      </c>
      <c r="BA61" s="120" t="e" cm="1">
        <f t="array" ref="BA61">_xlfn.IFS(AND($P61&lt;&gt;"",T61&lt;&gt;""),ABS($P61-T61),AND($P61="",T61=""),"",OR($P61&lt;&gt;"",T61&lt;&gt;""),"-")</f>
        <v>#N/A</v>
      </c>
      <c r="BB61" s="120" t="e" cm="1">
        <f t="array" ref="BB61">_xlfn.IFS(AND($P61&lt;&gt;"",U61&lt;&gt;""),ABS($P61-U61),AND($P61="",U61=""),"",OR($P61&lt;&gt;"",U61&lt;&gt;""),"-")</f>
        <v>#N/A</v>
      </c>
      <c r="BC61" s="120" t="e" cm="1">
        <f t="array" ref="BC61">_xlfn.IFS(AND($P61&lt;&gt;"",V61&lt;&gt;""),ABS($P61-V61),AND($P61="",V61=""),"",OR($P61&lt;&gt;"",V61&lt;&gt;""),"-")</f>
        <v>#N/A</v>
      </c>
      <c r="BD61" s="120" t="e" cm="1">
        <f t="array" ref="BD61">_xlfn.IFS(AND($P61&lt;&gt;"",W61&lt;&gt;""),ABS($P61-W61),AND($P61="",W61=""),"",OR($P61&lt;&gt;"",W61&lt;&gt;""),"-")</f>
        <v>#N/A</v>
      </c>
      <c r="BE61" s="120" t="e" cm="1">
        <f t="array" ref="BE61">_xlfn.IFS(AND($P61&lt;&gt;"",X61&lt;&gt;""),ABS($P61-X61),AND($P61="",X61=""),"",OR($P61&lt;&gt;"",X61&lt;&gt;""),"-")</f>
        <v>#N/A</v>
      </c>
      <c r="BF61" s="120" t="e" cm="1">
        <f t="array" ref="BF61">_xlfn.IFS(AND($P61&lt;&gt;"",Y61&lt;&gt;""),ABS($P61-Y61),AND($P61="",Y61=""),"",OR($P61&lt;&gt;"",Y61&lt;&gt;""),"-")</f>
        <v>#N/A</v>
      </c>
      <c r="BG61" s="120" t="e" cm="1">
        <f t="array" ref="BG61">_xlfn.IFS(AND($P61&lt;&gt;"",Z61&lt;&gt;""),ABS($P61-Z61),AND($P61="",Z61=""),"",OR($P61&lt;&gt;"",Z61&lt;&gt;""),"-")</f>
        <v>#N/A</v>
      </c>
      <c r="BH61" s="121" t="e" cm="1">
        <f t="array" ref="BH61">_xlfn.IFS(AND($Q61&lt;&gt;"",R61&lt;&gt;""),ABS($Q61-R61),AND($Q61="",R61=""),"",OR($Q61&lt;&gt;"",R61&lt;&gt;""),"-")</f>
        <v>#N/A</v>
      </c>
      <c r="BI61" s="120" t="e" cm="1">
        <f t="array" ref="BI61">_xlfn.IFS(AND($Q61&lt;&gt;"",S61&lt;&gt;""),ABS($Q61-S61),AND($Q61="",S61=""),"",OR($Q61&lt;&gt;"",S61&lt;&gt;""),"-")</f>
        <v>#N/A</v>
      </c>
      <c r="BJ61" s="120" t="e" cm="1">
        <f t="array" ref="BJ61">_xlfn.IFS(AND($Q61&lt;&gt;"",T61&lt;&gt;""),ABS($Q61-T61),AND($Q61="",T61=""),"",OR($Q61&lt;&gt;"",T61&lt;&gt;""),"-")</f>
        <v>#N/A</v>
      </c>
      <c r="BK61" s="120" t="e" cm="1">
        <f t="array" ref="BK61">_xlfn.IFS(AND($Q61&lt;&gt;"",U61&lt;&gt;""),ABS($Q61-U61),AND($Q61="",U61=""),"",OR($Q61&lt;&gt;"",U61&lt;&gt;""),"-")</f>
        <v>#N/A</v>
      </c>
      <c r="BL61" s="120" t="e" cm="1">
        <f t="array" ref="BL61">_xlfn.IFS(AND($Q61&lt;&gt;"",V61&lt;&gt;""),ABS($Q61-V61),AND($Q61="",V61=""),"",OR($Q61&lt;&gt;"",V61&lt;&gt;""),"-")</f>
        <v>#N/A</v>
      </c>
      <c r="BM61" s="120" t="e" cm="1">
        <f t="array" ref="BM61">_xlfn.IFS(AND($Q61&lt;&gt;"",W61&lt;&gt;""),ABS($Q61-W61),AND($Q61="",W61=""),"",OR($Q61&lt;&gt;"",W61&lt;&gt;""),"-")</f>
        <v>#N/A</v>
      </c>
      <c r="BN61" s="120" t="e" cm="1">
        <f t="array" ref="BN61">_xlfn.IFS(AND($Q61&lt;&gt;"",X61&lt;&gt;""),ABS($Q61-X61),AND($Q61="",X61=""),"",OR($Q61&lt;&gt;"",X61&lt;&gt;""),"-")</f>
        <v>#N/A</v>
      </c>
      <c r="BO61" s="120" t="e" cm="1">
        <f t="array" ref="BO61">_xlfn.IFS(AND($Q61&lt;&gt;"",Y61&lt;&gt;""),ABS($Q61-Y61),AND($Q61="",Y61=""),"",OR($Q61&lt;&gt;"",Y61&lt;&gt;""),"-")</f>
        <v>#N/A</v>
      </c>
      <c r="BP61" s="120" t="e" cm="1">
        <f t="array" ref="BP61">_xlfn.IFS(AND($Q61&lt;&gt;"",Z61&lt;&gt;""),ABS($Q61-Z61),AND($Q61="",Z61=""),"",OR($Q61&lt;&gt;"",Z61&lt;&gt;""),"-")</f>
        <v>#N/A</v>
      </c>
      <c r="BQ61" s="121" t="e" cm="1">
        <f t="array" ref="BQ61">_xlfn.IFS(AND($R61&lt;&gt;"",S61&lt;&gt;""),ABS($R61-S61),AND($R61="",S61=""),"",OR($R61&lt;&gt;"",S61&lt;&gt;""),"-")</f>
        <v>#N/A</v>
      </c>
      <c r="BR61" s="120" t="e" cm="1">
        <f t="array" ref="BR61">_xlfn.IFS(AND($R61&lt;&gt;"",T61&lt;&gt;""),ABS($R61-T61),AND($R61="",T61=""),"",OR($R61&lt;&gt;"",T61&lt;&gt;""),"-")</f>
        <v>#N/A</v>
      </c>
      <c r="BS61" s="120" t="e" cm="1">
        <f t="array" ref="BS61">_xlfn.IFS(AND($R61&lt;&gt;"",U61&lt;&gt;""),ABS($R61-U61),AND($R61="",U61=""),"",OR($R61&lt;&gt;"",U61&lt;&gt;""),"-")</f>
        <v>#N/A</v>
      </c>
      <c r="BT61" s="120" t="e" cm="1">
        <f t="array" ref="BT61">_xlfn.IFS(AND($R61&lt;&gt;"",V61&lt;&gt;""),ABS($R61-V61),AND($R61="",V61=""),"",OR($R61&lt;&gt;"",V61&lt;&gt;""),"-")</f>
        <v>#N/A</v>
      </c>
      <c r="BU61" s="120" t="e" cm="1">
        <f t="array" ref="BU61">_xlfn.IFS(AND($R61&lt;&gt;"",W61&lt;&gt;""),ABS($R61-W61),AND($R61="",W61=""),"",OR($R61&lt;&gt;"",W61&lt;&gt;""),"-")</f>
        <v>#N/A</v>
      </c>
      <c r="BV61" s="120" t="e" cm="1">
        <f t="array" ref="BV61">_xlfn.IFS(AND($R61&lt;&gt;"",X61&lt;&gt;""),ABS($R61-X61),AND($R61="",X61=""),"",OR($R61&lt;&gt;"",X61&lt;&gt;""),"-")</f>
        <v>#N/A</v>
      </c>
      <c r="BW61" s="120" t="e" cm="1">
        <f t="array" ref="BW61">_xlfn.IFS(AND($R61&lt;&gt;"",Y61&lt;&gt;""),ABS($R61-Y61),AND($R61="",Y61=""),"",OR($R61&lt;&gt;"",Y61&lt;&gt;""),"-")</f>
        <v>#N/A</v>
      </c>
      <c r="BX61" s="120" t="e" cm="1">
        <f t="array" ref="BX61">_xlfn.IFS(AND($R61&lt;&gt;"",Z61&lt;&gt;""),ABS($R61-Z61),AND($R61="",Z61=""),"",OR($R61&lt;&gt;"",Z61&lt;&gt;""),"-")</f>
        <v>#N/A</v>
      </c>
      <c r="BY61" s="121" t="e" cm="1">
        <f t="array" ref="BY61">_xlfn.IFS(AND($S61&lt;&gt;"",T61&lt;&gt;""),ABS($S61-T61),AND($S61="",T61=""),"",OR($S61&lt;&gt;"",T61&lt;&gt;""),"-")</f>
        <v>#N/A</v>
      </c>
      <c r="BZ61" s="120" t="e" cm="1">
        <f t="array" ref="BZ61">_xlfn.IFS(AND($S61&lt;&gt;"",U61&lt;&gt;""),ABS($S61-U61),AND($S61="",U61=""),"",OR($S61&lt;&gt;"",U61&lt;&gt;""),"-")</f>
        <v>#N/A</v>
      </c>
      <c r="CA61" s="120" t="e" cm="1">
        <f t="array" ref="CA61">_xlfn.IFS(AND($S61&lt;&gt;"",V61&lt;&gt;""),ABS($S61-V61),AND($S61="",V61=""),"",OR($S61&lt;&gt;"",V61&lt;&gt;""),"-")</f>
        <v>#N/A</v>
      </c>
      <c r="CB61" s="120" t="e" cm="1">
        <f t="array" ref="CB61">_xlfn.IFS(AND($S61&lt;&gt;"",W61&lt;&gt;""),ABS($S61-W61),AND($S61="",W61=""),"",OR($S61&lt;&gt;"",W61&lt;&gt;""),"-")</f>
        <v>#N/A</v>
      </c>
      <c r="CC61" s="120" t="e" cm="1">
        <f t="array" ref="CC61">_xlfn.IFS(AND($S61&lt;&gt;"",X61&lt;&gt;""),ABS($S61-X61),AND($S61="",X61=""),"",OR($S61&lt;&gt;"",X61&lt;&gt;""),"-")</f>
        <v>#N/A</v>
      </c>
      <c r="CD61" s="120" t="e" cm="1">
        <f t="array" ref="CD61">_xlfn.IFS(AND($S61&lt;&gt;"",Y61&lt;&gt;""),ABS($S61-Y61),AND($S61="",Y61=""),"",OR($S61&lt;&gt;"",Y61&lt;&gt;""),"-")</f>
        <v>#N/A</v>
      </c>
      <c r="CE61" s="120" t="e" cm="1">
        <f t="array" ref="CE61">_xlfn.IFS(AND($S61&lt;&gt;"",Z61&lt;&gt;""),ABS($S61-Z61),AND($S61="",Z61=""),"",OR($S61&lt;&gt;"",Z61&lt;&gt;""),"-")</f>
        <v>#N/A</v>
      </c>
      <c r="CF61" s="121" t="e" cm="1">
        <f t="array" ref="CF61">_xlfn.IFS(AND($T61&lt;&gt;"",U61&lt;&gt;""),ABS($T61-U61),AND($T61="",U61=""),"",OR($T61&lt;&gt;"",U61&lt;&gt;""),"-")</f>
        <v>#N/A</v>
      </c>
      <c r="CG61" s="120" t="e" cm="1">
        <f t="array" ref="CG61">_xlfn.IFS(AND($T61&lt;&gt;"",V61&lt;&gt;""),ABS($T61-V61),AND($T61="",V61=""),"",OR($T61&lt;&gt;"",V61&lt;&gt;""),"-")</f>
        <v>#N/A</v>
      </c>
      <c r="CH61" s="120" t="e" cm="1">
        <f t="array" ref="CH61">_xlfn.IFS(AND($T61&lt;&gt;"",W61&lt;&gt;""),ABS($T61-W61),AND($T61="",W61=""),"",OR($T61&lt;&gt;"",W61&lt;&gt;""),"-")</f>
        <v>#N/A</v>
      </c>
      <c r="CI61" s="120" t="e" cm="1">
        <f t="array" ref="CI61">_xlfn.IFS(AND($T61&lt;&gt;"",X61&lt;&gt;""),ABS($T61-X61),AND($T61="",X61=""),"",OR($T61&lt;&gt;"",X61&lt;&gt;""),"-")</f>
        <v>#N/A</v>
      </c>
      <c r="CJ61" s="120" t="e" cm="1">
        <f t="array" ref="CJ61">_xlfn.IFS(AND($T61&lt;&gt;"",Y61&lt;&gt;""),ABS($T61-Y61),AND($T61="",Y61=""),"",OR($T61&lt;&gt;"",Y61&lt;&gt;""),"-")</f>
        <v>#N/A</v>
      </c>
      <c r="CK61" s="120" t="e" cm="1">
        <f t="array" ref="CK61">_xlfn.IFS(AND($T61&lt;&gt;"",Z61&lt;&gt;""),ABS($T61-Z61),AND($T61="",Z61=""),"",OR($T61&lt;&gt;"",Z61&lt;&gt;""),"-")</f>
        <v>#N/A</v>
      </c>
      <c r="CL61" s="121" t="e" cm="1">
        <f t="array" ref="CL61">_xlfn.IFS(AND($U61&lt;&gt;"",V61&lt;&gt;""),ABS($U61-V61),AND($U61="",V61=""),"",OR($U61&lt;&gt;"",V61&lt;&gt;""),"-")</f>
        <v>#N/A</v>
      </c>
      <c r="CM61" s="120" t="e" cm="1">
        <f t="array" ref="CM61">_xlfn.IFS(AND($U61&lt;&gt;"",W61&lt;&gt;""),ABS($U61-W61),AND($U61="",W61=""),"",OR($U61&lt;&gt;"",W61&lt;&gt;""),"-")</f>
        <v>#N/A</v>
      </c>
      <c r="CN61" s="120" t="e" cm="1">
        <f t="array" ref="CN61">_xlfn.IFS(AND($U61&lt;&gt;"",X61&lt;&gt;""),ABS($U61-X61),AND($U61="",X61=""),"",OR($U61&lt;&gt;"",X61&lt;&gt;""),"-")</f>
        <v>#N/A</v>
      </c>
      <c r="CO61" s="120" t="e" cm="1">
        <f t="array" ref="CO61">_xlfn.IFS(AND($U61&lt;&gt;"",Y61&lt;&gt;""),ABS($U61-Y61),AND($U61="",Y61=""),"",OR($U61&lt;&gt;"",Y61&lt;&gt;""),"-")</f>
        <v>#N/A</v>
      </c>
      <c r="CP61" s="120" t="e" cm="1">
        <f t="array" ref="CP61">_xlfn.IFS(AND($U61&lt;&gt;"",Z61&lt;&gt;""),ABS($U61-Z61),AND($U61="",Z61=""),"",OR($U61&lt;&gt;"",Z61&lt;&gt;""),"-")</f>
        <v>#N/A</v>
      </c>
      <c r="CQ61" s="121" t="e" cm="1">
        <f t="array" ref="CQ61">_xlfn.IFS(AND($V61&lt;&gt;"",W61&lt;&gt;""),ABS($V61-W61),AND($V61="",W61=""),"",OR($V61&lt;&gt;"",W61&lt;&gt;""),"-")</f>
        <v>#N/A</v>
      </c>
      <c r="CR61" s="120" t="e" cm="1">
        <f t="array" ref="CR61">_xlfn.IFS(AND($V61&lt;&gt;"",X61&lt;&gt;""),ABS($V61-X61),AND($V61="",X61=""),"",OR($V61&lt;&gt;"",X61&lt;&gt;""),"-")</f>
        <v>#N/A</v>
      </c>
      <c r="CS61" s="120" t="e" cm="1">
        <f t="array" ref="CS61">_xlfn.IFS(AND($V61&lt;&gt;"",Y61&lt;&gt;""),ABS($V61-Y61),AND($V61="",Y61=""),"",OR($V61&lt;&gt;"",Y61&lt;&gt;""),"-")</f>
        <v>#N/A</v>
      </c>
      <c r="CT61" s="120" t="e" cm="1">
        <f t="array" ref="CT61">_xlfn.IFS(AND($V61&lt;&gt;"",Z61&lt;&gt;""),ABS($V61-Z61),AND($V61="",Z61=""),"",OR($V61&lt;&gt;"",Z61&lt;&gt;""),"-")</f>
        <v>#N/A</v>
      </c>
      <c r="CU61" s="121" t="e" cm="1">
        <f t="array" ref="CU61">_xlfn.IFS(AND($W61&lt;&gt;"",X61&lt;&gt;""),ABS($W61-X61),AND($W61="",X61=""),"",OR($W61&lt;&gt;"",X61&lt;&gt;""),"-")</f>
        <v>#N/A</v>
      </c>
      <c r="CV61" s="120" t="e" cm="1">
        <f t="array" ref="CV61">_xlfn.IFS(AND($W61&lt;&gt;"",Y61&lt;&gt;""),ABS($W61-Y61),AND($W61="",Y61=""),"",OR($W61&lt;&gt;"",Y61&lt;&gt;""),"-")</f>
        <v>#N/A</v>
      </c>
      <c r="CW61" s="120" t="e" cm="1">
        <f t="array" ref="CW61">_xlfn.IFS(AND($W61&lt;&gt;"",Z61&lt;&gt;""),ABS($W61-Z61),AND($W61="",Z61=""),"",OR($W61&lt;&gt;"",Z61&lt;&gt;""),"-")</f>
        <v>#N/A</v>
      </c>
      <c r="CX61" s="121" t="e" cm="1">
        <f t="array" ref="CX61">_xlfn.IFS(AND($X61&lt;&gt;"",Y61&lt;&gt;""),ABS($X61-Y61),AND($X61="",Y61=""),"",OR($X61&lt;&gt;"",Y61&lt;&gt;""),"-")</f>
        <v>#N/A</v>
      </c>
      <c r="CY61" s="120" t="e" cm="1">
        <f t="array" ref="CY61">_xlfn.IFS(AND($X61&lt;&gt;"",Z61&lt;&gt;""),ABS($X61-Z61),AND($X61="",Z61=""),"",OR($X61&lt;&gt;"",Z61&lt;&gt;""),"-")</f>
        <v>#N/A</v>
      </c>
      <c r="CZ61" s="121" t="e" cm="1">
        <f t="array" ref="CZ61">_xlfn.IFS(AND($Y61&lt;&gt;"",Z61&lt;&gt;""),ABS($Y61-Z61),AND($Y61="",Z61=""),"",OR($Y61&lt;&gt;"",Z61&lt;&gt;""),"-")</f>
        <v>#N/A</v>
      </c>
    </row>
    <row r="62" spans="1:104" x14ac:dyDescent="0.2">
      <c r="A62" s="260" t="s">
        <v>118</v>
      </c>
      <c r="B62" s="259" t="e">
        <f>VLOOKUP($A62,Merged_couplings!$B:$BU,MATCH(B$1,Merged_couplings!$B$1:$BU$1,0),FALSE)</f>
        <v>#N/A</v>
      </c>
      <c r="C62" s="258" t="e">
        <f>VLOOKUP($A62,Merged_couplings!$B:$BU,MATCH(C$1,Merged_couplings!$B$1:$BU$1,0),FALSE)</f>
        <v>#N/A</v>
      </c>
      <c r="D62" s="258" t="e">
        <f>VLOOKUP($A62,Merged_couplings!$B:$BU,MATCH(D$1,Merged_couplings!$B$1:$BU$1,0),FALSE)</f>
        <v>#N/A</v>
      </c>
      <c r="E62" s="258" t="e">
        <f>VLOOKUP($A62,Merged_couplings!$B:$BU,MATCH(E$1,Merged_couplings!$B$1:$BU$1,0),FALSE)</f>
        <v>#N/A</v>
      </c>
      <c r="F62" s="258" t="e">
        <f>VLOOKUP($A62,Merged_couplings!$B:$BU,MATCH(F$1,Merged_couplings!$B$1:$BU$1,0),FALSE)</f>
        <v>#N/A</v>
      </c>
      <c r="G62" s="258" t="e">
        <f>VLOOKUP($A62,Merged_couplings!$B:$BU,MATCH(G$1,Merged_couplings!$B$1:$BU$1,0),FALSE)</f>
        <v>#N/A</v>
      </c>
      <c r="H62" s="258" t="e">
        <f>VLOOKUP($A62,Merged_couplings!$B:$BU,MATCH(H$1,Merged_couplings!$B$1:$BU$1,0),FALSE)</f>
        <v>#N/A</v>
      </c>
      <c r="I62" s="258" t="e">
        <f>VLOOKUP($A62,Merged_couplings!$B:$BU,MATCH(I$1,Merged_couplings!$B$1:$BU$1,0),FALSE)</f>
        <v>#N/A</v>
      </c>
      <c r="J62" s="258" t="e">
        <f>VLOOKUP($A62,Merged_couplings!$B:$BU,MATCH(J$1,Merged_couplings!$B$1:$BU$1,0),FALSE)</f>
        <v>#N/A</v>
      </c>
      <c r="K62" s="258" t="e">
        <f>VLOOKUP($A62,Merged_couplings!$B:$BU,MATCH(K$1,Merged_couplings!$B$1:$BU$1,0),FALSE)</f>
        <v>#N/A</v>
      </c>
      <c r="L62" s="258" t="e">
        <f>VLOOKUP($A62,Merged_couplings!$B:$BU,MATCH(L$1,Merged_couplings!$B$1:$BU$1,0),FALSE)</f>
        <v>#N/A</v>
      </c>
      <c r="M62" s="258" t="e">
        <f>VLOOKUP($A62,Merged_couplings!$B:$BU,MATCH(M$1,Merged_couplings!$B$1:$BU$1,0),FALSE)</f>
        <v>#N/A</v>
      </c>
      <c r="N62" s="121" t="e">
        <f>IF(OR(B62="BIG",B62="BI-",B62="B-G"),VLOOKUP($A62,Merged_couplings!$B:$BU,MATCH(N$1,Merged_couplings!$B$1:$BU$1,0),FALSE),"")</f>
        <v>#N/A</v>
      </c>
      <c r="P62" s="120" t="e">
        <f>IF(OR(C62="BIG",C62="BI-",C62="B-G"),VLOOKUP($A62,Merged_couplings!$B:$BU,MATCH(P$1,Merged_couplings!$B$1:$BU$1,0),FALSE),"")</f>
        <v>#N/A</v>
      </c>
      <c r="Q62" s="120" t="e">
        <f>IF(OR(D62="BIG",D62="BI-",D62="B-G"),VLOOKUP($A62,Merged_couplings!$B:$BU,MATCH(Q$1,Merged_couplings!$B$1:$BU$1,0),FALSE),"")</f>
        <v>#N/A</v>
      </c>
      <c r="R62" s="120" t="e">
        <f>IF(OR(E62="BIG",E62="BI-",E62="B-G"),VLOOKUP($A62,Merged_couplings!$B:$BU,MATCH(R$1,Merged_couplings!$B$1:$BU$1,0),FALSE),"")</f>
        <v>#N/A</v>
      </c>
      <c r="S62" s="120" t="e">
        <f>IF(OR(F62="BIG",F62="BI-",F62="B-G"),VLOOKUP($A62,Merged_couplings!$B:$BU,MATCH(S$1,Merged_couplings!$B$1:$BU$1,0),FALSE),"")</f>
        <v>#N/A</v>
      </c>
      <c r="T62" s="120" t="e">
        <f>IF(OR(G62="BIG",G62="BI-",G62="B-G"),VLOOKUP($A62,Merged_couplings!$B:$BU,MATCH(T$1,Merged_couplings!$B$1:$BU$1,0),FALSE),"")</f>
        <v>#N/A</v>
      </c>
      <c r="U62" s="120" t="e">
        <f>IF(OR(H62="BIG",H62="BI-",H62="B-G"),VLOOKUP($A62,Merged_couplings!$B:$BU,MATCH(U$1,Merged_couplings!$B$1:$BU$1,0),FALSE),"")</f>
        <v>#N/A</v>
      </c>
      <c r="V62" s="120" t="e">
        <f>IF(OR(I62="BIG",I62="BI-",I62="B-G"),VLOOKUP($A62,Merged_couplings!$B:$BU,MATCH(V$1,Merged_couplings!$B$1:$BU$1,0),FALSE),"")</f>
        <v>#N/A</v>
      </c>
      <c r="W62" s="120" t="e">
        <f>IF(OR(J62="BIG",J62="BI-",J62="B-G"),VLOOKUP($A62,Merged_couplings!$B:$BU,MATCH(W$1,Merged_couplings!$B$1:$BU$1,0),FALSE),"")</f>
        <v>#N/A</v>
      </c>
      <c r="X62" s="120" t="e">
        <f>IF(OR(K62="BIG",K62="BI-",K62="B-G"),VLOOKUP($A62,Merged_couplings!$B:$BU,MATCH(X$1,Merged_couplings!$B$1:$BU$1,0),FALSE),"")</f>
        <v>#N/A</v>
      </c>
      <c r="Y62" s="120" t="e">
        <f>IF(OR(L62="BIG",L62="BI-",L62="B-G"),VLOOKUP($A62,Merged_couplings!$B:$BU,MATCH(Y$1,Merged_couplings!$B$1:$BU$1,0),FALSE),"")</f>
        <v>#N/A</v>
      </c>
      <c r="Z62" s="120" t="e">
        <f>IF(OR(M62="BIG",M62="BI-",M62="B-G"),VLOOKUP($A62,Merged_couplings!$B:$BU,MATCH(Z$1,Merged_couplings!$B$1:$BU$1,0),FALSE),"")</f>
        <v>#N/A</v>
      </c>
      <c r="AA62" s="123"/>
      <c r="AB62" s="340" t="e" cm="1">
        <f t="array" ref="AB62">_xlfn.IFS(AND($N62&lt;&gt;"",P62&lt;&gt;""),ABS($N62-P62),AND($N62="",P62=""),"",OR($N62&lt;&gt;"",P62&lt;&gt;""),"-")</f>
        <v>#N/A</v>
      </c>
      <c r="AC62" s="122" t="e" cm="1">
        <f t="array" ref="AC62">_xlfn.IFS(AND($N62&lt;&gt;"",Q62&lt;&gt;""),ABS($N62-Q62),AND($N62="",Q62=""),"",OR($N62&lt;&gt;"",Q62&lt;&gt;""),"-")</f>
        <v>#N/A</v>
      </c>
      <c r="AD62" s="122" t="e" cm="1">
        <f t="array" ref="AD62">_xlfn.IFS(AND($N62&lt;&gt;"",R62&lt;&gt;""),ABS($N62-R62),AND($N62="",R62=""),"",OR($N62&lt;&gt;"",R62&lt;&gt;""),"-")</f>
        <v>#N/A</v>
      </c>
      <c r="AE62" s="122" t="e" cm="1">
        <f t="array" ref="AE62">_xlfn.IFS(AND($N62&lt;&gt;"",S62&lt;&gt;""),ABS($N62-S62),AND($N62="",S62=""),"",OR($N62&lt;&gt;"",S62&lt;&gt;""),"-")</f>
        <v>#N/A</v>
      </c>
      <c r="AF62" s="122" t="e" cm="1">
        <f t="array" ref="AF62">_xlfn.IFS(AND($N62&lt;&gt;"",T62&lt;&gt;""),ABS($N62-T62),AND($N62="",T62=""),"",OR($N62&lt;&gt;"",T62&lt;&gt;""),"-")</f>
        <v>#N/A</v>
      </c>
      <c r="AG62" s="122" t="e" cm="1">
        <f t="array" ref="AG62">_xlfn.IFS(AND($N62&lt;&gt;"",U62&lt;&gt;""),ABS($N62-U62),AND($N62="",U62=""),"",OR($N62&lt;&gt;"",U62&lt;&gt;""),"-")</f>
        <v>#N/A</v>
      </c>
      <c r="AH62" s="122" t="e" cm="1">
        <f t="array" ref="AH62">_xlfn.IFS(AND($N62&lt;&gt;"",V62&lt;&gt;""),ABS($N62-V62),AND($N62="",V62=""),"",OR($N62&lt;&gt;"",V62&lt;&gt;""),"-")</f>
        <v>#N/A</v>
      </c>
      <c r="AI62" s="122" t="e" cm="1">
        <f t="array" ref="AI62">_xlfn.IFS(AND($N62&lt;&gt;"",W62&lt;&gt;""),ABS($N62-W62),AND($N62="",W62=""),"",OR($N62&lt;&gt;"",W62&lt;&gt;""),"-")</f>
        <v>#N/A</v>
      </c>
      <c r="AJ62" s="122" t="e" cm="1">
        <f t="array" ref="AJ62">_xlfn.IFS(AND($N62&lt;&gt;"",X62&lt;&gt;""),ABS($N62-X62),AND($N62="",X62=""),"",OR($N62&lt;&gt;"",X62&lt;&gt;""),"-")</f>
        <v>#N/A</v>
      </c>
      <c r="AK62" s="122" t="e" cm="1">
        <f t="array" ref="AK62">_xlfn.IFS(AND($N62&lt;&gt;"",Y62&lt;&gt;""),ABS($N62-Y62),AND($N62="",Y62=""),"",OR($N62&lt;&gt;"",Y62&lt;&gt;""),"-")</f>
        <v>#N/A</v>
      </c>
      <c r="AL62" s="122" t="e" cm="1">
        <f t="array" ref="AL62">_xlfn.IFS(AND($N62&lt;&gt;"",Z62&lt;&gt;""),ABS($N62-Z62),AND($N62="",Z62=""),"",OR($N62&lt;&gt;"",Z62&lt;&gt;""),"-")</f>
        <v>#N/A</v>
      </c>
      <c r="AM62" s="340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1" t="e" cm="1">
        <f t="array" ref="AX62">_xlfn.IFS(AND($P62&lt;&gt;"",Q62&lt;&gt;""),ABS($P62-Q62),AND($P62="",Q62=""),"",OR($P62&lt;&gt;"",Q62&lt;&gt;""),"-")</f>
        <v>#N/A</v>
      </c>
      <c r="AY62" s="120" t="e" cm="1">
        <f t="array" ref="AY62">_xlfn.IFS(AND($P62&lt;&gt;"",R62&lt;&gt;""),ABS($P62-R62),AND($P62="",R62=""),"",OR($P62&lt;&gt;"",R62&lt;&gt;""),"-")</f>
        <v>#N/A</v>
      </c>
      <c r="AZ62" s="120" t="e" cm="1">
        <f t="array" ref="AZ62">_xlfn.IFS(AND($P62&lt;&gt;"",S62&lt;&gt;""),ABS($P62-S62),AND($P62="",S62=""),"",OR($P62&lt;&gt;"",S62&lt;&gt;""),"-")</f>
        <v>#N/A</v>
      </c>
      <c r="BA62" s="120" t="e" cm="1">
        <f t="array" ref="BA62">_xlfn.IFS(AND($P62&lt;&gt;"",T62&lt;&gt;""),ABS($P62-T62),AND($P62="",T62=""),"",OR($P62&lt;&gt;"",T62&lt;&gt;""),"-")</f>
        <v>#N/A</v>
      </c>
      <c r="BB62" s="120" t="e" cm="1">
        <f t="array" ref="BB62">_xlfn.IFS(AND($P62&lt;&gt;"",U62&lt;&gt;""),ABS($P62-U62),AND($P62="",U62=""),"",OR($P62&lt;&gt;"",U62&lt;&gt;""),"-")</f>
        <v>#N/A</v>
      </c>
      <c r="BC62" s="120" t="e" cm="1">
        <f t="array" ref="BC62">_xlfn.IFS(AND($P62&lt;&gt;"",V62&lt;&gt;""),ABS($P62-V62),AND($P62="",V62=""),"",OR($P62&lt;&gt;"",V62&lt;&gt;""),"-")</f>
        <v>#N/A</v>
      </c>
      <c r="BD62" s="120" t="e" cm="1">
        <f t="array" ref="BD62">_xlfn.IFS(AND($P62&lt;&gt;"",W62&lt;&gt;""),ABS($P62-W62),AND($P62="",W62=""),"",OR($P62&lt;&gt;"",W62&lt;&gt;""),"-")</f>
        <v>#N/A</v>
      </c>
      <c r="BE62" s="120" t="e" cm="1">
        <f t="array" ref="BE62">_xlfn.IFS(AND($P62&lt;&gt;"",X62&lt;&gt;""),ABS($P62-X62),AND($P62="",X62=""),"",OR($P62&lt;&gt;"",X62&lt;&gt;""),"-")</f>
        <v>#N/A</v>
      </c>
      <c r="BF62" s="120" t="e" cm="1">
        <f t="array" ref="BF62">_xlfn.IFS(AND($P62&lt;&gt;"",Y62&lt;&gt;""),ABS($P62-Y62),AND($P62="",Y62=""),"",OR($P62&lt;&gt;"",Y62&lt;&gt;""),"-")</f>
        <v>#N/A</v>
      </c>
      <c r="BG62" s="120" t="e" cm="1">
        <f t="array" ref="BG62">_xlfn.IFS(AND($P62&lt;&gt;"",Z62&lt;&gt;""),ABS($P62-Z62),AND($P62="",Z62=""),"",OR($P62&lt;&gt;"",Z62&lt;&gt;""),"-")</f>
        <v>#N/A</v>
      </c>
      <c r="BH62" s="121" t="e" cm="1">
        <f t="array" ref="BH62">_xlfn.IFS(AND($Q62&lt;&gt;"",R62&lt;&gt;""),ABS($Q62-R62),AND($Q62="",R62=""),"",OR($Q62&lt;&gt;"",R62&lt;&gt;""),"-")</f>
        <v>#N/A</v>
      </c>
      <c r="BI62" s="120" t="e" cm="1">
        <f t="array" ref="BI62">_xlfn.IFS(AND($Q62&lt;&gt;"",S62&lt;&gt;""),ABS($Q62-S62),AND($Q62="",S62=""),"",OR($Q62&lt;&gt;"",S62&lt;&gt;""),"-")</f>
        <v>#N/A</v>
      </c>
      <c r="BJ62" s="120" t="e" cm="1">
        <f t="array" ref="BJ62">_xlfn.IFS(AND($Q62&lt;&gt;"",T62&lt;&gt;""),ABS($Q62-T62),AND($Q62="",T62=""),"",OR($Q62&lt;&gt;"",T62&lt;&gt;""),"-")</f>
        <v>#N/A</v>
      </c>
      <c r="BK62" s="120" t="e" cm="1">
        <f t="array" ref="BK62">_xlfn.IFS(AND($Q62&lt;&gt;"",U62&lt;&gt;""),ABS($Q62-U62),AND($Q62="",U62=""),"",OR($Q62&lt;&gt;"",U62&lt;&gt;""),"-")</f>
        <v>#N/A</v>
      </c>
      <c r="BL62" s="120" t="e" cm="1">
        <f t="array" ref="BL62">_xlfn.IFS(AND($Q62&lt;&gt;"",V62&lt;&gt;""),ABS($Q62-V62),AND($Q62="",V62=""),"",OR($Q62&lt;&gt;"",V62&lt;&gt;""),"-")</f>
        <v>#N/A</v>
      </c>
      <c r="BM62" s="120" t="e" cm="1">
        <f t="array" ref="BM62">_xlfn.IFS(AND($Q62&lt;&gt;"",W62&lt;&gt;""),ABS($Q62-W62),AND($Q62="",W62=""),"",OR($Q62&lt;&gt;"",W62&lt;&gt;""),"-")</f>
        <v>#N/A</v>
      </c>
      <c r="BN62" s="120" t="e" cm="1">
        <f t="array" ref="BN62">_xlfn.IFS(AND($Q62&lt;&gt;"",X62&lt;&gt;""),ABS($Q62-X62),AND($Q62="",X62=""),"",OR($Q62&lt;&gt;"",X62&lt;&gt;""),"-")</f>
        <v>#N/A</v>
      </c>
      <c r="BO62" s="120" t="e" cm="1">
        <f t="array" ref="BO62">_xlfn.IFS(AND($Q62&lt;&gt;"",Y62&lt;&gt;""),ABS($Q62-Y62),AND($Q62="",Y62=""),"",OR($Q62&lt;&gt;"",Y62&lt;&gt;""),"-")</f>
        <v>#N/A</v>
      </c>
      <c r="BP62" s="120" t="e" cm="1">
        <f t="array" ref="BP62">_xlfn.IFS(AND($Q62&lt;&gt;"",Z62&lt;&gt;""),ABS($Q62-Z62),AND($Q62="",Z62=""),"",OR($Q62&lt;&gt;"",Z62&lt;&gt;""),"-")</f>
        <v>#N/A</v>
      </c>
      <c r="BQ62" s="121" t="e" cm="1">
        <f t="array" ref="BQ62">_xlfn.IFS(AND($R62&lt;&gt;"",S62&lt;&gt;""),ABS($R62-S62),AND($R62="",S62=""),"",OR($R62&lt;&gt;"",S62&lt;&gt;""),"-")</f>
        <v>#N/A</v>
      </c>
      <c r="BR62" s="120" t="e" cm="1">
        <f t="array" ref="BR62">_xlfn.IFS(AND($R62&lt;&gt;"",T62&lt;&gt;""),ABS($R62-T62),AND($R62="",T62=""),"",OR($R62&lt;&gt;"",T62&lt;&gt;""),"-")</f>
        <v>#N/A</v>
      </c>
      <c r="BS62" s="120" t="e" cm="1">
        <f t="array" ref="BS62">_xlfn.IFS(AND($R62&lt;&gt;"",U62&lt;&gt;""),ABS($R62-U62),AND($R62="",U62=""),"",OR($R62&lt;&gt;"",U62&lt;&gt;""),"-")</f>
        <v>#N/A</v>
      </c>
      <c r="BT62" s="120" t="e" cm="1">
        <f t="array" ref="BT62">_xlfn.IFS(AND($R62&lt;&gt;"",V62&lt;&gt;""),ABS($R62-V62),AND($R62="",V62=""),"",OR($R62&lt;&gt;"",V62&lt;&gt;""),"-")</f>
        <v>#N/A</v>
      </c>
      <c r="BU62" s="120" t="e" cm="1">
        <f t="array" ref="BU62">_xlfn.IFS(AND($R62&lt;&gt;"",W62&lt;&gt;""),ABS($R62-W62),AND($R62="",W62=""),"",OR($R62&lt;&gt;"",W62&lt;&gt;""),"-")</f>
        <v>#N/A</v>
      </c>
      <c r="BV62" s="120" t="e" cm="1">
        <f t="array" ref="BV62">_xlfn.IFS(AND($R62&lt;&gt;"",X62&lt;&gt;""),ABS($R62-X62),AND($R62="",X62=""),"",OR($R62&lt;&gt;"",X62&lt;&gt;""),"-")</f>
        <v>#N/A</v>
      </c>
      <c r="BW62" s="120" t="e" cm="1">
        <f t="array" ref="BW62">_xlfn.IFS(AND($R62&lt;&gt;"",Y62&lt;&gt;""),ABS($R62-Y62),AND($R62="",Y62=""),"",OR($R62&lt;&gt;"",Y62&lt;&gt;""),"-")</f>
        <v>#N/A</v>
      </c>
      <c r="BX62" s="120" t="e" cm="1">
        <f t="array" ref="BX62">_xlfn.IFS(AND($R62&lt;&gt;"",Z62&lt;&gt;""),ABS($R62-Z62),AND($R62="",Z62=""),"",OR($R62&lt;&gt;"",Z62&lt;&gt;""),"-")</f>
        <v>#N/A</v>
      </c>
      <c r="BY62" s="121" t="e" cm="1">
        <f t="array" ref="BY62">_xlfn.IFS(AND($S62&lt;&gt;"",T62&lt;&gt;""),ABS($S62-T62),AND($S62="",T62=""),"",OR($S62&lt;&gt;"",T62&lt;&gt;""),"-")</f>
        <v>#N/A</v>
      </c>
      <c r="BZ62" s="120" t="e" cm="1">
        <f t="array" ref="BZ62">_xlfn.IFS(AND($S62&lt;&gt;"",U62&lt;&gt;""),ABS($S62-U62),AND($S62="",U62=""),"",OR($S62&lt;&gt;"",U62&lt;&gt;""),"-")</f>
        <v>#N/A</v>
      </c>
      <c r="CA62" s="120" t="e" cm="1">
        <f t="array" ref="CA62">_xlfn.IFS(AND($S62&lt;&gt;"",V62&lt;&gt;""),ABS($S62-V62),AND($S62="",V62=""),"",OR($S62&lt;&gt;"",V62&lt;&gt;""),"-")</f>
        <v>#N/A</v>
      </c>
      <c r="CB62" s="120" t="e" cm="1">
        <f t="array" ref="CB62">_xlfn.IFS(AND($S62&lt;&gt;"",W62&lt;&gt;""),ABS($S62-W62),AND($S62="",W62=""),"",OR($S62&lt;&gt;"",W62&lt;&gt;""),"-")</f>
        <v>#N/A</v>
      </c>
      <c r="CC62" s="120" t="e" cm="1">
        <f t="array" ref="CC62">_xlfn.IFS(AND($S62&lt;&gt;"",X62&lt;&gt;""),ABS($S62-X62),AND($S62="",X62=""),"",OR($S62&lt;&gt;"",X62&lt;&gt;""),"-")</f>
        <v>#N/A</v>
      </c>
      <c r="CD62" s="120" t="e" cm="1">
        <f t="array" ref="CD62">_xlfn.IFS(AND($S62&lt;&gt;"",Y62&lt;&gt;""),ABS($S62-Y62),AND($S62="",Y62=""),"",OR($S62&lt;&gt;"",Y62&lt;&gt;""),"-")</f>
        <v>#N/A</v>
      </c>
      <c r="CE62" s="120" t="e" cm="1">
        <f t="array" ref="CE62">_xlfn.IFS(AND($S62&lt;&gt;"",Z62&lt;&gt;""),ABS($S62-Z62),AND($S62="",Z62=""),"",OR($S62&lt;&gt;"",Z62&lt;&gt;""),"-")</f>
        <v>#N/A</v>
      </c>
      <c r="CF62" s="121" t="e" cm="1">
        <f t="array" ref="CF62">_xlfn.IFS(AND($T62&lt;&gt;"",U62&lt;&gt;""),ABS($T62-U62),AND($T62="",U62=""),"",OR($T62&lt;&gt;"",U62&lt;&gt;""),"-")</f>
        <v>#N/A</v>
      </c>
      <c r="CG62" s="120" t="e" cm="1">
        <f t="array" ref="CG62">_xlfn.IFS(AND($T62&lt;&gt;"",V62&lt;&gt;""),ABS($T62-V62),AND($T62="",V62=""),"",OR($T62&lt;&gt;"",V62&lt;&gt;""),"-")</f>
        <v>#N/A</v>
      </c>
      <c r="CH62" s="120" t="e" cm="1">
        <f t="array" ref="CH62">_xlfn.IFS(AND($T62&lt;&gt;"",W62&lt;&gt;""),ABS($T62-W62),AND($T62="",W62=""),"",OR($T62&lt;&gt;"",W62&lt;&gt;""),"-")</f>
        <v>#N/A</v>
      </c>
      <c r="CI62" s="120" t="e" cm="1">
        <f t="array" ref="CI62">_xlfn.IFS(AND($T62&lt;&gt;"",X62&lt;&gt;""),ABS($T62-X62),AND($T62="",X62=""),"",OR($T62&lt;&gt;"",X62&lt;&gt;""),"-")</f>
        <v>#N/A</v>
      </c>
      <c r="CJ62" s="120" t="e" cm="1">
        <f t="array" ref="CJ62">_xlfn.IFS(AND($T62&lt;&gt;"",Y62&lt;&gt;""),ABS($T62-Y62),AND($T62="",Y62=""),"",OR($T62&lt;&gt;"",Y62&lt;&gt;""),"-")</f>
        <v>#N/A</v>
      </c>
      <c r="CK62" s="120" t="e" cm="1">
        <f t="array" ref="CK62">_xlfn.IFS(AND($T62&lt;&gt;"",Z62&lt;&gt;""),ABS($T62-Z62),AND($T62="",Z62=""),"",OR($T62&lt;&gt;"",Z62&lt;&gt;""),"-")</f>
        <v>#N/A</v>
      </c>
      <c r="CL62" s="121" t="e" cm="1">
        <f t="array" ref="CL62">_xlfn.IFS(AND($U62&lt;&gt;"",V62&lt;&gt;""),ABS($U62-V62),AND($U62="",V62=""),"",OR($U62&lt;&gt;"",V62&lt;&gt;""),"-")</f>
        <v>#N/A</v>
      </c>
      <c r="CM62" s="120" t="e" cm="1">
        <f t="array" ref="CM62">_xlfn.IFS(AND($U62&lt;&gt;"",W62&lt;&gt;""),ABS($U62-W62),AND($U62="",W62=""),"",OR($U62&lt;&gt;"",W62&lt;&gt;""),"-")</f>
        <v>#N/A</v>
      </c>
      <c r="CN62" s="120" t="e" cm="1">
        <f t="array" ref="CN62">_xlfn.IFS(AND($U62&lt;&gt;"",X62&lt;&gt;""),ABS($U62-X62),AND($U62="",X62=""),"",OR($U62&lt;&gt;"",X62&lt;&gt;""),"-")</f>
        <v>#N/A</v>
      </c>
      <c r="CO62" s="120" t="e" cm="1">
        <f t="array" ref="CO62">_xlfn.IFS(AND($U62&lt;&gt;"",Y62&lt;&gt;""),ABS($U62-Y62),AND($U62="",Y62=""),"",OR($U62&lt;&gt;"",Y62&lt;&gt;""),"-")</f>
        <v>#N/A</v>
      </c>
      <c r="CP62" s="120" t="e" cm="1">
        <f t="array" ref="CP62">_xlfn.IFS(AND($U62&lt;&gt;"",Z62&lt;&gt;""),ABS($U62-Z62),AND($U62="",Z62=""),"",OR($U62&lt;&gt;"",Z62&lt;&gt;""),"-")</f>
        <v>#N/A</v>
      </c>
      <c r="CQ62" s="121" t="e" cm="1">
        <f t="array" ref="CQ62">_xlfn.IFS(AND($V62&lt;&gt;"",W62&lt;&gt;""),ABS($V62-W62),AND($V62="",W62=""),"",OR($V62&lt;&gt;"",W62&lt;&gt;""),"-")</f>
        <v>#N/A</v>
      </c>
      <c r="CR62" s="120" t="e" cm="1">
        <f t="array" ref="CR62">_xlfn.IFS(AND($V62&lt;&gt;"",X62&lt;&gt;""),ABS($V62-X62),AND($V62="",X62=""),"",OR($V62&lt;&gt;"",X62&lt;&gt;""),"-")</f>
        <v>#N/A</v>
      </c>
      <c r="CS62" s="120" t="e" cm="1">
        <f t="array" ref="CS62">_xlfn.IFS(AND($V62&lt;&gt;"",Y62&lt;&gt;""),ABS($V62-Y62),AND($V62="",Y62=""),"",OR($V62&lt;&gt;"",Y62&lt;&gt;""),"-")</f>
        <v>#N/A</v>
      </c>
      <c r="CT62" s="120" t="e" cm="1">
        <f t="array" ref="CT62">_xlfn.IFS(AND($V62&lt;&gt;"",Z62&lt;&gt;""),ABS($V62-Z62),AND($V62="",Z62=""),"",OR($V62&lt;&gt;"",Z62&lt;&gt;""),"-")</f>
        <v>#N/A</v>
      </c>
      <c r="CU62" s="121" t="e" cm="1">
        <f t="array" ref="CU62">_xlfn.IFS(AND($W62&lt;&gt;"",X62&lt;&gt;""),ABS($W62-X62),AND($W62="",X62=""),"",OR($W62&lt;&gt;"",X62&lt;&gt;""),"-")</f>
        <v>#N/A</v>
      </c>
      <c r="CV62" s="120" t="e" cm="1">
        <f t="array" ref="CV62">_xlfn.IFS(AND($W62&lt;&gt;"",Y62&lt;&gt;""),ABS($W62-Y62),AND($W62="",Y62=""),"",OR($W62&lt;&gt;"",Y62&lt;&gt;""),"-")</f>
        <v>#N/A</v>
      </c>
      <c r="CW62" s="120" t="e" cm="1">
        <f t="array" ref="CW62">_xlfn.IFS(AND($W62&lt;&gt;"",Z62&lt;&gt;""),ABS($W62-Z62),AND($W62="",Z62=""),"",OR($W62&lt;&gt;"",Z62&lt;&gt;""),"-")</f>
        <v>#N/A</v>
      </c>
      <c r="CX62" s="121" t="e" cm="1">
        <f t="array" ref="CX62">_xlfn.IFS(AND($X62&lt;&gt;"",Y62&lt;&gt;""),ABS($X62-Y62),AND($X62="",Y62=""),"",OR($X62&lt;&gt;"",Y62&lt;&gt;""),"-")</f>
        <v>#N/A</v>
      </c>
      <c r="CY62" s="120" t="e" cm="1">
        <f t="array" ref="CY62">_xlfn.IFS(AND($X62&lt;&gt;"",Z62&lt;&gt;""),ABS($X62-Z62),AND($X62="",Z62=""),"",OR($X62&lt;&gt;"",Z62&lt;&gt;""),"-")</f>
        <v>#N/A</v>
      </c>
      <c r="CZ62" s="121" t="e" cm="1">
        <f t="array" ref="CZ62">_xlfn.IFS(AND($Y62&lt;&gt;"",Z62&lt;&gt;""),ABS($Y62-Z62),AND($Y62="",Z62=""),"",OR($Y62&lt;&gt;"",Z62&lt;&gt;""),"-")</f>
        <v>#N/A</v>
      </c>
    </row>
    <row r="63" spans="1:104" x14ac:dyDescent="0.2">
      <c r="A63" s="260" t="s">
        <v>13</v>
      </c>
      <c r="B63" s="259" t="e">
        <f>VLOOKUP($A63,Merged_couplings!$B:$BU,MATCH(B$1,Merged_couplings!$B$1:$BU$1,0),FALSE)</f>
        <v>#N/A</v>
      </c>
      <c r="C63" s="258" t="e">
        <f>VLOOKUP($A63,Merged_couplings!$B:$BU,MATCH(C$1,Merged_couplings!$B$1:$BU$1,0),FALSE)</f>
        <v>#N/A</v>
      </c>
      <c r="D63" s="258" t="e">
        <f>VLOOKUP($A63,Merged_couplings!$B:$BU,MATCH(D$1,Merged_couplings!$B$1:$BU$1,0),FALSE)</f>
        <v>#N/A</v>
      </c>
      <c r="E63" s="258" t="e">
        <f>VLOOKUP($A63,Merged_couplings!$B:$BU,MATCH(E$1,Merged_couplings!$B$1:$BU$1,0),FALSE)</f>
        <v>#N/A</v>
      </c>
      <c r="F63" s="258" t="e">
        <f>VLOOKUP($A63,Merged_couplings!$B:$BU,MATCH(F$1,Merged_couplings!$B$1:$BU$1,0),FALSE)</f>
        <v>#N/A</v>
      </c>
      <c r="G63" s="258" t="e">
        <f>VLOOKUP($A63,Merged_couplings!$B:$BU,MATCH(G$1,Merged_couplings!$B$1:$BU$1,0),FALSE)</f>
        <v>#N/A</v>
      </c>
      <c r="H63" s="258" t="e">
        <f>VLOOKUP($A63,Merged_couplings!$B:$BU,MATCH(H$1,Merged_couplings!$B$1:$BU$1,0),FALSE)</f>
        <v>#N/A</v>
      </c>
      <c r="I63" s="258" t="e">
        <f>VLOOKUP($A63,Merged_couplings!$B:$BU,MATCH(I$1,Merged_couplings!$B$1:$BU$1,0),FALSE)</f>
        <v>#N/A</v>
      </c>
      <c r="J63" s="258" t="e">
        <f>VLOOKUP($A63,Merged_couplings!$B:$BU,MATCH(J$1,Merged_couplings!$B$1:$BU$1,0),FALSE)</f>
        <v>#N/A</v>
      </c>
      <c r="K63" s="258" t="e">
        <f>VLOOKUP($A63,Merged_couplings!$B:$BU,MATCH(K$1,Merged_couplings!$B$1:$BU$1,0),FALSE)</f>
        <v>#N/A</v>
      </c>
      <c r="L63" s="258" t="e">
        <f>VLOOKUP($A63,Merged_couplings!$B:$BU,MATCH(L$1,Merged_couplings!$B$1:$BU$1,0),FALSE)</f>
        <v>#N/A</v>
      </c>
      <c r="M63" s="258" t="e">
        <f>VLOOKUP($A63,Merged_couplings!$B:$BU,MATCH(M$1,Merged_couplings!$B$1:$BU$1,0),FALSE)</f>
        <v>#N/A</v>
      </c>
      <c r="N63" s="121" t="e">
        <f>IF(OR(B63="BIG",B63="BI-",B63="B-G"),VLOOKUP($A63,Merged_couplings!$B:$BU,MATCH(N$1,Merged_couplings!$B$1:$BU$1,0),FALSE),"")</f>
        <v>#N/A</v>
      </c>
      <c r="P63" s="120" t="e">
        <f>IF(OR(C63="BIG",C63="BI-",C63="B-G"),VLOOKUP($A63,Merged_couplings!$B:$BU,MATCH(P$1,Merged_couplings!$B$1:$BU$1,0),FALSE),"")</f>
        <v>#N/A</v>
      </c>
      <c r="Q63" s="120" t="e">
        <f>IF(OR(D63="BIG",D63="BI-",D63="B-G"),VLOOKUP($A63,Merged_couplings!$B:$BU,MATCH(Q$1,Merged_couplings!$B$1:$BU$1,0),FALSE),"")</f>
        <v>#N/A</v>
      </c>
      <c r="R63" s="120" t="e">
        <f>IF(OR(E63="BIG",E63="BI-",E63="B-G"),VLOOKUP($A63,Merged_couplings!$B:$BU,MATCH(R$1,Merged_couplings!$B$1:$BU$1,0),FALSE),"")</f>
        <v>#N/A</v>
      </c>
      <c r="S63" s="120" t="e">
        <f>IF(OR(F63="BIG",F63="BI-",F63="B-G"),VLOOKUP($A63,Merged_couplings!$B:$BU,MATCH(S$1,Merged_couplings!$B$1:$BU$1,0),FALSE),"")</f>
        <v>#N/A</v>
      </c>
      <c r="T63" s="120" t="e">
        <f>IF(OR(G63="BIG",G63="BI-",G63="B-G"),VLOOKUP($A63,Merged_couplings!$B:$BU,MATCH(T$1,Merged_couplings!$B$1:$BU$1,0),FALSE),"")</f>
        <v>#N/A</v>
      </c>
      <c r="U63" s="120" t="e">
        <f>IF(OR(H63="BIG",H63="BI-",H63="B-G"),VLOOKUP($A63,Merged_couplings!$B:$BU,MATCH(U$1,Merged_couplings!$B$1:$BU$1,0),FALSE),"")</f>
        <v>#N/A</v>
      </c>
      <c r="V63" s="120" t="e">
        <f>IF(OR(I63="BIG",I63="BI-",I63="B-G"),VLOOKUP($A63,Merged_couplings!$B:$BU,MATCH(V$1,Merged_couplings!$B$1:$BU$1,0),FALSE),"")</f>
        <v>#N/A</v>
      </c>
      <c r="W63" s="120" t="e">
        <f>IF(OR(J63="BIG",J63="BI-",J63="B-G"),VLOOKUP($A63,Merged_couplings!$B:$BU,MATCH(W$1,Merged_couplings!$B$1:$BU$1,0),FALSE),"")</f>
        <v>#N/A</v>
      </c>
      <c r="X63" s="120" t="e">
        <f>IF(OR(K63="BIG",K63="BI-",K63="B-G"),VLOOKUP($A63,Merged_couplings!$B:$BU,MATCH(X$1,Merged_couplings!$B$1:$BU$1,0),FALSE),"")</f>
        <v>#N/A</v>
      </c>
      <c r="Y63" s="120" t="e">
        <f>IF(OR(L63="BIG",L63="BI-",L63="B-G"),VLOOKUP($A63,Merged_couplings!$B:$BU,MATCH(Y$1,Merged_couplings!$B$1:$BU$1,0),FALSE),"")</f>
        <v>#N/A</v>
      </c>
      <c r="Z63" s="120" t="e">
        <f>IF(OR(M63="BIG",M63="BI-",M63="B-G"),VLOOKUP($A63,Merged_couplings!$B:$BU,MATCH(Z$1,Merged_couplings!$B$1:$BU$1,0),FALSE),"")</f>
        <v>#N/A</v>
      </c>
      <c r="AA63" s="123"/>
      <c r="AB63" s="340" t="e" cm="1">
        <f t="array" ref="AB63">_xlfn.IFS(AND($N63&lt;&gt;"",P63&lt;&gt;""),ABS($N63-P63),AND($N63="",P63=""),"",OR($N63&lt;&gt;"",P63&lt;&gt;""),"-")</f>
        <v>#N/A</v>
      </c>
      <c r="AC63" s="122" t="e" cm="1">
        <f t="array" ref="AC63">_xlfn.IFS(AND($N63&lt;&gt;"",Q63&lt;&gt;""),ABS($N63-Q63),AND($N63="",Q63=""),"",OR($N63&lt;&gt;"",Q63&lt;&gt;""),"-")</f>
        <v>#N/A</v>
      </c>
      <c r="AD63" s="122" t="e" cm="1">
        <f t="array" ref="AD63">_xlfn.IFS(AND($N63&lt;&gt;"",R63&lt;&gt;""),ABS($N63-R63),AND($N63="",R63=""),"",OR($N63&lt;&gt;"",R63&lt;&gt;""),"-")</f>
        <v>#N/A</v>
      </c>
      <c r="AE63" s="122" t="e" cm="1">
        <f t="array" ref="AE63">_xlfn.IFS(AND($N63&lt;&gt;"",S63&lt;&gt;""),ABS($N63-S63),AND($N63="",S63=""),"",OR($N63&lt;&gt;"",S63&lt;&gt;""),"-")</f>
        <v>#N/A</v>
      </c>
      <c r="AF63" s="122" t="e" cm="1">
        <f t="array" ref="AF63">_xlfn.IFS(AND($N63&lt;&gt;"",T63&lt;&gt;""),ABS($N63-T63),AND($N63="",T63=""),"",OR($N63&lt;&gt;"",T63&lt;&gt;""),"-")</f>
        <v>#N/A</v>
      </c>
      <c r="AG63" s="122" t="e" cm="1">
        <f t="array" ref="AG63">_xlfn.IFS(AND($N63&lt;&gt;"",U63&lt;&gt;""),ABS($N63-U63),AND($N63="",U63=""),"",OR($N63&lt;&gt;"",U63&lt;&gt;""),"-")</f>
        <v>#N/A</v>
      </c>
      <c r="AH63" s="122" t="e" cm="1">
        <f t="array" ref="AH63">_xlfn.IFS(AND($N63&lt;&gt;"",V63&lt;&gt;""),ABS($N63-V63),AND($N63="",V63=""),"",OR($N63&lt;&gt;"",V63&lt;&gt;""),"-")</f>
        <v>#N/A</v>
      </c>
      <c r="AI63" s="122" t="e" cm="1">
        <f t="array" ref="AI63">_xlfn.IFS(AND($N63&lt;&gt;"",W63&lt;&gt;""),ABS($N63-W63),AND($N63="",W63=""),"",OR($N63&lt;&gt;"",W63&lt;&gt;""),"-")</f>
        <v>#N/A</v>
      </c>
      <c r="AJ63" s="122" t="e" cm="1">
        <f t="array" ref="AJ63">_xlfn.IFS(AND($N63&lt;&gt;"",X63&lt;&gt;""),ABS($N63-X63),AND($N63="",X63=""),"",OR($N63&lt;&gt;"",X63&lt;&gt;""),"-")</f>
        <v>#N/A</v>
      </c>
      <c r="AK63" s="122" t="e" cm="1">
        <f t="array" ref="AK63">_xlfn.IFS(AND($N63&lt;&gt;"",Y63&lt;&gt;""),ABS($N63-Y63),AND($N63="",Y63=""),"",OR($N63&lt;&gt;"",Y63&lt;&gt;""),"-")</f>
        <v>#N/A</v>
      </c>
      <c r="AL63" s="122" t="e" cm="1">
        <f t="array" ref="AL63">_xlfn.IFS(AND($N63&lt;&gt;"",Z63&lt;&gt;""),ABS($N63-Z63),AND($N63="",Z63=""),"",OR($N63&lt;&gt;"",Z63&lt;&gt;""),"-")</f>
        <v>#N/A</v>
      </c>
      <c r="AM63" s="340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1" t="e" cm="1">
        <f t="array" ref="AX63">_xlfn.IFS(AND($P63&lt;&gt;"",Q63&lt;&gt;""),ABS($P63-Q63),AND($P63="",Q63=""),"",OR($P63&lt;&gt;"",Q63&lt;&gt;""),"-")</f>
        <v>#N/A</v>
      </c>
      <c r="AY63" s="120" t="e" cm="1">
        <f t="array" ref="AY63">_xlfn.IFS(AND($P63&lt;&gt;"",R63&lt;&gt;""),ABS($P63-R63),AND($P63="",R63=""),"",OR($P63&lt;&gt;"",R63&lt;&gt;""),"-")</f>
        <v>#N/A</v>
      </c>
      <c r="AZ63" s="120" t="e" cm="1">
        <f t="array" ref="AZ63">_xlfn.IFS(AND($P63&lt;&gt;"",S63&lt;&gt;""),ABS($P63-S63),AND($P63="",S63=""),"",OR($P63&lt;&gt;"",S63&lt;&gt;""),"-")</f>
        <v>#N/A</v>
      </c>
      <c r="BA63" s="120" t="e" cm="1">
        <f t="array" ref="BA63">_xlfn.IFS(AND($P63&lt;&gt;"",T63&lt;&gt;""),ABS($P63-T63),AND($P63="",T63=""),"",OR($P63&lt;&gt;"",T63&lt;&gt;""),"-")</f>
        <v>#N/A</v>
      </c>
      <c r="BB63" s="120" t="e" cm="1">
        <f t="array" ref="BB63">_xlfn.IFS(AND($P63&lt;&gt;"",U63&lt;&gt;""),ABS($P63-U63),AND($P63="",U63=""),"",OR($P63&lt;&gt;"",U63&lt;&gt;""),"-")</f>
        <v>#N/A</v>
      </c>
      <c r="BC63" s="120" t="e" cm="1">
        <f t="array" ref="BC63">_xlfn.IFS(AND($P63&lt;&gt;"",V63&lt;&gt;""),ABS($P63-V63),AND($P63="",V63=""),"",OR($P63&lt;&gt;"",V63&lt;&gt;""),"-")</f>
        <v>#N/A</v>
      </c>
      <c r="BD63" s="120" t="e" cm="1">
        <f t="array" ref="BD63">_xlfn.IFS(AND($P63&lt;&gt;"",W63&lt;&gt;""),ABS($P63-W63),AND($P63="",W63=""),"",OR($P63&lt;&gt;"",W63&lt;&gt;""),"-")</f>
        <v>#N/A</v>
      </c>
      <c r="BE63" s="120" t="e" cm="1">
        <f t="array" ref="BE63">_xlfn.IFS(AND($P63&lt;&gt;"",X63&lt;&gt;""),ABS($P63-X63),AND($P63="",X63=""),"",OR($P63&lt;&gt;"",X63&lt;&gt;""),"-")</f>
        <v>#N/A</v>
      </c>
      <c r="BF63" s="120" t="e" cm="1">
        <f t="array" ref="BF63">_xlfn.IFS(AND($P63&lt;&gt;"",Y63&lt;&gt;""),ABS($P63-Y63),AND($P63="",Y63=""),"",OR($P63&lt;&gt;"",Y63&lt;&gt;""),"-")</f>
        <v>#N/A</v>
      </c>
      <c r="BG63" s="120" t="e" cm="1">
        <f t="array" ref="BG63">_xlfn.IFS(AND($P63&lt;&gt;"",Z63&lt;&gt;""),ABS($P63-Z63),AND($P63="",Z63=""),"",OR($P63&lt;&gt;"",Z63&lt;&gt;""),"-")</f>
        <v>#N/A</v>
      </c>
      <c r="BH63" s="121" t="e" cm="1">
        <f t="array" ref="BH63">_xlfn.IFS(AND($Q63&lt;&gt;"",R63&lt;&gt;""),ABS($Q63-R63),AND($Q63="",R63=""),"",OR($Q63&lt;&gt;"",R63&lt;&gt;""),"-")</f>
        <v>#N/A</v>
      </c>
      <c r="BI63" s="120" t="e" cm="1">
        <f t="array" ref="BI63">_xlfn.IFS(AND($Q63&lt;&gt;"",S63&lt;&gt;""),ABS($Q63-S63),AND($Q63="",S63=""),"",OR($Q63&lt;&gt;"",S63&lt;&gt;""),"-")</f>
        <v>#N/A</v>
      </c>
      <c r="BJ63" s="120" t="e" cm="1">
        <f t="array" ref="BJ63">_xlfn.IFS(AND($Q63&lt;&gt;"",T63&lt;&gt;""),ABS($Q63-T63),AND($Q63="",T63=""),"",OR($Q63&lt;&gt;"",T63&lt;&gt;""),"-")</f>
        <v>#N/A</v>
      </c>
      <c r="BK63" s="120" t="e" cm="1">
        <f t="array" ref="BK63">_xlfn.IFS(AND($Q63&lt;&gt;"",U63&lt;&gt;""),ABS($Q63-U63),AND($Q63="",U63=""),"",OR($Q63&lt;&gt;"",U63&lt;&gt;""),"-")</f>
        <v>#N/A</v>
      </c>
      <c r="BL63" s="120" t="e" cm="1">
        <f t="array" ref="BL63">_xlfn.IFS(AND($Q63&lt;&gt;"",V63&lt;&gt;""),ABS($Q63-V63),AND($Q63="",V63=""),"",OR($Q63&lt;&gt;"",V63&lt;&gt;""),"-")</f>
        <v>#N/A</v>
      </c>
      <c r="BM63" s="120" t="e" cm="1">
        <f t="array" ref="BM63">_xlfn.IFS(AND($Q63&lt;&gt;"",W63&lt;&gt;""),ABS($Q63-W63),AND($Q63="",W63=""),"",OR($Q63&lt;&gt;"",W63&lt;&gt;""),"-")</f>
        <v>#N/A</v>
      </c>
      <c r="BN63" s="120" t="e" cm="1">
        <f t="array" ref="BN63">_xlfn.IFS(AND($Q63&lt;&gt;"",X63&lt;&gt;""),ABS($Q63-X63),AND($Q63="",X63=""),"",OR($Q63&lt;&gt;"",X63&lt;&gt;""),"-")</f>
        <v>#N/A</v>
      </c>
      <c r="BO63" s="120" t="e" cm="1">
        <f t="array" ref="BO63">_xlfn.IFS(AND($Q63&lt;&gt;"",Y63&lt;&gt;""),ABS($Q63-Y63),AND($Q63="",Y63=""),"",OR($Q63&lt;&gt;"",Y63&lt;&gt;""),"-")</f>
        <v>#N/A</v>
      </c>
      <c r="BP63" s="120" t="e" cm="1">
        <f t="array" ref="BP63">_xlfn.IFS(AND($Q63&lt;&gt;"",Z63&lt;&gt;""),ABS($Q63-Z63),AND($Q63="",Z63=""),"",OR($Q63&lt;&gt;"",Z63&lt;&gt;""),"-")</f>
        <v>#N/A</v>
      </c>
      <c r="BQ63" s="121" t="e" cm="1">
        <f t="array" ref="BQ63">_xlfn.IFS(AND($R63&lt;&gt;"",S63&lt;&gt;""),ABS($R63-S63),AND($R63="",S63=""),"",OR($R63&lt;&gt;"",S63&lt;&gt;""),"-")</f>
        <v>#N/A</v>
      </c>
      <c r="BR63" s="120" t="e" cm="1">
        <f t="array" ref="BR63">_xlfn.IFS(AND($R63&lt;&gt;"",T63&lt;&gt;""),ABS($R63-T63),AND($R63="",T63=""),"",OR($R63&lt;&gt;"",T63&lt;&gt;""),"-")</f>
        <v>#N/A</v>
      </c>
      <c r="BS63" s="120" t="e" cm="1">
        <f t="array" ref="BS63">_xlfn.IFS(AND($R63&lt;&gt;"",U63&lt;&gt;""),ABS($R63-U63),AND($R63="",U63=""),"",OR($R63&lt;&gt;"",U63&lt;&gt;""),"-")</f>
        <v>#N/A</v>
      </c>
      <c r="BT63" s="120" t="e" cm="1">
        <f t="array" ref="BT63">_xlfn.IFS(AND($R63&lt;&gt;"",V63&lt;&gt;""),ABS($R63-V63),AND($R63="",V63=""),"",OR($R63&lt;&gt;"",V63&lt;&gt;""),"-")</f>
        <v>#N/A</v>
      </c>
      <c r="BU63" s="120" t="e" cm="1">
        <f t="array" ref="BU63">_xlfn.IFS(AND($R63&lt;&gt;"",W63&lt;&gt;""),ABS($R63-W63),AND($R63="",W63=""),"",OR($R63&lt;&gt;"",W63&lt;&gt;""),"-")</f>
        <v>#N/A</v>
      </c>
      <c r="BV63" s="120" t="e" cm="1">
        <f t="array" ref="BV63">_xlfn.IFS(AND($R63&lt;&gt;"",X63&lt;&gt;""),ABS($R63-X63),AND($R63="",X63=""),"",OR($R63&lt;&gt;"",X63&lt;&gt;""),"-")</f>
        <v>#N/A</v>
      </c>
      <c r="BW63" s="120" t="e" cm="1">
        <f t="array" ref="BW63">_xlfn.IFS(AND($R63&lt;&gt;"",Y63&lt;&gt;""),ABS($R63-Y63),AND($R63="",Y63=""),"",OR($R63&lt;&gt;"",Y63&lt;&gt;""),"-")</f>
        <v>#N/A</v>
      </c>
      <c r="BX63" s="120" t="e" cm="1">
        <f t="array" ref="BX63">_xlfn.IFS(AND($R63&lt;&gt;"",Z63&lt;&gt;""),ABS($R63-Z63),AND($R63="",Z63=""),"",OR($R63&lt;&gt;"",Z63&lt;&gt;""),"-")</f>
        <v>#N/A</v>
      </c>
      <c r="BY63" s="121" t="e" cm="1">
        <f t="array" ref="BY63">_xlfn.IFS(AND($S63&lt;&gt;"",T63&lt;&gt;""),ABS($S63-T63),AND($S63="",T63=""),"",OR($S63&lt;&gt;"",T63&lt;&gt;""),"-")</f>
        <v>#N/A</v>
      </c>
      <c r="BZ63" s="120" t="e" cm="1">
        <f t="array" ref="BZ63">_xlfn.IFS(AND($S63&lt;&gt;"",U63&lt;&gt;""),ABS($S63-U63),AND($S63="",U63=""),"",OR($S63&lt;&gt;"",U63&lt;&gt;""),"-")</f>
        <v>#N/A</v>
      </c>
      <c r="CA63" s="120" t="e" cm="1">
        <f t="array" ref="CA63">_xlfn.IFS(AND($S63&lt;&gt;"",V63&lt;&gt;""),ABS($S63-V63),AND($S63="",V63=""),"",OR($S63&lt;&gt;"",V63&lt;&gt;""),"-")</f>
        <v>#N/A</v>
      </c>
      <c r="CB63" s="120" t="e" cm="1">
        <f t="array" ref="CB63">_xlfn.IFS(AND($S63&lt;&gt;"",W63&lt;&gt;""),ABS($S63-W63),AND($S63="",W63=""),"",OR($S63&lt;&gt;"",W63&lt;&gt;""),"-")</f>
        <v>#N/A</v>
      </c>
      <c r="CC63" s="120" t="e" cm="1">
        <f t="array" ref="CC63">_xlfn.IFS(AND($S63&lt;&gt;"",X63&lt;&gt;""),ABS($S63-X63),AND($S63="",X63=""),"",OR($S63&lt;&gt;"",X63&lt;&gt;""),"-")</f>
        <v>#N/A</v>
      </c>
      <c r="CD63" s="120" t="e" cm="1">
        <f t="array" ref="CD63">_xlfn.IFS(AND($S63&lt;&gt;"",Y63&lt;&gt;""),ABS($S63-Y63),AND($S63="",Y63=""),"",OR($S63&lt;&gt;"",Y63&lt;&gt;""),"-")</f>
        <v>#N/A</v>
      </c>
      <c r="CE63" s="120" t="e" cm="1">
        <f t="array" ref="CE63">_xlfn.IFS(AND($S63&lt;&gt;"",Z63&lt;&gt;""),ABS($S63-Z63),AND($S63="",Z63=""),"",OR($S63&lt;&gt;"",Z63&lt;&gt;""),"-")</f>
        <v>#N/A</v>
      </c>
      <c r="CF63" s="121" t="e" cm="1">
        <f t="array" ref="CF63">_xlfn.IFS(AND($T63&lt;&gt;"",U63&lt;&gt;""),ABS($T63-U63),AND($T63="",U63=""),"",OR($T63&lt;&gt;"",U63&lt;&gt;""),"-")</f>
        <v>#N/A</v>
      </c>
      <c r="CG63" s="120" t="e" cm="1">
        <f t="array" ref="CG63">_xlfn.IFS(AND($T63&lt;&gt;"",V63&lt;&gt;""),ABS($T63-V63),AND($T63="",V63=""),"",OR($T63&lt;&gt;"",V63&lt;&gt;""),"-")</f>
        <v>#N/A</v>
      </c>
      <c r="CH63" s="120" t="e" cm="1">
        <f t="array" ref="CH63">_xlfn.IFS(AND($T63&lt;&gt;"",W63&lt;&gt;""),ABS($T63-W63),AND($T63="",W63=""),"",OR($T63&lt;&gt;"",W63&lt;&gt;""),"-")</f>
        <v>#N/A</v>
      </c>
      <c r="CI63" s="120" t="e" cm="1">
        <f t="array" ref="CI63">_xlfn.IFS(AND($T63&lt;&gt;"",X63&lt;&gt;""),ABS($T63-X63),AND($T63="",X63=""),"",OR($T63&lt;&gt;"",X63&lt;&gt;""),"-")</f>
        <v>#N/A</v>
      </c>
      <c r="CJ63" s="120" t="e" cm="1">
        <f t="array" ref="CJ63">_xlfn.IFS(AND($T63&lt;&gt;"",Y63&lt;&gt;""),ABS($T63-Y63),AND($T63="",Y63=""),"",OR($T63&lt;&gt;"",Y63&lt;&gt;""),"-")</f>
        <v>#N/A</v>
      </c>
      <c r="CK63" s="120" t="e" cm="1">
        <f t="array" ref="CK63">_xlfn.IFS(AND($T63&lt;&gt;"",Z63&lt;&gt;""),ABS($T63-Z63),AND($T63="",Z63=""),"",OR($T63&lt;&gt;"",Z63&lt;&gt;""),"-")</f>
        <v>#N/A</v>
      </c>
      <c r="CL63" s="121" t="e" cm="1">
        <f t="array" ref="CL63">_xlfn.IFS(AND($U63&lt;&gt;"",V63&lt;&gt;""),ABS($U63-V63),AND($U63="",V63=""),"",OR($U63&lt;&gt;"",V63&lt;&gt;""),"-")</f>
        <v>#N/A</v>
      </c>
      <c r="CM63" s="120" t="e" cm="1">
        <f t="array" ref="CM63">_xlfn.IFS(AND($U63&lt;&gt;"",W63&lt;&gt;""),ABS($U63-W63),AND($U63="",W63=""),"",OR($U63&lt;&gt;"",W63&lt;&gt;""),"-")</f>
        <v>#N/A</v>
      </c>
      <c r="CN63" s="120" t="e" cm="1">
        <f t="array" ref="CN63">_xlfn.IFS(AND($U63&lt;&gt;"",X63&lt;&gt;""),ABS($U63-X63),AND($U63="",X63=""),"",OR($U63&lt;&gt;"",X63&lt;&gt;""),"-")</f>
        <v>#N/A</v>
      </c>
      <c r="CO63" s="120" t="e" cm="1">
        <f t="array" ref="CO63">_xlfn.IFS(AND($U63&lt;&gt;"",Y63&lt;&gt;""),ABS($U63-Y63),AND($U63="",Y63=""),"",OR($U63&lt;&gt;"",Y63&lt;&gt;""),"-")</f>
        <v>#N/A</v>
      </c>
      <c r="CP63" s="120" t="e" cm="1">
        <f t="array" ref="CP63">_xlfn.IFS(AND($U63&lt;&gt;"",Z63&lt;&gt;""),ABS($U63-Z63),AND($U63="",Z63=""),"",OR($U63&lt;&gt;"",Z63&lt;&gt;""),"-")</f>
        <v>#N/A</v>
      </c>
      <c r="CQ63" s="121" t="e" cm="1">
        <f t="array" ref="CQ63">_xlfn.IFS(AND($V63&lt;&gt;"",W63&lt;&gt;""),ABS($V63-W63),AND($V63="",W63=""),"",OR($V63&lt;&gt;"",W63&lt;&gt;""),"-")</f>
        <v>#N/A</v>
      </c>
      <c r="CR63" s="120" t="e" cm="1">
        <f t="array" ref="CR63">_xlfn.IFS(AND($V63&lt;&gt;"",X63&lt;&gt;""),ABS($V63-X63),AND($V63="",X63=""),"",OR($V63&lt;&gt;"",X63&lt;&gt;""),"-")</f>
        <v>#N/A</v>
      </c>
      <c r="CS63" s="120" t="e" cm="1">
        <f t="array" ref="CS63">_xlfn.IFS(AND($V63&lt;&gt;"",Y63&lt;&gt;""),ABS($V63-Y63),AND($V63="",Y63=""),"",OR($V63&lt;&gt;"",Y63&lt;&gt;""),"-")</f>
        <v>#N/A</v>
      </c>
      <c r="CT63" s="120" t="e" cm="1">
        <f t="array" ref="CT63">_xlfn.IFS(AND($V63&lt;&gt;"",Z63&lt;&gt;""),ABS($V63-Z63),AND($V63="",Z63=""),"",OR($V63&lt;&gt;"",Z63&lt;&gt;""),"-")</f>
        <v>#N/A</v>
      </c>
      <c r="CU63" s="121" t="e" cm="1">
        <f t="array" ref="CU63">_xlfn.IFS(AND($W63&lt;&gt;"",X63&lt;&gt;""),ABS($W63-X63),AND($W63="",X63=""),"",OR($W63&lt;&gt;"",X63&lt;&gt;""),"-")</f>
        <v>#N/A</v>
      </c>
      <c r="CV63" s="120" t="e" cm="1">
        <f t="array" ref="CV63">_xlfn.IFS(AND($W63&lt;&gt;"",Y63&lt;&gt;""),ABS($W63-Y63),AND($W63="",Y63=""),"",OR($W63&lt;&gt;"",Y63&lt;&gt;""),"-")</f>
        <v>#N/A</v>
      </c>
      <c r="CW63" s="120" t="e" cm="1">
        <f t="array" ref="CW63">_xlfn.IFS(AND($W63&lt;&gt;"",Z63&lt;&gt;""),ABS($W63-Z63),AND($W63="",Z63=""),"",OR($W63&lt;&gt;"",Z63&lt;&gt;""),"-")</f>
        <v>#N/A</v>
      </c>
      <c r="CX63" s="121" t="e" cm="1">
        <f t="array" ref="CX63">_xlfn.IFS(AND($X63&lt;&gt;"",Y63&lt;&gt;""),ABS($X63-Y63),AND($X63="",Y63=""),"",OR($X63&lt;&gt;"",Y63&lt;&gt;""),"-")</f>
        <v>#N/A</v>
      </c>
      <c r="CY63" s="120" t="e" cm="1">
        <f t="array" ref="CY63">_xlfn.IFS(AND($X63&lt;&gt;"",Z63&lt;&gt;""),ABS($X63-Z63),AND($X63="",Z63=""),"",OR($X63&lt;&gt;"",Z63&lt;&gt;""),"-")</f>
        <v>#N/A</v>
      </c>
      <c r="CZ63" s="121" t="e" cm="1">
        <f t="array" ref="CZ63">_xlfn.IFS(AND($Y63&lt;&gt;"",Z63&lt;&gt;""),ABS($Y63-Z63),AND($Y63="",Z63=""),"",OR($Y63&lt;&gt;"",Z63&lt;&gt;""),"-")</f>
        <v>#N/A</v>
      </c>
    </row>
    <row r="64" spans="1:104" x14ac:dyDescent="0.2">
      <c r="A64" s="260" t="s">
        <v>136</v>
      </c>
      <c r="B64" s="259" t="e">
        <f>VLOOKUP($A64,Merged_couplings!$B:$BU,MATCH(B$1,Merged_couplings!$B$1:$BU$1,0),FALSE)</f>
        <v>#N/A</v>
      </c>
      <c r="C64" s="258" t="e">
        <f>VLOOKUP($A64,Merged_couplings!$B:$BU,MATCH(C$1,Merged_couplings!$B$1:$BU$1,0),FALSE)</f>
        <v>#N/A</v>
      </c>
      <c r="D64" s="258" t="e">
        <f>VLOOKUP($A64,Merged_couplings!$B:$BU,MATCH(D$1,Merged_couplings!$B$1:$BU$1,0),FALSE)</f>
        <v>#N/A</v>
      </c>
      <c r="E64" s="258" t="e">
        <f>VLOOKUP($A64,Merged_couplings!$B:$BU,MATCH(E$1,Merged_couplings!$B$1:$BU$1,0),FALSE)</f>
        <v>#N/A</v>
      </c>
      <c r="F64" s="258" t="e">
        <f>VLOOKUP($A64,Merged_couplings!$B:$BU,MATCH(F$1,Merged_couplings!$B$1:$BU$1,0),FALSE)</f>
        <v>#N/A</v>
      </c>
      <c r="G64" s="258" t="e">
        <f>VLOOKUP($A64,Merged_couplings!$B:$BU,MATCH(G$1,Merged_couplings!$B$1:$BU$1,0),FALSE)</f>
        <v>#N/A</v>
      </c>
      <c r="H64" s="258" t="e">
        <f>VLOOKUP($A64,Merged_couplings!$B:$BU,MATCH(H$1,Merged_couplings!$B$1:$BU$1,0),FALSE)</f>
        <v>#N/A</v>
      </c>
      <c r="I64" s="258" t="e">
        <f>VLOOKUP($A64,Merged_couplings!$B:$BU,MATCH(I$1,Merged_couplings!$B$1:$BU$1,0),FALSE)</f>
        <v>#N/A</v>
      </c>
      <c r="J64" s="258" t="e">
        <f>VLOOKUP($A64,Merged_couplings!$B:$BU,MATCH(J$1,Merged_couplings!$B$1:$BU$1,0),FALSE)</f>
        <v>#N/A</v>
      </c>
      <c r="K64" s="258" t="e">
        <f>VLOOKUP($A64,Merged_couplings!$B:$BU,MATCH(K$1,Merged_couplings!$B$1:$BU$1,0),FALSE)</f>
        <v>#N/A</v>
      </c>
      <c r="L64" s="258" t="e">
        <f>VLOOKUP($A64,Merged_couplings!$B:$BU,MATCH(L$1,Merged_couplings!$B$1:$BU$1,0),FALSE)</f>
        <v>#N/A</v>
      </c>
      <c r="M64" s="258" t="e">
        <f>VLOOKUP($A64,Merged_couplings!$B:$BU,MATCH(M$1,Merged_couplings!$B$1:$BU$1,0),FALSE)</f>
        <v>#N/A</v>
      </c>
      <c r="N64" s="121" t="e">
        <f>IF(OR(B64="BIG",B64="BI-",B64="B-G"),VLOOKUP($A64,Merged_couplings!$B:$BU,MATCH(N$1,Merged_couplings!$B$1:$BU$1,0),FALSE),"")</f>
        <v>#N/A</v>
      </c>
      <c r="P64" s="120" t="e">
        <f>IF(OR(C64="BIG",C64="BI-",C64="B-G"),VLOOKUP($A64,Merged_couplings!$B:$BU,MATCH(P$1,Merged_couplings!$B$1:$BU$1,0),FALSE),"")</f>
        <v>#N/A</v>
      </c>
      <c r="Q64" s="120" t="e">
        <f>IF(OR(D64="BIG",D64="BI-",D64="B-G"),VLOOKUP($A64,Merged_couplings!$B:$BU,MATCH(Q$1,Merged_couplings!$B$1:$BU$1,0),FALSE),"")</f>
        <v>#N/A</v>
      </c>
      <c r="R64" s="120" t="e">
        <f>IF(OR(E64="BIG",E64="BI-",E64="B-G"),VLOOKUP($A64,Merged_couplings!$B:$BU,MATCH(R$1,Merged_couplings!$B$1:$BU$1,0),FALSE),"")</f>
        <v>#N/A</v>
      </c>
      <c r="S64" s="120" t="e">
        <f>IF(OR(F64="BIG",F64="BI-",F64="B-G"),VLOOKUP($A64,Merged_couplings!$B:$BU,MATCH(S$1,Merged_couplings!$B$1:$BU$1,0),FALSE),"")</f>
        <v>#N/A</v>
      </c>
      <c r="T64" s="120" t="e">
        <f>IF(OR(G64="BIG",G64="BI-",G64="B-G"),VLOOKUP($A64,Merged_couplings!$B:$BU,MATCH(T$1,Merged_couplings!$B$1:$BU$1,0),FALSE),"")</f>
        <v>#N/A</v>
      </c>
      <c r="U64" s="120" t="e">
        <f>IF(OR(H64="BIG",H64="BI-",H64="B-G"),VLOOKUP($A64,Merged_couplings!$B:$BU,MATCH(U$1,Merged_couplings!$B$1:$BU$1,0),FALSE),"")</f>
        <v>#N/A</v>
      </c>
      <c r="V64" s="120" t="e">
        <f>IF(OR(I64="BIG",I64="BI-",I64="B-G"),VLOOKUP($A64,Merged_couplings!$B:$BU,MATCH(V$1,Merged_couplings!$B$1:$BU$1,0),FALSE),"")</f>
        <v>#N/A</v>
      </c>
      <c r="W64" s="120" t="e">
        <f>IF(OR(J64="BIG",J64="BI-",J64="B-G"),VLOOKUP($A64,Merged_couplings!$B:$BU,MATCH(W$1,Merged_couplings!$B$1:$BU$1,0),FALSE),"")</f>
        <v>#N/A</v>
      </c>
      <c r="X64" s="120" t="e">
        <f>IF(OR(K64="BIG",K64="BI-",K64="B-G"),VLOOKUP($A64,Merged_couplings!$B:$BU,MATCH(X$1,Merged_couplings!$B$1:$BU$1,0),FALSE),"")</f>
        <v>#N/A</v>
      </c>
      <c r="Y64" s="120" t="e">
        <f>IF(OR(L64="BIG",L64="BI-",L64="B-G"),VLOOKUP($A64,Merged_couplings!$B:$BU,MATCH(Y$1,Merged_couplings!$B$1:$BU$1,0),FALSE),"")</f>
        <v>#N/A</v>
      </c>
      <c r="Z64" s="120" t="e">
        <f>IF(OR(M64="BIG",M64="BI-",M64="B-G"),VLOOKUP($A64,Merged_couplings!$B:$BU,MATCH(Z$1,Merged_couplings!$B$1:$BU$1,0),FALSE),"")</f>
        <v>#N/A</v>
      </c>
      <c r="AA64" s="123"/>
      <c r="AB64" s="340" t="e" cm="1">
        <f t="array" ref="AB64">_xlfn.IFS(AND($N64&lt;&gt;"",P64&lt;&gt;""),ABS($N64-P64),AND($N64="",P64=""),"",OR($N64&lt;&gt;"",P64&lt;&gt;""),"-")</f>
        <v>#N/A</v>
      </c>
      <c r="AC64" s="122" t="e" cm="1">
        <f t="array" ref="AC64">_xlfn.IFS(AND($N64&lt;&gt;"",Q64&lt;&gt;""),ABS($N64-Q64),AND($N64="",Q64=""),"",OR($N64&lt;&gt;"",Q64&lt;&gt;""),"-")</f>
        <v>#N/A</v>
      </c>
      <c r="AD64" s="122" t="e" cm="1">
        <f t="array" ref="AD64">_xlfn.IFS(AND($N64&lt;&gt;"",R64&lt;&gt;""),ABS($N64-R64),AND($N64="",R64=""),"",OR($N64&lt;&gt;"",R64&lt;&gt;""),"-")</f>
        <v>#N/A</v>
      </c>
      <c r="AE64" s="122" t="e" cm="1">
        <f t="array" ref="AE64">_xlfn.IFS(AND($N64&lt;&gt;"",S64&lt;&gt;""),ABS($N64-S64),AND($N64="",S64=""),"",OR($N64&lt;&gt;"",S64&lt;&gt;""),"-")</f>
        <v>#N/A</v>
      </c>
      <c r="AF64" s="122" t="e" cm="1">
        <f t="array" ref="AF64">_xlfn.IFS(AND($N64&lt;&gt;"",T64&lt;&gt;""),ABS($N64-T64),AND($N64="",T64=""),"",OR($N64&lt;&gt;"",T64&lt;&gt;""),"-")</f>
        <v>#N/A</v>
      </c>
      <c r="AG64" s="122" t="e" cm="1">
        <f t="array" ref="AG64">_xlfn.IFS(AND($N64&lt;&gt;"",U64&lt;&gt;""),ABS($N64-U64),AND($N64="",U64=""),"",OR($N64&lt;&gt;"",U64&lt;&gt;""),"-")</f>
        <v>#N/A</v>
      </c>
      <c r="AH64" s="122" t="e" cm="1">
        <f t="array" ref="AH64">_xlfn.IFS(AND($N64&lt;&gt;"",V64&lt;&gt;""),ABS($N64-V64),AND($N64="",V64=""),"",OR($N64&lt;&gt;"",V64&lt;&gt;""),"-")</f>
        <v>#N/A</v>
      </c>
      <c r="AI64" s="122" t="e" cm="1">
        <f t="array" ref="AI64">_xlfn.IFS(AND($N64&lt;&gt;"",W64&lt;&gt;""),ABS($N64-W64),AND($N64="",W64=""),"",OR($N64&lt;&gt;"",W64&lt;&gt;""),"-")</f>
        <v>#N/A</v>
      </c>
      <c r="AJ64" s="122" t="e" cm="1">
        <f t="array" ref="AJ64">_xlfn.IFS(AND($N64&lt;&gt;"",X64&lt;&gt;""),ABS($N64-X64),AND($N64="",X64=""),"",OR($N64&lt;&gt;"",X64&lt;&gt;""),"-")</f>
        <v>#N/A</v>
      </c>
      <c r="AK64" s="122" t="e" cm="1">
        <f t="array" ref="AK64">_xlfn.IFS(AND($N64&lt;&gt;"",Y64&lt;&gt;""),ABS($N64-Y64),AND($N64="",Y64=""),"",OR($N64&lt;&gt;"",Y64&lt;&gt;""),"-")</f>
        <v>#N/A</v>
      </c>
      <c r="AL64" s="122" t="e" cm="1">
        <f t="array" ref="AL64">_xlfn.IFS(AND($N64&lt;&gt;"",Z64&lt;&gt;""),ABS($N64-Z64),AND($N64="",Z64=""),"",OR($N64&lt;&gt;"",Z64&lt;&gt;""),"-")</f>
        <v>#N/A</v>
      </c>
      <c r="AM64" s="340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1" t="e" cm="1">
        <f t="array" ref="AX64">_xlfn.IFS(AND($P64&lt;&gt;"",Q64&lt;&gt;""),ABS($P64-Q64),AND($P64="",Q64=""),"",OR($P64&lt;&gt;"",Q64&lt;&gt;""),"-")</f>
        <v>#N/A</v>
      </c>
      <c r="AY64" s="120" t="e" cm="1">
        <f t="array" ref="AY64">_xlfn.IFS(AND($P64&lt;&gt;"",R64&lt;&gt;""),ABS($P64-R64),AND($P64="",R64=""),"",OR($P64&lt;&gt;"",R64&lt;&gt;""),"-")</f>
        <v>#N/A</v>
      </c>
      <c r="AZ64" s="120" t="e" cm="1">
        <f t="array" ref="AZ64">_xlfn.IFS(AND($P64&lt;&gt;"",S64&lt;&gt;""),ABS($P64-S64),AND($P64="",S64=""),"",OR($P64&lt;&gt;"",S64&lt;&gt;""),"-")</f>
        <v>#N/A</v>
      </c>
      <c r="BA64" s="120" t="e" cm="1">
        <f t="array" ref="BA64">_xlfn.IFS(AND($P64&lt;&gt;"",T64&lt;&gt;""),ABS($P64-T64),AND($P64="",T64=""),"",OR($P64&lt;&gt;"",T64&lt;&gt;""),"-")</f>
        <v>#N/A</v>
      </c>
      <c r="BB64" s="120" t="e" cm="1">
        <f t="array" ref="BB64">_xlfn.IFS(AND($P64&lt;&gt;"",U64&lt;&gt;""),ABS($P64-U64),AND($P64="",U64=""),"",OR($P64&lt;&gt;"",U64&lt;&gt;""),"-")</f>
        <v>#N/A</v>
      </c>
      <c r="BC64" s="120" t="e" cm="1">
        <f t="array" ref="BC64">_xlfn.IFS(AND($P64&lt;&gt;"",V64&lt;&gt;""),ABS($P64-V64),AND($P64="",V64=""),"",OR($P64&lt;&gt;"",V64&lt;&gt;""),"-")</f>
        <v>#N/A</v>
      </c>
      <c r="BD64" s="120" t="e" cm="1">
        <f t="array" ref="BD64">_xlfn.IFS(AND($P64&lt;&gt;"",W64&lt;&gt;""),ABS($P64-W64),AND($P64="",W64=""),"",OR($P64&lt;&gt;"",W64&lt;&gt;""),"-")</f>
        <v>#N/A</v>
      </c>
      <c r="BE64" s="120" t="e" cm="1">
        <f t="array" ref="BE64">_xlfn.IFS(AND($P64&lt;&gt;"",X64&lt;&gt;""),ABS($P64-X64),AND($P64="",X64=""),"",OR($P64&lt;&gt;"",X64&lt;&gt;""),"-")</f>
        <v>#N/A</v>
      </c>
      <c r="BF64" s="120" t="e" cm="1">
        <f t="array" ref="BF64">_xlfn.IFS(AND($P64&lt;&gt;"",Y64&lt;&gt;""),ABS($P64-Y64),AND($P64="",Y64=""),"",OR($P64&lt;&gt;"",Y64&lt;&gt;""),"-")</f>
        <v>#N/A</v>
      </c>
      <c r="BG64" s="120" t="e" cm="1">
        <f t="array" ref="BG64">_xlfn.IFS(AND($P64&lt;&gt;"",Z64&lt;&gt;""),ABS($P64-Z64),AND($P64="",Z64=""),"",OR($P64&lt;&gt;"",Z64&lt;&gt;""),"-")</f>
        <v>#N/A</v>
      </c>
      <c r="BH64" s="121" t="e" cm="1">
        <f t="array" ref="BH64">_xlfn.IFS(AND($Q64&lt;&gt;"",R64&lt;&gt;""),ABS($Q64-R64),AND($Q64="",R64=""),"",OR($Q64&lt;&gt;"",R64&lt;&gt;""),"-")</f>
        <v>#N/A</v>
      </c>
      <c r="BI64" s="120" t="e" cm="1">
        <f t="array" ref="BI64">_xlfn.IFS(AND($Q64&lt;&gt;"",S64&lt;&gt;""),ABS($Q64-S64),AND($Q64="",S64=""),"",OR($Q64&lt;&gt;"",S64&lt;&gt;""),"-")</f>
        <v>#N/A</v>
      </c>
      <c r="BJ64" s="120" t="e" cm="1">
        <f t="array" ref="BJ64">_xlfn.IFS(AND($Q64&lt;&gt;"",T64&lt;&gt;""),ABS($Q64-T64),AND($Q64="",T64=""),"",OR($Q64&lt;&gt;"",T64&lt;&gt;""),"-")</f>
        <v>#N/A</v>
      </c>
      <c r="BK64" s="120" t="e" cm="1">
        <f t="array" ref="BK64">_xlfn.IFS(AND($Q64&lt;&gt;"",U64&lt;&gt;""),ABS($Q64-U64),AND($Q64="",U64=""),"",OR($Q64&lt;&gt;"",U64&lt;&gt;""),"-")</f>
        <v>#N/A</v>
      </c>
      <c r="BL64" s="120" t="e" cm="1">
        <f t="array" ref="BL64">_xlfn.IFS(AND($Q64&lt;&gt;"",V64&lt;&gt;""),ABS($Q64-V64),AND($Q64="",V64=""),"",OR($Q64&lt;&gt;"",V64&lt;&gt;""),"-")</f>
        <v>#N/A</v>
      </c>
      <c r="BM64" s="120" t="e" cm="1">
        <f t="array" ref="BM64">_xlfn.IFS(AND($Q64&lt;&gt;"",W64&lt;&gt;""),ABS($Q64-W64),AND($Q64="",W64=""),"",OR($Q64&lt;&gt;"",W64&lt;&gt;""),"-")</f>
        <v>#N/A</v>
      </c>
      <c r="BN64" s="120" t="e" cm="1">
        <f t="array" ref="BN64">_xlfn.IFS(AND($Q64&lt;&gt;"",X64&lt;&gt;""),ABS($Q64-X64),AND($Q64="",X64=""),"",OR($Q64&lt;&gt;"",X64&lt;&gt;""),"-")</f>
        <v>#N/A</v>
      </c>
      <c r="BO64" s="120" t="e" cm="1">
        <f t="array" ref="BO64">_xlfn.IFS(AND($Q64&lt;&gt;"",Y64&lt;&gt;""),ABS($Q64-Y64),AND($Q64="",Y64=""),"",OR($Q64&lt;&gt;"",Y64&lt;&gt;""),"-")</f>
        <v>#N/A</v>
      </c>
      <c r="BP64" s="120" t="e" cm="1">
        <f t="array" ref="BP64">_xlfn.IFS(AND($Q64&lt;&gt;"",Z64&lt;&gt;""),ABS($Q64-Z64),AND($Q64="",Z64=""),"",OR($Q64&lt;&gt;"",Z64&lt;&gt;""),"-")</f>
        <v>#N/A</v>
      </c>
      <c r="BQ64" s="121" t="e" cm="1">
        <f t="array" ref="BQ64">_xlfn.IFS(AND($R64&lt;&gt;"",S64&lt;&gt;""),ABS($R64-S64),AND($R64="",S64=""),"",OR($R64&lt;&gt;"",S64&lt;&gt;""),"-")</f>
        <v>#N/A</v>
      </c>
      <c r="BR64" s="120" t="e" cm="1">
        <f t="array" ref="BR64">_xlfn.IFS(AND($R64&lt;&gt;"",T64&lt;&gt;""),ABS($R64-T64),AND($R64="",T64=""),"",OR($R64&lt;&gt;"",T64&lt;&gt;""),"-")</f>
        <v>#N/A</v>
      </c>
      <c r="BS64" s="120" t="e" cm="1">
        <f t="array" ref="BS64">_xlfn.IFS(AND($R64&lt;&gt;"",U64&lt;&gt;""),ABS($R64-U64),AND($R64="",U64=""),"",OR($R64&lt;&gt;"",U64&lt;&gt;""),"-")</f>
        <v>#N/A</v>
      </c>
      <c r="BT64" s="120" t="e" cm="1">
        <f t="array" ref="BT64">_xlfn.IFS(AND($R64&lt;&gt;"",V64&lt;&gt;""),ABS($R64-V64),AND($R64="",V64=""),"",OR($R64&lt;&gt;"",V64&lt;&gt;""),"-")</f>
        <v>#N/A</v>
      </c>
      <c r="BU64" s="120" t="e" cm="1">
        <f t="array" ref="BU64">_xlfn.IFS(AND($R64&lt;&gt;"",W64&lt;&gt;""),ABS($R64-W64),AND($R64="",W64=""),"",OR($R64&lt;&gt;"",W64&lt;&gt;""),"-")</f>
        <v>#N/A</v>
      </c>
      <c r="BV64" s="120" t="e" cm="1">
        <f t="array" ref="BV64">_xlfn.IFS(AND($R64&lt;&gt;"",X64&lt;&gt;""),ABS($R64-X64),AND($R64="",X64=""),"",OR($R64&lt;&gt;"",X64&lt;&gt;""),"-")</f>
        <v>#N/A</v>
      </c>
      <c r="BW64" s="120" t="e" cm="1">
        <f t="array" ref="BW64">_xlfn.IFS(AND($R64&lt;&gt;"",Y64&lt;&gt;""),ABS($R64-Y64),AND($R64="",Y64=""),"",OR($R64&lt;&gt;"",Y64&lt;&gt;""),"-")</f>
        <v>#N/A</v>
      </c>
      <c r="BX64" s="120" t="e" cm="1">
        <f t="array" ref="BX64">_xlfn.IFS(AND($R64&lt;&gt;"",Z64&lt;&gt;""),ABS($R64-Z64),AND($R64="",Z64=""),"",OR($R64&lt;&gt;"",Z64&lt;&gt;""),"-")</f>
        <v>#N/A</v>
      </c>
      <c r="BY64" s="121" t="e" cm="1">
        <f t="array" ref="BY64">_xlfn.IFS(AND($S64&lt;&gt;"",T64&lt;&gt;""),ABS($S64-T64),AND($S64="",T64=""),"",OR($S64&lt;&gt;"",T64&lt;&gt;""),"-")</f>
        <v>#N/A</v>
      </c>
      <c r="BZ64" s="120" t="e" cm="1">
        <f t="array" ref="BZ64">_xlfn.IFS(AND($S64&lt;&gt;"",U64&lt;&gt;""),ABS($S64-U64),AND($S64="",U64=""),"",OR($S64&lt;&gt;"",U64&lt;&gt;""),"-")</f>
        <v>#N/A</v>
      </c>
      <c r="CA64" s="120" t="e" cm="1">
        <f t="array" ref="CA64">_xlfn.IFS(AND($S64&lt;&gt;"",V64&lt;&gt;""),ABS($S64-V64),AND($S64="",V64=""),"",OR($S64&lt;&gt;"",V64&lt;&gt;""),"-")</f>
        <v>#N/A</v>
      </c>
      <c r="CB64" s="120" t="e" cm="1">
        <f t="array" ref="CB64">_xlfn.IFS(AND($S64&lt;&gt;"",W64&lt;&gt;""),ABS($S64-W64),AND($S64="",W64=""),"",OR($S64&lt;&gt;"",W64&lt;&gt;""),"-")</f>
        <v>#N/A</v>
      </c>
      <c r="CC64" s="120" t="e" cm="1">
        <f t="array" ref="CC64">_xlfn.IFS(AND($S64&lt;&gt;"",X64&lt;&gt;""),ABS($S64-X64),AND($S64="",X64=""),"",OR($S64&lt;&gt;"",X64&lt;&gt;""),"-")</f>
        <v>#N/A</v>
      </c>
      <c r="CD64" s="120" t="e" cm="1">
        <f t="array" ref="CD64">_xlfn.IFS(AND($S64&lt;&gt;"",Y64&lt;&gt;""),ABS($S64-Y64),AND($S64="",Y64=""),"",OR($S64&lt;&gt;"",Y64&lt;&gt;""),"-")</f>
        <v>#N/A</v>
      </c>
      <c r="CE64" s="120" t="e" cm="1">
        <f t="array" ref="CE64">_xlfn.IFS(AND($S64&lt;&gt;"",Z64&lt;&gt;""),ABS($S64-Z64),AND($S64="",Z64=""),"",OR($S64&lt;&gt;"",Z64&lt;&gt;""),"-")</f>
        <v>#N/A</v>
      </c>
      <c r="CF64" s="121" t="e" cm="1">
        <f t="array" ref="CF64">_xlfn.IFS(AND($T64&lt;&gt;"",U64&lt;&gt;""),ABS($T64-U64),AND($T64="",U64=""),"",OR($T64&lt;&gt;"",U64&lt;&gt;""),"-")</f>
        <v>#N/A</v>
      </c>
      <c r="CG64" s="120" t="e" cm="1">
        <f t="array" ref="CG64">_xlfn.IFS(AND($T64&lt;&gt;"",V64&lt;&gt;""),ABS($T64-V64),AND($T64="",V64=""),"",OR($T64&lt;&gt;"",V64&lt;&gt;""),"-")</f>
        <v>#N/A</v>
      </c>
      <c r="CH64" s="120" t="e" cm="1">
        <f t="array" ref="CH64">_xlfn.IFS(AND($T64&lt;&gt;"",W64&lt;&gt;""),ABS($T64-W64),AND($T64="",W64=""),"",OR($T64&lt;&gt;"",W64&lt;&gt;""),"-")</f>
        <v>#N/A</v>
      </c>
      <c r="CI64" s="120" t="e" cm="1">
        <f t="array" ref="CI64">_xlfn.IFS(AND($T64&lt;&gt;"",X64&lt;&gt;""),ABS($T64-X64),AND($T64="",X64=""),"",OR($T64&lt;&gt;"",X64&lt;&gt;""),"-")</f>
        <v>#N/A</v>
      </c>
      <c r="CJ64" s="120" t="e" cm="1">
        <f t="array" ref="CJ64">_xlfn.IFS(AND($T64&lt;&gt;"",Y64&lt;&gt;""),ABS($T64-Y64),AND($T64="",Y64=""),"",OR($T64&lt;&gt;"",Y64&lt;&gt;""),"-")</f>
        <v>#N/A</v>
      </c>
      <c r="CK64" s="120" t="e" cm="1">
        <f t="array" ref="CK64">_xlfn.IFS(AND($T64&lt;&gt;"",Z64&lt;&gt;""),ABS($T64-Z64),AND($T64="",Z64=""),"",OR($T64&lt;&gt;"",Z64&lt;&gt;""),"-")</f>
        <v>#N/A</v>
      </c>
      <c r="CL64" s="121" t="e" cm="1">
        <f t="array" ref="CL64">_xlfn.IFS(AND($U64&lt;&gt;"",V64&lt;&gt;""),ABS($U64-V64),AND($U64="",V64=""),"",OR($U64&lt;&gt;"",V64&lt;&gt;""),"-")</f>
        <v>#N/A</v>
      </c>
      <c r="CM64" s="120" t="e" cm="1">
        <f t="array" ref="CM64">_xlfn.IFS(AND($U64&lt;&gt;"",W64&lt;&gt;""),ABS($U64-W64),AND($U64="",W64=""),"",OR($U64&lt;&gt;"",W64&lt;&gt;""),"-")</f>
        <v>#N/A</v>
      </c>
      <c r="CN64" s="120" t="e" cm="1">
        <f t="array" ref="CN64">_xlfn.IFS(AND($U64&lt;&gt;"",X64&lt;&gt;""),ABS($U64-X64),AND($U64="",X64=""),"",OR($U64&lt;&gt;"",X64&lt;&gt;""),"-")</f>
        <v>#N/A</v>
      </c>
      <c r="CO64" s="120" t="e" cm="1">
        <f t="array" ref="CO64">_xlfn.IFS(AND($U64&lt;&gt;"",Y64&lt;&gt;""),ABS($U64-Y64),AND($U64="",Y64=""),"",OR($U64&lt;&gt;"",Y64&lt;&gt;""),"-")</f>
        <v>#N/A</v>
      </c>
      <c r="CP64" s="120" t="e" cm="1">
        <f t="array" ref="CP64">_xlfn.IFS(AND($U64&lt;&gt;"",Z64&lt;&gt;""),ABS($U64-Z64),AND($U64="",Z64=""),"",OR($U64&lt;&gt;"",Z64&lt;&gt;""),"-")</f>
        <v>#N/A</v>
      </c>
      <c r="CQ64" s="121" t="e" cm="1">
        <f t="array" ref="CQ64">_xlfn.IFS(AND($V64&lt;&gt;"",W64&lt;&gt;""),ABS($V64-W64),AND($V64="",W64=""),"",OR($V64&lt;&gt;"",W64&lt;&gt;""),"-")</f>
        <v>#N/A</v>
      </c>
      <c r="CR64" s="120" t="e" cm="1">
        <f t="array" ref="CR64">_xlfn.IFS(AND($V64&lt;&gt;"",X64&lt;&gt;""),ABS($V64-X64),AND($V64="",X64=""),"",OR($V64&lt;&gt;"",X64&lt;&gt;""),"-")</f>
        <v>#N/A</v>
      </c>
      <c r="CS64" s="120" t="e" cm="1">
        <f t="array" ref="CS64">_xlfn.IFS(AND($V64&lt;&gt;"",Y64&lt;&gt;""),ABS($V64-Y64),AND($V64="",Y64=""),"",OR($V64&lt;&gt;"",Y64&lt;&gt;""),"-")</f>
        <v>#N/A</v>
      </c>
      <c r="CT64" s="120" t="e" cm="1">
        <f t="array" ref="CT64">_xlfn.IFS(AND($V64&lt;&gt;"",Z64&lt;&gt;""),ABS($V64-Z64),AND($V64="",Z64=""),"",OR($V64&lt;&gt;"",Z64&lt;&gt;""),"-")</f>
        <v>#N/A</v>
      </c>
      <c r="CU64" s="121" t="e" cm="1">
        <f t="array" ref="CU64">_xlfn.IFS(AND($W64&lt;&gt;"",X64&lt;&gt;""),ABS($W64-X64),AND($W64="",X64=""),"",OR($W64&lt;&gt;"",X64&lt;&gt;""),"-")</f>
        <v>#N/A</v>
      </c>
      <c r="CV64" s="120" t="e" cm="1">
        <f t="array" ref="CV64">_xlfn.IFS(AND($W64&lt;&gt;"",Y64&lt;&gt;""),ABS($W64-Y64),AND($W64="",Y64=""),"",OR($W64&lt;&gt;"",Y64&lt;&gt;""),"-")</f>
        <v>#N/A</v>
      </c>
      <c r="CW64" s="120" t="e" cm="1">
        <f t="array" ref="CW64">_xlfn.IFS(AND($W64&lt;&gt;"",Z64&lt;&gt;""),ABS($W64-Z64),AND($W64="",Z64=""),"",OR($W64&lt;&gt;"",Z64&lt;&gt;""),"-")</f>
        <v>#N/A</v>
      </c>
      <c r="CX64" s="121" t="e" cm="1">
        <f t="array" ref="CX64">_xlfn.IFS(AND($X64&lt;&gt;"",Y64&lt;&gt;""),ABS($X64-Y64),AND($X64="",Y64=""),"",OR($X64&lt;&gt;"",Y64&lt;&gt;""),"-")</f>
        <v>#N/A</v>
      </c>
      <c r="CY64" s="120" t="e" cm="1">
        <f t="array" ref="CY64">_xlfn.IFS(AND($X64&lt;&gt;"",Z64&lt;&gt;""),ABS($X64-Z64),AND($X64="",Z64=""),"",OR($X64&lt;&gt;"",Z64&lt;&gt;""),"-")</f>
        <v>#N/A</v>
      </c>
      <c r="CZ64" s="121" t="e" cm="1">
        <f t="array" ref="CZ64">_xlfn.IFS(AND($Y64&lt;&gt;"",Z64&lt;&gt;""),ABS($Y64-Z64),AND($Y64="",Z64=""),"",OR($Y64&lt;&gt;"",Z64&lt;&gt;""),"-")</f>
        <v>#N/A</v>
      </c>
    </row>
    <row r="65" spans="1:104" x14ac:dyDescent="0.2">
      <c r="A65" s="260" t="s">
        <v>146</v>
      </c>
      <c r="B65" s="259" t="e">
        <f>VLOOKUP($A65,Merged_couplings!$B:$BU,MATCH(B$1,Merged_couplings!$B$1:$BU$1,0),FALSE)</f>
        <v>#N/A</v>
      </c>
      <c r="C65" s="258" t="e">
        <f>VLOOKUP($A65,Merged_couplings!$B:$BU,MATCH(C$1,Merged_couplings!$B$1:$BU$1,0),FALSE)</f>
        <v>#N/A</v>
      </c>
      <c r="D65" s="258" t="e">
        <f>VLOOKUP($A65,Merged_couplings!$B:$BU,MATCH(D$1,Merged_couplings!$B$1:$BU$1,0),FALSE)</f>
        <v>#N/A</v>
      </c>
      <c r="E65" s="258" t="e">
        <f>VLOOKUP($A65,Merged_couplings!$B:$BU,MATCH(E$1,Merged_couplings!$B$1:$BU$1,0),FALSE)</f>
        <v>#N/A</v>
      </c>
      <c r="F65" s="258" t="e">
        <f>VLOOKUP($A65,Merged_couplings!$B:$BU,MATCH(F$1,Merged_couplings!$B$1:$BU$1,0),FALSE)</f>
        <v>#N/A</v>
      </c>
      <c r="G65" s="258" t="e">
        <f>VLOOKUP($A65,Merged_couplings!$B:$BU,MATCH(G$1,Merged_couplings!$B$1:$BU$1,0),FALSE)</f>
        <v>#N/A</v>
      </c>
      <c r="H65" s="258" t="e">
        <f>VLOOKUP($A65,Merged_couplings!$B:$BU,MATCH(H$1,Merged_couplings!$B$1:$BU$1,0),FALSE)</f>
        <v>#N/A</v>
      </c>
      <c r="I65" s="258" t="e">
        <f>VLOOKUP($A65,Merged_couplings!$B:$BU,MATCH(I$1,Merged_couplings!$B$1:$BU$1,0),FALSE)</f>
        <v>#N/A</v>
      </c>
      <c r="J65" s="258" t="e">
        <f>VLOOKUP($A65,Merged_couplings!$B:$BU,MATCH(J$1,Merged_couplings!$B$1:$BU$1,0),FALSE)</f>
        <v>#N/A</v>
      </c>
      <c r="K65" s="258" t="e">
        <f>VLOOKUP($A65,Merged_couplings!$B:$BU,MATCH(K$1,Merged_couplings!$B$1:$BU$1,0),FALSE)</f>
        <v>#N/A</v>
      </c>
      <c r="L65" s="258" t="e">
        <f>VLOOKUP($A65,Merged_couplings!$B:$BU,MATCH(L$1,Merged_couplings!$B$1:$BU$1,0),FALSE)</f>
        <v>#N/A</v>
      </c>
      <c r="M65" s="258" t="e">
        <f>VLOOKUP($A65,Merged_couplings!$B:$BU,MATCH(M$1,Merged_couplings!$B$1:$BU$1,0),FALSE)</f>
        <v>#N/A</v>
      </c>
      <c r="N65" s="121" t="e">
        <f>IF(OR(B65="BIG",B65="BI-",B65="B-G"),VLOOKUP($A65,Merged_couplings!$B:$BU,MATCH(N$1,Merged_couplings!$B$1:$BU$1,0),FALSE),"")</f>
        <v>#N/A</v>
      </c>
      <c r="P65" s="120" t="e">
        <f>IF(OR(C65="BIG",C65="BI-",C65="B-G"),VLOOKUP($A65,Merged_couplings!$B:$BU,MATCH(P$1,Merged_couplings!$B$1:$BU$1,0),FALSE),"")</f>
        <v>#N/A</v>
      </c>
      <c r="Q65" s="120" t="e">
        <f>IF(OR(D65="BIG",D65="BI-",D65="B-G"),VLOOKUP($A65,Merged_couplings!$B:$BU,MATCH(Q$1,Merged_couplings!$B$1:$BU$1,0),FALSE),"")</f>
        <v>#N/A</v>
      </c>
      <c r="R65" s="120" t="e">
        <f>IF(OR(E65="BIG",E65="BI-",E65="B-G"),VLOOKUP($A65,Merged_couplings!$B:$BU,MATCH(R$1,Merged_couplings!$B$1:$BU$1,0),FALSE),"")</f>
        <v>#N/A</v>
      </c>
      <c r="S65" s="120" t="e">
        <f>IF(OR(F65="BIG",F65="BI-",F65="B-G"),VLOOKUP($A65,Merged_couplings!$B:$BU,MATCH(S$1,Merged_couplings!$B$1:$BU$1,0),FALSE),"")</f>
        <v>#N/A</v>
      </c>
      <c r="T65" s="120" t="e">
        <f>IF(OR(G65="BIG",G65="BI-",G65="B-G"),VLOOKUP($A65,Merged_couplings!$B:$BU,MATCH(T$1,Merged_couplings!$B$1:$BU$1,0),FALSE),"")</f>
        <v>#N/A</v>
      </c>
      <c r="U65" s="120" t="e">
        <f>IF(OR(H65="BIG",H65="BI-",H65="B-G"),VLOOKUP($A65,Merged_couplings!$B:$BU,MATCH(U$1,Merged_couplings!$B$1:$BU$1,0),FALSE),"")</f>
        <v>#N/A</v>
      </c>
      <c r="V65" s="120" t="e">
        <f>IF(OR(I65="BIG",I65="BI-",I65="B-G"),VLOOKUP($A65,Merged_couplings!$B:$BU,MATCH(V$1,Merged_couplings!$B$1:$BU$1,0),FALSE),"")</f>
        <v>#N/A</v>
      </c>
      <c r="W65" s="120" t="e">
        <f>IF(OR(J65="BIG",J65="BI-",J65="B-G"),VLOOKUP($A65,Merged_couplings!$B:$BU,MATCH(W$1,Merged_couplings!$B$1:$BU$1,0),FALSE),"")</f>
        <v>#N/A</v>
      </c>
      <c r="X65" s="120" t="e">
        <f>IF(OR(K65="BIG",K65="BI-",K65="B-G"),VLOOKUP($A65,Merged_couplings!$B:$BU,MATCH(X$1,Merged_couplings!$B$1:$BU$1,0),FALSE),"")</f>
        <v>#N/A</v>
      </c>
      <c r="Y65" s="120" t="e">
        <f>IF(OR(L65="BIG",L65="BI-",L65="B-G"),VLOOKUP($A65,Merged_couplings!$B:$BU,MATCH(Y$1,Merged_couplings!$B$1:$BU$1,0),FALSE),"")</f>
        <v>#N/A</v>
      </c>
      <c r="Z65" s="120" t="e">
        <f>IF(OR(M65="BIG",M65="BI-",M65="B-G"),VLOOKUP($A65,Merged_couplings!$B:$BU,MATCH(Z$1,Merged_couplings!$B$1:$BU$1,0),FALSE),"")</f>
        <v>#N/A</v>
      </c>
      <c r="AA65" s="123"/>
      <c r="AB65" s="340" t="e" cm="1">
        <f t="array" ref="AB65">_xlfn.IFS(AND($N65&lt;&gt;"",P65&lt;&gt;""),ABS($N65-P65),AND($N65="",P65=""),"",OR($N65&lt;&gt;"",P65&lt;&gt;""),"-")</f>
        <v>#N/A</v>
      </c>
      <c r="AC65" s="122" t="e" cm="1">
        <f t="array" ref="AC65">_xlfn.IFS(AND($N65&lt;&gt;"",Q65&lt;&gt;""),ABS($N65-Q65),AND($N65="",Q65=""),"",OR($N65&lt;&gt;"",Q65&lt;&gt;""),"-")</f>
        <v>#N/A</v>
      </c>
      <c r="AD65" s="122" t="e" cm="1">
        <f t="array" ref="AD65">_xlfn.IFS(AND($N65&lt;&gt;"",R65&lt;&gt;""),ABS($N65-R65),AND($N65="",R65=""),"",OR($N65&lt;&gt;"",R65&lt;&gt;""),"-")</f>
        <v>#N/A</v>
      </c>
      <c r="AE65" s="122" t="e" cm="1">
        <f t="array" ref="AE65">_xlfn.IFS(AND($N65&lt;&gt;"",S65&lt;&gt;""),ABS($N65-S65),AND($N65="",S65=""),"",OR($N65&lt;&gt;"",S65&lt;&gt;""),"-")</f>
        <v>#N/A</v>
      </c>
      <c r="AF65" s="122" t="e" cm="1">
        <f t="array" ref="AF65">_xlfn.IFS(AND($N65&lt;&gt;"",T65&lt;&gt;""),ABS($N65-T65),AND($N65="",T65=""),"",OR($N65&lt;&gt;"",T65&lt;&gt;""),"-")</f>
        <v>#N/A</v>
      </c>
      <c r="AG65" s="122" t="e" cm="1">
        <f t="array" ref="AG65">_xlfn.IFS(AND($N65&lt;&gt;"",U65&lt;&gt;""),ABS($N65-U65),AND($N65="",U65=""),"",OR($N65&lt;&gt;"",U65&lt;&gt;""),"-")</f>
        <v>#N/A</v>
      </c>
      <c r="AH65" s="122" t="e" cm="1">
        <f t="array" ref="AH65">_xlfn.IFS(AND($N65&lt;&gt;"",V65&lt;&gt;""),ABS($N65-V65),AND($N65="",V65=""),"",OR($N65&lt;&gt;"",V65&lt;&gt;""),"-")</f>
        <v>#N/A</v>
      </c>
      <c r="AI65" s="122" t="e" cm="1">
        <f t="array" ref="AI65">_xlfn.IFS(AND($N65&lt;&gt;"",W65&lt;&gt;""),ABS($N65-W65),AND($N65="",W65=""),"",OR($N65&lt;&gt;"",W65&lt;&gt;""),"-")</f>
        <v>#N/A</v>
      </c>
      <c r="AJ65" s="122" t="e" cm="1">
        <f t="array" ref="AJ65">_xlfn.IFS(AND($N65&lt;&gt;"",X65&lt;&gt;""),ABS($N65-X65),AND($N65="",X65=""),"",OR($N65&lt;&gt;"",X65&lt;&gt;""),"-")</f>
        <v>#N/A</v>
      </c>
      <c r="AK65" s="122" t="e" cm="1">
        <f t="array" ref="AK65">_xlfn.IFS(AND($N65&lt;&gt;"",Y65&lt;&gt;""),ABS($N65-Y65),AND($N65="",Y65=""),"",OR($N65&lt;&gt;"",Y65&lt;&gt;""),"-")</f>
        <v>#N/A</v>
      </c>
      <c r="AL65" s="122" t="e" cm="1">
        <f t="array" ref="AL65">_xlfn.IFS(AND($N65&lt;&gt;"",Z65&lt;&gt;""),ABS($N65-Z65),AND($N65="",Z65=""),"",OR($N65&lt;&gt;"",Z65&lt;&gt;""),"-")</f>
        <v>#N/A</v>
      </c>
      <c r="AM65" s="340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1" t="e" cm="1">
        <f t="array" ref="AX65">_xlfn.IFS(AND($P65&lt;&gt;"",Q65&lt;&gt;""),ABS($P65-Q65),AND($P65="",Q65=""),"",OR($P65&lt;&gt;"",Q65&lt;&gt;""),"-")</f>
        <v>#N/A</v>
      </c>
      <c r="AY65" s="120" t="e" cm="1">
        <f t="array" ref="AY65">_xlfn.IFS(AND($P65&lt;&gt;"",R65&lt;&gt;""),ABS($P65-R65),AND($P65="",R65=""),"",OR($P65&lt;&gt;"",R65&lt;&gt;""),"-")</f>
        <v>#N/A</v>
      </c>
      <c r="AZ65" s="120" t="e" cm="1">
        <f t="array" ref="AZ65">_xlfn.IFS(AND($P65&lt;&gt;"",S65&lt;&gt;""),ABS($P65-S65),AND($P65="",S65=""),"",OR($P65&lt;&gt;"",S65&lt;&gt;""),"-")</f>
        <v>#N/A</v>
      </c>
      <c r="BA65" s="120" t="e" cm="1">
        <f t="array" ref="BA65">_xlfn.IFS(AND($P65&lt;&gt;"",T65&lt;&gt;""),ABS($P65-T65),AND($P65="",T65=""),"",OR($P65&lt;&gt;"",T65&lt;&gt;""),"-")</f>
        <v>#N/A</v>
      </c>
      <c r="BB65" s="120" t="e" cm="1">
        <f t="array" ref="BB65">_xlfn.IFS(AND($P65&lt;&gt;"",U65&lt;&gt;""),ABS($P65-U65),AND($P65="",U65=""),"",OR($P65&lt;&gt;"",U65&lt;&gt;""),"-")</f>
        <v>#N/A</v>
      </c>
      <c r="BC65" s="120" t="e" cm="1">
        <f t="array" ref="BC65">_xlfn.IFS(AND($P65&lt;&gt;"",V65&lt;&gt;""),ABS($P65-V65),AND($P65="",V65=""),"",OR($P65&lt;&gt;"",V65&lt;&gt;""),"-")</f>
        <v>#N/A</v>
      </c>
      <c r="BD65" s="120" t="e" cm="1">
        <f t="array" ref="BD65">_xlfn.IFS(AND($P65&lt;&gt;"",W65&lt;&gt;""),ABS($P65-W65),AND($P65="",W65=""),"",OR($P65&lt;&gt;"",W65&lt;&gt;""),"-")</f>
        <v>#N/A</v>
      </c>
      <c r="BE65" s="120" t="e" cm="1">
        <f t="array" ref="BE65">_xlfn.IFS(AND($P65&lt;&gt;"",X65&lt;&gt;""),ABS($P65-X65),AND($P65="",X65=""),"",OR($P65&lt;&gt;"",X65&lt;&gt;""),"-")</f>
        <v>#N/A</v>
      </c>
      <c r="BF65" s="120" t="e" cm="1">
        <f t="array" ref="BF65">_xlfn.IFS(AND($P65&lt;&gt;"",Y65&lt;&gt;""),ABS($P65-Y65),AND($P65="",Y65=""),"",OR($P65&lt;&gt;"",Y65&lt;&gt;""),"-")</f>
        <v>#N/A</v>
      </c>
      <c r="BG65" s="120" t="e" cm="1">
        <f t="array" ref="BG65">_xlfn.IFS(AND($P65&lt;&gt;"",Z65&lt;&gt;""),ABS($P65-Z65),AND($P65="",Z65=""),"",OR($P65&lt;&gt;"",Z65&lt;&gt;""),"-")</f>
        <v>#N/A</v>
      </c>
      <c r="BH65" s="121" t="e" cm="1">
        <f t="array" ref="BH65">_xlfn.IFS(AND($Q65&lt;&gt;"",R65&lt;&gt;""),ABS($Q65-R65),AND($Q65="",R65=""),"",OR($Q65&lt;&gt;"",R65&lt;&gt;""),"-")</f>
        <v>#N/A</v>
      </c>
      <c r="BI65" s="120" t="e" cm="1">
        <f t="array" ref="BI65">_xlfn.IFS(AND($Q65&lt;&gt;"",S65&lt;&gt;""),ABS($Q65-S65),AND($Q65="",S65=""),"",OR($Q65&lt;&gt;"",S65&lt;&gt;""),"-")</f>
        <v>#N/A</v>
      </c>
      <c r="BJ65" s="120" t="e" cm="1">
        <f t="array" ref="BJ65">_xlfn.IFS(AND($Q65&lt;&gt;"",T65&lt;&gt;""),ABS($Q65-T65),AND($Q65="",T65=""),"",OR($Q65&lt;&gt;"",T65&lt;&gt;""),"-")</f>
        <v>#N/A</v>
      </c>
      <c r="BK65" s="120" t="e" cm="1">
        <f t="array" ref="BK65">_xlfn.IFS(AND($Q65&lt;&gt;"",U65&lt;&gt;""),ABS($Q65-U65),AND($Q65="",U65=""),"",OR($Q65&lt;&gt;"",U65&lt;&gt;""),"-")</f>
        <v>#N/A</v>
      </c>
      <c r="BL65" s="120" t="e" cm="1">
        <f t="array" ref="BL65">_xlfn.IFS(AND($Q65&lt;&gt;"",V65&lt;&gt;""),ABS($Q65-V65),AND($Q65="",V65=""),"",OR($Q65&lt;&gt;"",V65&lt;&gt;""),"-")</f>
        <v>#N/A</v>
      </c>
      <c r="BM65" s="120" t="e" cm="1">
        <f t="array" ref="BM65">_xlfn.IFS(AND($Q65&lt;&gt;"",W65&lt;&gt;""),ABS($Q65-W65),AND($Q65="",W65=""),"",OR($Q65&lt;&gt;"",W65&lt;&gt;""),"-")</f>
        <v>#N/A</v>
      </c>
      <c r="BN65" s="120" t="e" cm="1">
        <f t="array" ref="BN65">_xlfn.IFS(AND($Q65&lt;&gt;"",X65&lt;&gt;""),ABS($Q65-X65),AND($Q65="",X65=""),"",OR($Q65&lt;&gt;"",X65&lt;&gt;""),"-")</f>
        <v>#N/A</v>
      </c>
      <c r="BO65" s="120" t="e" cm="1">
        <f t="array" ref="BO65">_xlfn.IFS(AND($Q65&lt;&gt;"",Y65&lt;&gt;""),ABS($Q65-Y65),AND($Q65="",Y65=""),"",OR($Q65&lt;&gt;"",Y65&lt;&gt;""),"-")</f>
        <v>#N/A</v>
      </c>
      <c r="BP65" s="120" t="e" cm="1">
        <f t="array" ref="BP65">_xlfn.IFS(AND($Q65&lt;&gt;"",Z65&lt;&gt;""),ABS($Q65-Z65),AND($Q65="",Z65=""),"",OR($Q65&lt;&gt;"",Z65&lt;&gt;""),"-")</f>
        <v>#N/A</v>
      </c>
      <c r="BQ65" s="121" t="e" cm="1">
        <f t="array" ref="BQ65">_xlfn.IFS(AND($R65&lt;&gt;"",S65&lt;&gt;""),ABS($R65-S65),AND($R65="",S65=""),"",OR($R65&lt;&gt;"",S65&lt;&gt;""),"-")</f>
        <v>#N/A</v>
      </c>
      <c r="BR65" s="120" t="e" cm="1">
        <f t="array" ref="BR65">_xlfn.IFS(AND($R65&lt;&gt;"",T65&lt;&gt;""),ABS($R65-T65),AND($R65="",T65=""),"",OR($R65&lt;&gt;"",T65&lt;&gt;""),"-")</f>
        <v>#N/A</v>
      </c>
      <c r="BS65" s="120" t="e" cm="1">
        <f t="array" ref="BS65">_xlfn.IFS(AND($R65&lt;&gt;"",U65&lt;&gt;""),ABS($R65-U65),AND($R65="",U65=""),"",OR($R65&lt;&gt;"",U65&lt;&gt;""),"-")</f>
        <v>#N/A</v>
      </c>
      <c r="BT65" s="120" t="e" cm="1">
        <f t="array" ref="BT65">_xlfn.IFS(AND($R65&lt;&gt;"",V65&lt;&gt;""),ABS($R65-V65),AND($R65="",V65=""),"",OR($R65&lt;&gt;"",V65&lt;&gt;""),"-")</f>
        <v>#N/A</v>
      </c>
      <c r="BU65" s="120" t="e" cm="1">
        <f t="array" ref="BU65">_xlfn.IFS(AND($R65&lt;&gt;"",W65&lt;&gt;""),ABS($R65-W65),AND($R65="",W65=""),"",OR($R65&lt;&gt;"",W65&lt;&gt;""),"-")</f>
        <v>#N/A</v>
      </c>
      <c r="BV65" s="120" t="e" cm="1">
        <f t="array" ref="BV65">_xlfn.IFS(AND($R65&lt;&gt;"",X65&lt;&gt;""),ABS($R65-X65),AND($R65="",X65=""),"",OR($R65&lt;&gt;"",X65&lt;&gt;""),"-")</f>
        <v>#N/A</v>
      </c>
      <c r="BW65" s="120" t="e" cm="1">
        <f t="array" ref="BW65">_xlfn.IFS(AND($R65&lt;&gt;"",Y65&lt;&gt;""),ABS($R65-Y65),AND($R65="",Y65=""),"",OR($R65&lt;&gt;"",Y65&lt;&gt;""),"-")</f>
        <v>#N/A</v>
      </c>
      <c r="BX65" s="120" t="e" cm="1">
        <f t="array" ref="BX65">_xlfn.IFS(AND($R65&lt;&gt;"",Z65&lt;&gt;""),ABS($R65-Z65),AND($R65="",Z65=""),"",OR($R65&lt;&gt;"",Z65&lt;&gt;""),"-")</f>
        <v>#N/A</v>
      </c>
      <c r="BY65" s="121" t="e" cm="1">
        <f t="array" ref="BY65">_xlfn.IFS(AND($S65&lt;&gt;"",T65&lt;&gt;""),ABS($S65-T65),AND($S65="",T65=""),"",OR($S65&lt;&gt;"",T65&lt;&gt;""),"-")</f>
        <v>#N/A</v>
      </c>
      <c r="BZ65" s="120" t="e" cm="1">
        <f t="array" ref="BZ65">_xlfn.IFS(AND($S65&lt;&gt;"",U65&lt;&gt;""),ABS($S65-U65),AND($S65="",U65=""),"",OR($S65&lt;&gt;"",U65&lt;&gt;""),"-")</f>
        <v>#N/A</v>
      </c>
      <c r="CA65" s="120" t="e" cm="1">
        <f t="array" ref="CA65">_xlfn.IFS(AND($S65&lt;&gt;"",V65&lt;&gt;""),ABS($S65-V65),AND($S65="",V65=""),"",OR($S65&lt;&gt;"",V65&lt;&gt;""),"-")</f>
        <v>#N/A</v>
      </c>
      <c r="CB65" s="120" t="e" cm="1">
        <f t="array" ref="CB65">_xlfn.IFS(AND($S65&lt;&gt;"",W65&lt;&gt;""),ABS($S65-W65),AND($S65="",W65=""),"",OR($S65&lt;&gt;"",W65&lt;&gt;""),"-")</f>
        <v>#N/A</v>
      </c>
      <c r="CC65" s="120" t="e" cm="1">
        <f t="array" ref="CC65">_xlfn.IFS(AND($S65&lt;&gt;"",X65&lt;&gt;""),ABS($S65-X65),AND($S65="",X65=""),"",OR($S65&lt;&gt;"",X65&lt;&gt;""),"-")</f>
        <v>#N/A</v>
      </c>
      <c r="CD65" s="120" t="e" cm="1">
        <f t="array" ref="CD65">_xlfn.IFS(AND($S65&lt;&gt;"",Y65&lt;&gt;""),ABS($S65-Y65),AND($S65="",Y65=""),"",OR($S65&lt;&gt;"",Y65&lt;&gt;""),"-")</f>
        <v>#N/A</v>
      </c>
      <c r="CE65" s="120" t="e" cm="1">
        <f t="array" ref="CE65">_xlfn.IFS(AND($S65&lt;&gt;"",Z65&lt;&gt;""),ABS($S65-Z65),AND($S65="",Z65=""),"",OR($S65&lt;&gt;"",Z65&lt;&gt;""),"-")</f>
        <v>#N/A</v>
      </c>
      <c r="CF65" s="121" t="e" cm="1">
        <f t="array" ref="CF65">_xlfn.IFS(AND($T65&lt;&gt;"",U65&lt;&gt;""),ABS($T65-U65),AND($T65="",U65=""),"",OR($T65&lt;&gt;"",U65&lt;&gt;""),"-")</f>
        <v>#N/A</v>
      </c>
      <c r="CG65" s="120" t="e" cm="1">
        <f t="array" ref="CG65">_xlfn.IFS(AND($T65&lt;&gt;"",V65&lt;&gt;""),ABS($T65-V65),AND($T65="",V65=""),"",OR($T65&lt;&gt;"",V65&lt;&gt;""),"-")</f>
        <v>#N/A</v>
      </c>
      <c r="CH65" s="120" t="e" cm="1">
        <f t="array" ref="CH65">_xlfn.IFS(AND($T65&lt;&gt;"",W65&lt;&gt;""),ABS($T65-W65),AND($T65="",W65=""),"",OR($T65&lt;&gt;"",W65&lt;&gt;""),"-")</f>
        <v>#N/A</v>
      </c>
      <c r="CI65" s="120" t="e" cm="1">
        <f t="array" ref="CI65">_xlfn.IFS(AND($T65&lt;&gt;"",X65&lt;&gt;""),ABS($T65-X65),AND($T65="",X65=""),"",OR($T65&lt;&gt;"",X65&lt;&gt;""),"-")</f>
        <v>#N/A</v>
      </c>
      <c r="CJ65" s="120" t="e" cm="1">
        <f t="array" ref="CJ65">_xlfn.IFS(AND($T65&lt;&gt;"",Y65&lt;&gt;""),ABS($T65-Y65),AND($T65="",Y65=""),"",OR($T65&lt;&gt;"",Y65&lt;&gt;""),"-")</f>
        <v>#N/A</v>
      </c>
      <c r="CK65" s="120" t="e" cm="1">
        <f t="array" ref="CK65">_xlfn.IFS(AND($T65&lt;&gt;"",Z65&lt;&gt;""),ABS($T65-Z65),AND($T65="",Z65=""),"",OR($T65&lt;&gt;"",Z65&lt;&gt;""),"-")</f>
        <v>#N/A</v>
      </c>
      <c r="CL65" s="121" t="e" cm="1">
        <f t="array" ref="CL65">_xlfn.IFS(AND($U65&lt;&gt;"",V65&lt;&gt;""),ABS($U65-V65),AND($U65="",V65=""),"",OR($U65&lt;&gt;"",V65&lt;&gt;""),"-")</f>
        <v>#N/A</v>
      </c>
      <c r="CM65" s="120" t="e" cm="1">
        <f t="array" ref="CM65">_xlfn.IFS(AND($U65&lt;&gt;"",W65&lt;&gt;""),ABS($U65-W65),AND($U65="",W65=""),"",OR($U65&lt;&gt;"",W65&lt;&gt;""),"-")</f>
        <v>#N/A</v>
      </c>
      <c r="CN65" s="120" t="e" cm="1">
        <f t="array" ref="CN65">_xlfn.IFS(AND($U65&lt;&gt;"",X65&lt;&gt;""),ABS($U65-X65),AND($U65="",X65=""),"",OR($U65&lt;&gt;"",X65&lt;&gt;""),"-")</f>
        <v>#N/A</v>
      </c>
      <c r="CO65" s="120" t="e" cm="1">
        <f t="array" ref="CO65">_xlfn.IFS(AND($U65&lt;&gt;"",Y65&lt;&gt;""),ABS($U65-Y65),AND($U65="",Y65=""),"",OR($U65&lt;&gt;"",Y65&lt;&gt;""),"-")</f>
        <v>#N/A</v>
      </c>
      <c r="CP65" s="120" t="e" cm="1">
        <f t="array" ref="CP65">_xlfn.IFS(AND($U65&lt;&gt;"",Z65&lt;&gt;""),ABS($U65-Z65),AND($U65="",Z65=""),"",OR($U65&lt;&gt;"",Z65&lt;&gt;""),"-")</f>
        <v>#N/A</v>
      </c>
      <c r="CQ65" s="121" t="e" cm="1">
        <f t="array" ref="CQ65">_xlfn.IFS(AND($V65&lt;&gt;"",W65&lt;&gt;""),ABS($V65-W65),AND($V65="",W65=""),"",OR($V65&lt;&gt;"",W65&lt;&gt;""),"-")</f>
        <v>#N/A</v>
      </c>
      <c r="CR65" s="120" t="e" cm="1">
        <f t="array" ref="CR65">_xlfn.IFS(AND($V65&lt;&gt;"",X65&lt;&gt;""),ABS($V65-X65),AND($V65="",X65=""),"",OR($V65&lt;&gt;"",X65&lt;&gt;""),"-")</f>
        <v>#N/A</v>
      </c>
      <c r="CS65" s="120" t="e" cm="1">
        <f t="array" ref="CS65">_xlfn.IFS(AND($V65&lt;&gt;"",Y65&lt;&gt;""),ABS($V65-Y65),AND($V65="",Y65=""),"",OR($V65&lt;&gt;"",Y65&lt;&gt;""),"-")</f>
        <v>#N/A</v>
      </c>
      <c r="CT65" s="120" t="e" cm="1">
        <f t="array" ref="CT65">_xlfn.IFS(AND($V65&lt;&gt;"",Z65&lt;&gt;""),ABS($V65-Z65),AND($V65="",Z65=""),"",OR($V65&lt;&gt;"",Z65&lt;&gt;""),"-")</f>
        <v>#N/A</v>
      </c>
      <c r="CU65" s="121" t="e" cm="1">
        <f t="array" ref="CU65">_xlfn.IFS(AND($W65&lt;&gt;"",X65&lt;&gt;""),ABS($W65-X65),AND($W65="",X65=""),"",OR($W65&lt;&gt;"",X65&lt;&gt;""),"-")</f>
        <v>#N/A</v>
      </c>
      <c r="CV65" s="120" t="e" cm="1">
        <f t="array" ref="CV65">_xlfn.IFS(AND($W65&lt;&gt;"",Y65&lt;&gt;""),ABS($W65-Y65),AND($W65="",Y65=""),"",OR($W65&lt;&gt;"",Y65&lt;&gt;""),"-")</f>
        <v>#N/A</v>
      </c>
      <c r="CW65" s="120" t="e" cm="1">
        <f t="array" ref="CW65">_xlfn.IFS(AND($W65&lt;&gt;"",Z65&lt;&gt;""),ABS($W65-Z65),AND($W65="",Z65=""),"",OR($W65&lt;&gt;"",Z65&lt;&gt;""),"-")</f>
        <v>#N/A</v>
      </c>
      <c r="CX65" s="121" t="e" cm="1">
        <f t="array" ref="CX65">_xlfn.IFS(AND($X65&lt;&gt;"",Y65&lt;&gt;""),ABS($X65-Y65),AND($X65="",Y65=""),"",OR($X65&lt;&gt;"",Y65&lt;&gt;""),"-")</f>
        <v>#N/A</v>
      </c>
      <c r="CY65" s="120" t="e" cm="1">
        <f t="array" ref="CY65">_xlfn.IFS(AND($X65&lt;&gt;"",Z65&lt;&gt;""),ABS($X65-Z65),AND($X65="",Z65=""),"",OR($X65&lt;&gt;"",Z65&lt;&gt;""),"-")</f>
        <v>#N/A</v>
      </c>
      <c r="CZ65" s="121" t="e" cm="1">
        <f t="array" ref="CZ65">_xlfn.IFS(AND($Y65&lt;&gt;"",Z65&lt;&gt;""),ABS($Y65-Z65),AND($Y65="",Z65=""),"",OR($Y65&lt;&gt;"",Z65&lt;&gt;""),"-")</f>
        <v>#N/A</v>
      </c>
    </row>
    <row r="66" spans="1:104" x14ac:dyDescent="0.2">
      <c r="A66" s="260" t="s">
        <v>147</v>
      </c>
      <c r="B66" s="259" t="e">
        <f>VLOOKUP($A66,Merged_couplings!$B:$BU,MATCH(B$1,Merged_couplings!$B$1:$BU$1,0),FALSE)</f>
        <v>#N/A</v>
      </c>
      <c r="C66" s="258" t="e">
        <f>VLOOKUP($A66,Merged_couplings!$B:$BU,MATCH(C$1,Merged_couplings!$B$1:$BU$1,0),FALSE)</f>
        <v>#N/A</v>
      </c>
      <c r="D66" s="258" t="e">
        <f>VLOOKUP($A66,Merged_couplings!$B:$BU,MATCH(D$1,Merged_couplings!$B$1:$BU$1,0),FALSE)</f>
        <v>#N/A</v>
      </c>
      <c r="E66" s="258" t="e">
        <f>VLOOKUP($A66,Merged_couplings!$B:$BU,MATCH(E$1,Merged_couplings!$B$1:$BU$1,0),FALSE)</f>
        <v>#N/A</v>
      </c>
      <c r="F66" s="258" t="e">
        <f>VLOOKUP($A66,Merged_couplings!$B:$BU,MATCH(F$1,Merged_couplings!$B$1:$BU$1,0),FALSE)</f>
        <v>#N/A</v>
      </c>
      <c r="G66" s="258" t="e">
        <f>VLOOKUP($A66,Merged_couplings!$B:$BU,MATCH(G$1,Merged_couplings!$B$1:$BU$1,0),FALSE)</f>
        <v>#N/A</v>
      </c>
      <c r="H66" s="258" t="e">
        <f>VLOOKUP($A66,Merged_couplings!$B:$BU,MATCH(H$1,Merged_couplings!$B$1:$BU$1,0),FALSE)</f>
        <v>#N/A</v>
      </c>
      <c r="I66" s="258" t="e">
        <f>VLOOKUP($A66,Merged_couplings!$B:$BU,MATCH(I$1,Merged_couplings!$B$1:$BU$1,0),FALSE)</f>
        <v>#N/A</v>
      </c>
      <c r="J66" s="258" t="e">
        <f>VLOOKUP($A66,Merged_couplings!$B:$BU,MATCH(J$1,Merged_couplings!$B$1:$BU$1,0),FALSE)</f>
        <v>#N/A</v>
      </c>
      <c r="K66" s="258" t="e">
        <f>VLOOKUP($A66,Merged_couplings!$B:$BU,MATCH(K$1,Merged_couplings!$B$1:$BU$1,0),FALSE)</f>
        <v>#N/A</v>
      </c>
      <c r="L66" s="258" t="e">
        <f>VLOOKUP($A66,Merged_couplings!$B:$BU,MATCH(L$1,Merged_couplings!$B$1:$BU$1,0),FALSE)</f>
        <v>#N/A</v>
      </c>
      <c r="M66" s="258" t="e">
        <f>VLOOKUP($A66,Merged_couplings!$B:$BU,MATCH(M$1,Merged_couplings!$B$1:$BU$1,0),FALSE)</f>
        <v>#N/A</v>
      </c>
      <c r="N66" s="121" t="e">
        <f>IF(OR(B66="BIG",B66="BI-",B66="B-G"),VLOOKUP($A66,Merged_couplings!$B:$BU,MATCH(N$1,Merged_couplings!$B$1:$BU$1,0),FALSE),"")</f>
        <v>#N/A</v>
      </c>
      <c r="P66" s="120" t="e">
        <f>IF(OR(C66="BIG",C66="BI-",C66="B-G"),VLOOKUP($A66,Merged_couplings!$B:$BU,MATCH(P$1,Merged_couplings!$B$1:$BU$1,0),FALSE),"")</f>
        <v>#N/A</v>
      </c>
      <c r="Q66" s="120" t="e">
        <f>IF(OR(D66="BIG",D66="BI-",D66="B-G"),VLOOKUP($A66,Merged_couplings!$B:$BU,MATCH(Q$1,Merged_couplings!$B$1:$BU$1,0),FALSE),"")</f>
        <v>#N/A</v>
      </c>
      <c r="R66" s="120" t="e">
        <f>IF(OR(E66="BIG",E66="BI-",E66="B-G"),VLOOKUP($A66,Merged_couplings!$B:$BU,MATCH(R$1,Merged_couplings!$B$1:$BU$1,0),FALSE),"")</f>
        <v>#N/A</v>
      </c>
      <c r="S66" s="120" t="e">
        <f>IF(OR(F66="BIG",F66="BI-",F66="B-G"),VLOOKUP($A66,Merged_couplings!$B:$BU,MATCH(S$1,Merged_couplings!$B$1:$BU$1,0),FALSE),"")</f>
        <v>#N/A</v>
      </c>
      <c r="T66" s="120" t="e">
        <f>IF(OR(G66="BIG",G66="BI-",G66="B-G"),VLOOKUP($A66,Merged_couplings!$B:$BU,MATCH(T$1,Merged_couplings!$B$1:$BU$1,0),FALSE),"")</f>
        <v>#N/A</v>
      </c>
      <c r="U66" s="120" t="e">
        <f>IF(OR(H66="BIG",H66="BI-",H66="B-G"),VLOOKUP($A66,Merged_couplings!$B:$BU,MATCH(U$1,Merged_couplings!$B$1:$BU$1,0),FALSE),"")</f>
        <v>#N/A</v>
      </c>
      <c r="V66" s="120" t="e">
        <f>IF(OR(I66="BIG",I66="BI-",I66="B-G"),VLOOKUP($A66,Merged_couplings!$B:$BU,MATCH(V$1,Merged_couplings!$B$1:$BU$1,0),FALSE),"")</f>
        <v>#N/A</v>
      </c>
      <c r="W66" s="120" t="e">
        <f>IF(OR(J66="BIG",J66="BI-",J66="B-G"),VLOOKUP($A66,Merged_couplings!$B:$BU,MATCH(W$1,Merged_couplings!$B$1:$BU$1,0),FALSE),"")</f>
        <v>#N/A</v>
      </c>
      <c r="X66" s="120" t="e">
        <f>IF(OR(K66="BIG",K66="BI-",K66="B-G"),VLOOKUP($A66,Merged_couplings!$B:$BU,MATCH(X$1,Merged_couplings!$B$1:$BU$1,0),FALSE),"")</f>
        <v>#N/A</v>
      </c>
      <c r="Y66" s="120" t="e">
        <f>IF(OR(L66="BIG",L66="BI-",L66="B-G"),VLOOKUP($A66,Merged_couplings!$B:$BU,MATCH(Y$1,Merged_couplings!$B$1:$BU$1,0),FALSE),"")</f>
        <v>#N/A</v>
      </c>
      <c r="Z66" s="120" t="e">
        <f>IF(OR(M66="BIG",M66="BI-",M66="B-G"),VLOOKUP($A66,Merged_couplings!$B:$BU,MATCH(Z$1,Merged_couplings!$B$1:$BU$1,0),FALSE),"")</f>
        <v>#N/A</v>
      </c>
      <c r="AA66" s="123"/>
      <c r="AB66" s="340" t="e" cm="1">
        <f t="array" ref="AB66">_xlfn.IFS(AND($N66&lt;&gt;"",P66&lt;&gt;""),ABS($N66-P66),AND($N66="",P66=""),"",OR($N66&lt;&gt;"",P66&lt;&gt;""),"-")</f>
        <v>#N/A</v>
      </c>
      <c r="AC66" s="122" t="e" cm="1">
        <f t="array" ref="AC66">_xlfn.IFS(AND($N66&lt;&gt;"",Q66&lt;&gt;""),ABS($N66-Q66),AND($N66="",Q66=""),"",OR($N66&lt;&gt;"",Q66&lt;&gt;""),"-")</f>
        <v>#N/A</v>
      </c>
      <c r="AD66" s="122" t="e" cm="1">
        <f t="array" ref="AD66">_xlfn.IFS(AND($N66&lt;&gt;"",R66&lt;&gt;""),ABS($N66-R66),AND($N66="",R66=""),"",OR($N66&lt;&gt;"",R66&lt;&gt;""),"-")</f>
        <v>#N/A</v>
      </c>
      <c r="AE66" s="122" t="e" cm="1">
        <f t="array" ref="AE66">_xlfn.IFS(AND($N66&lt;&gt;"",S66&lt;&gt;""),ABS($N66-S66),AND($N66="",S66=""),"",OR($N66&lt;&gt;"",S66&lt;&gt;""),"-")</f>
        <v>#N/A</v>
      </c>
      <c r="AF66" s="122" t="e" cm="1">
        <f t="array" ref="AF66">_xlfn.IFS(AND($N66&lt;&gt;"",T66&lt;&gt;""),ABS($N66-T66),AND($N66="",T66=""),"",OR($N66&lt;&gt;"",T66&lt;&gt;""),"-")</f>
        <v>#N/A</v>
      </c>
      <c r="AG66" s="122" t="e" cm="1">
        <f t="array" ref="AG66">_xlfn.IFS(AND($N66&lt;&gt;"",U66&lt;&gt;""),ABS($N66-U66),AND($N66="",U66=""),"",OR($N66&lt;&gt;"",U66&lt;&gt;""),"-")</f>
        <v>#N/A</v>
      </c>
      <c r="AH66" s="122" t="e" cm="1">
        <f t="array" ref="AH66">_xlfn.IFS(AND($N66&lt;&gt;"",V66&lt;&gt;""),ABS($N66-V66),AND($N66="",V66=""),"",OR($N66&lt;&gt;"",V66&lt;&gt;""),"-")</f>
        <v>#N/A</v>
      </c>
      <c r="AI66" s="122" t="e" cm="1">
        <f t="array" ref="AI66">_xlfn.IFS(AND($N66&lt;&gt;"",W66&lt;&gt;""),ABS($N66-W66),AND($N66="",W66=""),"",OR($N66&lt;&gt;"",W66&lt;&gt;""),"-")</f>
        <v>#N/A</v>
      </c>
      <c r="AJ66" s="122" t="e" cm="1">
        <f t="array" ref="AJ66">_xlfn.IFS(AND($N66&lt;&gt;"",X66&lt;&gt;""),ABS($N66-X66),AND($N66="",X66=""),"",OR($N66&lt;&gt;"",X66&lt;&gt;""),"-")</f>
        <v>#N/A</v>
      </c>
      <c r="AK66" s="122" t="e" cm="1">
        <f t="array" ref="AK66">_xlfn.IFS(AND($N66&lt;&gt;"",Y66&lt;&gt;""),ABS($N66-Y66),AND($N66="",Y66=""),"",OR($N66&lt;&gt;"",Y66&lt;&gt;""),"-")</f>
        <v>#N/A</v>
      </c>
      <c r="AL66" s="122" t="e" cm="1">
        <f t="array" ref="AL66">_xlfn.IFS(AND($N66&lt;&gt;"",Z66&lt;&gt;""),ABS($N66-Z66),AND($N66="",Z66=""),"",OR($N66&lt;&gt;"",Z66&lt;&gt;""),"-")</f>
        <v>#N/A</v>
      </c>
      <c r="AM66" s="340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1" t="e" cm="1">
        <f t="array" ref="AX66">_xlfn.IFS(AND($P66&lt;&gt;"",Q66&lt;&gt;""),ABS($P66-Q66),AND($P66="",Q66=""),"",OR($P66&lt;&gt;"",Q66&lt;&gt;""),"-")</f>
        <v>#N/A</v>
      </c>
      <c r="AY66" s="120" t="e" cm="1">
        <f t="array" ref="AY66">_xlfn.IFS(AND($P66&lt;&gt;"",R66&lt;&gt;""),ABS($P66-R66),AND($P66="",R66=""),"",OR($P66&lt;&gt;"",R66&lt;&gt;""),"-")</f>
        <v>#N/A</v>
      </c>
      <c r="AZ66" s="120" t="e" cm="1">
        <f t="array" ref="AZ66">_xlfn.IFS(AND($P66&lt;&gt;"",S66&lt;&gt;""),ABS($P66-S66),AND($P66="",S66=""),"",OR($P66&lt;&gt;"",S66&lt;&gt;""),"-")</f>
        <v>#N/A</v>
      </c>
      <c r="BA66" s="120" t="e" cm="1">
        <f t="array" ref="BA66">_xlfn.IFS(AND($P66&lt;&gt;"",T66&lt;&gt;""),ABS($P66-T66),AND($P66="",T66=""),"",OR($P66&lt;&gt;"",T66&lt;&gt;""),"-")</f>
        <v>#N/A</v>
      </c>
      <c r="BB66" s="120" t="e" cm="1">
        <f t="array" ref="BB66">_xlfn.IFS(AND($P66&lt;&gt;"",U66&lt;&gt;""),ABS($P66-U66),AND($P66="",U66=""),"",OR($P66&lt;&gt;"",U66&lt;&gt;""),"-")</f>
        <v>#N/A</v>
      </c>
      <c r="BC66" s="120" t="e" cm="1">
        <f t="array" ref="BC66">_xlfn.IFS(AND($P66&lt;&gt;"",V66&lt;&gt;""),ABS($P66-V66),AND($P66="",V66=""),"",OR($P66&lt;&gt;"",V66&lt;&gt;""),"-")</f>
        <v>#N/A</v>
      </c>
      <c r="BD66" s="120" t="e" cm="1">
        <f t="array" ref="BD66">_xlfn.IFS(AND($P66&lt;&gt;"",W66&lt;&gt;""),ABS($P66-W66),AND($P66="",W66=""),"",OR($P66&lt;&gt;"",W66&lt;&gt;""),"-")</f>
        <v>#N/A</v>
      </c>
      <c r="BE66" s="120" t="e" cm="1">
        <f t="array" ref="BE66">_xlfn.IFS(AND($P66&lt;&gt;"",X66&lt;&gt;""),ABS($P66-X66),AND($P66="",X66=""),"",OR($P66&lt;&gt;"",X66&lt;&gt;""),"-")</f>
        <v>#N/A</v>
      </c>
      <c r="BF66" s="120" t="e" cm="1">
        <f t="array" ref="BF66">_xlfn.IFS(AND($P66&lt;&gt;"",Y66&lt;&gt;""),ABS($P66-Y66),AND($P66="",Y66=""),"",OR($P66&lt;&gt;"",Y66&lt;&gt;""),"-")</f>
        <v>#N/A</v>
      </c>
      <c r="BG66" s="120" t="e" cm="1">
        <f t="array" ref="BG66">_xlfn.IFS(AND($P66&lt;&gt;"",Z66&lt;&gt;""),ABS($P66-Z66),AND($P66="",Z66=""),"",OR($P66&lt;&gt;"",Z66&lt;&gt;""),"-")</f>
        <v>#N/A</v>
      </c>
      <c r="BH66" s="121" t="e" cm="1">
        <f t="array" ref="BH66">_xlfn.IFS(AND($Q66&lt;&gt;"",R66&lt;&gt;""),ABS($Q66-R66),AND($Q66="",R66=""),"",OR($Q66&lt;&gt;"",R66&lt;&gt;""),"-")</f>
        <v>#N/A</v>
      </c>
      <c r="BI66" s="120" t="e" cm="1">
        <f t="array" ref="BI66">_xlfn.IFS(AND($Q66&lt;&gt;"",S66&lt;&gt;""),ABS($Q66-S66),AND($Q66="",S66=""),"",OR($Q66&lt;&gt;"",S66&lt;&gt;""),"-")</f>
        <v>#N/A</v>
      </c>
      <c r="BJ66" s="120" t="e" cm="1">
        <f t="array" ref="BJ66">_xlfn.IFS(AND($Q66&lt;&gt;"",T66&lt;&gt;""),ABS($Q66-T66),AND($Q66="",T66=""),"",OR($Q66&lt;&gt;"",T66&lt;&gt;""),"-")</f>
        <v>#N/A</v>
      </c>
      <c r="BK66" s="120" t="e" cm="1">
        <f t="array" ref="BK66">_xlfn.IFS(AND($Q66&lt;&gt;"",U66&lt;&gt;""),ABS($Q66-U66),AND($Q66="",U66=""),"",OR($Q66&lt;&gt;"",U66&lt;&gt;""),"-")</f>
        <v>#N/A</v>
      </c>
      <c r="BL66" s="120" t="e" cm="1">
        <f t="array" ref="BL66">_xlfn.IFS(AND($Q66&lt;&gt;"",V66&lt;&gt;""),ABS($Q66-V66),AND($Q66="",V66=""),"",OR($Q66&lt;&gt;"",V66&lt;&gt;""),"-")</f>
        <v>#N/A</v>
      </c>
      <c r="BM66" s="120" t="e" cm="1">
        <f t="array" ref="BM66">_xlfn.IFS(AND($Q66&lt;&gt;"",W66&lt;&gt;""),ABS($Q66-W66),AND($Q66="",W66=""),"",OR($Q66&lt;&gt;"",W66&lt;&gt;""),"-")</f>
        <v>#N/A</v>
      </c>
      <c r="BN66" s="120" t="e" cm="1">
        <f t="array" ref="BN66">_xlfn.IFS(AND($Q66&lt;&gt;"",X66&lt;&gt;""),ABS($Q66-X66),AND($Q66="",X66=""),"",OR($Q66&lt;&gt;"",X66&lt;&gt;""),"-")</f>
        <v>#N/A</v>
      </c>
      <c r="BO66" s="120" t="e" cm="1">
        <f t="array" ref="BO66">_xlfn.IFS(AND($Q66&lt;&gt;"",Y66&lt;&gt;""),ABS($Q66-Y66),AND($Q66="",Y66=""),"",OR($Q66&lt;&gt;"",Y66&lt;&gt;""),"-")</f>
        <v>#N/A</v>
      </c>
      <c r="BP66" s="120" t="e" cm="1">
        <f t="array" ref="BP66">_xlfn.IFS(AND($Q66&lt;&gt;"",Z66&lt;&gt;""),ABS($Q66-Z66),AND($Q66="",Z66=""),"",OR($Q66&lt;&gt;"",Z66&lt;&gt;""),"-")</f>
        <v>#N/A</v>
      </c>
      <c r="BQ66" s="121" t="e" cm="1">
        <f t="array" ref="BQ66">_xlfn.IFS(AND($R66&lt;&gt;"",S66&lt;&gt;""),ABS($R66-S66),AND($R66="",S66=""),"",OR($R66&lt;&gt;"",S66&lt;&gt;""),"-")</f>
        <v>#N/A</v>
      </c>
      <c r="BR66" s="120" t="e" cm="1">
        <f t="array" ref="BR66">_xlfn.IFS(AND($R66&lt;&gt;"",T66&lt;&gt;""),ABS($R66-T66),AND($R66="",T66=""),"",OR($R66&lt;&gt;"",T66&lt;&gt;""),"-")</f>
        <v>#N/A</v>
      </c>
      <c r="BS66" s="120" t="e" cm="1">
        <f t="array" ref="BS66">_xlfn.IFS(AND($R66&lt;&gt;"",U66&lt;&gt;""),ABS($R66-U66),AND($R66="",U66=""),"",OR($R66&lt;&gt;"",U66&lt;&gt;""),"-")</f>
        <v>#N/A</v>
      </c>
      <c r="BT66" s="120" t="e" cm="1">
        <f t="array" ref="BT66">_xlfn.IFS(AND($R66&lt;&gt;"",V66&lt;&gt;""),ABS($R66-V66),AND($R66="",V66=""),"",OR($R66&lt;&gt;"",V66&lt;&gt;""),"-")</f>
        <v>#N/A</v>
      </c>
      <c r="BU66" s="120" t="e" cm="1">
        <f t="array" ref="BU66">_xlfn.IFS(AND($R66&lt;&gt;"",W66&lt;&gt;""),ABS($R66-W66),AND($R66="",W66=""),"",OR($R66&lt;&gt;"",W66&lt;&gt;""),"-")</f>
        <v>#N/A</v>
      </c>
      <c r="BV66" s="120" t="e" cm="1">
        <f t="array" ref="BV66">_xlfn.IFS(AND($R66&lt;&gt;"",X66&lt;&gt;""),ABS($R66-X66),AND($R66="",X66=""),"",OR($R66&lt;&gt;"",X66&lt;&gt;""),"-")</f>
        <v>#N/A</v>
      </c>
      <c r="BW66" s="120" t="e" cm="1">
        <f t="array" ref="BW66">_xlfn.IFS(AND($R66&lt;&gt;"",Y66&lt;&gt;""),ABS($R66-Y66),AND($R66="",Y66=""),"",OR($R66&lt;&gt;"",Y66&lt;&gt;""),"-")</f>
        <v>#N/A</v>
      </c>
      <c r="BX66" s="120" t="e" cm="1">
        <f t="array" ref="BX66">_xlfn.IFS(AND($R66&lt;&gt;"",Z66&lt;&gt;""),ABS($R66-Z66),AND($R66="",Z66=""),"",OR($R66&lt;&gt;"",Z66&lt;&gt;""),"-")</f>
        <v>#N/A</v>
      </c>
      <c r="BY66" s="121" t="e" cm="1">
        <f t="array" ref="BY66">_xlfn.IFS(AND($S66&lt;&gt;"",T66&lt;&gt;""),ABS($S66-T66),AND($S66="",T66=""),"",OR($S66&lt;&gt;"",T66&lt;&gt;""),"-")</f>
        <v>#N/A</v>
      </c>
      <c r="BZ66" s="120" t="e" cm="1">
        <f t="array" ref="BZ66">_xlfn.IFS(AND($S66&lt;&gt;"",U66&lt;&gt;""),ABS($S66-U66),AND($S66="",U66=""),"",OR($S66&lt;&gt;"",U66&lt;&gt;""),"-")</f>
        <v>#N/A</v>
      </c>
      <c r="CA66" s="120" t="e" cm="1">
        <f t="array" ref="CA66">_xlfn.IFS(AND($S66&lt;&gt;"",V66&lt;&gt;""),ABS($S66-V66),AND($S66="",V66=""),"",OR($S66&lt;&gt;"",V66&lt;&gt;""),"-")</f>
        <v>#N/A</v>
      </c>
      <c r="CB66" s="120" t="e" cm="1">
        <f t="array" ref="CB66">_xlfn.IFS(AND($S66&lt;&gt;"",W66&lt;&gt;""),ABS($S66-W66),AND($S66="",W66=""),"",OR($S66&lt;&gt;"",W66&lt;&gt;""),"-")</f>
        <v>#N/A</v>
      </c>
      <c r="CC66" s="120" t="e" cm="1">
        <f t="array" ref="CC66">_xlfn.IFS(AND($S66&lt;&gt;"",X66&lt;&gt;""),ABS($S66-X66),AND($S66="",X66=""),"",OR($S66&lt;&gt;"",X66&lt;&gt;""),"-")</f>
        <v>#N/A</v>
      </c>
      <c r="CD66" s="120" t="e" cm="1">
        <f t="array" ref="CD66">_xlfn.IFS(AND($S66&lt;&gt;"",Y66&lt;&gt;""),ABS($S66-Y66),AND($S66="",Y66=""),"",OR($S66&lt;&gt;"",Y66&lt;&gt;""),"-")</f>
        <v>#N/A</v>
      </c>
      <c r="CE66" s="120" t="e" cm="1">
        <f t="array" ref="CE66">_xlfn.IFS(AND($S66&lt;&gt;"",Z66&lt;&gt;""),ABS($S66-Z66),AND($S66="",Z66=""),"",OR($S66&lt;&gt;"",Z66&lt;&gt;""),"-")</f>
        <v>#N/A</v>
      </c>
      <c r="CF66" s="121" t="e" cm="1">
        <f t="array" ref="CF66">_xlfn.IFS(AND($T66&lt;&gt;"",U66&lt;&gt;""),ABS($T66-U66),AND($T66="",U66=""),"",OR($T66&lt;&gt;"",U66&lt;&gt;""),"-")</f>
        <v>#N/A</v>
      </c>
      <c r="CG66" s="120" t="e" cm="1">
        <f t="array" ref="CG66">_xlfn.IFS(AND($T66&lt;&gt;"",V66&lt;&gt;""),ABS($T66-V66),AND($T66="",V66=""),"",OR($T66&lt;&gt;"",V66&lt;&gt;""),"-")</f>
        <v>#N/A</v>
      </c>
      <c r="CH66" s="120" t="e" cm="1">
        <f t="array" ref="CH66">_xlfn.IFS(AND($T66&lt;&gt;"",W66&lt;&gt;""),ABS($T66-W66),AND($T66="",W66=""),"",OR($T66&lt;&gt;"",W66&lt;&gt;""),"-")</f>
        <v>#N/A</v>
      </c>
      <c r="CI66" s="120" t="e" cm="1">
        <f t="array" ref="CI66">_xlfn.IFS(AND($T66&lt;&gt;"",X66&lt;&gt;""),ABS($T66-X66),AND($T66="",X66=""),"",OR($T66&lt;&gt;"",X66&lt;&gt;""),"-")</f>
        <v>#N/A</v>
      </c>
      <c r="CJ66" s="120" t="e" cm="1">
        <f t="array" ref="CJ66">_xlfn.IFS(AND($T66&lt;&gt;"",Y66&lt;&gt;""),ABS($T66-Y66),AND($T66="",Y66=""),"",OR($T66&lt;&gt;"",Y66&lt;&gt;""),"-")</f>
        <v>#N/A</v>
      </c>
      <c r="CK66" s="120" t="e" cm="1">
        <f t="array" ref="CK66">_xlfn.IFS(AND($T66&lt;&gt;"",Z66&lt;&gt;""),ABS($T66-Z66),AND($T66="",Z66=""),"",OR($T66&lt;&gt;"",Z66&lt;&gt;""),"-")</f>
        <v>#N/A</v>
      </c>
      <c r="CL66" s="121" t="e" cm="1">
        <f t="array" ref="CL66">_xlfn.IFS(AND($U66&lt;&gt;"",V66&lt;&gt;""),ABS($U66-V66),AND($U66="",V66=""),"",OR($U66&lt;&gt;"",V66&lt;&gt;""),"-")</f>
        <v>#N/A</v>
      </c>
      <c r="CM66" s="120" t="e" cm="1">
        <f t="array" ref="CM66">_xlfn.IFS(AND($U66&lt;&gt;"",W66&lt;&gt;""),ABS($U66-W66),AND($U66="",W66=""),"",OR($U66&lt;&gt;"",W66&lt;&gt;""),"-")</f>
        <v>#N/A</v>
      </c>
      <c r="CN66" s="120" t="e" cm="1">
        <f t="array" ref="CN66">_xlfn.IFS(AND($U66&lt;&gt;"",X66&lt;&gt;""),ABS($U66-X66),AND($U66="",X66=""),"",OR($U66&lt;&gt;"",X66&lt;&gt;""),"-")</f>
        <v>#N/A</v>
      </c>
      <c r="CO66" s="120" t="e" cm="1">
        <f t="array" ref="CO66">_xlfn.IFS(AND($U66&lt;&gt;"",Y66&lt;&gt;""),ABS($U66-Y66),AND($U66="",Y66=""),"",OR($U66&lt;&gt;"",Y66&lt;&gt;""),"-")</f>
        <v>#N/A</v>
      </c>
      <c r="CP66" s="120" t="e" cm="1">
        <f t="array" ref="CP66">_xlfn.IFS(AND($U66&lt;&gt;"",Z66&lt;&gt;""),ABS($U66-Z66),AND($U66="",Z66=""),"",OR($U66&lt;&gt;"",Z66&lt;&gt;""),"-")</f>
        <v>#N/A</v>
      </c>
      <c r="CQ66" s="121" t="e" cm="1">
        <f t="array" ref="CQ66">_xlfn.IFS(AND($V66&lt;&gt;"",W66&lt;&gt;""),ABS($V66-W66),AND($V66="",W66=""),"",OR($V66&lt;&gt;"",W66&lt;&gt;""),"-")</f>
        <v>#N/A</v>
      </c>
      <c r="CR66" s="120" t="e" cm="1">
        <f t="array" ref="CR66">_xlfn.IFS(AND($V66&lt;&gt;"",X66&lt;&gt;""),ABS($V66-X66),AND($V66="",X66=""),"",OR($V66&lt;&gt;"",X66&lt;&gt;""),"-")</f>
        <v>#N/A</v>
      </c>
      <c r="CS66" s="120" t="e" cm="1">
        <f t="array" ref="CS66">_xlfn.IFS(AND($V66&lt;&gt;"",Y66&lt;&gt;""),ABS($V66-Y66),AND($V66="",Y66=""),"",OR($V66&lt;&gt;"",Y66&lt;&gt;""),"-")</f>
        <v>#N/A</v>
      </c>
      <c r="CT66" s="120" t="e" cm="1">
        <f t="array" ref="CT66">_xlfn.IFS(AND($V66&lt;&gt;"",Z66&lt;&gt;""),ABS($V66-Z66),AND($V66="",Z66=""),"",OR($V66&lt;&gt;"",Z66&lt;&gt;""),"-")</f>
        <v>#N/A</v>
      </c>
      <c r="CU66" s="121" t="e" cm="1">
        <f t="array" ref="CU66">_xlfn.IFS(AND($W66&lt;&gt;"",X66&lt;&gt;""),ABS($W66-X66),AND($W66="",X66=""),"",OR($W66&lt;&gt;"",X66&lt;&gt;""),"-")</f>
        <v>#N/A</v>
      </c>
      <c r="CV66" s="120" t="e" cm="1">
        <f t="array" ref="CV66">_xlfn.IFS(AND($W66&lt;&gt;"",Y66&lt;&gt;""),ABS($W66-Y66),AND($W66="",Y66=""),"",OR($W66&lt;&gt;"",Y66&lt;&gt;""),"-")</f>
        <v>#N/A</v>
      </c>
      <c r="CW66" s="120" t="e" cm="1">
        <f t="array" ref="CW66">_xlfn.IFS(AND($W66&lt;&gt;"",Z66&lt;&gt;""),ABS($W66-Z66),AND($W66="",Z66=""),"",OR($W66&lt;&gt;"",Z66&lt;&gt;""),"-")</f>
        <v>#N/A</v>
      </c>
      <c r="CX66" s="121" t="e" cm="1">
        <f t="array" ref="CX66">_xlfn.IFS(AND($X66&lt;&gt;"",Y66&lt;&gt;""),ABS($X66-Y66),AND($X66="",Y66=""),"",OR($X66&lt;&gt;"",Y66&lt;&gt;""),"-")</f>
        <v>#N/A</v>
      </c>
      <c r="CY66" s="120" t="e" cm="1">
        <f t="array" ref="CY66">_xlfn.IFS(AND($X66&lt;&gt;"",Z66&lt;&gt;""),ABS($X66-Z66),AND($X66="",Z66=""),"",OR($X66&lt;&gt;"",Z66&lt;&gt;""),"-")</f>
        <v>#N/A</v>
      </c>
      <c r="CZ66" s="121" t="e" cm="1">
        <f t="array" ref="CZ66">_xlfn.IFS(AND($Y66&lt;&gt;"",Z66&lt;&gt;""),ABS($Y66-Z66),AND($Y66="",Z66=""),"",OR($Y66&lt;&gt;"",Z66&lt;&gt;""),"-")</f>
        <v>#N/A</v>
      </c>
    </row>
    <row r="67" spans="1:104" x14ac:dyDescent="0.2">
      <c r="A67" s="260" t="s">
        <v>18</v>
      </c>
      <c r="B67" s="259" t="e">
        <f>VLOOKUP($A67,Merged_couplings!$B:$BU,MATCH(B$1,Merged_couplings!$B$1:$BU$1,0),FALSE)</f>
        <v>#N/A</v>
      </c>
      <c r="C67" s="258" t="e">
        <f>VLOOKUP($A67,Merged_couplings!$B:$BU,MATCH(C$1,Merged_couplings!$B$1:$BU$1,0),FALSE)</f>
        <v>#N/A</v>
      </c>
      <c r="D67" s="258" t="e">
        <f>VLOOKUP($A67,Merged_couplings!$B:$BU,MATCH(D$1,Merged_couplings!$B$1:$BU$1,0),FALSE)</f>
        <v>#N/A</v>
      </c>
      <c r="E67" s="258" t="e">
        <f>VLOOKUP($A67,Merged_couplings!$B:$BU,MATCH(E$1,Merged_couplings!$B$1:$BU$1,0),FALSE)</f>
        <v>#N/A</v>
      </c>
      <c r="F67" s="258" t="e">
        <f>VLOOKUP($A67,Merged_couplings!$B:$BU,MATCH(F$1,Merged_couplings!$B$1:$BU$1,0),FALSE)</f>
        <v>#N/A</v>
      </c>
      <c r="G67" s="258" t="e">
        <f>VLOOKUP($A67,Merged_couplings!$B:$BU,MATCH(G$1,Merged_couplings!$B$1:$BU$1,0),FALSE)</f>
        <v>#N/A</v>
      </c>
      <c r="H67" s="258" t="e">
        <f>VLOOKUP($A67,Merged_couplings!$B:$BU,MATCH(H$1,Merged_couplings!$B$1:$BU$1,0),FALSE)</f>
        <v>#N/A</v>
      </c>
      <c r="I67" s="258" t="e">
        <f>VLOOKUP($A67,Merged_couplings!$B:$BU,MATCH(I$1,Merged_couplings!$B$1:$BU$1,0),FALSE)</f>
        <v>#N/A</v>
      </c>
      <c r="J67" s="258" t="e">
        <f>VLOOKUP($A67,Merged_couplings!$B:$BU,MATCH(J$1,Merged_couplings!$B$1:$BU$1,0),FALSE)</f>
        <v>#N/A</v>
      </c>
      <c r="K67" s="258" t="e">
        <f>VLOOKUP($A67,Merged_couplings!$B:$BU,MATCH(K$1,Merged_couplings!$B$1:$BU$1,0),FALSE)</f>
        <v>#N/A</v>
      </c>
      <c r="L67" s="258" t="e">
        <f>VLOOKUP($A67,Merged_couplings!$B:$BU,MATCH(L$1,Merged_couplings!$B$1:$BU$1,0),FALSE)</f>
        <v>#N/A</v>
      </c>
      <c r="M67" s="258" t="e">
        <f>VLOOKUP($A67,Merged_couplings!$B:$BU,MATCH(M$1,Merged_couplings!$B$1:$BU$1,0),FALSE)</f>
        <v>#N/A</v>
      </c>
      <c r="N67" s="121" t="e">
        <f>IF(OR(B67="BIG",B67="BI-",B67="B-G"),VLOOKUP($A67,Merged_couplings!$B:$BU,MATCH(N$1,Merged_couplings!$B$1:$BU$1,0),FALSE),"")</f>
        <v>#N/A</v>
      </c>
      <c r="P67" s="120" t="e">
        <f>IF(OR(C67="BIG",C67="BI-",C67="B-G"),VLOOKUP($A67,Merged_couplings!$B:$BU,MATCH(P$1,Merged_couplings!$B$1:$BU$1,0),FALSE),"")</f>
        <v>#N/A</v>
      </c>
      <c r="Q67" s="120" t="e">
        <f>IF(OR(D67="BIG",D67="BI-",D67="B-G"),VLOOKUP($A67,Merged_couplings!$B:$BU,MATCH(Q$1,Merged_couplings!$B$1:$BU$1,0),FALSE),"")</f>
        <v>#N/A</v>
      </c>
      <c r="R67" s="120" t="e">
        <f>IF(OR(E67="BIG",E67="BI-",E67="B-G"),VLOOKUP($A67,Merged_couplings!$B:$BU,MATCH(R$1,Merged_couplings!$B$1:$BU$1,0),FALSE),"")</f>
        <v>#N/A</v>
      </c>
      <c r="S67" s="120" t="e">
        <f>IF(OR(F67="BIG",F67="BI-",F67="B-G"),VLOOKUP($A67,Merged_couplings!$B:$BU,MATCH(S$1,Merged_couplings!$B$1:$BU$1,0),FALSE),"")</f>
        <v>#N/A</v>
      </c>
      <c r="T67" s="120" t="e">
        <f>IF(OR(G67="BIG",G67="BI-",G67="B-G"),VLOOKUP($A67,Merged_couplings!$B:$BU,MATCH(T$1,Merged_couplings!$B$1:$BU$1,0),FALSE),"")</f>
        <v>#N/A</v>
      </c>
      <c r="U67" s="120" t="e">
        <f>IF(OR(H67="BIG",H67="BI-",H67="B-G"),VLOOKUP($A67,Merged_couplings!$B:$BU,MATCH(U$1,Merged_couplings!$B$1:$BU$1,0),FALSE),"")</f>
        <v>#N/A</v>
      </c>
      <c r="V67" s="120" t="e">
        <f>IF(OR(I67="BIG",I67="BI-",I67="B-G"),VLOOKUP($A67,Merged_couplings!$B:$BU,MATCH(V$1,Merged_couplings!$B$1:$BU$1,0),FALSE),"")</f>
        <v>#N/A</v>
      </c>
      <c r="W67" s="120" t="e">
        <f>IF(OR(J67="BIG",J67="BI-",J67="B-G"),VLOOKUP($A67,Merged_couplings!$B:$BU,MATCH(W$1,Merged_couplings!$B$1:$BU$1,0),FALSE),"")</f>
        <v>#N/A</v>
      </c>
      <c r="X67" s="120" t="e">
        <f>IF(OR(K67="BIG",K67="BI-",K67="B-G"),VLOOKUP($A67,Merged_couplings!$B:$BU,MATCH(X$1,Merged_couplings!$B$1:$BU$1,0),FALSE),"")</f>
        <v>#N/A</v>
      </c>
      <c r="Y67" s="120" t="e">
        <f>IF(OR(L67="BIG",L67="BI-",L67="B-G"),VLOOKUP($A67,Merged_couplings!$B:$BU,MATCH(Y$1,Merged_couplings!$B$1:$BU$1,0),FALSE),"")</f>
        <v>#N/A</v>
      </c>
      <c r="Z67" s="120" t="e">
        <f>IF(OR(M67="BIG",M67="BI-",M67="B-G"),VLOOKUP($A67,Merged_couplings!$B:$BU,MATCH(Z$1,Merged_couplings!$B$1:$BU$1,0),FALSE),"")</f>
        <v>#N/A</v>
      </c>
      <c r="AA67" s="123"/>
      <c r="AB67" s="340" t="e" cm="1">
        <f t="array" ref="AB67">_xlfn.IFS(AND($N67&lt;&gt;"",P67&lt;&gt;""),ABS($N67-P67),AND($N67="",P67=""),"",OR($N67&lt;&gt;"",P67&lt;&gt;""),"-")</f>
        <v>#N/A</v>
      </c>
      <c r="AC67" s="122" t="e" cm="1">
        <f t="array" ref="AC67">_xlfn.IFS(AND($N67&lt;&gt;"",Q67&lt;&gt;""),ABS($N67-Q67),AND($N67="",Q67=""),"",OR($N67&lt;&gt;"",Q67&lt;&gt;""),"-")</f>
        <v>#N/A</v>
      </c>
      <c r="AD67" s="122" t="e" cm="1">
        <f t="array" ref="AD67">_xlfn.IFS(AND($N67&lt;&gt;"",R67&lt;&gt;""),ABS($N67-R67),AND($N67="",R67=""),"",OR($N67&lt;&gt;"",R67&lt;&gt;""),"-")</f>
        <v>#N/A</v>
      </c>
      <c r="AE67" s="122" t="e" cm="1">
        <f t="array" ref="AE67">_xlfn.IFS(AND($N67&lt;&gt;"",S67&lt;&gt;""),ABS($N67-S67),AND($N67="",S67=""),"",OR($N67&lt;&gt;"",S67&lt;&gt;""),"-")</f>
        <v>#N/A</v>
      </c>
      <c r="AF67" s="122" t="e" cm="1">
        <f t="array" ref="AF67">_xlfn.IFS(AND($N67&lt;&gt;"",T67&lt;&gt;""),ABS($N67-T67),AND($N67="",T67=""),"",OR($N67&lt;&gt;"",T67&lt;&gt;""),"-")</f>
        <v>#N/A</v>
      </c>
      <c r="AG67" s="122" t="e" cm="1">
        <f t="array" ref="AG67">_xlfn.IFS(AND($N67&lt;&gt;"",U67&lt;&gt;""),ABS($N67-U67),AND($N67="",U67=""),"",OR($N67&lt;&gt;"",U67&lt;&gt;""),"-")</f>
        <v>#N/A</v>
      </c>
      <c r="AH67" s="122" t="e" cm="1">
        <f t="array" ref="AH67">_xlfn.IFS(AND($N67&lt;&gt;"",V67&lt;&gt;""),ABS($N67-V67),AND($N67="",V67=""),"",OR($N67&lt;&gt;"",V67&lt;&gt;""),"-")</f>
        <v>#N/A</v>
      </c>
      <c r="AI67" s="122" t="e" cm="1">
        <f t="array" ref="AI67">_xlfn.IFS(AND($N67&lt;&gt;"",W67&lt;&gt;""),ABS($N67-W67),AND($N67="",W67=""),"",OR($N67&lt;&gt;"",W67&lt;&gt;""),"-")</f>
        <v>#N/A</v>
      </c>
      <c r="AJ67" s="122" t="e" cm="1">
        <f t="array" ref="AJ67">_xlfn.IFS(AND($N67&lt;&gt;"",X67&lt;&gt;""),ABS($N67-X67),AND($N67="",X67=""),"",OR($N67&lt;&gt;"",X67&lt;&gt;""),"-")</f>
        <v>#N/A</v>
      </c>
      <c r="AK67" s="122" t="e" cm="1">
        <f t="array" ref="AK67">_xlfn.IFS(AND($N67&lt;&gt;"",Y67&lt;&gt;""),ABS($N67-Y67),AND($N67="",Y67=""),"",OR($N67&lt;&gt;"",Y67&lt;&gt;""),"-")</f>
        <v>#N/A</v>
      </c>
      <c r="AL67" s="122" t="e" cm="1">
        <f t="array" ref="AL67">_xlfn.IFS(AND($N67&lt;&gt;"",Z67&lt;&gt;""),ABS($N67-Z67),AND($N67="",Z67=""),"",OR($N67&lt;&gt;"",Z67&lt;&gt;""),"-")</f>
        <v>#N/A</v>
      </c>
      <c r="AM67" s="340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1" t="e" cm="1">
        <f t="array" ref="AX67">_xlfn.IFS(AND($P67&lt;&gt;"",Q67&lt;&gt;""),ABS($P67-Q67),AND($P67="",Q67=""),"",OR($P67&lt;&gt;"",Q67&lt;&gt;""),"-")</f>
        <v>#N/A</v>
      </c>
      <c r="AY67" s="120" t="e" cm="1">
        <f t="array" ref="AY67">_xlfn.IFS(AND($P67&lt;&gt;"",R67&lt;&gt;""),ABS($P67-R67),AND($P67="",R67=""),"",OR($P67&lt;&gt;"",R67&lt;&gt;""),"-")</f>
        <v>#N/A</v>
      </c>
      <c r="AZ67" s="120" t="e" cm="1">
        <f t="array" ref="AZ67">_xlfn.IFS(AND($P67&lt;&gt;"",S67&lt;&gt;""),ABS($P67-S67),AND($P67="",S67=""),"",OR($P67&lt;&gt;"",S67&lt;&gt;""),"-")</f>
        <v>#N/A</v>
      </c>
      <c r="BA67" s="120" t="e" cm="1">
        <f t="array" ref="BA67">_xlfn.IFS(AND($P67&lt;&gt;"",T67&lt;&gt;""),ABS($P67-T67),AND($P67="",T67=""),"",OR($P67&lt;&gt;"",T67&lt;&gt;""),"-")</f>
        <v>#N/A</v>
      </c>
      <c r="BB67" s="120" t="e" cm="1">
        <f t="array" ref="BB67">_xlfn.IFS(AND($P67&lt;&gt;"",U67&lt;&gt;""),ABS($P67-U67),AND($P67="",U67=""),"",OR($P67&lt;&gt;"",U67&lt;&gt;""),"-")</f>
        <v>#N/A</v>
      </c>
      <c r="BC67" s="120" t="e" cm="1">
        <f t="array" ref="BC67">_xlfn.IFS(AND($P67&lt;&gt;"",V67&lt;&gt;""),ABS($P67-V67),AND($P67="",V67=""),"",OR($P67&lt;&gt;"",V67&lt;&gt;""),"-")</f>
        <v>#N/A</v>
      </c>
      <c r="BD67" s="120" t="e" cm="1">
        <f t="array" ref="BD67">_xlfn.IFS(AND($P67&lt;&gt;"",W67&lt;&gt;""),ABS($P67-W67),AND($P67="",W67=""),"",OR($P67&lt;&gt;"",W67&lt;&gt;""),"-")</f>
        <v>#N/A</v>
      </c>
      <c r="BE67" s="120" t="e" cm="1">
        <f t="array" ref="BE67">_xlfn.IFS(AND($P67&lt;&gt;"",X67&lt;&gt;""),ABS($P67-X67),AND($P67="",X67=""),"",OR($P67&lt;&gt;"",X67&lt;&gt;""),"-")</f>
        <v>#N/A</v>
      </c>
      <c r="BF67" s="120" t="e" cm="1">
        <f t="array" ref="BF67">_xlfn.IFS(AND($P67&lt;&gt;"",Y67&lt;&gt;""),ABS($P67-Y67),AND($P67="",Y67=""),"",OR($P67&lt;&gt;"",Y67&lt;&gt;""),"-")</f>
        <v>#N/A</v>
      </c>
      <c r="BG67" s="120" t="e" cm="1">
        <f t="array" ref="BG67">_xlfn.IFS(AND($P67&lt;&gt;"",Z67&lt;&gt;""),ABS($P67-Z67),AND($P67="",Z67=""),"",OR($P67&lt;&gt;"",Z67&lt;&gt;""),"-")</f>
        <v>#N/A</v>
      </c>
      <c r="BH67" s="121" t="e" cm="1">
        <f t="array" ref="BH67">_xlfn.IFS(AND($Q67&lt;&gt;"",R67&lt;&gt;""),ABS($Q67-R67),AND($Q67="",R67=""),"",OR($Q67&lt;&gt;"",R67&lt;&gt;""),"-")</f>
        <v>#N/A</v>
      </c>
      <c r="BI67" s="120" t="e" cm="1">
        <f t="array" ref="BI67">_xlfn.IFS(AND($Q67&lt;&gt;"",S67&lt;&gt;""),ABS($Q67-S67),AND($Q67="",S67=""),"",OR($Q67&lt;&gt;"",S67&lt;&gt;""),"-")</f>
        <v>#N/A</v>
      </c>
      <c r="BJ67" s="120" t="e" cm="1">
        <f t="array" ref="BJ67">_xlfn.IFS(AND($Q67&lt;&gt;"",T67&lt;&gt;""),ABS($Q67-T67),AND($Q67="",T67=""),"",OR($Q67&lt;&gt;"",T67&lt;&gt;""),"-")</f>
        <v>#N/A</v>
      </c>
      <c r="BK67" s="120" t="e" cm="1">
        <f t="array" ref="BK67">_xlfn.IFS(AND($Q67&lt;&gt;"",U67&lt;&gt;""),ABS($Q67-U67),AND($Q67="",U67=""),"",OR($Q67&lt;&gt;"",U67&lt;&gt;""),"-")</f>
        <v>#N/A</v>
      </c>
      <c r="BL67" s="120" t="e" cm="1">
        <f t="array" ref="BL67">_xlfn.IFS(AND($Q67&lt;&gt;"",V67&lt;&gt;""),ABS($Q67-V67),AND($Q67="",V67=""),"",OR($Q67&lt;&gt;"",V67&lt;&gt;""),"-")</f>
        <v>#N/A</v>
      </c>
      <c r="BM67" s="120" t="e" cm="1">
        <f t="array" ref="BM67">_xlfn.IFS(AND($Q67&lt;&gt;"",W67&lt;&gt;""),ABS($Q67-W67),AND($Q67="",W67=""),"",OR($Q67&lt;&gt;"",W67&lt;&gt;""),"-")</f>
        <v>#N/A</v>
      </c>
      <c r="BN67" s="120" t="e" cm="1">
        <f t="array" ref="BN67">_xlfn.IFS(AND($Q67&lt;&gt;"",X67&lt;&gt;""),ABS($Q67-X67),AND($Q67="",X67=""),"",OR($Q67&lt;&gt;"",X67&lt;&gt;""),"-")</f>
        <v>#N/A</v>
      </c>
      <c r="BO67" s="120" t="e" cm="1">
        <f t="array" ref="BO67">_xlfn.IFS(AND($Q67&lt;&gt;"",Y67&lt;&gt;""),ABS($Q67-Y67),AND($Q67="",Y67=""),"",OR($Q67&lt;&gt;"",Y67&lt;&gt;""),"-")</f>
        <v>#N/A</v>
      </c>
      <c r="BP67" s="120" t="e" cm="1">
        <f t="array" ref="BP67">_xlfn.IFS(AND($Q67&lt;&gt;"",Z67&lt;&gt;""),ABS($Q67-Z67),AND($Q67="",Z67=""),"",OR($Q67&lt;&gt;"",Z67&lt;&gt;""),"-")</f>
        <v>#N/A</v>
      </c>
      <c r="BQ67" s="121" t="e" cm="1">
        <f t="array" ref="BQ67">_xlfn.IFS(AND($R67&lt;&gt;"",S67&lt;&gt;""),ABS($R67-S67),AND($R67="",S67=""),"",OR($R67&lt;&gt;"",S67&lt;&gt;""),"-")</f>
        <v>#N/A</v>
      </c>
      <c r="BR67" s="120" t="e" cm="1">
        <f t="array" ref="BR67">_xlfn.IFS(AND($R67&lt;&gt;"",T67&lt;&gt;""),ABS($R67-T67),AND($R67="",T67=""),"",OR($R67&lt;&gt;"",T67&lt;&gt;""),"-")</f>
        <v>#N/A</v>
      </c>
      <c r="BS67" s="120" t="e" cm="1">
        <f t="array" ref="BS67">_xlfn.IFS(AND($R67&lt;&gt;"",U67&lt;&gt;""),ABS($R67-U67),AND($R67="",U67=""),"",OR($R67&lt;&gt;"",U67&lt;&gt;""),"-")</f>
        <v>#N/A</v>
      </c>
      <c r="BT67" s="120" t="e" cm="1">
        <f t="array" ref="BT67">_xlfn.IFS(AND($R67&lt;&gt;"",V67&lt;&gt;""),ABS($R67-V67),AND($R67="",V67=""),"",OR($R67&lt;&gt;"",V67&lt;&gt;""),"-")</f>
        <v>#N/A</v>
      </c>
      <c r="BU67" s="120" t="e" cm="1">
        <f t="array" ref="BU67">_xlfn.IFS(AND($R67&lt;&gt;"",W67&lt;&gt;""),ABS($R67-W67),AND($R67="",W67=""),"",OR($R67&lt;&gt;"",W67&lt;&gt;""),"-")</f>
        <v>#N/A</v>
      </c>
      <c r="BV67" s="120" t="e" cm="1">
        <f t="array" ref="BV67">_xlfn.IFS(AND($R67&lt;&gt;"",X67&lt;&gt;""),ABS($R67-X67),AND($R67="",X67=""),"",OR($R67&lt;&gt;"",X67&lt;&gt;""),"-")</f>
        <v>#N/A</v>
      </c>
      <c r="BW67" s="120" t="e" cm="1">
        <f t="array" ref="BW67">_xlfn.IFS(AND($R67&lt;&gt;"",Y67&lt;&gt;""),ABS($R67-Y67),AND($R67="",Y67=""),"",OR($R67&lt;&gt;"",Y67&lt;&gt;""),"-")</f>
        <v>#N/A</v>
      </c>
      <c r="BX67" s="120" t="e" cm="1">
        <f t="array" ref="BX67">_xlfn.IFS(AND($R67&lt;&gt;"",Z67&lt;&gt;""),ABS($R67-Z67),AND($R67="",Z67=""),"",OR($R67&lt;&gt;"",Z67&lt;&gt;""),"-")</f>
        <v>#N/A</v>
      </c>
      <c r="BY67" s="121" t="e" cm="1">
        <f t="array" ref="BY67">_xlfn.IFS(AND($S67&lt;&gt;"",T67&lt;&gt;""),ABS($S67-T67),AND($S67="",T67=""),"",OR($S67&lt;&gt;"",T67&lt;&gt;""),"-")</f>
        <v>#N/A</v>
      </c>
      <c r="BZ67" s="120" t="e" cm="1">
        <f t="array" ref="BZ67">_xlfn.IFS(AND($S67&lt;&gt;"",U67&lt;&gt;""),ABS($S67-U67),AND($S67="",U67=""),"",OR($S67&lt;&gt;"",U67&lt;&gt;""),"-")</f>
        <v>#N/A</v>
      </c>
      <c r="CA67" s="120" t="e" cm="1">
        <f t="array" ref="CA67">_xlfn.IFS(AND($S67&lt;&gt;"",V67&lt;&gt;""),ABS($S67-V67),AND($S67="",V67=""),"",OR($S67&lt;&gt;"",V67&lt;&gt;""),"-")</f>
        <v>#N/A</v>
      </c>
      <c r="CB67" s="120" t="e" cm="1">
        <f t="array" ref="CB67">_xlfn.IFS(AND($S67&lt;&gt;"",W67&lt;&gt;""),ABS($S67-W67),AND($S67="",W67=""),"",OR($S67&lt;&gt;"",W67&lt;&gt;""),"-")</f>
        <v>#N/A</v>
      </c>
      <c r="CC67" s="120" t="e" cm="1">
        <f t="array" ref="CC67">_xlfn.IFS(AND($S67&lt;&gt;"",X67&lt;&gt;""),ABS($S67-X67),AND($S67="",X67=""),"",OR($S67&lt;&gt;"",X67&lt;&gt;""),"-")</f>
        <v>#N/A</v>
      </c>
      <c r="CD67" s="120" t="e" cm="1">
        <f t="array" ref="CD67">_xlfn.IFS(AND($S67&lt;&gt;"",Y67&lt;&gt;""),ABS($S67-Y67),AND($S67="",Y67=""),"",OR($S67&lt;&gt;"",Y67&lt;&gt;""),"-")</f>
        <v>#N/A</v>
      </c>
      <c r="CE67" s="120" t="e" cm="1">
        <f t="array" ref="CE67">_xlfn.IFS(AND($S67&lt;&gt;"",Z67&lt;&gt;""),ABS($S67-Z67),AND($S67="",Z67=""),"",OR($S67&lt;&gt;"",Z67&lt;&gt;""),"-")</f>
        <v>#N/A</v>
      </c>
      <c r="CF67" s="121" t="e" cm="1">
        <f t="array" ref="CF67">_xlfn.IFS(AND($T67&lt;&gt;"",U67&lt;&gt;""),ABS($T67-U67),AND($T67="",U67=""),"",OR($T67&lt;&gt;"",U67&lt;&gt;""),"-")</f>
        <v>#N/A</v>
      </c>
      <c r="CG67" s="120" t="e" cm="1">
        <f t="array" ref="CG67">_xlfn.IFS(AND($T67&lt;&gt;"",V67&lt;&gt;""),ABS($T67-V67),AND($T67="",V67=""),"",OR($T67&lt;&gt;"",V67&lt;&gt;""),"-")</f>
        <v>#N/A</v>
      </c>
      <c r="CH67" s="120" t="e" cm="1">
        <f t="array" ref="CH67">_xlfn.IFS(AND($T67&lt;&gt;"",W67&lt;&gt;""),ABS($T67-W67),AND($T67="",W67=""),"",OR($T67&lt;&gt;"",W67&lt;&gt;""),"-")</f>
        <v>#N/A</v>
      </c>
      <c r="CI67" s="120" t="e" cm="1">
        <f t="array" ref="CI67">_xlfn.IFS(AND($T67&lt;&gt;"",X67&lt;&gt;""),ABS($T67-X67),AND($T67="",X67=""),"",OR($T67&lt;&gt;"",X67&lt;&gt;""),"-")</f>
        <v>#N/A</v>
      </c>
      <c r="CJ67" s="120" t="e" cm="1">
        <f t="array" ref="CJ67">_xlfn.IFS(AND($T67&lt;&gt;"",Y67&lt;&gt;""),ABS($T67-Y67),AND($T67="",Y67=""),"",OR($T67&lt;&gt;"",Y67&lt;&gt;""),"-")</f>
        <v>#N/A</v>
      </c>
      <c r="CK67" s="120" t="e" cm="1">
        <f t="array" ref="CK67">_xlfn.IFS(AND($T67&lt;&gt;"",Z67&lt;&gt;""),ABS($T67-Z67),AND($T67="",Z67=""),"",OR($T67&lt;&gt;"",Z67&lt;&gt;""),"-")</f>
        <v>#N/A</v>
      </c>
      <c r="CL67" s="121" t="e" cm="1">
        <f t="array" ref="CL67">_xlfn.IFS(AND($U67&lt;&gt;"",V67&lt;&gt;""),ABS($U67-V67),AND($U67="",V67=""),"",OR($U67&lt;&gt;"",V67&lt;&gt;""),"-")</f>
        <v>#N/A</v>
      </c>
      <c r="CM67" s="120" t="e" cm="1">
        <f t="array" ref="CM67">_xlfn.IFS(AND($U67&lt;&gt;"",W67&lt;&gt;""),ABS($U67-W67),AND($U67="",W67=""),"",OR($U67&lt;&gt;"",W67&lt;&gt;""),"-")</f>
        <v>#N/A</v>
      </c>
      <c r="CN67" s="120" t="e" cm="1">
        <f t="array" ref="CN67">_xlfn.IFS(AND($U67&lt;&gt;"",X67&lt;&gt;""),ABS($U67-X67),AND($U67="",X67=""),"",OR($U67&lt;&gt;"",X67&lt;&gt;""),"-")</f>
        <v>#N/A</v>
      </c>
      <c r="CO67" s="120" t="e" cm="1">
        <f t="array" ref="CO67">_xlfn.IFS(AND($U67&lt;&gt;"",Y67&lt;&gt;""),ABS($U67-Y67),AND($U67="",Y67=""),"",OR($U67&lt;&gt;"",Y67&lt;&gt;""),"-")</f>
        <v>#N/A</v>
      </c>
      <c r="CP67" s="120" t="e" cm="1">
        <f t="array" ref="CP67">_xlfn.IFS(AND($U67&lt;&gt;"",Z67&lt;&gt;""),ABS($U67-Z67),AND($U67="",Z67=""),"",OR($U67&lt;&gt;"",Z67&lt;&gt;""),"-")</f>
        <v>#N/A</v>
      </c>
      <c r="CQ67" s="121" t="e" cm="1">
        <f t="array" ref="CQ67">_xlfn.IFS(AND($V67&lt;&gt;"",W67&lt;&gt;""),ABS($V67-W67),AND($V67="",W67=""),"",OR($V67&lt;&gt;"",W67&lt;&gt;""),"-")</f>
        <v>#N/A</v>
      </c>
      <c r="CR67" s="120" t="e" cm="1">
        <f t="array" ref="CR67">_xlfn.IFS(AND($V67&lt;&gt;"",X67&lt;&gt;""),ABS($V67-X67),AND($V67="",X67=""),"",OR($V67&lt;&gt;"",X67&lt;&gt;""),"-")</f>
        <v>#N/A</v>
      </c>
      <c r="CS67" s="120" t="e" cm="1">
        <f t="array" ref="CS67">_xlfn.IFS(AND($V67&lt;&gt;"",Y67&lt;&gt;""),ABS($V67-Y67),AND($V67="",Y67=""),"",OR($V67&lt;&gt;"",Y67&lt;&gt;""),"-")</f>
        <v>#N/A</v>
      </c>
      <c r="CT67" s="120" t="e" cm="1">
        <f t="array" ref="CT67">_xlfn.IFS(AND($V67&lt;&gt;"",Z67&lt;&gt;""),ABS($V67-Z67),AND($V67="",Z67=""),"",OR($V67&lt;&gt;"",Z67&lt;&gt;""),"-")</f>
        <v>#N/A</v>
      </c>
      <c r="CU67" s="121" t="e" cm="1">
        <f t="array" ref="CU67">_xlfn.IFS(AND($W67&lt;&gt;"",X67&lt;&gt;""),ABS($W67-X67),AND($W67="",X67=""),"",OR($W67&lt;&gt;"",X67&lt;&gt;""),"-")</f>
        <v>#N/A</v>
      </c>
      <c r="CV67" s="120" t="e" cm="1">
        <f t="array" ref="CV67">_xlfn.IFS(AND($W67&lt;&gt;"",Y67&lt;&gt;""),ABS($W67-Y67),AND($W67="",Y67=""),"",OR($W67&lt;&gt;"",Y67&lt;&gt;""),"-")</f>
        <v>#N/A</v>
      </c>
      <c r="CW67" s="120" t="e" cm="1">
        <f t="array" ref="CW67">_xlfn.IFS(AND($W67&lt;&gt;"",Z67&lt;&gt;""),ABS($W67-Z67),AND($W67="",Z67=""),"",OR($W67&lt;&gt;"",Z67&lt;&gt;""),"-")</f>
        <v>#N/A</v>
      </c>
      <c r="CX67" s="121" t="e" cm="1">
        <f t="array" ref="CX67">_xlfn.IFS(AND($X67&lt;&gt;"",Y67&lt;&gt;""),ABS($X67-Y67),AND($X67="",Y67=""),"",OR($X67&lt;&gt;"",Y67&lt;&gt;""),"-")</f>
        <v>#N/A</v>
      </c>
      <c r="CY67" s="120" t="e" cm="1">
        <f t="array" ref="CY67">_xlfn.IFS(AND($X67&lt;&gt;"",Z67&lt;&gt;""),ABS($X67-Z67),AND($X67="",Z67=""),"",OR($X67&lt;&gt;"",Z67&lt;&gt;""),"-")</f>
        <v>#N/A</v>
      </c>
      <c r="CZ67" s="121" t="e" cm="1">
        <f t="array" ref="CZ67">_xlfn.IFS(AND($Y67&lt;&gt;"",Z67&lt;&gt;""),ABS($Y67-Z67),AND($Y67="",Z67=""),"",OR($Y67&lt;&gt;"",Z67&lt;&gt;""),"-")</f>
        <v>#N/A</v>
      </c>
    </row>
    <row r="68" spans="1:104" x14ac:dyDescent="0.2">
      <c r="A68" s="260" t="s">
        <v>25</v>
      </c>
      <c r="B68" s="259" t="e">
        <f>VLOOKUP($A68,Merged_couplings!$B:$BU,MATCH(B$1,Merged_couplings!$B$1:$BU$1,0),FALSE)</f>
        <v>#N/A</v>
      </c>
      <c r="C68" s="258" t="e">
        <f>VLOOKUP($A68,Merged_couplings!$B:$BU,MATCH(C$1,Merged_couplings!$B$1:$BU$1,0),FALSE)</f>
        <v>#N/A</v>
      </c>
      <c r="D68" s="258" t="e">
        <f>VLOOKUP($A68,Merged_couplings!$B:$BU,MATCH(D$1,Merged_couplings!$B$1:$BU$1,0),FALSE)</f>
        <v>#N/A</v>
      </c>
      <c r="E68" s="258" t="e">
        <f>VLOOKUP($A68,Merged_couplings!$B:$BU,MATCH(E$1,Merged_couplings!$B$1:$BU$1,0),FALSE)</f>
        <v>#N/A</v>
      </c>
      <c r="F68" s="258" t="e">
        <f>VLOOKUP($A68,Merged_couplings!$B:$BU,MATCH(F$1,Merged_couplings!$B$1:$BU$1,0),FALSE)</f>
        <v>#N/A</v>
      </c>
      <c r="G68" s="258" t="e">
        <f>VLOOKUP($A68,Merged_couplings!$B:$BU,MATCH(G$1,Merged_couplings!$B$1:$BU$1,0),FALSE)</f>
        <v>#N/A</v>
      </c>
      <c r="H68" s="258" t="e">
        <f>VLOOKUP($A68,Merged_couplings!$B:$BU,MATCH(H$1,Merged_couplings!$B$1:$BU$1,0),FALSE)</f>
        <v>#N/A</v>
      </c>
      <c r="I68" s="258" t="e">
        <f>VLOOKUP($A68,Merged_couplings!$B:$BU,MATCH(I$1,Merged_couplings!$B$1:$BU$1,0),FALSE)</f>
        <v>#N/A</v>
      </c>
      <c r="J68" s="258" t="e">
        <f>VLOOKUP($A68,Merged_couplings!$B:$BU,MATCH(J$1,Merged_couplings!$B$1:$BU$1,0),FALSE)</f>
        <v>#N/A</v>
      </c>
      <c r="K68" s="258" t="e">
        <f>VLOOKUP($A68,Merged_couplings!$B:$BU,MATCH(K$1,Merged_couplings!$B$1:$BU$1,0),FALSE)</f>
        <v>#N/A</v>
      </c>
      <c r="L68" s="258" t="e">
        <f>VLOOKUP($A68,Merged_couplings!$B:$BU,MATCH(L$1,Merged_couplings!$B$1:$BU$1,0),FALSE)</f>
        <v>#N/A</v>
      </c>
      <c r="M68" s="258" t="e">
        <f>VLOOKUP($A68,Merged_couplings!$B:$BU,MATCH(M$1,Merged_couplings!$B$1:$BU$1,0),FALSE)</f>
        <v>#N/A</v>
      </c>
      <c r="N68" s="121" t="e">
        <f>IF(OR(B68="BIG",B68="BI-",B68="B-G"),VLOOKUP($A68,Merged_couplings!$B:$BU,MATCH(N$1,Merged_couplings!$B$1:$BU$1,0),FALSE),"")</f>
        <v>#N/A</v>
      </c>
      <c r="P68" s="120" t="e">
        <f>IF(OR(C68="BIG",C68="BI-",C68="B-G"),VLOOKUP($A68,Merged_couplings!$B:$BU,MATCH(P$1,Merged_couplings!$B$1:$BU$1,0),FALSE),"")</f>
        <v>#N/A</v>
      </c>
      <c r="Q68" s="120" t="e">
        <f>IF(OR(D68="BIG",D68="BI-",D68="B-G"),VLOOKUP($A68,Merged_couplings!$B:$BU,MATCH(Q$1,Merged_couplings!$B$1:$BU$1,0),FALSE),"")</f>
        <v>#N/A</v>
      </c>
      <c r="R68" s="120" t="e">
        <f>IF(OR(E68="BIG",E68="BI-",E68="B-G"),VLOOKUP($A68,Merged_couplings!$B:$BU,MATCH(R$1,Merged_couplings!$B$1:$BU$1,0),FALSE),"")</f>
        <v>#N/A</v>
      </c>
      <c r="S68" s="120" t="e">
        <f>IF(OR(F68="BIG",F68="BI-",F68="B-G"),VLOOKUP($A68,Merged_couplings!$B:$BU,MATCH(S$1,Merged_couplings!$B$1:$BU$1,0),FALSE),"")</f>
        <v>#N/A</v>
      </c>
      <c r="T68" s="120" t="e">
        <f>IF(OR(G68="BIG",G68="BI-",G68="B-G"),VLOOKUP($A68,Merged_couplings!$B:$BU,MATCH(T$1,Merged_couplings!$B$1:$BU$1,0),FALSE),"")</f>
        <v>#N/A</v>
      </c>
      <c r="U68" s="120" t="e">
        <f>IF(OR(H68="BIG",H68="BI-",H68="B-G"),VLOOKUP($A68,Merged_couplings!$B:$BU,MATCH(U$1,Merged_couplings!$B$1:$BU$1,0),FALSE),"")</f>
        <v>#N/A</v>
      </c>
      <c r="V68" s="120" t="e">
        <f>IF(OR(I68="BIG",I68="BI-",I68="B-G"),VLOOKUP($A68,Merged_couplings!$B:$BU,MATCH(V$1,Merged_couplings!$B$1:$BU$1,0),FALSE),"")</f>
        <v>#N/A</v>
      </c>
      <c r="W68" s="120" t="e">
        <f>IF(OR(J68="BIG",J68="BI-",J68="B-G"),VLOOKUP($A68,Merged_couplings!$B:$BU,MATCH(W$1,Merged_couplings!$B$1:$BU$1,0),FALSE),"")</f>
        <v>#N/A</v>
      </c>
      <c r="X68" s="120" t="e">
        <f>IF(OR(K68="BIG",K68="BI-",K68="B-G"),VLOOKUP($A68,Merged_couplings!$B:$BU,MATCH(X$1,Merged_couplings!$B$1:$BU$1,0),FALSE),"")</f>
        <v>#N/A</v>
      </c>
      <c r="Y68" s="120" t="e">
        <f>IF(OR(L68="BIG",L68="BI-",L68="B-G"),VLOOKUP($A68,Merged_couplings!$B:$BU,MATCH(Y$1,Merged_couplings!$B$1:$BU$1,0),FALSE),"")</f>
        <v>#N/A</v>
      </c>
      <c r="Z68" s="120" t="e">
        <f>IF(OR(M68="BIG",M68="BI-",M68="B-G"),VLOOKUP($A68,Merged_couplings!$B:$BU,MATCH(Z$1,Merged_couplings!$B$1:$BU$1,0),FALSE),"")</f>
        <v>#N/A</v>
      </c>
      <c r="AA68" s="123"/>
      <c r="AB68" s="340" t="e" cm="1">
        <f t="array" ref="AB68">_xlfn.IFS(AND($N68&lt;&gt;"",P68&lt;&gt;""),ABS($N68-P68),AND($N68="",P68=""),"",OR($N68&lt;&gt;"",P68&lt;&gt;""),"-")</f>
        <v>#N/A</v>
      </c>
      <c r="AC68" s="122" t="e" cm="1">
        <f t="array" ref="AC68">_xlfn.IFS(AND($N68&lt;&gt;"",Q68&lt;&gt;""),ABS($N68-Q68),AND($N68="",Q68=""),"",OR($N68&lt;&gt;"",Q68&lt;&gt;""),"-")</f>
        <v>#N/A</v>
      </c>
      <c r="AD68" s="122" t="e" cm="1">
        <f t="array" ref="AD68">_xlfn.IFS(AND($N68&lt;&gt;"",R68&lt;&gt;""),ABS($N68-R68),AND($N68="",R68=""),"",OR($N68&lt;&gt;"",R68&lt;&gt;""),"-")</f>
        <v>#N/A</v>
      </c>
      <c r="AE68" s="122" t="e" cm="1">
        <f t="array" ref="AE68">_xlfn.IFS(AND($N68&lt;&gt;"",S68&lt;&gt;""),ABS($N68-S68),AND($N68="",S68=""),"",OR($N68&lt;&gt;"",S68&lt;&gt;""),"-")</f>
        <v>#N/A</v>
      </c>
      <c r="AF68" s="122" t="e" cm="1">
        <f t="array" ref="AF68">_xlfn.IFS(AND($N68&lt;&gt;"",T68&lt;&gt;""),ABS($N68-T68),AND($N68="",T68=""),"",OR($N68&lt;&gt;"",T68&lt;&gt;""),"-")</f>
        <v>#N/A</v>
      </c>
      <c r="AG68" s="122" t="e" cm="1">
        <f t="array" ref="AG68">_xlfn.IFS(AND($N68&lt;&gt;"",U68&lt;&gt;""),ABS($N68-U68),AND($N68="",U68=""),"",OR($N68&lt;&gt;"",U68&lt;&gt;""),"-")</f>
        <v>#N/A</v>
      </c>
      <c r="AH68" s="122" t="e" cm="1">
        <f t="array" ref="AH68">_xlfn.IFS(AND($N68&lt;&gt;"",V68&lt;&gt;""),ABS($N68-V68),AND($N68="",V68=""),"",OR($N68&lt;&gt;"",V68&lt;&gt;""),"-")</f>
        <v>#N/A</v>
      </c>
      <c r="AI68" s="122" t="e" cm="1">
        <f t="array" ref="AI68">_xlfn.IFS(AND($N68&lt;&gt;"",W68&lt;&gt;""),ABS($N68-W68),AND($N68="",W68=""),"",OR($N68&lt;&gt;"",W68&lt;&gt;""),"-")</f>
        <v>#N/A</v>
      </c>
      <c r="AJ68" s="122" t="e" cm="1">
        <f t="array" ref="AJ68">_xlfn.IFS(AND($N68&lt;&gt;"",X68&lt;&gt;""),ABS($N68-X68),AND($N68="",X68=""),"",OR($N68&lt;&gt;"",X68&lt;&gt;""),"-")</f>
        <v>#N/A</v>
      </c>
      <c r="AK68" s="122" t="e" cm="1">
        <f t="array" ref="AK68">_xlfn.IFS(AND($N68&lt;&gt;"",Y68&lt;&gt;""),ABS($N68-Y68),AND($N68="",Y68=""),"",OR($N68&lt;&gt;"",Y68&lt;&gt;""),"-")</f>
        <v>#N/A</v>
      </c>
      <c r="AL68" s="122" t="e" cm="1">
        <f t="array" ref="AL68">_xlfn.IFS(AND($N68&lt;&gt;"",Z68&lt;&gt;""),ABS($N68-Z68),AND($N68="",Z68=""),"",OR($N68&lt;&gt;"",Z68&lt;&gt;""),"-")</f>
        <v>#N/A</v>
      </c>
      <c r="AM68" s="340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1" t="e" cm="1">
        <f t="array" ref="AX68">_xlfn.IFS(AND($P68&lt;&gt;"",Q68&lt;&gt;""),ABS($P68-Q68),AND($P68="",Q68=""),"",OR($P68&lt;&gt;"",Q68&lt;&gt;""),"-")</f>
        <v>#N/A</v>
      </c>
      <c r="AY68" s="120" t="e" cm="1">
        <f t="array" ref="AY68">_xlfn.IFS(AND($P68&lt;&gt;"",R68&lt;&gt;""),ABS($P68-R68),AND($P68="",R68=""),"",OR($P68&lt;&gt;"",R68&lt;&gt;""),"-")</f>
        <v>#N/A</v>
      </c>
      <c r="AZ68" s="120" t="e" cm="1">
        <f t="array" ref="AZ68">_xlfn.IFS(AND($P68&lt;&gt;"",S68&lt;&gt;""),ABS($P68-S68),AND($P68="",S68=""),"",OR($P68&lt;&gt;"",S68&lt;&gt;""),"-")</f>
        <v>#N/A</v>
      </c>
      <c r="BA68" s="120" t="e" cm="1">
        <f t="array" ref="BA68">_xlfn.IFS(AND($P68&lt;&gt;"",T68&lt;&gt;""),ABS($P68-T68),AND($P68="",T68=""),"",OR($P68&lt;&gt;"",T68&lt;&gt;""),"-")</f>
        <v>#N/A</v>
      </c>
      <c r="BB68" s="120" t="e" cm="1">
        <f t="array" ref="BB68">_xlfn.IFS(AND($P68&lt;&gt;"",U68&lt;&gt;""),ABS($P68-U68),AND($P68="",U68=""),"",OR($P68&lt;&gt;"",U68&lt;&gt;""),"-")</f>
        <v>#N/A</v>
      </c>
      <c r="BC68" s="120" t="e" cm="1">
        <f t="array" ref="BC68">_xlfn.IFS(AND($P68&lt;&gt;"",V68&lt;&gt;""),ABS($P68-V68),AND($P68="",V68=""),"",OR($P68&lt;&gt;"",V68&lt;&gt;""),"-")</f>
        <v>#N/A</v>
      </c>
      <c r="BD68" s="120" t="e" cm="1">
        <f t="array" ref="BD68">_xlfn.IFS(AND($P68&lt;&gt;"",W68&lt;&gt;""),ABS($P68-W68),AND($P68="",W68=""),"",OR($P68&lt;&gt;"",W68&lt;&gt;""),"-")</f>
        <v>#N/A</v>
      </c>
      <c r="BE68" s="120" t="e" cm="1">
        <f t="array" ref="BE68">_xlfn.IFS(AND($P68&lt;&gt;"",X68&lt;&gt;""),ABS($P68-X68),AND($P68="",X68=""),"",OR($P68&lt;&gt;"",X68&lt;&gt;""),"-")</f>
        <v>#N/A</v>
      </c>
      <c r="BF68" s="120" t="e" cm="1">
        <f t="array" ref="BF68">_xlfn.IFS(AND($P68&lt;&gt;"",Y68&lt;&gt;""),ABS($P68-Y68),AND($P68="",Y68=""),"",OR($P68&lt;&gt;"",Y68&lt;&gt;""),"-")</f>
        <v>#N/A</v>
      </c>
      <c r="BG68" s="120" t="e" cm="1">
        <f t="array" ref="BG68">_xlfn.IFS(AND($P68&lt;&gt;"",Z68&lt;&gt;""),ABS($P68-Z68),AND($P68="",Z68=""),"",OR($P68&lt;&gt;"",Z68&lt;&gt;""),"-")</f>
        <v>#N/A</v>
      </c>
      <c r="BH68" s="121" t="e" cm="1">
        <f t="array" ref="BH68">_xlfn.IFS(AND($Q68&lt;&gt;"",R68&lt;&gt;""),ABS($Q68-R68),AND($Q68="",R68=""),"",OR($Q68&lt;&gt;"",R68&lt;&gt;""),"-")</f>
        <v>#N/A</v>
      </c>
      <c r="BI68" s="120" t="e" cm="1">
        <f t="array" ref="BI68">_xlfn.IFS(AND($Q68&lt;&gt;"",S68&lt;&gt;""),ABS($Q68-S68),AND($Q68="",S68=""),"",OR($Q68&lt;&gt;"",S68&lt;&gt;""),"-")</f>
        <v>#N/A</v>
      </c>
      <c r="BJ68" s="120" t="e" cm="1">
        <f t="array" ref="BJ68">_xlfn.IFS(AND($Q68&lt;&gt;"",T68&lt;&gt;""),ABS($Q68-T68),AND($Q68="",T68=""),"",OR($Q68&lt;&gt;"",T68&lt;&gt;""),"-")</f>
        <v>#N/A</v>
      </c>
      <c r="BK68" s="120" t="e" cm="1">
        <f t="array" ref="BK68">_xlfn.IFS(AND($Q68&lt;&gt;"",U68&lt;&gt;""),ABS($Q68-U68),AND($Q68="",U68=""),"",OR($Q68&lt;&gt;"",U68&lt;&gt;""),"-")</f>
        <v>#N/A</v>
      </c>
      <c r="BL68" s="120" t="e" cm="1">
        <f t="array" ref="BL68">_xlfn.IFS(AND($Q68&lt;&gt;"",V68&lt;&gt;""),ABS($Q68-V68),AND($Q68="",V68=""),"",OR($Q68&lt;&gt;"",V68&lt;&gt;""),"-")</f>
        <v>#N/A</v>
      </c>
      <c r="BM68" s="120" t="e" cm="1">
        <f t="array" ref="BM68">_xlfn.IFS(AND($Q68&lt;&gt;"",W68&lt;&gt;""),ABS($Q68-W68),AND($Q68="",W68=""),"",OR($Q68&lt;&gt;"",W68&lt;&gt;""),"-")</f>
        <v>#N/A</v>
      </c>
      <c r="BN68" s="120" t="e" cm="1">
        <f t="array" ref="BN68">_xlfn.IFS(AND($Q68&lt;&gt;"",X68&lt;&gt;""),ABS($Q68-X68),AND($Q68="",X68=""),"",OR($Q68&lt;&gt;"",X68&lt;&gt;""),"-")</f>
        <v>#N/A</v>
      </c>
      <c r="BO68" s="120" t="e" cm="1">
        <f t="array" ref="BO68">_xlfn.IFS(AND($Q68&lt;&gt;"",Y68&lt;&gt;""),ABS($Q68-Y68),AND($Q68="",Y68=""),"",OR($Q68&lt;&gt;"",Y68&lt;&gt;""),"-")</f>
        <v>#N/A</v>
      </c>
      <c r="BP68" s="120" t="e" cm="1">
        <f t="array" ref="BP68">_xlfn.IFS(AND($Q68&lt;&gt;"",Z68&lt;&gt;""),ABS($Q68-Z68),AND($Q68="",Z68=""),"",OR($Q68&lt;&gt;"",Z68&lt;&gt;""),"-")</f>
        <v>#N/A</v>
      </c>
      <c r="BQ68" s="121" t="e" cm="1">
        <f t="array" ref="BQ68">_xlfn.IFS(AND($R68&lt;&gt;"",S68&lt;&gt;""),ABS($R68-S68),AND($R68="",S68=""),"",OR($R68&lt;&gt;"",S68&lt;&gt;""),"-")</f>
        <v>#N/A</v>
      </c>
      <c r="BR68" s="120" t="e" cm="1">
        <f t="array" ref="BR68">_xlfn.IFS(AND($R68&lt;&gt;"",T68&lt;&gt;""),ABS($R68-T68),AND($R68="",T68=""),"",OR($R68&lt;&gt;"",T68&lt;&gt;""),"-")</f>
        <v>#N/A</v>
      </c>
      <c r="BS68" s="120" t="e" cm="1">
        <f t="array" ref="BS68">_xlfn.IFS(AND($R68&lt;&gt;"",U68&lt;&gt;""),ABS($R68-U68),AND($R68="",U68=""),"",OR($R68&lt;&gt;"",U68&lt;&gt;""),"-")</f>
        <v>#N/A</v>
      </c>
      <c r="BT68" s="120" t="e" cm="1">
        <f t="array" ref="BT68">_xlfn.IFS(AND($R68&lt;&gt;"",V68&lt;&gt;""),ABS($R68-V68),AND($R68="",V68=""),"",OR($R68&lt;&gt;"",V68&lt;&gt;""),"-")</f>
        <v>#N/A</v>
      </c>
      <c r="BU68" s="120" t="e" cm="1">
        <f t="array" ref="BU68">_xlfn.IFS(AND($R68&lt;&gt;"",W68&lt;&gt;""),ABS($R68-W68),AND($R68="",W68=""),"",OR($R68&lt;&gt;"",W68&lt;&gt;""),"-")</f>
        <v>#N/A</v>
      </c>
      <c r="BV68" s="120" t="e" cm="1">
        <f t="array" ref="BV68">_xlfn.IFS(AND($R68&lt;&gt;"",X68&lt;&gt;""),ABS($R68-X68),AND($R68="",X68=""),"",OR($R68&lt;&gt;"",X68&lt;&gt;""),"-")</f>
        <v>#N/A</v>
      </c>
      <c r="BW68" s="120" t="e" cm="1">
        <f t="array" ref="BW68">_xlfn.IFS(AND($R68&lt;&gt;"",Y68&lt;&gt;""),ABS($R68-Y68),AND($R68="",Y68=""),"",OR($R68&lt;&gt;"",Y68&lt;&gt;""),"-")</f>
        <v>#N/A</v>
      </c>
      <c r="BX68" s="120" t="e" cm="1">
        <f t="array" ref="BX68">_xlfn.IFS(AND($R68&lt;&gt;"",Z68&lt;&gt;""),ABS($R68-Z68),AND($R68="",Z68=""),"",OR($R68&lt;&gt;"",Z68&lt;&gt;""),"-")</f>
        <v>#N/A</v>
      </c>
      <c r="BY68" s="121" t="e" cm="1">
        <f t="array" ref="BY68">_xlfn.IFS(AND($S68&lt;&gt;"",T68&lt;&gt;""),ABS($S68-T68),AND($S68="",T68=""),"",OR($S68&lt;&gt;"",T68&lt;&gt;""),"-")</f>
        <v>#N/A</v>
      </c>
      <c r="BZ68" s="120" t="e" cm="1">
        <f t="array" ref="BZ68">_xlfn.IFS(AND($S68&lt;&gt;"",U68&lt;&gt;""),ABS($S68-U68),AND($S68="",U68=""),"",OR($S68&lt;&gt;"",U68&lt;&gt;""),"-")</f>
        <v>#N/A</v>
      </c>
      <c r="CA68" s="120" t="e" cm="1">
        <f t="array" ref="CA68">_xlfn.IFS(AND($S68&lt;&gt;"",V68&lt;&gt;""),ABS($S68-V68),AND($S68="",V68=""),"",OR($S68&lt;&gt;"",V68&lt;&gt;""),"-")</f>
        <v>#N/A</v>
      </c>
      <c r="CB68" s="120" t="e" cm="1">
        <f t="array" ref="CB68">_xlfn.IFS(AND($S68&lt;&gt;"",W68&lt;&gt;""),ABS($S68-W68),AND($S68="",W68=""),"",OR($S68&lt;&gt;"",W68&lt;&gt;""),"-")</f>
        <v>#N/A</v>
      </c>
      <c r="CC68" s="120" t="e" cm="1">
        <f t="array" ref="CC68">_xlfn.IFS(AND($S68&lt;&gt;"",X68&lt;&gt;""),ABS($S68-X68),AND($S68="",X68=""),"",OR($S68&lt;&gt;"",X68&lt;&gt;""),"-")</f>
        <v>#N/A</v>
      </c>
      <c r="CD68" s="120" t="e" cm="1">
        <f t="array" ref="CD68">_xlfn.IFS(AND($S68&lt;&gt;"",Y68&lt;&gt;""),ABS($S68-Y68),AND($S68="",Y68=""),"",OR($S68&lt;&gt;"",Y68&lt;&gt;""),"-")</f>
        <v>#N/A</v>
      </c>
      <c r="CE68" s="120" t="e" cm="1">
        <f t="array" ref="CE68">_xlfn.IFS(AND($S68&lt;&gt;"",Z68&lt;&gt;""),ABS($S68-Z68),AND($S68="",Z68=""),"",OR($S68&lt;&gt;"",Z68&lt;&gt;""),"-")</f>
        <v>#N/A</v>
      </c>
      <c r="CF68" s="121" t="e" cm="1">
        <f t="array" ref="CF68">_xlfn.IFS(AND($T68&lt;&gt;"",U68&lt;&gt;""),ABS($T68-U68),AND($T68="",U68=""),"",OR($T68&lt;&gt;"",U68&lt;&gt;""),"-")</f>
        <v>#N/A</v>
      </c>
      <c r="CG68" s="120" t="e" cm="1">
        <f t="array" ref="CG68">_xlfn.IFS(AND($T68&lt;&gt;"",V68&lt;&gt;""),ABS($T68-V68),AND($T68="",V68=""),"",OR($T68&lt;&gt;"",V68&lt;&gt;""),"-")</f>
        <v>#N/A</v>
      </c>
      <c r="CH68" s="120" t="e" cm="1">
        <f t="array" ref="CH68">_xlfn.IFS(AND($T68&lt;&gt;"",W68&lt;&gt;""),ABS($T68-W68),AND($T68="",W68=""),"",OR($T68&lt;&gt;"",W68&lt;&gt;""),"-")</f>
        <v>#N/A</v>
      </c>
      <c r="CI68" s="120" t="e" cm="1">
        <f t="array" ref="CI68">_xlfn.IFS(AND($T68&lt;&gt;"",X68&lt;&gt;""),ABS($T68-X68),AND($T68="",X68=""),"",OR($T68&lt;&gt;"",X68&lt;&gt;""),"-")</f>
        <v>#N/A</v>
      </c>
      <c r="CJ68" s="120" t="e" cm="1">
        <f t="array" ref="CJ68">_xlfn.IFS(AND($T68&lt;&gt;"",Y68&lt;&gt;""),ABS($T68-Y68),AND($T68="",Y68=""),"",OR($T68&lt;&gt;"",Y68&lt;&gt;""),"-")</f>
        <v>#N/A</v>
      </c>
      <c r="CK68" s="120" t="e" cm="1">
        <f t="array" ref="CK68">_xlfn.IFS(AND($T68&lt;&gt;"",Z68&lt;&gt;""),ABS($T68-Z68),AND($T68="",Z68=""),"",OR($T68&lt;&gt;"",Z68&lt;&gt;""),"-")</f>
        <v>#N/A</v>
      </c>
      <c r="CL68" s="121" t="e" cm="1">
        <f t="array" ref="CL68">_xlfn.IFS(AND($U68&lt;&gt;"",V68&lt;&gt;""),ABS($U68-V68),AND($U68="",V68=""),"",OR($U68&lt;&gt;"",V68&lt;&gt;""),"-")</f>
        <v>#N/A</v>
      </c>
      <c r="CM68" s="120" t="e" cm="1">
        <f t="array" ref="CM68">_xlfn.IFS(AND($U68&lt;&gt;"",W68&lt;&gt;""),ABS($U68-W68),AND($U68="",W68=""),"",OR($U68&lt;&gt;"",W68&lt;&gt;""),"-")</f>
        <v>#N/A</v>
      </c>
      <c r="CN68" s="120" t="e" cm="1">
        <f t="array" ref="CN68">_xlfn.IFS(AND($U68&lt;&gt;"",X68&lt;&gt;""),ABS($U68-X68),AND($U68="",X68=""),"",OR($U68&lt;&gt;"",X68&lt;&gt;""),"-")</f>
        <v>#N/A</v>
      </c>
      <c r="CO68" s="120" t="e" cm="1">
        <f t="array" ref="CO68">_xlfn.IFS(AND($U68&lt;&gt;"",Y68&lt;&gt;""),ABS($U68-Y68),AND($U68="",Y68=""),"",OR($U68&lt;&gt;"",Y68&lt;&gt;""),"-")</f>
        <v>#N/A</v>
      </c>
      <c r="CP68" s="120" t="e" cm="1">
        <f t="array" ref="CP68">_xlfn.IFS(AND($U68&lt;&gt;"",Z68&lt;&gt;""),ABS($U68-Z68),AND($U68="",Z68=""),"",OR($U68&lt;&gt;"",Z68&lt;&gt;""),"-")</f>
        <v>#N/A</v>
      </c>
      <c r="CQ68" s="121" t="e" cm="1">
        <f t="array" ref="CQ68">_xlfn.IFS(AND($V68&lt;&gt;"",W68&lt;&gt;""),ABS($V68-W68),AND($V68="",W68=""),"",OR($V68&lt;&gt;"",W68&lt;&gt;""),"-")</f>
        <v>#N/A</v>
      </c>
      <c r="CR68" s="120" t="e" cm="1">
        <f t="array" ref="CR68">_xlfn.IFS(AND($V68&lt;&gt;"",X68&lt;&gt;""),ABS($V68-X68),AND($V68="",X68=""),"",OR($V68&lt;&gt;"",X68&lt;&gt;""),"-")</f>
        <v>#N/A</v>
      </c>
      <c r="CS68" s="120" t="e" cm="1">
        <f t="array" ref="CS68">_xlfn.IFS(AND($V68&lt;&gt;"",Y68&lt;&gt;""),ABS($V68-Y68),AND($V68="",Y68=""),"",OR($V68&lt;&gt;"",Y68&lt;&gt;""),"-")</f>
        <v>#N/A</v>
      </c>
      <c r="CT68" s="120" t="e" cm="1">
        <f t="array" ref="CT68">_xlfn.IFS(AND($V68&lt;&gt;"",Z68&lt;&gt;""),ABS($V68-Z68),AND($V68="",Z68=""),"",OR($V68&lt;&gt;"",Z68&lt;&gt;""),"-")</f>
        <v>#N/A</v>
      </c>
      <c r="CU68" s="121" t="e" cm="1">
        <f t="array" ref="CU68">_xlfn.IFS(AND($W68&lt;&gt;"",X68&lt;&gt;""),ABS($W68-X68),AND($W68="",X68=""),"",OR($W68&lt;&gt;"",X68&lt;&gt;""),"-")</f>
        <v>#N/A</v>
      </c>
      <c r="CV68" s="120" t="e" cm="1">
        <f t="array" ref="CV68">_xlfn.IFS(AND($W68&lt;&gt;"",Y68&lt;&gt;""),ABS($W68-Y68),AND($W68="",Y68=""),"",OR($W68&lt;&gt;"",Y68&lt;&gt;""),"-")</f>
        <v>#N/A</v>
      </c>
      <c r="CW68" s="120" t="e" cm="1">
        <f t="array" ref="CW68">_xlfn.IFS(AND($W68&lt;&gt;"",Z68&lt;&gt;""),ABS($W68-Z68),AND($W68="",Z68=""),"",OR($W68&lt;&gt;"",Z68&lt;&gt;""),"-")</f>
        <v>#N/A</v>
      </c>
      <c r="CX68" s="121" t="e" cm="1">
        <f t="array" ref="CX68">_xlfn.IFS(AND($X68&lt;&gt;"",Y68&lt;&gt;""),ABS($X68-Y68),AND($X68="",Y68=""),"",OR($X68&lt;&gt;"",Y68&lt;&gt;""),"-")</f>
        <v>#N/A</v>
      </c>
      <c r="CY68" s="120" t="e" cm="1">
        <f t="array" ref="CY68">_xlfn.IFS(AND($X68&lt;&gt;"",Z68&lt;&gt;""),ABS($X68-Z68),AND($X68="",Z68=""),"",OR($X68&lt;&gt;"",Z68&lt;&gt;""),"-")</f>
        <v>#N/A</v>
      </c>
      <c r="CZ68" s="121" t="e" cm="1">
        <f t="array" ref="CZ68">_xlfn.IFS(AND($Y68&lt;&gt;"",Z68&lt;&gt;""),ABS($Y68-Z68),AND($Y68="",Z68=""),"",OR($Y68&lt;&gt;"",Z68&lt;&gt;""),"-")</f>
        <v>#N/A</v>
      </c>
    </row>
    <row r="69" spans="1:104" x14ac:dyDescent="0.2">
      <c r="A69" s="260" t="s">
        <v>58</v>
      </c>
      <c r="B69" s="259" t="e">
        <f>VLOOKUP($A69,Merged_couplings!$B:$BU,MATCH(B$1,Merged_couplings!$B$1:$BU$1,0),FALSE)</f>
        <v>#N/A</v>
      </c>
      <c r="C69" s="258" t="e">
        <f>VLOOKUP($A69,Merged_couplings!$B:$BU,MATCH(C$1,Merged_couplings!$B$1:$BU$1,0),FALSE)</f>
        <v>#N/A</v>
      </c>
      <c r="D69" s="258" t="e">
        <f>VLOOKUP($A69,Merged_couplings!$B:$BU,MATCH(D$1,Merged_couplings!$B$1:$BU$1,0),FALSE)</f>
        <v>#N/A</v>
      </c>
      <c r="E69" s="258" t="e">
        <f>VLOOKUP($A69,Merged_couplings!$B:$BU,MATCH(E$1,Merged_couplings!$B$1:$BU$1,0),FALSE)</f>
        <v>#N/A</v>
      </c>
      <c r="F69" s="258" t="e">
        <f>VLOOKUP($A69,Merged_couplings!$B:$BU,MATCH(F$1,Merged_couplings!$B$1:$BU$1,0),FALSE)</f>
        <v>#N/A</v>
      </c>
      <c r="G69" s="258" t="e">
        <f>VLOOKUP($A69,Merged_couplings!$B:$BU,MATCH(G$1,Merged_couplings!$B$1:$BU$1,0),FALSE)</f>
        <v>#N/A</v>
      </c>
      <c r="H69" s="258" t="e">
        <f>VLOOKUP($A69,Merged_couplings!$B:$BU,MATCH(H$1,Merged_couplings!$B$1:$BU$1,0),FALSE)</f>
        <v>#N/A</v>
      </c>
      <c r="I69" s="258" t="e">
        <f>VLOOKUP($A69,Merged_couplings!$B:$BU,MATCH(I$1,Merged_couplings!$B$1:$BU$1,0),FALSE)</f>
        <v>#N/A</v>
      </c>
      <c r="J69" s="258" t="e">
        <f>VLOOKUP($A69,Merged_couplings!$B:$BU,MATCH(J$1,Merged_couplings!$B$1:$BU$1,0),FALSE)</f>
        <v>#N/A</v>
      </c>
      <c r="K69" s="258" t="e">
        <f>VLOOKUP($A69,Merged_couplings!$B:$BU,MATCH(K$1,Merged_couplings!$B$1:$BU$1,0),FALSE)</f>
        <v>#N/A</v>
      </c>
      <c r="L69" s="258" t="e">
        <f>VLOOKUP($A69,Merged_couplings!$B:$BU,MATCH(L$1,Merged_couplings!$B$1:$BU$1,0),FALSE)</f>
        <v>#N/A</v>
      </c>
      <c r="M69" s="258" t="e">
        <f>VLOOKUP($A69,Merged_couplings!$B:$BU,MATCH(M$1,Merged_couplings!$B$1:$BU$1,0),FALSE)</f>
        <v>#N/A</v>
      </c>
      <c r="N69" s="121" t="e">
        <f>IF(OR(B69="BIG",B69="BI-",B69="B-G"),VLOOKUP($A69,Merged_couplings!$B:$BU,MATCH(N$1,Merged_couplings!$B$1:$BU$1,0),FALSE),"")</f>
        <v>#N/A</v>
      </c>
      <c r="P69" s="120" t="e">
        <f>IF(OR(C69="BIG",C69="BI-",C69="B-G"),VLOOKUP($A69,Merged_couplings!$B:$BU,MATCH(P$1,Merged_couplings!$B$1:$BU$1,0),FALSE),"")</f>
        <v>#N/A</v>
      </c>
      <c r="Q69" s="120" t="e">
        <f>IF(OR(D69="BIG",D69="BI-",D69="B-G"),VLOOKUP($A69,Merged_couplings!$B:$BU,MATCH(Q$1,Merged_couplings!$B$1:$BU$1,0),FALSE),"")</f>
        <v>#N/A</v>
      </c>
      <c r="R69" s="120" t="e">
        <f>IF(OR(E69="BIG",E69="BI-",E69="B-G"),VLOOKUP($A69,Merged_couplings!$B:$BU,MATCH(R$1,Merged_couplings!$B$1:$BU$1,0),FALSE),"")</f>
        <v>#N/A</v>
      </c>
      <c r="S69" s="120" t="e">
        <f>IF(OR(F69="BIG",F69="BI-",F69="B-G"),VLOOKUP($A69,Merged_couplings!$B:$BU,MATCH(S$1,Merged_couplings!$B$1:$BU$1,0),FALSE),"")</f>
        <v>#N/A</v>
      </c>
      <c r="T69" s="120" t="e">
        <f>IF(OR(G69="BIG",G69="BI-",G69="B-G"),VLOOKUP($A69,Merged_couplings!$B:$BU,MATCH(T$1,Merged_couplings!$B$1:$BU$1,0),FALSE),"")</f>
        <v>#N/A</v>
      </c>
      <c r="U69" s="120" t="e">
        <f>IF(OR(H69="BIG",H69="BI-",H69="B-G"),VLOOKUP($A69,Merged_couplings!$B:$BU,MATCH(U$1,Merged_couplings!$B$1:$BU$1,0),FALSE),"")</f>
        <v>#N/A</v>
      </c>
      <c r="V69" s="120" t="e">
        <f>IF(OR(I69="BIG",I69="BI-",I69="B-G"),VLOOKUP($A69,Merged_couplings!$B:$BU,MATCH(V$1,Merged_couplings!$B$1:$BU$1,0),FALSE),"")</f>
        <v>#N/A</v>
      </c>
      <c r="W69" s="120" t="e">
        <f>IF(OR(J69="BIG",J69="BI-",J69="B-G"),VLOOKUP($A69,Merged_couplings!$B:$BU,MATCH(W$1,Merged_couplings!$B$1:$BU$1,0),FALSE),"")</f>
        <v>#N/A</v>
      </c>
      <c r="X69" s="120" t="e">
        <f>IF(OR(K69="BIG",K69="BI-",K69="B-G"),VLOOKUP($A69,Merged_couplings!$B:$BU,MATCH(X$1,Merged_couplings!$B$1:$BU$1,0),FALSE),"")</f>
        <v>#N/A</v>
      </c>
      <c r="Y69" s="120" t="e">
        <f>IF(OR(L69="BIG",L69="BI-",L69="B-G"),VLOOKUP($A69,Merged_couplings!$B:$BU,MATCH(Y$1,Merged_couplings!$B$1:$BU$1,0),FALSE),"")</f>
        <v>#N/A</v>
      </c>
      <c r="Z69" s="120" t="e">
        <f>IF(OR(M69="BIG",M69="BI-",M69="B-G"),VLOOKUP($A69,Merged_couplings!$B:$BU,MATCH(Z$1,Merged_couplings!$B$1:$BU$1,0),FALSE),"")</f>
        <v>#N/A</v>
      </c>
      <c r="AA69" s="123"/>
      <c r="AB69" s="340" t="e" cm="1">
        <f t="array" ref="AB69">_xlfn.IFS(AND($N69&lt;&gt;"",P69&lt;&gt;""),ABS($N69-P69),AND($N69="",P69=""),"",OR($N69&lt;&gt;"",P69&lt;&gt;""),"-")</f>
        <v>#N/A</v>
      </c>
      <c r="AC69" s="122" t="e" cm="1">
        <f t="array" ref="AC69">_xlfn.IFS(AND($N69&lt;&gt;"",Q69&lt;&gt;""),ABS($N69-Q69),AND($N69="",Q69=""),"",OR($N69&lt;&gt;"",Q69&lt;&gt;""),"-")</f>
        <v>#N/A</v>
      </c>
      <c r="AD69" s="122" t="e" cm="1">
        <f t="array" ref="AD69">_xlfn.IFS(AND($N69&lt;&gt;"",R69&lt;&gt;""),ABS($N69-R69),AND($N69="",R69=""),"",OR($N69&lt;&gt;"",R69&lt;&gt;""),"-")</f>
        <v>#N/A</v>
      </c>
      <c r="AE69" s="122" t="e" cm="1">
        <f t="array" ref="AE69">_xlfn.IFS(AND($N69&lt;&gt;"",S69&lt;&gt;""),ABS($N69-S69),AND($N69="",S69=""),"",OR($N69&lt;&gt;"",S69&lt;&gt;""),"-")</f>
        <v>#N/A</v>
      </c>
      <c r="AF69" s="122" t="e" cm="1">
        <f t="array" ref="AF69">_xlfn.IFS(AND($N69&lt;&gt;"",T69&lt;&gt;""),ABS($N69-T69),AND($N69="",T69=""),"",OR($N69&lt;&gt;"",T69&lt;&gt;""),"-")</f>
        <v>#N/A</v>
      </c>
      <c r="AG69" s="122" t="e" cm="1">
        <f t="array" ref="AG69">_xlfn.IFS(AND($N69&lt;&gt;"",U69&lt;&gt;""),ABS($N69-U69),AND($N69="",U69=""),"",OR($N69&lt;&gt;"",U69&lt;&gt;""),"-")</f>
        <v>#N/A</v>
      </c>
      <c r="AH69" s="122" t="e" cm="1">
        <f t="array" ref="AH69">_xlfn.IFS(AND($N69&lt;&gt;"",V69&lt;&gt;""),ABS($N69-V69),AND($N69="",V69=""),"",OR($N69&lt;&gt;"",V69&lt;&gt;""),"-")</f>
        <v>#N/A</v>
      </c>
      <c r="AI69" s="122" t="e" cm="1">
        <f t="array" ref="AI69">_xlfn.IFS(AND($N69&lt;&gt;"",W69&lt;&gt;""),ABS($N69-W69),AND($N69="",W69=""),"",OR($N69&lt;&gt;"",W69&lt;&gt;""),"-")</f>
        <v>#N/A</v>
      </c>
      <c r="AJ69" s="122" t="e" cm="1">
        <f t="array" ref="AJ69">_xlfn.IFS(AND($N69&lt;&gt;"",X69&lt;&gt;""),ABS($N69-X69),AND($N69="",X69=""),"",OR($N69&lt;&gt;"",X69&lt;&gt;""),"-")</f>
        <v>#N/A</v>
      </c>
      <c r="AK69" s="122" t="e" cm="1">
        <f t="array" ref="AK69">_xlfn.IFS(AND($N69&lt;&gt;"",Y69&lt;&gt;""),ABS($N69-Y69),AND($N69="",Y69=""),"",OR($N69&lt;&gt;"",Y69&lt;&gt;""),"-")</f>
        <v>#N/A</v>
      </c>
      <c r="AL69" s="122" t="e" cm="1">
        <f t="array" ref="AL69">_xlfn.IFS(AND($N69&lt;&gt;"",Z69&lt;&gt;""),ABS($N69-Z69),AND($N69="",Z69=""),"",OR($N69&lt;&gt;"",Z69&lt;&gt;""),"-")</f>
        <v>#N/A</v>
      </c>
      <c r="AM69" s="340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1" t="e" cm="1">
        <f t="array" ref="AX69">_xlfn.IFS(AND($P69&lt;&gt;"",Q69&lt;&gt;""),ABS($P69-Q69),AND($P69="",Q69=""),"",OR($P69&lt;&gt;"",Q69&lt;&gt;""),"-")</f>
        <v>#N/A</v>
      </c>
      <c r="AY69" s="120" t="e" cm="1">
        <f t="array" ref="AY69">_xlfn.IFS(AND($P69&lt;&gt;"",R69&lt;&gt;""),ABS($P69-R69),AND($P69="",R69=""),"",OR($P69&lt;&gt;"",R69&lt;&gt;""),"-")</f>
        <v>#N/A</v>
      </c>
      <c r="AZ69" s="120" t="e" cm="1">
        <f t="array" ref="AZ69">_xlfn.IFS(AND($P69&lt;&gt;"",S69&lt;&gt;""),ABS($P69-S69),AND($P69="",S69=""),"",OR($P69&lt;&gt;"",S69&lt;&gt;""),"-")</f>
        <v>#N/A</v>
      </c>
      <c r="BA69" s="120" t="e" cm="1">
        <f t="array" ref="BA69">_xlfn.IFS(AND($P69&lt;&gt;"",T69&lt;&gt;""),ABS($P69-T69),AND($P69="",T69=""),"",OR($P69&lt;&gt;"",T69&lt;&gt;""),"-")</f>
        <v>#N/A</v>
      </c>
      <c r="BB69" s="120" t="e" cm="1">
        <f t="array" ref="BB69">_xlfn.IFS(AND($P69&lt;&gt;"",U69&lt;&gt;""),ABS($P69-U69),AND($P69="",U69=""),"",OR($P69&lt;&gt;"",U69&lt;&gt;""),"-")</f>
        <v>#N/A</v>
      </c>
      <c r="BC69" s="120" t="e" cm="1">
        <f t="array" ref="BC69">_xlfn.IFS(AND($P69&lt;&gt;"",V69&lt;&gt;""),ABS($P69-V69),AND($P69="",V69=""),"",OR($P69&lt;&gt;"",V69&lt;&gt;""),"-")</f>
        <v>#N/A</v>
      </c>
      <c r="BD69" s="120" t="e" cm="1">
        <f t="array" ref="BD69">_xlfn.IFS(AND($P69&lt;&gt;"",W69&lt;&gt;""),ABS($P69-W69),AND($P69="",W69=""),"",OR($P69&lt;&gt;"",W69&lt;&gt;""),"-")</f>
        <v>#N/A</v>
      </c>
      <c r="BE69" s="120" t="e" cm="1">
        <f t="array" ref="BE69">_xlfn.IFS(AND($P69&lt;&gt;"",X69&lt;&gt;""),ABS($P69-X69),AND($P69="",X69=""),"",OR($P69&lt;&gt;"",X69&lt;&gt;""),"-")</f>
        <v>#N/A</v>
      </c>
      <c r="BF69" s="120" t="e" cm="1">
        <f t="array" ref="BF69">_xlfn.IFS(AND($P69&lt;&gt;"",Y69&lt;&gt;""),ABS($P69-Y69),AND($P69="",Y69=""),"",OR($P69&lt;&gt;"",Y69&lt;&gt;""),"-")</f>
        <v>#N/A</v>
      </c>
      <c r="BG69" s="120" t="e" cm="1">
        <f t="array" ref="BG69">_xlfn.IFS(AND($P69&lt;&gt;"",Z69&lt;&gt;""),ABS($P69-Z69),AND($P69="",Z69=""),"",OR($P69&lt;&gt;"",Z69&lt;&gt;""),"-")</f>
        <v>#N/A</v>
      </c>
      <c r="BH69" s="121" t="e" cm="1">
        <f t="array" ref="BH69">_xlfn.IFS(AND($Q69&lt;&gt;"",R69&lt;&gt;""),ABS($Q69-R69),AND($Q69="",R69=""),"",OR($Q69&lt;&gt;"",R69&lt;&gt;""),"-")</f>
        <v>#N/A</v>
      </c>
      <c r="BI69" s="120" t="e" cm="1">
        <f t="array" ref="BI69">_xlfn.IFS(AND($Q69&lt;&gt;"",S69&lt;&gt;""),ABS($Q69-S69),AND($Q69="",S69=""),"",OR($Q69&lt;&gt;"",S69&lt;&gt;""),"-")</f>
        <v>#N/A</v>
      </c>
      <c r="BJ69" s="120" t="e" cm="1">
        <f t="array" ref="BJ69">_xlfn.IFS(AND($Q69&lt;&gt;"",T69&lt;&gt;""),ABS($Q69-T69),AND($Q69="",T69=""),"",OR($Q69&lt;&gt;"",T69&lt;&gt;""),"-")</f>
        <v>#N/A</v>
      </c>
      <c r="BK69" s="120" t="e" cm="1">
        <f t="array" ref="BK69">_xlfn.IFS(AND($Q69&lt;&gt;"",U69&lt;&gt;""),ABS($Q69-U69),AND($Q69="",U69=""),"",OR($Q69&lt;&gt;"",U69&lt;&gt;""),"-")</f>
        <v>#N/A</v>
      </c>
      <c r="BL69" s="120" t="e" cm="1">
        <f t="array" ref="BL69">_xlfn.IFS(AND($Q69&lt;&gt;"",V69&lt;&gt;""),ABS($Q69-V69),AND($Q69="",V69=""),"",OR($Q69&lt;&gt;"",V69&lt;&gt;""),"-")</f>
        <v>#N/A</v>
      </c>
      <c r="BM69" s="120" t="e" cm="1">
        <f t="array" ref="BM69">_xlfn.IFS(AND($Q69&lt;&gt;"",W69&lt;&gt;""),ABS($Q69-W69),AND($Q69="",W69=""),"",OR($Q69&lt;&gt;"",W69&lt;&gt;""),"-")</f>
        <v>#N/A</v>
      </c>
      <c r="BN69" s="120" t="e" cm="1">
        <f t="array" ref="BN69">_xlfn.IFS(AND($Q69&lt;&gt;"",X69&lt;&gt;""),ABS($Q69-X69),AND($Q69="",X69=""),"",OR($Q69&lt;&gt;"",X69&lt;&gt;""),"-")</f>
        <v>#N/A</v>
      </c>
      <c r="BO69" s="120" t="e" cm="1">
        <f t="array" ref="BO69">_xlfn.IFS(AND($Q69&lt;&gt;"",Y69&lt;&gt;""),ABS($Q69-Y69),AND($Q69="",Y69=""),"",OR($Q69&lt;&gt;"",Y69&lt;&gt;""),"-")</f>
        <v>#N/A</v>
      </c>
      <c r="BP69" s="120" t="e" cm="1">
        <f t="array" ref="BP69">_xlfn.IFS(AND($Q69&lt;&gt;"",Z69&lt;&gt;""),ABS($Q69-Z69),AND($Q69="",Z69=""),"",OR($Q69&lt;&gt;"",Z69&lt;&gt;""),"-")</f>
        <v>#N/A</v>
      </c>
      <c r="BQ69" s="121" t="e" cm="1">
        <f t="array" ref="BQ69">_xlfn.IFS(AND($R69&lt;&gt;"",S69&lt;&gt;""),ABS($R69-S69),AND($R69="",S69=""),"",OR($R69&lt;&gt;"",S69&lt;&gt;""),"-")</f>
        <v>#N/A</v>
      </c>
      <c r="BR69" s="120" t="e" cm="1">
        <f t="array" ref="BR69">_xlfn.IFS(AND($R69&lt;&gt;"",T69&lt;&gt;""),ABS($R69-T69),AND($R69="",T69=""),"",OR($R69&lt;&gt;"",T69&lt;&gt;""),"-")</f>
        <v>#N/A</v>
      </c>
      <c r="BS69" s="120" t="e" cm="1">
        <f t="array" ref="BS69">_xlfn.IFS(AND($R69&lt;&gt;"",U69&lt;&gt;""),ABS($R69-U69),AND($R69="",U69=""),"",OR($R69&lt;&gt;"",U69&lt;&gt;""),"-")</f>
        <v>#N/A</v>
      </c>
      <c r="BT69" s="120" t="e" cm="1">
        <f t="array" ref="BT69">_xlfn.IFS(AND($R69&lt;&gt;"",V69&lt;&gt;""),ABS($R69-V69),AND($R69="",V69=""),"",OR($R69&lt;&gt;"",V69&lt;&gt;""),"-")</f>
        <v>#N/A</v>
      </c>
      <c r="BU69" s="120" t="e" cm="1">
        <f t="array" ref="BU69">_xlfn.IFS(AND($R69&lt;&gt;"",W69&lt;&gt;""),ABS($R69-W69),AND($R69="",W69=""),"",OR($R69&lt;&gt;"",W69&lt;&gt;""),"-")</f>
        <v>#N/A</v>
      </c>
      <c r="BV69" s="120" t="e" cm="1">
        <f t="array" ref="BV69">_xlfn.IFS(AND($R69&lt;&gt;"",X69&lt;&gt;""),ABS($R69-X69),AND($R69="",X69=""),"",OR($R69&lt;&gt;"",X69&lt;&gt;""),"-")</f>
        <v>#N/A</v>
      </c>
      <c r="BW69" s="120" t="e" cm="1">
        <f t="array" ref="BW69">_xlfn.IFS(AND($R69&lt;&gt;"",Y69&lt;&gt;""),ABS($R69-Y69),AND($R69="",Y69=""),"",OR($R69&lt;&gt;"",Y69&lt;&gt;""),"-")</f>
        <v>#N/A</v>
      </c>
      <c r="BX69" s="120" t="e" cm="1">
        <f t="array" ref="BX69">_xlfn.IFS(AND($R69&lt;&gt;"",Z69&lt;&gt;""),ABS($R69-Z69),AND($R69="",Z69=""),"",OR($R69&lt;&gt;"",Z69&lt;&gt;""),"-")</f>
        <v>#N/A</v>
      </c>
      <c r="BY69" s="121" t="e" cm="1">
        <f t="array" ref="BY69">_xlfn.IFS(AND($S69&lt;&gt;"",T69&lt;&gt;""),ABS($S69-T69),AND($S69="",T69=""),"",OR($S69&lt;&gt;"",T69&lt;&gt;""),"-")</f>
        <v>#N/A</v>
      </c>
      <c r="BZ69" s="120" t="e" cm="1">
        <f t="array" ref="BZ69">_xlfn.IFS(AND($S69&lt;&gt;"",U69&lt;&gt;""),ABS($S69-U69),AND($S69="",U69=""),"",OR($S69&lt;&gt;"",U69&lt;&gt;""),"-")</f>
        <v>#N/A</v>
      </c>
      <c r="CA69" s="120" t="e" cm="1">
        <f t="array" ref="CA69">_xlfn.IFS(AND($S69&lt;&gt;"",V69&lt;&gt;""),ABS($S69-V69),AND($S69="",V69=""),"",OR($S69&lt;&gt;"",V69&lt;&gt;""),"-")</f>
        <v>#N/A</v>
      </c>
      <c r="CB69" s="120" t="e" cm="1">
        <f t="array" ref="CB69">_xlfn.IFS(AND($S69&lt;&gt;"",W69&lt;&gt;""),ABS($S69-W69),AND($S69="",W69=""),"",OR($S69&lt;&gt;"",W69&lt;&gt;""),"-")</f>
        <v>#N/A</v>
      </c>
      <c r="CC69" s="120" t="e" cm="1">
        <f t="array" ref="CC69">_xlfn.IFS(AND($S69&lt;&gt;"",X69&lt;&gt;""),ABS($S69-X69),AND($S69="",X69=""),"",OR($S69&lt;&gt;"",X69&lt;&gt;""),"-")</f>
        <v>#N/A</v>
      </c>
      <c r="CD69" s="120" t="e" cm="1">
        <f t="array" ref="CD69">_xlfn.IFS(AND($S69&lt;&gt;"",Y69&lt;&gt;""),ABS($S69-Y69),AND($S69="",Y69=""),"",OR($S69&lt;&gt;"",Y69&lt;&gt;""),"-")</f>
        <v>#N/A</v>
      </c>
      <c r="CE69" s="120" t="e" cm="1">
        <f t="array" ref="CE69">_xlfn.IFS(AND($S69&lt;&gt;"",Z69&lt;&gt;""),ABS($S69-Z69),AND($S69="",Z69=""),"",OR($S69&lt;&gt;"",Z69&lt;&gt;""),"-")</f>
        <v>#N/A</v>
      </c>
      <c r="CF69" s="121" t="e" cm="1">
        <f t="array" ref="CF69">_xlfn.IFS(AND($T69&lt;&gt;"",U69&lt;&gt;""),ABS($T69-U69),AND($T69="",U69=""),"",OR($T69&lt;&gt;"",U69&lt;&gt;""),"-")</f>
        <v>#N/A</v>
      </c>
      <c r="CG69" s="120" t="e" cm="1">
        <f t="array" ref="CG69">_xlfn.IFS(AND($T69&lt;&gt;"",V69&lt;&gt;""),ABS($T69-V69),AND($T69="",V69=""),"",OR($T69&lt;&gt;"",V69&lt;&gt;""),"-")</f>
        <v>#N/A</v>
      </c>
      <c r="CH69" s="120" t="e" cm="1">
        <f t="array" ref="CH69">_xlfn.IFS(AND($T69&lt;&gt;"",W69&lt;&gt;""),ABS($T69-W69),AND($T69="",W69=""),"",OR($T69&lt;&gt;"",W69&lt;&gt;""),"-")</f>
        <v>#N/A</v>
      </c>
      <c r="CI69" s="120" t="e" cm="1">
        <f t="array" ref="CI69">_xlfn.IFS(AND($T69&lt;&gt;"",X69&lt;&gt;""),ABS($T69-X69),AND($T69="",X69=""),"",OR($T69&lt;&gt;"",X69&lt;&gt;""),"-")</f>
        <v>#N/A</v>
      </c>
      <c r="CJ69" s="120" t="e" cm="1">
        <f t="array" ref="CJ69">_xlfn.IFS(AND($T69&lt;&gt;"",Y69&lt;&gt;""),ABS($T69-Y69),AND($T69="",Y69=""),"",OR($T69&lt;&gt;"",Y69&lt;&gt;""),"-")</f>
        <v>#N/A</v>
      </c>
      <c r="CK69" s="120" t="e" cm="1">
        <f t="array" ref="CK69">_xlfn.IFS(AND($T69&lt;&gt;"",Z69&lt;&gt;""),ABS($T69-Z69),AND($T69="",Z69=""),"",OR($T69&lt;&gt;"",Z69&lt;&gt;""),"-")</f>
        <v>#N/A</v>
      </c>
      <c r="CL69" s="121" t="e" cm="1">
        <f t="array" ref="CL69">_xlfn.IFS(AND($U69&lt;&gt;"",V69&lt;&gt;""),ABS($U69-V69),AND($U69="",V69=""),"",OR($U69&lt;&gt;"",V69&lt;&gt;""),"-")</f>
        <v>#N/A</v>
      </c>
      <c r="CM69" s="120" t="e" cm="1">
        <f t="array" ref="CM69">_xlfn.IFS(AND($U69&lt;&gt;"",W69&lt;&gt;""),ABS($U69-W69),AND($U69="",W69=""),"",OR($U69&lt;&gt;"",W69&lt;&gt;""),"-")</f>
        <v>#N/A</v>
      </c>
      <c r="CN69" s="120" t="e" cm="1">
        <f t="array" ref="CN69">_xlfn.IFS(AND($U69&lt;&gt;"",X69&lt;&gt;""),ABS($U69-X69),AND($U69="",X69=""),"",OR($U69&lt;&gt;"",X69&lt;&gt;""),"-")</f>
        <v>#N/A</v>
      </c>
      <c r="CO69" s="120" t="e" cm="1">
        <f t="array" ref="CO69">_xlfn.IFS(AND($U69&lt;&gt;"",Y69&lt;&gt;""),ABS($U69-Y69),AND($U69="",Y69=""),"",OR($U69&lt;&gt;"",Y69&lt;&gt;""),"-")</f>
        <v>#N/A</v>
      </c>
      <c r="CP69" s="120" t="e" cm="1">
        <f t="array" ref="CP69">_xlfn.IFS(AND($U69&lt;&gt;"",Z69&lt;&gt;""),ABS($U69-Z69),AND($U69="",Z69=""),"",OR($U69&lt;&gt;"",Z69&lt;&gt;""),"-")</f>
        <v>#N/A</v>
      </c>
      <c r="CQ69" s="121" t="e" cm="1">
        <f t="array" ref="CQ69">_xlfn.IFS(AND($V69&lt;&gt;"",W69&lt;&gt;""),ABS($V69-W69),AND($V69="",W69=""),"",OR($V69&lt;&gt;"",W69&lt;&gt;""),"-")</f>
        <v>#N/A</v>
      </c>
      <c r="CR69" s="120" t="e" cm="1">
        <f t="array" ref="CR69">_xlfn.IFS(AND($V69&lt;&gt;"",X69&lt;&gt;""),ABS($V69-X69),AND($V69="",X69=""),"",OR($V69&lt;&gt;"",X69&lt;&gt;""),"-")</f>
        <v>#N/A</v>
      </c>
      <c r="CS69" s="120" t="e" cm="1">
        <f t="array" ref="CS69">_xlfn.IFS(AND($V69&lt;&gt;"",Y69&lt;&gt;""),ABS($V69-Y69),AND($V69="",Y69=""),"",OR($V69&lt;&gt;"",Y69&lt;&gt;""),"-")</f>
        <v>#N/A</v>
      </c>
      <c r="CT69" s="120" t="e" cm="1">
        <f t="array" ref="CT69">_xlfn.IFS(AND($V69&lt;&gt;"",Z69&lt;&gt;""),ABS($V69-Z69),AND($V69="",Z69=""),"",OR($V69&lt;&gt;"",Z69&lt;&gt;""),"-")</f>
        <v>#N/A</v>
      </c>
      <c r="CU69" s="121" t="e" cm="1">
        <f t="array" ref="CU69">_xlfn.IFS(AND($W69&lt;&gt;"",X69&lt;&gt;""),ABS($W69-X69),AND($W69="",X69=""),"",OR($W69&lt;&gt;"",X69&lt;&gt;""),"-")</f>
        <v>#N/A</v>
      </c>
      <c r="CV69" s="120" t="e" cm="1">
        <f t="array" ref="CV69">_xlfn.IFS(AND($W69&lt;&gt;"",Y69&lt;&gt;""),ABS($W69-Y69),AND($W69="",Y69=""),"",OR($W69&lt;&gt;"",Y69&lt;&gt;""),"-")</f>
        <v>#N/A</v>
      </c>
      <c r="CW69" s="120" t="e" cm="1">
        <f t="array" ref="CW69">_xlfn.IFS(AND($W69&lt;&gt;"",Z69&lt;&gt;""),ABS($W69-Z69),AND($W69="",Z69=""),"",OR($W69&lt;&gt;"",Z69&lt;&gt;""),"-")</f>
        <v>#N/A</v>
      </c>
      <c r="CX69" s="121" t="e" cm="1">
        <f t="array" ref="CX69">_xlfn.IFS(AND($X69&lt;&gt;"",Y69&lt;&gt;""),ABS($X69-Y69),AND($X69="",Y69=""),"",OR($X69&lt;&gt;"",Y69&lt;&gt;""),"-")</f>
        <v>#N/A</v>
      </c>
      <c r="CY69" s="120" t="e" cm="1">
        <f t="array" ref="CY69">_xlfn.IFS(AND($X69&lt;&gt;"",Z69&lt;&gt;""),ABS($X69-Z69),AND($X69="",Z69=""),"",OR($X69&lt;&gt;"",Z69&lt;&gt;""),"-")</f>
        <v>#N/A</v>
      </c>
      <c r="CZ69" s="121" t="e" cm="1">
        <f t="array" ref="CZ69">_xlfn.IFS(AND($Y69&lt;&gt;"",Z69&lt;&gt;""),ABS($Y69-Z69),AND($Y69="",Z69=""),"",OR($Y69&lt;&gt;"",Z69&lt;&gt;""),"-")</f>
        <v>#N/A</v>
      </c>
    </row>
    <row r="70" spans="1:104" x14ac:dyDescent="0.2">
      <c r="A70" s="260" t="s">
        <v>151</v>
      </c>
      <c r="B70" s="259" t="e">
        <f>VLOOKUP($A70,Merged_couplings!$B:$BU,MATCH(B$1,Merged_couplings!$B$1:$BU$1,0),FALSE)</f>
        <v>#N/A</v>
      </c>
      <c r="C70" s="258" t="e">
        <f>VLOOKUP($A70,Merged_couplings!$B:$BU,MATCH(C$1,Merged_couplings!$B$1:$BU$1,0),FALSE)</f>
        <v>#N/A</v>
      </c>
      <c r="D70" s="258" t="e">
        <f>VLOOKUP($A70,Merged_couplings!$B:$BU,MATCH(D$1,Merged_couplings!$B$1:$BU$1,0),FALSE)</f>
        <v>#N/A</v>
      </c>
      <c r="E70" s="258" t="e">
        <f>VLOOKUP($A70,Merged_couplings!$B:$BU,MATCH(E$1,Merged_couplings!$B$1:$BU$1,0),FALSE)</f>
        <v>#N/A</v>
      </c>
      <c r="F70" s="258" t="e">
        <f>VLOOKUP($A70,Merged_couplings!$B:$BU,MATCH(F$1,Merged_couplings!$B$1:$BU$1,0),FALSE)</f>
        <v>#N/A</v>
      </c>
      <c r="G70" s="258" t="e">
        <f>VLOOKUP($A70,Merged_couplings!$B:$BU,MATCH(G$1,Merged_couplings!$B$1:$BU$1,0),FALSE)</f>
        <v>#N/A</v>
      </c>
      <c r="H70" s="258" t="e">
        <f>VLOOKUP($A70,Merged_couplings!$B:$BU,MATCH(H$1,Merged_couplings!$B$1:$BU$1,0),FALSE)</f>
        <v>#N/A</v>
      </c>
      <c r="I70" s="258" t="e">
        <f>VLOOKUP($A70,Merged_couplings!$B:$BU,MATCH(I$1,Merged_couplings!$B$1:$BU$1,0),FALSE)</f>
        <v>#N/A</v>
      </c>
      <c r="J70" s="258" t="e">
        <f>VLOOKUP($A70,Merged_couplings!$B:$BU,MATCH(J$1,Merged_couplings!$B$1:$BU$1,0),FALSE)</f>
        <v>#N/A</v>
      </c>
      <c r="K70" s="258" t="e">
        <f>VLOOKUP($A70,Merged_couplings!$B:$BU,MATCH(K$1,Merged_couplings!$B$1:$BU$1,0),FALSE)</f>
        <v>#N/A</v>
      </c>
      <c r="L70" s="258" t="e">
        <f>VLOOKUP($A70,Merged_couplings!$B:$BU,MATCH(L$1,Merged_couplings!$B$1:$BU$1,0),FALSE)</f>
        <v>#N/A</v>
      </c>
      <c r="M70" s="258" t="e">
        <f>VLOOKUP($A70,Merged_couplings!$B:$BU,MATCH(M$1,Merged_couplings!$B$1:$BU$1,0),FALSE)</f>
        <v>#N/A</v>
      </c>
      <c r="N70" s="121" t="e">
        <f>IF(OR(B70="BIG",B70="BI-",B70="B-G"),VLOOKUP($A70,Merged_couplings!$B:$BU,MATCH(N$1,Merged_couplings!$B$1:$BU$1,0),FALSE),"")</f>
        <v>#N/A</v>
      </c>
      <c r="P70" s="120" t="e">
        <f>IF(OR(C70="BIG",C70="BI-",C70="B-G"),VLOOKUP($A70,Merged_couplings!$B:$BU,MATCH(P$1,Merged_couplings!$B$1:$BU$1,0),FALSE),"")</f>
        <v>#N/A</v>
      </c>
      <c r="Q70" s="120" t="e">
        <f>IF(OR(D70="BIG",D70="BI-",D70="B-G"),VLOOKUP($A70,Merged_couplings!$B:$BU,MATCH(Q$1,Merged_couplings!$B$1:$BU$1,0),FALSE),"")</f>
        <v>#N/A</v>
      </c>
      <c r="R70" s="120" t="e">
        <f>IF(OR(E70="BIG",E70="BI-",E70="B-G"),VLOOKUP($A70,Merged_couplings!$B:$BU,MATCH(R$1,Merged_couplings!$B$1:$BU$1,0),FALSE),"")</f>
        <v>#N/A</v>
      </c>
      <c r="S70" s="120" t="e">
        <f>IF(OR(F70="BIG",F70="BI-",F70="B-G"),VLOOKUP($A70,Merged_couplings!$B:$BU,MATCH(S$1,Merged_couplings!$B$1:$BU$1,0),FALSE),"")</f>
        <v>#N/A</v>
      </c>
      <c r="T70" s="120" t="e">
        <f>IF(OR(G70="BIG",G70="BI-",G70="B-G"),VLOOKUP($A70,Merged_couplings!$B:$BU,MATCH(T$1,Merged_couplings!$B$1:$BU$1,0),FALSE),"")</f>
        <v>#N/A</v>
      </c>
      <c r="U70" s="120" t="e">
        <f>IF(OR(H70="BIG",H70="BI-",H70="B-G"),VLOOKUP($A70,Merged_couplings!$B:$BU,MATCH(U$1,Merged_couplings!$B$1:$BU$1,0),FALSE),"")</f>
        <v>#N/A</v>
      </c>
      <c r="V70" s="120" t="e">
        <f>IF(OR(I70="BIG",I70="BI-",I70="B-G"),VLOOKUP($A70,Merged_couplings!$B:$BU,MATCH(V$1,Merged_couplings!$B$1:$BU$1,0),FALSE),"")</f>
        <v>#N/A</v>
      </c>
      <c r="W70" s="120" t="e">
        <f>IF(OR(J70="BIG",J70="BI-",J70="B-G"),VLOOKUP($A70,Merged_couplings!$B:$BU,MATCH(W$1,Merged_couplings!$B$1:$BU$1,0),FALSE),"")</f>
        <v>#N/A</v>
      </c>
      <c r="X70" s="120" t="e">
        <f>IF(OR(K70="BIG",K70="BI-",K70="B-G"),VLOOKUP($A70,Merged_couplings!$B:$BU,MATCH(X$1,Merged_couplings!$B$1:$BU$1,0),FALSE),"")</f>
        <v>#N/A</v>
      </c>
      <c r="Y70" s="120" t="e">
        <f>IF(OR(L70="BIG",L70="BI-",L70="B-G"),VLOOKUP($A70,Merged_couplings!$B:$BU,MATCH(Y$1,Merged_couplings!$B$1:$BU$1,0),FALSE),"")</f>
        <v>#N/A</v>
      </c>
      <c r="Z70" s="120" t="e">
        <f>IF(OR(M70="BIG",M70="BI-",M70="B-G"),VLOOKUP($A70,Merged_couplings!$B:$BU,MATCH(Z$1,Merged_couplings!$B$1:$BU$1,0),FALSE),"")</f>
        <v>#N/A</v>
      </c>
      <c r="AA70" s="123"/>
      <c r="AB70" s="340" t="e" cm="1">
        <f t="array" ref="AB70">_xlfn.IFS(AND($N70&lt;&gt;"",P70&lt;&gt;""),ABS($N70-P70),AND($N70="",P70=""),"",OR($N70&lt;&gt;"",P70&lt;&gt;""),"-")</f>
        <v>#N/A</v>
      </c>
      <c r="AC70" s="122" t="e" cm="1">
        <f t="array" ref="AC70">_xlfn.IFS(AND($N70&lt;&gt;"",Q70&lt;&gt;""),ABS($N70-Q70),AND($N70="",Q70=""),"",OR($N70&lt;&gt;"",Q70&lt;&gt;""),"-")</f>
        <v>#N/A</v>
      </c>
      <c r="AD70" s="122" t="e" cm="1">
        <f t="array" ref="AD70">_xlfn.IFS(AND($N70&lt;&gt;"",R70&lt;&gt;""),ABS($N70-R70),AND($N70="",R70=""),"",OR($N70&lt;&gt;"",R70&lt;&gt;""),"-")</f>
        <v>#N/A</v>
      </c>
      <c r="AE70" s="122" t="e" cm="1">
        <f t="array" ref="AE70">_xlfn.IFS(AND($N70&lt;&gt;"",S70&lt;&gt;""),ABS($N70-S70),AND($N70="",S70=""),"",OR($N70&lt;&gt;"",S70&lt;&gt;""),"-")</f>
        <v>#N/A</v>
      </c>
      <c r="AF70" s="122" t="e" cm="1">
        <f t="array" ref="AF70">_xlfn.IFS(AND($N70&lt;&gt;"",T70&lt;&gt;""),ABS($N70-T70),AND($N70="",T70=""),"",OR($N70&lt;&gt;"",T70&lt;&gt;""),"-")</f>
        <v>#N/A</v>
      </c>
      <c r="AG70" s="122" t="e" cm="1">
        <f t="array" ref="AG70">_xlfn.IFS(AND($N70&lt;&gt;"",U70&lt;&gt;""),ABS($N70-U70),AND($N70="",U70=""),"",OR($N70&lt;&gt;"",U70&lt;&gt;""),"-")</f>
        <v>#N/A</v>
      </c>
      <c r="AH70" s="122" t="e" cm="1">
        <f t="array" ref="AH70">_xlfn.IFS(AND($N70&lt;&gt;"",V70&lt;&gt;""),ABS($N70-V70),AND($N70="",V70=""),"",OR($N70&lt;&gt;"",V70&lt;&gt;""),"-")</f>
        <v>#N/A</v>
      </c>
      <c r="AI70" s="122" t="e" cm="1">
        <f t="array" ref="AI70">_xlfn.IFS(AND($N70&lt;&gt;"",W70&lt;&gt;""),ABS($N70-W70),AND($N70="",W70=""),"",OR($N70&lt;&gt;"",W70&lt;&gt;""),"-")</f>
        <v>#N/A</v>
      </c>
      <c r="AJ70" s="122" t="e" cm="1">
        <f t="array" ref="AJ70">_xlfn.IFS(AND($N70&lt;&gt;"",X70&lt;&gt;""),ABS($N70-X70),AND($N70="",X70=""),"",OR($N70&lt;&gt;"",X70&lt;&gt;""),"-")</f>
        <v>#N/A</v>
      </c>
      <c r="AK70" s="122" t="e" cm="1">
        <f t="array" ref="AK70">_xlfn.IFS(AND($N70&lt;&gt;"",Y70&lt;&gt;""),ABS($N70-Y70),AND($N70="",Y70=""),"",OR($N70&lt;&gt;"",Y70&lt;&gt;""),"-")</f>
        <v>#N/A</v>
      </c>
      <c r="AL70" s="122" t="e" cm="1">
        <f t="array" ref="AL70">_xlfn.IFS(AND($N70&lt;&gt;"",Z70&lt;&gt;""),ABS($N70-Z70),AND($N70="",Z70=""),"",OR($N70&lt;&gt;"",Z70&lt;&gt;""),"-")</f>
        <v>#N/A</v>
      </c>
      <c r="AM70" s="340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1" t="e" cm="1">
        <f t="array" ref="AX70">_xlfn.IFS(AND($P70&lt;&gt;"",Q70&lt;&gt;""),ABS($P70-Q70),AND($P70="",Q70=""),"",OR($P70&lt;&gt;"",Q70&lt;&gt;""),"-")</f>
        <v>#N/A</v>
      </c>
      <c r="AY70" s="120" t="e" cm="1">
        <f t="array" ref="AY70">_xlfn.IFS(AND($P70&lt;&gt;"",R70&lt;&gt;""),ABS($P70-R70),AND($P70="",R70=""),"",OR($P70&lt;&gt;"",R70&lt;&gt;""),"-")</f>
        <v>#N/A</v>
      </c>
      <c r="AZ70" s="120" t="e" cm="1">
        <f t="array" ref="AZ70">_xlfn.IFS(AND($P70&lt;&gt;"",S70&lt;&gt;""),ABS($P70-S70),AND($P70="",S70=""),"",OR($P70&lt;&gt;"",S70&lt;&gt;""),"-")</f>
        <v>#N/A</v>
      </c>
      <c r="BA70" s="120" t="e" cm="1">
        <f t="array" ref="BA70">_xlfn.IFS(AND($P70&lt;&gt;"",T70&lt;&gt;""),ABS($P70-T70),AND($P70="",T70=""),"",OR($P70&lt;&gt;"",T70&lt;&gt;""),"-")</f>
        <v>#N/A</v>
      </c>
      <c r="BB70" s="120" t="e" cm="1">
        <f t="array" ref="BB70">_xlfn.IFS(AND($P70&lt;&gt;"",U70&lt;&gt;""),ABS($P70-U70),AND($P70="",U70=""),"",OR($P70&lt;&gt;"",U70&lt;&gt;""),"-")</f>
        <v>#N/A</v>
      </c>
      <c r="BC70" s="120" t="e" cm="1">
        <f t="array" ref="BC70">_xlfn.IFS(AND($P70&lt;&gt;"",V70&lt;&gt;""),ABS($P70-V70),AND($P70="",V70=""),"",OR($P70&lt;&gt;"",V70&lt;&gt;""),"-")</f>
        <v>#N/A</v>
      </c>
      <c r="BD70" s="120" t="e" cm="1">
        <f t="array" ref="BD70">_xlfn.IFS(AND($P70&lt;&gt;"",W70&lt;&gt;""),ABS($P70-W70),AND($P70="",W70=""),"",OR($P70&lt;&gt;"",W70&lt;&gt;""),"-")</f>
        <v>#N/A</v>
      </c>
      <c r="BE70" s="120" t="e" cm="1">
        <f t="array" ref="BE70">_xlfn.IFS(AND($P70&lt;&gt;"",X70&lt;&gt;""),ABS($P70-X70),AND($P70="",X70=""),"",OR($P70&lt;&gt;"",X70&lt;&gt;""),"-")</f>
        <v>#N/A</v>
      </c>
      <c r="BF70" s="120" t="e" cm="1">
        <f t="array" ref="BF70">_xlfn.IFS(AND($P70&lt;&gt;"",Y70&lt;&gt;""),ABS($P70-Y70),AND($P70="",Y70=""),"",OR($P70&lt;&gt;"",Y70&lt;&gt;""),"-")</f>
        <v>#N/A</v>
      </c>
      <c r="BG70" s="120" t="e" cm="1">
        <f t="array" ref="BG70">_xlfn.IFS(AND($P70&lt;&gt;"",Z70&lt;&gt;""),ABS($P70-Z70),AND($P70="",Z70=""),"",OR($P70&lt;&gt;"",Z70&lt;&gt;""),"-")</f>
        <v>#N/A</v>
      </c>
      <c r="BH70" s="121" t="e" cm="1">
        <f t="array" ref="BH70">_xlfn.IFS(AND($Q70&lt;&gt;"",R70&lt;&gt;""),ABS($Q70-R70),AND($Q70="",R70=""),"",OR($Q70&lt;&gt;"",R70&lt;&gt;""),"-")</f>
        <v>#N/A</v>
      </c>
      <c r="BI70" s="120" t="e" cm="1">
        <f t="array" ref="BI70">_xlfn.IFS(AND($Q70&lt;&gt;"",S70&lt;&gt;""),ABS($Q70-S70),AND($Q70="",S70=""),"",OR($Q70&lt;&gt;"",S70&lt;&gt;""),"-")</f>
        <v>#N/A</v>
      </c>
      <c r="BJ70" s="120" t="e" cm="1">
        <f t="array" ref="BJ70">_xlfn.IFS(AND($Q70&lt;&gt;"",T70&lt;&gt;""),ABS($Q70-T70),AND($Q70="",T70=""),"",OR($Q70&lt;&gt;"",T70&lt;&gt;""),"-")</f>
        <v>#N/A</v>
      </c>
      <c r="BK70" s="120" t="e" cm="1">
        <f t="array" ref="BK70">_xlfn.IFS(AND($Q70&lt;&gt;"",U70&lt;&gt;""),ABS($Q70-U70),AND($Q70="",U70=""),"",OR($Q70&lt;&gt;"",U70&lt;&gt;""),"-")</f>
        <v>#N/A</v>
      </c>
      <c r="BL70" s="120" t="e" cm="1">
        <f t="array" ref="BL70">_xlfn.IFS(AND($Q70&lt;&gt;"",V70&lt;&gt;""),ABS($Q70-V70),AND($Q70="",V70=""),"",OR($Q70&lt;&gt;"",V70&lt;&gt;""),"-")</f>
        <v>#N/A</v>
      </c>
      <c r="BM70" s="120" t="e" cm="1">
        <f t="array" ref="BM70">_xlfn.IFS(AND($Q70&lt;&gt;"",W70&lt;&gt;""),ABS($Q70-W70),AND($Q70="",W70=""),"",OR($Q70&lt;&gt;"",W70&lt;&gt;""),"-")</f>
        <v>#N/A</v>
      </c>
      <c r="BN70" s="120" t="e" cm="1">
        <f t="array" ref="BN70">_xlfn.IFS(AND($Q70&lt;&gt;"",X70&lt;&gt;""),ABS($Q70-X70),AND($Q70="",X70=""),"",OR($Q70&lt;&gt;"",X70&lt;&gt;""),"-")</f>
        <v>#N/A</v>
      </c>
      <c r="BO70" s="120" t="e" cm="1">
        <f t="array" ref="BO70">_xlfn.IFS(AND($Q70&lt;&gt;"",Y70&lt;&gt;""),ABS($Q70-Y70),AND($Q70="",Y70=""),"",OR($Q70&lt;&gt;"",Y70&lt;&gt;""),"-")</f>
        <v>#N/A</v>
      </c>
      <c r="BP70" s="120" t="e" cm="1">
        <f t="array" ref="BP70">_xlfn.IFS(AND($Q70&lt;&gt;"",Z70&lt;&gt;""),ABS($Q70-Z70),AND($Q70="",Z70=""),"",OR($Q70&lt;&gt;"",Z70&lt;&gt;""),"-")</f>
        <v>#N/A</v>
      </c>
      <c r="BQ70" s="121" t="e" cm="1">
        <f t="array" ref="BQ70">_xlfn.IFS(AND($R70&lt;&gt;"",S70&lt;&gt;""),ABS($R70-S70),AND($R70="",S70=""),"",OR($R70&lt;&gt;"",S70&lt;&gt;""),"-")</f>
        <v>#N/A</v>
      </c>
      <c r="BR70" s="120" t="e" cm="1">
        <f t="array" ref="BR70">_xlfn.IFS(AND($R70&lt;&gt;"",T70&lt;&gt;""),ABS($R70-T70),AND($R70="",T70=""),"",OR($R70&lt;&gt;"",T70&lt;&gt;""),"-")</f>
        <v>#N/A</v>
      </c>
      <c r="BS70" s="120" t="e" cm="1">
        <f t="array" ref="BS70">_xlfn.IFS(AND($R70&lt;&gt;"",U70&lt;&gt;""),ABS($R70-U70),AND($R70="",U70=""),"",OR($R70&lt;&gt;"",U70&lt;&gt;""),"-")</f>
        <v>#N/A</v>
      </c>
      <c r="BT70" s="120" t="e" cm="1">
        <f t="array" ref="BT70">_xlfn.IFS(AND($R70&lt;&gt;"",V70&lt;&gt;""),ABS($R70-V70),AND($R70="",V70=""),"",OR($R70&lt;&gt;"",V70&lt;&gt;""),"-")</f>
        <v>#N/A</v>
      </c>
      <c r="BU70" s="120" t="e" cm="1">
        <f t="array" ref="BU70">_xlfn.IFS(AND($R70&lt;&gt;"",W70&lt;&gt;""),ABS($R70-W70),AND($R70="",W70=""),"",OR($R70&lt;&gt;"",W70&lt;&gt;""),"-")</f>
        <v>#N/A</v>
      </c>
      <c r="BV70" s="120" t="e" cm="1">
        <f t="array" ref="BV70">_xlfn.IFS(AND($R70&lt;&gt;"",X70&lt;&gt;""),ABS($R70-X70),AND($R70="",X70=""),"",OR($R70&lt;&gt;"",X70&lt;&gt;""),"-")</f>
        <v>#N/A</v>
      </c>
      <c r="BW70" s="120" t="e" cm="1">
        <f t="array" ref="BW70">_xlfn.IFS(AND($R70&lt;&gt;"",Y70&lt;&gt;""),ABS($R70-Y70),AND($R70="",Y70=""),"",OR($R70&lt;&gt;"",Y70&lt;&gt;""),"-")</f>
        <v>#N/A</v>
      </c>
      <c r="BX70" s="120" t="e" cm="1">
        <f t="array" ref="BX70">_xlfn.IFS(AND($R70&lt;&gt;"",Z70&lt;&gt;""),ABS($R70-Z70),AND($R70="",Z70=""),"",OR($R70&lt;&gt;"",Z70&lt;&gt;""),"-")</f>
        <v>#N/A</v>
      </c>
      <c r="BY70" s="121" t="e" cm="1">
        <f t="array" ref="BY70">_xlfn.IFS(AND($S70&lt;&gt;"",T70&lt;&gt;""),ABS($S70-T70),AND($S70="",T70=""),"",OR($S70&lt;&gt;"",T70&lt;&gt;""),"-")</f>
        <v>#N/A</v>
      </c>
      <c r="BZ70" s="120" t="e" cm="1">
        <f t="array" ref="BZ70">_xlfn.IFS(AND($S70&lt;&gt;"",U70&lt;&gt;""),ABS($S70-U70),AND($S70="",U70=""),"",OR($S70&lt;&gt;"",U70&lt;&gt;""),"-")</f>
        <v>#N/A</v>
      </c>
      <c r="CA70" s="120" t="e" cm="1">
        <f t="array" ref="CA70">_xlfn.IFS(AND($S70&lt;&gt;"",V70&lt;&gt;""),ABS($S70-V70),AND($S70="",V70=""),"",OR($S70&lt;&gt;"",V70&lt;&gt;""),"-")</f>
        <v>#N/A</v>
      </c>
      <c r="CB70" s="120" t="e" cm="1">
        <f t="array" ref="CB70">_xlfn.IFS(AND($S70&lt;&gt;"",W70&lt;&gt;""),ABS($S70-W70),AND($S70="",W70=""),"",OR($S70&lt;&gt;"",W70&lt;&gt;""),"-")</f>
        <v>#N/A</v>
      </c>
      <c r="CC70" s="120" t="e" cm="1">
        <f t="array" ref="CC70">_xlfn.IFS(AND($S70&lt;&gt;"",X70&lt;&gt;""),ABS($S70-X70),AND($S70="",X70=""),"",OR($S70&lt;&gt;"",X70&lt;&gt;""),"-")</f>
        <v>#N/A</v>
      </c>
      <c r="CD70" s="120" t="e" cm="1">
        <f t="array" ref="CD70">_xlfn.IFS(AND($S70&lt;&gt;"",Y70&lt;&gt;""),ABS($S70-Y70),AND($S70="",Y70=""),"",OR($S70&lt;&gt;"",Y70&lt;&gt;""),"-")</f>
        <v>#N/A</v>
      </c>
      <c r="CE70" s="120" t="e" cm="1">
        <f t="array" ref="CE70">_xlfn.IFS(AND($S70&lt;&gt;"",Z70&lt;&gt;""),ABS($S70-Z70),AND($S70="",Z70=""),"",OR($S70&lt;&gt;"",Z70&lt;&gt;""),"-")</f>
        <v>#N/A</v>
      </c>
      <c r="CF70" s="121" t="e" cm="1">
        <f t="array" ref="CF70">_xlfn.IFS(AND($T70&lt;&gt;"",U70&lt;&gt;""),ABS($T70-U70),AND($T70="",U70=""),"",OR($T70&lt;&gt;"",U70&lt;&gt;""),"-")</f>
        <v>#N/A</v>
      </c>
      <c r="CG70" s="120" t="e" cm="1">
        <f t="array" ref="CG70">_xlfn.IFS(AND($T70&lt;&gt;"",V70&lt;&gt;""),ABS($T70-V70),AND($T70="",V70=""),"",OR($T70&lt;&gt;"",V70&lt;&gt;""),"-")</f>
        <v>#N/A</v>
      </c>
      <c r="CH70" s="120" t="e" cm="1">
        <f t="array" ref="CH70">_xlfn.IFS(AND($T70&lt;&gt;"",W70&lt;&gt;""),ABS($T70-W70),AND($T70="",W70=""),"",OR($T70&lt;&gt;"",W70&lt;&gt;""),"-")</f>
        <v>#N/A</v>
      </c>
      <c r="CI70" s="120" t="e" cm="1">
        <f t="array" ref="CI70">_xlfn.IFS(AND($T70&lt;&gt;"",X70&lt;&gt;""),ABS($T70-X70),AND($T70="",X70=""),"",OR($T70&lt;&gt;"",X70&lt;&gt;""),"-")</f>
        <v>#N/A</v>
      </c>
      <c r="CJ70" s="120" t="e" cm="1">
        <f t="array" ref="CJ70">_xlfn.IFS(AND($T70&lt;&gt;"",Y70&lt;&gt;""),ABS($T70-Y70),AND($T70="",Y70=""),"",OR($T70&lt;&gt;"",Y70&lt;&gt;""),"-")</f>
        <v>#N/A</v>
      </c>
      <c r="CK70" s="120" t="e" cm="1">
        <f t="array" ref="CK70">_xlfn.IFS(AND($T70&lt;&gt;"",Z70&lt;&gt;""),ABS($T70-Z70),AND($T70="",Z70=""),"",OR($T70&lt;&gt;"",Z70&lt;&gt;""),"-")</f>
        <v>#N/A</v>
      </c>
      <c r="CL70" s="121" t="e" cm="1">
        <f t="array" ref="CL70">_xlfn.IFS(AND($U70&lt;&gt;"",V70&lt;&gt;""),ABS($U70-V70),AND($U70="",V70=""),"",OR($U70&lt;&gt;"",V70&lt;&gt;""),"-")</f>
        <v>#N/A</v>
      </c>
      <c r="CM70" s="120" t="e" cm="1">
        <f t="array" ref="CM70">_xlfn.IFS(AND($U70&lt;&gt;"",W70&lt;&gt;""),ABS($U70-W70),AND($U70="",W70=""),"",OR($U70&lt;&gt;"",W70&lt;&gt;""),"-")</f>
        <v>#N/A</v>
      </c>
      <c r="CN70" s="120" t="e" cm="1">
        <f t="array" ref="CN70">_xlfn.IFS(AND($U70&lt;&gt;"",X70&lt;&gt;""),ABS($U70-X70),AND($U70="",X70=""),"",OR($U70&lt;&gt;"",X70&lt;&gt;""),"-")</f>
        <v>#N/A</v>
      </c>
      <c r="CO70" s="120" t="e" cm="1">
        <f t="array" ref="CO70">_xlfn.IFS(AND($U70&lt;&gt;"",Y70&lt;&gt;""),ABS($U70-Y70),AND($U70="",Y70=""),"",OR($U70&lt;&gt;"",Y70&lt;&gt;""),"-")</f>
        <v>#N/A</v>
      </c>
      <c r="CP70" s="120" t="e" cm="1">
        <f t="array" ref="CP70">_xlfn.IFS(AND($U70&lt;&gt;"",Z70&lt;&gt;""),ABS($U70-Z70),AND($U70="",Z70=""),"",OR($U70&lt;&gt;"",Z70&lt;&gt;""),"-")</f>
        <v>#N/A</v>
      </c>
      <c r="CQ70" s="121" t="e" cm="1">
        <f t="array" ref="CQ70">_xlfn.IFS(AND($V70&lt;&gt;"",W70&lt;&gt;""),ABS($V70-W70),AND($V70="",W70=""),"",OR($V70&lt;&gt;"",W70&lt;&gt;""),"-")</f>
        <v>#N/A</v>
      </c>
      <c r="CR70" s="120" t="e" cm="1">
        <f t="array" ref="CR70">_xlfn.IFS(AND($V70&lt;&gt;"",X70&lt;&gt;""),ABS($V70-X70),AND($V70="",X70=""),"",OR($V70&lt;&gt;"",X70&lt;&gt;""),"-")</f>
        <v>#N/A</v>
      </c>
      <c r="CS70" s="120" t="e" cm="1">
        <f t="array" ref="CS70">_xlfn.IFS(AND($V70&lt;&gt;"",Y70&lt;&gt;""),ABS($V70-Y70),AND($V70="",Y70=""),"",OR($V70&lt;&gt;"",Y70&lt;&gt;""),"-")</f>
        <v>#N/A</v>
      </c>
      <c r="CT70" s="120" t="e" cm="1">
        <f t="array" ref="CT70">_xlfn.IFS(AND($V70&lt;&gt;"",Z70&lt;&gt;""),ABS($V70-Z70),AND($V70="",Z70=""),"",OR($V70&lt;&gt;"",Z70&lt;&gt;""),"-")</f>
        <v>#N/A</v>
      </c>
      <c r="CU70" s="121" t="e" cm="1">
        <f t="array" ref="CU70">_xlfn.IFS(AND($W70&lt;&gt;"",X70&lt;&gt;""),ABS($W70-X70),AND($W70="",X70=""),"",OR($W70&lt;&gt;"",X70&lt;&gt;""),"-")</f>
        <v>#N/A</v>
      </c>
      <c r="CV70" s="120" t="e" cm="1">
        <f t="array" ref="CV70">_xlfn.IFS(AND($W70&lt;&gt;"",Y70&lt;&gt;""),ABS($W70-Y70),AND($W70="",Y70=""),"",OR($W70&lt;&gt;"",Y70&lt;&gt;""),"-")</f>
        <v>#N/A</v>
      </c>
      <c r="CW70" s="120" t="e" cm="1">
        <f t="array" ref="CW70">_xlfn.IFS(AND($W70&lt;&gt;"",Z70&lt;&gt;""),ABS($W70-Z70),AND($W70="",Z70=""),"",OR($W70&lt;&gt;"",Z70&lt;&gt;""),"-")</f>
        <v>#N/A</v>
      </c>
      <c r="CX70" s="121" t="e" cm="1">
        <f t="array" ref="CX70">_xlfn.IFS(AND($X70&lt;&gt;"",Y70&lt;&gt;""),ABS($X70-Y70),AND($X70="",Y70=""),"",OR($X70&lt;&gt;"",Y70&lt;&gt;""),"-")</f>
        <v>#N/A</v>
      </c>
      <c r="CY70" s="120" t="e" cm="1">
        <f t="array" ref="CY70">_xlfn.IFS(AND($X70&lt;&gt;"",Z70&lt;&gt;""),ABS($X70-Z70),AND($X70="",Z70=""),"",OR($X70&lt;&gt;"",Z70&lt;&gt;""),"-")</f>
        <v>#N/A</v>
      </c>
      <c r="CZ70" s="121" t="e" cm="1">
        <f t="array" ref="CZ70">_xlfn.IFS(AND($Y70&lt;&gt;"",Z70&lt;&gt;""),ABS($Y70-Z70),AND($Y70="",Z70=""),"",OR($Y70&lt;&gt;"",Z70&lt;&gt;""),"-")</f>
        <v>#N/A</v>
      </c>
    </row>
    <row r="71" spans="1:104" x14ac:dyDescent="0.2">
      <c r="A71" s="260" t="s">
        <v>52</v>
      </c>
      <c r="B71" s="259" t="e">
        <f>VLOOKUP($A71,Merged_couplings!$B:$BU,MATCH(B$1,Merged_couplings!$B$1:$BU$1,0),FALSE)</f>
        <v>#N/A</v>
      </c>
      <c r="C71" s="258" t="e">
        <f>VLOOKUP($A71,Merged_couplings!$B:$BU,MATCH(C$1,Merged_couplings!$B$1:$BU$1,0),FALSE)</f>
        <v>#N/A</v>
      </c>
      <c r="D71" s="258" t="e">
        <f>VLOOKUP($A71,Merged_couplings!$B:$BU,MATCH(D$1,Merged_couplings!$B$1:$BU$1,0),FALSE)</f>
        <v>#N/A</v>
      </c>
      <c r="E71" s="258" t="e">
        <f>VLOOKUP($A71,Merged_couplings!$B:$BU,MATCH(E$1,Merged_couplings!$B$1:$BU$1,0),FALSE)</f>
        <v>#N/A</v>
      </c>
      <c r="F71" s="258" t="e">
        <f>VLOOKUP($A71,Merged_couplings!$B:$BU,MATCH(F$1,Merged_couplings!$B$1:$BU$1,0),FALSE)</f>
        <v>#N/A</v>
      </c>
      <c r="G71" s="258" t="e">
        <f>VLOOKUP($A71,Merged_couplings!$B:$BU,MATCH(G$1,Merged_couplings!$B$1:$BU$1,0),FALSE)</f>
        <v>#N/A</v>
      </c>
      <c r="H71" s="258" t="e">
        <f>VLOOKUP($A71,Merged_couplings!$B:$BU,MATCH(H$1,Merged_couplings!$B$1:$BU$1,0),FALSE)</f>
        <v>#N/A</v>
      </c>
      <c r="I71" s="258" t="e">
        <f>VLOOKUP($A71,Merged_couplings!$B:$BU,MATCH(I$1,Merged_couplings!$B$1:$BU$1,0),FALSE)</f>
        <v>#N/A</v>
      </c>
      <c r="J71" s="258" t="e">
        <f>VLOOKUP($A71,Merged_couplings!$B:$BU,MATCH(J$1,Merged_couplings!$B$1:$BU$1,0),FALSE)</f>
        <v>#N/A</v>
      </c>
      <c r="K71" s="258" t="e">
        <f>VLOOKUP($A71,Merged_couplings!$B:$BU,MATCH(K$1,Merged_couplings!$B$1:$BU$1,0),FALSE)</f>
        <v>#N/A</v>
      </c>
      <c r="L71" s="258" t="e">
        <f>VLOOKUP($A71,Merged_couplings!$B:$BU,MATCH(L$1,Merged_couplings!$B$1:$BU$1,0),FALSE)</f>
        <v>#N/A</v>
      </c>
      <c r="M71" s="258" t="e">
        <f>VLOOKUP($A71,Merged_couplings!$B:$BU,MATCH(M$1,Merged_couplings!$B$1:$BU$1,0),FALSE)</f>
        <v>#N/A</v>
      </c>
      <c r="N71" s="121" t="e">
        <f>IF(OR(B71="BIG",B71="BI-",B71="B-G"),VLOOKUP($A71,Merged_couplings!$B:$BU,MATCH(N$1,Merged_couplings!$B$1:$BU$1,0),FALSE),"")</f>
        <v>#N/A</v>
      </c>
      <c r="P71" s="120" t="e">
        <f>IF(OR(C71="BIG",C71="BI-",C71="B-G"),VLOOKUP($A71,Merged_couplings!$B:$BU,MATCH(P$1,Merged_couplings!$B$1:$BU$1,0),FALSE),"")</f>
        <v>#N/A</v>
      </c>
      <c r="Q71" s="120" t="e">
        <f>IF(OR(D71="BIG",D71="BI-",D71="B-G"),VLOOKUP($A71,Merged_couplings!$B:$BU,MATCH(Q$1,Merged_couplings!$B$1:$BU$1,0),FALSE),"")</f>
        <v>#N/A</v>
      </c>
      <c r="R71" s="120" t="e">
        <f>IF(OR(E71="BIG",E71="BI-",E71="B-G"),VLOOKUP($A71,Merged_couplings!$B:$BU,MATCH(R$1,Merged_couplings!$B$1:$BU$1,0),FALSE),"")</f>
        <v>#N/A</v>
      </c>
      <c r="S71" s="120" t="e">
        <f>IF(OR(F71="BIG",F71="BI-",F71="B-G"),VLOOKUP($A71,Merged_couplings!$B:$BU,MATCH(S$1,Merged_couplings!$B$1:$BU$1,0),FALSE),"")</f>
        <v>#N/A</v>
      </c>
      <c r="T71" s="120" t="e">
        <f>IF(OR(G71="BIG",G71="BI-",G71="B-G"),VLOOKUP($A71,Merged_couplings!$B:$BU,MATCH(T$1,Merged_couplings!$B$1:$BU$1,0),FALSE),"")</f>
        <v>#N/A</v>
      </c>
      <c r="U71" s="120" t="e">
        <f>IF(OR(H71="BIG",H71="BI-",H71="B-G"),VLOOKUP($A71,Merged_couplings!$B:$BU,MATCH(U$1,Merged_couplings!$B$1:$BU$1,0),FALSE),"")</f>
        <v>#N/A</v>
      </c>
      <c r="V71" s="120" t="e">
        <f>IF(OR(I71="BIG",I71="BI-",I71="B-G"),VLOOKUP($A71,Merged_couplings!$B:$BU,MATCH(V$1,Merged_couplings!$B$1:$BU$1,0),FALSE),"")</f>
        <v>#N/A</v>
      </c>
      <c r="W71" s="120" t="e">
        <f>IF(OR(J71="BIG",J71="BI-",J71="B-G"),VLOOKUP($A71,Merged_couplings!$B:$BU,MATCH(W$1,Merged_couplings!$B$1:$BU$1,0),FALSE),"")</f>
        <v>#N/A</v>
      </c>
      <c r="X71" s="120" t="e">
        <f>IF(OR(K71="BIG",K71="BI-",K71="B-G"),VLOOKUP($A71,Merged_couplings!$B:$BU,MATCH(X$1,Merged_couplings!$B$1:$BU$1,0),FALSE),"")</f>
        <v>#N/A</v>
      </c>
      <c r="Y71" s="120" t="e">
        <f>IF(OR(L71="BIG",L71="BI-",L71="B-G"),VLOOKUP($A71,Merged_couplings!$B:$BU,MATCH(Y$1,Merged_couplings!$B$1:$BU$1,0),FALSE),"")</f>
        <v>#N/A</v>
      </c>
      <c r="Z71" s="120" t="e">
        <f>IF(OR(M71="BIG",M71="BI-",M71="B-G"),VLOOKUP($A71,Merged_couplings!$B:$BU,MATCH(Z$1,Merged_couplings!$B$1:$BU$1,0),FALSE),"")</f>
        <v>#N/A</v>
      </c>
      <c r="AA71" s="123"/>
      <c r="AB71" s="340" t="e" cm="1">
        <f t="array" ref="AB71">_xlfn.IFS(AND($N71&lt;&gt;"",P71&lt;&gt;""),ABS($N71-P71),AND($N71="",P71=""),"",OR($N71&lt;&gt;"",P71&lt;&gt;""),"-")</f>
        <v>#N/A</v>
      </c>
      <c r="AC71" s="122" t="e" cm="1">
        <f t="array" ref="AC71">_xlfn.IFS(AND($N71&lt;&gt;"",Q71&lt;&gt;""),ABS($N71-Q71),AND($N71="",Q71=""),"",OR($N71&lt;&gt;"",Q71&lt;&gt;""),"-")</f>
        <v>#N/A</v>
      </c>
      <c r="AD71" s="122" t="e" cm="1">
        <f t="array" ref="AD71">_xlfn.IFS(AND($N71&lt;&gt;"",R71&lt;&gt;""),ABS($N71-R71),AND($N71="",R71=""),"",OR($N71&lt;&gt;"",R71&lt;&gt;""),"-")</f>
        <v>#N/A</v>
      </c>
      <c r="AE71" s="122" t="e" cm="1">
        <f t="array" ref="AE71">_xlfn.IFS(AND($N71&lt;&gt;"",S71&lt;&gt;""),ABS($N71-S71),AND($N71="",S71=""),"",OR($N71&lt;&gt;"",S71&lt;&gt;""),"-")</f>
        <v>#N/A</v>
      </c>
      <c r="AF71" s="122" t="e" cm="1">
        <f t="array" ref="AF71">_xlfn.IFS(AND($N71&lt;&gt;"",T71&lt;&gt;""),ABS($N71-T71),AND($N71="",T71=""),"",OR($N71&lt;&gt;"",T71&lt;&gt;""),"-")</f>
        <v>#N/A</v>
      </c>
      <c r="AG71" s="122" t="e" cm="1">
        <f t="array" ref="AG71">_xlfn.IFS(AND($N71&lt;&gt;"",U71&lt;&gt;""),ABS($N71-U71),AND($N71="",U71=""),"",OR($N71&lt;&gt;"",U71&lt;&gt;""),"-")</f>
        <v>#N/A</v>
      </c>
      <c r="AH71" s="122" t="e" cm="1">
        <f t="array" ref="AH71">_xlfn.IFS(AND($N71&lt;&gt;"",V71&lt;&gt;""),ABS($N71-V71),AND($N71="",V71=""),"",OR($N71&lt;&gt;"",V71&lt;&gt;""),"-")</f>
        <v>#N/A</v>
      </c>
      <c r="AI71" s="122" t="e" cm="1">
        <f t="array" ref="AI71">_xlfn.IFS(AND($N71&lt;&gt;"",W71&lt;&gt;""),ABS($N71-W71),AND($N71="",W71=""),"",OR($N71&lt;&gt;"",W71&lt;&gt;""),"-")</f>
        <v>#N/A</v>
      </c>
      <c r="AJ71" s="122" t="e" cm="1">
        <f t="array" ref="AJ71">_xlfn.IFS(AND($N71&lt;&gt;"",X71&lt;&gt;""),ABS($N71-X71),AND($N71="",X71=""),"",OR($N71&lt;&gt;"",X71&lt;&gt;""),"-")</f>
        <v>#N/A</v>
      </c>
      <c r="AK71" s="122" t="e" cm="1">
        <f t="array" ref="AK71">_xlfn.IFS(AND($N71&lt;&gt;"",Y71&lt;&gt;""),ABS($N71-Y71),AND($N71="",Y71=""),"",OR($N71&lt;&gt;"",Y71&lt;&gt;""),"-")</f>
        <v>#N/A</v>
      </c>
      <c r="AL71" s="122" t="e" cm="1">
        <f t="array" ref="AL71">_xlfn.IFS(AND($N71&lt;&gt;"",Z71&lt;&gt;""),ABS($N71-Z71),AND($N71="",Z71=""),"",OR($N71&lt;&gt;"",Z71&lt;&gt;""),"-")</f>
        <v>#N/A</v>
      </c>
      <c r="AM71" s="340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1" t="e" cm="1">
        <f t="array" ref="AX71">_xlfn.IFS(AND($P71&lt;&gt;"",Q71&lt;&gt;""),ABS($P71-Q71),AND($P71="",Q71=""),"",OR($P71&lt;&gt;"",Q71&lt;&gt;""),"-")</f>
        <v>#N/A</v>
      </c>
      <c r="AY71" s="120" t="e" cm="1">
        <f t="array" ref="AY71">_xlfn.IFS(AND($P71&lt;&gt;"",R71&lt;&gt;""),ABS($P71-R71),AND($P71="",R71=""),"",OR($P71&lt;&gt;"",R71&lt;&gt;""),"-")</f>
        <v>#N/A</v>
      </c>
      <c r="AZ71" s="120" t="e" cm="1">
        <f t="array" ref="AZ71">_xlfn.IFS(AND($P71&lt;&gt;"",S71&lt;&gt;""),ABS($P71-S71),AND($P71="",S71=""),"",OR($P71&lt;&gt;"",S71&lt;&gt;""),"-")</f>
        <v>#N/A</v>
      </c>
      <c r="BA71" s="120" t="e" cm="1">
        <f t="array" ref="BA71">_xlfn.IFS(AND($P71&lt;&gt;"",T71&lt;&gt;""),ABS($P71-T71),AND($P71="",T71=""),"",OR($P71&lt;&gt;"",T71&lt;&gt;""),"-")</f>
        <v>#N/A</v>
      </c>
      <c r="BB71" s="120" t="e" cm="1">
        <f t="array" ref="BB71">_xlfn.IFS(AND($P71&lt;&gt;"",U71&lt;&gt;""),ABS($P71-U71),AND($P71="",U71=""),"",OR($P71&lt;&gt;"",U71&lt;&gt;""),"-")</f>
        <v>#N/A</v>
      </c>
      <c r="BC71" s="120" t="e" cm="1">
        <f t="array" ref="BC71">_xlfn.IFS(AND($P71&lt;&gt;"",V71&lt;&gt;""),ABS($P71-V71),AND($P71="",V71=""),"",OR($P71&lt;&gt;"",V71&lt;&gt;""),"-")</f>
        <v>#N/A</v>
      </c>
      <c r="BD71" s="120" t="e" cm="1">
        <f t="array" ref="BD71">_xlfn.IFS(AND($P71&lt;&gt;"",W71&lt;&gt;""),ABS($P71-W71),AND($P71="",W71=""),"",OR($P71&lt;&gt;"",W71&lt;&gt;""),"-")</f>
        <v>#N/A</v>
      </c>
      <c r="BE71" s="120" t="e" cm="1">
        <f t="array" ref="BE71">_xlfn.IFS(AND($P71&lt;&gt;"",X71&lt;&gt;""),ABS($P71-X71),AND($P71="",X71=""),"",OR($P71&lt;&gt;"",X71&lt;&gt;""),"-")</f>
        <v>#N/A</v>
      </c>
      <c r="BF71" s="120" t="e" cm="1">
        <f t="array" ref="BF71">_xlfn.IFS(AND($P71&lt;&gt;"",Y71&lt;&gt;""),ABS($P71-Y71),AND($P71="",Y71=""),"",OR($P71&lt;&gt;"",Y71&lt;&gt;""),"-")</f>
        <v>#N/A</v>
      </c>
      <c r="BG71" s="120" t="e" cm="1">
        <f t="array" ref="BG71">_xlfn.IFS(AND($P71&lt;&gt;"",Z71&lt;&gt;""),ABS($P71-Z71),AND($P71="",Z71=""),"",OR($P71&lt;&gt;"",Z71&lt;&gt;""),"-")</f>
        <v>#N/A</v>
      </c>
      <c r="BH71" s="121" t="e" cm="1">
        <f t="array" ref="BH71">_xlfn.IFS(AND($Q71&lt;&gt;"",R71&lt;&gt;""),ABS($Q71-R71),AND($Q71="",R71=""),"",OR($Q71&lt;&gt;"",R71&lt;&gt;""),"-")</f>
        <v>#N/A</v>
      </c>
      <c r="BI71" s="120" t="e" cm="1">
        <f t="array" ref="BI71">_xlfn.IFS(AND($Q71&lt;&gt;"",S71&lt;&gt;""),ABS($Q71-S71),AND($Q71="",S71=""),"",OR($Q71&lt;&gt;"",S71&lt;&gt;""),"-")</f>
        <v>#N/A</v>
      </c>
      <c r="BJ71" s="120" t="e" cm="1">
        <f t="array" ref="BJ71">_xlfn.IFS(AND($Q71&lt;&gt;"",T71&lt;&gt;""),ABS($Q71-T71),AND($Q71="",T71=""),"",OR($Q71&lt;&gt;"",T71&lt;&gt;""),"-")</f>
        <v>#N/A</v>
      </c>
      <c r="BK71" s="120" t="e" cm="1">
        <f t="array" ref="BK71">_xlfn.IFS(AND($Q71&lt;&gt;"",U71&lt;&gt;""),ABS($Q71-U71),AND($Q71="",U71=""),"",OR($Q71&lt;&gt;"",U71&lt;&gt;""),"-")</f>
        <v>#N/A</v>
      </c>
      <c r="BL71" s="120" t="e" cm="1">
        <f t="array" ref="BL71">_xlfn.IFS(AND($Q71&lt;&gt;"",V71&lt;&gt;""),ABS($Q71-V71),AND($Q71="",V71=""),"",OR($Q71&lt;&gt;"",V71&lt;&gt;""),"-")</f>
        <v>#N/A</v>
      </c>
      <c r="BM71" s="120" t="e" cm="1">
        <f t="array" ref="BM71">_xlfn.IFS(AND($Q71&lt;&gt;"",W71&lt;&gt;""),ABS($Q71-W71),AND($Q71="",W71=""),"",OR($Q71&lt;&gt;"",W71&lt;&gt;""),"-")</f>
        <v>#N/A</v>
      </c>
      <c r="BN71" s="120" t="e" cm="1">
        <f t="array" ref="BN71">_xlfn.IFS(AND($Q71&lt;&gt;"",X71&lt;&gt;""),ABS($Q71-X71),AND($Q71="",X71=""),"",OR($Q71&lt;&gt;"",X71&lt;&gt;""),"-")</f>
        <v>#N/A</v>
      </c>
      <c r="BO71" s="120" t="e" cm="1">
        <f t="array" ref="BO71">_xlfn.IFS(AND($Q71&lt;&gt;"",Y71&lt;&gt;""),ABS($Q71-Y71),AND($Q71="",Y71=""),"",OR($Q71&lt;&gt;"",Y71&lt;&gt;""),"-")</f>
        <v>#N/A</v>
      </c>
      <c r="BP71" s="120" t="e" cm="1">
        <f t="array" ref="BP71">_xlfn.IFS(AND($Q71&lt;&gt;"",Z71&lt;&gt;""),ABS($Q71-Z71),AND($Q71="",Z71=""),"",OR($Q71&lt;&gt;"",Z71&lt;&gt;""),"-")</f>
        <v>#N/A</v>
      </c>
      <c r="BQ71" s="121" t="e" cm="1">
        <f t="array" ref="BQ71">_xlfn.IFS(AND($R71&lt;&gt;"",S71&lt;&gt;""),ABS($R71-S71),AND($R71="",S71=""),"",OR($R71&lt;&gt;"",S71&lt;&gt;""),"-")</f>
        <v>#N/A</v>
      </c>
      <c r="BR71" s="120" t="e" cm="1">
        <f t="array" ref="BR71">_xlfn.IFS(AND($R71&lt;&gt;"",T71&lt;&gt;""),ABS($R71-T71),AND($R71="",T71=""),"",OR($R71&lt;&gt;"",T71&lt;&gt;""),"-")</f>
        <v>#N/A</v>
      </c>
      <c r="BS71" s="120" t="e" cm="1">
        <f t="array" ref="BS71">_xlfn.IFS(AND($R71&lt;&gt;"",U71&lt;&gt;""),ABS($R71-U71),AND($R71="",U71=""),"",OR($R71&lt;&gt;"",U71&lt;&gt;""),"-")</f>
        <v>#N/A</v>
      </c>
      <c r="BT71" s="120" t="e" cm="1">
        <f t="array" ref="BT71">_xlfn.IFS(AND($R71&lt;&gt;"",V71&lt;&gt;""),ABS($R71-V71),AND($R71="",V71=""),"",OR($R71&lt;&gt;"",V71&lt;&gt;""),"-")</f>
        <v>#N/A</v>
      </c>
      <c r="BU71" s="120" t="e" cm="1">
        <f t="array" ref="BU71">_xlfn.IFS(AND($R71&lt;&gt;"",W71&lt;&gt;""),ABS($R71-W71),AND($R71="",W71=""),"",OR($R71&lt;&gt;"",W71&lt;&gt;""),"-")</f>
        <v>#N/A</v>
      </c>
      <c r="BV71" s="120" t="e" cm="1">
        <f t="array" ref="BV71">_xlfn.IFS(AND($R71&lt;&gt;"",X71&lt;&gt;""),ABS($R71-X71),AND($R71="",X71=""),"",OR($R71&lt;&gt;"",X71&lt;&gt;""),"-")</f>
        <v>#N/A</v>
      </c>
      <c r="BW71" s="120" t="e" cm="1">
        <f t="array" ref="BW71">_xlfn.IFS(AND($R71&lt;&gt;"",Y71&lt;&gt;""),ABS($R71-Y71),AND($R71="",Y71=""),"",OR($R71&lt;&gt;"",Y71&lt;&gt;""),"-")</f>
        <v>#N/A</v>
      </c>
      <c r="BX71" s="120" t="e" cm="1">
        <f t="array" ref="BX71">_xlfn.IFS(AND($R71&lt;&gt;"",Z71&lt;&gt;""),ABS($R71-Z71),AND($R71="",Z71=""),"",OR($R71&lt;&gt;"",Z71&lt;&gt;""),"-")</f>
        <v>#N/A</v>
      </c>
      <c r="BY71" s="121" t="e" cm="1">
        <f t="array" ref="BY71">_xlfn.IFS(AND($S71&lt;&gt;"",T71&lt;&gt;""),ABS($S71-T71),AND($S71="",T71=""),"",OR($S71&lt;&gt;"",T71&lt;&gt;""),"-")</f>
        <v>#N/A</v>
      </c>
      <c r="BZ71" s="120" t="e" cm="1">
        <f t="array" ref="BZ71">_xlfn.IFS(AND($S71&lt;&gt;"",U71&lt;&gt;""),ABS($S71-U71),AND($S71="",U71=""),"",OR($S71&lt;&gt;"",U71&lt;&gt;""),"-")</f>
        <v>#N/A</v>
      </c>
      <c r="CA71" s="120" t="e" cm="1">
        <f t="array" ref="CA71">_xlfn.IFS(AND($S71&lt;&gt;"",V71&lt;&gt;""),ABS($S71-V71),AND($S71="",V71=""),"",OR($S71&lt;&gt;"",V71&lt;&gt;""),"-")</f>
        <v>#N/A</v>
      </c>
      <c r="CB71" s="120" t="e" cm="1">
        <f t="array" ref="CB71">_xlfn.IFS(AND($S71&lt;&gt;"",W71&lt;&gt;""),ABS($S71-W71),AND($S71="",W71=""),"",OR($S71&lt;&gt;"",W71&lt;&gt;""),"-")</f>
        <v>#N/A</v>
      </c>
      <c r="CC71" s="120" t="e" cm="1">
        <f t="array" ref="CC71">_xlfn.IFS(AND($S71&lt;&gt;"",X71&lt;&gt;""),ABS($S71-X71),AND($S71="",X71=""),"",OR($S71&lt;&gt;"",X71&lt;&gt;""),"-")</f>
        <v>#N/A</v>
      </c>
      <c r="CD71" s="120" t="e" cm="1">
        <f t="array" ref="CD71">_xlfn.IFS(AND($S71&lt;&gt;"",Y71&lt;&gt;""),ABS($S71-Y71),AND($S71="",Y71=""),"",OR($S71&lt;&gt;"",Y71&lt;&gt;""),"-")</f>
        <v>#N/A</v>
      </c>
      <c r="CE71" s="120" t="e" cm="1">
        <f t="array" ref="CE71">_xlfn.IFS(AND($S71&lt;&gt;"",Z71&lt;&gt;""),ABS($S71-Z71),AND($S71="",Z71=""),"",OR($S71&lt;&gt;"",Z71&lt;&gt;""),"-")</f>
        <v>#N/A</v>
      </c>
      <c r="CF71" s="121" t="e" cm="1">
        <f t="array" ref="CF71">_xlfn.IFS(AND($T71&lt;&gt;"",U71&lt;&gt;""),ABS($T71-U71),AND($T71="",U71=""),"",OR($T71&lt;&gt;"",U71&lt;&gt;""),"-")</f>
        <v>#N/A</v>
      </c>
      <c r="CG71" s="120" t="e" cm="1">
        <f t="array" ref="CG71">_xlfn.IFS(AND($T71&lt;&gt;"",V71&lt;&gt;""),ABS($T71-V71),AND($T71="",V71=""),"",OR($T71&lt;&gt;"",V71&lt;&gt;""),"-")</f>
        <v>#N/A</v>
      </c>
      <c r="CH71" s="120" t="e" cm="1">
        <f t="array" ref="CH71">_xlfn.IFS(AND($T71&lt;&gt;"",W71&lt;&gt;""),ABS($T71-W71),AND($T71="",W71=""),"",OR($T71&lt;&gt;"",W71&lt;&gt;""),"-")</f>
        <v>#N/A</v>
      </c>
      <c r="CI71" s="120" t="e" cm="1">
        <f t="array" ref="CI71">_xlfn.IFS(AND($T71&lt;&gt;"",X71&lt;&gt;""),ABS($T71-X71),AND($T71="",X71=""),"",OR($T71&lt;&gt;"",X71&lt;&gt;""),"-")</f>
        <v>#N/A</v>
      </c>
      <c r="CJ71" s="120" t="e" cm="1">
        <f t="array" ref="CJ71">_xlfn.IFS(AND($T71&lt;&gt;"",Y71&lt;&gt;""),ABS($T71-Y71),AND($T71="",Y71=""),"",OR($T71&lt;&gt;"",Y71&lt;&gt;""),"-")</f>
        <v>#N/A</v>
      </c>
      <c r="CK71" s="120" t="e" cm="1">
        <f t="array" ref="CK71">_xlfn.IFS(AND($T71&lt;&gt;"",Z71&lt;&gt;""),ABS($T71-Z71),AND($T71="",Z71=""),"",OR($T71&lt;&gt;"",Z71&lt;&gt;""),"-")</f>
        <v>#N/A</v>
      </c>
      <c r="CL71" s="121" t="e" cm="1">
        <f t="array" ref="CL71">_xlfn.IFS(AND($U71&lt;&gt;"",V71&lt;&gt;""),ABS($U71-V71),AND($U71="",V71=""),"",OR($U71&lt;&gt;"",V71&lt;&gt;""),"-")</f>
        <v>#N/A</v>
      </c>
      <c r="CM71" s="120" t="e" cm="1">
        <f t="array" ref="CM71">_xlfn.IFS(AND($U71&lt;&gt;"",W71&lt;&gt;""),ABS($U71-W71),AND($U71="",W71=""),"",OR($U71&lt;&gt;"",W71&lt;&gt;""),"-")</f>
        <v>#N/A</v>
      </c>
      <c r="CN71" s="120" t="e" cm="1">
        <f t="array" ref="CN71">_xlfn.IFS(AND($U71&lt;&gt;"",X71&lt;&gt;""),ABS($U71-X71),AND($U71="",X71=""),"",OR($U71&lt;&gt;"",X71&lt;&gt;""),"-")</f>
        <v>#N/A</v>
      </c>
      <c r="CO71" s="120" t="e" cm="1">
        <f t="array" ref="CO71">_xlfn.IFS(AND($U71&lt;&gt;"",Y71&lt;&gt;""),ABS($U71-Y71),AND($U71="",Y71=""),"",OR($U71&lt;&gt;"",Y71&lt;&gt;""),"-")</f>
        <v>#N/A</v>
      </c>
      <c r="CP71" s="120" t="e" cm="1">
        <f t="array" ref="CP71">_xlfn.IFS(AND($U71&lt;&gt;"",Z71&lt;&gt;""),ABS($U71-Z71),AND($U71="",Z71=""),"",OR($U71&lt;&gt;"",Z71&lt;&gt;""),"-")</f>
        <v>#N/A</v>
      </c>
      <c r="CQ71" s="121" t="e" cm="1">
        <f t="array" ref="CQ71">_xlfn.IFS(AND($V71&lt;&gt;"",W71&lt;&gt;""),ABS($V71-W71),AND($V71="",W71=""),"",OR($V71&lt;&gt;"",W71&lt;&gt;""),"-")</f>
        <v>#N/A</v>
      </c>
      <c r="CR71" s="120" t="e" cm="1">
        <f t="array" ref="CR71">_xlfn.IFS(AND($V71&lt;&gt;"",X71&lt;&gt;""),ABS($V71-X71),AND($V71="",X71=""),"",OR($V71&lt;&gt;"",X71&lt;&gt;""),"-")</f>
        <v>#N/A</v>
      </c>
      <c r="CS71" s="120" t="e" cm="1">
        <f t="array" ref="CS71">_xlfn.IFS(AND($V71&lt;&gt;"",Y71&lt;&gt;""),ABS($V71-Y71),AND($V71="",Y71=""),"",OR($V71&lt;&gt;"",Y71&lt;&gt;""),"-")</f>
        <v>#N/A</v>
      </c>
      <c r="CT71" s="120" t="e" cm="1">
        <f t="array" ref="CT71">_xlfn.IFS(AND($V71&lt;&gt;"",Z71&lt;&gt;""),ABS($V71-Z71),AND($V71="",Z71=""),"",OR($V71&lt;&gt;"",Z71&lt;&gt;""),"-")</f>
        <v>#N/A</v>
      </c>
      <c r="CU71" s="121" t="e" cm="1">
        <f t="array" ref="CU71">_xlfn.IFS(AND($W71&lt;&gt;"",X71&lt;&gt;""),ABS($W71-X71),AND($W71="",X71=""),"",OR($W71&lt;&gt;"",X71&lt;&gt;""),"-")</f>
        <v>#N/A</v>
      </c>
      <c r="CV71" s="120" t="e" cm="1">
        <f t="array" ref="CV71">_xlfn.IFS(AND($W71&lt;&gt;"",Y71&lt;&gt;""),ABS($W71-Y71),AND($W71="",Y71=""),"",OR($W71&lt;&gt;"",Y71&lt;&gt;""),"-")</f>
        <v>#N/A</v>
      </c>
      <c r="CW71" s="120" t="e" cm="1">
        <f t="array" ref="CW71">_xlfn.IFS(AND($W71&lt;&gt;"",Z71&lt;&gt;""),ABS($W71-Z71),AND($W71="",Z71=""),"",OR($W71&lt;&gt;"",Z71&lt;&gt;""),"-")</f>
        <v>#N/A</v>
      </c>
      <c r="CX71" s="121" t="e" cm="1">
        <f t="array" ref="CX71">_xlfn.IFS(AND($X71&lt;&gt;"",Y71&lt;&gt;""),ABS($X71-Y71),AND($X71="",Y71=""),"",OR($X71&lt;&gt;"",Y71&lt;&gt;""),"-")</f>
        <v>#N/A</v>
      </c>
      <c r="CY71" s="120" t="e" cm="1">
        <f t="array" ref="CY71">_xlfn.IFS(AND($X71&lt;&gt;"",Z71&lt;&gt;""),ABS($X71-Z71),AND($X71="",Z71=""),"",OR($X71&lt;&gt;"",Z71&lt;&gt;""),"-")</f>
        <v>#N/A</v>
      </c>
      <c r="CZ71" s="121" t="e" cm="1">
        <f t="array" ref="CZ71">_xlfn.IFS(AND($Y71&lt;&gt;"",Z71&lt;&gt;""),ABS($Y71-Z71),AND($Y71="",Z71=""),"",OR($Y71&lt;&gt;"",Z71&lt;&gt;""),"-")</f>
        <v>#N/A</v>
      </c>
    </row>
    <row r="72" spans="1:104" x14ac:dyDescent="0.2">
      <c r="A72" s="260" t="s">
        <v>94</v>
      </c>
      <c r="B72" s="259" t="e">
        <f>VLOOKUP($A72,Merged_couplings!$B:$BU,MATCH(B$1,Merged_couplings!$B$1:$BU$1,0),FALSE)</f>
        <v>#N/A</v>
      </c>
      <c r="C72" s="258" t="e">
        <f>VLOOKUP($A72,Merged_couplings!$B:$BU,MATCH(C$1,Merged_couplings!$B$1:$BU$1,0),FALSE)</f>
        <v>#N/A</v>
      </c>
      <c r="D72" s="258" t="e">
        <f>VLOOKUP($A72,Merged_couplings!$B:$BU,MATCH(D$1,Merged_couplings!$B$1:$BU$1,0),FALSE)</f>
        <v>#N/A</v>
      </c>
      <c r="E72" s="258" t="e">
        <f>VLOOKUP($A72,Merged_couplings!$B:$BU,MATCH(E$1,Merged_couplings!$B$1:$BU$1,0),FALSE)</f>
        <v>#N/A</v>
      </c>
      <c r="F72" s="258" t="e">
        <f>VLOOKUP($A72,Merged_couplings!$B:$BU,MATCH(F$1,Merged_couplings!$B$1:$BU$1,0),FALSE)</f>
        <v>#N/A</v>
      </c>
      <c r="G72" s="258" t="e">
        <f>VLOOKUP($A72,Merged_couplings!$B:$BU,MATCH(G$1,Merged_couplings!$B$1:$BU$1,0),FALSE)</f>
        <v>#N/A</v>
      </c>
      <c r="H72" s="258" t="e">
        <f>VLOOKUP($A72,Merged_couplings!$B:$BU,MATCH(H$1,Merged_couplings!$B$1:$BU$1,0),FALSE)</f>
        <v>#N/A</v>
      </c>
      <c r="I72" s="258" t="e">
        <f>VLOOKUP($A72,Merged_couplings!$B:$BU,MATCH(I$1,Merged_couplings!$B$1:$BU$1,0),FALSE)</f>
        <v>#N/A</v>
      </c>
      <c r="J72" s="258" t="e">
        <f>VLOOKUP($A72,Merged_couplings!$B:$BU,MATCH(J$1,Merged_couplings!$B$1:$BU$1,0),FALSE)</f>
        <v>#N/A</v>
      </c>
      <c r="K72" s="258" t="e">
        <f>VLOOKUP($A72,Merged_couplings!$B:$BU,MATCH(K$1,Merged_couplings!$B$1:$BU$1,0),FALSE)</f>
        <v>#N/A</v>
      </c>
      <c r="L72" s="258" t="e">
        <f>VLOOKUP($A72,Merged_couplings!$B:$BU,MATCH(L$1,Merged_couplings!$B$1:$BU$1,0),FALSE)</f>
        <v>#N/A</v>
      </c>
      <c r="M72" s="258" t="e">
        <f>VLOOKUP($A72,Merged_couplings!$B:$BU,MATCH(M$1,Merged_couplings!$B$1:$BU$1,0),FALSE)</f>
        <v>#N/A</v>
      </c>
      <c r="N72" s="121" t="e">
        <f>IF(OR(B72="BIG",B72="BI-",B72="B-G"),VLOOKUP($A72,Merged_couplings!$B:$BU,MATCH(N$1,Merged_couplings!$B$1:$BU$1,0),FALSE),"")</f>
        <v>#N/A</v>
      </c>
      <c r="P72" s="120" t="e">
        <f>IF(OR(C72="BIG",C72="BI-",C72="B-G"),VLOOKUP($A72,Merged_couplings!$B:$BU,MATCH(P$1,Merged_couplings!$B$1:$BU$1,0),FALSE),"")</f>
        <v>#N/A</v>
      </c>
      <c r="Q72" s="120" t="e">
        <f>IF(OR(D72="BIG",D72="BI-",D72="B-G"),VLOOKUP($A72,Merged_couplings!$B:$BU,MATCH(Q$1,Merged_couplings!$B$1:$BU$1,0),FALSE),"")</f>
        <v>#N/A</v>
      </c>
      <c r="R72" s="120" t="e">
        <f>IF(OR(E72="BIG",E72="BI-",E72="B-G"),VLOOKUP($A72,Merged_couplings!$B:$BU,MATCH(R$1,Merged_couplings!$B$1:$BU$1,0),FALSE),"")</f>
        <v>#N/A</v>
      </c>
      <c r="S72" s="120" t="e">
        <f>IF(OR(F72="BIG",F72="BI-",F72="B-G"),VLOOKUP($A72,Merged_couplings!$B:$BU,MATCH(S$1,Merged_couplings!$B$1:$BU$1,0),FALSE),"")</f>
        <v>#N/A</v>
      </c>
      <c r="T72" s="120" t="e">
        <f>IF(OR(G72="BIG",G72="BI-",G72="B-G"),VLOOKUP($A72,Merged_couplings!$B:$BU,MATCH(T$1,Merged_couplings!$B$1:$BU$1,0),FALSE),"")</f>
        <v>#N/A</v>
      </c>
      <c r="U72" s="120" t="e">
        <f>IF(OR(H72="BIG",H72="BI-",H72="B-G"),VLOOKUP($A72,Merged_couplings!$B:$BU,MATCH(U$1,Merged_couplings!$B$1:$BU$1,0),FALSE),"")</f>
        <v>#N/A</v>
      </c>
      <c r="V72" s="120" t="e">
        <f>IF(OR(I72="BIG",I72="BI-",I72="B-G"),VLOOKUP($A72,Merged_couplings!$B:$BU,MATCH(V$1,Merged_couplings!$B$1:$BU$1,0),FALSE),"")</f>
        <v>#N/A</v>
      </c>
      <c r="W72" s="120" t="e">
        <f>IF(OR(J72="BIG",J72="BI-",J72="B-G"),VLOOKUP($A72,Merged_couplings!$B:$BU,MATCH(W$1,Merged_couplings!$B$1:$BU$1,0),FALSE),"")</f>
        <v>#N/A</v>
      </c>
      <c r="X72" s="120" t="e">
        <f>IF(OR(K72="BIG",K72="BI-",K72="B-G"),VLOOKUP($A72,Merged_couplings!$B:$BU,MATCH(X$1,Merged_couplings!$B$1:$BU$1,0),FALSE),"")</f>
        <v>#N/A</v>
      </c>
      <c r="Y72" s="120" t="e">
        <f>IF(OR(L72="BIG",L72="BI-",L72="B-G"),VLOOKUP($A72,Merged_couplings!$B:$BU,MATCH(Y$1,Merged_couplings!$B$1:$BU$1,0),FALSE),"")</f>
        <v>#N/A</v>
      </c>
      <c r="Z72" s="120" t="e">
        <f>IF(OR(M72="BIG",M72="BI-",M72="B-G"),VLOOKUP($A72,Merged_couplings!$B:$BU,MATCH(Z$1,Merged_couplings!$B$1:$BU$1,0),FALSE),"")</f>
        <v>#N/A</v>
      </c>
      <c r="AA72" s="123"/>
      <c r="AB72" s="340" t="e" cm="1">
        <f t="array" ref="AB72">_xlfn.IFS(AND($N72&lt;&gt;"",P72&lt;&gt;""),ABS($N72-P72),AND($N72="",P72=""),"",OR($N72&lt;&gt;"",P72&lt;&gt;""),"-")</f>
        <v>#N/A</v>
      </c>
      <c r="AC72" s="122" t="e" cm="1">
        <f t="array" ref="AC72">_xlfn.IFS(AND($N72&lt;&gt;"",Q72&lt;&gt;""),ABS($N72-Q72),AND($N72="",Q72=""),"",OR($N72&lt;&gt;"",Q72&lt;&gt;""),"-")</f>
        <v>#N/A</v>
      </c>
      <c r="AD72" s="122" t="e" cm="1">
        <f t="array" ref="AD72">_xlfn.IFS(AND($N72&lt;&gt;"",R72&lt;&gt;""),ABS($N72-R72),AND($N72="",R72=""),"",OR($N72&lt;&gt;"",R72&lt;&gt;""),"-")</f>
        <v>#N/A</v>
      </c>
      <c r="AE72" s="122" t="e" cm="1">
        <f t="array" ref="AE72">_xlfn.IFS(AND($N72&lt;&gt;"",S72&lt;&gt;""),ABS($N72-S72),AND($N72="",S72=""),"",OR($N72&lt;&gt;"",S72&lt;&gt;""),"-")</f>
        <v>#N/A</v>
      </c>
      <c r="AF72" s="122" t="e" cm="1">
        <f t="array" ref="AF72">_xlfn.IFS(AND($N72&lt;&gt;"",T72&lt;&gt;""),ABS($N72-T72),AND($N72="",T72=""),"",OR($N72&lt;&gt;"",T72&lt;&gt;""),"-")</f>
        <v>#N/A</v>
      </c>
      <c r="AG72" s="122" t="e" cm="1">
        <f t="array" ref="AG72">_xlfn.IFS(AND($N72&lt;&gt;"",U72&lt;&gt;""),ABS($N72-U72),AND($N72="",U72=""),"",OR($N72&lt;&gt;"",U72&lt;&gt;""),"-")</f>
        <v>#N/A</v>
      </c>
      <c r="AH72" s="122" t="e" cm="1">
        <f t="array" ref="AH72">_xlfn.IFS(AND($N72&lt;&gt;"",V72&lt;&gt;""),ABS($N72-V72),AND($N72="",V72=""),"",OR($N72&lt;&gt;"",V72&lt;&gt;""),"-")</f>
        <v>#N/A</v>
      </c>
      <c r="AI72" s="122" t="e" cm="1">
        <f t="array" ref="AI72">_xlfn.IFS(AND($N72&lt;&gt;"",W72&lt;&gt;""),ABS($N72-W72),AND($N72="",W72=""),"",OR($N72&lt;&gt;"",W72&lt;&gt;""),"-")</f>
        <v>#N/A</v>
      </c>
      <c r="AJ72" s="122" t="e" cm="1">
        <f t="array" ref="AJ72">_xlfn.IFS(AND($N72&lt;&gt;"",X72&lt;&gt;""),ABS($N72-X72),AND($N72="",X72=""),"",OR($N72&lt;&gt;"",X72&lt;&gt;""),"-")</f>
        <v>#N/A</v>
      </c>
      <c r="AK72" s="122" t="e" cm="1">
        <f t="array" ref="AK72">_xlfn.IFS(AND($N72&lt;&gt;"",Y72&lt;&gt;""),ABS($N72-Y72),AND($N72="",Y72=""),"",OR($N72&lt;&gt;"",Y72&lt;&gt;""),"-")</f>
        <v>#N/A</v>
      </c>
      <c r="AL72" s="122" t="e" cm="1">
        <f t="array" ref="AL72">_xlfn.IFS(AND($N72&lt;&gt;"",Z72&lt;&gt;""),ABS($N72-Z72),AND($N72="",Z72=""),"",OR($N72&lt;&gt;"",Z72&lt;&gt;""),"-")</f>
        <v>#N/A</v>
      </c>
      <c r="AM72" s="340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1" t="e" cm="1">
        <f t="array" ref="AX72">_xlfn.IFS(AND($P72&lt;&gt;"",Q72&lt;&gt;""),ABS($P72-Q72),AND($P72="",Q72=""),"",OR($P72&lt;&gt;"",Q72&lt;&gt;""),"-")</f>
        <v>#N/A</v>
      </c>
      <c r="AY72" s="120" t="e" cm="1">
        <f t="array" ref="AY72">_xlfn.IFS(AND($P72&lt;&gt;"",R72&lt;&gt;""),ABS($P72-R72),AND($P72="",R72=""),"",OR($P72&lt;&gt;"",R72&lt;&gt;""),"-")</f>
        <v>#N/A</v>
      </c>
      <c r="AZ72" s="120" t="e" cm="1">
        <f t="array" ref="AZ72">_xlfn.IFS(AND($P72&lt;&gt;"",S72&lt;&gt;""),ABS($P72-S72),AND($P72="",S72=""),"",OR($P72&lt;&gt;"",S72&lt;&gt;""),"-")</f>
        <v>#N/A</v>
      </c>
      <c r="BA72" s="120" t="e" cm="1">
        <f t="array" ref="BA72">_xlfn.IFS(AND($P72&lt;&gt;"",T72&lt;&gt;""),ABS($P72-T72),AND($P72="",T72=""),"",OR($P72&lt;&gt;"",T72&lt;&gt;""),"-")</f>
        <v>#N/A</v>
      </c>
      <c r="BB72" s="120" t="e" cm="1">
        <f t="array" ref="BB72">_xlfn.IFS(AND($P72&lt;&gt;"",U72&lt;&gt;""),ABS($P72-U72),AND($P72="",U72=""),"",OR($P72&lt;&gt;"",U72&lt;&gt;""),"-")</f>
        <v>#N/A</v>
      </c>
      <c r="BC72" s="120" t="e" cm="1">
        <f t="array" ref="BC72">_xlfn.IFS(AND($P72&lt;&gt;"",V72&lt;&gt;""),ABS($P72-V72),AND($P72="",V72=""),"",OR($P72&lt;&gt;"",V72&lt;&gt;""),"-")</f>
        <v>#N/A</v>
      </c>
      <c r="BD72" s="120" t="e" cm="1">
        <f t="array" ref="BD72">_xlfn.IFS(AND($P72&lt;&gt;"",W72&lt;&gt;""),ABS($P72-W72),AND($P72="",W72=""),"",OR($P72&lt;&gt;"",W72&lt;&gt;""),"-")</f>
        <v>#N/A</v>
      </c>
      <c r="BE72" s="120" t="e" cm="1">
        <f t="array" ref="BE72">_xlfn.IFS(AND($P72&lt;&gt;"",X72&lt;&gt;""),ABS($P72-X72),AND($P72="",X72=""),"",OR($P72&lt;&gt;"",X72&lt;&gt;""),"-")</f>
        <v>#N/A</v>
      </c>
      <c r="BF72" s="120" t="e" cm="1">
        <f t="array" ref="BF72">_xlfn.IFS(AND($P72&lt;&gt;"",Y72&lt;&gt;""),ABS($P72-Y72),AND($P72="",Y72=""),"",OR($P72&lt;&gt;"",Y72&lt;&gt;""),"-")</f>
        <v>#N/A</v>
      </c>
      <c r="BG72" s="120" t="e" cm="1">
        <f t="array" ref="BG72">_xlfn.IFS(AND($P72&lt;&gt;"",Z72&lt;&gt;""),ABS($P72-Z72),AND($P72="",Z72=""),"",OR($P72&lt;&gt;"",Z72&lt;&gt;""),"-")</f>
        <v>#N/A</v>
      </c>
      <c r="BH72" s="121" t="e" cm="1">
        <f t="array" ref="BH72">_xlfn.IFS(AND($Q72&lt;&gt;"",R72&lt;&gt;""),ABS($Q72-R72),AND($Q72="",R72=""),"",OR($Q72&lt;&gt;"",R72&lt;&gt;""),"-")</f>
        <v>#N/A</v>
      </c>
      <c r="BI72" s="120" t="e" cm="1">
        <f t="array" ref="BI72">_xlfn.IFS(AND($Q72&lt;&gt;"",S72&lt;&gt;""),ABS($Q72-S72),AND($Q72="",S72=""),"",OR($Q72&lt;&gt;"",S72&lt;&gt;""),"-")</f>
        <v>#N/A</v>
      </c>
      <c r="BJ72" s="120" t="e" cm="1">
        <f t="array" ref="BJ72">_xlfn.IFS(AND($Q72&lt;&gt;"",T72&lt;&gt;""),ABS($Q72-T72),AND($Q72="",T72=""),"",OR($Q72&lt;&gt;"",T72&lt;&gt;""),"-")</f>
        <v>#N/A</v>
      </c>
      <c r="BK72" s="120" t="e" cm="1">
        <f t="array" ref="BK72">_xlfn.IFS(AND($Q72&lt;&gt;"",U72&lt;&gt;""),ABS($Q72-U72),AND($Q72="",U72=""),"",OR($Q72&lt;&gt;"",U72&lt;&gt;""),"-")</f>
        <v>#N/A</v>
      </c>
      <c r="BL72" s="120" t="e" cm="1">
        <f t="array" ref="BL72">_xlfn.IFS(AND($Q72&lt;&gt;"",V72&lt;&gt;""),ABS($Q72-V72),AND($Q72="",V72=""),"",OR($Q72&lt;&gt;"",V72&lt;&gt;""),"-")</f>
        <v>#N/A</v>
      </c>
      <c r="BM72" s="120" t="e" cm="1">
        <f t="array" ref="BM72">_xlfn.IFS(AND($Q72&lt;&gt;"",W72&lt;&gt;""),ABS($Q72-W72),AND($Q72="",W72=""),"",OR($Q72&lt;&gt;"",W72&lt;&gt;""),"-")</f>
        <v>#N/A</v>
      </c>
      <c r="BN72" s="120" t="e" cm="1">
        <f t="array" ref="BN72">_xlfn.IFS(AND($Q72&lt;&gt;"",X72&lt;&gt;""),ABS($Q72-X72),AND($Q72="",X72=""),"",OR($Q72&lt;&gt;"",X72&lt;&gt;""),"-")</f>
        <v>#N/A</v>
      </c>
      <c r="BO72" s="120" t="e" cm="1">
        <f t="array" ref="BO72">_xlfn.IFS(AND($Q72&lt;&gt;"",Y72&lt;&gt;""),ABS($Q72-Y72),AND($Q72="",Y72=""),"",OR($Q72&lt;&gt;"",Y72&lt;&gt;""),"-")</f>
        <v>#N/A</v>
      </c>
      <c r="BP72" s="120" t="e" cm="1">
        <f t="array" ref="BP72">_xlfn.IFS(AND($Q72&lt;&gt;"",Z72&lt;&gt;""),ABS($Q72-Z72),AND($Q72="",Z72=""),"",OR($Q72&lt;&gt;"",Z72&lt;&gt;""),"-")</f>
        <v>#N/A</v>
      </c>
      <c r="BQ72" s="121" t="e" cm="1">
        <f t="array" ref="BQ72">_xlfn.IFS(AND($R72&lt;&gt;"",S72&lt;&gt;""),ABS($R72-S72),AND($R72="",S72=""),"",OR($R72&lt;&gt;"",S72&lt;&gt;""),"-")</f>
        <v>#N/A</v>
      </c>
      <c r="BR72" s="120" t="e" cm="1">
        <f t="array" ref="BR72">_xlfn.IFS(AND($R72&lt;&gt;"",T72&lt;&gt;""),ABS($R72-T72),AND($R72="",T72=""),"",OR($R72&lt;&gt;"",T72&lt;&gt;""),"-")</f>
        <v>#N/A</v>
      </c>
      <c r="BS72" s="120" t="e" cm="1">
        <f t="array" ref="BS72">_xlfn.IFS(AND($R72&lt;&gt;"",U72&lt;&gt;""),ABS($R72-U72),AND($R72="",U72=""),"",OR($R72&lt;&gt;"",U72&lt;&gt;""),"-")</f>
        <v>#N/A</v>
      </c>
      <c r="BT72" s="120" t="e" cm="1">
        <f t="array" ref="BT72">_xlfn.IFS(AND($R72&lt;&gt;"",V72&lt;&gt;""),ABS($R72-V72),AND($R72="",V72=""),"",OR($R72&lt;&gt;"",V72&lt;&gt;""),"-")</f>
        <v>#N/A</v>
      </c>
      <c r="BU72" s="120" t="e" cm="1">
        <f t="array" ref="BU72">_xlfn.IFS(AND($R72&lt;&gt;"",W72&lt;&gt;""),ABS($R72-W72),AND($R72="",W72=""),"",OR($R72&lt;&gt;"",W72&lt;&gt;""),"-")</f>
        <v>#N/A</v>
      </c>
      <c r="BV72" s="120" t="e" cm="1">
        <f t="array" ref="BV72">_xlfn.IFS(AND($R72&lt;&gt;"",X72&lt;&gt;""),ABS($R72-X72),AND($R72="",X72=""),"",OR($R72&lt;&gt;"",X72&lt;&gt;""),"-")</f>
        <v>#N/A</v>
      </c>
      <c r="BW72" s="120" t="e" cm="1">
        <f t="array" ref="BW72">_xlfn.IFS(AND($R72&lt;&gt;"",Y72&lt;&gt;""),ABS($R72-Y72),AND($R72="",Y72=""),"",OR($R72&lt;&gt;"",Y72&lt;&gt;""),"-")</f>
        <v>#N/A</v>
      </c>
      <c r="BX72" s="120" t="e" cm="1">
        <f t="array" ref="BX72">_xlfn.IFS(AND($R72&lt;&gt;"",Z72&lt;&gt;""),ABS($R72-Z72),AND($R72="",Z72=""),"",OR($R72&lt;&gt;"",Z72&lt;&gt;""),"-")</f>
        <v>#N/A</v>
      </c>
      <c r="BY72" s="121" t="e" cm="1">
        <f t="array" ref="BY72">_xlfn.IFS(AND($S72&lt;&gt;"",T72&lt;&gt;""),ABS($S72-T72),AND($S72="",T72=""),"",OR($S72&lt;&gt;"",T72&lt;&gt;""),"-")</f>
        <v>#N/A</v>
      </c>
      <c r="BZ72" s="120" t="e" cm="1">
        <f t="array" ref="BZ72">_xlfn.IFS(AND($S72&lt;&gt;"",U72&lt;&gt;""),ABS($S72-U72),AND($S72="",U72=""),"",OR($S72&lt;&gt;"",U72&lt;&gt;""),"-")</f>
        <v>#N/A</v>
      </c>
      <c r="CA72" s="120" t="e" cm="1">
        <f t="array" ref="CA72">_xlfn.IFS(AND($S72&lt;&gt;"",V72&lt;&gt;""),ABS($S72-V72),AND($S72="",V72=""),"",OR($S72&lt;&gt;"",V72&lt;&gt;""),"-")</f>
        <v>#N/A</v>
      </c>
      <c r="CB72" s="120" t="e" cm="1">
        <f t="array" ref="CB72">_xlfn.IFS(AND($S72&lt;&gt;"",W72&lt;&gt;""),ABS($S72-W72),AND($S72="",W72=""),"",OR($S72&lt;&gt;"",W72&lt;&gt;""),"-")</f>
        <v>#N/A</v>
      </c>
      <c r="CC72" s="120" t="e" cm="1">
        <f t="array" ref="CC72">_xlfn.IFS(AND($S72&lt;&gt;"",X72&lt;&gt;""),ABS($S72-X72),AND($S72="",X72=""),"",OR($S72&lt;&gt;"",X72&lt;&gt;""),"-")</f>
        <v>#N/A</v>
      </c>
      <c r="CD72" s="120" t="e" cm="1">
        <f t="array" ref="CD72">_xlfn.IFS(AND($S72&lt;&gt;"",Y72&lt;&gt;""),ABS($S72-Y72),AND($S72="",Y72=""),"",OR($S72&lt;&gt;"",Y72&lt;&gt;""),"-")</f>
        <v>#N/A</v>
      </c>
      <c r="CE72" s="120" t="e" cm="1">
        <f t="array" ref="CE72">_xlfn.IFS(AND($S72&lt;&gt;"",Z72&lt;&gt;""),ABS($S72-Z72),AND($S72="",Z72=""),"",OR($S72&lt;&gt;"",Z72&lt;&gt;""),"-")</f>
        <v>#N/A</v>
      </c>
      <c r="CF72" s="121" t="e" cm="1">
        <f t="array" ref="CF72">_xlfn.IFS(AND($T72&lt;&gt;"",U72&lt;&gt;""),ABS($T72-U72),AND($T72="",U72=""),"",OR($T72&lt;&gt;"",U72&lt;&gt;""),"-")</f>
        <v>#N/A</v>
      </c>
      <c r="CG72" s="120" t="e" cm="1">
        <f t="array" ref="CG72">_xlfn.IFS(AND($T72&lt;&gt;"",V72&lt;&gt;""),ABS($T72-V72),AND($T72="",V72=""),"",OR($T72&lt;&gt;"",V72&lt;&gt;""),"-")</f>
        <v>#N/A</v>
      </c>
      <c r="CH72" s="120" t="e" cm="1">
        <f t="array" ref="CH72">_xlfn.IFS(AND($T72&lt;&gt;"",W72&lt;&gt;""),ABS($T72-W72),AND($T72="",W72=""),"",OR($T72&lt;&gt;"",W72&lt;&gt;""),"-")</f>
        <v>#N/A</v>
      </c>
      <c r="CI72" s="120" t="e" cm="1">
        <f t="array" ref="CI72">_xlfn.IFS(AND($T72&lt;&gt;"",X72&lt;&gt;""),ABS($T72-X72),AND($T72="",X72=""),"",OR($T72&lt;&gt;"",X72&lt;&gt;""),"-")</f>
        <v>#N/A</v>
      </c>
      <c r="CJ72" s="120" t="e" cm="1">
        <f t="array" ref="CJ72">_xlfn.IFS(AND($T72&lt;&gt;"",Y72&lt;&gt;""),ABS($T72-Y72),AND($T72="",Y72=""),"",OR($T72&lt;&gt;"",Y72&lt;&gt;""),"-")</f>
        <v>#N/A</v>
      </c>
      <c r="CK72" s="120" t="e" cm="1">
        <f t="array" ref="CK72">_xlfn.IFS(AND($T72&lt;&gt;"",Z72&lt;&gt;""),ABS($T72-Z72),AND($T72="",Z72=""),"",OR($T72&lt;&gt;"",Z72&lt;&gt;""),"-")</f>
        <v>#N/A</v>
      </c>
      <c r="CL72" s="121" t="e" cm="1">
        <f t="array" ref="CL72">_xlfn.IFS(AND($U72&lt;&gt;"",V72&lt;&gt;""),ABS($U72-V72),AND($U72="",V72=""),"",OR($U72&lt;&gt;"",V72&lt;&gt;""),"-")</f>
        <v>#N/A</v>
      </c>
      <c r="CM72" s="120" t="e" cm="1">
        <f t="array" ref="CM72">_xlfn.IFS(AND($U72&lt;&gt;"",W72&lt;&gt;""),ABS($U72-W72),AND($U72="",W72=""),"",OR($U72&lt;&gt;"",W72&lt;&gt;""),"-")</f>
        <v>#N/A</v>
      </c>
      <c r="CN72" s="120" t="e" cm="1">
        <f t="array" ref="CN72">_xlfn.IFS(AND($U72&lt;&gt;"",X72&lt;&gt;""),ABS($U72-X72),AND($U72="",X72=""),"",OR($U72&lt;&gt;"",X72&lt;&gt;""),"-")</f>
        <v>#N/A</v>
      </c>
      <c r="CO72" s="120" t="e" cm="1">
        <f t="array" ref="CO72">_xlfn.IFS(AND($U72&lt;&gt;"",Y72&lt;&gt;""),ABS($U72-Y72),AND($U72="",Y72=""),"",OR($U72&lt;&gt;"",Y72&lt;&gt;""),"-")</f>
        <v>#N/A</v>
      </c>
      <c r="CP72" s="120" t="e" cm="1">
        <f t="array" ref="CP72">_xlfn.IFS(AND($U72&lt;&gt;"",Z72&lt;&gt;""),ABS($U72-Z72),AND($U72="",Z72=""),"",OR($U72&lt;&gt;"",Z72&lt;&gt;""),"-")</f>
        <v>#N/A</v>
      </c>
      <c r="CQ72" s="121" t="e" cm="1">
        <f t="array" ref="CQ72">_xlfn.IFS(AND($V72&lt;&gt;"",W72&lt;&gt;""),ABS($V72-W72),AND($V72="",W72=""),"",OR($V72&lt;&gt;"",W72&lt;&gt;""),"-")</f>
        <v>#N/A</v>
      </c>
      <c r="CR72" s="120" t="e" cm="1">
        <f t="array" ref="CR72">_xlfn.IFS(AND($V72&lt;&gt;"",X72&lt;&gt;""),ABS($V72-X72),AND($V72="",X72=""),"",OR($V72&lt;&gt;"",X72&lt;&gt;""),"-")</f>
        <v>#N/A</v>
      </c>
      <c r="CS72" s="120" t="e" cm="1">
        <f t="array" ref="CS72">_xlfn.IFS(AND($V72&lt;&gt;"",Y72&lt;&gt;""),ABS($V72-Y72),AND($V72="",Y72=""),"",OR($V72&lt;&gt;"",Y72&lt;&gt;""),"-")</f>
        <v>#N/A</v>
      </c>
      <c r="CT72" s="120" t="e" cm="1">
        <f t="array" ref="CT72">_xlfn.IFS(AND($V72&lt;&gt;"",Z72&lt;&gt;""),ABS($V72-Z72),AND($V72="",Z72=""),"",OR($V72&lt;&gt;"",Z72&lt;&gt;""),"-")</f>
        <v>#N/A</v>
      </c>
      <c r="CU72" s="121" t="e" cm="1">
        <f t="array" ref="CU72">_xlfn.IFS(AND($W72&lt;&gt;"",X72&lt;&gt;""),ABS($W72-X72),AND($W72="",X72=""),"",OR($W72&lt;&gt;"",X72&lt;&gt;""),"-")</f>
        <v>#N/A</v>
      </c>
      <c r="CV72" s="120" t="e" cm="1">
        <f t="array" ref="CV72">_xlfn.IFS(AND($W72&lt;&gt;"",Y72&lt;&gt;""),ABS($W72-Y72),AND($W72="",Y72=""),"",OR($W72&lt;&gt;"",Y72&lt;&gt;""),"-")</f>
        <v>#N/A</v>
      </c>
      <c r="CW72" s="120" t="e" cm="1">
        <f t="array" ref="CW72">_xlfn.IFS(AND($W72&lt;&gt;"",Z72&lt;&gt;""),ABS($W72-Z72),AND($W72="",Z72=""),"",OR($W72&lt;&gt;"",Z72&lt;&gt;""),"-")</f>
        <v>#N/A</v>
      </c>
      <c r="CX72" s="121" t="e" cm="1">
        <f t="array" ref="CX72">_xlfn.IFS(AND($X72&lt;&gt;"",Y72&lt;&gt;""),ABS($X72-Y72),AND($X72="",Y72=""),"",OR($X72&lt;&gt;"",Y72&lt;&gt;""),"-")</f>
        <v>#N/A</v>
      </c>
      <c r="CY72" s="120" t="e" cm="1">
        <f t="array" ref="CY72">_xlfn.IFS(AND($X72&lt;&gt;"",Z72&lt;&gt;""),ABS($X72-Z72),AND($X72="",Z72=""),"",OR($X72&lt;&gt;"",Z72&lt;&gt;""),"-")</f>
        <v>#N/A</v>
      </c>
      <c r="CZ72" s="121" t="e" cm="1">
        <f t="array" ref="CZ72">_xlfn.IFS(AND($Y72&lt;&gt;"",Z72&lt;&gt;""),ABS($Y72-Z72),AND($Y72="",Z72=""),"",OR($Y72&lt;&gt;"",Z72&lt;&gt;""),"-")</f>
        <v>#N/A</v>
      </c>
    </row>
    <row r="73" spans="1:104" x14ac:dyDescent="0.2">
      <c r="A73" s="260" t="s">
        <v>110</v>
      </c>
      <c r="B73" s="259" t="e">
        <f>VLOOKUP($A73,Merged_couplings!$B:$BU,MATCH(B$1,Merged_couplings!$B$1:$BU$1,0),FALSE)</f>
        <v>#N/A</v>
      </c>
      <c r="C73" s="258" t="e">
        <f>VLOOKUP($A73,Merged_couplings!$B:$BU,MATCH(C$1,Merged_couplings!$B$1:$BU$1,0),FALSE)</f>
        <v>#N/A</v>
      </c>
      <c r="D73" s="258" t="e">
        <f>VLOOKUP($A73,Merged_couplings!$B:$BU,MATCH(D$1,Merged_couplings!$B$1:$BU$1,0),FALSE)</f>
        <v>#N/A</v>
      </c>
      <c r="E73" s="258" t="e">
        <f>VLOOKUP($A73,Merged_couplings!$B:$BU,MATCH(E$1,Merged_couplings!$B$1:$BU$1,0),FALSE)</f>
        <v>#N/A</v>
      </c>
      <c r="F73" s="258" t="e">
        <f>VLOOKUP($A73,Merged_couplings!$B:$BU,MATCH(F$1,Merged_couplings!$B$1:$BU$1,0),FALSE)</f>
        <v>#N/A</v>
      </c>
      <c r="G73" s="258" t="e">
        <f>VLOOKUP($A73,Merged_couplings!$B:$BU,MATCH(G$1,Merged_couplings!$B$1:$BU$1,0),FALSE)</f>
        <v>#N/A</v>
      </c>
      <c r="H73" s="258" t="e">
        <f>VLOOKUP($A73,Merged_couplings!$B:$BU,MATCH(H$1,Merged_couplings!$B$1:$BU$1,0),FALSE)</f>
        <v>#N/A</v>
      </c>
      <c r="I73" s="258" t="e">
        <f>VLOOKUP($A73,Merged_couplings!$B:$BU,MATCH(I$1,Merged_couplings!$B$1:$BU$1,0),FALSE)</f>
        <v>#N/A</v>
      </c>
      <c r="J73" s="258" t="e">
        <f>VLOOKUP($A73,Merged_couplings!$B:$BU,MATCH(J$1,Merged_couplings!$B$1:$BU$1,0),FALSE)</f>
        <v>#N/A</v>
      </c>
      <c r="K73" s="258" t="e">
        <f>VLOOKUP($A73,Merged_couplings!$B:$BU,MATCH(K$1,Merged_couplings!$B$1:$BU$1,0),FALSE)</f>
        <v>#N/A</v>
      </c>
      <c r="L73" s="258" t="e">
        <f>VLOOKUP($A73,Merged_couplings!$B:$BU,MATCH(L$1,Merged_couplings!$B$1:$BU$1,0),FALSE)</f>
        <v>#N/A</v>
      </c>
      <c r="M73" s="258" t="e">
        <f>VLOOKUP($A73,Merged_couplings!$B:$BU,MATCH(M$1,Merged_couplings!$B$1:$BU$1,0),FALSE)</f>
        <v>#N/A</v>
      </c>
      <c r="N73" s="121" t="e">
        <f>IF(OR(B73="BIG",B73="BI-",B73="B-G"),VLOOKUP($A73,Merged_couplings!$B:$BU,MATCH(N$1,Merged_couplings!$B$1:$BU$1,0),FALSE),"")</f>
        <v>#N/A</v>
      </c>
      <c r="P73" s="120" t="e">
        <f>IF(OR(C73="BIG",C73="BI-",C73="B-G"),VLOOKUP($A73,Merged_couplings!$B:$BU,MATCH(P$1,Merged_couplings!$B$1:$BU$1,0),FALSE),"")</f>
        <v>#N/A</v>
      </c>
      <c r="Q73" s="120" t="e">
        <f>IF(OR(D73="BIG",D73="BI-",D73="B-G"),VLOOKUP($A73,Merged_couplings!$B:$BU,MATCH(Q$1,Merged_couplings!$B$1:$BU$1,0),FALSE),"")</f>
        <v>#N/A</v>
      </c>
      <c r="R73" s="120" t="e">
        <f>IF(OR(E73="BIG",E73="BI-",E73="B-G"),VLOOKUP($A73,Merged_couplings!$B:$BU,MATCH(R$1,Merged_couplings!$B$1:$BU$1,0),FALSE),"")</f>
        <v>#N/A</v>
      </c>
      <c r="S73" s="120" t="e">
        <f>IF(OR(F73="BIG",F73="BI-",F73="B-G"),VLOOKUP($A73,Merged_couplings!$B:$BU,MATCH(S$1,Merged_couplings!$B$1:$BU$1,0),FALSE),"")</f>
        <v>#N/A</v>
      </c>
      <c r="T73" s="120" t="e">
        <f>IF(OR(G73="BIG",G73="BI-",G73="B-G"),VLOOKUP($A73,Merged_couplings!$B:$BU,MATCH(T$1,Merged_couplings!$B$1:$BU$1,0),FALSE),"")</f>
        <v>#N/A</v>
      </c>
      <c r="U73" s="120" t="e">
        <f>IF(OR(H73="BIG",H73="BI-",H73="B-G"),VLOOKUP($A73,Merged_couplings!$B:$BU,MATCH(U$1,Merged_couplings!$B$1:$BU$1,0),FALSE),"")</f>
        <v>#N/A</v>
      </c>
      <c r="V73" s="120" t="e">
        <f>IF(OR(I73="BIG",I73="BI-",I73="B-G"),VLOOKUP($A73,Merged_couplings!$B:$BU,MATCH(V$1,Merged_couplings!$B$1:$BU$1,0),FALSE),"")</f>
        <v>#N/A</v>
      </c>
      <c r="W73" s="120" t="e">
        <f>IF(OR(J73="BIG",J73="BI-",J73="B-G"),VLOOKUP($A73,Merged_couplings!$B:$BU,MATCH(W$1,Merged_couplings!$B$1:$BU$1,0),FALSE),"")</f>
        <v>#N/A</v>
      </c>
      <c r="X73" s="120" t="e">
        <f>IF(OR(K73="BIG",K73="BI-",K73="B-G"),VLOOKUP($A73,Merged_couplings!$B:$BU,MATCH(X$1,Merged_couplings!$B$1:$BU$1,0),FALSE),"")</f>
        <v>#N/A</v>
      </c>
      <c r="Y73" s="120" t="e">
        <f>IF(OR(L73="BIG",L73="BI-",L73="B-G"),VLOOKUP($A73,Merged_couplings!$B:$BU,MATCH(Y$1,Merged_couplings!$B$1:$BU$1,0),FALSE),"")</f>
        <v>#N/A</v>
      </c>
      <c r="Z73" s="120" t="e">
        <f>IF(OR(M73="BIG",M73="BI-",M73="B-G"),VLOOKUP($A73,Merged_couplings!$B:$BU,MATCH(Z$1,Merged_couplings!$B$1:$BU$1,0),FALSE),"")</f>
        <v>#N/A</v>
      </c>
      <c r="AA73" s="123"/>
      <c r="AB73" s="340" t="e" cm="1">
        <f t="array" ref="AB73">_xlfn.IFS(AND($N73&lt;&gt;"",P73&lt;&gt;""),ABS($N73-P73),AND($N73="",P73=""),"",OR($N73&lt;&gt;"",P73&lt;&gt;""),"-")</f>
        <v>#N/A</v>
      </c>
      <c r="AC73" s="122" t="e" cm="1">
        <f t="array" ref="AC73">_xlfn.IFS(AND($N73&lt;&gt;"",Q73&lt;&gt;""),ABS($N73-Q73),AND($N73="",Q73=""),"",OR($N73&lt;&gt;"",Q73&lt;&gt;""),"-")</f>
        <v>#N/A</v>
      </c>
      <c r="AD73" s="122" t="e" cm="1">
        <f t="array" ref="AD73">_xlfn.IFS(AND($N73&lt;&gt;"",R73&lt;&gt;""),ABS($N73-R73),AND($N73="",R73=""),"",OR($N73&lt;&gt;"",R73&lt;&gt;""),"-")</f>
        <v>#N/A</v>
      </c>
      <c r="AE73" s="122" t="e" cm="1">
        <f t="array" ref="AE73">_xlfn.IFS(AND($N73&lt;&gt;"",S73&lt;&gt;""),ABS($N73-S73),AND($N73="",S73=""),"",OR($N73&lt;&gt;"",S73&lt;&gt;""),"-")</f>
        <v>#N/A</v>
      </c>
      <c r="AF73" s="122" t="e" cm="1">
        <f t="array" ref="AF73">_xlfn.IFS(AND($N73&lt;&gt;"",T73&lt;&gt;""),ABS($N73-T73),AND($N73="",T73=""),"",OR($N73&lt;&gt;"",T73&lt;&gt;""),"-")</f>
        <v>#N/A</v>
      </c>
      <c r="AG73" s="122" t="e" cm="1">
        <f t="array" ref="AG73">_xlfn.IFS(AND($N73&lt;&gt;"",U73&lt;&gt;""),ABS($N73-U73),AND($N73="",U73=""),"",OR($N73&lt;&gt;"",U73&lt;&gt;""),"-")</f>
        <v>#N/A</v>
      </c>
      <c r="AH73" s="122" t="e" cm="1">
        <f t="array" ref="AH73">_xlfn.IFS(AND($N73&lt;&gt;"",V73&lt;&gt;""),ABS($N73-V73),AND($N73="",V73=""),"",OR($N73&lt;&gt;"",V73&lt;&gt;""),"-")</f>
        <v>#N/A</v>
      </c>
      <c r="AI73" s="122" t="e" cm="1">
        <f t="array" ref="AI73">_xlfn.IFS(AND($N73&lt;&gt;"",W73&lt;&gt;""),ABS($N73-W73),AND($N73="",W73=""),"",OR($N73&lt;&gt;"",W73&lt;&gt;""),"-")</f>
        <v>#N/A</v>
      </c>
      <c r="AJ73" s="122" t="e" cm="1">
        <f t="array" ref="AJ73">_xlfn.IFS(AND($N73&lt;&gt;"",X73&lt;&gt;""),ABS($N73-X73),AND($N73="",X73=""),"",OR($N73&lt;&gt;"",X73&lt;&gt;""),"-")</f>
        <v>#N/A</v>
      </c>
      <c r="AK73" s="122" t="e" cm="1">
        <f t="array" ref="AK73">_xlfn.IFS(AND($N73&lt;&gt;"",Y73&lt;&gt;""),ABS($N73-Y73),AND($N73="",Y73=""),"",OR($N73&lt;&gt;"",Y73&lt;&gt;""),"-")</f>
        <v>#N/A</v>
      </c>
      <c r="AL73" s="122" t="e" cm="1">
        <f t="array" ref="AL73">_xlfn.IFS(AND($N73&lt;&gt;"",Z73&lt;&gt;""),ABS($N73-Z73),AND($N73="",Z73=""),"",OR($N73&lt;&gt;"",Z73&lt;&gt;""),"-")</f>
        <v>#N/A</v>
      </c>
      <c r="AM73" s="340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1" t="e" cm="1">
        <f t="array" ref="AX73">_xlfn.IFS(AND($P73&lt;&gt;"",Q73&lt;&gt;""),ABS($P73-Q73),AND($P73="",Q73=""),"",OR($P73&lt;&gt;"",Q73&lt;&gt;""),"-")</f>
        <v>#N/A</v>
      </c>
      <c r="AY73" s="120" t="e" cm="1">
        <f t="array" ref="AY73">_xlfn.IFS(AND($P73&lt;&gt;"",R73&lt;&gt;""),ABS($P73-R73),AND($P73="",R73=""),"",OR($P73&lt;&gt;"",R73&lt;&gt;""),"-")</f>
        <v>#N/A</v>
      </c>
      <c r="AZ73" s="120" t="e" cm="1">
        <f t="array" ref="AZ73">_xlfn.IFS(AND($P73&lt;&gt;"",S73&lt;&gt;""),ABS($P73-S73),AND($P73="",S73=""),"",OR($P73&lt;&gt;"",S73&lt;&gt;""),"-")</f>
        <v>#N/A</v>
      </c>
      <c r="BA73" s="120" t="e" cm="1">
        <f t="array" ref="BA73">_xlfn.IFS(AND($P73&lt;&gt;"",T73&lt;&gt;""),ABS($P73-T73),AND($P73="",T73=""),"",OR($P73&lt;&gt;"",T73&lt;&gt;""),"-")</f>
        <v>#N/A</v>
      </c>
      <c r="BB73" s="120" t="e" cm="1">
        <f t="array" ref="BB73">_xlfn.IFS(AND($P73&lt;&gt;"",U73&lt;&gt;""),ABS($P73-U73),AND($P73="",U73=""),"",OR($P73&lt;&gt;"",U73&lt;&gt;""),"-")</f>
        <v>#N/A</v>
      </c>
      <c r="BC73" s="120" t="e" cm="1">
        <f t="array" ref="BC73">_xlfn.IFS(AND($P73&lt;&gt;"",V73&lt;&gt;""),ABS($P73-V73),AND($P73="",V73=""),"",OR($P73&lt;&gt;"",V73&lt;&gt;""),"-")</f>
        <v>#N/A</v>
      </c>
      <c r="BD73" s="120" t="e" cm="1">
        <f t="array" ref="BD73">_xlfn.IFS(AND($P73&lt;&gt;"",W73&lt;&gt;""),ABS($P73-W73),AND($P73="",W73=""),"",OR($P73&lt;&gt;"",W73&lt;&gt;""),"-")</f>
        <v>#N/A</v>
      </c>
      <c r="BE73" s="120" t="e" cm="1">
        <f t="array" ref="BE73">_xlfn.IFS(AND($P73&lt;&gt;"",X73&lt;&gt;""),ABS($P73-X73),AND($P73="",X73=""),"",OR($P73&lt;&gt;"",X73&lt;&gt;""),"-")</f>
        <v>#N/A</v>
      </c>
      <c r="BF73" s="120" t="e" cm="1">
        <f t="array" ref="BF73">_xlfn.IFS(AND($P73&lt;&gt;"",Y73&lt;&gt;""),ABS($P73-Y73),AND($P73="",Y73=""),"",OR($P73&lt;&gt;"",Y73&lt;&gt;""),"-")</f>
        <v>#N/A</v>
      </c>
      <c r="BG73" s="120" t="e" cm="1">
        <f t="array" ref="BG73">_xlfn.IFS(AND($P73&lt;&gt;"",Z73&lt;&gt;""),ABS($P73-Z73),AND($P73="",Z73=""),"",OR($P73&lt;&gt;"",Z73&lt;&gt;""),"-")</f>
        <v>#N/A</v>
      </c>
      <c r="BH73" s="121" t="e" cm="1">
        <f t="array" ref="BH73">_xlfn.IFS(AND($Q73&lt;&gt;"",R73&lt;&gt;""),ABS($Q73-R73),AND($Q73="",R73=""),"",OR($Q73&lt;&gt;"",R73&lt;&gt;""),"-")</f>
        <v>#N/A</v>
      </c>
      <c r="BI73" s="120" t="e" cm="1">
        <f t="array" ref="BI73">_xlfn.IFS(AND($Q73&lt;&gt;"",S73&lt;&gt;""),ABS($Q73-S73),AND($Q73="",S73=""),"",OR($Q73&lt;&gt;"",S73&lt;&gt;""),"-")</f>
        <v>#N/A</v>
      </c>
      <c r="BJ73" s="120" t="e" cm="1">
        <f t="array" ref="BJ73">_xlfn.IFS(AND($Q73&lt;&gt;"",T73&lt;&gt;""),ABS($Q73-T73),AND($Q73="",T73=""),"",OR($Q73&lt;&gt;"",T73&lt;&gt;""),"-")</f>
        <v>#N/A</v>
      </c>
      <c r="BK73" s="120" t="e" cm="1">
        <f t="array" ref="BK73">_xlfn.IFS(AND($Q73&lt;&gt;"",U73&lt;&gt;""),ABS($Q73-U73),AND($Q73="",U73=""),"",OR($Q73&lt;&gt;"",U73&lt;&gt;""),"-")</f>
        <v>#N/A</v>
      </c>
      <c r="BL73" s="120" t="e" cm="1">
        <f t="array" ref="BL73">_xlfn.IFS(AND($Q73&lt;&gt;"",V73&lt;&gt;""),ABS($Q73-V73),AND($Q73="",V73=""),"",OR($Q73&lt;&gt;"",V73&lt;&gt;""),"-")</f>
        <v>#N/A</v>
      </c>
      <c r="BM73" s="120" t="e" cm="1">
        <f t="array" ref="BM73">_xlfn.IFS(AND($Q73&lt;&gt;"",W73&lt;&gt;""),ABS($Q73-W73),AND($Q73="",W73=""),"",OR($Q73&lt;&gt;"",W73&lt;&gt;""),"-")</f>
        <v>#N/A</v>
      </c>
      <c r="BN73" s="120" t="e" cm="1">
        <f t="array" ref="BN73">_xlfn.IFS(AND($Q73&lt;&gt;"",X73&lt;&gt;""),ABS($Q73-X73),AND($Q73="",X73=""),"",OR($Q73&lt;&gt;"",X73&lt;&gt;""),"-")</f>
        <v>#N/A</v>
      </c>
      <c r="BO73" s="120" t="e" cm="1">
        <f t="array" ref="BO73">_xlfn.IFS(AND($Q73&lt;&gt;"",Y73&lt;&gt;""),ABS($Q73-Y73),AND($Q73="",Y73=""),"",OR($Q73&lt;&gt;"",Y73&lt;&gt;""),"-")</f>
        <v>#N/A</v>
      </c>
      <c r="BP73" s="120" t="e" cm="1">
        <f t="array" ref="BP73">_xlfn.IFS(AND($Q73&lt;&gt;"",Z73&lt;&gt;""),ABS($Q73-Z73),AND($Q73="",Z73=""),"",OR($Q73&lt;&gt;"",Z73&lt;&gt;""),"-")</f>
        <v>#N/A</v>
      </c>
      <c r="BQ73" s="121" t="e" cm="1">
        <f t="array" ref="BQ73">_xlfn.IFS(AND($R73&lt;&gt;"",S73&lt;&gt;""),ABS($R73-S73),AND($R73="",S73=""),"",OR($R73&lt;&gt;"",S73&lt;&gt;""),"-")</f>
        <v>#N/A</v>
      </c>
      <c r="BR73" s="120" t="e" cm="1">
        <f t="array" ref="BR73">_xlfn.IFS(AND($R73&lt;&gt;"",T73&lt;&gt;""),ABS($R73-T73),AND($R73="",T73=""),"",OR($R73&lt;&gt;"",T73&lt;&gt;""),"-")</f>
        <v>#N/A</v>
      </c>
      <c r="BS73" s="120" t="e" cm="1">
        <f t="array" ref="BS73">_xlfn.IFS(AND($R73&lt;&gt;"",U73&lt;&gt;""),ABS($R73-U73),AND($R73="",U73=""),"",OR($R73&lt;&gt;"",U73&lt;&gt;""),"-")</f>
        <v>#N/A</v>
      </c>
      <c r="BT73" s="120" t="e" cm="1">
        <f t="array" ref="BT73">_xlfn.IFS(AND($R73&lt;&gt;"",V73&lt;&gt;""),ABS($R73-V73),AND($R73="",V73=""),"",OR($R73&lt;&gt;"",V73&lt;&gt;""),"-")</f>
        <v>#N/A</v>
      </c>
      <c r="BU73" s="120" t="e" cm="1">
        <f t="array" ref="BU73">_xlfn.IFS(AND($R73&lt;&gt;"",W73&lt;&gt;""),ABS($R73-W73),AND($R73="",W73=""),"",OR($R73&lt;&gt;"",W73&lt;&gt;""),"-")</f>
        <v>#N/A</v>
      </c>
      <c r="BV73" s="120" t="e" cm="1">
        <f t="array" ref="BV73">_xlfn.IFS(AND($R73&lt;&gt;"",X73&lt;&gt;""),ABS($R73-X73),AND($R73="",X73=""),"",OR($R73&lt;&gt;"",X73&lt;&gt;""),"-")</f>
        <v>#N/A</v>
      </c>
      <c r="BW73" s="120" t="e" cm="1">
        <f t="array" ref="BW73">_xlfn.IFS(AND($R73&lt;&gt;"",Y73&lt;&gt;""),ABS($R73-Y73),AND($R73="",Y73=""),"",OR($R73&lt;&gt;"",Y73&lt;&gt;""),"-")</f>
        <v>#N/A</v>
      </c>
      <c r="BX73" s="120" t="e" cm="1">
        <f t="array" ref="BX73">_xlfn.IFS(AND($R73&lt;&gt;"",Z73&lt;&gt;""),ABS($R73-Z73),AND($R73="",Z73=""),"",OR($R73&lt;&gt;"",Z73&lt;&gt;""),"-")</f>
        <v>#N/A</v>
      </c>
      <c r="BY73" s="121" t="e" cm="1">
        <f t="array" ref="BY73">_xlfn.IFS(AND($S73&lt;&gt;"",T73&lt;&gt;""),ABS($S73-T73),AND($S73="",T73=""),"",OR($S73&lt;&gt;"",T73&lt;&gt;""),"-")</f>
        <v>#N/A</v>
      </c>
      <c r="BZ73" s="120" t="e" cm="1">
        <f t="array" ref="BZ73">_xlfn.IFS(AND($S73&lt;&gt;"",U73&lt;&gt;""),ABS($S73-U73),AND($S73="",U73=""),"",OR($S73&lt;&gt;"",U73&lt;&gt;""),"-")</f>
        <v>#N/A</v>
      </c>
      <c r="CA73" s="120" t="e" cm="1">
        <f t="array" ref="CA73">_xlfn.IFS(AND($S73&lt;&gt;"",V73&lt;&gt;""),ABS($S73-V73),AND($S73="",V73=""),"",OR($S73&lt;&gt;"",V73&lt;&gt;""),"-")</f>
        <v>#N/A</v>
      </c>
      <c r="CB73" s="120" t="e" cm="1">
        <f t="array" ref="CB73">_xlfn.IFS(AND($S73&lt;&gt;"",W73&lt;&gt;""),ABS($S73-W73),AND($S73="",W73=""),"",OR($S73&lt;&gt;"",W73&lt;&gt;""),"-")</f>
        <v>#N/A</v>
      </c>
      <c r="CC73" s="120" t="e" cm="1">
        <f t="array" ref="CC73">_xlfn.IFS(AND($S73&lt;&gt;"",X73&lt;&gt;""),ABS($S73-X73),AND($S73="",X73=""),"",OR($S73&lt;&gt;"",X73&lt;&gt;""),"-")</f>
        <v>#N/A</v>
      </c>
      <c r="CD73" s="120" t="e" cm="1">
        <f t="array" ref="CD73">_xlfn.IFS(AND($S73&lt;&gt;"",Y73&lt;&gt;""),ABS($S73-Y73),AND($S73="",Y73=""),"",OR($S73&lt;&gt;"",Y73&lt;&gt;""),"-")</f>
        <v>#N/A</v>
      </c>
      <c r="CE73" s="120" t="e" cm="1">
        <f t="array" ref="CE73">_xlfn.IFS(AND($S73&lt;&gt;"",Z73&lt;&gt;""),ABS($S73-Z73),AND($S73="",Z73=""),"",OR($S73&lt;&gt;"",Z73&lt;&gt;""),"-")</f>
        <v>#N/A</v>
      </c>
      <c r="CF73" s="121" t="e" cm="1">
        <f t="array" ref="CF73">_xlfn.IFS(AND($T73&lt;&gt;"",U73&lt;&gt;""),ABS($T73-U73),AND($T73="",U73=""),"",OR($T73&lt;&gt;"",U73&lt;&gt;""),"-")</f>
        <v>#N/A</v>
      </c>
      <c r="CG73" s="120" t="e" cm="1">
        <f t="array" ref="CG73">_xlfn.IFS(AND($T73&lt;&gt;"",V73&lt;&gt;""),ABS($T73-V73),AND($T73="",V73=""),"",OR($T73&lt;&gt;"",V73&lt;&gt;""),"-")</f>
        <v>#N/A</v>
      </c>
      <c r="CH73" s="120" t="e" cm="1">
        <f t="array" ref="CH73">_xlfn.IFS(AND($T73&lt;&gt;"",W73&lt;&gt;""),ABS($T73-W73),AND($T73="",W73=""),"",OR($T73&lt;&gt;"",W73&lt;&gt;""),"-")</f>
        <v>#N/A</v>
      </c>
      <c r="CI73" s="120" t="e" cm="1">
        <f t="array" ref="CI73">_xlfn.IFS(AND($T73&lt;&gt;"",X73&lt;&gt;""),ABS($T73-X73),AND($T73="",X73=""),"",OR($T73&lt;&gt;"",X73&lt;&gt;""),"-")</f>
        <v>#N/A</v>
      </c>
      <c r="CJ73" s="120" t="e" cm="1">
        <f t="array" ref="CJ73">_xlfn.IFS(AND($T73&lt;&gt;"",Y73&lt;&gt;""),ABS($T73-Y73),AND($T73="",Y73=""),"",OR($T73&lt;&gt;"",Y73&lt;&gt;""),"-")</f>
        <v>#N/A</v>
      </c>
      <c r="CK73" s="120" t="e" cm="1">
        <f t="array" ref="CK73">_xlfn.IFS(AND($T73&lt;&gt;"",Z73&lt;&gt;""),ABS($T73-Z73),AND($T73="",Z73=""),"",OR($T73&lt;&gt;"",Z73&lt;&gt;""),"-")</f>
        <v>#N/A</v>
      </c>
      <c r="CL73" s="121" t="e" cm="1">
        <f t="array" ref="CL73">_xlfn.IFS(AND($U73&lt;&gt;"",V73&lt;&gt;""),ABS($U73-V73),AND($U73="",V73=""),"",OR($U73&lt;&gt;"",V73&lt;&gt;""),"-")</f>
        <v>#N/A</v>
      </c>
      <c r="CM73" s="120" t="e" cm="1">
        <f t="array" ref="CM73">_xlfn.IFS(AND($U73&lt;&gt;"",W73&lt;&gt;""),ABS($U73-W73),AND($U73="",W73=""),"",OR($U73&lt;&gt;"",W73&lt;&gt;""),"-")</f>
        <v>#N/A</v>
      </c>
      <c r="CN73" s="120" t="e" cm="1">
        <f t="array" ref="CN73">_xlfn.IFS(AND($U73&lt;&gt;"",X73&lt;&gt;""),ABS($U73-X73),AND($U73="",X73=""),"",OR($U73&lt;&gt;"",X73&lt;&gt;""),"-")</f>
        <v>#N/A</v>
      </c>
      <c r="CO73" s="120" t="e" cm="1">
        <f t="array" ref="CO73">_xlfn.IFS(AND($U73&lt;&gt;"",Y73&lt;&gt;""),ABS($U73-Y73),AND($U73="",Y73=""),"",OR($U73&lt;&gt;"",Y73&lt;&gt;""),"-")</f>
        <v>#N/A</v>
      </c>
      <c r="CP73" s="120" t="e" cm="1">
        <f t="array" ref="CP73">_xlfn.IFS(AND($U73&lt;&gt;"",Z73&lt;&gt;""),ABS($U73-Z73),AND($U73="",Z73=""),"",OR($U73&lt;&gt;"",Z73&lt;&gt;""),"-")</f>
        <v>#N/A</v>
      </c>
      <c r="CQ73" s="121" t="e" cm="1">
        <f t="array" ref="CQ73">_xlfn.IFS(AND($V73&lt;&gt;"",W73&lt;&gt;""),ABS($V73-W73),AND($V73="",W73=""),"",OR($V73&lt;&gt;"",W73&lt;&gt;""),"-")</f>
        <v>#N/A</v>
      </c>
      <c r="CR73" s="120" t="e" cm="1">
        <f t="array" ref="CR73">_xlfn.IFS(AND($V73&lt;&gt;"",X73&lt;&gt;""),ABS($V73-X73),AND($V73="",X73=""),"",OR($V73&lt;&gt;"",X73&lt;&gt;""),"-")</f>
        <v>#N/A</v>
      </c>
      <c r="CS73" s="120" t="e" cm="1">
        <f t="array" ref="CS73">_xlfn.IFS(AND($V73&lt;&gt;"",Y73&lt;&gt;""),ABS($V73-Y73),AND($V73="",Y73=""),"",OR($V73&lt;&gt;"",Y73&lt;&gt;""),"-")</f>
        <v>#N/A</v>
      </c>
      <c r="CT73" s="120" t="e" cm="1">
        <f t="array" ref="CT73">_xlfn.IFS(AND($V73&lt;&gt;"",Z73&lt;&gt;""),ABS($V73-Z73),AND($V73="",Z73=""),"",OR($V73&lt;&gt;"",Z73&lt;&gt;""),"-")</f>
        <v>#N/A</v>
      </c>
      <c r="CU73" s="121" t="e" cm="1">
        <f t="array" ref="CU73">_xlfn.IFS(AND($W73&lt;&gt;"",X73&lt;&gt;""),ABS($W73-X73),AND($W73="",X73=""),"",OR($W73&lt;&gt;"",X73&lt;&gt;""),"-")</f>
        <v>#N/A</v>
      </c>
      <c r="CV73" s="120" t="e" cm="1">
        <f t="array" ref="CV73">_xlfn.IFS(AND($W73&lt;&gt;"",Y73&lt;&gt;""),ABS($W73-Y73),AND($W73="",Y73=""),"",OR($W73&lt;&gt;"",Y73&lt;&gt;""),"-")</f>
        <v>#N/A</v>
      </c>
      <c r="CW73" s="120" t="e" cm="1">
        <f t="array" ref="CW73">_xlfn.IFS(AND($W73&lt;&gt;"",Z73&lt;&gt;""),ABS($W73-Z73),AND($W73="",Z73=""),"",OR($W73&lt;&gt;"",Z73&lt;&gt;""),"-")</f>
        <v>#N/A</v>
      </c>
      <c r="CX73" s="121" t="e" cm="1">
        <f t="array" ref="CX73">_xlfn.IFS(AND($X73&lt;&gt;"",Y73&lt;&gt;""),ABS($X73-Y73),AND($X73="",Y73=""),"",OR($X73&lt;&gt;"",Y73&lt;&gt;""),"-")</f>
        <v>#N/A</v>
      </c>
      <c r="CY73" s="120" t="e" cm="1">
        <f t="array" ref="CY73">_xlfn.IFS(AND($X73&lt;&gt;"",Z73&lt;&gt;""),ABS($X73-Z73),AND($X73="",Z73=""),"",OR($X73&lt;&gt;"",Z73&lt;&gt;""),"-")</f>
        <v>#N/A</v>
      </c>
      <c r="CZ73" s="121" t="e" cm="1">
        <f t="array" ref="CZ73">_xlfn.IFS(AND($Y73&lt;&gt;"",Z73&lt;&gt;""),ABS($Y73-Z73),AND($Y73="",Z73=""),"",OR($Y73&lt;&gt;"",Z73&lt;&gt;""),"-")</f>
        <v>#N/A</v>
      </c>
    </row>
    <row r="74" spans="1:104" x14ac:dyDescent="0.2">
      <c r="A74" s="260" t="s">
        <v>11</v>
      </c>
      <c r="B74" s="259" t="e">
        <f>VLOOKUP($A74,Merged_couplings!$B:$BU,MATCH(B$1,Merged_couplings!$B$1:$BU$1,0),FALSE)</f>
        <v>#N/A</v>
      </c>
      <c r="C74" s="258" t="e">
        <f>VLOOKUP($A74,Merged_couplings!$B:$BU,MATCH(C$1,Merged_couplings!$B$1:$BU$1,0),FALSE)</f>
        <v>#N/A</v>
      </c>
      <c r="D74" s="258" t="e">
        <f>VLOOKUP($A74,Merged_couplings!$B:$BU,MATCH(D$1,Merged_couplings!$B$1:$BU$1,0),FALSE)</f>
        <v>#N/A</v>
      </c>
      <c r="E74" s="258" t="e">
        <f>VLOOKUP($A74,Merged_couplings!$B:$BU,MATCH(E$1,Merged_couplings!$B$1:$BU$1,0),FALSE)</f>
        <v>#N/A</v>
      </c>
      <c r="F74" s="258" t="e">
        <f>VLOOKUP($A74,Merged_couplings!$B:$BU,MATCH(F$1,Merged_couplings!$B$1:$BU$1,0),FALSE)</f>
        <v>#N/A</v>
      </c>
      <c r="G74" s="258" t="e">
        <f>VLOOKUP($A74,Merged_couplings!$B:$BU,MATCH(G$1,Merged_couplings!$B$1:$BU$1,0),FALSE)</f>
        <v>#N/A</v>
      </c>
      <c r="H74" s="258" t="e">
        <f>VLOOKUP($A74,Merged_couplings!$B:$BU,MATCH(H$1,Merged_couplings!$B$1:$BU$1,0),FALSE)</f>
        <v>#N/A</v>
      </c>
      <c r="I74" s="258" t="e">
        <f>VLOOKUP($A74,Merged_couplings!$B:$BU,MATCH(I$1,Merged_couplings!$B$1:$BU$1,0),FALSE)</f>
        <v>#N/A</v>
      </c>
      <c r="J74" s="258" t="e">
        <f>VLOOKUP($A74,Merged_couplings!$B:$BU,MATCH(J$1,Merged_couplings!$B$1:$BU$1,0),FALSE)</f>
        <v>#N/A</v>
      </c>
      <c r="K74" s="258" t="e">
        <f>VLOOKUP($A74,Merged_couplings!$B:$BU,MATCH(K$1,Merged_couplings!$B$1:$BU$1,0),FALSE)</f>
        <v>#N/A</v>
      </c>
      <c r="L74" s="258" t="e">
        <f>VLOOKUP($A74,Merged_couplings!$B:$BU,MATCH(L$1,Merged_couplings!$B$1:$BU$1,0),FALSE)</f>
        <v>#N/A</v>
      </c>
      <c r="M74" s="258" t="e">
        <f>VLOOKUP($A74,Merged_couplings!$B:$BU,MATCH(M$1,Merged_couplings!$B$1:$BU$1,0),FALSE)</f>
        <v>#N/A</v>
      </c>
      <c r="N74" s="121" t="e">
        <f>IF(OR(B74="BIG",B74="BI-",B74="B-G"),VLOOKUP($A74,Merged_couplings!$B:$BU,MATCH(N$1,Merged_couplings!$B$1:$BU$1,0),FALSE),"")</f>
        <v>#N/A</v>
      </c>
      <c r="P74" s="120" t="e">
        <f>IF(OR(C74="BIG",C74="BI-",C74="B-G"),VLOOKUP($A74,Merged_couplings!$B:$BU,MATCH(P$1,Merged_couplings!$B$1:$BU$1,0),FALSE),"")</f>
        <v>#N/A</v>
      </c>
      <c r="Q74" s="120" t="e">
        <f>IF(OR(D74="BIG",D74="BI-",D74="B-G"),VLOOKUP($A74,Merged_couplings!$B:$BU,MATCH(Q$1,Merged_couplings!$B$1:$BU$1,0),FALSE),"")</f>
        <v>#N/A</v>
      </c>
      <c r="R74" s="120" t="e">
        <f>IF(OR(E74="BIG",E74="BI-",E74="B-G"),VLOOKUP($A74,Merged_couplings!$B:$BU,MATCH(R$1,Merged_couplings!$B$1:$BU$1,0),FALSE),"")</f>
        <v>#N/A</v>
      </c>
      <c r="S74" s="120" t="e">
        <f>IF(OR(F74="BIG",F74="BI-",F74="B-G"),VLOOKUP($A74,Merged_couplings!$B:$BU,MATCH(S$1,Merged_couplings!$B$1:$BU$1,0),FALSE),"")</f>
        <v>#N/A</v>
      </c>
      <c r="T74" s="120" t="e">
        <f>IF(OR(G74="BIG",G74="BI-",G74="B-G"),VLOOKUP($A74,Merged_couplings!$B:$BU,MATCH(T$1,Merged_couplings!$B$1:$BU$1,0),FALSE),"")</f>
        <v>#N/A</v>
      </c>
      <c r="U74" s="120" t="e">
        <f>IF(OR(H74="BIG",H74="BI-",H74="B-G"),VLOOKUP($A74,Merged_couplings!$B:$BU,MATCH(U$1,Merged_couplings!$B$1:$BU$1,0),FALSE),"")</f>
        <v>#N/A</v>
      </c>
      <c r="V74" s="120" t="e">
        <f>IF(OR(I74="BIG",I74="BI-",I74="B-G"),VLOOKUP($A74,Merged_couplings!$B:$BU,MATCH(V$1,Merged_couplings!$B$1:$BU$1,0),FALSE),"")</f>
        <v>#N/A</v>
      </c>
      <c r="W74" s="120" t="e">
        <f>IF(OR(J74="BIG",J74="BI-",J74="B-G"),VLOOKUP($A74,Merged_couplings!$B:$BU,MATCH(W$1,Merged_couplings!$B$1:$BU$1,0),FALSE),"")</f>
        <v>#N/A</v>
      </c>
      <c r="X74" s="120" t="e">
        <f>IF(OR(K74="BIG",K74="BI-",K74="B-G"),VLOOKUP($A74,Merged_couplings!$B:$BU,MATCH(X$1,Merged_couplings!$B$1:$BU$1,0),FALSE),"")</f>
        <v>#N/A</v>
      </c>
      <c r="Y74" s="120" t="e">
        <f>IF(OR(L74="BIG",L74="BI-",L74="B-G"),VLOOKUP($A74,Merged_couplings!$B:$BU,MATCH(Y$1,Merged_couplings!$B$1:$BU$1,0),FALSE),"")</f>
        <v>#N/A</v>
      </c>
      <c r="Z74" s="120" t="e">
        <f>IF(OR(M74="BIG",M74="BI-",M74="B-G"),VLOOKUP($A74,Merged_couplings!$B:$BU,MATCH(Z$1,Merged_couplings!$B$1:$BU$1,0),FALSE),"")</f>
        <v>#N/A</v>
      </c>
      <c r="AA74" s="123"/>
      <c r="AB74" s="340" t="e" cm="1">
        <f t="array" ref="AB74">_xlfn.IFS(AND($N74&lt;&gt;"",P74&lt;&gt;""),ABS($N74-P74),AND($N74="",P74=""),"",OR($N74&lt;&gt;"",P74&lt;&gt;""),"-")</f>
        <v>#N/A</v>
      </c>
      <c r="AC74" s="122" t="e" cm="1">
        <f t="array" ref="AC74">_xlfn.IFS(AND($N74&lt;&gt;"",Q74&lt;&gt;""),ABS($N74-Q74),AND($N74="",Q74=""),"",OR($N74&lt;&gt;"",Q74&lt;&gt;""),"-")</f>
        <v>#N/A</v>
      </c>
      <c r="AD74" s="122" t="e" cm="1">
        <f t="array" ref="AD74">_xlfn.IFS(AND($N74&lt;&gt;"",R74&lt;&gt;""),ABS($N74-R74),AND($N74="",R74=""),"",OR($N74&lt;&gt;"",R74&lt;&gt;""),"-")</f>
        <v>#N/A</v>
      </c>
      <c r="AE74" s="122" t="e" cm="1">
        <f t="array" ref="AE74">_xlfn.IFS(AND($N74&lt;&gt;"",S74&lt;&gt;""),ABS($N74-S74),AND($N74="",S74=""),"",OR($N74&lt;&gt;"",S74&lt;&gt;""),"-")</f>
        <v>#N/A</v>
      </c>
      <c r="AF74" s="122" t="e" cm="1">
        <f t="array" ref="AF74">_xlfn.IFS(AND($N74&lt;&gt;"",T74&lt;&gt;""),ABS($N74-T74),AND($N74="",T74=""),"",OR($N74&lt;&gt;"",T74&lt;&gt;""),"-")</f>
        <v>#N/A</v>
      </c>
      <c r="AG74" s="122" t="e" cm="1">
        <f t="array" ref="AG74">_xlfn.IFS(AND($N74&lt;&gt;"",U74&lt;&gt;""),ABS($N74-U74),AND($N74="",U74=""),"",OR($N74&lt;&gt;"",U74&lt;&gt;""),"-")</f>
        <v>#N/A</v>
      </c>
      <c r="AH74" s="122" t="e" cm="1">
        <f t="array" ref="AH74">_xlfn.IFS(AND($N74&lt;&gt;"",V74&lt;&gt;""),ABS($N74-V74),AND($N74="",V74=""),"",OR($N74&lt;&gt;"",V74&lt;&gt;""),"-")</f>
        <v>#N/A</v>
      </c>
      <c r="AI74" s="122" t="e" cm="1">
        <f t="array" ref="AI74">_xlfn.IFS(AND($N74&lt;&gt;"",W74&lt;&gt;""),ABS($N74-W74),AND($N74="",W74=""),"",OR($N74&lt;&gt;"",W74&lt;&gt;""),"-")</f>
        <v>#N/A</v>
      </c>
      <c r="AJ74" s="122" t="e" cm="1">
        <f t="array" ref="AJ74">_xlfn.IFS(AND($N74&lt;&gt;"",X74&lt;&gt;""),ABS($N74-X74),AND($N74="",X74=""),"",OR($N74&lt;&gt;"",X74&lt;&gt;""),"-")</f>
        <v>#N/A</v>
      </c>
      <c r="AK74" s="122" t="e" cm="1">
        <f t="array" ref="AK74">_xlfn.IFS(AND($N74&lt;&gt;"",Y74&lt;&gt;""),ABS($N74-Y74),AND($N74="",Y74=""),"",OR($N74&lt;&gt;"",Y74&lt;&gt;""),"-")</f>
        <v>#N/A</v>
      </c>
      <c r="AL74" s="122" t="e" cm="1">
        <f t="array" ref="AL74">_xlfn.IFS(AND($N74&lt;&gt;"",Z74&lt;&gt;""),ABS($N74-Z74),AND($N74="",Z74=""),"",OR($N74&lt;&gt;"",Z74&lt;&gt;""),"-")</f>
        <v>#N/A</v>
      </c>
      <c r="AM74" s="340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1" t="e" cm="1">
        <f t="array" ref="AX74">_xlfn.IFS(AND($P74&lt;&gt;"",Q74&lt;&gt;""),ABS($P74-Q74),AND($P74="",Q74=""),"",OR($P74&lt;&gt;"",Q74&lt;&gt;""),"-")</f>
        <v>#N/A</v>
      </c>
      <c r="AY74" s="120" t="e" cm="1">
        <f t="array" ref="AY74">_xlfn.IFS(AND($P74&lt;&gt;"",R74&lt;&gt;""),ABS($P74-R74),AND($P74="",R74=""),"",OR($P74&lt;&gt;"",R74&lt;&gt;""),"-")</f>
        <v>#N/A</v>
      </c>
      <c r="AZ74" s="120" t="e" cm="1">
        <f t="array" ref="AZ74">_xlfn.IFS(AND($P74&lt;&gt;"",S74&lt;&gt;""),ABS($P74-S74),AND($P74="",S74=""),"",OR($P74&lt;&gt;"",S74&lt;&gt;""),"-")</f>
        <v>#N/A</v>
      </c>
      <c r="BA74" s="120" t="e" cm="1">
        <f t="array" ref="BA74">_xlfn.IFS(AND($P74&lt;&gt;"",T74&lt;&gt;""),ABS($P74-T74),AND($P74="",T74=""),"",OR($P74&lt;&gt;"",T74&lt;&gt;""),"-")</f>
        <v>#N/A</v>
      </c>
      <c r="BB74" s="120" t="e" cm="1">
        <f t="array" ref="BB74">_xlfn.IFS(AND($P74&lt;&gt;"",U74&lt;&gt;""),ABS($P74-U74),AND($P74="",U74=""),"",OR($P74&lt;&gt;"",U74&lt;&gt;""),"-")</f>
        <v>#N/A</v>
      </c>
      <c r="BC74" s="120" t="e" cm="1">
        <f t="array" ref="BC74">_xlfn.IFS(AND($P74&lt;&gt;"",V74&lt;&gt;""),ABS($P74-V74),AND($P74="",V74=""),"",OR($P74&lt;&gt;"",V74&lt;&gt;""),"-")</f>
        <v>#N/A</v>
      </c>
      <c r="BD74" s="120" t="e" cm="1">
        <f t="array" ref="BD74">_xlfn.IFS(AND($P74&lt;&gt;"",W74&lt;&gt;""),ABS($P74-W74),AND($P74="",W74=""),"",OR($P74&lt;&gt;"",W74&lt;&gt;""),"-")</f>
        <v>#N/A</v>
      </c>
      <c r="BE74" s="120" t="e" cm="1">
        <f t="array" ref="BE74">_xlfn.IFS(AND($P74&lt;&gt;"",X74&lt;&gt;""),ABS($P74-X74),AND($P74="",X74=""),"",OR($P74&lt;&gt;"",X74&lt;&gt;""),"-")</f>
        <v>#N/A</v>
      </c>
      <c r="BF74" s="120" t="e" cm="1">
        <f t="array" ref="BF74">_xlfn.IFS(AND($P74&lt;&gt;"",Y74&lt;&gt;""),ABS($P74-Y74),AND($P74="",Y74=""),"",OR($P74&lt;&gt;"",Y74&lt;&gt;""),"-")</f>
        <v>#N/A</v>
      </c>
      <c r="BG74" s="120" t="e" cm="1">
        <f t="array" ref="BG74">_xlfn.IFS(AND($P74&lt;&gt;"",Z74&lt;&gt;""),ABS($P74-Z74),AND($P74="",Z74=""),"",OR($P74&lt;&gt;"",Z74&lt;&gt;""),"-")</f>
        <v>#N/A</v>
      </c>
      <c r="BH74" s="121" t="e" cm="1">
        <f t="array" ref="BH74">_xlfn.IFS(AND($Q74&lt;&gt;"",R74&lt;&gt;""),ABS($Q74-R74),AND($Q74="",R74=""),"",OR($Q74&lt;&gt;"",R74&lt;&gt;""),"-")</f>
        <v>#N/A</v>
      </c>
      <c r="BI74" s="120" t="e" cm="1">
        <f t="array" ref="BI74">_xlfn.IFS(AND($Q74&lt;&gt;"",S74&lt;&gt;""),ABS($Q74-S74),AND($Q74="",S74=""),"",OR($Q74&lt;&gt;"",S74&lt;&gt;""),"-")</f>
        <v>#N/A</v>
      </c>
      <c r="BJ74" s="120" t="e" cm="1">
        <f t="array" ref="BJ74">_xlfn.IFS(AND($Q74&lt;&gt;"",T74&lt;&gt;""),ABS($Q74-T74),AND($Q74="",T74=""),"",OR($Q74&lt;&gt;"",T74&lt;&gt;""),"-")</f>
        <v>#N/A</v>
      </c>
      <c r="BK74" s="120" t="e" cm="1">
        <f t="array" ref="BK74">_xlfn.IFS(AND($Q74&lt;&gt;"",U74&lt;&gt;""),ABS($Q74-U74),AND($Q74="",U74=""),"",OR($Q74&lt;&gt;"",U74&lt;&gt;""),"-")</f>
        <v>#N/A</v>
      </c>
      <c r="BL74" s="120" t="e" cm="1">
        <f t="array" ref="BL74">_xlfn.IFS(AND($Q74&lt;&gt;"",V74&lt;&gt;""),ABS($Q74-V74),AND($Q74="",V74=""),"",OR($Q74&lt;&gt;"",V74&lt;&gt;""),"-")</f>
        <v>#N/A</v>
      </c>
      <c r="BM74" s="120" t="e" cm="1">
        <f t="array" ref="BM74">_xlfn.IFS(AND($Q74&lt;&gt;"",W74&lt;&gt;""),ABS($Q74-W74),AND($Q74="",W74=""),"",OR($Q74&lt;&gt;"",W74&lt;&gt;""),"-")</f>
        <v>#N/A</v>
      </c>
      <c r="BN74" s="120" t="e" cm="1">
        <f t="array" ref="BN74">_xlfn.IFS(AND($Q74&lt;&gt;"",X74&lt;&gt;""),ABS($Q74-X74),AND($Q74="",X74=""),"",OR($Q74&lt;&gt;"",X74&lt;&gt;""),"-")</f>
        <v>#N/A</v>
      </c>
      <c r="BO74" s="120" t="e" cm="1">
        <f t="array" ref="BO74">_xlfn.IFS(AND($Q74&lt;&gt;"",Y74&lt;&gt;""),ABS($Q74-Y74),AND($Q74="",Y74=""),"",OR($Q74&lt;&gt;"",Y74&lt;&gt;""),"-")</f>
        <v>#N/A</v>
      </c>
      <c r="BP74" s="120" t="e" cm="1">
        <f t="array" ref="BP74">_xlfn.IFS(AND($Q74&lt;&gt;"",Z74&lt;&gt;""),ABS($Q74-Z74),AND($Q74="",Z74=""),"",OR($Q74&lt;&gt;"",Z74&lt;&gt;""),"-")</f>
        <v>#N/A</v>
      </c>
      <c r="BQ74" s="121" t="e" cm="1">
        <f t="array" ref="BQ74">_xlfn.IFS(AND($R74&lt;&gt;"",S74&lt;&gt;""),ABS($R74-S74),AND($R74="",S74=""),"",OR($R74&lt;&gt;"",S74&lt;&gt;""),"-")</f>
        <v>#N/A</v>
      </c>
      <c r="BR74" s="120" t="e" cm="1">
        <f t="array" ref="BR74">_xlfn.IFS(AND($R74&lt;&gt;"",T74&lt;&gt;""),ABS($R74-T74),AND($R74="",T74=""),"",OR($R74&lt;&gt;"",T74&lt;&gt;""),"-")</f>
        <v>#N/A</v>
      </c>
      <c r="BS74" s="120" t="e" cm="1">
        <f t="array" ref="BS74">_xlfn.IFS(AND($R74&lt;&gt;"",U74&lt;&gt;""),ABS($R74-U74),AND($R74="",U74=""),"",OR($R74&lt;&gt;"",U74&lt;&gt;""),"-")</f>
        <v>#N/A</v>
      </c>
      <c r="BT74" s="120" t="e" cm="1">
        <f t="array" ref="BT74">_xlfn.IFS(AND($R74&lt;&gt;"",V74&lt;&gt;""),ABS($R74-V74),AND($R74="",V74=""),"",OR($R74&lt;&gt;"",V74&lt;&gt;""),"-")</f>
        <v>#N/A</v>
      </c>
      <c r="BU74" s="120" t="e" cm="1">
        <f t="array" ref="BU74">_xlfn.IFS(AND($R74&lt;&gt;"",W74&lt;&gt;""),ABS($R74-W74),AND($R74="",W74=""),"",OR($R74&lt;&gt;"",W74&lt;&gt;""),"-")</f>
        <v>#N/A</v>
      </c>
      <c r="BV74" s="120" t="e" cm="1">
        <f t="array" ref="BV74">_xlfn.IFS(AND($R74&lt;&gt;"",X74&lt;&gt;""),ABS($R74-X74),AND($R74="",X74=""),"",OR($R74&lt;&gt;"",X74&lt;&gt;""),"-")</f>
        <v>#N/A</v>
      </c>
      <c r="BW74" s="120" t="e" cm="1">
        <f t="array" ref="BW74">_xlfn.IFS(AND($R74&lt;&gt;"",Y74&lt;&gt;""),ABS($R74-Y74),AND($R74="",Y74=""),"",OR($R74&lt;&gt;"",Y74&lt;&gt;""),"-")</f>
        <v>#N/A</v>
      </c>
      <c r="BX74" s="120" t="e" cm="1">
        <f t="array" ref="BX74">_xlfn.IFS(AND($R74&lt;&gt;"",Z74&lt;&gt;""),ABS($R74-Z74),AND($R74="",Z74=""),"",OR($R74&lt;&gt;"",Z74&lt;&gt;""),"-")</f>
        <v>#N/A</v>
      </c>
      <c r="BY74" s="121" t="e" cm="1">
        <f t="array" ref="BY74">_xlfn.IFS(AND($S74&lt;&gt;"",T74&lt;&gt;""),ABS($S74-T74),AND($S74="",T74=""),"",OR($S74&lt;&gt;"",T74&lt;&gt;""),"-")</f>
        <v>#N/A</v>
      </c>
      <c r="BZ74" s="120" t="e" cm="1">
        <f t="array" ref="BZ74">_xlfn.IFS(AND($S74&lt;&gt;"",U74&lt;&gt;""),ABS($S74-U74),AND($S74="",U74=""),"",OR($S74&lt;&gt;"",U74&lt;&gt;""),"-")</f>
        <v>#N/A</v>
      </c>
      <c r="CA74" s="120" t="e" cm="1">
        <f t="array" ref="CA74">_xlfn.IFS(AND($S74&lt;&gt;"",V74&lt;&gt;""),ABS($S74-V74),AND($S74="",V74=""),"",OR($S74&lt;&gt;"",V74&lt;&gt;""),"-")</f>
        <v>#N/A</v>
      </c>
      <c r="CB74" s="120" t="e" cm="1">
        <f t="array" ref="CB74">_xlfn.IFS(AND($S74&lt;&gt;"",W74&lt;&gt;""),ABS($S74-W74),AND($S74="",W74=""),"",OR($S74&lt;&gt;"",W74&lt;&gt;""),"-")</f>
        <v>#N/A</v>
      </c>
      <c r="CC74" s="120" t="e" cm="1">
        <f t="array" ref="CC74">_xlfn.IFS(AND($S74&lt;&gt;"",X74&lt;&gt;""),ABS($S74-X74),AND($S74="",X74=""),"",OR($S74&lt;&gt;"",X74&lt;&gt;""),"-")</f>
        <v>#N/A</v>
      </c>
      <c r="CD74" s="120" t="e" cm="1">
        <f t="array" ref="CD74">_xlfn.IFS(AND($S74&lt;&gt;"",Y74&lt;&gt;""),ABS($S74-Y74),AND($S74="",Y74=""),"",OR($S74&lt;&gt;"",Y74&lt;&gt;""),"-")</f>
        <v>#N/A</v>
      </c>
      <c r="CE74" s="120" t="e" cm="1">
        <f t="array" ref="CE74">_xlfn.IFS(AND($S74&lt;&gt;"",Z74&lt;&gt;""),ABS($S74-Z74),AND($S74="",Z74=""),"",OR($S74&lt;&gt;"",Z74&lt;&gt;""),"-")</f>
        <v>#N/A</v>
      </c>
      <c r="CF74" s="121" t="e" cm="1">
        <f t="array" ref="CF74">_xlfn.IFS(AND($T74&lt;&gt;"",U74&lt;&gt;""),ABS($T74-U74),AND($T74="",U74=""),"",OR($T74&lt;&gt;"",U74&lt;&gt;""),"-")</f>
        <v>#N/A</v>
      </c>
      <c r="CG74" s="120" t="e" cm="1">
        <f t="array" ref="CG74">_xlfn.IFS(AND($T74&lt;&gt;"",V74&lt;&gt;""),ABS($T74-V74),AND($T74="",V74=""),"",OR($T74&lt;&gt;"",V74&lt;&gt;""),"-")</f>
        <v>#N/A</v>
      </c>
      <c r="CH74" s="120" t="e" cm="1">
        <f t="array" ref="CH74">_xlfn.IFS(AND($T74&lt;&gt;"",W74&lt;&gt;""),ABS($T74-W74),AND($T74="",W74=""),"",OR($T74&lt;&gt;"",W74&lt;&gt;""),"-")</f>
        <v>#N/A</v>
      </c>
      <c r="CI74" s="120" t="e" cm="1">
        <f t="array" ref="CI74">_xlfn.IFS(AND($T74&lt;&gt;"",X74&lt;&gt;""),ABS($T74-X74),AND($T74="",X74=""),"",OR($T74&lt;&gt;"",X74&lt;&gt;""),"-")</f>
        <v>#N/A</v>
      </c>
      <c r="CJ74" s="120" t="e" cm="1">
        <f t="array" ref="CJ74">_xlfn.IFS(AND($T74&lt;&gt;"",Y74&lt;&gt;""),ABS($T74-Y74),AND($T74="",Y74=""),"",OR($T74&lt;&gt;"",Y74&lt;&gt;""),"-")</f>
        <v>#N/A</v>
      </c>
      <c r="CK74" s="120" t="e" cm="1">
        <f t="array" ref="CK74">_xlfn.IFS(AND($T74&lt;&gt;"",Z74&lt;&gt;""),ABS($T74-Z74),AND($T74="",Z74=""),"",OR($T74&lt;&gt;"",Z74&lt;&gt;""),"-")</f>
        <v>#N/A</v>
      </c>
      <c r="CL74" s="121" t="e" cm="1">
        <f t="array" ref="CL74">_xlfn.IFS(AND($U74&lt;&gt;"",V74&lt;&gt;""),ABS($U74-V74),AND($U74="",V74=""),"",OR($U74&lt;&gt;"",V74&lt;&gt;""),"-")</f>
        <v>#N/A</v>
      </c>
      <c r="CM74" s="120" t="e" cm="1">
        <f t="array" ref="CM74">_xlfn.IFS(AND($U74&lt;&gt;"",W74&lt;&gt;""),ABS($U74-W74),AND($U74="",W74=""),"",OR($U74&lt;&gt;"",W74&lt;&gt;""),"-")</f>
        <v>#N/A</v>
      </c>
      <c r="CN74" s="120" t="e" cm="1">
        <f t="array" ref="CN74">_xlfn.IFS(AND($U74&lt;&gt;"",X74&lt;&gt;""),ABS($U74-X74),AND($U74="",X74=""),"",OR($U74&lt;&gt;"",X74&lt;&gt;""),"-")</f>
        <v>#N/A</v>
      </c>
      <c r="CO74" s="120" t="e" cm="1">
        <f t="array" ref="CO74">_xlfn.IFS(AND($U74&lt;&gt;"",Y74&lt;&gt;""),ABS($U74-Y74),AND($U74="",Y74=""),"",OR($U74&lt;&gt;"",Y74&lt;&gt;""),"-")</f>
        <v>#N/A</v>
      </c>
      <c r="CP74" s="120" t="e" cm="1">
        <f t="array" ref="CP74">_xlfn.IFS(AND($U74&lt;&gt;"",Z74&lt;&gt;""),ABS($U74-Z74),AND($U74="",Z74=""),"",OR($U74&lt;&gt;"",Z74&lt;&gt;""),"-")</f>
        <v>#N/A</v>
      </c>
      <c r="CQ74" s="121" t="e" cm="1">
        <f t="array" ref="CQ74">_xlfn.IFS(AND($V74&lt;&gt;"",W74&lt;&gt;""),ABS($V74-W74),AND($V74="",W74=""),"",OR($V74&lt;&gt;"",W74&lt;&gt;""),"-")</f>
        <v>#N/A</v>
      </c>
      <c r="CR74" s="120" t="e" cm="1">
        <f t="array" ref="CR74">_xlfn.IFS(AND($V74&lt;&gt;"",X74&lt;&gt;""),ABS($V74-X74),AND($V74="",X74=""),"",OR($V74&lt;&gt;"",X74&lt;&gt;""),"-")</f>
        <v>#N/A</v>
      </c>
      <c r="CS74" s="120" t="e" cm="1">
        <f t="array" ref="CS74">_xlfn.IFS(AND($V74&lt;&gt;"",Y74&lt;&gt;""),ABS($V74-Y74),AND($V74="",Y74=""),"",OR($V74&lt;&gt;"",Y74&lt;&gt;""),"-")</f>
        <v>#N/A</v>
      </c>
      <c r="CT74" s="120" t="e" cm="1">
        <f t="array" ref="CT74">_xlfn.IFS(AND($V74&lt;&gt;"",Z74&lt;&gt;""),ABS($V74-Z74),AND($V74="",Z74=""),"",OR($V74&lt;&gt;"",Z74&lt;&gt;""),"-")</f>
        <v>#N/A</v>
      </c>
      <c r="CU74" s="121" t="e" cm="1">
        <f t="array" ref="CU74">_xlfn.IFS(AND($W74&lt;&gt;"",X74&lt;&gt;""),ABS($W74-X74),AND($W74="",X74=""),"",OR($W74&lt;&gt;"",X74&lt;&gt;""),"-")</f>
        <v>#N/A</v>
      </c>
      <c r="CV74" s="120" t="e" cm="1">
        <f t="array" ref="CV74">_xlfn.IFS(AND($W74&lt;&gt;"",Y74&lt;&gt;""),ABS($W74-Y74),AND($W74="",Y74=""),"",OR($W74&lt;&gt;"",Y74&lt;&gt;""),"-")</f>
        <v>#N/A</v>
      </c>
      <c r="CW74" s="120" t="e" cm="1">
        <f t="array" ref="CW74">_xlfn.IFS(AND($W74&lt;&gt;"",Z74&lt;&gt;""),ABS($W74-Z74),AND($W74="",Z74=""),"",OR($W74&lt;&gt;"",Z74&lt;&gt;""),"-")</f>
        <v>#N/A</v>
      </c>
      <c r="CX74" s="121" t="e" cm="1">
        <f t="array" ref="CX74">_xlfn.IFS(AND($X74&lt;&gt;"",Y74&lt;&gt;""),ABS($X74-Y74),AND($X74="",Y74=""),"",OR($X74&lt;&gt;"",Y74&lt;&gt;""),"-")</f>
        <v>#N/A</v>
      </c>
      <c r="CY74" s="120" t="e" cm="1">
        <f t="array" ref="CY74">_xlfn.IFS(AND($X74&lt;&gt;"",Z74&lt;&gt;""),ABS($X74-Z74),AND($X74="",Z74=""),"",OR($X74&lt;&gt;"",Z74&lt;&gt;""),"-")</f>
        <v>#N/A</v>
      </c>
      <c r="CZ74" s="121" t="e" cm="1">
        <f t="array" ref="CZ74">_xlfn.IFS(AND($Y74&lt;&gt;"",Z74&lt;&gt;""),ABS($Y74-Z74),AND($Y74="",Z74=""),"",OR($Y74&lt;&gt;"",Z74&lt;&gt;""),"-")</f>
        <v>#N/A</v>
      </c>
    </row>
    <row r="75" spans="1:104" x14ac:dyDescent="0.2">
      <c r="A75" s="260" t="s">
        <v>137</v>
      </c>
      <c r="B75" s="259" t="e">
        <f>VLOOKUP($A75,Merged_couplings!$B:$BU,MATCH(B$1,Merged_couplings!$B$1:$BU$1,0),FALSE)</f>
        <v>#N/A</v>
      </c>
      <c r="C75" s="258" t="e">
        <f>VLOOKUP($A75,Merged_couplings!$B:$BU,MATCH(C$1,Merged_couplings!$B$1:$BU$1,0),FALSE)</f>
        <v>#N/A</v>
      </c>
      <c r="D75" s="258" t="e">
        <f>VLOOKUP($A75,Merged_couplings!$B:$BU,MATCH(D$1,Merged_couplings!$B$1:$BU$1,0),FALSE)</f>
        <v>#N/A</v>
      </c>
      <c r="E75" s="258" t="e">
        <f>VLOOKUP($A75,Merged_couplings!$B:$BU,MATCH(E$1,Merged_couplings!$B$1:$BU$1,0),FALSE)</f>
        <v>#N/A</v>
      </c>
      <c r="F75" s="258" t="e">
        <f>VLOOKUP($A75,Merged_couplings!$B:$BU,MATCH(F$1,Merged_couplings!$B$1:$BU$1,0),FALSE)</f>
        <v>#N/A</v>
      </c>
      <c r="G75" s="258" t="e">
        <f>VLOOKUP($A75,Merged_couplings!$B:$BU,MATCH(G$1,Merged_couplings!$B$1:$BU$1,0),FALSE)</f>
        <v>#N/A</v>
      </c>
      <c r="H75" s="258" t="e">
        <f>VLOOKUP($A75,Merged_couplings!$B:$BU,MATCH(H$1,Merged_couplings!$B$1:$BU$1,0),FALSE)</f>
        <v>#N/A</v>
      </c>
      <c r="I75" s="258" t="e">
        <f>VLOOKUP($A75,Merged_couplings!$B:$BU,MATCH(I$1,Merged_couplings!$B$1:$BU$1,0),FALSE)</f>
        <v>#N/A</v>
      </c>
      <c r="J75" s="258" t="e">
        <f>VLOOKUP($A75,Merged_couplings!$B:$BU,MATCH(J$1,Merged_couplings!$B$1:$BU$1,0),FALSE)</f>
        <v>#N/A</v>
      </c>
      <c r="K75" s="258" t="e">
        <f>VLOOKUP($A75,Merged_couplings!$B:$BU,MATCH(K$1,Merged_couplings!$B$1:$BU$1,0),FALSE)</f>
        <v>#N/A</v>
      </c>
      <c r="L75" s="258" t="e">
        <f>VLOOKUP($A75,Merged_couplings!$B:$BU,MATCH(L$1,Merged_couplings!$B$1:$BU$1,0),FALSE)</f>
        <v>#N/A</v>
      </c>
      <c r="M75" s="258" t="e">
        <f>VLOOKUP($A75,Merged_couplings!$B:$BU,MATCH(M$1,Merged_couplings!$B$1:$BU$1,0),FALSE)</f>
        <v>#N/A</v>
      </c>
      <c r="N75" s="121" t="e">
        <f>IF(OR(B75="BIG",B75="BI-",B75="B-G"),VLOOKUP($A75,Merged_couplings!$B:$BU,MATCH(N$1,Merged_couplings!$B$1:$BU$1,0),FALSE),"")</f>
        <v>#N/A</v>
      </c>
      <c r="P75" s="120" t="e">
        <f>IF(OR(C75="BIG",C75="BI-",C75="B-G"),VLOOKUP($A75,Merged_couplings!$B:$BU,MATCH(P$1,Merged_couplings!$B$1:$BU$1,0),FALSE),"")</f>
        <v>#N/A</v>
      </c>
      <c r="Q75" s="120" t="e">
        <f>IF(OR(D75="BIG",D75="BI-",D75="B-G"),VLOOKUP($A75,Merged_couplings!$B:$BU,MATCH(Q$1,Merged_couplings!$B$1:$BU$1,0),FALSE),"")</f>
        <v>#N/A</v>
      </c>
      <c r="R75" s="120" t="e">
        <f>IF(OR(E75="BIG",E75="BI-",E75="B-G"),VLOOKUP($A75,Merged_couplings!$B:$BU,MATCH(R$1,Merged_couplings!$B$1:$BU$1,0),FALSE),"")</f>
        <v>#N/A</v>
      </c>
      <c r="S75" s="120" t="e">
        <f>IF(OR(F75="BIG",F75="BI-",F75="B-G"),VLOOKUP($A75,Merged_couplings!$B:$BU,MATCH(S$1,Merged_couplings!$B$1:$BU$1,0),FALSE),"")</f>
        <v>#N/A</v>
      </c>
      <c r="T75" s="120" t="e">
        <f>IF(OR(G75="BIG",G75="BI-",G75="B-G"),VLOOKUP($A75,Merged_couplings!$B:$BU,MATCH(T$1,Merged_couplings!$B$1:$BU$1,0),FALSE),"")</f>
        <v>#N/A</v>
      </c>
      <c r="U75" s="120" t="e">
        <f>IF(OR(H75="BIG",H75="BI-",H75="B-G"),VLOOKUP($A75,Merged_couplings!$B:$BU,MATCH(U$1,Merged_couplings!$B$1:$BU$1,0),FALSE),"")</f>
        <v>#N/A</v>
      </c>
      <c r="V75" s="120" t="e">
        <f>IF(OR(I75="BIG",I75="BI-",I75="B-G"),VLOOKUP($A75,Merged_couplings!$B:$BU,MATCH(V$1,Merged_couplings!$B$1:$BU$1,0),FALSE),"")</f>
        <v>#N/A</v>
      </c>
      <c r="W75" s="120" t="e">
        <f>IF(OR(J75="BIG",J75="BI-",J75="B-G"),VLOOKUP($A75,Merged_couplings!$B:$BU,MATCH(W$1,Merged_couplings!$B$1:$BU$1,0),FALSE),"")</f>
        <v>#N/A</v>
      </c>
      <c r="X75" s="120" t="e">
        <f>IF(OR(K75="BIG",K75="BI-",K75="B-G"),VLOOKUP($A75,Merged_couplings!$B:$BU,MATCH(X$1,Merged_couplings!$B$1:$BU$1,0),FALSE),"")</f>
        <v>#N/A</v>
      </c>
      <c r="Y75" s="120" t="e">
        <f>IF(OR(L75="BIG",L75="BI-",L75="B-G"),VLOOKUP($A75,Merged_couplings!$B:$BU,MATCH(Y$1,Merged_couplings!$B$1:$BU$1,0),FALSE),"")</f>
        <v>#N/A</v>
      </c>
      <c r="Z75" s="120" t="e">
        <f>IF(OR(M75="BIG",M75="BI-",M75="B-G"),VLOOKUP($A75,Merged_couplings!$B:$BU,MATCH(Z$1,Merged_couplings!$B$1:$BU$1,0),FALSE),"")</f>
        <v>#N/A</v>
      </c>
      <c r="AA75" s="123"/>
      <c r="AB75" s="340" t="e" cm="1">
        <f t="array" ref="AB75">_xlfn.IFS(AND($N75&lt;&gt;"",P75&lt;&gt;""),ABS($N75-P75),AND($N75="",P75=""),"",OR($N75&lt;&gt;"",P75&lt;&gt;""),"-")</f>
        <v>#N/A</v>
      </c>
      <c r="AC75" s="122" t="e" cm="1">
        <f t="array" ref="AC75">_xlfn.IFS(AND($N75&lt;&gt;"",Q75&lt;&gt;""),ABS($N75-Q75),AND($N75="",Q75=""),"",OR($N75&lt;&gt;"",Q75&lt;&gt;""),"-")</f>
        <v>#N/A</v>
      </c>
      <c r="AD75" s="122" t="e" cm="1">
        <f t="array" ref="AD75">_xlfn.IFS(AND($N75&lt;&gt;"",R75&lt;&gt;""),ABS($N75-R75),AND($N75="",R75=""),"",OR($N75&lt;&gt;"",R75&lt;&gt;""),"-")</f>
        <v>#N/A</v>
      </c>
      <c r="AE75" s="122" t="e" cm="1">
        <f t="array" ref="AE75">_xlfn.IFS(AND($N75&lt;&gt;"",S75&lt;&gt;""),ABS($N75-S75),AND($N75="",S75=""),"",OR($N75&lt;&gt;"",S75&lt;&gt;""),"-")</f>
        <v>#N/A</v>
      </c>
      <c r="AF75" s="122" t="e" cm="1">
        <f t="array" ref="AF75">_xlfn.IFS(AND($N75&lt;&gt;"",T75&lt;&gt;""),ABS($N75-T75),AND($N75="",T75=""),"",OR($N75&lt;&gt;"",T75&lt;&gt;""),"-")</f>
        <v>#N/A</v>
      </c>
      <c r="AG75" s="122" t="e" cm="1">
        <f t="array" ref="AG75">_xlfn.IFS(AND($N75&lt;&gt;"",U75&lt;&gt;""),ABS($N75-U75),AND($N75="",U75=""),"",OR($N75&lt;&gt;"",U75&lt;&gt;""),"-")</f>
        <v>#N/A</v>
      </c>
      <c r="AH75" s="122" t="e" cm="1">
        <f t="array" ref="AH75">_xlfn.IFS(AND($N75&lt;&gt;"",V75&lt;&gt;""),ABS($N75-V75),AND($N75="",V75=""),"",OR($N75&lt;&gt;"",V75&lt;&gt;""),"-")</f>
        <v>#N/A</v>
      </c>
      <c r="AI75" s="122" t="e" cm="1">
        <f t="array" ref="AI75">_xlfn.IFS(AND($N75&lt;&gt;"",W75&lt;&gt;""),ABS($N75-W75),AND($N75="",W75=""),"",OR($N75&lt;&gt;"",W75&lt;&gt;""),"-")</f>
        <v>#N/A</v>
      </c>
      <c r="AJ75" s="122" t="e" cm="1">
        <f t="array" ref="AJ75">_xlfn.IFS(AND($N75&lt;&gt;"",X75&lt;&gt;""),ABS($N75-X75),AND($N75="",X75=""),"",OR($N75&lt;&gt;"",X75&lt;&gt;""),"-")</f>
        <v>#N/A</v>
      </c>
      <c r="AK75" s="122" t="e" cm="1">
        <f t="array" ref="AK75">_xlfn.IFS(AND($N75&lt;&gt;"",Y75&lt;&gt;""),ABS($N75-Y75),AND($N75="",Y75=""),"",OR($N75&lt;&gt;"",Y75&lt;&gt;""),"-")</f>
        <v>#N/A</v>
      </c>
      <c r="AL75" s="122" t="e" cm="1">
        <f t="array" ref="AL75">_xlfn.IFS(AND($N75&lt;&gt;"",Z75&lt;&gt;""),ABS($N75-Z75),AND($N75="",Z75=""),"",OR($N75&lt;&gt;"",Z75&lt;&gt;""),"-")</f>
        <v>#N/A</v>
      </c>
      <c r="AM75" s="340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1" t="e" cm="1">
        <f t="array" ref="AX75">_xlfn.IFS(AND($P75&lt;&gt;"",Q75&lt;&gt;""),ABS($P75-Q75),AND($P75="",Q75=""),"",OR($P75&lt;&gt;"",Q75&lt;&gt;""),"-")</f>
        <v>#N/A</v>
      </c>
      <c r="AY75" s="120" t="e" cm="1">
        <f t="array" ref="AY75">_xlfn.IFS(AND($P75&lt;&gt;"",R75&lt;&gt;""),ABS($P75-R75),AND($P75="",R75=""),"",OR($P75&lt;&gt;"",R75&lt;&gt;""),"-")</f>
        <v>#N/A</v>
      </c>
      <c r="AZ75" s="120" t="e" cm="1">
        <f t="array" ref="AZ75">_xlfn.IFS(AND($P75&lt;&gt;"",S75&lt;&gt;""),ABS($P75-S75),AND($P75="",S75=""),"",OR($P75&lt;&gt;"",S75&lt;&gt;""),"-")</f>
        <v>#N/A</v>
      </c>
      <c r="BA75" s="120" t="e" cm="1">
        <f t="array" ref="BA75">_xlfn.IFS(AND($P75&lt;&gt;"",T75&lt;&gt;""),ABS($P75-T75),AND($P75="",T75=""),"",OR($P75&lt;&gt;"",T75&lt;&gt;""),"-")</f>
        <v>#N/A</v>
      </c>
      <c r="BB75" s="120" t="e" cm="1">
        <f t="array" ref="BB75">_xlfn.IFS(AND($P75&lt;&gt;"",U75&lt;&gt;""),ABS($P75-U75),AND($P75="",U75=""),"",OR($P75&lt;&gt;"",U75&lt;&gt;""),"-")</f>
        <v>#N/A</v>
      </c>
      <c r="BC75" s="120" t="e" cm="1">
        <f t="array" ref="BC75">_xlfn.IFS(AND($P75&lt;&gt;"",V75&lt;&gt;""),ABS($P75-V75),AND($P75="",V75=""),"",OR($P75&lt;&gt;"",V75&lt;&gt;""),"-")</f>
        <v>#N/A</v>
      </c>
      <c r="BD75" s="120" t="e" cm="1">
        <f t="array" ref="BD75">_xlfn.IFS(AND($P75&lt;&gt;"",W75&lt;&gt;""),ABS($P75-W75),AND($P75="",W75=""),"",OR($P75&lt;&gt;"",W75&lt;&gt;""),"-")</f>
        <v>#N/A</v>
      </c>
      <c r="BE75" s="120" t="e" cm="1">
        <f t="array" ref="BE75">_xlfn.IFS(AND($P75&lt;&gt;"",X75&lt;&gt;""),ABS($P75-X75),AND($P75="",X75=""),"",OR($P75&lt;&gt;"",X75&lt;&gt;""),"-")</f>
        <v>#N/A</v>
      </c>
      <c r="BF75" s="120" t="e" cm="1">
        <f t="array" ref="BF75">_xlfn.IFS(AND($P75&lt;&gt;"",Y75&lt;&gt;""),ABS($P75-Y75),AND($P75="",Y75=""),"",OR($P75&lt;&gt;"",Y75&lt;&gt;""),"-")</f>
        <v>#N/A</v>
      </c>
      <c r="BG75" s="120" t="e" cm="1">
        <f t="array" ref="BG75">_xlfn.IFS(AND($P75&lt;&gt;"",Z75&lt;&gt;""),ABS($P75-Z75),AND($P75="",Z75=""),"",OR($P75&lt;&gt;"",Z75&lt;&gt;""),"-")</f>
        <v>#N/A</v>
      </c>
      <c r="BH75" s="121" t="e" cm="1">
        <f t="array" ref="BH75">_xlfn.IFS(AND($Q75&lt;&gt;"",R75&lt;&gt;""),ABS($Q75-R75),AND($Q75="",R75=""),"",OR($Q75&lt;&gt;"",R75&lt;&gt;""),"-")</f>
        <v>#N/A</v>
      </c>
      <c r="BI75" s="120" t="e" cm="1">
        <f t="array" ref="BI75">_xlfn.IFS(AND($Q75&lt;&gt;"",S75&lt;&gt;""),ABS($Q75-S75),AND($Q75="",S75=""),"",OR($Q75&lt;&gt;"",S75&lt;&gt;""),"-")</f>
        <v>#N/A</v>
      </c>
      <c r="BJ75" s="120" t="e" cm="1">
        <f t="array" ref="BJ75">_xlfn.IFS(AND($Q75&lt;&gt;"",T75&lt;&gt;""),ABS($Q75-T75),AND($Q75="",T75=""),"",OR($Q75&lt;&gt;"",T75&lt;&gt;""),"-")</f>
        <v>#N/A</v>
      </c>
      <c r="BK75" s="120" t="e" cm="1">
        <f t="array" ref="BK75">_xlfn.IFS(AND($Q75&lt;&gt;"",U75&lt;&gt;""),ABS($Q75-U75),AND($Q75="",U75=""),"",OR($Q75&lt;&gt;"",U75&lt;&gt;""),"-")</f>
        <v>#N/A</v>
      </c>
      <c r="BL75" s="120" t="e" cm="1">
        <f t="array" ref="BL75">_xlfn.IFS(AND($Q75&lt;&gt;"",V75&lt;&gt;""),ABS($Q75-V75),AND($Q75="",V75=""),"",OR($Q75&lt;&gt;"",V75&lt;&gt;""),"-")</f>
        <v>#N/A</v>
      </c>
      <c r="BM75" s="120" t="e" cm="1">
        <f t="array" ref="BM75">_xlfn.IFS(AND($Q75&lt;&gt;"",W75&lt;&gt;""),ABS($Q75-W75),AND($Q75="",W75=""),"",OR($Q75&lt;&gt;"",W75&lt;&gt;""),"-")</f>
        <v>#N/A</v>
      </c>
      <c r="BN75" s="120" t="e" cm="1">
        <f t="array" ref="BN75">_xlfn.IFS(AND($Q75&lt;&gt;"",X75&lt;&gt;""),ABS($Q75-X75),AND($Q75="",X75=""),"",OR($Q75&lt;&gt;"",X75&lt;&gt;""),"-")</f>
        <v>#N/A</v>
      </c>
      <c r="BO75" s="120" t="e" cm="1">
        <f t="array" ref="BO75">_xlfn.IFS(AND($Q75&lt;&gt;"",Y75&lt;&gt;""),ABS($Q75-Y75),AND($Q75="",Y75=""),"",OR($Q75&lt;&gt;"",Y75&lt;&gt;""),"-")</f>
        <v>#N/A</v>
      </c>
      <c r="BP75" s="120" t="e" cm="1">
        <f t="array" ref="BP75">_xlfn.IFS(AND($Q75&lt;&gt;"",Z75&lt;&gt;""),ABS($Q75-Z75),AND($Q75="",Z75=""),"",OR($Q75&lt;&gt;"",Z75&lt;&gt;""),"-")</f>
        <v>#N/A</v>
      </c>
      <c r="BQ75" s="121" t="e" cm="1">
        <f t="array" ref="BQ75">_xlfn.IFS(AND($R75&lt;&gt;"",S75&lt;&gt;""),ABS($R75-S75),AND($R75="",S75=""),"",OR($R75&lt;&gt;"",S75&lt;&gt;""),"-")</f>
        <v>#N/A</v>
      </c>
      <c r="BR75" s="120" t="e" cm="1">
        <f t="array" ref="BR75">_xlfn.IFS(AND($R75&lt;&gt;"",T75&lt;&gt;""),ABS($R75-T75),AND($R75="",T75=""),"",OR($R75&lt;&gt;"",T75&lt;&gt;""),"-")</f>
        <v>#N/A</v>
      </c>
      <c r="BS75" s="120" t="e" cm="1">
        <f t="array" ref="BS75">_xlfn.IFS(AND($R75&lt;&gt;"",U75&lt;&gt;""),ABS($R75-U75),AND($R75="",U75=""),"",OR($R75&lt;&gt;"",U75&lt;&gt;""),"-")</f>
        <v>#N/A</v>
      </c>
      <c r="BT75" s="120" t="e" cm="1">
        <f t="array" ref="BT75">_xlfn.IFS(AND($R75&lt;&gt;"",V75&lt;&gt;""),ABS($R75-V75),AND($R75="",V75=""),"",OR($R75&lt;&gt;"",V75&lt;&gt;""),"-")</f>
        <v>#N/A</v>
      </c>
      <c r="BU75" s="120" t="e" cm="1">
        <f t="array" ref="BU75">_xlfn.IFS(AND($R75&lt;&gt;"",W75&lt;&gt;""),ABS($R75-W75),AND($R75="",W75=""),"",OR($R75&lt;&gt;"",W75&lt;&gt;""),"-")</f>
        <v>#N/A</v>
      </c>
      <c r="BV75" s="120" t="e" cm="1">
        <f t="array" ref="BV75">_xlfn.IFS(AND($R75&lt;&gt;"",X75&lt;&gt;""),ABS($R75-X75),AND($R75="",X75=""),"",OR($R75&lt;&gt;"",X75&lt;&gt;""),"-")</f>
        <v>#N/A</v>
      </c>
      <c r="BW75" s="120" t="e" cm="1">
        <f t="array" ref="BW75">_xlfn.IFS(AND($R75&lt;&gt;"",Y75&lt;&gt;""),ABS($R75-Y75),AND($R75="",Y75=""),"",OR($R75&lt;&gt;"",Y75&lt;&gt;""),"-")</f>
        <v>#N/A</v>
      </c>
      <c r="BX75" s="120" t="e" cm="1">
        <f t="array" ref="BX75">_xlfn.IFS(AND($R75&lt;&gt;"",Z75&lt;&gt;""),ABS($R75-Z75),AND($R75="",Z75=""),"",OR($R75&lt;&gt;"",Z75&lt;&gt;""),"-")</f>
        <v>#N/A</v>
      </c>
      <c r="BY75" s="121" t="e" cm="1">
        <f t="array" ref="BY75">_xlfn.IFS(AND($S75&lt;&gt;"",T75&lt;&gt;""),ABS($S75-T75),AND($S75="",T75=""),"",OR($S75&lt;&gt;"",T75&lt;&gt;""),"-")</f>
        <v>#N/A</v>
      </c>
      <c r="BZ75" s="120" t="e" cm="1">
        <f t="array" ref="BZ75">_xlfn.IFS(AND($S75&lt;&gt;"",U75&lt;&gt;""),ABS($S75-U75),AND($S75="",U75=""),"",OR($S75&lt;&gt;"",U75&lt;&gt;""),"-")</f>
        <v>#N/A</v>
      </c>
      <c r="CA75" s="120" t="e" cm="1">
        <f t="array" ref="CA75">_xlfn.IFS(AND($S75&lt;&gt;"",V75&lt;&gt;""),ABS($S75-V75),AND($S75="",V75=""),"",OR($S75&lt;&gt;"",V75&lt;&gt;""),"-")</f>
        <v>#N/A</v>
      </c>
      <c r="CB75" s="120" t="e" cm="1">
        <f t="array" ref="CB75">_xlfn.IFS(AND($S75&lt;&gt;"",W75&lt;&gt;""),ABS($S75-W75),AND($S75="",W75=""),"",OR($S75&lt;&gt;"",W75&lt;&gt;""),"-")</f>
        <v>#N/A</v>
      </c>
      <c r="CC75" s="120" t="e" cm="1">
        <f t="array" ref="CC75">_xlfn.IFS(AND($S75&lt;&gt;"",X75&lt;&gt;""),ABS($S75-X75),AND($S75="",X75=""),"",OR($S75&lt;&gt;"",X75&lt;&gt;""),"-")</f>
        <v>#N/A</v>
      </c>
      <c r="CD75" s="120" t="e" cm="1">
        <f t="array" ref="CD75">_xlfn.IFS(AND($S75&lt;&gt;"",Y75&lt;&gt;""),ABS($S75-Y75),AND($S75="",Y75=""),"",OR($S75&lt;&gt;"",Y75&lt;&gt;""),"-")</f>
        <v>#N/A</v>
      </c>
      <c r="CE75" s="120" t="e" cm="1">
        <f t="array" ref="CE75">_xlfn.IFS(AND($S75&lt;&gt;"",Z75&lt;&gt;""),ABS($S75-Z75),AND($S75="",Z75=""),"",OR($S75&lt;&gt;"",Z75&lt;&gt;""),"-")</f>
        <v>#N/A</v>
      </c>
      <c r="CF75" s="121" t="e" cm="1">
        <f t="array" ref="CF75">_xlfn.IFS(AND($T75&lt;&gt;"",U75&lt;&gt;""),ABS($T75-U75),AND($T75="",U75=""),"",OR($T75&lt;&gt;"",U75&lt;&gt;""),"-")</f>
        <v>#N/A</v>
      </c>
      <c r="CG75" s="120" t="e" cm="1">
        <f t="array" ref="CG75">_xlfn.IFS(AND($T75&lt;&gt;"",V75&lt;&gt;""),ABS($T75-V75),AND($T75="",V75=""),"",OR($T75&lt;&gt;"",V75&lt;&gt;""),"-")</f>
        <v>#N/A</v>
      </c>
      <c r="CH75" s="120" t="e" cm="1">
        <f t="array" ref="CH75">_xlfn.IFS(AND($T75&lt;&gt;"",W75&lt;&gt;""),ABS($T75-W75),AND($T75="",W75=""),"",OR($T75&lt;&gt;"",W75&lt;&gt;""),"-")</f>
        <v>#N/A</v>
      </c>
      <c r="CI75" s="120" t="e" cm="1">
        <f t="array" ref="CI75">_xlfn.IFS(AND($T75&lt;&gt;"",X75&lt;&gt;""),ABS($T75-X75),AND($T75="",X75=""),"",OR($T75&lt;&gt;"",X75&lt;&gt;""),"-")</f>
        <v>#N/A</v>
      </c>
      <c r="CJ75" s="120" t="e" cm="1">
        <f t="array" ref="CJ75">_xlfn.IFS(AND($T75&lt;&gt;"",Y75&lt;&gt;""),ABS($T75-Y75),AND($T75="",Y75=""),"",OR($T75&lt;&gt;"",Y75&lt;&gt;""),"-")</f>
        <v>#N/A</v>
      </c>
      <c r="CK75" s="120" t="e" cm="1">
        <f t="array" ref="CK75">_xlfn.IFS(AND($T75&lt;&gt;"",Z75&lt;&gt;""),ABS($T75-Z75),AND($T75="",Z75=""),"",OR($T75&lt;&gt;"",Z75&lt;&gt;""),"-")</f>
        <v>#N/A</v>
      </c>
      <c r="CL75" s="121" t="e" cm="1">
        <f t="array" ref="CL75">_xlfn.IFS(AND($U75&lt;&gt;"",V75&lt;&gt;""),ABS($U75-V75),AND($U75="",V75=""),"",OR($U75&lt;&gt;"",V75&lt;&gt;""),"-")</f>
        <v>#N/A</v>
      </c>
      <c r="CM75" s="120" t="e" cm="1">
        <f t="array" ref="CM75">_xlfn.IFS(AND($U75&lt;&gt;"",W75&lt;&gt;""),ABS($U75-W75),AND($U75="",W75=""),"",OR($U75&lt;&gt;"",W75&lt;&gt;""),"-")</f>
        <v>#N/A</v>
      </c>
      <c r="CN75" s="120" t="e" cm="1">
        <f t="array" ref="CN75">_xlfn.IFS(AND($U75&lt;&gt;"",X75&lt;&gt;""),ABS($U75-X75),AND($U75="",X75=""),"",OR($U75&lt;&gt;"",X75&lt;&gt;""),"-")</f>
        <v>#N/A</v>
      </c>
      <c r="CO75" s="120" t="e" cm="1">
        <f t="array" ref="CO75">_xlfn.IFS(AND($U75&lt;&gt;"",Y75&lt;&gt;""),ABS($U75-Y75),AND($U75="",Y75=""),"",OR($U75&lt;&gt;"",Y75&lt;&gt;""),"-")</f>
        <v>#N/A</v>
      </c>
      <c r="CP75" s="120" t="e" cm="1">
        <f t="array" ref="CP75">_xlfn.IFS(AND($U75&lt;&gt;"",Z75&lt;&gt;""),ABS($U75-Z75),AND($U75="",Z75=""),"",OR($U75&lt;&gt;"",Z75&lt;&gt;""),"-")</f>
        <v>#N/A</v>
      </c>
      <c r="CQ75" s="121" t="e" cm="1">
        <f t="array" ref="CQ75">_xlfn.IFS(AND($V75&lt;&gt;"",W75&lt;&gt;""),ABS($V75-W75),AND($V75="",W75=""),"",OR($V75&lt;&gt;"",W75&lt;&gt;""),"-")</f>
        <v>#N/A</v>
      </c>
      <c r="CR75" s="120" t="e" cm="1">
        <f t="array" ref="CR75">_xlfn.IFS(AND($V75&lt;&gt;"",X75&lt;&gt;""),ABS($V75-X75),AND($V75="",X75=""),"",OR($V75&lt;&gt;"",X75&lt;&gt;""),"-")</f>
        <v>#N/A</v>
      </c>
      <c r="CS75" s="120" t="e" cm="1">
        <f t="array" ref="CS75">_xlfn.IFS(AND($V75&lt;&gt;"",Y75&lt;&gt;""),ABS($V75-Y75),AND($V75="",Y75=""),"",OR($V75&lt;&gt;"",Y75&lt;&gt;""),"-")</f>
        <v>#N/A</v>
      </c>
      <c r="CT75" s="120" t="e" cm="1">
        <f t="array" ref="CT75">_xlfn.IFS(AND($V75&lt;&gt;"",Z75&lt;&gt;""),ABS($V75-Z75),AND($V75="",Z75=""),"",OR($V75&lt;&gt;"",Z75&lt;&gt;""),"-")</f>
        <v>#N/A</v>
      </c>
      <c r="CU75" s="121" t="e" cm="1">
        <f t="array" ref="CU75">_xlfn.IFS(AND($W75&lt;&gt;"",X75&lt;&gt;""),ABS($W75-X75),AND($W75="",X75=""),"",OR($W75&lt;&gt;"",X75&lt;&gt;""),"-")</f>
        <v>#N/A</v>
      </c>
      <c r="CV75" s="120" t="e" cm="1">
        <f t="array" ref="CV75">_xlfn.IFS(AND($W75&lt;&gt;"",Y75&lt;&gt;""),ABS($W75-Y75),AND($W75="",Y75=""),"",OR($W75&lt;&gt;"",Y75&lt;&gt;""),"-")</f>
        <v>#N/A</v>
      </c>
      <c r="CW75" s="120" t="e" cm="1">
        <f t="array" ref="CW75">_xlfn.IFS(AND($W75&lt;&gt;"",Z75&lt;&gt;""),ABS($W75-Z75),AND($W75="",Z75=""),"",OR($W75&lt;&gt;"",Z75&lt;&gt;""),"-")</f>
        <v>#N/A</v>
      </c>
      <c r="CX75" s="121" t="e" cm="1">
        <f t="array" ref="CX75">_xlfn.IFS(AND($X75&lt;&gt;"",Y75&lt;&gt;""),ABS($X75-Y75),AND($X75="",Y75=""),"",OR($X75&lt;&gt;"",Y75&lt;&gt;""),"-")</f>
        <v>#N/A</v>
      </c>
      <c r="CY75" s="120" t="e" cm="1">
        <f t="array" ref="CY75">_xlfn.IFS(AND($X75&lt;&gt;"",Z75&lt;&gt;""),ABS($X75-Z75),AND($X75="",Z75=""),"",OR($X75&lt;&gt;"",Z75&lt;&gt;""),"-")</f>
        <v>#N/A</v>
      </c>
      <c r="CZ75" s="121" t="e" cm="1">
        <f t="array" ref="CZ75">_xlfn.IFS(AND($Y75&lt;&gt;"",Z75&lt;&gt;""),ABS($Y75-Z75),AND($Y75="",Z75=""),"",OR($Y75&lt;&gt;"",Z75&lt;&gt;""),"-")</f>
        <v>#N/A</v>
      </c>
    </row>
    <row r="76" spans="1:104" x14ac:dyDescent="0.2">
      <c r="A76" s="260" t="s">
        <v>191</v>
      </c>
      <c r="B76" s="259" t="e">
        <f>VLOOKUP($A76,Merged_couplings!$B:$BU,MATCH(B$1,Merged_couplings!$B$1:$BU$1,0),FALSE)</f>
        <v>#N/A</v>
      </c>
      <c r="C76" s="258" t="e">
        <f>VLOOKUP($A76,Merged_couplings!$B:$BU,MATCH(C$1,Merged_couplings!$B$1:$BU$1,0),FALSE)</f>
        <v>#N/A</v>
      </c>
      <c r="D76" s="258" t="e">
        <f>VLOOKUP($A76,Merged_couplings!$B:$BU,MATCH(D$1,Merged_couplings!$B$1:$BU$1,0),FALSE)</f>
        <v>#N/A</v>
      </c>
      <c r="E76" s="258" t="e">
        <f>VLOOKUP($A76,Merged_couplings!$B:$BU,MATCH(E$1,Merged_couplings!$B$1:$BU$1,0),FALSE)</f>
        <v>#N/A</v>
      </c>
      <c r="F76" s="258" t="e">
        <f>VLOOKUP($A76,Merged_couplings!$B:$BU,MATCH(F$1,Merged_couplings!$B$1:$BU$1,0),FALSE)</f>
        <v>#N/A</v>
      </c>
      <c r="G76" s="258" t="e">
        <f>VLOOKUP($A76,Merged_couplings!$B:$BU,MATCH(G$1,Merged_couplings!$B$1:$BU$1,0),FALSE)</f>
        <v>#N/A</v>
      </c>
      <c r="H76" s="258" t="e">
        <f>VLOOKUP($A76,Merged_couplings!$B:$BU,MATCH(H$1,Merged_couplings!$B$1:$BU$1,0),FALSE)</f>
        <v>#N/A</v>
      </c>
      <c r="I76" s="258" t="e">
        <f>VLOOKUP($A76,Merged_couplings!$B:$BU,MATCH(I$1,Merged_couplings!$B$1:$BU$1,0),FALSE)</f>
        <v>#N/A</v>
      </c>
      <c r="J76" s="258" t="e">
        <f>VLOOKUP($A76,Merged_couplings!$B:$BU,MATCH(J$1,Merged_couplings!$B$1:$BU$1,0),FALSE)</f>
        <v>#N/A</v>
      </c>
      <c r="K76" s="258" t="e">
        <f>VLOOKUP($A76,Merged_couplings!$B:$BU,MATCH(K$1,Merged_couplings!$B$1:$BU$1,0),FALSE)</f>
        <v>#N/A</v>
      </c>
      <c r="L76" s="258" t="e">
        <f>VLOOKUP($A76,Merged_couplings!$B:$BU,MATCH(L$1,Merged_couplings!$B$1:$BU$1,0),FALSE)</f>
        <v>#N/A</v>
      </c>
      <c r="M76" s="258" t="e">
        <f>VLOOKUP($A76,Merged_couplings!$B:$BU,MATCH(M$1,Merged_couplings!$B$1:$BU$1,0),FALSE)</f>
        <v>#N/A</v>
      </c>
      <c r="N76" s="121" t="e">
        <f>IF(OR(B76="BIG",B76="BI-",B76="B-G"),VLOOKUP($A76,Merged_couplings!$B:$BU,MATCH(N$1,Merged_couplings!$B$1:$BU$1,0),FALSE),"")</f>
        <v>#N/A</v>
      </c>
      <c r="P76" s="120" t="e">
        <f>IF(OR(C76="BIG",C76="BI-",C76="B-G"),VLOOKUP($A76,Merged_couplings!$B:$BU,MATCH(P$1,Merged_couplings!$B$1:$BU$1,0),FALSE),"")</f>
        <v>#N/A</v>
      </c>
      <c r="Q76" s="120" t="e">
        <f>IF(OR(D76="BIG",D76="BI-",D76="B-G"),VLOOKUP($A76,Merged_couplings!$B:$BU,MATCH(Q$1,Merged_couplings!$B$1:$BU$1,0),FALSE),"")</f>
        <v>#N/A</v>
      </c>
      <c r="R76" s="120" t="e">
        <f>IF(OR(E76="BIG",E76="BI-",E76="B-G"),VLOOKUP($A76,Merged_couplings!$B:$BU,MATCH(R$1,Merged_couplings!$B$1:$BU$1,0),FALSE),"")</f>
        <v>#N/A</v>
      </c>
      <c r="S76" s="120" t="e">
        <f>IF(OR(F76="BIG",F76="BI-",F76="B-G"),VLOOKUP($A76,Merged_couplings!$B:$BU,MATCH(S$1,Merged_couplings!$B$1:$BU$1,0),FALSE),"")</f>
        <v>#N/A</v>
      </c>
      <c r="T76" s="120" t="e">
        <f>IF(OR(G76="BIG",G76="BI-",G76="B-G"),VLOOKUP($A76,Merged_couplings!$B:$BU,MATCH(T$1,Merged_couplings!$B$1:$BU$1,0),FALSE),"")</f>
        <v>#N/A</v>
      </c>
      <c r="U76" s="120" t="e">
        <f>IF(OR(H76="BIG",H76="BI-",H76="B-G"),VLOOKUP($A76,Merged_couplings!$B:$BU,MATCH(U$1,Merged_couplings!$B$1:$BU$1,0),FALSE),"")</f>
        <v>#N/A</v>
      </c>
      <c r="V76" s="120" t="e">
        <f>IF(OR(I76="BIG",I76="BI-",I76="B-G"),VLOOKUP($A76,Merged_couplings!$B:$BU,MATCH(V$1,Merged_couplings!$B$1:$BU$1,0),FALSE),"")</f>
        <v>#N/A</v>
      </c>
      <c r="W76" s="120" t="e">
        <f>IF(OR(J76="BIG",J76="BI-",J76="B-G"),VLOOKUP($A76,Merged_couplings!$B:$BU,MATCH(W$1,Merged_couplings!$B$1:$BU$1,0),FALSE),"")</f>
        <v>#N/A</v>
      </c>
      <c r="X76" s="120" t="e">
        <f>IF(OR(K76="BIG",K76="BI-",K76="B-G"),VLOOKUP($A76,Merged_couplings!$B:$BU,MATCH(X$1,Merged_couplings!$B$1:$BU$1,0),FALSE),"")</f>
        <v>#N/A</v>
      </c>
      <c r="Y76" s="120" t="e">
        <f>IF(OR(L76="BIG",L76="BI-",L76="B-G"),VLOOKUP($A76,Merged_couplings!$B:$BU,MATCH(Y$1,Merged_couplings!$B$1:$BU$1,0),FALSE),"")</f>
        <v>#N/A</v>
      </c>
      <c r="Z76" s="120" t="e">
        <f>IF(OR(M76="BIG",M76="BI-",M76="B-G"),VLOOKUP($A76,Merged_couplings!$B:$BU,MATCH(Z$1,Merged_couplings!$B$1:$BU$1,0),FALSE),"")</f>
        <v>#N/A</v>
      </c>
      <c r="AA76" s="123"/>
      <c r="AB76" s="340" t="e" cm="1">
        <f t="array" ref="AB76">_xlfn.IFS(AND($N76&lt;&gt;"",P76&lt;&gt;""),ABS($N76-P76),AND($N76="",P76=""),"",OR($N76&lt;&gt;"",P76&lt;&gt;""),"-")</f>
        <v>#N/A</v>
      </c>
      <c r="AC76" s="122" t="e" cm="1">
        <f t="array" ref="AC76">_xlfn.IFS(AND($N76&lt;&gt;"",Q76&lt;&gt;""),ABS($N76-Q76),AND($N76="",Q76=""),"",OR($N76&lt;&gt;"",Q76&lt;&gt;""),"-")</f>
        <v>#N/A</v>
      </c>
      <c r="AD76" s="122" t="e" cm="1">
        <f t="array" ref="AD76">_xlfn.IFS(AND($N76&lt;&gt;"",R76&lt;&gt;""),ABS($N76-R76),AND($N76="",R76=""),"",OR($N76&lt;&gt;"",R76&lt;&gt;""),"-")</f>
        <v>#N/A</v>
      </c>
      <c r="AE76" s="122" t="e" cm="1">
        <f t="array" ref="AE76">_xlfn.IFS(AND($N76&lt;&gt;"",S76&lt;&gt;""),ABS($N76-S76),AND($N76="",S76=""),"",OR($N76&lt;&gt;"",S76&lt;&gt;""),"-")</f>
        <v>#N/A</v>
      </c>
      <c r="AF76" s="122" t="e" cm="1">
        <f t="array" ref="AF76">_xlfn.IFS(AND($N76&lt;&gt;"",T76&lt;&gt;""),ABS($N76-T76),AND($N76="",T76=""),"",OR($N76&lt;&gt;"",T76&lt;&gt;""),"-")</f>
        <v>#N/A</v>
      </c>
      <c r="AG76" s="122" t="e" cm="1">
        <f t="array" ref="AG76">_xlfn.IFS(AND($N76&lt;&gt;"",U76&lt;&gt;""),ABS($N76-U76),AND($N76="",U76=""),"",OR($N76&lt;&gt;"",U76&lt;&gt;""),"-")</f>
        <v>#N/A</v>
      </c>
      <c r="AH76" s="122" t="e" cm="1">
        <f t="array" ref="AH76">_xlfn.IFS(AND($N76&lt;&gt;"",V76&lt;&gt;""),ABS($N76-V76),AND($N76="",V76=""),"",OR($N76&lt;&gt;"",V76&lt;&gt;""),"-")</f>
        <v>#N/A</v>
      </c>
      <c r="AI76" s="122" t="e" cm="1">
        <f t="array" ref="AI76">_xlfn.IFS(AND($N76&lt;&gt;"",W76&lt;&gt;""),ABS($N76-W76),AND($N76="",W76=""),"",OR($N76&lt;&gt;"",W76&lt;&gt;""),"-")</f>
        <v>#N/A</v>
      </c>
      <c r="AJ76" s="122" t="e" cm="1">
        <f t="array" ref="AJ76">_xlfn.IFS(AND($N76&lt;&gt;"",X76&lt;&gt;""),ABS($N76-X76),AND($N76="",X76=""),"",OR($N76&lt;&gt;"",X76&lt;&gt;""),"-")</f>
        <v>#N/A</v>
      </c>
      <c r="AK76" s="122" t="e" cm="1">
        <f t="array" ref="AK76">_xlfn.IFS(AND($N76&lt;&gt;"",Y76&lt;&gt;""),ABS($N76-Y76),AND($N76="",Y76=""),"",OR($N76&lt;&gt;"",Y76&lt;&gt;""),"-")</f>
        <v>#N/A</v>
      </c>
      <c r="AL76" s="122" t="e" cm="1">
        <f t="array" ref="AL76">_xlfn.IFS(AND($N76&lt;&gt;"",Z76&lt;&gt;""),ABS($N76-Z76),AND($N76="",Z76=""),"",OR($N76&lt;&gt;"",Z76&lt;&gt;""),"-")</f>
        <v>#N/A</v>
      </c>
      <c r="AM76" s="340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1" t="e" cm="1">
        <f t="array" ref="AX76">_xlfn.IFS(AND($P76&lt;&gt;"",Q76&lt;&gt;""),ABS($P76-Q76),AND($P76="",Q76=""),"",OR($P76&lt;&gt;"",Q76&lt;&gt;""),"-")</f>
        <v>#N/A</v>
      </c>
      <c r="AY76" s="120" t="e" cm="1">
        <f t="array" ref="AY76">_xlfn.IFS(AND($P76&lt;&gt;"",R76&lt;&gt;""),ABS($P76-R76),AND($P76="",R76=""),"",OR($P76&lt;&gt;"",R76&lt;&gt;""),"-")</f>
        <v>#N/A</v>
      </c>
      <c r="AZ76" s="120" t="e" cm="1">
        <f t="array" ref="AZ76">_xlfn.IFS(AND($P76&lt;&gt;"",S76&lt;&gt;""),ABS($P76-S76),AND($P76="",S76=""),"",OR($P76&lt;&gt;"",S76&lt;&gt;""),"-")</f>
        <v>#N/A</v>
      </c>
      <c r="BA76" s="120" t="e" cm="1">
        <f t="array" ref="BA76">_xlfn.IFS(AND($P76&lt;&gt;"",T76&lt;&gt;""),ABS($P76-T76),AND($P76="",T76=""),"",OR($P76&lt;&gt;"",T76&lt;&gt;""),"-")</f>
        <v>#N/A</v>
      </c>
      <c r="BB76" s="120" t="e" cm="1">
        <f t="array" ref="BB76">_xlfn.IFS(AND($P76&lt;&gt;"",U76&lt;&gt;""),ABS($P76-U76),AND($P76="",U76=""),"",OR($P76&lt;&gt;"",U76&lt;&gt;""),"-")</f>
        <v>#N/A</v>
      </c>
      <c r="BC76" s="120" t="e" cm="1">
        <f t="array" ref="BC76">_xlfn.IFS(AND($P76&lt;&gt;"",V76&lt;&gt;""),ABS($P76-V76),AND($P76="",V76=""),"",OR($P76&lt;&gt;"",V76&lt;&gt;""),"-")</f>
        <v>#N/A</v>
      </c>
      <c r="BD76" s="120" t="e" cm="1">
        <f t="array" ref="BD76">_xlfn.IFS(AND($P76&lt;&gt;"",W76&lt;&gt;""),ABS($P76-W76),AND($P76="",W76=""),"",OR($P76&lt;&gt;"",W76&lt;&gt;""),"-")</f>
        <v>#N/A</v>
      </c>
      <c r="BE76" s="120" t="e" cm="1">
        <f t="array" ref="BE76">_xlfn.IFS(AND($P76&lt;&gt;"",X76&lt;&gt;""),ABS($P76-X76),AND($P76="",X76=""),"",OR($P76&lt;&gt;"",X76&lt;&gt;""),"-")</f>
        <v>#N/A</v>
      </c>
      <c r="BF76" s="120" t="e" cm="1">
        <f t="array" ref="BF76">_xlfn.IFS(AND($P76&lt;&gt;"",Y76&lt;&gt;""),ABS($P76-Y76),AND($P76="",Y76=""),"",OR($P76&lt;&gt;"",Y76&lt;&gt;""),"-")</f>
        <v>#N/A</v>
      </c>
      <c r="BG76" s="120" t="e" cm="1">
        <f t="array" ref="BG76">_xlfn.IFS(AND($P76&lt;&gt;"",Z76&lt;&gt;""),ABS($P76-Z76),AND($P76="",Z76=""),"",OR($P76&lt;&gt;"",Z76&lt;&gt;""),"-")</f>
        <v>#N/A</v>
      </c>
      <c r="BH76" s="121" t="e" cm="1">
        <f t="array" ref="BH76">_xlfn.IFS(AND($Q76&lt;&gt;"",R76&lt;&gt;""),ABS($Q76-R76),AND($Q76="",R76=""),"",OR($Q76&lt;&gt;"",R76&lt;&gt;""),"-")</f>
        <v>#N/A</v>
      </c>
      <c r="BI76" s="120" t="e" cm="1">
        <f t="array" ref="BI76">_xlfn.IFS(AND($Q76&lt;&gt;"",S76&lt;&gt;""),ABS($Q76-S76),AND($Q76="",S76=""),"",OR($Q76&lt;&gt;"",S76&lt;&gt;""),"-")</f>
        <v>#N/A</v>
      </c>
      <c r="BJ76" s="120" t="e" cm="1">
        <f t="array" ref="BJ76">_xlfn.IFS(AND($Q76&lt;&gt;"",T76&lt;&gt;""),ABS($Q76-T76),AND($Q76="",T76=""),"",OR($Q76&lt;&gt;"",T76&lt;&gt;""),"-")</f>
        <v>#N/A</v>
      </c>
      <c r="BK76" s="120" t="e" cm="1">
        <f t="array" ref="BK76">_xlfn.IFS(AND($Q76&lt;&gt;"",U76&lt;&gt;""),ABS($Q76-U76),AND($Q76="",U76=""),"",OR($Q76&lt;&gt;"",U76&lt;&gt;""),"-")</f>
        <v>#N/A</v>
      </c>
      <c r="BL76" s="120" t="e" cm="1">
        <f t="array" ref="BL76">_xlfn.IFS(AND($Q76&lt;&gt;"",V76&lt;&gt;""),ABS($Q76-V76),AND($Q76="",V76=""),"",OR($Q76&lt;&gt;"",V76&lt;&gt;""),"-")</f>
        <v>#N/A</v>
      </c>
      <c r="BM76" s="120" t="e" cm="1">
        <f t="array" ref="BM76">_xlfn.IFS(AND($Q76&lt;&gt;"",W76&lt;&gt;""),ABS($Q76-W76),AND($Q76="",W76=""),"",OR($Q76&lt;&gt;"",W76&lt;&gt;""),"-")</f>
        <v>#N/A</v>
      </c>
      <c r="BN76" s="120" t="e" cm="1">
        <f t="array" ref="BN76">_xlfn.IFS(AND($Q76&lt;&gt;"",X76&lt;&gt;""),ABS($Q76-X76),AND($Q76="",X76=""),"",OR($Q76&lt;&gt;"",X76&lt;&gt;""),"-")</f>
        <v>#N/A</v>
      </c>
      <c r="BO76" s="120" t="e" cm="1">
        <f t="array" ref="BO76">_xlfn.IFS(AND($Q76&lt;&gt;"",Y76&lt;&gt;""),ABS($Q76-Y76),AND($Q76="",Y76=""),"",OR($Q76&lt;&gt;"",Y76&lt;&gt;""),"-")</f>
        <v>#N/A</v>
      </c>
      <c r="BP76" s="120" t="e" cm="1">
        <f t="array" ref="BP76">_xlfn.IFS(AND($Q76&lt;&gt;"",Z76&lt;&gt;""),ABS($Q76-Z76),AND($Q76="",Z76=""),"",OR($Q76&lt;&gt;"",Z76&lt;&gt;""),"-")</f>
        <v>#N/A</v>
      </c>
      <c r="BQ76" s="121" t="e" cm="1">
        <f t="array" ref="BQ76">_xlfn.IFS(AND($R76&lt;&gt;"",S76&lt;&gt;""),ABS($R76-S76),AND($R76="",S76=""),"",OR($R76&lt;&gt;"",S76&lt;&gt;""),"-")</f>
        <v>#N/A</v>
      </c>
      <c r="BR76" s="120" t="e" cm="1">
        <f t="array" ref="BR76">_xlfn.IFS(AND($R76&lt;&gt;"",T76&lt;&gt;""),ABS($R76-T76),AND($R76="",T76=""),"",OR($R76&lt;&gt;"",T76&lt;&gt;""),"-")</f>
        <v>#N/A</v>
      </c>
      <c r="BS76" s="120" t="e" cm="1">
        <f t="array" ref="BS76">_xlfn.IFS(AND($R76&lt;&gt;"",U76&lt;&gt;""),ABS($R76-U76),AND($R76="",U76=""),"",OR($R76&lt;&gt;"",U76&lt;&gt;""),"-")</f>
        <v>#N/A</v>
      </c>
      <c r="BT76" s="120" t="e" cm="1">
        <f t="array" ref="BT76">_xlfn.IFS(AND($R76&lt;&gt;"",V76&lt;&gt;""),ABS($R76-V76),AND($R76="",V76=""),"",OR($R76&lt;&gt;"",V76&lt;&gt;""),"-")</f>
        <v>#N/A</v>
      </c>
      <c r="BU76" s="120" t="e" cm="1">
        <f t="array" ref="BU76">_xlfn.IFS(AND($R76&lt;&gt;"",W76&lt;&gt;""),ABS($R76-W76),AND($R76="",W76=""),"",OR($R76&lt;&gt;"",W76&lt;&gt;""),"-")</f>
        <v>#N/A</v>
      </c>
      <c r="BV76" s="120" t="e" cm="1">
        <f t="array" ref="BV76">_xlfn.IFS(AND($R76&lt;&gt;"",X76&lt;&gt;""),ABS($R76-X76),AND($R76="",X76=""),"",OR($R76&lt;&gt;"",X76&lt;&gt;""),"-")</f>
        <v>#N/A</v>
      </c>
      <c r="BW76" s="120" t="e" cm="1">
        <f t="array" ref="BW76">_xlfn.IFS(AND($R76&lt;&gt;"",Y76&lt;&gt;""),ABS($R76-Y76),AND($R76="",Y76=""),"",OR($R76&lt;&gt;"",Y76&lt;&gt;""),"-")</f>
        <v>#N/A</v>
      </c>
      <c r="BX76" s="120" t="e" cm="1">
        <f t="array" ref="BX76">_xlfn.IFS(AND($R76&lt;&gt;"",Z76&lt;&gt;""),ABS($R76-Z76),AND($R76="",Z76=""),"",OR($R76&lt;&gt;"",Z76&lt;&gt;""),"-")</f>
        <v>#N/A</v>
      </c>
      <c r="BY76" s="121" t="e" cm="1">
        <f t="array" ref="BY76">_xlfn.IFS(AND($S76&lt;&gt;"",T76&lt;&gt;""),ABS($S76-T76),AND($S76="",T76=""),"",OR($S76&lt;&gt;"",T76&lt;&gt;""),"-")</f>
        <v>#N/A</v>
      </c>
      <c r="BZ76" s="120" t="e" cm="1">
        <f t="array" ref="BZ76">_xlfn.IFS(AND($S76&lt;&gt;"",U76&lt;&gt;""),ABS($S76-U76),AND($S76="",U76=""),"",OR($S76&lt;&gt;"",U76&lt;&gt;""),"-")</f>
        <v>#N/A</v>
      </c>
      <c r="CA76" s="120" t="e" cm="1">
        <f t="array" ref="CA76">_xlfn.IFS(AND($S76&lt;&gt;"",V76&lt;&gt;""),ABS($S76-V76),AND($S76="",V76=""),"",OR($S76&lt;&gt;"",V76&lt;&gt;""),"-")</f>
        <v>#N/A</v>
      </c>
      <c r="CB76" s="120" t="e" cm="1">
        <f t="array" ref="CB76">_xlfn.IFS(AND($S76&lt;&gt;"",W76&lt;&gt;""),ABS($S76-W76),AND($S76="",W76=""),"",OR($S76&lt;&gt;"",W76&lt;&gt;""),"-")</f>
        <v>#N/A</v>
      </c>
      <c r="CC76" s="120" t="e" cm="1">
        <f t="array" ref="CC76">_xlfn.IFS(AND($S76&lt;&gt;"",X76&lt;&gt;""),ABS($S76-X76),AND($S76="",X76=""),"",OR($S76&lt;&gt;"",X76&lt;&gt;""),"-")</f>
        <v>#N/A</v>
      </c>
      <c r="CD76" s="120" t="e" cm="1">
        <f t="array" ref="CD76">_xlfn.IFS(AND($S76&lt;&gt;"",Y76&lt;&gt;""),ABS($S76-Y76),AND($S76="",Y76=""),"",OR($S76&lt;&gt;"",Y76&lt;&gt;""),"-")</f>
        <v>#N/A</v>
      </c>
      <c r="CE76" s="120" t="e" cm="1">
        <f t="array" ref="CE76">_xlfn.IFS(AND($S76&lt;&gt;"",Z76&lt;&gt;""),ABS($S76-Z76),AND($S76="",Z76=""),"",OR($S76&lt;&gt;"",Z76&lt;&gt;""),"-")</f>
        <v>#N/A</v>
      </c>
      <c r="CF76" s="121" t="e" cm="1">
        <f t="array" ref="CF76">_xlfn.IFS(AND($T76&lt;&gt;"",U76&lt;&gt;""),ABS($T76-U76),AND($T76="",U76=""),"",OR($T76&lt;&gt;"",U76&lt;&gt;""),"-")</f>
        <v>#N/A</v>
      </c>
      <c r="CG76" s="120" t="e" cm="1">
        <f t="array" ref="CG76">_xlfn.IFS(AND($T76&lt;&gt;"",V76&lt;&gt;""),ABS($T76-V76),AND($T76="",V76=""),"",OR($T76&lt;&gt;"",V76&lt;&gt;""),"-")</f>
        <v>#N/A</v>
      </c>
      <c r="CH76" s="120" t="e" cm="1">
        <f t="array" ref="CH76">_xlfn.IFS(AND($T76&lt;&gt;"",W76&lt;&gt;""),ABS($T76-W76),AND($T76="",W76=""),"",OR($T76&lt;&gt;"",W76&lt;&gt;""),"-")</f>
        <v>#N/A</v>
      </c>
      <c r="CI76" s="120" t="e" cm="1">
        <f t="array" ref="CI76">_xlfn.IFS(AND($T76&lt;&gt;"",X76&lt;&gt;""),ABS($T76-X76),AND($T76="",X76=""),"",OR($T76&lt;&gt;"",X76&lt;&gt;""),"-")</f>
        <v>#N/A</v>
      </c>
      <c r="CJ76" s="120" t="e" cm="1">
        <f t="array" ref="CJ76">_xlfn.IFS(AND($T76&lt;&gt;"",Y76&lt;&gt;""),ABS($T76-Y76),AND($T76="",Y76=""),"",OR($T76&lt;&gt;"",Y76&lt;&gt;""),"-")</f>
        <v>#N/A</v>
      </c>
      <c r="CK76" s="120" t="e" cm="1">
        <f t="array" ref="CK76">_xlfn.IFS(AND($T76&lt;&gt;"",Z76&lt;&gt;""),ABS($T76-Z76),AND($T76="",Z76=""),"",OR($T76&lt;&gt;"",Z76&lt;&gt;""),"-")</f>
        <v>#N/A</v>
      </c>
      <c r="CL76" s="121" t="e" cm="1">
        <f t="array" ref="CL76">_xlfn.IFS(AND($U76&lt;&gt;"",V76&lt;&gt;""),ABS($U76-V76),AND($U76="",V76=""),"",OR($U76&lt;&gt;"",V76&lt;&gt;""),"-")</f>
        <v>#N/A</v>
      </c>
      <c r="CM76" s="120" t="e" cm="1">
        <f t="array" ref="CM76">_xlfn.IFS(AND($U76&lt;&gt;"",W76&lt;&gt;""),ABS($U76-W76),AND($U76="",W76=""),"",OR($U76&lt;&gt;"",W76&lt;&gt;""),"-")</f>
        <v>#N/A</v>
      </c>
      <c r="CN76" s="120" t="e" cm="1">
        <f t="array" ref="CN76">_xlfn.IFS(AND($U76&lt;&gt;"",X76&lt;&gt;""),ABS($U76-X76),AND($U76="",X76=""),"",OR($U76&lt;&gt;"",X76&lt;&gt;""),"-")</f>
        <v>#N/A</v>
      </c>
      <c r="CO76" s="120" t="e" cm="1">
        <f t="array" ref="CO76">_xlfn.IFS(AND($U76&lt;&gt;"",Y76&lt;&gt;""),ABS($U76-Y76),AND($U76="",Y76=""),"",OR($U76&lt;&gt;"",Y76&lt;&gt;""),"-")</f>
        <v>#N/A</v>
      </c>
      <c r="CP76" s="120" t="e" cm="1">
        <f t="array" ref="CP76">_xlfn.IFS(AND($U76&lt;&gt;"",Z76&lt;&gt;""),ABS($U76-Z76),AND($U76="",Z76=""),"",OR($U76&lt;&gt;"",Z76&lt;&gt;""),"-")</f>
        <v>#N/A</v>
      </c>
      <c r="CQ76" s="121" t="e" cm="1">
        <f t="array" ref="CQ76">_xlfn.IFS(AND($V76&lt;&gt;"",W76&lt;&gt;""),ABS($V76-W76),AND($V76="",W76=""),"",OR($V76&lt;&gt;"",W76&lt;&gt;""),"-")</f>
        <v>#N/A</v>
      </c>
      <c r="CR76" s="120" t="e" cm="1">
        <f t="array" ref="CR76">_xlfn.IFS(AND($V76&lt;&gt;"",X76&lt;&gt;""),ABS($V76-X76),AND($V76="",X76=""),"",OR($V76&lt;&gt;"",X76&lt;&gt;""),"-")</f>
        <v>#N/A</v>
      </c>
      <c r="CS76" s="120" t="e" cm="1">
        <f t="array" ref="CS76">_xlfn.IFS(AND($V76&lt;&gt;"",Y76&lt;&gt;""),ABS($V76-Y76),AND($V76="",Y76=""),"",OR($V76&lt;&gt;"",Y76&lt;&gt;""),"-")</f>
        <v>#N/A</v>
      </c>
      <c r="CT76" s="120" t="e" cm="1">
        <f t="array" ref="CT76">_xlfn.IFS(AND($V76&lt;&gt;"",Z76&lt;&gt;""),ABS($V76-Z76),AND($V76="",Z76=""),"",OR($V76&lt;&gt;"",Z76&lt;&gt;""),"-")</f>
        <v>#N/A</v>
      </c>
      <c r="CU76" s="121" t="e" cm="1">
        <f t="array" ref="CU76">_xlfn.IFS(AND($W76&lt;&gt;"",X76&lt;&gt;""),ABS($W76-X76),AND($W76="",X76=""),"",OR($W76&lt;&gt;"",X76&lt;&gt;""),"-")</f>
        <v>#N/A</v>
      </c>
      <c r="CV76" s="120" t="e" cm="1">
        <f t="array" ref="CV76">_xlfn.IFS(AND($W76&lt;&gt;"",Y76&lt;&gt;""),ABS($W76-Y76),AND($W76="",Y76=""),"",OR($W76&lt;&gt;"",Y76&lt;&gt;""),"-")</f>
        <v>#N/A</v>
      </c>
      <c r="CW76" s="120" t="e" cm="1">
        <f t="array" ref="CW76">_xlfn.IFS(AND($W76&lt;&gt;"",Z76&lt;&gt;""),ABS($W76-Z76),AND($W76="",Z76=""),"",OR($W76&lt;&gt;"",Z76&lt;&gt;""),"-")</f>
        <v>#N/A</v>
      </c>
      <c r="CX76" s="121" t="e" cm="1">
        <f t="array" ref="CX76">_xlfn.IFS(AND($X76&lt;&gt;"",Y76&lt;&gt;""),ABS($X76-Y76),AND($X76="",Y76=""),"",OR($X76&lt;&gt;"",Y76&lt;&gt;""),"-")</f>
        <v>#N/A</v>
      </c>
      <c r="CY76" s="120" t="e" cm="1">
        <f t="array" ref="CY76">_xlfn.IFS(AND($X76&lt;&gt;"",Z76&lt;&gt;""),ABS($X76-Z76),AND($X76="",Z76=""),"",OR($X76&lt;&gt;"",Z76&lt;&gt;""),"-")</f>
        <v>#N/A</v>
      </c>
      <c r="CZ76" s="121" t="e" cm="1">
        <f t="array" ref="CZ76">_xlfn.IFS(AND($Y76&lt;&gt;"",Z76&lt;&gt;""),ABS($Y76-Z76),AND($Y76="",Z76=""),"",OR($Y76&lt;&gt;"",Z76&lt;&gt;""),"-")</f>
        <v>#N/A</v>
      </c>
    </row>
    <row r="77" spans="1:104" x14ac:dyDescent="0.2">
      <c r="A77" s="260" t="s">
        <v>20</v>
      </c>
      <c r="B77" s="259" t="e">
        <f>VLOOKUP($A77,Merged_couplings!$B:$BU,MATCH(B$1,Merged_couplings!$B$1:$BU$1,0),FALSE)</f>
        <v>#N/A</v>
      </c>
      <c r="C77" s="258" t="e">
        <f>VLOOKUP($A77,Merged_couplings!$B:$BU,MATCH(C$1,Merged_couplings!$B$1:$BU$1,0),FALSE)</f>
        <v>#N/A</v>
      </c>
      <c r="D77" s="258" t="e">
        <f>VLOOKUP($A77,Merged_couplings!$B:$BU,MATCH(D$1,Merged_couplings!$B$1:$BU$1,0),FALSE)</f>
        <v>#N/A</v>
      </c>
      <c r="E77" s="258" t="e">
        <f>VLOOKUP($A77,Merged_couplings!$B:$BU,MATCH(E$1,Merged_couplings!$B$1:$BU$1,0),FALSE)</f>
        <v>#N/A</v>
      </c>
      <c r="F77" s="258" t="e">
        <f>VLOOKUP($A77,Merged_couplings!$B:$BU,MATCH(F$1,Merged_couplings!$B$1:$BU$1,0),FALSE)</f>
        <v>#N/A</v>
      </c>
      <c r="G77" s="258" t="e">
        <f>VLOOKUP($A77,Merged_couplings!$B:$BU,MATCH(G$1,Merged_couplings!$B$1:$BU$1,0),FALSE)</f>
        <v>#N/A</v>
      </c>
      <c r="H77" s="258" t="e">
        <f>VLOOKUP($A77,Merged_couplings!$B:$BU,MATCH(H$1,Merged_couplings!$B$1:$BU$1,0),FALSE)</f>
        <v>#N/A</v>
      </c>
      <c r="I77" s="258" t="e">
        <f>VLOOKUP($A77,Merged_couplings!$B:$BU,MATCH(I$1,Merged_couplings!$B$1:$BU$1,0),FALSE)</f>
        <v>#N/A</v>
      </c>
      <c r="J77" s="258" t="e">
        <f>VLOOKUP($A77,Merged_couplings!$B:$BU,MATCH(J$1,Merged_couplings!$B$1:$BU$1,0),FALSE)</f>
        <v>#N/A</v>
      </c>
      <c r="K77" s="258" t="e">
        <f>VLOOKUP($A77,Merged_couplings!$B:$BU,MATCH(K$1,Merged_couplings!$B$1:$BU$1,0),FALSE)</f>
        <v>#N/A</v>
      </c>
      <c r="L77" s="258" t="e">
        <f>VLOOKUP($A77,Merged_couplings!$B:$BU,MATCH(L$1,Merged_couplings!$B$1:$BU$1,0),FALSE)</f>
        <v>#N/A</v>
      </c>
      <c r="M77" s="258" t="e">
        <f>VLOOKUP($A77,Merged_couplings!$B:$BU,MATCH(M$1,Merged_couplings!$B$1:$BU$1,0),FALSE)</f>
        <v>#N/A</v>
      </c>
      <c r="N77" s="121" t="e">
        <f>IF(OR(B77="BIG",B77="BI-",B77="B-G"),VLOOKUP($A77,Merged_couplings!$B:$BU,MATCH(N$1,Merged_couplings!$B$1:$BU$1,0),FALSE),"")</f>
        <v>#N/A</v>
      </c>
      <c r="P77" s="120" t="e">
        <f>IF(OR(C77="BIG",C77="BI-",C77="B-G"),VLOOKUP($A77,Merged_couplings!$B:$BU,MATCH(P$1,Merged_couplings!$B$1:$BU$1,0),FALSE),"")</f>
        <v>#N/A</v>
      </c>
      <c r="Q77" s="120" t="e">
        <f>IF(OR(D77="BIG",D77="BI-",D77="B-G"),VLOOKUP($A77,Merged_couplings!$B:$BU,MATCH(Q$1,Merged_couplings!$B$1:$BU$1,0),FALSE),"")</f>
        <v>#N/A</v>
      </c>
      <c r="R77" s="120" t="e">
        <f>IF(OR(E77="BIG",E77="BI-",E77="B-G"),VLOOKUP($A77,Merged_couplings!$B:$BU,MATCH(R$1,Merged_couplings!$B$1:$BU$1,0),FALSE),"")</f>
        <v>#N/A</v>
      </c>
      <c r="S77" s="120" t="e">
        <f>IF(OR(F77="BIG",F77="BI-",F77="B-G"),VLOOKUP($A77,Merged_couplings!$B:$BU,MATCH(S$1,Merged_couplings!$B$1:$BU$1,0),FALSE),"")</f>
        <v>#N/A</v>
      </c>
      <c r="T77" s="120" t="e">
        <f>IF(OR(G77="BIG",G77="BI-",G77="B-G"),VLOOKUP($A77,Merged_couplings!$B:$BU,MATCH(T$1,Merged_couplings!$B$1:$BU$1,0),FALSE),"")</f>
        <v>#N/A</v>
      </c>
      <c r="U77" s="120" t="e">
        <f>IF(OR(H77="BIG",H77="BI-",H77="B-G"),VLOOKUP($A77,Merged_couplings!$B:$BU,MATCH(U$1,Merged_couplings!$B$1:$BU$1,0),FALSE),"")</f>
        <v>#N/A</v>
      </c>
      <c r="V77" s="120" t="e">
        <f>IF(OR(I77="BIG",I77="BI-",I77="B-G"),VLOOKUP($A77,Merged_couplings!$B:$BU,MATCH(V$1,Merged_couplings!$B$1:$BU$1,0),FALSE),"")</f>
        <v>#N/A</v>
      </c>
      <c r="W77" s="120" t="e">
        <f>IF(OR(J77="BIG",J77="BI-",J77="B-G"),VLOOKUP($A77,Merged_couplings!$B:$BU,MATCH(W$1,Merged_couplings!$B$1:$BU$1,0),FALSE),"")</f>
        <v>#N/A</v>
      </c>
      <c r="X77" s="120" t="e">
        <f>IF(OR(K77="BIG",K77="BI-",K77="B-G"),VLOOKUP($A77,Merged_couplings!$B:$BU,MATCH(X$1,Merged_couplings!$B$1:$BU$1,0),FALSE),"")</f>
        <v>#N/A</v>
      </c>
      <c r="Y77" s="120" t="e">
        <f>IF(OR(L77="BIG",L77="BI-",L77="B-G"),VLOOKUP($A77,Merged_couplings!$B:$BU,MATCH(Y$1,Merged_couplings!$B$1:$BU$1,0),FALSE),"")</f>
        <v>#N/A</v>
      </c>
      <c r="Z77" s="120" t="e">
        <f>IF(OR(M77="BIG",M77="BI-",M77="B-G"),VLOOKUP($A77,Merged_couplings!$B:$BU,MATCH(Z$1,Merged_couplings!$B$1:$BU$1,0),FALSE),"")</f>
        <v>#N/A</v>
      </c>
      <c r="AA77" s="123"/>
      <c r="AB77" s="340" t="e" cm="1">
        <f t="array" ref="AB77">_xlfn.IFS(AND($N77&lt;&gt;"",P77&lt;&gt;""),ABS($N77-P77),AND($N77="",P77=""),"",OR($N77&lt;&gt;"",P77&lt;&gt;""),"-")</f>
        <v>#N/A</v>
      </c>
      <c r="AC77" s="122" t="e" cm="1">
        <f t="array" ref="AC77">_xlfn.IFS(AND($N77&lt;&gt;"",Q77&lt;&gt;""),ABS($N77-Q77),AND($N77="",Q77=""),"",OR($N77&lt;&gt;"",Q77&lt;&gt;""),"-")</f>
        <v>#N/A</v>
      </c>
      <c r="AD77" s="122" t="e" cm="1">
        <f t="array" ref="AD77">_xlfn.IFS(AND($N77&lt;&gt;"",R77&lt;&gt;""),ABS($N77-R77),AND($N77="",R77=""),"",OR($N77&lt;&gt;"",R77&lt;&gt;""),"-")</f>
        <v>#N/A</v>
      </c>
      <c r="AE77" s="122" t="e" cm="1">
        <f t="array" ref="AE77">_xlfn.IFS(AND($N77&lt;&gt;"",S77&lt;&gt;""),ABS($N77-S77),AND($N77="",S77=""),"",OR($N77&lt;&gt;"",S77&lt;&gt;""),"-")</f>
        <v>#N/A</v>
      </c>
      <c r="AF77" s="122" t="e" cm="1">
        <f t="array" ref="AF77">_xlfn.IFS(AND($N77&lt;&gt;"",T77&lt;&gt;""),ABS($N77-T77),AND($N77="",T77=""),"",OR($N77&lt;&gt;"",T77&lt;&gt;""),"-")</f>
        <v>#N/A</v>
      </c>
      <c r="AG77" s="122" t="e" cm="1">
        <f t="array" ref="AG77">_xlfn.IFS(AND($N77&lt;&gt;"",U77&lt;&gt;""),ABS($N77-U77),AND($N77="",U77=""),"",OR($N77&lt;&gt;"",U77&lt;&gt;""),"-")</f>
        <v>#N/A</v>
      </c>
      <c r="AH77" s="122" t="e" cm="1">
        <f t="array" ref="AH77">_xlfn.IFS(AND($N77&lt;&gt;"",V77&lt;&gt;""),ABS($N77-V77),AND($N77="",V77=""),"",OR($N77&lt;&gt;"",V77&lt;&gt;""),"-")</f>
        <v>#N/A</v>
      </c>
      <c r="AI77" s="122" t="e" cm="1">
        <f t="array" ref="AI77">_xlfn.IFS(AND($N77&lt;&gt;"",W77&lt;&gt;""),ABS($N77-W77),AND($N77="",W77=""),"",OR($N77&lt;&gt;"",W77&lt;&gt;""),"-")</f>
        <v>#N/A</v>
      </c>
      <c r="AJ77" s="122" t="e" cm="1">
        <f t="array" ref="AJ77">_xlfn.IFS(AND($N77&lt;&gt;"",X77&lt;&gt;""),ABS($N77-X77),AND($N77="",X77=""),"",OR($N77&lt;&gt;"",X77&lt;&gt;""),"-")</f>
        <v>#N/A</v>
      </c>
      <c r="AK77" s="122" t="e" cm="1">
        <f t="array" ref="AK77">_xlfn.IFS(AND($N77&lt;&gt;"",Y77&lt;&gt;""),ABS($N77-Y77),AND($N77="",Y77=""),"",OR($N77&lt;&gt;"",Y77&lt;&gt;""),"-")</f>
        <v>#N/A</v>
      </c>
      <c r="AL77" s="122" t="e" cm="1">
        <f t="array" ref="AL77">_xlfn.IFS(AND($N77&lt;&gt;"",Z77&lt;&gt;""),ABS($N77-Z77),AND($N77="",Z77=""),"",OR($N77&lt;&gt;"",Z77&lt;&gt;""),"-")</f>
        <v>#N/A</v>
      </c>
      <c r="AM77" s="340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1" t="e" cm="1">
        <f t="array" ref="AX77">_xlfn.IFS(AND($P77&lt;&gt;"",Q77&lt;&gt;""),ABS($P77-Q77),AND($P77="",Q77=""),"",OR($P77&lt;&gt;"",Q77&lt;&gt;""),"-")</f>
        <v>#N/A</v>
      </c>
      <c r="AY77" s="120" t="e" cm="1">
        <f t="array" ref="AY77">_xlfn.IFS(AND($P77&lt;&gt;"",R77&lt;&gt;""),ABS($P77-R77),AND($P77="",R77=""),"",OR($P77&lt;&gt;"",R77&lt;&gt;""),"-")</f>
        <v>#N/A</v>
      </c>
      <c r="AZ77" s="120" t="e" cm="1">
        <f t="array" ref="AZ77">_xlfn.IFS(AND($P77&lt;&gt;"",S77&lt;&gt;""),ABS($P77-S77),AND($P77="",S77=""),"",OR($P77&lt;&gt;"",S77&lt;&gt;""),"-")</f>
        <v>#N/A</v>
      </c>
      <c r="BA77" s="120" t="e" cm="1">
        <f t="array" ref="BA77">_xlfn.IFS(AND($P77&lt;&gt;"",T77&lt;&gt;""),ABS($P77-T77),AND($P77="",T77=""),"",OR($P77&lt;&gt;"",T77&lt;&gt;""),"-")</f>
        <v>#N/A</v>
      </c>
      <c r="BB77" s="120" t="e" cm="1">
        <f t="array" ref="BB77">_xlfn.IFS(AND($P77&lt;&gt;"",U77&lt;&gt;""),ABS($P77-U77),AND($P77="",U77=""),"",OR($P77&lt;&gt;"",U77&lt;&gt;""),"-")</f>
        <v>#N/A</v>
      </c>
      <c r="BC77" s="120" t="e" cm="1">
        <f t="array" ref="BC77">_xlfn.IFS(AND($P77&lt;&gt;"",V77&lt;&gt;""),ABS($P77-V77),AND($P77="",V77=""),"",OR($P77&lt;&gt;"",V77&lt;&gt;""),"-")</f>
        <v>#N/A</v>
      </c>
      <c r="BD77" s="120" t="e" cm="1">
        <f t="array" ref="BD77">_xlfn.IFS(AND($P77&lt;&gt;"",W77&lt;&gt;""),ABS($P77-W77),AND($P77="",W77=""),"",OR($P77&lt;&gt;"",W77&lt;&gt;""),"-")</f>
        <v>#N/A</v>
      </c>
      <c r="BE77" s="120" t="e" cm="1">
        <f t="array" ref="BE77">_xlfn.IFS(AND($P77&lt;&gt;"",X77&lt;&gt;""),ABS($P77-X77),AND($P77="",X77=""),"",OR($P77&lt;&gt;"",X77&lt;&gt;""),"-")</f>
        <v>#N/A</v>
      </c>
      <c r="BF77" s="120" t="e" cm="1">
        <f t="array" ref="BF77">_xlfn.IFS(AND($P77&lt;&gt;"",Y77&lt;&gt;""),ABS($P77-Y77),AND($P77="",Y77=""),"",OR($P77&lt;&gt;"",Y77&lt;&gt;""),"-")</f>
        <v>#N/A</v>
      </c>
      <c r="BG77" s="120" t="e" cm="1">
        <f t="array" ref="BG77">_xlfn.IFS(AND($P77&lt;&gt;"",Z77&lt;&gt;""),ABS($P77-Z77),AND($P77="",Z77=""),"",OR($P77&lt;&gt;"",Z77&lt;&gt;""),"-")</f>
        <v>#N/A</v>
      </c>
      <c r="BH77" s="121" t="e" cm="1">
        <f t="array" ref="BH77">_xlfn.IFS(AND($Q77&lt;&gt;"",R77&lt;&gt;""),ABS($Q77-R77),AND($Q77="",R77=""),"",OR($Q77&lt;&gt;"",R77&lt;&gt;""),"-")</f>
        <v>#N/A</v>
      </c>
      <c r="BI77" s="120" t="e" cm="1">
        <f t="array" ref="BI77">_xlfn.IFS(AND($Q77&lt;&gt;"",S77&lt;&gt;""),ABS($Q77-S77),AND($Q77="",S77=""),"",OR($Q77&lt;&gt;"",S77&lt;&gt;""),"-")</f>
        <v>#N/A</v>
      </c>
      <c r="BJ77" s="120" t="e" cm="1">
        <f t="array" ref="BJ77">_xlfn.IFS(AND($Q77&lt;&gt;"",T77&lt;&gt;""),ABS($Q77-T77),AND($Q77="",T77=""),"",OR($Q77&lt;&gt;"",T77&lt;&gt;""),"-")</f>
        <v>#N/A</v>
      </c>
      <c r="BK77" s="120" t="e" cm="1">
        <f t="array" ref="BK77">_xlfn.IFS(AND($Q77&lt;&gt;"",U77&lt;&gt;""),ABS($Q77-U77),AND($Q77="",U77=""),"",OR($Q77&lt;&gt;"",U77&lt;&gt;""),"-")</f>
        <v>#N/A</v>
      </c>
      <c r="BL77" s="120" t="e" cm="1">
        <f t="array" ref="BL77">_xlfn.IFS(AND($Q77&lt;&gt;"",V77&lt;&gt;""),ABS($Q77-V77),AND($Q77="",V77=""),"",OR($Q77&lt;&gt;"",V77&lt;&gt;""),"-")</f>
        <v>#N/A</v>
      </c>
      <c r="BM77" s="120" t="e" cm="1">
        <f t="array" ref="BM77">_xlfn.IFS(AND($Q77&lt;&gt;"",W77&lt;&gt;""),ABS($Q77-W77),AND($Q77="",W77=""),"",OR($Q77&lt;&gt;"",W77&lt;&gt;""),"-")</f>
        <v>#N/A</v>
      </c>
      <c r="BN77" s="120" t="e" cm="1">
        <f t="array" ref="BN77">_xlfn.IFS(AND($Q77&lt;&gt;"",X77&lt;&gt;""),ABS($Q77-X77),AND($Q77="",X77=""),"",OR($Q77&lt;&gt;"",X77&lt;&gt;""),"-")</f>
        <v>#N/A</v>
      </c>
      <c r="BO77" s="120" t="e" cm="1">
        <f t="array" ref="BO77">_xlfn.IFS(AND($Q77&lt;&gt;"",Y77&lt;&gt;""),ABS($Q77-Y77),AND($Q77="",Y77=""),"",OR($Q77&lt;&gt;"",Y77&lt;&gt;""),"-")</f>
        <v>#N/A</v>
      </c>
      <c r="BP77" s="120" t="e" cm="1">
        <f t="array" ref="BP77">_xlfn.IFS(AND($Q77&lt;&gt;"",Z77&lt;&gt;""),ABS($Q77-Z77),AND($Q77="",Z77=""),"",OR($Q77&lt;&gt;"",Z77&lt;&gt;""),"-")</f>
        <v>#N/A</v>
      </c>
      <c r="BQ77" s="121" t="e" cm="1">
        <f t="array" ref="BQ77">_xlfn.IFS(AND($R77&lt;&gt;"",S77&lt;&gt;""),ABS($R77-S77),AND($R77="",S77=""),"",OR($R77&lt;&gt;"",S77&lt;&gt;""),"-")</f>
        <v>#N/A</v>
      </c>
      <c r="BR77" s="120" t="e" cm="1">
        <f t="array" ref="BR77">_xlfn.IFS(AND($R77&lt;&gt;"",T77&lt;&gt;""),ABS($R77-T77),AND($R77="",T77=""),"",OR($R77&lt;&gt;"",T77&lt;&gt;""),"-")</f>
        <v>#N/A</v>
      </c>
      <c r="BS77" s="120" t="e" cm="1">
        <f t="array" ref="BS77">_xlfn.IFS(AND($R77&lt;&gt;"",U77&lt;&gt;""),ABS($R77-U77),AND($R77="",U77=""),"",OR($R77&lt;&gt;"",U77&lt;&gt;""),"-")</f>
        <v>#N/A</v>
      </c>
      <c r="BT77" s="120" t="e" cm="1">
        <f t="array" ref="BT77">_xlfn.IFS(AND($R77&lt;&gt;"",V77&lt;&gt;""),ABS($R77-V77),AND($R77="",V77=""),"",OR($R77&lt;&gt;"",V77&lt;&gt;""),"-")</f>
        <v>#N/A</v>
      </c>
      <c r="BU77" s="120" t="e" cm="1">
        <f t="array" ref="BU77">_xlfn.IFS(AND($R77&lt;&gt;"",W77&lt;&gt;""),ABS($R77-W77),AND($R77="",W77=""),"",OR($R77&lt;&gt;"",W77&lt;&gt;""),"-")</f>
        <v>#N/A</v>
      </c>
      <c r="BV77" s="120" t="e" cm="1">
        <f t="array" ref="BV77">_xlfn.IFS(AND($R77&lt;&gt;"",X77&lt;&gt;""),ABS($R77-X77),AND($R77="",X77=""),"",OR($R77&lt;&gt;"",X77&lt;&gt;""),"-")</f>
        <v>#N/A</v>
      </c>
      <c r="BW77" s="120" t="e" cm="1">
        <f t="array" ref="BW77">_xlfn.IFS(AND($R77&lt;&gt;"",Y77&lt;&gt;""),ABS($R77-Y77),AND($R77="",Y77=""),"",OR($R77&lt;&gt;"",Y77&lt;&gt;""),"-")</f>
        <v>#N/A</v>
      </c>
      <c r="BX77" s="120" t="e" cm="1">
        <f t="array" ref="BX77">_xlfn.IFS(AND($R77&lt;&gt;"",Z77&lt;&gt;""),ABS($R77-Z77),AND($R77="",Z77=""),"",OR($R77&lt;&gt;"",Z77&lt;&gt;""),"-")</f>
        <v>#N/A</v>
      </c>
      <c r="BY77" s="121" t="e" cm="1">
        <f t="array" ref="BY77">_xlfn.IFS(AND($S77&lt;&gt;"",T77&lt;&gt;""),ABS($S77-T77),AND($S77="",T77=""),"",OR($S77&lt;&gt;"",T77&lt;&gt;""),"-")</f>
        <v>#N/A</v>
      </c>
      <c r="BZ77" s="120" t="e" cm="1">
        <f t="array" ref="BZ77">_xlfn.IFS(AND($S77&lt;&gt;"",U77&lt;&gt;""),ABS($S77-U77),AND($S77="",U77=""),"",OR($S77&lt;&gt;"",U77&lt;&gt;""),"-")</f>
        <v>#N/A</v>
      </c>
      <c r="CA77" s="120" t="e" cm="1">
        <f t="array" ref="CA77">_xlfn.IFS(AND($S77&lt;&gt;"",V77&lt;&gt;""),ABS($S77-V77),AND($S77="",V77=""),"",OR($S77&lt;&gt;"",V77&lt;&gt;""),"-")</f>
        <v>#N/A</v>
      </c>
      <c r="CB77" s="120" t="e" cm="1">
        <f t="array" ref="CB77">_xlfn.IFS(AND($S77&lt;&gt;"",W77&lt;&gt;""),ABS($S77-W77),AND($S77="",W77=""),"",OR($S77&lt;&gt;"",W77&lt;&gt;""),"-")</f>
        <v>#N/A</v>
      </c>
      <c r="CC77" s="120" t="e" cm="1">
        <f t="array" ref="CC77">_xlfn.IFS(AND($S77&lt;&gt;"",X77&lt;&gt;""),ABS($S77-X77),AND($S77="",X77=""),"",OR($S77&lt;&gt;"",X77&lt;&gt;""),"-")</f>
        <v>#N/A</v>
      </c>
      <c r="CD77" s="120" t="e" cm="1">
        <f t="array" ref="CD77">_xlfn.IFS(AND($S77&lt;&gt;"",Y77&lt;&gt;""),ABS($S77-Y77),AND($S77="",Y77=""),"",OR($S77&lt;&gt;"",Y77&lt;&gt;""),"-")</f>
        <v>#N/A</v>
      </c>
      <c r="CE77" s="120" t="e" cm="1">
        <f t="array" ref="CE77">_xlfn.IFS(AND($S77&lt;&gt;"",Z77&lt;&gt;""),ABS($S77-Z77),AND($S77="",Z77=""),"",OR($S77&lt;&gt;"",Z77&lt;&gt;""),"-")</f>
        <v>#N/A</v>
      </c>
      <c r="CF77" s="121" t="e" cm="1">
        <f t="array" ref="CF77">_xlfn.IFS(AND($T77&lt;&gt;"",U77&lt;&gt;""),ABS($T77-U77),AND($T77="",U77=""),"",OR($T77&lt;&gt;"",U77&lt;&gt;""),"-")</f>
        <v>#N/A</v>
      </c>
      <c r="CG77" s="120" t="e" cm="1">
        <f t="array" ref="CG77">_xlfn.IFS(AND($T77&lt;&gt;"",V77&lt;&gt;""),ABS($T77-V77),AND($T77="",V77=""),"",OR($T77&lt;&gt;"",V77&lt;&gt;""),"-")</f>
        <v>#N/A</v>
      </c>
      <c r="CH77" s="120" t="e" cm="1">
        <f t="array" ref="CH77">_xlfn.IFS(AND($T77&lt;&gt;"",W77&lt;&gt;""),ABS($T77-W77),AND($T77="",W77=""),"",OR($T77&lt;&gt;"",W77&lt;&gt;""),"-")</f>
        <v>#N/A</v>
      </c>
      <c r="CI77" s="120" t="e" cm="1">
        <f t="array" ref="CI77">_xlfn.IFS(AND($T77&lt;&gt;"",X77&lt;&gt;""),ABS($T77-X77),AND($T77="",X77=""),"",OR($T77&lt;&gt;"",X77&lt;&gt;""),"-")</f>
        <v>#N/A</v>
      </c>
      <c r="CJ77" s="120" t="e" cm="1">
        <f t="array" ref="CJ77">_xlfn.IFS(AND($T77&lt;&gt;"",Y77&lt;&gt;""),ABS($T77-Y77),AND($T77="",Y77=""),"",OR($T77&lt;&gt;"",Y77&lt;&gt;""),"-")</f>
        <v>#N/A</v>
      </c>
      <c r="CK77" s="120" t="e" cm="1">
        <f t="array" ref="CK77">_xlfn.IFS(AND($T77&lt;&gt;"",Z77&lt;&gt;""),ABS($T77-Z77),AND($T77="",Z77=""),"",OR($T77&lt;&gt;"",Z77&lt;&gt;""),"-")</f>
        <v>#N/A</v>
      </c>
      <c r="CL77" s="121" t="e" cm="1">
        <f t="array" ref="CL77">_xlfn.IFS(AND($U77&lt;&gt;"",V77&lt;&gt;""),ABS($U77-V77),AND($U77="",V77=""),"",OR($U77&lt;&gt;"",V77&lt;&gt;""),"-")</f>
        <v>#N/A</v>
      </c>
      <c r="CM77" s="120" t="e" cm="1">
        <f t="array" ref="CM77">_xlfn.IFS(AND($U77&lt;&gt;"",W77&lt;&gt;""),ABS($U77-W77),AND($U77="",W77=""),"",OR($U77&lt;&gt;"",W77&lt;&gt;""),"-")</f>
        <v>#N/A</v>
      </c>
      <c r="CN77" s="120" t="e" cm="1">
        <f t="array" ref="CN77">_xlfn.IFS(AND($U77&lt;&gt;"",X77&lt;&gt;""),ABS($U77-X77),AND($U77="",X77=""),"",OR($U77&lt;&gt;"",X77&lt;&gt;""),"-")</f>
        <v>#N/A</v>
      </c>
      <c r="CO77" s="120" t="e" cm="1">
        <f t="array" ref="CO77">_xlfn.IFS(AND($U77&lt;&gt;"",Y77&lt;&gt;""),ABS($U77-Y77),AND($U77="",Y77=""),"",OR($U77&lt;&gt;"",Y77&lt;&gt;""),"-")</f>
        <v>#N/A</v>
      </c>
      <c r="CP77" s="120" t="e" cm="1">
        <f t="array" ref="CP77">_xlfn.IFS(AND($U77&lt;&gt;"",Z77&lt;&gt;""),ABS($U77-Z77),AND($U77="",Z77=""),"",OR($U77&lt;&gt;"",Z77&lt;&gt;""),"-")</f>
        <v>#N/A</v>
      </c>
      <c r="CQ77" s="121" t="e" cm="1">
        <f t="array" ref="CQ77">_xlfn.IFS(AND($V77&lt;&gt;"",W77&lt;&gt;""),ABS($V77-W77),AND($V77="",W77=""),"",OR($V77&lt;&gt;"",W77&lt;&gt;""),"-")</f>
        <v>#N/A</v>
      </c>
      <c r="CR77" s="120" t="e" cm="1">
        <f t="array" ref="CR77">_xlfn.IFS(AND($V77&lt;&gt;"",X77&lt;&gt;""),ABS($V77-X77),AND($V77="",X77=""),"",OR($V77&lt;&gt;"",X77&lt;&gt;""),"-")</f>
        <v>#N/A</v>
      </c>
      <c r="CS77" s="120" t="e" cm="1">
        <f t="array" ref="CS77">_xlfn.IFS(AND($V77&lt;&gt;"",Y77&lt;&gt;""),ABS($V77-Y77),AND($V77="",Y77=""),"",OR($V77&lt;&gt;"",Y77&lt;&gt;""),"-")</f>
        <v>#N/A</v>
      </c>
      <c r="CT77" s="120" t="e" cm="1">
        <f t="array" ref="CT77">_xlfn.IFS(AND($V77&lt;&gt;"",Z77&lt;&gt;""),ABS($V77-Z77),AND($V77="",Z77=""),"",OR($V77&lt;&gt;"",Z77&lt;&gt;""),"-")</f>
        <v>#N/A</v>
      </c>
      <c r="CU77" s="121" t="e" cm="1">
        <f t="array" ref="CU77">_xlfn.IFS(AND($W77&lt;&gt;"",X77&lt;&gt;""),ABS($W77-X77),AND($W77="",X77=""),"",OR($W77&lt;&gt;"",X77&lt;&gt;""),"-")</f>
        <v>#N/A</v>
      </c>
      <c r="CV77" s="120" t="e" cm="1">
        <f t="array" ref="CV77">_xlfn.IFS(AND($W77&lt;&gt;"",Y77&lt;&gt;""),ABS($W77-Y77),AND($W77="",Y77=""),"",OR($W77&lt;&gt;"",Y77&lt;&gt;""),"-")</f>
        <v>#N/A</v>
      </c>
      <c r="CW77" s="120" t="e" cm="1">
        <f t="array" ref="CW77">_xlfn.IFS(AND($W77&lt;&gt;"",Z77&lt;&gt;""),ABS($W77-Z77),AND($W77="",Z77=""),"",OR($W77&lt;&gt;"",Z77&lt;&gt;""),"-")</f>
        <v>#N/A</v>
      </c>
      <c r="CX77" s="121" t="e" cm="1">
        <f t="array" ref="CX77">_xlfn.IFS(AND($X77&lt;&gt;"",Y77&lt;&gt;""),ABS($X77-Y77),AND($X77="",Y77=""),"",OR($X77&lt;&gt;"",Y77&lt;&gt;""),"-")</f>
        <v>#N/A</v>
      </c>
      <c r="CY77" s="120" t="e" cm="1">
        <f t="array" ref="CY77">_xlfn.IFS(AND($X77&lt;&gt;"",Z77&lt;&gt;""),ABS($X77-Z77),AND($X77="",Z77=""),"",OR($X77&lt;&gt;"",Z77&lt;&gt;""),"-")</f>
        <v>#N/A</v>
      </c>
      <c r="CZ77" s="121" t="e" cm="1">
        <f t="array" ref="CZ77">_xlfn.IFS(AND($Y77&lt;&gt;"",Z77&lt;&gt;""),ABS($Y77-Z77),AND($Y77="",Z77=""),"",OR($Y77&lt;&gt;"",Z77&lt;&gt;""),"-")</f>
        <v>#N/A</v>
      </c>
    </row>
    <row r="78" spans="1:104" x14ac:dyDescent="0.2">
      <c r="A78" s="260" t="s">
        <v>50</v>
      </c>
      <c r="B78" s="259" t="e">
        <f>VLOOKUP($A78,Merged_couplings!$B:$BU,MATCH(B$1,Merged_couplings!$B$1:$BU$1,0),FALSE)</f>
        <v>#N/A</v>
      </c>
      <c r="C78" s="258" t="e">
        <f>VLOOKUP($A78,Merged_couplings!$B:$BU,MATCH(C$1,Merged_couplings!$B$1:$BU$1,0),FALSE)</f>
        <v>#N/A</v>
      </c>
      <c r="D78" s="258" t="e">
        <f>VLOOKUP($A78,Merged_couplings!$B:$BU,MATCH(D$1,Merged_couplings!$B$1:$BU$1,0),FALSE)</f>
        <v>#N/A</v>
      </c>
      <c r="E78" s="258" t="e">
        <f>VLOOKUP($A78,Merged_couplings!$B:$BU,MATCH(E$1,Merged_couplings!$B$1:$BU$1,0),FALSE)</f>
        <v>#N/A</v>
      </c>
      <c r="F78" s="258" t="e">
        <f>VLOOKUP($A78,Merged_couplings!$B:$BU,MATCH(F$1,Merged_couplings!$B$1:$BU$1,0),FALSE)</f>
        <v>#N/A</v>
      </c>
      <c r="G78" s="258" t="e">
        <f>VLOOKUP($A78,Merged_couplings!$B:$BU,MATCH(G$1,Merged_couplings!$B$1:$BU$1,0),FALSE)</f>
        <v>#N/A</v>
      </c>
      <c r="H78" s="258" t="e">
        <f>VLOOKUP($A78,Merged_couplings!$B:$BU,MATCH(H$1,Merged_couplings!$B$1:$BU$1,0),FALSE)</f>
        <v>#N/A</v>
      </c>
      <c r="I78" s="258" t="e">
        <f>VLOOKUP($A78,Merged_couplings!$B:$BU,MATCH(I$1,Merged_couplings!$B$1:$BU$1,0),FALSE)</f>
        <v>#N/A</v>
      </c>
      <c r="J78" s="258" t="e">
        <f>VLOOKUP($A78,Merged_couplings!$B:$BU,MATCH(J$1,Merged_couplings!$B$1:$BU$1,0),FALSE)</f>
        <v>#N/A</v>
      </c>
      <c r="K78" s="258" t="e">
        <f>VLOOKUP($A78,Merged_couplings!$B:$BU,MATCH(K$1,Merged_couplings!$B$1:$BU$1,0),FALSE)</f>
        <v>#N/A</v>
      </c>
      <c r="L78" s="258" t="e">
        <f>VLOOKUP($A78,Merged_couplings!$B:$BU,MATCH(L$1,Merged_couplings!$B$1:$BU$1,0),FALSE)</f>
        <v>#N/A</v>
      </c>
      <c r="M78" s="258" t="e">
        <f>VLOOKUP($A78,Merged_couplings!$B:$BU,MATCH(M$1,Merged_couplings!$B$1:$BU$1,0),FALSE)</f>
        <v>#N/A</v>
      </c>
      <c r="N78" s="121" t="e">
        <f>IF(OR(B78="BIG",B78="BI-",B78="B-G"),VLOOKUP($A78,Merged_couplings!$B:$BU,MATCH(N$1,Merged_couplings!$B$1:$BU$1,0),FALSE),"")</f>
        <v>#N/A</v>
      </c>
      <c r="P78" s="120" t="e">
        <f>IF(OR(C78="BIG",C78="BI-",C78="B-G"),VLOOKUP($A78,Merged_couplings!$B:$BU,MATCH(P$1,Merged_couplings!$B$1:$BU$1,0),FALSE),"")</f>
        <v>#N/A</v>
      </c>
      <c r="Q78" s="120" t="e">
        <f>IF(OR(D78="BIG",D78="BI-",D78="B-G"),VLOOKUP($A78,Merged_couplings!$B:$BU,MATCH(Q$1,Merged_couplings!$B$1:$BU$1,0),FALSE),"")</f>
        <v>#N/A</v>
      </c>
      <c r="R78" s="120" t="e">
        <f>IF(OR(E78="BIG",E78="BI-",E78="B-G"),VLOOKUP($A78,Merged_couplings!$B:$BU,MATCH(R$1,Merged_couplings!$B$1:$BU$1,0),FALSE),"")</f>
        <v>#N/A</v>
      </c>
      <c r="S78" s="120" t="e">
        <f>IF(OR(F78="BIG",F78="BI-",F78="B-G"),VLOOKUP($A78,Merged_couplings!$B:$BU,MATCH(S$1,Merged_couplings!$B$1:$BU$1,0),FALSE),"")</f>
        <v>#N/A</v>
      </c>
      <c r="T78" s="120" t="e">
        <f>IF(OR(G78="BIG",G78="BI-",G78="B-G"),VLOOKUP($A78,Merged_couplings!$B:$BU,MATCH(T$1,Merged_couplings!$B$1:$BU$1,0),FALSE),"")</f>
        <v>#N/A</v>
      </c>
      <c r="U78" s="120" t="e">
        <f>IF(OR(H78="BIG",H78="BI-",H78="B-G"),VLOOKUP($A78,Merged_couplings!$B:$BU,MATCH(U$1,Merged_couplings!$B$1:$BU$1,0),FALSE),"")</f>
        <v>#N/A</v>
      </c>
      <c r="V78" s="120" t="e">
        <f>IF(OR(I78="BIG",I78="BI-",I78="B-G"),VLOOKUP($A78,Merged_couplings!$B:$BU,MATCH(V$1,Merged_couplings!$B$1:$BU$1,0),FALSE),"")</f>
        <v>#N/A</v>
      </c>
      <c r="W78" s="120" t="e">
        <f>IF(OR(J78="BIG",J78="BI-",J78="B-G"),VLOOKUP($A78,Merged_couplings!$B:$BU,MATCH(W$1,Merged_couplings!$B$1:$BU$1,0),FALSE),"")</f>
        <v>#N/A</v>
      </c>
      <c r="X78" s="120" t="e">
        <f>IF(OR(K78="BIG",K78="BI-",K78="B-G"),VLOOKUP($A78,Merged_couplings!$B:$BU,MATCH(X$1,Merged_couplings!$B$1:$BU$1,0),FALSE),"")</f>
        <v>#N/A</v>
      </c>
      <c r="Y78" s="120" t="e">
        <f>IF(OR(L78="BIG",L78="BI-",L78="B-G"),VLOOKUP($A78,Merged_couplings!$B:$BU,MATCH(Y$1,Merged_couplings!$B$1:$BU$1,0),FALSE),"")</f>
        <v>#N/A</v>
      </c>
      <c r="Z78" s="120" t="e">
        <f>IF(OR(M78="BIG",M78="BI-",M78="B-G"),VLOOKUP($A78,Merged_couplings!$B:$BU,MATCH(Z$1,Merged_couplings!$B$1:$BU$1,0),FALSE),"")</f>
        <v>#N/A</v>
      </c>
      <c r="AA78" s="123"/>
      <c r="AB78" s="340" t="e" cm="1">
        <f t="array" ref="AB78">_xlfn.IFS(AND($N78&lt;&gt;"",P78&lt;&gt;""),ABS($N78-P78),AND($N78="",P78=""),"",OR($N78&lt;&gt;"",P78&lt;&gt;""),"-")</f>
        <v>#N/A</v>
      </c>
      <c r="AC78" s="122" t="e" cm="1">
        <f t="array" ref="AC78">_xlfn.IFS(AND($N78&lt;&gt;"",Q78&lt;&gt;""),ABS($N78-Q78),AND($N78="",Q78=""),"",OR($N78&lt;&gt;"",Q78&lt;&gt;""),"-")</f>
        <v>#N/A</v>
      </c>
      <c r="AD78" s="122" t="e" cm="1">
        <f t="array" ref="AD78">_xlfn.IFS(AND($N78&lt;&gt;"",R78&lt;&gt;""),ABS($N78-R78),AND($N78="",R78=""),"",OR($N78&lt;&gt;"",R78&lt;&gt;""),"-")</f>
        <v>#N/A</v>
      </c>
      <c r="AE78" s="122" t="e" cm="1">
        <f t="array" ref="AE78">_xlfn.IFS(AND($N78&lt;&gt;"",S78&lt;&gt;""),ABS($N78-S78),AND($N78="",S78=""),"",OR($N78&lt;&gt;"",S78&lt;&gt;""),"-")</f>
        <v>#N/A</v>
      </c>
      <c r="AF78" s="122" t="e" cm="1">
        <f t="array" ref="AF78">_xlfn.IFS(AND($N78&lt;&gt;"",T78&lt;&gt;""),ABS($N78-T78),AND($N78="",T78=""),"",OR($N78&lt;&gt;"",T78&lt;&gt;""),"-")</f>
        <v>#N/A</v>
      </c>
      <c r="AG78" s="122" t="e" cm="1">
        <f t="array" ref="AG78">_xlfn.IFS(AND($N78&lt;&gt;"",U78&lt;&gt;""),ABS($N78-U78),AND($N78="",U78=""),"",OR($N78&lt;&gt;"",U78&lt;&gt;""),"-")</f>
        <v>#N/A</v>
      </c>
      <c r="AH78" s="122" t="e" cm="1">
        <f t="array" ref="AH78">_xlfn.IFS(AND($N78&lt;&gt;"",V78&lt;&gt;""),ABS($N78-V78),AND($N78="",V78=""),"",OR($N78&lt;&gt;"",V78&lt;&gt;""),"-")</f>
        <v>#N/A</v>
      </c>
      <c r="AI78" s="122" t="e" cm="1">
        <f t="array" ref="AI78">_xlfn.IFS(AND($N78&lt;&gt;"",W78&lt;&gt;""),ABS($N78-W78),AND($N78="",W78=""),"",OR($N78&lt;&gt;"",W78&lt;&gt;""),"-")</f>
        <v>#N/A</v>
      </c>
      <c r="AJ78" s="122" t="e" cm="1">
        <f t="array" ref="AJ78">_xlfn.IFS(AND($N78&lt;&gt;"",X78&lt;&gt;""),ABS($N78-X78),AND($N78="",X78=""),"",OR($N78&lt;&gt;"",X78&lt;&gt;""),"-")</f>
        <v>#N/A</v>
      </c>
      <c r="AK78" s="122" t="e" cm="1">
        <f t="array" ref="AK78">_xlfn.IFS(AND($N78&lt;&gt;"",Y78&lt;&gt;""),ABS($N78-Y78),AND($N78="",Y78=""),"",OR($N78&lt;&gt;"",Y78&lt;&gt;""),"-")</f>
        <v>#N/A</v>
      </c>
      <c r="AL78" s="122" t="e" cm="1">
        <f t="array" ref="AL78">_xlfn.IFS(AND($N78&lt;&gt;"",Z78&lt;&gt;""),ABS($N78-Z78),AND($N78="",Z78=""),"",OR($N78&lt;&gt;"",Z78&lt;&gt;""),"-")</f>
        <v>#N/A</v>
      </c>
      <c r="AM78" s="340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1" t="e" cm="1">
        <f t="array" ref="AX78">_xlfn.IFS(AND($P78&lt;&gt;"",Q78&lt;&gt;""),ABS($P78-Q78),AND($P78="",Q78=""),"",OR($P78&lt;&gt;"",Q78&lt;&gt;""),"-")</f>
        <v>#N/A</v>
      </c>
      <c r="AY78" s="120" t="e" cm="1">
        <f t="array" ref="AY78">_xlfn.IFS(AND($P78&lt;&gt;"",R78&lt;&gt;""),ABS($P78-R78),AND($P78="",R78=""),"",OR($P78&lt;&gt;"",R78&lt;&gt;""),"-")</f>
        <v>#N/A</v>
      </c>
      <c r="AZ78" s="120" t="e" cm="1">
        <f t="array" ref="AZ78">_xlfn.IFS(AND($P78&lt;&gt;"",S78&lt;&gt;""),ABS($P78-S78),AND($P78="",S78=""),"",OR($P78&lt;&gt;"",S78&lt;&gt;""),"-")</f>
        <v>#N/A</v>
      </c>
      <c r="BA78" s="120" t="e" cm="1">
        <f t="array" ref="BA78">_xlfn.IFS(AND($P78&lt;&gt;"",T78&lt;&gt;""),ABS($P78-T78),AND($P78="",T78=""),"",OR($P78&lt;&gt;"",T78&lt;&gt;""),"-")</f>
        <v>#N/A</v>
      </c>
      <c r="BB78" s="120" t="e" cm="1">
        <f t="array" ref="BB78">_xlfn.IFS(AND($P78&lt;&gt;"",U78&lt;&gt;""),ABS($P78-U78),AND($P78="",U78=""),"",OR($P78&lt;&gt;"",U78&lt;&gt;""),"-")</f>
        <v>#N/A</v>
      </c>
      <c r="BC78" s="120" t="e" cm="1">
        <f t="array" ref="BC78">_xlfn.IFS(AND($P78&lt;&gt;"",V78&lt;&gt;""),ABS($P78-V78),AND($P78="",V78=""),"",OR($P78&lt;&gt;"",V78&lt;&gt;""),"-")</f>
        <v>#N/A</v>
      </c>
      <c r="BD78" s="120" t="e" cm="1">
        <f t="array" ref="BD78">_xlfn.IFS(AND($P78&lt;&gt;"",W78&lt;&gt;""),ABS($P78-W78),AND($P78="",W78=""),"",OR($P78&lt;&gt;"",W78&lt;&gt;""),"-")</f>
        <v>#N/A</v>
      </c>
      <c r="BE78" s="120" t="e" cm="1">
        <f t="array" ref="BE78">_xlfn.IFS(AND($P78&lt;&gt;"",X78&lt;&gt;""),ABS($P78-X78),AND($P78="",X78=""),"",OR($P78&lt;&gt;"",X78&lt;&gt;""),"-")</f>
        <v>#N/A</v>
      </c>
      <c r="BF78" s="120" t="e" cm="1">
        <f t="array" ref="BF78">_xlfn.IFS(AND($P78&lt;&gt;"",Y78&lt;&gt;""),ABS($P78-Y78),AND($P78="",Y78=""),"",OR($P78&lt;&gt;"",Y78&lt;&gt;""),"-")</f>
        <v>#N/A</v>
      </c>
      <c r="BG78" s="120" t="e" cm="1">
        <f t="array" ref="BG78">_xlfn.IFS(AND($P78&lt;&gt;"",Z78&lt;&gt;""),ABS($P78-Z78),AND($P78="",Z78=""),"",OR($P78&lt;&gt;"",Z78&lt;&gt;""),"-")</f>
        <v>#N/A</v>
      </c>
      <c r="BH78" s="121" t="e" cm="1">
        <f t="array" ref="BH78">_xlfn.IFS(AND($Q78&lt;&gt;"",R78&lt;&gt;""),ABS($Q78-R78),AND($Q78="",R78=""),"",OR($Q78&lt;&gt;"",R78&lt;&gt;""),"-")</f>
        <v>#N/A</v>
      </c>
      <c r="BI78" s="120" t="e" cm="1">
        <f t="array" ref="BI78">_xlfn.IFS(AND($Q78&lt;&gt;"",S78&lt;&gt;""),ABS($Q78-S78),AND($Q78="",S78=""),"",OR($Q78&lt;&gt;"",S78&lt;&gt;""),"-")</f>
        <v>#N/A</v>
      </c>
      <c r="BJ78" s="120" t="e" cm="1">
        <f t="array" ref="BJ78">_xlfn.IFS(AND($Q78&lt;&gt;"",T78&lt;&gt;""),ABS($Q78-T78),AND($Q78="",T78=""),"",OR($Q78&lt;&gt;"",T78&lt;&gt;""),"-")</f>
        <v>#N/A</v>
      </c>
      <c r="BK78" s="120" t="e" cm="1">
        <f t="array" ref="BK78">_xlfn.IFS(AND($Q78&lt;&gt;"",U78&lt;&gt;""),ABS($Q78-U78),AND($Q78="",U78=""),"",OR($Q78&lt;&gt;"",U78&lt;&gt;""),"-")</f>
        <v>#N/A</v>
      </c>
      <c r="BL78" s="120" t="e" cm="1">
        <f t="array" ref="BL78">_xlfn.IFS(AND($Q78&lt;&gt;"",V78&lt;&gt;""),ABS($Q78-V78),AND($Q78="",V78=""),"",OR($Q78&lt;&gt;"",V78&lt;&gt;""),"-")</f>
        <v>#N/A</v>
      </c>
      <c r="BM78" s="120" t="e" cm="1">
        <f t="array" ref="BM78">_xlfn.IFS(AND($Q78&lt;&gt;"",W78&lt;&gt;""),ABS($Q78-W78),AND($Q78="",W78=""),"",OR($Q78&lt;&gt;"",W78&lt;&gt;""),"-")</f>
        <v>#N/A</v>
      </c>
      <c r="BN78" s="120" t="e" cm="1">
        <f t="array" ref="BN78">_xlfn.IFS(AND($Q78&lt;&gt;"",X78&lt;&gt;""),ABS($Q78-X78),AND($Q78="",X78=""),"",OR($Q78&lt;&gt;"",X78&lt;&gt;""),"-")</f>
        <v>#N/A</v>
      </c>
      <c r="BO78" s="120" t="e" cm="1">
        <f t="array" ref="BO78">_xlfn.IFS(AND($Q78&lt;&gt;"",Y78&lt;&gt;""),ABS($Q78-Y78),AND($Q78="",Y78=""),"",OR($Q78&lt;&gt;"",Y78&lt;&gt;""),"-")</f>
        <v>#N/A</v>
      </c>
      <c r="BP78" s="120" t="e" cm="1">
        <f t="array" ref="BP78">_xlfn.IFS(AND($Q78&lt;&gt;"",Z78&lt;&gt;""),ABS($Q78-Z78),AND($Q78="",Z78=""),"",OR($Q78&lt;&gt;"",Z78&lt;&gt;""),"-")</f>
        <v>#N/A</v>
      </c>
      <c r="BQ78" s="121" t="e" cm="1">
        <f t="array" ref="BQ78">_xlfn.IFS(AND($R78&lt;&gt;"",S78&lt;&gt;""),ABS($R78-S78),AND($R78="",S78=""),"",OR($R78&lt;&gt;"",S78&lt;&gt;""),"-")</f>
        <v>#N/A</v>
      </c>
      <c r="BR78" s="120" t="e" cm="1">
        <f t="array" ref="BR78">_xlfn.IFS(AND($R78&lt;&gt;"",T78&lt;&gt;""),ABS($R78-T78),AND($R78="",T78=""),"",OR($R78&lt;&gt;"",T78&lt;&gt;""),"-")</f>
        <v>#N/A</v>
      </c>
      <c r="BS78" s="120" t="e" cm="1">
        <f t="array" ref="BS78">_xlfn.IFS(AND($R78&lt;&gt;"",U78&lt;&gt;""),ABS($R78-U78),AND($R78="",U78=""),"",OR($R78&lt;&gt;"",U78&lt;&gt;""),"-")</f>
        <v>#N/A</v>
      </c>
      <c r="BT78" s="120" t="e" cm="1">
        <f t="array" ref="BT78">_xlfn.IFS(AND($R78&lt;&gt;"",V78&lt;&gt;""),ABS($R78-V78),AND($R78="",V78=""),"",OR($R78&lt;&gt;"",V78&lt;&gt;""),"-")</f>
        <v>#N/A</v>
      </c>
      <c r="BU78" s="120" t="e" cm="1">
        <f t="array" ref="BU78">_xlfn.IFS(AND($R78&lt;&gt;"",W78&lt;&gt;""),ABS($R78-W78),AND($R78="",W78=""),"",OR($R78&lt;&gt;"",W78&lt;&gt;""),"-")</f>
        <v>#N/A</v>
      </c>
      <c r="BV78" s="120" t="e" cm="1">
        <f t="array" ref="BV78">_xlfn.IFS(AND($R78&lt;&gt;"",X78&lt;&gt;""),ABS($R78-X78),AND($R78="",X78=""),"",OR($R78&lt;&gt;"",X78&lt;&gt;""),"-")</f>
        <v>#N/A</v>
      </c>
      <c r="BW78" s="120" t="e" cm="1">
        <f t="array" ref="BW78">_xlfn.IFS(AND($R78&lt;&gt;"",Y78&lt;&gt;""),ABS($R78-Y78),AND($R78="",Y78=""),"",OR($R78&lt;&gt;"",Y78&lt;&gt;""),"-")</f>
        <v>#N/A</v>
      </c>
      <c r="BX78" s="120" t="e" cm="1">
        <f t="array" ref="BX78">_xlfn.IFS(AND($R78&lt;&gt;"",Z78&lt;&gt;""),ABS($R78-Z78),AND($R78="",Z78=""),"",OR($R78&lt;&gt;"",Z78&lt;&gt;""),"-")</f>
        <v>#N/A</v>
      </c>
      <c r="BY78" s="121" t="e" cm="1">
        <f t="array" ref="BY78">_xlfn.IFS(AND($S78&lt;&gt;"",T78&lt;&gt;""),ABS($S78-T78),AND($S78="",T78=""),"",OR($S78&lt;&gt;"",T78&lt;&gt;""),"-")</f>
        <v>#N/A</v>
      </c>
      <c r="BZ78" s="120" t="e" cm="1">
        <f t="array" ref="BZ78">_xlfn.IFS(AND($S78&lt;&gt;"",U78&lt;&gt;""),ABS($S78-U78),AND($S78="",U78=""),"",OR($S78&lt;&gt;"",U78&lt;&gt;""),"-")</f>
        <v>#N/A</v>
      </c>
      <c r="CA78" s="120" t="e" cm="1">
        <f t="array" ref="CA78">_xlfn.IFS(AND($S78&lt;&gt;"",V78&lt;&gt;""),ABS($S78-V78),AND($S78="",V78=""),"",OR($S78&lt;&gt;"",V78&lt;&gt;""),"-")</f>
        <v>#N/A</v>
      </c>
      <c r="CB78" s="120" t="e" cm="1">
        <f t="array" ref="CB78">_xlfn.IFS(AND($S78&lt;&gt;"",W78&lt;&gt;""),ABS($S78-W78),AND($S78="",W78=""),"",OR($S78&lt;&gt;"",W78&lt;&gt;""),"-")</f>
        <v>#N/A</v>
      </c>
      <c r="CC78" s="120" t="e" cm="1">
        <f t="array" ref="CC78">_xlfn.IFS(AND($S78&lt;&gt;"",X78&lt;&gt;""),ABS($S78-X78),AND($S78="",X78=""),"",OR($S78&lt;&gt;"",X78&lt;&gt;""),"-")</f>
        <v>#N/A</v>
      </c>
      <c r="CD78" s="120" t="e" cm="1">
        <f t="array" ref="CD78">_xlfn.IFS(AND($S78&lt;&gt;"",Y78&lt;&gt;""),ABS($S78-Y78),AND($S78="",Y78=""),"",OR($S78&lt;&gt;"",Y78&lt;&gt;""),"-")</f>
        <v>#N/A</v>
      </c>
      <c r="CE78" s="120" t="e" cm="1">
        <f t="array" ref="CE78">_xlfn.IFS(AND($S78&lt;&gt;"",Z78&lt;&gt;""),ABS($S78-Z78),AND($S78="",Z78=""),"",OR($S78&lt;&gt;"",Z78&lt;&gt;""),"-")</f>
        <v>#N/A</v>
      </c>
      <c r="CF78" s="121" t="e" cm="1">
        <f t="array" ref="CF78">_xlfn.IFS(AND($T78&lt;&gt;"",U78&lt;&gt;""),ABS($T78-U78),AND($T78="",U78=""),"",OR($T78&lt;&gt;"",U78&lt;&gt;""),"-")</f>
        <v>#N/A</v>
      </c>
      <c r="CG78" s="120" t="e" cm="1">
        <f t="array" ref="CG78">_xlfn.IFS(AND($T78&lt;&gt;"",V78&lt;&gt;""),ABS($T78-V78),AND($T78="",V78=""),"",OR($T78&lt;&gt;"",V78&lt;&gt;""),"-")</f>
        <v>#N/A</v>
      </c>
      <c r="CH78" s="120" t="e" cm="1">
        <f t="array" ref="CH78">_xlfn.IFS(AND($T78&lt;&gt;"",W78&lt;&gt;""),ABS($T78-W78),AND($T78="",W78=""),"",OR($T78&lt;&gt;"",W78&lt;&gt;""),"-")</f>
        <v>#N/A</v>
      </c>
      <c r="CI78" s="120" t="e" cm="1">
        <f t="array" ref="CI78">_xlfn.IFS(AND($T78&lt;&gt;"",X78&lt;&gt;""),ABS($T78-X78),AND($T78="",X78=""),"",OR($T78&lt;&gt;"",X78&lt;&gt;""),"-")</f>
        <v>#N/A</v>
      </c>
      <c r="CJ78" s="120" t="e" cm="1">
        <f t="array" ref="CJ78">_xlfn.IFS(AND($T78&lt;&gt;"",Y78&lt;&gt;""),ABS($T78-Y78),AND($T78="",Y78=""),"",OR($T78&lt;&gt;"",Y78&lt;&gt;""),"-")</f>
        <v>#N/A</v>
      </c>
      <c r="CK78" s="120" t="e" cm="1">
        <f t="array" ref="CK78">_xlfn.IFS(AND($T78&lt;&gt;"",Z78&lt;&gt;""),ABS($T78-Z78),AND($T78="",Z78=""),"",OR($T78&lt;&gt;"",Z78&lt;&gt;""),"-")</f>
        <v>#N/A</v>
      </c>
      <c r="CL78" s="121" t="e" cm="1">
        <f t="array" ref="CL78">_xlfn.IFS(AND($U78&lt;&gt;"",V78&lt;&gt;""),ABS($U78-V78),AND($U78="",V78=""),"",OR($U78&lt;&gt;"",V78&lt;&gt;""),"-")</f>
        <v>#N/A</v>
      </c>
      <c r="CM78" s="120" t="e" cm="1">
        <f t="array" ref="CM78">_xlfn.IFS(AND($U78&lt;&gt;"",W78&lt;&gt;""),ABS($U78-W78),AND($U78="",W78=""),"",OR($U78&lt;&gt;"",W78&lt;&gt;""),"-")</f>
        <v>#N/A</v>
      </c>
      <c r="CN78" s="120" t="e" cm="1">
        <f t="array" ref="CN78">_xlfn.IFS(AND($U78&lt;&gt;"",X78&lt;&gt;""),ABS($U78-X78),AND($U78="",X78=""),"",OR($U78&lt;&gt;"",X78&lt;&gt;""),"-")</f>
        <v>#N/A</v>
      </c>
      <c r="CO78" s="120" t="e" cm="1">
        <f t="array" ref="CO78">_xlfn.IFS(AND($U78&lt;&gt;"",Y78&lt;&gt;""),ABS($U78-Y78),AND($U78="",Y78=""),"",OR($U78&lt;&gt;"",Y78&lt;&gt;""),"-")</f>
        <v>#N/A</v>
      </c>
      <c r="CP78" s="120" t="e" cm="1">
        <f t="array" ref="CP78">_xlfn.IFS(AND($U78&lt;&gt;"",Z78&lt;&gt;""),ABS($U78-Z78),AND($U78="",Z78=""),"",OR($U78&lt;&gt;"",Z78&lt;&gt;""),"-")</f>
        <v>#N/A</v>
      </c>
      <c r="CQ78" s="121" t="e" cm="1">
        <f t="array" ref="CQ78">_xlfn.IFS(AND($V78&lt;&gt;"",W78&lt;&gt;""),ABS($V78-W78),AND($V78="",W78=""),"",OR($V78&lt;&gt;"",W78&lt;&gt;""),"-")</f>
        <v>#N/A</v>
      </c>
      <c r="CR78" s="120" t="e" cm="1">
        <f t="array" ref="CR78">_xlfn.IFS(AND($V78&lt;&gt;"",X78&lt;&gt;""),ABS($V78-X78),AND($V78="",X78=""),"",OR($V78&lt;&gt;"",X78&lt;&gt;""),"-")</f>
        <v>#N/A</v>
      </c>
      <c r="CS78" s="120" t="e" cm="1">
        <f t="array" ref="CS78">_xlfn.IFS(AND($V78&lt;&gt;"",Y78&lt;&gt;""),ABS($V78-Y78),AND($V78="",Y78=""),"",OR($V78&lt;&gt;"",Y78&lt;&gt;""),"-")</f>
        <v>#N/A</v>
      </c>
      <c r="CT78" s="120" t="e" cm="1">
        <f t="array" ref="CT78">_xlfn.IFS(AND($V78&lt;&gt;"",Z78&lt;&gt;""),ABS($V78-Z78),AND($V78="",Z78=""),"",OR($V78&lt;&gt;"",Z78&lt;&gt;""),"-")</f>
        <v>#N/A</v>
      </c>
      <c r="CU78" s="121" t="e" cm="1">
        <f t="array" ref="CU78">_xlfn.IFS(AND($W78&lt;&gt;"",X78&lt;&gt;""),ABS($W78-X78),AND($W78="",X78=""),"",OR($W78&lt;&gt;"",X78&lt;&gt;""),"-")</f>
        <v>#N/A</v>
      </c>
      <c r="CV78" s="120" t="e" cm="1">
        <f t="array" ref="CV78">_xlfn.IFS(AND($W78&lt;&gt;"",Y78&lt;&gt;""),ABS($W78-Y78),AND($W78="",Y78=""),"",OR($W78&lt;&gt;"",Y78&lt;&gt;""),"-")</f>
        <v>#N/A</v>
      </c>
      <c r="CW78" s="120" t="e" cm="1">
        <f t="array" ref="CW78">_xlfn.IFS(AND($W78&lt;&gt;"",Z78&lt;&gt;""),ABS($W78-Z78),AND($W78="",Z78=""),"",OR($W78&lt;&gt;"",Z78&lt;&gt;""),"-")</f>
        <v>#N/A</v>
      </c>
      <c r="CX78" s="121" t="e" cm="1">
        <f t="array" ref="CX78">_xlfn.IFS(AND($X78&lt;&gt;"",Y78&lt;&gt;""),ABS($X78-Y78),AND($X78="",Y78=""),"",OR($X78&lt;&gt;"",Y78&lt;&gt;""),"-")</f>
        <v>#N/A</v>
      </c>
      <c r="CY78" s="120" t="e" cm="1">
        <f t="array" ref="CY78">_xlfn.IFS(AND($X78&lt;&gt;"",Z78&lt;&gt;""),ABS($X78-Z78),AND($X78="",Z78=""),"",OR($X78&lt;&gt;"",Z78&lt;&gt;""),"-")</f>
        <v>#N/A</v>
      </c>
      <c r="CZ78" s="121" t="e" cm="1">
        <f t="array" ref="CZ78">_xlfn.IFS(AND($Y78&lt;&gt;"",Z78&lt;&gt;""),ABS($Y78-Z78),AND($Y78="",Z78=""),"",OR($Y78&lt;&gt;"",Z78&lt;&gt;""),"-")</f>
        <v>#N/A</v>
      </c>
    </row>
    <row r="79" spans="1:104" x14ac:dyDescent="0.2">
      <c r="A79" s="260" t="s">
        <v>51</v>
      </c>
      <c r="B79" s="259" t="e">
        <f>VLOOKUP($A79,Merged_couplings!$B:$BU,MATCH(B$1,Merged_couplings!$B$1:$BU$1,0),FALSE)</f>
        <v>#N/A</v>
      </c>
      <c r="C79" s="258" t="e">
        <f>VLOOKUP($A79,Merged_couplings!$B:$BU,MATCH(C$1,Merged_couplings!$B$1:$BU$1,0),FALSE)</f>
        <v>#N/A</v>
      </c>
      <c r="D79" s="258" t="e">
        <f>VLOOKUP($A79,Merged_couplings!$B:$BU,MATCH(D$1,Merged_couplings!$B$1:$BU$1,0),FALSE)</f>
        <v>#N/A</v>
      </c>
      <c r="E79" s="258" t="e">
        <f>VLOOKUP($A79,Merged_couplings!$B:$BU,MATCH(E$1,Merged_couplings!$B$1:$BU$1,0),FALSE)</f>
        <v>#N/A</v>
      </c>
      <c r="F79" s="258" t="e">
        <f>VLOOKUP($A79,Merged_couplings!$B:$BU,MATCH(F$1,Merged_couplings!$B$1:$BU$1,0),FALSE)</f>
        <v>#N/A</v>
      </c>
      <c r="G79" s="258" t="e">
        <f>VLOOKUP($A79,Merged_couplings!$B:$BU,MATCH(G$1,Merged_couplings!$B$1:$BU$1,0),FALSE)</f>
        <v>#N/A</v>
      </c>
      <c r="H79" s="258" t="e">
        <f>VLOOKUP($A79,Merged_couplings!$B:$BU,MATCH(H$1,Merged_couplings!$B$1:$BU$1,0),FALSE)</f>
        <v>#N/A</v>
      </c>
      <c r="I79" s="258" t="e">
        <f>VLOOKUP($A79,Merged_couplings!$B:$BU,MATCH(I$1,Merged_couplings!$B$1:$BU$1,0),FALSE)</f>
        <v>#N/A</v>
      </c>
      <c r="J79" s="258" t="e">
        <f>VLOOKUP($A79,Merged_couplings!$B:$BU,MATCH(J$1,Merged_couplings!$B$1:$BU$1,0),FALSE)</f>
        <v>#N/A</v>
      </c>
      <c r="K79" s="258" t="e">
        <f>VLOOKUP($A79,Merged_couplings!$B:$BU,MATCH(K$1,Merged_couplings!$B$1:$BU$1,0),FALSE)</f>
        <v>#N/A</v>
      </c>
      <c r="L79" s="258" t="e">
        <f>VLOOKUP($A79,Merged_couplings!$B:$BU,MATCH(L$1,Merged_couplings!$B$1:$BU$1,0),FALSE)</f>
        <v>#N/A</v>
      </c>
      <c r="M79" s="258" t="e">
        <f>VLOOKUP($A79,Merged_couplings!$B:$BU,MATCH(M$1,Merged_couplings!$B$1:$BU$1,0),FALSE)</f>
        <v>#N/A</v>
      </c>
      <c r="N79" s="121" t="e">
        <f>IF(OR(B79="BIG",B79="BI-",B79="B-G"),VLOOKUP($A79,Merged_couplings!$B:$BU,MATCH(N$1,Merged_couplings!$B$1:$BU$1,0),FALSE),"")</f>
        <v>#N/A</v>
      </c>
      <c r="P79" s="120" t="e">
        <f>IF(OR(C79="BIG",C79="BI-",C79="B-G"),VLOOKUP($A79,Merged_couplings!$B:$BU,MATCH(P$1,Merged_couplings!$B$1:$BU$1,0),FALSE),"")</f>
        <v>#N/A</v>
      </c>
      <c r="Q79" s="120" t="e">
        <f>IF(OR(D79="BIG",D79="BI-",D79="B-G"),VLOOKUP($A79,Merged_couplings!$B:$BU,MATCH(Q$1,Merged_couplings!$B$1:$BU$1,0),FALSE),"")</f>
        <v>#N/A</v>
      </c>
      <c r="R79" s="120" t="e">
        <f>IF(OR(E79="BIG",E79="BI-",E79="B-G"),VLOOKUP($A79,Merged_couplings!$B:$BU,MATCH(R$1,Merged_couplings!$B$1:$BU$1,0),FALSE),"")</f>
        <v>#N/A</v>
      </c>
      <c r="S79" s="120" t="e">
        <f>IF(OR(F79="BIG",F79="BI-",F79="B-G"),VLOOKUP($A79,Merged_couplings!$B:$BU,MATCH(S$1,Merged_couplings!$B$1:$BU$1,0),FALSE),"")</f>
        <v>#N/A</v>
      </c>
      <c r="T79" s="120" t="e">
        <f>IF(OR(G79="BIG",G79="BI-",G79="B-G"),VLOOKUP($A79,Merged_couplings!$B:$BU,MATCH(T$1,Merged_couplings!$B$1:$BU$1,0),FALSE),"")</f>
        <v>#N/A</v>
      </c>
      <c r="U79" s="120" t="e">
        <f>IF(OR(H79="BIG",H79="BI-",H79="B-G"),VLOOKUP($A79,Merged_couplings!$B:$BU,MATCH(U$1,Merged_couplings!$B$1:$BU$1,0),FALSE),"")</f>
        <v>#N/A</v>
      </c>
      <c r="V79" s="120" t="e">
        <f>IF(OR(I79="BIG",I79="BI-",I79="B-G"),VLOOKUP($A79,Merged_couplings!$B:$BU,MATCH(V$1,Merged_couplings!$B$1:$BU$1,0),FALSE),"")</f>
        <v>#N/A</v>
      </c>
      <c r="W79" s="120" t="e">
        <f>IF(OR(J79="BIG",J79="BI-",J79="B-G"),VLOOKUP($A79,Merged_couplings!$B:$BU,MATCH(W$1,Merged_couplings!$B$1:$BU$1,0),FALSE),"")</f>
        <v>#N/A</v>
      </c>
      <c r="X79" s="120" t="e">
        <f>IF(OR(K79="BIG",K79="BI-",K79="B-G"),VLOOKUP($A79,Merged_couplings!$B:$BU,MATCH(X$1,Merged_couplings!$B$1:$BU$1,0),FALSE),"")</f>
        <v>#N/A</v>
      </c>
      <c r="Y79" s="120" t="e">
        <f>IF(OR(L79="BIG",L79="BI-",L79="B-G"),VLOOKUP($A79,Merged_couplings!$B:$BU,MATCH(Y$1,Merged_couplings!$B$1:$BU$1,0),FALSE),"")</f>
        <v>#N/A</v>
      </c>
      <c r="Z79" s="120" t="e">
        <f>IF(OR(M79="BIG",M79="BI-",M79="B-G"),VLOOKUP($A79,Merged_couplings!$B:$BU,MATCH(Z$1,Merged_couplings!$B$1:$BU$1,0),FALSE),"")</f>
        <v>#N/A</v>
      </c>
      <c r="AA79" s="123"/>
      <c r="AB79" s="340" t="e" cm="1">
        <f t="array" ref="AB79">_xlfn.IFS(AND($N79&lt;&gt;"",P79&lt;&gt;""),ABS($N79-P79),AND($N79="",P79=""),"",OR($N79&lt;&gt;"",P79&lt;&gt;""),"-")</f>
        <v>#N/A</v>
      </c>
      <c r="AC79" s="122" t="e" cm="1">
        <f t="array" ref="AC79">_xlfn.IFS(AND($N79&lt;&gt;"",Q79&lt;&gt;""),ABS($N79-Q79),AND($N79="",Q79=""),"",OR($N79&lt;&gt;"",Q79&lt;&gt;""),"-")</f>
        <v>#N/A</v>
      </c>
      <c r="AD79" s="122" t="e" cm="1">
        <f t="array" ref="AD79">_xlfn.IFS(AND($N79&lt;&gt;"",R79&lt;&gt;""),ABS($N79-R79),AND($N79="",R79=""),"",OR($N79&lt;&gt;"",R79&lt;&gt;""),"-")</f>
        <v>#N/A</v>
      </c>
      <c r="AE79" s="122" t="e" cm="1">
        <f t="array" ref="AE79">_xlfn.IFS(AND($N79&lt;&gt;"",S79&lt;&gt;""),ABS($N79-S79),AND($N79="",S79=""),"",OR($N79&lt;&gt;"",S79&lt;&gt;""),"-")</f>
        <v>#N/A</v>
      </c>
      <c r="AF79" s="122" t="e" cm="1">
        <f t="array" ref="AF79">_xlfn.IFS(AND($N79&lt;&gt;"",T79&lt;&gt;""),ABS($N79-T79),AND($N79="",T79=""),"",OR($N79&lt;&gt;"",T79&lt;&gt;""),"-")</f>
        <v>#N/A</v>
      </c>
      <c r="AG79" s="122" t="e" cm="1">
        <f t="array" ref="AG79">_xlfn.IFS(AND($N79&lt;&gt;"",U79&lt;&gt;""),ABS($N79-U79),AND($N79="",U79=""),"",OR($N79&lt;&gt;"",U79&lt;&gt;""),"-")</f>
        <v>#N/A</v>
      </c>
      <c r="AH79" s="122" t="e" cm="1">
        <f t="array" ref="AH79">_xlfn.IFS(AND($N79&lt;&gt;"",V79&lt;&gt;""),ABS($N79-V79),AND($N79="",V79=""),"",OR($N79&lt;&gt;"",V79&lt;&gt;""),"-")</f>
        <v>#N/A</v>
      </c>
      <c r="AI79" s="122" t="e" cm="1">
        <f t="array" ref="AI79">_xlfn.IFS(AND($N79&lt;&gt;"",W79&lt;&gt;""),ABS($N79-W79),AND($N79="",W79=""),"",OR($N79&lt;&gt;"",W79&lt;&gt;""),"-")</f>
        <v>#N/A</v>
      </c>
      <c r="AJ79" s="122" t="e" cm="1">
        <f t="array" ref="AJ79">_xlfn.IFS(AND($N79&lt;&gt;"",X79&lt;&gt;""),ABS($N79-X79),AND($N79="",X79=""),"",OR($N79&lt;&gt;"",X79&lt;&gt;""),"-")</f>
        <v>#N/A</v>
      </c>
      <c r="AK79" s="122" t="e" cm="1">
        <f t="array" ref="AK79">_xlfn.IFS(AND($N79&lt;&gt;"",Y79&lt;&gt;""),ABS($N79-Y79),AND($N79="",Y79=""),"",OR($N79&lt;&gt;"",Y79&lt;&gt;""),"-")</f>
        <v>#N/A</v>
      </c>
      <c r="AL79" s="122" t="e" cm="1">
        <f t="array" ref="AL79">_xlfn.IFS(AND($N79&lt;&gt;"",Z79&lt;&gt;""),ABS($N79-Z79),AND($N79="",Z79=""),"",OR($N79&lt;&gt;"",Z79&lt;&gt;""),"-")</f>
        <v>#N/A</v>
      </c>
      <c r="AM79" s="340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1" t="e" cm="1">
        <f t="array" ref="AX79">_xlfn.IFS(AND($P79&lt;&gt;"",Q79&lt;&gt;""),ABS($P79-Q79),AND($P79="",Q79=""),"",OR($P79&lt;&gt;"",Q79&lt;&gt;""),"-")</f>
        <v>#N/A</v>
      </c>
      <c r="AY79" s="120" t="e" cm="1">
        <f t="array" ref="AY79">_xlfn.IFS(AND($P79&lt;&gt;"",R79&lt;&gt;""),ABS($P79-R79),AND($P79="",R79=""),"",OR($P79&lt;&gt;"",R79&lt;&gt;""),"-")</f>
        <v>#N/A</v>
      </c>
      <c r="AZ79" s="120" t="e" cm="1">
        <f t="array" ref="AZ79">_xlfn.IFS(AND($P79&lt;&gt;"",S79&lt;&gt;""),ABS($P79-S79),AND($P79="",S79=""),"",OR($P79&lt;&gt;"",S79&lt;&gt;""),"-")</f>
        <v>#N/A</v>
      </c>
      <c r="BA79" s="120" t="e" cm="1">
        <f t="array" ref="BA79">_xlfn.IFS(AND($P79&lt;&gt;"",T79&lt;&gt;""),ABS($P79-T79),AND($P79="",T79=""),"",OR($P79&lt;&gt;"",T79&lt;&gt;""),"-")</f>
        <v>#N/A</v>
      </c>
      <c r="BB79" s="120" t="e" cm="1">
        <f t="array" ref="BB79">_xlfn.IFS(AND($P79&lt;&gt;"",U79&lt;&gt;""),ABS($P79-U79),AND($P79="",U79=""),"",OR($P79&lt;&gt;"",U79&lt;&gt;""),"-")</f>
        <v>#N/A</v>
      </c>
      <c r="BC79" s="120" t="e" cm="1">
        <f t="array" ref="BC79">_xlfn.IFS(AND($P79&lt;&gt;"",V79&lt;&gt;""),ABS($P79-V79),AND($P79="",V79=""),"",OR($P79&lt;&gt;"",V79&lt;&gt;""),"-")</f>
        <v>#N/A</v>
      </c>
      <c r="BD79" s="120" t="e" cm="1">
        <f t="array" ref="BD79">_xlfn.IFS(AND($P79&lt;&gt;"",W79&lt;&gt;""),ABS($P79-W79),AND($P79="",W79=""),"",OR($P79&lt;&gt;"",W79&lt;&gt;""),"-")</f>
        <v>#N/A</v>
      </c>
      <c r="BE79" s="120" t="e" cm="1">
        <f t="array" ref="BE79">_xlfn.IFS(AND($P79&lt;&gt;"",X79&lt;&gt;""),ABS($P79-X79),AND($P79="",X79=""),"",OR($P79&lt;&gt;"",X79&lt;&gt;""),"-")</f>
        <v>#N/A</v>
      </c>
      <c r="BF79" s="120" t="e" cm="1">
        <f t="array" ref="BF79">_xlfn.IFS(AND($P79&lt;&gt;"",Y79&lt;&gt;""),ABS($P79-Y79),AND($P79="",Y79=""),"",OR($P79&lt;&gt;"",Y79&lt;&gt;""),"-")</f>
        <v>#N/A</v>
      </c>
      <c r="BG79" s="120" t="e" cm="1">
        <f t="array" ref="BG79">_xlfn.IFS(AND($P79&lt;&gt;"",Z79&lt;&gt;""),ABS($P79-Z79),AND($P79="",Z79=""),"",OR($P79&lt;&gt;"",Z79&lt;&gt;""),"-")</f>
        <v>#N/A</v>
      </c>
      <c r="BH79" s="121" t="e" cm="1">
        <f t="array" ref="BH79">_xlfn.IFS(AND($Q79&lt;&gt;"",R79&lt;&gt;""),ABS($Q79-R79),AND($Q79="",R79=""),"",OR($Q79&lt;&gt;"",R79&lt;&gt;""),"-")</f>
        <v>#N/A</v>
      </c>
      <c r="BI79" s="120" t="e" cm="1">
        <f t="array" ref="BI79">_xlfn.IFS(AND($Q79&lt;&gt;"",S79&lt;&gt;""),ABS($Q79-S79),AND($Q79="",S79=""),"",OR($Q79&lt;&gt;"",S79&lt;&gt;""),"-")</f>
        <v>#N/A</v>
      </c>
      <c r="BJ79" s="120" t="e" cm="1">
        <f t="array" ref="BJ79">_xlfn.IFS(AND($Q79&lt;&gt;"",T79&lt;&gt;""),ABS($Q79-T79),AND($Q79="",T79=""),"",OR($Q79&lt;&gt;"",T79&lt;&gt;""),"-")</f>
        <v>#N/A</v>
      </c>
      <c r="BK79" s="120" t="e" cm="1">
        <f t="array" ref="BK79">_xlfn.IFS(AND($Q79&lt;&gt;"",U79&lt;&gt;""),ABS($Q79-U79),AND($Q79="",U79=""),"",OR($Q79&lt;&gt;"",U79&lt;&gt;""),"-")</f>
        <v>#N/A</v>
      </c>
      <c r="BL79" s="120" t="e" cm="1">
        <f t="array" ref="BL79">_xlfn.IFS(AND($Q79&lt;&gt;"",V79&lt;&gt;""),ABS($Q79-V79),AND($Q79="",V79=""),"",OR($Q79&lt;&gt;"",V79&lt;&gt;""),"-")</f>
        <v>#N/A</v>
      </c>
      <c r="BM79" s="120" t="e" cm="1">
        <f t="array" ref="BM79">_xlfn.IFS(AND($Q79&lt;&gt;"",W79&lt;&gt;""),ABS($Q79-W79),AND($Q79="",W79=""),"",OR($Q79&lt;&gt;"",W79&lt;&gt;""),"-")</f>
        <v>#N/A</v>
      </c>
      <c r="BN79" s="120" t="e" cm="1">
        <f t="array" ref="BN79">_xlfn.IFS(AND($Q79&lt;&gt;"",X79&lt;&gt;""),ABS($Q79-X79),AND($Q79="",X79=""),"",OR($Q79&lt;&gt;"",X79&lt;&gt;""),"-")</f>
        <v>#N/A</v>
      </c>
      <c r="BO79" s="120" t="e" cm="1">
        <f t="array" ref="BO79">_xlfn.IFS(AND($Q79&lt;&gt;"",Y79&lt;&gt;""),ABS($Q79-Y79),AND($Q79="",Y79=""),"",OR($Q79&lt;&gt;"",Y79&lt;&gt;""),"-")</f>
        <v>#N/A</v>
      </c>
      <c r="BP79" s="120" t="e" cm="1">
        <f t="array" ref="BP79">_xlfn.IFS(AND($Q79&lt;&gt;"",Z79&lt;&gt;""),ABS($Q79-Z79),AND($Q79="",Z79=""),"",OR($Q79&lt;&gt;"",Z79&lt;&gt;""),"-")</f>
        <v>#N/A</v>
      </c>
      <c r="BQ79" s="121" t="e" cm="1">
        <f t="array" ref="BQ79">_xlfn.IFS(AND($R79&lt;&gt;"",S79&lt;&gt;""),ABS($R79-S79),AND($R79="",S79=""),"",OR($R79&lt;&gt;"",S79&lt;&gt;""),"-")</f>
        <v>#N/A</v>
      </c>
      <c r="BR79" s="120" t="e" cm="1">
        <f t="array" ref="BR79">_xlfn.IFS(AND($R79&lt;&gt;"",T79&lt;&gt;""),ABS($R79-T79),AND($R79="",T79=""),"",OR($R79&lt;&gt;"",T79&lt;&gt;""),"-")</f>
        <v>#N/A</v>
      </c>
      <c r="BS79" s="120" t="e" cm="1">
        <f t="array" ref="BS79">_xlfn.IFS(AND($R79&lt;&gt;"",U79&lt;&gt;""),ABS($R79-U79),AND($R79="",U79=""),"",OR($R79&lt;&gt;"",U79&lt;&gt;""),"-")</f>
        <v>#N/A</v>
      </c>
      <c r="BT79" s="120" t="e" cm="1">
        <f t="array" ref="BT79">_xlfn.IFS(AND($R79&lt;&gt;"",V79&lt;&gt;""),ABS($R79-V79),AND($R79="",V79=""),"",OR($R79&lt;&gt;"",V79&lt;&gt;""),"-")</f>
        <v>#N/A</v>
      </c>
      <c r="BU79" s="120" t="e" cm="1">
        <f t="array" ref="BU79">_xlfn.IFS(AND($R79&lt;&gt;"",W79&lt;&gt;""),ABS($R79-W79),AND($R79="",W79=""),"",OR($R79&lt;&gt;"",W79&lt;&gt;""),"-")</f>
        <v>#N/A</v>
      </c>
      <c r="BV79" s="120" t="e" cm="1">
        <f t="array" ref="BV79">_xlfn.IFS(AND($R79&lt;&gt;"",X79&lt;&gt;""),ABS($R79-X79),AND($R79="",X79=""),"",OR($R79&lt;&gt;"",X79&lt;&gt;""),"-")</f>
        <v>#N/A</v>
      </c>
      <c r="BW79" s="120" t="e" cm="1">
        <f t="array" ref="BW79">_xlfn.IFS(AND($R79&lt;&gt;"",Y79&lt;&gt;""),ABS($R79-Y79),AND($R79="",Y79=""),"",OR($R79&lt;&gt;"",Y79&lt;&gt;""),"-")</f>
        <v>#N/A</v>
      </c>
      <c r="BX79" s="120" t="e" cm="1">
        <f t="array" ref="BX79">_xlfn.IFS(AND($R79&lt;&gt;"",Z79&lt;&gt;""),ABS($R79-Z79),AND($R79="",Z79=""),"",OR($R79&lt;&gt;"",Z79&lt;&gt;""),"-")</f>
        <v>#N/A</v>
      </c>
      <c r="BY79" s="121" t="e" cm="1">
        <f t="array" ref="BY79">_xlfn.IFS(AND($S79&lt;&gt;"",T79&lt;&gt;""),ABS($S79-T79),AND($S79="",T79=""),"",OR($S79&lt;&gt;"",T79&lt;&gt;""),"-")</f>
        <v>#N/A</v>
      </c>
      <c r="BZ79" s="120" t="e" cm="1">
        <f t="array" ref="BZ79">_xlfn.IFS(AND($S79&lt;&gt;"",U79&lt;&gt;""),ABS($S79-U79),AND($S79="",U79=""),"",OR($S79&lt;&gt;"",U79&lt;&gt;""),"-")</f>
        <v>#N/A</v>
      </c>
      <c r="CA79" s="120" t="e" cm="1">
        <f t="array" ref="CA79">_xlfn.IFS(AND($S79&lt;&gt;"",V79&lt;&gt;""),ABS($S79-V79),AND($S79="",V79=""),"",OR($S79&lt;&gt;"",V79&lt;&gt;""),"-")</f>
        <v>#N/A</v>
      </c>
      <c r="CB79" s="120" t="e" cm="1">
        <f t="array" ref="CB79">_xlfn.IFS(AND($S79&lt;&gt;"",W79&lt;&gt;""),ABS($S79-W79),AND($S79="",W79=""),"",OR($S79&lt;&gt;"",W79&lt;&gt;""),"-")</f>
        <v>#N/A</v>
      </c>
      <c r="CC79" s="120" t="e" cm="1">
        <f t="array" ref="CC79">_xlfn.IFS(AND($S79&lt;&gt;"",X79&lt;&gt;""),ABS($S79-X79),AND($S79="",X79=""),"",OR($S79&lt;&gt;"",X79&lt;&gt;""),"-")</f>
        <v>#N/A</v>
      </c>
      <c r="CD79" s="120" t="e" cm="1">
        <f t="array" ref="CD79">_xlfn.IFS(AND($S79&lt;&gt;"",Y79&lt;&gt;""),ABS($S79-Y79),AND($S79="",Y79=""),"",OR($S79&lt;&gt;"",Y79&lt;&gt;""),"-")</f>
        <v>#N/A</v>
      </c>
      <c r="CE79" s="120" t="e" cm="1">
        <f t="array" ref="CE79">_xlfn.IFS(AND($S79&lt;&gt;"",Z79&lt;&gt;""),ABS($S79-Z79),AND($S79="",Z79=""),"",OR($S79&lt;&gt;"",Z79&lt;&gt;""),"-")</f>
        <v>#N/A</v>
      </c>
      <c r="CF79" s="121" t="e" cm="1">
        <f t="array" ref="CF79">_xlfn.IFS(AND($T79&lt;&gt;"",U79&lt;&gt;""),ABS($T79-U79),AND($T79="",U79=""),"",OR($T79&lt;&gt;"",U79&lt;&gt;""),"-")</f>
        <v>#N/A</v>
      </c>
      <c r="CG79" s="120" t="e" cm="1">
        <f t="array" ref="CG79">_xlfn.IFS(AND($T79&lt;&gt;"",V79&lt;&gt;""),ABS($T79-V79),AND($T79="",V79=""),"",OR($T79&lt;&gt;"",V79&lt;&gt;""),"-")</f>
        <v>#N/A</v>
      </c>
      <c r="CH79" s="120" t="e" cm="1">
        <f t="array" ref="CH79">_xlfn.IFS(AND($T79&lt;&gt;"",W79&lt;&gt;""),ABS($T79-W79),AND($T79="",W79=""),"",OR($T79&lt;&gt;"",W79&lt;&gt;""),"-")</f>
        <v>#N/A</v>
      </c>
      <c r="CI79" s="120" t="e" cm="1">
        <f t="array" ref="CI79">_xlfn.IFS(AND($T79&lt;&gt;"",X79&lt;&gt;""),ABS($T79-X79),AND($T79="",X79=""),"",OR($T79&lt;&gt;"",X79&lt;&gt;""),"-")</f>
        <v>#N/A</v>
      </c>
      <c r="CJ79" s="120" t="e" cm="1">
        <f t="array" ref="CJ79">_xlfn.IFS(AND($T79&lt;&gt;"",Y79&lt;&gt;""),ABS($T79-Y79),AND($T79="",Y79=""),"",OR($T79&lt;&gt;"",Y79&lt;&gt;""),"-")</f>
        <v>#N/A</v>
      </c>
      <c r="CK79" s="120" t="e" cm="1">
        <f t="array" ref="CK79">_xlfn.IFS(AND($T79&lt;&gt;"",Z79&lt;&gt;""),ABS($T79-Z79),AND($T79="",Z79=""),"",OR($T79&lt;&gt;"",Z79&lt;&gt;""),"-")</f>
        <v>#N/A</v>
      </c>
      <c r="CL79" s="121" t="e" cm="1">
        <f t="array" ref="CL79">_xlfn.IFS(AND($U79&lt;&gt;"",V79&lt;&gt;""),ABS($U79-V79),AND($U79="",V79=""),"",OR($U79&lt;&gt;"",V79&lt;&gt;""),"-")</f>
        <v>#N/A</v>
      </c>
      <c r="CM79" s="120" t="e" cm="1">
        <f t="array" ref="CM79">_xlfn.IFS(AND($U79&lt;&gt;"",W79&lt;&gt;""),ABS($U79-W79),AND($U79="",W79=""),"",OR($U79&lt;&gt;"",W79&lt;&gt;""),"-")</f>
        <v>#N/A</v>
      </c>
      <c r="CN79" s="120" t="e" cm="1">
        <f t="array" ref="CN79">_xlfn.IFS(AND($U79&lt;&gt;"",X79&lt;&gt;""),ABS($U79-X79),AND($U79="",X79=""),"",OR($U79&lt;&gt;"",X79&lt;&gt;""),"-")</f>
        <v>#N/A</v>
      </c>
      <c r="CO79" s="120" t="e" cm="1">
        <f t="array" ref="CO79">_xlfn.IFS(AND($U79&lt;&gt;"",Y79&lt;&gt;""),ABS($U79-Y79),AND($U79="",Y79=""),"",OR($U79&lt;&gt;"",Y79&lt;&gt;""),"-")</f>
        <v>#N/A</v>
      </c>
      <c r="CP79" s="120" t="e" cm="1">
        <f t="array" ref="CP79">_xlfn.IFS(AND($U79&lt;&gt;"",Z79&lt;&gt;""),ABS($U79-Z79),AND($U79="",Z79=""),"",OR($U79&lt;&gt;"",Z79&lt;&gt;""),"-")</f>
        <v>#N/A</v>
      </c>
      <c r="CQ79" s="121" t="e" cm="1">
        <f t="array" ref="CQ79">_xlfn.IFS(AND($V79&lt;&gt;"",W79&lt;&gt;""),ABS($V79-W79),AND($V79="",W79=""),"",OR($V79&lt;&gt;"",W79&lt;&gt;""),"-")</f>
        <v>#N/A</v>
      </c>
      <c r="CR79" s="120" t="e" cm="1">
        <f t="array" ref="CR79">_xlfn.IFS(AND($V79&lt;&gt;"",X79&lt;&gt;""),ABS($V79-X79),AND($V79="",X79=""),"",OR($V79&lt;&gt;"",X79&lt;&gt;""),"-")</f>
        <v>#N/A</v>
      </c>
      <c r="CS79" s="120" t="e" cm="1">
        <f t="array" ref="CS79">_xlfn.IFS(AND($V79&lt;&gt;"",Y79&lt;&gt;""),ABS($V79-Y79),AND($V79="",Y79=""),"",OR($V79&lt;&gt;"",Y79&lt;&gt;""),"-")</f>
        <v>#N/A</v>
      </c>
      <c r="CT79" s="120" t="e" cm="1">
        <f t="array" ref="CT79">_xlfn.IFS(AND($V79&lt;&gt;"",Z79&lt;&gt;""),ABS($V79-Z79),AND($V79="",Z79=""),"",OR($V79&lt;&gt;"",Z79&lt;&gt;""),"-")</f>
        <v>#N/A</v>
      </c>
      <c r="CU79" s="121" t="e" cm="1">
        <f t="array" ref="CU79">_xlfn.IFS(AND($W79&lt;&gt;"",X79&lt;&gt;""),ABS($W79-X79),AND($W79="",X79=""),"",OR($W79&lt;&gt;"",X79&lt;&gt;""),"-")</f>
        <v>#N/A</v>
      </c>
      <c r="CV79" s="120" t="e" cm="1">
        <f t="array" ref="CV79">_xlfn.IFS(AND($W79&lt;&gt;"",Y79&lt;&gt;""),ABS($W79-Y79),AND($W79="",Y79=""),"",OR($W79&lt;&gt;"",Y79&lt;&gt;""),"-")</f>
        <v>#N/A</v>
      </c>
      <c r="CW79" s="120" t="e" cm="1">
        <f t="array" ref="CW79">_xlfn.IFS(AND($W79&lt;&gt;"",Z79&lt;&gt;""),ABS($W79-Z79),AND($W79="",Z79=""),"",OR($W79&lt;&gt;"",Z79&lt;&gt;""),"-")</f>
        <v>#N/A</v>
      </c>
      <c r="CX79" s="121" t="e" cm="1">
        <f t="array" ref="CX79">_xlfn.IFS(AND($X79&lt;&gt;"",Y79&lt;&gt;""),ABS($X79-Y79),AND($X79="",Y79=""),"",OR($X79&lt;&gt;"",Y79&lt;&gt;""),"-")</f>
        <v>#N/A</v>
      </c>
      <c r="CY79" s="120" t="e" cm="1">
        <f t="array" ref="CY79">_xlfn.IFS(AND($X79&lt;&gt;"",Z79&lt;&gt;""),ABS($X79-Z79),AND($X79="",Z79=""),"",OR($X79&lt;&gt;"",Z79&lt;&gt;""),"-")</f>
        <v>#N/A</v>
      </c>
      <c r="CZ79" s="121" t="e" cm="1">
        <f t="array" ref="CZ79">_xlfn.IFS(AND($Y79&lt;&gt;"",Z79&lt;&gt;""),ABS($Y79-Z79),AND($Y79="",Z79=""),"",OR($Y79&lt;&gt;"",Z79&lt;&gt;""),"-")</f>
        <v>#N/A</v>
      </c>
    </row>
    <row r="80" spans="1:104" x14ac:dyDescent="0.2">
      <c r="A80" s="260" t="s">
        <v>90</v>
      </c>
      <c r="B80" s="259" t="e">
        <f>VLOOKUP($A80,Merged_couplings!$B:$BU,MATCH(B$1,Merged_couplings!$B$1:$BU$1,0),FALSE)</f>
        <v>#N/A</v>
      </c>
      <c r="C80" s="258" t="e">
        <f>VLOOKUP($A80,Merged_couplings!$B:$BU,MATCH(C$1,Merged_couplings!$B$1:$BU$1,0),FALSE)</f>
        <v>#N/A</v>
      </c>
      <c r="D80" s="258" t="e">
        <f>VLOOKUP($A80,Merged_couplings!$B:$BU,MATCH(D$1,Merged_couplings!$B$1:$BU$1,0),FALSE)</f>
        <v>#N/A</v>
      </c>
      <c r="E80" s="258" t="e">
        <f>VLOOKUP($A80,Merged_couplings!$B:$BU,MATCH(E$1,Merged_couplings!$B$1:$BU$1,0),FALSE)</f>
        <v>#N/A</v>
      </c>
      <c r="F80" s="258" t="e">
        <f>VLOOKUP($A80,Merged_couplings!$B:$BU,MATCH(F$1,Merged_couplings!$B$1:$BU$1,0),FALSE)</f>
        <v>#N/A</v>
      </c>
      <c r="G80" s="258" t="e">
        <f>VLOOKUP($A80,Merged_couplings!$B:$BU,MATCH(G$1,Merged_couplings!$B$1:$BU$1,0),FALSE)</f>
        <v>#N/A</v>
      </c>
      <c r="H80" s="258" t="e">
        <f>VLOOKUP($A80,Merged_couplings!$B:$BU,MATCH(H$1,Merged_couplings!$B$1:$BU$1,0),FALSE)</f>
        <v>#N/A</v>
      </c>
      <c r="I80" s="258" t="e">
        <f>VLOOKUP($A80,Merged_couplings!$B:$BU,MATCH(I$1,Merged_couplings!$B$1:$BU$1,0),FALSE)</f>
        <v>#N/A</v>
      </c>
      <c r="J80" s="258" t="e">
        <f>VLOOKUP($A80,Merged_couplings!$B:$BU,MATCH(J$1,Merged_couplings!$B$1:$BU$1,0),FALSE)</f>
        <v>#N/A</v>
      </c>
      <c r="K80" s="258" t="e">
        <f>VLOOKUP($A80,Merged_couplings!$B:$BU,MATCH(K$1,Merged_couplings!$B$1:$BU$1,0),FALSE)</f>
        <v>#N/A</v>
      </c>
      <c r="L80" s="258" t="e">
        <f>VLOOKUP($A80,Merged_couplings!$B:$BU,MATCH(L$1,Merged_couplings!$B$1:$BU$1,0),FALSE)</f>
        <v>#N/A</v>
      </c>
      <c r="M80" s="258" t="e">
        <f>VLOOKUP($A80,Merged_couplings!$B:$BU,MATCH(M$1,Merged_couplings!$B$1:$BU$1,0),FALSE)</f>
        <v>#N/A</v>
      </c>
      <c r="N80" s="121" t="e">
        <f>IF(OR(B80="BIG",B80="BI-",B80="B-G"),VLOOKUP($A80,Merged_couplings!$B:$BU,MATCH(N$1,Merged_couplings!$B$1:$BU$1,0),FALSE),"")</f>
        <v>#N/A</v>
      </c>
      <c r="P80" s="120" t="e">
        <f>IF(OR(C80="BIG",C80="BI-",C80="B-G"),VLOOKUP($A80,Merged_couplings!$B:$BU,MATCH(P$1,Merged_couplings!$B$1:$BU$1,0),FALSE),"")</f>
        <v>#N/A</v>
      </c>
      <c r="Q80" s="120" t="e">
        <f>IF(OR(D80="BIG",D80="BI-",D80="B-G"),VLOOKUP($A80,Merged_couplings!$B:$BU,MATCH(Q$1,Merged_couplings!$B$1:$BU$1,0),FALSE),"")</f>
        <v>#N/A</v>
      </c>
      <c r="R80" s="120" t="e">
        <f>IF(OR(E80="BIG",E80="BI-",E80="B-G"),VLOOKUP($A80,Merged_couplings!$B:$BU,MATCH(R$1,Merged_couplings!$B$1:$BU$1,0),FALSE),"")</f>
        <v>#N/A</v>
      </c>
      <c r="S80" s="120" t="e">
        <f>IF(OR(F80="BIG",F80="BI-",F80="B-G"),VLOOKUP($A80,Merged_couplings!$B:$BU,MATCH(S$1,Merged_couplings!$B$1:$BU$1,0),FALSE),"")</f>
        <v>#N/A</v>
      </c>
      <c r="T80" s="120" t="e">
        <f>IF(OR(G80="BIG",G80="BI-",G80="B-G"),VLOOKUP($A80,Merged_couplings!$B:$BU,MATCH(T$1,Merged_couplings!$B$1:$BU$1,0),FALSE),"")</f>
        <v>#N/A</v>
      </c>
      <c r="U80" s="120" t="e">
        <f>IF(OR(H80="BIG",H80="BI-",H80="B-G"),VLOOKUP($A80,Merged_couplings!$B:$BU,MATCH(U$1,Merged_couplings!$B$1:$BU$1,0),FALSE),"")</f>
        <v>#N/A</v>
      </c>
      <c r="V80" s="120" t="e">
        <f>IF(OR(I80="BIG",I80="BI-",I80="B-G"),VLOOKUP($A80,Merged_couplings!$B:$BU,MATCH(V$1,Merged_couplings!$B$1:$BU$1,0),FALSE),"")</f>
        <v>#N/A</v>
      </c>
      <c r="W80" s="120" t="e">
        <f>IF(OR(J80="BIG",J80="BI-",J80="B-G"),VLOOKUP($A80,Merged_couplings!$B:$BU,MATCH(W$1,Merged_couplings!$B$1:$BU$1,0),FALSE),"")</f>
        <v>#N/A</v>
      </c>
      <c r="X80" s="120" t="e">
        <f>IF(OR(K80="BIG",K80="BI-",K80="B-G"),VLOOKUP($A80,Merged_couplings!$B:$BU,MATCH(X$1,Merged_couplings!$B$1:$BU$1,0),FALSE),"")</f>
        <v>#N/A</v>
      </c>
      <c r="Y80" s="120" t="e">
        <f>IF(OR(L80="BIG",L80="BI-",L80="B-G"),VLOOKUP($A80,Merged_couplings!$B:$BU,MATCH(Y$1,Merged_couplings!$B$1:$BU$1,0),FALSE),"")</f>
        <v>#N/A</v>
      </c>
      <c r="Z80" s="120" t="e">
        <f>IF(OR(M80="BIG",M80="BI-",M80="B-G"),VLOOKUP($A80,Merged_couplings!$B:$BU,MATCH(Z$1,Merged_couplings!$B$1:$BU$1,0),FALSE),"")</f>
        <v>#N/A</v>
      </c>
      <c r="AA80" s="123"/>
      <c r="AB80" s="340" t="e" cm="1">
        <f t="array" ref="AB80">_xlfn.IFS(AND($N80&lt;&gt;"",P80&lt;&gt;""),ABS($N80-P80),AND($N80="",P80=""),"",OR($N80&lt;&gt;"",P80&lt;&gt;""),"-")</f>
        <v>#N/A</v>
      </c>
      <c r="AC80" s="122" t="e" cm="1">
        <f t="array" ref="AC80">_xlfn.IFS(AND($N80&lt;&gt;"",Q80&lt;&gt;""),ABS($N80-Q80),AND($N80="",Q80=""),"",OR($N80&lt;&gt;"",Q80&lt;&gt;""),"-")</f>
        <v>#N/A</v>
      </c>
      <c r="AD80" s="122" t="e" cm="1">
        <f t="array" ref="AD80">_xlfn.IFS(AND($N80&lt;&gt;"",R80&lt;&gt;""),ABS($N80-R80),AND($N80="",R80=""),"",OR($N80&lt;&gt;"",R80&lt;&gt;""),"-")</f>
        <v>#N/A</v>
      </c>
      <c r="AE80" s="122" t="e" cm="1">
        <f t="array" ref="AE80">_xlfn.IFS(AND($N80&lt;&gt;"",S80&lt;&gt;""),ABS($N80-S80),AND($N80="",S80=""),"",OR($N80&lt;&gt;"",S80&lt;&gt;""),"-")</f>
        <v>#N/A</v>
      </c>
      <c r="AF80" s="122" t="e" cm="1">
        <f t="array" ref="AF80">_xlfn.IFS(AND($N80&lt;&gt;"",T80&lt;&gt;""),ABS($N80-T80),AND($N80="",T80=""),"",OR($N80&lt;&gt;"",T80&lt;&gt;""),"-")</f>
        <v>#N/A</v>
      </c>
      <c r="AG80" s="122" t="e" cm="1">
        <f t="array" ref="AG80">_xlfn.IFS(AND($N80&lt;&gt;"",U80&lt;&gt;""),ABS($N80-U80),AND($N80="",U80=""),"",OR($N80&lt;&gt;"",U80&lt;&gt;""),"-")</f>
        <v>#N/A</v>
      </c>
      <c r="AH80" s="122" t="e" cm="1">
        <f t="array" ref="AH80">_xlfn.IFS(AND($N80&lt;&gt;"",V80&lt;&gt;""),ABS($N80-V80),AND($N80="",V80=""),"",OR($N80&lt;&gt;"",V80&lt;&gt;""),"-")</f>
        <v>#N/A</v>
      </c>
      <c r="AI80" s="122" t="e" cm="1">
        <f t="array" ref="AI80">_xlfn.IFS(AND($N80&lt;&gt;"",W80&lt;&gt;""),ABS($N80-W80),AND($N80="",W80=""),"",OR($N80&lt;&gt;"",W80&lt;&gt;""),"-")</f>
        <v>#N/A</v>
      </c>
      <c r="AJ80" s="122" t="e" cm="1">
        <f t="array" ref="AJ80">_xlfn.IFS(AND($N80&lt;&gt;"",X80&lt;&gt;""),ABS($N80-X80),AND($N80="",X80=""),"",OR($N80&lt;&gt;"",X80&lt;&gt;""),"-")</f>
        <v>#N/A</v>
      </c>
      <c r="AK80" s="122" t="e" cm="1">
        <f t="array" ref="AK80">_xlfn.IFS(AND($N80&lt;&gt;"",Y80&lt;&gt;""),ABS($N80-Y80),AND($N80="",Y80=""),"",OR($N80&lt;&gt;"",Y80&lt;&gt;""),"-")</f>
        <v>#N/A</v>
      </c>
      <c r="AL80" s="122" t="e" cm="1">
        <f t="array" ref="AL80">_xlfn.IFS(AND($N80&lt;&gt;"",Z80&lt;&gt;""),ABS($N80-Z80),AND($N80="",Z80=""),"",OR($N80&lt;&gt;"",Z80&lt;&gt;""),"-")</f>
        <v>#N/A</v>
      </c>
      <c r="AM80" s="340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1" t="e" cm="1">
        <f t="array" ref="AX80">_xlfn.IFS(AND($P80&lt;&gt;"",Q80&lt;&gt;""),ABS($P80-Q80),AND($P80="",Q80=""),"",OR($P80&lt;&gt;"",Q80&lt;&gt;""),"-")</f>
        <v>#N/A</v>
      </c>
      <c r="AY80" s="120" t="e" cm="1">
        <f t="array" ref="AY80">_xlfn.IFS(AND($P80&lt;&gt;"",R80&lt;&gt;""),ABS($P80-R80),AND($P80="",R80=""),"",OR($P80&lt;&gt;"",R80&lt;&gt;""),"-")</f>
        <v>#N/A</v>
      </c>
      <c r="AZ80" s="120" t="e" cm="1">
        <f t="array" ref="AZ80">_xlfn.IFS(AND($P80&lt;&gt;"",S80&lt;&gt;""),ABS($P80-S80),AND($P80="",S80=""),"",OR($P80&lt;&gt;"",S80&lt;&gt;""),"-")</f>
        <v>#N/A</v>
      </c>
      <c r="BA80" s="120" t="e" cm="1">
        <f t="array" ref="BA80">_xlfn.IFS(AND($P80&lt;&gt;"",T80&lt;&gt;""),ABS($P80-T80),AND($P80="",T80=""),"",OR($P80&lt;&gt;"",T80&lt;&gt;""),"-")</f>
        <v>#N/A</v>
      </c>
      <c r="BB80" s="120" t="e" cm="1">
        <f t="array" ref="BB80">_xlfn.IFS(AND($P80&lt;&gt;"",U80&lt;&gt;""),ABS($P80-U80),AND($P80="",U80=""),"",OR($P80&lt;&gt;"",U80&lt;&gt;""),"-")</f>
        <v>#N/A</v>
      </c>
      <c r="BC80" s="120" t="e" cm="1">
        <f t="array" ref="BC80">_xlfn.IFS(AND($P80&lt;&gt;"",V80&lt;&gt;""),ABS($P80-V80),AND($P80="",V80=""),"",OR($P80&lt;&gt;"",V80&lt;&gt;""),"-")</f>
        <v>#N/A</v>
      </c>
      <c r="BD80" s="120" t="e" cm="1">
        <f t="array" ref="BD80">_xlfn.IFS(AND($P80&lt;&gt;"",W80&lt;&gt;""),ABS($P80-W80),AND($P80="",W80=""),"",OR($P80&lt;&gt;"",W80&lt;&gt;""),"-")</f>
        <v>#N/A</v>
      </c>
      <c r="BE80" s="120" t="e" cm="1">
        <f t="array" ref="BE80">_xlfn.IFS(AND($P80&lt;&gt;"",X80&lt;&gt;""),ABS($P80-X80),AND($P80="",X80=""),"",OR($P80&lt;&gt;"",X80&lt;&gt;""),"-")</f>
        <v>#N/A</v>
      </c>
      <c r="BF80" s="120" t="e" cm="1">
        <f t="array" ref="BF80">_xlfn.IFS(AND($P80&lt;&gt;"",Y80&lt;&gt;""),ABS($P80-Y80),AND($P80="",Y80=""),"",OR($P80&lt;&gt;"",Y80&lt;&gt;""),"-")</f>
        <v>#N/A</v>
      </c>
      <c r="BG80" s="120" t="e" cm="1">
        <f t="array" ref="BG80">_xlfn.IFS(AND($P80&lt;&gt;"",Z80&lt;&gt;""),ABS($P80-Z80),AND($P80="",Z80=""),"",OR($P80&lt;&gt;"",Z80&lt;&gt;""),"-")</f>
        <v>#N/A</v>
      </c>
      <c r="BH80" s="121" t="e" cm="1">
        <f t="array" ref="BH80">_xlfn.IFS(AND($Q80&lt;&gt;"",R80&lt;&gt;""),ABS($Q80-R80),AND($Q80="",R80=""),"",OR($Q80&lt;&gt;"",R80&lt;&gt;""),"-")</f>
        <v>#N/A</v>
      </c>
      <c r="BI80" s="120" t="e" cm="1">
        <f t="array" ref="BI80">_xlfn.IFS(AND($Q80&lt;&gt;"",S80&lt;&gt;""),ABS($Q80-S80),AND($Q80="",S80=""),"",OR($Q80&lt;&gt;"",S80&lt;&gt;""),"-")</f>
        <v>#N/A</v>
      </c>
      <c r="BJ80" s="120" t="e" cm="1">
        <f t="array" ref="BJ80">_xlfn.IFS(AND($Q80&lt;&gt;"",T80&lt;&gt;""),ABS($Q80-T80),AND($Q80="",T80=""),"",OR($Q80&lt;&gt;"",T80&lt;&gt;""),"-")</f>
        <v>#N/A</v>
      </c>
      <c r="BK80" s="120" t="e" cm="1">
        <f t="array" ref="BK80">_xlfn.IFS(AND($Q80&lt;&gt;"",U80&lt;&gt;""),ABS($Q80-U80),AND($Q80="",U80=""),"",OR($Q80&lt;&gt;"",U80&lt;&gt;""),"-")</f>
        <v>#N/A</v>
      </c>
      <c r="BL80" s="120" t="e" cm="1">
        <f t="array" ref="BL80">_xlfn.IFS(AND($Q80&lt;&gt;"",V80&lt;&gt;""),ABS($Q80-V80),AND($Q80="",V80=""),"",OR($Q80&lt;&gt;"",V80&lt;&gt;""),"-")</f>
        <v>#N/A</v>
      </c>
      <c r="BM80" s="120" t="e" cm="1">
        <f t="array" ref="BM80">_xlfn.IFS(AND($Q80&lt;&gt;"",W80&lt;&gt;""),ABS($Q80-W80),AND($Q80="",W80=""),"",OR($Q80&lt;&gt;"",W80&lt;&gt;""),"-")</f>
        <v>#N/A</v>
      </c>
      <c r="BN80" s="120" t="e" cm="1">
        <f t="array" ref="BN80">_xlfn.IFS(AND($Q80&lt;&gt;"",X80&lt;&gt;""),ABS($Q80-X80),AND($Q80="",X80=""),"",OR($Q80&lt;&gt;"",X80&lt;&gt;""),"-")</f>
        <v>#N/A</v>
      </c>
      <c r="BO80" s="120" t="e" cm="1">
        <f t="array" ref="BO80">_xlfn.IFS(AND($Q80&lt;&gt;"",Y80&lt;&gt;""),ABS($Q80-Y80),AND($Q80="",Y80=""),"",OR($Q80&lt;&gt;"",Y80&lt;&gt;""),"-")</f>
        <v>#N/A</v>
      </c>
      <c r="BP80" s="120" t="e" cm="1">
        <f t="array" ref="BP80">_xlfn.IFS(AND($Q80&lt;&gt;"",Z80&lt;&gt;""),ABS($Q80-Z80),AND($Q80="",Z80=""),"",OR($Q80&lt;&gt;"",Z80&lt;&gt;""),"-")</f>
        <v>#N/A</v>
      </c>
      <c r="BQ80" s="121" t="e" cm="1">
        <f t="array" ref="BQ80">_xlfn.IFS(AND($R80&lt;&gt;"",S80&lt;&gt;""),ABS($R80-S80),AND($R80="",S80=""),"",OR($R80&lt;&gt;"",S80&lt;&gt;""),"-")</f>
        <v>#N/A</v>
      </c>
      <c r="BR80" s="120" t="e" cm="1">
        <f t="array" ref="BR80">_xlfn.IFS(AND($R80&lt;&gt;"",T80&lt;&gt;""),ABS($R80-T80),AND($R80="",T80=""),"",OR($R80&lt;&gt;"",T80&lt;&gt;""),"-")</f>
        <v>#N/A</v>
      </c>
      <c r="BS80" s="120" t="e" cm="1">
        <f t="array" ref="BS80">_xlfn.IFS(AND($R80&lt;&gt;"",U80&lt;&gt;""),ABS($R80-U80),AND($R80="",U80=""),"",OR($R80&lt;&gt;"",U80&lt;&gt;""),"-")</f>
        <v>#N/A</v>
      </c>
      <c r="BT80" s="120" t="e" cm="1">
        <f t="array" ref="BT80">_xlfn.IFS(AND($R80&lt;&gt;"",V80&lt;&gt;""),ABS($R80-V80),AND($R80="",V80=""),"",OR($R80&lt;&gt;"",V80&lt;&gt;""),"-")</f>
        <v>#N/A</v>
      </c>
      <c r="BU80" s="120" t="e" cm="1">
        <f t="array" ref="BU80">_xlfn.IFS(AND($R80&lt;&gt;"",W80&lt;&gt;""),ABS($R80-W80),AND($R80="",W80=""),"",OR($R80&lt;&gt;"",W80&lt;&gt;""),"-")</f>
        <v>#N/A</v>
      </c>
      <c r="BV80" s="120" t="e" cm="1">
        <f t="array" ref="BV80">_xlfn.IFS(AND($R80&lt;&gt;"",X80&lt;&gt;""),ABS($R80-X80),AND($R80="",X80=""),"",OR($R80&lt;&gt;"",X80&lt;&gt;""),"-")</f>
        <v>#N/A</v>
      </c>
      <c r="BW80" s="120" t="e" cm="1">
        <f t="array" ref="BW80">_xlfn.IFS(AND($R80&lt;&gt;"",Y80&lt;&gt;""),ABS($R80-Y80),AND($R80="",Y80=""),"",OR($R80&lt;&gt;"",Y80&lt;&gt;""),"-")</f>
        <v>#N/A</v>
      </c>
      <c r="BX80" s="120" t="e" cm="1">
        <f t="array" ref="BX80">_xlfn.IFS(AND($R80&lt;&gt;"",Z80&lt;&gt;""),ABS($R80-Z80),AND($R80="",Z80=""),"",OR($R80&lt;&gt;"",Z80&lt;&gt;""),"-")</f>
        <v>#N/A</v>
      </c>
      <c r="BY80" s="121" t="e" cm="1">
        <f t="array" ref="BY80">_xlfn.IFS(AND($S80&lt;&gt;"",T80&lt;&gt;""),ABS($S80-T80),AND($S80="",T80=""),"",OR($S80&lt;&gt;"",T80&lt;&gt;""),"-")</f>
        <v>#N/A</v>
      </c>
      <c r="BZ80" s="120" t="e" cm="1">
        <f t="array" ref="BZ80">_xlfn.IFS(AND($S80&lt;&gt;"",U80&lt;&gt;""),ABS($S80-U80),AND($S80="",U80=""),"",OR($S80&lt;&gt;"",U80&lt;&gt;""),"-")</f>
        <v>#N/A</v>
      </c>
      <c r="CA80" s="120" t="e" cm="1">
        <f t="array" ref="CA80">_xlfn.IFS(AND($S80&lt;&gt;"",V80&lt;&gt;""),ABS($S80-V80),AND($S80="",V80=""),"",OR($S80&lt;&gt;"",V80&lt;&gt;""),"-")</f>
        <v>#N/A</v>
      </c>
      <c r="CB80" s="120" t="e" cm="1">
        <f t="array" ref="CB80">_xlfn.IFS(AND($S80&lt;&gt;"",W80&lt;&gt;""),ABS($S80-W80),AND($S80="",W80=""),"",OR($S80&lt;&gt;"",W80&lt;&gt;""),"-")</f>
        <v>#N/A</v>
      </c>
      <c r="CC80" s="120" t="e" cm="1">
        <f t="array" ref="CC80">_xlfn.IFS(AND($S80&lt;&gt;"",X80&lt;&gt;""),ABS($S80-X80),AND($S80="",X80=""),"",OR($S80&lt;&gt;"",X80&lt;&gt;""),"-")</f>
        <v>#N/A</v>
      </c>
      <c r="CD80" s="120" t="e" cm="1">
        <f t="array" ref="CD80">_xlfn.IFS(AND($S80&lt;&gt;"",Y80&lt;&gt;""),ABS($S80-Y80),AND($S80="",Y80=""),"",OR($S80&lt;&gt;"",Y80&lt;&gt;""),"-")</f>
        <v>#N/A</v>
      </c>
      <c r="CE80" s="120" t="e" cm="1">
        <f t="array" ref="CE80">_xlfn.IFS(AND($S80&lt;&gt;"",Z80&lt;&gt;""),ABS($S80-Z80),AND($S80="",Z80=""),"",OR($S80&lt;&gt;"",Z80&lt;&gt;""),"-")</f>
        <v>#N/A</v>
      </c>
      <c r="CF80" s="121" t="e" cm="1">
        <f t="array" ref="CF80">_xlfn.IFS(AND($T80&lt;&gt;"",U80&lt;&gt;""),ABS($T80-U80),AND($T80="",U80=""),"",OR($T80&lt;&gt;"",U80&lt;&gt;""),"-")</f>
        <v>#N/A</v>
      </c>
      <c r="CG80" s="120" t="e" cm="1">
        <f t="array" ref="CG80">_xlfn.IFS(AND($T80&lt;&gt;"",V80&lt;&gt;""),ABS($T80-V80),AND($T80="",V80=""),"",OR($T80&lt;&gt;"",V80&lt;&gt;""),"-")</f>
        <v>#N/A</v>
      </c>
      <c r="CH80" s="120" t="e" cm="1">
        <f t="array" ref="CH80">_xlfn.IFS(AND($T80&lt;&gt;"",W80&lt;&gt;""),ABS($T80-W80),AND($T80="",W80=""),"",OR($T80&lt;&gt;"",W80&lt;&gt;""),"-")</f>
        <v>#N/A</v>
      </c>
      <c r="CI80" s="120" t="e" cm="1">
        <f t="array" ref="CI80">_xlfn.IFS(AND($T80&lt;&gt;"",X80&lt;&gt;""),ABS($T80-X80),AND($T80="",X80=""),"",OR($T80&lt;&gt;"",X80&lt;&gt;""),"-")</f>
        <v>#N/A</v>
      </c>
      <c r="CJ80" s="120" t="e" cm="1">
        <f t="array" ref="CJ80">_xlfn.IFS(AND($T80&lt;&gt;"",Y80&lt;&gt;""),ABS($T80-Y80),AND($T80="",Y80=""),"",OR($T80&lt;&gt;"",Y80&lt;&gt;""),"-")</f>
        <v>#N/A</v>
      </c>
      <c r="CK80" s="120" t="e" cm="1">
        <f t="array" ref="CK80">_xlfn.IFS(AND($T80&lt;&gt;"",Z80&lt;&gt;""),ABS($T80-Z80),AND($T80="",Z80=""),"",OR($T80&lt;&gt;"",Z80&lt;&gt;""),"-")</f>
        <v>#N/A</v>
      </c>
      <c r="CL80" s="121" t="e" cm="1">
        <f t="array" ref="CL80">_xlfn.IFS(AND($U80&lt;&gt;"",V80&lt;&gt;""),ABS($U80-V80),AND($U80="",V80=""),"",OR($U80&lt;&gt;"",V80&lt;&gt;""),"-")</f>
        <v>#N/A</v>
      </c>
      <c r="CM80" s="120" t="e" cm="1">
        <f t="array" ref="CM80">_xlfn.IFS(AND($U80&lt;&gt;"",W80&lt;&gt;""),ABS($U80-W80),AND($U80="",W80=""),"",OR($U80&lt;&gt;"",W80&lt;&gt;""),"-")</f>
        <v>#N/A</v>
      </c>
      <c r="CN80" s="120" t="e" cm="1">
        <f t="array" ref="CN80">_xlfn.IFS(AND($U80&lt;&gt;"",X80&lt;&gt;""),ABS($U80-X80),AND($U80="",X80=""),"",OR($U80&lt;&gt;"",X80&lt;&gt;""),"-")</f>
        <v>#N/A</v>
      </c>
      <c r="CO80" s="120" t="e" cm="1">
        <f t="array" ref="CO80">_xlfn.IFS(AND($U80&lt;&gt;"",Y80&lt;&gt;""),ABS($U80-Y80),AND($U80="",Y80=""),"",OR($U80&lt;&gt;"",Y80&lt;&gt;""),"-")</f>
        <v>#N/A</v>
      </c>
      <c r="CP80" s="120" t="e" cm="1">
        <f t="array" ref="CP80">_xlfn.IFS(AND($U80&lt;&gt;"",Z80&lt;&gt;""),ABS($U80-Z80),AND($U80="",Z80=""),"",OR($U80&lt;&gt;"",Z80&lt;&gt;""),"-")</f>
        <v>#N/A</v>
      </c>
      <c r="CQ80" s="121" t="e" cm="1">
        <f t="array" ref="CQ80">_xlfn.IFS(AND($V80&lt;&gt;"",W80&lt;&gt;""),ABS($V80-W80),AND($V80="",W80=""),"",OR($V80&lt;&gt;"",W80&lt;&gt;""),"-")</f>
        <v>#N/A</v>
      </c>
      <c r="CR80" s="120" t="e" cm="1">
        <f t="array" ref="CR80">_xlfn.IFS(AND($V80&lt;&gt;"",X80&lt;&gt;""),ABS($V80-X80),AND($V80="",X80=""),"",OR($V80&lt;&gt;"",X80&lt;&gt;""),"-")</f>
        <v>#N/A</v>
      </c>
      <c r="CS80" s="120" t="e" cm="1">
        <f t="array" ref="CS80">_xlfn.IFS(AND($V80&lt;&gt;"",Y80&lt;&gt;""),ABS($V80-Y80),AND($V80="",Y80=""),"",OR($V80&lt;&gt;"",Y80&lt;&gt;""),"-")</f>
        <v>#N/A</v>
      </c>
      <c r="CT80" s="120" t="e" cm="1">
        <f t="array" ref="CT80">_xlfn.IFS(AND($V80&lt;&gt;"",Z80&lt;&gt;""),ABS($V80-Z80),AND($V80="",Z80=""),"",OR($V80&lt;&gt;"",Z80&lt;&gt;""),"-")</f>
        <v>#N/A</v>
      </c>
      <c r="CU80" s="121" t="e" cm="1">
        <f t="array" ref="CU80">_xlfn.IFS(AND($W80&lt;&gt;"",X80&lt;&gt;""),ABS($W80-X80),AND($W80="",X80=""),"",OR($W80&lt;&gt;"",X80&lt;&gt;""),"-")</f>
        <v>#N/A</v>
      </c>
      <c r="CV80" s="120" t="e" cm="1">
        <f t="array" ref="CV80">_xlfn.IFS(AND($W80&lt;&gt;"",Y80&lt;&gt;""),ABS($W80-Y80),AND($W80="",Y80=""),"",OR($W80&lt;&gt;"",Y80&lt;&gt;""),"-")</f>
        <v>#N/A</v>
      </c>
      <c r="CW80" s="120" t="e" cm="1">
        <f t="array" ref="CW80">_xlfn.IFS(AND($W80&lt;&gt;"",Z80&lt;&gt;""),ABS($W80-Z80),AND($W80="",Z80=""),"",OR($W80&lt;&gt;"",Z80&lt;&gt;""),"-")</f>
        <v>#N/A</v>
      </c>
      <c r="CX80" s="121" t="e" cm="1">
        <f t="array" ref="CX80">_xlfn.IFS(AND($X80&lt;&gt;"",Y80&lt;&gt;""),ABS($X80-Y80),AND($X80="",Y80=""),"",OR($X80&lt;&gt;"",Y80&lt;&gt;""),"-")</f>
        <v>#N/A</v>
      </c>
      <c r="CY80" s="120" t="e" cm="1">
        <f t="array" ref="CY80">_xlfn.IFS(AND($X80&lt;&gt;"",Z80&lt;&gt;""),ABS($X80-Z80),AND($X80="",Z80=""),"",OR($X80&lt;&gt;"",Z80&lt;&gt;""),"-")</f>
        <v>#N/A</v>
      </c>
      <c r="CZ80" s="121" t="e" cm="1">
        <f t="array" ref="CZ80">_xlfn.IFS(AND($Y80&lt;&gt;"",Z80&lt;&gt;""),ABS($Y80-Z80),AND($Y80="",Z80=""),"",OR($Y80&lt;&gt;"",Z80&lt;&gt;""),"-")</f>
        <v>#N/A</v>
      </c>
    </row>
    <row r="81" spans="1:104" x14ac:dyDescent="0.2">
      <c r="A81" s="260" t="s">
        <v>16</v>
      </c>
      <c r="B81" s="259" t="e">
        <f>VLOOKUP($A81,Merged_couplings!$B:$BU,MATCH(B$1,Merged_couplings!$B$1:$BU$1,0),FALSE)</f>
        <v>#N/A</v>
      </c>
      <c r="C81" s="258" t="e">
        <f>VLOOKUP($A81,Merged_couplings!$B:$BU,MATCH(C$1,Merged_couplings!$B$1:$BU$1,0),FALSE)</f>
        <v>#N/A</v>
      </c>
      <c r="D81" s="258" t="e">
        <f>VLOOKUP($A81,Merged_couplings!$B:$BU,MATCH(D$1,Merged_couplings!$B$1:$BU$1,0),FALSE)</f>
        <v>#N/A</v>
      </c>
      <c r="E81" s="258" t="e">
        <f>VLOOKUP($A81,Merged_couplings!$B:$BU,MATCH(E$1,Merged_couplings!$B$1:$BU$1,0),FALSE)</f>
        <v>#N/A</v>
      </c>
      <c r="F81" s="258" t="e">
        <f>VLOOKUP($A81,Merged_couplings!$B:$BU,MATCH(F$1,Merged_couplings!$B$1:$BU$1,0),FALSE)</f>
        <v>#N/A</v>
      </c>
      <c r="G81" s="258" t="e">
        <f>VLOOKUP($A81,Merged_couplings!$B:$BU,MATCH(G$1,Merged_couplings!$B$1:$BU$1,0),FALSE)</f>
        <v>#N/A</v>
      </c>
      <c r="H81" s="258" t="e">
        <f>VLOOKUP($A81,Merged_couplings!$B:$BU,MATCH(H$1,Merged_couplings!$B$1:$BU$1,0),FALSE)</f>
        <v>#N/A</v>
      </c>
      <c r="I81" s="258" t="e">
        <f>VLOOKUP($A81,Merged_couplings!$B:$BU,MATCH(I$1,Merged_couplings!$B$1:$BU$1,0),FALSE)</f>
        <v>#N/A</v>
      </c>
      <c r="J81" s="258" t="e">
        <f>VLOOKUP($A81,Merged_couplings!$B:$BU,MATCH(J$1,Merged_couplings!$B$1:$BU$1,0),FALSE)</f>
        <v>#N/A</v>
      </c>
      <c r="K81" s="258" t="e">
        <f>VLOOKUP($A81,Merged_couplings!$B:$BU,MATCH(K$1,Merged_couplings!$B$1:$BU$1,0),FALSE)</f>
        <v>#N/A</v>
      </c>
      <c r="L81" s="258" t="e">
        <f>VLOOKUP($A81,Merged_couplings!$B:$BU,MATCH(L$1,Merged_couplings!$B$1:$BU$1,0),FALSE)</f>
        <v>#N/A</v>
      </c>
      <c r="M81" s="258" t="e">
        <f>VLOOKUP($A81,Merged_couplings!$B:$BU,MATCH(M$1,Merged_couplings!$B$1:$BU$1,0),FALSE)</f>
        <v>#N/A</v>
      </c>
      <c r="N81" s="121" t="e">
        <f>IF(OR(B81="BIG",B81="BI-",B81="B-G"),VLOOKUP($A81,Merged_couplings!$B:$BU,MATCH(N$1,Merged_couplings!$B$1:$BU$1,0),FALSE),"")</f>
        <v>#N/A</v>
      </c>
      <c r="P81" s="120" t="e">
        <f>IF(OR(C81="BIG",C81="BI-",C81="B-G"),VLOOKUP($A81,Merged_couplings!$B:$BU,MATCH(P$1,Merged_couplings!$B$1:$BU$1,0),FALSE),"")</f>
        <v>#N/A</v>
      </c>
      <c r="Q81" s="120" t="e">
        <f>IF(OR(D81="BIG",D81="BI-",D81="B-G"),VLOOKUP($A81,Merged_couplings!$B:$BU,MATCH(Q$1,Merged_couplings!$B$1:$BU$1,0),FALSE),"")</f>
        <v>#N/A</v>
      </c>
      <c r="R81" s="120" t="e">
        <f>IF(OR(E81="BIG",E81="BI-",E81="B-G"),VLOOKUP($A81,Merged_couplings!$B:$BU,MATCH(R$1,Merged_couplings!$B$1:$BU$1,0),FALSE),"")</f>
        <v>#N/A</v>
      </c>
      <c r="S81" s="120" t="e">
        <f>IF(OR(F81="BIG",F81="BI-",F81="B-G"),VLOOKUP($A81,Merged_couplings!$B:$BU,MATCH(S$1,Merged_couplings!$B$1:$BU$1,0),FALSE),"")</f>
        <v>#N/A</v>
      </c>
      <c r="T81" s="120" t="e">
        <f>IF(OR(G81="BIG",G81="BI-",G81="B-G"),VLOOKUP($A81,Merged_couplings!$B:$BU,MATCH(T$1,Merged_couplings!$B$1:$BU$1,0),FALSE),"")</f>
        <v>#N/A</v>
      </c>
      <c r="U81" s="120" t="e">
        <f>IF(OR(H81="BIG",H81="BI-",H81="B-G"),VLOOKUP($A81,Merged_couplings!$B:$BU,MATCH(U$1,Merged_couplings!$B$1:$BU$1,0),FALSE),"")</f>
        <v>#N/A</v>
      </c>
      <c r="V81" s="120" t="e">
        <f>IF(OR(I81="BIG",I81="BI-",I81="B-G"),VLOOKUP($A81,Merged_couplings!$B:$BU,MATCH(V$1,Merged_couplings!$B$1:$BU$1,0),FALSE),"")</f>
        <v>#N/A</v>
      </c>
      <c r="W81" s="120" t="e">
        <f>IF(OR(J81="BIG",J81="BI-",J81="B-G"),VLOOKUP($A81,Merged_couplings!$B:$BU,MATCH(W$1,Merged_couplings!$B$1:$BU$1,0),FALSE),"")</f>
        <v>#N/A</v>
      </c>
      <c r="X81" s="120" t="e">
        <f>IF(OR(K81="BIG",K81="BI-",K81="B-G"),VLOOKUP($A81,Merged_couplings!$B:$BU,MATCH(X$1,Merged_couplings!$B$1:$BU$1,0),FALSE),"")</f>
        <v>#N/A</v>
      </c>
      <c r="Y81" s="120" t="e">
        <f>IF(OR(L81="BIG",L81="BI-",L81="B-G"),VLOOKUP($A81,Merged_couplings!$B:$BU,MATCH(Y$1,Merged_couplings!$B$1:$BU$1,0),FALSE),"")</f>
        <v>#N/A</v>
      </c>
      <c r="Z81" s="120" t="e">
        <f>IF(OR(M81="BIG",M81="BI-",M81="B-G"),VLOOKUP($A81,Merged_couplings!$B:$BU,MATCH(Z$1,Merged_couplings!$B$1:$BU$1,0),FALSE),"")</f>
        <v>#N/A</v>
      </c>
      <c r="AA81" s="123"/>
      <c r="AB81" s="340" t="e" cm="1">
        <f t="array" ref="AB81">_xlfn.IFS(AND($N81&lt;&gt;"",P81&lt;&gt;""),ABS($N81-P81),AND($N81="",P81=""),"",OR($N81&lt;&gt;"",P81&lt;&gt;""),"-")</f>
        <v>#N/A</v>
      </c>
      <c r="AC81" s="122" t="e" cm="1">
        <f t="array" ref="AC81">_xlfn.IFS(AND($N81&lt;&gt;"",Q81&lt;&gt;""),ABS($N81-Q81),AND($N81="",Q81=""),"",OR($N81&lt;&gt;"",Q81&lt;&gt;""),"-")</f>
        <v>#N/A</v>
      </c>
      <c r="AD81" s="122" t="e" cm="1">
        <f t="array" ref="AD81">_xlfn.IFS(AND($N81&lt;&gt;"",R81&lt;&gt;""),ABS($N81-R81),AND($N81="",R81=""),"",OR($N81&lt;&gt;"",R81&lt;&gt;""),"-")</f>
        <v>#N/A</v>
      </c>
      <c r="AE81" s="122" t="e" cm="1">
        <f t="array" ref="AE81">_xlfn.IFS(AND($N81&lt;&gt;"",S81&lt;&gt;""),ABS($N81-S81),AND($N81="",S81=""),"",OR($N81&lt;&gt;"",S81&lt;&gt;""),"-")</f>
        <v>#N/A</v>
      </c>
      <c r="AF81" s="122" t="e" cm="1">
        <f t="array" ref="AF81">_xlfn.IFS(AND($N81&lt;&gt;"",T81&lt;&gt;""),ABS($N81-T81),AND($N81="",T81=""),"",OR($N81&lt;&gt;"",T81&lt;&gt;""),"-")</f>
        <v>#N/A</v>
      </c>
      <c r="AG81" s="122" t="e" cm="1">
        <f t="array" ref="AG81">_xlfn.IFS(AND($N81&lt;&gt;"",U81&lt;&gt;""),ABS($N81-U81),AND($N81="",U81=""),"",OR($N81&lt;&gt;"",U81&lt;&gt;""),"-")</f>
        <v>#N/A</v>
      </c>
      <c r="AH81" s="122" t="e" cm="1">
        <f t="array" ref="AH81">_xlfn.IFS(AND($N81&lt;&gt;"",V81&lt;&gt;""),ABS($N81-V81),AND($N81="",V81=""),"",OR($N81&lt;&gt;"",V81&lt;&gt;""),"-")</f>
        <v>#N/A</v>
      </c>
      <c r="AI81" s="122" t="e" cm="1">
        <f t="array" ref="AI81">_xlfn.IFS(AND($N81&lt;&gt;"",W81&lt;&gt;""),ABS($N81-W81),AND($N81="",W81=""),"",OR($N81&lt;&gt;"",W81&lt;&gt;""),"-")</f>
        <v>#N/A</v>
      </c>
      <c r="AJ81" s="122" t="e" cm="1">
        <f t="array" ref="AJ81">_xlfn.IFS(AND($N81&lt;&gt;"",X81&lt;&gt;""),ABS($N81-X81),AND($N81="",X81=""),"",OR($N81&lt;&gt;"",X81&lt;&gt;""),"-")</f>
        <v>#N/A</v>
      </c>
      <c r="AK81" s="122" t="e" cm="1">
        <f t="array" ref="AK81">_xlfn.IFS(AND($N81&lt;&gt;"",Y81&lt;&gt;""),ABS($N81-Y81),AND($N81="",Y81=""),"",OR($N81&lt;&gt;"",Y81&lt;&gt;""),"-")</f>
        <v>#N/A</v>
      </c>
      <c r="AL81" s="122" t="e" cm="1">
        <f t="array" ref="AL81">_xlfn.IFS(AND($N81&lt;&gt;"",Z81&lt;&gt;""),ABS($N81-Z81),AND($N81="",Z81=""),"",OR($N81&lt;&gt;"",Z81&lt;&gt;""),"-")</f>
        <v>#N/A</v>
      </c>
      <c r="AM81" s="340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1" t="e" cm="1">
        <f t="array" ref="AX81">_xlfn.IFS(AND($P81&lt;&gt;"",Q81&lt;&gt;""),ABS($P81-Q81),AND($P81="",Q81=""),"",OR($P81&lt;&gt;"",Q81&lt;&gt;""),"-")</f>
        <v>#N/A</v>
      </c>
      <c r="AY81" s="120" t="e" cm="1">
        <f t="array" ref="AY81">_xlfn.IFS(AND($P81&lt;&gt;"",R81&lt;&gt;""),ABS($P81-R81),AND($P81="",R81=""),"",OR($P81&lt;&gt;"",R81&lt;&gt;""),"-")</f>
        <v>#N/A</v>
      </c>
      <c r="AZ81" s="120" t="e" cm="1">
        <f t="array" ref="AZ81">_xlfn.IFS(AND($P81&lt;&gt;"",S81&lt;&gt;""),ABS($P81-S81),AND($P81="",S81=""),"",OR($P81&lt;&gt;"",S81&lt;&gt;""),"-")</f>
        <v>#N/A</v>
      </c>
      <c r="BA81" s="120" t="e" cm="1">
        <f t="array" ref="BA81">_xlfn.IFS(AND($P81&lt;&gt;"",T81&lt;&gt;""),ABS($P81-T81),AND($P81="",T81=""),"",OR($P81&lt;&gt;"",T81&lt;&gt;""),"-")</f>
        <v>#N/A</v>
      </c>
      <c r="BB81" s="120" t="e" cm="1">
        <f t="array" ref="BB81">_xlfn.IFS(AND($P81&lt;&gt;"",U81&lt;&gt;""),ABS($P81-U81),AND($P81="",U81=""),"",OR($P81&lt;&gt;"",U81&lt;&gt;""),"-")</f>
        <v>#N/A</v>
      </c>
      <c r="BC81" s="120" t="e" cm="1">
        <f t="array" ref="BC81">_xlfn.IFS(AND($P81&lt;&gt;"",V81&lt;&gt;""),ABS($P81-V81),AND($P81="",V81=""),"",OR($P81&lt;&gt;"",V81&lt;&gt;""),"-")</f>
        <v>#N/A</v>
      </c>
      <c r="BD81" s="120" t="e" cm="1">
        <f t="array" ref="BD81">_xlfn.IFS(AND($P81&lt;&gt;"",W81&lt;&gt;""),ABS($P81-W81),AND($P81="",W81=""),"",OR($P81&lt;&gt;"",W81&lt;&gt;""),"-")</f>
        <v>#N/A</v>
      </c>
      <c r="BE81" s="120" t="e" cm="1">
        <f t="array" ref="BE81">_xlfn.IFS(AND($P81&lt;&gt;"",X81&lt;&gt;""),ABS($P81-X81),AND($P81="",X81=""),"",OR($P81&lt;&gt;"",X81&lt;&gt;""),"-")</f>
        <v>#N/A</v>
      </c>
      <c r="BF81" s="120" t="e" cm="1">
        <f t="array" ref="BF81">_xlfn.IFS(AND($P81&lt;&gt;"",Y81&lt;&gt;""),ABS($P81-Y81),AND($P81="",Y81=""),"",OR($P81&lt;&gt;"",Y81&lt;&gt;""),"-")</f>
        <v>#N/A</v>
      </c>
      <c r="BG81" s="120" t="e" cm="1">
        <f t="array" ref="BG81">_xlfn.IFS(AND($P81&lt;&gt;"",Z81&lt;&gt;""),ABS($P81-Z81),AND($P81="",Z81=""),"",OR($P81&lt;&gt;"",Z81&lt;&gt;""),"-")</f>
        <v>#N/A</v>
      </c>
      <c r="BH81" s="121" t="e" cm="1">
        <f t="array" ref="BH81">_xlfn.IFS(AND($Q81&lt;&gt;"",R81&lt;&gt;""),ABS($Q81-R81),AND($Q81="",R81=""),"",OR($Q81&lt;&gt;"",R81&lt;&gt;""),"-")</f>
        <v>#N/A</v>
      </c>
      <c r="BI81" s="120" t="e" cm="1">
        <f t="array" ref="BI81">_xlfn.IFS(AND($Q81&lt;&gt;"",S81&lt;&gt;""),ABS($Q81-S81),AND($Q81="",S81=""),"",OR($Q81&lt;&gt;"",S81&lt;&gt;""),"-")</f>
        <v>#N/A</v>
      </c>
      <c r="BJ81" s="120" t="e" cm="1">
        <f t="array" ref="BJ81">_xlfn.IFS(AND($Q81&lt;&gt;"",T81&lt;&gt;""),ABS($Q81-T81),AND($Q81="",T81=""),"",OR($Q81&lt;&gt;"",T81&lt;&gt;""),"-")</f>
        <v>#N/A</v>
      </c>
      <c r="BK81" s="120" t="e" cm="1">
        <f t="array" ref="BK81">_xlfn.IFS(AND($Q81&lt;&gt;"",U81&lt;&gt;""),ABS($Q81-U81),AND($Q81="",U81=""),"",OR($Q81&lt;&gt;"",U81&lt;&gt;""),"-")</f>
        <v>#N/A</v>
      </c>
      <c r="BL81" s="120" t="e" cm="1">
        <f t="array" ref="BL81">_xlfn.IFS(AND($Q81&lt;&gt;"",V81&lt;&gt;""),ABS($Q81-V81),AND($Q81="",V81=""),"",OR($Q81&lt;&gt;"",V81&lt;&gt;""),"-")</f>
        <v>#N/A</v>
      </c>
      <c r="BM81" s="120" t="e" cm="1">
        <f t="array" ref="BM81">_xlfn.IFS(AND($Q81&lt;&gt;"",W81&lt;&gt;""),ABS($Q81-W81),AND($Q81="",W81=""),"",OR($Q81&lt;&gt;"",W81&lt;&gt;""),"-")</f>
        <v>#N/A</v>
      </c>
      <c r="BN81" s="120" t="e" cm="1">
        <f t="array" ref="BN81">_xlfn.IFS(AND($Q81&lt;&gt;"",X81&lt;&gt;""),ABS($Q81-X81),AND($Q81="",X81=""),"",OR($Q81&lt;&gt;"",X81&lt;&gt;""),"-")</f>
        <v>#N/A</v>
      </c>
      <c r="BO81" s="120" t="e" cm="1">
        <f t="array" ref="BO81">_xlfn.IFS(AND($Q81&lt;&gt;"",Y81&lt;&gt;""),ABS($Q81-Y81),AND($Q81="",Y81=""),"",OR($Q81&lt;&gt;"",Y81&lt;&gt;""),"-")</f>
        <v>#N/A</v>
      </c>
      <c r="BP81" s="120" t="e" cm="1">
        <f t="array" ref="BP81">_xlfn.IFS(AND($Q81&lt;&gt;"",Z81&lt;&gt;""),ABS($Q81-Z81),AND($Q81="",Z81=""),"",OR($Q81&lt;&gt;"",Z81&lt;&gt;""),"-")</f>
        <v>#N/A</v>
      </c>
      <c r="BQ81" s="121" t="e" cm="1">
        <f t="array" ref="BQ81">_xlfn.IFS(AND($R81&lt;&gt;"",S81&lt;&gt;""),ABS($R81-S81),AND($R81="",S81=""),"",OR($R81&lt;&gt;"",S81&lt;&gt;""),"-")</f>
        <v>#N/A</v>
      </c>
      <c r="BR81" s="120" t="e" cm="1">
        <f t="array" ref="BR81">_xlfn.IFS(AND($R81&lt;&gt;"",T81&lt;&gt;""),ABS($R81-T81),AND($R81="",T81=""),"",OR($R81&lt;&gt;"",T81&lt;&gt;""),"-")</f>
        <v>#N/A</v>
      </c>
      <c r="BS81" s="120" t="e" cm="1">
        <f t="array" ref="BS81">_xlfn.IFS(AND($R81&lt;&gt;"",U81&lt;&gt;""),ABS($R81-U81),AND($R81="",U81=""),"",OR($R81&lt;&gt;"",U81&lt;&gt;""),"-")</f>
        <v>#N/A</v>
      </c>
      <c r="BT81" s="120" t="e" cm="1">
        <f t="array" ref="BT81">_xlfn.IFS(AND($R81&lt;&gt;"",V81&lt;&gt;""),ABS($R81-V81),AND($R81="",V81=""),"",OR($R81&lt;&gt;"",V81&lt;&gt;""),"-")</f>
        <v>#N/A</v>
      </c>
      <c r="BU81" s="120" t="e" cm="1">
        <f t="array" ref="BU81">_xlfn.IFS(AND($R81&lt;&gt;"",W81&lt;&gt;""),ABS($R81-W81),AND($R81="",W81=""),"",OR($R81&lt;&gt;"",W81&lt;&gt;""),"-")</f>
        <v>#N/A</v>
      </c>
      <c r="BV81" s="120" t="e" cm="1">
        <f t="array" ref="BV81">_xlfn.IFS(AND($R81&lt;&gt;"",X81&lt;&gt;""),ABS($R81-X81),AND($R81="",X81=""),"",OR($R81&lt;&gt;"",X81&lt;&gt;""),"-")</f>
        <v>#N/A</v>
      </c>
      <c r="BW81" s="120" t="e" cm="1">
        <f t="array" ref="BW81">_xlfn.IFS(AND($R81&lt;&gt;"",Y81&lt;&gt;""),ABS($R81-Y81),AND($R81="",Y81=""),"",OR($R81&lt;&gt;"",Y81&lt;&gt;""),"-")</f>
        <v>#N/A</v>
      </c>
      <c r="BX81" s="120" t="e" cm="1">
        <f t="array" ref="BX81">_xlfn.IFS(AND($R81&lt;&gt;"",Z81&lt;&gt;""),ABS($R81-Z81),AND($R81="",Z81=""),"",OR($R81&lt;&gt;"",Z81&lt;&gt;""),"-")</f>
        <v>#N/A</v>
      </c>
      <c r="BY81" s="121" t="e" cm="1">
        <f t="array" ref="BY81">_xlfn.IFS(AND($S81&lt;&gt;"",T81&lt;&gt;""),ABS($S81-T81),AND($S81="",T81=""),"",OR($S81&lt;&gt;"",T81&lt;&gt;""),"-")</f>
        <v>#N/A</v>
      </c>
      <c r="BZ81" s="120" t="e" cm="1">
        <f t="array" ref="BZ81">_xlfn.IFS(AND($S81&lt;&gt;"",U81&lt;&gt;""),ABS($S81-U81),AND($S81="",U81=""),"",OR($S81&lt;&gt;"",U81&lt;&gt;""),"-")</f>
        <v>#N/A</v>
      </c>
      <c r="CA81" s="120" t="e" cm="1">
        <f t="array" ref="CA81">_xlfn.IFS(AND($S81&lt;&gt;"",V81&lt;&gt;""),ABS($S81-V81),AND($S81="",V81=""),"",OR($S81&lt;&gt;"",V81&lt;&gt;""),"-")</f>
        <v>#N/A</v>
      </c>
      <c r="CB81" s="120" t="e" cm="1">
        <f t="array" ref="CB81">_xlfn.IFS(AND($S81&lt;&gt;"",W81&lt;&gt;""),ABS($S81-W81),AND($S81="",W81=""),"",OR($S81&lt;&gt;"",W81&lt;&gt;""),"-")</f>
        <v>#N/A</v>
      </c>
      <c r="CC81" s="120" t="e" cm="1">
        <f t="array" ref="CC81">_xlfn.IFS(AND($S81&lt;&gt;"",X81&lt;&gt;""),ABS($S81-X81),AND($S81="",X81=""),"",OR($S81&lt;&gt;"",X81&lt;&gt;""),"-")</f>
        <v>#N/A</v>
      </c>
      <c r="CD81" s="120" t="e" cm="1">
        <f t="array" ref="CD81">_xlfn.IFS(AND($S81&lt;&gt;"",Y81&lt;&gt;""),ABS($S81-Y81),AND($S81="",Y81=""),"",OR($S81&lt;&gt;"",Y81&lt;&gt;""),"-")</f>
        <v>#N/A</v>
      </c>
      <c r="CE81" s="120" t="e" cm="1">
        <f t="array" ref="CE81">_xlfn.IFS(AND($S81&lt;&gt;"",Z81&lt;&gt;""),ABS($S81-Z81),AND($S81="",Z81=""),"",OR($S81&lt;&gt;"",Z81&lt;&gt;""),"-")</f>
        <v>#N/A</v>
      </c>
      <c r="CF81" s="121" t="e" cm="1">
        <f t="array" ref="CF81">_xlfn.IFS(AND($T81&lt;&gt;"",U81&lt;&gt;""),ABS($T81-U81),AND($T81="",U81=""),"",OR($T81&lt;&gt;"",U81&lt;&gt;""),"-")</f>
        <v>#N/A</v>
      </c>
      <c r="CG81" s="120" t="e" cm="1">
        <f t="array" ref="CG81">_xlfn.IFS(AND($T81&lt;&gt;"",V81&lt;&gt;""),ABS($T81-V81),AND($T81="",V81=""),"",OR($T81&lt;&gt;"",V81&lt;&gt;""),"-")</f>
        <v>#N/A</v>
      </c>
      <c r="CH81" s="120" t="e" cm="1">
        <f t="array" ref="CH81">_xlfn.IFS(AND($T81&lt;&gt;"",W81&lt;&gt;""),ABS($T81-W81),AND($T81="",W81=""),"",OR($T81&lt;&gt;"",W81&lt;&gt;""),"-")</f>
        <v>#N/A</v>
      </c>
      <c r="CI81" s="120" t="e" cm="1">
        <f t="array" ref="CI81">_xlfn.IFS(AND($T81&lt;&gt;"",X81&lt;&gt;""),ABS($T81-X81),AND($T81="",X81=""),"",OR($T81&lt;&gt;"",X81&lt;&gt;""),"-")</f>
        <v>#N/A</v>
      </c>
      <c r="CJ81" s="120" t="e" cm="1">
        <f t="array" ref="CJ81">_xlfn.IFS(AND($T81&lt;&gt;"",Y81&lt;&gt;""),ABS($T81-Y81),AND($T81="",Y81=""),"",OR($T81&lt;&gt;"",Y81&lt;&gt;""),"-")</f>
        <v>#N/A</v>
      </c>
      <c r="CK81" s="120" t="e" cm="1">
        <f t="array" ref="CK81">_xlfn.IFS(AND($T81&lt;&gt;"",Z81&lt;&gt;""),ABS($T81-Z81),AND($T81="",Z81=""),"",OR($T81&lt;&gt;"",Z81&lt;&gt;""),"-")</f>
        <v>#N/A</v>
      </c>
      <c r="CL81" s="121" t="e" cm="1">
        <f t="array" ref="CL81">_xlfn.IFS(AND($U81&lt;&gt;"",V81&lt;&gt;""),ABS($U81-V81),AND($U81="",V81=""),"",OR($U81&lt;&gt;"",V81&lt;&gt;""),"-")</f>
        <v>#N/A</v>
      </c>
      <c r="CM81" s="120" t="e" cm="1">
        <f t="array" ref="CM81">_xlfn.IFS(AND($U81&lt;&gt;"",W81&lt;&gt;""),ABS($U81-W81),AND($U81="",W81=""),"",OR($U81&lt;&gt;"",W81&lt;&gt;""),"-")</f>
        <v>#N/A</v>
      </c>
      <c r="CN81" s="120" t="e" cm="1">
        <f t="array" ref="CN81">_xlfn.IFS(AND($U81&lt;&gt;"",X81&lt;&gt;""),ABS($U81-X81),AND($U81="",X81=""),"",OR($U81&lt;&gt;"",X81&lt;&gt;""),"-")</f>
        <v>#N/A</v>
      </c>
      <c r="CO81" s="120" t="e" cm="1">
        <f t="array" ref="CO81">_xlfn.IFS(AND($U81&lt;&gt;"",Y81&lt;&gt;""),ABS($U81-Y81),AND($U81="",Y81=""),"",OR($U81&lt;&gt;"",Y81&lt;&gt;""),"-")</f>
        <v>#N/A</v>
      </c>
      <c r="CP81" s="120" t="e" cm="1">
        <f t="array" ref="CP81">_xlfn.IFS(AND($U81&lt;&gt;"",Z81&lt;&gt;""),ABS($U81-Z81),AND($U81="",Z81=""),"",OR($U81&lt;&gt;"",Z81&lt;&gt;""),"-")</f>
        <v>#N/A</v>
      </c>
      <c r="CQ81" s="121" t="e" cm="1">
        <f t="array" ref="CQ81">_xlfn.IFS(AND($V81&lt;&gt;"",W81&lt;&gt;""),ABS($V81-W81),AND($V81="",W81=""),"",OR($V81&lt;&gt;"",W81&lt;&gt;""),"-")</f>
        <v>#N/A</v>
      </c>
      <c r="CR81" s="120" t="e" cm="1">
        <f t="array" ref="CR81">_xlfn.IFS(AND($V81&lt;&gt;"",X81&lt;&gt;""),ABS($V81-X81),AND($V81="",X81=""),"",OR($V81&lt;&gt;"",X81&lt;&gt;""),"-")</f>
        <v>#N/A</v>
      </c>
      <c r="CS81" s="120" t="e" cm="1">
        <f t="array" ref="CS81">_xlfn.IFS(AND($V81&lt;&gt;"",Y81&lt;&gt;""),ABS($V81-Y81),AND($V81="",Y81=""),"",OR($V81&lt;&gt;"",Y81&lt;&gt;""),"-")</f>
        <v>#N/A</v>
      </c>
      <c r="CT81" s="120" t="e" cm="1">
        <f t="array" ref="CT81">_xlfn.IFS(AND($V81&lt;&gt;"",Z81&lt;&gt;""),ABS($V81-Z81),AND($V81="",Z81=""),"",OR($V81&lt;&gt;"",Z81&lt;&gt;""),"-")</f>
        <v>#N/A</v>
      </c>
      <c r="CU81" s="121" t="e" cm="1">
        <f t="array" ref="CU81">_xlfn.IFS(AND($W81&lt;&gt;"",X81&lt;&gt;""),ABS($W81-X81),AND($W81="",X81=""),"",OR($W81&lt;&gt;"",X81&lt;&gt;""),"-")</f>
        <v>#N/A</v>
      </c>
      <c r="CV81" s="120" t="e" cm="1">
        <f t="array" ref="CV81">_xlfn.IFS(AND($W81&lt;&gt;"",Y81&lt;&gt;""),ABS($W81-Y81),AND($W81="",Y81=""),"",OR($W81&lt;&gt;"",Y81&lt;&gt;""),"-")</f>
        <v>#N/A</v>
      </c>
      <c r="CW81" s="120" t="e" cm="1">
        <f t="array" ref="CW81">_xlfn.IFS(AND($W81&lt;&gt;"",Z81&lt;&gt;""),ABS($W81-Z81),AND($W81="",Z81=""),"",OR($W81&lt;&gt;"",Z81&lt;&gt;""),"-")</f>
        <v>#N/A</v>
      </c>
      <c r="CX81" s="121" t="e" cm="1">
        <f t="array" ref="CX81">_xlfn.IFS(AND($X81&lt;&gt;"",Y81&lt;&gt;""),ABS($X81-Y81),AND($X81="",Y81=""),"",OR($X81&lt;&gt;"",Y81&lt;&gt;""),"-")</f>
        <v>#N/A</v>
      </c>
      <c r="CY81" s="120" t="e" cm="1">
        <f t="array" ref="CY81">_xlfn.IFS(AND($X81&lt;&gt;"",Z81&lt;&gt;""),ABS($X81-Z81),AND($X81="",Z81=""),"",OR($X81&lt;&gt;"",Z81&lt;&gt;""),"-")</f>
        <v>#N/A</v>
      </c>
      <c r="CZ81" s="121" t="e" cm="1">
        <f t="array" ref="CZ81">_xlfn.IFS(AND($Y81&lt;&gt;"",Z81&lt;&gt;""),ABS($Y81-Z81),AND($Y81="",Z81=""),"",OR($Y81&lt;&gt;"",Z81&lt;&gt;""),"-")</f>
        <v>#N/A</v>
      </c>
    </row>
    <row r="82" spans="1:104" x14ac:dyDescent="0.2">
      <c r="A82" s="260" t="s">
        <v>24</v>
      </c>
      <c r="B82" s="259" t="e">
        <f>VLOOKUP($A82,Merged_couplings!$B:$BU,MATCH(B$1,Merged_couplings!$B$1:$BU$1,0),FALSE)</f>
        <v>#N/A</v>
      </c>
      <c r="C82" s="258" t="e">
        <f>VLOOKUP($A82,Merged_couplings!$B:$BU,MATCH(C$1,Merged_couplings!$B$1:$BU$1,0),FALSE)</f>
        <v>#N/A</v>
      </c>
      <c r="D82" s="258" t="e">
        <f>VLOOKUP($A82,Merged_couplings!$B:$BU,MATCH(D$1,Merged_couplings!$B$1:$BU$1,0),FALSE)</f>
        <v>#N/A</v>
      </c>
      <c r="E82" s="258" t="e">
        <f>VLOOKUP($A82,Merged_couplings!$B:$BU,MATCH(E$1,Merged_couplings!$B$1:$BU$1,0),FALSE)</f>
        <v>#N/A</v>
      </c>
      <c r="F82" s="258" t="e">
        <f>VLOOKUP($A82,Merged_couplings!$B:$BU,MATCH(F$1,Merged_couplings!$B$1:$BU$1,0),FALSE)</f>
        <v>#N/A</v>
      </c>
      <c r="G82" s="258" t="e">
        <f>VLOOKUP($A82,Merged_couplings!$B:$BU,MATCH(G$1,Merged_couplings!$B$1:$BU$1,0),FALSE)</f>
        <v>#N/A</v>
      </c>
      <c r="H82" s="258" t="e">
        <f>VLOOKUP($A82,Merged_couplings!$B:$BU,MATCH(H$1,Merged_couplings!$B$1:$BU$1,0),FALSE)</f>
        <v>#N/A</v>
      </c>
      <c r="I82" s="258" t="e">
        <f>VLOOKUP($A82,Merged_couplings!$B:$BU,MATCH(I$1,Merged_couplings!$B$1:$BU$1,0),FALSE)</f>
        <v>#N/A</v>
      </c>
      <c r="J82" s="258" t="e">
        <f>VLOOKUP($A82,Merged_couplings!$B:$BU,MATCH(J$1,Merged_couplings!$B$1:$BU$1,0),FALSE)</f>
        <v>#N/A</v>
      </c>
      <c r="K82" s="258" t="e">
        <f>VLOOKUP($A82,Merged_couplings!$B:$BU,MATCH(K$1,Merged_couplings!$B$1:$BU$1,0),FALSE)</f>
        <v>#N/A</v>
      </c>
      <c r="L82" s="258" t="e">
        <f>VLOOKUP($A82,Merged_couplings!$B:$BU,MATCH(L$1,Merged_couplings!$B$1:$BU$1,0),FALSE)</f>
        <v>#N/A</v>
      </c>
      <c r="M82" s="258" t="e">
        <f>VLOOKUP($A82,Merged_couplings!$B:$BU,MATCH(M$1,Merged_couplings!$B$1:$BU$1,0),FALSE)</f>
        <v>#N/A</v>
      </c>
      <c r="N82" s="121" t="e">
        <f>IF(OR(B82="BIG",B82="BI-",B82="B-G"),VLOOKUP($A82,Merged_couplings!$B:$BU,MATCH(N$1,Merged_couplings!$B$1:$BU$1,0),FALSE),"")</f>
        <v>#N/A</v>
      </c>
      <c r="P82" s="120" t="e">
        <f>IF(OR(C82="BIG",C82="BI-",C82="B-G"),VLOOKUP($A82,Merged_couplings!$B:$BU,MATCH(P$1,Merged_couplings!$B$1:$BU$1,0),FALSE),"")</f>
        <v>#N/A</v>
      </c>
      <c r="Q82" s="120" t="e">
        <f>IF(OR(D82="BIG",D82="BI-",D82="B-G"),VLOOKUP($A82,Merged_couplings!$B:$BU,MATCH(Q$1,Merged_couplings!$B$1:$BU$1,0),FALSE),"")</f>
        <v>#N/A</v>
      </c>
      <c r="R82" s="120" t="e">
        <f>IF(OR(E82="BIG",E82="BI-",E82="B-G"),VLOOKUP($A82,Merged_couplings!$B:$BU,MATCH(R$1,Merged_couplings!$B$1:$BU$1,0),FALSE),"")</f>
        <v>#N/A</v>
      </c>
      <c r="S82" s="120" t="e">
        <f>IF(OR(F82="BIG",F82="BI-",F82="B-G"),VLOOKUP($A82,Merged_couplings!$B:$BU,MATCH(S$1,Merged_couplings!$B$1:$BU$1,0),FALSE),"")</f>
        <v>#N/A</v>
      </c>
      <c r="T82" s="120" t="e">
        <f>IF(OR(G82="BIG",G82="BI-",G82="B-G"),VLOOKUP($A82,Merged_couplings!$B:$BU,MATCH(T$1,Merged_couplings!$B$1:$BU$1,0),FALSE),"")</f>
        <v>#N/A</v>
      </c>
      <c r="U82" s="120" t="e">
        <f>IF(OR(H82="BIG",H82="BI-",H82="B-G"),VLOOKUP($A82,Merged_couplings!$B:$BU,MATCH(U$1,Merged_couplings!$B$1:$BU$1,0),FALSE),"")</f>
        <v>#N/A</v>
      </c>
      <c r="V82" s="120" t="e">
        <f>IF(OR(I82="BIG",I82="BI-",I82="B-G"),VLOOKUP($A82,Merged_couplings!$B:$BU,MATCH(V$1,Merged_couplings!$B$1:$BU$1,0),FALSE),"")</f>
        <v>#N/A</v>
      </c>
      <c r="W82" s="120" t="e">
        <f>IF(OR(J82="BIG",J82="BI-",J82="B-G"),VLOOKUP($A82,Merged_couplings!$B:$BU,MATCH(W$1,Merged_couplings!$B$1:$BU$1,0),FALSE),"")</f>
        <v>#N/A</v>
      </c>
      <c r="X82" s="120" t="e">
        <f>IF(OR(K82="BIG",K82="BI-",K82="B-G"),VLOOKUP($A82,Merged_couplings!$B:$BU,MATCH(X$1,Merged_couplings!$B$1:$BU$1,0),FALSE),"")</f>
        <v>#N/A</v>
      </c>
      <c r="Y82" s="120" t="e">
        <f>IF(OR(L82="BIG",L82="BI-",L82="B-G"),VLOOKUP($A82,Merged_couplings!$B:$BU,MATCH(Y$1,Merged_couplings!$B$1:$BU$1,0),FALSE),"")</f>
        <v>#N/A</v>
      </c>
      <c r="Z82" s="120" t="e">
        <f>IF(OR(M82="BIG",M82="BI-",M82="B-G"),VLOOKUP($A82,Merged_couplings!$B:$BU,MATCH(Z$1,Merged_couplings!$B$1:$BU$1,0),FALSE),"")</f>
        <v>#N/A</v>
      </c>
      <c r="AA82" s="123"/>
      <c r="AB82" s="340" t="e" cm="1">
        <f t="array" ref="AB82">_xlfn.IFS(AND($N82&lt;&gt;"",P82&lt;&gt;""),ABS($N82-P82),AND($N82="",P82=""),"",OR($N82&lt;&gt;"",P82&lt;&gt;""),"-")</f>
        <v>#N/A</v>
      </c>
      <c r="AC82" s="122" t="e" cm="1">
        <f t="array" ref="AC82">_xlfn.IFS(AND($N82&lt;&gt;"",Q82&lt;&gt;""),ABS($N82-Q82),AND($N82="",Q82=""),"",OR($N82&lt;&gt;"",Q82&lt;&gt;""),"-")</f>
        <v>#N/A</v>
      </c>
      <c r="AD82" s="122" t="e" cm="1">
        <f t="array" ref="AD82">_xlfn.IFS(AND($N82&lt;&gt;"",R82&lt;&gt;""),ABS($N82-R82),AND($N82="",R82=""),"",OR($N82&lt;&gt;"",R82&lt;&gt;""),"-")</f>
        <v>#N/A</v>
      </c>
      <c r="AE82" s="122" t="e" cm="1">
        <f t="array" ref="AE82">_xlfn.IFS(AND($N82&lt;&gt;"",S82&lt;&gt;""),ABS($N82-S82),AND($N82="",S82=""),"",OR($N82&lt;&gt;"",S82&lt;&gt;""),"-")</f>
        <v>#N/A</v>
      </c>
      <c r="AF82" s="122" t="e" cm="1">
        <f t="array" ref="AF82">_xlfn.IFS(AND($N82&lt;&gt;"",T82&lt;&gt;""),ABS($N82-T82),AND($N82="",T82=""),"",OR($N82&lt;&gt;"",T82&lt;&gt;""),"-")</f>
        <v>#N/A</v>
      </c>
      <c r="AG82" s="122" t="e" cm="1">
        <f t="array" ref="AG82">_xlfn.IFS(AND($N82&lt;&gt;"",U82&lt;&gt;""),ABS($N82-U82),AND($N82="",U82=""),"",OR($N82&lt;&gt;"",U82&lt;&gt;""),"-")</f>
        <v>#N/A</v>
      </c>
      <c r="AH82" s="122" t="e" cm="1">
        <f t="array" ref="AH82">_xlfn.IFS(AND($N82&lt;&gt;"",V82&lt;&gt;""),ABS($N82-V82),AND($N82="",V82=""),"",OR($N82&lt;&gt;"",V82&lt;&gt;""),"-")</f>
        <v>#N/A</v>
      </c>
      <c r="AI82" s="122" t="e" cm="1">
        <f t="array" ref="AI82">_xlfn.IFS(AND($N82&lt;&gt;"",W82&lt;&gt;""),ABS($N82-W82),AND($N82="",W82=""),"",OR($N82&lt;&gt;"",W82&lt;&gt;""),"-")</f>
        <v>#N/A</v>
      </c>
      <c r="AJ82" s="122" t="e" cm="1">
        <f t="array" ref="AJ82">_xlfn.IFS(AND($N82&lt;&gt;"",X82&lt;&gt;""),ABS($N82-X82),AND($N82="",X82=""),"",OR($N82&lt;&gt;"",X82&lt;&gt;""),"-")</f>
        <v>#N/A</v>
      </c>
      <c r="AK82" s="122" t="e" cm="1">
        <f t="array" ref="AK82">_xlfn.IFS(AND($N82&lt;&gt;"",Y82&lt;&gt;""),ABS($N82-Y82),AND($N82="",Y82=""),"",OR($N82&lt;&gt;"",Y82&lt;&gt;""),"-")</f>
        <v>#N/A</v>
      </c>
      <c r="AL82" s="122" t="e" cm="1">
        <f t="array" ref="AL82">_xlfn.IFS(AND($N82&lt;&gt;"",Z82&lt;&gt;""),ABS($N82-Z82),AND($N82="",Z82=""),"",OR($N82&lt;&gt;"",Z82&lt;&gt;""),"-")</f>
        <v>#N/A</v>
      </c>
      <c r="AM82" s="340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1" t="e" cm="1">
        <f t="array" ref="AX82">_xlfn.IFS(AND($P82&lt;&gt;"",Q82&lt;&gt;""),ABS($P82-Q82),AND($P82="",Q82=""),"",OR($P82&lt;&gt;"",Q82&lt;&gt;""),"-")</f>
        <v>#N/A</v>
      </c>
      <c r="AY82" s="120" t="e" cm="1">
        <f t="array" ref="AY82">_xlfn.IFS(AND($P82&lt;&gt;"",R82&lt;&gt;""),ABS($P82-R82),AND($P82="",R82=""),"",OR($P82&lt;&gt;"",R82&lt;&gt;""),"-")</f>
        <v>#N/A</v>
      </c>
      <c r="AZ82" s="120" t="e" cm="1">
        <f t="array" ref="AZ82">_xlfn.IFS(AND($P82&lt;&gt;"",S82&lt;&gt;""),ABS($P82-S82),AND($P82="",S82=""),"",OR($P82&lt;&gt;"",S82&lt;&gt;""),"-")</f>
        <v>#N/A</v>
      </c>
      <c r="BA82" s="120" t="e" cm="1">
        <f t="array" ref="BA82">_xlfn.IFS(AND($P82&lt;&gt;"",T82&lt;&gt;""),ABS($P82-T82),AND($P82="",T82=""),"",OR($P82&lt;&gt;"",T82&lt;&gt;""),"-")</f>
        <v>#N/A</v>
      </c>
      <c r="BB82" s="120" t="e" cm="1">
        <f t="array" ref="BB82">_xlfn.IFS(AND($P82&lt;&gt;"",U82&lt;&gt;""),ABS($P82-U82),AND($P82="",U82=""),"",OR($P82&lt;&gt;"",U82&lt;&gt;""),"-")</f>
        <v>#N/A</v>
      </c>
      <c r="BC82" s="120" t="e" cm="1">
        <f t="array" ref="BC82">_xlfn.IFS(AND($P82&lt;&gt;"",V82&lt;&gt;""),ABS($P82-V82),AND($P82="",V82=""),"",OR($P82&lt;&gt;"",V82&lt;&gt;""),"-")</f>
        <v>#N/A</v>
      </c>
      <c r="BD82" s="120" t="e" cm="1">
        <f t="array" ref="BD82">_xlfn.IFS(AND($P82&lt;&gt;"",W82&lt;&gt;""),ABS($P82-W82),AND($P82="",W82=""),"",OR($P82&lt;&gt;"",W82&lt;&gt;""),"-")</f>
        <v>#N/A</v>
      </c>
      <c r="BE82" s="120" t="e" cm="1">
        <f t="array" ref="BE82">_xlfn.IFS(AND($P82&lt;&gt;"",X82&lt;&gt;""),ABS($P82-X82),AND($P82="",X82=""),"",OR($P82&lt;&gt;"",X82&lt;&gt;""),"-")</f>
        <v>#N/A</v>
      </c>
      <c r="BF82" s="120" t="e" cm="1">
        <f t="array" ref="BF82">_xlfn.IFS(AND($P82&lt;&gt;"",Y82&lt;&gt;""),ABS($P82-Y82),AND($P82="",Y82=""),"",OR($P82&lt;&gt;"",Y82&lt;&gt;""),"-")</f>
        <v>#N/A</v>
      </c>
      <c r="BG82" s="120" t="e" cm="1">
        <f t="array" ref="BG82">_xlfn.IFS(AND($P82&lt;&gt;"",Z82&lt;&gt;""),ABS($P82-Z82),AND($P82="",Z82=""),"",OR($P82&lt;&gt;"",Z82&lt;&gt;""),"-")</f>
        <v>#N/A</v>
      </c>
      <c r="BH82" s="121" t="e" cm="1">
        <f t="array" ref="BH82">_xlfn.IFS(AND($Q82&lt;&gt;"",R82&lt;&gt;""),ABS($Q82-R82),AND($Q82="",R82=""),"",OR($Q82&lt;&gt;"",R82&lt;&gt;""),"-")</f>
        <v>#N/A</v>
      </c>
      <c r="BI82" s="120" t="e" cm="1">
        <f t="array" ref="BI82">_xlfn.IFS(AND($Q82&lt;&gt;"",S82&lt;&gt;""),ABS($Q82-S82),AND($Q82="",S82=""),"",OR($Q82&lt;&gt;"",S82&lt;&gt;""),"-")</f>
        <v>#N/A</v>
      </c>
      <c r="BJ82" s="120" t="e" cm="1">
        <f t="array" ref="BJ82">_xlfn.IFS(AND($Q82&lt;&gt;"",T82&lt;&gt;""),ABS($Q82-T82),AND($Q82="",T82=""),"",OR($Q82&lt;&gt;"",T82&lt;&gt;""),"-")</f>
        <v>#N/A</v>
      </c>
      <c r="BK82" s="120" t="e" cm="1">
        <f t="array" ref="BK82">_xlfn.IFS(AND($Q82&lt;&gt;"",U82&lt;&gt;""),ABS($Q82-U82),AND($Q82="",U82=""),"",OR($Q82&lt;&gt;"",U82&lt;&gt;""),"-")</f>
        <v>#N/A</v>
      </c>
      <c r="BL82" s="120" t="e" cm="1">
        <f t="array" ref="BL82">_xlfn.IFS(AND($Q82&lt;&gt;"",V82&lt;&gt;""),ABS($Q82-V82),AND($Q82="",V82=""),"",OR($Q82&lt;&gt;"",V82&lt;&gt;""),"-")</f>
        <v>#N/A</v>
      </c>
      <c r="BM82" s="120" t="e" cm="1">
        <f t="array" ref="BM82">_xlfn.IFS(AND($Q82&lt;&gt;"",W82&lt;&gt;""),ABS($Q82-W82),AND($Q82="",W82=""),"",OR($Q82&lt;&gt;"",W82&lt;&gt;""),"-")</f>
        <v>#N/A</v>
      </c>
      <c r="BN82" s="120" t="e" cm="1">
        <f t="array" ref="BN82">_xlfn.IFS(AND($Q82&lt;&gt;"",X82&lt;&gt;""),ABS($Q82-X82),AND($Q82="",X82=""),"",OR($Q82&lt;&gt;"",X82&lt;&gt;""),"-")</f>
        <v>#N/A</v>
      </c>
      <c r="BO82" s="120" t="e" cm="1">
        <f t="array" ref="BO82">_xlfn.IFS(AND($Q82&lt;&gt;"",Y82&lt;&gt;""),ABS($Q82-Y82),AND($Q82="",Y82=""),"",OR($Q82&lt;&gt;"",Y82&lt;&gt;""),"-")</f>
        <v>#N/A</v>
      </c>
      <c r="BP82" s="120" t="e" cm="1">
        <f t="array" ref="BP82">_xlfn.IFS(AND($Q82&lt;&gt;"",Z82&lt;&gt;""),ABS($Q82-Z82),AND($Q82="",Z82=""),"",OR($Q82&lt;&gt;"",Z82&lt;&gt;""),"-")</f>
        <v>#N/A</v>
      </c>
      <c r="BQ82" s="121" t="e" cm="1">
        <f t="array" ref="BQ82">_xlfn.IFS(AND($R82&lt;&gt;"",S82&lt;&gt;""),ABS($R82-S82),AND($R82="",S82=""),"",OR($R82&lt;&gt;"",S82&lt;&gt;""),"-")</f>
        <v>#N/A</v>
      </c>
      <c r="BR82" s="120" t="e" cm="1">
        <f t="array" ref="BR82">_xlfn.IFS(AND($R82&lt;&gt;"",T82&lt;&gt;""),ABS($R82-T82),AND($R82="",T82=""),"",OR($R82&lt;&gt;"",T82&lt;&gt;""),"-")</f>
        <v>#N/A</v>
      </c>
      <c r="BS82" s="120" t="e" cm="1">
        <f t="array" ref="BS82">_xlfn.IFS(AND($R82&lt;&gt;"",U82&lt;&gt;""),ABS($R82-U82),AND($R82="",U82=""),"",OR($R82&lt;&gt;"",U82&lt;&gt;""),"-")</f>
        <v>#N/A</v>
      </c>
      <c r="BT82" s="120" t="e" cm="1">
        <f t="array" ref="BT82">_xlfn.IFS(AND($R82&lt;&gt;"",V82&lt;&gt;""),ABS($R82-V82),AND($R82="",V82=""),"",OR($R82&lt;&gt;"",V82&lt;&gt;""),"-")</f>
        <v>#N/A</v>
      </c>
      <c r="BU82" s="120" t="e" cm="1">
        <f t="array" ref="BU82">_xlfn.IFS(AND($R82&lt;&gt;"",W82&lt;&gt;""),ABS($R82-W82),AND($R82="",W82=""),"",OR($R82&lt;&gt;"",W82&lt;&gt;""),"-")</f>
        <v>#N/A</v>
      </c>
      <c r="BV82" s="120" t="e" cm="1">
        <f t="array" ref="BV82">_xlfn.IFS(AND($R82&lt;&gt;"",X82&lt;&gt;""),ABS($R82-X82),AND($R82="",X82=""),"",OR($R82&lt;&gt;"",X82&lt;&gt;""),"-")</f>
        <v>#N/A</v>
      </c>
      <c r="BW82" s="120" t="e" cm="1">
        <f t="array" ref="BW82">_xlfn.IFS(AND($R82&lt;&gt;"",Y82&lt;&gt;""),ABS($R82-Y82),AND($R82="",Y82=""),"",OR($R82&lt;&gt;"",Y82&lt;&gt;""),"-")</f>
        <v>#N/A</v>
      </c>
      <c r="BX82" s="120" t="e" cm="1">
        <f t="array" ref="BX82">_xlfn.IFS(AND($R82&lt;&gt;"",Z82&lt;&gt;""),ABS($R82-Z82),AND($R82="",Z82=""),"",OR($R82&lt;&gt;"",Z82&lt;&gt;""),"-")</f>
        <v>#N/A</v>
      </c>
      <c r="BY82" s="121" t="e" cm="1">
        <f t="array" ref="BY82">_xlfn.IFS(AND($S82&lt;&gt;"",T82&lt;&gt;""),ABS($S82-T82),AND($S82="",T82=""),"",OR($S82&lt;&gt;"",T82&lt;&gt;""),"-")</f>
        <v>#N/A</v>
      </c>
      <c r="BZ82" s="120" t="e" cm="1">
        <f t="array" ref="BZ82">_xlfn.IFS(AND($S82&lt;&gt;"",U82&lt;&gt;""),ABS($S82-U82),AND($S82="",U82=""),"",OR($S82&lt;&gt;"",U82&lt;&gt;""),"-")</f>
        <v>#N/A</v>
      </c>
      <c r="CA82" s="120" t="e" cm="1">
        <f t="array" ref="CA82">_xlfn.IFS(AND($S82&lt;&gt;"",V82&lt;&gt;""),ABS($S82-V82),AND($S82="",V82=""),"",OR($S82&lt;&gt;"",V82&lt;&gt;""),"-")</f>
        <v>#N/A</v>
      </c>
      <c r="CB82" s="120" t="e" cm="1">
        <f t="array" ref="CB82">_xlfn.IFS(AND($S82&lt;&gt;"",W82&lt;&gt;""),ABS($S82-W82),AND($S82="",W82=""),"",OR($S82&lt;&gt;"",W82&lt;&gt;""),"-")</f>
        <v>#N/A</v>
      </c>
      <c r="CC82" s="120" t="e" cm="1">
        <f t="array" ref="CC82">_xlfn.IFS(AND($S82&lt;&gt;"",X82&lt;&gt;""),ABS($S82-X82),AND($S82="",X82=""),"",OR($S82&lt;&gt;"",X82&lt;&gt;""),"-")</f>
        <v>#N/A</v>
      </c>
      <c r="CD82" s="120" t="e" cm="1">
        <f t="array" ref="CD82">_xlfn.IFS(AND($S82&lt;&gt;"",Y82&lt;&gt;""),ABS($S82-Y82),AND($S82="",Y82=""),"",OR($S82&lt;&gt;"",Y82&lt;&gt;""),"-")</f>
        <v>#N/A</v>
      </c>
      <c r="CE82" s="120" t="e" cm="1">
        <f t="array" ref="CE82">_xlfn.IFS(AND($S82&lt;&gt;"",Z82&lt;&gt;""),ABS($S82-Z82),AND($S82="",Z82=""),"",OR($S82&lt;&gt;"",Z82&lt;&gt;""),"-")</f>
        <v>#N/A</v>
      </c>
      <c r="CF82" s="121" t="e" cm="1">
        <f t="array" ref="CF82">_xlfn.IFS(AND($T82&lt;&gt;"",U82&lt;&gt;""),ABS($T82-U82),AND($T82="",U82=""),"",OR($T82&lt;&gt;"",U82&lt;&gt;""),"-")</f>
        <v>#N/A</v>
      </c>
      <c r="CG82" s="120" t="e" cm="1">
        <f t="array" ref="CG82">_xlfn.IFS(AND($T82&lt;&gt;"",V82&lt;&gt;""),ABS($T82-V82),AND($T82="",V82=""),"",OR($T82&lt;&gt;"",V82&lt;&gt;""),"-")</f>
        <v>#N/A</v>
      </c>
      <c r="CH82" s="120" t="e" cm="1">
        <f t="array" ref="CH82">_xlfn.IFS(AND($T82&lt;&gt;"",W82&lt;&gt;""),ABS($T82-W82),AND($T82="",W82=""),"",OR($T82&lt;&gt;"",W82&lt;&gt;""),"-")</f>
        <v>#N/A</v>
      </c>
      <c r="CI82" s="120" t="e" cm="1">
        <f t="array" ref="CI82">_xlfn.IFS(AND($T82&lt;&gt;"",X82&lt;&gt;""),ABS($T82-X82),AND($T82="",X82=""),"",OR($T82&lt;&gt;"",X82&lt;&gt;""),"-")</f>
        <v>#N/A</v>
      </c>
      <c r="CJ82" s="120" t="e" cm="1">
        <f t="array" ref="CJ82">_xlfn.IFS(AND($T82&lt;&gt;"",Y82&lt;&gt;""),ABS($T82-Y82),AND($T82="",Y82=""),"",OR($T82&lt;&gt;"",Y82&lt;&gt;""),"-")</f>
        <v>#N/A</v>
      </c>
      <c r="CK82" s="120" t="e" cm="1">
        <f t="array" ref="CK82">_xlfn.IFS(AND($T82&lt;&gt;"",Z82&lt;&gt;""),ABS($T82-Z82),AND($T82="",Z82=""),"",OR($T82&lt;&gt;"",Z82&lt;&gt;""),"-")</f>
        <v>#N/A</v>
      </c>
      <c r="CL82" s="121" t="e" cm="1">
        <f t="array" ref="CL82">_xlfn.IFS(AND($U82&lt;&gt;"",V82&lt;&gt;""),ABS($U82-V82),AND($U82="",V82=""),"",OR($U82&lt;&gt;"",V82&lt;&gt;""),"-")</f>
        <v>#N/A</v>
      </c>
      <c r="CM82" s="120" t="e" cm="1">
        <f t="array" ref="CM82">_xlfn.IFS(AND($U82&lt;&gt;"",W82&lt;&gt;""),ABS($U82-W82),AND($U82="",W82=""),"",OR($U82&lt;&gt;"",W82&lt;&gt;""),"-")</f>
        <v>#N/A</v>
      </c>
      <c r="CN82" s="120" t="e" cm="1">
        <f t="array" ref="CN82">_xlfn.IFS(AND($U82&lt;&gt;"",X82&lt;&gt;""),ABS($U82-X82),AND($U82="",X82=""),"",OR($U82&lt;&gt;"",X82&lt;&gt;""),"-")</f>
        <v>#N/A</v>
      </c>
      <c r="CO82" s="120" t="e" cm="1">
        <f t="array" ref="CO82">_xlfn.IFS(AND($U82&lt;&gt;"",Y82&lt;&gt;""),ABS($U82-Y82),AND($U82="",Y82=""),"",OR($U82&lt;&gt;"",Y82&lt;&gt;""),"-")</f>
        <v>#N/A</v>
      </c>
      <c r="CP82" s="120" t="e" cm="1">
        <f t="array" ref="CP82">_xlfn.IFS(AND($U82&lt;&gt;"",Z82&lt;&gt;""),ABS($U82-Z82),AND($U82="",Z82=""),"",OR($U82&lt;&gt;"",Z82&lt;&gt;""),"-")</f>
        <v>#N/A</v>
      </c>
      <c r="CQ82" s="121" t="e" cm="1">
        <f t="array" ref="CQ82">_xlfn.IFS(AND($V82&lt;&gt;"",W82&lt;&gt;""),ABS($V82-W82),AND($V82="",W82=""),"",OR($V82&lt;&gt;"",W82&lt;&gt;""),"-")</f>
        <v>#N/A</v>
      </c>
      <c r="CR82" s="120" t="e" cm="1">
        <f t="array" ref="CR82">_xlfn.IFS(AND($V82&lt;&gt;"",X82&lt;&gt;""),ABS($V82-X82),AND($V82="",X82=""),"",OR($V82&lt;&gt;"",X82&lt;&gt;""),"-")</f>
        <v>#N/A</v>
      </c>
      <c r="CS82" s="120" t="e" cm="1">
        <f t="array" ref="CS82">_xlfn.IFS(AND($V82&lt;&gt;"",Y82&lt;&gt;""),ABS($V82-Y82),AND($V82="",Y82=""),"",OR($V82&lt;&gt;"",Y82&lt;&gt;""),"-")</f>
        <v>#N/A</v>
      </c>
      <c r="CT82" s="120" t="e" cm="1">
        <f t="array" ref="CT82">_xlfn.IFS(AND($V82&lt;&gt;"",Z82&lt;&gt;""),ABS($V82-Z82),AND($V82="",Z82=""),"",OR($V82&lt;&gt;"",Z82&lt;&gt;""),"-")</f>
        <v>#N/A</v>
      </c>
      <c r="CU82" s="121" t="e" cm="1">
        <f t="array" ref="CU82">_xlfn.IFS(AND($W82&lt;&gt;"",X82&lt;&gt;""),ABS($W82-X82),AND($W82="",X82=""),"",OR($W82&lt;&gt;"",X82&lt;&gt;""),"-")</f>
        <v>#N/A</v>
      </c>
      <c r="CV82" s="120" t="e" cm="1">
        <f t="array" ref="CV82">_xlfn.IFS(AND($W82&lt;&gt;"",Y82&lt;&gt;""),ABS($W82-Y82),AND($W82="",Y82=""),"",OR($W82&lt;&gt;"",Y82&lt;&gt;""),"-")</f>
        <v>#N/A</v>
      </c>
      <c r="CW82" s="120" t="e" cm="1">
        <f t="array" ref="CW82">_xlfn.IFS(AND($W82&lt;&gt;"",Z82&lt;&gt;""),ABS($W82-Z82),AND($W82="",Z82=""),"",OR($W82&lt;&gt;"",Z82&lt;&gt;""),"-")</f>
        <v>#N/A</v>
      </c>
      <c r="CX82" s="121" t="e" cm="1">
        <f t="array" ref="CX82">_xlfn.IFS(AND($X82&lt;&gt;"",Y82&lt;&gt;""),ABS($X82-Y82),AND($X82="",Y82=""),"",OR($X82&lt;&gt;"",Y82&lt;&gt;""),"-")</f>
        <v>#N/A</v>
      </c>
      <c r="CY82" s="120" t="e" cm="1">
        <f t="array" ref="CY82">_xlfn.IFS(AND($X82&lt;&gt;"",Z82&lt;&gt;""),ABS($X82-Z82),AND($X82="",Z82=""),"",OR($X82&lt;&gt;"",Z82&lt;&gt;""),"-")</f>
        <v>#N/A</v>
      </c>
      <c r="CZ82" s="121" t="e" cm="1">
        <f t="array" ref="CZ82">_xlfn.IFS(AND($Y82&lt;&gt;"",Z82&lt;&gt;""),ABS($Y82-Z82),AND($Y82="",Z82=""),"",OR($Y82&lt;&gt;"",Z82&lt;&gt;""),"-")</f>
        <v>#N/A</v>
      </c>
    </row>
    <row r="83" spans="1:104" x14ac:dyDescent="0.2">
      <c r="A83" s="260" t="s">
        <v>171</v>
      </c>
      <c r="B83" s="259" t="e">
        <f>VLOOKUP($A83,Merged_couplings!$B:$BU,MATCH(B$1,Merged_couplings!$B$1:$BU$1,0),FALSE)</f>
        <v>#N/A</v>
      </c>
      <c r="C83" s="258" t="e">
        <f>VLOOKUP($A83,Merged_couplings!$B:$BU,MATCH(C$1,Merged_couplings!$B$1:$BU$1,0),FALSE)</f>
        <v>#N/A</v>
      </c>
      <c r="D83" s="258" t="e">
        <f>VLOOKUP($A83,Merged_couplings!$B:$BU,MATCH(D$1,Merged_couplings!$B$1:$BU$1,0),FALSE)</f>
        <v>#N/A</v>
      </c>
      <c r="E83" s="258" t="e">
        <f>VLOOKUP($A83,Merged_couplings!$B:$BU,MATCH(E$1,Merged_couplings!$B$1:$BU$1,0),FALSE)</f>
        <v>#N/A</v>
      </c>
      <c r="F83" s="258" t="e">
        <f>VLOOKUP($A83,Merged_couplings!$B:$BU,MATCH(F$1,Merged_couplings!$B$1:$BU$1,0),FALSE)</f>
        <v>#N/A</v>
      </c>
      <c r="G83" s="258" t="e">
        <f>VLOOKUP($A83,Merged_couplings!$B:$BU,MATCH(G$1,Merged_couplings!$B$1:$BU$1,0),FALSE)</f>
        <v>#N/A</v>
      </c>
      <c r="H83" s="258" t="e">
        <f>VLOOKUP($A83,Merged_couplings!$B:$BU,MATCH(H$1,Merged_couplings!$B$1:$BU$1,0),FALSE)</f>
        <v>#N/A</v>
      </c>
      <c r="I83" s="258" t="e">
        <f>VLOOKUP($A83,Merged_couplings!$B:$BU,MATCH(I$1,Merged_couplings!$B$1:$BU$1,0),FALSE)</f>
        <v>#N/A</v>
      </c>
      <c r="J83" s="258" t="e">
        <f>VLOOKUP($A83,Merged_couplings!$B:$BU,MATCH(J$1,Merged_couplings!$B$1:$BU$1,0),FALSE)</f>
        <v>#N/A</v>
      </c>
      <c r="K83" s="258" t="e">
        <f>VLOOKUP($A83,Merged_couplings!$B:$BU,MATCH(K$1,Merged_couplings!$B$1:$BU$1,0),FALSE)</f>
        <v>#N/A</v>
      </c>
      <c r="L83" s="258" t="e">
        <f>VLOOKUP($A83,Merged_couplings!$B:$BU,MATCH(L$1,Merged_couplings!$B$1:$BU$1,0),FALSE)</f>
        <v>#N/A</v>
      </c>
      <c r="M83" s="258" t="e">
        <f>VLOOKUP($A83,Merged_couplings!$B:$BU,MATCH(M$1,Merged_couplings!$B$1:$BU$1,0),FALSE)</f>
        <v>#N/A</v>
      </c>
      <c r="N83" s="121" t="e">
        <f>IF(OR(B83="BIG",B83="BI-",B83="B-G"),VLOOKUP($A83,Merged_couplings!$B:$BU,MATCH(N$1,Merged_couplings!$B$1:$BU$1,0),FALSE),"")</f>
        <v>#N/A</v>
      </c>
      <c r="P83" s="120" t="e">
        <f>IF(OR(C83="BIG",C83="BI-",C83="B-G"),VLOOKUP($A83,Merged_couplings!$B:$BU,MATCH(P$1,Merged_couplings!$B$1:$BU$1,0),FALSE),"")</f>
        <v>#N/A</v>
      </c>
      <c r="Q83" s="120" t="e">
        <f>IF(OR(D83="BIG",D83="BI-",D83="B-G"),VLOOKUP($A83,Merged_couplings!$B:$BU,MATCH(Q$1,Merged_couplings!$B$1:$BU$1,0),FALSE),"")</f>
        <v>#N/A</v>
      </c>
      <c r="R83" s="120" t="e">
        <f>IF(OR(E83="BIG",E83="BI-",E83="B-G"),VLOOKUP($A83,Merged_couplings!$B:$BU,MATCH(R$1,Merged_couplings!$B$1:$BU$1,0),FALSE),"")</f>
        <v>#N/A</v>
      </c>
      <c r="S83" s="120" t="e">
        <f>IF(OR(F83="BIG",F83="BI-",F83="B-G"),VLOOKUP($A83,Merged_couplings!$B:$BU,MATCH(S$1,Merged_couplings!$B$1:$BU$1,0),FALSE),"")</f>
        <v>#N/A</v>
      </c>
      <c r="T83" s="120" t="e">
        <f>IF(OR(G83="BIG",G83="BI-",G83="B-G"),VLOOKUP($A83,Merged_couplings!$B:$BU,MATCH(T$1,Merged_couplings!$B$1:$BU$1,0),FALSE),"")</f>
        <v>#N/A</v>
      </c>
      <c r="U83" s="120" t="e">
        <f>IF(OR(H83="BIG",H83="BI-",H83="B-G"),VLOOKUP($A83,Merged_couplings!$B:$BU,MATCH(U$1,Merged_couplings!$B$1:$BU$1,0),FALSE),"")</f>
        <v>#N/A</v>
      </c>
      <c r="V83" s="120" t="e">
        <f>IF(OR(I83="BIG",I83="BI-",I83="B-G"),VLOOKUP($A83,Merged_couplings!$B:$BU,MATCH(V$1,Merged_couplings!$B$1:$BU$1,0),FALSE),"")</f>
        <v>#N/A</v>
      </c>
      <c r="W83" s="120" t="e">
        <f>IF(OR(J83="BIG",J83="BI-",J83="B-G"),VLOOKUP($A83,Merged_couplings!$B:$BU,MATCH(W$1,Merged_couplings!$B$1:$BU$1,0),FALSE),"")</f>
        <v>#N/A</v>
      </c>
      <c r="X83" s="120" t="e">
        <f>IF(OR(K83="BIG",K83="BI-",K83="B-G"),VLOOKUP($A83,Merged_couplings!$B:$BU,MATCH(X$1,Merged_couplings!$B$1:$BU$1,0),FALSE),"")</f>
        <v>#N/A</v>
      </c>
      <c r="Y83" s="120" t="e">
        <f>IF(OR(L83="BIG",L83="BI-",L83="B-G"),VLOOKUP($A83,Merged_couplings!$B:$BU,MATCH(Y$1,Merged_couplings!$B$1:$BU$1,0),FALSE),"")</f>
        <v>#N/A</v>
      </c>
      <c r="Z83" s="120" t="e">
        <f>IF(OR(M83="BIG",M83="BI-",M83="B-G"),VLOOKUP($A83,Merged_couplings!$B:$BU,MATCH(Z$1,Merged_couplings!$B$1:$BU$1,0),FALSE),"")</f>
        <v>#N/A</v>
      </c>
      <c r="AA83" s="123"/>
      <c r="AB83" s="340" t="e" cm="1">
        <f t="array" ref="AB83">_xlfn.IFS(AND($N83&lt;&gt;"",P83&lt;&gt;""),ABS($N83-P83),AND($N83="",P83=""),"",OR($N83&lt;&gt;"",P83&lt;&gt;""),"-")</f>
        <v>#N/A</v>
      </c>
      <c r="AC83" s="122" t="e" cm="1">
        <f t="array" ref="AC83">_xlfn.IFS(AND($N83&lt;&gt;"",Q83&lt;&gt;""),ABS($N83-Q83),AND($N83="",Q83=""),"",OR($N83&lt;&gt;"",Q83&lt;&gt;""),"-")</f>
        <v>#N/A</v>
      </c>
      <c r="AD83" s="122" t="e" cm="1">
        <f t="array" ref="AD83">_xlfn.IFS(AND($N83&lt;&gt;"",R83&lt;&gt;""),ABS($N83-R83),AND($N83="",R83=""),"",OR($N83&lt;&gt;"",R83&lt;&gt;""),"-")</f>
        <v>#N/A</v>
      </c>
      <c r="AE83" s="122" t="e" cm="1">
        <f t="array" ref="AE83">_xlfn.IFS(AND($N83&lt;&gt;"",S83&lt;&gt;""),ABS($N83-S83),AND($N83="",S83=""),"",OR($N83&lt;&gt;"",S83&lt;&gt;""),"-")</f>
        <v>#N/A</v>
      </c>
      <c r="AF83" s="122" t="e" cm="1">
        <f t="array" ref="AF83">_xlfn.IFS(AND($N83&lt;&gt;"",T83&lt;&gt;""),ABS($N83-T83),AND($N83="",T83=""),"",OR($N83&lt;&gt;"",T83&lt;&gt;""),"-")</f>
        <v>#N/A</v>
      </c>
      <c r="AG83" s="122" t="e" cm="1">
        <f t="array" ref="AG83">_xlfn.IFS(AND($N83&lt;&gt;"",U83&lt;&gt;""),ABS($N83-U83),AND($N83="",U83=""),"",OR($N83&lt;&gt;"",U83&lt;&gt;""),"-")</f>
        <v>#N/A</v>
      </c>
      <c r="AH83" s="122" t="e" cm="1">
        <f t="array" ref="AH83">_xlfn.IFS(AND($N83&lt;&gt;"",V83&lt;&gt;""),ABS($N83-V83),AND($N83="",V83=""),"",OR($N83&lt;&gt;"",V83&lt;&gt;""),"-")</f>
        <v>#N/A</v>
      </c>
      <c r="AI83" s="122" t="e" cm="1">
        <f t="array" ref="AI83">_xlfn.IFS(AND($N83&lt;&gt;"",W83&lt;&gt;""),ABS($N83-W83),AND($N83="",W83=""),"",OR($N83&lt;&gt;"",W83&lt;&gt;""),"-")</f>
        <v>#N/A</v>
      </c>
      <c r="AJ83" s="122" t="e" cm="1">
        <f t="array" ref="AJ83">_xlfn.IFS(AND($N83&lt;&gt;"",X83&lt;&gt;""),ABS($N83-X83),AND($N83="",X83=""),"",OR($N83&lt;&gt;"",X83&lt;&gt;""),"-")</f>
        <v>#N/A</v>
      </c>
      <c r="AK83" s="122" t="e" cm="1">
        <f t="array" ref="AK83">_xlfn.IFS(AND($N83&lt;&gt;"",Y83&lt;&gt;""),ABS($N83-Y83),AND($N83="",Y83=""),"",OR($N83&lt;&gt;"",Y83&lt;&gt;""),"-")</f>
        <v>#N/A</v>
      </c>
      <c r="AL83" s="122" t="e" cm="1">
        <f t="array" ref="AL83">_xlfn.IFS(AND($N83&lt;&gt;"",Z83&lt;&gt;""),ABS($N83-Z83),AND($N83="",Z83=""),"",OR($N83&lt;&gt;"",Z83&lt;&gt;""),"-")</f>
        <v>#N/A</v>
      </c>
      <c r="AM83" s="340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1" t="e" cm="1">
        <f t="array" ref="AX83">_xlfn.IFS(AND($P83&lt;&gt;"",Q83&lt;&gt;""),ABS($P83-Q83),AND($P83="",Q83=""),"",OR($P83&lt;&gt;"",Q83&lt;&gt;""),"-")</f>
        <v>#N/A</v>
      </c>
      <c r="AY83" s="120" t="e" cm="1">
        <f t="array" ref="AY83">_xlfn.IFS(AND($P83&lt;&gt;"",R83&lt;&gt;""),ABS($P83-R83),AND($P83="",R83=""),"",OR($P83&lt;&gt;"",R83&lt;&gt;""),"-")</f>
        <v>#N/A</v>
      </c>
      <c r="AZ83" s="120" t="e" cm="1">
        <f t="array" ref="AZ83">_xlfn.IFS(AND($P83&lt;&gt;"",S83&lt;&gt;""),ABS($P83-S83),AND($P83="",S83=""),"",OR($P83&lt;&gt;"",S83&lt;&gt;""),"-")</f>
        <v>#N/A</v>
      </c>
      <c r="BA83" s="120" t="e" cm="1">
        <f t="array" ref="BA83">_xlfn.IFS(AND($P83&lt;&gt;"",T83&lt;&gt;""),ABS($P83-T83),AND($P83="",T83=""),"",OR($P83&lt;&gt;"",T83&lt;&gt;""),"-")</f>
        <v>#N/A</v>
      </c>
      <c r="BB83" s="120" t="e" cm="1">
        <f t="array" ref="BB83">_xlfn.IFS(AND($P83&lt;&gt;"",U83&lt;&gt;""),ABS($P83-U83),AND($P83="",U83=""),"",OR($P83&lt;&gt;"",U83&lt;&gt;""),"-")</f>
        <v>#N/A</v>
      </c>
      <c r="BC83" s="120" t="e" cm="1">
        <f t="array" ref="BC83">_xlfn.IFS(AND($P83&lt;&gt;"",V83&lt;&gt;""),ABS($P83-V83),AND($P83="",V83=""),"",OR($P83&lt;&gt;"",V83&lt;&gt;""),"-")</f>
        <v>#N/A</v>
      </c>
      <c r="BD83" s="120" t="e" cm="1">
        <f t="array" ref="BD83">_xlfn.IFS(AND($P83&lt;&gt;"",W83&lt;&gt;""),ABS($P83-W83),AND($P83="",W83=""),"",OR($P83&lt;&gt;"",W83&lt;&gt;""),"-")</f>
        <v>#N/A</v>
      </c>
      <c r="BE83" s="120" t="e" cm="1">
        <f t="array" ref="BE83">_xlfn.IFS(AND($P83&lt;&gt;"",X83&lt;&gt;""),ABS($P83-X83),AND($P83="",X83=""),"",OR($P83&lt;&gt;"",X83&lt;&gt;""),"-")</f>
        <v>#N/A</v>
      </c>
      <c r="BF83" s="120" t="e" cm="1">
        <f t="array" ref="BF83">_xlfn.IFS(AND($P83&lt;&gt;"",Y83&lt;&gt;""),ABS($P83-Y83),AND($P83="",Y83=""),"",OR($P83&lt;&gt;"",Y83&lt;&gt;""),"-")</f>
        <v>#N/A</v>
      </c>
      <c r="BG83" s="120" t="e" cm="1">
        <f t="array" ref="BG83">_xlfn.IFS(AND($P83&lt;&gt;"",Z83&lt;&gt;""),ABS($P83-Z83),AND($P83="",Z83=""),"",OR($P83&lt;&gt;"",Z83&lt;&gt;""),"-")</f>
        <v>#N/A</v>
      </c>
      <c r="BH83" s="121" t="e" cm="1">
        <f t="array" ref="BH83">_xlfn.IFS(AND($Q83&lt;&gt;"",R83&lt;&gt;""),ABS($Q83-R83),AND($Q83="",R83=""),"",OR($Q83&lt;&gt;"",R83&lt;&gt;""),"-")</f>
        <v>#N/A</v>
      </c>
      <c r="BI83" s="120" t="e" cm="1">
        <f t="array" ref="BI83">_xlfn.IFS(AND($Q83&lt;&gt;"",S83&lt;&gt;""),ABS($Q83-S83),AND($Q83="",S83=""),"",OR($Q83&lt;&gt;"",S83&lt;&gt;""),"-")</f>
        <v>#N/A</v>
      </c>
      <c r="BJ83" s="120" t="e" cm="1">
        <f t="array" ref="BJ83">_xlfn.IFS(AND($Q83&lt;&gt;"",T83&lt;&gt;""),ABS($Q83-T83),AND($Q83="",T83=""),"",OR($Q83&lt;&gt;"",T83&lt;&gt;""),"-")</f>
        <v>#N/A</v>
      </c>
      <c r="BK83" s="120" t="e" cm="1">
        <f t="array" ref="BK83">_xlfn.IFS(AND($Q83&lt;&gt;"",U83&lt;&gt;""),ABS($Q83-U83),AND($Q83="",U83=""),"",OR($Q83&lt;&gt;"",U83&lt;&gt;""),"-")</f>
        <v>#N/A</v>
      </c>
      <c r="BL83" s="120" t="e" cm="1">
        <f t="array" ref="BL83">_xlfn.IFS(AND($Q83&lt;&gt;"",V83&lt;&gt;""),ABS($Q83-V83),AND($Q83="",V83=""),"",OR($Q83&lt;&gt;"",V83&lt;&gt;""),"-")</f>
        <v>#N/A</v>
      </c>
      <c r="BM83" s="120" t="e" cm="1">
        <f t="array" ref="BM83">_xlfn.IFS(AND($Q83&lt;&gt;"",W83&lt;&gt;""),ABS($Q83-W83),AND($Q83="",W83=""),"",OR($Q83&lt;&gt;"",W83&lt;&gt;""),"-")</f>
        <v>#N/A</v>
      </c>
      <c r="BN83" s="120" t="e" cm="1">
        <f t="array" ref="BN83">_xlfn.IFS(AND($Q83&lt;&gt;"",X83&lt;&gt;""),ABS($Q83-X83),AND($Q83="",X83=""),"",OR($Q83&lt;&gt;"",X83&lt;&gt;""),"-")</f>
        <v>#N/A</v>
      </c>
      <c r="BO83" s="120" t="e" cm="1">
        <f t="array" ref="BO83">_xlfn.IFS(AND($Q83&lt;&gt;"",Y83&lt;&gt;""),ABS($Q83-Y83),AND($Q83="",Y83=""),"",OR($Q83&lt;&gt;"",Y83&lt;&gt;""),"-")</f>
        <v>#N/A</v>
      </c>
      <c r="BP83" s="120" t="e" cm="1">
        <f t="array" ref="BP83">_xlfn.IFS(AND($Q83&lt;&gt;"",Z83&lt;&gt;""),ABS($Q83-Z83),AND($Q83="",Z83=""),"",OR($Q83&lt;&gt;"",Z83&lt;&gt;""),"-")</f>
        <v>#N/A</v>
      </c>
      <c r="BQ83" s="121" t="e" cm="1">
        <f t="array" ref="BQ83">_xlfn.IFS(AND($R83&lt;&gt;"",S83&lt;&gt;""),ABS($R83-S83),AND($R83="",S83=""),"",OR($R83&lt;&gt;"",S83&lt;&gt;""),"-")</f>
        <v>#N/A</v>
      </c>
      <c r="BR83" s="120" t="e" cm="1">
        <f t="array" ref="BR83">_xlfn.IFS(AND($R83&lt;&gt;"",T83&lt;&gt;""),ABS($R83-T83),AND($R83="",T83=""),"",OR($R83&lt;&gt;"",T83&lt;&gt;""),"-")</f>
        <v>#N/A</v>
      </c>
      <c r="BS83" s="120" t="e" cm="1">
        <f t="array" ref="BS83">_xlfn.IFS(AND($R83&lt;&gt;"",U83&lt;&gt;""),ABS($R83-U83),AND($R83="",U83=""),"",OR($R83&lt;&gt;"",U83&lt;&gt;""),"-")</f>
        <v>#N/A</v>
      </c>
      <c r="BT83" s="120" t="e" cm="1">
        <f t="array" ref="BT83">_xlfn.IFS(AND($R83&lt;&gt;"",V83&lt;&gt;""),ABS($R83-V83),AND($R83="",V83=""),"",OR($R83&lt;&gt;"",V83&lt;&gt;""),"-")</f>
        <v>#N/A</v>
      </c>
      <c r="BU83" s="120" t="e" cm="1">
        <f t="array" ref="BU83">_xlfn.IFS(AND($R83&lt;&gt;"",W83&lt;&gt;""),ABS($R83-W83),AND($R83="",W83=""),"",OR($R83&lt;&gt;"",W83&lt;&gt;""),"-")</f>
        <v>#N/A</v>
      </c>
      <c r="BV83" s="120" t="e" cm="1">
        <f t="array" ref="BV83">_xlfn.IFS(AND($R83&lt;&gt;"",X83&lt;&gt;""),ABS($R83-X83),AND($R83="",X83=""),"",OR($R83&lt;&gt;"",X83&lt;&gt;""),"-")</f>
        <v>#N/A</v>
      </c>
      <c r="BW83" s="120" t="e" cm="1">
        <f t="array" ref="BW83">_xlfn.IFS(AND($R83&lt;&gt;"",Y83&lt;&gt;""),ABS($R83-Y83),AND($R83="",Y83=""),"",OR($R83&lt;&gt;"",Y83&lt;&gt;""),"-")</f>
        <v>#N/A</v>
      </c>
      <c r="BX83" s="120" t="e" cm="1">
        <f t="array" ref="BX83">_xlfn.IFS(AND($R83&lt;&gt;"",Z83&lt;&gt;""),ABS($R83-Z83),AND($R83="",Z83=""),"",OR($R83&lt;&gt;"",Z83&lt;&gt;""),"-")</f>
        <v>#N/A</v>
      </c>
      <c r="BY83" s="121" t="e" cm="1">
        <f t="array" ref="BY83">_xlfn.IFS(AND($S83&lt;&gt;"",T83&lt;&gt;""),ABS($S83-T83),AND($S83="",T83=""),"",OR($S83&lt;&gt;"",T83&lt;&gt;""),"-")</f>
        <v>#N/A</v>
      </c>
      <c r="BZ83" s="120" t="e" cm="1">
        <f t="array" ref="BZ83">_xlfn.IFS(AND($S83&lt;&gt;"",U83&lt;&gt;""),ABS($S83-U83),AND($S83="",U83=""),"",OR($S83&lt;&gt;"",U83&lt;&gt;""),"-")</f>
        <v>#N/A</v>
      </c>
      <c r="CA83" s="120" t="e" cm="1">
        <f t="array" ref="CA83">_xlfn.IFS(AND($S83&lt;&gt;"",V83&lt;&gt;""),ABS($S83-V83),AND($S83="",V83=""),"",OR($S83&lt;&gt;"",V83&lt;&gt;""),"-")</f>
        <v>#N/A</v>
      </c>
      <c r="CB83" s="120" t="e" cm="1">
        <f t="array" ref="CB83">_xlfn.IFS(AND($S83&lt;&gt;"",W83&lt;&gt;""),ABS($S83-W83),AND($S83="",W83=""),"",OR($S83&lt;&gt;"",W83&lt;&gt;""),"-")</f>
        <v>#N/A</v>
      </c>
      <c r="CC83" s="120" t="e" cm="1">
        <f t="array" ref="CC83">_xlfn.IFS(AND($S83&lt;&gt;"",X83&lt;&gt;""),ABS($S83-X83),AND($S83="",X83=""),"",OR($S83&lt;&gt;"",X83&lt;&gt;""),"-")</f>
        <v>#N/A</v>
      </c>
      <c r="CD83" s="120" t="e" cm="1">
        <f t="array" ref="CD83">_xlfn.IFS(AND($S83&lt;&gt;"",Y83&lt;&gt;""),ABS($S83-Y83),AND($S83="",Y83=""),"",OR($S83&lt;&gt;"",Y83&lt;&gt;""),"-")</f>
        <v>#N/A</v>
      </c>
      <c r="CE83" s="120" t="e" cm="1">
        <f t="array" ref="CE83">_xlfn.IFS(AND($S83&lt;&gt;"",Z83&lt;&gt;""),ABS($S83-Z83),AND($S83="",Z83=""),"",OR($S83&lt;&gt;"",Z83&lt;&gt;""),"-")</f>
        <v>#N/A</v>
      </c>
      <c r="CF83" s="121" t="e" cm="1">
        <f t="array" ref="CF83">_xlfn.IFS(AND($T83&lt;&gt;"",U83&lt;&gt;""),ABS($T83-U83),AND($T83="",U83=""),"",OR($T83&lt;&gt;"",U83&lt;&gt;""),"-")</f>
        <v>#N/A</v>
      </c>
      <c r="CG83" s="120" t="e" cm="1">
        <f t="array" ref="CG83">_xlfn.IFS(AND($T83&lt;&gt;"",V83&lt;&gt;""),ABS($T83-V83),AND($T83="",V83=""),"",OR($T83&lt;&gt;"",V83&lt;&gt;""),"-")</f>
        <v>#N/A</v>
      </c>
      <c r="CH83" s="120" t="e" cm="1">
        <f t="array" ref="CH83">_xlfn.IFS(AND($T83&lt;&gt;"",W83&lt;&gt;""),ABS($T83-W83),AND($T83="",W83=""),"",OR($T83&lt;&gt;"",W83&lt;&gt;""),"-")</f>
        <v>#N/A</v>
      </c>
      <c r="CI83" s="120" t="e" cm="1">
        <f t="array" ref="CI83">_xlfn.IFS(AND($T83&lt;&gt;"",X83&lt;&gt;""),ABS($T83-X83),AND($T83="",X83=""),"",OR($T83&lt;&gt;"",X83&lt;&gt;""),"-")</f>
        <v>#N/A</v>
      </c>
      <c r="CJ83" s="120" t="e" cm="1">
        <f t="array" ref="CJ83">_xlfn.IFS(AND($T83&lt;&gt;"",Y83&lt;&gt;""),ABS($T83-Y83),AND($T83="",Y83=""),"",OR($T83&lt;&gt;"",Y83&lt;&gt;""),"-")</f>
        <v>#N/A</v>
      </c>
      <c r="CK83" s="120" t="e" cm="1">
        <f t="array" ref="CK83">_xlfn.IFS(AND($T83&lt;&gt;"",Z83&lt;&gt;""),ABS($T83-Z83),AND($T83="",Z83=""),"",OR($T83&lt;&gt;"",Z83&lt;&gt;""),"-")</f>
        <v>#N/A</v>
      </c>
      <c r="CL83" s="121" t="e" cm="1">
        <f t="array" ref="CL83">_xlfn.IFS(AND($U83&lt;&gt;"",V83&lt;&gt;""),ABS($U83-V83),AND($U83="",V83=""),"",OR($U83&lt;&gt;"",V83&lt;&gt;""),"-")</f>
        <v>#N/A</v>
      </c>
      <c r="CM83" s="120" t="e" cm="1">
        <f t="array" ref="CM83">_xlfn.IFS(AND($U83&lt;&gt;"",W83&lt;&gt;""),ABS($U83-W83),AND($U83="",W83=""),"",OR($U83&lt;&gt;"",W83&lt;&gt;""),"-")</f>
        <v>#N/A</v>
      </c>
      <c r="CN83" s="120" t="e" cm="1">
        <f t="array" ref="CN83">_xlfn.IFS(AND($U83&lt;&gt;"",X83&lt;&gt;""),ABS($U83-X83),AND($U83="",X83=""),"",OR($U83&lt;&gt;"",X83&lt;&gt;""),"-")</f>
        <v>#N/A</v>
      </c>
      <c r="CO83" s="120" t="e" cm="1">
        <f t="array" ref="CO83">_xlfn.IFS(AND($U83&lt;&gt;"",Y83&lt;&gt;""),ABS($U83-Y83),AND($U83="",Y83=""),"",OR($U83&lt;&gt;"",Y83&lt;&gt;""),"-")</f>
        <v>#N/A</v>
      </c>
      <c r="CP83" s="120" t="e" cm="1">
        <f t="array" ref="CP83">_xlfn.IFS(AND($U83&lt;&gt;"",Z83&lt;&gt;""),ABS($U83-Z83),AND($U83="",Z83=""),"",OR($U83&lt;&gt;"",Z83&lt;&gt;""),"-")</f>
        <v>#N/A</v>
      </c>
      <c r="CQ83" s="121" t="e" cm="1">
        <f t="array" ref="CQ83">_xlfn.IFS(AND($V83&lt;&gt;"",W83&lt;&gt;""),ABS($V83-W83),AND($V83="",W83=""),"",OR($V83&lt;&gt;"",W83&lt;&gt;""),"-")</f>
        <v>#N/A</v>
      </c>
      <c r="CR83" s="120" t="e" cm="1">
        <f t="array" ref="CR83">_xlfn.IFS(AND($V83&lt;&gt;"",X83&lt;&gt;""),ABS($V83-X83),AND($V83="",X83=""),"",OR($V83&lt;&gt;"",X83&lt;&gt;""),"-")</f>
        <v>#N/A</v>
      </c>
      <c r="CS83" s="120" t="e" cm="1">
        <f t="array" ref="CS83">_xlfn.IFS(AND($V83&lt;&gt;"",Y83&lt;&gt;""),ABS($V83-Y83),AND($V83="",Y83=""),"",OR($V83&lt;&gt;"",Y83&lt;&gt;""),"-")</f>
        <v>#N/A</v>
      </c>
      <c r="CT83" s="120" t="e" cm="1">
        <f t="array" ref="CT83">_xlfn.IFS(AND($V83&lt;&gt;"",Z83&lt;&gt;""),ABS($V83-Z83),AND($V83="",Z83=""),"",OR($V83&lt;&gt;"",Z83&lt;&gt;""),"-")</f>
        <v>#N/A</v>
      </c>
      <c r="CU83" s="121" t="e" cm="1">
        <f t="array" ref="CU83">_xlfn.IFS(AND($W83&lt;&gt;"",X83&lt;&gt;""),ABS($W83-X83),AND($W83="",X83=""),"",OR($W83&lt;&gt;"",X83&lt;&gt;""),"-")</f>
        <v>#N/A</v>
      </c>
      <c r="CV83" s="120" t="e" cm="1">
        <f t="array" ref="CV83">_xlfn.IFS(AND($W83&lt;&gt;"",Y83&lt;&gt;""),ABS($W83-Y83),AND($W83="",Y83=""),"",OR($W83&lt;&gt;"",Y83&lt;&gt;""),"-")</f>
        <v>#N/A</v>
      </c>
      <c r="CW83" s="120" t="e" cm="1">
        <f t="array" ref="CW83">_xlfn.IFS(AND($W83&lt;&gt;"",Z83&lt;&gt;""),ABS($W83-Z83),AND($W83="",Z83=""),"",OR($W83&lt;&gt;"",Z83&lt;&gt;""),"-")</f>
        <v>#N/A</v>
      </c>
      <c r="CX83" s="121" t="e" cm="1">
        <f t="array" ref="CX83">_xlfn.IFS(AND($X83&lt;&gt;"",Y83&lt;&gt;""),ABS($X83-Y83),AND($X83="",Y83=""),"",OR($X83&lt;&gt;"",Y83&lt;&gt;""),"-")</f>
        <v>#N/A</v>
      </c>
      <c r="CY83" s="120" t="e" cm="1">
        <f t="array" ref="CY83">_xlfn.IFS(AND($X83&lt;&gt;"",Z83&lt;&gt;""),ABS($X83-Z83),AND($X83="",Z83=""),"",OR($X83&lt;&gt;"",Z83&lt;&gt;""),"-")</f>
        <v>#N/A</v>
      </c>
      <c r="CZ83" s="121" t="e" cm="1">
        <f t="array" ref="CZ83">_xlfn.IFS(AND($Y83&lt;&gt;"",Z83&lt;&gt;""),ABS($Y83-Z83),AND($Y83="",Z83=""),"",OR($Y83&lt;&gt;"",Z83&lt;&gt;""),"-")</f>
        <v>#N/A</v>
      </c>
    </row>
    <row r="84" spans="1:104" x14ac:dyDescent="0.2">
      <c r="A84" s="260" t="s">
        <v>64</v>
      </c>
      <c r="B84" s="259" t="e">
        <f>VLOOKUP($A84,Merged_couplings!$B:$BU,MATCH(B$1,Merged_couplings!$B$1:$BU$1,0),FALSE)</f>
        <v>#N/A</v>
      </c>
      <c r="C84" s="258" t="e">
        <f>VLOOKUP($A84,Merged_couplings!$B:$BU,MATCH(C$1,Merged_couplings!$B$1:$BU$1,0),FALSE)</f>
        <v>#N/A</v>
      </c>
      <c r="D84" s="258" t="e">
        <f>VLOOKUP($A84,Merged_couplings!$B:$BU,MATCH(D$1,Merged_couplings!$B$1:$BU$1,0),FALSE)</f>
        <v>#N/A</v>
      </c>
      <c r="E84" s="258" t="e">
        <f>VLOOKUP($A84,Merged_couplings!$B:$BU,MATCH(E$1,Merged_couplings!$B$1:$BU$1,0),FALSE)</f>
        <v>#N/A</v>
      </c>
      <c r="F84" s="258" t="e">
        <f>VLOOKUP($A84,Merged_couplings!$B:$BU,MATCH(F$1,Merged_couplings!$B$1:$BU$1,0),FALSE)</f>
        <v>#N/A</v>
      </c>
      <c r="G84" s="258" t="e">
        <f>VLOOKUP($A84,Merged_couplings!$B:$BU,MATCH(G$1,Merged_couplings!$B$1:$BU$1,0),FALSE)</f>
        <v>#N/A</v>
      </c>
      <c r="H84" s="258" t="e">
        <f>VLOOKUP($A84,Merged_couplings!$B:$BU,MATCH(H$1,Merged_couplings!$B$1:$BU$1,0),FALSE)</f>
        <v>#N/A</v>
      </c>
      <c r="I84" s="258" t="e">
        <f>VLOOKUP($A84,Merged_couplings!$B:$BU,MATCH(I$1,Merged_couplings!$B$1:$BU$1,0),FALSE)</f>
        <v>#N/A</v>
      </c>
      <c r="J84" s="258" t="e">
        <f>VLOOKUP($A84,Merged_couplings!$B:$BU,MATCH(J$1,Merged_couplings!$B$1:$BU$1,0),FALSE)</f>
        <v>#N/A</v>
      </c>
      <c r="K84" s="258" t="e">
        <f>VLOOKUP($A84,Merged_couplings!$B:$BU,MATCH(K$1,Merged_couplings!$B$1:$BU$1,0),FALSE)</f>
        <v>#N/A</v>
      </c>
      <c r="L84" s="258" t="e">
        <f>VLOOKUP($A84,Merged_couplings!$B:$BU,MATCH(L$1,Merged_couplings!$B$1:$BU$1,0),FALSE)</f>
        <v>#N/A</v>
      </c>
      <c r="M84" s="258" t="e">
        <f>VLOOKUP($A84,Merged_couplings!$B:$BU,MATCH(M$1,Merged_couplings!$B$1:$BU$1,0),FALSE)</f>
        <v>#N/A</v>
      </c>
      <c r="N84" s="121" t="e">
        <f>IF(OR(B84="BIG",B84="BI-",B84="B-G"),VLOOKUP($A84,Merged_couplings!$B:$BU,MATCH(N$1,Merged_couplings!$B$1:$BU$1,0),FALSE),"")</f>
        <v>#N/A</v>
      </c>
      <c r="P84" s="120" t="e">
        <f>IF(OR(C84="BIG",C84="BI-",C84="B-G"),VLOOKUP($A84,Merged_couplings!$B:$BU,MATCH(P$1,Merged_couplings!$B$1:$BU$1,0),FALSE),"")</f>
        <v>#N/A</v>
      </c>
      <c r="Q84" s="120" t="e">
        <f>IF(OR(D84="BIG",D84="BI-",D84="B-G"),VLOOKUP($A84,Merged_couplings!$B:$BU,MATCH(Q$1,Merged_couplings!$B$1:$BU$1,0),FALSE),"")</f>
        <v>#N/A</v>
      </c>
      <c r="R84" s="120" t="e">
        <f>IF(OR(E84="BIG",E84="BI-",E84="B-G"),VLOOKUP($A84,Merged_couplings!$B:$BU,MATCH(R$1,Merged_couplings!$B$1:$BU$1,0),FALSE),"")</f>
        <v>#N/A</v>
      </c>
      <c r="S84" s="120" t="e">
        <f>IF(OR(F84="BIG",F84="BI-",F84="B-G"),VLOOKUP($A84,Merged_couplings!$B:$BU,MATCH(S$1,Merged_couplings!$B$1:$BU$1,0),FALSE),"")</f>
        <v>#N/A</v>
      </c>
      <c r="T84" s="120" t="e">
        <f>IF(OR(G84="BIG",G84="BI-",G84="B-G"),VLOOKUP($A84,Merged_couplings!$B:$BU,MATCH(T$1,Merged_couplings!$B$1:$BU$1,0),FALSE),"")</f>
        <v>#N/A</v>
      </c>
      <c r="U84" s="120" t="e">
        <f>IF(OR(H84="BIG",H84="BI-",H84="B-G"),VLOOKUP($A84,Merged_couplings!$B:$BU,MATCH(U$1,Merged_couplings!$B$1:$BU$1,0),FALSE),"")</f>
        <v>#N/A</v>
      </c>
      <c r="V84" s="120" t="e">
        <f>IF(OR(I84="BIG",I84="BI-",I84="B-G"),VLOOKUP($A84,Merged_couplings!$B:$BU,MATCH(V$1,Merged_couplings!$B$1:$BU$1,0),FALSE),"")</f>
        <v>#N/A</v>
      </c>
      <c r="W84" s="120" t="e">
        <f>IF(OR(J84="BIG",J84="BI-",J84="B-G"),VLOOKUP($A84,Merged_couplings!$B:$BU,MATCH(W$1,Merged_couplings!$B$1:$BU$1,0),FALSE),"")</f>
        <v>#N/A</v>
      </c>
      <c r="X84" s="120" t="e">
        <f>IF(OR(K84="BIG",K84="BI-",K84="B-G"),VLOOKUP($A84,Merged_couplings!$B:$BU,MATCH(X$1,Merged_couplings!$B$1:$BU$1,0),FALSE),"")</f>
        <v>#N/A</v>
      </c>
      <c r="Y84" s="120" t="e">
        <f>IF(OR(L84="BIG",L84="BI-",L84="B-G"),VLOOKUP($A84,Merged_couplings!$B:$BU,MATCH(Y$1,Merged_couplings!$B$1:$BU$1,0),FALSE),"")</f>
        <v>#N/A</v>
      </c>
      <c r="Z84" s="120" t="e">
        <f>IF(OR(M84="BIG",M84="BI-",M84="B-G"),VLOOKUP($A84,Merged_couplings!$B:$BU,MATCH(Z$1,Merged_couplings!$B$1:$BU$1,0),FALSE),"")</f>
        <v>#N/A</v>
      </c>
      <c r="AA84" s="123"/>
      <c r="AB84" s="340" t="e" cm="1">
        <f t="array" ref="AB84">_xlfn.IFS(AND($N84&lt;&gt;"",P84&lt;&gt;""),ABS($N84-P84),AND($N84="",P84=""),"",OR($N84&lt;&gt;"",P84&lt;&gt;""),"-")</f>
        <v>#N/A</v>
      </c>
      <c r="AC84" s="122" t="e" cm="1">
        <f t="array" ref="AC84">_xlfn.IFS(AND($N84&lt;&gt;"",Q84&lt;&gt;""),ABS($N84-Q84),AND($N84="",Q84=""),"",OR($N84&lt;&gt;"",Q84&lt;&gt;""),"-")</f>
        <v>#N/A</v>
      </c>
      <c r="AD84" s="122" t="e" cm="1">
        <f t="array" ref="AD84">_xlfn.IFS(AND($N84&lt;&gt;"",R84&lt;&gt;""),ABS($N84-R84),AND($N84="",R84=""),"",OR($N84&lt;&gt;"",R84&lt;&gt;""),"-")</f>
        <v>#N/A</v>
      </c>
      <c r="AE84" s="122" t="e" cm="1">
        <f t="array" ref="AE84">_xlfn.IFS(AND($N84&lt;&gt;"",S84&lt;&gt;""),ABS($N84-S84),AND($N84="",S84=""),"",OR($N84&lt;&gt;"",S84&lt;&gt;""),"-")</f>
        <v>#N/A</v>
      </c>
      <c r="AF84" s="122" t="e" cm="1">
        <f t="array" ref="AF84">_xlfn.IFS(AND($N84&lt;&gt;"",T84&lt;&gt;""),ABS($N84-T84),AND($N84="",T84=""),"",OR($N84&lt;&gt;"",T84&lt;&gt;""),"-")</f>
        <v>#N/A</v>
      </c>
      <c r="AG84" s="122" t="e" cm="1">
        <f t="array" ref="AG84">_xlfn.IFS(AND($N84&lt;&gt;"",U84&lt;&gt;""),ABS($N84-U84),AND($N84="",U84=""),"",OR($N84&lt;&gt;"",U84&lt;&gt;""),"-")</f>
        <v>#N/A</v>
      </c>
      <c r="AH84" s="122" t="e" cm="1">
        <f t="array" ref="AH84">_xlfn.IFS(AND($N84&lt;&gt;"",V84&lt;&gt;""),ABS($N84-V84),AND($N84="",V84=""),"",OR($N84&lt;&gt;"",V84&lt;&gt;""),"-")</f>
        <v>#N/A</v>
      </c>
      <c r="AI84" s="122" t="e" cm="1">
        <f t="array" ref="AI84">_xlfn.IFS(AND($N84&lt;&gt;"",W84&lt;&gt;""),ABS($N84-W84),AND($N84="",W84=""),"",OR($N84&lt;&gt;"",W84&lt;&gt;""),"-")</f>
        <v>#N/A</v>
      </c>
      <c r="AJ84" s="122" t="e" cm="1">
        <f t="array" ref="AJ84">_xlfn.IFS(AND($N84&lt;&gt;"",X84&lt;&gt;""),ABS($N84-X84),AND($N84="",X84=""),"",OR($N84&lt;&gt;"",X84&lt;&gt;""),"-")</f>
        <v>#N/A</v>
      </c>
      <c r="AK84" s="122" t="e" cm="1">
        <f t="array" ref="AK84">_xlfn.IFS(AND($N84&lt;&gt;"",Y84&lt;&gt;""),ABS($N84-Y84),AND($N84="",Y84=""),"",OR($N84&lt;&gt;"",Y84&lt;&gt;""),"-")</f>
        <v>#N/A</v>
      </c>
      <c r="AL84" s="122" t="e" cm="1">
        <f t="array" ref="AL84">_xlfn.IFS(AND($N84&lt;&gt;"",Z84&lt;&gt;""),ABS($N84-Z84),AND($N84="",Z84=""),"",OR($N84&lt;&gt;"",Z84&lt;&gt;""),"-")</f>
        <v>#N/A</v>
      </c>
      <c r="AM84" s="340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1" t="e" cm="1">
        <f t="array" ref="AX84">_xlfn.IFS(AND($P84&lt;&gt;"",Q84&lt;&gt;""),ABS($P84-Q84),AND($P84="",Q84=""),"",OR($P84&lt;&gt;"",Q84&lt;&gt;""),"-")</f>
        <v>#N/A</v>
      </c>
      <c r="AY84" s="120" t="e" cm="1">
        <f t="array" ref="AY84">_xlfn.IFS(AND($P84&lt;&gt;"",R84&lt;&gt;""),ABS($P84-R84),AND($P84="",R84=""),"",OR($P84&lt;&gt;"",R84&lt;&gt;""),"-")</f>
        <v>#N/A</v>
      </c>
      <c r="AZ84" s="120" t="e" cm="1">
        <f t="array" ref="AZ84">_xlfn.IFS(AND($P84&lt;&gt;"",S84&lt;&gt;""),ABS($P84-S84),AND($P84="",S84=""),"",OR($P84&lt;&gt;"",S84&lt;&gt;""),"-")</f>
        <v>#N/A</v>
      </c>
      <c r="BA84" s="120" t="e" cm="1">
        <f t="array" ref="BA84">_xlfn.IFS(AND($P84&lt;&gt;"",T84&lt;&gt;""),ABS($P84-T84),AND($P84="",T84=""),"",OR($P84&lt;&gt;"",T84&lt;&gt;""),"-")</f>
        <v>#N/A</v>
      </c>
      <c r="BB84" s="120" t="e" cm="1">
        <f t="array" ref="BB84">_xlfn.IFS(AND($P84&lt;&gt;"",U84&lt;&gt;""),ABS($P84-U84),AND($P84="",U84=""),"",OR($P84&lt;&gt;"",U84&lt;&gt;""),"-")</f>
        <v>#N/A</v>
      </c>
      <c r="BC84" s="120" t="e" cm="1">
        <f t="array" ref="BC84">_xlfn.IFS(AND($P84&lt;&gt;"",V84&lt;&gt;""),ABS($P84-V84),AND($P84="",V84=""),"",OR($P84&lt;&gt;"",V84&lt;&gt;""),"-")</f>
        <v>#N/A</v>
      </c>
      <c r="BD84" s="120" t="e" cm="1">
        <f t="array" ref="BD84">_xlfn.IFS(AND($P84&lt;&gt;"",W84&lt;&gt;""),ABS($P84-W84),AND($P84="",W84=""),"",OR($P84&lt;&gt;"",W84&lt;&gt;""),"-")</f>
        <v>#N/A</v>
      </c>
      <c r="BE84" s="120" t="e" cm="1">
        <f t="array" ref="BE84">_xlfn.IFS(AND($P84&lt;&gt;"",X84&lt;&gt;""),ABS($P84-X84),AND($P84="",X84=""),"",OR($P84&lt;&gt;"",X84&lt;&gt;""),"-")</f>
        <v>#N/A</v>
      </c>
      <c r="BF84" s="120" t="e" cm="1">
        <f t="array" ref="BF84">_xlfn.IFS(AND($P84&lt;&gt;"",Y84&lt;&gt;""),ABS($P84-Y84),AND($P84="",Y84=""),"",OR($P84&lt;&gt;"",Y84&lt;&gt;""),"-")</f>
        <v>#N/A</v>
      </c>
      <c r="BG84" s="120" t="e" cm="1">
        <f t="array" ref="BG84">_xlfn.IFS(AND($P84&lt;&gt;"",Z84&lt;&gt;""),ABS($P84-Z84),AND($P84="",Z84=""),"",OR($P84&lt;&gt;"",Z84&lt;&gt;""),"-")</f>
        <v>#N/A</v>
      </c>
      <c r="BH84" s="121" t="e" cm="1">
        <f t="array" ref="BH84">_xlfn.IFS(AND($Q84&lt;&gt;"",R84&lt;&gt;""),ABS($Q84-R84),AND($Q84="",R84=""),"",OR($Q84&lt;&gt;"",R84&lt;&gt;""),"-")</f>
        <v>#N/A</v>
      </c>
      <c r="BI84" s="120" t="e" cm="1">
        <f t="array" ref="BI84">_xlfn.IFS(AND($Q84&lt;&gt;"",S84&lt;&gt;""),ABS($Q84-S84),AND($Q84="",S84=""),"",OR($Q84&lt;&gt;"",S84&lt;&gt;""),"-")</f>
        <v>#N/A</v>
      </c>
      <c r="BJ84" s="120" t="e" cm="1">
        <f t="array" ref="BJ84">_xlfn.IFS(AND($Q84&lt;&gt;"",T84&lt;&gt;""),ABS($Q84-T84),AND($Q84="",T84=""),"",OR($Q84&lt;&gt;"",T84&lt;&gt;""),"-")</f>
        <v>#N/A</v>
      </c>
      <c r="BK84" s="120" t="e" cm="1">
        <f t="array" ref="BK84">_xlfn.IFS(AND($Q84&lt;&gt;"",U84&lt;&gt;""),ABS($Q84-U84),AND($Q84="",U84=""),"",OR($Q84&lt;&gt;"",U84&lt;&gt;""),"-")</f>
        <v>#N/A</v>
      </c>
      <c r="BL84" s="120" t="e" cm="1">
        <f t="array" ref="BL84">_xlfn.IFS(AND($Q84&lt;&gt;"",V84&lt;&gt;""),ABS($Q84-V84),AND($Q84="",V84=""),"",OR($Q84&lt;&gt;"",V84&lt;&gt;""),"-")</f>
        <v>#N/A</v>
      </c>
      <c r="BM84" s="120" t="e" cm="1">
        <f t="array" ref="BM84">_xlfn.IFS(AND($Q84&lt;&gt;"",W84&lt;&gt;""),ABS($Q84-W84),AND($Q84="",W84=""),"",OR($Q84&lt;&gt;"",W84&lt;&gt;""),"-")</f>
        <v>#N/A</v>
      </c>
      <c r="BN84" s="120" t="e" cm="1">
        <f t="array" ref="BN84">_xlfn.IFS(AND($Q84&lt;&gt;"",X84&lt;&gt;""),ABS($Q84-X84),AND($Q84="",X84=""),"",OR($Q84&lt;&gt;"",X84&lt;&gt;""),"-")</f>
        <v>#N/A</v>
      </c>
      <c r="BO84" s="120" t="e" cm="1">
        <f t="array" ref="BO84">_xlfn.IFS(AND($Q84&lt;&gt;"",Y84&lt;&gt;""),ABS($Q84-Y84),AND($Q84="",Y84=""),"",OR($Q84&lt;&gt;"",Y84&lt;&gt;""),"-")</f>
        <v>#N/A</v>
      </c>
      <c r="BP84" s="120" t="e" cm="1">
        <f t="array" ref="BP84">_xlfn.IFS(AND($Q84&lt;&gt;"",Z84&lt;&gt;""),ABS($Q84-Z84),AND($Q84="",Z84=""),"",OR($Q84&lt;&gt;"",Z84&lt;&gt;""),"-")</f>
        <v>#N/A</v>
      </c>
      <c r="BQ84" s="121" t="e" cm="1">
        <f t="array" ref="BQ84">_xlfn.IFS(AND($R84&lt;&gt;"",S84&lt;&gt;""),ABS($R84-S84),AND($R84="",S84=""),"",OR($R84&lt;&gt;"",S84&lt;&gt;""),"-")</f>
        <v>#N/A</v>
      </c>
      <c r="BR84" s="120" t="e" cm="1">
        <f t="array" ref="BR84">_xlfn.IFS(AND($R84&lt;&gt;"",T84&lt;&gt;""),ABS($R84-T84),AND($R84="",T84=""),"",OR($R84&lt;&gt;"",T84&lt;&gt;""),"-")</f>
        <v>#N/A</v>
      </c>
      <c r="BS84" s="120" t="e" cm="1">
        <f t="array" ref="BS84">_xlfn.IFS(AND($R84&lt;&gt;"",U84&lt;&gt;""),ABS($R84-U84),AND($R84="",U84=""),"",OR($R84&lt;&gt;"",U84&lt;&gt;""),"-")</f>
        <v>#N/A</v>
      </c>
      <c r="BT84" s="120" t="e" cm="1">
        <f t="array" ref="BT84">_xlfn.IFS(AND($R84&lt;&gt;"",V84&lt;&gt;""),ABS($R84-V84),AND($R84="",V84=""),"",OR($R84&lt;&gt;"",V84&lt;&gt;""),"-")</f>
        <v>#N/A</v>
      </c>
      <c r="BU84" s="120" t="e" cm="1">
        <f t="array" ref="BU84">_xlfn.IFS(AND($R84&lt;&gt;"",W84&lt;&gt;""),ABS($R84-W84),AND($R84="",W84=""),"",OR($R84&lt;&gt;"",W84&lt;&gt;""),"-")</f>
        <v>#N/A</v>
      </c>
      <c r="BV84" s="120" t="e" cm="1">
        <f t="array" ref="BV84">_xlfn.IFS(AND($R84&lt;&gt;"",X84&lt;&gt;""),ABS($R84-X84),AND($R84="",X84=""),"",OR($R84&lt;&gt;"",X84&lt;&gt;""),"-")</f>
        <v>#N/A</v>
      </c>
      <c r="BW84" s="120" t="e" cm="1">
        <f t="array" ref="BW84">_xlfn.IFS(AND($R84&lt;&gt;"",Y84&lt;&gt;""),ABS($R84-Y84),AND($R84="",Y84=""),"",OR($R84&lt;&gt;"",Y84&lt;&gt;""),"-")</f>
        <v>#N/A</v>
      </c>
      <c r="BX84" s="120" t="e" cm="1">
        <f t="array" ref="BX84">_xlfn.IFS(AND($R84&lt;&gt;"",Z84&lt;&gt;""),ABS($R84-Z84),AND($R84="",Z84=""),"",OR($R84&lt;&gt;"",Z84&lt;&gt;""),"-")</f>
        <v>#N/A</v>
      </c>
      <c r="BY84" s="121" t="e" cm="1">
        <f t="array" ref="BY84">_xlfn.IFS(AND($S84&lt;&gt;"",T84&lt;&gt;""),ABS($S84-T84),AND($S84="",T84=""),"",OR($S84&lt;&gt;"",T84&lt;&gt;""),"-")</f>
        <v>#N/A</v>
      </c>
      <c r="BZ84" s="120" t="e" cm="1">
        <f t="array" ref="BZ84">_xlfn.IFS(AND($S84&lt;&gt;"",U84&lt;&gt;""),ABS($S84-U84),AND($S84="",U84=""),"",OR($S84&lt;&gt;"",U84&lt;&gt;""),"-")</f>
        <v>#N/A</v>
      </c>
      <c r="CA84" s="120" t="e" cm="1">
        <f t="array" ref="CA84">_xlfn.IFS(AND($S84&lt;&gt;"",V84&lt;&gt;""),ABS($S84-V84),AND($S84="",V84=""),"",OR($S84&lt;&gt;"",V84&lt;&gt;""),"-")</f>
        <v>#N/A</v>
      </c>
      <c r="CB84" s="120" t="e" cm="1">
        <f t="array" ref="CB84">_xlfn.IFS(AND($S84&lt;&gt;"",W84&lt;&gt;""),ABS($S84-W84),AND($S84="",W84=""),"",OR($S84&lt;&gt;"",W84&lt;&gt;""),"-")</f>
        <v>#N/A</v>
      </c>
      <c r="CC84" s="120" t="e" cm="1">
        <f t="array" ref="CC84">_xlfn.IFS(AND($S84&lt;&gt;"",X84&lt;&gt;""),ABS($S84-X84),AND($S84="",X84=""),"",OR($S84&lt;&gt;"",X84&lt;&gt;""),"-")</f>
        <v>#N/A</v>
      </c>
      <c r="CD84" s="120" t="e" cm="1">
        <f t="array" ref="CD84">_xlfn.IFS(AND($S84&lt;&gt;"",Y84&lt;&gt;""),ABS($S84-Y84),AND($S84="",Y84=""),"",OR($S84&lt;&gt;"",Y84&lt;&gt;""),"-")</f>
        <v>#N/A</v>
      </c>
      <c r="CE84" s="120" t="e" cm="1">
        <f t="array" ref="CE84">_xlfn.IFS(AND($S84&lt;&gt;"",Z84&lt;&gt;""),ABS($S84-Z84),AND($S84="",Z84=""),"",OR($S84&lt;&gt;"",Z84&lt;&gt;""),"-")</f>
        <v>#N/A</v>
      </c>
      <c r="CF84" s="121" t="e" cm="1">
        <f t="array" ref="CF84">_xlfn.IFS(AND($T84&lt;&gt;"",U84&lt;&gt;""),ABS($T84-U84),AND($T84="",U84=""),"",OR($T84&lt;&gt;"",U84&lt;&gt;""),"-")</f>
        <v>#N/A</v>
      </c>
      <c r="CG84" s="120" t="e" cm="1">
        <f t="array" ref="CG84">_xlfn.IFS(AND($T84&lt;&gt;"",V84&lt;&gt;""),ABS($T84-V84),AND($T84="",V84=""),"",OR($T84&lt;&gt;"",V84&lt;&gt;""),"-")</f>
        <v>#N/A</v>
      </c>
      <c r="CH84" s="120" t="e" cm="1">
        <f t="array" ref="CH84">_xlfn.IFS(AND($T84&lt;&gt;"",W84&lt;&gt;""),ABS($T84-W84),AND($T84="",W84=""),"",OR($T84&lt;&gt;"",W84&lt;&gt;""),"-")</f>
        <v>#N/A</v>
      </c>
      <c r="CI84" s="120" t="e" cm="1">
        <f t="array" ref="CI84">_xlfn.IFS(AND($T84&lt;&gt;"",X84&lt;&gt;""),ABS($T84-X84),AND($T84="",X84=""),"",OR($T84&lt;&gt;"",X84&lt;&gt;""),"-")</f>
        <v>#N/A</v>
      </c>
      <c r="CJ84" s="120" t="e" cm="1">
        <f t="array" ref="CJ84">_xlfn.IFS(AND($T84&lt;&gt;"",Y84&lt;&gt;""),ABS($T84-Y84),AND($T84="",Y84=""),"",OR($T84&lt;&gt;"",Y84&lt;&gt;""),"-")</f>
        <v>#N/A</v>
      </c>
      <c r="CK84" s="120" t="e" cm="1">
        <f t="array" ref="CK84">_xlfn.IFS(AND($T84&lt;&gt;"",Z84&lt;&gt;""),ABS($T84-Z84),AND($T84="",Z84=""),"",OR($T84&lt;&gt;"",Z84&lt;&gt;""),"-")</f>
        <v>#N/A</v>
      </c>
      <c r="CL84" s="121" t="e" cm="1">
        <f t="array" ref="CL84">_xlfn.IFS(AND($U84&lt;&gt;"",V84&lt;&gt;""),ABS($U84-V84),AND($U84="",V84=""),"",OR($U84&lt;&gt;"",V84&lt;&gt;""),"-")</f>
        <v>#N/A</v>
      </c>
      <c r="CM84" s="120" t="e" cm="1">
        <f t="array" ref="CM84">_xlfn.IFS(AND($U84&lt;&gt;"",W84&lt;&gt;""),ABS($U84-W84),AND($U84="",W84=""),"",OR($U84&lt;&gt;"",W84&lt;&gt;""),"-")</f>
        <v>#N/A</v>
      </c>
      <c r="CN84" s="120" t="e" cm="1">
        <f t="array" ref="CN84">_xlfn.IFS(AND($U84&lt;&gt;"",X84&lt;&gt;""),ABS($U84-X84),AND($U84="",X84=""),"",OR($U84&lt;&gt;"",X84&lt;&gt;""),"-")</f>
        <v>#N/A</v>
      </c>
      <c r="CO84" s="120" t="e" cm="1">
        <f t="array" ref="CO84">_xlfn.IFS(AND($U84&lt;&gt;"",Y84&lt;&gt;""),ABS($U84-Y84),AND($U84="",Y84=""),"",OR($U84&lt;&gt;"",Y84&lt;&gt;""),"-")</f>
        <v>#N/A</v>
      </c>
      <c r="CP84" s="120" t="e" cm="1">
        <f t="array" ref="CP84">_xlfn.IFS(AND($U84&lt;&gt;"",Z84&lt;&gt;""),ABS($U84-Z84),AND($U84="",Z84=""),"",OR($U84&lt;&gt;"",Z84&lt;&gt;""),"-")</f>
        <v>#N/A</v>
      </c>
      <c r="CQ84" s="121" t="e" cm="1">
        <f t="array" ref="CQ84">_xlfn.IFS(AND($V84&lt;&gt;"",W84&lt;&gt;""),ABS($V84-W84),AND($V84="",W84=""),"",OR($V84&lt;&gt;"",W84&lt;&gt;""),"-")</f>
        <v>#N/A</v>
      </c>
      <c r="CR84" s="120" t="e" cm="1">
        <f t="array" ref="CR84">_xlfn.IFS(AND($V84&lt;&gt;"",X84&lt;&gt;""),ABS($V84-X84),AND($V84="",X84=""),"",OR($V84&lt;&gt;"",X84&lt;&gt;""),"-")</f>
        <v>#N/A</v>
      </c>
      <c r="CS84" s="120" t="e" cm="1">
        <f t="array" ref="CS84">_xlfn.IFS(AND($V84&lt;&gt;"",Y84&lt;&gt;""),ABS($V84-Y84),AND($V84="",Y84=""),"",OR($V84&lt;&gt;"",Y84&lt;&gt;""),"-")</f>
        <v>#N/A</v>
      </c>
      <c r="CT84" s="120" t="e" cm="1">
        <f t="array" ref="CT84">_xlfn.IFS(AND($V84&lt;&gt;"",Z84&lt;&gt;""),ABS($V84-Z84),AND($V84="",Z84=""),"",OR($V84&lt;&gt;"",Z84&lt;&gt;""),"-")</f>
        <v>#N/A</v>
      </c>
      <c r="CU84" s="121" t="e" cm="1">
        <f t="array" ref="CU84">_xlfn.IFS(AND($W84&lt;&gt;"",X84&lt;&gt;""),ABS($W84-X84),AND($W84="",X84=""),"",OR($W84&lt;&gt;"",X84&lt;&gt;""),"-")</f>
        <v>#N/A</v>
      </c>
      <c r="CV84" s="120" t="e" cm="1">
        <f t="array" ref="CV84">_xlfn.IFS(AND($W84&lt;&gt;"",Y84&lt;&gt;""),ABS($W84-Y84),AND($W84="",Y84=""),"",OR($W84&lt;&gt;"",Y84&lt;&gt;""),"-")</f>
        <v>#N/A</v>
      </c>
      <c r="CW84" s="120" t="e" cm="1">
        <f t="array" ref="CW84">_xlfn.IFS(AND($W84&lt;&gt;"",Z84&lt;&gt;""),ABS($W84-Z84),AND($W84="",Z84=""),"",OR($W84&lt;&gt;"",Z84&lt;&gt;""),"-")</f>
        <v>#N/A</v>
      </c>
      <c r="CX84" s="121" t="e" cm="1">
        <f t="array" ref="CX84">_xlfn.IFS(AND($X84&lt;&gt;"",Y84&lt;&gt;""),ABS($X84-Y84),AND($X84="",Y84=""),"",OR($X84&lt;&gt;"",Y84&lt;&gt;""),"-")</f>
        <v>#N/A</v>
      </c>
      <c r="CY84" s="120" t="e" cm="1">
        <f t="array" ref="CY84">_xlfn.IFS(AND($X84&lt;&gt;"",Z84&lt;&gt;""),ABS($X84-Z84),AND($X84="",Z84=""),"",OR($X84&lt;&gt;"",Z84&lt;&gt;""),"-")</f>
        <v>#N/A</v>
      </c>
      <c r="CZ84" s="121" t="e" cm="1">
        <f t="array" ref="CZ84">_xlfn.IFS(AND($Y84&lt;&gt;"",Z84&lt;&gt;""),ABS($Y84-Z84),AND($Y84="",Z84=""),"",OR($Y84&lt;&gt;"",Z84&lt;&gt;""),"-")</f>
        <v>#N/A</v>
      </c>
    </row>
    <row r="85" spans="1:104" x14ac:dyDescent="0.2">
      <c r="A85" s="260" t="s">
        <v>88</v>
      </c>
      <c r="B85" s="259" t="e">
        <f>VLOOKUP($A85,Merged_couplings!$B:$BU,MATCH(B$1,Merged_couplings!$B$1:$BU$1,0),FALSE)</f>
        <v>#N/A</v>
      </c>
      <c r="C85" s="258" t="e">
        <f>VLOOKUP($A85,Merged_couplings!$B:$BU,MATCH(C$1,Merged_couplings!$B$1:$BU$1,0),FALSE)</f>
        <v>#N/A</v>
      </c>
      <c r="D85" s="258" t="e">
        <f>VLOOKUP($A85,Merged_couplings!$B:$BU,MATCH(D$1,Merged_couplings!$B$1:$BU$1,0),FALSE)</f>
        <v>#N/A</v>
      </c>
      <c r="E85" s="258" t="e">
        <f>VLOOKUP($A85,Merged_couplings!$B:$BU,MATCH(E$1,Merged_couplings!$B$1:$BU$1,0),FALSE)</f>
        <v>#N/A</v>
      </c>
      <c r="F85" s="258" t="e">
        <f>VLOOKUP($A85,Merged_couplings!$B:$BU,MATCH(F$1,Merged_couplings!$B$1:$BU$1,0),FALSE)</f>
        <v>#N/A</v>
      </c>
      <c r="G85" s="258" t="e">
        <f>VLOOKUP($A85,Merged_couplings!$B:$BU,MATCH(G$1,Merged_couplings!$B$1:$BU$1,0),FALSE)</f>
        <v>#N/A</v>
      </c>
      <c r="H85" s="258" t="e">
        <f>VLOOKUP($A85,Merged_couplings!$B:$BU,MATCH(H$1,Merged_couplings!$B$1:$BU$1,0),FALSE)</f>
        <v>#N/A</v>
      </c>
      <c r="I85" s="258" t="e">
        <f>VLOOKUP($A85,Merged_couplings!$B:$BU,MATCH(I$1,Merged_couplings!$B$1:$BU$1,0),FALSE)</f>
        <v>#N/A</v>
      </c>
      <c r="J85" s="258" t="e">
        <f>VLOOKUP($A85,Merged_couplings!$B:$BU,MATCH(J$1,Merged_couplings!$B$1:$BU$1,0),FALSE)</f>
        <v>#N/A</v>
      </c>
      <c r="K85" s="258" t="e">
        <f>VLOOKUP($A85,Merged_couplings!$B:$BU,MATCH(K$1,Merged_couplings!$B$1:$BU$1,0),FALSE)</f>
        <v>#N/A</v>
      </c>
      <c r="L85" s="258" t="e">
        <f>VLOOKUP($A85,Merged_couplings!$B:$BU,MATCH(L$1,Merged_couplings!$B$1:$BU$1,0),FALSE)</f>
        <v>#N/A</v>
      </c>
      <c r="M85" s="258" t="e">
        <f>VLOOKUP($A85,Merged_couplings!$B:$BU,MATCH(M$1,Merged_couplings!$B$1:$BU$1,0),FALSE)</f>
        <v>#N/A</v>
      </c>
      <c r="N85" s="121" t="e">
        <f>IF(OR(B85="BIG",B85="BI-",B85="B-G"),VLOOKUP($A85,Merged_couplings!$B:$BU,MATCH(N$1,Merged_couplings!$B$1:$BU$1,0),FALSE),"")</f>
        <v>#N/A</v>
      </c>
      <c r="P85" s="120" t="e">
        <f>IF(OR(C85="BIG",C85="BI-",C85="B-G"),VLOOKUP($A85,Merged_couplings!$B:$BU,MATCH(P$1,Merged_couplings!$B$1:$BU$1,0),FALSE),"")</f>
        <v>#N/A</v>
      </c>
      <c r="Q85" s="120" t="e">
        <f>IF(OR(D85="BIG",D85="BI-",D85="B-G"),VLOOKUP($A85,Merged_couplings!$B:$BU,MATCH(Q$1,Merged_couplings!$B$1:$BU$1,0),FALSE),"")</f>
        <v>#N/A</v>
      </c>
      <c r="R85" s="120" t="e">
        <f>IF(OR(E85="BIG",E85="BI-",E85="B-G"),VLOOKUP($A85,Merged_couplings!$B:$BU,MATCH(R$1,Merged_couplings!$B$1:$BU$1,0),FALSE),"")</f>
        <v>#N/A</v>
      </c>
      <c r="S85" s="120" t="e">
        <f>IF(OR(F85="BIG",F85="BI-",F85="B-G"),VLOOKUP($A85,Merged_couplings!$B:$BU,MATCH(S$1,Merged_couplings!$B$1:$BU$1,0),FALSE),"")</f>
        <v>#N/A</v>
      </c>
      <c r="T85" s="120" t="e">
        <f>IF(OR(G85="BIG",G85="BI-",G85="B-G"),VLOOKUP($A85,Merged_couplings!$B:$BU,MATCH(T$1,Merged_couplings!$B$1:$BU$1,0),FALSE),"")</f>
        <v>#N/A</v>
      </c>
      <c r="U85" s="120" t="e">
        <f>IF(OR(H85="BIG",H85="BI-",H85="B-G"),VLOOKUP($A85,Merged_couplings!$B:$BU,MATCH(U$1,Merged_couplings!$B$1:$BU$1,0),FALSE),"")</f>
        <v>#N/A</v>
      </c>
      <c r="V85" s="120" t="e">
        <f>IF(OR(I85="BIG",I85="BI-",I85="B-G"),VLOOKUP($A85,Merged_couplings!$B:$BU,MATCH(V$1,Merged_couplings!$B$1:$BU$1,0),FALSE),"")</f>
        <v>#N/A</v>
      </c>
      <c r="W85" s="120" t="e">
        <f>IF(OR(J85="BIG",J85="BI-",J85="B-G"),VLOOKUP($A85,Merged_couplings!$B:$BU,MATCH(W$1,Merged_couplings!$B$1:$BU$1,0),FALSE),"")</f>
        <v>#N/A</v>
      </c>
      <c r="X85" s="120" t="e">
        <f>IF(OR(K85="BIG",K85="BI-",K85="B-G"),VLOOKUP($A85,Merged_couplings!$B:$BU,MATCH(X$1,Merged_couplings!$B$1:$BU$1,0),FALSE),"")</f>
        <v>#N/A</v>
      </c>
      <c r="Y85" s="120" t="e">
        <f>IF(OR(L85="BIG",L85="BI-",L85="B-G"),VLOOKUP($A85,Merged_couplings!$B:$BU,MATCH(Y$1,Merged_couplings!$B$1:$BU$1,0),FALSE),"")</f>
        <v>#N/A</v>
      </c>
      <c r="Z85" s="120" t="e">
        <f>IF(OR(M85="BIG",M85="BI-",M85="B-G"),VLOOKUP($A85,Merged_couplings!$B:$BU,MATCH(Z$1,Merged_couplings!$B$1:$BU$1,0),FALSE),"")</f>
        <v>#N/A</v>
      </c>
      <c r="AA85" s="123"/>
      <c r="AB85" s="340" t="e" cm="1">
        <f t="array" ref="AB85">_xlfn.IFS(AND($N85&lt;&gt;"",P85&lt;&gt;""),ABS($N85-P85),AND($N85="",P85=""),"",OR($N85&lt;&gt;"",P85&lt;&gt;""),"-")</f>
        <v>#N/A</v>
      </c>
      <c r="AC85" s="122" t="e" cm="1">
        <f t="array" ref="AC85">_xlfn.IFS(AND($N85&lt;&gt;"",Q85&lt;&gt;""),ABS($N85-Q85),AND($N85="",Q85=""),"",OR($N85&lt;&gt;"",Q85&lt;&gt;""),"-")</f>
        <v>#N/A</v>
      </c>
      <c r="AD85" s="122" t="e" cm="1">
        <f t="array" ref="AD85">_xlfn.IFS(AND($N85&lt;&gt;"",R85&lt;&gt;""),ABS($N85-R85),AND($N85="",R85=""),"",OR($N85&lt;&gt;"",R85&lt;&gt;""),"-")</f>
        <v>#N/A</v>
      </c>
      <c r="AE85" s="122" t="e" cm="1">
        <f t="array" ref="AE85">_xlfn.IFS(AND($N85&lt;&gt;"",S85&lt;&gt;""),ABS($N85-S85),AND($N85="",S85=""),"",OR($N85&lt;&gt;"",S85&lt;&gt;""),"-")</f>
        <v>#N/A</v>
      </c>
      <c r="AF85" s="122" t="e" cm="1">
        <f t="array" ref="AF85">_xlfn.IFS(AND($N85&lt;&gt;"",T85&lt;&gt;""),ABS($N85-T85),AND($N85="",T85=""),"",OR($N85&lt;&gt;"",T85&lt;&gt;""),"-")</f>
        <v>#N/A</v>
      </c>
      <c r="AG85" s="122" t="e" cm="1">
        <f t="array" ref="AG85">_xlfn.IFS(AND($N85&lt;&gt;"",U85&lt;&gt;""),ABS($N85-U85),AND($N85="",U85=""),"",OR($N85&lt;&gt;"",U85&lt;&gt;""),"-")</f>
        <v>#N/A</v>
      </c>
      <c r="AH85" s="122" t="e" cm="1">
        <f t="array" ref="AH85">_xlfn.IFS(AND($N85&lt;&gt;"",V85&lt;&gt;""),ABS($N85-V85),AND($N85="",V85=""),"",OR($N85&lt;&gt;"",V85&lt;&gt;""),"-")</f>
        <v>#N/A</v>
      </c>
      <c r="AI85" s="122" t="e" cm="1">
        <f t="array" ref="AI85">_xlfn.IFS(AND($N85&lt;&gt;"",W85&lt;&gt;""),ABS($N85-W85),AND($N85="",W85=""),"",OR($N85&lt;&gt;"",W85&lt;&gt;""),"-")</f>
        <v>#N/A</v>
      </c>
      <c r="AJ85" s="122" t="e" cm="1">
        <f t="array" ref="AJ85">_xlfn.IFS(AND($N85&lt;&gt;"",X85&lt;&gt;""),ABS($N85-X85),AND($N85="",X85=""),"",OR($N85&lt;&gt;"",X85&lt;&gt;""),"-")</f>
        <v>#N/A</v>
      </c>
      <c r="AK85" s="122" t="e" cm="1">
        <f t="array" ref="AK85">_xlfn.IFS(AND($N85&lt;&gt;"",Y85&lt;&gt;""),ABS($N85-Y85),AND($N85="",Y85=""),"",OR($N85&lt;&gt;"",Y85&lt;&gt;""),"-")</f>
        <v>#N/A</v>
      </c>
      <c r="AL85" s="122" t="e" cm="1">
        <f t="array" ref="AL85">_xlfn.IFS(AND($N85&lt;&gt;"",Z85&lt;&gt;""),ABS($N85-Z85),AND($N85="",Z85=""),"",OR($N85&lt;&gt;"",Z85&lt;&gt;""),"-")</f>
        <v>#N/A</v>
      </c>
      <c r="AM85" s="340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1" t="e" cm="1">
        <f t="array" ref="AX85">_xlfn.IFS(AND($P85&lt;&gt;"",Q85&lt;&gt;""),ABS($P85-Q85),AND($P85="",Q85=""),"",OR($P85&lt;&gt;"",Q85&lt;&gt;""),"-")</f>
        <v>#N/A</v>
      </c>
      <c r="AY85" s="120" t="e" cm="1">
        <f t="array" ref="AY85">_xlfn.IFS(AND($P85&lt;&gt;"",R85&lt;&gt;""),ABS($P85-R85),AND($P85="",R85=""),"",OR($P85&lt;&gt;"",R85&lt;&gt;""),"-")</f>
        <v>#N/A</v>
      </c>
      <c r="AZ85" s="120" t="e" cm="1">
        <f t="array" ref="AZ85">_xlfn.IFS(AND($P85&lt;&gt;"",S85&lt;&gt;""),ABS($P85-S85),AND($P85="",S85=""),"",OR($P85&lt;&gt;"",S85&lt;&gt;""),"-")</f>
        <v>#N/A</v>
      </c>
      <c r="BA85" s="120" t="e" cm="1">
        <f t="array" ref="BA85">_xlfn.IFS(AND($P85&lt;&gt;"",T85&lt;&gt;""),ABS($P85-T85),AND($P85="",T85=""),"",OR($P85&lt;&gt;"",T85&lt;&gt;""),"-")</f>
        <v>#N/A</v>
      </c>
      <c r="BB85" s="120" t="e" cm="1">
        <f t="array" ref="BB85">_xlfn.IFS(AND($P85&lt;&gt;"",U85&lt;&gt;""),ABS($P85-U85),AND($P85="",U85=""),"",OR($P85&lt;&gt;"",U85&lt;&gt;""),"-")</f>
        <v>#N/A</v>
      </c>
      <c r="BC85" s="120" t="e" cm="1">
        <f t="array" ref="BC85">_xlfn.IFS(AND($P85&lt;&gt;"",V85&lt;&gt;""),ABS($P85-V85),AND($P85="",V85=""),"",OR($P85&lt;&gt;"",V85&lt;&gt;""),"-")</f>
        <v>#N/A</v>
      </c>
      <c r="BD85" s="120" t="e" cm="1">
        <f t="array" ref="BD85">_xlfn.IFS(AND($P85&lt;&gt;"",W85&lt;&gt;""),ABS($P85-W85),AND($P85="",W85=""),"",OR($P85&lt;&gt;"",W85&lt;&gt;""),"-")</f>
        <v>#N/A</v>
      </c>
      <c r="BE85" s="120" t="e" cm="1">
        <f t="array" ref="BE85">_xlfn.IFS(AND($P85&lt;&gt;"",X85&lt;&gt;""),ABS($P85-X85),AND($P85="",X85=""),"",OR($P85&lt;&gt;"",X85&lt;&gt;""),"-")</f>
        <v>#N/A</v>
      </c>
      <c r="BF85" s="120" t="e" cm="1">
        <f t="array" ref="BF85">_xlfn.IFS(AND($P85&lt;&gt;"",Y85&lt;&gt;""),ABS($P85-Y85),AND($P85="",Y85=""),"",OR($P85&lt;&gt;"",Y85&lt;&gt;""),"-")</f>
        <v>#N/A</v>
      </c>
      <c r="BG85" s="120" t="e" cm="1">
        <f t="array" ref="BG85">_xlfn.IFS(AND($P85&lt;&gt;"",Z85&lt;&gt;""),ABS($P85-Z85),AND($P85="",Z85=""),"",OR($P85&lt;&gt;"",Z85&lt;&gt;""),"-")</f>
        <v>#N/A</v>
      </c>
      <c r="BH85" s="121" t="e" cm="1">
        <f t="array" ref="BH85">_xlfn.IFS(AND($Q85&lt;&gt;"",R85&lt;&gt;""),ABS($Q85-R85),AND($Q85="",R85=""),"",OR($Q85&lt;&gt;"",R85&lt;&gt;""),"-")</f>
        <v>#N/A</v>
      </c>
      <c r="BI85" s="120" t="e" cm="1">
        <f t="array" ref="BI85">_xlfn.IFS(AND($Q85&lt;&gt;"",S85&lt;&gt;""),ABS($Q85-S85),AND($Q85="",S85=""),"",OR($Q85&lt;&gt;"",S85&lt;&gt;""),"-")</f>
        <v>#N/A</v>
      </c>
      <c r="BJ85" s="120" t="e" cm="1">
        <f t="array" ref="BJ85">_xlfn.IFS(AND($Q85&lt;&gt;"",T85&lt;&gt;""),ABS($Q85-T85),AND($Q85="",T85=""),"",OR($Q85&lt;&gt;"",T85&lt;&gt;""),"-")</f>
        <v>#N/A</v>
      </c>
      <c r="BK85" s="120" t="e" cm="1">
        <f t="array" ref="BK85">_xlfn.IFS(AND($Q85&lt;&gt;"",U85&lt;&gt;""),ABS($Q85-U85),AND($Q85="",U85=""),"",OR($Q85&lt;&gt;"",U85&lt;&gt;""),"-")</f>
        <v>#N/A</v>
      </c>
      <c r="BL85" s="120" t="e" cm="1">
        <f t="array" ref="BL85">_xlfn.IFS(AND($Q85&lt;&gt;"",V85&lt;&gt;""),ABS($Q85-V85),AND($Q85="",V85=""),"",OR($Q85&lt;&gt;"",V85&lt;&gt;""),"-")</f>
        <v>#N/A</v>
      </c>
      <c r="BM85" s="120" t="e" cm="1">
        <f t="array" ref="BM85">_xlfn.IFS(AND($Q85&lt;&gt;"",W85&lt;&gt;""),ABS($Q85-W85),AND($Q85="",W85=""),"",OR($Q85&lt;&gt;"",W85&lt;&gt;""),"-")</f>
        <v>#N/A</v>
      </c>
      <c r="BN85" s="120" t="e" cm="1">
        <f t="array" ref="BN85">_xlfn.IFS(AND($Q85&lt;&gt;"",X85&lt;&gt;""),ABS($Q85-X85),AND($Q85="",X85=""),"",OR($Q85&lt;&gt;"",X85&lt;&gt;""),"-")</f>
        <v>#N/A</v>
      </c>
      <c r="BO85" s="120" t="e" cm="1">
        <f t="array" ref="BO85">_xlfn.IFS(AND($Q85&lt;&gt;"",Y85&lt;&gt;""),ABS($Q85-Y85),AND($Q85="",Y85=""),"",OR($Q85&lt;&gt;"",Y85&lt;&gt;""),"-")</f>
        <v>#N/A</v>
      </c>
      <c r="BP85" s="120" t="e" cm="1">
        <f t="array" ref="BP85">_xlfn.IFS(AND($Q85&lt;&gt;"",Z85&lt;&gt;""),ABS($Q85-Z85),AND($Q85="",Z85=""),"",OR($Q85&lt;&gt;"",Z85&lt;&gt;""),"-")</f>
        <v>#N/A</v>
      </c>
      <c r="BQ85" s="121" t="e" cm="1">
        <f t="array" ref="BQ85">_xlfn.IFS(AND($R85&lt;&gt;"",S85&lt;&gt;""),ABS($R85-S85),AND($R85="",S85=""),"",OR($R85&lt;&gt;"",S85&lt;&gt;""),"-")</f>
        <v>#N/A</v>
      </c>
      <c r="BR85" s="120" t="e" cm="1">
        <f t="array" ref="BR85">_xlfn.IFS(AND($R85&lt;&gt;"",T85&lt;&gt;""),ABS($R85-T85),AND($R85="",T85=""),"",OR($R85&lt;&gt;"",T85&lt;&gt;""),"-")</f>
        <v>#N/A</v>
      </c>
      <c r="BS85" s="120" t="e" cm="1">
        <f t="array" ref="BS85">_xlfn.IFS(AND($R85&lt;&gt;"",U85&lt;&gt;""),ABS($R85-U85),AND($R85="",U85=""),"",OR($R85&lt;&gt;"",U85&lt;&gt;""),"-")</f>
        <v>#N/A</v>
      </c>
      <c r="BT85" s="120" t="e" cm="1">
        <f t="array" ref="BT85">_xlfn.IFS(AND($R85&lt;&gt;"",V85&lt;&gt;""),ABS($R85-V85),AND($R85="",V85=""),"",OR($R85&lt;&gt;"",V85&lt;&gt;""),"-")</f>
        <v>#N/A</v>
      </c>
      <c r="BU85" s="120" t="e" cm="1">
        <f t="array" ref="BU85">_xlfn.IFS(AND($R85&lt;&gt;"",W85&lt;&gt;""),ABS($R85-W85),AND($R85="",W85=""),"",OR($R85&lt;&gt;"",W85&lt;&gt;""),"-")</f>
        <v>#N/A</v>
      </c>
      <c r="BV85" s="120" t="e" cm="1">
        <f t="array" ref="BV85">_xlfn.IFS(AND($R85&lt;&gt;"",X85&lt;&gt;""),ABS($R85-X85),AND($R85="",X85=""),"",OR($R85&lt;&gt;"",X85&lt;&gt;""),"-")</f>
        <v>#N/A</v>
      </c>
      <c r="BW85" s="120" t="e" cm="1">
        <f t="array" ref="BW85">_xlfn.IFS(AND($R85&lt;&gt;"",Y85&lt;&gt;""),ABS($R85-Y85),AND($R85="",Y85=""),"",OR($R85&lt;&gt;"",Y85&lt;&gt;""),"-")</f>
        <v>#N/A</v>
      </c>
      <c r="BX85" s="120" t="e" cm="1">
        <f t="array" ref="BX85">_xlfn.IFS(AND($R85&lt;&gt;"",Z85&lt;&gt;""),ABS($R85-Z85),AND($R85="",Z85=""),"",OR($R85&lt;&gt;"",Z85&lt;&gt;""),"-")</f>
        <v>#N/A</v>
      </c>
      <c r="BY85" s="121" t="e" cm="1">
        <f t="array" ref="BY85">_xlfn.IFS(AND($S85&lt;&gt;"",T85&lt;&gt;""),ABS($S85-T85),AND($S85="",T85=""),"",OR($S85&lt;&gt;"",T85&lt;&gt;""),"-")</f>
        <v>#N/A</v>
      </c>
      <c r="BZ85" s="120" t="e" cm="1">
        <f t="array" ref="BZ85">_xlfn.IFS(AND($S85&lt;&gt;"",U85&lt;&gt;""),ABS($S85-U85),AND($S85="",U85=""),"",OR($S85&lt;&gt;"",U85&lt;&gt;""),"-")</f>
        <v>#N/A</v>
      </c>
      <c r="CA85" s="120" t="e" cm="1">
        <f t="array" ref="CA85">_xlfn.IFS(AND($S85&lt;&gt;"",V85&lt;&gt;""),ABS($S85-V85),AND($S85="",V85=""),"",OR($S85&lt;&gt;"",V85&lt;&gt;""),"-")</f>
        <v>#N/A</v>
      </c>
      <c r="CB85" s="120" t="e" cm="1">
        <f t="array" ref="CB85">_xlfn.IFS(AND($S85&lt;&gt;"",W85&lt;&gt;""),ABS($S85-W85),AND($S85="",W85=""),"",OR($S85&lt;&gt;"",W85&lt;&gt;""),"-")</f>
        <v>#N/A</v>
      </c>
      <c r="CC85" s="120" t="e" cm="1">
        <f t="array" ref="CC85">_xlfn.IFS(AND($S85&lt;&gt;"",X85&lt;&gt;""),ABS($S85-X85),AND($S85="",X85=""),"",OR($S85&lt;&gt;"",X85&lt;&gt;""),"-")</f>
        <v>#N/A</v>
      </c>
      <c r="CD85" s="120" t="e" cm="1">
        <f t="array" ref="CD85">_xlfn.IFS(AND($S85&lt;&gt;"",Y85&lt;&gt;""),ABS($S85-Y85),AND($S85="",Y85=""),"",OR($S85&lt;&gt;"",Y85&lt;&gt;""),"-")</f>
        <v>#N/A</v>
      </c>
      <c r="CE85" s="120" t="e" cm="1">
        <f t="array" ref="CE85">_xlfn.IFS(AND($S85&lt;&gt;"",Z85&lt;&gt;""),ABS($S85-Z85),AND($S85="",Z85=""),"",OR($S85&lt;&gt;"",Z85&lt;&gt;""),"-")</f>
        <v>#N/A</v>
      </c>
      <c r="CF85" s="121" t="e" cm="1">
        <f t="array" ref="CF85">_xlfn.IFS(AND($T85&lt;&gt;"",U85&lt;&gt;""),ABS($T85-U85),AND($T85="",U85=""),"",OR($T85&lt;&gt;"",U85&lt;&gt;""),"-")</f>
        <v>#N/A</v>
      </c>
      <c r="CG85" s="120" t="e" cm="1">
        <f t="array" ref="CG85">_xlfn.IFS(AND($T85&lt;&gt;"",V85&lt;&gt;""),ABS($T85-V85),AND($T85="",V85=""),"",OR($T85&lt;&gt;"",V85&lt;&gt;""),"-")</f>
        <v>#N/A</v>
      </c>
      <c r="CH85" s="120" t="e" cm="1">
        <f t="array" ref="CH85">_xlfn.IFS(AND($T85&lt;&gt;"",W85&lt;&gt;""),ABS($T85-W85),AND($T85="",W85=""),"",OR($T85&lt;&gt;"",W85&lt;&gt;""),"-")</f>
        <v>#N/A</v>
      </c>
      <c r="CI85" s="120" t="e" cm="1">
        <f t="array" ref="CI85">_xlfn.IFS(AND($T85&lt;&gt;"",X85&lt;&gt;""),ABS($T85-X85),AND($T85="",X85=""),"",OR($T85&lt;&gt;"",X85&lt;&gt;""),"-")</f>
        <v>#N/A</v>
      </c>
      <c r="CJ85" s="120" t="e" cm="1">
        <f t="array" ref="CJ85">_xlfn.IFS(AND($T85&lt;&gt;"",Y85&lt;&gt;""),ABS($T85-Y85),AND($T85="",Y85=""),"",OR($T85&lt;&gt;"",Y85&lt;&gt;""),"-")</f>
        <v>#N/A</v>
      </c>
      <c r="CK85" s="120" t="e" cm="1">
        <f t="array" ref="CK85">_xlfn.IFS(AND($T85&lt;&gt;"",Z85&lt;&gt;""),ABS($T85-Z85),AND($T85="",Z85=""),"",OR($T85&lt;&gt;"",Z85&lt;&gt;""),"-")</f>
        <v>#N/A</v>
      </c>
      <c r="CL85" s="121" t="e" cm="1">
        <f t="array" ref="CL85">_xlfn.IFS(AND($U85&lt;&gt;"",V85&lt;&gt;""),ABS($U85-V85),AND($U85="",V85=""),"",OR($U85&lt;&gt;"",V85&lt;&gt;""),"-")</f>
        <v>#N/A</v>
      </c>
      <c r="CM85" s="120" t="e" cm="1">
        <f t="array" ref="CM85">_xlfn.IFS(AND($U85&lt;&gt;"",W85&lt;&gt;""),ABS($U85-W85),AND($U85="",W85=""),"",OR($U85&lt;&gt;"",W85&lt;&gt;""),"-")</f>
        <v>#N/A</v>
      </c>
      <c r="CN85" s="120" t="e" cm="1">
        <f t="array" ref="CN85">_xlfn.IFS(AND($U85&lt;&gt;"",X85&lt;&gt;""),ABS($U85-X85),AND($U85="",X85=""),"",OR($U85&lt;&gt;"",X85&lt;&gt;""),"-")</f>
        <v>#N/A</v>
      </c>
      <c r="CO85" s="120" t="e" cm="1">
        <f t="array" ref="CO85">_xlfn.IFS(AND($U85&lt;&gt;"",Y85&lt;&gt;""),ABS($U85-Y85),AND($U85="",Y85=""),"",OR($U85&lt;&gt;"",Y85&lt;&gt;""),"-")</f>
        <v>#N/A</v>
      </c>
      <c r="CP85" s="120" t="e" cm="1">
        <f t="array" ref="CP85">_xlfn.IFS(AND($U85&lt;&gt;"",Z85&lt;&gt;""),ABS($U85-Z85),AND($U85="",Z85=""),"",OR($U85&lt;&gt;"",Z85&lt;&gt;""),"-")</f>
        <v>#N/A</v>
      </c>
      <c r="CQ85" s="121" t="e" cm="1">
        <f t="array" ref="CQ85">_xlfn.IFS(AND($V85&lt;&gt;"",W85&lt;&gt;""),ABS($V85-W85),AND($V85="",W85=""),"",OR($V85&lt;&gt;"",W85&lt;&gt;""),"-")</f>
        <v>#N/A</v>
      </c>
      <c r="CR85" s="120" t="e" cm="1">
        <f t="array" ref="CR85">_xlfn.IFS(AND($V85&lt;&gt;"",X85&lt;&gt;""),ABS($V85-X85),AND($V85="",X85=""),"",OR($V85&lt;&gt;"",X85&lt;&gt;""),"-")</f>
        <v>#N/A</v>
      </c>
      <c r="CS85" s="120" t="e" cm="1">
        <f t="array" ref="CS85">_xlfn.IFS(AND($V85&lt;&gt;"",Y85&lt;&gt;""),ABS($V85-Y85),AND($V85="",Y85=""),"",OR($V85&lt;&gt;"",Y85&lt;&gt;""),"-")</f>
        <v>#N/A</v>
      </c>
      <c r="CT85" s="120" t="e" cm="1">
        <f t="array" ref="CT85">_xlfn.IFS(AND($V85&lt;&gt;"",Z85&lt;&gt;""),ABS($V85-Z85),AND($V85="",Z85=""),"",OR($V85&lt;&gt;"",Z85&lt;&gt;""),"-")</f>
        <v>#N/A</v>
      </c>
      <c r="CU85" s="121" t="e" cm="1">
        <f t="array" ref="CU85">_xlfn.IFS(AND($W85&lt;&gt;"",X85&lt;&gt;""),ABS($W85-X85),AND($W85="",X85=""),"",OR($W85&lt;&gt;"",X85&lt;&gt;""),"-")</f>
        <v>#N/A</v>
      </c>
      <c r="CV85" s="120" t="e" cm="1">
        <f t="array" ref="CV85">_xlfn.IFS(AND($W85&lt;&gt;"",Y85&lt;&gt;""),ABS($W85-Y85),AND($W85="",Y85=""),"",OR($W85&lt;&gt;"",Y85&lt;&gt;""),"-")</f>
        <v>#N/A</v>
      </c>
      <c r="CW85" s="120" t="e" cm="1">
        <f t="array" ref="CW85">_xlfn.IFS(AND($W85&lt;&gt;"",Z85&lt;&gt;""),ABS($W85-Z85),AND($W85="",Z85=""),"",OR($W85&lt;&gt;"",Z85&lt;&gt;""),"-")</f>
        <v>#N/A</v>
      </c>
      <c r="CX85" s="121" t="e" cm="1">
        <f t="array" ref="CX85">_xlfn.IFS(AND($X85&lt;&gt;"",Y85&lt;&gt;""),ABS($X85-Y85),AND($X85="",Y85=""),"",OR($X85&lt;&gt;"",Y85&lt;&gt;""),"-")</f>
        <v>#N/A</v>
      </c>
      <c r="CY85" s="120" t="e" cm="1">
        <f t="array" ref="CY85">_xlfn.IFS(AND($X85&lt;&gt;"",Z85&lt;&gt;""),ABS($X85-Z85),AND($X85="",Z85=""),"",OR($X85&lt;&gt;"",Z85&lt;&gt;""),"-")</f>
        <v>#N/A</v>
      </c>
      <c r="CZ85" s="121" t="e" cm="1">
        <f t="array" ref="CZ85">_xlfn.IFS(AND($Y85&lt;&gt;"",Z85&lt;&gt;""),ABS($Y85-Z85),AND($Y85="",Z85=""),"",OR($Y85&lt;&gt;"",Z85&lt;&gt;""),"-")</f>
        <v>#N/A</v>
      </c>
    </row>
    <row r="86" spans="1:104" x14ac:dyDescent="0.2">
      <c r="A86" s="260" t="s">
        <v>60</v>
      </c>
      <c r="B86" s="259" t="e">
        <f>VLOOKUP($A86,Merged_couplings!$B:$BU,MATCH(B$1,Merged_couplings!$B$1:$BU$1,0),FALSE)</f>
        <v>#N/A</v>
      </c>
      <c r="C86" s="258" t="e">
        <f>VLOOKUP($A86,Merged_couplings!$B:$BU,MATCH(C$1,Merged_couplings!$B$1:$BU$1,0),FALSE)</f>
        <v>#N/A</v>
      </c>
      <c r="D86" s="258" t="e">
        <f>VLOOKUP($A86,Merged_couplings!$B:$BU,MATCH(D$1,Merged_couplings!$B$1:$BU$1,0),FALSE)</f>
        <v>#N/A</v>
      </c>
      <c r="E86" s="258" t="e">
        <f>VLOOKUP($A86,Merged_couplings!$B:$BU,MATCH(E$1,Merged_couplings!$B$1:$BU$1,0),FALSE)</f>
        <v>#N/A</v>
      </c>
      <c r="F86" s="258" t="e">
        <f>VLOOKUP($A86,Merged_couplings!$B:$BU,MATCH(F$1,Merged_couplings!$B$1:$BU$1,0),FALSE)</f>
        <v>#N/A</v>
      </c>
      <c r="G86" s="258" t="e">
        <f>VLOOKUP($A86,Merged_couplings!$B:$BU,MATCH(G$1,Merged_couplings!$B$1:$BU$1,0),FALSE)</f>
        <v>#N/A</v>
      </c>
      <c r="H86" s="258" t="e">
        <f>VLOOKUP($A86,Merged_couplings!$B:$BU,MATCH(H$1,Merged_couplings!$B$1:$BU$1,0),FALSE)</f>
        <v>#N/A</v>
      </c>
      <c r="I86" s="258" t="e">
        <f>VLOOKUP($A86,Merged_couplings!$B:$BU,MATCH(I$1,Merged_couplings!$B$1:$BU$1,0),FALSE)</f>
        <v>#N/A</v>
      </c>
      <c r="J86" s="258" t="e">
        <f>VLOOKUP($A86,Merged_couplings!$B:$BU,MATCH(J$1,Merged_couplings!$B$1:$BU$1,0),FALSE)</f>
        <v>#N/A</v>
      </c>
      <c r="K86" s="258" t="e">
        <f>VLOOKUP($A86,Merged_couplings!$B:$BU,MATCH(K$1,Merged_couplings!$B$1:$BU$1,0),FALSE)</f>
        <v>#N/A</v>
      </c>
      <c r="L86" s="258" t="e">
        <f>VLOOKUP($A86,Merged_couplings!$B:$BU,MATCH(L$1,Merged_couplings!$B$1:$BU$1,0),FALSE)</f>
        <v>#N/A</v>
      </c>
      <c r="M86" s="258" t="e">
        <f>VLOOKUP($A86,Merged_couplings!$B:$BU,MATCH(M$1,Merged_couplings!$B$1:$BU$1,0),FALSE)</f>
        <v>#N/A</v>
      </c>
      <c r="N86" s="121" t="e">
        <f>IF(OR(B86="BIG",B86="BI-",B86="B-G"),VLOOKUP($A86,Merged_couplings!$B:$BU,MATCH(N$1,Merged_couplings!$B$1:$BU$1,0),FALSE),"")</f>
        <v>#N/A</v>
      </c>
      <c r="P86" s="120" t="e">
        <f>IF(OR(C86="BIG",C86="BI-",C86="B-G"),VLOOKUP($A86,Merged_couplings!$B:$BU,MATCH(P$1,Merged_couplings!$B$1:$BU$1,0),FALSE),"")</f>
        <v>#N/A</v>
      </c>
      <c r="Q86" s="120" t="e">
        <f>IF(OR(D86="BIG",D86="BI-",D86="B-G"),VLOOKUP($A86,Merged_couplings!$B:$BU,MATCH(Q$1,Merged_couplings!$B$1:$BU$1,0),FALSE),"")</f>
        <v>#N/A</v>
      </c>
      <c r="R86" s="120" t="e">
        <f>IF(OR(E86="BIG",E86="BI-",E86="B-G"),VLOOKUP($A86,Merged_couplings!$B:$BU,MATCH(R$1,Merged_couplings!$B$1:$BU$1,0),FALSE),"")</f>
        <v>#N/A</v>
      </c>
      <c r="S86" s="120" t="e">
        <f>IF(OR(F86="BIG",F86="BI-",F86="B-G"),VLOOKUP($A86,Merged_couplings!$B:$BU,MATCH(S$1,Merged_couplings!$B$1:$BU$1,0),FALSE),"")</f>
        <v>#N/A</v>
      </c>
      <c r="T86" s="120" t="e">
        <f>IF(OR(G86="BIG",G86="BI-",G86="B-G"),VLOOKUP($A86,Merged_couplings!$B:$BU,MATCH(T$1,Merged_couplings!$B$1:$BU$1,0),FALSE),"")</f>
        <v>#N/A</v>
      </c>
      <c r="U86" s="120" t="e">
        <f>IF(OR(H86="BIG",H86="BI-",H86="B-G"),VLOOKUP($A86,Merged_couplings!$B:$BU,MATCH(U$1,Merged_couplings!$B$1:$BU$1,0),FALSE),"")</f>
        <v>#N/A</v>
      </c>
      <c r="V86" s="120" t="e">
        <f>IF(OR(I86="BIG",I86="BI-",I86="B-G"),VLOOKUP($A86,Merged_couplings!$B:$BU,MATCH(V$1,Merged_couplings!$B$1:$BU$1,0),FALSE),"")</f>
        <v>#N/A</v>
      </c>
      <c r="W86" s="120" t="e">
        <f>IF(OR(J86="BIG",J86="BI-",J86="B-G"),VLOOKUP($A86,Merged_couplings!$B:$BU,MATCH(W$1,Merged_couplings!$B$1:$BU$1,0),FALSE),"")</f>
        <v>#N/A</v>
      </c>
      <c r="X86" s="120" t="e">
        <f>IF(OR(K86="BIG",K86="BI-",K86="B-G"),VLOOKUP($A86,Merged_couplings!$B:$BU,MATCH(X$1,Merged_couplings!$B$1:$BU$1,0),FALSE),"")</f>
        <v>#N/A</v>
      </c>
      <c r="Y86" s="120" t="e">
        <f>IF(OR(L86="BIG",L86="BI-",L86="B-G"),VLOOKUP($A86,Merged_couplings!$B:$BU,MATCH(Y$1,Merged_couplings!$B$1:$BU$1,0),FALSE),"")</f>
        <v>#N/A</v>
      </c>
      <c r="Z86" s="120" t="e">
        <f>IF(OR(M86="BIG",M86="BI-",M86="B-G"),VLOOKUP($A86,Merged_couplings!$B:$BU,MATCH(Z$1,Merged_couplings!$B$1:$BU$1,0),FALSE),"")</f>
        <v>#N/A</v>
      </c>
      <c r="AA86" s="123"/>
      <c r="AB86" s="340" t="e" cm="1">
        <f t="array" ref="AB86">_xlfn.IFS(AND($N86&lt;&gt;"",P86&lt;&gt;""),ABS($N86-P86),AND($N86="",P86=""),"",OR($N86&lt;&gt;"",P86&lt;&gt;""),"-")</f>
        <v>#N/A</v>
      </c>
      <c r="AC86" s="122" t="e" cm="1">
        <f t="array" ref="AC86">_xlfn.IFS(AND($N86&lt;&gt;"",Q86&lt;&gt;""),ABS($N86-Q86),AND($N86="",Q86=""),"",OR($N86&lt;&gt;"",Q86&lt;&gt;""),"-")</f>
        <v>#N/A</v>
      </c>
      <c r="AD86" s="122" t="e" cm="1">
        <f t="array" ref="AD86">_xlfn.IFS(AND($N86&lt;&gt;"",R86&lt;&gt;""),ABS($N86-R86),AND($N86="",R86=""),"",OR($N86&lt;&gt;"",R86&lt;&gt;""),"-")</f>
        <v>#N/A</v>
      </c>
      <c r="AE86" s="122" t="e" cm="1">
        <f t="array" ref="AE86">_xlfn.IFS(AND($N86&lt;&gt;"",S86&lt;&gt;""),ABS($N86-S86),AND($N86="",S86=""),"",OR($N86&lt;&gt;"",S86&lt;&gt;""),"-")</f>
        <v>#N/A</v>
      </c>
      <c r="AF86" s="122" t="e" cm="1">
        <f t="array" ref="AF86">_xlfn.IFS(AND($N86&lt;&gt;"",T86&lt;&gt;""),ABS($N86-T86),AND($N86="",T86=""),"",OR($N86&lt;&gt;"",T86&lt;&gt;""),"-")</f>
        <v>#N/A</v>
      </c>
      <c r="AG86" s="122" t="e" cm="1">
        <f t="array" ref="AG86">_xlfn.IFS(AND($N86&lt;&gt;"",U86&lt;&gt;""),ABS($N86-U86),AND($N86="",U86=""),"",OR($N86&lt;&gt;"",U86&lt;&gt;""),"-")</f>
        <v>#N/A</v>
      </c>
      <c r="AH86" s="122" t="e" cm="1">
        <f t="array" ref="AH86">_xlfn.IFS(AND($N86&lt;&gt;"",V86&lt;&gt;""),ABS($N86-V86),AND($N86="",V86=""),"",OR($N86&lt;&gt;"",V86&lt;&gt;""),"-")</f>
        <v>#N/A</v>
      </c>
      <c r="AI86" s="122" t="e" cm="1">
        <f t="array" ref="AI86">_xlfn.IFS(AND($N86&lt;&gt;"",W86&lt;&gt;""),ABS($N86-W86),AND($N86="",W86=""),"",OR($N86&lt;&gt;"",W86&lt;&gt;""),"-")</f>
        <v>#N/A</v>
      </c>
      <c r="AJ86" s="122" t="e" cm="1">
        <f t="array" ref="AJ86">_xlfn.IFS(AND($N86&lt;&gt;"",X86&lt;&gt;""),ABS($N86-X86),AND($N86="",X86=""),"",OR($N86&lt;&gt;"",X86&lt;&gt;""),"-")</f>
        <v>#N/A</v>
      </c>
      <c r="AK86" s="122" t="e" cm="1">
        <f t="array" ref="AK86">_xlfn.IFS(AND($N86&lt;&gt;"",Y86&lt;&gt;""),ABS($N86-Y86),AND($N86="",Y86=""),"",OR($N86&lt;&gt;"",Y86&lt;&gt;""),"-")</f>
        <v>#N/A</v>
      </c>
      <c r="AL86" s="122" t="e" cm="1">
        <f t="array" ref="AL86">_xlfn.IFS(AND($N86&lt;&gt;"",Z86&lt;&gt;""),ABS($N86-Z86),AND($N86="",Z86=""),"",OR($N86&lt;&gt;"",Z86&lt;&gt;""),"-")</f>
        <v>#N/A</v>
      </c>
      <c r="AM86" s="340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1" t="e" cm="1">
        <f t="array" ref="AX86">_xlfn.IFS(AND($P86&lt;&gt;"",Q86&lt;&gt;""),ABS($P86-Q86),AND($P86="",Q86=""),"",OR($P86&lt;&gt;"",Q86&lt;&gt;""),"-")</f>
        <v>#N/A</v>
      </c>
      <c r="AY86" s="120" t="e" cm="1">
        <f t="array" ref="AY86">_xlfn.IFS(AND($P86&lt;&gt;"",R86&lt;&gt;""),ABS($P86-R86),AND($P86="",R86=""),"",OR($P86&lt;&gt;"",R86&lt;&gt;""),"-")</f>
        <v>#N/A</v>
      </c>
      <c r="AZ86" s="120" t="e" cm="1">
        <f t="array" ref="AZ86">_xlfn.IFS(AND($P86&lt;&gt;"",S86&lt;&gt;""),ABS($P86-S86),AND($P86="",S86=""),"",OR($P86&lt;&gt;"",S86&lt;&gt;""),"-")</f>
        <v>#N/A</v>
      </c>
      <c r="BA86" s="120" t="e" cm="1">
        <f t="array" ref="BA86">_xlfn.IFS(AND($P86&lt;&gt;"",T86&lt;&gt;""),ABS($P86-T86),AND($P86="",T86=""),"",OR($P86&lt;&gt;"",T86&lt;&gt;""),"-")</f>
        <v>#N/A</v>
      </c>
      <c r="BB86" s="120" t="e" cm="1">
        <f t="array" ref="BB86">_xlfn.IFS(AND($P86&lt;&gt;"",U86&lt;&gt;""),ABS($P86-U86),AND($P86="",U86=""),"",OR($P86&lt;&gt;"",U86&lt;&gt;""),"-")</f>
        <v>#N/A</v>
      </c>
      <c r="BC86" s="120" t="e" cm="1">
        <f t="array" ref="BC86">_xlfn.IFS(AND($P86&lt;&gt;"",V86&lt;&gt;""),ABS($P86-V86),AND($P86="",V86=""),"",OR($P86&lt;&gt;"",V86&lt;&gt;""),"-")</f>
        <v>#N/A</v>
      </c>
      <c r="BD86" s="120" t="e" cm="1">
        <f t="array" ref="BD86">_xlfn.IFS(AND($P86&lt;&gt;"",W86&lt;&gt;""),ABS($P86-W86),AND($P86="",W86=""),"",OR($P86&lt;&gt;"",W86&lt;&gt;""),"-")</f>
        <v>#N/A</v>
      </c>
      <c r="BE86" s="120" t="e" cm="1">
        <f t="array" ref="BE86">_xlfn.IFS(AND($P86&lt;&gt;"",X86&lt;&gt;""),ABS($P86-X86),AND($P86="",X86=""),"",OR($P86&lt;&gt;"",X86&lt;&gt;""),"-")</f>
        <v>#N/A</v>
      </c>
      <c r="BF86" s="120" t="e" cm="1">
        <f t="array" ref="BF86">_xlfn.IFS(AND($P86&lt;&gt;"",Y86&lt;&gt;""),ABS($P86-Y86),AND($P86="",Y86=""),"",OR($P86&lt;&gt;"",Y86&lt;&gt;""),"-")</f>
        <v>#N/A</v>
      </c>
      <c r="BG86" s="120" t="e" cm="1">
        <f t="array" ref="BG86">_xlfn.IFS(AND($P86&lt;&gt;"",Z86&lt;&gt;""),ABS($P86-Z86),AND($P86="",Z86=""),"",OR($P86&lt;&gt;"",Z86&lt;&gt;""),"-")</f>
        <v>#N/A</v>
      </c>
      <c r="BH86" s="121" t="e" cm="1">
        <f t="array" ref="BH86">_xlfn.IFS(AND($Q86&lt;&gt;"",R86&lt;&gt;""),ABS($Q86-R86),AND($Q86="",R86=""),"",OR($Q86&lt;&gt;"",R86&lt;&gt;""),"-")</f>
        <v>#N/A</v>
      </c>
      <c r="BI86" s="120" t="e" cm="1">
        <f t="array" ref="BI86">_xlfn.IFS(AND($Q86&lt;&gt;"",S86&lt;&gt;""),ABS($Q86-S86),AND($Q86="",S86=""),"",OR($Q86&lt;&gt;"",S86&lt;&gt;""),"-")</f>
        <v>#N/A</v>
      </c>
      <c r="BJ86" s="120" t="e" cm="1">
        <f t="array" ref="BJ86">_xlfn.IFS(AND($Q86&lt;&gt;"",T86&lt;&gt;""),ABS($Q86-T86),AND($Q86="",T86=""),"",OR($Q86&lt;&gt;"",T86&lt;&gt;""),"-")</f>
        <v>#N/A</v>
      </c>
      <c r="BK86" s="120" t="e" cm="1">
        <f t="array" ref="BK86">_xlfn.IFS(AND($Q86&lt;&gt;"",U86&lt;&gt;""),ABS($Q86-U86),AND($Q86="",U86=""),"",OR($Q86&lt;&gt;"",U86&lt;&gt;""),"-")</f>
        <v>#N/A</v>
      </c>
      <c r="BL86" s="120" t="e" cm="1">
        <f t="array" ref="BL86">_xlfn.IFS(AND($Q86&lt;&gt;"",V86&lt;&gt;""),ABS($Q86-V86),AND($Q86="",V86=""),"",OR($Q86&lt;&gt;"",V86&lt;&gt;""),"-")</f>
        <v>#N/A</v>
      </c>
      <c r="BM86" s="120" t="e" cm="1">
        <f t="array" ref="BM86">_xlfn.IFS(AND($Q86&lt;&gt;"",W86&lt;&gt;""),ABS($Q86-W86),AND($Q86="",W86=""),"",OR($Q86&lt;&gt;"",W86&lt;&gt;""),"-")</f>
        <v>#N/A</v>
      </c>
      <c r="BN86" s="120" t="e" cm="1">
        <f t="array" ref="BN86">_xlfn.IFS(AND($Q86&lt;&gt;"",X86&lt;&gt;""),ABS($Q86-X86),AND($Q86="",X86=""),"",OR($Q86&lt;&gt;"",X86&lt;&gt;""),"-")</f>
        <v>#N/A</v>
      </c>
      <c r="BO86" s="120" t="e" cm="1">
        <f t="array" ref="BO86">_xlfn.IFS(AND($Q86&lt;&gt;"",Y86&lt;&gt;""),ABS($Q86-Y86),AND($Q86="",Y86=""),"",OR($Q86&lt;&gt;"",Y86&lt;&gt;""),"-")</f>
        <v>#N/A</v>
      </c>
      <c r="BP86" s="120" t="e" cm="1">
        <f t="array" ref="BP86">_xlfn.IFS(AND($Q86&lt;&gt;"",Z86&lt;&gt;""),ABS($Q86-Z86),AND($Q86="",Z86=""),"",OR($Q86&lt;&gt;"",Z86&lt;&gt;""),"-")</f>
        <v>#N/A</v>
      </c>
      <c r="BQ86" s="121" t="e" cm="1">
        <f t="array" ref="BQ86">_xlfn.IFS(AND($R86&lt;&gt;"",S86&lt;&gt;""),ABS($R86-S86),AND($R86="",S86=""),"",OR($R86&lt;&gt;"",S86&lt;&gt;""),"-")</f>
        <v>#N/A</v>
      </c>
      <c r="BR86" s="120" t="e" cm="1">
        <f t="array" ref="BR86">_xlfn.IFS(AND($R86&lt;&gt;"",T86&lt;&gt;""),ABS($R86-T86),AND($R86="",T86=""),"",OR($R86&lt;&gt;"",T86&lt;&gt;""),"-")</f>
        <v>#N/A</v>
      </c>
      <c r="BS86" s="120" t="e" cm="1">
        <f t="array" ref="BS86">_xlfn.IFS(AND($R86&lt;&gt;"",U86&lt;&gt;""),ABS($R86-U86),AND($R86="",U86=""),"",OR($R86&lt;&gt;"",U86&lt;&gt;""),"-")</f>
        <v>#N/A</v>
      </c>
      <c r="BT86" s="120" t="e" cm="1">
        <f t="array" ref="BT86">_xlfn.IFS(AND($R86&lt;&gt;"",V86&lt;&gt;""),ABS($R86-V86),AND($R86="",V86=""),"",OR($R86&lt;&gt;"",V86&lt;&gt;""),"-")</f>
        <v>#N/A</v>
      </c>
      <c r="BU86" s="120" t="e" cm="1">
        <f t="array" ref="BU86">_xlfn.IFS(AND($R86&lt;&gt;"",W86&lt;&gt;""),ABS($R86-W86),AND($R86="",W86=""),"",OR($R86&lt;&gt;"",W86&lt;&gt;""),"-")</f>
        <v>#N/A</v>
      </c>
      <c r="BV86" s="120" t="e" cm="1">
        <f t="array" ref="BV86">_xlfn.IFS(AND($R86&lt;&gt;"",X86&lt;&gt;""),ABS($R86-X86),AND($R86="",X86=""),"",OR($R86&lt;&gt;"",X86&lt;&gt;""),"-")</f>
        <v>#N/A</v>
      </c>
      <c r="BW86" s="120" t="e" cm="1">
        <f t="array" ref="BW86">_xlfn.IFS(AND($R86&lt;&gt;"",Y86&lt;&gt;""),ABS($R86-Y86),AND($R86="",Y86=""),"",OR($R86&lt;&gt;"",Y86&lt;&gt;""),"-")</f>
        <v>#N/A</v>
      </c>
      <c r="BX86" s="120" t="e" cm="1">
        <f t="array" ref="BX86">_xlfn.IFS(AND($R86&lt;&gt;"",Z86&lt;&gt;""),ABS($R86-Z86),AND($R86="",Z86=""),"",OR($R86&lt;&gt;"",Z86&lt;&gt;""),"-")</f>
        <v>#N/A</v>
      </c>
      <c r="BY86" s="121" t="e" cm="1">
        <f t="array" ref="BY86">_xlfn.IFS(AND($S86&lt;&gt;"",T86&lt;&gt;""),ABS($S86-T86),AND($S86="",T86=""),"",OR($S86&lt;&gt;"",T86&lt;&gt;""),"-")</f>
        <v>#N/A</v>
      </c>
      <c r="BZ86" s="120" t="e" cm="1">
        <f t="array" ref="BZ86">_xlfn.IFS(AND($S86&lt;&gt;"",U86&lt;&gt;""),ABS($S86-U86),AND($S86="",U86=""),"",OR($S86&lt;&gt;"",U86&lt;&gt;""),"-")</f>
        <v>#N/A</v>
      </c>
      <c r="CA86" s="120" t="e" cm="1">
        <f t="array" ref="CA86">_xlfn.IFS(AND($S86&lt;&gt;"",V86&lt;&gt;""),ABS($S86-V86),AND($S86="",V86=""),"",OR($S86&lt;&gt;"",V86&lt;&gt;""),"-")</f>
        <v>#N/A</v>
      </c>
      <c r="CB86" s="120" t="e" cm="1">
        <f t="array" ref="CB86">_xlfn.IFS(AND($S86&lt;&gt;"",W86&lt;&gt;""),ABS($S86-W86),AND($S86="",W86=""),"",OR($S86&lt;&gt;"",W86&lt;&gt;""),"-")</f>
        <v>#N/A</v>
      </c>
      <c r="CC86" s="120" t="e" cm="1">
        <f t="array" ref="CC86">_xlfn.IFS(AND($S86&lt;&gt;"",X86&lt;&gt;""),ABS($S86-X86),AND($S86="",X86=""),"",OR($S86&lt;&gt;"",X86&lt;&gt;""),"-")</f>
        <v>#N/A</v>
      </c>
      <c r="CD86" s="120" t="e" cm="1">
        <f t="array" ref="CD86">_xlfn.IFS(AND($S86&lt;&gt;"",Y86&lt;&gt;""),ABS($S86-Y86),AND($S86="",Y86=""),"",OR($S86&lt;&gt;"",Y86&lt;&gt;""),"-")</f>
        <v>#N/A</v>
      </c>
      <c r="CE86" s="120" t="e" cm="1">
        <f t="array" ref="CE86">_xlfn.IFS(AND($S86&lt;&gt;"",Z86&lt;&gt;""),ABS($S86-Z86),AND($S86="",Z86=""),"",OR($S86&lt;&gt;"",Z86&lt;&gt;""),"-")</f>
        <v>#N/A</v>
      </c>
      <c r="CF86" s="121" t="e" cm="1">
        <f t="array" ref="CF86">_xlfn.IFS(AND($T86&lt;&gt;"",U86&lt;&gt;""),ABS($T86-U86),AND($T86="",U86=""),"",OR($T86&lt;&gt;"",U86&lt;&gt;""),"-")</f>
        <v>#N/A</v>
      </c>
      <c r="CG86" s="120" t="e" cm="1">
        <f t="array" ref="CG86">_xlfn.IFS(AND($T86&lt;&gt;"",V86&lt;&gt;""),ABS($T86-V86),AND($T86="",V86=""),"",OR($T86&lt;&gt;"",V86&lt;&gt;""),"-")</f>
        <v>#N/A</v>
      </c>
      <c r="CH86" s="120" t="e" cm="1">
        <f t="array" ref="CH86">_xlfn.IFS(AND($T86&lt;&gt;"",W86&lt;&gt;""),ABS($T86-W86),AND($T86="",W86=""),"",OR($T86&lt;&gt;"",W86&lt;&gt;""),"-")</f>
        <v>#N/A</v>
      </c>
      <c r="CI86" s="120" t="e" cm="1">
        <f t="array" ref="CI86">_xlfn.IFS(AND($T86&lt;&gt;"",X86&lt;&gt;""),ABS($T86-X86),AND($T86="",X86=""),"",OR($T86&lt;&gt;"",X86&lt;&gt;""),"-")</f>
        <v>#N/A</v>
      </c>
      <c r="CJ86" s="120" t="e" cm="1">
        <f t="array" ref="CJ86">_xlfn.IFS(AND($T86&lt;&gt;"",Y86&lt;&gt;""),ABS($T86-Y86),AND($T86="",Y86=""),"",OR($T86&lt;&gt;"",Y86&lt;&gt;""),"-")</f>
        <v>#N/A</v>
      </c>
      <c r="CK86" s="120" t="e" cm="1">
        <f t="array" ref="CK86">_xlfn.IFS(AND($T86&lt;&gt;"",Z86&lt;&gt;""),ABS($T86-Z86),AND($T86="",Z86=""),"",OR($T86&lt;&gt;"",Z86&lt;&gt;""),"-")</f>
        <v>#N/A</v>
      </c>
      <c r="CL86" s="121" t="e" cm="1">
        <f t="array" ref="CL86">_xlfn.IFS(AND($U86&lt;&gt;"",V86&lt;&gt;""),ABS($U86-V86),AND($U86="",V86=""),"",OR($U86&lt;&gt;"",V86&lt;&gt;""),"-")</f>
        <v>#N/A</v>
      </c>
      <c r="CM86" s="120" t="e" cm="1">
        <f t="array" ref="CM86">_xlfn.IFS(AND($U86&lt;&gt;"",W86&lt;&gt;""),ABS($U86-W86),AND($U86="",W86=""),"",OR($U86&lt;&gt;"",W86&lt;&gt;""),"-")</f>
        <v>#N/A</v>
      </c>
      <c r="CN86" s="120" t="e" cm="1">
        <f t="array" ref="CN86">_xlfn.IFS(AND($U86&lt;&gt;"",X86&lt;&gt;""),ABS($U86-X86),AND($U86="",X86=""),"",OR($U86&lt;&gt;"",X86&lt;&gt;""),"-")</f>
        <v>#N/A</v>
      </c>
      <c r="CO86" s="120" t="e" cm="1">
        <f t="array" ref="CO86">_xlfn.IFS(AND($U86&lt;&gt;"",Y86&lt;&gt;""),ABS($U86-Y86),AND($U86="",Y86=""),"",OR($U86&lt;&gt;"",Y86&lt;&gt;""),"-")</f>
        <v>#N/A</v>
      </c>
      <c r="CP86" s="120" t="e" cm="1">
        <f t="array" ref="CP86">_xlfn.IFS(AND($U86&lt;&gt;"",Z86&lt;&gt;""),ABS($U86-Z86),AND($U86="",Z86=""),"",OR($U86&lt;&gt;"",Z86&lt;&gt;""),"-")</f>
        <v>#N/A</v>
      </c>
      <c r="CQ86" s="121" t="e" cm="1">
        <f t="array" ref="CQ86">_xlfn.IFS(AND($V86&lt;&gt;"",W86&lt;&gt;""),ABS($V86-W86),AND($V86="",W86=""),"",OR($V86&lt;&gt;"",W86&lt;&gt;""),"-")</f>
        <v>#N/A</v>
      </c>
      <c r="CR86" s="120" t="e" cm="1">
        <f t="array" ref="CR86">_xlfn.IFS(AND($V86&lt;&gt;"",X86&lt;&gt;""),ABS($V86-X86),AND($V86="",X86=""),"",OR($V86&lt;&gt;"",X86&lt;&gt;""),"-")</f>
        <v>#N/A</v>
      </c>
      <c r="CS86" s="120" t="e" cm="1">
        <f t="array" ref="CS86">_xlfn.IFS(AND($V86&lt;&gt;"",Y86&lt;&gt;""),ABS($V86-Y86),AND($V86="",Y86=""),"",OR($V86&lt;&gt;"",Y86&lt;&gt;""),"-")</f>
        <v>#N/A</v>
      </c>
      <c r="CT86" s="120" t="e" cm="1">
        <f t="array" ref="CT86">_xlfn.IFS(AND($V86&lt;&gt;"",Z86&lt;&gt;""),ABS($V86-Z86),AND($V86="",Z86=""),"",OR($V86&lt;&gt;"",Z86&lt;&gt;""),"-")</f>
        <v>#N/A</v>
      </c>
      <c r="CU86" s="121" t="e" cm="1">
        <f t="array" ref="CU86">_xlfn.IFS(AND($W86&lt;&gt;"",X86&lt;&gt;""),ABS($W86-X86),AND($W86="",X86=""),"",OR($W86&lt;&gt;"",X86&lt;&gt;""),"-")</f>
        <v>#N/A</v>
      </c>
      <c r="CV86" s="120" t="e" cm="1">
        <f t="array" ref="CV86">_xlfn.IFS(AND($W86&lt;&gt;"",Y86&lt;&gt;""),ABS($W86-Y86),AND($W86="",Y86=""),"",OR($W86&lt;&gt;"",Y86&lt;&gt;""),"-")</f>
        <v>#N/A</v>
      </c>
      <c r="CW86" s="120" t="e" cm="1">
        <f t="array" ref="CW86">_xlfn.IFS(AND($W86&lt;&gt;"",Z86&lt;&gt;""),ABS($W86-Z86),AND($W86="",Z86=""),"",OR($W86&lt;&gt;"",Z86&lt;&gt;""),"-")</f>
        <v>#N/A</v>
      </c>
      <c r="CX86" s="121" t="e" cm="1">
        <f t="array" ref="CX86">_xlfn.IFS(AND($X86&lt;&gt;"",Y86&lt;&gt;""),ABS($X86-Y86),AND($X86="",Y86=""),"",OR($X86&lt;&gt;"",Y86&lt;&gt;""),"-")</f>
        <v>#N/A</v>
      </c>
      <c r="CY86" s="120" t="e" cm="1">
        <f t="array" ref="CY86">_xlfn.IFS(AND($X86&lt;&gt;"",Z86&lt;&gt;""),ABS($X86-Z86),AND($X86="",Z86=""),"",OR($X86&lt;&gt;"",Z86&lt;&gt;""),"-")</f>
        <v>#N/A</v>
      </c>
      <c r="CZ86" s="121" t="e" cm="1">
        <f t="array" ref="CZ86">_xlfn.IFS(AND($Y86&lt;&gt;"",Z86&lt;&gt;""),ABS($Y86-Z86),AND($Y86="",Z86=""),"",OR($Y86&lt;&gt;"",Z86&lt;&gt;""),"-")</f>
        <v>#N/A</v>
      </c>
    </row>
    <row r="87" spans="1:104" x14ac:dyDescent="0.2">
      <c r="A87" s="260" t="s">
        <v>36</v>
      </c>
      <c r="B87" s="259" t="str">
        <f>VLOOKUP($A87,Merged_couplings!$B:$BU,MATCH(B$1,Merged_couplings!$B$1:$BU$1,0),FALSE)</f>
        <v>---</v>
      </c>
      <c r="C87" s="258" t="str">
        <f>VLOOKUP($A87,Merged_couplings!$B:$BU,MATCH(C$1,Merged_couplings!$B$1:$BU$1,0),FALSE)</f>
        <v>-IG</v>
      </c>
      <c r="D87" s="258" t="str">
        <f>VLOOKUP($A87,Merged_couplings!$B:$BU,MATCH(D$1,Merged_couplings!$B$1:$BU$1,0),FALSE)</f>
        <v>-IG</v>
      </c>
      <c r="E87" s="258" t="str">
        <f>VLOOKUP($A87,Merged_couplings!$B:$BU,MATCH(E$1,Merged_couplings!$B$1:$BU$1,0),FALSE)</f>
        <v>-IG</v>
      </c>
      <c r="F87" s="258" t="str">
        <f>VLOOKUP($A87,Merged_couplings!$B:$BU,MATCH(F$1,Merged_couplings!$B$1:$BU$1,0),FALSE)</f>
        <v>-IG</v>
      </c>
      <c r="G87" s="258" t="str">
        <f>VLOOKUP($A87,Merged_couplings!$B:$BU,MATCH(G$1,Merged_couplings!$B$1:$BU$1,0),FALSE)</f>
        <v>-IG</v>
      </c>
      <c r="H87" s="258" t="str">
        <f>VLOOKUP($A87,Merged_couplings!$B:$BU,MATCH(H$1,Merged_couplings!$B$1:$BU$1,0),FALSE)</f>
        <v>---</v>
      </c>
      <c r="I87" s="258" t="str">
        <f>VLOOKUP($A87,Merged_couplings!$B:$BU,MATCH(I$1,Merged_couplings!$B$1:$BU$1,0),FALSE)</f>
        <v>---</v>
      </c>
      <c r="J87" s="258" t="str">
        <f>VLOOKUP($A87,Merged_couplings!$B:$BU,MATCH(J$1,Merged_couplings!$B$1:$BU$1,0),FALSE)</f>
        <v>---</v>
      </c>
      <c r="K87" s="258" t="str">
        <f>VLOOKUP($A87,Merged_couplings!$B:$BU,MATCH(K$1,Merged_couplings!$B$1:$BU$1,0),FALSE)</f>
        <v>---</v>
      </c>
      <c r="L87" s="258" t="str">
        <f>VLOOKUP($A87,Merged_couplings!$B:$BU,MATCH(L$1,Merged_couplings!$B$1:$BU$1,0),FALSE)</f>
        <v>---</v>
      </c>
      <c r="M87" s="258" t="str">
        <f>VLOOKUP($A87,Merged_couplings!$B:$BU,MATCH(M$1,Merged_couplings!$B$1:$BU$1,0),FALSE)</f>
        <v>---</v>
      </c>
      <c r="N87" s="121" t="str">
        <f>IF(OR(B87="BIG",B87="BI-",B87="B-G"),VLOOKUP($A87,Merged_couplings!$B:$BU,MATCH(N$1,Merged_couplings!$B$1:$BU$1,0),FALSE),"")</f>
        <v/>
      </c>
      <c r="P87" s="120" t="str">
        <f>IF(OR(C87="BIG",C87="BI-",C87="B-G"),VLOOKUP($A87,Merged_couplings!$B:$BU,MATCH(P$1,Merged_couplings!$B$1:$BU$1,0),FALSE),"")</f>
        <v/>
      </c>
      <c r="Q87" s="120" t="str">
        <f>IF(OR(D87="BIG",D87="BI-",D87="B-G"),VLOOKUP($A87,Merged_couplings!$B:$BU,MATCH(Q$1,Merged_couplings!$B$1:$BU$1,0),FALSE),"")</f>
        <v/>
      </c>
      <c r="R87" s="120" t="str">
        <f>IF(OR(E87="BIG",E87="BI-",E87="B-G"),VLOOKUP($A87,Merged_couplings!$B:$BU,MATCH(R$1,Merged_couplings!$B$1:$BU$1,0),FALSE),"")</f>
        <v/>
      </c>
      <c r="S87" s="120" t="str">
        <f>IF(OR(F87="BIG",F87="BI-",F87="B-G"),VLOOKUP($A87,Merged_couplings!$B:$BU,MATCH(S$1,Merged_couplings!$B$1:$BU$1,0),FALSE),"")</f>
        <v/>
      </c>
      <c r="T87" s="120" t="str">
        <f>IF(OR(G87="BIG",G87="BI-",G87="B-G"),VLOOKUP($A87,Merged_couplings!$B:$BU,MATCH(T$1,Merged_couplings!$B$1:$BU$1,0),FALSE),"")</f>
        <v/>
      </c>
      <c r="U87" s="120" t="str">
        <f>IF(OR(H87="BIG",H87="BI-",H87="B-G"),VLOOKUP($A87,Merged_couplings!$B:$BU,MATCH(U$1,Merged_couplings!$B$1:$BU$1,0),FALSE),"")</f>
        <v/>
      </c>
      <c r="V87" s="120" t="str">
        <f>IF(OR(I87="BIG",I87="BI-",I87="B-G"),VLOOKUP($A87,Merged_couplings!$B:$BU,MATCH(V$1,Merged_couplings!$B$1:$BU$1,0),FALSE),"")</f>
        <v/>
      </c>
      <c r="W87" s="120" t="str">
        <f>IF(OR(J87="BIG",J87="BI-",J87="B-G"),VLOOKUP($A87,Merged_couplings!$B:$BU,MATCH(W$1,Merged_couplings!$B$1:$BU$1,0),FALSE),"")</f>
        <v/>
      </c>
      <c r="X87" s="120" t="str">
        <f>IF(OR(K87="BIG",K87="BI-",K87="B-G"),VLOOKUP($A87,Merged_couplings!$B:$BU,MATCH(X$1,Merged_couplings!$B$1:$BU$1,0),FALSE),"")</f>
        <v/>
      </c>
      <c r="Y87" s="120" t="str">
        <f>IF(OR(L87="BIG",L87="BI-",L87="B-G"),VLOOKUP($A87,Merged_couplings!$B:$BU,MATCH(Y$1,Merged_couplings!$B$1:$BU$1,0),FALSE),"")</f>
        <v/>
      </c>
      <c r="Z87" s="120" t="str">
        <f>IF(OR(M87="BIG",M87="BI-",M87="B-G"),VLOOKUP($A87,Merged_couplings!$B:$BU,MATCH(Z$1,Merged_couplings!$B$1:$BU$1,0),FALSE),"")</f>
        <v/>
      </c>
      <c r="AA87" s="123"/>
      <c r="AB87" s="340" t="str" cm="1">
        <f t="array" ref="AB87">_xlfn.IFS(AND($N87&lt;&gt;"",P87&lt;&gt;""),ABS($N87-P87),AND($N87="",P87=""),"",OR($N87&lt;&gt;"",P87&lt;&gt;""),"-")</f>
        <v/>
      </c>
      <c r="AC87" s="122" t="str" cm="1">
        <f t="array" ref="AC87">_xlfn.IFS(AND($N87&lt;&gt;"",Q87&lt;&gt;""),ABS($N87-Q87),AND($N87="",Q87=""),"",OR($N87&lt;&gt;"",Q87&lt;&gt;""),"-")</f>
        <v/>
      </c>
      <c r="AD87" s="122" t="str" cm="1">
        <f t="array" ref="AD87">_xlfn.IFS(AND($N87&lt;&gt;"",R87&lt;&gt;""),ABS($N87-R87),AND($N87="",R87=""),"",OR($N87&lt;&gt;"",R87&lt;&gt;""),"-")</f>
        <v/>
      </c>
      <c r="AE87" s="122" t="str" cm="1">
        <f t="array" ref="AE87">_xlfn.IFS(AND($N87&lt;&gt;"",S87&lt;&gt;""),ABS($N87-S87),AND($N87="",S87=""),"",OR($N87&lt;&gt;"",S87&lt;&gt;""),"-")</f>
        <v/>
      </c>
      <c r="AF87" s="122" t="str" cm="1">
        <f t="array" ref="AF87">_xlfn.IFS(AND($N87&lt;&gt;"",T87&lt;&gt;""),ABS($N87-T87),AND($N87="",T87=""),"",OR($N87&lt;&gt;"",T87&lt;&gt;""),"-")</f>
        <v/>
      </c>
      <c r="AG87" s="122" t="str" cm="1">
        <f t="array" ref="AG87">_xlfn.IFS(AND($N87&lt;&gt;"",U87&lt;&gt;""),ABS($N87-U87),AND($N87="",U87=""),"",OR($N87&lt;&gt;"",U87&lt;&gt;""),"-")</f>
        <v/>
      </c>
      <c r="AH87" s="122" t="str" cm="1">
        <f t="array" ref="AH87">_xlfn.IFS(AND($N87&lt;&gt;"",V87&lt;&gt;""),ABS($N87-V87),AND($N87="",V87=""),"",OR($N87&lt;&gt;"",V87&lt;&gt;""),"-")</f>
        <v/>
      </c>
      <c r="AI87" s="122" t="str" cm="1">
        <f t="array" ref="AI87">_xlfn.IFS(AND($N87&lt;&gt;"",W87&lt;&gt;""),ABS($N87-W87),AND($N87="",W87=""),"",OR($N87&lt;&gt;"",W87&lt;&gt;""),"-")</f>
        <v/>
      </c>
      <c r="AJ87" s="122" t="str" cm="1">
        <f t="array" ref="AJ87">_xlfn.IFS(AND($N87&lt;&gt;"",X87&lt;&gt;""),ABS($N87-X87),AND($N87="",X87=""),"",OR($N87&lt;&gt;"",X87&lt;&gt;""),"-")</f>
        <v/>
      </c>
      <c r="AK87" s="122" t="str" cm="1">
        <f t="array" ref="AK87">_xlfn.IFS(AND($N87&lt;&gt;"",Y87&lt;&gt;""),ABS($N87-Y87),AND($N87="",Y87=""),"",OR($N87&lt;&gt;"",Y87&lt;&gt;""),"-")</f>
        <v/>
      </c>
      <c r="AL87" s="122" t="str" cm="1">
        <f t="array" ref="AL87">_xlfn.IFS(AND($N87&lt;&gt;"",Z87&lt;&gt;""),ABS($N87-Z87),AND($N87="",Z87=""),"",OR($N87&lt;&gt;"",Z87&lt;&gt;""),"-")</f>
        <v/>
      </c>
      <c r="AM87" s="340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1" t="str" cm="1">
        <f t="array" ref="AX87">_xlfn.IFS(AND($P87&lt;&gt;"",Q87&lt;&gt;""),ABS($P87-Q87),AND($P87="",Q87=""),"",OR($P87&lt;&gt;"",Q87&lt;&gt;""),"-")</f>
        <v/>
      </c>
      <c r="AY87" s="120" t="str" cm="1">
        <f t="array" ref="AY87">_xlfn.IFS(AND($P87&lt;&gt;"",R87&lt;&gt;""),ABS($P87-R87),AND($P87="",R87=""),"",OR($P87&lt;&gt;"",R87&lt;&gt;""),"-")</f>
        <v/>
      </c>
      <c r="AZ87" s="120" t="str" cm="1">
        <f t="array" ref="AZ87">_xlfn.IFS(AND($P87&lt;&gt;"",S87&lt;&gt;""),ABS($P87-S87),AND($P87="",S87=""),"",OR($P87&lt;&gt;"",S87&lt;&gt;""),"-")</f>
        <v/>
      </c>
      <c r="BA87" s="120" t="str" cm="1">
        <f t="array" ref="BA87">_xlfn.IFS(AND($P87&lt;&gt;"",T87&lt;&gt;""),ABS($P87-T87),AND($P87="",T87=""),"",OR($P87&lt;&gt;"",T87&lt;&gt;""),"-")</f>
        <v/>
      </c>
      <c r="BB87" s="120" t="str" cm="1">
        <f t="array" ref="BB87">_xlfn.IFS(AND($P87&lt;&gt;"",U87&lt;&gt;""),ABS($P87-U87),AND($P87="",U87=""),"",OR($P87&lt;&gt;"",U87&lt;&gt;""),"-")</f>
        <v/>
      </c>
      <c r="BC87" s="120" t="str" cm="1">
        <f t="array" ref="BC87">_xlfn.IFS(AND($P87&lt;&gt;"",V87&lt;&gt;""),ABS($P87-V87),AND($P87="",V87=""),"",OR($P87&lt;&gt;"",V87&lt;&gt;""),"-")</f>
        <v/>
      </c>
      <c r="BD87" s="120" t="str" cm="1">
        <f t="array" ref="BD87">_xlfn.IFS(AND($P87&lt;&gt;"",W87&lt;&gt;""),ABS($P87-W87),AND($P87="",W87=""),"",OR($P87&lt;&gt;"",W87&lt;&gt;""),"-")</f>
        <v/>
      </c>
      <c r="BE87" s="120" t="str" cm="1">
        <f t="array" ref="BE87">_xlfn.IFS(AND($P87&lt;&gt;"",X87&lt;&gt;""),ABS($P87-X87),AND($P87="",X87=""),"",OR($P87&lt;&gt;"",X87&lt;&gt;""),"-")</f>
        <v/>
      </c>
      <c r="BF87" s="120" t="str" cm="1">
        <f t="array" ref="BF87">_xlfn.IFS(AND($P87&lt;&gt;"",Y87&lt;&gt;""),ABS($P87-Y87),AND($P87="",Y87=""),"",OR($P87&lt;&gt;"",Y87&lt;&gt;""),"-")</f>
        <v/>
      </c>
      <c r="BG87" s="120" t="str" cm="1">
        <f t="array" ref="BG87">_xlfn.IFS(AND($P87&lt;&gt;"",Z87&lt;&gt;""),ABS($P87-Z87),AND($P87="",Z87=""),"",OR($P87&lt;&gt;"",Z87&lt;&gt;""),"-")</f>
        <v/>
      </c>
      <c r="BH87" s="121" t="str" cm="1">
        <f t="array" ref="BH87">_xlfn.IFS(AND($Q87&lt;&gt;"",R87&lt;&gt;""),ABS($Q87-R87),AND($Q87="",R87=""),"",OR($Q87&lt;&gt;"",R87&lt;&gt;""),"-")</f>
        <v/>
      </c>
      <c r="BI87" s="120" t="str" cm="1">
        <f t="array" ref="BI87">_xlfn.IFS(AND($Q87&lt;&gt;"",S87&lt;&gt;""),ABS($Q87-S87),AND($Q87="",S87=""),"",OR($Q87&lt;&gt;"",S87&lt;&gt;""),"-")</f>
        <v/>
      </c>
      <c r="BJ87" s="120" t="str" cm="1">
        <f t="array" ref="BJ87">_xlfn.IFS(AND($Q87&lt;&gt;"",T87&lt;&gt;""),ABS($Q87-T87),AND($Q87="",T87=""),"",OR($Q87&lt;&gt;"",T87&lt;&gt;""),"-")</f>
        <v/>
      </c>
      <c r="BK87" s="120" t="str" cm="1">
        <f t="array" ref="BK87">_xlfn.IFS(AND($Q87&lt;&gt;"",U87&lt;&gt;""),ABS($Q87-U87),AND($Q87="",U87=""),"",OR($Q87&lt;&gt;"",U87&lt;&gt;""),"-")</f>
        <v/>
      </c>
      <c r="BL87" s="120" t="str" cm="1">
        <f t="array" ref="BL87">_xlfn.IFS(AND($Q87&lt;&gt;"",V87&lt;&gt;""),ABS($Q87-V87),AND($Q87="",V87=""),"",OR($Q87&lt;&gt;"",V87&lt;&gt;""),"-")</f>
        <v/>
      </c>
      <c r="BM87" s="120" t="str" cm="1">
        <f t="array" ref="BM87">_xlfn.IFS(AND($Q87&lt;&gt;"",W87&lt;&gt;""),ABS($Q87-W87),AND($Q87="",W87=""),"",OR($Q87&lt;&gt;"",W87&lt;&gt;""),"-")</f>
        <v/>
      </c>
      <c r="BN87" s="120" t="str" cm="1">
        <f t="array" ref="BN87">_xlfn.IFS(AND($Q87&lt;&gt;"",X87&lt;&gt;""),ABS($Q87-X87),AND($Q87="",X87=""),"",OR($Q87&lt;&gt;"",X87&lt;&gt;""),"-")</f>
        <v/>
      </c>
      <c r="BO87" s="120" t="str" cm="1">
        <f t="array" ref="BO87">_xlfn.IFS(AND($Q87&lt;&gt;"",Y87&lt;&gt;""),ABS($Q87-Y87),AND($Q87="",Y87=""),"",OR($Q87&lt;&gt;"",Y87&lt;&gt;""),"-")</f>
        <v/>
      </c>
      <c r="BP87" s="120" t="str" cm="1">
        <f t="array" ref="BP87">_xlfn.IFS(AND($Q87&lt;&gt;"",Z87&lt;&gt;""),ABS($Q87-Z87),AND($Q87="",Z87=""),"",OR($Q87&lt;&gt;"",Z87&lt;&gt;""),"-")</f>
        <v/>
      </c>
      <c r="BQ87" s="121" t="str" cm="1">
        <f t="array" ref="BQ87">_xlfn.IFS(AND($R87&lt;&gt;"",S87&lt;&gt;""),ABS($R87-S87),AND($R87="",S87=""),"",OR($R87&lt;&gt;"",S87&lt;&gt;""),"-")</f>
        <v/>
      </c>
      <c r="BR87" s="120" t="str" cm="1">
        <f t="array" ref="BR87">_xlfn.IFS(AND($R87&lt;&gt;"",T87&lt;&gt;""),ABS($R87-T87),AND($R87="",T87=""),"",OR($R87&lt;&gt;"",T87&lt;&gt;""),"-")</f>
        <v/>
      </c>
      <c r="BS87" s="120" t="str" cm="1">
        <f t="array" ref="BS87">_xlfn.IFS(AND($R87&lt;&gt;"",U87&lt;&gt;""),ABS($R87-U87),AND($R87="",U87=""),"",OR($R87&lt;&gt;"",U87&lt;&gt;""),"-")</f>
        <v/>
      </c>
      <c r="BT87" s="120" t="str" cm="1">
        <f t="array" ref="BT87">_xlfn.IFS(AND($R87&lt;&gt;"",V87&lt;&gt;""),ABS($R87-V87),AND($R87="",V87=""),"",OR($R87&lt;&gt;"",V87&lt;&gt;""),"-")</f>
        <v/>
      </c>
      <c r="BU87" s="120" t="str" cm="1">
        <f t="array" ref="BU87">_xlfn.IFS(AND($R87&lt;&gt;"",W87&lt;&gt;""),ABS($R87-W87),AND($R87="",W87=""),"",OR($R87&lt;&gt;"",W87&lt;&gt;""),"-")</f>
        <v/>
      </c>
      <c r="BV87" s="120" t="str" cm="1">
        <f t="array" ref="BV87">_xlfn.IFS(AND($R87&lt;&gt;"",X87&lt;&gt;""),ABS($R87-X87),AND($R87="",X87=""),"",OR($R87&lt;&gt;"",X87&lt;&gt;""),"-")</f>
        <v/>
      </c>
      <c r="BW87" s="120" t="str" cm="1">
        <f t="array" ref="BW87">_xlfn.IFS(AND($R87&lt;&gt;"",Y87&lt;&gt;""),ABS($R87-Y87),AND($R87="",Y87=""),"",OR($R87&lt;&gt;"",Y87&lt;&gt;""),"-")</f>
        <v/>
      </c>
      <c r="BX87" s="120" t="str" cm="1">
        <f t="array" ref="BX87">_xlfn.IFS(AND($R87&lt;&gt;"",Z87&lt;&gt;""),ABS($R87-Z87),AND($R87="",Z87=""),"",OR($R87&lt;&gt;"",Z87&lt;&gt;""),"-")</f>
        <v/>
      </c>
      <c r="BY87" s="121" t="str" cm="1">
        <f t="array" ref="BY87">_xlfn.IFS(AND($S87&lt;&gt;"",T87&lt;&gt;""),ABS($S87-T87),AND($S87="",T87=""),"",OR($S87&lt;&gt;"",T87&lt;&gt;""),"-")</f>
        <v/>
      </c>
      <c r="BZ87" s="120" t="str" cm="1">
        <f t="array" ref="BZ87">_xlfn.IFS(AND($S87&lt;&gt;"",U87&lt;&gt;""),ABS($S87-U87),AND($S87="",U87=""),"",OR($S87&lt;&gt;"",U87&lt;&gt;""),"-")</f>
        <v/>
      </c>
      <c r="CA87" s="120" t="str" cm="1">
        <f t="array" ref="CA87">_xlfn.IFS(AND($S87&lt;&gt;"",V87&lt;&gt;""),ABS($S87-V87),AND($S87="",V87=""),"",OR($S87&lt;&gt;"",V87&lt;&gt;""),"-")</f>
        <v/>
      </c>
      <c r="CB87" s="120" t="str" cm="1">
        <f t="array" ref="CB87">_xlfn.IFS(AND($S87&lt;&gt;"",W87&lt;&gt;""),ABS($S87-W87),AND($S87="",W87=""),"",OR($S87&lt;&gt;"",W87&lt;&gt;""),"-")</f>
        <v/>
      </c>
      <c r="CC87" s="120" t="str" cm="1">
        <f t="array" ref="CC87">_xlfn.IFS(AND($S87&lt;&gt;"",X87&lt;&gt;""),ABS($S87-X87),AND($S87="",X87=""),"",OR($S87&lt;&gt;"",X87&lt;&gt;""),"-")</f>
        <v/>
      </c>
      <c r="CD87" s="120" t="str" cm="1">
        <f t="array" ref="CD87">_xlfn.IFS(AND($S87&lt;&gt;"",Y87&lt;&gt;""),ABS($S87-Y87),AND($S87="",Y87=""),"",OR($S87&lt;&gt;"",Y87&lt;&gt;""),"-")</f>
        <v/>
      </c>
      <c r="CE87" s="120" t="str" cm="1">
        <f t="array" ref="CE87">_xlfn.IFS(AND($S87&lt;&gt;"",Z87&lt;&gt;""),ABS($S87-Z87),AND($S87="",Z87=""),"",OR($S87&lt;&gt;"",Z87&lt;&gt;""),"-")</f>
        <v/>
      </c>
      <c r="CF87" s="121" t="str" cm="1">
        <f t="array" ref="CF87">_xlfn.IFS(AND($T87&lt;&gt;"",U87&lt;&gt;""),ABS($T87-U87),AND($T87="",U87=""),"",OR($T87&lt;&gt;"",U87&lt;&gt;""),"-")</f>
        <v/>
      </c>
      <c r="CG87" s="120" t="str" cm="1">
        <f t="array" ref="CG87">_xlfn.IFS(AND($T87&lt;&gt;"",V87&lt;&gt;""),ABS($T87-V87),AND($T87="",V87=""),"",OR($T87&lt;&gt;"",V87&lt;&gt;""),"-")</f>
        <v/>
      </c>
      <c r="CH87" s="120" t="str" cm="1">
        <f t="array" ref="CH87">_xlfn.IFS(AND($T87&lt;&gt;"",W87&lt;&gt;""),ABS($T87-W87),AND($T87="",W87=""),"",OR($T87&lt;&gt;"",W87&lt;&gt;""),"-")</f>
        <v/>
      </c>
      <c r="CI87" s="120" t="str" cm="1">
        <f t="array" ref="CI87">_xlfn.IFS(AND($T87&lt;&gt;"",X87&lt;&gt;""),ABS($T87-X87),AND($T87="",X87=""),"",OR($T87&lt;&gt;"",X87&lt;&gt;""),"-")</f>
        <v/>
      </c>
      <c r="CJ87" s="120" t="str" cm="1">
        <f t="array" ref="CJ87">_xlfn.IFS(AND($T87&lt;&gt;"",Y87&lt;&gt;""),ABS($T87-Y87),AND($T87="",Y87=""),"",OR($T87&lt;&gt;"",Y87&lt;&gt;""),"-")</f>
        <v/>
      </c>
      <c r="CK87" s="120" t="str" cm="1">
        <f t="array" ref="CK87">_xlfn.IFS(AND($T87&lt;&gt;"",Z87&lt;&gt;""),ABS($T87-Z87),AND($T87="",Z87=""),"",OR($T87&lt;&gt;"",Z87&lt;&gt;""),"-")</f>
        <v/>
      </c>
      <c r="CL87" s="121" t="str" cm="1">
        <f t="array" ref="CL87">_xlfn.IFS(AND($U87&lt;&gt;"",V87&lt;&gt;""),ABS($U87-V87),AND($U87="",V87=""),"",OR($U87&lt;&gt;"",V87&lt;&gt;""),"-")</f>
        <v/>
      </c>
      <c r="CM87" s="120" t="str" cm="1">
        <f t="array" ref="CM87">_xlfn.IFS(AND($U87&lt;&gt;"",W87&lt;&gt;""),ABS($U87-W87),AND($U87="",W87=""),"",OR($U87&lt;&gt;"",W87&lt;&gt;""),"-")</f>
        <v/>
      </c>
      <c r="CN87" s="120" t="str" cm="1">
        <f t="array" ref="CN87">_xlfn.IFS(AND($U87&lt;&gt;"",X87&lt;&gt;""),ABS($U87-X87),AND($U87="",X87=""),"",OR($U87&lt;&gt;"",X87&lt;&gt;""),"-")</f>
        <v/>
      </c>
      <c r="CO87" s="120" t="str" cm="1">
        <f t="array" ref="CO87">_xlfn.IFS(AND($U87&lt;&gt;"",Y87&lt;&gt;""),ABS($U87-Y87),AND($U87="",Y87=""),"",OR($U87&lt;&gt;"",Y87&lt;&gt;""),"-")</f>
        <v/>
      </c>
      <c r="CP87" s="120" t="str" cm="1">
        <f t="array" ref="CP87">_xlfn.IFS(AND($U87&lt;&gt;"",Z87&lt;&gt;""),ABS($U87-Z87),AND($U87="",Z87=""),"",OR($U87&lt;&gt;"",Z87&lt;&gt;""),"-")</f>
        <v/>
      </c>
      <c r="CQ87" s="121" t="str" cm="1">
        <f t="array" ref="CQ87">_xlfn.IFS(AND($V87&lt;&gt;"",W87&lt;&gt;""),ABS($V87-W87),AND($V87="",W87=""),"",OR($V87&lt;&gt;"",W87&lt;&gt;""),"-")</f>
        <v/>
      </c>
      <c r="CR87" s="120" t="str" cm="1">
        <f t="array" ref="CR87">_xlfn.IFS(AND($V87&lt;&gt;"",X87&lt;&gt;""),ABS($V87-X87),AND($V87="",X87=""),"",OR($V87&lt;&gt;"",X87&lt;&gt;""),"-")</f>
        <v/>
      </c>
      <c r="CS87" s="120" t="str" cm="1">
        <f t="array" ref="CS87">_xlfn.IFS(AND($V87&lt;&gt;"",Y87&lt;&gt;""),ABS($V87-Y87),AND($V87="",Y87=""),"",OR($V87&lt;&gt;"",Y87&lt;&gt;""),"-")</f>
        <v/>
      </c>
      <c r="CT87" s="120" t="str" cm="1">
        <f t="array" ref="CT87">_xlfn.IFS(AND($V87&lt;&gt;"",Z87&lt;&gt;""),ABS($V87-Z87),AND($V87="",Z87=""),"",OR($V87&lt;&gt;"",Z87&lt;&gt;""),"-")</f>
        <v/>
      </c>
      <c r="CU87" s="121" t="str" cm="1">
        <f t="array" ref="CU87">_xlfn.IFS(AND($W87&lt;&gt;"",X87&lt;&gt;""),ABS($W87-X87),AND($W87="",X87=""),"",OR($W87&lt;&gt;"",X87&lt;&gt;""),"-")</f>
        <v/>
      </c>
      <c r="CV87" s="120" t="str" cm="1">
        <f t="array" ref="CV87">_xlfn.IFS(AND($W87&lt;&gt;"",Y87&lt;&gt;""),ABS($W87-Y87),AND($W87="",Y87=""),"",OR($W87&lt;&gt;"",Y87&lt;&gt;""),"-")</f>
        <v/>
      </c>
      <c r="CW87" s="120" t="str" cm="1">
        <f t="array" ref="CW87">_xlfn.IFS(AND($W87&lt;&gt;"",Z87&lt;&gt;""),ABS($W87-Z87),AND($W87="",Z87=""),"",OR($W87&lt;&gt;"",Z87&lt;&gt;""),"-")</f>
        <v/>
      </c>
      <c r="CX87" s="121" t="str" cm="1">
        <f t="array" ref="CX87">_xlfn.IFS(AND($X87&lt;&gt;"",Y87&lt;&gt;""),ABS($X87-Y87),AND($X87="",Y87=""),"",OR($X87&lt;&gt;"",Y87&lt;&gt;""),"-")</f>
        <v/>
      </c>
      <c r="CY87" s="120" t="str" cm="1">
        <f t="array" ref="CY87">_xlfn.IFS(AND($X87&lt;&gt;"",Z87&lt;&gt;""),ABS($X87-Z87),AND($X87="",Z87=""),"",OR($X87&lt;&gt;"",Z87&lt;&gt;""),"-")</f>
        <v/>
      </c>
      <c r="CZ87" s="121" t="str" cm="1">
        <f t="array" ref="CZ87">_xlfn.IFS(AND($Y87&lt;&gt;"",Z87&lt;&gt;""),ABS($Y87-Z87),AND($Y87="",Z87=""),"",OR($Y87&lt;&gt;"",Z87&lt;&gt;""),"-")</f>
        <v/>
      </c>
    </row>
    <row r="88" spans="1:104" x14ac:dyDescent="0.2">
      <c r="A88" s="260" t="s">
        <v>37</v>
      </c>
      <c r="B88" s="259" t="str">
        <f>VLOOKUP($A88,Merged_couplings!$B:$BU,MATCH(B$1,Merged_couplings!$B$1:$BU$1,0),FALSE)</f>
        <v>---</v>
      </c>
      <c r="C88" s="258" t="str">
        <f>VLOOKUP($A88,Merged_couplings!$B:$BU,MATCH(C$1,Merged_couplings!$B$1:$BU$1,0),FALSE)</f>
        <v>-IG</v>
      </c>
      <c r="D88" s="258" t="str">
        <f>VLOOKUP($A88,Merged_couplings!$B:$BU,MATCH(D$1,Merged_couplings!$B$1:$BU$1,0),FALSE)</f>
        <v>-IG</v>
      </c>
      <c r="E88" s="258" t="str">
        <f>VLOOKUP($A88,Merged_couplings!$B:$BU,MATCH(E$1,Merged_couplings!$B$1:$BU$1,0),FALSE)</f>
        <v>--G</v>
      </c>
      <c r="F88" s="258" t="str">
        <f>VLOOKUP($A88,Merged_couplings!$B:$BU,MATCH(F$1,Merged_couplings!$B$1:$BU$1,0),FALSE)</f>
        <v>--G</v>
      </c>
      <c r="G88" s="258" t="str">
        <f>VLOOKUP($A88,Merged_couplings!$B:$BU,MATCH(G$1,Merged_couplings!$B$1:$BU$1,0),FALSE)</f>
        <v>--G</v>
      </c>
      <c r="H88" s="258" t="str">
        <f>VLOOKUP($A88,Merged_couplings!$B:$BU,MATCH(H$1,Merged_couplings!$B$1:$BU$1,0),FALSE)</f>
        <v>---</v>
      </c>
      <c r="I88" s="258" t="str">
        <f>VLOOKUP($A88,Merged_couplings!$B:$BU,MATCH(I$1,Merged_couplings!$B$1:$BU$1,0),FALSE)</f>
        <v>---</v>
      </c>
      <c r="J88" s="258" t="str">
        <f>VLOOKUP($A88,Merged_couplings!$B:$BU,MATCH(J$1,Merged_couplings!$B$1:$BU$1,0),FALSE)</f>
        <v>---</v>
      </c>
      <c r="K88" s="258" t="str">
        <f>VLOOKUP($A88,Merged_couplings!$B:$BU,MATCH(K$1,Merged_couplings!$B$1:$BU$1,0),FALSE)</f>
        <v>---</v>
      </c>
      <c r="L88" s="258" t="str">
        <f>VLOOKUP($A88,Merged_couplings!$B:$BU,MATCH(L$1,Merged_couplings!$B$1:$BU$1,0),FALSE)</f>
        <v>---</v>
      </c>
      <c r="M88" s="258" t="str">
        <f>VLOOKUP($A88,Merged_couplings!$B:$BU,MATCH(M$1,Merged_couplings!$B$1:$BU$1,0),FALSE)</f>
        <v>---</v>
      </c>
      <c r="N88" s="121" t="str">
        <f>IF(OR(B88="BIG",B88="BI-",B88="B-G"),VLOOKUP($A88,Merged_couplings!$B:$BU,MATCH(N$1,Merged_couplings!$B$1:$BU$1,0),FALSE),"")</f>
        <v/>
      </c>
      <c r="P88" s="120" t="str">
        <f>IF(OR(C88="BIG",C88="BI-",C88="B-G"),VLOOKUP($A88,Merged_couplings!$B:$BU,MATCH(P$1,Merged_couplings!$B$1:$BU$1,0),FALSE),"")</f>
        <v/>
      </c>
      <c r="Q88" s="120" t="str">
        <f>IF(OR(D88="BIG",D88="BI-",D88="B-G"),VLOOKUP($A88,Merged_couplings!$B:$BU,MATCH(Q$1,Merged_couplings!$B$1:$BU$1,0),FALSE),"")</f>
        <v/>
      </c>
      <c r="R88" s="120" t="str">
        <f>IF(OR(E88="BIG",E88="BI-",E88="B-G"),VLOOKUP($A88,Merged_couplings!$B:$BU,MATCH(R$1,Merged_couplings!$B$1:$BU$1,0),FALSE),"")</f>
        <v/>
      </c>
      <c r="S88" s="120" t="str">
        <f>IF(OR(F88="BIG",F88="BI-",F88="B-G"),VLOOKUP($A88,Merged_couplings!$B:$BU,MATCH(S$1,Merged_couplings!$B$1:$BU$1,0),FALSE),"")</f>
        <v/>
      </c>
      <c r="T88" s="120" t="str">
        <f>IF(OR(G88="BIG",G88="BI-",G88="B-G"),VLOOKUP($A88,Merged_couplings!$B:$BU,MATCH(T$1,Merged_couplings!$B$1:$BU$1,0),FALSE),"")</f>
        <v/>
      </c>
      <c r="U88" s="120" t="str">
        <f>IF(OR(H88="BIG",H88="BI-",H88="B-G"),VLOOKUP($A88,Merged_couplings!$B:$BU,MATCH(U$1,Merged_couplings!$B$1:$BU$1,0),FALSE),"")</f>
        <v/>
      </c>
      <c r="V88" s="120" t="str">
        <f>IF(OR(I88="BIG",I88="BI-",I88="B-G"),VLOOKUP($A88,Merged_couplings!$B:$BU,MATCH(V$1,Merged_couplings!$B$1:$BU$1,0),FALSE),"")</f>
        <v/>
      </c>
      <c r="W88" s="120" t="str">
        <f>IF(OR(J88="BIG",J88="BI-",J88="B-G"),VLOOKUP($A88,Merged_couplings!$B:$BU,MATCH(W$1,Merged_couplings!$B$1:$BU$1,0),FALSE),"")</f>
        <v/>
      </c>
      <c r="X88" s="120" t="str">
        <f>IF(OR(K88="BIG",K88="BI-",K88="B-G"),VLOOKUP($A88,Merged_couplings!$B:$BU,MATCH(X$1,Merged_couplings!$B$1:$BU$1,0),FALSE),"")</f>
        <v/>
      </c>
      <c r="Y88" s="120" t="str">
        <f>IF(OR(L88="BIG",L88="BI-",L88="B-G"),VLOOKUP($A88,Merged_couplings!$B:$BU,MATCH(Y$1,Merged_couplings!$B$1:$BU$1,0),FALSE),"")</f>
        <v/>
      </c>
      <c r="Z88" s="120" t="str">
        <f>IF(OR(M88="BIG",M88="BI-",M88="B-G"),VLOOKUP($A88,Merged_couplings!$B:$BU,MATCH(Z$1,Merged_couplings!$B$1:$BU$1,0),FALSE),"")</f>
        <v/>
      </c>
      <c r="AA88" s="123"/>
      <c r="AB88" s="340" t="str" cm="1">
        <f t="array" ref="AB88">_xlfn.IFS(AND($N88&lt;&gt;"",P88&lt;&gt;""),ABS($N88-P88),AND($N88="",P88=""),"",OR($N88&lt;&gt;"",P88&lt;&gt;""),"-")</f>
        <v/>
      </c>
      <c r="AC88" s="122" t="str" cm="1">
        <f t="array" ref="AC88">_xlfn.IFS(AND($N88&lt;&gt;"",Q88&lt;&gt;""),ABS($N88-Q88),AND($N88="",Q88=""),"",OR($N88&lt;&gt;"",Q88&lt;&gt;""),"-")</f>
        <v/>
      </c>
      <c r="AD88" s="122" t="str" cm="1">
        <f t="array" ref="AD88">_xlfn.IFS(AND($N88&lt;&gt;"",R88&lt;&gt;""),ABS($N88-R88),AND($N88="",R88=""),"",OR($N88&lt;&gt;"",R88&lt;&gt;""),"-")</f>
        <v/>
      </c>
      <c r="AE88" s="122" t="str" cm="1">
        <f t="array" ref="AE88">_xlfn.IFS(AND($N88&lt;&gt;"",S88&lt;&gt;""),ABS($N88-S88),AND($N88="",S88=""),"",OR($N88&lt;&gt;"",S88&lt;&gt;""),"-")</f>
        <v/>
      </c>
      <c r="AF88" s="122" t="str" cm="1">
        <f t="array" ref="AF88">_xlfn.IFS(AND($N88&lt;&gt;"",T88&lt;&gt;""),ABS($N88-T88),AND($N88="",T88=""),"",OR($N88&lt;&gt;"",T88&lt;&gt;""),"-")</f>
        <v/>
      </c>
      <c r="AG88" s="122" t="str" cm="1">
        <f t="array" ref="AG88">_xlfn.IFS(AND($N88&lt;&gt;"",U88&lt;&gt;""),ABS($N88-U88),AND($N88="",U88=""),"",OR($N88&lt;&gt;"",U88&lt;&gt;""),"-")</f>
        <v/>
      </c>
      <c r="AH88" s="122" t="str" cm="1">
        <f t="array" ref="AH88">_xlfn.IFS(AND($N88&lt;&gt;"",V88&lt;&gt;""),ABS($N88-V88),AND($N88="",V88=""),"",OR($N88&lt;&gt;"",V88&lt;&gt;""),"-")</f>
        <v/>
      </c>
      <c r="AI88" s="122" t="str" cm="1">
        <f t="array" ref="AI88">_xlfn.IFS(AND($N88&lt;&gt;"",W88&lt;&gt;""),ABS($N88-W88),AND($N88="",W88=""),"",OR($N88&lt;&gt;"",W88&lt;&gt;""),"-")</f>
        <v/>
      </c>
      <c r="AJ88" s="122" t="str" cm="1">
        <f t="array" ref="AJ88">_xlfn.IFS(AND($N88&lt;&gt;"",X88&lt;&gt;""),ABS($N88-X88),AND($N88="",X88=""),"",OR($N88&lt;&gt;"",X88&lt;&gt;""),"-")</f>
        <v/>
      </c>
      <c r="AK88" s="122" t="str" cm="1">
        <f t="array" ref="AK88">_xlfn.IFS(AND($N88&lt;&gt;"",Y88&lt;&gt;""),ABS($N88-Y88),AND($N88="",Y88=""),"",OR($N88&lt;&gt;"",Y88&lt;&gt;""),"-")</f>
        <v/>
      </c>
      <c r="AL88" s="122" t="str" cm="1">
        <f t="array" ref="AL88">_xlfn.IFS(AND($N88&lt;&gt;"",Z88&lt;&gt;""),ABS($N88-Z88),AND($N88="",Z88=""),"",OR($N88&lt;&gt;"",Z88&lt;&gt;""),"-")</f>
        <v/>
      </c>
      <c r="AM88" s="340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1" t="str" cm="1">
        <f t="array" ref="AX88">_xlfn.IFS(AND($P88&lt;&gt;"",Q88&lt;&gt;""),ABS($P88-Q88),AND($P88="",Q88=""),"",OR($P88&lt;&gt;"",Q88&lt;&gt;""),"-")</f>
        <v/>
      </c>
      <c r="AY88" s="120" t="str" cm="1">
        <f t="array" ref="AY88">_xlfn.IFS(AND($P88&lt;&gt;"",R88&lt;&gt;""),ABS($P88-R88),AND($P88="",R88=""),"",OR($P88&lt;&gt;"",R88&lt;&gt;""),"-")</f>
        <v/>
      </c>
      <c r="AZ88" s="120" t="str" cm="1">
        <f t="array" ref="AZ88">_xlfn.IFS(AND($P88&lt;&gt;"",S88&lt;&gt;""),ABS($P88-S88),AND($P88="",S88=""),"",OR($P88&lt;&gt;"",S88&lt;&gt;""),"-")</f>
        <v/>
      </c>
      <c r="BA88" s="120" t="str" cm="1">
        <f t="array" ref="BA88">_xlfn.IFS(AND($P88&lt;&gt;"",T88&lt;&gt;""),ABS($P88-T88),AND($P88="",T88=""),"",OR($P88&lt;&gt;"",T88&lt;&gt;""),"-")</f>
        <v/>
      </c>
      <c r="BB88" s="120" t="str" cm="1">
        <f t="array" ref="BB88">_xlfn.IFS(AND($P88&lt;&gt;"",U88&lt;&gt;""),ABS($P88-U88),AND($P88="",U88=""),"",OR($P88&lt;&gt;"",U88&lt;&gt;""),"-")</f>
        <v/>
      </c>
      <c r="BC88" s="120" t="str" cm="1">
        <f t="array" ref="BC88">_xlfn.IFS(AND($P88&lt;&gt;"",V88&lt;&gt;""),ABS($P88-V88),AND($P88="",V88=""),"",OR($P88&lt;&gt;"",V88&lt;&gt;""),"-")</f>
        <v/>
      </c>
      <c r="BD88" s="120" t="str" cm="1">
        <f t="array" ref="BD88">_xlfn.IFS(AND($P88&lt;&gt;"",W88&lt;&gt;""),ABS($P88-W88),AND($P88="",W88=""),"",OR($P88&lt;&gt;"",W88&lt;&gt;""),"-")</f>
        <v/>
      </c>
      <c r="BE88" s="120" t="str" cm="1">
        <f t="array" ref="BE88">_xlfn.IFS(AND($P88&lt;&gt;"",X88&lt;&gt;""),ABS($P88-X88),AND($P88="",X88=""),"",OR($P88&lt;&gt;"",X88&lt;&gt;""),"-")</f>
        <v/>
      </c>
      <c r="BF88" s="120" t="str" cm="1">
        <f t="array" ref="BF88">_xlfn.IFS(AND($P88&lt;&gt;"",Y88&lt;&gt;""),ABS($P88-Y88),AND($P88="",Y88=""),"",OR($P88&lt;&gt;"",Y88&lt;&gt;""),"-")</f>
        <v/>
      </c>
      <c r="BG88" s="120" t="str" cm="1">
        <f t="array" ref="BG88">_xlfn.IFS(AND($P88&lt;&gt;"",Z88&lt;&gt;""),ABS($P88-Z88),AND($P88="",Z88=""),"",OR($P88&lt;&gt;"",Z88&lt;&gt;""),"-")</f>
        <v/>
      </c>
      <c r="BH88" s="121" t="str" cm="1">
        <f t="array" ref="BH88">_xlfn.IFS(AND($Q88&lt;&gt;"",R88&lt;&gt;""),ABS($Q88-R88),AND($Q88="",R88=""),"",OR($Q88&lt;&gt;"",R88&lt;&gt;""),"-")</f>
        <v/>
      </c>
      <c r="BI88" s="120" t="str" cm="1">
        <f t="array" ref="BI88">_xlfn.IFS(AND($Q88&lt;&gt;"",S88&lt;&gt;""),ABS($Q88-S88),AND($Q88="",S88=""),"",OR($Q88&lt;&gt;"",S88&lt;&gt;""),"-")</f>
        <v/>
      </c>
      <c r="BJ88" s="120" t="str" cm="1">
        <f t="array" ref="BJ88">_xlfn.IFS(AND($Q88&lt;&gt;"",T88&lt;&gt;""),ABS($Q88-T88),AND($Q88="",T88=""),"",OR($Q88&lt;&gt;"",T88&lt;&gt;""),"-")</f>
        <v/>
      </c>
      <c r="BK88" s="120" t="str" cm="1">
        <f t="array" ref="BK88">_xlfn.IFS(AND($Q88&lt;&gt;"",U88&lt;&gt;""),ABS($Q88-U88),AND($Q88="",U88=""),"",OR($Q88&lt;&gt;"",U88&lt;&gt;""),"-")</f>
        <v/>
      </c>
      <c r="BL88" s="120" t="str" cm="1">
        <f t="array" ref="BL88">_xlfn.IFS(AND($Q88&lt;&gt;"",V88&lt;&gt;""),ABS($Q88-V88),AND($Q88="",V88=""),"",OR($Q88&lt;&gt;"",V88&lt;&gt;""),"-")</f>
        <v/>
      </c>
      <c r="BM88" s="120" t="str" cm="1">
        <f t="array" ref="BM88">_xlfn.IFS(AND($Q88&lt;&gt;"",W88&lt;&gt;""),ABS($Q88-W88),AND($Q88="",W88=""),"",OR($Q88&lt;&gt;"",W88&lt;&gt;""),"-")</f>
        <v/>
      </c>
      <c r="BN88" s="120" t="str" cm="1">
        <f t="array" ref="BN88">_xlfn.IFS(AND($Q88&lt;&gt;"",X88&lt;&gt;""),ABS($Q88-X88),AND($Q88="",X88=""),"",OR($Q88&lt;&gt;"",X88&lt;&gt;""),"-")</f>
        <v/>
      </c>
      <c r="BO88" s="120" t="str" cm="1">
        <f t="array" ref="BO88">_xlfn.IFS(AND($Q88&lt;&gt;"",Y88&lt;&gt;""),ABS($Q88-Y88),AND($Q88="",Y88=""),"",OR($Q88&lt;&gt;"",Y88&lt;&gt;""),"-")</f>
        <v/>
      </c>
      <c r="BP88" s="120" t="str" cm="1">
        <f t="array" ref="BP88">_xlfn.IFS(AND($Q88&lt;&gt;"",Z88&lt;&gt;""),ABS($Q88-Z88),AND($Q88="",Z88=""),"",OR($Q88&lt;&gt;"",Z88&lt;&gt;""),"-")</f>
        <v/>
      </c>
      <c r="BQ88" s="121" t="str" cm="1">
        <f t="array" ref="BQ88">_xlfn.IFS(AND($R88&lt;&gt;"",S88&lt;&gt;""),ABS($R88-S88),AND($R88="",S88=""),"",OR($R88&lt;&gt;"",S88&lt;&gt;""),"-")</f>
        <v/>
      </c>
      <c r="BR88" s="120" t="str" cm="1">
        <f t="array" ref="BR88">_xlfn.IFS(AND($R88&lt;&gt;"",T88&lt;&gt;""),ABS($R88-T88),AND($R88="",T88=""),"",OR($R88&lt;&gt;"",T88&lt;&gt;""),"-")</f>
        <v/>
      </c>
      <c r="BS88" s="120" t="str" cm="1">
        <f t="array" ref="BS88">_xlfn.IFS(AND($R88&lt;&gt;"",U88&lt;&gt;""),ABS($R88-U88),AND($R88="",U88=""),"",OR($R88&lt;&gt;"",U88&lt;&gt;""),"-")</f>
        <v/>
      </c>
      <c r="BT88" s="120" t="str" cm="1">
        <f t="array" ref="BT88">_xlfn.IFS(AND($R88&lt;&gt;"",V88&lt;&gt;""),ABS($R88-V88),AND($R88="",V88=""),"",OR($R88&lt;&gt;"",V88&lt;&gt;""),"-")</f>
        <v/>
      </c>
      <c r="BU88" s="120" t="str" cm="1">
        <f t="array" ref="BU88">_xlfn.IFS(AND($R88&lt;&gt;"",W88&lt;&gt;""),ABS($R88-W88),AND($R88="",W88=""),"",OR($R88&lt;&gt;"",W88&lt;&gt;""),"-")</f>
        <v/>
      </c>
      <c r="BV88" s="120" t="str" cm="1">
        <f t="array" ref="BV88">_xlfn.IFS(AND($R88&lt;&gt;"",X88&lt;&gt;""),ABS($R88-X88),AND($R88="",X88=""),"",OR($R88&lt;&gt;"",X88&lt;&gt;""),"-")</f>
        <v/>
      </c>
      <c r="BW88" s="120" t="str" cm="1">
        <f t="array" ref="BW88">_xlfn.IFS(AND($R88&lt;&gt;"",Y88&lt;&gt;""),ABS($R88-Y88),AND($R88="",Y88=""),"",OR($R88&lt;&gt;"",Y88&lt;&gt;""),"-")</f>
        <v/>
      </c>
      <c r="BX88" s="120" t="str" cm="1">
        <f t="array" ref="BX88">_xlfn.IFS(AND($R88&lt;&gt;"",Z88&lt;&gt;""),ABS($R88-Z88),AND($R88="",Z88=""),"",OR($R88&lt;&gt;"",Z88&lt;&gt;""),"-")</f>
        <v/>
      </c>
      <c r="BY88" s="121" t="str" cm="1">
        <f t="array" ref="BY88">_xlfn.IFS(AND($S88&lt;&gt;"",T88&lt;&gt;""),ABS($S88-T88),AND($S88="",T88=""),"",OR($S88&lt;&gt;"",T88&lt;&gt;""),"-")</f>
        <v/>
      </c>
      <c r="BZ88" s="120" t="str" cm="1">
        <f t="array" ref="BZ88">_xlfn.IFS(AND($S88&lt;&gt;"",U88&lt;&gt;""),ABS($S88-U88),AND($S88="",U88=""),"",OR($S88&lt;&gt;"",U88&lt;&gt;""),"-")</f>
        <v/>
      </c>
      <c r="CA88" s="120" t="str" cm="1">
        <f t="array" ref="CA88">_xlfn.IFS(AND($S88&lt;&gt;"",V88&lt;&gt;""),ABS($S88-V88),AND($S88="",V88=""),"",OR($S88&lt;&gt;"",V88&lt;&gt;""),"-")</f>
        <v/>
      </c>
      <c r="CB88" s="120" t="str" cm="1">
        <f t="array" ref="CB88">_xlfn.IFS(AND($S88&lt;&gt;"",W88&lt;&gt;""),ABS($S88-W88),AND($S88="",W88=""),"",OR($S88&lt;&gt;"",W88&lt;&gt;""),"-")</f>
        <v/>
      </c>
      <c r="CC88" s="120" t="str" cm="1">
        <f t="array" ref="CC88">_xlfn.IFS(AND($S88&lt;&gt;"",X88&lt;&gt;""),ABS($S88-X88),AND($S88="",X88=""),"",OR($S88&lt;&gt;"",X88&lt;&gt;""),"-")</f>
        <v/>
      </c>
      <c r="CD88" s="120" t="str" cm="1">
        <f t="array" ref="CD88">_xlfn.IFS(AND($S88&lt;&gt;"",Y88&lt;&gt;""),ABS($S88-Y88),AND($S88="",Y88=""),"",OR($S88&lt;&gt;"",Y88&lt;&gt;""),"-")</f>
        <v/>
      </c>
      <c r="CE88" s="120" t="str" cm="1">
        <f t="array" ref="CE88">_xlfn.IFS(AND($S88&lt;&gt;"",Z88&lt;&gt;""),ABS($S88-Z88),AND($S88="",Z88=""),"",OR($S88&lt;&gt;"",Z88&lt;&gt;""),"-")</f>
        <v/>
      </c>
      <c r="CF88" s="121" t="str" cm="1">
        <f t="array" ref="CF88">_xlfn.IFS(AND($T88&lt;&gt;"",U88&lt;&gt;""),ABS($T88-U88),AND($T88="",U88=""),"",OR($T88&lt;&gt;"",U88&lt;&gt;""),"-")</f>
        <v/>
      </c>
      <c r="CG88" s="120" t="str" cm="1">
        <f t="array" ref="CG88">_xlfn.IFS(AND($T88&lt;&gt;"",V88&lt;&gt;""),ABS($T88-V88),AND($T88="",V88=""),"",OR($T88&lt;&gt;"",V88&lt;&gt;""),"-")</f>
        <v/>
      </c>
      <c r="CH88" s="120" t="str" cm="1">
        <f t="array" ref="CH88">_xlfn.IFS(AND($T88&lt;&gt;"",W88&lt;&gt;""),ABS($T88-W88),AND($T88="",W88=""),"",OR($T88&lt;&gt;"",W88&lt;&gt;""),"-")</f>
        <v/>
      </c>
      <c r="CI88" s="120" t="str" cm="1">
        <f t="array" ref="CI88">_xlfn.IFS(AND($T88&lt;&gt;"",X88&lt;&gt;""),ABS($T88-X88),AND($T88="",X88=""),"",OR($T88&lt;&gt;"",X88&lt;&gt;""),"-")</f>
        <v/>
      </c>
      <c r="CJ88" s="120" t="str" cm="1">
        <f t="array" ref="CJ88">_xlfn.IFS(AND($T88&lt;&gt;"",Y88&lt;&gt;""),ABS($T88-Y88),AND($T88="",Y88=""),"",OR($T88&lt;&gt;"",Y88&lt;&gt;""),"-")</f>
        <v/>
      </c>
      <c r="CK88" s="120" t="str" cm="1">
        <f t="array" ref="CK88">_xlfn.IFS(AND($T88&lt;&gt;"",Z88&lt;&gt;""),ABS($T88-Z88),AND($T88="",Z88=""),"",OR($T88&lt;&gt;"",Z88&lt;&gt;""),"-")</f>
        <v/>
      </c>
      <c r="CL88" s="121" t="str" cm="1">
        <f t="array" ref="CL88">_xlfn.IFS(AND($U88&lt;&gt;"",V88&lt;&gt;""),ABS($U88-V88),AND($U88="",V88=""),"",OR($U88&lt;&gt;"",V88&lt;&gt;""),"-")</f>
        <v/>
      </c>
      <c r="CM88" s="120" t="str" cm="1">
        <f t="array" ref="CM88">_xlfn.IFS(AND($U88&lt;&gt;"",W88&lt;&gt;""),ABS($U88-W88),AND($U88="",W88=""),"",OR($U88&lt;&gt;"",W88&lt;&gt;""),"-")</f>
        <v/>
      </c>
      <c r="CN88" s="120" t="str" cm="1">
        <f t="array" ref="CN88">_xlfn.IFS(AND($U88&lt;&gt;"",X88&lt;&gt;""),ABS($U88-X88),AND($U88="",X88=""),"",OR($U88&lt;&gt;"",X88&lt;&gt;""),"-")</f>
        <v/>
      </c>
      <c r="CO88" s="120" t="str" cm="1">
        <f t="array" ref="CO88">_xlfn.IFS(AND($U88&lt;&gt;"",Y88&lt;&gt;""),ABS($U88-Y88),AND($U88="",Y88=""),"",OR($U88&lt;&gt;"",Y88&lt;&gt;""),"-")</f>
        <v/>
      </c>
      <c r="CP88" s="120" t="str" cm="1">
        <f t="array" ref="CP88">_xlfn.IFS(AND($U88&lt;&gt;"",Z88&lt;&gt;""),ABS($U88-Z88),AND($U88="",Z88=""),"",OR($U88&lt;&gt;"",Z88&lt;&gt;""),"-")</f>
        <v/>
      </c>
      <c r="CQ88" s="121" t="str" cm="1">
        <f t="array" ref="CQ88">_xlfn.IFS(AND($V88&lt;&gt;"",W88&lt;&gt;""),ABS($V88-W88),AND($V88="",W88=""),"",OR($V88&lt;&gt;"",W88&lt;&gt;""),"-")</f>
        <v/>
      </c>
      <c r="CR88" s="120" t="str" cm="1">
        <f t="array" ref="CR88">_xlfn.IFS(AND($V88&lt;&gt;"",X88&lt;&gt;""),ABS($V88-X88),AND($V88="",X88=""),"",OR($V88&lt;&gt;"",X88&lt;&gt;""),"-")</f>
        <v/>
      </c>
      <c r="CS88" s="120" t="str" cm="1">
        <f t="array" ref="CS88">_xlfn.IFS(AND($V88&lt;&gt;"",Y88&lt;&gt;""),ABS($V88-Y88),AND($V88="",Y88=""),"",OR($V88&lt;&gt;"",Y88&lt;&gt;""),"-")</f>
        <v/>
      </c>
      <c r="CT88" s="120" t="str" cm="1">
        <f t="array" ref="CT88">_xlfn.IFS(AND($V88&lt;&gt;"",Z88&lt;&gt;""),ABS($V88-Z88),AND($V88="",Z88=""),"",OR($V88&lt;&gt;"",Z88&lt;&gt;""),"-")</f>
        <v/>
      </c>
      <c r="CU88" s="121" t="str" cm="1">
        <f t="array" ref="CU88">_xlfn.IFS(AND($W88&lt;&gt;"",X88&lt;&gt;""),ABS($W88-X88),AND($W88="",X88=""),"",OR($W88&lt;&gt;"",X88&lt;&gt;""),"-")</f>
        <v/>
      </c>
      <c r="CV88" s="120" t="str" cm="1">
        <f t="array" ref="CV88">_xlfn.IFS(AND($W88&lt;&gt;"",Y88&lt;&gt;""),ABS($W88-Y88),AND($W88="",Y88=""),"",OR($W88&lt;&gt;"",Y88&lt;&gt;""),"-")</f>
        <v/>
      </c>
      <c r="CW88" s="120" t="str" cm="1">
        <f t="array" ref="CW88">_xlfn.IFS(AND($W88&lt;&gt;"",Z88&lt;&gt;""),ABS($W88-Z88),AND($W88="",Z88=""),"",OR($W88&lt;&gt;"",Z88&lt;&gt;""),"-")</f>
        <v/>
      </c>
      <c r="CX88" s="121" t="str" cm="1">
        <f t="array" ref="CX88">_xlfn.IFS(AND($X88&lt;&gt;"",Y88&lt;&gt;""),ABS($X88-Y88),AND($X88="",Y88=""),"",OR($X88&lt;&gt;"",Y88&lt;&gt;""),"-")</f>
        <v/>
      </c>
      <c r="CY88" s="120" t="str" cm="1">
        <f t="array" ref="CY88">_xlfn.IFS(AND($X88&lt;&gt;"",Z88&lt;&gt;""),ABS($X88-Z88),AND($X88="",Z88=""),"",OR($X88&lt;&gt;"",Z88&lt;&gt;""),"-")</f>
        <v/>
      </c>
      <c r="CZ88" s="121" t="str" cm="1">
        <f t="array" ref="CZ88">_xlfn.IFS(AND($Y88&lt;&gt;"",Z88&lt;&gt;""),ABS($Y88-Z88),AND($Y88="",Z88=""),"",OR($Y88&lt;&gt;"",Z88&lt;&gt;""),"-")</f>
        <v/>
      </c>
    </row>
    <row r="89" spans="1:104" x14ac:dyDescent="0.2">
      <c r="A89" s="260" t="s">
        <v>41</v>
      </c>
      <c r="B89" s="259" t="str">
        <f>VLOOKUP($A89,Merged_couplings!$B:$BU,MATCH(B$1,Merged_couplings!$B$1:$BU$1,0),FALSE)</f>
        <v>-IG</v>
      </c>
      <c r="C89" s="258" t="str">
        <f>VLOOKUP($A89,Merged_couplings!$B:$BU,MATCH(C$1,Merged_couplings!$B$1:$BU$1,0),FALSE)</f>
        <v>-I-</v>
      </c>
      <c r="D89" s="258" t="str">
        <f>VLOOKUP($A89,Merged_couplings!$B:$BU,MATCH(D$1,Merged_couplings!$B$1:$BU$1,0),FALSE)</f>
        <v>-I-</v>
      </c>
      <c r="E89" s="258" t="str">
        <f>VLOOKUP($A89,Merged_couplings!$B:$BU,MATCH(E$1,Merged_couplings!$B$1:$BU$1,0),FALSE)</f>
        <v>-I-</v>
      </c>
      <c r="F89" s="258" t="str">
        <f>VLOOKUP($A89,Merged_couplings!$B:$BU,MATCH(F$1,Merged_couplings!$B$1:$BU$1,0),FALSE)</f>
        <v>-I-</v>
      </c>
      <c r="G89" s="258" t="str">
        <f>VLOOKUP($A89,Merged_couplings!$B:$BU,MATCH(G$1,Merged_couplings!$B$1:$BU$1,0),FALSE)</f>
        <v>-I-</v>
      </c>
      <c r="H89" s="258" t="str">
        <f>VLOOKUP($A89,Merged_couplings!$B:$BU,MATCH(H$1,Merged_couplings!$B$1:$BU$1,0),FALSE)</f>
        <v>-I-</v>
      </c>
      <c r="I89" s="258" t="str">
        <f>VLOOKUP($A89,Merged_couplings!$B:$BU,MATCH(I$1,Merged_couplings!$B$1:$BU$1,0),FALSE)</f>
        <v>-I-</v>
      </c>
      <c r="J89" s="258" t="str">
        <f>VLOOKUP($A89,Merged_couplings!$B:$BU,MATCH(J$1,Merged_couplings!$B$1:$BU$1,0),FALSE)</f>
        <v>-I-</v>
      </c>
      <c r="K89" s="258" t="str">
        <f>VLOOKUP($A89,Merged_couplings!$B:$BU,MATCH(K$1,Merged_couplings!$B$1:$BU$1,0),FALSE)</f>
        <v>-I-</v>
      </c>
      <c r="L89" s="258" t="str">
        <f>VLOOKUP($A89,Merged_couplings!$B:$BU,MATCH(L$1,Merged_couplings!$B$1:$BU$1,0),FALSE)</f>
        <v>-IG</v>
      </c>
      <c r="M89" s="258" t="str">
        <f>VLOOKUP($A89,Merged_couplings!$B:$BU,MATCH(M$1,Merged_couplings!$B$1:$BU$1,0),FALSE)</f>
        <v>-IG</v>
      </c>
      <c r="N89" s="121" t="str">
        <f>IF(OR(B89="BIG",B89="BI-",B89="B-G"),VLOOKUP($A89,Merged_couplings!$B:$BU,MATCH(N$1,Merged_couplings!$B$1:$BU$1,0),FALSE),"")</f>
        <v/>
      </c>
      <c r="P89" s="120" t="str">
        <f>IF(OR(C89="BIG",C89="BI-",C89="B-G"),VLOOKUP($A89,Merged_couplings!$B:$BU,MATCH(P$1,Merged_couplings!$B$1:$BU$1,0),FALSE),"")</f>
        <v/>
      </c>
      <c r="Q89" s="120" t="str">
        <f>IF(OR(D89="BIG",D89="BI-",D89="B-G"),VLOOKUP($A89,Merged_couplings!$B:$BU,MATCH(Q$1,Merged_couplings!$B$1:$BU$1,0),FALSE),"")</f>
        <v/>
      </c>
      <c r="R89" s="120" t="str">
        <f>IF(OR(E89="BIG",E89="BI-",E89="B-G"),VLOOKUP($A89,Merged_couplings!$B:$BU,MATCH(R$1,Merged_couplings!$B$1:$BU$1,0),FALSE),"")</f>
        <v/>
      </c>
      <c r="S89" s="120" t="str">
        <f>IF(OR(F89="BIG",F89="BI-",F89="B-G"),VLOOKUP($A89,Merged_couplings!$B:$BU,MATCH(S$1,Merged_couplings!$B$1:$BU$1,0),FALSE),"")</f>
        <v/>
      </c>
      <c r="T89" s="120" t="str">
        <f>IF(OR(G89="BIG",G89="BI-",G89="B-G"),VLOOKUP($A89,Merged_couplings!$B:$BU,MATCH(T$1,Merged_couplings!$B$1:$BU$1,0),FALSE),"")</f>
        <v/>
      </c>
      <c r="U89" s="120" t="str">
        <f>IF(OR(H89="BIG",H89="BI-",H89="B-G"),VLOOKUP($A89,Merged_couplings!$B:$BU,MATCH(U$1,Merged_couplings!$B$1:$BU$1,0),FALSE),"")</f>
        <v/>
      </c>
      <c r="V89" s="120" t="str">
        <f>IF(OR(I89="BIG",I89="BI-",I89="B-G"),VLOOKUP($A89,Merged_couplings!$B:$BU,MATCH(V$1,Merged_couplings!$B$1:$BU$1,0),FALSE),"")</f>
        <v/>
      </c>
      <c r="W89" s="120" t="str">
        <f>IF(OR(J89="BIG",J89="BI-",J89="B-G"),VLOOKUP($A89,Merged_couplings!$B:$BU,MATCH(W$1,Merged_couplings!$B$1:$BU$1,0),FALSE),"")</f>
        <v/>
      </c>
      <c r="X89" s="120" t="str">
        <f>IF(OR(K89="BIG",K89="BI-",K89="B-G"),VLOOKUP($A89,Merged_couplings!$B:$BU,MATCH(X$1,Merged_couplings!$B$1:$BU$1,0),FALSE),"")</f>
        <v/>
      </c>
      <c r="Y89" s="120" t="str">
        <f>IF(OR(L89="BIG",L89="BI-",L89="B-G"),VLOOKUP($A89,Merged_couplings!$B:$BU,MATCH(Y$1,Merged_couplings!$B$1:$BU$1,0),FALSE),"")</f>
        <v/>
      </c>
      <c r="Z89" s="120" t="str">
        <f>IF(OR(M89="BIG",M89="BI-",M89="B-G"),VLOOKUP($A89,Merged_couplings!$B:$BU,MATCH(Z$1,Merged_couplings!$B$1:$BU$1,0),FALSE),"")</f>
        <v/>
      </c>
      <c r="AA89" s="123"/>
      <c r="AB89" s="340" t="str" cm="1">
        <f t="array" ref="AB89">_xlfn.IFS(AND($N89&lt;&gt;"",P89&lt;&gt;""),ABS($N89-P89),AND($N89="",P89=""),"",OR($N89&lt;&gt;"",P89&lt;&gt;""),"-")</f>
        <v/>
      </c>
      <c r="AC89" s="122" t="str" cm="1">
        <f t="array" ref="AC89">_xlfn.IFS(AND($N89&lt;&gt;"",Q89&lt;&gt;""),ABS($N89-Q89),AND($N89="",Q89=""),"",OR($N89&lt;&gt;"",Q89&lt;&gt;""),"-")</f>
        <v/>
      </c>
      <c r="AD89" s="122" t="str" cm="1">
        <f t="array" ref="AD89">_xlfn.IFS(AND($N89&lt;&gt;"",R89&lt;&gt;""),ABS($N89-R89),AND($N89="",R89=""),"",OR($N89&lt;&gt;"",R89&lt;&gt;""),"-")</f>
        <v/>
      </c>
      <c r="AE89" s="122" t="str" cm="1">
        <f t="array" ref="AE89">_xlfn.IFS(AND($N89&lt;&gt;"",S89&lt;&gt;""),ABS($N89-S89),AND($N89="",S89=""),"",OR($N89&lt;&gt;"",S89&lt;&gt;""),"-")</f>
        <v/>
      </c>
      <c r="AF89" s="122" t="str" cm="1">
        <f t="array" ref="AF89">_xlfn.IFS(AND($N89&lt;&gt;"",T89&lt;&gt;""),ABS($N89-T89),AND($N89="",T89=""),"",OR($N89&lt;&gt;"",T89&lt;&gt;""),"-")</f>
        <v/>
      </c>
      <c r="AG89" s="122" t="str" cm="1">
        <f t="array" ref="AG89">_xlfn.IFS(AND($N89&lt;&gt;"",U89&lt;&gt;""),ABS($N89-U89),AND($N89="",U89=""),"",OR($N89&lt;&gt;"",U89&lt;&gt;""),"-")</f>
        <v/>
      </c>
      <c r="AH89" s="122" t="str" cm="1">
        <f t="array" ref="AH89">_xlfn.IFS(AND($N89&lt;&gt;"",V89&lt;&gt;""),ABS($N89-V89),AND($N89="",V89=""),"",OR($N89&lt;&gt;"",V89&lt;&gt;""),"-")</f>
        <v/>
      </c>
      <c r="AI89" s="122" t="str" cm="1">
        <f t="array" ref="AI89">_xlfn.IFS(AND($N89&lt;&gt;"",W89&lt;&gt;""),ABS($N89-W89),AND($N89="",W89=""),"",OR($N89&lt;&gt;"",W89&lt;&gt;""),"-")</f>
        <v/>
      </c>
      <c r="AJ89" s="122" t="str" cm="1">
        <f t="array" ref="AJ89">_xlfn.IFS(AND($N89&lt;&gt;"",X89&lt;&gt;""),ABS($N89-X89),AND($N89="",X89=""),"",OR($N89&lt;&gt;"",X89&lt;&gt;""),"-")</f>
        <v/>
      </c>
      <c r="AK89" s="122" t="str" cm="1">
        <f t="array" ref="AK89">_xlfn.IFS(AND($N89&lt;&gt;"",Y89&lt;&gt;""),ABS($N89-Y89),AND($N89="",Y89=""),"",OR($N89&lt;&gt;"",Y89&lt;&gt;""),"-")</f>
        <v/>
      </c>
      <c r="AL89" s="122" t="str" cm="1">
        <f t="array" ref="AL89">_xlfn.IFS(AND($N89&lt;&gt;"",Z89&lt;&gt;""),ABS($N89-Z89),AND($N89="",Z89=""),"",OR($N89&lt;&gt;"",Z89&lt;&gt;""),"-")</f>
        <v/>
      </c>
      <c r="AM89" s="340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1" t="str" cm="1">
        <f t="array" ref="AX89">_xlfn.IFS(AND($P89&lt;&gt;"",Q89&lt;&gt;""),ABS($P89-Q89),AND($P89="",Q89=""),"",OR($P89&lt;&gt;"",Q89&lt;&gt;""),"-")</f>
        <v/>
      </c>
      <c r="AY89" s="120" t="str" cm="1">
        <f t="array" ref="AY89">_xlfn.IFS(AND($P89&lt;&gt;"",R89&lt;&gt;""),ABS($P89-R89),AND($P89="",R89=""),"",OR($P89&lt;&gt;"",R89&lt;&gt;""),"-")</f>
        <v/>
      </c>
      <c r="AZ89" s="120" t="str" cm="1">
        <f t="array" ref="AZ89">_xlfn.IFS(AND($P89&lt;&gt;"",S89&lt;&gt;""),ABS($P89-S89),AND($P89="",S89=""),"",OR($P89&lt;&gt;"",S89&lt;&gt;""),"-")</f>
        <v/>
      </c>
      <c r="BA89" s="120" t="str" cm="1">
        <f t="array" ref="BA89">_xlfn.IFS(AND($P89&lt;&gt;"",T89&lt;&gt;""),ABS($P89-T89),AND($P89="",T89=""),"",OR($P89&lt;&gt;"",T89&lt;&gt;""),"-")</f>
        <v/>
      </c>
      <c r="BB89" s="120" t="str" cm="1">
        <f t="array" ref="BB89">_xlfn.IFS(AND($P89&lt;&gt;"",U89&lt;&gt;""),ABS($P89-U89),AND($P89="",U89=""),"",OR($P89&lt;&gt;"",U89&lt;&gt;""),"-")</f>
        <v/>
      </c>
      <c r="BC89" s="120" t="str" cm="1">
        <f t="array" ref="BC89">_xlfn.IFS(AND($P89&lt;&gt;"",V89&lt;&gt;""),ABS($P89-V89),AND($P89="",V89=""),"",OR($P89&lt;&gt;"",V89&lt;&gt;""),"-")</f>
        <v/>
      </c>
      <c r="BD89" s="120" t="str" cm="1">
        <f t="array" ref="BD89">_xlfn.IFS(AND($P89&lt;&gt;"",W89&lt;&gt;""),ABS($P89-W89),AND($P89="",W89=""),"",OR($P89&lt;&gt;"",W89&lt;&gt;""),"-")</f>
        <v/>
      </c>
      <c r="BE89" s="120" t="str" cm="1">
        <f t="array" ref="BE89">_xlfn.IFS(AND($P89&lt;&gt;"",X89&lt;&gt;""),ABS($P89-X89),AND($P89="",X89=""),"",OR($P89&lt;&gt;"",X89&lt;&gt;""),"-")</f>
        <v/>
      </c>
      <c r="BF89" s="120" t="str" cm="1">
        <f t="array" ref="BF89">_xlfn.IFS(AND($P89&lt;&gt;"",Y89&lt;&gt;""),ABS($P89-Y89),AND($P89="",Y89=""),"",OR($P89&lt;&gt;"",Y89&lt;&gt;""),"-")</f>
        <v/>
      </c>
      <c r="BG89" s="120" t="str" cm="1">
        <f t="array" ref="BG89">_xlfn.IFS(AND($P89&lt;&gt;"",Z89&lt;&gt;""),ABS($P89-Z89),AND($P89="",Z89=""),"",OR($P89&lt;&gt;"",Z89&lt;&gt;""),"-")</f>
        <v/>
      </c>
      <c r="BH89" s="121" t="str" cm="1">
        <f t="array" ref="BH89">_xlfn.IFS(AND($Q89&lt;&gt;"",R89&lt;&gt;""),ABS($Q89-R89),AND($Q89="",R89=""),"",OR($Q89&lt;&gt;"",R89&lt;&gt;""),"-")</f>
        <v/>
      </c>
      <c r="BI89" s="120" t="str" cm="1">
        <f t="array" ref="BI89">_xlfn.IFS(AND($Q89&lt;&gt;"",S89&lt;&gt;""),ABS($Q89-S89),AND($Q89="",S89=""),"",OR($Q89&lt;&gt;"",S89&lt;&gt;""),"-")</f>
        <v/>
      </c>
      <c r="BJ89" s="120" t="str" cm="1">
        <f t="array" ref="BJ89">_xlfn.IFS(AND($Q89&lt;&gt;"",T89&lt;&gt;""),ABS($Q89-T89),AND($Q89="",T89=""),"",OR($Q89&lt;&gt;"",T89&lt;&gt;""),"-")</f>
        <v/>
      </c>
      <c r="BK89" s="120" t="str" cm="1">
        <f t="array" ref="BK89">_xlfn.IFS(AND($Q89&lt;&gt;"",U89&lt;&gt;""),ABS($Q89-U89),AND($Q89="",U89=""),"",OR($Q89&lt;&gt;"",U89&lt;&gt;""),"-")</f>
        <v/>
      </c>
      <c r="BL89" s="120" t="str" cm="1">
        <f t="array" ref="BL89">_xlfn.IFS(AND($Q89&lt;&gt;"",V89&lt;&gt;""),ABS($Q89-V89),AND($Q89="",V89=""),"",OR($Q89&lt;&gt;"",V89&lt;&gt;""),"-")</f>
        <v/>
      </c>
      <c r="BM89" s="120" t="str" cm="1">
        <f t="array" ref="BM89">_xlfn.IFS(AND($Q89&lt;&gt;"",W89&lt;&gt;""),ABS($Q89-W89),AND($Q89="",W89=""),"",OR($Q89&lt;&gt;"",W89&lt;&gt;""),"-")</f>
        <v/>
      </c>
      <c r="BN89" s="120" t="str" cm="1">
        <f t="array" ref="BN89">_xlfn.IFS(AND($Q89&lt;&gt;"",X89&lt;&gt;""),ABS($Q89-X89),AND($Q89="",X89=""),"",OR($Q89&lt;&gt;"",X89&lt;&gt;""),"-")</f>
        <v/>
      </c>
      <c r="BO89" s="120" t="str" cm="1">
        <f t="array" ref="BO89">_xlfn.IFS(AND($Q89&lt;&gt;"",Y89&lt;&gt;""),ABS($Q89-Y89),AND($Q89="",Y89=""),"",OR($Q89&lt;&gt;"",Y89&lt;&gt;""),"-")</f>
        <v/>
      </c>
      <c r="BP89" s="120" t="str" cm="1">
        <f t="array" ref="BP89">_xlfn.IFS(AND($Q89&lt;&gt;"",Z89&lt;&gt;""),ABS($Q89-Z89),AND($Q89="",Z89=""),"",OR($Q89&lt;&gt;"",Z89&lt;&gt;""),"-")</f>
        <v/>
      </c>
      <c r="BQ89" s="121" t="str" cm="1">
        <f t="array" ref="BQ89">_xlfn.IFS(AND($R89&lt;&gt;"",S89&lt;&gt;""),ABS($R89-S89),AND($R89="",S89=""),"",OR($R89&lt;&gt;"",S89&lt;&gt;""),"-")</f>
        <v/>
      </c>
      <c r="BR89" s="120" t="str" cm="1">
        <f t="array" ref="BR89">_xlfn.IFS(AND($R89&lt;&gt;"",T89&lt;&gt;""),ABS($R89-T89),AND($R89="",T89=""),"",OR($R89&lt;&gt;"",T89&lt;&gt;""),"-")</f>
        <v/>
      </c>
      <c r="BS89" s="120" t="str" cm="1">
        <f t="array" ref="BS89">_xlfn.IFS(AND($R89&lt;&gt;"",U89&lt;&gt;""),ABS($R89-U89),AND($R89="",U89=""),"",OR($R89&lt;&gt;"",U89&lt;&gt;""),"-")</f>
        <v/>
      </c>
      <c r="BT89" s="120" t="str" cm="1">
        <f t="array" ref="BT89">_xlfn.IFS(AND($R89&lt;&gt;"",V89&lt;&gt;""),ABS($R89-V89),AND($R89="",V89=""),"",OR($R89&lt;&gt;"",V89&lt;&gt;""),"-")</f>
        <v/>
      </c>
      <c r="BU89" s="120" t="str" cm="1">
        <f t="array" ref="BU89">_xlfn.IFS(AND($R89&lt;&gt;"",W89&lt;&gt;""),ABS($R89-W89),AND($R89="",W89=""),"",OR($R89&lt;&gt;"",W89&lt;&gt;""),"-")</f>
        <v/>
      </c>
      <c r="BV89" s="120" t="str" cm="1">
        <f t="array" ref="BV89">_xlfn.IFS(AND($R89&lt;&gt;"",X89&lt;&gt;""),ABS($R89-X89),AND($R89="",X89=""),"",OR($R89&lt;&gt;"",X89&lt;&gt;""),"-")</f>
        <v/>
      </c>
      <c r="BW89" s="120" t="str" cm="1">
        <f t="array" ref="BW89">_xlfn.IFS(AND($R89&lt;&gt;"",Y89&lt;&gt;""),ABS($R89-Y89),AND($R89="",Y89=""),"",OR($R89&lt;&gt;"",Y89&lt;&gt;""),"-")</f>
        <v/>
      </c>
      <c r="BX89" s="120" t="str" cm="1">
        <f t="array" ref="BX89">_xlfn.IFS(AND($R89&lt;&gt;"",Z89&lt;&gt;""),ABS($R89-Z89),AND($R89="",Z89=""),"",OR($R89&lt;&gt;"",Z89&lt;&gt;""),"-")</f>
        <v/>
      </c>
      <c r="BY89" s="121" t="str" cm="1">
        <f t="array" ref="BY89">_xlfn.IFS(AND($S89&lt;&gt;"",T89&lt;&gt;""),ABS($S89-T89),AND($S89="",T89=""),"",OR($S89&lt;&gt;"",T89&lt;&gt;""),"-")</f>
        <v/>
      </c>
      <c r="BZ89" s="120" t="str" cm="1">
        <f t="array" ref="BZ89">_xlfn.IFS(AND($S89&lt;&gt;"",U89&lt;&gt;""),ABS($S89-U89),AND($S89="",U89=""),"",OR($S89&lt;&gt;"",U89&lt;&gt;""),"-")</f>
        <v/>
      </c>
      <c r="CA89" s="120" t="str" cm="1">
        <f t="array" ref="CA89">_xlfn.IFS(AND($S89&lt;&gt;"",V89&lt;&gt;""),ABS($S89-V89),AND($S89="",V89=""),"",OR($S89&lt;&gt;"",V89&lt;&gt;""),"-")</f>
        <v/>
      </c>
      <c r="CB89" s="120" t="str" cm="1">
        <f t="array" ref="CB89">_xlfn.IFS(AND($S89&lt;&gt;"",W89&lt;&gt;""),ABS($S89-W89),AND($S89="",W89=""),"",OR($S89&lt;&gt;"",W89&lt;&gt;""),"-")</f>
        <v/>
      </c>
      <c r="CC89" s="120" t="str" cm="1">
        <f t="array" ref="CC89">_xlfn.IFS(AND($S89&lt;&gt;"",X89&lt;&gt;""),ABS($S89-X89),AND($S89="",X89=""),"",OR($S89&lt;&gt;"",X89&lt;&gt;""),"-")</f>
        <v/>
      </c>
      <c r="CD89" s="120" t="str" cm="1">
        <f t="array" ref="CD89">_xlfn.IFS(AND($S89&lt;&gt;"",Y89&lt;&gt;""),ABS($S89-Y89),AND($S89="",Y89=""),"",OR($S89&lt;&gt;"",Y89&lt;&gt;""),"-")</f>
        <v/>
      </c>
      <c r="CE89" s="120" t="str" cm="1">
        <f t="array" ref="CE89">_xlfn.IFS(AND($S89&lt;&gt;"",Z89&lt;&gt;""),ABS($S89-Z89),AND($S89="",Z89=""),"",OR($S89&lt;&gt;"",Z89&lt;&gt;""),"-")</f>
        <v/>
      </c>
      <c r="CF89" s="121" t="str" cm="1">
        <f t="array" ref="CF89">_xlfn.IFS(AND($T89&lt;&gt;"",U89&lt;&gt;""),ABS($T89-U89),AND($T89="",U89=""),"",OR($T89&lt;&gt;"",U89&lt;&gt;""),"-")</f>
        <v/>
      </c>
      <c r="CG89" s="120" t="str" cm="1">
        <f t="array" ref="CG89">_xlfn.IFS(AND($T89&lt;&gt;"",V89&lt;&gt;""),ABS($T89-V89),AND($T89="",V89=""),"",OR($T89&lt;&gt;"",V89&lt;&gt;""),"-")</f>
        <v/>
      </c>
      <c r="CH89" s="120" t="str" cm="1">
        <f t="array" ref="CH89">_xlfn.IFS(AND($T89&lt;&gt;"",W89&lt;&gt;""),ABS($T89-W89),AND($T89="",W89=""),"",OR($T89&lt;&gt;"",W89&lt;&gt;""),"-")</f>
        <v/>
      </c>
      <c r="CI89" s="120" t="str" cm="1">
        <f t="array" ref="CI89">_xlfn.IFS(AND($T89&lt;&gt;"",X89&lt;&gt;""),ABS($T89-X89),AND($T89="",X89=""),"",OR($T89&lt;&gt;"",X89&lt;&gt;""),"-")</f>
        <v/>
      </c>
      <c r="CJ89" s="120" t="str" cm="1">
        <f t="array" ref="CJ89">_xlfn.IFS(AND($T89&lt;&gt;"",Y89&lt;&gt;""),ABS($T89-Y89),AND($T89="",Y89=""),"",OR($T89&lt;&gt;"",Y89&lt;&gt;""),"-")</f>
        <v/>
      </c>
      <c r="CK89" s="120" t="str" cm="1">
        <f t="array" ref="CK89">_xlfn.IFS(AND($T89&lt;&gt;"",Z89&lt;&gt;""),ABS($T89-Z89),AND($T89="",Z89=""),"",OR($T89&lt;&gt;"",Z89&lt;&gt;""),"-")</f>
        <v/>
      </c>
      <c r="CL89" s="121" t="str" cm="1">
        <f t="array" ref="CL89">_xlfn.IFS(AND($U89&lt;&gt;"",V89&lt;&gt;""),ABS($U89-V89),AND($U89="",V89=""),"",OR($U89&lt;&gt;"",V89&lt;&gt;""),"-")</f>
        <v/>
      </c>
      <c r="CM89" s="120" t="str" cm="1">
        <f t="array" ref="CM89">_xlfn.IFS(AND($U89&lt;&gt;"",W89&lt;&gt;""),ABS($U89-W89),AND($U89="",W89=""),"",OR($U89&lt;&gt;"",W89&lt;&gt;""),"-")</f>
        <v/>
      </c>
      <c r="CN89" s="120" t="str" cm="1">
        <f t="array" ref="CN89">_xlfn.IFS(AND($U89&lt;&gt;"",X89&lt;&gt;""),ABS($U89-X89),AND($U89="",X89=""),"",OR($U89&lt;&gt;"",X89&lt;&gt;""),"-")</f>
        <v/>
      </c>
      <c r="CO89" s="120" t="str" cm="1">
        <f t="array" ref="CO89">_xlfn.IFS(AND($U89&lt;&gt;"",Y89&lt;&gt;""),ABS($U89-Y89),AND($U89="",Y89=""),"",OR($U89&lt;&gt;"",Y89&lt;&gt;""),"-")</f>
        <v/>
      </c>
      <c r="CP89" s="120" t="str" cm="1">
        <f t="array" ref="CP89">_xlfn.IFS(AND($U89&lt;&gt;"",Z89&lt;&gt;""),ABS($U89-Z89),AND($U89="",Z89=""),"",OR($U89&lt;&gt;"",Z89&lt;&gt;""),"-")</f>
        <v/>
      </c>
      <c r="CQ89" s="121" t="str" cm="1">
        <f t="array" ref="CQ89">_xlfn.IFS(AND($V89&lt;&gt;"",W89&lt;&gt;""),ABS($V89-W89),AND($V89="",W89=""),"",OR($V89&lt;&gt;"",W89&lt;&gt;""),"-")</f>
        <v/>
      </c>
      <c r="CR89" s="120" t="str" cm="1">
        <f t="array" ref="CR89">_xlfn.IFS(AND($V89&lt;&gt;"",X89&lt;&gt;""),ABS($V89-X89),AND($V89="",X89=""),"",OR($V89&lt;&gt;"",X89&lt;&gt;""),"-")</f>
        <v/>
      </c>
      <c r="CS89" s="120" t="str" cm="1">
        <f t="array" ref="CS89">_xlfn.IFS(AND($V89&lt;&gt;"",Y89&lt;&gt;""),ABS($V89-Y89),AND($V89="",Y89=""),"",OR($V89&lt;&gt;"",Y89&lt;&gt;""),"-")</f>
        <v/>
      </c>
      <c r="CT89" s="120" t="str" cm="1">
        <f t="array" ref="CT89">_xlfn.IFS(AND($V89&lt;&gt;"",Z89&lt;&gt;""),ABS($V89-Z89),AND($V89="",Z89=""),"",OR($V89&lt;&gt;"",Z89&lt;&gt;""),"-")</f>
        <v/>
      </c>
      <c r="CU89" s="121" t="str" cm="1">
        <f t="array" ref="CU89">_xlfn.IFS(AND($W89&lt;&gt;"",X89&lt;&gt;""),ABS($W89-X89),AND($W89="",X89=""),"",OR($W89&lt;&gt;"",X89&lt;&gt;""),"-")</f>
        <v/>
      </c>
      <c r="CV89" s="120" t="str" cm="1">
        <f t="array" ref="CV89">_xlfn.IFS(AND($W89&lt;&gt;"",Y89&lt;&gt;""),ABS($W89-Y89),AND($W89="",Y89=""),"",OR($W89&lt;&gt;"",Y89&lt;&gt;""),"-")</f>
        <v/>
      </c>
      <c r="CW89" s="120" t="str" cm="1">
        <f t="array" ref="CW89">_xlfn.IFS(AND($W89&lt;&gt;"",Z89&lt;&gt;""),ABS($W89-Z89),AND($W89="",Z89=""),"",OR($W89&lt;&gt;"",Z89&lt;&gt;""),"-")</f>
        <v/>
      </c>
      <c r="CX89" s="121" t="str" cm="1">
        <f t="array" ref="CX89">_xlfn.IFS(AND($X89&lt;&gt;"",Y89&lt;&gt;""),ABS($X89-Y89),AND($X89="",Y89=""),"",OR($X89&lt;&gt;"",Y89&lt;&gt;""),"-")</f>
        <v/>
      </c>
      <c r="CY89" s="120" t="str" cm="1">
        <f t="array" ref="CY89">_xlfn.IFS(AND($X89&lt;&gt;"",Z89&lt;&gt;""),ABS($X89-Z89),AND($X89="",Z89=""),"",OR($X89&lt;&gt;"",Z89&lt;&gt;""),"-")</f>
        <v/>
      </c>
      <c r="CZ89" s="121" t="str" cm="1">
        <f t="array" ref="CZ89">_xlfn.IFS(AND($Y89&lt;&gt;"",Z89&lt;&gt;""),ABS($Y89-Z89),AND($Y89="",Z89=""),"",OR($Y89&lt;&gt;"",Z89&lt;&gt;""),"-")</f>
        <v/>
      </c>
    </row>
    <row r="90" spans="1:104" x14ac:dyDescent="0.2">
      <c r="A90" s="260" t="s">
        <v>42</v>
      </c>
      <c r="B90" s="259" t="str">
        <f>VLOOKUP($A90,Merged_couplings!$B:$BU,MATCH(B$1,Merged_couplings!$B$1:$BU$1,0),FALSE)</f>
        <v>-IG</v>
      </c>
      <c r="C90" s="258" t="str">
        <f>VLOOKUP($A90,Merged_couplings!$B:$BU,MATCH(C$1,Merged_couplings!$B$1:$BU$1,0),FALSE)</f>
        <v>---</v>
      </c>
      <c r="D90" s="258" t="str">
        <f>VLOOKUP($A90,Merged_couplings!$B:$BU,MATCH(D$1,Merged_couplings!$B$1:$BU$1,0),FALSE)</f>
        <v>---</v>
      </c>
      <c r="E90" s="258" t="str">
        <f>VLOOKUP($A90,Merged_couplings!$B:$BU,MATCH(E$1,Merged_couplings!$B$1:$BU$1,0),FALSE)</f>
        <v>---</v>
      </c>
      <c r="F90" s="258" t="str">
        <f>VLOOKUP($A90,Merged_couplings!$B:$BU,MATCH(F$1,Merged_couplings!$B$1:$BU$1,0),FALSE)</f>
        <v>---</v>
      </c>
      <c r="G90" s="258" t="str">
        <f>VLOOKUP($A90,Merged_couplings!$B:$BU,MATCH(G$1,Merged_couplings!$B$1:$BU$1,0),FALSE)</f>
        <v>-I-</v>
      </c>
      <c r="H90" s="258" t="str">
        <f>VLOOKUP($A90,Merged_couplings!$B:$BU,MATCH(H$1,Merged_couplings!$B$1:$BU$1,0),FALSE)</f>
        <v>--G</v>
      </c>
      <c r="I90" s="258" t="str">
        <f>VLOOKUP($A90,Merged_couplings!$B:$BU,MATCH(I$1,Merged_couplings!$B$1:$BU$1,0),FALSE)</f>
        <v>--G</v>
      </c>
      <c r="J90" s="258" t="str">
        <f>VLOOKUP($A90,Merged_couplings!$B:$BU,MATCH(J$1,Merged_couplings!$B$1:$BU$1,0),FALSE)</f>
        <v>--G</v>
      </c>
      <c r="K90" s="258" t="str">
        <f>VLOOKUP($A90,Merged_couplings!$B:$BU,MATCH(K$1,Merged_couplings!$B$1:$BU$1,0),FALSE)</f>
        <v>--G</v>
      </c>
      <c r="L90" s="258" t="str">
        <f>VLOOKUP($A90,Merged_couplings!$B:$BU,MATCH(L$1,Merged_couplings!$B$1:$BU$1,0),FALSE)</f>
        <v>---</v>
      </c>
      <c r="M90" s="258" t="str">
        <f>VLOOKUP($A90,Merged_couplings!$B:$BU,MATCH(M$1,Merged_couplings!$B$1:$BU$1,0),FALSE)</f>
        <v>-I-</v>
      </c>
      <c r="N90" s="121" t="str">
        <f>IF(OR(B90="BIG",B90="BI-",B90="B-G"),VLOOKUP($A90,Merged_couplings!$B:$BU,MATCH(N$1,Merged_couplings!$B$1:$BU$1,0),FALSE),"")</f>
        <v/>
      </c>
      <c r="P90" s="120" t="str">
        <f>IF(OR(C90="BIG",C90="BI-",C90="B-G"),VLOOKUP($A90,Merged_couplings!$B:$BU,MATCH(P$1,Merged_couplings!$B$1:$BU$1,0),FALSE),"")</f>
        <v/>
      </c>
      <c r="Q90" s="120" t="str">
        <f>IF(OR(D90="BIG",D90="BI-",D90="B-G"),VLOOKUP($A90,Merged_couplings!$B:$BU,MATCH(Q$1,Merged_couplings!$B$1:$BU$1,0),FALSE),"")</f>
        <v/>
      </c>
      <c r="R90" s="120" t="str">
        <f>IF(OR(E90="BIG",E90="BI-",E90="B-G"),VLOOKUP($A90,Merged_couplings!$B:$BU,MATCH(R$1,Merged_couplings!$B$1:$BU$1,0),FALSE),"")</f>
        <v/>
      </c>
      <c r="S90" s="120" t="str">
        <f>IF(OR(F90="BIG",F90="BI-",F90="B-G"),VLOOKUP($A90,Merged_couplings!$B:$BU,MATCH(S$1,Merged_couplings!$B$1:$BU$1,0),FALSE),"")</f>
        <v/>
      </c>
      <c r="T90" s="120" t="str">
        <f>IF(OR(G90="BIG",G90="BI-",G90="B-G"),VLOOKUP($A90,Merged_couplings!$B:$BU,MATCH(T$1,Merged_couplings!$B$1:$BU$1,0),FALSE),"")</f>
        <v/>
      </c>
      <c r="U90" s="120" t="str">
        <f>IF(OR(H90="BIG",H90="BI-",H90="B-G"),VLOOKUP($A90,Merged_couplings!$B:$BU,MATCH(U$1,Merged_couplings!$B$1:$BU$1,0),FALSE),"")</f>
        <v/>
      </c>
      <c r="V90" s="120" t="str">
        <f>IF(OR(I90="BIG",I90="BI-",I90="B-G"),VLOOKUP($A90,Merged_couplings!$B:$BU,MATCH(V$1,Merged_couplings!$B$1:$BU$1,0),FALSE),"")</f>
        <v/>
      </c>
      <c r="W90" s="120" t="str">
        <f>IF(OR(J90="BIG",J90="BI-",J90="B-G"),VLOOKUP($A90,Merged_couplings!$B:$BU,MATCH(W$1,Merged_couplings!$B$1:$BU$1,0),FALSE),"")</f>
        <v/>
      </c>
      <c r="X90" s="120" t="str">
        <f>IF(OR(K90="BIG",K90="BI-",K90="B-G"),VLOOKUP($A90,Merged_couplings!$B:$BU,MATCH(X$1,Merged_couplings!$B$1:$BU$1,0),FALSE),"")</f>
        <v/>
      </c>
      <c r="Y90" s="120" t="str">
        <f>IF(OR(L90="BIG",L90="BI-",L90="B-G"),VLOOKUP($A90,Merged_couplings!$B:$BU,MATCH(Y$1,Merged_couplings!$B$1:$BU$1,0),FALSE),"")</f>
        <v/>
      </c>
      <c r="Z90" s="120" t="str">
        <f>IF(OR(M90="BIG",M90="BI-",M90="B-G"),VLOOKUP($A90,Merged_couplings!$B:$BU,MATCH(Z$1,Merged_couplings!$B$1:$BU$1,0),FALSE),"")</f>
        <v/>
      </c>
      <c r="AA90" s="123"/>
      <c r="AB90" s="340" t="str" cm="1">
        <f t="array" ref="AB90">_xlfn.IFS(AND($N90&lt;&gt;"",P90&lt;&gt;""),ABS($N90-P90),AND($N90="",P90=""),"",OR($N90&lt;&gt;"",P90&lt;&gt;""),"-")</f>
        <v/>
      </c>
      <c r="AC90" s="122" t="str" cm="1">
        <f t="array" ref="AC90">_xlfn.IFS(AND($N90&lt;&gt;"",Q90&lt;&gt;""),ABS($N90-Q90),AND($N90="",Q90=""),"",OR($N90&lt;&gt;"",Q90&lt;&gt;""),"-")</f>
        <v/>
      </c>
      <c r="AD90" s="122" t="str" cm="1">
        <f t="array" ref="AD90">_xlfn.IFS(AND($N90&lt;&gt;"",R90&lt;&gt;""),ABS($N90-R90),AND($N90="",R90=""),"",OR($N90&lt;&gt;"",R90&lt;&gt;""),"-")</f>
        <v/>
      </c>
      <c r="AE90" s="122" t="str" cm="1">
        <f t="array" ref="AE90">_xlfn.IFS(AND($N90&lt;&gt;"",S90&lt;&gt;""),ABS($N90-S90),AND($N90="",S90=""),"",OR($N90&lt;&gt;"",S90&lt;&gt;""),"-")</f>
        <v/>
      </c>
      <c r="AF90" s="122" t="str" cm="1">
        <f t="array" ref="AF90">_xlfn.IFS(AND($N90&lt;&gt;"",T90&lt;&gt;""),ABS($N90-T90),AND($N90="",T90=""),"",OR($N90&lt;&gt;"",T90&lt;&gt;""),"-")</f>
        <v/>
      </c>
      <c r="AG90" s="122" t="str" cm="1">
        <f t="array" ref="AG90">_xlfn.IFS(AND($N90&lt;&gt;"",U90&lt;&gt;""),ABS($N90-U90),AND($N90="",U90=""),"",OR($N90&lt;&gt;"",U90&lt;&gt;""),"-")</f>
        <v/>
      </c>
      <c r="AH90" s="122" t="str" cm="1">
        <f t="array" ref="AH90">_xlfn.IFS(AND($N90&lt;&gt;"",V90&lt;&gt;""),ABS($N90-V90),AND($N90="",V90=""),"",OR($N90&lt;&gt;"",V90&lt;&gt;""),"-")</f>
        <v/>
      </c>
      <c r="AI90" s="122" t="str" cm="1">
        <f t="array" ref="AI90">_xlfn.IFS(AND($N90&lt;&gt;"",W90&lt;&gt;""),ABS($N90-W90),AND($N90="",W90=""),"",OR($N90&lt;&gt;"",W90&lt;&gt;""),"-")</f>
        <v/>
      </c>
      <c r="AJ90" s="122" t="str" cm="1">
        <f t="array" ref="AJ90">_xlfn.IFS(AND($N90&lt;&gt;"",X90&lt;&gt;""),ABS($N90-X90),AND($N90="",X90=""),"",OR($N90&lt;&gt;"",X90&lt;&gt;""),"-")</f>
        <v/>
      </c>
      <c r="AK90" s="122" t="str" cm="1">
        <f t="array" ref="AK90">_xlfn.IFS(AND($N90&lt;&gt;"",Y90&lt;&gt;""),ABS($N90-Y90),AND($N90="",Y90=""),"",OR($N90&lt;&gt;"",Y90&lt;&gt;""),"-")</f>
        <v/>
      </c>
      <c r="AL90" s="122" t="str" cm="1">
        <f t="array" ref="AL90">_xlfn.IFS(AND($N90&lt;&gt;"",Z90&lt;&gt;""),ABS($N90-Z90),AND($N90="",Z90=""),"",OR($N90&lt;&gt;"",Z90&lt;&gt;""),"-")</f>
        <v/>
      </c>
      <c r="AM90" s="340"/>
      <c r="AN90" s="122"/>
      <c r="AO90" s="122"/>
      <c r="AP90" s="122"/>
      <c r="AQ90" s="122"/>
      <c r="AR90" s="122"/>
      <c r="AS90" s="122"/>
      <c r="AT90" s="122"/>
      <c r="AU90" s="122"/>
      <c r="AV90" s="122"/>
      <c r="AW90" s="122"/>
      <c r="AX90" s="121" t="str" cm="1">
        <f t="array" ref="AX90">_xlfn.IFS(AND($P90&lt;&gt;"",Q90&lt;&gt;""),ABS($P90-Q90),AND($P90="",Q90=""),"",OR($P90&lt;&gt;"",Q90&lt;&gt;""),"-")</f>
        <v/>
      </c>
      <c r="AY90" s="120" t="str" cm="1">
        <f t="array" ref="AY90">_xlfn.IFS(AND($P90&lt;&gt;"",R90&lt;&gt;""),ABS($P90-R90),AND($P90="",R90=""),"",OR($P90&lt;&gt;"",R90&lt;&gt;""),"-")</f>
        <v/>
      </c>
      <c r="AZ90" s="120" t="str" cm="1">
        <f t="array" ref="AZ90">_xlfn.IFS(AND($P90&lt;&gt;"",S90&lt;&gt;""),ABS($P90-S90),AND($P90="",S90=""),"",OR($P90&lt;&gt;"",S90&lt;&gt;""),"-")</f>
        <v/>
      </c>
      <c r="BA90" s="120" t="str" cm="1">
        <f t="array" ref="BA90">_xlfn.IFS(AND($P90&lt;&gt;"",T90&lt;&gt;""),ABS($P90-T90),AND($P90="",T90=""),"",OR($P90&lt;&gt;"",T90&lt;&gt;""),"-")</f>
        <v/>
      </c>
      <c r="BB90" s="120" t="str" cm="1">
        <f t="array" ref="BB90">_xlfn.IFS(AND($P90&lt;&gt;"",U90&lt;&gt;""),ABS($P90-U90),AND($P90="",U90=""),"",OR($P90&lt;&gt;"",U90&lt;&gt;""),"-")</f>
        <v/>
      </c>
      <c r="BC90" s="120" t="str" cm="1">
        <f t="array" ref="BC90">_xlfn.IFS(AND($P90&lt;&gt;"",V90&lt;&gt;""),ABS($P90-V90),AND($P90="",V90=""),"",OR($P90&lt;&gt;"",V90&lt;&gt;""),"-")</f>
        <v/>
      </c>
      <c r="BD90" s="120" t="str" cm="1">
        <f t="array" ref="BD90">_xlfn.IFS(AND($P90&lt;&gt;"",W90&lt;&gt;""),ABS($P90-W90),AND($P90="",W90=""),"",OR($P90&lt;&gt;"",W90&lt;&gt;""),"-")</f>
        <v/>
      </c>
      <c r="BE90" s="120" t="str" cm="1">
        <f t="array" ref="BE90">_xlfn.IFS(AND($P90&lt;&gt;"",X90&lt;&gt;""),ABS($P90-X90),AND($P90="",X90=""),"",OR($P90&lt;&gt;"",X90&lt;&gt;""),"-")</f>
        <v/>
      </c>
      <c r="BF90" s="120" t="str" cm="1">
        <f t="array" ref="BF90">_xlfn.IFS(AND($P90&lt;&gt;"",Y90&lt;&gt;""),ABS($P90-Y90),AND($P90="",Y90=""),"",OR($P90&lt;&gt;"",Y90&lt;&gt;""),"-")</f>
        <v/>
      </c>
      <c r="BG90" s="120" t="str" cm="1">
        <f t="array" ref="BG90">_xlfn.IFS(AND($P90&lt;&gt;"",Z90&lt;&gt;""),ABS($P90-Z90),AND($P90="",Z90=""),"",OR($P90&lt;&gt;"",Z90&lt;&gt;""),"-")</f>
        <v/>
      </c>
      <c r="BH90" s="121" t="str" cm="1">
        <f t="array" ref="BH90">_xlfn.IFS(AND($Q90&lt;&gt;"",R90&lt;&gt;""),ABS($Q90-R90),AND($Q90="",R90=""),"",OR($Q90&lt;&gt;"",R90&lt;&gt;""),"-")</f>
        <v/>
      </c>
      <c r="BI90" s="120" t="str" cm="1">
        <f t="array" ref="BI90">_xlfn.IFS(AND($Q90&lt;&gt;"",S90&lt;&gt;""),ABS($Q90-S90),AND($Q90="",S90=""),"",OR($Q90&lt;&gt;"",S90&lt;&gt;""),"-")</f>
        <v/>
      </c>
      <c r="BJ90" s="120" t="str" cm="1">
        <f t="array" ref="BJ90">_xlfn.IFS(AND($Q90&lt;&gt;"",T90&lt;&gt;""),ABS($Q90-T90),AND($Q90="",T90=""),"",OR($Q90&lt;&gt;"",T90&lt;&gt;""),"-")</f>
        <v/>
      </c>
      <c r="BK90" s="120" t="str" cm="1">
        <f t="array" ref="BK90">_xlfn.IFS(AND($Q90&lt;&gt;"",U90&lt;&gt;""),ABS($Q90-U90),AND($Q90="",U90=""),"",OR($Q90&lt;&gt;"",U90&lt;&gt;""),"-")</f>
        <v/>
      </c>
      <c r="BL90" s="120" t="str" cm="1">
        <f t="array" ref="BL90">_xlfn.IFS(AND($Q90&lt;&gt;"",V90&lt;&gt;""),ABS($Q90-V90),AND($Q90="",V90=""),"",OR($Q90&lt;&gt;"",V90&lt;&gt;""),"-")</f>
        <v/>
      </c>
      <c r="BM90" s="120" t="str" cm="1">
        <f t="array" ref="BM90">_xlfn.IFS(AND($Q90&lt;&gt;"",W90&lt;&gt;""),ABS($Q90-W90),AND($Q90="",W90=""),"",OR($Q90&lt;&gt;"",W90&lt;&gt;""),"-")</f>
        <v/>
      </c>
      <c r="BN90" s="120" t="str" cm="1">
        <f t="array" ref="BN90">_xlfn.IFS(AND($Q90&lt;&gt;"",X90&lt;&gt;""),ABS($Q90-X90),AND($Q90="",X90=""),"",OR($Q90&lt;&gt;"",X90&lt;&gt;""),"-")</f>
        <v/>
      </c>
      <c r="BO90" s="120" t="str" cm="1">
        <f t="array" ref="BO90">_xlfn.IFS(AND($Q90&lt;&gt;"",Y90&lt;&gt;""),ABS($Q90-Y90),AND($Q90="",Y90=""),"",OR($Q90&lt;&gt;"",Y90&lt;&gt;""),"-")</f>
        <v/>
      </c>
      <c r="BP90" s="120" t="str" cm="1">
        <f t="array" ref="BP90">_xlfn.IFS(AND($Q90&lt;&gt;"",Z90&lt;&gt;""),ABS($Q90-Z90),AND($Q90="",Z90=""),"",OR($Q90&lt;&gt;"",Z90&lt;&gt;""),"-")</f>
        <v/>
      </c>
      <c r="BQ90" s="121" t="str" cm="1">
        <f t="array" ref="BQ90">_xlfn.IFS(AND($R90&lt;&gt;"",S90&lt;&gt;""),ABS($R90-S90),AND($R90="",S90=""),"",OR($R90&lt;&gt;"",S90&lt;&gt;""),"-")</f>
        <v/>
      </c>
      <c r="BR90" s="120" t="str" cm="1">
        <f t="array" ref="BR90">_xlfn.IFS(AND($R90&lt;&gt;"",T90&lt;&gt;""),ABS($R90-T90),AND($R90="",T90=""),"",OR($R90&lt;&gt;"",T90&lt;&gt;""),"-")</f>
        <v/>
      </c>
      <c r="BS90" s="120" t="str" cm="1">
        <f t="array" ref="BS90">_xlfn.IFS(AND($R90&lt;&gt;"",U90&lt;&gt;""),ABS($R90-U90),AND($R90="",U90=""),"",OR($R90&lt;&gt;"",U90&lt;&gt;""),"-")</f>
        <v/>
      </c>
      <c r="BT90" s="120" t="str" cm="1">
        <f t="array" ref="BT90">_xlfn.IFS(AND($R90&lt;&gt;"",V90&lt;&gt;""),ABS($R90-V90),AND($R90="",V90=""),"",OR($R90&lt;&gt;"",V90&lt;&gt;""),"-")</f>
        <v/>
      </c>
      <c r="BU90" s="120" t="str" cm="1">
        <f t="array" ref="BU90">_xlfn.IFS(AND($R90&lt;&gt;"",W90&lt;&gt;""),ABS($R90-W90),AND($R90="",W90=""),"",OR($R90&lt;&gt;"",W90&lt;&gt;""),"-")</f>
        <v/>
      </c>
      <c r="BV90" s="120" t="str" cm="1">
        <f t="array" ref="BV90">_xlfn.IFS(AND($R90&lt;&gt;"",X90&lt;&gt;""),ABS($R90-X90),AND($R90="",X90=""),"",OR($R90&lt;&gt;"",X90&lt;&gt;""),"-")</f>
        <v/>
      </c>
      <c r="BW90" s="120" t="str" cm="1">
        <f t="array" ref="BW90">_xlfn.IFS(AND($R90&lt;&gt;"",Y90&lt;&gt;""),ABS($R90-Y90),AND($R90="",Y90=""),"",OR($R90&lt;&gt;"",Y90&lt;&gt;""),"-")</f>
        <v/>
      </c>
      <c r="BX90" s="120" t="str" cm="1">
        <f t="array" ref="BX90">_xlfn.IFS(AND($R90&lt;&gt;"",Z90&lt;&gt;""),ABS($R90-Z90),AND($R90="",Z90=""),"",OR($R90&lt;&gt;"",Z90&lt;&gt;""),"-")</f>
        <v/>
      </c>
      <c r="BY90" s="121" t="str" cm="1">
        <f t="array" ref="BY90">_xlfn.IFS(AND($S90&lt;&gt;"",T90&lt;&gt;""),ABS($S90-T90),AND($S90="",T90=""),"",OR($S90&lt;&gt;"",T90&lt;&gt;""),"-")</f>
        <v/>
      </c>
      <c r="BZ90" s="120" t="str" cm="1">
        <f t="array" ref="BZ90">_xlfn.IFS(AND($S90&lt;&gt;"",U90&lt;&gt;""),ABS($S90-U90),AND($S90="",U90=""),"",OR($S90&lt;&gt;"",U90&lt;&gt;""),"-")</f>
        <v/>
      </c>
      <c r="CA90" s="120" t="str" cm="1">
        <f t="array" ref="CA90">_xlfn.IFS(AND($S90&lt;&gt;"",V90&lt;&gt;""),ABS($S90-V90),AND($S90="",V90=""),"",OR($S90&lt;&gt;"",V90&lt;&gt;""),"-")</f>
        <v/>
      </c>
      <c r="CB90" s="120" t="str" cm="1">
        <f t="array" ref="CB90">_xlfn.IFS(AND($S90&lt;&gt;"",W90&lt;&gt;""),ABS($S90-W90),AND($S90="",W90=""),"",OR($S90&lt;&gt;"",W90&lt;&gt;""),"-")</f>
        <v/>
      </c>
      <c r="CC90" s="120" t="str" cm="1">
        <f t="array" ref="CC90">_xlfn.IFS(AND($S90&lt;&gt;"",X90&lt;&gt;""),ABS($S90-X90),AND($S90="",X90=""),"",OR($S90&lt;&gt;"",X90&lt;&gt;""),"-")</f>
        <v/>
      </c>
      <c r="CD90" s="120" t="str" cm="1">
        <f t="array" ref="CD90">_xlfn.IFS(AND($S90&lt;&gt;"",Y90&lt;&gt;""),ABS($S90-Y90),AND($S90="",Y90=""),"",OR($S90&lt;&gt;"",Y90&lt;&gt;""),"-")</f>
        <v/>
      </c>
      <c r="CE90" s="120" t="str" cm="1">
        <f t="array" ref="CE90">_xlfn.IFS(AND($S90&lt;&gt;"",Z90&lt;&gt;""),ABS($S90-Z90),AND($S90="",Z90=""),"",OR($S90&lt;&gt;"",Z90&lt;&gt;""),"-")</f>
        <v/>
      </c>
      <c r="CF90" s="121" t="str" cm="1">
        <f t="array" ref="CF90">_xlfn.IFS(AND($T90&lt;&gt;"",U90&lt;&gt;""),ABS($T90-U90),AND($T90="",U90=""),"",OR($T90&lt;&gt;"",U90&lt;&gt;""),"-")</f>
        <v/>
      </c>
      <c r="CG90" s="120" t="str" cm="1">
        <f t="array" ref="CG90">_xlfn.IFS(AND($T90&lt;&gt;"",V90&lt;&gt;""),ABS($T90-V90),AND($T90="",V90=""),"",OR($T90&lt;&gt;"",V90&lt;&gt;""),"-")</f>
        <v/>
      </c>
      <c r="CH90" s="120" t="str" cm="1">
        <f t="array" ref="CH90">_xlfn.IFS(AND($T90&lt;&gt;"",W90&lt;&gt;""),ABS($T90-W90),AND($T90="",W90=""),"",OR($T90&lt;&gt;"",W90&lt;&gt;""),"-")</f>
        <v/>
      </c>
      <c r="CI90" s="120" t="str" cm="1">
        <f t="array" ref="CI90">_xlfn.IFS(AND($T90&lt;&gt;"",X90&lt;&gt;""),ABS($T90-X90),AND($T90="",X90=""),"",OR($T90&lt;&gt;"",X90&lt;&gt;""),"-")</f>
        <v/>
      </c>
      <c r="CJ90" s="120" t="str" cm="1">
        <f t="array" ref="CJ90">_xlfn.IFS(AND($T90&lt;&gt;"",Y90&lt;&gt;""),ABS($T90-Y90),AND($T90="",Y90=""),"",OR($T90&lt;&gt;"",Y90&lt;&gt;""),"-")</f>
        <v/>
      </c>
      <c r="CK90" s="120" t="str" cm="1">
        <f t="array" ref="CK90">_xlfn.IFS(AND($T90&lt;&gt;"",Z90&lt;&gt;""),ABS($T90-Z90),AND($T90="",Z90=""),"",OR($T90&lt;&gt;"",Z90&lt;&gt;""),"-")</f>
        <v/>
      </c>
      <c r="CL90" s="121" t="str" cm="1">
        <f t="array" ref="CL90">_xlfn.IFS(AND($U90&lt;&gt;"",V90&lt;&gt;""),ABS($U90-V90),AND($U90="",V90=""),"",OR($U90&lt;&gt;"",V90&lt;&gt;""),"-")</f>
        <v/>
      </c>
      <c r="CM90" s="120" t="str" cm="1">
        <f t="array" ref="CM90">_xlfn.IFS(AND($U90&lt;&gt;"",W90&lt;&gt;""),ABS($U90-W90),AND($U90="",W90=""),"",OR($U90&lt;&gt;"",W90&lt;&gt;""),"-")</f>
        <v/>
      </c>
      <c r="CN90" s="120" t="str" cm="1">
        <f t="array" ref="CN90">_xlfn.IFS(AND($U90&lt;&gt;"",X90&lt;&gt;""),ABS($U90-X90),AND($U90="",X90=""),"",OR($U90&lt;&gt;"",X90&lt;&gt;""),"-")</f>
        <v/>
      </c>
      <c r="CO90" s="120" t="str" cm="1">
        <f t="array" ref="CO90">_xlfn.IFS(AND($U90&lt;&gt;"",Y90&lt;&gt;""),ABS($U90-Y90),AND($U90="",Y90=""),"",OR($U90&lt;&gt;"",Y90&lt;&gt;""),"-")</f>
        <v/>
      </c>
      <c r="CP90" s="120" t="str" cm="1">
        <f t="array" ref="CP90">_xlfn.IFS(AND($U90&lt;&gt;"",Z90&lt;&gt;""),ABS($U90-Z90),AND($U90="",Z90=""),"",OR($U90&lt;&gt;"",Z90&lt;&gt;""),"-")</f>
        <v/>
      </c>
      <c r="CQ90" s="121" t="str" cm="1">
        <f t="array" ref="CQ90">_xlfn.IFS(AND($V90&lt;&gt;"",W90&lt;&gt;""),ABS($V90-W90),AND($V90="",W90=""),"",OR($V90&lt;&gt;"",W90&lt;&gt;""),"-")</f>
        <v/>
      </c>
      <c r="CR90" s="120" t="str" cm="1">
        <f t="array" ref="CR90">_xlfn.IFS(AND($V90&lt;&gt;"",X90&lt;&gt;""),ABS($V90-X90),AND($V90="",X90=""),"",OR($V90&lt;&gt;"",X90&lt;&gt;""),"-")</f>
        <v/>
      </c>
      <c r="CS90" s="120" t="str" cm="1">
        <f t="array" ref="CS90">_xlfn.IFS(AND($V90&lt;&gt;"",Y90&lt;&gt;""),ABS($V90-Y90),AND($V90="",Y90=""),"",OR($V90&lt;&gt;"",Y90&lt;&gt;""),"-")</f>
        <v/>
      </c>
      <c r="CT90" s="120" t="str" cm="1">
        <f t="array" ref="CT90">_xlfn.IFS(AND($V90&lt;&gt;"",Z90&lt;&gt;""),ABS($V90-Z90),AND($V90="",Z90=""),"",OR($V90&lt;&gt;"",Z90&lt;&gt;""),"-")</f>
        <v/>
      </c>
      <c r="CU90" s="121" t="str" cm="1">
        <f t="array" ref="CU90">_xlfn.IFS(AND($W90&lt;&gt;"",X90&lt;&gt;""),ABS($W90-X90),AND($W90="",X90=""),"",OR($W90&lt;&gt;"",X90&lt;&gt;""),"-")</f>
        <v/>
      </c>
      <c r="CV90" s="120" t="str" cm="1">
        <f t="array" ref="CV90">_xlfn.IFS(AND($W90&lt;&gt;"",Y90&lt;&gt;""),ABS($W90-Y90),AND($W90="",Y90=""),"",OR($W90&lt;&gt;"",Y90&lt;&gt;""),"-")</f>
        <v/>
      </c>
      <c r="CW90" s="120" t="str" cm="1">
        <f t="array" ref="CW90">_xlfn.IFS(AND($W90&lt;&gt;"",Z90&lt;&gt;""),ABS($W90-Z90),AND($W90="",Z90=""),"",OR($W90&lt;&gt;"",Z90&lt;&gt;""),"-")</f>
        <v/>
      </c>
      <c r="CX90" s="121" t="str" cm="1">
        <f t="array" ref="CX90">_xlfn.IFS(AND($X90&lt;&gt;"",Y90&lt;&gt;""),ABS($X90-Y90),AND($X90="",Y90=""),"",OR($X90&lt;&gt;"",Y90&lt;&gt;""),"-")</f>
        <v/>
      </c>
      <c r="CY90" s="120" t="str" cm="1">
        <f t="array" ref="CY90">_xlfn.IFS(AND($X90&lt;&gt;"",Z90&lt;&gt;""),ABS($X90-Z90),AND($X90="",Z90=""),"",OR($X90&lt;&gt;"",Z90&lt;&gt;""),"-")</f>
        <v/>
      </c>
      <c r="CZ90" s="121" t="str" cm="1">
        <f t="array" ref="CZ90">_xlfn.IFS(AND($Y90&lt;&gt;"",Z90&lt;&gt;""),ABS($Y90-Z90),AND($Y90="",Z90=""),"",OR($Y90&lt;&gt;"",Z90&lt;&gt;""),"-")</f>
        <v/>
      </c>
    </row>
    <row r="91" spans="1:104" x14ac:dyDescent="0.2">
      <c r="A91" s="260" t="s">
        <v>43</v>
      </c>
      <c r="B91" s="259" t="str">
        <f>VLOOKUP($A91,Merged_couplings!$B:$BU,MATCH(B$1,Merged_couplings!$B$1:$BU$1,0),FALSE)</f>
        <v>-IG</v>
      </c>
      <c r="C91" s="258" t="str">
        <f>VLOOKUP($A91,Merged_couplings!$B:$BU,MATCH(C$1,Merged_couplings!$B$1:$BU$1,0),FALSE)</f>
        <v>-I-</v>
      </c>
      <c r="D91" s="258" t="str">
        <f>VLOOKUP($A91,Merged_couplings!$B:$BU,MATCH(D$1,Merged_couplings!$B$1:$BU$1,0),FALSE)</f>
        <v>-I-</v>
      </c>
      <c r="E91" s="258" t="str">
        <f>VLOOKUP($A91,Merged_couplings!$B:$BU,MATCH(E$1,Merged_couplings!$B$1:$BU$1,0),FALSE)</f>
        <v>-I-</v>
      </c>
      <c r="F91" s="258" t="str">
        <f>VLOOKUP($A91,Merged_couplings!$B:$BU,MATCH(F$1,Merged_couplings!$B$1:$BU$1,0),FALSE)</f>
        <v>-I-</v>
      </c>
      <c r="G91" s="258" t="str">
        <f>VLOOKUP($A91,Merged_couplings!$B:$BU,MATCH(G$1,Merged_couplings!$B$1:$BU$1,0),FALSE)</f>
        <v>-I-</v>
      </c>
      <c r="H91" s="258" t="str">
        <f>VLOOKUP($A91,Merged_couplings!$B:$BU,MATCH(H$1,Merged_couplings!$B$1:$BU$1,0),FALSE)</f>
        <v>-I-</v>
      </c>
      <c r="I91" s="258" t="str">
        <f>VLOOKUP($A91,Merged_couplings!$B:$BU,MATCH(I$1,Merged_couplings!$B$1:$BU$1,0),FALSE)</f>
        <v>-I-</v>
      </c>
      <c r="J91" s="258" t="str">
        <f>VLOOKUP($A91,Merged_couplings!$B:$BU,MATCH(J$1,Merged_couplings!$B$1:$BU$1,0),FALSE)</f>
        <v>-I-</v>
      </c>
      <c r="K91" s="258" t="str">
        <f>VLOOKUP($A91,Merged_couplings!$B:$BU,MATCH(K$1,Merged_couplings!$B$1:$BU$1,0),FALSE)</f>
        <v>-I-</v>
      </c>
      <c r="L91" s="258" t="str">
        <f>VLOOKUP($A91,Merged_couplings!$B:$BU,MATCH(L$1,Merged_couplings!$B$1:$BU$1,0),FALSE)</f>
        <v>-I-</v>
      </c>
      <c r="M91" s="258" t="str">
        <f>VLOOKUP($A91,Merged_couplings!$B:$BU,MATCH(M$1,Merged_couplings!$B$1:$BU$1,0),FALSE)</f>
        <v>-I-</v>
      </c>
      <c r="N91" s="121" t="str">
        <f>IF(OR(B91="BIG",B91="BI-",B91="B-G"),VLOOKUP($A91,Merged_couplings!$B:$BU,MATCH(N$1,Merged_couplings!$B$1:$BU$1,0),FALSE),"")</f>
        <v/>
      </c>
      <c r="P91" s="120" t="str">
        <f>IF(OR(C91="BIG",C91="BI-",C91="B-G"),VLOOKUP($A91,Merged_couplings!$B:$BU,MATCH(P$1,Merged_couplings!$B$1:$BU$1,0),FALSE),"")</f>
        <v/>
      </c>
      <c r="Q91" s="120" t="str">
        <f>IF(OR(D91="BIG",D91="BI-",D91="B-G"),VLOOKUP($A91,Merged_couplings!$B:$BU,MATCH(Q$1,Merged_couplings!$B$1:$BU$1,0),FALSE),"")</f>
        <v/>
      </c>
      <c r="R91" s="120" t="str">
        <f>IF(OR(E91="BIG",E91="BI-",E91="B-G"),VLOOKUP($A91,Merged_couplings!$B:$BU,MATCH(R$1,Merged_couplings!$B$1:$BU$1,0),FALSE),"")</f>
        <v/>
      </c>
      <c r="S91" s="120" t="str">
        <f>IF(OR(F91="BIG",F91="BI-",F91="B-G"),VLOOKUP($A91,Merged_couplings!$B:$BU,MATCH(S$1,Merged_couplings!$B$1:$BU$1,0),FALSE),"")</f>
        <v/>
      </c>
      <c r="T91" s="120" t="str">
        <f>IF(OR(G91="BIG",G91="BI-",G91="B-G"),VLOOKUP($A91,Merged_couplings!$B:$BU,MATCH(T$1,Merged_couplings!$B$1:$BU$1,0),FALSE),"")</f>
        <v/>
      </c>
      <c r="U91" s="120" t="str">
        <f>IF(OR(H91="BIG",H91="BI-",H91="B-G"),VLOOKUP($A91,Merged_couplings!$B:$BU,MATCH(U$1,Merged_couplings!$B$1:$BU$1,0),FALSE),"")</f>
        <v/>
      </c>
      <c r="V91" s="120" t="str">
        <f>IF(OR(I91="BIG",I91="BI-",I91="B-G"),VLOOKUP($A91,Merged_couplings!$B:$BU,MATCH(V$1,Merged_couplings!$B$1:$BU$1,0),FALSE),"")</f>
        <v/>
      </c>
      <c r="W91" s="120" t="str">
        <f>IF(OR(J91="BIG",J91="BI-",J91="B-G"),VLOOKUP($A91,Merged_couplings!$B:$BU,MATCH(W$1,Merged_couplings!$B$1:$BU$1,0),FALSE),"")</f>
        <v/>
      </c>
      <c r="X91" s="120" t="str">
        <f>IF(OR(K91="BIG",K91="BI-",K91="B-G"),VLOOKUP($A91,Merged_couplings!$B:$BU,MATCH(X$1,Merged_couplings!$B$1:$BU$1,0),FALSE),"")</f>
        <v/>
      </c>
      <c r="Y91" s="120" t="str">
        <f>IF(OR(L91="BIG",L91="BI-",L91="B-G"),VLOOKUP($A91,Merged_couplings!$B:$BU,MATCH(Y$1,Merged_couplings!$B$1:$BU$1,0),FALSE),"")</f>
        <v/>
      </c>
      <c r="Z91" s="120" t="str">
        <f>IF(OR(M91="BIG",M91="BI-",M91="B-G"),VLOOKUP($A91,Merged_couplings!$B:$BU,MATCH(Z$1,Merged_couplings!$B$1:$BU$1,0),FALSE),"")</f>
        <v/>
      </c>
      <c r="AA91" s="123"/>
      <c r="AB91" s="340" t="str" cm="1">
        <f t="array" ref="AB91">_xlfn.IFS(AND($N91&lt;&gt;"",P91&lt;&gt;""),ABS($N91-P91),AND($N91="",P91=""),"",OR($N91&lt;&gt;"",P91&lt;&gt;""),"-")</f>
        <v/>
      </c>
      <c r="AC91" s="122" t="str" cm="1">
        <f t="array" ref="AC91">_xlfn.IFS(AND($N91&lt;&gt;"",Q91&lt;&gt;""),ABS($N91-Q91),AND($N91="",Q91=""),"",OR($N91&lt;&gt;"",Q91&lt;&gt;""),"-")</f>
        <v/>
      </c>
      <c r="AD91" s="122" t="str" cm="1">
        <f t="array" ref="AD91">_xlfn.IFS(AND($N91&lt;&gt;"",R91&lt;&gt;""),ABS($N91-R91),AND($N91="",R91=""),"",OR($N91&lt;&gt;"",R91&lt;&gt;""),"-")</f>
        <v/>
      </c>
      <c r="AE91" s="122" t="str" cm="1">
        <f t="array" ref="AE91">_xlfn.IFS(AND($N91&lt;&gt;"",S91&lt;&gt;""),ABS($N91-S91),AND($N91="",S91=""),"",OR($N91&lt;&gt;"",S91&lt;&gt;""),"-")</f>
        <v/>
      </c>
      <c r="AF91" s="122" t="str" cm="1">
        <f t="array" ref="AF91">_xlfn.IFS(AND($N91&lt;&gt;"",T91&lt;&gt;""),ABS($N91-T91),AND($N91="",T91=""),"",OR($N91&lt;&gt;"",T91&lt;&gt;""),"-")</f>
        <v/>
      </c>
      <c r="AG91" s="122" t="str" cm="1">
        <f t="array" ref="AG91">_xlfn.IFS(AND($N91&lt;&gt;"",U91&lt;&gt;""),ABS($N91-U91),AND($N91="",U91=""),"",OR($N91&lt;&gt;"",U91&lt;&gt;""),"-")</f>
        <v/>
      </c>
      <c r="AH91" s="122" t="str" cm="1">
        <f t="array" ref="AH91">_xlfn.IFS(AND($N91&lt;&gt;"",V91&lt;&gt;""),ABS($N91-V91),AND($N91="",V91=""),"",OR($N91&lt;&gt;"",V91&lt;&gt;""),"-")</f>
        <v/>
      </c>
      <c r="AI91" s="122" t="str" cm="1">
        <f t="array" ref="AI91">_xlfn.IFS(AND($N91&lt;&gt;"",W91&lt;&gt;""),ABS($N91-W91),AND($N91="",W91=""),"",OR($N91&lt;&gt;"",W91&lt;&gt;""),"-")</f>
        <v/>
      </c>
      <c r="AJ91" s="122" t="str" cm="1">
        <f t="array" ref="AJ91">_xlfn.IFS(AND($N91&lt;&gt;"",X91&lt;&gt;""),ABS($N91-X91),AND($N91="",X91=""),"",OR($N91&lt;&gt;"",X91&lt;&gt;""),"-")</f>
        <v/>
      </c>
      <c r="AK91" s="122" t="str" cm="1">
        <f t="array" ref="AK91">_xlfn.IFS(AND($N91&lt;&gt;"",Y91&lt;&gt;""),ABS($N91-Y91),AND($N91="",Y91=""),"",OR($N91&lt;&gt;"",Y91&lt;&gt;""),"-")</f>
        <v/>
      </c>
      <c r="AL91" s="122" t="str" cm="1">
        <f t="array" ref="AL91">_xlfn.IFS(AND($N91&lt;&gt;"",Z91&lt;&gt;""),ABS($N91-Z91),AND($N91="",Z91=""),"",OR($N91&lt;&gt;"",Z91&lt;&gt;""),"-")</f>
        <v/>
      </c>
      <c r="AM91" s="340"/>
      <c r="AN91" s="122"/>
      <c r="AO91" s="122"/>
      <c r="AP91" s="122"/>
      <c r="AQ91" s="122"/>
      <c r="AR91" s="122"/>
      <c r="AS91" s="122"/>
      <c r="AT91" s="122"/>
      <c r="AU91" s="122"/>
      <c r="AV91" s="122"/>
      <c r="AW91" s="122"/>
      <c r="AX91" s="121" t="str" cm="1">
        <f t="array" ref="AX91">_xlfn.IFS(AND($P91&lt;&gt;"",Q91&lt;&gt;""),ABS($P91-Q91),AND($P91="",Q91=""),"",OR($P91&lt;&gt;"",Q91&lt;&gt;""),"-")</f>
        <v/>
      </c>
      <c r="AY91" s="120" t="str" cm="1">
        <f t="array" ref="AY91">_xlfn.IFS(AND($P91&lt;&gt;"",R91&lt;&gt;""),ABS($P91-R91),AND($P91="",R91=""),"",OR($P91&lt;&gt;"",R91&lt;&gt;""),"-")</f>
        <v/>
      </c>
      <c r="AZ91" s="120" t="str" cm="1">
        <f t="array" ref="AZ91">_xlfn.IFS(AND($P91&lt;&gt;"",S91&lt;&gt;""),ABS($P91-S91),AND($P91="",S91=""),"",OR($P91&lt;&gt;"",S91&lt;&gt;""),"-")</f>
        <v/>
      </c>
      <c r="BA91" s="120" t="str" cm="1">
        <f t="array" ref="BA91">_xlfn.IFS(AND($P91&lt;&gt;"",T91&lt;&gt;""),ABS($P91-T91),AND($P91="",T91=""),"",OR($P91&lt;&gt;"",T91&lt;&gt;""),"-")</f>
        <v/>
      </c>
      <c r="BB91" s="120" t="str" cm="1">
        <f t="array" ref="BB91">_xlfn.IFS(AND($P91&lt;&gt;"",U91&lt;&gt;""),ABS($P91-U91),AND($P91="",U91=""),"",OR($P91&lt;&gt;"",U91&lt;&gt;""),"-")</f>
        <v/>
      </c>
      <c r="BC91" s="120" t="str" cm="1">
        <f t="array" ref="BC91">_xlfn.IFS(AND($P91&lt;&gt;"",V91&lt;&gt;""),ABS($P91-V91),AND($P91="",V91=""),"",OR($P91&lt;&gt;"",V91&lt;&gt;""),"-")</f>
        <v/>
      </c>
      <c r="BD91" s="120" t="str" cm="1">
        <f t="array" ref="BD91">_xlfn.IFS(AND($P91&lt;&gt;"",W91&lt;&gt;""),ABS($P91-W91),AND($P91="",W91=""),"",OR($P91&lt;&gt;"",W91&lt;&gt;""),"-")</f>
        <v/>
      </c>
      <c r="BE91" s="120" t="str" cm="1">
        <f t="array" ref="BE91">_xlfn.IFS(AND($P91&lt;&gt;"",X91&lt;&gt;""),ABS($P91-X91),AND($P91="",X91=""),"",OR($P91&lt;&gt;"",X91&lt;&gt;""),"-")</f>
        <v/>
      </c>
      <c r="BF91" s="120" t="str" cm="1">
        <f t="array" ref="BF91">_xlfn.IFS(AND($P91&lt;&gt;"",Y91&lt;&gt;""),ABS($P91-Y91),AND($P91="",Y91=""),"",OR($P91&lt;&gt;"",Y91&lt;&gt;""),"-")</f>
        <v/>
      </c>
      <c r="BG91" s="120" t="str" cm="1">
        <f t="array" ref="BG91">_xlfn.IFS(AND($P91&lt;&gt;"",Z91&lt;&gt;""),ABS($P91-Z91),AND($P91="",Z91=""),"",OR($P91&lt;&gt;"",Z91&lt;&gt;""),"-")</f>
        <v/>
      </c>
      <c r="BH91" s="121" t="str" cm="1">
        <f t="array" ref="BH91">_xlfn.IFS(AND($Q91&lt;&gt;"",R91&lt;&gt;""),ABS($Q91-R91),AND($Q91="",R91=""),"",OR($Q91&lt;&gt;"",R91&lt;&gt;""),"-")</f>
        <v/>
      </c>
      <c r="BI91" s="120" t="str" cm="1">
        <f t="array" ref="BI91">_xlfn.IFS(AND($Q91&lt;&gt;"",S91&lt;&gt;""),ABS($Q91-S91),AND($Q91="",S91=""),"",OR($Q91&lt;&gt;"",S91&lt;&gt;""),"-")</f>
        <v/>
      </c>
      <c r="BJ91" s="120" t="str" cm="1">
        <f t="array" ref="BJ91">_xlfn.IFS(AND($Q91&lt;&gt;"",T91&lt;&gt;""),ABS($Q91-T91),AND($Q91="",T91=""),"",OR($Q91&lt;&gt;"",T91&lt;&gt;""),"-")</f>
        <v/>
      </c>
      <c r="BK91" s="120" t="str" cm="1">
        <f t="array" ref="BK91">_xlfn.IFS(AND($Q91&lt;&gt;"",U91&lt;&gt;""),ABS($Q91-U91),AND($Q91="",U91=""),"",OR($Q91&lt;&gt;"",U91&lt;&gt;""),"-")</f>
        <v/>
      </c>
      <c r="BL91" s="120" t="str" cm="1">
        <f t="array" ref="BL91">_xlfn.IFS(AND($Q91&lt;&gt;"",V91&lt;&gt;""),ABS($Q91-V91),AND($Q91="",V91=""),"",OR($Q91&lt;&gt;"",V91&lt;&gt;""),"-")</f>
        <v/>
      </c>
      <c r="BM91" s="120" t="str" cm="1">
        <f t="array" ref="BM91">_xlfn.IFS(AND($Q91&lt;&gt;"",W91&lt;&gt;""),ABS($Q91-W91),AND($Q91="",W91=""),"",OR($Q91&lt;&gt;"",W91&lt;&gt;""),"-")</f>
        <v/>
      </c>
      <c r="BN91" s="120" t="str" cm="1">
        <f t="array" ref="BN91">_xlfn.IFS(AND($Q91&lt;&gt;"",X91&lt;&gt;""),ABS($Q91-X91),AND($Q91="",X91=""),"",OR($Q91&lt;&gt;"",X91&lt;&gt;""),"-")</f>
        <v/>
      </c>
      <c r="BO91" s="120" t="str" cm="1">
        <f t="array" ref="BO91">_xlfn.IFS(AND($Q91&lt;&gt;"",Y91&lt;&gt;""),ABS($Q91-Y91),AND($Q91="",Y91=""),"",OR($Q91&lt;&gt;"",Y91&lt;&gt;""),"-")</f>
        <v/>
      </c>
      <c r="BP91" s="120" t="str" cm="1">
        <f t="array" ref="BP91">_xlfn.IFS(AND($Q91&lt;&gt;"",Z91&lt;&gt;""),ABS($Q91-Z91),AND($Q91="",Z91=""),"",OR($Q91&lt;&gt;"",Z91&lt;&gt;""),"-")</f>
        <v/>
      </c>
      <c r="BQ91" s="121" t="str" cm="1">
        <f t="array" ref="BQ91">_xlfn.IFS(AND($R91&lt;&gt;"",S91&lt;&gt;""),ABS($R91-S91),AND($R91="",S91=""),"",OR($R91&lt;&gt;"",S91&lt;&gt;""),"-")</f>
        <v/>
      </c>
      <c r="BR91" s="120" t="str" cm="1">
        <f t="array" ref="BR91">_xlfn.IFS(AND($R91&lt;&gt;"",T91&lt;&gt;""),ABS($R91-T91),AND($R91="",T91=""),"",OR($R91&lt;&gt;"",T91&lt;&gt;""),"-")</f>
        <v/>
      </c>
      <c r="BS91" s="120" t="str" cm="1">
        <f t="array" ref="BS91">_xlfn.IFS(AND($R91&lt;&gt;"",U91&lt;&gt;""),ABS($R91-U91),AND($R91="",U91=""),"",OR($R91&lt;&gt;"",U91&lt;&gt;""),"-")</f>
        <v/>
      </c>
      <c r="BT91" s="120" t="str" cm="1">
        <f t="array" ref="BT91">_xlfn.IFS(AND($R91&lt;&gt;"",V91&lt;&gt;""),ABS($R91-V91),AND($R91="",V91=""),"",OR($R91&lt;&gt;"",V91&lt;&gt;""),"-")</f>
        <v/>
      </c>
      <c r="BU91" s="120" t="str" cm="1">
        <f t="array" ref="BU91">_xlfn.IFS(AND($R91&lt;&gt;"",W91&lt;&gt;""),ABS($R91-W91),AND($R91="",W91=""),"",OR($R91&lt;&gt;"",W91&lt;&gt;""),"-")</f>
        <v/>
      </c>
      <c r="BV91" s="120" t="str" cm="1">
        <f t="array" ref="BV91">_xlfn.IFS(AND($R91&lt;&gt;"",X91&lt;&gt;""),ABS($R91-X91),AND($R91="",X91=""),"",OR($R91&lt;&gt;"",X91&lt;&gt;""),"-")</f>
        <v/>
      </c>
      <c r="BW91" s="120" t="str" cm="1">
        <f t="array" ref="BW91">_xlfn.IFS(AND($R91&lt;&gt;"",Y91&lt;&gt;""),ABS($R91-Y91),AND($R91="",Y91=""),"",OR($R91&lt;&gt;"",Y91&lt;&gt;""),"-")</f>
        <v/>
      </c>
      <c r="BX91" s="120" t="str" cm="1">
        <f t="array" ref="BX91">_xlfn.IFS(AND($R91&lt;&gt;"",Z91&lt;&gt;""),ABS($R91-Z91),AND($R91="",Z91=""),"",OR($R91&lt;&gt;"",Z91&lt;&gt;""),"-")</f>
        <v/>
      </c>
      <c r="BY91" s="121" t="str" cm="1">
        <f t="array" ref="BY91">_xlfn.IFS(AND($S91&lt;&gt;"",T91&lt;&gt;""),ABS($S91-T91),AND($S91="",T91=""),"",OR($S91&lt;&gt;"",T91&lt;&gt;""),"-")</f>
        <v/>
      </c>
      <c r="BZ91" s="120" t="str" cm="1">
        <f t="array" ref="BZ91">_xlfn.IFS(AND($S91&lt;&gt;"",U91&lt;&gt;""),ABS($S91-U91),AND($S91="",U91=""),"",OR($S91&lt;&gt;"",U91&lt;&gt;""),"-")</f>
        <v/>
      </c>
      <c r="CA91" s="120" t="str" cm="1">
        <f t="array" ref="CA91">_xlfn.IFS(AND($S91&lt;&gt;"",V91&lt;&gt;""),ABS($S91-V91),AND($S91="",V91=""),"",OR($S91&lt;&gt;"",V91&lt;&gt;""),"-")</f>
        <v/>
      </c>
      <c r="CB91" s="120" t="str" cm="1">
        <f t="array" ref="CB91">_xlfn.IFS(AND($S91&lt;&gt;"",W91&lt;&gt;""),ABS($S91-W91),AND($S91="",W91=""),"",OR($S91&lt;&gt;"",W91&lt;&gt;""),"-")</f>
        <v/>
      </c>
      <c r="CC91" s="120" t="str" cm="1">
        <f t="array" ref="CC91">_xlfn.IFS(AND($S91&lt;&gt;"",X91&lt;&gt;""),ABS($S91-X91),AND($S91="",X91=""),"",OR($S91&lt;&gt;"",X91&lt;&gt;""),"-")</f>
        <v/>
      </c>
      <c r="CD91" s="120" t="str" cm="1">
        <f t="array" ref="CD91">_xlfn.IFS(AND($S91&lt;&gt;"",Y91&lt;&gt;""),ABS($S91-Y91),AND($S91="",Y91=""),"",OR($S91&lt;&gt;"",Y91&lt;&gt;""),"-")</f>
        <v/>
      </c>
      <c r="CE91" s="120" t="str" cm="1">
        <f t="array" ref="CE91">_xlfn.IFS(AND($S91&lt;&gt;"",Z91&lt;&gt;""),ABS($S91-Z91),AND($S91="",Z91=""),"",OR($S91&lt;&gt;"",Z91&lt;&gt;""),"-")</f>
        <v/>
      </c>
      <c r="CF91" s="121" t="str" cm="1">
        <f t="array" ref="CF91">_xlfn.IFS(AND($T91&lt;&gt;"",U91&lt;&gt;""),ABS($T91-U91),AND($T91="",U91=""),"",OR($T91&lt;&gt;"",U91&lt;&gt;""),"-")</f>
        <v/>
      </c>
      <c r="CG91" s="120" t="str" cm="1">
        <f t="array" ref="CG91">_xlfn.IFS(AND($T91&lt;&gt;"",V91&lt;&gt;""),ABS($T91-V91),AND($T91="",V91=""),"",OR($T91&lt;&gt;"",V91&lt;&gt;""),"-")</f>
        <v/>
      </c>
      <c r="CH91" s="120" t="str" cm="1">
        <f t="array" ref="CH91">_xlfn.IFS(AND($T91&lt;&gt;"",W91&lt;&gt;""),ABS($T91-W91),AND($T91="",W91=""),"",OR($T91&lt;&gt;"",W91&lt;&gt;""),"-")</f>
        <v/>
      </c>
      <c r="CI91" s="120" t="str" cm="1">
        <f t="array" ref="CI91">_xlfn.IFS(AND($T91&lt;&gt;"",X91&lt;&gt;""),ABS($T91-X91),AND($T91="",X91=""),"",OR($T91&lt;&gt;"",X91&lt;&gt;""),"-")</f>
        <v/>
      </c>
      <c r="CJ91" s="120" t="str" cm="1">
        <f t="array" ref="CJ91">_xlfn.IFS(AND($T91&lt;&gt;"",Y91&lt;&gt;""),ABS($T91-Y91),AND($T91="",Y91=""),"",OR($T91&lt;&gt;"",Y91&lt;&gt;""),"-")</f>
        <v/>
      </c>
      <c r="CK91" s="120" t="str" cm="1">
        <f t="array" ref="CK91">_xlfn.IFS(AND($T91&lt;&gt;"",Z91&lt;&gt;""),ABS($T91-Z91),AND($T91="",Z91=""),"",OR($T91&lt;&gt;"",Z91&lt;&gt;""),"-")</f>
        <v/>
      </c>
      <c r="CL91" s="121" t="str" cm="1">
        <f t="array" ref="CL91">_xlfn.IFS(AND($U91&lt;&gt;"",V91&lt;&gt;""),ABS($U91-V91),AND($U91="",V91=""),"",OR($U91&lt;&gt;"",V91&lt;&gt;""),"-")</f>
        <v/>
      </c>
      <c r="CM91" s="120" t="str" cm="1">
        <f t="array" ref="CM91">_xlfn.IFS(AND($U91&lt;&gt;"",W91&lt;&gt;""),ABS($U91-W91),AND($U91="",W91=""),"",OR($U91&lt;&gt;"",W91&lt;&gt;""),"-")</f>
        <v/>
      </c>
      <c r="CN91" s="120" t="str" cm="1">
        <f t="array" ref="CN91">_xlfn.IFS(AND($U91&lt;&gt;"",X91&lt;&gt;""),ABS($U91-X91),AND($U91="",X91=""),"",OR($U91&lt;&gt;"",X91&lt;&gt;""),"-")</f>
        <v/>
      </c>
      <c r="CO91" s="120" t="str" cm="1">
        <f t="array" ref="CO91">_xlfn.IFS(AND($U91&lt;&gt;"",Y91&lt;&gt;""),ABS($U91-Y91),AND($U91="",Y91=""),"",OR($U91&lt;&gt;"",Y91&lt;&gt;""),"-")</f>
        <v/>
      </c>
      <c r="CP91" s="120" t="str" cm="1">
        <f t="array" ref="CP91">_xlfn.IFS(AND($U91&lt;&gt;"",Z91&lt;&gt;""),ABS($U91-Z91),AND($U91="",Z91=""),"",OR($U91&lt;&gt;"",Z91&lt;&gt;""),"-")</f>
        <v/>
      </c>
      <c r="CQ91" s="121" t="str" cm="1">
        <f t="array" ref="CQ91">_xlfn.IFS(AND($V91&lt;&gt;"",W91&lt;&gt;""),ABS($V91-W91),AND($V91="",W91=""),"",OR($V91&lt;&gt;"",W91&lt;&gt;""),"-")</f>
        <v/>
      </c>
      <c r="CR91" s="120" t="str" cm="1">
        <f t="array" ref="CR91">_xlfn.IFS(AND($V91&lt;&gt;"",X91&lt;&gt;""),ABS($V91-X91),AND($V91="",X91=""),"",OR($V91&lt;&gt;"",X91&lt;&gt;""),"-")</f>
        <v/>
      </c>
      <c r="CS91" s="120" t="str" cm="1">
        <f t="array" ref="CS91">_xlfn.IFS(AND($V91&lt;&gt;"",Y91&lt;&gt;""),ABS($V91-Y91),AND($V91="",Y91=""),"",OR($V91&lt;&gt;"",Y91&lt;&gt;""),"-")</f>
        <v/>
      </c>
      <c r="CT91" s="120" t="str" cm="1">
        <f t="array" ref="CT91">_xlfn.IFS(AND($V91&lt;&gt;"",Z91&lt;&gt;""),ABS($V91-Z91),AND($V91="",Z91=""),"",OR($V91&lt;&gt;"",Z91&lt;&gt;""),"-")</f>
        <v/>
      </c>
      <c r="CU91" s="121" t="str" cm="1">
        <f t="array" ref="CU91">_xlfn.IFS(AND($W91&lt;&gt;"",X91&lt;&gt;""),ABS($W91-X91),AND($W91="",X91=""),"",OR($W91&lt;&gt;"",X91&lt;&gt;""),"-")</f>
        <v/>
      </c>
      <c r="CV91" s="120" t="str" cm="1">
        <f t="array" ref="CV91">_xlfn.IFS(AND($W91&lt;&gt;"",Y91&lt;&gt;""),ABS($W91-Y91),AND($W91="",Y91=""),"",OR($W91&lt;&gt;"",Y91&lt;&gt;""),"-")</f>
        <v/>
      </c>
      <c r="CW91" s="120" t="str" cm="1">
        <f t="array" ref="CW91">_xlfn.IFS(AND($W91&lt;&gt;"",Z91&lt;&gt;""),ABS($W91-Z91),AND($W91="",Z91=""),"",OR($W91&lt;&gt;"",Z91&lt;&gt;""),"-")</f>
        <v/>
      </c>
      <c r="CX91" s="121" t="str" cm="1">
        <f t="array" ref="CX91">_xlfn.IFS(AND($X91&lt;&gt;"",Y91&lt;&gt;""),ABS($X91-Y91),AND($X91="",Y91=""),"",OR($X91&lt;&gt;"",Y91&lt;&gt;""),"-")</f>
        <v/>
      </c>
      <c r="CY91" s="120" t="str" cm="1">
        <f t="array" ref="CY91">_xlfn.IFS(AND($X91&lt;&gt;"",Z91&lt;&gt;""),ABS($X91-Z91),AND($X91="",Z91=""),"",OR($X91&lt;&gt;"",Z91&lt;&gt;""),"-")</f>
        <v/>
      </c>
      <c r="CZ91" s="121" t="str" cm="1">
        <f t="array" ref="CZ91">_xlfn.IFS(AND($Y91&lt;&gt;"",Z91&lt;&gt;""),ABS($Y91-Z91),AND($Y91="",Z91=""),"",OR($Y91&lt;&gt;"",Z91&lt;&gt;""),"-")</f>
        <v/>
      </c>
    </row>
    <row r="92" spans="1:104" x14ac:dyDescent="0.2">
      <c r="A92" s="260" t="s">
        <v>66</v>
      </c>
      <c r="B92" s="259" t="str">
        <f>VLOOKUP($A92,Merged_couplings!$B:$BU,MATCH(B$1,Merged_couplings!$B$1:$BU$1,0),FALSE)</f>
        <v>-I-</v>
      </c>
      <c r="C92" s="258" t="str">
        <f>VLOOKUP($A92,Merged_couplings!$B:$BU,MATCH(C$1,Merged_couplings!$B$1:$BU$1,0),FALSE)</f>
        <v>-I-</v>
      </c>
      <c r="D92" s="258" t="str">
        <f>VLOOKUP($A92,Merged_couplings!$B:$BU,MATCH(D$1,Merged_couplings!$B$1:$BU$1,0),FALSE)</f>
        <v>-I-</v>
      </c>
      <c r="E92" s="258" t="str">
        <f>VLOOKUP($A92,Merged_couplings!$B:$BU,MATCH(E$1,Merged_couplings!$B$1:$BU$1,0),FALSE)</f>
        <v>-I-</v>
      </c>
      <c r="F92" s="258" t="str">
        <f>VLOOKUP($A92,Merged_couplings!$B:$BU,MATCH(F$1,Merged_couplings!$B$1:$BU$1,0),FALSE)</f>
        <v>-I-</v>
      </c>
      <c r="G92" s="258" t="str">
        <f>VLOOKUP($A92,Merged_couplings!$B:$BU,MATCH(G$1,Merged_couplings!$B$1:$BU$1,0),FALSE)</f>
        <v>-I-</v>
      </c>
      <c r="H92" s="258" t="str">
        <f>VLOOKUP($A92,Merged_couplings!$B:$BU,MATCH(H$1,Merged_couplings!$B$1:$BU$1,0),FALSE)</f>
        <v>-IG</v>
      </c>
      <c r="I92" s="258" t="str">
        <f>VLOOKUP($A92,Merged_couplings!$B:$BU,MATCH(I$1,Merged_couplings!$B$1:$BU$1,0),FALSE)</f>
        <v>-IG</v>
      </c>
      <c r="J92" s="258" t="str">
        <f>VLOOKUP($A92,Merged_couplings!$B:$BU,MATCH(J$1,Merged_couplings!$B$1:$BU$1,0),FALSE)</f>
        <v>-IG</v>
      </c>
      <c r="K92" s="258" t="str">
        <f>VLOOKUP($A92,Merged_couplings!$B:$BU,MATCH(K$1,Merged_couplings!$B$1:$BU$1,0),FALSE)</f>
        <v>-IG</v>
      </c>
      <c r="L92" s="258" t="str">
        <f>VLOOKUP($A92,Merged_couplings!$B:$BU,MATCH(L$1,Merged_couplings!$B$1:$BU$1,0),FALSE)</f>
        <v>-I-</v>
      </c>
      <c r="M92" s="258" t="str">
        <f>VLOOKUP($A92,Merged_couplings!$B:$BU,MATCH(M$1,Merged_couplings!$B$1:$BU$1,0),FALSE)</f>
        <v>-I-</v>
      </c>
      <c r="N92" s="121" t="str">
        <f>IF(OR(B92="BIG",B92="BI-",B92="B-G"),VLOOKUP($A92,Merged_couplings!$B:$BU,MATCH(N$1,Merged_couplings!$B$1:$BU$1,0),FALSE),"")</f>
        <v/>
      </c>
      <c r="P92" s="120" t="str">
        <f>IF(OR(C92="BIG",C92="BI-",C92="B-G"),VLOOKUP($A92,Merged_couplings!$B:$BU,MATCH(P$1,Merged_couplings!$B$1:$BU$1,0),FALSE),"")</f>
        <v/>
      </c>
      <c r="Q92" s="120" t="str">
        <f>IF(OR(D92="BIG",D92="BI-",D92="B-G"),VLOOKUP($A92,Merged_couplings!$B:$BU,MATCH(Q$1,Merged_couplings!$B$1:$BU$1,0),FALSE),"")</f>
        <v/>
      </c>
      <c r="R92" s="120" t="str">
        <f>IF(OR(E92="BIG",E92="BI-",E92="B-G"),VLOOKUP($A92,Merged_couplings!$B:$BU,MATCH(R$1,Merged_couplings!$B$1:$BU$1,0),FALSE),"")</f>
        <v/>
      </c>
      <c r="S92" s="120" t="str">
        <f>IF(OR(F92="BIG",F92="BI-",F92="B-G"),VLOOKUP($A92,Merged_couplings!$B:$BU,MATCH(S$1,Merged_couplings!$B$1:$BU$1,0),FALSE),"")</f>
        <v/>
      </c>
      <c r="T92" s="120" t="str">
        <f>IF(OR(G92="BIG",G92="BI-",G92="B-G"),VLOOKUP($A92,Merged_couplings!$B:$BU,MATCH(T$1,Merged_couplings!$B$1:$BU$1,0),FALSE),"")</f>
        <v/>
      </c>
      <c r="U92" s="120" t="str">
        <f>IF(OR(H92="BIG",H92="BI-",H92="B-G"),VLOOKUP($A92,Merged_couplings!$B:$BU,MATCH(U$1,Merged_couplings!$B$1:$BU$1,0),FALSE),"")</f>
        <v/>
      </c>
      <c r="V92" s="120" t="str">
        <f>IF(OR(I92="BIG",I92="BI-",I92="B-G"),VLOOKUP($A92,Merged_couplings!$B:$BU,MATCH(V$1,Merged_couplings!$B$1:$BU$1,0),FALSE),"")</f>
        <v/>
      </c>
      <c r="W92" s="120" t="str">
        <f>IF(OR(J92="BIG",J92="BI-",J92="B-G"),VLOOKUP($A92,Merged_couplings!$B:$BU,MATCH(W$1,Merged_couplings!$B$1:$BU$1,0),FALSE),"")</f>
        <v/>
      </c>
      <c r="X92" s="120" t="str">
        <f>IF(OR(K92="BIG",K92="BI-",K92="B-G"),VLOOKUP($A92,Merged_couplings!$B:$BU,MATCH(X$1,Merged_couplings!$B$1:$BU$1,0),FALSE),"")</f>
        <v/>
      </c>
      <c r="Y92" s="120" t="str">
        <f>IF(OR(L92="BIG",L92="BI-",L92="B-G"),VLOOKUP($A92,Merged_couplings!$B:$BU,MATCH(Y$1,Merged_couplings!$B$1:$BU$1,0),FALSE),"")</f>
        <v/>
      </c>
      <c r="Z92" s="120" t="str">
        <f>IF(OR(M92="BIG",M92="BI-",M92="B-G"),VLOOKUP($A92,Merged_couplings!$B:$BU,MATCH(Z$1,Merged_couplings!$B$1:$BU$1,0),FALSE),"")</f>
        <v/>
      </c>
      <c r="AA92" s="123"/>
      <c r="AB92" s="340" t="str" cm="1">
        <f t="array" ref="AB92">_xlfn.IFS(AND($N92&lt;&gt;"",P92&lt;&gt;""),ABS($N92-P92),AND($N92="",P92=""),"",OR($N92&lt;&gt;"",P92&lt;&gt;""),"-")</f>
        <v/>
      </c>
      <c r="AC92" s="122" t="str" cm="1">
        <f t="array" ref="AC92">_xlfn.IFS(AND($N92&lt;&gt;"",Q92&lt;&gt;""),ABS($N92-Q92),AND($N92="",Q92=""),"",OR($N92&lt;&gt;"",Q92&lt;&gt;""),"-")</f>
        <v/>
      </c>
      <c r="AD92" s="122" t="str" cm="1">
        <f t="array" ref="AD92">_xlfn.IFS(AND($N92&lt;&gt;"",R92&lt;&gt;""),ABS($N92-R92),AND($N92="",R92=""),"",OR($N92&lt;&gt;"",R92&lt;&gt;""),"-")</f>
        <v/>
      </c>
      <c r="AE92" s="122" t="str" cm="1">
        <f t="array" ref="AE92">_xlfn.IFS(AND($N92&lt;&gt;"",S92&lt;&gt;""),ABS($N92-S92),AND($N92="",S92=""),"",OR($N92&lt;&gt;"",S92&lt;&gt;""),"-")</f>
        <v/>
      </c>
      <c r="AF92" s="122" t="str" cm="1">
        <f t="array" ref="AF92">_xlfn.IFS(AND($N92&lt;&gt;"",T92&lt;&gt;""),ABS($N92-T92),AND($N92="",T92=""),"",OR($N92&lt;&gt;"",T92&lt;&gt;""),"-")</f>
        <v/>
      </c>
      <c r="AG92" s="122" t="str" cm="1">
        <f t="array" ref="AG92">_xlfn.IFS(AND($N92&lt;&gt;"",U92&lt;&gt;""),ABS($N92-U92),AND($N92="",U92=""),"",OR($N92&lt;&gt;"",U92&lt;&gt;""),"-")</f>
        <v/>
      </c>
      <c r="AH92" s="122" t="str" cm="1">
        <f t="array" ref="AH92">_xlfn.IFS(AND($N92&lt;&gt;"",V92&lt;&gt;""),ABS($N92-V92),AND($N92="",V92=""),"",OR($N92&lt;&gt;"",V92&lt;&gt;""),"-")</f>
        <v/>
      </c>
      <c r="AI92" s="122" t="str" cm="1">
        <f t="array" ref="AI92">_xlfn.IFS(AND($N92&lt;&gt;"",W92&lt;&gt;""),ABS($N92-W92),AND($N92="",W92=""),"",OR($N92&lt;&gt;"",W92&lt;&gt;""),"-")</f>
        <v/>
      </c>
      <c r="AJ92" s="122" t="str" cm="1">
        <f t="array" ref="AJ92">_xlfn.IFS(AND($N92&lt;&gt;"",X92&lt;&gt;""),ABS($N92-X92),AND($N92="",X92=""),"",OR($N92&lt;&gt;"",X92&lt;&gt;""),"-")</f>
        <v/>
      </c>
      <c r="AK92" s="122" t="str" cm="1">
        <f t="array" ref="AK92">_xlfn.IFS(AND($N92&lt;&gt;"",Y92&lt;&gt;""),ABS($N92-Y92),AND($N92="",Y92=""),"",OR($N92&lt;&gt;"",Y92&lt;&gt;""),"-")</f>
        <v/>
      </c>
      <c r="AL92" s="122" t="str" cm="1">
        <f t="array" ref="AL92">_xlfn.IFS(AND($N92&lt;&gt;"",Z92&lt;&gt;""),ABS($N92-Z92),AND($N92="",Z92=""),"",OR($N92&lt;&gt;"",Z92&lt;&gt;""),"-")</f>
        <v/>
      </c>
      <c r="AM92" s="340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1" t="str" cm="1">
        <f t="array" ref="AX92">_xlfn.IFS(AND($P92&lt;&gt;"",Q92&lt;&gt;""),ABS($P92-Q92),AND($P92="",Q92=""),"",OR($P92&lt;&gt;"",Q92&lt;&gt;""),"-")</f>
        <v/>
      </c>
      <c r="AY92" s="120" t="str" cm="1">
        <f t="array" ref="AY92">_xlfn.IFS(AND($P92&lt;&gt;"",R92&lt;&gt;""),ABS($P92-R92),AND($P92="",R92=""),"",OR($P92&lt;&gt;"",R92&lt;&gt;""),"-")</f>
        <v/>
      </c>
      <c r="AZ92" s="120" t="str" cm="1">
        <f t="array" ref="AZ92">_xlfn.IFS(AND($P92&lt;&gt;"",S92&lt;&gt;""),ABS($P92-S92),AND($P92="",S92=""),"",OR($P92&lt;&gt;"",S92&lt;&gt;""),"-")</f>
        <v/>
      </c>
      <c r="BA92" s="120" t="str" cm="1">
        <f t="array" ref="BA92">_xlfn.IFS(AND($P92&lt;&gt;"",T92&lt;&gt;""),ABS($P92-T92),AND($P92="",T92=""),"",OR($P92&lt;&gt;"",T92&lt;&gt;""),"-")</f>
        <v/>
      </c>
      <c r="BB92" s="120" t="str" cm="1">
        <f t="array" ref="BB92">_xlfn.IFS(AND($P92&lt;&gt;"",U92&lt;&gt;""),ABS($P92-U92),AND($P92="",U92=""),"",OR($P92&lt;&gt;"",U92&lt;&gt;""),"-")</f>
        <v/>
      </c>
      <c r="BC92" s="120" t="str" cm="1">
        <f t="array" ref="BC92">_xlfn.IFS(AND($P92&lt;&gt;"",V92&lt;&gt;""),ABS($P92-V92),AND($P92="",V92=""),"",OR($P92&lt;&gt;"",V92&lt;&gt;""),"-")</f>
        <v/>
      </c>
      <c r="BD92" s="120" t="str" cm="1">
        <f t="array" ref="BD92">_xlfn.IFS(AND($P92&lt;&gt;"",W92&lt;&gt;""),ABS($P92-W92),AND($P92="",W92=""),"",OR($P92&lt;&gt;"",W92&lt;&gt;""),"-")</f>
        <v/>
      </c>
      <c r="BE92" s="120" t="str" cm="1">
        <f t="array" ref="BE92">_xlfn.IFS(AND($P92&lt;&gt;"",X92&lt;&gt;""),ABS($P92-X92),AND($P92="",X92=""),"",OR($P92&lt;&gt;"",X92&lt;&gt;""),"-")</f>
        <v/>
      </c>
      <c r="BF92" s="120" t="str" cm="1">
        <f t="array" ref="BF92">_xlfn.IFS(AND($P92&lt;&gt;"",Y92&lt;&gt;""),ABS($P92-Y92),AND($P92="",Y92=""),"",OR($P92&lt;&gt;"",Y92&lt;&gt;""),"-")</f>
        <v/>
      </c>
      <c r="BG92" s="120" t="str" cm="1">
        <f t="array" ref="BG92">_xlfn.IFS(AND($P92&lt;&gt;"",Z92&lt;&gt;""),ABS($P92-Z92),AND($P92="",Z92=""),"",OR($P92&lt;&gt;"",Z92&lt;&gt;""),"-")</f>
        <v/>
      </c>
      <c r="BH92" s="121" t="str" cm="1">
        <f t="array" ref="BH92">_xlfn.IFS(AND($Q92&lt;&gt;"",R92&lt;&gt;""),ABS($Q92-R92),AND($Q92="",R92=""),"",OR($Q92&lt;&gt;"",R92&lt;&gt;""),"-")</f>
        <v/>
      </c>
      <c r="BI92" s="120" t="str" cm="1">
        <f t="array" ref="BI92">_xlfn.IFS(AND($Q92&lt;&gt;"",S92&lt;&gt;""),ABS($Q92-S92),AND($Q92="",S92=""),"",OR($Q92&lt;&gt;"",S92&lt;&gt;""),"-")</f>
        <v/>
      </c>
      <c r="BJ92" s="120" t="str" cm="1">
        <f t="array" ref="BJ92">_xlfn.IFS(AND($Q92&lt;&gt;"",T92&lt;&gt;""),ABS($Q92-T92),AND($Q92="",T92=""),"",OR($Q92&lt;&gt;"",T92&lt;&gt;""),"-")</f>
        <v/>
      </c>
      <c r="BK92" s="120" t="str" cm="1">
        <f t="array" ref="BK92">_xlfn.IFS(AND($Q92&lt;&gt;"",U92&lt;&gt;""),ABS($Q92-U92),AND($Q92="",U92=""),"",OR($Q92&lt;&gt;"",U92&lt;&gt;""),"-")</f>
        <v/>
      </c>
      <c r="BL92" s="120" t="str" cm="1">
        <f t="array" ref="BL92">_xlfn.IFS(AND($Q92&lt;&gt;"",V92&lt;&gt;""),ABS($Q92-V92),AND($Q92="",V92=""),"",OR($Q92&lt;&gt;"",V92&lt;&gt;""),"-")</f>
        <v/>
      </c>
      <c r="BM92" s="120" t="str" cm="1">
        <f t="array" ref="BM92">_xlfn.IFS(AND($Q92&lt;&gt;"",W92&lt;&gt;""),ABS($Q92-W92),AND($Q92="",W92=""),"",OR($Q92&lt;&gt;"",W92&lt;&gt;""),"-")</f>
        <v/>
      </c>
      <c r="BN92" s="120" t="str" cm="1">
        <f t="array" ref="BN92">_xlfn.IFS(AND($Q92&lt;&gt;"",X92&lt;&gt;""),ABS($Q92-X92),AND($Q92="",X92=""),"",OR($Q92&lt;&gt;"",X92&lt;&gt;""),"-")</f>
        <v/>
      </c>
      <c r="BO92" s="120" t="str" cm="1">
        <f t="array" ref="BO92">_xlfn.IFS(AND($Q92&lt;&gt;"",Y92&lt;&gt;""),ABS($Q92-Y92),AND($Q92="",Y92=""),"",OR($Q92&lt;&gt;"",Y92&lt;&gt;""),"-")</f>
        <v/>
      </c>
      <c r="BP92" s="120" t="str" cm="1">
        <f t="array" ref="BP92">_xlfn.IFS(AND($Q92&lt;&gt;"",Z92&lt;&gt;""),ABS($Q92-Z92),AND($Q92="",Z92=""),"",OR($Q92&lt;&gt;"",Z92&lt;&gt;""),"-")</f>
        <v/>
      </c>
      <c r="BQ92" s="121" t="str" cm="1">
        <f t="array" ref="BQ92">_xlfn.IFS(AND($R92&lt;&gt;"",S92&lt;&gt;""),ABS($R92-S92),AND($R92="",S92=""),"",OR($R92&lt;&gt;"",S92&lt;&gt;""),"-")</f>
        <v/>
      </c>
      <c r="BR92" s="120" t="str" cm="1">
        <f t="array" ref="BR92">_xlfn.IFS(AND($R92&lt;&gt;"",T92&lt;&gt;""),ABS($R92-T92),AND($R92="",T92=""),"",OR($R92&lt;&gt;"",T92&lt;&gt;""),"-")</f>
        <v/>
      </c>
      <c r="BS92" s="120" t="str" cm="1">
        <f t="array" ref="BS92">_xlfn.IFS(AND($R92&lt;&gt;"",U92&lt;&gt;""),ABS($R92-U92),AND($R92="",U92=""),"",OR($R92&lt;&gt;"",U92&lt;&gt;""),"-")</f>
        <v/>
      </c>
      <c r="BT92" s="120" t="str" cm="1">
        <f t="array" ref="BT92">_xlfn.IFS(AND($R92&lt;&gt;"",V92&lt;&gt;""),ABS($R92-V92),AND($R92="",V92=""),"",OR($R92&lt;&gt;"",V92&lt;&gt;""),"-")</f>
        <v/>
      </c>
      <c r="BU92" s="120" t="str" cm="1">
        <f t="array" ref="BU92">_xlfn.IFS(AND($R92&lt;&gt;"",W92&lt;&gt;""),ABS($R92-W92),AND($R92="",W92=""),"",OR($R92&lt;&gt;"",W92&lt;&gt;""),"-")</f>
        <v/>
      </c>
      <c r="BV92" s="120" t="str" cm="1">
        <f t="array" ref="BV92">_xlfn.IFS(AND($R92&lt;&gt;"",X92&lt;&gt;""),ABS($R92-X92),AND($R92="",X92=""),"",OR($R92&lt;&gt;"",X92&lt;&gt;""),"-")</f>
        <v/>
      </c>
      <c r="BW92" s="120" t="str" cm="1">
        <f t="array" ref="BW92">_xlfn.IFS(AND($R92&lt;&gt;"",Y92&lt;&gt;""),ABS($R92-Y92),AND($R92="",Y92=""),"",OR($R92&lt;&gt;"",Y92&lt;&gt;""),"-")</f>
        <v/>
      </c>
      <c r="BX92" s="120" t="str" cm="1">
        <f t="array" ref="BX92">_xlfn.IFS(AND($R92&lt;&gt;"",Z92&lt;&gt;""),ABS($R92-Z92),AND($R92="",Z92=""),"",OR($R92&lt;&gt;"",Z92&lt;&gt;""),"-")</f>
        <v/>
      </c>
      <c r="BY92" s="121" t="str" cm="1">
        <f t="array" ref="BY92">_xlfn.IFS(AND($S92&lt;&gt;"",T92&lt;&gt;""),ABS($S92-T92),AND($S92="",T92=""),"",OR($S92&lt;&gt;"",T92&lt;&gt;""),"-")</f>
        <v/>
      </c>
      <c r="BZ92" s="120" t="str" cm="1">
        <f t="array" ref="BZ92">_xlfn.IFS(AND($S92&lt;&gt;"",U92&lt;&gt;""),ABS($S92-U92),AND($S92="",U92=""),"",OR($S92&lt;&gt;"",U92&lt;&gt;""),"-")</f>
        <v/>
      </c>
      <c r="CA92" s="120" t="str" cm="1">
        <f t="array" ref="CA92">_xlfn.IFS(AND($S92&lt;&gt;"",V92&lt;&gt;""),ABS($S92-V92),AND($S92="",V92=""),"",OR($S92&lt;&gt;"",V92&lt;&gt;""),"-")</f>
        <v/>
      </c>
      <c r="CB92" s="120" t="str" cm="1">
        <f t="array" ref="CB92">_xlfn.IFS(AND($S92&lt;&gt;"",W92&lt;&gt;""),ABS($S92-W92),AND($S92="",W92=""),"",OR($S92&lt;&gt;"",W92&lt;&gt;""),"-")</f>
        <v/>
      </c>
      <c r="CC92" s="120" t="str" cm="1">
        <f t="array" ref="CC92">_xlfn.IFS(AND($S92&lt;&gt;"",X92&lt;&gt;""),ABS($S92-X92),AND($S92="",X92=""),"",OR($S92&lt;&gt;"",X92&lt;&gt;""),"-")</f>
        <v/>
      </c>
      <c r="CD92" s="120" t="str" cm="1">
        <f t="array" ref="CD92">_xlfn.IFS(AND($S92&lt;&gt;"",Y92&lt;&gt;""),ABS($S92-Y92),AND($S92="",Y92=""),"",OR($S92&lt;&gt;"",Y92&lt;&gt;""),"-")</f>
        <v/>
      </c>
      <c r="CE92" s="120" t="str" cm="1">
        <f t="array" ref="CE92">_xlfn.IFS(AND($S92&lt;&gt;"",Z92&lt;&gt;""),ABS($S92-Z92),AND($S92="",Z92=""),"",OR($S92&lt;&gt;"",Z92&lt;&gt;""),"-")</f>
        <v/>
      </c>
      <c r="CF92" s="121" t="str" cm="1">
        <f t="array" ref="CF92">_xlfn.IFS(AND($T92&lt;&gt;"",U92&lt;&gt;""),ABS($T92-U92),AND($T92="",U92=""),"",OR($T92&lt;&gt;"",U92&lt;&gt;""),"-")</f>
        <v/>
      </c>
      <c r="CG92" s="120" t="str" cm="1">
        <f t="array" ref="CG92">_xlfn.IFS(AND($T92&lt;&gt;"",V92&lt;&gt;""),ABS($T92-V92),AND($T92="",V92=""),"",OR($T92&lt;&gt;"",V92&lt;&gt;""),"-")</f>
        <v/>
      </c>
      <c r="CH92" s="120" t="str" cm="1">
        <f t="array" ref="CH92">_xlfn.IFS(AND($T92&lt;&gt;"",W92&lt;&gt;""),ABS($T92-W92),AND($T92="",W92=""),"",OR($T92&lt;&gt;"",W92&lt;&gt;""),"-")</f>
        <v/>
      </c>
      <c r="CI92" s="120" t="str" cm="1">
        <f t="array" ref="CI92">_xlfn.IFS(AND($T92&lt;&gt;"",X92&lt;&gt;""),ABS($T92-X92),AND($T92="",X92=""),"",OR($T92&lt;&gt;"",X92&lt;&gt;""),"-")</f>
        <v/>
      </c>
      <c r="CJ92" s="120" t="str" cm="1">
        <f t="array" ref="CJ92">_xlfn.IFS(AND($T92&lt;&gt;"",Y92&lt;&gt;""),ABS($T92-Y92),AND($T92="",Y92=""),"",OR($T92&lt;&gt;"",Y92&lt;&gt;""),"-")</f>
        <v/>
      </c>
      <c r="CK92" s="120" t="str" cm="1">
        <f t="array" ref="CK92">_xlfn.IFS(AND($T92&lt;&gt;"",Z92&lt;&gt;""),ABS($T92-Z92),AND($T92="",Z92=""),"",OR($T92&lt;&gt;"",Z92&lt;&gt;""),"-")</f>
        <v/>
      </c>
      <c r="CL92" s="121" t="str" cm="1">
        <f t="array" ref="CL92">_xlfn.IFS(AND($U92&lt;&gt;"",V92&lt;&gt;""),ABS($U92-V92),AND($U92="",V92=""),"",OR($U92&lt;&gt;"",V92&lt;&gt;""),"-")</f>
        <v/>
      </c>
      <c r="CM92" s="120" t="str" cm="1">
        <f t="array" ref="CM92">_xlfn.IFS(AND($U92&lt;&gt;"",W92&lt;&gt;""),ABS($U92-W92),AND($U92="",W92=""),"",OR($U92&lt;&gt;"",W92&lt;&gt;""),"-")</f>
        <v/>
      </c>
      <c r="CN92" s="120" t="str" cm="1">
        <f t="array" ref="CN92">_xlfn.IFS(AND($U92&lt;&gt;"",X92&lt;&gt;""),ABS($U92-X92),AND($U92="",X92=""),"",OR($U92&lt;&gt;"",X92&lt;&gt;""),"-")</f>
        <v/>
      </c>
      <c r="CO92" s="120" t="str" cm="1">
        <f t="array" ref="CO92">_xlfn.IFS(AND($U92&lt;&gt;"",Y92&lt;&gt;""),ABS($U92-Y92),AND($U92="",Y92=""),"",OR($U92&lt;&gt;"",Y92&lt;&gt;""),"-")</f>
        <v/>
      </c>
      <c r="CP92" s="120" t="str" cm="1">
        <f t="array" ref="CP92">_xlfn.IFS(AND($U92&lt;&gt;"",Z92&lt;&gt;""),ABS($U92-Z92),AND($U92="",Z92=""),"",OR($U92&lt;&gt;"",Z92&lt;&gt;""),"-")</f>
        <v/>
      </c>
      <c r="CQ92" s="121" t="str" cm="1">
        <f t="array" ref="CQ92">_xlfn.IFS(AND($V92&lt;&gt;"",W92&lt;&gt;""),ABS($V92-W92),AND($V92="",W92=""),"",OR($V92&lt;&gt;"",W92&lt;&gt;""),"-")</f>
        <v/>
      </c>
      <c r="CR92" s="120" t="str" cm="1">
        <f t="array" ref="CR92">_xlfn.IFS(AND($V92&lt;&gt;"",X92&lt;&gt;""),ABS($V92-X92),AND($V92="",X92=""),"",OR($V92&lt;&gt;"",X92&lt;&gt;""),"-")</f>
        <v/>
      </c>
      <c r="CS92" s="120" t="str" cm="1">
        <f t="array" ref="CS92">_xlfn.IFS(AND($V92&lt;&gt;"",Y92&lt;&gt;""),ABS($V92-Y92),AND($V92="",Y92=""),"",OR($V92&lt;&gt;"",Y92&lt;&gt;""),"-")</f>
        <v/>
      </c>
      <c r="CT92" s="120" t="str" cm="1">
        <f t="array" ref="CT92">_xlfn.IFS(AND($V92&lt;&gt;"",Z92&lt;&gt;""),ABS($V92-Z92),AND($V92="",Z92=""),"",OR($V92&lt;&gt;"",Z92&lt;&gt;""),"-")</f>
        <v/>
      </c>
      <c r="CU92" s="121" t="str" cm="1">
        <f t="array" ref="CU92">_xlfn.IFS(AND($W92&lt;&gt;"",X92&lt;&gt;""),ABS($W92-X92),AND($W92="",X92=""),"",OR($W92&lt;&gt;"",X92&lt;&gt;""),"-")</f>
        <v/>
      </c>
      <c r="CV92" s="120" t="str" cm="1">
        <f t="array" ref="CV92">_xlfn.IFS(AND($W92&lt;&gt;"",Y92&lt;&gt;""),ABS($W92-Y92),AND($W92="",Y92=""),"",OR($W92&lt;&gt;"",Y92&lt;&gt;""),"-")</f>
        <v/>
      </c>
      <c r="CW92" s="120" t="str" cm="1">
        <f t="array" ref="CW92">_xlfn.IFS(AND($W92&lt;&gt;"",Z92&lt;&gt;""),ABS($W92-Z92),AND($W92="",Z92=""),"",OR($W92&lt;&gt;"",Z92&lt;&gt;""),"-")</f>
        <v/>
      </c>
      <c r="CX92" s="121" t="str" cm="1">
        <f t="array" ref="CX92">_xlfn.IFS(AND($X92&lt;&gt;"",Y92&lt;&gt;""),ABS($X92-Y92),AND($X92="",Y92=""),"",OR($X92&lt;&gt;"",Y92&lt;&gt;""),"-")</f>
        <v/>
      </c>
      <c r="CY92" s="120" t="str" cm="1">
        <f t="array" ref="CY92">_xlfn.IFS(AND($X92&lt;&gt;"",Z92&lt;&gt;""),ABS($X92-Z92),AND($X92="",Z92=""),"",OR($X92&lt;&gt;"",Z92&lt;&gt;""),"-")</f>
        <v/>
      </c>
      <c r="CZ92" s="121" t="str" cm="1">
        <f t="array" ref="CZ92">_xlfn.IFS(AND($Y92&lt;&gt;"",Z92&lt;&gt;""),ABS($Y92-Z92),AND($Y92="",Z92=""),"",OR($Y92&lt;&gt;"",Z92&lt;&gt;""),"-")</f>
        <v/>
      </c>
    </row>
    <row r="93" spans="1:104" x14ac:dyDescent="0.2">
      <c r="A93" s="260" t="s">
        <v>65</v>
      </c>
      <c r="B93" s="259" t="str">
        <f>VLOOKUP($A93,Merged_couplings!$B:$BU,MATCH(B$1,Merged_couplings!$B$1:$BU$1,0),FALSE)</f>
        <v>-I-</v>
      </c>
      <c r="C93" s="258" t="str">
        <f>VLOOKUP($A93,Merged_couplings!$B:$BU,MATCH(C$1,Merged_couplings!$B$1:$BU$1,0),FALSE)</f>
        <v>-I-</v>
      </c>
      <c r="D93" s="258" t="str">
        <f>VLOOKUP($A93,Merged_couplings!$B:$BU,MATCH(D$1,Merged_couplings!$B$1:$BU$1,0),FALSE)</f>
        <v>-I-</v>
      </c>
      <c r="E93" s="258" t="str">
        <f>VLOOKUP($A93,Merged_couplings!$B:$BU,MATCH(E$1,Merged_couplings!$B$1:$BU$1,0),FALSE)</f>
        <v>-I-</v>
      </c>
      <c r="F93" s="258" t="str">
        <f>VLOOKUP($A93,Merged_couplings!$B:$BU,MATCH(F$1,Merged_couplings!$B$1:$BU$1,0),FALSE)</f>
        <v>-I-</v>
      </c>
      <c r="G93" s="258" t="str">
        <f>VLOOKUP($A93,Merged_couplings!$B:$BU,MATCH(G$1,Merged_couplings!$B$1:$BU$1,0),FALSE)</f>
        <v>-I-</v>
      </c>
      <c r="H93" s="258" t="str">
        <f>VLOOKUP($A93,Merged_couplings!$B:$BU,MATCH(H$1,Merged_couplings!$B$1:$BU$1,0),FALSE)</f>
        <v>-IG</v>
      </c>
      <c r="I93" s="258" t="str">
        <f>VLOOKUP($A93,Merged_couplings!$B:$BU,MATCH(I$1,Merged_couplings!$B$1:$BU$1,0),FALSE)</f>
        <v>-IG</v>
      </c>
      <c r="J93" s="258" t="str">
        <f>VLOOKUP($A93,Merged_couplings!$B:$BU,MATCH(J$1,Merged_couplings!$B$1:$BU$1,0),FALSE)</f>
        <v>-IG</v>
      </c>
      <c r="K93" s="258" t="str">
        <f>VLOOKUP($A93,Merged_couplings!$B:$BU,MATCH(K$1,Merged_couplings!$B$1:$BU$1,0),FALSE)</f>
        <v>-IG</v>
      </c>
      <c r="L93" s="258" t="str">
        <f>VLOOKUP($A93,Merged_couplings!$B:$BU,MATCH(L$1,Merged_couplings!$B$1:$BU$1,0),FALSE)</f>
        <v>-I-</v>
      </c>
      <c r="M93" s="258" t="str">
        <f>VLOOKUP($A93,Merged_couplings!$B:$BU,MATCH(M$1,Merged_couplings!$B$1:$BU$1,0),FALSE)</f>
        <v>-I-</v>
      </c>
      <c r="N93" s="121" t="str">
        <f>IF(OR(B93="BIG",B93="BI-",B93="B-G"),VLOOKUP($A93,Merged_couplings!$B:$BU,MATCH(N$1,Merged_couplings!$B$1:$BU$1,0),FALSE),"")</f>
        <v/>
      </c>
      <c r="P93" s="120" t="str">
        <f>IF(OR(C93="BIG",C93="BI-",C93="B-G"),VLOOKUP($A93,Merged_couplings!$B:$BU,MATCH(P$1,Merged_couplings!$B$1:$BU$1,0),FALSE),"")</f>
        <v/>
      </c>
      <c r="Q93" s="120" t="str">
        <f>IF(OR(D93="BIG",D93="BI-",D93="B-G"),VLOOKUP($A93,Merged_couplings!$B:$BU,MATCH(Q$1,Merged_couplings!$B$1:$BU$1,0),FALSE),"")</f>
        <v/>
      </c>
      <c r="R93" s="120" t="str">
        <f>IF(OR(E93="BIG",E93="BI-",E93="B-G"),VLOOKUP($A93,Merged_couplings!$B:$BU,MATCH(R$1,Merged_couplings!$B$1:$BU$1,0),FALSE),"")</f>
        <v/>
      </c>
      <c r="S93" s="120" t="str">
        <f>IF(OR(F93="BIG",F93="BI-",F93="B-G"),VLOOKUP($A93,Merged_couplings!$B:$BU,MATCH(S$1,Merged_couplings!$B$1:$BU$1,0),FALSE),"")</f>
        <v/>
      </c>
      <c r="T93" s="120" t="str">
        <f>IF(OR(G93="BIG",G93="BI-",G93="B-G"),VLOOKUP($A93,Merged_couplings!$B:$BU,MATCH(T$1,Merged_couplings!$B$1:$BU$1,0),FALSE),"")</f>
        <v/>
      </c>
      <c r="U93" s="120" t="str">
        <f>IF(OR(H93="BIG",H93="BI-",H93="B-G"),VLOOKUP($A93,Merged_couplings!$B:$BU,MATCH(U$1,Merged_couplings!$B$1:$BU$1,0),FALSE),"")</f>
        <v/>
      </c>
      <c r="V93" s="120" t="str">
        <f>IF(OR(I93="BIG",I93="BI-",I93="B-G"),VLOOKUP($A93,Merged_couplings!$B:$BU,MATCH(V$1,Merged_couplings!$B$1:$BU$1,0),FALSE),"")</f>
        <v/>
      </c>
      <c r="W93" s="120" t="str">
        <f>IF(OR(J93="BIG",J93="BI-",J93="B-G"),VLOOKUP($A93,Merged_couplings!$B:$BU,MATCH(W$1,Merged_couplings!$B$1:$BU$1,0),FALSE),"")</f>
        <v/>
      </c>
      <c r="X93" s="120" t="str">
        <f>IF(OR(K93="BIG",K93="BI-",K93="B-G"),VLOOKUP($A93,Merged_couplings!$B:$BU,MATCH(X$1,Merged_couplings!$B$1:$BU$1,0),FALSE),"")</f>
        <v/>
      </c>
      <c r="Y93" s="120" t="str">
        <f>IF(OR(L93="BIG",L93="BI-",L93="B-G"),VLOOKUP($A93,Merged_couplings!$B:$BU,MATCH(Y$1,Merged_couplings!$B$1:$BU$1,0),FALSE),"")</f>
        <v/>
      </c>
      <c r="Z93" s="120" t="str">
        <f>IF(OR(M93="BIG",M93="BI-",M93="B-G"),VLOOKUP($A93,Merged_couplings!$B:$BU,MATCH(Z$1,Merged_couplings!$B$1:$BU$1,0),FALSE),"")</f>
        <v/>
      </c>
      <c r="AA93" s="123"/>
      <c r="AB93" s="340" t="str" cm="1">
        <f t="array" ref="AB93">_xlfn.IFS(AND($N93&lt;&gt;"",P93&lt;&gt;""),ABS($N93-P93),AND($N93="",P93=""),"",OR($N93&lt;&gt;"",P93&lt;&gt;""),"-")</f>
        <v/>
      </c>
      <c r="AC93" s="122" t="str" cm="1">
        <f t="array" ref="AC93">_xlfn.IFS(AND($N93&lt;&gt;"",Q93&lt;&gt;""),ABS($N93-Q93),AND($N93="",Q93=""),"",OR($N93&lt;&gt;"",Q93&lt;&gt;""),"-")</f>
        <v/>
      </c>
      <c r="AD93" s="122" t="str" cm="1">
        <f t="array" ref="AD93">_xlfn.IFS(AND($N93&lt;&gt;"",R93&lt;&gt;""),ABS($N93-R93),AND($N93="",R93=""),"",OR($N93&lt;&gt;"",R93&lt;&gt;""),"-")</f>
        <v/>
      </c>
      <c r="AE93" s="122" t="str" cm="1">
        <f t="array" ref="AE93">_xlfn.IFS(AND($N93&lt;&gt;"",S93&lt;&gt;""),ABS($N93-S93),AND($N93="",S93=""),"",OR($N93&lt;&gt;"",S93&lt;&gt;""),"-")</f>
        <v/>
      </c>
      <c r="AF93" s="122" t="str" cm="1">
        <f t="array" ref="AF93">_xlfn.IFS(AND($N93&lt;&gt;"",T93&lt;&gt;""),ABS($N93-T93),AND($N93="",T93=""),"",OR($N93&lt;&gt;"",T93&lt;&gt;""),"-")</f>
        <v/>
      </c>
      <c r="AG93" s="122" t="str" cm="1">
        <f t="array" ref="AG93">_xlfn.IFS(AND($N93&lt;&gt;"",U93&lt;&gt;""),ABS($N93-U93),AND($N93="",U93=""),"",OR($N93&lt;&gt;"",U93&lt;&gt;""),"-")</f>
        <v/>
      </c>
      <c r="AH93" s="122" t="str" cm="1">
        <f t="array" ref="AH93">_xlfn.IFS(AND($N93&lt;&gt;"",V93&lt;&gt;""),ABS($N93-V93),AND($N93="",V93=""),"",OR($N93&lt;&gt;"",V93&lt;&gt;""),"-")</f>
        <v/>
      </c>
      <c r="AI93" s="122" t="str" cm="1">
        <f t="array" ref="AI93">_xlfn.IFS(AND($N93&lt;&gt;"",W93&lt;&gt;""),ABS($N93-W93),AND($N93="",W93=""),"",OR($N93&lt;&gt;"",W93&lt;&gt;""),"-")</f>
        <v/>
      </c>
      <c r="AJ93" s="122" t="str" cm="1">
        <f t="array" ref="AJ93">_xlfn.IFS(AND($N93&lt;&gt;"",X93&lt;&gt;""),ABS($N93-X93),AND($N93="",X93=""),"",OR($N93&lt;&gt;"",X93&lt;&gt;""),"-")</f>
        <v/>
      </c>
      <c r="AK93" s="122" t="str" cm="1">
        <f t="array" ref="AK93">_xlfn.IFS(AND($N93&lt;&gt;"",Y93&lt;&gt;""),ABS($N93-Y93),AND($N93="",Y93=""),"",OR($N93&lt;&gt;"",Y93&lt;&gt;""),"-")</f>
        <v/>
      </c>
      <c r="AL93" s="122" t="str" cm="1">
        <f t="array" ref="AL93">_xlfn.IFS(AND($N93&lt;&gt;"",Z93&lt;&gt;""),ABS($N93-Z93),AND($N93="",Z93=""),"",OR($N93&lt;&gt;"",Z93&lt;&gt;""),"-")</f>
        <v/>
      </c>
      <c r="AM93" s="340"/>
      <c r="AN93" s="122"/>
      <c r="AO93" s="122"/>
      <c r="AP93" s="122"/>
      <c r="AQ93" s="122"/>
      <c r="AR93" s="122"/>
      <c r="AS93" s="122"/>
      <c r="AT93" s="122"/>
      <c r="AU93" s="122"/>
      <c r="AV93" s="122"/>
      <c r="AW93" s="122"/>
      <c r="AX93" s="121" t="str" cm="1">
        <f t="array" ref="AX93">_xlfn.IFS(AND($P93&lt;&gt;"",Q93&lt;&gt;""),ABS($P93-Q93),AND($P93="",Q93=""),"",OR($P93&lt;&gt;"",Q93&lt;&gt;""),"-")</f>
        <v/>
      </c>
      <c r="AY93" s="120" t="str" cm="1">
        <f t="array" ref="AY93">_xlfn.IFS(AND($P93&lt;&gt;"",R93&lt;&gt;""),ABS($P93-R93),AND($P93="",R93=""),"",OR($P93&lt;&gt;"",R93&lt;&gt;""),"-")</f>
        <v/>
      </c>
      <c r="AZ93" s="120" t="str" cm="1">
        <f t="array" ref="AZ93">_xlfn.IFS(AND($P93&lt;&gt;"",S93&lt;&gt;""),ABS($P93-S93),AND($P93="",S93=""),"",OR($P93&lt;&gt;"",S93&lt;&gt;""),"-")</f>
        <v/>
      </c>
      <c r="BA93" s="120" t="str" cm="1">
        <f t="array" ref="BA93">_xlfn.IFS(AND($P93&lt;&gt;"",T93&lt;&gt;""),ABS($P93-T93),AND($P93="",T93=""),"",OR($P93&lt;&gt;"",T93&lt;&gt;""),"-")</f>
        <v/>
      </c>
      <c r="BB93" s="120" t="str" cm="1">
        <f t="array" ref="BB93">_xlfn.IFS(AND($P93&lt;&gt;"",U93&lt;&gt;""),ABS($P93-U93),AND($P93="",U93=""),"",OR($P93&lt;&gt;"",U93&lt;&gt;""),"-")</f>
        <v/>
      </c>
      <c r="BC93" s="120" t="str" cm="1">
        <f t="array" ref="BC93">_xlfn.IFS(AND($P93&lt;&gt;"",V93&lt;&gt;""),ABS($P93-V93),AND($P93="",V93=""),"",OR($P93&lt;&gt;"",V93&lt;&gt;""),"-")</f>
        <v/>
      </c>
      <c r="BD93" s="120" t="str" cm="1">
        <f t="array" ref="BD93">_xlfn.IFS(AND($P93&lt;&gt;"",W93&lt;&gt;""),ABS($P93-W93),AND($P93="",W93=""),"",OR($P93&lt;&gt;"",W93&lt;&gt;""),"-")</f>
        <v/>
      </c>
      <c r="BE93" s="120" t="str" cm="1">
        <f t="array" ref="BE93">_xlfn.IFS(AND($P93&lt;&gt;"",X93&lt;&gt;""),ABS($P93-X93),AND($P93="",X93=""),"",OR($P93&lt;&gt;"",X93&lt;&gt;""),"-")</f>
        <v/>
      </c>
      <c r="BF93" s="120" t="str" cm="1">
        <f t="array" ref="BF93">_xlfn.IFS(AND($P93&lt;&gt;"",Y93&lt;&gt;""),ABS($P93-Y93),AND($P93="",Y93=""),"",OR($P93&lt;&gt;"",Y93&lt;&gt;""),"-")</f>
        <v/>
      </c>
      <c r="BG93" s="120" t="str" cm="1">
        <f t="array" ref="BG93">_xlfn.IFS(AND($P93&lt;&gt;"",Z93&lt;&gt;""),ABS($P93-Z93),AND($P93="",Z93=""),"",OR($P93&lt;&gt;"",Z93&lt;&gt;""),"-")</f>
        <v/>
      </c>
      <c r="BH93" s="121" t="str" cm="1">
        <f t="array" ref="BH93">_xlfn.IFS(AND($Q93&lt;&gt;"",R93&lt;&gt;""),ABS($Q93-R93),AND($Q93="",R93=""),"",OR($Q93&lt;&gt;"",R93&lt;&gt;""),"-")</f>
        <v/>
      </c>
      <c r="BI93" s="120" t="str" cm="1">
        <f t="array" ref="BI93">_xlfn.IFS(AND($Q93&lt;&gt;"",S93&lt;&gt;""),ABS($Q93-S93),AND($Q93="",S93=""),"",OR($Q93&lt;&gt;"",S93&lt;&gt;""),"-")</f>
        <v/>
      </c>
      <c r="BJ93" s="120" t="str" cm="1">
        <f t="array" ref="BJ93">_xlfn.IFS(AND($Q93&lt;&gt;"",T93&lt;&gt;""),ABS($Q93-T93),AND($Q93="",T93=""),"",OR($Q93&lt;&gt;"",T93&lt;&gt;""),"-")</f>
        <v/>
      </c>
      <c r="BK93" s="120" t="str" cm="1">
        <f t="array" ref="BK93">_xlfn.IFS(AND($Q93&lt;&gt;"",U93&lt;&gt;""),ABS($Q93-U93),AND($Q93="",U93=""),"",OR($Q93&lt;&gt;"",U93&lt;&gt;""),"-")</f>
        <v/>
      </c>
      <c r="BL93" s="120" t="str" cm="1">
        <f t="array" ref="BL93">_xlfn.IFS(AND($Q93&lt;&gt;"",V93&lt;&gt;""),ABS($Q93-V93),AND($Q93="",V93=""),"",OR($Q93&lt;&gt;"",V93&lt;&gt;""),"-")</f>
        <v/>
      </c>
      <c r="BM93" s="120" t="str" cm="1">
        <f t="array" ref="BM93">_xlfn.IFS(AND($Q93&lt;&gt;"",W93&lt;&gt;""),ABS($Q93-W93),AND($Q93="",W93=""),"",OR($Q93&lt;&gt;"",W93&lt;&gt;""),"-")</f>
        <v/>
      </c>
      <c r="BN93" s="120" t="str" cm="1">
        <f t="array" ref="BN93">_xlfn.IFS(AND($Q93&lt;&gt;"",X93&lt;&gt;""),ABS($Q93-X93),AND($Q93="",X93=""),"",OR($Q93&lt;&gt;"",X93&lt;&gt;""),"-")</f>
        <v/>
      </c>
      <c r="BO93" s="120" t="str" cm="1">
        <f t="array" ref="BO93">_xlfn.IFS(AND($Q93&lt;&gt;"",Y93&lt;&gt;""),ABS($Q93-Y93),AND($Q93="",Y93=""),"",OR($Q93&lt;&gt;"",Y93&lt;&gt;""),"-")</f>
        <v/>
      </c>
      <c r="BP93" s="120" t="str" cm="1">
        <f t="array" ref="BP93">_xlfn.IFS(AND($Q93&lt;&gt;"",Z93&lt;&gt;""),ABS($Q93-Z93),AND($Q93="",Z93=""),"",OR($Q93&lt;&gt;"",Z93&lt;&gt;""),"-")</f>
        <v/>
      </c>
      <c r="BQ93" s="121" t="str" cm="1">
        <f t="array" ref="BQ93">_xlfn.IFS(AND($R93&lt;&gt;"",S93&lt;&gt;""),ABS($R93-S93),AND($R93="",S93=""),"",OR($R93&lt;&gt;"",S93&lt;&gt;""),"-")</f>
        <v/>
      </c>
      <c r="BR93" s="120" t="str" cm="1">
        <f t="array" ref="BR93">_xlfn.IFS(AND($R93&lt;&gt;"",T93&lt;&gt;""),ABS($R93-T93),AND($R93="",T93=""),"",OR($R93&lt;&gt;"",T93&lt;&gt;""),"-")</f>
        <v/>
      </c>
      <c r="BS93" s="120" t="str" cm="1">
        <f t="array" ref="BS93">_xlfn.IFS(AND($R93&lt;&gt;"",U93&lt;&gt;""),ABS($R93-U93),AND($R93="",U93=""),"",OR($R93&lt;&gt;"",U93&lt;&gt;""),"-")</f>
        <v/>
      </c>
      <c r="BT93" s="120" t="str" cm="1">
        <f t="array" ref="BT93">_xlfn.IFS(AND($R93&lt;&gt;"",V93&lt;&gt;""),ABS($R93-V93),AND($R93="",V93=""),"",OR($R93&lt;&gt;"",V93&lt;&gt;""),"-")</f>
        <v/>
      </c>
      <c r="BU93" s="120" t="str" cm="1">
        <f t="array" ref="BU93">_xlfn.IFS(AND($R93&lt;&gt;"",W93&lt;&gt;""),ABS($R93-W93),AND($R93="",W93=""),"",OR($R93&lt;&gt;"",W93&lt;&gt;""),"-")</f>
        <v/>
      </c>
      <c r="BV93" s="120" t="str" cm="1">
        <f t="array" ref="BV93">_xlfn.IFS(AND($R93&lt;&gt;"",X93&lt;&gt;""),ABS($R93-X93),AND($R93="",X93=""),"",OR($R93&lt;&gt;"",X93&lt;&gt;""),"-")</f>
        <v/>
      </c>
      <c r="BW93" s="120" t="str" cm="1">
        <f t="array" ref="BW93">_xlfn.IFS(AND($R93&lt;&gt;"",Y93&lt;&gt;""),ABS($R93-Y93),AND($R93="",Y93=""),"",OR($R93&lt;&gt;"",Y93&lt;&gt;""),"-")</f>
        <v/>
      </c>
      <c r="BX93" s="120" t="str" cm="1">
        <f t="array" ref="BX93">_xlfn.IFS(AND($R93&lt;&gt;"",Z93&lt;&gt;""),ABS($R93-Z93),AND($R93="",Z93=""),"",OR($R93&lt;&gt;"",Z93&lt;&gt;""),"-")</f>
        <v/>
      </c>
      <c r="BY93" s="121" t="str" cm="1">
        <f t="array" ref="BY93">_xlfn.IFS(AND($S93&lt;&gt;"",T93&lt;&gt;""),ABS($S93-T93),AND($S93="",T93=""),"",OR($S93&lt;&gt;"",T93&lt;&gt;""),"-")</f>
        <v/>
      </c>
      <c r="BZ93" s="120" t="str" cm="1">
        <f t="array" ref="BZ93">_xlfn.IFS(AND($S93&lt;&gt;"",U93&lt;&gt;""),ABS($S93-U93),AND($S93="",U93=""),"",OR($S93&lt;&gt;"",U93&lt;&gt;""),"-")</f>
        <v/>
      </c>
      <c r="CA93" s="120" t="str" cm="1">
        <f t="array" ref="CA93">_xlfn.IFS(AND($S93&lt;&gt;"",V93&lt;&gt;""),ABS($S93-V93),AND($S93="",V93=""),"",OR($S93&lt;&gt;"",V93&lt;&gt;""),"-")</f>
        <v/>
      </c>
      <c r="CB93" s="120" t="str" cm="1">
        <f t="array" ref="CB93">_xlfn.IFS(AND($S93&lt;&gt;"",W93&lt;&gt;""),ABS($S93-W93),AND($S93="",W93=""),"",OR($S93&lt;&gt;"",W93&lt;&gt;""),"-")</f>
        <v/>
      </c>
      <c r="CC93" s="120" t="str" cm="1">
        <f t="array" ref="CC93">_xlfn.IFS(AND($S93&lt;&gt;"",X93&lt;&gt;""),ABS($S93-X93),AND($S93="",X93=""),"",OR($S93&lt;&gt;"",X93&lt;&gt;""),"-")</f>
        <v/>
      </c>
      <c r="CD93" s="120" t="str" cm="1">
        <f t="array" ref="CD93">_xlfn.IFS(AND($S93&lt;&gt;"",Y93&lt;&gt;""),ABS($S93-Y93),AND($S93="",Y93=""),"",OR($S93&lt;&gt;"",Y93&lt;&gt;""),"-")</f>
        <v/>
      </c>
      <c r="CE93" s="120" t="str" cm="1">
        <f t="array" ref="CE93">_xlfn.IFS(AND($S93&lt;&gt;"",Z93&lt;&gt;""),ABS($S93-Z93),AND($S93="",Z93=""),"",OR($S93&lt;&gt;"",Z93&lt;&gt;""),"-")</f>
        <v/>
      </c>
      <c r="CF93" s="121" t="str" cm="1">
        <f t="array" ref="CF93">_xlfn.IFS(AND($T93&lt;&gt;"",U93&lt;&gt;""),ABS($T93-U93),AND($T93="",U93=""),"",OR($T93&lt;&gt;"",U93&lt;&gt;""),"-")</f>
        <v/>
      </c>
      <c r="CG93" s="120" t="str" cm="1">
        <f t="array" ref="CG93">_xlfn.IFS(AND($T93&lt;&gt;"",V93&lt;&gt;""),ABS($T93-V93),AND($T93="",V93=""),"",OR($T93&lt;&gt;"",V93&lt;&gt;""),"-")</f>
        <v/>
      </c>
      <c r="CH93" s="120" t="str" cm="1">
        <f t="array" ref="CH93">_xlfn.IFS(AND($T93&lt;&gt;"",W93&lt;&gt;""),ABS($T93-W93),AND($T93="",W93=""),"",OR($T93&lt;&gt;"",W93&lt;&gt;""),"-")</f>
        <v/>
      </c>
      <c r="CI93" s="120" t="str" cm="1">
        <f t="array" ref="CI93">_xlfn.IFS(AND($T93&lt;&gt;"",X93&lt;&gt;""),ABS($T93-X93),AND($T93="",X93=""),"",OR($T93&lt;&gt;"",X93&lt;&gt;""),"-")</f>
        <v/>
      </c>
      <c r="CJ93" s="120" t="str" cm="1">
        <f t="array" ref="CJ93">_xlfn.IFS(AND($T93&lt;&gt;"",Y93&lt;&gt;""),ABS($T93-Y93),AND($T93="",Y93=""),"",OR($T93&lt;&gt;"",Y93&lt;&gt;""),"-")</f>
        <v/>
      </c>
      <c r="CK93" s="120" t="str" cm="1">
        <f t="array" ref="CK93">_xlfn.IFS(AND($T93&lt;&gt;"",Z93&lt;&gt;""),ABS($T93-Z93),AND($T93="",Z93=""),"",OR($T93&lt;&gt;"",Z93&lt;&gt;""),"-")</f>
        <v/>
      </c>
      <c r="CL93" s="121" t="str" cm="1">
        <f t="array" ref="CL93">_xlfn.IFS(AND($U93&lt;&gt;"",V93&lt;&gt;""),ABS($U93-V93),AND($U93="",V93=""),"",OR($U93&lt;&gt;"",V93&lt;&gt;""),"-")</f>
        <v/>
      </c>
      <c r="CM93" s="120" t="str" cm="1">
        <f t="array" ref="CM93">_xlfn.IFS(AND($U93&lt;&gt;"",W93&lt;&gt;""),ABS($U93-W93),AND($U93="",W93=""),"",OR($U93&lt;&gt;"",W93&lt;&gt;""),"-")</f>
        <v/>
      </c>
      <c r="CN93" s="120" t="str" cm="1">
        <f t="array" ref="CN93">_xlfn.IFS(AND($U93&lt;&gt;"",X93&lt;&gt;""),ABS($U93-X93),AND($U93="",X93=""),"",OR($U93&lt;&gt;"",X93&lt;&gt;""),"-")</f>
        <v/>
      </c>
      <c r="CO93" s="120" t="str" cm="1">
        <f t="array" ref="CO93">_xlfn.IFS(AND($U93&lt;&gt;"",Y93&lt;&gt;""),ABS($U93-Y93),AND($U93="",Y93=""),"",OR($U93&lt;&gt;"",Y93&lt;&gt;""),"-")</f>
        <v/>
      </c>
      <c r="CP93" s="120" t="str" cm="1">
        <f t="array" ref="CP93">_xlfn.IFS(AND($U93&lt;&gt;"",Z93&lt;&gt;""),ABS($U93-Z93),AND($U93="",Z93=""),"",OR($U93&lt;&gt;"",Z93&lt;&gt;""),"-")</f>
        <v/>
      </c>
      <c r="CQ93" s="121" t="str" cm="1">
        <f t="array" ref="CQ93">_xlfn.IFS(AND($V93&lt;&gt;"",W93&lt;&gt;""),ABS($V93-W93),AND($V93="",W93=""),"",OR($V93&lt;&gt;"",W93&lt;&gt;""),"-")</f>
        <v/>
      </c>
      <c r="CR93" s="120" t="str" cm="1">
        <f t="array" ref="CR93">_xlfn.IFS(AND($V93&lt;&gt;"",X93&lt;&gt;""),ABS($V93-X93),AND($V93="",X93=""),"",OR($V93&lt;&gt;"",X93&lt;&gt;""),"-")</f>
        <v/>
      </c>
      <c r="CS93" s="120" t="str" cm="1">
        <f t="array" ref="CS93">_xlfn.IFS(AND($V93&lt;&gt;"",Y93&lt;&gt;""),ABS($V93-Y93),AND($V93="",Y93=""),"",OR($V93&lt;&gt;"",Y93&lt;&gt;""),"-")</f>
        <v/>
      </c>
      <c r="CT93" s="120" t="str" cm="1">
        <f t="array" ref="CT93">_xlfn.IFS(AND($V93&lt;&gt;"",Z93&lt;&gt;""),ABS($V93-Z93),AND($V93="",Z93=""),"",OR($V93&lt;&gt;"",Z93&lt;&gt;""),"-")</f>
        <v/>
      </c>
      <c r="CU93" s="121" t="str" cm="1">
        <f t="array" ref="CU93">_xlfn.IFS(AND($W93&lt;&gt;"",X93&lt;&gt;""),ABS($W93-X93),AND($W93="",X93=""),"",OR($W93&lt;&gt;"",X93&lt;&gt;""),"-")</f>
        <v/>
      </c>
      <c r="CV93" s="120" t="str" cm="1">
        <f t="array" ref="CV93">_xlfn.IFS(AND($W93&lt;&gt;"",Y93&lt;&gt;""),ABS($W93-Y93),AND($W93="",Y93=""),"",OR($W93&lt;&gt;"",Y93&lt;&gt;""),"-")</f>
        <v/>
      </c>
      <c r="CW93" s="120" t="str" cm="1">
        <f t="array" ref="CW93">_xlfn.IFS(AND($W93&lt;&gt;"",Z93&lt;&gt;""),ABS($W93-Z93),AND($W93="",Z93=""),"",OR($W93&lt;&gt;"",Z93&lt;&gt;""),"-")</f>
        <v/>
      </c>
      <c r="CX93" s="121" t="str" cm="1">
        <f t="array" ref="CX93">_xlfn.IFS(AND($X93&lt;&gt;"",Y93&lt;&gt;""),ABS($X93-Y93),AND($X93="",Y93=""),"",OR($X93&lt;&gt;"",Y93&lt;&gt;""),"-")</f>
        <v/>
      </c>
      <c r="CY93" s="120" t="str" cm="1">
        <f t="array" ref="CY93">_xlfn.IFS(AND($X93&lt;&gt;"",Z93&lt;&gt;""),ABS($X93-Z93),AND($X93="",Z93=""),"",OR($X93&lt;&gt;"",Z93&lt;&gt;""),"-")</f>
        <v/>
      </c>
      <c r="CZ93" s="121" t="str" cm="1">
        <f t="array" ref="CZ93">_xlfn.IFS(AND($Y93&lt;&gt;"",Z93&lt;&gt;""),ABS($Y93-Z93),AND($Y93="",Z93=""),"",OR($Y93&lt;&gt;"",Z93&lt;&gt;""),"-")</f>
        <v/>
      </c>
    </row>
    <row r="94" spans="1:104" x14ac:dyDescent="0.2">
      <c r="A94" s="260" t="s">
        <v>73</v>
      </c>
      <c r="B94" s="259" t="str">
        <f>VLOOKUP($A94,Merged_couplings!$B:$BU,MATCH(B$1,Merged_couplings!$B$1:$BU$1,0),FALSE)</f>
        <v>-I-</v>
      </c>
      <c r="C94" s="258" t="str">
        <f>VLOOKUP($A94,Merged_couplings!$B:$BU,MATCH(C$1,Merged_couplings!$B$1:$BU$1,0),FALSE)</f>
        <v>-I-</v>
      </c>
      <c r="D94" s="258" t="str">
        <f>VLOOKUP($A94,Merged_couplings!$B:$BU,MATCH(D$1,Merged_couplings!$B$1:$BU$1,0),FALSE)</f>
        <v>-I-</v>
      </c>
      <c r="E94" s="258" t="str">
        <f>VLOOKUP($A94,Merged_couplings!$B:$BU,MATCH(E$1,Merged_couplings!$B$1:$BU$1,0),FALSE)</f>
        <v>-I-</v>
      </c>
      <c r="F94" s="258" t="str">
        <f>VLOOKUP($A94,Merged_couplings!$B:$BU,MATCH(F$1,Merged_couplings!$B$1:$BU$1,0),FALSE)</f>
        <v>-I-</v>
      </c>
      <c r="G94" s="258" t="str">
        <f>VLOOKUP($A94,Merged_couplings!$B:$BU,MATCH(G$1,Merged_couplings!$B$1:$BU$1,0),FALSE)</f>
        <v>-I-</v>
      </c>
      <c r="H94" s="258" t="str">
        <f>VLOOKUP($A94,Merged_couplings!$B:$BU,MATCH(H$1,Merged_couplings!$B$1:$BU$1,0),FALSE)</f>
        <v>-IG</v>
      </c>
      <c r="I94" s="258" t="str">
        <f>VLOOKUP($A94,Merged_couplings!$B:$BU,MATCH(I$1,Merged_couplings!$B$1:$BU$1,0),FALSE)</f>
        <v>-IG</v>
      </c>
      <c r="J94" s="258" t="str">
        <f>VLOOKUP($A94,Merged_couplings!$B:$BU,MATCH(J$1,Merged_couplings!$B$1:$BU$1,0),FALSE)</f>
        <v>-IG</v>
      </c>
      <c r="K94" s="258" t="str">
        <f>VLOOKUP($A94,Merged_couplings!$B:$BU,MATCH(K$1,Merged_couplings!$B$1:$BU$1,0),FALSE)</f>
        <v>-IG</v>
      </c>
      <c r="L94" s="258" t="str">
        <f>VLOOKUP($A94,Merged_couplings!$B:$BU,MATCH(L$1,Merged_couplings!$B$1:$BU$1,0),FALSE)</f>
        <v>-I-</v>
      </c>
      <c r="M94" s="258" t="str">
        <f>VLOOKUP($A94,Merged_couplings!$B:$BU,MATCH(M$1,Merged_couplings!$B$1:$BU$1,0),FALSE)</f>
        <v>-I-</v>
      </c>
      <c r="N94" s="121" t="str">
        <f>IF(OR(B94="BIG",B94="BI-",B94="B-G"),VLOOKUP($A94,Merged_couplings!$B:$BU,MATCH(N$1,Merged_couplings!$B$1:$BU$1,0),FALSE),"")</f>
        <v/>
      </c>
      <c r="P94" s="120" t="str">
        <f>IF(OR(C94="BIG",C94="BI-",C94="B-G"),VLOOKUP($A94,Merged_couplings!$B:$BU,MATCH(P$1,Merged_couplings!$B$1:$BU$1,0),FALSE),"")</f>
        <v/>
      </c>
      <c r="Q94" s="120" t="str">
        <f>IF(OR(D94="BIG",D94="BI-",D94="B-G"),VLOOKUP($A94,Merged_couplings!$B:$BU,MATCH(Q$1,Merged_couplings!$B$1:$BU$1,0),FALSE),"")</f>
        <v/>
      </c>
      <c r="R94" s="120" t="str">
        <f>IF(OR(E94="BIG",E94="BI-",E94="B-G"),VLOOKUP($A94,Merged_couplings!$B:$BU,MATCH(R$1,Merged_couplings!$B$1:$BU$1,0),FALSE),"")</f>
        <v/>
      </c>
      <c r="S94" s="120" t="str">
        <f>IF(OR(F94="BIG",F94="BI-",F94="B-G"),VLOOKUP($A94,Merged_couplings!$B:$BU,MATCH(S$1,Merged_couplings!$B$1:$BU$1,0),FALSE),"")</f>
        <v/>
      </c>
      <c r="T94" s="120" t="str">
        <f>IF(OR(G94="BIG",G94="BI-",G94="B-G"),VLOOKUP($A94,Merged_couplings!$B:$BU,MATCH(T$1,Merged_couplings!$B$1:$BU$1,0),FALSE),"")</f>
        <v/>
      </c>
      <c r="U94" s="120" t="str">
        <f>IF(OR(H94="BIG",H94="BI-",H94="B-G"),VLOOKUP($A94,Merged_couplings!$B:$BU,MATCH(U$1,Merged_couplings!$B$1:$BU$1,0),FALSE),"")</f>
        <v/>
      </c>
      <c r="V94" s="120" t="str">
        <f>IF(OR(I94="BIG",I94="BI-",I94="B-G"),VLOOKUP($A94,Merged_couplings!$B:$BU,MATCH(V$1,Merged_couplings!$B$1:$BU$1,0),FALSE),"")</f>
        <v/>
      </c>
      <c r="W94" s="120" t="str">
        <f>IF(OR(J94="BIG",J94="BI-",J94="B-G"),VLOOKUP($A94,Merged_couplings!$B:$BU,MATCH(W$1,Merged_couplings!$B$1:$BU$1,0),FALSE),"")</f>
        <v/>
      </c>
      <c r="X94" s="120" t="str">
        <f>IF(OR(K94="BIG",K94="BI-",K94="B-G"),VLOOKUP($A94,Merged_couplings!$B:$BU,MATCH(X$1,Merged_couplings!$B$1:$BU$1,0),FALSE),"")</f>
        <v/>
      </c>
      <c r="Y94" s="120" t="str">
        <f>IF(OR(L94="BIG",L94="BI-",L94="B-G"),VLOOKUP($A94,Merged_couplings!$B:$BU,MATCH(Y$1,Merged_couplings!$B$1:$BU$1,0),FALSE),"")</f>
        <v/>
      </c>
      <c r="Z94" s="120" t="str">
        <f>IF(OR(M94="BIG",M94="BI-",M94="B-G"),VLOOKUP($A94,Merged_couplings!$B:$BU,MATCH(Z$1,Merged_couplings!$B$1:$BU$1,0),FALSE),"")</f>
        <v/>
      </c>
      <c r="AA94" s="123"/>
      <c r="AB94" s="340" t="str" cm="1">
        <f t="array" ref="AB94">_xlfn.IFS(AND($N94&lt;&gt;"",P94&lt;&gt;""),ABS($N94-P94),AND($N94="",P94=""),"",OR($N94&lt;&gt;"",P94&lt;&gt;""),"-")</f>
        <v/>
      </c>
      <c r="AC94" s="122" t="str" cm="1">
        <f t="array" ref="AC94">_xlfn.IFS(AND($N94&lt;&gt;"",Q94&lt;&gt;""),ABS($N94-Q94),AND($N94="",Q94=""),"",OR($N94&lt;&gt;"",Q94&lt;&gt;""),"-")</f>
        <v/>
      </c>
      <c r="AD94" s="122" t="str" cm="1">
        <f t="array" ref="AD94">_xlfn.IFS(AND($N94&lt;&gt;"",R94&lt;&gt;""),ABS($N94-R94),AND($N94="",R94=""),"",OR($N94&lt;&gt;"",R94&lt;&gt;""),"-")</f>
        <v/>
      </c>
      <c r="AE94" s="122" t="str" cm="1">
        <f t="array" ref="AE94">_xlfn.IFS(AND($N94&lt;&gt;"",S94&lt;&gt;""),ABS($N94-S94),AND($N94="",S94=""),"",OR($N94&lt;&gt;"",S94&lt;&gt;""),"-")</f>
        <v/>
      </c>
      <c r="AF94" s="122" t="str" cm="1">
        <f t="array" ref="AF94">_xlfn.IFS(AND($N94&lt;&gt;"",T94&lt;&gt;""),ABS($N94-T94),AND($N94="",T94=""),"",OR($N94&lt;&gt;"",T94&lt;&gt;""),"-")</f>
        <v/>
      </c>
      <c r="AG94" s="122" t="str" cm="1">
        <f t="array" ref="AG94">_xlfn.IFS(AND($N94&lt;&gt;"",U94&lt;&gt;""),ABS($N94-U94),AND($N94="",U94=""),"",OR($N94&lt;&gt;"",U94&lt;&gt;""),"-")</f>
        <v/>
      </c>
      <c r="AH94" s="122" t="str" cm="1">
        <f t="array" ref="AH94">_xlfn.IFS(AND($N94&lt;&gt;"",V94&lt;&gt;""),ABS($N94-V94),AND($N94="",V94=""),"",OR($N94&lt;&gt;"",V94&lt;&gt;""),"-")</f>
        <v/>
      </c>
      <c r="AI94" s="122" t="str" cm="1">
        <f t="array" ref="AI94">_xlfn.IFS(AND($N94&lt;&gt;"",W94&lt;&gt;""),ABS($N94-W94),AND($N94="",W94=""),"",OR($N94&lt;&gt;"",W94&lt;&gt;""),"-")</f>
        <v/>
      </c>
      <c r="AJ94" s="122" t="str" cm="1">
        <f t="array" ref="AJ94">_xlfn.IFS(AND($N94&lt;&gt;"",X94&lt;&gt;""),ABS($N94-X94),AND($N94="",X94=""),"",OR($N94&lt;&gt;"",X94&lt;&gt;""),"-")</f>
        <v/>
      </c>
      <c r="AK94" s="122" t="str" cm="1">
        <f t="array" ref="AK94">_xlfn.IFS(AND($N94&lt;&gt;"",Y94&lt;&gt;""),ABS($N94-Y94),AND($N94="",Y94=""),"",OR($N94&lt;&gt;"",Y94&lt;&gt;""),"-")</f>
        <v/>
      </c>
      <c r="AL94" s="122" t="str" cm="1">
        <f t="array" ref="AL94">_xlfn.IFS(AND($N94&lt;&gt;"",Z94&lt;&gt;""),ABS($N94-Z94),AND($N94="",Z94=""),"",OR($N94&lt;&gt;"",Z94&lt;&gt;""),"-")</f>
        <v/>
      </c>
      <c r="AM94" s="340"/>
      <c r="AN94" s="122"/>
      <c r="AO94" s="122"/>
      <c r="AP94" s="122"/>
      <c r="AQ94" s="122"/>
      <c r="AR94" s="122"/>
      <c r="AS94" s="122"/>
      <c r="AT94" s="122"/>
      <c r="AU94" s="122"/>
      <c r="AV94" s="122"/>
      <c r="AW94" s="122"/>
      <c r="AX94" s="121" t="str" cm="1">
        <f t="array" ref="AX94">_xlfn.IFS(AND($P94&lt;&gt;"",Q94&lt;&gt;""),ABS($P94-Q94),AND($P94="",Q94=""),"",OR($P94&lt;&gt;"",Q94&lt;&gt;""),"-")</f>
        <v/>
      </c>
      <c r="AY94" s="120" t="str" cm="1">
        <f t="array" ref="AY94">_xlfn.IFS(AND($P94&lt;&gt;"",R94&lt;&gt;""),ABS($P94-R94),AND($P94="",R94=""),"",OR($P94&lt;&gt;"",R94&lt;&gt;""),"-")</f>
        <v/>
      </c>
      <c r="AZ94" s="120" t="str" cm="1">
        <f t="array" ref="AZ94">_xlfn.IFS(AND($P94&lt;&gt;"",S94&lt;&gt;""),ABS($P94-S94),AND($P94="",S94=""),"",OR($P94&lt;&gt;"",S94&lt;&gt;""),"-")</f>
        <v/>
      </c>
      <c r="BA94" s="120" t="str" cm="1">
        <f t="array" ref="BA94">_xlfn.IFS(AND($P94&lt;&gt;"",T94&lt;&gt;""),ABS($P94-T94),AND($P94="",T94=""),"",OR($P94&lt;&gt;"",T94&lt;&gt;""),"-")</f>
        <v/>
      </c>
      <c r="BB94" s="120" t="str" cm="1">
        <f t="array" ref="BB94">_xlfn.IFS(AND($P94&lt;&gt;"",U94&lt;&gt;""),ABS($P94-U94),AND($P94="",U94=""),"",OR($P94&lt;&gt;"",U94&lt;&gt;""),"-")</f>
        <v/>
      </c>
      <c r="BC94" s="120" t="str" cm="1">
        <f t="array" ref="BC94">_xlfn.IFS(AND($P94&lt;&gt;"",V94&lt;&gt;""),ABS($P94-V94),AND($P94="",V94=""),"",OR($P94&lt;&gt;"",V94&lt;&gt;""),"-")</f>
        <v/>
      </c>
      <c r="BD94" s="120" t="str" cm="1">
        <f t="array" ref="BD94">_xlfn.IFS(AND($P94&lt;&gt;"",W94&lt;&gt;""),ABS($P94-W94),AND($P94="",W94=""),"",OR($P94&lt;&gt;"",W94&lt;&gt;""),"-")</f>
        <v/>
      </c>
      <c r="BE94" s="120" t="str" cm="1">
        <f t="array" ref="BE94">_xlfn.IFS(AND($P94&lt;&gt;"",X94&lt;&gt;""),ABS($P94-X94),AND($P94="",X94=""),"",OR($P94&lt;&gt;"",X94&lt;&gt;""),"-")</f>
        <v/>
      </c>
      <c r="BF94" s="120" t="str" cm="1">
        <f t="array" ref="BF94">_xlfn.IFS(AND($P94&lt;&gt;"",Y94&lt;&gt;""),ABS($P94-Y94),AND($P94="",Y94=""),"",OR($P94&lt;&gt;"",Y94&lt;&gt;""),"-")</f>
        <v/>
      </c>
      <c r="BG94" s="120" t="str" cm="1">
        <f t="array" ref="BG94">_xlfn.IFS(AND($P94&lt;&gt;"",Z94&lt;&gt;""),ABS($P94-Z94),AND($P94="",Z94=""),"",OR($P94&lt;&gt;"",Z94&lt;&gt;""),"-")</f>
        <v/>
      </c>
      <c r="BH94" s="121" t="str" cm="1">
        <f t="array" ref="BH94">_xlfn.IFS(AND($Q94&lt;&gt;"",R94&lt;&gt;""),ABS($Q94-R94),AND($Q94="",R94=""),"",OR($Q94&lt;&gt;"",R94&lt;&gt;""),"-")</f>
        <v/>
      </c>
      <c r="BI94" s="120" t="str" cm="1">
        <f t="array" ref="BI94">_xlfn.IFS(AND($Q94&lt;&gt;"",S94&lt;&gt;""),ABS($Q94-S94),AND($Q94="",S94=""),"",OR($Q94&lt;&gt;"",S94&lt;&gt;""),"-")</f>
        <v/>
      </c>
      <c r="BJ94" s="120" t="str" cm="1">
        <f t="array" ref="BJ94">_xlfn.IFS(AND($Q94&lt;&gt;"",T94&lt;&gt;""),ABS($Q94-T94),AND($Q94="",T94=""),"",OR($Q94&lt;&gt;"",T94&lt;&gt;""),"-")</f>
        <v/>
      </c>
      <c r="BK94" s="120" t="str" cm="1">
        <f t="array" ref="BK94">_xlfn.IFS(AND($Q94&lt;&gt;"",U94&lt;&gt;""),ABS($Q94-U94),AND($Q94="",U94=""),"",OR($Q94&lt;&gt;"",U94&lt;&gt;""),"-")</f>
        <v/>
      </c>
      <c r="BL94" s="120" t="str" cm="1">
        <f t="array" ref="BL94">_xlfn.IFS(AND($Q94&lt;&gt;"",V94&lt;&gt;""),ABS($Q94-V94),AND($Q94="",V94=""),"",OR($Q94&lt;&gt;"",V94&lt;&gt;""),"-")</f>
        <v/>
      </c>
      <c r="BM94" s="120" t="str" cm="1">
        <f t="array" ref="BM94">_xlfn.IFS(AND($Q94&lt;&gt;"",W94&lt;&gt;""),ABS($Q94-W94),AND($Q94="",W94=""),"",OR($Q94&lt;&gt;"",W94&lt;&gt;""),"-")</f>
        <v/>
      </c>
      <c r="BN94" s="120" t="str" cm="1">
        <f t="array" ref="BN94">_xlfn.IFS(AND($Q94&lt;&gt;"",X94&lt;&gt;""),ABS($Q94-X94),AND($Q94="",X94=""),"",OR($Q94&lt;&gt;"",X94&lt;&gt;""),"-")</f>
        <v/>
      </c>
      <c r="BO94" s="120" t="str" cm="1">
        <f t="array" ref="BO94">_xlfn.IFS(AND($Q94&lt;&gt;"",Y94&lt;&gt;""),ABS($Q94-Y94),AND($Q94="",Y94=""),"",OR($Q94&lt;&gt;"",Y94&lt;&gt;""),"-")</f>
        <v/>
      </c>
      <c r="BP94" s="120" t="str" cm="1">
        <f t="array" ref="BP94">_xlfn.IFS(AND($Q94&lt;&gt;"",Z94&lt;&gt;""),ABS($Q94-Z94),AND($Q94="",Z94=""),"",OR($Q94&lt;&gt;"",Z94&lt;&gt;""),"-")</f>
        <v/>
      </c>
      <c r="BQ94" s="121" t="str" cm="1">
        <f t="array" ref="BQ94">_xlfn.IFS(AND($R94&lt;&gt;"",S94&lt;&gt;""),ABS($R94-S94),AND($R94="",S94=""),"",OR($R94&lt;&gt;"",S94&lt;&gt;""),"-")</f>
        <v/>
      </c>
      <c r="BR94" s="120" t="str" cm="1">
        <f t="array" ref="BR94">_xlfn.IFS(AND($R94&lt;&gt;"",T94&lt;&gt;""),ABS($R94-T94),AND($R94="",T94=""),"",OR($R94&lt;&gt;"",T94&lt;&gt;""),"-")</f>
        <v/>
      </c>
      <c r="BS94" s="120" t="str" cm="1">
        <f t="array" ref="BS94">_xlfn.IFS(AND($R94&lt;&gt;"",U94&lt;&gt;""),ABS($R94-U94),AND($R94="",U94=""),"",OR($R94&lt;&gt;"",U94&lt;&gt;""),"-")</f>
        <v/>
      </c>
      <c r="BT94" s="120" t="str" cm="1">
        <f t="array" ref="BT94">_xlfn.IFS(AND($R94&lt;&gt;"",V94&lt;&gt;""),ABS($R94-V94),AND($R94="",V94=""),"",OR($R94&lt;&gt;"",V94&lt;&gt;""),"-")</f>
        <v/>
      </c>
      <c r="BU94" s="120" t="str" cm="1">
        <f t="array" ref="BU94">_xlfn.IFS(AND($R94&lt;&gt;"",W94&lt;&gt;""),ABS($R94-W94),AND($R94="",W94=""),"",OR($R94&lt;&gt;"",W94&lt;&gt;""),"-")</f>
        <v/>
      </c>
      <c r="BV94" s="120" t="str" cm="1">
        <f t="array" ref="BV94">_xlfn.IFS(AND($R94&lt;&gt;"",X94&lt;&gt;""),ABS($R94-X94),AND($R94="",X94=""),"",OR($R94&lt;&gt;"",X94&lt;&gt;""),"-")</f>
        <v/>
      </c>
      <c r="BW94" s="120" t="str" cm="1">
        <f t="array" ref="BW94">_xlfn.IFS(AND($R94&lt;&gt;"",Y94&lt;&gt;""),ABS($R94-Y94),AND($R94="",Y94=""),"",OR($R94&lt;&gt;"",Y94&lt;&gt;""),"-")</f>
        <v/>
      </c>
      <c r="BX94" s="120" t="str" cm="1">
        <f t="array" ref="BX94">_xlfn.IFS(AND($R94&lt;&gt;"",Z94&lt;&gt;""),ABS($R94-Z94),AND($R94="",Z94=""),"",OR($R94&lt;&gt;"",Z94&lt;&gt;""),"-")</f>
        <v/>
      </c>
      <c r="BY94" s="121" t="str" cm="1">
        <f t="array" ref="BY94">_xlfn.IFS(AND($S94&lt;&gt;"",T94&lt;&gt;""),ABS($S94-T94),AND($S94="",T94=""),"",OR($S94&lt;&gt;"",T94&lt;&gt;""),"-")</f>
        <v/>
      </c>
      <c r="BZ94" s="120" t="str" cm="1">
        <f t="array" ref="BZ94">_xlfn.IFS(AND($S94&lt;&gt;"",U94&lt;&gt;""),ABS($S94-U94),AND($S94="",U94=""),"",OR($S94&lt;&gt;"",U94&lt;&gt;""),"-")</f>
        <v/>
      </c>
      <c r="CA94" s="120" t="str" cm="1">
        <f t="array" ref="CA94">_xlfn.IFS(AND($S94&lt;&gt;"",V94&lt;&gt;""),ABS($S94-V94),AND($S94="",V94=""),"",OR($S94&lt;&gt;"",V94&lt;&gt;""),"-")</f>
        <v/>
      </c>
      <c r="CB94" s="120" t="str" cm="1">
        <f t="array" ref="CB94">_xlfn.IFS(AND($S94&lt;&gt;"",W94&lt;&gt;""),ABS($S94-W94),AND($S94="",W94=""),"",OR($S94&lt;&gt;"",W94&lt;&gt;""),"-")</f>
        <v/>
      </c>
      <c r="CC94" s="120" t="str" cm="1">
        <f t="array" ref="CC94">_xlfn.IFS(AND($S94&lt;&gt;"",X94&lt;&gt;""),ABS($S94-X94),AND($S94="",X94=""),"",OR($S94&lt;&gt;"",X94&lt;&gt;""),"-")</f>
        <v/>
      </c>
      <c r="CD94" s="120" t="str" cm="1">
        <f t="array" ref="CD94">_xlfn.IFS(AND($S94&lt;&gt;"",Y94&lt;&gt;""),ABS($S94-Y94),AND($S94="",Y94=""),"",OR($S94&lt;&gt;"",Y94&lt;&gt;""),"-")</f>
        <v/>
      </c>
      <c r="CE94" s="120" t="str" cm="1">
        <f t="array" ref="CE94">_xlfn.IFS(AND($S94&lt;&gt;"",Z94&lt;&gt;""),ABS($S94-Z94),AND($S94="",Z94=""),"",OR($S94&lt;&gt;"",Z94&lt;&gt;""),"-")</f>
        <v/>
      </c>
      <c r="CF94" s="121" t="str" cm="1">
        <f t="array" ref="CF94">_xlfn.IFS(AND($T94&lt;&gt;"",U94&lt;&gt;""),ABS($T94-U94),AND($T94="",U94=""),"",OR($T94&lt;&gt;"",U94&lt;&gt;""),"-")</f>
        <v/>
      </c>
      <c r="CG94" s="120" t="str" cm="1">
        <f t="array" ref="CG94">_xlfn.IFS(AND($T94&lt;&gt;"",V94&lt;&gt;""),ABS($T94-V94),AND($T94="",V94=""),"",OR($T94&lt;&gt;"",V94&lt;&gt;""),"-")</f>
        <v/>
      </c>
      <c r="CH94" s="120" t="str" cm="1">
        <f t="array" ref="CH94">_xlfn.IFS(AND($T94&lt;&gt;"",W94&lt;&gt;""),ABS($T94-W94),AND($T94="",W94=""),"",OR($T94&lt;&gt;"",W94&lt;&gt;""),"-")</f>
        <v/>
      </c>
      <c r="CI94" s="120" t="str" cm="1">
        <f t="array" ref="CI94">_xlfn.IFS(AND($T94&lt;&gt;"",X94&lt;&gt;""),ABS($T94-X94),AND($T94="",X94=""),"",OR($T94&lt;&gt;"",X94&lt;&gt;""),"-")</f>
        <v/>
      </c>
      <c r="CJ94" s="120" t="str" cm="1">
        <f t="array" ref="CJ94">_xlfn.IFS(AND($T94&lt;&gt;"",Y94&lt;&gt;""),ABS($T94-Y94),AND($T94="",Y94=""),"",OR($T94&lt;&gt;"",Y94&lt;&gt;""),"-")</f>
        <v/>
      </c>
      <c r="CK94" s="120" t="str" cm="1">
        <f t="array" ref="CK94">_xlfn.IFS(AND($T94&lt;&gt;"",Z94&lt;&gt;""),ABS($T94-Z94),AND($T94="",Z94=""),"",OR($T94&lt;&gt;"",Z94&lt;&gt;""),"-")</f>
        <v/>
      </c>
      <c r="CL94" s="121" t="str" cm="1">
        <f t="array" ref="CL94">_xlfn.IFS(AND($U94&lt;&gt;"",V94&lt;&gt;""),ABS($U94-V94),AND($U94="",V94=""),"",OR($U94&lt;&gt;"",V94&lt;&gt;""),"-")</f>
        <v/>
      </c>
      <c r="CM94" s="120" t="str" cm="1">
        <f t="array" ref="CM94">_xlfn.IFS(AND($U94&lt;&gt;"",W94&lt;&gt;""),ABS($U94-W94),AND($U94="",W94=""),"",OR($U94&lt;&gt;"",W94&lt;&gt;""),"-")</f>
        <v/>
      </c>
      <c r="CN94" s="120" t="str" cm="1">
        <f t="array" ref="CN94">_xlfn.IFS(AND($U94&lt;&gt;"",X94&lt;&gt;""),ABS($U94-X94),AND($U94="",X94=""),"",OR($U94&lt;&gt;"",X94&lt;&gt;""),"-")</f>
        <v/>
      </c>
      <c r="CO94" s="120" t="str" cm="1">
        <f t="array" ref="CO94">_xlfn.IFS(AND($U94&lt;&gt;"",Y94&lt;&gt;""),ABS($U94-Y94),AND($U94="",Y94=""),"",OR($U94&lt;&gt;"",Y94&lt;&gt;""),"-")</f>
        <v/>
      </c>
      <c r="CP94" s="120" t="str" cm="1">
        <f t="array" ref="CP94">_xlfn.IFS(AND($U94&lt;&gt;"",Z94&lt;&gt;""),ABS($U94-Z94),AND($U94="",Z94=""),"",OR($U94&lt;&gt;"",Z94&lt;&gt;""),"-")</f>
        <v/>
      </c>
      <c r="CQ94" s="121" t="str" cm="1">
        <f t="array" ref="CQ94">_xlfn.IFS(AND($V94&lt;&gt;"",W94&lt;&gt;""),ABS($V94-W94),AND($V94="",W94=""),"",OR($V94&lt;&gt;"",W94&lt;&gt;""),"-")</f>
        <v/>
      </c>
      <c r="CR94" s="120" t="str" cm="1">
        <f t="array" ref="CR94">_xlfn.IFS(AND($V94&lt;&gt;"",X94&lt;&gt;""),ABS($V94-X94),AND($V94="",X94=""),"",OR($V94&lt;&gt;"",X94&lt;&gt;""),"-")</f>
        <v/>
      </c>
      <c r="CS94" s="120" t="str" cm="1">
        <f t="array" ref="CS94">_xlfn.IFS(AND($V94&lt;&gt;"",Y94&lt;&gt;""),ABS($V94-Y94),AND($V94="",Y94=""),"",OR($V94&lt;&gt;"",Y94&lt;&gt;""),"-")</f>
        <v/>
      </c>
      <c r="CT94" s="120" t="str" cm="1">
        <f t="array" ref="CT94">_xlfn.IFS(AND($V94&lt;&gt;"",Z94&lt;&gt;""),ABS($V94-Z94),AND($V94="",Z94=""),"",OR($V94&lt;&gt;"",Z94&lt;&gt;""),"-")</f>
        <v/>
      </c>
      <c r="CU94" s="121" t="str" cm="1">
        <f t="array" ref="CU94">_xlfn.IFS(AND($W94&lt;&gt;"",X94&lt;&gt;""),ABS($W94-X94),AND($W94="",X94=""),"",OR($W94&lt;&gt;"",X94&lt;&gt;""),"-")</f>
        <v/>
      </c>
      <c r="CV94" s="120" t="str" cm="1">
        <f t="array" ref="CV94">_xlfn.IFS(AND($W94&lt;&gt;"",Y94&lt;&gt;""),ABS($W94-Y94),AND($W94="",Y94=""),"",OR($W94&lt;&gt;"",Y94&lt;&gt;""),"-")</f>
        <v/>
      </c>
      <c r="CW94" s="120" t="str" cm="1">
        <f t="array" ref="CW94">_xlfn.IFS(AND($W94&lt;&gt;"",Z94&lt;&gt;""),ABS($W94-Z94),AND($W94="",Z94=""),"",OR($W94&lt;&gt;"",Z94&lt;&gt;""),"-")</f>
        <v/>
      </c>
      <c r="CX94" s="121" t="str" cm="1">
        <f t="array" ref="CX94">_xlfn.IFS(AND($X94&lt;&gt;"",Y94&lt;&gt;""),ABS($X94-Y94),AND($X94="",Y94=""),"",OR($X94&lt;&gt;"",Y94&lt;&gt;""),"-")</f>
        <v/>
      </c>
      <c r="CY94" s="120" t="str" cm="1">
        <f t="array" ref="CY94">_xlfn.IFS(AND($X94&lt;&gt;"",Z94&lt;&gt;""),ABS($X94-Z94),AND($X94="",Z94=""),"",OR($X94&lt;&gt;"",Z94&lt;&gt;""),"-")</f>
        <v/>
      </c>
      <c r="CZ94" s="121" t="str" cm="1">
        <f t="array" ref="CZ94">_xlfn.IFS(AND($Y94&lt;&gt;"",Z94&lt;&gt;""),ABS($Y94-Z94),AND($Y94="",Z94=""),"",OR($Y94&lt;&gt;"",Z94&lt;&gt;""),"-")</f>
        <v/>
      </c>
    </row>
    <row r="95" spans="1:104" x14ac:dyDescent="0.2">
      <c r="A95" s="260" t="s">
        <v>92</v>
      </c>
      <c r="B95" s="259" t="str">
        <f>VLOOKUP($A95,Merged_couplings!$B:$BU,MATCH(B$1,Merged_couplings!$B$1:$BU$1,0),FALSE)</f>
        <v>---</v>
      </c>
      <c r="C95" s="258" t="str">
        <f>VLOOKUP($A95,Merged_couplings!$B:$BU,MATCH(C$1,Merged_couplings!$B$1:$BU$1,0),FALSE)</f>
        <v>-IG</v>
      </c>
      <c r="D95" s="258" t="str">
        <f>VLOOKUP($A95,Merged_couplings!$B:$BU,MATCH(D$1,Merged_couplings!$B$1:$BU$1,0),FALSE)</f>
        <v>-IG</v>
      </c>
      <c r="E95" s="258" t="str">
        <f>VLOOKUP($A95,Merged_couplings!$B:$BU,MATCH(E$1,Merged_couplings!$B$1:$BU$1,0),FALSE)</f>
        <v>-IG</v>
      </c>
      <c r="F95" s="258" t="str">
        <f>VLOOKUP($A95,Merged_couplings!$B:$BU,MATCH(F$1,Merged_couplings!$B$1:$BU$1,0),FALSE)</f>
        <v>-IG</v>
      </c>
      <c r="G95" s="258" t="str">
        <f>VLOOKUP($A95,Merged_couplings!$B:$BU,MATCH(G$1,Merged_couplings!$B$1:$BU$1,0),FALSE)</f>
        <v>-IG</v>
      </c>
      <c r="H95" s="258" t="str">
        <f>VLOOKUP($A95,Merged_couplings!$B:$BU,MATCH(H$1,Merged_couplings!$B$1:$BU$1,0),FALSE)</f>
        <v>---</v>
      </c>
      <c r="I95" s="258" t="str">
        <f>VLOOKUP($A95,Merged_couplings!$B:$BU,MATCH(I$1,Merged_couplings!$B$1:$BU$1,0),FALSE)</f>
        <v>---</v>
      </c>
      <c r="J95" s="258" t="str">
        <f>VLOOKUP($A95,Merged_couplings!$B:$BU,MATCH(J$1,Merged_couplings!$B$1:$BU$1,0),FALSE)</f>
        <v>---</v>
      </c>
      <c r="K95" s="258" t="str">
        <f>VLOOKUP($A95,Merged_couplings!$B:$BU,MATCH(K$1,Merged_couplings!$B$1:$BU$1,0),FALSE)</f>
        <v>---</v>
      </c>
      <c r="L95" s="258" t="str">
        <f>VLOOKUP($A95,Merged_couplings!$B:$BU,MATCH(L$1,Merged_couplings!$B$1:$BU$1,0),FALSE)</f>
        <v>---</v>
      </c>
      <c r="M95" s="258" t="str">
        <f>VLOOKUP($A95,Merged_couplings!$B:$BU,MATCH(M$1,Merged_couplings!$B$1:$BU$1,0),FALSE)</f>
        <v>---</v>
      </c>
      <c r="N95" s="121" t="str">
        <f>IF(OR(B95="BIG",B95="BI-",B95="B-G"),VLOOKUP($A95,Merged_couplings!$B:$BU,MATCH(N$1,Merged_couplings!$B$1:$BU$1,0),FALSE),"")</f>
        <v/>
      </c>
      <c r="P95" s="120" t="str">
        <f>IF(OR(C95="BIG",C95="BI-",C95="B-G"),VLOOKUP($A95,Merged_couplings!$B:$BU,MATCH(P$1,Merged_couplings!$B$1:$BU$1,0),FALSE),"")</f>
        <v/>
      </c>
      <c r="Q95" s="120" t="str">
        <f>IF(OR(D95="BIG",D95="BI-",D95="B-G"),VLOOKUP($A95,Merged_couplings!$B:$BU,MATCH(Q$1,Merged_couplings!$B$1:$BU$1,0),FALSE),"")</f>
        <v/>
      </c>
      <c r="R95" s="120" t="str">
        <f>IF(OR(E95="BIG",E95="BI-",E95="B-G"),VLOOKUP($A95,Merged_couplings!$B:$BU,MATCH(R$1,Merged_couplings!$B$1:$BU$1,0),FALSE),"")</f>
        <v/>
      </c>
      <c r="S95" s="120" t="str">
        <f>IF(OR(F95="BIG",F95="BI-",F95="B-G"),VLOOKUP($A95,Merged_couplings!$B:$BU,MATCH(S$1,Merged_couplings!$B$1:$BU$1,0),FALSE),"")</f>
        <v/>
      </c>
      <c r="T95" s="120" t="str">
        <f>IF(OR(G95="BIG",G95="BI-",G95="B-G"),VLOOKUP($A95,Merged_couplings!$B:$BU,MATCH(T$1,Merged_couplings!$B$1:$BU$1,0),FALSE),"")</f>
        <v/>
      </c>
      <c r="U95" s="120" t="str">
        <f>IF(OR(H95="BIG",H95="BI-",H95="B-G"),VLOOKUP($A95,Merged_couplings!$B:$BU,MATCH(U$1,Merged_couplings!$B$1:$BU$1,0),FALSE),"")</f>
        <v/>
      </c>
      <c r="V95" s="120" t="str">
        <f>IF(OR(I95="BIG",I95="BI-",I95="B-G"),VLOOKUP($A95,Merged_couplings!$B:$BU,MATCH(V$1,Merged_couplings!$B$1:$BU$1,0),FALSE),"")</f>
        <v/>
      </c>
      <c r="W95" s="120" t="str">
        <f>IF(OR(J95="BIG",J95="BI-",J95="B-G"),VLOOKUP($A95,Merged_couplings!$B:$BU,MATCH(W$1,Merged_couplings!$B$1:$BU$1,0),FALSE),"")</f>
        <v/>
      </c>
      <c r="X95" s="120" t="str">
        <f>IF(OR(K95="BIG",K95="BI-",K95="B-G"),VLOOKUP($A95,Merged_couplings!$B:$BU,MATCH(X$1,Merged_couplings!$B$1:$BU$1,0),FALSE),"")</f>
        <v/>
      </c>
      <c r="Y95" s="120" t="str">
        <f>IF(OR(L95="BIG",L95="BI-",L95="B-G"),VLOOKUP($A95,Merged_couplings!$B:$BU,MATCH(Y$1,Merged_couplings!$B$1:$BU$1,0),FALSE),"")</f>
        <v/>
      </c>
      <c r="Z95" s="120" t="str">
        <f>IF(OR(M95="BIG",M95="BI-",M95="B-G"),VLOOKUP($A95,Merged_couplings!$B:$BU,MATCH(Z$1,Merged_couplings!$B$1:$BU$1,0),FALSE),"")</f>
        <v/>
      </c>
      <c r="AA95" s="123"/>
      <c r="AB95" s="340" t="str" cm="1">
        <f t="array" ref="AB95">_xlfn.IFS(AND($N95&lt;&gt;"",P95&lt;&gt;""),ABS($N95-P95),AND($N95="",P95=""),"",OR($N95&lt;&gt;"",P95&lt;&gt;""),"-")</f>
        <v/>
      </c>
      <c r="AC95" s="122" t="str" cm="1">
        <f t="array" ref="AC95">_xlfn.IFS(AND($N95&lt;&gt;"",Q95&lt;&gt;""),ABS($N95-Q95),AND($N95="",Q95=""),"",OR($N95&lt;&gt;"",Q95&lt;&gt;""),"-")</f>
        <v/>
      </c>
      <c r="AD95" s="122" t="str" cm="1">
        <f t="array" ref="AD95">_xlfn.IFS(AND($N95&lt;&gt;"",R95&lt;&gt;""),ABS($N95-R95),AND($N95="",R95=""),"",OR($N95&lt;&gt;"",R95&lt;&gt;""),"-")</f>
        <v/>
      </c>
      <c r="AE95" s="122" t="str" cm="1">
        <f t="array" ref="AE95">_xlfn.IFS(AND($N95&lt;&gt;"",S95&lt;&gt;""),ABS($N95-S95),AND($N95="",S95=""),"",OR($N95&lt;&gt;"",S95&lt;&gt;""),"-")</f>
        <v/>
      </c>
      <c r="AF95" s="122" t="str" cm="1">
        <f t="array" ref="AF95">_xlfn.IFS(AND($N95&lt;&gt;"",T95&lt;&gt;""),ABS($N95-T95),AND($N95="",T95=""),"",OR($N95&lt;&gt;"",T95&lt;&gt;""),"-")</f>
        <v/>
      </c>
      <c r="AG95" s="122" t="str" cm="1">
        <f t="array" ref="AG95">_xlfn.IFS(AND($N95&lt;&gt;"",U95&lt;&gt;""),ABS($N95-U95),AND($N95="",U95=""),"",OR($N95&lt;&gt;"",U95&lt;&gt;""),"-")</f>
        <v/>
      </c>
      <c r="AH95" s="122" t="str" cm="1">
        <f t="array" ref="AH95">_xlfn.IFS(AND($N95&lt;&gt;"",V95&lt;&gt;""),ABS($N95-V95),AND($N95="",V95=""),"",OR($N95&lt;&gt;"",V95&lt;&gt;""),"-")</f>
        <v/>
      </c>
      <c r="AI95" s="122" t="str" cm="1">
        <f t="array" ref="AI95">_xlfn.IFS(AND($N95&lt;&gt;"",W95&lt;&gt;""),ABS($N95-W95),AND($N95="",W95=""),"",OR($N95&lt;&gt;"",W95&lt;&gt;""),"-")</f>
        <v/>
      </c>
      <c r="AJ95" s="122" t="str" cm="1">
        <f t="array" ref="AJ95">_xlfn.IFS(AND($N95&lt;&gt;"",X95&lt;&gt;""),ABS($N95-X95),AND($N95="",X95=""),"",OR($N95&lt;&gt;"",X95&lt;&gt;""),"-")</f>
        <v/>
      </c>
      <c r="AK95" s="122" t="str" cm="1">
        <f t="array" ref="AK95">_xlfn.IFS(AND($N95&lt;&gt;"",Y95&lt;&gt;""),ABS($N95-Y95),AND($N95="",Y95=""),"",OR($N95&lt;&gt;"",Y95&lt;&gt;""),"-")</f>
        <v/>
      </c>
      <c r="AL95" s="122" t="str" cm="1">
        <f t="array" ref="AL95">_xlfn.IFS(AND($N95&lt;&gt;"",Z95&lt;&gt;""),ABS($N95-Z95),AND($N95="",Z95=""),"",OR($N95&lt;&gt;"",Z95&lt;&gt;""),"-")</f>
        <v/>
      </c>
      <c r="AM95" s="340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1" t="str" cm="1">
        <f t="array" ref="AX95">_xlfn.IFS(AND($P95&lt;&gt;"",Q95&lt;&gt;""),ABS($P95-Q95),AND($P95="",Q95=""),"",OR($P95&lt;&gt;"",Q95&lt;&gt;""),"-")</f>
        <v/>
      </c>
      <c r="AY95" s="120" t="str" cm="1">
        <f t="array" ref="AY95">_xlfn.IFS(AND($P95&lt;&gt;"",R95&lt;&gt;""),ABS($P95-R95),AND($P95="",R95=""),"",OR($P95&lt;&gt;"",R95&lt;&gt;""),"-")</f>
        <v/>
      </c>
      <c r="AZ95" s="120" t="str" cm="1">
        <f t="array" ref="AZ95">_xlfn.IFS(AND($P95&lt;&gt;"",S95&lt;&gt;""),ABS($P95-S95),AND($P95="",S95=""),"",OR($P95&lt;&gt;"",S95&lt;&gt;""),"-")</f>
        <v/>
      </c>
      <c r="BA95" s="120" t="str" cm="1">
        <f t="array" ref="BA95">_xlfn.IFS(AND($P95&lt;&gt;"",T95&lt;&gt;""),ABS($P95-T95),AND($P95="",T95=""),"",OR($P95&lt;&gt;"",T95&lt;&gt;""),"-")</f>
        <v/>
      </c>
      <c r="BB95" s="120" t="str" cm="1">
        <f t="array" ref="BB95">_xlfn.IFS(AND($P95&lt;&gt;"",U95&lt;&gt;""),ABS($P95-U95),AND($P95="",U95=""),"",OR($P95&lt;&gt;"",U95&lt;&gt;""),"-")</f>
        <v/>
      </c>
      <c r="BC95" s="120" t="str" cm="1">
        <f t="array" ref="BC95">_xlfn.IFS(AND($P95&lt;&gt;"",V95&lt;&gt;""),ABS($P95-V95),AND($P95="",V95=""),"",OR($P95&lt;&gt;"",V95&lt;&gt;""),"-")</f>
        <v/>
      </c>
      <c r="BD95" s="120" t="str" cm="1">
        <f t="array" ref="BD95">_xlfn.IFS(AND($P95&lt;&gt;"",W95&lt;&gt;""),ABS($P95-W95),AND($P95="",W95=""),"",OR($P95&lt;&gt;"",W95&lt;&gt;""),"-")</f>
        <v/>
      </c>
      <c r="BE95" s="120" t="str" cm="1">
        <f t="array" ref="BE95">_xlfn.IFS(AND($P95&lt;&gt;"",X95&lt;&gt;""),ABS($P95-X95),AND($P95="",X95=""),"",OR($P95&lt;&gt;"",X95&lt;&gt;""),"-")</f>
        <v/>
      </c>
      <c r="BF95" s="120" t="str" cm="1">
        <f t="array" ref="BF95">_xlfn.IFS(AND($P95&lt;&gt;"",Y95&lt;&gt;""),ABS($P95-Y95),AND($P95="",Y95=""),"",OR($P95&lt;&gt;"",Y95&lt;&gt;""),"-")</f>
        <v/>
      </c>
      <c r="BG95" s="120" t="str" cm="1">
        <f t="array" ref="BG95">_xlfn.IFS(AND($P95&lt;&gt;"",Z95&lt;&gt;""),ABS($P95-Z95),AND($P95="",Z95=""),"",OR($P95&lt;&gt;"",Z95&lt;&gt;""),"-")</f>
        <v/>
      </c>
      <c r="BH95" s="121" t="str" cm="1">
        <f t="array" ref="BH95">_xlfn.IFS(AND($Q95&lt;&gt;"",R95&lt;&gt;""),ABS($Q95-R95),AND($Q95="",R95=""),"",OR($Q95&lt;&gt;"",R95&lt;&gt;""),"-")</f>
        <v/>
      </c>
      <c r="BI95" s="120" t="str" cm="1">
        <f t="array" ref="BI95">_xlfn.IFS(AND($Q95&lt;&gt;"",S95&lt;&gt;""),ABS($Q95-S95),AND($Q95="",S95=""),"",OR($Q95&lt;&gt;"",S95&lt;&gt;""),"-")</f>
        <v/>
      </c>
      <c r="BJ95" s="120" t="str" cm="1">
        <f t="array" ref="BJ95">_xlfn.IFS(AND($Q95&lt;&gt;"",T95&lt;&gt;""),ABS($Q95-T95),AND($Q95="",T95=""),"",OR($Q95&lt;&gt;"",T95&lt;&gt;""),"-")</f>
        <v/>
      </c>
      <c r="BK95" s="120" t="str" cm="1">
        <f t="array" ref="BK95">_xlfn.IFS(AND($Q95&lt;&gt;"",U95&lt;&gt;""),ABS($Q95-U95),AND($Q95="",U95=""),"",OR($Q95&lt;&gt;"",U95&lt;&gt;""),"-")</f>
        <v/>
      </c>
      <c r="BL95" s="120" t="str" cm="1">
        <f t="array" ref="BL95">_xlfn.IFS(AND($Q95&lt;&gt;"",V95&lt;&gt;""),ABS($Q95-V95),AND($Q95="",V95=""),"",OR($Q95&lt;&gt;"",V95&lt;&gt;""),"-")</f>
        <v/>
      </c>
      <c r="BM95" s="120" t="str" cm="1">
        <f t="array" ref="BM95">_xlfn.IFS(AND($Q95&lt;&gt;"",W95&lt;&gt;""),ABS($Q95-W95),AND($Q95="",W95=""),"",OR($Q95&lt;&gt;"",W95&lt;&gt;""),"-")</f>
        <v/>
      </c>
      <c r="BN95" s="120" t="str" cm="1">
        <f t="array" ref="BN95">_xlfn.IFS(AND($Q95&lt;&gt;"",X95&lt;&gt;""),ABS($Q95-X95),AND($Q95="",X95=""),"",OR($Q95&lt;&gt;"",X95&lt;&gt;""),"-")</f>
        <v/>
      </c>
      <c r="BO95" s="120" t="str" cm="1">
        <f t="array" ref="BO95">_xlfn.IFS(AND($Q95&lt;&gt;"",Y95&lt;&gt;""),ABS($Q95-Y95),AND($Q95="",Y95=""),"",OR($Q95&lt;&gt;"",Y95&lt;&gt;""),"-")</f>
        <v/>
      </c>
      <c r="BP95" s="120" t="str" cm="1">
        <f t="array" ref="BP95">_xlfn.IFS(AND($Q95&lt;&gt;"",Z95&lt;&gt;""),ABS($Q95-Z95),AND($Q95="",Z95=""),"",OR($Q95&lt;&gt;"",Z95&lt;&gt;""),"-")</f>
        <v/>
      </c>
      <c r="BQ95" s="121" t="str" cm="1">
        <f t="array" ref="BQ95">_xlfn.IFS(AND($R95&lt;&gt;"",S95&lt;&gt;""),ABS($R95-S95),AND($R95="",S95=""),"",OR($R95&lt;&gt;"",S95&lt;&gt;""),"-")</f>
        <v/>
      </c>
      <c r="BR95" s="120" t="str" cm="1">
        <f t="array" ref="BR95">_xlfn.IFS(AND($R95&lt;&gt;"",T95&lt;&gt;""),ABS($R95-T95),AND($R95="",T95=""),"",OR($R95&lt;&gt;"",T95&lt;&gt;""),"-")</f>
        <v/>
      </c>
      <c r="BS95" s="120" t="str" cm="1">
        <f t="array" ref="BS95">_xlfn.IFS(AND($R95&lt;&gt;"",U95&lt;&gt;""),ABS($R95-U95),AND($R95="",U95=""),"",OR($R95&lt;&gt;"",U95&lt;&gt;""),"-")</f>
        <v/>
      </c>
      <c r="BT95" s="120" t="str" cm="1">
        <f t="array" ref="BT95">_xlfn.IFS(AND($R95&lt;&gt;"",V95&lt;&gt;""),ABS($R95-V95),AND($R95="",V95=""),"",OR($R95&lt;&gt;"",V95&lt;&gt;""),"-")</f>
        <v/>
      </c>
      <c r="BU95" s="120" t="str" cm="1">
        <f t="array" ref="BU95">_xlfn.IFS(AND($R95&lt;&gt;"",W95&lt;&gt;""),ABS($R95-W95),AND($R95="",W95=""),"",OR($R95&lt;&gt;"",W95&lt;&gt;""),"-")</f>
        <v/>
      </c>
      <c r="BV95" s="120" t="str" cm="1">
        <f t="array" ref="BV95">_xlfn.IFS(AND($R95&lt;&gt;"",X95&lt;&gt;""),ABS($R95-X95),AND($R95="",X95=""),"",OR($R95&lt;&gt;"",X95&lt;&gt;""),"-")</f>
        <v/>
      </c>
      <c r="BW95" s="120" t="str" cm="1">
        <f t="array" ref="BW95">_xlfn.IFS(AND($R95&lt;&gt;"",Y95&lt;&gt;""),ABS($R95-Y95),AND($R95="",Y95=""),"",OR($R95&lt;&gt;"",Y95&lt;&gt;""),"-")</f>
        <v/>
      </c>
      <c r="BX95" s="120" t="str" cm="1">
        <f t="array" ref="BX95">_xlfn.IFS(AND($R95&lt;&gt;"",Z95&lt;&gt;""),ABS($R95-Z95),AND($R95="",Z95=""),"",OR($R95&lt;&gt;"",Z95&lt;&gt;""),"-")</f>
        <v/>
      </c>
      <c r="BY95" s="121" t="str" cm="1">
        <f t="array" ref="BY95">_xlfn.IFS(AND($S95&lt;&gt;"",T95&lt;&gt;""),ABS($S95-T95),AND($S95="",T95=""),"",OR($S95&lt;&gt;"",T95&lt;&gt;""),"-")</f>
        <v/>
      </c>
      <c r="BZ95" s="120" t="str" cm="1">
        <f t="array" ref="BZ95">_xlfn.IFS(AND($S95&lt;&gt;"",U95&lt;&gt;""),ABS($S95-U95),AND($S95="",U95=""),"",OR($S95&lt;&gt;"",U95&lt;&gt;""),"-")</f>
        <v/>
      </c>
      <c r="CA95" s="120" t="str" cm="1">
        <f t="array" ref="CA95">_xlfn.IFS(AND($S95&lt;&gt;"",V95&lt;&gt;""),ABS($S95-V95),AND($S95="",V95=""),"",OR($S95&lt;&gt;"",V95&lt;&gt;""),"-")</f>
        <v/>
      </c>
      <c r="CB95" s="120" t="str" cm="1">
        <f t="array" ref="CB95">_xlfn.IFS(AND($S95&lt;&gt;"",W95&lt;&gt;""),ABS($S95-W95),AND($S95="",W95=""),"",OR($S95&lt;&gt;"",W95&lt;&gt;""),"-")</f>
        <v/>
      </c>
      <c r="CC95" s="120" t="str" cm="1">
        <f t="array" ref="CC95">_xlfn.IFS(AND($S95&lt;&gt;"",X95&lt;&gt;""),ABS($S95-X95),AND($S95="",X95=""),"",OR($S95&lt;&gt;"",X95&lt;&gt;""),"-")</f>
        <v/>
      </c>
      <c r="CD95" s="120" t="str" cm="1">
        <f t="array" ref="CD95">_xlfn.IFS(AND($S95&lt;&gt;"",Y95&lt;&gt;""),ABS($S95-Y95),AND($S95="",Y95=""),"",OR($S95&lt;&gt;"",Y95&lt;&gt;""),"-")</f>
        <v/>
      </c>
      <c r="CE95" s="120" t="str" cm="1">
        <f t="array" ref="CE95">_xlfn.IFS(AND($S95&lt;&gt;"",Z95&lt;&gt;""),ABS($S95-Z95),AND($S95="",Z95=""),"",OR($S95&lt;&gt;"",Z95&lt;&gt;""),"-")</f>
        <v/>
      </c>
      <c r="CF95" s="121" t="str" cm="1">
        <f t="array" ref="CF95">_xlfn.IFS(AND($T95&lt;&gt;"",U95&lt;&gt;""),ABS($T95-U95),AND($T95="",U95=""),"",OR($T95&lt;&gt;"",U95&lt;&gt;""),"-")</f>
        <v/>
      </c>
      <c r="CG95" s="120" t="str" cm="1">
        <f t="array" ref="CG95">_xlfn.IFS(AND($T95&lt;&gt;"",V95&lt;&gt;""),ABS($T95-V95),AND($T95="",V95=""),"",OR($T95&lt;&gt;"",V95&lt;&gt;""),"-")</f>
        <v/>
      </c>
      <c r="CH95" s="120" t="str" cm="1">
        <f t="array" ref="CH95">_xlfn.IFS(AND($T95&lt;&gt;"",W95&lt;&gt;""),ABS($T95-W95),AND($T95="",W95=""),"",OR($T95&lt;&gt;"",W95&lt;&gt;""),"-")</f>
        <v/>
      </c>
      <c r="CI95" s="120" t="str" cm="1">
        <f t="array" ref="CI95">_xlfn.IFS(AND($T95&lt;&gt;"",X95&lt;&gt;""),ABS($T95-X95),AND($T95="",X95=""),"",OR($T95&lt;&gt;"",X95&lt;&gt;""),"-")</f>
        <v/>
      </c>
      <c r="CJ95" s="120" t="str" cm="1">
        <f t="array" ref="CJ95">_xlfn.IFS(AND($T95&lt;&gt;"",Y95&lt;&gt;""),ABS($T95-Y95),AND($T95="",Y95=""),"",OR($T95&lt;&gt;"",Y95&lt;&gt;""),"-")</f>
        <v/>
      </c>
      <c r="CK95" s="120" t="str" cm="1">
        <f t="array" ref="CK95">_xlfn.IFS(AND($T95&lt;&gt;"",Z95&lt;&gt;""),ABS($T95-Z95),AND($T95="",Z95=""),"",OR($T95&lt;&gt;"",Z95&lt;&gt;""),"-")</f>
        <v/>
      </c>
      <c r="CL95" s="121" t="str" cm="1">
        <f t="array" ref="CL95">_xlfn.IFS(AND($U95&lt;&gt;"",V95&lt;&gt;""),ABS($U95-V95),AND($U95="",V95=""),"",OR($U95&lt;&gt;"",V95&lt;&gt;""),"-")</f>
        <v/>
      </c>
      <c r="CM95" s="120" t="str" cm="1">
        <f t="array" ref="CM95">_xlfn.IFS(AND($U95&lt;&gt;"",W95&lt;&gt;""),ABS($U95-W95),AND($U95="",W95=""),"",OR($U95&lt;&gt;"",W95&lt;&gt;""),"-")</f>
        <v/>
      </c>
      <c r="CN95" s="120" t="str" cm="1">
        <f t="array" ref="CN95">_xlfn.IFS(AND($U95&lt;&gt;"",X95&lt;&gt;""),ABS($U95-X95),AND($U95="",X95=""),"",OR($U95&lt;&gt;"",X95&lt;&gt;""),"-")</f>
        <v/>
      </c>
      <c r="CO95" s="120" t="str" cm="1">
        <f t="array" ref="CO95">_xlfn.IFS(AND($U95&lt;&gt;"",Y95&lt;&gt;""),ABS($U95-Y95),AND($U95="",Y95=""),"",OR($U95&lt;&gt;"",Y95&lt;&gt;""),"-")</f>
        <v/>
      </c>
      <c r="CP95" s="120" t="str" cm="1">
        <f t="array" ref="CP95">_xlfn.IFS(AND($U95&lt;&gt;"",Z95&lt;&gt;""),ABS($U95-Z95),AND($U95="",Z95=""),"",OR($U95&lt;&gt;"",Z95&lt;&gt;""),"-")</f>
        <v/>
      </c>
      <c r="CQ95" s="121" t="str" cm="1">
        <f t="array" ref="CQ95">_xlfn.IFS(AND($V95&lt;&gt;"",W95&lt;&gt;""),ABS($V95-W95),AND($V95="",W95=""),"",OR($V95&lt;&gt;"",W95&lt;&gt;""),"-")</f>
        <v/>
      </c>
      <c r="CR95" s="120" t="str" cm="1">
        <f t="array" ref="CR95">_xlfn.IFS(AND($V95&lt;&gt;"",X95&lt;&gt;""),ABS($V95-X95),AND($V95="",X95=""),"",OR($V95&lt;&gt;"",X95&lt;&gt;""),"-")</f>
        <v/>
      </c>
      <c r="CS95" s="120" t="str" cm="1">
        <f t="array" ref="CS95">_xlfn.IFS(AND($V95&lt;&gt;"",Y95&lt;&gt;""),ABS($V95-Y95),AND($V95="",Y95=""),"",OR($V95&lt;&gt;"",Y95&lt;&gt;""),"-")</f>
        <v/>
      </c>
      <c r="CT95" s="120" t="str" cm="1">
        <f t="array" ref="CT95">_xlfn.IFS(AND($V95&lt;&gt;"",Z95&lt;&gt;""),ABS($V95-Z95),AND($V95="",Z95=""),"",OR($V95&lt;&gt;"",Z95&lt;&gt;""),"-")</f>
        <v/>
      </c>
      <c r="CU95" s="121" t="str" cm="1">
        <f t="array" ref="CU95">_xlfn.IFS(AND($W95&lt;&gt;"",X95&lt;&gt;""),ABS($W95-X95),AND($W95="",X95=""),"",OR($W95&lt;&gt;"",X95&lt;&gt;""),"-")</f>
        <v/>
      </c>
      <c r="CV95" s="120" t="str" cm="1">
        <f t="array" ref="CV95">_xlfn.IFS(AND($W95&lt;&gt;"",Y95&lt;&gt;""),ABS($W95-Y95),AND($W95="",Y95=""),"",OR($W95&lt;&gt;"",Y95&lt;&gt;""),"-")</f>
        <v/>
      </c>
      <c r="CW95" s="120" t="str" cm="1">
        <f t="array" ref="CW95">_xlfn.IFS(AND($W95&lt;&gt;"",Z95&lt;&gt;""),ABS($W95-Z95),AND($W95="",Z95=""),"",OR($W95&lt;&gt;"",Z95&lt;&gt;""),"-")</f>
        <v/>
      </c>
      <c r="CX95" s="121" t="str" cm="1">
        <f t="array" ref="CX95">_xlfn.IFS(AND($X95&lt;&gt;"",Y95&lt;&gt;""),ABS($X95-Y95),AND($X95="",Y95=""),"",OR($X95&lt;&gt;"",Y95&lt;&gt;""),"-")</f>
        <v/>
      </c>
      <c r="CY95" s="120" t="str" cm="1">
        <f t="array" ref="CY95">_xlfn.IFS(AND($X95&lt;&gt;"",Z95&lt;&gt;""),ABS($X95-Z95),AND($X95="",Z95=""),"",OR($X95&lt;&gt;"",Z95&lt;&gt;""),"-")</f>
        <v/>
      </c>
      <c r="CZ95" s="121" t="str" cm="1">
        <f t="array" ref="CZ95">_xlfn.IFS(AND($Y95&lt;&gt;"",Z95&lt;&gt;""),ABS($Y95-Z95),AND($Y95="",Z95=""),"",OR($Y95&lt;&gt;"",Z95&lt;&gt;""),"-")</f>
        <v/>
      </c>
    </row>
    <row r="96" spans="1:104" x14ac:dyDescent="0.2">
      <c r="A96" s="260" t="s">
        <v>93</v>
      </c>
      <c r="B96" s="259" t="str">
        <f>VLOOKUP($A96,Merged_couplings!$B:$BU,MATCH(B$1,Merged_couplings!$B$1:$BU$1,0),FALSE)</f>
        <v>---</v>
      </c>
      <c r="C96" s="258" t="str">
        <f>VLOOKUP($A96,Merged_couplings!$B:$BU,MATCH(C$1,Merged_couplings!$B$1:$BU$1,0),FALSE)</f>
        <v>-IG</v>
      </c>
      <c r="D96" s="258" t="str">
        <f>VLOOKUP($A96,Merged_couplings!$B:$BU,MATCH(D$1,Merged_couplings!$B$1:$BU$1,0),FALSE)</f>
        <v>-IG</v>
      </c>
      <c r="E96" s="258" t="str">
        <f>VLOOKUP($A96,Merged_couplings!$B:$BU,MATCH(E$1,Merged_couplings!$B$1:$BU$1,0),FALSE)</f>
        <v>-IG</v>
      </c>
      <c r="F96" s="258" t="str">
        <f>VLOOKUP($A96,Merged_couplings!$B:$BU,MATCH(F$1,Merged_couplings!$B$1:$BU$1,0),FALSE)</f>
        <v>-IG</v>
      </c>
      <c r="G96" s="258" t="str">
        <f>VLOOKUP($A96,Merged_couplings!$B:$BU,MATCH(G$1,Merged_couplings!$B$1:$BU$1,0),FALSE)</f>
        <v>-IG</v>
      </c>
      <c r="H96" s="258" t="str">
        <f>VLOOKUP($A96,Merged_couplings!$B:$BU,MATCH(H$1,Merged_couplings!$B$1:$BU$1,0),FALSE)</f>
        <v>---</v>
      </c>
      <c r="I96" s="258" t="str">
        <f>VLOOKUP($A96,Merged_couplings!$B:$BU,MATCH(I$1,Merged_couplings!$B$1:$BU$1,0),FALSE)</f>
        <v>---</v>
      </c>
      <c r="J96" s="258" t="str">
        <f>VLOOKUP($A96,Merged_couplings!$B:$BU,MATCH(J$1,Merged_couplings!$B$1:$BU$1,0),FALSE)</f>
        <v>---</v>
      </c>
      <c r="K96" s="258" t="str">
        <f>VLOOKUP($A96,Merged_couplings!$B:$BU,MATCH(K$1,Merged_couplings!$B$1:$BU$1,0),FALSE)</f>
        <v>---</v>
      </c>
      <c r="L96" s="258" t="str">
        <f>VLOOKUP($A96,Merged_couplings!$B:$BU,MATCH(L$1,Merged_couplings!$B$1:$BU$1,0),FALSE)</f>
        <v>---</v>
      </c>
      <c r="M96" s="258" t="str">
        <f>VLOOKUP($A96,Merged_couplings!$B:$BU,MATCH(M$1,Merged_couplings!$B$1:$BU$1,0),FALSE)</f>
        <v>---</v>
      </c>
      <c r="N96" s="121" t="str">
        <f>IF(OR(B96="BIG",B96="BI-",B96="B-G"),VLOOKUP($A96,Merged_couplings!$B:$BU,MATCH(N$1,Merged_couplings!$B$1:$BU$1,0),FALSE),"")</f>
        <v/>
      </c>
      <c r="P96" s="120" t="str">
        <f>IF(OR(C96="BIG",C96="BI-",C96="B-G"),VLOOKUP($A96,Merged_couplings!$B:$BU,MATCH(P$1,Merged_couplings!$B$1:$BU$1,0),FALSE),"")</f>
        <v/>
      </c>
      <c r="Q96" s="120" t="str">
        <f>IF(OR(D96="BIG",D96="BI-",D96="B-G"),VLOOKUP($A96,Merged_couplings!$B:$BU,MATCH(Q$1,Merged_couplings!$B$1:$BU$1,0),FALSE),"")</f>
        <v/>
      </c>
      <c r="R96" s="120" t="str">
        <f>IF(OR(E96="BIG",E96="BI-",E96="B-G"),VLOOKUP($A96,Merged_couplings!$B:$BU,MATCH(R$1,Merged_couplings!$B$1:$BU$1,0),FALSE),"")</f>
        <v/>
      </c>
      <c r="S96" s="120" t="str">
        <f>IF(OR(F96="BIG",F96="BI-",F96="B-G"),VLOOKUP($A96,Merged_couplings!$B:$BU,MATCH(S$1,Merged_couplings!$B$1:$BU$1,0),FALSE),"")</f>
        <v/>
      </c>
      <c r="T96" s="120" t="str">
        <f>IF(OR(G96="BIG",G96="BI-",G96="B-G"),VLOOKUP($A96,Merged_couplings!$B:$BU,MATCH(T$1,Merged_couplings!$B$1:$BU$1,0),FALSE),"")</f>
        <v/>
      </c>
      <c r="U96" s="120" t="str">
        <f>IF(OR(H96="BIG",H96="BI-",H96="B-G"),VLOOKUP($A96,Merged_couplings!$B:$BU,MATCH(U$1,Merged_couplings!$B$1:$BU$1,0),FALSE),"")</f>
        <v/>
      </c>
      <c r="V96" s="120" t="str">
        <f>IF(OR(I96="BIG",I96="BI-",I96="B-G"),VLOOKUP($A96,Merged_couplings!$B:$BU,MATCH(V$1,Merged_couplings!$B$1:$BU$1,0),FALSE),"")</f>
        <v/>
      </c>
      <c r="W96" s="120" t="str">
        <f>IF(OR(J96="BIG",J96="BI-",J96="B-G"),VLOOKUP($A96,Merged_couplings!$B:$BU,MATCH(W$1,Merged_couplings!$B$1:$BU$1,0),FALSE),"")</f>
        <v/>
      </c>
      <c r="X96" s="120" t="str">
        <f>IF(OR(K96="BIG",K96="BI-",K96="B-G"),VLOOKUP($A96,Merged_couplings!$B:$BU,MATCH(X$1,Merged_couplings!$B$1:$BU$1,0),FALSE),"")</f>
        <v/>
      </c>
      <c r="Y96" s="120" t="str">
        <f>IF(OR(L96="BIG",L96="BI-",L96="B-G"),VLOOKUP($A96,Merged_couplings!$B:$BU,MATCH(Y$1,Merged_couplings!$B$1:$BU$1,0),FALSE),"")</f>
        <v/>
      </c>
      <c r="Z96" s="120" t="str">
        <f>IF(OR(M96="BIG",M96="BI-",M96="B-G"),VLOOKUP($A96,Merged_couplings!$B:$BU,MATCH(Z$1,Merged_couplings!$B$1:$BU$1,0),FALSE),"")</f>
        <v/>
      </c>
      <c r="AA96" s="123"/>
      <c r="AB96" s="340" t="str" cm="1">
        <f t="array" ref="AB96">_xlfn.IFS(AND($N96&lt;&gt;"",P96&lt;&gt;""),ABS($N96-P96),AND($N96="",P96=""),"",OR($N96&lt;&gt;"",P96&lt;&gt;""),"-")</f>
        <v/>
      </c>
      <c r="AC96" s="122" t="str" cm="1">
        <f t="array" ref="AC96">_xlfn.IFS(AND($N96&lt;&gt;"",Q96&lt;&gt;""),ABS($N96-Q96),AND($N96="",Q96=""),"",OR($N96&lt;&gt;"",Q96&lt;&gt;""),"-")</f>
        <v/>
      </c>
      <c r="AD96" s="122" t="str" cm="1">
        <f t="array" ref="AD96">_xlfn.IFS(AND($N96&lt;&gt;"",R96&lt;&gt;""),ABS($N96-R96),AND($N96="",R96=""),"",OR($N96&lt;&gt;"",R96&lt;&gt;""),"-")</f>
        <v/>
      </c>
      <c r="AE96" s="122" t="str" cm="1">
        <f t="array" ref="AE96">_xlfn.IFS(AND($N96&lt;&gt;"",S96&lt;&gt;""),ABS($N96-S96),AND($N96="",S96=""),"",OR($N96&lt;&gt;"",S96&lt;&gt;""),"-")</f>
        <v/>
      </c>
      <c r="AF96" s="122" t="str" cm="1">
        <f t="array" ref="AF96">_xlfn.IFS(AND($N96&lt;&gt;"",T96&lt;&gt;""),ABS($N96-T96),AND($N96="",T96=""),"",OR($N96&lt;&gt;"",T96&lt;&gt;""),"-")</f>
        <v/>
      </c>
      <c r="AG96" s="122" t="str" cm="1">
        <f t="array" ref="AG96">_xlfn.IFS(AND($N96&lt;&gt;"",U96&lt;&gt;""),ABS($N96-U96),AND($N96="",U96=""),"",OR($N96&lt;&gt;"",U96&lt;&gt;""),"-")</f>
        <v/>
      </c>
      <c r="AH96" s="122" t="str" cm="1">
        <f t="array" ref="AH96">_xlfn.IFS(AND($N96&lt;&gt;"",V96&lt;&gt;""),ABS($N96-V96),AND($N96="",V96=""),"",OR($N96&lt;&gt;"",V96&lt;&gt;""),"-")</f>
        <v/>
      </c>
      <c r="AI96" s="122" t="str" cm="1">
        <f t="array" ref="AI96">_xlfn.IFS(AND($N96&lt;&gt;"",W96&lt;&gt;""),ABS($N96-W96),AND($N96="",W96=""),"",OR($N96&lt;&gt;"",W96&lt;&gt;""),"-")</f>
        <v/>
      </c>
      <c r="AJ96" s="122" t="str" cm="1">
        <f t="array" ref="AJ96">_xlfn.IFS(AND($N96&lt;&gt;"",X96&lt;&gt;""),ABS($N96-X96),AND($N96="",X96=""),"",OR($N96&lt;&gt;"",X96&lt;&gt;""),"-")</f>
        <v/>
      </c>
      <c r="AK96" s="122" t="str" cm="1">
        <f t="array" ref="AK96">_xlfn.IFS(AND($N96&lt;&gt;"",Y96&lt;&gt;""),ABS($N96-Y96),AND($N96="",Y96=""),"",OR($N96&lt;&gt;"",Y96&lt;&gt;""),"-")</f>
        <v/>
      </c>
      <c r="AL96" s="122" t="str" cm="1">
        <f t="array" ref="AL96">_xlfn.IFS(AND($N96&lt;&gt;"",Z96&lt;&gt;""),ABS($N96-Z96),AND($N96="",Z96=""),"",OR($N96&lt;&gt;"",Z96&lt;&gt;""),"-")</f>
        <v/>
      </c>
      <c r="AM96" s="340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1" t="str" cm="1">
        <f t="array" ref="AX96">_xlfn.IFS(AND($P96&lt;&gt;"",Q96&lt;&gt;""),ABS($P96-Q96),AND($P96="",Q96=""),"",OR($P96&lt;&gt;"",Q96&lt;&gt;""),"-")</f>
        <v/>
      </c>
      <c r="AY96" s="120" t="str" cm="1">
        <f t="array" ref="AY96">_xlfn.IFS(AND($P96&lt;&gt;"",R96&lt;&gt;""),ABS($P96-R96),AND($P96="",R96=""),"",OR($P96&lt;&gt;"",R96&lt;&gt;""),"-")</f>
        <v/>
      </c>
      <c r="AZ96" s="120" t="str" cm="1">
        <f t="array" ref="AZ96">_xlfn.IFS(AND($P96&lt;&gt;"",S96&lt;&gt;""),ABS($P96-S96),AND($P96="",S96=""),"",OR($P96&lt;&gt;"",S96&lt;&gt;""),"-")</f>
        <v/>
      </c>
      <c r="BA96" s="120" t="str" cm="1">
        <f t="array" ref="BA96">_xlfn.IFS(AND($P96&lt;&gt;"",T96&lt;&gt;""),ABS($P96-T96),AND($P96="",T96=""),"",OR($P96&lt;&gt;"",T96&lt;&gt;""),"-")</f>
        <v/>
      </c>
      <c r="BB96" s="120" t="str" cm="1">
        <f t="array" ref="BB96">_xlfn.IFS(AND($P96&lt;&gt;"",U96&lt;&gt;""),ABS($P96-U96),AND($P96="",U96=""),"",OR($P96&lt;&gt;"",U96&lt;&gt;""),"-")</f>
        <v/>
      </c>
      <c r="BC96" s="120" t="str" cm="1">
        <f t="array" ref="BC96">_xlfn.IFS(AND($P96&lt;&gt;"",V96&lt;&gt;""),ABS($P96-V96),AND($P96="",V96=""),"",OR($P96&lt;&gt;"",V96&lt;&gt;""),"-")</f>
        <v/>
      </c>
      <c r="BD96" s="120" t="str" cm="1">
        <f t="array" ref="BD96">_xlfn.IFS(AND($P96&lt;&gt;"",W96&lt;&gt;""),ABS($P96-W96),AND($P96="",W96=""),"",OR($P96&lt;&gt;"",W96&lt;&gt;""),"-")</f>
        <v/>
      </c>
      <c r="BE96" s="120" t="str" cm="1">
        <f t="array" ref="BE96">_xlfn.IFS(AND($P96&lt;&gt;"",X96&lt;&gt;""),ABS($P96-X96),AND($P96="",X96=""),"",OR($P96&lt;&gt;"",X96&lt;&gt;""),"-")</f>
        <v/>
      </c>
      <c r="BF96" s="120" t="str" cm="1">
        <f t="array" ref="BF96">_xlfn.IFS(AND($P96&lt;&gt;"",Y96&lt;&gt;""),ABS($P96-Y96),AND($P96="",Y96=""),"",OR($P96&lt;&gt;"",Y96&lt;&gt;""),"-")</f>
        <v/>
      </c>
      <c r="BG96" s="120" t="str" cm="1">
        <f t="array" ref="BG96">_xlfn.IFS(AND($P96&lt;&gt;"",Z96&lt;&gt;""),ABS($P96-Z96),AND($P96="",Z96=""),"",OR($P96&lt;&gt;"",Z96&lt;&gt;""),"-")</f>
        <v/>
      </c>
      <c r="BH96" s="121" t="str" cm="1">
        <f t="array" ref="BH96">_xlfn.IFS(AND($Q96&lt;&gt;"",R96&lt;&gt;""),ABS($Q96-R96),AND($Q96="",R96=""),"",OR($Q96&lt;&gt;"",R96&lt;&gt;""),"-")</f>
        <v/>
      </c>
      <c r="BI96" s="120" t="str" cm="1">
        <f t="array" ref="BI96">_xlfn.IFS(AND($Q96&lt;&gt;"",S96&lt;&gt;""),ABS($Q96-S96),AND($Q96="",S96=""),"",OR($Q96&lt;&gt;"",S96&lt;&gt;""),"-")</f>
        <v/>
      </c>
      <c r="BJ96" s="120" t="str" cm="1">
        <f t="array" ref="BJ96">_xlfn.IFS(AND($Q96&lt;&gt;"",T96&lt;&gt;""),ABS($Q96-T96),AND($Q96="",T96=""),"",OR($Q96&lt;&gt;"",T96&lt;&gt;""),"-")</f>
        <v/>
      </c>
      <c r="BK96" s="120" t="str" cm="1">
        <f t="array" ref="BK96">_xlfn.IFS(AND($Q96&lt;&gt;"",U96&lt;&gt;""),ABS($Q96-U96),AND($Q96="",U96=""),"",OR($Q96&lt;&gt;"",U96&lt;&gt;""),"-")</f>
        <v/>
      </c>
      <c r="BL96" s="120" t="str" cm="1">
        <f t="array" ref="BL96">_xlfn.IFS(AND($Q96&lt;&gt;"",V96&lt;&gt;""),ABS($Q96-V96),AND($Q96="",V96=""),"",OR($Q96&lt;&gt;"",V96&lt;&gt;""),"-")</f>
        <v/>
      </c>
      <c r="BM96" s="120" t="str" cm="1">
        <f t="array" ref="BM96">_xlfn.IFS(AND($Q96&lt;&gt;"",W96&lt;&gt;""),ABS($Q96-W96),AND($Q96="",W96=""),"",OR($Q96&lt;&gt;"",W96&lt;&gt;""),"-")</f>
        <v/>
      </c>
      <c r="BN96" s="120" t="str" cm="1">
        <f t="array" ref="BN96">_xlfn.IFS(AND($Q96&lt;&gt;"",X96&lt;&gt;""),ABS($Q96-X96),AND($Q96="",X96=""),"",OR($Q96&lt;&gt;"",X96&lt;&gt;""),"-")</f>
        <v/>
      </c>
      <c r="BO96" s="120" t="str" cm="1">
        <f t="array" ref="BO96">_xlfn.IFS(AND($Q96&lt;&gt;"",Y96&lt;&gt;""),ABS($Q96-Y96),AND($Q96="",Y96=""),"",OR($Q96&lt;&gt;"",Y96&lt;&gt;""),"-")</f>
        <v/>
      </c>
      <c r="BP96" s="120" t="str" cm="1">
        <f t="array" ref="BP96">_xlfn.IFS(AND($Q96&lt;&gt;"",Z96&lt;&gt;""),ABS($Q96-Z96),AND($Q96="",Z96=""),"",OR($Q96&lt;&gt;"",Z96&lt;&gt;""),"-")</f>
        <v/>
      </c>
      <c r="BQ96" s="121" t="str" cm="1">
        <f t="array" ref="BQ96">_xlfn.IFS(AND($R96&lt;&gt;"",S96&lt;&gt;""),ABS($R96-S96),AND($R96="",S96=""),"",OR($R96&lt;&gt;"",S96&lt;&gt;""),"-")</f>
        <v/>
      </c>
      <c r="BR96" s="120" t="str" cm="1">
        <f t="array" ref="BR96">_xlfn.IFS(AND($R96&lt;&gt;"",T96&lt;&gt;""),ABS($R96-T96),AND($R96="",T96=""),"",OR($R96&lt;&gt;"",T96&lt;&gt;""),"-")</f>
        <v/>
      </c>
      <c r="BS96" s="120" t="str" cm="1">
        <f t="array" ref="BS96">_xlfn.IFS(AND($R96&lt;&gt;"",U96&lt;&gt;""),ABS($R96-U96),AND($R96="",U96=""),"",OR($R96&lt;&gt;"",U96&lt;&gt;""),"-")</f>
        <v/>
      </c>
      <c r="BT96" s="120" t="str" cm="1">
        <f t="array" ref="BT96">_xlfn.IFS(AND($R96&lt;&gt;"",V96&lt;&gt;""),ABS($R96-V96),AND($R96="",V96=""),"",OR($R96&lt;&gt;"",V96&lt;&gt;""),"-")</f>
        <v/>
      </c>
      <c r="BU96" s="120" t="str" cm="1">
        <f t="array" ref="BU96">_xlfn.IFS(AND($R96&lt;&gt;"",W96&lt;&gt;""),ABS($R96-W96),AND($R96="",W96=""),"",OR($R96&lt;&gt;"",W96&lt;&gt;""),"-")</f>
        <v/>
      </c>
      <c r="BV96" s="120" t="str" cm="1">
        <f t="array" ref="BV96">_xlfn.IFS(AND($R96&lt;&gt;"",X96&lt;&gt;""),ABS($R96-X96),AND($R96="",X96=""),"",OR($R96&lt;&gt;"",X96&lt;&gt;""),"-")</f>
        <v/>
      </c>
      <c r="BW96" s="120" t="str" cm="1">
        <f t="array" ref="BW96">_xlfn.IFS(AND($R96&lt;&gt;"",Y96&lt;&gt;""),ABS($R96-Y96),AND($R96="",Y96=""),"",OR($R96&lt;&gt;"",Y96&lt;&gt;""),"-")</f>
        <v/>
      </c>
      <c r="BX96" s="120" t="str" cm="1">
        <f t="array" ref="BX96">_xlfn.IFS(AND($R96&lt;&gt;"",Z96&lt;&gt;""),ABS($R96-Z96),AND($R96="",Z96=""),"",OR($R96&lt;&gt;"",Z96&lt;&gt;""),"-")</f>
        <v/>
      </c>
      <c r="BY96" s="121" t="str" cm="1">
        <f t="array" ref="BY96">_xlfn.IFS(AND($S96&lt;&gt;"",T96&lt;&gt;""),ABS($S96-T96),AND($S96="",T96=""),"",OR($S96&lt;&gt;"",T96&lt;&gt;""),"-")</f>
        <v/>
      </c>
      <c r="BZ96" s="120" t="str" cm="1">
        <f t="array" ref="BZ96">_xlfn.IFS(AND($S96&lt;&gt;"",U96&lt;&gt;""),ABS($S96-U96),AND($S96="",U96=""),"",OR($S96&lt;&gt;"",U96&lt;&gt;""),"-")</f>
        <v/>
      </c>
      <c r="CA96" s="120" t="str" cm="1">
        <f t="array" ref="CA96">_xlfn.IFS(AND($S96&lt;&gt;"",V96&lt;&gt;""),ABS($S96-V96),AND($S96="",V96=""),"",OR($S96&lt;&gt;"",V96&lt;&gt;""),"-")</f>
        <v/>
      </c>
      <c r="CB96" s="120" t="str" cm="1">
        <f t="array" ref="CB96">_xlfn.IFS(AND($S96&lt;&gt;"",W96&lt;&gt;""),ABS($S96-W96),AND($S96="",W96=""),"",OR($S96&lt;&gt;"",W96&lt;&gt;""),"-")</f>
        <v/>
      </c>
      <c r="CC96" s="120" t="str" cm="1">
        <f t="array" ref="CC96">_xlfn.IFS(AND($S96&lt;&gt;"",X96&lt;&gt;""),ABS($S96-X96),AND($S96="",X96=""),"",OR($S96&lt;&gt;"",X96&lt;&gt;""),"-")</f>
        <v/>
      </c>
      <c r="CD96" s="120" t="str" cm="1">
        <f t="array" ref="CD96">_xlfn.IFS(AND($S96&lt;&gt;"",Y96&lt;&gt;""),ABS($S96-Y96),AND($S96="",Y96=""),"",OR($S96&lt;&gt;"",Y96&lt;&gt;""),"-")</f>
        <v/>
      </c>
      <c r="CE96" s="120" t="str" cm="1">
        <f t="array" ref="CE96">_xlfn.IFS(AND($S96&lt;&gt;"",Z96&lt;&gt;""),ABS($S96-Z96),AND($S96="",Z96=""),"",OR($S96&lt;&gt;"",Z96&lt;&gt;""),"-")</f>
        <v/>
      </c>
      <c r="CF96" s="121" t="str" cm="1">
        <f t="array" ref="CF96">_xlfn.IFS(AND($T96&lt;&gt;"",U96&lt;&gt;""),ABS($T96-U96),AND($T96="",U96=""),"",OR($T96&lt;&gt;"",U96&lt;&gt;""),"-")</f>
        <v/>
      </c>
      <c r="CG96" s="120" t="str" cm="1">
        <f t="array" ref="CG96">_xlfn.IFS(AND($T96&lt;&gt;"",V96&lt;&gt;""),ABS($T96-V96),AND($T96="",V96=""),"",OR($T96&lt;&gt;"",V96&lt;&gt;""),"-")</f>
        <v/>
      </c>
      <c r="CH96" s="120" t="str" cm="1">
        <f t="array" ref="CH96">_xlfn.IFS(AND($T96&lt;&gt;"",W96&lt;&gt;""),ABS($T96-W96),AND($T96="",W96=""),"",OR($T96&lt;&gt;"",W96&lt;&gt;""),"-")</f>
        <v/>
      </c>
      <c r="CI96" s="120" t="str" cm="1">
        <f t="array" ref="CI96">_xlfn.IFS(AND($T96&lt;&gt;"",X96&lt;&gt;""),ABS($T96-X96),AND($T96="",X96=""),"",OR($T96&lt;&gt;"",X96&lt;&gt;""),"-")</f>
        <v/>
      </c>
      <c r="CJ96" s="120" t="str" cm="1">
        <f t="array" ref="CJ96">_xlfn.IFS(AND($T96&lt;&gt;"",Y96&lt;&gt;""),ABS($T96-Y96),AND($T96="",Y96=""),"",OR($T96&lt;&gt;"",Y96&lt;&gt;""),"-")</f>
        <v/>
      </c>
      <c r="CK96" s="120" t="str" cm="1">
        <f t="array" ref="CK96">_xlfn.IFS(AND($T96&lt;&gt;"",Z96&lt;&gt;""),ABS($T96-Z96),AND($T96="",Z96=""),"",OR($T96&lt;&gt;"",Z96&lt;&gt;""),"-")</f>
        <v/>
      </c>
      <c r="CL96" s="121" t="str" cm="1">
        <f t="array" ref="CL96">_xlfn.IFS(AND($U96&lt;&gt;"",V96&lt;&gt;""),ABS($U96-V96),AND($U96="",V96=""),"",OR($U96&lt;&gt;"",V96&lt;&gt;""),"-")</f>
        <v/>
      </c>
      <c r="CM96" s="120" t="str" cm="1">
        <f t="array" ref="CM96">_xlfn.IFS(AND($U96&lt;&gt;"",W96&lt;&gt;""),ABS($U96-W96),AND($U96="",W96=""),"",OR($U96&lt;&gt;"",W96&lt;&gt;""),"-")</f>
        <v/>
      </c>
      <c r="CN96" s="120" t="str" cm="1">
        <f t="array" ref="CN96">_xlfn.IFS(AND($U96&lt;&gt;"",X96&lt;&gt;""),ABS($U96-X96),AND($U96="",X96=""),"",OR($U96&lt;&gt;"",X96&lt;&gt;""),"-")</f>
        <v/>
      </c>
      <c r="CO96" s="120" t="str" cm="1">
        <f t="array" ref="CO96">_xlfn.IFS(AND($U96&lt;&gt;"",Y96&lt;&gt;""),ABS($U96-Y96),AND($U96="",Y96=""),"",OR($U96&lt;&gt;"",Y96&lt;&gt;""),"-")</f>
        <v/>
      </c>
      <c r="CP96" s="120" t="str" cm="1">
        <f t="array" ref="CP96">_xlfn.IFS(AND($U96&lt;&gt;"",Z96&lt;&gt;""),ABS($U96-Z96),AND($U96="",Z96=""),"",OR($U96&lt;&gt;"",Z96&lt;&gt;""),"-")</f>
        <v/>
      </c>
      <c r="CQ96" s="121" t="str" cm="1">
        <f t="array" ref="CQ96">_xlfn.IFS(AND($V96&lt;&gt;"",W96&lt;&gt;""),ABS($V96-W96),AND($V96="",W96=""),"",OR($V96&lt;&gt;"",W96&lt;&gt;""),"-")</f>
        <v/>
      </c>
      <c r="CR96" s="120" t="str" cm="1">
        <f t="array" ref="CR96">_xlfn.IFS(AND($V96&lt;&gt;"",X96&lt;&gt;""),ABS($V96-X96),AND($V96="",X96=""),"",OR($V96&lt;&gt;"",X96&lt;&gt;""),"-")</f>
        <v/>
      </c>
      <c r="CS96" s="120" t="str" cm="1">
        <f t="array" ref="CS96">_xlfn.IFS(AND($V96&lt;&gt;"",Y96&lt;&gt;""),ABS($V96-Y96),AND($V96="",Y96=""),"",OR($V96&lt;&gt;"",Y96&lt;&gt;""),"-")</f>
        <v/>
      </c>
      <c r="CT96" s="120" t="str" cm="1">
        <f t="array" ref="CT96">_xlfn.IFS(AND($V96&lt;&gt;"",Z96&lt;&gt;""),ABS($V96-Z96),AND($V96="",Z96=""),"",OR($V96&lt;&gt;"",Z96&lt;&gt;""),"-")</f>
        <v/>
      </c>
      <c r="CU96" s="121" t="str" cm="1">
        <f t="array" ref="CU96">_xlfn.IFS(AND($W96&lt;&gt;"",X96&lt;&gt;""),ABS($W96-X96),AND($W96="",X96=""),"",OR($W96&lt;&gt;"",X96&lt;&gt;""),"-")</f>
        <v/>
      </c>
      <c r="CV96" s="120" t="str" cm="1">
        <f t="array" ref="CV96">_xlfn.IFS(AND($W96&lt;&gt;"",Y96&lt;&gt;""),ABS($W96-Y96),AND($W96="",Y96=""),"",OR($W96&lt;&gt;"",Y96&lt;&gt;""),"-")</f>
        <v/>
      </c>
      <c r="CW96" s="120" t="str" cm="1">
        <f t="array" ref="CW96">_xlfn.IFS(AND($W96&lt;&gt;"",Z96&lt;&gt;""),ABS($W96-Z96),AND($W96="",Z96=""),"",OR($W96&lt;&gt;"",Z96&lt;&gt;""),"-")</f>
        <v/>
      </c>
      <c r="CX96" s="121" t="str" cm="1">
        <f t="array" ref="CX96">_xlfn.IFS(AND($X96&lt;&gt;"",Y96&lt;&gt;""),ABS($X96-Y96),AND($X96="",Y96=""),"",OR($X96&lt;&gt;"",Y96&lt;&gt;""),"-")</f>
        <v/>
      </c>
      <c r="CY96" s="120" t="str" cm="1">
        <f t="array" ref="CY96">_xlfn.IFS(AND($X96&lt;&gt;"",Z96&lt;&gt;""),ABS($X96-Z96),AND($X96="",Z96=""),"",OR($X96&lt;&gt;"",Z96&lt;&gt;""),"-")</f>
        <v/>
      </c>
      <c r="CZ96" s="121" t="str" cm="1">
        <f t="array" ref="CZ96">_xlfn.IFS(AND($Y96&lt;&gt;"",Z96&lt;&gt;""),ABS($Y96-Z96),AND($Y96="",Z96=""),"",OR($Y96&lt;&gt;"",Z96&lt;&gt;""),"-")</f>
        <v/>
      </c>
    </row>
    <row r="97" spans="1:104" x14ac:dyDescent="0.2">
      <c r="A97" s="260" t="s">
        <v>169</v>
      </c>
      <c r="B97" s="259" t="str">
        <f>VLOOKUP($A97,Merged_couplings!$B:$BU,MATCH(B$1,Merged_couplings!$B$1:$BU$1,0),FALSE)</f>
        <v>-IG</v>
      </c>
      <c r="C97" s="258" t="str">
        <f>VLOOKUP($A97,Merged_couplings!$B:$BU,MATCH(C$1,Merged_couplings!$B$1:$BU$1,0),FALSE)</f>
        <v>---</v>
      </c>
      <c r="D97" s="258" t="str">
        <f>VLOOKUP($A97,Merged_couplings!$B:$BU,MATCH(D$1,Merged_couplings!$B$1:$BU$1,0),FALSE)</f>
        <v>---</v>
      </c>
      <c r="E97" s="258" t="str">
        <f>VLOOKUP($A97,Merged_couplings!$B:$BU,MATCH(E$1,Merged_couplings!$B$1:$BU$1,0),FALSE)</f>
        <v>---</v>
      </c>
      <c r="F97" s="258" t="str">
        <f>VLOOKUP($A97,Merged_couplings!$B:$BU,MATCH(F$1,Merged_couplings!$B$1:$BU$1,0),FALSE)</f>
        <v>---</v>
      </c>
      <c r="G97" s="258" t="str">
        <f>VLOOKUP($A97,Merged_couplings!$B:$BU,MATCH(G$1,Merged_couplings!$B$1:$BU$1,0),FALSE)</f>
        <v>---</v>
      </c>
      <c r="H97" s="258" t="str">
        <f>VLOOKUP($A97,Merged_couplings!$B:$BU,MATCH(H$1,Merged_couplings!$B$1:$BU$1,0),FALSE)</f>
        <v>-I-</v>
      </c>
      <c r="I97" s="258" t="str">
        <f>VLOOKUP($A97,Merged_couplings!$B:$BU,MATCH(I$1,Merged_couplings!$B$1:$BU$1,0),FALSE)</f>
        <v>-I-</v>
      </c>
      <c r="J97" s="258" t="str">
        <f>VLOOKUP($A97,Merged_couplings!$B:$BU,MATCH(J$1,Merged_couplings!$B$1:$BU$1,0),FALSE)</f>
        <v>-I-</v>
      </c>
      <c r="K97" s="258" t="str">
        <f>VLOOKUP($A97,Merged_couplings!$B:$BU,MATCH(K$1,Merged_couplings!$B$1:$BU$1,0),FALSE)</f>
        <v>---</v>
      </c>
      <c r="L97" s="258" t="str">
        <f>VLOOKUP($A97,Merged_couplings!$B:$BU,MATCH(L$1,Merged_couplings!$B$1:$BU$1,0),FALSE)</f>
        <v>-I-</v>
      </c>
      <c r="M97" s="258" t="str">
        <f>VLOOKUP($A97,Merged_couplings!$B:$BU,MATCH(M$1,Merged_couplings!$B$1:$BU$1,0),FALSE)</f>
        <v>-I-</v>
      </c>
      <c r="N97" s="121" t="str">
        <f>IF(OR(B97="BIG",B97="BI-",B97="B-G"),VLOOKUP($A97,Merged_couplings!$B:$BU,MATCH(N$1,Merged_couplings!$B$1:$BU$1,0),FALSE),"")</f>
        <v/>
      </c>
      <c r="P97" s="120" t="str">
        <f>IF(OR(C97="BIG",C97="BI-",C97="B-G"),VLOOKUP($A97,Merged_couplings!$B:$BU,MATCH(P$1,Merged_couplings!$B$1:$BU$1,0),FALSE),"")</f>
        <v/>
      </c>
      <c r="Q97" s="120" t="str">
        <f>IF(OR(D97="BIG",D97="BI-",D97="B-G"),VLOOKUP($A97,Merged_couplings!$B:$BU,MATCH(Q$1,Merged_couplings!$B$1:$BU$1,0),FALSE),"")</f>
        <v/>
      </c>
      <c r="R97" s="120" t="str">
        <f>IF(OR(E97="BIG",E97="BI-",E97="B-G"),VLOOKUP($A97,Merged_couplings!$B:$BU,MATCH(R$1,Merged_couplings!$B$1:$BU$1,0),FALSE),"")</f>
        <v/>
      </c>
      <c r="S97" s="120" t="str">
        <f>IF(OR(F97="BIG",F97="BI-",F97="B-G"),VLOOKUP($A97,Merged_couplings!$B:$BU,MATCH(S$1,Merged_couplings!$B$1:$BU$1,0),FALSE),"")</f>
        <v/>
      </c>
      <c r="T97" s="120" t="str">
        <f>IF(OR(G97="BIG",G97="BI-",G97="B-G"),VLOOKUP($A97,Merged_couplings!$B:$BU,MATCH(T$1,Merged_couplings!$B$1:$BU$1,0),FALSE),"")</f>
        <v/>
      </c>
      <c r="U97" s="120" t="str">
        <f>IF(OR(H97="BIG",H97="BI-",H97="B-G"),VLOOKUP($A97,Merged_couplings!$B:$BU,MATCH(U$1,Merged_couplings!$B$1:$BU$1,0),FALSE),"")</f>
        <v/>
      </c>
      <c r="V97" s="120" t="str">
        <f>IF(OR(I97="BIG",I97="BI-",I97="B-G"),VLOOKUP($A97,Merged_couplings!$B:$BU,MATCH(V$1,Merged_couplings!$B$1:$BU$1,0),FALSE),"")</f>
        <v/>
      </c>
      <c r="W97" s="120" t="str">
        <f>IF(OR(J97="BIG",J97="BI-",J97="B-G"),VLOOKUP($A97,Merged_couplings!$B:$BU,MATCH(W$1,Merged_couplings!$B$1:$BU$1,0),FALSE),"")</f>
        <v/>
      </c>
      <c r="X97" s="120" t="str">
        <f>IF(OR(K97="BIG",K97="BI-",K97="B-G"),VLOOKUP($A97,Merged_couplings!$B:$BU,MATCH(X$1,Merged_couplings!$B$1:$BU$1,0),FALSE),"")</f>
        <v/>
      </c>
      <c r="Y97" s="120" t="str">
        <f>IF(OR(L97="BIG",L97="BI-",L97="B-G"),VLOOKUP($A97,Merged_couplings!$B:$BU,MATCH(Y$1,Merged_couplings!$B$1:$BU$1,0),FALSE),"")</f>
        <v/>
      </c>
      <c r="Z97" s="120" t="str">
        <f>IF(OR(M97="BIG",M97="BI-",M97="B-G"),VLOOKUP($A97,Merged_couplings!$B:$BU,MATCH(Z$1,Merged_couplings!$B$1:$BU$1,0),FALSE),"")</f>
        <v/>
      </c>
      <c r="AA97" s="123"/>
      <c r="AB97" s="340" t="str" cm="1">
        <f t="array" ref="AB97">_xlfn.IFS(AND($N97&lt;&gt;"",P97&lt;&gt;""),ABS($N97-P97),AND($N97="",P97=""),"",OR($N97&lt;&gt;"",P97&lt;&gt;""),"-")</f>
        <v/>
      </c>
      <c r="AC97" s="122" t="str" cm="1">
        <f t="array" ref="AC97">_xlfn.IFS(AND($N97&lt;&gt;"",Q97&lt;&gt;""),ABS($N97-Q97),AND($N97="",Q97=""),"",OR($N97&lt;&gt;"",Q97&lt;&gt;""),"-")</f>
        <v/>
      </c>
      <c r="AD97" s="122" t="str" cm="1">
        <f t="array" ref="AD97">_xlfn.IFS(AND($N97&lt;&gt;"",R97&lt;&gt;""),ABS($N97-R97),AND($N97="",R97=""),"",OR($N97&lt;&gt;"",R97&lt;&gt;""),"-")</f>
        <v/>
      </c>
      <c r="AE97" s="122" t="str" cm="1">
        <f t="array" ref="AE97">_xlfn.IFS(AND($N97&lt;&gt;"",S97&lt;&gt;""),ABS($N97-S97),AND($N97="",S97=""),"",OR($N97&lt;&gt;"",S97&lt;&gt;""),"-")</f>
        <v/>
      </c>
      <c r="AF97" s="122" t="str" cm="1">
        <f t="array" ref="AF97">_xlfn.IFS(AND($N97&lt;&gt;"",T97&lt;&gt;""),ABS($N97-T97),AND($N97="",T97=""),"",OR($N97&lt;&gt;"",T97&lt;&gt;""),"-")</f>
        <v/>
      </c>
      <c r="AG97" s="122" t="str" cm="1">
        <f t="array" ref="AG97">_xlfn.IFS(AND($N97&lt;&gt;"",U97&lt;&gt;""),ABS($N97-U97),AND($N97="",U97=""),"",OR($N97&lt;&gt;"",U97&lt;&gt;""),"-")</f>
        <v/>
      </c>
      <c r="AH97" s="122" t="str" cm="1">
        <f t="array" ref="AH97">_xlfn.IFS(AND($N97&lt;&gt;"",V97&lt;&gt;""),ABS($N97-V97),AND($N97="",V97=""),"",OR($N97&lt;&gt;"",V97&lt;&gt;""),"-")</f>
        <v/>
      </c>
      <c r="AI97" s="122" t="str" cm="1">
        <f t="array" ref="AI97">_xlfn.IFS(AND($N97&lt;&gt;"",W97&lt;&gt;""),ABS($N97-W97),AND($N97="",W97=""),"",OR($N97&lt;&gt;"",W97&lt;&gt;""),"-")</f>
        <v/>
      </c>
      <c r="AJ97" s="122" t="str" cm="1">
        <f t="array" ref="AJ97">_xlfn.IFS(AND($N97&lt;&gt;"",X97&lt;&gt;""),ABS($N97-X97),AND($N97="",X97=""),"",OR($N97&lt;&gt;"",X97&lt;&gt;""),"-")</f>
        <v/>
      </c>
      <c r="AK97" s="122" t="str" cm="1">
        <f t="array" ref="AK97">_xlfn.IFS(AND($N97&lt;&gt;"",Y97&lt;&gt;""),ABS($N97-Y97),AND($N97="",Y97=""),"",OR($N97&lt;&gt;"",Y97&lt;&gt;""),"-")</f>
        <v/>
      </c>
      <c r="AL97" s="122" t="str" cm="1">
        <f t="array" ref="AL97">_xlfn.IFS(AND($N97&lt;&gt;"",Z97&lt;&gt;""),ABS($N97-Z97),AND($N97="",Z97=""),"",OR($N97&lt;&gt;"",Z97&lt;&gt;""),"-")</f>
        <v/>
      </c>
      <c r="AM97" s="340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1" t="str" cm="1">
        <f t="array" ref="AX97">_xlfn.IFS(AND($P97&lt;&gt;"",Q97&lt;&gt;""),ABS($P97-Q97),AND($P97="",Q97=""),"",OR($P97&lt;&gt;"",Q97&lt;&gt;""),"-")</f>
        <v/>
      </c>
      <c r="AY97" s="120" t="str" cm="1">
        <f t="array" ref="AY97">_xlfn.IFS(AND($P97&lt;&gt;"",R97&lt;&gt;""),ABS($P97-R97),AND($P97="",R97=""),"",OR($P97&lt;&gt;"",R97&lt;&gt;""),"-")</f>
        <v/>
      </c>
      <c r="AZ97" s="120" t="str" cm="1">
        <f t="array" ref="AZ97">_xlfn.IFS(AND($P97&lt;&gt;"",S97&lt;&gt;""),ABS($P97-S97),AND($P97="",S97=""),"",OR($P97&lt;&gt;"",S97&lt;&gt;""),"-")</f>
        <v/>
      </c>
      <c r="BA97" s="120" t="str" cm="1">
        <f t="array" ref="BA97">_xlfn.IFS(AND($P97&lt;&gt;"",T97&lt;&gt;""),ABS($P97-T97),AND($P97="",T97=""),"",OR($P97&lt;&gt;"",T97&lt;&gt;""),"-")</f>
        <v/>
      </c>
      <c r="BB97" s="120" t="str" cm="1">
        <f t="array" ref="BB97">_xlfn.IFS(AND($P97&lt;&gt;"",U97&lt;&gt;""),ABS($P97-U97),AND($P97="",U97=""),"",OR($P97&lt;&gt;"",U97&lt;&gt;""),"-")</f>
        <v/>
      </c>
      <c r="BC97" s="120" t="str" cm="1">
        <f t="array" ref="BC97">_xlfn.IFS(AND($P97&lt;&gt;"",V97&lt;&gt;""),ABS($P97-V97),AND($P97="",V97=""),"",OR($P97&lt;&gt;"",V97&lt;&gt;""),"-")</f>
        <v/>
      </c>
      <c r="BD97" s="120" t="str" cm="1">
        <f t="array" ref="BD97">_xlfn.IFS(AND($P97&lt;&gt;"",W97&lt;&gt;""),ABS($P97-W97),AND($P97="",W97=""),"",OR($P97&lt;&gt;"",W97&lt;&gt;""),"-")</f>
        <v/>
      </c>
      <c r="BE97" s="120" t="str" cm="1">
        <f t="array" ref="BE97">_xlfn.IFS(AND($P97&lt;&gt;"",X97&lt;&gt;""),ABS($P97-X97),AND($P97="",X97=""),"",OR($P97&lt;&gt;"",X97&lt;&gt;""),"-")</f>
        <v/>
      </c>
      <c r="BF97" s="120" t="str" cm="1">
        <f t="array" ref="BF97">_xlfn.IFS(AND($P97&lt;&gt;"",Y97&lt;&gt;""),ABS($P97-Y97),AND($P97="",Y97=""),"",OR($P97&lt;&gt;"",Y97&lt;&gt;""),"-")</f>
        <v/>
      </c>
      <c r="BG97" s="120" t="str" cm="1">
        <f t="array" ref="BG97">_xlfn.IFS(AND($P97&lt;&gt;"",Z97&lt;&gt;""),ABS($P97-Z97),AND($P97="",Z97=""),"",OR($P97&lt;&gt;"",Z97&lt;&gt;""),"-")</f>
        <v/>
      </c>
      <c r="BH97" s="121" t="str" cm="1">
        <f t="array" ref="BH97">_xlfn.IFS(AND($Q97&lt;&gt;"",R97&lt;&gt;""),ABS($Q97-R97),AND($Q97="",R97=""),"",OR($Q97&lt;&gt;"",R97&lt;&gt;""),"-")</f>
        <v/>
      </c>
      <c r="BI97" s="120" t="str" cm="1">
        <f t="array" ref="BI97">_xlfn.IFS(AND($Q97&lt;&gt;"",S97&lt;&gt;""),ABS($Q97-S97),AND($Q97="",S97=""),"",OR($Q97&lt;&gt;"",S97&lt;&gt;""),"-")</f>
        <v/>
      </c>
      <c r="BJ97" s="120" t="str" cm="1">
        <f t="array" ref="BJ97">_xlfn.IFS(AND($Q97&lt;&gt;"",T97&lt;&gt;""),ABS($Q97-T97),AND($Q97="",T97=""),"",OR($Q97&lt;&gt;"",T97&lt;&gt;""),"-")</f>
        <v/>
      </c>
      <c r="BK97" s="120" t="str" cm="1">
        <f t="array" ref="BK97">_xlfn.IFS(AND($Q97&lt;&gt;"",U97&lt;&gt;""),ABS($Q97-U97),AND($Q97="",U97=""),"",OR($Q97&lt;&gt;"",U97&lt;&gt;""),"-")</f>
        <v/>
      </c>
      <c r="BL97" s="120" t="str" cm="1">
        <f t="array" ref="BL97">_xlfn.IFS(AND($Q97&lt;&gt;"",V97&lt;&gt;""),ABS($Q97-V97),AND($Q97="",V97=""),"",OR($Q97&lt;&gt;"",V97&lt;&gt;""),"-")</f>
        <v/>
      </c>
      <c r="BM97" s="120" t="str" cm="1">
        <f t="array" ref="BM97">_xlfn.IFS(AND($Q97&lt;&gt;"",W97&lt;&gt;""),ABS($Q97-W97),AND($Q97="",W97=""),"",OR($Q97&lt;&gt;"",W97&lt;&gt;""),"-")</f>
        <v/>
      </c>
      <c r="BN97" s="120" t="str" cm="1">
        <f t="array" ref="BN97">_xlfn.IFS(AND($Q97&lt;&gt;"",X97&lt;&gt;""),ABS($Q97-X97),AND($Q97="",X97=""),"",OR($Q97&lt;&gt;"",X97&lt;&gt;""),"-")</f>
        <v/>
      </c>
      <c r="BO97" s="120" t="str" cm="1">
        <f t="array" ref="BO97">_xlfn.IFS(AND($Q97&lt;&gt;"",Y97&lt;&gt;""),ABS($Q97-Y97),AND($Q97="",Y97=""),"",OR($Q97&lt;&gt;"",Y97&lt;&gt;""),"-")</f>
        <v/>
      </c>
      <c r="BP97" s="120" t="str" cm="1">
        <f t="array" ref="BP97">_xlfn.IFS(AND($Q97&lt;&gt;"",Z97&lt;&gt;""),ABS($Q97-Z97),AND($Q97="",Z97=""),"",OR($Q97&lt;&gt;"",Z97&lt;&gt;""),"-")</f>
        <v/>
      </c>
      <c r="BQ97" s="121" t="str" cm="1">
        <f t="array" ref="BQ97">_xlfn.IFS(AND($R97&lt;&gt;"",S97&lt;&gt;""),ABS($R97-S97),AND($R97="",S97=""),"",OR($R97&lt;&gt;"",S97&lt;&gt;""),"-")</f>
        <v/>
      </c>
      <c r="BR97" s="120" t="str" cm="1">
        <f t="array" ref="BR97">_xlfn.IFS(AND($R97&lt;&gt;"",T97&lt;&gt;""),ABS($R97-T97),AND($R97="",T97=""),"",OR($R97&lt;&gt;"",T97&lt;&gt;""),"-")</f>
        <v/>
      </c>
      <c r="BS97" s="120" t="str" cm="1">
        <f t="array" ref="BS97">_xlfn.IFS(AND($R97&lt;&gt;"",U97&lt;&gt;""),ABS($R97-U97),AND($R97="",U97=""),"",OR($R97&lt;&gt;"",U97&lt;&gt;""),"-")</f>
        <v/>
      </c>
      <c r="BT97" s="120" t="str" cm="1">
        <f t="array" ref="BT97">_xlfn.IFS(AND($R97&lt;&gt;"",V97&lt;&gt;""),ABS($R97-V97),AND($R97="",V97=""),"",OR($R97&lt;&gt;"",V97&lt;&gt;""),"-")</f>
        <v/>
      </c>
      <c r="BU97" s="120" t="str" cm="1">
        <f t="array" ref="BU97">_xlfn.IFS(AND($R97&lt;&gt;"",W97&lt;&gt;""),ABS($R97-W97),AND($R97="",W97=""),"",OR($R97&lt;&gt;"",W97&lt;&gt;""),"-")</f>
        <v/>
      </c>
      <c r="BV97" s="120" t="str" cm="1">
        <f t="array" ref="BV97">_xlfn.IFS(AND($R97&lt;&gt;"",X97&lt;&gt;""),ABS($R97-X97),AND($R97="",X97=""),"",OR($R97&lt;&gt;"",X97&lt;&gt;""),"-")</f>
        <v/>
      </c>
      <c r="BW97" s="120" t="str" cm="1">
        <f t="array" ref="BW97">_xlfn.IFS(AND($R97&lt;&gt;"",Y97&lt;&gt;""),ABS($R97-Y97),AND($R97="",Y97=""),"",OR($R97&lt;&gt;"",Y97&lt;&gt;""),"-")</f>
        <v/>
      </c>
      <c r="BX97" s="120" t="str" cm="1">
        <f t="array" ref="BX97">_xlfn.IFS(AND($R97&lt;&gt;"",Z97&lt;&gt;""),ABS($R97-Z97),AND($R97="",Z97=""),"",OR($R97&lt;&gt;"",Z97&lt;&gt;""),"-")</f>
        <v/>
      </c>
      <c r="BY97" s="121" t="str" cm="1">
        <f t="array" ref="BY97">_xlfn.IFS(AND($S97&lt;&gt;"",T97&lt;&gt;""),ABS($S97-T97),AND($S97="",T97=""),"",OR($S97&lt;&gt;"",T97&lt;&gt;""),"-")</f>
        <v/>
      </c>
      <c r="BZ97" s="120" t="str" cm="1">
        <f t="array" ref="BZ97">_xlfn.IFS(AND($S97&lt;&gt;"",U97&lt;&gt;""),ABS($S97-U97),AND($S97="",U97=""),"",OR($S97&lt;&gt;"",U97&lt;&gt;""),"-")</f>
        <v/>
      </c>
      <c r="CA97" s="120" t="str" cm="1">
        <f t="array" ref="CA97">_xlfn.IFS(AND($S97&lt;&gt;"",V97&lt;&gt;""),ABS($S97-V97),AND($S97="",V97=""),"",OR($S97&lt;&gt;"",V97&lt;&gt;""),"-")</f>
        <v/>
      </c>
      <c r="CB97" s="120" t="str" cm="1">
        <f t="array" ref="CB97">_xlfn.IFS(AND($S97&lt;&gt;"",W97&lt;&gt;""),ABS($S97-W97),AND($S97="",W97=""),"",OR($S97&lt;&gt;"",W97&lt;&gt;""),"-")</f>
        <v/>
      </c>
      <c r="CC97" s="120" t="str" cm="1">
        <f t="array" ref="CC97">_xlfn.IFS(AND($S97&lt;&gt;"",X97&lt;&gt;""),ABS($S97-X97),AND($S97="",X97=""),"",OR($S97&lt;&gt;"",X97&lt;&gt;""),"-")</f>
        <v/>
      </c>
      <c r="CD97" s="120" t="str" cm="1">
        <f t="array" ref="CD97">_xlfn.IFS(AND($S97&lt;&gt;"",Y97&lt;&gt;""),ABS($S97-Y97),AND($S97="",Y97=""),"",OR($S97&lt;&gt;"",Y97&lt;&gt;""),"-")</f>
        <v/>
      </c>
      <c r="CE97" s="120" t="str" cm="1">
        <f t="array" ref="CE97">_xlfn.IFS(AND($S97&lt;&gt;"",Z97&lt;&gt;""),ABS($S97-Z97),AND($S97="",Z97=""),"",OR($S97&lt;&gt;"",Z97&lt;&gt;""),"-")</f>
        <v/>
      </c>
      <c r="CF97" s="121" t="str" cm="1">
        <f t="array" ref="CF97">_xlfn.IFS(AND($T97&lt;&gt;"",U97&lt;&gt;""),ABS($T97-U97),AND($T97="",U97=""),"",OR($T97&lt;&gt;"",U97&lt;&gt;""),"-")</f>
        <v/>
      </c>
      <c r="CG97" s="120" t="str" cm="1">
        <f t="array" ref="CG97">_xlfn.IFS(AND($T97&lt;&gt;"",V97&lt;&gt;""),ABS($T97-V97),AND($T97="",V97=""),"",OR($T97&lt;&gt;"",V97&lt;&gt;""),"-")</f>
        <v/>
      </c>
      <c r="CH97" s="120" t="str" cm="1">
        <f t="array" ref="CH97">_xlfn.IFS(AND($T97&lt;&gt;"",W97&lt;&gt;""),ABS($T97-W97),AND($T97="",W97=""),"",OR($T97&lt;&gt;"",W97&lt;&gt;""),"-")</f>
        <v/>
      </c>
      <c r="CI97" s="120" t="str" cm="1">
        <f t="array" ref="CI97">_xlfn.IFS(AND($T97&lt;&gt;"",X97&lt;&gt;""),ABS($T97-X97),AND($T97="",X97=""),"",OR($T97&lt;&gt;"",X97&lt;&gt;""),"-")</f>
        <v/>
      </c>
      <c r="CJ97" s="120" t="str" cm="1">
        <f t="array" ref="CJ97">_xlfn.IFS(AND($T97&lt;&gt;"",Y97&lt;&gt;""),ABS($T97-Y97),AND($T97="",Y97=""),"",OR($T97&lt;&gt;"",Y97&lt;&gt;""),"-")</f>
        <v/>
      </c>
      <c r="CK97" s="120" t="str" cm="1">
        <f t="array" ref="CK97">_xlfn.IFS(AND($T97&lt;&gt;"",Z97&lt;&gt;""),ABS($T97-Z97),AND($T97="",Z97=""),"",OR($T97&lt;&gt;"",Z97&lt;&gt;""),"-")</f>
        <v/>
      </c>
      <c r="CL97" s="121" t="str" cm="1">
        <f t="array" ref="CL97">_xlfn.IFS(AND($U97&lt;&gt;"",V97&lt;&gt;""),ABS($U97-V97),AND($U97="",V97=""),"",OR($U97&lt;&gt;"",V97&lt;&gt;""),"-")</f>
        <v/>
      </c>
      <c r="CM97" s="120" t="str" cm="1">
        <f t="array" ref="CM97">_xlfn.IFS(AND($U97&lt;&gt;"",W97&lt;&gt;""),ABS($U97-W97),AND($U97="",W97=""),"",OR($U97&lt;&gt;"",W97&lt;&gt;""),"-")</f>
        <v/>
      </c>
      <c r="CN97" s="120" t="str" cm="1">
        <f t="array" ref="CN97">_xlfn.IFS(AND($U97&lt;&gt;"",X97&lt;&gt;""),ABS($U97-X97),AND($U97="",X97=""),"",OR($U97&lt;&gt;"",X97&lt;&gt;""),"-")</f>
        <v/>
      </c>
      <c r="CO97" s="120" t="str" cm="1">
        <f t="array" ref="CO97">_xlfn.IFS(AND($U97&lt;&gt;"",Y97&lt;&gt;""),ABS($U97-Y97),AND($U97="",Y97=""),"",OR($U97&lt;&gt;"",Y97&lt;&gt;""),"-")</f>
        <v/>
      </c>
      <c r="CP97" s="120" t="str" cm="1">
        <f t="array" ref="CP97">_xlfn.IFS(AND($U97&lt;&gt;"",Z97&lt;&gt;""),ABS($U97-Z97),AND($U97="",Z97=""),"",OR($U97&lt;&gt;"",Z97&lt;&gt;""),"-")</f>
        <v/>
      </c>
      <c r="CQ97" s="121" t="str" cm="1">
        <f t="array" ref="CQ97">_xlfn.IFS(AND($V97&lt;&gt;"",W97&lt;&gt;""),ABS($V97-W97),AND($V97="",W97=""),"",OR($V97&lt;&gt;"",W97&lt;&gt;""),"-")</f>
        <v/>
      </c>
      <c r="CR97" s="120" t="str" cm="1">
        <f t="array" ref="CR97">_xlfn.IFS(AND($V97&lt;&gt;"",X97&lt;&gt;""),ABS($V97-X97),AND($V97="",X97=""),"",OR($V97&lt;&gt;"",X97&lt;&gt;""),"-")</f>
        <v/>
      </c>
      <c r="CS97" s="120" t="str" cm="1">
        <f t="array" ref="CS97">_xlfn.IFS(AND($V97&lt;&gt;"",Y97&lt;&gt;""),ABS($V97-Y97),AND($V97="",Y97=""),"",OR($V97&lt;&gt;"",Y97&lt;&gt;""),"-")</f>
        <v/>
      </c>
      <c r="CT97" s="120" t="str" cm="1">
        <f t="array" ref="CT97">_xlfn.IFS(AND($V97&lt;&gt;"",Z97&lt;&gt;""),ABS($V97-Z97),AND($V97="",Z97=""),"",OR($V97&lt;&gt;"",Z97&lt;&gt;""),"-")</f>
        <v/>
      </c>
      <c r="CU97" s="121" t="str" cm="1">
        <f t="array" ref="CU97">_xlfn.IFS(AND($W97&lt;&gt;"",X97&lt;&gt;""),ABS($W97-X97),AND($W97="",X97=""),"",OR($W97&lt;&gt;"",X97&lt;&gt;""),"-")</f>
        <v/>
      </c>
      <c r="CV97" s="120" t="str" cm="1">
        <f t="array" ref="CV97">_xlfn.IFS(AND($W97&lt;&gt;"",Y97&lt;&gt;""),ABS($W97-Y97),AND($W97="",Y97=""),"",OR($W97&lt;&gt;"",Y97&lt;&gt;""),"-")</f>
        <v/>
      </c>
      <c r="CW97" s="120" t="str" cm="1">
        <f t="array" ref="CW97">_xlfn.IFS(AND($W97&lt;&gt;"",Z97&lt;&gt;""),ABS($W97-Z97),AND($W97="",Z97=""),"",OR($W97&lt;&gt;"",Z97&lt;&gt;""),"-")</f>
        <v/>
      </c>
      <c r="CX97" s="121" t="str" cm="1">
        <f t="array" ref="CX97">_xlfn.IFS(AND($X97&lt;&gt;"",Y97&lt;&gt;""),ABS($X97-Y97),AND($X97="",Y97=""),"",OR($X97&lt;&gt;"",Y97&lt;&gt;""),"-")</f>
        <v/>
      </c>
      <c r="CY97" s="120" t="str" cm="1">
        <f t="array" ref="CY97">_xlfn.IFS(AND($X97&lt;&gt;"",Z97&lt;&gt;""),ABS($X97-Z97),AND($X97="",Z97=""),"",OR($X97&lt;&gt;"",Z97&lt;&gt;""),"-")</f>
        <v/>
      </c>
      <c r="CZ97" s="121" t="str" cm="1">
        <f t="array" ref="CZ97">_xlfn.IFS(AND($Y97&lt;&gt;"",Z97&lt;&gt;""),ABS($Y97-Z97),AND($Y97="",Z97=""),"",OR($Y97&lt;&gt;"",Z97&lt;&gt;""),"-")</f>
        <v/>
      </c>
    </row>
    <row r="98" spans="1:104" x14ac:dyDescent="0.2">
      <c r="A98" s="260" t="s">
        <v>96</v>
      </c>
      <c r="B98" s="259" t="e">
        <f>VLOOKUP($A98,Merged_couplings!$B:$BU,MATCH(B$1,Merged_couplings!$B$1:$BU$1,0),FALSE)</f>
        <v>#N/A</v>
      </c>
      <c r="C98" s="258" t="e">
        <f>VLOOKUP($A98,Merged_couplings!$B:$BU,MATCH(C$1,Merged_couplings!$B$1:$BU$1,0),FALSE)</f>
        <v>#N/A</v>
      </c>
      <c r="D98" s="258" t="e">
        <f>VLOOKUP($A98,Merged_couplings!$B:$BU,MATCH(D$1,Merged_couplings!$B$1:$BU$1,0),FALSE)</f>
        <v>#N/A</v>
      </c>
      <c r="E98" s="258" t="e">
        <f>VLOOKUP($A98,Merged_couplings!$B:$BU,MATCH(E$1,Merged_couplings!$B$1:$BU$1,0),FALSE)</f>
        <v>#N/A</v>
      </c>
      <c r="F98" s="258" t="e">
        <f>VLOOKUP($A98,Merged_couplings!$B:$BU,MATCH(F$1,Merged_couplings!$B$1:$BU$1,0),FALSE)</f>
        <v>#N/A</v>
      </c>
      <c r="G98" s="258" t="e">
        <f>VLOOKUP($A98,Merged_couplings!$B:$BU,MATCH(G$1,Merged_couplings!$B$1:$BU$1,0),FALSE)</f>
        <v>#N/A</v>
      </c>
      <c r="H98" s="258" t="e">
        <f>VLOOKUP($A98,Merged_couplings!$B:$BU,MATCH(H$1,Merged_couplings!$B$1:$BU$1,0),FALSE)</f>
        <v>#N/A</v>
      </c>
      <c r="I98" s="258" t="e">
        <f>VLOOKUP($A98,Merged_couplings!$B:$BU,MATCH(I$1,Merged_couplings!$B$1:$BU$1,0),FALSE)</f>
        <v>#N/A</v>
      </c>
      <c r="J98" s="258" t="e">
        <f>VLOOKUP($A98,Merged_couplings!$B:$BU,MATCH(J$1,Merged_couplings!$B$1:$BU$1,0),FALSE)</f>
        <v>#N/A</v>
      </c>
      <c r="K98" s="258" t="e">
        <f>VLOOKUP($A98,Merged_couplings!$B:$BU,MATCH(K$1,Merged_couplings!$B$1:$BU$1,0),FALSE)</f>
        <v>#N/A</v>
      </c>
      <c r="L98" s="258" t="e">
        <f>VLOOKUP($A98,Merged_couplings!$B:$BU,MATCH(L$1,Merged_couplings!$B$1:$BU$1,0),FALSE)</f>
        <v>#N/A</v>
      </c>
      <c r="M98" s="258" t="e">
        <f>VLOOKUP($A98,Merged_couplings!$B:$BU,MATCH(M$1,Merged_couplings!$B$1:$BU$1,0),FALSE)</f>
        <v>#N/A</v>
      </c>
      <c r="N98" s="121" t="e">
        <f>IF(OR(B98="BIG",B98="BI-",B98="B-G"),VLOOKUP($A98,Merged_couplings!$B:$BU,MATCH(N$1,Merged_couplings!$B$1:$BU$1,0),FALSE),"")</f>
        <v>#N/A</v>
      </c>
      <c r="P98" s="120" t="e">
        <f>IF(OR(C98="BIG",C98="BI-",C98="B-G"),VLOOKUP($A98,Merged_couplings!$B:$BU,MATCH(P$1,Merged_couplings!$B$1:$BU$1,0),FALSE),"")</f>
        <v>#N/A</v>
      </c>
      <c r="Q98" s="120" t="e">
        <f>IF(OR(D98="BIG",D98="BI-",D98="B-G"),VLOOKUP($A98,Merged_couplings!$B:$BU,MATCH(Q$1,Merged_couplings!$B$1:$BU$1,0),FALSE),"")</f>
        <v>#N/A</v>
      </c>
      <c r="R98" s="120" t="e">
        <f>IF(OR(E98="BIG",E98="BI-",E98="B-G"),VLOOKUP($A98,Merged_couplings!$B:$BU,MATCH(R$1,Merged_couplings!$B$1:$BU$1,0),FALSE),"")</f>
        <v>#N/A</v>
      </c>
      <c r="S98" s="120" t="e">
        <f>IF(OR(F98="BIG",F98="BI-",F98="B-G"),VLOOKUP($A98,Merged_couplings!$B:$BU,MATCH(S$1,Merged_couplings!$B$1:$BU$1,0),FALSE),"")</f>
        <v>#N/A</v>
      </c>
      <c r="T98" s="120" t="e">
        <f>IF(OR(G98="BIG",G98="BI-",G98="B-G"),VLOOKUP($A98,Merged_couplings!$B:$BU,MATCH(T$1,Merged_couplings!$B$1:$BU$1,0),FALSE),"")</f>
        <v>#N/A</v>
      </c>
      <c r="U98" s="120" t="e">
        <f>IF(OR(H98="BIG",H98="BI-",H98="B-G"),VLOOKUP($A98,Merged_couplings!$B:$BU,MATCH(U$1,Merged_couplings!$B$1:$BU$1,0),FALSE),"")</f>
        <v>#N/A</v>
      </c>
      <c r="V98" s="120" t="e">
        <f>IF(OR(I98="BIG",I98="BI-",I98="B-G"),VLOOKUP($A98,Merged_couplings!$B:$BU,MATCH(V$1,Merged_couplings!$B$1:$BU$1,0),FALSE),"")</f>
        <v>#N/A</v>
      </c>
      <c r="W98" s="120" t="e">
        <f>IF(OR(J98="BIG",J98="BI-",J98="B-G"),VLOOKUP($A98,Merged_couplings!$B:$BU,MATCH(W$1,Merged_couplings!$B$1:$BU$1,0),FALSE),"")</f>
        <v>#N/A</v>
      </c>
      <c r="X98" s="120" t="e">
        <f>IF(OR(K98="BIG",K98="BI-",K98="B-G"),VLOOKUP($A98,Merged_couplings!$B:$BU,MATCH(X$1,Merged_couplings!$B$1:$BU$1,0),FALSE),"")</f>
        <v>#N/A</v>
      </c>
      <c r="Y98" s="120" t="e">
        <f>IF(OR(L98="BIG",L98="BI-",L98="B-G"),VLOOKUP($A98,Merged_couplings!$B:$BU,MATCH(Y$1,Merged_couplings!$B$1:$BU$1,0),FALSE),"")</f>
        <v>#N/A</v>
      </c>
      <c r="Z98" s="120" t="e">
        <f>IF(OR(M98="BIG",M98="BI-",M98="B-G"),VLOOKUP($A98,Merged_couplings!$B:$BU,MATCH(Z$1,Merged_couplings!$B$1:$BU$1,0),FALSE),"")</f>
        <v>#N/A</v>
      </c>
      <c r="AA98" s="123"/>
      <c r="AB98" s="340" t="e" cm="1">
        <f t="array" ref="AB98">_xlfn.IFS(AND($N98&lt;&gt;"",P98&lt;&gt;""),ABS($N98-P98),AND($N98="",P98=""),"",OR($N98&lt;&gt;"",P98&lt;&gt;""),"-")</f>
        <v>#N/A</v>
      </c>
      <c r="AC98" s="122" t="e" cm="1">
        <f t="array" ref="AC98">_xlfn.IFS(AND($N98&lt;&gt;"",Q98&lt;&gt;""),ABS($N98-Q98),AND($N98="",Q98=""),"",OR($N98&lt;&gt;"",Q98&lt;&gt;""),"-")</f>
        <v>#N/A</v>
      </c>
      <c r="AD98" s="122" t="e" cm="1">
        <f t="array" ref="AD98">_xlfn.IFS(AND($N98&lt;&gt;"",R98&lt;&gt;""),ABS($N98-R98),AND($N98="",R98=""),"",OR($N98&lt;&gt;"",R98&lt;&gt;""),"-")</f>
        <v>#N/A</v>
      </c>
      <c r="AE98" s="122" t="e" cm="1">
        <f t="array" ref="AE98">_xlfn.IFS(AND($N98&lt;&gt;"",S98&lt;&gt;""),ABS($N98-S98),AND($N98="",S98=""),"",OR($N98&lt;&gt;"",S98&lt;&gt;""),"-")</f>
        <v>#N/A</v>
      </c>
      <c r="AF98" s="122" t="e" cm="1">
        <f t="array" ref="AF98">_xlfn.IFS(AND($N98&lt;&gt;"",T98&lt;&gt;""),ABS($N98-T98),AND($N98="",T98=""),"",OR($N98&lt;&gt;"",T98&lt;&gt;""),"-")</f>
        <v>#N/A</v>
      </c>
      <c r="AG98" s="122" t="e" cm="1">
        <f t="array" ref="AG98">_xlfn.IFS(AND($N98&lt;&gt;"",U98&lt;&gt;""),ABS($N98-U98),AND($N98="",U98=""),"",OR($N98&lt;&gt;"",U98&lt;&gt;""),"-")</f>
        <v>#N/A</v>
      </c>
      <c r="AH98" s="122" t="e" cm="1">
        <f t="array" ref="AH98">_xlfn.IFS(AND($N98&lt;&gt;"",V98&lt;&gt;""),ABS($N98-V98),AND($N98="",V98=""),"",OR($N98&lt;&gt;"",V98&lt;&gt;""),"-")</f>
        <v>#N/A</v>
      </c>
      <c r="AI98" s="122" t="e" cm="1">
        <f t="array" ref="AI98">_xlfn.IFS(AND($N98&lt;&gt;"",W98&lt;&gt;""),ABS($N98-W98),AND($N98="",W98=""),"",OR($N98&lt;&gt;"",W98&lt;&gt;""),"-")</f>
        <v>#N/A</v>
      </c>
      <c r="AJ98" s="122" t="e" cm="1">
        <f t="array" ref="AJ98">_xlfn.IFS(AND($N98&lt;&gt;"",X98&lt;&gt;""),ABS($N98-X98),AND($N98="",X98=""),"",OR($N98&lt;&gt;"",X98&lt;&gt;""),"-")</f>
        <v>#N/A</v>
      </c>
      <c r="AK98" s="122" t="e" cm="1">
        <f t="array" ref="AK98">_xlfn.IFS(AND($N98&lt;&gt;"",Y98&lt;&gt;""),ABS($N98-Y98),AND($N98="",Y98=""),"",OR($N98&lt;&gt;"",Y98&lt;&gt;""),"-")</f>
        <v>#N/A</v>
      </c>
      <c r="AL98" s="122" t="e" cm="1">
        <f t="array" ref="AL98">_xlfn.IFS(AND($N98&lt;&gt;"",Z98&lt;&gt;""),ABS($N98-Z98),AND($N98="",Z98=""),"",OR($N98&lt;&gt;"",Z98&lt;&gt;""),"-")</f>
        <v>#N/A</v>
      </c>
      <c r="AM98" s="340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1" t="e" cm="1">
        <f t="array" ref="AX98">_xlfn.IFS(AND($P98&lt;&gt;"",Q98&lt;&gt;""),ABS($P98-Q98),AND($P98="",Q98=""),"",OR($P98&lt;&gt;"",Q98&lt;&gt;""),"-")</f>
        <v>#N/A</v>
      </c>
      <c r="AY98" s="120" t="e" cm="1">
        <f t="array" ref="AY98">_xlfn.IFS(AND($P98&lt;&gt;"",R98&lt;&gt;""),ABS($P98-R98),AND($P98="",R98=""),"",OR($P98&lt;&gt;"",R98&lt;&gt;""),"-")</f>
        <v>#N/A</v>
      </c>
      <c r="AZ98" s="120" t="e" cm="1">
        <f t="array" ref="AZ98">_xlfn.IFS(AND($P98&lt;&gt;"",S98&lt;&gt;""),ABS($P98-S98),AND($P98="",S98=""),"",OR($P98&lt;&gt;"",S98&lt;&gt;""),"-")</f>
        <v>#N/A</v>
      </c>
      <c r="BA98" s="120" t="e" cm="1">
        <f t="array" ref="BA98">_xlfn.IFS(AND($P98&lt;&gt;"",T98&lt;&gt;""),ABS($P98-T98),AND($P98="",T98=""),"",OR($P98&lt;&gt;"",T98&lt;&gt;""),"-")</f>
        <v>#N/A</v>
      </c>
      <c r="BB98" s="120" t="e" cm="1">
        <f t="array" ref="BB98">_xlfn.IFS(AND($P98&lt;&gt;"",U98&lt;&gt;""),ABS($P98-U98),AND($P98="",U98=""),"",OR($P98&lt;&gt;"",U98&lt;&gt;""),"-")</f>
        <v>#N/A</v>
      </c>
      <c r="BC98" s="120" t="e" cm="1">
        <f t="array" ref="BC98">_xlfn.IFS(AND($P98&lt;&gt;"",V98&lt;&gt;""),ABS($P98-V98),AND($P98="",V98=""),"",OR($P98&lt;&gt;"",V98&lt;&gt;""),"-")</f>
        <v>#N/A</v>
      </c>
      <c r="BD98" s="120" t="e" cm="1">
        <f t="array" ref="BD98">_xlfn.IFS(AND($P98&lt;&gt;"",W98&lt;&gt;""),ABS($P98-W98),AND($P98="",W98=""),"",OR($P98&lt;&gt;"",W98&lt;&gt;""),"-")</f>
        <v>#N/A</v>
      </c>
      <c r="BE98" s="120" t="e" cm="1">
        <f t="array" ref="BE98">_xlfn.IFS(AND($P98&lt;&gt;"",X98&lt;&gt;""),ABS($P98-X98),AND($P98="",X98=""),"",OR($P98&lt;&gt;"",X98&lt;&gt;""),"-")</f>
        <v>#N/A</v>
      </c>
      <c r="BF98" s="120" t="e" cm="1">
        <f t="array" ref="BF98">_xlfn.IFS(AND($P98&lt;&gt;"",Y98&lt;&gt;""),ABS($P98-Y98),AND($P98="",Y98=""),"",OR($P98&lt;&gt;"",Y98&lt;&gt;""),"-")</f>
        <v>#N/A</v>
      </c>
      <c r="BG98" s="120" t="e" cm="1">
        <f t="array" ref="BG98">_xlfn.IFS(AND($P98&lt;&gt;"",Z98&lt;&gt;""),ABS($P98-Z98),AND($P98="",Z98=""),"",OR($P98&lt;&gt;"",Z98&lt;&gt;""),"-")</f>
        <v>#N/A</v>
      </c>
      <c r="BH98" s="121" t="e" cm="1">
        <f t="array" ref="BH98">_xlfn.IFS(AND($Q98&lt;&gt;"",R98&lt;&gt;""),ABS($Q98-R98),AND($Q98="",R98=""),"",OR($Q98&lt;&gt;"",R98&lt;&gt;""),"-")</f>
        <v>#N/A</v>
      </c>
      <c r="BI98" s="120" t="e" cm="1">
        <f t="array" ref="BI98">_xlfn.IFS(AND($Q98&lt;&gt;"",S98&lt;&gt;""),ABS($Q98-S98),AND($Q98="",S98=""),"",OR($Q98&lt;&gt;"",S98&lt;&gt;""),"-")</f>
        <v>#N/A</v>
      </c>
      <c r="BJ98" s="120" t="e" cm="1">
        <f t="array" ref="BJ98">_xlfn.IFS(AND($Q98&lt;&gt;"",T98&lt;&gt;""),ABS($Q98-T98),AND($Q98="",T98=""),"",OR($Q98&lt;&gt;"",T98&lt;&gt;""),"-")</f>
        <v>#N/A</v>
      </c>
      <c r="BK98" s="120" t="e" cm="1">
        <f t="array" ref="BK98">_xlfn.IFS(AND($Q98&lt;&gt;"",U98&lt;&gt;""),ABS($Q98-U98),AND($Q98="",U98=""),"",OR($Q98&lt;&gt;"",U98&lt;&gt;""),"-")</f>
        <v>#N/A</v>
      </c>
      <c r="BL98" s="120" t="e" cm="1">
        <f t="array" ref="BL98">_xlfn.IFS(AND($Q98&lt;&gt;"",V98&lt;&gt;""),ABS($Q98-V98),AND($Q98="",V98=""),"",OR($Q98&lt;&gt;"",V98&lt;&gt;""),"-")</f>
        <v>#N/A</v>
      </c>
      <c r="BM98" s="120" t="e" cm="1">
        <f t="array" ref="BM98">_xlfn.IFS(AND($Q98&lt;&gt;"",W98&lt;&gt;""),ABS($Q98-W98),AND($Q98="",W98=""),"",OR($Q98&lt;&gt;"",W98&lt;&gt;""),"-")</f>
        <v>#N/A</v>
      </c>
      <c r="BN98" s="120" t="e" cm="1">
        <f t="array" ref="BN98">_xlfn.IFS(AND($Q98&lt;&gt;"",X98&lt;&gt;""),ABS($Q98-X98),AND($Q98="",X98=""),"",OR($Q98&lt;&gt;"",X98&lt;&gt;""),"-")</f>
        <v>#N/A</v>
      </c>
      <c r="BO98" s="120" t="e" cm="1">
        <f t="array" ref="BO98">_xlfn.IFS(AND($Q98&lt;&gt;"",Y98&lt;&gt;""),ABS($Q98-Y98),AND($Q98="",Y98=""),"",OR($Q98&lt;&gt;"",Y98&lt;&gt;""),"-")</f>
        <v>#N/A</v>
      </c>
      <c r="BP98" s="120" t="e" cm="1">
        <f t="array" ref="BP98">_xlfn.IFS(AND($Q98&lt;&gt;"",Z98&lt;&gt;""),ABS($Q98-Z98),AND($Q98="",Z98=""),"",OR($Q98&lt;&gt;"",Z98&lt;&gt;""),"-")</f>
        <v>#N/A</v>
      </c>
      <c r="BQ98" s="121" t="e" cm="1">
        <f t="array" ref="BQ98">_xlfn.IFS(AND($R98&lt;&gt;"",S98&lt;&gt;""),ABS($R98-S98),AND($R98="",S98=""),"",OR($R98&lt;&gt;"",S98&lt;&gt;""),"-")</f>
        <v>#N/A</v>
      </c>
      <c r="BR98" s="120" t="e" cm="1">
        <f t="array" ref="BR98">_xlfn.IFS(AND($R98&lt;&gt;"",T98&lt;&gt;""),ABS($R98-T98),AND($R98="",T98=""),"",OR($R98&lt;&gt;"",T98&lt;&gt;""),"-")</f>
        <v>#N/A</v>
      </c>
      <c r="BS98" s="120" t="e" cm="1">
        <f t="array" ref="BS98">_xlfn.IFS(AND($R98&lt;&gt;"",U98&lt;&gt;""),ABS($R98-U98),AND($R98="",U98=""),"",OR($R98&lt;&gt;"",U98&lt;&gt;""),"-")</f>
        <v>#N/A</v>
      </c>
      <c r="BT98" s="120" t="e" cm="1">
        <f t="array" ref="BT98">_xlfn.IFS(AND($R98&lt;&gt;"",V98&lt;&gt;""),ABS($R98-V98),AND($R98="",V98=""),"",OR($R98&lt;&gt;"",V98&lt;&gt;""),"-")</f>
        <v>#N/A</v>
      </c>
      <c r="BU98" s="120" t="e" cm="1">
        <f t="array" ref="BU98">_xlfn.IFS(AND($R98&lt;&gt;"",W98&lt;&gt;""),ABS($R98-W98),AND($R98="",W98=""),"",OR($R98&lt;&gt;"",W98&lt;&gt;""),"-")</f>
        <v>#N/A</v>
      </c>
      <c r="BV98" s="120" t="e" cm="1">
        <f t="array" ref="BV98">_xlfn.IFS(AND($R98&lt;&gt;"",X98&lt;&gt;""),ABS($R98-X98),AND($R98="",X98=""),"",OR($R98&lt;&gt;"",X98&lt;&gt;""),"-")</f>
        <v>#N/A</v>
      </c>
      <c r="BW98" s="120" t="e" cm="1">
        <f t="array" ref="BW98">_xlfn.IFS(AND($R98&lt;&gt;"",Y98&lt;&gt;""),ABS($R98-Y98),AND($R98="",Y98=""),"",OR($R98&lt;&gt;"",Y98&lt;&gt;""),"-")</f>
        <v>#N/A</v>
      </c>
      <c r="BX98" s="120" t="e" cm="1">
        <f t="array" ref="BX98">_xlfn.IFS(AND($R98&lt;&gt;"",Z98&lt;&gt;""),ABS($R98-Z98),AND($R98="",Z98=""),"",OR($R98&lt;&gt;"",Z98&lt;&gt;""),"-")</f>
        <v>#N/A</v>
      </c>
      <c r="BY98" s="121" t="e" cm="1">
        <f t="array" ref="BY98">_xlfn.IFS(AND($S98&lt;&gt;"",T98&lt;&gt;""),ABS($S98-T98),AND($S98="",T98=""),"",OR($S98&lt;&gt;"",T98&lt;&gt;""),"-")</f>
        <v>#N/A</v>
      </c>
      <c r="BZ98" s="120" t="e" cm="1">
        <f t="array" ref="BZ98">_xlfn.IFS(AND($S98&lt;&gt;"",U98&lt;&gt;""),ABS($S98-U98),AND($S98="",U98=""),"",OR($S98&lt;&gt;"",U98&lt;&gt;""),"-")</f>
        <v>#N/A</v>
      </c>
      <c r="CA98" s="120" t="e" cm="1">
        <f t="array" ref="CA98">_xlfn.IFS(AND($S98&lt;&gt;"",V98&lt;&gt;""),ABS($S98-V98),AND($S98="",V98=""),"",OR($S98&lt;&gt;"",V98&lt;&gt;""),"-")</f>
        <v>#N/A</v>
      </c>
      <c r="CB98" s="120" t="e" cm="1">
        <f t="array" ref="CB98">_xlfn.IFS(AND($S98&lt;&gt;"",W98&lt;&gt;""),ABS($S98-W98),AND($S98="",W98=""),"",OR($S98&lt;&gt;"",W98&lt;&gt;""),"-")</f>
        <v>#N/A</v>
      </c>
      <c r="CC98" s="120" t="e" cm="1">
        <f t="array" ref="CC98">_xlfn.IFS(AND($S98&lt;&gt;"",X98&lt;&gt;""),ABS($S98-X98),AND($S98="",X98=""),"",OR($S98&lt;&gt;"",X98&lt;&gt;""),"-")</f>
        <v>#N/A</v>
      </c>
      <c r="CD98" s="120" t="e" cm="1">
        <f t="array" ref="CD98">_xlfn.IFS(AND($S98&lt;&gt;"",Y98&lt;&gt;""),ABS($S98-Y98),AND($S98="",Y98=""),"",OR($S98&lt;&gt;"",Y98&lt;&gt;""),"-")</f>
        <v>#N/A</v>
      </c>
      <c r="CE98" s="120" t="e" cm="1">
        <f t="array" ref="CE98">_xlfn.IFS(AND($S98&lt;&gt;"",Z98&lt;&gt;""),ABS($S98-Z98),AND($S98="",Z98=""),"",OR($S98&lt;&gt;"",Z98&lt;&gt;""),"-")</f>
        <v>#N/A</v>
      </c>
      <c r="CF98" s="121" t="e" cm="1">
        <f t="array" ref="CF98">_xlfn.IFS(AND($T98&lt;&gt;"",U98&lt;&gt;""),ABS($T98-U98),AND($T98="",U98=""),"",OR($T98&lt;&gt;"",U98&lt;&gt;""),"-")</f>
        <v>#N/A</v>
      </c>
      <c r="CG98" s="120" t="e" cm="1">
        <f t="array" ref="CG98">_xlfn.IFS(AND($T98&lt;&gt;"",V98&lt;&gt;""),ABS($T98-V98),AND($T98="",V98=""),"",OR($T98&lt;&gt;"",V98&lt;&gt;""),"-")</f>
        <v>#N/A</v>
      </c>
      <c r="CH98" s="120" t="e" cm="1">
        <f t="array" ref="CH98">_xlfn.IFS(AND($T98&lt;&gt;"",W98&lt;&gt;""),ABS($T98-W98),AND($T98="",W98=""),"",OR($T98&lt;&gt;"",W98&lt;&gt;""),"-")</f>
        <v>#N/A</v>
      </c>
      <c r="CI98" s="120" t="e" cm="1">
        <f t="array" ref="CI98">_xlfn.IFS(AND($T98&lt;&gt;"",X98&lt;&gt;""),ABS($T98-X98),AND($T98="",X98=""),"",OR($T98&lt;&gt;"",X98&lt;&gt;""),"-")</f>
        <v>#N/A</v>
      </c>
      <c r="CJ98" s="120" t="e" cm="1">
        <f t="array" ref="CJ98">_xlfn.IFS(AND($T98&lt;&gt;"",Y98&lt;&gt;""),ABS($T98-Y98),AND($T98="",Y98=""),"",OR($T98&lt;&gt;"",Y98&lt;&gt;""),"-")</f>
        <v>#N/A</v>
      </c>
      <c r="CK98" s="120" t="e" cm="1">
        <f t="array" ref="CK98">_xlfn.IFS(AND($T98&lt;&gt;"",Z98&lt;&gt;""),ABS($T98-Z98),AND($T98="",Z98=""),"",OR($T98&lt;&gt;"",Z98&lt;&gt;""),"-")</f>
        <v>#N/A</v>
      </c>
      <c r="CL98" s="121" t="e" cm="1">
        <f t="array" ref="CL98">_xlfn.IFS(AND($U98&lt;&gt;"",V98&lt;&gt;""),ABS($U98-V98),AND($U98="",V98=""),"",OR($U98&lt;&gt;"",V98&lt;&gt;""),"-")</f>
        <v>#N/A</v>
      </c>
      <c r="CM98" s="120" t="e" cm="1">
        <f t="array" ref="CM98">_xlfn.IFS(AND($U98&lt;&gt;"",W98&lt;&gt;""),ABS($U98-W98),AND($U98="",W98=""),"",OR($U98&lt;&gt;"",W98&lt;&gt;""),"-")</f>
        <v>#N/A</v>
      </c>
      <c r="CN98" s="120" t="e" cm="1">
        <f t="array" ref="CN98">_xlfn.IFS(AND($U98&lt;&gt;"",X98&lt;&gt;""),ABS($U98-X98),AND($U98="",X98=""),"",OR($U98&lt;&gt;"",X98&lt;&gt;""),"-")</f>
        <v>#N/A</v>
      </c>
      <c r="CO98" s="120" t="e" cm="1">
        <f t="array" ref="CO98">_xlfn.IFS(AND($U98&lt;&gt;"",Y98&lt;&gt;""),ABS($U98-Y98),AND($U98="",Y98=""),"",OR($U98&lt;&gt;"",Y98&lt;&gt;""),"-")</f>
        <v>#N/A</v>
      </c>
      <c r="CP98" s="120" t="e" cm="1">
        <f t="array" ref="CP98">_xlfn.IFS(AND($U98&lt;&gt;"",Z98&lt;&gt;""),ABS($U98-Z98),AND($U98="",Z98=""),"",OR($U98&lt;&gt;"",Z98&lt;&gt;""),"-")</f>
        <v>#N/A</v>
      </c>
      <c r="CQ98" s="121" t="e" cm="1">
        <f t="array" ref="CQ98">_xlfn.IFS(AND($V98&lt;&gt;"",W98&lt;&gt;""),ABS($V98-W98),AND($V98="",W98=""),"",OR($V98&lt;&gt;"",W98&lt;&gt;""),"-")</f>
        <v>#N/A</v>
      </c>
      <c r="CR98" s="120" t="e" cm="1">
        <f t="array" ref="CR98">_xlfn.IFS(AND($V98&lt;&gt;"",X98&lt;&gt;""),ABS($V98-X98),AND($V98="",X98=""),"",OR($V98&lt;&gt;"",X98&lt;&gt;""),"-")</f>
        <v>#N/A</v>
      </c>
      <c r="CS98" s="120" t="e" cm="1">
        <f t="array" ref="CS98">_xlfn.IFS(AND($V98&lt;&gt;"",Y98&lt;&gt;""),ABS($V98-Y98),AND($V98="",Y98=""),"",OR($V98&lt;&gt;"",Y98&lt;&gt;""),"-")</f>
        <v>#N/A</v>
      </c>
      <c r="CT98" s="120" t="e" cm="1">
        <f t="array" ref="CT98">_xlfn.IFS(AND($V98&lt;&gt;"",Z98&lt;&gt;""),ABS($V98-Z98),AND($V98="",Z98=""),"",OR($V98&lt;&gt;"",Z98&lt;&gt;""),"-")</f>
        <v>#N/A</v>
      </c>
      <c r="CU98" s="121" t="e" cm="1">
        <f t="array" ref="CU98">_xlfn.IFS(AND($W98&lt;&gt;"",X98&lt;&gt;""),ABS($W98-X98),AND($W98="",X98=""),"",OR($W98&lt;&gt;"",X98&lt;&gt;""),"-")</f>
        <v>#N/A</v>
      </c>
      <c r="CV98" s="120" t="e" cm="1">
        <f t="array" ref="CV98">_xlfn.IFS(AND($W98&lt;&gt;"",Y98&lt;&gt;""),ABS($W98-Y98),AND($W98="",Y98=""),"",OR($W98&lt;&gt;"",Y98&lt;&gt;""),"-")</f>
        <v>#N/A</v>
      </c>
      <c r="CW98" s="120" t="e" cm="1">
        <f t="array" ref="CW98">_xlfn.IFS(AND($W98&lt;&gt;"",Z98&lt;&gt;""),ABS($W98-Z98),AND($W98="",Z98=""),"",OR($W98&lt;&gt;"",Z98&lt;&gt;""),"-")</f>
        <v>#N/A</v>
      </c>
      <c r="CX98" s="121" t="e" cm="1">
        <f t="array" ref="CX98">_xlfn.IFS(AND($X98&lt;&gt;"",Y98&lt;&gt;""),ABS($X98-Y98),AND($X98="",Y98=""),"",OR($X98&lt;&gt;"",Y98&lt;&gt;""),"-")</f>
        <v>#N/A</v>
      </c>
      <c r="CY98" s="120" t="e" cm="1">
        <f t="array" ref="CY98">_xlfn.IFS(AND($X98&lt;&gt;"",Z98&lt;&gt;""),ABS($X98-Z98),AND($X98="",Z98=""),"",OR($X98&lt;&gt;"",Z98&lt;&gt;""),"-")</f>
        <v>#N/A</v>
      </c>
      <c r="CZ98" s="121" t="e" cm="1">
        <f t="array" ref="CZ98">_xlfn.IFS(AND($Y98&lt;&gt;"",Z98&lt;&gt;""),ABS($Y98-Z98),AND($Y98="",Z98=""),"",OR($Y98&lt;&gt;"",Z98&lt;&gt;""),"-")</f>
        <v>#N/A</v>
      </c>
    </row>
    <row r="99" spans="1:104" x14ac:dyDescent="0.2">
      <c r="A99" s="260" t="s">
        <v>99</v>
      </c>
      <c r="B99" s="259" t="str">
        <f>VLOOKUP($A99,Merged_couplings!$B:$BU,MATCH(B$1,Merged_couplings!$B$1:$BU$1,0),FALSE)</f>
        <v>-IG</v>
      </c>
      <c r="C99" s="258" t="str">
        <f>VLOOKUP($A99,Merged_couplings!$B:$BU,MATCH(C$1,Merged_couplings!$B$1:$BU$1,0),FALSE)</f>
        <v>--G</v>
      </c>
      <c r="D99" s="258" t="str">
        <f>VLOOKUP($A99,Merged_couplings!$B:$BU,MATCH(D$1,Merged_couplings!$B$1:$BU$1,0),FALSE)</f>
        <v>--G</v>
      </c>
      <c r="E99" s="258" t="str">
        <f>VLOOKUP($A99,Merged_couplings!$B:$BU,MATCH(E$1,Merged_couplings!$B$1:$BU$1,0),FALSE)</f>
        <v>-IG</v>
      </c>
      <c r="F99" s="258" t="str">
        <f>VLOOKUP($A99,Merged_couplings!$B:$BU,MATCH(F$1,Merged_couplings!$B$1:$BU$1,0),FALSE)</f>
        <v>-IG</v>
      </c>
      <c r="G99" s="258" t="str">
        <f>VLOOKUP($A99,Merged_couplings!$B:$BU,MATCH(G$1,Merged_couplings!$B$1:$BU$1,0),FALSE)</f>
        <v>-IG</v>
      </c>
      <c r="H99" s="258" t="str">
        <f>VLOOKUP($A99,Merged_couplings!$B:$BU,MATCH(H$1,Merged_couplings!$B$1:$BU$1,0),FALSE)</f>
        <v>--G</v>
      </c>
      <c r="I99" s="258" t="str">
        <f>VLOOKUP($A99,Merged_couplings!$B:$BU,MATCH(I$1,Merged_couplings!$B$1:$BU$1,0),FALSE)</f>
        <v>--G</v>
      </c>
      <c r="J99" s="258" t="str">
        <f>VLOOKUP($A99,Merged_couplings!$B:$BU,MATCH(J$1,Merged_couplings!$B$1:$BU$1,0),FALSE)</f>
        <v>--G</v>
      </c>
      <c r="K99" s="258" t="str">
        <f>VLOOKUP($A99,Merged_couplings!$B:$BU,MATCH(K$1,Merged_couplings!$B$1:$BU$1,0),FALSE)</f>
        <v>-IG</v>
      </c>
      <c r="L99" s="258" t="str">
        <f>VLOOKUP($A99,Merged_couplings!$B:$BU,MATCH(L$1,Merged_couplings!$B$1:$BU$1,0),FALSE)</f>
        <v>-I-</v>
      </c>
      <c r="M99" s="258" t="str">
        <f>VLOOKUP($A99,Merged_couplings!$B:$BU,MATCH(M$1,Merged_couplings!$B$1:$BU$1,0),FALSE)</f>
        <v>-I-</v>
      </c>
      <c r="N99" s="121" t="str">
        <f>IF(OR(B99="BIG",B99="BI-",B99="B-G"),VLOOKUP($A99,Merged_couplings!$B:$BU,MATCH(N$1,Merged_couplings!$B$1:$BU$1,0),FALSE),"")</f>
        <v/>
      </c>
      <c r="P99" s="120" t="str">
        <f>IF(OR(C99="BIG",C99="BI-",C99="B-G"),VLOOKUP($A99,Merged_couplings!$B:$BU,MATCH(P$1,Merged_couplings!$B$1:$BU$1,0),FALSE),"")</f>
        <v/>
      </c>
      <c r="Q99" s="120" t="str">
        <f>IF(OR(D99="BIG",D99="BI-",D99="B-G"),VLOOKUP($A99,Merged_couplings!$B:$BU,MATCH(Q$1,Merged_couplings!$B$1:$BU$1,0),FALSE),"")</f>
        <v/>
      </c>
      <c r="R99" s="120" t="str">
        <f>IF(OR(E99="BIG",E99="BI-",E99="B-G"),VLOOKUP($A99,Merged_couplings!$B:$BU,MATCH(R$1,Merged_couplings!$B$1:$BU$1,0),FALSE),"")</f>
        <v/>
      </c>
      <c r="S99" s="120" t="str">
        <f>IF(OR(F99="BIG",F99="BI-",F99="B-G"),VLOOKUP($A99,Merged_couplings!$B:$BU,MATCH(S$1,Merged_couplings!$B$1:$BU$1,0),FALSE),"")</f>
        <v/>
      </c>
      <c r="T99" s="120" t="str">
        <f>IF(OR(G99="BIG",G99="BI-",G99="B-G"),VLOOKUP($A99,Merged_couplings!$B:$BU,MATCH(T$1,Merged_couplings!$B$1:$BU$1,0),FALSE),"")</f>
        <v/>
      </c>
      <c r="U99" s="120" t="str">
        <f>IF(OR(H99="BIG",H99="BI-",H99="B-G"),VLOOKUP($A99,Merged_couplings!$B:$BU,MATCH(U$1,Merged_couplings!$B$1:$BU$1,0),FALSE),"")</f>
        <v/>
      </c>
      <c r="V99" s="120" t="str">
        <f>IF(OR(I99="BIG",I99="BI-",I99="B-G"),VLOOKUP($A99,Merged_couplings!$B:$BU,MATCH(V$1,Merged_couplings!$B$1:$BU$1,0),FALSE),"")</f>
        <v/>
      </c>
      <c r="W99" s="120" t="str">
        <f>IF(OR(J99="BIG",J99="BI-",J99="B-G"),VLOOKUP($A99,Merged_couplings!$B:$BU,MATCH(W$1,Merged_couplings!$B$1:$BU$1,0),FALSE),"")</f>
        <v/>
      </c>
      <c r="X99" s="120" t="str">
        <f>IF(OR(K99="BIG",K99="BI-",K99="B-G"),VLOOKUP($A99,Merged_couplings!$B:$BU,MATCH(X$1,Merged_couplings!$B$1:$BU$1,0),FALSE),"")</f>
        <v/>
      </c>
      <c r="Y99" s="120" t="str">
        <f>IF(OR(L99="BIG",L99="BI-",L99="B-G"),VLOOKUP($A99,Merged_couplings!$B:$BU,MATCH(Y$1,Merged_couplings!$B$1:$BU$1,0),FALSE),"")</f>
        <v/>
      </c>
      <c r="Z99" s="120" t="str">
        <f>IF(OR(M99="BIG",M99="BI-",M99="B-G"),VLOOKUP($A99,Merged_couplings!$B:$BU,MATCH(Z$1,Merged_couplings!$B$1:$BU$1,0),FALSE),"")</f>
        <v/>
      </c>
      <c r="AA99" s="123"/>
      <c r="AB99" s="340" t="str" cm="1">
        <f t="array" ref="AB99">_xlfn.IFS(AND($N99&lt;&gt;"",P99&lt;&gt;""),ABS($N99-P99),AND($N99="",P99=""),"",OR($N99&lt;&gt;"",P99&lt;&gt;""),"-")</f>
        <v/>
      </c>
      <c r="AC99" s="122" t="str" cm="1">
        <f t="array" ref="AC99">_xlfn.IFS(AND($N99&lt;&gt;"",Q99&lt;&gt;""),ABS($N99-Q99),AND($N99="",Q99=""),"",OR($N99&lt;&gt;"",Q99&lt;&gt;""),"-")</f>
        <v/>
      </c>
      <c r="AD99" s="122" t="str" cm="1">
        <f t="array" ref="AD99">_xlfn.IFS(AND($N99&lt;&gt;"",R99&lt;&gt;""),ABS($N99-R99),AND($N99="",R99=""),"",OR($N99&lt;&gt;"",R99&lt;&gt;""),"-")</f>
        <v/>
      </c>
      <c r="AE99" s="122" t="str" cm="1">
        <f t="array" ref="AE99">_xlfn.IFS(AND($N99&lt;&gt;"",S99&lt;&gt;""),ABS($N99-S99),AND($N99="",S99=""),"",OR($N99&lt;&gt;"",S99&lt;&gt;""),"-")</f>
        <v/>
      </c>
      <c r="AF99" s="122" t="str" cm="1">
        <f t="array" ref="AF99">_xlfn.IFS(AND($N99&lt;&gt;"",T99&lt;&gt;""),ABS($N99-T99),AND($N99="",T99=""),"",OR($N99&lt;&gt;"",T99&lt;&gt;""),"-")</f>
        <v/>
      </c>
      <c r="AG99" s="122" t="str" cm="1">
        <f t="array" ref="AG99">_xlfn.IFS(AND($N99&lt;&gt;"",U99&lt;&gt;""),ABS($N99-U99),AND($N99="",U99=""),"",OR($N99&lt;&gt;"",U99&lt;&gt;""),"-")</f>
        <v/>
      </c>
      <c r="AH99" s="122" t="str" cm="1">
        <f t="array" ref="AH99">_xlfn.IFS(AND($N99&lt;&gt;"",V99&lt;&gt;""),ABS($N99-V99),AND($N99="",V99=""),"",OR($N99&lt;&gt;"",V99&lt;&gt;""),"-")</f>
        <v/>
      </c>
      <c r="AI99" s="122" t="str" cm="1">
        <f t="array" ref="AI99">_xlfn.IFS(AND($N99&lt;&gt;"",W99&lt;&gt;""),ABS($N99-W99),AND($N99="",W99=""),"",OR($N99&lt;&gt;"",W99&lt;&gt;""),"-")</f>
        <v/>
      </c>
      <c r="AJ99" s="122" t="str" cm="1">
        <f t="array" ref="AJ99">_xlfn.IFS(AND($N99&lt;&gt;"",X99&lt;&gt;""),ABS($N99-X99),AND($N99="",X99=""),"",OR($N99&lt;&gt;"",X99&lt;&gt;""),"-")</f>
        <v/>
      </c>
      <c r="AK99" s="122" t="str" cm="1">
        <f t="array" ref="AK99">_xlfn.IFS(AND($N99&lt;&gt;"",Y99&lt;&gt;""),ABS($N99-Y99),AND($N99="",Y99=""),"",OR($N99&lt;&gt;"",Y99&lt;&gt;""),"-")</f>
        <v/>
      </c>
      <c r="AL99" s="122" t="str" cm="1">
        <f t="array" ref="AL99">_xlfn.IFS(AND($N99&lt;&gt;"",Z99&lt;&gt;""),ABS($N99-Z99),AND($N99="",Z99=""),"",OR($N99&lt;&gt;"",Z99&lt;&gt;""),"-")</f>
        <v/>
      </c>
      <c r="AM99" s="340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1" t="str" cm="1">
        <f t="array" ref="AX99">_xlfn.IFS(AND($P99&lt;&gt;"",Q99&lt;&gt;""),ABS($P99-Q99),AND($P99="",Q99=""),"",OR($P99&lt;&gt;"",Q99&lt;&gt;""),"-")</f>
        <v/>
      </c>
      <c r="AY99" s="120" t="str" cm="1">
        <f t="array" ref="AY99">_xlfn.IFS(AND($P99&lt;&gt;"",R99&lt;&gt;""),ABS($P99-R99),AND($P99="",R99=""),"",OR($P99&lt;&gt;"",R99&lt;&gt;""),"-")</f>
        <v/>
      </c>
      <c r="AZ99" s="120" t="str" cm="1">
        <f t="array" ref="AZ99">_xlfn.IFS(AND($P99&lt;&gt;"",S99&lt;&gt;""),ABS($P99-S99),AND($P99="",S99=""),"",OR($P99&lt;&gt;"",S99&lt;&gt;""),"-")</f>
        <v/>
      </c>
      <c r="BA99" s="120" t="str" cm="1">
        <f t="array" ref="BA99">_xlfn.IFS(AND($P99&lt;&gt;"",T99&lt;&gt;""),ABS($P99-T99),AND($P99="",T99=""),"",OR($P99&lt;&gt;"",T99&lt;&gt;""),"-")</f>
        <v/>
      </c>
      <c r="BB99" s="120" t="str" cm="1">
        <f t="array" ref="BB99">_xlfn.IFS(AND($P99&lt;&gt;"",U99&lt;&gt;""),ABS($P99-U99),AND($P99="",U99=""),"",OR($P99&lt;&gt;"",U99&lt;&gt;""),"-")</f>
        <v/>
      </c>
      <c r="BC99" s="120" t="str" cm="1">
        <f t="array" ref="BC99">_xlfn.IFS(AND($P99&lt;&gt;"",V99&lt;&gt;""),ABS($P99-V99),AND($P99="",V99=""),"",OR($P99&lt;&gt;"",V99&lt;&gt;""),"-")</f>
        <v/>
      </c>
      <c r="BD99" s="120" t="str" cm="1">
        <f t="array" ref="BD99">_xlfn.IFS(AND($P99&lt;&gt;"",W99&lt;&gt;""),ABS($P99-W99),AND($P99="",W99=""),"",OR($P99&lt;&gt;"",W99&lt;&gt;""),"-")</f>
        <v/>
      </c>
      <c r="BE99" s="120" t="str" cm="1">
        <f t="array" ref="BE99">_xlfn.IFS(AND($P99&lt;&gt;"",X99&lt;&gt;""),ABS($P99-X99),AND($P99="",X99=""),"",OR($P99&lt;&gt;"",X99&lt;&gt;""),"-")</f>
        <v/>
      </c>
      <c r="BF99" s="120" t="str" cm="1">
        <f t="array" ref="BF99">_xlfn.IFS(AND($P99&lt;&gt;"",Y99&lt;&gt;""),ABS($P99-Y99),AND($P99="",Y99=""),"",OR($P99&lt;&gt;"",Y99&lt;&gt;""),"-")</f>
        <v/>
      </c>
      <c r="BG99" s="120" t="str" cm="1">
        <f t="array" ref="BG99">_xlfn.IFS(AND($P99&lt;&gt;"",Z99&lt;&gt;""),ABS($P99-Z99),AND($P99="",Z99=""),"",OR($P99&lt;&gt;"",Z99&lt;&gt;""),"-")</f>
        <v/>
      </c>
      <c r="BH99" s="121" t="str" cm="1">
        <f t="array" ref="BH99">_xlfn.IFS(AND($Q99&lt;&gt;"",R99&lt;&gt;""),ABS($Q99-R99),AND($Q99="",R99=""),"",OR($Q99&lt;&gt;"",R99&lt;&gt;""),"-")</f>
        <v/>
      </c>
      <c r="BI99" s="120" t="str" cm="1">
        <f t="array" ref="BI99">_xlfn.IFS(AND($Q99&lt;&gt;"",S99&lt;&gt;""),ABS($Q99-S99),AND($Q99="",S99=""),"",OR($Q99&lt;&gt;"",S99&lt;&gt;""),"-")</f>
        <v/>
      </c>
      <c r="BJ99" s="120" t="str" cm="1">
        <f t="array" ref="BJ99">_xlfn.IFS(AND($Q99&lt;&gt;"",T99&lt;&gt;""),ABS($Q99-T99),AND($Q99="",T99=""),"",OR($Q99&lt;&gt;"",T99&lt;&gt;""),"-")</f>
        <v/>
      </c>
      <c r="BK99" s="120" t="str" cm="1">
        <f t="array" ref="BK99">_xlfn.IFS(AND($Q99&lt;&gt;"",U99&lt;&gt;""),ABS($Q99-U99),AND($Q99="",U99=""),"",OR($Q99&lt;&gt;"",U99&lt;&gt;""),"-")</f>
        <v/>
      </c>
      <c r="BL99" s="120" t="str" cm="1">
        <f t="array" ref="BL99">_xlfn.IFS(AND($Q99&lt;&gt;"",V99&lt;&gt;""),ABS($Q99-V99),AND($Q99="",V99=""),"",OR($Q99&lt;&gt;"",V99&lt;&gt;""),"-")</f>
        <v/>
      </c>
      <c r="BM99" s="120" t="str" cm="1">
        <f t="array" ref="BM99">_xlfn.IFS(AND($Q99&lt;&gt;"",W99&lt;&gt;""),ABS($Q99-W99),AND($Q99="",W99=""),"",OR($Q99&lt;&gt;"",W99&lt;&gt;""),"-")</f>
        <v/>
      </c>
      <c r="BN99" s="120" t="str" cm="1">
        <f t="array" ref="BN99">_xlfn.IFS(AND($Q99&lt;&gt;"",X99&lt;&gt;""),ABS($Q99-X99),AND($Q99="",X99=""),"",OR($Q99&lt;&gt;"",X99&lt;&gt;""),"-")</f>
        <v/>
      </c>
      <c r="BO99" s="120" t="str" cm="1">
        <f t="array" ref="BO99">_xlfn.IFS(AND($Q99&lt;&gt;"",Y99&lt;&gt;""),ABS($Q99-Y99),AND($Q99="",Y99=""),"",OR($Q99&lt;&gt;"",Y99&lt;&gt;""),"-")</f>
        <v/>
      </c>
      <c r="BP99" s="120" t="str" cm="1">
        <f t="array" ref="BP99">_xlfn.IFS(AND($Q99&lt;&gt;"",Z99&lt;&gt;""),ABS($Q99-Z99),AND($Q99="",Z99=""),"",OR($Q99&lt;&gt;"",Z99&lt;&gt;""),"-")</f>
        <v/>
      </c>
      <c r="BQ99" s="121" t="str" cm="1">
        <f t="array" ref="BQ99">_xlfn.IFS(AND($R99&lt;&gt;"",S99&lt;&gt;""),ABS($R99-S99),AND($R99="",S99=""),"",OR($R99&lt;&gt;"",S99&lt;&gt;""),"-")</f>
        <v/>
      </c>
      <c r="BR99" s="120" t="str" cm="1">
        <f t="array" ref="BR99">_xlfn.IFS(AND($R99&lt;&gt;"",T99&lt;&gt;""),ABS($R99-T99),AND($R99="",T99=""),"",OR($R99&lt;&gt;"",T99&lt;&gt;""),"-")</f>
        <v/>
      </c>
      <c r="BS99" s="120" t="str" cm="1">
        <f t="array" ref="BS99">_xlfn.IFS(AND($R99&lt;&gt;"",U99&lt;&gt;""),ABS($R99-U99),AND($R99="",U99=""),"",OR($R99&lt;&gt;"",U99&lt;&gt;""),"-")</f>
        <v/>
      </c>
      <c r="BT99" s="120" t="str" cm="1">
        <f t="array" ref="BT99">_xlfn.IFS(AND($R99&lt;&gt;"",V99&lt;&gt;""),ABS($R99-V99),AND($R99="",V99=""),"",OR($R99&lt;&gt;"",V99&lt;&gt;""),"-")</f>
        <v/>
      </c>
      <c r="BU99" s="120" t="str" cm="1">
        <f t="array" ref="BU99">_xlfn.IFS(AND($R99&lt;&gt;"",W99&lt;&gt;""),ABS($R99-W99),AND($R99="",W99=""),"",OR($R99&lt;&gt;"",W99&lt;&gt;""),"-")</f>
        <v/>
      </c>
      <c r="BV99" s="120" t="str" cm="1">
        <f t="array" ref="BV99">_xlfn.IFS(AND($R99&lt;&gt;"",X99&lt;&gt;""),ABS($R99-X99),AND($R99="",X99=""),"",OR($R99&lt;&gt;"",X99&lt;&gt;""),"-")</f>
        <v/>
      </c>
      <c r="BW99" s="120" t="str" cm="1">
        <f t="array" ref="BW99">_xlfn.IFS(AND($R99&lt;&gt;"",Y99&lt;&gt;""),ABS($R99-Y99),AND($R99="",Y99=""),"",OR($R99&lt;&gt;"",Y99&lt;&gt;""),"-")</f>
        <v/>
      </c>
      <c r="BX99" s="120" t="str" cm="1">
        <f t="array" ref="BX99">_xlfn.IFS(AND($R99&lt;&gt;"",Z99&lt;&gt;""),ABS($R99-Z99),AND($R99="",Z99=""),"",OR($R99&lt;&gt;"",Z99&lt;&gt;""),"-")</f>
        <v/>
      </c>
      <c r="BY99" s="121" t="str" cm="1">
        <f t="array" ref="BY99">_xlfn.IFS(AND($S99&lt;&gt;"",T99&lt;&gt;""),ABS($S99-T99),AND($S99="",T99=""),"",OR($S99&lt;&gt;"",T99&lt;&gt;""),"-")</f>
        <v/>
      </c>
      <c r="BZ99" s="120" t="str" cm="1">
        <f t="array" ref="BZ99">_xlfn.IFS(AND($S99&lt;&gt;"",U99&lt;&gt;""),ABS($S99-U99),AND($S99="",U99=""),"",OR($S99&lt;&gt;"",U99&lt;&gt;""),"-")</f>
        <v/>
      </c>
      <c r="CA99" s="120" t="str" cm="1">
        <f t="array" ref="CA99">_xlfn.IFS(AND($S99&lt;&gt;"",V99&lt;&gt;""),ABS($S99-V99),AND($S99="",V99=""),"",OR($S99&lt;&gt;"",V99&lt;&gt;""),"-")</f>
        <v/>
      </c>
      <c r="CB99" s="120" t="str" cm="1">
        <f t="array" ref="CB99">_xlfn.IFS(AND($S99&lt;&gt;"",W99&lt;&gt;""),ABS($S99-W99),AND($S99="",W99=""),"",OR($S99&lt;&gt;"",W99&lt;&gt;""),"-")</f>
        <v/>
      </c>
      <c r="CC99" s="120" t="str" cm="1">
        <f t="array" ref="CC99">_xlfn.IFS(AND($S99&lt;&gt;"",X99&lt;&gt;""),ABS($S99-X99),AND($S99="",X99=""),"",OR($S99&lt;&gt;"",X99&lt;&gt;""),"-")</f>
        <v/>
      </c>
      <c r="CD99" s="120" t="str" cm="1">
        <f t="array" ref="CD99">_xlfn.IFS(AND($S99&lt;&gt;"",Y99&lt;&gt;""),ABS($S99-Y99),AND($S99="",Y99=""),"",OR($S99&lt;&gt;"",Y99&lt;&gt;""),"-")</f>
        <v/>
      </c>
      <c r="CE99" s="120" t="str" cm="1">
        <f t="array" ref="CE99">_xlfn.IFS(AND($S99&lt;&gt;"",Z99&lt;&gt;""),ABS($S99-Z99),AND($S99="",Z99=""),"",OR($S99&lt;&gt;"",Z99&lt;&gt;""),"-")</f>
        <v/>
      </c>
      <c r="CF99" s="121" t="str" cm="1">
        <f t="array" ref="CF99">_xlfn.IFS(AND($T99&lt;&gt;"",U99&lt;&gt;""),ABS($T99-U99),AND($T99="",U99=""),"",OR($T99&lt;&gt;"",U99&lt;&gt;""),"-")</f>
        <v/>
      </c>
      <c r="CG99" s="120" t="str" cm="1">
        <f t="array" ref="CG99">_xlfn.IFS(AND($T99&lt;&gt;"",V99&lt;&gt;""),ABS($T99-V99),AND($T99="",V99=""),"",OR($T99&lt;&gt;"",V99&lt;&gt;""),"-")</f>
        <v/>
      </c>
      <c r="CH99" s="120" t="str" cm="1">
        <f t="array" ref="CH99">_xlfn.IFS(AND($T99&lt;&gt;"",W99&lt;&gt;""),ABS($T99-W99),AND($T99="",W99=""),"",OR($T99&lt;&gt;"",W99&lt;&gt;""),"-")</f>
        <v/>
      </c>
      <c r="CI99" s="120" t="str" cm="1">
        <f t="array" ref="CI99">_xlfn.IFS(AND($T99&lt;&gt;"",X99&lt;&gt;""),ABS($T99-X99),AND($T99="",X99=""),"",OR($T99&lt;&gt;"",X99&lt;&gt;""),"-")</f>
        <v/>
      </c>
      <c r="CJ99" s="120" t="str" cm="1">
        <f t="array" ref="CJ99">_xlfn.IFS(AND($T99&lt;&gt;"",Y99&lt;&gt;""),ABS($T99-Y99),AND($T99="",Y99=""),"",OR($T99&lt;&gt;"",Y99&lt;&gt;""),"-")</f>
        <v/>
      </c>
      <c r="CK99" s="120" t="str" cm="1">
        <f t="array" ref="CK99">_xlfn.IFS(AND($T99&lt;&gt;"",Z99&lt;&gt;""),ABS($T99-Z99),AND($T99="",Z99=""),"",OR($T99&lt;&gt;"",Z99&lt;&gt;""),"-")</f>
        <v/>
      </c>
      <c r="CL99" s="121" t="str" cm="1">
        <f t="array" ref="CL99">_xlfn.IFS(AND($U99&lt;&gt;"",V99&lt;&gt;""),ABS($U99-V99),AND($U99="",V99=""),"",OR($U99&lt;&gt;"",V99&lt;&gt;""),"-")</f>
        <v/>
      </c>
      <c r="CM99" s="120" t="str" cm="1">
        <f t="array" ref="CM99">_xlfn.IFS(AND($U99&lt;&gt;"",W99&lt;&gt;""),ABS($U99-W99),AND($U99="",W99=""),"",OR($U99&lt;&gt;"",W99&lt;&gt;""),"-")</f>
        <v/>
      </c>
      <c r="CN99" s="120" t="str" cm="1">
        <f t="array" ref="CN99">_xlfn.IFS(AND($U99&lt;&gt;"",X99&lt;&gt;""),ABS($U99-X99),AND($U99="",X99=""),"",OR($U99&lt;&gt;"",X99&lt;&gt;""),"-")</f>
        <v/>
      </c>
      <c r="CO99" s="120" t="str" cm="1">
        <f t="array" ref="CO99">_xlfn.IFS(AND($U99&lt;&gt;"",Y99&lt;&gt;""),ABS($U99-Y99),AND($U99="",Y99=""),"",OR($U99&lt;&gt;"",Y99&lt;&gt;""),"-")</f>
        <v/>
      </c>
      <c r="CP99" s="120" t="str" cm="1">
        <f t="array" ref="CP99">_xlfn.IFS(AND($U99&lt;&gt;"",Z99&lt;&gt;""),ABS($U99-Z99),AND($U99="",Z99=""),"",OR($U99&lt;&gt;"",Z99&lt;&gt;""),"-")</f>
        <v/>
      </c>
      <c r="CQ99" s="121" t="str" cm="1">
        <f t="array" ref="CQ99">_xlfn.IFS(AND($V99&lt;&gt;"",W99&lt;&gt;""),ABS($V99-W99),AND($V99="",W99=""),"",OR($V99&lt;&gt;"",W99&lt;&gt;""),"-")</f>
        <v/>
      </c>
      <c r="CR99" s="120" t="str" cm="1">
        <f t="array" ref="CR99">_xlfn.IFS(AND($V99&lt;&gt;"",X99&lt;&gt;""),ABS($V99-X99),AND($V99="",X99=""),"",OR($V99&lt;&gt;"",X99&lt;&gt;""),"-")</f>
        <v/>
      </c>
      <c r="CS99" s="120" t="str" cm="1">
        <f t="array" ref="CS99">_xlfn.IFS(AND($V99&lt;&gt;"",Y99&lt;&gt;""),ABS($V99-Y99),AND($V99="",Y99=""),"",OR($V99&lt;&gt;"",Y99&lt;&gt;""),"-")</f>
        <v/>
      </c>
      <c r="CT99" s="120" t="str" cm="1">
        <f t="array" ref="CT99">_xlfn.IFS(AND($V99&lt;&gt;"",Z99&lt;&gt;""),ABS($V99-Z99),AND($V99="",Z99=""),"",OR($V99&lt;&gt;"",Z99&lt;&gt;""),"-")</f>
        <v/>
      </c>
      <c r="CU99" s="121" t="str" cm="1">
        <f t="array" ref="CU99">_xlfn.IFS(AND($W99&lt;&gt;"",X99&lt;&gt;""),ABS($W99-X99),AND($W99="",X99=""),"",OR($W99&lt;&gt;"",X99&lt;&gt;""),"-")</f>
        <v/>
      </c>
      <c r="CV99" s="120" t="str" cm="1">
        <f t="array" ref="CV99">_xlfn.IFS(AND($W99&lt;&gt;"",Y99&lt;&gt;""),ABS($W99-Y99),AND($W99="",Y99=""),"",OR($W99&lt;&gt;"",Y99&lt;&gt;""),"-")</f>
        <v/>
      </c>
      <c r="CW99" s="120" t="str" cm="1">
        <f t="array" ref="CW99">_xlfn.IFS(AND($W99&lt;&gt;"",Z99&lt;&gt;""),ABS($W99-Z99),AND($W99="",Z99=""),"",OR($W99&lt;&gt;"",Z99&lt;&gt;""),"-")</f>
        <v/>
      </c>
      <c r="CX99" s="121" t="str" cm="1">
        <f t="array" ref="CX99">_xlfn.IFS(AND($X99&lt;&gt;"",Y99&lt;&gt;""),ABS($X99-Y99),AND($X99="",Y99=""),"",OR($X99&lt;&gt;"",Y99&lt;&gt;""),"-")</f>
        <v/>
      </c>
      <c r="CY99" s="120" t="str" cm="1">
        <f t="array" ref="CY99">_xlfn.IFS(AND($X99&lt;&gt;"",Z99&lt;&gt;""),ABS($X99-Z99),AND($X99="",Z99=""),"",OR($X99&lt;&gt;"",Z99&lt;&gt;""),"-")</f>
        <v/>
      </c>
      <c r="CZ99" s="121" t="str" cm="1">
        <f t="array" ref="CZ99">_xlfn.IFS(AND($Y99&lt;&gt;"",Z99&lt;&gt;""),ABS($Y99-Z99),AND($Y99="",Z99=""),"",OR($Y99&lt;&gt;"",Z99&lt;&gt;""),"-")</f>
        <v/>
      </c>
    </row>
    <row r="100" spans="1:104" x14ac:dyDescent="0.2">
      <c r="A100" s="260" t="s">
        <v>97</v>
      </c>
      <c r="B100" s="259" t="str">
        <f>VLOOKUP($A100,Merged_couplings!$B:$BU,MATCH(B$1,Merged_couplings!$B$1:$BU$1,0),FALSE)</f>
        <v>---</v>
      </c>
      <c r="C100" s="258" t="str">
        <f>VLOOKUP($A100,Merged_couplings!$B:$BU,MATCH(C$1,Merged_couplings!$B$1:$BU$1,0),FALSE)</f>
        <v>-IG</v>
      </c>
      <c r="D100" s="258" t="str">
        <f>VLOOKUP($A100,Merged_couplings!$B:$BU,MATCH(D$1,Merged_couplings!$B$1:$BU$1,0),FALSE)</f>
        <v>-IG</v>
      </c>
      <c r="E100" s="258" t="str">
        <f>VLOOKUP($A100,Merged_couplings!$B:$BU,MATCH(E$1,Merged_couplings!$B$1:$BU$1,0),FALSE)</f>
        <v>--G</v>
      </c>
      <c r="F100" s="258" t="str">
        <f>VLOOKUP($A100,Merged_couplings!$B:$BU,MATCH(F$1,Merged_couplings!$B$1:$BU$1,0),FALSE)</f>
        <v>--G</v>
      </c>
      <c r="G100" s="258" t="str">
        <f>VLOOKUP($A100,Merged_couplings!$B:$BU,MATCH(G$1,Merged_couplings!$B$1:$BU$1,0),FALSE)</f>
        <v>--G</v>
      </c>
      <c r="H100" s="258" t="str">
        <f>VLOOKUP($A100,Merged_couplings!$B:$BU,MATCH(H$1,Merged_couplings!$B$1:$BU$1,0),FALSE)</f>
        <v>---</v>
      </c>
      <c r="I100" s="258" t="str">
        <f>VLOOKUP($A100,Merged_couplings!$B:$BU,MATCH(I$1,Merged_couplings!$B$1:$BU$1,0),FALSE)</f>
        <v>---</v>
      </c>
      <c r="J100" s="258" t="str">
        <f>VLOOKUP($A100,Merged_couplings!$B:$BU,MATCH(J$1,Merged_couplings!$B$1:$BU$1,0),FALSE)</f>
        <v>-I-</v>
      </c>
      <c r="K100" s="258" t="str">
        <f>VLOOKUP($A100,Merged_couplings!$B:$BU,MATCH(K$1,Merged_couplings!$B$1:$BU$1,0),FALSE)</f>
        <v>---</v>
      </c>
      <c r="L100" s="258" t="str">
        <f>VLOOKUP($A100,Merged_couplings!$B:$BU,MATCH(L$1,Merged_couplings!$B$1:$BU$1,0),FALSE)</f>
        <v>---</v>
      </c>
      <c r="M100" s="258" t="str">
        <f>VLOOKUP($A100,Merged_couplings!$B:$BU,MATCH(M$1,Merged_couplings!$B$1:$BU$1,0),FALSE)</f>
        <v>---</v>
      </c>
      <c r="N100" s="121" t="str">
        <f>IF(OR(B100="BIG",B100="BI-",B100="B-G"),VLOOKUP($A100,Merged_couplings!$B:$BU,MATCH(N$1,Merged_couplings!$B$1:$BU$1,0),FALSE),"")</f>
        <v/>
      </c>
      <c r="P100" s="120" t="str">
        <f>IF(OR(C100="BIG",C100="BI-",C100="B-G"),VLOOKUP($A100,Merged_couplings!$B:$BU,MATCH(P$1,Merged_couplings!$B$1:$BU$1,0),FALSE),"")</f>
        <v/>
      </c>
      <c r="Q100" s="120" t="str">
        <f>IF(OR(D100="BIG",D100="BI-",D100="B-G"),VLOOKUP($A100,Merged_couplings!$B:$BU,MATCH(Q$1,Merged_couplings!$B$1:$BU$1,0),FALSE),"")</f>
        <v/>
      </c>
      <c r="R100" s="120" t="str">
        <f>IF(OR(E100="BIG",E100="BI-",E100="B-G"),VLOOKUP($A100,Merged_couplings!$B:$BU,MATCH(R$1,Merged_couplings!$B$1:$BU$1,0),FALSE),"")</f>
        <v/>
      </c>
      <c r="S100" s="120" t="str">
        <f>IF(OR(F100="BIG",F100="BI-",F100="B-G"),VLOOKUP($A100,Merged_couplings!$B:$BU,MATCH(S$1,Merged_couplings!$B$1:$BU$1,0),FALSE),"")</f>
        <v/>
      </c>
      <c r="T100" s="120" t="str">
        <f>IF(OR(G100="BIG",G100="BI-",G100="B-G"),VLOOKUP($A100,Merged_couplings!$B:$BU,MATCH(T$1,Merged_couplings!$B$1:$BU$1,0),FALSE),"")</f>
        <v/>
      </c>
      <c r="U100" s="120" t="str">
        <f>IF(OR(H100="BIG",H100="BI-",H100="B-G"),VLOOKUP($A100,Merged_couplings!$B:$BU,MATCH(U$1,Merged_couplings!$B$1:$BU$1,0),FALSE),"")</f>
        <v/>
      </c>
      <c r="V100" s="120" t="str">
        <f>IF(OR(I100="BIG",I100="BI-",I100="B-G"),VLOOKUP($A100,Merged_couplings!$B:$BU,MATCH(V$1,Merged_couplings!$B$1:$BU$1,0),FALSE),"")</f>
        <v/>
      </c>
      <c r="W100" s="120" t="str">
        <f>IF(OR(J100="BIG",J100="BI-",J100="B-G"),VLOOKUP($A100,Merged_couplings!$B:$BU,MATCH(W$1,Merged_couplings!$B$1:$BU$1,0),FALSE),"")</f>
        <v/>
      </c>
      <c r="X100" s="120" t="str">
        <f>IF(OR(K100="BIG",K100="BI-",K100="B-G"),VLOOKUP($A100,Merged_couplings!$B:$BU,MATCH(X$1,Merged_couplings!$B$1:$BU$1,0),FALSE),"")</f>
        <v/>
      </c>
      <c r="Y100" s="120" t="str">
        <f>IF(OR(L100="BIG",L100="BI-",L100="B-G"),VLOOKUP($A100,Merged_couplings!$B:$BU,MATCH(Y$1,Merged_couplings!$B$1:$BU$1,0),FALSE),"")</f>
        <v/>
      </c>
      <c r="Z100" s="120" t="str">
        <f>IF(OR(M100="BIG",M100="BI-",M100="B-G"),VLOOKUP($A100,Merged_couplings!$B:$BU,MATCH(Z$1,Merged_couplings!$B$1:$BU$1,0),FALSE),"")</f>
        <v/>
      </c>
      <c r="AA100" s="123"/>
      <c r="AB100" s="340" t="str" cm="1">
        <f t="array" ref="AB100">_xlfn.IFS(AND($N100&lt;&gt;"",P100&lt;&gt;""),ABS($N100-P100),AND($N100="",P100=""),"",OR($N100&lt;&gt;"",P100&lt;&gt;""),"-")</f>
        <v/>
      </c>
      <c r="AC100" s="122" t="str" cm="1">
        <f t="array" ref="AC100">_xlfn.IFS(AND($N100&lt;&gt;"",Q100&lt;&gt;""),ABS($N100-Q100),AND($N100="",Q100=""),"",OR($N100&lt;&gt;"",Q100&lt;&gt;""),"-")</f>
        <v/>
      </c>
      <c r="AD100" s="122" t="str" cm="1">
        <f t="array" ref="AD100">_xlfn.IFS(AND($N100&lt;&gt;"",R100&lt;&gt;""),ABS($N100-R100),AND($N100="",R100=""),"",OR($N100&lt;&gt;"",R100&lt;&gt;""),"-")</f>
        <v/>
      </c>
      <c r="AE100" s="122" t="str" cm="1">
        <f t="array" ref="AE100">_xlfn.IFS(AND($N100&lt;&gt;"",S100&lt;&gt;""),ABS($N100-S100),AND($N100="",S100=""),"",OR($N100&lt;&gt;"",S100&lt;&gt;""),"-")</f>
        <v/>
      </c>
      <c r="AF100" s="122" t="str" cm="1">
        <f t="array" ref="AF100">_xlfn.IFS(AND($N100&lt;&gt;"",T100&lt;&gt;""),ABS($N100-T100),AND($N100="",T100=""),"",OR($N100&lt;&gt;"",T100&lt;&gt;""),"-")</f>
        <v/>
      </c>
      <c r="AG100" s="122" t="str" cm="1">
        <f t="array" ref="AG100">_xlfn.IFS(AND($N100&lt;&gt;"",U100&lt;&gt;""),ABS($N100-U100),AND($N100="",U100=""),"",OR($N100&lt;&gt;"",U100&lt;&gt;""),"-")</f>
        <v/>
      </c>
      <c r="AH100" s="122" t="str" cm="1">
        <f t="array" ref="AH100">_xlfn.IFS(AND($N100&lt;&gt;"",V100&lt;&gt;""),ABS($N100-V100),AND($N100="",V100=""),"",OR($N100&lt;&gt;"",V100&lt;&gt;""),"-")</f>
        <v/>
      </c>
      <c r="AI100" s="122" t="str" cm="1">
        <f t="array" ref="AI100">_xlfn.IFS(AND($N100&lt;&gt;"",W100&lt;&gt;""),ABS($N100-W100),AND($N100="",W100=""),"",OR($N100&lt;&gt;"",W100&lt;&gt;""),"-")</f>
        <v/>
      </c>
      <c r="AJ100" s="122" t="str" cm="1">
        <f t="array" ref="AJ100">_xlfn.IFS(AND($N100&lt;&gt;"",X100&lt;&gt;""),ABS($N100-X100),AND($N100="",X100=""),"",OR($N100&lt;&gt;"",X100&lt;&gt;""),"-")</f>
        <v/>
      </c>
      <c r="AK100" s="122" t="str" cm="1">
        <f t="array" ref="AK100">_xlfn.IFS(AND($N100&lt;&gt;"",Y100&lt;&gt;""),ABS($N100-Y100),AND($N100="",Y100=""),"",OR($N100&lt;&gt;"",Y100&lt;&gt;""),"-")</f>
        <v/>
      </c>
      <c r="AL100" s="122" t="str" cm="1">
        <f t="array" ref="AL100">_xlfn.IFS(AND($N100&lt;&gt;"",Z100&lt;&gt;""),ABS($N100-Z100),AND($N100="",Z100=""),"",OR($N100&lt;&gt;"",Z100&lt;&gt;""),"-")</f>
        <v/>
      </c>
      <c r="AM100" s="340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1" t="str" cm="1">
        <f t="array" ref="AX100">_xlfn.IFS(AND($P100&lt;&gt;"",Q100&lt;&gt;""),ABS($P100-Q100),AND($P100="",Q100=""),"",OR($P100&lt;&gt;"",Q100&lt;&gt;""),"-")</f>
        <v/>
      </c>
      <c r="AY100" s="120" t="str" cm="1">
        <f t="array" ref="AY100">_xlfn.IFS(AND($P100&lt;&gt;"",R100&lt;&gt;""),ABS($P100-R100),AND($P100="",R100=""),"",OR($P100&lt;&gt;"",R100&lt;&gt;""),"-")</f>
        <v/>
      </c>
      <c r="AZ100" s="120" t="str" cm="1">
        <f t="array" ref="AZ100">_xlfn.IFS(AND($P100&lt;&gt;"",S100&lt;&gt;""),ABS($P100-S100),AND($P100="",S100=""),"",OR($P100&lt;&gt;"",S100&lt;&gt;""),"-")</f>
        <v/>
      </c>
      <c r="BA100" s="120" t="str" cm="1">
        <f t="array" ref="BA100">_xlfn.IFS(AND($P100&lt;&gt;"",T100&lt;&gt;""),ABS($P100-T100),AND($P100="",T100=""),"",OR($P100&lt;&gt;"",T100&lt;&gt;""),"-")</f>
        <v/>
      </c>
      <c r="BB100" s="120" t="str" cm="1">
        <f t="array" ref="BB100">_xlfn.IFS(AND($P100&lt;&gt;"",U100&lt;&gt;""),ABS($P100-U100),AND($P100="",U100=""),"",OR($P100&lt;&gt;"",U100&lt;&gt;""),"-")</f>
        <v/>
      </c>
      <c r="BC100" s="120" t="str" cm="1">
        <f t="array" ref="BC100">_xlfn.IFS(AND($P100&lt;&gt;"",V100&lt;&gt;""),ABS($P100-V100),AND($P100="",V100=""),"",OR($P100&lt;&gt;"",V100&lt;&gt;""),"-")</f>
        <v/>
      </c>
      <c r="BD100" s="120" t="str" cm="1">
        <f t="array" ref="BD100">_xlfn.IFS(AND($P100&lt;&gt;"",W100&lt;&gt;""),ABS($P100-W100),AND($P100="",W100=""),"",OR($P100&lt;&gt;"",W100&lt;&gt;""),"-")</f>
        <v/>
      </c>
      <c r="BE100" s="120" t="str" cm="1">
        <f t="array" ref="BE100">_xlfn.IFS(AND($P100&lt;&gt;"",X100&lt;&gt;""),ABS($P100-X100),AND($P100="",X100=""),"",OR($P100&lt;&gt;"",X100&lt;&gt;""),"-")</f>
        <v/>
      </c>
      <c r="BF100" s="120" t="str" cm="1">
        <f t="array" ref="BF100">_xlfn.IFS(AND($P100&lt;&gt;"",Y100&lt;&gt;""),ABS($P100-Y100),AND($P100="",Y100=""),"",OR($P100&lt;&gt;"",Y100&lt;&gt;""),"-")</f>
        <v/>
      </c>
      <c r="BG100" s="120" t="str" cm="1">
        <f t="array" ref="BG100">_xlfn.IFS(AND($P100&lt;&gt;"",Z100&lt;&gt;""),ABS($P100-Z100),AND($P100="",Z100=""),"",OR($P100&lt;&gt;"",Z100&lt;&gt;""),"-")</f>
        <v/>
      </c>
      <c r="BH100" s="121" t="str" cm="1">
        <f t="array" ref="BH100">_xlfn.IFS(AND($Q100&lt;&gt;"",R100&lt;&gt;""),ABS($Q100-R100),AND($Q100="",R100=""),"",OR($Q100&lt;&gt;"",R100&lt;&gt;""),"-")</f>
        <v/>
      </c>
      <c r="BI100" s="120" t="str" cm="1">
        <f t="array" ref="BI100">_xlfn.IFS(AND($Q100&lt;&gt;"",S100&lt;&gt;""),ABS($Q100-S100),AND($Q100="",S100=""),"",OR($Q100&lt;&gt;"",S100&lt;&gt;""),"-")</f>
        <v/>
      </c>
      <c r="BJ100" s="120" t="str" cm="1">
        <f t="array" ref="BJ100">_xlfn.IFS(AND($Q100&lt;&gt;"",T100&lt;&gt;""),ABS($Q100-T100),AND($Q100="",T100=""),"",OR($Q100&lt;&gt;"",T100&lt;&gt;""),"-")</f>
        <v/>
      </c>
      <c r="BK100" s="120" t="str" cm="1">
        <f t="array" ref="BK100">_xlfn.IFS(AND($Q100&lt;&gt;"",U100&lt;&gt;""),ABS($Q100-U100),AND($Q100="",U100=""),"",OR($Q100&lt;&gt;"",U100&lt;&gt;""),"-")</f>
        <v/>
      </c>
      <c r="BL100" s="120" t="str" cm="1">
        <f t="array" ref="BL100">_xlfn.IFS(AND($Q100&lt;&gt;"",V100&lt;&gt;""),ABS($Q100-V100),AND($Q100="",V100=""),"",OR($Q100&lt;&gt;"",V100&lt;&gt;""),"-")</f>
        <v/>
      </c>
      <c r="BM100" s="120" t="str" cm="1">
        <f t="array" ref="BM100">_xlfn.IFS(AND($Q100&lt;&gt;"",W100&lt;&gt;""),ABS($Q100-W100),AND($Q100="",W100=""),"",OR($Q100&lt;&gt;"",W100&lt;&gt;""),"-")</f>
        <v/>
      </c>
      <c r="BN100" s="120" t="str" cm="1">
        <f t="array" ref="BN100">_xlfn.IFS(AND($Q100&lt;&gt;"",X100&lt;&gt;""),ABS($Q100-X100),AND($Q100="",X100=""),"",OR($Q100&lt;&gt;"",X100&lt;&gt;""),"-")</f>
        <v/>
      </c>
      <c r="BO100" s="120" t="str" cm="1">
        <f t="array" ref="BO100">_xlfn.IFS(AND($Q100&lt;&gt;"",Y100&lt;&gt;""),ABS($Q100-Y100),AND($Q100="",Y100=""),"",OR($Q100&lt;&gt;"",Y100&lt;&gt;""),"-")</f>
        <v/>
      </c>
      <c r="BP100" s="120" t="str" cm="1">
        <f t="array" ref="BP100">_xlfn.IFS(AND($Q100&lt;&gt;"",Z100&lt;&gt;""),ABS($Q100-Z100),AND($Q100="",Z100=""),"",OR($Q100&lt;&gt;"",Z100&lt;&gt;""),"-")</f>
        <v/>
      </c>
      <c r="BQ100" s="121" t="str" cm="1">
        <f t="array" ref="BQ100">_xlfn.IFS(AND($R100&lt;&gt;"",S100&lt;&gt;""),ABS($R100-S100),AND($R100="",S100=""),"",OR($R100&lt;&gt;"",S100&lt;&gt;""),"-")</f>
        <v/>
      </c>
      <c r="BR100" s="120" t="str" cm="1">
        <f t="array" ref="BR100">_xlfn.IFS(AND($R100&lt;&gt;"",T100&lt;&gt;""),ABS($R100-T100),AND($R100="",T100=""),"",OR($R100&lt;&gt;"",T100&lt;&gt;""),"-")</f>
        <v/>
      </c>
      <c r="BS100" s="120" t="str" cm="1">
        <f t="array" ref="BS100">_xlfn.IFS(AND($R100&lt;&gt;"",U100&lt;&gt;""),ABS($R100-U100),AND($R100="",U100=""),"",OR($R100&lt;&gt;"",U100&lt;&gt;""),"-")</f>
        <v/>
      </c>
      <c r="BT100" s="120" t="str" cm="1">
        <f t="array" ref="BT100">_xlfn.IFS(AND($R100&lt;&gt;"",V100&lt;&gt;""),ABS($R100-V100),AND($R100="",V100=""),"",OR($R100&lt;&gt;"",V100&lt;&gt;""),"-")</f>
        <v/>
      </c>
      <c r="BU100" s="120" t="str" cm="1">
        <f t="array" ref="BU100">_xlfn.IFS(AND($R100&lt;&gt;"",W100&lt;&gt;""),ABS($R100-W100),AND($R100="",W100=""),"",OR($R100&lt;&gt;"",W100&lt;&gt;""),"-")</f>
        <v/>
      </c>
      <c r="BV100" s="120" t="str" cm="1">
        <f t="array" ref="BV100">_xlfn.IFS(AND($R100&lt;&gt;"",X100&lt;&gt;""),ABS($R100-X100),AND($R100="",X100=""),"",OR($R100&lt;&gt;"",X100&lt;&gt;""),"-")</f>
        <v/>
      </c>
      <c r="BW100" s="120" t="str" cm="1">
        <f t="array" ref="BW100">_xlfn.IFS(AND($R100&lt;&gt;"",Y100&lt;&gt;""),ABS($R100-Y100),AND($R100="",Y100=""),"",OR($R100&lt;&gt;"",Y100&lt;&gt;""),"-")</f>
        <v/>
      </c>
      <c r="BX100" s="120" t="str" cm="1">
        <f t="array" ref="BX100">_xlfn.IFS(AND($R100&lt;&gt;"",Z100&lt;&gt;""),ABS($R100-Z100),AND($R100="",Z100=""),"",OR($R100&lt;&gt;"",Z100&lt;&gt;""),"-")</f>
        <v/>
      </c>
      <c r="BY100" s="121" t="str" cm="1">
        <f t="array" ref="BY100">_xlfn.IFS(AND($S100&lt;&gt;"",T100&lt;&gt;""),ABS($S100-T100),AND($S100="",T100=""),"",OR($S100&lt;&gt;"",T100&lt;&gt;""),"-")</f>
        <v/>
      </c>
      <c r="BZ100" s="120" t="str" cm="1">
        <f t="array" ref="BZ100">_xlfn.IFS(AND($S100&lt;&gt;"",U100&lt;&gt;""),ABS($S100-U100),AND($S100="",U100=""),"",OR($S100&lt;&gt;"",U100&lt;&gt;""),"-")</f>
        <v/>
      </c>
      <c r="CA100" s="120" t="str" cm="1">
        <f t="array" ref="CA100">_xlfn.IFS(AND($S100&lt;&gt;"",V100&lt;&gt;""),ABS($S100-V100),AND($S100="",V100=""),"",OR($S100&lt;&gt;"",V100&lt;&gt;""),"-")</f>
        <v/>
      </c>
      <c r="CB100" s="120" t="str" cm="1">
        <f t="array" ref="CB100">_xlfn.IFS(AND($S100&lt;&gt;"",W100&lt;&gt;""),ABS($S100-W100),AND($S100="",W100=""),"",OR($S100&lt;&gt;"",W100&lt;&gt;""),"-")</f>
        <v/>
      </c>
      <c r="CC100" s="120" t="str" cm="1">
        <f t="array" ref="CC100">_xlfn.IFS(AND($S100&lt;&gt;"",X100&lt;&gt;""),ABS($S100-X100),AND($S100="",X100=""),"",OR($S100&lt;&gt;"",X100&lt;&gt;""),"-")</f>
        <v/>
      </c>
      <c r="CD100" s="120" t="str" cm="1">
        <f t="array" ref="CD100">_xlfn.IFS(AND($S100&lt;&gt;"",Y100&lt;&gt;""),ABS($S100-Y100),AND($S100="",Y100=""),"",OR($S100&lt;&gt;"",Y100&lt;&gt;""),"-")</f>
        <v/>
      </c>
      <c r="CE100" s="120" t="str" cm="1">
        <f t="array" ref="CE100">_xlfn.IFS(AND($S100&lt;&gt;"",Z100&lt;&gt;""),ABS($S100-Z100),AND($S100="",Z100=""),"",OR($S100&lt;&gt;"",Z100&lt;&gt;""),"-")</f>
        <v/>
      </c>
      <c r="CF100" s="121" t="str" cm="1">
        <f t="array" ref="CF100">_xlfn.IFS(AND($T100&lt;&gt;"",U100&lt;&gt;""),ABS($T100-U100),AND($T100="",U100=""),"",OR($T100&lt;&gt;"",U100&lt;&gt;""),"-")</f>
        <v/>
      </c>
      <c r="CG100" s="120" t="str" cm="1">
        <f t="array" ref="CG100">_xlfn.IFS(AND($T100&lt;&gt;"",V100&lt;&gt;""),ABS($T100-V100),AND($T100="",V100=""),"",OR($T100&lt;&gt;"",V100&lt;&gt;""),"-")</f>
        <v/>
      </c>
      <c r="CH100" s="120" t="str" cm="1">
        <f t="array" ref="CH100">_xlfn.IFS(AND($T100&lt;&gt;"",W100&lt;&gt;""),ABS($T100-W100),AND($T100="",W100=""),"",OR($T100&lt;&gt;"",W100&lt;&gt;""),"-")</f>
        <v/>
      </c>
      <c r="CI100" s="120" t="str" cm="1">
        <f t="array" ref="CI100">_xlfn.IFS(AND($T100&lt;&gt;"",X100&lt;&gt;""),ABS($T100-X100),AND($T100="",X100=""),"",OR($T100&lt;&gt;"",X100&lt;&gt;""),"-")</f>
        <v/>
      </c>
      <c r="CJ100" s="120" t="str" cm="1">
        <f t="array" ref="CJ100">_xlfn.IFS(AND($T100&lt;&gt;"",Y100&lt;&gt;""),ABS($T100-Y100),AND($T100="",Y100=""),"",OR($T100&lt;&gt;"",Y100&lt;&gt;""),"-")</f>
        <v/>
      </c>
      <c r="CK100" s="120" t="str" cm="1">
        <f t="array" ref="CK100">_xlfn.IFS(AND($T100&lt;&gt;"",Z100&lt;&gt;""),ABS($T100-Z100),AND($T100="",Z100=""),"",OR($T100&lt;&gt;"",Z100&lt;&gt;""),"-")</f>
        <v/>
      </c>
      <c r="CL100" s="121" t="str" cm="1">
        <f t="array" ref="CL100">_xlfn.IFS(AND($U100&lt;&gt;"",V100&lt;&gt;""),ABS($U100-V100),AND($U100="",V100=""),"",OR($U100&lt;&gt;"",V100&lt;&gt;""),"-")</f>
        <v/>
      </c>
      <c r="CM100" s="120" t="str" cm="1">
        <f t="array" ref="CM100">_xlfn.IFS(AND($U100&lt;&gt;"",W100&lt;&gt;""),ABS($U100-W100),AND($U100="",W100=""),"",OR($U100&lt;&gt;"",W100&lt;&gt;""),"-")</f>
        <v/>
      </c>
      <c r="CN100" s="120" t="str" cm="1">
        <f t="array" ref="CN100">_xlfn.IFS(AND($U100&lt;&gt;"",X100&lt;&gt;""),ABS($U100-X100),AND($U100="",X100=""),"",OR($U100&lt;&gt;"",X100&lt;&gt;""),"-")</f>
        <v/>
      </c>
      <c r="CO100" s="120" t="str" cm="1">
        <f t="array" ref="CO100">_xlfn.IFS(AND($U100&lt;&gt;"",Y100&lt;&gt;""),ABS($U100-Y100),AND($U100="",Y100=""),"",OR($U100&lt;&gt;"",Y100&lt;&gt;""),"-")</f>
        <v/>
      </c>
      <c r="CP100" s="120" t="str" cm="1">
        <f t="array" ref="CP100">_xlfn.IFS(AND($U100&lt;&gt;"",Z100&lt;&gt;""),ABS($U100-Z100),AND($U100="",Z100=""),"",OR($U100&lt;&gt;"",Z100&lt;&gt;""),"-")</f>
        <v/>
      </c>
      <c r="CQ100" s="121" t="str" cm="1">
        <f t="array" ref="CQ100">_xlfn.IFS(AND($V100&lt;&gt;"",W100&lt;&gt;""),ABS($V100-W100),AND($V100="",W100=""),"",OR($V100&lt;&gt;"",W100&lt;&gt;""),"-")</f>
        <v/>
      </c>
      <c r="CR100" s="120" t="str" cm="1">
        <f t="array" ref="CR100">_xlfn.IFS(AND($V100&lt;&gt;"",X100&lt;&gt;""),ABS($V100-X100),AND($V100="",X100=""),"",OR($V100&lt;&gt;"",X100&lt;&gt;""),"-")</f>
        <v/>
      </c>
      <c r="CS100" s="120" t="str" cm="1">
        <f t="array" ref="CS100">_xlfn.IFS(AND($V100&lt;&gt;"",Y100&lt;&gt;""),ABS($V100-Y100),AND($V100="",Y100=""),"",OR($V100&lt;&gt;"",Y100&lt;&gt;""),"-")</f>
        <v/>
      </c>
      <c r="CT100" s="120" t="str" cm="1">
        <f t="array" ref="CT100">_xlfn.IFS(AND($V100&lt;&gt;"",Z100&lt;&gt;""),ABS($V100-Z100),AND($V100="",Z100=""),"",OR($V100&lt;&gt;"",Z100&lt;&gt;""),"-")</f>
        <v/>
      </c>
      <c r="CU100" s="121" t="str" cm="1">
        <f t="array" ref="CU100">_xlfn.IFS(AND($W100&lt;&gt;"",X100&lt;&gt;""),ABS($W100-X100),AND($W100="",X100=""),"",OR($W100&lt;&gt;"",X100&lt;&gt;""),"-")</f>
        <v/>
      </c>
      <c r="CV100" s="120" t="str" cm="1">
        <f t="array" ref="CV100">_xlfn.IFS(AND($W100&lt;&gt;"",Y100&lt;&gt;""),ABS($W100-Y100),AND($W100="",Y100=""),"",OR($W100&lt;&gt;"",Y100&lt;&gt;""),"-")</f>
        <v/>
      </c>
      <c r="CW100" s="120" t="str" cm="1">
        <f t="array" ref="CW100">_xlfn.IFS(AND($W100&lt;&gt;"",Z100&lt;&gt;""),ABS($W100-Z100),AND($W100="",Z100=""),"",OR($W100&lt;&gt;"",Z100&lt;&gt;""),"-")</f>
        <v/>
      </c>
      <c r="CX100" s="121" t="str" cm="1">
        <f t="array" ref="CX100">_xlfn.IFS(AND($X100&lt;&gt;"",Y100&lt;&gt;""),ABS($X100-Y100),AND($X100="",Y100=""),"",OR($X100&lt;&gt;"",Y100&lt;&gt;""),"-")</f>
        <v/>
      </c>
      <c r="CY100" s="120" t="str" cm="1">
        <f t="array" ref="CY100">_xlfn.IFS(AND($X100&lt;&gt;"",Z100&lt;&gt;""),ABS($X100-Z100),AND($X100="",Z100=""),"",OR($X100&lt;&gt;"",Z100&lt;&gt;""),"-")</f>
        <v/>
      </c>
      <c r="CZ100" s="121" t="str" cm="1">
        <f t="array" ref="CZ100">_xlfn.IFS(AND($Y100&lt;&gt;"",Z100&lt;&gt;""),ABS($Y100-Z100),AND($Y100="",Z100=""),"",OR($Y100&lt;&gt;"",Z100&lt;&gt;""),"-")</f>
        <v/>
      </c>
    </row>
    <row r="101" spans="1:104" x14ac:dyDescent="0.2">
      <c r="A101" s="260" t="s">
        <v>98</v>
      </c>
      <c r="B101" s="259" t="str">
        <f>VLOOKUP($A101,Merged_couplings!$B:$BU,MATCH(B$1,Merged_couplings!$B$1:$BU$1,0),FALSE)</f>
        <v>---</v>
      </c>
      <c r="C101" s="258" t="str">
        <f>VLOOKUP($A101,Merged_couplings!$B:$BU,MATCH(C$1,Merged_couplings!$B$1:$BU$1,0),FALSE)</f>
        <v>-IG</v>
      </c>
      <c r="D101" s="258" t="str">
        <f>VLOOKUP($A101,Merged_couplings!$B:$BU,MATCH(D$1,Merged_couplings!$B$1:$BU$1,0),FALSE)</f>
        <v>-IG</v>
      </c>
      <c r="E101" s="258" t="str">
        <f>VLOOKUP($A101,Merged_couplings!$B:$BU,MATCH(E$1,Merged_couplings!$B$1:$BU$1,0),FALSE)</f>
        <v>-IG</v>
      </c>
      <c r="F101" s="258" t="str">
        <f>VLOOKUP($A101,Merged_couplings!$B:$BU,MATCH(F$1,Merged_couplings!$B$1:$BU$1,0),FALSE)</f>
        <v>-IG</v>
      </c>
      <c r="G101" s="258" t="str">
        <f>VLOOKUP($A101,Merged_couplings!$B:$BU,MATCH(G$1,Merged_couplings!$B$1:$BU$1,0),FALSE)</f>
        <v>-IG</v>
      </c>
      <c r="H101" s="258" t="str">
        <f>VLOOKUP($A101,Merged_couplings!$B:$BU,MATCH(H$1,Merged_couplings!$B$1:$BU$1,0),FALSE)</f>
        <v>-IG</v>
      </c>
      <c r="I101" s="258" t="str">
        <f>VLOOKUP($A101,Merged_couplings!$B:$BU,MATCH(I$1,Merged_couplings!$B$1:$BU$1,0),FALSE)</f>
        <v>-IG</v>
      </c>
      <c r="J101" s="258" t="str">
        <f>VLOOKUP($A101,Merged_couplings!$B:$BU,MATCH(J$1,Merged_couplings!$B$1:$BU$1,0),FALSE)</f>
        <v>-IG</v>
      </c>
      <c r="K101" s="258" t="str">
        <f>VLOOKUP($A101,Merged_couplings!$B:$BU,MATCH(K$1,Merged_couplings!$B$1:$BU$1,0),FALSE)</f>
        <v>-IG</v>
      </c>
      <c r="L101" s="258" t="str">
        <f>VLOOKUP($A101,Merged_couplings!$B:$BU,MATCH(L$1,Merged_couplings!$B$1:$BU$1,0),FALSE)</f>
        <v>-I-</v>
      </c>
      <c r="M101" s="258" t="str">
        <f>VLOOKUP($A101,Merged_couplings!$B:$BU,MATCH(M$1,Merged_couplings!$B$1:$BU$1,0),FALSE)</f>
        <v>-I-</v>
      </c>
      <c r="N101" s="121" t="str">
        <f>IF(OR(B101="BIG",B101="BI-",B101="B-G"),VLOOKUP($A101,Merged_couplings!$B:$BU,MATCH(N$1,Merged_couplings!$B$1:$BU$1,0),FALSE),"")</f>
        <v/>
      </c>
      <c r="P101" s="120" t="str">
        <f>IF(OR(C101="BIG",C101="BI-",C101="B-G"),VLOOKUP($A101,Merged_couplings!$B:$BU,MATCH(P$1,Merged_couplings!$B$1:$BU$1,0),FALSE),"")</f>
        <v/>
      </c>
      <c r="Q101" s="120" t="str">
        <f>IF(OR(D101="BIG",D101="BI-",D101="B-G"),VLOOKUP($A101,Merged_couplings!$B:$BU,MATCH(Q$1,Merged_couplings!$B$1:$BU$1,0),FALSE),"")</f>
        <v/>
      </c>
      <c r="R101" s="120" t="str">
        <f>IF(OR(E101="BIG",E101="BI-",E101="B-G"),VLOOKUP($A101,Merged_couplings!$B:$BU,MATCH(R$1,Merged_couplings!$B$1:$BU$1,0),FALSE),"")</f>
        <v/>
      </c>
      <c r="S101" s="120" t="str">
        <f>IF(OR(F101="BIG",F101="BI-",F101="B-G"),VLOOKUP($A101,Merged_couplings!$B:$BU,MATCH(S$1,Merged_couplings!$B$1:$BU$1,0),FALSE),"")</f>
        <v/>
      </c>
      <c r="T101" s="120" t="str">
        <f>IF(OR(G101="BIG",G101="BI-",G101="B-G"),VLOOKUP($A101,Merged_couplings!$B:$BU,MATCH(T$1,Merged_couplings!$B$1:$BU$1,0),FALSE),"")</f>
        <v/>
      </c>
      <c r="U101" s="120" t="str">
        <f>IF(OR(H101="BIG",H101="BI-",H101="B-G"),VLOOKUP($A101,Merged_couplings!$B:$BU,MATCH(U$1,Merged_couplings!$B$1:$BU$1,0),FALSE),"")</f>
        <v/>
      </c>
      <c r="V101" s="120" t="str">
        <f>IF(OR(I101="BIG",I101="BI-",I101="B-G"),VLOOKUP($A101,Merged_couplings!$B:$BU,MATCH(V$1,Merged_couplings!$B$1:$BU$1,0),FALSE),"")</f>
        <v/>
      </c>
      <c r="W101" s="120" t="str">
        <f>IF(OR(J101="BIG",J101="BI-",J101="B-G"),VLOOKUP($A101,Merged_couplings!$B:$BU,MATCH(W$1,Merged_couplings!$B$1:$BU$1,0),FALSE),"")</f>
        <v/>
      </c>
      <c r="X101" s="120" t="str">
        <f>IF(OR(K101="BIG",K101="BI-",K101="B-G"),VLOOKUP($A101,Merged_couplings!$B:$BU,MATCH(X$1,Merged_couplings!$B$1:$BU$1,0),FALSE),"")</f>
        <v/>
      </c>
      <c r="Y101" s="120" t="str">
        <f>IF(OR(L101="BIG",L101="BI-",L101="B-G"),VLOOKUP($A101,Merged_couplings!$B:$BU,MATCH(Y$1,Merged_couplings!$B$1:$BU$1,0),FALSE),"")</f>
        <v/>
      </c>
      <c r="Z101" s="120" t="str">
        <f>IF(OR(M101="BIG",M101="BI-",M101="B-G"),VLOOKUP($A101,Merged_couplings!$B:$BU,MATCH(Z$1,Merged_couplings!$B$1:$BU$1,0),FALSE),"")</f>
        <v/>
      </c>
      <c r="AA101" s="123"/>
      <c r="AB101" s="340" t="str" cm="1">
        <f t="array" ref="AB101">_xlfn.IFS(AND($N101&lt;&gt;"",P101&lt;&gt;""),ABS($N101-P101),AND($N101="",P101=""),"",OR($N101&lt;&gt;"",P101&lt;&gt;""),"-")</f>
        <v/>
      </c>
      <c r="AC101" s="122" t="str" cm="1">
        <f t="array" ref="AC101">_xlfn.IFS(AND($N101&lt;&gt;"",Q101&lt;&gt;""),ABS($N101-Q101),AND($N101="",Q101=""),"",OR($N101&lt;&gt;"",Q101&lt;&gt;""),"-")</f>
        <v/>
      </c>
      <c r="AD101" s="122" t="str" cm="1">
        <f t="array" ref="AD101">_xlfn.IFS(AND($N101&lt;&gt;"",R101&lt;&gt;""),ABS($N101-R101),AND($N101="",R101=""),"",OR($N101&lt;&gt;"",R101&lt;&gt;""),"-")</f>
        <v/>
      </c>
      <c r="AE101" s="122" t="str" cm="1">
        <f t="array" ref="AE101">_xlfn.IFS(AND($N101&lt;&gt;"",S101&lt;&gt;""),ABS($N101-S101),AND($N101="",S101=""),"",OR($N101&lt;&gt;"",S101&lt;&gt;""),"-")</f>
        <v/>
      </c>
      <c r="AF101" s="122" t="str" cm="1">
        <f t="array" ref="AF101">_xlfn.IFS(AND($N101&lt;&gt;"",T101&lt;&gt;""),ABS($N101-T101),AND($N101="",T101=""),"",OR($N101&lt;&gt;"",T101&lt;&gt;""),"-")</f>
        <v/>
      </c>
      <c r="AG101" s="122" t="str" cm="1">
        <f t="array" ref="AG101">_xlfn.IFS(AND($N101&lt;&gt;"",U101&lt;&gt;""),ABS($N101-U101),AND($N101="",U101=""),"",OR($N101&lt;&gt;"",U101&lt;&gt;""),"-")</f>
        <v/>
      </c>
      <c r="AH101" s="122" t="str" cm="1">
        <f t="array" ref="AH101">_xlfn.IFS(AND($N101&lt;&gt;"",V101&lt;&gt;""),ABS($N101-V101),AND($N101="",V101=""),"",OR($N101&lt;&gt;"",V101&lt;&gt;""),"-")</f>
        <v/>
      </c>
      <c r="AI101" s="122" t="str" cm="1">
        <f t="array" ref="AI101">_xlfn.IFS(AND($N101&lt;&gt;"",W101&lt;&gt;""),ABS($N101-W101),AND($N101="",W101=""),"",OR($N101&lt;&gt;"",W101&lt;&gt;""),"-")</f>
        <v/>
      </c>
      <c r="AJ101" s="122" t="str" cm="1">
        <f t="array" ref="AJ101">_xlfn.IFS(AND($N101&lt;&gt;"",X101&lt;&gt;""),ABS($N101-X101),AND($N101="",X101=""),"",OR($N101&lt;&gt;"",X101&lt;&gt;""),"-")</f>
        <v/>
      </c>
      <c r="AK101" s="122" t="str" cm="1">
        <f t="array" ref="AK101">_xlfn.IFS(AND($N101&lt;&gt;"",Y101&lt;&gt;""),ABS($N101-Y101),AND($N101="",Y101=""),"",OR($N101&lt;&gt;"",Y101&lt;&gt;""),"-")</f>
        <v/>
      </c>
      <c r="AL101" s="122" t="str" cm="1">
        <f t="array" ref="AL101">_xlfn.IFS(AND($N101&lt;&gt;"",Z101&lt;&gt;""),ABS($N101-Z101),AND($N101="",Z101=""),"",OR($N101&lt;&gt;"",Z101&lt;&gt;""),"-")</f>
        <v/>
      </c>
      <c r="AM101" s="340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1" t="str" cm="1">
        <f t="array" ref="AX101">_xlfn.IFS(AND($P101&lt;&gt;"",Q101&lt;&gt;""),ABS($P101-Q101),AND($P101="",Q101=""),"",OR($P101&lt;&gt;"",Q101&lt;&gt;""),"-")</f>
        <v/>
      </c>
      <c r="AY101" s="120" t="str" cm="1">
        <f t="array" ref="AY101">_xlfn.IFS(AND($P101&lt;&gt;"",R101&lt;&gt;""),ABS($P101-R101),AND($P101="",R101=""),"",OR($P101&lt;&gt;"",R101&lt;&gt;""),"-")</f>
        <v/>
      </c>
      <c r="AZ101" s="120" t="str" cm="1">
        <f t="array" ref="AZ101">_xlfn.IFS(AND($P101&lt;&gt;"",S101&lt;&gt;""),ABS($P101-S101),AND($P101="",S101=""),"",OR($P101&lt;&gt;"",S101&lt;&gt;""),"-")</f>
        <v/>
      </c>
      <c r="BA101" s="120" t="str" cm="1">
        <f t="array" ref="BA101">_xlfn.IFS(AND($P101&lt;&gt;"",T101&lt;&gt;""),ABS($P101-T101),AND($P101="",T101=""),"",OR($P101&lt;&gt;"",T101&lt;&gt;""),"-")</f>
        <v/>
      </c>
      <c r="BB101" s="120" t="str" cm="1">
        <f t="array" ref="BB101">_xlfn.IFS(AND($P101&lt;&gt;"",U101&lt;&gt;""),ABS($P101-U101),AND($P101="",U101=""),"",OR($P101&lt;&gt;"",U101&lt;&gt;""),"-")</f>
        <v/>
      </c>
      <c r="BC101" s="120" t="str" cm="1">
        <f t="array" ref="BC101">_xlfn.IFS(AND($P101&lt;&gt;"",V101&lt;&gt;""),ABS($P101-V101),AND($P101="",V101=""),"",OR($P101&lt;&gt;"",V101&lt;&gt;""),"-")</f>
        <v/>
      </c>
      <c r="BD101" s="120" t="str" cm="1">
        <f t="array" ref="BD101">_xlfn.IFS(AND($P101&lt;&gt;"",W101&lt;&gt;""),ABS($P101-W101),AND($P101="",W101=""),"",OR($P101&lt;&gt;"",W101&lt;&gt;""),"-")</f>
        <v/>
      </c>
      <c r="BE101" s="120" t="str" cm="1">
        <f t="array" ref="BE101">_xlfn.IFS(AND($P101&lt;&gt;"",X101&lt;&gt;""),ABS($P101-X101),AND($P101="",X101=""),"",OR($P101&lt;&gt;"",X101&lt;&gt;""),"-")</f>
        <v/>
      </c>
      <c r="BF101" s="120" t="str" cm="1">
        <f t="array" ref="BF101">_xlfn.IFS(AND($P101&lt;&gt;"",Y101&lt;&gt;""),ABS($P101-Y101),AND($P101="",Y101=""),"",OR($P101&lt;&gt;"",Y101&lt;&gt;""),"-")</f>
        <v/>
      </c>
      <c r="BG101" s="120" t="str" cm="1">
        <f t="array" ref="BG101">_xlfn.IFS(AND($P101&lt;&gt;"",Z101&lt;&gt;""),ABS($P101-Z101),AND($P101="",Z101=""),"",OR($P101&lt;&gt;"",Z101&lt;&gt;""),"-")</f>
        <v/>
      </c>
      <c r="BH101" s="121" t="str" cm="1">
        <f t="array" ref="BH101">_xlfn.IFS(AND($Q101&lt;&gt;"",R101&lt;&gt;""),ABS($Q101-R101),AND($Q101="",R101=""),"",OR($Q101&lt;&gt;"",R101&lt;&gt;""),"-")</f>
        <v/>
      </c>
      <c r="BI101" s="120" t="str" cm="1">
        <f t="array" ref="BI101">_xlfn.IFS(AND($Q101&lt;&gt;"",S101&lt;&gt;""),ABS($Q101-S101),AND($Q101="",S101=""),"",OR($Q101&lt;&gt;"",S101&lt;&gt;""),"-")</f>
        <v/>
      </c>
      <c r="BJ101" s="120" t="str" cm="1">
        <f t="array" ref="BJ101">_xlfn.IFS(AND($Q101&lt;&gt;"",T101&lt;&gt;""),ABS($Q101-T101),AND($Q101="",T101=""),"",OR($Q101&lt;&gt;"",T101&lt;&gt;""),"-")</f>
        <v/>
      </c>
      <c r="BK101" s="120" t="str" cm="1">
        <f t="array" ref="BK101">_xlfn.IFS(AND($Q101&lt;&gt;"",U101&lt;&gt;""),ABS($Q101-U101),AND($Q101="",U101=""),"",OR($Q101&lt;&gt;"",U101&lt;&gt;""),"-")</f>
        <v/>
      </c>
      <c r="BL101" s="120" t="str" cm="1">
        <f t="array" ref="BL101">_xlfn.IFS(AND($Q101&lt;&gt;"",V101&lt;&gt;""),ABS($Q101-V101),AND($Q101="",V101=""),"",OR($Q101&lt;&gt;"",V101&lt;&gt;""),"-")</f>
        <v/>
      </c>
      <c r="BM101" s="120" t="str" cm="1">
        <f t="array" ref="BM101">_xlfn.IFS(AND($Q101&lt;&gt;"",W101&lt;&gt;""),ABS($Q101-W101),AND($Q101="",W101=""),"",OR($Q101&lt;&gt;"",W101&lt;&gt;""),"-")</f>
        <v/>
      </c>
      <c r="BN101" s="120" t="str" cm="1">
        <f t="array" ref="BN101">_xlfn.IFS(AND($Q101&lt;&gt;"",X101&lt;&gt;""),ABS($Q101-X101),AND($Q101="",X101=""),"",OR($Q101&lt;&gt;"",X101&lt;&gt;""),"-")</f>
        <v/>
      </c>
      <c r="BO101" s="120" t="str" cm="1">
        <f t="array" ref="BO101">_xlfn.IFS(AND($Q101&lt;&gt;"",Y101&lt;&gt;""),ABS($Q101-Y101),AND($Q101="",Y101=""),"",OR($Q101&lt;&gt;"",Y101&lt;&gt;""),"-")</f>
        <v/>
      </c>
      <c r="BP101" s="120" t="str" cm="1">
        <f t="array" ref="BP101">_xlfn.IFS(AND($Q101&lt;&gt;"",Z101&lt;&gt;""),ABS($Q101-Z101),AND($Q101="",Z101=""),"",OR($Q101&lt;&gt;"",Z101&lt;&gt;""),"-")</f>
        <v/>
      </c>
      <c r="BQ101" s="121" t="str" cm="1">
        <f t="array" ref="BQ101">_xlfn.IFS(AND($R101&lt;&gt;"",S101&lt;&gt;""),ABS($R101-S101),AND($R101="",S101=""),"",OR($R101&lt;&gt;"",S101&lt;&gt;""),"-")</f>
        <v/>
      </c>
      <c r="BR101" s="120" t="str" cm="1">
        <f t="array" ref="BR101">_xlfn.IFS(AND($R101&lt;&gt;"",T101&lt;&gt;""),ABS($R101-T101),AND($R101="",T101=""),"",OR($R101&lt;&gt;"",T101&lt;&gt;""),"-")</f>
        <v/>
      </c>
      <c r="BS101" s="120" t="str" cm="1">
        <f t="array" ref="BS101">_xlfn.IFS(AND($R101&lt;&gt;"",U101&lt;&gt;""),ABS($R101-U101),AND($R101="",U101=""),"",OR($R101&lt;&gt;"",U101&lt;&gt;""),"-")</f>
        <v/>
      </c>
      <c r="BT101" s="120" t="str" cm="1">
        <f t="array" ref="BT101">_xlfn.IFS(AND($R101&lt;&gt;"",V101&lt;&gt;""),ABS($R101-V101),AND($R101="",V101=""),"",OR($R101&lt;&gt;"",V101&lt;&gt;""),"-")</f>
        <v/>
      </c>
      <c r="BU101" s="120" t="str" cm="1">
        <f t="array" ref="BU101">_xlfn.IFS(AND($R101&lt;&gt;"",W101&lt;&gt;""),ABS($R101-W101),AND($R101="",W101=""),"",OR($R101&lt;&gt;"",W101&lt;&gt;""),"-")</f>
        <v/>
      </c>
      <c r="BV101" s="120" t="str" cm="1">
        <f t="array" ref="BV101">_xlfn.IFS(AND($R101&lt;&gt;"",X101&lt;&gt;""),ABS($R101-X101),AND($R101="",X101=""),"",OR($R101&lt;&gt;"",X101&lt;&gt;""),"-")</f>
        <v/>
      </c>
      <c r="BW101" s="120" t="str" cm="1">
        <f t="array" ref="BW101">_xlfn.IFS(AND($R101&lt;&gt;"",Y101&lt;&gt;""),ABS($R101-Y101),AND($R101="",Y101=""),"",OR($R101&lt;&gt;"",Y101&lt;&gt;""),"-")</f>
        <v/>
      </c>
      <c r="BX101" s="120" t="str" cm="1">
        <f t="array" ref="BX101">_xlfn.IFS(AND($R101&lt;&gt;"",Z101&lt;&gt;""),ABS($R101-Z101),AND($R101="",Z101=""),"",OR($R101&lt;&gt;"",Z101&lt;&gt;""),"-")</f>
        <v/>
      </c>
      <c r="BY101" s="121" t="str" cm="1">
        <f t="array" ref="BY101">_xlfn.IFS(AND($S101&lt;&gt;"",T101&lt;&gt;""),ABS($S101-T101),AND($S101="",T101=""),"",OR($S101&lt;&gt;"",T101&lt;&gt;""),"-")</f>
        <v/>
      </c>
      <c r="BZ101" s="120" t="str" cm="1">
        <f t="array" ref="BZ101">_xlfn.IFS(AND($S101&lt;&gt;"",U101&lt;&gt;""),ABS($S101-U101),AND($S101="",U101=""),"",OR($S101&lt;&gt;"",U101&lt;&gt;""),"-")</f>
        <v/>
      </c>
      <c r="CA101" s="120" t="str" cm="1">
        <f t="array" ref="CA101">_xlfn.IFS(AND($S101&lt;&gt;"",V101&lt;&gt;""),ABS($S101-V101),AND($S101="",V101=""),"",OR($S101&lt;&gt;"",V101&lt;&gt;""),"-")</f>
        <v/>
      </c>
      <c r="CB101" s="120" t="str" cm="1">
        <f t="array" ref="CB101">_xlfn.IFS(AND($S101&lt;&gt;"",W101&lt;&gt;""),ABS($S101-W101),AND($S101="",W101=""),"",OR($S101&lt;&gt;"",W101&lt;&gt;""),"-")</f>
        <v/>
      </c>
      <c r="CC101" s="120" t="str" cm="1">
        <f t="array" ref="CC101">_xlfn.IFS(AND($S101&lt;&gt;"",X101&lt;&gt;""),ABS($S101-X101),AND($S101="",X101=""),"",OR($S101&lt;&gt;"",X101&lt;&gt;""),"-")</f>
        <v/>
      </c>
      <c r="CD101" s="120" t="str" cm="1">
        <f t="array" ref="CD101">_xlfn.IFS(AND($S101&lt;&gt;"",Y101&lt;&gt;""),ABS($S101-Y101),AND($S101="",Y101=""),"",OR($S101&lt;&gt;"",Y101&lt;&gt;""),"-")</f>
        <v/>
      </c>
      <c r="CE101" s="120" t="str" cm="1">
        <f t="array" ref="CE101">_xlfn.IFS(AND($S101&lt;&gt;"",Z101&lt;&gt;""),ABS($S101-Z101),AND($S101="",Z101=""),"",OR($S101&lt;&gt;"",Z101&lt;&gt;""),"-")</f>
        <v/>
      </c>
      <c r="CF101" s="121" t="str" cm="1">
        <f t="array" ref="CF101">_xlfn.IFS(AND($T101&lt;&gt;"",U101&lt;&gt;""),ABS($T101-U101),AND($T101="",U101=""),"",OR($T101&lt;&gt;"",U101&lt;&gt;""),"-")</f>
        <v/>
      </c>
      <c r="CG101" s="120" t="str" cm="1">
        <f t="array" ref="CG101">_xlfn.IFS(AND($T101&lt;&gt;"",V101&lt;&gt;""),ABS($T101-V101),AND($T101="",V101=""),"",OR($T101&lt;&gt;"",V101&lt;&gt;""),"-")</f>
        <v/>
      </c>
      <c r="CH101" s="120" t="str" cm="1">
        <f t="array" ref="CH101">_xlfn.IFS(AND($T101&lt;&gt;"",W101&lt;&gt;""),ABS($T101-W101),AND($T101="",W101=""),"",OR($T101&lt;&gt;"",W101&lt;&gt;""),"-")</f>
        <v/>
      </c>
      <c r="CI101" s="120" t="str" cm="1">
        <f t="array" ref="CI101">_xlfn.IFS(AND($T101&lt;&gt;"",X101&lt;&gt;""),ABS($T101-X101),AND($T101="",X101=""),"",OR($T101&lt;&gt;"",X101&lt;&gt;""),"-")</f>
        <v/>
      </c>
      <c r="CJ101" s="120" t="str" cm="1">
        <f t="array" ref="CJ101">_xlfn.IFS(AND($T101&lt;&gt;"",Y101&lt;&gt;""),ABS($T101-Y101),AND($T101="",Y101=""),"",OR($T101&lt;&gt;"",Y101&lt;&gt;""),"-")</f>
        <v/>
      </c>
      <c r="CK101" s="120" t="str" cm="1">
        <f t="array" ref="CK101">_xlfn.IFS(AND($T101&lt;&gt;"",Z101&lt;&gt;""),ABS($T101-Z101),AND($T101="",Z101=""),"",OR($T101&lt;&gt;"",Z101&lt;&gt;""),"-")</f>
        <v/>
      </c>
      <c r="CL101" s="121" t="str" cm="1">
        <f t="array" ref="CL101">_xlfn.IFS(AND($U101&lt;&gt;"",V101&lt;&gt;""),ABS($U101-V101),AND($U101="",V101=""),"",OR($U101&lt;&gt;"",V101&lt;&gt;""),"-")</f>
        <v/>
      </c>
      <c r="CM101" s="120" t="str" cm="1">
        <f t="array" ref="CM101">_xlfn.IFS(AND($U101&lt;&gt;"",W101&lt;&gt;""),ABS($U101-W101),AND($U101="",W101=""),"",OR($U101&lt;&gt;"",W101&lt;&gt;""),"-")</f>
        <v/>
      </c>
      <c r="CN101" s="120" t="str" cm="1">
        <f t="array" ref="CN101">_xlfn.IFS(AND($U101&lt;&gt;"",X101&lt;&gt;""),ABS($U101-X101),AND($U101="",X101=""),"",OR($U101&lt;&gt;"",X101&lt;&gt;""),"-")</f>
        <v/>
      </c>
      <c r="CO101" s="120" t="str" cm="1">
        <f t="array" ref="CO101">_xlfn.IFS(AND($U101&lt;&gt;"",Y101&lt;&gt;""),ABS($U101-Y101),AND($U101="",Y101=""),"",OR($U101&lt;&gt;"",Y101&lt;&gt;""),"-")</f>
        <v/>
      </c>
      <c r="CP101" s="120" t="str" cm="1">
        <f t="array" ref="CP101">_xlfn.IFS(AND($U101&lt;&gt;"",Z101&lt;&gt;""),ABS($U101-Z101),AND($U101="",Z101=""),"",OR($U101&lt;&gt;"",Z101&lt;&gt;""),"-")</f>
        <v/>
      </c>
      <c r="CQ101" s="121" t="str" cm="1">
        <f t="array" ref="CQ101">_xlfn.IFS(AND($V101&lt;&gt;"",W101&lt;&gt;""),ABS($V101-W101),AND($V101="",W101=""),"",OR($V101&lt;&gt;"",W101&lt;&gt;""),"-")</f>
        <v/>
      </c>
      <c r="CR101" s="120" t="str" cm="1">
        <f t="array" ref="CR101">_xlfn.IFS(AND($V101&lt;&gt;"",X101&lt;&gt;""),ABS($V101-X101),AND($V101="",X101=""),"",OR($V101&lt;&gt;"",X101&lt;&gt;""),"-")</f>
        <v/>
      </c>
      <c r="CS101" s="120" t="str" cm="1">
        <f t="array" ref="CS101">_xlfn.IFS(AND($V101&lt;&gt;"",Y101&lt;&gt;""),ABS($V101-Y101),AND($V101="",Y101=""),"",OR($V101&lt;&gt;"",Y101&lt;&gt;""),"-")</f>
        <v/>
      </c>
      <c r="CT101" s="120" t="str" cm="1">
        <f t="array" ref="CT101">_xlfn.IFS(AND($V101&lt;&gt;"",Z101&lt;&gt;""),ABS($V101-Z101),AND($V101="",Z101=""),"",OR($V101&lt;&gt;"",Z101&lt;&gt;""),"-")</f>
        <v/>
      </c>
      <c r="CU101" s="121" t="str" cm="1">
        <f t="array" ref="CU101">_xlfn.IFS(AND($W101&lt;&gt;"",X101&lt;&gt;""),ABS($W101-X101),AND($W101="",X101=""),"",OR($W101&lt;&gt;"",X101&lt;&gt;""),"-")</f>
        <v/>
      </c>
      <c r="CV101" s="120" t="str" cm="1">
        <f t="array" ref="CV101">_xlfn.IFS(AND($W101&lt;&gt;"",Y101&lt;&gt;""),ABS($W101-Y101),AND($W101="",Y101=""),"",OR($W101&lt;&gt;"",Y101&lt;&gt;""),"-")</f>
        <v/>
      </c>
      <c r="CW101" s="120" t="str" cm="1">
        <f t="array" ref="CW101">_xlfn.IFS(AND($W101&lt;&gt;"",Z101&lt;&gt;""),ABS($W101-Z101),AND($W101="",Z101=""),"",OR($W101&lt;&gt;"",Z101&lt;&gt;""),"-")</f>
        <v/>
      </c>
      <c r="CX101" s="121" t="str" cm="1">
        <f t="array" ref="CX101">_xlfn.IFS(AND($X101&lt;&gt;"",Y101&lt;&gt;""),ABS($X101-Y101),AND($X101="",Y101=""),"",OR($X101&lt;&gt;"",Y101&lt;&gt;""),"-")</f>
        <v/>
      </c>
      <c r="CY101" s="120" t="str" cm="1">
        <f t="array" ref="CY101">_xlfn.IFS(AND($X101&lt;&gt;"",Z101&lt;&gt;""),ABS($X101-Z101),AND($X101="",Z101=""),"",OR($X101&lt;&gt;"",Z101&lt;&gt;""),"-")</f>
        <v/>
      </c>
      <c r="CZ101" s="121" t="str" cm="1">
        <f t="array" ref="CZ101">_xlfn.IFS(AND($Y101&lt;&gt;"",Z101&lt;&gt;""),ABS($Y101-Z101),AND($Y101="",Z101=""),"",OR($Y101&lt;&gt;"",Z101&lt;&gt;""),"-")</f>
        <v/>
      </c>
    </row>
    <row r="102" spans="1:104" x14ac:dyDescent="0.2">
      <c r="A102" s="260" t="s">
        <v>103</v>
      </c>
      <c r="B102" s="259" t="str">
        <f>VLOOKUP($A102,Merged_couplings!$B:$BU,MATCH(B$1,Merged_couplings!$B$1:$BU$1,0),FALSE)</f>
        <v>-I-</v>
      </c>
      <c r="C102" s="258" t="str">
        <f>VLOOKUP($A102,Merged_couplings!$B:$BU,MATCH(C$1,Merged_couplings!$B$1:$BU$1,0),FALSE)</f>
        <v>-IG</v>
      </c>
      <c r="D102" s="258" t="str">
        <f>VLOOKUP($A102,Merged_couplings!$B:$BU,MATCH(D$1,Merged_couplings!$B$1:$BU$1,0),FALSE)</f>
        <v>-IG</v>
      </c>
      <c r="E102" s="258" t="str">
        <f>VLOOKUP($A102,Merged_couplings!$B:$BU,MATCH(E$1,Merged_couplings!$B$1:$BU$1,0),FALSE)</f>
        <v>-IG</v>
      </c>
      <c r="F102" s="258" t="str">
        <f>VLOOKUP($A102,Merged_couplings!$B:$BU,MATCH(F$1,Merged_couplings!$B$1:$BU$1,0),FALSE)</f>
        <v>-IG</v>
      </c>
      <c r="G102" s="258" t="str">
        <f>VLOOKUP($A102,Merged_couplings!$B:$BU,MATCH(G$1,Merged_couplings!$B$1:$BU$1,0),FALSE)</f>
        <v>-IG</v>
      </c>
      <c r="H102" s="258" t="str">
        <f>VLOOKUP($A102,Merged_couplings!$B:$BU,MATCH(H$1,Merged_couplings!$B$1:$BU$1,0),FALSE)</f>
        <v>-I-</v>
      </c>
      <c r="I102" s="258" t="str">
        <f>VLOOKUP($A102,Merged_couplings!$B:$BU,MATCH(I$1,Merged_couplings!$B$1:$BU$1,0),FALSE)</f>
        <v>-I-</v>
      </c>
      <c r="J102" s="258" t="str">
        <f>VLOOKUP($A102,Merged_couplings!$B:$BU,MATCH(J$1,Merged_couplings!$B$1:$BU$1,0),FALSE)</f>
        <v>-I-</v>
      </c>
      <c r="K102" s="258" t="str">
        <f>VLOOKUP($A102,Merged_couplings!$B:$BU,MATCH(K$1,Merged_couplings!$B$1:$BU$1,0),FALSE)</f>
        <v>-I-</v>
      </c>
      <c r="L102" s="258" t="str">
        <f>VLOOKUP($A102,Merged_couplings!$B:$BU,MATCH(L$1,Merged_couplings!$B$1:$BU$1,0),FALSE)</f>
        <v>-I-</v>
      </c>
      <c r="M102" s="258" t="str">
        <f>VLOOKUP($A102,Merged_couplings!$B:$BU,MATCH(M$1,Merged_couplings!$B$1:$BU$1,0),FALSE)</f>
        <v>-I-</v>
      </c>
      <c r="N102" s="121" t="str">
        <f>IF(OR(B102="BIG",B102="BI-",B102="B-G"),VLOOKUP($A102,Merged_couplings!$B:$BU,MATCH(N$1,Merged_couplings!$B$1:$BU$1,0),FALSE),"")</f>
        <v/>
      </c>
      <c r="P102" s="120" t="str">
        <f>IF(OR(C102="BIG",C102="BI-",C102="B-G"),VLOOKUP($A102,Merged_couplings!$B:$BU,MATCH(P$1,Merged_couplings!$B$1:$BU$1,0),FALSE),"")</f>
        <v/>
      </c>
      <c r="Q102" s="120" t="str">
        <f>IF(OR(D102="BIG",D102="BI-",D102="B-G"),VLOOKUP($A102,Merged_couplings!$B:$BU,MATCH(Q$1,Merged_couplings!$B$1:$BU$1,0),FALSE),"")</f>
        <v/>
      </c>
      <c r="R102" s="120" t="str">
        <f>IF(OR(E102="BIG",E102="BI-",E102="B-G"),VLOOKUP($A102,Merged_couplings!$B:$BU,MATCH(R$1,Merged_couplings!$B$1:$BU$1,0),FALSE),"")</f>
        <v/>
      </c>
      <c r="S102" s="120" t="str">
        <f>IF(OR(F102="BIG",F102="BI-",F102="B-G"),VLOOKUP($A102,Merged_couplings!$B:$BU,MATCH(S$1,Merged_couplings!$B$1:$BU$1,0),FALSE),"")</f>
        <v/>
      </c>
      <c r="T102" s="120" t="str">
        <f>IF(OR(G102="BIG",G102="BI-",G102="B-G"),VLOOKUP($A102,Merged_couplings!$B:$BU,MATCH(T$1,Merged_couplings!$B$1:$BU$1,0),FALSE),"")</f>
        <v/>
      </c>
      <c r="U102" s="120" t="str">
        <f>IF(OR(H102="BIG",H102="BI-",H102="B-G"),VLOOKUP($A102,Merged_couplings!$B:$BU,MATCH(U$1,Merged_couplings!$B$1:$BU$1,0),FALSE),"")</f>
        <v/>
      </c>
      <c r="V102" s="120" t="str">
        <f>IF(OR(I102="BIG",I102="BI-",I102="B-G"),VLOOKUP($A102,Merged_couplings!$B:$BU,MATCH(V$1,Merged_couplings!$B$1:$BU$1,0),FALSE),"")</f>
        <v/>
      </c>
      <c r="W102" s="120" t="str">
        <f>IF(OR(J102="BIG",J102="BI-",J102="B-G"),VLOOKUP($A102,Merged_couplings!$B:$BU,MATCH(W$1,Merged_couplings!$B$1:$BU$1,0),FALSE),"")</f>
        <v/>
      </c>
      <c r="X102" s="120" t="str">
        <f>IF(OR(K102="BIG",K102="BI-",K102="B-G"),VLOOKUP($A102,Merged_couplings!$B:$BU,MATCH(X$1,Merged_couplings!$B$1:$BU$1,0),FALSE),"")</f>
        <v/>
      </c>
      <c r="Y102" s="120" t="str">
        <f>IF(OR(L102="BIG",L102="BI-",L102="B-G"),VLOOKUP($A102,Merged_couplings!$B:$BU,MATCH(Y$1,Merged_couplings!$B$1:$BU$1,0),FALSE),"")</f>
        <v/>
      </c>
      <c r="Z102" s="120" t="str">
        <f>IF(OR(M102="BIG",M102="BI-",M102="B-G"),VLOOKUP($A102,Merged_couplings!$B:$BU,MATCH(Z$1,Merged_couplings!$B$1:$BU$1,0),FALSE),"")</f>
        <v/>
      </c>
      <c r="AA102" s="123"/>
      <c r="AB102" s="340" t="str" cm="1">
        <f t="array" ref="AB102">_xlfn.IFS(AND($N102&lt;&gt;"",P102&lt;&gt;""),ABS($N102-P102),AND($N102="",P102=""),"",OR($N102&lt;&gt;"",P102&lt;&gt;""),"-")</f>
        <v/>
      </c>
      <c r="AC102" s="122" t="str" cm="1">
        <f t="array" ref="AC102">_xlfn.IFS(AND($N102&lt;&gt;"",Q102&lt;&gt;""),ABS($N102-Q102),AND($N102="",Q102=""),"",OR($N102&lt;&gt;"",Q102&lt;&gt;""),"-")</f>
        <v/>
      </c>
      <c r="AD102" s="122" t="str" cm="1">
        <f t="array" ref="AD102">_xlfn.IFS(AND($N102&lt;&gt;"",R102&lt;&gt;""),ABS($N102-R102),AND($N102="",R102=""),"",OR($N102&lt;&gt;"",R102&lt;&gt;""),"-")</f>
        <v/>
      </c>
      <c r="AE102" s="122" t="str" cm="1">
        <f t="array" ref="AE102">_xlfn.IFS(AND($N102&lt;&gt;"",S102&lt;&gt;""),ABS($N102-S102),AND($N102="",S102=""),"",OR($N102&lt;&gt;"",S102&lt;&gt;""),"-")</f>
        <v/>
      </c>
      <c r="AF102" s="122" t="str" cm="1">
        <f t="array" ref="AF102">_xlfn.IFS(AND($N102&lt;&gt;"",T102&lt;&gt;""),ABS($N102-T102),AND($N102="",T102=""),"",OR($N102&lt;&gt;"",T102&lt;&gt;""),"-")</f>
        <v/>
      </c>
      <c r="AG102" s="122" t="str" cm="1">
        <f t="array" ref="AG102">_xlfn.IFS(AND($N102&lt;&gt;"",U102&lt;&gt;""),ABS($N102-U102),AND($N102="",U102=""),"",OR($N102&lt;&gt;"",U102&lt;&gt;""),"-")</f>
        <v/>
      </c>
      <c r="AH102" s="122" t="str" cm="1">
        <f t="array" ref="AH102">_xlfn.IFS(AND($N102&lt;&gt;"",V102&lt;&gt;""),ABS($N102-V102),AND($N102="",V102=""),"",OR($N102&lt;&gt;"",V102&lt;&gt;""),"-")</f>
        <v/>
      </c>
      <c r="AI102" s="122" t="str" cm="1">
        <f t="array" ref="AI102">_xlfn.IFS(AND($N102&lt;&gt;"",W102&lt;&gt;""),ABS($N102-W102),AND($N102="",W102=""),"",OR($N102&lt;&gt;"",W102&lt;&gt;""),"-")</f>
        <v/>
      </c>
      <c r="AJ102" s="122" t="str" cm="1">
        <f t="array" ref="AJ102">_xlfn.IFS(AND($N102&lt;&gt;"",X102&lt;&gt;""),ABS($N102-X102),AND($N102="",X102=""),"",OR($N102&lt;&gt;"",X102&lt;&gt;""),"-")</f>
        <v/>
      </c>
      <c r="AK102" s="122" t="str" cm="1">
        <f t="array" ref="AK102">_xlfn.IFS(AND($N102&lt;&gt;"",Y102&lt;&gt;""),ABS($N102-Y102),AND($N102="",Y102=""),"",OR($N102&lt;&gt;"",Y102&lt;&gt;""),"-")</f>
        <v/>
      </c>
      <c r="AL102" s="122" t="str" cm="1">
        <f t="array" ref="AL102">_xlfn.IFS(AND($N102&lt;&gt;"",Z102&lt;&gt;""),ABS($N102-Z102),AND($N102="",Z102=""),"",OR($N102&lt;&gt;"",Z102&lt;&gt;""),"-")</f>
        <v/>
      </c>
      <c r="AM102" s="340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1" t="str" cm="1">
        <f t="array" ref="AX102">_xlfn.IFS(AND($P102&lt;&gt;"",Q102&lt;&gt;""),ABS($P102-Q102),AND($P102="",Q102=""),"",OR($P102&lt;&gt;"",Q102&lt;&gt;""),"-")</f>
        <v/>
      </c>
      <c r="AY102" s="120" t="str" cm="1">
        <f t="array" ref="AY102">_xlfn.IFS(AND($P102&lt;&gt;"",R102&lt;&gt;""),ABS($P102-R102),AND($P102="",R102=""),"",OR($P102&lt;&gt;"",R102&lt;&gt;""),"-")</f>
        <v/>
      </c>
      <c r="AZ102" s="120" t="str" cm="1">
        <f t="array" ref="AZ102">_xlfn.IFS(AND($P102&lt;&gt;"",S102&lt;&gt;""),ABS($P102-S102),AND($P102="",S102=""),"",OR($P102&lt;&gt;"",S102&lt;&gt;""),"-")</f>
        <v/>
      </c>
      <c r="BA102" s="120" t="str" cm="1">
        <f t="array" ref="BA102">_xlfn.IFS(AND($P102&lt;&gt;"",T102&lt;&gt;""),ABS($P102-T102),AND($P102="",T102=""),"",OR($P102&lt;&gt;"",T102&lt;&gt;""),"-")</f>
        <v/>
      </c>
      <c r="BB102" s="120" t="str" cm="1">
        <f t="array" ref="BB102">_xlfn.IFS(AND($P102&lt;&gt;"",U102&lt;&gt;""),ABS($P102-U102),AND($P102="",U102=""),"",OR($P102&lt;&gt;"",U102&lt;&gt;""),"-")</f>
        <v/>
      </c>
      <c r="BC102" s="120" t="str" cm="1">
        <f t="array" ref="BC102">_xlfn.IFS(AND($P102&lt;&gt;"",V102&lt;&gt;""),ABS($P102-V102),AND($P102="",V102=""),"",OR($P102&lt;&gt;"",V102&lt;&gt;""),"-")</f>
        <v/>
      </c>
      <c r="BD102" s="120" t="str" cm="1">
        <f t="array" ref="BD102">_xlfn.IFS(AND($P102&lt;&gt;"",W102&lt;&gt;""),ABS($P102-W102),AND($P102="",W102=""),"",OR($P102&lt;&gt;"",W102&lt;&gt;""),"-")</f>
        <v/>
      </c>
      <c r="BE102" s="120" t="str" cm="1">
        <f t="array" ref="BE102">_xlfn.IFS(AND($P102&lt;&gt;"",X102&lt;&gt;""),ABS($P102-X102),AND($P102="",X102=""),"",OR($P102&lt;&gt;"",X102&lt;&gt;""),"-")</f>
        <v/>
      </c>
      <c r="BF102" s="120" t="str" cm="1">
        <f t="array" ref="BF102">_xlfn.IFS(AND($P102&lt;&gt;"",Y102&lt;&gt;""),ABS($P102-Y102),AND($P102="",Y102=""),"",OR($P102&lt;&gt;"",Y102&lt;&gt;""),"-")</f>
        <v/>
      </c>
      <c r="BG102" s="120" t="str" cm="1">
        <f t="array" ref="BG102">_xlfn.IFS(AND($P102&lt;&gt;"",Z102&lt;&gt;""),ABS($P102-Z102),AND($P102="",Z102=""),"",OR($P102&lt;&gt;"",Z102&lt;&gt;""),"-")</f>
        <v/>
      </c>
      <c r="BH102" s="121" t="str" cm="1">
        <f t="array" ref="BH102">_xlfn.IFS(AND($Q102&lt;&gt;"",R102&lt;&gt;""),ABS($Q102-R102),AND($Q102="",R102=""),"",OR($Q102&lt;&gt;"",R102&lt;&gt;""),"-")</f>
        <v/>
      </c>
      <c r="BI102" s="120" t="str" cm="1">
        <f t="array" ref="BI102">_xlfn.IFS(AND($Q102&lt;&gt;"",S102&lt;&gt;""),ABS($Q102-S102),AND($Q102="",S102=""),"",OR($Q102&lt;&gt;"",S102&lt;&gt;""),"-")</f>
        <v/>
      </c>
      <c r="BJ102" s="120" t="str" cm="1">
        <f t="array" ref="BJ102">_xlfn.IFS(AND($Q102&lt;&gt;"",T102&lt;&gt;""),ABS($Q102-T102),AND($Q102="",T102=""),"",OR($Q102&lt;&gt;"",T102&lt;&gt;""),"-")</f>
        <v/>
      </c>
      <c r="BK102" s="120" t="str" cm="1">
        <f t="array" ref="BK102">_xlfn.IFS(AND($Q102&lt;&gt;"",U102&lt;&gt;""),ABS($Q102-U102),AND($Q102="",U102=""),"",OR($Q102&lt;&gt;"",U102&lt;&gt;""),"-")</f>
        <v/>
      </c>
      <c r="BL102" s="120" t="str" cm="1">
        <f t="array" ref="BL102">_xlfn.IFS(AND($Q102&lt;&gt;"",V102&lt;&gt;""),ABS($Q102-V102),AND($Q102="",V102=""),"",OR($Q102&lt;&gt;"",V102&lt;&gt;""),"-")</f>
        <v/>
      </c>
      <c r="BM102" s="120" t="str" cm="1">
        <f t="array" ref="BM102">_xlfn.IFS(AND($Q102&lt;&gt;"",W102&lt;&gt;""),ABS($Q102-W102),AND($Q102="",W102=""),"",OR($Q102&lt;&gt;"",W102&lt;&gt;""),"-")</f>
        <v/>
      </c>
      <c r="BN102" s="120" t="str" cm="1">
        <f t="array" ref="BN102">_xlfn.IFS(AND($Q102&lt;&gt;"",X102&lt;&gt;""),ABS($Q102-X102),AND($Q102="",X102=""),"",OR($Q102&lt;&gt;"",X102&lt;&gt;""),"-")</f>
        <v/>
      </c>
      <c r="BO102" s="120" t="str" cm="1">
        <f t="array" ref="BO102">_xlfn.IFS(AND($Q102&lt;&gt;"",Y102&lt;&gt;""),ABS($Q102-Y102),AND($Q102="",Y102=""),"",OR($Q102&lt;&gt;"",Y102&lt;&gt;""),"-")</f>
        <v/>
      </c>
      <c r="BP102" s="120" t="str" cm="1">
        <f t="array" ref="BP102">_xlfn.IFS(AND($Q102&lt;&gt;"",Z102&lt;&gt;""),ABS($Q102-Z102),AND($Q102="",Z102=""),"",OR($Q102&lt;&gt;"",Z102&lt;&gt;""),"-")</f>
        <v/>
      </c>
      <c r="BQ102" s="121" t="str" cm="1">
        <f t="array" ref="BQ102">_xlfn.IFS(AND($R102&lt;&gt;"",S102&lt;&gt;""),ABS($R102-S102),AND($R102="",S102=""),"",OR($R102&lt;&gt;"",S102&lt;&gt;""),"-")</f>
        <v/>
      </c>
      <c r="BR102" s="120" t="str" cm="1">
        <f t="array" ref="BR102">_xlfn.IFS(AND($R102&lt;&gt;"",T102&lt;&gt;""),ABS($R102-T102),AND($R102="",T102=""),"",OR($R102&lt;&gt;"",T102&lt;&gt;""),"-")</f>
        <v/>
      </c>
      <c r="BS102" s="120" t="str" cm="1">
        <f t="array" ref="BS102">_xlfn.IFS(AND($R102&lt;&gt;"",U102&lt;&gt;""),ABS($R102-U102),AND($R102="",U102=""),"",OR($R102&lt;&gt;"",U102&lt;&gt;""),"-")</f>
        <v/>
      </c>
      <c r="BT102" s="120" t="str" cm="1">
        <f t="array" ref="BT102">_xlfn.IFS(AND($R102&lt;&gt;"",V102&lt;&gt;""),ABS($R102-V102),AND($R102="",V102=""),"",OR($R102&lt;&gt;"",V102&lt;&gt;""),"-")</f>
        <v/>
      </c>
      <c r="BU102" s="120" t="str" cm="1">
        <f t="array" ref="BU102">_xlfn.IFS(AND($R102&lt;&gt;"",W102&lt;&gt;""),ABS($R102-W102),AND($R102="",W102=""),"",OR($R102&lt;&gt;"",W102&lt;&gt;""),"-")</f>
        <v/>
      </c>
      <c r="BV102" s="120" t="str" cm="1">
        <f t="array" ref="BV102">_xlfn.IFS(AND($R102&lt;&gt;"",X102&lt;&gt;""),ABS($R102-X102),AND($R102="",X102=""),"",OR($R102&lt;&gt;"",X102&lt;&gt;""),"-")</f>
        <v/>
      </c>
      <c r="BW102" s="120" t="str" cm="1">
        <f t="array" ref="BW102">_xlfn.IFS(AND($R102&lt;&gt;"",Y102&lt;&gt;""),ABS($R102-Y102),AND($R102="",Y102=""),"",OR($R102&lt;&gt;"",Y102&lt;&gt;""),"-")</f>
        <v/>
      </c>
      <c r="BX102" s="120" t="str" cm="1">
        <f t="array" ref="BX102">_xlfn.IFS(AND($R102&lt;&gt;"",Z102&lt;&gt;""),ABS($R102-Z102),AND($R102="",Z102=""),"",OR($R102&lt;&gt;"",Z102&lt;&gt;""),"-")</f>
        <v/>
      </c>
      <c r="BY102" s="121" t="str" cm="1">
        <f t="array" ref="BY102">_xlfn.IFS(AND($S102&lt;&gt;"",T102&lt;&gt;""),ABS($S102-T102),AND($S102="",T102=""),"",OR($S102&lt;&gt;"",T102&lt;&gt;""),"-")</f>
        <v/>
      </c>
      <c r="BZ102" s="120" t="str" cm="1">
        <f t="array" ref="BZ102">_xlfn.IFS(AND($S102&lt;&gt;"",U102&lt;&gt;""),ABS($S102-U102),AND($S102="",U102=""),"",OR($S102&lt;&gt;"",U102&lt;&gt;""),"-")</f>
        <v/>
      </c>
      <c r="CA102" s="120" t="str" cm="1">
        <f t="array" ref="CA102">_xlfn.IFS(AND($S102&lt;&gt;"",V102&lt;&gt;""),ABS($S102-V102),AND($S102="",V102=""),"",OR($S102&lt;&gt;"",V102&lt;&gt;""),"-")</f>
        <v/>
      </c>
      <c r="CB102" s="120" t="str" cm="1">
        <f t="array" ref="CB102">_xlfn.IFS(AND($S102&lt;&gt;"",W102&lt;&gt;""),ABS($S102-W102),AND($S102="",W102=""),"",OR($S102&lt;&gt;"",W102&lt;&gt;""),"-")</f>
        <v/>
      </c>
      <c r="CC102" s="120" t="str" cm="1">
        <f t="array" ref="CC102">_xlfn.IFS(AND($S102&lt;&gt;"",X102&lt;&gt;""),ABS($S102-X102),AND($S102="",X102=""),"",OR($S102&lt;&gt;"",X102&lt;&gt;""),"-")</f>
        <v/>
      </c>
      <c r="CD102" s="120" t="str" cm="1">
        <f t="array" ref="CD102">_xlfn.IFS(AND($S102&lt;&gt;"",Y102&lt;&gt;""),ABS($S102-Y102),AND($S102="",Y102=""),"",OR($S102&lt;&gt;"",Y102&lt;&gt;""),"-")</f>
        <v/>
      </c>
      <c r="CE102" s="120" t="str" cm="1">
        <f t="array" ref="CE102">_xlfn.IFS(AND($S102&lt;&gt;"",Z102&lt;&gt;""),ABS($S102-Z102),AND($S102="",Z102=""),"",OR($S102&lt;&gt;"",Z102&lt;&gt;""),"-")</f>
        <v/>
      </c>
      <c r="CF102" s="121" t="str" cm="1">
        <f t="array" ref="CF102">_xlfn.IFS(AND($T102&lt;&gt;"",U102&lt;&gt;""),ABS($T102-U102),AND($T102="",U102=""),"",OR($T102&lt;&gt;"",U102&lt;&gt;""),"-")</f>
        <v/>
      </c>
      <c r="CG102" s="120" t="str" cm="1">
        <f t="array" ref="CG102">_xlfn.IFS(AND($T102&lt;&gt;"",V102&lt;&gt;""),ABS($T102-V102),AND($T102="",V102=""),"",OR($T102&lt;&gt;"",V102&lt;&gt;""),"-")</f>
        <v/>
      </c>
      <c r="CH102" s="120" t="str" cm="1">
        <f t="array" ref="CH102">_xlfn.IFS(AND($T102&lt;&gt;"",W102&lt;&gt;""),ABS($T102-W102),AND($T102="",W102=""),"",OR($T102&lt;&gt;"",W102&lt;&gt;""),"-")</f>
        <v/>
      </c>
      <c r="CI102" s="120" t="str" cm="1">
        <f t="array" ref="CI102">_xlfn.IFS(AND($T102&lt;&gt;"",X102&lt;&gt;""),ABS($T102-X102),AND($T102="",X102=""),"",OR($T102&lt;&gt;"",X102&lt;&gt;""),"-")</f>
        <v/>
      </c>
      <c r="CJ102" s="120" t="str" cm="1">
        <f t="array" ref="CJ102">_xlfn.IFS(AND($T102&lt;&gt;"",Y102&lt;&gt;""),ABS($T102-Y102),AND($T102="",Y102=""),"",OR($T102&lt;&gt;"",Y102&lt;&gt;""),"-")</f>
        <v/>
      </c>
      <c r="CK102" s="120" t="str" cm="1">
        <f t="array" ref="CK102">_xlfn.IFS(AND($T102&lt;&gt;"",Z102&lt;&gt;""),ABS($T102-Z102),AND($T102="",Z102=""),"",OR($T102&lt;&gt;"",Z102&lt;&gt;""),"-")</f>
        <v/>
      </c>
      <c r="CL102" s="121" t="str" cm="1">
        <f t="array" ref="CL102">_xlfn.IFS(AND($U102&lt;&gt;"",V102&lt;&gt;""),ABS($U102-V102),AND($U102="",V102=""),"",OR($U102&lt;&gt;"",V102&lt;&gt;""),"-")</f>
        <v/>
      </c>
      <c r="CM102" s="120" t="str" cm="1">
        <f t="array" ref="CM102">_xlfn.IFS(AND($U102&lt;&gt;"",W102&lt;&gt;""),ABS($U102-W102),AND($U102="",W102=""),"",OR($U102&lt;&gt;"",W102&lt;&gt;""),"-")</f>
        <v/>
      </c>
      <c r="CN102" s="120" t="str" cm="1">
        <f t="array" ref="CN102">_xlfn.IFS(AND($U102&lt;&gt;"",X102&lt;&gt;""),ABS($U102-X102),AND($U102="",X102=""),"",OR($U102&lt;&gt;"",X102&lt;&gt;""),"-")</f>
        <v/>
      </c>
      <c r="CO102" s="120" t="str" cm="1">
        <f t="array" ref="CO102">_xlfn.IFS(AND($U102&lt;&gt;"",Y102&lt;&gt;""),ABS($U102-Y102),AND($U102="",Y102=""),"",OR($U102&lt;&gt;"",Y102&lt;&gt;""),"-")</f>
        <v/>
      </c>
      <c r="CP102" s="120" t="str" cm="1">
        <f t="array" ref="CP102">_xlfn.IFS(AND($U102&lt;&gt;"",Z102&lt;&gt;""),ABS($U102-Z102),AND($U102="",Z102=""),"",OR($U102&lt;&gt;"",Z102&lt;&gt;""),"-")</f>
        <v/>
      </c>
      <c r="CQ102" s="121" t="str" cm="1">
        <f t="array" ref="CQ102">_xlfn.IFS(AND($V102&lt;&gt;"",W102&lt;&gt;""),ABS($V102-W102),AND($V102="",W102=""),"",OR($V102&lt;&gt;"",W102&lt;&gt;""),"-")</f>
        <v/>
      </c>
      <c r="CR102" s="120" t="str" cm="1">
        <f t="array" ref="CR102">_xlfn.IFS(AND($V102&lt;&gt;"",X102&lt;&gt;""),ABS($V102-X102),AND($V102="",X102=""),"",OR($V102&lt;&gt;"",X102&lt;&gt;""),"-")</f>
        <v/>
      </c>
      <c r="CS102" s="120" t="str" cm="1">
        <f t="array" ref="CS102">_xlfn.IFS(AND($V102&lt;&gt;"",Y102&lt;&gt;""),ABS($V102-Y102),AND($V102="",Y102=""),"",OR($V102&lt;&gt;"",Y102&lt;&gt;""),"-")</f>
        <v/>
      </c>
      <c r="CT102" s="120" t="str" cm="1">
        <f t="array" ref="CT102">_xlfn.IFS(AND($V102&lt;&gt;"",Z102&lt;&gt;""),ABS($V102-Z102),AND($V102="",Z102=""),"",OR($V102&lt;&gt;"",Z102&lt;&gt;""),"-")</f>
        <v/>
      </c>
      <c r="CU102" s="121" t="str" cm="1">
        <f t="array" ref="CU102">_xlfn.IFS(AND($W102&lt;&gt;"",X102&lt;&gt;""),ABS($W102-X102),AND($W102="",X102=""),"",OR($W102&lt;&gt;"",X102&lt;&gt;""),"-")</f>
        <v/>
      </c>
      <c r="CV102" s="120" t="str" cm="1">
        <f t="array" ref="CV102">_xlfn.IFS(AND($W102&lt;&gt;"",Y102&lt;&gt;""),ABS($W102-Y102),AND($W102="",Y102=""),"",OR($W102&lt;&gt;"",Y102&lt;&gt;""),"-")</f>
        <v/>
      </c>
      <c r="CW102" s="120" t="str" cm="1">
        <f t="array" ref="CW102">_xlfn.IFS(AND($W102&lt;&gt;"",Z102&lt;&gt;""),ABS($W102-Z102),AND($W102="",Z102=""),"",OR($W102&lt;&gt;"",Z102&lt;&gt;""),"-")</f>
        <v/>
      </c>
      <c r="CX102" s="121" t="str" cm="1">
        <f t="array" ref="CX102">_xlfn.IFS(AND($X102&lt;&gt;"",Y102&lt;&gt;""),ABS($X102-Y102),AND($X102="",Y102=""),"",OR($X102&lt;&gt;"",Y102&lt;&gt;""),"-")</f>
        <v/>
      </c>
      <c r="CY102" s="120" t="str" cm="1">
        <f t="array" ref="CY102">_xlfn.IFS(AND($X102&lt;&gt;"",Z102&lt;&gt;""),ABS($X102-Z102),AND($X102="",Z102=""),"",OR($X102&lt;&gt;"",Z102&lt;&gt;""),"-")</f>
        <v/>
      </c>
      <c r="CZ102" s="121" t="str" cm="1">
        <f t="array" ref="CZ102">_xlfn.IFS(AND($Y102&lt;&gt;"",Z102&lt;&gt;""),ABS($Y102-Z102),AND($Y102="",Z102=""),"",OR($Y102&lt;&gt;"",Z102&lt;&gt;""),"-")</f>
        <v/>
      </c>
    </row>
    <row r="103" spans="1:104" x14ac:dyDescent="0.2">
      <c r="A103" s="260" t="s">
        <v>104</v>
      </c>
      <c r="B103" s="259" t="str">
        <f>VLOOKUP($A103,Merged_couplings!$B:$BU,MATCH(B$1,Merged_couplings!$B$1:$BU$1,0),FALSE)</f>
        <v>---</v>
      </c>
      <c r="C103" s="258" t="str">
        <f>VLOOKUP($A103,Merged_couplings!$B:$BU,MATCH(C$1,Merged_couplings!$B$1:$BU$1,0),FALSE)</f>
        <v>-IG</v>
      </c>
      <c r="D103" s="258" t="str">
        <f>VLOOKUP($A103,Merged_couplings!$B:$BU,MATCH(D$1,Merged_couplings!$B$1:$BU$1,0),FALSE)</f>
        <v>-IG</v>
      </c>
      <c r="E103" s="258" t="str">
        <f>VLOOKUP($A103,Merged_couplings!$B:$BU,MATCH(E$1,Merged_couplings!$B$1:$BU$1,0),FALSE)</f>
        <v>-IG</v>
      </c>
      <c r="F103" s="258" t="str">
        <f>VLOOKUP($A103,Merged_couplings!$B:$BU,MATCH(F$1,Merged_couplings!$B$1:$BU$1,0),FALSE)</f>
        <v>-IG</v>
      </c>
      <c r="G103" s="258" t="str">
        <f>VLOOKUP($A103,Merged_couplings!$B:$BU,MATCH(G$1,Merged_couplings!$B$1:$BU$1,0),FALSE)</f>
        <v>--G</v>
      </c>
      <c r="H103" s="258" t="str">
        <f>VLOOKUP($A103,Merged_couplings!$B:$BU,MATCH(H$1,Merged_couplings!$B$1:$BU$1,0),FALSE)</f>
        <v>-IG</v>
      </c>
      <c r="I103" s="258" t="str">
        <f>VLOOKUP($A103,Merged_couplings!$B:$BU,MATCH(I$1,Merged_couplings!$B$1:$BU$1,0),FALSE)</f>
        <v>-IG</v>
      </c>
      <c r="J103" s="258" t="str">
        <f>VLOOKUP($A103,Merged_couplings!$B:$BU,MATCH(J$1,Merged_couplings!$B$1:$BU$1,0),FALSE)</f>
        <v>-IG</v>
      </c>
      <c r="K103" s="258" t="str">
        <f>VLOOKUP($A103,Merged_couplings!$B:$BU,MATCH(K$1,Merged_couplings!$B$1:$BU$1,0),FALSE)</f>
        <v>-IG</v>
      </c>
      <c r="L103" s="258" t="str">
        <f>VLOOKUP($A103,Merged_couplings!$B:$BU,MATCH(L$1,Merged_couplings!$B$1:$BU$1,0),FALSE)</f>
        <v>-IG</v>
      </c>
      <c r="M103" s="258" t="str">
        <f>VLOOKUP($A103,Merged_couplings!$B:$BU,MATCH(M$1,Merged_couplings!$B$1:$BU$1,0),FALSE)</f>
        <v>-IG</v>
      </c>
      <c r="N103" s="121" t="str">
        <f>IF(OR(B103="BIG",B103="BI-",B103="B-G"),VLOOKUP($A103,Merged_couplings!$B:$BU,MATCH(N$1,Merged_couplings!$B$1:$BU$1,0),FALSE),"")</f>
        <v/>
      </c>
      <c r="P103" s="120" t="str">
        <f>IF(OR(C103="BIG",C103="BI-",C103="B-G"),VLOOKUP($A103,Merged_couplings!$B:$BU,MATCH(P$1,Merged_couplings!$B$1:$BU$1,0),FALSE),"")</f>
        <v/>
      </c>
      <c r="Q103" s="120" t="str">
        <f>IF(OR(D103="BIG",D103="BI-",D103="B-G"),VLOOKUP($A103,Merged_couplings!$B:$BU,MATCH(Q$1,Merged_couplings!$B$1:$BU$1,0),FALSE),"")</f>
        <v/>
      </c>
      <c r="R103" s="120" t="str">
        <f>IF(OR(E103="BIG",E103="BI-",E103="B-G"),VLOOKUP($A103,Merged_couplings!$B:$BU,MATCH(R$1,Merged_couplings!$B$1:$BU$1,0),FALSE),"")</f>
        <v/>
      </c>
      <c r="S103" s="120" t="str">
        <f>IF(OR(F103="BIG",F103="BI-",F103="B-G"),VLOOKUP($A103,Merged_couplings!$B:$BU,MATCH(S$1,Merged_couplings!$B$1:$BU$1,0),FALSE),"")</f>
        <v/>
      </c>
      <c r="T103" s="120" t="str">
        <f>IF(OR(G103="BIG",G103="BI-",G103="B-G"),VLOOKUP($A103,Merged_couplings!$B:$BU,MATCH(T$1,Merged_couplings!$B$1:$BU$1,0),FALSE),"")</f>
        <v/>
      </c>
      <c r="U103" s="120" t="str">
        <f>IF(OR(H103="BIG",H103="BI-",H103="B-G"),VLOOKUP($A103,Merged_couplings!$B:$BU,MATCH(U$1,Merged_couplings!$B$1:$BU$1,0),FALSE),"")</f>
        <v/>
      </c>
      <c r="V103" s="120" t="str">
        <f>IF(OR(I103="BIG",I103="BI-",I103="B-G"),VLOOKUP($A103,Merged_couplings!$B:$BU,MATCH(V$1,Merged_couplings!$B$1:$BU$1,0),FALSE),"")</f>
        <v/>
      </c>
      <c r="W103" s="120" t="str">
        <f>IF(OR(J103="BIG",J103="BI-",J103="B-G"),VLOOKUP($A103,Merged_couplings!$B:$BU,MATCH(W$1,Merged_couplings!$B$1:$BU$1,0),FALSE),"")</f>
        <v/>
      </c>
      <c r="X103" s="120" t="str">
        <f>IF(OR(K103="BIG",K103="BI-",K103="B-G"),VLOOKUP($A103,Merged_couplings!$B:$BU,MATCH(X$1,Merged_couplings!$B$1:$BU$1,0),FALSE),"")</f>
        <v/>
      </c>
      <c r="Y103" s="120" t="str">
        <f>IF(OR(L103="BIG",L103="BI-",L103="B-G"),VLOOKUP($A103,Merged_couplings!$B:$BU,MATCH(Y$1,Merged_couplings!$B$1:$BU$1,0),FALSE),"")</f>
        <v/>
      </c>
      <c r="Z103" s="120" t="str">
        <f>IF(OR(M103="BIG",M103="BI-",M103="B-G"),VLOOKUP($A103,Merged_couplings!$B:$BU,MATCH(Z$1,Merged_couplings!$B$1:$BU$1,0),FALSE),"")</f>
        <v/>
      </c>
      <c r="AA103" s="123"/>
      <c r="AB103" s="340" t="str" cm="1">
        <f t="array" ref="AB103">_xlfn.IFS(AND($N103&lt;&gt;"",P103&lt;&gt;""),ABS($N103-P103),AND($N103="",P103=""),"",OR($N103&lt;&gt;"",P103&lt;&gt;""),"-")</f>
        <v/>
      </c>
      <c r="AC103" s="122" t="str" cm="1">
        <f t="array" ref="AC103">_xlfn.IFS(AND($N103&lt;&gt;"",Q103&lt;&gt;""),ABS($N103-Q103),AND($N103="",Q103=""),"",OR($N103&lt;&gt;"",Q103&lt;&gt;""),"-")</f>
        <v/>
      </c>
      <c r="AD103" s="122" t="str" cm="1">
        <f t="array" ref="AD103">_xlfn.IFS(AND($N103&lt;&gt;"",R103&lt;&gt;""),ABS($N103-R103),AND($N103="",R103=""),"",OR($N103&lt;&gt;"",R103&lt;&gt;""),"-")</f>
        <v/>
      </c>
      <c r="AE103" s="122" t="str" cm="1">
        <f t="array" ref="AE103">_xlfn.IFS(AND($N103&lt;&gt;"",S103&lt;&gt;""),ABS($N103-S103),AND($N103="",S103=""),"",OR($N103&lt;&gt;"",S103&lt;&gt;""),"-")</f>
        <v/>
      </c>
      <c r="AF103" s="122" t="str" cm="1">
        <f t="array" ref="AF103">_xlfn.IFS(AND($N103&lt;&gt;"",T103&lt;&gt;""),ABS($N103-T103),AND($N103="",T103=""),"",OR($N103&lt;&gt;"",T103&lt;&gt;""),"-")</f>
        <v/>
      </c>
      <c r="AG103" s="122" t="str" cm="1">
        <f t="array" ref="AG103">_xlfn.IFS(AND($N103&lt;&gt;"",U103&lt;&gt;""),ABS($N103-U103),AND($N103="",U103=""),"",OR($N103&lt;&gt;"",U103&lt;&gt;""),"-")</f>
        <v/>
      </c>
      <c r="AH103" s="122" t="str" cm="1">
        <f t="array" ref="AH103">_xlfn.IFS(AND($N103&lt;&gt;"",V103&lt;&gt;""),ABS($N103-V103),AND($N103="",V103=""),"",OR($N103&lt;&gt;"",V103&lt;&gt;""),"-")</f>
        <v/>
      </c>
      <c r="AI103" s="122" t="str" cm="1">
        <f t="array" ref="AI103">_xlfn.IFS(AND($N103&lt;&gt;"",W103&lt;&gt;""),ABS($N103-W103),AND($N103="",W103=""),"",OR($N103&lt;&gt;"",W103&lt;&gt;""),"-")</f>
        <v/>
      </c>
      <c r="AJ103" s="122" t="str" cm="1">
        <f t="array" ref="AJ103">_xlfn.IFS(AND($N103&lt;&gt;"",X103&lt;&gt;""),ABS($N103-X103),AND($N103="",X103=""),"",OR($N103&lt;&gt;"",X103&lt;&gt;""),"-")</f>
        <v/>
      </c>
      <c r="AK103" s="122" t="str" cm="1">
        <f t="array" ref="AK103">_xlfn.IFS(AND($N103&lt;&gt;"",Y103&lt;&gt;""),ABS($N103-Y103),AND($N103="",Y103=""),"",OR($N103&lt;&gt;"",Y103&lt;&gt;""),"-")</f>
        <v/>
      </c>
      <c r="AL103" s="122" t="str" cm="1">
        <f t="array" ref="AL103">_xlfn.IFS(AND($N103&lt;&gt;"",Z103&lt;&gt;""),ABS($N103-Z103),AND($N103="",Z103=""),"",OR($N103&lt;&gt;"",Z103&lt;&gt;""),"-")</f>
        <v/>
      </c>
      <c r="AM103" s="340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1" t="str" cm="1">
        <f t="array" ref="AX103">_xlfn.IFS(AND($P103&lt;&gt;"",Q103&lt;&gt;""),ABS($P103-Q103),AND($P103="",Q103=""),"",OR($P103&lt;&gt;"",Q103&lt;&gt;""),"-")</f>
        <v/>
      </c>
      <c r="AY103" s="120" t="str" cm="1">
        <f t="array" ref="AY103">_xlfn.IFS(AND($P103&lt;&gt;"",R103&lt;&gt;""),ABS($P103-R103),AND($P103="",R103=""),"",OR($P103&lt;&gt;"",R103&lt;&gt;""),"-")</f>
        <v/>
      </c>
      <c r="AZ103" s="120" t="str" cm="1">
        <f t="array" ref="AZ103">_xlfn.IFS(AND($P103&lt;&gt;"",S103&lt;&gt;""),ABS($P103-S103),AND($P103="",S103=""),"",OR($P103&lt;&gt;"",S103&lt;&gt;""),"-")</f>
        <v/>
      </c>
      <c r="BA103" s="120" t="str" cm="1">
        <f t="array" ref="BA103">_xlfn.IFS(AND($P103&lt;&gt;"",T103&lt;&gt;""),ABS($P103-T103),AND($P103="",T103=""),"",OR($P103&lt;&gt;"",T103&lt;&gt;""),"-")</f>
        <v/>
      </c>
      <c r="BB103" s="120" t="str" cm="1">
        <f t="array" ref="BB103">_xlfn.IFS(AND($P103&lt;&gt;"",U103&lt;&gt;""),ABS($P103-U103),AND($P103="",U103=""),"",OR($P103&lt;&gt;"",U103&lt;&gt;""),"-")</f>
        <v/>
      </c>
      <c r="BC103" s="120" t="str" cm="1">
        <f t="array" ref="BC103">_xlfn.IFS(AND($P103&lt;&gt;"",V103&lt;&gt;""),ABS($P103-V103),AND($P103="",V103=""),"",OR($P103&lt;&gt;"",V103&lt;&gt;""),"-")</f>
        <v/>
      </c>
      <c r="BD103" s="120" t="str" cm="1">
        <f t="array" ref="BD103">_xlfn.IFS(AND($P103&lt;&gt;"",W103&lt;&gt;""),ABS($P103-W103),AND($P103="",W103=""),"",OR($P103&lt;&gt;"",W103&lt;&gt;""),"-")</f>
        <v/>
      </c>
      <c r="BE103" s="120" t="str" cm="1">
        <f t="array" ref="BE103">_xlfn.IFS(AND($P103&lt;&gt;"",X103&lt;&gt;""),ABS($P103-X103),AND($P103="",X103=""),"",OR($P103&lt;&gt;"",X103&lt;&gt;""),"-")</f>
        <v/>
      </c>
      <c r="BF103" s="120" t="str" cm="1">
        <f t="array" ref="BF103">_xlfn.IFS(AND($P103&lt;&gt;"",Y103&lt;&gt;""),ABS($P103-Y103),AND($P103="",Y103=""),"",OR($P103&lt;&gt;"",Y103&lt;&gt;""),"-")</f>
        <v/>
      </c>
      <c r="BG103" s="120" t="str" cm="1">
        <f t="array" ref="BG103">_xlfn.IFS(AND($P103&lt;&gt;"",Z103&lt;&gt;""),ABS($P103-Z103),AND($P103="",Z103=""),"",OR($P103&lt;&gt;"",Z103&lt;&gt;""),"-")</f>
        <v/>
      </c>
      <c r="BH103" s="121" t="str" cm="1">
        <f t="array" ref="BH103">_xlfn.IFS(AND($Q103&lt;&gt;"",R103&lt;&gt;""),ABS($Q103-R103),AND($Q103="",R103=""),"",OR($Q103&lt;&gt;"",R103&lt;&gt;""),"-")</f>
        <v/>
      </c>
      <c r="BI103" s="120" t="str" cm="1">
        <f t="array" ref="BI103">_xlfn.IFS(AND($Q103&lt;&gt;"",S103&lt;&gt;""),ABS($Q103-S103),AND($Q103="",S103=""),"",OR($Q103&lt;&gt;"",S103&lt;&gt;""),"-")</f>
        <v/>
      </c>
      <c r="BJ103" s="120" t="str" cm="1">
        <f t="array" ref="BJ103">_xlfn.IFS(AND($Q103&lt;&gt;"",T103&lt;&gt;""),ABS($Q103-T103),AND($Q103="",T103=""),"",OR($Q103&lt;&gt;"",T103&lt;&gt;""),"-")</f>
        <v/>
      </c>
      <c r="BK103" s="120" t="str" cm="1">
        <f t="array" ref="BK103">_xlfn.IFS(AND($Q103&lt;&gt;"",U103&lt;&gt;""),ABS($Q103-U103),AND($Q103="",U103=""),"",OR($Q103&lt;&gt;"",U103&lt;&gt;""),"-")</f>
        <v/>
      </c>
      <c r="BL103" s="120" t="str" cm="1">
        <f t="array" ref="BL103">_xlfn.IFS(AND($Q103&lt;&gt;"",V103&lt;&gt;""),ABS($Q103-V103),AND($Q103="",V103=""),"",OR($Q103&lt;&gt;"",V103&lt;&gt;""),"-")</f>
        <v/>
      </c>
      <c r="BM103" s="120" t="str" cm="1">
        <f t="array" ref="BM103">_xlfn.IFS(AND($Q103&lt;&gt;"",W103&lt;&gt;""),ABS($Q103-W103),AND($Q103="",W103=""),"",OR($Q103&lt;&gt;"",W103&lt;&gt;""),"-")</f>
        <v/>
      </c>
      <c r="BN103" s="120" t="str" cm="1">
        <f t="array" ref="BN103">_xlfn.IFS(AND($Q103&lt;&gt;"",X103&lt;&gt;""),ABS($Q103-X103),AND($Q103="",X103=""),"",OR($Q103&lt;&gt;"",X103&lt;&gt;""),"-")</f>
        <v/>
      </c>
      <c r="BO103" s="120" t="str" cm="1">
        <f t="array" ref="BO103">_xlfn.IFS(AND($Q103&lt;&gt;"",Y103&lt;&gt;""),ABS($Q103-Y103),AND($Q103="",Y103=""),"",OR($Q103&lt;&gt;"",Y103&lt;&gt;""),"-")</f>
        <v/>
      </c>
      <c r="BP103" s="120" t="str" cm="1">
        <f t="array" ref="BP103">_xlfn.IFS(AND($Q103&lt;&gt;"",Z103&lt;&gt;""),ABS($Q103-Z103),AND($Q103="",Z103=""),"",OR($Q103&lt;&gt;"",Z103&lt;&gt;""),"-")</f>
        <v/>
      </c>
      <c r="BQ103" s="121" t="str" cm="1">
        <f t="array" ref="BQ103">_xlfn.IFS(AND($R103&lt;&gt;"",S103&lt;&gt;""),ABS($R103-S103),AND($R103="",S103=""),"",OR($R103&lt;&gt;"",S103&lt;&gt;""),"-")</f>
        <v/>
      </c>
      <c r="BR103" s="120" t="str" cm="1">
        <f t="array" ref="BR103">_xlfn.IFS(AND($R103&lt;&gt;"",T103&lt;&gt;""),ABS($R103-T103),AND($R103="",T103=""),"",OR($R103&lt;&gt;"",T103&lt;&gt;""),"-")</f>
        <v/>
      </c>
      <c r="BS103" s="120" t="str" cm="1">
        <f t="array" ref="BS103">_xlfn.IFS(AND($R103&lt;&gt;"",U103&lt;&gt;""),ABS($R103-U103),AND($R103="",U103=""),"",OR($R103&lt;&gt;"",U103&lt;&gt;""),"-")</f>
        <v/>
      </c>
      <c r="BT103" s="120" t="str" cm="1">
        <f t="array" ref="BT103">_xlfn.IFS(AND($R103&lt;&gt;"",V103&lt;&gt;""),ABS($R103-V103),AND($R103="",V103=""),"",OR($R103&lt;&gt;"",V103&lt;&gt;""),"-")</f>
        <v/>
      </c>
      <c r="BU103" s="120" t="str" cm="1">
        <f t="array" ref="BU103">_xlfn.IFS(AND($R103&lt;&gt;"",W103&lt;&gt;""),ABS($R103-W103),AND($R103="",W103=""),"",OR($R103&lt;&gt;"",W103&lt;&gt;""),"-")</f>
        <v/>
      </c>
      <c r="BV103" s="120" t="str" cm="1">
        <f t="array" ref="BV103">_xlfn.IFS(AND($R103&lt;&gt;"",X103&lt;&gt;""),ABS($R103-X103),AND($R103="",X103=""),"",OR($R103&lt;&gt;"",X103&lt;&gt;""),"-")</f>
        <v/>
      </c>
      <c r="BW103" s="120" t="str" cm="1">
        <f t="array" ref="BW103">_xlfn.IFS(AND($R103&lt;&gt;"",Y103&lt;&gt;""),ABS($R103-Y103),AND($R103="",Y103=""),"",OR($R103&lt;&gt;"",Y103&lt;&gt;""),"-")</f>
        <v/>
      </c>
      <c r="BX103" s="120" t="str" cm="1">
        <f t="array" ref="BX103">_xlfn.IFS(AND($R103&lt;&gt;"",Z103&lt;&gt;""),ABS($R103-Z103),AND($R103="",Z103=""),"",OR($R103&lt;&gt;"",Z103&lt;&gt;""),"-")</f>
        <v/>
      </c>
      <c r="BY103" s="121" t="str" cm="1">
        <f t="array" ref="BY103">_xlfn.IFS(AND($S103&lt;&gt;"",T103&lt;&gt;""),ABS($S103-T103),AND($S103="",T103=""),"",OR($S103&lt;&gt;"",T103&lt;&gt;""),"-")</f>
        <v/>
      </c>
      <c r="BZ103" s="120" t="str" cm="1">
        <f t="array" ref="BZ103">_xlfn.IFS(AND($S103&lt;&gt;"",U103&lt;&gt;""),ABS($S103-U103),AND($S103="",U103=""),"",OR($S103&lt;&gt;"",U103&lt;&gt;""),"-")</f>
        <v/>
      </c>
      <c r="CA103" s="120" t="str" cm="1">
        <f t="array" ref="CA103">_xlfn.IFS(AND($S103&lt;&gt;"",V103&lt;&gt;""),ABS($S103-V103),AND($S103="",V103=""),"",OR($S103&lt;&gt;"",V103&lt;&gt;""),"-")</f>
        <v/>
      </c>
      <c r="CB103" s="120" t="str" cm="1">
        <f t="array" ref="CB103">_xlfn.IFS(AND($S103&lt;&gt;"",W103&lt;&gt;""),ABS($S103-W103),AND($S103="",W103=""),"",OR($S103&lt;&gt;"",W103&lt;&gt;""),"-")</f>
        <v/>
      </c>
      <c r="CC103" s="120" t="str" cm="1">
        <f t="array" ref="CC103">_xlfn.IFS(AND($S103&lt;&gt;"",X103&lt;&gt;""),ABS($S103-X103),AND($S103="",X103=""),"",OR($S103&lt;&gt;"",X103&lt;&gt;""),"-")</f>
        <v/>
      </c>
      <c r="CD103" s="120" t="str" cm="1">
        <f t="array" ref="CD103">_xlfn.IFS(AND($S103&lt;&gt;"",Y103&lt;&gt;""),ABS($S103-Y103),AND($S103="",Y103=""),"",OR($S103&lt;&gt;"",Y103&lt;&gt;""),"-")</f>
        <v/>
      </c>
      <c r="CE103" s="120" t="str" cm="1">
        <f t="array" ref="CE103">_xlfn.IFS(AND($S103&lt;&gt;"",Z103&lt;&gt;""),ABS($S103-Z103),AND($S103="",Z103=""),"",OR($S103&lt;&gt;"",Z103&lt;&gt;""),"-")</f>
        <v/>
      </c>
      <c r="CF103" s="121" t="str" cm="1">
        <f t="array" ref="CF103">_xlfn.IFS(AND($T103&lt;&gt;"",U103&lt;&gt;""),ABS($T103-U103),AND($T103="",U103=""),"",OR($T103&lt;&gt;"",U103&lt;&gt;""),"-")</f>
        <v/>
      </c>
      <c r="CG103" s="120" t="str" cm="1">
        <f t="array" ref="CG103">_xlfn.IFS(AND($T103&lt;&gt;"",V103&lt;&gt;""),ABS($T103-V103),AND($T103="",V103=""),"",OR($T103&lt;&gt;"",V103&lt;&gt;""),"-")</f>
        <v/>
      </c>
      <c r="CH103" s="120" t="str" cm="1">
        <f t="array" ref="CH103">_xlfn.IFS(AND($T103&lt;&gt;"",W103&lt;&gt;""),ABS($T103-W103),AND($T103="",W103=""),"",OR($T103&lt;&gt;"",W103&lt;&gt;""),"-")</f>
        <v/>
      </c>
      <c r="CI103" s="120" t="str" cm="1">
        <f t="array" ref="CI103">_xlfn.IFS(AND($T103&lt;&gt;"",X103&lt;&gt;""),ABS($T103-X103),AND($T103="",X103=""),"",OR($T103&lt;&gt;"",X103&lt;&gt;""),"-")</f>
        <v/>
      </c>
      <c r="CJ103" s="120" t="str" cm="1">
        <f t="array" ref="CJ103">_xlfn.IFS(AND($T103&lt;&gt;"",Y103&lt;&gt;""),ABS($T103-Y103),AND($T103="",Y103=""),"",OR($T103&lt;&gt;"",Y103&lt;&gt;""),"-")</f>
        <v/>
      </c>
      <c r="CK103" s="120" t="str" cm="1">
        <f t="array" ref="CK103">_xlfn.IFS(AND($T103&lt;&gt;"",Z103&lt;&gt;""),ABS($T103-Z103),AND($T103="",Z103=""),"",OR($T103&lt;&gt;"",Z103&lt;&gt;""),"-")</f>
        <v/>
      </c>
      <c r="CL103" s="121" t="str" cm="1">
        <f t="array" ref="CL103">_xlfn.IFS(AND($U103&lt;&gt;"",V103&lt;&gt;""),ABS($U103-V103),AND($U103="",V103=""),"",OR($U103&lt;&gt;"",V103&lt;&gt;""),"-")</f>
        <v/>
      </c>
      <c r="CM103" s="120" t="str" cm="1">
        <f t="array" ref="CM103">_xlfn.IFS(AND($U103&lt;&gt;"",W103&lt;&gt;""),ABS($U103-W103),AND($U103="",W103=""),"",OR($U103&lt;&gt;"",W103&lt;&gt;""),"-")</f>
        <v/>
      </c>
      <c r="CN103" s="120" t="str" cm="1">
        <f t="array" ref="CN103">_xlfn.IFS(AND($U103&lt;&gt;"",X103&lt;&gt;""),ABS($U103-X103),AND($U103="",X103=""),"",OR($U103&lt;&gt;"",X103&lt;&gt;""),"-")</f>
        <v/>
      </c>
      <c r="CO103" s="120" t="str" cm="1">
        <f t="array" ref="CO103">_xlfn.IFS(AND($U103&lt;&gt;"",Y103&lt;&gt;""),ABS($U103-Y103),AND($U103="",Y103=""),"",OR($U103&lt;&gt;"",Y103&lt;&gt;""),"-")</f>
        <v/>
      </c>
      <c r="CP103" s="120" t="str" cm="1">
        <f t="array" ref="CP103">_xlfn.IFS(AND($U103&lt;&gt;"",Z103&lt;&gt;""),ABS($U103-Z103),AND($U103="",Z103=""),"",OR($U103&lt;&gt;"",Z103&lt;&gt;""),"-")</f>
        <v/>
      </c>
      <c r="CQ103" s="121" t="str" cm="1">
        <f t="array" ref="CQ103">_xlfn.IFS(AND($V103&lt;&gt;"",W103&lt;&gt;""),ABS($V103-W103),AND($V103="",W103=""),"",OR($V103&lt;&gt;"",W103&lt;&gt;""),"-")</f>
        <v/>
      </c>
      <c r="CR103" s="120" t="str" cm="1">
        <f t="array" ref="CR103">_xlfn.IFS(AND($V103&lt;&gt;"",X103&lt;&gt;""),ABS($V103-X103),AND($V103="",X103=""),"",OR($V103&lt;&gt;"",X103&lt;&gt;""),"-")</f>
        <v/>
      </c>
      <c r="CS103" s="120" t="str" cm="1">
        <f t="array" ref="CS103">_xlfn.IFS(AND($V103&lt;&gt;"",Y103&lt;&gt;""),ABS($V103-Y103),AND($V103="",Y103=""),"",OR($V103&lt;&gt;"",Y103&lt;&gt;""),"-")</f>
        <v/>
      </c>
      <c r="CT103" s="120" t="str" cm="1">
        <f t="array" ref="CT103">_xlfn.IFS(AND($V103&lt;&gt;"",Z103&lt;&gt;""),ABS($V103-Z103),AND($V103="",Z103=""),"",OR($V103&lt;&gt;"",Z103&lt;&gt;""),"-")</f>
        <v/>
      </c>
      <c r="CU103" s="121" t="str" cm="1">
        <f t="array" ref="CU103">_xlfn.IFS(AND($W103&lt;&gt;"",X103&lt;&gt;""),ABS($W103-X103),AND($W103="",X103=""),"",OR($W103&lt;&gt;"",X103&lt;&gt;""),"-")</f>
        <v/>
      </c>
      <c r="CV103" s="120" t="str" cm="1">
        <f t="array" ref="CV103">_xlfn.IFS(AND($W103&lt;&gt;"",Y103&lt;&gt;""),ABS($W103-Y103),AND($W103="",Y103=""),"",OR($W103&lt;&gt;"",Y103&lt;&gt;""),"-")</f>
        <v/>
      </c>
      <c r="CW103" s="120" t="str" cm="1">
        <f t="array" ref="CW103">_xlfn.IFS(AND($W103&lt;&gt;"",Z103&lt;&gt;""),ABS($W103-Z103),AND($W103="",Z103=""),"",OR($W103&lt;&gt;"",Z103&lt;&gt;""),"-")</f>
        <v/>
      </c>
      <c r="CX103" s="121" t="str" cm="1">
        <f t="array" ref="CX103">_xlfn.IFS(AND($X103&lt;&gt;"",Y103&lt;&gt;""),ABS($X103-Y103),AND($X103="",Y103=""),"",OR($X103&lt;&gt;"",Y103&lt;&gt;""),"-")</f>
        <v/>
      </c>
      <c r="CY103" s="120" t="str" cm="1">
        <f t="array" ref="CY103">_xlfn.IFS(AND($X103&lt;&gt;"",Z103&lt;&gt;""),ABS($X103-Z103),AND($X103="",Z103=""),"",OR($X103&lt;&gt;"",Z103&lt;&gt;""),"-")</f>
        <v/>
      </c>
      <c r="CZ103" s="121" t="str" cm="1">
        <f t="array" ref="CZ103">_xlfn.IFS(AND($Y103&lt;&gt;"",Z103&lt;&gt;""),ABS($Y103-Z103),AND($Y103="",Z103=""),"",OR($Y103&lt;&gt;"",Z103&lt;&gt;""),"-")</f>
        <v/>
      </c>
    </row>
    <row r="104" spans="1:104" x14ac:dyDescent="0.2">
      <c r="A104" s="260" t="s">
        <v>105</v>
      </c>
      <c r="B104" s="259" t="str">
        <f>VLOOKUP($A104,Merged_couplings!$B:$BU,MATCH(B$1,Merged_couplings!$B$1:$BU$1,0),FALSE)</f>
        <v>---</v>
      </c>
      <c r="C104" s="258" t="str">
        <f>VLOOKUP($A104,Merged_couplings!$B:$BU,MATCH(C$1,Merged_couplings!$B$1:$BU$1,0),FALSE)</f>
        <v>-IG</v>
      </c>
      <c r="D104" s="258" t="str">
        <f>VLOOKUP($A104,Merged_couplings!$B:$BU,MATCH(D$1,Merged_couplings!$B$1:$BU$1,0),FALSE)</f>
        <v>-IG</v>
      </c>
      <c r="E104" s="258" t="str">
        <f>VLOOKUP($A104,Merged_couplings!$B:$BU,MATCH(E$1,Merged_couplings!$B$1:$BU$1,0),FALSE)</f>
        <v>-IG</v>
      </c>
      <c r="F104" s="258" t="str">
        <f>VLOOKUP($A104,Merged_couplings!$B:$BU,MATCH(F$1,Merged_couplings!$B$1:$BU$1,0),FALSE)</f>
        <v>-IG</v>
      </c>
      <c r="G104" s="258" t="str">
        <f>VLOOKUP($A104,Merged_couplings!$B:$BU,MATCH(G$1,Merged_couplings!$B$1:$BU$1,0),FALSE)</f>
        <v>-IG</v>
      </c>
      <c r="H104" s="258" t="str">
        <f>VLOOKUP($A104,Merged_couplings!$B:$BU,MATCH(H$1,Merged_couplings!$B$1:$BU$1,0),FALSE)</f>
        <v>---</v>
      </c>
      <c r="I104" s="258" t="str">
        <f>VLOOKUP($A104,Merged_couplings!$B:$BU,MATCH(I$1,Merged_couplings!$B$1:$BU$1,0),FALSE)</f>
        <v>---</v>
      </c>
      <c r="J104" s="258" t="str">
        <f>VLOOKUP($A104,Merged_couplings!$B:$BU,MATCH(J$1,Merged_couplings!$B$1:$BU$1,0),FALSE)</f>
        <v>---</v>
      </c>
      <c r="K104" s="258" t="str">
        <f>VLOOKUP($A104,Merged_couplings!$B:$BU,MATCH(K$1,Merged_couplings!$B$1:$BU$1,0),FALSE)</f>
        <v>---</v>
      </c>
      <c r="L104" s="258" t="str">
        <f>VLOOKUP($A104,Merged_couplings!$B:$BU,MATCH(L$1,Merged_couplings!$B$1:$BU$1,0),FALSE)</f>
        <v>---</v>
      </c>
      <c r="M104" s="258" t="str">
        <f>VLOOKUP($A104,Merged_couplings!$B:$BU,MATCH(M$1,Merged_couplings!$B$1:$BU$1,0),FALSE)</f>
        <v>---</v>
      </c>
      <c r="N104" s="121" t="str">
        <f>IF(OR(B104="BIG",B104="BI-",B104="B-G"),VLOOKUP($A104,Merged_couplings!$B:$BU,MATCH(N$1,Merged_couplings!$B$1:$BU$1,0),FALSE),"")</f>
        <v/>
      </c>
      <c r="P104" s="120" t="str">
        <f>IF(OR(C104="BIG",C104="BI-",C104="B-G"),VLOOKUP($A104,Merged_couplings!$B:$BU,MATCH(P$1,Merged_couplings!$B$1:$BU$1,0),FALSE),"")</f>
        <v/>
      </c>
      <c r="Q104" s="120" t="str">
        <f>IF(OR(D104="BIG",D104="BI-",D104="B-G"),VLOOKUP($A104,Merged_couplings!$B:$BU,MATCH(Q$1,Merged_couplings!$B$1:$BU$1,0),FALSE),"")</f>
        <v/>
      </c>
      <c r="R104" s="120" t="str">
        <f>IF(OR(E104="BIG",E104="BI-",E104="B-G"),VLOOKUP($A104,Merged_couplings!$B:$BU,MATCH(R$1,Merged_couplings!$B$1:$BU$1,0),FALSE),"")</f>
        <v/>
      </c>
      <c r="S104" s="120" t="str">
        <f>IF(OR(F104="BIG",F104="BI-",F104="B-G"),VLOOKUP($A104,Merged_couplings!$B:$BU,MATCH(S$1,Merged_couplings!$B$1:$BU$1,0),FALSE),"")</f>
        <v/>
      </c>
      <c r="T104" s="120" t="str">
        <f>IF(OR(G104="BIG",G104="BI-",G104="B-G"),VLOOKUP($A104,Merged_couplings!$B:$BU,MATCH(T$1,Merged_couplings!$B$1:$BU$1,0),FALSE),"")</f>
        <v/>
      </c>
      <c r="U104" s="120" t="str">
        <f>IF(OR(H104="BIG",H104="BI-",H104="B-G"),VLOOKUP($A104,Merged_couplings!$B:$BU,MATCH(U$1,Merged_couplings!$B$1:$BU$1,0),FALSE),"")</f>
        <v/>
      </c>
      <c r="V104" s="120" t="str">
        <f>IF(OR(I104="BIG",I104="BI-",I104="B-G"),VLOOKUP($A104,Merged_couplings!$B:$BU,MATCH(V$1,Merged_couplings!$B$1:$BU$1,0),FALSE),"")</f>
        <v/>
      </c>
      <c r="W104" s="120" t="str">
        <f>IF(OR(J104="BIG",J104="BI-",J104="B-G"),VLOOKUP($A104,Merged_couplings!$B:$BU,MATCH(W$1,Merged_couplings!$B$1:$BU$1,0),FALSE),"")</f>
        <v/>
      </c>
      <c r="X104" s="120" t="str">
        <f>IF(OR(K104="BIG",K104="BI-",K104="B-G"),VLOOKUP($A104,Merged_couplings!$B:$BU,MATCH(X$1,Merged_couplings!$B$1:$BU$1,0),FALSE),"")</f>
        <v/>
      </c>
      <c r="Y104" s="120" t="str">
        <f>IF(OR(L104="BIG",L104="BI-",L104="B-G"),VLOOKUP($A104,Merged_couplings!$B:$BU,MATCH(Y$1,Merged_couplings!$B$1:$BU$1,0),FALSE),"")</f>
        <v/>
      </c>
      <c r="Z104" s="120" t="str">
        <f>IF(OR(M104="BIG",M104="BI-",M104="B-G"),VLOOKUP($A104,Merged_couplings!$B:$BU,MATCH(Z$1,Merged_couplings!$B$1:$BU$1,0),FALSE),"")</f>
        <v/>
      </c>
      <c r="AA104" s="123"/>
      <c r="AB104" s="340" t="str" cm="1">
        <f t="array" ref="AB104">_xlfn.IFS(AND($N104&lt;&gt;"",P104&lt;&gt;""),ABS($N104-P104),AND($N104="",P104=""),"",OR($N104&lt;&gt;"",P104&lt;&gt;""),"-")</f>
        <v/>
      </c>
      <c r="AC104" s="122" t="str" cm="1">
        <f t="array" ref="AC104">_xlfn.IFS(AND($N104&lt;&gt;"",Q104&lt;&gt;""),ABS($N104-Q104),AND($N104="",Q104=""),"",OR($N104&lt;&gt;"",Q104&lt;&gt;""),"-")</f>
        <v/>
      </c>
      <c r="AD104" s="122" t="str" cm="1">
        <f t="array" ref="AD104">_xlfn.IFS(AND($N104&lt;&gt;"",R104&lt;&gt;""),ABS($N104-R104),AND($N104="",R104=""),"",OR($N104&lt;&gt;"",R104&lt;&gt;""),"-")</f>
        <v/>
      </c>
      <c r="AE104" s="122" t="str" cm="1">
        <f t="array" ref="AE104">_xlfn.IFS(AND($N104&lt;&gt;"",S104&lt;&gt;""),ABS($N104-S104),AND($N104="",S104=""),"",OR($N104&lt;&gt;"",S104&lt;&gt;""),"-")</f>
        <v/>
      </c>
      <c r="AF104" s="122" t="str" cm="1">
        <f t="array" ref="AF104">_xlfn.IFS(AND($N104&lt;&gt;"",T104&lt;&gt;""),ABS($N104-T104),AND($N104="",T104=""),"",OR($N104&lt;&gt;"",T104&lt;&gt;""),"-")</f>
        <v/>
      </c>
      <c r="AG104" s="122" t="str" cm="1">
        <f t="array" ref="AG104">_xlfn.IFS(AND($N104&lt;&gt;"",U104&lt;&gt;""),ABS($N104-U104),AND($N104="",U104=""),"",OR($N104&lt;&gt;"",U104&lt;&gt;""),"-")</f>
        <v/>
      </c>
      <c r="AH104" s="122" t="str" cm="1">
        <f t="array" ref="AH104">_xlfn.IFS(AND($N104&lt;&gt;"",V104&lt;&gt;""),ABS($N104-V104),AND($N104="",V104=""),"",OR($N104&lt;&gt;"",V104&lt;&gt;""),"-")</f>
        <v/>
      </c>
      <c r="AI104" s="122" t="str" cm="1">
        <f t="array" ref="AI104">_xlfn.IFS(AND($N104&lt;&gt;"",W104&lt;&gt;""),ABS($N104-W104),AND($N104="",W104=""),"",OR($N104&lt;&gt;"",W104&lt;&gt;""),"-")</f>
        <v/>
      </c>
      <c r="AJ104" s="122" t="str" cm="1">
        <f t="array" ref="AJ104">_xlfn.IFS(AND($N104&lt;&gt;"",X104&lt;&gt;""),ABS($N104-X104),AND($N104="",X104=""),"",OR($N104&lt;&gt;"",X104&lt;&gt;""),"-")</f>
        <v/>
      </c>
      <c r="AK104" s="122" t="str" cm="1">
        <f t="array" ref="AK104">_xlfn.IFS(AND($N104&lt;&gt;"",Y104&lt;&gt;""),ABS($N104-Y104),AND($N104="",Y104=""),"",OR($N104&lt;&gt;"",Y104&lt;&gt;""),"-")</f>
        <v/>
      </c>
      <c r="AL104" s="122" t="str" cm="1">
        <f t="array" ref="AL104">_xlfn.IFS(AND($N104&lt;&gt;"",Z104&lt;&gt;""),ABS($N104-Z104),AND($N104="",Z104=""),"",OR($N104&lt;&gt;"",Z104&lt;&gt;""),"-")</f>
        <v/>
      </c>
      <c r="AM104" s="340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1" t="str" cm="1">
        <f t="array" ref="AX104">_xlfn.IFS(AND($P104&lt;&gt;"",Q104&lt;&gt;""),ABS($P104-Q104),AND($P104="",Q104=""),"",OR($P104&lt;&gt;"",Q104&lt;&gt;""),"-")</f>
        <v/>
      </c>
      <c r="AY104" s="120" t="str" cm="1">
        <f t="array" ref="AY104">_xlfn.IFS(AND($P104&lt;&gt;"",R104&lt;&gt;""),ABS($P104-R104),AND($P104="",R104=""),"",OR($P104&lt;&gt;"",R104&lt;&gt;""),"-")</f>
        <v/>
      </c>
      <c r="AZ104" s="120" t="str" cm="1">
        <f t="array" ref="AZ104">_xlfn.IFS(AND($P104&lt;&gt;"",S104&lt;&gt;""),ABS($P104-S104),AND($P104="",S104=""),"",OR($P104&lt;&gt;"",S104&lt;&gt;""),"-")</f>
        <v/>
      </c>
      <c r="BA104" s="120" t="str" cm="1">
        <f t="array" ref="BA104">_xlfn.IFS(AND($P104&lt;&gt;"",T104&lt;&gt;""),ABS($P104-T104),AND($P104="",T104=""),"",OR($P104&lt;&gt;"",T104&lt;&gt;""),"-")</f>
        <v/>
      </c>
      <c r="BB104" s="120" t="str" cm="1">
        <f t="array" ref="BB104">_xlfn.IFS(AND($P104&lt;&gt;"",U104&lt;&gt;""),ABS($P104-U104),AND($P104="",U104=""),"",OR($P104&lt;&gt;"",U104&lt;&gt;""),"-")</f>
        <v/>
      </c>
      <c r="BC104" s="120" t="str" cm="1">
        <f t="array" ref="BC104">_xlfn.IFS(AND($P104&lt;&gt;"",V104&lt;&gt;""),ABS($P104-V104),AND($P104="",V104=""),"",OR($P104&lt;&gt;"",V104&lt;&gt;""),"-")</f>
        <v/>
      </c>
      <c r="BD104" s="120" t="str" cm="1">
        <f t="array" ref="BD104">_xlfn.IFS(AND($P104&lt;&gt;"",W104&lt;&gt;""),ABS($P104-W104),AND($P104="",W104=""),"",OR($P104&lt;&gt;"",W104&lt;&gt;""),"-")</f>
        <v/>
      </c>
      <c r="BE104" s="120" t="str" cm="1">
        <f t="array" ref="BE104">_xlfn.IFS(AND($P104&lt;&gt;"",X104&lt;&gt;""),ABS($P104-X104),AND($P104="",X104=""),"",OR($P104&lt;&gt;"",X104&lt;&gt;""),"-")</f>
        <v/>
      </c>
      <c r="BF104" s="120" t="str" cm="1">
        <f t="array" ref="BF104">_xlfn.IFS(AND($P104&lt;&gt;"",Y104&lt;&gt;""),ABS($P104-Y104),AND($P104="",Y104=""),"",OR($P104&lt;&gt;"",Y104&lt;&gt;""),"-")</f>
        <v/>
      </c>
      <c r="BG104" s="120" t="str" cm="1">
        <f t="array" ref="BG104">_xlfn.IFS(AND($P104&lt;&gt;"",Z104&lt;&gt;""),ABS($P104-Z104),AND($P104="",Z104=""),"",OR($P104&lt;&gt;"",Z104&lt;&gt;""),"-")</f>
        <v/>
      </c>
      <c r="BH104" s="121" t="str" cm="1">
        <f t="array" ref="BH104">_xlfn.IFS(AND($Q104&lt;&gt;"",R104&lt;&gt;""),ABS($Q104-R104),AND($Q104="",R104=""),"",OR($Q104&lt;&gt;"",R104&lt;&gt;""),"-")</f>
        <v/>
      </c>
      <c r="BI104" s="120" t="str" cm="1">
        <f t="array" ref="BI104">_xlfn.IFS(AND($Q104&lt;&gt;"",S104&lt;&gt;""),ABS($Q104-S104),AND($Q104="",S104=""),"",OR($Q104&lt;&gt;"",S104&lt;&gt;""),"-")</f>
        <v/>
      </c>
      <c r="BJ104" s="120" t="str" cm="1">
        <f t="array" ref="BJ104">_xlfn.IFS(AND($Q104&lt;&gt;"",T104&lt;&gt;""),ABS($Q104-T104),AND($Q104="",T104=""),"",OR($Q104&lt;&gt;"",T104&lt;&gt;""),"-")</f>
        <v/>
      </c>
      <c r="BK104" s="120" t="str" cm="1">
        <f t="array" ref="BK104">_xlfn.IFS(AND($Q104&lt;&gt;"",U104&lt;&gt;""),ABS($Q104-U104),AND($Q104="",U104=""),"",OR($Q104&lt;&gt;"",U104&lt;&gt;""),"-")</f>
        <v/>
      </c>
      <c r="BL104" s="120" t="str" cm="1">
        <f t="array" ref="BL104">_xlfn.IFS(AND($Q104&lt;&gt;"",V104&lt;&gt;""),ABS($Q104-V104),AND($Q104="",V104=""),"",OR($Q104&lt;&gt;"",V104&lt;&gt;""),"-")</f>
        <v/>
      </c>
      <c r="BM104" s="120" t="str" cm="1">
        <f t="array" ref="BM104">_xlfn.IFS(AND($Q104&lt;&gt;"",W104&lt;&gt;""),ABS($Q104-W104),AND($Q104="",W104=""),"",OR($Q104&lt;&gt;"",W104&lt;&gt;""),"-")</f>
        <v/>
      </c>
      <c r="BN104" s="120" t="str" cm="1">
        <f t="array" ref="BN104">_xlfn.IFS(AND($Q104&lt;&gt;"",X104&lt;&gt;""),ABS($Q104-X104),AND($Q104="",X104=""),"",OR($Q104&lt;&gt;"",X104&lt;&gt;""),"-")</f>
        <v/>
      </c>
      <c r="BO104" s="120" t="str" cm="1">
        <f t="array" ref="BO104">_xlfn.IFS(AND($Q104&lt;&gt;"",Y104&lt;&gt;""),ABS($Q104-Y104),AND($Q104="",Y104=""),"",OR($Q104&lt;&gt;"",Y104&lt;&gt;""),"-")</f>
        <v/>
      </c>
      <c r="BP104" s="120" t="str" cm="1">
        <f t="array" ref="BP104">_xlfn.IFS(AND($Q104&lt;&gt;"",Z104&lt;&gt;""),ABS($Q104-Z104),AND($Q104="",Z104=""),"",OR($Q104&lt;&gt;"",Z104&lt;&gt;""),"-")</f>
        <v/>
      </c>
      <c r="BQ104" s="121" t="str" cm="1">
        <f t="array" ref="BQ104">_xlfn.IFS(AND($R104&lt;&gt;"",S104&lt;&gt;""),ABS($R104-S104),AND($R104="",S104=""),"",OR($R104&lt;&gt;"",S104&lt;&gt;""),"-")</f>
        <v/>
      </c>
      <c r="BR104" s="120" t="str" cm="1">
        <f t="array" ref="BR104">_xlfn.IFS(AND($R104&lt;&gt;"",T104&lt;&gt;""),ABS($R104-T104),AND($R104="",T104=""),"",OR($R104&lt;&gt;"",T104&lt;&gt;""),"-")</f>
        <v/>
      </c>
      <c r="BS104" s="120" t="str" cm="1">
        <f t="array" ref="BS104">_xlfn.IFS(AND($R104&lt;&gt;"",U104&lt;&gt;""),ABS($R104-U104),AND($R104="",U104=""),"",OR($R104&lt;&gt;"",U104&lt;&gt;""),"-")</f>
        <v/>
      </c>
      <c r="BT104" s="120" t="str" cm="1">
        <f t="array" ref="BT104">_xlfn.IFS(AND($R104&lt;&gt;"",V104&lt;&gt;""),ABS($R104-V104),AND($R104="",V104=""),"",OR($R104&lt;&gt;"",V104&lt;&gt;""),"-")</f>
        <v/>
      </c>
      <c r="BU104" s="120" t="str" cm="1">
        <f t="array" ref="BU104">_xlfn.IFS(AND($R104&lt;&gt;"",W104&lt;&gt;""),ABS($R104-W104),AND($R104="",W104=""),"",OR($R104&lt;&gt;"",W104&lt;&gt;""),"-")</f>
        <v/>
      </c>
      <c r="BV104" s="120" t="str" cm="1">
        <f t="array" ref="BV104">_xlfn.IFS(AND($R104&lt;&gt;"",X104&lt;&gt;""),ABS($R104-X104),AND($R104="",X104=""),"",OR($R104&lt;&gt;"",X104&lt;&gt;""),"-")</f>
        <v/>
      </c>
      <c r="BW104" s="120" t="str" cm="1">
        <f t="array" ref="BW104">_xlfn.IFS(AND($R104&lt;&gt;"",Y104&lt;&gt;""),ABS($R104-Y104),AND($R104="",Y104=""),"",OR($R104&lt;&gt;"",Y104&lt;&gt;""),"-")</f>
        <v/>
      </c>
      <c r="BX104" s="120" t="str" cm="1">
        <f t="array" ref="BX104">_xlfn.IFS(AND($R104&lt;&gt;"",Z104&lt;&gt;""),ABS($R104-Z104),AND($R104="",Z104=""),"",OR($R104&lt;&gt;"",Z104&lt;&gt;""),"-")</f>
        <v/>
      </c>
      <c r="BY104" s="121" t="str" cm="1">
        <f t="array" ref="BY104">_xlfn.IFS(AND($S104&lt;&gt;"",T104&lt;&gt;""),ABS($S104-T104),AND($S104="",T104=""),"",OR($S104&lt;&gt;"",T104&lt;&gt;""),"-")</f>
        <v/>
      </c>
      <c r="BZ104" s="120" t="str" cm="1">
        <f t="array" ref="BZ104">_xlfn.IFS(AND($S104&lt;&gt;"",U104&lt;&gt;""),ABS($S104-U104),AND($S104="",U104=""),"",OR($S104&lt;&gt;"",U104&lt;&gt;""),"-")</f>
        <v/>
      </c>
      <c r="CA104" s="120" t="str" cm="1">
        <f t="array" ref="CA104">_xlfn.IFS(AND($S104&lt;&gt;"",V104&lt;&gt;""),ABS($S104-V104),AND($S104="",V104=""),"",OR($S104&lt;&gt;"",V104&lt;&gt;""),"-")</f>
        <v/>
      </c>
      <c r="CB104" s="120" t="str" cm="1">
        <f t="array" ref="CB104">_xlfn.IFS(AND($S104&lt;&gt;"",W104&lt;&gt;""),ABS($S104-W104),AND($S104="",W104=""),"",OR($S104&lt;&gt;"",W104&lt;&gt;""),"-")</f>
        <v/>
      </c>
      <c r="CC104" s="120" t="str" cm="1">
        <f t="array" ref="CC104">_xlfn.IFS(AND($S104&lt;&gt;"",X104&lt;&gt;""),ABS($S104-X104),AND($S104="",X104=""),"",OR($S104&lt;&gt;"",X104&lt;&gt;""),"-")</f>
        <v/>
      </c>
      <c r="CD104" s="120" t="str" cm="1">
        <f t="array" ref="CD104">_xlfn.IFS(AND($S104&lt;&gt;"",Y104&lt;&gt;""),ABS($S104-Y104),AND($S104="",Y104=""),"",OR($S104&lt;&gt;"",Y104&lt;&gt;""),"-")</f>
        <v/>
      </c>
      <c r="CE104" s="120" t="str" cm="1">
        <f t="array" ref="CE104">_xlfn.IFS(AND($S104&lt;&gt;"",Z104&lt;&gt;""),ABS($S104-Z104),AND($S104="",Z104=""),"",OR($S104&lt;&gt;"",Z104&lt;&gt;""),"-")</f>
        <v/>
      </c>
      <c r="CF104" s="121" t="str" cm="1">
        <f t="array" ref="CF104">_xlfn.IFS(AND($T104&lt;&gt;"",U104&lt;&gt;""),ABS($T104-U104),AND($T104="",U104=""),"",OR($T104&lt;&gt;"",U104&lt;&gt;""),"-")</f>
        <v/>
      </c>
      <c r="CG104" s="120" t="str" cm="1">
        <f t="array" ref="CG104">_xlfn.IFS(AND($T104&lt;&gt;"",V104&lt;&gt;""),ABS($T104-V104),AND($T104="",V104=""),"",OR($T104&lt;&gt;"",V104&lt;&gt;""),"-")</f>
        <v/>
      </c>
      <c r="CH104" s="120" t="str" cm="1">
        <f t="array" ref="CH104">_xlfn.IFS(AND($T104&lt;&gt;"",W104&lt;&gt;""),ABS($T104-W104),AND($T104="",W104=""),"",OR($T104&lt;&gt;"",W104&lt;&gt;""),"-")</f>
        <v/>
      </c>
      <c r="CI104" s="120" t="str" cm="1">
        <f t="array" ref="CI104">_xlfn.IFS(AND($T104&lt;&gt;"",X104&lt;&gt;""),ABS($T104-X104),AND($T104="",X104=""),"",OR($T104&lt;&gt;"",X104&lt;&gt;""),"-")</f>
        <v/>
      </c>
      <c r="CJ104" s="120" t="str" cm="1">
        <f t="array" ref="CJ104">_xlfn.IFS(AND($T104&lt;&gt;"",Y104&lt;&gt;""),ABS($T104-Y104),AND($T104="",Y104=""),"",OR($T104&lt;&gt;"",Y104&lt;&gt;""),"-")</f>
        <v/>
      </c>
      <c r="CK104" s="120" t="str" cm="1">
        <f t="array" ref="CK104">_xlfn.IFS(AND($T104&lt;&gt;"",Z104&lt;&gt;""),ABS($T104-Z104),AND($T104="",Z104=""),"",OR($T104&lt;&gt;"",Z104&lt;&gt;""),"-")</f>
        <v/>
      </c>
      <c r="CL104" s="121" t="str" cm="1">
        <f t="array" ref="CL104">_xlfn.IFS(AND($U104&lt;&gt;"",V104&lt;&gt;""),ABS($U104-V104),AND($U104="",V104=""),"",OR($U104&lt;&gt;"",V104&lt;&gt;""),"-")</f>
        <v/>
      </c>
      <c r="CM104" s="120" t="str" cm="1">
        <f t="array" ref="CM104">_xlfn.IFS(AND($U104&lt;&gt;"",W104&lt;&gt;""),ABS($U104-W104),AND($U104="",W104=""),"",OR($U104&lt;&gt;"",W104&lt;&gt;""),"-")</f>
        <v/>
      </c>
      <c r="CN104" s="120" t="str" cm="1">
        <f t="array" ref="CN104">_xlfn.IFS(AND($U104&lt;&gt;"",X104&lt;&gt;""),ABS($U104-X104),AND($U104="",X104=""),"",OR($U104&lt;&gt;"",X104&lt;&gt;""),"-")</f>
        <v/>
      </c>
      <c r="CO104" s="120" t="str" cm="1">
        <f t="array" ref="CO104">_xlfn.IFS(AND($U104&lt;&gt;"",Y104&lt;&gt;""),ABS($U104-Y104),AND($U104="",Y104=""),"",OR($U104&lt;&gt;"",Y104&lt;&gt;""),"-")</f>
        <v/>
      </c>
      <c r="CP104" s="120" t="str" cm="1">
        <f t="array" ref="CP104">_xlfn.IFS(AND($U104&lt;&gt;"",Z104&lt;&gt;""),ABS($U104-Z104),AND($U104="",Z104=""),"",OR($U104&lt;&gt;"",Z104&lt;&gt;""),"-")</f>
        <v/>
      </c>
      <c r="CQ104" s="121" t="str" cm="1">
        <f t="array" ref="CQ104">_xlfn.IFS(AND($V104&lt;&gt;"",W104&lt;&gt;""),ABS($V104-W104),AND($V104="",W104=""),"",OR($V104&lt;&gt;"",W104&lt;&gt;""),"-")</f>
        <v/>
      </c>
      <c r="CR104" s="120" t="str" cm="1">
        <f t="array" ref="CR104">_xlfn.IFS(AND($V104&lt;&gt;"",X104&lt;&gt;""),ABS($V104-X104),AND($V104="",X104=""),"",OR($V104&lt;&gt;"",X104&lt;&gt;""),"-")</f>
        <v/>
      </c>
      <c r="CS104" s="120" t="str" cm="1">
        <f t="array" ref="CS104">_xlfn.IFS(AND($V104&lt;&gt;"",Y104&lt;&gt;""),ABS($V104-Y104),AND($V104="",Y104=""),"",OR($V104&lt;&gt;"",Y104&lt;&gt;""),"-")</f>
        <v/>
      </c>
      <c r="CT104" s="120" t="str" cm="1">
        <f t="array" ref="CT104">_xlfn.IFS(AND($V104&lt;&gt;"",Z104&lt;&gt;""),ABS($V104-Z104),AND($V104="",Z104=""),"",OR($V104&lt;&gt;"",Z104&lt;&gt;""),"-")</f>
        <v/>
      </c>
      <c r="CU104" s="121" t="str" cm="1">
        <f t="array" ref="CU104">_xlfn.IFS(AND($W104&lt;&gt;"",X104&lt;&gt;""),ABS($W104-X104),AND($W104="",X104=""),"",OR($W104&lt;&gt;"",X104&lt;&gt;""),"-")</f>
        <v/>
      </c>
      <c r="CV104" s="120" t="str" cm="1">
        <f t="array" ref="CV104">_xlfn.IFS(AND($W104&lt;&gt;"",Y104&lt;&gt;""),ABS($W104-Y104),AND($W104="",Y104=""),"",OR($W104&lt;&gt;"",Y104&lt;&gt;""),"-")</f>
        <v/>
      </c>
      <c r="CW104" s="120" t="str" cm="1">
        <f t="array" ref="CW104">_xlfn.IFS(AND($W104&lt;&gt;"",Z104&lt;&gt;""),ABS($W104-Z104),AND($W104="",Z104=""),"",OR($W104&lt;&gt;"",Z104&lt;&gt;""),"-")</f>
        <v/>
      </c>
      <c r="CX104" s="121" t="str" cm="1">
        <f t="array" ref="CX104">_xlfn.IFS(AND($X104&lt;&gt;"",Y104&lt;&gt;""),ABS($X104-Y104),AND($X104="",Y104=""),"",OR($X104&lt;&gt;"",Y104&lt;&gt;""),"-")</f>
        <v/>
      </c>
      <c r="CY104" s="120" t="str" cm="1">
        <f t="array" ref="CY104">_xlfn.IFS(AND($X104&lt;&gt;"",Z104&lt;&gt;""),ABS($X104-Z104),AND($X104="",Z104=""),"",OR($X104&lt;&gt;"",Z104&lt;&gt;""),"-")</f>
        <v/>
      </c>
      <c r="CZ104" s="121" t="str" cm="1">
        <f t="array" ref="CZ104">_xlfn.IFS(AND($Y104&lt;&gt;"",Z104&lt;&gt;""),ABS($Y104-Z104),AND($Y104="",Z104=""),"",OR($Y104&lt;&gt;"",Z104&lt;&gt;""),"-")</f>
        <v/>
      </c>
    </row>
    <row r="105" spans="1:104" x14ac:dyDescent="0.2">
      <c r="A105" s="260" t="s">
        <v>111</v>
      </c>
      <c r="B105" s="259" t="e">
        <f>VLOOKUP($A105,Merged_couplings!$B:$BU,MATCH(B$1,Merged_couplings!$B$1:$BU$1,0),FALSE)</f>
        <v>#N/A</v>
      </c>
      <c r="C105" s="258" t="e">
        <f>VLOOKUP($A105,Merged_couplings!$B:$BU,MATCH(C$1,Merged_couplings!$B$1:$BU$1,0),FALSE)</f>
        <v>#N/A</v>
      </c>
      <c r="D105" s="258" t="e">
        <f>VLOOKUP($A105,Merged_couplings!$B:$BU,MATCH(D$1,Merged_couplings!$B$1:$BU$1,0),FALSE)</f>
        <v>#N/A</v>
      </c>
      <c r="E105" s="258" t="e">
        <f>VLOOKUP($A105,Merged_couplings!$B:$BU,MATCH(E$1,Merged_couplings!$B$1:$BU$1,0),FALSE)</f>
        <v>#N/A</v>
      </c>
      <c r="F105" s="258" t="e">
        <f>VLOOKUP($A105,Merged_couplings!$B:$BU,MATCH(F$1,Merged_couplings!$B$1:$BU$1,0),FALSE)</f>
        <v>#N/A</v>
      </c>
      <c r="G105" s="258" t="e">
        <f>VLOOKUP($A105,Merged_couplings!$B:$BU,MATCH(G$1,Merged_couplings!$B$1:$BU$1,0),FALSE)</f>
        <v>#N/A</v>
      </c>
      <c r="H105" s="258" t="e">
        <f>VLOOKUP($A105,Merged_couplings!$B:$BU,MATCH(H$1,Merged_couplings!$B$1:$BU$1,0),FALSE)</f>
        <v>#N/A</v>
      </c>
      <c r="I105" s="258" t="e">
        <f>VLOOKUP($A105,Merged_couplings!$B:$BU,MATCH(I$1,Merged_couplings!$B$1:$BU$1,0),FALSE)</f>
        <v>#N/A</v>
      </c>
      <c r="J105" s="258" t="e">
        <f>VLOOKUP($A105,Merged_couplings!$B:$BU,MATCH(J$1,Merged_couplings!$B$1:$BU$1,0),FALSE)</f>
        <v>#N/A</v>
      </c>
      <c r="K105" s="258" t="e">
        <f>VLOOKUP($A105,Merged_couplings!$B:$BU,MATCH(K$1,Merged_couplings!$B$1:$BU$1,0),FALSE)</f>
        <v>#N/A</v>
      </c>
      <c r="L105" s="258" t="e">
        <f>VLOOKUP($A105,Merged_couplings!$B:$BU,MATCH(L$1,Merged_couplings!$B$1:$BU$1,0),FALSE)</f>
        <v>#N/A</v>
      </c>
      <c r="M105" s="258" t="e">
        <f>VLOOKUP($A105,Merged_couplings!$B:$BU,MATCH(M$1,Merged_couplings!$B$1:$BU$1,0),FALSE)</f>
        <v>#N/A</v>
      </c>
      <c r="N105" s="121" t="e">
        <f>IF(OR(B105="BIG",B105="BI-",B105="B-G"),VLOOKUP($A105,Merged_couplings!$B:$BU,MATCH(N$1,Merged_couplings!$B$1:$BU$1,0),FALSE),"")</f>
        <v>#N/A</v>
      </c>
      <c r="P105" s="120" t="e">
        <f>IF(OR(C105="BIG",C105="BI-",C105="B-G"),VLOOKUP($A105,Merged_couplings!$B:$BU,MATCH(P$1,Merged_couplings!$B$1:$BU$1,0),FALSE),"")</f>
        <v>#N/A</v>
      </c>
      <c r="Q105" s="120" t="e">
        <f>IF(OR(D105="BIG",D105="BI-",D105="B-G"),VLOOKUP($A105,Merged_couplings!$B:$BU,MATCH(Q$1,Merged_couplings!$B$1:$BU$1,0),FALSE),"")</f>
        <v>#N/A</v>
      </c>
      <c r="R105" s="120" t="e">
        <f>IF(OR(E105="BIG",E105="BI-",E105="B-G"),VLOOKUP($A105,Merged_couplings!$B:$BU,MATCH(R$1,Merged_couplings!$B$1:$BU$1,0),FALSE),"")</f>
        <v>#N/A</v>
      </c>
      <c r="S105" s="120" t="e">
        <f>IF(OR(F105="BIG",F105="BI-",F105="B-G"),VLOOKUP($A105,Merged_couplings!$B:$BU,MATCH(S$1,Merged_couplings!$B$1:$BU$1,0),FALSE),"")</f>
        <v>#N/A</v>
      </c>
      <c r="T105" s="120" t="e">
        <f>IF(OR(G105="BIG",G105="BI-",G105="B-G"),VLOOKUP($A105,Merged_couplings!$B:$BU,MATCH(T$1,Merged_couplings!$B$1:$BU$1,0),FALSE),"")</f>
        <v>#N/A</v>
      </c>
      <c r="U105" s="120" t="e">
        <f>IF(OR(H105="BIG",H105="BI-",H105="B-G"),VLOOKUP($A105,Merged_couplings!$B:$BU,MATCH(U$1,Merged_couplings!$B$1:$BU$1,0),FALSE),"")</f>
        <v>#N/A</v>
      </c>
      <c r="V105" s="120" t="e">
        <f>IF(OR(I105="BIG",I105="BI-",I105="B-G"),VLOOKUP($A105,Merged_couplings!$B:$BU,MATCH(V$1,Merged_couplings!$B$1:$BU$1,0),FALSE),"")</f>
        <v>#N/A</v>
      </c>
      <c r="W105" s="120" t="e">
        <f>IF(OR(J105="BIG",J105="BI-",J105="B-G"),VLOOKUP($A105,Merged_couplings!$B:$BU,MATCH(W$1,Merged_couplings!$B$1:$BU$1,0),FALSE),"")</f>
        <v>#N/A</v>
      </c>
      <c r="X105" s="120" t="e">
        <f>IF(OR(K105="BIG",K105="BI-",K105="B-G"),VLOOKUP($A105,Merged_couplings!$B:$BU,MATCH(X$1,Merged_couplings!$B$1:$BU$1,0),FALSE),"")</f>
        <v>#N/A</v>
      </c>
      <c r="Y105" s="120" t="e">
        <f>IF(OR(L105="BIG",L105="BI-",L105="B-G"),VLOOKUP($A105,Merged_couplings!$B:$BU,MATCH(Y$1,Merged_couplings!$B$1:$BU$1,0),FALSE),"")</f>
        <v>#N/A</v>
      </c>
      <c r="Z105" s="120" t="e">
        <f>IF(OR(M105="BIG",M105="BI-",M105="B-G"),VLOOKUP($A105,Merged_couplings!$B:$BU,MATCH(Z$1,Merged_couplings!$B$1:$BU$1,0),FALSE),"")</f>
        <v>#N/A</v>
      </c>
      <c r="AA105" s="123"/>
      <c r="AB105" s="340" t="e" cm="1">
        <f t="array" ref="AB105">_xlfn.IFS(AND($N105&lt;&gt;"",P105&lt;&gt;""),ABS($N105-P105),AND($N105="",P105=""),"",OR($N105&lt;&gt;"",P105&lt;&gt;""),"-")</f>
        <v>#N/A</v>
      </c>
      <c r="AC105" s="122" t="e" cm="1">
        <f t="array" ref="AC105">_xlfn.IFS(AND($N105&lt;&gt;"",Q105&lt;&gt;""),ABS($N105-Q105),AND($N105="",Q105=""),"",OR($N105&lt;&gt;"",Q105&lt;&gt;""),"-")</f>
        <v>#N/A</v>
      </c>
      <c r="AD105" s="122" t="e" cm="1">
        <f t="array" ref="AD105">_xlfn.IFS(AND($N105&lt;&gt;"",R105&lt;&gt;""),ABS($N105-R105),AND($N105="",R105=""),"",OR($N105&lt;&gt;"",R105&lt;&gt;""),"-")</f>
        <v>#N/A</v>
      </c>
      <c r="AE105" s="122" t="e" cm="1">
        <f t="array" ref="AE105">_xlfn.IFS(AND($N105&lt;&gt;"",S105&lt;&gt;""),ABS($N105-S105),AND($N105="",S105=""),"",OR($N105&lt;&gt;"",S105&lt;&gt;""),"-")</f>
        <v>#N/A</v>
      </c>
      <c r="AF105" s="122" t="e" cm="1">
        <f t="array" ref="AF105">_xlfn.IFS(AND($N105&lt;&gt;"",T105&lt;&gt;""),ABS($N105-T105),AND($N105="",T105=""),"",OR($N105&lt;&gt;"",T105&lt;&gt;""),"-")</f>
        <v>#N/A</v>
      </c>
      <c r="AG105" s="122" t="e" cm="1">
        <f t="array" ref="AG105">_xlfn.IFS(AND($N105&lt;&gt;"",U105&lt;&gt;""),ABS($N105-U105),AND($N105="",U105=""),"",OR($N105&lt;&gt;"",U105&lt;&gt;""),"-")</f>
        <v>#N/A</v>
      </c>
      <c r="AH105" s="122" t="e" cm="1">
        <f t="array" ref="AH105">_xlfn.IFS(AND($N105&lt;&gt;"",V105&lt;&gt;""),ABS($N105-V105),AND($N105="",V105=""),"",OR($N105&lt;&gt;"",V105&lt;&gt;""),"-")</f>
        <v>#N/A</v>
      </c>
      <c r="AI105" s="122" t="e" cm="1">
        <f t="array" ref="AI105">_xlfn.IFS(AND($N105&lt;&gt;"",W105&lt;&gt;""),ABS($N105-W105),AND($N105="",W105=""),"",OR($N105&lt;&gt;"",W105&lt;&gt;""),"-")</f>
        <v>#N/A</v>
      </c>
      <c r="AJ105" s="122" t="e" cm="1">
        <f t="array" ref="AJ105">_xlfn.IFS(AND($N105&lt;&gt;"",X105&lt;&gt;""),ABS($N105-X105),AND($N105="",X105=""),"",OR($N105&lt;&gt;"",X105&lt;&gt;""),"-")</f>
        <v>#N/A</v>
      </c>
      <c r="AK105" s="122" t="e" cm="1">
        <f t="array" ref="AK105">_xlfn.IFS(AND($N105&lt;&gt;"",Y105&lt;&gt;""),ABS($N105-Y105),AND($N105="",Y105=""),"",OR($N105&lt;&gt;"",Y105&lt;&gt;""),"-")</f>
        <v>#N/A</v>
      </c>
      <c r="AL105" s="122" t="e" cm="1">
        <f t="array" ref="AL105">_xlfn.IFS(AND($N105&lt;&gt;"",Z105&lt;&gt;""),ABS($N105-Z105),AND($N105="",Z105=""),"",OR($N105&lt;&gt;"",Z105&lt;&gt;""),"-")</f>
        <v>#N/A</v>
      </c>
      <c r="AM105" s="340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1" t="e" cm="1">
        <f t="array" ref="AX105">_xlfn.IFS(AND($P105&lt;&gt;"",Q105&lt;&gt;""),ABS($P105-Q105),AND($P105="",Q105=""),"",OR($P105&lt;&gt;"",Q105&lt;&gt;""),"-")</f>
        <v>#N/A</v>
      </c>
      <c r="AY105" s="120" t="e" cm="1">
        <f t="array" ref="AY105">_xlfn.IFS(AND($P105&lt;&gt;"",R105&lt;&gt;""),ABS($P105-R105),AND($P105="",R105=""),"",OR($P105&lt;&gt;"",R105&lt;&gt;""),"-")</f>
        <v>#N/A</v>
      </c>
      <c r="AZ105" s="120" t="e" cm="1">
        <f t="array" ref="AZ105">_xlfn.IFS(AND($P105&lt;&gt;"",S105&lt;&gt;""),ABS($P105-S105),AND($P105="",S105=""),"",OR($P105&lt;&gt;"",S105&lt;&gt;""),"-")</f>
        <v>#N/A</v>
      </c>
      <c r="BA105" s="120" t="e" cm="1">
        <f t="array" ref="BA105">_xlfn.IFS(AND($P105&lt;&gt;"",T105&lt;&gt;""),ABS($P105-T105),AND($P105="",T105=""),"",OR($P105&lt;&gt;"",T105&lt;&gt;""),"-")</f>
        <v>#N/A</v>
      </c>
      <c r="BB105" s="120" t="e" cm="1">
        <f t="array" ref="BB105">_xlfn.IFS(AND($P105&lt;&gt;"",U105&lt;&gt;""),ABS($P105-U105),AND($P105="",U105=""),"",OR($P105&lt;&gt;"",U105&lt;&gt;""),"-")</f>
        <v>#N/A</v>
      </c>
      <c r="BC105" s="120" t="e" cm="1">
        <f t="array" ref="BC105">_xlfn.IFS(AND($P105&lt;&gt;"",V105&lt;&gt;""),ABS($P105-V105),AND($P105="",V105=""),"",OR($P105&lt;&gt;"",V105&lt;&gt;""),"-")</f>
        <v>#N/A</v>
      </c>
      <c r="BD105" s="120" t="e" cm="1">
        <f t="array" ref="BD105">_xlfn.IFS(AND($P105&lt;&gt;"",W105&lt;&gt;""),ABS($P105-W105),AND($P105="",W105=""),"",OR($P105&lt;&gt;"",W105&lt;&gt;""),"-")</f>
        <v>#N/A</v>
      </c>
      <c r="BE105" s="120" t="e" cm="1">
        <f t="array" ref="BE105">_xlfn.IFS(AND($P105&lt;&gt;"",X105&lt;&gt;""),ABS($P105-X105),AND($P105="",X105=""),"",OR($P105&lt;&gt;"",X105&lt;&gt;""),"-")</f>
        <v>#N/A</v>
      </c>
      <c r="BF105" s="120" t="e" cm="1">
        <f t="array" ref="BF105">_xlfn.IFS(AND($P105&lt;&gt;"",Y105&lt;&gt;""),ABS($P105-Y105),AND($P105="",Y105=""),"",OR($P105&lt;&gt;"",Y105&lt;&gt;""),"-")</f>
        <v>#N/A</v>
      </c>
      <c r="BG105" s="120" t="e" cm="1">
        <f t="array" ref="BG105">_xlfn.IFS(AND($P105&lt;&gt;"",Z105&lt;&gt;""),ABS($P105-Z105),AND($P105="",Z105=""),"",OR($P105&lt;&gt;"",Z105&lt;&gt;""),"-")</f>
        <v>#N/A</v>
      </c>
      <c r="BH105" s="121" t="e" cm="1">
        <f t="array" ref="BH105">_xlfn.IFS(AND($Q105&lt;&gt;"",R105&lt;&gt;""),ABS($Q105-R105),AND($Q105="",R105=""),"",OR($Q105&lt;&gt;"",R105&lt;&gt;""),"-")</f>
        <v>#N/A</v>
      </c>
      <c r="BI105" s="120" t="e" cm="1">
        <f t="array" ref="BI105">_xlfn.IFS(AND($Q105&lt;&gt;"",S105&lt;&gt;""),ABS($Q105-S105),AND($Q105="",S105=""),"",OR($Q105&lt;&gt;"",S105&lt;&gt;""),"-")</f>
        <v>#N/A</v>
      </c>
      <c r="BJ105" s="120" t="e" cm="1">
        <f t="array" ref="BJ105">_xlfn.IFS(AND($Q105&lt;&gt;"",T105&lt;&gt;""),ABS($Q105-T105),AND($Q105="",T105=""),"",OR($Q105&lt;&gt;"",T105&lt;&gt;""),"-")</f>
        <v>#N/A</v>
      </c>
      <c r="BK105" s="120" t="e" cm="1">
        <f t="array" ref="BK105">_xlfn.IFS(AND($Q105&lt;&gt;"",U105&lt;&gt;""),ABS($Q105-U105),AND($Q105="",U105=""),"",OR($Q105&lt;&gt;"",U105&lt;&gt;""),"-")</f>
        <v>#N/A</v>
      </c>
      <c r="BL105" s="120" t="e" cm="1">
        <f t="array" ref="BL105">_xlfn.IFS(AND($Q105&lt;&gt;"",V105&lt;&gt;""),ABS($Q105-V105),AND($Q105="",V105=""),"",OR($Q105&lt;&gt;"",V105&lt;&gt;""),"-")</f>
        <v>#N/A</v>
      </c>
      <c r="BM105" s="120" t="e" cm="1">
        <f t="array" ref="BM105">_xlfn.IFS(AND($Q105&lt;&gt;"",W105&lt;&gt;""),ABS($Q105-W105),AND($Q105="",W105=""),"",OR($Q105&lt;&gt;"",W105&lt;&gt;""),"-")</f>
        <v>#N/A</v>
      </c>
      <c r="BN105" s="120" t="e" cm="1">
        <f t="array" ref="BN105">_xlfn.IFS(AND($Q105&lt;&gt;"",X105&lt;&gt;""),ABS($Q105-X105),AND($Q105="",X105=""),"",OR($Q105&lt;&gt;"",X105&lt;&gt;""),"-")</f>
        <v>#N/A</v>
      </c>
      <c r="BO105" s="120" t="e" cm="1">
        <f t="array" ref="BO105">_xlfn.IFS(AND($Q105&lt;&gt;"",Y105&lt;&gt;""),ABS($Q105-Y105),AND($Q105="",Y105=""),"",OR($Q105&lt;&gt;"",Y105&lt;&gt;""),"-")</f>
        <v>#N/A</v>
      </c>
      <c r="BP105" s="120" t="e" cm="1">
        <f t="array" ref="BP105">_xlfn.IFS(AND($Q105&lt;&gt;"",Z105&lt;&gt;""),ABS($Q105-Z105),AND($Q105="",Z105=""),"",OR($Q105&lt;&gt;"",Z105&lt;&gt;""),"-")</f>
        <v>#N/A</v>
      </c>
      <c r="BQ105" s="121" t="e" cm="1">
        <f t="array" ref="BQ105">_xlfn.IFS(AND($R105&lt;&gt;"",S105&lt;&gt;""),ABS($R105-S105),AND($R105="",S105=""),"",OR($R105&lt;&gt;"",S105&lt;&gt;""),"-")</f>
        <v>#N/A</v>
      </c>
      <c r="BR105" s="120" t="e" cm="1">
        <f t="array" ref="BR105">_xlfn.IFS(AND($R105&lt;&gt;"",T105&lt;&gt;""),ABS($R105-T105),AND($R105="",T105=""),"",OR($R105&lt;&gt;"",T105&lt;&gt;""),"-")</f>
        <v>#N/A</v>
      </c>
      <c r="BS105" s="120" t="e" cm="1">
        <f t="array" ref="BS105">_xlfn.IFS(AND($R105&lt;&gt;"",U105&lt;&gt;""),ABS($R105-U105),AND($R105="",U105=""),"",OR($R105&lt;&gt;"",U105&lt;&gt;""),"-")</f>
        <v>#N/A</v>
      </c>
      <c r="BT105" s="120" t="e" cm="1">
        <f t="array" ref="BT105">_xlfn.IFS(AND($R105&lt;&gt;"",V105&lt;&gt;""),ABS($R105-V105),AND($R105="",V105=""),"",OR($R105&lt;&gt;"",V105&lt;&gt;""),"-")</f>
        <v>#N/A</v>
      </c>
      <c r="BU105" s="120" t="e" cm="1">
        <f t="array" ref="BU105">_xlfn.IFS(AND($R105&lt;&gt;"",W105&lt;&gt;""),ABS($R105-W105),AND($R105="",W105=""),"",OR($R105&lt;&gt;"",W105&lt;&gt;""),"-")</f>
        <v>#N/A</v>
      </c>
      <c r="BV105" s="120" t="e" cm="1">
        <f t="array" ref="BV105">_xlfn.IFS(AND($R105&lt;&gt;"",X105&lt;&gt;""),ABS($R105-X105),AND($R105="",X105=""),"",OR($R105&lt;&gt;"",X105&lt;&gt;""),"-")</f>
        <v>#N/A</v>
      </c>
      <c r="BW105" s="120" t="e" cm="1">
        <f t="array" ref="BW105">_xlfn.IFS(AND($R105&lt;&gt;"",Y105&lt;&gt;""),ABS($R105-Y105),AND($R105="",Y105=""),"",OR($R105&lt;&gt;"",Y105&lt;&gt;""),"-")</f>
        <v>#N/A</v>
      </c>
      <c r="BX105" s="120" t="e" cm="1">
        <f t="array" ref="BX105">_xlfn.IFS(AND($R105&lt;&gt;"",Z105&lt;&gt;""),ABS($R105-Z105),AND($R105="",Z105=""),"",OR($R105&lt;&gt;"",Z105&lt;&gt;""),"-")</f>
        <v>#N/A</v>
      </c>
      <c r="BY105" s="121" t="e" cm="1">
        <f t="array" ref="BY105">_xlfn.IFS(AND($S105&lt;&gt;"",T105&lt;&gt;""),ABS($S105-T105),AND($S105="",T105=""),"",OR($S105&lt;&gt;"",T105&lt;&gt;""),"-")</f>
        <v>#N/A</v>
      </c>
      <c r="BZ105" s="120" t="e" cm="1">
        <f t="array" ref="BZ105">_xlfn.IFS(AND($S105&lt;&gt;"",U105&lt;&gt;""),ABS($S105-U105),AND($S105="",U105=""),"",OR($S105&lt;&gt;"",U105&lt;&gt;""),"-")</f>
        <v>#N/A</v>
      </c>
      <c r="CA105" s="120" t="e" cm="1">
        <f t="array" ref="CA105">_xlfn.IFS(AND($S105&lt;&gt;"",V105&lt;&gt;""),ABS($S105-V105),AND($S105="",V105=""),"",OR($S105&lt;&gt;"",V105&lt;&gt;""),"-")</f>
        <v>#N/A</v>
      </c>
      <c r="CB105" s="120" t="e" cm="1">
        <f t="array" ref="CB105">_xlfn.IFS(AND($S105&lt;&gt;"",W105&lt;&gt;""),ABS($S105-W105),AND($S105="",W105=""),"",OR($S105&lt;&gt;"",W105&lt;&gt;""),"-")</f>
        <v>#N/A</v>
      </c>
      <c r="CC105" s="120" t="e" cm="1">
        <f t="array" ref="CC105">_xlfn.IFS(AND($S105&lt;&gt;"",X105&lt;&gt;""),ABS($S105-X105),AND($S105="",X105=""),"",OR($S105&lt;&gt;"",X105&lt;&gt;""),"-")</f>
        <v>#N/A</v>
      </c>
      <c r="CD105" s="120" t="e" cm="1">
        <f t="array" ref="CD105">_xlfn.IFS(AND($S105&lt;&gt;"",Y105&lt;&gt;""),ABS($S105-Y105),AND($S105="",Y105=""),"",OR($S105&lt;&gt;"",Y105&lt;&gt;""),"-")</f>
        <v>#N/A</v>
      </c>
      <c r="CE105" s="120" t="e" cm="1">
        <f t="array" ref="CE105">_xlfn.IFS(AND($S105&lt;&gt;"",Z105&lt;&gt;""),ABS($S105-Z105),AND($S105="",Z105=""),"",OR($S105&lt;&gt;"",Z105&lt;&gt;""),"-")</f>
        <v>#N/A</v>
      </c>
      <c r="CF105" s="121" t="e" cm="1">
        <f t="array" ref="CF105">_xlfn.IFS(AND($T105&lt;&gt;"",U105&lt;&gt;""),ABS($T105-U105),AND($T105="",U105=""),"",OR($T105&lt;&gt;"",U105&lt;&gt;""),"-")</f>
        <v>#N/A</v>
      </c>
      <c r="CG105" s="120" t="e" cm="1">
        <f t="array" ref="CG105">_xlfn.IFS(AND($T105&lt;&gt;"",V105&lt;&gt;""),ABS($T105-V105),AND($T105="",V105=""),"",OR($T105&lt;&gt;"",V105&lt;&gt;""),"-")</f>
        <v>#N/A</v>
      </c>
      <c r="CH105" s="120" t="e" cm="1">
        <f t="array" ref="CH105">_xlfn.IFS(AND($T105&lt;&gt;"",W105&lt;&gt;""),ABS($T105-W105),AND($T105="",W105=""),"",OR($T105&lt;&gt;"",W105&lt;&gt;""),"-")</f>
        <v>#N/A</v>
      </c>
      <c r="CI105" s="120" t="e" cm="1">
        <f t="array" ref="CI105">_xlfn.IFS(AND($T105&lt;&gt;"",X105&lt;&gt;""),ABS($T105-X105),AND($T105="",X105=""),"",OR($T105&lt;&gt;"",X105&lt;&gt;""),"-")</f>
        <v>#N/A</v>
      </c>
      <c r="CJ105" s="120" t="e" cm="1">
        <f t="array" ref="CJ105">_xlfn.IFS(AND($T105&lt;&gt;"",Y105&lt;&gt;""),ABS($T105-Y105),AND($T105="",Y105=""),"",OR($T105&lt;&gt;"",Y105&lt;&gt;""),"-")</f>
        <v>#N/A</v>
      </c>
      <c r="CK105" s="120" t="e" cm="1">
        <f t="array" ref="CK105">_xlfn.IFS(AND($T105&lt;&gt;"",Z105&lt;&gt;""),ABS($T105-Z105),AND($T105="",Z105=""),"",OR($T105&lt;&gt;"",Z105&lt;&gt;""),"-")</f>
        <v>#N/A</v>
      </c>
      <c r="CL105" s="121" t="e" cm="1">
        <f t="array" ref="CL105">_xlfn.IFS(AND($U105&lt;&gt;"",V105&lt;&gt;""),ABS($U105-V105),AND($U105="",V105=""),"",OR($U105&lt;&gt;"",V105&lt;&gt;""),"-")</f>
        <v>#N/A</v>
      </c>
      <c r="CM105" s="120" t="e" cm="1">
        <f t="array" ref="CM105">_xlfn.IFS(AND($U105&lt;&gt;"",W105&lt;&gt;""),ABS($U105-W105),AND($U105="",W105=""),"",OR($U105&lt;&gt;"",W105&lt;&gt;""),"-")</f>
        <v>#N/A</v>
      </c>
      <c r="CN105" s="120" t="e" cm="1">
        <f t="array" ref="CN105">_xlfn.IFS(AND($U105&lt;&gt;"",X105&lt;&gt;""),ABS($U105-X105),AND($U105="",X105=""),"",OR($U105&lt;&gt;"",X105&lt;&gt;""),"-")</f>
        <v>#N/A</v>
      </c>
      <c r="CO105" s="120" t="e" cm="1">
        <f t="array" ref="CO105">_xlfn.IFS(AND($U105&lt;&gt;"",Y105&lt;&gt;""),ABS($U105-Y105),AND($U105="",Y105=""),"",OR($U105&lt;&gt;"",Y105&lt;&gt;""),"-")</f>
        <v>#N/A</v>
      </c>
      <c r="CP105" s="120" t="e" cm="1">
        <f t="array" ref="CP105">_xlfn.IFS(AND($U105&lt;&gt;"",Z105&lt;&gt;""),ABS($U105-Z105),AND($U105="",Z105=""),"",OR($U105&lt;&gt;"",Z105&lt;&gt;""),"-")</f>
        <v>#N/A</v>
      </c>
      <c r="CQ105" s="121" t="e" cm="1">
        <f t="array" ref="CQ105">_xlfn.IFS(AND($V105&lt;&gt;"",W105&lt;&gt;""),ABS($V105-W105),AND($V105="",W105=""),"",OR($V105&lt;&gt;"",W105&lt;&gt;""),"-")</f>
        <v>#N/A</v>
      </c>
      <c r="CR105" s="120" t="e" cm="1">
        <f t="array" ref="CR105">_xlfn.IFS(AND($V105&lt;&gt;"",X105&lt;&gt;""),ABS($V105-X105),AND($V105="",X105=""),"",OR($V105&lt;&gt;"",X105&lt;&gt;""),"-")</f>
        <v>#N/A</v>
      </c>
      <c r="CS105" s="120" t="e" cm="1">
        <f t="array" ref="CS105">_xlfn.IFS(AND($V105&lt;&gt;"",Y105&lt;&gt;""),ABS($V105-Y105),AND($V105="",Y105=""),"",OR($V105&lt;&gt;"",Y105&lt;&gt;""),"-")</f>
        <v>#N/A</v>
      </c>
      <c r="CT105" s="120" t="e" cm="1">
        <f t="array" ref="CT105">_xlfn.IFS(AND($V105&lt;&gt;"",Z105&lt;&gt;""),ABS($V105-Z105),AND($V105="",Z105=""),"",OR($V105&lt;&gt;"",Z105&lt;&gt;""),"-")</f>
        <v>#N/A</v>
      </c>
      <c r="CU105" s="121" t="e" cm="1">
        <f t="array" ref="CU105">_xlfn.IFS(AND($W105&lt;&gt;"",X105&lt;&gt;""),ABS($W105-X105),AND($W105="",X105=""),"",OR($W105&lt;&gt;"",X105&lt;&gt;""),"-")</f>
        <v>#N/A</v>
      </c>
      <c r="CV105" s="120" t="e" cm="1">
        <f t="array" ref="CV105">_xlfn.IFS(AND($W105&lt;&gt;"",Y105&lt;&gt;""),ABS($W105-Y105),AND($W105="",Y105=""),"",OR($W105&lt;&gt;"",Y105&lt;&gt;""),"-")</f>
        <v>#N/A</v>
      </c>
      <c r="CW105" s="120" t="e" cm="1">
        <f t="array" ref="CW105">_xlfn.IFS(AND($W105&lt;&gt;"",Z105&lt;&gt;""),ABS($W105-Z105),AND($W105="",Z105=""),"",OR($W105&lt;&gt;"",Z105&lt;&gt;""),"-")</f>
        <v>#N/A</v>
      </c>
      <c r="CX105" s="121" t="e" cm="1">
        <f t="array" ref="CX105">_xlfn.IFS(AND($X105&lt;&gt;"",Y105&lt;&gt;""),ABS($X105-Y105),AND($X105="",Y105=""),"",OR($X105&lt;&gt;"",Y105&lt;&gt;""),"-")</f>
        <v>#N/A</v>
      </c>
      <c r="CY105" s="120" t="e" cm="1">
        <f t="array" ref="CY105">_xlfn.IFS(AND($X105&lt;&gt;"",Z105&lt;&gt;""),ABS($X105-Z105),AND($X105="",Z105=""),"",OR($X105&lt;&gt;"",Z105&lt;&gt;""),"-")</f>
        <v>#N/A</v>
      </c>
      <c r="CZ105" s="121" t="e" cm="1">
        <f t="array" ref="CZ105">_xlfn.IFS(AND($Y105&lt;&gt;"",Z105&lt;&gt;""),ABS($Y105-Z105),AND($Y105="",Z105=""),"",OR($Y105&lt;&gt;"",Z105&lt;&gt;""),"-")</f>
        <v>#N/A</v>
      </c>
    </row>
    <row r="106" spans="1:104" x14ac:dyDescent="0.2">
      <c r="A106" s="260" t="s">
        <v>79</v>
      </c>
      <c r="B106" s="259" t="e">
        <f>VLOOKUP($A106,Merged_couplings!$B:$BU,MATCH(B$1,Merged_couplings!$B$1:$BU$1,0),FALSE)</f>
        <v>#N/A</v>
      </c>
      <c r="C106" s="258" t="e">
        <f>VLOOKUP($A106,Merged_couplings!$B:$BU,MATCH(C$1,Merged_couplings!$B$1:$BU$1,0),FALSE)</f>
        <v>#N/A</v>
      </c>
      <c r="D106" s="258" t="e">
        <f>VLOOKUP($A106,Merged_couplings!$B:$BU,MATCH(D$1,Merged_couplings!$B$1:$BU$1,0),FALSE)</f>
        <v>#N/A</v>
      </c>
      <c r="E106" s="258" t="e">
        <f>VLOOKUP($A106,Merged_couplings!$B:$BU,MATCH(E$1,Merged_couplings!$B$1:$BU$1,0),FALSE)</f>
        <v>#N/A</v>
      </c>
      <c r="F106" s="258" t="e">
        <f>VLOOKUP($A106,Merged_couplings!$B:$BU,MATCH(F$1,Merged_couplings!$B$1:$BU$1,0),FALSE)</f>
        <v>#N/A</v>
      </c>
      <c r="G106" s="258" t="e">
        <f>VLOOKUP($A106,Merged_couplings!$B:$BU,MATCH(G$1,Merged_couplings!$B$1:$BU$1,0),FALSE)</f>
        <v>#N/A</v>
      </c>
      <c r="H106" s="258" t="e">
        <f>VLOOKUP($A106,Merged_couplings!$B:$BU,MATCH(H$1,Merged_couplings!$B$1:$BU$1,0),FALSE)</f>
        <v>#N/A</v>
      </c>
      <c r="I106" s="258" t="e">
        <f>VLOOKUP($A106,Merged_couplings!$B:$BU,MATCH(I$1,Merged_couplings!$B$1:$BU$1,0),FALSE)</f>
        <v>#N/A</v>
      </c>
      <c r="J106" s="258" t="e">
        <f>VLOOKUP($A106,Merged_couplings!$B:$BU,MATCH(J$1,Merged_couplings!$B$1:$BU$1,0),FALSE)</f>
        <v>#N/A</v>
      </c>
      <c r="K106" s="258" t="e">
        <f>VLOOKUP($A106,Merged_couplings!$B:$BU,MATCH(K$1,Merged_couplings!$B$1:$BU$1,0),FALSE)</f>
        <v>#N/A</v>
      </c>
      <c r="L106" s="258" t="e">
        <f>VLOOKUP($A106,Merged_couplings!$B:$BU,MATCH(L$1,Merged_couplings!$B$1:$BU$1,0),FALSE)</f>
        <v>#N/A</v>
      </c>
      <c r="M106" s="258" t="e">
        <f>VLOOKUP($A106,Merged_couplings!$B:$BU,MATCH(M$1,Merged_couplings!$B$1:$BU$1,0),FALSE)</f>
        <v>#N/A</v>
      </c>
      <c r="N106" s="121" t="e">
        <f>IF(OR(B106="BIG",B106="BI-",B106="B-G"),VLOOKUP($A106,Merged_couplings!$B:$BU,MATCH(N$1,Merged_couplings!$B$1:$BU$1,0),FALSE),"")</f>
        <v>#N/A</v>
      </c>
      <c r="P106" s="120" t="e">
        <f>IF(OR(C106="BIG",C106="BI-",C106="B-G"),VLOOKUP($A106,Merged_couplings!$B:$BU,MATCH(P$1,Merged_couplings!$B$1:$BU$1,0),FALSE),"")</f>
        <v>#N/A</v>
      </c>
      <c r="Q106" s="120" t="e">
        <f>IF(OR(D106="BIG",D106="BI-",D106="B-G"),VLOOKUP($A106,Merged_couplings!$B:$BU,MATCH(Q$1,Merged_couplings!$B$1:$BU$1,0),FALSE),"")</f>
        <v>#N/A</v>
      </c>
      <c r="R106" s="120" t="e">
        <f>IF(OR(E106="BIG",E106="BI-",E106="B-G"),VLOOKUP($A106,Merged_couplings!$B:$BU,MATCH(R$1,Merged_couplings!$B$1:$BU$1,0),FALSE),"")</f>
        <v>#N/A</v>
      </c>
      <c r="S106" s="120" t="e">
        <f>IF(OR(F106="BIG",F106="BI-",F106="B-G"),VLOOKUP($A106,Merged_couplings!$B:$BU,MATCH(S$1,Merged_couplings!$B$1:$BU$1,0),FALSE),"")</f>
        <v>#N/A</v>
      </c>
      <c r="T106" s="120" t="e">
        <f>IF(OR(G106="BIG",G106="BI-",G106="B-G"),VLOOKUP($A106,Merged_couplings!$B:$BU,MATCH(T$1,Merged_couplings!$B$1:$BU$1,0),FALSE),"")</f>
        <v>#N/A</v>
      </c>
      <c r="U106" s="120" t="e">
        <f>IF(OR(H106="BIG",H106="BI-",H106="B-G"),VLOOKUP($A106,Merged_couplings!$B:$BU,MATCH(U$1,Merged_couplings!$B$1:$BU$1,0),FALSE),"")</f>
        <v>#N/A</v>
      </c>
      <c r="V106" s="120" t="e">
        <f>IF(OR(I106="BIG",I106="BI-",I106="B-G"),VLOOKUP($A106,Merged_couplings!$B:$BU,MATCH(V$1,Merged_couplings!$B$1:$BU$1,0),FALSE),"")</f>
        <v>#N/A</v>
      </c>
      <c r="W106" s="120" t="e">
        <f>IF(OR(J106="BIG",J106="BI-",J106="B-G"),VLOOKUP($A106,Merged_couplings!$B:$BU,MATCH(W$1,Merged_couplings!$B$1:$BU$1,0),FALSE),"")</f>
        <v>#N/A</v>
      </c>
      <c r="X106" s="120" t="e">
        <f>IF(OR(K106="BIG",K106="BI-",K106="B-G"),VLOOKUP($A106,Merged_couplings!$B:$BU,MATCH(X$1,Merged_couplings!$B$1:$BU$1,0),FALSE),"")</f>
        <v>#N/A</v>
      </c>
      <c r="Y106" s="120" t="e">
        <f>IF(OR(L106="BIG",L106="BI-",L106="B-G"),VLOOKUP($A106,Merged_couplings!$B:$BU,MATCH(Y$1,Merged_couplings!$B$1:$BU$1,0),FALSE),"")</f>
        <v>#N/A</v>
      </c>
      <c r="Z106" s="120" t="e">
        <f>IF(OR(M106="BIG",M106="BI-",M106="B-G"),VLOOKUP($A106,Merged_couplings!$B:$BU,MATCH(Z$1,Merged_couplings!$B$1:$BU$1,0),FALSE),"")</f>
        <v>#N/A</v>
      </c>
      <c r="AA106" s="123"/>
      <c r="AB106" s="340" t="e" cm="1">
        <f t="array" ref="AB106">_xlfn.IFS(AND($N106&lt;&gt;"",P106&lt;&gt;""),ABS($N106-P106),AND($N106="",P106=""),"",OR($N106&lt;&gt;"",P106&lt;&gt;""),"-")</f>
        <v>#N/A</v>
      </c>
      <c r="AC106" s="122" t="e" cm="1">
        <f t="array" ref="AC106">_xlfn.IFS(AND($N106&lt;&gt;"",Q106&lt;&gt;""),ABS($N106-Q106),AND($N106="",Q106=""),"",OR($N106&lt;&gt;"",Q106&lt;&gt;""),"-")</f>
        <v>#N/A</v>
      </c>
      <c r="AD106" s="122" t="e" cm="1">
        <f t="array" ref="AD106">_xlfn.IFS(AND($N106&lt;&gt;"",R106&lt;&gt;""),ABS($N106-R106),AND($N106="",R106=""),"",OR($N106&lt;&gt;"",R106&lt;&gt;""),"-")</f>
        <v>#N/A</v>
      </c>
      <c r="AE106" s="122" t="e" cm="1">
        <f t="array" ref="AE106">_xlfn.IFS(AND($N106&lt;&gt;"",S106&lt;&gt;""),ABS($N106-S106),AND($N106="",S106=""),"",OR($N106&lt;&gt;"",S106&lt;&gt;""),"-")</f>
        <v>#N/A</v>
      </c>
      <c r="AF106" s="122" t="e" cm="1">
        <f t="array" ref="AF106">_xlfn.IFS(AND($N106&lt;&gt;"",T106&lt;&gt;""),ABS($N106-T106),AND($N106="",T106=""),"",OR($N106&lt;&gt;"",T106&lt;&gt;""),"-")</f>
        <v>#N/A</v>
      </c>
      <c r="AG106" s="122" t="e" cm="1">
        <f t="array" ref="AG106">_xlfn.IFS(AND($N106&lt;&gt;"",U106&lt;&gt;""),ABS($N106-U106),AND($N106="",U106=""),"",OR($N106&lt;&gt;"",U106&lt;&gt;""),"-")</f>
        <v>#N/A</v>
      </c>
      <c r="AH106" s="122" t="e" cm="1">
        <f t="array" ref="AH106">_xlfn.IFS(AND($N106&lt;&gt;"",V106&lt;&gt;""),ABS($N106-V106),AND($N106="",V106=""),"",OR($N106&lt;&gt;"",V106&lt;&gt;""),"-")</f>
        <v>#N/A</v>
      </c>
      <c r="AI106" s="122" t="e" cm="1">
        <f t="array" ref="AI106">_xlfn.IFS(AND($N106&lt;&gt;"",W106&lt;&gt;""),ABS($N106-W106),AND($N106="",W106=""),"",OR($N106&lt;&gt;"",W106&lt;&gt;""),"-")</f>
        <v>#N/A</v>
      </c>
      <c r="AJ106" s="122" t="e" cm="1">
        <f t="array" ref="AJ106">_xlfn.IFS(AND($N106&lt;&gt;"",X106&lt;&gt;""),ABS($N106-X106),AND($N106="",X106=""),"",OR($N106&lt;&gt;"",X106&lt;&gt;""),"-")</f>
        <v>#N/A</v>
      </c>
      <c r="AK106" s="122" t="e" cm="1">
        <f t="array" ref="AK106">_xlfn.IFS(AND($N106&lt;&gt;"",Y106&lt;&gt;""),ABS($N106-Y106),AND($N106="",Y106=""),"",OR($N106&lt;&gt;"",Y106&lt;&gt;""),"-")</f>
        <v>#N/A</v>
      </c>
      <c r="AL106" s="122" t="e" cm="1">
        <f t="array" ref="AL106">_xlfn.IFS(AND($N106&lt;&gt;"",Z106&lt;&gt;""),ABS($N106-Z106),AND($N106="",Z106=""),"",OR($N106&lt;&gt;"",Z106&lt;&gt;""),"-")</f>
        <v>#N/A</v>
      </c>
      <c r="AM106" s="340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1" t="e" cm="1">
        <f t="array" ref="AX106">_xlfn.IFS(AND($P106&lt;&gt;"",Q106&lt;&gt;""),ABS($P106-Q106),AND($P106="",Q106=""),"",OR($P106&lt;&gt;"",Q106&lt;&gt;""),"-")</f>
        <v>#N/A</v>
      </c>
      <c r="AY106" s="120" t="e" cm="1">
        <f t="array" ref="AY106">_xlfn.IFS(AND($P106&lt;&gt;"",R106&lt;&gt;""),ABS($P106-R106),AND($P106="",R106=""),"",OR($P106&lt;&gt;"",R106&lt;&gt;""),"-")</f>
        <v>#N/A</v>
      </c>
      <c r="AZ106" s="120" t="e" cm="1">
        <f t="array" ref="AZ106">_xlfn.IFS(AND($P106&lt;&gt;"",S106&lt;&gt;""),ABS($P106-S106),AND($P106="",S106=""),"",OR($P106&lt;&gt;"",S106&lt;&gt;""),"-")</f>
        <v>#N/A</v>
      </c>
      <c r="BA106" s="120" t="e" cm="1">
        <f t="array" ref="BA106">_xlfn.IFS(AND($P106&lt;&gt;"",T106&lt;&gt;""),ABS($P106-T106),AND($P106="",T106=""),"",OR($P106&lt;&gt;"",T106&lt;&gt;""),"-")</f>
        <v>#N/A</v>
      </c>
      <c r="BB106" s="120" t="e" cm="1">
        <f t="array" ref="BB106">_xlfn.IFS(AND($P106&lt;&gt;"",U106&lt;&gt;""),ABS($P106-U106),AND($P106="",U106=""),"",OR($P106&lt;&gt;"",U106&lt;&gt;""),"-")</f>
        <v>#N/A</v>
      </c>
      <c r="BC106" s="120" t="e" cm="1">
        <f t="array" ref="BC106">_xlfn.IFS(AND($P106&lt;&gt;"",V106&lt;&gt;""),ABS($P106-V106),AND($P106="",V106=""),"",OR($P106&lt;&gt;"",V106&lt;&gt;""),"-")</f>
        <v>#N/A</v>
      </c>
      <c r="BD106" s="120" t="e" cm="1">
        <f t="array" ref="BD106">_xlfn.IFS(AND($P106&lt;&gt;"",W106&lt;&gt;""),ABS($P106-W106),AND($P106="",W106=""),"",OR($P106&lt;&gt;"",W106&lt;&gt;""),"-")</f>
        <v>#N/A</v>
      </c>
      <c r="BE106" s="120" t="e" cm="1">
        <f t="array" ref="BE106">_xlfn.IFS(AND($P106&lt;&gt;"",X106&lt;&gt;""),ABS($P106-X106),AND($P106="",X106=""),"",OR($P106&lt;&gt;"",X106&lt;&gt;""),"-")</f>
        <v>#N/A</v>
      </c>
      <c r="BF106" s="120" t="e" cm="1">
        <f t="array" ref="BF106">_xlfn.IFS(AND($P106&lt;&gt;"",Y106&lt;&gt;""),ABS($P106-Y106),AND($P106="",Y106=""),"",OR($P106&lt;&gt;"",Y106&lt;&gt;""),"-")</f>
        <v>#N/A</v>
      </c>
      <c r="BG106" s="120" t="e" cm="1">
        <f t="array" ref="BG106">_xlfn.IFS(AND($P106&lt;&gt;"",Z106&lt;&gt;""),ABS($P106-Z106),AND($P106="",Z106=""),"",OR($P106&lt;&gt;"",Z106&lt;&gt;""),"-")</f>
        <v>#N/A</v>
      </c>
      <c r="BH106" s="121" t="e" cm="1">
        <f t="array" ref="BH106">_xlfn.IFS(AND($Q106&lt;&gt;"",R106&lt;&gt;""),ABS($Q106-R106),AND($Q106="",R106=""),"",OR($Q106&lt;&gt;"",R106&lt;&gt;""),"-")</f>
        <v>#N/A</v>
      </c>
      <c r="BI106" s="120" t="e" cm="1">
        <f t="array" ref="BI106">_xlfn.IFS(AND($Q106&lt;&gt;"",S106&lt;&gt;""),ABS($Q106-S106),AND($Q106="",S106=""),"",OR($Q106&lt;&gt;"",S106&lt;&gt;""),"-")</f>
        <v>#N/A</v>
      </c>
      <c r="BJ106" s="120" t="e" cm="1">
        <f t="array" ref="BJ106">_xlfn.IFS(AND($Q106&lt;&gt;"",T106&lt;&gt;""),ABS($Q106-T106),AND($Q106="",T106=""),"",OR($Q106&lt;&gt;"",T106&lt;&gt;""),"-")</f>
        <v>#N/A</v>
      </c>
      <c r="BK106" s="120" t="e" cm="1">
        <f t="array" ref="BK106">_xlfn.IFS(AND($Q106&lt;&gt;"",U106&lt;&gt;""),ABS($Q106-U106),AND($Q106="",U106=""),"",OR($Q106&lt;&gt;"",U106&lt;&gt;""),"-")</f>
        <v>#N/A</v>
      </c>
      <c r="BL106" s="120" t="e" cm="1">
        <f t="array" ref="BL106">_xlfn.IFS(AND($Q106&lt;&gt;"",V106&lt;&gt;""),ABS($Q106-V106),AND($Q106="",V106=""),"",OR($Q106&lt;&gt;"",V106&lt;&gt;""),"-")</f>
        <v>#N/A</v>
      </c>
      <c r="BM106" s="120" t="e" cm="1">
        <f t="array" ref="BM106">_xlfn.IFS(AND($Q106&lt;&gt;"",W106&lt;&gt;""),ABS($Q106-W106),AND($Q106="",W106=""),"",OR($Q106&lt;&gt;"",W106&lt;&gt;""),"-")</f>
        <v>#N/A</v>
      </c>
      <c r="BN106" s="120" t="e" cm="1">
        <f t="array" ref="BN106">_xlfn.IFS(AND($Q106&lt;&gt;"",X106&lt;&gt;""),ABS($Q106-X106),AND($Q106="",X106=""),"",OR($Q106&lt;&gt;"",X106&lt;&gt;""),"-")</f>
        <v>#N/A</v>
      </c>
      <c r="BO106" s="120" t="e" cm="1">
        <f t="array" ref="BO106">_xlfn.IFS(AND($Q106&lt;&gt;"",Y106&lt;&gt;""),ABS($Q106-Y106),AND($Q106="",Y106=""),"",OR($Q106&lt;&gt;"",Y106&lt;&gt;""),"-")</f>
        <v>#N/A</v>
      </c>
      <c r="BP106" s="120" t="e" cm="1">
        <f t="array" ref="BP106">_xlfn.IFS(AND($Q106&lt;&gt;"",Z106&lt;&gt;""),ABS($Q106-Z106),AND($Q106="",Z106=""),"",OR($Q106&lt;&gt;"",Z106&lt;&gt;""),"-")</f>
        <v>#N/A</v>
      </c>
      <c r="BQ106" s="121" t="e" cm="1">
        <f t="array" ref="BQ106">_xlfn.IFS(AND($R106&lt;&gt;"",S106&lt;&gt;""),ABS($R106-S106),AND($R106="",S106=""),"",OR($R106&lt;&gt;"",S106&lt;&gt;""),"-")</f>
        <v>#N/A</v>
      </c>
      <c r="BR106" s="120" t="e" cm="1">
        <f t="array" ref="BR106">_xlfn.IFS(AND($R106&lt;&gt;"",T106&lt;&gt;""),ABS($R106-T106),AND($R106="",T106=""),"",OR($R106&lt;&gt;"",T106&lt;&gt;""),"-")</f>
        <v>#N/A</v>
      </c>
      <c r="BS106" s="120" t="e" cm="1">
        <f t="array" ref="BS106">_xlfn.IFS(AND($R106&lt;&gt;"",U106&lt;&gt;""),ABS($R106-U106),AND($R106="",U106=""),"",OR($R106&lt;&gt;"",U106&lt;&gt;""),"-")</f>
        <v>#N/A</v>
      </c>
      <c r="BT106" s="120" t="e" cm="1">
        <f t="array" ref="BT106">_xlfn.IFS(AND($R106&lt;&gt;"",V106&lt;&gt;""),ABS($R106-V106),AND($R106="",V106=""),"",OR($R106&lt;&gt;"",V106&lt;&gt;""),"-")</f>
        <v>#N/A</v>
      </c>
      <c r="BU106" s="120" t="e" cm="1">
        <f t="array" ref="BU106">_xlfn.IFS(AND($R106&lt;&gt;"",W106&lt;&gt;""),ABS($R106-W106),AND($R106="",W106=""),"",OR($R106&lt;&gt;"",W106&lt;&gt;""),"-")</f>
        <v>#N/A</v>
      </c>
      <c r="BV106" s="120" t="e" cm="1">
        <f t="array" ref="BV106">_xlfn.IFS(AND($R106&lt;&gt;"",X106&lt;&gt;""),ABS($R106-X106),AND($R106="",X106=""),"",OR($R106&lt;&gt;"",X106&lt;&gt;""),"-")</f>
        <v>#N/A</v>
      </c>
      <c r="BW106" s="120" t="e" cm="1">
        <f t="array" ref="BW106">_xlfn.IFS(AND($R106&lt;&gt;"",Y106&lt;&gt;""),ABS($R106-Y106),AND($R106="",Y106=""),"",OR($R106&lt;&gt;"",Y106&lt;&gt;""),"-")</f>
        <v>#N/A</v>
      </c>
      <c r="BX106" s="120" t="e" cm="1">
        <f t="array" ref="BX106">_xlfn.IFS(AND($R106&lt;&gt;"",Z106&lt;&gt;""),ABS($R106-Z106),AND($R106="",Z106=""),"",OR($R106&lt;&gt;"",Z106&lt;&gt;""),"-")</f>
        <v>#N/A</v>
      </c>
      <c r="BY106" s="121" t="e" cm="1">
        <f t="array" ref="BY106">_xlfn.IFS(AND($S106&lt;&gt;"",T106&lt;&gt;""),ABS($S106-T106),AND($S106="",T106=""),"",OR($S106&lt;&gt;"",T106&lt;&gt;""),"-")</f>
        <v>#N/A</v>
      </c>
      <c r="BZ106" s="120" t="e" cm="1">
        <f t="array" ref="BZ106">_xlfn.IFS(AND($S106&lt;&gt;"",U106&lt;&gt;""),ABS($S106-U106),AND($S106="",U106=""),"",OR($S106&lt;&gt;"",U106&lt;&gt;""),"-")</f>
        <v>#N/A</v>
      </c>
      <c r="CA106" s="120" t="e" cm="1">
        <f t="array" ref="CA106">_xlfn.IFS(AND($S106&lt;&gt;"",V106&lt;&gt;""),ABS($S106-V106),AND($S106="",V106=""),"",OR($S106&lt;&gt;"",V106&lt;&gt;""),"-")</f>
        <v>#N/A</v>
      </c>
      <c r="CB106" s="120" t="e" cm="1">
        <f t="array" ref="CB106">_xlfn.IFS(AND($S106&lt;&gt;"",W106&lt;&gt;""),ABS($S106-W106),AND($S106="",W106=""),"",OR($S106&lt;&gt;"",W106&lt;&gt;""),"-")</f>
        <v>#N/A</v>
      </c>
      <c r="CC106" s="120" t="e" cm="1">
        <f t="array" ref="CC106">_xlfn.IFS(AND($S106&lt;&gt;"",X106&lt;&gt;""),ABS($S106-X106),AND($S106="",X106=""),"",OR($S106&lt;&gt;"",X106&lt;&gt;""),"-")</f>
        <v>#N/A</v>
      </c>
      <c r="CD106" s="120" t="e" cm="1">
        <f t="array" ref="CD106">_xlfn.IFS(AND($S106&lt;&gt;"",Y106&lt;&gt;""),ABS($S106-Y106),AND($S106="",Y106=""),"",OR($S106&lt;&gt;"",Y106&lt;&gt;""),"-")</f>
        <v>#N/A</v>
      </c>
      <c r="CE106" s="120" t="e" cm="1">
        <f t="array" ref="CE106">_xlfn.IFS(AND($S106&lt;&gt;"",Z106&lt;&gt;""),ABS($S106-Z106),AND($S106="",Z106=""),"",OR($S106&lt;&gt;"",Z106&lt;&gt;""),"-")</f>
        <v>#N/A</v>
      </c>
      <c r="CF106" s="121" t="e" cm="1">
        <f t="array" ref="CF106">_xlfn.IFS(AND($T106&lt;&gt;"",U106&lt;&gt;""),ABS($T106-U106),AND($T106="",U106=""),"",OR($T106&lt;&gt;"",U106&lt;&gt;""),"-")</f>
        <v>#N/A</v>
      </c>
      <c r="CG106" s="120" t="e" cm="1">
        <f t="array" ref="CG106">_xlfn.IFS(AND($T106&lt;&gt;"",V106&lt;&gt;""),ABS($T106-V106),AND($T106="",V106=""),"",OR($T106&lt;&gt;"",V106&lt;&gt;""),"-")</f>
        <v>#N/A</v>
      </c>
      <c r="CH106" s="120" t="e" cm="1">
        <f t="array" ref="CH106">_xlfn.IFS(AND($T106&lt;&gt;"",W106&lt;&gt;""),ABS($T106-W106),AND($T106="",W106=""),"",OR($T106&lt;&gt;"",W106&lt;&gt;""),"-")</f>
        <v>#N/A</v>
      </c>
      <c r="CI106" s="120" t="e" cm="1">
        <f t="array" ref="CI106">_xlfn.IFS(AND($T106&lt;&gt;"",X106&lt;&gt;""),ABS($T106-X106),AND($T106="",X106=""),"",OR($T106&lt;&gt;"",X106&lt;&gt;""),"-")</f>
        <v>#N/A</v>
      </c>
      <c r="CJ106" s="120" t="e" cm="1">
        <f t="array" ref="CJ106">_xlfn.IFS(AND($T106&lt;&gt;"",Y106&lt;&gt;""),ABS($T106-Y106),AND($T106="",Y106=""),"",OR($T106&lt;&gt;"",Y106&lt;&gt;""),"-")</f>
        <v>#N/A</v>
      </c>
      <c r="CK106" s="120" t="e" cm="1">
        <f t="array" ref="CK106">_xlfn.IFS(AND($T106&lt;&gt;"",Z106&lt;&gt;""),ABS($T106-Z106),AND($T106="",Z106=""),"",OR($T106&lt;&gt;"",Z106&lt;&gt;""),"-")</f>
        <v>#N/A</v>
      </c>
      <c r="CL106" s="121" t="e" cm="1">
        <f t="array" ref="CL106">_xlfn.IFS(AND($U106&lt;&gt;"",V106&lt;&gt;""),ABS($U106-V106),AND($U106="",V106=""),"",OR($U106&lt;&gt;"",V106&lt;&gt;""),"-")</f>
        <v>#N/A</v>
      </c>
      <c r="CM106" s="120" t="e" cm="1">
        <f t="array" ref="CM106">_xlfn.IFS(AND($U106&lt;&gt;"",W106&lt;&gt;""),ABS($U106-W106),AND($U106="",W106=""),"",OR($U106&lt;&gt;"",W106&lt;&gt;""),"-")</f>
        <v>#N/A</v>
      </c>
      <c r="CN106" s="120" t="e" cm="1">
        <f t="array" ref="CN106">_xlfn.IFS(AND($U106&lt;&gt;"",X106&lt;&gt;""),ABS($U106-X106),AND($U106="",X106=""),"",OR($U106&lt;&gt;"",X106&lt;&gt;""),"-")</f>
        <v>#N/A</v>
      </c>
      <c r="CO106" s="120" t="e" cm="1">
        <f t="array" ref="CO106">_xlfn.IFS(AND($U106&lt;&gt;"",Y106&lt;&gt;""),ABS($U106-Y106),AND($U106="",Y106=""),"",OR($U106&lt;&gt;"",Y106&lt;&gt;""),"-")</f>
        <v>#N/A</v>
      </c>
      <c r="CP106" s="120" t="e" cm="1">
        <f t="array" ref="CP106">_xlfn.IFS(AND($U106&lt;&gt;"",Z106&lt;&gt;""),ABS($U106-Z106),AND($U106="",Z106=""),"",OR($U106&lt;&gt;"",Z106&lt;&gt;""),"-")</f>
        <v>#N/A</v>
      </c>
      <c r="CQ106" s="121" t="e" cm="1">
        <f t="array" ref="CQ106">_xlfn.IFS(AND($V106&lt;&gt;"",W106&lt;&gt;""),ABS($V106-W106),AND($V106="",W106=""),"",OR($V106&lt;&gt;"",W106&lt;&gt;""),"-")</f>
        <v>#N/A</v>
      </c>
      <c r="CR106" s="120" t="e" cm="1">
        <f t="array" ref="CR106">_xlfn.IFS(AND($V106&lt;&gt;"",X106&lt;&gt;""),ABS($V106-X106),AND($V106="",X106=""),"",OR($V106&lt;&gt;"",X106&lt;&gt;""),"-")</f>
        <v>#N/A</v>
      </c>
      <c r="CS106" s="120" t="e" cm="1">
        <f t="array" ref="CS106">_xlfn.IFS(AND($V106&lt;&gt;"",Y106&lt;&gt;""),ABS($V106-Y106),AND($V106="",Y106=""),"",OR($V106&lt;&gt;"",Y106&lt;&gt;""),"-")</f>
        <v>#N/A</v>
      </c>
      <c r="CT106" s="120" t="e" cm="1">
        <f t="array" ref="CT106">_xlfn.IFS(AND($V106&lt;&gt;"",Z106&lt;&gt;""),ABS($V106-Z106),AND($V106="",Z106=""),"",OR($V106&lt;&gt;"",Z106&lt;&gt;""),"-")</f>
        <v>#N/A</v>
      </c>
      <c r="CU106" s="121" t="e" cm="1">
        <f t="array" ref="CU106">_xlfn.IFS(AND($W106&lt;&gt;"",X106&lt;&gt;""),ABS($W106-X106),AND($W106="",X106=""),"",OR($W106&lt;&gt;"",X106&lt;&gt;""),"-")</f>
        <v>#N/A</v>
      </c>
      <c r="CV106" s="120" t="e" cm="1">
        <f t="array" ref="CV106">_xlfn.IFS(AND($W106&lt;&gt;"",Y106&lt;&gt;""),ABS($W106-Y106),AND($W106="",Y106=""),"",OR($W106&lt;&gt;"",Y106&lt;&gt;""),"-")</f>
        <v>#N/A</v>
      </c>
      <c r="CW106" s="120" t="e" cm="1">
        <f t="array" ref="CW106">_xlfn.IFS(AND($W106&lt;&gt;"",Z106&lt;&gt;""),ABS($W106-Z106),AND($W106="",Z106=""),"",OR($W106&lt;&gt;"",Z106&lt;&gt;""),"-")</f>
        <v>#N/A</v>
      </c>
      <c r="CX106" s="121" t="e" cm="1">
        <f t="array" ref="CX106">_xlfn.IFS(AND($X106&lt;&gt;"",Y106&lt;&gt;""),ABS($X106-Y106),AND($X106="",Y106=""),"",OR($X106&lt;&gt;"",Y106&lt;&gt;""),"-")</f>
        <v>#N/A</v>
      </c>
      <c r="CY106" s="120" t="e" cm="1">
        <f t="array" ref="CY106">_xlfn.IFS(AND($X106&lt;&gt;"",Z106&lt;&gt;""),ABS($X106-Z106),AND($X106="",Z106=""),"",OR($X106&lt;&gt;"",Z106&lt;&gt;""),"-")</f>
        <v>#N/A</v>
      </c>
      <c r="CZ106" s="121" t="e" cm="1">
        <f t="array" ref="CZ106">_xlfn.IFS(AND($Y106&lt;&gt;"",Z106&lt;&gt;""),ABS($Y106-Z106),AND($Y106="",Z106=""),"",OR($Y106&lt;&gt;"",Z106&lt;&gt;""),"-")</f>
        <v>#N/A</v>
      </c>
    </row>
    <row r="107" spans="1:104" x14ac:dyDescent="0.2">
      <c r="A107" s="260" t="s">
        <v>80</v>
      </c>
      <c r="B107" s="259" t="e">
        <f>VLOOKUP($A107,Merged_couplings!$B:$BU,MATCH(B$1,Merged_couplings!$B$1:$BU$1,0),FALSE)</f>
        <v>#N/A</v>
      </c>
      <c r="C107" s="258" t="e">
        <f>VLOOKUP($A107,Merged_couplings!$B:$BU,MATCH(C$1,Merged_couplings!$B$1:$BU$1,0),FALSE)</f>
        <v>#N/A</v>
      </c>
      <c r="D107" s="258" t="e">
        <f>VLOOKUP($A107,Merged_couplings!$B:$BU,MATCH(D$1,Merged_couplings!$B$1:$BU$1,0),FALSE)</f>
        <v>#N/A</v>
      </c>
      <c r="E107" s="258" t="e">
        <f>VLOOKUP($A107,Merged_couplings!$B:$BU,MATCH(E$1,Merged_couplings!$B$1:$BU$1,0),FALSE)</f>
        <v>#N/A</v>
      </c>
      <c r="F107" s="258" t="e">
        <f>VLOOKUP($A107,Merged_couplings!$B:$BU,MATCH(F$1,Merged_couplings!$B$1:$BU$1,0),FALSE)</f>
        <v>#N/A</v>
      </c>
      <c r="G107" s="258" t="e">
        <f>VLOOKUP($A107,Merged_couplings!$B:$BU,MATCH(G$1,Merged_couplings!$B$1:$BU$1,0),FALSE)</f>
        <v>#N/A</v>
      </c>
      <c r="H107" s="258" t="e">
        <f>VLOOKUP($A107,Merged_couplings!$B:$BU,MATCH(H$1,Merged_couplings!$B$1:$BU$1,0),FALSE)</f>
        <v>#N/A</v>
      </c>
      <c r="I107" s="258" t="e">
        <f>VLOOKUP($A107,Merged_couplings!$B:$BU,MATCH(I$1,Merged_couplings!$B$1:$BU$1,0),FALSE)</f>
        <v>#N/A</v>
      </c>
      <c r="J107" s="258" t="e">
        <f>VLOOKUP($A107,Merged_couplings!$B:$BU,MATCH(J$1,Merged_couplings!$B$1:$BU$1,0),FALSE)</f>
        <v>#N/A</v>
      </c>
      <c r="K107" s="258" t="e">
        <f>VLOOKUP($A107,Merged_couplings!$B:$BU,MATCH(K$1,Merged_couplings!$B$1:$BU$1,0),FALSE)</f>
        <v>#N/A</v>
      </c>
      <c r="L107" s="258" t="e">
        <f>VLOOKUP($A107,Merged_couplings!$B:$BU,MATCH(L$1,Merged_couplings!$B$1:$BU$1,0),FALSE)</f>
        <v>#N/A</v>
      </c>
      <c r="M107" s="258" t="e">
        <f>VLOOKUP($A107,Merged_couplings!$B:$BU,MATCH(M$1,Merged_couplings!$B$1:$BU$1,0),FALSE)</f>
        <v>#N/A</v>
      </c>
      <c r="N107" s="121" t="e">
        <f>IF(OR(B107="BIG",B107="BI-",B107="B-G"),VLOOKUP($A107,Merged_couplings!$B:$BU,MATCH(N$1,Merged_couplings!$B$1:$BU$1,0),FALSE),"")</f>
        <v>#N/A</v>
      </c>
      <c r="P107" s="120" t="e">
        <f>IF(OR(C107="BIG",C107="BI-",C107="B-G"),VLOOKUP($A107,Merged_couplings!$B:$BU,MATCH(P$1,Merged_couplings!$B$1:$BU$1,0),FALSE),"")</f>
        <v>#N/A</v>
      </c>
      <c r="Q107" s="120" t="e">
        <f>IF(OR(D107="BIG",D107="BI-",D107="B-G"),VLOOKUP($A107,Merged_couplings!$B:$BU,MATCH(Q$1,Merged_couplings!$B$1:$BU$1,0),FALSE),"")</f>
        <v>#N/A</v>
      </c>
      <c r="R107" s="120" t="e">
        <f>IF(OR(E107="BIG",E107="BI-",E107="B-G"),VLOOKUP($A107,Merged_couplings!$B:$BU,MATCH(R$1,Merged_couplings!$B$1:$BU$1,0),FALSE),"")</f>
        <v>#N/A</v>
      </c>
      <c r="S107" s="120" t="e">
        <f>IF(OR(F107="BIG",F107="BI-",F107="B-G"),VLOOKUP($A107,Merged_couplings!$B:$BU,MATCH(S$1,Merged_couplings!$B$1:$BU$1,0),FALSE),"")</f>
        <v>#N/A</v>
      </c>
      <c r="T107" s="120" t="e">
        <f>IF(OR(G107="BIG",G107="BI-",G107="B-G"),VLOOKUP($A107,Merged_couplings!$B:$BU,MATCH(T$1,Merged_couplings!$B$1:$BU$1,0),FALSE),"")</f>
        <v>#N/A</v>
      </c>
      <c r="U107" s="120" t="e">
        <f>IF(OR(H107="BIG",H107="BI-",H107="B-G"),VLOOKUP($A107,Merged_couplings!$B:$BU,MATCH(U$1,Merged_couplings!$B$1:$BU$1,0),FALSE),"")</f>
        <v>#N/A</v>
      </c>
      <c r="V107" s="120" t="e">
        <f>IF(OR(I107="BIG",I107="BI-",I107="B-G"),VLOOKUP($A107,Merged_couplings!$B:$BU,MATCH(V$1,Merged_couplings!$B$1:$BU$1,0),FALSE),"")</f>
        <v>#N/A</v>
      </c>
      <c r="W107" s="120" t="e">
        <f>IF(OR(J107="BIG",J107="BI-",J107="B-G"),VLOOKUP($A107,Merged_couplings!$B:$BU,MATCH(W$1,Merged_couplings!$B$1:$BU$1,0),FALSE),"")</f>
        <v>#N/A</v>
      </c>
      <c r="X107" s="120" t="e">
        <f>IF(OR(K107="BIG",K107="BI-",K107="B-G"),VLOOKUP($A107,Merged_couplings!$B:$BU,MATCH(X$1,Merged_couplings!$B$1:$BU$1,0),FALSE),"")</f>
        <v>#N/A</v>
      </c>
      <c r="Y107" s="120" t="e">
        <f>IF(OR(L107="BIG",L107="BI-",L107="B-G"),VLOOKUP($A107,Merged_couplings!$B:$BU,MATCH(Y$1,Merged_couplings!$B$1:$BU$1,0),FALSE),"")</f>
        <v>#N/A</v>
      </c>
      <c r="Z107" s="120" t="e">
        <f>IF(OR(M107="BIG",M107="BI-",M107="B-G"),VLOOKUP($A107,Merged_couplings!$B:$BU,MATCH(Z$1,Merged_couplings!$B$1:$BU$1,0),FALSE),"")</f>
        <v>#N/A</v>
      </c>
      <c r="AA107" s="123"/>
      <c r="AB107" s="340" t="e" cm="1">
        <f t="array" ref="AB107">_xlfn.IFS(AND($N107&lt;&gt;"",P107&lt;&gt;""),ABS($N107-P107),AND($N107="",P107=""),"",OR($N107&lt;&gt;"",P107&lt;&gt;""),"-")</f>
        <v>#N/A</v>
      </c>
      <c r="AC107" s="122" t="e" cm="1">
        <f t="array" ref="AC107">_xlfn.IFS(AND($N107&lt;&gt;"",Q107&lt;&gt;""),ABS($N107-Q107),AND($N107="",Q107=""),"",OR($N107&lt;&gt;"",Q107&lt;&gt;""),"-")</f>
        <v>#N/A</v>
      </c>
      <c r="AD107" s="122" t="e" cm="1">
        <f t="array" ref="AD107">_xlfn.IFS(AND($N107&lt;&gt;"",R107&lt;&gt;""),ABS($N107-R107),AND($N107="",R107=""),"",OR($N107&lt;&gt;"",R107&lt;&gt;""),"-")</f>
        <v>#N/A</v>
      </c>
      <c r="AE107" s="122" t="e" cm="1">
        <f t="array" ref="AE107">_xlfn.IFS(AND($N107&lt;&gt;"",S107&lt;&gt;""),ABS($N107-S107),AND($N107="",S107=""),"",OR($N107&lt;&gt;"",S107&lt;&gt;""),"-")</f>
        <v>#N/A</v>
      </c>
      <c r="AF107" s="122" t="e" cm="1">
        <f t="array" ref="AF107">_xlfn.IFS(AND($N107&lt;&gt;"",T107&lt;&gt;""),ABS($N107-T107),AND($N107="",T107=""),"",OR($N107&lt;&gt;"",T107&lt;&gt;""),"-")</f>
        <v>#N/A</v>
      </c>
      <c r="AG107" s="122" t="e" cm="1">
        <f t="array" ref="AG107">_xlfn.IFS(AND($N107&lt;&gt;"",U107&lt;&gt;""),ABS($N107-U107),AND($N107="",U107=""),"",OR($N107&lt;&gt;"",U107&lt;&gt;""),"-")</f>
        <v>#N/A</v>
      </c>
      <c r="AH107" s="122" t="e" cm="1">
        <f t="array" ref="AH107">_xlfn.IFS(AND($N107&lt;&gt;"",V107&lt;&gt;""),ABS($N107-V107),AND($N107="",V107=""),"",OR($N107&lt;&gt;"",V107&lt;&gt;""),"-")</f>
        <v>#N/A</v>
      </c>
      <c r="AI107" s="122" t="e" cm="1">
        <f t="array" ref="AI107">_xlfn.IFS(AND($N107&lt;&gt;"",W107&lt;&gt;""),ABS($N107-W107),AND($N107="",W107=""),"",OR($N107&lt;&gt;"",W107&lt;&gt;""),"-")</f>
        <v>#N/A</v>
      </c>
      <c r="AJ107" s="122" t="e" cm="1">
        <f t="array" ref="AJ107">_xlfn.IFS(AND($N107&lt;&gt;"",X107&lt;&gt;""),ABS($N107-X107),AND($N107="",X107=""),"",OR($N107&lt;&gt;"",X107&lt;&gt;""),"-")</f>
        <v>#N/A</v>
      </c>
      <c r="AK107" s="122" t="e" cm="1">
        <f t="array" ref="AK107">_xlfn.IFS(AND($N107&lt;&gt;"",Y107&lt;&gt;""),ABS($N107-Y107),AND($N107="",Y107=""),"",OR($N107&lt;&gt;"",Y107&lt;&gt;""),"-")</f>
        <v>#N/A</v>
      </c>
      <c r="AL107" s="122" t="e" cm="1">
        <f t="array" ref="AL107">_xlfn.IFS(AND($N107&lt;&gt;"",Z107&lt;&gt;""),ABS($N107-Z107),AND($N107="",Z107=""),"",OR($N107&lt;&gt;"",Z107&lt;&gt;""),"-")</f>
        <v>#N/A</v>
      </c>
      <c r="AM107" s="340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1" t="e" cm="1">
        <f t="array" ref="AX107">_xlfn.IFS(AND($P107&lt;&gt;"",Q107&lt;&gt;""),ABS($P107-Q107),AND($P107="",Q107=""),"",OR($P107&lt;&gt;"",Q107&lt;&gt;""),"-")</f>
        <v>#N/A</v>
      </c>
      <c r="AY107" s="120" t="e" cm="1">
        <f t="array" ref="AY107">_xlfn.IFS(AND($P107&lt;&gt;"",R107&lt;&gt;""),ABS($P107-R107),AND($P107="",R107=""),"",OR($P107&lt;&gt;"",R107&lt;&gt;""),"-")</f>
        <v>#N/A</v>
      </c>
      <c r="AZ107" s="120" t="e" cm="1">
        <f t="array" ref="AZ107">_xlfn.IFS(AND($P107&lt;&gt;"",S107&lt;&gt;""),ABS($P107-S107),AND($P107="",S107=""),"",OR($P107&lt;&gt;"",S107&lt;&gt;""),"-")</f>
        <v>#N/A</v>
      </c>
      <c r="BA107" s="120" t="e" cm="1">
        <f t="array" ref="BA107">_xlfn.IFS(AND($P107&lt;&gt;"",T107&lt;&gt;""),ABS($P107-T107),AND($P107="",T107=""),"",OR($P107&lt;&gt;"",T107&lt;&gt;""),"-")</f>
        <v>#N/A</v>
      </c>
      <c r="BB107" s="120" t="e" cm="1">
        <f t="array" ref="BB107">_xlfn.IFS(AND($P107&lt;&gt;"",U107&lt;&gt;""),ABS($P107-U107),AND($P107="",U107=""),"",OR($P107&lt;&gt;"",U107&lt;&gt;""),"-")</f>
        <v>#N/A</v>
      </c>
      <c r="BC107" s="120" t="e" cm="1">
        <f t="array" ref="BC107">_xlfn.IFS(AND($P107&lt;&gt;"",V107&lt;&gt;""),ABS($P107-V107),AND($P107="",V107=""),"",OR($P107&lt;&gt;"",V107&lt;&gt;""),"-")</f>
        <v>#N/A</v>
      </c>
      <c r="BD107" s="120" t="e" cm="1">
        <f t="array" ref="BD107">_xlfn.IFS(AND($P107&lt;&gt;"",W107&lt;&gt;""),ABS($P107-W107),AND($P107="",W107=""),"",OR($P107&lt;&gt;"",W107&lt;&gt;""),"-")</f>
        <v>#N/A</v>
      </c>
      <c r="BE107" s="120" t="e" cm="1">
        <f t="array" ref="BE107">_xlfn.IFS(AND($P107&lt;&gt;"",X107&lt;&gt;""),ABS($P107-X107),AND($P107="",X107=""),"",OR($P107&lt;&gt;"",X107&lt;&gt;""),"-")</f>
        <v>#N/A</v>
      </c>
      <c r="BF107" s="120" t="e" cm="1">
        <f t="array" ref="BF107">_xlfn.IFS(AND($P107&lt;&gt;"",Y107&lt;&gt;""),ABS($P107-Y107),AND($P107="",Y107=""),"",OR($P107&lt;&gt;"",Y107&lt;&gt;""),"-")</f>
        <v>#N/A</v>
      </c>
      <c r="BG107" s="120" t="e" cm="1">
        <f t="array" ref="BG107">_xlfn.IFS(AND($P107&lt;&gt;"",Z107&lt;&gt;""),ABS($P107-Z107),AND($P107="",Z107=""),"",OR($P107&lt;&gt;"",Z107&lt;&gt;""),"-")</f>
        <v>#N/A</v>
      </c>
      <c r="BH107" s="121" t="e" cm="1">
        <f t="array" ref="BH107">_xlfn.IFS(AND($Q107&lt;&gt;"",R107&lt;&gt;""),ABS($Q107-R107),AND($Q107="",R107=""),"",OR($Q107&lt;&gt;"",R107&lt;&gt;""),"-")</f>
        <v>#N/A</v>
      </c>
      <c r="BI107" s="120" t="e" cm="1">
        <f t="array" ref="BI107">_xlfn.IFS(AND($Q107&lt;&gt;"",S107&lt;&gt;""),ABS($Q107-S107),AND($Q107="",S107=""),"",OR($Q107&lt;&gt;"",S107&lt;&gt;""),"-")</f>
        <v>#N/A</v>
      </c>
      <c r="BJ107" s="120" t="e" cm="1">
        <f t="array" ref="BJ107">_xlfn.IFS(AND($Q107&lt;&gt;"",T107&lt;&gt;""),ABS($Q107-T107),AND($Q107="",T107=""),"",OR($Q107&lt;&gt;"",T107&lt;&gt;""),"-")</f>
        <v>#N/A</v>
      </c>
      <c r="BK107" s="120" t="e" cm="1">
        <f t="array" ref="BK107">_xlfn.IFS(AND($Q107&lt;&gt;"",U107&lt;&gt;""),ABS($Q107-U107),AND($Q107="",U107=""),"",OR($Q107&lt;&gt;"",U107&lt;&gt;""),"-")</f>
        <v>#N/A</v>
      </c>
      <c r="BL107" s="120" t="e" cm="1">
        <f t="array" ref="BL107">_xlfn.IFS(AND($Q107&lt;&gt;"",V107&lt;&gt;""),ABS($Q107-V107),AND($Q107="",V107=""),"",OR($Q107&lt;&gt;"",V107&lt;&gt;""),"-")</f>
        <v>#N/A</v>
      </c>
      <c r="BM107" s="120" t="e" cm="1">
        <f t="array" ref="BM107">_xlfn.IFS(AND($Q107&lt;&gt;"",W107&lt;&gt;""),ABS($Q107-W107),AND($Q107="",W107=""),"",OR($Q107&lt;&gt;"",W107&lt;&gt;""),"-")</f>
        <v>#N/A</v>
      </c>
      <c r="BN107" s="120" t="e" cm="1">
        <f t="array" ref="BN107">_xlfn.IFS(AND($Q107&lt;&gt;"",X107&lt;&gt;""),ABS($Q107-X107),AND($Q107="",X107=""),"",OR($Q107&lt;&gt;"",X107&lt;&gt;""),"-")</f>
        <v>#N/A</v>
      </c>
      <c r="BO107" s="120" t="e" cm="1">
        <f t="array" ref="BO107">_xlfn.IFS(AND($Q107&lt;&gt;"",Y107&lt;&gt;""),ABS($Q107-Y107),AND($Q107="",Y107=""),"",OR($Q107&lt;&gt;"",Y107&lt;&gt;""),"-")</f>
        <v>#N/A</v>
      </c>
      <c r="BP107" s="120" t="e" cm="1">
        <f t="array" ref="BP107">_xlfn.IFS(AND($Q107&lt;&gt;"",Z107&lt;&gt;""),ABS($Q107-Z107),AND($Q107="",Z107=""),"",OR($Q107&lt;&gt;"",Z107&lt;&gt;""),"-")</f>
        <v>#N/A</v>
      </c>
      <c r="BQ107" s="121" t="e" cm="1">
        <f t="array" ref="BQ107">_xlfn.IFS(AND($R107&lt;&gt;"",S107&lt;&gt;""),ABS($R107-S107),AND($R107="",S107=""),"",OR($R107&lt;&gt;"",S107&lt;&gt;""),"-")</f>
        <v>#N/A</v>
      </c>
      <c r="BR107" s="120" t="e" cm="1">
        <f t="array" ref="BR107">_xlfn.IFS(AND($R107&lt;&gt;"",T107&lt;&gt;""),ABS($R107-T107),AND($R107="",T107=""),"",OR($R107&lt;&gt;"",T107&lt;&gt;""),"-")</f>
        <v>#N/A</v>
      </c>
      <c r="BS107" s="120" t="e" cm="1">
        <f t="array" ref="BS107">_xlfn.IFS(AND($R107&lt;&gt;"",U107&lt;&gt;""),ABS($R107-U107),AND($R107="",U107=""),"",OR($R107&lt;&gt;"",U107&lt;&gt;""),"-")</f>
        <v>#N/A</v>
      </c>
      <c r="BT107" s="120" t="e" cm="1">
        <f t="array" ref="BT107">_xlfn.IFS(AND($R107&lt;&gt;"",V107&lt;&gt;""),ABS($R107-V107),AND($R107="",V107=""),"",OR($R107&lt;&gt;"",V107&lt;&gt;""),"-")</f>
        <v>#N/A</v>
      </c>
      <c r="BU107" s="120" t="e" cm="1">
        <f t="array" ref="BU107">_xlfn.IFS(AND($R107&lt;&gt;"",W107&lt;&gt;""),ABS($R107-W107),AND($R107="",W107=""),"",OR($R107&lt;&gt;"",W107&lt;&gt;""),"-")</f>
        <v>#N/A</v>
      </c>
      <c r="BV107" s="120" t="e" cm="1">
        <f t="array" ref="BV107">_xlfn.IFS(AND($R107&lt;&gt;"",X107&lt;&gt;""),ABS($R107-X107),AND($R107="",X107=""),"",OR($R107&lt;&gt;"",X107&lt;&gt;""),"-")</f>
        <v>#N/A</v>
      </c>
      <c r="BW107" s="120" t="e" cm="1">
        <f t="array" ref="BW107">_xlfn.IFS(AND($R107&lt;&gt;"",Y107&lt;&gt;""),ABS($R107-Y107),AND($R107="",Y107=""),"",OR($R107&lt;&gt;"",Y107&lt;&gt;""),"-")</f>
        <v>#N/A</v>
      </c>
      <c r="BX107" s="120" t="e" cm="1">
        <f t="array" ref="BX107">_xlfn.IFS(AND($R107&lt;&gt;"",Z107&lt;&gt;""),ABS($R107-Z107),AND($R107="",Z107=""),"",OR($R107&lt;&gt;"",Z107&lt;&gt;""),"-")</f>
        <v>#N/A</v>
      </c>
      <c r="BY107" s="121" t="e" cm="1">
        <f t="array" ref="BY107">_xlfn.IFS(AND($S107&lt;&gt;"",T107&lt;&gt;""),ABS($S107-T107),AND($S107="",T107=""),"",OR($S107&lt;&gt;"",T107&lt;&gt;""),"-")</f>
        <v>#N/A</v>
      </c>
      <c r="BZ107" s="120" t="e" cm="1">
        <f t="array" ref="BZ107">_xlfn.IFS(AND($S107&lt;&gt;"",U107&lt;&gt;""),ABS($S107-U107),AND($S107="",U107=""),"",OR($S107&lt;&gt;"",U107&lt;&gt;""),"-")</f>
        <v>#N/A</v>
      </c>
      <c r="CA107" s="120" t="e" cm="1">
        <f t="array" ref="CA107">_xlfn.IFS(AND($S107&lt;&gt;"",V107&lt;&gt;""),ABS($S107-V107),AND($S107="",V107=""),"",OR($S107&lt;&gt;"",V107&lt;&gt;""),"-")</f>
        <v>#N/A</v>
      </c>
      <c r="CB107" s="120" t="e" cm="1">
        <f t="array" ref="CB107">_xlfn.IFS(AND($S107&lt;&gt;"",W107&lt;&gt;""),ABS($S107-W107),AND($S107="",W107=""),"",OR($S107&lt;&gt;"",W107&lt;&gt;""),"-")</f>
        <v>#N/A</v>
      </c>
      <c r="CC107" s="120" t="e" cm="1">
        <f t="array" ref="CC107">_xlfn.IFS(AND($S107&lt;&gt;"",X107&lt;&gt;""),ABS($S107-X107),AND($S107="",X107=""),"",OR($S107&lt;&gt;"",X107&lt;&gt;""),"-")</f>
        <v>#N/A</v>
      </c>
      <c r="CD107" s="120" t="e" cm="1">
        <f t="array" ref="CD107">_xlfn.IFS(AND($S107&lt;&gt;"",Y107&lt;&gt;""),ABS($S107-Y107),AND($S107="",Y107=""),"",OR($S107&lt;&gt;"",Y107&lt;&gt;""),"-")</f>
        <v>#N/A</v>
      </c>
      <c r="CE107" s="120" t="e" cm="1">
        <f t="array" ref="CE107">_xlfn.IFS(AND($S107&lt;&gt;"",Z107&lt;&gt;""),ABS($S107-Z107),AND($S107="",Z107=""),"",OR($S107&lt;&gt;"",Z107&lt;&gt;""),"-")</f>
        <v>#N/A</v>
      </c>
      <c r="CF107" s="121" t="e" cm="1">
        <f t="array" ref="CF107">_xlfn.IFS(AND($T107&lt;&gt;"",U107&lt;&gt;""),ABS($T107-U107),AND($T107="",U107=""),"",OR($T107&lt;&gt;"",U107&lt;&gt;""),"-")</f>
        <v>#N/A</v>
      </c>
      <c r="CG107" s="120" t="e" cm="1">
        <f t="array" ref="CG107">_xlfn.IFS(AND($T107&lt;&gt;"",V107&lt;&gt;""),ABS($T107-V107),AND($T107="",V107=""),"",OR($T107&lt;&gt;"",V107&lt;&gt;""),"-")</f>
        <v>#N/A</v>
      </c>
      <c r="CH107" s="120" t="e" cm="1">
        <f t="array" ref="CH107">_xlfn.IFS(AND($T107&lt;&gt;"",W107&lt;&gt;""),ABS($T107-W107),AND($T107="",W107=""),"",OR($T107&lt;&gt;"",W107&lt;&gt;""),"-")</f>
        <v>#N/A</v>
      </c>
      <c r="CI107" s="120" t="e" cm="1">
        <f t="array" ref="CI107">_xlfn.IFS(AND($T107&lt;&gt;"",X107&lt;&gt;""),ABS($T107-X107),AND($T107="",X107=""),"",OR($T107&lt;&gt;"",X107&lt;&gt;""),"-")</f>
        <v>#N/A</v>
      </c>
      <c r="CJ107" s="120" t="e" cm="1">
        <f t="array" ref="CJ107">_xlfn.IFS(AND($T107&lt;&gt;"",Y107&lt;&gt;""),ABS($T107-Y107),AND($T107="",Y107=""),"",OR($T107&lt;&gt;"",Y107&lt;&gt;""),"-")</f>
        <v>#N/A</v>
      </c>
      <c r="CK107" s="120" t="e" cm="1">
        <f t="array" ref="CK107">_xlfn.IFS(AND($T107&lt;&gt;"",Z107&lt;&gt;""),ABS($T107-Z107),AND($T107="",Z107=""),"",OR($T107&lt;&gt;"",Z107&lt;&gt;""),"-")</f>
        <v>#N/A</v>
      </c>
      <c r="CL107" s="121" t="e" cm="1">
        <f t="array" ref="CL107">_xlfn.IFS(AND($U107&lt;&gt;"",V107&lt;&gt;""),ABS($U107-V107),AND($U107="",V107=""),"",OR($U107&lt;&gt;"",V107&lt;&gt;""),"-")</f>
        <v>#N/A</v>
      </c>
      <c r="CM107" s="120" t="e" cm="1">
        <f t="array" ref="CM107">_xlfn.IFS(AND($U107&lt;&gt;"",W107&lt;&gt;""),ABS($U107-W107),AND($U107="",W107=""),"",OR($U107&lt;&gt;"",W107&lt;&gt;""),"-")</f>
        <v>#N/A</v>
      </c>
      <c r="CN107" s="120" t="e" cm="1">
        <f t="array" ref="CN107">_xlfn.IFS(AND($U107&lt;&gt;"",X107&lt;&gt;""),ABS($U107-X107),AND($U107="",X107=""),"",OR($U107&lt;&gt;"",X107&lt;&gt;""),"-")</f>
        <v>#N/A</v>
      </c>
      <c r="CO107" s="120" t="e" cm="1">
        <f t="array" ref="CO107">_xlfn.IFS(AND($U107&lt;&gt;"",Y107&lt;&gt;""),ABS($U107-Y107),AND($U107="",Y107=""),"",OR($U107&lt;&gt;"",Y107&lt;&gt;""),"-")</f>
        <v>#N/A</v>
      </c>
      <c r="CP107" s="120" t="e" cm="1">
        <f t="array" ref="CP107">_xlfn.IFS(AND($U107&lt;&gt;"",Z107&lt;&gt;""),ABS($U107-Z107),AND($U107="",Z107=""),"",OR($U107&lt;&gt;"",Z107&lt;&gt;""),"-")</f>
        <v>#N/A</v>
      </c>
      <c r="CQ107" s="121" t="e" cm="1">
        <f t="array" ref="CQ107">_xlfn.IFS(AND($V107&lt;&gt;"",W107&lt;&gt;""),ABS($V107-W107),AND($V107="",W107=""),"",OR($V107&lt;&gt;"",W107&lt;&gt;""),"-")</f>
        <v>#N/A</v>
      </c>
      <c r="CR107" s="120" t="e" cm="1">
        <f t="array" ref="CR107">_xlfn.IFS(AND($V107&lt;&gt;"",X107&lt;&gt;""),ABS($V107-X107),AND($V107="",X107=""),"",OR($V107&lt;&gt;"",X107&lt;&gt;""),"-")</f>
        <v>#N/A</v>
      </c>
      <c r="CS107" s="120" t="e" cm="1">
        <f t="array" ref="CS107">_xlfn.IFS(AND($V107&lt;&gt;"",Y107&lt;&gt;""),ABS($V107-Y107),AND($V107="",Y107=""),"",OR($V107&lt;&gt;"",Y107&lt;&gt;""),"-")</f>
        <v>#N/A</v>
      </c>
      <c r="CT107" s="120" t="e" cm="1">
        <f t="array" ref="CT107">_xlfn.IFS(AND($V107&lt;&gt;"",Z107&lt;&gt;""),ABS($V107-Z107),AND($V107="",Z107=""),"",OR($V107&lt;&gt;"",Z107&lt;&gt;""),"-")</f>
        <v>#N/A</v>
      </c>
      <c r="CU107" s="121" t="e" cm="1">
        <f t="array" ref="CU107">_xlfn.IFS(AND($W107&lt;&gt;"",X107&lt;&gt;""),ABS($W107-X107),AND($W107="",X107=""),"",OR($W107&lt;&gt;"",X107&lt;&gt;""),"-")</f>
        <v>#N/A</v>
      </c>
      <c r="CV107" s="120" t="e" cm="1">
        <f t="array" ref="CV107">_xlfn.IFS(AND($W107&lt;&gt;"",Y107&lt;&gt;""),ABS($W107-Y107),AND($W107="",Y107=""),"",OR($W107&lt;&gt;"",Y107&lt;&gt;""),"-")</f>
        <v>#N/A</v>
      </c>
      <c r="CW107" s="120" t="e" cm="1">
        <f t="array" ref="CW107">_xlfn.IFS(AND($W107&lt;&gt;"",Z107&lt;&gt;""),ABS($W107-Z107),AND($W107="",Z107=""),"",OR($W107&lt;&gt;"",Z107&lt;&gt;""),"-")</f>
        <v>#N/A</v>
      </c>
      <c r="CX107" s="121" t="e" cm="1">
        <f t="array" ref="CX107">_xlfn.IFS(AND($X107&lt;&gt;"",Y107&lt;&gt;""),ABS($X107-Y107),AND($X107="",Y107=""),"",OR($X107&lt;&gt;"",Y107&lt;&gt;""),"-")</f>
        <v>#N/A</v>
      </c>
      <c r="CY107" s="120" t="e" cm="1">
        <f t="array" ref="CY107">_xlfn.IFS(AND($X107&lt;&gt;"",Z107&lt;&gt;""),ABS($X107-Z107),AND($X107="",Z107=""),"",OR($X107&lt;&gt;"",Z107&lt;&gt;""),"-")</f>
        <v>#N/A</v>
      </c>
      <c r="CZ107" s="121" t="e" cm="1">
        <f t="array" ref="CZ107">_xlfn.IFS(AND($Y107&lt;&gt;"",Z107&lt;&gt;""),ABS($Y107-Z107),AND($Y107="",Z107=""),"",OR($Y107&lt;&gt;"",Z107&lt;&gt;""),"-")</f>
        <v>#N/A</v>
      </c>
    </row>
    <row r="108" spans="1:104" x14ac:dyDescent="0.2">
      <c r="A108" s="260" t="s">
        <v>113</v>
      </c>
      <c r="B108" s="259" t="e">
        <f>VLOOKUP($A108,Merged_couplings!$B:$BU,MATCH(B$1,Merged_couplings!$B$1:$BU$1,0),FALSE)</f>
        <v>#N/A</v>
      </c>
      <c r="C108" s="258" t="e">
        <f>VLOOKUP($A108,Merged_couplings!$B:$BU,MATCH(C$1,Merged_couplings!$B$1:$BU$1,0),FALSE)</f>
        <v>#N/A</v>
      </c>
      <c r="D108" s="258" t="e">
        <f>VLOOKUP($A108,Merged_couplings!$B:$BU,MATCH(D$1,Merged_couplings!$B$1:$BU$1,0),FALSE)</f>
        <v>#N/A</v>
      </c>
      <c r="E108" s="258" t="e">
        <f>VLOOKUP($A108,Merged_couplings!$B:$BU,MATCH(E$1,Merged_couplings!$B$1:$BU$1,0),FALSE)</f>
        <v>#N/A</v>
      </c>
      <c r="F108" s="258" t="e">
        <f>VLOOKUP($A108,Merged_couplings!$B:$BU,MATCH(F$1,Merged_couplings!$B$1:$BU$1,0),FALSE)</f>
        <v>#N/A</v>
      </c>
      <c r="G108" s="258" t="e">
        <f>VLOOKUP($A108,Merged_couplings!$B:$BU,MATCH(G$1,Merged_couplings!$B$1:$BU$1,0),FALSE)</f>
        <v>#N/A</v>
      </c>
      <c r="H108" s="258" t="e">
        <f>VLOOKUP($A108,Merged_couplings!$B:$BU,MATCH(H$1,Merged_couplings!$B$1:$BU$1,0),FALSE)</f>
        <v>#N/A</v>
      </c>
      <c r="I108" s="258" t="e">
        <f>VLOOKUP($A108,Merged_couplings!$B:$BU,MATCH(I$1,Merged_couplings!$B$1:$BU$1,0),FALSE)</f>
        <v>#N/A</v>
      </c>
      <c r="J108" s="258" t="e">
        <f>VLOOKUP($A108,Merged_couplings!$B:$BU,MATCH(J$1,Merged_couplings!$B$1:$BU$1,0),FALSE)</f>
        <v>#N/A</v>
      </c>
      <c r="K108" s="258" t="e">
        <f>VLOOKUP($A108,Merged_couplings!$B:$BU,MATCH(K$1,Merged_couplings!$B$1:$BU$1,0),FALSE)</f>
        <v>#N/A</v>
      </c>
      <c r="L108" s="258" t="e">
        <f>VLOOKUP($A108,Merged_couplings!$B:$BU,MATCH(L$1,Merged_couplings!$B$1:$BU$1,0),FALSE)</f>
        <v>#N/A</v>
      </c>
      <c r="M108" s="258" t="e">
        <f>VLOOKUP($A108,Merged_couplings!$B:$BU,MATCH(M$1,Merged_couplings!$B$1:$BU$1,0),FALSE)</f>
        <v>#N/A</v>
      </c>
      <c r="N108" s="121" t="e">
        <f>IF(OR(B108="BIG",B108="BI-",B108="B-G"),VLOOKUP($A108,Merged_couplings!$B:$BU,MATCH(N$1,Merged_couplings!$B$1:$BU$1,0),FALSE),"")</f>
        <v>#N/A</v>
      </c>
      <c r="P108" s="120" t="e">
        <f>IF(OR(C108="BIG",C108="BI-",C108="B-G"),VLOOKUP($A108,Merged_couplings!$B:$BU,MATCH(P$1,Merged_couplings!$B$1:$BU$1,0),FALSE),"")</f>
        <v>#N/A</v>
      </c>
      <c r="Q108" s="120" t="e">
        <f>IF(OR(D108="BIG",D108="BI-",D108="B-G"),VLOOKUP($A108,Merged_couplings!$B:$BU,MATCH(Q$1,Merged_couplings!$B$1:$BU$1,0),FALSE),"")</f>
        <v>#N/A</v>
      </c>
      <c r="R108" s="120" t="e">
        <f>IF(OR(E108="BIG",E108="BI-",E108="B-G"),VLOOKUP($A108,Merged_couplings!$B:$BU,MATCH(R$1,Merged_couplings!$B$1:$BU$1,0),FALSE),"")</f>
        <v>#N/A</v>
      </c>
      <c r="S108" s="120" t="e">
        <f>IF(OR(F108="BIG",F108="BI-",F108="B-G"),VLOOKUP($A108,Merged_couplings!$B:$BU,MATCH(S$1,Merged_couplings!$B$1:$BU$1,0),FALSE),"")</f>
        <v>#N/A</v>
      </c>
      <c r="T108" s="120" t="e">
        <f>IF(OR(G108="BIG",G108="BI-",G108="B-G"),VLOOKUP($A108,Merged_couplings!$B:$BU,MATCH(T$1,Merged_couplings!$B$1:$BU$1,0),FALSE),"")</f>
        <v>#N/A</v>
      </c>
      <c r="U108" s="120" t="e">
        <f>IF(OR(H108="BIG",H108="BI-",H108="B-G"),VLOOKUP($A108,Merged_couplings!$B:$BU,MATCH(U$1,Merged_couplings!$B$1:$BU$1,0),FALSE),"")</f>
        <v>#N/A</v>
      </c>
      <c r="V108" s="120" t="e">
        <f>IF(OR(I108="BIG",I108="BI-",I108="B-G"),VLOOKUP($A108,Merged_couplings!$B:$BU,MATCH(V$1,Merged_couplings!$B$1:$BU$1,0),FALSE),"")</f>
        <v>#N/A</v>
      </c>
      <c r="W108" s="120" t="e">
        <f>IF(OR(J108="BIG",J108="BI-",J108="B-G"),VLOOKUP($A108,Merged_couplings!$B:$BU,MATCH(W$1,Merged_couplings!$B$1:$BU$1,0),FALSE),"")</f>
        <v>#N/A</v>
      </c>
      <c r="X108" s="120" t="e">
        <f>IF(OR(K108="BIG",K108="BI-",K108="B-G"),VLOOKUP($A108,Merged_couplings!$B:$BU,MATCH(X$1,Merged_couplings!$B$1:$BU$1,0),FALSE),"")</f>
        <v>#N/A</v>
      </c>
      <c r="Y108" s="120" t="e">
        <f>IF(OR(L108="BIG",L108="BI-",L108="B-G"),VLOOKUP($A108,Merged_couplings!$B:$BU,MATCH(Y$1,Merged_couplings!$B$1:$BU$1,0),FALSE),"")</f>
        <v>#N/A</v>
      </c>
      <c r="Z108" s="120" t="e">
        <f>IF(OR(M108="BIG",M108="BI-",M108="B-G"),VLOOKUP($A108,Merged_couplings!$B:$BU,MATCH(Z$1,Merged_couplings!$B$1:$BU$1,0),FALSE),"")</f>
        <v>#N/A</v>
      </c>
      <c r="AA108" s="123"/>
      <c r="AB108" s="340" t="e" cm="1">
        <f t="array" ref="AB108">_xlfn.IFS(AND($N108&lt;&gt;"",P108&lt;&gt;""),ABS($N108-P108),AND($N108="",P108=""),"",OR($N108&lt;&gt;"",P108&lt;&gt;""),"-")</f>
        <v>#N/A</v>
      </c>
      <c r="AC108" s="122" t="e" cm="1">
        <f t="array" ref="AC108">_xlfn.IFS(AND($N108&lt;&gt;"",Q108&lt;&gt;""),ABS($N108-Q108),AND($N108="",Q108=""),"",OR($N108&lt;&gt;"",Q108&lt;&gt;""),"-")</f>
        <v>#N/A</v>
      </c>
      <c r="AD108" s="122" t="e" cm="1">
        <f t="array" ref="AD108">_xlfn.IFS(AND($N108&lt;&gt;"",R108&lt;&gt;""),ABS($N108-R108),AND($N108="",R108=""),"",OR($N108&lt;&gt;"",R108&lt;&gt;""),"-")</f>
        <v>#N/A</v>
      </c>
      <c r="AE108" s="122" t="e" cm="1">
        <f t="array" ref="AE108">_xlfn.IFS(AND($N108&lt;&gt;"",S108&lt;&gt;""),ABS($N108-S108),AND($N108="",S108=""),"",OR($N108&lt;&gt;"",S108&lt;&gt;""),"-")</f>
        <v>#N/A</v>
      </c>
      <c r="AF108" s="122" t="e" cm="1">
        <f t="array" ref="AF108">_xlfn.IFS(AND($N108&lt;&gt;"",T108&lt;&gt;""),ABS($N108-T108),AND($N108="",T108=""),"",OR($N108&lt;&gt;"",T108&lt;&gt;""),"-")</f>
        <v>#N/A</v>
      </c>
      <c r="AG108" s="122" t="e" cm="1">
        <f t="array" ref="AG108">_xlfn.IFS(AND($N108&lt;&gt;"",U108&lt;&gt;""),ABS($N108-U108),AND($N108="",U108=""),"",OR($N108&lt;&gt;"",U108&lt;&gt;""),"-")</f>
        <v>#N/A</v>
      </c>
      <c r="AH108" s="122" t="e" cm="1">
        <f t="array" ref="AH108">_xlfn.IFS(AND($N108&lt;&gt;"",V108&lt;&gt;""),ABS($N108-V108),AND($N108="",V108=""),"",OR($N108&lt;&gt;"",V108&lt;&gt;""),"-")</f>
        <v>#N/A</v>
      </c>
      <c r="AI108" s="122" t="e" cm="1">
        <f t="array" ref="AI108">_xlfn.IFS(AND($N108&lt;&gt;"",W108&lt;&gt;""),ABS($N108-W108),AND($N108="",W108=""),"",OR($N108&lt;&gt;"",W108&lt;&gt;""),"-")</f>
        <v>#N/A</v>
      </c>
      <c r="AJ108" s="122" t="e" cm="1">
        <f t="array" ref="AJ108">_xlfn.IFS(AND($N108&lt;&gt;"",X108&lt;&gt;""),ABS($N108-X108),AND($N108="",X108=""),"",OR($N108&lt;&gt;"",X108&lt;&gt;""),"-")</f>
        <v>#N/A</v>
      </c>
      <c r="AK108" s="122" t="e" cm="1">
        <f t="array" ref="AK108">_xlfn.IFS(AND($N108&lt;&gt;"",Y108&lt;&gt;""),ABS($N108-Y108),AND($N108="",Y108=""),"",OR($N108&lt;&gt;"",Y108&lt;&gt;""),"-")</f>
        <v>#N/A</v>
      </c>
      <c r="AL108" s="122" t="e" cm="1">
        <f t="array" ref="AL108">_xlfn.IFS(AND($N108&lt;&gt;"",Z108&lt;&gt;""),ABS($N108-Z108),AND($N108="",Z108=""),"",OR($N108&lt;&gt;"",Z108&lt;&gt;""),"-")</f>
        <v>#N/A</v>
      </c>
      <c r="AM108" s="340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1" t="e" cm="1">
        <f t="array" ref="AX108">_xlfn.IFS(AND($P108&lt;&gt;"",Q108&lt;&gt;""),ABS($P108-Q108),AND($P108="",Q108=""),"",OR($P108&lt;&gt;"",Q108&lt;&gt;""),"-")</f>
        <v>#N/A</v>
      </c>
      <c r="AY108" s="120" t="e" cm="1">
        <f t="array" ref="AY108">_xlfn.IFS(AND($P108&lt;&gt;"",R108&lt;&gt;""),ABS($P108-R108),AND($P108="",R108=""),"",OR($P108&lt;&gt;"",R108&lt;&gt;""),"-")</f>
        <v>#N/A</v>
      </c>
      <c r="AZ108" s="120" t="e" cm="1">
        <f t="array" ref="AZ108">_xlfn.IFS(AND($P108&lt;&gt;"",S108&lt;&gt;""),ABS($P108-S108),AND($P108="",S108=""),"",OR($P108&lt;&gt;"",S108&lt;&gt;""),"-")</f>
        <v>#N/A</v>
      </c>
      <c r="BA108" s="120" t="e" cm="1">
        <f t="array" ref="BA108">_xlfn.IFS(AND($P108&lt;&gt;"",T108&lt;&gt;""),ABS($P108-T108),AND($P108="",T108=""),"",OR($P108&lt;&gt;"",T108&lt;&gt;""),"-")</f>
        <v>#N/A</v>
      </c>
      <c r="BB108" s="120" t="e" cm="1">
        <f t="array" ref="BB108">_xlfn.IFS(AND($P108&lt;&gt;"",U108&lt;&gt;""),ABS($P108-U108),AND($P108="",U108=""),"",OR($P108&lt;&gt;"",U108&lt;&gt;""),"-")</f>
        <v>#N/A</v>
      </c>
      <c r="BC108" s="120" t="e" cm="1">
        <f t="array" ref="BC108">_xlfn.IFS(AND($P108&lt;&gt;"",V108&lt;&gt;""),ABS($P108-V108),AND($P108="",V108=""),"",OR($P108&lt;&gt;"",V108&lt;&gt;""),"-")</f>
        <v>#N/A</v>
      </c>
      <c r="BD108" s="120" t="e" cm="1">
        <f t="array" ref="BD108">_xlfn.IFS(AND($P108&lt;&gt;"",W108&lt;&gt;""),ABS($P108-W108),AND($P108="",W108=""),"",OR($P108&lt;&gt;"",W108&lt;&gt;""),"-")</f>
        <v>#N/A</v>
      </c>
      <c r="BE108" s="120" t="e" cm="1">
        <f t="array" ref="BE108">_xlfn.IFS(AND($P108&lt;&gt;"",X108&lt;&gt;""),ABS($P108-X108),AND($P108="",X108=""),"",OR($P108&lt;&gt;"",X108&lt;&gt;""),"-")</f>
        <v>#N/A</v>
      </c>
      <c r="BF108" s="120" t="e" cm="1">
        <f t="array" ref="BF108">_xlfn.IFS(AND($P108&lt;&gt;"",Y108&lt;&gt;""),ABS($P108-Y108),AND($P108="",Y108=""),"",OR($P108&lt;&gt;"",Y108&lt;&gt;""),"-")</f>
        <v>#N/A</v>
      </c>
      <c r="BG108" s="120" t="e" cm="1">
        <f t="array" ref="BG108">_xlfn.IFS(AND($P108&lt;&gt;"",Z108&lt;&gt;""),ABS($P108-Z108),AND($P108="",Z108=""),"",OR($P108&lt;&gt;"",Z108&lt;&gt;""),"-")</f>
        <v>#N/A</v>
      </c>
      <c r="BH108" s="121" t="e" cm="1">
        <f t="array" ref="BH108">_xlfn.IFS(AND($Q108&lt;&gt;"",R108&lt;&gt;""),ABS($Q108-R108),AND($Q108="",R108=""),"",OR($Q108&lt;&gt;"",R108&lt;&gt;""),"-")</f>
        <v>#N/A</v>
      </c>
      <c r="BI108" s="120" t="e" cm="1">
        <f t="array" ref="BI108">_xlfn.IFS(AND($Q108&lt;&gt;"",S108&lt;&gt;""),ABS($Q108-S108),AND($Q108="",S108=""),"",OR($Q108&lt;&gt;"",S108&lt;&gt;""),"-")</f>
        <v>#N/A</v>
      </c>
      <c r="BJ108" s="120" t="e" cm="1">
        <f t="array" ref="BJ108">_xlfn.IFS(AND($Q108&lt;&gt;"",T108&lt;&gt;""),ABS($Q108-T108),AND($Q108="",T108=""),"",OR($Q108&lt;&gt;"",T108&lt;&gt;""),"-")</f>
        <v>#N/A</v>
      </c>
      <c r="BK108" s="120" t="e" cm="1">
        <f t="array" ref="BK108">_xlfn.IFS(AND($Q108&lt;&gt;"",U108&lt;&gt;""),ABS($Q108-U108),AND($Q108="",U108=""),"",OR($Q108&lt;&gt;"",U108&lt;&gt;""),"-")</f>
        <v>#N/A</v>
      </c>
      <c r="BL108" s="120" t="e" cm="1">
        <f t="array" ref="BL108">_xlfn.IFS(AND($Q108&lt;&gt;"",V108&lt;&gt;""),ABS($Q108-V108),AND($Q108="",V108=""),"",OR($Q108&lt;&gt;"",V108&lt;&gt;""),"-")</f>
        <v>#N/A</v>
      </c>
      <c r="BM108" s="120" t="e" cm="1">
        <f t="array" ref="BM108">_xlfn.IFS(AND($Q108&lt;&gt;"",W108&lt;&gt;""),ABS($Q108-W108),AND($Q108="",W108=""),"",OR($Q108&lt;&gt;"",W108&lt;&gt;""),"-")</f>
        <v>#N/A</v>
      </c>
      <c r="BN108" s="120" t="e" cm="1">
        <f t="array" ref="BN108">_xlfn.IFS(AND($Q108&lt;&gt;"",X108&lt;&gt;""),ABS($Q108-X108),AND($Q108="",X108=""),"",OR($Q108&lt;&gt;"",X108&lt;&gt;""),"-")</f>
        <v>#N/A</v>
      </c>
      <c r="BO108" s="120" t="e" cm="1">
        <f t="array" ref="BO108">_xlfn.IFS(AND($Q108&lt;&gt;"",Y108&lt;&gt;""),ABS($Q108-Y108),AND($Q108="",Y108=""),"",OR($Q108&lt;&gt;"",Y108&lt;&gt;""),"-")</f>
        <v>#N/A</v>
      </c>
      <c r="BP108" s="120" t="e" cm="1">
        <f t="array" ref="BP108">_xlfn.IFS(AND($Q108&lt;&gt;"",Z108&lt;&gt;""),ABS($Q108-Z108),AND($Q108="",Z108=""),"",OR($Q108&lt;&gt;"",Z108&lt;&gt;""),"-")</f>
        <v>#N/A</v>
      </c>
      <c r="BQ108" s="121" t="e" cm="1">
        <f t="array" ref="BQ108">_xlfn.IFS(AND($R108&lt;&gt;"",S108&lt;&gt;""),ABS($R108-S108),AND($R108="",S108=""),"",OR($R108&lt;&gt;"",S108&lt;&gt;""),"-")</f>
        <v>#N/A</v>
      </c>
      <c r="BR108" s="120" t="e" cm="1">
        <f t="array" ref="BR108">_xlfn.IFS(AND($R108&lt;&gt;"",T108&lt;&gt;""),ABS($R108-T108),AND($R108="",T108=""),"",OR($R108&lt;&gt;"",T108&lt;&gt;""),"-")</f>
        <v>#N/A</v>
      </c>
      <c r="BS108" s="120" t="e" cm="1">
        <f t="array" ref="BS108">_xlfn.IFS(AND($R108&lt;&gt;"",U108&lt;&gt;""),ABS($R108-U108),AND($R108="",U108=""),"",OR($R108&lt;&gt;"",U108&lt;&gt;""),"-")</f>
        <v>#N/A</v>
      </c>
      <c r="BT108" s="120" t="e" cm="1">
        <f t="array" ref="BT108">_xlfn.IFS(AND($R108&lt;&gt;"",V108&lt;&gt;""),ABS($R108-V108),AND($R108="",V108=""),"",OR($R108&lt;&gt;"",V108&lt;&gt;""),"-")</f>
        <v>#N/A</v>
      </c>
      <c r="BU108" s="120" t="e" cm="1">
        <f t="array" ref="BU108">_xlfn.IFS(AND($R108&lt;&gt;"",W108&lt;&gt;""),ABS($R108-W108),AND($R108="",W108=""),"",OR($R108&lt;&gt;"",W108&lt;&gt;""),"-")</f>
        <v>#N/A</v>
      </c>
      <c r="BV108" s="120" t="e" cm="1">
        <f t="array" ref="BV108">_xlfn.IFS(AND($R108&lt;&gt;"",X108&lt;&gt;""),ABS($R108-X108),AND($R108="",X108=""),"",OR($R108&lt;&gt;"",X108&lt;&gt;""),"-")</f>
        <v>#N/A</v>
      </c>
      <c r="BW108" s="120" t="e" cm="1">
        <f t="array" ref="BW108">_xlfn.IFS(AND($R108&lt;&gt;"",Y108&lt;&gt;""),ABS($R108-Y108),AND($R108="",Y108=""),"",OR($R108&lt;&gt;"",Y108&lt;&gt;""),"-")</f>
        <v>#N/A</v>
      </c>
      <c r="BX108" s="120" t="e" cm="1">
        <f t="array" ref="BX108">_xlfn.IFS(AND($R108&lt;&gt;"",Z108&lt;&gt;""),ABS($R108-Z108),AND($R108="",Z108=""),"",OR($R108&lt;&gt;"",Z108&lt;&gt;""),"-")</f>
        <v>#N/A</v>
      </c>
      <c r="BY108" s="121" t="e" cm="1">
        <f t="array" ref="BY108">_xlfn.IFS(AND($S108&lt;&gt;"",T108&lt;&gt;""),ABS($S108-T108),AND($S108="",T108=""),"",OR($S108&lt;&gt;"",T108&lt;&gt;""),"-")</f>
        <v>#N/A</v>
      </c>
      <c r="BZ108" s="120" t="e" cm="1">
        <f t="array" ref="BZ108">_xlfn.IFS(AND($S108&lt;&gt;"",U108&lt;&gt;""),ABS($S108-U108),AND($S108="",U108=""),"",OR($S108&lt;&gt;"",U108&lt;&gt;""),"-")</f>
        <v>#N/A</v>
      </c>
      <c r="CA108" s="120" t="e" cm="1">
        <f t="array" ref="CA108">_xlfn.IFS(AND($S108&lt;&gt;"",V108&lt;&gt;""),ABS($S108-V108),AND($S108="",V108=""),"",OR($S108&lt;&gt;"",V108&lt;&gt;""),"-")</f>
        <v>#N/A</v>
      </c>
      <c r="CB108" s="120" t="e" cm="1">
        <f t="array" ref="CB108">_xlfn.IFS(AND($S108&lt;&gt;"",W108&lt;&gt;""),ABS($S108-W108),AND($S108="",W108=""),"",OR($S108&lt;&gt;"",W108&lt;&gt;""),"-")</f>
        <v>#N/A</v>
      </c>
      <c r="CC108" s="120" t="e" cm="1">
        <f t="array" ref="CC108">_xlfn.IFS(AND($S108&lt;&gt;"",X108&lt;&gt;""),ABS($S108-X108),AND($S108="",X108=""),"",OR($S108&lt;&gt;"",X108&lt;&gt;""),"-")</f>
        <v>#N/A</v>
      </c>
      <c r="CD108" s="120" t="e" cm="1">
        <f t="array" ref="CD108">_xlfn.IFS(AND($S108&lt;&gt;"",Y108&lt;&gt;""),ABS($S108-Y108),AND($S108="",Y108=""),"",OR($S108&lt;&gt;"",Y108&lt;&gt;""),"-")</f>
        <v>#N/A</v>
      </c>
      <c r="CE108" s="120" t="e" cm="1">
        <f t="array" ref="CE108">_xlfn.IFS(AND($S108&lt;&gt;"",Z108&lt;&gt;""),ABS($S108-Z108),AND($S108="",Z108=""),"",OR($S108&lt;&gt;"",Z108&lt;&gt;""),"-")</f>
        <v>#N/A</v>
      </c>
      <c r="CF108" s="121" t="e" cm="1">
        <f t="array" ref="CF108">_xlfn.IFS(AND($T108&lt;&gt;"",U108&lt;&gt;""),ABS($T108-U108),AND($T108="",U108=""),"",OR($T108&lt;&gt;"",U108&lt;&gt;""),"-")</f>
        <v>#N/A</v>
      </c>
      <c r="CG108" s="120" t="e" cm="1">
        <f t="array" ref="CG108">_xlfn.IFS(AND($T108&lt;&gt;"",V108&lt;&gt;""),ABS($T108-V108),AND($T108="",V108=""),"",OR($T108&lt;&gt;"",V108&lt;&gt;""),"-")</f>
        <v>#N/A</v>
      </c>
      <c r="CH108" s="120" t="e" cm="1">
        <f t="array" ref="CH108">_xlfn.IFS(AND($T108&lt;&gt;"",W108&lt;&gt;""),ABS($T108-W108),AND($T108="",W108=""),"",OR($T108&lt;&gt;"",W108&lt;&gt;""),"-")</f>
        <v>#N/A</v>
      </c>
      <c r="CI108" s="120" t="e" cm="1">
        <f t="array" ref="CI108">_xlfn.IFS(AND($T108&lt;&gt;"",X108&lt;&gt;""),ABS($T108-X108),AND($T108="",X108=""),"",OR($T108&lt;&gt;"",X108&lt;&gt;""),"-")</f>
        <v>#N/A</v>
      </c>
      <c r="CJ108" s="120" t="e" cm="1">
        <f t="array" ref="CJ108">_xlfn.IFS(AND($T108&lt;&gt;"",Y108&lt;&gt;""),ABS($T108-Y108),AND($T108="",Y108=""),"",OR($T108&lt;&gt;"",Y108&lt;&gt;""),"-")</f>
        <v>#N/A</v>
      </c>
      <c r="CK108" s="120" t="e" cm="1">
        <f t="array" ref="CK108">_xlfn.IFS(AND($T108&lt;&gt;"",Z108&lt;&gt;""),ABS($T108-Z108),AND($T108="",Z108=""),"",OR($T108&lt;&gt;"",Z108&lt;&gt;""),"-")</f>
        <v>#N/A</v>
      </c>
      <c r="CL108" s="121" t="e" cm="1">
        <f t="array" ref="CL108">_xlfn.IFS(AND($U108&lt;&gt;"",V108&lt;&gt;""),ABS($U108-V108),AND($U108="",V108=""),"",OR($U108&lt;&gt;"",V108&lt;&gt;""),"-")</f>
        <v>#N/A</v>
      </c>
      <c r="CM108" s="120" t="e" cm="1">
        <f t="array" ref="CM108">_xlfn.IFS(AND($U108&lt;&gt;"",W108&lt;&gt;""),ABS($U108-W108),AND($U108="",W108=""),"",OR($U108&lt;&gt;"",W108&lt;&gt;""),"-")</f>
        <v>#N/A</v>
      </c>
      <c r="CN108" s="120" t="e" cm="1">
        <f t="array" ref="CN108">_xlfn.IFS(AND($U108&lt;&gt;"",X108&lt;&gt;""),ABS($U108-X108),AND($U108="",X108=""),"",OR($U108&lt;&gt;"",X108&lt;&gt;""),"-")</f>
        <v>#N/A</v>
      </c>
      <c r="CO108" s="120" t="e" cm="1">
        <f t="array" ref="CO108">_xlfn.IFS(AND($U108&lt;&gt;"",Y108&lt;&gt;""),ABS($U108-Y108),AND($U108="",Y108=""),"",OR($U108&lt;&gt;"",Y108&lt;&gt;""),"-")</f>
        <v>#N/A</v>
      </c>
      <c r="CP108" s="120" t="e" cm="1">
        <f t="array" ref="CP108">_xlfn.IFS(AND($U108&lt;&gt;"",Z108&lt;&gt;""),ABS($U108-Z108),AND($U108="",Z108=""),"",OR($U108&lt;&gt;"",Z108&lt;&gt;""),"-")</f>
        <v>#N/A</v>
      </c>
      <c r="CQ108" s="121" t="e" cm="1">
        <f t="array" ref="CQ108">_xlfn.IFS(AND($V108&lt;&gt;"",W108&lt;&gt;""),ABS($V108-W108),AND($V108="",W108=""),"",OR($V108&lt;&gt;"",W108&lt;&gt;""),"-")</f>
        <v>#N/A</v>
      </c>
      <c r="CR108" s="120" t="e" cm="1">
        <f t="array" ref="CR108">_xlfn.IFS(AND($V108&lt;&gt;"",X108&lt;&gt;""),ABS($V108-X108),AND($V108="",X108=""),"",OR($V108&lt;&gt;"",X108&lt;&gt;""),"-")</f>
        <v>#N/A</v>
      </c>
      <c r="CS108" s="120" t="e" cm="1">
        <f t="array" ref="CS108">_xlfn.IFS(AND($V108&lt;&gt;"",Y108&lt;&gt;""),ABS($V108-Y108),AND($V108="",Y108=""),"",OR($V108&lt;&gt;"",Y108&lt;&gt;""),"-")</f>
        <v>#N/A</v>
      </c>
      <c r="CT108" s="120" t="e" cm="1">
        <f t="array" ref="CT108">_xlfn.IFS(AND($V108&lt;&gt;"",Z108&lt;&gt;""),ABS($V108-Z108),AND($V108="",Z108=""),"",OR($V108&lt;&gt;"",Z108&lt;&gt;""),"-")</f>
        <v>#N/A</v>
      </c>
      <c r="CU108" s="121" t="e" cm="1">
        <f t="array" ref="CU108">_xlfn.IFS(AND($W108&lt;&gt;"",X108&lt;&gt;""),ABS($W108-X108),AND($W108="",X108=""),"",OR($W108&lt;&gt;"",X108&lt;&gt;""),"-")</f>
        <v>#N/A</v>
      </c>
      <c r="CV108" s="120" t="e" cm="1">
        <f t="array" ref="CV108">_xlfn.IFS(AND($W108&lt;&gt;"",Y108&lt;&gt;""),ABS($W108-Y108),AND($W108="",Y108=""),"",OR($W108&lt;&gt;"",Y108&lt;&gt;""),"-")</f>
        <v>#N/A</v>
      </c>
      <c r="CW108" s="120" t="e" cm="1">
        <f t="array" ref="CW108">_xlfn.IFS(AND($W108&lt;&gt;"",Z108&lt;&gt;""),ABS($W108-Z108),AND($W108="",Z108=""),"",OR($W108&lt;&gt;"",Z108&lt;&gt;""),"-")</f>
        <v>#N/A</v>
      </c>
      <c r="CX108" s="121" t="e" cm="1">
        <f t="array" ref="CX108">_xlfn.IFS(AND($X108&lt;&gt;"",Y108&lt;&gt;""),ABS($X108-Y108),AND($X108="",Y108=""),"",OR($X108&lt;&gt;"",Y108&lt;&gt;""),"-")</f>
        <v>#N/A</v>
      </c>
      <c r="CY108" s="120" t="e" cm="1">
        <f t="array" ref="CY108">_xlfn.IFS(AND($X108&lt;&gt;"",Z108&lt;&gt;""),ABS($X108-Z108),AND($X108="",Z108=""),"",OR($X108&lt;&gt;"",Z108&lt;&gt;""),"-")</f>
        <v>#N/A</v>
      </c>
      <c r="CZ108" s="121" t="e" cm="1">
        <f t="array" ref="CZ108">_xlfn.IFS(AND($Y108&lt;&gt;"",Z108&lt;&gt;""),ABS($Y108-Z108),AND($Y108="",Z108=""),"",OR($Y108&lt;&gt;"",Z108&lt;&gt;""),"-")</f>
        <v>#N/A</v>
      </c>
    </row>
    <row r="109" spans="1:104" x14ac:dyDescent="0.2">
      <c r="A109" s="260" t="s">
        <v>116</v>
      </c>
      <c r="B109" s="259" t="str">
        <f>VLOOKUP($A109,Merged_couplings!$B:$BU,MATCH(B$1,Merged_couplings!$B$1:$BU$1,0),FALSE)</f>
        <v>---</v>
      </c>
      <c r="C109" s="258" t="str">
        <f>VLOOKUP($A109,Merged_couplings!$B:$BU,MATCH(C$1,Merged_couplings!$B$1:$BU$1,0),FALSE)</f>
        <v>-IG</v>
      </c>
      <c r="D109" s="258" t="str">
        <f>VLOOKUP($A109,Merged_couplings!$B:$BU,MATCH(D$1,Merged_couplings!$B$1:$BU$1,0),FALSE)</f>
        <v>-IG</v>
      </c>
      <c r="E109" s="258" t="str">
        <f>VLOOKUP($A109,Merged_couplings!$B:$BU,MATCH(E$1,Merged_couplings!$B$1:$BU$1,0),FALSE)</f>
        <v>-IG</v>
      </c>
      <c r="F109" s="258" t="str">
        <f>VLOOKUP($A109,Merged_couplings!$B:$BU,MATCH(F$1,Merged_couplings!$B$1:$BU$1,0),FALSE)</f>
        <v>-IG</v>
      </c>
      <c r="G109" s="258" t="str">
        <f>VLOOKUP($A109,Merged_couplings!$B:$BU,MATCH(G$1,Merged_couplings!$B$1:$BU$1,0),FALSE)</f>
        <v>-IG</v>
      </c>
      <c r="H109" s="258" t="str">
        <f>VLOOKUP($A109,Merged_couplings!$B:$BU,MATCH(H$1,Merged_couplings!$B$1:$BU$1,0),FALSE)</f>
        <v>---</v>
      </c>
      <c r="I109" s="258" t="str">
        <f>VLOOKUP($A109,Merged_couplings!$B:$BU,MATCH(I$1,Merged_couplings!$B$1:$BU$1,0),FALSE)</f>
        <v>---</v>
      </c>
      <c r="J109" s="258" t="str">
        <f>VLOOKUP($A109,Merged_couplings!$B:$BU,MATCH(J$1,Merged_couplings!$B$1:$BU$1,0),FALSE)</f>
        <v>-I-</v>
      </c>
      <c r="K109" s="258" t="str">
        <f>VLOOKUP($A109,Merged_couplings!$B:$BU,MATCH(K$1,Merged_couplings!$B$1:$BU$1,0),FALSE)</f>
        <v>---</v>
      </c>
      <c r="L109" s="258" t="str">
        <f>VLOOKUP($A109,Merged_couplings!$B:$BU,MATCH(L$1,Merged_couplings!$B$1:$BU$1,0),FALSE)</f>
        <v>-I-</v>
      </c>
      <c r="M109" s="258" t="str">
        <f>VLOOKUP($A109,Merged_couplings!$B:$BU,MATCH(M$1,Merged_couplings!$B$1:$BU$1,0),FALSE)</f>
        <v>---</v>
      </c>
      <c r="N109" s="121" t="str">
        <f>IF(OR(B109="BIG",B109="BI-",B109="B-G"),VLOOKUP($A109,Merged_couplings!$B:$BU,MATCH(N$1,Merged_couplings!$B$1:$BU$1,0),FALSE),"")</f>
        <v/>
      </c>
      <c r="P109" s="120" t="str">
        <f>IF(OR(C109="BIG",C109="BI-",C109="B-G"),VLOOKUP($A109,Merged_couplings!$B:$BU,MATCH(P$1,Merged_couplings!$B$1:$BU$1,0),FALSE),"")</f>
        <v/>
      </c>
      <c r="Q109" s="120" t="str">
        <f>IF(OR(D109="BIG",D109="BI-",D109="B-G"),VLOOKUP($A109,Merged_couplings!$B:$BU,MATCH(Q$1,Merged_couplings!$B$1:$BU$1,0),FALSE),"")</f>
        <v/>
      </c>
      <c r="R109" s="120" t="str">
        <f>IF(OR(E109="BIG",E109="BI-",E109="B-G"),VLOOKUP($A109,Merged_couplings!$B:$BU,MATCH(R$1,Merged_couplings!$B$1:$BU$1,0),FALSE),"")</f>
        <v/>
      </c>
      <c r="S109" s="120" t="str">
        <f>IF(OR(F109="BIG",F109="BI-",F109="B-G"),VLOOKUP($A109,Merged_couplings!$B:$BU,MATCH(S$1,Merged_couplings!$B$1:$BU$1,0),FALSE),"")</f>
        <v/>
      </c>
      <c r="T109" s="120" t="str">
        <f>IF(OR(G109="BIG",G109="BI-",G109="B-G"),VLOOKUP($A109,Merged_couplings!$B:$BU,MATCH(T$1,Merged_couplings!$B$1:$BU$1,0),FALSE),"")</f>
        <v/>
      </c>
      <c r="U109" s="120" t="str">
        <f>IF(OR(H109="BIG",H109="BI-",H109="B-G"),VLOOKUP($A109,Merged_couplings!$B:$BU,MATCH(U$1,Merged_couplings!$B$1:$BU$1,0),FALSE),"")</f>
        <v/>
      </c>
      <c r="V109" s="120" t="str">
        <f>IF(OR(I109="BIG",I109="BI-",I109="B-G"),VLOOKUP($A109,Merged_couplings!$B:$BU,MATCH(V$1,Merged_couplings!$B$1:$BU$1,0),FALSE),"")</f>
        <v/>
      </c>
      <c r="W109" s="120" t="str">
        <f>IF(OR(J109="BIG",J109="BI-",J109="B-G"),VLOOKUP($A109,Merged_couplings!$B:$BU,MATCH(W$1,Merged_couplings!$B$1:$BU$1,0),FALSE),"")</f>
        <v/>
      </c>
      <c r="X109" s="120" t="str">
        <f>IF(OR(K109="BIG",K109="BI-",K109="B-G"),VLOOKUP($A109,Merged_couplings!$B:$BU,MATCH(X$1,Merged_couplings!$B$1:$BU$1,0),FALSE),"")</f>
        <v/>
      </c>
      <c r="Y109" s="120" t="str">
        <f>IF(OR(L109="BIG",L109="BI-",L109="B-G"),VLOOKUP($A109,Merged_couplings!$B:$BU,MATCH(Y$1,Merged_couplings!$B$1:$BU$1,0),FALSE),"")</f>
        <v/>
      </c>
      <c r="Z109" s="120" t="str">
        <f>IF(OR(M109="BIG",M109="BI-",M109="B-G"),VLOOKUP($A109,Merged_couplings!$B:$BU,MATCH(Z$1,Merged_couplings!$B$1:$BU$1,0),FALSE),"")</f>
        <v/>
      </c>
      <c r="AA109" s="123"/>
      <c r="AB109" s="340" t="str" cm="1">
        <f t="array" ref="AB109">_xlfn.IFS(AND($N109&lt;&gt;"",P109&lt;&gt;""),ABS($N109-P109),AND($N109="",P109=""),"",OR($N109&lt;&gt;"",P109&lt;&gt;""),"-")</f>
        <v/>
      </c>
      <c r="AC109" s="122" t="str" cm="1">
        <f t="array" ref="AC109">_xlfn.IFS(AND($N109&lt;&gt;"",Q109&lt;&gt;""),ABS($N109-Q109),AND($N109="",Q109=""),"",OR($N109&lt;&gt;"",Q109&lt;&gt;""),"-")</f>
        <v/>
      </c>
      <c r="AD109" s="122" t="str" cm="1">
        <f t="array" ref="AD109">_xlfn.IFS(AND($N109&lt;&gt;"",R109&lt;&gt;""),ABS($N109-R109),AND($N109="",R109=""),"",OR($N109&lt;&gt;"",R109&lt;&gt;""),"-")</f>
        <v/>
      </c>
      <c r="AE109" s="122" t="str" cm="1">
        <f t="array" ref="AE109">_xlfn.IFS(AND($N109&lt;&gt;"",S109&lt;&gt;""),ABS($N109-S109),AND($N109="",S109=""),"",OR($N109&lt;&gt;"",S109&lt;&gt;""),"-")</f>
        <v/>
      </c>
      <c r="AF109" s="122" t="str" cm="1">
        <f t="array" ref="AF109">_xlfn.IFS(AND($N109&lt;&gt;"",T109&lt;&gt;""),ABS($N109-T109),AND($N109="",T109=""),"",OR($N109&lt;&gt;"",T109&lt;&gt;""),"-")</f>
        <v/>
      </c>
      <c r="AG109" s="122" t="str" cm="1">
        <f t="array" ref="AG109">_xlfn.IFS(AND($N109&lt;&gt;"",U109&lt;&gt;""),ABS($N109-U109),AND($N109="",U109=""),"",OR($N109&lt;&gt;"",U109&lt;&gt;""),"-")</f>
        <v/>
      </c>
      <c r="AH109" s="122" t="str" cm="1">
        <f t="array" ref="AH109">_xlfn.IFS(AND($N109&lt;&gt;"",V109&lt;&gt;""),ABS($N109-V109),AND($N109="",V109=""),"",OR($N109&lt;&gt;"",V109&lt;&gt;""),"-")</f>
        <v/>
      </c>
      <c r="AI109" s="122" t="str" cm="1">
        <f t="array" ref="AI109">_xlfn.IFS(AND($N109&lt;&gt;"",W109&lt;&gt;""),ABS($N109-W109),AND($N109="",W109=""),"",OR($N109&lt;&gt;"",W109&lt;&gt;""),"-")</f>
        <v/>
      </c>
      <c r="AJ109" s="122" t="str" cm="1">
        <f t="array" ref="AJ109">_xlfn.IFS(AND($N109&lt;&gt;"",X109&lt;&gt;""),ABS($N109-X109),AND($N109="",X109=""),"",OR($N109&lt;&gt;"",X109&lt;&gt;""),"-")</f>
        <v/>
      </c>
      <c r="AK109" s="122" t="str" cm="1">
        <f t="array" ref="AK109">_xlfn.IFS(AND($N109&lt;&gt;"",Y109&lt;&gt;""),ABS($N109-Y109),AND($N109="",Y109=""),"",OR($N109&lt;&gt;"",Y109&lt;&gt;""),"-")</f>
        <v/>
      </c>
      <c r="AL109" s="122" t="str" cm="1">
        <f t="array" ref="AL109">_xlfn.IFS(AND($N109&lt;&gt;"",Z109&lt;&gt;""),ABS($N109-Z109),AND($N109="",Z109=""),"",OR($N109&lt;&gt;"",Z109&lt;&gt;""),"-")</f>
        <v/>
      </c>
      <c r="AM109" s="340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1" t="str" cm="1">
        <f t="array" ref="AX109">_xlfn.IFS(AND($P109&lt;&gt;"",Q109&lt;&gt;""),ABS($P109-Q109),AND($P109="",Q109=""),"",OR($P109&lt;&gt;"",Q109&lt;&gt;""),"-")</f>
        <v/>
      </c>
      <c r="AY109" s="120" t="str" cm="1">
        <f t="array" ref="AY109">_xlfn.IFS(AND($P109&lt;&gt;"",R109&lt;&gt;""),ABS($P109-R109),AND($P109="",R109=""),"",OR($P109&lt;&gt;"",R109&lt;&gt;""),"-")</f>
        <v/>
      </c>
      <c r="AZ109" s="120" t="str" cm="1">
        <f t="array" ref="AZ109">_xlfn.IFS(AND($P109&lt;&gt;"",S109&lt;&gt;""),ABS($P109-S109),AND($P109="",S109=""),"",OR($P109&lt;&gt;"",S109&lt;&gt;""),"-")</f>
        <v/>
      </c>
      <c r="BA109" s="120" t="str" cm="1">
        <f t="array" ref="BA109">_xlfn.IFS(AND($P109&lt;&gt;"",T109&lt;&gt;""),ABS($P109-T109),AND($P109="",T109=""),"",OR($P109&lt;&gt;"",T109&lt;&gt;""),"-")</f>
        <v/>
      </c>
      <c r="BB109" s="120" t="str" cm="1">
        <f t="array" ref="BB109">_xlfn.IFS(AND($P109&lt;&gt;"",U109&lt;&gt;""),ABS($P109-U109),AND($P109="",U109=""),"",OR($P109&lt;&gt;"",U109&lt;&gt;""),"-")</f>
        <v/>
      </c>
      <c r="BC109" s="120" t="str" cm="1">
        <f t="array" ref="BC109">_xlfn.IFS(AND($P109&lt;&gt;"",V109&lt;&gt;""),ABS($P109-V109),AND($P109="",V109=""),"",OR($P109&lt;&gt;"",V109&lt;&gt;""),"-")</f>
        <v/>
      </c>
      <c r="BD109" s="120" t="str" cm="1">
        <f t="array" ref="BD109">_xlfn.IFS(AND($P109&lt;&gt;"",W109&lt;&gt;""),ABS($P109-W109),AND($P109="",W109=""),"",OR($P109&lt;&gt;"",W109&lt;&gt;""),"-")</f>
        <v/>
      </c>
      <c r="BE109" s="120" t="str" cm="1">
        <f t="array" ref="BE109">_xlfn.IFS(AND($P109&lt;&gt;"",X109&lt;&gt;""),ABS($P109-X109),AND($P109="",X109=""),"",OR($P109&lt;&gt;"",X109&lt;&gt;""),"-")</f>
        <v/>
      </c>
      <c r="BF109" s="120" t="str" cm="1">
        <f t="array" ref="BF109">_xlfn.IFS(AND($P109&lt;&gt;"",Y109&lt;&gt;""),ABS($P109-Y109),AND($P109="",Y109=""),"",OR($P109&lt;&gt;"",Y109&lt;&gt;""),"-")</f>
        <v/>
      </c>
      <c r="BG109" s="120" t="str" cm="1">
        <f t="array" ref="BG109">_xlfn.IFS(AND($P109&lt;&gt;"",Z109&lt;&gt;""),ABS($P109-Z109),AND($P109="",Z109=""),"",OR($P109&lt;&gt;"",Z109&lt;&gt;""),"-")</f>
        <v/>
      </c>
      <c r="BH109" s="121" t="str" cm="1">
        <f t="array" ref="BH109">_xlfn.IFS(AND($Q109&lt;&gt;"",R109&lt;&gt;""),ABS($Q109-R109),AND($Q109="",R109=""),"",OR($Q109&lt;&gt;"",R109&lt;&gt;""),"-")</f>
        <v/>
      </c>
      <c r="BI109" s="120" t="str" cm="1">
        <f t="array" ref="BI109">_xlfn.IFS(AND($Q109&lt;&gt;"",S109&lt;&gt;""),ABS($Q109-S109),AND($Q109="",S109=""),"",OR($Q109&lt;&gt;"",S109&lt;&gt;""),"-")</f>
        <v/>
      </c>
      <c r="BJ109" s="120" t="str" cm="1">
        <f t="array" ref="BJ109">_xlfn.IFS(AND($Q109&lt;&gt;"",T109&lt;&gt;""),ABS($Q109-T109),AND($Q109="",T109=""),"",OR($Q109&lt;&gt;"",T109&lt;&gt;""),"-")</f>
        <v/>
      </c>
      <c r="BK109" s="120" t="str" cm="1">
        <f t="array" ref="BK109">_xlfn.IFS(AND($Q109&lt;&gt;"",U109&lt;&gt;""),ABS($Q109-U109),AND($Q109="",U109=""),"",OR($Q109&lt;&gt;"",U109&lt;&gt;""),"-")</f>
        <v/>
      </c>
      <c r="BL109" s="120" t="str" cm="1">
        <f t="array" ref="BL109">_xlfn.IFS(AND($Q109&lt;&gt;"",V109&lt;&gt;""),ABS($Q109-V109),AND($Q109="",V109=""),"",OR($Q109&lt;&gt;"",V109&lt;&gt;""),"-")</f>
        <v/>
      </c>
      <c r="BM109" s="120" t="str" cm="1">
        <f t="array" ref="BM109">_xlfn.IFS(AND($Q109&lt;&gt;"",W109&lt;&gt;""),ABS($Q109-W109),AND($Q109="",W109=""),"",OR($Q109&lt;&gt;"",W109&lt;&gt;""),"-")</f>
        <v/>
      </c>
      <c r="BN109" s="120" t="str" cm="1">
        <f t="array" ref="BN109">_xlfn.IFS(AND($Q109&lt;&gt;"",X109&lt;&gt;""),ABS($Q109-X109),AND($Q109="",X109=""),"",OR($Q109&lt;&gt;"",X109&lt;&gt;""),"-")</f>
        <v/>
      </c>
      <c r="BO109" s="120" t="str" cm="1">
        <f t="array" ref="BO109">_xlfn.IFS(AND($Q109&lt;&gt;"",Y109&lt;&gt;""),ABS($Q109-Y109),AND($Q109="",Y109=""),"",OR($Q109&lt;&gt;"",Y109&lt;&gt;""),"-")</f>
        <v/>
      </c>
      <c r="BP109" s="120" t="str" cm="1">
        <f t="array" ref="BP109">_xlfn.IFS(AND($Q109&lt;&gt;"",Z109&lt;&gt;""),ABS($Q109-Z109),AND($Q109="",Z109=""),"",OR($Q109&lt;&gt;"",Z109&lt;&gt;""),"-")</f>
        <v/>
      </c>
      <c r="BQ109" s="121" t="str" cm="1">
        <f t="array" ref="BQ109">_xlfn.IFS(AND($R109&lt;&gt;"",S109&lt;&gt;""),ABS($R109-S109),AND($R109="",S109=""),"",OR($R109&lt;&gt;"",S109&lt;&gt;""),"-")</f>
        <v/>
      </c>
      <c r="BR109" s="120" t="str" cm="1">
        <f t="array" ref="BR109">_xlfn.IFS(AND($R109&lt;&gt;"",T109&lt;&gt;""),ABS($R109-T109),AND($R109="",T109=""),"",OR($R109&lt;&gt;"",T109&lt;&gt;""),"-")</f>
        <v/>
      </c>
      <c r="BS109" s="120" t="str" cm="1">
        <f t="array" ref="BS109">_xlfn.IFS(AND($R109&lt;&gt;"",U109&lt;&gt;""),ABS($R109-U109),AND($R109="",U109=""),"",OR($R109&lt;&gt;"",U109&lt;&gt;""),"-")</f>
        <v/>
      </c>
      <c r="BT109" s="120" t="str" cm="1">
        <f t="array" ref="BT109">_xlfn.IFS(AND($R109&lt;&gt;"",V109&lt;&gt;""),ABS($R109-V109),AND($R109="",V109=""),"",OR($R109&lt;&gt;"",V109&lt;&gt;""),"-")</f>
        <v/>
      </c>
      <c r="BU109" s="120" t="str" cm="1">
        <f t="array" ref="BU109">_xlfn.IFS(AND($R109&lt;&gt;"",W109&lt;&gt;""),ABS($R109-W109),AND($R109="",W109=""),"",OR($R109&lt;&gt;"",W109&lt;&gt;""),"-")</f>
        <v/>
      </c>
      <c r="BV109" s="120" t="str" cm="1">
        <f t="array" ref="BV109">_xlfn.IFS(AND($R109&lt;&gt;"",X109&lt;&gt;""),ABS($R109-X109),AND($R109="",X109=""),"",OR($R109&lt;&gt;"",X109&lt;&gt;""),"-")</f>
        <v/>
      </c>
      <c r="BW109" s="120" t="str" cm="1">
        <f t="array" ref="BW109">_xlfn.IFS(AND($R109&lt;&gt;"",Y109&lt;&gt;""),ABS($R109-Y109),AND($R109="",Y109=""),"",OR($R109&lt;&gt;"",Y109&lt;&gt;""),"-")</f>
        <v/>
      </c>
      <c r="BX109" s="120" t="str" cm="1">
        <f t="array" ref="BX109">_xlfn.IFS(AND($R109&lt;&gt;"",Z109&lt;&gt;""),ABS($R109-Z109),AND($R109="",Z109=""),"",OR($R109&lt;&gt;"",Z109&lt;&gt;""),"-")</f>
        <v/>
      </c>
      <c r="BY109" s="121" t="str" cm="1">
        <f t="array" ref="BY109">_xlfn.IFS(AND($S109&lt;&gt;"",T109&lt;&gt;""),ABS($S109-T109),AND($S109="",T109=""),"",OR($S109&lt;&gt;"",T109&lt;&gt;""),"-")</f>
        <v/>
      </c>
      <c r="BZ109" s="120" t="str" cm="1">
        <f t="array" ref="BZ109">_xlfn.IFS(AND($S109&lt;&gt;"",U109&lt;&gt;""),ABS($S109-U109),AND($S109="",U109=""),"",OR($S109&lt;&gt;"",U109&lt;&gt;""),"-")</f>
        <v/>
      </c>
      <c r="CA109" s="120" t="str" cm="1">
        <f t="array" ref="CA109">_xlfn.IFS(AND($S109&lt;&gt;"",V109&lt;&gt;""),ABS($S109-V109),AND($S109="",V109=""),"",OR($S109&lt;&gt;"",V109&lt;&gt;""),"-")</f>
        <v/>
      </c>
      <c r="CB109" s="120" t="str" cm="1">
        <f t="array" ref="CB109">_xlfn.IFS(AND($S109&lt;&gt;"",W109&lt;&gt;""),ABS($S109-W109),AND($S109="",W109=""),"",OR($S109&lt;&gt;"",W109&lt;&gt;""),"-")</f>
        <v/>
      </c>
      <c r="CC109" s="120" t="str" cm="1">
        <f t="array" ref="CC109">_xlfn.IFS(AND($S109&lt;&gt;"",X109&lt;&gt;""),ABS($S109-X109),AND($S109="",X109=""),"",OR($S109&lt;&gt;"",X109&lt;&gt;""),"-")</f>
        <v/>
      </c>
      <c r="CD109" s="120" t="str" cm="1">
        <f t="array" ref="CD109">_xlfn.IFS(AND($S109&lt;&gt;"",Y109&lt;&gt;""),ABS($S109-Y109),AND($S109="",Y109=""),"",OR($S109&lt;&gt;"",Y109&lt;&gt;""),"-")</f>
        <v/>
      </c>
      <c r="CE109" s="120" t="str" cm="1">
        <f t="array" ref="CE109">_xlfn.IFS(AND($S109&lt;&gt;"",Z109&lt;&gt;""),ABS($S109-Z109),AND($S109="",Z109=""),"",OR($S109&lt;&gt;"",Z109&lt;&gt;""),"-")</f>
        <v/>
      </c>
      <c r="CF109" s="121" t="str" cm="1">
        <f t="array" ref="CF109">_xlfn.IFS(AND($T109&lt;&gt;"",U109&lt;&gt;""),ABS($T109-U109),AND($T109="",U109=""),"",OR($T109&lt;&gt;"",U109&lt;&gt;""),"-")</f>
        <v/>
      </c>
      <c r="CG109" s="120" t="str" cm="1">
        <f t="array" ref="CG109">_xlfn.IFS(AND($T109&lt;&gt;"",V109&lt;&gt;""),ABS($T109-V109),AND($T109="",V109=""),"",OR($T109&lt;&gt;"",V109&lt;&gt;""),"-")</f>
        <v/>
      </c>
      <c r="CH109" s="120" t="str" cm="1">
        <f t="array" ref="CH109">_xlfn.IFS(AND($T109&lt;&gt;"",W109&lt;&gt;""),ABS($T109-W109),AND($T109="",W109=""),"",OR($T109&lt;&gt;"",W109&lt;&gt;""),"-")</f>
        <v/>
      </c>
      <c r="CI109" s="120" t="str" cm="1">
        <f t="array" ref="CI109">_xlfn.IFS(AND($T109&lt;&gt;"",X109&lt;&gt;""),ABS($T109-X109),AND($T109="",X109=""),"",OR($T109&lt;&gt;"",X109&lt;&gt;""),"-")</f>
        <v/>
      </c>
      <c r="CJ109" s="120" t="str" cm="1">
        <f t="array" ref="CJ109">_xlfn.IFS(AND($T109&lt;&gt;"",Y109&lt;&gt;""),ABS($T109-Y109),AND($T109="",Y109=""),"",OR($T109&lt;&gt;"",Y109&lt;&gt;""),"-")</f>
        <v/>
      </c>
      <c r="CK109" s="120" t="str" cm="1">
        <f t="array" ref="CK109">_xlfn.IFS(AND($T109&lt;&gt;"",Z109&lt;&gt;""),ABS($T109-Z109),AND($T109="",Z109=""),"",OR($T109&lt;&gt;"",Z109&lt;&gt;""),"-")</f>
        <v/>
      </c>
      <c r="CL109" s="121" t="str" cm="1">
        <f t="array" ref="CL109">_xlfn.IFS(AND($U109&lt;&gt;"",V109&lt;&gt;""),ABS($U109-V109),AND($U109="",V109=""),"",OR($U109&lt;&gt;"",V109&lt;&gt;""),"-")</f>
        <v/>
      </c>
      <c r="CM109" s="120" t="str" cm="1">
        <f t="array" ref="CM109">_xlfn.IFS(AND($U109&lt;&gt;"",W109&lt;&gt;""),ABS($U109-W109),AND($U109="",W109=""),"",OR($U109&lt;&gt;"",W109&lt;&gt;""),"-")</f>
        <v/>
      </c>
      <c r="CN109" s="120" t="str" cm="1">
        <f t="array" ref="CN109">_xlfn.IFS(AND($U109&lt;&gt;"",X109&lt;&gt;""),ABS($U109-X109),AND($U109="",X109=""),"",OR($U109&lt;&gt;"",X109&lt;&gt;""),"-")</f>
        <v/>
      </c>
      <c r="CO109" s="120" t="str" cm="1">
        <f t="array" ref="CO109">_xlfn.IFS(AND($U109&lt;&gt;"",Y109&lt;&gt;""),ABS($U109-Y109),AND($U109="",Y109=""),"",OR($U109&lt;&gt;"",Y109&lt;&gt;""),"-")</f>
        <v/>
      </c>
      <c r="CP109" s="120" t="str" cm="1">
        <f t="array" ref="CP109">_xlfn.IFS(AND($U109&lt;&gt;"",Z109&lt;&gt;""),ABS($U109-Z109),AND($U109="",Z109=""),"",OR($U109&lt;&gt;"",Z109&lt;&gt;""),"-")</f>
        <v/>
      </c>
      <c r="CQ109" s="121" t="str" cm="1">
        <f t="array" ref="CQ109">_xlfn.IFS(AND($V109&lt;&gt;"",W109&lt;&gt;""),ABS($V109-W109),AND($V109="",W109=""),"",OR($V109&lt;&gt;"",W109&lt;&gt;""),"-")</f>
        <v/>
      </c>
      <c r="CR109" s="120" t="str" cm="1">
        <f t="array" ref="CR109">_xlfn.IFS(AND($V109&lt;&gt;"",X109&lt;&gt;""),ABS($V109-X109),AND($V109="",X109=""),"",OR($V109&lt;&gt;"",X109&lt;&gt;""),"-")</f>
        <v/>
      </c>
      <c r="CS109" s="120" t="str" cm="1">
        <f t="array" ref="CS109">_xlfn.IFS(AND($V109&lt;&gt;"",Y109&lt;&gt;""),ABS($V109-Y109),AND($V109="",Y109=""),"",OR($V109&lt;&gt;"",Y109&lt;&gt;""),"-")</f>
        <v/>
      </c>
      <c r="CT109" s="120" t="str" cm="1">
        <f t="array" ref="CT109">_xlfn.IFS(AND($V109&lt;&gt;"",Z109&lt;&gt;""),ABS($V109-Z109),AND($V109="",Z109=""),"",OR($V109&lt;&gt;"",Z109&lt;&gt;""),"-")</f>
        <v/>
      </c>
      <c r="CU109" s="121" t="str" cm="1">
        <f t="array" ref="CU109">_xlfn.IFS(AND($W109&lt;&gt;"",X109&lt;&gt;""),ABS($W109-X109),AND($W109="",X109=""),"",OR($W109&lt;&gt;"",X109&lt;&gt;""),"-")</f>
        <v/>
      </c>
      <c r="CV109" s="120" t="str" cm="1">
        <f t="array" ref="CV109">_xlfn.IFS(AND($W109&lt;&gt;"",Y109&lt;&gt;""),ABS($W109-Y109),AND($W109="",Y109=""),"",OR($W109&lt;&gt;"",Y109&lt;&gt;""),"-")</f>
        <v/>
      </c>
      <c r="CW109" s="120" t="str" cm="1">
        <f t="array" ref="CW109">_xlfn.IFS(AND($W109&lt;&gt;"",Z109&lt;&gt;""),ABS($W109-Z109),AND($W109="",Z109=""),"",OR($W109&lt;&gt;"",Z109&lt;&gt;""),"-")</f>
        <v/>
      </c>
      <c r="CX109" s="121" t="str" cm="1">
        <f t="array" ref="CX109">_xlfn.IFS(AND($X109&lt;&gt;"",Y109&lt;&gt;""),ABS($X109-Y109),AND($X109="",Y109=""),"",OR($X109&lt;&gt;"",Y109&lt;&gt;""),"-")</f>
        <v/>
      </c>
      <c r="CY109" s="120" t="str" cm="1">
        <f t="array" ref="CY109">_xlfn.IFS(AND($X109&lt;&gt;"",Z109&lt;&gt;""),ABS($X109-Z109),AND($X109="",Z109=""),"",OR($X109&lt;&gt;"",Z109&lt;&gt;""),"-")</f>
        <v/>
      </c>
      <c r="CZ109" s="121" t="str" cm="1">
        <f t="array" ref="CZ109">_xlfn.IFS(AND($Y109&lt;&gt;"",Z109&lt;&gt;""),ABS($Y109-Z109),AND($Y109="",Z109=""),"",OR($Y109&lt;&gt;"",Z109&lt;&gt;""),"-")</f>
        <v/>
      </c>
    </row>
    <row r="110" spans="1:104" x14ac:dyDescent="0.2">
      <c r="A110" s="260" t="s">
        <v>117</v>
      </c>
      <c r="B110" s="259" t="str">
        <f>VLOOKUP($A110,Merged_couplings!$B:$BU,MATCH(B$1,Merged_couplings!$B$1:$BU$1,0),FALSE)</f>
        <v>---</v>
      </c>
      <c r="C110" s="258" t="str">
        <f>VLOOKUP($A110,Merged_couplings!$B:$BU,MATCH(C$1,Merged_couplings!$B$1:$BU$1,0),FALSE)</f>
        <v>-IG</v>
      </c>
      <c r="D110" s="258" t="str">
        <f>VLOOKUP($A110,Merged_couplings!$B:$BU,MATCH(D$1,Merged_couplings!$B$1:$BU$1,0),FALSE)</f>
        <v>-IG</v>
      </c>
      <c r="E110" s="258" t="str">
        <f>VLOOKUP($A110,Merged_couplings!$B:$BU,MATCH(E$1,Merged_couplings!$B$1:$BU$1,0),FALSE)</f>
        <v>-IG</v>
      </c>
      <c r="F110" s="258" t="str">
        <f>VLOOKUP($A110,Merged_couplings!$B:$BU,MATCH(F$1,Merged_couplings!$B$1:$BU$1,0),FALSE)</f>
        <v>-IG</v>
      </c>
      <c r="G110" s="258" t="str">
        <f>VLOOKUP($A110,Merged_couplings!$B:$BU,MATCH(G$1,Merged_couplings!$B$1:$BU$1,0),FALSE)</f>
        <v>--G</v>
      </c>
      <c r="H110" s="258" t="str">
        <f>VLOOKUP($A110,Merged_couplings!$B:$BU,MATCH(H$1,Merged_couplings!$B$1:$BU$1,0),FALSE)</f>
        <v>---</v>
      </c>
      <c r="I110" s="258" t="str">
        <f>VLOOKUP($A110,Merged_couplings!$B:$BU,MATCH(I$1,Merged_couplings!$B$1:$BU$1,0),FALSE)</f>
        <v>---</v>
      </c>
      <c r="J110" s="258" t="str">
        <f>VLOOKUP($A110,Merged_couplings!$B:$BU,MATCH(J$1,Merged_couplings!$B$1:$BU$1,0),FALSE)</f>
        <v>---</v>
      </c>
      <c r="K110" s="258" t="str">
        <f>VLOOKUP($A110,Merged_couplings!$B:$BU,MATCH(K$1,Merged_couplings!$B$1:$BU$1,0),FALSE)</f>
        <v>-I-</v>
      </c>
      <c r="L110" s="258" t="str">
        <f>VLOOKUP($A110,Merged_couplings!$B:$BU,MATCH(L$1,Merged_couplings!$B$1:$BU$1,0),FALSE)</f>
        <v>---</v>
      </c>
      <c r="M110" s="258" t="str">
        <f>VLOOKUP($A110,Merged_couplings!$B:$BU,MATCH(M$1,Merged_couplings!$B$1:$BU$1,0),FALSE)</f>
        <v>---</v>
      </c>
      <c r="N110" s="121" t="str">
        <f>IF(OR(B110="BIG",B110="BI-",B110="B-G"),VLOOKUP($A110,Merged_couplings!$B:$BU,MATCH(N$1,Merged_couplings!$B$1:$BU$1,0),FALSE),"")</f>
        <v/>
      </c>
      <c r="P110" s="120" t="str">
        <f>IF(OR(C110="BIG",C110="BI-",C110="B-G"),VLOOKUP($A110,Merged_couplings!$B:$BU,MATCH(P$1,Merged_couplings!$B$1:$BU$1,0),FALSE),"")</f>
        <v/>
      </c>
      <c r="Q110" s="120" t="str">
        <f>IF(OR(D110="BIG",D110="BI-",D110="B-G"),VLOOKUP($A110,Merged_couplings!$B:$BU,MATCH(Q$1,Merged_couplings!$B$1:$BU$1,0),FALSE),"")</f>
        <v/>
      </c>
      <c r="R110" s="120" t="str">
        <f>IF(OR(E110="BIG",E110="BI-",E110="B-G"),VLOOKUP($A110,Merged_couplings!$B:$BU,MATCH(R$1,Merged_couplings!$B$1:$BU$1,0),FALSE),"")</f>
        <v/>
      </c>
      <c r="S110" s="120" t="str">
        <f>IF(OR(F110="BIG",F110="BI-",F110="B-G"),VLOOKUP($A110,Merged_couplings!$B:$BU,MATCH(S$1,Merged_couplings!$B$1:$BU$1,0),FALSE),"")</f>
        <v/>
      </c>
      <c r="T110" s="120" t="str">
        <f>IF(OR(G110="BIG",G110="BI-",G110="B-G"),VLOOKUP($A110,Merged_couplings!$B:$BU,MATCH(T$1,Merged_couplings!$B$1:$BU$1,0),FALSE),"")</f>
        <v/>
      </c>
      <c r="U110" s="120" t="str">
        <f>IF(OR(H110="BIG",H110="BI-",H110="B-G"),VLOOKUP($A110,Merged_couplings!$B:$BU,MATCH(U$1,Merged_couplings!$B$1:$BU$1,0),FALSE),"")</f>
        <v/>
      </c>
      <c r="V110" s="120" t="str">
        <f>IF(OR(I110="BIG",I110="BI-",I110="B-G"),VLOOKUP($A110,Merged_couplings!$B:$BU,MATCH(V$1,Merged_couplings!$B$1:$BU$1,0),FALSE),"")</f>
        <v/>
      </c>
      <c r="W110" s="120" t="str">
        <f>IF(OR(J110="BIG",J110="BI-",J110="B-G"),VLOOKUP($A110,Merged_couplings!$B:$BU,MATCH(W$1,Merged_couplings!$B$1:$BU$1,0),FALSE),"")</f>
        <v/>
      </c>
      <c r="X110" s="120" t="str">
        <f>IF(OR(K110="BIG",K110="BI-",K110="B-G"),VLOOKUP($A110,Merged_couplings!$B:$BU,MATCH(X$1,Merged_couplings!$B$1:$BU$1,0),FALSE),"")</f>
        <v/>
      </c>
      <c r="Y110" s="120" t="str">
        <f>IF(OR(L110="BIG",L110="BI-",L110="B-G"),VLOOKUP($A110,Merged_couplings!$B:$BU,MATCH(Y$1,Merged_couplings!$B$1:$BU$1,0),FALSE),"")</f>
        <v/>
      </c>
      <c r="Z110" s="120" t="str">
        <f>IF(OR(M110="BIG",M110="BI-",M110="B-G"),VLOOKUP($A110,Merged_couplings!$B:$BU,MATCH(Z$1,Merged_couplings!$B$1:$BU$1,0),FALSE),"")</f>
        <v/>
      </c>
      <c r="AA110" s="123"/>
      <c r="AB110" s="340" t="str" cm="1">
        <f t="array" ref="AB110">_xlfn.IFS(AND($N110&lt;&gt;"",P110&lt;&gt;""),ABS($N110-P110),AND($N110="",P110=""),"",OR($N110&lt;&gt;"",P110&lt;&gt;""),"-")</f>
        <v/>
      </c>
      <c r="AC110" s="122" t="str" cm="1">
        <f t="array" ref="AC110">_xlfn.IFS(AND($N110&lt;&gt;"",Q110&lt;&gt;""),ABS($N110-Q110),AND($N110="",Q110=""),"",OR($N110&lt;&gt;"",Q110&lt;&gt;""),"-")</f>
        <v/>
      </c>
      <c r="AD110" s="122" t="str" cm="1">
        <f t="array" ref="AD110">_xlfn.IFS(AND($N110&lt;&gt;"",R110&lt;&gt;""),ABS($N110-R110),AND($N110="",R110=""),"",OR($N110&lt;&gt;"",R110&lt;&gt;""),"-")</f>
        <v/>
      </c>
      <c r="AE110" s="122" t="str" cm="1">
        <f t="array" ref="AE110">_xlfn.IFS(AND($N110&lt;&gt;"",S110&lt;&gt;""),ABS($N110-S110),AND($N110="",S110=""),"",OR($N110&lt;&gt;"",S110&lt;&gt;""),"-")</f>
        <v/>
      </c>
      <c r="AF110" s="122" t="str" cm="1">
        <f t="array" ref="AF110">_xlfn.IFS(AND($N110&lt;&gt;"",T110&lt;&gt;""),ABS($N110-T110),AND($N110="",T110=""),"",OR($N110&lt;&gt;"",T110&lt;&gt;""),"-")</f>
        <v/>
      </c>
      <c r="AG110" s="122" t="str" cm="1">
        <f t="array" ref="AG110">_xlfn.IFS(AND($N110&lt;&gt;"",U110&lt;&gt;""),ABS($N110-U110),AND($N110="",U110=""),"",OR($N110&lt;&gt;"",U110&lt;&gt;""),"-")</f>
        <v/>
      </c>
      <c r="AH110" s="122" t="str" cm="1">
        <f t="array" ref="AH110">_xlfn.IFS(AND($N110&lt;&gt;"",V110&lt;&gt;""),ABS($N110-V110),AND($N110="",V110=""),"",OR($N110&lt;&gt;"",V110&lt;&gt;""),"-")</f>
        <v/>
      </c>
      <c r="AI110" s="122" t="str" cm="1">
        <f t="array" ref="AI110">_xlfn.IFS(AND($N110&lt;&gt;"",W110&lt;&gt;""),ABS($N110-W110),AND($N110="",W110=""),"",OR($N110&lt;&gt;"",W110&lt;&gt;""),"-")</f>
        <v/>
      </c>
      <c r="AJ110" s="122" t="str" cm="1">
        <f t="array" ref="AJ110">_xlfn.IFS(AND($N110&lt;&gt;"",X110&lt;&gt;""),ABS($N110-X110),AND($N110="",X110=""),"",OR($N110&lt;&gt;"",X110&lt;&gt;""),"-")</f>
        <v/>
      </c>
      <c r="AK110" s="122" t="str" cm="1">
        <f t="array" ref="AK110">_xlfn.IFS(AND($N110&lt;&gt;"",Y110&lt;&gt;""),ABS($N110-Y110),AND($N110="",Y110=""),"",OR($N110&lt;&gt;"",Y110&lt;&gt;""),"-")</f>
        <v/>
      </c>
      <c r="AL110" s="122" t="str" cm="1">
        <f t="array" ref="AL110">_xlfn.IFS(AND($N110&lt;&gt;"",Z110&lt;&gt;""),ABS($N110-Z110),AND($N110="",Z110=""),"",OR($N110&lt;&gt;"",Z110&lt;&gt;""),"-")</f>
        <v/>
      </c>
      <c r="AM110" s="340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1" t="str" cm="1">
        <f t="array" ref="AX110">_xlfn.IFS(AND($P110&lt;&gt;"",Q110&lt;&gt;""),ABS($P110-Q110),AND($P110="",Q110=""),"",OR($P110&lt;&gt;"",Q110&lt;&gt;""),"-")</f>
        <v/>
      </c>
      <c r="AY110" s="120" t="str" cm="1">
        <f t="array" ref="AY110">_xlfn.IFS(AND($P110&lt;&gt;"",R110&lt;&gt;""),ABS($P110-R110),AND($P110="",R110=""),"",OR($P110&lt;&gt;"",R110&lt;&gt;""),"-")</f>
        <v/>
      </c>
      <c r="AZ110" s="120" t="str" cm="1">
        <f t="array" ref="AZ110">_xlfn.IFS(AND($P110&lt;&gt;"",S110&lt;&gt;""),ABS($P110-S110),AND($P110="",S110=""),"",OR($P110&lt;&gt;"",S110&lt;&gt;""),"-")</f>
        <v/>
      </c>
      <c r="BA110" s="120" t="str" cm="1">
        <f t="array" ref="BA110">_xlfn.IFS(AND($P110&lt;&gt;"",T110&lt;&gt;""),ABS($P110-T110),AND($P110="",T110=""),"",OR($P110&lt;&gt;"",T110&lt;&gt;""),"-")</f>
        <v/>
      </c>
      <c r="BB110" s="120" t="str" cm="1">
        <f t="array" ref="BB110">_xlfn.IFS(AND($P110&lt;&gt;"",U110&lt;&gt;""),ABS($P110-U110),AND($P110="",U110=""),"",OR($P110&lt;&gt;"",U110&lt;&gt;""),"-")</f>
        <v/>
      </c>
      <c r="BC110" s="120" t="str" cm="1">
        <f t="array" ref="BC110">_xlfn.IFS(AND($P110&lt;&gt;"",V110&lt;&gt;""),ABS($P110-V110),AND($P110="",V110=""),"",OR($P110&lt;&gt;"",V110&lt;&gt;""),"-")</f>
        <v/>
      </c>
      <c r="BD110" s="120" t="str" cm="1">
        <f t="array" ref="BD110">_xlfn.IFS(AND($P110&lt;&gt;"",W110&lt;&gt;""),ABS($P110-W110),AND($P110="",W110=""),"",OR($P110&lt;&gt;"",W110&lt;&gt;""),"-")</f>
        <v/>
      </c>
      <c r="BE110" s="120" t="str" cm="1">
        <f t="array" ref="BE110">_xlfn.IFS(AND($P110&lt;&gt;"",X110&lt;&gt;""),ABS($P110-X110),AND($P110="",X110=""),"",OR($P110&lt;&gt;"",X110&lt;&gt;""),"-")</f>
        <v/>
      </c>
      <c r="BF110" s="120" t="str" cm="1">
        <f t="array" ref="BF110">_xlfn.IFS(AND($P110&lt;&gt;"",Y110&lt;&gt;""),ABS($P110-Y110),AND($P110="",Y110=""),"",OR($P110&lt;&gt;"",Y110&lt;&gt;""),"-")</f>
        <v/>
      </c>
      <c r="BG110" s="120" t="str" cm="1">
        <f t="array" ref="BG110">_xlfn.IFS(AND($P110&lt;&gt;"",Z110&lt;&gt;""),ABS($P110-Z110),AND($P110="",Z110=""),"",OR($P110&lt;&gt;"",Z110&lt;&gt;""),"-")</f>
        <v/>
      </c>
      <c r="BH110" s="121" t="str" cm="1">
        <f t="array" ref="BH110">_xlfn.IFS(AND($Q110&lt;&gt;"",R110&lt;&gt;""),ABS($Q110-R110),AND($Q110="",R110=""),"",OR($Q110&lt;&gt;"",R110&lt;&gt;""),"-")</f>
        <v/>
      </c>
      <c r="BI110" s="120" t="str" cm="1">
        <f t="array" ref="BI110">_xlfn.IFS(AND($Q110&lt;&gt;"",S110&lt;&gt;""),ABS($Q110-S110),AND($Q110="",S110=""),"",OR($Q110&lt;&gt;"",S110&lt;&gt;""),"-")</f>
        <v/>
      </c>
      <c r="BJ110" s="120" t="str" cm="1">
        <f t="array" ref="BJ110">_xlfn.IFS(AND($Q110&lt;&gt;"",T110&lt;&gt;""),ABS($Q110-T110),AND($Q110="",T110=""),"",OR($Q110&lt;&gt;"",T110&lt;&gt;""),"-")</f>
        <v/>
      </c>
      <c r="BK110" s="120" t="str" cm="1">
        <f t="array" ref="BK110">_xlfn.IFS(AND($Q110&lt;&gt;"",U110&lt;&gt;""),ABS($Q110-U110),AND($Q110="",U110=""),"",OR($Q110&lt;&gt;"",U110&lt;&gt;""),"-")</f>
        <v/>
      </c>
      <c r="BL110" s="120" t="str" cm="1">
        <f t="array" ref="BL110">_xlfn.IFS(AND($Q110&lt;&gt;"",V110&lt;&gt;""),ABS($Q110-V110),AND($Q110="",V110=""),"",OR($Q110&lt;&gt;"",V110&lt;&gt;""),"-")</f>
        <v/>
      </c>
      <c r="BM110" s="120" t="str" cm="1">
        <f t="array" ref="BM110">_xlfn.IFS(AND($Q110&lt;&gt;"",W110&lt;&gt;""),ABS($Q110-W110),AND($Q110="",W110=""),"",OR($Q110&lt;&gt;"",W110&lt;&gt;""),"-")</f>
        <v/>
      </c>
      <c r="BN110" s="120" t="str" cm="1">
        <f t="array" ref="BN110">_xlfn.IFS(AND($Q110&lt;&gt;"",X110&lt;&gt;""),ABS($Q110-X110),AND($Q110="",X110=""),"",OR($Q110&lt;&gt;"",X110&lt;&gt;""),"-")</f>
        <v/>
      </c>
      <c r="BO110" s="120" t="str" cm="1">
        <f t="array" ref="BO110">_xlfn.IFS(AND($Q110&lt;&gt;"",Y110&lt;&gt;""),ABS($Q110-Y110),AND($Q110="",Y110=""),"",OR($Q110&lt;&gt;"",Y110&lt;&gt;""),"-")</f>
        <v/>
      </c>
      <c r="BP110" s="120" t="str" cm="1">
        <f t="array" ref="BP110">_xlfn.IFS(AND($Q110&lt;&gt;"",Z110&lt;&gt;""),ABS($Q110-Z110),AND($Q110="",Z110=""),"",OR($Q110&lt;&gt;"",Z110&lt;&gt;""),"-")</f>
        <v/>
      </c>
      <c r="BQ110" s="121" t="str" cm="1">
        <f t="array" ref="BQ110">_xlfn.IFS(AND($R110&lt;&gt;"",S110&lt;&gt;""),ABS($R110-S110),AND($R110="",S110=""),"",OR($R110&lt;&gt;"",S110&lt;&gt;""),"-")</f>
        <v/>
      </c>
      <c r="BR110" s="120" t="str" cm="1">
        <f t="array" ref="BR110">_xlfn.IFS(AND($R110&lt;&gt;"",T110&lt;&gt;""),ABS($R110-T110),AND($R110="",T110=""),"",OR($R110&lt;&gt;"",T110&lt;&gt;""),"-")</f>
        <v/>
      </c>
      <c r="BS110" s="120" t="str" cm="1">
        <f t="array" ref="BS110">_xlfn.IFS(AND($R110&lt;&gt;"",U110&lt;&gt;""),ABS($R110-U110),AND($R110="",U110=""),"",OR($R110&lt;&gt;"",U110&lt;&gt;""),"-")</f>
        <v/>
      </c>
      <c r="BT110" s="120" t="str" cm="1">
        <f t="array" ref="BT110">_xlfn.IFS(AND($R110&lt;&gt;"",V110&lt;&gt;""),ABS($R110-V110),AND($R110="",V110=""),"",OR($R110&lt;&gt;"",V110&lt;&gt;""),"-")</f>
        <v/>
      </c>
      <c r="BU110" s="120" t="str" cm="1">
        <f t="array" ref="BU110">_xlfn.IFS(AND($R110&lt;&gt;"",W110&lt;&gt;""),ABS($R110-W110),AND($R110="",W110=""),"",OR($R110&lt;&gt;"",W110&lt;&gt;""),"-")</f>
        <v/>
      </c>
      <c r="BV110" s="120" t="str" cm="1">
        <f t="array" ref="BV110">_xlfn.IFS(AND($R110&lt;&gt;"",X110&lt;&gt;""),ABS($R110-X110),AND($R110="",X110=""),"",OR($R110&lt;&gt;"",X110&lt;&gt;""),"-")</f>
        <v/>
      </c>
      <c r="BW110" s="120" t="str" cm="1">
        <f t="array" ref="BW110">_xlfn.IFS(AND($R110&lt;&gt;"",Y110&lt;&gt;""),ABS($R110-Y110),AND($R110="",Y110=""),"",OR($R110&lt;&gt;"",Y110&lt;&gt;""),"-")</f>
        <v/>
      </c>
      <c r="BX110" s="120" t="str" cm="1">
        <f t="array" ref="BX110">_xlfn.IFS(AND($R110&lt;&gt;"",Z110&lt;&gt;""),ABS($R110-Z110),AND($R110="",Z110=""),"",OR($R110&lt;&gt;"",Z110&lt;&gt;""),"-")</f>
        <v/>
      </c>
      <c r="BY110" s="121" t="str" cm="1">
        <f t="array" ref="BY110">_xlfn.IFS(AND($S110&lt;&gt;"",T110&lt;&gt;""),ABS($S110-T110),AND($S110="",T110=""),"",OR($S110&lt;&gt;"",T110&lt;&gt;""),"-")</f>
        <v/>
      </c>
      <c r="BZ110" s="120" t="str" cm="1">
        <f t="array" ref="BZ110">_xlfn.IFS(AND($S110&lt;&gt;"",U110&lt;&gt;""),ABS($S110-U110),AND($S110="",U110=""),"",OR($S110&lt;&gt;"",U110&lt;&gt;""),"-")</f>
        <v/>
      </c>
      <c r="CA110" s="120" t="str" cm="1">
        <f t="array" ref="CA110">_xlfn.IFS(AND($S110&lt;&gt;"",V110&lt;&gt;""),ABS($S110-V110),AND($S110="",V110=""),"",OR($S110&lt;&gt;"",V110&lt;&gt;""),"-")</f>
        <v/>
      </c>
      <c r="CB110" s="120" t="str" cm="1">
        <f t="array" ref="CB110">_xlfn.IFS(AND($S110&lt;&gt;"",W110&lt;&gt;""),ABS($S110-W110),AND($S110="",W110=""),"",OR($S110&lt;&gt;"",W110&lt;&gt;""),"-")</f>
        <v/>
      </c>
      <c r="CC110" s="120" t="str" cm="1">
        <f t="array" ref="CC110">_xlfn.IFS(AND($S110&lt;&gt;"",X110&lt;&gt;""),ABS($S110-X110),AND($S110="",X110=""),"",OR($S110&lt;&gt;"",X110&lt;&gt;""),"-")</f>
        <v/>
      </c>
      <c r="CD110" s="120" t="str" cm="1">
        <f t="array" ref="CD110">_xlfn.IFS(AND($S110&lt;&gt;"",Y110&lt;&gt;""),ABS($S110-Y110),AND($S110="",Y110=""),"",OR($S110&lt;&gt;"",Y110&lt;&gt;""),"-")</f>
        <v/>
      </c>
      <c r="CE110" s="120" t="str" cm="1">
        <f t="array" ref="CE110">_xlfn.IFS(AND($S110&lt;&gt;"",Z110&lt;&gt;""),ABS($S110-Z110),AND($S110="",Z110=""),"",OR($S110&lt;&gt;"",Z110&lt;&gt;""),"-")</f>
        <v/>
      </c>
      <c r="CF110" s="121" t="str" cm="1">
        <f t="array" ref="CF110">_xlfn.IFS(AND($T110&lt;&gt;"",U110&lt;&gt;""),ABS($T110-U110),AND($T110="",U110=""),"",OR($T110&lt;&gt;"",U110&lt;&gt;""),"-")</f>
        <v/>
      </c>
      <c r="CG110" s="120" t="str" cm="1">
        <f t="array" ref="CG110">_xlfn.IFS(AND($T110&lt;&gt;"",V110&lt;&gt;""),ABS($T110-V110),AND($T110="",V110=""),"",OR($T110&lt;&gt;"",V110&lt;&gt;""),"-")</f>
        <v/>
      </c>
      <c r="CH110" s="120" t="str" cm="1">
        <f t="array" ref="CH110">_xlfn.IFS(AND($T110&lt;&gt;"",W110&lt;&gt;""),ABS($T110-W110),AND($T110="",W110=""),"",OR($T110&lt;&gt;"",W110&lt;&gt;""),"-")</f>
        <v/>
      </c>
      <c r="CI110" s="120" t="str" cm="1">
        <f t="array" ref="CI110">_xlfn.IFS(AND($T110&lt;&gt;"",X110&lt;&gt;""),ABS($T110-X110),AND($T110="",X110=""),"",OR($T110&lt;&gt;"",X110&lt;&gt;""),"-")</f>
        <v/>
      </c>
      <c r="CJ110" s="120" t="str" cm="1">
        <f t="array" ref="CJ110">_xlfn.IFS(AND($T110&lt;&gt;"",Y110&lt;&gt;""),ABS($T110-Y110),AND($T110="",Y110=""),"",OR($T110&lt;&gt;"",Y110&lt;&gt;""),"-")</f>
        <v/>
      </c>
      <c r="CK110" s="120" t="str" cm="1">
        <f t="array" ref="CK110">_xlfn.IFS(AND($T110&lt;&gt;"",Z110&lt;&gt;""),ABS($T110-Z110),AND($T110="",Z110=""),"",OR($T110&lt;&gt;"",Z110&lt;&gt;""),"-")</f>
        <v/>
      </c>
      <c r="CL110" s="121" t="str" cm="1">
        <f t="array" ref="CL110">_xlfn.IFS(AND($U110&lt;&gt;"",V110&lt;&gt;""),ABS($U110-V110),AND($U110="",V110=""),"",OR($U110&lt;&gt;"",V110&lt;&gt;""),"-")</f>
        <v/>
      </c>
      <c r="CM110" s="120" t="str" cm="1">
        <f t="array" ref="CM110">_xlfn.IFS(AND($U110&lt;&gt;"",W110&lt;&gt;""),ABS($U110-W110),AND($U110="",W110=""),"",OR($U110&lt;&gt;"",W110&lt;&gt;""),"-")</f>
        <v/>
      </c>
      <c r="CN110" s="120" t="str" cm="1">
        <f t="array" ref="CN110">_xlfn.IFS(AND($U110&lt;&gt;"",X110&lt;&gt;""),ABS($U110-X110),AND($U110="",X110=""),"",OR($U110&lt;&gt;"",X110&lt;&gt;""),"-")</f>
        <v/>
      </c>
      <c r="CO110" s="120" t="str" cm="1">
        <f t="array" ref="CO110">_xlfn.IFS(AND($U110&lt;&gt;"",Y110&lt;&gt;""),ABS($U110-Y110),AND($U110="",Y110=""),"",OR($U110&lt;&gt;"",Y110&lt;&gt;""),"-")</f>
        <v/>
      </c>
      <c r="CP110" s="120" t="str" cm="1">
        <f t="array" ref="CP110">_xlfn.IFS(AND($U110&lt;&gt;"",Z110&lt;&gt;""),ABS($U110-Z110),AND($U110="",Z110=""),"",OR($U110&lt;&gt;"",Z110&lt;&gt;""),"-")</f>
        <v/>
      </c>
      <c r="CQ110" s="121" t="str" cm="1">
        <f t="array" ref="CQ110">_xlfn.IFS(AND($V110&lt;&gt;"",W110&lt;&gt;""),ABS($V110-W110),AND($V110="",W110=""),"",OR($V110&lt;&gt;"",W110&lt;&gt;""),"-")</f>
        <v/>
      </c>
      <c r="CR110" s="120" t="str" cm="1">
        <f t="array" ref="CR110">_xlfn.IFS(AND($V110&lt;&gt;"",X110&lt;&gt;""),ABS($V110-X110),AND($V110="",X110=""),"",OR($V110&lt;&gt;"",X110&lt;&gt;""),"-")</f>
        <v/>
      </c>
      <c r="CS110" s="120" t="str" cm="1">
        <f t="array" ref="CS110">_xlfn.IFS(AND($V110&lt;&gt;"",Y110&lt;&gt;""),ABS($V110-Y110),AND($V110="",Y110=""),"",OR($V110&lt;&gt;"",Y110&lt;&gt;""),"-")</f>
        <v/>
      </c>
      <c r="CT110" s="120" t="str" cm="1">
        <f t="array" ref="CT110">_xlfn.IFS(AND($V110&lt;&gt;"",Z110&lt;&gt;""),ABS($V110-Z110),AND($V110="",Z110=""),"",OR($V110&lt;&gt;"",Z110&lt;&gt;""),"-")</f>
        <v/>
      </c>
      <c r="CU110" s="121" t="str" cm="1">
        <f t="array" ref="CU110">_xlfn.IFS(AND($W110&lt;&gt;"",X110&lt;&gt;""),ABS($W110-X110),AND($W110="",X110=""),"",OR($W110&lt;&gt;"",X110&lt;&gt;""),"-")</f>
        <v/>
      </c>
      <c r="CV110" s="120" t="str" cm="1">
        <f t="array" ref="CV110">_xlfn.IFS(AND($W110&lt;&gt;"",Y110&lt;&gt;""),ABS($W110-Y110),AND($W110="",Y110=""),"",OR($W110&lt;&gt;"",Y110&lt;&gt;""),"-")</f>
        <v/>
      </c>
      <c r="CW110" s="120" t="str" cm="1">
        <f t="array" ref="CW110">_xlfn.IFS(AND($W110&lt;&gt;"",Z110&lt;&gt;""),ABS($W110-Z110),AND($W110="",Z110=""),"",OR($W110&lt;&gt;"",Z110&lt;&gt;""),"-")</f>
        <v/>
      </c>
      <c r="CX110" s="121" t="str" cm="1">
        <f t="array" ref="CX110">_xlfn.IFS(AND($X110&lt;&gt;"",Y110&lt;&gt;""),ABS($X110-Y110),AND($X110="",Y110=""),"",OR($X110&lt;&gt;"",Y110&lt;&gt;""),"-")</f>
        <v/>
      </c>
      <c r="CY110" s="120" t="str" cm="1">
        <f t="array" ref="CY110">_xlfn.IFS(AND($X110&lt;&gt;"",Z110&lt;&gt;""),ABS($X110-Z110),AND($X110="",Z110=""),"",OR($X110&lt;&gt;"",Z110&lt;&gt;""),"-")</f>
        <v/>
      </c>
      <c r="CZ110" s="121" t="str" cm="1">
        <f t="array" ref="CZ110">_xlfn.IFS(AND($Y110&lt;&gt;"",Z110&lt;&gt;""),ABS($Y110-Z110),AND($Y110="",Z110=""),"",OR($Y110&lt;&gt;"",Z110&lt;&gt;""),"-")</f>
        <v/>
      </c>
    </row>
    <row r="111" spans="1:104" x14ac:dyDescent="0.2">
      <c r="A111" s="260" t="s">
        <v>175</v>
      </c>
      <c r="B111" s="259" t="str">
        <f>VLOOKUP($A111,Merged_couplings!$B:$BU,MATCH(B$1,Merged_couplings!$B$1:$BU$1,0),FALSE)</f>
        <v>-IG</v>
      </c>
      <c r="C111" s="258" t="str">
        <f>VLOOKUP($A111,Merged_couplings!$B:$BU,MATCH(C$1,Merged_couplings!$B$1:$BU$1,0),FALSE)</f>
        <v>--G</v>
      </c>
      <c r="D111" s="258" t="str">
        <f>VLOOKUP($A111,Merged_couplings!$B:$BU,MATCH(D$1,Merged_couplings!$B$1:$BU$1,0),FALSE)</f>
        <v>--G</v>
      </c>
      <c r="E111" s="258" t="str">
        <f>VLOOKUP($A111,Merged_couplings!$B:$BU,MATCH(E$1,Merged_couplings!$B$1:$BU$1,0),FALSE)</f>
        <v>--G</v>
      </c>
      <c r="F111" s="258" t="str">
        <f>VLOOKUP($A111,Merged_couplings!$B:$BU,MATCH(F$1,Merged_couplings!$B$1:$BU$1,0),FALSE)</f>
        <v>--G</v>
      </c>
      <c r="G111" s="258" t="str">
        <f>VLOOKUP($A111,Merged_couplings!$B:$BU,MATCH(G$1,Merged_couplings!$B$1:$BU$1,0),FALSE)</f>
        <v>--G</v>
      </c>
      <c r="H111" s="258" t="str">
        <f>VLOOKUP($A111,Merged_couplings!$B:$BU,MATCH(H$1,Merged_couplings!$B$1:$BU$1,0),FALSE)</f>
        <v>-IG</v>
      </c>
      <c r="I111" s="258" t="str">
        <f>VLOOKUP($A111,Merged_couplings!$B:$BU,MATCH(I$1,Merged_couplings!$B$1:$BU$1,0),FALSE)</f>
        <v>-IG</v>
      </c>
      <c r="J111" s="258" t="str">
        <f>VLOOKUP($A111,Merged_couplings!$B:$BU,MATCH(J$1,Merged_couplings!$B$1:$BU$1,0),FALSE)</f>
        <v>--G</v>
      </c>
      <c r="K111" s="258" t="str">
        <f>VLOOKUP($A111,Merged_couplings!$B:$BU,MATCH(K$1,Merged_couplings!$B$1:$BU$1,0),FALSE)</f>
        <v>--G</v>
      </c>
      <c r="L111" s="258" t="str">
        <f>VLOOKUP($A111,Merged_couplings!$B:$BU,MATCH(L$1,Merged_couplings!$B$1:$BU$1,0),FALSE)</f>
        <v>-I-</v>
      </c>
      <c r="M111" s="258" t="str">
        <f>VLOOKUP($A111,Merged_couplings!$B:$BU,MATCH(M$1,Merged_couplings!$B$1:$BU$1,0),FALSE)</f>
        <v>---</v>
      </c>
      <c r="N111" s="121" t="str">
        <f>IF(OR(B111="BIG",B111="BI-",B111="B-G"),VLOOKUP($A111,Merged_couplings!$B:$BU,MATCH(N$1,Merged_couplings!$B$1:$BU$1,0),FALSE),"")</f>
        <v/>
      </c>
      <c r="P111" s="120" t="str">
        <f>IF(OR(C111="BIG",C111="BI-",C111="B-G"),VLOOKUP($A111,Merged_couplings!$B:$BU,MATCH(P$1,Merged_couplings!$B$1:$BU$1,0),FALSE),"")</f>
        <v/>
      </c>
      <c r="Q111" s="120" t="str">
        <f>IF(OR(D111="BIG",D111="BI-",D111="B-G"),VLOOKUP($A111,Merged_couplings!$B:$BU,MATCH(Q$1,Merged_couplings!$B$1:$BU$1,0),FALSE),"")</f>
        <v/>
      </c>
      <c r="R111" s="120" t="str">
        <f>IF(OR(E111="BIG",E111="BI-",E111="B-G"),VLOOKUP($A111,Merged_couplings!$B:$BU,MATCH(R$1,Merged_couplings!$B$1:$BU$1,0),FALSE),"")</f>
        <v/>
      </c>
      <c r="S111" s="120" t="str">
        <f>IF(OR(F111="BIG",F111="BI-",F111="B-G"),VLOOKUP($A111,Merged_couplings!$B:$BU,MATCH(S$1,Merged_couplings!$B$1:$BU$1,0),FALSE),"")</f>
        <v/>
      </c>
      <c r="T111" s="120" t="str">
        <f>IF(OR(G111="BIG",G111="BI-",G111="B-G"),VLOOKUP($A111,Merged_couplings!$B:$BU,MATCH(T$1,Merged_couplings!$B$1:$BU$1,0),FALSE),"")</f>
        <v/>
      </c>
      <c r="U111" s="120" t="str">
        <f>IF(OR(H111="BIG",H111="BI-",H111="B-G"),VLOOKUP($A111,Merged_couplings!$B:$BU,MATCH(U$1,Merged_couplings!$B$1:$BU$1,0),FALSE),"")</f>
        <v/>
      </c>
      <c r="V111" s="120" t="str">
        <f>IF(OR(I111="BIG",I111="BI-",I111="B-G"),VLOOKUP($A111,Merged_couplings!$B:$BU,MATCH(V$1,Merged_couplings!$B$1:$BU$1,0),FALSE),"")</f>
        <v/>
      </c>
      <c r="W111" s="120" t="str">
        <f>IF(OR(J111="BIG",J111="BI-",J111="B-G"),VLOOKUP($A111,Merged_couplings!$B:$BU,MATCH(W$1,Merged_couplings!$B$1:$BU$1,0),FALSE),"")</f>
        <v/>
      </c>
      <c r="X111" s="120" t="str">
        <f>IF(OR(K111="BIG",K111="BI-",K111="B-G"),VLOOKUP($A111,Merged_couplings!$B:$BU,MATCH(X$1,Merged_couplings!$B$1:$BU$1,0),FALSE),"")</f>
        <v/>
      </c>
      <c r="Y111" s="120" t="str">
        <f>IF(OR(L111="BIG",L111="BI-",L111="B-G"),VLOOKUP($A111,Merged_couplings!$B:$BU,MATCH(Y$1,Merged_couplings!$B$1:$BU$1,0),FALSE),"")</f>
        <v/>
      </c>
      <c r="Z111" s="120" t="str">
        <f>IF(OR(M111="BIG",M111="BI-",M111="B-G"),VLOOKUP($A111,Merged_couplings!$B:$BU,MATCH(Z$1,Merged_couplings!$B$1:$BU$1,0),FALSE),"")</f>
        <v/>
      </c>
      <c r="AA111" s="123"/>
      <c r="AB111" s="340" t="str" cm="1">
        <f t="array" ref="AB111">_xlfn.IFS(AND($N111&lt;&gt;"",P111&lt;&gt;""),ABS($N111-P111),AND($N111="",P111=""),"",OR($N111&lt;&gt;"",P111&lt;&gt;""),"-")</f>
        <v/>
      </c>
      <c r="AC111" s="122" t="str" cm="1">
        <f t="array" ref="AC111">_xlfn.IFS(AND($N111&lt;&gt;"",Q111&lt;&gt;""),ABS($N111-Q111),AND($N111="",Q111=""),"",OR($N111&lt;&gt;"",Q111&lt;&gt;""),"-")</f>
        <v/>
      </c>
      <c r="AD111" s="122" t="str" cm="1">
        <f t="array" ref="AD111">_xlfn.IFS(AND($N111&lt;&gt;"",R111&lt;&gt;""),ABS($N111-R111),AND($N111="",R111=""),"",OR($N111&lt;&gt;"",R111&lt;&gt;""),"-")</f>
        <v/>
      </c>
      <c r="AE111" s="122" t="str" cm="1">
        <f t="array" ref="AE111">_xlfn.IFS(AND($N111&lt;&gt;"",S111&lt;&gt;""),ABS($N111-S111),AND($N111="",S111=""),"",OR($N111&lt;&gt;"",S111&lt;&gt;""),"-")</f>
        <v/>
      </c>
      <c r="AF111" s="122" t="str" cm="1">
        <f t="array" ref="AF111">_xlfn.IFS(AND($N111&lt;&gt;"",T111&lt;&gt;""),ABS($N111-T111),AND($N111="",T111=""),"",OR($N111&lt;&gt;"",T111&lt;&gt;""),"-")</f>
        <v/>
      </c>
      <c r="AG111" s="122" t="str" cm="1">
        <f t="array" ref="AG111">_xlfn.IFS(AND($N111&lt;&gt;"",U111&lt;&gt;""),ABS($N111-U111),AND($N111="",U111=""),"",OR($N111&lt;&gt;"",U111&lt;&gt;""),"-")</f>
        <v/>
      </c>
      <c r="AH111" s="122" t="str" cm="1">
        <f t="array" ref="AH111">_xlfn.IFS(AND($N111&lt;&gt;"",V111&lt;&gt;""),ABS($N111-V111),AND($N111="",V111=""),"",OR($N111&lt;&gt;"",V111&lt;&gt;""),"-")</f>
        <v/>
      </c>
      <c r="AI111" s="122" t="str" cm="1">
        <f t="array" ref="AI111">_xlfn.IFS(AND($N111&lt;&gt;"",W111&lt;&gt;""),ABS($N111-W111),AND($N111="",W111=""),"",OR($N111&lt;&gt;"",W111&lt;&gt;""),"-")</f>
        <v/>
      </c>
      <c r="AJ111" s="122" t="str" cm="1">
        <f t="array" ref="AJ111">_xlfn.IFS(AND($N111&lt;&gt;"",X111&lt;&gt;""),ABS($N111-X111),AND($N111="",X111=""),"",OR($N111&lt;&gt;"",X111&lt;&gt;""),"-")</f>
        <v/>
      </c>
      <c r="AK111" s="122" t="str" cm="1">
        <f t="array" ref="AK111">_xlfn.IFS(AND($N111&lt;&gt;"",Y111&lt;&gt;""),ABS($N111-Y111),AND($N111="",Y111=""),"",OR($N111&lt;&gt;"",Y111&lt;&gt;""),"-")</f>
        <v/>
      </c>
      <c r="AL111" s="122" t="str" cm="1">
        <f t="array" ref="AL111">_xlfn.IFS(AND($N111&lt;&gt;"",Z111&lt;&gt;""),ABS($N111-Z111),AND($N111="",Z111=""),"",OR($N111&lt;&gt;"",Z111&lt;&gt;""),"-")</f>
        <v/>
      </c>
      <c r="AM111" s="340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1" t="str" cm="1">
        <f t="array" ref="AX111">_xlfn.IFS(AND($P111&lt;&gt;"",Q111&lt;&gt;""),ABS($P111-Q111),AND($P111="",Q111=""),"",OR($P111&lt;&gt;"",Q111&lt;&gt;""),"-")</f>
        <v/>
      </c>
      <c r="AY111" s="120" t="str" cm="1">
        <f t="array" ref="AY111">_xlfn.IFS(AND($P111&lt;&gt;"",R111&lt;&gt;""),ABS($P111-R111),AND($P111="",R111=""),"",OR($P111&lt;&gt;"",R111&lt;&gt;""),"-")</f>
        <v/>
      </c>
      <c r="AZ111" s="120" t="str" cm="1">
        <f t="array" ref="AZ111">_xlfn.IFS(AND($P111&lt;&gt;"",S111&lt;&gt;""),ABS($P111-S111),AND($P111="",S111=""),"",OR($P111&lt;&gt;"",S111&lt;&gt;""),"-")</f>
        <v/>
      </c>
      <c r="BA111" s="120" t="str" cm="1">
        <f t="array" ref="BA111">_xlfn.IFS(AND($P111&lt;&gt;"",T111&lt;&gt;""),ABS($P111-T111),AND($P111="",T111=""),"",OR($P111&lt;&gt;"",T111&lt;&gt;""),"-")</f>
        <v/>
      </c>
      <c r="BB111" s="120" t="str" cm="1">
        <f t="array" ref="BB111">_xlfn.IFS(AND($P111&lt;&gt;"",U111&lt;&gt;""),ABS($P111-U111),AND($P111="",U111=""),"",OR($P111&lt;&gt;"",U111&lt;&gt;""),"-")</f>
        <v/>
      </c>
      <c r="BC111" s="120" t="str" cm="1">
        <f t="array" ref="BC111">_xlfn.IFS(AND($P111&lt;&gt;"",V111&lt;&gt;""),ABS($P111-V111),AND($P111="",V111=""),"",OR($P111&lt;&gt;"",V111&lt;&gt;""),"-")</f>
        <v/>
      </c>
      <c r="BD111" s="120" t="str" cm="1">
        <f t="array" ref="BD111">_xlfn.IFS(AND($P111&lt;&gt;"",W111&lt;&gt;""),ABS($P111-W111),AND($P111="",W111=""),"",OR($P111&lt;&gt;"",W111&lt;&gt;""),"-")</f>
        <v/>
      </c>
      <c r="BE111" s="120" t="str" cm="1">
        <f t="array" ref="BE111">_xlfn.IFS(AND($P111&lt;&gt;"",X111&lt;&gt;""),ABS($P111-X111),AND($P111="",X111=""),"",OR($P111&lt;&gt;"",X111&lt;&gt;""),"-")</f>
        <v/>
      </c>
      <c r="BF111" s="120" t="str" cm="1">
        <f t="array" ref="BF111">_xlfn.IFS(AND($P111&lt;&gt;"",Y111&lt;&gt;""),ABS($P111-Y111),AND($P111="",Y111=""),"",OR($P111&lt;&gt;"",Y111&lt;&gt;""),"-")</f>
        <v/>
      </c>
      <c r="BG111" s="120" t="str" cm="1">
        <f t="array" ref="BG111">_xlfn.IFS(AND($P111&lt;&gt;"",Z111&lt;&gt;""),ABS($P111-Z111),AND($P111="",Z111=""),"",OR($P111&lt;&gt;"",Z111&lt;&gt;""),"-")</f>
        <v/>
      </c>
      <c r="BH111" s="121" t="str" cm="1">
        <f t="array" ref="BH111">_xlfn.IFS(AND($Q111&lt;&gt;"",R111&lt;&gt;""),ABS($Q111-R111),AND($Q111="",R111=""),"",OR($Q111&lt;&gt;"",R111&lt;&gt;""),"-")</f>
        <v/>
      </c>
      <c r="BI111" s="120" t="str" cm="1">
        <f t="array" ref="BI111">_xlfn.IFS(AND($Q111&lt;&gt;"",S111&lt;&gt;""),ABS($Q111-S111),AND($Q111="",S111=""),"",OR($Q111&lt;&gt;"",S111&lt;&gt;""),"-")</f>
        <v/>
      </c>
      <c r="BJ111" s="120" t="str" cm="1">
        <f t="array" ref="BJ111">_xlfn.IFS(AND($Q111&lt;&gt;"",T111&lt;&gt;""),ABS($Q111-T111),AND($Q111="",T111=""),"",OR($Q111&lt;&gt;"",T111&lt;&gt;""),"-")</f>
        <v/>
      </c>
      <c r="BK111" s="120" t="str" cm="1">
        <f t="array" ref="BK111">_xlfn.IFS(AND($Q111&lt;&gt;"",U111&lt;&gt;""),ABS($Q111-U111),AND($Q111="",U111=""),"",OR($Q111&lt;&gt;"",U111&lt;&gt;""),"-")</f>
        <v/>
      </c>
      <c r="BL111" s="120" t="str" cm="1">
        <f t="array" ref="BL111">_xlfn.IFS(AND($Q111&lt;&gt;"",V111&lt;&gt;""),ABS($Q111-V111),AND($Q111="",V111=""),"",OR($Q111&lt;&gt;"",V111&lt;&gt;""),"-")</f>
        <v/>
      </c>
      <c r="BM111" s="120" t="str" cm="1">
        <f t="array" ref="BM111">_xlfn.IFS(AND($Q111&lt;&gt;"",W111&lt;&gt;""),ABS($Q111-W111),AND($Q111="",W111=""),"",OR($Q111&lt;&gt;"",W111&lt;&gt;""),"-")</f>
        <v/>
      </c>
      <c r="BN111" s="120" t="str" cm="1">
        <f t="array" ref="BN111">_xlfn.IFS(AND($Q111&lt;&gt;"",X111&lt;&gt;""),ABS($Q111-X111),AND($Q111="",X111=""),"",OR($Q111&lt;&gt;"",X111&lt;&gt;""),"-")</f>
        <v/>
      </c>
      <c r="BO111" s="120" t="str" cm="1">
        <f t="array" ref="BO111">_xlfn.IFS(AND($Q111&lt;&gt;"",Y111&lt;&gt;""),ABS($Q111-Y111),AND($Q111="",Y111=""),"",OR($Q111&lt;&gt;"",Y111&lt;&gt;""),"-")</f>
        <v/>
      </c>
      <c r="BP111" s="120" t="str" cm="1">
        <f t="array" ref="BP111">_xlfn.IFS(AND($Q111&lt;&gt;"",Z111&lt;&gt;""),ABS($Q111-Z111),AND($Q111="",Z111=""),"",OR($Q111&lt;&gt;"",Z111&lt;&gt;""),"-")</f>
        <v/>
      </c>
      <c r="BQ111" s="121" t="str" cm="1">
        <f t="array" ref="BQ111">_xlfn.IFS(AND($R111&lt;&gt;"",S111&lt;&gt;""),ABS($R111-S111),AND($R111="",S111=""),"",OR($R111&lt;&gt;"",S111&lt;&gt;""),"-")</f>
        <v/>
      </c>
      <c r="BR111" s="120" t="str" cm="1">
        <f t="array" ref="BR111">_xlfn.IFS(AND($R111&lt;&gt;"",T111&lt;&gt;""),ABS($R111-T111),AND($R111="",T111=""),"",OR($R111&lt;&gt;"",T111&lt;&gt;""),"-")</f>
        <v/>
      </c>
      <c r="BS111" s="120" t="str" cm="1">
        <f t="array" ref="BS111">_xlfn.IFS(AND($R111&lt;&gt;"",U111&lt;&gt;""),ABS($R111-U111),AND($R111="",U111=""),"",OR($R111&lt;&gt;"",U111&lt;&gt;""),"-")</f>
        <v/>
      </c>
      <c r="BT111" s="120" t="str" cm="1">
        <f t="array" ref="BT111">_xlfn.IFS(AND($R111&lt;&gt;"",V111&lt;&gt;""),ABS($R111-V111),AND($R111="",V111=""),"",OR($R111&lt;&gt;"",V111&lt;&gt;""),"-")</f>
        <v/>
      </c>
      <c r="BU111" s="120" t="str" cm="1">
        <f t="array" ref="BU111">_xlfn.IFS(AND($R111&lt;&gt;"",W111&lt;&gt;""),ABS($R111-W111),AND($R111="",W111=""),"",OR($R111&lt;&gt;"",W111&lt;&gt;""),"-")</f>
        <v/>
      </c>
      <c r="BV111" s="120" t="str" cm="1">
        <f t="array" ref="BV111">_xlfn.IFS(AND($R111&lt;&gt;"",X111&lt;&gt;""),ABS($R111-X111),AND($R111="",X111=""),"",OR($R111&lt;&gt;"",X111&lt;&gt;""),"-")</f>
        <v/>
      </c>
      <c r="BW111" s="120" t="str" cm="1">
        <f t="array" ref="BW111">_xlfn.IFS(AND($R111&lt;&gt;"",Y111&lt;&gt;""),ABS($R111-Y111),AND($R111="",Y111=""),"",OR($R111&lt;&gt;"",Y111&lt;&gt;""),"-")</f>
        <v/>
      </c>
      <c r="BX111" s="120" t="str" cm="1">
        <f t="array" ref="BX111">_xlfn.IFS(AND($R111&lt;&gt;"",Z111&lt;&gt;""),ABS($R111-Z111),AND($R111="",Z111=""),"",OR($R111&lt;&gt;"",Z111&lt;&gt;""),"-")</f>
        <v/>
      </c>
      <c r="BY111" s="121" t="str" cm="1">
        <f t="array" ref="BY111">_xlfn.IFS(AND($S111&lt;&gt;"",T111&lt;&gt;""),ABS($S111-T111),AND($S111="",T111=""),"",OR($S111&lt;&gt;"",T111&lt;&gt;""),"-")</f>
        <v/>
      </c>
      <c r="BZ111" s="120" t="str" cm="1">
        <f t="array" ref="BZ111">_xlfn.IFS(AND($S111&lt;&gt;"",U111&lt;&gt;""),ABS($S111-U111),AND($S111="",U111=""),"",OR($S111&lt;&gt;"",U111&lt;&gt;""),"-")</f>
        <v/>
      </c>
      <c r="CA111" s="120" t="str" cm="1">
        <f t="array" ref="CA111">_xlfn.IFS(AND($S111&lt;&gt;"",V111&lt;&gt;""),ABS($S111-V111),AND($S111="",V111=""),"",OR($S111&lt;&gt;"",V111&lt;&gt;""),"-")</f>
        <v/>
      </c>
      <c r="CB111" s="120" t="str" cm="1">
        <f t="array" ref="CB111">_xlfn.IFS(AND($S111&lt;&gt;"",W111&lt;&gt;""),ABS($S111-W111),AND($S111="",W111=""),"",OR($S111&lt;&gt;"",W111&lt;&gt;""),"-")</f>
        <v/>
      </c>
      <c r="CC111" s="120" t="str" cm="1">
        <f t="array" ref="CC111">_xlfn.IFS(AND($S111&lt;&gt;"",X111&lt;&gt;""),ABS($S111-X111),AND($S111="",X111=""),"",OR($S111&lt;&gt;"",X111&lt;&gt;""),"-")</f>
        <v/>
      </c>
      <c r="CD111" s="120" t="str" cm="1">
        <f t="array" ref="CD111">_xlfn.IFS(AND($S111&lt;&gt;"",Y111&lt;&gt;""),ABS($S111-Y111),AND($S111="",Y111=""),"",OR($S111&lt;&gt;"",Y111&lt;&gt;""),"-")</f>
        <v/>
      </c>
      <c r="CE111" s="120" t="str" cm="1">
        <f t="array" ref="CE111">_xlfn.IFS(AND($S111&lt;&gt;"",Z111&lt;&gt;""),ABS($S111-Z111),AND($S111="",Z111=""),"",OR($S111&lt;&gt;"",Z111&lt;&gt;""),"-")</f>
        <v/>
      </c>
      <c r="CF111" s="121" t="str" cm="1">
        <f t="array" ref="CF111">_xlfn.IFS(AND($T111&lt;&gt;"",U111&lt;&gt;""),ABS($T111-U111),AND($T111="",U111=""),"",OR($T111&lt;&gt;"",U111&lt;&gt;""),"-")</f>
        <v/>
      </c>
      <c r="CG111" s="120" t="str" cm="1">
        <f t="array" ref="CG111">_xlfn.IFS(AND($T111&lt;&gt;"",V111&lt;&gt;""),ABS($T111-V111),AND($T111="",V111=""),"",OR($T111&lt;&gt;"",V111&lt;&gt;""),"-")</f>
        <v/>
      </c>
      <c r="CH111" s="120" t="str" cm="1">
        <f t="array" ref="CH111">_xlfn.IFS(AND($T111&lt;&gt;"",W111&lt;&gt;""),ABS($T111-W111),AND($T111="",W111=""),"",OR($T111&lt;&gt;"",W111&lt;&gt;""),"-")</f>
        <v/>
      </c>
      <c r="CI111" s="120" t="str" cm="1">
        <f t="array" ref="CI111">_xlfn.IFS(AND($T111&lt;&gt;"",X111&lt;&gt;""),ABS($T111-X111),AND($T111="",X111=""),"",OR($T111&lt;&gt;"",X111&lt;&gt;""),"-")</f>
        <v/>
      </c>
      <c r="CJ111" s="120" t="str" cm="1">
        <f t="array" ref="CJ111">_xlfn.IFS(AND($T111&lt;&gt;"",Y111&lt;&gt;""),ABS($T111-Y111),AND($T111="",Y111=""),"",OR($T111&lt;&gt;"",Y111&lt;&gt;""),"-")</f>
        <v/>
      </c>
      <c r="CK111" s="120" t="str" cm="1">
        <f t="array" ref="CK111">_xlfn.IFS(AND($T111&lt;&gt;"",Z111&lt;&gt;""),ABS($T111-Z111),AND($T111="",Z111=""),"",OR($T111&lt;&gt;"",Z111&lt;&gt;""),"-")</f>
        <v/>
      </c>
      <c r="CL111" s="121" t="str" cm="1">
        <f t="array" ref="CL111">_xlfn.IFS(AND($U111&lt;&gt;"",V111&lt;&gt;""),ABS($U111-V111),AND($U111="",V111=""),"",OR($U111&lt;&gt;"",V111&lt;&gt;""),"-")</f>
        <v/>
      </c>
      <c r="CM111" s="120" t="str" cm="1">
        <f t="array" ref="CM111">_xlfn.IFS(AND($U111&lt;&gt;"",W111&lt;&gt;""),ABS($U111-W111),AND($U111="",W111=""),"",OR($U111&lt;&gt;"",W111&lt;&gt;""),"-")</f>
        <v/>
      </c>
      <c r="CN111" s="120" t="str" cm="1">
        <f t="array" ref="CN111">_xlfn.IFS(AND($U111&lt;&gt;"",X111&lt;&gt;""),ABS($U111-X111),AND($U111="",X111=""),"",OR($U111&lt;&gt;"",X111&lt;&gt;""),"-")</f>
        <v/>
      </c>
      <c r="CO111" s="120" t="str" cm="1">
        <f t="array" ref="CO111">_xlfn.IFS(AND($U111&lt;&gt;"",Y111&lt;&gt;""),ABS($U111-Y111),AND($U111="",Y111=""),"",OR($U111&lt;&gt;"",Y111&lt;&gt;""),"-")</f>
        <v/>
      </c>
      <c r="CP111" s="120" t="str" cm="1">
        <f t="array" ref="CP111">_xlfn.IFS(AND($U111&lt;&gt;"",Z111&lt;&gt;""),ABS($U111-Z111),AND($U111="",Z111=""),"",OR($U111&lt;&gt;"",Z111&lt;&gt;""),"-")</f>
        <v/>
      </c>
      <c r="CQ111" s="121" t="str" cm="1">
        <f t="array" ref="CQ111">_xlfn.IFS(AND($V111&lt;&gt;"",W111&lt;&gt;""),ABS($V111-W111),AND($V111="",W111=""),"",OR($V111&lt;&gt;"",W111&lt;&gt;""),"-")</f>
        <v/>
      </c>
      <c r="CR111" s="120" t="str" cm="1">
        <f t="array" ref="CR111">_xlfn.IFS(AND($V111&lt;&gt;"",X111&lt;&gt;""),ABS($V111-X111),AND($V111="",X111=""),"",OR($V111&lt;&gt;"",X111&lt;&gt;""),"-")</f>
        <v/>
      </c>
      <c r="CS111" s="120" t="str" cm="1">
        <f t="array" ref="CS111">_xlfn.IFS(AND($V111&lt;&gt;"",Y111&lt;&gt;""),ABS($V111-Y111),AND($V111="",Y111=""),"",OR($V111&lt;&gt;"",Y111&lt;&gt;""),"-")</f>
        <v/>
      </c>
      <c r="CT111" s="120" t="str" cm="1">
        <f t="array" ref="CT111">_xlfn.IFS(AND($V111&lt;&gt;"",Z111&lt;&gt;""),ABS($V111-Z111),AND($V111="",Z111=""),"",OR($V111&lt;&gt;"",Z111&lt;&gt;""),"-")</f>
        <v/>
      </c>
      <c r="CU111" s="121" t="str" cm="1">
        <f t="array" ref="CU111">_xlfn.IFS(AND($W111&lt;&gt;"",X111&lt;&gt;""),ABS($W111-X111),AND($W111="",X111=""),"",OR($W111&lt;&gt;"",X111&lt;&gt;""),"-")</f>
        <v/>
      </c>
      <c r="CV111" s="120" t="str" cm="1">
        <f t="array" ref="CV111">_xlfn.IFS(AND($W111&lt;&gt;"",Y111&lt;&gt;""),ABS($W111-Y111),AND($W111="",Y111=""),"",OR($W111&lt;&gt;"",Y111&lt;&gt;""),"-")</f>
        <v/>
      </c>
      <c r="CW111" s="120" t="str" cm="1">
        <f t="array" ref="CW111">_xlfn.IFS(AND($W111&lt;&gt;"",Z111&lt;&gt;""),ABS($W111-Z111),AND($W111="",Z111=""),"",OR($W111&lt;&gt;"",Z111&lt;&gt;""),"-")</f>
        <v/>
      </c>
      <c r="CX111" s="121" t="str" cm="1">
        <f t="array" ref="CX111">_xlfn.IFS(AND($X111&lt;&gt;"",Y111&lt;&gt;""),ABS($X111-Y111),AND($X111="",Y111=""),"",OR($X111&lt;&gt;"",Y111&lt;&gt;""),"-")</f>
        <v/>
      </c>
      <c r="CY111" s="120" t="str" cm="1">
        <f t="array" ref="CY111">_xlfn.IFS(AND($X111&lt;&gt;"",Z111&lt;&gt;""),ABS($X111-Z111),AND($X111="",Z111=""),"",OR($X111&lt;&gt;"",Z111&lt;&gt;""),"-")</f>
        <v/>
      </c>
      <c r="CZ111" s="121" t="str" cm="1">
        <f t="array" ref="CZ111">_xlfn.IFS(AND($Y111&lt;&gt;"",Z111&lt;&gt;""),ABS($Y111-Z111),AND($Y111="",Z111=""),"",OR($Y111&lt;&gt;"",Z111&lt;&gt;""),"-")</f>
        <v/>
      </c>
    </row>
    <row r="112" spans="1:104" x14ac:dyDescent="0.2">
      <c r="A112" s="260" t="s">
        <v>119</v>
      </c>
      <c r="B112" s="259" t="str">
        <f>VLOOKUP($A112,Merged_couplings!$B:$BU,MATCH(B$1,Merged_couplings!$B$1:$BU$1,0),FALSE)</f>
        <v>-I-</v>
      </c>
      <c r="C112" s="258" t="str">
        <f>VLOOKUP($A112,Merged_couplings!$B:$BU,MATCH(C$1,Merged_couplings!$B$1:$BU$1,0),FALSE)</f>
        <v>-I-</v>
      </c>
      <c r="D112" s="258" t="str">
        <f>VLOOKUP($A112,Merged_couplings!$B:$BU,MATCH(D$1,Merged_couplings!$B$1:$BU$1,0),FALSE)</f>
        <v>-I-</v>
      </c>
      <c r="E112" s="258" t="str">
        <f>VLOOKUP($A112,Merged_couplings!$B:$BU,MATCH(E$1,Merged_couplings!$B$1:$BU$1,0),FALSE)</f>
        <v>-I-</v>
      </c>
      <c r="F112" s="258" t="str">
        <f>VLOOKUP($A112,Merged_couplings!$B:$BU,MATCH(F$1,Merged_couplings!$B$1:$BU$1,0),FALSE)</f>
        <v>-I-</v>
      </c>
      <c r="G112" s="258" t="str">
        <f>VLOOKUP($A112,Merged_couplings!$B:$BU,MATCH(G$1,Merged_couplings!$B$1:$BU$1,0),FALSE)</f>
        <v>-I-</v>
      </c>
      <c r="H112" s="258" t="str">
        <f>VLOOKUP($A112,Merged_couplings!$B:$BU,MATCH(H$1,Merged_couplings!$B$1:$BU$1,0),FALSE)</f>
        <v>-IG</v>
      </c>
      <c r="I112" s="258" t="str">
        <f>VLOOKUP($A112,Merged_couplings!$B:$BU,MATCH(I$1,Merged_couplings!$B$1:$BU$1,0),FALSE)</f>
        <v>-IG</v>
      </c>
      <c r="J112" s="258" t="str">
        <f>VLOOKUP($A112,Merged_couplings!$B:$BU,MATCH(J$1,Merged_couplings!$B$1:$BU$1,0),FALSE)</f>
        <v>-IG</v>
      </c>
      <c r="K112" s="258" t="str">
        <f>VLOOKUP($A112,Merged_couplings!$B:$BU,MATCH(K$1,Merged_couplings!$B$1:$BU$1,0),FALSE)</f>
        <v>-IG</v>
      </c>
      <c r="L112" s="258" t="str">
        <f>VLOOKUP($A112,Merged_couplings!$B:$BU,MATCH(L$1,Merged_couplings!$B$1:$BU$1,0),FALSE)</f>
        <v>-I-</v>
      </c>
      <c r="M112" s="258" t="str">
        <f>VLOOKUP($A112,Merged_couplings!$B:$BU,MATCH(M$1,Merged_couplings!$B$1:$BU$1,0),FALSE)</f>
        <v>-I-</v>
      </c>
      <c r="N112" s="121" t="str">
        <f>IF(OR(B112="BIG",B112="BI-",B112="B-G"),VLOOKUP($A112,Merged_couplings!$B:$BU,MATCH(N$1,Merged_couplings!$B$1:$BU$1,0),FALSE),"")</f>
        <v/>
      </c>
      <c r="P112" s="120" t="str">
        <f>IF(OR(C112="BIG",C112="BI-",C112="B-G"),VLOOKUP($A112,Merged_couplings!$B:$BU,MATCH(P$1,Merged_couplings!$B$1:$BU$1,0),FALSE),"")</f>
        <v/>
      </c>
      <c r="Q112" s="120" t="str">
        <f>IF(OR(D112="BIG",D112="BI-",D112="B-G"),VLOOKUP($A112,Merged_couplings!$B:$BU,MATCH(Q$1,Merged_couplings!$B$1:$BU$1,0),FALSE),"")</f>
        <v/>
      </c>
      <c r="R112" s="120" t="str">
        <f>IF(OR(E112="BIG",E112="BI-",E112="B-G"),VLOOKUP($A112,Merged_couplings!$B:$BU,MATCH(R$1,Merged_couplings!$B$1:$BU$1,0),FALSE),"")</f>
        <v/>
      </c>
      <c r="S112" s="120" t="str">
        <f>IF(OR(F112="BIG",F112="BI-",F112="B-G"),VLOOKUP($A112,Merged_couplings!$B:$BU,MATCH(S$1,Merged_couplings!$B$1:$BU$1,0),FALSE),"")</f>
        <v/>
      </c>
      <c r="T112" s="120" t="str">
        <f>IF(OR(G112="BIG",G112="BI-",G112="B-G"),VLOOKUP($A112,Merged_couplings!$B:$BU,MATCH(T$1,Merged_couplings!$B$1:$BU$1,0),FALSE),"")</f>
        <v/>
      </c>
      <c r="U112" s="120" t="str">
        <f>IF(OR(H112="BIG",H112="BI-",H112="B-G"),VLOOKUP($A112,Merged_couplings!$B:$BU,MATCH(U$1,Merged_couplings!$B$1:$BU$1,0),FALSE),"")</f>
        <v/>
      </c>
      <c r="V112" s="120" t="str">
        <f>IF(OR(I112="BIG",I112="BI-",I112="B-G"),VLOOKUP($A112,Merged_couplings!$B:$BU,MATCH(V$1,Merged_couplings!$B$1:$BU$1,0),FALSE),"")</f>
        <v/>
      </c>
      <c r="W112" s="120" t="str">
        <f>IF(OR(J112="BIG",J112="BI-",J112="B-G"),VLOOKUP($A112,Merged_couplings!$B:$BU,MATCH(W$1,Merged_couplings!$B$1:$BU$1,0),FALSE),"")</f>
        <v/>
      </c>
      <c r="X112" s="120" t="str">
        <f>IF(OR(K112="BIG",K112="BI-",K112="B-G"),VLOOKUP($A112,Merged_couplings!$B:$BU,MATCH(X$1,Merged_couplings!$B$1:$BU$1,0),FALSE),"")</f>
        <v/>
      </c>
      <c r="Y112" s="120" t="str">
        <f>IF(OR(L112="BIG",L112="BI-",L112="B-G"),VLOOKUP($A112,Merged_couplings!$B:$BU,MATCH(Y$1,Merged_couplings!$B$1:$BU$1,0),FALSE),"")</f>
        <v/>
      </c>
      <c r="Z112" s="120" t="str">
        <f>IF(OR(M112="BIG",M112="BI-",M112="B-G"),VLOOKUP($A112,Merged_couplings!$B:$BU,MATCH(Z$1,Merged_couplings!$B$1:$BU$1,0),FALSE),"")</f>
        <v/>
      </c>
      <c r="AA112" s="123"/>
      <c r="AB112" s="340" t="str" cm="1">
        <f t="array" ref="AB112">_xlfn.IFS(AND($N112&lt;&gt;"",P112&lt;&gt;""),ABS($N112-P112),AND($N112="",P112=""),"",OR($N112&lt;&gt;"",P112&lt;&gt;""),"-")</f>
        <v/>
      </c>
      <c r="AC112" s="122" t="str" cm="1">
        <f t="array" ref="AC112">_xlfn.IFS(AND($N112&lt;&gt;"",Q112&lt;&gt;""),ABS($N112-Q112),AND($N112="",Q112=""),"",OR($N112&lt;&gt;"",Q112&lt;&gt;""),"-")</f>
        <v/>
      </c>
      <c r="AD112" s="122" t="str" cm="1">
        <f t="array" ref="AD112">_xlfn.IFS(AND($N112&lt;&gt;"",R112&lt;&gt;""),ABS($N112-R112),AND($N112="",R112=""),"",OR($N112&lt;&gt;"",R112&lt;&gt;""),"-")</f>
        <v/>
      </c>
      <c r="AE112" s="122" t="str" cm="1">
        <f t="array" ref="AE112">_xlfn.IFS(AND($N112&lt;&gt;"",S112&lt;&gt;""),ABS($N112-S112),AND($N112="",S112=""),"",OR($N112&lt;&gt;"",S112&lt;&gt;""),"-")</f>
        <v/>
      </c>
      <c r="AF112" s="122" t="str" cm="1">
        <f t="array" ref="AF112">_xlfn.IFS(AND($N112&lt;&gt;"",T112&lt;&gt;""),ABS($N112-T112),AND($N112="",T112=""),"",OR($N112&lt;&gt;"",T112&lt;&gt;""),"-")</f>
        <v/>
      </c>
      <c r="AG112" s="122" t="str" cm="1">
        <f t="array" ref="AG112">_xlfn.IFS(AND($N112&lt;&gt;"",U112&lt;&gt;""),ABS($N112-U112),AND($N112="",U112=""),"",OR($N112&lt;&gt;"",U112&lt;&gt;""),"-")</f>
        <v/>
      </c>
      <c r="AH112" s="122" t="str" cm="1">
        <f t="array" ref="AH112">_xlfn.IFS(AND($N112&lt;&gt;"",V112&lt;&gt;""),ABS($N112-V112),AND($N112="",V112=""),"",OR($N112&lt;&gt;"",V112&lt;&gt;""),"-")</f>
        <v/>
      </c>
      <c r="AI112" s="122" t="str" cm="1">
        <f t="array" ref="AI112">_xlfn.IFS(AND($N112&lt;&gt;"",W112&lt;&gt;""),ABS($N112-W112),AND($N112="",W112=""),"",OR($N112&lt;&gt;"",W112&lt;&gt;""),"-")</f>
        <v/>
      </c>
      <c r="AJ112" s="122" t="str" cm="1">
        <f t="array" ref="AJ112">_xlfn.IFS(AND($N112&lt;&gt;"",X112&lt;&gt;""),ABS($N112-X112),AND($N112="",X112=""),"",OR($N112&lt;&gt;"",X112&lt;&gt;""),"-")</f>
        <v/>
      </c>
      <c r="AK112" s="122" t="str" cm="1">
        <f t="array" ref="AK112">_xlfn.IFS(AND($N112&lt;&gt;"",Y112&lt;&gt;""),ABS($N112-Y112),AND($N112="",Y112=""),"",OR($N112&lt;&gt;"",Y112&lt;&gt;""),"-")</f>
        <v/>
      </c>
      <c r="AL112" s="122" t="str" cm="1">
        <f t="array" ref="AL112">_xlfn.IFS(AND($N112&lt;&gt;"",Z112&lt;&gt;""),ABS($N112-Z112),AND($N112="",Z112=""),"",OR($N112&lt;&gt;"",Z112&lt;&gt;""),"-")</f>
        <v/>
      </c>
      <c r="AM112" s="340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1" t="str" cm="1">
        <f t="array" ref="AX112">_xlfn.IFS(AND($P112&lt;&gt;"",Q112&lt;&gt;""),ABS($P112-Q112),AND($P112="",Q112=""),"",OR($P112&lt;&gt;"",Q112&lt;&gt;""),"-")</f>
        <v/>
      </c>
      <c r="AY112" s="120" t="str" cm="1">
        <f t="array" ref="AY112">_xlfn.IFS(AND($P112&lt;&gt;"",R112&lt;&gt;""),ABS($P112-R112),AND($P112="",R112=""),"",OR($P112&lt;&gt;"",R112&lt;&gt;""),"-")</f>
        <v/>
      </c>
      <c r="AZ112" s="120" t="str" cm="1">
        <f t="array" ref="AZ112">_xlfn.IFS(AND($P112&lt;&gt;"",S112&lt;&gt;""),ABS($P112-S112),AND($P112="",S112=""),"",OR($P112&lt;&gt;"",S112&lt;&gt;""),"-")</f>
        <v/>
      </c>
      <c r="BA112" s="120" t="str" cm="1">
        <f t="array" ref="BA112">_xlfn.IFS(AND($P112&lt;&gt;"",T112&lt;&gt;""),ABS($P112-T112),AND($P112="",T112=""),"",OR($P112&lt;&gt;"",T112&lt;&gt;""),"-")</f>
        <v/>
      </c>
      <c r="BB112" s="120" t="str" cm="1">
        <f t="array" ref="BB112">_xlfn.IFS(AND($P112&lt;&gt;"",U112&lt;&gt;""),ABS($P112-U112),AND($P112="",U112=""),"",OR($P112&lt;&gt;"",U112&lt;&gt;""),"-")</f>
        <v/>
      </c>
      <c r="BC112" s="120" t="str" cm="1">
        <f t="array" ref="BC112">_xlfn.IFS(AND($P112&lt;&gt;"",V112&lt;&gt;""),ABS($P112-V112),AND($P112="",V112=""),"",OR($P112&lt;&gt;"",V112&lt;&gt;""),"-")</f>
        <v/>
      </c>
      <c r="BD112" s="120" t="str" cm="1">
        <f t="array" ref="BD112">_xlfn.IFS(AND($P112&lt;&gt;"",W112&lt;&gt;""),ABS($P112-W112),AND($P112="",W112=""),"",OR($P112&lt;&gt;"",W112&lt;&gt;""),"-")</f>
        <v/>
      </c>
      <c r="BE112" s="120" t="str" cm="1">
        <f t="array" ref="BE112">_xlfn.IFS(AND($P112&lt;&gt;"",X112&lt;&gt;""),ABS($P112-X112),AND($P112="",X112=""),"",OR($P112&lt;&gt;"",X112&lt;&gt;""),"-")</f>
        <v/>
      </c>
      <c r="BF112" s="120" t="str" cm="1">
        <f t="array" ref="BF112">_xlfn.IFS(AND($P112&lt;&gt;"",Y112&lt;&gt;""),ABS($P112-Y112),AND($P112="",Y112=""),"",OR($P112&lt;&gt;"",Y112&lt;&gt;""),"-")</f>
        <v/>
      </c>
      <c r="BG112" s="120" t="str" cm="1">
        <f t="array" ref="BG112">_xlfn.IFS(AND($P112&lt;&gt;"",Z112&lt;&gt;""),ABS($P112-Z112),AND($P112="",Z112=""),"",OR($P112&lt;&gt;"",Z112&lt;&gt;""),"-")</f>
        <v/>
      </c>
      <c r="BH112" s="121" t="str" cm="1">
        <f t="array" ref="BH112">_xlfn.IFS(AND($Q112&lt;&gt;"",R112&lt;&gt;""),ABS($Q112-R112),AND($Q112="",R112=""),"",OR($Q112&lt;&gt;"",R112&lt;&gt;""),"-")</f>
        <v/>
      </c>
      <c r="BI112" s="120" t="str" cm="1">
        <f t="array" ref="BI112">_xlfn.IFS(AND($Q112&lt;&gt;"",S112&lt;&gt;""),ABS($Q112-S112),AND($Q112="",S112=""),"",OR($Q112&lt;&gt;"",S112&lt;&gt;""),"-")</f>
        <v/>
      </c>
      <c r="BJ112" s="120" t="str" cm="1">
        <f t="array" ref="BJ112">_xlfn.IFS(AND($Q112&lt;&gt;"",T112&lt;&gt;""),ABS($Q112-T112),AND($Q112="",T112=""),"",OR($Q112&lt;&gt;"",T112&lt;&gt;""),"-")</f>
        <v/>
      </c>
      <c r="BK112" s="120" t="str" cm="1">
        <f t="array" ref="BK112">_xlfn.IFS(AND($Q112&lt;&gt;"",U112&lt;&gt;""),ABS($Q112-U112),AND($Q112="",U112=""),"",OR($Q112&lt;&gt;"",U112&lt;&gt;""),"-")</f>
        <v/>
      </c>
      <c r="BL112" s="120" t="str" cm="1">
        <f t="array" ref="BL112">_xlfn.IFS(AND($Q112&lt;&gt;"",V112&lt;&gt;""),ABS($Q112-V112),AND($Q112="",V112=""),"",OR($Q112&lt;&gt;"",V112&lt;&gt;""),"-")</f>
        <v/>
      </c>
      <c r="BM112" s="120" t="str" cm="1">
        <f t="array" ref="BM112">_xlfn.IFS(AND($Q112&lt;&gt;"",W112&lt;&gt;""),ABS($Q112-W112),AND($Q112="",W112=""),"",OR($Q112&lt;&gt;"",W112&lt;&gt;""),"-")</f>
        <v/>
      </c>
      <c r="BN112" s="120" t="str" cm="1">
        <f t="array" ref="BN112">_xlfn.IFS(AND($Q112&lt;&gt;"",X112&lt;&gt;""),ABS($Q112-X112),AND($Q112="",X112=""),"",OR($Q112&lt;&gt;"",X112&lt;&gt;""),"-")</f>
        <v/>
      </c>
      <c r="BO112" s="120" t="str" cm="1">
        <f t="array" ref="BO112">_xlfn.IFS(AND($Q112&lt;&gt;"",Y112&lt;&gt;""),ABS($Q112-Y112),AND($Q112="",Y112=""),"",OR($Q112&lt;&gt;"",Y112&lt;&gt;""),"-")</f>
        <v/>
      </c>
      <c r="BP112" s="120" t="str" cm="1">
        <f t="array" ref="BP112">_xlfn.IFS(AND($Q112&lt;&gt;"",Z112&lt;&gt;""),ABS($Q112-Z112),AND($Q112="",Z112=""),"",OR($Q112&lt;&gt;"",Z112&lt;&gt;""),"-")</f>
        <v/>
      </c>
      <c r="BQ112" s="121" t="str" cm="1">
        <f t="array" ref="BQ112">_xlfn.IFS(AND($R112&lt;&gt;"",S112&lt;&gt;""),ABS($R112-S112),AND($R112="",S112=""),"",OR($R112&lt;&gt;"",S112&lt;&gt;""),"-")</f>
        <v/>
      </c>
      <c r="BR112" s="120" t="str" cm="1">
        <f t="array" ref="BR112">_xlfn.IFS(AND($R112&lt;&gt;"",T112&lt;&gt;""),ABS($R112-T112),AND($R112="",T112=""),"",OR($R112&lt;&gt;"",T112&lt;&gt;""),"-")</f>
        <v/>
      </c>
      <c r="BS112" s="120" t="str" cm="1">
        <f t="array" ref="BS112">_xlfn.IFS(AND($R112&lt;&gt;"",U112&lt;&gt;""),ABS($R112-U112),AND($R112="",U112=""),"",OR($R112&lt;&gt;"",U112&lt;&gt;""),"-")</f>
        <v/>
      </c>
      <c r="BT112" s="120" t="str" cm="1">
        <f t="array" ref="BT112">_xlfn.IFS(AND($R112&lt;&gt;"",V112&lt;&gt;""),ABS($R112-V112),AND($R112="",V112=""),"",OR($R112&lt;&gt;"",V112&lt;&gt;""),"-")</f>
        <v/>
      </c>
      <c r="BU112" s="120" t="str" cm="1">
        <f t="array" ref="BU112">_xlfn.IFS(AND($R112&lt;&gt;"",W112&lt;&gt;""),ABS($R112-W112),AND($R112="",W112=""),"",OR($R112&lt;&gt;"",W112&lt;&gt;""),"-")</f>
        <v/>
      </c>
      <c r="BV112" s="120" t="str" cm="1">
        <f t="array" ref="BV112">_xlfn.IFS(AND($R112&lt;&gt;"",X112&lt;&gt;""),ABS($R112-X112),AND($R112="",X112=""),"",OR($R112&lt;&gt;"",X112&lt;&gt;""),"-")</f>
        <v/>
      </c>
      <c r="BW112" s="120" t="str" cm="1">
        <f t="array" ref="BW112">_xlfn.IFS(AND($R112&lt;&gt;"",Y112&lt;&gt;""),ABS($R112-Y112),AND($R112="",Y112=""),"",OR($R112&lt;&gt;"",Y112&lt;&gt;""),"-")</f>
        <v/>
      </c>
      <c r="BX112" s="120" t="str" cm="1">
        <f t="array" ref="BX112">_xlfn.IFS(AND($R112&lt;&gt;"",Z112&lt;&gt;""),ABS($R112-Z112),AND($R112="",Z112=""),"",OR($R112&lt;&gt;"",Z112&lt;&gt;""),"-")</f>
        <v/>
      </c>
      <c r="BY112" s="121" t="str" cm="1">
        <f t="array" ref="BY112">_xlfn.IFS(AND($S112&lt;&gt;"",T112&lt;&gt;""),ABS($S112-T112),AND($S112="",T112=""),"",OR($S112&lt;&gt;"",T112&lt;&gt;""),"-")</f>
        <v/>
      </c>
      <c r="BZ112" s="120" t="str" cm="1">
        <f t="array" ref="BZ112">_xlfn.IFS(AND($S112&lt;&gt;"",U112&lt;&gt;""),ABS($S112-U112),AND($S112="",U112=""),"",OR($S112&lt;&gt;"",U112&lt;&gt;""),"-")</f>
        <v/>
      </c>
      <c r="CA112" s="120" t="str" cm="1">
        <f t="array" ref="CA112">_xlfn.IFS(AND($S112&lt;&gt;"",V112&lt;&gt;""),ABS($S112-V112),AND($S112="",V112=""),"",OR($S112&lt;&gt;"",V112&lt;&gt;""),"-")</f>
        <v/>
      </c>
      <c r="CB112" s="120" t="str" cm="1">
        <f t="array" ref="CB112">_xlfn.IFS(AND($S112&lt;&gt;"",W112&lt;&gt;""),ABS($S112-W112),AND($S112="",W112=""),"",OR($S112&lt;&gt;"",W112&lt;&gt;""),"-")</f>
        <v/>
      </c>
      <c r="CC112" s="120" t="str" cm="1">
        <f t="array" ref="CC112">_xlfn.IFS(AND($S112&lt;&gt;"",X112&lt;&gt;""),ABS($S112-X112),AND($S112="",X112=""),"",OR($S112&lt;&gt;"",X112&lt;&gt;""),"-")</f>
        <v/>
      </c>
      <c r="CD112" s="120" t="str" cm="1">
        <f t="array" ref="CD112">_xlfn.IFS(AND($S112&lt;&gt;"",Y112&lt;&gt;""),ABS($S112-Y112),AND($S112="",Y112=""),"",OR($S112&lt;&gt;"",Y112&lt;&gt;""),"-")</f>
        <v/>
      </c>
      <c r="CE112" s="120" t="str" cm="1">
        <f t="array" ref="CE112">_xlfn.IFS(AND($S112&lt;&gt;"",Z112&lt;&gt;""),ABS($S112-Z112),AND($S112="",Z112=""),"",OR($S112&lt;&gt;"",Z112&lt;&gt;""),"-")</f>
        <v/>
      </c>
      <c r="CF112" s="121" t="str" cm="1">
        <f t="array" ref="CF112">_xlfn.IFS(AND($T112&lt;&gt;"",U112&lt;&gt;""),ABS($T112-U112),AND($T112="",U112=""),"",OR($T112&lt;&gt;"",U112&lt;&gt;""),"-")</f>
        <v/>
      </c>
      <c r="CG112" s="120" t="str" cm="1">
        <f t="array" ref="CG112">_xlfn.IFS(AND($T112&lt;&gt;"",V112&lt;&gt;""),ABS($T112-V112),AND($T112="",V112=""),"",OR($T112&lt;&gt;"",V112&lt;&gt;""),"-")</f>
        <v/>
      </c>
      <c r="CH112" s="120" t="str" cm="1">
        <f t="array" ref="CH112">_xlfn.IFS(AND($T112&lt;&gt;"",W112&lt;&gt;""),ABS($T112-W112),AND($T112="",W112=""),"",OR($T112&lt;&gt;"",W112&lt;&gt;""),"-")</f>
        <v/>
      </c>
      <c r="CI112" s="120" t="str" cm="1">
        <f t="array" ref="CI112">_xlfn.IFS(AND($T112&lt;&gt;"",X112&lt;&gt;""),ABS($T112-X112),AND($T112="",X112=""),"",OR($T112&lt;&gt;"",X112&lt;&gt;""),"-")</f>
        <v/>
      </c>
      <c r="CJ112" s="120" t="str" cm="1">
        <f t="array" ref="CJ112">_xlfn.IFS(AND($T112&lt;&gt;"",Y112&lt;&gt;""),ABS($T112-Y112),AND($T112="",Y112=""),"",OR($T112&lt;&gt;"",Y112&lt;&gt;""),"-")</f>
        <v/>
      </c>
      <c r="CK112" s="120" t="str" cm="1">
        <f t="array" ref="CK112">_xlfn.IFS(AND($T112&lt;&gt;"",Z112&lt;&gt;""),ABS($T112-Z112),AND($T112="",Z112=""),"",OR($T112&lt;&gt;"",Z112&lt;&gt;""),"-")</f>
        <v/>
      </c>
      <c r="CL112" s="121" t="str" cm="1">
        <f t="array" ref="CL112">_xlfn.IFS(AND($U112&lt;&gt;"",V112&lt;&gt;""),ABS($U112-V112),AND($U112="",V112=""),"",OR($U112&lt;&gt;"",V112&lt;&gt;""),"-")</f>
        <v/>
      </c>
      <c r="CM112" s="120" t="str" cm="1">
        <f t="array" ref="CM112">_xlfn.IFS(AND($U112&lt;&gt;"",W112&lt;&gt;""),ABS($U112-W112),AND($U112="",W112=""),"",OR($U112&lt;&gt;"",W112&lt;&gt;""),"-")</f>
        <v/>
      </c>
      <c r="CN112" s="120" t="str" cm="1">
        <f t="array" ref="CN112">_xlfn.IFS(AND($U112&lt;&gt;"",X112&lt;&gt;""),ABS($U112-X112),AND($U112="",X112=""),"",OR($U112&lt;&gt;"",X112&lt;&gt;""),"-")</f>
        <v/>
      </c>
      <c r="CO112" s="120" t="str" cm="1">
        <f t="array" ref="CO112">_xlfn.IFS(AND($U112&lt;&gt;"",Y112&lt;&gt;""),ABS($U112-Y112),AND($U112="",Y112=""),"",OR($U112&lt;&gt;"",Y112&lt;&gt;""),"-")</f>
        <v/>
      </c>
      <c r="CP112" s="120" t="str" cm="1">
        <f t="array" ref="CP112">_xlfn.IFS(AND($U112&lt;&gt;"",Z112&lt;&gt;""),ABS($U112-Z112),AND($U112="",Z112=""),"",OR($U112&lt;&gt;"",Z112&lt;&gt;""),"-")</f>
        <v/>
      </c>
      <c r="CQ112" s="121" t="str" cm="1">
        <f t="array" ref="CQ112">_xlfn.IFS(AND($V112&lt;&gt;"",W112&lt;&gt;""),ABS($V112-W112),AND($V112="",W112=""),"",OR($V112&lt;&gt;"",W112&lt;&gt;""),"-")</f>
        <v/>
      </c>
      <c r="CR112" s="120" t="str" cm="1">
        <f t="array" ref="CR112">_xlfn.IFS(AND($V112&lt;&gt;"",X112&lt;&gt;""),ABS($V112-X112),AND($V112="",X112=""),"",OR($V112&lt;&gt;"",X112&lt;&gt;""),"-")</f>
        <v/>
      </c>
      <c r="CS112" s="120" t="str" cm="1">
        <f t="array" ref="CS112">_xlfn.IFS(AND($V112&lt;&gt;"",Y112&lt;&gt;""),ABS($V112-Y112),AND($V112="",Y112=""),"",OR($V112&lt;&gt;"",Y112&lt;&gt;""),"-")</f>
        <v/>
      </c>
      <c r="CT112" s="120" t="str" cm="1">
        <f t="array" ref="CT112">_xlfn.IFS(AND($V112&lt;&gt;"",Z112&lt;&gt;""),ABS($V112-Z112),AND($V112="",Z112=""),"",OR($V112&lt;&gt;"",Z112&lt;&gt;""),"-")</f>
        <v/>
      </c>
      <c r="CU112" s="121" t="str" cm="1">
        <f t="array" ref="CU112">_xlfn.IFS(AND($W112&lt;&gt;"",X112&lt;&gt;""),ABS($W112-X112),AND($W112="",X112=""),"",OR($W112&lt;&gt;"",X112&lt;&gt;""),"-")</f>
        <v/>
      </c>
      <c r="CV112" s="120" t="str" cm="1">
        <f t="array" ref="CV112">_xlfn.IFS(AND($W112&lt;&gt;"",Y112&lt;&gt;""),ABS($W112-Y112),AND($W112="",Y112=""),"",OR($W112&lt;&gt;"",Y112&lt;&gt;""),"-")</f>
        <v/>
      </c>
      <c r="CW112" s="120" t="str" cm="1">
        <f t="array" ref="CW112">_xlfn.IFS(AND($W112&lt;&gt;"",Z112&lt;&gt;""),ABS($W112-Z112),AND($W112="",Z112=""),"",OR($W112&lt;&gt;"",Z112&lt;&gt;""),"-")</f>
        <v/>
      </c>
      <c r="CX112" s="121" t="str" cm="1">
        <f t="array" ref="CX112">_xlfn.IFS(AND($X112&lt;&gt;"",Y112&lt;&gt;""),ABS($X112-Y112),AND($X112="",Y112=""),"",OR($X112&lt;&gt;"",Y112&lt;&gt;""),"-")</f>
        <v/>
      </c>
      <c r="CY112" s="120" t="str" cm="1">
        <f t="array" ref="CY112">_xlfn.IFS(AND($X112&lt;&gt;"",Z112&lt;&gt;""),ABS($X112-Z112),AND($X112="",Z112=""),"",OR($X112&lt;&gt;"",Z112&lt;&gt;""),"-")</f>
        <v/>
      </c>
      <c r="CZ112" s="121" t="str" cm="1">
        <f t="array" ref="CZ112">_xlfn.IFS(AND($Y112&lt;&gt;"",Z112&lt;&gt;""),ABS($Y112-Z112),AND($Y112="",Z112=""),"",OR($Y112&lt;&gt;"",Z112&lt;&gt;""),"-")</f>
        <v/>
      </c>
    </row>
    <row r="113" spans="1:104" x14ac:dyDescent="0.2">
      <c r="A113" s="260" t="s">
        <v>125</v>
      </c>
      <c r="B113" s="259" t="e">
        <f>VLOOKUP($A113,Merged_couplings!$B:$BU,MATCH(B$1,Merged_couplings!$B$1:$BU$1,0),FALSE)</f>
        <v>#N/A</v>
      </c>
      <c r="C113" s="258" t="e">
        <f>VLOOKUP($A113,Merged_couplings!$B:$BU,MATCH(C$1,Merged_couplings!$B$1:$BU$1,0),FALSE)</f>
        <v>#N/A</v>
      </c>
      <c r="D113" s="258" t="e">
        <f>VLOOKUP($A113,Merged_couplings!$B:$BU,MATCH(D$1,Merged_couplings!$B$1:$BU$1,0),FALSE)</f>
        <v>#N/A</v>
      </c>
      <c r="E113" s="258" t="e">
        <f>VLOOKUP($A113,Merged_couplings!$B:$BU,MATCH(E$1,Merged_couplings!$B$1:$BU$1,0),FALSE)</f>
        <v>#N/A</v>
      </c>
      <c r="F113" s="258" t="e">
        <f>VLOOKUP($A113,Merged_couplings!$B:$BU,MATCH(F$1,Merged_couplings!$B$1:$BU$1,0),FALSE)</f>
        <v>#N/A</v>
      </c>
      <c r="G113" s="258" t="e">
        <f>VLOOKUP($A113,Merged_couplings!$B:$BU,MATCH(G$1,Merged_couplings!$B$1:$BU$1,0),FALSE)</f>
        <v>#N/A</v>
      </c>
      <c r="H113" s="258" t="e">
        <f>VLOOKUP($A113,Merged_couplings!$B:$BU,MATCH(H$1,Merged_couplings!$B$1:$BU$1,0),FALSE)</f>
        <v>#N/A</v>
      </c>
      <c r="I113" s="258" t="e">
        <f>VLOOKUP($A113,Merged_couplings!$B:$BU,MATCH(I$1,Merged_couplings!$B$1:$BU$1,0),FALSE)</f>
        <v>#N/A</v>
      </c>
      <c r="J113" s="258" t="e">
        <f>VLOOKUP($A113,Merged_couplings!$B:$BU,MATCH(J$1,Merged_couplings!$B$1:$BU$1,0),FALSE)</f>
        <v>#N/A</v>
      </c>
      <c r="K113" s="258" t="e">
        <f>VLOOKUP($A113,Merged_couplings!$B:$BU,MATCH(K$1,Merged_couplings!$B$1:$BU$1,0),FALSE)</f>
        <v>#N/A</v>
      </c>
      <c r="L113" s="258" t="e">
        <f>VLOOKUP($A113,Merged_couplings!$B:$BU,MATCH(L$1,Merged_couplings!$B$1:$BU$1,0),FALSE)</f>
        <v>#N/A</v>
      </c>
      <c r="M113" s="258" t="e">
        <f>VLOOKUP($A113,Merged_couplings!$B:$BU,MATCH(M$1,Merged_couplings!$B$1:$BU$1,0),FALSE)</f>
        <v>#N/A</v>
      </c>
      <c r="N113" s="121" t="e">
        <f>IF(OR(B113="BIG",B113="BI-",B113="B-G"),VLOOKUP($A113,Merged_couplings!$B:$BU,MATCH(N$1,Merged_couplings!$B$1:$BU$1,0),FALSE),"")</f>
        <v>#N/A</v>
      </c>
      <c r="P113" s="120" t="e">
        <f>IF(OR(C113="BIG",C113="BI-",C113="B-G"),VLOOKUP($A113,Merged_couplings!$B:$BU,MATCH(P$1,Merged_couplings!$B$1:$BU$1,0),FALSE),"")</f>
        <v>#N/A</v>
      </c>
      <c r="Q113" s="120" t="e">
        <f>IF(OR(D113="BIG",D113="BI-",D113="B-G"),VLOOKUP($A113,Merged_couplings!$B:$BU,MATCH(Q$1,Merged_couplings!$B$1:$BU$1,0),FALSE),"")</f>
        <v>#N/A</v>
      </c>
      <c r="R113" s="120" t="e">
        <f>IF(OR(E113="BIG",E113="BI-",E113="B-G"),VLOOKUP($A113,Merged_couplings!$B:$BU,MATCH(R$1,Merged_couplings!$B$1:$BU$1,0),FALSE),"")</f>
        <v>#N/A</v>
      </c>
      <c r="S113" s="120" t="e">
        <f>IF(OR(F113="BIG",F113="BI-",F113="B-G"),VLOOKUP($A113,Merged_couplings!$B:$BU,MATCH(S$1,Merged_couplings!$B$1:$BU$1,0),FALSE),"")</f>
        <v>#N/A</v>
      </c>
      <c r="T113" s="120" t="e">
        <f>IF(OR(G113="BIG",G113="BI-",G113="B-G"),VLOOKUP($A113,Merged_couplings!$B:$BU,MATCH(T$1,Merged_couplings!$B$1:$BU$1,0),FALSE),"")</f>
        <v>#N/A</v>
      </c>
      <c r="U113" s="120" t="e">
        <f>IF(OR(H113="BIG",H113="BI-",H113="B-G"),VLOOKUP($A113,Merged_couplings!$B:$BU,MATCH(U$1,Merged_couplings!$B$1:$BU$1,0),FALSE),"")</f>
        <v>#N/A</v>
      </c>
      <c r="V113" s="120" t="e">
        <f>IF(OR(I113="BIG",I113="BI-",I113="B-G"),VLOOKUP($A113,Merged_couplings!$B:$BU,MATCH(V$1,Merged_couplings!$B$1:$BU$1,0),FALSE),"")</f>
        <v>#N/A</v>
      </c>
      <c r="W113" s="120" t="e">
        <f>IF(OR(J113="BIG",J113="BI-",J113="B-G"),VLOOKUP($A113,Merged_couplings!$B:$BU,MATCH(W$1,Merged_couplings!$B$1:$BU$1,0),FALSE),"")</f>
        <v>#N/A</v>
      </c>
      <c r="X113" s="120" t="e">
        <f>IF(OR(K113="BIG",K113="BI-",K113="B-G"),VLOOKUP($A113,Merged_couplings!$B:$BU,MATCH(X$1,Merged_couplings!$B$1:$BU$1,0),FALSE),"")</f>
        <v>#N/A</v>
      </c>
      <c r="Y113" s="120" t="e">
        <f>IF(OR(L113="BIG",L113="BI-",L113="B-G"),VLOOKUP($A113,Merged_couplings!$B:$BU,MATCH(Y$1,Merged_couplings!$B$1:$BU$1,0),FALSE),"")</f>
        <v>#N/A</v>
      </c>
      <c r="Z113" s="120" t="e">
        <f>IF(OR(M113="BIG",M113="BI-",M113="B-G"),VLOOKUP($A113,Merged_couplings!$B:$BU,MATCH(Z$1,Merged_couplings!$B$1:$BU$1,0),FALSE),"")</f>
        <v>#N/A</v>
      </c>
      <c r="AA113" s="123"/>
      <c r="AB113" s="340" t="e" cm="1">
        <f t="array" ref="AB113">_xlfn.IFS(AND($N113&lt;&gt;"",P113&lt;&gt;""),ABS($N113-P113),AND($N113="",P113=""),"",OR($N113&lt;&gt;"",P113&lt;&gt;""),"-")</f>
        <v>#N/A</v>
      </c>
      <c r="AC113" s="122" t="e" cm="1">
        <f t="array" ref="AC113">_xlfn.IFS(AND($N113&lt;&gt;"",Q113&lt;&gt;""),ABS($N113-Q113),AND($N113="",Q113=""),"",OR($N113&lt;&gt;"",Q113&lt;&gt;""),"-")</f>
        <v>#N/A</v>
      </c>
      <c r="AD113" s="122" t="e" cm="1">
        <f t="array" ref="AD113">_xlfn.IFS(AND($N113&lt;&gt;"",R113&lt;&gt;""),ABS($N113-R113),AND($N113="",R113=""),"",OR($N113&lt;&gt;"",R113&lt;&gt;""),"-")</f>
        <v>#N/A</v>
      </c>
      <c r="AE113" s="122" t="e" cm="1">
        <f t="array" ref="AE113">_xlfn.IFS(AND($N113&lt;&gt;"",S113&lt;&gt;""),ABS($N113-S113),AND($N113="",S113=""),"",OR($N113&lt;&gt;"",S113&lt;&gt;""),"-")</f>
        <v>#N/A</v>
      </c>
      <c r="AF113" s="122" t="e" cm="1">
        <f t="array" ref="AF113">_xlfn.IFS(AND($N113&lt;&gt;"",T113&lt;&gt;""),ABS($N113-T113),AND($N113="",T113=""),"",OR($N113&lt;&gt;"",T113&lt;&gt;""),"-")</f>
        <v>#N/A</v>
      </c>
      <c r="AG113" s="122" t="e" cm="1">
        <f t="array" ref="AG113">_xlfn.IFS(AND($N113&lt;&gt;"",U113&lt;&gt;""),ABS($N113-U113),AND($N113="",U113=""),"",OR($N113&lt;&gt;"",U113&lt;&gt;""),"-")</f>
        <v>#N/A</v>
      </c>
      <c r="AH113" s="122" t="e" cm="1">
        <f t="array" ref="AH113">_xlfn.IFS(AND($N113&lt;&gt;"",V113&lt;&gt;""),ABS($N113-V113),AND($N113="",V113=""),"",OR($N113&lt;&gt;"",V113&lt;&gt;""),"-")</f>
        <v>#N/A</v>
      </c>
      <c r="AI113" s="122" t="e" cm="1">
        <f t="array" ref="AI113">_xlfn.IFS(AND($N113&lt;&gt;"",W113&lt;&gt;""),ABS($N113-W113),AND($N113="",W113=""),"",OR($N113&lt;&gt;"",W113&lt;&gt;""),"-")</f>
        <v>#N/A</v>
      </c>
      <c r="AJ113" s="122" t="e" cm="1">
        <f t="array" ref="AJ113">_xlfn.IFS(AND($N113&lt;&gt;"",X113&lt;&gt;""),ABS($N113-X113),AND($N113="",X113=""),"",OR($N113&lt;&gt;"",X113&lt;&gt;""),"-")</f>
        <v>#N/A</v>
      </c>
      <c r="AK113" s="122" t="e" cm="1">
        <f t="array" ref="AK113">_xlfn.IFS(AND($N113&lt;&gt;"",Y113&lt;&gt;""),ABS($N113-Y113),AND($N113="",Y113=""),"",OR($N113&lt;&gt;"",Y113&lt;&gt;""),"-")</f>
        <v>#N/A</v>
      </c>
      <c r="AL113" s="122" t="e" cm="1">
        <f t="array" ref="AL113">_xlfn.IFS(AND($N113&lt;&gt;"",Z113&lt;&gt;""),ABS($N113-Z113),AND($N113="",Z113=""),"",OR($N113&lt;&gt;"",Z113&lt;&gt;""),"-")</f>
        <v>#N/A</v>
      </c>
      <c r="AM113" s="340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1" t="e" cm="1">
        <f t="array" ref="AX113">_xlfn.IFS(AND($P113&lt;&gt;"",Q113&lt;&gt;""),ABS($P113-Q113),AND($P113="",Q113=""),"",OR($P113&lt;&gt;"",Q113&lt;&gt;""),"-")</f>
        <v>#N/A</v>
      </c>
      <c r="AY113" s="120" t="e" cm="1">
        <f t="array" ref="AY113">_xlfn.IFS(AND($P113&lt;&gt;"",R113&lt;&gt;""),ABS($P113-R113),AND($P113="",R113=""),"",OR($P113&lt;&gt;"",R113&lt;&gt;""),"-")</f>
        <v>#N/A</v>
      </c>
      <c r="AZ113" s="120" t="e" cm="1">
        <f t="array" ref="AZ113">_xlfn.IFS(AND($P113&lt;&gt;"",S113&lt;&gt;""),ABS($P113-S113),AND($P113="",S113=""),"",OR($P113&lt;&gt;"",S113&lt;&gt;""),"-")</f>
        <v>#N/A</v>
      </c>
      <c r="BA113" s="120" t="e" cm="1">
        <f t="array" ref="BA113">_xlfn.IFS(AND($P113&lt;&gt;"",T113&lt;&gt;""),ABS($P113-T113),AND($P113="",T113=""),"",OR($P113&lt;&gt;"",T113&lt;&gt;""),"-")</f>
        <v>#N/A</v>
      </c>
      <c r="BB113" s="120" t="e" cm="1">
        <f t="array" ref="BB113">_xlfn.IFS(AND($P113&lt;&gt;"",U113&lt;&gt;""),ABS($P113-U113),AND($P113="",U113=""),"",OR($P113&lt;&gt;"",U113&lt;&gt;""),"-")</f>
        <v>#N/A</v>
      </c>
      <c r="BC113" s="120" t="e" cm="1">
        <f t="array" ref="BC113">_xlfn.IFS(AND($P113&lt;&gt;"",V113&lt;&gt;""),ABS($P113-V113),AND($P113="",V113=""),"",OR($P113&lt;&gt;"",V113&lt;&gt;""),"-")</f>
        <v>#N/A</v>
      </c>
      <c r="BD113" s="120" t="e" cm="1">
        <f t="array" ref="BD113">_xlfn.IFS(AND($P113&lt;&gt;"",W113&lt;&gt;""),ABS($P113-W113),AND($P113="",W113=""),"",OR($P113&lt;&gt;"",W113&lt;&gt;""),"-")</f>
        <v>#N/A</v>
      </c>
      <c r="BE113" s="120" t="e" cm="1">
        <f t="array" ref="BE113">_xlfn.IFS(AND($P113&lt;&gt;"",X113&lt;&gt;""),ABS($P113-X113),AND($P113="",X113=""),"",OR($P113&lt;&gt;"",X113&lt;&gt;""),"-")</f>
        <v>#N/A</v>
      </c>
      <c r="BF113" s="120" t="e" cm="1">
        <f t="array" ref="BF113">_xlfn.IFS(AND($P113&lt;&gt;"",Y113&lt;&gt;""),ABS($P113-Y113),AND($P113="",Y113=""),"",OR($P113&lt;&gt;"",Y113&lt;&gt;""),"-")</f>
        <v>#N/A</v>
      </c>
      <c r="BG113" s="120" t="e" cm="1">
        <f t="array" ref="BG113">_xlfn.IFS(AND($P113&lt;&gt;"",Z113&lt;&gt;""),ABS($P113-Z113),AND($P113="",Z113=""),"",OR($P113&lt;&gt;"",Z113&lt;&gt;""),"-")</f>
        <v>#N/A</v>
      </c>
      <c r="BH113" s="121" t="e" cm="1">
        <f t="array" ref="BH113">_xlfn.IFS(AND($Q113&lt;&gt;"",R113&lt;&gt;""),ABS($Q113-R113),AND($Q113="",R113=""),"",OR($Q113&lt;&gt;"",R113&lt;&gt;""),"-")</f>
        <v>#N/A</v>
      </c>
      <c r="BI113" s="120" t="e" cm="1">
        <f t="array" ref="BI113">_xlfn.IFS(AND($Q113&lt;&gt;"",S113&lt;&gt;""),ABS($Q113-S113),AND($Q113="",S113=""),"",OR($Q113&lt;&gt;"",S113&lt;&gt;""),"-")</f>
        <v>#N/A</v>
      </c>
      <c r="BJ113" s="120" t="e" cm="1">
        <f t="array" ref="BJ113">_xlfn.IFS(AND($Q113&lt;&gt;"",T113&lt;&gt;""),ABS($Q113-T113),AND($Q113="",T113=""),"",OR($Q113&lt;&gt;"",T113&lt;&gt;""),"-")</f>
        <v>#N/A</v>
      </c>
      <c r="BK113" s="120" t="e" cm="1">
        <f t="array" ref="BK113">_xlfn.IFS(AND($Q113&lt;&gt;"",U113&lt;&gt;""),ABS($Q113-U113),AND($Q113="",U113=""),"",OR($Q113&lt;&gt;"",U113&lt;&gt;""),"-")</f>
        <v>#N/A</v>
      </c>
      <c r="BL113" s="120" t="e" cm="1">
        <f t="array" ref="BL113">_xlfn.IFS(AND($Q113&lt;&gt;"",V113&lt;&gt;""),ABS($Q113-V113),AND($Q113="",V113=""),"",OR($Q113&lt;&gt;"",V113&lt;&gt;""),"-")</f>
        <v>#N/A</v>
      </c>
      <c r="BM113" s="120" t="e" cm="1">
        <f t="array" ref="BM113">_xlfn.IFS(AND($Q113&lt;&gt;"",W113&lt;&gt;""),ABS($Q113-W113),AND($Q113="",W113=""),"",OR($Q113&lt;&gt;"",W113&lt;&gt;""),"-")</f>
        <v>#N/A</v>
      </c>
      <c r="BN113" s="120" t="e" cm="1">
        <f t="array" ref="BN113">_xlfn.IFS(AND($Q113&lt;&gt;"",X113&lt;&gt;""),ABS($Q113-X113),AND($Q113="",X113=""),"",OR($Q113&lt;&gt;"",X113&lt;&gt;""),"-")</f>
        <v>#N/A</v>
      </c>
      <c r="BO113" s="120" t="e" cm="1">
        <f t="array" ref="BO113">_xlfn.IFS(AND($Q113&lt;&gt;"",Y113&lt;&gt;""),ABS($Q113-Y113),AND($Q113="",Y113=""),"",OR($Q113&lt;&gt;"",Y113&lt;&gt;""),"-")</f>
        <v>#N/A</v>
      </c>
      <c r="BP113" s="120" t="e" cm="1">
        <f t="array" ref="BP113">_xlfn.IFS(AND($Q113&lt;&gt;"",Z113&lt;&gt;""),ABS($Q113-Z113),AND($Q113="",Z113=""),"",OR($Q113&lt;&gt;"",Z113&lt;&gt;""),"-")</f>
        <v>#N/A</v>
      </c>
      <c r="BQ113" s="121" t="e" cm="1">
        <f t="array" ref="BQ113">_xlfn.IFS(AND($R113&lt;&gt;"",S113&lt;&gt;""),ABS($R113-S113),AND($R113="",S113=""),"",OR($R113&lt;&gt;"",S113&lt;&gt;""),"-")</f>
        <v>#N/A</v>
      </c>
      <c r="BR113" s="120" t="e" cm="1">
        <f t="array" ref="BR113">_xlfn.IFS(AND($R113&lt;&gt;"",T113&lt;&gt;""),ABS($R113-T113),AND($R113="",T113=""),"",OR($R113&lt;&gt;"",T113&lt;&gt;""),"-")</f>
        <v>#N/A</v>
      </c>
      <c r="BS113" s="120" t="e" cm="1">
        <f t="array" ref="BS113">_xlfn.IFS(AND($R113&lt;&gt;"",U113&lt;&gt;""),ABS($R113-U113),AND($R113="",U113=""),"",OR($R113&lt;&gt;"",U113&lt;&gt;""),"-")</f>
        <v>#N/A</v>
      </c>
      <c r="BT113" s="120" t="e" cm="1">
        <f t="array" ref="BT113">_xlfn.IFS(AND($R113&lt;&gt;"",V113&lt;&gt;""),ABS($R113-V113),AND($R113="",V113=""),"",OR($R113&lt;&gt;"",V113&lt;&gt;""),"-")</f>
        <v>#N/A</v>
      </c>
      <c r="BU113" s="120" t="e" cm="1">
        <f t="array" ref="BU113">_xlfn.IFS(AND($R113&lt;&gt;"",W113&lt;&gt;""),ABS($R113-W113),AND($R113="",W113=""),"",OR($R113&lt;&gt;"",W113&lt;&gt;""),"-")</f>
        <v>#N/A</v>
      </c>
      <c r="BV113" s="120" t="e" cm="1">
        <f t="array" ref="BV113">_xlfn.IFS(AND($R113&lt;&gt;"",X113&lt;&gt;""),ABS($R113-X113),AND($R113="",X113=""),"",OR($R113&lt;&gt;"",X113&lt;&gt;""),"-")</f>
        <v>#N/A</v>
      </c>
      <c r="BW113" s="120" t="e" cm="1">
        <f t="array" ref="BW113">_xlfn.IFS(AND($R113&lt;&gt;"",Y113&lt;&gt;""),ABS($R113-Y113),AND($R113="",Y113=""),"",OR($R113&lt;&gt;"",Y113&lt;&gt;""),"-")</f>
        <v>#N/A</v>
      </c>
      <c r="BX113" s="120" t="e" cm="1">
        <f t="array" ref="BX113">_xlfn.IFS(AND($R113&lt;&gt;"",Z113&lt;&gt;""),ABS($R113-Z113),AND($R113="",Z113=""),"",OR($R113&lt;&gt;"",Z113&lt;&gt;""),"-")</f>
        <v>#N/A</v>
      </c>
      <c r="BY113" s="121" t="e" cm="1">
        <f t="array" ref="BY113">_xlfn.IFS(AND($S113&lt;&gt;"",T113&lt;&gt;""),ABS($S113-T113),AND($S113="",T113=""),"",OR($S113&lt;&gt;"",T113&lt;&gt;""),"-")</f>
        <v>#N/A</v>
      </c>
      <c r="BZ113" s="120" t="e" cm="1">
        <f t="array" ref="BZ113">_xlfn.IFS(AND($S113&lt;&gt;"",U113&lt;&gt;""),ABS($S113-U113),AND($S113="",U113=""),"",OR($S113&lt;&gt;"",U113&lt;&gt;""),"-")</f>
        <v>#N/A</v>
      </c>
      <c r="CA113" s="120" t="e" cm="1">
        <f t="array" ref="CA113">_xlfn.IFS(AND($S113&lt;&gt;"",V113&lt;&gt;""),ABS($S113-V113),AND($S113="",V113=""),"",OR($S113&lt;&gt;"",V113&lt;&gt;""),"-")</f>
        <v>#N/A</v>
      </c>
      <c r="CB113" s="120" t="e" cm="1">
        <f t="array" ref="CB113">_xlfn.IFS(AND($S113&lt;&gt;"",W113&lt;&gt;""),ABS($S113-W113),AND($S113="",W113=""),"",OR($S113&lt;&gt;"",W113&lt;&gt;""),"-")</f>
        <v>#N/A</v>
      </c>
      <c r="CC113" s="120" t="e" cm="1">
        <f t="array" ref="CC113">_xlfn.IFS(AND($S113&lt;&gt;"",X113&lt;&gt;""),ABS($S113-X113),AND($S113="",X113=""),"",OR($S113&lt;&gt;"",X113&lt;&gt;""),"-")</f>
        <v>#N/A</v>
      </c>
      <c r="CD113" s="120" t="e" cm="1">
        <f t="array" ref="CD113">_xlfn.IFS(AND($S113&lt;&gt;"",Y113&lt;&gt;""),ABS($S113-Y113),AND($S113="",Y113=""),"",OR($S113&lt;&gt;"",Y113&lt;&gt;""),"-")</f>
        <v>#N/A</v>
      </c>
      <c r="CE113" s="120" t="e" cm="1">
        <f t="array" ref="CE113">_xlfn.IFS(AND($S113&lt;&gt;"",Z113&lt;&gt;""),ABS($S113-Z113),AND($S113="",Z113=""),"",OR($S113&lt;&gt;"",Z113&lt;&gt;""),"-")</f>
        <v>#N/A</v>
      </c>
      <c r="CF113" s="121" t="e" cm="1">
        <f t="array" ref="CF113">_xlfn.IFS(AND($T113&lt;&gt;"",U113&lt;&gt;""),ABS($T113-U113),AND($T113="",U113=""),"",OR($T113&lt;&gt;"",U113&lt;&gt;""),"-")</f>
        <v>#N/A</v>
      </c>
      <c r="CG113" s="120" t="e" cm="1">
        <f t="array" ref="CG113">_xlfn.IFS(AND($T113&lt;&gt;"",V113&lt;&gt;""),ABS($T113-V113),AND($T113="",V113=""),"",OR($T113&lt;&gt;"",V113&lt;&gt;""),"-")</f>
        <v>#N/A</v>
      </c>
      <c r="CH113" s="120" t="e" cm="1">
        <f t="array" ref="CH113">_xlfn.IFS(AND($T113&lt;&gt;"",W113&lt;&gt;""),ABS($T113-W113),AND($T113="",W113=""),"",OR($T113&lt;&gt;"",W113&lt;&gt;""),"-")</f>
        <v>#N/A</v>
      </c>
      <c r="CI113" s="120" t="e" cm="1">
        <f t="array" ref="CI113">_xlfn.IFS(AND($T113&lt;&gt;"",X113&lt;&gt;""),ABS($T113-X113),AND($T113="",X113=""),"",OR($T113&lt;&gt;"",X113&lt;&gt;""),"-")</f>
        <v>#N/A</v>
      </c>
      <c r="CJ113" s="120" t="e" cm="1">
        <f t="array" ref="CJ113">_xlfn.IFS(AND($T113&lt;&gt;"",Y113&lt;&gt;""),ABS($T113-Y113),AND($T113="",Y113=""),"",OR($T113&lt;&gt;"",Y113&lt;&gt;""),"-")</f>
        <v>#N/A</v>
      </c>
      <c r="CK113" s="120" t="e" cm="1">
        <f t="array" ref="CK113">_xlfn.IFS(AND($T113&lt;&gt;"",Z113&lt;&gt;""),ABS($T113-Z113),AND($T113="",Z113=""),"",OR($T113&lt;&gt;"",Z113&lt;&gt;""),"-")</f>
        <v>#N/A</v>
      </c>
      <c r="CL113" s="121" t="e" cm="1">
        <f t="array" ref="CL113">_xlfn.IFS(AND($U113&lt;&gt;"",V113&lt;&gt;""),ABS($U113-V113),AND($U113="",V113=""),"",OR($U113&lt;&gt;"",V113&lt;&gt;""),"-")</f>
        <v>#N/A</v>
      </c>
      <c r="CM113" s="120" t="e" cm="1">
        <f t="array" ref="CM113">_xlfn.IFS(AND($U113&lt;&gt;"",W113&lt;&gt;""),ABS($U113-W113),AND($U113="",W113=""),"",OR($U113&lt;&gt;"",W113&lt;&gt;""),"-")</f>
        <v>#N/A</v>
      </c>
      <c r="CN113" s="120" t="e" cm="1">
        <f t="array" ref="CN113">_xlfn.IFS(AND($U113&lt;&gt;"",X113&lt;&gt;""),ABS($U113-X113),AND($U113="",X113=""),"",OR($U113&lt;&gt;"",X113&lt;&gt;""),"-")</f>
        <v>#N/A</v>
      </c>
      <c r="CO113" s="120" t="e" cm="1">
        <f t="array" ref="CO113">_xlfn.IFS(AND($U113&lt;&gt;"",Y113&lt;&gt;""),ABS($U113-Y113),AND($U113="",Y113=""),"",OR($U113&lt;&gt;"",Y113&lt;&gt;""),"-")</f>
        <v>#N/A</v>
      </c>
      <c r="CP113" s="120" t="e" cm="1">
        <f t="array" ref="CP113">_xlfn.IFS(AND($U113&lt;&gt;"",Z113&lt;&gt;""),ABS($U113-Z113),AND($U113="",Z113=""),"",OR($U113&lt;&gt;"",Z113&lt;&gt;""),"-")</f>
        <v>#N/A</v>
      </c>
      <c r="CQ113" s="121" t="e" cm="1">
        <f t="array" ref="CQ113">_xlfn.IFS(AND($V113&lt;&gt;"",W113&lt;&gt;""),ABS($V113-W113),AND($V113="",W113=""),"",OR($V113&lt;&gt;"",W113&lt;&gt;""),"-")</f>
        <v>#N/A</v>
      </c>
      <c r="CR113" s="120" t="e" cm="1">
        <f t="array" ref="CR113">_xlfn.IFS(AND($V113&lt;&gt;"",X113&lt;&gt;""),ABS($V113-X113),AND($V113="",X113=""),"",OR($V113&lt;&gt;"",X113&lt;&gt;""),"-")</f>
        <v>#N/A</v>
      </c>
      <c r="CS113" s="120" t="e" cm="1">
        <f t="array" ref="CS113">_xlfn.IFS(AND($V113&lt;&gt;"",Y113&lt;&gt;""),ABS($V113-Y113),AND($V113="",Y113=""),"",OR($V113&lt;&gt;"",Y113&lt;&gt;""),"-")</f>
        <v>#N/A</v>
      </c>
      <c r="CT113" s="120" t="e" cm="1">
        <f t="array" ref="CT113">_xlfn.IFS(AND($V113&lt;&gt;"",Z113&lt;&gt;""),ABS($V113-Z113),AND($V113="",Z113=""),"",OR($V113&lt;&gt;"",Z113&lt;&gt;""),"-")</f>
        <v>#N/A</v>
      </c>
      <c r="CU113" s="121" t="e" cm="1">
        <f t="array" ref="CU113">_xlfn.IFS(AND($W113&lt;&gt;"",X113&lt;&gt;""),ABS($W113-X113),AND($W113="",X113=""),"",OR($W113&lt;&gt;"",X113&lt;&gt;""),"-")</f>
        <v>#N/A</v>
      </c>
      <c r="CV113" s="120" t="e" cm="1">
        <f t="array" ref="CV113">_xlfn.IFS(AND($W113&lt;&gt;"",Y113&lt;&gt;""),ABS($W113-Y113),AND($W113="",Y113=""),"",OR($W113&lt;&gt;"",Y113&lt;&gt;""),"-")</f>
        <v>#N/A</v>
      </c>
      <c r="CW113" s="120" t="e" cm="1">
        <f t="array" ref="CW113">_xlfn.IFS(AND($W113&lt;&gt;"",Z113&lt;&gt;""),ABS($W113-Z113),AND($W113="",Z113=""),"",OR($W113&lt;&gt;"",Z113&lt;&gt;""),"-")</f>
        <v>#N/A</v>
      </c>
      <c r="CX113" s="121" t="e" cm="1">
        <f t="array" ref="CX113">_xlfn.IFS(AND($X113&lt;&gt;"",Y113&lt;&gt;""),ABS($X113-Y113),AND($X113="",Y113=""),"",OR($X113&lt;&gt;"",Y113&lt;&gt;""),"-")</f>
        <v>#N/A</v>
      </c>
      <c r="CY113" s="120" t="e" cm="1">
        <f t="array" ref="CY113">_xlfn.IFS(AND($X113&lt;&gt;"",Z113&lt;&gt;""),ABS($X113-Z113),AND($X113="",Z113=""),"",OR($X113&lt;&gt;"",Z113&lt;&gt;""),"-")</f>
        <v>#N/A</v>
      </c>
      <c r="CZ113" s="121" t="e" cm="1">
        <f t="array" ref="CZ113">_xlfn.IFS(AND($Y113&lt;&gt;"",Z113&lt;&gt;""),ABS($Y113-Z113),AND($Y113="",Z113=""),"",OR($Y113&lt;&gt;"",Z113&lt;&gt;""),"-")</f>
        <v>#N/A</v>
      </c>
    </row>
    <row r="114" spans="1:104" x14ac:dyDescent="0.2">
      <c r="A114" s="260" t="s">
        <v>126</v>
      </c>
      <c r="B114" s="259" t="e">
        <f>VLOOKUP($A114,Merged_couplings!$B:$BU,MATCH(B$1,Merged_couplings!$B$1:$BU$1,0),FALSE)</f>
        <v>#N/A</v>
      </c>
      <c r="C114" s="258" t="e">
        <f>VLOOKUP($A114,Merged_couplings!$B:$BU,MATCH(C$1,Merged_couplings!$B$1:$BU$1,0),FALSE)</f>
        <v>#N/A</v>
      </c>
      <c r="D114" s="258" t="e">
        <f>VLOOKUP($A114,Merged_couplings!$B:$BU,MATCH(D$1,Merged_couplings!$B$1:$BU$1,0),FALSE)</f>
        <v>#N/A</v>
      </c>
      <c r="E114" s="258" t="e">
        <f>VLOOKUP($A114,Merged_couplings!$B:$BU,MATCH(E$1,Merged_couplings!$B$1:$BU$1,0),FALSE)</f>
        <v>#N/A</v>
      </c>
      <c r="F114" s="258" t="e">
        <f>VLOOKUP($A114,Merged_couplings!$B:$BU,MATCH(F$1,Merged_couplings!$B$1:$BU$1,0),FALSE)</f>
        <v>#N/A</v>
      </c>
      <c r="G114" s="258" t="e">
        <f>VLOOKUP($A114,Merged_couplings!$B:$BU,MATCH(G$1,Merged_couplings!$B$1:$BU$1,0),FALSE)</f>
        <v>#N/A</v>
      </c>
      <c r="H114" s="258" t="e">
        <f>VLOOKUP($A114,Merged_couplings!$B:$BU,MATCH(H$1,Merged_couplings!$B$1:$BU$1,0),FALSE)</f>
        <v>#N/A</v>
      </c>
      <c r="I114" s="258" t="e">
        <f>VLOOKUP($A114,Merged_couplings!$B:$BU,MATCH(I$1,Merged_couplings!$B$1:$BU$1,0),FALSE)</f>
        <v>#N/A</v>
      </c>
      <c r="J114" s="258" t="e">
        <f>VLOOKUP($A114,Merged_couplings!$B:$BU,MATCH(J$1,Merged_couplings!$B$1:$BU$1,0),FALSE)</f>
        <v>#N/A</v>
      </c>
      <c r="K114" s="258" t="e">
        <f>VLOOKUP($A114,Merged_couplings!$B:$BU,MATCH(K$1,Merged_couplings!$B$1:$BU$1,0),FALSE)</f>
        <v>#N/A</v>
      </c>
      <c r="L114" s="258" t="e">
        <f>VLOOKUP($A114,Merged_couplings!$B:$BU,MATCH(L$1,Merged_couplings!$B$1:$BU$1,0),FALSE)</f>
        <v>#N/A</v>
      </c>
      <c r="M114" s="258" t="e">
        <f>VLOOKUP($A114,Merged_couplings!$B:$BU,MATCH(M$1,Merged_couplings!$B$1:$BU$1,0),FALSE)</f>
        <v>#N/A</v>
      </c>
      <c r="N114" s="121" t="e">
        <f>IF(OR(B114="BIG",B114="BI-",B114="B-G"),VLOOKUP($A114,Merged_couplings!$B:$BU,MATCH(N$1,Merged_couplings!$B$1:$BU$1,0),FALSE),"")</f>
        <v>#N/A</v>
      </c>
      <c r="P114" s="120" t="e">
        <f>IF(OR(C114="BIG",C114="BI-",C114="B-G"),VLOOKUP($A114,Merged_couplings!$B:$BU,MATCH(P$1,Merged_couplings!$B$1:$BU$1,0),FALSE),"")</f>
        <v>#N/A</v>
      </c>
      <c r="Q114" s="120" t="e">
        <f>IF(OR(D114="BIG",D114="BI-",D114="B-G"),VLOOKUP($A114,Merged_couplings!$B:$BU,MATCH(Q$1,Merged_couplings!$B$1:$BU$1,0),FALSE),"")</f>
        <v>#N/A</v>
      </c>
      <c r="R114" s="120" t="e">
        <f>IF(OR(E114="BIG",E114="BI-",E114="B-G"),VLOOKUP($A114,Merged_couplings!$B:$BU,MATCH(R$1,Merged_couplings!$B$1:$BU$1,0),FALSE),"")</f>
        <v>#N/A</v>
      </c>
      <c r="S114" s="120" t="e">
        <f>IF(OR(F114="BIG",F114="BI-",F114="B-G"),VLOOKUP($A114,Merged_couplings!$B:$BU,MATCH(S$1,Merged_couplings!$B$1:$BU$1,0),FALSE),"")</f>
        <v>#N/A</v>
      </c>
      <c r="T114" s="120" t="e">
        <f>IF(OR(G114="BIG",G114="BI-",G114="B-G"),VLOOKUP($A114,Merged_couplings!$B:$BU,MATCH(T$1,Merged_couplings!$B$1:$BU$1,0),FALSE),"")</f>
        <v>#N/A</v>
      </c>
      <c r="U114" s="120" t="e">
        <f>IF(OR(H114="BIG",H114="BI-",H114="B-G"),VLOOKUP($A114,Merged_couplings!$B:$BU,MATCH(U$1,Merged_couplings!$B$1:$BU$1,0),FALSE),"")</f>
        <v>#N/A</v>
      </c>
      <c r="V114" s="120" t="e">
        <f>IF(OR(I114="BIG",I114="BI-",I114="B-G"),VLOOKUP($A114,Merged_couplings!$B:$BU,MATCH(V$1,Merged_couplings!$B$1:$BU$1,0),FALSE),"")</f>
        <v>#N/A</v>
      </c>
      <c r="W114" s="120" t="e">
        <f>IF(OR(J114="BIG",J114="BI-",J114="B-G"),VLOOKUP($A114,Merged_couplings!$B:$BU,MATCH(W$1,Merged_couplings!$B$1:$BU$1,0),FALSE),"")</f>
        <v>#N/A</v>
      </c>
      <c r="X114" s="120" t="e">
        <f>IF(OR(K114="BIG",K114="BI-",K114="B-G"),VLOOKUP($A114,Merged_couplings!$B:$BU,MATCH(X$1,Merged_couplings!$B$1:$BU$1,0),FALSE),"")</f>
        <v>#N/A</v>
      </c>
      <c r="Y114" s="120" t="e">
        <f>IF(OR(L114="BIG",L114="BI-",L114="B-G"),VLOOKUP($A114,Merged_couplings!$B:$BU,MATCH(Y$1,Merged_couplings!$B$1:$BU$1,0),FALSE),"")</f>
        <v>#N/A</v>
      </c>
      <c r="Z114" s="120" t="e">
        <f>IF(OR(M114="BIG",M114="BI-",M114="B-G"),VLOOKUP($A114,Merged_couplings!$B:$BU,MATCH(Z$1,Merged_couplings!$B$1:$BU$1,0),FALSE),"")</f>
        <v>#N/A</v>
      </c>
      <c r="AA114" s="123"/>
      <c r="AB114" s="340" t="e" cm="1">
        <f t="array" ref="AB114">_xlfn.IFS(AND($N114&lt;&gt;"",P114&lt;&gt;""),ABS($N114-P114),AND($N114="",P114=""),"",OR($N114&lt;&gt;"",P114&lt;&gt;""),"-")</f>
        <v>#N/A</v>
      </c>
      <c r="AC114" s="122" t="e" cm="1">
        <f t="array" ref="AC114">_xlfn.IFS(AND($N114&lt;&gt;"",Q114&lt;&gt;""),ABS($N114-Q114),AND($N114="",Q114=""),"",OR($N114&lt;&gt;"",Q114&lt;&gt;""),"-")</f>
        <v>#N/A</v>
      </c>
      <c r="AD114" s="122" t="e" cm="1">
        <f t="array" ref="AD114">_xlfn.IFS(AND($N114&lt;&gt;"",R114&lt;&gt;""),ABS($N114-R114),AND($N114="",R114=""),"",OR($N114&lt;&gt;"",R114&lt;&gt;""),"-")</f>
        <v>#N/A</v>
      </c>
      <c r="AE114" s="122" t="e" cm="1">
        <f t="array" ref="AE114">_xlfn.IFS(AND($N114&lt;&gt;"",S114&lt;&gt;""),ABS($N114-S114),AND($N114="",S114=""),"",OR($N114&lt;&gt;"",S114&lt;&gt;""),"-")</f>
        <v>#N/A</v>
      </c>
      <c r="AF114" s="122" t="e" cm="1">
        <f t="array" ref="AF114">_xlfn.IFS(AND($N114&lt;&gt;"",T114&lt;&gt;""),ABS($N114-T114),AND($N114="",T114=""),"",OR($N114&lt;&gt;"",T114&lt;&gt;""),"-")</f>
        <v>#N/A</v>
      </c>
      <c r="AG114" s="122" t="e" cm="1">
        <f t="array" ref="AG114">_xlfn.IFS(AND($N114&lt;&gt;"",U114&lt;&gt;""),ABS($N114-U114),AND($N114="",U114=""),"",OR($N114&lt;&gt;"",U114&lt;&gt;""),"-")</f>
        <v>#N/A</v>
      </c>
      <c r="AH114" s="122" t="e" cm="1">
        <f t="array" ref="AH114">_xlfn.IFS(AND($N114&lt;&gt;"",V114&lt;&gt;""),ABS($N114-V114),AND($N114="",V114=""),"",OR($N114&lt;&gt;"",V114&lt;&gt;""),"-")</f>
        <v>#N/A</v>
      </c>
      <c r="AI114" s="122" t="e" cm="1">
        <f t="array" ref="AI114">_xlfn.IFS(AND($N114&lt;&gt;"",W114&lt;&gt;""),ABS($N114-W114),AND($N114="",W114=""),"",OR($N114&lt;&gt;"",W114&lt;&gt;""),"-")</f>
        <v>#N/A</v>
      </c>
      <c r="AJ114" s="122" t="e" cm="1">
        <f t="array" ref="AJ114">_xlfn.IFS(AND($N114&lt;&gt;"",X114&lt;&gt;""),ABS($N114-X114),AND($N114="",X114=""),"",OR($N114&lt;&gt;"",X114&lt;&gt;""),"-")</f>
        <v>#N/A</v>
      </c>
      <c r="AK114" s="122" t="e" cm="1">
        <f t="array" ref="AK114">_xlfn.IFS(AND($N114&lt;&gt;"",Y114&lt;&gt;""),ABS($N114-Y114),AND($N114="",Y114=""),"",OR($N114&lt;&gt;"",Y114&lt;&gt;""),"-")</f>
        <v>#N/A</v>
      </c>
      <c r="AL114" s="122" t="e" cm="1">
        <f t="array" ref="AL114">_xlfn.IFS(AND($N114&lt;&gt;"",Z114&lt;&gt;""),ABS($N114-Z114),AND($N114="",Z114=""),"",OR($N114&lt;&gt;"",Z114&lt;&gt;""),"-")</f>
        <v>#N/A</v>
      </c>
      <c r="AM114" s="340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1" t="e" cm="1">
        <f t="array" ref="AX114">_xlfn.IFS(AND($P114&lt;&gt;"",Q114&lt;&gt;""),ABS($P114-Q114),AND($P114="",Q114=""),"",OR($P114&lt;&gt;"",Q114&lt;&gt;""),"-")</f>
        <v>#N/A</v>
      </c>
      <c r="AY114" s="120" t="e" cm="1">
        <f t="array" ref="AY114">_xlfn.IFS(AND($P114&lt;&gt;"",R114&lt;&gt;""),ABS($P114-R114),AND($P114="",R114=""),"",OR($P114&lt;&gt;"",R114&lt;&gt;""),"-")</f>
        <v>#N/A</v>
      </c>
      <c r="AZ114" s="120" t="e" cm="1">
        <f t="array" ref="AZ114">_xlfn.IFS(AND($P114&lt;&gt;"",S114&lt;&gt;""),ABS($P114-S114),AND($P114="",S114=""),"",OR($P114&lt;&gt;"",S114&lt;&gt;""),"-")</f>
        <v>#N/A</v>
      </c>
      <c r="BA114" s="120" t="e" cm="1">
        <f t="array" ref="BA114">_xlfn.IFS(AND($P114&lt;&gt;"",T114&lt;&gt;""),ABS($P114-T114),AND($P114="",T114=""),"",OR($P114&lt;&gt;"",T114&lt;&gt;""),"-")</f>
        <v>#N/A</v>
      </c>
      <c r="BB114" s="120" t="e" cm="1">
        <f t="array" ref="BB114">_xlfn.IFS(AND($P114&lt;&gt;"",U114&lt;&gt;""),ABS($P114-U114),AND($P114="",U114=""),"",OR($P114&lt;&gt;"",U114&lt;&gt;""),"-")</f>
        <v>#N/A</v>
      </c>
      <c r="BC114" s="120" t="e" cm="1">
        <f t="array" ref="BC114">_xlfn.IFS(AND($P114&lt;&gt;"",V114&lt;&gt;""),ABS($P114-V114),AND($P114="",V114=""),"",OR($P114&lt;&gt;"",V114&lt;&gt;""),"-")</f>
        <v>#N/A</v>
      </c>
      <c r="BD114" s="120" t="e" cm="1">
        <f t="array" ref="BD114">_xlfn.IFS(AND($P114&lt;&gt;"",W114&lt;&gt;""),ABS($P114-W114),AND($P114="",W114=""),"",OR($P114&lt;&gt;"",W114&lt;&gt;""),"-")</f>
        <v>#N/A</v>
      </c>
      <c r="BE114" s="120" t="e" cm="1">
        <f t="array" ref="BE114">_xlfn.IFS(AND($P114&lt;&gt;"",X114&lt;&gt;""),ABS($P114-X114),AND($P114="",X114=""),"",OR($P114&lt;&gt;"",X114&lt;&gt;""),"-")</f>
        <v>#N/A</v>
      </c>
      <c r="BF114" s="120" t="e" cm="1">
        <f t="array" ref="BF114">_xlfn.IFS(AND($P114&lt;&gt;"",Y114&lt;&gt;""),ABS($P114-Y114),AND($P114="",Y114=""),"",OR($P114&lt;&gt;"",Y114&lt;&gt;""),"-")</f>
        <v>#N/A</v>
      </c>
      <c r="BG114" s="120" t="e" cm="1">
        <f t="array" ref="BG114">_xlfn.IFS(AND($P114&lt;&gt;"",Z114&lt;&gt;""),ABS($P114-Z114),AND($P114="",Z114=""),"",OR($P114&lt;&gt;"",Z114&lt;&gt;""),"-")</f>
        <v>#N/A</v>
      </c>
      <c r="BH114" s="121" t="e" cm="1">
        <f t="array" ref="BH114">_xlfn.IFS(AND($Q114&lt;&gt;"",R114&lt;&gt;""),ABS($Q114-R114),AND($Q114="",R114=""),"",OR($Q114&lt;&gt;"",R114&lt;&gt;""),"-")</f>
        <v>#N/A</v>
      </c>
      <c r="BI114" s="120" t="e" cm="1">
        <f t="array" ref="BI114">_xlfn.IFS(AND($Q114&lt;&gt;"",S114&lt;&gt;""),ABS($Q114-S114),AND($Q114="",S114=""),"",OR($Q114&lt;&gt;"",S114&lt;&gt;""),"-")</f>
        <v>#N/A</v>
      </c>
      <c r="BJ114" s="120" t="e" cm="1">
        <f t="array" ref="BJ114">_xlfn.IFS(AND($Q114&lt;&gt;"",T114&lt;&gt;""),ABS($Q114-T114),AND($Q114="",T114=""),"",OR($Q114&lt;&gt;"",T114&lt;&gt;""),"-")</f>
        <v>#N/A</v>
      </c>
      <c r="BK114" s="120" t="e" cm="1">
        <f t="array" ref="BK114">_xlfn.IFS(AND($Q114&lt;&gt;"",U114&lt;&gt;""),ABS($Q114-U114),AND($Q114="",U114=""),"",OR($Q114&lt;&gt;"",U114&lt;&gt;""),"-")</f>
        <v>#N/A</v>
      </c>
      <c r="BL114" s="120" t="e" cm="1">
        <f t="array" ref="BL114">_xlfn.IFS(AND($Q114&lt;&gt;"",V114&lt;&gt;""),ABS($Q114-V114),AND($Q114="",V114=""),"",OR($Q114&lt;&gt;"",V114&lt;&gt;""),"-")</f>
        <v>#N/A</v>
      </c>
      <c r="BM114" s="120" t="e" cm="1">
        <f t="array" ref="BM114">_xlfn.IFS(AND($Q114&lt;&gt;"",W114&lt;&gt;""),ABS($Q114-W114),AND($Q114="",W114=""),"",OR($Q114&lt;&gt;"",W114&lt;&gt;""),"-")</f>
        <v>#N/A</v>
      </c>
      <c r="BN114" s="120" t="e" cm="1">
        <f t="array" ref="BN114">_xlfn.IFS(AND($Q114&lt;&gt;"",X114&lt;&gt;""),ABS($Q114-X114),AND($Q114="",X114=""),"",OR($Q114&lt;&gt;"",X114&lt;&gt;""),"-")</f>
        <v>#N/A</v>
      </c>
      <c r="BO114" s="120" t="e" cm="1">
        <f t="array" ref="BO114">_xlfn.IFS(AND($Q114&lt;&gt;"",Y114&lt;&gt;""),ABS($Q114-Y114),AND($Q114="",Y114=""),"",OR($Q114&lt;&gt;"",Y114&lt;&gt;""),"-")</f>
        <v>#N/A</v>
      </c>
      <c r="BP114" s="120" t="e" cm="1">
        <f t="array" ref="BP114">_xlfn.IFS(AND($Q114&lt;&gt;"",Z114&lt;&gt;""),ABS($Q114-Z114),AND($Q114="",Z114=""),"",OR($Q114&lt;&gt;"",Z114&lt;&gt;""),"-")</f>
        <v>#N/A</v>
      </c>
      <c r="BQ114" s="121" t="e" cm="1">
        <f t="array" ref="BQ114">_xlfn.IFS(AND($R114&lt;&gt;"",S114&lt;&gt;""),ABS($R114-S114),AND($R114="",S114=""),"",OR($R114&lt;&gt;"",S114&lt;&gt;""),"-")</f>
        <v>#N/A</v>
      </c>
      <c r="BR114" s="120" t="e" cm="1">
        <f t="array" ref="BR114">_xlfn.IFS(AND($R114&lt;&gt;"",T114&lt;&gt;""),ABS($R114-T114),AND($R114="",T114=""),"",OR($R114&lt;&gt;"",T114&lt;&gt;""),"-")</f>
        <v>#N/A</v>
      </c>
      <c r="BS114" s="120" t="e" cm="1">
        <f t="array" ref="BS114">_xlfn.IFS(AND($R114&lt;&gt;"",U114&lt;&gt;""),ABS($R114-U114),AND($R114="",U114=""),"",OR($R114&lt;&gt;"",U114&lt;&gt;""),"-")</f>
        <v>#N/A</v>
      </c>
      <c r="BT114" s="120" t="e" cm="1">
        <f t="array" ref="BT114">_xlfn.IFS(AND($R114&lt;&gt;"",V114&lt;&gt;""),ABS($R114-V114),AND($R114="",V114=""),"",OR($R114&lt;&gt;"",V114&lt;&gt;""),"-")</f>
        <v>#N/A</v>
      </c>
      <c r="BU114" s="120" t="e" cm="1">
        <f t="array" ref="BU114">_xlfn.IFS(AND($R114&lt;&gt;"",W114&lt;&gt;""),ABS($R114-W114),AND($R114="",W114=""),"",OR($R114&lt;&gt;"",W114&lt;&gt;""),"-")</f>
        <v>#N/A</v>
      </c>
      <c r="BV114" s="120" t="e" cm="1">
        <f t="array" ref="BV114">_xlfn.IFS(AND($R114&lt;&gt;"",X114&lt;&gt;""),ABS($R114-X114),AND($R114="",X114=""),"",OR($R114&lt;&gt;"",X114&lt;&gt;""),"-")</f>
        <v>#N/A</v>
      </c>
      <c r="BW114" s="120" t="e" cm="1">
        <f t="array" ref="BW114">_xlfn.IFS(AND($R114&lt;&gt;"",Y114&lt;&gt;""),ABS($R114-Y114),AND($R114="",Y114=""),"",OR($R114&lt;&gt;"",Y114&lt;&gt;""),"-")</f>
        <v>#N/A</v>
      </c>
      <c r="BX114" s="120" t="e" cm="1">
        <f t="array" ref="BX114">_xlfn.IFS(AND($R114&lt;&gt;"",Z114&lt;&gt;""),ABS($R114-Z114),AND($R114="",Z114=""),"",OR($R114&lt;&gt;"",Z114&lt;&gt;""),"-")</f>
        <v>#N/A</v>
      </c>
      <c r="BY114" s="121" t="e" cm="1">
        <f t="array" ref="BY114">_xlfn.IFS(AND($S114&lt;&gt;"",T114&lt;&gt;""),ABS($S114-T114),AND($S114="",T114=""),"",OR($S114&lt;&gt;"",T114&lt;&gt;""),"-")</f>
        <v>#N/A</v>
      </c>
      <c r="BZ114" s="120" t="e" cm="1">
        <f t="array" ref="BZ114">_xlfn.IFS(AND($S114&lt;&gt;"",U114&lt;&gt;""),ABS($S114-U114),AND($S114="",U114=""),"",OR($S114&lt;&gt;"",U114&lt;&gt;""),"-")</f>
        <v>#N/A</v>
      </c>
      <c r="CA114" s="120" t="e" cm="1">
        <f t="array" ref="CA114">_xlfn.IFS(AND($S114&lt;&gt;"",V114&lt;&gt;""),ABS($S114-V114),AND($S114="",V114=""),"",OR($S114&lt;&gt;"",V114&lt;&gt;""),"-")</f>
        <v>#N/A</v>
      </c>
      <c r="CB114" s="120" t="e" cm="1">
        <f t="array" ref="CB114">_xlfn.IFS(AND($S114&lt;&gt;"",W114&lt;&gt;""),ABS($S114-W114),AND($S114="",W114=""),"",OR($S114&lt;&gt;"",W114&lt;&gt;""),"-")</f>
        <v>#N/A</v>
      </c>
      <c r="CC114" s="120" t="e" cm="1">
        <f t="array" ref="CC114">_xlfn.IFS(AND($S114&lt;&gt;"",X114&lt;&gt;""),ABS($S114-X114),AND($S114="",X114=""),"",OR($S114&lt;&gt;"",X114&lt;&gt;""),"-")</f>
        <v>#N/A</v>
      </c>
      <c r="CD114" s="120" t="e" cm="1">
        <f t="array" ref="CD114">_xlfn.IFS(AND($S114&lt;&gt;"",Y114&lt;&gt;""),ABS($S114-Y114),AND($S114="",Y114=""),"",OR($S114&lt;&gt;"",Y114&lt;&gt;""),"-")</f>
        <v>#N/A</v>
      </c>
      <c r="CE114" s="120" t="e" cm="1">
        <f t="array" ref="CE114">_xlfn.IFS(AND($S114&lt;&gt;"",Z114&lt;&gt;""),ABS($S114-Z114),AND($S114="",Z114=""),"",OR($S114&lt;&gt;"",Z114&lt;&gt;""),"-")</f>
        <v>#N/A</v>
      </c>
      <c r="CF114" s="121" t="e" cm="1">
        <f t="array" ref="CF114">_xlfn.IFS(AND($T114&lt;&gt;"",U114&lt;&gt;""),ABS($T114-U114),AND($T114="",U114=""),"",OR($T114&lt;&gt;"",U114&lt;&gt;""),"-")</f>
        <v>#N/A</v>
      </c>
      <c r="CG114" s="120" t="e" cm="1">
        <f t="array" ref="CG114">_xlfn.IFS(AND($T114&lt;&gt;"",V114&lt;&gt;""),ABS($T114-V114),AND($T114="",V114=""),"",OR($T114&lt;&gt;"",V114&lt;&gt;""),"-")</f>
        <v>#N/A</v>
      </c>
      <c r="CH114" s="120" t="e" cm="1">
        <f t="array" ref="CH114">_xlfn.IFS(AND($T114&lt;&gt;"",W114&lt;&gt;""),ABS($T114-W114),AND($T114="",W114=""),"",OR($T114&lt;&gt;"",W114&lt;&gt;""),"-")</f>
        <v>#N/A</v>
      </c>
      <c r="CI114" s="120" t="e" cm="1">
        <f t="array" ref="CI114">_xlfn.IFS(AND($T114&lt;&gt;"",X114&lt;&gt;""),ABS($T114-X114),AND($T114="",X114=""),"",OR($T114&lt;&gt;"",X114&lt;&gt;""),"-")</f>
        <v>#N/A</v>
      </c>
      <c r="CJ114" s="120" t="e" cm="1">
        <f t="array" ref="CJ114">_xlfn.IFS(AND($T114&lt;&gt;"",Y114&lt;&gt;""),ABS($T114-Y114),AND($T114="",Y114=""),"",OR($T114&lt;&gt;"",Y114&lt;&gt;""),"-")</f>
        <v>#N/A</v>
      </c>
      <c r="CK114" s="120" t="e" cm="1">
        <f t="array" ref="CK114">_xlfn.IFS(AND($T114&lt;&gt;"",Z114&lt;&gt;""),ABS($T114-Z114),AND($T114="",Z114=""),"",OR($T114&lt;&gt;"",Z114&lt;&gt;""),"-")</f>
        <v>#N/A</v>
      </c>
      <c r="CL114" s="121" t="e" cm="1">
        <f t="array" ref="CL114">_xlfn.IFS(AND($U114&lt;&gt;"",V114&lt;&gt;""),ABS($U114-V114),AND($U114="",V114=""),"",OR($U114&lt;&gt;"",V114&lt;&gt;""),"-")</f>
        <v>#N/A</v>
      </c>
      <c r="CM114" s="120" t="e" cm="1">
        <f t="array" ref="CM114">_xlfn.IFS(AND($U114&lt;&gt;"",W114&lt;&gt;""),ABS($U114-W114),AND($U114="",W114=""),"",OR($U114&lt;&gt;"",W114&lt;&gt;""),"-")</f>
        <v>#N/A</v>
      </c>
      <c r="CN114" s="120" t="e" cm="1">
        <f t="array" ref="CN114">_xlfn.IFS(AND($U114&lt;&gt;"",X114&lt;&gt;""),ABS($U114-X114),AND($U114="",X114=""),"",OR($U114&lt;&gt;"",X114&lt;&gt;""),"-")</f>
        <v>#N/A</v>
      </c>
      <c r="CO114" s="120" t="e" cm="1">
        <f t="array" ref="CO114">_xlfn.IFS(AND($U114&lt;&gt;"",Y114&lt;&gt;""),ABS($U114-Y114),AND($U114="",Y114=""),"",OR($U114&lt;&gt;"",Y114&lt;&gt;""),"-")</f>
        <v>#N/A</v>
      </c>
      <c r="CP114" s="120" t="e" cm="1">
        <f t="array" ref="CP114">_xlfn.IFS(AND($U114&lt;&gt;"",Z114&lt;&gt;""),ABS($U114-Z114),AND($U114="",Z114=""),"",OR($U114&lt;&gt;"",Z114&lt;&gt;""),"-")</f>
        <v>#N/A</v>
      </c>
      <c r="CQ114" s="121" t="e" cm="1">
        <f t="array" ref="CQ114">_xlfn.IFS(AND($V114&lt;&gt;"",W114&lt;&gt;""),ABS($V114-W114),AND($V114="",W114=""),"",OR($V114&lt;&gt;"",W114&lt;&gt;""),"-")</f>
        <v>#N/A</v>
      </c>
      <c r="CR114" s="120" t="e" cm="1">
        <f t="array" ref="CR114">_xlfn.IFS(AND($V114&lt;&gt;"",X114&lt;&gt;""),ABS($V114-X114),AND($V114="",X114=""),"",OR($V114&lt;&gt;"",X114&lt;&gt;""),"-")</f>
        <v>#N/A</v>
      </c>
      <c r="CS114" s="120" t="e" cm="1">
        <f t="array" ref="CS114">_xlfn.IFS(AND($V114&lt;&gt;"",Y114&lt;&gt;""),ABS($V114-Y114),AND($V114="",Y114=""),"",OR($V114&lt;&gt;"",Y114&lt;&gt;""),"-")</f>
        <v>#N/A</v>
      </c>
      <c r="CT114" s="120" t="e" cm="1">
        <f t="array" ref="CT114">_xlfn.IFS(AND($V114&lt;&gt;"",Z114&lt;&gt;""),ABS($V114-Z114),AND($V114="",Z114=""),"",OR($V114&lt;&gt;"",Z114&lt;&gt;""),"-")</f>
        <v>#N/A</v>
      </c>
      <c r="CU114" s="121" t="e" cm="1">
        <f t="array" ref="CU114">_xlfn.IFS(AND($W114&lt;&gt;"",X114&lt;&gt;""),ABS($W114-X114),AND($W114="",X114=""),"",OR($W114&lt;&gt;"",X114&lt;&gt;""),"-")</f>
        <v>#N/A</v>
      </c>
      <c r="CV114" s="120" t="e" cm="1">
        <f t="array" ref="CV114">_xlfn.IFS(AND($W114&lt;&gt;"",Y114&lt;&gt;""),ABS($W114-Y114),AND($W114="",Y114=""),"",OR($W114&lt;&gt;"",Y114&lt;&gt;""),"-")</f>
        <v>#N/A</v>
      </c>
      <c r="CW114" s="120" t="e" cm="1">
        <f t="array" ref="CW114">_xlfn.IFS(AND($W114&lt;&gt;"",Z114&lt;&gt;""),ABS($W114-Z114),AND($W114="",Z114=""),"",OR($W114&lt;&gt;"",Z114&lt;&gt;""),"-")</f>
        <v>#N/A</v>
      </c>
      <c r="CX114" s="121" t="e" cm="1">
        <f t="array" ref="CX114">_xlfn.IFS(AND($X114&lt;&gt;"",Y114&lt;&gt;""),ABS($X114-Y114),AND($X114="",Y114=""),"",OR($X114&lt;&gt;"",Y114&lt;&gt;""),"-")</f>
        <v>#N/A</v>
      </c>
      <c r="CY114" s="120" t="e" cm="1">
        <f t="array" ref="CY114">_xlfn.IFS(AND($X114&lt;&gt;"",Z114&lt;&gt;""),ABS($X114-Z114),AND($X114="",Z114=""),"",OR($X114&lt;&gt;"",Z114&lt;&gt;""),"-")</f>
        <v>#N/A</v>
      </c>
      <c r="CZ114" s="121" t="e" cm="1">
        <f t="array" ref="CZ114">_xlfn.IFS(AND($Y114&lt;&gt;"",Z114&lt;&gt;""),ABS($Y114-Z114),AND($Y114="",Z114=""),"",OR($Y114&lt;&gt;"",Z114&lt;&gt;""),"-")</f>
        <v>#N/A</v>
      </c>
    </row>
    <row r="115" spans="1:104" x14ac:dyDescent="0.2">
      <c r="A115" s="260" t="s">
        <v>128</v>
      </c>
      <c r="B115" s="259" t="e">
        <f>VLOOKUP($A115,Merged_couplings!$B:$BU,MATCH(B$1,Merged_couplings!$B$1:$BU$1,0),FALSE)</f>
        <v>#N/A</v>
      </c>
      <c r="C115" s="258" t="e">
        <f>VLOOKUP($A115,Merged_couplings!$B:$BU,MATCH(C$1,Merged_couplings!$B$1:$BU$1,0),FALSE)</f>
        <v>#N/A</v>
      </c>
      <c r="D115" s="258" t="e">
        <f>VLOOKUP($A115,Merged_couplings!$B:$BU,MATCH(D$1,Merged_couplings!$B$1:$BU$1,0),FALSE)</f>
        <v>#N/A</v>
      </c>
      <c r="E115" s="258" t="e">
        <f>VLOOKUP($A115,Merged_couplings!$B:$BU,MATCH(E$1,Merged_couplings!$B$1:$BU$1,0),FALSE)</f>
        <v>#N/A</v>
      </c>
      <c r="F115" s="258" t="e">
        <f>VLOOKUP($A115,Merged_couplings!$B:$BU,MATCH(F$1,Merged_couplings!$B$1:$BU$1,0),FALSE)</f>
        <v>#N/A</v>
      </c>
      <c r="G115" s="258" t="e">
        <f>VLOOKUP($A115,Merged_couplings!$B:$BU,MATCH(G$1,Merged_couplings!$B$1:$BU$1,0),FALSE)</f>
        <v>#N/A</v>
      </c>
      <c r="H115" s="258" t="e">
        <f>VLOOKUP($A115,Merged_couplings!$B:$BU,MATCH(H$1,Merged_couplings!$B$1:$BU$1,0),FALSE)</f>
        <v>#N/A</v>
      </c>
      <c r="I115" s="258" t="e">
        <f>VLOOKUP($A115,Merged_couplings!$B:$BU,MATCH(I$1,Merged_couplings!$B$1:$BU$1,0),FALSE)</f>
        <v>#N/A</v>
      </c>
      <c r="J115" s="258" t="e">
        <f>VLOOKUP($A115,Merged_couplings!$B:$BU,MATCH(J$1,Merged_couplings!$B$1:$BU$1,0),FALSE)</f>
        <v>#N/A</v>
      </c>
      <c r="K115" s="258" t="e">
        <f>VLOOKUP($A115,Merged_couplings!$B:$BU,MATCH(K$1,Merged_couplings!$B$1:$BU$1,0),FALSE)</f>
        <v>#N/A</v>
      </c>
      <c r="L115" s="258" t="e">
        <f>VLOOKUP($A115,Merged_couplings!$B:$BU,MATCH(L$1,Merged_couplings!$B$1:$BU$1,0),FALSE)</f>
        <v>#N/A</v>
      </c>
      <c r="M115" s="258" t="e">
        <f>VLOOKUP($A115,Merged_couplings!$B:$BU,MATCH(M$1,Merged_couplings!$B$1:$BU$1,0),FALSE)</f>
        <v>#N/A</v>
      </c>
      <c r="N115" s="121" t="e">
        <f>IF(OR(B115="BIG",B115="BI-",B115="B-G"),VLOOKUP($A115,Merged_couplings!$B:$BU,MATCH(N$1,Merged_couplings!$B$1:$BU$1,0),FALSE),"")</f>
        <v>#N/A</v>
      </c>
      <c r="P115" s="120" t="e">
        <f>IF(OR(C115="BIG",C115="BI-",C115="B-G"),VLOOKUP($A115,Merged_couplings!$B:$BU,MATCH(P$1,Merged_couplings!$B$1:$BU$1,0),FALSE),"")</f>
        <v>#N/A</v>
      </c>
      <c r="Q115" s="120" t="e">
        <f>IF(OR(D115="BIG",D115="BI-",D115="B-G"),VLOOKUP($A115,Merged_couplings!$B:$BU,MATCH(Q$1,Merged_couplings!$B$1:$BU$1,0),FALSE),"")</f>
        <v>#N/A</v>
      </c>
      <c r="R115" s="120" t="e">
        <f>IF(OR(E115="BIG",E115="BI-",E115="B-G"),VLOOKUP($A115,Merged_couplings!$B:$BU,MATCH(R$1,Merged_couplings!$B$1:$BU$1,0),FALSE),"")</f>
        <v>#N/A</v>
      </c>
      <c r="S115" s="120" t="e">
        <f>IF(OR(F115="BIG",F115="BI-",F115="B-G"),VLOOKUP($A115,Merged_couplings!$B:$BU,MATCH(S$1,Merged_couplings!$B$1:$BU$1,0),FALSE),"")</f>
        <v>#N/A</v>
      </c>
      <c r="T115" s="120" t="e">
        <f>IF(OR(G115="BIG",G115="BI-",G115="B-G"),VLOOKUP($A115,Merged_couplings!$B:$BU,MATCH(T$1,Merged_couplings!$B$1:$BU$1,0),FALSE),"")</f>
        <v>#N/A</v>
      </c>
      <c r="U115" s="120" t="e">
        <f>IF(OR(H115="BIG",H115="BI-",H115="B-G"),VLOOKUP($A115,Merged_couplings!$B:$BU,MATCH(U$1,Merged_couplings!$B$1:$BU$1,0),FALSE),"")</f>
        <v>#N/A</v>
      </c>
      <c r="V115" s="120" t="e">
        <f>IF(OR(I115="BIG",I115="BI-",I115="B-G"),VLOOKUP($A115,Merged_couplings!$B:$BU,MATCH(V$1,Merged_couplings!$B$1:$BU$1,0),FALSE),"")</f>
        <v>#N/A</v>
      </c>
      <c r="W115" s="120" t="e">
        <f>IF(OR(J115="BIG",J115="BI-",J115="B-G"),VLOOKUP($A115,Merged_couplings!$B:$BU,MATCH(W$1,Merged_couplings!$B$1:$BU$1,0),FALSE),"")</f>
        <v>#N/A</v>
      </c>
      <c r="X115" s="120" t="e">
        <f>IF(OR(K115="BIG",K115="BI-",K115="B-G"),VLOOKUP($A115,Merged_couplings!$B:$BU,MATCH(X$1,Merged_couplings!$B$1:$BU$1,0),FALSE),"")</f>
        <v>#N/A</v>
      </c>
      <c r="Y115" s="120" t="e">
        <f>IF(OR(L115="BIG",L115="BI-",L115="B-G"),VLOOKUP($A115,Merged_couplings!$B:$BU,MATCH(Y$1,Merged_couplings!$B$1:$BU$1,0),FALSE),"")</f>
        <v>#N/A</v>
      </c>
      <c r="Z115" s="120" t="e">
        <f>IF(OR(M115="BIG",M115="BI-",M115="B-G"),VLOOKUP($A115,Merged_couplings!$B:$BU,MATCH(Z$1,Merged_couplings!$B$1:$BU$1,0),FALSE),"")</f>
        <v>#N/A</v>
      </c>
      <c r="AA115" s="123"/>
      <c r="AB115" s="340" t="e" cm="1">
        <f t="array" ref="AB115">_xlfn.IFS(AND($N115&lt;&gt;"",P115&lt;&gt;""),ABS($N115-P115),AND($N115="",P115=""),"",OR($N115&lt;&gt;"",P115&lt;&gt;""),"-")</f>
        <v>#N/A</v>
      </c>
      <c r="AC115" s="122" t="e" cm="1">
        <f t="array" ref="AC115">_xlfn.IFS(AND($N115&lt;&gt;"",Q115&lt;&gt;""),ABS($N115-Q115),AND($N115="",Q115=""),"",OR($N115&lt;&gt;"",Q115&lt;&gt;""),"-")</f>
        <v>#N/A</v>
      </c>
      <c r="AD115" s="122" t="e" cm="1">
        <f t="array" ref="AD115">_xlfn.IFS(AND($N115&lt;&gt;"",R115&lt;&gt;""),ABS($N115-R115),AND($N115="",R115=""),"",OR($N115&lt;&gt;"",R115&lt;&gt;""),"-")</f>
        <v>#N/A</v>
      </c>
      <c r="AE115" s="122" t="e" cm="1">
        <f t="array" ref="AE115">_xlfn.IFS(AND($N115&lt;&gt;"",S115&lt;&gt;""),ABS($N115-S115),AND($N115="",S115=""),"",OR($N115&lt;&gt;"",S115&lt;&gt;""),"-")</f>
        <v>#N/A</v>
      </c>
      <c r="AF115" s="122" t="e" cm="1">
        <f t="array" ref="AF115">_xlfn.IFS(AND($N115&lt;&gt;"",T115&lt;&gt;""),ABS($N115-T115),AND($N115="",T115=""),"",OR($N115&lt;&gt;"",T115&lt;&gt;""),"-")</f>
        <v>#N/A</v>
      </c>
      <c r="AG115" s="122" t="e" cm="1">
        <f t="array" ref="AG115">_xlfn.IFS(AND($N115&lt;&gt;"",U115&lt;&gt;""),ABS($N115-U115),AND($N115="",U115=""),"",OR($N115&lt;&gt;"",U115&lt;&gt;""),"-")</f>
        <v>#N/A</v>
      </c>
      <c r="AH115" s="122" t="e" cm="1">
        <f t="array" ref="AH115">_xlfn.IFS(AND($N115&lt;&gt;"",V115&lt;&gt;""),ABS($N115-V115),AND($N115="",V115=""),"",OR($N115&lt;&gt;"",V115&lt;&gt;""),"-")</f>
        <v>#N/A</v>
      </c>
      <c r="AI115" s="122" t="e" cm="1">
        <f t="array" ref="AI115">_xlfn.IFS(AND($N115&lt;&gt;"",W115&lt;&gt;""),ABS($N115-W115),AND($N115="",W115=""),"",OR($N115&lt;&gt;"",W115&lt;&gt;""),"-")</f>
        <v>#N/A</v>
      </c>
      <c r="AJ115" s="122" t="e" cm="1">
        <f t="array" ref="AJ115">_xlfn.IFS(AND($N115&lt;&gt;"",X115&lt;&gt;""),ABS($N115-X115),AND($N115="",X115=""),"",OR($N115&lt;&gt;"",X115&lt;&gt;""),"-")</f>
        <v>#N/A</v>
      </c>
      <c r="AK115" s="122" t="e" cm="1">
        <f t="array" ref="AK115">_xlfn.IFS(AND($N115&lt;&gt;"",Y115&lt;&gt;""),ABS($N115-Y115),AND($N115="",Y115=""),"",OR($N115&lt;&gt;"",Y115&lt;&gt;""),"-")</f>
        <v>#N/A</v>
      </c>
      <c r="AL115" s="122" t="e" cm="1">
        <f t="array" ref="AL115">_xlfn.IFS(AND($N115&lt;&gt;"",Z115&lt;&gt;""),ABS($N115-Z115),AND($N115="",Z115=""),"",OR($N115&lt;&gt;"",Z115&lt;&gt;""),"-")</f>
        <v>#N/A</v>
      </c>
      <c r="AM115" s="340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1" t="e" cm="1">
        <f t="array" ref="AX115">_xlfn.IFS(AND($P115&lt;&gt;"",Q115&lt;&gt;""),ABS($P115-Q115),AND($P115="",Q115=""),"",OR($P115&lt;&gt;"",Q115&lt;&gt;""),"-")</f>
        <v>#N/A</v>
      </c>
      <c r="AY115" s="120" t="e" cm="1">
        <f t="array" ref="AY115">_xlfn.IFS(AND($P115&lt;&gt;"",R115&lt;&gt;""),ABS($P115-R115),AND($P115="",R115=""),"",OR($P115&lt;&gt;"",R115&lt;&gt;""),"-")</f>
        <v>#N/A</v>
      </c>
      <c r="AZ115" s="120" t="e" cm="1">
        <f t="array" ref="AZ115">_xlfn.IFS(AND($P115&lt;&gt;"",S115&lt;&gt;""),ABS($P115-S115),AND($P115="",S115=""),"",OR($P115&lt;&gt;"",S115&lt;&gt;""),"-")</f>
        <v>#N/A</v>
      </c>
      <c r="BA115" s="120" t="e" cm="1">
        <f t="array" ref="BA115">_xlfn.IFS(AND($P115&lt;&gt;"",T115&lt;&gt;""),ABS($P115-T115),AND($P115="",T115=""),"",OR($P115&lt;&gt;"",T115&lt;&gt;""),"-")</f>
        <v>#N/A</v>
      </c>
      <c r="BB115" s="120" t="e" cm="1">
        <f t="array" ref="BB115">_xlfn.IFS(AND($P115&lt;&gt;"",U115&lt;&gt;""),ABS($P115-U115),AND($P115="",U115=""),"",OR($P115&lt;&gt;"",U115&lt;&gt;""),"-")</f>
        <v>#N/A</v>
      </c>
      <c r="BC115" s="120" t="e" cm="1">
        <f t="array" ref="BC115">_xlfn.IFS(AND($P115&lt;&gt;"",V115&lt;&gt;""),ABS($P115-V115),AND($P115="",V115=""),"",OR($P115&lt;&gt;"",V115&lt;&gt;""),"-")</f>
        <v>#N/A</v>
      </c>
      <c r="BD115" s="120" t="e" cm="1">
        <f t="array" ref="BD115">_xlfn.IFS(AND($P115&lt;&gt;"",W115&lt;&gt;""),ABS($P115-W115),AND($P115="",W115=""),"",OR($P115&lt;&gt;"",W115&lt;&gt;""),"-")</f>
        <v>#N/A</v>
      </c>
      <c r="BE115" s="120" t="e" cm="1">
        <f t="array" ref="BE115">_xlfn.IFS(AND($P115&lt;&gt;"",X115&lt;&gt;""),ABS($P115-X115),AND($P115="",X115=""),"",OR($P115&lt;&gt;"",X115&lt;&gt;""),"-")</f>
        <v>#N/A</v>
      </c>
      <c r="BF115" s="120" t="e" cm="1">
        <f t="array" ref="BF115">_xlfn.IFS(AND($P115&lt;&gt;"",Y115&lt;&gt;""),ABS($P115-Y115),AND($P115="",Y115=""),"",OR($P115&lt;&gt;"",Y115&lt;&gt;""),"-")</f>
        <v>#N/A</v>
      </c>
      <c r="BG115" s="120" t="e" cm="1">
        <f t="array" ref="BG115">_xlfn.IFS(AND($P115&lt;&gt;"",Z115&lt;&gt;""),ABS($P115-Z115),AND($P115="",Z115=""),"",OR($P115&lt;&gt;"",Z115&lt;&gt;""),"-")</f>
        <v>#N/A</v>
      </c>
      <c r="BH115" s="121" t="e" cm="1">
        <f t="array" ref="BH115">_xlfn.IFS(AND($Q115&lt;&gt;"",R115&lt;&gt;""),ABS($Q115-R115),AND($Q115="",R115=""),"",OR($Q115&lt;&gt;"",R115&lt;&gt;""),"-")</f>
        <v>#N/A</v>
      </c>
      <c r="BI115" s="120" t="e" cm="1">
        <f t="array" ref="BI115">_xlfn.IFS(AND($Q115&lt;&gt;"",S115&lt;&gt;""),ABS($Q115-S115),AND($Q115="",S115=""),"",OR($Q115&lt;&gt;"",S115&lt;&gt;""),"-")</f>
        <v>#N/A</v>
      </c>
      <c r="BJ115" s="120" t="e" cm="1">
        <f t="array" ref="BJ115">_xlfn.IFS(AND($Q115&lt;&gt;"",T115&lt;&gt;""),ABS($Q115-T115),AND($Q115="",T115=""),"",OR($Q115&lt;&gt;"",T115&lt;&gt;""),"-")</f>
        <v>#N/A</v>
      </c>
      <c r="BK115" s="120" t="e" cm="1">
        <f t="array" ref="BK115">_xlfn.IFS(AND($Q115&lt;&gt;"",U115&lt;&gt;""),ABS($Q115-U115),AND($Q115="",U115=""),"",OR($Q115&lt;&gt;"",U115&lt;&gt;""),"-")</f>
        <v>#N/A</v>
      </c>
      <c r="BL115" s="120" t="e" cm="1">
        <f t="array" ref="BL115">_xlfn.IFS(AND($Q115&lt;&gt;"",V115&lt;&gt;""),ABS($Q115-V115),AND($Q115="",V115=""),"",OR($Q115&lt;&gt;"",V115&lt;&gt;""),"-")</f>
        <v>#N/A</v>
      </c>
      <c r="BM115" s="120" t="e" cm="1">
        <f t="array" ref="BM115">_xlfn.IFS(AND($Q115&lt;&gt;"",W115&lt;&gt;""),ABS($Q115-W115),AND($Q115="",W115=""),"",OR($Q115&lt;&gt;"",W115&lt;&gt;""),"-")</f>
        <v>#N/A</v>
      </c>
      <c r="BN115" s="120" t="e" cm="1">
        <f t="array" ref="BN115">_xlfn.IFS(AND($Q115&lt;&gt;"",X115&lt;&gt;""),ABS($Q115-X115),AND($Q115="",X115=""),"",OR($Q115&lt;&gt;"",X115&lt;&gt;""),"-")</f>
        <v>#N/A</v>
      </c>
      <c r="BO115" s="120" t="e" cm="1">
        <f t="array" ref="BO115">_xlfn.IFS(AND($Q115&lt;&gt;"",Y115&lt;&gt;""),ABS($Q115-Y115),AND($Q115="",Y115=""),"",OR($Q115&lt;&gt;"",Y115&lt;&gt;""),"-")</f>
        <v>#N/A</v>
      </c>
      <c r="BP115" s="120" t="e" cm="1">
        <f t="array" ref="BP115">_xlfn.IFS(AND($Q115&lt;&gt;"",Z115&lt;&gt;""),ABS($Q115-Z115),AND($Q115="",Z115=""),"",OR($Q115&lt;&gt;"",Z115&lt;&gt;""),"-")</f>
        <v>#N/A</v>
      </c>
      <c r="BQ115" s="121" t="e" cm="1">
        <f t="array" ref="BQ115">_xlfn.IFS(AND($R115&lt;&gt;"",S115&lt;&gt;""),ABS($R115-S115),AND($R115="",S115=""),"",OR($R115&lt;&gt;"",S115&lt;&gt;""),"-")</f>
        <v>#N/A</v>
      </c>
      <c r="BR115" s="120" t="e" cm="1">
        <f t="array" ref="BR115">_xlfn.IFS(AND($R115&lt;&gt;"",T115&lt;&gt;""),ABS($R115-T115),AND($R115="",T115=""),"",OR($R115&lt;&gt;"",T115&lt;&gt;""),"-")</f>
        <v>#N/A</v>
      </c>
      <c r="BS115" s="120" t="e" cm="1">
        <f t="array" ref="BS115">_xlfn.IFS(AND($R115&lt;&gt;"",U115&lt;&gt;""),ABS($R115-U115),AND($R115="",U115=""),"",OR($R115&lt;&gt;"",U115&lt;&gt;""),"-")</f>
        <v>#N/A</v>
      </c>
      <c r="BT115" s="120" t="e" cm="1">
        <f t="array" ref="BT115">_xlfn.IFS(AND($R115&lt;&gt;"",V115&lt;&gt;""),ABS($R115-V115),AND($R115="",V115=""),"",OR($R115&lt;&gt;"",V115&lt;&gt;""),"-")</f>
        <v>#N/A</v>
      </c>
      <c r="BU115" s="120" t="e" cm="1">
        <f t="array" ref="BU115">_xlfn.IFS(AND($R115&lt;&gt;"",W115&lt;&gt;""),ABS($R115-W115),AND($R115="",W115=""),"",OR($R115&lt;&gt;"",W115&lt;&gt;""),"-")</f>
        <v>#N/A</v>
      </c>
      <c r="BV115" s="120" t="e" cm="1">
        <f t="array" ref="BV115">_xlfn.IFS(AND($R115&lt;&gt;"",X115&lt;&gt;""),ABS($R115-X115),AND($R115="",X115=""),"",OR($R115&lt;&gt;"",X115&lt;&gt;""),"-")</f>
        <v>#N/A</v>
      </c>
      <c r="BW115" s="120" t="e" cm="1">
        <f t="array" ref="BW115">_xlfn.IFS(AND($R115&lt;&gt;"",Y115&lt;&gt;""),ABS($R115-Y115),AND($R115="",Y115=""),"",OR($R115&lt;&gt;"",Y115&lt;&gt;""),"-")</f>
        <v>#N/A</v>
      </c>
      <c r="BX115" s="120" t="e" cm="1">
        <f t="array" ref="BX115">_xlfn.IFS(AND($R115&lt;&gt;"",Z115&lt;&gt;""),ABS($R115-Z115),AND($R115="",Z115=""),"",OR($R115&lt;&gt;"",Z115&lt;&gt;""),"-")</f>
        <v>#N/A</v>
      </c>
      <c r="BY115" s="121" t="e" cm="1">
        <f t="array" ref="BY115">_xlfn.IFS(AND($S115&lt;&gt;"",T115&lt;&gt;""),ABS($S115-T115),AND($S115="",T115=""),"",OR($S115&lt;&gt;"",T115&lt;&gt;""),"-")</f>
        <v>#N/A</v>
      </c>
      <c r="BZ115" s="120" t="e" cm="1">
        <f t="array" ref="BZ115">_xlfn.IFS(AND($S115&lt;&gt;"",U115&lt;&gt;""),ABS($S115-U115),AND($S115="",U115=""),"",OR($S115&lt;&gt;"",U115&lt;&gt;""),"-")</f>
        <v>#N/A</v>
      </c>
      <c r="CA115" s="120" t="e" cm="1">
        <f t="array" ref="CA115">_xlfn.IFS(AND($S115&lt;&gt;"",V115&lt;&gt;""),ABS($S115-V115),AND($S115="",V115=""),"",OR($S115&lt;&gt;"",V115&lt;&gt;""),"-")</f>
        <v>#N/A</v>
      </c>
      <c r="CB115" s="120" t="e" cm="1">
        <f t="array" ref="CB115">_xlfn.IFS(AND($S115&lt;&gt;"",W115&lt;&gt;""),ABS($S115-W115),AND($S115="",W115=""),"",OR($S115&lt;&gt;"",W115&lt;&gt;""),"-")</f>
        <v>#N/A</v>
      </c>
      <c r="CC115" s="120" t="e" cm="1">
        <f t="array" ref="CC115">_xlfn.IFS(AND($S115&lt;&gt;"",X115&lt;&gt;""),ABS($S115-X115),AND($S115="",X115=""),"",OR($S115&lt;&gt;"",X115&lt;&gt;""),"-")</f>
        <v>#N/A</v>
      </c>
      <c r="CD115" s="120" t="e" cm="1">
        <f t="array" ref="CD115">_xlfn.IFS(AND($S115&lt;&gt;"",Y115&lt;&gt;""),ABS($S115-Y115),AND($S115="",Y115=""),"",OR($S115&lt;&gt;"",Y115&lt;&gt;""),"-")</f>
        <v>#N/A</v>
      </c>
      <c r="CE115" s="120" t="e" cm="1">
        <f t="array" ref="CE115">_xlfn.IFS(AND($S115&lt;&gt;"",Z115&lt;&gt;""),ABS($S115-Z115),AND($S115="",Z115=""),"",OR($S115&lt;&gt;"",Z115&lt;&gt;""),"-")</f>
        <v>#N/A</v>
      </c>
      <c r="CF115" s="121" t="e" cm="1">
        <f t="array" ref="CF115">_xlfn.IFS(AND($T115&lt;&gt;"",U115&lt;&gt;""),ABS($T115-U115),AND($T115="",U115=""),"",OR($T115&lt;&gt;"",U115&lt;&gt;""),"-")</f>
        <v>#N/A</v>
      </c>
      <c r="CG115" s="120" t="e" cm="1">
        <f t="array" ref="CG115">_xlfn.IFS(AND($T115&lt;&gt;"",V115&lt;&gt;""),ABS($T115-V115),AND($T115="",V115=""),"",OR($T115&lt;&gt;"",V115&lt;&gt;""),"-")</f>
        <v>#N/A</v>
      </c>
      <c r="CH115" s="120" t="e" cm="1">
        <f t="array" ref="CH115">_xlfn.IFS(AND($T115&lt;&gt;"",W115&lt;&gt;""),ABS($T115-W115),AND($T115="",W115=""),"",OR($T115&lt;&gt;"",W115&lt;&gt;""),"-")</f>
        <v>#N/A</v>
      </c>
      <c r="CI115" s="120" t="e" cm="1">
        <f t="array" ref="CI115">_xlfn.IFS(AND($T115&lt;&gt;"",X115&lt;&gt;""),ABS($T115-X115),AND($T115="",X115=""),"",OR($T115&lt;&gt;"",X115&lt;&gt;""),"-")</f>
        <v>#N/A</v>
      </c>
      <c r="CJ115" s="120" t="e" cm="1">
        <f t="array" ref="CJ115">_xlfn.IFS(AND($T115&lt;&gt;"",Y115&lt;&gt;""),ABS($T115-Y115),AND($T115="",Y115=""),"",OR($T115&lt;&gt;"",Y115&lt;&gt;""),"-")</f>
        <v>#N/A</v>
      </c>
      <c r="CK115" s="120" t="e" cm="1">
        <f t="array" ref="CK115">_xlfn.IFS(AND($T115&lt;&gt;"",Z115&lt;&gt;""),ABS($T115-Z115),AND($T115="",Z115=""),"",OR($T115&lt;&gt;"",Z115&lt;&gt;""),"-")</f>
        <v>#N/A</v>
      </c>
      <c r="CL115" s="121" t="e" cm="1">
        <f t="array" ref="CL115">_xlfn.IFS(AND($U115&lt;&gt;"",V115&lt;&gt;""),ABS($U115-V115),AND($U115="",V115=""),"",OR($U115&lt;&gt;"",V115&lt;&gt;""),"-")</f>
        <v>#N/A</v>
      </c>
      <c r="CM115" s="120" t="e" cm="1">
        <f t="array" ref="CM115">_xlfn.IFS(AND($U115&lt;&gt;"",W115&lt;&gt;""),ABS($U115-W115),AND($U115="",W115=""),"",OR($U115&lt;&gt;"",W115&lt;&gt;""),"-")</f>
        <v>#N/A</v>
      </c>
      <c r="CN115" s="120" t="e" cm="1">
        <f t="array" ref="CN115">_xlfn.IFS(AND($U115&lt;&gt;"",X115&lt;&gt;""),ABS($U115-X115),AND($U115="",X115=""),"",OR($U115&lt;&gt;"",X115&lt;&gt;""),"-")</f>
        <v>#N/A</v>
      </c>
      <c r="CO115" s="120" t="e" cm="1">
        <f t="array" ref="CO115">_xlfn.IFS(AND($U115&lt;&gt;"",Y115&lt;&gt;""),ABS($U115-Y115),AND($U115="",Y115=""),"",OR($U115&lt;&gt;"",Y115&lt;&gt;""),"-")</f>
        <v>#N/A</v>
      </c>
      <c r="CP115" s="120" t="e" cm="1">
        <f t="array" ref="CP115">_xlfn.IFS(AND($U115&lt;&gt;"",Z115&lt;&gt;""),ABS($U115-Z115),AND($U115="",Z115=""),"",OR($U115&lt;&gt;"",Z115&lt;&gt;""),"-")</f>
        <v>#N/A</v>
      </c>
      <c r="CQ115" s="121" t="e" cm="1">
        <f t="array" ref="CQ115">_xlfn.IFS(AND($V115&lt;&gt;"",W115&lt;&gt;""),ABS($V115-W115),AND($V115="",W115=""),"",OR($V115&lt;&gt;"",W115&lt;&gt;""),"-")</f>
        <v>#N/A</v>
      </c>
      <c r="CR115" s="120" t="e" cm="1">
        <f t="array" ref="CR115">_xlfn.IFS(AND($V115&lt;&gt;"",X115&lt;&gt;""),ABS($V115-X115),AND($V115="",X115=""),"",OR($V115&lt;&gt;"",X115&lt;&gt;""),"-")</f>
        <v>#N/A</v>
      </c>
      <c r="CS115" s="120" t="e" cm="1">
        <f t="array" ref="CS115">_xlfn.IFS(AND($V115&lt;&gt;"",Y115&lt;&gt;""),ABS($V115-Y115),AND($V115="",Y115=""),"",OR($V115&lt;&gt;"",Y115&lt;&gt;""),"-")</f>
        <v>#N/A</v>
      </c>
      <c r="CT115" s="120" t="e" cm="1">
        <f t="array" ref="CT115">_xlfn.IFS(AND($V115&lt;&gt;"",Z115&lt;&gt;""),ABS($V115-Z115),AND($V115="",Z115=""),"",OR($V115&lt;&gt;"",Z115&lt;&gt;""),"-")</f>
        <v>#N/A</v>
      </c>
      <c r="CU115" s="121" t="e" cm="1">
        <f t="array" ref="CU115">_xlfn.IFS(AND($W115&lt;&gt;"",X115&lt;&gt;""),ABS($W115-X115),AND($W115="",X115=""),"",OR($W115&lt;&gt;"",X115&lt;&gt;""),"-")</f>
        <v>#N/A</v>
      </c>
      <c r="CV115" s="120" t="e" cm="1">
        <f t="array" ref="CV115">_xlfn.IFS(AND($W115&lt;&gt;"",Y115&lt;&gt;""),ABS($W115-Y115),AND($W115="",Y115=""),"",OR($W115&lt;&gt;"",Y115&lt;&gt;""),"-")</f>
        <v>#N/A</v>
      </c>
      <c r="CW115" s="120" t="e" cm="1">
        <f t="array" ref="CW115">_xlfn.IFS(AND($W115&lt;&gt;"",Z115&lt;&gt;""),ABS($W115-Z115),AND($W115="",Z115=""),"",OR($W115&lt;&gt;"",Z115&lt;&gt;""),"-")</f>
        <v>#N/A</v>
      </c>
      <c r="CX115" s="121" t="e" cm="1">
        <f t="array" ref="CX115">_xlfn.IFS(AND($X115&lt;&gt;"",Y115&lt;&gt;""),ABS($X115-Y115),AND($X115="",Y115=""),"",OR($X115&lt;&gt;"",Y115&lt;&gt;""),"-")</f>
        <v>#N/A</v>
      </c>
      <c r="CY115" s="120" t="e" cm="1">
        <f t="array" ref="CY115">_xlfn.IFS(AND($X115&lt;&gt;"",Z115&lt;&gt;""),ABS($X115-Z115),AND($X115="",Z115=""),"",OR($X115&lt;&gt;"",Z115&lt;&gt;""),"-")</f>
        <v>#N/A</v>
      </c>
      <c r="CZ115" s="121" t="e" cm="1">
        <f t="array" ref="CZ115">_xlfn.IFS(AND($Y115&lt;&gt;"",Z115&lt;&gt;""),ABS($Y115-Z115),AND($Y115="",Z115=""),"",OR($Y115&lt;&gt;"",Z115&lt;&gt;""),"-")</f>
        <v>#N/A</v>
      </c>
    </row>
    <row r="116" spans="1:104" x14ac:dyDescent="0.2">
      <c r="A116" s="260" t="s">
        <v>48</v>
      </c>
      <c r="B116" s="259" t="str">
        <f>VLOOKUP($A116,Merged_couplings!$B:$BU,MATCH(B$1,Merged_couplings!$B$1:$BU$1,0),FALSE)</f>
        <v>-I-</v>
      </c>
      <c r="C116" s="258" t="str">
        <f>VLOOKUP($A116,Merged_couplings!$B:$BU,MATCH(C$1,Merged_couplings!$B$1:$BU$1,0),FALSE)</f>
        <v>-I-</v>
      </c>
      <c r="D116" s="258" t="str">
        <f>VLOOKUP($A116,Merged_couplings!$B:$BU,MATCH(D$1,Merged_couplings!$B$1:$BU$1,0),FALSE)</f>
        <v>-I-</v>
      </c>
      <c r="E116" s="258" t="str">
        <f>VLOOKUP($A116,Merged_couplings!$B:$BU,MATCH(E$1,Merged_couplings!$B$1:$BU$1,0),FALSE)</f>
        <v>-I-</v>
      </c>
      <c r="F116" s="258" t="str">
        <f>VLOOKUP($A116,Merged_couplings!$B:$BU,MATCH(F$1,Merged_couplings!$B$1:$BU$1,0),FALSE)</f>
        <v>-I-</v>
      </c>
      <c r="G116" s="258" t="str">
        <f>VLOOKUP($A116,Merged_couplings!$B:$BU,MATCH(G$1,Merged_couplings!$B$1:$BU$1,0),FALSE)</f>
        <v>-I-</v>
      </c>
      <c r="H116" s="258" t="str">
        <f>VLOOKUP($A116,Merged_couplings!$B:$BU,MATCH(H$1,Merged_couplings!$B$1:$BU$1,0),FALSE)</f>
        <v>-IG</v>
      </c>
      <c r="I116" s="258" t="str">
        <f>VLOOKUP($A116,Merged_couplings!$B:$BU,MATCH(I$1,Merged_couplings!$B$1:$BU$1,0),FALSE)</f>
        <v>-IG</v>
      </c>
      <c r="J116" s="258" t="str">
        <f>VLOOKUP($A116,Merged_couplings!$B:$BU,MATCH(J$1,Merged_couplings!$B$1:$BU$1,0),FALSE)</f>
        <v>-IG</v>
      </c>
      <c r="K116" s="258" t="str">
        <f>VLOOKUP($A116,Merged_couplings!$B:$BU,MATCH(K$1,Merged_couplings!$B$1:$BU$1,0),FALSE)</f>
        <v>-IG</v>
      </c>
      <c r="L116" s="258" t="str">
        <f>VLOOKUP($A116,Merged_couplings!$B:$BU,MATCH(L$1,Merged_couplings!$B$1:$BU$1,0),FALSE)</f>
        <v>-I-</v>
      </c>
      <c r="M116" s="258" t="str">
        <f>VLOOKUP($A116,Merged_couplings!$B:$BU,MATCH(M$1,Merged_couplings!$B$1:$BU$1,0),FALSE)</f>
        <v>-I-</v>
      </c>
      <c r="N116" s="121" t="str">
        <f>IF(OR(B116="BIG",B116="BI-",B116="B-G"),VLOOKUP($A116,Merged_couplings!$B:$BU,MATCH(N$1,Merged_couplings!$B$1:$BU$1,0),FALSE),"")</f>
        <v/>
      </c>
      <c r="P116" s="120" t="str">
        <f>IF(OR(C116="BIG",C116="BI-",C116="B-G"),VLOOKUP($A116,Merged_couplings!$B:$BU,MATCH(P$1,Merged_couplings!$B$1:$BU$1,0),FALSE),"")</f>
        <v/>
      </c>
      <c r="Q116" s="120" t="str">
        <f>IF(OR(D116="BIG",D116="BI-",D116="B-G"),VLOOKUP($A116,Merged_couplings!$B:$BU,MATCH(Q$1,Merged_couplings!$B$1:$BU$1,0),FALSE),"")</f>
        <v/>
      </c>
      <c r="R116" s="120" t="str">
        <f>IF(OR(E116="BIG",E116="BI-",E116="B-G"),VLOOKUP($A116,Merged_couplings!$B:$BU,MATCH(R$1,Merged_couplings!$B$1:$BU$1,0),FALSE),"")</f>
        <v/>
      </c>
      <c r="S116" s="120" t="str">
        <f>IF(OR(F116="BIG",F116="BI-",F116="B-G"),VLOOKUP($A116,Merged_couplings!$B:$BU,MATCH(S$1,Merged_couplings!$B$1:$BU$1,0),FALSE),"")</f>
        <v/>
      </c>
      <c r="T116" s="120" t="str">
        <f>IF(OR(G116="BIG",G116="BI-",G116="B-G"),VLOOKUP($A116,Merged_couplings!$B:$BU,MATCH(T$1,Merged_couplings!$B$1:$BU$1,0),FALSE),"")</f>
        <v/>
      </c>
      <c r="U116" s="120" t="str">
        <f>IF(OR(H116="BIG",H116="BI-",H116="B-G"),VLOOKUP($A116,Merged_couplings!$B:$BU,MATCH(U$1,Merged_couplings!$B$1:$BU$1,0),FALSE),"")</f>
        <v/>
      </c>
      <c r="V116" s="120" t="str">
        <f>IF(OR(I116="BIG",I116="BI-",I116="B-G"),VLOOKUP($A116,Merged_couplings!$B:$BU,MATCH(V$1,Merged_couplings!$B$1:$BU$1,0),FALSE),"")</f>
        <v/>
      </c>
      <c r="W116" s="120" t="str">
        <f>IF(OR(J116="BIG",J116="BI-",J116="B-G"),VLOOKUP($A116,Merged_couplings!$B:$BU,MATCH(W$1,Merged_couplings!$B$1:$BU$1,0),FALSE),"")</f>
        <v/>
      </c>
      <c r="X116" s="120" t="str">
        <f>IF(OR(K116="BIG",K116="BI-",K116="B-G"),VLOOKUP($A116,Merged_couplings!$B:$BU,MATCH(X$1,Merged_couplings!$B$1:$BU$1,0),FALSE),"")</f>
        <v/>
      </c>
      <c r="Y116" s="120" t="str">
        <f>IF(OR(L116="BIG",L116="BI-",L116="B-G"),VLOOKUP($A116,Merged_couplings!$B:$BU,MATCH(Y$1,Merged_couplings!$B$1:$BU$1,0),FALSE),"")</f>
        <v/>
      </c>
      <c r="Z116" s="120" t="str">
        <f>IF(OR(M116="BIG",M116="BI-",M116="B-G"),VLOOKUP($A116,Merged_couplings!$B:$BU,MATCH(Z$1,Merged_couplings!$B$1:$BU$1,0),FALSE),"")</f>
        <v/>
      </c>
      <c r="AA116" s="123"/>
      <c r="AB116" s="340" t="str" cm="1">
        <f t="array" ref="AB116">_xlfn.IFS(AND($N116&lt;&gt;"",P116&lt;&gt;""),ABS($N116-P116),AND($N116="",P116=""),"",OR($N116&lt;&gt;"",P116&lt;&gt;""),"-")</f>
        <v/>
      </c>
      <c r="AC116" s="122" t="str" cm="1">
        <f t="array" ref="AC116">_xlfn.IFS(AND($N116&lt;&gt;"",Q116&lt;&gt;""),ABS($N116-Q116),AND($N116="",Q116=""),"",OR($N116&lt;&gt;"",Q116&lt;&gt;""),"-")</f>
        <v/>
      </c>
      <c r="AD116" s="122" t="str" cm="1">
        <f t="array" ref="AD116">_xlfn.IFS(AND($N116&lt;&gt;"",R116&lt;&gt;""),ABS($N116-R116),AND($N116="",R116=""),"",OR($N116&lt;&gt;"",R116&lt;&gt;""),"-")</f>
        <v/>
      </c>
      <c r="AE116" s="122" t="str" cm="1">
        <f t="array" ref="AE116">_xlfn.IFS(AND($N116&lt;&gt;"",S116&lt;&gt;""),ABS($N116-S116),AND($N116="",S116=""),"",OR($N116&lt;&gt;"",S116&lt;&gt;""),"-")</f>
        <v/>
      </c>
      <c r="AF116" s="122" t="str" cm="1">
        <f t="array" ref="AF116">_xlfn.IFS(AND($N116&lt;&gt;"",T116&lt;&gt;""),ABS($N116-T116),AND($N116="",T116=""),"",OR($N116&lt;&gt;"",T116&lt;&gt;""),"-")</f>
        <v/>
      </c>
      <c r="AG116" s="122" t="str" cm="1">
        <f t="array" ref="AG116">_xlfn.IFS(AND($N116&lt;&gt;"",U116&lt;&gt;""),ABS($N116-U116),AND($N116="",U116=""),"",OR($N116&lt;&gt;"",U116&lt;&gt;""),"-")</f>
        <v/>
      </c>
      <c r="AH116" s="122" t="str" cm="1">
        <f t="array" ref="AH116">_xlfn.IFS(AND($N116&lt;&gt;"",V116&lt;&gt;""),ABS($N116-V116),AND($N116="",V116=""),"",OR($N116&lt;&gt;"",V116&lt;&gt;""),"-")</f>
        <v/>
      </c>
      <c r="AI116" s="122" t="str" cm="1">
        <f t="array" ref="AI116">_xlfn.IFS(AND($N116&lt;&gt;"",W116&lt;&gt;""),ABS($N116-W116),AND($N116="",W116=""),"",OR($N116&lt;&gt;"",W116&lt;&gt;""),"-")</f>
        <v/>
      </c>
      <c r="AJ116" s="122" t="str" cm="1">
        <f t="array" ref="AJ116">_xlfn.IFS(AND($N116&lt;&gt;"",X116&lt;&gt;""),ABS($N116-X116),AND($N116="",X116=""),"",OR($N116&lt;&gt;"",X116&lt;&gt;""),"-")</f>
        <v/>
      </c>
      <c r="AK116" s="122" t="str" cm="1">
        <f t="array" ref="AK116">_xlfn.IFS(AND($N116&lt;&gt;"",Y116&lt;&gt;""),ABS($N116-Y116),AND($N116="",Y116=""),"",OR($N116&lt;&gt;"",Y116&lt;&gt;""),"-")</f>
        <v/>
      </c>
      <c r="AL116" s="122" t="str" cm="1">
        <f t="array" ref="AL116">_xlfn.IFS(AND($N116&lt;&gt;"",Z116&lt;&gt;""),ABS($N116-Z116),AND($N116="",Z116=""),"",OR($N116&lt;&gt;"",Z116&lt;&gt;""),"-")</f>
        <v/>
      </c>
      <c r="AM116" s="340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1" t="str" cm="1">
        <f t="array" ref="AX116">_xlfn.IFS(AND($P116&lt;&gt;"",Q116&lt;&gt;""),ABS($P116-Q116),AND($P116="",Q116=""),"",OR($P116&lt;&gt;"",Q116&lt;&gt;""),"-")</f>
        <v/>
      </c>
      <c r="AY116" s="120" t="str" cm="1">
        <f t="array" ref="AY116">_xlfn.IFS(AND($P116&lt;&gt;"",R116&lt;&gt;""),ABS($P116-R116),AND($P116="",R116=""),"",OR($P116&lt;&gt;"",R116&lt;&gt;""),"-")</f>
        <v/>
      </c>
      <c r="AZ116" s="120" t="str" cm="1">
        <f t="array" ref="AZ116">_xlfn.IFS(AND($P116&lt;&gt;"",S116&lt;&gt;""),ABS($P116-S116),AND($P116="",S116=""),"",OR($P116&lt;&gt;"",S116&lt;&gt;""),"-")</f>
        <v/>
      </c>
      <c r="BA116" s="120" t="str" cm="1">
        <f t="array" ref="BA116">_xlfn.IFS(AND($P116&lt;&gt;"",T116&lt;&gt;""),ABS($P116-T116),AND($P116="",T116=""),"",OR($P116&lt;&gt;"",T116&lt;&gt;""),"-")</f>
        <v/>
      </c>
      <c r="BB116" s="120" t="str" cm="1">
        <f t="array" ref="BB116">_xlfn.IFS(AND($P116&lt;&gt;"",U116&lt;&gt;""),ABS($P116-U116),AND($P116="",U116=""),"",OR($P116&lt;&gt;"",U116&lt;&gt;""),"-")</f>
        <v/>
      </c>
      <c r="BC116" s="120" t="str" cm="1">
        <f t="array" ref="BC116">_xlfn.IFS(AND($P116&lt;&gt;"",V116&lt;&gt;""),ABS($P116-V116),AND($P116="",V116=""),"",OR($P116&lt;&gt;"",V116&lt;&gt;""),"-")</f>
        <v/>
      </c>
      <c r="BD116" s="120" t="str" cm="1">
        <f t="array" ref="BD116">_xlfn.IFS(AND($P116&lt;&gt;"",W116&lt;&gt;""),ABS($P116-W116),AND($P116="",W116=""),"",OR($P116&lt;&gt;"",W116&lt;&gt;""),"-")</f>
        <v/>
      </c>
      <c r="BE116" s="120" t="str" cm="1">
        <f t="array" ref="BE116">_xlfn.IFS(AND($P116&lt;&gt;"",X116&lt;&gt;""),ABS($P116-X116),AND($P116="",X116=""),"",OR($P116&lt;&gt;"",X116&lt;&gt;""),"-")</f>
        <v/>
      </c>
      <c r="BF116" s="120" t="str" cm="1">
        <f t="array" ref="BF116">_xlfn.IFS(AND($P116&lt;&gt;"",Y116&lt;&gt;""),ABS($P116-Y116),AND($P116="",Y116=""),"",OR($P116&lt;&gt;"",Y116&lt;&gt;""),"-")</f>
        <v/>
      </c>
      <c r="BG116" s="120" t="str" cm="1">
        <f t="array" ref="BG116">_xlfn.IFS(AND($P116&lt;&gt;"",Z116&lt;&gt;""),ABS($P116-Z116),AND($P116="",Z116=""),"",OR($P116&lt;&gt;"",Z116&lt;&gt;""),"-")</f>
        <v/>
      </c>
      <c r="BH116" s="121" t="str" cm="1">
        <f t="array" ref="BH116">_xlfn.IFS(AND($Q116&lt;&gt;"",R116&lt;&gt;""),ABS($Q116-R116),AND($Q116="",R116=""),"",OR($Q116&lt;&gt;"",R116&lt;&gt;""),"-")</f>
        <v/>
      </c>
      <c r="BI116" s="120" t="str" cm="1">
        <f t="array" ref="BI116">_xlfn.IFS(AND($Q116&lt;&gt;"",S116&lt;&gt;""),ABS($Q116-S116),AND($Q116="",S116=""),"",OR($Q116&lt;&gt;"",S116&lt;&gt;""),"-")</f>
        <v/>
      </c>
      <c r="BJ116" s="120" t="str" cm="1">
        <f t="array" ref="BJ116">_xlfn.IFS(AND($Q116&lt;&gt;"",T116&lt;&gt;""),ABS($Q116-T116),AND($Q116="",T116=""),"",OR($Q116&lt;&gt;"",T116&lt;&gt;""),"-")</f>
        <v/>
      </c>
      <c r="BK116" s="120" t="str" cm="1">
        <f t="array" ref="BK116">_xlfn.IFS(AND($Q116&lt;&gt;"",U116&lt;&gt;""),ABS($Q116-U116),AND($Q116="",U116=""),"",OR($Q116&lt;&gt;"",U116&lt;&gt;""),"-")</f>
        <v/>
      </c>
      <c r="BL116" s="120" t="str" cm="1">
        <f t="array" ref="BL116">_xlfn.IFS(AND($Q116&lt;&gt;"",V116&lt;&gt;""),ABS($Q116-V116),AND($Q116="",V116=""),"",OR($Q116&lt;&gt;"",V116&lt;&gt;""),"-")</f>
        <v/>
      </c>
      <c r="BM116" s="120" t="str" cm="1">
        <f t="array" ref="BM116">_xlfn.IFS(AND($Q116&lt;&gt;"",W116&lt;&gt;""),ABS($Q116-W116),AND($Q116="",W116=""),"",OR($Q116&lt;&gt;"",W116&lt;&gt;""),"-")</f>
        <v/>
      </c>
      <c r="BN116" s="120" t="str" cm="1">
        <f t="array" ref="BN116">_xlfn.IFS(AND($Q116&lt;&gt;"",X116&lt;&gt;""),ABS($Q116-X116),AND($Q116="",X116=""),"",OR($Q116&lt;&gt;"",X116&lt;&gt;""),"-")</f>
        <v/>
      </c>
      <c r="BO116" s="120" t="str" cm="1">
        <f t="array" ref="BO116">_xlfn.IFS(AND($Q116&lt;&gt;"",Y116&lt;&gt;""),ABS($Q116-Y116),AND($Q116="",Y116=""),"",OR($Q116&lt;&gt;"",Y116&lt;&gt;""),"-")</f>
        <v/>
      </c>
      <c r="BP116" s="120" t="str" cm="1">
        <f t="array" ref="BP116">_xlfn.IFS(AND($Q116&lt;&gt;"",Z116&lt;&gt;""),ABS($Q116-Z116),AND($Q116="",Z116=""),"",OR($Q116&lt;&gt;"",Z116&lt;&gt;""),"-")</f>
        <v/>
      </c>
      <c r="BQ116" s="121" t="str" cm="1">
        <f t="array" ref="BQ116">_xlfn.IFS(AND($R116&lt;&gt;"",S116&lt;&gt;""),ABS($R116-S116),AND($R116="",S116=""),"",OR($R116&lt;&gt;"",S116&lt;&gt;""),"-")</f>
        <v/>
      </c>
      <c r="BR116" s="120" t="str" cm="1">
        <f t="array" ref="BR116">_xlfn.IFS(AND($R116&lt;&gt;"",T116&lt;&gt;""),ABS($R116-T116),AND($R116="",T116=""),"",OR($R116&lt;&gt;"",T116&lt;&gt;""),"-")</f>
        <v/>
      </c>
      <c r="BS116" s="120" t="str" cm="1">
        <f t="array" ref="BS116">_xlfn.IFS(AND($R116&lt;&gt;"",U116&lt;&gt;""),ABS($R116-U116),AND($R116="",U116=""),"",OR($R116&lt;&gt;"",U116&lt;&gt;""),"-")</f>
        <v/>
      </c>
      <c r="BT116" s="120" t="str" cm="1">
        <f t="array" ref="BT116">_xlfn.IFS(AND($R116&lt;&gt;"",V116&lt;&gt;""),ABS($R116-V116),AND($R116="",V116=""),"",OR($R116&lt;&gt;"",V116&lt;&gt;""),"-")</f>
        <v/>
      </c>
      <c r="BU116" s="120" t="str" cm="1">
        <f t="array" ref="BU116">_xlfn.IFS(AND($R116&lt;&gt;"",W116&lt;&gt;""),ABS($R116-W116),AND($R116="",W116=""),"",OR($R116&lt;&gt;"",W116&lt;&gt;""),"-")</f>
        <v/>
      </c>
      <c r="BV116" s="120" t="str" cm="1">
        <f t="array" ref="BV116">_xlfn.IFS(AND($R116&lt;&gt;"",X116&lt;&gt;""),ABS($R116-X116),AND($R116="",X116=""),"",OR($R116&lt;&gt;"",X116&lt;&gt;""),"-")</f>
        <v/>
      </c>
      <c r="BW116" s="120" t="str" cm="1">
        <f t="array" ref="BW116">_xlfn.IFS(AND($R116&lt;&gt;"",Y116&lt;&gt;""),ABS($R116-Y116),AND($R116="",Y116=""),"",OR($R116&lt;&gt;"",Y116&lt;&gt;""),"-")</f>
        <v/>
      </c>
      <c r="BX116" s="120" t="str" cm="1">
        <f t="array" ref="BX116">_xlfn.IFS(AND($R116&lt;&gt;"",Z116&lt;&gt;""),ABS($R116-Z116),AND($R116="",Z116=""),"",OR($R116&lt;&gt;"",Z116&lt;&gt;""),"-")</f>
        <v/>
      </c>
      <c r="BY116" s="121" t="str" cm="1">
        <f t="array" ref="BY116">_xlfn.IFS(AND($S116&lt;&gt;"",T116&lt;&gt;""),ABS($S116-T116),AND($S116="",T116=""),"",OR($S116&lt;&gt;"",T116&lt;&gt;""),"-")</f>
        <v/>
      </c>
      <c r="BZ116" s="120" t="str" cm="1">
        <f t="array" ref="BZ116">_xlfn.IFS(AND($S116&lt;&gt;"",U116&lt;&gt;""),ABS($S116-U116),AND($S116="",U116=""),"",OR($S116&lt;&gt;"",U116&lt;&gt;""),"-")</f>
        <v/>
      </c>
      <c r="CA116" s="120" t="str" cm="1">
        <f t="array" ref="CA116">_xlfn.IFS(AND($S116&lt;&gt;"",V116&lt;&gt;""),ABS($S116-V116),AND($S116="",V116=""),"",OR($S116&lt;&gt;"",V116&lt;&gt;""),"-")</f>
        <v/>
      </c>
      <c r="CB116" s="120" t="str" cm="1">
        <f t="array" ref="CB116">_xlfn.IFS(AND($S116&lt;&gt;"",W116&lt;&gt;""),ABS($S116-W116),AND($S116="",W116=""),"",OR($S116&lt;&gt;"",W116&lt;&gt;""),"-")</f>
        <v/>
      </c>
      <c r="CC116" s="120" t="str" cm="1">
        <f t="array" ref="CC116">_xlfn.IFS(AND($S116&lt;&gt;"",X116&lt;&gt;""),ABS($S116-X116),AND($S116="",X116=""),"",OR($S116&lt;&gt;"",X116&lt;&gt;""),"-")</f>
        <v/>
      </c>
      <c r="CD116" s="120" t="str" cm="1">
        <f t="array" ref="CD116">_xlfn.IFS(AND($S116&lt;&gt;"",Y116&lt;&gt;""),ABS($S116-Y116),AND($S116="",Y116=""),"",OR($S116&lt;&gt;"",Y116&lt;&gt;""),"-")</f>
        <v/>
      </c>
      <c r="CE116" s="120" t="str" cm="1">
        <f t="array" ref="CE116">_xlfn.IFS(AND($S116&lt;&gt;"",Z116&lt;&gt;""),ABS($S116-Z116),AND($S116="",Z116=""),"",OR($S116&lt;&gt;"",Z116&lt;&gt;""),"-")</f>
        <v/>
      </c>
      <c r="CF116" s="121" t="str" cm="1">
        <f t="array" ref="CF116">_xlfn.IFS(AND($T116&lt;&gt;"",U116&lt;&gt;""),ABS($T116-U116),AND($T116="",U116=""),"",OR($T116&lt;&gt;"",U116&lt;&gt;""),"-")</f>
        <v/>
      </c>
      <c r="CG116" s="120" t="str" cm="1">
        <f t="array" ref="CG116">_xlfn.IFS(AND($T116&lt;&gt;"",V116&lt;&gt;""),ABS($T116-V116),AND($T116="",V116=""),"",OR($T116&lt;&gt;"",V116&lt;&gt;""),"-")</f>
        <v/>
      </c>
      <c r="CH116" s="120" t="str" cm="1">
        <f t="array" ref="CH116">_xlfn.IFS(AND($T116&lt;&gt;"",W116&lt;&gt;""),ABS($T116-W116),AND($T116="",W116=""),"",OR($T116&lt;&gt;"",W116&lt;&gt;""),"-")</f>
        <v/>
      </c>
      <c r="CI116" s="120" t="str" cm="1">
        <f t="array" ref="CI116">_xlfn.IFS(AND($T116&lt;&gt;"",X116&lt;&gt;""),ABS($T116-X116),AND($T116="",X116=""),"",OR($T116&lt;&gt;"",X116&lt;&gt;""),"-")</f>
        <v/>
      </c>
      <c r="CJ116" s="120" t="str" cm="1">
        <f t="array" ref="CJ116">_xlfn.IFS(AND($T116&lt;&gt;"",Y116&lt;&gt;""),ABS($T116-Y116),AND($T116="",Y116=""),"",OR($T116&lt;&gt;"",Y116&lt;&gt;""),"-")</f>
        <v/>
      </c>
      <c r="CK116" s="120" t="str" cm="1">
        <f t="array" ref="CK116">_xlfn.IFS(AND($T116&lt;&gt;"",Z116&lt;&gt;""),ABS($T116-Z116),AND($T116="",Z116=""),"",OR($T116&lt;&gt;"",Z116&lt;&gt;""),"-")</f>
        <v/>
      </c>
      <c r="CL116" s="121" t="str" cm="1">
        <f t="array" ref="CL116">_xlfn.IFS(AND($U116&lt;&gt;"",V116&lt;&gt;""),ABS($U116-V116),AND($U116="",V116=""),"",OR($U116&lt;&gt;"",V116&lt;&gt;""),"-")</f>
        <v/>
      </c>
      <c r="CM116" s="120" t="str" cm="1">
        <f t="array" ref="CM116">_xlfn.IFS(AND($U116&lt;&gt;"",W116&lt;&gt;""),ABS($U116-W116),AND($U116="",W116=""),"",OR($U116&lt;&gt;"",W116&lt;&gt;""),"-")</f>
        <v/>
      </c>
      <c r="CN116" s="120" t="str" cm="1">
        <f t="array" ref="CN116">_xlfn.IFS(AND($U116&lt;&gt;"",X116&lt;&gt;""),ABS($U116-X116),AND($U116="",X116=""),"",OR($U116&lt;&gt;"",X116&lt;&gt;""),"-")</f>
        <v/>
      </c>
      <c r="CO116" s="120" t="str" cm="1">
        <f t="array" ref="CO116">_xlfn.IFS(AND($U116&lt;&gt;"",Y116&lt;&gt;""),ABS($U116-Y116),AND($U116="",Y116=""),"",OR($U116&lt;&gt;"",Y116&lt;&gt;""),"-")</f>
        <v/>
      </c>
      <c r="CP116" s="120" t="str" cm="1">
        <f t="array" ref="CP116">_xlfn.IFS(AND($U116&lt;&gt;"",Z116&lt;&gt;""),ABS($U116-Z116),AND($U116="",Z116=""),"",OR($U116&lt;&gt;"",Z116&lt;&gt;""),"-")</f>
        <v/>
      </c>
      <c r="CQ116" s="121" t="str" cm="1">
        <f t="array" ref="CQ116">_xlfn.IFS(AND($V116&lt;&gt;"",W116&lt;&gt;""),ABS($V116-W116),AND($V116="",W116=""),"",OR($V116&lt;&gt;"",W116&lt;&gt;""),"-")</f>
        <v/>
      </c>
      <c r="CR116" s="120" t="str" cm="1">
        <f t="array" ref="CR116">_xlfn.IFS(AND($V116&lt;&gt;"",X116&lt;&gt;""),ABS($V116-X116),AND($V116="",X116=""),"",OR($V116&lt;&gt;"",X116&lt;&gt;""),"-")</f>
        <v/>
      </c>
      <c r="CS116" s="120" t="str" cm="1">
        <f t="array" ref="CS116">_xlfn.IFS(AND($V116&lt;&gt;"",Y116&lt;&gt;""),ABS($V116-Y116),AND($V116="",Y116=""),"",OR($V116&lt;&gt;"",Y116&lt;&gt;""),"-")</f>
        <v/>
      </c>
      <c r="CT116" s="120" t="str" cm="1">
        <f t="array" ref="CT116">_xlfn.IFS(AND($V116&lt;&gt;"",Z116&lt;&gt;""),ABS($V116-Z116),AND($V116="",Z116=""),"",OR($V116&lt;&gt;"",Z116&lt;&gt;""),"-")</f>
        <v/>
      </c>
      <c r="CU116" s="121" t="str" cm="1">
        <f t="array" ref="CU116">_xlfn.IFS(AND($W116&lt;&gt;"",X116&lt;&gt;""),ABS($W116-X116),AND($W116="",X116=""),"",OR($W116&lt;&gt;"",X116&lt;&gt;""),"-")</f>
        <v/>
      </c>
      <c r="CV116" s="120" t="str" cm="1">
        <f t="array" ref="CV116">_xlfn.IFS(AND($W116&lt;&gt;"",Y116&lt;&gt;""),ABS($W116-Y116),AND($W116="",Y116=""),"",OR($W116&lt;&gt;"",Y116&lt;&gt;""),"-")</f>
        <v/>
      </c>
      <c r="CW116" s="120" t="str" cm="1">
        <f t="array" ref="CW116">_xlfn.IFS(AND($W116&lt;&gt;"",Z116&lt;&gt;""),ABS($W116-Z116),AND($W116="",Z116=""),"",OR($W116&lt;&gt;"",Z116&lt;&gt;""),"-")</f>
        <v/>
      </c>
      <c r="CX116" s="121" t="str" cm="1">
        <f t="array" ref="CX116">_xlfn.IFS(AND($X116&lt;&gt;"",Y116&lt;&gt;""),ABS($X116-Y116),AND($X116="",Y116=""),"",OR($X116&lt;&gt;"",Y116&lt;&gt;""),"-")</f>
        <v/>
      </c>
      <c r="CY116" s="120" t="str" cm="1">
        <f t="array" ref="CY116">_xlfn.IFS(AND($X116&lt;&gt;"",Z116&lt;&gt;""),ABS($X116-Z116),AND($X116="",Z116=""),"",OR($X116&lt;&gt;"",Z116&lt;&gt;""),"-")</f>
        <v/>
      </c>
      <c r="CZ116" s="121" t="str" cm="1">
        <f t="array" ref="CZ116">_xlfn.IFS(AND($Y116&lt;&gt;"",Z116&lt;&gt;""),ABS($Y116-Z116),AND($Y116="",Z116=""),"",OR($Y116&lt;&gt;"",Z116&lt;&gt;""),"-")</f>
        <v/>
      </c>
    </row>
    <row r="117" spans="1:104" x14ac:dyDescent="0.2">
      <c r="A117" s="260" t="s">
        <v>134</v>
      </c>
      <c r="B117" s="259" t="str">
        <f>VLOOKUP($A117,Merged_couplings!$B:$BU,MATCH(B$1,Merged_couplings!$B$1:$BU$1,0),FALSE)</f>
        <v>--G</v>
      </c>
      <c r="C117" s="258" t="str">
        <f>VLOOKUP($A117,Merged_couplings!$B:$BU,MATCH(C$1,Merged_couplings!$B$1:$BU$1,0),FALSE)</f>
        <v>-I-</v>
      </c>
      <c r="D117" s="258" t="str">
        <f>VLOOKUP($A117,Merged_couplings!$B:$BU,MATCH(D$1,Merged_couplings!$B$1:$BU$1,0),FALSE)</f>
        <v>-I-</v>
      </c>
      <c r="E117" s="258" t="str">
        <f>VLOOKUP($A117,Merged_couplings!$B:$BU,MATCH(E$1,Merged_couplings!$B$1:$BU$1,0),FALSE)</f>
        <v>-I-</v>
      </c>
      <c r="F117" s="258" t="str">
        <f>VLOOKUP($A117,Merged_couplings!$B:$BU,MATCH(F$1,Merged_couplings!$B$1:$BU$1,0),FALSE)</f>
        <v>-I-</v>
      </c>
      <c r="G117" s="258" t="str">
        <f>VLOOKUP($A117,Merged_couplings!$B:$BU,MATCH(G$1,Merged_couplings!$B$1:$BU$1,0),FALSE)</f>
        <v>-I-</v>
      </c>
      <c r="H117" s="258" t="str">
        <f>VLOOKUP($A117,Merged_couplings!$B:$BU,MATCH(H$1,Merged_couplings!$B$1:$BU$1,0),FALSE)</f>
        <v>-I-</v>
      </c>
      <c r="I117" s="258" t="str">
        <f>VLOOKUP($A117,Merged_couplings!$B:$BU,MATCH(I$1,Merged_couplings!$B$1:$BU$1,0),FALSE)</f>
        <v>-I-</v>
      </c>
      <c r="J117" s="258" t="str">
        <f>VLOOKUP($A117,Merged_couplings!$B:$BU,MATCH(J$1,Merged_couplings!$B$1:$BU$1,0),FALSE)</f>
        <v>-I-</v>
      </c>
      <c r="K117" s="258" t="str">
        <f>VLOOKUP($A117,Merged_couplings!$B:$BU,MATCH(K$1,Merged_couplings!$B$1:$BU$1,0),FALSE)</f>
        <v>-I-</v>
      </c>
      <c r="L117" s="258" t="str">
        <f>VLOOKUP($A117,Merged_couplings!$B:$BU,MATCH(L$1,Merged_couplings!$B$1:$BU$1,0),FALSE)</f>
        <v>---</v>
      </c>
      <c r="M117" s="258" t="str">
        <f>VLOOKUP($A117,Merged_couplings!$B:$BU,MATCH(M$1,Merged_couplings!$B$1:$BU$1,0),FALSE)</f>
        <v>---</v>
      </c>
      <c r="N117" s="121" t="str">
        <f>IF(OR(B117="BIG",B117="BI-",B117="B-G"),VLOOKUP($A117,Merged_couplings!$B:$BU,MATCH(N$1,Merged_couplings!$B$1:$BU$1,0),FALSE),"")</f>
        <v/>
      </c>
      <c r="P117" s="120" t="str">
        <f>IF(OR(C117="BIG",C117="BI-",C117="B-G"),VLOOKUP($A117,Merged_couplings!$B:$BU,MATCH(P$1,Merged_couplings!$B$1:$BU$1,0),FALSE),"")</f>
        <v/>
      </c>
      <c r="Q117" s="120" t="str">
        <f>IF(OR(D117="BIG",D117="BI-",D117="B-G"),VLOOKUP($A117,Merged_couplings!$B:$BU,MATCH(Q$1,Merged_couplings!$B$1:$BU$1,0),FALSE),"")</f>
        <v/>
      </c>
      <c r="R117" s="120" t="str">
        <f>IF(OR(E117="BIG",E117="BI-",E117="B-G"),VLOOKUP($A117,Merged_couplings!$B:$BU,MATCH(R$1,Merged_couplings!$B$1:$BU$1,0),FALSE),"")</f>
        <v/>
      </c>
      <c r="S117" s="120" t="str">
        <f>IF(OR(F117="BIG",F117="BI-",F117="B-G"),VLOOKUP($A117,Merged_couplings!$B:$BU,MATCH(S$1,Merged_couplings!$B$1:$BU$1,0),FALSE),"")</f>
        <v/>
      </c>
      <c r="T117" s="120" t="str">
        <f>IF(OR(G117="BIG",G117="BI-",G117="B-G"),VLOOKUP($A117,Merged_couplings!$B:$BU,MATCH(T$1,Merged_couplings!$B$1:$BU$1,0),FALSE),"")</f>
        <v/>
      </c>
      <c r="U117" s="120" t="str">
        <f>IF(OR(H117="BIG",H117="BI-",H117="B-G"),VLOOKUP($A117,Merged_couplings!$B:$BU,MATCH(U$1,Merged_couplings!$B$1:$BU$1,0),FALSE),"")</f>
        <v/>
      </c>
      <c r="V117" s="120" t="str">
        <f>IF(OR(I117="BIG",I117="BI-",I117="B-G"),VLOOKUP($A117,Merged_couplings!$B:$BU,MATCH(V$1,Merged_couplings!$B$1:$BU$1,0),FALSE),"")</f>
        <v/>
      </c>
      <c r="W117" s="120" t="str">
        <f>IF(OR(J117="BIG",J117="BI-",J117="B-G"),VLOOKUP($A117,Merged_couplings!$B:$BU,MATCH(W$1,Merged_couplings!$B$1:$BU$1,0),FALSE),"")</f>
        <v/>
      </c>
      <c r="X117" s="120" t="str">
        <f>IF(OR(K117="BIG",K117="BI-",K117="B-G"),VLOOKUP($A117,Merged_couplings!$B:$BU,MATCH(X$1,Merged_couplings!$B$1:$BU$1,0),FALSE),"")</f>
        <v/>
      </c>
      <c r="Y117" s="120" t="str">
        <f>IF(OR(L117="BIG",L117="BI-",L117="B-G"),VLOOKUP($A117,Merged_couplings!$B:$BU,MATCH(Y$1,Merged_couplings!$B$1:$BU$1,0),FALSE),"")</f>
        <v/>
      </c>
      <c r="Z117" s="120" t="str">
        <f>IF(OR(M117="BIG",M117="BI-",M117="B-G"),VLOOKUP($A117,Merged_couplings!$B:$BU,MATCH(Z$1,Merged_couplings!$B$1:$BU$1,0),FALSE),"")</f>
        <v/>
      </c>
      <c r="AA117" s="123"/>
      <c r="AB117" s="340" t="str" cm="1">
        <f t="array" ref="AB117">_xlfn.IFS(AND($N117&lt;&gt;"",P117&lt;&gt;""),ABS($N117-P117),AND($N117="",P117=""),"",OR($N117&lt;&gt;"",P117&lt;&gt;""),"-")</f>
        <v/>
      </c>
      <c r="AC117" s="122" t="str" cm="1">
        <f t="array" ref="AC117">_xlfn.IFS(AND($N117&lt;&gt;"",Q117&lt;&gt;""),ABS($N117-Q117),AND($N117="",Q117=""),"",OR($N117&lt;&gt;"",Q117&lt;&gt;""),"-")</f>
        <v/>
      </c>
      <c r="AD117" s="122" t="str" cm="1">
        <f t="array" ref="AD117">_xlfn.IFS(AND($N117&lt;&gt;"",R117&lt;&gt;""),ABS($N117-R117),AND($N117="",R117=""),"",OR($N117&lt;&gt;"",R117&lt;&gt;""),"-")</f>
        <v/>
      </c>
      <c r="AE117" s="122" t="str" cm="1">
        <f t="array" ref="AE117">_xlfn.IFS(AND($N117&lt;&gt;"",S117&lt;&gt;""),ABS($N117-S117),AND($N117="",S117=""),"",OR($N117&lt;&gt;"",S117&lt;&gt;""),"-")</f>
        <v/>
      </c>
      <c r="AF117" s="122" t="str" cm="1">
        <f t="array" ref="AF117">_xlfn.IFS(AND($N117&lt;&gt;"",T117&lt;&gt;""),ABS($N117-T117),AND($N117="",T117=""),"",OR($N117&lt;&gt;"",T117&lt;&gt;""),"-")</f>
        <v/>
      </c>
      <c r="AG117" s="122" t="str" cm="1">
        <f t="array" ref="AG117">_xlfn.IFS(AND($N117&lt;&gt;"",U117&lt;&gt;""),ABS($N117-U117),AND($N117="",U117=""),"",OR($N117&lt;&gt;"",U117&lt;&gt;""),"-")</f>
        <v/>
      </c>
      <c r="AH117" s="122" t="str" cm="1">
        <f t="array" ref="AH117">_xlfn.IFS(AND($N117&lt;&gt;"",V117&lt;&gt;""),ABS($N117-V117),AND($N117="",V117=""),"",OR($N117&lt;&gt;"",V117&lt;&gt;""),"-")</f>
        <v/>
      </c>
      <c r="AI117" s="122" t="str" cm="1">
        <f t="array" ref="AI117">_xlfn.IFS(AND($N117&lt;&gt;"",W117&lt;&gt;""),ABS($N117-W117),AND($N117="",W117=""),"",OR($N117&lt;&gt;"",W117&lt;&gt;""),"-")</f>
        <v/>
      </c>
      <c r="AJ117" s="122" t="str" cm="1">
        <f t="array" ref="AJ117">_xlfn.IFS(AND($N117&lt;&gt;"",X117&lt;&gt;""),ABS($N117-X117),AND($N117="",X117=""),"",OR($N117&lt;&gt;"",X117&lt;&gt;""),"-")</f>
        <v/>
      </c>
      <c r="AK117" s="122" t="str" cm="1">
        <f t="array" ref="AK117">_xlfn.IFS(AND($N117&lt;&gt;"",Y117&lt;&gt;""),ABS($N117-Y117),AND($N117="",Y117=""),"",OR($N117&lt;&gt;"",Y117&lt;&gt;""),"-")</f>
        <v/>
      </c>
      <c r="AL117" s="122" t="str" cm="1">
        <f t="array" ref="AL117">_xlfn.IFS(AND($N117&lt;&gt;"",Z117&lt;&gt;""),ABS($N117-Z117),AND($N117="",Z117=""),"",OR($N117&lt;&gt;"",Z117&lt;&gt;""),"-")</f>
        <v/>
      </c>
      <c r="AM117" s="340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1" t="str" cm="1">
        <f t="array" ref="AX117">_xlfn.IFS(AND($P117&lt;&gt;"",Q117&lt;&gt;""),ABS($P117-Q117),AND($P117="",Q117=""),"",OR($P117&lt;&gt;"",Q117&lt;&gt;""),"-")</f>
        <v/>
      </c>
      <c r="AY117" s="120" t="str" cm="1">
        <f t="array" ref="AY117">_xlfn.IFS(AND($P117&lt;&gt;"",R117&lt;&gt;""),ABS($P117-R117),AND($P117="",R117=""),"",OR($P117&lt;&gt;"",R117&lt;&gt;""),"-")</f>
        <v/>
      </c>
      <c r="AZ117" s="120" t="str" cm="1">
        <f t="array" ref="AZ117">_xlfn.IFS(AND($P117&lt;&gt;"",S117&lt;&gt;""),ABS($P117-S117),AND($P117="",S117=""),"",OR($P117&lt;&gt;"",S117&lt;&gt;""),"-")</f>
        <v/>
      </c>
      <c r="BA117" s="120" t="str" cm="1">
        <f t="array" ref="BA117">_xlfn.IFS(AND($P117&lt;&gt;"",T117&lt;&gt;""),ABS($P117-T117),AND($P117="",T117=""),"",OR($P117&lt;&gt;"",T117&lt;&gt;""),"-")</f>
        <v/>
      </c>
      <c r="BB117" s="120" t="str" cm="1">
        <f t="array" ref="BB117">_xlfn.IFS(AND($P117&lt;&gt;"",U117&lt;&gt;""),ABS($P117-U117),AND($P117="",U117=""),"",OR($P117&lt;&gt;"",U117&lt;&gt;""),"-")</f>
        <v/>
      </c>
      <c r="BC117" s="120" t="str" cm="1">
        <f t="array" ref="BC117">_xlfn.IFS(AND($P117&lt;&gt;"",V117&lt;&gt;""),ABS($P117-V117),AND($P117="",V117=""),"",OR($P117&lt;&gt;"",V117&lt;&gt;""),"-")</f>
        <v/>
      </c>
      <c r="BD117" s="120" t="str" cm="1">
        <f t="array" ref="BD117">_xlfn.IFS(AND($P117&lt;&gt;"",W117&lt;&gt;""),ABS($P117-W117),AND($P117="",W117=""),"",OR($P117&lt;&gt;"",W117&lt;&gt;""),"-")</f>
        <v/>
      </c>
      <c r="BE117" s="120" t="str" cm="1">
        <f t="array" ref="BE117">_xlfn.IFS(AND($P117&lt;&gt;"",X117&lt;&gt;""),ABS($P117-X117),AND($P117="",X117=""),"",OR($P117&lt;&gt;"",X117&lt;&gt;""),"-")</f>
        <v/>
      </c>
      <c r="BF117" s="120" t="str" cm="1">
        <f t="array" ref="BF117">_xlfn.IFS(AND($P117&lt;&gt;"",Y117&lt;&gt;""),ABS($P117-Y117),AND($P117="",Y117=""),"",OR($P117&lt;&gt;"",Y117&lt;&gt;""),"-")</f>
        <v/>
      </c>
      <c r="BG117" s="120" t="str" cm="1">
        <f t="array" ref="BG117">_xlfn.IFS(AND($P117&lt;&gt;"",Z117&lt;&gt;""),ABS($P117-Z117),AND($P117="",Z117=""),"",OR($P117&lt;&gt;"",Z117&lt;&gt;""),"-")</f>
        <v/>
      </c>
      <c r="BH117" s="121" t="str" cm="1">
        <f t="array" ref="BH117">_xlfn.IFS(AND($Q117&lt;&gt;"",R117&lt;&gt;""),ABS($Q117-R117),AND($Q117="",R117=""),"",OR($Q117&lt;&gt;"",R117&lt;&gt;""),"-")</f>
        <v/>
      </c>
      <c r="BI117" s="120" t="str" cm="1">
        <f t="array" ref="BI117">_xlfn.IFS(AND($Q117&lt;&gt;"",S117&lt;&gt;""),ABS($Q117-S117),AND($Q117="",S117=""),"",OR($Q117&lt;&gt;"",S117&lt;&gt;""),"-")</f>
        <v/>
      </c>
      <c r="BJ117" s="120" t="str" cm="1">
        <f t="array" ref="BJ117">_xlfn.IFS(AND($Q117&lt;&gt;"",T117&lt;&gt;""),ABS($Q117-T117),AND($Q117="",T117=""),"",OR($Q117&lt;&gt;"",T117&lt;&gt;""),"-")</f>
        <v/>
      </c>
      <c r="BK117" s="120" t="str" cm="1">
        <f t="array" ref="BK117">_xlfn.IFS(AND($Q117&lt;&gt;"",U117&lt;&gt;""),ABS($Q117-U117),AND($Q117="",U117=""),"",OR($Q117&lt;&gt;"",U117&lt;&gt;""),"-")</f>
        <v/>
      </c>
      <c r="BL117" s="120" t="str" cm="1">
        <f t="array" ref="BL117">_xlfn.IFS(AND($Q117&lt;&gt;"",V117&lt;&gt;""),ABS($Q117-V117),AND($Q117="",V117=""),"",OR($Q117&lt;&gt;"",V117&lt;&gt;""),"-")</f>
        <v/>
      </c>
      <c r="BM117" s="120" t="str" cm="1">
        <f t="array" ref="BM117">_xlfn.IFS(AND($Q117&lt;&gt;"",W117&lt;&gt;""),ABS($Q117-W117),AND($Q117="",W117=""),"",OR($Q117&lt;&gt;"",W117&lt;&gt;""),"-")</f>
        <v/>
      </c>
      <c r="BN117" s="120" t="str" cm="1">
        <f t="array" ref="BN117">_xlfn.IFS(AND($Q117&lt;&gt;"",X117&lt;&gt;""),ABS($Q117-X117),AND($Q117="",X117=""),"",OR($Q117&lt;&gt;"",X117&lt;&gt;""),"-")</f>
        <v/>
      </c>
      <c r="BO117" s="120" t="str" cm="1">
        <f t="array" ref="BO117">_xlfn.IFS(AND($Q117&lt;&gt;"",Y117&lt;&gt;""),ABS($Q117-Y117),AND($Q117="",Y117=""),"",OR($Q117&lt;&gt;"",Y117&lt;&gt;""),"-")</f>
        <v/>
      </c>
      <c r="BP117" s="120" t="str" cm="1">
        <f t="array" ref="BP117">_xlfn.IFS(AND($Q117&lt;&gt;"",Z117&lt;&gt;""),ABS($Q117-Z117),AND($Q117="",Z117=""),"",OR($Q117&lt;&gt;"",Z117&lt;&gt;""),"-")</f>
        <v/>
      </c>
      <c r="BQ117" s="121" t="str" cm="1">
        <f t="array" ref="BQ117">_xlfn.IFS(AND($R117&lt;&gt;"",S117&lt;&gt;""),ABS($R117-S117),AND($R117="",S117=""),"",OR($R117&lt;&gt;"",S117&lt;&gt;""),"-")</f>
        <v/>
      </c>
      <c r="BR117" s="120" t="str" cm="1">
        <f t="array" ref="BR117">_xlfn.IFS(AND($R117&lt;&gt;"",T117&lt;&gt;""),ABS($R117-T117),AND($R117="",T117=""),"",OR($R117&lt;&gt;"",T117&lt;&gt;""),"-")</f>
        <v/>
      </c>
      <c r="BS117" s="120" t="str" cm="1">
        <f t="array" ref="BS117">_xlfn.IFS(AND($R117&lt;&gt;"",U117&lt;&gt;""),ABS($R117-U117),AND($R117="",U117=""),"",OR($R117&lt;&gt;"",U117&lt;&gt;""),"-")</f>
        <v/>
      </c>
      <c r="BT117" s="120" t="str" cm="1">
        <f t="array" ref="BT117">_xlfn.IFS(AND($R117&lt;&gt;"",V117&lt;&gt;""),ABS($R117-V117),AND($R117="",V117=""),"",OR($R117&lt;&gt;"",V117&lt;&gt;""),"-")</f>
        <v/>
      </c>
      <c r="BU117" s="120" t="str" cm="1">
        <f t="array" ref="BU117">_xlfn.IFS(AND($R117&lt;&gt;"",W117&lt;&gt;""),ABS($R117-W117),AND($R117="",W117=""),"",OR($R117&lt;&gt;"",W117&lt;&gt;""),"-")</f>
        <v/>
      </c>
      <c r="BV117" s="120" t="str" cm="1">
        <f t="array" ref="BV117">_xlfn.IFS(AND($R117&lt;&gt;"",X117&lt;&gt;""),ABS($R117-X117),AND($R117="",X117=""),"",OR($R117&lt;&gt;"",X117&lt;&gt;""),"-")</f>
        <v/>
      </c>
      <c r="BW117" s="120" t="str" cm="1">
        <f t="array" ref="BW117">_xlfn.IFS(AND($R117&lt;&gt;"",Y117&lt;&gt;""),ABS($R117-Y117),AND($R117="",Y117=""),"",OR($R117&lt;&gt;"",Y117&lt;&gt;""),"-")</f>
        <v/>
      </c>
      <c r="BX117" s="120" t="str" cm="1">
        <f t="array" ref="BX117">_xlfn.IFS(AND($R117&lt;&gt;"",Z117&lt;&gt;""),ABS($R117-Z117),AND($R117="",Z117=""),"",OR($R117&lt;&gt;"",Z117&lt;&gt;""),"-")</f>
        <v/>
      </c>
      <c r="BY117" s="121" t="str" cm="1">
        <f t="array" ref="BY117">_xlfn.IFS(AND($S117&lt;&gt;"",T117&lt;&gt;""),ABS($S117-T117),AND($S117="",T117=""),"",OR($S117&lt;&gt;"",T117&lt;&gt;""),"-")</f>
        <v/>
      </c>
      <c r="BZ117" s="120" t="str" cm="1">
        <f t="array" ref="BZ117">_xlfn.IFS(AND($S117&lt;&gt;"",U117&lt;&gt;""),ABS($S117-U117),AND($S117="",U117=""),"",OR($S117&lt;&gt;"",U117&lt;&gt;""),"-")</f>
        <v/>
      </c>
      <c r="CA117" s="120" t="str" cm="1">
        <f t="array" ref="CA117">_xlfn.IFS(AND($S117&lt;&gt;"",V117&lt;&gt;""),ABS($S117-V117),AND($S117="",V117=""),"",OR($S117&lt;&gt;"",V117&lt;&gt;""),"-")</f>
        <v/>
      </c>
      <c r="CB117" s="120" t="str" cm="1">
        <f t="array" ref="CB117">_xlfn.IFS(AND($S117&lt;&gt;"",W117&lt;&gt;""),ABS($S117-W117),AND($S117="",W117=""),"",OR($S117&lt;&gt;"",W117&lt;&gt;""),"-")</f>
        <v/>
      </c>
      <c r="CC117" s="120" t="str" cm="1">
        <f t="array" ref="CC117">_xlfn.IFS(AND($S117&lt;&gt;"",X117&lt;&gt;""),ABS($S117-X117),AND($S117="",X117=""),"",OR($S117&lt;&gt;"",X117&lt;&gt;""),"-")</f>
        <v/>
      </c>
      <c r="CD117" s="120" t="str" cm="1">
        <f t="array" ref="CD117">_xlfn.IFS(AND($S117&lt;&gt;"",Y117&lt;&gt;""),ABS($S117-Y117),AND($S117="",Y117=""),"",OR($S117&lt;&gt;"",Y117&lt;&gt;""),"-")</f>
        <v/>
      </c>
      <c r="CE117" s="120" t="str" cm="1">
        <f t="array" ref="CE117">_xlfn.IFS(AND($S117&lt;&gt;"",Z117&lt;&gt;""),ABS($S117-Z117),AND($S117="",Z117=""),"",OR($S117&lt;&gt;"",Z117&lt;&gt;""),"-")</f>
        <v/>
      </c>
      <c r="CF117" s="121" t="str" cm="1">
        <f t="array" ref="CF117">_xlfn.IFS(AND($T117&lt;&gt;"",U117&lt;&gt;""),ABS($T117-U117),AND($T117="",U117=""),"",OR($T117&lt;&gt;"",U117&lt;&gt;""),"-")</f>
        <v/>
      </c>
      <c r="CG117" s="120" t="str" cm="1">
        <f t="array" ref="CG117">_xlfn.IFS(AND($T117&lt;&gt;"",V117&lt;&gt;""),ABS($T117-V117),AND($T117="",V117=""),"",OR($T117&lt;&gt;"",V117&lt;&gt;""),"-")</f>
        <v/>
      </c>
      <c r="CH117" s="120" t="str" cm="1">
        <f t="array" ref="CH117">_xlfn.IFS(AND($T117&lt;&gt;"",W117&lt;&gt;""),ABS($T117-W117),AND($T117="",W117=""),"",OR($T117&lt;&gt;"",W117&lt;&gt;""),"-")</f>
        <v/>
      </c>
      <c r="CI117" s="120" t="str" cm="1">
        <f t="array" ref="CI117">_xlfn.IFS(AND($T117&lt;&gt;"",X117&lt;&gt;""),ABS($T117-X117),AND($T117="",X117=""),"",OR($T117&lt;&gt;"",X117&lt;&gt;""),"-")</f>
        <v/>
      </c>
      <c r="CJ117" s="120" t="str" cm="1">
        <f t="array" ref="CJ117">_xlfn.IFS(AND($T117&lt;&gt;"",Y117&lt;&gt;""),ABS($T117-Y117),AND($T117="",Y117=""),"",OR($T117&lt;&gt;"",Y117&lt;&gt;""),"-")</f>
        <v/>
      </c>
      <c r="CK117" s="120" t="str" cm="1">
        <f t="array" ref="CK117">_xlfn.IFS(AND($T117&lt;&gt;"",Z117&lt;&gt;""),ABS($T117-Z117),AND($T117="",Z117=""),"",OR($T117&lt;&gt;"",Z117&lt;&gt;""),"-")</f>
        <v/>
      </c>
      <c r="CL117" s="121" t="str" cm="1">
        <f t="array" ref="CL117">_xlfn.IFS(AND($U117&lt;&gt;"",V117&lt;&gt;""),ABS($U117-V117),AND($U117="",V117=""),"",OR($U117&lt;&gt;"",V117&lt;&gt;""),"-")</f>
        <v/>
      </c>
      <c r="CM117" s="120" t="str" cm="1">
        <f t="array" ref="CM117">_xlfn.IFS(AND($U117&lt;&gt;"",W117&lt;&gt;""),ABS($U117-W117),AND($U117="",W117=""),"",OR($U117&lt;&gt;"",W117&lt;&gt;""),"-")</f>
        <v/>
      </c>
      <c r="CN117" s="120" t="str" cm="1">
        <f t="array" ref="CN117">_xlfn.IFS(AND($U117&lt;&gt;"",X117&lt;&gt;""),ABS($U117-X117),AND($U117="",X117=""),"",OR($U117&lt;&gt;"",X117&lt;&gt;""),"-")</f>
        <v/>
      </c>
      <c r="CO117" s="120" t="str" cm="1">
        <f t="array" ref="CO117">_xlfn.IFS(AND($U117&lt;&gt;"",Y117&lt;&gt;""),ABS($U117-Y117),AND($U117="",Y117=""),"",OR($U117&lt;&gt;"",Y117&lt;&gt;""),"-")</f>
        <v/>
      </c>
      <c r="CP117" s="120" t="str" cm="1">
        <f t="array" ref="CP117">_xlfn.IFS(AND($U117&lt;&gt;"",Z117&lt;&gt;""),ABS($U117-Z117),AND($U117="",Z117=""),"",OR($U117&lt;&gt;"",Z117&lt;&gt;""),"-")</f>
        <v/>
      </c>
      <c r="CQ117" s="121" t="str" cm="1">
        <f t="array" ref="CQ117">_xlfn.IFS(AND($V117&lt;&gt;"",W117&lt;&gt;""),ABS($V117-W117),AND($V117="",W117=""),"",OR($V117&lt;&gt;"",W117&lt;&gt;""),"-")</f>
        <v/>
      </c>
      <c r="CR117" s="120" t="str" cm="1">
        <f t="array" ref="CR117">_xlfn.IFS(AND($V117&lt;&gt;"",X117&lt;&gt;""),ABS($V117-X117),AND($V117="",X117=""),"",OR($V117&lt;&gt;"",X117&lt;&gt;""),"-")</f>
        <v/>
      </c>
      <c r="CS117" s="120" t="str" cm="1">
        <f t="array" ref="CS117">_xlfn.IFS(AND($V117&lt;&gt;"",Y117&lt;&gt;""),ABS($V117-Y117),AND($V117="",Y117=""),"",OR($V117&lt;&gt;"",Y117&lt;&gt;""),"-")</f>
        <v/>
      </c>
      <c r="CT117" s="120" t="str" cm="1">
        <f t="array" ref="CT117">_xlfn.IFS(AND($V117&lt;&gt;"",Z117&lt;&gt;""),ABS($V117-Z117),AND($V117="",Z117=""),"",OR($V117&lt;&gt;"",Z117&lt;&gt;""),"-")</f>
        <v/>
      </c>
      <c r="CU117" s="121" t="str" cm="1">
        <f t="array" ref="CU117">_xlfn.IFS(AND($W117&lt;&gt;"",X117&lt;&gt;""),ABS($W117-X117),AND($W117="",X117=""),"",OR($W117&lt;&gt;"",X117&lt;&gt;""),"-")</f>
        <v/>
      </c>
      <c r="CV117" s="120" t="str" cm="1">
        <f t="array" ref="CV117">_xlfn.IFS(AND($W117&lt;&gt;"",Y117&lt;&gt;""),ABS($W117-Y117),AND($W117="",Y117=""),"",OR($W117&lt;&gt;"",Y117&lt;&gt;""),"-")</f>
        <v/>
      </c>
      <c r="CW117" s="120" t="str" cm="1">
        <f t="array" ref="CW117">_xlfn.IFS(AND($W117&lt;&gt;"",Z117&lt;&gt;""),ABS($W117-Z117),AND($W117="",Z117=""),"",OR($W117&lt;&gt;"",Z117&lt;&gt;""),"-")</f>
        <v/>
      </c>
      <c r="CX117" s="121" t="str" cm="1">
        <f t="array" ref="CX117">_xlfn.IFS(AND($X117&lt;&gt;"",Y117&lt;&gt;""),ABS($X117-Y117),AND($X117="",Y117=""),"",OR($X117&lt;&gt;"",Y117&lt;&gt;""),"-")</f>
        <v/>
      </c>
      <c r="CY117" s="120" t="str" cm="1">
        <f t="array" ref="CY117">_xlfn.IFS(AND($X117&lt;&gt;"",Z117&lt;&gt;""),ABS($X117-Z117),AND($X117="",Z117=""),"",OR($X117&lt;&gt;"",Z117&lt;&gt;""),"-")</f>
        <v/>
      </c>
      <c r="CZ117" s="121" t="str" cm="1">
        <f t="array" ref="CZ117">_xlfn.IFS(AND($Y117&lt;&gt;"",Z117&lt;&gt;""),ABS($Y117-Z117),AND($Y117="",Z117=""),"",OR($Y117&lt;&gt;"",Z117&lt;&gt;""),"-")</f>
        <v/>
      </c>
    </row>
    <row r="118" spans="1:104" x14ac:dyDescent="0.2">
      <c r="A118" s="260" t="s">
        <v>132</v>
      </c>
      <c r="B118" s="259" t="e">
        <f>VLOOKUP($A118,Merged_couplings!$B:$BU,MATCH(B$1,Merged_couplings!$B$1:$BU$1,0),FALSE)</f>
        <v>#N/A</v>
      </c>
      <c r="C118" s="258" t="e">
        <f>VLOOKUP($A118,Merged_couplings!$B:$BU,MATCH(C$1,Merged_couplings!$B$1:$BU$1,0),FALSE)</f>
        <v>#N/A</v>
      </c>
      <c r="D118" s="258" t="e">
        <f>VLOOKUP($A118,Merged_couplings!$B:$BU,MATCH(D$1,Merged_couplings!$B$1:$BU$1,0),FALSE)</f>
        <v>#N/A</v>
      </c>
      <c r="E118" s="258" t="e">
        <f>VLOOKUP($A118,Merged_couplings!$B:$BU,MATCH(E$1,Merged_couplings!$B$1:$BU$1,0),FALSE)</f>
        <v>#N/A</v>
      </c>
      <c r="F118" s="258" t="e">
        <f>VLOOKUP($A118,Merged_couplings!$B:$BU,MATCH(F$1,Merged_couplings!$B$1:$BU$1,0),FALSE)</f>
        <v>#N/A</v>
      </c>
      <c r="G118" s="258" t="e">
        <f>VLOOKUP($A118,Merged_couplings!$B:$BU,MATCH(G$1,Merged_couplings!$B$1:$BU$1,0),FALSE)</f>
        <v>#N/A</v>
      </c>
      <c r="H118" s="258" t="e">
        <f>VLOOKUP($A118,Merged_couplings!$B:$BU,MATCH(H$1,Merged_couplings!$B$1:$BU$1,0),FALSE)</f>
        <v>#N/A</v>
      </c>
      <c r="I118" s="258" t="e">
        <f>VLOOKUP($A118,Merged_couplings!$B:$BU,MATCH(I$1,Merged_couplings!$B$1:$BU$1,0),FALSE)</f>
        <v>#N/A</v>
      </c>
      <c r="J118" s="258" t="e">
        <f>VLOOKUP($A118,Merged_couplings!$B:$BU,MATCH(J$1,Merged_couplings!$B$1:$BU$1,0),FALSE)</f>
        <v>#N/A</v>
      </c>
      <c r="K118" s="258" t="e">
        <f>VLOOKUP($A118,Merged_couplings!$B:$BU,MATCH(K$1,Merged_couplings!$B$1:$BU$1,0),FALSE)</f>
        <v>#N/A</v>
      </c>
      <c r="L118" s="258" t="e">
        <f>VLOOKUP($A118,Merged_couplings!$B:$BU,MATCH(L$1,Merged_couplings!$B$1:$BU$1,0),FALSE)</f>
        <v>#N/A</v>
      </c>
      <c r="M118" s="258" t="e">
        <f>VLOOKUP($A118,Merged_couplings!$B:$BU,MATCH(M$1,Merged_couplings!$B$1:$BU$1,0),FALSE)</f>
        <v>#N/A</v>
      </c>
      <c r="N118" s="121" t="e">
        <f>IF(OR(B118="BIG",B118="BI-",B118="B-G"),VLOOKUP($A118,Merged_couplings!$B:$BU,MATCH(N$1,Merged_couplings!$B$1:$BU$1,0),FALSE),"")</f>
        <v>#N/A</v>
      </c>
      <c r="P118" s="120" t="e">
        <f>IF(OR(C118="BIG",C118="BI-",C118="B-G"),VLOOKUP($A118,Merged_couplings!$B:$BU,MATCH(P$1,Merged_couplings!$B$1:$BU$1,0),FALSE),"")</f>
        <v>#N/A</v>
      </c>
      <c r="Q118" s="120" t="e">
        <f>IF(OR(D118="BIG",D118="BI-",D118="B-G"),VLOOKUP($A118,Merged_couplings!$B:$BU,MATCH(Q$1,Merged_couplings!$B$1:$BU$1,0),FALSE),"")</f>
        <v>#N/A</v>
      </c>
      <c r="R118" s="120" t="e">
        <f>IF(OR(E118="BIG",E118="BI-",E118="B-G"),VLOOKUP($A118,Merged_couplings!$B:$BU,MATCH(R$1,Merged_couplings!$B$1:$BU$1,0),FALSE),"")</f>
        <v>#N/A</v>
      </c>
      <c r="S118" s="120" t="e">
        <f>IF(OR(F118="BIG",F118="BI-",F118="B-G"),VLOOKUP($A118,Merged_couplings!$B:$BU,MATCH(S$1,Merged_couplings!$B$1:$BU$1,0),FALSE),"")</f>
        <v>#N/A</v>
      </c>
      <c r="T118" s="120" t="e">
        <f>IF(OR(G118="BIG",G118="BI-",G118="B-G"),VLOOKUP($A118,Merged_couplings!$B:$BU,MATCH(T$1,Merged_couplings!$B$1:$BU$1,0),FALSE),"")</f>
        <v>#N/A</v>
      </c>
      <c r="U118" s="120" t="e">
        <f>IF(OR(H118="BIG",H118="BI-",H118="B-G"),VLOOKUP($A118,Merged_couplings!$B:$BU,MATCH(U$1,Merged_couplings!$B$1:$BU$1,0),FALSE),"")</f>
        <v>#N/A</v>
      </c>
      <c r="V118" s="120" t="e">
        <f>IF(OR(I118="BIG",I118="BI-",I118="B-G"),VLOOKUP($A118,Merged_couplings!$B:$BU,MATCH(V$1,Merged_couplings!$B$1:$BU$1,0),FALSE),"")</f>
        <v>#N/A</v>
      </c>
      <c r="W118" s="120" t="e">
        <f>IF(OR(J118="BIG",J118="BI-",J118="B-G"),VLOOKUP($A118,Merged_couplings!$B:$BU,MATCH(W$1,Merged_couplings!$B$1:$BU$1,0),FALSE),"")</f>
        <v>#N/A</v>
      </c>
      <c r="X118" s="120" t="e">
        <f>IF(OR(K118="BIG",K118="BI-",K118="B-G"),VLOOKUP($A118,Merged_couplings!$B:$BU,MATCH(X$1,Merged_couplings!$B$1:$BU$1,0),FALSE),"")</f>
        <v>#N/A</v>
      </c>
      <c r="Y118" s="120" t="e">
        <f>IF(OR(L118="BIG",L118="BI-",L118="B-G"),VLOOKUP($A118,Merged_couplings!$B:$BU,MATCH(Y$1,Merged_couplings!$B$1:$BU$1,0),FALSE),"")</f>
        <v>#N/A</v>
      </c>
      <c r="Z118" s="120" t="e">
        <f>IF(OR(M118="BIG",M118="BI-",M118="B-G"),VLOOKUP($A118,Merged_couplings!$B:$BU,MATCH(Z$1,Merged_couplings!$B$1:$BU$1,0),FALSE),"")</f>
        <v>#N/A</v>
      </c>
      <c r="AA118" s="123"/>
      <c r="AB118" s="340" t="e" cm="1">
        <f t="array" ref="AB118">_xlfn.IFS(AND($N118&lt;&gt;"",P118&lt;&gt;""),ABS($N118-P118),AND($N118="",P118=""),"",OR($N118&lt;&gt;"",P118&lt;&gt;""),"-")</f>
        <v>#N/A</v>
      </c>
      <c r="AC118" s="122" t="e" cm="1">
        <f t="array" ref="AC118">_xlfn.IFS(AND($N118&lt;&gt;"",Q118&lt;&gt;""),ABS($N118-Q118),AND($N118="",Q118=""),"",OR($N118&lt;&gt;"",Q118&lt;&gt;""),"-")</f>
        <v>#N/A</v>
      </c>
      <c r="AD118" s="122" t="e" cm="1">
        <f t="array" ref="AD118">_xlfn.IFS(AND($N118&lt;&gt;"",R118&lt;&gt;""),ABS($N118-R118),AND($N118="",R118=""),"",OR($N118&lt;&gt;"",R118&lt;&gt;""),"-")</f>
        <v>#N/A</v>
      </c>
      <c r="AE118" s="122" t="e" cm="1">
        <f t="array" ref="AE118">_xlfn.IFS(AND($N118&lt;&gt;"",S118&lt;&gt;""),ABS($N118-S118),AND($N118="",S118=""),"",OR($N118&lt;&gt;"",S118&lt;&gt;""),"-")</f>
        <v>#N/A</v>
      </c>
      <c r="AF118" s="122" t="e" cm="1">
        <f t="array" ref="AF118">_xlfn.IFS(AND($N118&lt;&gt;"",T118&lt;&gt;""),ABS($N118-T118),AND($N118="",T118=""),"",OR($N118&lt;&gt;"",T118&lt;&gt;""),"-")</f>
        <v>#N/A</v>
      </c>
      <c r="AG118" s="122" t="e" cm="1">
        <f t="array" ref="AG118">_xlfn.IFS(AND($N118&lt;&gt;"",U118&lt;&gt;""),ABS($N118-U118),AND($N118="",U118=""),"",OR($N118&lt;&gt;"",U118&lt;&gt;""),"-")</f>
        <v>#N/A</v>
      </c>
      <c r="AH118" s="122" t="e" cm="1">
        <f t="array" ref="AH118">_xlfn.IFS(AND($N118&lt;&gt;"",V118&lt;&gt;""),ABS($N118-V118),AND($N118="",V118=""),"",OR($N118&lt;&gt;"",V118&lt;&gt;""),"-")</f>
        <v>#N/A</v>
      </c>
      <c r="AI118" s="122" t="e" cm="1">
        <f t="array" ref="AI118">_xlfn.IFS(AND($N118&lt;&gt;"",W118&lt;&gt;""),ABS($N118-W118),AND($N118="",W118=""),"",OR($N118&lt;&gt;"",W118&lt;&gt;""),"-")</f>
        <v>#N/A</v>
      </c>
      <c r="AJ118" s="122" t="e" cm="1">
        <f t="array" ref="AJ118">_xlfn.IFS(AND($N118&lt;&gt;"",X118&lt;&gt;""),ABS($N118-X118),AND($N118="",X118=""),"",OR($N118&lt;&gt;"",X118&lt;&gt;""),"-")</f>
        <v>#N/A</v>
      </c>
      <c r="AK118" s="122" t="e" cm="1">
        <f t="array" ref="AK118">_xlfn.IFS(AND($N118&lt;&gt;"",Y118&lt;&gt;""),ABS($N118-Y118),AND($N118="",Y118=""),"",OR($N118&lt;&gt;"",Y118&lt;&gt;""),"-")</f>
        <v>#N/A</v>
      </c>
      <c r="AL118" s="122" t="e" cm="1">
        <f t="array" ref="AL118">_xlfn.IFS(AND($N118&lt;&gt;"",Z118&lt;&gt;""),ABS($N118-Z118),AND($N118="",Z118=""),"",OR($N118&lt;&gt;"",Z118&lt;&gt;""),"-")</f>
        <v>#N/A</v>
      </c>
      <c r="AM118" s="340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1" t="e" cm="1">
        <f t="array" ref="AX118">_xlfn.IFS(AND($P118&lt;&gt;"",Q118&lt;&gt;""),ABS($P118-Q118),AND($P118="",Q118=""),"",OR($P118&lt;&gt;"",Q118&lt;&gt;""),"-")</f>
        <v>#N/A</v>
      </c>
      <c r="AY118" s="120" t="e" cm="1">
        <f t="array" ref="AY118">_xlfn.IFS(AND($P118&lt;&gt;"",R118&lt;&gt;""),ABS($P118-R118),AND($P118="",R118=""),"",OR($P118&lt;&gt;"",R118&lt;&gt;""),"-")</f>
        <v>#N/A</v>
      </c>
      <c r="AZ118" s="120" t="e" cm="1">
        <f t="array" ref="AZ118">_xlfn.IFS(AND($P118&lt;&gt;"",S118&lt;&gt;""),ABS($P118-S118),AND($P118="",S118=""),"",OR($P118&lt;&gt;"",S118&lt;&gt;""),"-")</f>
        <v>#N/A</v>
      </c>
      <c r="BA118" s="120" t="e" cm="1">
        <f t="array" ref="BA118">_xlfn.IFS(AND($P118&lt;&gt;"",T118&lt;&gt;""),ABS($P118-T118),AND($P118="",T118=""),"",OR($P118&lt;&gt;"",T118&lt;&gt;""),"-")</f>
        <v>#N/A</v>
      </c>
      <c r="BB118" s="120" t="e" cm="1">
        <f t="array" ref="BB118">_xlfn.IFS(AND($P118&lt;&gt;"",U118&lt;&gt;""),ABS($P118-U118),AND($P118="",U118=""),"",OR($P118&lt;&gt;"",U118&lt;&gt;""),"-")</f>
        <v>#N/A</v>
      </c>
      <c r="BC118" s="120" t="e" cm="1">
        <f t="array" ref="BC118">_xlfn.IFS(AND($P118&lt;&gt;"",V118&lt;&gt;""),ABS($P118-V118),AND($P118="",V118=""),"",OR($P118&lt;&gt;"",V118&lt;&gt;""),"-")</f>
        <v>#N/A</v>
      </c>
      <c r="BD118" s="120" t="e" cm="1">
        <f t="array" ref="BD118">_xlfn.IFS(AND($P118&lt;&gt;"",W118&lt;&gt;""),ABS($P118-W118),AND($P118="",W118=""),"",OR($P118&lt;&gt;"",W118&lt;&gt;""),"-")</f>
        <v>#N/A</v>
      </c>
      <c r="BE118" s="120" t="e" cm="1">
        <f t="array" ref="BE118">_xlfn.IFS(AND($P118&lt;&gt;"",X118&lt;&gt;""),ABS($P118-X118),AND($P118="",X118=""),"",OR($P118&lt;&gt;"",X118&lt;&gt;""),"-")</f>
        <v>#N/A</v>
      </c>
      <c r="BF118" s="120" t="e" cm="1">
        <f t="array" ref="BF118">_xlfn.IFS(AND($P118&lt;&gt;"",Y118&lt;&gt;""),ABS($P118-Y118),AND($P118="",Y118=""),"",OR($P118&lt;&gt;"",Y118&lt;&gt;""),"-")</f>
        <v>#N/A</v>
      </c>
      <c r="BG118" s="120" t="e" cm="1">
        <f t="array" ref="BG118">_xlfn.IFS(AND($P118&lt;&gt;"",Z118&lt;&gt;""),ABS($P118-Z118),AND($P118="",Z118=""),"",OR($P118&lt;&gt;"",Z118&lt;&gt;""),"-")</f>
        <v>#N/A</v>
      </c>
      <c r="BH118" s="121" t="e" cm="1">
        <f t="array" ref="BH118">_xlfn.IFS(AND($Q118&lt;&gt;"",R118&lt;&gt;""),ABS($Q118-R118),AND($Q118="",R118=""),"",OR($Q118&lt;&gt;"",R118&lt;&gt;""),"-")</f>
        <v>#N/A</v>
      </c>
      <c r="BI118" s="120" t="e" cm="1">
        <f t="array" ref="BI118">_xlfn.IFS(AND($Q118&lt;&gt;"",S118&lt;&gt;""),ABS($Q118-S118),AND($Q118="",S118=""),"",OR($Q118&lt;&gt;"",S118&lt;&gt;""),"-")</f>
        <v>#N/A</v>
      </c>
      <c r="BJ118" s="120" t="e" cm="1">
        <f t="array" ref="BJ118">_xlfn.IFS(AND($Q118&lt;&gt;"",T118&lt;&gt;""),ABS($Q118-T118),AND($Q118="",T118=""),"",OR($Q118&lt;&gt;"",T118&lt;&gt;""),"-")</f>
        <v>#N/A</v>
      </c>
      <c r="BK118" s="120" t="e" cm="1">
        <f t="array" ref="BK118">_xlfn.IFS(AND($Q118&lt;&gt;"",U118&lt;&gt;""),ABS($Q118-U118),AND($Q118="",U118=""),"",OR($Q118&lt;&gt;"",U118&lt;&gt;""),"-")</f>
        <v>#N/A</v>
      </c>
      <c r="BL118" s="120" t="e" cm="1">
        <f t="array" ref="BL118">_xlfn.IFS(AND($Q118&lt;&gt;"",V118&lt;&gt;""),ABS($Q118-V118),AND($Q118="",V118=""),"",OR($Q118&lt;&gt;"",V118&lt;&gt;""),"-")</f>
        <v>#N/A</v>
      </c>
      <c r="BM118" s="120" t="e" cm="1">
        <f t="array" ref="BM118">_xlfn.IFS(AND($Q118&lt;&gt;"",W118&lt;&gt;""),ABS($Q118-W118),AND($Q118="",W118=""),"",OR($Q118&lt;&gt;"",W118&lt;&gt;""),"-")</f>
        <v>#N/A</v>
      </c>
      <c r="BN118" s="120" t="e" cm="1">
        <f t="array" ref="BN118">_xlfn.IFS(AND($Q118&lt;&gt;"",X118&lt;&gt;""),ABS($Q118-X118),AND($Q118="",X118=""),"",OR($Q118&lt;&gt;"",X118&lt;&gt;""),"-")</f>
        <v>#N/A</v>
      </c>
      <c r="BO118" s="120" t="e" cm="1">
        <f t="array" ref="BO118">_xlfn.IFS(AND($Q118&lt;&gt;"",Y118&lt;&gt;""),ABS($Q118-Y118),AND($Q118="",Y118=""),"",OR($Q118&lt;&gt;"",Y118&lt;&gt;""),"-")</f>
        <v>#N/A</v>
      </c>
      <c r="BP118" s="120" t="e" cm="1">
        <f t="array" ref="BP118">_xlfn.IFS(AND($Q118&lt;&gt;"",Z118&lt;&gt;""),ABS($Q118-Z118),AND($Q118="",Z118=""),"",OR($Q118&lt;&gt;"",Z118&lt;&gt;""),"-")</f>
        <v>#N/A</v>
      </c>
      <c r="BQ118" s="121" t="e" cm="1">
        <f t="array" ref="BQ118">_xlfn.IFS(AND($R118&lt;&gt;"",S118&lt;&gt;""),ABS($R118-S118),AND($R118="",S118=""),"",OR($R118&lt;&gt;"",S118&lt;&gt;""),"-")</f>
        <v>#N/A</v>
      </c>
      <c r="BR118" s="120" t="e" cm="1">
        <f t="array" ref="BR118">_xlfn.IFS(AND($R118&lt;&gt;"",T118&lt;&gt;""),ABS($R118-T118),AND($R118="",T118=""),"",OR($R118&lt;&gt;"",T118&lt;&gt;""),"-")</f>
        <v>#N/A</v>
      </c>
      <c r="BS118" s="120" t="e" cm="1">
        <f t="array" ref="BS118">_xlfn.IFS(AND($R118&lt;&gt;"",U118&lt;&gt;""),ABS($R118-U118),AND($R118="",U118=""),"",OR($R118&lt;&gt;"",U118&lt;&gt;""),"-")</f>
        <v>#N/A</v>
      </c>
      <c r="BT118" s="120" t="e" cm="1">
        <f t="array" ref="BT118">_xlfn.IFS(AND($R118&lt;&gt;"",V118&lt;&gt;""),ABS($R118-V118),AND($R118="",V118=""),"",OR($R118&lt;&gt;"",V118&lt;&gt;""),"-")</f>
        <v>#N/A</v>
      </c>
      <c r="BU118" s="120" t="e" cm="1">
        <f t="array" ref="BU118">_xlfn.IFS(AND($R118&lt;&gt;"",W118&lt;&gt;""),ABS($R118-W118),AND($R118="",W118=""),"",OR($R118&lt;&gt;"",W118&lt;&gt;""),"-")</f>
        <v>#N/A</v>
      </c>
      <c r="BV118" s="120" t="e" cm="1">
        <f t="array" ref="BV118">_xlfn.IFS(AND($R118&lt;&gt;"",X118&lt;&gt;""),ABS($R118-X118),AND($R118="",X118=""),"",OR($R118&lt;&gt;"",X118&lt;&gt;""),"-")</f>
        <v>#N/A</v>
      </c>
      <c r="BW118" s="120" t="e" cm="1">
        <f t="array" ref="BW118">_xlfn.IFS(AND($R118&lt;&gt;"",Y118&lt;&gt;""),ABS($R118-Y118),AND($R118="",Y118=""),"",OR($R118&lt;&gt;"",Y118&lt;&gt;""),"-")</f>
        <v>#N/A</v>
      </c>
      <c r="BX118" s="120" t="e" cm="1">
        <f t="array" ref="BX118">_xlfn.IFS(AND($R118&lt;&gt;"",Z118&lt;&gt;""),ABS($R118-Z118),AND($R118="",Z118=""),"",OR($R118&lt;&gt;"",Z118&lt;&gt;""),"-")</f>
        <v>#N/A</v>
      </c>
      <c r="BY118" s="121" t="e" cm="1">
        <f t="array" ref="BY118">_xlfn.IFS(AND($S118&lt;&gt;"",T118&lt;&gt;""),ABS($S118-T118),AND($S118="",T118=""),"",OR($S118&lt;&gt;"",T118&lt;&gt;""),"-")</f>
        <v>#N/A</v>
      </c>
      <c r="BZ118" s="120" t="e" cm="1">
        <f t="array" ref="BZ118">_xlfn.IFS(AND($S118&lt;&gt;"",U118&lt;&gt;""),ABS($S118-U118),AND($S118="",U118=""),"",OR($S118&lt;&gt;"",U118&lt;&gt;""),"-")</f>
        <v>#N/A</v>
      </c>
      <c r="CA118" s="120" t="e" cm="1">
        <f t="array" ref="CA118">_xlfn.IFS(AND($S118&lt;&gt;"",V118&lt;&gt;""),ABS($S118-V118),AND($S118="",V118=""),"",OR($S118&lt;&gt;"",V118&lt;&gt;""),"-")</f>
        <v>#N/A</v>
      </c>
      <c r="CB118" s="120" t="e" cm="1">
        <f t="array" ref="CB118">_xlfn.IFS(AND($S118&lt;&gt;"",W118&lt;&gt;""),ABS($S118-W118),AND($S118="",W118=""),"",OR($S118&lt;&gt;"",W118&lt;&gt;""),"-")</f>
        <v>#N/A</v>
      </c>
      <c r="CC118" s="120" t="e" cm="1">
        <f t="array" ref="CC118">_xlfn.IFS(AND($S118&lt;&gt;"",X118&lt;&gt;""),ABS($S118-X118),AND($S118="",X118=""),"",OR($S118&lt;&gt;"",X118&lt;&gt;""),"-")</f>
        <v>#N/A</v>
      </c>
      <c r="CD118" s="120" t="e" cm="1">
        <f t="array" ref="CD118">_xlfn.IFS(AND($S118&lt;&gt;"",Y118&lt;&gt;""),ABS($S118-Y118),AND($S118="",Y118=""),"",OR($S118&lt;&gt;"",Y118&lt;&gt;""),"-")</f>
        <v>#N/A</v>
      </c>
      <c r="CE118" s="120" t="e" cm="1">
        <f t="array" ref="CE118">_xlfn.IFS(AND($S118&lt;&gt;"",Z118&lt;&gt;""),ABS($S118-Z118),AND($S118="",Z118=""),"",OR($S118&lt;&gt;"",Z118&lt;&gt;""),"-")</f>
        <v>#N/A</v>
      </c>
      <c r="CF118" s="121" t="e" cm="1">
        <f t="array" ref="CF118">_xlfn.IFS(AND($T118&lt;&gt;"",U118&lt;&gt;""),ABS($T118-U118),AND($T118="",U118=""),"",OR($T118&lt;&gt;"",U118&lt;&gt;""),"-")</f>
        <v>#N/A</v>
      </c>
      <c r="CG118" s="120" t="e" cm="1">
        <f t="array" ref="CG118">_xlfn.IFS(AND($T118&lt;&gt;"",V118&lt;&gt;""),ABS($T118-V118),AND($T118="",V118=""),"",OR($T118&lt;&gt;"",V118&lt;&gt;""),"-")</f>
        <v>#N/A</v>
      </c>
      <c r="CH118" s="120" t="e" cm="1">
        <f t="array" ref="CH118">_xlfn.IFS(AND($T118&lt;&gt;"",W118&lt;&gt;""),ABS($T118-W118),AND($T118="",W118=""),"",OR($T118&lt;&gt;"",W118&lt;&gt;""),"-")</f>
        <v>#N/A</v>
      </c>
      <c r="CI118" s="120" t="e" cm="1">
        <f t="array" ref="CI118">_xlfn.IFS(AND($T118&lt;&gt;"",X118&lt;&gt;""),ABS($T118-X118),AND($T118="",X118=""),"",OR($T118&lt;&gt;"",X118&lt;&gt;""),"-")</f>
        <v>#N/A</v>
      </c>
      <c r="CJ118" s="120" t="e" cm="1">
        <f t="array" ref="CJ118">_xlfn.IFS(AND($T118&lt;&gt;"",Y118&lt;&gt;""),ABS($T118-Y118),AND($T118="",Y118=""),"",OR($T118&lt;&gt;"",Y118&lt;&gt;""),"-")</f>
        <v>#N/A</v>
      </c>
      <c r="CK118" s="120" t="e" cm="1">
        <f t="array" ref="CK118">_xlfn.IFS(AND($T118&lt;&gt;"",Z118&lt;&gt;""),ABS($T118-Z118),AND($T118="",Z118=""),"",OR($T118&lt;&gt;"",Z118&lt;&gt;""),"-")</f>
        <v>#N/A</v>
      </c>
      <c r="CL118" s="121" t="e" cm="1">
        <f t="array" ref="CL118">_xlfn.IFS(AND($U118&lt;&gt;"",V118&lt;&gt;""),ABS($U118-V118),AND($U118="",V118=""),"",OR($U118&lt;&gt;"",V118&lt;&gt;""),"-")</f>
        <v>#N/A</v>
      </c>
      <c r="CM118" s="120" t="e" cm="1">
        <f t="array" ref="CM118">_xlfn.IFS(AND($U118&lt;&gt;"",W118&lt;&gt;""),ABS($U118-W118),AND($U118="",W118=""),"",OR($U118&lt;&gt;"",W118&lt;&gt;""),"-")</f>
        <v>#N/A</v>
      </c>
      <c r="CN118" s="120" t="e" cm="1">
        <f t="array" ref="CN118">_xlfn.IFS(AND($U118&lt;&gt;"",X118&lt;&gt;""),ABS($U118-X118),AND($U118="",X118=""),"",OR($U118&lt;&gt;"",X118&lt;&gt;""),"-")</f>
        <v>#N/A</v>
      </c>
      <c r="CO118" s="120" t="e" cm="1">
        <f t="array" ref="CO118">_xlfn.IFS(AND($U118&lt;&gt;"",Y118&lt;&gt;""),ABS($U118-Y118),AND($U118="",Y118=""),"",OR($U118&lt;&gt;"",Y118&lt;&gt;""),"-")</f>
        <v>#N/A</v>
      </c>
      <c r="CP118" s="120" t="e" cm="1">
        <f t="array" ref="CP118">_xlfn.IFS(AND($U118&lt;&gt;"",Z118&lt;&gt;""),ABS($U118-Z118),AND($U118="",Z118=""),"",OR($U118&lt;&gt;"",Z118&lt;&gt;""),"-")</f>
        <v>#N/A</v>
      </c>
      <c r="CQ118" s="121" t="e" cm="1">
        <f t="array" ref="CQ118">_xlfn.IFS(AND($V118&lt;&gt;"",W118&lt;&gt;""),ABS($V118-W118),AND($V118="",W118=""),"",OR($V118&lt;&gt;"",W118&lt;&gt;""),"-")</f>
        <v>#N/A</v>
      </c>
      <c r="CR118" s="120" t="e" cm="1">
        <f t="array" ref="CR118">_xlfn.IFS(AND($V118&lt;&gt;"",X118&lt;&gt;""),ABS($V118-X118),AND($V118="",X118=""),"",OR($V118&lt;&gt;"",X118&lt;&gt;""),"-")</f>
        <v>#N/A</v>
      </c>
      <c r="CS118" s="120" t="e" cm="1">
        <f t="array" ref="CS118">_xlfn.IFS(AND($V118&lt;&gt;"",Y118&lt;&gt;""),ABS($V118-Y118),AND($V118="",Y118=""),"",OR($V118&lt;&gt;"",Y118&lt;&gt;""),"-")</f>
        <v>#N/A</v>
      </c>
      <c r="CT118" s="120" t="e" cm="1">
        <f t="array" ref="CT118">_xlfn.IFS(AND($V118&lt;&gt;"",Z118&lt;&gt;""),ABS($V118-Z118),AND($V118="",Z118=""),"",OR($V118&lt;&gt;"",Z118&lt;&gt;""),"-")</f>
        <v>#N/A</v>
      </c>
      <c r="CU118" s="121" t="e" cm="1">
        <f t="array" ref="CU118">_xlfn.IFS(AND($W118&lt;&gt;"",X118&lt;&gt;""),ABS($W118-X118),AND($W118="",X118=""),"",OR($W118&lt;&gt;"",X118&lt;&gt;""),"-")</f>
        <v>#N/A</v>
      </c>
      <c r="CV118" s="120" t="e" cm="1">
        <f t="array" ref="CV118">_xlfn.IFS(AND($W118&lt;&gt;"",Y118&lt;&gt;""),ABS($W118-Y118),AND($W118="",Y118=""),"",OR($W118&lt;&gt;"",Y118&lt;&gt;""),"-")</f>
        <v>#N/A</v>
      </c>
      <c r="CW118" s="120" t="e" cm="1">
        <f t="array" ref="CW118">_xlfn.IFS(AND($W118&lt;&gt;"",Z118&lt;&gt;""),ABS($W118-Z118),AND($W118="",Z118=""),"",OR($W118&lt;&gt;"",Z118&lt;&gt;""),"-")</f>
        <v>#N/A</v>
      </c>
      <c r="CX118" s="121" t="e" cm="1">
        <f t="array" ref="CX118">_xlfn.IFS(AND($X118&lt;&gt;"",Y118&lt;&gt;""),ABS($X118-Y118),AND($X118="",Y118=""),"",OR($X118&lt;&gt;"",Y118&lt;&gt;""),"-")</f>
        <v>#N/A</v>
      </c>
      <c r="CY118" s="120" t="e" cm="1">
        <f t="array" ref="CY118">_xlfn.IFS(AND($X118&lt;&gt;"",Z118&lt;&gt;""),ABS($X118-Z118),AND($X118="",Z118=""),"",OR($X118&lt;&gt;"",Z118&lt;&gt;""),"-")</f>
        <v>#N/A</v>
      </c>
      <c r="CZ118" s="121" t="e" cm="1">
        <f t="array" ref="CZ118">_xlfn.IFS(AND($Y118&lt;&gt;"",Z118&lt;&gt;""),ABS($Y118-Z118),AND($Y118="",Z118=""),"",OR($Y118&lt;&gt;"",Z118&lt;&gt;""),"-")</f>
        <v>#N/A</v>
      </c>
    </row>
    <row r="119" spans="1:104" x14ac:dyDescent="0.2">
      <c r="A119" s="260" t="s">
        <v>133</v>
      </c>
      <c r="B119" s="259" t="str">
        <f>VLOOKUP($A119,Merged_couplings!$B:$BU,MATCH(B$1,Merged_couplings!$B$1:$BU$1,0),FALSE)</f>
        <v>-I-</v>
      </c>
      <c r="C119" s="258" t="str">
        <f>VLOOKUP($A119,Merged_couplings!$B:$BU,MATCH(C$1,Merged_couplings!$B$1:$BU$1,0),FALSE)</f>
        <v>-I-</v>
      </c>
      <c r="D119" s="258" t="str">
        <f>VLOOKUP($A119,Merged_couplings!$B:$BU,MATCH(D$1,Merged_couplings!$B$1:$BU$1,0),FALSE)</f>
        <v>-I-</v>
      </c>
      <c r="E119" s="258" t="str">
        <f>VLOOKUP($A119,Merged_couplings!$B:$BU,MATCH(E$1,Merged_couplings!$B$1:$BU$1,0),FALSE)</f>
        <v>-I-</v>
      </c>
      <c r="F119" s="258" t="str">
        <f>VLOOKUP($A119,Merged_couplings!$B:$BU,MATCH(F$1,Merged_couplings!$B$1:$BU$1,0),FALSE)</f>
        <v>-I-</v>
      </c>
      <c r="G119" s="258" t="str">
        <f>VLOOKUP($A119,Merged_couplings!$B:$BU,MATCH(G$1,Merged_couplings!$B$1:$BU$1,0),FALSE)</f>
        <v>-I-</v>
      </c>
      <c r="H119" s="258" t="str">
        <f>VLOOKUP($A119,Merged_couplings!$B:$BU,MATCH(H$1,Merged_couplings!$B$1:$BU$1,0),FALSE)</f>
        <v>-IG</v>
      </c>
      <c r="I119" s="258" t="str">
        <f>VLOOKUP($A119,Merged_couplings!$B:$BU,MATCH(I$1,Merged_couplings!$B$1:$BU$1,0),FALSE)</f>
        <v>-IG</v>
      </c>
      <c r="J119" s="258" t="str">
        <f>VLOOKUP($A119,Merged_couplings!$B:$BU,MATCH(J$1,Merged_couplings!$B$1:$BU$1,0),FALSE)</f>
        <v>-IG</v>
      </c>
      <c r="K119" s="258" t="str">
        <f>VLOOKUP($A119,Merged_couplings!$B:$BU,MATCH(K$1,Merged_couplings!$B$1:$BU$1,0),FALSE)</f>
        <v>-IG</v>
      </c>
      <c r="L119" s="258" t="str">
        <f>VLOOKUP($A119,Merged_couplings!$B:$BU,MATCH(L$1,Merged_couplings!$B$1:$BU$1,0),FALSE)</f>
        <v>-I-</v>
      </c>
      <c r="M119" s="258" t="str">
        <f>VLOOKUP($A119,Merged_couplings!$B:$BU,MATCH(M$1,Merged_couplings!$B$1:$BU$1,0),FALSE)</f>
        <v>-I-</v>
      </c>
      <c r="N119" s="121" t="str">
        <f>IF(OR(B119="BIG",B119="BI-",B119="B-G"),VLOOKUP($A119,Merged_couplings!$B:$BU,MATCH(N$1,Merged_couplings!$B$1:$BU$1,0),FALSE),"")</f>
        <v/>
      </c>
      <c r="P119" s="120" t="str">
        <f>IF(OR(C119="BIG",C119="BI-",C119="B-G"),VLOOKUP($A119,Merged_couplings!$B:$BU,MATCH(P$1,Merged_couplings!$B$1:$BU$1,0),FALSE),"")</f>
        <v/>
      </c>
      <c r="Q119" s="120" t="str">
        <f>IF(OR(D119="BIG",D119="BI-",D119="B-G"),VLOOKUP($A119,Merged_couplings!$B:$BU,MATCH(Q$1,Merged_couplings!$B$1:$BU$1,0),FALSE),"")</f>
        <v/>
      </c>
      <c r="R119" s="120" t="str">
        <f>IF(OR(E119="BIG",E119="BI-",E119="B-G"),VLOOKUP($A119,Merged_couplings!$B:$BU,MATCH(R$1,Merged_couplings!$B$1:$BU$1,0),FALSE),"")</f>
        <v/>
      </c>
      <c r="S119" s="120" t="str">
        <f>IF(OR(F119="BIG",F119="BI-",F119="B-G"),VLOOKUP($A119,Merged_couplings!$B:$BU,MATCH(S$1,Merged_couplings!$B$1:$BU$1,0),FALSE),"")</f>
        <v/>
      </c>
      <c r="T119" s="120" t="str">
        <f>IF(OR(G119="BIG",G119="BI-",G119="B-G"),VLOOKUP($A119,Merged_couplings!$B:$BU,MATCH(T$1,Merged_couplings!$B$1:$BU$1,0),FALSE),"")</f>
        <v/>
      </c>
      <c r="U119" s="120" t="str">
        <f>IF(OR(H119="BIG",H119="BI-",H119="B-G"),VLOOKUP($A119,Merged_couplings!$B:$BU,MATCH(U$1,Merged_couplings!$B$1:$BU$1,0),FALSE),"")</f>
        <v/>
      </c>
      <c r="V119" s="120" t="str">
        <f>IF(OR(I119="BIG",I119="BI-",I119="B-G"),VLOOKUP($A119,Merged_couplings!$B:$BU,MATCH(V$1,Merged_couplings!$B$1:$BU$1,0),FALSE),"")</f>
        <v/>
      </c>
      <c r="W119" s="120" t="str">
        <f>IF(OR(J119="BIG",J119="BI-",J119="B-G"),VLOOKUP($A119,Merged_couplings!$B:$BU,MATCH(W$1,Merged_couplings!$B$1:$BU$1,0),FALSE),"")</f>
        <v/>
      </c>
      <c r="X119" s="120" t="str">
        <f>IF(OR(K119="BIG",K119="BI-",K119="B-G"),VLOOKUP($A119,Merged_couplings!$B:$BU,MATCH(X$1,Merged_couplings!$B$1:$BU$1,0),FALSE),"")</f>
        <v/>
      </c>
      <c r="Y119" s="120" t="str">
        <f>IF(OR(L119="BIG",L119="BI-",L119="B-G"),VLOOKUP($A119,Merged_couplings!$B:$BU,MATCH(Y$1,Merged_couplings!$B$1:$BU$1,0),FALSE),"")</f>
        <v/>
      </c>
      <c r="Z119" s="120" t="str">
        <f>IF(OR(M119="BIG",M119="BI-",M119="B-G"),VLOOKUP($A119,Merged_couplings!$B:$BU,MATCH(Z$1,Merged_couplings!$B$1:$BU$1,0),FALSE),"")</f>
        <v/>
      </c>
      <c r="AA119" s="123"/>
      <c r="AB119" s="340" t="str" cm="1">
        <f t="array" ref="AB119">_xlfn.IFS(AND($N119&lt;&gt;"",P119&lt;&gt;""),ABS($N119-P119),AND($N119="",P119=""),"",OR($N119&lt;&gt;"",P119&lt;&gt;""),"-")</f>
        <v/>
      </c>
      <c r="AC119" s="122" t="str" cm="1">
        <f t="array" ref="AC119">_xlfn.IFS(AND($N119&lt;&gt;"",Q119&lt;&gt;""),ABS($N119-Q119),AND($N119="",Q119=""),"",OR($N119&lt;&gt;"",Q119&lt;&gt;""),"-")</f>
        <v/>
      </c>
      <c r="AD119" s="122" t="str" cm="1">
        <f t="array" ref="AD119">_xlfn.IFS(AND($N119&lt;&gt;"",R119&lt;&gt;""),ABS($N119-R119),AND($N119="",R119=""),"",OR($N119&lt;&gt;"",R119&lt;&gt;""),"-")</f>
        <v/>
      </c>
      <c r="AE119" s="122" t="str" cm="1">
        <f t="array" ref="AE119">_xlfn.IFS(AND($N119&lt;&gt;"",S119&lt;&gt;""),ABS($N119-S119),AND($N119="",S119=""),"",OR($N119&lt;&gt;"",S119&lt;&gt;""),"-")</f>
        <v/>
      </c>
      <c r="AF119" s="122" t="str" cm="1">
        <f t="array" ref="AF119">_xlfn.IFS(AND($N119&lt;&gt;"",T119&lt;&gt;""),ABS($N119-T119),AND($N119="",T119=""),"",OR($N119&lt;&gt;"",T119&lt;&gt;""),"-")</f>
        <v/>
      </c>
      <c r="AG119" s="122" t="str" cm="1">
        <f t="array" ref="AG119">_xlfn.IFS(AND($N119&lt;&gt;"",U119&lt;&gt;""),ABS($N119-U119),AND($N119="",U119=""),"",OR($N119&lt;&gt;"",U119&lt;&gt;""),"-")</f>
        <v/>
      </c>
      <c r="AH119" s="122" t="str" cm="1">
        <f t="array" ref="AH119">_xlfn.IFS(AND($N119&lt;&gt;"",V119&lt;&gt;""),ABS($N119-V119),AND($N119="",V119=""),"",OR($N119&lt;&gt;"",V119&lt;&gt;""),"-")</f>
        <v/>
      </c>
      <c r="AI119" s="122" t="str" cm="1">
        <f t="array" ref="AI119">_xlfn.IFS(AND($N119&lt;&gt;"",W119&lt;&gt;""),ABS($N119-W119),AND($N119="",W119=""),"",OR($N119&lt;&gt;"",W119&lt;&gt;""),"-")</f>
        <v/>
      </c>
      <c r="AJ119" s="122" t="str" cm="1">
        <f t="array" ref="AJ119">_xlfn.IFS(AND($N119&lt;&gt;"",X119&lt;&gt;""),ABS($N119-X119),AND($N119="",X119=""),"",OR($N119&lt;&gt;"",X119&lt;&gt;""),"-")</f>
        <v/>
      </c>
      <c r="AK119" s="122" t="str" cm="1">
        <f t="array" ref="AK119">_xlfn.IFS(AND($N119&lt;&gt;"",Y119&lt;&gt;""),ABS($N119-Y119),AND($N119="",Y119=""),"",OR($N119&lt;&gt;"",Y119&lt;&gt;""),"-")</f>
        <v/>
      </c>
      <c r="AL119" s="122" t="str" cm="1">
        <f t="array" ref="AL119">_xlfn.IFS(AND($N119&lt;&gt;"",Z119&lt;&gt;""),ABS($N119-Z119),AND($N119="",Z119=""),"",OR($N119&lt;&gt;"",Z119&lt;&gt;""),"-")</f>
        <v/>
      </c>
      <c r="AM119" s="340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1" t="str" cm="1">
        <f t="array" ref="AX119">_xlfn.IFS(AND($P119&lt;&gt;"",Q119&lt;&gt;""),ABS($P119-Q119),AND($P119="",Q119=""),"",OR($P119&lt;&gt;"",Q119&lt;&gt;""),"-")</f>
        <v/>
      </c>
      <c r="AY119" s="120" t="str" cm="1">
        <f t="array" ref="AY119">_xlfn.IFS(AND($P119&lt;&gt;"",R119&lt;&gt;""),ABS($P119-R119),AND($P119="",R119=""),"",OR($P119&lt;&gt;"",R119&lt;&gt;""),"-")</f>
        <v/>
      </c>
      <c r="AZ119" s="120" t="str" cm="1">
        <f t="array" ref="AZ119">_xlfn.IFS(AND($P119&lt;&gt;"",S119&lt;&gt;""),ABS($P119-S119),AND($P119="",S119=""),"",OR($P119&lt;&gt;"",S119&lt;&gt;""),"-")</f>
        <v/>
      </c>
      <c r="BA119" s="120" t="str" cm="1">
        <f t="array" ref="BA119">_xlfn.IFS(AND($P119&lt;&gt;"",T119&lt;&gt;""),ABS($P119-T119),AND($P119="",T119=""),"",OR($P119&lt;&gt;"",T119&lt;&gt;""),"-")</f>
        <v/>
      </c>
      <c r="BB119" s="120" t="str" cm="1">
        <f t="array" ref="BB119">_xlfn.IFS(AND($P119&lt;&gt;"",U119&lt;&gt;""),ABS($P119-U119),AND($P119="",U119=""),"",OR($P119&lt;&gt;"",U119&lt;&gt;""),"-")</f>
        <v/>
      </c>
      <c r="BC119" s="120" t="str" cm="1">
        <f t="array" ref="BC119">_xlfn.IFS(AND($P119&lt;&gt;"",V119&lt;&gt;""),ABS($P119-V119),AND($P119="",V119=""),"",OR($P119&lt;&gt;"",V119&lt;&gt;""),"-")</f>
        <v/>
      </c>
      <c r="BD119" s="120" t="str" cm="1">
        <f t="array" ref="BD119">_xlfn.IFS(AND($P119&lt;&gt;"",W119&lt;&gt;""),ABS($P119-W119),AND($P119="",W119=""),"",OR($P119&lt;&gt;"",W119&lt;&gt;""),"-")</f>
        <v/>
      </c>
      <c r="BE119" s="120" t="str" cm="1">
        <f t="array" ref="BE119">_xlfn.IFS(AND($P119&lt;&gt;"",X119&lt;&gt;""),ABS($P119-X119),AND($P119="",X119=""),"",OR($P119&lt;&gt;"",X119&lt;&gt;""),"-")</f>
        <v/>
      </c>
      <c r="BF119" s="120" t="str" cm="1">
        <f t="array" ref="BF119">_xlfn.IFS(AND($P119&lt;&gt;"",Y119&lt;&gt;""),ABS($P119-Y119),AND($P119="",Y119=""),"",OR($P119&lt;&gt;"",Y119&lt;&gt;""),"-")</f>
        <v/>
      </c>
      <c r="BG119" s="120" t="str" cm="1">
        <f t="array" ref="BG119">_xlfn.IFS(AND($P119&lt;&gt;"",Z119&lt;&gt;""),ABS($P119-Z119),AND($P119="",Z119=""),"",OR($P119&lt;&gt;"",Z119&lt;&gt;""),"-")</f>
        <v/>
      </c>
      <c r="BH119" s="121" t="str" cm="1">
        <f t="array" ref="BH119">_xlfn.IFS(AND($Q119&lt;&gt;"",R119&lt;&gt;""),ABS($Q119-R119),AND($Q119="",R119=""),"",OR($Q119&lt;&gt;"",R119&lt;&gt;""),"-")</f>
        <v/>
      </c>
      <c r="BI119" s="120" t="str" cm="1">
        <f t="array" ref="BI119">_xlfn.IFS(AND($Q119&lt;&gt;"",S119&lt;&gt;""),ABS($Q119-S119),AND($Q119="",S119=""),"",OR($Q119&lt;&gt;"",S119&lt;&gt;""),"-")</f>
        <v/>
      </c>
      <c r="BJ119" s="120" t="str" cm="1">
        <f t="array" ref="BJ119">_xlfn.IFS(AND($Q119&lt;&gt;"",T119&lt;&gt;""),ABS($Q119-T119),AND($Q119="",T119=""),"",OR($Q119&lt;&gt;"",T119&lt;&gt;""),"-")</f>
        <v/>
      </c>
      <c r="BK119" s="120" t="str" cm="1">
        <f t="array" ref="BK119">_xlfn.IFS(AND($Q119&lt;&gt;"",U119&lt;&gt;""),ABS($Q119-U119),AND($Q119="",U119=""),"",OR($Q119&lt;&gt;"",U119&lt;&gt;""),"-")</f>
        <v/>
      </c>
      <c r="BL119" s="120" t="str" cm="1">
        <f t="array" ref="BL119">_xlfn.IFS(AND($Q119&lt;&gt;"",V119&lt;&gt;""),ABS($Q119-V119),AND($Q119="",V119=""),"",OR($Q119&lt;&gt;"",V119&lt;&gt;""),"-")</f>
        <v/>
      </c>
      <c r="BM119" s="120" t="str" cm="1">
        <f t="array" ref="BM119">_xlfn.IFS(AND($Q119&lt;&gt;"",W119&lt;&gt;""),ABS($Q119-W119),AND($Q119="",W119=""),"",OR($Q119&lt;&gt;"",W119&lt;&gt;""),"-")</f>
        <v/>
      </c>
      <c r="BN119" s="120" t="str" cm="1">
        <f t="array" ref="BN119">_xlfn.IFS(AND($Q119&lt;&gt;"",X119&lt;&gt;""),ABS($Q119-X119),AND($Q119="",X119=""),"",OR($Q119&lt;&gt;"",X119&lt;&gt;""),"-")</f>
        <v/>
      </c>
      <c r="BO119" s="120" t="str" cm="1">
        <f t="array" ref="BO119">_xlfn.IFS(AND($Q119&lt;&gt;"",Y119&lt;&gt;""),ABS($Q119-Y119),AND($Q119="",Y119=""),"",OR($Q119&lt;&gt;"",Y119&lt;&gt;""),"-")</f>
        <v/>
      </c>
      <c r="BP119" s="120" t="str" cm="1">
        <f t="array" ref="BP119">_xlfn.IFS(AND($Q119&lt;&gt;"",Z119&lt;&gt;""),ABS($Q119-Z119),AND($Q119="",Z119=""),"",OR($Q119&lt;&gt;"",Z119&lt;&gt;""),"-")</f>
        <v/>
      </c>
      <c r="BQ119" s="121" t="str" cm="1">
        <f t="array" ref="BQ119">_xlfn.IFS(AND($R119&lt;&gt;"",S119&lt;&gt;""),ABS($R119-S119),AND($R119="",S119=""),"",OR($R119&lt;&gt;"",S119&lt;&gt;""),"-")</f>
        <v/>
      </c>
      <c r="BR119" s="120" t="str" cm="1">
        <f t="array" ref="BR119">_xlfn.IFS(AND($R119&lt;&gt;"",T119&lt;&gt;""),ABS($R119-T119),AND($R119="",T119=""),"",OR($R119&lt;&gt;"",T119&lt;&gt;""),"-")</f>
        <v/>
      </c>
      <c r="BS119" s="120" t="str" cm="1">
        <f t="array" ref="BS119">_xlfn.IFS(AND($R119&lt;&gt;"",U119&lt;&gt;""),ABS($R119-U119),AND($R119="",U119=""),"",OR($R119&lt;&gt;"",U119&lt;&gt;""),"-")</f>
        <v/>
      </c>
      <c r="BT119" s="120" t="str" cm="1">
        <f t="array" ref="BT119">_xlfn.IFS(AND($R119&lt;&gt;"",V119&lt;&gt;""),ABS($R119-V119),AND($R119="",V119=""),"",OR($R119&lt;&gt;"",V119&lt;&gt;""),"-")</f>
        <v/>
      </c>
      <c r="BU119" s="120" t="str" cm="1">
        <f t="array" ref="BU119">_xlfn.IFS(AND($R119&lt;&gt;"",W119&lt;&gt;""),ABS($R119-W119),AND($R119="",W119=""),"",OR($R119&lt;&gt;"",W119&lt;&gt;""),"-")</f>
        <v/>
      </c>
      <c r="BV119" s="120" t="str" cm="1">
        <f t="array" ref="BV119">_xlfn.IFS(AND($R119&lt;&gt;"",X119&lt;&gt;""),ABS($R119-X119),AND($R119="",X119=""),"",OR($R119&lt;&gt;"",X119&lt;&gt;""),"-")</f>
        <v/>
      </c>
      <c r="BW119" s="120" t="str" cm="1">
        <f t="array" ref="BW119">_xlfn.IFS(AND($R119&lt;&gt;"",Y119&lt;&gt;""),ABS($R119-Y119),AND($R119="",Y119=""),"",OR($R119&lt;&gt;"",Y119&lt;&gt;""),"-")</f>
        <v/>
      </c>
      <c r="BX119" s="120" t="str" cm="1">
        <f t="array" ref="BX119">_xlfn.IFS(AND($R119&lt;&gt;"",Z119&lt;&gt;""),ABS($R119-Z119),AND($R119="",Z119=""),"",OR($R119&lt;&gt;"",Z119&lt;&gt;""),"-")</f>
        <v/>
      </c>
      <c r="BY119" s="121" t="str" cm="1">
        <f t="array" ref="BY119">_xlfn.IFS(AND($S119&lt;&gt;"",T119&lt;&gt;""),ABS($S119-T119),AND($S119="",T119=""),"",OR($S119&lt;&gt;"",T119&lt;&gt;""),"-")</f>
        <v/>
      </c>
      <c r="BZ119" s="120" t="str" cm="1">
        <f t="array" ref="BZ119">_xlfn.IFS(AND($S119&lt;&gt;"",U119&lt;&gt;""),ABS($S119-U119),AND($S119="",U119=""),"",OR($S119&lt;&gt;"",U119&lt;&gt;""),"-")</f>
        <v/>
      </c>
      <c r="CA119" s="120" t="str" cm="1">
        <f t="array" ref="CA119">_xlfn.IFS(AND($S119&lt;&gt;"",V119&lt;&gt;""),ABS($S119-V119),AND($S119="",V119=""),"",OR($S119&lt;&gt;"",V119&lt;&gt;""),"-")</f>
        <v/>
      </c>
      <c r="CB119" s="120" t="str" cm="1">
        <f t="array" ref="CB119">_xlfn.IFS(AND($S119&lt;&gt;"",W119&lt;&gt;""),ABS($S119-W119),AND($S119="",W119=""),"",OR($S119&lt;&gt;"",W119&lt;&gt;""),"-")</f>
        <v/>
      </c>
      <c r="CC119" s="120" t="str" cm="1">
        <f t="array" ref="CC119">_xlfn.IFS(AND($S119&lt;&gt;"",X119&lt;&gt;""),ABS($S119-X119),AND($S119="",X119=""),"",OR($S119&lt;&gt;"",X119&lt;&gt;""),"-")</f>
        <v/>
      </c>
      <c r="CD119" s="120" t="str" cm="1">
        <f t="array" ref="CD119">_xlfn.IFS(AND($S119&lt;&gt;"",Y119&lt;&gt;""),ABS($S119-Y119),AND($S119="",Y119=""),"",OR($S119&lt;&gt;"",Y119&lt;&gt;""),"-")</f>
        <v/>
      </c>
      <c r="CE119" s="120" t="str" cm="1">
        <f t="array" ref="CE119">_xlfn.IFS(AND($S119&lt;&gt;"",Z119&lt;&gt;""),ABS($S119-Z119),AND($S119="",Z119=""),"",OR($S119&lt;&gt;"",Z119&lt;&gt;""),"-")</f>
        <v/>
      </c>
      <c r="CF119" s="121" t="str" cm="1">
        <f t="array" ref="CF119">_xlfn.IFS(AND($T119&lt;&gt;"",U119&lt;&gt;""),ABS($T119-U119),AND($T119="",U119=""),"",OR($T119&lt;&gt;"",U119&lt;&gt;""),"-")</f>
        <v/>
      </c>
      <c r="CG119" s="120" t="str" cm="1">
        <f t="array" ref="CG119">_xlfn.IFS(AND($T119&lt;&gt;"",V119&lt;&gt;""),ABS($T119-V119),AND($T119="",V119=""),"",OR($T119&lt;&gt;"",V119&lt;&gt;""),"-")</f>
        <v/>
      </c>
      <c r="CH119" s="120" t="str" cm="1">
        <f t="array" ref="CH119">_xlfn.IFS(AND($T119&lt;&gt;"",W119&lt;&gt;""),ABS($T119-W119),AND($T119="",W119=""),"",OR($T119&lt;&gt;"",W119&lt;&gt;""),"-")</f>
        <v/>
      </c>
      <c r="CI119" s="120" t="str" cm="1">
        <f t="array" ref="CI119">_xlfn.IFS(AND($T119&lt;&gt;"",X119&lt;&gt;""),ABS($T119-X119),AND($T119="",X119=""),"",OR($T119&lt;&gt;"",X119&lt;&gt;""),"-")</f>
        <v/>
      </c>
      <c r="CJ119" s="120" t="str" cm="1">
        <f t="array" ref="CJ119">_xlfn.IFS(AND($T119&lt;&gt;"",Y119&lt;&gt;""),ABS($T119-Y119),AND($T119="",Y119=""),"",OR($T119&lt;&gt;"",Y119&lt;&gt;""),"-")</f>
        <v/>
      </c>
      <c r="CK119" s="120" t="str" cm="1">
        <f t="array" ref="CK119">_xlfn.IFS(AND($T119&lt;&gt;"",Z119&lt;&gt;""),ABS($T119-Z119),AND($T119="",Z119=""),"",OR($T119&lt;&gt;"",Z119&lt;&gt;""),"-")</f>
        <v/>
      </c>
      <c r="CL119" s="121" t="str" cm="1">
        <f t="array" ref="CL119">_xlfn.IFS(AND($U119&lt;&gt;"",V119&lt;&gt;""),ABS($U119-V119),AND($U119="",V119=""),"",OR($U119&lt;&gt;"",V119&lt;&gt;""),"-")</f>
        <v/>
      </c>
      <c r="CM119" s="120" t="str" cm="1">
        <f t="array" ref="CM119">_xlfn.IFS(AND($U119&lt;&gt;"",W119&lt;&gt;""),ABS($U119-W119),AND($U119="",W119=""),"",OR($U119&lt;&gt;"",W119&lt;&gt;""),"-")</f>
        <v/>
      </c>
      <c r="CN119" s="120" t="str" cm="1">
        <f t="array" ref="CN119">_xlfn.IFS(AND($U119&lt;&gt;"",X119&lt;&gt;""),ABS($U119-X119),AND($U119="",X119=""),"",OR($U119&lt;&gt;"",X119&lt;&gt;""),"-")</f>
        <v/>
      </c>
      <c r="CO119" s="120" t="str" cm="1">
        <f t="array" ref="CO119">_xlfn.IFS(AND($U119&lt;&gt;"",Y119&lt;&gt;""),ABS($U119-Y119),AND($U119="",Y119=""),"",OR($U119&lt;&gt;"",Y119&lt;&gt;""),"-")</f>
        <v/>
      </c>
      <c r="CP119" s="120" t="str" cm="1">
        <f t="array" ref="CP119">_xlfn.IFS(AND($U119&lt;&gt;"",Z119&lt;&gt;""),ABS($U119-Z119),AND($U119="",Z119=""),"",OR($U119&lt;&gt;"",Z119&lt;&gt;""),"-")</f>
        <v/>
      </c>
      <c r="CQ119" s="121" t="str" cm="1">
        <f t="array" ref="CQ119">_xlfn.IFS(AND($V119&lt;&gt;"",W119&lt;&gt;""),ABS($V119-W119),AND($V119="",W119=""),"",OR($V119&lt;&gt;"",W119&lt;&gt;""),"-")</f>
        <v/>
      </c>
      <c r="CR119" s="120" t="str" cm="1">
        <f t="array" ref="CR119">_xlfn.IFS(AND($V119&lt;&gt;"",X119&lt;&gt;""),ABS($V119-X119),AND($V119="",X119=""),"",OR($V119&lt;&gt;"",X119&lt;&gt;""),"-")</f>
        <v/>
      </c>
      <c r="CS119" s="120" t="str" cm="1">
        <f t="array" ref="CS119">_xlfn.IFS(AND($V119&lt;&gt;"",Y119&lt;&gt;""),ABS($V119-Y119),AND($V119="",Y119=""),"",OR($V119&lt;&gt;"",Y119&lt;&gt;""),"-")</f>
        <v/>
      </c>
      <c r="CT119" s="120" t="str" cm="1">
        <f t="array" ref="CT119">_xlfn.IFS(AND($V119&lt;&gt;"",Z119&lt;&gt;""),ABS($V119-Z119),AND($V119="",Z119=""),"",OR($V119&lt;&gt;"",Z119&lt;&gt;""),"-")</f>
        <v/>
      </c>
      <c r="CU119" s="121" t="str" cm="1">
        <f t="array" ref="CU119">_xlfn.IFS(AND($W119&lt;&gt;"",X119&lt;&gt;""),ABS($W119-X119),AND($W119="",X119=""),"",OR($W119&lt;&gt;"",X119&lt;&gt;""),"-")</f>
        <v/>
      </c>
      <c r="CV119" s="120" t="str" cm="1">
        <f t="array" ref="CV119">_xlfn.IFS(AND($W119&lt;&gt;"",Y119&lt;&gt;""),ABS($W119-Y119),AND($W119="",Y119=""),"",OR($W119&lt;&gt;"",Y119&lt;&gt;""),"-")</f>
        <v/>
      </c>
      <c r="CW119" s="120" t="str" cm="1">
        <f t="array" ref="CW119">_xlfn.IFS(AND($W119&lt;&gt;"",Z119&lt;&gt;""),ABS($W119-Z119),AND($W119="",Z119=""),"",OR($W119&lt;&gt;"",Z119&lt;&gt;""),"-")</f>
        <v/>
      </c>
      <c r="CX119" s="121" t="str" cm="1">
        <f t="array" ref="CX119">_xlfn.IFS(AND($X119&lt;&gt;"",Y119&lt;&gt;""),ABS($X119-Y119),AND($X119="",Y119=""),"",OR($X119&lt;&gt;"",Y119&lt;&gt;""),"-")</f>
        <v/>
      </c>
      <c r="CY119" s="120" t="str" cm="1">
        <f t="array" ref="CY119">_xlfn.IFS(AND($X119&lt;&gt;"",Z119&lt;&gt;""),ABS($X119-Z119),AND($X119="",Z119=""),"",OR($X119&lt;&gt;"",Z119&lt;&gt;""),"-")</f>
        <v/>
      </c>
      <c r="CZ119" s="121" t="str" cm="1">
        <f t="array" ref="CZ119">_xlfn.IFS(AND($Y119&lt;&gt;"",Z119&lt;&gt;""),ABS($Y119-Z119),AND($Y119="",Z119=""),"",OR($Y119&lt;&gt;"",Z119&lt;&gt;""),"-")</f>
        <v/>
      </c>
    </row>
    <row r="120" spans="1:104" x14ac:dyDescent="0.2">
      <c r="A120" s="260" t="s">
        <v>143</v>
      </c>
      <c r="B120" s="259" t="e">
        <f>VLOOKUP($A120,Merged_couplings!$B:$BU,MATCH(B$1,Merged_couplings!$B$1:$BU$1,0),FALSE)</f>
        <v>#N/A</v>
      </c>
      <c r="C120" s="258" t="e">
        <f>VLOOKUP($A120,Merged_couplings!$B:$BU,MATCH(C$1,Merged_couplings!$B$1:$BU$1,0),FALSE)</f>
        <v>#N/A</v>
      </c>
      <c r="D120" s="258" t="e">
        <f>VLOOKUP($A120,Merged_couplings!$B:$BU,MATCH(D$1,Merged_couplings!$B$1:$BU$1,0),FALSE)</f>
        <v>#N/A</v>
      </c>
      <c r="E120" s="258" t="e">
        <f>VLOOKUP($A120,Merged_couplings!$B:$BU,MATCH(E$1,Merged_couplings!$B$1:$BU$1,0),FALSE)</f>
        <v>#N/A</v>
      </c>
      <c r="F120" s="258" t="e">
        <f>VLOOKUP($A120,Merged_couplings!$B:$BU,MATCH(F$1,Merged_couplings!$B$1:$BU$1,0),FALSE)</f>
        <v>#N/A</v>
      </c>
      <c r="G120" s="258" t="e">
        <f>VLOOKUP($A120,Merged_couplings!$B:$BU,MATCH(G$1,Merged_couplings!$B$1:$BU$1,0),FALSE)</f>
        <v>#N/A</v>
      </c>
      <c r="H120" s="258" t="e">
        <f>VLOOKUP($A120,Merged_couplings!$B:$BU,MATCH(H$1,Merged_couplings!$B$1:$BU$1,0),FALSE)</f>
        <v>#N/A</v>
      </c>
      <c r="I120" s="258" t="e">
        <f>VLOOKUP($A120,Merged_couplings!$B:$BU,MATCH(I$1,Merged_couplings!$B$1:$BU$1,0),FALSE)</f>
        <v>#N/A</v>
      </c>
      <c r="J120" s="258" t="e">
        <f>VLOOKUP($A120,Merged_couplings!$B:$BU,MATCH(J$1,Merged_couplings!$B$1:$BU$1,0),FALSE)</f>
        <v>#N/A</v>
      </c>
      <c r="K120" s="258" t="e">
        <f>VLOOKUP($A120,Merged_couplings!$B:$BU,MATCH(K$1,Merged_couplings!$B$1:$BU$1,0),FALSE)</f>
        <v>#N/A</v>
      </c>
      <c r="L120" s="258" t="e">
        <f>VLOOKUP($A120,Merged_couplings!$B:$BU,MATCH(L$1,Merged_couplings!$B$1:$BU$1,0),FALSE)</f>
        <v>#N/A</v>
      </c>
      <c r="M120" s="258" t="e">
        <f>VLOOKUP($A120,Merged_couplings!$B:$BU,MATCH(M$1,Merged_couplings!$B$1:$BU$1,0),FALSE)</f>
        <v>#N/A</v>
      </c>
      <c r="N120" s="121" t="e">
        <f>IF(OR(B120="BIG",B120="BI-",B120="B-G"),VLOOKUP($A120,Merged_couplings!$B:$BU,MATCH(N$1,Merged_couplings!$B$1:$BU$1,0),FALSE),"")</f>
        <v>#N/A</v>
      </c>
      <c r="P120" s="120" t="e">
        <f>IF(OR(C120="BIG",C120="BI-",C120="B-G"),VLOOKUP($A120,Merged_couplings!$B:$BU,MATCH(P$1,Merged_couplings!$B$1:$BU$1,0),FALSE),"")</f>
        <v>#N/A</v>
      </c>
      <c r="Q120" s="120" t="e">
        <f>IF(OR(D120="BIG",D120="BI-",D120="B-G"),VLOOKUP($A120,Merged_couplings!$B:$BU,MATCH(Q$1,Merged_couplings!$B$1:$BU$1,0),FALSE),"")</f>
        <v>#N/A</v>
      </c>
      <c r="R120" s="120" t="e">
        <f>IF(OR(E120="BIG",E120="BI-",E120="B-G"),VLOOKUP($A120,Merged_couplings!$B:$BU,MATCH(R$1,Merged_couplings!$B$1:$BU$1,0),FALSE),"")</f>
        <v>#N/A</v>
      </c>
      <c r="S120" s="120" t="e">
        <f>IF(OR(F120="BIG",F120="BI-",F120="B-G"),VLOOKUP($A120,Merged_couplings!$B:$BU,MATCH(S$1,Merged_couplings!$B$1:$BU$1,0),FALSE),"")</f>
        <v>#N/A</v>
      </c>
      <c r="T120" s="120" t="e">
        <f>IF(OR(G120="BIG",G120="BI-",G120="B-G"),VLOOKUP($A120,Merged_couplings!$B:$BU,MATCH(T$1,Merged_couplings!$B$1:$BU$1,0),FALSE),"")</f>
        <v>#N/A</v>
      </c>
      <c r="U120" s="120" t="e">
        <f>IF(OR(H120="BIG",H120="BI-",H120="B-G"),VLOOKUP($A120,Merged_couplings!$B:$BU,MATCH(U$1,Merged_couplings!$B$1:$BU$1,0),FALSE),"")</f>
        <v>#N/A</v>
      </c>
      <c r="V120" s="120" t="e">
        <f>IF(OR(I120="BIG",I120="BI-",I120="B-G"),VLOOKUP($A120,Merged_couplings!$B:$BU,MATCH(V$1,Merged_couplings!$B$1:$BU$1,0),FALSE),"")</f>
        <v>#N/A</v>
      </c>
      <c r="W120" s="120" t="e">
        <f>IF(OR(J120="BIG",J120="BI-",J120="B-G"),VLOOKUP($A120,Merged_couplings!$B:$BU,MATCH(W$1,Merged_couplings!$B$1:$BU$1,0),FALSE),"")</f>
        <v>#N/A</v>
      </c>
      <c r="X120" s="120" t="e">
        <f>IF(OR(K120="BIG",K120="BI-",K120="B-G"),VLOOKUP($A120,Merged_couplings!$B:$BU,MATCH(X$1,Merged_couplings!$B$1:$BU$1,0),FALSE),"")</f>
        <v>#N/A</v>
      </c>
      <c r="Y120" s="120" t="e">
        <f>IF(OR(L120="BIG",L120="BI-",L120="B-G"),VLOOKUP($A120,Merged_couplings!$B:$BU,MATCH(Y$1,Merged_couplings!$B$1:$BU$1,0),FALSE),"")</f>
        <v>#N/A</v>
      </c>
      <c r="Z120" s="120" t="e">
        <f>IF(OR(M120="BIG",M120="BI-",M120="B-G"),VLOOKUP($A120,Merged_couplings!$B:$BU,MATCH(Z$1,Merged_couplings!$B$1:$BU$1,0),FALSE),"")</f>
        <v>#N/A</v>
      </c>
      <c r="AA120" s="123"/>
      <c r="AB120" s="340" t="e" cm="1">
        <f t="array" ref="AB120">_xlfn.IFS(AND($N120&lt;&gt;"",P120&lt;&gt;""),ABS($N120-P120),AND($N120="",P120=""),"",OR($N120&lt;&gt;"",P120&lt;&gt;""),"-")</f>
        <v>#N/A</v>
      </c>
      <c r="AC120" s="122" t="e" cm="1">
        <f t="array" ref="AC120">_xlfn.IFS(AND($N120&lt;&gt;"",Q120&lt;&gt;""),ABS($N120-Q120),AND($N120="",Q120=""),"",OR($N120&lt;&gt;"",Q120&lt;&gt;""),"-")</f>
        <v>#N/A</v>
      </c>
      <c r="AD120" s="122" t="e" cm="1">
        <f t="array" ref="AD120">_xlfn.IFS(AND($N120&lt;&gt;"",R120&lt;&gt;""),ABS($N120-R120),AND($N120="",R120=""),"",OR($N120&lt;&gt;"",R120&lt;&gt;""),"-")</f>
        <v>#N/A</v>
      </c>
      <c r="AE120" s="122" t="e" cm="1">
        <f t="array" ref="AE120">_xlfn.IFS(AND($N120&lt;&gt;"",S120&lt;&gt;""),ABS($N120-S120),AND($N120="",S120=""),"",OR($N120&lt;&gt;"",S120&lt;&gt;""),"-")</f>
        <v>#N/A</v>
      </c>
      <c r="AF120" s="122" t="e" cm="1">
        <f t="array" ref="AF120">_xlfn.IFS(AND($N120&lt;&gt;"",T120&lt;&gt;""),ABS($N120-T120),AND($N120="",T120=""),"",OR($N120&lt;&gt;"",T120&lt;&gt;""),"-")</f>
        <v>#N/A</v>
      </c>
      <c r="AG120" s="122" t="e" cm="1">
        <f t="array" ref="AG120">_xlfn.IFS(AND($N120&lt;&gt;"",U120&lt;&gt;""),ABS($N120-U120),AND($N120="",U120=""),"",OR($N120&lt;&gt;"",U120&lt;&gt;""),"-")</f>
        <v>#N/A</v>
      </c>
      <c r="AH120" s="122" t="e" cm="1">
        <f t="array" ref="AH120">_xlfn.IFS(AND($N120&lt;&gt;"",V120&lt;&gt;""),ABS($N120-V120),AND($N120="",V120=""),"",OR($N120&lt;&gt;"",V120&lt;&gt;""),"-")</f>
        <v>#N/A</v>
      </c>
      <c r="AI120" s="122" t="e" cm="1">
        <f t="array" ref="AI120">_xlfn.IFS(AND($N120&lt;&gt;"",W120&lt;&gt;""),ABS($N120-W120),AND($N120="",W120=""),"",OR($N120&lt;&gt;"",W120&lt;&gt;""),"-")</f>
        <v>#N/A</v>
      </c>
      <c r="AJ120" s="122" t="e" cm="1">
        <f t="array" ref="AJ120">_xlfn.IFS(AND($N120&lt;&gt;"",X120&lt;&gt;""),ABS($N120-X120),AND($N120="",X120=""),"",OR($N120&lt;&gt;"",X120&lt;&gt;""),"-")</f>
        <v>#N/A</v>
      </c>
      <c r="AK120" s="122" t="e" cm="1">
        <f t="array" ref="AK120">_xlfn.IFS(AND($N120&lt;&gt;"",Y120&lt;&gt;""),ABS($N120-Y120),AND($N120="",Y120=""),"",OR($N120&lt;&gt;"",Y120&lt;&gt;""),"-")</f>
        <v>#N/A</v>
      </c>
      <c r="AL120" s="122" t="e" cm="1">
        <f t="array" ref="AL120">_xlfn.IFS(AND($N120&lt;&gt;"",Z120&lt;&gt;""),ABS($N120-Z120),AND($N120="",Z120=""),"",OR($N120&lt;&gt;"",Z120&lt;&gt;""),"-")</f>
        <v>#N/A</v>
      </c>
      <c r="AM120" s="340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1" t="e" cm="1">
        <f t="array" ref="AX120">_xlfn.IFS(AND($P120&lt;&gt;"",Q120&lt;&gt;""),ABS($P120-Q120),AND($P120="",Q120=""),"",OR($P120&lt;&gt;"",Q120&lt;&gt;""),"-")</f>
        <v>#N/A</v>
      </c>
      <c r="AY120" s="120" t="e" cm="1">
        <f t="array" ref="AY120">_xlfn.IFS(AND($P120&lt;&gt;"",R120&lt;&gt;""),ABS($P120-R120),AND($P120="",R120=""),"",OR($P120&lt;&gt;"",R120&lt;&gt;""),"-")</f>
        <v>#N/A</v>
      </c>
      <c r="AZ120" s="120" t="e" cm="1">
        <f t="array" ref="AZ120">_xlfn.IFS(AND($P120&lt;&gt;"",S120&lt;&gt;""),ABS($P120-S120),AND($P120="",S120=""),"",OR($P120&lt;&gt;"",S120&lt;&gt;""),"-")</f>
        <v>#N/A</v>
      </c>
      <c r="BA120" s="120" t="e" cm="1">
        <f t="array" ref="BA120">_xlfn.IFS(AND($P120&lt;&gt;"",T120&lt;&gt;""),ABS($P120-T120),AND($P120="",T120=""),"",OR($P120&lt;&gt;"",T120&lt;&gt;""),"-")</f>
        <v>#N/A</v>
      </c>
      <c r="BB120" s="120" t="e" cm="1">
        <f t="array" ref="BB120">_xlfn.IFS(AND($P120&lt;&gt;"",U120&lt;&gt;""),ABS($P120-U120),AND($P120="",U120=""),"",OR($P120&lt;&gt;"",U120&lt;&gt;""),"-")</f>
        <v>#N/A</v>
      </c>
      <c r="BC120" s="120" t="e" cm="1">
        <f t="array" ref="BC120">_xlfn.IFS(AND($P120&lt;&gt;"",V120&lt;&gt;""),ABS($P120-V120),AND($P120="",V120=""),"",OR($P120&lt;&gt;"",V120&lt;&gt;""),"-")</f>
        <v>#N/A</v>
      </c>
      <c r="BD120" s="120" t="e" cm="1">
        <f t="array" ref="BD120">_xlfn.IFS(AND($P120&lt;&gt;"",W120&lt;&gt;""),ABS($P120-W120),AND($P120="",W120=""),"",OR($P120&lt;&gt;"",W120&lt;&gt;""),"-")</f>
        <v>#N/A</v>
      </c>
      <c r="BE120" s="120" t="e" cm="1">
        <f t="array" ref="BE120">_xlfn.IFS(AND($P120&lt;&gt;"",X120&lt;&gt;""),ABS($P120-X120),AND($P120="",X120=""),"",OR($P120&lt;&gt;"",X120&lt;&gt;""),"-")</f>
        <v>#N/A</v>
      </c>
      <c r="BF120" s="120" t="e" cm="1">
        <f t="array" ref="BF120">_xlfn.IFS(AND($P120&lt;&gt;"",Y120&lt;&gt;""),ABS($P120-Y120),AND($P120="",Y120=""),"",OR($P120&lt;&gt;"",Y120&lt;&gt;""),"-")</f>
        <v>#N/A</v>
      </c>
      <c r="BG120" s="120" t="e" cm="1">
        <f t="array" ref="BG120">_xlfn.IFS(AND($P120&lt;&gt;"",Z120&lt;&gt;""),ABS($P120-Z120),AND($P120="",Z120=""),"",OR($P120&lt;&gt;"",Z120&lt;&gt;""),"-")</f>
        <v>#N/A</v>
      </c>
      <c r="BH120" s="121" t="e" cm="1">
        <f t="array" ref="BH120">_xlfn.IFS(AND($Q120&lt;&gt;"",R120&lt;&gt;""),ABS($Q120-R120),AND($Q120="",R120=""),"",OR($Q120&lt;&gt;"",R120&lt;&gt;""),"-")</f>
        <v>#N/A</v>
      </c>
      <c r="BI120" s="120" t="e" cm="1">
        <f t="array" ref="BI120">_xlfn.IFS(AND($Q120&lt;&gt;"",S120&lt;&gt;""),ABS($Q120-S120),AND($Q120="",S120=""),"",OR($Q120&lt;&gt;"",S120&lt;&gt;""),"-")</f>
        <v>#N/A</v>
      </c>
      <c r="BJ120" s="120" t="e" cm="1">
        <f t="array" ref="BJ120">_xlfn.IFS(AND($Q120&lt;&gt;"",T120&lt;&gt;""),ABS($Q120-T120),AND($Q120="",T120=""),"",OR($Q120&lt;&gt;"",T120&lt;&gt;""),"-")</f>
        <v>#N/A</v>
      </c>
      <c r="BK120" s="120" t="e" cm="1">
        <f t="array" ref="BK120">_xlfn.IFS(AND($Q120&lt;&gt;"",U120&lt;&gt;""),ABS($Q120-U120),AND($Q120="",U120=""),"",OR($Q120&lt;&gt;"",U120&lt;&gt;""),"-")</f>
        <v>#N/A</v>
      </c>
      <c r="BL120" s="120" t="e" cm="1">
        <f t="array" ref="BL120">_xlfn.IFS(AND($Q120&lt;&gt;"",V120&lt;&gt;""),ABS($Q120-V120),AND($Q120="",V120=""),"",OR($Q120&lt;&gt;"",V120&lt;&gt;""),"-")</f>
        <v>#N/A</v>
      </c>
      <c r="BM120" s="120" t="e" cm="1">
        <f t="array" ref="BM120">_xlfn.IFS(AND($Q120&lt;&gt;"",W120&lt;&gt;""),ABS($Q120-W120),AND($Q120="",W120=""),"",OR($Q120&lt;&gt;"",W120&lt;&gt;""),"-")</f>
        <v>#N/A</v>
      </c>
      <c r="BN120" s="120" t="e" cm="1">
        <f t="array" ref="BN120">_xlfn.IFS(AND($Q120&lt;&gt;"",X120&lt;&gt;""),ABS($Q120-X120),AND($Q120="",X120=""),"",OR($Q120&lt;&gt;"",X120&lt;&gt;""),"-")</f>
        <v>#N/A</v>
      </c>
      <c r="BO120" s="120" t="e" cm="1">
        <f t="array" ref="BO120">_xlfn.IFS(AND($Q120&lt;&gt;"",Y120&lt;&gt;""),ABS($Q120-Y120),AND($Q120="",Y120=""),"",OR($Q120&lt;&gt;"",Y120&lt;&gt;""),"-")</f>
        <v>#N/A</v>
      </c>
      <c r="BP120" s="120" t="e" cm="1">
        <f t="array" ref="BP120">_xlfn.IFS(AND($Q120&lt;&gt;"",Z120&lt;&gt;""),ABS($Q120-Z120),AND($Q120="",Z120=""),"",OR($Q120&lt;&gt;"",Z120&lt;&gt;""),"-")</f>
        <v>#N/A</v>
      </c>
      <c r="BQ120" s="121" t="e" cm="1">
        <f t="array" ref="BQ120">_xlfn.IFS(AND($R120&lt;&gt;"",S120&lt;&gt;""),ABS($R120-S120),AND($R120="",S120=""),"",OR($R120&lt;&gt;"",S120&lt;&gt;""),"-")</f>
        <v>#N/A</v>
      </c>
      <c r="BR120" s="120" t="e" cm="1">
        <f t="array" ref="BR120">_xlfn.IFS(AND($R120&lt;&gt;"",T120&lt;&gt;""),ABS($R120-T120),AND($R120="",T120=""),"",OR($R120&lt;&gt;"",T120&lt;&gt;""),"-")</f>
        <v>#N/A</v>
      </c>
      <c r="BS120" s="120" t="e" cm="1">
        <f t="array" ref="BS120">_xlfn.IFS(AND($R120&lt;&gt;"",U120&lt;&gt;""),ABS($R120-U120),AND($R120="",U120=""),"",OR($R120&lt;&gt;"",U120&lt;&gt;""),"-")</f>
        <v>#N/A</v>
      </c>
      <c r="BT120" s="120" t="e" cm="1">
        <f t="array" ref="BT120">_xlfn.IFS(AND($R120&lt;&gt;"",V120&lt;&gt;""),ABS($R120-V120),AND($R120="",V120=""),"",OR($R120&lt;&gt;"",V120&lt;&gt;""),"-")</f>
        <v>#N/A</v>
      </c>
      <c r="BU120" s="120" t="e" cm="1">
        <f t="array" ref="BU120">_xlfn.IFS(AND($R120&lt;&gt;"",W120&lt;&gt;""),ABS($R120-W120),AND($R120="",W120=""),"",OR($R120&lt;&gt;"",W120&lt;&gt;""),"-")</f>
        <v>#N/A</v>
      </c>
      <c r="BV120" s="120" t="e" cm="1">
        <f t="array" ref="BV120">_xlfn.IFS(AND($R120&lt;&gt;"",X120&lt;&gt;""),ABS($R120-X120),AND($R120="",X120=""),"",OR($R120&lt;&gt;"",X120&lt;&gt;""),"-")</f>
        <v>#N/A</v>
      </c>
      <c r="BW120" s="120" t="e" cm="1">
        <f t="array" ref="BW120">_xlfn.IFS(AND($R120&lt;&gt;"",Y120&lt;&gt;""),ABS($R120-Y120),AND($R120="",Y120=""),"",OR($R120&lt;&gt;"",Y120&lt;&gt;""),"-")</f>
        <v>#N/A</v>
      </c>
      <c r="BX120" s="120" t="e" cm="1">
        <f t="array" ref="BX120">_xlfn.IFS(AND($R120&lt;&gt;"",Z120&lt;&gt;""),ABS($R120-Z120),AND($R120="",Z120=""),"",OR($R120&lt;&gt;"",Z120&lt;&gt;""),"-")</f>
        <v>#N/A</v>
      </c>
      <c r="BY120" s="121" t="e" cm="1">
        <f t="array" ref="BY120">_xlfn.IFS(AND($S120&lt;&gt;"",T120&lt;&gt;""),ABS($S120-T120),AND($S120="",T120=""),"",OR($S120&lt;&gt;"",T120&lt;&gt;""),"-")</f>
        <v>#N/A</v>
      </c>
      <c r="BZ120" s="120" t="e" cm="1">
        <f t="array" ref="BZ120">_xlfn.IFS(AND($S120&lt;&gt;"",U120&lt;&gt;""),ABS($S120-U120),AND($S120="",U120=""),"",OR($S120&lt;&gt;"",U120&lt;&gt;""),"-")</f>
        <v>#N/A</v>
      </c>
      <c r="CA120" s="120" t="e" cm="1">
        <f t="array" ref="CA120">_xlfn.IFS(AND($S120&lt;&gt;"",V120&lt;&gt;""),ABS($S120-V120),AND($S120="",V120=""),"",OR($S120&lt;&gt;"",V120&lt;&gt;""),"-")</f>
        <v>#N/A</v>
      </c>
      <c r="CB120" s="120" t="e" cm="1">
        <f t="array" ref="CB120">_xlfn.IFS(AND($S120&lt;&gt;"",W120&lt;&gt;""),ABS($S120-W120),AND($S120="",W120=""),"",OR($S120&lt;&gt;"",W120&lt;&gt;""),"-")</f>
        <v>#N/A</v>
      </c>
      <c r="CC120" s="120" t="e" cm="1">
        <f t="array" ref="CC120">_xlfn.IFS(AND($S120&lt;&gt;"",X120&lt;&gt;""),ABS($S120-X120),AND($S120="",X120=""),"",OR($S120&lt;&gt;"",X120&lt;&gt;""),"-")</f>
        <v>#N/A</v>
      </c>
      <c r="CD120" s="120" t="e" cm="1">
        <f t="array" ref="CD120">_xlfn.IFS(AND($S120&lt;&gt;"",Y120&lt;&gt;""),ABS($S120-Y120),AND($S120="",Y120=""),"",OR($S120&lt;&gt;"",Y120&lt;&gt;""),"-")</f>
        <v>#N/A</v>
      </c>
      <c r="CE120" s="120" t="e" cm="1">
        <f t="array" ref="CE120">_xlfn.IFS(AND($S120&lt;&gt;"",Z120&lt;&gt;""),ABS($S120-Z120),AND($S120="",Z120=""),"",OR($S120&lt;&gt;"",Z120&lt;&gt;""),"-")</f>
        <v>#N/A</v>
      </c>
      <c r="CF120" s="121" t="e" cm="1">
        <f t="array" ref="CF120">_xlfn.IFS(AND($T120&lt;&gt;"",U120&lt;&gt;""),ABS($T120-U120),AND($T120="",U120=""),"",OR($T120&lt;&gt;"",U120&lt;&gt;""),"-")</f>
        <v>#N/A</v>
      </c>
      <c r="CG120" s="120" t="e" cm="1">
        <f t="array" ref="CG120">_xlfn.IFS(AND($T120&lt;&gt;"",V120&lt;&gt;""),ABS($T120-V120),AND($T120="",V120=""),"",OR($T120&lt;&gt;"",V120&lt;&gt;""),"-")</f>
        <v>#N/A</v>
      </c>
      <c r="CH120" s="120" t="e" cm="1">
        <f t="array" ref="CH120">_xlfn.IFS(AND($T120&lt;&gt;"",W120&lt;&gt;""),ABS($T120-W120),AND($T120="",W120=""),"",OR($T120&lt;&gt;"",W120&lt;&gt;""),"-")</f>
        <v>#N/A</v>
      </c>
      <c r="CI120" s="120" t="e" cm="1">
        <f t="array" ref="CI120">_xlfn.IFS(AND($T120&lt;&gt;"",X120&lt;&gt;""),ABS($T120-X120),AND($T120="",X120=""),"",OR($T120&lt;&gt;"",X120&lt;&gt;""),"-")</f>
        <v>#N/A</v>
      </c>
      <c r="CJ120" s="120" t="e" cm="1">
        <f t="array" ref="CJ120">_xlfn.IFS(AND($T120&lt;&gt;"",Y120&lt;&gt;""),ABS($T120-Y120),AND($T120="",Y120=""),"",OR($T120&lt;&gt;"",Y120&lt;&gt;""),"-")</f>
        <v>#N/A</v>
      </c>
      <c r="CK120" s="120" t="e" cm="1">
        <f t="array" ref="CK120">_xlfn.IFS(AND($T120&lt;&gt;"",Z120&lt;&gt;""),ABS($T120-Z120),AND($T120="",Z120=""),"",OR($T120&lt;&gt;"",Z120&lt;&gt;""),"-")</f>
        <v>#N/A</v>
      </c>
      <c r="CL120" s="121" t="e" cm="1">
        <f t="array" ref="CL120">_xlfn.IFS(AND($U120&lt;&gt;"",V120&lt;&gt;""),ABS($U120-V120),AND($U120="",V120=""),"",OR($U120&lt;&gt;"",V120&lt;&gt;""),"-")</f>
        <v>#N/A</v>
      </c>
      <c r="CM120" s="120" t="e" cm="1">
        <f t="array" ref="CM120">_xlfn.IFS(AND($U120&lt;&gt;"",W120&lt;&gt;""),ABS($U120-W120),AND($U120="",W120=""),"",OR($U120&lt;&gt;"",W120&lt;&gt;""),"-")</f>
        <v>#N/A</v>
      </c>
      <c r="CN120" s="120" t="e" cm="1">
        <f t="array" ref="CN120">_xlfn.IFS(AND($U120&lt;&gt;"",X120&lt;&gt;""),ABS($U120-X120),AND($U120="",X120=""),"",OR($U120&lt;&gt;"",X120&lt;&gt;""),"-")</f>
        <v>#N/A</v>
      </c>
      <c r="CO120" s="120" t="e" cm="1">
        <f t="array" ref="CO120">_xlfn.IFS(AND($U120&lt;&gt;"",Y120&lt;&gt;""),ABS($U120-Y120),AND($U120="",Y120=""),"",OR($U120&lt;&gt;"",Y120&lt;&gt;""),"-")</f>
        <v>#N/A</v>
      </c>
      <c r="CP120" s="120" t="e" cm="1">
        <f t="array" ref="CP120">_xlfn.IFS(AND($U120&lt;&gt;"",Z120&lt;&gt;""),ABS($U120-Z120),AND($U120="",Z120=""),"",OR($U120&lt;&gt;"",Z120&lt;&gt;""),"-")</f>
        <v>#N/A</v>
      </c>
      <c r="CQ120" s="121" t="e" cm="1">
        <f t="array" ref="CQ120">_xlfn.IFS(AND($V120&lt;&gt;"",W120&lt;&gt;""),ABS($V120-W120),AND($V120="",W120=""),"",OR($V120&lt;&gt;"",W120&lt;&gt;""),"-")</f>
        <v>#N/A</v>
      </c>
      <c r="CR120" s="120" t="e" cm="1">
        <f t="array" ref="CR120">_xlfn.IFS(AND($V120&lt;&gt;"",X120&lt;&gt;""),ABS($V120-X120),AND($V120="",X120=""),"",OR($V120&lt;&gt;"",X120&lt;&gt;""),"-")</f>
        <v>#N/A</v>
      </c>
      <c r="CS120" s="120" t="e" cm="1">
        <f t="array" ref="CS120">_xlfn.IFS(AND($V120&lt;&gt;"",Y120&lt;&gt;""),ABS($V120-Y120),AND($V120="",Y120=""),"",OR($V120&lt;&gt;"",Y120&lt;&gt;""),"-")</f>
        <v>#N/A</v>
      </c>
      <c r="CT120" s="120" t="e" cm="1">
        <f t="array" ref="CT120">_xlfn.IFS(AND($V120&lt;&gt;"",Z120&lt;&gt;""),ABS($V120-Z120),AND($V120="",Z120=""),"",OR($V120&lt;&gt;"",Z120&lt;&gt;""),"-")</f>
        <v>#N/A</v>
      </c>
      <c r="CU120" s="121" t="e" cm="1">
        <f t="array" ref="CU120">_xlfn.IFS(AND($W120&lt;&gt;"",X120&lt;&gt;""),ABS($W120-X120),AND($W120="",X120=""),"",OR($W120&lt;&gt;"",X120&lt;&gt;""),"-")</f>
        <v>#N/A</v>
      </c>
      <c r="CV120" s="120" t="e" cm="1">
        <f t="array" ref="CV120">_xlfn.IFS(AND($W120&lt;&gt;"",Y120&lt;&gt;""),ABS($W120-Y120),AND($W120="",Y120=""),"",OR($W120&lt;&gt;"",Y120&lt;&gt;""),"-")</f>
        <v>#N/A</v>
      </c>
      <c r="CW120" s="120" t="e" cm="1">
        <f t="array" ref="CW120">_xlfn.IFS(AND($W120&lt;&gt;"",Z120&lt;&gt;""),ABS($W120-Z120),AND($W120="",Z120=""),"",OR($W120&lt;&gt;"",Z120&lt;&gt;""),"-")</f>
        <v>#N/A</v>
      </c>
      <c r="CX120" s="121" t="e" cm="1">
        <f t="array" ref="CX120">_xlfn.IFS(AND($X120&lt;&gt;"",Y120&lt;&gt;""),ABS($X120-Y120),AND($X120="",Y120=""),"",OR($X120&lt;&gt;"",Y120&lt;&gt;""),"-")</f>
        <v>#N/A</v>
      </c>
      <c r="CY120" s="120" t="e" cm="1">
        <f t="array" ref="CY120">_xlfn.IFS(AND($X120&lt;&gt;"",Z120&lt;&gt;""),ABS($X120-Z120),AND($X120="",Z120=""),"",OR($X120&lt;&gt;"",Z120&lt;&gt;""),"-")</f>
        <v>#N/A</v>
      </c>
      <c r="CZ120" s="121" t="e" cm="1">
        <f t="array" ref="CZ120">_xlfn.IFS(AND($Y120&lt;&gt;"",Z120&lt;&gt;""),ABS($Y120-Z120),AND($Y120="",Z120=""),"",OR($Y120&lt;&gt;"",Z120&lt;&gt;""),"-")</f>
        <v>#N/A</v>
      </c>
    </row>
    <row r="121" spans="1:104" x14ac:dyDescent="0.2">
      <c r="A121" s="260" t="s">
        <v>82</v>
      </c>
      <c r="B121" s="259" t="str">
        <f>VLOOKUP($A121,Merged_couplings!$B:$BU,MATCH(B$1,Merged_couplings!$B$1:$BU$1,0),FALSE)</f>
        <v>-I-</v>
      </c>
      <c r="C121" s="258" t="str">
        <f>VLOOKUP($A121,Merged_couplings!$B:$BU,MATCH(C$1,Merged_couplings!$B$1:$BU$1,0),FALSE)</f>
        <v>-I-</v>
      </c>
      <c r="D121" s="258" t="str">
        <f>VLOOKUP($A121,Merged_couplings!$B:$BU,MATCH(D$1,Merged_couplings!$B$1:$BU$1,0),FALSE)</f>
        <v>-I-</v>
      </c>
      <c r="E121" s="258" t="str">
        <f>VLOOKUP($A121,Merged_couplings!$B:$BU,MATCH(E$1,Merged_couplings!$B$1:$BU$1,0),FALSE)</f>
        <v>-I-</v>
      </c>
      <c r="F121" s="258" t="str">
        <f>VLOOKUP($A121,Merged_couplings!$B:$BU,MATCH(F$1,Merged_couplings!$B$1:$BU$1,0),FALSE)</f>
        <v>-I-</v>
      </c>
      <c r="G121" s="258" t="str">
        <f>VLOOKUP($A121,Merged_couplings!$B:$BU,MATCH(G$1,Merged_couplings!$B$1:$BU$1,0),FALSE)</f>
        <v>-I-</v>
      </c>
      <c r="H121" s="258" t="str">
        <f>VLOOKUP($A121,Merged_couplings!$B:$BU,MATCH(H$1,Merged_couplings!$B$1:$BU$1,0),FALSE)</f>
        <v>-IG</v>
      </c>
      <c r="I121" s="258" t="str">
        <f>VLOOKUP($A121,Merged_couplings!$B:$BU,MATCH(I$1,Merged_couplings!$B$1:$BU$1,0),FALSE)</f>
        <v>-IG</v>
      </c>
      <c r="J121" s="258" t="str">
        <f>VLOOKUP($A121,Merged_couplings!$B:$BU,MATCH(J$1,Merged_couplings!$B$1:$BU$1,0),FALSE)</f>
        <v>-IG</v>
      </c>
      <c r="K121" s="258" t="str">
        <f>VLOOKUP($A121,Merged_couplings!$B:$BU,MATCH(K$1,Merged_couplings!$B$1:$BU$1,0),FALSE)</f>
        <v>-IG</v>
      </c>
      <c r="L121" s="258" t="str">
        <f>VLOOKUP($A121,Merged_couplings!$B:$BU,MATCH(L$1,Merged_couplings!$B$1:$BU$1,0),FALSE)</f>
        <v>-I-</v>
      </c>
      <c r="M121" s="258" t="str">
        <f>VLOOKUP($A121,Merged_couplings!$B:$BU,MATCH(M$1,Merged_couplings!$B$1:$BU$1,0),FALSE)</f>
        <v>-I-</v>
      </c>
      <c r="N121" s="121" t="str">
        <f>IF(OR(B121="BIG",B121="BI-",B121="B-G"),VLOOKUP($A121,Merged_couplings!$B:$BU,MATCH(N$1,Merged_couplings!$B$1:$BU$1,0),FALSE),"")</f>
        <v/>
      </c>
      <c r="P121" s="120" t="str">
        <f>IF(OR(C121="BIG",C121="BI-",C121="B-G"),VLOOKUP($A121,Merged_couplings!$B:$BU,MATCH(P$1,Merged_couplings!$B$1:$BU$1,0),FALSE),"")</f>
        <v/>
      </c>
      <c r="Q121" s="120" t="str">
        <f>IF(OR(D121="BIG",D121="BI-",D121="B-G"),VLOOKUP($A121,Merged_couplings!$B:$BU,MATCH(Q$1,Merged_couplings!$B$1:$BU$1,0),FALSE),"")</f>
        <v/>
      </c>
      <c r="R121" s="120" t="str">
        <f>IF(OR(E121="BIG",E121="BI-",E121="B-G"),VLOOKUP($A121,Merged_couplings!$B:$BU,MATCH(R$1,Merged_couplings!$B$1:$BU$1,0),FALSE),"")</f>
        <v/>
      </c>
      <c r="S121" s="120" t="str">
        <f>IF(OR(F121="BIG",F121="BI-",F121="B-G"),VLOOKUP($A121,Merged_couplings!$B:$BU,MATCH(S$1,Merged_couplings!$B$1:$BU$1,0),FALSE),"")</f>
        <v/>
      </c>
      <c r="T121" s="120" t="str">
        <f>IF(OR(G121="BIG",G121="BI-",G121="B-G"),VLOOKUP($A121,Merged_couplings!$B:$BU,MATCH(T$1,Merged_couplings!$B$1:$BU$1,0),FALSE),"")</f>
        <v/>
      </c>
      <c r="U121" s="120" t="str">
        <f>IF(OR(H121="BIG",H121="BI-",H121="B-G"),VLOOKUP($A121,Merged_couplings!$B:$BU,MATCH(U$1,Merged_couplings!$B$1:$BU$1,0),FALSE),"")</f>
        <v/>
      </c>
      <c r="V121" s="120" t="str">
        <f>IF(OR(I121="BIG",I121="BI-",I121="B-G"),VLOOKUP($A121,Merged_couplings!$B:$BU,MATCH(V$1,Merged_couplings!$B$1:$BU$1,0),FALSE),"")</f>
        <v/>
      </c>
      <c r="W121" s="120" t="str">
        <f>IF(OR(J121="BIG",J121="BI-",J121="B-G"),VLOOKUP($A121,Merged_couplings!$B:$BU,MATCH(W$1,Merged_couplings!$B$1:$BU$1,0),FALSE),"")</f>
        <v/>
      </c>
      <c r="X121" s="120" t="str">
        <f>IF(OR(K121="BIG",K121="BI-",K121="B-G"),VLOOKUP($A121,Merged_couplings!$B:$BU,MATCH(X$1,Merged_couplings!$B$1:$BU$1,0),FALSE),"")</f>
        <v/>
      </c>
      <c r="Y121" s="120" t="str">
        <f>IF(OR(L121="BIG",L121="BI-",L121="B-G"),VLOOKUP($A121,Merged_couplings!$B:$BU,MATCH(Y$1,Merged_couplings!$B$1:$BU$1,0),FALSE),"")</f>
        <v/>
      </c>
      <c r="Z121" s="120" t="str">
        <f>IF(OR(M121="BIG",M121="BI-",M121="B-G"),VLOOKUP($A121,Merged_couplings!$B:$BU,MATCH(Z$1,Merged_couplings!$B$1:$BU$1,0),FALSE),"")</f>
        <v/>
      </c>
      <c r="AA121" s="123"/>
      <c r="AB121" s="340" t="str" cm="1">
        <f t="array" ref="AB121">_xlfn.IFS(AND($N121&lt;&gt;"",P121&lt;&gt;""),ABS($N121-P121),AND($N121="",P121=""),"",OR($N121&lt;&gt;"",P121&lt;&gt;""),"-")</f>
        <v/>
      </c>
      <c r="AC121" s="122" t="str" cm="1">
        <f t="array" ref="AC121">_xlfn.IFS(AND($N121&lt;&gt;"",Q121&lt;&gt;""),ABS($N121-Q121),AND($N121="",Q121=""),"",OR($N121&lt;&gt;"",Q121&lt;&gt;""),"-")</f>
        <v/>
      </c>
      <c r="AD121" s="122" t="str" cm="1">
        <f t="array" ref="AD121">_xlfn.IFS(AND($N121&lt;&gt;"",R121&lt;&gt;""),ABS($N121-R121),AND($N121="",R121=""),"",OR($N121&lt;&gt;"",R121&lt;&gt;""),"-")</f>
        <v/>
      </c>
      <c r="AE121" s="122" t="str" cm="1">
        <f t="array" ref="AE121">_xlfn.IFS(AND($N121&lt;&gt;"",S121&lt;&gt;""),ABS($N121-S121),AND($N121="",S121=""),"",OR($N121&lt;&gt;"",S121&lt;&gt;""),"-")</f>
        <v/>
      </c>
      <c r="AF121" s="122" t="str" cm="1">
        <f t="array" ref="AF121">_xlfn.IFS(AND($N121&lt;&gt;"",T121&lt;&gt;""),ABS($N121-T121),AND($N121="",T121=""),"",OR($N121&lt;&gt;"",T121&lt;&gt;""),"-")</f>
        <v/>
      </c>
      <c r="AG121" s="122" t="str" cm="1">
        <f t="array" ref="AG121">_xlfn.IFS(AND($N121&lt;&gt;"",U121&lt;&gt;""),ABS($N121-U121),AND($N121="",U121=""),"",OR($N121&lt;&gt;"",U121&lt;&gt;""),"-")</f>
        <v/>
      </c>
      <c r="AH121" s="122" t="str" cm="1">
        <f t="array" ref="AH121">_xlfn.IFS(AND($N121&lt;&gt;"",V121&lt;&gt;""),ABS($N121-V121),AND($N121="",V121=""),"",OR($N121&lt;&gt;"",V121&lt;&gt;""),"-")</f>
        <v/>
      </c>
      <c r="AI121" s="122" t="str" cm="1">
        <f t="array" ref="AI121">_xlfn.IFS(AND($N121&lt;&gt;"",W121&lt;&gt;""),ABS($N121-W121),AND($N121="",W121=""),"",OR($N121&lt;&gt;"",W121&lt;&gt;""),"-")</f>
        <v/>
      </c>
      <c r="AJ121" s="122" t="str" cm="1">
        <f t="array" ref="AJ121">_xlfn.IFS(AND($N121&lt;&gt;"",X121&lt;&gt;""),ABS($N121-X121),AND($N121="",X121=""),"",OR($N121&lt;&gt;"",X121&lt;&gt;""),"-")</f>
        <v/>
      </c>
      <c r="AK121" s="122" t="str" cm="1">
        <f t="array" ref="AK121">_xlfn.IFS(AND($N121&lt;&gt;"",Y121&lt;&gt;""),ABS($N121-Y121),AND($N121="",Y121=""),"",OR($N121&lt;&gt;"",Y121&lt;&gt;""),"-")</f>
        <v/>
      </c>
      <c r="AL121" s="122" t="str" cm="1">
        <f t="array" ref="AL121">_xlfn.IFS(AND($N121&lt;&gt;"",Z121&lt;&gt;""),ABS($N121-Z121),AND($N121="",Z121=""),"",OR($N121&lt;&gt;"",Z121&lt;&gt;""),"-")</f>
        <v/>
      </c>
      <c r="AM121" s="340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1" t="str" cm="1">
        <f t="array" ref="AX121">_xlfn.IFS(AND($P121&lt;&gt;"",Q121&lt;&gt;""),ABS($P121-Q121),AND($P121="",Q121=""),"",OR($P121&lt;&gt;"",Q121&lt;&gt;""),"-")</f>
        <v/>
      </c>
      <c r="AY121" s="120" t="str" cm="1">
        <f t="array" ref="AY121">_xlfn.IFS(AND($P121&lt;&gt;"",R121&lt;&gt;""),ABS($P121-R121),AND($P121="",R121=""),"",OR($P121&lt;&gt;"",R121&lt;&gt;""),"-")</f>
        <v/>
      </c>
      <c r="AZ121" s="120" t="str" cm="1">
        <f t="array" ref="AZ121">_xlfn.IFS(AND($P121&lt;&gt;"",S121&lt;&gt;""),ABS($P121-S121),AND($P121="",S121=""),"",OR($P121&lt;&gt;"",S121&lt;&gt;""),"-")</f>
        <v/>
      </c>
      <c r="BA121" s="120" t="str" cm="1">
        <f t="array" ref="BA121">_xlfn.IFS(AND($P121&lt;&gt;"",T121&lt;&gt;""),ABS($P121-T121),AND($P121="",T121=""),"",OR($P121&lt;&gt;"",T121&lt;&gt;""),"-")</f>
        <v/>
      </c>
      <c r="BB121" s="120" t="str" cm="1">
        <f t="array" ref="BB121">_xlfn.IFS(AND($P121&lt;&gt;"",U121&lt;&gt;""),ABS($P121-U121),AND($P121="",U121=""),"",OR($P121&lt;&gt;"",U121&lt;&gt;""),"-")</f>
        <v/>
      </c>
      <c r="BC121" s="120" t="str" cm="1">
        <f t="array" ref="BC121">_xlfn.IFS(AND($P121&lt;&gt;"",V121&lt;&gt;""),ABS($P121-V121),AND($P121="",V121=""),"",OR($P121&lt;&gt;"",V121&lt;&gt;""),"-")</f>
        <v/>
      </c>
      <c r="BD121" s="120" t="str" cm="1">
        <f t="array" ref="BD121">_xlfn.IFS(AND($P121&lt;&gt;"",W121&lt;&gt;""),ABS($P121-W121),AND($P121="",W121=""),"",OR($P121&lt;&gt;"",W121&lt;&gt;""),"-")</f>
        <v/>
      </c>
      <c r="BE121" s="120" t="str" cm="1">
        <f t="array" ref="BE121">_xlfn.IFS(AND($P121&lt;&gt;"",X121&lt;&gt;""),ABS($P121-X121),AND($P121="",X121=""),"",OR($P121&lt;&gt;"",X121&lt;&gt;""),"-")</f>
        <v/>
      </c>
      <c r="BF121" s="120" t="str" cm="1">
        <f t="array" ref="BF121">_xlfn.IFS(AND($P121&lt;&gt;"",Y121&lt;&gt;""),ABS($P121-Y121),AND($P121="",Y121=""),"",OR($P121&lt;&gt;"",Y121&lt;&gt;""),"-")</f>
        <v/>
      </c>
      <c r="BG121" s="120" t="str" cm="1">
        <f t="array" ref="BG121">_xlfn.IFS(AND($P121&lt;&gt;"",Z121&lt;&gt;""),ABS($P121-Z121),AND($P121="",Z121=""),"",OR($P121&lt;&gt;"",Z121&lt;&gt;""),"-")</f>
        <v/>
      </c>
      <c r="BH121" s="121" t="str" cm="1">
        <f t="array" ref="BH121">_xlfn.IFS(AND($Q121&lt;&gt;"",R121&lt;&gt;""),ABS($Q121-R121),AND($Q121="",R121=""),"",OR($Q121&lt;&gt;"",R121&lt;&gt;""),"-")</f>
        <v/>
      </c>
      <c r="BI121" s="120" t="str" cm="1">
        <f t="array" ref="BI121">_xlfn.IFS(AND($Q121&lt;&gt;"",S121&lt;&gt;""),ABS($Q121-S121),AND($Q121="",S121=""),"",OR($Q121&lt;&gt;"",S121&lt;&gt;""),"-")</f>
        <v/>
      </c>
      <c r="BJ121" s="120" t="str" cm="1">
        <f t="array" ref="BJ121">_xlfn.IFS(AND($Q121&lt;&gt;"",T121&lt;&gt;""),ABS($Q121-T121),AND($Q121="",T121=""),"",OR($Q121&lt;&gt;"",T121&lt;&gt;""),"-")</f>
        <v/>
      </c>
      <c r="BK121" s="120" t="str" cm="1">
        <f t="array" ref="BK121">_xlfn.IFS(AND($Q121&lt;&gt;"",U121&lt;&gt;""),ABS($Q121-U121),AND($Q121="",U121=""),"",OR($Q121&lt;&gt;"",U121&lt;&gt;""),"-")</f>
        <v/>
      </c>
      <c r="BL121" s="120" t="str" cm="1">
        <f t="array" ref="BL121">_xlfn.IFS(AND($Q121&lt;&gt;"",V121&lt;&gt;""),ABS($Q121-V121),AND($Q121="",V121=""),"",OR($Q121&lt;&gt;"",V121&lt;&gt;""),"-")</f>
        <v/>
      </c>
      <c r="BM121" s="120" t="str" cm="1">
        <f t="array" ref="BM121">_xlfn.IFS(AND($Q121&lt;&gt;"",W121&lt;&gt;""),ABS($Q121-W121),AND($Q121="",W121=""),"",OR($Q121&lt;&gt;"",W121&lt;&gt;""),"-")</f>
        <v/>
      </c>
      <c r="BN121" s="120" t="str" cm="1">
        <f t="array" ref="BN121">_xlfn.IFS(AND($Q121&lt;&gt;"",X121&lt;&gt;""),ABS($Q121-X121),AND($Q121="",X121=""),"",OR($Q121&lt;&gt;"",X121&lt;&gt;""),"-")</f>
        <v/>
      </c>
      <c r="BO121" s="120" t="str" cm="1">
        <f t="array" ref="BO121">_xlfn.IFS(AND($Q121&lt;&gt;"",Y121&lt;&gt;""),ABS($Q121-Y121),AND($Q121="",Y121=""),"",OR($Q121&lt;&gt;"",Y121&lt;&gt;""),"-")</f>
        <v/>
      </c>
      <c r="BP121" s="120" t="str" cm="1">
        <f t="array" ref="BP121">_xlfn.IFS(AND($Q121&lt;&gt;"",Z121&lt;&gt;""),ABS($Q121-Z121),AND($Q121="",Z121=""),"",OR($Q121&lt;&gt;"",Z121&lt;&gt;""),"-")</f>
        <v/>
      </c>
      <c r="BQ121" s="121" t="str" cm="1">
        <f t="array" ref="BQ121">_xlfn.IFS(AND($R121&lt;&gt;"",S121&lt;&gt;""),ABS($R121-S121),AND($R121="",S121=""),"",OR($R121&lt;&gt;"",S121&lt;&gt;""),"-")</f>
        <v/>
      </c>
      <c r="BR121" s="120" t="str" cm="1">
        <f t="array" ref="BR121">_xlfn.IFS(AND($R121&lt;&gt;"",T121&lt;&gt;""),ABS($R121-T121),AND($R121="",T121=""),"",OR($R121&lt;&gt;"",T121&lt;&gt;""),"-")</f>
        <v/>
      </c>
      <c r="BS121" s="120" t="str" cm="1">
        <f t="array" ref="BS121">_xlfn.IFS(AND($R121&lt;&gt;"",U121&lt;&gt;""),ABS($R121-U121),AND($R121="",U121=""),"",OR($R121&lt;&gt;"",U121&lt;&gt;""),"-")</f>
        <v/>
      </c>
      <c r="BT121" s="120" t="str" cm="1">
        <f t="array" ref="BT121">_xlfn.IFS(AND($R121&lt;&gt;"",V121&lt;&gt;""),ABS($R121-V121),AND($R121="",V121=""),"",OR($R121&lt;&gt;"",V121&lt;&gt;""),"-")</f>
        <v/>
      </c>
      <c r="BU121" s="120" t="str" cm="1">
        <f t="array" ref="BU121">_xlfn.IFS(AND($R121&lt;&gt;"",W121&lt;&gt;""),ABS($R121-W121),AND($R121="",W121=""),"",OR($R121&lt;&gt;"",W121&lt;&gt;""),"-")</f>
        <v/>
      </c>
      <c r="BV121" s="120" t="str" cm="1">
        <f t="array" ref="BV121">_xlfn.IFS(AND($R121&lt;&gt;"",X121&lt;&gt;""),ABS($R121-X121),AND($R121="",X121=""),"",OR($R121&lt;&gt;"",X121&lt;&gt;""),"-")</f>
        <v/>
      </c>
      <c r="BW121" s="120" t="str" cm="1">
        <f t="array" ref="BW121">_xlfn.IFS(AND($R121&lt;&gt;"",Y121&lt;&gt;""),ABS($R121-Y121),AND($R121="",Y121=""),"",OR($R121&lt;&gt;"",Y121&lt;&gt;""),"-")</f>
        <v/>
      </c>
      <c r="BX121" s="120" t="str" cm="1">
        <f t="array" ref="BX121">_xlfn.IFS(AND($R121&lt;&gt;"",Z121&lt;&gt;""),ABS($R121-Z121),AND($R121="",Z121=""),"",OR($R121&lt;&gt;"",Z121&lt;&gt;""),"-")</f>
        <v/>
      </c>
      <c r="BY121" s="121" t="str" cm="1">
        <f t="array" ref="BY121">_xlfn.IFS(AND($S121&lt;&gt;"",T121&lt;&gt;""),ABS($S121-T121),AND($S121="",T121=""),"",OR($S121&lt;&gt;"",T121&lt;&gt;""),"-")</f>
        <v/>
      </c>
      <c r="BZ121" s="120" t="str" cm="1">
        <f t="array" ref="BZ121">_xlfn.IFS(AND($S121&lt;&gt;"",U121&lt;&gt;""),ABS($S121-U121),AND($S121="",U121=""),"",OR($S121&lt;&gt;"",U121&lt;&gt;""),"-")</f>
        <v/>
      </c>
      <c r="CA121" s="120" t="str" cm="1">
        <f t="array" ref="CA121">_xlfn.IFS(AND($S121&lt;&gt;"",V121&lt;&gt;""),ABS($S121-V121),AND($S121="",V121=""),"",OR($S121&lt;&gt;"",V121&lt;&gt;""),"-")</f>
        <v/>
      </c>
      <c r="CB121" s="120" t="str" cm="1">
        <f t="array" ref="CB121">_xlfn.IFS(AND($S121&lt;&gt;"",W121&lt;&gt;""),ABS($S121-W121),AND($S121="",W121=""),"",OR($S121&lt;&gt;"",W121&lt;&gt;""),"-")</f>
        <v/>
      </c>
      <c r="CC121" s="120" t="str" cm="1">
        <f t="array" ref="CC121">_xlfn.IFS(AND($S121&lt;&gt;"",X121&lt;&gt;""),ABS($S121-X121),AND($S121="",X121=""),"",OR($S121&lt;&gt;"",X121&lt;&gt;""),"-")</f>
        <v/>
      </c>
      <c r="CD121" s="120" t="str" cm="1">
        <f t="array" ref="CD121">_xlfn.IFS(AND($S121&lt;&gt;"",Y121&lt;&gt;""),ABS($S121-Y121),AND($S121="",Y121=""),"",OR($S121&lt;&gt;"",Y121&lt;&gt;""),"-")</f>
        <v/>
      </c>
      <c r="CE121" s="120" t="str" cm="1">
        <f t="array" ref="CE121">_xlfn.IFS(AND($S121&lt;&gt;"",Z121&lt;&gt;""),ABS($S121-Z121),AND($S121="",Z121=""),"",OR($S121&lt;&gt;"",Z121&lt;&gt;""),"-")</f>
        <v/>
      </c>
      <c r="CF121" s="121" t="str" cm="1">
        <f t="array" ref="CF121">_xlfn.IFS(AND($T121&lt;&gt;"",U121&lt;&gt;""),ABS($T121-U121),AND($T121="",U121=""),"",OR($T121&lt;&gt;"",U121&lt;&gt;""),"-")</f>
        <v/>
      </c>
      <c r="CG121" s="120" t="str" cm="1">
        <f t="array" ref="CG121">_xlfn.IFS(AND($T121&lt;&gt;"",V121&lt;&gt;""),ABS($T121-V121),AND($T121="",V121=""),"",OR($T121&lt;&gt;"",V121&lt;&gt;""),"-")</f>
        <v/>
      </c>
      <c r="CH121" s="120" t="str" cm="1">
        <f t="array" ref="CH121">_xlfn.IFS(AND($T121&lt;&gt;"",W121&lt;&gt;""),ABS($T121-W121),AND($T121="",W121=""),"",OR($T121&lt;&gt;"",W121&lt;&gt;""),"-")</f>
        <v/>
      </c>
      <c r="CI121" s="120" t="str" cm="1">
        <f t="array" ref="CI121">_xlfn.IFS(AND($T121&lt;&gt;"",X121&lt;&gt;""),ABS($T121-X121),AND($T121="",X121=""),"",OR($T121&lt;&gt;"",X121&lt;&gt;""),"-")</f>
        <v/>
      </c>
      <c r="CJ121" s="120" t="str" cm="1">
        <f t="array" ref="CJ121">_xlfn.IFS(AND($T121&lt;&gt;"",Y121&lt;&gt;""),ABS($T121-Y121),AND($T121="",Y121=""),"",OR($T121&lt;&gt;"",Y121&lt;&gt;""),"-")</f>
        <v/>
      </c>
      <c r="CK121" s="120" t="str" cm="1">
        <f t="array" ref="CK121">_xlfn.IFS(AND($T121&lt;&gt;"",Z121&lt;&gt;""),ABS($T121-Z121),AND($T121="",Z121=""),"",OR($T121&lt;&gt;"",Z121&lt;&gt;""),"-")</f>
        <v/>
      </c>
      <c r="CL121" s="121" t="str" cm="1">
        <f t="array" ref="CL121">_xlfn.IFS(AND($U121&lt;&gt;"",V121&lt;&gt;""),ABS($U121-V121),AND($U121="",V121=""),"",OR($U121&lt;&gt;"",V121&lt;&gt;""),"-")</f>
        <v/>
      </c>
      <c r="CM121" s="120" t="str" cm="1">
        <f t="array" ref="CM121">_xlfn.IFS(AND($U121&lt;&gt;"",W121&lt;&gt;""),ABS($U121-W121),AND($U121="",W121=""),"",OR($U121&lt;&gt;"",W121&lt;&gt;""),"-")</f>
        <v/>
      </c>
      <c r="CN121" s="120" t="str" cm="1">
        <f t="array" ref="CN121">_xlfn.IFS(AND($U121&lt;&gt;"",X121&lt;&gt;""),ABS($U121-X121),AND($U121="",X121=""),"",OR($U121&lt;&gt;"",X121&lt;&gt;""),"-")</f>
        <v/>
      </c>
      <c r="CO121" s="120" t="str" cm="1">
        <f t="array" ref="CO121">_xlfn.IFS(AND($U121&lt;&gt;"",Y121&lt;&gt;""),ABS($U121-Y121),AND($U121="",Y121=""),"",OR($U121&lt;&gt;"",Y121&lt;&gt;""),"-")</f>
        <v/>
      </c>
      <c r="CP121" s="120" t="str" cm="1">
        <f t="array" ref="CP121">_xlfn.IFS(AND($U121&lt;&gt;"",Z121&lt;&gt;""),ABS($U121-Z121),AND($U121="",Z121=""),"",OR($U121&lt;&gt;"",Z121&lt;&gt;""),"-")</f>
        <v/>
      </c>
      <c r="CQ121" s="121" t="str" cm="1">
        <f t="array" ref="CQ121">_xlfn.IFS(AND($V121&lt;&gt;"",W121&lt;&gt;""),ABS($V121-W121),AND($V121="",W121=""),"",OR($V121&lt;&gt;"",W121&lt;&gt;""),"-")</f>
        <v/>
      </c>
      <c r="CR121" s="120" t="str" cm="1">
        <f t="array" ref="CR121">_xlfn.IFS(AND($V121&lt;&gt;"",X121&lt;&gt;""),ABS($V121-X121),AND($V121="",X121=""),"",OR($V121&lt;&gt;"",X121&lt;&gt;""),"-")</f>
        <v/>
      </c>
      <c r="CS121" s="120" t="str" cm="1">
        <f t="array" ref="CS121">_xlfn.IFS(AND($V121&lt;&gt;"",Y121&lt;&gt;""),ABS($V121-Y121),AND($V121="",Y121=""),"",OR($V121&lt;&gt;"",Y121&lt;&gt;""),"-")</f>
        <v/>
      </c>
      <c r="CT121" s="120" t="str" cm="1">
        <f t="array" ref="CT121">_xlfn.IFS(AND($V121&lt;&gt;"",Z121&lt;&gt;""),ABS($V121-Z121),AND($V121="",Z121=""),"",OR($V121&lt;&gt;"",Z121&lt;&gt;""),"-")</f>
        <v/>
      </c>
      <c r="CU121" s="121" t="str" cm="1">
        <f t="array" ref="CU121">_xlfn.IFS(AND($W121&lt;&gt;"",X121&lt;&gt;""),ABS($W121-X121),AND($W121="",X121=""),"",OR($W121&lt;&gt;"",X121&lt;&gt;""),"-")</f>
        <v/>
      </c>
      <c r="CV121" s="120" t="str" cm="1">
        <f t="array" ref="CV121">_xlfn.IFS(AND($W121&lt;&gt;"",Y121&lt;&gt;""),ABS($W121-Y121),AND($W121="",Y121=""),"",OR($W121&lt;&gt;"",Y121&lt;&gt;""),"-")</f>
        <v/>
      </c>
      <c r="CW121" s="120" t="str" cm="1">
        <f t="array" ref="CW121">_xlfn.IFS(AND($W121&lt;&gt;"",Z121&lt;&gt;""),ABS($W121-Z121),AND($W121="",Z121=""),"",OR($W121&lt;&gt;"",Z121&lt;&gt;""),"-")</f>
        <v/>
      </c>
      <c r="CX121" s="121" t="str" cm="1">
        <f t="array" ref="CX121">_xlfn.IFS(AND($X121&lt;&gt;"",Y121&lt;&gt;""),ABS($X121-Y121),AND($X121="",Y121=""),"",OR($X121&lt;&gt;"",Y121&lt;&gt;""),"-")</f>
        <v/>
      </c>
      <c r="CY121" s="120" t="str" cm="1">
        <f t="array" ref="CY121">_xlfn.IFS(AND($X121&lt;&gt;"",Z121&lt;&gt;""),ABS($X121-Z121),AND($X121="",Z121=""),"",OR($X121&lt;&gt;"",Z121&lt;&gt;""),"-")</f>
        <v/>
      </c>
      <c r="CZ121" s="121" t="str" cm="1">
        <f t="array" ref="CZ121">_xlfn.IFS(AND($Y121&lt;&gt;"",Z121&lt;&gt;""),ABS($Y121-Z121),AND($Y121="",Z121=""),"",OR($Y121&lt;&gt;"",Z121&lt;&gt;""),"-")</f>
        <v/>
      </c>
    </row>
    <row r="122" spans="1:104" x14ac:dyDescent="0.2">
      <c r="A122" s="260" t="s">
        <v>84</v>
      </c>
      <c r="B122" s="259" t="e">
        <f>VLOOKUP($A122,Merged_couplings!$B:$BU,MATCH(B$1,Merged_couplings!$B$1:$BU$1,0),FALSE)</f>
        <v>#N/A</v>
      </c>
      <c r="C122" s="258" t="e">
        <f>VLOOKUP($A122,Merged_couplings!$B:$BU,MATCH(C$1,Merged_couplings!$B$1:$BU$1,0),FALSE)</f>
        <v>#N/A</v>
      </c>
      <c r="D122" s="258" t="e">
        <f>VLOOKUP($A122,Merged_couplings!$B:$BU,MATCH(D$1,Merged_couplings!$B$1:$BU$1,0),FALSE)</f>
        <v>#N/A</v>
      </c>
      <c r="E122" s="258" t="e">
        <f>VLOOKUP($A122,Merged_couplings!$B:$BU,MATCH(E$1,Merged_couplings!$B$1:$BU$1,0),FALSE)</f>
        <v>#N/A</v>
      </c>
      <c r="F122" s="258" t="e">
        <f>VLOOKUP($A122,Merged_couplings!$B:$BU,MATCH(F$1,Merged_couplings!$B$1:$BU$1,0),FALSE)</f>
        <v>#N/A</v>
      </c>
      <c r="G122" s="258" t="e">
        <f>VLOOKUP($A122,Merged_couplings!$B:$BU,MATCH(G$1,Merged_couplings!$B$1:$BU$1,0),FALSE)</f>
        <v>#N/A</v>
      </c>
      <c r="H122" s="258" t="e">
        <f>VLOOKUP($A122,Merged_couplings!$B:$BU,MATCH(H$1,Merged_couplings!$B$1:$BU$1,0),FALSE)</f>
        <v>#N/A</v>
      </c>
      <c r="I122" s="258" t="e">
        <f>VLOOKUP($A122,Merged_couplings!$B:$BU,MATCH(I$1,Merged_couplings!$B$1:$BU$1,0),FALSE)</f>
        <v>#N/A</v>
      </c>
      <c r="J122" s="258" t="e">
        <f>VLOOKUP($A122,Merged_couplings!$B:$BU,MATCH(J$1,Merged_couplings!$B$1:$BU$1,0),FALSE)</f>
        <v>#N/A</v>
      </c>
      <c r="K122" s="258" t="e">
        <f>VLOOKUP($A122,Merged_couplings!$B:$BU,MATCH(K$1,Merged_couplings!$B$1:$BU$1,0),FALSE)</f>
        <v>#N/A</v>
      </c>
      <c r="L122" s="258" t="e">
        <f>VLOOKUP($A122,Merged_couplings!$B:$BU,MATCH(L$1,Merged_couplings!$B$1:$BU$1,0),FALSE)</f>
        <v>#N/A</v>
      </c>
      <c r="M122" s="258" t="e">
        <f>VLOOKUP($A122,Merged_couplings!$B:$BU,MATCH(M$1,Merged_couplings!$B$1:$BU$1,0),FALSE)</f>
        <v>#N/A</v>
      </c>
      <c r="N122" s="121" t="e">
        <f>IF(OR(B122="BIG",B122="BI-",B122="B-G"),VLOOKUP($A122,Merged_couplings!$B:$BU,MATCH(N$1,Merged_couplings!$B$1:$BU$1,0),FALSE),"")</f>
        <v>#N/A</v>
      </c>
      <c r="P122" s="120" t="e">
        <f>IF(OR(C122="BIG",C122="BI-",C122="B-G"),VLOOKUP($A122,Merged_couplings!$B:$BU,MATCH(P$1,Merged_couplings!$B$1:$BU$1,0),FALSE),"")</f>
        <v>#N/A</v>
      </c>
      <c r="Q122" s="120" t="e">
        <f>IF(OR(D122="BIG",D122="BI-",D122="B-G"),VLOOKUP($A122,Merged_couplings!$B:$BU,MATCH(Q$1,Merged_couplings!$B$1:$BU$1,0),FALSE),"")</f>
        <v>#N/A</v>
      </c>
      <c r="R122" s="120" t="e">
        <f>IF(OR(E122="BIG",E122="BI-",E122="B-G"),VLOOKUP($A122,Merged_couplings!$B:$BU,MATCH(R$1,Merged_couplings!$B$1:$BU$1,0),FALSE),"")</f>
        <v>#N/A</v>
      </c>
      <c r="S122" s="120" t="e">
        <f>IF(OR(F122="BIG",F122="BI-",F122="B-G"),VLOOKUP($A122,Merged_couplings!$B:$BU,MATCH(S$1,Merged_couplings!$B$1:$BU$1,0),FALSE),"")</f>
        <v>#N/A</v>
      </c>
      <c r="T122" s="120" t="e">
        <f>IF(OR(G122="BIG",G122="BI-",G122="B-G"),VLOOKUP($A122,Merged_couplings!$B:$BU,MATCH(T$1,Merged_couplings!$B$1:$BU$1,0),FALSE),"")</f>
        <v>#N/A</v>
      </c>
      <c r="U122" s="120" t="e">
        <f>IF(OR(H122="BIG",H122="BI-",H122="B-G"),VLOOKUP($A122,Merged_couplings!$B:$BU,MATCH(U$1,Merged_couplings!$B$1:$BU$1,0),FALSE),"")</f>
        <v>#N/A</v>
      </c>
      <c r="V122" s="120" t="e">
        <f>IF(OR(I122="BIG",I122="BI-",I122="B-G"),VLOOKUP($A122,Merged_couplings!$B:$BU,MATCH(V$1,Merged_couplings!$B$1:$BU$1,0),FALSE),"")</f>
        <v>#N/A</v>
      </c>
      <c r="W122" s="120" t="e">
        <f>IF(OR(J122="BIG",J122="BI-",J122="B-G"),VLOOKUP($A122,Merged_couplings!$B:$BU,MATCH(W$1,Merged_couplings!$B$1:$BU$1,0),FALSE),"")</f>
        <v>#N/A</v>
      </c>
      <c r="X122" s="120" t="e">
        <f>IF(OR(K122="BIG",K122="BI-",K122="B-G"),VLOOKUP($A122,Merged_couplings!$B:$BU,MATCH(X$1,Merged_couplings!$B$1:$BU$1,0),FALSE),"")</f>
        <v>#N/A</v>
      </c>
      <c r="Y122" s="120" t="e">
        <f>IF(OR(L122="BIG",L122="BI-",L122="B-G"),VLOOKUP($A122,Merged_couplings!$B:$BU,MATCH(Y$1,Merged_couplings!$B$1:$BU$1,0),FALSE),"")</f>
        <v>#N/A</v>
      </c>
      <c r="Z122" s="120" t="e">
        <f>IF(OR(M122="BIG",M122="BI-",M122="B-G"),VLOOKUP($A122,Merged_couplings!$B:$BU,MATCH(Z$1,Merged_couplings!$B$1:$BU$1,0),FALSE),"")</f>
        <v>#N/A</v>
      </c>
      <c r="AA122" s="123"/>
      <c r="AB122" s="340" t="e" cm="1">
        <f t="array" ref="AB122">_xlfn.IFS(AND($N122&lt;&gt;"",P122&lt;&gt;""),ABS($N122-P122),AND($N122="",P122=""),"",OR($N122&lt;&gt;"",P122&lt;&gt;""),"-")</f>
        <v>#N/A</v>
      </c>
      <c r="AC122" s="122" t="e" cm="1">
        <f t="array" ref="AC122">_xlfn.IFS(AND($N122&lt;&gt;"",Q122&lt;&gt;""),ABS($N122-Q122),AND($N122="",Q122=""),"",OR($N122&lt;&gt;"",Q122&lt;&gt;""),"-")</f>
        <v>#N/A</v>
      </c>
      <c r="AD122" s="122" t="e" cm="1">
        <f t="array" ref="AD122">_xlfn.IFS(AND($N122&lt;&gt;"",R122&lt;&gt;""),ABS($N122-R122),AND($N122="",R122=""),"",OR($N122&lt;&gt;"",R122&lt;&gt;""),"-")</f>
        <v>#N/A</v>
      </c>
      <c r="AE122" s="122" t="e" cm="1">
        <f t="array" ref="AE122">_xlfn.IFS(AND($N122&lt;&gt;"",S122&lt;&gt;""),ABS($N122-S122),AND($N122="",S122=""),"",OR($N122&lt;&gt;"",S122&lt;&gt;""),"-")</f>
        <v>#N/A</v>
      </c>
      <c r="AF122" s="122" t="e" cm="1">
        <f t="array" ref="AF122">_xlfn.IFS(AND($N122&lt;&gt;"",T122&lt;&gt;""),ABS($N122-T122),AND($N122="",T122=""),"",OR($N122&lt;&gt;"",T122&lt;&gt;""),"-")</f>
        <v>#N/A</v>
      </c>
      <c r="AG122" s="122" t="e" cm="1">
        <f t="array" ref="AG122">_xlfn.IFS(AND($N122&lt;&gt;"",U122&lt;&gt;""),ABS($N122-U122),AND($N122="",U122=""),"",OR($N122&lt;&gt;"",U122&lt;&gt;""),"-")</f>
        <v>#N/A</v>
      </c>
      <c r="AH122" s="122" t="e" cm="1">
        <f t="array" ref="AH122">_xlfn.IFS(AND($N122&lt;&gt;"",V122&lt;&gt;""),ABS($N122-V122),AND($N122="",V122=""),"",OR($N122&lt;&gt;"",V122&lt;&gt;""),"-")</f>
        <v>#N/A</v>
      </c>
      <c r="AI122" s="122" t="e" cm="1">
        <f t="array" ref="AI122">_xlfn.IFS(AND($N122&lt;&gt;"",W122&lt;&gt;""),ABS($N122-W122),AND($N122="",W122=""),"",OR($N122&lt;&gt;"",W122&lt;&gt;""),"-")</f>
        <v>#N/A</v>
      </c>
      <c r="AJ122" s="122" t="e" cm="1">
        <f t="array" ref="AJ122">_xlfn.IFS(AND($N122&lt;&gt;"",X122&lt;&gt;""),ABS($N122-X122),AND($N122="",X122=""),"",OR($N122&lt;&gt;"",X122&lt;&gt;""),"-")</f>
        <v>#N/A</v>
      </c>
      <c r="AK122" s="122" t="e" cm="1">
        <f t="array" ref="AK122">_xlfn.IFS(AND($N122&lt;&gt;"",Y122&lt;&gt;""),ABS($N122-Y122),AND($N122="",Y122=""),"",OR($N122&lt;&gt;"",Y122&lt;&gt;""),"-")</f>
        <v>#N/A</v>
      </c>
      <c r="AL122" s="122" t="e" cm="1">
        <f t="array" ref="AL122">_xlfn.IFS(AND($N122&lt;&gt;"",Z122&lt;&gt;""),ABS($N122-Z122),AND($N122="",Z122=""),"",OR($N122&lt;&gt;"",Z122&lt;&gt;""),"-")</f>
        <v>#N/A</v>
      </c>
      <c r="AM122" s="340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1" t="e" cm="1">
        <f t="array" ref="AX122">_xlfn.IFS(AND($P122&lt;&gt;"",Q122&lt;&gt;""),ABS($P122-Q122),AND($P122="",Q122=""),"",OR($P122&lt;&gt;"",Q122&lt;&gt;""),"-")</f>
        <v>#N/A</v>
      </c>
      <c r="AY122" s="120" t="e" cm="1">
        <f t="array" ref="AY122">_xlfn.IFS(AND($P122&lt;&gt;"",R122&lt;&gt;""),ABS($P122-R122),AND($P122="",R122=""),"",OR($P122&lt;&gt;"",R122&lt;&gt;""),"-")</f>
        <v>#N/A</v>
      </c>
      <c r="AZ122" s="120" t="e" cm="1">
        <f t="array" ref="AZ122">_xlfn.IFS(AND($P122&lt;&gt;"",S122&lt;&gt;""),ABS($P122-S122),AND($P122="",S122=""),"",OR($P122&lt;&gt;"",S122&lt;&gt;""),"-")</f>
        <v>#N/A</v>
      </c>
      <c r="BA122" s="120" t="e" cm="1">
        <f t="array" ref="BA122">_xlfn.IFS(AND($P122&lt;&gt;"",T122&lt;&gt;""),ABS($P122-T122),AND($P122="",T122=""),"",OR($P122&lt;&gt;"",T122&lt;&gt;""),"-")</f>
        <v>#N/A</v>
      </c>
      <c r="BB122" s="120" t="e" cm="1">
        <f t="array" ref="BB122">_xlfn.IFS(AND($P122&lt;&gt;"",U122&lt;&gt;""),ABS($P122-U122),AND($P122="",U122=""),"",OR($P122&lt;&gt;"",U122&lt;&gt;""),"-")</f>
        <v>#N/A</v>
      </c>
      <c r="BC122" s="120" t="e" cm="1">
        <f t="array" ref="BC122">_xlfn.IFS(AND($P122&lt;&gt;"",V122&lt;&gt;""),ABS($P122-V122),AND($P122="",V122=""),"",OR($P122&lt;&gt;"",V122&lt;&gt;""),"-")</f>
        <v>#N/A</v>
      </c>
      <c r="BD122" s="120" t="e" cm="1">
        <f t="array" ref="BD122">_xlfn.IFS(AND($P122&lt;&gt;"",W122&lt;&gt;""),ABS($P122-W122),AND($P122="",W122=""),"",OR($P122&lt;&gt;"",W122&lt;&gt;""),"-")</f>
        <v>#N/A</v>
      </c>
      <c r="BE122" s="120" t="e" cm="1">
        <f t="array" ref="BE122">_xlfn.IFS(AND($P122&lt;&gt;"",X122&lt;&gt;""),ABS($P122-X122),AND($P122="",X122=""),"",OR($P122&lt;&gt;"",X122&lt;&gt;""),"-")</f>
        <v>#N/A</v>
      </c>
      <c r="BF122" s="120" t="e" cm="1">
        <f t="array" ref="BF122">_xlfn.IFS(AND($P122&lt;&gt;"",Y122&lt;&gt;""),ABS($P122-Y122),AND($P122="",Y122=""),"",OR($P122&lt;&gt;"",Y122&lt;&gt;""),"-")</f>
        <v>#N/A</v>
      </c>
      <c r="BG122" s="120" t="e" cm="1">
        <f t="array" ref="BG122">_xlfn.IFS(AND($P122&lt;&gt;"",Z122&lt;&gt;""),ABS($P122-Z122),AND($P122="",Z122=""),"",OR($P122&lt;&gt;"",Z122&lt;&gt;""),"-")</f>
        <v>#N/A</v>
      </c>
      <c r="BH122" s="121" t="e" cm="1">
        <f t="array" ref="BH122">_xlfn.IFS(AND($Q122&lt;&gt;"",R122&lt;&gt;""),ABS($Q122-R122),AND($Q122="",R122=""),"",OR($Q122&lt;&gt;"",R122&lt;&gt;""),"-")</f>
        <v>#N/A</v>
      </c>
      <c r="BI122" s="120" t="e" cm="1">
        <f t="array" ref="BI122">_xlfn.IFS(AND($Q122&lt;&gt;"",S122&lt;&gt;""),ABS($Q122-S122),AND($Q122="",S122=""),"",OR($Q122&lt;&gt;"",S122&lt;&gt;""),"-")</f>
        <v>#N/A</v>
      </c>
      <c r="BJ122" s="120" t="e" cm="1">
        <f t="array" ref="BJ122">_xlfn.IFS(AND($Q122&lt;&gt;"",T122&lt;&gt;""),ABS($Q122-T122),AND($Q122="",T122=""),"",OR($Q122&lt;&gt;"",T122&lt;&gt;""),"-")</f>
        <v>#N/A</v>
      </c>
      <c r="BK122" s="120" t="e" cm="1">
        <f t="array" ref="BK122">_xlfn.IFS(AND($Q122&lt;&gt;"",U122&lt;&gt;""),ABS($Q122-U122),AND($Q122="",U122=""),"",OR($Q122&lt;&gt;"",U122&lt;&gt;""),"-")</f>
        <v>#N/A</v>
      </c>
      <c r="BL122" s="120" t="e" cm="1">
        <f t="array" ref="BL122">_xlfn.IFS(AND($Q122&lt;&gt;"",V122&lt;&gt;""),ABS($Q122-V122),AND($Q122="",V122=""),"",OR($Q122&lt;&gt;"",V122&lt;&gt;""),"-")</f>
        <v>#N/A</v>
      </c>
      <c r="BM122" s="120" t="e" cm="1">
        <f t="array" ref="BM122">_xlfn.IFS(AND($Q122&lt;&gt;"",W122&lt;&gt;""),ABS($Q122-W122),AND($Q122="",W122=""),"",OR($Q122&lt;&gt;"",W122&lt;&gt;""),"-")</f>
        <v>#N/A</v>
      </c>
      <c r="BN122" s="120" t="e" cm="1">
        <f t="array" ref="BN122">_xlfn.IFS(AND($Q122&lt;&gt;"",X122&lt;&gt;""),ABS($Q122-X122),AND($Q122="",X122=""),"",OR($Q122&lt;&gt;"",X122&lt;&gt;""),"-")</f>
        <v>#N/A</v>
      </c>
      <c r="BO122" s="120" t="e" cm="1">
        <f t="array" ref="BO122">_xlfn.IFS(AND($Q122&lt;&gt;"",Y122&lt;&gt;""),ABS($Q122-Y122),AND($Q122="",Y122=""),"",OR($Q122&lt;&gt;"",Y122&lt;&gt;""),"-")</f>
        <v>#N/A</v>
      </c>
      <c r="BP122" s="120" t="e" cm="1">
        <f t="array" ref="BP122">_xlfn.IFS(AND($Q122&lt;&gt;"",Z122&lt;&gt;""),ABS($Q122-Z122),AND($Q122="",Z122=""),"",OR($Q122&lt;&gt;"",Z122&lt;&gt;""),"-")</f>
        <v>#N/A</v>
      </c>
      <c r="BQ122" s="121" t="e" cm="1">
        <f t="array" ref="BQ122">_xlfn.IFS(AND($R122&lt;&gt;"",S122&lt;&gt;""),ABS($R122-S122),AND($R122="",S122=""),"",OR($R122&lt;&gt;"",S122&lt;&gt;""),"-")</f>
        <v>#N/A</v>
      </c>
      <c r="BR122" s="120" t="e" cm="1">
        <f t="array" ref="BR122">_xlfn.IFS(AND($R122&lt;&gt;"",T122&lt;&gt;""),ABS($R122-T122),AND($R122="",T122=""),"",OR($R122&lt;&gt;"",T122&lt;&gt;""),"-")</f>
        <v>#N/A</v>
      </c>
      <c r="BS122" s="120" t="e" cm="1">
        <f t="array" ref="BS122">_xlfn.IFS(AND($R122&lt;&gt;"",U122&lt;&gt;""),ABS($R122-U122),AND($R122="",U122=""),"",OR($R122&lt;&gt;"",U122&lt;&gt;""),"-")</f>
        <v>#N/A</v>
      </c>
      <c r="BT122" s="120" t="e" cm="1">
        <f t="array" ref="BT122">_xlfn.IFS(AND($R122&lt;&gt;"",V122&lt;&gt;""),ABS($R122-V122),AND($R122="",V122=""),"",OR($R122&lt;&gt;"",V122&lt;&gt;""),"-")</f>
        <v>#N/A</v>
      </c>
      <c r="BU122" s="120" t="e" cm="1">
        <f t="array" ref="BU122">_xlfn.IFS(AND($R122&lt;&gt;"",W122&lt;&gt;""),ABS($R122-W122),AND($R122="",W122=""),"",OR($R122&lt;&gt;"",W122&lt;&gt;""),"-")</f>
        <v>#N/A</v>
      </c>
      <c r="BV122" s="120" t="e" cm="1">
        <f t="array" ref="BV122">_xlfn.IFS(AND($R122&lt;&gt;"",X122&lt;&gt;""),ABS($R122-X122),AND($R122="",X122=""),"",OR($R122&lt;&gt;"",X122&lt;&gt;""),"-")</f>
        <v>#N/A</v>
      </c>
      <c r="BW122" s="120" t="e" cm="1">
        <f t="array" ref="BW122">_xlfn.IFS(AND($R122&lt;&gt;"",Y122&lt;&gt;""),ABS($R122-Y122),AND($R122="",Y122=""),"",OR($R122&lt;&gt;"",Y122&lt;&gt;""),"-")</f>
        <v>#N/A</v>
      </c>
      <c r="BX122" s="120" t="e" cm="1">
        <f t="array" ref="BX122">_xlfn.IFS(AND($R122&lt;&gt;"",Z122&lt;&gt;""),ABS($R122-Z122),AND($R122="",Z122=""),"",OR($R122&lt;&gt;"",Z122&lt;&gt;""),"-")</f>
        <v>#N/A</v>
      </c>
      <c r="BY122" s="121" t="e" cm="1">
        <f t="array" ref="BY122">_xlfn.IFS(AND($S122&lt;&gt;"",T122&lt;&gt;""),ABS($S122-T122),AND($S122="",T122=""),"",OR($S122&lt;&gt;"",T122&lt;&gt;""),"-")</f>
        <v>#N/A</v>
      </c>
      <c r="BZ122" s="120" t="e" cm="1">
        <f t="array" ref="BZ122">_xlfn.IFS(AND($S122&lt;&gt;"",U122&lt;&gt;""),ABS($S122-U122),AND($S122="",U122=""),"",OR($S122&lt;&gt;"",U122&lt;&gt;""),"-")</f>
        <v>#N/A</v>
      </c>
      <c r="CA122" s="120" t="e" cm="1">
        <f t="array" ref="CA122">_xlfn.IFS(AND($S122&lt;&gt;"",V122&lt;&gt;""),ABS($S122-V122),AND($S122="",V122=""),"",OR($S122&lt;&gt;"",V122&lt;&gt;""),"-")</f>
        <v>#N/A</v>
      </c>
      <c r="CB122" s="120" t="e" cm="1">
        <f t="array" ref="CB122">_xlfn.IFS(AND($S122&lt;&gt;"",W122&lt;&gt;""),ABS($S122-W122),AND($S122="",W122=""),"",OR($S122&lt;&gt;"",W122&lt;&gt;""),"-")</f>
        <v>#N/A</v>
      </c>
      <c r="CC122" s="120" t="e" cm="1">
        <f t="array" ref="CC122">_xlfn.IFS(AND($S122&lt;&gt;"",X122&lt;&gt;""),ABS($S122-X122),AND($S122="",X122=""),"",OR($S122&lt;&gt;"",X122&lt;&gt;""),"-")</f>
        <v>#N/A</v>
      </c>
      <c r="CD122" s="120" t="e" cm="1">
        <f t="array" ref="CD122">_xlfn.IFS(AND($S122&lt;&gt;"",Y122&lt;&gt;""),ABS($S122-Y122),AND($S122="",Y122=""),"",OR($S122&lt;&gt;"",Y122&lt;&gt;""),"-")</f>
        <v>#N/A</v>
      </c>
      <c r="CE122" s="120" t="e" cm="1">
        <f t="array" ref="CE122">_xlfn.IFS(AND($S122&lt;&gt;"",Z122&lt;&gt;""),ABS($S122-Z122),AND($S122="",Z122=""),"",OR($S122&lt;&gt;"",Z122&lt;&gt;""),"-")</f>
        <v>#N/A</v>
      </c>
      <c r="CF122" s="121" t="e" cm="1">
        <f t="array" ref="CF122">_xlfn.IFS(AND($T122&lt;&gt;"",U122&lt;&gt;""),ABS($T122-U122),AND($T122="",U122=""),"",OR($T122&lt;&gt;"",U122&lt;&gt;""),"-")</f>
        <v>#N/A</v>
      </c>
      <c r="CG122" s="120" t="e" cm="1">
        <f t="array" ref="CG122">_xlfn.IFS(AND($T122&lt;&gt;"",V122&lt;&gt;""),ABS($T122-V122),AND($T122="",V122=""),"",OR($T122&lt;&gt;"",V122&lt;&gt;""),"-")</f>
        <v>#N/A</v>
      </c>
      <c r="CH122" s="120" t="e" cm="1">
        <f t="array" ref="CH122">_xlfn.IFS(AND($T122&lt;&gt;"",W122&lt;&gt;""),ABS($T122-W122),AND($T122="",W122=""),"",OR($T122&lt;&gt;"",W122&lt;&gt;""),"-")</f>
        <v>#N/A</v>
      </c>
      <c r="CI122" s="120" t="e" cm="1">
        <f t="array" ref="CI122">_xlfn.IFS(AND($T122&lt;&gt;"",X122&lt;&gt;""),ABS($T122-X122),AND($T122="",X122=""),"",OR($T122&lt;&gt;"",X122&lt;&gt;""),"-")</f>
        <v>#N/A</v>
      </c>
      <c r="CJ122" s="120" t="e" cm="1">
        <f t="array" ref="CJ122">_xlfn.IFS(AND($T122&lt;&gt;"",Y122&lt;&gt;""),ABS($T122-Y122),AND($T122="",Y122=""),"",OR($T122&lt;&gt;"",Y122&lt;&gt;""),"-")</f>
        <v>#N/A</v>
      </c>
      <c r="CK122" s="120" t="e" cm="1">
        <f t="array" ref="CK122">_xlfn.IFS(AND($T122&lt;&gt;"",Z122&lt;&gt;""),ABS($T122-Z122),AND($T122="",Z122=""),"",OR($T122&lt;&gt;"",Z122&lt;&gt;""),"-")</f>
        <v>#N/A</v>
      </c>
      <c r="CL122" s="121" t="e" cm="1">
        <f t="array" ref="CL122">_xlfn.IFS(AND($U122&lt;&gt;"",V122&lt;&gt;""),ABS($U122-V122),AND($U122="",V122=""),"",OR($U122&lt;&gt;"",V122&lt;&gt;""),"-")</f>
        <v>#N/A</v>
      </c>
      <c r="CM122" s="120" t="e" cm="1">
        <f t="array" ref="CM122">_xlfn.IFS(AND($U122&lt;&gt;"",W122&lt;&gt;""),ABS($U122-W122),AND($U122="",W122=""),"",OR($U122&lt;&gt;"",W122&lt;&gt;""),"-")</f>
        <v>#N/A</v>
      </c>
      <c r="CN122" s="120" t="e" cm="1">
        <f t="array" ref="CN122">_xlfn.IFS(AND($U122&lt;&gt;"",X122&lt;&gt;""),ABS($U122-X122),AND($U122="",X122=""),"",OR($U122&lt;&gt;"",X122&lt;&gt;""),"-")</f>
        <v>#N/A</v>
      </c>
      <c r="CO122" s="120" t="e" cm="1">
        <f t="array" ref="CO122">_xlfn.IFS(AND($U122&lt;&gt;"",Y122&lt;&gt;""),ABS($U122-Y122),AND($U122="",Y122=""),"",OR($U122&lt;&gt;"",Y122&lt;&gt;""),"-")</f>
        <v>#N/A</v>
      </c>
      <c r="CP122" s="120" t="e" cm="1">
        <f t="array" ref="CP122">_xlfn.IFS(AND($U122&lt;&gt;"",Z122&lt;&gt;""),ABS($U122-Z122),AND($U122="",Z122=""),"",OR($U122&lt;&gt;"",Z122&lt;&gt;""),"-")</f>
        <v>#N/A</v>
      </c>
      <c r="CQ122" s="121" t="e" cm="1">
        <f t="array" ref="CQ122">_xlfn.IFS(AND($V122&lt;&gt;"",W122&lt;&gt;""),ABS($V122-W122),AND($V122="",W122=""),"",OR($V122&lt;&gt;"",W122&lt;&gt;""),"-")</f>
        <v>#N/A</v>
      </c>
      <c r="CR122" s="120" t="e" cm="1">
        <f t="array" ref="CR122">_xlfn.IFS(AND($V122&lt;&gt;"",X122&lt;&gt;""),ABS($V122-X122),AND($V122="",X122=""),"",OR($V122&lt;&gt;"",X122&lt;&gt;""),"-")</f>
        <v>#N/A</v>
      </c>
      <c r="CS122" s="120" t="e" cm="1">
        <f t="array" ref="CS122">_xlfn.IFS(AND($V122&lt;&gt;"",Y122&lt;&gt;""),ABS($V122-Y122),AND($V122="",Y122=""),"",OR($V122&lt;&gt;"",Y122&lt;&gt;""),"-")</f>
        <v>#N/A</v>
      </c>
      <c r="CT122" s="120" t="e" cm="1">
        <f t="array" ref="CT122">_xlfn.IFS(AND($V122&lt;&gt;"",Z122&lt;&gt;""),ABS($V122-Z122),AND($V122="",Z122=""),"",OR($V122&lt;&gt;"",Z122&lt;&gt;""),"-")</f>
        <v>#N/A</v>
      </c>
      <c r="CU122" s="121" t="e" cm="1">
        <f t="array" ref="CU122">_xlfn.IFS(AND($W122&lt;&gt;"",X122&lt;&gt;""),ABS($W122-X122),AND($W122="",X122=""),"",OR($W122&lt;&gt;"",X122&lt;&gt;""),"-")</f>
        <v>#N/A</v>
      </c>
      <c r="CV122" s="120" t="e" cm="1">
        <f t="array" ref="CV122">_xlfn.IFS(AND($W122&lt;&gt;"",Y122&lt;&gt;""),ABS($W122-Y122),AND($W122="",Y122=""),"",OR($W122&lt;&gt;"",Y122&lt;&gt;""),"-")</f>
        <v>#N/A</v>
      </c>
      <c r="CW122" s="120" t="e" cm="1">
        <f t="array" ref="CW122">_xlfn.IFS(AND($W122&lt;&gt;"",Z122&lt;&gt;""),ABS($W122-Z122),AND($W122="",Z122=""),"",OR($W122&lt;&gt;"",Z122&lt;&gt;""),"-")</f>
        <v>#N/A</v>
      </c>
      <c r="CX122" s="121" t="e" cm="1">
        <f t="array" ref="CX122">_xlfn.IFS(AND($X122&lt;&gt;"",Y122&lt;&gt;""),ABS($X122-Y122),AND($X122="",Y122=""),"",OR($X122&lt;&gt;"",Y122&lt;&gt;""),"-")</f>
        <v>#N/A</v>
      </c>
      <c r="CY122" s="120" t="e" cm="1">
        <f t="array" ref="CY122">_xlfn.IFS(AND($X122&lt;&gt;"",Z122&lt;&gt;""),ABS($X122-Z122),AND($X122="",Z122=""),"",OR($X122&lt;&gt;"",Z122&lt;&gt;""),"-")</f>
        <v>#N/A</v>
      </c>
      <c r="CZ122" s="121" t="e" cm="1">
        <f t="array" ref="CZ122">_xlfn.IFS(AND($Y122&lt;&gt;"",Z122&lt;&gt;""),ABS($Y122-Z122),AND($Y122="",Z122=""),"",OR($Y122&lt;&gt;"",Z122&lt;&gt;""),"-")</f>
        <v>#N/A</v>
      </c>
    </row>
    <row r="123" spans="1:104" x14ac:dyDescent="0.2">
      <c r="A123" s="260" t="s">
        <v>186</v>
      </c>
      <c r="B123" s="259" t="e">
        <f>VLOOKUP($A123,Merged_couplings!$B:$BU,MATCH(B$1,Merged_couplings!$B$1:$BU$1,0),FALSE)</f>
        <v>#N/A</v>
      </c>
      <c r="C123" s="258" t="e">
        <f>VLOOKUP($A123,Merged_couplings!$B:$BU,MATCH(C$1,Merged_couplings!$B$1:$BU$1,0),FALSE)</f>
        <v>#N/A</v>
      </c>
      <c r="D123" s="258" t="e">
        <f>VLOOKUP($A123,Merged_couplings!$B:$BU,MATCH(D$1,Merged_couplings!$B$1:$BU$1,0),FALSE)</f>
        <v>#N/A</v>
      </c>
      <c r="E123" s="258" t="e">
        <f>VLOOKUP($A123,Merged_couplings!$B:$BU,MATCH(E$1,Merged_couplings!$B$1:$BU$1,0),FALSE)</f>
        <v>#N/A</v>
      </c>
      <c r="F123" s="258" t="e">
        <f>VLOOKUP($A123,Merged_couplings!$B:$BU,MATCH(F$1,Merged_couplings!$B$1:$BU$1,0),FALSE)</f>
        <v>#N/A</v>
      </c>
      <c r="G123" s="258" t="e">
        <f>VLOOKUP($A123,Merged_couplings!$B:$BU,MATCH(G$1,Merged_couplings!$B$1:$BU$1,0),FALSE)</f>
        <v>#N/A</v>
      </c>
      <c r="H123" s="258" t="e">
        <f>VLOOKUP($A123,Merged_couplings!$B:$BU,MATCH(H$1,Merged_couplings!$B$1:$BU$1,0),FALSE)</f>
        <v>#N/A</v>
      </c>
      <c r="I123" s="258" t="e">
        <f>VLOOKUP($A123,Merged_couplings!$B:$BU,MATCH(I$1,Merged_couplings!$B$1:$BU$1,0),FALSE)</f>
        <v>#N/A</v>
      </c>
      <c r="J123" s="258" t="e">
        <f>VLOOKUP($A123,Merged_couplings!$B:$BU,MATCH(J$1,Merged_couplings!$B$1:$BU$1,0),FALSE)</f>
        <v>#N/A</v>
      </c>
      <c r="K123" s="258" t="e">
        <f>VLOOKUP($A123,Merged_couplings!$B:$BU,MATCH(K$1,Merged_couplings!$B$1:$BU$1,0),FALSE)</f>
        <v>#N/A</v>
      </c>
      <c r="L123" s="258" t="e">
        <f>VLOOKUP($A123,Merged_couplings!$B:$BU,MATCH(L$1,Merged_couplings!$B$1:$BU$1,0),FALSE)</f>
        <v>#N/A</v>
      </c>
      <c r="M123" s="258" t="e">
        <f>VLOOKUP($A123,Merged_couplings!$B:$BU,MATCH(M$1,Merged_couplings!$B$1:$BU$1,0),FALSE)</f>
        <v>#N/A</v>
      </c>
      <c r="N123" s="121" t="e">
        <f>IF(OR(B123="BIG",B123="BI-",B123="B-G"),VLOOKUP($A123,Merged_couplings!$B:$BU,MATCH(N$1,Merged_couplings!$B$1:$BU$1,0),FALSE),"")</f>
        <v>#N/A</v>
      </c>
      <c r="P123" s="120" t="e">
        <f>IF(OR(C123="BIG",C123="BI-",C123="B-G"),VLOOKUP($A123,Merged_couplings!$B:$BU,MATCH(P$1,Merged_couplings!$B$1:$BU$1,0),FALSE),"")</f>
        <v>#N/A</v>
      </c>
      <c r="Q123" s="120" t="e">
        <f>IF(OR(D123="BIG",D123="BI-",D123="B-G"),VLOOKUP($A123,Merged_couplings!$B:$BU,MATCH(Q$1,Merged_couplings!$B$1:$BU$1,0),FALSE),"")</f>
        <v>#N/A</v>
      </c>
      <c r="R123" s="120" t="e">
        <f>IF(OR(E123="BIG",E123="BI-",E123="B-G"),VLOOKUP($A123,Merged_couplings!$B:$BU,MATCH(R$1,Merged_couplings!$B$1:$BU$1,0),FALSE),"")</f>
        <v>#N/A</v>
      </c>
      <c r="S123" s="120" t="e">
        <f>IF(OR(F123="BIG",F123="BI-",F123="B-G"),VLOOKUP($A123,Merged_couplings!$B:$BU,MATCH(S$1,Merged_couplings!$B$1:$BU$1,0),FALSE),"")</f>
        <v>#N/A</v>
      </c>
      <c r="T123" s="120" t="e">
        <f>IF(OR(G123="BIG",G123="BI-",G123="B-G"),VLOOKUP($A123,Merged_couplings!$B:$BU,MATCH(T$1,Merged_couplings!$B$1:$BU$1,0),FALSE),"")</f>
        <v>#N/A</v>
      </c>
      <c r="U123" s="120" t="e">
        <f>IF(OR(H123="BIG",H123="BI-",H123="B-G"),VLOOKUP($A123,Merged_couplings!$B:$BU,MATCH(U$1,Merged_couplings!$B$1:$BU$1,0),FALSE),"")</f>
        <v>#N/A</v>
      </c>
      <c r="V123" s="120" t="e">
        <f>IF(OR(I123="BIG",I123="BI-",I123="B-G"),VLOOKUP($A123,Merged_couplings!$B:$BU,MATCH(V$1,Merged_couplings!$B$1:$BU$1,0),FALSE),"")</f>
        <v>#N/A</v>
      </c>
      <c r="W123" s="120" t="e">
        <f>IF(OR(J123="BIG",J123="BI-",J123="B-G"),VLOOKUP($A123,Merged_couplings!$B:$BU,MATCH(W$1,Merged_couplings!$B$1:$BU$1,0),FALSE),"")</f>
        <v>#N/A</v>
      </c>
      <c r="X123" s="120" t="e">
        <f>IF(OR(K123="BIG",K123="BI-",K123="B-G"),VLOOKUP($A123,Merged_couplings!$B:$BU,MATCH(X$1,Merged_couplings!$B$1:$BU$1,0),FALSE),"")</f>
        <v>#N/A</v>
      </c>
      <c r="Y123" s="120" t="e">
        <f>IF(OR(L123="BIG",L123="BI-",L123="B-G"),VLOOKUP($A123,Merged_couplings!$B:$BU,MATCH(Y$1,Merged_couplings!$B$1:$BU$1,0),FALSE),"")</f>
        <v>#N/A</v>
      </c>
      <c r="Z123" s="120" t="e">
        <f>IF(OR(M123="BIG",M123="BI-",M123="B-G"),VLOOKUP($A123,Merged_couplings!$B:$BU,MATCH(Z$1,Merged_couplings!$B$1:$BU$1,0),FALSE),"")</f>
        <v>#N/A</v>
      </c>
      <c r="AA123" s="123"/>
      <c r="AB123" s="340" t="e" cm="1">
        <f t="array" ref="AB123">_xlfn.IFS(AND($N123&lt;&gt;"",P123&lt;&gt;""),ABS($N123-P123),AND($N123="",P123=""),"",OR($N123&lt;&gt;"",P123&lt;&gt;""),"-")</f>
        <v>#N/A</v>
      </c>
      <c r="AC123" s="122" t="e" cm="1">
        <f t="array" ref="AC123">_xlfn.IFS(AND($N123&lt;&gt;"",Q123&lt;&gt;""),ABS($N123-Q123),AND($N123="",Q123=""),"",OR($N123&lt;&gt;"",Q123&lt;&gt;""),"-")</f>
        <v>#N/A</v>
      </c>
      <c r="AD123" s="122" t="e" cm="1">
        <f t="array" ref="AD123">_xlfn.IFS(AND($N123&lt;&gt;"",R123&lt;&gt;""),ABS($N123-R123),AND($N123="",R123=""),"",OR($N123&lt;&gt;"",R123&lt;&gt;""),"-")</f>
        <v>#N/A</v>
      </c>
      <c r="AE123" s="122" t="e" cm="1">
        <f t="array" ref="AE123">_xlfn.IFS(AND($N123&lt;&gt;"",S123&lt;&gt;""),ABS($N123-S123),AND($N123="",S123=""),"",OR($N123&lt;&gt;"",S123&lt;&gt;""),"-")</f>
        <v>#N/A</v>
      </c>
      <c r="AF123" s="122" t="e" cm="1">
        <f t="array" ref="AF123">_xlfn.IFS(AND($N123&lt;&gt;"",T123&lt;&gt;""),ABS($N123-T123),AND($N123="",T123=""),"",OR($N123&lt;&gt;"",T123&lt;&gt;""),"-")</f>
        <v>#N/A</v>
      </c>
      <c r="AG123" s="122" t="e" cm="1">
        <f t="array" ref="AG123">_xlfn.IFS(AND($N123&lt;&gt;"",U123&lt;&gt;""),ABS($N123-U123),AND($N123="",U123=""),"",OR($N123&lt;&gt;"",U123&lt;&gt;""),"-")</f>
        <v>#N/A</v>
      </c>
      <c r="AH123" s="122" t="e" cm="1">
        <f t="array" ref="AH123">_xlfn.IFS(AND($N123&lt;&gt;"",V123&lt;&gt;""),ABS($N123-V123),AND($N123="",V123=""),"",OR($N123&lt;&gt;"",V123&lt;&gt;""),"-")</f>
        <v>#N/A</v>
      </c>
      <c r="AI123" s="122" t="e" cm="1">
        <f t="array" ref="AI123">_xlfn.IFS(AND($N123&lt;&gt;"",W123&lt;&gt;""),ABS($N123-W123),AND($N123="",W123=""),"",OR($N123&lt;&gt;"",W123&lt;&gt;""),"-")</f>
        <v>#N/A</v>
      </c>
      <c r="AJ123" s="122" t="e" cm="1">
        <f t="array" ref="AJ123">_xlfn.IFS(AND($N123&lt;&gt;"",X123&lt;&gt;""),ABS($N123-X123),AND($N123="",X123=""),"",OR($N123&lt;&gt;"",X123&lt;&gt;""),"-")</f>
        <v>#N/A</v>
      </c>
      <c r="AK123" s="122" t="e" cm="1">
        <f t="array" ref="AK123">_xlfn.IFS(AND($N123&lt;&gt;"",Y123&lt;&gt;""),ABS($N123-Y123),AND($N123="",Y123=""),"",OR($N123&lt;&gt;"",Y123&lt;&gt;""),"-")</f>
        <v>#N/A</v>
      </c>
      <c r="AL123" s="122" t="e" cm="1">
        <f t="array" ref="AL123">_xlfn.IFS(AND($N123&lt;&gt;"",Z123&lt;&gt;""),ABS($N123-Z123),AND($N123="",Z123=""),"",OR($N123&lt;&gt;"",Z123&lt;&gt;""),"-")</f>
        <v>#N/A</v>
      </c>
      <c r="AM123" s="340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1" t="e" cm="1">
        <f t="array" ref="AX123">_xlfn.IFS(AND($P123&lt;&gt;"",Q123&lt;&gt;""),ABS($P123-Q123),AND($P123="",Q123=""),"",OR($P123&lt;&gt;"",Q123&lt;&gt;""),"-")</f>
        <v>#N/A</v>
      </c>
      <c r="AY123" s="120" t="e" cm="1">
        <f t="array" ref="AY123">_xlfn.IFS(AND($P123&lt;&gt;"",R123&lt;&gt;""),ABS($P123-R123),AND($P123="",R123=""),"",OR($P123&lt;&gt;"",R123&lt;&gt;""),"-")</f>
        <v>#N/A</v>
      </c>
      <c r="AZ123" s="120" t="e" cm="1">
        <f t="array" ref="AZ123">_xlfn.IFS(AND($P123&lt;&gt;"",S123&lt;&gt;""),ABS($P123-S123),AND($P123="",S123=""),"",OR($P123&lt;&gt;"",S123&lt;&gt;""),"-")</f>
        <v>#N/A</v>
      </c>
      <c r="BA123" s="120" t="e" cm="1">
        <f t="array" ref="BA123">_xlfn.IFS(AND($P123&lt;&gt;"",T123&lt;&gt;""),ABS($P123-T123),AND($P123="",T123=""),"",OR($P123&lt;&gt;"",T123&lt;&gt;""),"-")</f>
        <v>#N/A</v>
      </c>
      <c r="BB123" s="120" t="e" cm="1">
        <f t="array" ref="BB123">_xlfn.IFS(AND($P123&lt;&gt;"",U123&lt;&gt;""),ABS($P123-U123),AND($P123="",U123=""),"",OR($P123&lt;&gt;"",U123&lt;&gt;""),"-")</f>
        <v>#N/A</v>
      </c>
      <c r="BC123" s="120" t="e" cm="1">
        <f t="array" ref="BC123">_xlfn.IFS(AND($P123&lt;&gt;"",V123&lt;&gt;""),ABS($P123-V123),AND($P123="",V123=""),"",OR($P123&lt;&gt;"",V123&lt;&gt;""),"-")</f>
        <v>#N/A</v>
      </c>
      <c r="BD123" s="120" t="e" cm="1">
        <f t="array" ref="BD123">_xlfn.IFS(AND($P123&lt;&gt;"",W123&lt;&gt;""),ABS($P123-W123),AND($P123="",W123=""),"",OR($P123&lt;&gt;"",W123&lt;&gt;""),"-")</f>
        <v>#N/A</v>
      </c>
      <c r="BE123" s="120" t="e" cm="1">
        <f t="array" ref="BE123">_xlfn.IFS(AND($P123&lt;&gt;"",X123&lt;&gt;""),ABS($P123-X123),AND($P123="",X123=""),"",OR($P123&lt;&gt;"",X123&lt;&gt;""),"-")</f>
        <v>#N/A</v>
      </c>
      <c r="BF123" s="120" t="e" cm="1">
        <f t="array" ref="BF123">_xlfn.IFS(AND($P123&lt;&gt;"",Y123&lt;&gt;""),ABS($P123-Y123),AND($P123="",Y123=""),"",OR($P123&lt;&gt;"",Y123&lt;&gt;""),"-")</f>
        <v>#N/A</v>
      </c>
      <c r="BG123" s="120" t="e" cm="1">
        <f t="array" ref="BG123">_xlfn.IFS(AND($P123&lt;&gt;"",Z123&lt;&gt;""),ABS($P123-Z123),AND($P123="",Z123=""),"",OR($P123&lt;&gt;"",Z123&lt;&gt;""),"-")</f>
        <v>#N/A</v>
      </c>
      <c r="BH123" s="121" t="e" cm="1">
        <f t="array" ref="BH123">_xlfn.IFS(AND($Q123&lt;&gt;"",R123&lt;&gt;""),ABS($Q123-R123),AND($Q123="",R123=""),"",OR($Q123&lt;&gt;"",R123&lt;&gt;""),"-")</f>
        <v>#N/A</v>
      </c>
      <c r="BI123" s="120" t="e" cm="1">
        <f t="array" ref="BI123">_xlfn.IFS(AND($Q123&lt;&gt;"",S123&lt;&gt;""),ABS($Q123-S123),AND($Q123="",S123=""),"",OR($Q123&lt;&gt;"",S123&lt;&gt;""),"-")</f>
        <v>#N/A</v>
      </c>
      <c r="BJ123" s="120" t="e" cm="1">
        <f t="array" ref="BJ123">_xlfn.IFS(AND($Q123&lt;&gt;"",T123&lt;&gt;""),ABS($Q123-T123),AND($Q123="",T123=""),"",OR($Q123&lt;&gt;"",T123&lt;&gt;""),"-")</f>
        <v>#N/A</v>
      </c>
      <c r="BK123" s="120" t="e" cm="1">
        <f t="array" ref="BK123">_xlfn.IFS(AND($Q123&lt;&gt;"",U123&lt;&gt;""),ABS($Q123-U123),AND($Q123="",U123=""),"",OR($Q123&lt;&gt;"",U123&lt;&gt;""),"-")</f>
        <v>#N/A</v>
      </c>
      <c r="BL123" s="120" t="e" cm="1">
        <f t="array" ref="BL123">_xlfn.IFS(AND($Q123&lt;&gt;"",V123&lt;&gt;""),ABS($Q123-V123),AND($Q123="",V123=""),"",OR($Q123&lt;&gt;"",V123&lt;&gt;""),"-")</f>
        <v>#N/A</v>
      </c>
      <c r="BM123" s="120" t="e" cm="1">
        <f t="array" ref="BM123">_xlfn.IFS(AND($Q123&lt;&gt;"",W123&lt;&gt;""),ABS($Q123-W123),AND($Q123="",W123=""),"",OR($Q123&lt;&gt;"",W123&lt;&gt;""),"-")</f>
        <v>#N/A</v>
      </c>
      <c r="BN123" s="120" t="e" cm="1">
        <f t="array" ref="BN123">_xlfn.IFS(AND($Q123&lt;&gt;"",X123&lt;&gt;""),ABS($Q123-X123),AND($Q123="",X123=""),"",OR($Q123&lt;&gt;"",X123&lt;&gt;""),"-")</f>
        <v>#N/A</v>
      </c>
      <c r="BO123" s="120" t="e" cm="1">
        <f t="array" ref="BO123">_xlfn.IFS(AND($Q123&lt;&gt;"",Y123&lt;&gt;""),ABS($Q123-Y123),AND($Q123="",Y123=""),"",OR($Q123&lt;&gt;"",Y123&lt;&gt;""),"-")</f>
        <v>#N/A</v>
      </c>
      <c r="BP123" s="120" t="e" cm="1">
        <f t="array" ref="BP123">_xlfn.IFS(AND($Q123&lt;&gt;"",Z123&lt;&gt;""),ABS($Q123-Z123),AND($Q123="",Z123=""),"",OR($Q123&lt;&gt;"",Z123&lt;&gt;""),"-")</f>
        <v>#N/A</v>
      </c>
      <c r="BQ123" s="121" t="e" cm="1">
        <f t="array" ref="BQ123">_xlfn.IFS(AND($R123&lt;&gt;"",S123&lt;&gt;""),ABS($R123-S123),AND($R123="",S123=""),"",OR($R123&lt;&gt;"",S123&lt;&gt;""),"-")</f>
        <v>#N/A</v>
      </c>
      <c r="BR123" s="120" t="e" cm="1">
        <f t="array" ref="BR123">_xlfn.IFS(AND($R123&lt;&gt;"",T123&lt;&gt;""),ABS($R123-T123),AND($R123="",T123=""),"",OR($R123&lt;&gt;"",T123&lt;&gt;""),"-")</f>
        <v>#N/A</v>
      </c>
      <c r="BS123" s="120" t="e" cm="1">
        <f t="array" ref="BS123">_xlfn.IFS(AND($R123&lt;&gt;"",U123&lt;&gt;""),ABS($R123-U123),AND($R123="",U123=""),"",OR($R123&lt;&gt;"",U123&lt;&gt;""),"-")</f>
        <v>#N/A</v>
      </c>
      <c r="BT123" s="120" t="e" cm="1">
        <f t="array" ref="BT123">_xlfn.IFS(AND($R123&lt;&gt;"",V123&lt;&gt;""),ABS($R123-V123),AND($R123="",V123=""),"",OR($R123&lt;&gt;"",V123&lt;&gt;""),"-")</f>
        <v>#N/A</v>
      </c>
      <c r="BU123" s="120" t="e" cm="1">
        <f t="array" ref="BU123">_xlfn.IFS(AND($R123&lt;&gt;"",W123&lt;&gt;""),ABS($R123-W123),AND($R123="",W123=""),"",OR($R123&lt;&gt;"",W123&lt;&gt;""),"-")</f>
        <v>#N/A</v>
      </c>
      <c r="BV123" s="120" t="e" cm="1">
        <f t="array" ref="BV123">_xlfn.IFS(AND($R123&lt;&gt;"",X123&lt;&gt;""),ABS($R123-X123),AND($R123="",X123=""),"",OR($R123&lt;&gt;"",X123&lt;&gt;""),"-")</f>
        <v>#N/A</v>
      </c>
      <c r="BW123" s="120" t="e" cm="1">
        <f t="array" ref="BW123">_xlfn.IFS(AND($R123&lt;&gt;"",Y123&lt;&gt;""),ABS($R123-Y123),AND($R123="",Y123=""),"",OR($R123&lt;&gt;"",Y123&lt;&gt;""),"-")</f>
        <v>#N/A</v>
      </c>
      <c r="BX123" s="120" t="e" cm="1">
        <f t="array" ref="BX123">_xlfn.IFS(AND($R123&lt;&gt;"",Z123&lt;&gt;""),ABS($R123-Z123),AND($R123="",Z123=""),"",OR($R123&lt;&gt;"",Z123&lt;&gt;""),"-")</f>
        <v>#N/A</v>
      </c>
      <c r="BY123" s="121" t="e" cm="1">
        <f t="array" ref="BY123">_xlfn.IFS(AND($S123&lt;&gt;"",T123&lt;&gt;""),ABS($S123-T123),AND($S123="",T123=""),"",OR($S123&lt;&gt;"",T123&lt;&gt;""),"-")</f>
        <v>#N/A</v>
      </c>
      <c r="BZ123" s="120" t="e" cm="1">
        <f t="array" ref="BZ123">_xlfn.IFS(AND($S123&lt;&gt;"",U123&lt;&gt;""),ABS($S123-U123),AND($S123="",U123=""),"",OR($S123&lt;&gt;"",U123&lt;&gt;""),"-")</f>
        <v>#N/A</v>
      </c>
      <c r="CA123" s="120" t="e" cm="1">
        <f t="array" ref="CA123">_xlfn.IFS(AND($S123&lt;&gt;"",V123&lt;&gt;""),ABS($S123-V123),AND($S123="",V123=""),"",OR($S123&lt;&gt;"",V123&lt;&gt;""),"-")</f>
        <v>#N/A</v>
      </c>
      <c r="CB123" s="120" t="e" cm="1">
        <f t="array" ref="CB123">_xlfn.IFS(AND($S123&lt;&gt;"",W123&lt;&gt;""),ABS($S123-W123),AND($S123="",W123=""),"",OR($S123&lt;&gt;"",W123&lt;&gt;""),"-")</f>
        <v>#N/A</v>
      </c>
      <c r="CC123" s="120" t="e" cm="1">
        <f t="array" ref="CC123">_xlfn.IFS(AND($S123&lt;&gt;"",X123&lt;&gt;""),ABS($S123-X123),AND($S123="",X123=""),"",OR($S123&lt;&gt;"",X123&lt;&gt;""),"-")</f>
        <v>#N/A</v>
      </c>
      <c r="CD123" s="120" t="e" cm="1">
        <f t="array" ref="CD123">_xlfn.IFS(AND($S123&lt;&gt;"",Y123&lt;&gt;""),ABS($S123-Y123),AND($S123="",Y123=""),"",OR($S123&lt;&gt;"",Y123&lt;&gt;""),"-")</f>
        <v>#N/A</v>
      </c>
      <c r="CE123" s="120" t="e" cm="1">
        <f t="array" ref="CE123">_xlfn.IFS(AND($S123&lt;&gt;"",Z123&lt;&gt;""),ABS($S123-Z123),AND($S123="",Z123=""),"",OR($S123&lt;&gt;"",Z123&lt;&gt;""),"-")</f>
        <v>#N/A</v>
      </c>
      <c r="CF123" s="121" t="e" cm="1">
        <f t="array" ref="CF123">_xlfn.IFS(AND($T123&lt;&gt;"",U123&lt;&gt;""),ABS($T123-U123),AND($T123="",U123=""),"",OR($T123&lt;&gt;"",U123&lt;&gt;""),"-")</f>
        <v>#N/A</v>
      </c>
      <c r="CG123" s="120" t="e" cm="1">
        <f t="array" ref="CG123">_xlfn.IFS(AND($T123&lt;&gt;"",V123&lt;&gt;""),ABS($T123-V123),AND($T123="",V123=""),"",OR($T123&lt;&gt;"",V123&lt;&gt;""),"-")</f>
        <v>#N/A</v>
      </c>
      <c r="CH123" s="120" t="e" cm="1">
        <f t="array" ref="CH123">_xlfn.IFS(AND($T123&lt;&gt;"",W123&lt;&gt;""),ABS($T123-W123),AND($T123="",W123=""),"",OR($T123&lt;&gt;"",W123&lt;&gt;""),"-")</f>
        <v>#N/A</v>
      </c>
      <c r="CI123" s="120" t="e" cm="1">
        <f t="array" ref="CI123">_xlfn.IFS(AND($T123&lt;&gt;"",X123&lt;&gt;""),ABS($T123-X123),AND($T123="",X123=""),"",OR($T123&lt;&gt;"",X123&lt;&gt;""),"-")</f>
        <v>#N/A</v>
      </c>
      <c r="CJ123" s="120" t="e" cm="1">
        <f t="array" ref="CJ123">_xlfn.IFS(AND($T123&lt;&gt;"",Y123&lt;&gt;""),ABS($T123-Y123),AND($T123="",Y123=""),"",OR($T123&lt;&gt;"",Y123&lt;&gt;""),"-")</f>
        <v>#N/A</v>
      </c>
      <c r="CK123" s="120" t="e" cm="1">
        <f t="array" ref="CK123">_xlfn.IFS(AND($T123&lt;&gt;"",Z123&lt;&gt;""),ABS($T123-Z123),AND($T123="",Z123=""),"",OR($T123&lt;&gt;"",Z123&lt;&gt;""),"-")</f>
        <v>#N/A</v>
      </c>
      <c r="CL123" s="121" t="e" cm="1">
        <f t="array" ref="CL123">_xlfn.IFS(AND($U123&lt;&gt;"",V123&lt;&gt;""),ABS($U123-V123),AND($U123="",V123=""),"",OR($U123&lt;&gt;"",V123&lt;&gt;""),"-")</f>
        <v>#N/A</v>
      </c>
      <c r="CM123" s="120" t="e" cm="1">
        <f t="array" ref="CM123">_xlfn.IFS(AND($U123&lt;&gt;"",W123&lt;&gt;""),ABS($U123-W123),AND($U123="",W123=""),"",OR($U123&lt;&gt;"",W123&lt;&gt;""),"-")</f>
        <v>#N/A</v>
      </c>
      <c r="CN123" s="120" t="e" cm="1">
        <f t="array" ref="CN123">_xlfn.IFS(AND($U123&lt;&gt;"",X123&lt;&gt;""),ABS($U123-X123),AND($U123="",X123=""),"",OR($U123&lt;&gt;"",X123&lt;&gt;""),"-")</f>
        <v>#N/A</v>
      </c>
      <c r="CO123" s="120" t="e" cm="1">
        <f t="array" ref="CO123">_xlfn.IFS(AND($U123&lt;&gt;"",Y123&lt;&gt;""),ABS($U123-Y123),AND($U123="",Y123=""),"",OR($U123&lt;&gt;"",Y123&lt;&gt;""),"-")</f>
        <v>#N/A</v>
      </c>
      <c r="CP123" s="120" t="e" cm="1">
        <f t="array" ref="CP123">_xlfn.IFS(AND($U123&lt;&gt;"",Z123&lt;&gt;""),ABS($U123-Z123),AND($U123="",Z123=""),"",OR($U123&lt;&gt;"",Z123&lt;&gt;""),"-")</f>
        <v>#N/A</v>
      </c>
      <c r="CQ123" s="121" t="e" cm="1">
        <f t="array" ref="CQ123">_xlfn.IFS(AND($V123&lt;&gt;"",W123&lt;&gt;""),ABS($V123-W123),AND($V123="",W123=""),"",OR($V123&lt;&gt;"",W123&lt;&gt;""),"-")</f>
        <v>#N/A</v>
      </c>
      <c r="CR123" s="120" t="e" cm="1">
        <f t="array" ref="CR123">_xlfn.IFS(AND($V123&lt;&gt;"",X123&lt;&gt;""),ABS($V123-X123),AND($V123="",X123=""),"",OR($V123&lt;&gt;"",X123&lt;&gt;""),"-")</f>
        <v>#N/A</v>
      </c>
      <c r="CS123" s="120" t="e" cm="1">
        <f t="array" ref="CS123">_xlfn.IFS(AND($V123&lt;&gt;"",Y123&lt;&gt;""),ABS($V123-Y123),AND($V123="",Y123=""),"",OR($V123&lt;&gt;"",Y123&lt;&gt;""),"-")</f>
        <v>#N/A</v>
      </c>
      <c r="CT123" s="120" t="e" cm="1">
        <f t="array" ref="CT123">_xlfn.IFS(AND($V123&lt;&gt;"",Z123&lt;&gt;""),ABS($V123-Z123),AND($V123="",Z123=""),"",OR($V123&lt;&gt;"",Z123&lt;&gt;""),"-")</f>
        <v>#N/A</v>
      </c>
      <c r="CU123" s="121" t="e" cm="1">
        <f t="array" ref="CU123">_xlfn.IFS(AND($W123&lt;&gt;"",X123&lt;&gt;""),ABS($W123-X123),AND($W123="",X123=""),"",OR($W123&lt;&gt;"",X123&lt;&gt;""),"-")</f>
        <v>#N/A</v>
      </c>
      <c r="CV123" s="120" t="e" cm="1">
        <f t="array" ref="CV123">_xlfn.IFS(AND($W123&lt;&gt;"",Y123&lt;&gt;""),ABS($W123-Y123),AND($W123="",Y123=""),"",OR($W123&lt;&gt;"",Y123&lt;&gt;""),"-")</f>
        <v>#N/A</v>
      </c>
      <c r="CW123" s="120" t="e" cm="1">
        <f t="array" ref="CW123">_xlfn.IFS(AND($W123&lt;&gt;"",Z123&lt;&gt;""),ABS($W123-Z123),AND($W123="",Z123=""),"",OR($W123&lt;&gt;"",Z123&lt;&gt;""),"-")</f>
        <v>#N/A</v>
      </c>
      <c r="CX123" s="121" t="e" cm="1">
        <f t="array" ref="CX123">_xlfn.IFS(AND($X123&lt;&gt;"",Y123&lt;&gt;""),ABS($X123-Y123),AND($X123="",Y123=""),"",OR($X123&lt;&gt;"",Y123&lt;&gt;""),"-")</f>
        <v>#N/A</v>
      </c>
      <c r="CY123" s="120" t="e" cm="1">
        <f t="array" ref="CY123">_xlfn.IFS(AND($X123&lt;&gt;"",Z123&lt;&gt;""),ABS($X123-Z123),AND($X123="",Z123=""),"",OR($X123&lt;&gt;"",Z123&lt;&gt;""),"-")</f>
        <v>#N/A</v>
      </c>
      <c r="CZ123" s="121" t="e" cm="1">
        <f t="array" ref="CZ123">_xlfn.IFS(AND($Y123&lt;&gt;"",Z123&lt;&gt;""),ABS($Y123-Z123),AND($Y123="",Z123=""),"",OR($Y123&lt;&gt;"",Z123&lt;&gt;""),"-")</f>
        <v>#N/A</v>
      </c>
    </row>
    <row r="124" spans="1:104" x14ac:dyDescent="0.2">
      <c r="A124" s="260" t="s">
        <v>187</v>
      </c>
      <c r="B124" s="259" t="e">
        <f>VLOOKUP($A124,Merged_couplings!$B:$BU,MATCH(B$1,Merged_couplings!$B$1:$BU$1,0),FALSE)</f>
        <v>#N/A</v>
      </c>
      <c r="C124" s="258" t="e">
        <f>VLOOKUP($A124,Merged_couplings!$B:$BU,MATCH(C$1,Merged_couplings!$B$1:$BU$1,0),FALSE)</f>
        <v>#N/A</v>
      </c>
      <c r="D124" s="258" t="e">
        <f>VLOOKUP($A124,Merged_couplings!$B:$BU,MATCH(D$1,Merged_couplings!$B$1:$BU$1,0),FALSE)</f>
        <v>#N/A</v>
      </c>
      <c r="E124" s="258" t="e">
        <f>VLOOKUP($A124,Merged_couplings!$B:$BU,MATCH(E$1,Merged_couplings!$B$1:$BU$1,0),FALSE)</f>
        <v>#N/A</v>
      </c>
      <c r="F124" s="258" t="e">
        <f>VLOOKUP($A124,Merged_couplings!$B:$BU,MATCH(F$1,Merged_couplings!$B$1:$BU$1,0),FALSE)</f>
        <v>#N/A</v>
      </c>
      <c r="G124" s="258" t="e">
        <f>VLOOKUP($A124,Merged_couplings!$B:$BU,MATCH(G$1,Merged_couplings!$B$1:$BU$1,0),FALSE)</f>
        <v>#N/A</v>
      </c>
      <c r="H124" s="258" t="e">
        <f>VLOOKUP($A124,Merged_couplings!$B:$BU,MATCH(H$1,Merged_couplings!$B$1:$BU$1,0),FALSE)</f>
        <v>#N/A</v>
      </c>
      <c r="I124" s="258" t="e">
        <f>VLOOKUP($A124,Merged_couplings!$B:$BU,MATCH(I$1,Merged_couplings!$B$1:$BU$1,0),FALSE)</f>
        <v>#N/A</v>
      </c>
      <c r="J124" s="258" t="e">
        <f>VLOOKUP($A124,Merged_couplings!$B:$BU,MATCH(J$1,Merged_couplings!$B$1:$BU$1,0),FALSE)</f>
        <v>#N/A</v>
      </c>
      <c r="K124" s="258" t="e">
        <f>VLOOKUP($A124,Merged_couplings!$B:$BU,MATCH(K$1,Merged_couplings!$B$1:$BU$1,0),FALSE)</f>
        <v>#N/A</v>
      </c>
      <c r="L124" s="258" t="e">
        <f>VLOOKUP($A124,Merged_couplings!$B:$BU,MATCH(L$1,Merged_couplings!$B$1:$BU$1,0),FALSE)</f>
        <v>#N/A</v>
      </c>
      <c r="M124" s="258" t="e">
        <f>VLOOKUP($A124,Merged_couplings!$B:$BU,MATCH(M$1,Merged_couplings!$B$1:$BU$1,0),FALSE)</f>
        <v>#N/A</v>
      </c>
      <c r="N124" s="121" t="e">
        <f>IF(OR(B124="BIG",B124="BI-",B124="B-G"),VLOOKUP($A124,Merged_couplings!$B:$BU,MATCH(N$1,Merged_couplings!$B$1:$BU$1,0),FALSE),"")</f>
        <v>#N/A</v>
      </c>
      <c r="P124" s="120" t="e">
        <f>IF(OR(C124="BIG",C124="BI-",C124="B-G"),VLOOKUP($A124,Merged_couplings!$B:$BU,MATCH(P$1,Merged_couplings!$B$1:$BU$1,0),FALSE),"")</f>
        <v>#N/A</v>
      </c>
      <c r="Q124" s="120" t="e">
        <f>IF(OR(D124="BIG",D124="BI-",D124="B-G"),VLOOKUP($A124,Merged_couplings!$B:$BU,MATCH(Q$1,Merged_couplings!$B$1:$BU$1,0),FALSE),"")</f>
        <v>#N/A</v>
      </c>
      <c r="R124" s="120" t="e">
        <f>IF(OR(E124="BIG",E124="BI-",E124="B-G"),VLOOKUP($A124,Merged_couplings!$B:$BU,MATCH(R$1,Merged_couplings!$B$1:$BU$1,0),FALSE),"")</f>
        <v>#N/A</v>
      </c>
      <c r="S124" s="120" t="e">
        <f>IF(OR(F124="BIG",F124="BI-",F124="B-G"),VLOOKUP($A124,Merged_couplings!$B:$BU,MATCH(S$1,Merged_couplings!$B$1:$BU$1,0),FALSE),"")</f>
        <v>#N/A</v>
      </c>
      <c r="T124" s="120" t="e">
        <f>IF(OR(G124="BIG",G124="BI-",G124="B-G"),VLOOKUP($A124,Merged_couplings!$B:$BU,MATCH(T$1,Merged_couplings!$B$1:$BU$1,0),FALSE),"")</f>
        <v>#N/A</v>
      </c>
      <c r="U124" s="120" t="e">
        <f>IF(OR(H124="BIG",H124="BI-",H124="B-G"),VLOOKUP($A124,Merged_couplings!$B:$BU,MATCH(U$1,Merged_couplings!$B$1:$BU$1,0),FALSE),"")</f>
        <v>#N/A</v>
      </c>
      <c r="V124" s="120" t="e">
        <f>IF(OR(I124="BIG",I124="BI-",I124="B-G"),VLOOKUP($A124,Merged_couplings!$B:$BU,MATCH(V$1,Merged_couplings!$B$1:$BU$1,0),FALSE),"")</f>
        <v>#N/A</v>
      </c>
      <c r="W124" s="120" t="e">
        <f>IF(OR(J124="BIG",J124="BI-",J124="B-G"),VLOOKUP($A124,Merged_couplings!$B:$BU,MATCH(W$1,Merged_couplings!$B$1:$BU$1,0),FALSE),"")</f>
        <v>#N/A</v>
      </c>
      <c r="X124" s="120" t="e">
        <f>IF(OR(K124="BIG",K124="BI-",K124="B-G"),VLOOKUP($A124,Merged_couplings!$B:$BU,MATCH(X$1,Merged_couplings!$B$1:$BU$1,0),FALSE),"")</f>
        <v>#N/A</v>
      </c>
      <c r="Y124" s="120" t="e">
        <f>IF(OR(L124="BIG",L124="BI-",L124="B-G"),VLOOKUP($A124,Merged_couplings!$B:$BU,MATCH(Y$1,Merged_couplings!$B$1:$BU$1,0),FALSE),"")</f>
        <v>#N/A</v>
      </c>
      <c r="Z124" s="120" t="e">
        <f>IF(OR(M124="BIG",M124="BI-",M124="B-G"),VLOOKUP($A124,Merged_couplings!$B:$BU,MATCH(Z$1,Merged_couplings!$B$1:$BU$1,0),FALSE),"")</f>
        <v>#N/A</v>
      </c>
      <c r="AA124" s="123"/>
      <c r="AB124" s="340" t="e" cm="1">
        <f t="array" ref="AB124">_xlfn.IFS(AND($N124&lt;&gt;"",P124&lt;&gt;""),ABS($N124-P124),AND($N124="",P124=""),"",OR($N124&lt;&gt;"",P124&lt;&gt;""),"-")</f>
        <v>#N/A</v>
      </c>
      <c r="AC124" s="122" t="e" cm="1">
        <f t="array" ref="AC124">_xlfn.IFS(AND($N124&lt;&gt;"",Q124&lt;&gt;""),ABS($N124-Q124),AND($N124="",Q124=""),"",OR($N124&lt;&gt;"",Q124&lt;&gt;""),"-")</f>
        <v>#N/A</v>
      </c>
      <c r="AD124" s="122" t="e" cm="1">
        <f t="array" ref="AD124">_xlfn.IFS(AND($N124&lt;&gt;"",R124&lt;&gt;""),ABS($N124-R124),AND($N124="",R124=""),"",OR($N124&lt;&gt;"",R124&lt;&gt;""),"-")</f>
        <v>#N/A</v>
      </c>
      <c r="AE124" s="122" t="e" cm="1">
        <f t="array" ref="AE124">_xlfn.IFS(AND($N124&lt;&gt;"",S124&lt;&gt;""),ABS($N124-S124),AND($N124="",S124=""),"",OR($N124&lt;&gt;"",S124&lt;&gt;""),"-")</f>
        <v>#N/A</v>
      </c>
      <c r="AF124" s="122" t="e" cm="1">
        <f t="array" ref="AF124">_xlfn.IFS(AND($N124&lt;&gt;"",T124&lt;&gt;""),ABS($N124-T124),AND($N124="",T124=""),"",OR($N124&lt;&gt;"",T124&lt;&gt;""),"-")</f>
        <v>#N/A</v>
      </c>
      <c r="AG124" s="122" t="e" cm="1">
        <f t="array" ref="AG124">_xlfn.IFS(AND($N124&lt;&gt;"",U124&lt;&gt;""),ABS($N124-U124),AND($N124="",U124=""),"",OR($N124&lt;&gt;"",U124&lt;&gt;""),"-")</f>
        <v>#N/A</v>
      </c>
      <c r="AH124" s="122" t="e" cm="1">
        <f t="array" ref="AH124">_xlfn.IFS(AND($N124&lt;&gt;"",V124&lt;&gt;""),ABS($N124-V124),AND($N124="",V124=""),"",OR($N124&lt;&gt;"",V124&lt;&gt;""),"-")</f>
        <v>#N/A</v>
      </c>
      <c r="AI124" s="122" t="e" cm="1">
        <f t="array" ref="AI124">_xlfn.IFS(AND($N124&lt;&gt;"",W124&lt;&gt;""),ABS($N124-W124),AND($N124="",W124=""),"",OR($N124&lt;&gt;"",W124&lt;&gt;""),"-")</f>
        <v>#N/A</v>
      </c>
      <c r="AJ124" s="122" t="e" cm="1">
        <f t="array" ref="AJ124">_xlfn.IFS(AND($N124&lt;&gt;"",X124&lt;&gt;""),ABS($N124-X124),AND($N124="",X124=""),"",OR($N124&lt;&gt;"",X124&lt;&gt;""),"-")</f>
        <v>#N/A</v>
      </c>
      <c r="AK124" s="122" t="e" cm="1">
        <f t="array" ref="AK124">_xlfn.IFS(AND($N124&lt;&gt;"",Y124&lt;&gt;""),ABS($N124-Y124),AND($N124="",Y124=""),"",OR($N124&lt;&gt;"",Y124&lt;&gt;""),"-")</f>
        <v>#N/A</v>
      </c>
      <c r="AL124" s="122" t="e" cm="1">
        <f t="array" ref="AL124">_xlfn.IFS(AND($N124&lt;&gt;"",Z124&lt;&gt;""),ABS($N124-Z124),AND($N124="",Z124=""),"",OR($N124&lt;&gt;"",Z124&lt;&gt;""),"-")</f>
        <v>#N/A</v>
      </c>
      <c r="AM124" s="340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1" t="e" cm="1">
        <f t="array" ref="AX124">_xlfn.IFS(AND($P124&lt;&gt;"",Q124&lt;&gt;""),ABS($P124-Q124),AND($P124="",Q124=""),"",OR($P124&lt;&gt;"",Q124&lt;&gt;""),"-")</f>
        <v>#N/A</v>
      </c>
      <c r="AY124" s="120" t="e" cm="1">
        <f t="array" ref="AY124">_xlfn.IFS(AND($P124&lt;&gt;"",R124&lt;&gt;""),ABS($P124-R124),AND($P124="",R124=""),"",OR($P124&lt;&gt;"",R124&lt;&gt;""),"-")</f>
        <v>#N/A</v>
      </c>
      <c r="AZ124" s="120" t="e" cm="1">
        <f t="array" ref="AZ124">_xlfn.IFS(AND($P124&lt;&gt;"",S124&lt;&gt;""),ABS($P124-S124),AND($P124="",S124=""),"",OR($P124&lt;&gt;"",S124&lt;&gt;""),"-")</f>
        <v>#N/A</v>
      </c>
      <c r="BA124" s="120" t="e" cm="1">
        <f t="array" ref="BA124">_xlfn.IFS(AND($P124&lt;&gt;"",T124&lt;&gt;""),ABS($P124-T124),AND($P124="",T124=""),"",OR($P124&lt;&gt;"",T124&lt;&gt;""),"-")</f>
        <v>#N/A</v>
      </c>
      <c r="BB124" s="120" t="e" cm="1">
        <f t="array" ref="BB124">_xlfn.IFS(AND($P124&lt;&gt;"",U124&lt;&gt;""),ABS($P124-U124),AND($P124="",U124=""),"",OR($P124&lt;&gt;"",U124&lt;&gt;""),"-")</f>
        <v>#N/A</v>
      </c>
      <c r="BC124" s="120" t="e" cm="1">
        <f t="array" ref="BC124">_xlfn.IFS(AND($P124&lt;&gt;"",V124&lt;&gt;""),ABS($P124-V124),AND($P124="",V124=""),"",OR($P124&lt;&gt;"",V124&lt;&gt;""),"-")</f>
        <v>#N/A</v>
      </c>
      <c r="BD124" s="120" t="e" cm="1">
        <f t="array" ref="BD124">_xlfn.IFS(AND($P124&lt;&gt;"",W124&lt;&gt;""),ABS($P124-W124),AND($P124="",W124=""),"",OR($P124&lt;&gt;"",W124&lt;&gt;""),"-")</f>
        <v>#N/A</v>
      </c>
      <c r="BE124" s="120" t="e" cm="1">
        <f t="array" ref="BE124">_xlfn.IFS(AND($P124&lt;&gt;"",X124&lt;&gt;""),ABS($P124-X124),AND($P124="",X124=""),"",OR($P124&lt;&gt;"",X124&lt;&gt;""),"-")</f>
        <v>#N/A</v>
      </c>
      <c r="BF124" s="120" t="e" cm="1">
        <f t="array" ref="BF124">_xlfn.IFS(AND($P124&lt;&gt;"",Y124&lt;&gt;""),ABS($P124-Y124),AND($P124="",Y124=""),"",OR($P124&lt;&gt;"",Y124&lt;&gt;""),"-")</f>
        <v>#N/A</v>
      </c>
      <c r="BG124" s="120" t="e" cm="1">
        <f t="array" ref="BG124">_xlfn.IFS(AND($P124&lt;&gt;"",Z124&lt;&gt;""),ABS($P124-Z124),AND($P124="",Z124=""),"",OR($P124&lt;&gt;"",Z124&lt;&gt;""),"-")</f>
        <v>#N/A</v>
      </c>
      <c r="BH124" s="121" t="e" cm="1">
        <f t="array" ref="BH124">_xlfn.IFS(AND($Q124&lt;&gt;"",R124&lt;&gt;""),ABS($Q124-R124),AND($Q124="",R124=""),"",OR($Q124&lt;&gt;"",R124&lt;&gt;""),"-")</f>
        <v>#N/A</v>
      </c>
      <c r="BI124" s="120" t="e" cm="1">
        <f t="array" ref="BI124">_xlfn.IFS(AND($Q124&lt;&gt;"",S124&lt;&gt;""),ABS($Q124-S124),AND($Q124="",S124=""),"",OR($Q124&lt;&gt;"",S124&lt;&gt;""),"-")</f>
        <v>#N/A</v>
      </c>
      <c r="BJ124" s="120" t="e" cm="1">
        <f t="array" ref="BJ124">_xlfn.IFS(AND($Q124&lt;&gt;"",T124&lt;&gt;""),ABS($Q124-T124),AND($Q124="",T124=""),"",OR($Q124&lt;&gt;"",T124&lt;&gt;""),"-")</f>
        <v>#N/A</v>
      </c>
      <c r="BK124" s="120" t="e" cm="1">
        <f t="array" ref="BK124">_xlfn.IFS(AND($Q124&lt;&gt;"",U124&lt;&gt;""),ABS($Q124-U124),AND($Q124="",U124=""),"",OR($Q124&lt;&gt;"",U124&lt;&gt;""),"-")</f>
        <v>#N/A</v>
      </c>
      <c r="BL124" s="120" t="e" cm="1">
        <f t="array" ref="BL124">_xlfn.IFS(AND($Q124&lt;&gt;"",V124&lt;&gt;""),ABS($Q124-V124),AND($Q124="",V124=""),"",OR($Q124&lt;&gt;"",V124&lt;&gt;""),"-")</f>
        <v>#N/A</v>
      </c>
      <c r="BM124" s="120" t="e" cm="1">
        <f t="array" ref="BM124">_xlfn.IFS(AND($Q124&lt;&gt;"",W124&lt;&gt;""),ABS($Q124-W124),AND($Q124="",W124=""),"",OR($Q124&lt;&gt;"",W124&lt;&gt;""),"-")</f>
        <v>#N/A</v>
      </c>
      <c r="BN124" s="120" t="e" cm="1">
        <f t="array" ref="BN124">_xlfn.IFS(AND($Q124&lt;&gt;"",X124&lt;&gt;""),ABS($Q124-X124),AND($Q124="",X124=""),"",OR($Q124&lt;&gt;"",X124&lt;&gt;""),"-")</f>
        <v>#N/A</v>
      </c>
      <c r="BO124" s="120" t="e" cm="1">
        <f t="array" ref="BO124">_xlfn.IFS(AND($Q124&lt;&gt;"",Y124&lt;&gt;""),ABS($Q124-Y124),AND($Q124="",Y124=""),"",OR($Q124&lt;&gt;"",Y124&lt;&gt;""),"-")</f>
        <v>#N/A</v>
      </c>
      <c r="BP124" s="120" t="e" cm="1">
        <f t="array" ref="BP124">_xlfn.IFS(AND($Q124&lt;&gt;"",Z124&lt;&gt;""),ABS($Q124-Z124),AND($Q124="",Z124=""),"",OR($Q124&lt;&gt;"",Z124&lt;&gt;""),"-")</f>
        <v>#N/A</v>
      </c>
      <c r="BQ124" s="121" t="e" cm="1">
        <f t="array" ref="BQ124">_xlfn.IFS(AND($R124&lt;&gt;"",S124&lt;&gt;""),ABS($R124-S124),AND($R124="",S124=""),"",OR($R124&lt;&gt;"",S124&lt;&gt;""),"-")</f>
        <v>#N/A</v>
      </c>
      <c r="BR124" s="120" t="e" cm="1">
        <f t="array" ref="BR124">_xlfn.IFS(AND($R124&lt;&gt;"",T124&lt;&gt;""),ABS($R124-T124),AND($R124="",T124=""),"",OR($R124&lt;&gt;"",T124&lt;&gt;""),"-")</f>
        <v>#N/A</v>
      </c>
      <c r="BS124" s="120" t="e" cm="1">
        <f t="array" ref="BS124">_xlfn.IFS(AND($R124&lt;&gt;"",U124&lt;&gt;""),ABS($R124-U124),AND($R124="",U124=""),"",OR($R124&lt;&gt;"",U124&lt;&gt;""),"-")</f>
        <v>#N/A</v>
      </c>
      <c r="BT124" s="120" t="e" cm="1">
        <f t="array" ref="BT124">_xlfn.IFS(AND($R124&lt;&gt;"",V124&lt;&gt;""),ABS($R124-V124),AND($R124="",V124=""),"",OR($R124&lt;&gt;"",V124&lt;&gt;""),"-")</f>
        <v>#N/A</v>
      </c>
      <c r="BU124" s="120" t="e" cm="1">
        <f t="array" ref="BU124">_xlfn.IFS(AND($R124&lt;&gt;"",W124&lt;&gt;""),ABS($R124-W124),AND($R124="",W124=""),"",OR($R124&lt;&gt;"",W124&lt;&gt;""),"-")</f>
        <v>#N/A</v>
      </c>
      <c r="BV124" s="120" t="e" cm="1">
        <f t="array" ref="BV124">_xlfn.IFS(AND($R124&lt;&gt;"",X124&lt;&gt;""),ABS($R124-X124),AND($R124="",X124=""),"",OR($R124&lt;&gt;"",X124&lt;&gt;""),"-")</f>
        <v>#N/A</v>
      </c>
      <c r="BW124" s="120" t="e" cm="1">
        <f t="array" ref="BW124">_xlfn.IFS(AND($R124&lt;&gt;"",Y124&lt;&gt;""),ABS($R124-Y124),AND($R124="",Y124=""),"",OR($R124&lt;&gt;"",Y124&lt;&gt;""),"-")</f>
        <v>#N/A</v>
      </c>
      <c r="BX124" s="120" t="e" cm="1">
        <f t="array" ref="BX124">_xlfn.IFS(AND($R124&lt;&gt;"",Z124&lt;&gt;""),ABS($R124-Z124),AND($R124="",Z124=""),"",OR($R124&lt;&gt;"",Z124&lt;&gt;""),"-")</f>
        <v>#N/A</v>
      </c>
      <c r="BY124" s="121" t="e" cm="1">
        <f t="array" ref="BY124">_xlfn.IFS(AND($S124&lt;&gt;"",T124&lt;&gt;""),ABS($S124-T124),AND($S124="",T124=""),"",OR($S124&lt;&gt;"",T124&lt;&gt;""),"-")</f>
        <v>#N/A</v>
      </c>
      <c r="BZ124" s="120" t="e" cm="1">
        <f t="array" ref="BZ124">_xlfn.IFS(AND($S124&lt;&gt;"",U124&lt;&gt;""),ABS($S124-U124),AND($S124="",U124=""),"",OR($S124&lt;&gt;"",U124&lt;&gt;""),"-")</f>
        <v>#N/A</v>
      </c>
      <c r="CA124" s="120" t="e" cm="1">
        <f t="array" ref="CA124">_xlfn.IFS(AND($S124&lt;&gt;"",V124&lt;&gt;""),ABS($S124-V124),AND($S124="",V124=""),"",OR($S124&lt;&gt;"",V124&lt;&gt;""),"-")</f>
        <v>#N/A</v>
      </c>
      <c r="CB124" s="120" t="e" cm="1">
        <f t="array" ref="CB124">_xlfn.IFS(AND($S124&lt;&gt;"",W124&lt;&gt;""),ABS($S124-W124),AND($S124="",W124=""),"",OR($S124&lt;&gt;"",W124&lt;&gt;""),"-")</f>
        <v>#N/A</v>
      </c>
      <c r="CC124" s="120" t="e" cm="1">
        <f t="array" ref="CC124">_xlfn.IFS(AND($S124&lt;&gt;"",X124&lt;&gt;""),ABS($S124-X124),AND($S124="",X124=""),"",OR($S124&lt;&gt;"",X124&lt;&gt;""),"-")</f>
        <v>#N/A</v>
      </c>
      <c r="CD124" s="120" t="e" cm="1">
        <f t="array" ref="CD124">_xlfn.IFS(AND($S124&lt;&gt;"",Y124&lt;&gt;""),ABS($S124-Y124),AND($S124="",Y124=""),"",OR($S124&lt;&gt;"",Y124&lt;&gt;""),"-")</f>
        <v>#N/A</v>
      </c>
      <c r="CE124" s="120" t="e" cm="1">
        <f t="array" ref="CE124">_xlfn.IFS(AND($S124&lt;&gt;"",Z124&lt;&gt;""),ABS($S124-Z124),AND($S124="",Z124=""),"",OR($S124&lt;&gt;"",Z124&lt;&gt;""),"-")</f>
        <v>#N/A</v>
      </c>
      <c r="CF124" s="121" t="e" cm="1">
        <f t="array" ref="CF124">_xlfn.IFS(AND($T124&lt;&gt;"",U124&lt;&gt;""),ABS($T124-U124),AND($T124="",U124=""),"",OR($T124&lt;&gt;"",U124&lt;&gt;""),"-")</f>
        <v>#N/A</v>
      </c>
      <c r="CG124" s="120" t="e" cm="1">
        <f t="array" ref="CG124">_xlfn.IFS(AND($T124&lt;&gt;"",V124&lt;&gt;""),ABS($T124-V124),AND($T124="",V124=""),"",OR($T124&lt;&gt;"",V124&lt;&gt;""),"-")</f>
        <v>#N/A</v>
      </c>
      <c r="CH124" s="120" t="e" cm="1">
        <f t="array" ref="CH124">_xlfn.IFS(AND($T124&lt;&gt;"",W124&lt;&gt;""),ABS($T124-W124),AND($T124="",W124=""),"",OR($T124&lt;&gt;"",W124&lt;&gt;""),"-")</f>
        <v>#N/A</v>
      </c>
      <c r="CI124" s="120" t="e" cm="1">
        <f t="array" ref="CI124">_xlfn.IFS(AND($T124&lt;&gt;"",X124&lt;&gt;""),ABS($T124-X124),AND($T124="",X124=""),"",OR($T124&lt;&gt;"",X124&lt;&gt;""),"-")</f>
        <v>#N/A</v>
      </c>
      <c r="CJ124" s="120" t="e" cm="1">
        <f t="array" ref="CJ124">_xlfn.IFS(AND($T124&lt;&gt;"",Y124&lt;&gt;""),ABS($T124-Y124),AND($T124="",Y124=""),"",OR($T124&lt;&gt;"",Y124&lt;&gt;""),"-")</f>
        <v>#N/A</v>
      </c>
      <c r="CK124" s="120" t="e" cm="1">
        <f t="array" ref="CK124">_xlfn.IFS(AND($T124&lt;&gt;"",Z124&lt;&gt;""),ABS($T124-Z124),AND($T124="",Z124=""),"",OR($T124&lt;&gt;"",Z124&lt;&gt;""),"-")</f>
        <v>#N/A</v>
      </c>
      <c r="CL124" s="121" t="e" cm="1">
        <f t="array" ref="CL124">_xlfn.IFS(AND($U124&lt;&gt;"",V124&lt;&gt;""),ABS($U124-V124),AND($U124="",V124=""),"",OR($U124&lt;&gt;"",V124&lt;&gt;""),"-")</f>
        <v>#N/A</v>
      </c>
      <c r="CM124" s="120" t="e" cm="1">
        <f t="array" ref="CM124">_xlfn.IFS(AND($U124&lt;&gt;"",W124&lt;&gt;""),ABS($U124-W124),AND($U124="",W124=""),"",OR($U124&lt;&gt;"",W124&lt;&gt;""),"-")</f>
        <v>#N/A</v>
      </c>
      <c r="CN124" s="120" t="e" cm="1">
        <f t="array" ref="CN124">_xlfn.IFS(AND($U124&lt;&gt;"",X124&lt;&gt;""),ABS($U124-X124),AND($U124="",X124=""),"",OR($U124&lt;&gt;"",X124&lt;&gt;""),"-")</f>
        <v>#N/A</v>
      </c>
      <c r="CO124" s="120" t="e" cm="1">
        <f t="array" ref="CO124">_xlfn.IFS(AND($U124&lt;&gt;"",Y124&lt;&gt;""),ABS($U124-Y124),AND($U124="",Y124=""),"",OR($U124&lt;&gt;"",Y124&lt;&gt;""),"-")</f>
        <v>#N/A</v>
      </c>
      <c r="CP124" s="120" t="e" cm="1">
        <f t="array" ref="CP124">_xlfn.IFS(AND($U124&lt;&gt;"",Z124&lt;&gt;""),ABS($U124-Z124),AND($U124="",Z124=""),"",OR($U124&lt;&gt;"",Z124&lt;&gt;""),"-")</f>
        <v>#N/A</v>
      </c>
      <c r="CQ124" s="121" t="e" cm="1">
        <f t="array" ref="CQ124">_xlfn.IFS(AND($V124&lt;&gt;"",W124&lt;&gt;""),ABS($V124-W124),AND($V124="",W124=""),"",OR($V124&lt;&gt;"",W124&lt;&gt;""),"-")</f>
        <v>#N/A</v>
      </c>
      <c r="CR124" s="120" t="e" cm="1">
        <f t="array" ref="CR124">_xlfn.IFS(AND($V124&lt;&gt;"",X124&lt;&gt;""),ABS($V124-X124),AND($V124="",X124=""),"",OR($V124&lt;&gt;"",X124&lt;&gt;""),"-")</f>
        <v>#N/A</v>
      </c>
      <c r="CS124" s="120" t="e" cm="1">
        <f t="array" ref="CS124">_xlfn.IFS(AND($V124&lt;&gt;"",Y124&lt;&gt;""),ABS($V124-Y124),AND($V124="",Y124=""),"",OR($V124&lt;&gt;"",Y124&lt;&gt;""),"-")</f>
        <v>#N/A</v>
      </c>
      <c r="CT124" s="120" t="e" cm="1">
        <f t="array" ref="CT124">_xlfn.IFS(AND($V124&lt;&gt;"",Z124&lt;&gt;""),ABS($V124-Z124),AND($V124="",Z124=""),"",OR($V124&lt;&gt;"",Z124&lt;&gt;""),"-")</f>
        <v>#N/A</v>
      </c>
      <c r="CU124" s="121" t="e" cm="1">
        <f t="array" ref="CU124">_xlfn.IFS(AND($W124&lt;&gt;"",X124&lt;&gt;""),ABS($W124-X124),AND($W124="",X124=""),"",OR($W124&lt;&gt;"",X124&lt;&gt;""),"-")</f>
        <v>#N/A</v>
      </c>
      <c r="CV124" s="120" t="e" cm="1">
        <f t="array" ref="CV124">_xlfn.IFS(AND($W124&lt;&gt;"",Y124&lt;&gt;""),ABS($W124-Y124),AND($W124="",Y124=""),"",OR($W124&lt;&gt;"",Y124&lt;&gt;""),"-")</f>
        <v>#N/A</v>
      </c>
      <c r="CW124" s="120" t="e" cm="1">
        <f t="array" ref="CW124">_xlfn.IFS(AND($W124&lt;&gt;"",Z124&lt;&gt;""),ABS($W124-Z124),AND($W124="",Z124=""),"",OR($W124&lt;&gt;"",Z124&lt;&gt;""),"-")</f>
        <v>#N/A</v>
      </c>
      <c r="CX124" s="121" t="e" cm="1">
        <f t="array" ref="CX124">_xlfn.IFS(AND($X124&lt;&gt;"",Y124&lt;&gt;""),ABS($X124-Y124),AND($X124="",Y124=""),"",OR($X124&lt;&gt;"",Y124&lt;&gt;""),"-")</f>
        <v>#N/A</v>
      </c>
      <c r="CY124" s="120" t="e" cm="1">
        <f t="array" ref="CY124">_xlfn.IFS(AND($X124&lt;&gt;"",Z124&lt;&gt;""),ABS($X124-Z124),AND($X124="",Z124=""),"",OR($X124&lt;&gt;"",Z124&lt;&gt;""),"-")</f>
        <v>#N/A</v>
      </c>
      <c r="CZ124" s="121" t="e" cm="1">
        <f t="array" ref="CZ124">_xlfn.IFS(AND($Y124&lt;&gt;"",Z124&lt;&gt;""),ABS($Y124-Z124),AND($Y124="",Z124=""),"",OR($Y124&lt;&gt;"",Z124&lt;&gt;""),"-")</f>
        <v>#N/A</v>
      </c>
    </row>
    <row r="125" spans="1:104" x14ac:dyDescent="0.2">
      <c r="A125" s="260" t="s">
        <v>188</v>
      </c>
      <c r="B125" s="259" t="str">
        <f>VLOOKUP($A125,Merged_couplings!$B:$BU,MATCH(B$1,Merged_couplings!$B$1:$BU$1,0),FALSE)</f>
        <v>-I-</v>
      </c>
      <c r="C125" s="258" t="str">
        <f>VLOOKUP($A125,Merged_couplings!$B:$BU,MATCH(C$1,Merged_couplings!$B$1:$BU$1,0),FALSE)</f>
        <v>-I-</v>
      </c>
      <c r="D125" s="258" t="str">
        <f>VLOOKUP($A125,Merged_couplings!$B:$BU,MATCH(D$1,Merged_couplings!$B$1:$BU$1,0),FALSE)</f>
        <v>-I-</v>
      </c>
      <c r="E125" s="258" t="str">
        <f>VLOOKUP($A125,Merged_couplings!$B:$BU,MATCH(E$1,Merged_couplings!$B$1:$BU$1,0),FALSE)</f>
        <v>-I-</v>
      </c>
      <c r="F125" s="258" t="str">
        <f>VLOOKUP($A125,Merged_couplings!$B:$BU,MATCH(F$1,Merged_couplings!$B$1:$BU$1,0),FALSE)</f>
        <v>-I-</v>
      </c>
      <c r="G125" s="258" t="str">
        <f>VLOOKUP($A125,Merged_couplings!$B:$BU,MATCH(G$1,Merged_couplings!$B$1:$BU$1,0),FALSE)</f>
        <v>-I-</v>
      </c>
      <c r="H125" s="258" t="str">
        <f>VLOOKUP($A125,Merged_couplings!$B:$BU,MATCH(H$1,Merged_couplings!$B$1:$BU$1,0),FALSE)</f>
        <v>-IG</v>
      </c>
      <c r="I125" s="258" t="str">
        <f>VLOOKUP($A125,Merged_couplings!$B:$BU,MATCH(I$1,Merged_couplings!$B$1:$BU$1,0),FALSE)</f>
        <v>-IG</v>
      </c>
      <c r="J125" s="258" t="str">
        <f>VLOOKUP($A125,Merged_couplings!$B:$BU,MATCH(J$1,Merged_couplings!$B$1:$BU$1,0),FALSE)</f>
        <v>-IG</v>
      </c>
      <c r="K125" s="258" t="str">
        <f>VLOOKUP($A125,Merged_couplings!$B:$BU,MATCH(K$1,Merged_couplings!$B$1:$BU$1,0),FALSE)</f>
        <v>-IG</v>
      </c>
      <c r="L125" s="258" t="str">
        <f>VLOOKUP($A125,Merged_couplings!$B:$BU,MATCH(L$1,Merged_couplings!$B$1:$BU$1,0),FALSE)</f>
        <v>-I-</v>
      </c>
      <c r="M125" s="258" t="str">
        <f>VLOOKUP($A125,Merged_couplings!$B:$BU,MATCH(M$1,Merged_couplings!$B$1:$BU$1,0),FALSE)</f>
        <v>-I-</v>
      </c>
      <c r="N125" s="121" t="str">
        <f>IF(OR(B125="BIG",B125="BI-",B125="B-G"),VLOOKUP($A125,Merged_couplings!$B:$BU,MATCH(N$1,Merged_couplings!$B$1:$BU$1,0),FALSE),"")</f>
        <v/>
      </c>
      <c r="P125" s="120" t="str">
        <f>IF(OR(C125="BIG",C125="BI-",C125="B-G"),VLOOKUP($A125,Merged_couplings!$B:$BU,MATCH(P$1,Merged_couplings!$B$1:$BU$1,0),FALSE),"")</f>
        <v/>
      </c>
      <c r="Q125" s="120" t="str">
        <f>IF(OR(D125="BIG",D125="BI-",D125="B-G"),VLOOKUP($A125,Merged_couplings!$B:$BU,MATCH(Q$1,Merged_couplings!$B$1:$BU$1,0),FALSE),"")</f>
        <v/>
      </c>
      <c r="R125" s="120" t="str">
        <f>IF(OR(E125="BIG",E125="BI-",E125="B-G"),VLOOKUP($A125,Merged_couplings!$B:$BU,MATCH(R$1,Merged_couplings!$B$1:$BU$1,0),FALSE),"")</f>
        <v/>
      </c>
      <c r="S125" s="120" t="str">
        <f>IF(OR(F125="BIG",F125="BI-",F125="B-G"),VLOOKUP($A125,Merged_couplings!$B:$BU,MATCH(S$1,Merged_couplings!$B$1:$BU$1,0),FALSE),"")</f>
        <v/>
      </c>
      <c r="T125" s="120" t="str">
        <f>IF(OR(G125="BIG",G125="BI-",G125="B-G"),VLOOKUP($A125,Merged_couplings!$B:$BU,MATCH(T$1,Merged_couplings!$B$1:$BU$1,0),FALSE),"")</f>
        <v/>
      </c>
      <c r="U125" s="120" t="str">
        <f>IF(OR(H125="BIG",H125="BI-",H125="B-G"),VLOOKUP($A125,Merged_couplings!$B:$BU,MATCH(U$1,Merged_couplings!$B$1:$BU$1,0),FALSE),"")</f>
        <v/>
      </c>
      <c r="V125" s="120" t="str">
        <f>IF(OR(I125="BIG",I125="BI-",I125="B-G"),VLOOKUP($A125,Merged_couplings!$B:$BU,MATCH(V$1,Merged_couplings!$B$1:$BU$1,0),FALSE),"")</f>
        <v/>
      </c>
      <c r="W125" s="120" t="str">
        <f>IF(OR(J125="BIG",J125="BI-",J125="B-G"),VLOOKUP($A125,Merged_couplings!$B:$BU,MATCH(W$1,Merged_couplings!$B$1:$BU$1,0),FALSE),"")</f>
        <v/>
      </c>
      <c r="X125" s="120" t="str">
        <f>IF(OR(K125="BIG",K125="BI-",K125="B-G"),VLOOKUP($A125,Merged_couplings!$B:$BU,MATCH(X$1,Merged_couplings!$B$1:$BU$1,0),FALSE),"")</f>
        <v/>
      </c>
      <c r="Y125" s="120" t="str">
        <f>IF(OR(L125="BIG",L125="BI-",L125="B-G"),VLOOKUP($A125,Merged_couplings!$B:$BU,MATCH(Y$1,Merged_couplings!$B$1:$BU$1,0),FALSE),"")</f>
        <v/>
      </c>
      <c r="Z125" s="120" t="str">
        <f>IF(OR(M125="BIG",M125="BI-",M125="B-G"),VLOOKUP($A125,Merged_couplings!$B:$BU,MATCH(Z$1,Merged_couplings!$B$1:$BU$1,0),FALSE),"")</f>
        <v/>
      </c>
      <c r="AA125" s="123"/>
      <c r="AB125" s="340" t="str" cm="1">
        <f t="array" ref="AB125">_xlfn.IFS(AND($N125&lt;&gt;"",P125&lt;&gt;""),ABS($N125-P125),AND($N125="",P125=""),"",OR($N125&lt;&gt;"",P125&lt;&gt;""),"-")</f>
        <v/>
      </c>
      <c r="AC125" s="122" t="str" cm="1">
        <f t="array" ref="AC125">_xlfn.IFS(AND($N125&lt;&gt;"",Q125&lt;&gt;""),ABS($N125-Q125),AND($N125="",Q125=""),"",OR($N125&lt;&gt;"",Q125&lt;&gt;""),"-")</f>
        <v/>
      </c>
      <c r="AD125" s="122" t="str" cm="1">
        <f t="array" ref="AD125">_xlfn.IFS(AND($N125&lt;&gt;"",R125&lt;&gt;""),ABS($N125-R125),AND($N125="",R125=""),"",OR($N125&lt;&gt;"",R125&lt;&gt;""),"-")</f>
        <v/>
      </c>
      <c r="AE125" s="122" t="str" cm="1">
        <f t="array" ref="AE125">_xlfn.IFS(AND($N125&lt;&gt;"",S125&lt;&gt;""),ABS($N125-S125),AND($N125="",S125=""),"",OR($N125&lt;&gt;"",S125&lt;&gt;""),"-")</f>
        <v/>
      </c>
      <c r="AF125" s="122" t="str" cm="1">
        <f t="array" ref="AF125">_xlfn.IFS(AND($N125&lt;&gt;"",T125&lt;&gt;""),ABS($N125-T125),AND($N125="",T125=""),"",OR($N125&lt;&gt;"",T125&lt;&gt;""),"-")</f>
        <v/>
      </c>
      <c r="AG125" s="122" t="str" cm="1">
        <f t="array" ref="AG125">_xlfn.IFS(AND($N125&lt;&gt;"",U125&lt;&gt;""),ABS($N125-U125),AND($N125="",U125=""),"",OR($N125&lt;&gt;"",U125&lt;&gt;""),"-")</f>
        <v/>
      </c>
      <c r="AH125" s="122" t="str" cm="1">
        <f t="array" ref="AH125">_xlfn.IFS(AND($N125&lt;&gt;"",V125&lt;&gt;""),ABS($N125-V125),AND($N125="",V125=""),"",OR($N125&lt;&gt;"",V125&lt;&gt;""),"-")</f>
        <v/>
      </c>
      <c r="AI125" s="122" t="str" cm="1">
        <f t="array" ref="AI125">_xlfn.IFS(AND($N125&lt;&gt;"",W125&lt;&gt;""),ABS($N125-W125),AND($N125="",W125=""),"",OR($N125&lt;&gt;"",W125&lt;&gt;""),"-")</f>
        <v/>
      </c>
      <c r="AJ125" s="122" t="str" cm="1">
        <f t="array" ref="AJ125">_xlfn.IFS(AND($N125&lt;&gt;"",X125&lt;&gt;""),ABS($N125-X125),AND($N125="",X125=""),"",OR($N125&lt;&gt;"",X125&lt;&gt;""),"-")</f>
        <v/>
      </c>
      <c r="AK125" s="122" t="str" cm="1">
        <f t="array" ref="AK125">_xlfn.IFS(AND($N125&lt;&gt;"",Y125&lt;&gt;""),ABS($N125-Y125),AND($N125="",Y125=""),"",OR($N125&lt;&gt;"",Y125&lt;&gt;""),"-")</f>
        <v/>
      </c>
      <c r="AL125" s="122" t="str" cm="1">
        <f t="array" ref="AL125">_xlfn.IFS(AND($N125&lt;&gt;"",Z125&lt;&gt;""),ABS($N125-Z125),AND($N125="",Z125=""),"",OR($N125&lt;&gt;"",Z125&lt;&gt;""),"-")</f>
        <v/>
      </c>
      <c r="AM125" s="340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1" t="str" cm="1">
        <f t="array" ref="AX125">_xlfn.IFS(AND($P125&lt;&gt;"",Q125&lt;&gt;""),ABS($P125-Q125),AND($P125="",Q125=""),"",OR($P125&lt;&gt;"",Q125&lt;&gt;""),"-")</f>
        <v/>
      </c>
      <c r="AY125" s="120" t="str" cm="1">
        <f t="array" ref="AY125">_xlfn.IFS(AND($P125&lt;&gt;"",R125&lt;&gt;""),ABS($P125-R125),AND($P125="",R125=""),"",OR($P125&lt;&gt;"",R125&lt;&gt;""),"-")</f>
        <v/>
      </c>
      <c r="AZ125" s="120" t="str" cm="1">
        <f t="array" ref="AZ125">_xlfn.IFS(AND($P125&lt;&gt;"",S125&lt;&gt;""),ABS($P125-S125),AND($P125="",S125=""),"",OR($P125&lt;&gt;"",S125&lt;&gt;""),"-")</f>
        <v/>
      </c>
      <c r="BA125" s="120" t="str" cm="1">
        <f t="array" ref="BA125">_xlfn.IFS(AND($P125&lt;&gt;"",T125&lt;&gt;""),ABS($P125-T125),AND($P125="",T125=""),"",OR($P125&lt;&gt;"",T125&lt;&gt;""),"-")</f>
        <v/>
      </c>
      <c r="BB125" s="120" t="str" cm="1">
        <f t="array" ref="BB125">_xlfn.IFS(AND($P125&lt;&gt;"",U125&lt;&gt;""),ABS($P125-U125),AND($P125="",U125=""),"",OR($P125&lt;&gt;"",U125&lt;&gt;""),"-")</f>
        <v/>
      </c>
      <c r="BC125" s="120" t="str" cm="1">
        <f t="array" ref="BC125">_xlfn.IFS(AND($P125&lt;&gt;"",V125&lt;&gt;""),ABS($P125-V125),AND($P125="",V125=""),"",OR($P125&lt;&gt;"",V125&lt;&gt;""),"-")</f>
        <v/>
      </c>
      <c r="BD125" s="120" t="str" cm="1">
        <f t="array" ref="BD125">_xlfn.IFS(AND($P125&lt;&gt;"",W125&lt;&gt;""),ABS($P125-W125),AND($P125="",W125=""),"",OR($P125&lt;&gt;"",W125&lt;&gt;""),"-")</f>
        <v/>
      </c>
      <c r="BE125" s="120" t="str" cm="1">
        <f t="array" ref="BE125">_xlfn.IFS(AND($P125&lt;&gt;"",X125&lt;&gt;""),ABS($P125-X125),AND($P125="",X125=""),"",OR($P125&lt;&gt;"",X125&lt;&gt;""),"-")</f>
        <v/>
      </c>
      <c r="BF125" s="120" t="str" cm="1">
        <f t="array" ref="BF125">_xlfn.IFS(AND($P125&lt;&gt;"",Y125&lt;&gt;""),ABS($P125-Y125),AND($P125="",Y125=""),"",OR($P125&lt;&gt;"",Y125&lt;&gt;""),"-")</f>
        <v/>
      </c>
      <c r="BG125" s="120" t="str" cm="1">
        <f t="array" ref="BG125">_xlfn.IFS(AND($P125&lt;&gt;"",Z125&lt;&gt;""),ABS($P125-Z125),AND($P125="",Z125=""),"",OR($P125&lt;&gt;"",Z125&lt;&gt;""),"-")</f>
        <v/>
      </c>
      <c r="BH125" s="121" t="str" cm="1">
        <f t="array" ref="BH125">_xlfn.IFS(AND($Q125&lt;&gt;"",R125&lt;&gt;""),ABS($Q125-R125),AND($Q125="",R125=""),"",OR($Q125&lt;&gt;"",R125&lt;&gt;""),"-")</f>
        <v/>
      </c>
      <c r="BI125" s="120" t="str" cm="1">
        <f t="array" ref="BI125">_xlfn.IFS(AND($Q125&lt;&gt;"",S125&lt;&gt;""),ABS($Q125-S125),AND($Q125="",S125=""),"",OR($Q125&lt;&gt;"",S125&lt;&gt;""),"-")</f>
        <v/>
      </c>
      <c r="BJ125" s="120" t="str" cm="1">
        <f t="array" ref="BJ125">_xlfn.IFS(AND($Q125&lt;&gt;"",T125&lt;&gt;""),ABS($Q125-T125),AND($Q125="",T125=""),"",OR($Q125&lt;&gt;"",T125&lt;&gt;""),"-")</f>
        <v/>
      </c>
      <c r="BK125" s="120" t="str" cm="1">
        <f t="array" ref="BK125">_xlfn.IFS(AND($Q125&lt;&gt;"",U125&lt;&gt;""),ABS($Q125-U125),AND($Q125="",U125=""),"",OR($Q125&lt;&gt;"",U125&lt;&gt;""),"-")</f>
        <v/>
      </c>
      <c r="BL125" s="120" t="str" cm="1">
        <f t="array" ref="BL125">_xlfn.IFS(AND($Q125&lt;&gt;"",V125&lt;&gt;""),ABS($Q125-V125),AND($Q125="",V125=""),"",OR($Q125&lt;&gt;"",V125&lt;&gt;""),"-")</f>
        <v/>
      </c>
      <c r="BM125" s="120" t="str" cm="1">
        <f t="array" ref="BM125">_xlfn.IFS(AND($Q125&lt;&gt;"",W125&lt;&gt;""),ABS($Q125-W125),AND($Q125="",W125=""),"",OR($Q125&lt;&gt;"",W125&lt;&gt;""),"-")</f>
        <v/>
      </c>
      <c r="BN125" s="120" t="str" cm="1">
        <f t="array" ref="BN125">_xlfn.IFS(AND($Q125&lt;&gt;"",X125&lt;&gt;""),ABS($Q125-X125),AND($Q125="",X125=""),"",OR($Q125&lt;&gt;"",X125&lt;&gt;""),"-")</f>
        <v/>
      </c>
      <c r="BO125" s="120" t="str" cm="1">
        <f t="array" ref="BO125">_xlfn.IFS(AND($Q125&lt;&gt;"",Y125&lt;&gt;""),ABS($Q125-Y125),AND($Q125="",Y125=""),"",OR($Q125&lt;&gt;"",Y125&lt;&gt;""),"-")</f>
        <v/>
      </c>
      <c r="BP125" s="120" t="str" cm="1">
        <f t="array" ref="BP125">_xlfn.IFS(AND($Q125&lt;&gt;"",Z125&lt;&gt;""),ABS($Q125-Z125),AND($Q125="",Z125=""),"",OR($Q125&lt;&gt;"",Z125&lt;&gt;""),"-")</f>
        <v/>
      </c>
      <c r="BQ125" s="121" t="str" cm="1">
        <f t="array" ref="BQ125">_xlfn.IFS(AND($R125&lt;&gt;"",S125&lt;&gt;""),ABS($R125-S125),AND($R125="",S125=""),"",OR($R125&lt;&gt;"",S125&lt;&gt;""),"-")</f>
        <v/>
      </c>
      <c r="BR125" s="120" t="str" cm="1">
        <f t="array" ref="BR125">_xlfn.IFS(AND($R125&lt;&gt;"",T125&lt;&gt;""),ABS($R125-T125),AND($R125="",T125=""),"",OR($R125&lt;&gt;"",T125&lt;&gt;""),"-")</f>
        <v/>
      </c>
      <c r="BS125" s="120" t="str" cm="1">
        <f t="array" ref="BS125">_xlfn.IFS(AND($R125&lt;&gt;"",U125&lt;&gt;""),ABS($R125-U125),AND($R125="",U125=""),"",OR($R125&lt;&gt;"",U125&lt;&gt;""),"-")</f>
        <v/>
      </c>
      <c r="BT125" s="120" t="str" cm="1">
        <f t="array" ref="BT125">_xlfn.IFS(AND($R125&lt;&gt;"",V125&lt;&gt;""),ABS($R125-V125),AND($R125="",V125=""),"",OR($R125&lt;&gt;"",V125&lt;&gt;""),"-")</f>
        <v/>
      </c>
      <c r="BU125" s="120" t="str" cm="1">
        <f t="array" ref="BU125">_xlfn.IFS(AND($R125&lt;&gt;"",W125&lt;&gt;""),ABS($R125-W125),AND($R125="",W125=""),"",OR($R125&lt;&gt;"",W125&lt;&gt;""),"-")</f>
        <v/>
      </c>
      <c r="BV125" s="120" t="str" cm="1">
        <f t="array" ref="BV125">_xlfn.IFS(AND($R125&lt;&gt;"",X125&lt;&gt;""),ABS($R125-X125),AND($R125="",X125=""),"",OR($R125&lt;&gt;"",X125&lt;&gt;""),"-")</f>
        <v/>
      </c>
      <c r="BW125" s="120" t="str" cm="1">
        <f t="array" ref="BW125">_xlfn.IFS(AND($R125&lt;&gt;"",Y125&lt;&gt;""),ABS($R125-Y125),AND($R125="",Y125=""),"",OR($R125&lt;&gt;"",Y125&lt;&gt;""),"-")</f>
        <v/>
      </c>
      <c r="BX125" s="120" t="str" cm="1">
        <f t="array" ref="BX125">_xlfn.IFS(AND($R125&lt;&gt;"",Z125&lt;&gt;""),ABS($R125-Z125),AND($R125="",Z125=""),"",OR($R125&lt;&gt;"",Z125&lt;&gt;""),"-")</f>
        <v/>
      </c>
      <c r="BY125" s="121" t="str" cm="1">
        <f t="array" ref="BY125">_xlfn.IFS(AND($S125&lt;&gt;"",T125&lt;&gt;""),ABS($S125-T125),AND($S125="",T125=""),"",OR($S125&lt;&gt;"",T125&lt;&gt;""),"-")</f>
        <v/>
      </c>
      <c r="BZ125" s="120" t="str" cm="1">
        <f t="array" ref="BZ125">_xlfn.IFS(AND($S125&lt;&gt;"",U125&lt;&gt;""),ABS($S125-U125),AND($S125="",U125=""),"",OR($S125&lt;&gt;"",U125&lt;&gt;""),"-")</f>
        <v/>
      </c>
      <c r="CA125" s="120" t="str" cm="1">
        <f t="array" ref="CA125">_xlfn.IFS(AND($S125&lt;&gt;"",V125&lt;&gt;""),ABS($S125-V125),AND($S125="",V125=""),"",OR($S125&lt;&gt;"",V125&lt;&gt;""),"-")</f>
        <v/>
      </c>
      <c r="CB125" s="120" t="str" cm="1">
        <f t="array" ref="CB125">_xlfn.IFS(AND($S125&lt;&gt;"",W125&lt;&gt;""),ABS($S125-W125),AND($S125="",W125=""),"",OR($S125&lt;&gt;"",W125&lt;&gt;""),"-")</f>
        <v/>
      </c>
      <c r="CC125" s="120" t="str" cm="1">
        <f t="array" ref="CC125">_xlfn.IFS(AND($S125&lt;&gt;"",X125&lt;&gt;""),ABS($S125-X125),AND($S125="",X125=""),"",OR($S125&lt;&gt;"",X125&lt;&gt;""),"-")</f>
        <v/>
      </c>
      <c r="CD125" s="120" t="str" cm="1">
        <f t="array" ref="CD125">_xlfn.IFS(AND($S125&lt;&gt;"",Y125&lt;&gt;""),ABS($S125-Y125),AND($S125="",Y125=""),"",OR($S125&lt;&gt;"",Y125&lt;&gt;""),"-")</f>
        <v/>
      </c>
      <c r="CE125" s="120" t="str" cm="1">
        <f t="array" ref="CE125">_xlfn.IFS(AND($S125&lt;&gt;"",Z125&lt;&gt;""),ABS($S125-Z125),AND($S125="",Z125=""),"",OR($S125&lt;&gt;"",Z125&lt;&gt;""),"-")</f>
        <v/>
      </c>
      <c r="CF125" s="121" t="str" cm="1">
        <f t="array" ref="CF125">_xlfn.IFS(AND($T125&lt;&gt;"",U125&lt;&gt;""),ABS($T125-U125),AND($T125="",U125=""),"",OR($T125&lt;&gt;"",U125&lt;&gt;""),"-")</f>
        <v/>
      </c>
      <c r="CG125" s="120" t="str" cm="1">
        <f t="array" ref="CG125">_xlfn.IFS(AND($T125&lt;&gt;"",V125&lt;&gt;""),ABS($T125-V125),AND($T125="",V125=""),"",OR($T125&lt;&gt;"",V125&lt;&gt;""),"-")</f>
        <v/>
      </c>
      <c r="CH125" s="120" t="str" cm="1">
        <f t="array" ref="CH125">_xlfn.IFS(AND($T125&lt;&gt;"",W125&lt;&gt;""),ABS($T125-W125),AND($T125="",W125=""),"",OR($T125&lt;&gt;"",W125&lt;&gt;""),"-")</f>
        <v/>
      </c>
      <c r="CI125" s="120" t="str" cm="1">
        <f t="array" ref="CI125">_xlfn.IFS(AND($T125&lt;&gt;"",X125&lt;&gt;""),ABS($T125-X125),AND($T125="",X125=""),"",OR($T125&lt;&gt;"",X125&lt;&gt;""),"-")</f>
        <v/>
      </c>
      <c r="CJ125" s="120" t="str" cm="1">
        <f t="array" ref="CJ125">_xlfn.IFS(AND($T125&lt;&gt;"",Y125&lt;&gt;""),ABS($T125-Y125),AND($T125="",Y125=""),"",OR($T125&lt;&gt;"",Y125&lt;&gt;""),"-")</f>
        <v/>
      </c>
      <c r="CK125" s="120" t="str" cm="1">
        <f t="array" ref="CK125">_xlfn.IFS(AND($T125&lt;&gt;"",Z125&lt;&gt;""),ABS($T125-Z125),AND($T125="",Z125=""),"",OR($T125&lt;&gt;"",Z125&lt;&gt;""),"-")</f>
        <v/>
      </c>
      <c r="CL125" s="121" t="str" cm="1">
        <f t="array" ref="CL125">_xlfn.IFS(AND($U125&lt;&gt;"",V125&lt;&gt;""),ABS($U125-V125),AND($U125="",V125=""),"",OR($U125&lt;&gt;"",V125&lt;&gt;""),"-")</f>
        <v/>
      </c>
      <c r="CM125" s="120" t="str" cm="1">
        <f t="array" ref="CM125">_xlfn.IFS(AND($U125&lt;&gt;"",W125&lt;&gt;""),ABS($U125-W125),AND($U125="",W125=""),"",OR($U125&lt;&gt;"",W125&lt;&gt;""),"-")</f>
        <v/>
      </c>
      <c r="CN125" s="120" t="str" cm="1">
        <f t="array" ref="CN125">_xlfn.IFS(AND($U125&lt;&gt;"",X125&lt;&gt;""),ABS($U125-X125),AND($U125="",X125=""),"",OR($U125&lt;&gt;"",X125&lt;&gt;""),"-")</f>
        <v/>
      </c>
      <c r="CO125" s="120" t="str" cm="1">
        <f t="array" ref="CO125">_xlfn.IFS(AND($U125&lt;&gt;"",Y125&lt;&gt;""),ABS($U125-Y125),AND($U125="",Y125=""),"",OR($U125&lt;&gt;"",Y125&lt;&gt;""),"-")</f>
        <v/>
      </c>
      <c r="CP125" s="120" t="str" cm="1">
        <f t="array" ref="CP125">_xlfn.IFS(AND($U125&lt;&gt;"",Z125&lt;&gt;""),ABS($U125-Z125),AND($U125="",Z125=""),"",OR($U125&lt;&gt;"",Z125&lt;&gt;""),"-")</f>
        <v/>
      </c>
      <c r="CQ125" s="121" t="str" cm="1">
        <f t="array" ref="CQ125">_xlfn.IFS(AND($V125&lt;&gt;"",W125&lt;&gt;""),ABS($V125-W125),AND($V125="",W125=""),"",OR($V125&lt;&gt;"",W125&lt;&gt;""),"-")</f>
        <v/>
      </c>
      <c r="CR125" s="120" t="str" cm="1">
        <f t="array" ref="CR125">_xlfn.IFS(AND($V125&lt;&gt;"",X125&lt;&gt;""),ABS($V125-X125),AND($V125="",X125=""),"",OR($V125&lt;&gt;"",X125&lt;&gt;""),"-")</f>
        <v/>
      </c>
      <c r="CS125" s="120" t="str" cm="1">
        <f t="array" ref="CS125">_xlfn.IFS(AND($V125&lt;&gt;"",Y125&lt;&gt;""),ABS($V125-Y125),AND($V125="",Y125=""),"",OR($V125&lt;&gt;"",Y125&lt;&gt;""),"-")</f>
        <v/>
      </c>
      <c r="CT125" s="120" t="str" cm="1">
        <f t="array" ref="CT125">_xlfn.IFS(AND($V125&lt;&gt;"",Z125&lt;&gt;""),ABS($V125-Z125),AND($V125="",Z125=""),"",OR($V125&lt;&gt;"",Z125&lt;&gt;""),"-")</f>
        <v/>
      </c>
      <c r="CU125" s="121" t="str" cm="1">
        <f t="array" ref="CU125">_xlfn.IFS(AND($W125&lt;&gt;"",X125&lt;&gt;""),ABS($W125-X125),AND($W125="",X125=""),"",OR($W125&lt;&gt;"",X125&lt;&gt;""),"-")</f>
        <v/>
      </c>
      <c r="CV125" s="120" t="str" cm="1">
        <f t="array" ref="CV125">_xlfn.IFS(AND($W125&lt;&gt;"",Y125&lt;&gt;""),ABS($W125-Y125),AND($W125="",Y125=""),"",OR($W125&lt;&gt;"",Y125&lt;&gt;""),"-")</f>
        <v/>
      </c>
      <c r="CW125" s="120" t="str" cm="1">
        <f t="array" ref="CW125">_xlfn.IFS(AND($W125&lt;&gt;"",Z125&lt;&gt;""),ABS($W125-Z125),AND($W125="",Z125=""),"",OR($W125&lt;&gt;"",Z125&lt;&gt;""),"-")</f>
        <v/>
      </c>
      <c r="CX125" s="121" t="str" cm="1">
        <f t="array" ref="CX125">_xlfn.IFS(AND($X125&lt;&gt;"",Y125&lt;&gt;""),ABS($X125-Y125),AND($X125="",Y125=""),"",OR($X125&lt;&gt;"",Y125&lt;&gt;""),"-")</f>
        <v/>
      </c>
      <c r="CY125" s="120" t="str" cm="1">
        <f t="array" ref="CY125">_xlfn.IFS(AND($X125&lt;&gt;"",Z125&lt;&gt;""),ABS($X125-Z125),AND($X125="",Z125=""),"",OR($X125&lt;&gt;"",Z125&lt;&gt;""),"-")</f>
        <v/>
      </c>
      <c r="CZ125" s="121" t="str" cm="1">
        <f t="array" ref="CZ125">_xlfn.IFS(AND($Y125&lt;&gt;"",Z125&lt;&gt;""),ABS($Y125-Z125),AND($Y125="",Z125=""),"",OR($Y125&lt;&gt;"",Z125&lt;&gt;""),"-")</f>
        <v/>
      </c>
    </row>
    <row r="126" spans="1:104" x14ac:dyDescent="0.2">
      <c r="A126" s="260" t="s">
        <v>144</v>
      </c>
      <c r="B126" s="259" t="str">
        <f>VLOOKUP($A126,Merged_couplings!$B:$BU,MATCH(B$1,Merged_couplings!$B$1:$BU$1,0),FALSE)</f>
        <v>-I-</v>
      </c>
      <c r="C126" s="258" t="str">
        <f>VLOOKUP($A126,Merged_couplings!$B:$BU,MATCH(C$1,Merged_couplings!$B$1:$BU$1,0),FALSE)</f>
        <v>-I-</v>
      </c>
      <c r="D126" s="258" t="str">
        <f>VLOOKUP($A126,Merged_couplings!$B:$BU,MATCH(D$1,Merged_couplings!$B$1:$BU$1,0),FALSE)</f>
        <v>-I-</v>
      </c>
      <c r="E126" s="258" t="str">
        <f>VLOOKUP($A126,Merged_couplings!$B:$BU,MATCH(E$1,Merged_couplings!$B$1:$BU$1,0),FALSE)</f>
        <v>-I-</v>
      </c>
      <c r="F126" s="258" t="str">
        <f>VLOOKUP($A126,Merged_couplings!$B:$BU,MATCH(F$1,Merged_couplings!$B$1:$BU$1,0),FALSE)</f>
        <v>-I-</v>
      </c>
      <c r="G126" s="258" t="str">
        <f>VLOOKUP($A126,Merged_couplings!$B:$BU,MATCH(G$1,Merged_couplings!$B$1:$BU$1,0),FALSE)</f>
        <v>---</v>
      </c>
      <c r="H126" s="258" t="str">
        <f>VLOOKUP($A126,Merged_couplings!$B:$BU,MATCH(H$1,Merged_couplings!$B$1:$BU$1,0),FALSE)</f>
        <v>-IG</v>
      </c>
      <c r="I126" s="258" t="str">
        <f>VLOOKUP($A126,Merged_couplings!$B:$BU,MATCH(I$1,Merged_couplings!$B$1:$BU$1,0),FALSE)</f>
        <v>-IG</v>
      </c>
      <c r="J126" s="258" t="str">
        <f>VLOOKUP($A126,Merged_couplings!$B:$BU,MATCH(J$1,Merged_couplings!$B$1:$BU$1,0),FALSE)</f>
        <v>-IG</v>
      </c>
      <c r="K126" s="258" t="str">
        <f>VLOOKUP($A126,Merged_couplings!$B:$BU,MATCH(K$1,Merged_couplings!$B$1:$BU$1,0),FALSE)</f>
        <v>-IG</v>
      </c>
      <c r="L126" s="258" t="str">
        <f>VLOOKUP($A126,Merged_couplings!$B:$BU,MATCH(L$1,Merged_couplings!$B$1:$BU$1,0),FALSE)</f>
        <v>-I-</v>
      </c>
      <c r="M126" s="258" t="str">
        <f>VLOOKUP($A126,Merged_couplings!$B:$BU,MATCH(M$1,Merged_couplings!$B$1:$BU$1,0),FALSE)</f>
        <v>-I-</v>
      </c>
      <c r="N126" s="121" t="str">
        <f>IF(OR(B126="BIG",B126="BI-",B126="B-G"),VLOOKUP($A126,Merged_couplings!$B:$BU,MATCH(N$1,Merged_couplings!$B$1:$BU$1,0),FALSE),"")</f>
        <v/>
      </c>
      <c r="P126" s="120" t="str">
        <f>IF(OR(C126="BIG",C126="BI-",C126="B-G"),VLOOKUP($A126,Merged_couplings!$B:$BU,MATCH(P$1,Merged_couplings!$B$1:$BU$1,0),FALSE),"")</f>
        <v/>
      </c>
      <c r="Q126" s="120" t="str">
        <f>IF(OR(D126="BIG",D126="BI-",D126="B-G"),VLOOKUP($A126,Merged_couplings!$B:$BU,MATCH(Q$1,Merged_couplings!$B$1:$BU$1,0),FALSE),"")</f>
        <v/>
      </c>
      <c r="R126" s="120" t="str">
        <f>IF(OR(E126="BIG",E126="BI-",E126="B-G"),VLOOKUP($A126,Merged_couplings!$B:$BU,MATCH(R$1,Merged_couplings!$B$1:$BU$1,0),FALSE),"")</f>
        <v/>
      </c>
      <c r="S126" s="120" t="str">
        <f>IF(OR(F126="BIG",F126="BI-",F126="B-G"),VLOOKUP($A126,Merged_couplings!$B:$BU,MATCH(S$1,Merged_couplings!$B$1:$BU$1,0),FALSE),"")</f>
        <v/>
      </c>
      <c r="T126" s="120" t="str">
        <f>IF(OR(G126="BIG",G126="BI-",G126="B-G"),VLOOKUP($A126,Merged_couplings!$B:$BU,MATCH(T$1,Merged_couplings!$B$1:$BU$1,0),FALSE),"")</f>
        <v/>
      </c>
      <c r="U126" s="120" t="str">
        <f>IF(OR(H126="BIG",H126="BI-",H126="B-G"),VLOOKUP($A126,Merged_couplings!$B:$BU,MATCH(U$1,Merged_couplings!$B$1:$BU$1,0),FALSE),"")</f>
        <v/>
      </c>
      <c r="V126" s="120" t="str">
        <f>IF(OR(I126="BIG",I126="BI-",I126="B-G"),VLOOKUP($A126,Merged_couplings!$B:$BU,MATCH(V$1,Merged_couplings!$B$1:$BU$1,0),FALSE),"")</f>
        <v/>
      </c>
      <c r="W126" s="120" t="str">
        <f>IF(OR(J126="BIG",J126="BI-",J126="B-G"),VLOOKUP($A126,Merged_couplings!$B:$BU,MATCH(W$1,Merged_couplings!$B$1:$BU$1,0),FALSE),"")</f>
        <v/>
      </c>
      <c r="X126" s="120" t="str">
        <f>IF(OR(K126="BIG",K126="BI-",K126="B-G"),VLOOKUP($A126,Merged_couplings!$B:$BU,MATCH(X$1,Merged_couplings!$B$1:$BU$1,0),FALSE),"")</f>
        <v/>
      </c>
      <c r="Y126" s="120" t="str">
        <f>IF(OR(L126="BIG",L126="BI-",L126="B-G"),VLOOKUP($A126,Merged_couplings!$B:$BU,MATCH(Y$1,Merged_couplings!$B$1:$BU$1,0),FALSE),"")</f>
        <v/>
      </c>
      <c r="Z126" s="120" t="str">
        <f>IF(OR(M126="BIG",M126="BI-",M126="B-G"),VLOOKUP($A126,Merged_couplings!$B:$BU,MATCH(Z$1,Merged_couplings!$B$1:$BU$1,0),FALSE),"")</f>
        <v/>
      </c>
      <c r="AA126" s="123"/>
      <c r="AB126" s="340" t="str" cm="1">
        <f t="array" ref="AB126">_xlfn.IFS(AND($N126&lt;&gt;"",P126&lt;&gt;""),ABS($N126-P126),AND($N126="",P126=""),"",OR($N126&lt;&gt;"",P126&lt;&gt;""),"-")</f>
        <v/>
      </c>
      <c r="AC126" s="122" t="str" cm="1">
        <f t="array" ref="AC126">_xlfn.IFS(AND($N126&lt;&gt;"",Q126&lt;&gt;""),ABS($N126-Q126),AND($N126="",Q126=""),"",OR($N126&lt;&gt;"",Q126&lt;&gt;""),"-")</f>
        <v/>
      </c>
      <c r="AD126" s="122" t="str" cm="1">
        <f t="array" ref="AD126">_xlfn.IFS(AND($N126&lt;&gt;"",R126&lt;&gt;""),ABS($N126-R126),AND($N126="",R126=""),"",OR($N126&lt;&gt;"",R126&lt;&gt;""),"-")</f>
        <v/>
      </c>
      <c r="AE126" s="122" t="str" cm="1">
        <f t="array" ref="AE126">_xlfn.IFS(AND($N126&lt;&gt;"",S126&lt;&gt;""),ABS($N126-S126),AND($N126="",S126=""),"",OR($N126&lt;&gt;"",S126&lt;&gt;""),"-")</f>
        <v/>
      </c>
      <c r="AF126" s="122" t="str" cm="1">
        <f t="array" ref="AF126">_xlfn.IFS(AND($N126&lt;&gt;"",T126&lt;&gt;""),ABS($N126-T126),AND($N126="",T126=""),"",OR($N126&lt;&gt;"",T126&lt;&gt;""),"-")</f>
        <v/>
      </c>
      <c r="AG126" s="122" t="str" cm="1">
        <f t="array" ref="AG126">_xlfn.IFS(AND($N126&lt;&gt;"",U126&lt;&gt;""),ABS($N126-U126),AND($N126="",U126=""),"",OR($N126&lt;&gt;"",U126&lt;&gt;""),"-")</f>
        <v/>
      </c>
      <c r="AH126" s="122" t="str" cm="1">
        <f t="array" ref="AH126">_xlfn.IFS(AND($N126&lt;&gt;"",V126&lt;&gt;""),ABS($N126-V126),AND($N126="",V126=""),"",OR($N126&lt;&gt;"",V126&lt;&gt;""),"-")</f>
        <v/>
      </c>
      <c r="AI126" s="122" t="str" cm="1">
        <f t="array" ref="AI126">_xlfn.IFS(AND($N126&lt;&gt;"",W126&lt;&gt;""),ABS($N126-W126),AND($N126="",W126=""),"",OR($N126&lt;&gt;"",W126&lt;&gt;""),"-")</f>
        <v/>
      </c>
      <c r="AJ126" s="122" t="str" cm="1">
        <f t="array" ref="AJ126">_xlfn.IFS(AND($N126&lt;&gt;"",X126&lt;&gt;""),ABS($N126-X126),AND($N126="",X126=""),"",OR($N126&lt;&gt;"",X126&lt;&gt;""),"-")</f>
        <v/>
      </c>
      <c r="AK126" s="122" t="str" cm="1">
        <f t="array" ref="AK126">_xlfn.IFS(AND($N126&lt;&gt;"",Y126&lt;&gt;""),ABS($N126-Y126),AND($N126="",Y126=""),"",OR($N126&lt;&gt;"",Y126&lt;&gt;""),"-")</f>
        <v/>
      </c>
      <c r="AL126" s="122" t="str" cm="1">
        <f t="array" ref="AL126">_xlfn.IFS(AND($N126&lt;&gt;"",Z126&lt;&gt;""),ABS($N126-Z126),AND($N126="",Z126=""),"",OR($N126&lt;&gt;"",Z126&lt;&gt;""),"-")</f>
        <v/>
      </c>
      <c r="AM126" s="340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1" t="str" cm="1">
        <f t="array" ref="AX126">_xlfn.IFS(AND($P126&lt;&gt;"",Q126&lt;&gt;""),ABS($P126-Q126),AND($P126="",Q126=""),"",OR($P126&lt;&gt;"",Q126&lt;&gt;""),"-")</f>
        <v/>
      </c>
      <c r="AY126" s="120" t="str" cm="1">
        <f t="array" ref="AY126">_xlfn.IFS(AND($P126&lt;&gt;"",R126&lt;&gt;""),ABS($P126-R126),AND($P126="",R126=""),"",OR($P126&lt;&gt;"",R126&lt;&gt;""),"-")</f>
        <v/>
      </c>
      <c r="AZ126" s="120" t="str" cm="1">
        <f t="array" ref="AZ126">_xlfn.IFS(AND($P126&lt;&gt;"",S126&lt;&gt;""),ABS($P126-S126),AND($P126="",S126=""),"",OR($P126&lt;&gt;"",S126&lt;&gt;""),"-")</f>
        <v/>
      </c>
      <c r="BA126" s="120" t="str" cm="1">
        <f t="array" ref="BA126">_xlfn.IFS(AND($P126&lt;&gt;"",T126&lt;&gt;""),ABS($P126-T126),AND($P126="",T126=""),"",OR($P126&lt;&gt;"",T126&lt;&gt;""),"-")</f>
        <v/>
      </c>
      <c r="BB126" s="120" t="str" cm="1">
        <f t="array" ref="BB126">_xlfn.IFS(AND($P126&lt;&gt;"",U126&lt;&gt;""),ABS($P126-U126),AND($P126="",U126=""),"",OR($P126&lt;&gt;"",U126&lt;&gt;""),"-")</f>
        <v/>
      </c>
      <c r="BC126" s="120" t="str" cm="1">
        <f t="array" ref="BC126">_xlfn.IFS(AND($P126&lt;&gt;"",V126&lt;&gt;""),ABS($P126-V126),AND($P126="",V126=""),"",OR($P126&lt;&gt;"",V126&lt;&gt;""),"-")</f>
        <v/>
      </c>
      <c r="BD126" s="120" t="str" cm="1">
        <f t="array" ref="BD126">_xlfn.IFS(AND($P126&lt;&gt;"",W126&lt;&gt;""),ABS($P126-W126),AND($P126="",W126=""),"",OR($P126&lt;&gt;"",W126&lt;&gt;""),"-")</f>
        <v/>
      </c>
      <c r="BE126" s="120" t="str" cm="1">
        <f t="array" ref="BE126">_xlfn.IFS(AND($P126&lt;&gt;"",X126&lt;&gt;""),ABS($P126-X126),AND($P126="",X126=""),"",OR($P126&lt;&gt;"",X126&lt;&gt;""),"-")</f>
        <v/>
      </c>
      <c r="BF126" s="120" t="str" cm="1">
        <f t="array" ref="BF126">_xlfn.IFS(AND($P126&lt;&gt;"",Y126&lt;&gt;""),ABS($P126-Y126),AND($P126="",Y126=""),"",OR($P126&lt;&gt;"",Y126&lt;&gt;""),"-")</f>
        <v/>
      </c>
      <c r="BG126" s="120" t="str" cm="1">
        <f t="array" ref="BG126">_xlfn.IFS(AND($P126&lt;&gt;"",Z126&lt;&gt;""),ABS($P126-Z126),AND($P126="",Z126=""),"",OR($P126&lt;&gt;"",Z126&lt;&gt;""),"-")</f>
        <v/>
      </c>
      <c r="BH126" s="121" t="str" cm="1">
        <f t="array" ref="BH126">_xlfn.IFS(AND($Q126&lt;&gt;"",R126&lt;&gt;""),ABS($Q126-R126),AND($Q126="",R126=""),"",OR($Q126&lt;&gt;"",R126&lt;&gt;""),"-")</f>
        <v/>
      </c>
      <c r="BI126" s="120" t="str" cm="1">
        <f t="array" ref="BI126">_xlfn.IFS(AND($Q126&lt;&gt;"",S126&lt;&gt;""),ABS($Q126-S126),AND($Q126="",S126=""),"",OR($Q126&lt;&gt;"",S126&lt;&gt;""),"-")</f>
        <v/>
      </c>
      <c r="BJ126" s="120" t="str" cm="1">
        <f t="array" ref="BJ126">_xlfn.IFS(AND($Q126&lt;&gt;"",T126&lt;&gt;""),ABS($Q126-T126),AND($Q126="",T126=""),"",OR($Q126&lt;&gt;"",T126&lt;&gt;""),"-")</f>
        <v/>
      </c>
      <c r="BK126" s="120" t="str" cm="1">
        <f t="array" ref="BK126">_xlfn.IFS(AND($Q126&lt;&gt;"",U126&lt;&gt;""),ABS($Q126-U126),AND($Q126="",U126=""),"",OR($Q126&lt;&gt;"",U126&lt;&gt;""),"-")</f>
        <v/>
      </c>
      <c r="BL126" s="120" t="str" cm="1">
        <f t="array" ref="BL126">_xlfn.IFS(AND($Q126&lt;&gt;"",V126&lt;&gt;""),ABS($Q126-V126),AND($Q126="",V126=""),"",OR($Q126&lt;&gt;"",V126&lt;&gt;""),"-")</f>
        <v/>
      </c>
      <c r="BM126" s="120" t="str" cm="1">
        <f t="array" ref="BM126">_xlfn.IFS(AND($Q126&lt;&gt;"",W126&lt;&gt;""),ABS($Q126-W126),AND($Q126="",W126=""),"",OR($Q126&lt;&gt;"",W126&lt;&gt;""),"-")</f>
        <v/>
      </c>
      <c r="BN126" s="120" t="str" cm="1">
        <f t="array" ref="BN126">_xlfn.IFS(AND($Q126&lt;&gt;"",X126&lt;&gt;""),ABS($Q126-X126),AND($Q126="",X126=""),"",OR($Q126&lt;&gt;"",X126&lt;&gt;""),"-")</f>
        <v/>
      </c>
      <c r="BO126" s="120" t="str" cm="1">
        <f t="array" ref="BO126">_xlfn.IFS(AND($Q126&lt;&gt;"",Y126&lt;&gt;""),ABS($Q126-Y126),AND($Q126="",Y126=""),"",OR($Q126&lt;&gt;"",Y126&lt;&gt;""),"-")</f>
        <v/>
      </c>
      <c r="BP126" s="120" t="str" cm="1">
        <f t="array" ref="BP126">_xlfn.IFS(AND($Q126&lt;&gt;"",Z126&lt;&gt;""),ABS($Q126-Z126),AND($Q126="",Z126=""),"",OR($Q126&lt;&gt;"",Z126&lt;&gt;""),"-")</f>
        <v/>
      </c>
      <c r="BQ126" s="121" t="str" cm="1">
        <f t="array" ref="BQ126">_xlfn.IFS(AND($R126&lt;&gt;"",S126&lt;&gt;""),ABS($R126-S126),AND($R126="",S126=""),"",OR($R126&lt;&gt;"",S126&lt;&gt;""),"-")</f>
        <v/>
      </c>
      <c r="BR126" s="120" t="str" cm="1">
        <f t="array" ref="BR126">_xlfn.IFS(AND($R126&lt;&gt;"",T126&lt;&gt;""),ABS($R126-T126),AND($R126="",T126=""),"",OR($R126&lt;&gt;"",T126&lt;&gt;""),"-")</f>
        <v/>
      </c>
      <c r="BS126" s="120" t="str" cm="1">
        <f t="array" ref="BS126">_xlfn.IFS(AND($R126&lt;&gt;"",U126&lt;&gt;""),ABS($R126-U126),AND($R126="",U126=""),"",OR($R126&lt;&gt;"",U126&lt;&gt;""),"-")</f>
        <v/>
      </c>
      <c r="BT126" s="120" t="str" cm="1">
        <f t="array" ref="BT126">_xlfn.IFS(AND($R126&lt;&gt;"",V126&lt;&gt;""),ABS($R126-V126),AND($R126="",V126=""),"",OR($R126&lt;&gt;"",V126&lt;&gt;""),"-")</f>
        <v/>
      </c>
      <c r="BU126" s="120" t="str" cm="1">
        <f t="array" ref="BU126">_xlfn.IFS(AND($R126&lt;&gt;"",W126&lt;&gt;""),ABS($R126-W126),AND($R126="",W126=""),"",OR($R126&lt;&gt;"",W126&lt;&gt;""),"-")</f>
        <v/>
      </c>
      <c r="BV126" s="120" t="str" cm="1">
        <f t="array" ref="BV126">_xlfn.IFS(AND($R126&lt;&gt;"",X126&lt;&gt;""),ABS($R126-X126),AND($R126="",X126=""),"",OR($R126&lt;&gt;"",X126&lt;&gt;""),"-")</f>
        <v/>
      </c>
      <c r="BW126" s="120" t="str" cm="1">
        <f t="array" ref="BW126">_xlfn.IFS(AND($R126&lt;&gt;"",Y126&lt;&gt;""),ABS($R126-Y126),AND($R126="",Y126=""),"",OR($R126&lt;&gt;"",Y126&lt;&gt;""),"-")</f>
        <v/>
      </c>
      <c r="BX126" s="120" t="str" cm="1">
        <f t="array" ref="BX126">_xlfn.IFS(AND($R126&lt;&gt;"",Z126&lt;&gt;""),ABS($R126-Z126),AND($R126="",Z126=""),"",OR($R126&lt;&gt;"",Z126&lt;&gt;""),"-")</f>
        <v/>
      </c>
      <c r="BY126" s="121" t="str" cm="1">
        <f t="array" ref="BY126">_xlfn.IFS(AND($S126&lt;&gt;"",T126&lt;&gt;""),ABS($S126-T126),AND($S126="",T126=""),"",OR($S126&lt;&gt;"",T126&lt;&gt;""),"-")</f>
        <v/>
      </c>
      <c r="BZ126" s="120" t="str" cm="1">
        <f t="array" ref="BZ126">_xlfn.IFS(AND($S126&lt;&gt;"",U126&lt;&gt;""),ABS($S126-U126),AND($S126="",U126=""),"",OR($S126&lt;&gt;"",U126&lt;&gt;""),"-")</f>
        <v/>
      </c>
      <c r="CA126" s="120" t="str" cm="1">
        <f t="array" ref="CA126">_xlfn.IFS(AND($S126&lt;&gt;"",V126&lt;&gt;""),ABS($S126-V126),AND($S126="",V126=""),"",OR($S126&lt;&gt;"",V126&lt;&gt;""),"-")</f>
        <v/>
      </c>
      <c r="CB126" s="120" t="str" cm="1">
        <f t="array" ref="CB126">_xlfn.IFS(AND($S126&lt;&gt;"",W126&lt;&gt;""),ABS($S126-W126),AND($S126="",W126=""),"",OR($S126&lt;&gt;"",W126&lt;&gt;""),"-")</f>
        <v/>
      </c>
      <c r="CC126" s="120" t="str" cm="1">
        <f t="array" ref="CC126">_xlfn.IFS(AND($S126&lt;&gt;"",X126&lt;&gt;""),ABS($S126-X126),AND($S126="",X126=""),"",OR($S126&lt;&gt;"",X126&lt;&gt;""),"-")</f>
        <v/>
      </c>
      <c r="CD126" s="120" t="str" cm="1">
        <f t="array" ref="CD126">_xlfn.IFS(AND($S126&lt;&gt;"",Y126&lt;&gt;""),ABS($S126-Y126),AND($S126="",Y126=""),"",OR($S126&lt;&gt;"",Y126&lt;&gt;""),"-")</f>
        <v/>
      </c>
      <c r="CE126" s="120" t="str" cm="1">
        <f t="array" ref="CE126">_xlfn.IFS(AND($S126&lt;&gt;"",Z126&lt;&gt;""),ABS($S126-Z126),AND($S126="",Z126=""),"",OR($S126&lt;&gt;"",Z126&lt;&gt;""),"-")</f>
        <v/>
      </c>
      <c r="CF126" s="121" t="str" cm="1">
        <f t="array" ref="CF126">_xlfn.IFS(AND($T126&lt;&gt;"",U126&lt;&gt;""),ABS($T126-U126),AND($T126="",U126=""),"",OR($T126&lt;&gt;"",U126&lt;&gt;""),"-")</f>
        <v/>
      </c>
      <c r="CG126" s="120" t="str" cm="1">
        <f t="array" ref="CG126">_xlfn.IFS(AND($T126&lt;&gt;"",V126&lt;&gt;""),ABS($T126-V126),AND($T126="",V126=""),"",OR($T126&lt;&gt;"",V126&lt;&gt;""),"-")</f>
        <v/>
      </c>
      <c r="CH126" s="120" t="str" cm="1">
        <f t="array" ref="CH126">_xlfn.IFS(AND($T126&lt;&gt;"",W126&lt;&gt;""),ABS($T126-W126),AND($T126="",W126=""),"",OR($T126&lt;&gt;"",W126&lt;&gt;""),"-")</f>
        <v/>
      </c>
      <c r="CI126" s="120" t="str" cm="1">
        <f t="array" ref="CI126">_xlfn.IFS(AND($T126&lt;&gt;"",X126&lt;&gt;""),ABS($T126-X126),AND($T126="",X126=""),"",OR($T126&lt;&gt;"",X126&lt;&gt;""),"-")</f>
        <v/>
      </c>
      <c r="CJ126" s="120" t="str" cm="1">
        <f t="array" ref="CJ126">_xlfn.IFS(AND($T126&lt;&gt;"",Y126&lt;&gt;""),ABS($T126-Y126),AND($T126="",Y126=""),"",OR($T126&lt;&gt;"",Y126&lt;&gt;""),"-")</f>
        <v/>
      </c>
      <c r="CK126" s="120" t="str" cm="1">
        <f t="array" ref="CK126">_xlfn.IFS(AND($T126&lt;&gt;"",Z126&lt;&gt;""),ABS($T126-Z126),AND($T126="",Z126=""),"",OR($T126&lt;&gt;"",Z126&lt;&gt;""),"-")</f>
        <v/>
      </c>
      <c r="CL126" s="121" t="str" cm="1">
        <f t="array" ref="CL126">_xlfn.IFS(AND($U126&lt;&gt;"",V126&lt;&gt;""),ABS($U126-V126),AND($U126="",V126=""),"",OR($U126&lt;&gt;"",V126&lt;&gt;""),"-")</f>
        <v/>
      </c>
      <c r="CM126" s="120" t="str" cm="1">
        <f t="array" ref="CM126">_xlfn.IFS(AND($U126&lt;&gt;"",W126&lt;&gt;""),ABS($U126-W126),AND($U126="",W126=""),"",OR($U126&lt;&gt;"",W126&lt;&gt;""),"-")</f>
        <v/>
      </c>
      <c r="CN126" s="120" t="str" cm="1">
        <f t="array" ref="CN126">_xlfn.IFS(AND($U126&lt;&gt;"",X126&lt;&gt;""),ABS($U126-X126),AND($U126="",X126=""),"",OR($U126&lt;&gt;"",X126&lt;&gt;""),"-")</f>
        <v/>
      </c>
      <c r="CO126" s="120" t="str" cm="1">
        <f t="array" ref="CO126">_xlfn.IFS(AND($U126&lt;&gt;"",Y126&lt;&gt;""),ABS($U126-Y126),AND($U126="",Y126=""),"",OR($U126&lt;&gt;"",Y126&lt;&gt;""),"-")</f>
        <v/>
      </c>
      <c r="CP126" s="120" t="str" cm="1">
        <f t="array" ref="CP126">_xlfn.IFS(AND($U126&lt;&gt;"",Z126&lt;&gt;""),ABS($U126-Z126),AND($U126="",Z126=""),"",OR($U126&lt;&gt;"",Z126&lt;&gt;""),"-")</f>
        <v/>
      </c>
      <c r="CQ126" s="121" t="str" cm="1">
        <f t="array" ref="CQ126">_xlfn.IFS(AND($V126&lt;&gt;"",W126&lt;&gt;""),ABS($V126-W126),AND($V126="",W126=""),"",OR($V126&lt;&gt;"",W126&lt;&gt;""),"-")</f>
        <v/>
      </c>
      <c r="CR126" s="120" t="str" cm="1">
        <f t="array" ref="CR126">_xlfn.IFS(AND($V126&lt;&gt;"",X126&lt;&gt;""),ABS($V126-X126),AND($V126="",X126=""),"",OR($V126&lt;&gt;"",X126&lt;&gt;""),"-")</f>
        <v/>
      </c>
      <c r="CS126" s="120" t="str" cm="1">
        <f t="array" ref="CS126">_xlfn.IFS(AND($V126&lt;&gt;"",Y126&lt;&gt;""),ABS($V126-Y126),AND($V126="",Y126=""),"",OR($V126&lt;&gt;"",Y126&lt;&gt;""),"-")</f>
        <v/>
      </c>
      <c r="CT126" s="120" t="str" cm="1">
        <f t="array" ref="CT126">_xlfn.IFS(AND($V126&lt;&gt;"",Z126&lt;&gt;""),ABS($V126-Z126),AND($V126="",Z126=""),"",OR($V126&lt;&gt;"",Z126&lt;&gt;""),"-")</f>
        <v/>
      </c>
      <c r="CU126" s="121" t="str" cm="1">
        <f t="array" ref="CU126">_xlfn.IFS(AND($W126&lt;&gt;"",X126&lt;&gt;""),ABS($W126-X126),AND($W126="",X126=""),"",OR($W126&lt;&gt;"",X126&lt;&gt;""),"-")</f>
        <v/>
      </c>
      <c r="CV126" s="120" t="str" cm="1">
        <f t="array" ref="CV126">_xlfn.IFS(AND($W126&lt;&gt;"",Y126&lt;&gt;""),ABS($W126-Y126),AND($W126="",Y126=""),"",OR($W126&lt;&gt;"",Y126&lt;&gt;""),"-")</f>
        <v/>
      </c>
      <c r="CW126" s="120" t="str" cm="1">
        <f t="array" ref="CW126">_xlfn.IFS(AND($W126&lt;&gt;"",Z126&lt;&gt;""),ABS($W126-Z126),AND($W126="",Z126=""),"",OR($W126&lt;&gt;"",Z126&lt;&gt;""),"-")</f>
        <v/>
      </c>
      <c r="CX126" s="121" t="str" cm="1">
        <f t="array" ref="CX126">_xlfn.IFS(AND($X126&lt;&gt;"",Y126&lt;&gt;""),ABS($X126-Y126),AND($X126="",Y126=""),"",OR($X126&lt;&gt;"",Y126&lt;&gt;""),"-")</f>
        <v/>
      </c>
      <c r="CY126" s="120" t="str" cm="1">
        <f t="array" ref="CY126">_xlfn.IFS(AND($X126&lt;&gt;"",Z126&lt;&gt;""),ABS($X126-Z126),AND($X126="",Z126=""),"",OR($X126&lt;&gt;"",Z126&lt;&gt;""),"-")</f>
        <v/>
      </c>
      <c r="CZ126" s="121" t="str" cm="1">
        <f t="array" ref="CZ126">_xlfn.IFS(AND($Y126&lt;&gt;"",Z126&lt;&gt;""),ABS($Y126-Z126),AND($Y126="",Z126=""),"",OR($Y126&lt;&gt;"",Z126&lt;&gt;""),"-")</f>
        <v/>
      </c>
    </row>
    <row r="127" spans="1:104" x14ac:dyDescent="0.2">
      <c r="A127" s="260" t="s">
        <v>145</v>
      </c>
      <c r="B127" s="259" t="str">
        <f>VLOOKUP($A127,Merged_couplings!$B:$BU,MATCH(B$1,Merged_couplings!$B$1:$BU$1,0),FALSE)</f>
        <v>-I-</v>
      </c>
      <c r="C127" s="258" t="str">
        <f>VLOOKUP($A127,Merged_couplings!$B:$BU,MATCH(C$1,Merged_couplings!$B$1:$BU$1,0),FALSE)</f>
        <v>-I-</v>
      </c>
      <c r="D127" s="258" t="str">
        <f>VLOOKUP($A127,Merged_couplings!$B:$BU,MATCH(D$1,Merged_couplings!$B$1:$BU$1,0),FALSE)</f>
        <v>-I-</v>
      </c>
      <c r="E127" s="258" t="str">
        <f>VLOOKUP($A127,Merged_couplings!$B:$BU,MATCH(E$1,Merged_couplings!$B$1:$BU$1,0),FALSE)</f>
        <v>-I-</v>
      </c>
      <c r="F127" s="258" t="str">
        <f>VLOOKUP($A127,Merged_couplings!$B:$BU,MATCH(F$1,Merged_couplings!$B$1:$BU$1,0),FALSE)</f>
        <v>-I-</v>
      </c>
      <c r="G127" s="258" t="str">
        <f>VLOOKUP($A127,Merged_couplings!$B:$BU,MATCH(G$1,Merged_couplings!$B$1:$BU$1,0),FALSE)</f>
        <v>-I-</v>
      </c>
      <c r="H127" s="258" t="str">
        <f>VLOOKUP($A127,Merged_couplings!$B:$BU,MATCH(H$1,Merged_couplings!$B$1:$BU$1,0),FALSE)</f>
        <v>-IG</v>
      </c>
      <c r="I127" s="258" t="str">
        <f>VLOOKUP($A127,Merged_couplings!$B:$BU,MATCH(I$1,Merged_couplings!$B$1:$BU$1,0),FALSE)</f>
        <v>-IG</v>
      </c>
      <c r="J127" s="258" t="str">
        <f>VLOOKUP($A127,Merged_couplings!$B:$BU,MATCH(J$1,Merged_couplings!$B$1:$BU$1,0),FALSE)</f>
        <v>-IG</v>
      </c>
      <c r="K127" s="258" t="str">
        <f>VLOOKUP($A127,Merged_couplings!$B:$BU,MATCH(K$1,Merged_couplings!$B$1:$BU$1,0),FALSE)</f>
        <v>-IG</v>
      </c>
      <c r="L127" s="258" t="str">
        <f>VLOOKUP($A127,Merged_couplings!$B:$BU,MATCH(L$1,Merged_couplings!$B$1:$BU$1,0),FALSE)</f>
        <v>-I-</v>
      </c>
      <c r="M127" s="258" t="str">
        <f>VLOOKUP($A127,Merged_couplings!$B:$BU,MATCH(M$1,Merged_couplings!$B$1:$BU$1,0),FALSE)</f>
        <v>-I-</v>
      </c>
      <c r="N127" s="121" t="str">
        <f>IF(OR(B127="BIG",B127="BI-",B127="B-G"),VLOOKUP($A127,Merged_couplings!$B:$BU,MATCH(N$1,Merged_couplings!$B$1:$BU$1,0),FALSE),"")</f>
        <v/>
      </c>
      <c r="P127" s="120" t="str">
        <f>IF(OR(C127="BIG",C127="BI-",C127="B-G"),VLOOKUP($A127,Merged_couplings!$B:$BU,MATCH(P$1,Merged_couplings!$B$1:$BU$1,0),FALSE),"")</f>
        <v/>
      </c>
      <c r="Q127" s="120" t="str">
        <f>IF(OR(D127="BIG",D127="BI-",D127="B-G"),VLOOKUP($A127,Merged_couplings!$B:$BU,MATCH(Q$1,Merged_couplings!$B$1:$BU$1,0),FALSE),"")</f>
        <v/>
      </c>
      <c r="R127" s="120" t="str">
        <f>IF(OR(E127="BIG",E127="BI-",E127="B-G"),VLOOKUP($A127,Merged_couplings!$B:$BU,MATCH(R$1,Merged_couplings!$B$1:$BU$1,0),FALSE),"")</f>
        <v/>
      </c>
      <c r="S127" s="120" t="str">
        <f>IF(OR(F127="BIG",F127="BI-",F127="B-G"),VLOOKUP($A127,Merged_couplings!$B:$BU,MATCH(S$1,Merged_couplings!$B$1:$BU$1,0),FALSE),"")</f>
        <v/>
      </c>
      <c r="T127" s="120" t="str">
        <f>IF(OR(G127="BIG",G127="BI-",G127="B-G"),VLOOKUP($A127,Merged_couplings!$B:$BU,MATCH(T$1,Merged_couplings!$B$1:$BU$1,0),FALSE),"")</f>
        <v/>
      </c>
      <c r="U127" s="120" t="str">
        <f>IF(OR(H127="BIG",H127="BI-",H127="B-G"),VLOOKUP($A127,Merged_couplings!$B:$BU,MATCH(U$1,Merged_couplings!$B$1:$BU$1,0),FALSE),"")</f>
        <v/>
      </c>
      <c r="V127" s="120" t="str">
        <f>IF(OR(I127="BIG",I127="BI-",I127="B-G"),VLOOKUP($A127,Merged_couplings!$B:$BU,MATCH(V$1,Merged_couplings!$B$1:$BU$1,0),FALSE),"")</f>
        <v/>
      </c>
      <c r="W127" s="120" t="str">
        <f>IF(OR(J127="BIG",J127="BI-",J127="B-G"),VLOOKUP($A127,Merged_couplings!$B:$BU,MATCH(W$1,Merged_couplings!$B$1:$BU$1,0),FALSE),"")</f>
        <v/>
      </c>
      <c r="X127" s="120" t="str">
        <f>IF(OR(K127="BIG",K127="BI-",K127="B-G"),VLOOKUP($A127,Merged_couplings!$B:$BU,MATCH(X$1,Merged_couplings!$B$1:$BU$1,0),FALSE),"")</f>
        <v/>
      </c>
      <c r="Y127" s="120" t="str">
        <f>IF(OR(L127="BIG",L127="BI-",L127="B-G"),VLOOKUP($A127,Merged_couplings!$B:$BU,MATCH(Y$1,Merged_couplings!$B$1:$BU$1,0),FALSE),"")</f>
        <v/>
      </c>
      <c r="Z127" s="120" t="str">
        <f>IF(OR(M127="BIG",M127="BI-",M127="B-G"),VLOOKUP($A127,Merged_couplings!$B:$BU,MATCH(Z$1,Merged_couplings!$B$1:$BU$1,0),FALSE),"")</f>
        <v/>
      </c>
      <c r="AA127" s="123"/>
      <c r="AB127" s="340" t="str" cm="1">
        <f t="array" ref="AB127">_xlfn.IFS(AND($N127&lt;&gt;"",P127&lt;&gt;""),ABS($N127-P127),AND($N127="",P127=""),"",OR($N127&lt;&gt;"",P127&lt;&gt;""),"-")</f>
        <v/>
      </c>
      <c r="AC127" s="122" t="str" cm="1">
        <f t="array" ref="AC127">_xlfn.IFS(AND($N127&lt;&gt;"",Q127&lt;&gt;""),ABS($N127-Q127),AND($N127="",Q127=""),"",OR($N127&lt;&gt;"",Q127&lt;&gt;""),"-")</f>
        <v/>
      </c>
      <c r="AD127" s="122" t="str" cm="1">
        <f t="array" ref="AD127">_xlfn.IFS(AND($N127&lt;&gt;"",R127&lt;&gt;""),ABS($N127-R127),AND($N127="",R127=""),"",OR($N127&lt;&gt;"",R127&lt;&gt;""),"-")</f>
        <v/>
      </c>
      <c r="AE127" s="122" t="str" cm="1">
        <f t="array" ref="AE127">_xlfn.IFS(AND($N127&lt;&gt;"",S127&lt;&gt;""),ABS($N127-S127),AND($N127="",S127=""),"",OR($N127&lt;&gt;"",S127&lt;&gt;""),"-")</f>
        <v/>
      </c>
      <c r="AF127" s="122" t="str" cm="1">
        <f t="array" ref="AF127">_xlfn.IFS(AND($N127&lt;&gt;"",T127&lt;&gt;""),ABS($N127-T127),AND($N127="",T127=""),"",OR($N127&lt;&gt;"",T127&lt;&gt;""),"-")</f>
        <v/>
      </c>
      <c r="AG127" s="122" t="str" cm="1">
        <f t="array" ref="AG127">_xlfn.IFS(AND($N127&lt;&gt;"",U127&lt;&gt;""),ABS($N127-U127),AND($N127="",U127=""),"",OR($N127&lt;&gt;"",U127&lt;&gt;""),"-")</f>
        <v/>
      </c>
      <c r="AH127" s="122" t="str" cm="1">
        <f t="array" ref="AH127">_xlfn.IFS(AND($N127&lt;&gt;"",V127&lt;&gt;""),ABS($N127-V127),AND($N127="",V127=""),"",OR($N127&lt;&gt;"",V127&lt;&gt;""),"-")</f>
        <v/>
      </c>
      <c r="AI127" s="122" t="str" cm="1">
        <f t="array" ref="AI127">_xlfn.IFS(AND($N127&lt;&gt;"",W127&lt;&gt;""),ABS($N127-W127),AND($N127="",W127=""),"",OR($N127&lt;&gt;"",W127&lt;&gt;""),"-")</f>
        <v/>
      </c>
      <c r="AJ127" s="122" t="str" cm="1">
        <f t="array" ref="AJ127">_xlfn.IFS(AND($N127&lt;&gt;"",X127&lt;&gt;""),ABS($N127-X127),AND($N127="",X127=""),"",OR($N127&lt;&gt;"",X127&lt;&gt;""),"-")</f>
        <v/>
      </c>
      <c r="AK127" s="122" t="str" cm="1">
        <f t="array" ref="AK127">_xlfn.IFS(AND($N127&lt;&gt;"",Y127&lt;&gt;""),ABS($N127-Y127),AND($N127="",Y127=""),"",OR($N127&lt;&gt;"",Y127&lt;&gt;""),"-")</f>
        <v/>
      </c>
      <c r="AL127" s="122" t="str" cm="1">
        <f t="array" ref="AL127">_xlfn.IFS(AND($N127&lt;&gt;"",Z127&lt;&gt;""),ABS($N127-Z127),AND($N127="",Z127=""),"",OR($N127&lt;&gt;"",Z127&lt;&gt;""),"-")</f>
        <v/>
      </c>
      <c r="AM127" s="340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1" t="str" cm="1">
        <f t="array" ref="AX127">_xlfn.IFS(AND($P127&lt;&gt;"",Q127&lt;&gt;""),ABS($P127-Q127),AND($P127="",Q127=""),"",OR($P127&lt;&gt;"",Q127&lt;&gt;""),"-")</f>
        <v/>
      </c>
      <c r="AY127" s="120" t="str" cm="1">
        <f t="array" ref="AY127">_xlfn.IFS(AND($P127&lt;&gt;"",R127&lt;&gt;""),ABS($P127-R127),AND($P127="",R127=""),"",OR($P127&lt;&gt;"",R127&lt;&gt;""),"-")</f>
        <v/>
      </c>
      <c r="AZ127" s="120" t="str" cm="1">
        <f t="array" ref="AZ127">_xlfn.IFS(AND($P127&lt;&gt;"",S127&lt;&gt;""),ABS($P127-S127),AND($P127="",S127=""),"",OR($P127&lt;&gt;"",S127&lt;&gt;""),"-")</f>
        <v/>
      </c>
      <c r="BA127" s="120" t="str" cm="1">
        <f t="array" ref="BA127">_xlfn.IFS(AND($P127&lt;&gt;"",T127&lt;&gt;""),ABS($P127-T127),AND($P127="",T127=""),"",OR($P127&lt;&gt;"",T127&lt;&gt;""),"-")</f>
        <v/>
      </c>
      <c r="BB127" s="120" t="str" cm="1">
        <f t="array" ref="BB127">_xlfn.IFS(AND($P127&lt;&gt;"",U127&lt;&gt;""),ABS($P127-U127),AND($P127="",U127=""),"",OR($P127&lt;&gt;"",U127&lt;&gt;""),"-")</f>
        <v/>
      </c>
      <c r="BC127" s="120" t="str" cm="1">
        <f t="array" ref="BC127">_xlfn.IFS(AND($P127&lt;&gt;"",V127&lt;&gt;""),ABS($P127-V127),AND($P127="",V127=""),"",OR($P127&lt;&gt;"",V127&lt;&gt;""),"-")</f>
        <v/>
      </c>
      <c r="BD127" s="120" t="str" cm="1">
        <f t="array" ref="BD127">_xlfn.IFS(AND($P127&lt;&gt;"",W127&lt;&gt;""),ABS($P127-W127),AND($P127="",W127=""),"",OR($P127&lt;&gt;"",W127&lt;&gt;""),"-")</f>
        <v/>
      </c>
      <c r="BE127" s="120" t="str" cm="1">
        <f t="array" ref="BE127">_xlfn.IFS(AND($P127&lt;&gt;"",X127&lt;&gt;""),ABS($P127-X127),AND($P127="",X127=""),"",OR($P127&lt;&gt;"",X127&lt;&gt;""),"-")</f>
        <v/>
      </c>
      <c r="BF127" s="120" t="str" cm="1">
        <f t="array" ref="BF127">_xlfn.IFS(AND($P127&lt;&gt;"",Y127&lt;&gt;""),ABS($P127-Y127),AND($P127="",Y127=""),"",OR($P127&lt;&gt;"",Y127&lt;&gt;""),"-")</f>
        <v/>
      </c>
      <c r="BG127" s="120" t="str" cm="1">
        <f t="array" ref="BG127">_xlfn.IFS(AND($P127&lt;&gt;"",Z127&lt;&gt;""),ABS($P127-Z127),AND($P127="",Z127=""),"",OR($P127&lt;&gt;"",Z127&lt;&gt;""),"-")</f>
        <v/>
      </c>
      <c r="BH127" s="121" t="str" cm="1">
        <f t="array" ref="BH127">_xlfn.IFS(AND($Q127&lt;&gt;"",R127&lt;&gt;""),ABS($Q127-R127),AND($Q127="",R127=""),"",OR($Q127&lt;&gt;"",R127&lt;&gt;""),"-")</f>
        <v/>
      </c>
      <c r="BI127" s="120" t="str" cm="1">
        <f t="array" ref="BI127">_xlfn.IFS(AND($Q127&lt;&gt;"",S127&lt;&gt;""),ABS($Q127-S127),AND($Q127="",S127=""),"",OR($Q127&lt;&gt;"",S127&lt;&gt;""),"-")</f>
        <v/>
      </c>
      <c r="BJ127" s="120" t="str" cm="1">
        <f t="array" ref="BJ127">_xlfn.IFS(AND($Q127&lt;&gt;"",T127&lt;&gt;""),ABS($Q127-T127),AND($Q127="",T127=""),"",OR($Q127&lt;&gt;"",T127&lt;&gt;""),"-")</f>
        <v/>
      </c>
      <c r="BK127" s="120" t="str" cm="1">
        <f t="array" ref="BK127">_xlfn.IFS(AND($Q127&lt;&gt;"",U127&lt;&gt;""),ABS($Q127-U127),AND($Q127="",U127=""),"",OR($Q127&lt;&gt;"",U127&lt;&gt;""),"-")</f>
        <v/>
      </c>
      <c r="BL127" s="120" t="str" cm="1">
        <f t="array" ref="BL127">_xlfn.IFS(AND($Q127&lt;&gt;"",V127&lt;&gt;""),ABS($Q127-V127),AND($Q127="",V127=""),"",OR($Q127&lt;&gt;"",V127&lt;&gt;""),"-")</f>
        <v/>
      </c>
      <c r="BM127" s="120" t="str" cm="1">
        <f t="array" ref="BM127">_xlfn.IFS(AND($Q127&lt;&gt;"",W127&lt;&gt;""),ABS($Q127-W127),AND($Q127="",W127=""),"",OR($Q127&lt;&gt;"",W127&lt;&gt;""),"-")</f>
        <v/>
      </c>
      <c r="BN127" s="120" t="str" cm="1">
        <f t="array" ref="BN127">_xlfn.IFS(AND($Q127&lt;&gt;"",X127&lt;&gt;""),ABS($Q127-X127),AND($Q127="",X127=""),"",OR($Q127&lt;&gt;"",X127&lt;&gt;""),"-")</f>
        <v/>
      </c>
      <c r="BO127" s="120" t="str" cm="1">
        <f t="array" ref="BO127">_xlfn.IFS(AND($Q127&lt;&gt;"",Y127&lt;&gt;""),ABS($Q127-Y127),AND($Q127="",Y127=""),"",OR($Q127&lt;&gt;"",Y127&lt;&gt;""),"-")</f>
        <v/>
      </c>
      <c r="BP127" s="120" t="str" cm="1">
        <f t="array" ref="BP127">_xlfn.IFS(AND($Q127&lt;&gt;"",Z127&lt;&gt;""),ABS($Q127-Z127),AND($Q127="",Z127=""),"",OR($Q127&lt;&gt;"",Z127&lt;&gt;""),"-")</f>
        <v/>
      </c>
      <c r="BQ127" s="121" t="str" cm="1">
        <f t="array" ref="BQ127">_xlfn.IFS(AND($R127&lt;&gt;"",S127&lt;&gt;""),ABS($R127-S127),AND($R127="",S127=""),"",OR($R127&lt;&gt;"",S127&lt;&gt;""),"-")</f>
        <v/>
      </c>
      <c r="BR127" s="120" t="str" cm="1">
        <f t="array" ref="BR127">_xlfn.IFS(AND($R127&lt;&gt;"",T127&lt;&gt;""),ABS($R127-T127),AND($R127="",T127=""),"",OR($R127&lt;&gt;"",T127&lt;&gt;""),"-")</f>
        <v/>
      </c>
      <c r="BS127" s="120" t="str" cm="1">
        <f t="array" ref="BS127">_xlfn.IFS(AND($R127&lt;&gt;"",U127&lt;&gt;""),ABS($R127-U127),AND($R127="",U127=""),"",OR($R127&lt;&gt;"",U127&lt;&gt;""),"-")</f>
        <v/>
      </c>
      <c r="BT127" s="120" t="str" cm="1">
        <f t="array" ref="BT127">_xlfn.IFS(AND($R127&lt;&gt;"",V127&lt;&gt;""),ABS($R127-V127),AND($R127="",V127=""),"",OR($R127&lt;&gt;"",V127&lt;&gt;""),"-")</f>
        <v/>
      </c>
      <c r="BU127" s="120" t="str" cm="1">
        <f t="array" ref="BU127">_xlfn.IFS(AND($R127&lt;&gt;"",W127&lt;&gt;""),ABS($R127-W127),AND($R127="",W127=""),"",OR($R127&lt;&gt;"",W127&lt;&gt;""),"-")</f>
        <v/>
      </c>
      <c r="BV127" s="120" t="str" cm="1">
        <f t="array" ref="BV127">_xlfn.IFS(AND($R127&lt;&gt;"",X127&lt;&gt;""),ABS($R127-X127),AND($R127="",X127=""),"",OR($R127&lt;&gt;"",X127&lt;&gt;""),"-")</f>
        <v/>
      </c>
      <c r="BW127" s="120" t="str" cm="1">
        <f t="array" ref="BW127">_xlfn.IFS(AND($R127&lt;&gt;"",Y127&lt;&gt;""),ABS($R127-Y127),AND($R127="",Y127=""),"",OR($R127&lt;&gt;"",Y127&lt;&gt;""),"-")</f>
        <v/>
      </c>
      <c r="BX127" s="120" t="str" cm="1">
        <f t="array" ref="BX127">_xlfn.IFS(AND($R127&lt;&gt;"",Z127&lt;&gt;""),ABS($R127-Z127),AND($R127="",Z127=""),"",OR($R127&lt;&gt;"",Z127&lt;&gt;""),"-")</f>
        <v/>
      </c>
      <c r="BY127" s="121" t="str" cm="1">
        <f t="array" ref="BY127">_xlfn.IFS(AND($S127&lt;&gt;"",T127&lt;&gt;""),ABS($S127-T127),AND($S127="",T127=""),"",OR($S127&lt;&gt;"",T127&lt;&gt;""),"-")</f>
        <v/>
      </c>
      <c r="BZ127" s="120" t="str" cm="1">
        <f t="array" ref="BZ127">_xlfn.IFS(AND($S127&lt;&gt;"",U127&lt;&gt;""),ABS($S127-U127),AND($S127="",U127=""),"",OR($S127&lt;&gt;"",U127&lt;&gt;""),"-")</f>
        <v/>
      </c>
      <c r="CA127" s="120" t="str" cm="1">
        <f t="array" ref="CA127">_xlfn.IFS(AND($S127&lt;&gt;"",V127&lt;&gt;""),ABS($S127-V127),AND($S127="",V127=""),"",OR($S127&lt;&gt;"",V127&lt;&gt;""),"-")</f>
        <v/>
      </c>
      <c r="CB127" s="120" t="str" cm="1">
        <f t="array" ref="CB127">_xlfn.IFS(AND($S127&lt;&gt;"",W127&lt;&gt;""),ABS($S127-W127),AND($S127="",W127=""),"",OR($S127&lt;&gt;"",W127&lt;&gt;""),"-")</f>
        <v/>
      </c>
      <c r="CC127" s="120" t="str" cm="1">
        <f t="array" ref="CC127">_xlfn.IFS(AND($S127&lt;&gt;"",X127&lt;&gt;""),ABS($S127-X127),AND($S127="",X127=""),"",OR($S127&lt;&gt;"",X127&lt;&gt;""),"-")</f>
        <v/>
      </c>
      <c r="CD127" s="120" t="str" cm="1">
        <f t="array" ref="CD127">_xlfn.IFS(AND($S127&lt;&gt;"",Y127&lt;&gt;""),ABS($S127-Y127),AND($S127="",Y127=""),"",OR($S127&lt;&gt;"",Y127&lt;&gt;""),"-")</f>
        <v/>
      </c>
      <c r="CE127" s="120" t="str" cm="1">
        <f t="array" ref="CE127">_xlfn.IFS(AND($S127&lt;&gt;"",Z127&lt;&gt;""),ABS($S127-Z127),AND($S127="",Z127=""),"",OR($S127&lt;&gt;"",Z127&lt;&gt;""),"-")</f>
        <v/>
      </c>
      <c r="CF127" s="121" t="str" cm="1">
        <f t="array" ref="CF127">_xlfn.IFS(AND($T127&lt;&gt;"",U127&lt;&gt;""),ABS($T127-U127),AND($T127="",U127=""),"",OR($T127&lt;&gt;"",U127&lt;&gt;""),"-")</f>
        <v/>
      </c>
      <c r="CG127" s="120" t="str" cm="1">
        <f t="array" ref="CG127">_xlfn.IFS(AND($T127&lt;&gt;"",V127&lt;&gt;""),ABS($T127-V127),AND($T127="",V127=""),"",OR($T127&lt;&gt;"",V127&lt;&gt;""),"-")</f>
        <v/>
      </c>
      <c r="CH127" s="120" t="str" cm="1">
        <f t="array" ref="CH127">_xlfn.IFS(AND($T127&lt;&gt;"",W127&lt;&gt;""),ABS($T127-W127),AND($T127="",W127=""),"",OR($T127&lt;&gt;"",W127&lt;&gt;""),"-")</f>
        <v/>
      </c>
      <c r="CI127" s="120" t="str" cm="1">
        <f t="array" ref="CI127">_xlfn.IFS(AND($T127&lt;&gt;"",X127&lt;&gt;""),ABS($T127-X127),AND($T127="",X127=""),"",OR($T127&lt;&gt;"",X127&lt;&gt;""),"-")</f>
        <v/>
      </c>
      <c r="CJ127" s="120" t="str" cm="1">
        <f t="array" ref="CJ127">_xlfn.IFS(AND($T127&lt;&gt;"",Y127&lt;&gt;""),ABS($T127-Y127),AND($T127="",Y127=""),"",OR($T127&lt;&gt;"",Y127&lt;&gt;""),"-")</f>
        <v/>
      </c>
      <c r="CK127" s="120" t="str" cm="1">
        <f t="array" ref="CK127">_xlfn.IFS(AND($T127&lt;&gt;"",Z127&lt;&gt;""),ABS($T127-Z127),AND($T127="",Z127=""),"",OR($T127&lt;&gt;"",Z127&lt;&gt;""),"-")</f>
        <v/>
      </c>
      <c r="CL127" s="121" t="str" cm="1">
        <f t="array" ref="CL127">_xlfn.IFS(AND($U127&lt;&gt;"",V127&lt;&gt;""),ABS($U127-V127),AND($U127="",V127=""),"",OR($U127&lt;&gt;"",V127&lt;&gt;""),"-")</f>
        <v/>
      </c>
      <c r="CM127" s="120" t="str" cm="1">
        <f t="array" ref="CM127">_xlfn.IFS(AND($U127&lt;&gt;"",W127&lt;&gt;""),ABS($U127-W127),AND($U127="",W127=""),"",OR($U127&lt;&gt;"",W127&lt;&gt;""),"-")</f>
        <v/>
      </c>
      <c r="CN127" s="120" t="str" cm="1">
        <f t="array" ref="CN127">_xlfn.IFS(AND($U127&lt;&gt;"",X127&lt;&gt;""),ABS($U127-X127),AND($U127="",X127=""),"",OR($U127&lt;&gt;"",X127&lt;&gt;""),"-")</f>
        <v/>
      </c>
      <c r="CO127" s="120" t="str" cm="1">
        <f t="array" ref="CO127">_xlfn.IFS(AND($U127&lt;&gt;"",Y127&lt;&gt;""),ABS($U127-Y127),AND($U127="",Y127=""),"",OR($U127&lt;&gt;"",Y127&lt;&gt;""),"-")</f>
        <v/>
      </c>
      <c r="CP127" s="120" t="str" cm="1">
        <f t="array" ref="CP127">_xlfn.IFS(AND($U127&lt;&gt;"",Z127&lt;&gt;""),ABS($U127-Z127),AND($U127="",Z127=""),"",OR($U127&lt;&gt;"",Z127&lt;&gt;""),"-")</f>
        <v/>
      </c>
      <c r="CQ127" s="121" t="str" cm="1">
        <f t="array" ref="CQ127">_xlfn.IFS(AND($V127&lt;&gt;"",W127&lt;&gt;""),ABS($V127-W127),AND($V127="",W127=""),"",OR($V127&lt;&gt;"",W127&lt;&gt;""),"-")</f>
        <v/>
      </c>
      <c r="CR127" s="120" t="str" cm="1">
        <f t="array" ref="CR127">_xlfn.IFS(AND($V127&lt;&gt;"",X127&lt;&gt;""),ABS($V127-X127),AND($V127="",X127=""),"",OR($V127&lt;&gt;"",X127&lt;&gt;""),"-")</f>
        <v/>
      </c>
      <c r="CS127" s="120" t="str" cm="1">
        <f t="array" ref="CS127">_xlfn.IFS(AND($V127&lt;&gt;"",Y127&lt;&gt;""),ABS($V127-Y127),AND($V127="",Y127=""),"",OR($V127&lt;&gt;"",Y127&lt;&gt;""),"-")</f>
        <v/>
      </c>
      <c r="CT127" s="120" t="str" cm="1">
        <f t="array" ref="CT127">_xlfn.IFS(AND($V127&lt;&gt;"",Z127&lt;&gt;""),ABS($V127-Z127),AND($V127="",Z127=""),"",OR($V127&lt;&gt;"",Z127&lt;&gt;""),"-")</f>
        <v/>
      </c>
      <c r="CU127" s="121" t="str" cm="1">
        <f t="array" ref="CU127">_xlfn.IFS(AND($W127&lt;&gt;"",X127&lt;&gt;""),ABS($W127-X127),AND($W127="",X127=""),"",OR($W127&lt;&gt;"",X127&lt;&gt;""),"-")</f>
        <v/>
      </c>
      <c r="CV127" s="120" t="str" cm="1">
        <f t="array" ref="CV127">_xlfn.IFS(AND($W127&lt;&gt;"",Y127&lt;&gt;""),ABS($W127-Y127),AND($W127="",Y127=""),"",OR($W127&lt;&gt;"",Y127&lt;&gt;""),"-")</f>
        <v/>
      </c>
      <c r="CW127" s="120" t="str" cm="1">
        <f t="array" ref="CW127">_xlfn.IFS(AND($W127&lt;&gt;"",Z127&lt;&gt;""),ABS($W127-Z127),AND($W127="",Z127=""),"",OR($W127&lt;&gt;"",Z127&lt;&gt;""),"-")</f>
        <v/>
      </c>
      <c r="CX127" s="121" t="str" cm="1">
        <f t="array" ref="CX127">_xlfn.IFS(AND($X127&lt;&gt;"",Y127&lt;&gt;""),ABS($X127-Y127),AND($X127="",Y127=""),"",OR($X127&lt;&gt;"",Y127&lt;&gt;""),"-")</f>
        <v/>
      </c>
      <c r="CY127" s="120" t="str" cm="1">
        <f t="array" ref="CY127">_xlfn.IFS(AND($X127&lt;&gt;"",Z127&lt;&gt;""),ABS($X127-Z127),AND($X127="",Z127=""),"",OR($X127&lt;&gt;"",Z127&lt;&gt;""),"-")</f>
        <v/>
      </c>
      <c r="CZ127" s="121" t="str" cm="1">
        <f t="array" ref="CZ127">_xlfn.IFS(AND($Y127&lt;&gt;"",Z127&lt;&gt;""),ABS($Y127-Z127),AND($Y127="",Z127=""),"",OR($Y127&lt;&gt;"",Z127&lt;&gt;""),"-")</f>
        <v/>
      </c>
    </row>
    <row r="128" spans="1:104" x14ac:dyDescent="0.2">
      <c r="A128" s="260" t="s">
        <v>148</v>
      </c>
      <c r="B128" s="259" t="str">
        <f>VLOOKUP($A128,Merged_couplings!$B:$BU,MATCH(B$1,Merged_couplings!$B$1:$BU$1,0),FALSE)</f>
        <v>---</v>
      </c>
      <c r="C128" s="258" t="str">
        <f>VLOOKUP($A128,Merged_couplings!$B:$BU,MATCH(C$1,Merged_couplings!$B$1:$BU$1,0),FALSE)</f>
        <v>-IG</v>
      </c>
      <c r="D128" s="258" t="str">
        <f>VLOOKUP($A128,Merged_couplings!$B:$BU,MATCH(D$1,Merged_couplings!$B$1:$BU$1,0),FALSE)</f>
        <v>-IG</v>
      </c>
      <c r="E128" s="258" t="str">
        <f>VLOOKUP($A128,Merged_couplings!$B:$BU,MATCH(E$1,Merged_couplings!$B$1:$BU$1,0),FALSE)</f>
        <v>-IG</v>
      </c>
      <c r="F128" s="258" t="str">
        <f>VLOOKUP($A128,Merged_couplings!$B:$BU,MATCH(F$1,Merged_couplings!$B$1:$BU$1,0),FALSE)</f>
        <v>-IG</v>
      </c>
      <c r="G128" s="258" t="str">
        <f>VLOOKUP($A128,Merged_couplings!$B:$BU,MATCH(G$1,Merged_couplings!$B$1:$BU$1,0),FALSE)</f>
        <v>--G</v>
      </c>
      <c r="H128" s="258" t="str">
        <f>VLOOKUP($A128,Merged_couplings!$B:$BU,MATCH(H$1,Merged_couplings!$B$1:$BU$1,0),FALSE)</f>
        <v>---</v>
      </c>
      <c r="I128" s="258" t="str">
        <f>VLOOKUP($A128,Merged_couplings!$B:$BU,MATCH(I$1,Merged_couplings!$B$1:$BU$1,0),FALSE)</f>
        <v>---</v>
      </c>
      <c r="J128" s="258" t="str">
        <f>VLOOKUP($A128,Merged_couplings!$B:$BU,MATCH(J$1,Merged_couplings!$B$1:$BU$1,0),FALSE)</f>
        <v>---</v>
      </c>
      <c r="K128" s="258" t="str">
        <f>VLOOKUP($A128,Merged_couplings!$B:$BU,MATCH(K$1,Merged_couplings!$B$1:$BU$1,0),FALSE)</f>
        <v>---</v>
      </c>
      <c r="L128" s="258" t="str">
        <f>VLOOKUP($A128,Merged_couplings!$B:$BU,MATCH(L$1,Merged_couplings!$B$1:$BU$1,0),FALSE)</f>
        <v>---</v>
      </c>
      <c r="M128" s="258" t="str">
        <f>VLOOKUP($A128,Merged_couplings!$B:$BU,MATCH(M$1,Merged_couplings!$B$1:$BU$1,0),FALSE)</f>
        <v>---</v>
      </c>
      <c r="N128" s="121" t="str">
        <f>IF(OR(B128="BIG",B128="BI-",B128="B-G"),VLOOKUP($A128,Merged_couplings!$B:$BU,MATCH(N$1,Merged_couplings!$B$1:$BU$1,0),FALSE),"")</f>
        <v/>
      </c>
      <c r="P128" s="120" t="str">
        <f>IF(OR(C128="BIG",C128="BI-",C128="B-G"),VLOOKUP($A128,Merged_couplings!$B:$BU,MATCH(P$1,Merged_couplings!$B$1:$BU$1,0),FALSE),"")</f>
        <v/>
      </c>
      <c r="Q128" s="120" t="str">
        <f>IF(OR(D128="BIG",D128="BI-",D128="B-G"),VLOOKUP($A128,Merged_couplings!$B:$BU,MATCH(Q$1,Merged_couplings!$B$1:$BU$1,0),FALSE),"")</f>
        <v/>
      </c>
      <c r="R128" s="120" t="str">
        <f>IF(OR(E128="BIG",E128="BI-",E128="B-G"),VLOOKUP($A128,Merged_couplings!$B:$BU,MATCH(R$1,Merged_couplings!$B$1:$BU$1,0),FALSE),"")</f>
        <v/>
      </c>
      <c r="S128" s="120" t="str">
        <f>IF(OR(F128="BIG",F128="BI-",F128="B-G"),VLOOKUP($A128,Merged_couplings!$B:$BU,MATCH(S$1,Merged_couplings!$B$1:$BU$1,0),FALSE),"")</f>
        <v/>
      </c>
      <c r="T128" s="120" t="str">
        <f>IF(OR(G128="BIG",G128="BI-",G128="B-G"),VLOOKUP($A128,Merged_couplings!$B:$BU,MATCH(T$1,Merged_couplings!$B$1:$BU$1,0),FALSE),"")</f>
        <v/>
      </c>
      <c r="U128" s="120" t="str">
        <f>IF(OR(H128="BIG",H128="BI-",H128="B-G"),VLOOKUP($A128,Merged_couplings!$B:$BU,MATCH(U$1,Merged_couplings!$B$1:$BU$1,0),FALSE),"")</f>
        <v/>
      </c>
      <c r="V128" s="120" t="str">
        <f>IF(OR(I128="BIG",I128="BI-",I128="B-G"),VLOOKUP($A128,Merged_couplings!$B:$BU,MATCH(V$1,Merged_couplings!$B$1:$BU$1,0),FALSE),"")</f>
        <v/>
      </c>
      <c r="W128" s="120" t="str">
        <f>IF(OR(J128="BIG",J128="BI-",J128="B-G"),VLOOKUP($A128,Merged_couplings!$B:$BU,MATCH(W$1,Merged_couplings!$B$1:$BU$1,0),FALSE),"")</f>
        <v/>
      </c>
      <c r="X128" s="120" t="str">
        <f>IF(OR(K128="BIG",K128="BI-",K128="B-G"),VLOOKUP($A128,Merged_couplings!$B:$BU,MATCH(X$1,Merged_couplings!$B$1:$BU$1,0),FALSE),"")</f>
        <v/>
      </c>
      <c r="Y128" s="120" t="str">
        <f>IF(OR(L128="BIG",L128="BI-",L128="B-G"),VLOOKUP($A128,Merged_couplings!$B:$BU,MATCH(Y$1,Merged_couplings!$B$1:$BU$1,0),FALSE),"")</f>
        <v/>
      </c>
      <c r="Z128" s="120" t="str">
        <f>IF(OR(M128="BIG",M128="BI-",M128="B-G"),VLOOKUP($A128,Merged_couplings!$B:$BU,MATCH(Z$1,Merged_couplings!$B$1:$BU$1,0),FALSE),"")</f>
        <v/>
      </c>
      <c r="AA128" s="123"/>
      <c r="AB128" s="340" t="str" cm="1">
        <f t="array" ref="AB128">_xlfn.IFS(AND($N128&lt;&gt;"",P128&lt;&gt;""),ABS($N128-P128),AND($N128="",P128=""),"",OR($N128&lt;&gt;"",P128&lt;&gt;""),"-")</f>
        <v/>
      </c>
      <c r="AC128" s="122" t="str" cm="1">
        <f t="array" ref="AC128">_xlfn.IFS(AND($N128&lt;&gt;"",Q128&lt;&gt;""),ABS($N128-Q128),AND($N128="",Q128=""),"",OR($N128&lt;&gt;"",Q128&lt;&gt;""),"-")</f>
        <v/>
      </c>
      <c r="AD128" s="122" t="str" cm="1">
        <f t="array" ref="AD128">_xlfn.IFS(AND($N128&lt;&gt;"",R128&lt;&gt;""),ABS($N128-R128),AND($N128="",R128=""),"",OR($N128&lt;&gt;"",R128&lt;&gt;""),"-")</f>
        <v/>
      </c>
      <c r="AE128" s="122" t="str" cm="1">
        <f t="array" ref="AE128">_xlfn.IFS(AND($N128&lt;&gt;"",S128&lt;&gt;""),ABS($N128-S128),AND($N128="",S128=""),"",OR($N128&lt;&gt;"",S128&lt;&gt;""),"-")</f>
        <v/>
      </c>
      <c r="AF128" s="122" t="str" cm="1">
        <f t="array" ref="AF128">_xlfn.IFS(AND($N128&lt;&gt;"",T128&lt;&gt;""),ABS($N128-T128),AND($N128="",T128=""),"",OR($N128&lt;&gt;"",T128&lt;&gt;""),"-")</f>
        <v/>
      </c>
      <c r="AG128" s="122" t="str" cm="1">
        <f t="array" ref="AG128">_xlfn.IFS(AND($N128&lt;&gt;"",U128&lt;&gt;""),ABS($N128-U128),AND($N128="",U128=""),"",OR($N128&lt;&gt;"",U128&lt;&gt;""),"-")</f>
        <v/>
      </c>
      <c r="AH128" s="122" t="str" cm="1">
        <f t="array" ref="AH128">_xlfn.IFS(AND($N128&lt;&gt;"",V128&lt;&gt;""),ABS($N128-V128),AND($N128="",V128=""),"",OR($N128&lt;&gt;"",V128&lt;&gt;""),"-")</f>
        <v/>
      </c>
      <c r="AI128" s="122" t="str" cm="1">
        <f t="array" ref="AI128">_xlfn.IFS(AND($N128&lt;&gt;"",W128&lt;&gt;""),ABS($N128-W128),AND($N128="",W128=""),"",OR($N128&lt;&gt;"",W128&lt;&gt;""),"-")</f>
        <v/>
      </c>
      <c r="AJ128" s="122" t="str" cm="1">
        <f t="array" ref="AJ128">_xlfn.IFS(AND($N128&lt;&gt;"",X128&lt;&gt;""),ABS($N128-X128),AND($N128="",X128=""),"",OR($N128&lt;&gt;"",X128&lt;&gt;""),"-")</f>
        <v/>
      </c>
      <c r="AK128" s="122" t="str" cm="1">
        <f t="array" ref="AK128">_xlfn.IFS(AND($N128&lt;&gt;"",Y128&lt;&gt;""),ABS($N128-Y128),AND($N128="",Y128=""),"",OR($N128&lt;&gt;"",Y128&lt;&gt;""),"-")</f>
        <v/>
      </c>
      <c r="AL128" s="122" t="str" cm="1">
        <f t="array" ref="AL128">_xlfn.IFS(AND($N128&lt;&gt;"",Z128&lt;&gt;""),ABS($N128-Z128),AND($N128="",Z128=""),"",OR($N128&lt;&gt;"",Z128&lt;&gt;""),"-")</f>
        <v/>
      </c>
      <c r="AM128" s="340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1" t="str" cm="1">
        <f t="array" ref="AX128">_xlfn.IFS(AND($P128&lt;&gt;"",Q128&lt;&gt;""),ABS($P128-Q128),AND($P128="",Q128=""),"",OR($P128&lt;&gt;"",Q128&lt;&gt;""),"-")</f>
        <v/>
      </c>
      <c r="AY128" s="120" t="str" cm="1">
        <f t="array" ref="AY128">_xlfn.IFS(AND($P128&lt;&gt;"",R128&lt;&gt;""),ABS($P128-R128),AND($P128="",R128=""),"",OR($P128&lt;&gt;"",R128&lt;&gt;""),"-")</f>
        <v/>
      </c>
      <c r="AZ128" s="120" t="str" cm="1">
        <f t="array" ref="AZ128">_xlfn.IFS(AND($P128&lt;&gt;"",S128&lt;&gt;""),ABS($P128-S128),AND($P128="",S128=""),"",OR($P128&lt;&gt;"",S128&lt;&gt;""),"-")</f>
        <v/>
      </c>
      <c r="BA128" s="120" t="str" cm="1">
        <f t="array" ref="BA128">_xlfn.IFS(AND($P128&lt;&gt;"",T128&lt;&gt;""),ABS($P128-T128),AND($P128="",T128=""),"",OR($P128&lt;&gt;"",T128&lt;&gt;""),"-")</f>
        <v/>
      </c>
      <c r="BB128" s="120" t="str" cm="1">
        <f t="array" ref="BB128">_xlfn.IFS(AND($P128&lt;&gt;"",U128&lt;&gt;""),ABS($P128-U128),AND($P128="",U128=""),"",OR($P128&lt;&gt;"",U128&lt;&gt;""),"-")</f>
        <v/>
      </c>
      <c r="BC128" s="120" t="str" cm="1">
        <f t="array" ref="BC128">_xlfn.IFS(AND($P128&lt;&gt;"",V128&lt;&gt;""),ABS($P128-V128),AND($P128="",V128=""),"",OR($P128&lt;&gt;"",V128&lt;&gt;""),"-")</f>
        <v/>
      </c>
      <c r="BD128" s="120" t="str" cm="1">
        <f t="array" ref="BD128">_xlfn.IFS(AND($P128&lt;&gt;"",W128&lt;&gt;""),ABS($P128-W128),AND($P128="",W128=""),"",OR($P128&lt;&gt;"",W128&lt;&gt;""),"-")</f>
        <v/>
      </c>
      <c r="BE128" s="120" t="str" cm="1">
        <f t="array" ref="BE128">_xlfn.IFS(AND($P128&lt;&gt;"",X128&lt;&gt;""),ABS($P128-X128),AND($P128="",X128=""),"",OR($P128&lt;&gt;"",X128&lt;&gt;""),"-")</f>
        <v/>
      </c>
      <c r="BF128" s="120" t="str" cm="1">
        <f t="array" ref="BF128">_xlfn.IFS(AND($P128&lt;&gt;"",Y128&lt;&gt;""),ABS($P128-Y128),AND($P128="",Y128=""),"",OR($P128&lt;&gt;"",Y128&lt;&gt;""),"-")</f>
        <v/>
      </c>
      <c r="BG128" s="120" t="str" cm="1">
        <f t="array" ref="BG128">_xlfn.IFS(AND($P128&lt;&gt;"",Z128&lt;&gt;""),ABS($P128-Z128),AND($P128="",Z128=""),"",OR($P128&lt;&gt;"",Z128&lt;&gt;""),"-")</f>
        <v/>
      </c>
      <c r="BH128" s="121" t="str" cm="1">
        <f t="array" ref="BH128">_xlfn.IFS(AND($Q128&lt;&gt;"",R128&lt;&gt;""),ABS($Q128-R128),AND($Q128="",R128=""),"",OR($Q128&lt;&gt;"",R128&lt;&gt;""),"-")</f>
        <v/>
      </c>
      <c r="BI128" s="120" t="str" cm="1">
        <f t="array" ref="BI128">_xlfn.IFS(AND($Q128&lt;&gt;"",S128&lt;&gt;""),ABS($Q128-S128),AND($Q128="",S128=""),"",OR($Q128&lt;&gt;"",S128&lt;&gt;""),"-")</f>
        <v/>
      </c>
      <c r="BJ128" s="120" t="str" cm="1">
        <f t="array" ref="BJ128">_xlfn.IFS(AND($Q128&lt;&gt;"",T128&lt;&gt;""),ABS($Q128-T128),AND($Q128="",T128=""),"",OR($Q128&lt;&gt;"",T128&lt;&gt;""),"-")</f>
        <v/>
      </c>
      <c r="BK128" s="120" t="str" cm="1">
        <f t="array" ref="BK128">_xlfn.IFS(AND($Q128&lt;&gt;"",U128&lt;&gt;""),ABS($Q128-U128),AND($Q128="",U128=""),"",OR($Q128&lt;&gt;"",U128&lt;&gt;""),"-")</f>
        <v/>
      </c>
      <c r="BL128" s="120" t="str" cm="1">
        <f t="array" ref="BL128">_xlfn.IFS(AND($Q128&lt;&gt;"",V128&lt;&gt;""),ABS($Q128-V128),AND($Q128="",V128=""),"",OR($Q128&lt;&gt;"",V128&lt;&gt;""),"-")</f>
        <v/>
      </c>
      <c r="BM128" s="120" t="str" cm="1">
        <f t="array" ref="BM128">_xlfn.IFS(AND($Q128&lt;&gt;"",W128&lt;&gt;""),ABS($Q128-W128),AND($Q128="",W128=""),"",OR($Q128&lt;&gt;"",W128&lt;&gt;""),"-")</f>
        <v/>
      </c>
      <c r="BN128" s="120" t="str" cm="1">
        <f t="array" ref="BN128">_xlfn.IFS(AND($Q128&lt;&gt;"",X128&lt;&gt;""),ABS($Q128-X128),AND($Q128="",X128=""),"",OR($Q128&lt;&gt;"",X128&lt;&gt;""),"-")</f>
        <v/>
      </c>
      <c r="BO128" s="120" t="str" cm="1">
        <f t="array" ref="BO128">_xlfn.IFS(AND($Q128&lt;&gt;"",Y128&lt;&gt;""),ABS($Q128-Y128),AND($Q128="",Y128=""),"",OR($Q128&lt;&gt;"",Y128&lt;&gt;""),"-")</f>
        <v/>
      </c>
      <c r="BP128" s="120" t="str" cm="1">
        <f t="array" ref="BP128">_xlfn.IFS(AND($Q128&lt;&gt;"",Z128&lt;&gt;""),ABS($Q128-Z128),AND($Q128="",Z128=""),"",OR($Q128&lt;&gt;"",Z128&lt;&gt;""),"-")</f>
        <v/>
      </c>
      <c r="BQ128" s="121" t="str" cm="1">
        <f t="array" ref="BQ128">_xlfn.IFS(AND($R128&lt;&gt;"",S128&lt;&gt;""),ABS($R128-S128),AND($R128="",S128=""),"",OR($R128&lt;&gt;"",S128&lt;&gt;""),"-")</f>
        <v/>
      </c>
      <c r="BR128" s="120" t="str" cm="1">
        <f t="array" ref="BR128">_xlfn.IFS(AND($R128&lt;&gt;"",T128&lt;&gt;""),ABS($R128-T128),AND($R128="",T128=""),"",OR($R128&lt;&gt;"",T128&lt;&gt;""),"-")</f>
        <v/>
      </c>
      <c r="BS128" s="120" t="str" cm="1">
        <f t="array" ref="BS128">_xlfn.IFS(AND($R128&lt;&gt;"",U128&lt;&gt;""),ABS($R128-U128),AND($R128="",U128=""),"",OR($R128&lt;&gt;"",U128&lt;&gt;""),"-")</f>
        <v/>
      </c>
      <c r="BT128" s="120" t="str" cm="1">
        <f t="array" ref="BT128">_xlfn.IFS(AND($R128&lt;&gt;"",V128&lt;&gt;""),ABS($R128-V128),AND($R128="",V128=""),"",OR($R128&lt;&gt;"",V128&lt;&gt;""),"-")</f>
        <v/>
      </c>
      <c r="BU128" s="120" t="str" cm="1">
        <f t="array" ref="BU128">_xlfn.IFS(AND($R128&lt;&gt;"",W128&lt;&gt;""),ABS($R128-W128),AND($R128="",W128=""),"",OR($R128&lt;&gt;"",W128&lt;&gt;""),"-")</f>
        <v/>
      </c>
      <c r="BV128" s="120" t="str" cm="1">
        <f t="array" ref="BV128">_xlfn.IFS(AND($R128&lt;&gt;"",X128&lt;&gt;""),ABS($R128-X128),AND($R128="",X128=""),"",OR($R128&lt;&gt;"",X128&lt;&gt;""),"-")</f>
        <v/>
      </c>
      <c r="BW128" s="120" t="str" cm="1">
        <f t="array" ref="BW128">_xlfn.IFS(AND($R128&lt;&gt;"",Y128&lt;&gt;""),ABS($R128-Y128),AND($R128="",Y128=""),"",OR($R128&lt;&gt;"",Y128&lt;&gt;""),"-")</f>
        <v/>
      </c>
      <c r="BX128" s="120" t="str" cm="1">
        <f t="array" ref="BX128">_xlfn.IFS(AND($R128&lt;&gt;"",Z128&lt;&gt;""),ABS($R128-Z128),AND($R128="",Z128=""),"",OR($R128&lt;&gt;"",Z128&lt;&gt;""),"-")</f>
        <v/>
      </c>
      <c r="BY128" s="121" t="str" cm="1">
        <f t="array" ref="BY128">_xlfn.IFS(AND($S128&lt;&gt;"",T128&lt;&gt;""),ABS($S128-T128),AND($S128="",T128=""),"",OR($S128&lt;&gt;"",T128&lt;&gt;""),"-")</f>
        <v/>
      </c>
      <c r="BZ128" s="120" t="str" cm="1">
        <f t="array" ref="BZ128">_xlfn.IFS(AND($S128&lt;&gt;"",U128&lt;&gt;""),ABS($S128-U128),AND($S128="",U128=""),"",OR($S128&lt;&gt;"",U128&lt;&gt;""),"-")</f>
        <v/>
      </c>
      <c r="CA128" s="120" t="str" cm="1">
        <f t="array" ref="CA128">_xlfn.IFS(AND($S128&lt;&gt;"",V128&lt;&gt;""),ABS($S128-V128),AND($S128="",V128=""),"",OR($S128&lt;&gt;"",V128&lt;&gt;""),"-")</f>
        <v/>
      </c>
      <c r="CB128" s="120" t="str" cm="1">
        <f t="array" ref="CB128">_xlfn.IFS(AND($S128&lt;&gt;"",W128&lt;&gt;""),ABS($S128-W128),AND($S128="",W128=""),"",OR($S128&lt;&gt;"",W128&lt;&gt;""),"-")</f>
        <v/>
      </c>
      <c r="CC128" s="120" t="str" cm="1">
        <f t="array" ref="CC128">_xlfn.IFS(AND($S128&lt;&gt;"",X128&lt;&gt;""),ABS($S128-X128),AND($S128="",X128=""),"",OR($S128&lt;&gt;"",X128&lt;&gt;""),"-")</f>
        <v/>
      </c>
      <c r="CD128" s="120" t="str" cm="1">
        <f t="array" ref="CD128">_xlfn.IFS(AND($S128&lt;&gt;"",Y128&lt;&gt;""),ABS($S128-Y128),AND($S128="",Y128=""),"",OR($S128&lt;&gt;"",Y128&lt;&gt;""),"-")</f>
        <v/>
      </c>
      <c r="CE128" s="120" t="str" cm="1">
        <f t="array" ref="CE128">_xlfn.IFS(AND($S128&lt;&gt;"",Z128&lt;&gt;""),ABS($S128-Z128),AND($S128="",Z128=""),"",OR($S128&lt;&gt;"",Z128&lt;&gt;""),"-")</f>
        <v/>
      </c>
      <c r="CF128" s="121" t="str" cm="1">
        <f t="array" ref="CF128">_xlfn.IFS(AND($T128&lt;&gt;"",U128&lt;&gt;""),ABS($T128-U128),AND($T128="",U128=""),"",OR($T128&lt;&gt;"",U128&lt;&gt;""),"-")</f>
        <v/>
      </c>
      <c r="CG128" s="120" t="str" cm="1">
        <f t="array" ref="CG128">_xlfn.IFS(AND($T128&lt;&gt;"",V128&lt;&gt;""),ABS($T128-V128),AND($T128="",V128=""),"",OR($T128&lt;&gt;"",V128&lt;&gt;""),"-")</f>
        <v/>
      </c>
      <c r="CH128" s="120" t="str" cm="1">
        <f t="array" ref="CH128">_xlfn.IFS(AND($T128&lt;&gt;"",W128&lt;&gt;""),ABS($T128-W128),AND($T128="",W128=""),"",OR($T128&lt;&gt;"",W128&lt;&gt;""),"-")</f>
        <v/>
      </c>
      <c r="CI128" s="120" t="str" cm="1">
        <f t="array" ref="CI128">_xlfn.IFS(AND($T128&lt;&gt;"",X128&lt;&gt;""),ABS($T128-X128),AND($T128="",X128=""),"",OR($T128&lt;&gt;"",X128&lt;&gt;""),"-")</f>
        <v/>
      </c>
      <c r="CJ128" s="120" t="str" cm="1">
        <f t="array" ref="CJ128">_xlfn.IFS(AND($T128&lt;&gt;"",Y128&lt;&gt;""),ABS($T128-Y128),AND($T128="",Y128=""),"",OR($T128&lt;&gt;"",Y128&lt;&gt;""),"-")</f>
        <v/>
      </c>
      <c r="CK128" s="120" t="str" cm="1">
        <f t="array" ref="CK128">_xlfn.IFS(AND($T128&lt;&gt;"",Z128&lt;&gt;""),ABS($T128-Z128),AND($T128="",Z128=""),"",OR($T128&lt;&gt;"",Z128&lt;&gt;""),"-")</f>
        <v/>
      </c>
      <c r="CL128" s="121" t="str" cm="1">
        <f t="array" ref="CL128">_xlfn.IFS(AND($U128&lt;&gt;"",V128&lt;&gt;""),ABS($U128-V128),AND($U128="",V128=""),"",OR($U128&lt;&gt;"",V128&lt;&gt;""),"-")</f>
        <v/>
      </c>
      <c r="CM128" s="120" t="str" cm="1">
        <f t="array" ref="CM128">_xlfn.IFS(AND($U128&lt;&gt;"",W128&lt;&gt;""),ABS($U128-W128),AND($U128="",W128=""),"",OR($U128&lt;&gt;"",W128&lt;&gt;""),"-")</f>
        <v/>
      </c>
      <c r="CN128" s="120" t="str" cm="1">
        <f t="array" ref="CN128">_xlfn.IFS(AND($U128&lt;&gt;"",X128&lt;&gt;""),ABS($U128-X128),AND($U128="",X128=""),"",OR($U128&lt;&gt;"",X128&lt;&gt;""),"-")</f>
        <v/>
      </c>
      <c r="CO128" s="120" t="str" cm="1">
        <f t="array" ref="CO128">_xlfn.IFS(AND($U128&lt;&gt;"",Y128&lt;&gt;""),ABS($U128-Y128),AND($U128="",Y128=""),"",OR($U128&lt;&gt;"",Y128&lt;&gt;""),"-")</f>
        <v/>
      </c>
      <c r="CP128" s="120" t="str" cm="1">
        <f t="array" ref="CP128">_xlfn.IFS(AND($U128&lt;&gt;"",Z128&lt;&gt;""),ABS($U128-Z128),AND($U128="",Z128=""),"",OR($U128&lt;&gt;"",Z128&lt;&gt;""),"-")</f>
        <v/>
      </c>
      <c r="CQ128" s="121" t="str" cm="1">
        <f t="array" ref="CQ128">_xlfn.IFS(AND($V128&lt;&gt;"",W128&lt;&gt;""),ABS($V128-W128),AND($V128="",W128=""),"",OR($V128&lt;&gt;"",W128&lt;&gt;""),"-")</f>
        <v/>
      </c>
      <c r="CR128" s="120" t="str" cm="1">
        <f t="array" ref="CR128">_xlfn.IFS(AND($V128&lt;&gt;"",X128&lt;&gt;""),ABS($V128-X128),AND($V128="",X128=""),"",OR($V128&lt;&gt;"",X128&lt;&gt;""),"-")</f>
        <v/>
      </c>
      <c r="CS128" s="120" t="str" cm="1">
        <f t="array" ref="CS128">_xlfn.IFS(AND($V128&lt;&gt;"",Y128&lt;&gt;""),ABS($V128-Y128),AND($V128="",Y128=""),"",OR($V128&lt;&gt;"",Y128&lt;&gt;""),"-")</f>
        <v/>
      </c>
      <c r="CT128" s="120" t="str" cm="1">
        <f t="array" ref="CT128">_xlfn.IFS(AND($V128&lt;&gt;"",Z128&lt;&gt;""),ABS($V128-Z128),AND($V128="",Z128=""),"",OR($V128&lt;&gt;"",Z128&lt;&gt;""),"-")</f>
        <v/>
      </c>
      <c r="CU128" s="121" t="str" cm="1">
        <f t="array" ref="CU128">_xlfn.IFS(AND($W128&lt;&gt;"",X128&lt;&gt;""),ABS($W128-X128),AND($W128="",X128=""),"",OR($W128&lt;&gt;"",X128&lt;&gt;""),"-")</f>
        <v/>
      </c>
      <c r="CV128" s="120" t="str" cm="1">
        <f t="array" ref="CV128">_xlfn.IFS(AND($W128&lt;&gt;"",Y128&lt;&gt;""),ABS($W128-Y128),AND($W128="",Y128=""),"",OR($W128&lt;&gt;"",Y128&lt;&gt;""),"-")</f>
        <v/>
      </c>
      <c r="CW128" s="120" t="str" cm="1">
        <f t="array" ref="CW128">_xlfn.IFS(AND($W128&lt;&gt;"",Z128&lt;&gt;""),ABS($W128-Z128),AND($W128="",Z128=""),"",OR($W128&lt;&gt;"",Z128&lt;&gt;""),"-")</f>
        <v/>
      </c>
      <c r="CX128" s="121" t="str" cm="1">
        <f t="array" ref="CX128">_xlfn.IFS(AND($X128&lt;&gt;"",Y128&lt;&gt;""),ABS($X128-Y128),AND($X128="",Y128=""),"",OR($X128&lt;&gt;"",Y128&lt;&gt;""),"-")</f>
        <v/>
      </c>
      <c r="CY128" s="120" t="str" cm="1">
        <f t="array" ref="CY128">_xlfn.IFS(AND($X128&lt;&gt;"",Z128&lt;&gt;""),ABS($X128-Z128),AND($X128="",Z128=""),"",OR($X128&lt;&gt;"",Z128&lt;&gt;""),"-")</f>
        <v/>
      </c>
      <c r="CZ128" s="121" t="str" cm="1">
        <f t="array" ref="CZ128">_xlfn.IFS(AND($Y128&lt;&gt;"",Z128&lt;&gt;""),ABS($Y128-Z128),AND($Y128="",Z128=""),"",OR($Y128&lt;&gt;"",Z128&lt;&gt;""),"-")</f>
        <v/>
      </c>
    </row>
    <row r="129" spans="1:104" x14ac:dyDescent="0.2">
      <c r="A129" s="260" t="s">
        <v>149</v>
      </c>
      <c r="B129" s="259" t="str">
        <f>VLOOKUP($A129,Merged_couplings!$B:$BU,MATCH(B$1,Merged_couplings!$B$1:$BU$1,0),FALSE)</f>
        <v>-IG</v>
      </c>
      <c r="C129" s="258" t="str">
        <f>VLOOKUP($A129,Merged_couplings!$B:$BU,MATCH(C$1,Merged_couplings!$B$1:$BU$1,0),FALSE)</f>
        <v>-IG</v>
      </c>
      <c r="D129" s="258" t="str">
        <f>VLOOKUP($A129,Merged_couplings!$B:$BU,MATCH(D$1,Merged_couplings!$B$1:$BU$1,0),FALSE)</f>
        <v>-IG</v>
      </c>
      <c r="E129" s="258" t="str">
        <f>VLOOKUP($A129,Merged_couplings!$B:$BU,MATCH(E$1,Merged_couplings!$B$1:$BU$1,0),FALSE)</f>
        <v>-IG</v>
      </c>
      <c r="F129" s="258" t="str">
        <f>VLOOKUP($A129,Merged_couplings!$B:$BU,MATCH(F$1,Merged_couplings!$B$1:$BU$1,0),FALSE)</f>
        <v>-IG</v>
      </c>
      <c r="G129" s="258" t="str">
        <f>VLOOKUP($A129,Merged_couplings!$B:$BU,MATCH(G$1,Merged_couplings!$B$1:$BU$1,0),FALSE)</f>
        <v>-IG</v>
      </c>
      <c r="H129" s="258" t="str">
        <f>VLOOKUP($A129,Merged_couplings!$B:$BU,MATCH(H$1,Merged_couplings!$B$1:$BU$1,0),FALSE)</f>
        <v>-IG</v>
      </c>
      <c r="I129" s="258" t="str">
        <f>VLOOKUP($A129,Merged_couplings!$B:$BU,MATCH(I$1,Merged_couplings!$B$1:$BU$1,0),FALSE)</f>
        <v>-IG</v>
      </c>
      <c r="J129" s="258" t="str">
        <f>VLOOKUP($A129,Merged_couplings!$B:$BU,MATCH(J$1,Merged_couplings!$B$1:$BU$1,0),FALSE)</f>
        <v>-IG</v>
      </c>
      <c r="K129" s="258" t="str">
        <f>VLOOKUP($A129,Merged_couplings!$B:$BU,MATCH(K$1,Merged_couplings!$B$1:$BU$1,0),FALSE)</f>
        <v>-IG</v>
      </c>
      <c r="L129" s="258" t="str">
        <f>VLOOKUP($A129,Merged_couplings!$B:$BU,MATCH(L$1,Merged_couplings!$B$1:$BU$1,0),FALSE)</f>
        <v>-I-</v>
      </c>
      <c r="M129" s="258" t="str">
        <f>VLOOKUP($A129,Merged_couplings!$B:$BU,MATCH(M$1,Merged_couplings!$B$1:$BU$1,0),FALSE)</f>
        <v>-I-</v>
      </c>
      <c r="N129" s="121" t="str">
        <f>IF(OR(B129="BIG",B129="BI-",B129="B-G"),VLOOKUP($A129,Merged_couplings!$B:$BU,MATCH(N$1,Merged_couplings!$B$1:$BU$1,0),FALSE),"")</f>
        <v/>
      </c>
      <c r="P129" s="120" t="str">
        <f>IF(OR(C129="BIG",C129="BI-",C129="B-G"),VLOOKUP($A129,Merged_couplings!$B:$BU,MATCH(P$1,Merged_couplings!$B$1:$BU$1,0),FALSE),"")</f>
        <v/>
      </c>
      <c r="Q129" s="120" t="str">
        <f>IF(OR(D129="BIG",D129="BI-",D129="B-G"),VLOOKUP($A129,Merged_couplings!$B:$BU,MATCH(Q$1,Merged_couplings!$B$1:$BU$1,0),FALSE),"")</f>
        <v/>
      </c>
      <c r="R129" s="120" t="str">
        <f>IF(OR(E129="BIG",E129="BI-",E129="B-G"),VLOOKUP($A129,Merged_couplings!$B:$BU,MATCH(R$1,Merged_couplings!$B$1:$BU$1,0),FALSE),"")</f>
        <v/>
      </c>
      <c r="S129" s="120" t="str">
        <f>IF(OR(F129="BIG",F129="BI-",F129="B-G"),VLOOKUP($A129,Merged_couplings!$B:$BU,MATCH(S$1,Merged_couplings!$B$1:$BU$1,0),FALSE),"")</f>
        <v/>
      </c>
      <c r="T129" s="120" t="str">
        <f>IF(OR(G129="BIG",G129="BI-",G129="B-G"),VLOOKUP($A129,Merged_couplings!$B:$BU,MATCH(T$1,Merged_couplings!$B$1:$BU$1,0),FALSE),"")</f>
        <v/>
      </c>
      <c r="U129" s="120" t="str">
        <f>IF(OR(H129="BIG",H129="BI-",H129="B-G"),VLOOKUP($A129,Merged_couplings!$B:$BU,MATCH(U$1,Merged_couplings!$B$1:$BU$1,0),FALSE),"")</f>
        <v/>
      </c>
      <c r="V129" s="120" t="str">
        <f>IF(OR(I129="BIG",I129="BI-",I129="B-G"),VLOOKUP($A129,Merged_couplings!$B:$BU,MATCH(V$1,Merged_couplings!$B$1:$BU$1,0),FALSE),"")</f>
        <v/>
      </c>
      <c r="W129" s="120" t="str">
        <f>IF(OR(J129="BIG",J129="BI-",J129="B-G"),VLOOKUP($A129,Merged_couplings!$B:$BU,MATCH(W$1,Merged_couplings!$B$1:$BU$1,0),FALSE),"")</f>
        <v/>
      </c>
      <c r="X129" s="120" t="str">
        <f>IF(OR(K129="BIG",K129="BI-",K129="B-G"),VLOOKUP($A129,Merged_couplings!$B:$BU,MATCH(X$1,Merged_couplings!$B$1:$BU$1,0),FALSE),"")</f>
        <v/>
      </c>
      <c r="Y129" s="120" t="str">
        <f>IF(OR(L129="BIG",L129="BI-",L129="B-G"),VLOOKUP($A129,Merged_couplings!$B:$BU,MATCH(Y$1,Merged_couplings!$B$1:$BU$1,0),FALSE),"")</f>
        <v/>
      </c>
      <c r="Z129" s="120" t="str">
        <f>IF(OR(M129="BIG",M129="BI-",M129="B-G"),VLOOKUP($A129,Merged_couplings!$B:$BU,MATCH(Z$1,Merged_couplings!$B$1:$BU$1,0),FALSE),"")</f>
        <v/>
      </c>
      <c r="AA129" s="123"/>
      <c r="AB129" s="340" t="str" cm="1">
        <f t="array" ref="AB129">_xlfn.IFS(AND($N129&lt;&gt;"",P129&lt;&gt;""),ABS($N129-P129),AND($N129="",P129=""),"",OR($N129&lt;&gt;"",P129&lt;&gt;""),"-")</f>
        <v/>
      </c>
      <c r="AC129" s="122" t="str" cm="1">
        <f t="array" ref="AC129">_xlfn.IFS(AND($N129&lt;&gt;"",Q129&lt;&gt;""),ABS($N129-Q129),AND($N129="",Q129=""),"",OR($N129&lt;&gt;"",Q129&lt;&gt;""),"-")</f>
        <v/>
      </c>
      <c r="AD129" s="122" t="str" cm="1">
        <f t="array" ref="AD129">_xlfn.IFS(AND($N129&lt;&gt;"",R129&lt;&gt;""),ABS($N129-R129),AND($N129="",R129=""),"",OR($N129&lt;&gt;"",R129&lt;&gt;""),"-")</f>
        <v/>
      </c>
      <c r="AE129" s="122" t="str" cm="1">
        <f t="array" ref="AE129">_xlfn.IFS(AND($N129&lt;&gt;"",S129&lt;&gt;""),ABS($N129-S129),AND($N129="",S129=""),"",OR($N129&lt;&gt;"",S129&lt;&gt;""),"-")</f>
        <v/>
      </c>
      <c r="AF129" s="122" t="str" cm="1">
        <f t="array" ref="AF129">_xlfn.IFS(AND($N129&lt;&gt;"",T129&lt;&gt;""),ABS($N129-T129),AND($N129="",T129=""),"",OR($N129&lt;&gt;"",T129&lt;&gt;""),"-")</f>
        <v/>
      </c>
      <c r="AG129" s="122" t="str" cm="1">
        <f t="array" ref="AG129">_xlfn.IFS(AND($N129&lt;&gt;"",U129&lt;&gt;""),ABS($N129-U129),AND($N129="",U129=""),"",OR($N129&lt;&gt;"",U129&lt;&gt;""),"-")</f>
        <v/>
      </c>
      <c r="AH129" s="122" t="str" cm="1">
        <f t="array" ref="AH129">_xlfn.IFS(AND($N129&lt;&gt;"",V129&lt;&gt;""),ABS($N129-V129),AND($N129="",V129=""),"",OR($N129&lt;&gt;"",V129&lt;&gt;""),"-")</f>
        <v/>
      </c>
      <c r="AI129" s="122" t="str" cm="1">
        <f t="array" ref="AI129">_xlfn.IFS(AND($N129&lt;&gt;"",W129&lt;&gt;""),ABS($N129-W129),AND($N129="",W129=""),"",OR($N129&lt;&gt;"",W129&lt;&gt;""),"-")</f>
        <v/>
      </c>
      <c r="AJ129" s="122" t="str" cm="1">
        <f t="array" ref="AJ129">_xlfn.IFS(AND($N129&lt;&gt;"",X129&lt;&gt;""),ABS($N129-X129),AND($N129="",X129=""),"",OR($N129&lt;&gt;"",X129&lt;&gt;""),"-")</f>
        <v/>
      </c>
      <c r="AK129" s="122" t="str" cm="1">
        <f t="array" ref="AK129">_xlfn.IFS(AND($N129&lt;&gt;"",Y129&lt;&gt;""),ABS($N129-Y129),AND($N129="",Y129=""),"",OR($N129&lt;&gt;"",Y129&lt;&gt;""),"-")</f>
        <v/>
      </c>
      <c r="AL129" s="122" t="str" cm="1">
        <f t="array" ref="AL129">_xlfn.IFS(AND($N129&lt;&gt;"",Z129&lt;&gt;""),ABS($N129-Z129),AND($N129="",Z129=""),"",OR($N129&lt;&gt;"",Z129&lt;&gt;""),"-")</f>
        <v/>
      </c>
      <c r="AM129" s="340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1" t="str" cm="1">
        <f t="array" ref="AX129">_xlfn.IFS(AND($P129&lt;&gt;"",Q129&lt;&gt;""),ABS($P129-Q129),AND($P129="",Q129=""),"",OR($P129&lt;&gt;"",Q129&lt;&gt;""),"-")</f>
        <v/>
      </c>
      <c r="AY129" s="120" t="str" cm="1">
        <f t="array" ref="AY129">_xlfn.IFS(AND($P129&lt;&gt;"",R129&lt;&gt;""),ABS($P129-R129),AND($P129="",R129=""),"",OR($P129&lt;&gt;"",R129&lt;&gt;""),"-")</f>
        <v/>
      </c>
      <c r="AZ129" s="120" t="str" cm="1">
        <f t="array" ref="AZ129">_xlfn.IFS(AND($P129&lt;&gt;"",S129&lt;&gt;""),ABS($P129-S129),AND($P129="",S129=""),"",OR($P129&lt;&gt;"",S129&lt;&gt;""),"-")</f>
        <v/>
      </c>
      <c r="BA129" s="120" t="str" cm="1">
        <f t="array" ref="BA129">_xlfn.IFS(AND($P129&lt;&gt;"",T129&lt;&gt;""),ABS($P129-T129),AND($P129="",T129=""),"",OR($P129&lt;&gt;"",T129&lt;&gt;""),"-")</f>
        <v/>
      </c>
      <c r="BB129" s="120" t="str" cm="1">
        <f t="array" ref="BB129">_xlfn.IFS(AND($P129&lt;&gt;"",U129&lt;&gt;""),ABS($P129-U129),AND($P129="",U129=""),"",OR($P129&lt;&gt;"",U129&lt;&gt;""),"-")</f>
        <v/>
      </c>
      <c r="BC129" s="120" t="str" cm="1">
        <f t="array" ref="BC129">_xlfn.IFS(AND($P129&lt;&gt;"",V129&lt;&gt;""),ABS($P129-V129),AND($P129="",V129=""),"",OR($P129&lt;&gt;"",V129&lt;&gt;""),"-")</f>
        <v/>
      </c>
      <c r="BD129" s="120" t="str" cm="1">
        <f t="array" ref="BD129">_xlfn.IFS(AND($P129&lt;&gt;"",W129&lt;&gt;""),ABS($P129-W129),AND($P129="",W129=""),"",OR($P129&lt;&gt;"",W129&lt;&gt;""),"-")</f>
        <v/>
      </c>
      <c r="BE129" s="120" t="str" cm="1">
        <f t="array" ref="BE129">_xlfn.IFS(AND($P129&lt;&gt;"",X129&lt;&gt;""),ABS($P129-X129),AND($P129="",X129=""),"",OR($P129&lt;&gt;"",X129&lt;&gt;""),"-")</f>
        <v/>
      </c>
      <c r="BF129" s="120" t="str" cm="1">
        <f t="array" ref="BF129">_xlfn.IFS(AND($P129&lt;&gt;"",Y129&lt;&gt;""),ABS($P129-Y129),AND($P129="",Y129=""),"",OR($P129&lt;&gt;"",Y129&lt;&gt;""),"-")</f>
        <v/>
      </c>
      <c r="BG129" s="120" t="str" cm="1">
        <f t="array" ref="BG129">_xlfn.IFS(AND($P129&lt;&gt;"",Z129&lt;&gt;""),ABS($P129-Z129),AND($P129="",Z129=""),"",OR($P129&lt;&gt;"",Z129&lt;&gt;""),"-")</f>
        <v/>
      </c>
      <c r="BH129" s="121" t="str" cm="1">
        <f t="array" ref="BH129">_xlfn.IFS(AND($Q129&lt;&gt;"",R129&lt;&gt;""),ABS($Q129-R129),AND($Q129="",R129=""),"",OR($Q129&lt;&gt;"",R129&lt;&gt;""),"-")</f>
        <v/>
      </c>
      <c r="BI129" s="120" t="str" cm="1">
        <f t="array" ref="BI129">_xlfn.IFS(AND($Q129&lt;&gt;"",S129&lt;&gt;""),ABS($Q129-S129),AND($Q129="",S129=""),"",OR($Q129&lt;&gt;"",S129&lt;&gt;""),"-")</f>
        <v/>
      </c>
      <c r="BJ129" s="120" t="str" cm="1">
        <f t="array" ref="BJ129">_xlfn.IFS(AND($Q129&lt;&gt;"",T129&lt;&gt;""),ABS($Q129-T129),AND($Q129="",T129=""),"",OR($Q129&lt;&gt;"",T129&lt;&gt;""),"-")</f>
        <v/>
      </c>
      <c r="BK129" s="120" t="str" cm="1">
        <f t="array" ref="BK129">_xlfn.IFS(AND($Q129&lt;&gt;"",U129&lt;&gt;""),ABS($Q129-U129),AND($Q129="",U129=""),"",OR($Q129&lt;&gt;"",U129&lt;&gt;""),"-")</f>
        <v/>
      </c>
      <c r="BL129" s="120" t="str" cm="1">
        <f t="array" ref="BL129">_xlfn.IFS(AND($Q129&lt;&gt;"",V129&lt;&gt;""),ABS($Q129-V129),AND($Q129="",V129=""),"",OR($Q129&lt;&gt;"",V129&lt;&gt;""),"-")</f>
        <v/>
      </c>
      <c r="BM129" s="120" t="str" cm="1">
        <f t="array" ref="BM129">_xlfn.IFS(AND($Q129&lt;&gt;"",W129&lt;&gt;""),ABS($Q129-W129),AND($Q129="",W129=""),"",OR($Q129&lt;&gt;"",W129&lt;&gt;""),"-")</f>
        <v/>
      </c>
      <c r="BN129" s="120" t="str" cm="1">
        <f t="array" ref="BN129">_xlfn.IFS(AND($Q129&lt;&gt;"",X129&lt;&gt;""),ABS($Q129-X129),AND($Q129="",X129=""),"",OR($Q129&lt;&gt;"",X129&lt;&gt;""),"-")</f>
        <v/>
      </c>
      <c r="BO129" s="120" t="str" cm="1">
        <f t="array" ref="BO129">_xlfn.IFS(AND($Q129&lt;&gt;"",Y129&lt;&gt;""),ABS($Q129-Y129),AND($Q129="",Y129=""),"",OR($Q129&lt;&gt;"",Y129&lt;&gt;""),"-")</f>
        <v/>
      </c>
      <c r="BP129" s="120" t="str" cm="1">
        <f t="array" ref="BP129">_xlfn.IFS(AND($Q129&lt;&gt;"",Z129&lt;&gt;""),ABS($Q129-Z129),AND($Q129="",Z129=""),"",OR($Q129&lt;&gt;"",Z129&lt;&gt;""),"-")</f>
        <v/>
      </c>
      <c r="BQ129" s="121" t="str" cm="1">
        <f t="array" ref="BQ129">_xlfn.IFS(AND($R129&lt;&gt;"",S129&lt;&gt;""),ABS($R129-S129),AND($R129="",S129=""),"",OR($R129&lt;&gt;"",S129&lt;&gt;""),"-")</f>
        <v/>
      </c>
      <c r="BR129" s="120" t="str" cm="1">
        <f t="array" ref="BR129">_xlfn.IFS(AND($R129&lt;&gt;"",T129&lt;&gt;""),ABS($R129-T129),AND($R129="",T129=""),"",OR($R129&lt;&gt;"",T129&lt;&gt;""),"-")</f>
        <v/>
      </c>
      <c r="BS129" s="120" t="str" cm="1">
        <f t="array" ref="BS129">_xlfn.IFS(AND($R129&lt;&gt;"",U129&lt;&gt;""),ABS($R129-U129),AND($R129="",U129=""),"",OR($R129&lt;&gt;"",U129&lt;&gt;""),"-")</f>
        <v/>
      </c>
      <c r="BT129" s="120" t="str" cm="1">
        <f t="array" ref="BT129">_xlfn.IFS(AND($R129&lt;&gt;"",V129&lt;&gt;""),ABS($R129-V129),AND($R129="",V129=""),"",OR($R129&lt;&gt;"",V129&lt;&gt;""),"-")</f>
        <v/>
      </c>
      <c r="BU129" s="120" t="str" cm="1">
        <f t="array" ref="BU129">_xlfn.IFS(AND($R129&lt;&gt;"",W129&lt;&gt;""),ABS($R129-W129),AND($R129="",W129=""),"",OR($R129&lt;&gt;"",W129&lt;&gt;""),"-")</f>
        <v/>
      </c>
      <c r="BV129" s="120" t="str" cm="1">
        <f t="array" ref="BV129">_xlfn.IFS(AND($R129&lt;&gt;"",X129&lt;&gt;""),ABS($R129-X129),AND($R129="",X129=""),"",OR($R129&lt;&gt;"",X129&lt;&gt;""),"-")</f>
        <v/>
      </c>
      <c r="BW129" s="120" t="str" cm="1">
        <f t="array" ref="BW129">_xlfn.IFS(AND($R129&lt;&gt;"",Y129&lt;&gt;""),ABS($R129-Y129),AND($R129="",Y129=""),"",OR($R129&lt;&gt;"",Y129&lt;&gt;""),"-")</f>
        <v/>
      </c>
      <c r="BX129" s="120" t="str" cm="1">
        <f t="array" ref="BX129">_xlfn.IFS(AND($R129&lt;&gt;"",Z129&lt;&gt;""),ABS($R129-Z129),AND($R129="",Z129=""),"",OR($R129&lt;&gt;"",Z129&lt;&gt;""),"-")</f>
        <v/>
      </c>
      <c r="BY129" s="121" t="str" cm="1">
        <f t="array" ref="BY129">_xlfn.IFS(AND($S129&lt;&gt;"",T129&lt;&gt;""),ABS($S129-T129),AND($S129="",T129=""),"",OR($S129&lt;&gt;"",T129&lt;&gt;""),"-")</f>
        <v/>
      </c>
      <c r="BZ129" s="120" t="str" cm="1">
        <f t="array" ref="BZ129">_xlfn.IFS(AND($S129&lt;&gt;"",U129&lt;&gt;""),ABS($S129-U129),AND($S129="",U129=""),"",OR($S129&lt;&gt;"",U129&lt;&gt;""),"-")</f>
        <v/>
      </c>
      <c r="CA129" s="120" t="str" cm="1">
        <f t="array" ref="CA129">_xlfn.IFS(AND($S129&lt;&gt;"",V129&lt;&gt;""),ABS($S129-V129),AND($S129="",V129=""),"",OR($S129&lt;&gt;"",V129&lt;&gt;""),"-")</f>
        <v/>
      </c>
      <c r="CB129" s="120" t="str" cm="1">
        <f t="array" ref="CB129">_xlfn.IFS(AND($S129&lt;&gt;"",W129&lt;&gt;""),ABS($S129-W129),AND($S129="",W129=""),"",OR($S129&lt;&gt;"",W129&lt;&gt;""),"-")</f>
        <v/>
      </c>
      <c r="CC129" s="120" t="str" cm="1">
        <f t="array" ref="CC129">_xlfn.IFS(AND($S129&lt;&gt;"",X129&lt;&gt;""),ABS($S129-X129),AND($S129="",X129=""),"",OR($S129&lt;&gt;"",X129&lt;&gt;""),"-")</f>
        <v/>
      </c>
      <c r="CD129" s="120" t="str" cm="1">
        <f t="array" ref="CD129">_xlfn.IFS(AND($S129&lt;&gt;"",Y129&lt;&gt;""),ABS($S129-Y129),AND($S129="",Y129=""),"",OR($S129&lt;&gt;"",Y129&lt;&gt;""),"-")</f>
        <v/>
      </c>
      <c r="CE129" s="120" t="str" cm="1">
        <f t="array" ref="CE129">_xlfn.IFS(AND($S129&lt;&gt;"",Z129&lt;&gt;""),ABS($S129-Z129),AND($S129="",Z129=""),"",OR($S129&lt;&gt;"",Z129&lt;&gt;""),"-")</f>
        <v/>
      </c>
      <c r="CF129" s="121" t="str" cm="1">
        <f t="array" ref="CF129">_xlfn.IFS(AND($T129&lt;&gt;"",U129&lt;&gt;""),ABS($T129-U129),AND($T129="",U129=""),"",OR($T129&lt;&gt;"",U129&lt;&gt;""),"-")</f>
        <v/>
      </c>
      <c r="CG129" s="120" t="str" cm="1">
        <f t="array" ref="CG129">_xlfn.IFS(AND($T129&lt;&gt;"",V129&lt;&gt;""),ABS($T129-V129),AND($T129="",V129=""),"",OR($T129&lt;&gt;"",V129&lt;&gt;""),"-")</f>
        <v/>
      </c>
      <c r="CH129" s="120" t="str" cm="1">
        <f t="array" ref="CH129">_xlfn.IFS(AND($T129&lt;&gt;"",W129&lt;&gt;""),ABS($T129-W129),AND($T129="",W129=""),"",OR($T129&lt;&gt;"",W129&lt;&gt;""),"-")</f>
        <v/>
      </c>
      <c r="CI129" s="120" t="str" cm="1">
        <f t="array" ref="CI129">_xlfn.IFS(AND($T129&lt;&gt;"",X129&lt;&gt;""),ABS($T129-X129),AND($T129="",X129=""),"",OR($T129&lt;&gt;"",X129&lt;&gt;""),"-")</f>
        <v/>
      </c>
      <c r="CJ129" s="120" t="str" cm="1">
        <f t="array" ref="CJ129">_xlfn.IFS(AND($T129&lt;&gt;"",Y129&lt;&gt;""),ABS($T129-Y129),AND($T129="",Y129=""),"",OR($T129&lt;&gt;"",Y129&lt;&gt;""),"-")</f>
        <v/>
      </c>
      <c r="CK129" s="120" t="str" cm="1">
        <f t="array" ref="CK129">_xlfn.IFS(AND($T129&lt;&gt;"",Z129&lt;&gt;""),ABS($T129-Z129),AND($T129="",Z129=""),"",OR($T129&lt;&gt;"",Z129&lt;&gt;""),"-")</f>
        <v/>
      </c>
      <c r="CL129" s="121" t="str" cm="1">
        <f t="array" ref="CL129">_xlfn.IFS(AND($U129&lt;&gt;"",V129&lt;&gt;""),ABS($U129-V129),AND($U129="",V129=""),"",OR($U129&lt;&gt;"",V129&lt;&gt;""),"-")</f>
        <v/>
      </c>
      <c r="CM129" s="120" t="str" cm="1">
        <f t="array" ref="CM129">_xlfn.IFS(AND($U129&lt;&gt;"",W129&lt;&gt;""),ABS($U129-W129),AND($U129="",W129=""),"",OR($U129&lt;&gt;"",W129&lt;&gt;""),"-")</f>
        <v/>
      </c>
      <c r="CN129" s="120" t="str" cm="1">
        <f t="array" ref="CN129">_xlfn.IFS(AND($U129&lt;&gt;"",X129&lt;&gt;""),ABS($U129-X129),AND($U129="",X129=""),"",OR($U129&lt;&gt;"",X129&lt;&gt;""),"-")</f>
        <v/>
      </c>
      <c r="CO129" s="120" t="str" cm="1">
        <f t="array" ref="CO129">_xlfn.IFS(AND($U129&lt;&gt;"",Y129&lt;&gt;""),ABS($U129-Y129),AND($U129="",Y129=""),"",OR($U129&lt;&gt;"",Y129&lt;&gt;""),"-")</f>
        <v/>
      </c>
      <c r="CP129" s="120" t="str" cm="1">
        <f t="array" ref="CP129">_xlfn.IFS(AND($U129&lt;&gt;"",Z129&lt;&gt;""),ABS($U129-Z129),AND($U129="",Z129=""),"",OR($U129&lt;&gt;"",Z129&lt;&gt;""),"-")</f>
        <v/>
      </c>
      <c r="CQ129" s="121" t="str" cm="1">
        <f t="array" ref="CQ129">_xlfn.IFS(AND($V129&lt;&gt;"",W129&lt;&gt;""),ABS($V129-W129),AND($V129="",W129=""),"",OR($V129&lt;&gt;"",W129&lt;&gt;""),"-")</f>
        <v/>
      </c>
      <c r="CR129" s="120" t="str" cm="1">
        <f t="array" ref="CR129">_xlfn.IFS(AND($V129&lt;&gt;"",X129&lt;&gt;""),ABS($V129-X129),AND($V129="",X129=""),"",OR($V129&lt;&gt;"",X129&lt;&gt;""),"-")</f>
        <v/>
      </c>
      <c r="CS129" s="120" t="str" cm="1">
        <f t="array" ref="CS129">_xlfn.IFS(AND($V129&lt;&gt;"",Y129&lt;&gt;""),ABS($V129-Y129),AND($V129="",Y129=""),"",OR($V129&lt;&gt;"",Y129&lt;&gt;""),"-")</f>
        <v/>
      </c>
      <c r="CT129" s="120" t="str" cm="1">
        <f t="array" ref="CT129">_xlfn.IFS(AND($V129&lt;&gt;"",Z129&lt;&gt;""),ABS($V129-Z129),AND($V129="",Z129=""),"",OR($V129&lt;&gt;"",Z129&lt;&gt;""),"-")</f>
        <v/>
      </c>
      <c r="CU129" s="121" t="str" cm="1">
        <f t="array" ref="CU129">_xlfn.IFS(AND($W129&lt;&gt;"",X129&lt;&gt;""),ABS($W129-X129),AND($W129="",X129=""),"",OR($W129&lt;&gt;"",X129&lt;&gt;""),"-")</f>
        <v/>
      </c>
      <c r="CV129" s="120" t="str" cm="1">
        <f t="array" ref="CV129">_xlfn.IFS(AND($W129&lt;&gt;"",Y129&lt;&gt;""),ABS($W129-Y129),AND($W129="",Y129=""),"",OR($W129&lt;&gt;"",Y129&lt;&gt;""),"-")</f>
        <v/>
      </c>
      <c r="CW129" s="120" t="str" cm="1">
        <f t="array" ref="CW129">_xlfn.IFS(AND($W129&lt;&gt;"",Z129&lt;&gt;""),ABS($W129-Z129),AND($W129="",Z129=""),"",OR($W129&lt;&gt;"",Z129&lt;&gt;""),"-")</f>
        <v/>
      </c>
      <c r="CX129" s="121" t="str" cm="1">
        <f t="array" ref="CX129">_xlfn.IFS(AND($X129&lt;&gt;"",Y129&lt;&gt;""),ABS($X129-Y129),AND($X129="",Y129=""),"",OR($X129&lt;&gt;"",Y129&lt;&gt;""),"-")</f>
        <v/>
      </c>
      <c r="CY129" s="120" t="str" cm="1">
        <f t="array" ref="CY129">_xlfn.IFS(AND($X129&lt;&gt;"",Z129&lt;&gt;""),ABS($X129-Z129),AND($X129="",Z129=""),"",OR($X129&lt;&gt;"",Z129&lt;&gt;""),"-")</f>
        <v/>
      </c>
      <c r="CZ129" s="121" t="str" cm="1">
        <f t="array" ref="CZ129">_xlfn.IFS(AND($Y129&lt;&gt;"",Z129&lt;&gt;""),ABS($Y129-Z129),AND($Y129="",Z129=""),"",OR($Y129&lt;&gt;"",Z129&lt;&gt;""),"-")</f>
        <v/>
      </c>
    </row>
    <row r="130" spans="1:104" x14ac:dyDescent="0.2">
      <c r="A130" s="260" t="s">
        <v>154</v>
      </c>
      <c r="B130" s="259" t="e">
        <f>VLOOKUP($A130,Merged_couplings!$B:$BU,MATCH(B$1,Merged_couplings!$B$1:$BU$1,0),FALSE)</f>
        <v>#N/A</v>
      </c>
      <c r="C130" s="258" t="e">
        <f>VLOOKUP($A130,Merged_couplings!$B:$BU,MATCH(C$1,Merged_couplings!$B$1:$BU$1,0),FALSE)</f>
        <v>#N/A</v>
      </c>
      <c r="D130" s="258" t="e">
        <f>VLOOKUP($A130,Merged_couplings!$B:$BU,MATCH(D$1,Merged_couplings!$B$1:$BU$1,0),FALSE)</f>
        <v>#N/A</v>
      </c>
      <c r="E130" s="258" t="e">
        <f>VLOOKUP($A130,Merged_couplings!$B:$BU,MATCH(E$1,Merged_couplings!$B$1:$BU$1,0),FALSE)</f>
        <v>#N/A</v>
      </c>
      <c r="F130" s="258" t="e">
        <f>VLOOKUP($A130,Merged_couplings!$B:$BU,MATCH(F$1,Merged_couplings!$B$1:$BU$1,0),FALSE)</f>
        <v>#N/A</v>
      </c>
      <c r="G130" s="258" t="e">
        <f>VLOOKUP($A130,Merged_couplings!$B:$BU,MATCH(G$1,Merged_couplings!$B$1:$BU$1,0),FALSE)</f>
        <v>#N/A</v>
      </c>
      <c r="H130" s="258" t="e">
        <f>VLOOKUP($A130,Merged_couplings!$B:$BU,MATCH(H$1,Merged_couplings!$B$1:$BU$1,0),FALSE)</f>
        <v>#N/A</v>
      </c>
      <c r="I130" s="258" t="e">
        <f>VLOOKUP($A130,Merged_couplings!$B:$BU,MATCH(I$1,Merged_couplings!$B$1:$BU$1,0),FALSE)</f>
        <v>#N/A</v>
      </c>
      <c r="J130" s="258" t="e">
        <f>VLOOKUP($A130,Merged_couplings!$B:$BU,MATCH(J$1,Merged_couplings!$B$1:$BU$1,0),FALSE)</f>
        <v>#N/A</v>
      </c>
      <c r="K130" s="258" t="e">
        <f>VLOOKUP($A130,Merged_couplings!$B:$BU,MATCH(K$1,Merged_couplings!$B$1:$BU$1,0),FALSE)</f>
        <v>#N/A</v>
      </c>
      <c r="L130" s="258" t="e">
        <f>VLOOKUP($A130,Merged_couplings!$B:$BU,MATCH(L$1,Merged_couplings!$B$1:$BU$1,0),FALSE)</f>
        <v>#N/A</v>
      </c>
      <c r="M130" s="258" t="e">
        <f>VLOOKUP($A130,Merged_couplings!$B:$BU,MATCH(M$1,Merged_couplings!$B$1:$BU$1,0),FALSE)</f>
        <v>#N/A</v>
      </c>
      <c r="N130" s="121" t="e">
        <f>IF(OR(B130="BIG",B130="BI-",B130="B-G"),VLOOKUP($A130,Merged_couplings!$B:$BU,MATCH(N$1,Merged_couplings!$B$1:$BU$1,0),FALSE),"")</f>
        <v>#N/A</v>
      </c>
      <c r="P130" s="120" t="e">
        <f>IF(OR(C130="BIG",C130="BI-",C130="B-G"),VLOOKUP($A130,Merged_couplings!$B:$BU,MATCH(P$1,Merged_couplings!$B$1:$BU$1,0),FALSE),"")</f>
        <v>#N/A</v>
      </c>
      <c r="Q130" s="120" t="e">
        <f>IF(OR(D130="BIG",D130="BI-",D130="B-G"),VLOOKUP($A130,Merged_couplings!$B:$BU,MATCH(Q$1,Merged_couplings!$B$1:$BU$1,0),FALSE),"")</f>
        <v>#N/A</v>
      </c>
      <c r="R130" s="120" t="e">
        <f>IF(OR(E130="BIG",E130="BI-",E130="B-G"),VLOOKUP($A130,Merged_couplings!$B:$BU,MATCH(R$1,Merged_couplings!$B$1:$BU$1,0),FALSE),"")</f>
        <v>#N/A</v>
      </c>
      <c r="S130" s="120" t="e">
        <f>IF(OR(F130="BIG",F130="BI-",F130="B-G"),VLOOKUP($A130,Merged_couplings!$B:$BU,MATCH(S$1,Merged_couplings!$B$1:$BU$1,0),FALSE),"")</f>
        <v>#N/A</v>
      </c>
      <c r="T130" s="120" t="e">
        <f>IF(OR(G130="BIG",G130="BI-",G130="B-G"),VLOOKUP($A130,Merged_couplings!$B:$BU,MATCH(T$1,Merged_couplings!$B$1:$BU$1,0),FALSE),"")</f>
        <v>#N/A</v>
      </c>
      <c r="U130" s="120" t="e">
        <f>IF(OR(H130="BIG",H130="BI-",H130="B-G"),VLOOKUP($A130,Merged_couplings!$B:$BU,MATCH(U$1,Merged_couplings!$B$1:$BU$1,0),FALSE),"")</f>
        <v>#N/A</v>
      </c>
      <c r="V130" s="120" t="e">
        <f>IF(OR(I130="BIG",I130="BI-",I130="B-G"),VLOOKUP($A130,Merged_couplings!$B:$BU,MATCH(V$1,Merged_couplings!$B$1:$BU$1,0),FALSE),"")</f>
        <v>#N/A</v>
      </c>
      <c r="W130" s="120" t="e">
        <f>IF(OR(J130="BIG",J130="BI-",J130="B-G"),VLOOKUP($A130,Merged_couplings!$B:$BU,MATCH(W$1,Merged_couplings!$B$1:$BU$1,0),FALSE),"")</f>
        <v>#N/A</v>
      </c>
      <c r="X130" s="120" t="e">
        <f>IF(OR(K130="BIG",K130="BI-",K130="B-G"),VLOOKUP($A130,Merged_couplings!$B:$BU,MATCH(X$1,Merged_couplings!$B$1:$BU$1,0),FALSE),"")</f>
        <v>#N/A</v>
      </c>
      <c r="Y130" s="120" t="e">
        <f>IF(OR(L130="BIG",L130="BI-",L130="B-G"),VLOOKUP($A130,Merged_couplings!$B:$BU,MATCH(Y$1,Merged_couplings!$B$1:$BU$1,0),FALSE),"")</f>
        <v>#N/A</v>
      </c>
      <c r="Z130" s="120" t="e">
        <f>IF(OR(M130="BIG",M130="BI-",M130="B-G"),VLOOKUP($A130,Merged_couplings!$B:$BU,MATCH(Z$1,Merged_couplings!$B$1:$BU$1,0),FALSE),"")</f>
        <v>#N/A</v>
      </c>
      <c r="AA130" s="123"/>
      <c r="AB130" s="340" t="e" cm="1">
        <f t="array" ref="AB130">_xlfn.IFS(AND($N130&lt;&gt;"",P130&lt;&gt;""),ABS($N130-P130),AND($N130="",P130=""),"",OR($N130&lt;&gt;"",P130&lt;&gt;""),"-")</f>
        <v>#N/A</v>
      </c>
      <c r="AC130" s="122" t="e" cm="1">
        <f t="array" ref="AC130">_xlfn.IFS(AND($N130&lt;&gt;"",Q130&lt;&gt;""),ABS($N130-Q130),AND($N130="",Q130=""),"",OR($N130&lt;&gt;"",Q130&lt;&gt;""),"-")</f>
        <v>#N/A</v>
      </c>
      <c r="AD130" s="122" t="e" cm="1">
        <f t="array" ref="AD130">_xlfn.IFS(AND($N130&lt;&gt;"",R130&lt;&gt;""),ABS($N130-R130),AND($N130="",R130=""),"",OR($N130&lt;&gt;"",R130&lt;&gt;""),"-")</f>
        <v>#N/A</v>
      </c>
      <c r="AE130" s="122" t="e" cm="1">
        <f t="array" ref="AE130">_xlfn.IFS(AND($N130&lt;&gt;"",S130&lt;&gt;""),ABS($N130-S130),AND($N130="",S130=""),"",OR($N130&lt;&gt;"",S130&lt;&gt;""),"-")</f>
        <v>#N/A</v>
      </c>
      <c r="AF130" s="122" t="e" cm="1">
        <f t="array" ref="AF130">_xlfn.IFS(AND($N130&lt;&gt;"",T130&lt;&gt;""),ABS($N130-T130),AND($N130="",T130=""),"",OR($N130&lt;&gt;"",T130&lt;&gt;""),"-")</f>
        <v>#N/A</v>
      </c>
      <c r="AG130" s="122" t="e" cm="1">
        <f t="array" ref="AG130">_xlfn.IFS(AND($N130&lt;&gt;"",U130&lt;&gt;""),ABS($N130-U130),AND($N130="",U130=""),"",OR($N130&lt;&gt;"",U130&lt;&gt;""),"-")</f>
        <v>#N/A</v>
      </c>
      <c r="AH130" s="122" t="e" cm="1">
        <f t="array" ref="AH130">_xlfn.IFS(AND($N130&lt;&gt;"",V130&lt;&gt;""),ABS($N130-V130),AND($N130="",V130=""),"",OR($N130&lt;&gt;"",V130&lt;&gt;""),"-")</f>
        <v>#N/A</v>
      </c>
      <c r="AI130" s="122" t="e" cm="1">
        <f t="array" ref="AI130">_xlfn.IFS(AND($N130&lt;&gt;"",W130&lt;&gt;""),ABS($N130-W130),AND($N130="",W130=""),"",OR($N130&lt;&gt;"",W130&lt;&gt;""),"-")</f>
        <v>#N/A</v>
      </c>
      <c r="AJ130" s="122" t="e" cm="1">
        <f t="array" ref="AJ130">_xlfn.IFS(AND($N130&lt;&gt;"",X130&lt;&gt;""),ABS($N130-X130),AND($N130="",X130=""),"",OR($N130&lt;&gt;"",X130&lt;&gt;""),"-")</f>
        <v>#N/A</v>
      </c>
      <c r="AK130" s="122" t="e" cm="1">
        <f t="array" ref="AK130">_xlfn.IFS(AND($N130&lt;&gt;"",Y130&lt;&gt;""),ABS($N130-Y130),AND($N130="",Y130=""),"",OR($N130&lt;&gt;"",Y130&lt;&gt;""),"-")</f>
        <v>#N/A</v>
      </c>
      <c r="AL130" s="122" t="e" cm="1">
        <f t="array" ref="AL130">_xlfn.IFS(AND($N130&lt;&gt;"",Z130&lt;&gt;""),ABS($N130-Z130),AND($N130="",Z130=""),"",OR($N130&lt;&gt;"",Z130&lt;&gt;""),"-")</f>
        <v>#N/A</v>
      </c>
      <c r="AM130" s="340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1" t="e" cm="1">
        <f t="array" ref="AX130">_xlfn.IFS(AND($P130&lt;&gt;"",Q130&lt;&gt;""),ABS($P130-Q130),AND($P130="",Q130=""),"",OR($P130&lt;&gt;"",Q130&lt;&gt;""),"-")</f>
        <v>#N/A</v>
      </c>
      <c r="AY130" s="120" t="e" cm="1">
        <f t="array" ref="AY130">_xlfn.IFS(AND($P130&lt;&gt;"",R130&lt;&gt;""),ABS($P130-R130),AND($P130="",R130=""),"",OR($P130&lt;&gt;"",R130&lt;&gt;""),"-")</f>
        <v>#N/A</v>
      </c>
      <c r="AZ130" s="120" t="e" cm="1">
        <f t="array" ref="AZ130">_xlfn.IFS(AND($P130&lt;&gt;"",S130&lt;&gt;""),ABS($P130-S130),AND($P130="",S130=""),"",OR($P130&lt;&gt;"",S130&lt;&gt;""),"-")</f>
        <v>#N/A</v>
      </c>
      <c r="BA130" s="120" t="e" cm="1">
        <f t="array" ref="BA130">_xlfn.IFS(AND($P130&lt;&gt;"",T130&lt;&gt;""),ABS($P130-T130),AND($P130="",T130=""),"",OR($P130&lt;&gt;"",T130&lt;&gt;""),"-")</f>
        <v>#N/A</v>
      </c>
      <c r="BB130" s="120" t="e" cm="1">
        <f t="array" ref="BB130">_xlfn.IFS(AND($P130&lt;&gt;"",U130&lt;&gt;""),ABS($P130-U130),AND($P130="",U130=""),"",OR($P130&lt;&gt;"",U130&lt;&gt;""),"-")</f>
        <v>#N/A</v>
      </c>
      <c r="BC130" s="120" t="e" cm="1">
        <f t="array" ref="BC130">_xlfn.IFS(AND($P130&lt;&gt;"",V130&lt;&gt;""),ABS($P130-V130),AND($P130="",V130=""),"",OR($P130&lt;&gt;"",V130&lt;&gt;""),"-")</f>
        <v>#N/A</v>
      </c>
      <c r="BD130" s="120" t="e" cm="1">
        <f t="array" ref="BD130">_xlfn.IFS(AND($P130&lt;&gt;"",W130&lt;&gt;""),ABS($P130-W130),AND($P130="",W130=""),"",OR($P130&lt;&gt;"",W130&lt;&gt;""),"-")</f>
        <v>#N/A</v>
      </c>
      <c r="BE130" s="120" t="e" cm="1">
        <f t="array" ref="BE130">_xlfn.IFS(AND($P130&lt;&gt;"",X130&lt;&gt;""),ABS($P130-X130),AND($P130="",X130=""),"",OR($P130&lt;&gt;"",X130&lt;&gt;""),"-")</f>
        <v>#N/A</v>
      </c>
      <c r="BF130" s="120" t="e" cm="1">
        <f t="array" ref="BF130">_xlfn.IFS(AND($P130&lt;&gt;"",Y130&lt;&gt;""),ABS($P130-Y130),AND($P130="",Y130=""),"",OR($P130&lt;&gt;"",Y130&lt;&gt;""),"-")</f>
        <v>#N/A</v>
      </c>
      <c r="BG130" s="120" t="e" cm="1">
        <f t="array" ref="BG130">_xlfn.IFS(AND($P130&lt;&gt;"",Z130&lt;&gt;""),ABS($P130-Z130),AND($P130="",Z130=""),"",OR($P130&lt;&gt;"",Z130&lt;&gt;""),"-")</f>
        <v>#N/A</v>
      </c>
      <c r="BH130" s="121" t="e" cm="1">
        <f t="array" ref="BH130">_xlfn.IFS(AND($Q130&lt;&gt;"",R130&lt;&gt;""),ABS($Q130-R130),AND($Q130="",R130=""),"",OR($Q130&lt;&gt;"",R130&lt;&gt;""),"-")</f>
        <v>#N/A</v>
      </c>
      <c r="BI130" s="120" t="e" cm="1">
        <f t="array" ref="BI130">_xlfn.IFS(AND($Q130&lt;&gt;"",S130&lt;&gt;""),ABS($Q130-S130),AND($Q130="",S130=""),"",OR($Q130&lt;&gt;"",S130&lt;&gt;""),"-")</f>
        <v>#N/A</v>
      </c>
      <c r="BJ130" s="120" t="e" cm="1">
        <f t="array" ref="BJ130">_xlfn.IFS(AND($Q130&lt;&gt;"",T130&lt;&gt;""),ABS($Q130-T130),AND($Q130="",T130=""),"",OR($Q130&lt;&gt;"",T130&lt;&gt;""),"-")</f>
        <v>#N/A</v>
      </c>
      <c r="BK130" s="120" t="e" cm="1">
        <f t="array" ref="BK130">_xlfn.IFS(AND($Q130&lt;&gt;"",U130&lt;&gt;""),ABS($Q130-U130),AND($Q130="",U130=""),"",OR($Q130&lt;&gt;"",U130&lt;&gt;""),"-")</f>
        <v>#N/A</v>
      </c>
      <c r="BL130" s="120" t="e" cm="1">
        <f t="array" ref="BL130">_xlfn.IFS(AND($Q130&lt;&gt;"",V130&lt;&gt;""),ABS($Q130-V130),AND($Q130="",V130=""),"",OR($Q130&lt;&gt;"",V130&lt;&gt;""),"-")</f>
        <v>#N/A</v>
      </c>
      <c r="BM130" s="120" t="e" cm="1">
        <f t="array" ref="BM130">_xlfn.IFS(AND($Q130&lt;&gt;"",W130&lt;&gt;""),ABS($Q130-W130),AND($Q130="",W130=""),"",OR($Q130&lt;&gt;"",W130&lt;&gt;""),"-")</f>
        <v>#N/A</v>
      </c>
      <c r="BN130" s="120" t="e" cm="1">
        <f t="array" ref="BN130">_xlfn.IFS(AND($Q130&lt;&gt;"",X130&lt;&gt;""),ABS($Q130-X130),AND($Q130="",X130=""),"",OR($Q130&lt;&gt;"",X130&lt;&gt;""),"-")</f>
        <v>#N/A</v>
      </c>
      <c r="BO130" s="120" t="e" cm="1">
        <f t="array" ref="BO130">_xlfn.IFS(AND($Q130&lt;&gt;"",Y130&lt;&gt;""),ABS($Q130-Y130),AND($Q130="",Y130=""),"",OR($Q130&lt;&gt;"",Y130&lt;&gt;""),"-")</f>
        <v>#N/A</v>
      </c>
      <c r="BP130" s="120" t="e" cm="1">
        <f t="array" ref="BP130">_xlfn.IFS(AND($Q130&lt;&gt;"",Z130&lt;&gt;""),ABS($Q130-Z130),AND($Q130="",Z130=""),"",OR($Q130&lt;&gt;"",Z130&lt;&gt;""),"-")</f>
        <v>#N/A</v>
      </c>
      <c r="BQ130" s="121" t="e" cm="1">
        <f t="array" ref="BQ130">_xlfn.IFS(AND($R130&lt;&gt;"",S130&lt;&gt;""),ABS($R130-S130),AND($R130="",S130=""),"",OR($R130&lt;&gt;"",S130&lt;&gt;""),"-")</f>
        <v>#N/A</v>
      </c>
      <c r="BR130" s="120" t="e" cm="1">
        <f t="array" ref="BR130">_xlfn.IFS(AND($R130&lt;&gt;"",T130&lt;&gt;""),ABS($R130-T130),AND($R130="",T130=""),"",OR($R130&lt;&gt;"",T130&lt;&gt;""),"-")</f>
        <v>#N/A</v>
      </c>
      <c r="BS130" s="120" t="e" cm="1">
        <f t="array" ref="BS130">_xlfn.IFS(AND($R130&lt;&gt;"",U130&lt;&gt;""),ABS($R130-U130),AND($R130="",U130=""),"",OR($R130&lt;&gt;"",U130&lt;&gt;""),"-")</f>
        <v>#N/A</v>
      </c>
      <c r="BT130" s="120" t="e" cm="1">
        <f t="array" ref="BT130">_xlfn.IFS(AND($R130&lt;&gt;"",V130&lt;&gt;""),ABS($R130-V130),AND($R130="",V130=""),"",OR($R130&lt;&gt;"",V130&lt;&gt;""),"-")</f>
        <v>#N/A</v>
      </c>
      <c r="BU130" s="120" t="e" cm="1">
        <f t="array" ref="BU130">_xlfn.IFS(AND($R130&lt;&gt;"",W130&lt;&gt;""),ABS($R130-W130),AND($R130="",W130=""),"",OR($R130&lt;&gt;"",W130&lt;&gt;""),"-")</f>
        <v>#N/A</v>
      </c>
      <c r="BV130" s="120" t="e" cm="1">
        <f t="array" ref="BV130">_xlfn.IFS(AND($R130&lt;&gt;"",X130&lt;&gt;""),ABS($R130-X130),AND($R130="",X130=""),"",OR($R130&lt;&gt;"",X130&lt;&gt;""),"-")</f>
        <v>#N/A</v>
      </c>
      <c r="BW130" s="120" t="e" cm="1">
        <f t="array" ref="BW130">_xlfn.IFS(AND($R130&lt;&gt;"",Y130&lt;&gt;""),ABS($R130-Y130),AND($R130="",Y130=""),"",OR($R130&lt;&gt;"",Y130&lt;&gt;""),"-")</f>
        <v>#N/A</v>
      </c>
      <c r="BX130" s="120" t="e" cm="1">
        <f t="array" ref="BX130">_xlfn.IFS(AND($R130&lt;&gt;"",Z130&lt;&gt;""),ABS($R130-Z130),AND($R130="",Z130=""),"",OR($R130&lt;&gt;"",Z130&lt;&gt;""),"-")</f>
        <v>#N/A</v>
      </c>
      <c r="BY130" s="121" t="e" cm="1">
        <f t="array" ref="BY130">_xlfn.IFS(AND($S130&lt;&gt;"",T130&lt;&gt;""),ABS($S130-T130),AND($S130="",T130=""),"",OR($S130&lt;&gt;"",T130&lt;&gt;""),"-")</f>
        <v>#N/A</v>
      </c>
      <c r="BZ130" s="120" t="e" cm="1">
        <f t="array" ref="BZ130">_xlfn.IFS(AND($S130&lt;&gt;"",U130&lt;&gt;""),ABS($S130-U130),AND($S130="",U130=""),"",OR($S130&lt;&gt;"",U130&lt;&gt;""),"-")</f>
        <v>#N/A</v>
      </c>
      <c r="CA130" s="120" t="e" cm="1">
        <f t="array" ref="CA130">_xlfn.IFS(AND($S130&lt;&gt;"",V130&lt;&gt;""),ABS($S130-V130),AND($S130="",V130=""),"",OR($S130&lt;&gt;"",V130&lt;&gt;""),"-")</f>
        <v>#N/A</v>
      </c>
      <c r="CB130" s="120" t="e" cm="1">
        <f t="array" ref="CB130">_xlfn.IFS(AND($S130&lt;&gt;"",W130&lt;&gt;""),ABS($S130-W130),AND($S130="",W130=""),"",OR($S130&lt;&gt;"",W130&lt;&gt;""),"-")</f>
        <v>#N/A</v>
      </c>
      <c r="CC130" s="120" t="e" cm="1">
        <f t="array" ref="CC130">_xlfn.IFS(AND($S130&lt;&gt;"",X130&lt;&gt;""),ABS($S130-X130),AND($S130="",X130=""),"",OR($S130&lt;&gt;"",X130&lt;&gt;""),"-")</f>
        <v>#N/A</v>
      </c>
      <c r="CD130" s="120" t="e" cm="1">
        <f t="array" ref="CD130">_xlfn.IFS(AND($S130&lt;&gt;"",Y130&lt;&gt;""),ABS($S130-Y130),AND($S130="",Y130=""),"",OR($S130&lt;&gt;"",Y130&lt;&gt;""),"-")</f>
        <v>#N/A</v>
      </c>
      <c r="CE130" s="120" t="e" cm="1">
        <f t="array" ref="CE130">_xlfn.IFS(AND($S130&lt;&gt;"",Z130&lt;&gt;""),ABS($S130-Z130),AND($S130="",Z130=""),"",OR($S130&lt;&gt;"",Z130&lt;&gt;""),"-")</f>
        <v>#N/A</v>
      </c>
      <c r="CF130" s="121" t="e" cm="1">
        <f t="array" ref="CF130">_xlfn.IFS(AND($T130&lt;&gt;"",U130&lt;&gt;""),ABS($T130-U130),AND($T130="",U130=""),"",OR($T130&lt;&gt;"",U130&lt;&gt;""),"-")</f>
        <v>#N/A</v>
      </c>
      <c r="CG130" s="120" t="e" cm="1">
        <f t="array" ref="CG130">_xlfn.IFS(AND($T130&lt;&gt;"",V130&lt;&gt;""),ABS($T130-V130),AND($T130="",V130=""),"",OR($T130&lt;&gt;"",V130&lt;&gt;""),"-")</f>
        <v>#N/A</v>
      </c>
      <c r="CH130" s="120" t="e" cm="1">
        <f t="array" ref="CH130">_xlfn.IFS(AND($T130&lt;&gt;"",W130&lt;&gt;""),ABS($T130-W130),AND($T130="",W130=""),"",OR($T130&lt;&gt;"",W130&lt;&gt;""),"-")</f>
        <v>#N/A</v>
      </c>
      <c r="CI130" s="120" t="e" cm="1">
        <f t="array" ref="CI130">_xlfn.IFS(AND($T130&lt;&gt;"",X130&lt;&gt;""),ABS($T130-X130),AND($T130="",X130=""),"",OR($T130&lt;&gt;"",X130&lt;&gt;""),"-")</f>
        <v>#N/A</v>
      </c>
      <c r="CJ130" s="120" t="e" cm="1">
        <f t="array" ref="CJ130">_xlfn.IFS(AND($T130&lt;&gt;"",Y130&lt;&gt;""),ABS($T130-Y130),AND($T130="",Y130=""),"",OR($T130&lt;&gt;"",Y130&lt;&gt;""),"-")</f>
        <v>#N/A</v>
      </c>
      <c r="CK130" s="120" t="e" cm="1">
        <f t="array" ref="CK130">_xlfn.IFS(AND($T130&lt;&gt;"",Z130&lt;&gt;""),ABS($T130-Z130),AND($T130="",Z130=""),"",OR($T130&lt;&gt;"",Z130&lt;&gt;""),"-")</f>
        <v>#N/A</v>
      </c>
      <c r="CL130" s="121" t="e" cm="1">
        <f t="array" ref="CL130">_xlfn.IFS(AND($U130&lt;&gt;"",V130&lt;&gt;""),ABS($U130-V130),AND($U130="",V130=""),"",OR($U130&lt;&gt;"",V130&lt;&gt;""),"-")</f>
        <v>#N/A</v>
      </c>
      <c r="CM130" s="120" t="e" cm="1">
        <f t="array" ref="CM130">_xlfn.IFS(AND($U130&lt;&gt;"",W130&lt;&gt;""),ABS($U130-W130),AND($U130="",W130=""),"",OR($U130&lt;&gt;"",W130&lt;&gt;""),"-")</f>
        <v>#N/A</v>
      </c>
      <c r="CN130" s="120" t="e" cm="1">
        <f t="array" ref="CN130">_xlfn.IFS(AND($U130&lt;&gt;"",X130&lt;&gt;""),ABS($U130-X130),AND($U130="",X130=""),"",OR($U130&lt;&gt;"",X130&lt;&gt;""),"-")</f>
        <v>#N/A</v>
      </c>
      <c r="CO130" s="120" t="e" cm="1">
        <f t="array" ref="CO130">_xlfn.IFS(AND($U130&lt;&gt;"",Y130&lt;&gt;""),ABS($U130-Y130),AND($U130="",Y130=""),"",OR($U130&lt;&gt;"",Y130&lt;&gt;""),"-")</f>
        <v>#N/A</v>
      </c>
      <c r="CP130" s="120" t="e" cm="1">
        <f t="array" ref="CP130">_xlfn.IFS(AND($U130&lt;&gt;"",Z130&lt;&gt;""),ABS($U130-Z130),AND($U130="",Z130=""),"",OR($U130&lt;&gt;"",Z130&lt;&gt;""),"-")</f>
        <v>#N/A</v>
      </c>
      <c r="CQ130" s="121" t="e" cm="1">
        <f t="array" ref="CQ130">_xlfn.IFS(AND($V130&lt;&gt;"",W130&lt;&gt;""),ABS($V130-W130),AND($V130="",W130=""),"",OR($V130&lt;&gt;"",W130&lt;&gt;""),"-")</f>
        <v>#N/A</v>
      </c>
      <c r="CR130" s="120" t="e" cm="1">
        <f t="array" ref="CR130">_xlfn.IFS(AND($V130&lt;&gt;"",X130&lt;&gt;""),ABS($V130-X130),AND($V130="",X130=""),"",OR($V130&lt;&gt;"",X130&lt;&gt;""),"-")</f>
        <v>#N/A</v>
      </c>
      <c r="CS130" s="120" t="e" cm="1">
        <f t="array" ref="CS130">_xlfn.IFS(AND($V130&lt;&gt;"",Y130&lt;&gt;""),ABS($V130-Y130),AND($V130="",Y130=""),"",OR($V130&lt;&gt;"",Y130&lt;&gt;""),"-")</f>
        <v>#N/A</v>
      </c>
      <c r="CT130" s="120" t="e" cm="1">
        <f t="array" ref="CT130">_xlfn.IFS(AND($V130&lt;&gt;"",Z130&lt;&gt;""),ABS($V130-Z130),AND($V130="",Z130=""),"",OR($V130&lt;&gt;"",Z130&lt;&gt;""),"-")</f>
        <v>#N/A</v>
      </c>
      <c r="CU130" s="121" t="e" cm="1">
        <f t="array" ref="CU130">_xlfn.IFS(AND($W130&lt;&gt;"",X130&lt;&gt;""),ABS($W130-X130),AND($W130="",X130=""),"",OR($W130&lt;&gt;"",X130&lt;&gt;""),"-")</f>
        <v>#N/A</v>
      </c>
      <c r="CV130" s="120" t="e" cm="1">
        <f t="array" ref="CV130">_xlfn.IFS(AND($W130&lt;&gt;"",Y130&lt;&gt;""),ABS($W130-Y130),AND($W130="",Y130=""),"",OR($W130&lt;&gt;"",Y130&lt;&gt;""),"-")</f>
        <v>#N/A</v>
      </c>
      <c r="CW130" s="120" t="e" cm="1">
        <f t="array" ref="CW130">_xlfn.IFS(AND($W130&lt;&gt;"",Z130&lt;&gt;""),ABS($W130-Z130),AND($W130="",Z130=""),"",OR($W130&lt;&gt;"",Z130&lt;&gt;""),"-")</f>
        <v>#N/A</v>
      </c>
      <c r="CX130" s="121" t="e" cm="1">
        <f t="array" ref="CX130">_xlfn.IFS(AND($X130&lt;&gt;"",Y130&lt;&gt;""),ABS($X130-Y130),AND($X130="",Y130=""),"",OR($X130&lt;&gt;"",Y130&lt;&gt;""),"-")</f>
        <v>#N/A</v>
      </c>
      <c r="CY130" s="120" t="e" cm="1">
        <f t="array" ref="CY130">_xlfn.IFS(AND($X130&lt;&gt;"",Z130&lt;&gt;""),ABS($X130-Z130),AND($X130="",Z130=""),"",OR($X130&lt;&gt;"",Z130&lt;&gt;""),"-")</f>
        <v>#N/A</v>
      </c>
      <c r="CZ130" s="121" t="e" cm="1">
        <f t="array" ref="CZ130">_xlfn.IFS(AND($Y130&lt;&gt;"",Z130&lt;&gt;""),ABS($Y130-Z130),AND($Y130="",Z130=""),"",OR($Y130&lt;&gt;"",Z130&lt;&gt;""),"-")</f>
        <v>#N/A</v>
      </c>
    </row>
    <row r="131" spans="1:104" x14ac:dyDescent="0.2">
      <c r="A131" s="260" t="s">
        <v>156</v>
      </c>
      <c r="B131" s="259" t="str">
        <f>VLOOKUP($A131,Merged_couplings!$B:$BU,MATCH(B$1,Merged_couplings!$B$1:$BU$1,0),FALSE)</f>
        <v>-I-</v>
      </c>
      <c r="C131" s="258" t="str">
        <f>VLOOKUP($A131,Merged_couplings!$B:$BU,MATCH(C$1,Merged_couplings!$B$1:$BU$1,0),FALSE)</f>
        <v>-I-</v>
      </c>
      <c r="D131" s="258" t="str">
        <f>VLOOKUP($A131,Merged_couplings!$B:$BU,MATCH(D$1,Merged_couplings!$B$1:$BU$1,0),FALSE)</f>
        <v>-I-</v>
      </c>
      <c r="E131" s="258" t="str">
        <f>VLOOKUP($A131,Merged_couplings!$B:$BU,MATCH(E$1,Merged_couplings!$B$1:$BU$1,0),FALSE)</f>
        <v>-I-</v>
      </c>
      <c r="F131" s="258" t="str">
        <f>VLOOKUP($A131,Merged_couplings!$B:$BU,MATCH(F$1,Merged_couplings!$B$1:$BU$1,0),FALSE)</f>
        <v>-I-</v>
      </c>
      <c r="G131" s="258" t="str">
        <f>VLOOKUP($A131,Merged_couplings!$B:$BU,MATCH(G$1,Merged_couplings!$B$1:$BU$1,0),FALSE)</f>
        <v>-I-</v>
      </c>
      <c r="H131" s="258" t="str">
        <f>VLOOKUP($A131,Merged_couplings!$B:$BU,MATCH(H$1,Merged_couplings!$B$1:$BU$1,0),FALSE)</f>
        <v>-IG</v>
      </c>
      <c r="I131" s="258" t="str">
        <f>VLOOKUP($A131,Merged_couplings!$B:$BU,MATCH(I$1,Merged_couplings!$B$1:$BU$1,0),FALSE)</f>
        <v>-IG</v>
      </c>
      <c r="J131" s="258" t="str">
        <f>VLOOKUP($A131,Merged_couplings!$B:$BU,MATCH(J$1,Merged_couplings!$B$1:$BU$1,0),FALSE)</f>
        <v>--G</v>
      </c>
      <c r="K131" s="258" t="str">
        <f>VLOOKUP($A131,Merged_couplings!$B:$BU,MATCH(K$1,Merged_couplings!$B$1:$BU$1,0),FALSE)</f>
        <v>--G</v>
      </c>
      <c r="L131" s="258" t="str">
        <f>VLOOKUP($A131,Merged_couplings!$B:$BU,MATCH(L$1,Merged_couplings!$B$1:$BU$1,0),FALSE)</f>
        <v>---</v>
      </c>
      <c r="M131" s="258" t="str">
        <f>VLOOKUP($A131,Merged_couplings!$B:$BU,MATCH(M$1,Merged_couplings!$B$1:$BU$1,0),FALSE)</f>
        <v>---</v>
      </c>
      <c r="N131" s="121" t="str">
        <f>IF(OR(B131="BIG",B131="BI-",B131="B-G"),VLOOKUP($A131,Merged_couplings!$B:$BU,MATCH(N$1,Merged_couplings!$B$1:$BU$1,0),FALSE),"")</f>
        <v/>
      </c>
      <c r="P131" s="120" t="str">
        <f>IF(OR(C131="BIG",C131="BI-",C131="B-G"),VLOOKUP($A131,Merged_couplings!$B:$BU,MATCH(P$1,Merged_couplings!$B$1:$BU$1,0),FALSE),"")</f>
        <v/>
      </c>
      <c r="Q131" s="120" t="str">
        <f>IF(OR(D131="BIG",D131="BI-",D131="B-G"),VLOOKUP($A131,Merged_couplings!$B:$BU,MATCH(Q$1,Merged_couplings!$B$1:$BU$1,0),FALSE),"")</f>
        <v/>
      </c>
      <c r="R131" s="120" t="str">
        <f>IF(OR(E131="BIG",E131="BI-",E131="B-G"),VLOOKUP($A131,Merged_couplings!$B:$BU,MATCH(R$1,Merged_couplings!$B$1:$BU$1,0),FALSE),"")</f>
        <v/>
      </c>
      <c r="S131" s="120" t="str">
        <f>IF(OR(F131="BIG",F131="BI-",F131="B-G"),VLOOKUP($A131,Merged_couplings!$B:$BU,MATCH(S$1,Merged_couplings!$B$1:$BU$1,0),FALSE),"")</f>
        <v/>
      </c>
      <c r="T131" s="120" t="str">
        <f>IF(OR(G131="BIG",G131="BI-",G131="B-G"),VLOOKUP($A131,Merged_couplings!$B:$BU,MATCH(T$1,Merged_couplings!$B$1:$BU$1,0),FALSE),"")</f>
        <v/>
      </c>
      <c r="U131" s="120" t="str">
        <f>IF(OR(H131="BIG",H131="BI-",H131="B-G"),VLOOKUP($A131,Merged_couplings!$B:$BU,MATCH(U$1,Merged_couplings!$B$1:$BU$1,0),FALSE),"")</f>
        <v/>
      </c>
      <c r="V131" s="120" t="str">
        <f>IF(OR(I131="BIG",I131="BI-",I131="B-G"),VLOOKUP($A131,Merged_couplings!$B:$BU,MATCH(V$1,Merged_couplings!$B$1:$BU$1,0),FALSE),"")</f>
        <v/>
      </c>
      <c r="W131" s="120" t="str">
        <f>IF(OR(J131="BIG",J131="BI-",J131="B-G"),VLOOKUP($A131,Merged_couplings!$B:$BU,MATCH(W$1,Merged_couplings!$B$1:$BU$1,0),FALSE),"")</f>
        <v/>
      </c>
      <c r="X131" s="120" t="str">
        <f>IF(OR(K131="BIG",K131="BI-",K131="B-G"),VLOOKUP($A131,Merged_couplings!$B:$BU,MATCH(X$1,Merged_couplings!$B$1:$BU$1,0),FALSE),"")</f>
        <v/>
      </c>
      <c r="Y131" s="120" t="str">
        <f>IF(OR(L131="BIG",L131="BI-",L131="B-G"),VLOOKUP($A131,Merged_couplings!$B:$BU,MATCH(Y$1,Merged_couplings!$B$1:$BU$1,0),FALSE),"")</f>
        <v/>
      </c>
      <c r="Z131" s="120" t="str">
        <f>IF(OR(M131="BIG",M131="BI-",M131="B-G"),VLOOKUP($A131,Merged_couplings!$B:$BU,MATCH(Z$1,Merged_couplings!$B$1:$BU$1,0),FALSE),"")</f>
        <v/>
      </c>
      <c r="AA131" s="123"/>
      <c r="AB131" s="340" t="str" cm="1">
        <f t="array" ref="AB131">_xlfn.IFS(AND($N131&lt;&gt;"",P131&lt;&gt;""),ABS($N131-P131),AND($N131="",P131=""),"",OR($N131&lt;&gt;"",P131&lt;&gt;""),"-")</f>
        <v/>
      </c>
      <c r="AC131" s="122" t="str" cm="1">
        <f t="array" ref="AC131">_xlfn.IFS(AND($N131&lt;&gt;"",Q131&lt;&gt;""),ABS($N131-Q131),AND($N131="",Q131=""),"",OR($N131&lt;&gt;"",Q131&lt;&gt;""),"-")</f>
        <v/>
      </c>
      <c r="AD131" s="122" t="str" cm="1">
        <f t="array" ref="AD131">_xlfn.IFS(AND($N131&lt;&gt;"",R131&lt;&gt;""),ABS($N131-R131),AND($N131="",R131=""),"",OR($N131&lt;&gt;"",R131&lt;&gt;""),"-")</f>
        <v/>
      </c>
      <c r="AE131" s="122" t="str" cm="1">
        <f t="array" ref="AE131">_xlfn.IFS(AND($N131&lt;&gt;"",S131&lt;&gt;""),ABS($N131-S131),AND($N131="",S131=""),"",OR($N131&lt;&gt;"",S131&lt;&gt;""),"-")</f>
        <v/>
      </c>
      <c r="AF131" s="122" t="str" cm="1">
        <f t="array" ref="AF131">_xlfn.IFS(AND($N131&lt;&gt;"",T131&lt;&gt;""),ABS($N131-T131),AND($N131="",T131=""),"",OR($N131&lt;&gt;"",T131&lt;&gt;""),"-")</f>
        <v/>
      </c>
      <c r="AG131" s="122" t="str" cm="1">
        <f t="array" ref="AG131">_xlfn.IFS(AND($N131&lt;&gt;"",U131&lt;&gt;""),ABS($N131-U131),AND($N131="",U131=""),"",OR($N131&lt;&gt;"",U131&lt;&gt;""),"-")</f>
        <v/>
      </c>
      <c r="AH131" s="122" t="str" cm="1">
        <f t="array" ref="AH131">_xlfn.IFS(AND($N131&lt;&gt;"",V131&lt;&gt;""),ABS($N131-V131),AND($N131="",V131=""),"",OR($N131&lt;&gt;"",V131&lt;&gt;""),"-")</f>
        <v/>
      </c>
      <c r="AI131" s="122" t="str" cm="1">
        <f t="array" ref="AI131">_xlfn.IFS(AND($N131&lt;&gt;"",W131&lt;&gt;""),ABS($N131-W131),AND($N131="",W131=""),"",OR($N131&lt;&gt;"",W131&lt;&gt;""),"-")</f>
        <v/>
      </c>
      <c r="AJ131" s="122" t="str" cm="1">
        <f t="array" ref="AJ131">_xlfn.IFS(AND($N131&lt;&gt;"",X131&lt;&gt;""),ABS($N131-X131),AND($N131="",X131=""),"",OR($N131&lt;&gt;"",X131&lt;&gt;""),"-")</f>
        <v/>
      </c>
      <c r="AK131" s="122" t="str" cm="1">
        <f t="array" ref="AK131">_xlfn.IFS(AND($N131&lt;&gt;"",Y131&lt;&gt;""),ABS($N131-Y131),AND($N131="",Y131=""),"",OR($N131&lt;&gt;"",Y131&lt;&gt;""),"-")</f>
        <v/>
      </c>
      <c r="AL131" s="122" t="str" cm="1">
        <f t="array" ref="AL131">_xlfn.IFS(AND($N131&lt;&gt;"",Z131&lt;&gt;""),ABS($N131-Z131),AND($N131="",Z131=""),"",OR($N131&lt;&gt;"",Z131&lt;&gt;""),"-")</f>
        <v/>
      </c>
      <c r="AM131" s="340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1" t="str" cm="1">
        <f t="array" ref="AX131">_xlfn.IFS(AND($P131&lt;&gt;"",Q131&lt;&gt;""),ABS($P131-Q131),AND($P131="",Q131=""),"",OR($P131&lt;&gt;"",Q131&lt;&gt;""),"-")</f>
        <v/>
      </c>
      <c r="AY131" s="120" t="str" cm="1">
        <f t="array" ref="AY131">_xlfn.IFS(AND($P131&lt;&gt;"",R131&lt;&gt;""),ABS($P131-R131),AND($P131="",R131=""),"",OR($P131&lt;&gt;"",R131&lt;&gt;""),"-")</f>
        <v/>
      </c>
      <c r="AZ131" s="120" t="str" cm="1">
        <f t="array" ref="AZ131">_xlfn.IFS(AND($P131&lt;&gt;"",S131&lt;&gt;""),ABS($P131-S131),AND($P131="",S131=""),"",OR($P131&lt;&gt;"",S131&lt;&gt;""),"-")</f>
        <v/>
      </c>
      <c r="BA131" s="120" t="str" cm="1">
        <f t="array" ref="BA131">_xlfn.IFS(AND($P131&lt;&gt;"",T131&lt;&gt;""),ABS($P131-T131),AND($P131="",T131=""),"",OR($P131&lt;&gt;"",T131&lt;&gt;""),"-")</f>
        <v/>
      </c>
      <c r="BB131" s="120" t="str" cm="1">
        <f t="array" ref="BB131">_xlfn.IFS(AND($P131&lt;&gt;"",U131&lt;&gt;""),ABS($P131-U131),AND($P131="",U131=""),"",OR($P131&lt;&gt;"",U131&lt;&gt;""),"-")</f>
        <v/>
      </c>
      <c r="BC131" s="120" t="str" cm="1">
        <f t="array" ref="BC131">_xlfn.IFS(AND($P131&lt;&gt;"",V131&lt;&gt;""),ABS($P131-V131),AND($P131="",V131=""),"",OR($P131&lt;&gt;"",V131&lt;&gt;""),"-")</f>
        <v/>
      </c>
      <c r="BD131" s="120" t="str" cm="1">
        <f t="array" ref="BD131">_xlfn.IFS(AND($P131&lt;&gt;"",W131&lt;&gt;""),ABS($P131-W131),AND($P131="",W131=""),"",OR($P131&lt;&gt;"",W131&lt;&gt;""),"-")</f>
        <v/>
      </c>
      <c r="BE131" s="120" t="str" cm="1">
        <f t="array" ref="BE131">_xlfn.IFS(AND($P131&lt;&gt;"",X131&lt;&gt;""),ABS($P131-X131),AND($P131="",X131=""),"",OR($P131&lt;&gt;"",X131&lt;&gt;""),"-")</f>
        <v/>
      </c>
      <c r="BF131" s="120" t="str" cm="1">
        <f t="array" ref="BF131">_xlfn.IFS(AND($P131&lt;&gt;"",Y131&lt;&gt;""),ABS($P131-Y131),AND($P131="",Y131=""),"",OR($P131&lt;&gt;"",Y131&lt;&gt;""),"-")</f>
        <v/>
      </c>
      <c r="BG131" s="120" t="str" cm="1">
        <f t="array" ref="BG131">_xlfn.IFS(AND($P131&lt;&gt;"",Z131&lt;&gt;""),ABS($P131-Z131),AND($P131="",Z131=""),"",OR($P131&lt;&gt;"",Z131&lt;&gt;""),"-")</f>
        <v/>
      </c>
      <c r="BH131" s="121" t="str" cm="1">
        <f t="array" ref="BH131">_xlfn.IFS(AND($Q131&lt;&gt;"",R131&lt;&gt;""),ABS($Q131-R131),AND($Q131="",R131=""),"",OR($Q131&lt;&gt;"",R131&lt;&gt;""),"-")</f>
        <v/>
      </c>
      <c r="BI131" s="120" t="str" cm="1">
        <f t="array" ref="BI131">_xlfn.IFS(AND($Q131&lt;&gt;"",S131&lt;&gt;""),ABS($Q131-S131),AND($Q131="",S131=""),"",OR($Q131&lt;&gt;"",S131&lt;&gt;""),"-")</f>
        <v/>
      </c>
      <c r="BJ131" s="120" t="str" cm="1">
        <f t="array" ref="BJ131">_xlfn.IFS(AND($Q131&lt;&gt;"",T131&lt;&gt;""),ABS($Q131-T131),AND($Q131="",T131=""),"",OR($Q131&lt;&gt;"",T131&lt;&gt;""),"-")</f>
        <v/>
      </c>
      <c r="BK131" s="120" t="str" cm="1">
        <f t="array" ref="BK131">_xlfn.IFS(AND($Q131&lt;&gt;"",U131&lt;&gt;""),ABS($Q131-U131),AND($Q131="",U131=""),"",OR($Q131&lt;&gt;"",U131&lt;&gt;""),"-")</f>
        <v/>
      </c>
      <c r="BL131" s="120" t="str" cm="1">
        <f t="array" ref="BL131">_xlfn.IFS(AND($Q131&lt;&gt;"",V131&lt;&gt;""),ABS($Q131-V131),AND($Q131="",V131=""),"",OR($Q131&lt;&gt;"",V131&lt;&gt;""),"-")</f>
        <v/>
      </c>
      <c r="BM131" s="120" t="str" cm="1">
        <f t="array" ref="BM131">_xlfn.IFS(AND($Q131&lt;&gt;"",W131&lt;&gt;""),ABS($Q131-W131),AND($Q131="",W131=""),"",OR($Q131&lt;&gt;"",W131&lt;&gt;""),"-")</f>
        <v/>
      </c>
      <c r="BN131" s="120" t="str" cm="1">
        <f t="array" ref="BN131">_xlfn.IFS(AND($Q131&lt;&gt;"",X131&lt;&gt;""),ABS($Q131-X131),AND($Q131="",X131=""),"",OR($Q131&lt;&gt;"",X131&lt;&gt;""),"-")</f>
        <v/>
      </c>
      <c r="BO131" s="120" t="str" cm="1">
        <f t="array" ref="BO131">_xlfn.IFS(AND($Q131&lt;&gt;"",Y131&lt;&gt;""),ABS($Q131-Y131),AND($Q131="",Y131=""),"",OR($Q131&lt;&gt;"",Y131&lt;&gt;""),"-")</f>
        <v/>
      </c>
      <c r="BP131" s="120" t="str" cm="1">
        <f t="array" ref="BP131">_xlfn.IFS(AND($Q131&lt;&gt;"",Z131&lt;&gt;""),ABS($Q131-Z131),AND($Q131="",Z131=""),"",OR($Q131&lt;&gt;"",Z131&lt;&gt;""),"-")</f>
        <v/>
      </c>
      <c r="BQ131" s="121" t="str" cm="1">
        <f t="array" ref="BQ131">_xlfn.IFS(AND($R131&lt;&gt;"",S131&lt;&gt;""),ABS($R131-S131),AND($R131="",S131=""),"",OR($R131&lt;&gt;"",S131&lt;&gt;""),"-")</f>
        <v/>
      </c>
      <c r="BR131" s="120" t="str" cm="1">
        <f t="array" ref="BR131">_xlfn.IFS(AND($R131&lt;&gt;"",T131&lt;&gt;""),ABS($R131-T131),AND($R131="",T131=""),"",OR($R131&lt;&gt;"",T131&lt;&gt;""),"-")</f>
        <v/>
      </c>
      <c r="BS131" s="120" t="str" cm="1">
        <f t="array" ref="BS131">_xlfn.IFS(AND($R131&lt;&gt;"",U131&lt;&gt;""),ABS($R131-U131),AND($R131="",U131=""),"",OR($R131&lt;&gt;"",U131&lt;&gt;""),"-")</f>
        <v/>
      </c>
      <c r="BT131" s="120" t="str" cm="1">
        <f t="array" ref="BT131">_xlfn.IFS(AND($R131&lt;&gt;"",V131&lt;&gt;""),ABS($R131-V131),AND($R131="",V131=""),"",OR($R131&lt;&gt;"",V131&lt;&gt;""),"-")</f>
        <v/>
      </c>
      <c r="BU131" s="120" t="str" cm="1">
        <f t="array" ref="BU131">_xlfn.IFS(AND($R131&lt;&gt;"",W131&lt;&gt;""),ABS($R131-W131),AND($R131="",W131=""),"",OR($R131&lt;&gt;"",W131&lt;&gt;""),"-")</f>
        <v/>
      </c>
      <c r="BV131" s="120" t="str" cm="1">
        <f t="array" ref="BV131">_xlfn.IFS(AND($R131&lt;&gt;"",X131&lt;&gt;""),ABS($R131-X131),AND($R131="",X131=""),"",OR($R131&lt;&gt;"",X131&lt;&gt;""),"-")</f>
        <v/>
      </c>
      <c r="BW131" s="120" t="str" cm="1">
        <f t="array" ref="BW131">_xlfn.IFS(AND($R131&lt;&gt;"",Y131&lt;&gt;""),ABS($R131-Y131),AND($R131="",Y131=""),"",OR($R131&lt;&gt;"",Y131&lt;&gt;""),"-")</f>
        <v/>
      </c>
      <c r="BX131" s="120" t="str" cm="1">
        <f t="array" ref="BX131">_xlfn.IFS(AND($R131&lt;&gt;"",Z131&lt;&gt;""),ABS($R131-Z131),AND($R131="",Z131=""),"",OR($R131&lt;&gt;"",Z131&lt;&gt;""),"-")</f>
        <v/>
      </c>
      <c r="BY131" s="121" t="str" cm="1">
        <f t="array" ref="BY131">_xlfn.IFS(AND($S131&lt;&gt;"",T131&lt;&gt;""),ABS($S131-T131),AND($S131="",T131=""),"",OR($S131&lt;&gt;"",T131&lt;&gt;""),"-")</f>
        <v/>
      </c>
      <c r="BZ131" s="120" t="str" cm="1">
        <f t="array" ref="BZ131">_xlfn.IFS(AND($S131&lt;&gt;"",U131&lt;&gt;""),ABS($S131-U131),AND($S131="",U131=""),"",OR($S131&lt;&gt;"",U131&lt;&gt;""),"-")</f>
        <v/>
      </c>
      <c r="CA131" s="120" t="str" cm="1">
        <f t="array" ref="CA131">_xlfn.IFS(AND($S131&lt;&gt;"",V131&lt;&gt;""),ABS($S131-V131),AND($S131="",V131=""),"",OR($S131&lt;&gt;"",V131&lt;&gt;""),"-")</f>
        <v/>
      </c>
      <c r="CB131" s="120" t="str" cm="1">
        <f t="array" ref="CB131">_xlfn.IFS(AND($S131&lt;&gt;"",W131&lt;&gt;""),ABS($S131-W131),AND($S131="",W131=""),"",OR($S131&lt;&gt;"",W131&lt;&gt;""),"-")</f>
        <v/>
      </c>
      <c r="CC131" s="120" t="str" cm="1">
        <f t="array" ref="CC131">_xlfn.IFS(AND($S131&lt;&gt;"",X131&lt;&gt;""),ABS($S131-X131),AND($S131="",X131=""),"",OR($S131&lt;&gt;"",X131&lt;&gt;""),"-")</f>
        <v/>
      </c>
      <c r="CD131" s="120" t="str" cm="1">
        <f t="array" ref="CD131">_xlfn.IFS(AND($S131&lt;&gt;"",Y131&lt;&gt;""),ABS($S131-Y131),AND($S131="",Y131=""),"",OR($S131&lt;&gt;"",Y131&lt;&gt;""),"-")</f>
        <v/>
      </c>
      <c r="CE131" s="120" t="str" cm="1">
        <f t="array" ref="CE131">_xlfn.IFS(AND($S131&lt;&gt;"",Z131&lt;&gt;""),ABS($S131-Z131),AND($S131="",Z131=""),"",OR($S131&lt;&gt;"",Z131&lt;&gt;""),"-")</f>
        <v/>
      </c>
      <c r="CF131" s="121" t="str" cm="1">
        <f t="array" ref="CF131">_xlfn.IFS(AND($T131&lt;&gt;"",U131&lt;&gt;""),ABS($T131-U131),AND($T131="",U131=""),"",OR($T131&lt;&gt;"",U131&lt;&gt;""),"-")</f>
        <v/>
      </c>
      <c r="CG131" s="120" t="str" cm="1">
        <f t="array" ref="CG131">_xlfn.IFS(AND($T131&lt;&gt;"",V131&lt;&gt;""),ABS($T131-V131),AND($T131="",V131=""),"",OR($T131&lt;&gt;"",V131&lt;&gt;""),"-")</f>
        <v/>
      </c>
      <c r="CH131" s="120" t="str" cm="1">
        <f t="array" ref="CH131">_xlfn.IFS(AND($T131&lt;&gt;"",W131&lt;&gt;""),ABS($T131-W131),AND($T131="",W131=""),"",OR($T131&lt;&gt;"",W131&lt;&gt;""),"-")</f>
        <v/>
      </c>
      <c r="CI131" s="120" t="str" cm="1">
        <f t="array" ref="CI131">_xlfn.IFS(AND($T131&lt;&gt;"",X131&lt;&gt;""),ABS($T131-X131),AND($T131="",X131=""),"",OR($T131&lt;&gt;"",X131&lt;&gt;""),"-")</f>
        <v/>
      </c>
      <c r="CJ131" s="120" t="str" cm="1">
        <f t="array" ref="CJ131">_xlfn.IFS(AND($T131&lt;&gt;"",Y131&lt;&gt;""),ABS($T131-Y131),AND($T131="",Y131=""),"",OR($T131&lt;&gt;"",Y131&lt;&gt;""),"-")</f>
        <v/>
      </c>
      <c r="CK131" s="120" t="str" cm="1">
        <f t="array" ref="CK131">_xlfn.IFS(AND($T131&lt;&gt;"",Z131&lt;&gt;""),ABS($T131-Z131),AND($T131="",Z131=""),"",OR($T131&lt;&gt;"",Z131&lt;&gt;""),"-")</f>
        <v/>
      </c>
      <c r="CL131" s="121" t="str" cm="1">
        <f t="array" ref="CL131">_xlfn.IFS(AND($U131&lt;&gt;"",V131&lt;&gt;""),ABS($U131-V131),AND($U131="",V131=""),"",OR($U131&lt;&gt;"",V131&lt;&gt;""),"-")</f>
        <v/>
      </c>
      <c r="CM131" s="120" t="str" cm="1">
        <f t="array" ref="CM131">_xlfn.IFS(AND($U131&lt;&gt;"",W131&lt;&gt;""),ABS($U131-W131),AND($U131="",W131=""),"",OR($U131&lt;&gt;"",W131&lt;&gt;""),"-")</f>
        <v/>
      </c>
      <c r="CN131" s="120" t="str" cm="1">
        <f t="array" ref="CN131">_xlfn.IFS(AND($U131&lt;&gt;"",X131&lt;&gt;""),ABS($U131-X131),AND($U131="",X131=""),"",OR($U131&lt;&gt;"",X131&lt;&gt;""),"-")</f>
        <v/>
      </c>
      <c r="CO131" s="120" t="str" cm="1">
        <f t="array" ref="CO131">_xlfn.IFS(AND($U131&lt;&gt;"",Y131&lt;&gt;""),ABS($U131-Y131),AND($U131="",Y131=""),"",OR($U131&lt;&gt;"",Y131&lt;&gt;""),"-")</f>
        <v/>
      </c>
      <c r="CP131" s="120" t="str" cm="1">
        <f t="array" ref="CP131">_xlfn.IFS(AND($U131&lt;&gt;"",Z131&lt;&gt;""),ABS($U131-Z131),AND($U131="",Z131=""),"",OR($U131&lt;&gt;"",Z131&lt;&gt;""),"-")</f>
        <v/>
      </c>
      <c r="CQ131" s="121" t="str" cm="1">
        <f t="array" ref="CQ131">_xlfn.IFS(AND($V131&lt;&gt;"",W131&lt;&gt;""),ABS($V131-W131),AND($V131="",W131=""),"",OR($V131&lt;&gt;"",W131&lt;&gt;""),"-")</f>
        <v/>
      </c>
      <c r="CR131" s="120" t="str" cm="1">
        <f t="array" ref="CR131">_xlfn.IFS(AND($V131&lt;&gt;"",X131&lt;&gt;""),ABS($V131-X131),AND($V131="",X131=""),"",OR($V131&lt;&gt;"",X131&lt;&gt;""),"-")</f>
        <v/>
      </c>
      <c r="CS131" s="120" t="str" cm="1">
        <f t="array" ref="CS131">_xlfn.IFS(AND($V131&lt;&gt;"",Y131&lt;&gt;""),ABS($V131-Y131),AND($V131="",Y131=""),"",OR($V131&lt;&gt;"",Y131&lt;&gt;""),"-")</f>
        <v/>
      </c>
      <c r="CT131" s="120" t="str" cm="1">
        <f t="array" ref="CT131">_xlfn.IFS(AND($V131&lt;&gt;"",Z131&lt;&gt;""),ABS($V131-Z131),AND($V131="",Z131=""),"",OR($V131&lt;&gt;"",Z131&lt;&gt;""),"-")</f>
        <v/>
      </c>
      <c r="CU131" s="121" t="str" cm="1">
        <f t="array" ref="CU131">_xlfn.IFS(AND($W131&lt;&gt;"",X131&lt;&gt;""),ABS($W131-X131),AND($W131="",X131=""),"",OR($W131&lt;&gt;"",X131&lt;&gt;""),"-")</f>
        <v/>
      </c>
      <c r="CV131" s="120" t="str" cm="1">
        <f t="array" ref="CV131">_xlfn.IFS(AND($W131&lt;&gt;"",Y131&lt;&gt;""),ABS($W131-Y131),AND($W131="",Y131=""),"",OR($W131&lt;&gt;"",Y131&lt;&gt;""),"-")</f>
        <v/>
      </c>
      <c r="CW131" s="120" t="str" cm="1">
        <f t="array" ref="CW131">_xlfn.IFS(AND($W131&lt;&gt;"",Z131&lt;&gt;""),ABS($W131-Z131),AND($W131="",Z131=""),"",OR($W131&lt;&gt;"",Z131&lt;&gt;""),"-")</f>
        <v/>
      </c>
      <c r="CX131" s="121" t="str" cm="1">
        <f t="array" ref="CX131">_xlfn.IFS(AND($X131&lt;&gt;"",Y131&lt;&gt;""),ABS($X131-Y131),AND($X131="",Y131=""),"",OR($X131&lt;&gt;"",Y131&lt;&gt;""),"-")</f>
        <v/>
      </c>
      <c r="CY131" s="120" t="str" cm="1">
        <f t="array" ref="CY131">_xlfn.IFS(AND($X131&lt;&gt;"",Z131&lt;&gt;""),ABS($X131-Z131),AND($X131="",Z131=""),"",OR($X131&lt;&gt;"",Z131&lt;&gt;""),"-")</f>
        <v/>
      </c>
      <c r="CZ131" s="121" t="str" cm="1">
        <f t="array" ref="CZ131">_xlfn.IFS(AND($Y131&lt;&gt;"",Z131&lt;&gt;""),ABS($Y131-Z131),AND($Y131="",Z131=""),"",OR($Y131&lt;&gt;"",Z131&lt;&gt;""),"-")</f>
        <v/>
      </c>
    </row>
    <row r="132" spans="1:104" x14ac:dyDescent="0.2">
      <c r="A132" s="260" t="s">
        <v>158</v>
      </c>
      <c r="B132" s="259" t="str">
        <f>VLOOKUP($A132,Merged_couplings!$B:$BU,MATCH(B$1,Merged_couplings!$B$1:$BU$1,0),FALSE)</f>
        <v>---</v>
      </c>
      <c r="C132" s="258" t="str">
        <f>VLOOKUP($A132,Merged_couplings!$B:$BU,MATCH(C$1,Merged_couplings!$B$1:$BU$1,0),FALSE)</f>
        <v>--G</v>
      </c>
      <c r="D132" s="258" t="str">
        <f>VLOOKUP($A132,Merged_couplings!$B:$BU,MATCH(D$1,Merged_couplings!$B$1:$BU$1,0),FALSE)</f>
        <v>--G</v>
      </c>
      <c r="E132" s="258" t="str">
        <f>VLOOKUP($A132,Merged_couplings!$B:$BU,MATCH(E$1,Merged_couplings!$B$1:$BU$1,0),FALSE)</f>
        <v>--G</v>
      </c>
      <c r="F132" s="258" t="str">
        <f>VLOOKUP($A132,Merged_couplings!$B:$BU,MATCH(F$1,Merged_couplings!$B$1:$BU$1,0),FALSE)</f>
        <v>--G</v>
      </c>
      <c r="G132" s="258" t="str">
        <f>VLOOKUP($A132,Merged_couplings!$B:$BU,MATCH(G$1,Merged_couplings!$B$1:$BU$1,0),FALSE)</f>
        <v>--G</v>
      </c>
      <c r="H132" s="258" t="str">
        <f>VLOOKUP($A132,Merged_couplings!$B:$BU,MATCH(H$1,Merged_couplings!$B$1:$BU$1,0),FALSE)</f>
        <v>--G</v>
      </c>
      <c r="I132" s="258" t="str">
        <f>VLOOKUP($A132,Merged_couplings!$B:$BU,MATCH(I$1,Merged_couplings!$B$1:$BU$1,0),FALSE)</f>
        <v>--G</v>
      </c>
      <c r="J132" s="258" t="str">
        <f>VLOOKUP($A132,Merged_couplings!$B:$BU,MATCH(J$1,Merged_couplings!$B$1:$BU$1,0),FALSE)</f>
        <v>--G</v>
      </c>
      <c r="K132" s="258" t="str">
        <f>VLOOKUP($A132,Merged_couplings!$B:$BU,MATCH(K$1,Merged_couplings!$B$1:$BU$1,0),FALSE)</f>
        <v>-IG</v>
      </c>
      <c r="L132" s="258" t="str">
        <f>VLOOKUP($A132,Merged_couplings!$B:$BU,MATCH(L$1,Merged_couplings!$B$1:$BU$1,0),FALSE)</f>
        <v>---</v>
      </c>
      <c r="M132" s="258" t="str">
        <f>VLOOKUP($A132,Merged_couplings!$B:$BU,MATCH(M$1,Merged_couplings!$B$1:$BU$1,0),FALSE)</f>
        <v>---</v>
      </c>
      <c r="N132" s="121" t="str">
        <f>IF(OR(B132="BIG",B132="BI-",B132="B-G"),VLOOKUP($A132,Merged_couplings!$B:$BU,MATCH(N$1,Merged_couplings!$B$1:$BU$1,0),FALSE),"")</f>
        <v/>
      </c>
      <c r="P132" s="120" t="str">
        <f>IF(OR(C132="BIG",C132="BI-",C132="B-G"),VLOOKUP($A132,Merged_couplings!$B:$BU,MATCH(P$1,Merged_couplings!$B$1:$BU$1,0),FALSE),"")</f>
        <v/>
      </c>
      <c r="Q132" s="120" t="str">
        <f>IF(OR(D132="BIG",D132="BI-",D132="B-G"),VLOOKUP($A132,Merged_couplings!$B:$BU,MATCH(Q$1,Merged_couplings!$B$1:$BU$1,0),FALSE),"")</f>
        <v/>
      </c>
      <c r="R132" s="120" t="str">
        <f>IF(OR(E132="BIG",E132="BI-",E132="B-G"),VLOOKUP($A132,Merged_couplings!$B:$BU,MATCH(R$1,Merged_couplings!$B$1:$BU$1,0),FALSE),"")</f>
        <v/>
      </c>
      <c r="S132" s="120" t="str">
        <f>IF(OR(F132="BIG",F132="BI-",F132="B-G"),VLOOKUP($A132,Merged_couplings!$B:$BU,MATCH(S$1,Merged_couplings!$B$1:$BU$1,0),FALSE),"")</f>
        <v/>
      </c>
      <c r="T132" s="120" t="str">
        <f>IF(OR(G132="BIG",G132="BI-",G132="B-G"),VLOOKUP($A132,Merged_couplings!$B:$BU,MATCH(T$1,Merged_couplings!$B$1:$BU$1,0),FALSE),"")</f>
        <v/>
      </c>
      <c r="U132" s="120" t="str">
        <f>IF(OR(H132="BIG",H132="BI-",H132="B-G"),VLOOKUP($A132,Merged_couplings!$B:$BU,MATCH(U$1,Merged_couplings!$B$1:$BU$1,0),FALSE),"")</f>
        <v/>
      </c>
      <c r="V132" s="120" t="str">
        <f>IF(OR(I132="BIG",I132="BI-",I132="B-G"),VLOOKUP($A132,Merged_couplings!$B:$BU,MATCH(V$1,Merged_couplings!$B$1:$BU$1,0),FALSE),"")</f>
        <v/>
      </c>
      <c r="W132" s="120" t="str">
        <f>IF(OR(J132="BIG",J132="BI-",J132="B-G"),VLOOKUP($A132,Merged_couplings!$B:$BU,MATCH(W$1,Merged_couplings!$B$1:$BU$1,0),FALSE),"")</f>
        <v/>
      </c>
      <c r="X132" s="120" t="str">
        <f>IF(OR(K132="BIG",K132="BI-",K132="B-G"),VLOOKUP($A132,Merged_couplings!$B:$BU,MATCH(X$1,Merged_couplings!$B$1:$BU$1,0),FALSE),"")</f>
        <v/>
      </c>
      <c r="Y132" s="120" t="str">
        <f>IF(OR(L132="BIG",L132="BI-",L132="B-G"),VLOOKUP($A132,Merged_couplings!$B:$BU,MATCH(Y$1,Merged_couplings!$B$1:$BU$1,0),FALSE),"")</f>
        <v/>
      </c>
      <c r="Z132" s="120" t="str">
        <f>IF(OR(M132="BIG",M132="BI-",M132="B-G"),VLOOKUP($A132,Merged_couplings!$B:$BU,MATCH(Z$1,Merged_couplings!$B$1:$BU$1,0),FALSE),"")</f>
        <v/>
      </c>
      <c r="AA132" s="123"/>
      <c r="AB132" s="340" t="str" cm="1">
        <f t="array" ref="AB132">_xlfn.IFS(AND($N132&lt;&gt;"",P132&lt;&gt;""),ABS($N132-P132),AND($N132="",P132=""),"",OR($N132&lt;&gt;"",P132&lt;&gt;""),"-")</f>
        <v/>
      </c>
      <c r="AC132" s="122" t="str" cm="1">
        <f t="array" ref="AC132">_xlfn.IFS(AND($N132&lt;&gt;"",Q132&lt;&gt;""),ABS($N132-Q132),AND($N132="",Q132=""),"",OR($N132&lt;&gt;"",Q132&lt;&gt;""),"-")</f>
        <v/>
      </c>
      <c r="AD132" s="122" t="str" cm="1">
        <f t="array" ref="AD132">_xlfn.IFS(AND($N132&lt;&gt;"",R132&lt;&gt;""),ABS($N132-R132),AND($N132="",R132=""),"",OR($N132&lt;&gt;"",R132&lt;&gt;""),"-")</f>
        <v/>
      </c>
      <c r="AE132" s="122" t="str" cm="1">
        <f t="array" ref="AE132">_xlfn.IFS(AND($N132&lt;&gt;"",S132&lt;&gt;""),ABS($N132-S132),AND($N132="",S132=""),"",OR($N132&lt;&gt;"",S132&lt;&gt;""),"-")</f>
        <v/>
      </c>
      <c r="AF132" s="122" t="str" cm="1">
        <f t="array" ref="AF132">_xlfn.IFS(AND($N132&lt;&gt;"",T132&lt;&gt;""),ABS($N132-T132),AND($N132="",T132=""),"",OR($N132&lt;&gt;"",T132&lt;&gt;""),"-")</f>
        <v/>
      </c>
      <c r="AG132" s="122" t="str" cm="1">
        <f t="array" ref="AG132">_xlfn.IFS(AND($N132&lt;&gt;"",U132&lt;&gt;""),ABS($N132-U132),AND($N132="",U132=""),"",OR($N132&lt;&gt;"",U132&lt;&gt;""),"-")</f>
        <v/>
      </c>
      <c r="AH132" s="122" t="str" cm="1">
        <f t="array" ref="AH132">_xlfn.IFS(AND($N132&lt;&gt;"",V132&lt;&gt;""),ABS($N132-V132),AND($N132="",V132=""),"",OR($N132&lt;&gt;"",V132&lt;&gt;""),"-")</f>
        <v/>
      </c>
      <c r="AI132" s="122" t="str" cm="1">
        <f t="array" ref="AI132">_xlfn.IFS(AND($N132&lt;&gt;"",W132&lt;&gt;""),ABS($N132-W132),AND($N132="",W132=""),"",OR($N132&lt;&gt;"",W132&lt;&gt;""),"-")</f>
        <v/>
      </c>
      <c r="AJ132" s="122" t="str" cm="1">
        <f t="array" ref="AJ132">_xlfn.IFS(AND($N132&lt;&gt;"",X132&lt;&gt;""),ABS($N132-X132),AND($N132="",X132=""),"",OR($N132&lt;&gt;"",X132&lt;&gt;""),"-")</f>
        <v/>
      </c>
      <c r="AK132" s="122" t="str" cm="1">
        <f t="array" ref="AK132">_xlfn.IFS(AND($N132&lt;&gt;"",Y132&lt;&gt;""),ABS($N132-Y132),AND($N132="",Y132=""),"",OR($N132&lt;&gt;"",Y132&lt;&gt;""),"-")</f>
        <v/>
      </c>
      <c r="AL132" s="122" t="str" cm="1">
        <f t="array" ref="AL132">_xlfn.IFS(AND($N132&lt;&gt;"",Z132&lt;&gt;""),ABS($N132-Z132),AND($N132="",Z132=""),"",OR($N132&lt;&gt;"",Z132&lt;&gt;""),"-")</f>
        <v/>
      </c>
      <c r="AM132" s="340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1" t="str" cm="1">
        <f t="array" ref="AX132">_xlfn.IFS(AND($P132&lt;&gt;"",Q132&lt;&gt;""),ABS($P132-Q132),AND($P132="",Q132=""),"",OR($P132&lt;&gt;"",Q132&lt;&gt;""),"-")</f>
        <v/>
      </c>
      <c r="AY132" s="120" t="str" cm="1">
        <f t="array" ref="AY132">_xlfn.IFS(AND($P132&lt;&gt;"",R132&lt;&gt;""),ABS($P132-R132),AND($P132="",R132=""),"",OR($P132&lt;&gt;"",R132&lt;&gt;""),"-")</f>
        <v/>
      </c>
      <c r="AZ132" s="120" t="str" cm="1">
        <f t="array" ref="AZ132">_xlfn.IFS(AND($P132&lt;&gt;"",S132&lt;&gt;""),ABS($P132-S132),AND($P132="",S132=""),"",OR($P132&lt;&gt;"",S132&lt;&gt;""),"-")</f>
        <v/>
      </c>
      <c r="BA132" s="120" t="str" cm="1">
        <f t="array" ref="BA132">_xlfn.IFS(AND($P132&lt;&gt;"",T132&lt;&gt;""),ABS($P132-T132),AND($P132="",T132=""),"",OR($P132&lt;&gt;"",T132&lt;&gt;""),"-")</f>
        <v/>
      </c>
      <c r="BB132" s="120" t="str" cm="1">
        <f t="array" ref="BB132">_xlfn.IFS(AND($P132&lt;&gt;"",U132&lt;&gt;""),ABS($P132-U132),AND($P132="",U132=""),"",OR($P132&lt;&gt;"",U132&lt;&gt;""),"-")</f>
        <v/>
      </c>
      <c r="BC132" s="120" t="str" cm="1">
        <f t="array" ref="BC132">_xlfn.IFS(AND($P132&lt;&gt;"",V132&lt;&gt;""),ABS($P132-V132),AND($P132="",V132=""),"",OR($P132&lt;&gt;"",V132&lt;&gt;""),"-")</f>
        <v/>
      </c>
      <c r="BD132" s="120" t="str" cm="1">
        <f t="array" ref="BD132">_xlfn.IFS(AND($P132&lt;&gt;"",W132&lt;&gt;""),ABS($P132-W132),AND($P132="",W132=""),"",OR($P132&lt;&gt;"",W132&lt;&gt;""),"-")</f>
        <v/>
      </c>
      <c r="BE132" s="120" t="str" cm="1">
        <f t="array" ref="BE132">_xlfn.IFS(AND($P132&lt;&gt;"",X132&lt;&gt;""),ABS($P132-X132),AND($P132="",X132=""),"",OR($P132&lt;&gt;"",X132&lt;&gt;""),"-")</f>
        <v/>
      </c>
      <c r="BF132" s="120" t="str" cm="1">
        <f t="array" ref="BF132">_xlfn.IFS(AND($P132&lt;&gt;"",Y132&lt;&gt;""),ABS($P132-Y132),AND($P132="",Y132=""),"",OR($P132&lt;&gt;"",Y132&lt;&gt;""),"-")</f>
        <v/>
      </c>
      <c r="BG132" s="120" t="str" cm="1">
        <f t="array" ref="BG132">_xlfn.IFS(AND($P132&lt;&gt;"",Z132&lt;&gt;""),ABS($P132-Z132),AND($P132="",Z132=""),"",OR($P132&lt;&gt;"",Z132&lt;&gt;""),"-")</f>
        <v/>
      </c>
      <c r="BH132" s="121" t="str" cm="1">
        <f t="array" ref="BH132">_xlfn.IFS(AND($Q132&lt;&gt;"",R132&lt;&gt;""),ABS($Q132-R132),AND($Q132="",R132=""),"",OR($Q132&lt;&gt;"",R132&lt;&gt;""),"-")</f>
        <v/>
      </c>
      <c r="BI132" s="120" t="str" cm="1">
        <f t="array" ref="BI132">_xlfn.IFS(AND($Q132&lt;&gt;"",S132&lt;&gt;""),ABS($Q132-S132),AND($Q132="",S132=""),"",OR($Q132&lt;&gt;"",S132&lt;&gt;""),"-")</f>
        <v/>
      </c>
      <c r="BJ132" s="120" t="str" cm="1">
        <f t="array" ref="BJ132">_xlfn.IFS(AND($Q132&lt;&gt;"",T132&lt;&gt;""),ABS($Q132-T132),AND($Q132="",T132=""),"",OR($Q132&lt;&gt;"",T132&lt;&gt;""),"-")</f>
        <v/>
      </c>
      <c r="BK132" s="120" t="str" cm="1">
        <f t="array" ref="BK132">_xlfn.IFS(AND($Q132&lt;&gt;"",U132&lt;&gt;""),ABS($Q132-U132),AND($Q132="",U132=""),"",OR($Q132&lt;&gt;"",U132&lt;&gt;""),"-")</f>
        <v/>
      </c>
      <c r="BL132" s="120" t="str" cm="1">
        <f t="array" ref="BL132">_xlfn.IFS(AND($Q132&lt;&gt;"",V132&lt;&gt;""),ABS($Q132-V132),AND($Q132="",V132=""),"",OR($Q132&lt;&gt;"",V132&lt;&gt;""),"-")</f>
        <v/>
      </c>
      <c r="BM132" s="120" t="str" cm="1">
        <f t="array" ref="BM132">_xlfn.IFS(AND($Q132&lt;&gt;"",W132&lt;&gt;""),ABS($Q132-W132),AND($Q132="",W132=""),"",OR($Q132&lt;&gt;"",W132&lt;&gt;""),"-")</f>
        <v/>
      </c>
      <c r="BN132" s="120" t="str" cm="1">
        <f t="array" ref="BN132">_xlfn.IFS(AND($Q132&lt;&gt;"",X132&lt;&gt;""),ABS($Q132-X132),AND($Q132="",X132=""),"",OR($Q132&lt;&gt;"",X132&lt;&gt;""),"-")</f>
        <v/>
      </c>
      <c r="BO132" s="120" t="str" cm="1">
        <f t="array" ref="BO132">_xlfn.IFS(AND($Q132&lt;&gt;"",Y132&lt;&gt;""),ABS($Q132-Y132),AND($Q132="",Y132=""),"",OR($Q132&lt;&gt;"",Y132&lt;&gt;""),"-")</f>
        <v/>
      </c>
      <c r="BP132" s="120" t="str" cm="1">
        <f t="array" ref="BP132">_xlfn.IFS(AND($Q132&lt;&gt;"",Z132&lt;&gt;""),ABS($Q132-Z132),AND($Q132="",Z132=""),"",OR($Q132&lt;&gt;"",Z132&lt;&gt;""),"-")</f>
        <v/>
      </c>
      <c r="BQ132" s="121" t="str" cm="1">
        <f t="array" ref="BQ132">_xlfn.IFS(AND($R132&lt;&gt;"",S132&lt;&gt;""),ABS($R132-S132),AND($R132="",S132=""),"",OR($R132&lt;&gt;"",S132&lt;&gt;""),"-")</f>
        <v/>
      </c>
      <c r="BR132" s="120" t="str" cm="1">
        <f t="array" ref="BR132">_xlfn.IFS(AND($R132&lt;&gt;"",T132&lt;&gt;""),ABS($R132-T132),AND($R132="",T132=""),"",OR($R132&lt;&gt;"",T132&lt;&gt;""),"-")</f>
        <v/>
      </c>
      <c r="BS132" s="120" t="str" cm="1">
        <f t="array" ref="BS132">_xlfn.IFS(AND($R132&lt;&gt;"",U132&lt;&gt;""),ABS($R132-U132),AND($R132="",U132=""),"",OR($R132&lt;&gt;"",U132&lt;&gt;""),"-")</f>
        <v/>
      </c>
      <c r="BT132" s="120" t="str" cm="1">
        <f t="array" ref="BT132">_xlfn.IFS(AND($R132&lt;&gt;"",V132&lt;&gt;""),ABS($R132-V132),AND($R132="",V132=""),"",OR($R132&lt;&gt;"",V132&lt;&gt;""),"-")</f>
        <v/>
      </c>
      <c r="BU132" s="120" t="str" cm="1">
        <f t="array" ref="BU132">_xlfn.IFS(AND($R132&lt;&gt;"",W132&lt;&gt;""),ABS($R132-W132),AND($R132="",W132=""),"",OR($R132&lt;&gt;"",W132&lt;&gt;""),"-")</f>
        <v/>
      </c>
      <c r="BV132" s="120" t="str" cm="1">
        <f t="array" ref="BV132">_xlfn.IFS(AND($R132&lt;&gt;"",X132&lt;&gt;""),ABS($R132-X132),AND($R132="",X132=""),"",OR($R132&lt;&gt;"",X132&lt;&gt;""),"-")</f>
        <v/>
      </c>
      <c r="BW132" s="120" t="str" cm="1">
        <f t="array" ref="BW132">_xlfn.IFS(AND($R132&lt;&gt;"",Y132&lt;&gt;""),ABS($R132-Y132),AND($R132="",Y132=""),"",OR($R132&lt;&gt;"",Y132&lt;&gt;""),"-")</f>
        <v/>
      </c>
      <c r="BX132" s="120" t="str" cm="1">
        <f t="array" ref="BX132">_xlfn.IFS(AND($R132&lt;&gt;"",Z132&lt;&gt;""),ABS($R132-Z132),AND($R132="",Z132=""),"",OR($R132&lt;&gt;"",Z132&lt;&gt;""),"-")</f>
        <v/>
      </c>
      <c r="BY132" s="121" t="str" cm="1">
        <f t="array" ref="BY132">_xlfn.IFS(AND($S132&lt;&gt;"",T132&lt;&gt;""),ABS($S132-T132),AND($S132="",T132=""),"",OR($S132&lt;&gt;"",T132&lt;&gt;""),"-")</f>
        <v/>
      </c>
      <c r="BZ132" s="120" t="str" cm="1">
        <f t="array" ref="BZ132">_xlfn.IFS(AND($S132&lt;&gt;"",U132&lt;&gt;""),ABS($S132-U132),AND($S132="",U132=""),"",OR($S132&lt;&gt;"",U132&lt;&gt;""),"-")</f>
        <v/>
      </c>
      <c r="CA132" s="120" t="str" cm="1">
        <f t="array" ref="CA132">_xlfn.IFS(AND($S132&lt;&gt;"",V132&lt;&gt;""),ABS($S132-V132),AND($S132="",V132=""),"",OR($S132&lt;&gt;"",V132&lt;&gt;""),"-")</f>
        <v/>
      </c>
      <c r="CB132" s="120" t="str" cm="1">
        <f t="array" ref="CB132">_xlfn.IFS(AND($S132&lt;&gt;"",W132&lt;&gt;""),ABS($S132-W132),AND($S132="",W132=""),"",OR($S132&lt;&gt;"",W132&lt;&gt;""),"-")</f>
        <v/>
      </c>
      <c r="CC132" s="120" t="str" cm="1">
        <f t="array" ref="CC132">_xlfn.IFS(AND($S132&lt;&gt;"",X132&lt;&gt;""),ABS($S132-X132),AND($S132="",X132=""),"",OR($S132&lt;&gt;"",X132&lt;&gt;""),"-")</f>
        <v/>
      </c>
      <c r="CD132" s="120" t="str" cm="1">
        <f t="array" ref="CD132">_xlfn.IFS(AND($S132&lt;&gt;"",Y132&lt;&gt;""),ABS($S132-Y132),AND($S132="",Y132=""),"",OR($S132&lt;&gt;"",Y132&lt;&gt;""),"-")</f>
        <v/>
      </c>
      <c r="CE132" s="120" t="str" cm="1">
        <f t="array" ref="CE132">_xlfn.IFS(AND($S132&lt;&gt;"",Z132&lt;&gt;""),ABS($S132-Z132),AND($S132="",Z132=""),"",OR($S132&lt;&gt;"",Z132&lt;&gt;""),"-")</f>
        <v/>
      </c>
      <c r="CF132" s="121" t="str" cm="1">
        <f t="array" ref="CF132">_xlfn.IFS(AND($T132&lt;&gt;"",U132&lt;&gt;""),ABS($T132-U132),AND($T132="",U132=""),"",OR($T132&lt;&gt;"",U132&lt;&gt;""),"-")</f>
        <v/>
      </c>
      <c r="CG132" s="120" t="str" cm="1">
        <f t="array" ref="CG132">_xlfn.IFS(AND($T132&lt;&gt;"",V132&lt;&gt;""),ABS($T132-V132),AND($T132="",V132=""),"",OR($T132&lt;&gt;"",V132&lt;&gt;""),"-")</f>
        <v/>
      </c>
      <c r="CH132" s="120" t="str" cm="1">
        <f t="array" ref="CH132">_xlfn.IFS(AND($T132&lt;&gt;"",W132&lt;&gt;""),ABS($T132-W132),AND($T132="",W132=""),"",OR($T132&lt;&gt;"",W132&lt;&gt;""),"-")</f>
        <v/>
      </c>
      <c r="CI132" s="120" t="str" cm="1">
        <f t="array" ref="CI132">_xlfn.IFS(AND($T132&lt;&gt;"",X132&lt;&gt;""),ABS($T132-X132),AND($T132="",X132=""),"",OR($T132&lt;&gt;"",X132&lt;&gt;""),"-")</f>
        <v/>
      </c>
      <c r="CJ132" s="120" t="str" cm="1">
        <f t="array" ref="CJ132">_xlfn.IFS(AND($T132&lt;&gt;"",Y132&lt;&gt;""),ABS($T132-Y132),AND($T132="",Y132=""),"",OR($T132&lt;&gt;"",Y132&lt;&gt;""),"-")</f>
        <v/>
      </c>
      <c r="CK132" s="120" t="str" cm="1">
        <f t="array" ref="CK132">_xlfn.IFS(AND($T132&lt;&gt;"",Z132&lt;&gt;""),ABS($T132-Z132),AND($T132="",Z132=""),"",OR($T132&lt;&gt;"",Z132&lt;&gt;""),"-")</f>
        <v/>
      </c>
      <c r="CL132" s="121" t="str" cm="1">
        <f t="array" ref="CL132">_xlfn.IFS(AND($U132&lt;&gt;"",V132&lt;&gt;""),ABS($U132-V132),AND($U132="",V132=""),"",OR($U132&lt;&gt;"",V132&lt;&gt;""),"-")</f>
        <v/>
      </c>
      <c r="CM132" s="120" t="str" cm="1">
        <f t="array" ref="CM132">_xlfn.IFS(AND($U132&lt;&gt;"",W132&lt;&gt;""),ABS($U132-W132),AND($U132="",W132=""),"",OR($U132&lt;&gt;"",W132&lt;&gt;""),"-")</f>
        <v/>
      </c>
      <c r="CN132" s="120" t="str" cm="1">
        <f t="array" ref="CN132">_xlfn.IFS(AND($U132&lt;&gt;"",X132&lt;&gt;""),ABS($U132-X132),AND($U132="",X132=""),"",OR($U132&lt;&gt;"",X132&lt;&gt;""),"-")</f>
        <v/>
      </c>
      <c r="CO132" s="120" t="str" cm="1">
        <f t="array" ref="CO132">_xlfn.IFS(AND($U132&lt;&gt;"",Y132&lt;&gt;""),ABS($U132-Y132),AND($U132="",Y132=""),"",OR($U132&lt;&gt;"",Y132&lt;&gt;""),"-")</f>
        <v/>
      </c>
      <c r="CP132" s="120" t="str" cm="1">
        <f t="array" ref="CP132">_xlfn.IFS(AND($U132&lt;&gt;"",Z132&lt;&gt;""),ABS($U132-Z132),AND($U132="",Z132=""),"",OR($U132&lt;&gt;"",Z132&lt;&gt;""),"-")</f>
        <v/>
      </c>
      <c r="CQ132" s="121" t="str" cm="1">
        <f t="array" ref="CQ132">_xlfn.IFS(AND($V132&lt;&gt;"",W132&lt;&gt;""),ABS($V132-W132),AND($V132="",W132=""),"",OR($V132&lt;&gt;"",W132&lt;&gt;""),"-")</f>
        <v/>
      </c>
      <c r="CR132" s="120" t="str" cm="1">
        <f t="array" ref="CR132">_xlfn.IFS(AND($V132&lt;&gt;"",X132&lt;&gt;""),ABS($V132-X132),AND($V132="",X132=""),"",OR($V132&lt;&gt;"",X132&lt;&gt;""),"-")</f>
        <v/>
      </c>
      <c r="CS132" s="120" t="str" cm="1">
        <f t="array" ref="CS132">_xlfn.IFS(AND($V132&lt;&gt;"",Y132&lt;&gt;""),ABS($V132-Y132),AND($V132="",Y132=""),"",OR($V132&lt;&gt;"",Y132&lt;&gt;""),"-")</f>
        <v/>
      </c>
      <c r="CT132" s="120" t="str" cm="1">
        <f t="array" ref="CT132">_xlfn.IFS(AND($V132&lt;&gt;"",Z132&lt;&gt;""),ABS($V132-Z132),AND($V132="",Z132=""),"",OR($V132&lt;&gt;"",Z132&lt;&gt;""),"-")</f>
        <v/>
      </c>
      <c r="CU132" s="121" t="str" cm="1">
        <f t="array" ref="CU132">_xlfn.IFS(AND($W132&lt;&gt;"",X132&lt;&gt;""),ABS($W132-X132),AND($W132="",X132=""),"",OR($W132&lt;&gt;"",X132&lt;&gt;""),"-")</f>
        <v/>
      </c>
      <c r="CV132" s="120" t="str" cm="1">
        <f t="array" ref="CV132">_xlfn.IFS(AND($W132&lt;&gt;"",Y132&lt;&gt;""),ABS($W132-Y132),AND($W132="",Y132=""),"",OR($W132&lt;&gt;"",Y132&lt;&gt;""),"-")</f>
        <v/>
      </c>
      <c r="CW132" s="120" t="str" cm="1">
        <f t="array" ref="CW132">_xlfn.IFS(AND($W132&lt;&gt;"",Z132&lt;&gt;""),ABS($W132-Z132),AND($W132="",Z132=""),"",OR($W132&lt;&gt;"",Z132&lt;&gt;""),"-")</f>
        <v/>
      </c>
      <c r="CX132" s="121" t="str" cm="1">
        <f t="array" ref="CX132">_xlfn.IFS(AND($X132&lt;&gt;"",Y132&lt;&gt;""),ABS($X132-Y132),AND($X132="",Y132=""),"",OR($X132&lt;&gt;"",Y132&lt;&gt;""),"-")</f>
        <v/>
      </c>
      <c r="CY132" s="120" t="str" cm="1">
        <f t="array" ref="CY132">_xlfn.IFS(AND($X132&lt;&gt;"",Z132&lt;&gt;""),ABS($X132-Z132),AND($X132="",Z132=""),"",OR($X132&lt;&gt;"",Z132&lt;&gt;""),"-")</f>
        <v/>
      </c>
      <c r="CZ132" s="121" t="str" cm="1">
        <f t="array" ref="CZ132">_xlfn.IFS(AND($Y132&lt;&gt;"",Z132&lt;&gt;""),ABS($Y132-Z132),AND($Y132="",Z132=""),"",OR($Y132&lt;&gt;"",Z132&lt;&gt;""),"-")</f>
        <v/>
      </c>
    </row>
    <row r="133" spans="1:104" x14ac:dyDescent="0.2">
      <c r="A133" s="260" t="s">
        <v>162</v>
      </c>
      <c r="B133" s="259" t="str">
        <f>VLOOKUP($A133,Merged_couplings!$B:$BU,MATCH(B$1,Merged_couplings!$B$1:$BU$1,0),FALSE)</f>
        <v>--G</v>
      </c>
      <c r="C133" s="258" t="str">
        <f>VLOOKUP($A133,Merged_couplings!$B:$BU,MATCH(C$1,Merged_couplings!$B$1:$BU$1,0),FALSE)</f>
        <v>-I-</v>
      </c>
      <c r="D133" s="258" t="str">
        <f>VLOOKUP($A133,Merged_couplings!$B:$BU,MATCH(D$1,Merged_couplings!$B$1:$BU$1,0),FALSE)</f>
        <v>-I-</v>
      </c>
      <c r="E133" s="258" t="str">
        <f>VLOOKUP($A133,Merged_couplings!$B:$BU,MATCH(E$1,Merged_couplings!$B$1:$BU$1,0),FALSE)</f>
        <v>-I-</v>
      </c>
      <c r="F133" s="258" t="str">
        <f>VLOOKUP($A133,Merged_couplings!$B:$BU,MATCH(F$1,Merged_couplings!$B$1:$BU$1,0),FALSE)</f>
        <v>-I-</v>
      </c>
      <c r="G133" s="258" t="str">
        <f>VLOOKUP($A133,Merged_couplings!$B:$BU,MATCH(G$1,Merged_couplings!$B$1:$BU$1,0),FALSE)</f>
        <v>-I-</v>
      </c>
      <c r="H133" s="258" t="str">
        <f>VLOOKUP($A133,Merged_couplings!$B:$BU,MATCH(H$1,Merged_couplings!$B$1:$BU$1,0),FALSE)</f>
        <v>-IG</v>
      </c>
      <c r="I133" s="258" t="str">
        <f>VLOOKUP($A133,Merged_couplings!$B:$BU,MATCH(I$1,Merged_couplings!$B$1:$BU$1,0),FALSE)</f>
        <v>-IG</v>
      </c>
      <c r="J133" s="258" t="str">
        <f>VLOOKUP($A133,Merged_couplings!$B:$BU,MATCH(J$1,Merged_couplings!$B$1:$BU$1,0),FALSE)</f>
        <v>-IG</v>
      </c>
      <c r="K133" s="258" t="str">
        <f>VLOOKUP($A133,Merged_couplings!$B:$BU,MATCH(K$1,Merged_couplings!$B$1:$BU$1,0),FALSE)</f>
        <v>-IG</v>
      </c>
      <c r="L133" s="258" t="str">
        <f>VLOOKUP($A133,Merged_couplings!$B:$BU,MATCH(L$1,Merged_couplings!$B$1:$BU$1,0),FALSE)</f>
        <v>-I-</v>
      </c>
      <c r="M133" s="258" t="str">
        <f>VLOOKUP($A133,Merged_couplings!$B:$BU,MATCH(M$1,Merged_couplings!$B$1:$BU$1,0),FALSE)</f>
        <v>-I-</v>
      </c>
      <c r="N133" s="121" t="str">
        <f>IF(OR(B133="BIG",B133="BI-",B133="B-G"),VLOOKUP($A133,Merged_couplings!$B:$BU,MATCH(N$1,Merged_couplings!$B$1:$BU$1,0),FALSE),"")</f>
        <v/>
      </c>
      <c r="P133" s="120" t="str">
        <f>IF(OR(C133="BIG",C133="BI-",C133="B-G"),VLOOKUP($A133,Merged_couplings!$B:$BU,MATCH(P$1,Merged_couplings!$B$1:$BU$1,0),FALSE),"")</f>
        <v/>
      </c>
      <c r="Q133" s="120" t="str">
        <f>IF(OR(D133="BIG",D133="BI-",D133="B-G"),VLOOKUP($A133,Merged_couplings!$B:$BU,MATCH(Q$1,Merged_couplings!$B$1:$BU$1,0),FALSE),"")</f>
        <v/>
      </c>
      <c r="R133" s="120" t="str">
        <f>IF(OR(E133="BIG",E133="BI-",E133="B-G"),VLOOKUP($A133,Merged_couplings!$B:$BU,MATCH(R$1,Merged_couplings!$B$1:$BU$1,0),FALSE),"")</f>
        <v/>
      </c>
      <c r="S133" s="120" t="str">
        <f>IF(OR(F133="BIG",F133="BI-",F133="B-G"),VLOOKUP($A133,Merged_couplings!$B:$BU,MATCH(S$1,Merged_couplings!$B$1:$BU$1,0),FALSE),"")</f>
        <v/>
      </c>
      <c r="T133" s="120" t="str">
        <f>IF(OR(G133="BIG",G133="BI-",G133="B-G"),VLOOKUP($A133,Merged_couplings!$B:$BU,MATCH(T$1,Merged_couplings!$B$1:$BU$1,0),FALSE),"")</f>
        <v/>
      </c>
      <c r="U133" s="120" t="str">
        <f>IF(OR(H133="BIG",H133="BI-",H133="B-G"),VLOOKUP($A133,Merged_couplings!$B:$BU,MATCH(U$1,Merged_couplings!$B$1:$BU$1,0),FALSE),"")</f>
        <v/>
      </c>
      <c r="V133" s="120" t="str">
        <f>IF(OR(I133="BIG",I133="BI-",I133="B-G"),VLOOKUP($A133,Merged_couplings!$B:$BU,MATCH(V$1,Merged_couplings!$B$1:$BU$1,0),FALSE),"")</f>
        <v/>
      </c>
      <c r="W133" s="120" t="str">
        <f>IF(OR(J133="BIG",J133="BI-",J133="B-G"),VLOOKUP($A133,Merged_couplings!$B:$BU,MATCH(W$1,Merged_couplings!$B$1:$BU$1,0),FALSE),"")</f>
        <v/>
      </c>
      <c r="X133" s="120" t="str">
        <f>IF(OR(K133="BIG",K133="BI-",K133="B-G"),VLOOKUP($A133,Merged_couplings!$B:$BU,MATCH(X$1,Merged_couplings!$B$1:$BU$1,0),FALSE),"")</f>
        <v/>
      </c>
      <c r="Y133" s="120" t="str">
        <f>IF(OR(L133="BIG",L133="BI-",L133="B-G"),VLOOKUP($A133,Merged_couplings!$B:$BU,MATCH(Y$1,Merged_couplings!$B$1:$BU$1,0),FALSE),"")</f>
        <v/>
      </c>
      <c r="Z133" s="120" t="str">
        <f>IF(OR(M133="BIG",M133="BI-",M133="B-G"),VLOOKUP($A133,Merged_couplings!$B:$BU,MATCH(Z$1,Merged_couplings!$B$1:$BU$1,0),FALSE),"")</f>
        <v/>
      </c>
      <c r="AA133" s="123"/>
      <c r="AB133" s="340" t="str" cm="1">
        <f t="array" ref="AB133">_xlfn.IFS(AND($N133&lt;&gt;"",P133&lt;&gt;""),ABS($N133-P133),AND($N133="",P133=""),"",OR($N133&lt;&gt;"",P133&lt;&gt;""),"-")</f>
        <v/>
      </c>
      <c r="AC133" s="122" t="str" cm="1">
        <f t="array" ref="AC133">_xlfn.IFS(AND($N133&lt;&gt;"",Q133&lt;&gt;""),ABS($N133-Q133),AND($N133="",Q133=""),"",OR($N133&lt;&gt;"",Q133&lt;&gt;""),"-")</f>
        <v/>
      </c>
      <c r="AD133" s="122" t="str" cm="1">
        <f t="array" ref="AD133">_xlfn.IFS(AND($N133&lt;&gt;"",R133&lt;&gt;""),ABS($N133-R133),AND($N133="",R133=""),"",OR($N133&lt;&gt;"",R133&lt;&gt;""),"-")</f>
        <v/>
      </c>
      <c r="AE133" s="122" t="str" cm="1">
        <f t="array" ref="AE133">_xlfn.IFS(AND($N133&lt;&gt;"",S133&lt;&gt;""),ABS($N133-S133),AND($N133="",S133=""),"",OR($N133&lt;&gt;"",S133&lt;&gt;""),"-")</f>
        <v/>
      </c>
      <c r="AF133" s="122" t="str" cm="1">
        <f t="array" ref="AF133">_xlfn.IFS(AND($N133&lt;&gt;"",T133&lt;&gt;""),ABS($N133-T133),AND($N133="",T133=""),"",OR($N133&lt;&gt;"",T133&lt;&gt;""),"-")</f>
        <v/>
      </c>
      <c r="AG133" s="122" t="str" cm="1">
        <f t="array" ref="AG133">_xlfn.IFS(AND($N133&lt;&gt;"",U133&lt;&gt;""),ABS($N133-U133),AND($N133="",U133=""),"",OR($N133&lt;&gt;"",U133&lt;&gt;""),"-")</f>
        <v/>
      </c>
      <c r="AH133" s="122" t="str" cm="1">
        <f t="array" ref="AH133">_xlfn.IFS(AND($N133&lt;&gt;"",V133&lt;&gt;""),ABS($N133-V133),AND($N133="",V133=""),"",OR($N133&lt;&gt;"",V133&lt;&gt;""),"-")</f>
        <v/>
      </c>
      <c r="AI133" s="122" t="str" cm="1">
        <f t="array" ref="AI133">_xlfn.IFS(AND($N133&lt;&gt;"",W133&lt;&gt;""),ABS($N133-W133),AND($N133="",W133=""),"",OR($N133&lt;&gt;"",W133&lt;&gt;""),"-")</f>
        <v/>
      </c>
      <c r="AJ133" s="122" t="str" cm="1">
        <f t="array" ref="AJ133">_xlfn.IFS(AND($N133&lt;&gt;"",X133&lt;&gt;""),ABS($N133-X133),AND($N133="",X133=""),"",OR($N133&lt;&gt;"",X133&lt;&gt;""),"-")</f>
        <v/>
      </c>
      <c r="AK133" s="122" t="str" cm="1">
        <f t="array" ref="AK133">_xlfn.IFS(AND($N133&lt;&gt;"",Y133&lt;&gt;""),ABS($N133-Y133),AND($N133="",Y133=""),"",OR($N133&lt;&gt;"",Y133&lt;&gt;""),"-")</f>
        <v/>
      </c>
      <c r="AL133" s="122" t="str" cm="1">
        <f t="array" ref="AL133">_xlfn.IFS(AND($N133&lt;&gt;"",Z133&lt;&gt;""),ABS($N133-Z133),AND($N133="",Z133=""),"",OR($N133&lt;&gt;"",Z133&lt;&gt;""),"-")</f>
        <v/>
      </c>
      <c r="AM133" s="340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1" t="str" cm="1">
        <f t="array" ref="AX133">_xlfn.IFS(AND($P133&lt;&gt;"",Q133&lt;&gt;""),ABS($P133-Q133),AND($P133="",Q133=""),"",OR($P133&lt;&gt;"",Q133&lt;&gt;""),"-")</f>
        <v/>
      </c>
      <c r="AY133" s="120" t="str" cm="1">
        <f t="array" ref="AY133">_xlfn.IFS(AND($P133&lt;&gt;"",R133&lt;&gt;""),ABS($P133-R133),AND($P133="",R133=""),"",OR($P133&lt;&gt;"",R133&lt;&gt;""),"-")</f>
        <v/>
      </c>
      <c r="AZ133" s="120" t="str" cm="1">
        <f t="array" ref="AZ133">_xlfn.IFS(AND($P133&lt;&gt;"",S133&lt;&gt;""),ABS($P133-S133),AND($P133="",S133=""),"",OR($P133&lt;&gt;"",S133&lt;&gt;""),"-")</f>
        <v/>
      </c>
      <c r="BA133" s="120" t="str" cm="1">
        <f t="array" ref="BA133">_xlfn.IFS(AND($P133&lt;&gt;"",T133&lt;&gt;""),ABS($P133-T133),AND($P133="",T133=""),"",OR($P133&lt;&gt;"",T133&lt;&gt;""),"-")</f>
        <v/>
      </c>
      <c r="BB133" s="120" t="str" cm="1">
        <f t="array" ref="BB133">_xlfn.IFS(AND($P133&lt;&gt;"",U133&lt;&gt;""),ABS($P133-U133),AND($P133="",U133=""),"",OR($P133&lt;&gt;"",U133&lt;&gt;""),"-")</f>
        <v/>
      </c>
      <c r="BC133" s="120" t="str" cm="1">
        <f t="array" ref="BC133">_xlfn.IFS(AND($P133&lt;&gt;"",V133&lt;&gt;""),ABS($P133-V133),AND($P133="",V133=""),"",OR($P133&lt;&gt;"",V133&lt;&gt;""),"-")</f>
        <v/>
      </c>
      <c r="BD133" s="120" t="str" cm="1">
        <f t="array" ref="BD133">_xlfn.IFS(AND($P133&lt;&gt;"",W133&lt;&gt;""),ABS($P133-W133),AND($P133="",W133=""),"",OR($P133&lt;&gt;"",W133&lt;&gt;""),"-")</f>
        <v/>
      </c>
      <c r="BE133" s="120" t="str" cm="1">
        <f t="array" ref="BE133">_xlfn.IFS(AND($P133&lt;&gt;"",X133&lt;&gt;""),ABS($P133-X133),AND($P133="",X133=""),"",OR($P133&lt;&gt;"",X133&lt;&gt;""),"-")</f>
        <v/>
      </c>
      <c r="BF133" s="120" t="str" cm="1">
        <f t="array" ref="BF133">_xlfn.IFS(AND($P133&lt;&gt;"",Y133&lt;&gt;""),ABS($P133-Y133),AND($P133="",Y133=""),"",OR($P133&lt;&gt;"",Y133&lt;&gt;""),"-")</f>
        <v/>
      </c>
      <c r="BG133" s="120" t="str" cm="1">
        <f t="array" ref="BG133">_xlfn.IFS(AND($P133&lt;&gt;"",Z133&lt;&gt;""),ABS($P133-Z133),AND($P133="",Z133=""),"",OR($P133&lt;&gt;"",Z133&lt;&gt;""),"-")</f>
        <v/>
      </c>
      <c r="BH133" s="121" t="str" cm="1">
        <f t="array" ref="BH133">_xlfn.IFS(AND($Q133&lt;&gt;"",R133&lt;&gt;""),ABS($Q133-R133),AND($Q133="",R133=""),"",OR($Q133&lt;&gt;"",R133&lt;&gt;""),"-")</f>
        <v/>
      </c>
      <c r="BI133" s="120" t="str" cm="1">
        <f t="array" ref="BI133">_xlfn.IFS(AND($Q133&lt;&gt;"",S133&lt;&gt;""),ABS($Q133-S133),AND($Q133="",S133=""),"",OR($Q133&lt;&gt;"",S133&lt;&gt;""),"-")</f>
        <v/>
      </c>
      <c r="BJ133" s="120" t="str" cm="1">
        <f t="array" ref="BJ133">_xlfn.IFS(AND($Q133&lt;&gt;"",T133&lt;&gt;""),ABS($Q133-T133),AND($Q133="",T133=""),"",OR($Q133&lt;&gt;"",T133&lt;&gt;""),"-")</f>
        <v/>
      </c>
      <c r="BK133" s="120" t="str" cm="1">
        <f t="array" ref="BK133">_xlfn.IFS(AND($Q133&lt;&gt;"",U133&lt;&gt;""),ABS($Q133-U133),AND($Q133="",U133=""),"",OR($Q133&lt;&gt;"",U133&lt;&gt;""),"-")</f>
        <v/>
      </c>
      <c r="BL133" s="120" t="str" cm="1">
        <f t="array" ref="BL133">_xlfn.IFS(AND($Q133&lt;&gt;"",V133&lt;&gt;""),ABS($Q133-V133),AND($Q133="",V133=""),"",OR($Q133&lt;&gt;"",V133&lt;&gt;""),"-")</f>
        <v/>
      </c>
      <c r="BM133" s="120" t="str" cm="1">
        <f t="array" ref="BM133">_xlfn.IFS(AND($Q133&lt;&gt;"",W133&lt;&gt;""),ABS($Q133-W133),AND($Q133="",W133=""),"",OR($Q133&lt;&gt;"",W133&lt;&gt;""),"-")</f>
        <v/>
      </c>
      <c r="BN133" s="120" t="str" cm="1">
        <f t="array" ref="BN133">_xlfn.IFS(AND($Q133&lt;&gt;"",X133&lt;&gt;""),ABS($Q133-X133),AND($Q133="",X133=""),"",OR($Q133&lt;&gt;"",X133&lt;&gt;""),"-")</f>
        <v/>
      </c>
      <c r="BO133" s="120" t="str" cm="1">
        <f t="array" ref="BO133">_xlfn.IFS(AND($Q133&lt;&gt;"",Y133&lt;&gt;""),ABS($Q133-Y133),AND($Q133="",Y133=""),"",OR($Q133&lt;&gt;"",Y133&lt;&gt;""),"-")</f>
        <v/>
      </c>
      <c r="BP133" s="120" t="str" cm="1">
        <f t="array" ref="BP133">_xlfn.IFS(AND($Q133&lt;&gt;"",Z133&lt;&gt;""),ABS($Q133-Z133),AND($Q133="",Z133=""),"",OR($Q133&lt;&gt;"",Z133&lt;&gt;""),"-")</f>
        <v/>
      </c>
      <c r="BQ133" s="121" t="str" cm="1">
        <f t="array" ref="BQ133">_xlfn.IFS(AND($R133&lt;&gt;"",S133&lt;&gt;""),ABS($R133-S133),AND($R133="",S133=""),"",OR($R133&lt;&gt;"",S133&lt;&gt;""),"-")</f>
        <v/>
      </c>
      <c r="BR133" s="120" t="str" cm="1">
        <f t="array" ref="BR133">_xlfn.IFS(AND($R133&lt;&gt;"",T133&lt;&gt;""),ABS($R133-T133),AND($R133="",T133=""),"",OR($R133&lt;&gt;"",T133&lt;&gt;""),"-")</f>
        <v/>
      </c>
      <c r="BS133" s="120" t="str" cm="1">
        <f t="array" ref="BS133">_xlfn.IFS(AND($R133&lt;&gt;"",U133&lt;&gt;""),ABS($R133-U133),AND($R133="",U133=""),"",OR($R133&lt;&gt;"",U133&lt;&gt;""),"-")</f>
        <v/>
      </c>
      <c r="BT133" s="120" t="str" cm="1">
        <f t="array" ref="BT133">_xlfn.IFS(AND($R133&lt;&gt;"",V133&lt;&gt;""),ABS($R133-V133),AND($R133="",V133=""),"",OR($R133&lt;&gt;"",V133&lt;&gt;""),"-")</f>
        <v/>
      </c>
      <c r="BU133" s="120" t="str" cm="1">
        <f t="array" ref="BU133">_xlfn.IFS(AND($R133&lt;&gt;"",W133&lt;&gt;""),ABS($R133-W133),AND($R133="",W133=""),"",OR($R133&lt;&gt;"",W133&lt;&gt;""),"-")</f>
        <v/>
      </c>
      <c r="BV133" s="120" t="str" cm="1">
        <f t="array" ref="BV133">_xlfn.IFS(AND($R133&lt;&gt;"",X133&lt;&gt;""),ABS($R133-X133),AND($R133="",X133=""),"",OR($R133&lt;&gt;"",X133&lt;&gt;""),"-")</f>
        <v/>
      </c>
      <c r="BW133" s="120" t="str" cm="1">
        <f t="array" ref="BW133">_xlfn.IFS(AND($R133&lt;&gt;"",Y133&lt;&gt;""),ABS($R133-Y133),AND($R133="",Y133=""),"",OR($R133&lt;&gt;"",Y133&lt;&gt;""),"-")</f>
        <v/>
      </c>
      <c r="BX133" s="120" t="str" cm="1">
        <f t="array" ref="BX133">_xlfn.IFS(AND($R133&lt;&gt;"",Z133&lt;&gt;""),ABS($R133-Z133),AND($R133="",Z133=""),"",OR($R133&lt;&gt;"",Z133&lt;&gt;""),"-")</f>
        <v/>
      </c>
      <c r="BY133" s="121" t="str" cm="1">
        <f t="array" ref="BY133">_xlfn.IFS(AND($S133&lt;&gt;"",T133&lt;&gt;""),ABS($S133-T133),AND($S133="",T133=""),"",OR($S133&lt;&gt;"",T133&lt;&gt;""),"-")</f>
        <v/>
      </c>
      <c r="BZ133" s="120" t="str" cm="1">
        <f t="array" ref="BZ133">_xlfn.IFS(AND($S133&lt;&gt;"",U133&lt;&gt;""),ABS($S133-U133),AND($S133="",U133=""),"",OR($S133&lt;&gt;"",U133&lt;&gt;""),"-")</f>
        <v/>
      </c>
      <c r="CA133" s="120" t="str" cm="1">
        <f t="array" ref="CA133">_xlfn.IFS(AND($S133&lt;&gt;"",V133&lt;&gt;""),ABS($S133-V133),AND($S133="",V133=""),"",OR($S133&lt;&gt;"",V133&lt;&gt;""),"-")</f>
        <v/>
      </c>
      <c r="CB133" s="120" t="str" cm="1">
        <f t="array" ref="CB133">_xlfn.IFS(AND($S133&lt;&gt;"",W133&lt;&gt;""),ABS($S133-W133),AND($S133="",W133=""),"",OR($S133&lt;&gt;"",W133&lt;&gt;""),"-")</f>
        <v/>
      </c>
      <c r="CC133" s="120" t="str" cm="1">
        <f t="array" ref="CC133">_xlfn.IFS(AND($S133&lt;&gt;"",X133&lt;&gt;""),ABS($S133-X133),AND($S133="",X133=""),"",OR($S133&lt;&gt;"",X133&lt;&gt;""),"-")</f>
        <v/>
      </c>
      <c r="CD133" s="120" t="str" cm="1">
        <f t="array" ref="CD133">_xlfn.IFS(AND($S133&lt;&gt;"",Y133&lt;&gt;""),ABS($S133-Y133),AND($S133="",Y133=""),"",OR($S133&lt;&gt;"",Y133&lt;&gt;""),"-")</f>
        <v/>
      </c>
      <c r="CE133" s="120" t="str" cm="1">
        <f t="array" ref="CE133">_xlfn.IFS(AND($S133&lt;&gt;"",Z133&lt;&gt;""),ABS($S133-Z133),AND($S133="",Z133=""),"",OR($S133&lt;&gt;"",Z133&lt;&gt;""),"-")</f>
        <v/>
      </c>
      <c r="CF133" s="121" t="str" cm="1">
        <f t="array" ref="CF133">_xlfn.IFS(AND($T133&lt;&gt;"",U133&lt;&gt;""),ABS($T133-U133),AND($T133="",U133=""),"",OR($T133&lt;&gt;"",U133&lt;&gt;""),"-")</f>
        <v/>
      </c>
      <c r="CG133" s="120" t="str" cm="1">
        <f t="array" ref="CG133">_xlfn.IFS(AND($T133&lt;&gt;"",V133&lt;&gt;""),ABS($T133-V133),AND($T133="",V133=""),"",OR($T133&lt;&gt;"",V133&lt;&gt;""),"-")</f>
        <v/>
      </c>
      <c r="CH133" s="120" t="str" cm="1">
        <f t="array" ref="CH133">_xlfn.IFS(AND($T133&lt;&gt;"",W133&lt;&gt;""),ABS($T133-W133),AND($T133="",W133=""),"",OR($T133&lt;&gt;"",W133&lt;&gt;""),"-")</f>
        <v/>
      </c>
      <c r="CI133" s="120" t="str" cm="1">
        <f t="array" ref="CI133">_xlfn.IFS(AND($T133&lt;&gt;"",X133&lt;&gt;""),ABS($T133-X133),AND($T133="",X133=""),"",OR($T133&lt;&gt;"",X133&lt;&gt;""),"-")</f>
        <v/>
      </c>
      <c r="CJ133" s="120" t="str" cm="1">
        <f t="array" ref="CJ133">_xlfn.IFS(AND($T133&lt;&gt;"",Y133&lt;&gt;""),ABS($T133-Y133),AND($T133="",Y133=""),"",OR($T133&lt;&gt;"",Y133&lt;&gt;""),"-")</f>
        <v/>
      </c>
      <c r="CK133" s="120" t="str" cm="1">
        <f t="array" ref="CK133">_xlfn.IFS(AND($T133&lt;&gt;"",Z133&lt;&gt;""),ABS($T133-Z133),AND($T133="",Z133=""),"",OR($T133&lt;&gt;"",Z133&lt;&gt;""),"-")</f>
        <v/>
      </c>
      <c r="CL133" s="121" t="str" cm="1">
        <f t="array" ref="CL133">_xlfn.IFS(AND($U133&lt;&gt;"",V133&lt;&gt;""),ABS($U133-V133),AND($U133="",V133=""),"",OR($U133&lt;&gt;"",V133&lt;&gt;""),"-")</f>
        <v/>
      </c>
      <c r="CM133" s="120" t="str" cm="1">
        <f t="array" ref="CM133">_xlfn.IFS(AND($U133&lt;&gt;"",W133&lt;&gt;""),ABS($U133-W133),AND($U133="",W133=""),"",OR($U133&lt;&gt;"",W133&lt;&gt;""),"-")</f>
        <v/>
      </c>
      <c r="CN133" s="120" t="str" cm="1">
        <f t="array" ref="CN133">_xlfn.IFS(AND($U133&lt;&gt;"",X133&lt;&gt;""),ABS($U133-X133),AND($U133="",X133=""),"",OR($U133&lt;&gt;"",X133&lt;&gt;""),"-")</f>
        <v/>
      </c>
      <c r="CO133" s="120" t="str" cm="1">
        <f t="array" ref="CO133">_xlfn.IFS(AND($U133&lt;&gt;"",Y133&lt;&gt;""),ABS($U133-Y133),AND($U133="",Y133=""),"",OR($U133&lt;&gt;"",Y133&lt;&gt;""),"-")</f>
        <v/>
      </c>
      <c r="CP133" s="120" t="str" cm="1">
        <f t="array" ref="CP133">_xlfn.IFS(AND($U133&lt;&gt;"",Z133&lt;&gt;""),ABS($U133-Z133),AND($U133="",Z133=""),"",OR($U133&lt;&gt;"",Z133&lt;&gt;""),"-")</f>
        <v/>
      </c>
      <c r="CQ133" s="121" t="str" cm="1">
        <f t="array" ref="CQ133">_xlfn.IFS(AND($V133&lt;&gt;"",W133&lt;&gt;""),ABS($V133-W133),AND($V133="",W133=""),"",OR($V133&lt;&gt;"",W133&lt;&gt;""),"-")</f>
        <v/>
      </c>
      <c r="CR133" s="120" t="str" cm="1">
        <f t="array" ref="CR133">_xlfn.IFS(AND($V133&lt;&gt;"",X133&lt;&gt;""),ABS($V133-X133),AND($V133="",X133=""),"",OR($V133&lt;&gt;"",X133&lt;&gt;""),"-")</f>
        <v/>
      </c>
      <c r="CS133" s="120" t="str" cm="1">
        <f t="array" ref="CS133">_xlfn.IFS(AND($V133&lt;&gt;"",Y133&lt;&gt;""),ABS($V133-Y133),AND($V133="",Y133=""),"",OR($V133&lt;&gt;"",Y133&lt;&gt;""),"-")</f>
        <v/>
      </c>
      <c r="CT133" s="120" t="str" cm="1">
        <f t="array" ref="CT133">_xlfn.IFS(AND($V133&lt;&gt;"",Z133&lt;&gt;""),ABS($V133-Z133),AND($V133="",Z133=""),"",OR($V133&lt;&gt;"",Z133&lt;&gt;""),"-")</f>
        <v/>
      </c>
      <c r="CU133" s="121" t="str" cm="1">
        <f t="array" ref="CU133">_xlfn.IFS(AND($W133&lt;&gt;"",X133&lt;&gt;""),ABS($W133-X133),AND($W133="",X133=""),"",OR($W133&lt;&gt;"",X133&lt;&gt;""),"-")</f>
        <v/>
      </c>
      <c r="CV133" s="120" t="str" cm="1">
        <f t="array" ref="CV133">_xlfn.IFS(AND($W133&lt;&gt;"",Y133&lt;&gt;""),ABS($W133-Y133),AND($W133="",Y133=""),"",OR($W133&lt;&gt;"",Y133&lt;&gt;""),"-")</f>
        <v/>
      </c>
      <c r="CW133" s="120" t="str" cm="1">
        <f t="array" ref="CW133">_xlfn.IFS(AND($W133&lt;&gt;"",Z133&lt;&gt;""),ABS($W133-Z133),AND($W133="",Z133=""),"",OR($W133&lt;&gt;"",Z133&lt;&gt;""),"-")</f>
        <v/>
      </c>
      <c r="CX133" s="121" t="str" cm="1">
        <f t="array" ref="CX133">_xlfn.IFS(AND($X133&lt;&gt;"",Y133&lt;&gt;""),ABS($X133-Y133),AND($X133="",Y133=""),"",OR($X133&lt;&gt;"",Y133&lt;&gt;""),"-")</f>
        <v/>
      </c>
      <c r="CY133" s="120" t="str" cm="1">
        <f t="array" ref="CY133">_xlfn.IFS(AND($X133&lt;&gt;"",Z133&lt;&gt;""),ABS($X133-Z133),AND($X133="",Z133=""),"",OR($X133&lt;&gt;"",Z133&lt;&gt;""),"-")</f>
        <v/>
      </c>
      <c r="CZ133" s="121" t="str" cm="1">
        <f t="array" ref="CZ133">_xlfn.IFS(AND($Y133&lt;&gt;"",Z133&lt;&gt;""),ABS($Y133-Z133),AND($Y133="",Z133=""),"",OR($Y133&lt;&gt;"",Z133&lt;&gt;""),"-")</f>
        <v/>
      </c>
    </row>
    <row r="134" spans="1:104" x14ac:dyDescent="0.2">
      <c r="A134" s="260" t="s">
        <v>164</v>
      </c>
      <c r="B134" s="259" t="str">
        <f>VLOOKUP($A134,Merged_couplings!$B:$BU,MATCH(B$1,Merged_couplings!$B$1:$BU$1,0),FALSE)</f>
        <v>---</v>
      </c>
      <c r="C134" s="258" t="str">
        <f>VLOOKUP($A134,Merged_couplings!$B:$BU,MATCH(C$1,Merged_couplings!$B$1:$BU$1,0),FALSE)</f>
        <v>-IG</v>
      </c>
      <c r="D134" s="258" t="str">
        <f>VLOOKUP($A134,Merged_couplings!$B:$BU,MATCH(D$1,Merged_couplings!$B$1:$BU$1,0),FALSE)</f>
        <v>-IG</v>
      </c>
      <c r="E134" s="258" t="str">
        <f>VLOOKUP($A134,Merged_couplings!$B:$BU,MATCH(E$1,Merged_couplings!$B$1:$BU$1,0),FALSE)</f>
        <v>-IG</v>
      </c>
      <c r="F134" s="258" t="str">
        <f>VLOOKUP($A134,Merged_couplings!$B:$BU,MATCH(F$1,Merged_couplings!$B$1:$BU$1,0),FALSE)</f>
        <v>-IG</v>
      </c>
      <c r="G134" s="258" t="str">
        <f>VLOOKUP($A134,Merged_couplings!$B:$BU,MATCH(G$1,Merged_couplings!$B$1:$BU$1,0),FALSE)</f>
        <v>--G</v>
      </c>
      <c r="H134" s="258" t="str">
        <f>VLOOKUP($A134,Merged_couplings!$B:$BU,MATCH(H$1,Merged_couplings!$B$1:$BU$1,0),FALSE)</f>
        <v>-I-</v>
      </c>
      <c r="I134" s="258" t="str">
        <f>VLOOKUP($A134,Merged_couplings!$B:$BU,MATCH(I$1,Merged_couplings!$B$1:$BU$1,0),FALSE)</f>
        <v>-I-</v>
      </c>
      <c r="J134" s="258" t="str">
        <f>VLOOKUP($A134,Merged_couplings!$B:$BU,MATCH(J$1,Merged_couplings!$B$1:$BU$1,0),FALSE)</f>
        <v>-I-</v>
      </c>
      <c r="K134" s="258" t="str">
        <f>VLOOKUP($A134,Merged_couplings!$B:$BU,MATCH(K$1,Merged_couplings!$B$1:$BU$1,0),FALSE)</f>
        <v>-I-</v>
      </c>
      <c r="L134" s="258" t="str">
        <f>VLOOKUP($A134,Merged_couplings!$B:$BU,MATCH(L$1,Merged_couplings!$B$1:$BU$1,0),FALSE)</f>
        <v>---</v>
      </c>
      <c r="M134" s="258" t="str">
        <f>VLOOKUP($A134,Merged_couplings!$B:$BU,MATCH(M$1,Merged_couplings!$B$1:$BU$1,0),FALSE)</f>
        <v>-I-</v>
      </c>
      <c r="N134" s="121" t="str">
        <f>IF(OR(B134="BIG",B134="BI-",B134="B-G"),VLOOKUP($A134,Merged_couplings!$B:$BU,MATCH(N$1,Merged_couplings!$B$1:$BU$1,0),FALSE),"")</f>
        <v/>
      </c>
      <c r="P134" s="120" t="str">
        <f>IF(OR(C134="BIG",C134="BI-",C134="B-G"),VLOOKUP($A134,Merged_couplings!$B:$BU,MATCH(P$1,Merged_couplings!$B$1:$BU$1,0),FALSE),"")</f>
        <v/>
      </c>
      <c r="Q134" s="120" t="str">
        <f>IF(OR(D134="BIG",D134="BI-",D134="B-G"),VLOOKUP($A134,Merged_couplings!$B:$BU,MATCH(Q$1,Merged_couplings!$B$1:$BU$1,0),FALSE),"")</f>
        <v/>
      </c>
      <c r="R134" s="120" t="str">
        <f>IF(OR(E134="BIG",E134="BI-",E134="B-G"),VLOOKUP($A134,Merged_couplings!$B:$BU,MATCH(R$1,Merged_couplings!$B$1:$BU$1,0),FALSE),"")</f>
        <v/>
      </c>
      <c r="S134" s="120" t="str">
        <f>IF(OR(F134="BIG",F134="BI-",F134="B-G"),VLOOKUP($A134,Merged_couplings!$B:$BU,MATCH(S$1,Merged_couplings!$B$1:$BU$1,0),FALSE),"")</f>
        <v/>
      </c>
      <c r="T134" s="120" t="str">
        <f>IF(OR(G134="BIG",G134="BI-",G134="B-G"),VLOOKUP($A134,Merged_couplings!$B:$BU,MATCH(T$1,Merged_couplings!$B$1:$BU$1,0),FALSE),"")</f>
        <v/>
      </c>
      <c r="U134" s="120" t="str">
        <f>IF(OR(H134="BIG",H134="BI-",H134="B-G"),VLOOKUP($A134,Merged_couplings!$B:$BU,MATCH(U$1,Merged_couplings!$B$1:$BU$1,0),FALSE),"")</f>
        <v/>
      </c>
      <c r="V134" s="120" t="str">
        <f>IF(OR(I134="BIG",I134="BI-",I134="B-G"),VLOOKUP($A134,Merged_couplings!$B:$BU,MATCH(V$1,Merged_couplings!$B$1:$BU$1,0),FALSE),"")</f>
        <v/>
      </c>
      <c r="W134" s="120" t="str">
        <f>IF(OR(J134="BIG",J134="BI-",J134="B-G"),VLOOKUP($A134,Merged_couplings!$B:$BU,MATCH(W$1,Merged_couplings!$B$1:$BU$1,0),FALSE),"")</f>
        <v/>
      </c>
      <c r="X134" s="120" t="str">
        <f>IF(OR(K134="BIG",K134="BI-",K134="B-G"),VLOOKUP($A134,Merged_couplings!$B:$BU,MATCH(X$1,Merged_couplings!$B$1:$BU$1,0),FALSE),"")</f>
        <v/>
      </c>
      <c r="Y134" s="120" t="str">
        <f>IF(OR(L134="BIG",L134="BI-",L134="B-G"),VLOOKUP($A134,Merged_couplings!$B:$BU,MATCH(Y$1,Merged_couplings!$B$1:$BU$1,0),FALSE),"")</f>
        <v/>
      </c>
      <c r="Z134" s="120" t="str">
        <f>IF(OR(M134="BIG",M134="BI-",M134="B-G"),VLOOKUP($A134,Merged_couplings!$B:$BU,MATCH(Z$1,Merged_couplings!$B$1:$BU$1,0),FALSE),"")</f>
        <v/>
      </c>
      <c r="AA134" s="123"/>
      <c r="AB134" s="340" t="str" cm="1">
        <f t="array" ref="AB134">_xlfn.IFS(AND($N134&lt;&gt;"",P134&lt;&gt;""),ABS($N134-P134),AND($N134="",P134=""),"",OR($N134&lt;&gt;"",P134&lt;&gt;""),"-")</f>
        <v/>
      </c>
      <c r="AC134" s="122" t="str" cm="1">
        <f t="array" ref="AC134">_xlfn.IFS(AND($N134&lt;&gt;"",Q134&lt;&gt;""),ABS($N134-Q134),AND($N134="",Q134=""),"",OR($N134&lt;&gt;"",Q134&lt;&gt;""),"-")</f>
        <v/>
      </c>
      <c r="AD134" s="122" t="str" cm="1">
        <f t="array" ref="AD134">_xlfn.IFS(AND($N134&lt;&gt;"",R134&lt;&gt;""),ABS($N134-R134),AND($N134="",R134=""),"",OR($N134&lt;&gt;"",R134&lt;&gt;""),"-")</f>
        <v/>
      </c>
      <c r="AE134" s="122" t="str" cm="1">
        <f t="array" ref="AE134">_xlfn.IFS(AND($N134&lt;&gt;"",S134&lt;&gt;""),ABS($N134-S134),AND($N134="",S134=""),"",OR($N134&lt;&gt;"",S134&lt;&gt;""),"-")</f>
        <v/>
      </c>
      <c r="AF134" s="122" t="str" cm="1">
        <f t="array" ref="AF134">_xlfn.IFS(AND($N134&lt;&gt;"",T134&lt;&gt;""),ABS($N134-T134),AND($N134="",T134=""),"",OR($N134&lt;&gt;"",T134&lt;&gt;""),"-")</f>
        <v/>
      </c>
      <c r="AG134" s="122" t="str" cm="1">
        <f t="array" ref="AG134">_xlfn.IFS(AND($N134&lt;&gt;"",U134&lt;&gt;""),ABS($N134-U134),AND($N134="",U134=""),"",OR($N134&lt;&gt;"",U134&lt;&gt;""),"-")</f>
        <v/>
      </c>
      <c r="AH134" s="122" t="str" cm="1">
        <f t="array" ref="AH134">_xlfn.IFS(AND($N134&lt;&gt;"",V134&lt;&gt;""),ABS($N134-V134),AND($N134="",V134=""),"",OR($N134&lt;&gt;"",V134&lt;&gt;""),"-")</f>
        <v/>
      </c>
      <c r="AI134" s="122" t="str" cm="1">
        <f t="array" ref="AI134">_xlfn.IFS(AND($N134&lt;&gt;"",W134&lt;&gt;""),ABS($N134-W134),AND($N134="",W134=""),"",OR($N134&lt;&gt;"",W134&lt;&gt;""),"-")</f>
        <v/>
      </c>
      <c r="AJ134" s="122" t="str" cm="1">
        <f t="array" ref="AJ134">_xlfn.IFS(AND($N134&lt;&gt;"",X134&lt;&gt;""),ABS($N134-X134),AND($N134="",X134=""),"",OR($N134&lt;&gt;"",X134&lt;&gt;""),"-")</f>
        <v/>
      </c>
      <c r="AK134" s="122" t="str" cm="1">
        <f t="array" ref="AK134">_xlfn.IFS(AND($N134&lt;&gt;"",Y134&lt;&gt;""),ABS($N134-Y134),AND($N134="",Y134=""),"",OR($N134&lt;&gt;"",Y134&lt;&gt;""),"-")</f>
        <v/>
      </c>
      <c r="AL134" s="122" t="str" cm="1">
        <f t="array" ref="AL134">_xlfn.IFS(AND($N134&lt;&gt;"",Z134&lt;&gt;""),ABS($N134-Z134),AND($N134="",Z134=""),"",OR($N134&lt;&gt;"",Z134&lt;&gt;""),"-")</f>
        <v/>
      </c>
      <c r="AM134" s="340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1" t="str" cm="1">
        <f t="array" ref="AX134">_xlfn.IFS(AND($P134&lt;&gt;"",Q134&lt;&gt;""),ABS($P134-Q134),AND($P134="",Q134=""),"",OR($P134&lt;&gt;"",Q134&lt;&gt;""),"-")</f>
        <v/>
      </c>
      <c r="AY134" s="120" t="str" cm="1">
        <f t="array" ref="AY134">_xlfn.IFS(AND($P134&lt;&gt;"",R134&lt;&gt;""),ABS($P134-R134),AND($P134="",R134=""),"",OR($P134&lt;&gt;"",R134&lt;&gt;""),"-")</f>
        <v/>
      </c>
      <c r="AZ134" s="120" t="str" cm="1">
        <f t="array" ref="AZ134">_xlfn.IFS(AND($P134&lt;&gt;"",S134&lt;&gt;""),ABS($P134-S134),AND($P134="",S134=""),"",OR($P134&lt;&gt;"",S134&lt;&gt;""),"-")</f>
        <v/>
      </c>
      <c r="BA134" s="120" t="str" cm="1">
        <f t="array" ref="BA134">_xlfn.IFS(AND($P134&lt;&gt;"",T134&lt;&gt;""),ABS($P134-T134),AND($P134="",T134=""),"",OR($P134&lt;&gt;"",T134&lt;&gt;""),"-")</f>
        <v/>
      </c>
      <c r="BB134" s="120" t="str" cm="1">
        <f t="array" ref="BB134">_xlfn.IFS(AND($P134&lt;&gt;"",U134&lt;&gt;""),ABS($P134-U134),AND($P134="",U134=""),"",OR($P134&lt;&gt;"",U134&lt;&gt;""),"-")</f>
        <v/>
      </c>
      <c r="BC134" s="120" t="str" cm="1">
        <f t="array" ref="BC134">_xlfn.IFS(AND($P134&lt;&gt;"",V134&lt;&gt;""),ABS($P134-V134),AND($P134="",V134=""),"",OR($P134&lt;&gt;"",V134&lt;&gt;""),"-")</f>
        <v/>
      </c>
      <c r="BD134" s="120" t="str" cm="1">
        <f t="array" ref="BD134">_xlfn.IFS(AND($P134&lt;&gt;"",W134&lt;&gt;""),ABS($P134-W134),AND($P134="",W134=""),"",OR($P134&lt;&gt;"",W134&lt;&gt;""),"-")</f>
        <v/>
      </c>
      <c r="BE134" s="120" t="str" cm="1">
        <f t="array" ref="BE134">_xlfn.IFS(AND($P134&lt;&gt;"",X134&lt;&gt;""),ABS($P134-X134),AND($P134="",X134=""),"",OR($P134&lt;&gt;"",X134&lt;&gt;""),"-")</f>
        <v/>
      </c>
      <c r="BF134" s="120" t="str" cm="1">
        <f t="array" ref="BF134">_xlfn.IFS(AND($P134&lt;&gt;"",Y134&lt;&gt;""),ABS($P134-Y134),AND($P134="",Y134=""),"",OR($P134&lt;&gt;"",Y134&lt;&gt;""),"-")</f>
        <v/>
      </c>
      <c r="BG134" s="120" t="str" cm="1">
        <f t="array" ref="BG134">_xlfn.IFS(AND($P134&lt;&gt;"",Z134&lt;&gt;""),ABS($P134-Z134),AND($P134="",Z134=""),"",OR($P134&lt;&gt;"",Z134&lt;&gt;""),"-")</f>
        <v/>
      </c>
      <c r="BH134" s="121" t="str" cm="1">
        <f t="array" ref="BH134">_xlfn.IFS(AND($Q134&lt;&gt;"",R134&lt;&gt;""),ABS($Q134-R134),AND($Q134="",R134=""),"",OR($Q134&lt;&gt;"",R134&lt;&gt;""),"-")</f>
        <v/>
      </c>
      <c r="BI134" s="120" t="str" cm="1">
        <f t="array" ref="BI134">_xlfn.IFS(AND($Q134&lt;&gt;"",S134&lt;&gt;""),ABS($Q134-S134),AND($Q134="",S134=""),"",OR($Q134&lt;&gt;"",S134&lt;&gt;""),"-")</f>
        <v/>
      </c>
      <c r="BJ134" s="120" t="str" cm="1">
        <f t="array" ref="BJ134">_xlfn.IFS(AND($Q134&lt;&gt;"",T134&lt;&gt;""),ABS($Q134-T134),AND($Q134="",T134=""),"",OR($Q134&lt;&gt;"",T134&lt;&gt;""),"-")</f>
        <v/>
      </c>
      <c r="BK134" s="120" t="str" cm="1">
        <f t="array" ref="BK134">_xlfn.IFS(AND($Q134&lt;&gt;"",U134&lt;&gt;""),ABS($Q134-U134),AND($Q134="",U134=""),"",OR($Q134&lt;&gt;"",U134&lt;&gt;""),"-")</f>
        <v/>
      </c>
      <c r="BL134" s="120" t="str" cm="1">
        <f t="array" ref="BL134">_xlfn.IFS(AND($Q134&lt;&gt;"",V134&lt;&gt;""),ABS($Q134-V134),AND($Q134="",V134=""),"",OR($Q134&lt;&gt;"",V134&lt;&gt;""),"-")</f>
        <v/>
      </c>
      <c r="BM134" s="120" t="str" cm="1">
        <f t="array" ref="BM134">_xlfn.IFS(AND($Q134&lt;&gt;"",W134&lt;&gt;""),ABS($Q134-W134),AND($Q134="",W134=""),"",OR($Q134&lt;&gt;"",W134&lt;&gt;""),"-")</f>
        <v/>
      </c>
      <c r="BN134" s="120" t="str" cm="1">
        <f t="array" ref="BN134">_xlfn.IFS(AND($Q134&lt;&gt;"",X134&lt;&gt;""),ABS($Q134-X134),AND($Q134="",X134=""),"",OR($Q134&lt;&gt;"",X134&lt;&gt;""),"-")</f>
        <v/>
      </c>
      <c r="BO134" s="120" t="str" cm="1">
        <f t="array" ref="BO134">_xlfn.IFS(AND($Q134&lt;&gt;"",Y134&lt;&gt;""),ABS($Q134-Y134),AND($Q134="",Y134=""),"",OR($Q134&lt;&gt;"",Y134&lt;&gt;""),"-")</f>
        <v/>
      </c>
      <c r="BP134" s="120" t="str" cm="1">
        <f t="array" ref="BP134">_xlfn.IFS(AND($Q134&lt;&gt;"",Z134&lt;&gt;""),ABS($Q134-Z134),AND($Q134="",Z134=""),"",OR($Q134&lt;&gt;"",Z134&lt;&gt;""),"-")</f>
        <v/>
      </c>
      <c r="BQ134" s="121" t="str" cm="1">
        <f t="array" ref="BQ134">_xlfn.IFS(AND($R134&lt;&gt;"",S134&lt;&gt;""),ABS($R134-S134),AND($R134="",S134=""),"",OR($R134&lt;&gt;"",S134&lt;&gt;""),"-")</f>
        <v/>
      </c>
      <c r="BR134" s="120" t="str" cm="1">
        <f t="array" ref="BR134">_xlfn.IFS(AND($R134&lt;&gt;"",T134&lt;&gt;""),ABS($R134-T134),AND($R134="",T134=""),"",OR($R134&lt;&gt;"",T134&lt;&gt;""),"-")</f>
        <v/>
      </c>
      <c r="BS134" s="120" t="str" cm="1">
        <f t="array" ref="BS134">_xlfn.IFS(AND($R134&lt;&gt;"",U134&lt;&gt;""),ABS($R134-U134),AND($R134="",U134=""),"",OR($R134&lt;&gt;"",U134&lt;&gt;""),"-")</f>
        <v/>
      </c>
      <c r="BT134" s="120" t="str" cm="1">
        <f t="array" ref="BT134">_xlfn.IFS(AND($R134&lt;&gt;"",V134&lt;&gt;""),ABS($R134-V134),AND($R134="",V134=""),"",OR($R134&lt;&gt;"",V134&lt;&gt;""),"-")</f>
        <v/>
      </c>
      <c r="BU134" s="120" t="str" cm="1">
        <f t="array" ref="BU134">_xlfn.IFS(AND($R134&lt;&gt;"",W134&lt;&gt;""),ABS($R134-W134),AND($R134="",W134=""),"",OR($R134&lt;&gt;"",W134&lt;&gt;""),"-")</f>
        <v/>
      </c>
      <c r="BV134" s="120" t="str" cm="1">
        <f t="array" ref="BV134">_xlfn.IFS(AND($R134&lt;&gt;"",X134&lt;&gt;""),ABS($R134-X134),AND($R134="",X134=""),"",OR($R134&lt;&gt;"",X134&lt;&gt;""),"-")</f>
        <v/>
      </c>
      <c r="BW134" s="120" t="str" cm="1">
        <f t="array" ref="BW134">_xlfn.IFS(AND($R134&lt;&gt;"",Y134&lt;&gt;""),ABS($R134-Y134),AND($R134="",Y134=""),"",OR($R134&lt;&gt;"",Y134&lt;&gt;""),"-")</f>
        <v/>
      </c>
      <c r="BX134" s="120" t="str" cm="1">
        <f t="array" ref="BX134">_xlfn.IFS(AND($R134&lt;&gt;"",Z134&lt;&gt;""),ABS($R134-Z134),AND($R134="",Z134=""),"",OR($R134&lt;&gt;"",Z134&lt;&gt;""),"-")</f>
        <v/>
      </c>
      <c r="BY134" s="121" t="str" cm="1">
        <f t="array" ref="BY134">_xlfn.IFS(AND($S134&lt;&gt;"",T134&lt;&gt;""),ABS($S134-T134),AND($S134="",T134=""),"",OR($S134&lt;&gt;"",T134&lt;&gt;""),"-")</f>
        <v/>
      </c>
      <c r="BZ134" s="120" t="str" cm="1">
        <f t="array" ref="BZ134">_xlfn.IFS(AND($S134&lt;&gt;"",U134&lt;&gt;""),ABS($S134-U134),AND($S134="",U134=""),"",OR($S134&lt;&gt;"",U134&lt;&gt;""),"-")</f>
        <v/>
      </c>
      <c r="CA134" s="120" t="str" cm="1">
        <f t="array" ref="CA134">_xlfn.IFS(AND($S134&lt;&gt;"",V134&lt;&gt;""),ABS($S134-V134),AND($S134="",V134=""),"",OR($S134&lt;&gt;"",V134&lt;&gt;""),"-")</f>
        <v/>
      </c>
      <c r="CB134" s="120" t="str" cm="1">
        <f t="array" ref="CB134">_xlfn.IFS(AND($S134&lt;&gt;"",W134&lt;&gt;""),ABS($S134-W134),AND($S134="",W134=""),"",OR($S134&lt;&gt;"",W134&lt;&gt;""),"-")</f>
        <v/>
      </c>
      <c r="CC134" s="120" t="str" cm="1">
        <f t="array" ref="CC134">_xlfn.IFS(AND($S134&lt;&gt;"",X134&lt;&gt;""),ABS($S134-X134),AND($S134="",X134=""),"",OR($S134&lt;&gt;"",X134&lt;&gt;""),"-")</f>
        <v/>
      </c>
      <c r="CD134" s="120" t="str" cm="1">
        <f t="array" ref="CD134">_xlfn.IFS(AND($S134&lt;&gt;"",Y134&lt;&gt;""),ABS($S134-Y134),AND($S134="",Y134=""),"",OR($S134&lt;&gt;"",Y134&lt;&gt;""),"-")</f>
        <v/>
      </c>
      <c r="CE134" s="120" t="str" cm="1">
        <f t="array" ref="CE134">_xlfn.IFS(AND($S134&lt;&gt;"",Z134&lt;&gt;""),ABS($S134-Z134),AND($S134="",Z134=""),"",OR($S134&lt;&gt;"",Z134&lt;&gt;""),"-")</f>
        <v/>
      </c>
      <c r="CF134" s="121" t="str" cm="1">
        <f t="array" ref="CF134">_xlfn.IFS(AND($T134&lt;&gt;"",U134&lt;&gt;""),ABS($T134-U134),AND($T134="",U134=""),"",OR($T134&lt;&gt;"",U134&lt;&gt;""),"-")</f>
        <v/>
      </c>
      <c r="CG134" s="120" t="str" cm="1">
        <f t="array" ref="CG134">_xlfn.IFS(AND($T134&lt;&gt;"",V134&lt;&gt;""),ABS($T134-V134),AND($T134="",V134=""),"",OR($T134&lt;&gt;"",V134&lt;&gt;""),"-")</f>
        <v/>
      </c>
      <c r="CH134" s="120" t="str" cm="1">
        <f t="array" ref="CH134">_xlfn.IFS(AND($T134&lt;&gt;"",W134&lt;&gt;""),ABS($T134-W134),AND($T134="",W134=""),"",OR($T134&lt;&gt;"",W134&lt;&gt;""),"-")</f>
        <v/>
      </c>
      <c r="CI134" s="120" t="str" cm="1">
        <f t="array" ref="CI134">_xlfn.IFS(AND($T134&lt;&gt;"",X134&lt;&gt;""),ABS($T134-X134),AND($T134="",X134=""),"",OR($T134&lt;&gt;"",X134&lt;&gt;""),"-")</f>
        <v/>
      </c>
      <c r="CJ134" s="120" t="str" cm="1">
        <f t="array" ref="CJ134">_xlfn.IFS(AND($T134&lt;&gt;"",Y134&lt;&gt;""),ABS($T134-Y134),AND($T134="",Y134=""),"",OR($T134&lt;&gt;"",Y134&lt;&gt;""),"-")</f>
        <v/>
      </c>
      <c r="CK134" s="120" t="str" cm="1">
        <f t="array" ref="CK134">_xlfn.IFS(AND($T134&lt;&gt;"",Z134&lt;&gt;""),ABS($T134-Z134),AND($T134="",Z134=""),"",OR($T134&lt;&gt;"",Z134&lt;&gt;""),"-")</f>
        <v/>
      </c>
      <c r="CL134" s="121" t="str" cm="1">
        <f t="array" ref="CL134">_xlfn.IFS(AND($U134&lt;&gt;"",V134&lt;&gt;""),ABS($U134-V134),AND($U134="",V134=""),"",OR($U134&lt;&gt;"",V134&lt;&gt;""),"-")</f>
        <v/>
      </c>
      <c r="CM134" s="120" t="str" cm="1">
        <f t="array" ref="CM134">_xlfn.IFS(AND($U134&lt;&gt;"",W134&lt;&gt;""),ABS($U134-W134),AND($U134="",W134=""),"",OR($U134&lt;&gt;"",W134&lt;&gt;""),"-")</f>
        <v/>
      </c>
      <c r="CN134" s="120" t="str" cm="1">
        <f t="array" ref="CN134">_xlfn.IFS(AND($U134&lt;&gt;"",X134&lt;&gt;""),ABS($U134-X134),AND($U134="",X134=""),"",OR($U134&lt;&gt;"",X134&lt;&gt;""),"-")</f>
        <v/>
      </c>
      <c r="CO134" s="120" t="str" cm="1">
        <f t="array" ref="CO134">_xlfn.IFS(AND($U134&lt;&gt;"",Y134&lt;&gt;""),ABS($U134-Y134),AND($U134="",Y134=""),"",OR($U134&lt;&gt;"",Y134&lt;&gt;""),"-")</f>
        <v/>
      </c>
      <c r="CP134" s="120" t="str" cm="1">
        <f t="array" ref="CP134">_xlfn.IFS(AND($U134&lt;&gt;"",Z134&lt;&gt;""),ABS($U134-Z134),AND($U134="",Z134=""),"",OR($U134&lt;&gt;"",Z134&lt;&gt;""),"-")</f>
        <v/>
      </c>
      <c r="CQ134" s="121" t="str" cm="1">
        <f t="array" ref="CQ134">_xlfn.IFS(AND($V134&lt;&gt;"",W134&lt;&gt;""),ABS($V134-W134),AND($V134="",W134=""),"",OR($V134&lt;&gt;"",W134&lt;&gt;""),"-")</f>
        <v/>
      </c>
      <c r="CR134" s="120" t="str" cm="1">
        <f t="array" ref="CR134">_xlfn.IFS(AND($V134&lt;&gt;"",X134&lt;&gt;""),ABS($V134-X134),AND($V134="",X134=""),"",OR($V134&lt;&gt;"",X134&lt;&gt;""),"-")</f>
        <v/>
      </c>
      <c r="CS134" s="120" t="str" cm="1">
        <f t="array" ref="CS134">_xlfn.IFS(AND($V134&lt;&gt;"",Y134&lt;&gt;""),ABS($V134-Y134),AND($V134="",Y134=""),"",OR($V134&lt;&gt;"",Y134&lt;&gt;""),"-")</f>
        <v/>
      </c>
      <c r="CT134" s="120" t="str" cm="1">
        <f t="array" ref="CT134">_xlfn.IFS(AND($V134&lt;&gt;"",Z134&lt;&gt;""),ABS($V134-Z134),AND($V134="",Z134=""),"",OR($V134&lt;&gt;"",Z134&lt;&gt;""),"-")</f>
        <v/>
      </c>
      <c r="CU134" s="121" t="str" cm="1">
        <f t="array" ref="CU134">_xlfn.IFS(AND($W134&lt;&gt;"",X134&lt;&gt;""),ABS($W134-X134),AND($W134="",X134=""),"",OR($W134&lt;&gt;"",X134&lt;&gt;""),"-")</f>
        <v/>
      </c>
      <c r="CV134" s="120" t="str" cm="1">
        <f t="array" ref="CV134">_xlfn.IFS(AND($W134&lt;&gt;"",Y134&lt;&gt;""),ABS($W134-Y134),AND($W134="",Y134=""),"",OR($W134&lt;&gt;"",Y134&lt;&gt;""),"-")</f>
        <v/>
      </c>
      <c r="CW134" s="120" t="str" cm="1">
        <f t="array" ref="CW134">_xlfn.IFS(AND($W134&lt;&gt;"",Z134&lt;&gt;""),ABS($W134-Z134),AND($W134="",Z134=""),"",OR($W134&lt;&gt;"",Z134&lt;&gt;""),"-")</f>
        <v/>
      </c>
      <c r="CX134" s="121" t="str" cm="1">
        <f t="array" ref="CX134">_xlfn.IFS(AND($X134&lt;&gt;"",Y134&lt;&gt;""),ABS($X134-Y134),AND($X134="",Y134=""),"",OR($X134&lt;&gt;"",Y134&lt;&gt;""),"-")</f>
        <v/>
      </c>
      <c r="CY134" s="120" t="str" cm="1">
        <f t="array" ref="CY134">_xlfn.IFS(AND($X134&lt;&gt;"",Z134&lt;&gt;""),ABS($X134-Z134),AND($X134="",Z134=""),"",OR($X134&lt;&gt;"",Z134&lt;&gt;""),"-")</f>
        <v/>
      </c>
      <c r="CZ134" s="121" t="str" cm="1">
        <f t="array" ref="CZ134">_xlfn.IFS(AND($Y134&lt;&gt;"",Z134&lt;&gt;""),ABS($Y134-Z134),AND($Y134="",Z134=""),"",OR($Y134&lt;&gt;"",Z134&lt;&gt;""),"-")</f>
        <v/>
      </c>
    </row>
    <row r="135" spans="1:104" x14ac:dyDescent="0.2">
      <c r="A135" s="260" t="s">
        <v>165</v>
      </c>
      <c r="B135" s="259" t="str">
        <f>VLOOKUP($A135,Merged_couplings!$B:$BU,MATCH(B$1,Merged_couplings!$B$1:$BU$1,0),FALSE)</f>
        <v>---</v>
      </c>
      <c r="C135" s="258" t="str">
        <f>VLOOKUP($A135,Merged_couplings!$B:$BU,MATCH(C$1,Merged_couplings!$B$1:$BU$1,0),FALSE)</f>
        <v>--G</v>
      </c>
      <c r="D135" s="258" t="str">
        <f>VLOOKUP($A135,Merged_couplings!$B:$BU,MATCH(D$1,Merged_couplings!$B$1:$BU$1,0),FALSE)</f>
        <v>--G</v>
      </c>
      <c r="E135" s="258" t="str">
        <f>VLOOKUP($A135,Merged_couplings!$B:$BU,MATCH(E$1,Merged_couplings!$B$1:$BU$1,0),FALSE)</f>
        <v>--G</v>
      </c>
      <c r="F135" s="258" t="str">
        <f>VLOOKUP($A135,Merged_couplings!$B:$BU,MATCH(F$1,Merged_couplings!$B$1:$BU$1,0),FALSE)</f>
        <v>--G</v>
      </c>
      <c r="G135" s="258" t="str">
        <f>VLOOKUP($A135,Merged_couplings!$B:$BU,MATCH(G$1,Merged_couplings!$B$1:$BU$1,0),FALSE)</f>
        <v>-IG</v>
      </c>
      <c r="H135" s="258" t="str">
        <f>VLOOKUP($A135,Merged_couplings!$B:$BU,MATCH(H$1,Merged_couplings!$B$1:$BU$1,0),FALSE)</f>
        <v>-I-</v>
      </c>
      <c r="I135" s="258" t="str">
        <f>VLOOKUP($A135,Merged_couplings!$B:$BU,MATCH(I$1,Merged_couplings!$B$1:$BU$1,0),FALSE)</f>
        <v>-I-</v>
      </c>
      <c r="J135" s="258" t="str">
        <f>VLOOKUP($A135,Merged_couplings!$B:$BU,MATCH(J$1,Merged_couplings!$B$1:$BU$1,0),FALSE)</f>
        <v>-I-</v>
      </c>
      <c r="K135" s="258" t="str">
        <f>VLOOKUP($A135,Merged_couplings!$B:$BU,MATCH(K$1,Merged_couplings!$B$1:$BU$1,0),FALSE)</f>
        <v>---</v>
      </c>
      <c r="L135" s="258" t="str">
        <f>VLOOKUP($A135,Merged_couplings!$B:$BU,MATCH(L$1,Merged_couplings!$B$1:$BU$1,0),FALSE)</f>
        <v>---</v>
      </c>
      <c r="M135" s="258" t="str">
        <f>VLOOKUP($A135,Merged_couplings!$B:$BU,MATCH(M$1,Merged_couplings!$B$1:$BU$1,0),FALSE)</f>
        <v>---</v>
      </c>
      <c r="N135" s="121" t="str">
        <f>IF(OR(B135="BIG",B135="BI-",B135="B-G"),VLOOKUP($A135,Merged_couplings!$B:$BU,MATCH(N$1,Merged_couplings!$B$1:$BU$1,0),FALSE),"")</f>
        <v/>
      </c>
      <c r="P135" s="120" t="str">
        <f>IF(OR(C135="BIG",C135="BI-",C135="B-G"),VLOOKUP($A135,Merged_couplings!$B:$BU,MATCH(P$1,Merged_couplings!$B$1:$BU$1,0),FALSE),"")</f>
        <v/>
      </c>
      <c r="Q135" s="120" t="str">
        <f>IF(OR(D135="BIG",D135="BI-",D135="B-G"),VLOOKUP($A135,Merged_couplings!$B:$BU,MATCH(Q$1,Merged_couplings!$B$1:$BU$1,0),FALSE),"")</f>
        <v/>
      </c>
      <c r="R135" s="120" t="str">
        <f>IF(OR(E135="BIG",E135="BI-",E135="B-G"),VLOOKUP($A135,Merged_couplings!$B:$BU,MATCH(R$1,Merged_couplings!$B$1:$BU$1,0),FALSE),"")</f>
        <v/>
      </c>
      <c r="S135" s="120" t="str">
        <f>IF(OR(F135="BIG",F135="BI-",F135="B-G"),VLOOKUP($A135,Merged_couplings!$B:$BU,MATCH(S$1,Merged_couplings!$B$1:$BU$1,0),FALSE),"")</f>
        <v/>
      </c>
      <c r="T135" s="120" t="str">
        <f>IF(OR(G135="BIG",G135="BI-",G135="B-G"),VLOOKUP($A135,Merged_couplings!$B:$BU,MATCH(T$1,Merged_couplings!$B$1:$BU$1,0),FALSE),"")</f>
        <v/>
      </c>
      <c r="U135" s="120" t="str">
        <f>IF(OR(H135="BIG",H135="BI-",H135="B-G"),VLOOKUP($A135,Merged_couplings!$B:$BU,MATCH(U$1,Merged_couplings!$B$1:$BU$1,0),FALSE),"")</f>
        <v/>
      </c>
      <c r="V135" s="120" t="str">
        <f>IF(OR(I135="BIG",I135="BI-",I135="B-G"),VLOOKUP($A135,Merged_couplings!$B:$BU,MATCH(V$1,Merged_couplings!$B$1:$BU$1,0),FALSE),"")</f>
        <v/>
      </c>
      <c r="W135" s="120" t="str">
        <f>IF(OR(J135="BIG",J135="BI-",J135="B-G"),VLOOKUP($A135,Merged_couplings!$B:$BU,MATCH(W$1,Merged_couplings!$B$1:$BU$1,0),FALSE),"")</f>
        <v/>
      </c>
      <c r="X135" s="120" t="str">
        <f>IF(OR(K135="BIG",K135="BI-",K135="B-G"),VLOOKUP($A135,Merged_couplings!$B:$BU,MATCH(X$1,Merged_couplings!$B$1:$BU$1,0),FALSE),"")</f>
        <v/>
      </c>
      <c r="Y135" s="120" t="str">
        <f>IF(OR(L135="BIG",L135="BI-",L135="B-G"),VLOOKUP($A135,Merged_couplings!$B:$BU,MATCH(Y$1,Merged_couplings!$B$1:$BU$1,0),FALSE),"")</f>
        <v/>
      </c>
      <c r="Z135" s="120" t="str">
        <f>IF(OR(M135="BIG",M135="BI-",M135="B-G"),VLOOKUP($A135,Merged_couplings!$B:$BU,MATCH(Z$1,Merged_couplings!$B$1:$BU$1,0),FALSE),"")</f>
        <v/>
      </c>
      <c r="AA135" s="123"/>
      <c r="AB135" s="340" t="str" cm="1">
        <f t="array" ref="AB135">_xlfn.IFS(AND($N135&lt;&gt;"",P135&lt;&gt;""),ABS($N135-P135),AND($N135="",P135=""),"",OR($N135&lt;&gt;"",P135&lt;&gt;""),"-")</f>
        <v/>
      </c>
      <c r="AC135" s="122" t="str" cm="1">
        <f t="array" ref="AC135">_xlfn.IFS(AND($N135&lt;&gt;"",Q135&lt;&gt;""),ABS($N135-Q135),AND($N135="",Q135=""),"",OR($N135&lt;&gt;"",Q135&lt;&gt;""),"-")</f>
        <v/>
      </c>
      <c r="AD135" s="122" t="str" cm="1">
        <f t="array" ref="AD135">_xlfn.IFS(AND($N135&lt;&gt;"",R135&lt;&gt;""),ABS($N135-R135),AND($N135="",R135=""),"",OR($N135&lt;&gt;"",R135&lt;&gt;""),"-")</f>
        <v/>
      </c>
      <c r="AE135" s="122" t="str" cm="1">
        <f t="array" ref="AE135">_xlfn.IFS(AND($N135&lt;&gt;"",S135&lt;&gt;""),ABS($N135-S135),AND($N135="",S135=""),"",OR($N135&lt;&gt;"",S135&lt;&gt;""),"-")</f>
        <v/>
      </c>
      <c r="AF135" s="122" t="str" cm="1">
        <f t="array" ref="AF135">_xlfn.IFS(AND($N135&lt;&gt;"",T135&lt;&gt;""),ABS($N135-T135),AND($N135="",T135=""),"",OR($N135&lt;&gt;"",T135&lt;&gt;""),"-")</f>
        <v/>
      </c>
      <c r="AG135" s="122" t="str" cm="1">
        <f t="array" ref="AG135">_xlfn.IFS(AND($N135&lt;&gt;"",U135&lt;&gt;""),ABS($N135-U135),AND($N135="",U135=""),"",OR($N135&lt;&gt;"",U135&lt;&gt;""),"-")</f>
        <v/>
      </c>
      <c r="AH135" s="122" t="str" cm="1">
        <f t="array" ref="AH135">_xlfn.IFS(AND($N135&lt;&gt;"",V135&lt;&gt;""),ABS($N135-V135),AND($N135="",V135=""),"",OR($N135&lt;&gt;"",V135&lt;&gt;""),"-")</f>
        <v/>
      </c>
      <c r="AI135" s="122" t="str" cm="1">
        <f t="array" ref="AI135">_xlfn.IFS(AND($N135&lt;&gt;"",W135&lt;&gt;""),ABS($N135-W135),AND($N135="",W135=""),"",OR($N135&lt;&gt;"",W135&lt;&gt;""),"-")</f>
        <v/>
      </c>
      <c r="AJ135" s="122" t="str" cm="1">
        <f t="array" ref="AJ135">_xlfn.IFS(AND($N135&lt;&gt;"",X135&lt;&gt;""),ABS($N135-X135),AND($N135="",X135=""),"",OR($N135&lt;&gt;"",X135&lt;&gt;""),"-")</f>
        <v/>
      </c>
      <c r="AK135" s="122" t="str" cm="1">
        <f t="array" ref="AK135">_xlfn.IFS(AND($N135&lt;&gt;"",Y135&lt;&gt;""),ABS($N135-Y135),AND($N135="",Y135=""),"",OR($N135&lt;&gt;"",Y135&lt;&gt;""),"-")</f>
        <v/>
      </c>
      <c r="AL135" s="122" t="str" cm="1">
        <f t="array" ref="AL135">_xlfn.IFS(AND($N135&lt;&gt;"",Z135&lt;&gt;""),ABS($N135-Z135),AND($N135="",Z135=""),"",OR($N135&lt;&gt;"",Z135&lt;&gt;""),"-")</f>
        <v/>
      </c>
      <c r="AM135" s="340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1" t="str" cm="1">
        <f t="array" ref="AX135">_xlfn.IFS(AND($P135&lt;&gt;"",Q135&lt;&gt;""),ABS($P135-Q135),AND($P135="",Q135=""),"",OR($P135&lt;&gt;"",Q135&lt;&gt;""),"-")</f>
        <v/>
      </c>
      <c r="AY135" s="120" t="str" cm="1">
        <f t="array" ref="AY135">_xlfn.IFS(AND($P135&lt;&gt;"",R135&lt;&gt;""),ABS($P135-R135),AND($P135="",R135=""),"",OR($P135&lt;&gt;"",R135&lt;&gt;""),"-")</f>
        <v/>
      </c>
      <c r="AZ135" s="120" t="str" cm="1">
        <f t="array" ref="AZ135">_xlfn.IFS(AND($P135&lt;&gt;"",S135&lt;&gt;""),ABS($P135-S135),AND($P135="",S135=""),"",OR($P135&lt;&gt;"",S135&lt;&gt;""),"-")</f>
        <v/>
      </c>
      <c r="BA135" s="120" t="str" cm="1">
        <f t="array" ref="BA135">_xlfn.IFS(AND($P135&lt;&gt;"",T135&lt;&gt;""),ABS($P135-T135),AND($P135="",T135=""),"",OR($P135&lt;&gt;"",T135&lt;&gt;""),"-")</f>
        <v/>
      </c>
      <c r="BB135" s="120" t="str" cm="1">
        <f t="array" ref="BB135">_xlfn.IFS(AND($P135&lt;&gt;"",U135&lt;&gt;""),ABS($P135-U135),AND($P135="",U135=""),"",OR($P135&lt;&gt;"",U135&lt;&gt;""),"-")</f>
        <v/>
      </c>
      <c r="BC135" s="120" t="str" cm="1">
        <f t="array" ref="BC135">_xlfn.IFS(AND($P135&lt;&gt;"",V135&lt;&gt;""),ABS($P135-V135),AND($P135="",V135=""),"",OR($P135&lt;&gt;"",V135&lt;&gt;""),"-")</f>
        <v/>
      </c>
      <c r="BD135" s="120" t="str" cm="1">
        <f t="array" ref="BD135">_xlfn.IFS(AND($P135&lt;&gt;"",W135&lt;&gt;""),ABS($P135-W135),AND($P135="",W135=""),"",OR($P135&lt;&gt;"",W135&lt;&gt;""),"-")</f>
        <v/>
      </c>
      <c r="BE135" s="120" t="str" cm="1">
        <f t="array" ref="BE135">_xlfn.IFS(AND($P135&lt;&gt;"",X135&lt;&gt;""),ABS($P135-X135),AND($P135="",X135=""),"",OR($P135&lt;&gt;"",X135&lt;&gt;""),"-")</f>
        <v/>
      </c>
      <c r="BF135" s="120" t="str" cm="1">
        <f t="array" ref="BF135">_xlfn.IFS(AND($P135&lt;&gt;"",Y135&lt;&gt;""),ABS($P135-Y135),AND($P135="",Y135=""),"",OR($P135&lt;&gt;"",Y135&lt;&gt;""),"-")</f>
        <v/>
      </c>
      <c r="BG135" s="120" t="str" cm="1">
        <f t="array" ref="BG135">_xlfn.IFS(AND($P135&lt;&gt;"",Z135&lt;&gt;""),ABS($P135-Z135),AND($P135="",Z135=""),"",OR($P135&lt;&gt;"",Z135&lt;&gt;""),"-")</f>
        <v/>
      </c>
      <c r="BH135" s="121" t="str" cm="1">
        <f t="array" ref="BH135">_xlfn.IFS(AND($Q135&lt;&gt;"",R135&lt;&gt;""),ABS($Q135-R135),AND($Q135="",R135=""),"",OR($Q135&lt;&gt;"",R135&lt;&gt;""),"-")</f>
        <v/>
      </c>
      <c r="BI135" s="120" t="str" cm="1">
        <f t="array" ref="BI135">_xlfn.IFS(AND($Q135&lt;&gt;"",S135&lt;&gt;""),ABS($Q135-S135),AND($Q135="",S135=""),"",OR($Q135&lt;&gt;"",S135&lt;&gt;""),"-")</f>
        <v/>
      </c>
      <c r="BJ135" s="120" t="str" cm="1">
        <f t="array" ref="BJ135">_xlfn.IFS(AND($Q135&lt;&gt;"",T135&lt;&gt;""),ABS($Q135-T135),AND($Q135="",T135=""),"",OR($Q135&lt;&gt;"",T135&lt;&gt;""),"-")</f>
        <v/>
      </c>
      <c r="BK135" s="120" t="str" cm="1">
        <f t="array" ref="BK135">_xlfn.IFS(AND($Q135&lt;&gt;"",U135&lt;&gt;""),ABS($Q135-U135),AND($Q135="",U135=""),"",OR($Q135&lt;&gt;"",U135&lt;&gt;""),"-")</f>
        <v/>
      </c>
      <c r="BL135" s="120" t="str" cm="1">
        <f t="array" ref="BL135">_xlfn.IFS(AND($Q135&lt;&gt;"",V135&lt;&gt;""),ABS($Q135-V135),AND($Q135="",V135=""),"",OR($Q135&lt;&gt;"",V135&lt;&gt;""),"-")</f>
        <v/>
      </c>
      <c r="BM135" s="120" t="str" cm="1">
        <f t="array" ref="BM135">_xlfn.IFS(AND($Q135&lt;&gt;"",W135&lt;&gt;""),ABS($Q135-W135),AND($Q135="",W135=""),"",OR($Q135&lt;&gt;"",W135&lt;&gt;""),"-")</f>
        <v/>
      </c>
      <c r="BN135" s="120" t="str" cm="1">
        <f t="array" ref="BN135">_xlfn.IFS(AND($Q135&lt;&gt;"",X135&lt;&gt;""),ABS($Q135-X135),AND($Q135="",X135=""),"",OR($Q135&lt;&gt;"",X135&lt;&gt;""),"-")</f>
        <v/>
      </c>
      <c r="BO135" s="120" t="str" cm="1">
        <f t="array" ref="BO135">_xlfn.IFS(AND($Q135&lt;&gt;"",Y135&lt;&gt;""),ABS($Q135-Y135),AND($Q135="",Y135=""),"",OR($Q135&lt;&gt;"",Y135&lt;&gt;""),"-")</f>
        <v/>
      </c>
      <c r="BP135" s="120" t="str" cm="1">
        <f t="array" ref="BP135">_xlfn.IFS(AND($Q135&lt;&gt;"",Z135&lt;&gt;""),ABS($Q135-Z135),AND($Q135="",Z135=""),"",OR($Q135&lt;&gt;"",Z135&lt;&gt;""),"-")</f>
        <v/>
      </c>
      <c r="BQ135" s="121" t="str" cm="1">
        <f t="array" ref="BQ135">_xlfn.IFS(AND($R135&lt;&gt;"",S135&lt;&gt;""),ABS($R135-S135),AND($R135="",S135=""),"",OR($R135&lt;&gt;"",S135&lt;&gt;""),"-")</f>
        <v/>
      </c>
      <c r="BR135" s="120" t="str" cm="1">
        <f t="array" ref="BR135">_xlfn.IFS(AND($R135&lt;&gt;"",T135&lt;&gt;""),ABS($R135-T135),AND($R135="",T135=""),"",OR($R135&lt;&gt;"",T135&lt;&gt;""),"-")</f>
        <v/>
      </c>
      <c r="BS135" s="120" t="str" cm="1">
        <f t="array" ref="BS135">_xlfn.IFS(AND($R135&lt;&gt;"",U135&lt;&gt;""),ABS($R135-U135),AND($R135="",U135=""),"",OR($R135&lt;&gt;"",U135&lt;&gt;""),"-")</f>
        <v/>
      </c>
      <c r="BT135" s="120" t="str" cm="1">
        <f t="array" ref="BT135">_xlfn.IFS(AND($R135&lt;&gt;"",V135&lt;&gt;""),ABS($R135-V135),AND($R135="",V135=""),"",OR($R135&lt;&gt;"",V135&lt;&gt;""),"-")</f>
        <v/>
      </c>
      <c r="BU135" s="120" t="str" cm="1">
        <f t="array" ref="BU135">_xlfn.IFS(AND($R135&lt;&gt;"",W135&lt;&gt;""),ABS($R135-W135),AND($R135="",W135=""),"",OR($R135&lt;&gt;"",W135&lt;&gt;""),"-")</f>
        <v/>
      </c>
      <c r="BV135" s="120" t="str" cm="1">
        <f t="array" ref="BV135">_xlfn.IFS(AND($R135&lt;&gt;"",X135&lt;&gt;""),ABS($R135-X135),AND($R135="",X135=""),"",OR($R135&lt;&gt;"",X135&lt;&gt;""),"-")</f>
        <v/>
      </c>
      <c r="BW135" s="120" t="str" cm="1">
        <f t="array" ref="BW135">_xlfn.IFS(AND($R135&lt;&gt;"",Y135&lt;&gt;""),ABS($R135-Y135),AND($R135="",Y135=""),"",OR($R135&lt;&gt;"",Y135&lt;&gt;""),"-")</f>
        <v/>
      </c>
      <c r="BX135" s="120" t="str" cm="1">
        <f t="array" ref="BX135">_xlfn.IFS(AND($R135&lt;&gt;"",Z135&lt;&gt;""),ABS($R135-Z135),AND($R135="",Z135=""),"",OR($R135&lt;&gt;"",Z135&lt;&gt;""),"-")</f>
        <v/>
      </c>
      <c r="BY135" s="121" t="str" cm="1">
        <f t="array" ref="BY135">_xlfn.IFS(AND($S135&lt;&gt;"",T135&lt;&gt;""),ABS($S135-T135),AND($S135="",T135=""),"",OR($S135&lt;&gt;"",T135&lt;&gt;""),"-")</f>
        <v/>
      </c>
      <c r="BZ135" s="120" t="str" cm="1">
        <f t="array" ref="BZ135">_xlfn.IFS(AND($S135&lt;&gt;"",U135&lt;&gt;""),ABS($S135-U135),AND($S135="",U135=""),"",OR($S135&lt;&gt;"",U135&lt;&gt;""),"-")</f>
        <v/>
      </c>
      <c r="CA135" s="120" t="str" cm="1">
        <f t="array" ref="CA135">_xlfn.IFS(AND($S135&lt;&gt;"",V135&lt;&gt;""),ABS($S135-V135),AND($S135="",V135=""),"",OR($S135&lt;&gt;"",V135&lt;&gt;""),"-")</f>
        <v/>
      </c>
      <c r="CB135" s="120" t="str" cm="1">
        <f t="array" ref="CB135">_xlfn.IFS(AND($S135&lt;&gt;"",W135&lt;&gt;""),ABS($S135-W135),AND($S135="",W135=""),"",OR($S135&lt;&gt;"",W135&lt;&gt;""),"-")</f>
        <v/>
      </c>
      <c r="CC135" s="120" t="str" cm="1">
        <f t="array" ref="CC135">_xlfn.IFS(AND($S135&lt;&gt;"",X135&lt;&gt;""),ABS($S135-X135),AND($S135="",X135=""),"",OR($S135&lt;&gt;"",X135&lt;&gt;""),"-")</f>
        <v/>
      </c>
      <c r="CD135" s="120" t="str" cm="1">
        <f t="array" ref="CD135">_xlfn.IFS(AND($S135&lt;&gt;"",Y135&lt;&gt;""),ABS($S135-Y135),AND($S135="",Y135=""),"",OR($S135&lt;&gt;"",Y135&lt;&gt;""),"-")</f>
        <v/>
      </c>
      <c r="CE135" s="120" t="str" cm="1">
        <f t="array" ref="CE135">_xlfn.IFS(AND($S135&lt;&gt;"",Z135&lt;&gt;""),ABS($S135-Z135),AND($S135="",Z135=""),"",OR($S135&lt;&gt;"",Z135&lt;&gt;""),"-")</f>
        <v/>
      </c>
      <c r="CF135" s="121" t="str" cm="1">
        <f t="array" ref="CF135">_xlfn.IFS(AND($T135&lt;&gt;"",U135&lt;&gt;""),ABS($T135-U135),AND($T135="",U135=""),"",OR($T135&lt;&gt;"",U135&lt;&gt;""),"-")</f>
        <v/>
      </c>
      <c r="CG135" s="120" t="str" cm="1">
        <f t="array" ref="CG135">_xlfn.IFS(AND($T135&lt;&gt;"",V135&lt;&gt;""),ABS($T135-V135),AND($T135="",V135=""),"",OR($T135&lt;&gt;"",V135&lt;&gt;""),"-")</f>
        <v/>
      </c>
      <c r="CH135" s="120" t="str" cm="1">
        <f t="array" ref="CH135">_xlfn.IFS(AND($T135&lt;&gt;"",W135&lt;&gt;""),ABS($T135-W135),AND($T135="",W135=""),"",OR($T135&lt;&gt;"",W135&lt;&gt;""),"-")</f>
        <v/>
      </c>
      <c r="CI135" s="120" t="str" cm="1">
        <f t="array" ref="CI135">_xlfn.IFS(AND($T135&lt;&gt;"",X135&lt;&gt;""),ABS($T135-X135),AND($T135="",X135=""),"",OR($T135&lt;&gt;"",X135&lt;&gt;""),"-")</f>
        <v/>
      </c>
      <c r="CJ135" s="120" t="str" cm="1">
        <f t="array" ref="CJ135">_xlfn.IFS(AND($T135&lt;&gt;"",Y135&lt;&gt;""),ABS($T135-Y135),AND($T135="",Y135=""),"",OR($T135&lt;&gt;"",Y135&lt;&gt;""),"-")</f>
        <v/>
      </c>
      <c r="CK135" s="120" t="str" cm="1">
        <f t="array" ref="CK135">_xlfn.IFS(AND($T135&lt;&gt;"",Z135&lt;&gt;""),ABS($T135-Z135),AND($T135="",Z135=""),"",OR($T135&lt;&gt;"",Z135&lt;&gt;""),"-")</f>
        <v/>
      </c>
      <c r="CL135" s="121" t="str" cm="1">
        <f t="array" ref="CL135">_xlfn.IFS(AND($U135&lt;&gt;"",V135&lt;&gt;""),ABS($U135-V135),AND($U135="",V135=""),"",OR($U135&lt;&gt;"",V135&lt;&gt;""),"-")</f>
        <v/>
      </c>
      <c r="CM135" s="120" t="str" cm="1">
        <f t="array" ref="CM135">_xlfn.IFS(AND($U135&lt;&gt;"",W135&lt;&gt;""),ABS($U135-W135),AND($U135="",W135=""),"",OR($U135&lt;&gt;"",W135&lt;&gt;""),"-")</f>
        <v/>
      </c>
      <c r="CN135" s="120" t="str" cm="1">
        <f t="array" ref="CN135">_xlfn.IFS(AND($U135&lt;&gt;"",X135&lt;&gt;""),ABS($U135-X135),AND($U135="",X135=""),"",OR($U135&lt;&gt;"",X135&lt;&gt;""),"-")</f>
        <v/>
      </c>
      <c r="CO135" s="120" t="str" cm="1">
        <f t="array" ref="CO135">_xlfn.IFS(AND($U135&lt;&gt;"",Y135&lt;&gt;""),ABS($U135-Y135),AND($U135="",Y135=""),"",OR($U135&lt;&gt;"",Y135&lt;&gt;""),"-")</f>
        <v/>
      </c>
      <c r="CP135" s="120" t="str" cm="1">
        <f t="array" ref="CP135">_xlfn.IFS(AND($U135&lt;&gt;"",Z135&lt;&gt;""),ABS($U135-Z135),AND($U135="",Z135=""),"",OR($U135&lt;&gt;"",Z135&lt;&gt;""),"-")</f>
        <v/>
      </c>
      <c r="CQ135" s="121" t="str" cm="1">
        <f t="array" ref="CQ135">_xlfn.IFS(AND($V135&lt;&gt;"",W135&lt;&gt;""),ABS($V135-W135),AND($V135="",W135=""),"",OR($V135&lt;&gt;"",W135&lt;&gt;""),"-")</f>
        <v/>
      </c>
      <c r="CR135" s="120" t="str" cm="1">
        <f t="array" ref="CR135">_xlfn.IFS(AND($V135&lt;&gt;"",X135&lt;&gt;""),ABS($V135-X135),AND($V135="",X135=""),"",OR($V135&lt;&gt;"",X135&lt;&gt;""),"-")</f>
        <v/>
      </c>
      <c r="CS135" s="120" t="str" cm="1">
        <f t="array" ref="CS135">_xlfn.IFS(AND($V135&lt;&gt;"",Y135&lt;&gt;""),ABS($V135-Y135),AND($V135="",Y135=""),"",OR($V135&lt;&gt;"",Y135&lt;&gt;""),"-")</f>
        <v/>
      </c>
      <c r="CT135" s="120" t="str" cm="1">
        <f t="array" ref="CT135">_xlfn.IFS(AND($V135&lt;&gt;"",Z135&lt;&gt;""),ABS($V135-Z135),AND($V135="",Z135=""),"",OR($V135&lt;&gt;"",Z135&lt;&gt;""),"-")</f>
        <v/>
      </c>
      <c r="CU135" s="121" t="str" cm="1">
        <f t="array" ref="CU135">_xlfn.IFS(AND($W135&lt;&gt;"",X135&lt;&gt;""),ABS($W135-X135),AND($W135="",X135=""),"",OR($W135&lt;&gt;"",X135&lt;&gt;""),"-")</f>
        <v/>
      </c>
      <c r="CV135" s="120" t="str" cm="1">
        <f t="array" ref="CV135">_xlfn.IFS(AND($W135&lt;&gt;"",Y135&lt;&gt;""),ABS($W135-Y135),AND($W135="",Y135=""),"",OR($W135&lt;&gt;"",Y135&lt;&gt;""),"-")</f>
        <v/>
      </c>
      <c r="CW135" s="120" t="str" cm="1">
        <f t="array" ref="CW135">_xlfn.IFS(AND($W135&lt;&gt;"",Z135&lt;&gt;""),ABS($W135-Z135),AND($W135="",Z135=""),"",OR($W135&lt;&gt;"",Z135&lt;&gt;""),"-")</f>
        <v/>
      </c>
      <c r="CX135" s="121" t="str" cm="1">
        <f t="array" ref="CX135">_xlfn.IFS(AND($X135&lt;&gt;"",Y135&lt;&gt;""),ABS($X135-Y135),AND($X135="",Y135=""),"",OR($X135&lt;&gt;"",Y135&lt;&gt;""),"-")</f>
        <v/>
      </c>
      <c r="CY135" s="120" t="str" cm="1">
        <f t="array" ref="CY135">_xlfn.IFS(AND($X135&lt;&gt;"",Z135&lt;&gt;""),ABS($X135-Z135),AND($X135="",Z135=""),"",OR($X135&lt;&gt;"",Z135&lt;&gt;""),"-")</f>
        <v/>
      </c>
      <c r="CZ135" s="121" t="str" cm="1">
        <f t="array" ref="CZ135">_xlfn.IFS(AND($Y135&lt;&gt;"",Z135&lt;&gt;""),ABS($Y135-Z135),AND($Y135="",Z135=""),"",OR($Y135&lt;&gt;"",Z135&lt;&gt;""),"-")</f>
        <v/>
      </c>
    </row>
    <row r="136" spans="1:104" x14ac:dyDescent="0.2">
      <c r="A136" s="260" t="s">
        <v>160</v>
      </c>
      <c r="B136" s="259" t="str">
        <f>VLOOKUP($A136,Merged_couplings!$B:$BU,MATCH(B$1,Merged_couplings!$B$1:$BU$1,0),FALSE)</f>
        <v>-I-</v>
      </c>
      <c r="C136" s="258" t="str">
        <f>VLOOKUP($A136,Merged_couplings!$B:$BU,MATCH(C$1,Merged_couplings!$B$1:$BU$1,0),FALSE)</f>
        <v>-I-</v>
      </c>
      <c r="D136" s="258" t="str">
        <f>VLOOKUP($A136,Merged_couplings!$B:$BU,MATCH(D$1,Merged_couplings!$B$1:$BU$1,0),FALSE)</f>
        <v>-I-</v>
      </c>
      <c r="E136" s="258" t="str">
        <f>VLOOKUP($A136,Merged_couplings!$B:$BU,MATCH(E$1,Merged_couplings!$B$1:$BU$1,0),FALSE)</f>
        <v>-I-</v>
      </c>
      <c r="F136" s="258" t="str">
        <f>VLOOKUP($A136,Merged_couplings!$B:$BU,MATCH(F$1,Merged_couplings!$B$1:$BU$1,0),FALSE)</f>
        <v>-I-</v>
      </c>
      <c r="G136" s="258" t="str">
        <f>VLOOKUP($A136,Merged_couplings!$B:$BU,MATCH(G$1,Merged_couplings!$B$1:$BU$1,0),FALSE)</f>
        <v>-I-</v>
      </c>
      <c r="H136" s="258" t="str">
        <f>VLOOKUP($A136,Merged_couplings!$B:$BU,MATCH(H$1,Merged_couplings!$B$1:$BU$1,0),FALSE)</f>
        <v>--G</v>
      </c>
      <c r="I136" s="258" t="str">
        <f>VLOOKUP($A136,Merged_couplings!$B:$BU,MATCH(I$1,Merged_couplings!$B$1:$BU$1,0),FALSE)</f>
        <v>--G</v>
      </c>
      <c r="J136" s="258" t="str">
        <f>VLOOKUP($A136,Merged_couplings!$B:$BU,MATCH(J$1,Merged_couplings!$B$1:$BU$1,0),FALSE)</f>
        <v>--G</v>
      </c>
      <c r="K136" s="258" t="str">
        <f>VLOOKUP($A136,Merged_couplings!$B:$BU,MATCH(K$1,Merged_couplings!$B$1:$BU$1,0),FALSE)</f>
        <v>-IG</v>
      </c>
      <c r="L136" s="258" t="str">
        <f>VLOOKUP($A136,Merged_couplings!$B:$BU,MATCH(L$1,Merged_couplings!$B$1:$BU$1,0),FALSE)</f>
        <v>-I-</v>
      </c>
      <c r="M136" s="258" t="str">
        <f>VLOOKUP($A136,Merged_couplings!$B:$BU,MATCH(M$1,Merged_couplings!$B$1:$BU$1,0),FALSE)</f>
        <v>-I-</v>
      </c>
      <c r="N136" s="121" t="str">
        <f>IF(OR(B136="BIG",B136="BI-",B136="B-G"),VLOOKUP($A136,Merged_couplings!$B:$BU,MATCH(N$1,Merged_couplings!$B$1:$BU$1,0),FALSE),"")</f>
        <v/>
      </c>
      <c r="P136" s="120" t="str">
        <f>IF(OR(C136="BIG",C136="BI-",C136="B-G"),VLOOKUP($A136,Merged_couplings!$B:$BU,MATCH(P$1,Merged_couplings!$B$1:$BU$1,0),FALSE),"")</f>
        <v/>
      </c>
      <c r="Q136" s="120" t="str">
        <f>IF(OR(D136="BIG",D136="BI-",D136="B-G"),VLOOKUP($A136,Merged_couplings!$B:$BU,MATCH(Q$1,Merged_couplings!$B$1:$BU$1,0),FALSE),"")</f>
        <v/>
      </c>
      <c r="R136" s="120" t="str">
        <f>IF(OR(E136="BIG",E136="BI-",E136="B-G"),VLOOKUP($A136,Merged_couplings!$B:$BU,MATCH(R$1,Merged_couplings!$B$1:$BU$1,0),FALSE),"")</f>
        <v/>
      </c>
      <c r="S136" s="120" t="str">
        <f>IF(OR(F136="BIG",F136="BI-",F136="B-G"),VLOOKUP($A136,Merged_couplings!$B:$BU,MATCH(S$1,Merged_couplings!$B$1:$BU$1,0),FALSE),"")</f>
        <v/>
      </c>
      <c r="T136" s="120" t="str">
        <f>IF(OR(G136="BIG",G136="BI-",G136="B-G"),VLOOKUP($A136,Merged_couplings!$B:$BU,MATCH(T$1,Merged_couplings!$B$1:$BU$1,0),FALSE),"")</f>
        <v/>
      </c>
      <c r="U136" s="120" t="str">
        <f>IF(OR(H136="BIG",H136="BI-",H136="B-G"),VLOOKUP($A136,Merged_couplings!$B:$BU,MATCH(U$1,Merged_couplings!$B$1:$BU$1,0),FALSE),"")</f>
        <v/>
      </c>
      <c r="V136" s="120" t="str">
        <f>IF(OR(I136="BIG",I136="BI-",I136="B-G"),VLOOKUP($A136,Merged_couplings!$B:$BU,MATCH(V$1,Merged_couplings!$B$1:$BU$1,0),FALSE),"")</f>
        <v/>
      </c>
      <c r="W136" s="120" t="str">
        <f>IF(OR(J136="BIG",J136="BI-",J136="B-G"),VLOOKUP($A136,Merged_couplings!$B:$BU,MATCH(W$1,Merged_couplings!$B$1:$BU$1,0),FALSE),"")</f>
        <v/>
      </c>
      <c r="X136" s="120" t="str">
        <f>IF(OR(K136="BIG",K136="BI-",K136="B-G"),VLOOKUP($A136,Merged_couplings!$B:$BU,MATCH(X$1,Merged_couplings!$B$1:$BU$1,0),FALSE),"")</f>
        <v/>
      </c>
      <c r="Y136" s="120" t="str">
        <f>IF(OR(L136="BIG",L136="BI-",L136="B-G"),VLOOKUP($A136,Merged_couplings!$B:$BU,MATCH(Y$1,Merged_couplings!$B$1:$BU$1,0),FALSE),"")</f>
        <v/>
      </c>
      <c r="Z136" s="120" t="str">
        <f>IF(OR(M136="BIG",M136="BI-",M136="B-G"),VLOOKUP($A136,Merged_couplings!$B:$BU,MATCH(Z$1,Merged_couplings!$B$1:$BU$1,0),FALSE),"")</f>
        <v/>
      </c>
      <c r="AA136" s="123"/>
      <c r="AB136" s="340" t="str" cm="1">
        <f t="array" ref="AB136">_xlfn.IFS(AND($N136&lt;&gt;"",P136&lt;&gt;""),ABS($N136-P136),AND($N136="",P136=""),"",OR($N136&lt;&gt;"",P136&lt;&gt;""),"-")</f>
        <v/>
      </c>
      <c r="AC136" s="122" t="str" cm="1">
        <f t="array" ref="AC136">_xlfn.IFS(AND($N136&lt;&gt;"",Q136&lt;&gt;""),ABS($N136-Q136),AND($N136="",Q136=""),"",OR($N136&lt;&gt;"",Q136&lt;&gt;""),"-")</f>
        <v/>
      </c>
      <c r="AD136" s="122" t="str" cm="1">
        <f t="array" ref="AD136">_xlfn.IFS(AND($N136&lt;&gt;"",R136&lt;&gt;""),ABS($N136-R136),AND($N136="",R136=""),"",OR($N136&lt;&gt;"",R136&lt;&gt;""),"-")</f>
        <v/>
      </c>
      <c r="AE136" s="122" t="str" cm="1">
        <f t="array" ref="AE136">_xlfn.IFS(AND($N136&lt;&gt;"",S136&lt;&gt;""),ABS($N136-S136),AND($N136="",S136=""),"",OR($N136&lt;&gt;"",S136&lt;&gt;""),"-")</f>
        <v/>
      </c>
      <c r="AF136" s="122" t="str" cm="1">
        <f t="array" ref="AF136">_xlfn.IFS(AND($N136&lt;&gt;"",T136&lt;&gt;""),ABS($N136-T136),AND($N136="",T136=""),"",OR($N136&lt;&gt;"",T136&lt;&gt;""),"-")</f>
        <v/>
      </c>
      <c r="AG136" s="122" t="str" cm="1">
        <f t="array" ref="AG136">_xlfn.IFS(AND($N136&lt;&gt;"",U136&lt;&gt;""),ABS($N136-U136),AND($N136="",U136=""),"",OR($N136&lt;&gt;"",U136&lt;&gt;""),"-")</f>
        <v/>
      </c>
      <c r="AH136" s="122" t="str" cm="1">
        <f t="array" ref="AH136">_xlfn.IFS(AND($N136&lt;&gt;"",V136&lt;&gt;""),ABS($N136-V136),AND($N136="",V136=""),"",OR($N136&lt;&gt;"",V136&lt;&gt;""),"-")</f>
        <v/>
      </c>
      <c r="AI136" s="122" t="str" cm="1">
        <f t="array" ref="AI136">_xlfn.IFS(AND($N136&lt;&gt;"",W136&lt;&gt;""),ABS($N136-W136),AND($N136="",W136=""),"",OR($N136&lt;&gt;"",W136&lt;&gt;""),"-")</f>
        <v/>
      </c>
      <c r="AJ136" s="122" t="str" cm="1">
        <f t="array" ref="AJ136">_xlfn.IFS(AND($N136&lt;&gt;"",X136&lt;&gt;""),ABS($N136-X136),AND($N136="",X136=""),"",OR($N136&lt;&gt;"",X136&lt;&gt;""),"-")</f>
        <v/>
      </c>
      <c r="AK136" s="122" t="str" cm="1">
        <f t="array" ref="AK136">_xlfn.IFS(AND($N136&lt;&gt;"",Y136&lt;&gt;""),ABS($N136-Y136),AND($N136="",Y136=""),"",OR($N136&lt;&gt;"",Y136&lt;&gt;""),"-")</f>
        <v/>
      </c>
      <c r="AL136" s="122" t="str" cm="1">
        <f t="array" ref="AL136">_xlfn.IFS(AND($N136&lt;&gt;"",Z136&lt;&gt;""),ABS($N136-Z136),AND($N136="",Z136=""),"",OR($N136&lt;&gt;"",Z136&lt;&gt;""),"-")</f>
        <v/>
      </c>
      <c r="AM136" s="340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1" t="str" cm="1">
        <f t="array" ref="AX136">_xlfn.IFS(AND($P136&lt;&gt;"",Q136&lt;&gt;""),ABS($P136-Q136),AND($P136="",Q136=""),"",OR($P136&lt;&gt;"",Q136&lt;&gt;""),"-")</f>
        <v/>
      </c>
      <c r="AY136" s="120" t="str" cm="1">
        <f t="array" ref="AY136">_xlfn.IFS(AND($P136&lt;&gt;"",R136&lt;&gt;""),ABS($P136-R136),AND($P136="",R136=""),"",OR($P136&lt;&gt;"",R136&lt;&gt;""),"-")</f>
        <v/>
      </c>
      <c r="AZ136" s="120" t="str" cm="1">
        <f t="array" ref="AZ136">_xlfn.IFS(AND($P136&lt;&gt;"",S136&lt;&gt;""),ABS($P136-S136),AND($P136="",S136=""),"",OR($P136&lt;&gt;"",S136&lt;&gt;""),"-")</f>
        <v/>
      </c>
      <c r="BA136" s="120" t="str" cm="1">
        <f t="array" ref="BA136">_xlfn.IFS(AND($P136&lt;&gt;"",T136&lt;&gt;""),ABS($P136-T136),AND($P136="",T136=""),"",OR($P136&lt;&gt;"",T136&lt;&gt;""),"-")</f>
        <v/>
      </c>
      <c r="BB136" s="120" t="str" cm="1">
        <f t="array" ref="BB136">_xlfn.IFS(AND($P136&lt;&gt;"",U136&lt;&gt;""),ABS($P136-U136),AND($P136="",U136=""),"",OR($P136&lt;&gt;"",U136&lt;&gt;""),"-")</f>
        <v/>
      </c>
      <c r="BC136" s="120" t="str" cm="1">
        <f t="array" ref="BC136">_xlfn.IFS(AND($P136&lt;&gt;"",V136&lt;&gt;""),ABS($P136-V136),AND($P136="",V136=""),"",OR($P136&lt;&gt;"",V136&lt;&gt;""),"-")</f>
        <v/>
      </c>
      <c r="BD136" s="120" t="str" cm="1">
        <f t="array" ref="BD136">_xlfn.IFS(AND($P136&lt;&gt;"",W136&lt;&gt;""),ABS($P136-W136),AND($P136="",W136=""),"",OR($P136&lt;&gt;"",W136&lt;&gt;""),"-")</f>
        <v/>
      </c>
      <c r="BE136" s="120" t="str" cm="1">
        <f t="array" ref="BE136">_xlfn.IFS(AND($P136&lt;&gt;"",X136&lt;&gt;""),ABS($P136-X136),AND($P136="",X136=""),"",OR($P136&lt;&gt;"",X136&lt;&gt;""),"-")</f>
        <v/>
      </c>
      <c r="BF136" s="120" t="str" cm="1">
        <f t="array" ref="BF136">_xlfn.IFS(AND($P136&lt;&gt;"",Y136&lt;&gt;""),ABS($P136-Y136),AND($P136="",Y136=""),"",OR($P136&lt;&gt;"",Y136&lt;&gt;""),"-")</f>
        <v/>
      </c>
      <c r="BG136" s="120" t="str" cm="1">
        <f t="array" ref="BG136">_xlfn.IFS(AND($P136&lt;&gt;"",Z136&lt;&gt;""),ABS($P136-Z136),AND($P136="",Z136=""),"",OR($P136&lt;&gt;"",Z136&lt;&gt;""),"-")</f>
        <v/>
      </c>
      <c r="BH136" s="121" t="str" cm="1">
        <f t="array" ref="BH136">_xlfn.IFS(AND($Q136&lt;&gt;"",R136&lt;&gt;""),ABS($Q136-R136),AND($Q136="",R136=""),"",OR($Q136&lt;&gt;"",R136&lt;&gt;""),"-")</f>
        <v/>
      </c>
      <c r="BI136" s="120" t="str" cm="1">
        <f t="array" ref="BI136">_xlfn.IFS(AND($Q136&lt;&gt;"",S136&lt;&gt;""),ABS($Q136-S136),AND($Q136="",S136=""),"",OR($Q136&lt;&gt;"",S136&lt;&gt;""),"-")</f>
        <v/>
      </c>
      <c r="BJ136" s="120" t="str" cm="1">
        <f t="array" ref="BJ136">_xlfn.IFS(AND($Q136&lt;&gt;"",T136&lt;&gt;""),ABS($Q136-T136),AND($Q136="",T136=""),"",OR($Q136&lt;&gt;"",T136&lt;&gt;""),"-")</f>
        <v/>
      </c>
      <c r="BK136" s="120" t="str" cm="1">
        <f t="array" ref="BK136">_xlfn.IFS(AND($Q136&lt;&gt;"",U136&lt;&gt;""),ABS($Q136-U136),AND($Q136="",U136=""),"",OR($Q136&lt;&gt;"",U136&lt;&gt;""),"-")</f>
        <v/>
      </c>
      <c r="BL136" s="120" t="str" cm="1">
        <f t="array" ref="BL136">_xlfn.IFS(AND($Q136&lt;&gt;"",V136&lt;&gt;""),ABS($Q136-V136),AND($Q136="",V136=""),"",OR($Q136&lt;&gt;"",V136&lt;&gt;""),"-")</f>
        <v/>
      </c>
      <c r="BM136" s="120" t="str" cm="1">
        <f t="array" ref="BM136">_xlfn.IFS(AND($Q136&lt;&gt;"",W136&lt;&gt;""),ABS($Q136-W136),AND($Q136="",W136=""),"",OR($Q136&lt;&gt;"",W136&lt;&gt;""),"-")</f>
        <v/>
      </c>
      <c r="BN136" s="120" t="str" cm="1">
        <f t="array" ref="BN136">_xlfn.IFS(AND($Q136&lt;&gt;"",X136&lt;&gt;""),ABS($Q136-X136),AND($Q136="",X136=""),"",OR($Q136&lt;&gt;"",X136&lt;&gt;""),"-")</f>
        <v/>
      </c>
      <c r="BO136" s="120" t="str" cm="1">
        <f t="array" ref="BO136">_xlfn.IFS(AND($Q136&lt;&gt;"",Y136&lt;&gt;""),ABS($Q136-Y136),AND($Q136="",Y136=""),"",OR($Q136&lt;&gt;"",Y136&lt;&gt;""),"-")</f>
        <v/>
      </c>
      <c r="BP136" s="120" t="str" cm="1">
        <f t="array" ref="BP136">_xlfn.IFS(AND($Q136&lt;&gt;"",Z136&lt;&gt;""),ABS($Q136-Z136),AND($Q136="",Z136=""),"",OR($Q136&lt;&gt;"",Z136&lt;&gt;""),"-")</f>
        <v/>
      </c>
      <c r="BQ136" s="121" t="str" cm="1">
        <f t="array" ref="BQ136">_xlfn.IFS(AND($R136&lt;&gt;"",S136&lt;&gt;""),ABS($R136-S136),AND($R136="",S136=""),"",OR($R136&lt;&gt;"",S136&lt;&gt;""),"-")</f>
        <v/>
      </c>
      <c r="BR136" s="120" t="str" cm="1">
        <f t="array" ref="BR136">_xlfn.IFS(AND($R136&lt;&gt;"",T136&lt;&gt;""),ABS($R136-T136),AND($R136="",T136=""),"",OR($R136&lt;&gt;"",T136&lt;&gt;""),"-")</f>
        <v/>
      </c>
      <c r="BS136" s="120" t="str" cm="1">
        <f t="array" ref="BS136">_xlfn.IFS(AND($R136&lt;&gt;"",U136&lt;&gt;""),ABS($R136-U136),AND($R136="",U136=""),"",OR($R136&lt;&gt;"",U136&lt;&gt;""),"-")</f>
        <v/>
      </c>
      <c r="BT136" s="120" t="str" cm="1">
        <f t="array" ref="BT136">_xlfn.IFS(AND($R136&lt;&gt;"",V136&lt;&gt;""),ABS($R136-V136),AND($R136="",V136=""),"",OR($R136&lt;&gt;"",V136&lt;&gt;""),"-")</f>
        <v/>
      </c>
      <c r="BU136" s="120" t="str" cm="1">
        <f t="array" ref="BU136">_xlfn.IFS(AND($R136&lt;&gt;"",W136&lt;&gt;""),ABS($R136-W136),AND($R136="",W136=""),"",OR($R136&lt;&gt;"",W136&lt;&gt;""),"-")</f>
        <v/>
      </c>
      <c r="BV136" s="120" t="str" cm="1">
        <f t="array" ref="BV136">_xlfn.IFS(AND($R136&lt;&gt;"",X136&lt;&gt;""),ABS($R136-X136),AND($R136="",X136=""),"",OR($R136&lt;&gt;"",X136&lt;&gt;""),"-")</f>
        <v/>
      </c>
      <c r="BW136" s="120" t="str" cm="1">
        <f t="array" ref="BW136">_xlfn.IFS(AND($R136&lt;&gt;"",Y136&lt;&gt;""),ABS($R136-Y136),AND($R136="",Y136=""),"",OR($R136&lt;&gt;"",Y136&lt;&gt;""),"-")</f>
        <v/>
      </c>
      <c r="BX136" s="120" t="str" cm="1">
        <f t="array" ref="BX136">_xlfn.IFS(AND($R136&lt;&gt;"",Z136&lt;&gt;""),ABS($R136-Z136),AND($R136="",Z136=""),"",OR($R136&lt;&gt;"",Z136&lt;&gt;""),"-")</f>
        <v/>
      </c>
      <c r="BY136" s="121" t="str" cm="1">
        <f t="array" ref="BY136">_xlfn.IFS(AND($S136&lt;&gt;"",T136&lt;&gt;""),ABS($S136-T136),AND($S136="",T136=""),"",OR($S136&lt;&gt;"",T136&lt;&gt;""),"-")</f>
        <v/>
      </c>
      <c r="BZ136" s="120" t="str" cm="1">
        <f t="array" ref="BZ136">_xlfn.IFS(AND($S136&lt;&gt;"",U136&lt;&gt;""),ABS($S136-U136),AND($S136="",U136=""),"",OR($S136&lt;&gt;"",U136&lt;&gt;""),"-")</f>
        <v/>
      </c>
      <c r="CA136" s="120" t="str" cm="1">
        <f t="array" ref="CA136">_xlfn.IFS(AND($S136&lt;&gt;"",V136&lt;&gt;""),ABS($S136-V136),AND($S136="",V136=""),"",OR($S136&lt;&gt;"",V136&lt;&gt;""),"-")</f>
        <v/>
      </c>
      <c r="CB136" s="120" t="str" cm="1">
        <f t="array" ref="CB136">_xlfn.IFS(AND($S136&lt;&gt;"",W136&lt;&gt;""),ABS($S136-W136),AND($S136="",W136=""),"",OR($S136&lt;&gt;"",W136&lt;&gt;""),"-")</f>
        <v/>
      </c>
      <c r="CC136" s="120" t="str" cm="1">
        <f t="array" ref="CC136">_xlfn.IFS(AND($S136&lt;&gt;"",X136&lt;&gt;""),ABS($S136-X136),AND($S136="",X136=""),"",OR($S136&lt;&gt;"",X136&lt;&gt;""),"-")</f>
        <v/>
      </c>
      <c r="CD136" s="120" t="str" cm="1">
        <f t="array" ref="CD136">_xlfn.IFS(AND($S136&lt;&gt;"",Y136&lt;&gt;""),ABS($S136-Y136),AND($S136="",Y136=""),"",OR($S136&lt;&gt;"",Y136&lt;&gt;""),"-")</f>
        <v/>
      </c>
      <c r="CE136" s="120" t="str" cm="1">
        <f t="array" ref="CE136">_xlfn.IFS(AND($S136&lt;&gt;"",Z136&lt;&gt;""),ABS($S136-Z136),AND($S136="",Z136=""),"",OR($S136&lt;&gt;"",Z136&lt;&gt;""),"-")</f>
        <v/>
      </c>
      <c r="CF136" s="121" t="str" cm="1">
        <f t="array" ref="CF136">_xlfn.IFS(AND($T136&lt;&gt;"",U136&lt;&gt;""),ABS($T136-U136),AND($T136="",U136=""),"",OR($T136&lt;&gt;"",U136&lt;&gt;""),"-")</f>
        <v/>
      </c>
      <c r="CG136" s="120" t="str" cm="1">
        <f t="array" ref="CG136">_xlfn.IFS(AND($T136&lt;&gt;"",V136&lt;&gt;""),ABS($T136-V136),AND($T136="",V136=""),"",OR($T136&lt;&gt;"",V136&lt;&gt;""),"-")</f>
        <v/>
      </c>
      <c r="CH136" s="120" t="str" cm="1">
        <f t="array" ref="CH136">_xlfn.IFS(AND($T136&lt;&gt;"",W136&lt;&gt;""),ABS($T136-W136),AND($T136="",W136=""),"",OR($T136&lt;&gt;"",W136&lt;&gt;""),"-")</f>
        <v/>
      </c>
      <c r="CI136" s="120" t="str" cm="1">
        <f t="array" ref="CI136">_xlfn.IFS(AND($T136&lt;&gt;"",X136&lt;&gt;""),ABS($T136-X136),AND($T136="",X136=""),"",OR($T136&lt;&gt;"",X136&lt;&gt;""),"-")</f>
        <v/>
      </c>
      <c r="CJ136" s="120" t="str" cm="1">
        <f t="array" ref="CJ136">_xlfn.IFS(AND($T136&lt;&gt;"",Y136&lt;&gt;""),ABS($T136-Y136),AND($T136="",Y136=""),"",OR($T136&lt;&gt;"",Y136&lt;&gt;""),"-")</f>
        <v/>
      </c>
      <c r="CK136" s="120" t="str" cm="1">
        <f t="array" ref="CK136">_xlfn.IFS(AND($T136&lt;&gt;"",Z136&lt;&gt;""),ABS($T136-Z136),AND($T136="",Z136=""),"",OR($T136&lt;&gt;"",Z136&lt;&gt;""),"-")</f>
        <v/>
      </c>
      <c r="CL136" s="121" t="str" cm="1">
        <f t="array" ref="CL136">_xlfn.IFS(AND($U136&lt;&gt;"",V136&lt;&gt;""),ABS($U136-V136),AND($U136="",V136=""),"",OR($U136&lt;&gt;"",V136&lt;&gt;""),"-")</f>
        <v/>
      </c>
      <c r="CM136" s="120" t="str" cm="1">
        <f t="array" ref="CM136">_xlfn.IFS(AND($U136&lt;&gt;"",W136&lt;&gt;""),ABS($U136-W136),AND($U136="",W136=""),"",OR($U136&lt;&gt;"",W136&lt;&gt;""),"-")</f>
        <v/>
      </c>
      <c r="CN136" s="120" t="str" cm="1">
        <f t="array" ref="CN136">_xlfn.IFS(AND($U136&lt;&gt;"",X136&lt;&gt;""),ABS($U136-X136),AND($U136="",X136=""),"",OR($U136&lt;&gt;"",X136&lt;&gt;""),"-")</f>
        <v/>
      </c>
      <c r="CO136" s="120" t="str" cm="1">
        <f t="array" ref="CO136">_xlfn.IFS(AND($U136&lt;&gt;"",Y136&lt;&gt;""),ABS($U136-Y136),AND($U136="",Y136=""),"",OR($U136&lt;&gt;"",Y136&lt;&gt;""),"-")</f>
        <v/>
      </c>
      <c r="CP136" s="120" t="str" cm="1">
        <f t="array" ref="CP136">_xlfn.IFS(AND($U136&lt;&gt;"",Z136&lt;&gt;""),ABS($U136-Z136),AND($U136="",Z136=""),"",OR($U136&lt;&gt;"",Z136&lt;&gt;""),"-")</f>
        <v/>
      </c>
      <c r="CQ136" s="121" t="str" cm="1">
        <f t="array" ref="CQ136">_xlfn.IFS(AND($V136&lt;&gt;"",W136&lt;&gt;""),ABS($V136-W136),AND($V136="",W136=""),"",OR($V136&lt;&gt;"",W136&lt;&gt;""),"-")</f>
        <v/>
      </c>
      <c r="CR136" s="120" t="str" cm="1">
        <f t="array" ref="CR136">_xlfn.IFS(AND($V136&lt;&gt;"",X136&lt;&gt;""),ABS($V136-X136),AND($V136="",X136=""),"",OR($V136&lt;&gt;"",X136&lt;&gt;""),"-")</f>
        <v/>
      </c>
      <c r="CS136" s="120" t="str" cm="1">
        <f t="array" ref="CS136">_xlfn.IFS(AND($V136&lt;&gt;"",Y136&lt;&gt;""),ABS($V136-Y136),AND($V136="",Y136=""),"",OR($V136&lt;&gt;"",Y136&lt;&gt;""),"-")</f>
        <v/>
      </c>
      <c r="CT136" s="120" t="str" cm="1">
        <f t="array" ref="CT136">_xlfn.IFS(AND($V136&lt;&gt;"",Z136&lt;&gt;""),ABS($V136-Z136),AND($V136="",Z136=""),"",OR($V136&lt;&gt;"",Z136&lt;&gt;""),"-")</f>
        <v/>
      </c>
      <c r="CU136" s="121" t="str" cm="1">
        <f t="array" ref="CU136">_xlfn.IFS(AND($W136&lt;&gt;"",X136&lt;&gt;""),ABS($W136-X136),AND($W136="",X136=""),"",OR($W136&lt;&gt;"",X136&lt;&gt;""),"-")</f>
        <v/>
      </c>
      <c r="CV136" s="120" t="str" cm="1">
        <f t="array" ref="CV136">_xlfn.IFS(AND($W136&lt;&gt;"",Y136&lt;&gt;""),ABS($W136-Y136),AND($W136="",Y136=""),"",OR($W136&lt;&gt;"",Y136&lt;&gt;""),"-")</f>
        <v/>
      </c>
      <c r="CW136" s="120" t="str" cm="1">
        <f t="array" ref="CW136">_xlfn.IFS(AND($W136&lt;&gt;"",Z136&lt;&gt;""),ABS($W136-Z136),AND($W136="",Z136=""),"",OR($W136&lt;&gt;"",Z136&lt;&gt;""),"-")</f>
        <v/>
      </c>
      <c r="CX136" s="121" t="str" cm="1">
        <f t="array" ref="CX136">_xlfn.IFS(AND($X136&lt;&gt;"",Y136&lt;&gt;""),ABS($X136-Y136),AND($X136="",Y136=""),"",OR($X136&lt;&gt;"",Y136&lt;&gt;""),"-")</f>
        <v/>
      </c>
      <c r="CY136" s="120" t="str" cm="1">
        <f t="array" ref="CY136">_xlfn.IFS(AND($X136&lt;&gt;"",Z136&lt;&gt;""),ABS($X136-Z136),AND($X136="",Z136=""),"",OR($X136&lt;&gt;"",Z136&lt;&gt;""),"-")</f>
        <v/>
      </c>
      <c r="CZ136" s="121" t="str" cm="1">
        <f t="array" ref="CZ136">_xlfn.IFS(AND($Y136&lt;&gt;"",Z136&lt;&gt;""),ABS($Y136-Z136),AND($Y136="",Z136=""),"",OR($Y136&lt;&gt;"",Z136&lt;&gt;""),"-")</f>
        <v/>
      </c>
    </row>
    <row r="137" spans="1:104" x14ac:dyDescent="0.2">
      <c r="A137" s="260" t="s">
        <v>167</v>
      </c>
      <c r="B137" s="259" t="e">
        <f>VLOOKUP($A137,Merged_couplings!$B:$BU,MATCH(B$1,Merged_couplings!$B$1:$BU$1,0),FALSE)</f>
        <v>#N/A</v>
      </c>
      <c r="C137" s="258" t="e">
        <f>VLOOKUP($A137,Merged_couplings!$B:$BU,MATCH(C$1,Merged_couplings!$B$1:$BU$1,0),FALSE)</f>
        <v>#N/A</v>
      </c>
      <c r="D137" s="258" t="e">
        <f>VLOOKUP($A137,Merged_couplings!$B:$BU,MATCH(D$1,Merged_couplings!$B$1:$BU$1,0),FALSE)</f>
        <v>#N/A</v>
      </c>
      <c r="E137" s="258" t="e">
        <f>VLOOKUP($A137,Merged_couplings!$B:$BU,MATCH(E$1,Merged_couplings!$B$1:$BU$1,0),FALSE)</f>
        <v>#N/A</v>
      </c>
      <c r="F137" s="258" t="e">
        <f>VLOOKUP($A137,Merged_couplings!$B:$BU,MATCH(F$1,Merged_couplings!$B$1:$BU$1,0),FALSE)</f>
        <v>#N/A</v>
      </c>
      <c r="G137" s="258" t="e">
        <f>VLOOKUP($A137,Merged_couplings!$B:$BU,MATCH(G$1,Merged_couplings!$B$1:$BU$1,0),FALSE)</f>
        <v>#N/A</v>
      </c>
      <c r="H137" s="258" t="e">
        <f>VLOOKUP($A137,Merged_couplings!$B:$BU,MATCH(H$1,Merged_couplings!$B$1:$BU$1,0),FALSE)</f>
        <v>#N/A</v>
      </c>
      <c r="I137" s="258" t="e">
        <f>VLOOKUP($A137,Merged_couplings!$B:$BU,MATCH(I$1,Merged_couplings!$B$1:$BU$1,0),FALSE)</f>
        <v>#N/A</v>
      </c>
      <c r="J137" s="258" t="e">
        <f>VLOOKUP($A137,Merged_couplings!$B:$BU,MATCH(J$1,Merged_couplings!$B$1:$BU$1,0),FALSE)</f>
        <v>#N/A</v>
      </c>
      <c r="K137" s="258" t="e">
        <f>VLOOKUP($A137,Merged_couplings!$B:$BU,MATCH(K$1,Merged_couplings!$B$1:$BU$1,0),FALSE)</f>
        <v>#N/A</v>
      </c>
      <c r="L137" s="258" t="e">
        <f>VLOOKUP($A137,Merged_couplings!$B:$BU,MATCH(L$1,Merged_couplings!$B$1:$BU$1,0),FALSE)</f>
        <v>#N/A</v>
      </c>
      <c r="M137" s="258" t="e">
        <f>VLOOKUP($A137,Merged_couplings!$B:$BU,MATCH(M$1,Merged_couplings!$B$1:$BU$1,0),FALSE)</f>
        <v>#N/A</v>
      </c>
      <c r="N137" s="121" t="e">
        <f>IF(OR(B137="BIG",B137="BI-",B137="B-G"),VLOOKUP($A137,Merged_couplings!$B:$BU,MATCH(N$1,Merged_couplings!$B$1:$BU$1,0),FALSE),"")</f>
        <v>#N/A</v>
      </c>
      <c r="P137" s="120" t="e">
        <f>IF(OR(C137="BIG",C137="BI-",C137="B-G"),VLOOKUP($A137,Merged_couplings!$B:$BU,MATCH(P$1,Merged_couplings!$B$1:$BU$1,0),FALSE),"")</f>
        <v>#N/A</v>
      </c>
      <c r="Q137" s="120" t="e">
        <f>IF(OR(D137="BIG",D137="BI-",D137="B-G"),VLOOKUP($A137,Merged_couplings!$B:$BU,MATCH(Q$1,Merged_couplings!$B$1:$BU$1,0),FALSE),"")</f>
        <v>#N/A</v>
      </c>
      <c r="R137" s="120" t="e">
        <f>IF(OR(E137="BIG",E137="BI-",E137="B-G"),VLOOKUP($A137,Merged_couplings!$B:$BU,MATCH(R$1,Merged_couplings!$B$1:$BU$1,0),FALSE),"")</f>
        <v>#N/A</v>
      </c>
      <c r="S137" s="120" t="e">
        <f>IF(OR(F137="BIG",F137="BI-",F137="B-G"),VLOOKUP($A137,Merged_couplings!$B:$BU,MATCH(S$1,Merged_couplings!$B$1:$BU$1,0),FALSE),"")</f>
        <v>#N/A</v>
      </c>
      <c r="T137" s="120" t="e">
        <f>IF(OR(G137="BIG",G137="BI-",G137="B-G"),VLOOKUP($A137,Merged_couplings!$B:$BU,MATCH(T$1,Merged_couplings!$B$1:$BU$1,0),FALSE),"")</f>
        <v>#N/A</v>
      </c>
      <c r="U137" s="120" t="e">
        <f>IF(OR(H137="BIG",H137="BI-",H137="B-G"),VLOOKUP($A137,Merged_couplings!$B:$BU,MATCH(U$1,Merged_couplings!$B$1:$BU$1,0),FALSE),"")</f>
        <v>#N/A</v>
      </c>
      <c r="V137" s="120" t="e">
        <f>IF(OR(I137="BIG",I137="BI-",I137="B-G"),VLOOKUP($A137,Merged_couplings!$B:$BU,MATCH(V$1,Merged_couplings!$B$1:$BU$1,0),FALSE),"")</f>
        <v>#N/A</v>
      </c>
      <c r="W137" s="120" t="e">
        <f>IF(OR(J137="BIG",J137="BI-",J137="B-G"),VLOOKUP($A137,Merged_couplings!$B:$BU,MATCH(W$1,Merged_couplings!$B$1:$BU$1,0),FALSE),"")</f>
        <v>#N/A</v>
      </c>
      <c r="X137" s="120" t="e">
        <f>IF(OR(K137="BIG",K137="BI-",K137="B-G"),VLOOKUP($A137,Merged_couplings!$B:$BU,MATCH(X$1,Merged_couplings!$B$1:$BU$1,0),FALSE),"")</f>
        <v>#N/A</v>
      </c>
      <c r="Y137" s="120" t="e">
        <f>IF(OR(L137="BIG",L137="BI-",L137="B-G"),VLOOKUP($A137,Merged_couplings!$B:$BU,MATCH(Y$1,Merged_couplings!$B$1:$BU$1,0),FALSE),"")</f>
        <v>#N/A</v>
      </c>
      <c r="Z137" s="120" t="e">
        <f>IF(OR(M137="BIG",M137="BI-",M137="B-G"),VLOOKUP($A137,Merged_couplings!$B:$BU,MATCH(Z$1,Merged_couplings!$B$1:$BU$1,0),FALSE),"")</f>
        <v>#N/A</v>
      </c>
      <c r="AA137" s="123"/>
      <c r="AB137" s="340" t="e" cm="1">
        <f t="array" ref="AB137">_xlfn.IFS(AND($N137&lt;&gt;"",P137&lt;&gt;""),ABS($N137-P137),AND($N137="",P137=""),"",OR($N137&lt;&gt;"",P137&lt;&gt;""),"-")</f>
        <v>#N/A</v>
      </c>
      <c r="AC137" s="122" t="e" cm="1">
        <f t="array" ref="AC137">_xlfn.IFS(AND($N137&lt;&gt;"",Q137&lt;&gt;""),ABS($N137-Q137),AND($N137="",Q137=""),"",OR($N137&lt;&gt;"",Q137&lt;&gt;""),"-")</f>
        <v>#N/A</v>
      </c>
      <c r="AD137" s="122" t="e" cm="1">
        <f t="array" ref="AD137">_xlfn.IFS(AND($N137&lt;&gt;"",R137&lt;&gt;""),ABS($N137-R137),AND($N137="",R137=""),"",OR($N137&lt;&gt;"",R137&lt;&gt;""),"-")</f>
        <v>#N/A</v>
      </c>
      <c r="AE137" s="122" t="e" cm="1">
        <f t="array" ref="AE137">_xlfn.IFS(AND($N137&lt;&gt;"",S137&lt;&gt;""),ABS($N137-S137),AND($N137="",S137=""),"",OR($N137&lt;&gt;"",S137&lt;&gt;""),"-")</f>
        <v>#N/A</v>
      </c>
      <c r="AF137" s="122" t="e" cm="1">
        <f t="array" ref="AF137">_xlfn.IFS(AND($N137&lt;&gt;"",T137&lt;&gt;""),ABS($N137-T137),AND($N137="",T137=""),"",OR($N137&lt;&gt;"",T137&lt;&gt;""),"-")</f>
        <v>#N/A</v>
      </c>
      <c r="AG137" s="122" t="e" cm="1">
        <f t="array" ref="AG137">_xlfn.IFS(AND($N137&lt;&gt;"",U137&lt;&gt;""),ABS($N137-U137),AND($N137="",U137=""),"",OR($N137&lt;&gt;"",U137&lt;&gt;""),"-")</f>
        <v>#N/A</v>
      </c>
      <c r="AH137" s="122" t="e" cm="1">
        <f t="array" ref="AH137">_xlfn.IFS(AND($N137&lt;&gt;"",V137&lt;&gt;""),ABS($N137-V137),AND($N137="",V137=""),"",OR($N137&lt;&gt;"",V137&lt;&gt;""),"-")</f>
        <v>#N/A</v>
      </c>
      <c r="AI137" s="122" t="e" cm="1">
        <f t="array" ref="AI137">_xlfn.IFS(AND($N137&lt;&gt;"",W137&lt;&gt;""),ABS($N137-W137),AND($N137="",W137=""),"",OR($N137&lt;&gt;"",W137&lt;&gt;""),"-")</f>
        <v>#N/A</v>
      </c>
      <c r="AJ137" s="122" t="e" cm="1">
        <f t="array" ref="AJ137">_xlfn.IFS(AND($N137&lt;&gt;"",X137&lt;&gt;""),ABS($N137-X137),AND($N137="",X137=""),"",OR($N137&lt;&gt;"",X137&lt;&gt;""),"-")</f>
        <v>#N/A</v>
      </c>
      <c r="AK137" s="122" t="e" cm="1">
        <f t="array" ref="AK137">_xlfn.IFS(AND($N137&lt;&gt;"",Y137&lt;&gt;""),ABS($N137-Y137),AND($N137="",Y137=""),"",OR($N137&lt;&gt;"",Y137&lt;&gt;""),"-")</f>
        <v>#N/A</v>
      </c>
      <c r="AL137" s="122" t="e" cm="1">
        <f t="array" ref="AL137">_xlfn.IFS(AND($N137&lt;&gt;"",Z137&lt;&gt;""),ABS($N137-Z137),AND($N137="",Z137=""),"",OR($N137&lt;&gt;"",Z137&lt;&gt;""),"-")</f>
        <v>#N/A</v>
      </c>
      <c r="AM137" s="340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1" t="e" cm="1">
        <f t="array" ref="AX137">_xlfn.IFS(AND($P137&lt;&gt;"",Q137&lt;&gt;""),ABS($P137-Q137),AND($P137="",Q137=""),"",OR($P137&lt;&gt;"",Q137&lt;&gt;""),"-")</f>
        <v>#N/A</v>
      </c>
      <c r="AY137" s="120" t="e" cm="1">
        <f t="array" ref="AY137">_xlfn.IFS(AND($P137&lt;&gt;"",R137&lt;&gt;""),ABS($P137-R137),AND($P137="",R137=""),"",OR($P137&lt;&gt;"",R137&lt;&gt;""),"-")</f>
        <v>#N/A</v>
      </c>
      <c r="AZ137" s="120" t="e" cm="1">
        <f t="array" ref="AZ137">_xlfn.IFS(AND($P137&lt;&gt;"",S137&lt;&gt;""),ABS($P137-S137),AND($P137="",S137=""),"",OR($P137&lt;&gt;"",S137&lt;&gt;""),"-")</f>
        <v>#N/A</v>
      </c>
      <c r="BA137" s="120" t="e" cm="1">
        <f t="array" ref="BA137">_xlfn.IFS(AND($P137&lt;&gt;"",T137&lt;&gt;""),ABS($P137-T137),AND($P137="",T137=""),"",OR($P137&lt;&gt;"",T137&lt;&gt;""),"-")</f>
        <v>#N/A</v>
      </c>
      <c r="BB137" s="120" t="e" cm="1">
        <f t="array" ref="BB137">_xlfn.IFS(AND($P137&lt;&gt;"",U137&lt;&gt;""),ABS($P137-U137),AND($P137="",U137=""),"",OR($P137&lt;&gt;"",U137&lt;&gt;""),"-")</f>
        <v>#N/A</v>
      </c>
      <c r="BC137" s="120" t="e" cm="1">
        <f t="array" ref="BC137">_xlfn.IFS(AND($P137&lt;&gt;"",V137&lt;&gt;""),ABS($P137-V137),AND($P137="",V137=""),"",OR($P137&lt;&gt;"",V137&lt;&gt;""),"-")</f>
        <v>#N/A</v>
      </c>
      <c r="BD137" s="120" t="e" cm="1">
        <f t="array" ref="BD137">_xlfn.IFS(AND($P137&lt;&gt;"",W137&lt;&gt;""),ABS($P137-W137),AND($P137="",W137=""),"",OR($P137&lt;&gt;"",W137&lt;&gt;""),"-")</f>
        <v>#N/A</v>
      </c>
      <c r="BE137" s="120" t="e" cm="1">
        <f t="array" ref="BE137">_xlfn.IFS(AND($P137&lt;&gt;"",X137&lt;&gt;""),ABS($P137-X137),AND($P137="",X137=""),"",OR($P137&lt;&gt;"",X137&lt;&gt;""),"-")</f>
        <v>#N/A</v>
      </c>
      <c r="BF137" s="120" t="e" cm="1">
        <f t="array" ref="BF137">_xlfn.IFS(AND($P137&lt;&gt;"",Y137&lt;&gt;""),ABS($P137-Y137),AND($P137="",Y137=""),"",OR($P137&lt;&gt;"",Y137&lt;&gt;""),"-")</f>
        <v>#N/A</v>
      </c>
      <c r="BG137" s="120" t="e" cm="1">
        <f t="array" ref="BG137">_xlfn.IFS(AND($P137&lt;&gt;"",Z137&lt;&gt;""),ABS($P137-Z137),AND($P137="",Z137=""),"",OR($P137&lt;&gt;"",Z137&lt;&gt;""),"-")</f>
        <v>#N/A</v>
      </c>
      <c r="BH137" s="121" t="e" cm="1">
        <f t="array" ref="BH137">_xlfn.IFS(AND($Q137&lt;&gt;"",R137&lt;&gt;""),ABS($Q137-R137),AND($Q137="",R137=""),"",OR($Q137&lt;&gt;"",R137&lt;&gt;""),"-")</f>
        <v>#N/A</v>
      </c>
      <c r="BI137" s="120" t="e" cm="1">
        <f t="array" ref="BI137">_xlfn.IFS(AND($Q137&lt;&gt;"",S137&lt;&gt;""),ABS($Q137-S137),AND($Q137="",S137=""),"",OR($Q137&lt;&gt;"",S137&lt;&gt;""),"-")</f>
        <v>#N/A</v>
      </c>
      <c r="BJ137" s="120" t="e" cm="1">
        <f t="array" ref="BJ137">_xlfn.IFS(AND($Q137&lt;&gt;"",T137&lt;&gt;""),ABS($Q137-T137),AND($Q137="",T137=""),"",OR($Q137&lt;&gt;"",T137&lt;&gt;""),"-")</f>
        <v>#N/A</v>
      </c>
      <c r="BK137" s="120" t="e" cm="1">
        <f t="array" ref="BK137">_xlfn.IFS(AND($Q137&lt;&gt;"",U137&lt;&gt;""),ABS($Q137-U137),AND($Q137="",U137=""),"",OR($Q137&lt;&gt;"",U137&lt;&gt;""),"-")</f>
        <v>#N/A</v>
      </c>
      <c r="BL137" s="120" t="e" cm="1">
        <f t="array" ref="BL137">_xlfn.IFS(AND($Q137&lt;&gt;"",V137&lt;&gt;""),ABS($Q137-V137),AND($Q137="",V137=""),"",OR($Q137&lt;&gt;"",V137&lt;&gt;""),"-")</f>
        <v>#N/A</v>
      </c>
      <c r="BM137" s="120" t="e" cm="1">
        <f t="array" ref="BM137">_xlfn.IFS(AND($Q137&lt;&gt;"",W137&lt;&gt;""),ABS($Q137-W137),AND($Q137="",W137=""),"",OR($Q137&lt;&gt;"",W137&lt;&gt;""),"-")</f>
        <v>#N/A</v>
      </c>
      <c r="BN137" s="120" t="e" cm="1">
        <f t="array" ref="BN137">_xlfn.IFS(AND($Q137&lt;&gt;"",X137&lt;&gt;""),ABS($Q137-X137),AND($Q137="",X137=""),"",OR($Q137&lt;&gt;"",X137&lt;&gt;""),"-")</f>
        <v>#N/A</v>
      </c>
      <c r="BO137" s="120" t="e" cm="1">
        <f t="array" ref="BO137">_xlfn.IFS(AND($Q137&lt;&gt;"",Y137&lt;&gt;""),ABS($Q137-Y137),AND($Q137="",Y137=""),"",OR($Q137&lt;&gt;"",Y137&lt;&gt;""),"-")</f>
        <v>#N/A</v>
      </c>
      <c r="BP137" s="120" t="e" cm="1">
        <f t="array" ref="BP137">_xlfn.IFS(AND($Q137&lt;&gt;"",Z137&lt;&gt;""),ABS($Q137-Z137),AND($Q137="",Z137=""),"",OR($Q137&lt;&gt;"",Z137&lt;&gt;""),"-")</f>
        <v>#N/A</v>
      </c>
      <c r="BQ137" s="121" t="e" cm="1">
        <f t="array" ref="BQ137">_xlfn.IFS(AND($R137&lt;&gt;"",S137&lt;&gt;""),ABS($R137-S137),AND($R137="",S137=""),"",OR($R137&lt;&gt;"",S137&lt;&gt;""),"-")</f>
        <v>#N/A</v>
      </c>
      <c r="BR137" s="120" t="e" cm="1">
        <f t="array" ref="BR137">_xlfn.IFS(AND($R137&lt;&gt;"",T137&lt;&gt;""),ABS($R137-T137),AND($R137="",T137=""),"",OR($R137&lt;&gt;"",T137&lt;&gt;""),"-")</f>
        <v>#N/A</v>
      </c>
      <c r="BS137" s="120" t="e" cm="1">
        <f t="array" ref="BS137">_xlfn.IFS(AND($R137&lt;&gt;"",U137&lt;&gt;""),ABS($R137-U137),AND($R137="",U137=""),"",OR($R137&lt;&gt;"",U137&lt;&gt;""),"-")</f>
        <v>#N/A</v>
      </c>
      <c r="BT137" s="120" t="e" cm="1">
        <f t="array" ref="BT137">_xlfn.IFS(AND($R137&lt;&gt;"",V137&lt;&gt;""),ABS($R137-V137),AND($R137="",V137=""),"",OR($R137&lt;&gt;"",V137&lt;&gt;""),"-")</f>
        <v>#N/A</v>
      </c>
      <c r="BU137" s="120" t="e" cm="1">
        <f t="array" ref="BU137">_xlfn.IFS(AND($R137&lt;&gt;"",W137&lt;&gt;""),ABS($R137-W137),AND($R137="",W137=""),"",OR($R137&lt;&gt;"",W137&lt;&gt;""),"-")</f>
        <v>#N/A</v>
      </c>
      <c r="BV137" s="120" t="e" cm="1">
        <f t="array" ref="BV137">_xlfn.IFS(AND($R137&lt;&gt;"",X137&lt;&gt;""),ABS($R137-X137),AND($R137="",X137=""),"",OR($R137&lt;&gt;"",X137&lt;&gt;""),"-")</f>
        <v>#N/A</v>
      </c>
      <c r="BW137" s="120" t="e" cm="1">
        <f t="array" ref="BW137">_xlfn.IFS(AND($R137&lt;&gt;"",Y137&lt;&gt;""),ABS($R137-Y137),AND($R137="",Y137=""),"",OR($R137&lt;&gt;"",Y137&lt;&gt;""),"-")</f>
        <v>#N/A</v>
      </c>
      <c r="BX137" s="120" t="e" cm="1">
        <f t="array" ref="BX137">_xlfn.IFS(AND($R137&lt;&gt;"",Z137&lt;&gt;""),ABS($R137-Z137),AND($R137="",Z137=""),"",OR($R137&lt;&gt;"",Z137&lt;&gt;""),"-")</f>
        <v>#N/A</v>
      </c>
      <c r="BY137" s="121" t="e" cm="1">
        <f t="array" ref="BY137">_xlfn.IFS(AND($S137&lt;&gt;"",T137&lt;&gt;""),ABS($S137-T137),AND($S137="",T137=""),"",OR($S137&lt;&gt;"",T137&lt;&gt;""),"-")</f>
        <v>#N/A</v>
      </c>
      <c r="BZ137" s="120" t="e" cm="1">
        <f t="array" ref="BZ137">_xlfn.IFS(AND($S137&lt;&gt;"",U137&lt;&gt;""),ABS($S137-U137),AND($S137="",U137=""),"",OR($S137&lt;&gt;"",U137&lt;&gt;""),"-")</f>
        <v>#N/A</v>
      </c>
      <c r="CA137" s="120" t="e" cm="1">
        <f t="array" ref="CA137">_xlfn.IFS(AND($S137&lt;&gt;"",V137&lt;&gt;""),ABS($S137-V137),AND($S137="",V137=""),"",OR($S137&lt;&gt;"",V137&lt;&gt;""),"-")</f>
        <v>#N/A</v>
      </c>
      <c r="CB137" s="120" t="e" cm="1">
        <f t="array" ref="CB137">_xlfn.IFS(AND($S137&lt;&gt;"",W137&lt;&gt;""),ABS($S137-W137),AND($S137="",W137=""),"",OR($S137&lt;&gt;"",W137&lt;&gt;""),"-")</f>
        <v>#N/A</v>
      </c>
      <c r="CC137" s="120" t="e" cm="1">
        <f t="array" ref="CC137">_xlfn.IFS(AND($S137&lt;&gt;"",X137&lt;&gt;""),ABS($S137-X137),AND($S137="",X137=""),"",OR($S137&lt;&gt;"",X137&lt;&gt;""),"-")</f>
        <v>#N/A</v>
      </c>
      <c r="CD137" s="120" t="e" cm="1">
        <f t="array" ref="CD137">_xlfn.IFS(AND($S137&lt;&gt;"",Y137&lt;&gt;""),ABS($S137-Y137),AND($S137="",Y137=""),"",OR($S137&lt;&gt;"",Y137&lt;&gt;""),"-")</f>
        <v>#N/A</v>
      </c>
      <c r="CE137" s="120" t="e" cm="1">
        <f t="array" ref="CE137">_xlfn.IFS(AND($S137&lt;&gt;"",Z137&lt;&gt;""),ABS($S137-Z137),AND($S137="",Z137=""),"",OR($S137&lt;&gt;"",Z137&lt;&gt;""),"-")</f>
        <v>#N/A</v>
      </c>
      <c r="CF137" s="121" t="e" cm="1">
        <f t="array" ref="CF137">_xlfn.IFS(AND($T137&lt;&gt;"",U137&lt;&gt;""),ABS($T137-U137),AND($T137="",U137=""),"",OR($T137&lt;&gt;"",U137&lt;&gt;""),"-")</f>
        <v>#N/A</v>
      </c>
      <c r="CG137" s="120" t="e" cm="1">
        <f t="array" ref="CG137">_xlfn.IFS(AND($T137&lt;&gt;"",V137&lt;&gt;""),ABS($T137-V137),AND($T137="",V137=""),"",OR($T137&lt;&gt;"",V137&lt;&gt;""),"-")</f>
        <v>#N/A</v>
      </c>
      <c r="CH137" s="120" t="e" cm="1">
        <f t="array" ref="CH137">_xlfn.IFS(AND($T137&lt;&gt;"",W137&lt;&gt;""),ABS($T137-W137),AND($T137="",W137=""),"",OR($T137&lt;&gt;"",W137&lt;&gt;""),"-")</f>
        <v>#N/A</v>
      </c>
      <c r="CI137" s="120" t="e" cm="1">
        <f t="array" ref="CI137">_xlfn.IFS(AND($T137&lt;&gt;"",X137&lt;&gt;""),ABS($T137-X137),AND($T137="",X137=""),"",OR($T137&lt;&gt;"",X137&lt;&gt;""),"-")</f>
        <v>#N/A</v>
      </c>
      <c r="CJ137" s="120" t="e" cm="1">
        <f t="array" ref="CJ137">_xlfn.IFS(AND($T137&lt;&gt;"",Y137&lt;&gt;""),ABS($T137-Y137),AND($T137="",Y137=""),"",OR($T137&lt;&gt;"",Y137&lt;&gt;""),"-")</f>
        <v>#N/A</v>
      </c>
      <c r="CK137" s="120" t="e" cm="1">
        <f t="array" ref="CK137">_xlfn.IFS(AND($T137&lt;&gt;"",Z137&lt;&gt;""),ABS($T137-Z137),AND($T137="",Z137=""),"",OR($T137&lt;&gt;"",Z137&lt;&gt;""),"-")</f>
        <v>#N/A</v>
      </c>
      <c r="CL137" s="121" t="e" cm="1">
        <f t="array" ref="CL137">_xlfn.IFS(AND($U137&lt;&gt;"",V137&lt;&gt;""),ABS($U137-V137),AND($U137="",V137=""),"",OR($U137&lt;&gt;"",V137&lt;&gt;""),"-")</f>
        <v>#N/A</v>
      </c>
      <c r="CM137" s="120" t="e" cm="1">
        <f t="array" ref="CM137">_xlfn.IFS(AND($U137&lt;&gt;"",W137&lt;&gt;""),ABS($U137-W137),AND($U137="",W137=""),"",OR($U137&lt;&gt;"",W137&lt;&gt;""),"-")</f>
        <v>#N/A</v>
      </c>
      <c r="CN137" s="120" t="e" cm="1">
        <f t="array" ref="CN137">_xlfn.IFS(AND($U137&lt;&gt;"",X137&lt;&gt;""),ABS($U137-X137),AND($U137="",X137=""),"",OR($U137&lt;&gt;"",X137&lt;&gt;""),"-")</f>
        <v>#N/A</v>
      </c>
      <c r="CO137" s="120" t="e" cm="1">
        <f t="array" ref="CO137">_xlfn.IFS(AND($U137&lt;&gt;"",Y137&lt;&gt;""),ABS($U137-Y137),AND($U137="",Y137=""),"",OR($U137&lt;&gt;"",Y137&lt;&gt;""),"-")</f>
        <v>#N/A</v>
      </c>
      <c r="CP137" s="120" t="e" cm="1">
        <f t="array" ref="CP137">_xlfn.IFS(AND($U137&lt;&gt;"",Z137&lt;&gt;""),ABS($U137-Z137),AND($U137="",Z137=""),"",OR($U137&lt;&gt;"",Z137&lt;&gt;""),"-")</f>
        <v>#N/A</v>
      </c>
      <c r="CQ137" s="121" t="e" cm="1">
        <f t="array" ref="CQ137">_xlfn.IFS(AND($V137&lt;&gt;"",W137&lt;&gt;""),ABS($V137-W137),AND($V137="",W137=""),"",OR($V137&lt;&gt;"",W137&lt;&gt;""),"-")</f>
        <v>#N/A</v>
      </c>
      <c r="CR137" s="120" t="e" cm="1">
        <f t="array" ref="CR137">_xlfn.IFS(AND($V137&lt;&gt;"",X137&lt;&gt;""),ABS($V137-X137),AND($V137="",X137=""),"",OR($V137&lt;&gt;"",X137&lt;&gt;""),"-")</f>
        <v>#N/A</v>
      </c>
      <c r="CS137" s="120" t="e" cm="1">
        <f t="array" ref="CS137">_xlfn.IFS(AND($V137&lt;&gt;"",Y137&lt;&gt;""),ABS($V137-Y137),AND($V137="",Y137=""),"",OR($V137&lt;&gt;"",Y137&lt;&gt;""),"-")</f>
        <v>#N/A</v>
      </c>
      <c r="CT137" s="120" t="e" cm="1">
        <f t="array" ref="CT137">_xlfn.IFS(AND($V137&lt;&gt;"",Z137&lt;&gt;""),ABS($V137-Z137),AND($V137="",Z137=""),"",OR($V137&lt;&gt;"",Z137&lt;&gt;""),"-")</f>
        <v>#N/A</v>
      </c>
      <c r="CU137" s="121" t="e" cm="1">
        <f t="array" ref="CU137">_xlfn.IFS(AND($W137&lt;&gt;"",X137&lt;&gt;""),ABS($W137-X137),AND($W137="",X137=""),"",OR($W137&lt;&gt;"",X137&lt;&gt;""),"-")</f>
        <v>#N/A</v>
      </c>
      <c r="CV137" s="120" t="e" cm="1">
        <f t="array" ref="CV137">_xlfn.IFS(AND($W137&lt;&gt;"",Y137&lt;&gt;""),ABS($W137-Y137),AND($W137="",Y137=""),"",OR($W137&lt;&gt;"",Y137&lt;&gt;""),"-")</f>
        <v>#N/A</v>
      </c>
      <c r="CW137" s="120" t="e" cm="1">
        <f t="array" ref="CW137">_xlfn.IFS(AND($W137&lt;&gt;"",Z137&lt;&gt;""),ABS($W137-Z137),AND($W137="",Z137=""),"",OR($W137&lt;&gt;"",Z137&lt;&gt;""),"-")</f>
        <v>#N/A</v>
      </c>
      <c r="CX137" s="121" t="e" cm="1">
        <f t="array" ref="CX137">_xlfn.IFS(AND($X137&lt;&gt;"",Y137&lt;&gt;""),ABS($X137-Y137),AND($X137="",Y137=""),"",OR($X137&lt;&gt;"",Y137&lt;&gt;""),"-")</f>
        <v>#N/A</v>
      </c>
      <c r="CY137" s="120" t="e" cm="1">
        <f t="array" ref="CY137">_xlfn.IFS(AND($X137&lt;&gt;"",Z137&lt;&gt;""),ABS($X137-Z137),AND($X137="",Z137=""),"",OR($X137&lt;&gt;"",Z137&lt;&gt;""),"-")</f>
        <v>#N/A</v>
      </c>
      <c r="CZ137" s="121" t="e" cm="1">
        <f t="array" ref="CZ137">_xlfn.IFS(AND($Y137&lt;&gt;"",Z137&lt;&gt;""),ABS($Y137-Z137),AND($Y137="",Z137=""),"",OR($Y137&lt;&gt;"",Z137&lt;&gt;""),"-")</f>
        <v>#N/A</v>
      </c>
    </row>
    <row r="138" spans="1:104" x14ac:dyDescent="0.2">
      <c r="A138" s="260" t="s">
        <v>129</v>
      </c>
      <c r="B138" s="259" t="e">
        <f>VLOOKUP($A138,Merged_couplings!$B:$BU,MATCH(B$1,Merged_couplings!$B$1:$BU$1,0),FALSE)</f>
        <v>#N/A</v>
      </c>
      <c r="C138" s="258" t="e">
        <f>VLOOKUP($A138,Merged_couplings!$B:$BU,MATCH(C$1,Merged_couplings!$B$1:$BU$1,0),FALSE)</f>
        <v>#N/A</v>
      </c>
      <c r="D138" s="258" t="e">
        <f>VLOOKUP($A138,Merged_couplings!$B:$BU,MATCH(D$1,Merged_couplings!$B$1:$BU$1,0),FALSE)</f>
        <v>#N/A</v>
      </c>
      <c r="E138" s="258" t="e">
        <f>VLOOKUP($A138,Merged_couplings!$B:$BU,MATCH(E$1,Merged_couplings!$B$1:$BU$1,0),FALSE)</f>
        <v>#N/A</v>
      </c>
      <c r="F138" s="258" t="e">
        <f>VLOOKUP($A138,Merged_couplings!$B:$BU,MATCH(F$1,Merged_couplings!$B$1:$BU$1,0),FALSE)</f>
        <v>#N/A</v>
      </c>
      <c r="G138" s="258" t="e">
        <f>VLOOKUP($A138,Merged_couplings!$B:$BU,MATCH(G$1,Merged_couplings!$B$1:$BU$1,0),FALSE)</f>
        <v>#N/A</v>
      </c>
      <c r="H138" s="258" t="e">
        <f>VLOOKUP($A138,Merged_couplings!$B:$BU,MATCH(H$1,Merged_couplings!$B$1:$BU$1,0),FALSE)</f>
        <v>#N/A</v>
      </c>
      <c r="I138" s="258" t="e">
        <f>VLOOKUP($A138,Merged_couplings!$B:$BU,MATCH(I$1,Merged_couplings!$B$1:$BU$1,0),FALSE)</f>
        <v>#N/A</v>
      </c>
      <c r="J138" s="258" t="e">
        <f>VLOOKUP($A138,Merged_couplings!$B:$BU,MATCH(J$1,Merged_couplings!$B$1:$BU$1,0),FALSE)</f>
        <v>#N/A</v>
      </c>
      <c r="K138" s="258" t="e">
        <f>VLOOKUP($A138,Merged_couplings!$B:$BU,MATCH(K$1,Merged_couplings!$B$1:$BU$1,0),FALSE)</f>
        <v>#N/A</v>
      </c>
      <c r="L138" s="258" t="e">
        <f>VLOOKUP($A138,Merged_couplings!$B:$BU,MATCH(L$1,Merged_couplings!$B$1:$BU$1,0),FALSE)</f>
        <v>#N/A</v>
      </c>
      <c r="M138" s="258" t="e">
        <f>VLOOKUP($A138,Merged_couplings!$B:$BU,MATCH(M$1,Merged_couplings!$B$1:$BU$1,0),FALSE)</f>
        <v>#N/A</v>
      </c>
      <c r="N138" s="121" t="e">
        <f>IF(OR(B138="BIG",B138="BI-",B138="B-G"),VLOOKUP($A138,Merged_couplings!$B:$BU,MATCH(N$1,Merged_couplings!$B$1:$BU$1,0),FALSE),"")</f>
        <v>#N/A</v>
      </c>
      <c r="P138" s="120" t="e">
        <f>IF(OR(C138="BIG",C138="BI-",C138="B-G"),VLOOKUP($A138,Merged_couplings!$B:$BU,MATCH(P$1,Merged_couplings!$B$1:$BU$1,0),FALSE),"")</f>
        <v>#N/A</v>
      </c>
      <c r="Q138" s="120" t="e">
        <f>IF(OR(D138="BIG",D138="BI-",D138="B-G"),VLOOKUP($A138,Merged_couplings!$B:$BU,MATCH(Q$1,Merged_couplings!$B$1:$BU$1,0),FALSE),"")</f>
        <v>#N/A</v>
      </c>
      <c r="R138" s="120" t="e">
        <f>IF(OR(E138="BIG",E138="BI-",E138="B-G"),VLOOKUP($A138,Merged_couplings!$B:$BU,MATCH(R$1,Merged_couplings!$B$1:$BU$1,0),FALSE),"")</f>
        <v>#N/A</v>
      </c>
      <c r="S138" s="120" t="e">
        <f>IF(OR(F138="BIG",F138="BI-",F138="B-G"),VLOOKUP($A138,Merged_couplings!$B:$BU,MATCH(S$1,Merged_couplings!$B$1:$BU$1,0),FALSE),"")</f>
        <v>#N/A</v>
      </c>
      <c r="T138" s="120" t="e">
        <f>IF(OR(G138="BIG",G138="BI-",G138="B-G"),VLOOKUP($A138,Merged_couplings!$B:$BU,MATCH(T$1,Merged_couplings!$B$1:$BU$1,0),FALSE),"")</f>
        <v>#N/A</v>
      </c>
      <c r="U138" s="120" t="e">
        <f>IF(OR(H138="BIG",H138="BI-",H138="B-G"),VLOOKUP($A138,Merged_couplings!$B:$BU,MATCH(U$1,Merged_couplings!$B$1:$BU$1,0),FALSE),"")</f>
        <v>#N/A</v>
      </c>
      <c r="V138" s="120" t="e">
        <f>IF(OR(I138="BIG",I138="BI-",I138="B-G"),VLOOKUP($A138,Merged_couplings!$B:$BU,MATCH(V$1,Merged_couplings!$B$1:$BU$1,0),FALSE),"")</f>
        <v>#N/A</v>
      </c>
      <c r="W138" s="120" t="e">
        <f>IF(OR(J138="BIG",J138="BI-",J138="B-G"),VLOOKUP($A138,Merged_couplings!$B:$BU,MATCH(W$1,Merged_couplings!$B$1:$BU$1,0),FALSE),"")</f>
        <v>#N/A</v>
      </c>
      <c r="X138" s="120" t="e">
        <f>IF(OR(K138="BIG",K138="BI-",K138="B-G"),VLOOKUP($A138,Merged_couplings!$B:$BU,MATCH(X$1,Merged_couplings!$B$1:$BU$1,0),FALSE),"")</f>
        <v>#N/A</v>
      </c>
      <c r="Y138" s="120" t="e">
        <f>IF(OR(L138="BIG",L138="BI-",L138="B-G"),VLOOKUP($A138,Merged_couplings!$B:$BU,MATCH(Y$1,Merged_couplings!$B$1:$BU$1,0),FALSE),"")</f>
        <v>#N/A</v>
      </c>
      <c r="Z138" s="120" t="e">
        <f>IF(OR(M138="BIG",M138="BI-",M138="B-G"),VLOOKUP($A138,Merged_couplings!$B:$BU,MATCH(Z$1,Merged_couplings!$B$1:$BU$1,0),FALSE),"")</f>
        <v>#N/A</v>
      </c>
      <c r="AA138" s="123"/>
      <c r="AB138" s="340" t="e" cm="1">
        <f t="array" ref="AB138">_xlfn.IFS(AND($N138&lt;&gt;"",P138&lt;&gt;""),ABS($N138-P138),AND($N138="",P138=""),"",OR($N138&lt;&gt;"",P138&lt;&gt;""),"-")</f>
        <v>#N/A</v>
      </c>
      <c r="AC138" s="122" t="e" cm="1">
        <f t="array" ref="AC138">_xlfn.IFS(AND($N138&lt;&gt;"",Q138&lt;&gt;""),ABS($N138-Q138),AND($N138="",Q138=""),"",OR($N138&lt;&gt;"",Q138&lt;&gt;""),"-")</f>
        <v>#N/A</v>
      </c>
      <c r="AD138" s="122" t="e" cm="1">
        <f t="array" ref="AD138">_xlfn.IFS(AND($N138&lt;&gt;"",R138&lt;&gt;""),ABS($N138-R138),AND($N138="",R138=""),"",OR($N138&lt;&gt;"",R138&lt;&gt;""),"-")</f>
        <v>#N/A</v>
      </c>
      <c r="AE138" s="122" t="e" cm="1">
        <f t="array" ref="AE138">_xlfn.IFS(AND($N138&lt;&gt;"",S138&lt;&gt;""),ABS($N138-S138),AND($N138="",S138=""),"",OR($N138&lt;&gt;"",S138&lt;&gt;""),"-")</f>
        <v>#N/A</v>
      </c>
      <c r="AF138" s="122" t="e" cm="1">
        <f t="array" ref="AF138">_xlfn.IFS(AND($N138&lt;&gt;"",T138&lt;&gt;""),ABS($N138-T138),AND($N138="",T138=""),"",OR($N138&lt;&gt;"",T138&lt;&gt;""),"-")</f>
        <v>#N/A</v>
      </c>
      <c r="AG138" s="122" t="e" cm="1">
        <f t="array" ref="AG138">_xlfn.IFS(AND($N138&lt;&gt;"",U138&lt;&gt;""),ABS($N138-U138),AND($N138="",U138=""),"",OR($N138&lt;&gt;"",U138&lt;&gt;""),"-")</f>
        <v>#N/A</v>
      </c>
      <c r="AH138" s="122" t="e" cm="1">
        <f t="array" ref="AH138">_xlfn.IFS(AND($N138&lt;&gt;"",V138&lt;&gt;""),ABS($N138-V138),AND($N138="",V138=""),"",OR($N138&lt;&gt;"",V138&lt;&gt;""),"-")</f>
        <v>#N/A</v>
      </c>
      <c r="AI138" s="122" t="e" cm="1">
        <f t="array" ref="AI138">_xlfn.IFS(AND($N138&lt;&gt;"",W138&lt;&gt;""),ABS($N138-W138),AND($N138="",W138=""),"",OR($N138&lt;&gt;"",W138&lt;&gt;""),"-")</f>
        <v>#N/A</v>
      </c>
      <c r="AJ138" s="122" t="e" cm="1">
        <f t="array" ref="AJ138">_xlfn.IFS(AND($N138&lt;&gt;"",X138&lt;&gt;""),ABS($N138-X138),AND($N138="",X138=""),"",OR($N138&lt;&gt;"",X138&lt;&gt;""),"-")</f>
        <v>#N/A</v>
      </c>
      <c r="AK138" s="122" t="e" cm="1">
        <f t="array" ref="AK138">_xlfn.IFS(AND($N138&lt;&gt;"",Y138&lt;&gt;""),ABS($N138-Y138),AND($N138="",Y138=""),"",OR($N138&lt;&gt;"",Y138&lt;&gt;""),"-")</f>
        <v>#N/A</v>
      </c>
      <c r="AL138" s="122" t="e" cm="1">
        <f t="array" ref="AL138">_xlfn.IFS(AND($N138&lt;&gt;"",Z138&lt;&gt;""),ABS($N138-Z138),AND($N138="",Z138=""),"",OR($N138&lt;&gt;"",Z138&lt;&gt;""),"-")</f>
        <v>#N/A</v>
      </c>
      <c r="AM138" s="340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1" t="e" cm="1">
        <f t="array" ref="AX138">_xlfn.IFS(AND($P138&lt;&gt;"",Q138&lt;&gt;""),ABS($P138-Q138),AND($P138="",Q138=""),"",OR($P138&lt;&gt;"",Q138&lt;&gt;""),"-")</f>
        <v>#N/A</v>
      </c>
      <c r="AY138" s="120" t="e" cm="1">
        <f t="array" ref="AY138">_xlfn.IFS(AND($P138&lt;&gt;"",R138&lt;&gt;""),ABS($P138-R138),AND($P138="",R138=""),"",OR($P138&lt;&gt;"",R138&lt;&gt;""),"-")</f>
        <v>#N/A</v>
      </c>
      <c r="AZ138" s="120" t="e" cm="1">
        <f t="array" ref="AZ138">_xlfn.IFS(AND($P138&lt;&gt;"",S138&lt;&gt;""),ABS($P138-S138),AND($P138="",S138=""),"",OR($P138&lt;&gt;"",S138&lt;&gt;""),"-")</f>
        <v>#N/A</v>
      </c>
      <c r="BA138" s="120" t="e" cm="1">
        <f t="array" ref="BA138">_xlfn.IFS(AND($P138&lt;&gt;"",T138&lt;&gt;""),ABS($P138-T138),AND($P138="",T138=""),"",OR($P138&lt;&gt;"",T138&lt;&gt;""),"-")</f>
        <v>#N/A</v>
      </c>
      <c r="BB138" s="120" t="e" cm="1">
        <f t="array" ref="BB138">_xlfn.IFS(AND($P138&lt;&gt;"",U138&lt;&gt;""),ABS($P138-U138),AND($P138="",U138=""),"",OR($P138&lt;&gt;"",U138&lt;&gt;""),"-")</f>
        <v>#N/A</v>
      </c>
      <c r="BC138" s="120" t="e" cm="1">
        <f t="array" ref="BC138">_xlfn.IFS(AND($P138&lt;&gt;"",V138&lt;&gt;""),ABS($P138-V138),AND($P138="",V138=""),"",OR($P138&lt;&gt;"",V138&lt;&gt;""),"-")</f>
        <v>#N/A</v>
      </c>
      <c r="BD138" s="120" t="e" cm="1">
        <f t="array" ref="BD138">_xlfn.IFS(AND($P138&lt;&gt;"",W138&lt;&gt;""),ABS($P138-W138),AND($P138="",W138=""),"",OR($P138&lt;&gt;"",W138&lt;&gt;""),"-")</f>
        <v>#N/A</v>
      </c>
      <c r="BE138" s="120" t="e" cm="1">
        <f t="array" ref="BE138">_xlfn.IFS(AND($P138&lt;&gt;"",X138&lt;&gt;""),ABS($P138-X138),AND($P138="",X138=""),"",OR($P138&lt;&gt;"",X138&lt;&gt;""),"-")</f>
        <v>#N/A</v>
      </c>
      <c r="BF138" s="120" t="e" cm="1">
        <f t="array" ref="BF138">_xlfn.IFS(AND($P138&lt;&gt;"",Y138&lt;&gt;""),ABS($P138-Y138),AND($P138="",Y138=""),"",OR($P138&lt;&gt;"",Y138&lt;&gt;""),"-")</f>
        <v>#N/A</v>
      </c>
      <c r="BG138" s="120" t="e" cm="1">
        <f t="array" ref="BG138">_xlfn.IFS(AND($P138&lt;&gt;"",Z138&lt;&gt;""),ABS($P138-Z138),AND($P138="",Z138=""),"",OR($P138&lt;&gt;"",Z138&lt;&gt;""),"-")</f>
        <v>#N/A</v>
      </c>
      <c r="BH138" s="121" t="e" cm="1">
        <f t="array" ref="BH138">_xlfn.IFS(AND($Q138&lt;&gt;"",R138&lt;&gt;""),ABS($Q138-R138),AND($Q138="",R138=""),"",OR($Q138&lt;&gt;"",R138&lt;&gt;""),"-")</f>
        <v>#N/A</v>
      </c>
      <c r="BI138" s="120" t="e" cm="1">
        <f t="array" ref="BI138">_xlfn.IFS(AND($Q138&lt;&gt;"",S138&lt;&gt;""),ABS($Q138-S138),AND($Q138="",S138=""),"",OR($Q138&lt;&gt;"",S138&lt;&gt;""),"-")</f>
        <v>#N/A</v>
      </c>
      <c r="BJ138" s="120" t="e" cm="1">
        <f t="array" ref="BJ138">_xlfn.IFS(AND($Q138&lt;&gt;"",T138&lt;&gt;""),ABS($Q138-T138),AND($Q138="",T138=""),"",OR($Q138&lt;&gt;"",T138&lt;&gt;""),"-")</f>
        <v>#N/A</v>
      </c>
      <c r="BK138" s="120" t="e" cm="1">
        <f t="array" ref="BK138">_xlfn.IFS(AND($Q138&lt;&gt;"",U138&lt;&gt;""),ABS($Q138-U138),AND($Q138="",U138=""),"",OR($Q138&lt;&gt;"",U138&lt;&gt;""),"-")</f>
        <v>#N/A</v>
      </c>
      <c r="BL138" s="120" t="e" cm="1">
        <f t="array" ref="BL138">_xlfn.IFS(AND($Q138&lt;&gt;"",V138&lt;&gt;""),ABS($Q138-V138),AND($Q138="",V138=""),"",OR($Q138&lt;&gt;"",V138&lt;&gt;""),"-")</f>
        <v>#N/A</v>
      </c>
      <c r="BM138" s="120" t="e" cm="1">
        <f t="array" ref="BM138">_xlfn.IFS(AND($Q138&lt;&gt;"",W138&lt;&gt;""),ABS($Q138-W138),AND($Q138="",W138=""),"",OR($Q138&lt;&gt;"",W138&lt;&gt;""),"-")</f>
        <v>#N/A</v>
      </c>
      <c r="BN138" s="120" t="e" cm="1">
        <f t="array" ref="BN138">_xlfn.IFS(AND($Q138&lt;&gt;"",X138&lt;&gt;""),ABS($Q138-X138),AND($Q138="",X138=""),"",OR($Q138&lt;&gt;"",X138&lt;&gt;""),"-")</f>
        <v>#N/A</v>
      </c>
      <c r="BO138" s="120" t="e" cm="1">
        <f t="array" ref="BO138">_xlfn.IFS(AND($Q138&lt;&gt;"",Y138&lt;&gt;""),ABS($Q138-Y138),AND($Q138="",Y138=""),"",OR($Q138&lt;&gt;"",Y138&lt;&gt;""),"-")</f>
        <v>#N/A</v>
      </c>
      <c r="BP138" s="120" t="e" cm="1">
        <f t="array" ref="BP138">_xlfn.IFS(AND($Q138&lt;&gt;"",Z138&lt;&gt;""),ABS($Q138-Z138),AND($Q138="",Z138=""),"",OR($Q138&lt;&gt;"",Z138&lt;&gt;""),"-")</f>
        <v>#N/A</v>
      </c>
      <c r="BQ138" s="121" t="e" cm="1">
        <f t="array" ref="BQ138">_xlfn.IFS(AND($R138&lt;&gt;"",S138&lt;&gt;""),ABS($R138-S138),AND($R138="",S138=""),"",OR($R138&lt;&gt;"",S138&lt;&gt;""),"-")</f>
        <v>#N/A</v>
      </c>
      <c r="BR138" s="120" t="e" cm="1">
        <f t="array" ref="BR138">_xlfn.IFS(AND($R138&lt;&gt;"",T138&lt;&gt;""),ABS($R138-T138),AND($R138="",T138=""),"",OR($R138&lt;&gt;"",T138&lt;&gt;""),"-")</f>
        <v>#N/A</v>
      </c>
      <c r="BS138" s="120" t="e" cm="1">
        <f t="array" ref="BS138">_xlfn.IFS(AND($R138&lt;&gt;"",U138&lt;&gt;""),ABS($R138-U138),AND($R138="",U138=""),"",OR($R138&lt;&gt;"",U138&lt;&gt;""),"-")</f>
        <v>#N/A</v>
      </c>
      <c r="BT138" s="120" t="e" cm="1">
        <f t="array" ref="BT138">_xlfn.IFS(AND($R138&lt;&gt;"",V138&lt;&gt;""),ABS($R138-V138),AND($R138="",V138=""),"",OR($R138&lt;&gt;"",V138&lt;&gt;""),"-")</f>
        <v>#N/A</v>
      </c>
      <c r="BU138" s="120" t="e" cm="1">
        <f t="array" ref="BU138">_xlfn.IFS(AND($R138&lt;&gt;"",W138&lt;&gt;""),ABS($R138-W138),AND($R138="",W138=""),"",OR($R138&lt;&gt;"",W138&lt;&gt;""),"-")</f>
        <v>#N/A</v>
      </c>
      <c r="BV138" s="120" t="e" cm="1">
        <f t="array" ref="BV138">_xlfn.IFS(AND($R138&lt;&gt;"",X138&lt;&gt;""),ABS($R138-X138),AND($R138="",X138=""),"",OR($R138&lt;&gt;"",X138&lt;&gt;""),"-")</f>
        <v>#N/A</v>
      </c>
      <c r="BW138" s="120" t="e" cm="1">
        <f t="array" ref="BW138">_xlfn.IFS(AND($R138&lt;&gt;"",Y138&lt;&gt;""),ABS($R138-Y138),AND($R138="",Y138=""),"",OR($R138&lt;&gt;"",Y138&lt;&gt;""),"-")</f>
        <v>#N/A</v>
      </c>
      <c r="BX138" s="120" t="e" cm="1">
        <f t="array" ref="BX138">_xlfn.IFS(AND($R138&lt;&gt;"",Z138&lt;&gt;""),ABS($R138-Z138),AND($R138="",Z138=""),"",OR($R138&lt;&gt;"",Z138&lt;&gt;""),"-")</f>
        <v>#N/A</v>
      </c>
      <c r="BY138" s="121" t="e" cm="1">
        <f t="array" ref="BY138">_xlfn.IFS(AND($S138&lt;&gt;"",T138&lt;&gt;""),ABS($S138-T138),AND($S138="",T138=""),"",OR($S138&lt;&gt;"",T138&lt;&gt;""),"-")</f>
        <v>#N/A</v>
      </c>
      <c r="BZ138" s="120" t="e" cm="1">
        <f t="array" ref="BZ138">_xlfn.IFS(AND($S138&lt;&gt;"",U138&lt;&gt;""),ABS($S138-U138),AND($S138="",U138=""),"",OR($S138&lt;&gt;"",U138&lt;&gt;""),"-")</f>
        <v>#N/A</v>
      </c>
      <c r="CA138" s="120" t="e" cm="1">
        <f t="array" ref="CA138">_xlfn.IFS(AND($S138&lt;&gt;"",V138&lt;&gt;""),ABS($S138-V138),AND($S138="",V138=""),"",OR($S138&lt;&gt;"",V138&lt;&gt;""),"-")</f>
        <v>#N/A</v>
      </c>
      <c r="CB138" s="120" t="e" cm="1">
        <f t="array" ref="CB138">_xlfn.IFS(AND($S138&lt;&gt;"",W138&lt;&gt;""),ABS($S138-W138),AND($S138="",W138=""),"",OR($S138&lt;&gt;"",W138&lt;&gt;""),"-")</f>
        <v>#N/A</v>
      </c>
      <c r="CC138" s="120" t="e" cm="1">
        <f t="array" ref="CC138">_xlfn.IFS(AND($S138&lt;&gt;"",X138&lt;&gt;""),ABS($S138-X138),AND($S138="",X138=""),"",OR($S138&lt;&gt;"",X138&lt;&gt;""),"-")</f>
        <v>#N/A</v>
      </c>
      <c r="CD138" s="120" t="e" cm="1">
        <f t="array" ref="CD138">_xlfn.IFS(AND($S138&lt;&gt;"",Y138&lt;&gt;""),ABS($S138-Y138),AND($S138="",Y138=""),"",OR($S138&lt;&gt;"",Y138&lt;&gt;""),"-")</f>
        <v>#N/A</v>
      </c>
      <c r="CE138" s="120" t="e" cm="1">
        <f t="array" ref="CE138">_xlfn.IFS(AND($S138&lt;&gt;"",Z138&lt;&gt;""),ABS($S138-Z138),AND($S138="",Z138=""),"",OR($S138&lt;&gt;"",Z138&lt;&gt;""),"-")</f>
        <v>#N/A</v>
      </c>
      <c r="CF138" s="121" t="e" cm="1">
        <f t="array" ref="CF138">_xlfn.IFS(AND($T138&lt;&gt;"",U138&lt;&gt;""),ABS($T138-U138),AND($T138="",U138=""),"",OR($T138&lt;&gt;"",U138&lt;&gt;""),"-")</f>
        <v>#N/A</v>
      </c>
      <c r="CG138" s="120" t="e" cm="1">
        <f t="array" ref="CG138">_xlfn.IFS(AND($T138&lt;&gt;"",V138&lt;&gt;""),ABS($T138-V138),AND($T138="",V138=""),"",OR($T138&lt;&gt;"",V138&lt;&gt;""),"-")</f>
        <v>#N/A</v>
      </c>
      <c r="CH138" s="120" t="e" cm="1">
        <f t="array" ref="CH138">_xlfn.IFS(AND($T138&lt;&gt;"",W138&lt;&gt;""),ABS($T138-W138),AND($T138="",W138=""),"",OR($T138&lt;&gt;"",W138&lt;&gt;""),"-")</f>
        <v>#N/A</v>
      </c>
      <c r="CI138" s="120" t="e" cm="1">
        <f t="array" ref="CI138">_xlfn.IFS(AND($T138&lt;&gt;"",X138&lt;&gt;""),ABS($T138-X138),AND($T138="",X138=""),"",OR($T138&lt;&gt;"",X138&lt;&gt;""),"-")</f>
        <v>#N/A</v>
      </c>
      <c r="CJ138" s="120" t="e" cm="1">
        <f t="array" ref="CJ138">_xlfn.IFS(AND($T138&lt;&gt;"",Y138&lt;&gt;""),ABS($T138-Y138),AND($T138="",Y138=""),"",OR($T138&lt;&gt;"",Y138&lt;&gt;""),"-")</f>
        <v>#N/A</v>
      </c>
      <c r="CK138" s="120" t="e" cm="1">
        <f t="array" ref="CK138">_xlfn.IFS(AND($T138&lt;&gt;"",Z138&lt;&gt;""),ABS($T138-Z138),AND($T138="",Z138=""),"",OR($T138&lt;&gt;"",Z138&lt;&gt;""),"-")</f>
        <v>#N/A</v>
      </c>
      <c r="CL138" s="121" t="e" cm="1">
        <f t="array" ref="CL138">_xlfn.IFS(AND($U138&lt;&gt;"",V138&lt;&gt;""),ABS($U138-V138),AND($U138="",V138=""),"",OR($U138&lt;&gt;"",V138&lt;&gt;""),"-")</f>
        <v>#N/A</v>
      </c>
      <c r="CM138" s="120" t="e" cm="1">
        <f t="array" ref="CM138">_xlfn.IFS(AND($U138&lt;&gt;"",W138&lt;&gt;""),ABS($U138-W138),AND($U138="",W138=""),"",OR($U138&lt;&gt;"",W138&lt;&gt;""),"-")</f>
        <v>#N/A</v>
      </c>
      <c r="CN138" s="120" t="e" cm="1">
        <f t="array" ref="CN138">_xlfn.IFS(AND($U138&lt;&gt;"",X138&lt;&gt;""),ABS($U138-X138),AND($U138="",X138=""),"",OR($U138&lt;&gt;"",X138&lt;&gt;""),"-")</f>
        <v>#N/A</v>
      </c>
      <c r="CO138" s="120" t="e" cm="1">
        <f t="array" ref="CO138">_xlfn.IFS(AND($U138&lt;&gt;"",Y138&lt;&gt;""),ABS($U138-Y138),AND($U138="",Y138=""),"",OR($U138&lt;&gt;"",Y138&lt;&gt;""),"-")</f>
        <v>#N/A</v>
      </c>
      <c r="CP138" s="120" t="e" cm="1">
        <f t="array" ref="CP138">_xlfn.IFS(AND($U138&lt;&gt;"",Z138&lt;&gt;""),ABS($U138-Z138),AND($U138="",Z138=""),"",OR($U138&lt;&gt;"",Z138&lt;&gt;""),"-")</f>
        <v>#N/A</v>
      </c>
      <c r="CQ138" s="121" t="e" cm="1">
        <f t="array" ref="CQ138">_xlfn.IFS(AND($V138&lt;&gt;"",W138&lt;&gt;""),ABS($V138-W138),AND($V138="",W138=""),"",OR($V138&lt;&gt;"",W138&lt;&gt;""),"-")</f>
        <v>#N/A</v>
      </c>
      <c r="CR138" s="120" t="e" cm="1">
        <f t="array" ref="CR138">_xlfn.IFS(AND($V138&lt;&gt;"",X138&lt;&gt;""),ABS($V138-X138),AND($V138="",X138=""),"",OR($V138&lt;&gt;"",X138&lt;&gt;""),"-")</f>
        <v>#N/A</v>
      </c>
      <c r="CS138" s="120" t="e" cm="1">
        <f t="array" ref="CS138">_xlfn.IFS(AND($V138&lt;&gt;"",Y138&lt;&gt;""),ABS($V138-Y138),AND($V138="",Y138=""),"",OR($V138&lt;&gt;"",Y138&lt;&gt;""),"-")</f>
        <v>#N/A</v>
      </c>
      <c r="CT138" s="120" t="e" cm="1">
        <f t="array" ref="CT138">_xlfn.IFS(AND($V138&lt;&gt;"",Z138&lt;&gt;""),ABS($V138-Z138),AND($V138="",Z138=""),"",OR($V138&lt;&gt;"",Z138&lt;&gt;""),"-")</f>
        <v>#N/A</v>
      </c>
      <c r="CU138" s="121" t="e" cm="1">
        <f t="array" ref="CU138">_xlfn.IFS(AND($W138&lt;&gt;"",X138&lt;&gt;""),ABS($W138-X138),AND($W138="",X138=""),"",OR($W138&lt;&gt;"",X138&lt;&gt;""),"-")</f>
        <v>#N/A</v>
      </c>
      <c r="CV138" s="120" t="e" cm="1">
        <f t="array" ref="CV138">_xlfn.IFS(AND($W138&lt;&gt;"",Y138&lt;&gt;""),ABS($W138-Y138),AND($W138="",Y138=""),"",OR($W138&lt;&gt;"",Y138&lt;&gt;""),"-")</f>
        <v>#N/A</v>
      </c>
      <c r="CW138" s="120" t="e" cm="1">
        <f t="array" ref="CW138">_xlfn.IFS(AND($W138&lt;&gt;"",Z138&lt;&gt;""),ABS($W138-Z138),AND($W138="",Z138=""),"",OR($W138&lt;&gt;"",Z138&lt;&gt;""),"-")</f>
        <v>#N/A</v>
      </c>
      <c r="CX138" s="121" t="e" cm="1">
        <f t="array" ref="CX138">_xlfn.IFS(AND($X138&lt;&gt;"",Y138&lt;&gt;""),ABS($X138-Y138),AND($X138="",Y138=""),"",OR($X138&lt;&gt;"",Y138&lt;&gt;""),"-")</f>
        <v>#N/A</v>
      </c>
      <c r="CY138" s="120" t="e" cm="1">
        <f t="array" ref="CY138">_xlfn.IFS(AND($X138&lt;&gt;"",Z138&lt;&gt;""),ABS($X138-Z138),AND($X138="",Z138=""),"",OR($X138&lt;&gt;"",Z138&lt;&gt;""),"-")</f>
        <v>#N/A</v>
      </c>
      <c r="CZ138" s="121" t="e" cm="1">
        <f t="array" ref="CZ138">_xlfn.IFS(AND($Y138&lt;&gt;"",Z138&lt;&gt;""),ABS($Y138-Z138),AND($Y138="",Z138=""),"",OR($Y138&lt;&gt;"",Z138&lt;&gt;""),"-")</f>
        <v>#N/A</v>
      </c>
    </row>
    <row r="139" spans="1:104" x14ac:dyDescent="0.2">
      <c r="A139" s="260" t="s">
        <v>130</v>
      </c>
      <c r="B139" s="259" t="e">
        <f>VLOOKUP($A139,Merged_couplings!$B:$BU,MATCH(B$1,Merged_couplings!$B$1:$BU$1,0),FALSE)</f>
        <v>#N/A</v>
      </c>
      <c r="C139" s="258" t="e">
        <f>VLOOKUP($A139,Merged_couplings!$B:$BU,MATCH(C$1,Merged_couplings!$B$1:$BU$1,0),FALSE)</f>
        <v>#N/A</v>
      </c>
      <c r="D139" s="258" t="e">
        <f>VLOOKUP($A139,Merged_couplings!$B:$BU,MATCH(D$1,Merged_couplings!$B$1:$BU$1,0),FALSE)</f>
        <v>#N/A</v>
      </c>
      <c r="E139" s="258" t="e">
        <f>VLOOKUP($A139,Merged_couplings!$B:$BU,MATCH(E$1,Merged_couplings!$B$1:$BU$1,0),FALSE)</f>
        <v>#N/A</v>
      </c>
      <c r="F139" s="258" t="e">
        <f>VLOOKUP($A139,Merged_couplings!$B:$BU,MATCH(F$1,Merged_couplings!$B$1:$BU$1,0),FALSE)</f>
        <v>#N/A</v>
      </c>
      <c r="G139" s="258" t="e">
        <f>VLOOKUP($A139,Merged_couplings!$B:$BU,MATCH(G$1,Merged_couplings!$B$1:$BU$1,0),FALSE)</f>
        <v>#N/A</v>
      </c>
      <c r="H139" s="258" t="e">
        <f>VLOOKUP($A139,Merged_couplings!$B:$BU,MATCH(H$1,Merged_couplings!$B$1:$BU$1,0),FALSE)</f>
        <v>#N/A</v>
      </c>
      <c r="I139" s="258" t="e">
        <f>VLOOKUP($A139,Merged_couplings!$B:$BU,MATCH(I$1,Merged_couplings!$B$1:$BU$1,0),FALSE)</f>
        <v>#N/A</v>
      </c>
      <c r="J139" s="258" t="e">
        <f>VLOOKUP($A139,Merged_couplings!$B:$BU,MATCH(J$1,Merged_couplings!$B$1:$BU$1,0),FALSE)</f>
        <v>#N/A</v>
      </c>
      <c r="K139" s="258" t="e">
        <f>VLOOKUP($A139,Merged_couplings!$B:$BU,MATCH(K$1,Merged_couplings!$B$1:$BU$1,0),FALSE)</f>
        <v>#N/A</v>
      </c>
      <c r="L139" s="258" t="e">
        <f>VLOOKUP($A139,Merged_couplings!$B:$BU,MATCH(L$1,Merged_couplings!$B$1:$BU$1,0),FALSE)</f>
        <v>#N/A</v>
      </c>
      <c r="M139" s="258" t="e">
        <f>VLOOKUP($A139,Merged_couplings!$B:$BU,MATCH(M$1,Merged_couplings!$B$1:$BU$1,0),FALSE)</f>
        <v>#N/A</v>
      </c>
      <c r="N139" s="121" t="e">
        <f>IF(OR(B139="BIG",B139="BI-",B139="B-G"),VLOOKUP($A139,Merged_couplings!$B:$BU,MATCH(N$1,Merged_couplings!$B$1:$BU$1,0),FALSE),"")</f>
        <v>#N/A</v>
      </c>
      <c r="P139" s="120" t="e">
        <f>IF(OR(C139="BIG",C139="BI-",C139="B-G"),VLOOKUP($A139,Merged_couplings!$B:$BU,MATCH(P$1,Merged_couplings!$B$1:$BU$1,0),FALSE),"")</f>
        <v>#N/A</v>
      </c>
      <c r="Q139" s="120" t="e">
        <f>IF(OR(D139="BIG",D139="BI-",D139="B-G"),VLOOKUP($A139,Merged_couplings!$B:$BU,MATCH(Q$1,Merged_couplings!$B$1:$BU$1,0),FALSE),"")</f>
        <v>#N/A</v>
      </c>
      <c r="R139" s="120" t="e">
        <f>IF(OR(E139="BIG",E139="BI-",E139="B-G"),VLOOKUP($A139,Merged_couplings!$B:$BU,MATCH(R$1,Merged_couplings!$B$1:$BU$1,0),FALSE),"")</f>
        <v>#N/A</v>
      </c>
      <c r="S139" s="120" t="e">
        <f>IF(OR(F139="BIG",F139="BI-",F139="B-G"),VLOOKUP($A139,Merged_couplings!$B:$BU,MATCH(S$1,Merged_couplings!$B$1:$BU$1,0),FALSE),"")</f>
        <v>#N/A</v>
      </c>
      <c r="T139" s="120" t="e">
        <f>IF(OR(G139="BIG",G139="BI-",G139="B-G"),VLOOKUP($A139,Merged_couplings!$B:$BU,MATCH(T$1,Merged_couplings!$B$1:$BU$1,0),FALSE),"")</f>
        <v>#N/A</v>
      </c>
      <c r="U139" s="120" t="e">
        <f>IF(OR(H139="BIG",H139="BI-",H139="B-G"),VLOOKUP($A139,Merged_couplings!$B:$BU,MATCH(U$1,Merged_couplings!$B$1:$BU$1,0),FALSE),"")</f>
        <v>#N/A</v>
      </c>
      <c r="V139" s="120" t="e">
        <f>IF(OR(I139="BIG",I139="BI-",I139="B-G"),VLOOKUP($A139,Merged_couplings!$B:$BU,MATCH(V$1,Merged_couplings!$B$1:$BU$1,0),FALSE),"")</f>
        <v>#N/A</v>
      </c>
      <c r="W139" s="120" t="e">
        <f>IF(OR(J139="BIG",J139="BI-",J139="B-G"),VLOOKUP($A139,Merged_couplings!$B:$BU,MATCH(W$1,Merged_couplings!$B$1:$BU$1,0),FALSE),"")</f>
        <v>#N/A</v>
      </c>
      <c r="X139" s="120" t="e">
        <f>IF(OR(K139="BIG",K139="BI-",K139="B-G"),VLOOKUP($A139,Merged_couplings!$B:$BU,MATCH(X$1,Merged_couplings!$B$1:$BU$1,0),FALSE),"")</f>
        <v>#N/A</v>
      </c>
      <c r="Y139" s="120" t="e">
        <f>IF(OR(L139="BIG",L139="BI-",L139="B-G"),VLOOKUP($A139,Merged_couplings!$B:$BU,MATCH(Y$1,Merged_couplings!$B$1:$BU$1,0),FALSE),"")</f>
        <v>#N/A</v>
      </c>
      <c r="Z139" s="120" t="e">
        <f>IF(OR(M139="BIG",M139="BI-",M139="B-G"),VLOOKUP($A139,Merged_couplings!$B:$BU,MATCH(Z$1,Merged_couplings!$B$1:$BU$1,0),FALSE),"")</f>
        <v>#N/A</v>
      </c>
      <c r="AA139" s="123"/>
      <c r="AB139" s="340" t="e" cm="1">
        <f t="array" ref="AB139">_xlfn.IFS(AND($N139&lt;&gt;"",P139&lt;&gt;""),ABS($N139-P139),AND($N139="",P139=""),"",OR($N139&lt;&gt;"",P139&lt;&gt;""),"-")</f>
        <v>#N/A</v>
      </c>
      <c r="AC139" s="122" t="e" cm="1">
        <f t="array" ref="AC139">_xlfn.IFS(AND($N139&lt;&gt;"",Q139&lt;&gt;""),ABS($N139-Q139),AND($N139="",Q139=""),"",OR($N139&lt;&gt;"",Q139&lt;&gt;""),"-")</f>
        <v>#N/A</v>
      </c>
      <c r="AD139" s="122" t="e" cm="1">
        <f t="array" ref="AD139">_xlfn.IFS(AND($N139&lt;&gt;"",R139&lt;&gt;""),ABS($N139-R139),AND($N139="",R139=""),"",OR($N139&lt;&gt;"",R139&lt;&gt;""),"-")</f>
        <v>#N/A</v>
      </c>
      <c r="AE139" s="122" t="e" cm="1">
        <f t="array" ref="AE139">_xlfn.IFS(AND($N139&lt;&gt;"",S139&lt;&gt;""),ABS($N139-S139),AND($N139="",S139=""),"",OR($N139&lt;&gt;"",S139&lt;&gt;""),"-")</f>
        <v>#N/A</v>
      </c>
      <c r="AF139" s="122" t="e" cm="1">
        <f t="array" ref="AF139">_xlfn.IFS(AND($N139&lt;&gt;"",T139&lt;&gt;""),ABS($N139-T139),AND($N139="",T139=""),"",OR($N139&lt;&gt;"",T139&lt;&gt;""),"-")</f>
        <v>#N/A</v>
      </c>
      <c r="AG139" s="122" t="e" cm="1">
        <f t="array" ref="AG139">_xlfn.IFS(AND($N139&lt;&gt;"",U139&lt;&gt;""),ABS($N139-U139),AND($N139="",U139=""),"",OR($N139&lt;&gt;"",U139&lt;&gt;""),"-")</f>
        <v>#N/A</v>
      </c>
      <c r="AH139" s="122" t="e" cm="1">
        <f t="array" ref="AH139">_xlfn.IFS(AND($N139&lt;&gt;"",V139&lt;&gt;""),ABS($N139-V139),AND($N139="",V139=""),"",OR($N139&lt;&gt;"",V139&lt;&gt;""),"-")</f>
        <v>#N/A</v>
      </c>
      <c r="AI139" s="122" t="e" cm="1">
        <f t="array" ref="AI139">_xlfn.IFS(AND($N139&lt;&gt;"",W139&lt;&gt;""),ABS($N139-W139),AND($N139="",W139=""),"",OR($N139&lt;&gt;"",W139&lt;&gt;""),"-")</f>
        <v>#N/A</v>
      </c>
      <c r="AJ139" s="122" t="e" cm="1">
        <f t="array" ref="AJ139">_xlfn.IFS(AND($N139&lt;&gt;"",X139&lt;&gt;""),ABS($N139-X139),AND($N139="",X139=""),"",OR($N139&lt;&gt;"",X139&lt;&gt;""),"-")</f>
        <v>#N/A</v>
      </c>
      <c r="AK139" s="122" t="e" cm="1">
        <f t="array" ref="AK139">_xlfn.IFS(AND($N139&lt;&gt;"",Y139&lt;&gt;""),ABS($N139-Y139),AND($N139="",Y139=""),"",OR($N139&lt;&gt;"",Y139&lt;&gt;""),"-")</f>
        <v>#N/A</v>
      </c>
      <c r="AL139" s="122" t="e" cm="1">
        <f t="array" ref="AL139">_xlfn.IFS(AND($N139&lt;&gt;"",Z139&lt;&gt;""),ABS($N139-Z139),AND($N139="",Z139=""),"",OR($N139&lt;&gt;"",Z139&lt;&gt;""),"-")</f>
        <v>#N/A</v>
      </c>
      <c r="AM139" s="340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1" t="e" cm="1">
        <f t="array" ref="AX139">_xlfn.IFS(AND($P139&lt;&gt;"",Q139&lt;&gt;""),ABS($P139-Q139),AND($P139="",Q139=""),"",OR($P139&lt;&gt;"",Q139&lt;&gt;""),"-")</f>
        <v>#N/A</v>
      </c>
      <c r="AY139" s="120" t="e" cm="1">
        <f t="array" ref="AY139">_xlfn.IFS(AND($P139&lt;&gt;"",R139&lt;&gt;""),ABS($P139-R139),AND($P139="",R139=""),"",OR($P139&lt;&gt;"",R139&lt;&gt;""),"-")</f>
        <v>#N/A</v>
      </c>
      <c r="AZ139" s="120" t="e" cm="1">
        <f t="array" ref="AZ139">_xlfn.IFS(AND($P139&lt;&gt;"",S139&lt;&gt;""),ABS($P139-S139),AND($P139="",S139=""),"",OR($P139&lt;&gt;"",S139&lt;&gt;""),"-")</f>
        <v>#N/A</v>
      </c>
      <c r="BA139" s="120" t="e" cm="1">
        <f t="array" ref="BA139">_xlfn.IFS(AND($P139&lt;&gt;"",T139&lt;&gt;""),ABS($P139-T139),AND($P139="",T139=""),"",OR($P139&lt;&gt;"",T139&lt;&gt;""),"-")</f>
        <v>#N/A</v>
      </c>
      <c r="BB139" s="120" t="e" cm="1">
        <f t="array" ref="BB139">_xlfn.IFS(AND($P139&lt;&gt;"",U139&lt;&gt;""),ABS($P139-U139),AND($P139="",U139=""),"",OR($P139&lt;&gt;"",U139&lt;&gt;""),"-")</f>
        <v>#N/A</v>
      </c>
      <c r="BC139" s="120" t="e" cm="1">
        <f t="array" ref="BC139">_xlfn.IFS(AND($P139&lt;&gt;"",V139&lt;&gt;""),ABS($P139-V139),AND($P139="",V139=""),"",OR($P139&lt;&gt;"",V139&lt;&gt;""),"-")</f>
        <v>#N/A</v>
      </c>
      <c r="BD139" s="120" t="e" cm="1">
        <f t="array" ref="BD139">_xlfn.IFS(AND($P139&lt;&gt;"",W139&lt;&gt;""),ABS($P139-W139),AND($P139="",W139=""),"",OR($P139&lt;&gt;"",W139&lt;&gt;""),"-")</f>
        <v>#N/A</v>
      </c>
      <c r="BE139" s="120" t="e" cm="1">
        <f t="array" ref="BE139">_xlfn.IFS(AND($P139&lt;&gt;"",X139&lt;&gt;""),ABS($P139-X139),AND($P139="",X139=""),"",OR($P139&lt;&gt;"",X139&lt;&gt;""),"-")</f>
        <v>#N/A</v>
      </c>
      <c r="BF139" s="120" t="e" cm="1">
        <f t="array" ref="BF139">_xlfn.IFS(AND($P139&lt;&gt;"",Y139&lt;&gt;""),ABS($P139-Y139),AND($P139="",Y139=""),"",OR($P139&lt;&gt;"",Y139&lt;&gt;""),"-")</f>
        <v>#N/A</v>
      </c>
      <c r="BG139" s="120" t="e" cm="1">
        <f t="array" ref="BG139">_xlfn.IFS(AND($P139&lt;&gt;"",Z139&lt;&gt;""),ABS($P139-Z139),AND($P139="",Z139=""),"",OR($P139&lt;&gt;"",Z139&lt;&gt;""),"-")</f>
        <v>#N/A</v>
      </c>
      <c r="BH139" s="121" t="e" cm="1">
        <f t="array" ref="BH139">_xlfn.IFS(AND($Q139&lt;&gt;"",R139&lt;&gt;""),ABS($Q139-R139),AND($Q139="",R139=""),"",OR($Q139&lt;&gt;"",R139&lt;&gt;""),"-")</f>
        <v>#N/A</v>
      </c>
      <c r="BI139" s="120" t="e" cm="1">
        <f t="array" ref="BI139">_xlfn.IFS(AND($Q139&lt;&gt;"",S139&lt;&gt;""),ABS($Q139-S139),AND($Q139="",S139=""),"",OR($Q139&lt;&gt;"",S139&lt;&gt;""),"-")</f>
        <v>#N/A</v>
      </c>
      <c r="BJ139" s="120" t="e" cm="1">
        <f t="array" ref="BJ139">_xlfn.IFS(AND($Q139&lt;&gt;"",T139&lt;&gt;""),ABS($Q139-T139),AND($Q139="",T139=""),"",OR($Q139&lt;&gt;"",T139&lt;&gt;""),"-")</f>
        <v>#N/A</v>
      </c>
      <c r="BK139" s="120" t="e" cm="1">
        <f t="array" ref="BK139">_xlfn.IFS(AND($Q139&lt;&gt;"",U139&lt;&gt;""),ABS($Q139-U139),AND($Q139="",U139=""),"",OR($Q139&lt;&gt;"",U139&lt;&gt;""),"-")</f>
        <v>#N/A</v>
      </c>
      <c r="BL139" s="120" t="e" cm="1">
        <f t="array" ref="BL139">_xlfn.IFS(AND($Q139&lt;&gt;"",V139&lt;&gt;""),ABS($Q139-V139),AND($Q139="",V139=""),"",OR($Q139&lt;&gt;"",V139&lt;&gt;""),"-")</f>
        <v>#N/A</v>
      </c>
      <c r="BM139" s="120" t="e" cm="1">
        <f t="array" ref="BM139">_xlfn.IFS(AND($Q139&lt;&gt;"",W139&lt;&gt;""),ABS($Q139-W139),AND($Q139="",W139=""),"",OR($Q139&lt;&gt;"",W139&lt;&gt;""),"-")</f>
        <v>#N/A</v>
      </c>
      <c r="BN139" s="120" t="e" cm="1">
        <f t="array" ref="BN139">_xlfn.IFS(AND($Q139&lt;&gt;"",X139&lt;&gt;""),ABS($Q139-X139),AND($Q139="",X139=""),"",OR($Q139&lt;&gt;"",X139&lt;&gt;""),"-")</f>
        <v>#N/A</v>
      </c>
      <c r="BO139" s="120" t="e" cm="1">
        <f t="array" ref="BO139">_xlfn.IFS(AND($Q139&lt;&gt;"",Y139&lt;&gt;""),ABS($Q139-Y139),AND($Q139="",Y139=""),"",OR($Q139&lt;&gt;"",Y139&lt;&gt;""),"-")</f>
        <v>#N/A</v>
      </c>
      <c r="BP139" s="120" t="e" cm="1">
        <f t="array" ref="BP139">_xlfn.IFS(AND($Q139&lt;&gt;"",Z139&lt;&gt;""),ABS($Q139-Z139),AND($Q139="",Z139=""),"",OR($Q139&lt;&gt;"",Z139&lt;&gt;""),"-")</f>
        <v>#N/A</v>
      </c>
      <c r="BQ139" s="121" t="e" cm="1">
        <f t="array" ref="BQ139">_xlfn.IFS(AND($R139&lt;&gt;"",S139&lt;&gt;""),ABS($R139-S139),AND($R139="",S139=""),"",OR($R139&lt;&gt;"",S139&lt;&gt;""),"-")</f>
        <v>#N/A</v>
      </c>
      <c r="BR139" s="120" t="e" cm="1">
        <f t="array" ref="BR139">_xlfn.IFS(AND($R139&lt;&gt;"",T139&lt;&gt;""),ABS($R139-T139),AND($R139="",T139=""),"",OR($R139&lt;&gt;"",T139&lt;&gt;""),"-")</f>
        <v>#N/A</v>
      </c>
      <c r="BS139" s="120" t="e" cm="1">
        <f t="array" ref="BS139">_xlfn.IFS(AND($R139&lt;&gt;"",U139&lt;&gt;""),ABS($R139-U139),AND($R139="",U139=""),"",OR($R139&lt;&gt;"",U139&lt;&gt;""),"-")</f>
        <v>#N/A</v>
      </c>
      <c r="BT139" s="120" t="e" cm="1">
        <f t="array" ref="BT139">_xlfn.IFS(AND($R139&lt;&gt;"",V139&lt;&gt;""),ABS($R139-V139),AND($R139="",V139=""),"",OR($R139&lt;&gt;"",V139&lt;&gt;""),"-")</f>
        <v>#N/A</v>
      </c>
      <c r="BU139" s="120" t="e" cm="1">
        <f t="array" ref="BU139">_xlfn.IFS(AND($R139&lt;&gt;"",W139&lt;&gt;""),ABS($R139-W139),AND($R139="",W139=""),"",OR($R139&lt;&gt;"",W139&lt;&gt;""),"-")</f>
        <v>#N/A</v>
      </c>
      <c r="BV139" s="120" t="e" cm="1">
        <f t="array" ref="BV139">_xlfn.IFS(AND($R139&lt;&gt;"",X139&lt;&gt;""),ABS($R139-X139),AND($R139="",X139=""),"",OR($R139&lt;&gt;"",X139&lt;&gt;""),"-")</f>
        <v>#N/A</v>
      </c>
      <c r="BW139" s="120" t="e" cm="1">
        <f t="array" ref="BW139">_xlfn.IFS(AND($R139&lt;&gt;"",Y139&lt;&gt;""),ABS($R139-Y139),AND($R139="",Y139=""),"",OR($R139&lt;&gt;"",Y139&lt;&gt;""),"-")</f>
        <v>#N/A</v>
      </c>
      <c r="BX139" s="120" t="e" cm="1">
        <f t="array" ref="BX139">_xlfn.IFS(AND($R139&lt;&gt;"",Z139&lt;&gt;""),ABS($R139-Z139),AND($R139="",Z139=""),"",OR($R139&lt;&gt;"",Z139&lt;&gt;""),"-")</f>
        <v>#N/A</v>
      </c>
      <c r="BY139" s="121" t="e" cm="1">
        <f t="array" ref="BY139">_xlfn.IFS(AND($S139&lt;&gt;"",T139&lt;&gt;""),ABS($S139-T139),AND($S139="",T139=""),"",OR($S139&lt;&gt;"",T139&lt;&gt;""),"-")</f>
        <v>#N/A</v>
      </c>
      <c r="BZ139" s="120" t="e" cm="1">
        <f t="array" ref="BZ139">_xlfn.IFS(AND($S139&lt;&gt;"",U139&lt;&gt;""),ABS($S139-U139),AND($S139="",U139=""),"",OR($S139&lt;&gt;"",U139&lt;&gt;""),"-")</f>
        <v>#N/A</v>
      </c>
      <c r="CA139" s="120" t="e" cm="1">
        <f t="array" ref="CA139">_xlfn.IFS(AND($S139&lt;&gt;"",V139&lt;&gt;""),ABS($S139-V139),AND($S139="",V139=""),"",OR($S139&lt;&gt;"",V139&lt;&gt;""),"-")</f>
        <v>#N/A</v>
      </c>
      <c r="CB139" s="120" t="e" cm="1">
        <f t="array" ref="CB139">_xlfn.IFS(AND($S139&lt;&gt;"",W139&lt;&gt;""),ABS($S139-W139),AND($S139="",W139=""),"",OR($S139&lt;&gt;"",W139&lt;&gt;""),"-")</f>
        <v>#N/A</v>
      </c>
      <c r="CC139" s="120" t="e" cm="1">
        <f t="array" ref="CC139">_xlfn.IFS(AND($S139&lt;&gt;"",X139&lt;&gt;""),ABS($S139-X139),AND($S139="",X139=""),"",OR($S139&lt;&gt;"",X139&lt;&gt;""),"-")</f>
        <v>#N/A</v>
      </c>
      <c r="CD139" s="120" t="e" cm="1">
        <f t="array" ref="CD139">_xlfn.IFS(AND($S139&lt;&gt;"",Y139&lt;&gt;""),ABS($S139-Y139),AND($S139="",Y139=""),"",OR($S139&lt;&gt;"",Y139&lt;&gt;""),"-")</f>
        <v>#N/A</v>
      </c>
      <c r="CE139" s="120" t="e" cm="1">
        <f t="array" ref="CE139">_xlfn.IFS(AND($S139&lt;&gt;"",Z139&lt;&gt;""),ABS($S139-Z139),AND($S139="",Z139=""),"",OR($S139&lt;&gt;"",Z139&lt;&gt;""),"-")</f>
        <v>#N/A</v>
      </c>
      <c r="CF139" s="121" t="e" cm="1">
        <f t="array" ref="CF139">_xlfn.IFS(AND($T139&lt;&gt;"",U139&lt;&gt;""),ABS($T139-U139),AND($T139="",U139=""),"",OR($T139&lt;&gt;"",U139&lt;&gt;""),"-")</f>
        <v>#N/A</v>
      </c>
      <c r="CG139" s="120" t="e" cm="1">
        <f t="array" ref="CG139">_xlfn.IFS(AND($T139&lt;&gt;"",V139&lt;&gt;""),ABS($T139-V139),AND($T139="",V139=""),"",OR($T139&lt;&gt;"",V139&lt;&gt;""),"-")</f>
        <v>#N/A</v>
      </c>
      <c r="CH139" s="120" t="e" cm="1">
        <f t="array" ref="CH139">_xlfn.IFS(AND($T139&lt;&gt;"",W139&lt;&gt;""),ABS($T139-W139),AND($T139="",W139=""),"",OR($T139&lt;&gt;"",W139&lt;&gt;""),"-")</f>
        <v>#N/A</v>
      </c>
      <c r="CI139" s="120" t="e" cm="1">
        <f t="array" ref="CI139">_xlfn.IFS(AND($T139&lt;&gt;"",X139&lt;&gt;""),ABS($T139-X139),AND($T139="",X139=""),"",OR($T139&lt;&gt;"",X139&lt;&gt;""),"-")</f>
        <v>#N/A</v>
      </c>
      <c r="CJ139" s="120" t="e" cm="1">
        <f t="array" ref="CJ139">_xlfn.IFS(AND($T139&lt;&gt;"",Y139&lt;&gt;""),ABS($T139-Y139),AND($T139="",Y139=""),"",OR($T139&lt;&gt;"",Y139&lt;&gt;""),"-")</f>
        <v>#N/A</v>
      </c>
      <c r="CK139" s="120" t="e" cm="1">
        <f t="array" ref="CK139">_xlfn.IFS(AND($T139&lt;&gt;"",Z139&lt;&gt;""),ABS($T139-Z139),AND($T139="",Z139=""),"",OR($T139&lt;&gt;"",Z139&lt;&gt;""),"-")</f>
        <v>#N/A</v>
      </c>
      <c r="CL139" s="121" t="e" cm="1">
        <f t="array" ref="CL139">_xlfn.IFS(AND($U139&lt;&gt;"",V139&lt;&gt;""),ABS($U139-V139),AND($U139="",V139=""),"",OR($U139&lt;&gt;"",V139&lt;&gt;""),"-")</f>
        <v>#N/A</v>
      </c>
      <c r="CM139" s="120" t="e" cm="1">
        <f t="array" ref="CM139">_xlfn.IFS(AND($U139&lt;&gt;"",W139&lt;&gt;""),ABS($U139-W139),AND($U139="",W139=""),"",OR($U139&lt;&gt;"",W139&lt;&gt;""),"-")</f>
        <v>#N/A</v>
      </c>
      <c r="CN139" s="120" t="e" cm="1">
        <f t="array" ref="CN139">_xlfn.IFS(AND($U139&lt;&gt;"",X139&lt;&gt;""),ABS($U139-X139),AND($U139="",X139=""),"",OR($U139&lt;&gt;"",X139&lt;&gt;""),"-")</f>
        <v>#N/A</v>
      </c>
      <c r="CO139" s="120" t="e" cm="1">
        <f t="array" ref="CO139">_xlfn.IFS(AND($U139&lt;&gt;"",Y139&lt;&gt;""),ABS($U139-Y139),AND($U139="",Y139=""),"",OR($U139&lt;&gt;"",Y139&lt;&gt;""),"-")</f>
        <v>#N/A</v>
      </c>
      <c r="CP139" s="120" t="e" cm="1">
        <f t="array" ref="CP139">_xlfn.IFS(AND($U139&lt;&gt;"",Z139&lt;&gt;""),ABS($U139-Z139),AND($U139="",Z139=""),"",OR($U139&lt;&gt;"",Z139&lt;&gt;""),"-")</f>
        <v>#N/A</v>
      </c>
      <c r="CQ139" s="121" t="e" cm="1">
        <f t="array" ref="CQ139">_xlfn.IFS(AND($V139&lt;&gt;"",W139&lt;&gt;""),ABS($V139-W139),AND($V139="",W139=""),"",OR($V139&lt;&gt;"",W139&lt;&gt;""),"-")</f>
        <v>#N/A</v>
      </c>
      <c r="CR139" s="120" t="e" cm="1">
        <f t="array" ref="CR139">_xlfn.IFS(AND($V139&lt;&gt;"",X139&lt;&gt;""),ABS($V139-X139),AND($V139="",X139=""),"",OR($V139&lt;&gt;"",X139&lt;&gt;""),"-")</f>
        <v>#N/A</v>
      </c>
      <c r="CS139" s="120" t="e" cm="1">
        <f t="array" ref="CS139">_xlfn.IFS(AND($V139&lt;&gt;"",Y139&lt;&gt;""),ABS($V139-Y139),AND($V139="",Y139=""),"",OR($V139&lt;&gt;"",Y139&lt;&gt;""),"-")</f>
        <v>#N/A</v>
      </c>
      <c r="CT139" s="120" t="e" cm="1">
        <f t="array" ref="CT139">_xlfn.IFS(AND($V139&lt;&gt;"",Z139&lt;&gt;""),ABS($V139-Z139),AND($V139="",Z139=""),"",OR($V139&lt;&gt;"",Z139&lt;&gt;""),"-")</f>
        <v>#N/A</v>
      </c>
      <c r="CU139" s="121" t="e" cm="1">
        <f t="array" ref="CU139">_xlfn.IFS(AND($W139&lt;&gt;"",X139&lt;&gt;""),ABS($W139-X139),AND($W139="",X139=""),"",OR($W139&lt;&gt;"",X139&lt;&gt;""),"-")</f>
        <v>#N/A</v>
      </c>
      <c r="CV139" s="120" t="e" cm="1">
        <f t="array" ref="CV139">_xlfn.IFS(AND($W139&lt;&gt;"",Y139&lt;&gt;""),ABS($W139-Y139),AND($W139="",Y139=""),"",OR($W139&lt;&gt;"",Y139&lt;&gt;""),"-")</f>
        <v>#N/A</v>
      </c>
      <c r="CW139" s="120" t="e" cm="1">
        <f t="array" ref="CW139">_xlfn.IFS(AND($W139&lt;&gt;"",Z139&lt;&gt;""),ABS($W139-Z139),AND($W139="",Z139=""),"",OR($W139&lt;&gt;"",Z139&lt;&gt;""),"-")</f>
        <v>#N/A</v>
      </c>
      <c r="CX139" s="121" t="e" cm="1">
        <f t="array" ref="CX139">_xlfn.IFS(AND($X139&lt;&gt;"",Y139&lt;&gt;""),ABS($X139-Y139),AND($X139="",Y139=""),"",OR($X139&lt;&gt;"",Y139&lt;&gt;""),"-")</f>
        <v>#N/A</v>
      </c>
      <c r="CY139" s="120" t="e" cm="1">
        <f t="array" ref="CY139">_xlfn.IFS(AND($X139&lt;&gt;"",Z139&lt;&gt;""),ABS($X139-Z139),AND($X139="",Z139=""),"",OR($X139&lt;&gt;"",Z139&lt;&gt;""),"-")</f>
        <v>#N/A</v>
      </c>
      <c r="CZ139" s="121" t="e" cm="1">
        <f t="array" ref="CZ139">_xlfn.IFS(AND($Y139&lt;&gt;"",Z139&lt;&gt;""),ABS($Y139-Z139),AND($Y139="",Z139=""),"",OR($Y139&lt;&gt;"",Z139&lt;&gt;""),"-")</f>
        <v>#N/A</v>
      </c>
    </row>
    <row r="140" spans="1:104" x14ac:dyDescent="0.2">
      <c r="A140" s="260" t="s">
        <v>131</v>
      </c>
      <c r="B140" s="259" t="e">
        <f>VLOOKUP($A140,Merged_couplings!$B:$BU,MATCH(B$1,Merged_couplings!$B$1:$BU$1,0),FALSE)</f>
        <v>#N/A</v>
      </c>
      <c r="C140" s="258" t="e">
        <f>VLOOKUP($A140,Merged_couplings!$B:$BU,MATCH(C$1,Merged_couplings!$B$1:$BU$1,0),FALSE)</f>
        <v>#N/A</v>
      </c>
      <c r="D140" s="258" t="e">
        <f>VLOOKUP($A140,Merged_couplings!$B:$BU,MATCH(D$1,Merged_couplings!$B$1:$BU$1,0),FALSE)</f>
        <v>#N/A</v>
      </c>
      <c r="E140" s="258" t="e">
        <f>VLOOKUP($A140,Merged_couplings!$B:$BU,MATCH(E$1,Merged_couplings!$B$1:$BU$1,0),FALSE)</f>
        <v>#N/A</v>
      </c>
      <c r="F140" s="258" t="e">
        <f>VLOOKUP($A140,Merged_couplings!$B:$BU,MATCH(F$1,Merged_couplings!$B$1:$BU$1,0),FALSE)</f>
        <v>#N/A</v>
      </c>
      <c r="G140" s="258" t="e">
        <f>VLOOKUP($A140,Merged_couplings!$B:$BU,MATCH(G$1,Merged_couplings!$B$1:$BU$1,0),FALSE)</f>
        <v>#N/A</v>
      </c>
      <c r="H140" s="258" t="e">
        <f>VLOOKUP($A140,Merged_couplings!$B:$BU,MATCH(H$1,Merged_couplings!$B$1:$BU$1,0),FALSE)</f>
        <v>#N/A</v>
      </c>
      <c r="I140" s="258" t="e">
        <f>VLOOKUP($A140,Merged_couplings!$B:$BU,MATCH(I$1,Merged_couplings!$B$1:$BU$1,0),FALSE)</f>
        <v>#N/A</v>
      </c>
      <c r="J140" s="258" t="e">
        <f>VLOOKUP($A140,Merged_couplings!$B:$BU,MATCH(J$1,Merged_couplings!$B$1:$BU$1,0),FALSE)</f>
        <v>#N/A</v>
      </c>
      <c r="K140" s="258" t="e">
        <f>VLOOKUP($A140,Merged_couplings!$B:$BU,MATCH(K$1,Merged_couplings!$B$1:$BU$1,0),FALSE)</f>
        <v>#N/A</v>
      </c>
      <c r="L140" s="258" t="e">
        <f>VLOOKUP($A140,Merged_couplings!$B:$BU,MATCH(L$1,Merged_couplings!$B$1:$BU$1,0),FALSE)</f>
        <v>#N/A</v>
      </c>
      <c r="M140" s="258" t="e">
        <f>VLOOKUP($A140,Merged_couplings!$B:$BU,MATCH(M$1,Merged_couplings!$B$1:$BU$1,0),FALSE)</f>
        <v>#N/A</v>
      </c>
      <c r="N140" s="121" t="e">
        <f>IF(OR(B140="BIG",B140="BI-",B140="B-G"),VLOOKUP($A140,Merged_couplings!$B:$BU,MATCH(N$1,Merged_couplings!$B$1:$BU$1,0),FALSE),"")</f>
        <v>#N/A</v>
      </c>
      <c r="P140" s="120" t="e">
        <f>IF(OR(C140="BIG",C140="BI-",C140="B-G"),VLOOKUP($A140,Merged_couplings!$B:$BU,MATCH(P$1,Merged_couplings!$B$1:$BU$1,0),FALSE),"")</f>
        <v>#N/A</v>
      </c>
      <c r="Q140" s="120" t="e">
        <f>IF(OR(D140="BIG",D140="BI-",D140="B-G"),VLOOKUP($A140,Merged_couplings!$B:$BU,MATCH(Q$1,Merged_couplings!$B$1:$BU$1,0),FALSE),"")</f>
        <v>#N/A</v>
      </c>
      <c r="R140" s="120" t="e">
        <f>IF(OR(E140="BIG",E140="BI-",E140="B-G"),VLOOKUP($A140,Merged_couplings!$B:$BU,MATCH(R$1,Merged_couplings!$B$1:$BU$1,0),FALSE),"")</f>
        <v>#N/A</v>
      </c>
      <c r="S140" s="120" t="e">
        <f>IF(OR(F140="BIG",F140="BI-",F140="B-G"),VLOOKUP($A140,Merged_couplings!$B:$BU,MATCH(S$1,Merged_couplings!$B$1:$BU$1,0),FALSE),"")</f>
        <v>#N/A</v>
      </c>
      <c r="T140" s="120" t="e">
        <f>IF(OR(G140="BIG",G140="BI-",G140="B-G"),VLOOKUP($A140,Merged_couplings!$B:$BU,MATCH(T$1,Merged_couplings!$B$1:$BU$1,0),FALSE),"")</f>
        <v>#N/A</v>
      </c>
      <c r="U140" s="120" t="e">
        <f>IF(OR(H140="BIG",H140="BI-",H140="B-G"),VLOOKUP($A140,Merged_couplings!$B:$BU,MATCH(U$1,Merged_couplings!$B$1:$BU$1,0),FALSE),"")</f>
        <v>#N/A</v>
      </c>
      <c r="V140" s="120" t="e">
        <f>IF(OR(I140="BIG",I140="BI-",I140="B-G"),VLOOKUP($A140,Merged_couplings!$B:$BU,MATCH(V$1,Merged_couplings!$B$1:$BU$1,0),FALSE),"")</f>
        <v>#N/A</v>
      </c>
      <c r="W140" s="120" t="e">
        <f>IF(OR(J140="BIG",J140="BI-",J140="B-G"),VLOOKUP($A140,Merged_couplings!$B:$BU,MATCH(W$1,Merged_couplings!$B$1:$BU$1,0),FALSE),"")</f>
        <v>#N/A</v>
      </c>
      <c r="X140" s="120" t="e">
        <f>IF(OR(K140="BIG",K140="BI-",K140="B-G"),VLOOKUP($A140,Merged_couplings!$B:$BU,MATCH(X$1,Merged_couplings!$B$1:$BU$1,0),FALSE),"")</f>
        <v>#N/A</v>
      </c>
      <c r="Y140" s="120" t="e">
        <f>IF(OR(L140="BIG",L140="BI-",L140="B-G"),VLOOKUP($A140,Merged_couplings!$B:$BU,MATCH(Y$1,Merged_couplings!$B$1:$BU$1,0),FALSE),"")</f>
        <v>#N/A</v>
      </c>
      <c r="Z140" s="120" t="e">
        <f>IF(OR(M140="BIG",M140="BI-",M140="B-G"),VLOOKUP($A140,Merged_couplings!$B:$BU,MATCH(Z$1,Merged_couplings!$B$1:$BU$1,0),FALSE),"")</f>
        <v>#N/A</v>
      </c>
      <c r="AA140" s="123"/>
      <c r="AB140" s="340" t="e" cm="1">
        <f t="array" ref="AB140">_xlfn.IFS(AND($N140&lt;&gt;"",P140&lt;&gt;""),ABS($N140-P140),AND($N140="",P140=""),"",OR($N140&lt;&gt;"",P140&lt;&gt;""),"-")</f>
        <v>#N/A</v>
      </c>
      <c r="AC140" s="122" t="e" cm="1">
        <f t="array" ref="AC140">_xlfn.IFS(AND($N140&lt;&gt;"",Q140&lt;&gt;""),ABS($N140-Q140),AND($N140="",Q140=""),"",OR($N140&lt;&gt;"",Q140&lt;&gt;""),"-")</f>
        <v>#N/A</v>
      </c>
      <c r="AD140" s="122" t="e" cm="1">
        <f t="array" ref="AD140">_xlfn.IFS(AND($N140&lt;&gt;"",R140&lt;&gt;""),ABS($N140-R140),AND($N140="",R140=""),"",OR($N140&lt;&gt;"",R140&lt;&gt;""),"-")</f>
        <v>#N/A</v>
      </c>
      <c r="AE140" s="122" t="e" cm="1">
        <f t="array" ref="AE140">_xlfn.IFS(AND($N140&lt;&gt;"",S140&lt;&gt;""),ABS($N140-S140),AND($N140="",S140=""),"",OR($N140&lt;&gt;"",S140&lt;&gt;""),"-")</f>
        <v>#N/A</v>
      </c>
      <c r="AF140" s="122" t="e" cm="1">
        <f t="array" ref="AF140">_xlfn.IFS(AND($N140&lt;&gt;"",T140&lt;&gt;""),ABS($N140-T140),AND($N140="",T140=""),"",OR($N140&lt;&gt;"",T140&lt;&gt;""),"-")</f>
        <v>#N/A</v>
      </c>
      <c r="AG140" s="122" t="e" cm="1">
        <f t="array" ref="AG140">_xlfn.IFS(AND($N140&lt;&gt;"",U140&lt;&gt;""),ABS($N140-U140),AND($N140="",U140=""),"",OR($N140&lt;&gt;"",U140&lt;&gt;""),"-")</f>
        <v>#N/A</v>
      </c>
      <c r="AH140" s="122" t="e" cm="1">
        <f t="array" ref="AH140">_xlfn.IFS(AND($N140&lt;&gt;"",V140&lt;&gt;""),ABS($N140-V140),AND($N140="",V140=""),"",OR($N140&lt;&gt;"",V140&lt;&gt;""),"-")</f>
        <v>#N/A</v>
      </c>
      <c r="AI140" s="122" t="e" cm="1">
        <f t="array" ref="AI140">_xlfn.IFS(AND($N140&lt;&gt;"",W140&lt;&gt;""),ABS($N140-W140),AND($N140="",W140=""),"",OR($N140&lt;&gt;"",W140&lt;&gt;""),"-")</f>
        <v>#N/A</v>
      </c>
      <c r="AJ140" s="122" t="e" cm="1">
        <f t="array" ref="AJ140">_xlfn.IFS(AND($N140&lt;&gt;"",X140&lt;&gt;""),ABS($N140-X140),AND($N140="",X140=""),"",OR($N140&lt;&gt;"",X140&lt;&gt;""),"-")</f>
        <v>#N/A</v>
      </c>
      <c r="AK140" s="122" t="e" cm="1">
        <f t="array" ref="AK140">_xlfn.IFS(AND($N140&lt;&gt;"",Y140&lt;&gt;""),ABS($N140-Y140),AND($N140="",Y140=""),"",OR($N140&lt;&gt;"",Y140&lt;&gt;""),"-")</f>
        <v>#N/A</v>
      </c>
      <c r="AL140" s="122" t="e" cm="1">
        <f t="array" ref="AL140">_xlfn.IFS(AND($N140&lt;&gt;"",Z140&lt;&gt;""),ABS($N140-Z140),AND($N140="",Z140=""),"",OR($N140&lt;&gt;"",Z140&lt;&gt;""),"-")</f>
        <v>#N/A</v>
      </c>
      <c r="AM140" s="340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1" t="e" cm="1">
        <f t="array" ref="AX140">_xlfn.IFS(AND($P140&lt;&gt;"",Q140&lt;&gt;""),ABS($P140-Q140),AND($P140="",Q140=""),"",OR($P140&lt;&gt;"",Q140&lt;&gt;""),"-")</f>
        <v>#N/A</v>
      </c>
      <c r="AY140" s="120" t="e" cm="1">
        <f t="array" ref="AY140">_xlfn.IFS(AND($P140&lt;&gt;"",R140&lt;&gt;""),ABS($P140-R140),AND($P140="",R140=""),"",OR($P140&lt;&gt;"",R140&lt;&gt;""),"-")</f>
        <v>#N/A</v>
      </c>
      <c r="AZ140" s="120" t="e" cm="1">
        <f t="array" ref="AZ140">_xlfn.IFS(AND($P140&lt;&gt;"",S140&lt;&gt;""),ABS($P140-S140),AND($P140="",S140=""),"",OR($P140&lt;&gt;"",S140&lt;&gt;""),"-")</f>
        <v>#N/A</v>
      </c>
      <c r="BA140" s="120" t="e" cm="1">
        <f t="array" ref="BA140">_xlfn.IFS(AND($P140&lt;&gt;"",T140&lt;&gt;""),ABS($P140-T140),AND($P140="",T140=""),"",OR($P140&lt;&gt;"",T140&lt;&gt;""),"-")</f>
        <v>#N/A</v>
      </c>
      <c r="BB140" s="120" t="e" cm="1">
        <f t="array" ref="BB140">_xlfn.IFS(AND($P140&lt;&gt;"",U140&lt;&gt;""),ABS($P140-U140),AND($P140="",U140=""),"",OR($P140&lt;&gt;"",U140&lt;&gt;""),"-")</f>
        <v>#N/A</v>
      </c>
      <c r="BC140" s="120" t="e" cm="1">
        <f t="array" ref="BC140">_xlfn.IFS(AND($P140&lt;&gt;"",V140&lt;&gt;""),ABS($P140-V140),AND($P140="",V140=""),"",OR($P140&lt;&gt;"",V140&lt;&gt;""),"-")</f>
        <v>#N/A</v>
      </c>
      <c r="BD140" s="120" t="e" cm="1">
        <f t="array" ref="BD140">_xlfn.IFS(AND($P140&lt;&gt;"",W140&lt;&gt;""),ABS($P140-W140),AND($P140="",W140=""),"",OR($P140&lt;&gt;"",W140&lt;&gt;""),"-")</f>
        <v>#N/A</v>
      </c>
      <c r="BE140" s="120" t="e" cm="1">
        <f t="array" ref="BE140">_xlfn.IFS(AND($P140&lt;&gt;"",X140&lt;&gt;""),ABS($P140-X140),AND($P140="",X140=""),"",OR($P140&lt;&gt;"",X140&lt;&gt;""),"-")</f>
        <v>#N/A</v>
      </c>
      <c r="BF140" s="120" t="e" cm="1">
        <f t="array" ref="BF140">_xlfn.IFS(AND($P140&lt;&gt;"",Y140&lt;&gt;""),ABS($P140-Y140),AND($P140="",Y140=""),"",OR($P140&lt;&gt;"",Y140&lt;&gt;""),"-")</f>
        <v>#N/A</v>
      </c>
      <c r="BG140" s="120" t="e" cm="1">
        <f t="array" ref="BG140">_xlfn.IFS(AND($P140&lt;&gt;"",Z140&lt;&gt;""),ABS($P140-Z140),AND($P140="",Z140=""),"",OR($P140&lt;&gt;"",Z140&lt;&gt;""),"-")</f>
        <v>#N/A</v>
      </c>
      <c r="BH140" s="121" t="e" cm="1">
        <f t="array" ref="BH140">_xlfn.IFS(AND($Q140&lt;&gt;"",R140&lt;&gt;""),ABS($Q140-R140),AND($Q140="",R140=""),"",OR($Q140&lt;&gt;"",R140&lt;&gt;""),"-")</f>
        <v>#N/A</v>
      </c>
      <c r="BI140" s="120" t="e" cm="1">
        <f t="array" ref="BI140">_xlfn.IFS(AND($Q140&lt;&gt;"",S140&lt;&gt;""),ABS($Q140-S140),AND($Q140="",S140=""),"",OR($Q140&lt;&gt;"",S140&lt;&gt;""),"-")</f>
        <v>#N/A</v>
      </c>
      <c r="BJ140" s="120" t="e" cm="1">
        <f t="array" ref="BJ140">_xlfn.IFS(AND($Q140&lt;&gt;"",T140&lt;&gt;""),ABS($Q140-T140),AND($Q140="",T140=""),"",OR($Q140&lt;&gt;"",T140&lt;&gt;""),"-")</f>
        <v>#N/A</v>
      </c>
      <c r="BK140" s="120" t="e" cm="1">
        <f t="array" ref="BK140">_xlfn.IFS(AND($Q140&lt;&gt;"",U140&lt;&gt;""),ABS($Q140-U140),AND($Q140="",U140=""),"",OR($Q140&lt;&gt;"",U140&lt;&gt;""),"-")</f>
        <v>#N/A</v>
      </c>
      <c r="BL140" s="120" t="e" cm="1">
        <f t="array" ref="BL140">_xlfn.IFS(AND($Q140&lt;&gt;"",V140&lt;&gt;""),ABS($Q140-V140),AND($Q140="",V140=""),"",OR($Q140&lt;&gt;"",V140&lt;&gt;""),"-")</f>
        <v>#N/A</v>
      </c>
      <c r="BM140" s="120" t="e" cm="1">
        <f t="array" ref="BM140">_xlfn.IFS(AND($Q140&lt;&gt;"",W140&lt;&gt;""),ABS($Q140-W140),AND($Q140="",W140=""),"",OR($Q140&lt;&gt;"",W140&lt;&gt;""),"-")</f>
        <v>#N/A</v>
      </c>
      <c r="BN140" s="120" t="e" cm="1">
        <f t="array" ref="BN140">_xlfn.IFS(AND($Q140&lt;&gt;"",X140&lt;&gt;""),ABS($Q140-X140),AND($Q140="",X140=""),"",OR($Q140&lt;&gt;"",X140&lt;&gt;""),"-")</f>
        <v>#N/A</v>
      </c>
      <c r="BO140" s="120" t="e" cm="1">
        <f t="array" ref="BO140">_xlfn.IFS(AND($Q140&lt;&gt;"",Y140&lt;&gt;""),ABS($Q140-Y140),AND($Q140="",Y140=""),"",OR($Q140&lt;&gt;"",Y140&lt;&gt;""),"-")</f>
        <v>#N/A</v>
      </c>
      <c r="BP140" s="120" t="e" cm="1">
        <f t="array" ref="BP140">_xlfn.IFS(AND($Q140&lt;&gt;"",Z140&lt;&gt;""),ABS($Q140-Z140),AND($Q140="",Z140=""),"",OR($Q140&lt;&gt;"",Z140&lt;&gt;""),"-")</f>
        <v>#N/A</v>
      </c>
      <c r="BQ140" s="121" t="e" cm="1">
        <f t="array" ref="BQ140">_xlfn.IFS(AND($R140&lt;&gt;"",S140&lt;&gt;""),ABS($R140-S140),AND($R140="",S140=""),"",OR($R140&lt;&gt;"",S140&lt;&gt;""),"-")</f>
        <v>#N/A</v>
      </c>
      <c r="BR140" s="120" t="e" cm="1">
        <f t="array" ref="BR140">_xlfn.IFS(AND($R140&lt;&gt;"",T140&lt;&gt;""),ABS($R140-T140),AND($R140="",T140=""),"",OR($R140&lt;&gt;"",T140&lt;&gt;""),"-")</f>
        <v>#N/A</v>
      </c>
      <c r="BS140" s="120" t="e" cm="1">
        <f t="array" ref="BS140">_xlfn.IFS(AND($R140&lt;&gt;"",U140&lt;&gt;""),ABS($R140-U140),AND($R140="",U140=""),"",OR($R140&lt;&gt;"",U140&lt;&gt;""),"-")</f>
        <v>#N/A</v>
      </c>
      <c r="BT140" s="120" t="e" cm="1">
        <f t="array" ref="BT140">_xlfn.IFS(AND($R140&lt;&gt;"",V140&lt;&gt;""),ABS($R140-V140),AND($R140="",V140=""),"",OR($R140&lt;&gt;"",V140&lt;&gt;""),"-")</f>
        <v>#N/A</v>
      </c>
      <c r="BU140" s="120" t="e" cm="1">
        <f t="array" ref="BU140">_xlfn.IFS(AND($R140&lt;&gt;"",W140&lt;&gt;""),ABS($R140-W140),AND($R140="",W140=""),"",OR($R140&lt;&gt;"",W140&lt;&gt;""),"-")</f>
        <v>#N/A</v>
      </c>
      <c r="BV140" s="120" t="e" cm="1">
        <f t="array" ref="BV140">_xlfn.IFS(AND($R140&lt;&gt;"",X140&lt;&gt;""),ABS($R140-X140),AND($R140="",X140=""),"",OR($R140&lt;&gt;"",X140&lt;&gt;""),"-")</f>
        <v>#N/A</v>
      </c>
      <c r="BW140" s="120" t="e" cm="1">
        <f t="array" ref="BW140">_xlfn.IFS(AND($R140&lt;&gt;"",Y140&lt;&gt;""),ABS($R140-Y140),AND($R140="",Y140=""),"",OR($R140&lt;&gt;"",Y140&lt;&gt;""),"-")</f>
        <v>#N/A</v>
      </c>
      <c r="BX140" s="120" t="e" cm="1">
        <f t="array" ref="BX140">_xlfn.IFS(AND($R140&lt;&gt;"",Z140&lt;&gt;""),ABS($R140-Z140),AND($R140="",Z140=""),"",OR($R140&lt;&gt;"",Z140&lt;&gt;""),"-")</f>
        <v>#N/A</v>
      </c>
      <c r="BY140" s="121" t="e" cm="1">
        <f t="array" ref="BY140">_xlfn.IFS(AND($S140&lt;&gt;"",T140&lt;&gt;""),ABS($S140-T140),AND($S140="",T140=""),"",OR($S140&lt;&gt;"",T140&lt;&gt;""),"-")</f>
        <v>#N/A</v>
      </c>
      <c r="BZ140" s="120" t="e" cm="1">
        <f t="array" ref="BZ140">_xlfn.IFS(AND($S140&lt;&gt;"",U140&lt;&gt;""),ABS($S140-U140),AND($S140="",U140=""),"",OR($S140&lt;&gt;"",U140&lt;&gt;""),"-")</f>
        <v>#N/A</v>
      </c>
      <c r="CA140" s="120" t="e" cm="1">
        <f t="array" ref="CA140">_xlfn.IFS(AND($S140&lt;&gt;"",V140&lt;&gt;""),ABS($S140-V140),AND($S140="",V140=""),"",OR($S140&lt;&gt;"",V140&lt;&gt;""),"-")</f>
        <v>#N/A</v>
      </c>
      <c r="CB140" s="120" t="e" cm="1">
        <f t="array" ref="CB140">_xlfn.IFS(AND($S140&lt;&gt;"",W140&lt;&gt;""),ABS($S140-W140),AND($S140="",W140=""),"",OR($S140&lt;&gt;"",W140&lt;&gt;""),"-")</f>
        <v>#N/A</v>
      </c>
      <c r="CC140" s="120" t="e" cm="1">
        <f t="array" ref="CC140">_xlfn.IFS(AND($S140&lt;&gt;"",X140&lt;&gt;""),ABS($S140-X140),AND($S140="",X140=""),"",OR($S140&lt;&gt;"",X140&lt;&gt;""),"-")</f>
        <v>#N/A</v>
      </c>
      <c r="CD140" s="120" t="e" cm="1">
        <f t="array" ref="CD140">_xlfn.IFS(AND($S140&lt;&gt;"",Y140&lt;&gt;""),ABS($S140-Y140),AND($S140="",Y140=""),"",OR($S140&lt;&gt;"",Y140&lt;&gt;""),"-")</f>
        <v>#N/A</v>
      </c>
      <c r="CE140" s="120" t="e" cm="1">
        <f t="array" ref="CE140">_xlfn.IFS(AND($S140&lt;&gt;"",Z140&lt;&gt;""),ABS($S140-Z140),AND($S140="",Z140=""),"",OR($S140&lt;&gt;"",Z140&lt;&gt;""),"-")</f>
        <v>#N/A</v>
      </c>
      <c r="CF140" s="121" t="e" cm="1">
        <f t="array" ref="CF140">_xlfn.IFS(AND($T140&lt;&gt;"",U140&lt;&gt;""),ABS($T140-U140),AND($T140="",U140=""),"",OR($T140&lt;&gt;"",U140&lt;&gt;""),"-")</f>
        <v>#N/A</v>
      </c>
      <c r="CG140" s="120" t="e" cm="1">
        <f t="array" ref="CG140">_xlfn.IFS(AND($T140&lt;&gt;"",V140&lt;&gt;""),ABS($T140-V140),AND($T140="",V140=""),"",OR($T140&lt;&gt;"",V140&lt;&gt;""),"-")</f>
        <v>#N/A</v>
      </c>
      <c r="CH140" s="120" t="e" cm="1">
        <f t="array" ref="CH140">_xlfn.IFS(AND($T140&lt;&gt;"",W140&lt;&gt;""),ABS($T140-W140),AND($T140="",W140=""),"",OR($T140&lt;&gt;"",W140&lt;&gt;""),"-")</f>
        <v>#N/A</v>
      </c>
      <c r="CI140" s="120" t="e" cm="1">
        <f t="array" ref="CI140">_xlfn.IFS(AND($T140&lt;&gt;"",X140&lt;&gt;""),ABS($T140-X140),AND($T140="",X140=""),"",OR($T140&lt;&gt;"",X140&lt;&gt;""),"-")</f>
        <v>#N/A</v>
      </c>
      <c r="CJ140" s="120" t="e" cm="1">
        <f t="array" ref="CJ140">_xlfn.IFS(AND($T140&lt;&gt;"",Y140&lt;&gt;""),ABS($T140-Y140),AND($T140="",Y140=""),"",OR($T140&lt;&gt;"",Y140&lt;&gt;""),"-")</f>
        <v>#N/A</v>
      </c>
      <c r="CK140" s="120" t="e" cm="1">
        <f t="array" ref="CK140">_xlfn.IFS(AND($T140&lt;&gt;"",Z140&lt;&gt;""),ABS($T140-Z140),AND($T140="",Z140=""),"",OR($T140&lt;&gt;"",Z140&lt;&gt;""),"-")</f>
        <v>#N/A</v>
      </c>
      <c r="CL140" s="121" t="e" cm="1">
        <f t="array" ref="CL140">_xlfn.IFS(AND($U140&lt;&gt;"",V140&lt;&gt;""),ABS($U140-V140),AND($U140="",V140=""),"",OR($U140&lt;&gt;"",V140&lt;&gt;""),"-")</f>
        <v>#N/A</v>
      </c>
      <c r="CM140" s="120" t="e" cm="1">
        <f t="array" ref="CM140">_xlfn.IFS(AND($U140&lt;&gt;"",W140&lt;&gt;""),ABS($U140-W140),AND($U140="",W140=""),"",OR($U140&lt;&gt;"",W140&lt;&gt;""),"-")</f>
        <v>#N/A</v>
      </c>
      <c r="CN140" s="120" t="e" cm="1">
        <f t="array" ref="CN140">_xlfn.IFS(AND($U140&lt;&gt;"",X140&lt;&gt;""),ABS($U140-X140),AND($U140="",X140=""),"",OR($U140&lt;&gt;"",X140&lt;&gt;""),"-")</f>
        <v>#N/A</v>
      </c>
      <c r="CO140" s="120" t="e" cm="1">
        <f t="array" ref="CO140">_xlfn.IFS(AND($U140&lt;&gt;"",Y140&lt;&gt;""),ABS($U140-Y140),AND($U140="",Y140=""),"",OR($U140&lt;&gt;"",Y140&lt;&gt;""),"-")</f>
        <v>#N/A</v>
      </c>
      <c r="CP140" s="120" t="e" cm="1">
        <f t="array" ref="CP140">_xlfn.IFS(AND($U140&lt;&gt;"",Z140&lt;&gt;""),ABS($U140-Z140),AND($U140="",Z140=""),"",OR($U140&lt;&gt;"",Z140&lt;&gt;""),"-")</f>
        <v>#N/A</v>
      </c>
      <c r="CQ140" s="121" t="e" cm="1">
        <f t="array" ref="CQ140">_xlfn.IFS(AND($V140&lt;&gt;"",W140&lt;&gt;""),ABS($V140-W140),AND($V140="",W140=""),"",OR($V140&lt;&gt;"",W140&lt;&gt;""),"-")</f>
        <v>#N/A</v>
      </c>
      <c r="CR140" s="120" t="e" cm="1">
        <f t="array" ref="CR140">_xlfn.IFS(AND($V140&lt;&gt;"",X140&lt;&gt;""),ABS($V140-X140),AND($V140="",X140=""),"",OR($V140&lt;&gt;"",X140&lt;&gt;""),"-")</f>
        <v>#N/A</v>
      </c>
      <c r="CS140" s="120" t="e" cm="1">
        <f t="array" ref="CS140">_xlfn.IFS(AND($V140&lt;&gt;"",Y140&lt;&gt;""),ABS($V140-Y140),AND($V140="",Y140=""),"",OR($V140&lt;&gt;"",Y140&lt;&gt;""),"-")</f>
        <v>#N/A</v>
      </c>
      <c r="CT140" s="120" t="e" cm="1">
        <f t="array" ref="CT140">_xlfn.IFS(AND($V140&lt;&gt;"",Z140&lt;&gt;""),ABS($V140-Z140),AND($V140="",Z140=""),"",OR($V140&lt;&gt;"",Z140&lt;&gt;""),"-")</f>
        <v>#N/A</v>
      </c>
      <c r="CU140" s="121" t="e" cm="1">
        <f t="array" ref="CU140">_xlfn.IFS(AND($W140&lt;&gt;"",X140&lt;&gt;""),ABS($W140-X140),AND($W140="",X140=""),"",OR($W140&lt;&gt;"",X140&lt;&gt;""),"-")</f>
        <v>#N/A</v>
      </c>
      <c r="CV140" s="120" t="e" cm="1">
        <f t="array" ref="CV140">_xlfn.IFS(AND($W140&lt;&gt;"",Y140&lt;&gt;""),ABS($W140-Y140),AND($W140="",Y140=""),"",OR($W140&lt;&gt;"",Y140&lt;&gt;""),"-")</f>
        <v>#N/A</v>
      </c>
      <c r="CW140" s="120" t="e" cm="1">
        <f t="array" ref="CW140">_xlfn.IFS(AND($W140&lt;&gt;"",Z140&lt;&gt;""),ABS($W140-Z140),AND($W140="",Z140=""),"",OR($W140&lt;&gt;"",Z140&lt;&gt;""),"-")</f>
        <v>#N/A</v>
      </c>
      <c r="CX140" s="121" t="e" cm="1">
        <f t="array" ref="CX140">_xlfn.IFS(AND($X140&lt;&gt;"",Y140&lt;&gt;""),ABS($X140-Y140),AND($X140="",Y140=""),"",OR($X140&lt;&gt;"",Y140&lt;&gt;""),"-")</f>
        <v>#N/A</v>
      </c>
      <c r="CY140" s="120" t="e" cm="1">
        <f t="array" ref="CY140">_xlfn.IFS(AND($X140&lt;&gt;"",Z140&lt;&gt;""),ABS($X140-Z140),AND($X140="",Z140=""),"",OR($X140&lt;&gt;"",Z140&lt;&gt;""),"-")</f>
        <v>#N/A</v>
      </c>
      <c r="CZ140" s="121" t="e" cm="1">
        <f t="array" ref="CZ140">_xlfn.IFS(AND($Y140&lt;&gt;"",Z140&lt;&gt;""),ABS($Y140-Z140),AND($Y140="",Z140=""),"",OR($Y140&lt;&gt;"",Z140&lt;&gt;""),"-")</f>
        <v>#N/A</v>
      </c>
    </row>
    <row r="141" spans="1:104" x14ac:dyDescent="0.2">
      <c r="A141" s="260" t="s">
        <v>181</v>
      </c>
      <c r="B141" s="259" t="str">
        <f>VLOOKUP($A141,Merged_couplings!$B:$BU,MATCH(B$1,Merged_couplings!$B$1:$BU$1,0),FALSE)</f>
        <v>---</v>
      </c>
      <c r="C141" s="258" t="str">
        <f>VLOOKUP($A141,Merged_couplings!$B:$BU,MATCH(C$1,Merged_couplings!$B$1:$BU$1,0),FALSE)</f>
        <v>-IG</v>
      </c>
      <c r="D141" s="258" t="str">
        <f>VLOOKUP($A141,Merged_couplings!$B:$BU,MATCH(D$1,Merged_couplings!$B$1:$BU$1,0),FALSE)</f>
        <v>-IG</v>
      </c>
      <c r="E141" s="258" t="str">
        <f>VLOOKUP($A141,Merged_couplings!$B:$BU,MATCH(E$1,Merged_couplings!$B$1:$BU$1,0),FALSE)</f>
        <v>-IG</v>
      </c>
      <c r="F141" s="258" t="str">
        <f>VLOOKUP($A141,Merged_couplings!$B:$BU,MATCH(F$1,Merged_couplings!$B$1:$BU$1,0),FALSE)</f>
        <v>-IG</v>
      </c>
      <c r="G141" s="258" t="str">
        <f>VLOOKUP($A141,Merged_couplings!$B:$BU,MATCH(G$1,Merged_couplings!$B$1:$BU$1,0),FALSE)</f>
        <v>-IG</v>
      </c>
      <c r="H141" s="258" t="str">
        <f>VLOOKUP($A141,Merged_couplings!$B:$BU,MATCH(H$1,Merged_couplings!$B$1:$BU$1,0),FALSE)</f>
        <v>---</v>
      </c>
      <c r="I141" s="258" t="str">
        <f>VLOOKUP($A141,Merged_couplings!$B:$BU,MATCH(I$1,Merged_couplings!$B$1:$BU$1,0),FALSE)</f>
        <v>---</v>
      </c>
      <c r="J141" s="258" t="str">
        <f>VLOOKUP($A141,Merged_couplings!$B:$BU,MATCH(J$1,Merged_couplings!$B$1:$BU$1,0),FALSE)</f>
        <v>-I-</v>
      </c>
      <c r="K141" s="258" t="str">
        <f>VLOOKUP($A141,Merged_couplings!$B:$BU,MATCH(K$1,Merged_couplings!$B$1:$BU$1,0),FALSE)</f>
        <v>-I-</v>
      </c>
      <c r="L141" s="258" t="str">
        <f>VLOOKUP($A141,Merged_couplings!$B:$BU,MATCH(L$1,Merged_couplings!$B$1:$BU$1,0),FALSE)</f>
        <v>-I-</v>
      </c>
      <c r="M141" s="258" t="str">
        <f>VLOOKUP($A141,Merged_couplings!$B:$BU,MATCH(M$1,Merged_couplings!$B$1:$BU$1,0),FALSE)</f>
        <v>-I-</v>
      </c>
      <c r="N141" s="121" t="str">
        <f>IF(OR(B141="BIG",B141="BI-",B141="B-G"),VLOOKUP($A141,Merged_couplings!$B:$BU,MATCH(N$1,Merged_couplings!$B$1:$BU$1,0),FALSE),"")</f>
        <v/>
      </c>
      <c r="P141" s="120" t="str">
        <f>IF(OR(C141="BIG",C141="BI-",C141="B-G"),VLOOKUP($A141,Merged_couplings!$B:$BU,MATCH(P$1,Merged_couplings!$B$1:$BU$1,0),FALSE),"")</f>
        <v/>
      </c>
      <c r="Q141" s="120" t="str">
        <f>IF(OR(D141="BIG",D141="BI-",D141="B-G"),VLOOKUP($A141,Merged_couplings!$B:$BU,MATCH(Q$1,Merged_couplings!$B$1:$BU$1,0),FALSE),"")</f>
        <v/>
      </c>
      <c r="R141" s="120" t="str">
        <f>IF(OR(E141="BIG",E141="BI-",E141="B-G"),VLOOKUP($A141,Merged_couplings!$B:$BU,MATCH(R$1,Merged_couplings!$B$1:$BU$1,0),FALSE),"")</f>
        <v/>
      </c>
      <c r="S141" s="120" t="str">
        <f>IF(OR(F141="BIG",F141="BI-",F141="B-G"),VLOOKUP($A141,Merged_couplings!$B:$BU,MATCH(S$1,Merged_couplings!$B$1:$BU$1,0),FALSE),"")</f>
        <v/>
      </c>
      <c r="T141" s="120" t="str">
        <f>IF(OR(G141="BIG",G141="BI-",G141="B-G"),VLOOKUP($A141,Merged_couplings!$B:$BU,MATCH(T$1,Merged_couplings!$B$1:$BU$1,0),FALSE),"")</f>
        <v/>
      </c>
      <c r="U141" s="120" t="str">
        <f>IF(OR(H141="BIG",H141="BI-",H141="B-G"),VLOOKUP($A141,Merged_couplings!$B:$BU,MATCH(U$1,Merged_couplings!$B$1:$BU$1,0),FALSE),"")</f>
        <v/>
      </c>
      <c r="V141" s="120" t="str">
        <f>IF(OR(I141="BIG",I141="BI-",I141="B-G"),VLOOKUP($A141,Merged_couplings!$B:$BU,MATCH(V$1,Merged_couplings!$B$1:$BU$1,0),FALSE),"")</f>
        <v/>
      </c>
      <c r="W141" s="120" t="str">
        <f>IF(OR(J141="BIG",J141="BI-",J141="B-G"),VLOOKUP($A141,Merged_couplings!$B:$BU,MATCH(W$1,Merged_couplings!$B$1:$BU$1,0),FALSE),"")</f>
        <v/>
      </c>
      <c r="X141" s="120" t="str">
        <f>IF(OR(K141="BIG",K141="BI-",K141="B-G"),VLOOKUP($A141,Merged_couplings!$B:$BU,MATCH(X$1,Merged_couplings!$B$1:$BU$1,0),FALSE),"")</f>
        <v/>
      </c>
      <c r="Y141" s="120" t="str">
        <f>IF(OR(L141="BIG",L141="BI-",L141="B-G"),VLOOKUP($A141,Merged_couplings!$B:$BU,MATCH(Y$1,Merged_couplings!$B$1:$BU$1,0),FALSE),"")</f>
        <v/>
      </c>
      <c r="Z141" s="120" t="str">
        <f>IF(OR(M141="BIG",M141="BI-",M141="B-G"),VLOOKUP($A141,Merged_couplings!$B:$BU,MATCH(Z$1,Merged_couplings!$B$1:$BU$1,0),FALSE),"")</f>
        <v/>
      </c>
      <c r="AA141" s="123"/>
      <c r="AB141" s="340" t="str" cm="1">
        <f t="array" ref="AB141">_xlfn.IFS(AND($N141&lt;&gt;"",P141&lt;&gt;""),ABS($N141-P141),AND($N141="",P141=""),"",OR($N141&lt;&gt;"",P141&lt;&gt;""),"-")</f>
        <v/>
      </c>
      <c r="AC141" s="122" t="str" cm="1">
        <f t="array" ref="AC141">_xlfn.IFS(AND($N141&lt;&gt;"",Q141&lt;&gt;""),ABS($N141-Q141),AND($N141="",Q141=""),"",OR($N141&lt;&gt;"",Q141&lt;&gt;""),"-")</f>
        <v/>
      </c>
      <c r="AD141" s="122" t="str" cm="1">
        <f t="array" ref="AD141">_xlfn.IFS(AND($N141&lt;&gt;"",R141&lt;&gt;""),ABS($N141-R141),AND($N141="",R141=""),"",OR($N141&lt;&gt;"",R141&lt;&gt;""),"-")</f>
        <v/>
      </c>
      <c r="AE141" s="122" t="str" cm="1">
        <f t="array" ref="AE141">_xlfn.IFS(AND($N141&lt;&gt;"",S141&lt;&gt;""),ABS($N141-S141),AND($N141="",S141=""),"",OR($N141&lt;&gt;"",S141&lt;&gt;""),"-")</f>
        <v/>
      </c>
      <c r="AF141" s="122" t="str" cm="1">
        <f t="array" ref="AF141">_xlfn.IFS(AND($N141&lt;&gt;"",T141&lt;&gt;""),ABS($N141-T141),AND($N141="",T141=""),"",OR($N141&lt;&gt;"",T141&lt;&gt;""),"-")</f>
        <v/>
      </c>
      <c r="AG141" s="122" t="str" cm="1">
        <f t="array" ref="AG141">_xlfn.IFS(AND($N141&lt;&gt;"",U141&lt;&gt;""),ABS($N141-U141),AND($N141="",U141=""),"",OR($N141&lt;&gt;"",U141&lt;&gt;""),"-")</f>
        <v/>
      </c>
      <c r="AH141" s="122" t="str" cm="1">
        <f t="array" ref="AH141">_xlfn.IFS(AND($N141&lt;&gt;"",V141&lt;&gt;""),ABS($N141-V141),AND($N141="",V141=""),"",OR($N141&lt;&gt;"",V141&lt;&gt;""),"-")</f>
        <v/>
      </c>
      <c r="AI141" s="122" t="str" cm="1">
        <f t="array" ref="AI141">_xlfn.IFS(AND($N141&lt;&gt;"",W141&lt;&gt;""),ABS($N141-W141),AND($N141="",W141=""),"",OR($N141&lt;&gt;"",W141&lt;&gt;""),"-")</f>
        <v/>
      </c>
      <c r="AJ141" s="122" t="str" cm="1">
        <f t="array" ref="AJ141">_xlfn.IFS(AND($N141&lt;&gt;"",X141&lt;&gt;""),ABS($N141-X141),AND($N141="",X141=""),"",OR($N141&lt;&gt;"",X141&lt;&gt;""),"-")</f>
        <v/>
      </c>
      <c r="AK141" s="122" t="str" cm="1">
        <f t="array" ref="AK141">_xlfn.IFS(AND($N141&lt;&gt;"",Y141&lt;&gt;""),ABS($N141-Y141),AND($N141="",Y141=""),"",OR($N141&lt;&gt;"",Y141&lt;&gt;""),"-")</f>
        <v/>
      </c>
      <c r="AL141" s="122" t="str" cm="1">
        <f t="array" ref="AL141">_xlfn.IFS(AND($N141&lt;&gt;"",Z141&lt;&gt;""),ABS($N141-Z141),AND($N141="",Z141=""),"",OR($N141&lt;&gt;"",Z141&lt;&gt;""),"-")</f>
        <v/>
      </c>
      <c r="AM141" s="340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1" t="str" cm="1">
        <f t="array" ref="AX141">_xlfn.IFS(AND($P141&lt;&gt;"",Q141&lt;&gt;""),ABS($P141-Q141),AND($P141="",Q141=""),"",OR($P141&lt;&gt;"",Q141&lt;&gt;""),"-")</f>
        <v/>
      </c>
      <c r="AY141" s="120" t="str" cm="1">
        <f t="array" ref="AY141">_xlfn.IFS(AND($P141&lt;&gt;"",R141&lt;&gt;""),ABS($P141-R141),AND($P141="",R141=""),"",OR($P141&lt;&gt;"",R141&lt;&gt;""),"-")</f>
        <v/>
      </c>
      <c r="AZ141" s="120" t="str" cm="1">
        <f t="array" ref="AZ141">_xlfn.IFS(AND($P141&lt;&gt;"",S141&lt;&gt;""),ABS($P141-S141),AND($P141="",S141=""),"",OR($P141&lt;&gt;"",S141&lt;&gt;""),"-")</f>
        <v/>
      </c>
      <c r="BA141" s="120" t="str" cm="1">
        <f t="array" ref="BA141">_xlfn.IFS(AND($P141&lt;&gt;"",T141&lt;&gt;""),ABS($P141-T141),AND($P141="",T141=""),"",OR($P141&lt;&gt;"",T141&lt;&gt;""),"-")</f>
        <v/>
      </c>
      <c r="BB141" s="120" t="str" cm="1">
        <f t="array" ref="BB141">_xlfn.IFS(AND($P141&lt;&gt;"",U141&lt;&gt;""),ABS($P141-U141),AND($P141="",U141=""),"",OR($P141&lt;&gt;"",U141&lt;&gt;""),"-")</f>
        <v/>
      </c>
      <c r="BC141" s="120" t="str" cm="1">
        <f t="array" ref="BC141">_xlfn.IFS(AND($P141&lt;&gt;"",V141&lt;&gt;""),ABS($P141-V141),AND($P141="",V141=""),"",OR($P141&lt;&gt;"",V141&lt;&gt;""),"-")</f>
        <v/>
      </c>
      <c r="BD141" s="120" t="str" cm="1">
        <f t="array" ref="BD141">_xlfn.IFS(AND($P141&lt;&gt;"",W141&lt;&gt;""),ABS($P141-W141),AND($P141="",W141=""),"",OR($P141&lt;&gt;"",W141&lt;&gt;""),"-")</f>
        <v/>
      </c>
      <c r="BE141" s="120" t="str" cm="1">
        <f t="array" ref="BE141">_xlfn.IFS(AND($P141&lt;&gt;"",X141&lt;&gt;""),ABS($P141-X141),AND($P141="",X141=""),"",OR($P141&lt;&gt;"",X141&lt;&gt;""),"-")</f>
        <v/>
      </c>
      <c r="BF141" s="120" t="str" cm="1">
        <f t="array" ref="BF141">_xlfn.IFS(AND($P141&lt;&gt;"",Y141&lt;&gt;""),ABS($P141-Y141),AND($P141="",Y141=""),"",OR($P141&lt;&gt;"",Y141&lt;&gt;""),"-")</f>
        <v/>
      </c>
      <c r="BG141" s="120" t="str" cm="1">
        <f t="array" ref="BG141">_xlfn.IFS(AND($P141&lt;&gt;"",Z141&lt;&gt;""),ABS($P141-Z141),AND($P141="",Z141=""),"",OR($P141&lt;&gt;"",Z141&lt;&gt;""),"-")</f>
        <v/>
      </c>
      <c r="BH141" s="121" t="str" cm="1">
        <f t="array" ref="BH141">_xlfn.IFS(AND($Q141&lt;&gt;"",R141&lt;&gt;""),ABS($Q141-R141),AND($Q141="",R141=""),"",OR($Q141&lt;&gt;"",R141&lt;&gt;""),"-")</f>
        <v/>
      </c>
      <c r="BI141" s="120" t="str" cm="1">
        <f t="array" ref="BI141">_xlfn.IFS(AND($Q141&lt;&gt;"",S141&lt;&gt;""),ABS($Q141-S141),AND($Q141="",S141=""),"",OR($Q141&lt;&gt;"",S141&lt;&gt;""),"-")</f>
        <v/>
      </c>
      <c r="BJ141" s="120" t="str" cm="1">
        <f t="array" ref="BJ141">_xlfn.IFS(AND($Q141&lt;&gt;"",T141&lt;&gt;""),ABS($Q141-T141),AND($Q141="",T141=""),"",OR($Q141&lt;&gt;"",T141&lt;&gt;""),"-")</f>
        <v/>
      </c>
      <c r="BK141" s="120" t="str" cm="1">
        <f t="array" ref="BK141">_xlfn.IFS(AND($Q141&lt;&gt;"",U141&lt;&gt;""),ABS($Q141-U141),AND($Q141="",U141=""),"",OR($Q141&lt;&gt;"",U141&lt;&gt;""),"-")</f>
        <v/>
      </c>
      <c r="BL141" s="120" t="str" cm="1">
        <f t="array" ref="BL141">_xlfn.IFS(AND($Q141&lt;&gt;"",V141&lt;&gt;""),ABS($Q141-V141),AND($Q141="",V141=""),"",OR($Q141&lt;&gt;"",V141&lt;&gt;""),"-")</f>
        <v/>
      </c>
      <c r="BM141" s="120" t="str" cm="1">
        <f t="array" ref="BM141">_xlfn.IFS(AND($Q141&lt;&gt;"",W141&lt;&gt;""),ABS($Q141-W141),AND($Q141="",W141=""),"",OR($Q141&lt;&gt;"",W141&lt;&gt;""),"-")</f>
        <v/>
      </c>
      <c r="BN141" s="120" t="str" cm="1">
        <f t="array" ref="BN141">_xlfn.IFS(AND($Q141&lt;&gt;"",X141&lt;&gt;""),ABS($Q141-X141),AND($Q141="",X141=""),"",OR($Q141&lt;&gt;"",X141&lt;&gt;""),"-")</f>
        <v/>
      </c>
      <c r="BO141" s="120" t="str" cm="1">
        <f t="array" ref="BO141">_xlfn.IFS(AND($Q141&lt;&gt;"",Y141&lt;&gt;""),ABS($Q141-Y141),AND($Q141="",Y141=""),"",OR($Q141&lt;&gt;"",Y141&lt;&gt;""),"-")</f>
        <v/>
      </c>
      <c r="BP141" s="120" t="str" cm="1">
        <f t="array" ref="BP141">_xlfn.IFS(AND($Q141&lt;&gt;"",Z141&lt;&gt;""),ABS($Q141-Z141),AND($Q141="",Z141=""),"",OR($Q141&lt;&gt;"",Z141&lt;&gt;""),"-")</f>
        <v/>
      </c>
      <c r="BQ141" s="121" t="str" cm="1">
        <f t="array" ref="BQ141">_xlfn.IFS(AND($R141&lt;&gt;"",S141&lt;&gt;""),ABS($R141-S141),AND($R141="",S141=""),"",OR($R141&lt;&gt;"",S141&lt;&gt;""),"-")</f>
        <v/>
      </c>
      <c r="BR141" s="120" t="str" cm="1">
        <f t="array" ref="BR141">_xlfn.IFS(AND($R141&lt;&gt;"",T141&lt;&gt;""),ABS($R141-T141),AND($R141="",T141=""),"",OR($R141&lt;&gt;"",T141&lt;&gt;""),"-")</f>
        <v/>
      </c>
      <c r="BS141" s="120" t="str" cm="1">
        <f t="array" ref="BS141">_xlfn.IFS(AND($R141&lt;&gt;"",U141&lt;&gt;""),ABS($R141-U141),AND($R141="",U141=""),"",OR($R141&lt;&gt;"",U141&lt;&gt;""),"-")</f>
        <v/>
      </c>
      <c r="BT141" s="120" t="str" cm="1">
        <f t="array" ref="BT141">_xlfn.IFS(AND($R141&lt;&gt;"",V141&lt;&gt;""),ABS($R141-V141),AND($R141="",V141=""),"",OR($R141&lt;&gt;"",V141&lt;&gt;""),"-")</f>
        <v/>
      </c>
      <c r="BU141" s="120" t="str" cm="1">
        <f t="array" ref="BU141">_xlfn.IFS(AND($R141&lt;&gt;"",W141&lt;&gt;""),ABS($R141-W141),AND($R141="",W141=""),"",OR($R141&lt;&gt;"",W141&lt;&gt;""),"-")</f>
        <v/>
      </c>
      <c r="BV141" s="120" t="str" cm="1">
        <f t="array" ref="BV141">_xlfn.IFS(AND($R141&lt;&gt;"",X141&lt;&gt;""),ABS($R141-X141),AND($R141="",X141=""),"",OR($R141&lt;&gt;"",X141&lt;&gt;""),"-")</f>
        <v/>
      </c>
      <c r="BW141" s="120" t="str" cm="1">
        <f t="array" ref="BW141">_xlfn.IFS(AND($R141&lt;&gt;"",Y141&lt;&gt;""),ABS($R141-Y141),AND($R141="",Y141=""),"",OR($R141&lt;&gt;"",Y141&lt;&gt;""),"-")</f>
        <v/>
      </c>
      <c r="BX141" s="120" t="str" cm="1">
        <f t="array" ref="BX141">_xlfn.IFS(AND($R141&lt;&gt;"",Z141&lt;&gt;""),ABS($R141-Z141),AND($R141="",Z141=""),"",OR($R141&lt;&gt;"",Z141&lt;&gt;""),"-")</f>
        <v/>
      </c>
      <c r="BY141" s="121" t="str" cm="1">
        <f t="array" ref="BY141">_xlfn.IFS(AND($S141&lt;&gt;"",T141&lt;&gt;""),ABS($S141-T141),AND($S141="",T141=""),"",OR($S141&lt;&gt;"",T141&lt;&gt;""),"-")</f>
        <v/>
      </c>
      <c r="BZ141" s="120" t="str" cm="1">
        <f t="array" ref="BZ141">_xlfn.IFS(AND($S141&lt;&gt;"",U141&lt;&gt;""),ABS($S141-U141),AND($S141="",U141=""),"",OR($S141&lt;&gt;"",U141&lt;&gt;""),"-")</f>
        <v/>
      </c>
      <c r="CA141" s="120" t="str" cm="1">
        <f t="array" ref="CA141">_xlfn.IFS(AND($S141&lt;&gt;"",V141&lt;&gt;""),ABS($S141-V141),AND($S141="",V141=""),"",OR($S141&lt;&gt;"",V141&lt;&gt;""),"-")</f>
        <v/>
      </c>
      <c r="CB141" s="120" t="str" cm="1">
        <f t="array" ref="CB141">_xlfn.IFS(AND($S141&lt;&gt;"",W141&lt;&gt;""),ABS($S141-W141),AND($S141="",W141=""),"",OR($S141&lt;&gt;"",W141&lt;&gt;""),"-")</f>
        <v/>
      </c>
      <c r="CC141" s="120" t="str" cm="1">
        <f t="array" ref="CC141">_xlfn.IFS(AND($S141&lt;&gt;"",X141&lt;&gt;""),ABS($S141-X141),AND($S141="",X141=""),"",OR($S141&lt;&gt;"",X141&lt;&gt;""),"-")</f>
        <v/>
      </c>
      <c r="CD141" s="120" t="str" cm="1">
        <f t="array" ref="CD141">_xlfn.IFS(AND($S141&lt;&gt;"",Y141&lt;&gt;""),ABS($S141-Y141),AND($S141="",Y141=""),"",OR($S141&lt;&gt;"",Y141&lt;&gt;""),"-")</f>
        <v/>
      </c>
      <c r="CE141" s="120" t="str" cm="1">
        <f t="array" ref="CE141">_xlfn.IFS(AND($S141&lt;&gt;"",Z141&lt;&gt;""),ABS($S141-Z141),AND($S141="",Z141=""),"",OR($S141&lt;&gt;"",Z141&lt;&gt;""),"-")</f>
        <v/>
      </c>
      <c r="CF141" s="121" t="str" cm="1">
        <f t="array" ref="CF141">_xlfn.IFS(AND($T141&lt;&gt;"",U141&lt;&gt;""),ABS($T141-U141),AND($T141="",U141=""),"",OR($T141&lt;&gt;"",U141&lt;&gt;""),"-")</f>
        <v/>
      </c>
      <c r="CG141" s="120" t="str" cm="1">
        <f t="array" ref="CG141">_xlfn.IFS(AND($T141&lt;&gt;"",V141&lt;&gt;""),ABS($T141-V141),AND($T141="",V141=""),"",OR($T141&lt;&gt;"",V141&lt;&gt;""),"-")</f>
        <v/>
      </c>
      <c r="CH141" s="120" t="str" cm="1">
        <f t="array" ref="CH141">_xlfn.IFS(AND($T141&lt;&gt;"",W141&lt;&gt;""),ABS($T141-W141),AND($T141="",W141=""),"",OR($T141&lt;&gt;"",W141&lt;&gt;""),"-")</f>
        <v/>
      </c>
      <c r="CI141" s="120" t="str" cm="1">
        <f t="array" ref="CI141">_xlfn.IFS(AND($T141&lt;&gt;"",X141&lt;&gt;""),ABS($T141-X141),AND($T141="",X141=""),"",OR($T141&lt;&gt;"",X141&lt;&gt;""),"-")</f>
        <v/>
      </c>
      <c r="CJ141" s="120" t="str" cm="1">
        <f t="array" ref="CJ141">_xlfn.IFS(AND($T141&lt;&gt;"",Y141&lt;&gt;""),ABS($T141-Y141),AND($T141="",Y141=""),"",OR($T141&lt;&gt;"",Y141&lt;&gt;""),"-")</f>
        <v/>
      </c>
      <c r="CK141" s="120" t="str" cm="1">
        <f t="array" ref="CK141">_xlfn.IFS(AND($T141&lt;&gt;"",Z141&lt;&gt;""),ABS($T141-Z141),AND($T141="",Z141=""),"",OR($T141&lt;&gt;"",Z141&lt;&gt;""),"-")</f>
        <v/>
      </c>
      <c r="CL141" s="121" t="str" cm="1">
        <f t="array" ref="CL141">_xlfn.IFS(AND($U141&lt;&gt;"",V141&lt;&gt;""),ABS($U141-V141),AND($U141="",V141=""),"",OR($U141&lt;&gt;"",V141&lt;&gt;""),"-")</f>
        <v/>
      </c>
      <c r="CM141" s="120" t="str" cm="1">
        <f t="array" ref="CM141">_xlfn.IFS(AND($U141&lt;&gt;"",W141&lt;&gt;""),ABS($U141-W141),AND($U141="",W141=""),"",OR($U141&lt;&gt;"",W141&lt;&gt;""),"-")</f>
        <v/>
      </c>
      <c r="CN141" s="120" t="str" cm="1">
        <f t="array" ref="CN141">_xlfn.IFS(AND($U141&lt;&gt;"",X141&lt;&gt;""),ABS($U141-X141),AND($U141="",X141=""),"",OR($U141&lt;&gt;"",X141&lt;&gt;""),"-")</f>
        <v/>
      </c>
      <c r="CO141" s="120" t="str" cm="1">
        <f t="array" ref="CO141">_xlfn.IFS(AND($U141&lt;&gt;"",Y141&lt;&gt;""),ABS($U141-Y141),AND($U141="",Y141=""),"",OR($U141&lt;&gt;"",Y141&lt;&gt;""),"-")</f>
        <v/>
      </c>
      <c r="CP141" s="120" t="str" cm="1">
        <f t="array" ref="CP141">_xlfn.IFS(AND($U141&lt;&gt;"",Z141&lt;&gt;""),ABS($U141-Z141),AND($U141="",Z141=""),"",OR($U141&lt;&gt;"",Z141&lt;&gt;""),"-")</f>
        <v/>
      </c>
      <c r="CQ141" s="121" t="str" cm="1">
        <f t="array" ref="CQ141">_xlfn.IFS(AND($V141&lt;&gt;"",W141&lt;&gt;""),ABS($V141-W141),AND($V141="",W141=""),"",OR($V141&lt;&gt;"",W141&lt;&gt;""),"-")</f>
        <v/>
      </c>
      <c r="CR141" s="120" t="str" cm="1">
        <f t="array" ref="CR141">_xlfn.IFS(AND($V141&lt;&gt;"",X141&lt;&gt;""),ABS($V141-X141),AND($V141="",X141=""),"",OR($V141&lt;&gt;"",X141&lt;&gt;""),"-")</f>
        <v/>
      </c>
      <c r="CS141" s="120" t="str" cm="1">
        <f t="array" ref="CS141">_xlfn.IFS(AND($V141&lt;&gt;"",Y141&lt;&gt;""),ABS($V141-Y141),AND($V141="",Y141=""),"",OR($V141&lt;&gt;"",Y141&lt;&gt;""),"-")</f>
        <v/>
      </c>
      <c r="CT141" s="120" t="str" cm="1">
        <f t="array" ref="CT141">_xlfn.IFS(AND($V141&lt;&gt;"",Z141&lt;&gt;""),ABS($V141-Z141),AND($V141="",Z141=""),"",OR($V141&lt;&gt;"",Z141&lt;&gt;""),"-")</f>
        <v/>
      </c>
      <c r="CU141" s="121" t="str" cm="1">
        <f t="array" ref="CU141">_xlfn.IFS(AND($W141&lt;&gt;"",X141&lt;&gt;""),ABS($W141-X141),AND($W141="",X141=""),"",OR($W141&lt;&gt;"",X141&lt;&gt;""),"-")</f>
        <v/>
      </c>
      <c r="CV141" s="120" t="str" cm="1">
        <f t="array" ref="CV141">_xlfn.IFS(AND($W141&lt;&gt;"",Y141&lt;&gt;""),ABS($W141-Y141),AND($W141="",Y141=""),"",OR($W141&lt;&gt;"",Y141&lt;&gt;""),"-")</f>
        <v/>
      </c>
      <c r="CW141" s="120" t="str" cm="1">
        <f t="array" ref="CW141">_xlfn.IFS(AND($W141&lt;&gt;"",Z141&lt;&gt;""),ABS($W141-Z141),AND($W141="",Z141=""),"",OR($W141&lt;&gt;"",Z141&lt;&gt;""),"-")</f>
        <v/>
      </c>
      <c r="CX141" s="121" t="str" cm="1">
        <f t="array" ref="CX141">_xlfn.IFS(AND($X141&lt;&gt;"",Y141&lt;&gt;""),ABS($X141-Y141),AND($X141="",Y141=""),"",OR($X141&lt;&gt;"",Y141&lt;&gt;""),"-")</f>
        <v/>
      </c>
      <c r="CY141" s="120" t="str" cm="1">
        <f t="array" ref="CY141">_xlfn.IFS(AND($X141&lt;&gt;"",Z141&lt;&gt;""),ABS($X141-Z141),AND($X141="",Z141=""),"",OR($X141&lt;&gt;"",Z141&lt;&gt;""),"-")</f>
        <v/>
      </c>
      <c r="CZ141" s="121" t="str" cm="1">
        <f t="array" ref="CZ141">_xlfn.IFS(AND($Y141&lt;&gt;"",Z141&lt;&gt;""),ABS($Y141-Z141),AND($Y141="",Z141=""),"",OR($Y141&lt;&gt;"",Z141&lt;&gt;""),"-")</f>
        <v/>
      </c>
    </row>
    <row r="142" spans="1:104" x14ac:dyDescent="0.2">
      <c r="A142" s="260" t="s">
        <v>183</v>
      </c>
      <c r="B142" s="259" t="str">
        <f>VLOOKUP($A142,Merged_couplings!$B:$BU,MATCH(B$1,Merged_couplings!$B$1:$BU$1,0),FALSE)</f>
        <v>---</v>
      </c>
      <c r="C142" s="258" t="str">
        <f>VLOOKUP($A142,Merged_couplings!$B:$BU,MATCH(C$1,Merged_couplings!$B$1:$BU$1,0),FALSE)</f>
        <v>-IG</v>
      </c>
      <c r="D142" s="258" t="str">
        <f>VLOOKUP($A142,Merged_couplings!$B:$BU,MATCH(D$1,Merged_couplings!$B$1:$BU$1,0),FALSE)</f>
        <v>-IG</v>
      </c>
      <c r="E142" s="258" t="str">
        <f>VLOOKUP($A142,Merged_couplings!$B:$BU,MATCH(E$1,Merged_couplings!$B$1:$BU$1,0),FALSE)</f>
        <v>-IG</v>
      </c>
      <c r="F142" s="258" t="str">
        <f>VLOOKUP($A142,Merged_couplings!$B:$BU,MATCH(F$1,Merged_couplings!$B$1:$BU$1,0),FALSE)</f>
        <v>-IG</v>
      </c>
      <c r="G142" s="258" t="str">
        <f>VLOOKUP($A142,Merged_couplings!$B:$BU,MATCH(G$1,Merged_couplings!$B$1:$BU$1,0),FALSE)</f>
        <v>-IG</v>
      </c>
      <c r="H142" s="258" t="str">
        <f>VLOOKUP($A142,Merged_couplings!$B:$BU,MATCH(H$1,Merged_couplings!$B$1:$BU$1,0),FALSE)</f>
        <v>---</v>
      </c>
      <c r="I142" s="258" t="str">
        <f>VLOOKUP($A142,Merged_couplings!$B:$BU,MATCH(I$1,Merged_couplings!$B$1:$BU$1,0),FALSE)</f>
        <v>---</v>
      </c>
      <c r="J142" s="258" t="str">
        <f>VLOOKUP($A142,Merged_couplings!$B:$BU,MATCH(J$1,Merged_couplings!$B$1:$BU$1,0),FALSE)</f>
        <v>-I-</v>
      </c>
      <c r="K142" s="258" t="str">
        <f>VLOOKUP($A142,Merged_couplings!$B:$BU,MATCH(K$1,Merged_couplings!$B$1:$BU$1,0),FALSE)</f>
        <v>-I-</v>
      </c>
      <c r="L142" s="258" t="str">
        <f>VLOOKUP($A142,Merged_couplings!$B:$BU,MATCH(L$1,Merged_couplings!$B$1:$BU$1,0),FALSE)</f>
        <v>-I-</v>
      </c>
      <c r="M142" s="258" t="str">
        <f>VLOOKUP($A142,Merged_couplings!$B:$BU,MATCH(M$1,Merged_couplings!$B$1:$BU$1,0),FALSE)</f>
        <v>---</v>
      </c>
      <c r="N142" s="121" t="str">
        <f>IF(OR(B142="BIG",B142="BI-",B142="B-G"),VLOOKUP($A142,Merged_couplings!$B:$BU,MATCH(N$1,Merged_couplings!$B$1:$BU$1,0),FALSE),"")</f>
        <v/>
      </c>
      <c r="P142" s="120" t="str">
        <f>IF(OR(C142="BIG",C142="BI-",C142="B-G"),VLOOKUP($A142,Merged_couplings!$B:$BU,MATCH(P$1,Merged_couplings!$B$1:$BU$1,0),FALSE),"")</f>
        <v/>
      </c>
      <c r="Q142" s="120" t="str">
        <f>IF(OR(D142="BIG",D142="BI-",D142="B-G"),VLOOKUP($A142,Merged_couplings!$B:$BU,MATCH(Q$1,Merged_couplings!$B$1:$BU$1,0),FALSE),"")</f>
        <v/>
      </c>
      <c r="R142" s="120" t="str">
        <f>IF(OR(E142="BIG",E142="BI-",E142="B-G"),VLOOKUP($A142,Merged_couplings!$B:$BU,MATCH(R$1,Merged_couplings!$B$1:$BU$1,0),FALSE),"")</f>
        <v/>
      </c>
      <c r="S142" s="120" t="str">
        <f>IF(OR(F142="BIG",F142="BI-",F142="B-G"),VLOOKUP($A142,Merged_couplings!$B:$BU,MATCH(S$1,Merged_couplings!$B$1:$BU$1,0),FALSE),"")</f>
        <v/>
      </c>
      <c r="T142" s="120" t="str">
        <f>IF(OR(G142="BIG",G142="BI-",G142="B-G"),VLOOKUP($A142,Merged_couplings!$B:$BU,MATCH(T$1,Merged_couplings!$B$1:$BU$1,0),FALSE),"")</f>
        <v/>
      </c>
      <c r="U142" s="120" t="str">
        <f>IF(OR(H142="BIG",H142="BI-",H142="B-G"),VLOOKUP($A142,Merged_couplings!$B:$BU,MATCH(U$1,Merged_couplings!$B$1:$BU$1,0),FALSE),"")</f>
        <v/>
      </c>
      <c r="V142" s="120" t="str">
        <f>IF(OR(I142="BIG",I142="BI-",I142="B-G"),VLOOKUP($A142,Merged_couplings!$B:$BU,MATCH(V$1,Merged_couplings!$B$1:$BU$1,0),FALSE),"")</f>
        <v/>
      </c>
      <c r="W142" s="120" t="str">
        <f>IF(OR(J142="BIG",J142="BI-",J142="B-G"),VLOOKUP($A142,Merged_couplings!$B:$BU,MATCH(W$1,Merged_couplings!$B$1:$BU$1,0),FALSE),"")</f>
        <v/>
      </c>
      <c r="X142" s="120" t="str">
        <f>IF(OR(K142="BIG",K142="BI-",K142="B-G"),VLOOKUP($A142,Merged_couplings!$B:$BU,MATCH(X$1,Merged_couplings!$B$1:$BU$1,0),FALSE),"")</f>
        <v/>
      </c>
      <c r="Y142" s="120" t="str">
        <f>IF(OR(L142="BIG",L142="BI-",L142="B-G"),VLOOKUP($A142,Merged_couplings!$B:$BU,MATCH(Y$1,Merged_couplings!$B$1:$BU$1,0),FALSE),"")</f>
        <v/>
      </c>
      <c r="Z142" s="120" t="str">
        <f>IF(OR(M142="BIG",M142="BI-",M142="B-G"),VLOOKUP($A142,Merged_couplings!$B:$BU,MATCH(Z$1,Merged_couplings!$B$1:$BU$1,0),FALSE),"")</f>
        <v/>
      </c>
      <c r="AA142" s="123"/>
      <c r="AB142" s="340" t="str" cm="1">
        <f t="array" ref="AB142">_xlfn.IFS(AND($N142&lt;&gt;"",P142&lt;&gt;""),ABS($N142-P142),AND($N142="",P142=""),"",OR($N142&lt;&gt;"",P142&lt;&gt;""),"-")</f>
        <v/>
      </c>
      <c r="AC142" s="122" t="str" cm="1">
        <f t="array" ref="AC142">_xlfn.IFS(AND($N142&lt;&gt;"",Q142&lt;&gt;""),ABS($N142-Q142),AND($N142="",Q142=""),"",OR($N142&lt;&gt;"",Q142&lt;&gt;""),"-")</f>
        <v/>
      </c>
      <c r="AD142" s="122" t="str" cm="1">
        <f t="array" ref="AD142">_xlfn.IFS(AND($N142&lt;&gt;"",R142&lt;&gt;""),ABS($N142-R142),AND($N142="",R142=""),"",OR($N142&lt;&gt;"",R142&lt;&gt;""),"-")</f>
        <v/>
      </c>
      <c r="AE142" s="122" t="str" cm="1">
        <f t="array" ref="AE142">_xlfn.IFS(AND($N142&lt;&gt;"",S142&lt;&gt;""),ABS($N142-S142),AND($N142="",S142=""),"",OR($N142&lt;&gt;"",S142&lt;&gt;""),"-")</f>
        <v/>
      </c>
      <c r="AF142" s="122" t="str" cm="1">
        <f t="array" ref="AF142">_xlfn.IFS(AND($N142&lt;&gt;"",T142&lt;&gt;""),ABS($N142-T142),AND($N142="",T142=""),"",OR($N142&lt;&gt;"",T142&lt;&gt;""),"-")</f>
        <v/>
      </c>
      <c r="AG142" s="122" t="str" cm="1">
        <f t="array" ref="AG142">_xlfn.IFS(AND($N142&lt;&gt;"",U142&lt;&gt;""),ABS($N142-U142),AND($N142="",U142=""),"",OR($N142&lt;&gt;"",U142&lt;&gt;""),"-")</f>
        <v/>
      </c>
      <c r="AH142" s="122" t="str" cm="1">
        <f t="array" ref="AH142">_xlfn.IFS(AND($N142&lt;&gt;"",V142&lt;&gt;""),ABS($N142-V142),AND($N142="",V142=""),"",OR($N142&lt;&gt;"",V142&lt;&gt;""),"-")</f>
        <v/>
      </c>
      <c r="AI142" s="122" t="str" cm="1">
        <f t="array" ref="AI142">_xlfn.IFS(AND($N142&lt;&gt;"",W142&lt;&gt;""),ABS($N142-W142),AND($N142="",W142=""),"",OR($N142&lt;&gt;"",W142&lt;&gt;""),"-")</f>
        <v/>
      </c>
      <c r="AJ142" s="122" t="str" cm="1">
        <f t="array" ref="AJ142">_xlfn.IFS(AND($N142&lt;&gt;"",X142&lt;&gt;""),ABS($N142-X142),AND($N142="",X142=""),"",OR($N142&lt;&gt;"",X142&lt;&gt;""),"-")</f>
        <v/>
      </c>
      <c r="AK142" s="122" t="str" cm="1">
        <f t="array" ref="AK142">_xlfn.IFS(AND($N142&lt;&gt;"",Y142&lt;&gt;""),ABS($N142-Y142),AND($N142="",Y142=""),"",OR($N142&lt;&gt;"",Y142&lt;&gt;""),"-")</f>
        <v/>
      </c>
      <c r="AL142" s="122" t="str" cm="1">
        <f t="array" ref="AL142">_xlfn.IFS(AND($N142&lt;&gt;"",Z142&lt;&gt;""),ABS($N142-Z142),AND($N142="",Z142=""),"",OR($N142&lt;&gt;"",Z142&lt;&gt;""),"-")</f>
        <v/>
      </c>
      <c r="AM142" s="340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1" t="str" cm="1">
        <f t="array" ref="AX142">_xlfn.IFS(AND($P142&lt;&gt;"",Q142&lt;&gt;""),ABS($P142-Q142),AND($P142="",Q142=""),"",OR($P142&lt;&gt;"",Q142&lt;&gt;""),"-")</f>
        <v/>
      </c>
      <c r="AY142" s="120" t="str" cm="1">
        <f t="array" ref="AY142">_xlfn.IFS(AND($P142&lt;&gt;"",R142&lt;&gt;""),ABS($P142-R142),AND($P142="",R142=""),"",OR($P142&lt;&gt;"",R142&lt;&gt;""),"-")</f>
        <v/>
      </c>
      <c r="AZ142" s="120" t="str" cm="1">
        <f t="array" ref="AZ142">_xlfn.IFS(AND($P142&lt;&gt;"",S142&lt;&gt;""),ABS($P142-S142),AND($P142="",S142=""),"",OR($P142&lt;&gt;"",S142&lt;&gt;""),"-")</f>
        <v/>
      </c>
      <c r="BA142" s="120" t="str" cm="1">
        <f t="array" ref="BA142">_xlfn.IFS(AND($P142&lt;&gt;"",T142&lt;&gt;""),ABS($P142-T142),AND($P142="",T142=""),"",OR($P142&lt;&gt;"",T142&lt;&gt;""),"-")</f>
        <v/>
      </c>
      <c r="BB142" s="120" t="str" cm="1">
        <f t="array" ref="BB142">_xlfn.IFS(AND($P142&lt;&gt;"",U142&lt;&gt;""),ABS($P142-U142),AND($P142="",U142=""),"",OR($P142&lt;&gt;"",U142&lt;&gt;""),"-")</f>
        <v/>
      </c>
      <c r="BC142" s="120" t="str" cm="1">
        <f t="array" ref="BC142">_xlfn.IFS(AND($P142&lt;&gt;"",V142&lt;&gt;""),ABS($P142-V142),AND($P142="",V142=""),"",OR($P142&lt;&gt;"",V142&lt;&gt;""),"-")</f>
        <v/>
      </c>
      <c r="BD142" s="120" t="str" cm="1">
        <f t="array" ref="BD142">_xlfn.IFS(AND($P142&lt;&gt;"",W142&lt;&gt;""),ABS($P142-W142),AND($P142="",W142=""),"",OR($P142&lt;&gt;"",W142&lt;&gt;""),"-")</f>
        <v/>
      </c>
      <c r="BE142" s="120" t="str" cm="1">
        <f t="array" ref="BE142">_xlfn.IFS(AND($P142&lt;&gt;"",X142&lt;&gt;""),ABS($P142-X142),AND($P142="",X142=""),"",OR($P142&lt;&gt;"",X142&lt;&gt;""),"-")</f>
        <v/>
      </c>
      <c r="BF142" s="120" t="str" cm="1">
        <f t="array" ref="BF142">_xlfn.IFS(AND($P142&lt;&gt;"",Y142&lt;&gt;""),ABS($P142-Y142),AND($P142="",Y142=""),"",OR($P142&lt;&gt;"",Y142&lt;&gt;""),"-")</f>
        <v/>
      </c>
      <c r="BG142" s="120" t="str" cm="1">
        <f t="array" ref="BG142">_xlfn.IFS(AND($P142&lt;&gt;"",Z142&lt;&gt;""),ABS($P142-Z142),AND($P142="",Z142=""),"",OR($P142&lt;&gt;"",Z142&lt;&gt;""),"-")</f>
        <v/>
      </c>
      <c r="BH142" s="121" t="str" cm="1">
        <f t="array" ref="BH142">_xlfn.IFS(AND($Q142&lt;&gt;"",R142&lt;&gt;""),ABS($Q142-R142),AND($Q142="",R142=""),"",OR($Q142&lt;&gt;"",R142&lt;&gt;""),"-")</f>
        <v/>
      </c>
      <c r="BI142" s="120" t="str" cm="1">
        <f t="array" ref="BI142">_xlfn.IFS(AND($Q142&lt;&gt;"",S142&lt;&gt;""),ABS($Q142-S142),AND($Q142="",S142=""),"",OR($Q142&lt;&gt;"",S142&lt;&gt;""),"-")</f>
        <v/>
      </c>
      <c r="BJ142" s="120" t="str" cm="1">
        <f t="array" ref="BJ142">_xlfn.IFS(AND($Q142&lt;&gt;"",T142&lt;&gt;""),ABS($Q142-T142),AND($Q142="",T142=""),"",OR($Q142&lt;&gt;"",T142&lt;&gt;""),"-")</f>
        <v/>
      </c>
      <c r="BK142" s="120" t="str" cm="1">
        <f t="array" ref="BK142">_xlfn.IFS(AND($Q142&lt;&gt;"",U142&lt;&gt;""),ABS($Q142-U142),AND($Q142="",U142=""),"",OR($Q142&lt;&gt;"",U142&lt;&gt;""),"-")</f>
        <v/>
      </c>
      <c r="BL142" s="120" t="str" cm="1">
        <f t="array" ref="BL142">_xlfn.IFS(AND($Q142&lt;&gt;"",V142&lt;&gt;""),ABS($Q142-V142),AND($Q142="",V142=""),"",OR($Q142&lt;&gt;"",V142&lt;&gt;""),"-")</f>
        <v/>
      </c>
      <c r="BM142" s="120" t="str" cm="1">
        <f t="array" ref="BM142">_xlfn.IFS(AND($Q142&lt;&gt;"",W142&lt;&gt;""),ABS($Q142-W142),AND($Q142="",W142=""),"",OR($Q142&lt;&gt;"",W142&lt;&gt;""),"-")</f>
        <v/>
      </c>
      <c r="BN142" s="120" t="str" cm="1">
        <f t="array" ref="BN142">_xlfn.IFS(AND($Q142&lt;&gt;"",X142&lt;&gt;""),ABS($Q142-X142),AND($Q142="",X142=""),"",OR($Q142&lt;&gt;"",X142&lt;&gt;""),"-")</f>
        <v/>
      </c>
      <c r="BO142" s="120" t="str" cm="1">
        <f t="array" ref="BO142">_xlfn.IFS(AND($Q142&lt;&gt;"",Y142&lt;&gt;""),ABS($Q142-Y142),AND($Q142="",Y142=""),"",OR($Q142&lt;&gt;"",Y142&lt;&gt;""),"-")</f>
        <v/>
      </c>
      <c r="BP142" s="120" t="str" cm="1">
        <f t="array" ref="BP142">_xlfn.IFS(AND($Q142&lt;&gt;"",Z142&lt;&gt;""),ABS($Q142-Z142),AND($Q142="",Z142=""),"",OR($Q142&lt;&gt;"",Z142&lt;&gt;""),"-")</f>
        <v/>
      </c>
      <c r="BQ142" s="121" t="str" cm="1">
        <f t="array" ref="BQ142">_xlfn.IFS(AND($R142&lt;&gt;"",S142&lt;&gt;""),ABS($R142-S142),AND($R142="",S142=""),"",OR($R142&lt;&gt;"",S142&lt;&gt;""),"-")</f>
        <v/>
      </c>
      <c r="BR142" s="120" t="str" cm="1">
        <f t="array" ref="BR142">_xlfn.IFS(AND($R142&lt;&gt;"",T142&lt;&gt;""),ABS($R142-T142),AND($R142="",T142=""),"",OR($R142&lt;&gt;"",T142&lt;&gt;""),"-")</f>
        <v/>
      </c>
      <c r="BS142" s="120" t="str" cm="1">
        <f t="array" ref="BS142">_xlfn.IFS(AND($R142&lt;&gt;"",U142&lt;&gt;""),ABS($R142-U142),AND($R142="",U142=""),"",OR($R142&lt;&gt;"",U142&lt;&gt;""),"-")</f>
        <v/>
      </c>
      <c r="BT142" s="120" t="str" cm="1">
        <f t="array" ref="BT142">_xlfn.IFS(AND($R142&lt;&gt;"",V142&lt;&gt;""),ABS($R142-V142),AND($R142="",V142=""),"",OR($R142&lt;&gt;"",V142&lt;&gt;""),"-")</f>
        <v/>
      </c>
      <c r="BU142" s="120" t="str" cm="1">
        <f t="array" ref="BU142">_xlfn.IFS(AND($R142&lt;&gt;"",W142&lt;&gt;""),ABS($R142-W142),AND($R142="",W142=""),"",OR($R142&lt;&gt;"",W142&lt;&gt;""),"-")</f>
        <v/>
      </c>
      <c r="BV142" s="120" t="str" cm="1">
        <f t="array" ref="BV142">_xlfn.IFS(AND($R142&lt;&gt;"",X142&lt;&gt;""),ABS($R142-X142),AND($R142="",X142=""),"",OR($R142&lt;&gt;"",X142&lt;&gt;""),"-")</f>
        <v/>
      </c>
      <c r="BW142" s="120" t="str" cm="1">
        <f t="array" ref="BW142">_xlfn.IFS(AND($R142&lt;&gt;"",Y142&lt;&gt;""),ABS($R142-Y142),AND($R142="",Y142=""),"",OR($R142&lt;&gt;"",Y142&lt;&gt;""),"-")</f>
        <v/>
      </c>
      <c r="BX142" s="120" t="str" cm="1">
        <f t="array" ref="BX142">_xlfn.IFS(AND($R142&lt;&gt;"",Z142&lt;&gt;""),ABS($R142-Z142),AND($R142="",Z142=""),"",OR($R142&lt;&gt;"",Z142&lt;&gt;""),"-")</f>
        <v/>
      </c>
      <c r="BY142" s="121" t="str" cm="1">
        <f t="array" ref="BY142">_xlfn.IFS(AND($S142&lt;&gt;"",T142&lt;&gt;""),ABS($S142-T142),AND($S142="",T142=""),"",OR($S142&lt;&gt;"",T142&lt;&gt;""),"-")</f>
        <v/>
      </c>
      <c r="BZ142" s="120" t="str" cm="1">
        <f t="array" ref="BZ142">_xlfn.IFS(AND($S142&lt;&gt;"",U142&lt;&gt;""),ABS($S142-U142),AND($S142="",U142=""),"",OR($S142&lt;&gt;"",U142&lt;&gt;""),"-")</f>
        <v/>
      </c>
      <c r="CA142" s="120" t="str" cm="1">
        <f t="array" ref="CA142">_xlfn.IFS(AND($S142&lt;&gt;"",V142&lt;&gt;""),ABS($S142-V142),AND($S142="",V142=""),"",OR($S142&lt;&gt;"",V142&lt;&gt;""),"-")</f>
        <v/>
      </c>
      <c r="CB142" s="120" t="str" cm="1">
        <f t="array" ref="CB142">_xlfn.IFS(AND($S142&lt;&gt;"",W142&lt;&gt;""),ABS($S142-W142),AND($S142="",W142=""),"",OR($S142&lt;&gt;"",W142&lt;&gt;""),"-")</f>
        <v/>
      </c>
      <c r="CC142" s="120" t="str" cm="1">
        <f t="array" ref="CC142">_xlfn.IFS(AND($S142&lt;&gt;"",X142&lt;&gt;""),ABS($S142-X142),AND($S142="",X142=""),"",OR($S142&lt;&gt;"",X142&lt;&gt;""),"-")</f>
        <v/>
      </c>
      <c r="CD142" s="120" t="str" cm="1">
        <f t="array" ref="CD142">_xlfn.IFS(AND($S142&lt;&gt;"",Y142&lt;&gt;""),ABS($S142-Y142),AND($S142="",Y142=""),"",OR($S142&lt;&gt;"",Y142&lt;&gt;""),"-")</f>
        <v/>
      </c>
      <c r="CE142" s="120" t="str" cm="1">
        <f t="array" ref="CE142">_xlfn.IFS(AND($S142&lt;&gt;"",Z142&lt;&gt;""),ABS($S142-Z142),AND($S142="",Z142=""),"",OR($S142&lt;&gt;"",Z142&lt;&gt;""),"-")</f>
        <v/>
      </c>
      <c r="CF142" s="121" t="str" cm="1">
        <f t="array" ref="CF142">_xlfn.IFS(AND($T142&lt;&gt;"",U142&lt;&gt;""),ABS($T142-U142),AND($T142="",U142=""),"",OR($T142&lt;&gt;"",U142&lt;&gt;""),"-")</f>
        <v/>
      </c>
      <c r="CG142" s="120" t="str" cm="1">
        <f t="array" ref="CG142">_xlfn.IFS(AND($T142&lt;&gt;"",V142&lt;&gt;""),ABS($T142-V142),AND($T142="",V142=""),"",OR($T142&lt;&gt;"",V142&lt;&gt;""),"-")</f>
        <v/>
      </c>
      <c r="CH142" s="120" t="str" cm="1">
        <f t="array" ref="CH142">_xlfn.IFS(AND($T142&lt;&gt;"",W142&lt;&gt;""),ABS($T142-W142),AND($T142="",W142=""),"",OR($T142&lt;&gt;"",W142&lt;&gt;""),"-")</f>
        <v/>
      </c>
      <c r="CI142" s="120" t="str" cm="1">
        <f t="array" ref="CI142">_xlfn.IFS(AND($T142&lt;&gt;"",X142&lt;&gt;""),ABS($T142-X142),AND($T142="",X142=""),"",OR($T142&lt;&gt;"",X142&lt;&gt;""),"-")</f>
        <v/>
      </c>
      <c r="CJ142" s="120" t="str" cm="1">
        <f t="array" ref="CJ142">_xlfn.IFS(AND($T142&lt;&gt;"",Y142&lt;&gt;""),ABS($T142-Y142),AND($T142="",Y142=""),"",OR($T142&lt;&gt;"",Y142&lt;&gt;""),"-")</f>
        <v/>
      </c>
      <c r="CK142" s="120" t="str" cm="1">
        <f t="array" ref="CK142">_xlfn.IFS(AND($T142&lt;&gt;"",Z142&lt;&gt;""),ABS($T142-Z142),AND($T142="",Z142=""),"",OR($T142&lt;&gt;"",Z142&lt;&gt;""),"-")</f>
        <v/>
      </c>
      <c r="CL142" s="121" t="str" cm="1">
        <f t="array" ref="CL142">_xlfn.IFS(AND($U142&lt;&gt;"",V142&lt;&gt;""),ABS($U142-V142),AND($U142="",V142=""),"",OR($U142&lt;&gt;"",V142&lt;&gt;""),"-")</f>
        <v/>
      </c>
      <c r="CM142" s="120" t="str" cm="1">
        <f t="array" ref="CM142">_xlfn.IFS(AND($U142&lt;&gt;"",W142&lt;&gt;""),ABS($U142-W142),AND($U142="",W142=""),"",OR($U142&lt;&gt;"",W142&lt;&gt;""),"-")</f>
        <v/>
      </c>
      <c r="CN142" s="120" t="str" cm="1">
        <f t="array" ref="CN142">_xlfn.IFS(AND($U142&lt;&gt;"",X142&lt;&gt;""),ABS($U142-X142),AND($U142="",X142=""),"",OR($U142&lt;&gt;"",X142&lt;&gt;""),"-")</f>
        <v/>
      </c>
      <c r="CO142" s="120" t="str" cm="1">
        <f t="array" ref="CO142">_xlfn.IFS(AND($U142&lt;&gt;"",Y142&lt;&gt;""),ABS($U142-Y142),AND($U142="",Y142=""),"",OR($U142&lt;&gt;"",Y142&lt;&gt;""),"-")</f>
        <v/>
      </c>
      <c r="CP142" s="120" t="str" cm="1">
        <f t="array" ref="CP142">_xlfn.IFS(AND($U142&lt;&gt;"",Z142&lt;&gt;""),ABS($U142-Z142),AND($U142="",Z142=""),"",OR($U142&lt;&gt;"",Z142&lt;&gt;""),"-")</f>
        <v/>
      </c>
      <c r="CQ142" s="121" t="str" cm="1">
        <f t="array" ref="CQ142">_xlfn.IFS(AND($V142&lt;&gt;"",W142&lt;&gt;""),ABS($V142-W142),AND($V142="",W142=""),"",OR($V142&lt;&gt;"",W142&lt;&gt;""),"-")</f>
        <v/>
      </c>
      <c r="CR142" s="120" t="str" cm="1">
        <f t="array" ref="CR142">_xlfn.IFS(AND($V142&lt;&gt;"",X142&lt;&gt;""),ABS($V142-X142),AND($V142="",X142=""),"",OR($V142&lt;&gt;"",X142&lt;&gt;""),"-")</f>
        <v/>
      </c>
      <c r="CS142" s="120" t="str" cm="1">
        <f t="array" ref="CS142">_xlfn.IFS(AND($V142&lt;&gt;"",Y142&lt;&gt;""),ABS($V142-Y142),AND($V142="",Y142=""),"",OR($V142&lt;&gt;"",Y142&lt;&gt;""),"-")</f>
        <v/>
      </c>
      <c r="CT142" s="120" t="str" cm="1">
        <f t="array" ref="CT142">_xlfn.IFS(AND($V142&lt;&gt;"",Z142&lt;&gt;""),ABS($V142-Z142),AND($V142="",Z142=""),"",OR($V142&lt;&gt;"",Z142&lt;&gt;""),"-")</f>
        <v/>
      </c>
      <c r="CU142" s="121" t="str" cm="1">
        <f t="array" ref="CU142">_xlfn.IFS(AND($W142&lt;&gt;"",X142&lt;&gt;""),ABS($W142-X142),AND($W142="",X142=""),"",OR($W142&lt;&gt;"",X142&lt;&gt;""),"-")</f>
        <v/>
      </c>
      <c r="CV142" s="120" t="str" cm="1">
        <f t="array" ref="CV142">_xlfn.IFS(AND($W142&lt;&gt;"",Y142&lt;&gt;""),ABS($W142-Y142),AND($W142="",Y142=""),"",OR($W142&lt;&gt;"",Y142&lt;&gt;""),"-")</f>
        <v/>
      </c>
      <c r="CW142" s="120" t="str" cm="1">
        <f t="array" ref="CW142">_xlfn.IFS(AND($W142&lt;&gt;"",Z142&lt;&gt;""),ABS($W142-Z142),AND($W142="",Z142=""),"",OR($W142&lt;&gt;"",Z142&lt;&gt;""),"-")</f>
        <v/>
      </c>
      <c r="CX142" s="121" t="str" cm="1">
        <f t="array" ref="CX142">_xlfn.IFS(AND($X142&lt;&gt;"",Y142&lt;&gt;""),ABS($X142-Y142),AND($X142="",Y142=""),"",OR($X142&lt;&gt;"",Y142&lt;&gt;""),"-")</f>
        <v/>
      </c>
      <c r="CY142" s="120" t="str" cm="1">
        <f t="array" ref="CY142">_xlfn.IFS(AND($X142&lt;&gt;"",Z142&lt;&gt;""),ABS($X142-Z142),AND($X142="",Z142=""),"",OR($X142&lt;&gt;"",Z142&lt;&gt;""),"-")</f>
        <v/>
      </c>
      <c r="CZ142" s="121" t="str" cm="1">
        <f t="array" ref="CZ142">_xlfn.IFS(AND($Y142&lt;&gt;"",Z142&lt;&gt;""),ABS($Y142-Z142),AND($Y142="",Z142=""),"",OR($Y142&lt;&gt;"",Z142&lt;&gt;""),"-")</f>
        <v/>
      </c>
    </row>
    <row r="143" spans="1:104" x14ac:dyDescent="0.2">
      <c r="A143" s="260" t="s">
        <v>184</v>
      </c>
      <c r="B143" s="259" t="str">
        <f>VLOOKUP($A143,Merged_couplings!$B:$BU,MATCH(B$1,Merged_couplings!$B$1:$BU$1,0),FALSE)</f>
        <v>---</v>
      </c>
      <c r="C143" s="258" t="str">
        <f>VLOOKUP($A143,Merged_couplings!$B:$BU,MATCH(C$1,Merged_couplings!$B$1:$BU$1,0),FALSE)</f>
        <v>-IG</v>
      </c>
      <c r="D143" s="258" t="str">
        <f>VLOOKUP($A143,Merged_couplings!$B:$BU,MATCH(D$1,Merged_couplings!$B$1:$BU$1,0),FALSE)</f>
        <v>-IG</v>
      </c>
      <c r="E143" s="258" t="str">
        <f>VLOOKUP($A143,Merged_couplings!$B:$BU,MATCH(E$1,Merged_couplings!$B$1:$BU$1,0),FALSE)</f>
        <v>-IG</v>
      </c>
      <c r="F143" s="258" t="str">
        <f>VLOOKUP($A143,Merged_couplings!$B:$BU,MATCH(F$1,Merged_couplings!$B$1:$BU$1,0),FALSE)</f>
        <v>-IG</v>
      </c>
      <c r="G143" s="258" t="str">
        <f>VLOOKUP($A143,Merged_couplings!$B:$BU,MATCH(G$1,Merged_couplings!$B$1:$BU$1,0),FALSE)</f>
        <v>-IG</v>
      </c>
      <c r="H143" s="258" t="str">
        <f>VLOOKUP($A143,Merged_couplings!$B:$BU,MATCH(H$1,Merged_couplings!$B$1:$BU$1,0),FALSE)</f>
        <v>---</v>
      </c>
      <c r="I143" s="258" t="str">
        <f>VLOOKUP($A143,Merged_couplings!$B:$BU,MATCH(I$1,Merged_couplings!$B$1:$BU$1,0),FALSE)</f>
        <v>---</v>
      </c>
      <c r="J143" s="258" t="str">
        <f>VLOOKUP($A143,Merged_couplings!$B:$BU,MATCH(J$1,Merged_couplings!$B$1:$BU$1,0),FALSE)</f>
        <v>-I-</v>
      </c>
      <c r="K143" s="258" t="str">
        <f>VLOOKUP($A143,Merged_couplings!$B:$BU,MATCH(K$1,Merged_couplings!$B$1:$BU$1,0),FALSE)</f>
        <v>-I-</v>
      </c>
      <c r="L143" s="258" t="str">
        <f>VLOOKUP($A143,Merged_couplings!$B:$BU,MATCH(L$1,Merged_couplings!$B$1:$BU$1,0),FALSE)</f>
        <v>-I-</v>
      </c>
      <c r="M143" s="258" t="str">
        <f>VLOOKUP($A143,Merged_couplings!$B:$BU,MATCH(M$1,Merged_couplings!$B$1:$BU$1,0),FALSE)</f>
        <v>---</v>
      </c>
      <c r="N143" s="121" t="str">
        <f>IF(OR(B143="BIG",B143="BI-",B143="B-G"),VLOOKUP($A143,Merged_couplings!$B:$BU,MATCH(N$1,Merged_couplings!$B$1:$BU$1,0),FALSE),"")</f>
        <v/>
      </c>
      <c r="P143" s="120" t="str">
        <f>IF(OR(C143="BIG",C143="BI-",C143="B-G"),VLOOKUP($A143,Merged_couplings!$B:$BU,MATCH(P$1,Merged_couplings!$B$1:$BU$1,0),FALSE),"")</f>
        <v/>
      </c>
      <c r="Q143" s="120" t="str">
        <f>IF(OR(D143="BIG",D143="BI-",D143="B-G"),VLOOKUP($A143,Merged_couplings!$B:$BU,MATCH(Q$1,Merged_couplings!$B$1:$BU$1,0),FALSE),"")</f>
        <v/>
      </c>
      <c r="R143" s="120" t="str">
        <f>IF(OR(E143="BIG",E143="BI-",E143="B-G"),VLOOKUP($A143,Merged_couplings!$B:$BU,MATCH(R$1,Merged_couplings!$B$1:$BU$1,0),FALSE),"")</f>
        <v/>
      </c>
      <c r="S143" s="120" t="str">
        <f>IF(OR(F143="BIG",F143="BI-",F143="B-G"),VLOOKUP($A143,Merged_couplings!$B:$BU,MATCH(S$1,Merged_couplings!$B$1:$BU$1,0),FALSE),"")</f>
        <v/>
      </c>
      <c r="T143" s="120" t="str">
        <f>IF(OR(G143="BIG",G143="BI-",G143="B-G"),VLOOKUP($A143,Merged_couplings!$B:$BU,MATCH(T$1,Merged_couplings!$B$1:$BU$1,0),FALSE),"")</f>
        <v/>
      </c>
      <c r="U143" s="120" t="str">
        <f>IF(OR(H143="BIG",H143="BI-",H143="B-G"),VLOOKUP($A143,Merged_couplings!$B:$BU,MATCH(U$1,Merged_couplings!$B$1:$BU$1,0),FALSE),"")</f>
        <v/>
      </c>
      <c r="V143" s="120" t="str">
        <f>IF(OR(I143="BIG",I143="BI-",I143="B-G"),VLOOKUP($A143,Merged_couplings!$B:$BU,MATCH(V$1,Merged_couplings!$B$1:$BU$1,0),FALSE),"")</f>
        <v/>
      </c>
      <c r="W143" s="120" t="str">
        <f>IF(OR(J143="BIG",J143="BI-",J143="B-G"),VLOOKUP($A143,Merged_couplings!$B:$BU,MATCH(W$1,Merged_couplings!$B$1:$BU$1,0),FALSE),"")</f>
        <v/>
      </c>
      <c r="X143" s="120" t="str">
        <f>IF(OR(K143="BIG",K143="BI-",K143="B-G"),VLOOKUP($A143,Merged_couplings!$B:$BU,MATCH(X$1,Merged_couplings!$B$1:$BU$1,0),FALSE),"")</f>
        <v/>
      </c>
      <c r="Y143" s="120" t="str">
        <f>IF(OR(L143="BIG",L143="BI-",L143="B-G"),VLOOKUP($A143,Merged_couplings!$B:$BU,MATCH(Y$1,Merged_couplings!$B$1:$BU$1,0),FALSE),"")</f>
        <v/>
      </c>
      <c r="Z143" s="120" t="str">
        <f>IF(OR(M143="BIG",M143="BI-",M143="B-G"),VLOOKUP($A143,Merged_couplings!$B:$BU,MATCH(Z$1,Merged_couplings!$B$1:$BU$1,0),FALSE),"")</f>
        <v/>
      </c>
      <c r="AA143" s="123"/>
      <c r="AB143" s="340" t="str" cm="1">
        <f t="array" ref="AB143">_xlfn.IFS(AND($N143&lt;&gt;"",P143&lt;&gt;""),ABS($N143-P143),AND($N143="",P143=""),"",OR($N143&lt;&gt;"",P143&lt;&gt;""),"-")</f>
        <v/>
      </c>
      <c r="AC143" s="122" t="str" cm="1">
        <f t="array" ref="AC143">_xlfn.IFS(AND($N143&lt;&gt;"",Q143&lt;&gt;""),ABS($N143-Q143),AND($N143="",Q143=""),"",OR($N143&lt;&gt;"",Q143&lt;&gt;""),"-")</f>
        <v/>
      </c>
      <c r="AD143" s="122" t="str" cm="1">
        <f t="array" ref="AD143">_xlfn.IFS(AND($N143&lt;&gt;"",R143&lt;&gt;""),ABS($N143-R143),AND($N143="",R143=""),"",OR($N143&lt;&gt;"",R143&lt;&gt;""),"-")</f>
        <v/>
      </c>
      <c r="AE143" s="122" t="str" cm="1">
        <f t="array" ref="AE143">_xlfn.IFS(AND($N143&lt;&gt;"",S143&lt;&gt;""),ABS($N143-S143),AND($N143="",S143=""),"",OR($N143&lt;&gt;"",S143&lt;&gt;""),"-")</f>
        <v/>
      </c>
      <c r="AF143" s="122" t="str" cm="1">
        <f t="array" ref="AF143">_xlfn.IFS(AND($N143&lt;&gt;"",T143&lt;&gt;""),ABS($N143-T143),AND($N143="",T143=""),"",OR($N143&lt;&gt;"",T143&lt;&gt;""),"-")</f>
        <v/>
      </c>
      <c r="AG143" s="122" t="str" cm="1">
        <f t="array" ref="AG143">_xlfn.IFS(AND($N143&lt;&gt;"",U143&lt;&gt;""),ABS($N143-U143),AND($N143="",U143=""),"",OR($N143&lt;&gt;"",U143&lt;&gt;""),"-")</f>
        <v/>
      </c>
      <c r="AH143" s="122" t="str" cm="1">
        <f t="array" ref="AH143">_xlfn.IFS(AND($N143&lt;&gt;"",V143&lt;&gt;""),ABS($N143-V143),AND($N143="",V143=""),"",OR($N143&lt;&gt;"",V143&lt;&gt;""),"-")</f>
        <v/>
      </c>
      <c r="AI143" s="122" t="str" cm="1">
        <f t="array" ref="AI143">_xlfn.IFS(AND($N143&lt;&gt;"",W143&lt;&gt;""),ABS($N143-W143),AND($N143="",W143=""),"",OR($N143&lt;&gt;"",W143&lt;&gt;""),"-")</f>
        <v/>
      </c>
      <c r="AJ143" s="122" t="str" cm="1">
        <f t="array" ref="AJ143">_xlfn.IFS(AND($N143&lt;&gt;"",X143&lt;&gt;""),ABS($N143-X143),AND($N143="",X143=""),"",OR($N143&lt;&gt;"",X143&lt;&gt;""),"-")</f>
        <v/>
      </c>
      <c r="AK143" s="122" t="str" cm="1">
        <f t="array" ref="AK143">_xlfn.IFS(AND($N143&lt;&gt;"",Y143&lt;&gt;""),ABS($N143-Y143),AND($N143="",Y143=""),"",OR($N143&lt;&gt;"",Y143&lt;&gt;""),"-")</f>
        <v/>
      </c>
      <c r="AL143" s="122" t="str" cm="1">
        <f t="array" ref="AL143">_xlfn.IFS(AND($N143&lt;&gt;"",Z143&lt;&gt;""),ABS($N143-Z143),AND($N143="",Z143=""),"",OR($N143&lt;&gt;"",Z143&lt;&gt;""),"-")</f>
        <v/>
      </c>
      <c r="AM143" s="340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1" t="str" cm="1">
        <f t="array" ref="AX143">_xlfn.IFS(AND($P143&lt;&gt;"",Q143&lt;&gt;""),ABS($P143-Q143),AND($P143="",Q143=""),"",OR($P143&lt;&gt;"",Q143&lt;&gt;""),"-")</f>
        <v/>
      </c>
      <c r="AY143" s="120" t="str" cm="1">
        <f t="array" ref="AY143">_xlfn.IFS(AND($P143&lt;&gt;"",R143&lt;&gt;""),ABS($P143-R143),AND($P143="",R143=""),"",OR($P143&lt;&gt;"",R143&lt;&gt;""),"-")</f>
        <v/>
      </c>
      <c r="AZ143" s="120" t="str" cm="1">
        <f t="array" ref="AZ143">_xlfn.IFS(AND($P143&lt;&gt;"",S143&lt;&gt;""),ABS($P143-S143),AND($P143="",S143=""),"",OR($P143&lt;&gt;"",S143&lt;&gt;""),"-")</f>
        <v/>
      </c>
      <c r="BA143" s="120" t="str" cm="1">
        <f t="array" ref="BA143">_xlfn.IFS(AND($P143&lt;&gt;"",T143&lt;&gt;""),ABS($P143-T143),AND($P143="",T143=""),"",OR($P143&lt;&gt;"",T143&lt;&gt;""),"-")</f>
        <v/>
      </c>
      <c r="BB143" s="120" t="str" cm="1">
        <f t="array" ref="BB143">_xlfn.IFS(AND($P143&lt;&gt;"",U143&lt;&gt;""),ABS($P143-U143),AND($P143="",U143=""),"",OR($P143&lt;&gt;"",U143&lt;&gt;""),"-")</f>
        <v/>
      </c>
      <c r="BC143" s="120" t="str" cm="1">
        <f t="array" ref="BC143">_xlfn.IFS(AND($P143&lt;&gt;"",V143&lt;&gt;""),ABS($P143-V143),AND($P143="",V143=""),"",OR($P143&lt;&gt;"",V143&lt;&gt;""),"-")</f>
        <v/>
      </c>
      <c r="BD143" s="120" t="str" cm="1">
        <f t="array" ref="BD143">_xlfn.IFS(AND($P143&lt;&gt;"",W143&lt;&gt;""),ABS($P143-W143),AND($P143="",W143=""),"",OR($P143&lt;&gt;"",W143&lt;&gt;""),"-")</f>
        <v/>
      </c>
      <c r="BE143" s="120" t="str" cm="1">
        <f t="array" ref="BE143">_xlfn.IFS(AND($P143&lt;&gt;"",X143&lt;&gt;""),ABS($P143-X143),AND($P143="",X143=""),"",OR($P143&lt;&gt;"",X143&lt;&gt;""),"-")</f>
        <v/>
      </c>
      <c r="BF143" s="120" t="str" cm="1">
        <f t="array" ref="BF143">_xlfn.IFS(AND($P143&lt;&gt;"",Y143&lt;&gt;""),ABS($P143-Y143),AND($P143="",Y143=""),"",OR($P143&lt;&gt;"",Y143&lt;&gt;""),"-")</f>
        <v/>
      </c>
      <c r="BG143" s="120" t="str" cm="1">
        <f t="array" ref="BG143">_xlfn.IFS(AND($P143&lt;&gt;"",Z143&lt;&gt;""),ABS($P143-Z143),AND($P143="",Z143=""),"",OR($P143&lt;&gt;"",Z143&lt;&gt;""),"-")</f>
        <v/>
      </c>
      <c r="BH143" s="121" t="str" cm="1">
        <f t="array" ref="BH143">_xlfn.IFS(AND($Q143&lt;&gt;"",R143&lt;&gt;""),ABS($Q143-R143),AND($Q143="",R143=""),"",OR($Q143&lt;&gt;"",R143&lt;&gt;""),"-")</f>
        <v/>
      </c>
      <c r="BI143" s="120" t="str" cm="1">
        <f t="array" ref="BI143">_xlfn.IFS(AND($Q143&lt;&gt;"",S143&lt;&gt;""),ABS($Q143-S143),AND($Q143="",S143=""),"",OR($Q143&lt;&gt;"",S143&lt;&gt;""),"-")</f>
        <v/>
      </c>
      <c r="BJ143" s="120" t="str" cm="1">
        <f t="array" ref="BJ143">_xlfn.IFS(AND($Q143&lt;&gt;"",T143&lt;&gt;""),ABS($Q143-T143),AND($Q143="",T143=""),"",OR($Q143&lt;&gt;"",T143&lt;&gt;""),"-")</f>
        <v/>
      </c>
      <c r="BK143" s="120" t="str" cm="1">
        <f t="array" ref="BK143">_xlfn.IFS(AND($Q143&lt;&gt;"",U143&lt;&gt;""),ABS($Q143-U143),AND($Q143="",U143=""),"",OR($Q143&lt;&gt;"",U143&lt;&gt;""),"-")</f>
        <v/>
      </c>
      <c r="BL143" s="120" t="str" cm="1">
        <f t="array" ref="BL143">_xlfn.IFS(AND($Q143&lt;&gt;"",V143&lt;&gt;""),ABS($Q143-V143),AND($Q143="",V143=""),"",OR($Q143&lt;&gt;"",V143&lt;&gt;""),"-")</f>
        <v/>
      </c>
      <c r="BM143" s="120" t="str" cm="1">
        <f t="array" ref="BM143">_xlfn.IFS(AND($Q143&lt;&gt;"",W143&lt;&gt;""),ABS($Q143-W143),AND($Q143="",W143=""),"",OR($Q143&lt;&gt;"",W143&lt;&gt;""),"-")</f>
        <v/>
      </c>
      <c r="BN143" s="120" t="str" cm="1">
        <f t="array" ref="BN143">_xlfn.IFS(AND($Q143&lt;&gt;"",X143&lt;&gt;""),ABS($Q143-X143),AND($Q143="",X143=""),"",OR($Q143&lt;&gt;"",X143&lt;&gt;""),"-")</f>
        <v/>
      </c>
      <c r="BO143" s="120" t="str" cm="1">
        <f t="array" ref="BO143">_xlfn.IFS(AND($Q143&lt;&gt;"",Y143&lt;&gt;""),ABS($Q143-Y143),AND($Q143="",Y143=""),"",OR($Q143&lt;&gt;"",Y143&lt;&gt;""),"-")</f>
        <v/>
      </c>
      <c r="BP143" s="120" t="str" cm="1">
        <f t="array" ref="BP143">_xlfn.IFS(AND($Q143&lt;&gt;"",Z143&lt;&gt;""),ABS($Q143-Z143),AND($Q143="",Z143=""),"",OR($Q143&lt;&gt;"",Z143&lt;&gt;""),"-")</f>
        <v/>
      </c>
      <c r="BQ143" s="121" t="str" cm="1">
        <f t="array" ref="BQ143">_xlfn.IFS(AND($R143&lt;&gt;"",S143&lt;&gt;""),ABS($R143-S143),AND($R143="",S143=""),"",OR($R143&lt;&gt;"",S143&lt;&gt;""),"-")</f>
        <v/>
      </c>
      <c r="BR143" s="120" t="str" cm="1">
        <f t="array" ref="BR143">_xlfn.IFS(AND($R143&lt;&gt;"",T143&lt;&gt;""),ABS($R143-T143),AND($R143="",T143=""),"",OR($R143&lt;&gt;"",T143&lt;&gt;""),"-")</f>
        <v/>
      </c>
      <c r="BS143" s="120" t="str" cm="1">
        <f t="array" ref="BS143">_xlfn.IFS(AND($R143&lt;&gt;"",U143&lt;&gt;""),ABS($R143-U143),AND($R143="",U143=""),"",OR($R143&lt;&gt;"",U143&lt;&gt;""),"-")</f>
        <v/>
      </c>
      <c r="BT143" s="120" t="str" cm="1">
        <f t="array" ref="BT143">_xlfn.IFS(AND($R143&lt;&gt;"",V143&lt;&gt;""),ABS($R143-V143),AND($R143="",V143=""),"",OR($R143&lt;&gt;"",V143&lt;&gt;""),"-")</f>
        <v/>
      </c>
      <c r="BU143" s="120" t="str" cm="1">
        <f t="array" ref="BU143">_xlfn.IFS(AND($R143&lt;&gt;"",W143&lt;&gt;""),ABS($R143-W143),AND($R143="",W143=""),"",OR($R143&lt;&gt;"",W143&lt;&gt;""),"-")</f>
        <v/>
      </c>
      <c r="BV143" s="120" t="str" cm="1">
        <f t="array" ref="BV143">_xlfn.IFS(AND($R143&lt;&gt;"",X143&lt;&gt;""),ABS($R143-X143),AND($R143="",X143=""),"",OR($R143&lt;&gt;"",X143&lt;&gt;""),"-")</f>
        <v/>
      </c>
      <c r="BW143" s="120" t="str" cm="1">
        <f t="array" ref="BW143">_xlfn.IFS(AND($R143&lt;&gt;"",Y143&lt;&gt;""),ABS($R143-Y143),AND($R143="",Y143=""),"",OR($R143&lt;&gt;"",Y143&lt;&gt;""),"-")</f>
        <v/>
      </c>
      <c r="BX143" s="120" t="str" cm="1">
        <f t="array" ref="BX143">_xlfn.IFS(AND($R143&lt;&gt;"",Z143&lt;&gt;""),ABS($R143-Z143),AND($R143="",Z143=""),"",OR($R143&lt;&gt;"",Z143&lt;&gt;""),"-")</f>
        <v/>
      </c>
      <c r="BY143" s="121" t="str" cm="1">
        <f t="array" ref="BY143">_xlfn.IFS(AND($S143&lt;&gt;"",T143&lt;&gt;""),ABS($S143-T143),AND($S143="",T143=""),"",OR($S143&lt;&gt;"",T143&lt;&gt;""),"-")</f>
        <v/>
      </c>
      <c r="BZ143" s="120" t="str" cm="1">
        <f t="array" ref="BZ143">_xlfn.IFS(AND($S143&lt;&gt;"",U143&lt;&gt;""),ABS($S143-U143),AND($S143="",U143=""),"",OR($S143&lt;&gt;"",U143&lt;&gt;""),"-")</f>
        <v/>
      </c>
      <c r="CA143" s="120" t="str" cm="1">
        <f t="array" ref="CA143">_xlfn.IFS(AND($S143&lt;&gt;"",V143&lt;&gt;""),ABS($S143-V143),AND($S143="",V143=""),"",OR($S143&lt;&gt;"",V143&lt;&gt;""),"-")</f>
        <v/>
      </c>
      <c r="CB143" s="120" t="str" cm="1">
        <f t="array" ref="CB143">_xlfn.IFS(AND($S143&lt;&gt;"",W143&lt;&gt;""),ABS($S143-W143),AND($S143="",W143=""),"",OR($S143&lt;&gt;"",W143&lt;&gt;""),"-")</f>
        <v/>
      </c>
      <c r="CC143" s="120" t="str" cm="1">
        <f t="array" ref="CC143">_xlfn.IFS(AND($S143&lt;&gt;"",X143&lt;&gt;""),ABS($S143-X143),AND($S143="",X143=""),"",OR($S143&lt;&gt;"",X143&lt;&gt;""),"-")</f>
        <v/>
      </c>
      <c r="CD143" s="120" t="str" cm="1">
        <f t="array" ref="CD143">_xlfn.IFS(AND($S143&lt;&gt;"",Y143&lt;&gt;""),ABS($S143-Y143),AND($S143="",Y143=""),"",OR($S143&lt;&gt;"",Y143&lt;&gt;""),"-")</f>
        <v/>
      </c>
      <c r="CE143" s="120" t="str" cm="1">
        <f t="array" ref="CE143">_xlfn.IFS(AND($S143&lt;&gt;"",Z143&lt;&gt;""),ABS($S143-Z143),AND($S143="",Z143=""),"",OR($S143&lt;&gt;"",Z143&lt;&gt;""),"-")</f>
        <v/>
      </c>
      <c r="CF143" s="121" t="str" cm="1">
        <f t="array" ref="CF143">_xlfn.IFS(AND($T143&lt;&gt;"",U143&lt;&gt;""),ABS($T143-U143),AND($T143="",U143=""),"",OR($T143&lt;&gt;"",U143&lt;&gt;""),"-")</f>
        <v/>
      </c>
      <c r="CG143" s="120" t="str" cm="1">
        <f t="array" ref="CG143">_xlfn.IFS(AND($T143&lt;&gt;"",V143&lt;&gt;""),ABS($T143-V143),AND($T143="",V143=""),"",OR($T143&lt;&gt;"",V143&lt;&gt;""),"-")</f>
        <v/>
      </c>
      <c r="CH143" s="120" t="str" cm="1">
        <f t="array" ref="CH143">_xlfn.IFS(AND($T143&lt;&gt;"",W143&lt;&gt;""),ABS($T143-W143),AND($T143="",W143=""),"",OR($T143&lt;&gt;"",W143&lt;&gt;""),"-")</f>
        <v/>
      </c>
      <c r="CI143" s="120" t="str" cm="1">
        <f t="array" ref="CI143">_xlfn.IFS(AND($T143&lt;&gt;"",X143&lt;&gt;""),ABS($T143-X143),AND($T143="",X143=""),"",OR($T143&lt;&gt;"",X143&lt;&gt;""),"-")</f>
        <v/>
      </c>
      <c r="CJ143" s="120" t="str" cm="1">
        <f t="array" ref="CJ143">_xlfn.IFS(AND($T143&lt;&gt;"",Y143&lt;&gt;""),ABS($T143-Y143),AND($T143="",Y143=""),"",OR($T143&lt;&gt;"",Y143&lt;&gt;""),"-")</f>
        <v/>
      </c>
      <c r="CK143" s="120" t="str" cm="1">
        <f t="array" ref="CK143">_xlfn.IFS(AND($T143&lt;&gt;"",Z143&lt;&gt;""),ABS($T143-Z143),AND($T143="",Z143=""),"",OR($T143&lt;&gt;"",Z143&lt;&gt;""),"-")</f>
        <v/>
      </c>
      <c r="CL143" s="121" t="str" cm="1">
        <f t="array" ref="CL143">_xlfn.IFS(AND($U143&lt;&gt;"",V143&lt;&gt;""),ABS($U143-V143),AND($U143="",V143=""),"",OR($U143&lt;&gt;"",V143&lt;&gt;""),"-")</f>
        <v/>
      </c>
      <c r="CM143" s="120" t="str" cm="1">
        <f t="array" ref="CM143">_xlfn.IFS(AND($U143&lt;&gt;"",W143&lt;&gt;""),ABS($U143-W143),AND($U143="",W143=""),"",OR($U143&lt;&gt;"",W143&lt;&gt;""),"-")</f>
        <v/>
      </c>
      <c r="CN143" s="120" t="str" cm="1">
        <f t="array" ref="CN143">_xlfn.IFS(AND($U143&lt;&gt;"",X143&lt;&gt;""),ABS($U143-X143),AND($U143="",X143=""),"",OR($U143&lt;&gt;"",X143&lt;&gt;""),"-")</f>
        <v/>
      </c>
      <c r="CO143" s="120" t="str" cm="1">
        <f t="array" ref="CO143">_xlfn.IFS(AND($U143&lt;&gt;"",Y143&lt;&gt;""),ABS($U143-Y143),AND($U143="",Y143=""),"",OR($U143&lt;&gt;"",Y143&lt;&gt;""),"-")</f>
        <v/>
      </c>
      <c r="CP143" s="120" t="str" cm="1">
        <f t="array" ref="CP143">_xlfn.IFS(AND($U143&lt;&gt;"",Z143&lt;&gt;""),ABS($U143-Z143),AND($U143="",Z143=""),"",OR($U143&lt;&gt;"",Z143&lt;&gt;""),"-")</f>
        <v/>
      </c>
      <c r="CQ143" s="121" t="str" cm="1">
        <f t="array" ref="CQ143">_xlfn.IFS(AND($V143&lt;&gt;"",W143&lt;&gt;""),ABS($V143-W143),AND($V143="",W143=""),"",OR($V143&lt;&gt;"",W143&lt;&gt;""),"-")</f>
        <v/>
      </c>
      <c r="CR143" s="120" t="str" cm="1">
        <f t="array" ref="CR143">_xlfn.IFS(AND($V143&lt;&gt;"",X143&lt;&gt;""),ABS($V143-X143),AND($V143="",X143=""),"",OR($V143&lt;&gt;"",X143&lt;&gt;""),"-")</f>
        <v/>
      </c>
      <c r="CS143" s="120" t="str" cm="1">
        <f t="array" ref="CS143">_xlfn.IFS(AND($V143&lt;&gt;"",Y143&lt;&gt;""),ABS($V143-Y143),AND($V143="",Y143=""),"",OR($V143&lt;&gt;"",Y143&lt;&gt;""),"-")</f>
        <v/>
      </c>
      <c r="CT143" s="120" t="str" cm="1">
        <f t="array" ref="CT143">_xlfn.IFS(AND($V143&lt;&gt;"",Z143&lt;&gt;""),ABS($V143-Z143),AND($V143="",Z143=""),"",OR($V143&lt;&gt;"",Z143&lt;&gt;""),"-")</f>
        <v/>
      </c>
      <c r="CU143" s="121" t="str" cm="1">
        <f t="array" ref="CU143">_xlfn.IFS(AND($W143&lt;&gt;"",X143&lt;&gt;""),ABS($W143-X143),AND($W143="",X143=""),"",OR($W143&lt;&gt;"",X143&lt;&gt;""),"-")</f>
        <v/>
      </c>
      <c r="CV143" s="120" t="str" cm="1">
        <f t="array" ref="CV143">_xlfn.IFS(AND($W143&lt;&gt;"",Y143&lt;&gt;""),ABS($W143-Y143),AND($W143="",Y143=""),"",OR($W143&lt;&gt;"",Y143&lt;&gt;""),"-")</f>
        <v/>
      </c>
      <c r="CW143" s="120" t="str" cm="1">
        <f t="array" ref="CW143">_xlfn.IFS(AND($W143&lt;&gt;"",Z143&lt;&gt;""),ABS($W143-Z143),AND($W143="",Z143=""),"",OR($W143&lt;&gt;"",Z143&lt;&gt;""),"-")</f>
        <v/>
      </c>
      <c r="CX143" s="121" t="str" cm="1">
        <f t="array" ref="CX143">_xlfn.IFS(AND($X143&lt;&gt;"",Y143&lt;&gt;""),ABS($X143-Y143),AND($X143="",Y143=""),"",OR($X143&lt;&gt;"",Y143&lt;&gt;""),"-")</f>
        <v/>
      </c>
      <c r="CY143" s="120" t="str" cm="1">
        <f t="array" ref="CY143">_xlfn.IFS(AND($X143&lt;&gt;"",Z143&lt;&gt;""),ABS($X143-Z143),AND($X143="",Z143=""),"",OR($X143&lt;&gt;"",Z143&lt;&gt;""),"-")</f>
        <v/>
      </c>
      <c r="CZ143" s="121" t="str" cm="1">
        <f t="array" ref="CZ143">_xlfn.IFS(AND($Y143&lt;&gt;"",Z143&lt;&gt;""),ABS($Y143-Z143),AND($Y143="",Z143=""),"",OR($Y143&lt;&gt;"",Z143&lt;&gt;""),"-")</f>
        <v/>
      </c>
    </row>
    <row r="144" spans="1:104" x14ac:dyDescent="0.2">
      <c r="A144" s="260" t="s">
        <v>185</v>
      </c>
      <c r="B144" s="259" t="str">
        <f>VLOOKUP($A144,Merged_couplings!$B:$BU,MATCH(B$1,Merged_couplings!$B$1:$BU$1,0),FALSE)</f>
        <v>-I-</v>
      </c>
      <c r="C144" s="258" t="str">
        <f>VLOOKUP($A144,Merged_couplings!$B:$BU,MATCH(C$1,Merged_couplings!$B$1:$BU$1,0),FALSE)</f>
        <v>-IG</v>
      </c>
      <c r="D144" s="258" t="str">
        <f>VLOOKUP($A144,Merged_couplings!$B:$BU,MATCH(D$1,Merged_couplings!$B$1:$BU$1,0),FALSE)</f>
        <v>-IG</v>
      </c>
      <c r="E144" s="258" t="str">
        <f>VLOOKUP($A144,Merged_couplings!$B:$BU,MATCH(E$1,Merged_couplings!$B$1:$BU$1,0),FALSE)</f>
        <v>-IG</v>
      </c>
      <c r="F144" s="258" t="str">
        <f>VLOOKUP($A144,Merged_couplings!$B:$BU,MATCH(F$1,Merged_couplings!$B$1:$BU$1,0),FALSE)</f>
        <v>-IG</v>
      </c>
      <c r="G144" s="258" t="str">
        <f>VLOOKUP($A144,Merged_couplings!$B:$BU,MATCH(G$1,Merged_couplings!$B$1:$BU$1,0),FALSE)</f>
        <v>-IG</v>
      </c>
      <c r="H144" s="258" t="str">
        <f>VLOOKUP($A144,Merged_couplings!$B:$BU,MATCH(H$1,Merged_couplings!$B$1:$BU$1,0),FALSE)</f>
        <v>-I-</v>
      </c>
      <c r="I144" s="258" t="str">
        <f>VLOOKUP($A144,Merged_couplings!$B:$BU,MATCH(I$1,Merged_couplings!$B$1:$BU$1,0),FALSE)</f>
        <v>-I-</v>
      </c>
      <c r="J144" s="258" t="str">
        <f>VLOOKUP($A144,Merged_couplings!$B:$BU,MATCH(J$1,Merged_couplings!$B$1:$BU$1,0),FALSE)</f>
        <v>-I-</v>
      </c>
      <c r="K144" s="258" t="str">
        <f>VLOOKUP($A144,Merged_couplings!$B:$BU,MATCH(K$1,Merged_couplings!$B$1:$BU$1,0),FALSE)</f>
        <v>-I-</v>
      </c>
      <c r="L144" s="258" t="str">
        <f>VLOOKUP($A144,Merged_couplings!$B:$BU,MATCH(L$1,Merged_couplings!$B$1:$BU$1,0),FALSE)</f>
        <v>-I-</v>
      </c>
      <c r="M144" s="258" t="str">
        <f>VLOOKUP($A144,Merged_couplings!$B:$BU,MATCH(M$1,Merged_couplings!$B$1:$BU$1,0),FALSE)</f>
        <v>-I-</v>
      </c>
      <c r="N144" s="121" t="str">
        <f>IF(OR(B144="BIG",B144="BI-",B144="B-G"),VLOOKUP($A144,Merged_couplings!$B:$BU,MATCH(N$1,Merged_couplings!$B$1:$BU$1,0),FALSE),"")</f>
        <v/>
      </c>
      <c r="P144" s="120" t="str">
        <f>IF(OR(C144="BIG",C144="BI-",C144="B-G"),VLOOKUP($A144,Merged_couplings!$B:$BU,MATCH(P$1,Merged_couplings!$B$1:$BU$1,0),FALSE),"")</f>
        <v/>
      </c>
      <c r="Q144" s="120" t="str">
        <f>IF(OR(D144="BIG",D144="BI-",D144="B-G"),VLOOKUP($A144,Merged_couplings!$B:$BU,MATCH(Q$1,Merged_couplings!$B$1:$BU$1,0),FALSE),"")</f>
        <v/>
      </c>
      <c r="R144" s="120" t="str">
        <f>IF(OR(E144="BIG",E144="BI-",E144="B-G"),VLOOKUP($A144,Merged_couplings!$B:$BU,MATCH(R$1,Merged_couplings!$B$1:$BU$1,0),FALSE),"")</f>
        <v/>
      </c>
      <c r="S144" s="120" t="str">
        <f>IF(OR(F144="BIG",F144="BI-",F144="B-G"),VLOOKUP($A144,Merged_couplings!$B:$BU,MATCH(S$1,Merged_couplings!$B$1:$BU$1,0),FALSE),"")</f>
        <v/>
      </c>
      <c r="T144" s="120" t="str">
        <f>IF(OR(G144="BIG",G144="BI-",G144="B-G"),VLOOKUP($A144,Merged_couplings!$B:$BU,MATCH(T$1,Merged_couplings!$B$1:$BU$1,0),FALSE),"")</f>
        <v/>
      </c>
      <c r="U144" s="120" t="str">
        <f>IF(OR(H144="BIG",H144="BI-",H144="B-G"),VLOOKUP($A144,Merged_couplings!$B:$BU,MATCH(U$1,Merged_couplings!$B$1:$BU$1,0),FALSE),"")</f>
        <v/>
      </c>
      <c r="V144" s="120" t="str">
        <f>IF(OR(I144="BIG",I144="BI-",I144="B-G"),VLOOKUP($A144,Merged_couplings!$B:$BU,MATCH(V$1,Merged_couplings!$B$1:$BU$1,0),FALSE),"")</f>
        <v/>
      </c>
      <c r="W144" s="120" t="str">
        <f>IF(OR(J144="BIG",J144="BI-",J144="B-G"),VLOOKUP($A144,Merged_couplings!$B:$BU,MATCH(W$1,Merged_couplings!$B$1:$BU$1,0),FALSE),"")</f>
        <v/>
      </c>
      <c r="X144" s="120" t="str">
        <f>IF(OR(K144="BIG",K144="BI-",K144="B-G"),VLOOKUP($A144,Merged_couplings!$B:$BU,MATCH(X$1,Merged_couplings!$B$1:$BU$1,0),FALSE),"")</f>
        <v/>
      </c>
      <c r="Y144" s="120" t="str">
        <f>IF(OR(L144="BIG",L144="BI-",L144="B-G"),VLOOKUP($A144,Merged_couplings!$B:$BU,MATCH(Y$1,Merged_couplings!$B$1:$BU$1,0),FALSE),"")</f>
        <v/>
      </c>
      <c r="Z144" s="120" t="str">
        <f>IF(OR(M144="BIG",M144="BI-",M144="B-G"),VLOOKUP($A144,Merged_couplings!$B:$BU,MATCH(Z$1,Merged_couplings!$B$1:$BU$1,0),FALSE),"")</f>
        <v/>
      </c>
      <c r="AA144" s="123"/>
      <c r="AB144" s="340" t="str" cm="1">
        <f t="array" ref="AB144">_xlfn.IFS(AND($N144&lt;&gt;"",P144&lt;&gt;""),ABS($N144-P144),AND($N144="",P144=""),"",OR($N144&lt;&gt;"",P144&lt;&gt;""),"-")</f>
        <v/>
      </c>
      <c r="AC144" s="122" t="str" cm="1">
        <f t="array" ref="AC144">_xlfn.IFS(AND($N144&lt;&gt;"",Q144&lt;&gt;""),ABS($N144-Q144),AND($N144="",Q144=""),"",OR($N144&lt;&gt;"",Q144&lt;&gt;""),"-")</f>
        <v/>
      </c>
      <c r="AD144" s="122" t="str" cm="1">
        <f t="array" ref="AD144">_xlfn.IFS(AND($N144&lt;&gt;"",R144&lt;&gt;""),ABS($N144-R144),AND($N144="",R144=""),"",OR($N144&lt;&gt;"",R144&lt;&gt;""),"-")</f>
        <v/>
      </c>
      <c r="AE144" s="122" t="str" cm="1">
        <f t="array" ref="AE144">_xlfn.IFS(AND($N144&lt;&gt;"",S144&lt;&gt;""),ABS($N144-S144),AND($N144="",S144=""),"",OR($N144&lt;&gt;"",S144&lt;&gt;""),"-")</f>
        <v/>
      </c>
      <c r="AF144" s="122" t="str" cm="1">
        <f t="array" ref="AF144">_xlfn.IFS(AND($N144&lt;&gt;"",T144&lt;&gt;""),ABS($N144-T144),AND($N144="",T144=""),"",OR($N144&lt;&gt;"",T144&lt;&gt;""),"-")</f>
        <v/>
      </c>
      <c r="AG144" s="122" t="str" cm="1">
        <f t="array" ref="AG144">_xlfn.IFS(AND($N144&lt;&gt;"",U144&lt;&gt;""),ABS($N144-U144),AND($N144="",U144=""),"",OR($N144&lt;&gt;"",U144&lt;&gt;""),"-")</f>
        <v/>
      </c>
      <c r="AH144" s="122" t="str" cm="1">
        <f t="array" ref="AH144">_xlfn.IFS(AND($N144&lt;&gt;"",V144&lt;&gt;""),ABS($N144-V144),AND($N144="",V144=""),"",OR($N144&lt;&gt;"",V144&lt;&gt;""),"-")</f>
        <v/>
      </c>
      <c r="AI144" s="122" t="str" cm="1">
        <f t="array" ref="AI144">_xlfn.IFS(AND($N144&lt;&gt;"",W144&lt;&gt;""),ABS($N144-W144),AND($N144="",W144=""),"",OR($N144&lt;&gt;"",W144&lt;&gt;""),"-")</f>
        <v/>
      </c>
      <c r="AJ144" s="122" t="str" cm="1">
        <f t="array" ref="AJ144">_xlfn.IFS(AND($N144&lt;&gt;"",X144&lt;&gt;""),ABS($N144-X144),AND($N144="",X144=""),"",OR($N144&lt;&gt;"",X144&lt;&gt;""),"-")</f>
        <v/>
      </c>
      <c r="AK144" s="122" t="str" cm="1">
        <f t="array" ref="AK144">_xlfn.IFS(AND($N144&lt;&gt;"",Y144&lt;&gt;""),ABS($N144-Y144),AND($N144="",Y144=""),"",OR($N144&lt;&gt;"",Y144&lt;&gt;""),"-")</f>
        <v/>
      </c>
      <c r="AL144" s="122" t="str" cm="1">
        <f t="array" ref="AL144">_xlfn.IFS(AND($N144&lt;&gt;"",Z144&lt;&gt;""),ABS($N144-Z144),AND($N144="",Z144=""),"",OR($N144&lt;&gt;"",Z144&lt;&gt;""),"-")</f>
        <v/>
      </c>
      <c r="AM144" s="340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1" t="str" cm="1">
        <f t="array" ref="AX144">_xlfn.IFS(AND($P144&lt;&gt;"",Q144&lt;&gt;""),ABS($P144-Q144),AND($P144="",Q144=""),"",OR($P144&lt;&gt;"",Q144&lt;&gt;""),"-")</f>
        <v/>
      </c>
      <c r="AY144" s="120" t="str" cm="1">
        <f t="array" ref="AY144">_xlfn.IFS(AND($P144&lt;&gt;"",R144&lt;&gt;""),ABS($P144-R144),AND($P144="",R144=""),"",OR($P144&lt;&gt;"",R144&lt;&gt;""),"-")</f>
        <v/>
      </c>
      <c r="AZ144" s="120" t="str" cm="1">
        <f t="array" ref="AZ144">_xlfn.IFS(AND($P144&lt;&gt;"",S144&lt;&gt;""),ABS($P144-S144),AND($P144="",S144=""),"",OR($P144&lt;&gt;"",S144&lt;&gt;""),"-")</f>
        <v/>
      </c>
      <c r="BA144" s="120" t="str" cm="1">
        <f t="array" ref="BA144">_xlfn.IFS(AND($P144&lt;&gt;"",T144&lt;&gt;""),ABS($P144-T144),AND($P144="",T144=""),"",OR($P144&lt;&gt;"",T144&lt;&gt;""),"-")</f>
        <v/>
      </c>
      <c r="BB144" s="120" t="str" cm="1">
        <f t="array" ref="BB144">_xlfn.IFS(AND($P144&lt;&gt;"",U144&lt;&gt;""),ABS($P144-U144),AND($P144="",U144=""),"",OR($P144&lt;&gt;"",U144&lt;&gt;""),"-")</f>
        <v/>
      </c>
      <c r="BC144" s="120" t="str" cm="1">
        <f t="array" ref="BC144">_xlfn.IFS(AND($P144&lt;&gt;"",V144&lt;&gt;""),ABS($P144-V144),AND($P144="",V144=""),"",OR($P144&lt;&gt;"",V144&lt;&gt;""),"-")</f>
        <v/>
      </c>
      <c r="BD144" s="120" t="str" cm="1">
        <f t="array" ref="BD144">_xlfn.IFS(AND($P144&lt;&gt;"",W144&lt;&gt;""),ABS($P144-W144),AND($P144="",W144=""),"",OR($P144&lt;&gt;"",W144&lt;&gt;""),"-")</f>
        <v/>
      </c>
      <c r="BE144" s="120" t="str" cm="1">
        <f t="array" ref="BE144">_xlfn.IFS(AND($P144&lt;&gt;"",X144&lt;&gt;""),ABS($P144-X144),AND($P144="",X144=""),"",OR($P144&lt;&gt;"",X144&lt;&gt;""),"-")</f>
        <v/>
      </c>
      <c r="BF144" s="120" t="str" cm="1">
        <f t="array" ref="BF144">_xlfn.IFS(AND($P144&lt;&gt;"",Y144&lt;&gt;""),ABS($P144-Y144),AND($P144="",Y144=""),"",OR($P144&lt;&gt;"",Y144&lt;&gt;""),"-")</f>
        <v/>
      </c>
      <c r="BG144" s="120" t="str" cm="1">
        <f t="array" ref="BG144">_xlfn.IFS(AND($P144&lt;&gt;"",Z144&lt;&gt;""),ABS($P144-Z144),AND($P144="",Z144=""),"",OR($P144&lt;&gt;"",Z144&lt;&gt;""),"-")</f>
        <v/>
      </c>
      <c r="BH144" s="121" t="str" cm="1">
        <f t="array" ref="BH144">_xlfn.IFS(AND($Q144&lt;&gt;"",R144&lt;&gt;""),ABS($Q144-R144),AND($Q144="",R144=""),"",OR($Q144&lt;&gt;"",R144&lt;&gt;""),"-")</f>
        <v/>
      </c>
      <c r="BI144" s="120" t="str" cm="1">
        <f t="array" ref="BI144">_xlfn.IFS(AND($Q144&lt;&gt;"",S144&lt;&gt;""),ABS($Q144-S144),AND($Q144="",S144=""),"",OR($Q144&lt;&gt;"",S144&lt;&gt;""),"-")</f>
        <v/>
      </c>
      <c r="BJ144" s="120" t="str" cm="1">
        <f t="array" ref="BJ144">_xlfn.IFS(AND($Q144&lt;&gt;"",T144&lt;&gt;""),ABS($Q144-T144),AND($Q144="",T144=""),"",OR($Q144&lt;&gt;"",T144&lt;&gt;""),"-")</f>
        <v/>
      </c>
      <c r="BK144" s="120" t="str" cm="1">
        <f t="array" ref="BK144">_xlfn.IFS(AND($Q144&lt;&gt;"",U144&lt;&gt;""),ABS($Q144-U144),AND($Q144="",U144=""),"",OR($Q144&lt;&gt;"",U144&lt;&gt;""),"-")</f>
        <v/>
      </c>
      <c r="BL144" s="120" t="str" cm="1">
        <f t="array" ref="BL144">_xlfn.IFS(AND($Q144&lt;&gt;"",V144&lt;&gt;""),ABS($Q144-V144),AND($Q144="",V144=""),"",OR($Q144&lt;&gt;"",V144&lt;&gt;""),"-")</f>
        <v/>
      </c>
      <c r="BM144" s="120" t="str" cm="1">
        <f t="array" ref="BM144">_xlfn.IFS(AND($Q144&lt;&gt;"",W144&lt;&gt;""),ABS($Q144-W144),AND($Q144="",W144=""),"",OR($Q144&lt;&gt;"",W144&lt;&gt;""),"-")</f>
        <v/>
      </c>
      <c r="BN144" s="120" t="str" cm="1">
        <f t="array" ref="BN144">_xlfn.IFS(AND($Q144&lt;&gt;"",X144&lt;&gt;""),ABS($Q144-X144),AND($Q144="",X144=""),"",OR($Q144&lt;&gt;"",X144&lt;&gt;""),"-")</f>
        <v/>
      </c>
      <c r="BO144" s="120" t="str" cm="1">
        <f t="array" ref="BO144">_xlfn.IFS(AND($Q144&lt;&gt;"",Y144&lt;&gt;""),ABS($Q144-Y144),AND($Q144="",Y144=""),"",OR($Q144&lt;&gt;"",Y144&lt;&gt;""),"-")</f>
        <v/>
      </c>
      <c r="BP144" s="120" t="str" cm="1">
        <f t="array" ref="BP144">_xlfn.IFS(AND($Q144&lt;&gt;"",Z144&lt;&gt;""),ABS($Q144-Z144),AND($Q144="",Z144=""),"",OR($Q144&lt;&gt;"",Z144&lt;&gt;""),"-")</f>
        <v/>
      </c>
      <c r="BQ144" s="121" t="str" cm="1">
        <f t="array" ref="BQ144">_xlfn.IFS(AND($R144&lt;&gt;"",S144&lt;&gt;""),ABS($R144-S144),AND($R144="",S144=""),"",OR($R144&lt;&gt;"",S144&lt;&gt;""),"-")</f>
        <v/>
      </c>
      <c r="BR144" s="120" t="str" cm="1">
        <f t="array" ref="BR144">_xlfn.IFS(AND($R144&lt;&gt;"",T144&lt;&gt;""),ABS($R144-T144),AND($R144="",T144=""),"",OR($R144&lt;&gt;"",T144&lt;&gt;""),"-")</f>
        <v/>
      </c>
      <c r="BS144" s="120" t="str" cm="1">
        <f t="array" ref="BS144">_xlfn.IFS(AND($R144&lt;&gt;"",U144&lt;&gt;""),ABS($R144-U144),AND($R144="",U144=""),"",OR($R144&lt;&gt;"",U144&lt;&gt;""),"-")</f>
        <v/>
      </c>
      <c r="BT144" s="120" t="str" cm="1">
        <f t="array" ref="BT144">_xlfn.IFS(AND($R144&lt;&gt;"",V144&lt;&gt;""),ABS($R144-V144),AND($R144="",V144=""),"",OR($R144&lt;&gt;"",V144&lt;&gt;""),"-")</f>
        <v/>
      </c>
      <c r="BU144" s="120" t="str" cm="1">
        <f t="array" ref="BU144">_xlfn.IFS(AND($R144&lt;&gt;"",W144&lt;&gt;""),ABS($R144-W144),AND($R144="",W144=""),"",OR($R144&lt;&gt;"",W144&lt;&gt;""),"-")</f>
        <v/>
      </c>
      <c r="BV144" s="120" t="str" cm="1">
        <f t="array" ref="BV144">_xlfn.IFS(AND($R144&lt;&gt;"",X144&lt;&gt;""),ABS($R144-X144),AND($R144="",X144=""),"",OR($R144&lt;&gt;"",X144&lt;&gt;""),"-")</f>
        <v/>
      </c>
      <c r="BW144" s="120" t="str" cm="1">
        <f t="array" ref="BW144">_xlfn.IFS(AND($R144&lt;&gt;"",Y144&lt;&gt;""),ABS($R144-Y144),AND($R144="",Y144=""),"",OR($R144&lt;&gt;"",Y144&lt;&gt;""),"-")</f>
        <v/>
      </c>
      <c r="BX144" s="120" t="str" cm="1">
        <f t="array" ref="BX144">_xlfn.IFS(AND($R144&lt;&gt;"",Z144&lt;&gt;""),ABS($R144-Z144),AND($R144="",Z144=""),"",OR($R144&lt;&gt;"",Z144&lt;&gt;""),"-")</f>
        <v/>
      </c>
      <c r="BY144" s="121" t="str" cm="1">
        <f t="array" ref="BY144">_xlfn.IFS(AND($S144&lt;&gt;"",T144&lt;&gt;""),ABS($S144-T144),AND($S144="",T144=""),"",OR($S144&lt;&gt;"",T144&lt;&gt;""),"-")</f>
        <v/>
      </c>
      <c r="BZ144" s="120" t="str" cm="1">
        <f t="array" ref="BZ144">_xlfn.IFS(AND($S144&lt;&gt;"",U144&lt;&gt;""),ABS($S144-U144),AND($S144="",U144=""),"",OR($S144&lt;&gt;"",U144&lt;&gt;""),"-")</f>
        <v/>
      </c>
      <c r="CA144" s="120" t="str" cm="1">
        <f t="array" ref="CA144">_xlfn.IFS(AND($S144&lt;&gt;"",V144&lt;&gt;""),ABS($S144-V144),AND($S144="",V144=""),"",OR($S144&lt;&gt;"",V144&lt;&gt;""),"-")</f>
        <v/>
      </c>
      <c r="CB144" s="120" t="str" cm="1">
        <f t="array" ref="CB144">_xlfn.IFS(AND($S144&lt;&gt;"",W144&lt;&gt;""),ABS($S144-W144),AND($S144="",W144=""),"",OR($S144&lt;&gt;"",W144&lt;&gt;""),"-")</f>
        <v/>
      </c>
      <c r="CC144" s="120" t="str" cm="1">
        <f t="array" ref="CC144">_xlfn.IFS(AND($S144&lt;&gt;"",X144&lt;&gt;""),ABS($S144-X144),AND($S144="",X144=""),"",OR($S144&lt;&gt;"",X144&lt;&gt;""),"-")</f>
        <v/>
      </c>
      <c r="CD144" s="120" t="str" cm="1">
        <f t="array" ref="CD144">_xlfn.IFS(AND($S144&lt;&gt;"",Y144&lt;&gt;""),ABS($S144-Y144),AND($S144="",Y144=""),"",OR($S144&lt;&gt;"",Y144&lt;&gt;""),"-")</f>
        <v/>
      </c>
      <c r="CE144" s="120" t="str" cm="1">
        <f t="array" ref="CE144">_xlfn.IFS(AND($S144&lt;&gt;"",Z144&lt;&gt;""),ABS($S144-Z144),AND($S144="",Z144=""),"",OR($S144&lt;&gt;"",Z144&lt;&gt;""),"-")</f>
        <v/>
      </c>
      <c r="CF144" s="121" t="str" cm="1">
        <f t="array" ref="CF144">_xlfn.IFS(AND($T144&lt;&gt;"",U144&lt;&gt;""),ABS($T144-U144),AND($T144="",U144=""),"",OR($T144&lt;&gt;"",U144&lt;&gt;""),"-")</f>
        <v/>
      </c>
      <c r="CG144" s="120" t="str" cm="1">
        <f t="array" ref="CG144">_xlfn.IFS(AND($T144&lt;&gt;"",V144&lt;&gt;""),ABS($T144-V144),AND($T144="",V144=""),"",OR($T144&lt;&gt;"",V144&lt;&gt;""),"-")</f>
        <v/>
      </c>
      <c r="CH144" s="120" t="str" cm="1">
        <f t="array" ref="CH144">_xlfn.IFS(AND($T144&lt;&gt;"",W144&lt;&gt;""),ABS($T144-W144),AND($T144="",W144=""),"",OR($T144&lt;&gt;"",W144&lt;&gt;""),"-")</f>
        <v/>
      </c>
      <c r="CI144" s="120" t="str" cm="1">
        <f t="array" ref="CI144">_xlfn.IFS(AND($T144&lt;&gt;"",X144&lt;&gt;""),ABS($T144-X144),AND($T144="",X144=""),"",OR($T144&lt;&gt;"",X144&lt;&gt;""),"-")</f>
        <v/>
      </c>
      <c r="CJ144" s="120" t="str" cm="1">
        <f t="array" ref="CJ144">_xlfn.IFS(AND($T144&lt;&gt;"",Y144&lt;&gt;""),ABS($T144-Y144),AND($T144="",Y144=""),"",OR($T144&lt;&gt;"",Y144&lt;&gt;""),"-")</f>
        <v/>
      </c>
      <c r="CK144" s="120" t="str" cm="1">
        <f t="array" ref="CK144">_xlfn.IFS(AND($T144&lt;&gt;"",Z144&lt;&gt;""),ABS($T144-Z144),AND($T144="",Z144=""),"",OR($T144&lt;&gt;"",Z144&lt;&gt;""),"-")</f>
        <v/>
      </c>
      <c r="CL144" s="121" t="str" cm="1">
        <f t="array" ref="CL144">_xlfn.IFS(AND($U144&lt;&gt;"",V144&lt;&gt;""),ABS($U144-V144),AND($U144="",V144=""),"",OR($U144&lt;&gt;"",V144&lt;&gt;""),"-")</f>
        <v/>
      </c>
      <c r="CM144" s="120" t="str" cm="1">
        <f t="array" ref="CM144">_xlfn.IFS(AND($U144&lt;&gt;"",W144&lt;&gt;""),ABS($U144-W144),AND($U144="",W144=""),"",OR($U144&lt;&gt;"",W144&lt;&gt;""),"-")</f>
        <v/>
      </c>
      <c r="CN144" s="120" t="str" cm="1">
        <f t="array" ref="CN144">_xlfn.IFS(AND($U144&lt;&gt;"",X144&lt;&gt;""),ABS($U144-X144),AND($U144="",X144=""),"",OR($U144&lt;&gt;"",X144&lt;&gt;""),"-")</f>
        <v/>
      </c>
      <c r="CO144" s="120" t="str" cm="1">
        <f t="array" ref="CO144">_xlfn.IFS(AND($U144&lt;&gt;"",Y144&lt;&gt;""),ABS($U144-Y144),AND($U144="",Y144=""),"",OR($U144&lt;&gt;"",Y144&lt;&gt;""),"-")</f>
        <v/>
      </c>
      <c r="CP144" s="120" t="str" cm="1">
        <f t="array" ref="CP144">_xlfn.IFS(AND($U144&lt;&gt;"",Z144&lt;&gt;""),ABS($U144-Z144),AND($U144="",Z144=""),"",OR($U144&lt;&gt;"",Z144&lt;&gt;""),"-")</f>
        <v/>
      </c>
      <c r="CQ144" s="121" t="str" cm="1">
        <f t="array" ref="CQ144">_xlfn.IFS(AND($V144&lt;&gt;"",W144&lt;&gt;""),ABS($V144-W144),AND($V144="",W144=""),"",OR($V144&lt;&gt;"",W144&lt;&gt;""),"-")</f>
        <v/>
      </c>
      <c r="CR144" s="120" t="str" cm="1">
        <f t="array" ref="CR144">_xlfn.IFS(AND($V144&lt;&gt;"",X144&lt;&gt;""),ABS($V144-X144),AND($V144="",X144=""),"",OR($V144&lt;&gt;"",X144&lt;&gt;""),"-")</f>
        <v/>
      </c>
      <c r="CS144" s="120" t="str" cm="1">
        <f t="array" ref="CS144">_xlfn.IFS(AND($V144&lt;&gt;"",Y144&lt;&gt;""),ABS($V144-Y144),AND($V144="",Y144=""),"",OR($V144&lt;&gt;"",Y144&lt;&gt;""),"-")</f>
        <v/>
      </c>
      <c r="CT144" s="120" t="str" cm="1">
        <f t="array" ref="CT144">_xlfn.IFS(AND($V144&lt;&gt;"",Z144&lt;&gt;""),ABS($V144-Z144),AND($V144="",Z144=""),"",OR($V144&lt;&gt;"",Z144&lt;&gt;""),"-")</f>
        <v/>
      </c>
      <c r="CU144" s="121" t="str" cm="1">
        <f t="array" ref="CU144">_xlfn.IFS(AND($W144&lt;&gt;"",X144&lt;&gt;""),ABS($W144-X144),AND($W144="",X144=""),"",OR($W144&lt;&gt;"",X144&lt;&gt;""),"-")</f>
        <v/>
      </c>
      <c r="CV144" s="120" t="str" cm="1">
        <f t="array" ref="CV144">_xlfn.IFS(AND($W144&lt;&gt;"",Y144&lt;&gt;""),ABS($W144-Y144),AND($W144="",Y144=""),"",OR($W144&lt;&gt;"",Y144&lt;&gt;""),"-")</f>
        <v/>
      </c>
      <c r="CW144" s="120" t="str" cm="1">
        <f t="array" ref="CW144">_xlfn.IFS(AND($W144&lt;&gt;"",Z144&lt;&gt;""),ABS($W144-Z144),AND($W144="",Z144=""),"",OR($W144&lt;&gt;"",Z144&lt;&gt;""),"-")</f>
        <v/>
      </c>
      <c r="CX144" s="121" t="str" cm="1">
        <f t="array" ref="CX144">_xlfn.IFS(AND($X144&lt;&gt;"",Y144&lt;&gt;""),ABS($X144-Y144),AND($X144="",Y144=""),"",OR($X144&lt;&gt;"",Y144&lt;&gt;""),"-")</f>
        <v/>
      </c>
      <c r="CY144" s="120" t="str" cm="1">
        <f t="array" ref="CY144">_xlfn.IFS(AND($X144&lt;&gt;"",Z144&lt;&gt;""),ABS($X144-Z144),AND($X144="",Z144=""),"",OR($X144&lt;&gt;"",Z144&lt;&gt;""),"-")</f>
        <v/>
      </c>
      <c r="CZ144" s="121" t="str" cm="1">
        <f t="array" ref="CZ144">_xlfn.IFS(AND($Y144&lt;&gt;"",Z144&lt;&gt;""),ABS($Y144-Z144),AND($Y144="",Z144=""),"",OR($Y144&lt;&gt;"",Z144&lt;&gt;""),"-")</f>
        <v/>
      </c>
    </row>
    <row r="145" spans="1:104" x14ac:dyDescent="0.2">
      <c r="A145" s="260" t="s">
        <v>176</v>
      </c>
      <c r="B145" s="259" t="str">
        <f>VLOOKUP($A145,Merged_couplings!$B:$BU,MATCH(B$1,Merged_couplings!$B$1:$BU$1,0),FALSE)</f>
        <v>-I-</v>
      </c>
      <c r="C145" s="258" t="str">
        <f>VLOOKUP($A145,Merged_couplings!$B:$BU,MATCH(C$1,Merged_couplings!$B$1:$BU$1,0),FALSE)</f>
        <v>-I-</v>
      </c>
      <c r="D145" s="258" t="str">
        <f>VLOOKUP($A145,Merged_couplings!$B:$BU,MATCH(D$1,Merged_couplings!$B$1:$BU$1,0),FALSE)</f>
        <v>-I-</v>
      </c>
      <c r="E145" s="258" t="str">
        <f>VLOOKUP($A145,Merged_couplings!$B:$BU,MATCH(E$1,Merged_couplings!$B$1:$BU$1,0),FALSE)</f>
        <v>-I-</v>
      </c>
      <c r="F145" s="258" t="str">
        <f>VLOOKUP($A145,Merged_couplings!$B:$BU,MATCH(F$1,Merged_couplings!$B$1:$BU$1,0),FALSE)</f>
        <v>-I-</v>
      </c>
      <c r="G145" s="258" t="str">
        <f>VLOOKUP($A145,Merged_couplings!$B:$BU,MATCH(G$1,Merged_couplings!$B$1:$BU$1,0),FALSE)</f>
        <v>-I-</v>
      </c>
      <c r="H145" s="258" t="str">
        <f>VLOOKUP($A145,Merged_couplings!$B:$BU,MATCH(H$1,Merged_couplings!$B$1:$BU$1,0),FALSE)</f>
        <v>-IG</v>
      </c>
      <c r="I145" s="258" t="str">
        <f>VLOOKUP($A145,Merged_couplings!$B:$BU,MATCH(I$1,Merged_couplings!$B$1:$BU$1,0),FALSE)</f>
        <v>-IG</v>
      </c>
      <c r="J145" s="258" t="str">
        <f>VLOOKUP($A145,Merged_couplings!$B:$BU,MATCH(J$1,Merged_couplings!$B$1:$BU$1,0),FALSE)</f>
        <v>-IG</v>
      </c>
      <c r="K145" s="258" t="str">
        <f>VLOOKUP($A145,Merged_couplings!$B:$BU,MATCH(K$1,Merged_couplings!$B$1:$BU$1,0),FALSE)</f>
        <v>-IG</v>
      </c>
      <c r="L145" s="258" t="str">
        <f>VLOOKUP($A145,Merged_couplings!$B:$BU,MATCH(L$1,Merged_couplings!$B$1:$BU$1,0),FALSE)</f>
        <v>-I-</v>
      </c>
      <c r="M145" s="258" t="str">
        <f>VLOOKUP($A145,Merged_couplings!$B:$BU,MATCH(M$1,Merged_couplings!$B$1:$BU$1,0),FALSE)</f>
        <v>-I-</v>
      </c>
      <c r="N145" s="121" t="str">
        <f>IF(OR(B145="BIG",B145="BI-",B145="B-G"),VLOOKUP($A145,Merged_couplings!$B:$BU,MATCH(N$1,Merged_couplings!$B$1:$BU$1,0),FALSE),"")</f>
        <v/>
      </c>
      <c r="P145" s="120" t="str">
        <f>IF(OR(C145="BIG",C145="BI-",C145="B-G"),VLOOKUP($A145,Merged_couplings!$B:$BU,MATCH(P$1,Merged_couplings!$B$1:$BU$1,0),FALSE),"")</f>
        <v/>
      </c>
      <c r="Q145" s="120" t="str">
        <f>IF(OR(D145="BIG",D145="BI-",D145="B-G"),VLOOKUP($A145,Merged_couplings!$B:$BU,MATCH(Q$1,Merged_couplings!$B$1:$BU$1,0),FALSE),"")</f>
        <v/>
      </c>
      <c r="R145" s="120" t="str">
        <f>IF(OR(E145="BIG",E145="BI-",E145="B-G"),VLOOKUP($A145,Merged_couplings!$B:$BU,MATCH(R$1,Merged_couplings!$B$1:$BU$1,0),FALSE),"")</f>
        <v/>
      </c>
      <c r="S145" s="120" t="str">
        <f>IF(OR(F145="BIG",F145="BI-",F145="B-G"),VLOOKUP($A145,Merged_couplings!$B:$BU,MATCH(S$1,Merged_couplings!$B$1:$BU$1,0),FALSE),"")</f>
        <v/>
      </c>
      <c r="T145" s="120" t="str">
        <f>IF(OR(G145="BIG",G145="BI-",G145="B-G"),VLOOKUP($A145,Merged_couplings!$B:$BU,MATCH(T$1,Merged_couplings!$B$1:$BU$1,0),FALSE),"")</f>
        <v/>
      </c>
      <c r="U145" s="120" t="str">
        <f>IF(OR(H145="BIG",H145="BI-",H145="B-G"),VLOOKUP($A145,Merged_couplings!$B:$BU,MATCH(U$1,Merged_couplings!$B$1:$BU$1,0),FALSE),"")</f>
        <v/>
      </c>
      <c r="V145" s="120" t="str">
        <f>IF(OR(I145="BIG",I145="BI-",I145="B-G"),VLOOKUP($A145,Merged_couplings!$B:$BU,MATCH(V$1,Merged_couplings!$B$1:$BU$1,0),FALSE),"")</f>
        <v/>
      </c>
      <c r="W145" s="120" t="str">
        <f>IF(OR(J145="BIG",J145="BI-",J145="B-G"),VLOOKUP($A145,Merged_couplings!$B:$BU,MATCH(W$1,Merged_couplings!$B$1:$BU$1,0),FALSE),"")</f>
        <v/>
      </c>
      <c r="X145" s="120" t="str">
        <f>IF(OR(K145="BIG",K145="BI-",K145="B-G"),VLOOKUP($A145,Merged_couplings!$B:$BU,MATCH(X$1,Merged_couplings!$B$1:$BU$1,0),FALSE),"")</f>
        <v/>
      </c>
      <c r="Y145" s="120" t="str">
        <f>IF(OR(L145="BIG",L145="BI-",L145="B-G"),VLOOKUP($A145,Merged_couplings!$B:$BU,MATCH(Y$1,Merged_couplings!$B$1:$BU$1,0),FALSE),"")</f>
        <v/>
      </c>
      <c r="Z145" s="120" t="str">
        <f>IF(OR(M145="BIG",M145="BI-",M145="B-G"),VLOOKUP($A145,Merged_couplings!$B:$BU,MATCH(Z$1,Merged_couplings!$B$1:$BU$1,0),FALSE),"")</f>
        <v/>
      </c>
      <c r="AA145" s="123"/>
      <c r="AB145" s="340" t="str" cm="1">
        <f t="array" ref="AB145">_xlfn.IFS(AND($N145&lt;&gt;"",P145&lt;&gt;""),ABS($N145-P145),AND($N145="",P145=""),"",OR($N145&lt;&gt;"",P145&lt;&gt;""),"-")</f>
        <v/>
      </c>
      <c r="AC145" s="122" t="str" cm="1">
        <f t="array" ref="AC145">_xlfn.IFS(AND($N145&lt;&gt;"",Q145&lt;&gt;""),ABS($N145-Q145),AND($N145="",Q145=""),"",OR($N145&lt;&gt;"",Q145&lt;&gt;""),"-")</f>
        <v/>
      </c>
      <c r="AD145" s="122" t="str" cm="1">
        <f t="array" ref="AD145">_xlfn.IFS(AND($N145&lt;&gt;"",R145&lt;&gt;""),ABS($N145-R145),AND($N145="",R145=""),"",OR($N145&lt;&gt;"",R145&lt;&gt;""),"-")</f>
        <v/>
      </c>
      <c r="AE145" s="122" t="str" cm="1">
        <f t="array" ref="AE145">_xlfn.IFS(AND($N145&lt;&gt;"",S145&lt;&gt;""),ABS($N145-S145),AND($N145="",S145=""),"",OR($N145&lt;&gt;"",S145&lt;&gt;""),"-")</f>
        <v/>
      </c>
      <c r="AF145" s="122" t="str" cm="1">
        <f t="array" ref="AF145">_xlfn.IFS(AND($N145&lt;&gt;"",T145&lt;&gt;""),ABS($N145-T145),AND($N145="",T145=""),"",OR($N145&lt;&gt;"",T145&lt;&gt;""),"-")</f>
        <v/>
      </c>
      <c r="AG145" s="122" t="str" cm="1">
        <f t="array" ref="AG145">_xlfn.IFS(AND($N145&lt;&gt;"",U145&lt;&gt;""),ABS($N145-U145),AND($N145="",U145=""),"",OR($N145&lt;&gt;"",U145&lt;&gt;""),"-")</f>
        <v/>
      </c>
      <c r="AH145" s="122" t="str" cm="1">
        <f t="array" ref="AH145">_xlfn.IFS(AND($N145&lt;&gt;"",V145&lt;&gt;""),ABS($N145-V145),AND($N145="",V145=""),"",OR($N145&lt;&gt;"",V145&lt;&gt;""),"-")</f>
        <v/>
      </c>
      <c r="AI145" s="122" t="str" cm="1">
        <f t="array" ref="AI145">_xlfn.IFS(AND($N145&lt;&gt;"",W145&lt;&gt;""),ABS($N145-W145),AND($N145="",W145=""),"",OR($N145&lt;&gt;"",W145&lt;&gt;""),"-")</f>
        <v/>
      </c>
      <c r="AJ145" s="122" t="str" cm="1">
        <f t="array" ref="AJ145">_xlfn.IFS(AND($N145&lt;&gt;"",X145&lt;&gt;""),ABS($N145-X145),AND($N145="",X145=""),"",OR($N145&lt;&gt;"",X145&lt;&gt;""),"-")</f>
        <v/>
      </c>
      <c r="AK145" s="122" t="str" cm="1">
        <f t="array" ref="AK145">_xlfn.IFS(AND($N145&lt;&gt;"",Y145&lt;&gt;""),ABS($N145-Y145),AND($N145="",Y145=""),"",OR($N145&lt;&gt;"",Y145&lt;&gt;""),"-")</f>
        <v/>
      </c>
      <c r="AL145" s="122" t="str" cm="1">
        <f t="array" ref="AL145">_xlfn.IFS(AND($N145&lt;&gt;"",Z145&lt;&gt;""),ABS($N145-Z145),AND($N145="",Z145=""),"",OR($N145&lt;&gt;"",Z145&lt;&gt;""),"-")</f>
        <v/>
      </c>
      <c r="AM145" s="340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1" t="str" cm="1">
        <f t="array" ref="AX145">_xlfn.IFS(AND($P145&lt;&gt;"",Q145&lt;&gt;""),ABS($P145-Q145),AND($P145="",Q145=""),"",OR($P145&lt;&gt;"",Q145&lt;&gt;""),"-")</f>
        <v/>
      </c>
      <c r="AY145" s="120" t="str" cm="1">
        <f t="array" ref="AY145">_xlfn.IFS(AND($P145&lt;&gt;"",R145&lt;&gt;""),ABS($P145-R145),AND($P145="",R145=""),"",OR($P145&lt;&gt;"",R145&lt;&gt;""),"-")</f>
        <v/>
      </c>
      <c r="AZ145" s="120" t="str" cm="1">
        <f t="array" ref="AZ145">_xlfn.IFS(AND($P145&lt;&gt;"",S145&lt;&gt;""),ABS($P145-S145),AND($P145="",S145=""),"",OR($P145&lt;&gt;"",S145&lt;&gt;""),"-")</f>
        <v/>
      </c>
      <c r="BA145" s="120" t="str" cm="1">
        <f t="array" ref="BA145">_xlfn.IFS(AND($P145&lt;&gt;"",T145&lt;&gt;""),ABS($P145-T145),AND($P145="",T145=""),"",OR($P145&lt;&gt;"",T145&lt;&gt;""),"-")</f>
        <v/>
      </c>
      <c r="BB145" s="120" t="str" cm="1">
        <f t="array" ref="BB145">_xlfn.IFS(AND($P145&lt;&gt;"",U145&lt;&gt;""),ABS($P145-U145),AND($P145="",U145=""),"",OR($P145&lt;&gt;"",U145&lt;&gt;""),"-")</f>
        <v/>
      </c>
      <c r="BC145" s="120" t="str" cm="1">
        <f t="array" ref="BC145">_xlfn.IFS(AND($P145&lt;&gt;"",V145&lt;&gt;""),ABS($P145-V145),AND($P145="",V145=""),"",OR($P145&lt;&gt;"",V145&lt;&gt;""),"-")</f>
        <v/>
      </c>
      <c r="BD145" s="120" t="str" cm="1">
        <f t="array" ref="BD145">_xlfn.IFS(AND($P145&lt;&gt;"",W145&lt;&gt;""),ABS($P145-W145),AND($P145="",W145=""),"",OR($P145&lt;&gt;"",W145&lt;&gt;""),"-")</f>
        <v/>
      </c>
      <c r="BE145" s="120" t="str" cm="1">
        <f t="array" ref="BE145">_xlfn.IFS(AND($P145&lt;&gt;"",X145&lt;&gt;""),ABS($P145-X145),AND($P145="",X145=""),"",OR($P145&lt;&gt;"",X145&lt;&gt;""),"-")</f>
        <v/>
      </c>
      <c r="BF145" s="120" t="str" cm="1">
        <f t="array" ref="BF145">_xlfn.IFS(AND($P145&lt;&gt;"",Y145&lt;&gt;""),ABS($P145-Y145),AND($P145="",Y145=""),"",OR($P145&lt;&gt;"",Y145&lt;&gt;""),"-")</f>
        <v/>
      </c>
      <c r="BG145" s="120" t="str" cm="1">
        <f t="array" ref="BG145">_xlfn.IFS(AND($P145&lt;&gt;"",Z145&lt;&gt;""),ABS($P145-Z145),AND($P145="",Z145=""),"",OR($P145&lt;&gt;"",Z145&lt;&gt;""),"-")</f>
        <v/>
      </c>
      <c r="BH145" s="121" t="str" cm="1">
        <f t="array" ref="BH145">_xlfn.IFS(AND($Q145&lt;&gt;"",R145&lt;&gt;""),ABS($Q145-R145),AND($Q145="",R145=""),"",OR($Q145&lt;&gt;"",R145&lt;&gt;""),"-")</f>
        <v/>
      </c>
      <c r="BI145" s="120" t="str" cm="1">
        <f t="array" ref="BI145">_xlfn.IFS(AND($Q145&lt;&gt;"",S145&lt;&gt;""),ABS($Q145-S145),AND($Q145="",S145=""),"",OR($Q145&lt;&gt;"",S145&lt;&gt;""),"-")</f>
        <v/>
      </c>
      <c r="BJ145" s="120" t="str" cm="1">
        <f t="array" ref="BJ145">_xlfn.IFS(AND($Q145&lt;&gt;"",T145&lt;&gt;""),ABS($Q145-T145),AND($Q145="",T145=""),"",OR($Q145&lt;&gt;"",T145&lt;&gt;""),"-")</f>
        <v/>
      </c>
      <c r="BK145" s="120" t="str" cm="1">
        <f t="array" ref="BK145">_xlfn.IFS(AND($Q145&lt;&gt;"",U145&lt;&gt;""),ABS($Q145-U145),AND($Q145="",U145=""),"",OR($Q145&lt;&gt;"",U145&lt;&gt;""),"-")</f>
        <v/>
      </c>
      <c r="BL145" s="120" t="str" cm="1">
        <f t="array" ref="BL145">_xlfn.IFS(AND($Q145&lt;&gt;"",V145&lt;&gt;""),ABS($Q145-V145),AND($Q145="",V145=""),"",OR($Q145&lt;&gt;"",V145&lt;&gt;""),"-")</f>
        <v/>
      </c>
      <c r="BM145" s="120" t="str" cm="1">
        <f t="array" ref="BM145">_xlfn.IFS(AND($Q145&lt;&gt;"",W145&lt;&gt;""),ABS($Q145-W145),AND($Q145="",W145=""),"",OR($Q145&lt;&gt;"",W145&lt;&gt;""),"-")</f>
        <v/>
      </c>
      <c r="BN145" s="120" t="str" cm="1">
        <f t="array" ref="BN145">_xlfn.IFS(AND($Q145&lt;&gt;"",X145&lt;&gt;""),ABS($Q145-X145),AND($Q145="",X145=""),"",OR($Q145&lt;&gt;"",X145&lt;&gt;""),"-")</f>
        <v/>
      </c>
      <c r="BO145" s="120" t="str" cm="1">
        <f t="array" ref="BO145">_xlfn.IFS(AND($Q145&lt;&gt;"",Y145&lt;&gt;""),ABS($Q145-Y145),AND($Q145="",Y145=""),"",OR($Q145&lt;&gt;"",Y145&lt;&gt;""),"-")</f>
        <v/>
      </c>
      <c r="BP145" s="120" t="str" cm="1">
        <f t="array" ref="BP145">_xlfn.IFS(AND($Q145&lt;&gt;"",Z145&lt;&gt;""),ABS($Q145-Z145),AND($Q145="",Z145=""),"",OR($Q145&lt;&gt;"",Z145&lt;&gt;""),"-")</f>
        <v/>
      </c>
      <c r="BQ145" s="121" t="str" cm="1">
        <f t="array" ref="BQ145">_xlfn.IFS(AND($R145&lt;&gt;"",S145&lt;&gt;""),ABS($R145-S145),AND($R145="",S145=""),"",OR($R145&lt;&gt;"",S145&lt;&gt;""),"-")</f>
        <v/>
      </c>
      <c r="BR145" s="120" t="str" cm="1">
        <f t="array" ref="BR145">_xlfn.IFS(AND($R145&lt;&gt;"",T145&lt;&gt;""),ABS($R145-T145),AND($R145="",T145=""),"",OR($R145&lt;&gt;"",T145&lt;&gt;""),"-")</f>
        <v/>
      </c>
      <c r="BS145" s="120" t="str" cm="1">
        <f t="array" ref="BS145">_xlfn.IFS(AND($R145&lt;&gt;"",U145&lt;&gt;""),ABS($R145-U145),AND($R145="",U145=""),"",OR($R145&lt;&gt;"",U145&lt;&gt;""),"-")</f>
        <v/>
      </c>
      <c r="BT145" s="120" t="str" cm="1">
        <f t="array" ref="BT145">_xlfn.IFS(AND($R145&lt;&gt;"",V145&lt;&gt;""),ABS($R145-V145),AND($R145="",V145=""),"",OR($R145&lt;&gt;"",V145&lt;&gt;""),"-")</f>
        <v/>
      </c>
      <c r="BU145" s="120" t="str" cm="1">
        <f t="array" ref="BU145">_xlfn.IFS(AND($R145&lt;&gt;"",W145&lt;&gt;""),ABS($R145-W145),AND($R145="",W145=""),"",OR($R145&lt;&gt;"",W145&lt;&gt;""),"-")</f>
        <v/>
      </c>
      <c r="BV145" s="120" t="str" cm="1">
        <f t="array" ref="BV145">_xlfn.IFS(AND($R145&lt;&gt;"",X145&lt;&gt;""),ABS($R145-X145),AND($R145="",X145=""),"",OR($R145&lt;&gt;"",X145&lt;&gt;""),"-")</f>
        <v/>
      </c>
      <c r="BW145" s="120" t="str" cm="1">
        <f t="array" ref="BW145">_xlfn.IFS(AND($R145&lt;&gt;"",Y145&lt;&gt;""),ABS($R145-Y145),AND($R145="",Y145=""),"",OR($R145&lt;&gt;"",Y145&lt;&gt;""),"-")</f>
        <v/>
      </c>
      <c r="BX145" s="120" t="str" cm="1">
        <f t="array" ref="BX145">_xlfn.IFS(AND($R145&lt;&gt;"",Z145&lt;&gt;""),ABS($R145-Z145),AND($R145="",Z145=""),"",OR($R145&lt;&gt;"",Z145&lt;&gt;""),"-")</f>
        <v/>
      </c>
      <c r="BY145" s="121" t="str" cm="1">
        <f t="array" ref="BY145">_xlfn.IFS(AND($S145&lt;&gt;"",T145&lt;&gt;""),ABS($S145-T145),AND($S145="",T145=""),"",OR($S145&lt;&gt;"",T145&lt;&gt;""),"-")</f>
        <v/>
      </c>
      <c r="BZ145" s="120" t="str" cm="1">
        <f t="array" ref="BZ145">_xlfn.IFS(AND($S145&lt;&gt;"",U145&lt;&gt;""),ABS($S145-U145),AND($S145="",U145=""),"",OR($S145&lt;&gt;"",U145&lt;&gt;""),"-")</f>
        <v/>
      </c>
      <c r="CA145" s="120" t="str" cm="1">
        <f t="array" ref="CA145">_xlfn.IFS(AND($S145&lt;&gt;"",V145&lt;&gt;""),ABS($S145-V145),AND($S145="",V145=""),"",OR($S145&lt;&gt;"",V145&lt;&gt;""),"-")</f>
        <v/>
      </c>
      <c r="CB145" s="120" t="str" cm="1">
        <f t="array" ref="CB145">_xlfn.IFS(AND($S145&lt;&gt;"",W145&lt;&gt;""),ABS($S145-W145),AND($S145="",W145=""),"",OR($S145&lt;&gt;"",W145&lt;&gt;""),"-")</f>
        <v/>
      </c>
      <c r="CC145" s="120" t="str" cm="1">
        <f t="array" ref="CC145">_xlfn.IFS(AND($S145&lt;&gt;"",X145&lt;&gt;""),ABS($S145-X145),AND($S145="",X145=""),"",OR($S145&lt;&gt;"",X145&lt;&gt;""),"-")</f>
        <v/>
      </c>
      <c r="CD145" s="120" t="str" cm="1">
        <f t="array" ref="CD145">_xlfn.IFS(AND($S145&lt;&gt;"",Y145&lt;&gt;""),ABS($S145-Y145),AND($S145="",Y145=""),"",OR($S145&lt;&gt;"",Y145&lt;&gt;""),"-")</f>
        <v/>
      </c>
      <c r="CE145" s="120" t="str" cm="1">
        <f t="array" ref="CE145">_xlfn.IFS(AND($S145&lt;&gt;"",Z145&lt;&gt;""),ABS($S145-Z145),AND($S145="",Z145=""),"",OR($S145&lt;&gt;"",Z145&lt;&gt;""),"-")</f>
        <v/>
      </c>
      <c r="CF145" s="121" t="str" cm="1">
        <f t="array" ref="CF145">_xlfn.IFS(AND($T145&lt;&gt;"",U145&lt;&gt;""),ABS($T145-U145),AND($T145="",U145=""),"",OR($T145&lt;&gt;"",U145&lt;&gt;""),"-")</f>
        <v/>
      </c>
      <c r="CG145" s="120" t="str" cm="1">
        <f t="array" ref="CG145">_xlfn.IFS(AND($T145&lt;&gt;"",V145&lt;&gt;""),ABS($T145-V145),AND($T145="",V145=""),"",OR($T145&lt;&gt;"",V145&lt;&gt;""),"-")</f>
        <v/>
      </c>
      <c r="CH145" s="120" t="str" cm="1">
        <f t="array" ref="CH145">_xlfn.IFS(AND($T145&lt;&gt;"",W145&lt;&gt;""),ABS($T145-W145),AND($T145="",W145=""),"",OR($T145&lt;&gt;"",W145&lt;&gt;""),"-")</f>
        <v/>
      </c>
      <c r="CI145" s="120" t="str" cm="1">
        <f t="array" ref="CI145">_xlfn.IFS(AND($T145&lt;&gt;"",X145&lt;&gt;""),ABS($T145-X145),AND($T145="",X145=""),"",OR($T145&lt;&gt;"",X145&lt;&gt;""),"-")</f>
        <v/>
      </c>
      <c r="CJ145" s="120" t="str" cm="1">
        <f t="array" ref="CJ145">_xlfn.IFS(AND($T145&lt;&gt;"",Y145&lt;&gt;""),ABS($T145-Y145),AND($T145="",Y145=""),"",OR($T145&lt;&gt;"",Y145&lt;&gt;""),"-")</f>
        <v/>
      </c>
      <c r="CK145" s="120" t="str" cm="1">
        <f t="array" ref="CK145">_xlfn.IFS(AND($T145&lt;&gt;"",Z145&lt;&gt;""),ABS($T145-Z145),AND($T145="",Z145=""),"",OR($T145&lt;&gt;"",Z145&lt;&gt;""),"-")</f>
        <v/>
      </c>
      <c r="CL145" s="121" t="str" cm="1">
        <f t="array" ref="CL145">_xlfn.IFS(AND($U145&lt;&gt;"",V145&lt;&gt;""),ABS($U145-V145),AND($U145="",V145=""),"",OR($U145&lt;&gt;"",V145&lt;&gt;""),"-")</f>
        <v/>
      </c>
      <c r="CM145" s="120" t="str" cm="1">
        <f t="array" ref="CM145">_xlfn.IFS(AND($U145&lt;&gt;"",W145&lt;&gt;""),ABS($U145-W145),AND($U145="",W145=""),"",OR($U145&lt;&gt;"",W145&lt;&gt;""),"-")</f>
        <v/>
      </c>
      <c r="CN145" s="120" t="str" cm="1">
        <f t="array" ref="CN145">_xlfn.IFS(AND($U145&lt;&gt;"",X145&lt;&gt;""),ABS($U145-X145),AND($U145="",X145=""),"",OR($U145&lt;&gt;"",X145&lt;&gt;""),"-")</f>
        <v/>
      </c>
      <c r="CO145" s="120" t="str" cm="1">
        <f t="array" ref="CO145">_xlfn.IFS(AND($U145&lt;&gt;"",Y145&lt;&gt;""),ABS($U145-Y145),AND($U145="",Y145=""),"",OR($U145&lt;&gt;"",Y145&lt;&gt;""),"-")</f>
        <v/>
      </c>
      <c r="CP145" s="120" t="str" cm="1">
        <f t="array" ref="CP145">_xlfn.IFS(AND($U145&lt;&gt;"",Z145&lt;&gt;""),ABS($U145-Z145),AND($U145="",Z145=""),"",OR($U145&lt;&gt;"",Z145&lt;&gt;""),"-")</f>
        <v/>
      </c>
      <c r="CQ145" s="121" t="str" cm="1">
        <f t="array" ref="CQ145">_xlfn.IFS(AND($V145&lt;&gt;"",W145&lt;&gt;""),ABS($V145-W145),AND($V145="",W145=""),"",OR($V145&lt;&gt;"",W145&lt;&gt;""),"-")</f>
        <v/>
      </c>
      <c r="CR145" s="120" t="str" cm="1">
        <f t="array" ref="CR145">_xlfn.IFS(AND($V145&lt;&gt;"",X145&lt;&gt;""),ABS($V145-X145),AND($V145="",X145=""),"",OR($V145&lt;&gt;"",X145&lt;&gt;""),"-")</f>
        <v/>
      </c>
      <c r="CS145" s="120" t="str" cm="1">
        <f t="array" ref="CS145">_xlfn.IFS(AND($V145&lt;&gt;"",Y145&lt;&gt;""),ABS($V145-Y145),AND($V145="",Y145=""),"",OR($V145&lt;&gt;"",Y145&lt;&gt;""),"-")</f>
        <v/>
      </c>
      <c r="CT145" s="120" t="str" cm="1">
        <f t="array" ref="CT145">_xlfn.IFS(AND($V145&lt;&gt;"",Z145&lt;&gt;""),ABS($V145-Z145),AND($V145="",Z145=""),"",OR($V145&lt;&gt;"",Z145&lt;&gt;""),"-")</f>
        <v/>
      </c>
      <c r="CU145" s="121" t="str" cm="1">
        <f t="array" ref="CU145">_xlfn.IFS(AND($W145&lt;&gt;"",X145&lt;&gt;""),ABS($W145-X145),AND($W145="",X145=""),"",OR($W145&lt;&gt;"",X145&lt;&gt;""),"-")</f>
        <v/>
      </c>
      <c r="CV145" s="120" t="str" cm="1">
        <f t="array" ref="CV145">_xlfn.IFS(AND($W145&lt;&gt;"",Y145&lt;&gt;""),ABS($W145-Y145),AND($W145="",Y145=""),"",OR($W145&lt;&gt;"",Y145&lt;&gt;""),"-")</f>
        <v/>
      </c>
      <c r="CW145" s="120" t="str" cm="1">
        <f t="array" ref="CW145">_xlfn.IFS(AND($W145&lt;&gt;"",Z145&lt;&gt;""),ABS($W145-Z145),AND($W145="",Z145=""),"",OR($W145&lt;&gt;"",Z145&lt;&gt;""),"-")</f>
        <v/>
      </c>
      <c r="CX145" s="121" t="str" cm="1">
        <f t="array" ref="CX145">_xlfn.IFS(AND($X145&lt;&gt;"",Y145&lt;&gt;""),ABS($X145-Y145),AND($X145="",Y145=""),"",OR($X145&lt;&gt;"",Y145&lt;&gt;""),"-")</f>
        <v/>
      </c>
      <c r="CY145" s="120" t="str" cm="1">
        <f t="array" ref="CY145">_xlfn.IFS(AND($X145&lt;&gt;"",Z145&lt;&gt;""),ABS($X145-Z145),AND($X145="",Z145=""),"",OR($X145&lt;&gt;"",Z145&lt;&gt;""),"-")</f>
        <v/>
      </c>
      <c r="CZ145" s="121" t="str" cm="1">
        <f t="array" ref="CZ145">_xlfn.IFS(AND($Y145&lt;&gt;"",Z145&lt;&gt;""),ABS($Y145-Z145),AND($Y145="",Z145=""),"",OR($Y145&lt;&gt;"",Z145&lt;&gt;""),"-")</f>
        <v/>
      </c>
    </row>
    <row r="146" spans="1:104" x14ac:dyDescent="0.2">
      <c r="A146" s="260" t="s">
        <v>189</v>
      </c>
      <c r="B146" s="259" t="str">
        <f>VLOOKUP($A146,Merged_couplings!$B:$BU,MATCH(B$1,Merged_couplings!$B$1:$BU$1,0),FALSE)</f>
        <v>-I-</v>
      </c>
      <c r="C146" s="258" t="str">
        <f>VLOOKUP($A146,Merged_couplings!$B:$BU,MATCH(C$1,Merged_couplings!$B$1:$BU$1,0),FALSE)</f>
        <v>-I-</v>
      </c>
      <c r="D146" s="258" t="str">
        <f>VLOOKUP($A146,Merged_couplings!$B:$BU,MATCH(D$1,Merged_couplings!$B$1:$BU$1,0),FALSE)</f>
        <v>-I-</v>
      </c>
      <c r="E146" s="258" t="str">
        <f>VLOOKUP($A146,Merged_couplings!$B:$BU,MATCH(E$1,Merged_couplings!$B$1:$BU$1,0),FALSE)</f>
        <v>-I-</v>
      </c>
      <c r="F146" s="258" t="str">
        <f>VLOOKUP($A146,Merged_couplings!$B:$BU,MATCH(F$1,Merged_couplings!$B$1:$BU$1,0),FALSE)</f>
        <v>-I-</v>
      </c>
      <c r="G146" s="258" t="str">
        <f>VLOOKUP($A146,Merged_couplings!$B:$BU,MATCH(G$1,Merged_couplings!$B$1:$BU$1,0),FALSE)</f>
        <v>-I-</v>
      </c>
      <c r="H146" s="258" t="str">
        <f>VLOOKUP($A146,Merged_couplings!$B:$BU,MATCH(H$1,Merged_couplings!$B$1:$BU$1,0),FALSE)</f>
        <v>-IG</v>
      </c>
      <c r="I146" s="258" t="str">
        <f>VLOOKUP($A146,Merged_couplings!$B:$BU,MATCH(I$1,Merged_couplings!$B$1:$BU$1,0),FALSE)</f>
        <v>-IG</v>
      </c>
      <c r="J146" s="258" t="str">
        <f>VLOOKUP($A146,Merged_couplings!$B:$BU,MATCH(J$1,Merged_couplings!$B$1:$BU$1,0),FALSE)</f>
        <v>-IG</v>
      </c>
      <c r="K146" s="258" t="str">
        <f>VLOOKUP($A146,Merged_couplings!$B:$BU,MATCH(K$1,Merged_couplings!$B$1:$BU$1,0),FALSE)</f>
        <v>-IG</v>
      </c>
      <c r="L146" s="258" t="str">
        <f>VLOOKUP($A146,Merged_couplings!$B:$BU,MATCH(L$1,Merged_couplings!$B$1:$BU$1,0),FALSE)</f>
        <v>-I-</v>
      </c>
      <c r="M146" s="258" t="str">
        <f>VLOOKUP($A146,Merged_couplings!$B:$BU,MATCH(M$1,Merged_couplings!$B$1:$BU$1,0),FALSE)</f>
        <v>-I-</v>
      </c>
      <c r="N146" s="121" t="str">
        <f>IF(OR(B146="BIG",B146="BI-",B146="B-G"),VLOOKUP($A146,Merged_couplings!$B:$BU,MATCH(N$1,Merged_couplings!$B$1:$BU$1,0),FALSE),"")</f>
        <v/>
      </c>
      <c r="P146" s="120" t="str">
        <f>IF(OR(C146="BIG",C146="BI-",C146="B-G"),VLOOKUP($A146,Merged_couplings!$B:$BU,MATCH(P$1,Merged_couplings!$B$1:$BU$1,0),FALSE),"")</f>
        <v/>
      </c>
      <c r="Q146" s="120" t="str">
        <f>IF(OR(D146="BIG",D146="BI-",D146="B-G"),VLOOKUP($A146,Merged_couplings!$B:$BU,MATCH(Q$1,Merged_couplings!$B$1:$BU$1,0),FALSE),"")</f>
        <v/>
      </c>
      <c r="R146" s="120" t="str">
        <f>IF(OR(E146="BIG",E146="BI-",E146="B-G"),VLOOKUP($A146,Merged_couplings!$B:$BU,MATCH(R$1,Merged_couplings!$B$1:$BU$1,0),FALSE),"")</f>
        <v/>
      </c>
      <c r="S146" s="120" t="str">
        <f>IF(OR(F146="BIG",F146="BI-",F146="B-G"),VLOOKUP($A146,Merged_couplings!$B:$BU,MATCH(S$1,Merged_couplings!$B$1:$BU$1,0),FALSE),"")</f>
        <v/>
      </c>
      <c r="T146" s="120" t="str">
        <f>IF(OR(G146="BIG",G146="BI-",G146="B-G"),VLOOKUP($A146,Merged_couplings!$B:$BU,MATCH(T$1,Merged_couplings!$B$1:$BU$1,0),FALSE),"")</f>
        <v/>
      </c>
      <c r="U146" s="120" t="str">
        <f>IF(OR(H146="BIG",H146="BI-",H146="B-G"),VLOOKUP($A146,Merged_couplings!$B:$BU,MATCH(U$1,Merged_couplings!$B$1:$BU$1,0),FALSE),"")</f>
        <v/>
      </c>
      <c r="V146" s="120" t="str">
        <f>IF(OR(I146="BIG",I146="BI-",I146="B-G"),VLOOKUP($A146,Merged_couplings!$B:$BU,MATCH(V$1,Merged_couplings!$B$1:$BU$1,0),FALSE),"")</f>
        <v/>
      </c>
      <c r="W146" s="120" t="str">
        <f>IF(OR(J146="BIG",J146="BI-",J146="B-G"),VLOOKUP($A146,Merged_couplings!$B:$BU,MATCH(W$1,Merged_couplings!$B$1:$BU$1,0),FALSE),"")</f>
        <v/>
      </c>
      <c r="X146" s="120" t="str">
        <f>IF(OR(K146="BIG",K146="BI-",K146="B-G"),VLOOKUP($A146,Merged_couplings!$B:$BU,MATCH(X$1,Merged_couplings!$B$1:$BU$1,0),FALSE),"")</f>
        <v/>
      </c>
      <c r="Y146" s="120" t="str">
        <f>IF(OR(L146="BIG",L146="BI-",L146="B-G"),VLOOKUP($A146,Merged_couplings!$B:$BU,MATCH(Y$1,Merged_couplings!$B$1:$BU$1,0),FALSE),"")</f>
        <v/>
      </c>
      <c r="Z146" s="120" t="str">
        <f>IF(OR(M146="BIG",M146="BI-",M146="B-G"),VLOOKUP($A146,Merged_couplings!$B:$BU,MATCH(Z$1,Merged_couplings!$B$1:$BU$1,0),FALSE),"")</f>
        <v/>
      </c>
      <c r="AA146" s="123"/>
      <c r="AB146" s="340" t="str" cm="1">
        <f t="array" ref="AB146">_xlfn.IFS(AND($N146&lt;&gt;"",P146&lt;&gt;""),ABS($N146-P146),AND($N146="",P146=""),"",OR($N146&lt;&gt;"",P146&lt;&gt;""),"-")</f>
        <v/>
      </c>
      <c r="AC146" s="122" t="str" cm="1">
        <f t="array" ref="AC146">_xlfn.IFS(AND($N146&lt;&gt;"",Q146&lt;&gt;""),ABS($N146-Q146),AND($N146="",Q146=""),"",OR($N146&lt;&gt;"",Q146&lt;&gt;""),"-")</f>
        <v/>
      </c>
      <c r="AD146" s="122" t="str" cm="1">
        <f t="array" ref="AD146">_xlfn.IFS(AND($N146&lt;&gt;"",R146&lt;&gt;""),ABS($N146-R146),AND($N146="",R146=""),"",OR($N146&lt;&gt;"",R146&lt;&gt;""),"-")</f>
        <v/>
      </c>
      <c r="AE146" s="122" t="str" cm="1">
        <f t="array" ref="AE146">_xlfn.IFS(AND($N146&lt;&gt;"",S146&lt;&gt;""),ABS($N146-S146),AND($N146="",S146=""),"",OR($N146&lt;&gt;"",S146&lt;&gt;""),"-")</f>
        <v/>
      </c>
      <c r="AF146" s="122" t="str" cm="1">
        <f t="array" ref="AF146">_xlfn.IFS(AND($N146&lt;&gt;"",T146&lt;&gt;""),ABS($N146-T146),AND($N146="",T146=""),"",OR($N146&lt;&gt;"",T146&lt;&gt;""),"-")</f>
        <v/>
      </c>
      <c r="AG146" s="122" t="str" cm="1">
        <f t="array" ref="AG146">_xlfn.IFS(AND($N146&lt;&gt;"",U146&lt;&gt;""),ABS($N146-U146),AND($N146="",U146=""),"",OR($N146&lt;&gt;"",U146&lt;&gt;""),"-")</f>
        <v/>
      </c>
      <c r="AH146" s="122" t="str" cm="1">
        <f t="array" ref="AH146">_xlfn.IFS(AND($N146&lt;&gt;"",V146&lt;&gt;""),ABS($N146-V146),AND($N146="",V146=""),"",OR($N146&lt;&gt;"",V146&lt;&gt;""),"-")</f>
        <v/>
      </c>
      <c r="AI146" s="122" t="str" cm="1">
        <f t="array" ref="AI146">_xlfn.IFS(AND($N146&lt;&gt;"",W146&lt;&gt;""),ABS($N146-W146),AND($N146="",W146=""),"",OR($N146&lt;&gt;"",W146&lt;&gt;""),"-")</f>
        <v/>
      </c>
      <c r="AJ146" s="122" t="str" cm="1">
        <f t="array" ref="AJ146">_xlfn.IFS(AND($N146&lt;&gt;"",X146&lt;&gt;""),ABS($N146-X146),AND($N146="",X146=""),"",OR($N146&lt;&gt;"",X146&lt;&gt;""),"-")</f>
        <v/>
      </c>
      <c r="AK146" s="122" t="str" cm="1">
        <f t="array" ref="AK146">_xlfn.IFS(AND($N146&lt;&gt;"",Y146&lt;&gt;""),ABS($N146-Y146),AND($N146="",Y146=""),"",OR($N146&lt;&gt;"",Y146&lt;&gt;""),"-")</f>
        <v/>
      </c>
      <c r="AL146" s="122" t="str" cm="1">
        <f t="array" ref="AL146">_xlfn.IFS(AND($N146&lt;&gt;"",Z146&lt;&gt;""),ABS($N146-Z146),AND($N146="",Z146=""),"",OR($N146&lt;&gt;"",Z146&lt;&gt;""),"-")</f>
        <v/>
      </c>
      <c r="AM146" s="340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1" t="str" cm="1">
        <f t="array" ref="AX146">_xlfn.IFS(AND($P146&lt;&gt;"",Q146&lt;&gt;""),ABS($P146-Q146),AND($P146="",Q146=""),"",OR($P146&lt;&gt;"",Q146&lt;&gt;""),"-")</f>
        <v/>
      </c>
      <c r="AY146" s="120" t="str" cm="1">
        <f t="array" ref="AY146">_xlfn.IFS(AND($P146&lt;&gt;"",R146&lt;&gt;""),ABS($P146-R146),AND($P146="",R146=""),"",OR($P146&lt;&gt;"",R146&lt;&gt;""),"-")</f>
        <v/>
      </c>
      <c r="AZ146" s="120" t="str" cm="1">
        <f t="array" ref="AZ146">_xlfn.IFS(AND($P146&lt;&gt;"",S146&lt;&gt;""),ABS($P146-S146),AND($P146="",S146=""),"",OR($P146&lt;&gt;"",S146&lt;&gt;""),"-")</f>
        <v/>
      </c>
      <c r="BA146" s="120" t="str" cm="1">
        <f t="array" ref="BA146">_xlfn.IFS(AND($P146&lt;&gt;"",T146&lt;&gt;""),ABS($P146-T146),AND($P146="",T146=""),"",OR($P146&lt;&gt;"",T146&lt;&gt;""),"-")</f>
        <v/>
      </c>
      <c r="BB146" s="120" t="str" cm="1">
        <f t="array" ref="BB146">_xlfn.IFS(AND($P146&lt;&gt;"",U146&lt;&gt;""),ABS($P146-U146),AND($P146="",U146=""),"",OR($P146&lt;&gt;"",U146&lt;&gt;""),"-")</f>
        <v/>
      </c>
      <c r="BC146" s="120" t="str" cm="1">
        <f t="array" ref="BC146">_xlfn.IFS(AND($P146&lt;&gt;"",V146&lt;&gt;""),ABS($P146-V146),AND($P146="",V146=""),"",OR($P146&lt;&gt;"",V146&lt;&gt;""),"-")</f>
        <v/>
      </c>
      <c r="BD146" s="120" t="str" cm="1">
        <f t="array" ref="BD146">_xlfn.IFS(AND($P146&lt;&gt;"",W146&lt;&gt;""),ABS($P146-W146),AND($P146="",W146=""),"",OR($P146&lt;&gt;"",W146&lt;&gt;""),"-")</f>
        <v/>
      </c>
      <c r="BE146" s="120" t="str" cm="1">
        <f t="array" ref="BE146">_xlfn.IFS(AND($P146&lt;&gt;"",X146&lt;&gt;""),ABS($P146-X146),AND($P146="",X146=""),"",OR($P146&lt;&gt;"",X146&lt;&gt;""),"-")</f>
        <v/>
      </c>
      <c r="BF146" s="120" t="str" cm="1">
        <f t="array" ref="BF146">_xlfn.IFS(AND($P146&lt;&gt;"",Y146&lt;&gt;""),ABS($P146-Y146),AND($P146="",Y146=""),"",OR($P146&lt;&gt;"",Y146&lt;&gt;""),"-")</f>
        <v/>
      </c>
      <c r="BG146" s="120" t="str" cm="1">
        <f t="array" ref="BG146">_xlfn.IFS(AND($P146&lt;&gt;"",Z146&lt;&gt;""),ABS($P146-Z146),AND($P146="",Z146=""),"",OR($P146&lt;&gt;"",Z146&lt;&gt;""),"-")</f>
        <v/>
      </c>
      <c r="BH146" s="121" t="str" cm="1">
        <f t="array" ref="BH146">_xlfn.IFS(AND($Q146&lt;&gt;"",R146&lt;&gt;""),ABS($Q146-R146),AND($Q146="",R146=""),"",OR($Q146&lt;&gt;"",R146&lt;&gt;""),"-")</f>
        <v/>
      </c>
      <c r="BI146" s="120" t="str" cm="1">
        <f t="array" ref="BI146">_xlfn.IFS(AND($Q146&lt;&gt;"",S146&lt;&gt;""),ABS($Q146-S146),AND($Q146="",S146=""),"",OR($Q146&lt;&gt;"",S146&lt;&gt;""),"-")</f>
        <v/>
      </c>
      <c r="BJ146" s="120" t="str" cm="1">
        <f t="array" ref="BJ146">_xlfn.IFS(AND($Q146&lt;&gt;"",T146&lt;&gt;""),ABS($Q146-T146),AND($Q146="",T146=""),"",OR($Q146&lt;&gt;"",T146&lt;&gt;""),"-")</f>
        <v/>
      </c>
      <c r="BK146" s="120" t="str" cm="1">
        <f t="array" ref="BK146">_xlfn.IFS(AND($Q146&lt;&gt;"",U146&lt;&gt;""),ABS($Q146-U146),AND($Q146="",U146=""),"",OR($Q146&lt;&gt;"",U146&lt;&gt;""),"-")</f>
        <v/>
      </c>
      <c r="BL146" s="120" t="str" cm="1">
        <f t="array" ref="BL146">_xlfn.IFS(AND($Q146&lt;&gt;"",V146&lt;&gt;""),ABS($Q146-V146),AND($Q146="",V146=""),"",OR($Q146&lt;&gt;"",V146&lt;&gt;""),"-")</f>
        <v/>
      </c>
      <c r="BM146" s="120" t="str" cm="1">
        <f t="array" ref="BM146">_xlfn.IFS(AND($Q146&lt;&gt;"",W146&lt;&gt;""),ABS($Q146-W146),AND($Q146="",W146=""),"",OR($Q146&lt;&gt;"",W146&lt;&gt;""),"-")</f>
        <v/>
      </c>
      <c r="BN146" s="120" t="str" cm="1">
        <f t="array" ref="BN146">_xlfn.IFS(AND($Q146&lt;&gt;"",X146&lt;&gt;""),ABS($Q146-X146),AND($Q146="",X146=""),"",OR($Q146&lt;&gt;"",X146&lt;&gt;""),"-")</f>
        <v/>
      </c>
      <c r="BO146" s="120" t="str" cm="1">
        <f t="array" ref="BO146">_xlfn.IFS(AND($Q146&lt;&gt;"",Y146&lt;&gt;""),ABS($Q146-Y146),AND($Q146="",Y146=""),"",OR($Q146&lt;&gt;"",Y146&lt;&gt;""),"-")</f>
        <v/>
      </c>
      <c r="BP146" s="120" t="str" cm="1">
        <f t="array" ref="BP146">_xlfn.IFS(AND($Q146&lt;&gt;"",Z146&lt;&gt;""),ABS($Q146-Z146),AND($Q146="",Z146=""),"",OR($Q146&lt;&gt;"",Z146&lt;&gt;""),"-")</f>
        <v/>
      </c>
      <c r="BQ146" s="121" t="str" cm="1">
        <f t="array" ref="BQ146">_xlfn.IFS(AND($R146&lt;&gt;"",S146&lt;&gt;""),ABS($R146-S146),AND($R146="",S146=""),"",OR($R146&lt;&gt;"",S146&lt;&gt;""),"-")</f>
        <v/>
      </c>
      <c r="BR146" s="120" t="str" cm="1">
        <f t="array" ref="BR146">_xlfn.IFS(AND($R146&lt;&gt;"",T146&lt;&gt;""),ABS($R146-T146),AND($R146="",T146=""),"",OR($R146&lt;&gt;"",T146&lt;&gt;""),"-")</f>
        <v/>
      </c>
      <c r="BS146" s="120" t="str" cm="1">
        <f t="array" ref="BS146">_xlfn.IFS(AND($R146&lt;&gt;"",U146&lt;&gt;""),ABS($R146-U146),AND($R146="",U146=""),"",OR($R146&lt;&gt;"",U146&lt;&gt;""),"-")</f>
        <v/>
      </c>
      <c r="BT146" s="120" t="str" cm="1">
        <f t="array" ref="BT146">_xlfn.IFS(AND($R146&lt;&gt;"",V146&lt;&gt;""),ABS($R146-V146),AND($R146="",V146=""),"",OR($R146&lt;&gt;"",V146&lt;&gt;""),"-")</f>
        <v/>
      </c>
      <c r="BU146" s="120" t="str" cm="1">
        <f t="array" ref="BU146">_xlfn.IFS(AND($R146&lt;&gt;"",W146&lt;&gt;""),ABS($R146-W146),AND($R146="",W146=""),"",OR($R146&lt;&gt;"",W146&lt;&gt;""),"-")</f>
        <v/>
      </c>
      <c r="BV146" s="120" t="str" cm="1">
        <f t="array" ref="BV146">_xlfn.IFS(AND($R146&lt;&gt;"",X146&lt;&gt;""),ABS($R146-X146),AND($R146="",X146=""),"",OR($R146&lt;&gt;"",X146&lt;&gt;""),"-")</f>
        <v/>
      </c>
      <c r="BW146" s="120" t="str" cm="1">
        <f t="array" ref="BW146">_xlfn.IFS(AND($R146&lt;&gt;"",Y146&lt;&gt;""),ABS($R146-Y146),AND($R146="",Y146=""),"",OR($R146&lt;&gt;"",Y146&lt;&gt;""),"-")</f>
        <v/>
      </c>
      <c r="BX146" s="120" t="str" cm="1">
        <f t="array" ref="BX146">_xlfn.IFS(AND($R146&lt;&gt;"",Z146&lt;&gt;""),ABS($R146-Z146),AND($R146="",Z146=""),"",OR($R146&lt;&gt;"",Z146&lt;&gt;""),"-")</f>
        <v/>
      </c>
      <c r="BY146" s="121" t="str" cm="1">
        <f t="array" ref="BY146">_xlfn.IFS(AND($S146&lt;&gt;"",T146&lt;&gt;""),ABS($S146-T146),AND($S146="",T146=""),"",OR($S146&lt;&gt;"",T146&lt;&gt;""),"-")</f>
        <v/>
      </c>
      <c r="BZ146" s="120" t="str" cm="1">
        <f t="array" ref="BZ146">_xlfn.IFS(AND($S146&lt;&gt;"",U146&lt;&gt;""),ABS($S146-U146),AND($S146="",U146=""),"",OR($S146&lt;&gt;"",U146&lt;&gt;""),"-")</f>
        <v/>
      </c>
      <c r="CA146" s="120" t="str" cm="1">
        <f t="array" ref="CA146">_xlfn.IFS(AND($S146&lt;&gt;"",V146&lt;&gt;""),ABS($S146-V146),AND($S146="",V146=""),"",OR($S146&lt;&gt;"",V146&lt;&gt;""),"-")</f>
        <v/>
      </c>
      <c r="CB146" s="120" t="str" cm="1">
        <f t="array" ref="CB146">_xlfn.IFS(AND($S146&lt;&gt;"",W146&lt;&gt;""),ABS($S146-W146),AND($S146="",W146=""),"",OR($S146&lt;&gt;"",W146&lt;&gt;""),"-")</f>
        <v/>
      </c>
      <c r="CC146" s="120" t="str" cm="1">
        <f t="array" ref="CC146">_xlfn.IFS(AND($S146&lt;&gt;"",X146&lt;&gt;""),ABS($S146-X146),AND($S146="",X146=""),"",OR($S146&lt;&gt;"",X146&lt;&gt;""),"-")</f>
        <v/>
      </c>
      <c r="CD146" s="120" t="str" cm="1">
        <f t="array" ref="CD146">_xlfn.IFS(AND($S146&lt;&gt;"",Y146&lt;&gt;""),ABS($S146-Y146),AND($S146="",Y146=""),"",OR($S146&lt;&gt;"",Y146&lt;&gt;""),"-")</f>
        <v/>
      </c>
      <c r="CE146" s="120" t="str" cm="1">
        <f t="array" ref="CE146">_xlfn.IFS(AND($S146&lt;&gt;"",Z146&lt;&gt;""),ABS($S146-Z146),AND($S146="",Z146=""),"",OR($S146&lt;&gt;"",Z146&lt;&gt;""),"-")</f>
        <v/>
      </c>
      <c r="CF146" s="121" t="str" cm="1">
        <f t="array" ref="CF146">_xlfn.IFS(AND($T146&lt;&gt;"",U146&lt;&gt;""),ABS($T146-U146),AND($T146="",U146=""),"",OR($T146&lt;&gt;"",U146&lt;&gt;""),"-")</f>
        <v/>
      </c>
      <c r="CG146" s="120" t="str" cm="1">
        <f t="array" ref="CG146">_xlfn.IFS(AND($T146&lt;&gt;"",V146&lt;&gt;""),ABS($T146-V146),AND($T146="",V146=""),"",OR($T146&lt;&gt;"",V146&lt;&gt;""),"-")</f>
        <v/>
      </c>
      <c r="CH146" s="120" t="str" cm="1">
        <f t="array" ref="CH146">_xlfn.IFS(AND($T146&lt;&gt;"",W146&lt;&gt;""),ABS($T146-W146),AND($T146="",W146=""),"",OR($T146&lt;&gt;"",W146&lt;&gt;""),"-")</f>
        <v/>
      </c>
      <c r="CI146" s="120" t="str" cm="1">
        <f t="array" ref="CI146">_xlfn.IFS(AND($T146&lt;&gt;"",X146&lt;&gt;""),ABS($T146-X146),AND($T146="",X146=""),"",OR($T146&lt;&gt;"",X146&lt;&gt;""),"-")</f>
        <v/>
      </c>
      <c r="CJ146" s="120" t="str" cm="1">
        <f t="array" ref="CJ146">_xlfn.IFS(AND($T146&lt;&gt;"",Y146&lt;&gt;""),ABS($T146-Y146),AND($T146="",Y146=""),"",OR($T146&lt;&gt;"",Y146&lt;&gt;""),"-")</f>
        <v/>
      </c>
      <c r="CK146" s="120" t="str" cm="1">
        <f t="array" ref="CK146">_xlfn.IFS(AND($T146&lt;&gt;"",Z146&lt;&gt;""),ABS($T146-Z146),AND($T146="",Z146=""),"",OR($T146&lt;&gt;"",Z146&lt;&gt;""),"-")</f>
        <v/>
      </c>
      <c r="CL146" s="121" t="str" cm="1">
        <f t="array" ref="CL146">_xlfn.IFS(AND($U146&lt;&gt;"",V146&lt;&gt;""),ABS($U146-V146),AND($U146="",V146=""),"",OR($U146&lt;&gt;"",V146&lt;&gt;""),"-")</f>
        <v/>
      </c>
      <c r="CM146" s="120" t="str" cm="1">
        <f t="array" ref="CM146">_xlfn.IFS(AND($U146&lt;&gt;"",W146&lt;&gt;""),ABS($U146-W146),AND($U146="",W146=""),"",OR($U146&lt;&gt;"",W146&lt;&gt;""),"-")</f>
        <v/>
      </c>
      <c r="CN146" s="120" t="str" cm="1">
        <f t="array" ref="CN146">_xlfn.IFS(AND($U146&lt;&gt;"",X146&lt;&gt;""),ABS($U146-X146),AND($U146="",X146=""),"",OR($U146&lt;&gt;"",X146&lt;&gt;""),"-")</f>
        <v/>
      </c>
      <c r="CO146" s="120" t="str" cm="1">
        <f t="array" ref="CO146">_xlfn.IFS(AND($U146&lt;&gt;"",Y146&lt;&gt;""),ABS($U146-Y146),AND($U146="",Y146=""),"",OR($U146&lt;&gt;"",Y146&lt;&gt;""),"-")</f>
        <v/>
      </c>
      <c r="CP146" s="120" t="str" cm="1">
        <f t="array" ref="CP146">_xlfn.IFS(AND($U146&lt;&gt;"",Z146&lt;&gt;""),ABS($U146-Z146),AND($U146="",Z146=""),"",OR($U146&lt;&gt;"",Z146&lt;&gt;""),"-")</f>
        <v/>
      </c>
      <c r="CQ146" s="121" t="str" cm="1">
        <f t="array" ref="CQ146">_xlfn.IFS(AND($V146&lt;&gt;"",W146&lt;&gt;""),ABS($V146-W146),AND($V146="",W146=""),"",OR($V146&lt;&gt;"",W146&lt;&gt;""),"-")</f>
        <v/>
      </c>
      <c r="CR146" s="120" t="str" cm="1">
        <f t="array" ref="CR146">_xlfn.IFS(AND($V146&lt;&gt;"",X146&lt;&gt;""),ABS($V146-X146),AND($V146="",X146=""),"",OR($V146&lt;&gt;"",X146&lt;&gt;""),"-")</f>
        <v/>
      </c>
      <c r="CS146" s="120" t="str" cm="1">
        <f t="array" ref="CS146">_xlfn.IFS(AND($V146&lt;&gt;"",Y146&lt;&gt;""),ABS($V146-Y146),AND($V146="",Y146=""),"",OR($V146&lt;&gt;"",Y146&lt;&gt;""),"-")</f>
        <v/>
      </c>
      <c r="CT146" s="120" t="str" cm="1">
        <f t="array" ref="CT146">_xlfn.IFS(AND($V146&lt;&gt;"",Z146&lt;&gt;""),ABS($V146-Z146),AND($V146="",Z146=""),"",OR($V146&lt;&gt;"",Z146&lt;&gt;""),"-")</f>
        <v/>
      </c>
      <c r="CU146" s="121" t="str" cm="1">
        <f t="array" ref="CU146">_xlfn.IFS(AND($W146&lt;&gt;"",X146&lt;&gt;""),ABS($W146-X146),AND($W146="",X146=""),"",OR($W146&lt;&gt;"",X146&lt;&gt;""),"-")</f>
        <v/>
      </c>
      <c r="CV146" s="120" t="str" cm="1">
        <f t="array" ref="CV146">_xlfn.IFS(AND($W146&lt;&gt;"",Y146&lt;&gt;""),ABS($W146-Y146),AND($W146="",Y146=""),"",OR($W146&lt;&gt;"",Y146&lt;&gt;""),"-")</f>
        <v/>
      </c>
      <c r="CW146" s="120" t="str" cm="1">
        <f t="array" ref="CW146">_xlfn.IFS(AND($W146&lt;&gt;"",Z146&lt;&gt;""),ABS($W146-Z146),AND($W146="",Z146=""),"",OR($W146&lt;&gt;"",Z146&lt;&gt;""),"-")</f>
        <v/>
      </c>
      <c r="CX146" s="121" t="str" cm="1">
        <f t="array" ref="CX146">_xlfn.IFS(AND($X146&lt;&gt;"",Y146&lt;&gt;""),ABS($X146-Y146),AND($X146="",Y146=""),"",OR($X146&lt;&gt;"",Y146&lt;&gt;""),"-")</f>
        <v/>
      </c>
      <c r="CY146" s="120" t="str" cm="1">
        <f t="array" ref="CY146">_xlfn.IFS(AND($X146&lt;&gt;"",Z146&lt;&gt;""),ABS($X146-Z146),AND($X146="",Z146=""),"",OR($X146&lt;&gt;"",Z146&lt;&gt;""),"-")</f>
        <v/>
      </c>
      <c r="CZ146" s="121" t="str" cm="1">
        <f t="array" ref="CZ146">_xlfn.IFS(AND($Y146&lt;&gt;"",Z146&lt;&gt;""),ABS($Y146-Z146),AND($Y146="",Z146=""),"",OR($Y146&lt;&gt;"",Z146&lt;&gt;""),"-")</f>
        <v/>
      </c>
    </row>
    <row r="147" spans="1:104" x14ac:dyDescent="0.2">
      <c r="A147" s="260" t="s">
        <v>190</v>
      </c>
      <c r="B147" s="259" t="str">
        <f>VLOOKUP($A147,Merged_couplings!$B:$BU,MATCH(B$1,Merged_couplings!$B$1:$BU$1,0),FALSE)</f>
        <v>-I-</v>
      </c>
      <c r="C147" s="258" t="str">
        <f>VLOOKUP($A147,Merged_couplings!$B:$BU,MATCH(C$1,Merged_couplings!$B$1:$BU$1,0),FALSE)</f>
        <v>-I-</v>
      </c>
      <c r="D147" s="258" t="str">
        <f>VLOOKUP($A147,Merged_couplings!$B:$BU,MATCH(D$1,Merged_couplings!$B$1:$BU$1,0),FALSE)</f>
        <v>-I-</v>
      </c>
      <c r="E147" s="258" t="str">
        <f>VLOOKUP($A147,Merged_couplings!$B:$BU,MATCH(E$1,Merged_couplings!$B$1:$BU$1,0),FALSE)</f>
        <v>-I-</v>
      </c>
      <c r="F147" s="258" t="str">
        <f>VLOOKUP($A147,Merged_couplings!$B:$BU,MATCH(F$1,Merged_couplings!$B$1:$BU$1,0),FALSE)</f>
        <v>-I-</v>
      </c>
      <c r="G147" s="258" t="str">
        <f>VLOOKUP($A147,Merged_couplings!$B:$BU,MATCH(G$1,Merged_couplings!$B$1:$BU$1,0),FALSE)</f>
        <v>-I-</v>
      </c>
      <c r="H147" s="258" t="str">
        <f>VLOOKUP($A147,Merged_couplings!$B:$BU,MATCH(H$1,Merged_couplings!$B$1:$BU$1,0),FALSE)</f>
        <v>-IG</v>
      </c>
      <c r="I147" s="258" t="str">
        <f>VLOOKUP($A147,Merged_couplings!$B:$BU,MATCH(I$1,Merged_couplings!$B$1:$BU$1,0),FALSE)</f>
        <v>-IG</v>
      </c>
      <c r="J147" s="258" t="str">
        <f>VLOOKUP($A147,Merged_couplings!$B:$BU,MATCH(J$1,Merged_couplings!$B$1:$BU$1,0),FALSE)</f>
        <v>-IG</v>
      </c>
      <c r="K147" s="258" t="str">
        <f>VLOOKUP($A147,Merged_couplings!$B:$BU,MATCH(K$1,Merged_couplings!$B$1:$BU$1,0),FALSE)</f>
        <v>-IG</v>
      </c>
      <c r="L147" s="258" t="str">
        <f>VLOOKUP($A147,Merged_couplings!$B:$BU,MATCH(L$1,Merged_couplings!$B$1:$BU$1,0),FALSE)</f>
        <v>-I-</v>
      </c>
      <c r="M147" s="258" t="str">
        <f>VLOOKUP($A147,Merged_couplings!$B:$BU,MATCH(M$1,Merged_couplings!$B$1:$BU$1,0),FALSE)</f>
        <v>-I-</v>
      </c>
      <c r="N147" s="121" t="str">
        <f>IF(OR(B147="BIG",B147="BI-",B147="B-G"),VLOOKUP($A147,Merged_couplings!$B:$BU,MATCH(N$1,Merged_couplings!$B$1:$BU$1,0),FALSE),"")</f>
        <v/>
      </c>
      <c r="P147" s="120" t="str">
        <f>IF(OR(C147="BIG",C147="BI-",C147="B-G"),VLOOKUP($A147,Merged_couplings!$B:$BU,MATCH(P$1,Merged_couplings!$B$1:$BU$1,0),FALSE),"")</f>
        <v/>
      </c>
      <c r="Q147" s="120" t="str">
        <f>IF(OR(D147="BIG",D147="BI-",D147="B-G"),VLOOKUP($A147,Merged_couplings!$B:$BU,MATCH(Q$1,Merged_couplings!$B$1:$BU$1,0),FALSE),"")</f>
        <v/>
      </c>
      <c r="R147" s="120" t="str">
        <f>IF(OR(E147="BIG",E147="BI-",E147="B-G"),VLOOKUP($A147,Merged_couplings!$B:$BU,MATCH(R$1,Merged_couplings!$B$1:$BU$1,0),FALSE),"")</f>
        <v/>
      </c>
      <c r="S147" s="120" t="str">
        <f>IF(OR(F147="BIG",F147="BI-",F147="B-G"),VLOOKUP($A147,Merged_couplings!$B:$BU,MATCH(S$1,Merged_couplings!$B$1:$BU$1,0),FALSE),"")</f>
        <v/>
      </c>
      <c r="T147" s="120" t="str">
        <f>IF(OR(G147="BIG",G147="BI-",G147="B-G"),VLOOKUP($A147,Merged_couplings!$B:$BU,MATCH(T$1,Merged_couplings!$B$1:$BU$1,0),FALSE),"")</f>
        <v/>
      </c>
      <c r="U147" s="120" t="str">
        <f>IF(OR(H147="BIG",H147="BI-",H147="B-G"),VLOOKUP($A147,Merged_couplings!$B:$BU,MATCH(U$1,Merged_couplings!$B$1:$BU$1,0),FALSE),"")</f>
        <v/>
      </c>
      <c r="V147" s="120" t="str">
        <f>IF(OR(I147="BIG",I147="BI-",I147="B-G"),VLOOKUP($A147,Merged_couplings!$B:$BU,MATCH(V$1,Merged_couplings!$B$1:$BU$1,0),FALSE),"")</f>
        <v/>
      </c>
      <c r="W147" s="120" t="str">
        <f>IF(OR(J147="BIG",J147="BI-",J147="B-G"),VLOOKUP($A147,Merged_couplings!$B:$BU,MATCH(W$1,Merged_couplings!$B$1:$BU$1,0),FALSE),"")</f>
        <v/>
      </c>
      <c r="X147" s="120" t="str">
        <f>IF(OR(K147="BIG",K147="BI-",K147="B-G"),VLOOKUP($A147,Merged_couplings!$B:$BU,MATCH(X$1,Merged_couplings!$B$1:$BU$1,0),FALSE),"")</f>
        <v/>
      </c>
      <c r="Y147" s="120" t="str">
        <f>IF(OR(L147="BIG",L147="BI-",L147="B-G"),VLOOKUP($A147,Merged_couplings!$B:$BU,MATCH(Y$1,Merged_couplings!$B$1:$BU$1,0),FALSE),"")</f>
        <v/>
      </c>
      <c r="Z147" s="120" t="str">
        <f>IF(OR(M147="BIG",M147="BI-",M147="B-G"),VLOOKUP($A147,Merged_couplings!$B:$BU,MATCH(Z$1,Merged_couplings!$B$1:$BU$1,0),FALSE),"")</f>
        <v/>
      </c>
      <c r="AA147" s="123"/>
      <c r="AB147" s="340" t="str" cm="1">
        <f t="array" ref="AB147">_xlfn.IFS(AND($N147&lt;&gt;"",P147&lt;&gt;""),ABS($N147-P147),AND($N147="",P147=""),"",OR($N147&lt;&gt;"",P147&lt;&gt;""),"-")</f>
        <v/>
      </c>
      <c r="AC147" s="122" t="str" cm="1">
        <f t="array" ref="AC147">_xlfn.IFS(AND($N147&lt;&gt;"",Q147&lt;&gt;""),ABS($N147-Q147),AND($N147="",Q147=""),"",OR($N147&lt;&gt;"",Q147&lt;&gt;""),"-")</f>
        <v/>
      </c>
      <c r="AD147" s="122" t="str" cm="1">
        <f t="array" ref="AD147">_xlfn.IFS(AND($N147&lt;&gt;"",R147&lt;&gt;""),ABS($N147-R147),AND($N147="",R147=""),"",OR($N147&lt;&gt;"",R147&lt;&gt;""),"-")</f>
        <v/>
      </c>
      <c r="AE147" s="122" t="str" cm="1">
        <f t="array" ref="AE147">_xlfn.IFS(AND($N147&lt;&gt;"",S147&lt;&gt;""),ABS($N147-S147),AND($N147="",S147=""),"",OR($N147&lt;&gt;"",S147&lt;&gt;""),"-")</f>
        <v/>
      </c>
      <c r="AF147" s="122" t="str" cm="1">
        <f t="array" ref="AF147">_xlfn.IFS(AND($N147&lt;&gt;"",T147&lt;&gt;""),ABS($N147-T147),AND($N147="",T147=""),"",OR($N147&lt;&gt;"",T147&lt;&gt;""),"-")</f>
        <v/>
      </c>
      <c r="AG147" s="122" t="str" cm="1">
        <f t="array" ref="AG147">_xlfn.IFS(AND($N147&lt;&gt;"",U147&lt;&gt;""),ABS($N147-U147),AND($N147="",U147=""),"",OR($N147&lt;&gt;"",U147&lt;&gt;""),"-")</f>
        <v/>
      </c>
      <c r="AH147" s="122" t="str" cm="1">
        <f t="array" ref="AH147">_xlfn.IFS(AND($N147&lt;&gt;"",V147&lt;&gt;""),ABS($N147-V147),AND($N147="",V147=""),"",OR($N147&lt;&gt;"",V147&lt;&gt;""),"-")</f>
        <v/>
      </c>
      <c r="AI147" s="122" t="str" cm="1">
        <f t="array" ref="AI147">_xlfn.IFS(AND($N147&lt;&gt;"",W147&lt;&gt;""),ABS($N147-W147),AND($N147="",W147=""),"",OR($N147&lt;&gt;"",W147&lt;&gt;""),"-")</f>
        <v/>
      </c>
      <c r="AJ147" s="122" t="str" cm="1">
        <f t="array" ref="AJ147">_xlfn.IFS(AND($N147&lt;&gt;"",X147&lt;&gt;""),ABS($N147-X147),AND($N147="",X147=""),"",OR($N147&lt;&gt;"",X147&lt;&gt;""),"-")</f>
        <v/>
      </c>
      <c r="AK147" s="122" t="str" cm="1">
        <f t="array" ref="AK147">_xlfn.IFS(AND($N147&lt;&gt;"",Y147&lt;&gt;""),ABS($N147-Y147),AND($N147="",Y147=""),"",OR($N147&lt;&gt;"",Y147&lt;&gt;""),"-")</f>
        <v/>
      </c>
      <c r="AL147" s="122" t="str" cm="1">
        <f t="array" ref="AL147">_xlfn.IFS(AND($N147&lt;&gt;"",Z147&lt;&gt;""),ABS($N147-Z147),AND($N147="",Z147=""),"",OR($N147&lt;&gt;"",Z147&lt;&gt;""),"-")</f>
        <v/>
      </c>
      <c r="AM147" s="340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1" t="str" cm="1">
        <f t="array" ref="AX147">_xlfn.IFS(AND($P147&lt;&gt;"",Q147&lt;&gt;""),ABS($P147-Q147),AND($P147="",Q147=""),"",OR($P147&lt;&gt;"",Q147&lt;&gt;""),"-")</f>
        <v/>
      </c>
      <c r="AY147" s="120" t="str" cm="1">
        <f t="array" ref="AY147">_xlfn.IFS(AND($P147&lt;&gt;"",R147&lt;&gt;""),ABS($P147-R147),AND($P147="",R147=""),"",OR($P147&lt;&gt;"",R147&lt;&gt;""),"-")</f>
        <v/>
      </c>
      <c r="AZ147" s="120" t="str" cm="1">
        <f t="array" ref="AZ147">_xlfn.IFS(AND($P147&lt;&gt;"",S147&lt;&gt;""),ABS($P147-S147),AND($P147="",S147=""),"",OR($P147&lt;&gt;"",S147&lt;&gt;""),"-")</f>
        <v/>
      </c>
      <c r="BA147" s="120" t="str" cm="1">
        <f t="array" ref="BA147">_xlfn.IFS(AND($P147&lt;&gt;"",T147&lt;&gt;""),ABS($P147-T147),AND($P147="",T147=""),"",OR($P147&lt;&gt;"",T147&lt;&gt;""),"-")</f>
        <v/>
      </c>
      <c r="BB147" s="120" t="str" cm="1">
        <f t="array" ref="BB147">_xlfn.IFS(AND($P147&lt;&gt;"",U147&lt;&gt;""),ABS($P147-U147),AND($P147="",U147=""),"",OR($P147&lt;&gt;"",U147&lt;&gt;""),"-")</f>
        <v/>
      </c>
      <c r="BC147" s="120" t="str" cm="1">
        <f t="array" ref="BC147">_xlfn.IFS(AND($P147&lt;&gt;"",V147&lt;&gt;""),ABS($P147-V147),AND($P147="",V147=""),"",OR($P147&lt;&gt;"",V147&lt;&gt;""),"-")</f>
        <v/>
      </c>
      <c r="BD147" s="120" t="str" cm="1">
        <f t="array" ref="BD147">_xlfn.IFS(AND($P147&lt;&gt;"",W147&lt;&gt;""),ABS($P147-W147),AND($P147="",W147=""),"",OR($P147&lt;&gt;"",W147&lt;&gt;""),"-")</f>
        <v/>
      </c>
      <c r="BE147" s="120" t="str" cm="1">
        <f t="array" ref="BE147">_xlfn.IFS(AND($P147&lt;&gt;"",X147&lt;&gt;""),ABS($P147-X147),AND($P147="",X147=""),"",OR($P147&lt;&gt;"",X147&lt;&gt;""),"-")</f>
        <v/>
      </c>
      <c r="BF147" s="120" t="str" cm="1">
        <f t="array" ref="BF147">_xlfn.IFS(AND($P147&lt;&gt;"",Y147&lt;&gt;""),ABS($P147-Y147),AND($P147="",Y147=""),"",OR($P147&lt;&gt;"",Y147&lt;&gt;""),"-")</f>
        <v/>
      </c>
      <c r="BG147" s="120" t="str" cm="1">
        <f t="array" ref="BG147">_xlfn.IFS(AND($P147&lt;&gt;"",Z147&lt;&gt;""),ABS($P147-Z147),AND($P147="",Z147=""),"",OR($P147&lt;&gt;"",Z147&lt;&gt;""),"-")</f>
        <v/>
      </c>
      <c r="BH147" s="121" t="str" cm="1">
        <f t="array" ref="BH147">_xlfn.IFS(AND($Q147&lt;&gt;"",R147&lt;&gt;""),ABS($Q147-R147),AND($Q147="",R147=""),"",OR($Q147&lt;&gt;"",R147&lt;&gt;""),"-")</f>
        <v/>
      </c>
      <c r="BI147" s="120" t="str" cm="1">
        <f t="array" ref="BI147">_xlfn.IFS(AND($Q147&lt;&gt;"",S147&lt;&gt;""),ABS($Q147-S147),AND($Q147="",S147=""),"",OR($Q147&lt;&gt;"",S147&lt;&gt;""),"-")</f>
        <v/>
      </c>
      <c r="BJ147" s="120" t="str" cm="1">
        <f t="array" ref="BJ147">_xlfn.IFS(AND($Q147&lt;&gt;"",T147&lt;&gt;""),ABS($Q147-T147),AND($Q147="",T147=""),"",OR($Q147&lt;&gt;"",T147&lt;&gt;""),"-")</f>
        <v/>
      </c>
      <c r="BK147" s="120" t="str" cm="1">
        <f t="array" ref="BK147">_xlfn.IFS(AND($Q147&lt;&gt;"",U147&lt;&gt;""),ABS($Q147-U147),AND($Q147="",U147=""),"",OR($Q147&lt;&gt;"",U147&lt;&gt;""),"-")</f>
        <v/>
      </c>
      <c r="BL147" s="120" t="str" cm="1">
        <f t="array" ref="BL147">_xlfn.IFS(AND($Q147&lt;&gt;"",V147&lt;&gt;""),ABS($Q147-V147),AND($Q147="",V147=""),"",OR($Q147&lt;&gt;"",V147&lt;&gt;""),"-")</f>
        <v/>
      </c>
      <c r="BM147" s="120" t="str" cm="1">
        <f t="array" ref="BM147">_xlfn.IFS(AND($Q147&lt;&gt;"",W147&lt;&gt;""),ABS($Q147-W147),AND($Q147="",W147=""),"",OR($Q147&lt;&gt;"",W147&lt;&gt;""),"-")</f>
        <v/>
      </c>
      <c r="BN147" s="120" t="str" cm="1">
        <f t="array" ref="BN147">_xlfn.IFS(AND($Q147&lt;&gt;"",X147&lt;&gt;""),ABS($Q147-X147),AND($Q147="",X147=""),"",OR($Q147&lt;&gt;"",X147&lt;&gt;""),"-")</f>
        <v/>
      </c>
      <c r="BO147" s="120" t="str" cm="1">
        <f t="array" ref="BO147">_xlfn.IFS(AND($Q147&lt;&gt;"",Y147&lt;&gt;""),ABS($Q147-Y147),AND($Q147="",Y147=""),"",OR($Q147&lt;&gt;"",Y147&lt;&gt;""),"-")</f>
        <v/>
      </c>
      <c r="BP147" s="120" t="str" cm="1">
        <f t="array" ref="BP147">_xlfn.IFS(AND($Q147&lt;&gt;"",Z147&lt;&gt;""),ABS($Q147-Z147),AND($Q147="",Z147=""),"",OR($Q147&lt;&gt;"",Z147&lt;&gt;""),"-")</f>
        <v/>
      </c>
      <c r="BQ147" s="121" t="str" cm="1">
        <f t="array" ref="BQ147">_xlfn.IFS(AND($R147&lt;&gt;"",S147&lt;&gt;""),ABS($R147-S147),AND($R147="",S147=""),"",OR($R147&lt;&gt;"",S147&lt;&gt;""),"-")</f>
        <v/>
      </c>
      <c r="BR147" s="120" t="str" cm="1">
        <f t="array" ref="BR147">_xlfn.IFS(AND($R147&lt;&gt;"",T147&lt;&gt;""),ABS($R147-T147),AND($R147="",T147=""),"",OR($R147&lt;&gt;"",T147&lt;&gt;""),"-")</f>
        <v/>
      </c>
      <c r="BS147" s="120" t="str" cm="1">
        <f t="array" ref="BS147">_xlfn.IFS(AND($R147&lt;&gt;"",U147&lt;&gt;""),ABS($R147-U147),AND($R147="",U147=""),"",OR($R147&lt;&gt;"",U147&lt;&gt;""),"-")</f>
        <v/>
      </c>
      <c r="BT147" s="120" t="str" cm="1">
        <f t="array" ref="BT147">_xlfn.IFS(AND($R147&lt;&gt;"",V147&lt;&gt;""),ABS($R147-V147),AND($R147="",V147=""),"",OR($R147&lt;&gt;"",V147&lt;&gt;""),"-")</f>
        <v/>
      </c>
      <c r="BU147" s="120" t="str" cm="1">
        <f t="array" ref="BU147">_xlfn.IFS(AND($R147&lt;&gt;"",W147&lt;&gt;""),ABS($R147-W147),AND($R147="",W147=""),"",OR($R147&lt;&gt;"",W147&lt;&gt;""),"-")</f>
        <v/>
      </c>
      <c r="BV147" s="120" t="str" cm="1">
        <f t="array" ref="BV147">_xlfn.IFS(AND($R147&lt;&gt;"",X147&lt;&gt;""),ABS($R147-X147),AND($R147="",X147=""),"",OR($R147&lt;&gt;"",X147&lt;&gt;""),"-")</f>
        <v/>
      </c>
      <c r="BW147" s="120" t="str" cm="1">
        <f t="array" ref="BW147">_xlfn.IFS(AND($R147&lt;&gt;"",Y147&lt;&gt;""),ABS($R147-Y147),AND($R147="",Y147=""),"",OR($R147&lt;&gt;"",Y147&lt;&gt;""),"-")</f>
        <v/>
      </c>
      <c r="BX147" s="120" t="str" cm="1">
        <f t="array" ref="BX147">_xlfn.IFS(AND($R147&lt;&gt;"",Z147&lt;&gt;""),ABS($R147-Z147),AND($R147="",Z147=""),"",OR($R147&lt;&gt;"",Z147&lt;&gt;""),"-")</f>
        <v/>
      </c>
      <c r="BY147" s="121" t="str" cm="1">
        <f t="array" ref="BY147">_xlfn.IFS(AND($S147&lt;&gt;"",T147&lt;&gt;""),ABS($S147-T147),AND($S147="",T147=""),"",OR($S147&lt;&gt;"",T147&lt;&gt;""),"-")</f>
        <v/>
      </c>
      <c r="BZ147" s="120" t="str" cm="1">
        <f t="array" ref="BZ147">_xlfn.IFS(AND($S147&lt;&gt;"",U147&lt;&gt;""),ABS($S147-U147),AND($S147="",U147=""),"",OR($S147&lt;&gt;"",U147&lt;&gt;""),"-")</f>
        <v/>
      </c>
      <c r="CA147" s="120" t="str" cm="1">
        <f t="array" ref="CA147">_xlfn.IFS(AND($S147&lt;&gt;"",V147&lt;&gt;""),ABS($S147-V147),AND($S147="",V147=""),"",OR($S147&lt;&gt;"",V147&lt;&gt;""),"-")</f>
        <v/>
      </c>
      <c r="CB147" s="120" t="str" cm="1">
        <f t="array" ref="CB147">_xlfn.IFS(AND($S147&lt;&gt;"",W147&lt;&gt;""),ABS($S147-W147),AND($S147="",W147=""),"",OR($S147&lt;&gt;"",W147&lt;&gt;""),"-")</f>
        <v/>
      </c>
      <c r="CC147" s="120" t="str" cm="1">
        <f t="array" ref="CC147">_xlfn.IFS(AND($S147&lt;&gt;"",X147&lt;&gt;""),ABS($S147-X147),AND($S147="",X147=""),"",OR($S147&lt;&gt;"",X147&lt;&gt;""),"-")</f>
        <v/>
      </c>
      <c r="CD147" s="120" t="str" cm="1">
        <f t="array" ref="CD147">_xlfn.IFS(AND($S147&lt;&gt;"",Y147&lt;&gt;""),ABS($S147-Y147),AND($S147="",Y147=""),"",OR($S147&lt;&gt;"",Y147&lt;&gt;""),"-")</f>
        <v/>
      </c>
      <c r="CE147" s="120" t="str" cm="1">
        <f t="array" ref="CE147">_xlfn.IFS(AND($S147&lt;&gt;"",Z147&lt;&gt;""),ABS($S147-Z147),AND($S147="",Z147=""),"",OR($S147&lt;&gt;"",Z147&lt;&gt;""),"-")</f>
        <v/>
      </c>
      <c r="CF147" s="121" t="str" cm="1">
        <f t="array" ref="CF147">_xlfn.IFS(AND($T147&lt;&gt;"",U147&lt;&gt;""),ABS($T147-U147),AND($T147="",U147=""),"",OR($T147&lt;&gt;"",U147&lt;&gt;""),"-")</f>
        <v/>
      </c>
      <c r="CG147" s="120" t="str" cm="1">
        <f t="array" ref="CG147">_xlfn.IFS(AND($T147&lt;&gt;"",V147&lt;&gt;""),ABS($T147-V147),AND($T147="",V147=""),"",OR($T147&lt;&gt;"",V147&lt;&gt;""),"-")</f>
        <v/>
      </c>
      <c r="CH147" s="120" t="str" cm="1">
        <f t="array" ref="CH147">_xlfn.IFS(AND($T147&lt;&gt;"",W147&lt;&gt;""),ABS($T147-W147),AND($T147="",W147=""),"",OR($T147&lt;&gt;"",W147&lt;&gt;""),"-")</f>
        <v/>
      </c>
      <c r="CI147" s="120" t="str" cm="1">
        <f t="array" ref="CI147">_xlfn.IFS(AND($T147&lt;&gt;"",X147&lt;&gt;""),ABS($T147-X147),AND($T147="",X147=""),"",OR($T147&lt;&gt;"",X147&lt;&gt;""),"-")</f>
        <v/>
      </c>
      <c r="CJ147" s="120" t="str" cm="1">
        <f t="array" ref="CJ147">_xlfn.IFS(AND($T147&lt;&gt;"",Y147&lt;&gt;""),ABS($T147-Y147),AND($T147="",Y147=""),"",OR($T147&lt;&gt;"",Y147&lt;&gt;""),"-")</f>
        <v/>
      </c>
      <c r="CK147" s="120" t="str" cm="1">
        <f t="array" ref="CK147">_xlfn.IFS(AND($T147&lt;&gt;"",Z147&lt;&gt;""),ABS($T147-Z147),AND($T147="",Z147=""),"",OR($T147&lt;&gt;"",Z147&lt;&gt;""),"-")</f>
        <v/>
      </c>
      <c r="CL147" s="121" t="str" cm="1">
        <f t="array" ref="CL147">_xlfn.IFS(AND($U147&lt;&gt;"",V147&lt;&gt;""),ABS($U147-V147),AND($U147="",V147=""),"",OR($U147&lt;&gt;"",V147&lt;&gt;""),"-")</f>
        <v/>
      </c>
      <c r="CM147" s="120" t="str" cm="1">
        <f t="array" ref="CM147">_xlfn.IFS(AND($U147&lt;&gt;"",W147&lt;&gt;""),ABS($U147-W147),AND($U147="",W147=""),"",OR($U147&lt;&gt;"",W147&lt;&gt;""),"-")</f>
        <v/>
      </c>
      <c r="CN147" s="120" t="str" cm="1">
        <f t="array" ref="CN147">_xlfn.IFS(AND($U147&lt;&gt;"",X147&lt;&gt;""),ABS($U147-X147),AND($U147="",X147=""),"",OR($U147&lt;&gt;"",X147&lt;&gt;""),"-")</f>
        <v/>
      </c>
      <c r="CO147" s="120" t="str" cm="1">
        <f t="array" ref="CO147">_xlfn.IFS(AND($U147&lt;&gt;"",Y147&lt;&gt;""),ABS($U147-Y147),AND($U147="",Y147=""),"",OR($U147&lt;&gt;"",Y147&lt;&gt;""),"-")</f>
        <v/>
      </c>
      <c r="CP147" s="120" t="str" cm="1">
        <f t="array" ref="CP147">_xlfn.IFS(AND($U147&lt;&gt;"",Z147&lt;&gt;""),ABS($U147-Z147),AND($U147="",Z147=""),"",OR($U147&lt;&gt;"",Z147&lt;&gt;""),"-")</f>
        <v/>
      </c>
      <c r="CQ147" s="121" t="str" cm="1">
        <f t="array" ref="CQ147">_xlfn.IFS(AND($V147&lt;&gt;"",W147&lt;&gt;""),ABS($V147-W147),AND($V147="",W147=""),"",OR($V147&lt;&gt;"",W147&lt;&gt;""),"-")</f>
        <v/>
      </c>
      <c r="CR147" s="120" t="str" cm="1">
        <f t="array" ref="CR147">_xlfn.IFS(AND($V147&lt;&gt;"",X147&lt;&gt;""),ABS($V147-X147),AND($V147="",X147=""),"",OR($V147&lt;&gt;"",X147&lt;&gt;""),"-")</f>
        <v/>
      </c>
      <c r="CS147" s="120" t="str" cm="1">
        <f t="array" ref="CS147">_xlfn.IFS(AND($V147&lt;&gt;"",Y147&lt;&gt;""),ABS($V147-Y147),AND($V147="",Y147=""),"",OR($V147&lt;&gt;"",Y147&lt;&gt;""),"-")</f>
        <v/>
      </c>
      <c r="CT147" s="120" t="str" cm="1">
        <f t="array" ref="CT147">_xlfn.IFS(AND($V147&lt;&gt;"",Z147&lt;&gt;""),ABS($V147-Z147),AND($V147="",Z147=""),"",OR($V147&lt;&gt;"",Z147&lt;&gt;""),"-")</f>
        <v/>
      </c>
      <c r="CU147" s="121" t="str" cm="1">
        <f t="array" ref="CU147">_xlfn.IFS(AND($W147&lt;&gt;"",X147&lt;&gt;""),ABS($W147-X147),AND($W147="",X147=""),"",OR($W147&lt;&gt;"",X147&lt;&gt;""),"-")</f>
        <v/>
      </c>
      <c r="CV147" s="120" t="str" cm="1">
        <f t="array" ref="CV147">_xlfn.IFS(AND($W147&lt;&gt;"",Y147&lt;&gt;""),ABS($W147-Y147),AND($W147="",Y147=""),"",OR($W147&lt;&gt;"",Y147&lt;&gt;""),"-")</f>
        <v/>
      </c>
      <c r="CW147" s="120" t="str" cm="1">
        <f t="array" ref="CW147">_xlfn.IFS(AND($W147&lt;&gt;"",Z147&lt;&gt;""),ABS($W147-Z147),AND($W147="",Z147=""),"",OR($W147&lt;&gt;"",Z147&lt;&gt;""),"-")</f>
        <v/>
      </c>
      <c r="CX147" s="121" t="str" cm="1">
        <f t="array" ref="CX147">_xlfn.IFS(AND($X147&lt;&gt;"",Y147&lt;&gt;""),ABS($X147-Y147),AND($X147="",Y147=""),"",OR($X147&lt;&gt;"",Y147&lt;&gt;""),"-")</f>
        <v/>
      </c>
      <c r="CY147" s="120" t="str" cm="1">
        <f t="array" ref="CY147">_xlfn.IFS(AND($X147&lt;&gt;"",Z147&lt;&gt;""),ABS($X147-Z147),AND($X147="",Z147=""),"",OR($X147&lt;&gt;"",Z147&lt;&gt;""),"-")</f>
        <v/>
      </c>
      <c r="CZ147" s="121" t="str" cm="1">
        <f t="array" ref="CZ147">_xlfn.IFS(AND($Y147&lt;&gt;"",Z147&lt;&gt;""),ABS($Y147-Z147),AND($Y147="",Z147=""),"",OR($Y147&lt;&gt;"",Z147&lt;&gt;""),"-")</f>
        <v/>
      </c>
    </row>
    <row r="148" spans="1:104" x14ac:dyDescent="0.2">
      <c r="A148" s="260" t="s">
        <v>192</v>
      </c>
      <c r="B148" s="259" t="str">
        <f>VLOOKUP($A148,Merged_couplings!$B:$BU,MATCH(B$1,Merged_couplings!$B$1:$BU$1,0),FALSE)</f>
        <v>-I-</v>
      </c>
      <c r="C148" s="258" t="str">
        <f>VLOOKUP($A148,Merged_couplings!$B:$BU,MATCH(C$1,Merged_couplings!$B$1:$BU$1,0),FALSE)</f>
        <v>-I-</v>
      </c>
      <c r="D148" s="258" t="str">
        <f>VLOOKUP($A148,Merged_couplings!$B:$BU,MATCH(D$1,Merged_couplings!$B$1:$BU$1,0),FALSE)</f>
        <v>-I-</v>
      </c>
      <c r="E148" s="258" t="str">
        <f>VLOOKUP($A148,Merged_couplings!$B:$BU,MATCH(E$1,Merged_couplings!$B$1:$BU$1,0),FALSE)</f>
        <v>-I-</v>
      </c>
      <c r="F148" s="258" t="str">
        <f>VLOOKUP($A148,Merged_couplings!$B:$BU,MATCH(F$1,Merged_couplings!$B$1:$BU$1,0),FALSE)</f>
        <v>-I-</v>
      </c>
      <c r="G148" s="258" t="str">
        <f>VLOOKUP($A148,Merged_couplings!$B:$BU,MATCH(G$1,Merged_couplings!$B$1:$BU$1,0),FALSE)</f>
        <v>-I-</v>
      </c>
      <c r="H148" s="258" t="str">
        <f>VLOOKUP($A148,Merged_couplings!$B:$BU,MATCH(H$1,Merged_couplings!$B$1:$BU$1,0),FALSE)</f>
        <v>-IG</v>
      </c>
      <c r="I148" s="258" t="str">
        <f>VLOOKUP($A148,Merged_couplings!$B:$BU,MATCH(I$1,Merged_couplings!$B$1:$BU$1,0),FALSE)</f>
        <v>-IG</v>
      </c>
      <c r="J148" s="258" t="str">
        <f>VLOOKUP($A148,Merged_couplings!$B:$BU,MATCH(J$1,Merged_couplings!$B$1:$BU$1,0),FALSE)</f>
        <v>-IG</v>
      </c>
      <c r="K148" s="258" t="str">
        <f>VLOOKUP($A148,Merged_couplings!$B:$BU,MATCH(K$1,Merged_couplings!$B$1:$BU$1,0),FALSE)</f>
        <v>--G</v>
      </c>
      <c r="L148" s="258" t="str">
        <f>VLOOKUP($A148,Merged_couplings!$B:$BU,MATCH(L$1,Merged_couplings!$B$1:$BU$1,0),FALSE)</f>
        <v>-I-</v>
      </c>
      <c r="M148" s="258" t="str">
        <f>VLOOKUP($A148,Merged_couplings!$B:$BU,MATCH(M$1,Merged_couplings!$B$1:$BU$1,0),FALSE)</f>
        <v>---</v>
      </c>
      <c r="N148" s="121" t="str">
        <f>IF(OR(B148="BIG",B148="BI-",B148="B-G"),VLOOKUP($A148,Merged_couplings!$B:$BU,MATCH(N$1,Merged_couplings!$B$1:$BU$1,0),FALSE),"")</f>
        <v/>
      </c>
      <c r="P148" s="120" t="str">
        <f>IF(OR(C148="BIG",C148="BI-",C148="B-G"),VLOOKUP($A148,Merged_couplings!$B:$BU,MATCH(P$1,Merged_couplings!$B$1:$BU$1,0),FALSE),"")</f>
        <v/>
      </c>
      <c r="Q148" s="120" t="str">
        <f>IF(OR(D148="BIG",D148="BI-",D148="B-G"),VLOOKUP($A148,Merged_couplings!$B:$BU,MATCH(Q$1,Merged_couplings!$B$1:$BU$1,0),FALSE),"")</f>
        <v/>
      </c>
      <c r="R148" s="120" t="str">
        <f>IF(OR(E148="BIG",E148="BI-",E148="B-G"),VLOOKUP($A148,Merged_couplings!$B:$BU,MATCH(R$1,Merged_couplings!$B$1:$BU$1,0),FALSE),"")</f>
        <v/>
      </c>
      <c r="S148" s="120" t="str">
        <f>IF(OR(F148="BIG",F148="BI-",F148="B-G"),VLOOKUP($A148,Merged_couplings!$B:$BU,MATCH(S$1,Merged_couplings!$B$1:$BU$1,0),FALSE),"")</f>
        <v/>
      </c>
      <c r="T148" s="120" t="str">
        <f>IF(OR(G148="BIG",G148="BI-",G148="B-G"),VLOOKUP($A148,Merged_couplings!$B:$BU,MATCH(T$1,Merged_couplings!$B$1:$BU$1,0),FALSE),"")</f>
        <v/>
      </c>
      <c r="U148" s="120" t="str">
        <f>IF(OR(H148="BIG",H148="BI-",H148="B-G"),VLOOKUP($A148,Merged_couplings!$B:$BU,MATCH(U$1,Merged_couplings!$B$1:$BU$1,0),FALSE),"")</f>
        <v/>
      </c>
      <c r="V148" s="120" t="str">
        <f>IF(OR(I148="BIG",I148="BI-",I148="B-G"),VLOOKUP($A148,Merged_couplings!$B:$BU,MATCH(V$1,Merged_couplings!$B$1:$BU$1,0),FALSE),"")</f>
        <v/>
      </c>
      <c r="W148" s="120" t="str">
        <f>IF(OR(J148="BIG",J148="BI-",J148="B-G"),VLOOKUP($A148,Merged_couplings!$B:$BU,MATCH(W$1,Merged_couplings!$B$1:$BU$1,0),FALSE),"")</f>
        <v/>
      </c>
      <c r="X148" s="120" t="str">
        <f>IF(OR(K148="BIG",K148="BI-",K148="B-G"),VLOOKUP($A148,Merged_couplings!$B:$BU,MATCH(X$1,Merged_couplings!$B$1:$BU$1,0),FALSE),"")</f>
        <v/>
      </c>
      <c r="Y148" s="120" t="str">
        <f>IF(OR(L148="BIG",L148="BI-",L148="B-G"),VLOOKUP($A148,Merged_couplings!$B:$BU,MATCH(Y$1,Merged_couplings!$B$1:$BU$1,0),FALSE),"")</f>
        <v/>
      </c>
      <c r="Z148" s="120" t="str">
        <f>IF(OR(M148="BIG",M148="BI-",M148="B-G"),VLOOKUP($A148,Merged_couplings!$B:$BU,MATCH(Z$1,Merged_couplings!$B$1:$BU$1,0),FALSE),"")</f>
        <v/>
      </c>
      <c r="AA148" s="123"/>
      <c r="AB148" s="340" t="str" cm="1">
        <f t="array" ref="AB148">_xlfn.IFS(AND($N148&lt;&gt;"",P148&lt;&gt;""),ABS($N148-P148),AND($N148="",P148=""),"",OR($N148&lt;&gt;"",P148&lt;&gt;""),"-")</f>
        <v/>
      </c>
      <c r="AC148" s="122" t="str" cm="1">
        <f t="array" ref="AC148">_xlfn.IFS(AND($N148&lt;&gt;"",Q148&lt;&gt;""),ABS($N148-Q148),AND($N148="",Q148=""),"",OR($N148&lt;&gt;"",Q148&lt;&gt;""),"-")</f>
        <v/>
      </c>
      <c r="AD148" s="122" t="str" cm="1">
        <f t="array" ref="AD148">_xlfn.IFS(AND($N148&lt;&gt;"",R148&lt;&gt;""),ABS($N148-R148),AND($N148="",R148=""),"",OR($N148&lt;&gt;"",R148&lt;&gt;""),"-")</f>
        <v/>
      </c>
      <c r="AE148" s="122" t="str" cm="1">
        <f t="array" ref="AE148">_xlfn.IFS(AND($N148&lt;&gt;"",S148&lt;&gt;""),ABS($N148-S148),AND($N148="",S148=""),"",OR($N148&lt;&gt;"",S148&lt;&gt;""),"-")</f>
        <v/>
      </c>
      <c r="AF148" s="122" t="str" cm="1">
        <f t="array" ref="AF148">_xlfn.IFS(AND($N148&lt;&gt;"",T148&lt;&gt;""),ABS($N148-T148),AND($N148="",T148=""),"",OR($N148&lt;&gt;"",T148&lt;&gt;""),"-")</f>
        <v/>
      </c>
      <c r="AG148" s="122" t="str" cm="1">
        <f t="array" ref="AG148">_xlfn.IFS(AND($N148&lt;&gt;"",U148&lt;&gt;""),ABS($N148-U148),AND($N148="",U148=""),"",OR($N148&lt;&gt;"",U148&lt;&gt;""),"-")</f>
        <v/>
      </c>
      <c r="AH148" s="122" t="str" cm="1">
        <f t="array" ref="AH148">_xlfn.IFS(AND($N148&lt;&gt;"",V148&lt;&gt;""),ABS($N148-V148),AND($N148="",V148=""),"",OR($N148&lt;&gt;"",V148&lt;&gt;""),"-")</f>
        <v/>
      </c>
      <c r="AI148" s="122" t="str" cm="1">
        <f t="array" ref="AI148">_xlfn.IFS(AND($N148&lt;&gt;"",W148&lt;&gt;""),ABS($N148-W148),AND($N148="",W148=""),"",OR($N148&lt;&gt;"",W148&lt;&gt;""),"-")</f>
        <v/>
      </c>
      <c r="AJ148" s="122" t="str" cm="1">
        <f t="array" ref="AJ148">_xlfn.IFS(AND($N148&lt;&gt;"",X148&lt;&gt;""),ABS($N148-X148),AND($N148="",X148=""),"",OR($N148&lt;&gt;"",X148&lt;&gt;""),"-")</f>
        <v/>
      </c>
      <c r="AK148" s="122" t="str" cm="1">
        <f t="array" ref="AK148">_xlfn.IFS(AND($N148&lt;&gt;"",Y148&lt;&gt;""),ABS($N148-Y148),AND($N148="",Y148=""),"",OR($N148&lt;&gt;"",Y148&lt;&gt;""),"-")</f>
        <v/>
      </c>
      <c r="AL148" s="122" t="str" cm="1">
        <f t="array" ref="AL148">_xlfn.IFS(AND($N148&lt;&gt;"",Z148&lt;&gt;""),ABS($N148-Z148),AND($N148="",Z148=""),"",OR($N148&lt;&gt;"",Z148&lt;&gt;""),"-")</f>
        <v/>
      </c>
      <c r="AM148" s="340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1" t="str" cm="1">
        <f t="array" ref="AX148">_xlfn.IFS(AND($P148&lt;&gt;"",Q148&lt;&gt;""),ABS($P148-Q148),AND($P148="",Q148=""),"",OR($P148&lt;&gt;"",Q148&lt;&gt;""),"-")</f>
        <v/>
      </c>
      <c r="AY148" s="120" t="str" cm="1">
        <f t="array" ref="AY148">_xlfn.IFS(AND($P148&lt;&gt;"",R148&lt;&gt;""),ABS($P148-R148),AND($P148="",R148=""),"",OR($P148&lt;&gt;"",R148&lt;&gt;""),"-")</f>
        <v/>
      </c>
      <c r="AZ148" s="120" t="str" cm="1">
        <f t="array" ref="AZ148">_xlfn.IFS(AND($P148&lt;&gt;"",S148&lt;&gt;""),ABS($P148-S148),AND($P148="",S148=""),"",OR($P148&lt;&gt;"",S148&lt;&gt;""),"-")</f>
        <v/>
      </c>
      <c r="BA148" s="120" t="str" cm="1">
        <f t="array" ref="BA148">_xlfn.IFS(AND($P148&lt;&gt;"",T148&lt;&gt;""),ABS($P148-T148),AND($P148="",T148=""),"",OR($P148&lt;&gt;"",T148&lt;&gt;""),"-")</f>
        <v/>
      </c>
      <c r="BB148" s="120" t="str" cm="1">
        <f t="array" ref="BB148">_xlfn.IFS(AND($P148&lt;&gt;"",U148&lt;&gt;""),ABS($P148-U148),AND($P148="",U148=""),"",OR($P148&lt;&gt;"",U148&lt;&gt;""),"-")</f>
        <v/>
      </c>
      <c r="BC148" s="120" t="str" cm="1">
        <f t="array" ref="BC148">_xlfn.IFS(AND($P148&lt;&gt;"",V148&lt;&gt;""),ABS($P148-V148),AND($P148="",V148=""),"",OR($P148&lt;&gt;"",V148&lt;&gt;""),"-")</f>
        <v/>
      </c>
      <c r="BD148" s="120" t="str" cm="1">
        <f t="array" ref="BD148">_xlfn.IFS(AND($P148&lt;&gt;"",W148&lt;&gt;""),ABS($P148-W148),AND($P148="",W148=""),"",OR($P148&lt;&gt;"",W148&lt;&gt;""),"-")</f>
        <v/>
      </c>
      <c r="BE148" s="120" t="str" cm="1">
        <f t="array" ref="BE148">_xlfn.IFS(AND($P148&lt;&gt;"",X148&lt;&gt;""),ABS($P148-X148),AND($P148="",X148=""),"",OR($P148&lt;&gt;"",X148&lt;&gt;""),"-")</f>
        <v/>
      </c>
      <c r="BF148" s="120" t="str" cm="1">
        <f t="array" ref="BF148">_xlfn.IFS(AND($P148&lt;&gt;"",Y148&lt;&gt;""),ABS($P148-Y148),AND($P148="",Y148=""),"",OR($P148&lt;&gt;"",Y148&lt;&gt;""),"-")</f>
        <v/>
      </c>
      <c r="BG148" s="120" t="str" cm="1">
        <f t="array" ref="BG148">_xlfn.IFS(AND($P148&lt;&gt;"",Z148&lt;&gt;""),ABS($P148-Z148),AND($P148="",Z148=""),"",OR($P148&lt;&gt;"",Z148&lt;&gt;""),"-")</f>
        <v/>
      </c>
      <c r="BH148" s="121" t="str" cm="1">
        <f t="array" ref="BH148">_xlfn.IFS(AND($Q148&lt;&gt;"",R148&lt;&gt;""),ABS($Q148-R148),AND($Q148="",R148=""),"",OR($Q148&lt;&gt;"",R148&lt;&gt;""),"-")</f>
        <v/>
      </c>
      <c r="BI148" s="120" t="str" cm="1">
        <f t="array" ref="BI148">_xlfn.IFS(AND($Q148&lt;&gt;"",S148&lt;&gt;""),ABS($Q148-S148),AND($Q148="",S148=""),"",OR($Q148&lt;&gt;"",S148&lt;&gt;""),"-")</f>
        <v/>
      </c>
      <c r="BJ148" s="120" t="str" cm="1">
        <f t="array" ref="BJ148">_xlfn.IFS(AND($Q148&lt;&gt;"",T148&lt;&gt;""),ABS($Q148-T148),AND($Q148="",T148=""),"",OR($Q148&lt;&gt;"",T148&lt;&gt;""),"-")</f>
        <v/>
      </c>
      <c r="BK148" s="120" t="str" cm="1">
        <f t="array" ref="BK148">_xlfn.IFS(AND($Q148&lt;&gt;"",U148&lt;&gt;""),ABS($Q148-U148),AND($Q148="",U148=""),"",OR($Q148&lt;&gt;"",U148&lt;&gt;""),"-")</f>
        <v/>
      </c>
      <c r="BL148" s="120" t="str" cm="1">
        <f t="array" ref="BL148">_xlfn.IFS(AND($Q148&lt;&gt;"",V148&lt;&gt;""),ABS($Q148-V148),AND($Q148="",V148=""),"",OR($Q148&lt;&gt;"",V148&lt;&gt;""),"-")</f>
        <v/>
      </c>
      <c r="BM148" s="120" t="str" cm="1">
        <f t="array" ref="BM148">_xlfn.IFS(AND($Q148&lt;&gt;"",W148&lt;&gt;""),ABS($Q148-W148),AND($Q148="",W148=""),"",OR($Q148&lt;&gt;"",W148&lt;&gt;""),"-")</f>
        <v/>
      </c>
      <c r="BN148" s="120" t="str" cm="1">
        <f t="array" ref="BN148">_xlfn.IFS(AND($Q148&lt;&gt;"",X148&lt;&gt;""),ABS($Q148-X148),AND($Q148="",X148=""),"",OR($Q148&lt;&gt;"",X148&lt;&gt;""),"-")</f>
        <v/>
      </c>
      <c r="BO148" s="120" t="str" cm="1">
        <f t="array" ref="BO148">_xlfn.IFS(AND($Q148&lt;&gt;"",Y148&lt;&gt;""),ABS($Q148-Y148),AND($Q148="",Y148=""),"",OR($Q148&lt;&gt;"",Y148&lt;&gt;""),"-")</f>
        <v/>
      </c>
      <c r="BP148" s="120" t="str" cm="1">
        <f t="array" ref="BP148">_xlfn.IFS(AND($Q148&lt;&gt;"",Z148&lt;&gt;""),ABS($Q148-Z148),AND($Q148="",Z148=""),"",OR($Q148&lt;&gt;"",Z148&lt;&gt;""),"-")</f>
        <v/>
      </c>
      <c r="BQ148" s="121" t="str" cm="1">
        <f t="array" ref="BQ148">_xlfn.IFS(AND($R148&lt;&gt;"",S148&lt;&gt;""),ABS($R148-S148),AND($R148="",S148=""),"",OR($R148&lt;&gt;"",S148&lt;&gt;""),"-")</f>
        <v/>
      </c>
      <c r="BR148" s="120" t="str" cm="1">
        <f t="array" ref="BR148">_xlfn.IFS(AND($R148&lt;&gt;"",T148&lt;&gt;""),ABS($R148-T148),AND($R148="",T148=""),"",OR($R148&lt;&gt;"",T148&lt;&gt;""),"-")</f>
        <v/>
      </c>
      <c r="BS148" s="120" t="str" cm="1">
        <f t="array" ref="BS148">_xlfn.IFS(AND($R148&lt;&gt;"",U148&lt;&gt;""),ABS($R148-U148),AND($R148="",U148=""),"",OR($R148&lt;&gt;"",U148&lt;&gt;""),"-")</f>
        <v/>
      </c>
      <c r="BT148" s="120" t="str" cm="1">
        <f t="array" ref="BT148">_xlfn.IFS(AND($R148&lt;&gt;"",V148&lt;&gt;""),ABS($R148-V148),AND($R148="",V148=""),"",OR($R148&lt;&gt;"",V148&lt;&gt;""),"-")</f>
        <v/>
      </c>
      <c r="BU148" s="120" t="str" cm="1">
        <f t="array" ref="BU148">_xlfn.IFS(AND($R148&lt;&gt;"",W148&lt;&gt;""),ABS($R148-W148),AND($R148="",W148=""),"",OR($R148&lt;&gt;"",W148&lt;&gt;""),"-")</f>
        <v/>
      </c>
      <c r="BV148" s="120" t="str" cm="1">
        <f t="array" ref="BV148">_xlfn.IFS(AND($R148&lt;&gt;"",X148&lt;&gt;""),ABS($R148-X148),AND($R148="",X148=""),"",OR($R148&lt;&gt;"",X148&lt;&gt;""),"-")</f>
        <v/>
      </c>
      <c r="BW148" s="120" t="str" cm="1">
        <f t="array" ref="BW148">_xlfn.IFS(AND($R148&lt;&gt;"",Y148&lt;&gt;""),ABS($R148-Y148),AND($R148="",Y148=""),"",OR($R148&lt;&gt;"",Y148&lt;&gt;""),"-")</f>
        <v/>
      </c>
      <c r="BX148" s="120" t="str" cm="1">
        <f t="array" ref="BX148">_xlfn.IFS(AND($R148&lt;&gt;"",Z148&lt;&gt;""),ABS($R148-Z148),AND($R148="",Z148=""),"",OR($R148&lt;&gt;"",Z148&lt;&gt;""),"-")</f>
        <v/>
      </c>
      <c r="BY148" s="121" t="str" cm="1">
        <f t="array" ref="BY148">_xlfn.IFS(AND($S148&lt;&gt;"",T148&lt;&gt;""),ABS($S148-T148),AND($S148="",T148=""),"",OR($S148&lt;&gt;"",T148&lt;&gt;""),"-")</f>
        <v/>
      </c>
      <c r="BZ148" s="120" t="str" cm="1">
        <f t="array" ref="BZ148">_xlfn.IFS(AND($S148&lt;&gt;"",U148&lt;&gt;""),ABS($S148-U148),AND($S148="",U148=""),"",OR($S148&lt;&gt;"",U148&lt;&gt;""),"-")</f>
        <v/>
      </c>
      <c r="CA148" s="120" t="str" cm="1">
        <f t="array" ref="CA148">_xlfn.IFS(AND($S148&lt;&gt;"",V148&lt;&gt;""),ABS($S148-V148),AND($S148="",V148=""),"",OR($S148&lt;&gt;"",V148&lt;&gt;""),"-")</f>
        <v/>
      </c>
      <c r="CB148" s="120" t="str" cm="1">
        <f t="array" ref="CB148">_xlfn.IFS(AND($S148&lt;&gt;"",W148&lt;&gt;""),ABS($S148-W148),AND($S148="",W148=""),"",OR($S148&lt;&gt;"",W148&lt;&gt;""),"-")</f>
        <v/>
      </c>
      <c r="CC148" s="120" t="str" cm="1">
        <f t="array" ref="CC148">_xlfn.IFS(AND($S148&lt;&gt;"",X148&lt;&gt;""),ABS($S148-X148),AND($S148="",X148=""),"",OR($S148&lt;&gt;"",X148&lt;&gt;""),"-")</f>
        <v/>
      </c>
      <c r="CD148" s="120" t="str" cm="1">
        <f t="array" ref="CD148">_xlfn.IFS(AND($S148&lt;&gt;"",Y148&lt;&gt;""),ABS($S148-Y148),AND($S148="",Y148=""),"",OR($S148&lt;&gt;"",Y148&lt;&gt;""),"-")</f>
        <v/>
      </c>
      <c r="CE148" s="120" t="str" cm="1">
        <f t="array" ref="CE148">_xlfn.IFS(AND($S148&lt;&gt;"",Z148&lt;&gt;""),ABS($S148-Z148),AND($S148="",Z148=""),"",OR($S148&lt;&gt;"",Z148&lt;&gt;""),"-")</f>
        <v/>
      </c>
      <c r="CF148" s="121" t="str" cm="1">
        <f t="array" ref="CF148">_xlfn.IFS(AND($T148&lt;&gt;"",U148&lt;&gt;""),ABS($T148-U148),AND($T148="",U148=""),"",OR($T148&lt;&gt;"",U148&lt;&gt;""),"-")</f>
        <v/>
      </c>
      <c r="CG148" s="120" t="str" cm="1">
        <f t="array" ref="CG148">_xlfn.IFS(AND($T148&lt;&gt;"",V148&lt;&gt;""),ABS($T148-V148),AND($T148="",V148=""),"",OR($T148&lt;&gt;"",V148&lt;&gt;""),"-")</f>
        <v/>
      </c>
      <c r="CH148" s="120" t="str" cm="1">
        <f t="array" ref="CH148">_xlfn.IFS(AND($T148&lt;&gt;"",W148&lt;&gt;""),ABS($T148-W148),AND($T148="",W148=""),"",OR($T148&lt;&gt;"",W148&lt;&gt;""),"-")</f>
        <v/>
      </c>
      <c r="CI148" s="120" t="str" cm="1">
        <f t="array" ref="CI148">_xlfn.IFS(AND($T148&lt;&gt;"",X148&lt;&gt;""),ABS($T148-X148),AND($T148="",X148=""),"",OR($T148&lt;&gt;"",X148&lt;&gt;""),"-")</f>
        <v/>
      </c>
      <c r="CJ148" s="120" t="str" cm="1">
        <f t="array" ref="CJ148">_xlfn.IFS(AND($T148&lt;&gt;"",Y148&lt;&gt;""),ABS($T148-Y148),AND($T148="",Y148=""),"",OR($T148&lt;&gt;"",Y148&lt;&gt;""),"-")</f>
        <v/>
      </c>
      <c r="CK148" s="120" t="str" cm="1">
        <f t="array" ref="CK148">_xlfn.IFS(AND($T148&lt;&gt;"",Z148&lt;&gt;""),ABS($T148-Z148),AND($T148="",Z148=""),"",OR($T148&lt;&gt;"",Z148&lt;&gt;""),"-")</f>
        <v/>
      </c>
      <c r="CL148" s="121" t="str" cm="1">
        <f t="array" ref="CL148">_xlfn.IFS(AND($U148&lt;&gt;"",V148&lt;&gt;""),ABS($U148-V148),AND($U148="",V148=""),"",OR($U148&lt;&gt;"",V148&lt;&gt;""),"-")</f>
        <v/>
      </c>
      <c r="CM148" s="120" t="str" cm="1">
        <f t="array" ref="CM148">_xlfn.IFS(AND($U148&lt;&gt;"",W148&lt;&gt;""),ABS($U148-W148),AND($U148="",W148=""),"",OR($U148&lt;&gt;"",W148&lt;&gt;""),"-")</f>
        <v/>
      </c>
      <c r="CN148" s="120" t="str" cm="1">
        <f t="array" ref="CN148">_xlfn.IFS(AND($U148&lt;&gt;"",X148&lt;&gt;""),ABS($U148-X148),AND($U148="",X148=""),"",OR($U148&lt;&gt;"",X148&lt;&gt;""),"-")</f>
        <v/>
      </c>
      <c r="CO148" s="120" t="str" cm="1">
        <f t="array" ref="CO148">_xlfn.IFS(AND($U148&lt;&gt;"",Y148&lt;&gt;""),ABS($U148-Y148),AND($U148="",Y148=""),"",OR($U148&lt;&gt;"",Y148&lt;&gt;""),"-")</f>
        <v/>
      </c>
      <c r="CP148" s="120" t="str" cm="1">
        <f t="array" ref="CP148">_xlfn.IFS(AND($U148&lt;&gt;"",Z148&lt;&gt;""),ABS($U148-Z148),AND($U148="",Z148=""),"",OR($U148&lt;&gt;"",Z148&lt;&gt;""),"-")</f>
        <v/>
      </c>
      <c r="CQ148" s="121" t="str" cm="1">
        <f t="array" ref="CQ148">_xlfn.IFS(AND($V148&lt;&gt;"",W148&lt;&gt;""),ABS($V148-W148),AND($V148="",W148=""),"",OR($V148&lt;&gt;"",W148&lt;&gt;""),"-")</f>
        <v/>
      </c>
      <c r="CR148" s="120" t="str" cm="1">
        <f t="array" ref="CR148">_xlfn.IFS(AND($V148&lt;&gt;"",X148&lt;&gt;""),ABS($V148-X148),AND($V148="",X148=""),"",OR($V148&lt;&gt;"",X148&lt;&gt;""),"-")</f>
        <v/>
      </c>
      <c r="CS148" s="120" t="str" cm="1">
        <f t="array" ref="CS148">_xlfn.IFS(AND($V148&lt;&gt;"",Y148&lt;&gt;""),ABS($V148-Y148),AND($V148="",Y148=""),"",OR($V148&lt;&gt;"",Y148&lt;&gt;""),"-")</f>
        <v/>
      </c>
      <c r="CT148" s="120" t="str" cm="1">
        <f t="array" ref="CT148">_xlfn.IFS(AND($V148&lt;&gt;"",Z148&lt;&gt;""),ABS($V148-Z148),AND($V148="",Z148=""),"",OR($V148&lt;&gt;"",Z148&lt;&gt;""),"-")</f>
        <v/>
      </c>
      <c r="CU148" s="121" t="str" cm="1">
        <f t="array" ref="CU148">_xlfn.IFS(AND($W148&lt;&gt;"",X148&lt;&gt;""),ABS($W148-X148),AND($W148="",X148=""),"",OR($W148&lt;&gt;"",X148&lt;&gt;""),"-")</f>
        <v/>
      </c>
      <c r="CV148" s="120" t="str" cm="1">
        <f t="array" ref="CV148">_xlfn.IFS(AND($W148&lt;&gt;"",Y148&lt;&gt;""),ABS($W148-Y148),AND($W148="",Y148=""),"",OR($W148&lt;&gt;"",Y148&lt;&gt;""),"-")</f>
        <v/>
      </c>
      <c r="CW148" s="120" t="str" cm="1">
        <f t="array" ref="CW148">_xlfn.IFS(AND($W148&lt;&gt;"",Z148&lt;&gt;""),ABS($W148-Z148),AND($W148="",Z148=""),"",OR($W148&lt;&gt;"",Z148&lt;&gt;""),"-")</f>
        <v/>
      </c>
      <c r="CX148" s="121" t="str" cm="1">
        <f t="array" ref="CX148">_xlfn.IFS(AND($X148&lt;&gt;"",Y148&lt;&gt;""),ABS($X148-Y148),AND($X148="",Y148=""),"",OR($X148&lt;&gt;"",Y148&lt;&gt;""),"-")</f>
        <v/>
      </c>
      <c r="CY148" s="120" t="str" cm="1">
        <f t="array" ref="CY148">_xlfn.IFS(AND($X148&lt;&gt;"",Z148&lt;&gt;""),ABS($X148-Z148),AND($X148="",Z148=""),"",OR($X148&lt;&gt;"",Z148&lt;&gt;""),"-")</f>
        <v/>
      </c>
      <c r="CZ148" s="121" t="str" cm="1">
        <f t="array" ref="CZ148">_xlfn.IFS(AND($Y148&lt;&gt;"",Z148&lt;&gt;""),ABS($Y148-Z148),AND($Y148="",Z148=""),"",OR($Y148&lt;&gt;"",Z148&lt;&gt;""),"-")</f>
        <v/>
      </c>
    </row>
    <row r="149" spans="1:104" x14ac:dyDescent="0.2">
      <c r="A149" s="260" t="s">
        <v>54</v>
      </c>
      <c r="B149" s="259" t="str">
        <f>VLOOKUP($A149,Merged_couplings!$B:$BU,MATCH(B$1,Merged_couplings!$B$1:$BU$1,0),FALSE)</f>
        <v>-I-</v>
      </c>
      <c r="C149" s="258" t="str">
        <f>VLOOKUP($A149,Merged_couplings!$B:$BU,MATCH(C$1,Merged_couplings!$B$1:$BU$1,0),FALSE)</f>
        <v>-I-</v>
      </c>
      <c r="D149" s="258" t="str">
        <f>VLOOKUP($A149,Merged_couplings!$B:$BU,MATCH(D$1,Merged_couplings!$B$1:$BU$1,0),FALSE)</f>
        <v>-I-</v>
      </c>
      <c r="E149" s="258" t="str">
        <f>VLOOKUP($A149,Merged_couplings!$B:$BU,MATCH(E$1,Merged_couplings!$B$1:$BU$1,0),FALSE)</f>
        <v>-I-</v>
      </c>
      <c r="F149" s="258" t="str">
        <f>VLOOKUP($A149,Merged_couplings!$B:$BU,MATCH(F$1,Merged_couplings!$B$1:$BU$1,0),FALSE)</f>
        <v>-I-</v>
      </c>
      <c r="G149" s="258" t="str">
        <f>VLOOKUP($A149,Merged_couplings!$B:$BU,MATCH(G$1,Merged_couplings!$B$1:$BU$1,0),FALSE)</f>
        <v>-I-</v>
      </c>
      <c r="H149" s="258" t="str">
        <f>VLOOKUP($A149,Merged_couplings!$B:$BU,MATCH(H$1,Merged_couplings!$B$1:$BU$1,0),FALSE)</f>
        <v>-IG</v>
      </c>
      <c r="I149" s="258" t="str">
        <f>VLOOKUP($A149,Merged_couplings!$B:$BU,MATCH(I$1,Merged_couplings!$B$1:$BU$1,0),FALSE)</f>
        <v>-IG</v>
      </c>
      <c r="J149" s="258" t="str">
        <f>VLOOKUP($A149,Merged_couplings!$B:$BU,MATCH(J$1,Merged_couplings!$B$1:$BU$1,0),FALSE)</f>
        <v>-IG</v>
      </c>
      <c r="K149" s="258" t="str">
        <f>VLOOKUP($A149,Merged_couplings!$B:$BU,MATCH(K$1,Merged_couplings!$B$1:$BU$1,0),FALSE)</f>
        <v>-IG</v>
      </c>
      <c r="L149" s="258" t="str">
        <f>VLOOKUP($A149,Merged_couplings!$B:$BU,MATCH(L$1,Merged_couplings!$B$1:$BU$1,0),FALSE)</f>
        <v>-I-</v>
      </c>
      <c r="M149" s="258" t="str">
        <f>VLOOKUP($A149,Merged_couplings!$B:$BU,MATCH(M$1,Merged_couplings!$B$1:$BU$1,0),FALSE)</f>
        <v>-I-</v>
      </c>
      <c r="N149" s="121" t="str">
        <f>IF(OR(B149="BIG",B149="BI-",B149="B-G"),VLOOKUP($A149,Merged_couplings!$B:$BU,MATCH(N$1,Merged_couplings!$B$1:$BU$1,0),FALSE),"")</f>
        <v/>
      </c>
      <c r="P149" s="120" t="str">
        <f>IF(OR(C149="BIG",C149="BI-",C149="B-G"),VLOOKUP($A149,Merged_couplings!$B:$BU,MATCH(P$1,Merged_couplings!$B$1:$BU$1,0),FALSE),"")</f>
        <v/>
      </c>
      <c r="Q149" s="120" t="str">
        <f>IF(OR(D149="BIG",D149="BI-",D149="B-G"),VLOOKUP($A149,Merged_couplings!$B:$BU,MATCH(Q$1,Merged_couplings!$B$1:$BU$1,0),FALSE),"")</f>
        <v/>
      </c>
      <c r="R149" s="120" t="str">
        <f>IF(OR(E149="BIG",E149="BI-",E149="B-G"),VLOOKUP($A149,Merged_couplings!$B:$BU,MATCH(R$1,Merged_couplings!$B$1:$BU$1,0),FALSE),"")</f>
        <v/>
      </c>
      <c r="S149" s="120" t="str">
        <f>IF(OR(F149="BIG",F149="BI-",F149="B-G"),VLOOKUP($A149,Merged_couplings!$B:$BU,MATCH(S$1,Merged_couplings!$B$1:$BU$1,0),FALSE),"")</f>
        <v/>
      </c>
      <c r="T149" s="120" t="str">
        <f>IF(OR(G149="BIG",G149="BI-",G149="B-G"),VLOOKUP($A149,Merged_couplings!$B:$BU,MATCH(T$1,Merged_couplings!$B$1:$BU$1,0),FALSE),"")</f>
        <v/>
      </c>
      <c r="U149" s="120" t="str">
        <f>IF(OR(H149="BIG",H149="BI-",H149="B-G"),VLOOKUP($A149,Merged_couplings!$B:$BU,MATCH(U$1,Merged_couplings!$B$1:$BU$1,0),FALSE),"")</f>
        <v/>
      </c>
      <c r="V149" s="120" t="str">
        <f>IF(OR(I149="BIG",I149="BI-",I149="B-G"),VLOOKUP($A149,Merged_couplings!$B:$BU,MATCH(V$1,Merged_couplings!$B$1:$BU$1,0),FALSE),"")</f>
        <v/>
      </c>
      <c r="W149" s="120" t="str">
        <f>IF(OR(J149="BIG",J149="BI-",J149="B-G"),VLOOKUP($A149,Merged_couplings!$B:$BU,MATCH(W$1,Merged_couplings!$B$1:$BU$1,0),FALSE),"")</f>
        <v/>
      </c>
      <c r="X149" s="120" t="str">
        <f>IF(OR(K149="BIG",K149="BI-",K149="B-G"),VLOOKUP($A149,Merged_couplings!$B:$BU,MATCH(X$1,Merged_couplings!$B$1:$BU$1,0),FALSE),"")</f>
        <v/>
      </c>
      <c r="Y149" s="120" t="str">
        <f>IF(OR(L149="BIG",L149="BI-",L149="B-G"),VLOOKUP($A149,Merged_couplings!$B:$BU,MATCH(Y$1,Merged_couplings!$B$1:$BU$1,0),FALSE),"")</f>
        <v/>
      </c>
      <c r="Z149" s="120" t="str">
        <f>IF(OR(M149="BIG",M149="BI-",M149="B-G"),VLOOKUP($A149,Merged_couplings!$B:$BU,MATCH(Z$1,Merged_couplings!$B$1:$BU$1,0),FALSE),"")</f>
        <v/>
      </c>
      <c r="AA149" s="123"/>
      <c r="AB149" s="340" t="str" cm="1">
        <f t="array" ref="AB149">_xlfn.IFS(AND($N149&lt;&gt;"",P149&lt;&gt;""),ABS($N149-P149),AND($N149="",P149=""),"",OR($N149&lt;&gt;"",P149&lt;&gt;""),"-")</f>
        <v/>
      </c>
      <c r="AC149" s="122" t="str" cm="1">
        <f t="array" ref="AC149">_xlfn.IFS(AND($N149&lt;&gt;"",Q149&lt;&gt;""),ABS($N149-Q149),AND($N149="",Q149=""),"",OR($N149&lt;&gt;"",Q149&lt;&gt;""),"-")</f>
        <v/>
      </c>
      <c r="AD149" s="122" t="str" cm="1">
        <f t="array" ref="AD149">_xlfn.IFS(AND($N149&lt;&gt;"",R149&lt;&gt;""),ABS($N149-R149),AND($N149="",R149=""),"",OR($N149&lt;&gt;"",R149&lt;&gt;""),"-")</f>
        <v/>
      </c>
      <c r="AE149" s="122" t="str" cm="1">
        <f t="array" ref="AE149">_xlfn.IFS(AND($N149&lt;&gt;"",S149&lt;&gt;""),ABS($N149-S149),AND($N149="",S149=""),"",OR($N149&lt;&gt;"",S149&lt;&gt;""),"-")</f>
        <v/>
      </c>
      <c r="AF149" s="122" t="str" cm="1">
        <f t="array" ref="AF149">_xlfn.IFS(AND($N149&lt;&gt;"",T149&lt;&gt;""),ABS($N149-T149),AND($N149="",T149=""),"",OR($N149&lt;&gt;"",T149&lt;&gt;""),"-")</f>
        <v/>
      </c>
      <c r="AG149" s="122" t="str" cm="1">
        <f t="array" ref="AG149">_xlfn.IFS(AND($N149&lt;&gt;"",U149&lt;&gt;""),ABS($N149-U149),AND($N149="",U149=""),"",OR($N149&lt;&gt;"",U149&lt;&gt;""),"-")</f>
        <v/>
      </c>
      <c r="AH149" s="122" t="str" cm="1">
        <f t="array" ref="AH149">_xlfn.IFS(AND($N149&lt;&gt;"",V149&lt;&gt;""),ABS($N149-V149),AND($N149="",V149=""),"",OR($N149&lt;&gt;"",V149&lt;&gt;""),"-")</f>
        <v/>
      </c>
      <c r="AI149" s="122" t="str" cm="1">
        <f t="array" ref="AI149">_xlfn.IFS(AND($N149&lt;&gt;"",W149&lt;&gt;""),ABS($N149-W149),AND($N149="",W149=""),"",OR($N149&lt;&gt;"",W149&lt;&gt;""),"-")</f>
        <v/>
      </c>
      <c r="AJ149" s="122" t="str" cm="1">
        <f t="array" ref="AJ149">_xlfn.IFS(AND($N149&lt;&gt;"",X149&lt;&gt;""),ABS($N149-X149),AND($N149="",X149=""),"",OR($N149&lt;&gt;"",X149&lt;&gt;""),"-")</f>
        <v/>
      </c>
      <c r="AK149" s="122" t="str" cm="1">
        <f t="array" ref="AK149">_xlfn.IFS(AND($N149&lt;&gt;"",Y149&lt;&gt;""),ABS($N149-Y149),AND($N149="",Y149=""),"",OR($N149&lt;&gt;"",Y149&lt;&gt;""),"-")</f>
        <v/>
      </c>
      <c r="AL149" s="122" t="str" cm="1">
        <f t="array" ref="AL149">_xlfn.IFS(AND($N149&lt;&gt;"",Z149&lt;&gt;""),ABS($N149-Z149),AND($N149="",Z149=""),"",OR($N149&lt;&gt;"",Z149&lt;&gt;""),"-")</f>
        <v/>
      </c>
      <c r="AM149" s="340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1" t="str" cm="1">
        <f t="array" ref="AX149">_xlfn.IFS(AND($P149&lt;&gt;"",Q149&lt;&gt;""),ABS($P149-Q149),AND($P149="",Q149=""),"",OR($P149&lt;&gt;"",Q149&lt;&gt;""),"-")</f>
        <v/>
      </c>
      <c r="AY149" s="120" t="str" cm="1">
        <f t="array" ref="AY149">_xlfn.IFS(AND($P149&lt;&gt;"",R149&lt;&gt;""),ABS($P149-R149),AND($P149="",R149=""),"",OR($P149&lt;&gt;"",R149&lt;&gt;""),"-")</f>
        <v/>
      </c>
      <c r="AZ149" s="120" t="str" cm="1">
        <f t="array" ref="AZ149">_xlfn.IFS(AND($P149&lt;&gt;"",S149&lt;&gt;""),ABS($P149-S149),AND($P149="",S149=""),"",OR($P149&lt;&gt;"",S149&lt;&gt;""),"-")</f>
        <v/>
      </c>
      <c r="BA149" s="120" t="str" cm="1">
        <f t="array" ref="BA149">_xlfn.IFS(AND($P149&lt;&gt;"",T149&lt;&gt;""),ABS($P149-T149),AND($P149="",T149=""),"",OR($P149&lt;&gt;"",T149&lt;&gt;""),"-")</f>
        <v/>
      </c>
      <c r="BB149" s="120" t="str" cm="1">
        <f t="array" ref="BB149">_xlfn.IFS(AND($P149&lt;&gt;"",U149&lt;&gt;""),ABS($P149-U149),AND($P149="",U149=""),"",OR($P149&lt;&gt;"",U149&lt;&gt;""),"-")</f>
        <v/>
      </c>
      <c r="BC149" s="120" t="str" cm="1">
        <f t="array" ref="BC149">_xlfn.IFS(AND($P149&lt;&gt;"",V149&lt;&gt;""),ABS($P149-V149),AND($P149="",V149=""),"",OR($P149&lt;&gt;"",V149&lt;&gt;""),"-")</f>
        <v/>
      </c>
      <c r="BD149" s="120" t="str" cm="1">
        <f t="array" ref="BD149">_xlfn.IFS(AND($P149&lt;&gt;"",W149&lt;&gt;""),ABS($P149-W149),AND($P149="",W149=""),"",OR($P149&lt;&gt;"",W149&lt;&gt;""),"-")</f>
        <v/>
      </c>
      <c r="BE149" s="120" t="str" cm="1">
        <f t="array" ref="BE149">_xlfn.IFS(AND($P149&lt;&gt;"",X149&lt;&gt;""),ABS($P149-X149),AND($P149="",X149=""),"",OR($P149&lt;&gt;"",X149&lt;&gt;""),"-")</f>
        <v/>
      </c>
      <c r="BF149" s="120" t="str" cm="1">
        <f t="array" ref="BF149">_xlfn.IFS(AND($P149&lt;&gt;"",Y149&lt;&gt;""),ABS($P149-Y149),AND($P149="",Y149=""),"",OR($P149&lt;&gt;"",Y149&lt;&gt;""),"-")</f>
        <v/>
      </c>
      <c r="BG149" s="120" t="str" cm="1">
        <f t="array" ref="BG149">_xlfn.IFS(AND($P149&lt;&gt;"",Z149&lt;&gt;""),ABS($P149-Z149),AND($P149="",Z149=""),"",OR($P149&lt;&gt;"",Z149&lt;&gt;""),"-")</f>
        <v/>
      </c>
      <c r="BH149" s="121" t="str" cm="1">
        <f t="array" ref="BH149">_xlfn.IFS(AND($Q149&lt;&gt;"",R149&lt;&gt;""),ABS($Q149-R149),AND($Q149="",R149=""),"",OR($Q149&lt;&gt;"",R149&lt;&gt;""),"-")</f>
        <v/>
      </c>
      <c r="BI149" s="120" t="str" cm="1">
        <f t="array" ref="BI149">_xlfn.IFS(AND($Q149&lt;&gt;"",S149&lt;&gt;""),ABS($Q149-S149),AND($Q149="",S149=""),"",OR($Q149&lt;&gt;"",S149&lt;&gt;""),"-")</f>
        <v/>
      </c>
      <c r="BJ149" s="120" t="str" cm="1">
        <f t="array" ref="BJ149">_xlfn.IFS(AND($Q149&lt;&gt;"",T149&lt;&gt;""),ABS($Q149-T149),AND($Q149="",T149=""),"",OR($Q149&lt;&gt;"",T149&lt;&gt;""),"-")</f>
        <v/>
      </c>
      <c r="BK149" s="120" t="str" cm="1">
        <f t="array" ref="BK149">_xlfn.IFS(AND($Q149&lt;&gt;"",U149&lt;&gt;""),ABS($Q149-U149),AND($Q149="",U149=""),"",OR($Q149&lt;&gt;"",U149&lt;&gt;""),"-")</f>
        <v/>
      </c>
      <c r="BL149" s="120" t="str" cm="1">
        <f t="array" ref="BL149">_xlfn.IFS(AND($Q149&lt;&gt;"",V149&lt;&gt;""),ABS($Q149-V149),AND($Q149="",V149=""),"",OR($Q149&lt;&gt;"",V149&lt;&gt;""),"-")</f>
        <v/>
      </c>
      <c r="BM149" s="120" t="str" cm="1">
        <f t="array" ref="BM149">_xlfn.IFS(AND($Q149&lt;&gt;"",W149&lt;&gt;""),ABS($Q149-W149),AND($Q149="",W149=""),"",OR($Q149&lt;&gt;"",W149&lt;&gt;""),"-")</f>
        <v/>
      </c>
      <c r="BN149" s="120" t="str" cm="1">
        <f t="array" ref="BN149">_xlfn.IFS(AND($Q149&lt;&gt;"",X149&lt;&gt;""),ABS($Q149-X149),AND($Q149="",X149=""),"",OR($Q149&lt;&gt;"",X149&lt;&gt;""),"-")</f>
        <v/>
      </c>
      <c r="BO149" s="120" t="str" cm="1">
        <f t="array" ref="BO149">_xlfn.IFS(AND($Q149&lt;&gt;"",Y149&lt;&gt;""),ABS($Q149-Y149),AND($Q149="",Y149=""),"",OR($Q149&lt;&gt;"",Y149&lt;&gt;""),"-")</f>
        <v/>
      </c>
      <c r="BP149" s="120" t="str" cm="1">
        <f t="array" ref="BP149">_xlfn.IFS(AND($Q149&lt;&gt;"",Z149&lt;&gt;""),ABS($Q149-Z149),AND($Q149="",Z149=""),"",OR($Q149&lt;&gt;"",Z149&lt;&gt;""),"-")</f>
        <v/>
      </c>
      <c r="BQ149" s="121" t="str" cm="1">
        <f t="array" ref="BQ149">_xlfn.IFS(AND($R149&lt;&gt;"",S149&lt;&gt;""),ABS($R149-S149),AND($R149="",S149=""),"",OR($R149&lt;&gt;"",S149&lt;&gt;""),"-")</f>
        <v/>
      </c>
      <c r="BR149" s="120" t="str" cm="1">
        <f t="array" ref="BR149">_xlfn.IFS(AND($R149&lt;&gt;"",T149&lt;&gt;""),ABS($R149-T149),AND($R149="",T149=""),"",OR($R149&lt;&gt;"",T149&lt;&gt;""),"-")</f>
        <v/>
      </c>
      <c r="BS149" s="120" t="str" cm="1">
        <f t="array" ref="BS149">_xlfn.IFS(AND($R149&lt;&gt;"",U149&lt;&gt;""),ABS($R149-U149),AND($R149="",U149=""),"",OR($R149&lt;&gt;"",U149&lt;&gt;""),"-")</f>
        <v/>
      </c>
      <c r="BT149" s="120" t="str" cm="1">
        <f t="array" ref="BT149">_xlfn.IFS(AND($R149&lt;&gt;"",V149&lt;&gt;""),ABS($R149-V149),AND($R149="",V149=""),"",OR($R149&lt;&gt;"",V149&lt;&gt;""),"-")</f>
        <v/>
      </c>
      <c r="BU149" s="120" t="str" cm="1">
        <f t="array" ref="BU149">_xlfn.IFS(AND($R149&lt;&gt;"",W149&lt;&gt;""),ABS($R149-W149),AND($R149="",W149=""),"",OR($R149&lt;&gt;"",W149&lt;&gt;""),"-")</f>
        <v/>
      </c>
      <c r="BV149" s="120" t="str" cm="1">
        <f t="array" ref="BV149">_xlfn.IFS(AND($R149&lt;&gt;"",X149&lt;&gt;""),ABS($R149-X149),AND($R149="",X149=""),"",OR($R149&lt;&gt;"",X149&lt;&gt;""),"-")</f>
        <v/>
      </c>
      <c r="BW149" s="120" t="str" cm="1">
        <f t="array" ref="BW149">_xlfn.IFS(AND($R149&lt;&gt;"",Y149&lt;&gt;""),ABS($R149-Y149),AND($R149="",Y149=""),"",OR($R149&lt;&gt;"",Y149&lt;&gt;""),"-")</f>
        <v/>
      </c>
      <c r="BX149" s="120" t="str" cm="1">
        <f t="array" ref="BX149">_xlfn.IFS(AND($R149&lt;&gt;"",Z149&lt;&gt;""),ABS($R149-Z149),AND($R149="",Z149=""),"",OR($R149&lt;&gt;"",Z149&lt;&gt;""),"-")</f>
        <v/>
      </c>
      <c r="BY149" s="121" t="str" cm="1">
        <f t="array" ref="BY149">_xlfn.IFS(AND($S149&lt;&gt;"",T149&lt;&gt;""),ABS($S149-T149),AND($S149="",T149=""),"",OR($S149&lt;&gt;"",T149&lt;&gt;""),"-")</f>
        <v/>
      </c>
      <c r="BZ149" s="120" t="str" cm="1">
        <f t="array" ref="BZ149">_xlfn.IFS(AND($S149&lt;&gt;"",U149&lt;&gt;""),ABS($S149-U149),AND($S149="",U149=""),"",OR($S149&lt;&gt;"",U149&lt;&gt;""),"-")</f>
        <v/>
      </c>
      <c r="CA149" s="120" t="str" cm="1">
        <f t="array" ref="CA149">_xlfn.IFS(AND($S149&lt;&gt;"",V149&lt;&gt;""),ABS($S149-V149),AND($S149="",V149=""),"",OR($S149&lt;&gt;"",V149&lt;&gt;""),"-")</f>
        <v/>
      </c>
      <c r="CB149" s="120" t="str" cm="1">
        <f t="array" ref="CB149">_xlfn.IFS(AND($S149&lt;&gt;"",W149&lt;&gt;""),ABS($S149-W149),AND($S149="",W149=""),"",OR($S149&lt;&gt;"",W149&lt;&gt;""),"-")</f>
        <v/>
      </c>
      <c r="CC149" s="120" t="str" cm="1">
        <f t="array" ref="CC149">_xlfn.IFS(AND($S149&lt;&gt;"",X149&lt;&gt;""),ABS($S149-X149),AND($S149="",X149=""),"",OR($S149&lt;&gt;"",X149&lt;&gt;""),"-")</f>
        <v/>
      </c>
      <c r="CD149" s="120" t="str" cm="1">
        <f t="array" ref="CD149">_xlfn.IFS(AND($S149&lt;&gt;"",Y149&lt;&gt;""),ABS($S149-Y149),AND($S149="",Y149=""),"",OR($S149&lt;&gt;"",Y149&lt;&gt;""),"-")</f>
        <v/>
      </c>
      <c r="CE149" s="120" t="str" cm="1">
        <f t="array" ref="CE149">_xlfn.IFS(AND($S149&lt;&gt;"",Z149&lt;&gt;""),ABS($S149-Z149),AND($S149="",Z149=""),"",OR($S149&lt;&gt;"",Z149&lt;&gt;""),"-")</f>
        <v/>
      </c>
      <c r="CF149" s="121" t="str" cm="1">
        <f t="array" ref="CF149">_xlfn.IFS(AND($T149&lt;&gt;"",U149&lt;&gt;""),ABS($T149-U149),AND($T149="",U149=""),"",OR($T149&lt;&gt;"",U149&lt;&gt;""),"-")</f>
        <v/>
      </c>
      <c r="CG149" s="120" t="str" cm="1">
        <f t="array" ref="CG149">_xlfn.IFS(AND($T149&lt;&gt;"",V149&lt;&gt;""),ABS($T149-V149),AND($T149="",V149=""),"",OR($T149&lt;&gt;"",V149&lt;&gt;""),"-")</f>
        <v/>
      </c>
      <c r="CH149" s="120" t="str" cm="1">
        <f t="array" ref="CH149">_xlfn.IFS(AND($T149&lt;&gt;"",W149&lt;&gt;""),ABS($T149-W149),AND($T149="",W149=""),"",OR($T149&lt;&gt;"",W149&lt;&gt;""),"-")</f>
        <v/>
      </c>
      <c r="CI149" s="120" t="str" cm="1">
        <f t="array" ref="CI149">_xlfn.IFS(AND($T149&lt;&gt;"",X149&lt;&gt;""),ABS($T149-X149),AND($T149="",X149=""),"",OR($T149&lt;&gt;"",X149&lt;&gt;""),"-")</f>
        <v/>
      </c>
      <c r="CJ149" s="120" t="str" cm="1">
        <f t="array" ref="CJ149">_xlfn.IFS(AND($T149&lt;&gt;"",Y149&lt;&gt;""),ABS($T149-Y149),AND($T149="",Y149=""),"",OR($T149&lt;&gt;"",Y149&lt;&gt;""),"-")</f>
        <v/>
      </c>
      <c r="CK149" s="120" t="str" cm="1">
        <f t="array" ref="CK149">_xlfn.IFS(AND($T149&lt;&gt;"",Z149&lt;&gt;""),ABS($T149-Z149),AND($T149="",Z149=""),"",OR($T149&lt;&gt;"",Z149&lt;&gt;""),"-")</f>
        <v/>
      </c>
      <c r="CL149" s="121" t="str" cm="1">
        <f t="array" ref="CL149">_xlfn.IFS(AND($U149&lt;&gt;"",V149&lt;&gt;""),ABS($U149-V149),AND($U149="",V149=""),"",OR($U149&lt;&gt;"",V149&lt;&gt;""),"-")</f>
        <v/>
      </c>
      <c r="CM149" s="120" t="str" cm="1">
        <f t="array" ref="CM149">_xlfn.IFS(AND($U149&lt;&gt;"",W149&lt;&gt;""),ABS($U149-W149),AND($U149="",W149=""),"",OR($U149&lt;&gt;"",W149&lt;&gt;""),"-")</f>
        <v/>
      </c>
      <c r="CN149" s="120" t="str" cm="1">
        <f t="array" ref="CN149">_xlfn.IFS(AND($U149&lt;&gt;"",X149&lt;&gt;""),ABS($U149-X149),AND($U149="",X149=""),"",OR($U149&lt;&gt;"",X149&lt;&gt;""),"-")</f>
        <v/>
      </c>
      <c r="CO149" s="120" t="str" cm="1">
        <f t="array" ref="CO149">_xlfn.IFS(AND($U149&lt;&gt;"",Y149&lt;&gt;""),ABS($U149-Y149),AND($U149="",Y149=""),"",OR($U149&lt;&gt;"",Y149&lt;&gt;""),"-")</f>
        <v/>
      </c>
      <c r="CP149" s="120" t="str" cm="1">
        <f t="array" ref="CP149">_xlfn.IFS(AND($U149&lt;&gt;"",Z149&lt;&gt;""),ABS($U149-Z149),AND($U149="",Z149=""),"",OR($U149&lt;&gt;"",Z149&lt;&gt;""),"-")</f>
        <v/>
      </c>
      <c r="CQ149" s="121" t="str" cm="1">
        <f t="array" ref="CQ149">_xlfn.IFS(AND($V149&lt;&gt;"",W149&lt;&gt;""),ABS($V149-W149),AND($V149="",W149=""),"",OR($V149&lt;&gt;"",W149&lt;&gt;""),"-")</f>
        <v/>
      </c>
      <c r="CR149" s="120" t="str" cm="1">
        <f t="array" ref="CR149">_xlfn.IFS(AND($V149&lt;&gt;"",X149&lt;&gt;""),ABS($V149-X149),AND($V149="",X149=""),"",OR($V149&lt;&gt;"",X149&lt;&gt;""),"-")</f>
        <v/>
      </c>
      <c r="CS149" s="120" t="str" cm="1">
        <f t="array" ref="CS149">_xlfn.IFS(AND($V149&lt;&gt;"",Y149&lt;&gt;""),ABS($V149-Y149),AND($V149="",Y149=""),"",OR($V149&lt;&gt;"",Y149&lt;&gt;""),"-")</f>
        <v/>
      </c>
      <c r="CT149" s="120" t="str" cm="1">
        <f t="array" ref="CT149">_xlfn.IFS(AND($V149&lt;&gt;"",Z149&lt;&gt;""),ABS($V149-Z149),AND($V149="",Z149=""),"",OR($V149&lt;&gt;"",Z149&lt;&gt;""),"-")</f>
        <v/>
      </c>
      <c r="CU149" s="121" t="str" cm="1">
        <f t="array" ref="CU149">_xlfn.IFS(AND($W149&lt;&gt;"",X149&lt;&gt;""),ABS($W149-X149),AND($W149="",X149=""),"",OR($W149&lt;&gt;"",X149&lt;&gt;""),"-")</f>
        <v/>
      </c>
      <c r="CV149" s="120" t="str" cm="1">
        <f t="array" ref="CV149">_xlfn.IFS(AND($W149&lt;&gt;"",Y149&lt;&gt;""),ABS($W149-Y149),AND($W149="",Y149=""),"",OR($W149&lt;&gt;"",Y149&lt;&gt;""),"-")</f>
        <v/>
      </c>
      <c r="CW149" s="120" t="str" cm="1">
        <f t="array" ref="CW149">_xlfn.IFS(AND($W149&lt;&gt;"",Z149&lt;&gt;""),ABS($W149-Z149),AND($W149="",Z149=""),"",OR($W149&lt;&gt;"",Z149&lt;&gt;""),"-")</f>
        <v/>
      </c>
      <c r="CX149" s="121" t="str" cm="1">
        <f t="array" ref="CX149">_xlfn.IFS(AND($X149&lt;&gt;"",Y149&lt;&gt;""),ABS($X149-Y149),AND($X149="",Y149=""),"",OR($X149&lt;&gt;"",Y149&lt;&gt;""),"-")</f>
        <v/>
      </c>
      <c r="CY149" s="120" t="str" cm="1">
        <f t="array" ref="CY149">_xlfn.IFS(AND($X149&lt;&gt;"",Z149&lt;&gt;""),ABS($X149-Z149),AND($X149="",Z149=""),"",OR($X149&lt;&gt;"",Z149&lt;&gt;""),"-")</f>
        <v/>
      </c>
      <c r="CZ149" s="121" t="str" cm="1">
        <f t="array" ref="CZ149">_xlfn.IFS(AND($Y149&lt;&gt;"",Z149&lt;&gt;""),ABS($Y149-Z149),AND($Y149="",Z149=""),"",OR($Y149&lt;&gt;"",Z149&lt;&gt;""),"-")</f>
        <v/>
      </c>
    </row>
    <row r="150" spans="1:104" x14ac:dyDescent="0.2">
      <c r="A150" s="260" t="s">
        <v>55</v>
      </c>
      <c r="B150" s="259" t="str">
        <f>VLOOKUP($A150,Merged_couplings!$B:$BU,MATCH(B$1,Merged_couplings!$B$1:$BU$1,0),FALSE)</f>
        <v>-I-</v>
      </c>
      <c r="C150" s="258" t="str">
        <f>VLOOKUP($A150,Merged_couplings!$B:$BU,MATCH(C$1,Merged_couplings!$B$1:$BU$1,0),FALSE)</f>
        <v>---</v>
      </c>
      <c r="D150" s="258" t="str">
        <f>VLOOKUP($A150,Merged_couplings!$B:$BU,MATCH(D$1,Merged_couplings!$B$1:$BU$1,0),FALSE)</f>
        <v>---</v>
      </c>
      <c r="E150" s="258" t="str">
        <f>VLOOKUP($A150,Merged_couplings!$B:$BU,MATCH(E$1,Merged_couplings!$B$1:$BU$1,0),FALSE)</f>
        <v>---</v>
      </c>
      <c r="F150" s="258" t="str">
        <f>VLOOKUP($A150,Merged_couplings!$B:$BU,MATCH(F$1,Merged_couplings!$B$1:$BU$1,0),FALSE)</f>
        <v>---</v>
      </c>
      <c r="G150" s="258" t="str">
        <f>VLOOKUP($A150,Merged_couplings!$B:$BU,MATCH(G$1,Merged_couplings!$B$1:$BU$1,0),FALSE)</f>
        <v>---</v>
      </c>
      <c r="H150" s="258" t="str">
        <f>VLOOKUP($A150,Merged_couplings!$B:$BU,MATCH(H$1,Merged_couplings!$B$1:$BU$1,0),FALSE)</f>
        <v>-IG</v>
      </c>
      <c r="I150" s="258" t="str">
        <f>VLOOKUP($A150,Merged_couplings!$B:$BU,MATCH(I$1,Merged_couplings!$B$1:$BU$1,0),FALSE)</f>
        <v>-IG</v>
      </c>
      <c r="J150" s="258" t="str">
        <f>VLOOKUP($A150,Merged_couplings!$B:$BU,MATCH(J$1,Merged_couplings!$B$1:$BU$1,0),FALSE)</f>
        <v>-IG</v>
      </c>
      <c r="K150" s="258" t="str">
        <f>VLOOKUP($A150,Merged_couplings!$B:$BU,MATCH(K$1,Merged_couplings!$B$1:$BU$1,0),FALSE)</f>
        <v>--G</v>
      </c>
      <c r="L150" s="258" t="str">
        <f>VLOOKUP($A150,Merged_couplings!$B:$BU,MATCH(L$1,Merged_couplings!$B$1:$BU$1,0),FALSE)</f>
        <v>---</v>
      </c>
      <c r="M150" s="258" t="str">
        <f>VLOOKUP($A150,Merged_couplings!$B:$BU,MATCH(M$1,Merged_couplings!$B$1:$BU$1,0),FALSE)</f>
        <v>---</v>
      </c>
      <c r="N150" s="121" t="str">
        <f>IF(OR(B150="BIG",B150="BI-",B150="B-G"),VLOOKUP($A150,Merged_couplings!$B:$BU,MATCH(N$1,Merged_couplings!$B$1:$BU$1,0),FALSE),"")</f>
        <v/>
      </c>
      <c r="P150" s="120" t="str">
        <f>IF(OR(C150="BIG",C150="BI-",C150="B-G"),VLOOKUP($A150,Merged_couplings!$B:$BU,MATCH(P$1,Merged_couplings!$B$1:$BU$1,0),FALSE),"")</f>
        <v/>
      </c>
      <c r="Q150" s="120" t="str">
        <f>IF(OR(D150="BIG",D150="BI-",D150="B-G"),VLOOKUP($A150,Merged_couplings!$B:$BU,MATCH(Q$1,Merged_couplings!$B$1:$BU$1,0),FALSE),"")</f>
        <v/>
      </c>
      <c r="R150" s="120" t="str">
        <f>IF(OR(E150="BIG",E150="BI-",E150="B-G"),VLOOKUP($A150,Merged_couplings!$B:$BU,MATCH(R$1,Merged_couplings!$B$1:$BU$1,0),FALSE),"")</f>
        <v/>
      </c>
      <c r="S150" s="120" t="str">
        <f>IF(OR(F150="BIG",F150="BI-",F150="B-G"),VLOOKUP($A150,Merged_couplings!$B:$BU,MATCH(S$1,Merged_couplings!$B$1:$BU$1,0),FALSE),"")</f>
        <v/>
      </c>
      <c r="T150" s="120" t="str">
        <f>IF(OR(G150="BIG",G150="BI-",G150="B-G"),VLOOKUP($A150,Merged_couplings!$B:$BU,MATCH(T$1,Merged_couplings!$B$1:$BU$1,0),FALSE),"")</f>
        <v/>
      </c>
      <c r="U150" s="120" t="str">
        <f>IF(OR(H150="BIG",H150="BI-",H150="B-G"),VLOOKUP($A150,Merged_couplings!$B:$BU,MATCH(U$1,Merged_couplings!$B$1:$BU$1,0),FALSE),"")</f>
        <v/>
      </c>
      <c r="V150" s="120" t="str">
        <f>IF(OR(I150="BIG",I150="BI-",I150="B-G"),VLOOKUP($A150,Merged_couplings!$B:$BU,MATCH(V$1,Merged_couplings!$B$1:$BU$1,0),FALSE),"")</f>
        <v/>
      </c>
      <c r="W150" s="120" t="str">
        <f>IF(OR(J150="BIG",J150="BI-",J150="B-G"),VLOOKUP($A150,Merged_couplings!$B:$BU,MATCH(W$1,Merged_couplings!$B$1:$BU$1,0),FALSE),"")</f>
        <v/>
      </c>
      <c r="X150" s="120" t="str">
        <f>IF(OR(K150="BIG",K150="BI-",K150="B-G"),VLOOKUP($A150,Merged_couplings!$B:$BU,MATCH(X$1,Merged_couplings!$B$1:$BU$1,0),FALSE),"")</f>
        <v/>
      </c>
      <c r="Y150" s="120" t="str">
        <f>IF(OR(L150="BIG",L150="BI-",L150="B-G"),VLOOKUP($A150,Merged_couplings!$B:$BU,MATCH(Y$1,Merged_couplings!$B$1:$BU$1,0),FALSE),"")</f>
        <v/>
      </c>
      <c r="Z150" s="120" t="str">
        <f>IF(OR(M150="BIG",M150="BI-",M150="B-G"),VLOOKUP($A150,Merged_couplings!$B:$BU,MATCH(Z$1,Merged_couplings!$B$1:$BU$1,0),FALSE),"")</f>
        <v/>
      </c>
      <c r="AA150" s="123"/>
      <c r="AB150" s="340" t="str" cm="1">
        <f t="array" ref="AB150">_xlfn.IFS(AND($N150&lt;&gt;"",P150&lt;&gt;""),ABS($N150-P150),AND($N150="",P150=""),"",OR($N150&lt;&gt;"",P150&lt;&gt;""),"-")</f>
        <v/>
      </c>
      <c r="AC150" s="122" t="str" cm="1">
        <f t="array" ref="AC150">_xlfn.IFS(AND($N150&lt;&gt;"",Q150&lt;&gt;""),ABS($N150-Q150),AND($N150="",Q150=""),"",OR($N150&lt;&gt;"",Q150&lt;&gt;""),"-")</f>
        <v/>
      </c>
      <c r="AD150" s="122" t="str" cm="1">
        <f t="array" ref="AD150">_xlfn.IFS(AND($N150&lt;&gt;"",R150&lt;&gt;""),ABS($N150-R150),AND($N150="",R150=""),"",OR($N150&lt;&gt;"",R150&lt;&gt;""),"-")</f>
        <v/>
      </c>
      <c r="AE150" s="122" t="str" cm="1">
        <f t="array" ref="AE150">_xlfn.IFS(AND($N150&lt;&gt;"",S150&lt;&gt;""),ABS($N150-S150),AND($N150="",S150=""),"",OR($N150&lt;&gt;"",S150&lt;&gt;""),"-")</f>
        <v/>
      </c>
      <c r="AF150" s="122" t="str" cm="1">
        <f t="array" ref="AF150">_xlfn.IFS(AND($N150&lt;&gt;"",T150&lt;&gt;""),ABS($N150-T150),AND($N150="",T150=""),"",OR($N150&lt;&gt;"",T150&lt;&gt;""),"-")</f>
        <v/>
      </c>
      <c r="AG150" s="122" t="str" cm="1">
        <f t="array" ref="AG150">_xlfn.IFS(AND($N150&lt;&gt;"",U150&lt;&gt;""),ABS($N150-U150),AND($N150="",U150=""),"",OR($N150&lt;&gt;"",U150&lt;&gt;""),"-")</f>
        <v/>
      </c>
      <c r="AH150" s="122" t="str" cm="1">
        <f t="array" ref="AH150">_xlfn.IFS(AND($N150&lt;&gt;"",V150&lt;&gt;""),ABS($N150-V150),AND($N150="",V150=""),"",OR($N150&lt;&gt;"",V150&lt;&gt;""),"-")</f>
        <v/>
      </c>
      <c r="AI150" s="122" t="str" cm="1">
        <f t="array" ref="AI150">_xlfn.IFS(AND($N150&lt;&gt;"",W150&lt;&gt;""),ABS($N150-W150),AND($N150="",W150=""),"",OR($N150&lt;&gt;"",W150&lt;&gt;""),"-")</f>
        <v/>
      </c>
      <c r="AJ150" s="122" t="str" cm="1">
        <f t="array" ref="AJ150">_xlfn.IFS(AND($N150&lt;&gt;"",X150&lt;&gt;""),ABS($N150-X150),AND($N150="",X150=""),"",OR($N150&lt;&gt;"",X150&lt;&gt;""),"-")</f>
        <v/>
      </c>
      <c r="AK150" s="122" t="str" cm="1">
        <f t="array" ref="AK150">_xlfn.IFS(AND($N150&lt;&gt;"",Y150&lt;&gt;""),ABS($N150-Y150),AND($N150="",Y150=""),"",OR($N150&lt;&gt;"",Y150&lt;&gt;""),"-")</f>
        <v/>
      </c>
      <c r="AL150" s="122" t="str" cm="1">
        <f t="array" ref="AL150">_xlfn.IFS(AND($N150&lt;&gt;"",Z150&lt;&gt;""),ABS($N150-Z150),AND($N150="",Z150=""),"",OR($N150&lt;&gt;"",Z150&lt;&gt;""),"-")</f>
        <v/>
      </c>
      <c r="AM150" s="340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1" t="str" cm="1">
        <f t="array" ref="AX150">_xlfn.IFS(AND($P150&lt;&gt;"",Q150&lt;&gt;""),ABS($P150-Q150),AND($P150="",Q150=""),"",OR($P150&lt;&gt;"",Q150&lt;&gt;""),"-")</f>
        <v/>
      </c>
      <c r="AY150" s="120" t="str" cm="1">
        <f t="array" ref="AY150">_xlfn.IFS(AND($P150&lt;&gt;"",R150&lt;&gt;""),ABS($P150-R150),AND($P150="",R150=""),"",OR($P150&lt;&gt;"",R150&lt;&gt;""),"-")</f>
        <v/>
      </c>
      <c r="AZ150" s="120" t="str" cm="1">
        <f t="array" ref="AZ150">_xlfn.IFS(AND($P150&lt;&gt;"",S150&lt;&gt;""),ABS($P150-S150),AND($P150="",S150=""),"",OR($P150&lt;&gt;"",S150&lt;&gt;""),"-")</f>
        <v/>
      </c>
      <c r="BA150" s="120" t="str" cm="1">
        <f t="array" ref="BA150">_xlfn.IFS(AND($P150&lt;&gt;"",T150&lt;&gt;""),ABS($P150-T150),AND($P150="",T150=""),"",OR($P150&lt;&gt;"",T150&lt;&gt;""),"-")</f>
        <v/>
      </c>
      <c r="BB150" s="120" t="str" cm="1">
        <f t="array" ref="BB150">_xlfn.IFS(AND($P150&lt;&gt;"",U150&lt;&gt;""),ABS($P150-U150),AND($P150="",U150=""),"",OR($P150&lt;&gt;"",U150&lt;&gt;""),"-")</f>
        <v/>
      </c>
      <c r="BC150" s="120" t="str" cm="1">
        <f t="array" ref="BC150">_xlfn.IFS(AND($P150&lt;&gt;"",V150&lt;&gt;""),ABS($P150-V150),AND($P150="",V150=""),"",OR($P150&lt;&gt;"",V150&lt;&gt;""),"-")</f>
        <v/>
      </c>
      <c r="BD150" s="120" t="str" cm="1">
        <f t="array" ref="BD150">_xlfn.IFS(AND($P150&lt;&gt;"",W150&lt;&gt;""),ABS($P150-W150),AND($P150="",W150=""),"",OR($P150&lt;&gt;"",W150&lt;&gt;""),"-")</f>
        <v/>
      </c>
      <c r="BE150" s="120" t="str" cm="1">
        <f t="array" ref="BE150">_xlfn.IFS(AND($P150&lt;&gt;"",X150&lt;&gt;""),ABS($P150-X150),AND($P150="",X150=""),"",OR($P150&lt;&gt;"",X150&lt;&gt;""),"-")</f>
        <v/>
      </c>
      <c r="BF150" s="120" t="str" cm="1">
        <f t="array" ref="BF150">_xlfn.IFS(AND($P150&lt;&gt;"",Y150&lt;&gt;""),ABS($P150-Y150),AND($P150="",Y150=""),"",OR($P150&lt;&gt;"",Y150&lt;&gt;""),"-")</f>
        <v/>
      </c>
      <c r="BG150" s="120" t="str" cm="1">
        <f t="array" ref="BG150">_xlfn.IFS(AND($P150&lt;&gt;"",Z150&lt;&gt;""),ABS($P150-Z150),AND($P150="",Z150=""),"",OR($P150&lt;&gt;"",Z150&lt;&gt;""),"-")</f>
        <v/>
      </c>
      <c r="BH150" s="121" t="str" cm="1">
        <f t="array" ref="BH150">_xlfn.IFS(AND($Q150&lt;&gt;"",R150&lt;&gt;""),ABS($Q150-R150),AND($Q150="",R150=""),"",OR($Q150&lt;&gt;"",R150&lt;&gt;""),"-")</f>
        <v/>
      </c>
      <c r="BI150" s="120" t="str" cm="1">
        <f t="array" ref="BI150">_xlfn.IFS(AND($Q150&lt;&gt;"",S150&lt;&gt;""),ABS($Q150-S150),AND($Q150="",S150=""),"",OR($Q150&lt;&gt;"",S150&lt;&gt;""),"-")</f>
        <v/>
      </c>
      <c r="BJ150" s="120" t="str" cm="1">
        <f t="array" ref="BJ150">_xlfn.IFS(AND($Q150&lt;&gt;"",T150&lt;&gt;""),ABS($Q150-T150),AND($Q150="",T150=""),"",OR($Q150&lt;&gt;"",T150&lt;&gt;""),"-")</f>
        <v/>
      </c>
      <c r="BK150" s="120" t="str" cm="1">
        <f t="array" ref="BK150">_xlfn.IFS(AND($Q150&lt;&gt;"",U150&lt;&gt;""),ABS($Q150-U150),AND($Q150="",U150=""),"",OR($Q150&lt;&gt;"",U150&lt;&gt;""),"-")</f>
        <v/>
      </c>
      <c r="BL150" s="120" t="str" cm="1">
        <f t="array" ref="BL150">_xlfn.IFS(AND($Q150&lt;&gt;"",V150&lt;&gt;""),ABS($Q150-V150),AND($Q150="",V150=""),"",OR($Q150&lt;&gt;"",V150&lt;&gt;""),"-")</f>
        <v/>
      </c>
      <c r="BM150" s="120" t="str" cm="1">
        <f t="array" ref="BM150">_xlfn.IFS(AND($Q150&lt;&gt;"",W150&lt;&gt;""),ABS($Q150-W150),AND($Q150="",W150=""),"",OR($Q150&lt;&gt;"",W150&lt;&gt;""),"-")</f>
        <v/>
      </c>
      <c r="BN150" s="120" t="str" cm="1">
        <f t="array" ref="BN150">_xlfn.IFS(AND($Q150&lt;&gt;"",X150&lt;&gt;""),ABS($Q150-X150),AND($Q150="",X150=""),"",OR($Q150&lt;&gt;"",X150&lt;&gt;""),"-")</f>
        <v/>
      </c>
      <c r="BO150" s="120" t="str" cm="1">
        <f t="array" ref="BO150">_xlfn.IFS(AND($Q150&lt;&gt;"",Y150&lt;&gt;""),ABS($Q150-Y150),AND($Q150="",Y150=""),"",OR($Q150&lt;&gt;"",Y150&lt;&gt;""),"-")</f>
        <v/>
      </c>
      <c r="BP150" s="120" t="str" cm="1">
        <f t="array" ref="BP150">_xlfn.IFS(AND($Q150&lt;&gt;"",Z150&lt;&gt;""),ABS($Q150-Z150),AND($Q150="",Z150=""),"",OR($Q150&lt;&gt;"",Z150&lt;&gt;""),"-")</f>
        <v/>
      </c>
      <c r="BQ150" s="121" t="str" cm="1">
        <f t="array" ref="BQ150">_xlfn.IFS(AND($R150&lt;&gt;"",S150&lt;&gt;""),ABS($R150-S150),AND($R150="",S150=""),"",OR($R150&lt;&gt;"",S150&lt;&gt;""),"-")</f>
        <v/>
      </c>
      <c r="BR150" s="120" t="str" cm="1">
        <f t="array" ref="BR150">_xlfn.IFS(AND($R150&lt;&gt;"",T150&lt;&gt;""),ABS($R150-T150),AND($R150="",T150=""),"",OR($R150&lt;&gt;"",T150&lt;&gt;""),"-")</f>
        <v/>
      </c>
      <c r="BS150" s="120" t="str" cm="1">
        <f t="array" ref="BS150">_xlfn.IFS(AND($R150&lt;&gt;"",U150&lt;&gt;""),ABS($R150-U150),AND($R150="",U150=""),"",OR($R150&lt;&gt;"",U150&lt;&gt;""),"-")</f>
        <v/>
      </c>
      <c r="BT150" s="120" t="str" cm="1">
        <f t="array" ref="BT150">_xlfn.IFS(AND($R150&lt;&gt;"",V150&lt;&gt;""),ABS($R150-V150),AND($R150="",V150=""),"",OR($R150&lt;&gt;"",V150&lt;&gt;""),"-")</f>
        <v/>
      </c>
      <c r="BU150" s="120" t="str" cm="1">
        <f t="array" ref="BU150">_xlfn.IFS(AND($R150&lt;&gt;"",W150&lt;&gt;""),ABS($R150-W150),AND($R150="",W150=""),"",OR($R150&lt;&gt;"",W150&lt;&gt;""),"-")</f>
        <v/>
      </c>
      <c r="BV150" s="120" t="str" cm="1">
        <f t="array" ref="BV150">_xlfn.IFS(AND($R150&lt;&gt;"",X150&lt;&gt;""),ABS($R150-X150),AND($R150="",X150=""),"",OR($R150&lt;&gt;"",X150&lt;&gt;""),"-")</f>
        <v/>
      </c>
      <c r="BW150" s="120" t="str" cm="1">
        <f t="array" ref="BW150">_xlfn.IFS(AND($R150&lt;&gt;"",Y150&lt;&gt;""),ABS($R150-Y150),AND($R150="",Y150=""),"",OR($R150&lt;&gt;"",Y150&lt;&gt;""),"-")</f>
        <v/>
      </c>
      <c r="BX150" s="120" t="str" cm="1">
        <f t="array" ref="BX150">_xlfn.IFS(AND($R150&lt;&gt;"",Z150&lt;&gt;""),ABS($R150-Z150),AND($R150="",Z150=""),"",OR($R150&lt;&gt;"",Z150&lt;&gt;""),"-")</f>
        <v/>
      </c>
      <c r="BY150" s="121" t="str" cm="1">
        <f t="array" ref="BY150">_xlfn.IFS(AND($S150&lt;&gt;"",T150&lt;&gt;""),ABS($S150-T150),AND($S150="",T150=""),"",OR($S150&lt;&gt;"",T150&lt;&gt;""),"-")</f>
        <v/>
      </c>
      <c r="BZ150" s="120" t="str" cm="1">
        <f t="array" ref="BZ150">_xlfn.IFS(AND($S150&lt;&gt;"",U150&lt;&gt;""),ABS($S150-U150),AND($S150="",U150=""),"",OR($S150&lt;&gt;"",U150&lt;&gt;""),"-")</f>
        <v/>
      </c>
      <c r="CA150" s="120" t="str" cm="1">
        <f t="array" ref="CA150">_xlfn.IFS(AND($S150&lt;&gt;"",V150&lt;&gt;""),ABS($S150-V150),AND($S150="",V150=""),"",OR($S150&lt;&gt;"",V150&lt;&gt;""),"-")</f>
        <v/>
      </c>
      <c r="CB150" s="120" t="str" cm="1">
        <f t="array" ref="CB150">_xlfn.IFS(AND($S150&lt;&gt;"",W150&lt;&gt;""),ABS($S150-W150),AND($S150="",W150=""),"",OR($S150&lt;&gt;"",W150&lt;&gt;""),"-")</f>
        <v/>
      </c>
      <c r="CC150" s="120" t="str" cm="1">
        <f t="array" ref="CC150">_xlfn.IFS(AND($S150&lt;&gt;"",X150&lt;&gt;""),ABS($S150-X150),AND($S150="",X150=""),"",OR($S150&lt;&gt;"",X150&lt;&gt;""),"-")</f>
        <v/>
      </c>
      <c r="CD150" s="120" t="str" cm="1">
        <f t="array" ref="CD150">_xlfn.IFS(AND($S150&lt;&gt;"",Y150&lt;&gt;""),ABS($S150-Y150),AND($S150="",Y150=""),"",OR($S150&lt;&gt;"",Y150&lt;&gt;""),"-")</f>
        <v/>
      </c>
      <c r="CE150" s="120" t="str" cm="1">
        <f t="array" ref="CE150">_xlfn.IFS(AND($S150&lt;&gt;"",Z150&lt;&gt;""),ABS($S150-Z150),AND($S150="",Z150=""),"",OR($S150&lt;&gt;"",Z150&lt;&gt;""),"-")</f>
        <v/>
      </c>
      <c r="CF150" s="121" t="str" cm="1">
        <f t="array" ref="CF150">_xlfn.IFS(AND($T150&lt;&gt;"",U150&lt;&gt;""),ABS($T150-U150),AND($T150="",U150=""),"",OR($T150&lt;&gt;"",U150&lt;&gt;""),"-")</f>
        <v/>
      </c>
      <c r="CG150" s="120" t="str" cm="1">
        <f t="array" ref="CG150">_xlfn.IFS(AND($T150&lt;&gt;"",V150&lt;&gt;""),ABS($T150-V150),AND($T150="",V150=""),"",OR($T150&lt;&gt;"",V150&lt;&gt;""),"-")</f>
        <v/>
      </c>
      <c r="CH150" s="120" t="str" cm="1">
        <f t="array" ref="CH150">_xlfn.IFS(AND($T150&lt;&gt;"",W150&lt;&gt;""),ABS($T150-W150),AND($T150="",W150=""),"",OR($T150&lt;&gt;"",W150&lt;&gt;""),"-")</f>
        <v/>
      </c>
      <c r="CI150" s="120" t="str" cm="1">
        <f t="array" ref="CI150">_xlfn.IFS(AND($T150&lt;&gt;"",X150&lt;&gt;""),ABS($T150-X150),AND($T150="",X150=""),"",OR($T150&lt;&gt;"",X150&lt;&gt;""),"-")</f>
        <v/>
      </c>
      <c r="CJ150" s="120" t="str" cm="1">
        <f t="array" ref="CJ150">_xlfn.IFS(AND($T150&lt;&gt;"",Y150&lt;&gt;""),ABS($T150-Y150),AND($T150="",Y150=""),"",OR($T150&lt;&gt;"",Y150&lt;&gt;""),"-")</f>
        <v/>
      </c>
      <c r="CK150" s="120" t="str" cm="1">
        <f t="array" ref="CK150">_xlfn.IFS(AND($T150&lt;&gt;"",Z150&lt;&gt;""),ABS($T150-Z150),AND($T150="",Z150=""),"",OR($T150&lt;&gt;"",Z150&lt;&gt;""),"-")</f>
        <v/>
      </c>
      <c r="CL150" s="121" t="str" cm="1">
        <f t="array" ref="CL150">_xlfn.IFS(AND($U150&lt;&gt;"",V150&lt;&gt;""),ABS($U150-V150),AND($U150="",V150=""),"",OR($U150&lt;&gt;"",V150&lt;&gt;""),"-")</f>
        <v/>
      </c>
      <c r="CM150" s="120" t="str" cm="1">
        <f t="array" ref="CM150">_xlfn.IFS(AND($U150&lt;&gt;"",W150&lt;&gt;""),ABS($U150-W150),AND($U150="",W150=""),"",OR($U150&lt;&gt;"",W150&lt;&gt;""),"-")</f>
        <v/>
      </c>
      <c r="CN150" s="120" t="str" cm="1">
        <f t="array" ref="CN150">_xlfn.IFS(AND($U150&lt;&gt;"",X150&lt;&gt;""),ABS($U150-X150),AND($U150="",X150=""),"",OR($U150&lt;&gt;"",X150&lt;&gt;""),"-")</f>
        <v/>
      </c>
      <c r="CO150" s="120" t="str" cm="1">
        <f t="array" ref="CO150">_xlfn.IFS(AND($U150&lt;&gt;"",Y150&lt;&gt;""),ABS($U150-Y150),AND($U150="",Y150=""),"",OR($U150&lt;&gt;"",Y150&lt;&gt;""),"-")</f>
        <v/>
      </c>
      <c r="CP150" s="120" t="str" cm="1">
        <f t="array" ref="CP150">_xlfn.IFS(AND($U150&lt;&gt;"",Z150&lt;&gt;""),ABS($U150-Z150),AND($U150="",Z150=""),"",OR($U150&lt;&gt;"",Z150&lt;&gt;""),"-")</f>
        <v/>
      </c>
      <c r="CQ150" s="121" t="str" cm="1">
        <f t="array" ref="CQ150">_xlfn.IFS(AND($V150&lt;&gt;"",W150&lt;&gt;""),ABS($V150-W150),AND($V150="",W150=""),"",OR($V150&lt;&gt;"",W150&lt;&gt;""),"-")</f>
        <v/>
      </c>
      <c r="CR150" s="120" t="str" cm="1">
        <f t="array" ref="CR150">_xlfn.IFS(AND($V150&lt;&gt;"",X150&lt;&gt;""),ABS($V150-X150),AND($V150="",X150=""),"",OR($V150&lt;&gt;"",X150&lt;&gt;""),"-")</f>
        <v/>
      </c>
      <c r="CS150" s="120" t="str" cm="1">
        <f t="array" ref="CS150">_xlfn.IFS(AND($V150&lt;&gt;"",Y150&lt;&gt;""),ABS($V150-Y150),AND($V150="",Y150=""),"",OR($V150&lt;&gt;"",Y150&lt;&gt;""),"-")</f>
        <v/>
      </c>
      <c r="CT150" s="120" t="str" cm="1">
        <f t="array" ref="CT150">_xlfn.IFS(AND($V150&lt;&gt;"",Z150&lt;&gt;""),ABS($V150-Z150),AND($V150="",Z150=""),"",OR($V150&lt;&gt;"",Z150&lt;&gt;""),"-")</f>
        <v/>
      </c>
      <c r="CU150" s="121" t="str" cm="1">
        <f t="array" ref="CU150">_xlfn.IFS(AND($W150&lt;&gt;"",X150&lt;&gt;""),ABS($W150-X150),AND($W150="",X150=""),"",OR($W150&lt;&gt;"",X150&lt;&gt;""),"-")</f>
        <v/>
      </c>
      <c r="CV150" s="120" t="str" cm="1">
        <f t="array" ref="CV150">_xlfn.IFS(AND($W150&lt;&gt;"",Y150&lt;&gt;""),ABS($W150-Y150),AND($W150="",Y150=""),"",OR($W150&lt;&gt;"",Y150&lt;&gt;""),"-")</f>
        <v/>
      </c>
      <c r="CW150" s="120" t="str" cm="1">
        <f t="array" ref="CW150">_xlfn.IFS(AND($W150&lt;&gt;"",Z150&lt;&gt;""),ABS($W150-Z150),AND($W150="",Z150=""),"",OR($W150&lt;&gt;"",Z150&lt;&gt;""),"-")</f>
        <v/>
      </c>
      <c r="CX150" s="121" t="str" cm="1">
        <f t="array" ref="CX150">_xlfn.IFS(AND($X150&lt;&gt;"",Y150&lt;&gt;""),ABS($X150-Y150),AND($X150="",Y150=""),"",OR($X150&lt;&gt;"",Y150&lt;&gt;""),"-")</f>
        <v/>
      </c>
      <c r="CY150" s="120" t="str" cm="1">
        <f t="array" ref="CY150">_xlfn.IFS(AND($X150&lt;&gt;"",Z150&lt;&gt;""),ABS($X150-Z150),AND($X150="",Z150=""),"",OR($X150&lt;&gt;"",Z150&lt;&gt;""),"-")</f>
        <v/>
      </c>
      <c r="CZ150" s="121" t="str" cm="1">
        <f t="array" ref="CZ150">_xlfn.IFS(AND($Y150&lt;&gt;"",Z150&lt;&gt;""),ABS($Y150-Z150),AND($Y150="",Z150=""),"",OR($Y150&lt;&gt;"",Z150&lt;&gt;""),"-")</f>
        <v/>
      </c>
    </row>
    <row r="151" spans="1:104" x14ac:dyDescent="0.2">
      <c r="A151" s="260" t="s">
        <v>61</v>
      </c>
      <c r="B151" s="259" t="str">
        <f>VLOOKUP($A151,Merged_couplings!$B:$BU,MATCH(B$1,Merged_couplings!$B$1:$BU$1,0),FALSE)</f>
        <v>-IG</v>
      </c>
      <c r="C151" s="258" t="str">
        <f>VLOOKUP($A151,Merged_couplings!$B:$BU,MATCH(C$1,Merged_couplings!$B$1:$BU$1,0),FALSE)</f>
        <v>--G</v>
      </c>
      <c r="D151" s="258" t="str">
        <f>VLOOKUP($A151,Merged_couplings!$B:$BU,MATCH(D$1,Merged_couplings!$B$1:$BU$1,0),FALSE)</f>
        <v>--G</v>
      </c>
      <c r="E151" s="258" t="str">
        <f>VLOOKUP($A151,Merged_couplings!$B:$BU,MATCH(E$1,Merged_couplings!$B$1:$BU$1,0),FALSE)</f>
        <v>--G</v>
      </c>
      <c r="F151" s="258" t="str">
        <f>VLOOKUP($A151,Merged_couplings!$B:$BU,MATCH(F$1,Merged_couplings!$B$1:$BU$1,0),FALSE)</f>
        <v>--G</v>
      </c>
      <c r="G151" s="258" t="str">
        <f>VLOOKUP($A151,Merged_couplings!$B:$BU,MATCH(G$1,Merged_couplings!$B$1:$BU$1,0),FALSE)</f>
        <v>--G</v>
      </c>
      <c r="H151" s="258" t="str">
        <f>VLOOKUP($A151,Merged_couplings!$B:$BU,MATCH(H$1,Merged_couplings!$B$1:$BU$1,0),FALSE)</f>
        <v>---</v>
      </c>
      <c r="I151" s="258" t="str">
        <f>VLOOKUP($A151,Merged_couplings!$B:$BU,MATCH(I$1,Merged_couplings!$B$1:$BU$1,0),FALSE)</f>
        <v>---</v>
      </c>
      <c r="J151" s="258" t="str">
        <f>VLOOKUP($A151,Merged_couplings!$B:$BU,MATCH(J$1,Merged_couplings!$B$1:$BU$1,0),FALSE)</f>
        <v>---</v>
      </c>
      <c r="K151" s="258" t="str">
        <f>VLOOKUP($A151,Merged_couplings!$B:$BU,MATCH(K$1,Merged_couplings!$B$1:$BU$1,0),FALSE)</f>
        <v>---</v>
      </c>
      <c r="L151" s="258" t="str">
        <f>VLOOKUP($A151,Merged_couplings!$B:$BU,MATCH(L$1,Merged_couplings!$B$1:$BU$1,0),FALSE)</f>
        <v>---</v>
      </c>
      <c r="M151" s="258" t="str">
        <f>VLOOKUP($A151,Merged_couplings!$B:$BU,MATCH(M$1,Merged_couplings!$B$1:$BU$1,0),FALSE)</f>
        <v>---</v>
      </c>
      <c r="N151" s="121" t="str">
        <f>IF(OR(B151="BIG",B151="BI-",B151="B-G"),VLOOKUP($A151,Merged_couplings!$B:$BU,MATCH(N$1,Merged_couplings!$B$1:$BU$1,0),FALSE),"")</f>
        <v/>
      </c>
      <c r="P151" s="120" t="str">
        <f>IF(OR(C151="BIG",C151="BI-",C151="B-G"),VLOOKUP($A151,Merged_couplings!$B:$BU,MATCH(P$1,Merged_couplings!$B$1:$BU$1,0),FALSE),"")</f>
        <v/>
      </c>
      <c r="Q151" s="120" t="str">
        <f>IF(OR(D151="BIG",D151="BI-",D151="B-G"),VLOOKUP($A151,Merged_couplings!$B:$BU,MATCH(Q$1,Merged_couplings!$B$1:$BU$1,0),FALSE),"")</f>
        <v/>
      </c>
      <c r="R151" s="120" t="str">
        <f>IF(OR(E151="BIG",E151="BI-",E151="B-G"),VLOOKUP($A151,Merged_couplings!$B:$BU,MATCH(R$1,Merged_couplings!$B$1:$BU$1,0),FALSE),"")</f>
        <v/>
      </c>
      <c r="S151" s="120" t="str">
        <f>IF(OR(F151="BIG",F151="BI-",F151="B-G"),VLOOKUP($A151,Merged_couplings!$B:$BU,MATCH(S$1,Merged_couplings!$B$1:$BU$1,0),FALSE),"")</f>
        <v/>
      </c>
      <c r="T151" s="120" t="str">
        <f>IF(OR(G151="BIG",G151="BI-",G151="B-G"),VLOOKUP($A151,Merged_couplings!$B:$BU,MATCH(T$1,Merged_couplings!$B$1:$BU$1,0),FALSE),"")</f>
        <v/>
      </c>
      <c r="U151" s="120" t="str">
        <f>IF(OR(H151="BIG",H151="BI-",H151="B-G"),VLOOKUP($A151,Merged_couplings!$B:$BU,MATCH(U$1,Merged_couplings!$B$1:$BU$1,0),FALSE),"")</f>
        <v/>
      </c>
      <c r="V151" s="120" t="str">
        <f>IF(OR(I151="BIG",I151="BI-",I151="B-G"),VLOOKUP($A151,Merged_couplings!$B:$BU,MATCH(V$1,Merged_couplings!$B$1:$BU$1,0),FALSE),"")</f>
        <v/>
      </c>
      <c r="W151" s="120" t="str">
        <f>IF(OR(J151="BIG",J151="BI-",J151="B-G"),VLOOKUP($A151,Merged_couplings!$B:$BU,MATCH(W$1,Merged_couplings!$B$1:$BU$1,0),FALSE),"")</f>
        <v/>
      </c>
      <c r="X151" s="120" t="str">
        <f>IF(OR(K151="BIG",K151="BI-",K151="B-G"),VLOOKUP($A151,Merged_couplings!$B:$BU,MATCH(X$1,Merged_couplings!$B$1:$BU$1,0),FALSE),"")</f>
        <v/>
      </c>
      <c r="Y151" s="120" t="str">
        <f>IF(OR(L151="BIG",L151="BI-",L151="B-G"),VLOOKUP($A151,Merged_couplings!$B:$BU,MATCH(Y$1,Merged_couplings!$B$1:$BU$1,0),FALSE),"")</f>
        <v/>
      </c>
      <c r="Z151" s="120" t="str">
        <f>IF(OR(M151="BIG",M151="BI-",M151="B-G"),VLOOKUP($A151,Merged_couplings!$B:$BU,MATCH(Z$1,Merged_couplings!$B$1:$BU$1,0),FALSE),"")</f>
        <v/>
      </c>
      <c r="AA151" s="123"/>
      <c r="AB151" s="340" t="str" cm="1">
        <f t="array" ref="AB151">_xlfn.IFS(AND($N151&lt;&gt;"",P151&lt;&gt;""),ABS($N151-P151),AND($N151="",P151=""),"",OR($N151&lt;&gt;"",P151&lt;&gt;""),"-")</f>
        <v/>
      </c>
      <c r="AC151" s="122" t="str" cm="1">
        <f t="array" ref="AC151">_xlfn.IFS(AND($N151&lt;&gt;"",Q151&lt;&gt;""),ABS($N151-Q151),AND($N151="",Q151=""),"",OR($N151&lt;&gt;"",Q151&lt;&gt;""),"-")</f>
        <v/>
      </c>
      <c r="AD151" s="122" t="str" cm="1">
        <f t="array" ref="AD151">_xlfn.IFS(AND($N151&lt;&gt;"",R151&lt;&gt;""),ABS($N151-R151),AND($N151="",R151=""),"",OR($N151&lt;&gt;"",R151&lt;&gt;""),"-")</f>
        <v/>
      </c>
      <c r="AE151" s="122" t="str" cm="1">
        <f t="array" ref="AE151">_xlfn.IFS(AND($N151&lt;&gt;"",S151&lt;&gt;""),ABS($N151-S151),AND($N151="",S151=""),"",OR($N151&lt;&gt;"",S151&lt;&gt;""),"-")</f>
        <v/>
      </c>
      <c r="AF151" s="122" t="str" cm="1">
        <f t="array" ref="AF151">_xlfn.IFS(AND($N151&lt;&gt;"",T151&lt;&gt;""),ABS($N151-T151),AND($N151="",T151=""),"",OR($N151&lt;&gt;"",T151&lt;&gt;""),"-")</f>
        <v/>
      </c>
      <c r="AG151" s="122" t="str" cm="1">
        <f t="array" ref="AG151">_xlfn.IFS(AND($N151&lt;&gt;"",U151&lt;&gt;""),ABS($N151-U151),AND($N151="",U151=""),"",OR($N151&lt;&gt;"",U151&lt;&gt;""),"-")</f>
        <v/>
      </c>
      <c r="AH151" s="122" t="str" cm="1">
        <f t="array" ref="AH151">_xlfn.IFS(AND($N151&lt;&gt;"",V151&lt;&gt;""),ABS($N151-V151),AND($N151="",V151=""),"",OR($N151&lt;&gt;"",V151&lt;&gt;""),"-")</f>
        <v/>
      </c>
      <c r="AI151" s="122" t="str" cm="1">
        <f t="array" ref="AI151">_xlfn.IFS(AND($N151&lt;&gt;"",W151&lt;&gt;""),ABS($N151-W151),AND($N151="",W151=""),"",OR($N151&lt;&gt;"",W151&lt;&gt;""),"-")</f>
        <v/>
      </c>
      <c r="AJ151" s="122" t="str" cm="1">
        <f t="array" ref="AJ151">_xlfn.IFS(AND($N151&lt;&gt;"",X151&lt;&gt;""),ABS($N151-X151),AND($N151="",X151=""),"",OR($N151&lt;&gt;"",X151&lt;&gt;""),"-")</f>
        <v/>
      </c>
      <c r="AK151" s="122" t="str" cm="1">
        <f t="array" ref="AK151">_xlfn.IFS(AND($N151&lt;&gt;"",Y151&lt;&gt;""),ABS($N151-Y151),AND($N151="",Y151=""),"",OR($N151&lt;&gt;"",Y151&lt;&gt;""),"-")</f>
        <v/>
      </c>
      <c r="AL151" s="122" t="str" cm="1">
        <f t="array" ref="AL151">_xlfn.IFS(AND($N151&lt;&gt;"",Z151&lt;&gt;""),ABS($N151-Z151),AND($N151="",Z151=""),"",OR($N151&lt;&gt;"",Z151&lt;&gt;""),"-")</f>
        <v/>
      </c>
      <c r="AM151" s="340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1" t="str" cm="1">
        <f t="array" ref="AX151">_xlfn.IFS(AND($P151&lt;&gt;"",Q151&lt;&gt;""),ABS($P151-Q151),AND($P151="",Q151=""),"",OR($P151&lt;&gt;"",Q151&lt;&gt;""),"-")</f>
        <v/>
      </c>
      <c r="AY151" s="120" t="str" cm="1">
        <f t="array" ref="AY151">_xlfn.IFS(AND($P151&lt;&gt;"",R151&lt;&gt;""),ABS($P151-R151),AND($P151="",R151=""),"",OR($P151&lt;&gt;"",R151&lt;&gt;""),"-")</f>
        <v/>
      </c>
      <c r="AZ151" s="120" t="str" cm="1">
        <f t="array" ref="AZ151">_xlfn.IFS(AND($P151&lt;&gt;"",S151&lt;&gt;""),ABS($P151-S151),AND($P151="",S151=""),"",OR($P151&lt;&gt;"",S151&lt;&gt;""),"-")</f>
        <v/>
      </c>
      <c r="BA151" s="120" t="str" cm="1">
        <f t="array" ref="BA151">_xlfn.IFS(AND($P151&lt;&gt;"",T151&lt;&gt;""),ABS($P151-T151),AND($P151="",T151=""),"",OR($P151&lt;&gt;"",T151&lt;&gt;""),"-")</f>
        <v/>
      </c>
      <c r="BB151" s="120" t="str" cm="1">
        <f t="array" ref="BB151">_xlfn.IFS(AND($P151&lt;&gt;"",U151&lt;&gt;""),ABS($P151-U151),AND($P151="",U151=""),"",OR($P151&lt;&gt;"",U151&lt;&gt;""),"-")</f>
        <v/>
      </c>
      <c r="BC151" s="120" t="str" cm="1">
        <f t="array" ref="BC151">_xlfn.IFS(AND($P151&lt;&gt;"",V151&lt;&gt;""),ABS($P151-V151),AND($P151="",V151=""),"",OR($P151&lt;&gt;"",V151&lt;&gt;""),"-")</f>
        <v/>
      </c>
      <c r="BD151" s="120" t="str" cm="1">
        <f t="array" ref="BD151">_xlfn.IFS(AND($P151&lt;&gt;"",W151&lt;&gt;""),ABS($P151-W151),AND($P151="",W151=""),"",OR($P151&lt;&gt;"",W151&lt;&gt;""),"-")</f>
        <v/>
      </c>
      <c r="BE151" s="120" t="str" cm="1">
        <f t="array" ref="BE151">_xlfn.IFS(AND($P151&lt;&gt;"",X151&lt;&gt;""),ABS($P151-X151),AND($P151="",X151=""),"",OR($P151&lt;&gt;"",X151&lt;&gt;""),"-")</f>
        <v/>
      </c>
      <c r="BF151" s="120" t="str" cm="1">
        <f t="array" ref="BF151">_xlfn.IFS(AND($P151&lt;&gt;"",Y151&lt;&gt;""),ABS($P151-Y151),AND($P151="",Y151=""),"",OR($P151&lt;&gt;"",Y151&lt;&gt;""),"-")</f>
        <v/>
      </c>
      <c r="BG151" s="120" t="str" cm="1">
        <f t="array" ref="BG151">_xlfn.IFS(AND($P151&lt;&gt;"",Z151&lt;&gt;""),ABS($P151-Z151),AND($P151="",Z151=""),"",OR($P151&lt;&gt;"",Z151&lt;&gt;""),"-")</f>
        <v/>
      </c>
      <c r="BH151" s="121" t="str" cm="1">
        <f t="array" ref="BH151">_xlfn.IFS(AND($Q151&lt;&gt;"",R151&lt;&gt;""),ABS($Q151-R151),AND($Q151="",R151=""),"",OR($Q151&lt;&gt;"",R151&lt;&gt;""),"-")</f>
        <v/>
      </c>
      <c r="BI151" s="120" t="str" cm="1">
        <f t="array" ref="BI151">_xlfn.IFS(AND($Q151&lt;&gt;"",S151&lt;&gt;""),ABS($Q151-S151),AND($Q151="",S151=""),"",OR($Q151&lt;&gt;"",S151&lt;&gt;""),"-")</f>
        <v/>
      </c>
      <c r="BJ151" s="120" t="str" cm="1">
        <f t="array" ref="BJ151">_xlfn.IFS(AND($Q151&lt;&gt;"",T151&lt;&gt;""),ABS($Q151-T151),AND($Q151="",T151=""),"",OR($Q151&lt;&gt;"",T151&lt;&gt;""),"-")</f>
        <v/>
      </c>
      <c r="BK151" s="120" t="str" cm="1">
        <f t="array" ref="BK151">_xlfn.IFS(AND($Q151&lt;&gt;"",U151&lt;&gt;""),ABS($Q151-U151),AND($Q151="",U151=""),"",OR($Q151&lt;&gt;"",U151&lt;&gt;""),"-")</f>
        <v/>
      </c>
      <c r="BL151" s="120" t="str" cm="1">
        <f t="array" ref="BL151">_xlfn.IFS(AND($Q151&lt;&gt;"",V151&lt;&gt;""),ABS($Q151-V151),AND($Q151="",V151=""),"",OR($Q151&lt;&gt;"",V151&lt;&gt;""),"-")</f>
        <v/>
      </c>
      <c r="BM151" s="120" t="str" cm="1">
        <f t="array" ref="BM151">_xlfn.IFS(AND($Q151&lt;&gt;"",W151&lt;&gt;""),ABS($Q151-W151),AND($Q151="",W151=""),"",OR($Q151&lt;&gt;"",W151&lt;&gt;""),"-")</f>
        <v/>
      </c>
      <c r="BN151" s="120" t="str" cm="1">
        <f t="array" ref="BN151">_xlfn.IFS(AND($Q151&lt;&gt;"",X151&lt;&gt;""),ABS($Q151-X151),AND($Q151="",X151=""),"",OR($Q151&lt;&gt;"",X151&lt;&gt;""),"-")</f>
        <v/>
      </c>
      <c r="BO151" s="120" t="str" cm="1">
        <f t="array" ref="BO151">_xlfn.IFS(AND($Q151&lt;&gt;"",Y151&lt;&gt;""),ABS($Q151-Y151),AND($Q151="",Y151=""),"",OR($Q151&lt;&gt;"",Y151&lt;&gt;""),"-")</f>
        <v/>
      </c>
      <c r="BP151" s="120" t="str" cm="1">
        <f t="array" ref="BP151">_xlfn.IFS(AND($Q151&lt;&gt;"",Z151&lt;&gt;""),ABS($Q151-Z151),AND($Q151="",Z151=""),"",OR($Q151&lt;&gt;"",Z151&lt;&gt;""),"-")</f>
        <v/>
      </c>
      <c r="BQ151" s="121" t="str" cm="1">
        <f t="array" ref="BQ151">_xlfn.IFS(AND($R151&lt;&gt;"",S151&lt;&gt;""),ABS($R151-S151),AND($R151="",S151=""),"",OR($R151&lt;&gt;"",S151&lt;&gt;""),"-")</f>
        <v/>
      </c>
      <c r="BR151" s="120" t="str" cm="1">
        <f t="array" ref="BR151">_xlfn.IFS(AND($R151&lt;&gt;"",T151&lt;&gt;""),ABS($R151-T151),AND($R151="",T151=""),"",OR($R151&lt;&gt;"",T151&lt;&gt;""),"-")</f>
        <v/>
      </c>
      <c r="BS151" s="120" t="str" cm="1">
        <f t="array" ref="BS151">_xlfn.IFS(AND($R151&lt;&gt;"",U151&lt;&gt;""),ABS($R151-U151),AND($R151="",U151=""),"",OR($R151&lt;&gt;"",U151&lt;&gt;""),"-")</f>
        <v/>
      </c>
      <c r="BT151" s="120" t="str" cm="1">
        <f t="array" ref="BT151">_xlfn.IFS(AND($R151&lt;&gt;"",V151&lt;&gt;""),ABS($R151-V151),AND($R151="",V151=""),"",OR($R151&lt;&gt;"",V151&lt;&gt;""),"-")</f>
        <v/>
      </c>
      <c r="BU151" s="120" t="str" cm="1">
        <f t="array" ref="BU151">_xlfn.IFS(AND($R151&lt;&gt;"",W151&lt;&gt;""),ABS($R151-W151),AND($R151="",W151=""),"",OR($R151&lt;&gt;"",W151&lt;&gt;""),"-")</f>
        <v/>
      </c>
      <c r="BV151" s="120" t="str" cm="1">
        <f t="array" ref="BV151">_xlfn.IFS(AND($R151&lt;&gt;"",X151&lt;&gt;""),ABS($R151-X151),AND($R151="",X151=""),"",OR($R151&lt;&gt;"",X151&lt;&gt;""),"-")</f>
        <v/>
      </c>
      <c r="BW151" s="120" t="str" cm="1">
        <f t="array" ref="BW151">_xlfn.IFS(AND($R151&lt;&gt;"",Y151&lt;&gt;""),ABS($R151-Y151),AND($R151="",Y151=""),"",OR($R151&lt;&gt;"",Y151&lt;&gt;""),"-")</f>
        <v/>
      </c>
      <c r="BX151" s="120" t="str" cm="1">
        <f t="array" ref="BX151">_xlfn.IFS(AND($R151&lt;&gt;"",Z151&lt;&gt;""),ABS($R151-Z151),AND($R151="",Z151=""),"",OR($R151&lt;&gt;"",Z151&lt;&gt;""),"-")</f>
        <v/>
      </c>
      <c r="BY151" s="121" t="str" cm="1">
        <f t="array" ref="BY151">_xlfn.IFS(AND($S151&lt;&gt;"",T151&lt;&gt;""),ABS($S151-T151),AND($S151="",T151=""),"",OR($S151&lt;&gt;"",T151&lt;&gt;""),"-")</f>
        <v/>
      </c>
      <c r="BZ151" s="120" t="str" cm="1">
        <f t="array" ref="BZ151">_xlfn.IFS(AND($S151&lt;&gt;"",U151&lt;&gt;""),ABS($S151-U151),AND($S151="",U151=""),"",OR($S151&lt;&gt;"",U151&lt;&gt;""),"-")</f>
        <v/>
      </c>
      <c r="CA151" s="120" t="str" cm="1">
        <f t="array" ref="CA151">_xlfn.IFS(AND($S151&lt;&gt;"",V151&lt;&gt;""),ABS($S151-V151),AND($S151="",V151=""),"",OR($S151&lt;&gt;"",V151&lt;&gt;""),"-")</f>
        <v/>
      </c>
      <c r="CB151" s="120" t="str" cm="1">
        <f t="array" ref="CB151">_xlfn.IFS(AND($S151&lt;&gt;"",W151&lt;&gt;""),ABS($S151-W151),AND($S151="",W151=""),"",OR($S151&lt;&gt;"",W151&lt;&gt;""),"-")</f>
        <v/>
      </c>
      <c r="CC151" s="120" t="str" cm="1">
        <f t="array" ref="CC151">_xlfn.IFS(AND($S151&lt;&gt;"",X151&lt;&gt;""),ABS($S151-X151),AND($S151="",X151=""),"",OR($S151&lt;&gt;"",X151&lt;&gt;""),"-")</f>
        <v/>
      </c>
      <c r="CD151" s="120" t="str" cm="1">
        <f t="array" ref="CD151">_xlfn.IFS(AND($S151&lt;&gt;"",Y151&lt;&gt;""),ABS($S151-Y151),AND($S151="",Y151=""),"",OR($S151&lt;&gt;"",Y151&lt;&gt;""),"-")</f>
        <v/>
      </c>
      <c r="CE151" s="120" t="str" cm="1">
        <f t="array" ref="CE151">_xlfn.IFS(AND($S151&lt;&gt;"",Z151&lt;&gt;""),ABS($S151-Z151),AND($S151="",Z151=""),"",OR($S151&lt;&gt;"",Z151&lt;&gt;""),"-")</f>
        <v/>
      </c>
      <c r="CF151" s="121" t="str" cm="1">
        <f t="array" ref="CF151">_xlfn.IFS(AND($T151&lt;&gt;"",U151&lt;&gt;""),ABS($T151-U151),AND($T151="",U151=""),"",OR($T151&lt;&gt;"",U151&lt;&gt;""),"-")</f>
        <v/>
      </c>
      <c r="CG151" s="120" t="str" cm="1">
        <f t="array" ref="CG151">_xlfn.IFS(AND($T151&lt;&gt;"",V151&lt;&gt;""),ABS($T151-V151),AND($T151="",V151=""),"",OR($T151&lt;&gt;"",V151&lt;&gt;""),"-")</f>
        <v/>
      </c>
      <c r="CH151" s="120" t="str" cm="1">
        <f t="array" ref="CH151">_xlfn.IFS(AND($T151&lt;&gt;"",W151&lt;&gt;""),ABS($T151-W151),AND($T151="",W151=""),"",OR($T151&lt;&gt;"",W151&lt;&gt;""),"-")</f>
        <v/>
      </c>
      <c r="CI151" s="120" t="str" cm="1">
        <f t="array" ref="CI151">_xlfn.IFS(AND($T151&lt;&gt;"",X151&lt;&gt;""),ABS($T151-X151),AND($T151="",X151=""),"",OR($T151&lt;&gt;"",X151&lt;&gt;""),"-")</f>
        <v/>
      </c>
      <c r="CJ151" s="120" t="str" cm="1">
        <f t="array" ref="CJ151">_xlfn.IFS(AND($T151&lt;&gt;"",Y151&lt;&gt;""),ABS($T151-Y151),AND($T151="",Y151=""),"",OR($T151&lt;&gt;"",Y151&lt;&gt;""),"-")</f>
        <v/>
      </c>
      <c r="CK151" s="120" t="str" cm="1">
        <f t="array" ref="CK151">_xlfn.IFS(AND($T151&lt;&gt;"",Z151&lt;&gt;""),ABS($T151-Z151),AND($T151="",Z151=""),"",OR($T151&lt;&gt;"",Z151&lt;&gt;""),"-")</f>
        <v/>
      </c>
      <c r="CL151" s="121" t="str" cm="1">
        <f t="array" ref="CL151">_xlfn.IFS(AND($U151&lt;&gt;"",V151&lt;&gt;""),ABS($U151-V151),AND($U151="",V151=""),"",OR($U151&lt;&gt;"",V151&lt;&gt;""),"-")</f>
        <v/>
      </c>
      <c r="CM151" s="120" t="str" cm="1">
        <f t="array" ref="CM151">_xlfn.IFS(AND($U151&lt;&gt;"",W151&lt;&gt;""),ABS($U151-W151),AND($U151="",W151=""),"",OR($U151&lt;&gt;"",W151&lt;&gt;""),"-")</f>
        <v/>
      </c>
      <c r="CN151" s="120" t="str" cm="1">
        <f t="array" ref="CN151">_xlfn.IFS(AND($U151&lt;&gt;"",X151&lt;&gt;""),ABS($U151-X151),AND($U151="",X151=""),"",OR($U151&lt;&gt;"",X151&lt;&gt;""),"-")</f>
        <v/>
      </c>
      <c r="CO151" s="120" t="str" cm="1">
        <f t="array" ref="CO151">_xlfn.IFS(AND($U151&lt;&gt;"",Y151&lt;&gt;""),ABS($U151-Y151),AND($U151="",Y151=""),"",OR($U151&lt;&gt;"",Y151&lt;&gt;""),"-")</f>
        <v/>
      </c>
      <c r="CP151" s="120" t="str" cm="1">
        <f t="array" ref="CP151">_xlfn.IFS(AND($U151&lt;&gt;"",Z151&lt;&gt;""),ABS($U151-Z151),AND($U151="",Z151=""),"",OR($U151&lt;&gt;"",Z151&lt;&gt;""),"-")</f>
        <v/>
      </c>
      <c r="CQ151" s="121" t="str" cm="1">
        <f t="array" ref="CQ151">_xlfn.IFS(AND($V151&lt;&gt;"",W151&lt;&gt;""),ABS($V151-W151),AND($V151="",W151=""),"",OR($V151&lt;&gt;"",W151&lt;&gt;""),"-")</f>
        <v/>
      </c>
      <c r="CR151" s="120" t="str" cm="1">
        <f t="array" ref="CR151">_xlfn.IFS(AND($V151&lt;&gt;"",X151&lt;&gt;""),ABS($V151-X151),AND($V151="",X151=""),"",OR($V151&lt;&gt;"",X151&lt;&gt;""),"-")</f>
        <v/>
      </c>
      <c r="CS151" s="120" t="str" cm="1">
        <f t="array" ref="CS151">_xlfn.IFS(AND($V151&lt;&gt;"",Y151&lt;&gt;""),ABS($V151-Y151),AND($V151="",Y151=""),"",OR($V151&lt;&gt;"",Y151&lt;&gt;""),"-")</f>
        <v/>
      </c>
      <c r="CT151" s="120" t="str" cm="1">
        <f t="array" ref="CT151">_xlfn.IFS(AND($V151&lt;&gt;"",Z151&lt;&gt;""),ABS($V151-Z151),AND($V151="",Z151=""),"",OR($V151&lt;&gt;"",Z151&lt;&gt;""),"-")</f>
        <v/>
      </c>
      <c r="CU151" s="121" t="str" cm="1">
        <f t="array" ref="CU151">_xlfn.IFS(AND($W151&lt;&gt;"",X151&lt;&gt;""),ABS($W151-X151),AND($W151="",X151=""),"",OR($W151&lt;&gt;"",X151&lt;&gt;""),"-")</f>
        <v/>
      </c>
      <c r="CV151" s="120" t="str" cm="1">
        <f t="array" ref="CV151">_xlfn.IFS(AND($W151&lt;&gt;"",Y151&lt;&gt;""),ABS($W151-Y151),AND($W151="",Y151=""),"",OR($W151&lt;&gt;"",Y151&lt;&gt;""),"-")</f>
        <v/>
      </c>
      <c r="CW151" s="120" t="str" cm="1">
        <f t="array" ref="CW151">_xlfn.IFS(AND($W151&lt;&gt;"",Z151&lt;&gt;""),ABS($W151-Z151),AND($W151="",Z151=""),"",OR($W151&lt;&gt;"",Z151&lt;&gt;""),"-")</f>
        <v/>
      </c>
      <c r="CX151" s="121" t="str" cm="1">
        <f t="array" ref="CX151">_xlfn.IFS(AND($X151&lt;&gt;"",Y151&lt;&gt;""),ABS($X151-Y151),AND($X151="",Y151=""),"",OR($X151&lt;&gt;"",Y151&lt;&gt;""),"-")</f>
        <v/>
      </c>
      <c r="CY151" s="120" t="str" cm="1">
        <f t="array" ref="CY151">_xlfn.IFS(AND($X151&lt;&gt;"",Z151&lt;&gt;""),ABS($X151-Z151),AND($X151="",Z151=""),"",OR($X151&lt;&gt;"",Z151&lt;&gt;""),"-")</f>
        <v/>
      </c>
      <c r="CZ151" s="121" t="str" cm="1">
        <f t="array" ref="CZ151">_xlfn.IFS(AND($Y151&lt;&gt;"",Z151&lt;&gt;""),ABS($Y151-Z151),AND($Y151="",Z151=""),"",OR($Y151&lt;&gt;"",Z151&lt;&gt;""),"-")</f>
        <v/>
      </c>
    </row>
    <row r="152" spans="1:104" x14ac:dyDescent="0.2">
      <c r="A152" s="260"/>
      <c r="B152" s="259"/>
      <c r="C152" s="258"/>
      <c r="D152" s="258"/>
      <c r="E152" s="258"/>
      <c r="F152" s="258"/>
      <c r="G152" s="258"/>
      <c r="H152" s="258"/>
      <c r="I152" s="258"/>
      <c r="J152" s="258"/>
      <c r="K152" s="258"/>
      <c r="L152" s="258"/>
      <c r="M152" s="258"/>
      <c r="AA152" s="123"/>
      <c r="AB152" s="340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340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</row>
    <row r="153" spans="1:104" x14ac:dyDescent="0.2">
      <c r="A153" s="257" t="s">
        <v>2378</v>
      </c>
      <c r="AA153" s="334" t="str">
        <f>IFERROR(AVERAGE(AA2:AA152),"")</f>
        <v/>
      </c>
      <c r="AB153" s="334" t="str">
        <f t="shared" ref="AB153:CM153" si="0">IFERROR(AVERAGE(AB2:AB152),"")</f>
        <v/>
      </c>
      <c r="AC153" s="120" t="str">
        <f t="shared" si="0"/>
        <v/>
      </c>
      <c r="AD153" s="120" t="str">
        <f t="shared" si="0"/>
        <v/>
      </c>
      <c r="AE153" s="120" t="str">
        <f t="shared" si="0"/>
        <v/>
      </c>
      <c r="AF153" s="120" t="str">
        <f t="shared" si="0"/>
        <v/>
      </c>
      <c r="AG153" s="120" t="str">
        <f t="shared" si="0"/>
        <v/>
      </c>
      <c r="AH153" s="120" t="str">
        <f t="shared" si="0"/>
        <v/>
      </c>
      <c r="AI153" s="120" t="str">
        <f t="shared" si="0"/>
        <v/>
      </c>
      <c r="AJ153" s="120" t="str">
        <f t="shared" si="0"/>
        <v/>
      </c>
      <c r="AK153" s="120" t="str">
        <f t="shared" si="0"/>
        <v/>
      </c>
      <c r="AL153" s="120" t="str">
        <f t="shared" si="0"/>
        <v/>
      </c>
      <c r="AM153" s="334" t="str">
        <f t="shared" si="0"/>
        <v/>
      </c>
      <c r="AN153" s="120" t="str">
        <f t="shared" si="0"/>
        <v/>
      </c>
      <c r="AO153" s="120" t="str">
        <f t="shared" si="0"/>
        <v/>
      </c>
      <c r="AP153" s="120" t="str">
        <f t="shared" si="0"/>
        <v/>
      </c>
      <c r="AQ153" s="120" t="str">
        <f t="shared" si="0"/>
        <v/>
      </c>
      <c r="AR153" s="120" t="str">
        <f t="shared" si="0"/>
        <v/>
      </c>
      <c r="AS153" s="120" t="str">
        <f t="shared" si="0"/>
        <v/>
      </c>
      <c r="AT153" s="120" t="str">
        <f t="shared" si="0"/>
        <v/>
      </c>
      <c r="AU153" s="120" t="str">
        <f t="shared" si="0"/>
        <v/>
      </c>
      <c r="AV153" s="120" t="str">
        <f t="shared" si="0"/>
        <v/>
      </c>
      <c r="AW153" s="120" t="str">
        <f t="shared" si="0"/>
        <v/>
      </c>
      <c r="AX153" s="121" t="str">
        <f t="shared" si="0"/>
        <v/>
      </c>
      <c r="AY153" s="120" t="str">
        <f t="shared" si="0"/>
        <v/>
      </c>
      <c r="AZ153" s="120" t="str">
        <f t="shared" si="0"/>
        <v/>
      </c>
      <c r="BA153" s="120" t="str">
        <f t="shared" si="0"/>
        <v/>
      </c>
      <c r="BB153" s="120" t="str">
        <f t="shared" si="0"/>
        <v/>
      </c>
      <c r="BC153" s="120" t="str">
        <f t="shared" si="0"/>
        <v/>
      </c>
      <c r="BD153" s="120" t="str">
        <f t="shared" si="0"/>
        <v/>
      </c>
      <c r="BE153" s="120" t="str">
        <f t="shared" si="0"/>
        <v/>
      </c>
      <c r="BF153" s="120" t="str">
        <f t="shared" si="0"/>
        <v/>
      </c>
      <c r="BG153" s="120" t="str">
        <f t="shared" si="0"/>
        <v/>
      </c>
      <c r="BH153" s="121" t="str">
        <f t="shared" si="0"/>
        <v/>
      </c>
      <c r="BI153" s="120" t="str">
        <f t="shared" si="0"/>
        <v/>
      </c>
      <c r="BJ153" s="120" t="str">
        <f t="shared" si="0"/>
        <v/>
      </c>
      <c r="BK153" s="120" t="str">
        <f t="shared" si="0"/>
        <v/>
      </c>
      <c r="BL153" s="120" t="str">
        <f t="shared" si="0"/>
        <v/>
      </c>
      <c r="BM153" s="120" t="str">
        <f t="shared" si="0"/>
        <v/>
      </c>
      <c r="BN153" s="120" t="str">
        <f t="shared" si="0"/>
        <v/>
      </c>
      <c r="BO153" s="120" t="str">
        <f t="shared" si="0"/>
        <v/>
      </c>
      <c r="BP153" s="120" t="str">
        <f t="shared" si="0"/>
        <v/>
      </c>
      <c r="BQ153" s="121" t="str">
        <f t="shared" si="0"/>
        <v/>
      </c>
      <c r="BR153" s="120" t="str">
        <f t="shared" si="0"/>
        <v/>
      </c>
      <c r="BS153" s="120" t="str">
        <f t="shared" si="0"/>
        <v/>
      </c>
      <c r="BT153" s="120" t="str">
        <f t="shared" si="0"/>
        <v/>
      </c>
      <c r="BU153" s="120" t="str">
        <f t="shared" si="0"/>
        <v/>
      </c>
      <c r="BV153" s="120" t="str">
        <f t="shared" si="0"/>
        <v/>
      </c>
      <c r="BW153" s="120" t="str">
        <f t="shared" si="0"/>
        <v/>
      </c>
      <c r="BX153" s="120" t="str">
        <f t="shared" si="0"/>
        <v/>
      </c>
      <c r="BY153" s="121" t="str">
        <f t="shared" si="0"/>
        <v/>
      </c>
      <c r="BZ153" s="120" t="str">
        <f t="shared" si="0"/>
        <v/>
      </c>
      <c r="CA153" s="120" t="str">
        <f t="shared" si="0"/>
        <v/>
      </c>
      <c r="CB153" s="120" t="str">
        <f t="shared" si="0"/>
        <v/>
      </c>
      <c r="CC153" s="120" t="str">
        <f t="shared" si="0"/>
        <v/>
      </c>
      <c r="CD153" s="120" t="str">
        <f t="shared" si="0"/>
        <v/>
      </c>
      <c r="CE153" s="120" t="str">
        <f t="shared" si="0"/>
        <v/>
      </c>
      <c r="CF153" s="121" t="str">
        <f t="shared" si="0"/>
        <v/>
      </c>
      <c r="CG153" s="120" t="str">
        <f t="shared" si="0"/>
        <v/>
      </c>
      <c r="CH153" s="120" t="str">
        <f t="shared" si="0"/>
        <v/>
      </c>
      <c r="CI153" s="120" t="str">
        <f t="shared" si="0"/>
        <v/>
      </c>
      <c r="CJ153" s="120" t="str">
        <f t="shared" si="0"/>
        <v/>
      </c>
      <c r="CK153" s="120" t="str">
        <f t="shared" si="0"/>
        <v/>
      </c>
      <c r="CL153" s="121" t="str">
        <f t="shared" si="0"/>
        <v/>
      </c>
      <c r="CM153" s="120" t="str">
        <f t="shared" si="0"/>
        <v/>
      </c>
      <c r="CN153" s="120" t="str">
        <f t="shared" ref="CN153:CZ153" si="1">IFERROR(AVERAGE(CN2:CN152),"")</f>
        <v/>
      </c>
      <c r="CO153" s="120" t="str">
        <f t="shared" si="1"/>
        <v/>
      </c>
      <c r="CP153" s="120" t="str">
        <f t="shared" si="1"/>
        <v/>
      </c>
      <c r="CQ153" s="121" t="str">
        <f t="shared" si="1"/>
        <v/>
      </c>
      <c r="CR153" s="120" t="str">
        <f t="shared" si="1"/>
        <v/>
      </c>
      <c r="CS153" s="120" t="str">
        <f t="shared" si="1"/>
        <v/>
      </c>
      <c r="CT153" s="120" t="str">
        <f t="shared" si="1"/>
        <v/>
      </c>
      <c r="CU153" s="121" t="str">
        <f t="shared" si="1"/>
        <v/>
      </c>
      <c r="CV153" s="120" t="str">
        <f t="shared" si="1"/>
        <v/>
      </c>
      <c r="CW153" s="120" t="str">
        <f t="shared" si="1"/>
        <v/>
      </c>
      <c r="CX153" s="121" t="str">
        <f t="shared" si="1"/>
        <v/>
      </c>
      <c r="CY153" s="120" t="str">
        <f t="shared" si="1"/>
        <v/>
      </c>
      <c r="CZ153" s="121" t="str">
        <f t="shared" si="1"/>
        <v/>
      </c>
    </row>
    <row r="154" spans="1:104" x14ac:dyDescent="0.2">
      <c r="A154" s="257" t="s">
        <v>2429</v>
      </c>
      <c r="AA154" s="334" t="str">
        <f>IFERROR(COUNT(AA2:AA151,"&gt;0")/(ROWS(AA2:AA151)-COUNTIF(AA2:AA151,"")),"")</f>
        <v/>
      </c>
      <c r="AB154" s="334">
        <f t="shared" ref="AB154:CM154" si="2">IFERROR(COUNT(AB2:AB151,"&gt;0")/(ROWS(AB2:AB151)-COUNTIF(AB2:AB151,"")),"")</f>
        <v>0</v>
      </c>
      <c r="AC154" s="120">
        <f t="shared" si="2"/>
        <v>0</v>
      </c>
      <c r="AD154" s="120">
        <f t="shared" si="2"/>
        <v>0</v>
      </c>
      <c r="AE154" s="120">
        <f t="shared" si="2"/>
        <v>0</v>
      </c>
      <c r="AF154" s="120">
        <f t="shared" si="2"/>
        <v>0</v>
      </c>
      <c r="AG154" s="120">
        <f t="shared" si="2"/>
        <v>0</v>
      </c>
      <c r="AH154" s="120">
        <f t="shared" si="2"/>
        <v>0</v>
      </c>
      <c r="AI154" s="120">
        <f t="shared" si="2"/>
        <v>0</v>
      </c>
      <c r="AJ154" s="120">
        <f t="shared" si="2"/>
        <v>0</v>
      </c>
      <c r="AK154" s="120">
        <f t="shared" si="2"/>
        <v>0</v>
      </c>
      <c r="AL154" s="120">
        <f t="shared" si="2"/>
        <v>0</v>
      </c>
      <c r="AM154" s="334" t="str">
        <f t="shared" si="2"/>
        <v/>
      </c>
      <c r="AN154" s="120" t="str">
        <f t="shared" si="2"/>
        <v/>
      </c>
      <c r="AO154" s="120" t="str">
        <f t="shared" si="2"/>
        <v/>
      </c>
      <c r="AP154" s="120" t="str">
        <f t="shared" si="2"/>
        <v/>
      </c>
      <c r="AQ154" s="120" t="str">
        <f t="shared" si="2"/>
        <v/>
      </c>
      <c r="AR154" s="120" t="str">
        <f t="shared" si="2"/>
        <v/>
      </c>
      <c r="AS154" s="120" t="str">
        <f t="shared" si="2"/>
        <v/>
      </c>
      <c r="AT154" s="120" t="str">
        <f t="shared" si="2"/>
        <v/>
      </c>
      <c r="AU154" s="120" t="str">
        <f t="shared" si="2"/>
        <v/>
      </c>
      <c r="AV154" s="120" t="str">
        <f t="shared" si="2"/>
        <v/>
      </c>
      <c r="AW154" s="120" t="str">
        <f t="shared" si="2"/>
        <v/>
      </c>
      <c r="AX154" s="121">
        <f t="shared" si="2"/>
        <v>0</v>
      </c>
      <c r="AY154" s="120">
        <f t="shared" si="2"/>
        <v>0</v>
      </c>
      <c r="AZ154" s="120">
        <f t="shared" si="2"/>
        <v>0</v>
      </c>
      <c r="BA154" s="120">
        <f t="shared" si="2"/>
        <v>0</v>
      </c>
      <c r="BB154" s="120">
        <f t="shared" si="2"/>
        <v>0</v>
      </c>
      <c r="BC154" s="120">
        <f t="shared" si="2"/>
        <v>0</v>
      </c>
      <c r="BD154" s="120">
        <f t="shared" si="2"/>
        <v>0</v>
      </c>
      <c r="BE154" s="120">
        <f t="shared" si="2"/>
        <v>0</v>
      </c>
      <c r="BF154" s="120">
        <f t="shared" si="2"/>
        <v>0</v>
      </c>
      <c r="BG154" s="120">
        <f t="shared" si="2"/>
        <v>0</v>
      </c>
      <c r="BH154" s="121">
        <f t="shared" si="2"/>
        <v>0</v>
      </c>
      <c r="BI154" s="120">
        <f t="shared" si="2"/>
        <v>0</v>
      </c>
      <c r="BJ154" s="120">
        <f t="shared" si="2"/>
        <v>0</v>
      </c>
      <c r="BK154" s="120">
        <f t="shared" si="2"/>
        <v>0</v>
      </c>
      <c r="BL154" s="120">
        <f t="shared" si="2"/>
        <v>0</v>
      </c>
      <c r="BM154" s="120">
        <f t="shared" si="2"/>
        <v>0</v>
      </c>
      <c r="BN154" s="120">
        <f t="shared" si="2"/>
        <v>0</v>
      </c>
      <c r="BO154" s="120">
        <f t="shared" si="2"/>
        <v>0</v>
      </c>
      <c r="BP154" s="120">
        <f t="shared" si="2"/>
        <v>0</v>
      </c>
      <c r="BQ154" s="121">
        <f t="shared" si="2"/>
        <v>0</v>
      </c>
      <c r="BR154" s="120">
        <f t="shared" si="2"/>
        <v>0</v>
      </c>
      <c r="BS154" s="120">
        <f t="shared" si="2"/>
        <v>0</v>
      </c>
      <c r="BT154" s="120">
        <f t="shared" si="2"/>
        <v>0</v>
      </c>
      <c r="BU154" s="120">
        <f t="shared" si="2"/>
        <v>0</v>
      </c>
      <c r="BV154" s="120">
        <f t="shared" si="2"/>
        <v>0</v>
      </c>
      <c r="BW154" s="120">
        <f t="shared" si="2"/>
        <v>0</v>
      </c>
      <c r="BX154" s="120">
        <f t="shared" si="2"/>
        <v>0</v>
      </c>
      <c r="BY154" s="121">
        <f t="shared" si="2"/>
        <v>0</v>
      </c>
      <c r="BZ154" s="120">
        <f t="shared" si="2"/>
        <v>0</v>
      </c>
      <c r="CA154" s="120">
        <f t="shared" si="2"/>
        <v>0</v>
      </c>
      <c r="CB154" s="120">
        <f t="shared" si="2"/>
        <v>0</v>
      </c>
      <c r="CC154" s="120">
        <f t="shared" si="2"/>
        <v>0</v>
      </c>
      <c r="CD154" s="120">
        <f t="shared" si="2"/>
        <v>0</v>
      </c>
      <c r="CE154" s="120">
        <f t="shared" si="2"/>
        <v>0</v>
      </c>
      <c r="CF154" s="121">
        <f t="shared" si="2"/>
        <v>0</v>
      </c>
      <c r="CG154" s="120">
        <f t="shared" si="2"/>
        <v>0</v>
      </c>
      <c r="CH154" s="120">
        <f t="shared" si="2"/>
        <v>0</v>
      </c>
      <c r="CI154" s="120">
        <f t="shared" si="2"/>
        <v>0</v>
      </c>
      <c r="CJ154" s="120">
        <f t="shared" si="2"/>
        <v>0</v>
      </c>
      <c r="CK154" s="120">
        <f t="shared" si="2"/>
        <v>0</v>
      </c>
      <c r="CL154" s="121">
        <f t="shared" si="2"/>
        <v>0</v>
      </c>
      <c r="CM154" s="120">
        <f t="shared" si="2"/>
        <v>0</v>
      </c>
      <c r="CN154" s="120">
        <f t="shared" ref="CN154:CZ154" si="3">IFERROR(COUNT(CN2:CN151,"&gt;0")/(ROWS(CN2:CN151)-COUNTIF(CN2:CN151,"")),"")</f>
        <v>0</v>
      </c>
      <c r="CO154" s="120">
        <f t="shared" si="3"/>
        <v>0</v>
      </c>
      <c r="CP154" s="120">
        <f t="shared" si="3"/>
        <v>0</v>
      </c>
      <c r="CQ154" s="121">
        <f t="shared" si="3"/>
        <v>0</v>
      </c>
      <c r="CR154" s="120">
        <f t="shared" si="3"/>
        <v>0</v>
      </c>
      <c r="CS154" s="120">
        <f t="shared" si="3"/>
        <v>0</v>
      </c>
      <c r="CT154" s="120">
        <f t="shared" si="3"/>
        <v>0</v>
      </c>
      <c r="CU154" s="121">
        <f t="shared" si="3"/>
        <v>0</v>
      </c>
      <c r="CV154" s="120">
        <f t="shared" si="3"/>
        <v>0</v>
      </c>
      <c r="CW154" s="120">
        <f t="shared" si="3"/>
        <v>0</v>
      </c>
      <c r="CX154" s="121">
        <f t="shared" si="3"/>
        <v>0</v>
      </c>
      <c r="CY154" s="120">
        <f t="shared" si="3"/>
        <v>0</v>
      </c>
      <c r="CZ154" s="121">
        <f t="shared" si="3"/>
        <v>0</v>
      </c>
    </row>
  </sheetData>
  <conditionalFormatting sqref="AX1:BG1">
    <cfRule type="colorScale" priority="12">
      <colorScale>
        <cfvo type="min"/>
        <cfvo type="max"/>
        <color rgb="FFFCFCFF"/>
        <color rgb="FF63BE7B"/>
      </colorScale>
    </cfRule>
  </conditionalFormatting>
  <conditionalFormatting sqref="BH1:BP1">
    <cfRule type="colorScale" priority="11">
      <colorScale>
        <cfvo type="min"/>
        <cfvo type="max"/>
        <color rgb="FFFCFCFF"/>
        <color rgb="FF63BE7B"/>
      </colorScale>
    </cfRule>
  </conditionalFormatting>
  <conditionalFormatting sqref="BQ1:BX1">
    <cfRule type="colorScale" priority="10">
      <colorScale>
        <cfvo type="min"/>
        <cfvo type="max"/>
        <color rgb="FFFCFCFF"/>
        <color rgb="FF63BE7B"/>
      </colorScale>
    </cfRule>
  </conditionalFormatting>
  <conditionalFormatting sqref="BY1:CE1">
    <cfRule type="colorScale" priority="9">
      <colorScale>
        <cfvo type="min"/>
        <cfvo type="max"/>
        <color rgb="FFFCFCFF"/>
        <color rgb="FF63BE7B"/>
      </colorScale>
    </cfRule>
  </conditionalFormatting>
  <conditionalFormatting sqref="CF1:CK1">
    <cfRule type="colorScale" priority="8">
      <colorScale>
        <cfvo type="min"/>
        <cfvo type="max"/>
        <color rgb="FFFCFCFF"/>
        <color rgb="FF63BE7B"/>
      </colorScale>
    </cfRule>
  </conditionalFormatting>
  <conditionalFormatting sqref="CL1:CP1">
    <cfRule type="colorScale" priority="7">
      <colorScale>
        <cfvo type="min"/>
        <cfvo type="max"/>
        <color rgb="FFFCFCFF"/>
        <color rgb="FF63BE7B"/>
      </colorScale>
    </cfRule>
  </conditionalFormatting>
  <conditionalFormatting sqref="CQ1:CT1">
    <cfRule type="colorScale" priority="6">
      <colorScale>
        <cfvo type="min"/>
        <cfvo type="max"/>
        <color rgb="FFFCFCFF"/>
        <color rgb="FF63BE7B"/>
      </colorScale>
    </cfRule>
  </conditionalFormatting>
  <conditionalFormatting sqref="CU1:CW1">
    <cfRule type="colorScale" priority="5">
      <colorScale>
        <cfvo type="min"/>
        <cfvo type="max"/>
        <color rgb="FFFCFCFF"/>
        <color rgb="FF63BE7B"/>
      </colorScale>
    </cfRule>
  </conditionalFormatting>
  <conditionalFormatting sqref="CX1:CY1">
    <cfRule type="colorScale" priority="4">
      <colorScale>
        <cfvo type="min"/>
        <cfvo type="max"/>
        <color rgb="FFFCFCFF"/>
        <color rgb="FF63BE7B"/>
      </colorScale>
    </cfRule>
  </conditionalFormatting>
  <conditionalFormatting sqref="AA1:AL1">
    <cfRule type="colorScale" priority="13">
      <colorScale>
        <cfvo type="min"/>
        <cfvo type="max"/>
        <color rgb="FFFCFCFF"/>
        <color rgb="FF63BE7B"/>
      </colorScale>
    </cfRule>
  </conditionalFormatting>
  <conditionalFormatting sqref="B1:M1048576">
    <cfRule type="cellIs" dxfId="9" priority="2" operator="equal">
      <formula>"-IG"</formula>
    </cfRule>
    <cfRule type="cellIs" dxfId="8" priority="3" operator="equal">
      <formula>"B-G"</formula>
    </cfRule>
  </conditionalFormatting>
  <conditionalFormatting sqref="AM1:AW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7030A0"/>
  </sheetPr>
  <dimension ref="A1:DB154"/>
  <sheetViews>
    <sheetView zoomScale="130" zoomScaleNormal="130" workbookViewId="0">
      <pane xSplit="27" ySplit="1" topLeftCell="BJ131" activePane="bottomRight" state="frozen"/>
      <selection activeCell="AE37" sqref="AE37"/>
      <selection pane="topRight" activeCell="AE37" sqref="AE37"/>
      <selection pane="bottomLeft" activeCell="AE37" sqref="AE37"/>
      <selection pane="bottomRight" activeCell="X161" sqref="X161"/>
    </sheetView>
  </sheetViews>
  <sheetFormatPr baseColWidth="10" defaultColWidth="10.83203125" defaultRowHeight="15" x14ac:dyDescent="0.2"/>
  <cols>
    <col min="1" max="1" width="7.1640625" style="256" bestFit="1" customWidth="1"/>
    <col min="2" max="2" width="4.6640625" style="121" bestFit="1" customWidth="1"/>
    <col min="3" max="3" width="4.6640625" style="120" customWidth="1"/>
    <col min="4" max="5" width="4.6640625" style="120" bestFit="1" customWidth="1"/>
    <col min="6" max="7" width="4.6640625" style="120" customWidth="1"/>
    <col min="8" max="13" width="4.6640625" style="120" bestFit="1" customWidth="1"/>
    <col min="14" max="14" width="4.5" style="120" bestFit="1" customWidth="1"/>
    <col min="15" max="15" width="4.6640625" style="121" bestFit="1" customWidth="1"/>
    <col min="16" max="16" width="4.6640625" style="120" customWidth="1"/>
    <col min="17" max="18" width="4.6640625" style="120" bestFit="1" customWidth="1"/>
    <col min="19" max="20" width="4.6640625" style="120" customWidth="1"/>
    <col min="21" max="27" width="4.6640625" style="120" bestFit="1" customWidth="1"/>
    <col min="28" max="28" width="3.6640625" style="121" bestFit="1" customWidth="1"/>
    <col min="29" max="30" width="3.6640625" style="120" bestFit="1" customWidth="1"/>
    <col min="31" max="32" width="3.6640625" style="120" customWidth="1"/>
    <col min="33" max="39" width="3.6640625" style="120" bestFit="1" customWidth="1"/>
    <col min="40" max="40" width="3.6640625" style="121" bestFit="1" customWidth="1"/>
    <col min="41" max="41" width="3.6640625" style="120" bestFit="1" customWidth="1"/>
    <col min="42" max="43" width="3.6640625" style="120" customWidth="1"/>
    <col min="44" max="50" width="3.6640625" style="120" bestFit="1" customWidth="1"/>
    <col min="51" max="51" width="3.6640625" style="121" bestFit="1" customWidth="1"/>
    <col min="52" max="53" width="3.6640625" style="334" customWidth="1"/>
    <col min="54" max="60" width="3.6640625" style="120" bestFit="1" customWidth="1"/>
    <col min="61" max="61" width="3.6640625" style="121" customWidth="1"/>
    <col min="62" max="62" width="3.6640625" style="120" customWidth="1"/>
    <col min="63" max="63" width="3.6640625" style="334" bestFit="1" customWidth="1"/>
    <col min="64" max="69" width="3.6640625" style="120" bestFit="1" customWidth="1"/>
    <col min="70" max="70" width="3.6640625" style="121" customWidth="1"/>
    <col min="71" max="71" width="3.6640625" style="334" bestFit="1" customWidth="1"/>
    <col min="72" max="77" width="3.6640625" style="120" bestFit="1" customWidth="1"/>
    <col min="78" max="78" width="4.33203125" style="121" customWidth="1"/>
    <col min="79" max="84" width="3.6640625" style="120" bestFit="1" customWidth="1"/>
    <col min="85" max="85" width="3.6640625" style="121" bestFit="1" customWidth="1"/>
    <col min="86" max="90" width="3.6640625" style="120" bestFit="1" customWidth="1"/>
    <col min="91" max="91" width="3.6640625" style="121" bestFit="1" customWidth="1"/>
    <col min="92" max="95" width="3.6640625" style="120" bestFit="1" customWidth="1"/>
    <col min="96" max="96" width="3.6640625" style="121" bestFit="1" customWidth="1"/>
    <col min="97" max="99" width="3.6640625" style="120" bestFit="1" customWidth="1"/>
    <col min="100" max="100" width="3.6640625" style="121" bestFit="1" customWidth="1"/>
    <col min="101" max="102" width="3.6640625" style="120" bestFit="1" customWidth="1"/>
    <col min="103" max="103" width="3.6640625" style="121" bestFit="1" customWidth="1"/>
    <col min="104" max="104" width="3.6640625" style="120" bestFit="1" customWidth="1"/>
    <col min="105" max="105" width="3.6640625" style="121" bestFit="1" customWidth="1"/>
    <col min="106" max="106" width="10.83203125" style="121"/>
    <col min="107" max="16384" width="10.83203125" style="120"/>
  </cols>
  <sheetData>
    <row r="1" spans="1:106" s="338" customFormat="1" ht="74" customHeight="1" x14ac:dyDescent="0.2">
      <c r="A1" s="336" t="s">
        <v>31</v>
      </c>
      <c r="B1" s="309" t="s">
        <v>2349</v>
      </c>
      <c r="C1" s="308" t="s">
        <v>2348</v>
      </c>
      <c r="D1" s="308" t="s">
        <v>2347</v>
      </c>
      <c r="E1" s="308" t="s">
        <v>2346</v>
      </c>
      <c r="F1" s="308" t="s">
        <v>2345</v>
      </c>
      <c r="G1" s="308" t="s">
        <v>2344</v>
      </c>
      <c r="H1" s="308" t="s">
        <v>2343</v>
      </c>
      <c r="I1" s="308" t="s">
        <v>2342</v>
      </c>
      <c r="J1" s="308" t="s">
        <v>2341</v>
      </c>
      <c r="K1" s="308" t="s">
        <v>2340</v>
      </c>
      <c r="L1" s="308" t="s">
        <v>2339</v>
      </c>
      <c r="M1" s="308" t="s">
        <v>2338</v>
      </c>
      <c r="N1" s="308" t="s">
        <v>2337</v>
      </c>
      <c r="O1" s="14" t="s">
        <v>200</v>
      </c>
      <c r="P1" s="15" t="s">
        <v>2517</v>
      </c>
      <c r="Q1" s="15" t="s">
        <v>201</v>
      </c>
      <c r="R1" s="15" t="s">
        <v>202</v>
      </c>
      <c r="S1" s="15" t="s">
        <v>616</v>
      </c>
      <c r="T1" s="15" t="s">
        <v>617</v>
      </c>
      <c r="U1" s="15" t="s">
        <v>203</v>
      </c>
      <c r="V1" s="15" t="s">
        <v>204</v>
      </c>
      <c r="W1" s="15" t="s">
        <v>219</v>
      </c>
      <c r="X1" s="15" t="s">
        <v>218</v>
      </c>
      <c r="Y1" s="15" t="s">
        <v>205</v>
      </c>
      <c r="Z1" s="15" t="s">
        <v>217</v>
      </c>
      <c r="AA1" s="15" t="s">
        <v>216</v>
      </c>
      <c r="AB1" s="309" t="s">
        <v>2507</v>
      </c>
      <c r="AC1" s="308" t="s">
        <v>2495</v>
      </c>
      <c r="AD1" s="308" t="s">
        <v>2494</v>
      </c>
      <c r="AE1" s="308" t="s">
        <v>2493</v>
      </c>
      <c r="AF1" s="308" t="s">
        <v>2492</v>
      </c>
      <c r="AG1" s="308" t="s">
        <v>2491</v>
      </c>
      <c r="AH1" s="309" t="s">
        <v>2490</v>
      </c>
      <c r="AI1" s="308" t="s">
        <v>2489</v>
      </c>
      <c r="AJ1" s="308" t="s">
        <v>2488</v>
      </c>
      <c r="AK1" s="308" t="s">
        <v>2487</v>
      </c>
      <c r="AL1" s="309" t="s">
        <v>2486</v>
      </c>
      <c r="AM1" s="308" t="s">
        <v>2485</v>
      </c>
      <c r="AN1" s="309" t="s">
        <v>2506</v>
      </c>
      <c r="AO1" s="308" t="s">
        <v>2505</v>
      </c>
      <c r="AP1" s="308" t="s">
        <v>2504</v>
      </c>
      <c r="AQ1" s="308" t="s">
        <v>2503</v>
      </c>
      <c r="AR1" s="308" t="s">
        <v>2502</v>
      </c>
      <c r="AS1" s="309" t="s">
        <v>2501</v>
      </c>
      <c r="AT1" s="308" t="s">
        <v>2500</v>
      </c>
      <c r="AU1" s="308" t="s">
        <v>2499</v>
      </c>
      <c r="AV1" s="308" t="s">
        <v>2498</v>
      </c>
      <c r="AW1" s="309" t="s">
        <v>2497</v>
      </c>
      <c r="AX1" s="308" t="s">
        <v>2496</v>
      </c>
      <c r="AY1" s="309" t="s">
        <v>2484</v>
      </c>
      <c r="AZ1" s="308" t="s">
        <v>2483</v>
      </c>
      <c r="BA1" s="308" t="s">
        <v>2482</v>
      </c>
      <c r="BB1" s="308" t="s">
        <v>2481</v>
      </c>
      <c r="BC1" s="308" t="s">
        <v>2480</v>
      </c>
      <c r="BD1" s="308" t="s">
        <v>2479</v>
      </c>
      <c r="BE1" s="308" t="s">
        <v>2478</v>
      </c>
      <c r="BF1" s="308" t="s">
        <v>2477</v>
      </c>
      <c r="BG1" s="308" t="s">
        <v>2476</v>
      </c>
      <c r="BH1" s="308" t="s">
        <v>2475</v>
      </c>
      <c r="BI1" s="309" t="s">
        <v>2474</v>
      </c>
      <c r="BJ1" s="308" t="s">
        <v>2473</v>
      </c>
      <c r="BK1" s="339" t="s">
        <v>2472</v>
      </c>
      <c r="BL1" s="308" t="s">
        <v>2471</v>
      </c>
      <c r="BM1" s="308" t="s">
        <v>2470</v>
      </c>
      <c r="BN1" s="308" t="s">
        <v>2469</v>
      </c>
      <c r="BO1" s="308" t="s">
        <v>2468</v>
      </c>
      <c r="BP1" s="308" t="s">
        <v>2467</v>
      </c>
      <c r="BQ1" s="308" t="s">
        <v>2466</v>
      </c>
      <c r="BR1" s="309" t="s">
        <v>2465</v>
      </c>
      <c r="BS1" s="339" t="s">
        <v>2464</v>
      </c>
      <c r="BT1" s="308" t="s">
        <v>2463</v>
      </c>
      <c r="BU1" s="308" t="s">
        <v>2462</v>
      </c>
      <c r="BV1" s="308" t="s">
        <v>2461</v>
      </c>
      <c r="BW1" s="308" t="s">
        <v>2460</v>
      </c>
      <c r="BX1" s="308" t="s">
        <v>2459</v>
      </c>
      <c r="BY1" s="308" t="s">
        <v>2458</v>
      </c>
      <c r="BZ1" s="309" t="s">
        <v>2457</v>
      </c>
      <c r="CA1" s="308" t="s">
        <v>2456</v>
      </c>
      <c r="CB1" s="308" t="s">
        <v>2455</v>
      </c>
      <c r="CC1" s="308" t="s">
        <v>2454</v>
      </c>
      <c r="CD1" s="308" t="s">
        <v>2453</v>
      </c>
      <c r="CE1" s="308" t="s">
        <v>2452</v>
      </c>
      <c r="CF1" s="308" t="s">
        <v>2451</v>
      </c>
      <c r="CG1" s="309" t="s">
        <v>2450</v>
      </c>
      <c r="CH1" s="308" t="s">
        <v>2449</v>
      </c>
      <c r="CI1" s="308" t="s">
        <v>2448</v>
      </c>
      <c r="CJ1" s="308" t="s">
        <v>2447</v>
      </c>
      <c r="CK1" s="308" t="s">
        <v>2446</v>
      </c>
      <c r="CL1" s="308" t="s">
        <v>2445</v>
      </c>
      <c r="CM1" s="309" t="s">
        <v>2444</v>
      </c>
      <c r="CN1" s="308" t="s">
        <v>2443</v>
      </c>
      <c r="CO1" s="308" t="s">
        <v>2442</v>
      </c>
      <c r="CP1" s="308" t="s">
        <v>2441</v>
      </c>
      <c r="CQ1" s="308" t="s">
        <v>2440</v>
      </c>
      <c r="CR1" s="309" t="s">
        <v>2439</v>
      </c>
      <c r="CS1" s="308" t="s">
        <v>2438</v>
      </c>
      <c r="CT1" s="308" t="s">
        <v>2437</v>
      </c>
      <c r="CU1" s="308" t="s">
        <v>2436</v>
      </c>
      <c r="CV1" s="309" t="s">
        <v>2435</v>
      </c>
      <c r="CW1" s="308" t="s">
        <v>2434</v>
      </c>
      <c r="CX1" s="308" t="s">
        <v>2433</v>
      </c>
      <c r="CY1" s="309" t="s">
        <v>2432</v>
      </c>
      <c r="CZ1" s="308" t="s">
        <v>2431</v>
      </c>
      <c r="DA1" s="337" t="s">
        <v>2430</v>
      </c>
      <c r="DB1" s="337"/>
    </row>
    <row r="2" spans="1:106" x14ac:dyDescent="0.2">
      <c r="A2" s="260" t="s">
        <v>33</v>
      </c>
      <c r="B2" s="259" t="e">
        <f>VLOOKUP($A2,Merged_couplings!$B:$BU,MATCH(B$1,Merged_couplings!$B$1:$BU$1,0),FALSE)</f>
        <v>#N/A</v>
      </c>
      <c r="C2" s="258" t="e">
        <f>VLOOKUP($A2,Merged_couplings!$B:$BU,MATCH(C$1,Merged_couplings!$B$1:$BU$1,0),FALSE)</f>
        <v>#N/A</v>
      </c>
      <c r="D2" s="258" t="e">
        <f>VLOOKUP($A2,Merged_couplings!$B:$BU,MATCH(D$1,Merged_couplings!$B$1:$BU$1,0),FALSE)</f>
        <v>#N/A</v>
      </c>
      <c r="E2" s="258" t="e">
        <f>VLOOKUP($A2,Merged_couplings!$B:$BU,MATCH(E$1,Merged_couplings!$B$1:$BU$1,0),FALSE)</f>
        <v>#N/A</v>
      </c>
      <c r="F2" s="258" t="e">
        <f>VLOOKUP($A2,Merged_couplings!$B:$BU,MATCH(F$1,Merged_couplings!$B$1:$BU$1,0),FALSE)</f>
        <v>#N/A</v>
      </c>
      <c r="G2" s="258" t="e">
        <f>VLOOKUP($A2,Merged_couplings!$B:$BU,MATCH(G$1,Merged_couplings!$B$1:$BU$1,0),FALSE)</f>
        <v>#N/A</v>
      </c>
      <c r="H2" s="258" t="e">
        <f>VLOOKUP($A2,Merged_couplings!$B:$BU,MATCH(H$1,Merged_couplings!$B$1:$BU$1,0),FALSE)</f>
        <v>#N/A</v>
      </c>
      <c r="I2" s="258" t="e">
        <f>VLOOKUP($A2,Merged_couplings!$B:$BU,MATCH(I$1,Merged_couplings!$B$1:$BU$1,0),FALSE)</f>
        <v>#N/A</v>
      </c>
      <c r="J2" s="258" t="e">
        <f>VLOOKUP($A2,Merged_couplings!$B:$BU,MATCH(J$1,Merged_couplings!$B$1:$BU$1,0),FALSE)</f>
        <v>#N/A</v>
      </c>
      <c r="K2" s="258" t="e">
        <f>VLOOKUP($A2,Merged_couplings!$B:$BU,MATCH(K$1,Merged_couplings!$B$1:$BU$1,0),FALSE)</f>
        <v>#N/A</v>
      </c>
      <c r="L2" s="258" t="e">
        <f>VLOOKUP($A2,Merged_couplings!$B:$BU,MATCH(L$1,Merged_couplings!$B$1:$BU$1,0),FALSE)</f>
        <v>#N/A</v>
      </c>
      <c r="M2" s="258" t="e">
        <f>VLOOKUP($A2,Merged_couplings!$B:$BU,MATCH(M$1,Merged_couplings!$B$1:$BU$1,0),FALSE)</f>
        <v>#N/A</v>
      </c>
      <c r="N2" s="258" t="e">
        <f>VLOOKUP($A2,Merged_couplings!$B:$BU,MATCH(N$1,Merged_couplings!$B$1:$BU$1,0),FALSE)</f>
        <v>#N/A</v>
      </c>
      <c r="O2" s="121" t="e">
        <f>IF(OR(B2="BIG",B2="BI-",B2="-IG"),VLOOKUP($A2,Merged_couplings!$B:$BU,MATCH(O$1,Merged_couplings!$B$1:$BU$1,0),FALSE),"")</f>
        <v>#N/A</v>
      </c>
      <c r="P2" s="120" t="e">
        <f>IF(OR(C2="BIG",C2="BI-",C2="-IG"),VLOOKUP($A2,Merged_couplings!$B:$BU,MATCH(P$1,Merged_couplings!$B$1:$BU$1,0),FALSE),"")</f>
        <v>#N/A</v>
      </c>
      <c r="Q2" s="120" t="e">
        <f>IF(OR(D2="BIG",D2="BI-",D2="-IG"),VLOOKUP($A2,Merged_couplings!$B:$BU,MATCH(Q$1,Merged_couplings!$B$1:$BU$1,0),FALSE),"")</f>
        <v>#N/A</v>
      </c>
      <c r="R2" s="120" t="e">
        <f t="shared" ref="R2:T21" si="0">Q2</f>
        <v>#N/A</v>
      </c>
      <c r="S2" s="120" t="e">
        <f t="shared" si="0"/>
        <v>#N/A</v>
      </c>
      <c r="T2" s="120" t="e">
        <f t="shared" si="0"/>
        <v>#N/A</v>
      </c>
      <c r="U2" s="120" t="e">
        <f>IF(OR(H2="BIG",H2="BI-",H2="-IG"),VLOOKUP($A2,Merged_couplings!$B:$BU,MATCH(U$1,Merged_couplings!$B$1:$BU$1,0),FALSE),"")</f>
        <v>#N/A</v>
      </c>
      <c r="V2" s="120" t="e">
        <f>IF(OR(I2="BIG",I2="BI-",I2="-IG"),VLOOKUP($A2,Merged_couplings!$B:$BU,MATCH(V$1,Merged_couplings!$B$1:$BU$1,0),FALSE),"")</f>
        <v>#N/A</v>
      </c>
      <c r="W2" s="120" t="e">
        <f>V2</f>
        <v>#N/A</v>
      </c>
      <c r="X2" s="120" t="e">
        <f>IF(OR(K2="BIG",K2="BI-",K2="-IG"),VLOOKUP($A2,Merged_couplings!$B:$BU,MATCH(X$1,Merged_couplings!$B$1:$BU$1,0),FALSE),"")</f>
        <v>#N/A</v>
      </c>
      <c r="Y2" s="120" t="e">
        <f>IF(OR(L2="BIG",L2="BI-",L2="-IG"),VLOOKUP($A2,Merged_couplings!$B:$BU,MATCH(Y$1,Merged_couplings!$B$1:$BU$1,0),FALSE),"")</f>
        <v>#N/A</v>
      </c>
      <c r="Z2" s="120" t="e">
        <f>IF(OR(M2="BIG",M2="BI-",M2="-IG"),VLOOKUP($A2,Merged_couplings!$B:$BU,MATCH(Z$1,Merged_couplings!$B$1:$BU$1,0),FALSE),"")</f>
        <v>#N/A</v>
      </c>
      <c r="AA2" s="120" t="e">
        <f>IF(OR(N2="BIG",N2="BI-",N2="-IG"),VLOOKUP($A2,Merged_couplings!$B:$BU,MATCH(AA$1,Merged_couplings!$B$1:$BU$1,0),FALSE),"")</f>
        <v>#N/A</v>
      </c>
      <c r="AB2" s="123" t="e" cm="1">
        <f t="array" ref="AB2">_xlfn.IFS(AND($O2&lt;&gt;"",P2&lt;&gt;""),ABS($O2-P2),AND($O2="",P2=""),"",OR($O2&lt;&gt;"",P2&lt;&gt;""),"-")</f>
        <v>#N/A</v>
      </c>
      <c r="AC2" s="122" t="e" cm="1">
        <f t="array" ref="AC2">_xlfn.IFS(AND($O2&lt;&gt;"",Q2&lt;&gt;""),ABS($O2-Q2),AND($O2="",Q2=""),"",OR($O2&lt;&gt;"",Q2&lt;&gt;""),"-")</f>
        <v>#N/A</v>
      </c>
      <c r="AD2" s="122" t="e" cm="1">
        <f t="array" ref="AD2">_xlfn.IFS(AND($O2&lt;&gt;"",R2&lt;&gt;""),ABS($O2-R2),AND($O2="",R2=""),"",OR($O2&lt;&gt;"",R2&lt;&gt;""),"-")</f>
        <v>#N/A</v>
      </c>
      <c r="AE2" s="122" t="e" cm="1">
        <f t="array" ref="AE2">_xlfn.IFS(AND($O2&lt;&gt;"",S2&lt;&gt;""),ABS($O2-S2),AND($O2="",S2=""),"",OR($O2&lt;&gt;"",S2&lt;&gt;""),"-")</f>
        <v>#N/A</v>
      </c>
      <c r="AF2" s="122" t="e" cm="1">
        <f t="array" ref="AF2">_xlfn.IFS(AND($O2&lt;&gt;"",T2&lt;&gt;""),ABS($O2-T2),AND($O2="",T2=""),"",OR($O2&lt;&gt;"",T2&lt;&gt;""),"-")</f>
        <v>#N/A</v>
      </c>
      <c r="AG2" s="122" t="e" cm="1">
        <f t="array" ref="AG2">_xlfn.IFS(AND($O2&lt;&gt;"",U2&lt;&gt;""),ABS($O2-U2),AND($O2="",U2=""),"",OR($O2&lt;&gt;"",U2&lt;&gt;""),"-")</f>
        <v>#N/A</v>
      </c>
      <c r="AH2" s="122" t="e" cm="1">
        <f t="array" ref="AH2">_xlfn.IFS(AND($O2&lt;&gt;"",V2&lt;&gt;""),ABS($O2-V2),AND($O2="",V2=""),"",OR($O2&lt;&gt;"",V2&lt;&gt;""),"-")</f>
        <v>#N/A</v>
      </c>
      <c r="AI2" s="122" t="e" cm="1">
        <f t="array" ref="AI2">_xlfn.IFS(AND($O2&lt;&gt;"",W2&lt;&gt;""),ABS($O2-W2),AND($O2="",W2=""),"",OR($O2&lt;&gt;"",W2&lt;&gt;""),"-")</f>
        <v>#N/A</v>
      </c>
      <c r="AJ2" s="122" t="e" cm="1">
        <f t="array" ref="AJ2">_xlfn.IFS(AND($O2&lt;&gt;"",X2&lt;&gt;""),ABS($O2-X2),AND($O2="",X2=""),"",OR($O2&lt;&gt;"",X2&lt;&gt;""),"-")</f>
        <v>#N/A</v>
      </c>
      <c r="AK2" s="122" t="e" cm="1">
        <f t="array" ref="AK2">_xlfn.IFS(AND($O2&lt;&gt;"",Y2&lt;&gt;""),ABS($O2-Y2),AND($O2="",Y2=""),"",OR($O2&lt;&gt;"",Y2&lt;&gt;""),"-")</f>
        <v>#N/A</v>
      </c>
      <c r="AL2" s="122" t="e" cm="1">
        <f t="array" ref="AL2">_xlfn.IFS(AND($O2&lt;&gt;"",Z2&lt;&gt;""),ABS($O2-Z2),AND($O2="",Z2=""),"",OR($O2&lt;&gt;"",Z2&lt;&gt;""),"-")</f>
        <v>#N/A</v>
      </c>
      <c r="AM2" s="122" t="e" cm="1">
        <f t="array" ref="AM2">_xlfn.IFS(AND($O2&lt;&gt;"",AA2&lt;&gt;""),ABS($O2-AA2),AND($O2="",AA2=""),"",OR($O2&lt;&gt;"",AA2&lt;&gt;""),"-")</f>
        <v>#N/A</v>
      </c>
      <c r="AN2" s="121" t="e" cm="1">
        <f t="array" ref="AN2">_xlfn.IFS(AND($P2&lt;&gt;"",Q2&lt;&gt;""),ABS($P2-Q2),AND($P2="",Q2=""),"",OR($P2&lt;&gt;"",Q2&lt;&gt;""),"-")</f>
        <v>#N/A</v>
      </c>
      <c r="AO2" s="120" t="e" cm="1">
        <f t="array" ref="AO2">_xlfn.IFS(AND($P2&lt;&gt;"",R2&lt;&gt;""),ABS($P2-R2),AND($P2="",R2=""),"",OR($P2&lt;&gt;"",R2&lt;&gt;""),"-")</f>
        <v>#N/A</v>
      </c>
      <c r="AP2" s="120" t="e" cm="1">
        <f t="array" ref="AP2">_xlfn.IFS(AND($P2&lt;&gt;"",S2&lt;&gt;""),ABS($P2-S2),AND($P2="",S2=""),"",OR($P2&lt;&gt;"",S2&lt;&gt;""),"-")</f>
        <v>#N/A</v>
      </c>
      <c r="AQ2" s="120" t="e" cm="1">
        <f t="array" ref="AQ2">_xlfn.IFS(AND($P2&lt;&gt;"",T2&lt;&gt;""),ABS($P2-T2),AND($P2="",T2=""),"",OR($P2&lt;&gt;"",T2&lt;&gt;""),"-")</f>
        <v>#N/A</v>
      </c>
      <c r="AR2" s="120" t="e" cm="1">
        <f t="array" ref="AR2">_xlfn.IFS(AND($P2&lt;&gt;"",U2&lt;&gt;""),ABS($P2-U2),AND($P2="",U2=""),"",OR($P2&lt;&gt;"",U2&lt;&gt;""),"-")</f>
        <v>#N/A</v>
      </c>
      <c r="AS2" s="120" t="e" cm="1">
        <f t="array" ref="AS2">_xlfn.IFS(AND($P2&lt;&gt;"",V2&lt;&gt;""),ABS($P2-V2),AND($P2="",V2=""),"",OR($P2&lt;&gt;"",V2&lt;&gt;""),"-")</f>
        <v>#N/A</v>
      </c>
      <c r="AT2" s="120" t="e" cm="1">
        <f t="array" ref="AT2">_xlfn.IFS(AND($P2&lt;&gt;"",W2&lt;&gt;""),ABS($P2-W2),AND($P2="",W2=""),"",OR($P2&lt;&gt;"",W2&lt;&gt;""),"-")</f>
        <v>#N/A</v>
      </c>
      <c r="AU2" s="120" t="e" cm="1">
        <f t="array" ref="AU2">_xlfn.IFS(AND($P2&lt;&gt;"",X2&lt;&gt;""),ABS($P2-X2),AND($P2="",X2=""),"",OR($P2&lt;&gt;"",X2&lt;&gt;""),"-")</f>
        <v>#N/A</v>
      </c>
      <c r="AV2" s="120" t="e" cm="1">
        <f t="array" ref="AV2">_xlfn.IFS(AND($P2&lt;&gt;"",Y2&lt;&gt;""),ABS($P2-Y2),AND($P2="",Y2=""),"",OR($P2&lt;&gt;"",Y2&lt;&gt;""),"-")</f>
        <v>#N/A</v>
      </c>
      <c r="AW2" s="120" t="e" cm="1">
        <f t="array" ref="AW2">_xlfn.IFS(AND($P2&lt;&gt;"",Z2&lt;&gt;""),ABS($P2-Z2),AND($P2="",Z2=""),"",OR($P2&lt;&gt;"",Z2&lt;&gt;""),"-")</f>
        <v>#N/A</v>
      </c>
      <c r="AX2" s="120" t="e" cm="1">
        <f t="array" ref="AX2">_xlfn.IFS(AND($P2&lt;&gt;"",AA2&lt;&gt;""),ABS($P2-AA2),AND($P2="",AA2=""),"",OR($P2&lt;&gt;"",AA2&lt;&gt;""),"-")</f>
        <v>#N/A</v>
      </c>
      <c r="AY2" s="121" t="e" cm="1">
        <f t="array" ref="AY2">_xlfn.IFS(AND($Q2&lt;&gt;"",R2&lt;&gt;""),ABS($Q2-R2),AND($Q2="",R2=""),"",OR($Q2&lt;&gt;"",R2&lt;&gt;""),"-")</f>
        <v>#N/A</v>
      </c>
      <c r="AZ2" s="334" t="e" cm="1">
        <f t="array" ref="AZ2">_xlfn.IFS(AND($Q2&lt;&gt;"",S2&lt;&gt;""),ABS($Q2-S2),AND($Q2="",S2=""),"",OR($Q2&lt;&gt;"",S2&lt;&gt;""),"-")</f>
        <v>#N/A</v>
      </c>
      <c r="BA2" s="334" t="e" cm="1">
        <f t="array" ref="BA2">_xlfn.IFS(AND($Q2&lt;&gt;"",T2&lt;&gt;""),ABS($Q2-T2),AND($Q2="",T2=""),"",OR($Q2&lt;&gt;"",T2&lt;&gt;""),"-")</f>
        <v>#N/A</v>
      </c>
      <c r="BB2" s="120" t="e" cm="1">
        <f t="array" ref="BB2">_xlfn.IFS(AND($Q2&lt;&gt;"",U2&lt;&gt;""),ABS($Q2-U2),AND($Q2="",U2=""),"",OR($Q2&lt;&gt;"",U2&lt;&gt;""),"-")</f>
        <v>#N/A</v>
      </c>
      <c r="BC2" s="120" t="e" cm="1">
        <f t="array" ref="BC2">_xlfn.IFS(AND($Q2&lt;&gt;"",V2&lt;&gt;""),ABS($Q2-V2),AND($Q2="",V2=""),"",OR($Q2&lt;&gt;"",V2&lt;&gt;""),"-")</f>
        <v>#N/A</v>
      </c>
      <c r="BD2" s="120" t="e" cm="1">
        <f t="array" ref="BD2">_xlfn.IFS(AND($Q2&lt;&gt;"",W2&lt;&gt;""),ABS($Q2-W2),AND($Q2="",W2=""),"",OR($Q2&lt;&gt;"",W2&lt;&gt;""),"-")</f>
        <v>#N/A</v>
      </c>
      <c r="BE2" s="120" t="e" cm="1">
        <f t="array" ref="BE2">_xlfn.IFS(AND($Q2&lt;&gt;"",X2&lt;&gt;""),ABS($Q2-X2),AND($Q2="",X2=""),"",OR($Q2&lt;&gt;"",X2&lt;&gt;""),"-")</f>
        <v>#N/A</v>
      </c>
      <c r="BF2" s="120" t="e" cm="1">
        <f t="array" ref="BF2">_xlfn.IFS(AND($Q2&lt;&gt;"",Y2&lt;&gt;""),ABS($Q2-Y2),AND($Q2="",Y2=""),"",OR($Q2&lt;&gt;"",Y2&lt;&gt;""),"-")</f>
        <v>#N/A</v>
      </c>
      <c r="BG2" s="120" t="e" cm="1">
        <f t="array" ref="BG2">_xlfn.IFS(AND($Q2&lt;&gt;"",Z2&lt;&gt;""),ABS($Q2-Z2),AND($Q2="",Z2=""),"",OR($Q2&lt;&gt;"",Z2&lt;&gt;""),"-")</f>
        <v>#N/A</v>
      </c>
      <c r="BH2" s="120" t="e" cm="1">
        <f t="array" ref="BH2">_xlfn.IFS(AND($Q2&lt;&gt;"",AA2&lt;&gt;""),ABS($Q2-AA2),AND($Q2="",AA2=""),"",OR($Q2&lt;&gt;"",AA2&lt;&gt;""),"-")</f>
        <v>#N/A</v>
      </c>
      <c r="BI2" s="121" t="e" cm="1">
        <f t="array" ref="BI2">_xlfn.IFS(AND($R2&lt;&gt;"",S2&lt;&gt;""),ABS($R2-S2),AND($R2="",S2=""),"",OR($R2&lt;&gt;"",S2&lt;&gt;""),"-")</f>
        <v>#N/A</v>
      </c>
      <c r="BJ2" s="120" t="e" cm="1">
        <f t="array" ref="BJ2">_xlfn.IFS(AND($R2&lt;&gt;"",T2&lt;&gt;""),ABS($R2-T2),AND($R2="",T2=""),"",OR($R2&lt;&gt;"",T2&lt;&gt;""),"-")</f>
        <v>#N/A</v>
      </c>
      <c r="BK2" s="334" t="e" cm="1">
        <f t="array" ref="BK2">_xlfn.IFS(AND($R2&lt;&gt;"",U2&lt;&gt;""),ABS($R2-U2),AND($R2="",U2=""),"",OR($R2&lt;&gt;"",U2&lt;&gt;""),"-")</f>
        <v>#N/A</v>
      </c>
      <c r="BL2" s="120" t="e" cm="1">
        <f t="array" ref="BL2">_xlfn.IFS(AND($R2&lt;&gt;"",V2&lt;&gt;""),ABS($R2-V2),AND($R2="",V2=""),"",OR($R2&lt;&gt;"",V2&lt;&gt;""),"-")</f>
        <v>#N/A</v>
      </c>
      <c r="BM2" s="120" t="e" cm="1">
        <f t="array" ref="BM2">_xlfn.IFS(AND($R2&lt;&gt;"",W2&lt;&gt;""),ABS($R2-W2),AND($R2="",W2=""),"",OR($R2&lt;&gt;"",W2&lt;&gt;""),"-")</f>
        <v>#N/A</v>
      </c>
      <c r="BN2" s="120" t="e" cm="1">
        <f t="array" ref="BN2">_xlfn.IFS(AND($R2&lt;&gt;"",X2&lt;&gt;""),ABS($R2-X2),AND($R2="",X2=""),"",OR($R2&lt;&gt;"",X2&lt;&gt;""),"-")</f>
        <v>#N/A</v>
      </c>
      <c r="BO2" s="120" t="e" cm="1">
        <f t="array" ref="BO2">_xlfn.IFS(AND($R2&lt;&gt;"",Y2&lt;&gt;""),ABS($R2-Y2),AND($R2="",Y2=""),"",OR($R2&lt;&gt;"",Y2&lt;&gt;""),"-")</f>
        <v>#N/A</v>
      </c>
      <c r="BP2" s="120" t="e" cm="1">
        <f t="array" ref="BP2">_xlfn.IFS(AND($R2&lt;&gt;"",Z2&lt;&gt;""),ABS($R2-Z2),AND($R2="",Z2=""),"",OR($R2&lt;&gt;"",Z2&lt;&gt;""),"-")</f>
        <v>#N/A</v>
      </c>
      <c r="BQ2" s="120" t="e" cm="1">
        <f t="array" ref="BQ2">_xlfn.IFS(AND($R2&lt;&gt;"",AA2&lt;&gt;""),ABS($R2-AA2),AND($R2="",AA2=""),"",OR($R2&lt;&gt;"",AA2&lt;&gt;""),"-")</f>
        <v>#N/A</v>
      </c>
      <c r="BR2" s="121" t="e" cm="1">
        <f t="array" ref="BR2">_xlfn.IFS(AND($S2&lt;&gt;"",T2&lt;&gt;""),ABS($S2-T2),AND($S2="",T2=""),"",OR($S2&lt;&gt;"",T2&lt;&gt;""),"-")</f>
        <v>#N/A</v>
      </c>
      <c r="BS2" s="334" t="e" cm="1">
        <f t="array" ref="BS2">_xlfn.IFS(AND($S2&lt;&gt;"",U2&lt;&gt;""),ABS($S2-U2),AND($S2="",U2=""),"",OR($S2&lt;&gt;"",U2&lt;&gt;""),"-")</f>
        <v>#N/A</v>
      </c>
      <c r="BT2" s="120" t="e" cm="1">
        <f t="array" ref="BT2">_xlfn.IFS(AND($S2&lt;&gt;"",V2&lt;&gt;""),ABS($S2-V2),AND($S2="",V2=""),"",OR($S2&lt;&gt;"",V2&lt;&gt;""),"-")</f>
        <v>#N/A</v>
      </c>
      <c r="BU2" s="120" t="e" cm="1">
        <f t="array" ref="BU2">_xlfn.IFS(AND($S2&lt;&gt;"",W2&lt;&gt;""),ABS($S2-W2),AND($S2="",W2=""),"",OR($S2&lt;&gt;"",W2&lt;&gt;""),"-")</f>
        <v>#N/A</v>
      </c>
      <c r="BV2" s="120" t="e" cm="1">
        <f t="array" ref="BV2">_xlfn.IFS(AND($S2&lt;&gt;"",X2&lt;&gt;""),ABS($S2-X2),AND($S2="",X2=""),"",OR($S2&lt;&gt;"",X2&lt;&gt;""),"-")</f>
        <v>#N/A</v>
      </c>
      <c r="BW2" s="120" t="e" cm="1">
        <f t="array" ref="BW2">_xlfn.IFS(AND($S2&lt;&gt;"",Y2&lt;&gt;""),ABS($S2-Y2),AND($S2="",Y2=""),"",OR($S2&lt;&gt;"",Y2&lt;&gt;""),"-")</f>
        <v>#N/A</v>
      </c>
      <c r="BX2" s="120" t="e" cm="1">
        <f t="array" ref="BX2">_xlfn.IFS(AND($S2&lt;&gt;"",Z2&lt;&gt;""),ABS($S2-Z2),AND($S2="",Z2=""),"",OR($S2&lt;&gt;"",Z2&lt;&gt;""),"-")</f>
        <v>#N/A</v>
      </c>
      <c r="BY2" s="120" t="e" cm="1">
        <f t="array" ref="BY2">_xlfn.IFS(AND($S2&lt;&gt;"",AA2&lt;&gt;""),ABS($S2-AA2),AND($S2="",AA2=""),"",OR($S2&lt;&gt;"",AA2&lt;&gt;""),"-")</f>
        <v>#N/A</v>
      </c>
      <c r="BZ2" s="121" t="e" cm="1">
        <f t="array" ref="BZ2">_xlfn.IFS(AND($T2&lt;&gt;"",U2&lt;&gt;""),ABS($T2-U2),AND($T2="",U2=""),"",OR($T2&lt;&gt;"",U2&lt;&gt;""),"-")</f>
        <v>#N/A</v>
      </c>
      <c r="CA2" s="120" t="e" cm="1">
        <f t="array" ref="CA2">_xlfn.IFS(AND($T2&lt;&gt;"",V2&lt;&gt;""),ABS($T2-V2),AND($T2="",V2=""),"",OR($T2&lt;&gt;"",V2&lt;&gt;""),"-")</f>
        <v>#N/A</v>
      </c>
      <c r="CB2" s="120" t="e" cm="1">
        <f t="array" ref="CB2">_xlfn.IFS(AND($T2&lt;&gt;"",W2&lt;&gt;""),ABS($T2-W2),AND($T2="",W2=""),"",OR($T2&lt;&gt;"",W2&lt;&gt;""),"-")</f>
        <v>#N/A</v>
      </c>
      <c r="CC2" s="120" t="e" cm="1">
        <f t="array" ref="CC2">_xlfn.IFS(AND($T2&lt;&gt;"",X2&lt;&gt;""),ABS($T2-X2),AND($T2="",X2=""),"",OR($T2&lt;&gt;"",X2&lt;&gt;""),"-")</f>
        <v>#N/A</v>
      </c>
      <c r="CD2" s="120" t="e" cm="1">
        <f t="array" ref="CD2">_xlfn.IFS(AND($T2&lt;&gt;"",Y2&lt;&gt;""),ABS($T2-Y2),AND($T2="",Y2=""),"",OR($T2&lt;&gt;"",Y2&lt;&gt;""),"-")</f>
        <v>#N/A</v>
      </c>
      <c r="CE2" s="120" t="e" cm="1">
        <f t="array" ref="CE2">_xlfn.IFS(AND($T2&lt;&gt;"",Z2&lt;&gt;""),ABS($T2-Z2),AND($T2="",Z2=""),"",OR($T2&lt;&gt;"",Z2&lt;&gt;""),"-")</f>
        <v>#N/A</v>
      </c>
      <c r="CF2" s="120" t="e" cm="1">
        <f t="array" ref="CF2">_xlfn.IFS(AND($T2&lt;&gt;"",AA2&lt;&gt;""),ABS($T2-AA2),AND($T2="",AA2=""),"",OR($T2&lt;&gt;"",AA2&lt;&gt;""),"-")</f>
        <v>#N/A</v>
      </c>
      <c r="CG2" s="121" t="e" cm="1">
        <f t="array" ref="CG2">_xlfn.IFS(AND($U2&lt;&gt;"",V2&lt;&gt;""),ABS($U2-V2),AND($U2="",V2=""),"",OR($U2&lt;&gt;"",V2&lt;&gt;""),"-")</f>
        <v>#N/A</v>
      </c>
      <c r="CH2" s="120" t="e" cm="1">
        <f t="array" ref="CH2">_xlfn.IFS(AND($U2&lt;&gt;"",W2&lt;&gt;""),ABS($U2-W2),AND($U2="",W2=""),"",OR($U2&lt;&gt;"",W2&lt;&gt;""),"-")</f>
        <v>#N/A</v>
      </c>
      <c r="CI2" s="120" t="e" cm="1">
        <f t="array" ref="CI2">_xlfn.IFS(AND($U2&lt;&gt;"",X2&lt;&gt;""),ABS($U2-X2),AND($U2="",X2=""),"",OR($U2&lt;&gt;"",X2&lt;&gt;""),"-")</f>
        <v>#N/A</v>
      </c>
      <c r="CJ2" s="120" t="e" cm="1">
        <f t="array" ref="CJ2">_xlfn.IFS(AND($U2&lt;&gt;"",Y2&lt;&gt;""),ABS($U2-Y2),AND($U2="",Y2=""),"",OR($U2&lt;&gt;"",Y2&lt;&gt;""),"-")</f>
        <v>#N/A</v>
      </c>
      <c r="CK2" s="120" t="e" cm="1">
        <f t="array" ref="CK2">_xlfn.IFS(AND($U2&lt;&gt;"",Z2&lt;&gt;""),ABS($U2-Z2),AND($U2="",Z2=""),"",OR($U2&lt;&gt;"",Z2&lt;&gt;""),"-")</f>
        <v>#N/A</v>
      </c>
      <c r="CL2" s="120" t="e" cm="1">
        <f t="array" ref="CL2">_xlfn.IFS(AND($U2&lt;&gt;"",AA2&lt;&gt;""),ABS($U2-AA2),AND($U2="",AA2=""),"",OR($U2&lt;&gt;"",AA2&lt;&gt;""),"-")</f>
        <v>#N/A</v>
      </c>
      <c r="CM2" s="121" t="e" cm="1">
        <f t="array" ref="CM2">_xlfn.IFS(AND($V2&lt;&gt;"",W2&lt;&gt;""),ABS($V2-W2),AND($V2="",W2=""),"",OR($V2&lt;&gt;"",W2&lt;&gt;""),"-")</f>
        <v>#N/A</v>
      </c>
      <c r="CN2" s="120" t="e" cm="1">
        <f t="array" ref="CN2">_xlfn.IFS(AND($V2&lt;&gt;"",X2&lt;&gt;""),ABS($V2-X2),AND($V2="",X2=""),"",OR($V2&lt;&gt;"",X2&lt;&gt;""),"-")</f>
        <v>#N/A</v>
      </c>
      <c r="CO2" s="120" t="e" cm="1">
        <f t="array" ref="CO2">_xlfn.IFS(AND($V2&lt;&gt;"",Y2&lt;&gt;""),ABS($V2-Y2),AND($V2="",Y2=""),"",OR($V2&lt;&gt;"",Y2&lt;&gt;""),"-")</f>
        <v>#N/A</v>
      </c>
      <c r="CP2" s="120" t="e" cm="1">
        <f t="array" ref="CP2">_xlfn.IFS(AND($V2&lt;&gt;"",Z2&lt;&gt;""),ABS($V2-Z2),AND($V2="",Z2=""),"",OR($V2&lt;&gt;"",Z2&lt;&gt;""),"-")</f>
        <v>#N/A</v>
      </c>
      <c r="CQ2" s="120" t="e" cm="1">
        <f t="array" ref="CQ2">_xlfn.IFS(AND($V2&lt;&gt;"",AA2&lt;&gt;""),ABS($V2-AA2),AND($V2="",AA2=""),"",OR($V2&lt;&gt;"",AA2&lt;&gt;""),"-")</f>
        <v>#N/A</v>
      </c>
      <c r="CR2" s="121" t="e" cm="1">
        <f t="array" ref="CR2">_xlfn.IFS(AND($W2&lt;&gt;"",X2&lt;&gt;""),ABS($W2-X2),AND($W2="",X2=""),"",OR($W2&lt;&gt;"",X2&lt;&gt;""),"-")</f>
        <v>#N/A</v>
      </c>
      <c r="CS2" s="120" t="e" cm="1">
        <f t="array" ref="CS2">_xlfn.IFS(AND($W2&lt;&gt;"",Y2&lt;&gt;""),ABS($W2-Y2),AND($W2="",Y2=""),"",OR($W2&lt;&gt;"",Y2&lt;&gt;""),"-")</f>
        <v>#N/A</v>
      </c>
      <c r="CT2" s="120" t="e" cm="1">
        <f t="array" ref="CT2">_xlfn.IFS(AND($W2&lt;&gt;"",Z2&lt;&gt;""),ABS($W2-Z2),AND($W2="",Z2=""),"",OR($W2&lt;&gt;"",Z2&lt;&gt;""),"-")</f>
        <v>#N/A</v>
      </c>
      <c r="CU2" s="120" t="e" cm="1">
        <f t="array" ref="CU2">_xlfn.IFS(AND($W2&lt;&gt;"",AA2&lt;&gt;""),ABS($W2-AA2),AND($W2="",AA2=""),"",OR($W2&lt;&gt;"",AA2&lt;&gt;""),"-")</f>
        <v>#N/A</v>
      </c>
      <c r="CV2" s="121" t="e" cm="1">
        <f t="array" ref="CV2">_xlfn.IFS(AND($X2&lt;&gt;"",Y2&lt;&gt;""),ABS($X2-Y2),AND($X2="",Y2=""),"",OR($X2&lt;&gt;"",Y2&lt;&gt;""),"-")</f>
        <v>#N/A</v>
      </c>
      <c r="CW2" s="120" t="e" cm="1">
        <f t="array" ref="CW2">_xlfn.IFS(AND($X2&lt;&gt;"",Z2&lt;&gt;""),ABS($X2-Z2),AND($X2="",Z2=""),"",OR($X2&lt;&gt;"",Z2&lt;&gt;""),"-")</f>
        <v>#N/A</v>
      </c>
      <c r="CX2" s="120" t="e" cm="1">
        <f t="array" ref="CX2">_xlfn.IFS(AND($X2&lt;&gt;"",AA2&lt;&gt;""),ABS($X2-AA2),AND($X2="",AA2=""),"",OR($X2&lt;&gt;"",AA2&lt;&gt;""),"-")</f>
        <v>#N/A</v>
      </c>
      <c r="CY2" s="121" t="e" cm="1">
        <f t="array" ref="CY2">_xlfn.IFS(AND($Y2&lt;&gt;"",Z2&lt;&gt;""),ABS($Y2-Z2),AND($Y2="",Z2=""),"",OR($Y2&lt;&gt;"",Z2&lt;&gt;""),"-")</f>
        <v>#N/A</v>
      </c>
      <c r="CZ2" s="120" t="e" cm="1">
        <f t="array" ref="CZ2">_xlfn.IFS(AND($Y2&lt;&gt;"",AA2&lt;&gt;""),ABS($Y2-AA2),AND($Y2="",AA2=""),"",OR($Y2&lt;&gt;"",AA2&lt;&gt;""),"-")</f>
        <v>#N/A</v>
      </c>
      <c r="DA2" s="121" t="e" cm="1">
        <f t="array" ref="DA2">_xlfn.IFS(AND($Z2&lt;&gt;"",AA2&lt;&gt;""),ABS($Z2-AA2),AND($Z2="",AA2=""),"",OR($Z2&lt;&gt;"",AA2&lt;&gt;""),"-")</f>
        <v>#N/A</v>
      </c>
    </row>
    <row r="3" spans="1:106" x14ac:dyDescent="0.2">
      <c r="A3" s="260" t="s">
        <v>34</v>
      </c>
      <c r="B3" s="259" t="e">
        <f>VLOOKUP($A3,Merged_couplings!$B:$BU,MATCH(B$1,Merged_couplings!$B$1:$BU$1,0),FALSE)</f>
        <v>#N/A</v>
      </c>
      <c r="C3" s="258" t="e">
        <f>VLOOKUP($A3,Merged_couplings!$B:$BU,MATCH(C$1,Merged_couplings!$B$1:$BU$1,0),FALSE)</f>
        <v>#N/A</v>
      </c>
      <c r="D3" s="258" t="e">
        <f>VLOOKUP($A3,Merged_couplings!$B:$BU,MATCH(D$1,Merged_couplings!$B$1:$BU$1,0),FALSE)</f>
        <v>#N/A</v>
      </c>
      <c r="E3" s="258" t="e">
        <f>VLOOKUP($A3,Merged_couplings!$B:$BU,MATCH(E$1,Merged_couplings!$B$1:$BU$1,0),FALSE)</f>
        <v>#N/A</v>
      </c>
      <c r="F3" s="258" t="e">
        <f>VLOOKUP($A3,Merged_couplings!$B:$BU,MATCH(F$1,Merged_couplings!$B$1:$BU$1,0),FALSE)</f>
        <v>#N/A</v>
      </c>
      <c r="G3" s="258" t="e">
        <f>VLOOKUP($A3,Merged_couplings!$B:$BU,MATCH(G$1,Merged_couplings!$B$1:$BU$1,0),FALSE)</f>
        <v>#N/A</v>
      </c>
      <c r="H3" s="258" t="e">
        <f>VLOOKUP($A3,Merged_couplings!$B:$BU,MATCH(H$1,Merged_couplings!$B$1:$BU$1,0),FALSE)</f>
        <v>#N/A</v>
      </c>
      <c r="I3" s="258" t="e">
        <f>VLOOKUP($A3,Merged_couplings!$B:$BU,MATCH(I$1,Merged_couplings!$B$1:$BU$1,0),FALSE)</f>
        <v>#N/A</v>
      </c>
      <c r="J3" s="258" t="e">
        <f>VLOOKUP($A3,Merged_couplings!$B:$BU,MATCH(J$1,Merged_couplings!$B$1:$BU$1,0),FALSE)</f>
        <v>#N/A</v>
      </c>
      <c r="K3" s="258" t="e">
        <f>VLOOKUP($A3,Merged_couplings!$B:$BU,MATCH(K$1,Merged_couplings!$B$1:$BU$1,0),FALSE)</f>
        <v>#N/A</v>
      </c>
      <c r="L3" s="258" t="e">
        <f>VLOOKUP($A3,Merged_couplings!$B:$BU,MATCH(L$1,Merged_couplings!$B$1:$BU$1,0),FALSE)</f>
        <v>#N/A</v>
      </c>
      <c r="M3" s="258" t="e">
        <f>VLOOKUP($A3,Merged_couplings!$B:$BU,MATCH(M$1,Merged_couplings!$B$1:$BU$1,0),FALSE)</f>
        <v>#N/A</v>
      </c>
      <c r="N3" s="258" t="e">
        <f>VLOOKUP($A3,Merged_couplings!$B:$BU,MATCH(N$1,Merged_couplings!$B$1:$BU$1,0),FALSE)</f>
        <v>#N/A</v>
      </c>
      <c r="O3" s="121" t="e">
        <f>IF(OR(B3="BIG",B3="BI-",B3="-IG"),VLOOKUP($A3,Merged_couplings!$B:$BU,MATCH(O$1,Merged_couplings!$B$1:$BU$1,0),FALSE),"")</f>
        <v>#N/A</v>
      </c>
      <c r="P3" s="120" t="e">
        <f>IF(OR(C3="BIG",C3="BI-",C3="-IG"),VLOOKUP($A3,Merged_couplings!$B:$BU,MATCH(P$1,Merged_couplings!$B$1:$BU$1,0),FALSE),"")</f>
        <v>#N/A</v>
      </c>
      <c r="Q3" s="120" t="e">
        <f>IF(OR(D3="BIG",D3="BI-",D3="-IG"),VLOOKUP($A3,Merged_couplings!$B:$BU,MATCH(Q$1,Merged_couplings!$B$1:$BU$1,0),FALSE),"")</f>
        <v>#N/A</v>
      </c>
      <c r="R3" s="120" t="e">
        <f t="shared" si="0"/>
        <v>#N/A</v>
      </c>
      <c r="S3" s="120" t="e">
        <f t="shared" si="0"/>
        <v>#N/A</v>
      </c>
      <c r="T3" s="120" t="e">
        <f t="shared" si="0"/>
        <v>#N/A</v>
      </c>
      <c r="U3" s="120" t="e">
        <f>IF(OR(H3="BIG",H3="BI-",H3="-IG"),VLOOKUP($A3,Merged_couplings!$B:$BU,MATCH(U$1,Merged_couplings!$B$1:$BU$1,0),FALSE),"")</f>
        <v>#N/A</v>
      </c>
      <c r="V3" s="120" t="e">
        <f>IF(OR(I3="BIG",I3="BI-",I3="-IG"),VLOOKUP($A3,Merged_couplings!$B:$BU,MATCH(V$1,Merged_couplings!$B$1:$BU$1,0),FALSE),"")</f>
        <v>#N/A</v>
      </c>
      <c r="W3" s="120" t="e">
        <f t="shared" ref="W3:W33" si="1">V3</f>
        <v>#N/A</v>
      </c>
      <c r="X3" s="120" t="e">
        <f>IF(OR(K3="BIG",K3="BI-",K3="-IG"),VLOOKUP($A3,Merged_couplings!$B:$BU,MATCH(X$1,Merged_couplings!$B$1:$BU$1,0),FALSE),"")</f>
        <v>#N/A</v>
      </c>
      <c r="Y3" s="120" t="e">
        <f>IF(OR(L3="BIG",L3="BI-",L3="-IG"),VLOOKUP($A3,Merged_couplings!$B:$BU,MATCH(Y$1,Merged_couplings!$B$1:$BU$1,0),FALSE),"")</f>
        <v>#N/A</v>
      </c>
      <c r="Z3" s="120" t="e">
        <f>IF(OR(M3="BIG",M3="BI-",M3="-IG"),VLOOKUP($A3,Merged_couplings!$B:$BU,MATCH(Z$1,Merged_couplings!$B$1:$BU$1,0),FALSE),"")</f>
        <v>#N/A</v>
      </c>
      <c r="AA3" s="120" t="e">
        <f>IF(OR(N3="BIG",N3="BI-",N3="-IG"),VLOOKUP($A3,Merged_couplings!$B:$BU,MATCH(AA$1,Merged_couplings!$B$1:$BU$1,0),FALSE),"")</f>
        <v>#N/A</v>
      </c>
      <c r="AB3" s="123" t="e" cm="1">
        <f t="array" ref="AB3">_xlfn.IFS(AND($O3&lt;&gt;"",P3&lt;&gt;""),ABS($O3-P3),AND($O3="",P3=""),"",OR($O3&lt;&gt;"",P3&lt;&gt;""),"-")</f>
        <v>#N/A</v>
      </c>
      <c r="AC3" s="122" t="e" cm="1">
        <f t="array" ref="AC3">_xlfn.IFS(AND($O3&lt;&gt;"",Q3&lt;&gt;""),ABS($O3-Q3),AND($O3="",Q3=""),"",OR($O3&lt;&gt;"",Q3&lt;&gt;""),"-")</f>
        <v>#N/A</v>
      </c>
      <c r="AD3" s="122" t="e" cm="1">
        <f t="array" ref="AD3">_xlfn.IFS(AND($O3&lt;&gt;"",R3&lt;&gt;""),ABS($O3-R3),AND($O3="",R3=""),"",OR($O3&lt;&gt;"",R3&lt;&gt;""),"-")</f>
        <v>#N/A</v>
      </c>
      <c r="AE3" s="122" t="e" cm="1">
        <f t="array" ref="AE3">_xlfn.IFS(AND($O3&lt;&gt;"",S3&lt;&gt;""),ABS($O3-S3),AND($O3="",S3=""),"",OR($O3&lt;&gt;"",S3&lt;&gt;""),"-")</f>
        <v>#N/A</v>
      </c>
      <c r="AF3" s="122" t="e" cm="1">
        <f t="array" ref="AF3">_xlfn.IFS(AND($O3&lt;&gt;"",T3&lt;&gt;""),ABS($O3-T3),AND($O3="",T3=""),"",OR($O3&lt;&gt;"",T3&lt;&gt;""),"-")</f>
        <v>#N/A</v>
      </c>
      <c r="AG3" s="122" t="e" cm="1">
        <f t="array" ref="AG3">_xlfn.IFS(AND($O3&lt;&gt;"",U3&lt;&gt;""),ABS($O3-U3),AND($O3="",U3=""),"",OR($O3&lt;&gt;"",U3&lt;&gt;""),"-")</f>
        <v>#N/A</v>
      </c>
      <c r="AH3" s="122" t="e" cm="1">
        <f t="array" ref="AH3">_xlfn.IFS(AND($O3&lt;&gt;"",V3&lt;&gt;""),ABS($O3-V3),AND($O3="",V3=""),"",OR($O3&lt;&gt;"",V3&lt;&gt;""),"-")</f>
        <v>#N/A</v>
      </c>
      <c r="AI3" s="122" t="e" cm="1">
        <f t="array" ref="AI3">_xlfn.IFS(AND($O3&lt;&gt;"",W3&lt;&gt;""),ABS($O3-W3),AND($O3="",W3=""),"",OR($O3&lt;&gt;"",W3&lt;&gt;""),"-")</f>
        <v>#N/A</v>
      </c>
      <c r="AJ3" s="122" t="e" cm="1">
        <f t="array" ref="AJ3">_xlfn.IFS(AND($O3&lt;&gt;"",X3&lt;&gt;""),ABS($O3-X3),AND($O3="",X3=""),"",OR($O3&lt;&gt;"",X3&lt;&gt;""),"-")</f>
        <v>#N/A</v>
      </c>
      <c r="AK3" s="122" t="e" cm="1">
        <f t="array" ref="AK3">_xlfn.IFS(AND($O3&lt;&gt;"",Y3&lt;&gt;""),ABS($O3-Y3),AND($O3="",Y3=""),"",OR($O3&lt;&gt;"",Y3&lt;&gt;""),"-")</f>
        <v>#N/A</v>
      </c>
      <c r="AL3" s="122" t="e" cm="1">
        <f t="array" ref="AL3">_xlfn.IFS(AND($O3&lt;&gt;"",Z3&lt;&gt;""),ABS($O3-Z3),AND($O3="",Z3=""),"",OR($O3&lt;&gt;"",Z3&lt;&gt;""),"-")</f>
        <v>#N/A</v>
      </c>
      <c r="AM3" s="122" t="e" cm="1">
        <f t="array" ref="AM3">_xlfn.IFS(AND($O3&lt;&gt;"",AA3&lt;&gt;""),ABS($O3-AA3),AND($O3="",AA3=""),"",OR($O3&lt;&gt;"",AA3&lt;&gt;""),"-")</f>
        <v>#N/A</v>
      </c>
      <c r="AN3" s="121" t="e" cm="1">
        <f t="array" ref="AN3">_xlfn.IFS(AND($P3&lt;&gt;"",Q3&lt;&gt;""),ABS($P3-Q3),AND($P3="",Q3=""),"",OR($P3&lt;&gt;"",Q3&lt;&gt;""),"-")</f>
        <v>#N/A</v>
      </c>
      <c r="AO3" s="120" t="e" cm="1">
        <f t="array" ref="AO3">_xlfn.IFS(AND($P3&lt;&gt;"",R3&lt;&gt;""),ABS($P3-R3),AND($P3="",R3=""),"",OR($P3&lt;&gt;"",R3&lt;&gt;""),"-")</f>
        <v>#N/A</v>
      </c>
      <c r="AP3" s="120" t="e" cm="1">
        <f t="array" ref="AP3">_xlfn.IFS(AND($P3&lt;&gt;"",S3&lt;&gt;""),ABS($P3-S3),AND($P3="",S3=""),"",OR($P3&lt;&gt;"",S3&lt;&gt;""),"-")</f>
        <v>#N/A</v>
      </c>
      <c r="AQ3" s="120" t="e" cm="1">
        <f t="array" ref="AQ3">_xlfn.IFS(AND($P3&lt;&gt;"",T3&lt;&gt;""),ABS($P3-T3),AND($P3="",T3=""),"",OR($P3&lt;&gt;"",T3&lt;&gt;""),"-")</f>
        <v>#N/A</v>
      </c>
      <c r="AR3" s="120" t="e" cm="1">
        <f t="array" ref="AR3">_xlfn.IFS(AND($P3&lt;&gt;"",U3&lt;&gt;""),ABS($P3-U3),AND($P3="",U3=""),"",OR($P3&lt;&gt;"",U3&lt;&gt;""),"-")</f>
        <v>#N/A</v>
      </c>
      <c r="AS3" s="120" t="e" cm="1">
        <f t="array" ref="AS3">_xlfn.IFS(AND($P3&lt;&gt;"",V3&lt;&gt;""),ABS($P3-V3),AND($P3="",V3=""),"",OR($P3&lt;&gt;"",V3&lt;&gt;""),"-")</f>
        <v>#N/A</v>
      </c>
      <c r="AT3" s="120" t="e" cm="1">
        <f t="array" ref="AT3">_xlfn.IFS(AND($P3&lt;&gt;"",W3&lt;&gt;""),ABS($P3-W3),AND($P3="",W3=""),"",OR($P3&lt;&gt;"",W3&lt;&gt;""),"-")</f>
        <v>#N/A</v>
      </c>
      <c r="AU3" s="120" t="e" cm="1">
        <f t="array" ref="AU3">_xlfn.IFS(AND($P3&lt;&gt;"",X3&lt;&gt;""),ABS($P3-X3),AND($P3="",X3=""),"",OR($P3&lt;&gt;"",X3&lt;&gt;""),"-")</f>
        <v>#N/A</v>
      </c>
      <c r="AV3" s="120" t="e" cm="1">
        <f t="array" ref="AV3">_xlfn.IFS(AND($P3&lt;&gt;"",Y3&lt;&gt;""),ABS($P3-Y3),AND($P3="",Y3=""),"",OR($P3&lt;&gt;"",Y3&lt;&gt;""),"-")</f>
        <v>#N/A</v>
      </c>
      <c r="AW3" s="120" t="e" cm="1">
        <f t="array" ref="AW3">_xlfn.IFS(AND($P3&lt;&gt;"",Z3&lt;&gt;""),ABS($P3-Z3),AND($P3="",Z3=""),"",OR($P3&lt;&gt;"",Z3&lt;&gt;""),"-")</f>
        <v>#N/A</v>
      </c>
      <c r="AX3" s="120" t="e" cm="1">
        <f t="array" ref="AX3">_xlfn.IFS(AND($P3&lt;&gt;"",AA3&lt;&gt;""),ABS($P3-AA3),AND($P3="",AA3=""),"",OR($P3&lt;&gt;"",AA3&lt;&gt;""),"-")</f>
        <v>#N/A</v>
      </c>
      <c r="AY3" s="121" t="e" cm="1">
        <f t="array" ref="AY3">_xlfn.IFS(AND($Q3&lt;&gt;"",R3&lt;&gt;""),ABS($Q3-R3),AND($Q3="",R3=""),"",OR($Q3&lt;&gt;"",R3&lt;&gt;""),"-")</f>
        <v>#N/A</v>
      </c>
      <c r="AZ3" s="334" t="e" cm="1">
        <f t="array" ref="AZ3">_xlfn.IFS(AND($Q3&lt;&gt;"",S3&lt;&gt;""),ABS($Q3-S3),AND($Q3="",S3=""),"",OR($Q3&lt;&gt;"",S3&lt;&gt;""),"-")</f>
        <v>#N/A</v>
      </c>
      <c r="BA3" s="334" t="e" cm="1">
        <f t="array" ref="BA3">_xlfn.IFS(AND($Q3&lt;&gt;"",T3&lt;&gt;""),ABS($Q3-T3),AND($Q3="",T3=""),"",OR($Q3&lt;&gt;"",T3&lt;&gt;""),"-")</f>
        <v>#N/A</v>
      </c>
      <c r="BB3" s="120" t="e" cm="1">
        <f t="array" ref="BB3">_xlfn.IFS(AND($Q3&lt;&gt;"",U3&lt;&gt;""),ABS($Q3-U3),AND($Q3="",U3=""),"",OR($Q3&lt;&gt;"",U3&lt;&gt;""),"-")</f>
        <v>#N/A</v>
      </c>
      <c r="BC3" s="120" t="e" cm="1">
        <f t="array" ref="BC3">_xlfn.IFS(AND($Q3&lt;&gt;"",V3&lt;&gt;""),ABS($Q3-V3),AND($Q3="",V3=""),"",OR($Q3&lt;&gt;"",V3&lt;&gt;""),"-")</f>
        <v>#N/A</v>
      </c>
      <c r="BD3" s="120" t="e" cm="1">
        <f t="array" ref="BD3">_xlfn.IFS(AND($Q3&lt;&gt;"",W3&lt;&gt;""),ABS($Q3-W3),AND($Q3="",W3=""),"",OR($Q3&lt;&gt;"",W3&lt;&gt;""),"-")</f>
        <v>#N/A</v>
      </c>
      <c r="BE3" s="120" t="e" cm="1">
        <f t="array" ref="BE3">_xlfn.IFS(AND($Q3&lt;&gt;"",X3&lt;&gt;""),ABS($Q3-X3),AND($Q3="",X3=""),"",OR($Q3&lt;&gt;"",X3&lt;&gt;""),"-")</f>
        <v>#N/A</v>
      </c>
      <c r="BF3" s="120" t="e" cm="1">
        <f t="array" ref="BF3">_xlfn.IFS(AND($Q3&lt;&gt;"",Y3&lt;&gt;""),ABS($Q3-Y3),AND($Q3="",Y3=""),"",OR($Q3&lt;&gt;"",Y3&lt;&gt;""),"-")</f>
        <v>#N/A</v>
      </c>
      <c r="BG3" s="120" t="e" cm="1">
        <f t="array" ref="BG3">_xlfn.IFS(AND($Q3&lt;&gt;"",Z3&lt;&gt;""),ABS($Q3-Z3),AND($Q3="",Z3=""),"",OR($Q3&lt;&gt;"",Z3&lt;&gt;""),"-")</f>
        <v>#N/A</v>
      </c>
      <c r="BH3" s="120" t="e" cm="1">
        <f t="array" ref="BH3">_xlfn.IFS(AND($Q3&lt;&gt;"",AA3&lt;&gt;""),ABS($Q3-AA3),AND($Q3="",AA3=""),"",OR($Q3&lt;&gt;"",AA3&lt;&gt;""),"-")</f>
        <v>#N/A</v>
      </c>
      <c r="BI3" s="121" t="e" cm="1">
        <f t="array" ref="BI3">_xlfn.IFS(AND($R3&lt;&gt;"",S3&lt;&gt;""),ABS($R3-S3),AND($R3="",S3=""),"",OR($R3&lt;&gt;"",S3&lt;&gt;""),"-")</f>
        <v>#N/A</v>
      </c>
      <c r="BJ3" s="120" t="e" cm="1">
        <f t="array" ref="BJ3">_xlfn.IFS(AND($R3&lt;&gt;"",T3&lt;&gt;""),ABS($R3-T3),AND($R3="",T3=""),"",OR($R3&lt;&gt;"",T3&lt;&gt;""),"-")</f>
        <v>#N/A</v>
      </c>
      <c r="BK3" s="334" t="e" cm="1">
        <f t="array" ref="BK3">_xlfn.IFS(AND($R3&lt;&gt;"",U3&lt;&gt;""),ABS($R3-U3),AND($R3="",U3=""),"",OR($R3&lt;&gt;"",U3&lt;&gt;""),"-")</f>
        <v>#N/A</v>
      </c>
      <c r="BL3" s="120" t="e" cm="1">
        <f t="array" ref="BL3">_xlfn.IFS(AND($R3&lt;&gt;"",V3&lt;&gt;""),ABS($R3-V3),AND($R3="",V3=""),"",OR($R3&lt;&gt;"",V3&lt;&gt;""),"-")</f>
        <v>#N/A</v>
      </c>
      <c r="BM3" s="120" t="e" cm="1">
        <f t="array" ref="BM3">_xlfn.IFS(AND($R3&lt;&gt;"",W3&lt;&gt;""),ABS($R3-W3),AND($R3="",W3=""),"",OR($R3&lt;&gt;"",W3&lt;&gt;""),"-")</f>
        <v>#N/A</v>
      </c>
      <c r="BN3" s="120" t="e" cm="1">
        <f t="array" ref="BN3">_xlfn.IFS(AND($R3&lt;&gt;"",X3&lt;&gt;""),ABS($R3-X3),AND($R3="",X3=""),"",OR($R3&lt;&gt;"",X3&lt;&gt;""),"-")</f>
        <v>#N/A</v>
      </c>
      <c r="BO3" s="120" t="e" cm="1">
        <f t="array" ref="BO3">_xlfn.IFS(AND($R3&lt;&gt;"",Y3&lt;&gt;""),ABS($R3-Y3),AND($R3="",Y3=""),"",OR($R3&lt;&gt;"",Y3&lt;&gt;""),"-")</f>
        <v>#N/A</v>
      </c>
      <c r="BP3" s="120" t="e" cm="1">
        <f t="array" ref="BP3">_xlfn.IFS(AND($R3&lt;&gt;"",Z3&lt;&gt;""),ABS($R3-Z3),AND($R3="",Z3=""),"",OR($R3&lt;&gt;"",Z3&lt;&gt;""),"-")</f>
        <v>#N/A</v>
      </c>
      <c r="BQ3" s="120" t="e" cm="1">
        <f t="array" ref="BQ3">_xlfn.IFS(AND($R3&lt;&gt;"",AA3&lt;&gt;""),ABS($R3-AA3),AND($R3="",AA3=""),"",OR($R3&lt;&gt;"",AA3&lt;&gt;""),"-")</f>
        <v>#N/A</v>
      </c>
      <c r="BR3" s="121" t="e" cm="1">
        <f t="array" ref="BR3">_xlfn.IFS(AND($S3&lt;&gt;"",T3&lt;&gt;""),ABS($S3-T3),AND($S3="",T3=""),"",OR($S3&lt;&gt;"",T3&lt;&gt;""),"-")</f>
        <v>#N/A</v>
      </c>
      <c r="BS3" s="334" t="e" cm="1">
        <f t="array" ref="BS3">_xlfn.IFS(AND($S3&lt;&gt;"",U3&lt;&gt;""),ABS($S3-U3),AND($S3="",U3=""),"",OR($S3&lt;&gt;"",U3&lt;&gt;""),"-")</f>
        <v>#N/A</v>
      </c>
      <c r="BT3" s="120" t="e" cm="1">
        <f t="array" ref="BT3">_xlfn.IFS(AND($S3&lt;&gt;"",V3&lt;&gt;""),ABS($S3-V3),AND($S3="",V3=""),"",OR($S3&lt;&gt;"",V3&lt;&gt;""),"-")</f>
        <v>#N/A</v>
      </c>
      <c r="BU3" s="120" t="e" cm="1">
        <f t="array" ref="BU3">_xlfn.IFS(AND($S3&lt;&gt;"",W3&lt;&gt;""),ABS($S3-W3),AND($S3="",W3=""),"",OR($S3&lt;&gt;"",W3&lt;&gt;""),"-")</f>
        <v>#N/A</v>
      </c>
      <c r="BV3" s="120" t="e" cm="1">
        <f t="array" ref="BV3">_xlfn.IFS(AND($S3&lt;&gt;"",X3&lt;&gt;""),ABS($S3-X3),AND($S3="",X3=""),"",OR($S3&lt;&gt;"",X3&lt;&gt;""),"-")</f>
        <v>#N/A</v>
      </c>
      <c r="BW3" s="120" t="e" cm="1">
        <f t="array" ref="BW3">_xlfn.IFS(AND($S3&lt;&gt;"",Y3&lt;&gt;""),ABS($S3-Y3),AND($S3="",Y3=""),"",OR($S3&lt;&gt;"",Y3&lt;&gt;""),"-")</f>
        <v>#N/A</v>
      </c>
      <c r="BX3" s="120" t="e" cm="1">
        <f t="array" ref="BX3">_xlfn.IFS(AND($S3&lt;&gt;"",Z3&lt;&gt;""),ABS($S3-Z3),AND($S3="",Z3=""),"",OR($S3&lt;&gt;"",Z3&lt;&gt;""),"-")</f>
        <v>#N/A</v>
      </c>
      <c r="BY3" s="120" t="e" cm="1">
        <f t="array" ref="BY3">_xlfn.IFS(AND($S3&lt;&gt;"",AA3&lt;&gt;""),ABS($S3-AA3),AND($S3="",AA3=""),"",OR($S3&lt;&gt;"",AA3&lt;&gt;""),"-")</f>
        <v>#N/A</v>
      </c>
      <c r="BZ3" s="121" t="e" cm="1">
        <f t="array" ref="BZ3">_xlfn.IFS(AND($T3&lt;&gt;"",U3&lt;&gt;""),ABS($T3-U3),AND($T3="",U3=""),"",OR($T3&lt;&gt;"",U3&lt;&gt;""),"-")</f>
        <v>#N/A</v>
      </c>
      <c r="CA3" s="120" t="e" cm="1">
        <f t="array" ref="CA3">_xlfn.IFS(AND($T3&lt;&gt;"",V3&lt;&gt;""),ABS($T3-V3),AND($T3="",V3=""),"",OR($T3&lt;&gt;"",V3&lt;&gt;""),"-")</f>
        <v>#N/A</v>
      </c>
      <c r="CB3" s="120" t="e" cm="1">
        <f t="array" ref="CB3">_xlfn.IFS(AND($T3&lt;&gt;"",W3&lt;&gt;""),ABS($T3-W3),AND($T3="",W3=""),"",OR($T3&lt;&gt;"",W3&lt;&gt;""),"-")</f>
        <v>#N/A</v>
      </c>
      <c r="CC3" s="120" t="e" cm="1">
        <f t="array" ref="CC3">_xlfn.IFS(AND($T3&lt;&gt;"",X3&lt;&gt;""),ABS($T3-X3),AND($T3="",X3=""),"",OR($T3&lt;&gt;"",X3&lt;&gt;""),"-")</f>
        <v>#N/A</v>
      </c>
      <c r="CD3" s="120" t="e" cm="1">
        <f t="array" ref="CD3">_xlfn.IFS(AND($T3&lt;&gt;"",Y3&lt;&gt;""),ABS($T3-Y3),AND($T3="",Y3=""),"",OR($T3&lt;&gt;"",Y3&lt;&gt;""),"-")</f>
        <v>#N/A</v>
      </c>
      <c r="CE3" s="120" t="e" cm="1">
        <f t="array" ref="CE3">_xlfn.IFS(AND($T3&lt;&gt;"",Z3&lt;&gt;""),ABS($T3-Z3),AND($T3="",Z3=""),"",OR($T3&lt;&gt;"",Z3&lt;&gt;""),"-")</f>
        <v>#N/A</v>
      </c>
      <c r="CF3" s="120" t="e" cm="1">
        <f t="array" ref="CF3">_xlfn.IFS(AND($T3&lt;&gt;"",AA3&lt;&gt;""),ABS($T3-AA3),AND($T3="",AA3=""),"",OR($T3&lt;&gt;"",AA3&lt;&gt;""),"-")</f>
        <v>#N/A</v>
      </c>
      <c r="CG3" s="121" t="e" cm="1">
        <f t="array" ref="CG3">_xlfn.IFS(AND($U3&lt;&gt;"",V3&lt;&gt;""),ABS($U3-V3),AND($U3="",V3=""),"",OR($U3&lt;&gt;"",V3&lt;&gt;""),"-")</f>
        <v>#N/A</v>
      </c>
      <c r="CH3" s="120" t="e" cm="1">
        <f t="array" ref="CH3">_xlfn.IFS(AND($U3&lt;&gt;"",W3&lt;&gt;""),ABS($U3-W3),AND($U3="",W3=""),"",OR($U3&lt;&gt;"",W3&lt;&gt;""),"-")</f>
        <v>#N/A</v>
      </c>
      <c r="CI3" s="120" t="e" cm="1">
        <f t="array" ref="CI3">_xlfn.IFS(AND($U3&lt;&gt;"",X3&lt;&gt;""),ABS($U3-X3),AND($U3="",X3=""),"",OR($U3&lt;&gt;"",X3&lt;&gt;""),"-")</f>
        <v>#N/A</v>
      </c>
      <c r="CJ3" s="120" t="e" cm="1">
        <f t="array" ref="CJ3">_xlfn.IFS(AND($U3&lt;&gt;"",Y3&lt;&gt;""),ABS($U3-Y3),AND($U3="",Y3=""),"",OR($U3&lt;&gt;"",Y3&lt;&gt;""),"-")</f>
        <v>#N/A</v>
      </c>
      <c r="CK3" s="120" t="e" cm="1">
        <f t="array" ref="CK3">_xlfn.IFS(AND($U3&lt;&gt;"",Z3&lt;&gt;""),ABS($U3-Z3),AND($U3="",Z3=""),"",OR($U3&lt;&gt;"",Z3&lt;&gt;""),"-")</f>
        <v>#N/A</v>
      </c>
      <c r="CL3" s="120" t="e" cm="1">
        <f t="array" ref="CL3">_xlfn.IFS(AND($U3&lt;&gt;"",AA3&lt;&gt;""),ABS($U3-AA3),AND($U3="",AA3=""),"",OR($U3&lt;&gt;"",AA3&lt;&gt;""),"-")</f>
        <v>#N/A</v>
      </c>
      <c r="CM3" s="121" t="e" cm="1">
        <f t="array" ref="CM3">_xlfn.IFS(AND($V3&lt;&gt;"",W3&lt;&gt;""),ABS($V3-W3),AND($V3="",W3=""),"",OR($V3&lt;&gt;"",W3&lt;&gt;""),"-")</f>
        <v>#N/A</v>
      </c>
      <c r="CN3" s="120" t="e" cm="1">
        <f t="array" ref="CN3">_xlfn.IFS(AND($V3&lt;&gt;"",X3&lt;&gt;""),ABS($V3-X3),AND($V3="",X3=""),"",OR($V3&lt;&gt;"",X3&lt;&gt;""),"-")</f>
        <v>#N/A</v>
      </c>
      <c r="CO3" s="120" t="e" cm="1">
        <f t="array" ref="CO3">_xlfn.IFS(AND($V3&lt;&gt;"",Y3&lt;&gt;""),ABS($V3-Y3),AND($V3="",Y3=""),"",OR($V3&lt;&gt;"",Y3&lt;&gt;""),"-")</f>
        <v>#N/A</v>
      </c>
      <c r="CP3" s="120" t="e" cm="1">
        <f t="array" ref="CP3">_xlfn.IFS(AND($V3&lt;&gt;"",Z3&lt;&gt;""),ABS($V3-Z3),AND($V3="",Z3=""),"",OR($V3&lt;&gt;"",Z3&lt;&gt;""),"-")</f>
        <v>#N/A</v>
      </c>
      <c r="CQ3" s="120" t="e" cm="1">
        <f t="array" ref="CQ3">_xlfn.IFS(AND($V3&lt;&gt;"",AA3&lt;&gt;""),ABS($V3-AA3),AND($V3="",AA3=""),"",OR($V3&lt;&gt;"",AA3&lt;&gt;""),"-")</f>
        <v>#N/A</v>
      </c>
      <c r="CR3" s="121" t="e" cm="1">
        <f t="array" ref="CR3">_xlfn.IFS(AND($W3&lt;&gt;"",X3&lt;&gt;""),ABS($W3-X3),AND($W3="",X3=""),"",OR($W3&lt;&gt;"",X3&lt;&gt;""),"-")</f>
        <v>#N/A</v>
      </c>
      <c r="CS3" s="120" t="e" cm="1">
        <f t="array" ref="CS3">_xlfn.IFS(AND($W3&lt;&gt;"",Y3&lt;&gt;""),ABS($W3-Y3),AND($W3="",Y3=""),"",OR($W3&lt;&gt;"",Y3&lt;&gt;""),"-")</f>
        <v>#N/A</v>
      </c>
      <c r="CT3" s="120" t="e" cm="1">
        <f t="array" ref="CT3">_xlfn.IFS(AND($W3&lt;&gt;"",Z3&lt;&gt;""),ABS($W3-Z3),AND($W3="",Z3=""),"",OR($W3&lt;&gt;"",Z3&lt;&gt;""),"-")</f>
        <v>#N/A</v>
      </c>
      <c r="CU3" s="120" t="e" cm="1">
        <f t="array" ref="CU3">_xlfn.IFS(AND($W3&lt;&gt;"",AA3&lt;&gt;""),ABS($W3-AA3),AND($W3="",AA3=""),"",OR($W3&lt;&gt;"",AA3&lt;&gt;""),"-")</f>
        <v>#N/A</v>
      </c>
      <c r="CV3" s="121" t="e" cm="1">
        <f t="array" ref="CV3">_xlfn.IFS(AND($X3&lt;&gt;"",Y3&lt;&gt;""),ABS($X3-Y3),AND($X3="",Y3=""),"",OR($X3&lt;&gt;"",Y3&lt;&gt;""),"-")</f>
        <v>#N/A</v>
      </c>
      <c r="CW3" s="120" t="e" cm="1">
        <f t="array" ref="CW3">_xlfn.IFS(AND($X3&lt;&gt;"",Z3&lt;&gt;""),ABS($X3-Z3),AND($X3="",Z3=""),"",OR($X3&lt;&gt;"",Z3&lt;&gt;""),"-")</f>
        <v>#N/A</v>
      </c>
      <c r="CX3" s="120" t="e" cm="1">
        <f t="array" ref="CX3">_xlfn.IFS(AND($X3&lt;&gt;"",AA3&lt;&gt;""),ABS($X3-AA3),AND($X3="",AA3=""),"",OR($X3&lt;&gt;"",AA3&lt;&gt;""),"-")</f>
        <v>#N/A</v>
      </c>
      <c r="CY3" s="121" t="e" cm="1">
        <f t="array" ref="CY3">_xlfn.IFS(AND($Y3&lt;&gt;"",Z3&lt;&gt;""),ABS($Y3-Z3),AND($Y3="",Z3=""),"",OR($Y3&lt;&gt;"",Z3&lt;&gt;""),"-")</f>
        <v>#N/A</v>
      </c>
      <c r="CZ3" s="120" t="e" cm="1">
        <f t="array" ref="CZ3">_xlfn.IFS(AND($Y3&lt;&gt;"",AA3&lt;&gt;""),ABS($Y3-AA3),AND($Y3="",AA3=""),"",OR($Y3&lt;&gt;"",AA3&lt;&gt;""),"-")</f>
        <v>#N/A</v>
      </c>
      <c r="DA3" s="121" t="e" cm="1">
        <f t="array" ref="DA3">_xlfn.IFS(AND($Z3&lt;&gt;"",AA3&lt;&gt;""),ABS($Z3-AA3),AND($Z3="",AA3=""),"",OR($Z3&lt;&gt;"",AA3&lt;&gt;""),"-")</f>
        <v>#N/A</v>
      </c>
    </row>
    <row r="4" spans="1:106" x14ac:dyDescent="0.2">
      <c r="A4" s="260" t="s">
        <v>35</v>
      </c>
      <c r="B4" s="259" t="e">
        <f>VLOOKUP($A4,Merged_couplings!$B:$BU,MATCH(B$1,Merged_couplings!$B$1:$BU$1,0),FALSE)</f>
        <v>#N/A</v>
      </c>
      <c r="C4" s="258" t="e">
        <f>VLOOKUP($A4,Merged_couplings!$B:$BU,MATCH(C$1,Merged_couplings!$B$1:$BU$1,0),FALSE)</f>
        <v>#N/A</v>
      </c>
      <c r="D4" s="258" t="e">
        <f>VLOOKUP($A4,Merged_couplings!$B:$BU,MATCH(D$1,Merged_couplings!$B$1:$BU$1,0),FALSE)</f>
        <v>#N/A</v>
      </c>
      <c r="E4" s="258" t="e">
        <f>VLOOKUP($A4,Merged_couplings!$B:$BU,MATCH(E$1,Merged_couplings!$B$1:$BU$1,0),FALSE)</f>
        <v>#N/A</v>
      </c>
      <c r="F4" s="258" t="e">
        <f>VLOOKUP($A4,Merged_couplings!$B:$BU,MATCH(F$1,Merged_couplings!$B$1:$BU$1,0),FALSE)</f>
        <v>#N/A</v>
      </c>
      <c r="G4" s="258" t="e">
        <f>VLOOKUP($A4,Merged_couplings!$B:$BU,MATCH(G$1,Merged_couplings!$B$1:$BU$1,0),FALSE)</f>
        <v>#N/A</v>
      </c>
      <c r="H4" s="258" t="e">
        <f>VLOOKUP($A4,Merged_couplings!$B:$BU,MATCH(H$1,Merged_couplings!$B$1:$BU$1,0),FALSE)</f>
        <v>#N/A</v>
      </c>
      <c r="I4" s="258" t="e">
        <f>VLOOKUP($A4,Merged_couplings!$B:$BU,MATCH(I$1,Merged_couplings!$B$1:$BU$1,0),FALSE)</f>
        <v>#N/A</v>
      </c>
      <c r="J4" s="258" t="e">
        <f>VLOOKUP($A4,Merged_couplings!$B:$BU,MATCH(J$1,Merged_couplings!$B$1:$BU$1,0),FALSE)</f>
        <v>#N/A</v>
      </c>
      <c r="K4" s="258" t="e">
        <f>VLOOKUP($A4,Merged_couplings!$B:$BU,MATCH(K$1,Merged_couplings!$B$1:$BU$1,0),FALSE)</f>
        <v>#N/A</v>
      </c>
      <c r="L4" s="258" t="e">
        <f>VLOOKUP($A4,Merged_couplings!$B:$BU,MATCH(L$1,Merged_couplings!$B$1:$BU$1,0),FALSE)</f>
        <v>#N/A</v>
      </c>
      <c r="M4" s="258" t="e">
        <f>VLOOKUP($A4,Merged_couplings!$B:$BU,MATCH(M$1,Merged_couplings!$B$1:$BU$1,0),FALSE)</f>
        <v>#N/A</v>
      </c>
      <c r="N4" s="258" t="e">
        <f>VLOOKUP($A4,Merged_couplings!$B:$BU,MATCH(N$1,Merged_couplings!$B$1:$BU$1,0),FALSE)</f>
        <v>#N/A</v>
      </c>
      <c r="O4" s="121" t="e">
        <f>IF(OR(B4="BIG",B4="BI-",B4="-IG"),VLOOKUP($A4,Merged_couplings!$B:$BU,MATCH(O$1,Merged_couplings!$B$1:$BU$1,0),FALSE),"")</f>
        <v>#N/A</v>
      </c>
      <c r="P4" s="120" t="e">
        <f>IF(OR(C4="BIG",C4="BI-",C4="-IG"),VLOOKUP($A4,Merged_couplings!$B:$BU,MATCH(P$1,Merged_couplings!$B$1:$BU$1,0),FALSE),"")</f>
        <v>#N/A</v>
      </c>
      <c r="Q4" s="120" t="e">
        <f>IF(OR(D4="BIG",D4="BI-",D4="-IG"),VLOOKUP($A4,Merged_couplings!$B:$BU,MATCH(Q$1,Merged_couplings!$B$1:$BU$1,0),FALSE),"")</f>
        <v>#N/A</v>
      </c>
      <c r="R4" s="120" t="e">
        <f t="shared" si="0"/>
        <v>#N/A</v>
      </c>
      <c r="S4" s="120" t="e">
        <f t="shared" si="0"/>
        <v>#N/A</v>
      </c>
      <c r="T4" s="120" t="e">
        <f t="shared" si="0"/>
        <v>#N/A</v>
      </c>
      <c r="U4" s="120" t="e">
        <f>IF(OR(H4="BIG",H4="BI-",H4="-IG"),VLOOKUP($A4,Merged_couplings!$B:$BU,MATCH(U$1,Merged_couplings!$B$1:$BU$1,0),FALSE),"")</f>
        <v>#N/A</v>
      </c>
      <c r="V4" s="120" t="e">
        <f>IF(OR(I4="BIG",I4="BI-",I4="-IG"),VLOOKUP($A4,Merged_couplings!$B:$BU,MATCH(V$1,Merged_couplings!$B$1:$BU$1,0),FALSE),"")</f>
        <v>#N/A</v>
      </c>
      <c r="W4" s="120" t="e">
        <f t="shared" si="1"/>
        <v>#N/A</v>
      </c>
      <c r="X4" s="120" t="e">
        <f>IF(OR(K4="BIG",K4="BI-",K4="-IG"),VLOOKUP($A4,Merged_couplings!$B:$BU,MATCH(X$1,Merged_couplings!$B$1:$BU$1,0),FALSE),"")</f>
        <v>#N/A</v>
      </c>
      <c r="Y4" s="120" t="e">
        <f>IF(OR(L4="BIG",L4="BI-",L4="-IG"),VLOOKUP($A4,Merged_couplings!$B:$BU,MATCH(Y$1,Merged_couplings!$B$1:$BU$1,0),FALSE),"")</f>
        <v>#N/A</v>
      </c>
      <c r="Z4" s="120" t="e">
        <f>IF(OR(M4="BIG",M4="BI-",M4="-IG"),VLOOKUP($A4,Merged_couplings!$B:$BU,MATCH(Z$1,Merged_couplings!$B$1:$BU$1,0),FALSE),"")</f>
        <v>#N/A</v>
      </c>
      <c r="AA4" s="120" t="e">
        <f>IF(OR(N4="BIG",N4="BI-",N4="-IG"),VLOOKUP($A4,Merged_couplings!$B:$BU,MATCH(AA$1,Merged_couplings!$B$1:$BU$1,0),FALSE),"")</f>
        <v>#N/A</v>
      </c>
      <c r="AB4" s="123" t="e" cm="1">
        <f t="array" ref="AB4">_xlfn.IFS(AND($O4&lt;&gt;"",P4&lt;&gt;""),ABS($O4-P4),AND($O4="",P4=""),"",OR($O4&lt;&gt;"",P4&lt;&gt;""),"-")</f>
        <v>#N/A</v>
      </c>
      <c r="AC4" s="122" t="e" cm="1">
        <f t="array" ref="AC4">_xlfn.IFS(AND($O4&lt;&gt;"",Q4&lt;&gt;""),ABS($O4-Q4),AND($O4="",Q4=""),"",OR($O4&lt;&gt;"",Q4&lt;&gt;""),"-")</f>
        <v>#N/A</v>
      </c>
      <c r="AD4" s="122" t="e" cm="1">
        <f t="array" ref="AD4">_xlfn.IFS(AND($O4&lt;&gt;"",R4&lt;&gt;""),ABS($O4-R4),AND($O4="",R4=""),"",OR($O4&lt;&gt;"",R4&lt;&gt;""),"-")</f>
        <v>#N/A</v>
      </c>
      <c r="AE4" s="122" t="e" cm="1">
        <f t="array" ref="AE4">_xlfn.IFS(AND($O4&lt;&gt;"",S4&lt;&gt;""),ABS($O4-S4),AND($O4="",S4=""),"",OR($O4&lt;&gt;"",S4&lt;&gt;""),"-")</f>
        <v>#N/A</v>
      </c>
      <c r="AF4" s="122" t="e" cm="1">
        <f t="array" ref="AF4">_xlfn.IFS(AND($O4&lt;&gt;"",T4&lt;&gt;""),ABS($O4-T4),AND($O4="",T4=""),"",OR($O4&lt;&gt;"",T4&lt;&gt;""),"-")</f>
        <v>#N/A</v>
      </c>
      <c r="AG4" s="122" t="e" cm="1">
        <f t="array" ref="AG4">_xlfn.IFS(AND($O4&lt;&gt;"",U4&lt;&gt;""),ABS($O4-U4),AND($O4="",U4=""),"",OR($O4&lt;&gt;"",U4&lt;&gt;""),"-")</f>
        <v>#N/A</v>
      </c>
      <c r="AH4" s="122" t="e" cm="1">
        <f t="array" ref="AH4">_xlfn.IFS(AND($O4&lt;&gt;"",V4&lt;&gt;""),ABS($O4-V4),AND($O4="",V4=""),"",OR($O4&lt;&gt;"",V4&lt;&gt;""),"-")</f>
        <v>#N/A</v>
      </c>
      <c r="AI4" s="122" t="e" cm="1">
        <f t="array" ref="AI4">_xlfn.IFS(AND($O4&lt;&gt;"",W4&lt;&gt;""),ABS($O4-W4),AND($O4="",W4=""),"",OR($O4&lt;&gt;"",W4&lt;&gt;""),"-")</f>
        <v>#N/A</v>
      </c>
      <c r="AJ4" s="122" t="e" cm="1">
        <f t="array" ref="AJ4">_xlfn.IFS(AND($O4&lt;&gt;"",X4&lt;&gt;""),ABS($O4-X4),AND($O4="",X4=""),"",OR($O4&lt;&gt;"",X4&lt;&gt;""),"-")</f>
        <v>#N/A</v>
      </c>
      <c r="AK4" s="122" t="e" cm="1">
        <f t="array" ref="AK4">_xlfn.IFS(AND($O4&lt;&gt;"",Y4&lt;&gt;""),ABS($O4-Y4),AND($O4="",Y4=""),"",OR($O4&lt;&gt;"",Y4&lt;&gt;""),"-")</f>
        <v>#N/A</v>
      </c>
      <c r="AL4" s="122" t="e" cm="1">
        <f t="array" ref="AL4">_xlfn.IFS(AND($O4&lt;&gt;"",Z4&lt;&gt;""),ABS($O4-Z4),AND($O4="",Z4=""),"",OR($O4&lt;&gt;"",Z4&lt;&gt;""),"-")</f>
        <v>#N/A</v>
      </c>
      <c r="AM4" s="122" t="e" cm="1">
        <f t="array" ref="AM4">_xlfn.IFS(AND($O4&lt;&gt;"",AA4&lt;&gt;""),ABS($O4-AA4),AND($O4="",AA4=""),"",OR($O4&lt;&gt;"",AA4&lt;&gt;""),"-")</f>
        <v>#N/A</v>
      </c>
      <c r="AN4" s="121" t="e" cm="1">
        <f t="array" ref="AN4">_xlfn.IFS(AND($P4&lt;&gt;"",Q4&lt;&gt;""),ABS($P4-Q4),AND($P4="",Q4=""),"",OR($P4&lt;&gt;"",Q4&lt;&gt;""),"-")</f>
        <v>#N/A</v>
      </c>
      <c r="AO4" s="120" t="e" cm="1">
        <f t="array" ref="AO4">_xlfn.IFS(AND($P4&lt;&gt;"",R4&lt;&gt;""),ABS($P4-R4),AND($P4="",R4=""),"",OR($P4&lt;&gt;"",R4&lt;&gt;""),"-")</f>
        <v>#N/A</v>
      </c>
      <c r="AP4" s="120" t="e" cm="1">
        <f t="array" ref="AP4">_xlfn.IFS(AND($P4&lt;&gt;"",S4&lt;&gt;""),ABS($P4-S4),AND($P4="",S4=""),"",OR($P4&lt;&gt;"",S4&lt;&gt;""),"-")</f>
        <v>#N/A</v>
      </c>
      <c r="AQ4" s="120" t="e" cm="1">
        <f t="array" ref="AQ4">_xlfn.IFS(AND($P4&lt;&gt;"",T4&lt;&gt;""),ABS($P4-T4),AND($P4="",T4=""),"",OR($P4&lt;&gt;"",T4&lt;&gt;""),"-")</f>
        <v>#N/A</v>
      </c>
      <c r="AR4" s="120" t="e" cm="1">
        <f t="array" ref="AR4">_xlfn.IFS(AND($P4&lt;&gt;"",U4&lt;&gt;""),ABS($P4-U4),AND($P4="",U4=""),"",OR($P4&lt;&gt;"",U4&lt;&gt;""),"-")</f>
        <v>#N/A</v>
      </c>
      <c r="AS4" s="120" t="e" cm="1">
        <f t="array" ref="AS4">_xlfn.IFS(AND($P4&lt;&gt;"",V4&lt;&gt;""),ABS($P4-V4),AND($P4="",V4=""),"",OR($P4&lt;&gt;"",V4&lt;&gt;""),"-")</f>
        <v>#N/A</v>
      </c>
      <c r="AT4" s="120" t="e" cm="1">
        <f t="array" ref="AT4">_xlfn.IFS(AND($P4&lt;&gt;"",W4&lt;&gt;""),ABS($P4-W4),AND($P4="",W4=""),"",OR($P4&lt;&gt;"",W4&lt;&gt;""),"-")</f>
        <v>#N/A</v>
      </c>
      <c r="AU4" s="120" t="e" cm="1">
        <f t="array" ref="AU4">_xlfn.IFS(AND($P4&lt;&gt;"",X4&lt;&gt;""),ABS($P4-X4),AND($P4="",X4=""),"",OR($P4&lt;&gt;"",X4&lt;&gt;""),"-")</f>
        <v>#N/A</v>
      </c>
      <c r="AV4" s="120" t="e" cm="1">
        <f t="array" ref="AV4">_xlfn.IFS(AND($P4&lt;&gt;"",Y4&lt;&gt;""),ABS($P4-Y4),AND($P4="",Y4=""),"",OR($P4&lt;&gt;"",Y4&lt;&gt;""),"-")</f>
        <v>#N/A</v>
      </c>
      <c r="AW4" s="120" t="e" cm="1">
        <f t="array" ref="AW4">_xlfn.IFS(AND($P4&lt;&gt;"",Z4&lt;&gt;""),ABS($P4-Z4),AND($P4="",Z4=""),"",OR($P4&lt;&gt;"",Z4&lt;&gt;""),"-")</f>
        <v>#N/A</v>
      </c>
      <c r="AX4" s="120" t="e" cm="1">
        <f t="array" ref="AX4">_xlfn.IFS(AND($P4&lt;&gt;"",AA4&lt;&gt;""),ABS($P4-AA4),AND($P4="",AA4=""),"",OR($P4&lt;&gt;"",AA4&lt;&gt;""),"-")</f>
        <v>#N/A</v>
      </c>
      <c r="AY4" s="121" t="e" cm="1">
        <f t="array" ref="AY4">_xlfn.IFS(AND($Q4&lt;&gt;"",R4&lt;&gt;""),ABS($Q4-R4),AND($Q4="",R4=""),"",OR($Q4&lt;&gt;"",R4&lt;&gt;""),"-")</f>
        <v>#N/A</v>
      </c>
      <c r="AZ4" s="334" t="e" cm="1">
        <f t="array" ref="AZ4">_xlfn.IFS(AND($Q4&lt;&gt;"",S4&lt;&gt;""),ABS($Q4-S4),AND($Q4="",S4=""),"",OR($Q4&lt;&gt;"",S4&lt;&gt;""),"-")</f>
        <v>#N/A</v>
      </c>
      <c r="BA4" s="334" t="e" cm="1">
        <f t="array" ref="BA4">_xlfn.IFS(AND($Q4&lt;&gt;"",T4&lt;&gt;""),ABS($Q4-T4),AND($Q4="",T4=""),"",OR($Q4&lt;&gt;"",T4&lt;&gt;""),"-")</f>
        <v>#N/A</v>
      </c>
      <c r="BB4" s="120" t="e" cm="1">
        <f t="array" ref="BB4">_xlfn.IFS(AND($Q4&lt;&gt;"",U4&lt;&gt;""),ABS($Q4-U4),AND($Q4="",U4=""),"",OR($Q4&lt;&gt;"",U4&lt;&gt;""),"-")</f>
        <v>#N/A</v>
      </c>
      <c r="BC4" s="120" t="e" cm="1">
        <f t="array" ref="BC4">_xlfn.IFS(AND($Q4&lt;&gt;"",V4&lt;&gt;""),ABS($Q4-V4),AND($Q4="",V4=""),"",OR($Q4&lt;&gt;"",V4&lt;&gt;""),"-")</f>
        <v>#N/A</v>
      </c>
      <c r="BD4" s="120" t="e" cm="1">
        <f t="array" ref="BD4">_xlfn.IFS(AND($Q4&lt;&gt;"",W4&lt;&gt;""),ABS($Q4-W4),AND($Q4="",W4=""),"",OR($Q4&lt;&gt;"",W4&lt;&gt;""),"-")</f>
        <v>#N/A</v>
      </c>
      <c r="BE4" s="120" t="e" cm="1">
        <f t="array" ref="BE4">_xlfn.IFS(AND($Q4&lt;&gt;"",X4&lt;&gt;""),ABS($Q4-X4),AND($Q4="",X4=""),"",OR($Q4&lt;&gt;"",X4&lt;&gt;""),"-")</f>
        <v>#N/A</v>
      </c>
      <c r="BF4" s="120" t="e" cm="1">
        <f t="array" ref="BF4">_xlfn.IFS(AND($Q4&lt;&gt;"",Y4&lt;&gt;""),ABS($Q4-Y4),AND($Q4="",Y4=""),"",OR($Q4&lt;&gt;"",Y4&lt;&gt;""),"-")</f>
        <v>#N/A</v>
      </c>
      <c r="BG4" s="120" t="e" cm="1">
        <f t="array" ref="BG4">_xlfn.IFS(AND($Q4&lt;&gt;"",Z4&lt;&gt;""),ABS($Q4-Z4),AND($Q4="",Z4=""),"",OR($Q4&lt;&gt;"",Z4&lt;&gt;""),"-")</f>
        <v>#N/A</v>
      </c>
      <c r="BH4" s="120" t="e" cm="1">
        <f t="array" ref="BH4">_xlfn.IFS(AND($Q4&lt;&gt;"",AA4&lt;&gt;""),ABS($Q4-AA4),AND($Q4="",AA4=""),"",OR($Q4&lt;&gt;"",AA4&lt;&gt;""),"-")</f>
        <v>#N/A</v>
      </c>
      <c r="BI4" s="121" t="e" cm="1">
        <f t="array" ref="BI4">_xlfn.IFS(AND($R4&lt;&gt;"",S4&lt;&gt;""),ABS($R4-S4),AND($R4="",S4=""),"",OR($R4&lt;&gt;"",S4&lt;&gt;""),"-")</f>
        <v>#N/A</v>
      </c>
      <c r="BJ4" s="120" t="e" cm="1">
        <f t="array" ref="BJ4">_xlfn.IFS(AND($R4&lt;&gt;"",T4&lt;&gt;""),ABS($R4-T4),AND($R4="",T4=""),"",OR($R4&lt;&gt;"",T4&lt;&gt;""),"-")</f>
        <v>#N/A</v>
      </c>
      <c r="BK4" s="334" t="e" cm="1">
        <f t="array" ref="BK4">_xlfn.IFS(AND($R4&lt;&gt;"",U4&lt;&gt;""),ABS($R4-U4),AND($R4="",U4=""),"",OR($R4&lt;&gt;"",U4&lt;&gt;""),"-")</f>
        <v>#N/A</v>
      </c>
      <c r="BL4" s="120" t="e" cm="1">
        <f t="array" ref="BL4">_xlfn.IFS(AND($R4&lt;&gt;"",V4&lt;&gt;""),ABS($R4-V4),AND($R4="",V4=""),"",OR($R4&lt;&gt;"",V4&lt;&gt;""),"-")</f>
        <v>#N/A</v>
      </c>
      <c r="BM4" s="120" t="e" cm="1">
        <f t="array" ref="BM4">_xlfn.IFS(AND($R4&lt;&gt;"",W4&lt;&gt;""),ABS($R4-W4),AND($R4="",W4=""),"",OR($R4&lt;&gt;"",W4&lt;&gt;""),"-")</f>
        <v>#N/A</v>
      </c>
      <c r="BN4" s="120" t="e" cm="1">
        <f t="array" ref="BN4">_xlfn.IFS(AND($R4&lt;&gt;"",X4&lt;&gt;""),ABS($R4-X4),AND($R4="",X4=""),"",OR($R4&lt;&gt;"",X4&lt;&gt;""),"-")</f>
        <v>#N/A</v>
      </c>
      <c r="BO4" s="120" t="e" cm="1">
        <f t="array" ref="BO4">_xlfn.IFS(AND($R4&lt;&gt;"",Y4&lt;&gt;""),ABS($R4-Y4),AND($R4="",Y4=""),"",OR($R4&lt;&gt;"",Y4&lt;&gt;""),"-")</f>
        <v>#N/A</v>
      </c>
      <c r="BP4" s="120" t="e" cm="1">
        <f t="array" ref="BP4">_xlfn.IFS(AND($R4&lt;&gt;"",Z4&lt;&gt;""),ABS($R4-Z4),AND($R4="",Z4=""),"",OR($R4&lt;&gt;"",Z4&lt;&gt;""),"-")</f>
        <v>#N/A</v>
      </c>
      <c r="BQ4" s="120" t="e" cm="1">
        <f t="array" ref="BQ4">_xlfn.IFS(AND($R4&lt;&gt;"",AA4&lt;&gt;""),ABS($R4-AA4),AND($R4="",AA4=""),"",OR($R4&lt;&gt;"",AA4&lt;&gt;""),"-")</f>
        <v>#N/A</v>
      </c>
      <c r="BR4" s="121" t="e" cm="1">
        <f t="array" ref="BR4">_xlfn.IFS(AND($S4&lt;&gt;"",T4&lt;&gt;""),ABS($S4-T4),AND($S4="",T4=""),"",OR($S4&lt;&gt;"",T4&lt;&gt;""),"-")</f>
        <v>#N/A</v>
      </c>
      <c r="BS4" s="334" t="e" cm="1">
        <f t="array" ref="BS4">_xlfn.IFS(AND($S4&lt;&gt;"",U4&lt;&gt;""),ABS($S4-U4),AND($S4="",U4=""),"",OR($S4&lt;&gt;"",U4&lt;&gt;""),"-")</f>
        <v>#N/A</v>
      </c>
      <c r="BT4" s="120" t="e" cm="1">
        <f t="array" ref="BT4">_xlfn.IFS(AND($S4&lt;&gt;"",V4&lt;&gt;""),ABS($S4-V4),AND($S4="",V4=""),"",OR($S4&lt;&gt;"",V4&lt;&gt;""),"-")</f>
        <v>#N/A</v>
      </c>
      <c r="BU4" s="120" t="e" cm="1">
        <f t="array" ref="BU4">_xlfn.IFS(AND($S4&lt;&gt;"",W4&lt;&gt;""),ABS($S4-W4),AND($S4="",W4=""),"",OR($S4&lt;&gt;"",W4&lt;&gt;""),"-")</f>
        <v>#N/A</v>
      </c>
      <c r="BV4" s="120" t="e" cm="1">
        <f t="array" ref="BV4">_xlfn.IFS(AND($S4&lt;&gt;"",X4&lt;&gt;""),ABS($S4-X4),AND($S4="",X4=""),"",OR($S4&lt;&gt;"",X4&lt;&gt;""),"-")</f>
        <v>#N/A</v>
      </c>
      <c r="BW4" s="120" t="e" cm="1">
        <f t="array" ref="BW4">_xlfn.IFS(AND($S4&lt;&gt;"",Y4&lt;&gt;""),ABS($S4-Y4),AND($S4="",Y4=""),"",OR($S4&lt;&gt;"",Y4&lt;&gt;""),"-")</f>
        <v>#N/A</v>
      </c>
      <c r="BX4" s="120" t="e" cm="1">
        <f t="array" ref="BX4">_xlfn.IFS(AND($S4&lt;&gt;"",Z4&lt;&gt;""),ABS($S4-Z4),AND($S4="",Z4=""),"",OR($S4&lt;&gt;"",Z4&lt;&gt;""),"-")</f>
        <v>#N/A</v>
      </c>
      <c r="BY4" s="120" t="e" cm="1">
        <f t="array" ref="BY4">_xlfn.IFS(AND($S4&lt;&gt;"",AA4&lt;&gt;""),ABS($S4-AA4),AND($S4="",AA4=""),"",OR($S4&lt;&gt;"",AA4&lt;&gt;""),"-")</f>
        <v>#N/A</v>
      </c>
      <c r="BZ4" s="121" t="e" cm="1">
        <f t="array" ref="BZ4">_xlfn.IFS(AND($T4&lt;&gt;"",U4&lt;&gt;""),ABS($T4-U4),AND($T4="",U4=""),"",OR($T4&lt;&gt;"",U4&lt;&gt;""),"-")</f>
        <v>#N/A</v>
      </c>
      <c r="CA4" s="120" t="e" cm="1">
        <f t="array" ref="CA4">_xlfn.IFS(AND($T4&lt;&gt;"",V4&lt;&gt;""),ABS($T4-V4),AND($T4="",V4=""),"",OR($T4&lt;&gt;"",V4&lt;&gt;""),"-")</f>
        <v>#N/A</v>
      </c>
      <c r="CB4" s="120" t="e" cm="1">
        <f t="array" ref="CB4">_xlfn.IFS(AND($T4&lt;&gt;"",W4&lt;&gt;""),ABS($T4-W4),AND($T4="",W4=""),"",OR($T4&lt;&gt;"",W4&lt;&gt;""),"-")</f>
        <v>#N/A</v>
      </c>
      <c r="CC4" s="120" t="e" cm="1">
        <f t="array" ref="CC4">_xlfn.IFS(AND($T4&lt;&gt;"",X4&lt;&gt;""),ABS($T4-X4),AND($T4="",X4=""),"",OR($T4&lt;&gt;"",X4&lt;&gt;""),"-")</f>
        <v>#N/A</v>
      </c>
      <c r="CD4" s="120" t="e" cm="1">
        <f t="array" ref="CD4">_xlfn.IFS(AND($T4&lt;&gt;"",Y4&lt;&gt;""),ABS($T4-Y4),AND($T4="",Y4=""),"",OR($T4&lt;&gt;"",Y4&lt;&gt;""),"-")</f>
        <v>#N/A</v>
      </c>
      <c r="CE4" s="120" t="e" cm="1">
        <f t="array" ref="CE4">_xlfn.IFS(AND($T4&lt;&gt;"",Z4&lt;&gt;""),ABS($T4-Z4),AND($T4="",Z4=""),"",OR($T4&lt;&gt;"",Z4&lt;&gt;""),"-")</f>
        <v>#N/A</v>
      </c>
      <c r="CF4" s="120" t="e" cm="1">
        <f t="array" ref="CF4">_xlfn.IFS(AND($T4&lt;&gt;"",AA4&lt;&gt;""),ABS($T4-AA4),AND($T4="",AA4=""),"",OR($T4&lt;&gt;"",AA4&lt;&gt;""),"-")</f>
        <v>#N/A</v>
      </c>
      <c r="CG4" s="121" t="e" cm="1">
        <f t="array" ref="CG4">_xlfn.IFS(AND($U4&lt;&gt;"",V4&lt;&gt;""),ABS($U4-V4),AND($U4="",V4=""),"",OR($U4&lt;&gt;"",V4&lt;&gt;""),"-")</f>
        <v>#N/A</v>
      </c>
      <c r="CH4" s="120" t="e" cm="1">
        <f t="array" ref="CH4">_xlfn.IFS(AND($U4&lt;&gt;"",W4&lt;&gt;""),ABS($U4-W4),AND($U4="",W4=""),"",OR($U4&lt;&gt;"",W4&lt;&gt;""),"-")</f>
        <v>#N/A</v>
      </c>
      <c r="CI4" s="120" t="e" cm="1">
        <f t="array" ref="CI4">_xlfn.IFS(AND($U4&lt;&gt;"",X4&lt;&gt;""),ABS($U4-X4),AND($U4="",X4=""),"",OR($U4&lt;&gt;"",X4&lt;&gt;""),"-")</f>
        <v>#N/A</v>
      </c>
      <c r="CJ4" s="120" t="e" cm="1">
        <f t="array" ref="CJ4">_xlfn.IFS(AND($U4&lt;&gt;"",Y4&lt;&gt;""),ABS($U4-Y4),AND($U4="",Y4=""),"",OR($U4&lt;&gt;"",Y4&lt;&gt;""),"-")</f>
        <v>#N/A</v>
      </c>
      <c r="CK4" s="120" t="e" cm="1">
        <f t="array" ref="CK4">_xlfn.IFS(AND($U4&lt;&gt;"",Z4&lt;&gt;""),ABS($U4-Z4),AND($U4="",Z4=""),"",OR($U4&lt;&gt;"",Z4&lt;&gt;""),"-")</f>
        <v>#N/A</v>
      </c>
      <c r="CL4" s="120" t="e" cm="1">
        <f t="array" ref="CL4">_xlfn.IFS(AND($U4&lt;&gt;"",AA4&lt;&gt;""),ABS($U4-AA4),AND($U4="",AA4=""),"",OR($U4&lt;&gt;"",AA4&lt;&gt;""),"-")</f>
        <v>#N/A</v>
      </c>
      <c r="CM4" s="121" t="e" cm="1">
        <f t="array" ref="CM4">_xlfn.IFS(AND($V4&lt;&gt;"",W4&lt;&gt;""),ABS($V4-W4),AND($V4="",W4=""),"",OR($V4&lt;&gt;"",W4&lt;&gt;""),"-")</f>
        <v>#N/A</v>
      </c>
      <c r="CN4" s="120" t="e" cm="1">
        <f t="array" ref="CN4">_xlfn.IFS(AND($V4&lt;&gt;"",X4&lt;&gt;""),ABS($V4-X4),AND($V4="",X4=""),"",OR($V4&lt;&gt;"",X4&lt;&gt;""),"-")</f>
        <v>#N/A</v>
      </c>
      <c r="CO4" s="120" t="e" cm="1">
        <f t="array" ref="CO4">_xlfn.IFS(AND($V4&lt;&gt;"",Y4&lt;&gt;""),ABS($V4-Y4),AND($V4="",Y4=""),"",OR($V4&lt;&gt;"",Y4&lt;&gt;""),"-")</f>
        <v>#N/A</v>
      </c>
      <c r="CP4" s="120" t="e" cm="1">
        <f t="array" ref="CP4">_xlfn.IFS(AND($V4&lt;&gt;"",Z4&lt;&gt;""),ABS($V4-Z4),AND($V4="",Z4=""),"",OR($V4&lt;&gt;"",Z4&lt;&gt;""),"-")</f>
        <v>#N/A</v>
      </c>
      <c r="CQ4" s="120" t="e" cm="1">
        <f t="array" ref="CQ4">_xlfn.IFS(AND($V4&lt;&gt;"",AA4&lt;&gt;""),ABS($V4-AA4),AND($V4="",AA4=""),"",OR($V4&lt;&gt;"",AA4&lt;&gt;""),"-")</f>
        <v>#N/A</v>
      </c>
      <c r="CR4" s="121" t="e" cm="1">
        <f t="array" ref="CR4">_xlfn.IFS(AND($W4&lt;&gt;"",X4&lt;&gt;""),ABS($W4-X4),AND($W4="",X4=""),"",OR($W4&lt;&gt;"",X4&lt;&gt;""),"-")</f>
        <v>#N/A</v>
      </c>
      <c r="CS4" s="120" t="e" cm="1">
        <f t="array" ref="CS4">_xlfn.IFS(AND($W4&lt;&gt;"",Y4&lt;&gt;""),ABS($W4-Y4),AND($W4="",Y4=""),"",OR($W4&lt;&gt;"",Y4&lt;&gt;""),"-")</f>
        <v>#N/A</v>
      </c>
      <c r="CT4" s="120" t="e" cm="1">
        <f t="array" ref="CT4">_xlfn.IFS(AND($W4&lt;&gt;"",Z4&lt;&gt;""),ABS($W4-Z4),AND($W4="",Z4=""),"",OR($W4&lt;&gt;"",Z4&lt;&gt;""),"-")</f>
        <v>#N/A</v>
      </c>
      <c r="CU4" s="120" t="e" cm="1">
        <f t="array" ref="CU4">_xlfn.IFS(AND($W4&lt;&gt;"",AA4&lt;&gt;""),ABS($W4-AA4),AND($W4="",AA4=""),"",OR($W4&lt;&gt;"",AA4&lt;&gt;""),"-")</f>
        <v>#N/A</v>
      </c>
      <c r="CV4" s="121" t="e" cm="1">
        <f t="array" ref="CV4">_xlfn.IFS(AND($X4&lt;&gt;"",Y4&lt;&gt;""),ABS($X4-Y4),AND($X4="",Y4=""),"",OR($X4&lt;&gt;"",Y4&lt;&gt;""),"-")</f>
        <v>#N/A</v>
      </c>
      <c r="CW4" s="120" t="e" cm="1">
        <f t="array" ref="CW4">_xlfn.IFS(AND($X4&lt;&gt;"",Z4&lt;&gt;""),ABS($X4-Z4),AND($X4="",Z4=""),"",OR($X4&lt;&gt;"",Z4&lt;&gt;""),"-")</f>
        <v>#N/A</v>
      </c>
      <c r="CX4" s="120" t="e" cm="1">
        <f t="array" ref="CX4">_xlfn.IFS(AND($X4&lt;&gt;"",AA4&lt;&gt;""),ABS($X4-AA4),AND($X4="",AA4=""),"",OR($X4&lt;&gt;"",AA4&lt;&gt;""),"-")</f>
        <v>#N/A</v>
      </c>
      <c r="CY4" s="121" t="e" cm="1">
        <f t="array" ref="CY4">_xlfn.IFS(AND($Y4&lt;&gt;"",Z4&lt;&gt;""),ABS($Y4-Z4),AND($Y4="",Z4=""),"",OR($Y4&lt;&gt;"",Z4&lt;&gt;""),"-")</f>
        <v>#N/A</v>
      </c>
      <c r="CZ4" s="120" t="e" cm="1">
        <f t="array" ref="CZ4">_xlfn.IFS(AND($Y4&lt;&gt;"",AA4&lt;&gt;""),ABS($Y4-AA4),AND($Y4="",AA4=""),"",OR($Y4&lt;&gt;"",AA4&lt;&gt;""),"-")</f>
        <v>#N/A</v>
      </c>
      <c r="DA4" s="121" t="e" cm="1">
        <f t="array" ref="DA4">_xlfn.IFS(AND($Z4&lt;&gt;"",AA4&lt;&gt;""),ABS($Z4-AA4),AND($Z4="",AA4=""),"",OR($Z4&lt;&gt;"",AA4&lt;&gt;""),"-")</f>
        <v>#N/A</v>
      </c>
    </row>
    <row r="5" spans="1:106" x14ac:dyDescent="0.2">
      <c r="A5" s="260" t="s">
        <v>36</v>
      </c>
      <c r="B5" s="259" t="str">
        <f>VLOOKUP($A5,Merged_couplings!$B:$BU,MATCH(B$1,Merged_couplings!$B$1:$BU$1,0),FALSE)</f>
        <v>---</v>
      </c>
      <c r="C5" s="258" t="str">
        <f>VLOOKUP($A5,Merged_couplings!$B:$BU,MATCH(C$1,Merged_couplings!$B$1:$BU$1,0),FALSE)</f>
        <v>---</v>
      </c>
      <c r="D5" s="258" t="str">
        <f>VLOOKUP($A5,Merged_couplings!$B:$BU,MATCH(D$1,Merged_couplings!$B$1:$BU$1,0),FALSE)</f>
        <v>-IG</v>
      </c>
      <c r="E5" s="258" t="str">
        <f>VLOOKUP($A5,Merged_couplings!$B:$BU,MATCH(E$1,Merged_couplings!$B$1:$BU$1,0),FALSE)</f>
        <v>-IG</v>
      </c>
      <c r="F5" s="258" t="str">
        <f>VLOOKUP($A5,Merged_couplings!$B:$BU,MATCH(F$1,Merged_couplings!$B$1:$BU$1,0),FALSE)</f>
        <v>-IG</v>
      </c>
      <c r="G5" s="258" t="str">
        <f>VLOOKUP($A5,Merged_couplings!$B:$BU,MATCH(G$1,Merged_couplings!$B$1:$BU$1,0),FALSE)</f>
        <v>-IG</v>
      </c>
      <c r="H5" s="258" t="str">
        <f>VLOOKUP($A5,Merged_couplings!$B:$BU,MATCH(H$1,Merged_couplings!$B$1:$BU$1,0),FALSE)</f>
        <v>-IG</v>
      </c>
      <c r="I5" s="258" t="str">
        <f>VLOOKUP($A5,Merged_couplings!$B:$BU,MATCH(I$1,Merged_couplings!$B$1:$BU$1,0),FALSE)</f>
        <v>---</v>
      </c>
      <c r="J5" s="258" t="str">
        <f>VLOOKUP($A5,Merged_couplings!$B:$BU,MATCH(J$1,Merged_couplings!$B$1:$BU$1,0),FALSE)</f>
        <v>---</v>
      </c>
      <c r="K5" s="258" t="str">
        <f>VLOOKUP($A5,Merged_couplings!$B:$BU,MATCH(K$1,Merged_couplings!$B$1:$BU$1,0),FALSE)</f>
        <v>---</v>
      </c>
      <c r="L5" s="258" t="str">
        <f>VLOOKUP($A5,Merged_couplings!$B:$BU,MATCH(L$1,Merged_couplings!$B$1:$BU$1,0),FALSE)</f>
        <v>---</v>
      </c>
      <c r="M5" s="258" t="str">
        <f>VLOOKUP($A5,Merged_couplings!$B:$BU,MATCH(M$1,Merged_couplings!$B$1:$BU$1,0),FALSE)</f>
        <v>---</v>
      </c>
      <c r="N5" s="258" t="str">
        <f>VLOOKUP($A5,Merged_couplings!$B:$BU,MATCH(N$1,Merged_couplings!$B$1:$BU$1,0),FALSE)</f>
        <v>---</v>
      </c>
      <c r="O5" s="121" t="str">
        <f>IF(OR(B5="BIG",B5="BI-",B5="-IG"),VLOOKUP($A5,Merged_couplings!$B:$BU,MATCH(O$1,Merged_couplings!$B$1:$BU$1,0),FALSE),"")</f>
        <v/>
      </c>
      <c r="P5" s="120" t="str">
        <f>IF(OR(C5="BIG",C5="BI-",C5="-IG"),VLOOKUP($A5,Merged_couplings!$B:$BU,MATCH(P$1,Merged_couplings!$B$1:$BU$1,0),FALSE),"")</f>
        <v/>
      </c>
      <c r="Q5" s="120">
        <f>IF(OR(D5="BIG",D5="BI-",D5="-IG"),VLOOKUP($A5,Merged_couplings!$B:$BU,MATCH(Q$1,Merged_couplings!$B$1:$BU$1,0),FALSE),"")</f>
        <v>8.6332811911723031</v>
      </c>
      <c r="R5" s="120">
        <f t="shared" si="0"/>
        <v>8.6332811911723031</v>
      </c>
      <c r="S5" s="120">
        <f t="shared" si="0"/>
        <v>8.6332811911723031</v>
      </c>
      <c r="T5" s="120">
        <f t="shared" si="0"/>
        <v>8.6332811911723031</v>
      </c>
      <c r="U5" s="120">
        <f>IF(OR(H5="BIG",H5="BI-",H5="-IG"),VLOOKUP($A5,Merged_couplings!$B:$BU,MATCH(U$1,Merged_couplings!$B$1:$BU$1,0),FALSE),"")</f>
        <v>8.5283608789106147</v>
      </c>
      <c r="V5" s="120" t="str">
        <f>IF(OR(I5="BIG",I5="BI-",I5="-IG"),VLOOKUP($A5,Merged_couplings!$B:$BU,MATCH(V$1,Merged_couplings!$B$1:$BU$1,0),FALSE),"")</f>
        <v/>
      </c>
      <c r="W5" s="120" t="str">
        <f t="shared" si="1"/>
        <v/>
      </c>
      <c r="X5" s="120" t="str">
        <f>IF(OR(K5="BIG",K5="BI-",K5="-IG"),VLOOKUP($A5,Merged_couplings!$B:$BU,MATCH(X$1,Merged_couplings!$B$1:$BU$1,0),FALSE),"")</f>
        <v/>
      </c>
      <c r="Y5" s="120" t="str">
        <f>IF(OR(L5="BIG",L5="BI-",L5="-IG"),VLOOKUP($A5,Merged_couplings!$B:$BU,MATCH(Y$1,Merged_couplings!$B$1:$BU$1,0),FALSE),"")</f>
        <v/>
      </c>
      <c r="Z5" s="120" t="str">
        <f>IF(OR(M5="BIG",M5="BI-",M5="-IG"),VLOOKUP($A5,Merged_couplings!$B:$BU,MATCH(Z$1,Merged_couplings!$B$1:$BU$1,0),FALSE),"")</f>
        <v/>
      </c>
      <c r="AA5" s="120" t="str">
        <f>IF(OR(N5="BIG",N5="BI-",N5="-IG"),VLOOKUP($A5,Merged_couplings!$B:$BU,MATCH(AA$1,Merged_couplings!$B$1:$BU$1,0),FALSE),"")</f>
        <v/>
      </c>
      <c r="AB5" s="123" t="str" cm="1">
        <f t="array" ref="AB5">_xlfn.IFS(AND($O5&lt;&gt;"",P5&lt;&gt;""),ABS($O5-P5),AND($O5="",P5=""),"",OR($O5&lt;&gt;"",P5&lt;&gt;""),"-")</f>
        <v/>
      </c>
      <c r="AC5" s="122" t="str" cm="1">
        <f t="array" ref="AC5">_xlfn.IFS(AND($O5&lt;&gt;"",Q5&lt;&gt;""),ABS($O5-Q5),AND($O5="",Q5=""),"",OR($O5&lt;&gt;"",Q5&lt;&gt;""),"-")</f>
        <v>-</v>
      </c>
      <c r="AD5" s="122" t="str" cm="1">
        <f t="array" ref="AD5">_xlfn.IFS(AND($O5&lt;&gt;"",R5&lt;&gt;""),ABS($O5-R5),AND($O5="",R5=""),"",OR($O5&lt;&gt;"",R5&lt;&gt;""),"-")</f>
        <v>-</v>
      </c>
      <c r="AE5" s="122" t="str" cm="1">
        <f t="array" ref="AE5">_xlfn.IFS(AND($O5&lt;&gt;"",S5&lt;&gt;""),ABS($O5-S5),AND($O5="",S5=""),"",OR($O5&lt;&gt;"",S5&lt;&gt;""),"-")</f>
        <v>-</v>
      </c>
      <c r="AF5" s="122" t="str" cm="1">
        <f t="array" ref="AF5">_xlfn.IFS(AND($O5&lt;&gt;"",T5&lt;&gt;""),ABS($O5-T5),AND($O5="",T5=""),"",OR($O5&lt;&gt;"",T5&lt;&gt;""),"-")</f>
        <v>-</v>
      </c>
      <c r="AG5" s="122" t="str" cm="1">
        <f t="array" ref="AG5">_xlfn.IFS(AND($O5&lt;&gt;"",U5&lt;&gt;""),ABS($O5-U5),AND($O5="",U5=""),"",OR($O5&lt;&gt;"",U5&lt;&gt;""),"-")</f>
        <v>-</v>
      </c>
      <c r="AH5" s="122" t="str" cm="1">
        <f t="array" ref="AH5">_xlfn.IFS(AND($O5&lt;&gt;"",V5&lt;&gt;""),ABS($O5-V5),AND($O5="",V5=""),"",OR($O5&lt;&gt;"",V5&lt;&gt;""),"-")</f>
        <v/>
      </c>
      <c r="AI5" s="122" t="str" cm="1">
        <f t="array" ref="AI5">_xlfn.IFS(AND($O5&lt;&gt;"",W5&lt;&gt;""),ABS($O5-W5),AND($O5="",W5=""),"",OR($O5&lt;&gt;"",W5&lt;&gt;""),"-")</f>
        <v/>
      </c>
      <c r="AJ5" s="122" t="str" cm="1">
        <f t="array" ref="AJ5">_xlfn.IFS(AND($O5&lt;&gt;"",X5&lt;&gt;""),ABS($O5-X5),AND($O5="",X5=""),"",OR($O5&lt;&gt;"",X5&lt;&gt;""),"-")</f>
        <v/>
      </c>
      <c r="AK5" s="122" t="str" cm="1">
        <f t="array" ref="AK5">_xlfn.IFS(AND($O5&lt;&gt;"",Y5&lt;&gt;""),ABS($O5-Y5),AND($O5="",Y5=""),"",OR($O5&lt;&gt;"",Y5&lt;&gt;""),"-")</f>
        <v/>
      </c>
      <c r="AL5" s="122" t="str" cm="1">
        <f t="array" ref="AL5">_xlfn.IFS(AND($O5&lt;&gt;"",Z5&lt;&gt;""),ABS($O5-Z5),AND($O5="",Z5=""),"",OR($O5&lt;&gt;"",Z5&lt;&gt;""),"-")</f>
        <v/>
      </c>
      <c r="AM5" s="122" t="str" cm="1">
        <f t="array" ref="AM5">_xlfn.IFS(AND($O5&lt;&gt;"",AA5&lt;&gt;""),ABS($O5-AA5),AND($O5="",AA5=""),"",OR($O5&lt;&gt;"",AA5&lt;&gt;""),"-")</f>
        <v/>
      </c>
      <c r="AN5" s="121" t="str" cm="1">
        <f t="array" ref="AN5">_xlfn.IFS(AND($P5&lt;&gt;"",Q5&lt;&gt;""),ABS($P5-Q5),AND($P5="",Q5=""),"",OR($P5&lt;&gt;"",Q5&lt;&gt;""),"-")</f>
        <v>-</v>
      </c>
      <c r="AO5" s="120" t="str" cm="1">
        <f t="array" ref="AO5">_xlfn.IFS(AND($P5&lt;&gt;"",R5&lt;&gt;""),ABS($P5-R5),AND($P5="",R5=""),"",OR($P5&lt;&gt;"",R5&lt;&gt;""),"-")</f>
        <v>-</v>
      </c>
      <c r="AP5" s="120" t="str" cm="1">
        <f t="array" ref="AP5">_xlfn.IFS(AND($P5&lt;&gt;"",S5&lt;&gt;""),ABS($P5-S5),AND($P5="",S5=""),"",OR($P5&lt;&gt;"",S5&lt;&gt;""),"-")</f>
        <v>-</v>
      </c>
      <c r="AQ5" s="120" t="str" cm="1">
        <f t="array" ref="AQ5">_xlfn.IFS(AND($P5&lt;&gt;"",T5&lt;&gt;""),ABS($P5-T5),AND($P5="",T5=""),"",OR($P5&lt;&gt;"",T5&lt;&gt;""),"-")</f>
        <v>-</v>
      </c>
      <c r="AR5" s="120" t="str" cm="1">
        <f t="array" ref="AR5">_xlfn.IFS(AND($P5&lt;&gt;"",U5&lt;&gt;""),ABS($P5-U5),AND($P5="",U5=""),"",OR($P5&lt;&gt;"",U5&lt;&gt;""),"-")</f>
        <v>-</v>
      </c>
      <c r="AS5" s="120" t="str" cm="1">
        <f t="array" ref="AS5">_xlfn.IFS(AND($P5&lt;&gt;"",V5&lt;&gt;""),ABS($P5-V5),AND($P5="",V5=""),"",OR($P5&lt;&gt;"",V5&lt;&gt;""),"-")</f>
        <v/>
      </c>
      <c r="AT5" s="120" t="str" cm="1">
        <f t="array" ref="AT5">_xlfn.IFS(AND($P5&lt;&gt;"",W5&lt;&gt;""),ABS($P5-W5),AND($P5="",W5=""),"",OR($P5&lt;&gt;"",W5&lt;&gt;""),"-")</f>
        <v/>
      </c>
      <c r="AU5" s="120" t="str" cm="1">
        <f t="array" ref="AU5">_xlfn.IFS(AND($P5&lt;&gt;"",X5&lt;&gt;""),ABS($P5-X5),AND($P5="",X5=""),"",OR($P5&lt;&gt;"",X5&lt;&gt;""),"-")</f>
        <v/>
      </c>
      <c r="AV5" s="120" t="str" cm="1">
        <f t="array" ref="AV5">_xlfn.IFS(AND($P5&lt;&gt;"",Y5&lt;&gt;""),ABS($P5-Y5),AND($P5="",Y5=""),"",OR($P5&lt;&gt;"",Y5&lt;&gt;""),"-")</f>
        <v/>
      </c>
      <c r="AW5" s="120" t="str" cm="1">
        <f t="array" ref="AW5">_xlfn.IFS(AND($P5&lt;&gt;"",Z5&lt;&gt;""),ABS($P5-Z5),AND($P5="",Z5=""),"",OR($P5&lt;&gt;"",Z5&lt;&gt;""),"-")</f>
        <v/>
      </c>
      <c r="AX5" s="120" t="str" cm="1">
        <f t="array" ref="AX5">_xlfn.IFS(AND($P5&lt;&gt;"",AA5&lt;&gt;""),ABS($P5-AA5),AND($P5="",AA5=""),"",OR($P5&lt;&gt;"",AA5&lt;&gt;""),"-")</f>
        <v/>
      </c>
      <c r="AY5" s="121" cm="1">
        <f t="array" ref="AY5">_xlfn.IFS(AND($Q5&lt;&gt;"",R5&lt;&gt;""),ABS($Q5-R5),AND($Q5="",R5=""),"",OR($Q5&lt;&gt;"",R5&lt;&gt;""),"-")</f>
        <v>0</v>
      </c>
      <c r="AZ5" s="334" cm="1">
        <f t="array" ref="AZ5">_xlfn.IFS(AND($Q5&lt;&gt;"",S5&lt;&gt;""),ABS($Q5-S5),AND($Q5="",S5=""),"",OR($Q5&lt;&gt;"",S5&lt;&gt;""),"-")</f>
        <v>0</v>
      </c>
      <c r="BA5" s="334" cm="1">
        <f t="array" ref="BA5">_xlfn.IFS(AND($Q5&lt;&gt;"",T5&lt;&gt;""),ABS($Q5-T5),AND($Q5="",T5=""),"",OR($Q5&lt;&gt;"",T5&lt;&gt;""),"-")</f>
        <v>0</v>
      </c>
      <c r="BB5" s="120" cm="1">
        <f t="array" ref="BB5">_xlfn.IFS(AND($Q5&lt;&gt;"",U5&lt;&gt;""),ABS($Q5-U5),AND($Q5="",U5=""),"",OR($Q5&lt;&gt;"",U5&lt;&gt;""),"-")</f>
        <v>0.10492031226168841</v>
      </c>
      <c r="BC5" s="120" t="str" cm="1">
        <f t="array" ref="BC5">_xlfn.IFS(AND($Q5&lt;&gt;"",V5&lt;&gt;""),ABS($Q5-V5),AND($Q5="",V5=""),"",OR($Q5&lt;&gt;"",V5&lt;&gt;""),"-")</f>
        <v>-</v>
      </c>
      <c r="BD5" s="120" t="str" cm="1">
        <f t="array" ref="BD5">_xlfn.IFS(AND($Q5&lt;&gt;"",W5&lt;&gt;""),ABS($Q5-W5),AND($Q5="",W5=""),"",OR($Q5&lt;&gt;"",W5&lt;&gt;""),"-")</f>
        <v>-</v>
      </c>
      <c r="BE5" s="120" t="str" cm="1">
        <f t="array" ref="BE5">_xlfn.IFS(AND($Q5&lt;&gt;"",X5&lt;&gt;""),ABS($Q5-X5),AND($Q5="",X5=""),"",OR($Q5&lt;&gt;"",X5&lt;&gt;""),"-")</f>
        <v>-</v>
      </c>
      <c r="BF5" s="120" t="str" cm="1">
        <f t="array" ref="BF5">_xlfn.IFS(AND($Q5&lt;&gt;"",Y5&lt;&gt;""),ABS($Q5-Y5),AND($Q5="",Y5=""),"",OR($Q5&lt;&gt;"",Y5&lt;&gt;""),"-")</f>
        <v>-</v>
      </c>
      <c r="BG5" s="120" t="str" cm="1">
        <f t="array" ref="BG5">_xlfn.IFS(AND($Q5&lt;&gt;"",Z5&lt;&gt;""),ABS($Q5-Z5),AND($Q5="",Z5=""),"",OR($Q5&lt;&gt;"",Z5&lt;&gt;""),"-")</f>
        <v>-</v>
      </c>
      <c r="BH5" s="120" t="str" cm="1">
        <f t="array" ref="BH5">_xlfn.IFS(AND($Q5&lt;&gt;"",AA5&lt;&gt;""),ABS($Q5-AA5),AND($Q5="",AA5=""),"",OR($Q5&lt;&gt;"",AA5&lt;&gt;""),"-")</f>
        <v>-</v>
      </c>
      <c r="BI5" s="121" cm="1">
        <f t="array" ref="BI5">_xlfn.IFS(AND($R5&lt;&gt;"",S5&lt;&gt;""),ABS($R5-S5),AND($R5="",S5=""),"",OR($R5&lt;&gt;"",S5&lt;&gt;""),"-")</f>
        <v>0</v>
      </c>
      <c r="BJ5" s="120" cm="1">
        <f t="array" ref="BJ5">_xlfn.IFS(AND($R5&lt;&gt;"",T5&lt;&gt;""),ABS($R5-T5),AND($R5="",T5=""),"",OR($R5&lt;&gt;"",T5&lt;&gt;""),"-")</f>
        <v>0</v>
      </c>
      <c r="BK5" s="334" cm="1">
        <f t="array" ref="BK5">_xlfn.IFS(AND($R5&lt;&gt;"",U5&lt;&gt;""),ABS($R5-U5),AND($R5="",U5=""),"",OR($R5&lt;&gt;"",U5&lt;&gt;""),"-")</f>
        <v>0.10492031226168841</v>
      </c>
      <c r="BL5" s="120" t="str" cm="1">
        <f t="array" ref="BL5">_xlfn.IFS(AND($R5&lt;&gt;"",V5&lt;&gt;""),ABS($R5-V5),AND($R5="",V5=""),"",OR($R5&lt;&gt;"",V5&lt;&gt;""),"-")</f>
        <v>-</v>
      </c>
      <c r="BM5" s="120" t="str" cm="1">
        <f t="array" ref="BM5">_xlfn.IFS(AND($R5&lt;&gt;"",W5&lt;&gt;""),ABS($R5-W5),AND($R5="",W5=""),"",OR($R5&lt;&gt;"",W5&lt;&gt;""),"-")</f>
        <v>-</v>
      </c>
      <c r="BN5" s="120" t="str" cm="1">
        <f t="array" ref="BN5">_xlfn.IFS(AND($R5&lt;&gt;"",X5&lt;&gt;""),ABS($R5-X5),AND($R5="",X5=""),"",OR($R5&lt;&gt;"",X5&lt;&gt;""),"-")</f>
        <v>-</v>
      </c>
      <c r="BO5" s="120" t="str" cm="1">
        <f t="array" ref="BO5">_xlfn.IFS(AND($R5&lt;&gt;"",Y5&lt;&gt;""),ABS($R5-Y5),AND($R5="",Y5=""),"",OR($R5&lt;&gt;"",Y5&lt;&gt;""),"-")</f>
        <v>-</v>
      </c>
      <c r="BP5" s="120" t="str" cm="1">
        <f t="array" ref="BP5">_xlfn.IFS(AND($R5&lt;&gt;"",Z5&lt;&gt;""),ABS($R5-Z5),AND($R5="",Z5=""),"",OR($R5&lt;&gt;"",Z5&lt;&gt;""),"-")</f>
        <v>-</v>
      </c>
      <c r="BQ5" s="120" t="str" cm="1">
        <f t="array" ref="BQ5">_xlfn.IFS(AND($R5&lt;&gt;"",AA5&lt;&gt;""),ABS($R5-AA5),AND($R5="",AA5=""),"",OR($R5&lt;&gt;"",AA5&lt;&gt;""),"-")</f>
        <v>-</v>
      </c>
      <c r="BR5" s="121" cm="1">
        <f t="array" ref="BR5">_xlfn.IFS(AND($S5&lt;&gt;"",T5&lt;&gt;""),ABS($S5-T5),AND($S5="",T5=""),"",OR($S5&lt;&gt;"",T5&lt;&gt;""),"-")</f>
        <v>0</v>
      </c>
      <c r="BS5" s="334" cm="1">
        <f t="array" ref="BS5">_xlfn.IFS(AND($S5&lt;&gt;"",U5&lt;&gt;""),ABS($S5-U5),AND($S5="",U5=""),"",OR($S5&lt;&gt;"",U5&lt;&gt;""),"-")</f>
        <v>0.10492031226168841</v>
      </c>
      <c r="BT5" s="120" t="str" cm="1">
        <f t="array" ref="BT5">_xlfn.IFS(AND($S5&lt;&gt;"",V5&lt;&gt;""),ABS($S5-V5),AND($S5="",V5=""),"",OR($S5&lt;&gt;"",V5&lt;&gt;""),"-")</f>
        <v>-</v>
      </c>
      <c r="BU5" s="120" t="str" cm="1">
        <f t="array" ref="BU5">_xlfn.IFS(AND($S5&lt;&gt;"",W5&lt;&gt;""),ABS($S5-W5),AND($S5="",W5=""),"",OR($S5&lt;&gt;"",W5&lt;&gt;""),"-")</f>
        <v>-</v>
      </c>
      <c r="BV5" s="120" t="str" cm="1">
        <f t="array" ref="BV5">_xlfn.IFS(AND($S5&lt;&gt;"",X5&lt;&gt;""),ABS($S5-X5),AND($S5="",X5=""),"",OR($S5&lt;&gt;"",X5&lt;&gt;""),"-")</f>
        <v>-</v>
      </c>
      <c r="BW5" s="120" t="str" cm="1">
        <f t="array" ref="BW5">_xlfn.IFS(AND($S5&lt;&gt;"",Y5&lt;&gt;""),ABS($S5-Y5),AND($S5="",Y5=""),"",OR($S5&lt;&gt;"",Y5&lt;&gt;""),"-")</f>
        <v>-</v>
      </c>
      <c r="BX5" s="120" t="str" cm="1">
        <f t="array" ref="BX5">_xlfn.IFS(AND($S5&lt;&gt;"",Z5&lt;&gt;""),ABS($S5-Z5),AND($S5="",Z5=""),"",OR($S5&lt;&gt;"",Z5&lt;&gt;""),"-")</f>
        <v>-</v>
      </c>
      <c r="BY5" s="120" t="str" cm="1">
        <f t="array" ref="BY5">_xlfn.IFS(AND($S5&lt;&gt;"",AA5&lt;&gt;""),ABS($S5-AA5),AND($S5="",AA5=""),"",OR($S5&lt;&gt;"",AA5&lt;&gt;""),"-")</f>
        <v>-</v>
      </c>
      <c r="BZ5" s="121" cm="1">
        <f t="array" ref="BZ5">_xlfn.IFS(AND($T5&lt;&gt;"",U5&lt;&gt;""),ABS($T5-U5),AND($T5="",U5=""),"",OR($T5&lt;&gt;"",U5&lt;&gt;""),"-")</f>
        <v>0.10492031226168841</v>
      </c>
      <c r="CA5" s="120" t="str" cm="1">
        <f t="array" ref="CA5">_xlfn.IFS(AND($T5&lt;&gt;"",V5&lt;&gt;""),ABS($T5-V5),AND($T5="",V5=""),"",OR($T5&lt;&gt;"",V5&lt;&gt;""),"-")</f>
        <v>-</v>
      </c>
      <c r="CB5" s="120" t="str" cm="1">
        <f t="array" ref="CB5">_xlfn.IFS(AND($T5&lt;&gt;"",W5&lt;&gt;""),ABS($T5-W5),AND($T5="",W5=""),"",OR($T5&lt;&gt;"",W5&lt;&gt;""),"-")</f>
        <v>-</v>
      </c>
      <c r="CC5" s="120" t="str" cm="1">
        <f t="array" ref="CC5">_xlfn.IFS(AND($T5&lt;&gt;"",X5&lt;&gt;""),ABS($T5-X5),AND($T5="",X5=""),"",OR($T5&lt;&gt;"",X5&lt;&gt;""),"-")</f>
        <v>-</v>
      </c>
      <c r="CD5" s="120" t="str" cm="1">
        <f t="array" ref="CD5">_xlfn.IFS(AND($T5&lt;&gt;"",Y5&lt;&gt;""),ABS($T5-Y5),AND($T5="",Y5=""),"",OR($T5&lt;&gt;"",Y5&lt;&gt;""),"-")</f>
        <v>-</v>
      </c>
      <c r="CE5" s="120" t="str" cm="1">
        <f t="array" ref="CE5">_xlfn.IFS(AND($T5&lt;&gt;"",Z5&lt;&gt;""),ABS($T5-Z5),AND($T5="",Z5=""),"",OR($T5&lt;&gt;"",Z5&lt;&gt;""),"-")</f>
        <v>-</v>
      </c>
      <c r="CF5" s="120" t="str" cm="1">
        <f t="array" ref="CF5">_xlfn.IFS(AND($T5&lt;&gt;"",AA5&lt;&gt;""),ABS($T5-AA5),AND($T5="",AA5=""),"",OR($T5&lt;&gt;"",AA5&lt;&gt;""),"-")</f>
        <v>-</v>
      </c>
      <c r="CG5" s="121" t="str" cm="1">
        <f t="array" ref="CG5">_xlfn.IFS(AND($U5&lt;&gt;"",V5&lt;&gt;""),ABS($U5-V5),AND($U5="",V5=""),"",OR($U5&lt;&gt;"",V5&lt;&gt;""),"-")</f>
        <v>-</v>
      </c>
      <c r="CH5" s="120" t="str" cm="1">
        <f t="array" ref="CH5">_xlfn.IFS(AND($U5&lt;&gt;"",W5&lt;&gt;""),ABS($U5-W5),AND($U5="",W5=""),"",OR($U5&lt;&gt;"",W5&lt;&gt;""),"-")</f>
        <v>-</v>
      </c>
      <c r="CI5" s="120" t="str" cm="1">
        <f t="array" ref="CI5">_xlfn.IFS(AND($U5&lt;&gt;"",X5&lt;&gt;""),ABS($U5-X5),AND($U5="",X5=""),"",OR($U5&lt;&gt;"",X5&lt;&gt;""),"-")</f>
        <v>-</v>
      </c>
      <c r="CJ5" s="120" t="str" cm="1">
        <f t="array" ref="CJ5">_xlfn.IFS(AND($U5&lt;&gt;"",Y5&lt;&gt;""),ABS($U5-Y5),AND($U5="",Y5=""),"",OR($U5&lt;&gt;"",Y5&lt;&gt;""),"-")</f>
        <v>-</v>
      </c>
      <c r="CK5" s="120" t="str" cm="1">
        <f t="array" ref="CK5">_xlfn.IFS(AND($U5&lt;&gt;"",Z5&lt;&gt;""),ABS($U5-Z5),AND($U5="",Z5=""),"",OR($U5&lt;&gt;"",Z5&lt;&gt;""),"-")</f>
        <v>-</v>
      </c>
      <c r="CL5" s="120" t="str" cm="1">
        <f t="array" ref="CL5">_xlfn.IFS(AND($U5&lt;&gt;"",AA5&lt;&gt;""),ABS($U5-AA5),AND($U5="",AA5=""),"",OR($U5&lt;&gt;"",AA5&lt;&gt;""),"-")</f>
        <v>-</v>
      </c>
      <c r="CM5" s="121" t="str" cm="1">
        <f t="array" ref="CM5">_xlfn.IFS(AND($V5&lt;&gt;"",W5&lt;&gt;""),ABS($V5-W5),AND($V5="",W5=""),"",OR($V5&lt;&gt;"",W5&lt;&gt;""),"-")</f>
        <v/>
      </c>
      <c r="CN5" s="120" t="str" cm="1">
        <f t="array" ref="CN5">_xlfn.IFS(AND($V5&lt;&gt;"",X5&lt;&gt;""),ABS($V5-X5),AND($V5="",X5=""),"",OR($V5&lt;&gt;"",X5&lt;&gt;""),"-")</f>
        <v/>
      </c>
      <c r="CO5" s="120" t="str" cm="1">
        <f t="array" ref="CO5">_xlfn.IFS(AND($V5&lt;&gt;"",Y5&lt;&gt;""),ABS($V5-Y5),AND($V5="",Y5=""),"",OR($V5&lt;&gt;"",Y5&lt;&gt;""),"-")</f>
        <v/>
      </c>
      <c r="CP5" s="120" t="str" cm="1">
        <f t="array" ref="CP5">_xlfn.IFS(AND($V5&lt;&gt;"",Z5&lt;&gt;""),ABS($V5-Z5),AND($V5="",Z5=""),"",OR($V5&lt;&gt;"",Z5&lt;&gt;""),"-")</f>
        <v/>
      </c>
      <c r="CQ5" s="120" t="str" cm="1">
        <f t="array" ref="CQ5">_xlfn.IFS(AND($V5&lt;&gt;"",AA5&lt;&gt;""),ABS($V5-AA5),AND($V5="",AA5=""),"",OR($V5&lt;&gt;"",AA5&lt;&gt;""),"-")</f>
        <v/>
      </c>
      <c r="CR5" s="121" t="str" cm="1">
        <f t="array" ref="CR5">_xlfn.IFS(AND($W5&lt;&gt;"",X5&lt;&gt;""),ABS($W5-X5),AND($W5="",X5=""),"",OR($W5&lt;&gt;"",X5&lt;&gt;""),"-")</f>
        <v/>
      </c>
      <c r="CS5" s="120" t="str" cm="1">
        <f t="array" ref="CS5">_xlfn.IFS(AND($W5&lt;&gt;"",Y5&lt;&gt;""),ABS($W5-Y5),AND($W5="",Y5=""),"",OR($W5&lt;&gt;"",Y5&lt;&gt;""),"-")</f>
        <v/>
      </c>
      <c r="CT5" s="120" t="str" cm="1">
        <f t="array" ref="CT5">_xlfn.IFS(AND($W5&lt;&gt;"",Z5&lt;&gt;""),ABS($W5-Z5),AND($W5="",Z5=""),"",OR($W5&lt;&gt;"",Z5&lt;&gt;""),"-")</f>
        <v/>
      </c>
      <c r="CU5" s="120" t="str" cm="1">
        <f t="array" ref="CU5">_xlfn.IFS(AND($W5&lt;&gt;"",AA5&lt;&gt;""),ABS($W5-AA5),AND($W5="",AA5=""),"",OR($W5&lt;&gt;"",AA5&lt;&gt;""),"-")</f>
        <v/>
      </c>
      <c r="CV5" s="121" t="str" cm="1">
        <f t="array" ref="CV5">_xlfn.IFS(AND($X5&lt;&gt;"",Y5&lt;&gt;""),ABS($X5-Y5),AND($X5="",Y5=""),"",OR($X5&lt;&gt;"",Y5&lt;&gt;""),"-")</f>
        <v/>
      </c>
      <c r="CW5" s="120" t="str" cm="1">
        <f t="array" ref="CW5">_xlfn.IFS(AND($X5&lt;&gt;"",Z5&lt;&gt;""),ABS($X5-Z5),AND($X5="",Z5=""),"",OR($X5&lt;&gt;"",Z5&lt;&gt;""),"-")</f>
        <v/>
      </c>
      <c r="CX5" s="120" t="str" cm="1">
        <f t="array" ref="CX5">_xlfn.IFS(AND($X5&lt;&gt;"",AA5&lt;&gt;""),ABS($X5-AA5),AND($X5="",AA5=""),"",OR($X5&lt;&gt;"",AA5&lt;&gt;""),"-")</f>
        <v/>
      </c>
      <c r="CY5" s="121" t="str" cm="1">
        <f t="array" ref="CY5">_xlfn.IFS(AND($Y5&lt;&gt;"",Z5&lt;&gt;""),ABS($Y5-Z5),AND($Y5="",Z5=""),"",OR($Y5&lt;&gt;"",Z5&lt;&gt;""),"-")</f>
        <v/>
      </c>
      <c r="CZ5" s="120" t="str" cm="1">
        <f t="array" ref="CZ5">_xlfn.IFS(AND($Y5&lt;&gt;"",AA5&lt;&gt;""),ABS($Y5-AA5),AND($Y5="",AA5=""),"",OR($Y5&lt;&gt;"",AA5&lt;&gt;""),"-")</f>
        <v/>
      </c>
      <c r="DA5" s="121" t="str" cm="1">
        <f t="array" ref="DA5">_xlfn.IFS(AND($Z5&lt;&gt;"",AA5&lt;&gt;""),ABS($Z5-AA5),AND($Z5="",AA5=""),"",OR($Z5&lt;&gt;"",AA5&lt;&gt;""),"-")</f>
        <v/>
      </c>
    </row>
    <row r="6" spans="1:106" x14ac:dyDescent="0.2">
      <c r="A6" s="260" t="s">
        <v>37</v>
      </c>
      <c r="B6" s="259" t="str">
        <f>VLOOKUP($A6,Merged_couplings!$B:$BU,MATCH(B$1,Merged_couplings!$B$1:$BU$1,0),FALSE)</f>
        <v>---</v>
      </c>
      <c r="C6" s="258" t="str">
        <f>VLOOKUP($A6,Merged_couplings!$B:$BU,MATCH(C$1,Merged_couplings!$B$1:$BU$1,0),FALSE)</f>
        <v>---</v>
      </c>
      <c r="D6" s="258" t="str">
        <f>VLOOKUP($A6,Merged_couplings!$B:$BU,MATCH(D$1,Merged_couplings!$B$1:$BU$1,0),FALSE)</f>
        <v>-IG</v>
      </c>
      <c r="E6" s="258" t="str">
        <f>VLOOKUP($A6,Merged_couplings!$B:$BU,MATCH(E$1,Merged_couplings!$B$1:$BU$1,0),FALSE)</f>
        <v>-IG</v>
      </c>
      <c r="F6" s="258" t="str">
        <f>VLOOKUP($A6,Merged_couplings!$B:$BU,MATCH(F$1,Merged_couplings!$B$1:$BU$1,0),FALSE)</f>
        <v>--G</v>
      </c>
      <c r="G6" s="258" t="str">
        <f>VLOOKUP($A6,Merged_couplings!$B:$BU,MATCH(G$1,Merged_couplings!$B$1:$BU$1,0),FALSE)</f>
        <v>--G</v>
      </c>
      <c r="H6" s="258" t="str">
        <f>VLOOKUP($A6,Merged_couplings!$B:$BU,MATCH(H$1,Merged_couplings!$B$1:$BU$1,0),FALSE)</f>
        <v>--G</v>
      </c>
      <c r="I6" s="258" t="str">
        <f>VLOOKUP($A6,Merged_couplings!$B:$BU,MATCH(I$1,Merged_couplings!$B$1:$BU$1,0),FALSE)</f>
        <v>---</v>
      </c>
      <c r="J6" s="258" t="str">
        <f>VLOOKUP($A6,Merged_couplings!$B:$BU,MATCH(J$1,Merged_couplings!$B$1:$BU$1,0),FALSE)</f>
        <v>---</v>
      </c>
      <c r="K6" s="258" t="str">
        <f>VLOOKUP($A6,Merged_couplings!$B:$BU,MATCH(K$1,Merged_couplings!$B$1:$BU$1,0),FALSE)</f>
        <v>---</v>
      </c>
      <c r="L6" s="258" t="str">
        <f>VLOOKUP($A6,Merged_couplings!$B:$BU,MATCH(L$1,Merged_couplings!$B$1:$BU$1,0),FALSE)</f>
        <v>---</v>
      </c>
      <c r="M6" s="258" t="str">
        <f>VLOOKUP($A6,Merged_couplings!$B:$BU,MATCH(M$1,Merged_couplings!$B$1:$BU$1,0),FALSE)</f>
        <v>---</v>
      </c>
      <c r="N6" s="258" t="str">
        <f>VLOOKUP($A6,Merged_couplings!$B:$BU,MATCH(N$1,Merged_couplings!$B$1:$BU$1,0),FALSE)</f>
        <v>---</v>
      </c>
      <c r="O6" s="121" t="str">
        <f>IF(OR(B6="BIG",B6="BI-",B6="-IG"),VLOOKUP($A6,Merged_couplings!$B:$BU,MATCH(O$1,Merged_couplings!$B$1:$BU$1,0),FALSE),"")</f>
        <v/>
      </c>
      <c r="P6" s="120" t="str">
        <f>IF(OR(C6="BIG",C6="BI-",C6="-IG"),VLOOKUP($A6,Merged_couplings!$B:$BU,MATCH(P$1,Merged_couplings!$B$1:$BU$1,0),FALSE),"")</f>
        <v/>
      </c>
      <c r="Q6" s="120">
        <f>IF(OR(D6="BIG",D6="BI-",D6="-IG"),VLOOKUP($A6,Merged_couplings!$B:$BU,MATCH(Q$1,Merged_couplings!$B$1:$BU$1,0),FALSE),"")</f>
        <v>8.459637310505757</v>
      </c>
      <c r="R6" s="120">
        <f t="shared" si="0"/>
        <v>8.459637310505757</v>
      </c>
      <c r="S6" s="120">
        <f t="shared" si="0"/>
        <v>8.459637310505757</v>
      </c>
      <c r="T6" s="120">
        <f t="shared" si="0"/>
        <v>8.459637310505757</v>
      </c>
      <c r="U6" s="120" t="str">
        <f>IF(OR(H6="BIG",H6="BI-",H6="-IG"),VLOOKUP($A6,Merged_couplings!$B:$BU,MATCH(U$1,Merged_couplings!$B$1:$BU$1,0),FALSE),"")</f>
        <v/>
      </c>
      <c r="V6" s="120" t="str">
        <f>IF(OR(I6="BIG",I6="BI-",I6="-IG"),VLOOKUP($A6,Merged_couplings!$B:$BU,MATCH(V$1,Merged_couplings!$B$1:$BU$1,0),FALSE),"")</f>
        <v/>
      </c>
      <c r="W6" s="120" t="str">
        <f t="shared" si="1"/>
        <v/>
      </c>
      <c r="X6" s="120" t="str">
        <f>IF(OR(K6="BIG",K6="BI-",K6="-IG"),VLOOKUP($A6,Merged_couplings!$B:$BU,MATCH(X$1,Merged_couplings!$B$1:$BU$1,0),FALSE),"")</f>
        <v/>
      </c>
      <c r="Y6" s="120" t="str">
        <f>IF(OR(L6="BIG",L6="BI-",L6="-IG"),VLOOKUP($A6,Merged_couplings!$B:$BU,MATCH(Y$1,Merged_couplings!$B$1:$BU$1,0),FALSE),"")</f>
        <v/>
      </c>
      <c r="Z6" s="120" t="str">
        <f>IF(OR(M6="BIG",M6="BI-",M6="-IG"),VLOOKUP($A6,Merged_couplings!$B:$BU,MATCH(Z$1,Merged_couplings!$B$1:$BU$1,0),FALSE),"")</f>
        <v/>
      </c>
      <c r="AA6" s="120" t="str">
        <f>IF(OR(N6="BIG",N6="BI-",N6="-IG"),VLOOKUP($A6,Merged_couplings!$B:$BU,MATCH(AA$1,Merged_couplings!$B$1:$BU$1,0),FALSE),"")</f>
        <v/>
      </c>
      <c r="AB6" s="123" t="str" cm="1">
        <f t="array" ref="AB6">_xlfn.IFS(AND($O6&lt;&gt;"",P6&lt;&gt;""),ABS($O6-P6),AND($O6="",P6=""),"",OR($O6&lt;&gt;"",P6&lt;&gt;""),"-")</f>
        <v/>
      </c>
      <c r="AC6" s="122" t="str" cm="1">
        <f t="array" ref="AC6">_xlfn.IFS(AND($O6&lt;&gt;"",Q6&lt;&gt;""),ABS($O6-Q6),AND($O6="",Q6=""),"",OR($O6&lt;&gt;"",Q6&lt;&gt;""),"-")</f>
        <v>-</v>
      </c>
      <c r="AD6" s="122" t="str" cm="1">
        <f t="array" ref="AD6">_xlfn.IFS(AND($O6&lt;&gt;"",R6&lt;&gt;""),ABS($O6-R6),AND($O6="",R6=""),"",OR($O6&lt;&gt;"",R6&lt;&gt;""),"-")</f>
        <v>-</v>
      </c>
      <c r="AE6" s="122" t="str" cm="1">
        <f t="array" ref="AE6">_xlfn.IFS(AND($O6&lt;&gt;"",S6&lt;&gt;""),ABS($O6-S6),AND($O6="",S6=""),"",OR($O6&lt;&gt;"",S6&lt;&gt;""),"-")</f>
        <v>-</v>
      </c>
      <c r="AF6" s="122" t="str" cm="1">
        <f t="array" ref="AF6">_xlfn.IFS(AND($O6&lt;&gt;"",T6&lt;&gt;""),ABS($O6-T6),AND($O6="",T6=""),"",OR($O6&lt;&gt;"",T6&lt;&gt;""),"-")</f>
        <v>-</v>
      </c>
      <c r="AG6" s="122" t="str" cm="1">
        <f t="array" ref="AG6">_xlfn.IFS(AND($O6&lt;&gt;"",U6&lt;&gt;""),ABS($O6-U6),AND($O6="",U6=""),"",OR($O6&lt;&gt;"",U6&lt;&gt;""),"-")</f>
        <v/>
      </c>
      <c r="AH6" s="122" t="str" cm="1">
        <f t="array" ref="AH6">_xlfn.IFS(AND($O6&lt;&gt;"",V6&lt;&gt;""),ABS($O6-V6),AND($O6="",V6=""),"",OR($O6&lt;&gt;"",V6&lt;&gt;""),"-")</f>
        <v/>
      </c>
      <c r="AI6" s="122" t="str" cm="1">
        <f t="array" ref="AI6">_xlfn.IFS(AND($O6&lt;&gt;"",W6&lt;&gt;""),ABS($O6-W6),AND($O6="",W6=""),"",OR($O6&lt;&gt;"",W6&lt;&gt;""),"-")</f>
        <v/>
      </c>
      <c r="AJ6" s="122" t="str" cm="1">
        <f t="array" ref="AJ6">_xlfn.IFS(AND($O6&lt;&gt;"",X6&lt;&gt;""),ABS($O6-X6),AND($O6="",X6=""),"",OR($O6&lt;&gt;"",X6&lt;&gt;""),"-")</f>
        <v/>
      </c>
      <c r="AK6" s="122" t="str" cm="1">
        <f t="array" ref="AK6">_xlfn.IFS(AND($O6&lt;&gt;"",Y6&lt;&gt;""),ABS($O6-Y6),AND($O6="",Y6=""),"",OR($O6&lt;&gt;"",Y6&lt;&gt;""),"-")</f>
        <v/>
      </c>
      <c r="AL6" s="122" t="str" cm="1">
        <f t="array" ref="AL6">_xlfn.IFS(AND($O6&lt;&gt;"",Z6&lt;&gt;""),ABS($O6-Z6),AND($O6="",Z6=""),"",OR($O6&lt;&gt;"",Z6&lt;&gt;""),"-")</f>
        <v/>
      </c>
      <c r="AM6" s="122" t="str" cm="1">
        <f t="array" ref="AM6">_xlfn.IFS(AND($O6&lt;&gt;"",AA6&lt;&gt;""),ABS($O6-AA6),AND($O6="",AA6=""),"",OR($O6&lt;&gt;"",AA6&lt;&gt;""),"-")</f>
        <v/>
      </c>
      <c r="AN6" s="121" t="str" cm="1">
        <f t="array" ref="AN6">_xlfn.IFS(AND($P6&lt;&gt;"",Q6&lt;&gt;""),ABS($P6-Q6),AND($P6="",Q6=""),"",OR($P6&lt;&gt;"",Q6&lt;&gt;""),"-")</f>
        <v>-</v>
      </c>
      <c r="AO6" s="120" t="str" cm="1">
        <f t="array" ref="AO6">_xlfn.IFS(AND($P6&lt;&gt;"",R6&lt;&gt;""),ABS($P6-R6),AND($P6="",R6=""),"",OR($P6&lt;&gt;"",R6&lt;&gt;""),"-")</f>
        <v>-</v>
      </c>
      <c r="AP6" s="120" t="str" cm="1">
        <f t="array" ref="AP6">_xlfn.IFS(AND($P6&lt;&gt;"",S6&lt;&gt;""),ABS($P6-S6),AND($P6="",S6=""),"",OR($P6&lt;&gt;"",S6&lt;&gt;""),"-")</f>
        <v>-</v>
      </c>
      <c r="AQ6" s="120" t="str" cm="1">
        <f t="array" ref="AQ6">_xlfn.IFS(AND($P6&lt;&gt;"",T6&lt;&gt;""),ABS($P6-T6),AND($P6="",T6=""),"",OR($P6&lt;&gt;"",T6&lt;&gt;""),"-")</f>
        <v>-</v>
      </c>
      <c r="AR6" s="120" t="str" cm="1">
        <f t="array" ref="AR6">_xlfn.IFS(AND($P6&lt;&gt;"",U6&lt;&gt;""),ABS($P6-U6),AND($P6="",U6=""),"",OR($P6&lt;&gt;"",U6&lt;&gt;""),"-")</f>
        <v/>
      </c>
      <c r="AS6" s="120" t="str" cm="1">
        <f t="array" ref="AS6">_xlfn.IFS(AND($P6&lt;&gt;"",V6&lt;&gt;""),ABS($P6-V6),AND($P6="",V6=""),"",OR($P6&lt;&gt;"",V6&lt;&gt;""),"-")</f>
        <v/>
      </c>
      <c r="AT6" s="120" t="str" cm="1">
        <f t="array" ref="AT6">_xlfn.IFS(AND($P6&lt;&gt;"",W6&lt;&gt;""),ABS($P6-W6),AND($P6="",W6=""),"",OR($P6&lt;&gt;"",W6&lt;&gt;""),"-")</f>
        <v/>
      </c>
      <c r="AU6" s="120" t="str" cm="1">
        <f t="array" ref="AU6">_xlfn.IFS(AND($P6&lt;&gt;"",X6&lt;&gt;""),ABS($P6-X6),AND($P6="",X6=""),"",OR($P6&lt;&gt;"",X6&lt;&gt;""),"-")</f>
        <v/>
      </c>
      <c r="AV6" s="120" t="str" cm="1">
        <f t="array" ref="AV6">_xlfn.IFS(AND($P6&lt;&gt;"",Y6&lt;&gt;""),ABS($P6-Y6),AND($P6="",Y6=""),"",OR($P6&lt;&gt;"",Y6&lt;&gt;""),"-")</f>
        <v/>
      </c>
      <c r="AW6" s="120" t="str" cm="1">
        <f t="array" ref="AW6">_xlfn.IFS(AND($P6&lt;&gt;"",Z6&lt;&gt;""),ABS($P6-Z6),AND($P6="",Z6=""),"",OR($P6&lt;&gt;"",Z6&lt;&gt;""),"-")</f>
        <v/>
      </c>
      <c r="AX6" s="120" t="str" cm="1">
        <f t="array" ref="AX6">_xlfn.IFS(AND($P6&lt;&gt;"",AA6&lt;&gt;""),ABS($P6-AA6),AND($P6="",AA6=""),"",OR($P6&lt;&gt;"",AA6&lt;&gt;""),"-")</f>
        <v/>
      </c>
      <c r="AY6" s="121" cm="1">
        <f t="array" ref="AY6">_xlfn.IFS(AND($Q6&lt;&gt;"",R6&lt;&gt;""),ABS($Q6-R6),AND($Q6="",R6=""),"",OR($Q6&lt;&gt;"",R6&lt;&gt;""),"-")</f>
        <v>0</v>
      </c>
      <c r="AZ6" s="334" cm="1">
        <f t="array" ref="AZ6">_xlfn.IFS(AND($Q6&lt;&gt;"",S6&lt;&gt;""),ABS($Q6-S6),AND($Q6="",S6=""),"",OR($Q6&lt;&gt;"",S6&lt;&gt;""),"-")</f>
        <v>0</v>
      </c>
      <c r="BA6" s="334" cm="1">
        <f t="array" ref="BA6">_xlfn.IFS(AND($Q6&lt;&gt;"",T6&lt;&gt;""),ABS($Q6-T6),AND($Q6="",T6=""),"",OR($Q6&lt;&gt;"",T6&lt;&gt;""),"-")</f>
        <v>0</v>
      </c>
      <c r="BB6" s="120" t="str" cm="1">
        <f t="array" ref="BB6">_xlfn.IFS(AND($Q6&lt;&gt;"",U6&lt;&gt;""),ABS($Q6-U6),AND($Q6="",U6=""),"",OR($Q6&lt;&gt;"",U6&lt;&gt;""),"-")</f>
        <v>-</v>
      </c>
      <c r="BC6" s="120" t="str" cm="1">
        <f t="array" ref="BC6">_xlfn.IFS(AND($Q6&lt;&gt;"",V6&lt;&gt;""),ABS($Q6-V6),AND($Q6="",V6=""),"",OR($Q6&lt;&gt;"",V6&lt;&gt;""),"-")</f>
        <v>-</v>
      </c>
      <c r="BD6" s="120" t="str" cm="1">
        <f t="array" ref="BD6">_xlfn.IFS(AND($Q6&lt;&gt;"",W6&lt;&gt;""),ABS($Q6-W6),AND($Q6="",W6=""),"",OR($Q6&lt;&gt;"",W6&lt;&gt;""),"-")</f>
        <v>-</v>
      </c>
      <c r="BE6" s="120" t="str" cm="1">
        <f t="array" ref="BE6">_xlfn.IFS(AND($Q6&lt;&gt;"",X6&lt;&gt;""),ABS($Q6-X6),AND($Q6="",X6=""),"",OR($Q6&lt;&gt;"",X6&lt;&gt;""),"-")</f>
        <v>-</v>
      </c>
      <c r="BF6" s="120" t="str" cm="1">
        <f t="array" ref="BF6">_xlfn.IFS(AND($Q6&lt;&gt;"",Y6&lt;&gt;""),ABS($Q6-Y6),AND($Q6="",Y6=""),"",OR($Q6&lt;&gt;"",Y6&lt;&gt;""),"-")</f>
        <v>-</v>
      </c>
      <c r="BG6" s="120" t="str" cm="1">
        <f t="array" ref="BG6">_xlfn.IFS(AND($Q6&lt;&gt;"",Z6&lt;&gt;""),ABS($Q6-Z6),AND($Q6="",Z6=""),"",OR($Q6&lt;&gt;"",Z6&lt;&gt;""),"-")</f>
        <v>-</v>
      </c>
      <c r="BH6" s="120" t="str" cm="1">
        <f t="array" ref="BH6">_xlfn.IFS(AND($Q6&lt;&gt;"",AA6&lt;&gt;""),ABS($Q6-AA6),AND($Q6="",AA6=""),"",OR($Q6&lt;&gt;"",AA6&lt;&gt;""),"-")</f>
        <v>-</v>
      </c>
      <c r="BI6" s="121" cm="1">
        <f t="array" ref="BI6">_xlfn.IFS(AND($R6&lt;&gt;"",S6&lt;&gt;""),ABS($R6-S6),AND($R6="",S6=""),"",OR($R6&lt;&gt;"",S6&lt;&gt;""),"-")</f>
        <v>0</v>
      </c>
      <c r="BJ6" s="120" cm="1">
        <f t="array" ref="BJ6">_xlfn.IFS(AND($R6&lt;&gt;"",T6&lt;&gt;""),ABS($R6-T6),AND($R6="",T6=""),"",OR($R6&lt;&gt;"",T6&lt;&gt;""),"-")</f>
        <v>0</v>
      </c>
      <c r="BK6" s="334" t="str" cm="1">
        <f t="array" ref="BK6">_xlfn.IFS(AND($R6&lt;&gt;"",U6&lt;&gt;""),ABS($R6-U6),AND($R6="",U6=""),"",OR($R6&lt;&gt;"",U6&lt;&gt;""),"-")</f>
        <v>-</v>
      </c>
      <c r="BL6" s="120" t="str" cm="1">
        <f t="array" ref="BL6">_xlfn.IFS(AND($R6&lt;&gt;"",V6&lt;&gt;""),ABS($R6-V6),AND($R6="",V6=""),"",OR($R6&lt;&gt;"",V6&lt;&gt;""),"-")</f>
        <v>-</v>
      </c>
      <c r="BM6" s="120" t="str" cm="1">
        <f t="array" ref="BM6">_xlfn.IFS(AND($R6&lt;&gt;"",W6&lt;&gt;""),ABS($R6-W6),AND($R6="",W6=""),"",OR($R6&lt;&gt;"",W6&lt;&gt;""),"-")</f>
        <v>-</v>
      </c>
      <c r="BN6" s="120" t="str" cm="1">
        <f t="array" ref="BN6">_xlfn.IFS(AND($R6&lt;&gt;"",X6&lt;&gt;""),ABS($R6-X6),AND($R6="",X6=""),"",OR($R6&lt;&gt;"",X6&lt;&gt;""),"-")</f>
        <v>-</v>
      </c>
      <c r="BO6" s="120" t="str" cm="1">
        <f t="array" ref="BO6">_xlfn.IFS(AND($R6&lt;&gt;"",Y6&lt;&gt;""),ABS($R6-Y6),AND($R6="",Y6=""),"",OR($R6&lt;&gt;"",Y6&lt;&gt;""),"-")</f>
        <v>-</v>
      </c>
      <c r="BP6" s="120" t="str" cm="1">
        <f t="array" ref="BP6">_xlfn.IFS(AND($R6&lt;&gt;"",Z6&lt;&gt;""),ABS($R6-Z6),AND($R6="",Z6=""),"",OR($R6&lt;&gt;"",Z6&lt;&gt;""),"-")</f>
        <v>-</v>
      </c>
      <c r="BQ6" s="120" t="str" cm="1">
        <f t="array" ref="BQ6">_xlfn.IFS(AND($R6&lt;&gt;"",AA6&lt;&gt;""),ABS($R6-AA6),AND($R6="",AA6=""),"",OR($R6&lt;&gt;"",AA6&lt;&gt;""),"-")</f>
        <v>-</v>
      </c>
      <c r="BR6" s="121" cm="1">
        <f t="array" ref="BR6">_xlfn.IFS(AND($S6&lt;&gt;"",T6&lt;&gt;""),ABS($S6-T6),AND($S6="",T6=""),"",OR($S6&lt;&gt;"",T6&lt;&gt;""),"-")</f>
        <v>0</v>
      </c>
      <c r="BS6" s="334" t="str" cm="1">
        <f t="array" ref="BS6">_xlfn.IFS(AND($S6&lt;&gt;"",U6&lt;&gt;""),ABS($S6-U6),AND($S6="",U6=""),"",OR($S6&lt;&gt;"",U6&lt;&gt;""),"-")</f>
        <v>-</v>
      </c>
      <c r="BT6" s="120" t="str" cm="1">
        <f t="array" ref="BT6">_xlfn.IFS(AND($S6&lt;&gt;"",V6&lt;&gt;""),ABS($S6-V6),AND($S6="",V6=""),"",OR($S6&lt;&gt;"",V6&lt;&gt;""),"-")</f>
        <v>-</v>
      </c>
      <c r="BU6" s="120" t="str" cm="1">
        <f t="array" ref="BU6">_xlfn.IFS(AND($S6&lt;&gt;"",W6&lt;&gt;""),ABS($S6-W6),AND($S6="",W6=""),"",OR($S6&lt;&gt;"",W6&lt;&gt;""),"-")</f>
        <v>-</v>
      </c>
      <c r="BV6" s="120" t="str" cm="1">
        <f t="array" ref="BV6">_xlfn.IFS(AND($S6&lt;&gt;"",X6&lt;&gt;""),ABS($S6-X6),AND($S6="",X6=""),"",OR($S6&lt;&gt;"",X6&lt;&gt;""),"-")</f>
        <v>-</v>
      </c>
      <c r="BW6" s="120" t="str" cm="1">
        <f t="array" ref="BW6">_xlfn.IFS(AND($S6&lt;&gt;"",Y6&lt;&gt;""),ABS($S6-Y6),AND($S6="",Y6=""),"",OR($S6&lt;&gt;"",Y6&lt;&gt;""),"-")</f>
        <v>-</v>
      </c>
      <c r="BX6" s="120" t="str" cm="1">
        <f t="array" ref="BX6">_xlfn.IFS(AND($S6&lt;&gt;"",Z6&lt;&gt;""),ABS($S6-Z6),AND($S6="",Z6=""),"",OR($S6&lt;&gt;"",Z6&lt;&gt;""),"-")</f>
        <v>-</v>
      </c>
      <c r="BY6" s="120" t="str" cm="1">
        <f t="array" ref="BY6">_xlfn.IFS(AND($S6&lt;&gt;"",AA6&lt;&gt;""),ABS($S6-AA6),AND($S6="",AA6=""),"",OR($S6&lt;&gt;"",AA6&lt;&gt;""),"-")</f>
        <v>-</v>
      </c>
      <c r="BZ6" s="121" t="str" cm="1">
        <f t="array" ref="BZ6">_xlfn.IFS(AND($T6&lt;&gt;"",U6&lt;&gt;""),ABS($T6-U6),AND($T6="",U6=""),"",OR($T6&lt;&gt;"",U6&lt;&gt;""),"-")</f>
        <v>-</v>
      </c>
      <c r="CA6" s="120" t="str" cm="1">
        <f t="array" ref="CA6">_xlfn.IFS(AND($T6&lt;&gt;"",V6&lt;&gt;""),ABS($T6-V6),AND($T6="",V6=""),"",OR($T6&lt;&gt;"",V6&lt;&gt;""),"-")</f>
        <v>-</v>
      </c>
      <c r="CB6" s="120" t="str" cm="1">
        <f t="array" ref="CB6">_xlfn.IFS(AND($T6&lt;&gt;"",W6&lt;&gt;""),ABS($T6-W6),AND($T6="",W6=""),"",OR($T6&lt;&gt;"",W6&lt;&gt;""),"-")</f>
        <v>-</v>
      </c>
      <c r="CC6" s="120" t="str" cm="1">
        <f t="array" ref="CC6">_xlfn.IFS(AND($T6&lt;&gt;"",X6&lt;&gt;""),ABS($T6-X6),AND($T6="",X6=""),"",OR($T6&lt;&gt;"",X6&lt;&gt;""),"-")</f>
        <v>-</v>
      </c>
      <c r="CD6" s="120" t="str" cm="1">
        <f t="array" ref="CD6">_xlfn.IFS(AND($T6&lt;&gt;"",Y6&lt;&gt;""),ABS($T6-Y6),AND($T6="",Y6=""),"",OR($T6&lt;&gt;"",Y6&lt;&gt;""),"-")</f>
        <v>-</v>
      </c>
      <c r="CE6" s="120" t="str" cm="1">
        <f t="array" ref="CE6">_xlfn.IFS(AND($T6&lt;&gt;"",Z6&lt;&gt;""),ABS($T6-Z6),AND($T6="",Z6=""),"",OR($T6&lt;&gt;"",Z6&lt;&gt;""),"-")</f>
        <v>-</v>
      </c>
      <c r="CF6" s="120" t="str" cm="1">
        <f t="array" ref="CF6">_xlfn.IFS(AND($T6&lt;&gt;"",AA6&lt;&gt;""),ABS($T6-AA6),AND($T6="",AA6=""),"",OR($T6&lt;&gt;"",AA6&lt;&gt;""),"-")</f>
        <v>-</v>
      </c>
      <c r="CG6" s="121" t="str" cm="1">
        <f t="array" ref="CG6">_xlfn.IFS(AND($U6&lt;&gt;"",V6&lt;&gt;""),ABS($U6-V6),AND($U6="",V6=""),"",OR($U6&lt;&gt;"",V6&lt;&gt;""),"-")</f>
        <v/>
      </c>
      <c r="CH6" s="120" t="str" cm="1">
        <f t="array" ref="CH6">_xlfn.IFS(AND($U6&lt;&gt;"",W6&lt;&gt;""),ABS($U6-W6),AND($U6="",W6=""),"",OR($U6&lt;&gt;"",W6&lt;&gt;""),"-")</f>
        <v/>
      </c>
      <c r="CI6" s="120" t="str" cm="1">
        <f t="array" ref="CI6">_xlfn.IFS(AND($U6&lt;&gt;"",X6&lt;&gt;""),ABS($U6-X6),AND($U6="",X6=""),"",OR($U6&lt;&gt;"",X6&lt;&gt;""),"-")</f>
        <v/>
      </c>
      <c r="CJ6" s="120" t="str" cm="1">
        <f t="array" ref="CJ6">_xlfn.IFS(AND($U6&lt;&gt;"",Y6&lt;&gt;""),ABS($U6-Y6),AND($U6="",Y6=""),"",OR($U6&lt;&gt;"",Y6&lt;&gt;""),"-")</f>
        <v/>
      </c>
      <c r="CK6" s="120" t="str" cm="1">
        <f t="array" ref="CK6">_xlfn.IFS(AND($U6&lt;&gt;"",Z6&lt;&gt;""),ABS($U6-Z6),AND($U6="",Z6=""),"",OR($U6&lt;&gt;"",Z6&lt;&gt;""),"-")</f>
        <v/>
      </c>
      <c r="CL6" s="120" t="str" cm="1">
        <f t="array" ref="CL6">_xlfn.IFS(AND($U6&lt;&gt;"",AA6&lt;&gt;""),ABS($U6-AA6),AND($U6="",AA6=""),"",OR($U6&lt;&gt;"",AA6&lt;&gt;""),"-")</f>
        <v/>
      </c>
      <c r="CM6" s="121" t="str" cm="1">
        <f t="array" ref="CM6">_xlfn.IFS(AND($V6&lt;&gt;"",W6&lt;&gt;""),ABS($V6-W6),AND($V6="",W6=""),"",OR($V6&lt;&gt;"",W6&lt;&gt;""),"-")</f>
        <v/>
      </c>
      <c r="CN6" s="120" t="str" cm="1">
        <f t="array" ref="CN6">_xlfn.IFS(AND($V6&lt;&gt;"",X6&lt;&gt;""),ABS($V6-X6),AND($V6="",X6=""),"",OR($V6&lt;&gt;"",X6&lt;&gt;""),"-")</f>
        <v/>
      </c>
      <c r="CO6" s="120" t="str" cm="1">
        <f t="array" ref="CO6">_xlfn.IFS(AND($V6&lt;&gt;"",Y6&lt;&gt;""),ABS($V6-Y6),AND($V6="",Y6=""),"",OR($V6&lt;&gt;"",Y6&lt;&gt;""),"-")</f>
        <v/>
      </c>
      <c r="CP6" s="120" t="str" cm="1">
        <f t="array" ref="CP6">_xlfn.IFS(AND($V6&lt;&gt;"",Z6&lt;&gt;""),ABS($V6-Z6),AND($V6="",Z6=""),"",OR($V6&lt;&gt;"",Z6&lt;&gt;""),"-")</f>
        <v/>
      </c>
      <c r="CQ6" s="120" t="str" cm="1">
        <f t="array" ref="CQ6">_xlfn.IFS(AND($V6&lt;&gt;"",AA6&lt;&gt;""),ABS($V6-AA6),AND($V6="",AA6=""),"",OR($V6&lt;&gt;"",AA6&lt;&gt;""),"-")</f>
        <v/>
      </c>
      <c r="CR6" s="121" t="str" cm="1">
        <f t="array" ref="CR6">_xlfn.IFS(AND($W6&lt;&gt;"",X6&lt;&gt;""),ABS($W6-X6),AND($W6="",X6=""),"",OR($W6&lt;&gt;"",X6&lt;&gt;""),"-")</f>
        <v/>
      </c>
      <c r="CS6" s="120" t="str" cm="1">
        <f t="array" ref="CS6">_xlfn.IFS(AND($W6&lt;&gt;"",Y6&lt;&gt;""),ABS($W6-Y6),AND($W6="",Y6=""),"",OR($W6&lt;&gt;"",Y6&lt;&gt;""),"-")</f>
        <v/>
      </c>
      <c r="CT6" s="120" t="str" cm="1">
        <f t="array" ref="CT6">_xlfn.IFS(AND($W6&lt;&gt;"",Z6&lt;&gt;""),ABS($W6-Z6),AND($W6="",Z6=""),"",OR($W6&lt;&gt;"",Z6&lt;&gt;""),"-")</f>
        <v/>
      </c>
      <c r="CU6" s="120" t="str" cm="1">
        <f t="array" ref="CU6">_xlfn.IFS(AND($W6&lt;&gt;"",AA6&lt;&gt;""),ABS($W6-AA6),AND($W6="",AA6=""),"",OR($W6&lt;&gt;"",AA6&lt;&gt;""),"-")</f>
        <v/>
      </c>
      <c r="CV6" s="121" t="str" cm="1">
        <f t="array" ref="CV6">_xlfn.IFS(AND($X6&lt;&gt;"",Y6&lt;&gt;""),ABS($X6-Y6),AND($X6="",Y6=""),"",OR($X6&lt;&gt;"",Y6&lt;&gt;""),"-")</f>
        <v/>
      </c>
      <c r="CW6" s="120" t="str" cm="1">
        <f t="array" ref="CW6">_xlfn.IFS(AND($X6&lt;&gt;"",Z6&lt;&gt;""),ABS($X6-Z6),AND($X6="",Z6=""),"",OR($X6&lt;&gt;"",Z6&lt;&gt;""),"-")</f>
        <v/>
      </c>
      <c r="CX6" s="120" t="str" cm="1">
        <f t="array" ref="CX6">_xlfn.IFS(AND($X6&lt;&gt;"",AA6&lt;&gt;""),ABS($X6-AA6),AND($X6="",AA6=""),"",OR($X6&lt;&gt;"",AA6&lt;&gt;""),"-")</f>
        <v/>
      </c>
      <c r="CY6" s="121" t="str" cm="1">
        <f t="array" ref="CY6">_xlfn.IFS(AND($Y6&lt;&gt;"",Z6&lt;&gt;""),ABS($Y6-Z6),AND($Y6="",Z6=""),"",OR($Y6&lt;&gt;"",Z6&lt;&gt;""),"-")</f>
        <v/>
      </c>
      <c r="CZ6" s="120" t="str" cm="1">
        <f t="array" ref="CZ6">_xlfn.IFS(AND($Y6&lt;&gt;"",AA6&lt;&gt;""),ABS($Y6-AA6),AND($Y6="",AA6=""),"",OR($Y6&lt;&gt;"",AA6&lt;&gt;""),"-")</f>
        <v/>
      </c>
      <c r="DA6" s="121" t="str" cm="1">
        <f t="array" ref="DA6">_xlfn.IFS(AND($Z6&lt;&gt;"",AA6&lt;&gt;""),ABS($Z6-AA6),AND($Z6="",AA6=""),"",OR($Z6&lt;&gt;"",AA6&lt;&gt;""),"-")</f>
        <v/>
      </c>
    </row>
    <row r="7" spans="1:106" x14ac:dyDescent="0.2">
      <c r="A7" s="260" t="s">
        <v>38</v>
      </c>
      <c r="B7" s="259" t="e">
        <f>VLOOKUP($A7,Merged_couplings!$B:$BU,MATCH(B$1,Merged_couplings!$B$1:$BU$1,0),FALSE)</f>
        <v>#N/A</v>
      </c>
      <c r="C7" s="258" t="e">
        <f>VLOOKUP($A7,Merged_couplings!$B:$BU,MATCH(C$1,Merged_couplings!$B$1:$BU$1,0),FALSE)</f>
        <v>#N/A</v>
      </c>
      <c r="D7" s="258" t="e">
        <f>VLOOKUP($A7,Merged_couplings!$B:$BU,MATCH(D$1,Merged_couplings!$B$1:$BU$1,0),FALSE)</f>
        <v>#N/A</v>
      </c>
      <c r="E7" s="258" t="e">
        <f>VLOOKUP($A7,Merged_couplings!$B:$BU,MATCH(E$1,Merged_couplings!$B$1:$BU$1,0),FALSE)</f>
        <v>#N/A</v>
      </c>
      <c r="F7" s="258" t="e">
        <f>VLOOKUP($A7,Merged_couplings!$B:$BU,MATCH(F$1,Merged_couplings!$B$1:$BU$1,0),FALSE)</f>
        <v>#N/A</v>
      </c>
      <c r="G7" s="258" t="e">
        <f>VLOOKUP($A7,Merged_couplings!$B:$BU,MATCH(G$1,Merged_couplings!$B$1:$BU$1,0),FALSE)</f>
        <v>#N/A</v>
      </c>
      <c r="H7" s="258" t="e">
        <f>VLOOKUP($A7,Merged_couplings!$B:$BU,MATCH(H$1,Merged_couplings!$B$1:$BU$1,0),FALSE)</f>
        <v>#N/A</v>
      </c>
      <c r="I7" s="258" t="e">
        <f>VLOOKUP($A7,Merged_couplings!$B:$BU,MATCH(I$1,Merged_couplings!$B$1:$BU$1,0),FALSE)</f>
        <v>#N/A</v>
      </c>
      <c r="J7" s="258" t="e">
        <f>VLOOKUP($A7,Merged_couplings!$B:$BU,MATCH(J$1,Merged_couplings!$B$1:$BU$1,0),FALSE)</f>
        <v>#N/A</v>
      </c>
      <c r="K7" s="258" t="e">
        <f>VLOOKUP($A7,Merged_couplings!$B:$BU,MATCH(K$1,Merged_couplings!$B$1:$BU$1,0),FALSE)</f>
        <v>#N/A</v>
      </c>
      <c r="L7" s="258" t="e">
        <f>VLOOKUP($A7,Merged_couplings!$B:$BU,MATCH(L$1,Merged_couplings!$B$1:$BU$1,0),FALSE)</f>
        <v>#N/A</v>
      </c>
      <c r="M7" s="258" t="e">
        <f>VLOOKUP($A7,Merged_couplings!$B:$BU,MATCH(M$1,Merged_couplings!$B$1:$BU$1,0),FALSE)</f>
        <v>#N/A</v>
      </c>
      <c r="N7" s="258" t="e">
        <f>VLOOKUP($A7,Merged_couplings!$B:$BU,MATCH(N$1,Merged_couplings!$B$1:$BU$1,0),FALSE)</f>
        <v>#N/A</v>
      </c>
      <c r="O7" s="121" t="e">
        <f>IF(OR(B7="BIG",B7="BI-",B7="-IG"),VLOOKUP($A7,Merged_couplings!$B:$BU,MATCH(O$1,Merged_couplings!$B$1:$BU$1,0),FALSE),"")</f>
        <v>#N/A</v>
      </c>
      <c r="P7" s="120" t="e">
        <f>IF(OR(C7="BIG",C7="BI-",C7="-IG"),VLOOKUP($A7,Merged_couplings!$B:$BU,MATCH(P$1,Merged_couplings!$B$1:$BU$1,0),FALSE),"")</f>
        <v>#N/A</v>
      </c>
      <c r="Q7" s="120" t="e">
        <f>IF(OR(D7="BIG",D7="BI-",D7="-IG"),VLOOKUP($A7,Merged_couplings!$B:$BU,MATCH(Q$1,Merged_couplings!$B$1:$BU$1,0),FALSE),"")</f>
        <v>#N/A</v>
      </c>
      <c r="R7" s="120" t="e">
        <f t="shared" si="0"/>
        <v>#N/A</v>
      </c>
      <c r="S7" s="120" t="e">
        <f t="shared" si="0"/>
        <v>#N/A</v>
      </c>
      <c r="T7" s="120" t="e">
        <f t="shared" si="0"/>
        <v>#N/A</v>
      </c>
      <c r="U7" s="120" t="e">
        <f>IF(OR(H7="BIG",H7="BI-",H7="-IG"),VLOOKUP($A7,Merged_couplings!$B:$BU,MATCH(U$1,Merged_couplings!$B$1:$BU$1,0),FALSE),"")</f>
        <v>#N/A</v>
      </c>
      <c r="V7" s="120" t="e">
        <f>IF(OR(I7="BIG",I7="BI-",I7="-IG"),VLOOKUP($A7,Merged_couplings!$B:$BU,MATCH(V$1,Merged_couplings!$B$1:$BU$1,0),FALSE),"")</f>
        <v>#N/A</v>
      </c>
      <c r="W7" s="120" t="e">
        <f t="shared" si="1"/>
        <v>#N/A</v>
      </c>
      <c r="X7" s="120" t="e">
        <f>IF(OR(K7="BIG",K7="BI-",K7="-IG"),VLOOKUP($A7,Merged_couplings!$B:$BU,MATCH(X$1,Merged_couplings!$B$1:$BU$1,0),FALSE),"")</f>
        <v>#N/A</v>
      </c>
      <c r="Y7" s="120" t="e">
        <f>IF(OR(L7="BIG",L7="BI-",L7="-IG"),VLOOKUP($A7,Merged_couplings!$B:$BU,MATCH(Y$1,Merged_couplings!$B$1:$BU$1,0),FALSE),"")</f>
        <v>#N/A</v>
      </c>
      <c r="Z7" s="120" t="e">
        <f>IF(OR(M7="BIG",M7="BI-",M7="-IG"),VLOOKUP($A7,Merged_couplings!$B:$BU,MATCH(Z$1,Merged_couplings!$B$1:$BU$1,0),FALSE),"")</f>
        <v>#N/A</v>
      </c>
      <c r="AA7" s="120" t="e">
        <f>IF(OR(N7="BIG",N7="BI-",N7="-IG"),VLOOKUP($A7,Merged_couplings!$B:$BU,MATCH(AA$1,Merged_couplings!$B$1:$BU$1,0),FALSE),"")</f>
        <v>#N/A</v>
      </c>
      <c r="AB7" s="123" t="e" cm="1">
        <f t="array" ref="AB7">_xlfn.IFS(AND($O7&lt;&gt;"",P7&lt;&gt;""),ABS($O7-P7),AND($O7="",P7=""),"",OR($O7&lt;&gt;"",P7&lt;&gt;""),"-")</f>
        <v>#N/A</v>
      </c>
      <c r="AC7" s="122" t="e" cm="1">
        <f t="array" ref="AC7">_xlfn.IFS(AND($O7&lt;&gt;"",Q7&lt;&gt;""),ABS($O7-Q7),AND($O7="",Q7=""),"",OR($O7&lt;&gt;"",Q7&lt;&gt;""),"-")</f>
        <v>#N/A</v>
      </c>
      <c r="AD7" s="122" t="e" cm="1">
        <f t="array" ref="AD7">_xlfn.IFS(AND($O7&lt;&gt;"",R7&lt;&gt;""),ABS($O7-R7),AND($O7="",R7=""),"",OR($O7&lt;&gt;"",R7&lt;&gt;""),"-")</f>
        <v>#N/A</v>
      </c>
      <c r="AE7" s="122" t="e" cm="1">
        <f t="array" ref="AE7">_xlfn.IFS(AND($O7&lt;&gt;"",S7&lt;&gt;""),ABS($O7-S7),AND($O7="",S7=""),"",OR($O7&lt;&gt;"",S7&lt;&gt;""),"-")</f>
        <v>#N/A</v>
      </c>
      <c r="AF7" s="122" t="e" cm="1">
        <f t="array" ref="AF7">_xlfn.IFS(AND($O7&lt;&gt;"",T7&lt;&gt;""),ABS($O7-T7),AND($O7="",T7=""),"",OR($O7&lt;&gt;"",T7&lt;&gt;""),"-")</f>
        <v>#N/A</v>
      </c>
      <c r="AG7" s="122" t="e" cm="1">
        <f t="array" ref="AG7">_xlfn.IFS(AND($O7&lt;&gt;"",U7&lt;&gt;""),ABS($O7-U7),AND($O7="",U7=""),"",OR($O7&lt;&gt;"",U7&lt;&gt;""),"-")</f>
        <v>#N/A</v>
      </c>
      <c r="AH7" s="122" t="e" cm="1">
        <f t="array" ref="AH7">_xlfn.IFS(AND($O7&lt;&gt;"",V7&lt;&gt;""),ABS($O7-V7),AND($O7="",V7=""),"",OR($O7&lt;&gt;"",V7&lt;&gt;""),"-")</f>
        <v>#N/A</v>
      </c>
      <c r="AI7" s="122" t="e" cm="1">
        <f t="array" ref="AI7">_xlfn.IFS(AND($O7&lt;&gt;"",W7&lt;&gt;""),ABS($O7-W7),AND($O7="",W7=""),"",OR($O7&lt;&gt;"",W7&lt;&gt;""),"-")</f>
        <v>#N/A</v>
      </c>
      <c r="AJ7" s="122" t="e" cm="1">
        <f t="array" ref="AJ7">_xlfn.IFS(AND($O7&lt;&gt;"",X7&lt;&gt;""),ABS($O7-X7),AND($O7="",X7=""),"",OR($O7&lt;&gt;"",X7&lt;&gt;""),"-")</f>
        <v>#N/A</v>
      </c>
      <c r="AK7" s="122" t="e" cm="1">
        <f t="array" ref="AK7">_xlfn.IFS(AND($O7&lt;&gt;"",Y7&lt;&gt;""),ABS($O7-Y7),AND($O7="",Y7=""),"",OR($O7&lt;&gt;"",Y7&lt;&gt;""),"-")</f>
        <v>#N/A</v>
      </c>
      <c r="AL7" s="122" t="e" cm="1">
        <f t="array" ref="AL7">_xlfn.IFS(AND($O7&lt;&gt;"",Z7&lt;&gt;""),ABS($O7-Z7),AND($O7="",Z7=""),"",OR($O7&lt;&gt;"",Z7&lt;&gt;""),"-")</f>
        <v>#N/A</v>
      </c>
      <c r="AM7" s="122" t="e" cm="1">
        <f t="array" ref="AM7">_xlfn.IFS(AND($O7&lt;&gt;"",AA7&lt;&gt;""),ABS($O7-AA7),AND($O7="",AA7=""),"",OR($O7&lt;&gt;"",AA7&lt;&gt;""),"-")</f>
        <v>#N/A</v>
      </c>
      <c r="AN7" s="121" t="e" cm="1">
        <f t="array" ref="AN7">_xlfn.IFS(AND($P7&lt;&gt;"",Q7&lt;&gt;""),ABS($P7-Q7),AND($P7="",Q7=""),"",OR($P7&lt;&gt;"",Q7&lt;&gt;""),"-")</f>
        <v>#N/A</v>
      </c>
      <c r="AO7" s="120" t="e" cm="1">
        <f t="array" ref="AO7">_xlfn.IFS(AND($P7&lt;&gt;"",R7&lt;&gt;""),ABS($P7-R7),AND($P7="",R7=""),"",OR($P7&lt;&gt;"",R7&lt;&gt;""),"-")</f>
        <v>#N/A</v>
      </c>
      <c r="AP7" s="120" t="e" cm="1">
        <f t="array" ref="AP7">_xlfn.IFS(AND($P7&lt;&gt;"",S7&lt;&gt;""),ABS($P7-S7),AND($P7="",S7=""),"",OR($P7&lt;&gt;"",S7&lt;&gt;""),"-")</f>
        <v>#N/A</v>
      </c>
      <c r="AQ7" s="120" t="e" cm="1">
        <f t="array" ref="AQ7">_xlfn.IFS(AND($P7&lt;&gt;"",T7&lt;&gt;""),ABS($P7-T7),AND($P7="",T7=""),"",OR($P7&lt;&gt;"",T7&lt;&gt;""),"-")</f>
        <v>#N/A</v>
      </c>
      <c r="AR7" s="120" t="e" cm="1">
        <f t="array" ref="AR7">_xlfn.IFS(AND($P7&lt;&gt;"",U7&lt;&gt;""),ABS($P7-U7),AND($P7="",U7=""),"",OR($P7&lt;&gt;"",U7&lt;&gt;""),"-")</f>
        <v>#N/A</v>
      </c>
      <c r="AS7" s="120" t="e" cm="1">
        <f t="array" ref="AS7">_xlfn.IFS(AND($P7&lt;&gt;"",V7&lt;&gt;""),ABS($P7-V7),AND($P7="",V7=""),"",OR($P7&lt;&gt;"",V7&lt;&gt;""),"-")</f>
        <v>#N/A</v>
      </c>
      <c r="AT7" s="120" t="e" cm="1">
        <f t="array" ref="AT7">_xlfn.IFS(AND($P7&lt;&gt;"",W7&lt;&gt;""),ABS($P7-W7),AND($P7="",W7=""),"",OR($P7&lt;&gt;"",W7&lt;&gt;""),"-")</f>
        <v>#N/A</v>
      </c>
      <c r="AU7" s="120" t="e" cm="1">
        <f t="array" ref="AU7">_xlfn.IFS(AND($P7&lt;&gt;"",X7&lt;&gt;""),ABS($P7-X7),AND($P7="",X7=""),"",OR($P7&lt;&gt;"",X7&lt;&gt;""),"-")</f>
        <v>#N/A</v>
      </c>
      <c r="AV7" s="120" t="e" cm="1">
        <f t="array" ref="AV7">_xlfn.IFS(AND($P7&lt;&gt;"",Y7&lt;&gt;""),ABS($P7-Y7),AND($P7="",Y7=""),"",OR($P7&lt;&gt;"",Y7&lt;&gt;""),"-")</f>
        <v>#N/A</v>
      </c>
      <c r="AW7" s="120" t="e" cm="1">
        <f t="array" ref="AW7">_xlfn.IFS(AND($P7&lt;&gt;"",Z7&lt;&gt;""),ABS($P7-Z7),AND($P7="",Z7=""),"",OR($P7&lt;&gt;"",Z7&lt;&gt;""),"-")</f>
        <v>#N/A</v>
      </c>
      <c r="AX7" s="120" t="e" cm="1">
        <f t="array" ref="AX7">_xlfn.IFS(AND($P7&lt;&gt;"",AA7&lt;&gt;""),ABS($P7-AA7),AND($P7="",AA7=""),"",OR($P7&lt;&gt;"",AA7&lt;&gt;""),"-")</f>
        <v>#N/A</v>
      </c>
      <c r="AY7" s="121" t="e" cm="1">
        <f t="array" ref="AY7">_xlfn.IFS(AND($Q7&lt;&gt;"",R7&lt;&gt;""),ABS($Q7-R7),AND($Q7="",R7=""),"",OR($Q7&lt;&gt;"",R7&lt;&gt;""),"-")</f>
        <v>#N/A</v>
      </c>
      <c r="AZ7" s="334" t="e" cm="1">
        <f t="array" ref="AZ7">_xlfn.IFS(AND($Q7&lt;&gt;"",S7&lt;&gt;""),ABS($Q7-S7),AND($Q7="",S7=""),"",OR($Q7&lt;&gt;"",S7&lt;&gt;""),"-")</f>
        <v>#N/A</v>
      </c>
      <c r="BA7" s="334" t="e" cm="1">
        <f t="array" ref="BA7">_xlfn.IFS(AND($Q7&lt;&gt;"",T7&lt;&gt;""),ABS($Q7-T7),AND($Q7="",T7=""),"",OR($Q7&lt;&gt;"",T7&lt;&gt;""),"-")</f>
        <v>#N/A</v>
      </c>
      <c r="BB7" s="120" t="e" cm="1">
        <f t="array" ref="BB7">_xlfn.IFS(AND($Q7&lt;&gt;"",U7&lt;&gt;""),ABS($Q7-U7),AND($Q7="",U7=""),"",OR($Q7&lt;&gt;"",U7&lt;&gt;""),"-")</f>
        <v>#N/A</v>
      </c>
      <c r="BC7" s="120" t="e" cm="1">
        <f t="array" ref="BC7">_xlfn.IFS(AND($Q7&lt;&gt;"",V7&lt;&gt;""),ABS($Q7-V7),AND($Q7="",V7=""),"",OR($Q7&lt;&gt;"",V7&lt;&gt;""),"-")</f>
        <v>#N/A</v>
      </c>
      <c r="BD7" s="120" t="e" cm="1">
        <f t="array" ref="BD7">_xlfn.IFS(AND($Q7&lt;&gt;"",W7&lt;&gt;""),ABS($Q7-W7),AND($Q7="",W7=""),"",OR($Q7&lt;&gt;"",W7&lt;&gt;""),"-")</f>
        <v>#N/A</v>
      </c>
      <c r="BE7" s="120" t="e" cm="1">
        <f t="array" ref="BE7">_xlfn.IFS(AND($Q7&lt;&gt;"",X7&lt;&gt;""),ABS($Q7-X7),AND($Q7="",X7=""),"",OR($Q7&lt;&gt;"",X7&lt;&gt;""),"-")</f>
        <v>#N/A</v>
      </c>
      <c r="BF7" s="120" t="e" cm="1">
        <f t="array" ref="BF7">_xlfn.IFS(AND($Q7&lt;&gt;"",Y7&lt;&gt;""),ABS($Q7-Y7),AND($Q7="",Y7=""),"",OR($Q7&lt;&gt;"",Y7&lt;&gt;""),"-")</f>
        <v>#N/A</v>
      </c>
      <c r="BG7" s="120" t="e" cm="1">
        <f t="array" ref="BG7">_xlfn.IFS(AND($Q7&lt;&gt;"",Z7&lt;&gt;""),ABS($Q7-Z7),AND($Q7="",Z7=""),"",OR($Q7&lt;&gt;"",Z7&lt;&gt;""),"-")</f>
        <v>#N/A</v>
      </c>
      <c r="BH7" s="120" t="e" cm="1">
        <f t="array" ref="BH7">_xlfn.IFS(AND($Q7&lt;&gt;"",AA7&lt;&gt;""),ABS($Q7-AA7),AND($Q7="",AA7=""),"",OR($Q7&lt;&gt;"",AA7&lt;&gt;""),"-")</f>
        <v>#N/A</v>
      </c>
      <c r="BI7" s="121" t="e" cm="1">
        <f t="array" ref="BI7">_xlfn.IFS(AND($R7&lt;&gt;"",S7&lt;&gt;""),ABS($R7-S7),AND($R7="",S7=""),"",OR($R7&lt;&gt;"",S7&lt;&gt;""),"-")</f>
        <v>#N/A</v>
      </c>
      <c r="BJ7" s="120" t="e" cm="1">
        <f t="array" ref="BJ7">_xlfn.IFS(AND($R7&lt;&gt;"",T7&lt;&gt;""),ABS($R7-T7),AND($R7="",T7=""),"",OR($R7&lt;&gt;"",T7&lt;&gt;""),"-")</f>
        <v>#N/A</v>
      </c>
      <c r="BK7" s="334" t="e" cm="1">
        <f t="array" ref="BK7">_xlfn.IFS(AND($R7&lt;&gt;"",U7&lt;&gt;""),ABS($R7-U7),AND($R7="",U7=""),"",OR($R7&lt;&gt;"",U7&lt;&gt;""),"-")</f>
        <v>#N/A</v>
      </c>
      <c r="BL7" s="120" t="e" cm="1">
        <f t="array" ref="BL7">_xlfn.IFS(AND($R7&lt;&gt;"",V7&lt;&gt;""),ABS($R7-V7),AND($R7="",V7=""),"",OR($R7&lt;&gt;"",V7&lt;&gt;""),"-")</f>
        <v>#N/A</v>
      </c>
      <c r="BM7" s="120" t="e" cm="1">
        <f t="array" ref="BM7">_xlfn.IFS(AND($R7&lt;&gt;"",W7&lt;&gt;""),ABS($R7-W7),AND($R7="",W7=""),"",OR($R7&lt;&gt;"",W7&lt;&gt;""),"-")</f>
        <v>#N/A</v>
      </c>
      <c r="BN7" s="120" t="e" cm="1">
        <f t="array" ref="BN7">_xlfn.IFS(AND($R7&lt;&gt;"",X7&lt;&gt;""),ABS($R7-X7),AND($R7="",X7=""),"",OR($R7&lt;&gt;"",X7&lt;&gt;""),"-")</f>
        <v>#N/A</v>
      </c>
      <c r="BO7" s="120" t="e" cm="1">
        <f t="array" ref="BO7">_xlfn.IFS(AND($R7&lt;&gt;"",Y7&lt;&gt;""),ABS($R7-Y7),AND($R7="",Y7=""),"",OR($R7&lt;&gt;"",Y7&lt;&gt;""),"-")</f>
        <v>#N/A</v>
      </c>
      <c r="BP7" s="120" t="e" cm="1">
        <f t="array" ref="BP7">_xlfn.IFS(AND($R7&lt;&gt;"",Z7&lt;&gt;""),ABS($R7-Z7),AND($R7="",Z7=""),"",OR($R7&lt;&gt;"",Z7&lt;&gt;""),"-")</f>
        <v>#N/A</v>
      </c>
      <c r="BQ7" s="120" t="e" cm="1">
        <f t="array" ref="BQ7">_xlfn.IFS(AND($R7&lt;&gt;"",AA7&lt;&gt;""),ABS($R7-AA7),AND($R7="",AA7=""),"",OR($R7&lt;&gt;"",AA7&lt;&gt;""),"-")</f>
        <v>#N/A</v>
      </c>
      <c r="BR7" s="121" t="e" cm="1">
        <f t="array" ref="BR7">_xlfn.IFS(AND($S7&lt;&gt;"",T7&lt;&gt;""),ABS($S7-T7),AND($S7="",T7=""),"",OR($S7&lt;&gt;"",T7&lt;&gt;""),"-")</f>
        <v>#N/A</v>
      </c>
      <c r="BS7" s="334" t="e" cm="1">
        <f t="array" ref="BS7">_xlfn.IFS(AND($S7&lt;&gt;"",U7&lt;&gt;""),ABS($S7-U7),AND($S7="",U7=""),"",OR($S7&lt;&gt;"",U7&lt;&gt;""),"-")</f>
        <v>#N/A</v>
      </c>
      <c r="BT7" s="120" t="e" cm="1">
        <f t="array" ref="BT7">_xlfn.IFS(AND($S7&lt;&gt;"",V7&lt;&gt;""),ABS($S7-V7),AND($S7="",V7=""),"",OR($S7&lt;&gt;"",V7&lt;&gt;""),"-")</f>
        <v>#N/A</v>
      </c>
      <c r="BU7" s="120" t="e" cm="1">
        <f t="array" ref="BU7">_xlfn.IFS(AND($S7&lt;&gt;"",W7&lt;&gt;""),ABS($S7-W7),AND($S7="",W7=""),"",OR($S7&lt;&gt;"",W7&lt;&gt;""),"-")</f>
        <v>#N/A</v>
      </c>
      <c r="BV7" s="120" t="e" cm="1">
        <f t="array" ref="BV7">_xlfn.IFS(AND($S7&lt;&gt;"",X7&lt;&gt;""),ABS($S7-X7),AND($S7="",X7=""),"",OR($S7&lt;&gt;"",X7&lt;&gt;""),"-")</f>
        <v>#N/A</v>
      </c>
      <c r="BW7" s="120" t="e" cm="1">
        <f t="array" ref="BW7">_xlfn.IFS(AND($S7&lt;&gt;"",Y7&lt;&gt;""),ABS($S7-Y7),AND($S7="",Y7=""),"",OR($S7&lt;&gt;"",Y7&lt;&gt;""),"-")</f>
        <v>#N/A</v>
      </c>
      <c r="BX7" s="120" t="e" cm="1">
        <f t="array" ref="BX7">_xlfn.IFS(AND($S7&lt;&gt;"",Z7&lt;&gt;""),ABS($S7-Z7),AND($S7="",Z7=""),"",OR($S7&lt;&gt;"",Z7&lt;&gt;""),"-")</f>
        <v>#N/A</v>
      </c>
      <c r="BY7" s="120" t="e" cm="1">
        <f t="array" ref="BY7">_xlfn.IFS(AND($S7&lt;&gt;"",AA7&lt;&gt;""),ABS($S7-AA7),AND($S7="",AA7=""),"",OR($S7&lt;&gt;"",AA7&lt;&gt;""),"-")</f>
        <v>#N/A</v>
      </c>
      <c r="BZ7" s="121" t="e" cm="1">
        <f t="array" ref="BZ7">_xlfn.IFS(AND($T7&lt;&gt;"",U7&lt;&gt;""),ABS($T7-U7),AND($T7="",U7=""),"",OR($T7&lt;&gt;"",U7&lt;&gt;""),"-")</f>
        <v>#N/A</v>
      </c>
      <c r="CA7" s="120" t="e" cm="1">
        <f t="array" ref="CA7">_xlfn.IFS(AND($T7&lt;&gt;"",V7&lt;&gt;""),ABS($T7-V7),AND($T7="",V7=""),"",OR($T7&lt;&gt;"",V7&lt;&gt;""),"-")</f>
        <v>#N/A</v>
      </c>
      <c r="CB7" s="120" t="e" cm="1">
        <f t="array" ref="CB7">_xlfn.IFS(AND($T7&lt;&gt;"",W7&lt;&gt;""),ABS($T7-W7),AND($T7="",W7=""),"",OR($T7&lt;&gt;"",W7&lt;&gt;""),"-")</f>
        <v>#N/A</v>
      </c>
      <c r="CC7" s="120" t="e" cm="1">
        <f t="array" ref="CC7">_xlfn.IFS(AND($T7&lt;&gt;"",X7&lt;&gt;""),ABS($T7-X7),AND($T7="",X7=""),"",OR($T7&lt;&gt;"",X7&lt;&gt;""),"-")</f>
        <v>#N/A</v>
      </c>
      <c r="CD7" s="120" t="e" cm="1">
        <f t="array" ref="CD7">_xlfn.IFS(AND($T7&lt;&gt;"",Y7&lt;&gt;""),ABS($T7-Y7),AND($T7="",Y7=""),"",OR($T7&lt;&gt;"",Y7&lt;&gt;""),"-")</f>
        <v>#N/A</v>
      </c>
      <c r="CE7" s="120" t="e" cm="1">
        <f t="array" ref="CE7">_xlfn.IFS(AND($T7&lt;&gt;"",Z7&lt;&gt;""),ABS($T7-Z7),AND($T7="",Z7=""),"",OR($T7&lt;&gt;"",Z7&lt;&gt;""),"-")</f>
        <v>#N/A</v>
      </c>
      <c r="CF7" s="120" t="e" cm="1">
        <f t="array" ref="CF7">_xlfn.IFS(AND($T7&lt;&gt;"",AA7&lt;&gt;""),ABS($T7-AA7),AND($T7="",AA7=""),"",OR($T7&lt;&gt;"",AA7&lt;&gt;""),"-")</f>
        <v>#N/A</v>
      </c>
      <c r="CG7" s="121" t="e" cm="1">
        <f t="array" ref="CG7">_xlfn.IFS(AND($U7&lt;&gt;"",V7&lt;&gt;""),ABS($U7-V7),AND($U7="",V7=""),"",OR($U7&lt;&gt;"",V7&lt;&gt;""),"-")</f>
        <v>#N/A</v>
      </c>
      <c r="CH7" s="120" t="e" cm="1">
        <f t="array" ref="CH7">_xlfn.IFS(AND($U7&lt;&gt;"",W7&lt;&gt;""),ABS($U7-W7),AND($U7="",W7=""),"",OR($U7&lt;&gt;"",W7&lt;&gt;""),"-")</f>
        <v>#N/A</v>
      </c>
      <c r="CI7" s="120" t="e" cm="1">
        <f t="array" ref="CI7">_xlfn.IFS(AND($U7&lt;&gt;"",X7&lt;&gt;""),ABS($U7-X7),AND($U7="",X7=""),"",OR($U7&lt;&gt;"",X7&lt;&gt;""),"-")</f>
        <v>#N/A</v>
      </c>
      <c r="CJ7" s="120" t="e" cm="1">
        <f t="array" ref="CJ7">_xlfn.IFS(AND($U7&lt;&gt;"",Y7&lt;&gt;""),ABS($U7-Y7),AND($U7="",Y7=""),"",OR($U7&lt;&gt;"",Y7&lt;&gt;""),"-")</f>
        <v>#N/A</v>
      </c>
      <c r="CK7" s="120" t="e" cm="1">
        <f t="array" ref="CK7">_xlfn.IFS(AND($U7&lt;&gt;"",Z7&lt;&gt;""),ABS($U7-Z7),AND($U7="",Z7=""),"",OR($U7&lt;&gt;"",Z7&lt;&gt;""),"-")</f>
        <v>#N/A</v>
      </c>
      <c r="CL7" s="120" t="e" cm="1">
        <f t="array" ref="CL7">_xlfn.IFS(AND($U7&lt;&gt;"",AA7&lt;&gt;""),ABS($U7-AA7),AND($U7="",AA7=""),"",OR($U7&lt;&gt;"",AA7&lt;&gt;""),"-")</f>
        <v>#N/A</v>
      </c>
      <c r="CM7" s="121" t="e" cm="1">
        <f t="array" ref="CM7">_xlfn.IFS(AND($V7&lt;&gt;"",W7&lt;&gt;""),ABS($V7-W7),AND($V7="",W7=""),"",OR($V7&lt;&gt;"",W7&lt;&gt;""),"-")</f>
        <v>#N/A</v>
      </c>
      <c r="CN7" s="120" t="e" cm="1">
        <f t="array" ref="CN7">_xlfn.IFS(AND($V7&lt;&gt;"",X7&lt;&gt;""),ABS($V7-X7),AND($V7="",X7=""),"",OR($V7&lt;&gt;"",X7&lt;&gt;""),"-")</f>
        <v>#N/A</v>
      </c>
      <c r="CO7" s="120" t="e" cm="1">
        <f t="array" ref="CO7">_xlfn.IFS(AND($V7&lt;&gt;"",Y7&lt;&gt;""),ABS($V7-Y7),AND($V7="",Y7=""),"",OR($V7&lt;&gt;"",Y7&lt;&gt;""),"-")</f>
        <v>#N/A</v>
      </c>
      <c r="CP7" s="120" t="e" cm="1">
        <f t="array" ref="CP7">_xlfn.IFS(AND($V7&lt;&gt;"",Z7&lt;&gt;""),ABS($V7-Z7),AND($V7="",Z7=""),"",OR($V7&lt;&gt;"",Z7&lt;&gt;""),"-")</f>
        <v>#N/A</v>
      </c>
      <c r="CQ7" s="120" t="e" cm="1">
        <f t="array" ref="CQ7">_xlfn.IFS(AND($V7&lt;&gt;"",AA7&lt;&gt;""),ABS($V7-AA7),AND($V7="",AA7=""),"",OR($V7&lt;&gt;"",AA7&lt;&gt;""),"-")</f>
        <v>#N/A</v>
      </c>
      <c r="CR7" s="121" t="e" cm="1">
        <f t="array" ref="CR7">_xlfn.IFS(AND($W7&lt;&gt;"",X7&lt;&gt;""),ABS($W7-X7),AND($W7="",X7=""),"",OR($W7&lt;&gt;"",X7&lt;&gt;""),"-")</f>
        <v>#N/A</v>
      </c>
      <c r="CS7" s="120" t="e" cm="1">
        <f t="array" ref="CS7">_xlfn.IFS(AND($W7&lt;&gt;"",Y7&lt;&gt;""),ABS($W7-Y7),AND($W7="",Y7=""),"",OR($W7&lt;&gt;"",Y7&lt;&gt;""),"-")</f>
        <v>#N/A</v>
      </c>
      <c r="CT7" s="120" t="e" cm="1">
        <f t="array" ref="CT7">_xlfn.IFS(AND($W7&lt;&gt;"",Z7&lt;&gt;""),ABS($W7-Z7),AND($W7="",Z7=""),"",OR($W7&lt;&gt;"",Z7&lt;&gt;""),"-")</f>
        <v>#N/A</v>
      </c>
      <c r="CU7" s="120" t="e" cm="1">
        <f t="array" ref="CU7">_xlfn.IFS(AND($W7&lt;&gt;"",AA7&lt;&gt;""),ABS($W7-AA7),AND($W7="",AA7=""),"",OR($W7&lt;&gt;"",AA7&lt;&gt;""),"-")</f>
        <v>#N/A</v>
      </c>
      <c r="CV7" s="121" t="e" cm="1">
        <f t="array" ref="CV7">_xlfn.IFS(AND($X7&lt;&gt;"",Y7&lt;&gt;""),ABS($X7-Y7),AND($X7="",Y7=""),"",OR($X7&lt;&gt;"",Y7&lt;&gt;""),"-")</f>
        <v>#N/A</v>
      </c>
      <c r="CW7" s="120" t="e" cm="1">
        <f t="array" ref="CW7">_xlfn.IFS(AND($X7&lt;&gt;"",Z7&lt;&gt;""),ABS($X7-Z7),AND($X7="",Z7=""),"",OR($X7&lt;&gt;"",Z7&lt;&gt;""),"-")</f>
        <v>#N/A</v>
      </c>
      <c r="CX7" s="120" t="e" cm="1">
        <f t="array" ref="CX7">_xlfn.IFS(AND($X7&lt;&gt;"",AA7&lt;&gt;""),ABS($X7-AA7),AND($X7="",AA7=""),"",OR($X7&lt;&gt;"",AA7&lt;&gt;""),"-")</f>
        <v>#N/A</v>
      </c>
      <c r="CY7" s="121" t="e" cm="1">
        <f t="array" ref="CY7">_xlfn.IFS(AND($Y7&lt;&gt;"",Z7&lt;&gt;""),ABS($Y7-Z7),AND($Y7="",Z7=""),"",OR($Y7&lt;&gt;"",Z7&lt;&gt;""),"-")</f>
        <v>#N/A</v>
      </c>
      <c r="CZ7" s="120" t="e" cm="1">
        <f t="array" ref="CZ7">_xlfn.IFS(AND($Y7&lt;&gt;"",AA7&lt;&gt;""),ABS($Y7-AA7),AND($Y7="",AA7=""),"",OR($Y7&lt;&gt;"",AA7&lt;&gt;""),"-")</f>
        <v>#N/A</v>
      </c>
      <c r="DA7" s="121" t="e" cm="1">
        <f t="array" ref="DA7">_xlfn.IFS(AND($Z7&lt;&gt;"",AA7&lt;&gt;""),ABS($Z7-AA7),AND($Z7="",AA7=""),"",OR($Z7&lt;&gt;"",AA7&lt;&gt;""),"-")</f>
        <v>#N/A</v>
      </c>
    </row>
    <row r="8" spans="1:106" x14ac:dyDescent="0.2">
      <c r="A8" s="260" t="s">
        <v>39</v>
      </c>
      <c r="B8" s="259" t="e">
        <f>VLOOKUP($A8,Merged_couplings!$B:$BU,MATCH(B$1,Merged_couplings!$B$1:$BU$1,0),FALSE)</f>
        <v>#N/A</v>
      </c>
      <c r="C8" s="258" t="e">
        <f>VLOOKUP($A8,Merged_couplings!$B:$BU,MATCH(C$1,Merged_couplings!$B$1:$BU$1,0),FALSE)</f>
        <v>#N/A</v>
      </c>
      <c r="D8" s="258" t="e">
        <f>VLOOKUP($A8,Merged_couplings!$B:$BU,MATCH(D$1,Merged_couplings!$B$1:$BU$1,0),FALSE)</f>
        <v>#N/A</v>
      </c>
      <c r="E8" s="258" t="e">
        <f>VLOOKUP($A8,Merged_couplings!$B:$BU,MATCH(E$1,Merged_couplings!$B$1:$BU$1,0),FALSE)</f>
        <v>#N/A</v>
      </c>
      <c r="F8" s="258" t="e">
        <f>VLOOKUP($A8,Merged_couplings!$B:$BU,MATCH(F$1,Merged_couplings!$B$1:$BU$1,0),FALSE)</f>
        <v>#N/A</v>
      </c>
      <c r="G8" s="258" t="e">
        <f>VLOOKUP($A8,Merged_couplings!$B:$BU,MATCH(G$1,Merged_couplings!$B$1:$BU$1,0),FALSE)</f>
        <v>#N/A</v>
      </c>
      <c r="H8" s="258" t="e">
        <f>VLOOKUP($A8,Merged_couplings!$B:$BU,MATCH(H$1,Merged_couplings!$B$1:$BU$1,0),FALSE)</f>
        <v>#N/A</v>
      </c>
      <c r="I8" s="258" t="e">
        <f>VLOOKUP($A8,Merged_couplings!$B:$BU,MATCH(I$1,Merged_couplings!$B$1:$BU$1,0),FALSE)</f>
        <v>#N/A</v>
      </c>
      <c r="J8" s="258" t="e">
        <f>VLOOKUP($A8,Merged_couplings!$B:$BU,MATCH(J$1,Merged_couplings!$B$1:$BU$1,0),FALSE)</f>
        <v>#N/A</v>
      </c>
      <c r="K8" s="258" t="e">
        <f>VLOOKUP($A8,Merged_couplings!$B:$BU,MATCH(K$1,Merged_couplings!$B$1:$BU$1,0),FALSE)</f>
        <v>#N/A</v>
      </c>
      <c r="L8" s="258" t="e">
        <f>VLOOKUP($A8,Merged_couplings!$B:$BU,MATCH(L$1,Merged_couplings!$B$1:$BU$1,0),FALSE)</f>
        <v>#N/A</v>
      </c>
      <c r="M8" s="258" t="e">
        <f>VLOOKUP($A8,Merged_couplings!$B:$BU,MATCH(M$1,Merged_couplings!$B$1:$BU$1,0),FALSE)</f>
        <v>#N/A</v>
      </c>
      <c r="N8" s="258" t="e">
        <f>VLOOKUP($A8,Merged_couplings!$B:$BU,MATCH(N$1,Merged_couplings!$B$1:$BU$1,0),FALSE)</f>
        <v>#N/A</v>
      </c>
      <c r="O8" s="121" t="e">
        <f>IF(OR(B8="BIG",B8="BI-",B8="-IG"),VLOOKUP($A8,Merged_couplings!$B:$BU,MATCH(O$1,Merged_couplings!$B$1:$BU$1,0),FALSE),"")</f>
        <v>#N/A</v>
      </c>
      <c r="P8" s="120" t="e">
        <f>IF(OR(C8="BIG",C8="BI-",C8="-IG"),VLOOKUP($A8,Merged_couplings!$B:$BU,MATCH(P$1,Merged_couplings!$B$1:$BU$1,0),FALSE),"")</f>
        <v>#N/A</v>
      </c>
      <c r="Q8" s="120" t="e">
        <f>IF(OR(D8="BIG",D8="BI-",D8="-IG"),VLOOKUP($A8,Merged_couplings!$B:$BU,MATCH(Q$1,Merged_couplings!$B$1:$BU$1,0),FALSE),"")</f>
        <v>#N/A</v>
      </c>
      <c r="R8" s="120" t="e">
        <f t="shared" si="0"/>
        <v>#N/A</v>
      </c>
      <c r="S8" s="120" t="e">
        <f t="shared" si="0"/>
        <v>#N/A</v>
      </c>
      <c r="T8" s="120" t="e">
        <f t="shared" si="0"/>
        <v>#N/A</v>
      </c>
      <c r="U8" s="120" t="e">
        <f>IF(OR(H8="BIG",H8="BI-",H8="-IG"),VLOOKUP($A8,Merged_couplings!$B:$BU,MATCH(U$1,Merged_couplings!$B$1:$BU$1,0),FALSE),"")</f>
        <v>#N/A</v>
      </c>
      <c r="V8" s="120" t="e">
        <f>IF(OR(I8="BIG",I8="BI-",I8="-IG"),VLOOKUP($A8,Merged_couplings!$B:$BU,MATCH(V$1,Merged_couplings!$B$1:$BU$1,0),FALSE),"")</f>
        <v>#N/A</v>
      </c>
      <c r="W8" s="120" t="e">
        <f t="shared" si="1"/>
        <v>#N/A</v>
      </c>
      <c r="X8" s="120" t="e">
        <f>IF(OR(K8="BIG",K8="BI-",K8="-IG"),VLOOKUP($A8,Merged_couplings!$B:$BU,MATCH(X$1,Merged_couplings!$B$1:$BU$1,0),FALSE),"")</f>
        <v>#N/A</v>
      </c>
      <c r="Y8" s="120" t="e">
        <f>IF(OR(L8="BIG",L8="BI-",L8="-IG"),VLOOKUP($A8,Merged_couplings!$B:$BU,MATCH(Y$1,Merged_couplings!$B$1:$BU$1,0),FALSE),"")</f>
        <v>#N/A</v>
      </c>
      <c r="Z8" s="120" t="e">
        <f>IF(OR(M8="BIG",M8="BI-",M8="-IG"),VLOOKUP($A8,Merged_couplings!$B:$BU,MATCH(Z$1,Merged_couplings!$B$1:$BU$1,0),FALSE),"")</f>
        <v>#N/A</v>
      </c>
      <c r="AA8" s="120" t="e">
        <f>IF(OR(N8="BIG",N8="BI-",N8="-IG"),VLOOKUP($A8,Merged_couplings!$B:$BU,MATCH(AA$1,Merged_couplings!$B$1:$BU$1,0),FALSE),"")</f>
        <v>#N/A</v>
      </c>
      <c r="AB8" s="123" t="e" cm="1">
        <f t="array" ref="AB8">_xlfn.IFS(AND($O8&lt;&gt;"",P8&lt;&gt;""),ABS($O8-P8),AND($O8="",P8=""),"",OR($O8&lt;&gt;"",P8&lt;&gt;""),"-")</f>
        <v>#N/A</v>
      </c>
      <c r="AC8" s="122" t="e" cm="1">
        <f t="array" ref="AC8">_xlfn.IFS(AND($O8&lt;&gt;"",Q8&lt;&gt;""),ABS($O8-Q8),AND($O8="",Q8=""),"",OR($O8&lt;&gt;"",Q8&lt;&gt;""),"-")</f>
        <v>#N/A</v>
      </c>
      <c r="AD8" s="122" t="e" cm="1">
        <f t="array" ref="AD8">_xlfn.IFS(AND($O8&lt;&gt;"",R8&lt;&gt;""),ABS($O8-R8),AND($O8="",R8=""),"",OR($O8&lt;&gt;"",R8&lt;&gt;""),"-")</f>
        <v>#N/A</v>
      </c>
      <c r="AE8" s="122" t="e" cm="1">
        <f t="array" ref="AE8">_xlfn.IFS(AND($O8&lt;&gt;"",S8&lt;&gt;""),ABS($O8-S8),AND($O8="",S8=""),"",OR($O8&lt;&gt;"",S8&lt;&gt;""),"-")</f>
        <v>#N/A</v>
      </c>
      <c r="AF8" s="122" t="e" cm="1">
        <f t="array" ref="AF8">_xlfn.IFS(AND($O8&lt;&gt;"",T8&lt;&gt;""),ABS($O8-T8),AND($O8="",T8=""),"",OR($O8&lt;&gt;"",T8&lt;&gt;""),"-")</f>
        <v>#N/A</v>
      </c>
      <c r="AG8" s="122" t="e" cm="1">
        <f t="array" ref="AG8">_xlfn.IFS(AND($O8&lt;&gt;"",U8&lt;&gt;""),ABS($O8-U8),AND($O8="",U8=""),"",OR($O8&lt;&gt;"",U8&lt;&gt;""),"-")</f>
        <v>#N/A</v>
      </c>
      <c r="AH8" s="122" t="e" cm="1">
        <f t="array" ref="AH8">_xlfn.IFS(AND($O8&lt;&gt;"",V8&lt;&gt;""),ABS($O8-V8),AND($O8="",V8=""),"",OR($O8&lt;&gt;"",V8&lt;&gt;""),"-")</f>
        <v>#N/A</v>
      </c>
      <c r="AI8" s="122" t="e" cm="1">
        <f t="array" ref="AI8">_xlfn.IFS(AND($O8&lt;&gt;"",W8&lt;&gt;""),ABS($O8-W8),AND($O8="",W8=""),"",OR($O8&lt;&gt;"",W8&lt;&gt;""),"-")</f>
        <v>#N/A</v>
      </c>
      <c r="AJ8" s="122" t="e" cm="1">
        <f t="array" ref="AJ8">_xlfn.IFS(AND($O8&lt;&gt;"",X8&lt;&gt;""),ABS($O8-X8),AND($O8="",X8=""),"",OR($O8&lt;&gt;"",X8&lt;&gt;""),"-")</f>
        <v>#N/A</v>
      </c>
      <c r="AK8" s="122" t="e" cm="1">
        <f t="array" ref="AK8">_xlfn.IFS(AND($O8&lt;&gt;"",Y8&lt;&gt;""),ABS($O8-Y8),AND($O8="",Y8=""),"",OR($O8&lt;&gt;"",Y8&lt;&gt;""),"-")</f>
        <v>#N/A</v>
      </c>
      <c r="AL8" s="122" t="e" cm="1">
        <f t="array" ref="AL8">_xlfn.IFS(AND($O8&lt;&gt;"",Z8&lt;&gt;""),ABS($O8-Z8),AND($O8="",Z8=""),"",OR($O8&lt;&gt;"",Z8&lt;&gt;""),"-")</f>
        <v>#N/A</v>
      </c>
      <c r="AM8" s="122" t="e" cm="1">
        <f t="array" ref="AM8">_xlfn.IFS(AND($O8&lt;&gt;"",AA8&lt;&gt;""),ABS($O8-AA8),AND($O8="",AA8=""),"",OR($O8&lt;&gt;"",AA8&lt;&gt;""),"-")</f>
        <v>#N/A</v>
      </c>
      <c r="AN8" s="121" t="e" cm="1">
        <f t="array" ref="AN8">_xlfn.IFS(AND($P8&lt;&gt;"",Q8&lt;&gt;""),ABS($P8-Q8),AND($P8="",Q8=""),"",OR($P8&lt;&gt;"",Q8&lt;&gt;""),"-")</f>
        <v>#N/A</v>
      </c>
      <c r="AO8" s="120" t="e" cm="1">
        <f t="array" ref="AO8">_xlfn.IFS(AND($P8&lt;&gt;"",R8&lt;&gt;""),ABS($P8-R8),AND($P8="",R8=""),"",OR($P8&lt;&gt;"",R8&lt;&gt;""),"-")</f>
        <v>#N/A</v>
      </c>
      <c r="AP8" s="120" t="e" cm="1">
        <f t="array" ref="AP8">_xlfn.IFS(AND($P8&lt;&gt;"",S8&lt;&gt;""),ABS($P8-S8),AND($P8="",S8=""),"",OR($P8&lt;&gt;"",S8&lt;&gt;""),"-")</f>
        <v>#N/A</v>
      </c>
      <c r="AQ8" s="120" t="e" cm="1">
        <f t="array" ref="AQ8">_xlfn.IFS(AND($P8&lt;&gt;"",T8&lt;&gt;""),ABS($P8-T8),AND($P8="",T8=""),"",OR($P8&lt;&gt;"",T8&lt;&gt;""),"-")</f>
        <v>#N/A</v>
      </c>
      <c r="AR8" s="120" t="e" cm="1">
        <f t="array" ref="AR8">_xlfn.IFS(AND($P8&lt;&gt;"",U8&lt;&gt;""),ABS($P8-U8),AND($P8="",U8=""),"",OR($P8&lt;&gt;"",U8&lt;&gt;""),"-")</f>
        <v>#N/A</v>
      </c>
      <c r="AS8" s="120" t="e" cm="1">
        <f t="array" ref="AS8">_xlfn.IFS(AND($P8&lt;&gt;"",V8&lt;&gt;""),ABS($P8-V8),AND($P8="",V8=""),"",OR($P8&lt;&gt;"",V8&lt;&gt;""),"-")</f>
        <v>#N/A</v>
      </c>
      <c r="AT8" s="120" t="e" cm="1">
        <f t="array" ref="AT8">_xlfn.IFS(AND($P8&lt;&gt;"",W8&lt;&gt;""),ABS($P8-W8),AND($P8="",W8=""),"",OR($P8&lt;&gt;"",W8&lt;&gt;""),"-")</f>
        <v>#N/A</v>
      </c>
      <c r="AU8" s="120" t="e" cm="1">
        <f t="array" ref="AU8">_xlfn.IFS(AND($P8&lt;&gt;"",X8&lt;&gt;""),ABS($P8-X8),AND($P8="",X8=""),"",OR($P8&lt;&gt;"",X8&lt;&gt;""),"-")</f>
        <v>#N/A</v>
      </c>
      <c r="AV8" s="120" t="e" cm="1">
        <f t="array" ref="AV8">_xlfn.IFS(AND($P8&lt;&gt;"",Y8&lt;&gt;""),ABS($P8-Y8),AND($P8="",Y8=""),"",OR($P8&lt;&gt;"",Y8&lt;&gt;""),"-")</f>
        <v>#N/A</v>
      </c>
      <c r="AW8" s="120" t="e" cm="1">
        <f t="array" ref="AW8">_xlfn.IFS(AND($P8&lt;&gt;"",Z8&lt;&gt;""),ABS($P8-Z8),AND($P8="",Z8=""),"",OR($P8&lt;&gt;"",Z8&lt;&gt;""),"-")</f>
        <v>#N/A</v>
      </c>
      <c r="AX8" s="120" t="e" cm="1">
        <f t="array" ref="AX8">_xlfn.IFS(AND($P8&lt;&gt;"",AA8&lt;&gt;""),ABS($P8-AA8),AND($P8="",AA8=""),"",OR($P8&lt;&gt;"",AA8&lt;&gt;""),"-")</f>
        <v>#N/A</v>
      </c>
      <c r="AY8" s="121" t="e" cm="1">
        <f t="array" ref="AY8">_xlfn.IFS(AND($Q8&lt;&gt;"",R8&lt;&gt;""),ABS($Q8-R8),AND($Q8="",R8=""),"",OR($Q8&lt;&gt;"",R8&lt;&gt;""),"-")</f>
        <v>#N/A</v>
      </c>
      <c r="AZ8" s="334" t="e" cm="1">
        <f t="array" ref="AZ8">_xlfn.IFS(AND($Q8&lt;&gt;"",S8&lt;&gt;""),ABS($Q8-S8),AND($Q8="",S8=""),"",OR($Q8&lt;&gt;"",S8&lt;&gt;""),"-")</f>
        <v>#N/A</v>
      </c>
      <c r="BA8" s="334" t="e" cm="1">
        <f t="array" ref="BA8">_xlfn.IFS(AND($Q8&lt;&gt;"",T8&lt;&gt;""),ABS($Q8-T8),AND($Q8="",T8=""),"",OR($Q8&lt;&gt;"",T8&lt;&gt;""),"-")</f>
        <v>#N/A</v>
      </c>
      <c r="BB8" s="120" t="e" cm="1">
        <f t="array" ref="BB8">_xlfn.IFS(AND($Q8&lt;&gt;"",U8&lt;&gt;""),ABS($Q8-U8),AND($Q8="",U8=""),"",OR($Q8&lt;&gt;"",U8&lt;&gt;""),"-")</f>
        <v>#N/A</v>
      </c>
      <c r="BC8" s="120" t="e" cm="1">
        <f t="array" ref="BC8">_xlfn.IFS(AND($Q8&lt;&gt;"",V8&lt;&gt;""),ABS($Q8-V8),AND($Q8="",V8=""),"",OR($Q8&lt;&gt;"",V8&lt;&gt;""),"-")</f>
        <v>#N/A</v>
      </c>
      <c r="BD8" s="120" t="e" cm="1">
        <f t="array" ref="BD8">_xlfn.IFS(AND($Q8&lt;&gt;"",W8&lt;&gt;""),ABS($Q8-W8),AND($Q8="",W8=""),"",OR($Q8&lt;&gt;"",W8&lt;&gt;""),"-")</f>
        <v>#N/A</v>
      </c>
      <c r="BE8" s="120" t="e" cm="1">
        <f t="array" ref="BE8">_xlfn.IFS(AND($Q8&lt;&gt;"",X8&lt;&gt;""),ABS($Q8-X8),AND($Q8="",X8=""),"",OR($Q8&lt;&gt;"",X8&lt;&gt;""),"-")</f>
        <v>#N/A</v>
      </c>
      <c r="BF8" s="120" t="e" cm="1">
        <f t="array" ref="BF8">_xlfn.IFS(AND($Q8&lt;&gt;"",Y8&lt;&gt;""),ABS($Q8-Y8),AND($Q8="",Y8=""),"",OR($Q8&lt;&gt;"",Y8&lt;&gt;""),"-")</f>
        <v>#N/A</v>
      </c>
      <c r="BG8" s="120" t="e" cm="1">
        <f t="array" ref="BG8">_xlfn.IFS(AND($Q8&lt;&gt;"",Z8&lt;&gt;""),ABS($Q8-Z8),AND($Q8="",Z8=""),"",OR($Q8&lt;&gt;"",Z8&lt;&gt;""),"-")</f>
        <v>#N/A</v>
      </c>
      <c r="BH8" s="120" t="e" cm="1">
        <f t="array" ref="BH8">_xlfn.IFS(AND($Q8&lt;&gt;"",AA8&lt;&gt;""),ABS($Q8-AA8),AND($Q8="",AA8=""),"",OR($Q8&lt;&gt;"",AA8&lt;&gt;""),"-")</f>
        <v>#N/A</v>
      </c>
      <c r="BI8" s="121" t="e" cm="1">
        <f t="array" ref="BI8">_xlfn.IFS(AND($R8&lt;&gt;"",S8&lt;&gt;""),ABS($R8-S8),AND($R8="",S8=""),"",OR($R8&lt;&gt;"",S8&lt;&gt;""),"-")</f>
        <v>#N/A</v>
      </c>
      <c r="BJ8" s="120" t="e" cm="1">
        <f t="array" ref="BJ8">_xlfn.IFS(AND($R8&lt;&gt;"",T8&lt;&gt;""),ABS($R8-T8),AND($R8="",T8=""),"",OR($R8&lt;&gt;"",T8&lt;&gt;""),"-")</f>
        <v>#N/A</v>
      </c>
      <c r="BK8" s="334" t="e" cm="1">
        <f t="array" ref="BK8">_xlfn.IFS(AND($R8&lt;&gt;"",U8&lt;&gt;""),ABS($R8-U8),AND($R8="",U8=""),"",OR($R8&lt;&gt;"",U8&lt;&gt;""),"-")</f>
        <v>#N/A</v>
      </c>
      <c r="BL8" s="120" t="e" cm="1">
        <f t="array" ref="BL8">_xlfn.IFS(AND($R8&lt;&gt;"",V8&lt;&gt;""),ABS($R8-V8),AND($R8="",V8=""),"",OR($R8&lt;&gt;"",V8&lt;&gt;""),"-")</f>
        <v>#N/A</v>
      </c>
      <c r="BM8" s="120" t="e" cm="1">
        <f t="array" ref="BM8">_xlfn.IFS(AND($R8&lt;&gt;"",W8&lt;&gt;""),ABS($R8-W8),AND($R8="",W8=""),"",OR($R8&lt;&gt;"",W8&lt;&gt;""),"-")</f>
        <v>#N/A</v>
      </c>
      <c r="BN8" s="120" t="e" cm="1">
        <f t="array" ref="BN8">_xlfn.IFS(AND($R8&lt;&gt;"",X8&lt;&gt;""),ABS($R8-X8),AND($R8="",X8=""),"",OR($R8&lt;&gt;"",X8&lt;&gt;""),"-")</f>
        <v>#N/A</v>
      </c>
      <c r="BO8" s="120" t="e" cm="1">
        <f t="array" ref="BO8">_xlfn.IFS(AND($R8&lt;&gt;"",Y8&lt;&gt;""),ABS($R8-Y8),AND($R8="",Y8=""),"",OR($R8&lt;&gt;"",Y8&lt;&gt;""),"-")</f>
        <v>#N/A</v>
      </c>
      <c r="BP8" s="120" t="e" cm="1">
        <f t="array" ref="BP8">_xlfn.IFS(AND($R8&lt;&gt;"",Z8&lt;&gt;""),ABS($R8-Z8),AND($R8="",Z8=""),"",OR($R8&lt;&gt;"",Z8&lt;&gt;""),"-")</f>
        <v>#N/A</v>
      </c>
      <c r="BQ8" s="120" t="e" cm="1">
        <f t="array" ref="BQ8">_xlfn.IFS(AND($R8&lt;&gt;"",AA8&lt;&gt;""),ABS($R8-AA8),AND($R8="",AA8=""),"",OR($R8&lt;&gt;"",AA8&lt;&gt;""),"-")</f>
        <v>#N/A</v>
      </c>
      <c r="BR8" s="121" t="e" cm="1">
        <f t="array" ref="BR8">_xlfn.IFS(AND($S8&lt;&gt;"",T8&lt;&gt;""),ABS($S8-T8),AND($S8="",T8=""),"",OR($S8&lt;&gt;"",T8&lt;&gt;""),"-")</f>
        <v>#N/A</v>
      </c>
      <c r="BS8" s="334" t="e" cm="1">
        <f t="array" ref="BS8">_xlfn.IFS(AND($S8&lt;&gt;"",U8&lt;&gt;""),ABS($S8-U8),AND($S8="",U8=""),"",OR($S8&lt;&gt;"",U8&lt;&gt;""),"-")</f>
        <v>#N/A</v>
      </c>
      <c r="BT8" s="120" t="e" cm="1">
        <f t="array" ref="BT8">_xlfn.IFS(AND($S8&lt;&gt;"",V8&lt;&gt;""),ABS($S8-V8),AND($S8="",V8=""),"",OR($S8&lt;&gt;"",V8&lt;&gt;""),"-")</f>
        <v>#N/A</v>
      </c>
      <c r="BU8" s="120" t="e" cm="1">
        <f t="array" ref="BU8">_xlfn.IFS(AND($S8&lt;&gt;"",W8&lt;&gt;""),ABS($S8-W8),AND($S8="",W8=""),"",OR($S8&lt;&gt;"",W8&lt;&gt;""),"-")</f>
        <v>#N/A</v>
      </c>
      <c r="BV8" s="120" t="e" cm="1">
        <f t="array" ref="BV8">_xlfn.IFS(AND($S8&lt;&gt;"",X8&lt;&gt;""),ABS($S8-X8),AND($S8="",X8=""),"",OR($S8&lt;&gt;"",X8&lt;&gt;""),"-")</f>
        <v>#N/A</v>
      </c>
      <c r="BW8" s="120" t="e" cm="1">
        <f t="array" ref="BW8">_xlfn.IFS(AND($S8&lt;&gt;"",Y8&lt;&gt;""),ABS($S8-Y8),AND($S8="",Y8=""),"",OR($S8&lt;&gt;"",Y8&lt;&gt;""),"-")</f>
        <v>#N/A</v>
      </c>
      <c r="BX8" s="120" t="e" cm="1">
        <f t="array" ref="BX8">_xlfn.IFS(AND($S8&lt;&gt;"",Z8&lt;&gt;""),ABS($S8-Z8),AND($S8="",Z8=""),"",OR($S8&lt;&gt;"",Z8&lt;&gt;""),"-")</f>
        <v>#N/A</v>
      </c>
      <c r="BY8" s="120" t="e" cm="1">
        <f t="array" ref="BY8">_xlfn.IFS(AND($S8&lt;&gt;"",AA8&lt;&gt;""),ABS($S8-AA8),AND($S8="",AA8=""),"",OR($S8&lt;&gt;"",AA8&lt;&gt;""),"-")</f>
        <v>#N/A</v>
      </c>
      <c r="BZ8" s="121" t="e" cm="1">
        <f t="array" ref="BZ8">_xlfn.IFS(AND($T8&lt;&gt;"",U8&lt;&gt;""),ABS($T8-U8),AND($T8="",U8=""),"",OR($T8&lt;&gt;"",U8&lt;&gt;""),"-")</f>
        <v>#N/A</v>
      </c>
      <c r="CA8" s="120" t="e" cm="1">
        <f t="array" ref="CA8">_xlfn.IFS(AND($T8&lt;&gt;"",V8&lt;&gt;""),ABS($T8-V8),AND($T8="",V8=""),"",OR($T8&lt;&gt;"",V8&lt;&gt;""),"-")</f>
        <v>#N/A</v>
      </c>
      <c r="CB8" s="120" t="e" cm="1">
        <f t="array" ref="CB8">_xlfn.IFS(AND($T8&lt;&gt;"",W8&lt;&gt;""),ABS($T8-W8),AND($T8="",W8=""),"",OR($T8&lt;&gt;"",W8&lt;&gt;""),"-")</f>
        <v>#N/A</v>
      </c>
      <c r="CC8" s="120" t="e" cm="1">
        <f t="array" ref="CC8">_xlfn.IFS(AND($T8&lt;&gt;"",X8&lt;&gt;""),ABS($T8-X8),AND($T8="",X8=""),"",OR($T8&lt;&gt;"",X8&lt;&gt;""),"-")</f>
        <v>#N/A</v>
      </c>
      <c r="CD8" s="120" t="e" cm="1">
        <f t="array" ref="CD8">_xlfn.IFS(AND($T8&lt;&gt;"",Y8&lt;&gt;""),ABS($T8-Y8),AND($T8="",Y8=""),"",OR($T8&lt;&gt;"",Y8&lt;&gt;""),"-")</f>
        <v>#N/A</v>
      </c>
      <c r="CE8" s="120" t="e" cm="1">
        <f t="array" ref="CE8">_xlfn.IFS(AND($T8&lt;&gt;"",Z8&lt;&gt;""),ABS($T8-Z8),AND($T8="",Z8=""),"",OR($T8&lt;&gt;"",Z8&lt;&gt;""),"-")</f>
        <v>#N/A</v>
      </c>
      <c r="CF8" s="120" t="e" cm="1">
        <f t="array" ref="CF8">_xlfn.IFS(AND($T8&lt;&gt;"",AA8&lt;&gt;""),ABS($T8-AA8),AND($T8="",AA8=""),"",OR($T8&lt;&gt;"",AA8&lt;&gt;""),"-")</f>
        <v>#N/A</v>
      </c>
      <c r="CG8" s="121" t="e" cm="1">
        <f t="array" ref="CG8">_xlfn.IFS(AND($U8&lt;&gt;"",V8&lt;&gt;""),ABS($U8-V8),AND($U8="",V8=""),"",OR($U8&lt;&gt;"",V8&lt;&gt;""),"-")</f>
        <v>#N/A</v>
      </c>
      <c r="CH8" s="120" t="e" cm="1">
        <f t="array" ref="CH8">_xlfn.IFS(AND($U8&lt;&gt;"",W8&lt;&gt;""),ABS($U8-W8),AND($U8="",W8=""),"",OR($U8&lt;&gt;"",W8&lt;&gt;""),"-")</f>
        <v>#N/A</v>
      </c>
      <c r="CI8" s="120" t="e" cm="1">
        <f t="array" ref="CI8">_xlfn.IFS(AND($U8&lt;&gt;"",X8&lt;&gt;""),ABS($U8-X8),AND($U8="",X8=""),"",OR($U8&lt;&gt;"",X8&lt;&gt;""),"-")</f>
        <v>#N/A</v>
      </c>
      <c r="CJ8" s="120" t="e" cm="1">
        <f t="array" ref="CJ8">_xlfn.IFS(AND($U8&lt;&gt;"",Y8&lt;&gt;""),ABS($U8-Y8),AND($U8="",Y8=""),"",OR($U8&lt;&gt;"",Y8&lt;&gt;""),"-")</f>
        <v>#N/A</v>
      </c>
      <c r="CK8" s="120" t="e" cm="1">
        <f t="array" ref="CK8">_xlfn.IFS(AND($U8&lt;&gt;"",Z8&lt;&gt;""),ABS($U8-Z8),AND($U8="",Z8=""),"",OR($U8&lt;&gt;"",Z8&lt;&gt;""),"-")</f>
        <v>#N/A</v>
      </c>
      <c r="CL8" s="120" t="e" cm="1">
        <f t="array" ref="CL8">_xlfn.IFS(AND($U8&lt;&gt;"",AA8&lt;&gt;""),ABS($U8-AA8),AND($U8="",AA8=""),"",OR($U8&lt;&gt;"",AA8&lt;&gt;""),"-")</f>
        <v>#N/A</v>
      </c>
      <c r="CM8" s="121" t="e" cm="1">
        <f t="array" ref="CM8">_xlfn.IFS(AND($V8&lt;&gt;"",W8&lt;&gt;""),ABS($V8-W8),AND($V8="",W8=""),"",OR($V8&lt;&gt;"",W8&lt;&gt;""),"-")</f>
        <v>#N/A</v>
      </c>
      <c r="CN8" s="120" t="e" cm="1">
        <f t="array" ref="CN8">_xlfn.IFS(AND($V8&lt;&gt;"",X8&lt;&gt;""),ABS($V8-X8),AND($V8="",X8=""),"",OR($V8&lt;&gt;"",X8&lt;&gt;""),"-")</f>
        <v>#N/A</v>
      </c>
      <c r="CO8" s="120" t="e" cm="1">
        <f t="array" ref="CO8">_xlfn.IFS(AND($V8&lt;&gt;"",Y8&lt;&gt;""),ABS($V8-Y8),AND($V8="",Y8=""),"",OR($V8&lt;&gt;"",Y8&lt;&gt;""),"-")</f>
        <v>#N/A</v>
      </c>
      <c r="CP8" s="120" t="e" cm="1">
        <f t="array" ref="CP8">_xlfn.IFS(AND($V8&lt;&gt;"",Z8&lt;&gt;""),ABS($V8-Z8),AND($V8="",Z8=""),"",OR($V8&lt;&gt;"",Z8&lt;&gt;""),"-")</f>
        <v>#N/A</v>
      </c>
      <c r="CQ8" s="120" t="e" cm="1">
        <f t="array" ref="CQ8">_xlfn.IFS(AND($V8&lt;&gt;"",AA8&lt;&gt;""),ABS($V8-AA8),AND($V8="",AA8=""),"",OR($V8&lt;&gt;"",AA8&lt;&gt;""),"-")</f>
        <v>#N/A</v>
      </c>
      <c r="CR8" s="121" t="e" cm="1">
        <f t="array" ref="CR8">_xlfn.IFS(AND($W8&lt;&gt;"",X8&lt;&gt;""),ABS($W8-X8),AND($W8="",X8=""),"",OR($W8&lt;&gt;"",X8&lt;&gt;""),"-")</f>
        <v>#N/A</v>
      </c>
      <c r="CS8" s="120" t="e" cm="1">
        <f t="array" ref="CS8">_xlfn.IFS(AND($W8&lt;&gt;"",Y8&lt;&gt;""),ABS($W8-Y8),AND($W8="",Y8=""),"",OR($W8&lt;&gt;"",Y8&lt;&gt;""),"-")</f>
        <v>#N/A</v>
      </c>
      <c r="CT8" s="120" t="e" cm="1">
        <f t="array" ref="CT8">_xlfn.IFS(AND($W8&lt;&gt;"",Z8&lt;&gt;""),ABS($W8-Z8),AND($W8="",Z8=""),"",OR($W8&lt;&gt;"",Z8&lt;&gt;""),"-")</f>
        <v>#N/A</v>
      </c>
      <c r="CU8" s="120" t="e" cm="1">
        <f t="array" ref="CU8">_xlfn.IFS(AND($W8&lt;&gt;"",AA8&lt;&gt;""),ABS($W8-AA8),AND($W8="",AA8=""),"",OR($W8&lt;&gt;"",AA8&lt;&gt;""),"-")</f>
        <v>#N/A</v>
      </c>
      <c r="CV8" s="121" t="e" cm="1">
        <f t="array" ref="CV8">_xlfn.IFS(AND($X8&lt;&gt;"",Y8&lt;&gt;""),ABS($X8-Y8),AND($X8="",Y8=""),"",OR($X8&lt;&gt;"",Y8&lt;&gt;""),"-")</f>
        <v>#N/A</v>
      </c>
      <c r="CW8" s="120" t="e" cm="1">
        <f t="array" ref="CW8">_xlfn.IFS(AND($X8&lt;&gt;"",Z8&lt;&gt;""),ABS($X8-Z8),AND($X8="",Z8=""),"",OR($X8&lt;&gt;"",Z8&lt;&gt;""),"-")</f>
        <v>#N/A</v>
      </c>
      <c r="CX8" s="120" t="e" cm="1">
        <f t="array" ref="CX8">_xlfn.IFS(AND($X8&lt;&gt;"",AA8&lt;&gt;""),ABS($X8-AA8),AND($X8="",AA8=""),"",OR($X8&lt;&gt;"",AA8&lt;&gt;""),"-")</f>
        <v>#N/A</v>
      </c>
      <c r="CY8" s="121" t="e" cm="1">
        <f t="array" ref="CY8">_xlfn.IFS(AND($Y8&lt;&gt;"",Z8&lt;&gt;""),ABS($Y8-Z8),AND($Y8="",Z8=""),"",OR($Y8&lt;&gt;"",Z8&lt;&gt;""),"-")</f>
        <v>#N/A</v>
      </c>
      <c r="CZ8" s="120" t="e" cm="1">
        <f t="array" ref="CZ8">_xlfn.IFS(AND($Y8&lt;&gt;"",AA8&lt;&gt;""),ABS($Y8-AA8),AND($Y8="",AA8=""),"",OR($Y8&lt;&gt;"",AA8&lt;&gt;""),"-")</f>
        <v>#N/A</v>
      </c>
      <c r="DA8" s="121" t="e" cm="1">
        <f t="array" ref="DA8">_xlfn.IFS(AND($Z8&lt;&gt;"",AA8&lt;&gt;""),ABS($Z8-AA8),AND($Z8="",AA8=""),"",OR($Z8&lt;&gt;"",AA8&lt;&gt;""),"-")</f>
        <v>#N/A</v>
      </c>
    </row>
    <row r="9" spans="1:106" x14ac:dyDescent="0.2">
      <c r="A9" s="260" t="s">
        <v>40</v>
      </c>
      <c r="B9" s="259" t="e">
        <f>VLOOKUP($A9,Merged_couplings!$B:$BU,MATCH(B$1,Merged_couplings!$B$1:$BU$1,0),FALSE)</f>
        <v>#N/A</v>
      </c>
      <c r="C9" s="258" t="e">
        <f>VLOOKUP($A9,Merged_couplings!$B:$BU,MATCH(C$1,Merged_couplings!$B$1:$BU$1,0),FALSE)</f>
        <v>#N/A</v>
      </c>
      <c r="D9" s="258" t="e">
        <f>VLOOKUP($A9,Merged_couplings!$B:$BU,MATCH(D$1,Merged_couplings!$B$1:$BU$1,0),FALSE)</f>
        <v>#N/A</v>
      </c>
      <c r="E9" s="258" t="e">
        <f>VLOOKUP($A9,Merged_couplings!$B:$BU,MATCH(E$1,Merged_couplings!$B$1:$BU$1,0),FALSE)</f>
        <v>#N/A</v>
      </c>
      <c r="F9" s="258" t="e">
        <f>VLOOKUP($A9,Merged_couplings!$B:$BU,MATCH(F$1,Merged_couplings!$B$1:$BU$1,0),FALSE)</f>
        <v>#N/A</v>
      </c>
      <c r="G9" s="258" t="e">
        <f>VLOOKUP($A9,Merged_couplings!$B:$BU,MATCH(G$1,Merged_couplings!$B$1:$BU$1,0),FALSE)</f>
        <v>#N/A</v>
      </c>
      <c r="H9" s="258" t="e">
        <f>VLOOKUP($A9,Merged_couplings!$B:$BU,MATCH(H$1,Merged_couplings!$B$1:$BU$1,0),FALSE)</f>
        <v>#N/A</v>
      </c>
      <c r="I9" s="258" t="e">
        <f>VLOOKUP($A9,Merged_couplings!$B:$BU,MATCH(I$1,Merged_couplings!$B$1:$BU$1,0),FALSE)</f>
        <v>#N/A</v>
      </c>
      <c r="J9" s="258" t="e">
        <f>VLOOKUP($A9,Merged_couplings!$B:$BU,MATCH(J$1,Merged_couplings!$B$1:$BU$1,0),FALSE)</f>
        <v>#N/A</v>
      </c>
      <c r="K9" s="258" t="e">
        <f>VLOOKUP($A9,Merged_couplings!$B:$BU,MATCH(K$1,Merged_couplings!$B$1:$BU$1,0),FALSE)</f>
        <v>#N/A</v>
      </c>
      <c r="L9" s="258" t="e">
        <f>VLOOKUP($A9,Merged_couplings!$B:$BU,MATCH(L$1,Merged_couplings!$B$1:$BU$1,0),FALSE)</f>
        <v>#N/A</v>
      </c>
      <c r="M9" s="258" t="e">
        <f>VLOOKUP($A9,Merged_couplings!$B:$BU,MATCH(M$1,Merged_couplings!$B$1:$BU$1,0),FALSE)</f>
        <v>#N/A</v>
      </c>
      <c r="N9" s="258" t="e">
        <f>VLOOKUP($A9,Merged_couplings!$B:$BU,MATCH(N$1,Merged_couplings!$B$1:$BU$1,0),FALSE)</f>
        <v>#N/A</v>
      </c>
      <c r="O9" s="121" t="e">
        <f>IF(OR(B9="BIG",B9="BI-",B9="-IG"),VLOOKUP($A9,Merged_couplings!$B:$BU,MATCH(O$1,Merged_couplings!$B$1:$BU$1,0),FALSE),"")</f>
        <v>#N/A</v>
      </c>
      <c r="P9" s="120" t="e">
        <f>IF(OR(C9="BIG",C9="BI-",C9="-IG"),VLOOKUP($A9,Merged_couplings!$B:$BU,MATCH(P$1,Merged_couplings!$B$1:$BU$1,0),FALSE),"")</f>
        <v>#N/A</v>
      </c>
      <c r="Q9" s="120" t="e">
        <f>IF(OR(D9="BIG",D9="BI-",D9="-IG"),VLOOKUP($A9,Merged_couplings!$B:$BU,MATCH(Q$1,Merged_couplings!$B$1:$BU$1,0),FALSE),"")</f>
        <v>#N/A</v>
      </c>
      <c r="R9" s="120" t="e">
        <f t="shared" si="0"/>
        <v>#N/A</v>
      </c>
      <c r="S9" s="120" t="e">
        <f t="shared" si="0"/>
        <v>#N/A</v>
      </c>
      <c r="T9" s="120" t="e">
        <f t="shared" si="0"/>
        <v>#N/A</v>
      </c>
      <c r="U9" s="120" t="e">
        <f>IF(OR(H9="BIG",H9="BI-",H9="-IG"),VLOOKUP($A9,Merged_couplings!$B:$BU,MATCH(U$1,Merged_couplings!$B$1:$BU$1,0),FALSE),"")</f>
        <v>#N/A</v>
      </c>
      <c r="V9" s="120" t="e">
        <f>IF(OR(I9="BIG",I9="BI-",I9="-IG"),VLOOKUP($A9,Merged_couplings!$B:$BU,MATCH(V$1,Merged_couplings!$B$1:$BU$1,0),FALSE),"")</f>
        <v>#N/A</v>
      </c>
      <c r="W9" s="120" t="e">
        <f t="shared" si="1"/>
        <v>#N/A</v>
      </c>
      <c r="X9" s="120" t="e">
        <f>IF(OR(K9="BIG",K9="BI-",K9="-IG"),VLOOKUP($A9,Merged_couplings!$B:$BU,MATCH(X$1,Merged_couplings!$B$1:$BU$1,0),FALSE),"")</f>
        <v>#N/A</v>
      </c>
      <c r="Y9" s="120" t="e">
        <f>IF(OR(L9="BIG",L9="BI-",L9="-IG"),VLOOKUP($A9,Merged_couplings!$B:$BU,MATCH(Y$1,Merged_couplings!$B$1:$BU$1,0),FALSE),"")</f>
        <v>#N/A</v>
      </c>
      <c r="Z9" s="120" t="e">
        <f>IF(OR(M9="BIG",M9="BI-",M9="-IG"),VLOOKUP($A9,Merged_couplings!$B:$BU,MATCH(Z$1,Merged_couplings!$B$1:$BU$1,0),FALSE),"")</f>
        <v>#N/A</v>
      </c>
      <c r="AA9" s="120" t="e">
        <f>IF(OR(N9="BIG",N9="BI-",N9="-IG"),VLOOKUP($A9,Merged_couplings!$B:$BU,MATCH(AA$1,Merged_couplings!$B$1:$BU$1,0),FALSE),"")</f>
        <v>#N/A</v>
      </c>
      <c r="AB9" s="123" t="e" cm="1">
        <f t="array" ref="AB9">_xlfn.IFS(AND($O9&lt;&gt;"",P9&lt;&gt;""),ABS($O9-P9),AND($O9="",P9=""),"",OR($O9&lt;&gt;"",P9&lt;&gt;""),"-")</f>
        <v>#N/A</v>
      </c>
      <c r="AC9" s="122" t="e" cm="1">
        <f t="array" ref="AC9">_xlfn.IFS(AND($O9&lt;&gt;"",Q9&lt;&gt;""),ABS($O9-Q9),AND($O9="",Q9=""),"",OR($O9&lt;&gt;"",Q9&lt;&gt;""),"-")</f>
        <v>#N/A</v>
      </c>
      <c r="AD9" s="122" t="e" cm="1">
        <f t="array" ref="AD9">_xlfn.IFS(AND($O9&lt;&gt;"",R9&lt;&gt;""),ABS($O9-R9),AND($O9="",R9=""),"",OR($O9&lt;&gt;"",R9&lt;&gt;""),"-")</f>
        <v>#N/A</v>
      </c>
      <c r="AE9" s="122" t="e" cm="1">
        <f t="array" ref="AE9">_xlfn.IFS(AND($O9&lt;&gt;"",S9&lt;&gt;""),ABS($O9-S9),AND($O9="",S9=""),"",OR($O9&lt;&gt;"",S9&lt;&gt;""),"-")</f>
        <v>#N/A</v>
      </c>
      <c r="AF9" s="122" t="e" cm="1">
        <f t="array" ref="AF9">_xlfn.IFS(AND($O9&lt;&gt;"",T9&lt;&gt;""),ABS($O9-T9),AND($O9="",T9=""),"",OR($O9&lt;&gt;"",T9&lt;&gt;""),"-")</f>
        <v>#N/A</v>
      </c>
      <c r="AG9" s="122" t="e" cm="1">
        <f t="array" ref="AG9">_xlfn.IFS(AND($O9&lt;&gt;"",U9&lt;&gt;""),ABS($O9-U9),AND($O9="",U9=""),"",OR($O9&lt;&gt;"",U9&lt;&gt;""),"-")</f>
        <v>#N/A</v>
      </c>
      <c r="AH9" s="122" t="e" cm="1">
        <f t="array" ref="AH9">_xlfn.IFS(AND($O9&lt;&gt;"",V9&lt;&gt;""),ABS($O9-V9),AND($O9="",V9=""),"",OR($O9&lt;&gt;"",V9&lt;&gt;""),"-")</f>
        <v>#N/A</v>
      </c>
      <c r="AI9" s="122" t="e" cm="1">
        <f t="array" ref="AI9">_xlfn.IFS(AND($O9&lt;&gt;"",W9&lt;&gt;""),ABS($O9-W9),AND($O9="",W9=""),"",OR($O9&lt;&gt;"",W9&lt;&gt;""),"-")</f>
        <v>#N/A</v>
      </c>
      <c r="AJ9" s="122" t="e" cm="1">
        <f t="array" ref="AJ9">_xlfn.IFS(AND($O9&lt;&gt;"",X9&lt;&gt;""),ABS($O9-X9),AND($O9="",X9=""),"",OR($O9&lt;&gt;"",X9&lt;&gt;""),"-")</f>
        <v>#N/A</v>
      </c>
      <c r="AK9" s="122" t="e" cm="1">
        <f t="array" ref="AK9">_xlfn.IFS(AND($O9&lt;&gt;"",Y9&lt;&gt;""),ABS($O9-Y9),AND($O9="",Y9=""),"",OR($O9&lt;&gt;"",Y9&lt;&gt;""),"-")</f>
        <v>#N/A</v>
      </c>
      <c r="AL9" s="122" t="e" cm="1">
        <f t="array" ref="AL9">_xlfn.IFS(AND($O9&lt;&gt;"",Z9&lt;&gt;""),ABS($O9-Z9),AND($O9="",Z9=""),"",OR($O9&lt;&gt;"",Z9&lt;&gt;""),"-")</f>
        <v>#N/A</v>
      </c>
      <c r="AM9" s="122" t="e" cm="1">
        <f t="array" ref="AM9">_xlfn.IFS(AND($O9&lt;&gt;"",AA9&lt;&gt;""),ABS($O9-AA9),AND($O9="",AA9=""),"",OR($O9&lt;&gt;"",AA9&lt;&gt;""),"-")</f>
        <v>#N/A</v>
      </c>
      <c r="AN9" s="121" t="e" cm="1">
        <f t="array" ref="AN9">_xlfn.IFS(AND($P9&lt;&gt;"",Q9&lt;&gt;""),ABS($P9-Q9),AND($P9="",Q9=""),"",OR($P9&lt;&gt;"",Q9&lt;&gt;""),"-")</f>
        <v>#N/A</v>
      </c>
      <c r="AO9" s="120" t="e" cm="1">
        <f t="array" ref="AO9">_xlfn.IFS(AND($P9&lt;&gt;"",R9&lt;&gt;""),ABS($P9-R9),AND($P9="",R9=""),"",OR($P9&lt;&gt;"",R9&lt;&gt;""),"-")</f>
        <v>#N/A</v>
      </c>
      <c r="AP9" s="120" t="e" cm="1">
        <f t="array" ref="AP9">_xlfn.IFS(AND($P9&lt;&gt;"",S9&lt;&gt;""),ABS($P9-S9),AND($P9="",S9=""),"",OR($P9&lt;&gt;"",S9&lt;&gt;""),"-")</f>
        <v>#N/A</v>
      </c>
      <c r="AQ9" s="120" t="e" cm="1">
        <f t="array" ref="AQ9">_xlfn.IFS(AND($P9&lt;&gt;"",T9&lt;&gt;""),ABS($P9-T9),AND($P9="",T9=""),"",OR($P9&lt;&gt;"",T9&lt;&gt;""),"-")</f>
        <v>#N/A</v>
      </c>
      <c r="AR9" s="120" t="e" cm="1">
        <f t="array" ref="AR9">_xlfn.IFS(AND($P9&lt;&gt;"",U9&lt;&gt;""),ABS($P9-U9),AND($P9="",U9=""),"",OR($P9&lt;&gt;"",U9&lt;&gt;""),"-")</f>
        <v>#N/A</v>
      </c>
      <c r="AS9" s="120" t="e" cm="1">
        <f t="array" ref="AS9">_xlfn.IFS(AND($P9&lt;&gt;"",V9&lt;&gt;""),ABS($P9-V9),AND($P9="",V9=""),"",OR($P9&lt;&gt;"",V9&lt;&gt;""),"-")</f>
        <v>#N/A</v>
      </c>
      <c r="AT9" s="120" t="e" cm="1">
        <f t="array" ref="AT9">_xlfn.IFS(AND($P9&lt;&gt;"",W9&lt;&gt;""),ABS($P9-W9),AND($P9="",W9=""),"",OR($P9&lt;&gt;"",W9&lt;&gt;""),"-")</f>
        <v>#N/A</v>
      </c>
      <c r="AU9" s="120" t="e" cm="1">
        <f t="array" ref="AU9">_xlfn.IFS(AND($P9&lt;&gt;"",X9&lt;&gt;""),ABS($P9-X9),AND($P9="",X9=""),"",OR($P9&lt;&gt;"",X9&lt;&gt;""),"-")</f>
        <v>#N/A</v>
      </c>
      <c r="AV9" s="120" t="e" cm="1">
        <f t="array" ref="AV9">_xlfn.IFS(AND($P9&lt;&gt;"",Y9&lt;&gt;""),ABS($P9-Y9),AND($P9="",Y9=""),"",OR($P9&lt;&gt;"",Y9&lt;&gt;""),"-")</f>
        <v>#N/A</v>
      </c>
      <c r="AW9" s="120" t="e" cm="1">
        <f t="array" ref="AW9">_xlfn.IFS(AND($P9&lt;&gt;"",Z9&lt;&gt;""),ABS($P9-Z9),AND($P9="",Z9=""),"",OR($P9&lt;&gt;"",Z9&lt;&gt;""),"-")</f>
        <v>#N/A</v>
      </c>
      <c r="AX9" s="120" t="e" cm="1">
        <f t="array" ref="AX9">_xlfn.IFS(AND($P9&lt;&gt;"",AA9&lt;&gt;""),ABS($P9-AA9),AND($P9="",AA9=""),"",OR($P9&lt;&gt;"",AA9&lt;&gt;""),"-")</f>
        <v>#N/A</v>
      </c>
      <c r="AY9" s="121" t="e" cm="1">
        <f t="array" ref="AY9">_xlfn.IFS(AND($Q9&lt;&gt;"",R9&lt;&gt;""),ABS($Q9-R9),AND($Q9="",R9=""),"",OR($Q9&lt;&gt;"",R9&lt;&gt;""),"-")</f>
        <v>#N/A</v>
      </c>
      <c r="AZ9" s="334" t="e" cm="1">
        <f t="array" ref="AZ9">_xlfn.IFS(AND($Q9&lt;&gt;"",S9&lt;&gt;""),ABS($Q9-S9),AND($Q9="",S9=""),"",OR($Q9&lt;&gt;"",S9&lt;&gt;""),"-")</f>
        <v>#N/A</v>
      </c>
      <c r="BA9" s="334" t="e" cm="1">
        <f t="array" ref="BA9">_xlfn.IFS(AND($Q9&lt;&gt;"",T9&lt;&gt;""),ABS($Q9-T9),AND($Q9="",T9=""),"",OR($Q9&lt;&gt;"",T9&lt;&gt;""),"-")</f>
        <v>#N/A</v>
      </c>
      <c r="BB9" s="120" t="e" cm="1">
        <f t="array" ref="BB9">_xlfn.IFS(AND($Q9&lt;&gt;"",U9&lt;&gt;""),ABS($Q9-U9),AND($Q9="",U9=""),"",OR($Q9&lt;&gt;"",U9&lt;&gt;""),"-")</f>
        <v>#N/A</v>
      </c>
      <c r="BC9" s="120" t="e" cm="1">
        <f t="array" ref="BC9">_xlfn.IFS(AND($Q9&lt;&gt;"",V9&lt;&gt;""),ABS($Q9-V9),AND($Q9="",V9=""),"",OR($Q9&lt;&gt;"",V9&lt;&gt;""),"-")</f>
        <v>#N/A</v>
      </c>
      <c r="BD9" s="120" t="e" cm="1">
        <f t="array" ref="BD9">_xlfn.IFS(AND($Q9&lt;&gt;"",W9&lt;&gt;""),ABS($Q9-W9),AND($Q9="",W9=""),"",OR($Q9&lt;&gt;"",W9&lt;&gt;""),"-")</f>
        <v>#N/A</v>
      </c>
      <c r="BE9" s="120" t="e" cm="1">
        <f t="array" ref="BE9">_xlfn.IFS(AND($Q9&lt;&gt;"",X9&lt;&gt;""),ABS($Q9-X9),AND($Q9="",X9=""),"",OR($Q9&lt;&gt;"",X9&lt;&gt;""),"-")</f>
        <v>#N/A</v>
      </c>
      <c r="BF9" s="120" t="e" cm="1">
        <f t="array" ref="BF9">_xlfn.IFS(AND($Q9&lt;&gt;"",Y9&lt;&gt;""),ABS($Q9-Y9),AND($Q9="",Y9=""),"",OR($Q9&lt;&gt;"",Y9&lt;&gt;""),"-")</f>
        <v>#N/A</v>
      </c>
      <c r="BG9" s="120" t="e" cm="1">
        <f t="array" ref="BG9">_xlfn.IFS(AND($Q9&lt;&gt;"",Z9&lt;&gt;""),ABS($Q9-Z9),AND($Q9="",Z9=""),"",OR($Q9&lt;&gt;"",Z9&lt;&gt;""),"-")</f>
        <v>#N/A</v>
      </c>
      <c r="BH9" s="120" t="e" cm="1">
        <f t="array" ref="BH9">_xlfn.IFS(AND($Q9&lt;&gt;"",AA9&lt;&gt;""),ABS($Q9-AA9),AND($Q9="",AA9=""),"",OR($Q9&lt;&gt;"",AA9&lt;&gt;""),"-")</f>
        <v>#N/A</v>
      </c>
      <c r="BI9" s="121" t="e" cm="1">
        <f t="array" ref="BI9">_xlfn.IFS(AND($R9&lt;&gt;"",S9&lt;&gt;""),ABS($R9-S9),AND($R9="",S9=""),"",OR($R9&lt;&gt;"",S9&lt;&gt;""),"-")</f>
        <v>#N/A</v>
      </c>
      <c r="BJ9" s="120" t="e" cm="1">
        <f t="array" ref="BJ9">_xlfn.IFS(AND($R9&lt;&gt;"",T9&lt;&gt;""),ABS($R9-T9),AND($R9="",T9=""),"",OR($R9&lt;&gt;"",T9&lt;&gt;""),"-")</f>
        <v>#N/A</v>
      </c>
      <c r="BK9" s="334" t="e" cm="1">
        <f t="array" ref="BK9">_xlfn.IFS(AND($R9&lt;&gt;"",U9&lt;&gt;""),ABS($R9-U9),AND($R9="",U9=""),"",OR($R9&lt;&gt;"",U9&lt;&gt;""),"-")</f>
        <v>#N/A</v>
      </c>
      <c r="BL9" s="120" t="e" cm="1">
        <f t="array" ref="BL9">_xlfn.IFS(AND($R9&lt;&gt;"",V9&lt;&gt;""),ABS($R9-V9),AND($R9="",V9=""),"",OR($R9&lt;&gt;"",V9&lt;&gt;""),"-")</f>
        <v>#N/A</v>
      </c>
      <c r="BM9" s="120" t="e" cm="1">
        <f t="array" ref="BM9">_xlfn.IFS(AND($R9&lt;&gt;"",W9&lt;&gt;""),ABS($R9-W9),AND($R9="",W9=""),"",OR($R9&lt;&gt;"",W9&lt;&gt;""),"-")</f>
        <v>#N/A</v>
      </c>
      <c r="BN9" s="120" t="e" cm="1">
        <f t="array" ref="BN9">_xlfn.IFS(AND($R9&lt;&gt;"",X9&lt;&gt;""),ABS($R9-X9),AND($R9="",X9=""),"",OR($R9&lt;&gt;"",X9&lt;&gt;""),"-")</f>
        <v>#N/A</v>
      </c>
      <c r="BO9" s="120" t="e" cm="1">
        <f t="array" ref="BO9">_xlfn.IFS(AND($R9&lt;&gt;"",Y9&lt;&gt;""),ABS($R9-Y9),AND($R9="",Y9=""),"",OR($R9&lt;&gt;"",Y9&lt;&gt;""),"-")</f>
        <v>#N/A</v>
      </c>
      <c r="BP9" s="120" t="e" cm="1">
        <f t="array" ref="BP9">_xlfn.IFS(AND($R9&lt;&gt;"",Z9&lt;&gt;""),ABS($R9-Z9),AND($R9="",Z9=""),"",OR($R9&lt;&gt;"",Z9&lt;&gt;""),"-")</f>
        <v>#N/A</v>
      </c>
      <c r="BQ9" s="120" t="e" cm="1">
        <f t="array" ref="BQ9">_xlfn.IFS(AND($R9&lt;&gt;"",AA9&lt;&gt;""),ABS($R9-AA9),AND($R9="",AA9=""),"",OR($R9&lt;&gt;"",AA9&lt;&gt;""),"-")</f>
        <v>#N/A</v>
      </c>
      <c r="BR9" s="121" t="e" cm="1">
        <f t="array" ref="BR9">_xlfn.IFS(AND($S9&lt;&gt;"",T9&lt;&gt;""),ABS($S9-T9),AND($S9="",T9=""),"",OR($S9&lt;&gt;"",T9&lt;&gt;""),"-")</f>
        <v>#N/A</v>
      </c>
      <c r="BS9" s="334" t="e" cm="1">
        <f t="array" ref="BS9">_xlfn.IFS(AND($S9&lt;&gt;"",U9&lt;&gt;""),ABS($S9-U9),AND($S9="",U9=""),"",OR($S9&lt;&gt;"",U9&lt;&gt;""),"-")</f>
        <v>#N/A</v>
      </c>
      <c r="BT9" s="120" t="e" cm="1">
        <f t="array" ref="BT9">_xlfn.IFS(AND($S9&lt;&gt;"",V9&lt;&gt;""),ABS($S9-V9),AND($S9="",V9=""),"",OR($S9&lt;&gt;"",V9&lt;&gt;""),"-")</f>
        <v>#N/A</v>
      </c>
      <c r="BU9" s="120" t="e" cm="1">
        <f t="array" ref="BU9">_xlfn.IFS(AND($S9&lt;&gt;"",W9&lt;&gt;""),ABS($S9-W9),AND($S9="",W9=""),"",OR($S9&lt;&gt;"",W9&lt;&gt;""),"-")</f>
        <v>#N/A</v>
      </c>
      <c r="BV9" s="120" t="e" cm="1">
        <f t="array" ref="BV9">_xlfn.IFS(AND($S9&lt;&gt;"",X9&lt;&gt;""),ABS($S9-X9),AND($S9="",X9=""),"",OR($S9&lt;&gt;"",X9&lt;&gt;""),"-")</f>
        <v>#N/A</v>
      </c>
      <c r="BW9" s="120" t="e" cm="1">
        <f t="array" ref="BW9">_xlfn.IFS(AND($S9&lt;&gt;"",Y9&lt;&gt;""),ABS($S9-Y9),AND($S9="",Y9=""),"",OR($S9&lt;&gt;"",Y9&lt;&gt;""),"-")</f>
        <v>#N/A</v>
      </c>
      <c r="BX9" s="120" t="e" cm="1">
        <f t="array" ref="BX9">_xlfn.IFS(AND($S9&lt;&gt;"",Z9&lt;&gt;""),ABS($S9-Z9),AND($S9="",Z9=""),"",OR($S9&lt;&gt;"",Z9&lt;&gt;""),"-")</f>
        <v>#N/A</v>
      </c>
      <c r="BY9" s="120" t="e" cm="1">
        <f t="array" ref="BY9">_xlfn.IFS(AND($S9&lt;&gt;"",AA9&lt;&gt;""),ABS($S9-AA9),AND($S9="",AA9=""),"",OR($S9&lt;&gt;"",AA9&lt;&gt;""),"-")</f>
        <v>#N/A</v>
      </c>
      <c r="BZ9" s="121" t="e" cm="1">
        <f t="array" ref="BZ9">_xlfn.IFS(AND($T9&lt;&gt;"",U9&lt;&gt;""),ABS($T9-U9),AND($T9="",U9=""),"",OR($T9&lt;&gt;"",U9&lt;&gt;""),"-")</f>
        <v>#N/A</v>
      </c>
      <c r="CA9" s="120" t="e" cm="1">
        <f t="array" ref="CA9">_xlfn.IFS(AND($T9&lt;&gt;"",V9&lt;&gt;""),ABS($T9-V9),AND($T9="",V9=""),"",OR($T9&lt;&gt;"",V9&lt;&gt;""),"-")</f>
        <v>#N/A</v>
      </c>
      <c r="CB9" s="120" t="e" cm="1">
        <f t="array" ref="CB9">_xlfn.IFS(AND($T9&lt;&gt;"",W9&lt;&gt;""),ABS($T9-W9),AND($T9="",W9=""),"",OR($T9&lt;&gt;"",W9&lt;&gt;""),"-")</f>
        <v>#N/A</v>
      </c>
      <c r="CC9" s="120" t="e" cm="1">
        <f t="array" ref="CC9">_xlfn.IFS(AND($T9&lt;&gt;"",X9&lt;&gt;""),ABS($T9-X9),AND($T9="",X9=""),"",OR($T9&lt;&gt;"",X9&lt;&gt;""),"-")</f>
        <v>#N/A</v>
      </c>
      <c r="CD9" s="120" t="e" cm="1">
        <f t="array" ref="CD9">_xlfn.IFS(AND($T9&lt;&gt;"",Y9&lt;&gt;""),ABS($T9-Y9),AND($T9="",Y9=""),"",OR($T9&lt;&gt;"",Y9&lt;&gt;""),"-")</f>
        <v>#N/A</v>
      </c>
      <c r="CE9" s="120" t="e" cm="1">
        <f t="array" ref="CE9">_xlfn.IFS(AND($T9&lt;&gt;"",Z9&lt;&gt;""),ABS($T9-Z9),AND($T9="",Z9=""),"",OR($T9&lt;&gt;"",Z9&lt;&gt;""),"-")</f>
        <v>#N/A</v>
      </c>
      <c r="CF9" s="120" t="e" cm="1">
        <f t="array" ref="CF9">_xlfn.IFS(AND($T9&lt;&gt;"",AA9&lt;&gt;""),ABS($T9-AA9),AND($T9="",AA9=""),"",OR($T9&lt;&gt;"",AA9&lt;&gt;""),"-")</f>
        <v>#N/A</v>
      </c>
      <c r="CG9" s="121" t="e" cm="1">
        <f t="array" ref="CG9">_xlfn.IFS(AND($U9&lt;&gt;"",V9&lt;&gt;""),ABS($U9-V9),AND($U9="",V9=""),"",OR($U9&lt;&gt;"",V9&lt;&gt;""),"-")</f>
        <v>#N/A</v>
      </c>
      <c r="CH9" s="120" t="e" cm="1">
        <f t="array" ref="CH9">_xlfn.IFS(AND($U9&lt;&gt;"",W9&lt;&gt;""),ABS($U9-W9),AND($U9="",W9=""),"",OR($U9&lt;&gt;"",W9&lt;&gt;""),"-")</f>
        <v>#N/A</v>
      </c>
      <c r="CI9" s="120" t="e" cm="1">
        <f t="array" ref="CI9">_xlfn.IFS(AND($U9&lt;&gt;"",X9&lt;&gt;""),ABS($U9-X9),AND($U9="",X9=""),"",OR($U9&lt;&gt;"",X9&lt;&gt;""),"-")</f>
        <v>#N/A</v>
      </c>
      <c r="CJ9" s="120" t="e" cm="1">
        <f t="array" ref="CJ9">_xlfn.IFS(AND($U9&lt;&gt;"",Y9&lt;&gt;""),ABS($U9-Y9),AND($U9="",Y9=""),"",OR($U9&lt;&gt;"",Y9&lt;&gt;""),"-")</f>
        <v>#N/A</v>
      </c>
      <c r="CK9" s="120" t="e" cm="1">
        <f t="array" ref="CK9">_xlfn.IFS(AND($U9&lt;&gt;"",Z9&lt;&gt;""),ABS($U9-Z9),AND($U9="",Z9=""),"",OR($U9&lt;&gt;"",Z9&lt;&gt;""),"-")</f>
        <v>#N/A</v>
      </c>
      <c r="CL9" s="120" t="e" cm="1">
        <f t="array" ref="CL9">_xlfn.IFS(AND($U9&lt;&gt;"",AA9&lt;&gt;""),ABS($U9-AA9),AND($U9="",AA9=""),"",OR($U9&lt;&gt;"",AA9&lt;&gt;""),"-")</f>
        <v>#N/A</v>
      </c>
      <c r="CM9" s="121" t="e" cm="1">
        <f t="array" ref="CM9">_xlfn.IFS(AND($V9&lt;&gt;"",W9&lt;&gt;""),ABS($V9-W9),AND($V9="",W9=""),"",OR($V9&lt;&gt;"",W9&lt;&gt;""),"-")</f>
        <v>#N/A</v>
      </c>
      <c r="CN9" s="120" t="e" cm="1">
        <f t="array" ref="CN9">_xlfn.IFS(AND($V9&lt;&gt;"",X9&lt;&gt;""),ABS($V9-X9),AND($V9="",X9=""),"",OR($V9&lt;&gt;"",X9&lt;&gt;""),"-")</f>
        <v>#N/A</v>
      </c>
      <c r="CO9" s="120" t="e" cm="1">
        <f t="array" ref="CO9">_xlfn.IFS(AND($V9&lt;&gt;"",Y9&lt;&gt;""),ABS($V9-Y9),AND($V9="",Y9=""),"",OR($V9&lt;&gt;"",Y9&lt;&gt;""),"-")</f>
        <v>#N/A</v>
      </c>
      <c r="CP9" s="120" t="e" cm="1">
        <f t="array" ref="CP9">_xlfn.IFS(AND($V9&lt;&gt;"",Z9&lt;&gt;""),ABS($V9-Z9),AND($V9="",Z9=""),"",OR($V9&lt;&gt;"",Z9&lt;&gt;""),"-")</f>
        <v>#N/A</v>
      </c>
      <c r="CQ9" s="120" t="e" cm="1">
        <f t="array" ref="CQ9">_xlfn.IFS(AND($V9&lt;&gt;"",AA9&lt;&gt;""),ABS($V9-AA9),AND($V9="",AA9=""),"",OR($V9&lt;&gt;"",AA9&lt;&gt;""),"-")</f>
        <v>#N/A</v>
      </c>
      <c r="CR9" s="121" t="e" cm="1">
        <f t="array" ref="CR9">_xlfn.IFS(AND($W9&lt;&gt;"",X9&lt;&gt;""),ABS($W9-X9),AND($W9="",X9=""),"",OR($W9&lt;&gt;"",X9&lt;&gt;""),"-")</f>
        <v>#N/A</v>
      </c>
      <c r="CS9" s="120" t="e" cm="1">
        <f t="array" ref="CS9">_xlfn.IFS(AND($W9&lt;&gt;"",Y9&lt;&gt;""),ABS($W9-Y9),AND($W9="",Y9=""),"",OR($W9&lt;&gt;"",Y9&lt;&gt;""),"-")</f>
        <v>#N/A</v>
      </c>
      <c r="CT9" s="120" t="e" cm="1">
        <f t="array" ref="CT9">_xlfn.IFS(AND($W9&lt;&gt;"",Z9&lt;&gt;""),ABS($W9-Z9),AND($W9="",Z9=""),"",OR($W9&lt;&gt;"",Z9&lt;&gt;""),"-")</f>
        <v>#N/A</v>
      </c>
      <c r="CU9" s="120" t="e" cm="1">
        <f t="array" ref="CU9">_xlfn.IFS(AND($W9&lt;&gt;"",AA9&lt;&gt;""),ABS($W9-AA9),AND($W9="",AA9=""),"",OR($W9&lt;&gt;"",AA9&lt;&gt;""),"-")</f>
        <v>#N/A</v>
      </c>
      <c r="CV9" s="121" t="e" cm="1">
        <f t="array" ref="CV9">_xlfn.IFS(AND($X9&lt;&gt;"",Y9&lt;&gt;""),ABS($X9-Y9),AND($X9="",Y9=""),"",OR($X9&lt;&gt;"",Y9&lt;&gt;""),"-")</f>
        <v>#N/A</v>
      </c>
      <c r="CW9" s="120" t="e" cm="1">
        <f t="array" ref="CW9">_xlfn.IFS(AND($X9&lt;&gt;"",Z9&lt;&gt;""),ABS($X9-Z9),AND($X9="",Z9=""),"",OR($X9&lt;&gt;"",Z9&lt;&gt;""),"-")</f>
        <v>#N/A</v>
      </c>
      <c r="CX9" s="120" t="e" cm="1">
        <f t="array" ref="CX9">_xlfn.IFS(AND($X9&lt;&gt;"",AA9&lt;&gt;""),ABS($X9-AA9),AND($X9="",AA9=""),"",OR($X9&lt;&gt;"",AA9&lt;&gt;""),"-")</f>
        <v>#N/A</v>
      </c>
      <c r="CY9" s="121" t="e" cm="1">
        <f t="array" ref="CY9">_xlfn.IFS(AND($Y9&lt;&gt;"",Z9&lt;&gt;""),ABS($Y9-Z9),AND($Y9="",Z9=""),"",OR($Y9&lt;&gt;"",Z9&lt;&gt;""),"-")</f>
        <v>#N/A</v>
      </c>
      <c r="CZ9" s="120" t="e" cm="1">
        <f t="array" ref="CZ9">_xlfn.IFS(AND($Y9&lt;&gt;"",AA9&lt;&gt;""),ABS($Y9-AA9),AND($Y9="",AA9=""),"",OR($Y9&lt;&gt;"",AA9&lt;&gt;""),"-")</f>
        <v>#N/A</v>
      </c>
      <c r="DA9" s="121" t="e" cm="1">
        <f t="array" ref="DA9">_xlfn.IFS(AND($Z9&lt;&gt;"",AA9&lt;&gt;""),ABS($Z9-AA9),AND($Z9="",AA9=""),"",OR($Z9&lt;&gt;"",AA9&lt;&gt;""),"-")</f>
        <v>#N/A</v>
      </c>
    </row>
    <row r="10" spans="1:106" x14ac:dyDescent="0.2">
      <c r="A10" s="260" t="s">
        <v>41</v>
      </c>
      <c r="B10" s="259" t="str">
        <f>VLOOKUP($A10,Merged_couplings!$B:$BU,MATCH(B$1,Merged_couplings!$B$1:$BU$1,0),FALSE)</f>
        <v>-IG</v>
      </c>
      <c r="C10" s="258" t="str">
        <f>VLOOKUP($A10,Merged_couplings!$B:$BU,MATCH(C$1,Merged_couplings!$B$1:$BU$1,0),FALSE)</f>
        <v>-IG</v>
      </c>
      <c r="D10" s="258" t="str">
        <f>VLOOKUP($A10,Merged_couplings!$B:$BU,MATCH(D$1,Merged_couplings!$B$1:$BU$1,0),FALSE)</f>
        <v>-I-</v>
      </c>
      <c r="E10" s="258" t="str">
        <f>VLOOKUP($A10,Merged_couplings!$B:$BU,MATCH(E$1,Merged_couplings!$B$1:$BU$1,0),FALSE)</f>
        <v>-I-</v>
      </c>
      <c r="F10" s="258" t="str">
        <f>VLOOKUP($A10,Merged_couplings!$B:$BU,MATCH(F$1,Merged_couplings!$B$1:$BU$1,0),FALSE)</f>
        <v>-I-</v>
      </c>
      <c r="G10" s="258" t="str">
        <f>VLOOKUP($A10,Merged_couplings!$B:$BU,MATCH(G$1,Merged_couplings!$B$1:$BU$1,0),FALSE)</f>
        <v>-I-</v>
      </c>
      <c r="H10" s="258" t="str">
        <f>VLOOKUP($A10,Merged_couplings!$B:$BU,MATCH(H$1,Merged_couplings!$B$1:$BU$1,0),FALSE)</f>
        <v>-I-</v>
      </c>
      <c r="I10" s="258" t="str">
        <f>VLOOKUP($A10,Merged_couplings!$B:$BU,MATCH(I$1,Merged_couplings!$B$1:$BU$1,0),FALSE)</f>
        <v>-I-</v>
      </c>
      <c r="J10" s="258" t="str">
        <f>VLOOKUP($A10,Merged_couplings!$B:$BU,MATCH(J$1,Merged_couplings!$B$1:$BU$1,0),FALSE)</f>
        <v>-I-</v>
      </c>
      <c r="K10" s="258" t="str">
        <f>VLOOKUP($A10,Merged_couplings!$B:$BU,MATCH(K$1,Merged_couplings!$B$1:$BU$1,0),FALSE)</f>
        <v>-I-</v>
      </c>
      <c r="L10" s="258" t="str">
        <f>VLOOKUP($A10,Merged_couplings!$B:$BU,MATCH(L$1,Merged_couplings!$B$1:$BU$1,0),FALSE)</f>
        <v>-I-</v>
      </c>
      <c r="M10" s="258" t="str">
        <f>VLOOKUP($A10,Merged_couplings!$B:$BU,MATCH(M$1,Merged_couplings!$B$1:$BU$1,0),FALSE)</f>
        <v>-IG</v>
      </c>
      <c r="N10" s="258" t="str">
        <f>VLOOKUP($A10,Merged_couplings!$B:$BU,MATCH(N$1,Merged_couplings!$B$1:$BU$1,0),FALSE)</f>
        <v>-IG</v>
      </c>
      <c r="O10" s="121">
        <f>IF(OR(B10="BIG",B10="BI-",B10="-IG"),VLOOKUP($A10,Merged_couplings!$B:$BU,MATCH(O$1,Merged_couplings!$B$1:$BU$1,0),FALSE),"")</f>
        <v>8.6300073739001331</v>
      </c>
      <c r="P10" s="120">
        <f>IF(OR(C10="BIG",C10="BI-",C10="-IG"),VLOOKUP($A10,Merged_couplings!$B:$BU,MATCH(P$1,Merged_couplings!$B$1:$BU$1,0),FALSE),"")</f>
        <v>8.5484335817437547</v>
      </c>
      <c r="Q10" s="120" t="str">
        <f>IF(OR(D10="BIG",D10="BI-",D10="-IG"),VLOOKUP($A10,Merged_couplings!$B:$BU,MATCH(Q$1,Merged_couplings!$B$1:$BU$1,0),FALSE),"")</f>
        <v/>
      </c>
      <c r="R10" s="120" t="str">
        <f t="shared" si="0"/>
        <v/>
      </c>
      <c r="S10" s="120" t="str">
        <f t="shared" si="0"/>
        <v/>
      </c>
      <c r="T10" s="120" t="str">
        <f t="shared" si="0"/>
        <v/>
      </c>
      <c r="U10" s="120" t="str">
        <f>IF(OR(H10="BIG",H10="BI-",H10="-IG"),VLOOKUP($A10,Merged_couplings!$B:$BU,MATCH(U$1,Merged_couplings!$B$1:$BU$1,0),FALSE),"")</f>
        <v/>
      </c>
      <c r="V10" s="120" t="str">
        <f>IF(OR(I10="BIG",I10="BI-",I10="-IG"),VLOOKUP($A10,Merged_couplings!$B:$BU,MATCH(V$1,Merged_couplings!$B$1:$BU$1,0),FALSE),"")</f>
        <v/>
      </c>
      <c r="W10" s="120" t="str">
        <f t="shared" si="1"/>
        <v/>
      </c>
      <c r="X10" s="120" t="str">
        <f>IF(OR(K10="BIG",K10="BI-",K10="-IG"),VLOOKUP($A10,Merged_couplings!$B:$BU,MATCH(X$1,Merged_couplings!$B$1:$BU$1,0),FALSE),"")</f>
        <v/>
      </c>
      <c r="Y10" s="120" t="str">
        <f>IF(OR(L10="BIG",L10="BI-",L10="-IG"),VLOOKUP($A10,Merged_couplings!$B:$BU,MATCH(Y$1,Merged_couplings!$B$1:$BU$1,0),FALSE),"")</f>
        <v/>
      </c>
      <c r="Z10" s="120">
        <f>IF(OR(M10="BIG",M10="BI-",M10="-IG"),VLOOKUP($A10,Merged_couplings!$B:$BU,MATCH(Z$1,Merged_couplings!$B$1:$BU$1,0),FALSE),"")</f>
        <v>8.2576424265242707</v>
      </c>
      <c r="AA10" s="120">
        <f>IF(OR(N10="BIG",N10="BI-",N10="-IG"),VLOOKUP($A10,Merged_couplings!$B:$BU,MATCH(AA$1,Merged_couplings!$B$1:$BU$1,0),FALSE),"")</f>
        <v>8.2211587648860647</v>
      </c>
      <c r="AB10" s="123" cm="1">
        <f t="array" ref="AB10">_xlfn.IFS(AND($O10&lt;&gt;"",P10&lt;&gt;""),ABS($O10-P10),AND($O10="",P10=""),"",OR($O10&lt;&gt;"",P10&lt;&gt;""),"-")</f>
        <v>8.1573792156378389E-2</v>
      </c>
      <c r="AC10" s="122" t="str" cm="1">
        <f t="array" ref="AC10">_xlfn.IFS(AND($O10&lt;&gt;"",Q10&lt;&gt;""),ABS($O10-Q10),AND($O10="",Q10=""),"",OR($O10&lt;&gt;"",Q10&lt;&gt;""),"-")</f>
        <v>-</v>
      </c>
      <c r="AD10" s="122" t="str" cm="1">
        <f t="array" ref="AD10">_xlfn.IFS(AND($O10&lt;&gt;"",R10&lt;&gt;""),ABS($O10-R10),AND($O10="",R10=""),"",OR($O10&lt;&gt;"",R10&lt;&gt;""),"-")</f>
        <v>-</v>
      </c>
      <c r="AE10" s="122" t="str" cm="1">
        <f t="array" ref="AE10">_xlfn.IFS(AND($O10&lt;&gt;"",S10&lt;&gt;""),ABS($O10-S10),AND($O10="",S10=""),"",OR($O10&lt;&gt;"",S10&lt;&gt;""),"-")</f>
        <v>-</v>
      </c>
      <c r="AF10" s="122" t="str" cm="1">
        <f t="array" ref="AF10">_xlfn.IFS(AND($O10&lt;&gt;"",T10&lt;&gt;""),ABS($O10-T10),AND($O10="",T10=""),"",OR($O10&lt;&gt;"",T10&lt;&gt;""),"-")</f>
        <v>-</v>
      </c>
      <c r="AG10" s="122" t="str" cm="1">
        <f t="array" ref="AG10">_xlfn.IFS(AND($O10&lt;&gt;"",U10&lt;&gt;""),ABS($O10-U10),AND($O10="",U10=""),"",OR($O10&lt;&gt;"",U10&lt;&gt;""),"-")</f>
        <v>-</v>
      </c>
      <c r="AH10" s="122" t="str" cm="1">
        <f t="array" ref="AH10">_xlfn.IFS(AND($O10&lt;&gt;"",V10&lt;&gt;""),ABS($O10-V10),AND($O10="",V10=""),"",OR($O10&lt;&gt;"",V10&lt;&gt;""),"-")</f>
        <v>-</v>
      </c>
      <c r="AI10" s="122" t="str" cm="1">
        <f t="array" ref="AI10">_xlfn.IFS(AND($O10&lt;&gt;"",W10&lt;&gt;""),ABS($O10-W10),AND($O10="",W10=""),"",OR($O10&lt;&gt;"",W10&lt;&gt;""),"-")</f>
        <v>-</v>
      </c>
      <c r="AJ10" s="122" t="str" cm="1">
        <f t="array" ref="AJ10">_xlfn.IFS(AND($O10&lt;&gt;"",X10&lt;&gt;""),ABS($O10-X10),AND($O10="",X10=""),"",OR($O10&lt;&gt;"",X10&lt;&gt;""),"-")</f>
        <v>-</v>
      </c>
      <c r="AK10" s="122" t="str" cm="1">
        <f t="array" ref="AK10">_xlfn.IFS(AND($O10&lt;&gt;"",Y10&lt;&gt;""),ABS($O10-Y10),AND($O10="",Y10=""),"",OR($O10&lt;&gt;"",Y10&lt;&gt;""),"-")</f>
        <v>-</v>
      </c>
      <c r="AL10" s="122" cm="1">
        <f t="array" ref="AL10">_xlfn.IFS(AND($O10&lt;&gt;"",Z10&lt;&gt;""),ABS($O10-Z10),AND($O10="",Z10=""),"",OR($O10&lt;&gt;"",Z10&lt;&gt;""),"-")</f>
        <v>0.37236494737586234</v>
      </c>
      <c r="AM10" s="122" cm="1">
        <f t="array" ref="AM10">_xlfn.IFS(AND($O10&lt;&gt;"",AA10&lt;&gt;""),ABS($O10-AA10),AND($O10="",AA10=""),"",OR($O10&lt;&gt;"",AA10&lt;&gt;""),"-")</f>
        <v>0.40884860901406839</v>
      </c>
      <c r="AN10" s="121" t="str" cm="1">
        <f t="array" ref="AN10">_xlfn.IFS(AND($P10&lt;&gt;"",Q10&lt;&gt;""),ABS($P10-Q10),AND($P10="",Q10=""),"",OR($P10&lt;&gt;"",Q10&lt;&gt;""),"-")</f>
        <v>-</v>
      </c>
      <c r="AO10" s="120" t="str" cm="1">
        <f t="array" ref="AO10">_xlfn.IFS(AND($P10&lt;&gt;"",R10&lt;&gt;""),ABS($P10-R10),AND($P10="",R10=""),"",OR($P10&lt;&gt;"",R10&lt;&gt;""),"-")</f>
        <v>-</v>
      </c>
      <c r="AP10" s="120" t="str" cm="1">
        <f t="array" ref="AP10">_xlfn.IFS(AND($P10&lt;&gt;"",S10&lt;&gt;""),ABS($P10-S10),AND($P10="",S10=""),"",OR($P10&lt;&gt;"",S10&lt;&gt;""),"-")</f>
        <v>-</v>
      </c>
      <c r="AQ10" s="120" t="str" cm="1">
        <f t="array" ref="AQ10">_xlfn.IFS(AND($P10&lt;&gt;"",T10&lt;&gt;""),ABS($P10-T10),AND($P10="",T10=""),"",OR($P10&lt;&gt;"",T10&lt;&gt;""),"-")</f>
        <v>-</v>
      </c>
      <c r="AR10" s="120" t="str" cm="1">
        <f t="array" ref="AR10">_xlfn.IFS(AND($P10&lt;&gt;"",U10&lt;&gt;""),ABS($P10-U10),AND($P10="",U10=""),"",OR($P10&lt;&gt;"",U10&lt;&gt;""),"-")</f>
        <v>-</v>
      </c>
      <c r="AS10" s="120" t="str" cm="1">
        <f t="array" ref="AS10">_xlfn.IFS(AND($P10&lt;&gt;"",V10&lt;&gt;""),ABS($P10-V10),AND($P10="",V10=""),"",OR($P10&lt;&gt;"",V10&lt;&gt;""),"-")</f>
        <v>-</v>
      </c>
      <c r="AT10" s="120" t="str" cm="1">
        <f t="array" ref="AT10">_xlfn.IFS(AND($P10&lt;&gt;"",W10&lt;&gt;""),ABS($P10-W10),AND($P10="",W10=""),"",OR($P10&lt;&gt;"",W10&lt;&gt;""),"-")</f>
        <v>-</v>
      </c>
      <c r="AU10" s="120" t="str" cm="1">
        <f t="array" ref="AU10">_xlfn.IFS(AND($P10&lt;&gt;"",X10&lt;&gt;""),ABS($P10-X10),AND($P10="",X10=""),"",OR($P10&lt;&gt;"",X10&lt;&gt;""),"-")</f>
        <v>-</v>
      </c>
      <c r="AV10" s="120" t="str" cm="1">
        <f t="array" ref="AV10">_xlfn.IFS(AND($P10&lt;&gt;"",Y10&lt;&gt;""),ABS($P10-Y10),AND($P10="",Y10=""),"",OR($P10&lt;&gt;"",Y10&lt;&gt;""),"-")</f>
        <v>-</v>
      </c>
      <c r="AW10" s="120" cm="1">
        <f t="array" ref="AW10">_xlfn.IFS(AND($P10&lt;&gt;"",Z10&lt;&gt;""),ABS($P10-Z10),AND($P10="",Z10=""),"",OR($P10&lt;&gt;"",Z10&lt;&gt;""),"-")</f>
        <v>0.29079115521948395</v>
      </c>
      <c r="AX10" s="120" cm="1">
        <f t="array" ref="AX10">_xlfn.IFS(AND($P10&lt;&gt;"",AA10&lt;&gt;""),ABS($P10-AA10),AND($P10="",AA10=""),"",OR($P10&lt;&gt;"",AA10&lt;&gt;""),"-")</f>
        <v>0.32727481685769</v>
      </c>
      <c r="AY10" s="121" t="str" cm="1">
        <f t="array" ref="AY10">_xlfn.IFS(AND($Q10&lt;&gt;"",R10&lt;&gt;""),ABS($Q10-R10),AND($Q10="",R10=""),"",OR($Q10&lt;&gt;"",R10&lt;&gt;""),"-")</f>
        <v/>
      </c>
      <c r="AZ10" s="334" t="str" cm="1">
        <f t="array" ref="AZ10">_xlfn.IFS(AND($Q10&lt;&gt;"",S10&lt;&gt;""),ABS($Q10-S10),AND($Q10="",S10=""),"",OR($Q10&lt;&gt;"",S10&lt;&gt;""),"-")</f>
        <v/>
      </c>
      <c r="BA10" s="334" t="str" cm="1">
        <f t="array" ref="BA10">_xlfn.IFS(AND($Q10&lt;&gt;"",T10&lt;&gt;""),ABS($Q10-T10),AND($Q10="",T10=""),"",OR($Q10&lt;&gt;"",T10&lt;&gt;""),"-")</f>
        <v/>
      </c>
      <c r="BB10" s="120" t="str" cm="1">
        <f t="array" ref="BB10">_xlfn.IFS(AND($Q10&lt;&gt;"",U10&lt;&gt;""),ABS($Q10-U10),AND($Q10="",U10=""),"",OR($Q10&lt;&gt;"",U10&lt;&gt;""),"-")</f>
        <v/>
      </c>
      <c r="BC10" s="120" t="str" cm="1">
        <f t="array" ref="BC10">_xlfn.IFS(AND($Q10&lt;&gt;"",V10&lt;&gt;""),ABS($Q10-V10),AND($Q10="",V10=""),"",OR($Q10&lt;&gt;"",V10&lt;&gt;""),"-")</f>
        <v/>
      </c>
      <c r="BD10" s="120" t="str" cm="1">
        <f t="array" ref="BD10">_xlfn.IFS(AND($Q10&lt;&gt;"",W10&lt;&gt;""),ABS($Q10-W10),AND($Q10="",W10=""),"",OR($Q10&lt;&gt;"",W10&lt;&gt;""),"-")</f>
        <v/>
      </c>
      <c r="BE10" s="120" t="str" cm="1">
        <f t="array" ref="BE10">_xlfn.IFS(AND($Q10&lt;&gt;"",X10&lt;&gt;""),ABS($Q10-X10),AND($Q10="",X10=""),"",OR($Q10&lt;&gt;"",X10&lt;&gt;""),"-")</f>
        <v/>
      </c>
      <c r="BF10" s="120" t="str" cm="1">
        <f t="array" ref="BF10">_xlfn.IFS(AND($Q10&lt;&gt;"",Y10&lt;&gt;""),ABS($Q10-Y10),AND($Q10="",Y10=""),"",OR($Q10&lt;&gt;"",Y10&lt;&gt;""),"-")</f>
        <v/>
      </c>
      <c r="BG10" s="120" t="str" cm="1">
        <f t="array" ref="BG10">_xlfn.IFS(AND($Q10&lt;&gt;"",Z10&lt;&gt;""),ABS($Q10-Z10),AND($Q10="",Z10=""),"",OR($Q10&lt;&gt;"",Z10&lt;&gt;""),"-")</f>
        <v>-</v>
      </c>
      <c r="BH10" s="120" t="str" cm="1">
        <f t="array" ref="BH10">_xlfn.IFS(AND($Q10&lt;&gt;"",AA10&lt;&gt;""),ABS($Q10-AA10),AND($Q10="",AA10=""),"",OR($Q10&lt;&gt;"",AA10&lt;&gt;""),"-")</f>
        <v>-</v>
      </c>
      <c r="BI10" s="121" t="str" cm="1">
        <f t="array" ref="BI10">_xlfn.IFS(AND($R10&lt;&gt;"",S10&lt;&gt;""),ABS($R10-S10),AND($R10="",S10=""),"",OR($R10&lt;&gt;"",S10&lt;&gt;""),"-")</f>
        <v/>
      </c>
      <c r="BJ10" s="120" t="str" cm="1">
        <f t="array" ref="BJ10">_xlfn.IFS(AND($R10&lt;&gt;"",T10&lt;&gt;""),ABS($R10-T10),AND($R10="",T10=""),"",OR($R10&lt;&gt;"",T10&lt;&gt;""),"-")</f>
        <v/>
      </c>
      <c r="BK10" s="334" t="str" cm="1">
        <f t="array" ref="BK10">_xlfn.IFS(AND($R10&lt;&gt;"",U10&lt;&gt;""),ABS($R10-U10),AND($R10="",U10=""),"",OR($R10&lt;&gt;"",U10&lt;&gt;""),"-")</f>
        <v/>
      </c>
      <c r="BL10" s="120" t="str" cm="1">
        <f t="array" ref="BL10">_xlfn.IFS(AND($R10&lt;&gt;"",V10&lt;&gt;""),ABS($R10-V10),AND($R10="",V10=""),"",OR($R10&lt;&gt;"",V10&lt;&gt;""),"-")</f>
        <v/>
      </c>
      <c r="BM10" s="120" t="str" cm="1">
        <f t="array" ref="BM10">_xlfn.IFS(AND($R10&lt;&gt;"",W10&lt;&gt;""),ABS($R10-W10),AND($R10="",W10=""),"",OR($R10&lt;&gt;"",W10&lt;&gt;""),"-")</f>
        <v/>
      </c>
      <c r="BN10" s="120" t="str" cm="1">
        <f t="array" ref="BN10">_xlfn.IFS(AND($R10&lt;&gt;"",X10&lt;&gt;""),ABS($R10-X10),AND($R10="",X10=""),"",OR($R10&lt;&gt;"",X10&lt;&gt;""),"-")</f>
        <v/>
      </c>
      <c r="BO10" s="120" t="str" cm="1">
        <f t="array" ref="BO10">_xlfn.IFS(AND($R10&lt;&gt;"",Y10&lt;&gt;""),ABS($R10-Y10),AND($R10="",Y10=""),"",OR($R10&lt;&gt;"",Y10&lt;&gt;""),"-")</f>
        <v/>
      </c>
      <c r="BP10" s="120" t="str" cm="1">
        <f t="array" ref="BP10">_xlfn.IFS(AND($R10&lt;&gt;"",Z10&lt;&gt;""),ABS($R10-Z10),AND($R10="",Z10=""),"",OR($R10&lt;&gt;"",Z10&lt;&gt;""),"-")</f>
        <v>-</v>
      </c>
      <c r="BQ10" s="120" t="str" cm="1">
        <f t="array" ref="BQ10">_xlfn.IFS(AND($R10&lt;&gt;"",AA10&lt;&gt;""),ABS($R10-AA10),AND($R10="",AA10=""),"",OR($R10&lt;&gt;"",AA10&lt;&gt;""),"-")</f>
        <v>-</v>
      </c>
      <c r="BR10" s="121" t="str" cm="1">
        <f t="array" ref="BR10">_xlfn.IFS(AND($S10&lt;&gt;"",T10&lt;&gt;""),ABS($S10-T10),AND($S10="",T10=""),"",OR($S10&lt;&gt;"",T10&lt;&gt;""),"-")</f>
        <v/>
      </c>
      <c r="BS10" s="334" t="str" cm="1">
        <f t="array" ref="BS10">_xlfn.IFS(AND($S10&lt;&gt;"",U10&lt;&gt;""),ABS($S10-U10),AND($S10="",U10=""),"",OR($S10&lt;&gt;"",U10&lt;&gt;""),"-")</f>
        <v/>
      </c>
      <c r="BT10" s="120" t="str" cm="1">
        <f t="array" ref="BT10">_xlfn.IFS(AND($S10&lt;&gt;"",V10&lt;&gt;""),ABS($S10-V10),AND($S10="",V10=""),"",OR($S10&lt;&gt;"",V10&lt;&gt;""),"-")</f>
        <v/>
      </c>
      <c r="BU10" s="120" t="str" cm="1">
        <f t="array" ref="BU10">_xlfn.IFS(AND($S10&lt;&gt;"",W10&lt;&gt;""),ABS($S10-W10),AND($S10="",W10=""),"",OR($S10&lt;&gt;"",W10&lt;&gt;""),"-")</f>
        <v/>
      </c>
      <c r="BV10" s="120" t="str" cm="1">
        <f t="array" ref="BV10">_xlfn.IFS(AND($S10&lt;&gt;"",X10&lt;&gt;""),ABS($S10-X10),AND($S10="",X10=""),"",OR($S10&lt;&gt;"",X10&lt;&gt;""),"-")</f>
        <v/>
      </c>
      <c r="BW10" s="120" t="str" cm="1">
        <f t="array" ref="BW10">_xlfn.IFS(AND($S10&lt;&gt;"",Y10&lt;&gt;""),ABS($S10-Y10),AND($S10="",Y10=""),"",OR($S10&lt;&gt;"",Y10&lt;&gt;""),"-")</f>
        <v/>
      </c>
      <c r="BX10" s="120" t="str" cm="1">
        <f t="array" ref="BX10">_xlfn.IFS(AND($S10&lt;&gt;"",Z10&lt;&gt;""),ABS($S10-Z10),AND($S10="",Z10=""),"",OR($S10&lt;&gt;"",Z10&lt;&gt;""),"-")</f>
        <v>-</v>
      </c>
      <c r="BY10" s="120" t="str" cm="1">
        <f t="array" ref="BY10">_xlfn.IFS(AND($S10&lt;&gt;"",AA10&lt;&gt;""),ABS($S10-AA10),AND($S10="",AA10=""),"",OR($S10&lt;&gt;"",AA10&lt;&gt;""),"-")</f>
        <v>-</v>
      </c>
      <c r="BZ10" s="121" t="str" cm="1">
        <f t="array" ref="BZ10">_xlfn.IFS(AND($T10&lt;&gt;"",U10&lt;&gt;""),ABS($T10-U10),AND($T10="",U10=""),"",OR($T10&lt;&gt;"",U10&lt;&gt;""),"-")</f>
        <v/>
      </c>
      <c r="CA10" s="120" t="str" cm="1">
        <f t="array" ref="CA10">_xlfn.IFS(AND($T10&lt;&gt;"",V10&lt;&gt;""),ABS($T10-V10),AND($T10="",V10=""),"",OR($T10&lt;&gt;"",V10&lt;&gt;""),"-")</f>
        <v/>
      </c>
      <c r="CB10" s="120" t="str" cm="1">
        <f t="array" ref="CB10">_xlfn.IFS(AND($T10&lt;&gt;"",W10&lt;&gt;""),ABS($T10-W10),AND($T10="",W10=""),"",OR($T10&lt;&gt;"",W10&lt;&gt;""),"-")</f>
        <v/>
      </c>
      <c r="CC10" s="120" t="str" cm="1">
        <f t="array" ref="CC10">_xlfn.IFS(AND($T10&lt;&gt;"",X10&lt;&gt;""),ABS($T10-X10),AND($T10="",X10=""),"",OR($T10&lt;&gt;"",X10&lt;&gt;""),"-")</f>
        <v/>
      </c>
      <c r="CD10" s="120" t="str" cm="1">
        <f t="array" ref="CD10">_xlfn.IFS(AND($T10&lt;&gt;"",Y10&lt;&gt;""),ABS($T10-Y10),AND($T10="",Y10=""),"",OR($T10&lt;&gt;"",Y10&lt;&gt;""),"-")</f>
        <v/>
      </c>
      <c r="CE10" s="120" t="str" cm="1">
        <f t="array" ref="CE10">_xlfn.IFS(AND($T10&lt;&gt;"",Z10&lt;&gt;""),ABS($T10-Z10),AND($T10="",Z10=""),"",OR($T10&lt;&gt;"",Z10&lt;&gt;""),"-")</f>
        <v>-</v>
      </c>
      <c r="CF10" s="120" t="str" cm="1">
        <f t="array" ref="CF10">_xlfn.IFS(AND($T10&lt;&gt;"",AA10&lt;&gt;""),ABS($T10-AA10),AND($T10="",AA10=""),"",OR($T10&lt;&gt;"",AA10&lt;&gt;""),"-")</f>
        <v>-</v>
      </c>
      <c r="CG10" s="121" t="str" cm="1">
        <f t="array" ref="CG10">_xlfn.IFS(AND($U10&lt;&gt;"",V10&lt;&gt;""),ABS($U10-V10),AND($U10="",V10=""),"",OR($U10&lt;&gt;"",V10&lt;&gt;""),"-")</f>
        <v/>
      </c>
      <c r="CH10" s="120" t="str" cm="1">
        <f t="array" ref="CH10">_xlfn.IFS(AND($U10&lt;&gt;"",W10&lt;&gt;""),ABS($U10-W10),AND($U10="",W10=""),"",OR($U10&lt;&gt;"",W10&lt;&gt;""),"-")</f>
        <v/>
      </c>
      <c r="CI10" s="120" t="str" cm="1">
        <f t="array" ref="CI10">_xlfn.IFS(AND($U10&lt;&gt;"",X10&lt;&gt;""),ABS($U10-X10),AND($U10="",X10=""),"",OR($U10&lt;&gt;"",X10&lt;&gt;""),"-")</f>
        <v/>
      </c>
      <c r="CJ10" s="120" t="str" cm="1">
        <f t="array" ref="CJ10">_xlfn.IFS(AND($U10&lt;&gt;"",Y10&lt;&gt;""),ABS($U10-Y10),AND($U10="",Y10=""),"",OR($U10&lt;&gt;"",Y10&lt;&gt;""),"-")</f>
        <v/>
      </c>
      <c r="CK10" s="120" t="str" cm="1">
        <f t="array" ref="CK10">_xlfn.IFS(AND($U10&lt;&gt;"",Z10&lt;&gt;""),ABS($U10-Z10),AND($U10="",Z10=""),"",OR($U10&lt;&gt;"",Z10&lt;&gt;""),"-")</f>
        <v>-</v>
      </c>
      <c r="CL10" s="120" t="str" cm="1">
        <f t="array" ref="CL10">_xlfn.IFS(AND($U10&lt;&gt;"",AA10&lt;&gt;""),ABS($U10-AA10),AND($U10="",AA10=""),"",OR($U10&lt;&gt;"",AA10&lt;&gt;""),"-")</f>
        <v>-</v>
      </c>
      <c r="CM10" s="121" t="str" cm="1">
        <f t="array" ref="CM10">_xlfn.IFS(AND($V10&lt;&gt;"",W10&lt;&gt;""),ABS($V10-W10),AND($V10="",W10=""),"",OR($V10&lt;&gt;"",W10&lt;&gt;""),"-")</f>
        <v/>
      </c>
      <c r="CN10" s="120" t="str" cm="1">
        <f t="array" ref="CN10">_xlfn.IFS(AND($V10&lt;&gt;"",X10&lt;&gt;""),ABS($V10-X10),AND($V10="",X10=""),"",OR($V10&lt;&gt;"",X10&lt;&gt;""),"-")</f>
        <v/>
      </c>
      <c r="CO10" s="120" t="str" cm="1">
        <f t="array" ref="CO10">_xlfn.IFS(AND($V10&lt;&gt;"",Y10&lt;&gt;""),ABS($V10-Y10),AND($V10="",Y10=""),"",OR($V10&lt;&gt;"",Y10&lt;&gt;""),"-")</f>
        <v/>
      </c>
      <c r="CP10" s="120" t="str" cm="1">
        <f t="array" ref="CP10">_xlfn.IFS(AND($V10&lt;&gt;"",Z10&lt;&gt;""),ABS($V10-Z10),AND($V10="",Z10=""),"",OR($V10&lt;&gt;"",Z10&lt;&gt;""),"-")</f>
        <v>-</v>
      </c>
      <c r="CQ10" s="120" t="str" cm="1">
        <f t="array" ref="CQ10">_xlfn.IFS(AND($V10&lt;&gt;"",AA10&lt;&gt;""),ABS($V10-AA10),AND($V10="",AA10=""),"",OR($V10&lt;&gt;"",AA10&lt;&gt;""),"-")</f>
        <v>-</v>
      </c>
      <c r="CR10" s="121" t="str" cm="1">
        <f t="array" ref="CR10">_xlfn.IFS(AND($W10&lt;&gt;"",X10&lt;&gt;""),ABS($W10-X10),AND($W10="",X10=""),"",OR($W10&lt;&gt;"",X10&lt;&gt;""),"-")</f>
        <v/>
      </c>
      <c r="CS10" s="120" t="str" cm="1">
        <f t="array" ref="CS10">_xlfn.IFS(AND($W10&lt;&gt;"",Y10&lt;&gt;""),ABS($W10-Y10),AND($W10="",Y10=""),"",OR($W10&lt;&gt;"",Y10&lt;&gt;""),"-")</f>
        <v/>
      </c>
      <c r="CT10" s="120" t="str" cm="1">
        <f t="array" ref="CT10">_xlfn.IFS(AND($W10&lt;&gt;"",Z10&lt;&gt;""),ABS($W10-Z10),AND($W10="",Z10=""),"",OR($W10&lt;&gt;"",Z10&lt;&gt;""),"-")</f>
        <v>-</v>
      </c>
      <c r="CU10" s="120" t="str" cm="1">
        <f t="array" ref="CU10">_xlfn.IFS(AND($W10&lt;&gt;"",AA10&lt;&gt;""),ABS($W10-AA10),AND($W10="",AA10=""),"",OR($W10&lt;&gt;"",AA10&lt;&gt;""),"-")</f>
        <v>-</v>
      </c>
      <c r="CV10" s="121" t="str" cm="1">
        <f t="array" ref="CV10">_xlfn.IFS(AND($X10&lt;&gt;"",Y10&lt;&gt;""),ABS($X10-Y10),AND($X10="",Y10=""),"",OR($X10&lt;&gt;"",Y10&lt;&gt;""),"-")</f>
        <v/>
      </c>
      <c r="CW10" s="120" t="str" cm="1">
        <f t="array" ref="CW10">_xlfn.IFS(AND($X10&lt;&gt;"",Z10&lt;&gt;""),ABS($X10-Z10),AND($X10="",Z10=""),"",OR($X10&lt;&gt;"",Z10&lt;&gt;""),"-")</f>
        <v>-</v>
      </c>
      <c r="CX10" s="120" t="str" cm="1">
        <f t="array" ref="CX10">_xlfn.IFS(AND($X10&lt;&gt;"",AA10&lt;&gt;""),ABS($X10-AA10),AND($X10="",AA10=""),"",OR($X10&lt;&gt;"",AA10&lt;&gt;""),"-")</f>
        <v>-</v>
      </c>
      <c r="CY10" s="121" t="str" cm="1">
        <f t="array" ref="CY10">_xlfn.IFS(AND($Y10&lt;&gt;"",Z10&lt;&gt;""),ABS($Y10-Z10),AND($Y10="",Z10=""),"",OR($Y10&lt;&gt;"",Z10&lt;&gt;""),"-")</f>
        <v>-</v>
      </c>
      <c r="CZ10" s="120" t="str" cm="1">
        <f t="array" ref="CZ10">_xlfn.IFS(AND($Y10&lt;&gt;"",AA10&lt;&gt;""),ABS($Y10-AA10),AND($Y10="",AA10=""),"",OR($Y10&lt;&gt;"",AA10&lt;&gt;""),"-")</f>
        <v>-</v>
      </c>
      <c r="DA10" s="121" cm="1">
        <f t="array" ref="DA10">_xlfn.IFS(AND($Z10&lt;&gt;"",AA10&lt;&gt;""),ABS($Z10-AA10),AND($Z10="",AA10=""),"",OR($Z10&lt;&gt;"",AA10&lt;&gt;""),"-")</f>
        <v>3.6483661638206044E-2</v>
      </c>
    </row>
    <row r="11" spans="1:106" x14ac:dyDescent="0.2">
      <c r="A11" s="260" t="s">
        <v>42</v>
      </c>
      <c r="B11" s="259" t="str">
        <f>VLOOKUP($A11,Merged_couplings!$B:$BU,MATCH(B$1,Merged_couplings!$B$1:$BU$1,0),FALSE)</f>
        <v>-IG</v>
      </c>
      <c r="C11" s="258" t="str">
        <f>VLOOKUP($A11,Merged_couplings!$B:$BU,MATCH(C$1,Merged_couplings!$B$1:$BU$1,0),FALSE)</f>
        <v>-IG</v>
      </c>
      <c r="D11" s="258" t="str">
        <f>VLOOKUP($A11,Merged_couplings!$B:$BU,MATCH(D$1,Merged_couplings!$B$1:$BU$1,0),FALSE)</f>
        <v>---</v>
      </c>
      <c r="E11" s="258" t="str">
        <f>VLOOKUP($A11,Merged_couplings!$B:$BU,MATCH(E$1,Merged_couplings!$B$1:$BU$1,0),FALSE)</f>
        <v>---</v>
      </c>
      <c r="F11" s="258" t="str">
        <f>VLOOKUP($A11,Merged_couplings!$B:$BU,MATCH(F$1,Merged_couplings!$B$1:$BU$1,0),FALSE)</f>
        <v>---</v>
      </c>
      <c r="G11" s="258" t="str">
        <f>VLOOKUP($A11,Merged_couplings!$B:$BU,MATCH(G$1,Merged_couplings!$B$1:$BU$1,0),FALSE)</f>
        <v>---</v>
      </c>
      <c r="H11" s="258" t="str">
        <f>VLOOKUP($A11,Merged_couplings!$B:$BU,MATCH(H$1,Merged_couplings!$B$1:$BU$1,0),FALSE)</f>
        <v>-I-</v>
      </c>
      <c r="I11" s="258" t="str">
        <f>VLOOKUP($A11,Merged_couplings!$B:$BU,MATCH(I$1,Merged_couplings!$B$1:$BU$1,0),FALSE)</f>
        <v>--G</v>
      </c>
      <c r="J11" s="258" t="str">
        <f>VLOOKUP($A11,Merged_couplings!$B:$BU,MATCH(J$1,Merged_couplings!$B$1:$BU$1,0),FALSE)</f>
        <v>--G</v>
      </c>
      <c r="K11" s="258" t="str">
        <f>VLOOKUP($A11,Merged_couplings!$B:$BU,MATCH(K$1,Merged_couplings!$B$1:$BU$1,0),FALSE)</f>
        <v>--G</v>
      </c>
      <c r="L11" s="258" t="str">
        <f>VLOOKUP($A11,Merged_couplings!$B:$BU,MATCH(L$1,Merged_couplings!$B$1:$BU$1,0),FALSE)</f>
        <v>--G</v>
      </c>
      <c r="M11" s="258" t="str">
        <f>VLOOKUP($A11,Merged_couplings!$B:$BU,MATCH(M$1,Merged_couplings!$B$1:$BU$1,0),FALSE)</f>
        <v>---</v>
      </c>
      <c r="N11" s="258" t="str">
        <f>VLOOKUP($A11,Merged_couplings!$B:$BU,MATCH(N$1,Merged_couplings!$B$1:$BU$1,0),FALSE)</f>
        <v>-I-</v>
      </c>
      <c r="O11" s="121">
        <f>IF(OR(B11="BIG",B11="BI-",B11="-IG"),VLOOKUP($A11,Merged_couplings!$B:$BU,MATCH(O$1,Merged_couplings!$B$1:$BU$1,0),FALSE),"")</f>
        <v>8.4085095394492217</v>
      </c>
      <c r="P11" s="120">
        <f>IF(OR(C11="BIG",C11="BI-",C11="-IG"),VLOOKUP($A11,Merged_couplings!$B:$BU,MATCH(P$1,Merged_couplings!$B$1:$BU$1,0),FALSE),"")</f>
        <v>8.3639660703437162</v>
      </c>
      <c r="Q11" s="120" t="str">
        <f>IF(OR(D11="BIG",D11="BI-",D11="-IG"),VLOOKUP($A11,Merged_couplings!$B:$BU,MATCH(Q$1,Merged_couplings!$B$1:$BU$1,0),FALSE),"")</f>
        <v/>
      </c>
      <c r="R11" s="120" t="str">
        <f t="shared" si="0"/>
        <v/>
      </c>
      <c r="S11" s="120" t="str">
        <f t="shared" si="0"/>
        <v/>
      </c>
      <c r="T11" s="120" t="str">
        <f t="shared" si="0"/>
        <v/>
      </c>
      <c r="U11" s="120" t="str">
        <f>IF(OR(H11="BIG",H11="BI-",H11="-IG"),VLOOKUP($A11,Merged_couplings!$B:$BU,MATCH(U$1,Merged_couplings!$B$1:$BU$1,0),FALSE),"")</f>
        <v/>
      </c>
      <c r="V11" s="120" t="str">
        <f>IF(OR(I11="BIG",I11="BI-",I11="-IG"),VLOOKUP($A11,Merged_couplings!$B:$BU,MATCH(V$1,Merged_couplings!$B$1:$BU$1,0),FALSE),"")</f>
        <v/>
      </c>
      <c r="W11" s="120" t="str">
        <f t="shared" si="1"/>
        <v/>
      </c>
      <c r="X11" s="120" t="str">
        <f>IF(OR(K11="BIG",K11="BI-",K11="-IG"),VLOOKUP($A11,Merged_couplings!$B:$BU,MATCH(X$1,Merged_couplings!$B$1:$BU$1,0),FALSE),"")</f>
        <v/>
      </c>
      <c r="Y11" s="120" t="str">
        <f>IF(OR(L11="BIG",L11="BI-",L11="-IG"),VLOOKUP($A11,Merged_couplings!$B:$BU,MATCH(Y$1,Merged_couplings!$B$1:$BU$1,0),FALSE),"")</f>
        <v/>
      </c>
      <c r="Z11" s="120" t="str">
        <f>IF(OR(M11="BIG",M11="BI-",M11="-IG"),VLOOKUP($A11,Merged_couplings!$B:$BU,MATCH(Z$1,Merged_couplings!$B$1:$BU$1,0),FALSE),"")</f>
        <v/>
      </c>
      <c r="AA11" s="120" t="str">
        <f>IF(OR(N11="BIG",N11="BI-",N11="-IG"),VLOOKUP($A11,Merged_couplings!$B:$BU,MATCH(AA$1,Merged_couplings!$B$1:$BU$1,0),FALSE),"")</f>
        <v/>
      </c>
      <c r="AB11" s="123" cm="1">
        <f t="array" ref="AB11">_xlfn.IFS(AND($O11&lt;&gt;"",P11&lt;&gt;""),ABS($O11-P11),AND($O11="",P11=""),"",OR($O11&lt;&gt;"",P11&lt;&gt;""),"-")</f>
        <v>4.4543469105505551E-2</v>
      </c>
      <c r="AC11" s="122" t="str" cm="1">
        <f t="array" ref="AC11">_xlfn.IFS(AND($O11&lt;&gt;"",Q11&lt;&gt;""),ABS($O11-Q11),AND($O11="",Q11=""),"",OR($O11&lt;&gt;"",Q11&lt;&gt;""),"-")</f>
        <v>-</v>
      </c>
      <c r="AD11" s="122" t="str" cm="1">
        <f t="array" ref="AD11">_xlfn.IFS(AND($O11&lt;&gt;"",R11&lt;&gt;""),ABS($O11-R11),AND($O11="",R11=""),"",OR($O11&lt;&gt;"",R11&lt;&gt;""),"-")</f>
        <v>-</v>
      </c>
      <c r="AE11" s="122" t="str" cm="1">
        <f t="array" ref="AE11">_xlfn.IFS(AND($O11&lt;&gt;"",S11&lt;&gt;""),ABS($O11-S11),AND($O11="",S11=""),"",OR($O11&lt;&gt;"",S11&lt;&gt;""),"-")</f>
        <v>-</v>
      </c>
      <c r="AF11" s="122" t="str" cm="1">
        <f t="array" ref="AF11">_xlfn.IFS(AND($O11&lt;&gt;"",T11&lt;&gt;""),ABS($O11-T11),AND($O11="",T11=""),"",OR($O11&lt;&gt;"",T11&lt;&gt;""),"-")</f>
        <v>-</v>
      </c>
      <c r="AG11" s="122" t="str" cm="1">
        <f t="array" ref="AG11">_xlfn.IFS(AND($O11&lt;&gt;"",U11&lt;&gt;""),ABS($O11-U11),AND($O11="",U11=""),"",OR($O11&lt;&gt;"",U11&lt;&gt;""),"-")</f>
        <v>-</v>
      </c>
      <c r="AH11" s="122" t="str" cm="1">
        <f t="array" ref="AH11">_xlfn.IFS(AND($O11&lt;&gt;"",V11&lt;&gt;""),ABS($O11-V11),AND($O11="",V11=""),"",OR($O11&lt;&gt;"",V11&lt;&gt;""),"-")</f>
        <v>-</v>
      </c>
      <c r="AI11" s="122" t="str" cm="1">
        <f t="array" ref="AI11">_xlfn.IFS(AND($O11&lt;&gt;"",W11&lt;&gt;""),ABS($O11-W11),AND($O11="",W11=""),"",OR($O11&lt;&gt;"",W11&lt;&gt;""),"-")</f>
        <v>-</v>
      </c>
      <c r="AJ11" s="122" t="str" cm="1">
        <f t="array" ref="AJ11">_xlfn.IFS(AND($O11&lt;&gt;"",X11&lt;&gt;""),ABS($O11-X11),AND($O11="",X11=""),"",OR($O11&lt;&gt;"",X11&lt;&gt;""),"-")</f>
        <v>-</v>
      </c>
      <c r="AK11" s="122" t="str" cm="1">
        <f t="array" ref="AK11">_xlfn.IFS(AND($O11&lt;&gt;"",Y11&lt;&gt;""),ABS($O11-Y11),AND($O11="",Y11=""),"",OR($O11&lt;&gt;"",Y11&lt;&gt;""),"-")</f>
        <v>-</v>
      </c>
      <c r="AL11" s="122" t="str" cm="1">
        <f t="array" ref="AL11">_xlfn.IFS(AND($O11&lt;&gt;"",Z11&lt;&gt;""),ABS($O11-Z11),AND($O11="",Z11=""),"",OR($O11&lt;&gt;"",Z11&lt;&gt;""),"-")</f>
        <v>-</v>
      </c>
      <c r="AM11" s="122" t="str" cm="1">
        <f t="array" ref="AM11">_xlfn.IFS(AND($O11&lt;&gt;"",AA11&lt;&gt;""),ABS($O11-AA11),AND($O11="",AA11=""),"",OR($O11&lt;&gt;"",AA11&lt;&gt;""),"-")</f>
        <v>-</v>
      </c>
      <c r="AN11" s="121" t="str" cm="1">
        <f t="array" ref="AN11">_xlfn.IFS(AND($P11&lt;&gt;"",Q11&lt;&gt;""),ABS($P11-Q11),AND($P11="",Q11=""),"",OR($P11&lt;&gt;"",Q11&lt;&gt;""),"-")</f>
        <v>-</v>
      </c>
      <c r="AO11" s="120" t="str" cm="1">
        <f t="array" ref="AO11">_xlfn.IFS(AND($P11&lt;&gt;"",R11&lt;&gt;""),ABS($P11-R11),AND($P11="",R11=""),"",OR($P11&lt;&gt;"",R11&lt;&gt;""),"-")</f>
        <v>-</v>
      </c>
      <c r="AP11" s="120" t="str" cm="1">
        <f t="array" ref="AP11">_xlfn.IFS(AND($P11&lt;&gt;"",S11&lt;&gt;""),ABS($P11-S11),AND($P11="",S11=""),"",OR($P11&lt;&gt;"",S11&lt;&gt;""),"-")</f>
        <v>-</v>
      </c>
      <c r="AQ11" s="120" t="str" cm="1">
        <f t="array" ref="AQ11">_xlfn.IFS(AND($P11&lt;&gt;"",T11&lt;&gt;""),ABS($P11-T11),AND($P11="",T11=""),"",OR($P11&lt;&gt;"",T11&lt;&gt;""),"-")</f>
        <v>-</v>
      </c>
      <c r="AR11" s="120" t="str" cm="1">
        <f t="array" ref="AR11">_xlfn.IFS(AND($P11&lt;&gt;"",U11&lt;&gt;""),ABS($P11-U11),AND($P11="",U11=""),"",OR($P11&lt;&gt;"",U11&lt;&gt;""),"-")</f>
        <v>-</v>
      </c>
      <c r="AS11" s="120" t="str" cm="1">
        <f t="array" ref="AS11">_xlfn.IFS(AND($P11&lt;&gt;"",V11&lt;&gt;""),ABS($P11-V11),AND($P11="",V11=""),"",OR($P11&lt;&gt;"",V11&lt;&gt;""),"-")</f>
        <v>-</v>
      </c>
      <c r="AT11" s="120" t="str" cm="1">
        <f t="array" ref="AT11">_xlfn.IFS(AND($P11&lt;&gt;"",W11&lt;&gt;""),ABS($P11-W11),AND($P11="",W11=""),"",OR($P11&lt;&gt;"",W11&lt;&gt;""),"-")</f>
        <v>-</v>
      </c>
      <c r="AU11" s="120" t="str" cm="1">
        <f t="array" ref="AU11">_xlfn.IFS(AND($P11&lt;&gt;"",X11&lt;&gt;""),ABS($P11-X11),AND($P11="",X11=""),"",OR($P11&lt;&gt;"",X11&lt;&gt;""),"-")</f>
        <v>-</v>
      </c>
      <c r="AV11" s="120" t="str" cm="1">
        <f t="array" ref="AV11">_xlfn.IFS(AND($P11&lt;&gt;"",Y11&lt;&gt;""),ABS($P11-Y11),AND($P11="",Y11=""),"",OR($P11&lt;&gt;"",Y11&lt;&gt;""),"-")</f>
        <v>-</v>
      </c>
      <c r="AW11" s="120" t="str" cm="1">
        <f t="array" ref="AW11">_xlfn.IFS(AND($P11&lt;&gt;"",Z11&lt;&gt;""),ABS($P11-Z11),AND($P11="",Z11=""),"",OR($P11&lt;&gt;"",Z11&lt;&gt;""),"-")</f>
        <v>-</v>
      </c>
      <c r="AX11" s="120" t="str" cm="1">
        <f t="array" ref="AX11">_xlfn.IFS(AND($P11&lt;&gt;"",AA11&lt;&gt;""),ABS($P11-AA11),AND($P11="",AA11=""),"",OR($P11&lt;&gt;"",AA11&lt;&gt;""),"-")</f>
        <v>-</v>
      </c>
      <c r="AY11" s="121" t="str" cm="1">
        <f t="array" ref="AY11">_xlfn.IFS(AND($Q11&lt;&gt;"",R11&lt;&gt;""),ABS($Q11-R11),AND($Q11="",R11=""),"",OR($Q11&lt;&gt;"",R11&lt;&gt;""),"-")</f>
        <v/>
      </c>
      <c r="AZ11" s="334" t="str" cm="1">
        <f t="array" ref="AZ11">_xlfn.IFS(AND($Q11&lt;&gt;"",S11&lt;&gt;""),ABS($Q11-S11),AND($Q11="",S11=""),"",OR($Q11&lt;&gt;"",S11&lt;&gt;""),"-")</f>
        <v/>
      </c>
      <c r="BA11" s="334" t="str" cm="1">
        <f t="array" ref="BA11">_xlfn.IFS(AND($Q11&lt;&gt;"",T11&lt;&gt;""),ABS($Q11-T11),AND($Q11="",T11=""),"",OR($Q11&lt;&gt;"",T11&lt;&gt;""),"-")</f>
        <v/>
      </c>
      <c r="BB11" s="120" t="str" cm="1">
        <f t="array" ref="BB11">_xlfn.IFS(AND($Q11&lt;&gt;"",U11&lt;&gt;""),ABS($Q11-U11),AND($Q11="",U11=""),"",OR($Q11&lt;&gt;"",U11&lt;&gt;""),"-")</f>
        <v/>
      </c>
      <c r="BC11" s="120" t="str" cm="1">
        <f t="array" ref="BC11">_xlfn.IFS(AND($Q11&lt;&gt;"",V11&lt;&gt;""),ABS($Q11-V11),AND($Q11="",V11=""),"",OR($Q11&lt;&gt;"",V11&lt;&gt;""),"-")</f>
        <v/>
      </c>
      <c r="BD11" s="120" t="str" cm="1">
        <f t="array" ref="BD11">_xlfn.IFS(AND($Q11&lt;&gt;"",W11&lt;&gt;""),ABS($Q11-W11),AND($Q11="",W11=""),"",OR($Q11&lt;&gt;"",W11&lt;&gt;""),"-")</f>
        <v/>
      </c>
      <c r="BE11" s="120" t="str" cm="1">
        <f t="array" ref="BE11">_xlfn.IFS(AND($Q11&lt;&gt;"",X11&lt;&gt;""),ABS($Q11-X11),AND($Q11="",X11=""),"",OR($Q11&lt;&gt;"",X11&lt;&gt;""),"-")</f>
        <v/>
      </c>
      <c r="BF11" s="120" t="str" cm="1">
        <f t="array" ref="BF11">_xlfn.IFS(AND($Q11&lt;&gt;"",Y11&lt;&gt;""),ABS($Q11-Y11),AND($Q11="",Y11=""),"",OR($Q11&lt;&gt;"",Y11&lt;&gt;""),"-")</f>
        <v/>
      </c>
      <c r="BG11" s="120" t="str" cm="1">
        <f t="array" ref="BG11">_xlfn.IFS(AND($Q11&lt;&gt;"",Z11&lt;&gt;""),ABS($Q11-Z11),AND($Q11="",Z11=""),"",OR($Q11&lt;&gt;"",Z11&lt;&gt;""),"-")</f>
        <v/>
      </c>
      <c r="BH11" s="120" t="str" cm="1">
        <f t="array" ref="BH11">_xlfn.IFS(AND($Q11&lt;&gt;"",AA11&lt;&gt;""),ABS($Q11-AA11),AND($Q11="",AA11=""),"",OR($Q11&lt;&gt;"",AA11&lt;&gt;""),"-")</f>
        <v/>
      </c>
      <c r="BI11" s="121" t="str" cm="1">
        <f t="array" ref="BI11">_xlfn.IFS(AND($R11&lt;&gt;"",S11&lt;&gt;""),ABS($R11-S11),AND($R11="",S11=""),"",OR($R11&lt;&gt;"",S11&lt;&gt;""),"-")</f>
        <v/>
      </c>
      <c r="BJ11" s="120" t="str" cm="1">
        <f t="array" ref="BJ11">_xlfn.IFS(AND($R11&lt;&gt;"",T11&lt;&gt;""),ABS($R11-T11),AND($R11="",T11=""),"",OR($R11&lt;&gt;"",T11&lt;&gt;""),"-")</f>
        <v/>
      </c>
      <c r="BK11" s="334" t="str" cm="1">
        <f t="array" ref="BK11">_xlfn.IFS(AND($R11&lt;&gt;"",U11&lt;&gt;""),ABS($R11-U11),AND($R11="",U11=""),"",OR($R11&lt;&gt;"",U11&lt;&gt;""),"-")</f>
        <v/>
      </c>
      <c r="BL11" s="120" t="str" cm="1">
        <f t="array" ref="BL11">_xlfn.IFS(AND($R11&lt;&gt;"",V11&lt;&gt;""),ABS($R11-V11),AND($R11="",V11=""),"",OR($R11&lt;&gt;"",V11&lt;&gt;""),"-")</f>
        <v/>
      </c>
      <c r="BM11" s="120" t="str" cm="1">
        <f t="array" ref="BM11">_xlfn.IFS(AND($R11&lt;&gt;"",W11&lt;&gt;""),ABS($R11-W11),AND($R11="",W11=""),"",OR($R11&lt;&gt;"",W11&lt;&gt;""),"-")</f>
        <v/>
      </c>
      <c r="BN11" s="120" t="str" cm="1">
        <f t="array" ref="BN11">_xlfn.IFS(AND($R11&lt;&gt;"",X11&lt;&gt;""),ABS($R11-X11),AND($R11="",X11=""),"",OR($R11&lt;&gt;"",X11&lt;&gt;""),"-")</f>
        <v/>
      </c>
      <c r="BO11" s="120" t="str" cm="1">
        <f t="array" ref="BO11">_xlfn.IFS(AND($R11&lt;&gt;"",Y11&lt;&gt;""),ABS($R11-Y11),AND($R11="",Y11=""),"",OR($R11&lt;&gt;"",Y11&lt;&gt;""),"-")</f>
        <v/>
      </c>
      <c r="BP11" s="120" t="str" cm="1">
        <f t="array" ref="BP11">_xlfn.IFS(AND($R11&lt;&gt;"",Z11&lt;&gt;""),ABS($R11-Z11),AND($R11="",Z11=""),"",OR($R11&lt;&gt;"",Z11&lt;&gt;""),"-")</f>
        <v/>
      </c>
      <c r="BQ11" s="120" t="str" cm="1">
        <f t="array" ref="BQ11">_xlfn.IFS(AND($R11&lt;&gt;"",AA11&lt;&gt;""),ABS($R11-AA11),AND($R11="",AA11=""),"",OR($R11&lt;&gt;"",AA11&lt;&gt;""),"-")</f>
        <v/>
      </c>
      <c r="BR11" s="121" t="str" cm="1">
        <f t="array" ref="BR11">_xlfn.IFS(AND($S11&lt;&gt;"",T11&lt;&gt;""),ABS($S11-T11),AND($S11="",T11=""),"",OR($S11&lt;&gt;"",T11&lt;&gt;""),"-")</f>
        <v/>
      </c>
      <c r="BS11" s="334" t="str" cm="1">
        <f t="array" ref="BS11">_xlfn.IFS(AND($S11&lt;&gt;"",U11&lt;&gt;""),ABS($S11-U11),AND($S11="",U11=""),"",OR($S11&lt;&gt;"",U11&lt;&gt;""),"-")</f>
        <v/>
      </c>
      <c r="BT11" s="120" t="str" cm="1">
        <f t="array" ref="BT11">_xlfn.IFS(AND($S11&lt;&gt;"",V11&lt;&gt;""),ABS($S11-V11),AND($S11="",V11=""),"",OR($S11&lt;&gt;"",V11&lt;&gt;""),"-")</f>
        <v/>
      </c>
      <c r="BU11" s="120" t="str" cm="1">
        <f t="array" ref="BU11">_xlfn.IFS(AND($S11&lt;&gt;"",W11&lt;&gt;""),ABS($S11-W11),AND($S11="",W11=""),"",OR($S11&lt;&gt;"",W11&lt;&gt;""),"-")</f>
        <v/>
      </c>
      <c r="BV11" s="120" t="str" cm="1">
        <f t="array" ref="BV11">_xlfn.IFS(AND($S11&lt;&gt;"",X11&lt;&gt;""),ABS($S11-X11),AND($S11="",X11=""),"",OR($S11&lt;&gt;"",X11&lt;&gt;""),"-")</f>
        <v/>
      </c>
      <c r="BW11" s="120" t="str" cm="1">
        <f t="array" ref="BW11">_xlfn.IFS(AND($S11&lt;&gt;"",Y11&lt;&gt;""),ABS($S11-Y11),AND($S11="",Y11=""),"",OR($S11&lt;&gt;"",Y11&lt;&gt;""),"-")</f>
        <v/>
      </c>
      <c r="BX11" s="120" t="str" cm="1">
        <f t="array" ref="BX11">_xlfn.IFS(AND($S11&lt;&gt;"",Z11&lt;&gt;""),ABS($S11-Z11),AND($S11="",Z11=""),"",OR($S11&lt;&gt;"",Z11&lt;&gt;""),"-")</f>
        <v/>
      </c>
      <c r="BY11" s="120" t="str" cm="1">
        <f t="array" ref="BY11">_xlfn.IFS(AND($S11&lt;&gt;"",AA11&lt;&gt;""),ABS($S11-AA11),AND($S11="",AA11=""),"",OR($S11&lt;&gt;"",AA11&lt;&gt;""),"-")</f>
        <v/>
      </c>
      <c r="BZ11" s="121" t="str" cm="1">
        <f t="array" ref="BZ11">_xlfn.IFS(AND($T11&lt;&gt;"",U11&lt;&gt;""),ABS($T11-U11),AND($T11="",U11=""),"",OR($T11&lt;&gt;"",U11&lt;&gt;""),"-")</f>
        <v/>
      </c>
      <c r="CA11" s="120" t="str" cm="1">
        <f t="array" ref="CA11">_xlfn.IFS(AND($T11&lt;&gt;"",V11&lt;&gt;""),ABS($T11-V11),AND($T11="",V11=""),"",OR($T11&lt;&gt;"",V11&lt;&gt;""),"-")</f>
        <v/>
      </c>
      <c r="CB11" s="120" t="str" cm="1">
        <f t="array" ref="CB11">_xlfn.IFS(AND($T11&lt;&gt;"",W11&lt;&gt;""),ABS($T11-W11),AND($T11="",W11=""),"",OR($T11&lt;&gt;"",W11&lt;&gt;""),"-")</f>
        <v/>
      </c>
      <c r="CC11" s="120" t="str" cm="1">
        <f t="array" ref="CC11">_xlfn.IFS(AND($T11&lt;&gt;"",X11&lt;&gt;""),ABS($T11-X11),AND($T11="",X11=""),"",OR($T11&lt;&gt;"",X11&lt;&gt;""),"-")</f>
        <v/>
      </c>
      <c r="CD11" s="120" t="str" cm="1">
        <f t="array" ref="CD11">_xlfn.IFS(AND($T11&lt;&gt;"",Y11&lt;&gt;""),ABS($T11-Y11),AND($T11="",Y11=""),"",OR($T11&lt;&gt;"",Y11&lt;&gt;""),"-")</f>
        <v/>
      </c>
      <c r="CE11" s="120" t="str" cm="1">
        <f t="array" ref="CE11">_xlfn.IFS(AND($T11&lt;&gt;"",Z11&lt;&gt;""),ABS($T11-Z11),AND($T11="",Z11=""),"",OR($T11&lt;&gt;"",Z11&lt;&gt;""),"-")</f>
        <v/>
      </c>
      <c r="CF11" s="120" t="str" cm="1">
        <f t="array" ref="CF11">_xlfn.IFS(AND($T11&lt;&gt;"",AA11&lt;&gt;""),ABS($T11-AA11),AND($T11="",AA11=""),"",OR($T11&lt;&gt;"",AA11&lt;&gt;""),"-")</f>
        <v/>
      </c>
      <c r="CG11" s="121" t="str" cm="1">
        <f t="array" ref="CG11">_xlfn.IFS(AND($U11&lt;&gt;"",V11&lt;&gt;""),ABS($U11-V11),AND($U11="",V11=""),"",OR($U11&lt;&gt;"",V11&lt;&gt;""),"-")</f>
        <v/>
      </c>
      <c r="CH11" s="120" t="str" cm="1">
        <f t="array" ref="CH11">_xlfn.IFS(AND($U11&lt;&gt;"",W11&lt;&gt;""),ABS($U11-W11),AND($U11="",W11=""),"",OR($U11&lt;&gt;"",W11&lt;&gt;""),"-")</f>
        <v/>
      </c>
      <c r="CI11" s="120" t="str" cm="1">
        <f t="array" ref="CI11">_xlfn.IFS(AND($U11&lt;&gt;"",X11&lt;&gt;""),ABS($U11-X11),AND($U11="",X11=""),"",OR($U11&lt;&gt;"",X11&lt;&gt;""),"-")</f>
        <v/>
      </c>
      <c r="CJ11" s="120" t="str" cm="1">
        <f t="array" ref="CJ11">_xlfn.IFS(AND($U11&lt;&gt;"",Y11&lt;&gt;""),ABS($U11-Y11),AND($U11="",Y11=""),"",OR($U11&lt;&gt;"",Y11&lt;&gt;""),"-")</f>
        <v/>
      </c>
      <c r="CK11" s="120" t="str" cm="1">
        <f t="array" ref="CK11">_xlfn.IFS(AND($U11&lt;&gt;"",Z11&lt;&gt;""),ABS($U11-Z11),AND($U11="",Z11=""),"",OR($U11&lt;&gt;"",Z11&lt;&gt;""),"-")</f>
        <v/>
      </c>
      <c r="CL11" s="120" t="str" cm="1">
        <f t="array" ref="CL11">_xlfn.IFS(AND($U11&lt;&gt;"",AA11&lt;&gt;""),ABS($U11-AA11),AND($U11="",AA11=""),"",OR($U11&lt;&gt;"",AA11&lt;&gt;""),"-")</f>
        <v/>
      </c>
      <c r="CM11" s="121" t="str" cm="1">
        <f t="array" ref="CM11">_xlfn.IFS(AND($V11&lt;&gt;"",W11&lt;&gt;""),ABS($V11-W11),AND($V11="",W11=""),"",OR($V11&lt;&gt;"",W11&lt;&gt;""),"-")</f>
        <v/>
      </c>
      <c r="CN11" s="120" t="str" cm="1">
        <f t="array" ref="CN11">_xlfn.IFS(AND($V11&lt;&gt;"",X11&lt;&gt;""),ABS($V11-X11),AND($V11="",X11=""),"",OR($V11&lt;&gt;"",X11&lt;&gt;""),"-")</f>
        <v/>
      </c>
      <c r="CO11" s="120" t="str" cm="1">
        <f t="array" ref="CO11">_xlfn.IFS(AND($V11&lt;&gt;"",Y11&lt;&gt;""),ABS($V11-Y11),AND($V11="",Y11=""),"",OR($V11&lt;&gt;"",Y11&lt;&gt;""),"-")</f>
        <v/>
      </c>
      <c r="CP11" s="120" t="str" cm="1">
        <f t="array" ref="CP11">_xlfn.IFS(AND($V11&lt;&gt;"",Z11&lt;&gt;""),ABS($V11-Z11),AND($V11="",Z11=""),"",OR($V11&lt;&gt;"",Z11&lt;&gt;""),"-")</f>
        <v/>
      </c>
      <c r="CQ11" s="120" t="str" cm="1">
        <f t="array" ref="CQ11">_xlfn.IFS(AND($V11&lt;&gt;"",AA11&lt;&gt;""),ABS($V11-AA11),AND($V11="",AA11=""),"",OR($V11&lt;&gt;"",AA11&lt;&gt;""),"-")</f>
        <v/>
      </c>
      <c r="CR11" s="121" t="str" cm="1">
        <f t="array" ref="CR11">_xlfn.IFS(AND($W11&lt;&gt;"",X11&lt;&gt;""),ABS($W11-X11),AND($W11="",X11=""),"",OR($W11&lt;&gt;"",X11&lt;&gt;""),"-")</f>
        <v/>
      </c>
      <c r="CS11" s="120" t="str" cm="1">
        <f t="array" ref="CS11">_xlfn.IFS(AND($W11&lt;&gt;"",Y11&lt;&gt;""),ABS($W11-Y11),AND($W11="",Y11=""),"",OR($W11&lt;&gt;"",Y11&lt;&gt;""),"-")</f>
        <v/>
      </c>
      <c r="CT11" s="120" t="str" cm="1">
        <f t="array" ref="CT11">_xlfn.IFS(AND($W11&lt;&gt;"",Z11&lt;&gt;""),ABS($W11-Z11),AND($W11="",Z11=""),"",OR($W11&lt;&gt;"",Z11&lt;&gt;""),"-")</f>
        <v/>
      </c>
      <c r="CU11" s="120" t="str" cm="1">
        <f t="array" ref="CU11">_xlfn.IFS(AND($W11&lt;&gt;"",AA11&lt;&gt;""),ABS($W11-AA11),AND($W11="",AA11=""),"",OR($W11&lt;&gt;"",AA11&lt;&gt;""),"-")</f>
        <v/>
      </c>
      <c r="CV11" s="121" t="str" cm="1">
        <f t="array" ref="CV11">_xlfn.IFS(AND($X11&lt;&gt;"",Y11&lt;&gt;""),ABS($X11-Y11),AND($X11="",Y11=""),"",OR($X11&lt;&gt;"",Y11&lt;&gt;""),"-")</f>
        <v/>
      </c>
      <c r="CW11" s="120" t="str" cm="1">
        <f t="array" ref="CW11">_xlfn.IFS(AND($X11&lt;&gt;"",Z11&lt;&gt;""),ABS($X11-Z11),AND($X11="",Z11=""),"",OR($X11&lt;&gt;"",Z11&lt;&gt;""),"-")</f>
        <v/>
      </c>
      <c r="CX11" s="120" t="str" cm="1">
        <f t="array" ref="CX11">_xlfn.IFS(AND($X11&lt;&gt;"",AA11&lt;&gt;""),ABS($X11-AA11),AND($X11="",AA11=""),"",OR($X11&lt;&gt;"",AA11&lt;&gt;""),"-")</f>
        <v/>
      </c>
      <c r="CY11" s="121" t="str" cm="1">
        <f t="array" ref="CY11">_xlfn.IFS(AND($Y11&lt;&gt;"",Z11&lt;&gt;""),ABS($Y11-Z11),AND($Y11="",Z11=""),"",OR($Y11&lt;&gt;"",Z11&lt;&gt;""),"-")</f>
        <v/>
      </c>
      <c r="CZ11" s="120" t="str" cm="1">
        <f t="array" ref="CZ11">_xlfn.IFS(AND($Y11&lt;&gt;"",AA11&lt;&gt;""),ABS($Y11-AA11),AND($Y11="",AA11=""),"",OR($Y11&lt;&gt;"",AA11&lt;&gt;""),"-")</f>
        <v/>
      </c>
      <c r="DA11" s="121" t="str" cm="1">
        <f t="array" ref="DA11">_xlfn.IFS(AND($Z11&lt;&gt;"",AA11&lt;&gt;""),ABS($Z11-AA11),AND($Z11="",AA11=""),"",OR($Z11&lt;&gt;"",AA11&lt;&gt;""),"-")</f>
        <v/>
      </c>
    </row>
    <row r="12" spans="1:106" x14ac:dyDescent="0.2">
      <c r="A12" s="260" t="s">
        <v>43</v>
      </c>
      <c r="B12" s="259" t="str">
        <f>VLOOKUP($A12,Merged_couplings!$B:$BU,MATCH(B$1,Merged_couplings!$B$1:$BU$1,0),FALSE)</f>
        <v>-IG</v>
      </c>
      <c r="C12" s="258" t="str">
        <f>VLOOKUP($A12,Merged_couplings!$B:$BU,MATCH(C$1,Merged_couplings!$B$1:$BU$1,0),FALSE)</f>
        <v>-IG</v>
      </c>
      <c r="D12" s="258" t="str">
        <f>VLOOKUP($A12,Merged_couplings!$B:$BU,MATCH(D$1,Merged_couplings!$B$1:$BU$1,0),FALSE)</f>
        <v>-I-</v>
      </c>
      <c r="E12" s="258" t="str">
        <f>VLOOKUP($A12,Merged_couplings!$B:$BU,MATCH(E$1,Merged_couplings!$B$1:$BU$1,0),FALSE)</f>
        <v>-I-</v>
      </c>
      <c r="F12" s="258" t="str">
        <f>VLOOKUP($A12,Merged_couplings!$B:$BU,MATCH(F$1,Merged_couplings!$B$1:$BU$1,0),FALSE)</f>
        <v>-I-</v>
      </c>
      <c r="G12" s="258" t="str">
        <f>VLOOKUP($A12,Merged_couplings!$B:$BU,MATCH(G$1,Merged_couplings!$B$1:$BU$1,0),FALSE)</f>
        <v>-I-</v>
      </c>
      <c r="H12" s="258" t="str">
        <f>VLOOKUP($A12,Merged_couplings!$B:$BU,MATCH(H$1,Merged_couplings!$B$1:$BU$1,0),FALSE)</f>
        <v>-I-</v>
      </c>
      <c r="I12" s="258" t="str">
        <f>VLOOKUP($A12,Merged_couplings!$B:$BU,MATCH(I$1,Merged_couplings!$B$1:$BU$1,0),FALSE)</f>
        <v>-I-</v>
      </c>
      <c r="J12" s="258" t="str">
        <f>VLOOKUP($A12,Merged_couplings!$B:$BU,MATCH(J$1,Merged_couplings!$B$1:$BU$1,0),FALSE)</f>
        <v>-I-</v>
      </c>
      <c r="K12" s="258" t="str">
        <f>VLOOKUP($A12,Merged_couplings!$B:$BU,MATCH(K$1,Merged_couplings!$B$1:$BU$1,0),FALSE)</f>
        <v>-I-</v>
      </c>
      <c r="L12" s="258" t="str">
        <f>VLOOKUP($A12,Merged_couplings!$B:$BU,MATCH(L$1,Merged_couplings!$B$1:$BU$1,0),FALSE)</f>
        <v>-I-</v>
      </c>
      <c r="M12" s="258" t="str">
        <f>VLOOKUP($A12,Merged_couplings!$B:$BU,MATCH(M$1,Merged_couplings!$B$1:$BU$1,0),FALSE)</f>
        <v>-I-</v>
      </c>
      <c r="N12" s="258" t="str">
        <f>VLOOKUP($A12,Merged_couplings!$B:$BU,MATCH(N$1,Merged_couplings!$B$1:$BU$1,0),FALSE)</f>
        <v>-I-</v>
      </c>
      <c r="O12" s="121">
        <f>IF(OR(B12="BIG",B12="BI-",B12="-IG"),VLOOKUP($A12,Merged_couplings!$B:$BU,MATCH(O$1,Merged_couplings!$B$1:$BU$1,0),FALSE),"")</f>
        <v>10.28315470125465</v>
      </c>
      <c r="P12" s="120">
        <f>IF(OR(C12="BIG",C12="BI-",C12="-IG"),VLOOKUP($A12,Merged_couplings!$B:$BU,MATCH(P$1,Merged_couplings!$B$1:$BU$1,0),FALSE),"")</f>
        <v>10.29474617124116</v>
      </c>
      <c r="Q12" s="120" t="str">
        <f>IF(OR(D12="BIG",D12="BI-",D12="-IG"),VLOOKUP($A12,Merged_couplings!$B:$BU,MATCH(Q$1,Merged_couplings!$B$1:$BU$1,0),FALSE),"")</f>
        <v/>
      </c>
      <c r="R12" s="120" t="str">
        <f t="shared" si="0"/>
        <v/>
      </c>
      <c r="S12" s="120" t="str">
        <f t="shared" si="0"/>
        <v/>
      </c>
      <c r="T12" s="120" t="str">
        <f t="shared" si="0"/>
        <v/>
      </c>
      <c r="U12" s="120" t="str">
        <f>IF(OR(H12="BIG",H12="BI-",H12="-IG"),VLOOKUP($A12,Merged_couplings!$B:$BU,MATCH(U$1,Merged_couplings!$B$1:$BU$1,0),FALSE),"")</f>
        <v/>
      </c>
      <c r="V12" s="120" t="str">
        <f>IF(OR(I12="BIG",I12="BI-",I12="-IG"),VLOOKUP($A12,Merged_couplings!$B:$BU,MATCH(V$1,Merged_couplings!$B$1:$BU$1,0),FALSE),"")</f>
        <v/>
      </c>
      <c r="W12" s="120" t="str">
        <f t="shared" si="1"/>
        <v/>
      </c>
      <c r="X12" s="120" t="str">
        <f>IF(OR(K12="BIG",K12="BI-",K12="-IG"),VLOOKUP($A12,Merged_couplings!$B:$BU,MATCH(X$1,Merged_couplings!$B$1:$BU$1,0),FALSE),"")</f>
        <v/>
      </c>
      <c r="Y12" s="120" t="str">
        <f>IF(OR(L12="BIG",L12="BI-",L12="-IG"),VLOOKUP($A12,Merged_couplings!$B:$BU,MATCH(Y$1,Merged_couplings!$B$1:$BU$1,0),FALSE),"")</f>
        <v/>
      </c>
      <c r="Z12" s="120" t="str">
        <f>IF(OR(M12="BIG",M12="BI-",M12="-IG"),VLOOKUP($A12,Merged_couplings!$B:$BU,MATCH(Z$1,Merged_couplings!$B$1:$BU$1,0),FALSE),"")</f>
        <v/>
      </c>
      <c r="AA12" s="120" t="str">
        <f>IF(OR(N12="BIG",N12="BI-",N12="-IG"),VLOOKUP($A12,Merged_couplings!$B:$BU,MATCH(AA$1,Merged_couplings!$B$1:$BU$1,0),FALSE),"")</f>
        <v/>
      </c>
      <c r="AB12" s="123" cm="1">
        <f t="array" ref="AB12">_xlfn.IFS(AND($O12&lt;&gt;"",P12&lt;&gt;""),ABS($O12-P12),AND($O12="",P12=""),"",OR($O12&lt;&gt;"",P12&lt;&gt;""),"-")</f>
        <v>1.1591469986509395E-2</v>
      </c>
      <c r="AC12" s="122" t="str" cm="1">
        <f t="array" ref="AC12">_xlfn.IFS(AND($O12&lt;&gt;"",Q12&lt;&gt;""),ABS($O12-Q12),AND($O12="",Q12=""),"",OR($O12&lt;&gt;"",Q12&lt;&gt;""),"-")</f>
        <v>-</v>
      </c>
      <c r="AD12" s="122" t="str" cm="1">
        <f t="array" ref="AD12">_xlfn.IFS(AND($O12&lt;&gt;"",R12&lt;&gt;""),ABS($O12-R12),AND($O12="",R12=""),"",OR($O12&lt;&gt;"",R12&lt;&gt;""),"-")</f>
        <v>-</v>
      </c>
      <c r="AE12" s="122" t="str" cm="1">
        <f t="array" ref="AE12">_xlfn.IFS(AND($O12&lt;&gt;"",S12&lt;&gt;""),ABS($O12-S12),AND($O12="",S12=""),"",OR($O12&lt;&gt;"",S12&lt;&gt;""),"-")</f>
        <v>-</v>
      </c>
      <c r="AF12" s="122" t="str" cm="1">
        <f t="array" ref="AF12">_xlfn.IFS(AND($O12&lt;&gt;"",T12&lt;&gt;""),ABS($O12-T12),AND($O12="",T12=""),"",OR($O12&lt;&gt;"",T12&lt;&gt;""),"-")</f>
        <v>-</v>
      </c>
      <c r="AG12" s="122" t="str" cm="1">
        <f t="array" ref="AG12">_xlfn.IFS(AND($O12&lt;&gt;"",U12&lt;&gt;""),ABS($O12-U12),AND($O12="",U12=""),"",OR($O12&lt;&gt;"",U12&lt;&gt;""),"-")</f>
        <v>-</v>
      </c>
      <c r="AH12" s="122" t="str" cm="1">
        <f t="array" ref="AH12">_xlfn.IFS(AND($O12&lt;&gt;"",V12&lt;&gt;""),ABS($O12-V12),AND($O12="",V12=""),"",OR($O12&lt;&gt;"",V12&lt;&gt;""),"-")</f>
        <v>-</v>
      </c>
      <c r="AI12" s="122" t="str" cm="1">
        <f t="array" ref="AI12">_xlfn.IFS(AND($O12&lt;&gt;"",W12&lt;&gt;""),ABS($O12-W12),AND($O12="",W12=""),"",OR($O12&lt;&gt;"",W12&lt;&gt;""),"-")</f>
        <v>-</v>
      </c>
      <c r="AJ12" s="122" t="str" cm="1">
        <f t="array" ref="AJ12">_xlfn.IFS(AND($O12&lt;&gt;"",X12&lt;&gt;""),ABS($O12-X12),AND($O12="",X12=""),"",OR($O12&lt;&gt;"",X12&lt;&gt;""),"-")</f>
        <v>-</v>
      </c>
      <c r="AK12" s="122" t="str" cm="1">
        <f t="array" ref="AK12">_xlfn.IFS(AND($O12&lt;&gt;"",Y12&lt;&gt;""),ABS($O12-Y12),AND($O12="",Y12=""),"",OR($O12&lt;&gt;"",Y12&lt;&gt;""),"-")</f>
        <v>-</v>
      </c>
      <c r="AL12" s="122" t="str" cm="1">
        <f t="array" ref="AL12">_xlfn.IFS(AND($O12&lt;&gt;"",Z12&lt;&gt;""),ABS($O12-Z12),AND($O12="",Z12=""),"",OR($O12&lt;&gt;"",Z12&lt;&gt;""),"-")</f>
        <v>-</v>
      </c>
      <c r="AM12" s="122" t="str" cm="1">
        <f t="array" ref="AM12">_xlfn.IFS(AND($O12&lt;&gt;"",AA12&lt;&gt;""),ABS($O12-AA12),AND($O12="",AA12=""),"",OR($O12&lt;&gt;"",AA12&lt;&gt;""),"-")</f>
        <v>-</v>
      </c>
      <c r="AN12" s="121" t="str" cm="1">
        <f t="array" ref="AN12">_xlfn.IFS(AND($P12&lt;&gt;"",Q12&lt;&gt;""),ABS($P12-Q12),AND($P12="",Q12=""),"",OR($P12&lt;&gt;"",Q12&lt;&gt;""),"-")</f>
        <v>-</v>
      </c>
      <c r="AO12" s="120" t="str" cm="1">
        <f t="array" ref="AO12">_xlfn.IFS(AND($P12&lt;&gt;"",R12&lt;&gt;""),ABS($P12-R12),AND($P12="",R12=""),"",OR($P12&lt;&gt;"",R12&lt;&gt;""),"-")</f>
        <v>-</v>
      </c>
      <c r="AP12" s="120" t="str" cm="1">
        <f t="array" ref="AP12">_xlfn.IFS(AND($P12&lt;&gt;"",S12&lt;&gt;""),ABS($P12-S12),AND($P12="",S12=""),"",OR($P12&lt;&gt;"",S12&lt;&gt;""),"-")</f>
        <v>-</v>
      </c>
      <c r="AQ12" s="120" t="str" cm="1">
        <f t="array" ref="AQ12">_xlfn.IFS(AND($P12&lt;&gt;"",T12&lt;&gt;""),ABS($P12-T12),AND($P12="",T12=""),"",OR($P12&lt;&gt;"",T12&lt;&gt;""),"-")</f>
        <v>-</v>
      </c>
      <c r="AR12" s="120" t="str" cm="1">
        <f t="array" ref="AR12">_xlfn.IFS(AND($P12&lt;&gt;"",U12&lt;&gt;""),ABS($P12-U12),AND($P12="",U12=""),"",OR($P12&lt;&gt;"",U12&lt;&gt;""),"-")</f>
        <v>-</v>
      </c>
      <c r="AS12" s="120" t="str" cm="1">
        <f t="array" ref="AS12">_xlfn.IFS(AND($P12&lt;&gt;"",V12&lt;&gt;""),ABS($P12-V12),AND($P12="",V12=""),"",OR($P12&lt;&gt;"",V12&lt;&gt;""),"-")</f>
        <v>-</v>
      </c>
      <c r="AT12" s="120" t="str" cm="1">
        <f t="array" ref="AT12">_xlfn.IFS(AND($P12&lt;&gt;"",W12&lt;&gt;""),ABS($P12-W12),AND($P12="",W12=""),"",OR($P12&lt;&gt;"",W12&lt;&gt;""),"-")</f>
        <v>-</v>
      </c>
      <c r="AU12" s="120" t="str" cm="1">
        <f t="array" ref="AU12">_xlfn.IFS(AND($P12&lt;&gt;"",X12&lt;&gt;""),ABS($P12-X12),AND($P12="",X12=""),"",OR($P12&lt;&gt;"",X12&lt;&gt;""),"-")</f>
        <v>-</v>
      </c>
      <c r="AV12" s="120" t="str" cm="1">
        <f t="array" ref="AV12">_xlfn.IFS(AND($P12&lt;&gt;"",Y12&lt;&gt;""),ABS($P12-Y12),AND($P12="",Y12=""),"",OR($P12&lt;&gt;"",Y12&lt;&gt;""),"-")</f>
        <v>-</v>
      </c>
      <c r="AW12" s="120" t="str" cm="1">
        <f t="array" ref="AW12">_xlfn.IFS(AND($P12&lt;&gt;"",Z12&lt;&gt;""),ABS($P12-Z12),AND($P12="",Z12=""),"",OR($P12&lt;&gt;"",Z12&lt;&gt;""),"-")</f>
        <v>-</v>
      </c>
      <c r="AX12" s="120" t="str" cm="1">
        <f t="array" ref="AX12">_xlfn.IFS(AND($P12&lt;&gt;"",AA12&lt;&gt;""),ABS($P12-AA12),AND($P12="",AA12=""),"",OR($P12&lt;&gt;"",AA12&lt;&gt;""),"-")</f>
        <v>-</v>
      </c>
      <c r="AY12" s="121" t="str" cm="1">
        <f t="array" ref="AY12">_xlfn.IFS(AND($Q12&lt;&gt;"",R12&lt;&gt;""),ABS($Q12-R12),AND($Q12="",R12=""),"",OR($Q12&lt;&gt;"",R12&lt;&gt;""),"-")</f>
        <v/>
      </c>
      <c r="AZ12" s="334" t="str" cm="1">
        <f t="array" ref="AZ12">_xlfn.IFS(AND($Q12&lt;&gt;"",S12&lt;&gt;""),ABS($Q12-S12),AND($Q12="",S12=""),"",OR($Q12&lt;&gt;"",S12&lt;&gt;""),"-")</f>
        <v/>
      </c>
      <c r="BA12" s="334" t="str" cm="1">
        <f t="array" ref="BA12">_xlfn.IFS(AND($Q12&lt;&gt;"",T12&lt;&gt;""),ABS($Q12-T12),AND($Q12="",T12=""),"",OR($Q12&lt;&gt;"",T12&lt;&gt;""),"-")</f>
        <v/>
      </c>
      <c r="BB12" s="120" t="str" cm="1">
        <f t="array" ref="BB12">_xlfn.IFS(AND($Q12&lt;&gt;"",U12&lt;&gt;""),ABS($Q12-U12),AND($Q12="",U12=""),"",OR($Q12&lt;&gt;"",U12&lt;&gt;""),"-")</f>
        <v/>
      </c>
      <c r="BC12" s="120" t="str" cm="1">
        <f t="array" ref="BC12">_xlfn.IFS(AND($Q12&lt;&gt;"",V12&lt;&gt;""),ABS($Q12-V12),AND($Q12="",V12=""),"",OR($Q12&lt;&gt;"",V12&lt;&gt;""),"-")</f>
        <v/>
      </c>
      <c r="BD12" s="120" t="str" cm="1">
        <f t="array" ref="BD12">_xlfn.IFS(AND($Q12&lt;&gt;"",W12&lt;&gt;""),ABS($Q12-W12),AND($Q12="",W12=""),"",OR($Q12&lt;&gt;"",W12&lt;&gt;""),"-")</f>
        <v/>
      </c>
      <c r="BE12" s="120" t="str" cm="1">
        <f t="array" ref="BE12">_xlfn.IFS(AND($Q12&lt;&gt;"",X12&lt;&gt;""),ABS($Q12-X12),AND($Q12="",X12=""),"",OR($Q12&lt;&gt;"",X12&lt;&gt;""),"-")</f>
        <v/>
      </c>
      <c r="BF12" s="120" t="str" cm="1">
        <f t="array" ref="BF12">_xlfn.IFS(AND($Q12&lt;&gt;"",Y12&lt;&gt;""),ABS($Q12-Y12),AND($Q12="",Y12=""),"",OR($Q12&lt;&gt;"",Y12&lt;&gt;""),"-")</f>
        <v/>
      </c>
      <c r="BG12" s="120" t="str" cm="1">
        <f t="array" ref="BG12">_xlfn.IFS(AND($Q12&lt;&gt;"",Z12&lt;&gt;""),ABS($Q12-Z12),AND($Q12="",Z12=""),"",OR($Q12&lt;&gt;"",Z12&lt;&gt;""),"-")</f>
        <v/>
      </c>
      <c r="BH12" s="120" t="str" cm="1">
        <f t="array" ref="BH12">_xlfn.IFS(AND($Q12&lt;&gt;"",AA12&lt;&gt;""),ABS($Q12-AA12),AND($Q12="",AA12=""),"",OR($Q12&lt;&gt;"",AA12&lt;&gt;""),"-")</f>
        <v/>
      </c>
      <c r="BI12" s="121" t="str" cm="1">
        <f t="array" ref="BI12">_xlfn.IFS(AND($R12&lt;&gt;"",S12&lt;&gt;""),ABS($R12-S12),AND($R12="",S12=""),"",OR($R12&lt;&gt;"",S12&lt;&gt;""),"-")</f>
        <v/>
      </c>
      <c r="BJ12" s="120" t="str" cm="1">
        <f t="array" ref="BJ12">_xlfn.IFS(AND($R12&lt;&gt;"",T12&lt;&gt;""),ABS($R12-T12),AND($R12="",T12=""),"",OR($R12&lt;&gt;"",T12&lt;&gt;""),"-")</f>
        <v/>
      </c>
      <c r="BK12" s="334" t="str" cm="1">
        <f t="array" ref="BK12">_xlfn.IFS(AND($R12&lt;&gt;"",U12&lt;&gt;""),ABS($R12-U12),AND($R12="",U12=""),"",OR($R12&lt;&gt;"",U12&lt;&gt;""),"-")</f>
        <v/>
      </c>
      <c r="BL12" s="120" t="str" cm="1">
        <f t="array" ref="BL12">_xlfn.IFS(AND($R12&lt;&gt;"",V12&lt;&gt;""),ABS($R12-V12),AND($R12="",V12=""),"",OR($R12&lt;&gt;"",V12&lt;&gt;""),"-")</f>
        <v/>
      </c>
      <c r="BM12" s="120" t="str" cm="1">
        <f t="array" ref="BM12">_xlfn.IFS(AND($R12&lt;&gt;"",W12&lt;&gt;""),ABS($R12-W12),AND($R12="",W12=""),"",OR($R12&lt;&gt;"",W12&lt;&gt;""),"-")</f>
        <v/>
      </c>
      <c r="BN12" s="120" t="str" cm="1">
        <f t="array" ref="BN12">_xlfn.IFS(AND($R12&lt;&gt;"",X12&lt;&gt;""),ABS($R12-X12),AND($R12="",X12=""),"",OR($R12&lt;&gt;"",X12&lt;&gt;""),"-")</f>
        <v/>
      </c>
      <c r="BO12" s="120" t="str" cm="1">
        <f t="array" ref="BO12">_xlfn.IFS(AND($R12&lt;&gt;"",Y12&lt;&gt;""),ABS($R12-Y12),AND($R12="",Y12=""),"",OR($R12&lt;&gt;"",Y12&lt;&gt;""),"-")</f>
        <v/>
      </c>
      <c r="BP12" s="120" t="str" cm="1">
        <f t="array" ref="BP12">_xlfn.IFS(AND($R12&lt;&gt;"",Z12&lt;&gt;""),ABS($R12-Z12),AND($R12="",Z12=""),"",OR($R12&lt;&gt;"",Z12&lt;&gt;""),"-")</f>
        <v/>
      </c>
      <c r="BQ12" s="120" t="str" cm="1">
        <f t="array" ref="BQ12">_xlfn.IFS(AND($R12&lt;&gt;"",AA12&lt;&gt;""),ABS($R12-AA12),AND($R12="",AA12=""),"",OR($R12&lt;&gt;"",AA12&lt;&gt;""),"-")</f>
        <v/>
      </c>
      <c r="BR12" s="121" t="str" cm="1">
        <f t="array" ref="BR12">_xlfn.IFS(AND($S12&lt;&gt;"",T12&lt;&gt;""),ABS($S12-T12),AND($S12="",T12=""),"",OR($S12&lt;&gt;"",T12&lt;&gt;""),"-")</f>
        <v/>
      </c>
      <c r="BS12" s="334" t="str" cm="1">
        <f t="array" ref="BS12">_xlfn.IFS(AND($S12&lt;&gt;"",U12&lt;&gt;""),ABS($S12-U12),AND($S12="",U12=""),"",OR($S12&lt;&gt;"",U12&lt;&gt;""),"-")</f>
        <v/>
      </c>
      <c r="BT12" s="120" t="str" cm="1">
        <f t="array" ref="BT12">_xlfn.IFS(AND($S12&lt;&gt;"",V12&lt;&gt;""),ABS($S12-V12),AND($S12="",V12=""),"",OR($S12&lt;&gt;"",V12&lt;&gt;""),"-")</f>
        <v/>
      </c>
      <c r="BU12" s="120" t="str" cm="1">
        <f t="array" ref="BU12">_xlfn.IFS(AND($S12&lt;&gt;"",W12&lt;&gt;""),ABS($S12-W12),AND($S12="",W12=""),"",OR($S12&lt;&gt;"",W12&lt;&gt;""),"-")</f>
        <v/>
      </c>
      <c r="BV12" s="120" t="str" cm="1">
        <f t="array" ref="BV12">_xlfn.IFS(AND($S12&lt;&gt;"",X12&lt;&gt;""),ABS($S12-X12),AND($S12="",X12=""),"",OR($S12&lt;&gt;"",X12&lt;&gt;""),"-")</f>
        <v/>
      </c>
      <c r="BW12" s="120" t="str" cm="1">
        <f t="array" ref="BW12">_xlfn.IFS(AND($S12&lt;&gt;"",Y12&lt;&gt;""),ABS($S12-Y12),AND($S12="",Y12=""),"",OR($S12&lt;&gt;"",Y12&lt;&gt;""),"-")</f>
        <v/>
      </c>
      <c r="BX12" s="120" t="str" cm="1">
        <f t="array" ref="BX12">_xlfn.IFS(AND($S12&lt;&gt;"",Z12&lt;&gt;""),ABS($S12-Z12),AND($S12="",Z12=""),"",OR($S12&lt;&gt;"",Z12&lt;&gt;""),"-")</f>
        <v/>
      </c>
      <c r="BY12" s="120" t="str" cm="1">
        <f t="array" ref="BY12">_xlfn.IFS(AND($S12&lt;&gt;"",AA12&lt;&gt;""),ABS($S12-AA12),AND($S12="",AA12=""),"",OR($S12&lt;&gt;"",AA12&lt;&gt;""),"-")</f>
        <v/>
      </c>
      <c r="BZ12" s="121" t="str" cm="1">
        <f t="array" ref="BZ12">_xlfn.IFS(AND($T12&lt;&gt;"",U12&lt;&gt;""),ABS($T12-U12),AND($T12="",U12=""),"",OR($T12&lt;&gt;"",U12&lt;&gt;""),"-")</f>
        <v/>
      </c>
      <c r="CA12" s="120" t="str" cm="1">
        <f t="array" ref="CA12">_xlfn.IFS(AND($T12&lt;&gt;"",V12&lt;&gt;""),ABS($T12-V12),AND($T12="",V12=""),"",OR($T12&lt;&gt;"",V12&lt;&gt;""),"-")</f>
        <v/>
      </c>
      <c r="CB12" s="120" t="str" cm="1">
        <f t="array" ref="CB12">_xlfn.IFS(AND($T12&lt;&gt;"",W12&lt;&gt;""),ABS($T12-W12),AND($T12="",W12=""),"",OR($T12&lt;&gt;"",W12&lt;&gt;""),"-")</f>
        <v/>
      </c>
      <c r="CC12" s="120" t="str" cm="1">
        <f t="array" ref="CC12">_xlfn.IFS(AND($T12&lt;&gt;"",X12&lt;&gt;""),ABS($T12-X12),AND($T12="",X12=""),"",OR($T12&lt;&gt;"",X12&lt;&gt;""),"-")</f>
        <v/>
      </c>
      <c r="CD12" s="120" t="str" cm="1">
        <f t="array" ref="CD12">_xlfn.IFS(AND($T12&lt;&gt;"",Y12&lt;&gt;""),ABS($T12-Y12),AND($T12="",Y12=""),"",OR($T12&lt;&gt;"",Y12&lt;&gt;""),"-")</f>
        <v/>
      </c>
      <c r="CE12" s="120" t="str" cm="1">
        <f t="array" ref="CE12">_xlfn.IFS(AND($T12&lt;&gt;"",Z12&lt;&gt;""),ABS($T12-Z12),AND($T12="",Z12=""),"",OR($T12&lt;&gt;"",Z12&lt;&gt;""),"-")</f>
        <v/>
      </c>
      <c r="CF12" s="120" t="str" cm="1">
        <f t="array" ref="CF12">_xlfn.IFS(AND($T12&lt;&gt;"",AA12&lt;&gt;""),ABS($T12-AA12),AND($T12="",AA12=""),"",OR($T12&lt;&gt;"",AA12&lt;&gt;""),"-")</f>
        <v/>
      </c>
      <c r="CG12" s="121" t="str" cm="1">
        <f t="array" ref="CG12">_xlfn.IFS(AND($U12&lt;&gt;"",V12&lt;&gt;""),ABS($U12-V12),AND($U12="",V12=""),"",OR($U12&lt;&gt;"",V12&lt;&gt;""),"-")</f>
        <v/>
      </c>
      <c r="CH12" s="120" t="str" cm="1">
        <f t="array" ref="CH12">_xlfn.IFS(AND($U12&lt;&gt;"",W12&lt;&gt;""),ABS($U12-W12),AND($U12="",W12=""),"",OR($U12&lt;&gt;"",W12&lt;&gt;""),"-")</f>
        <v/>
      </c>
      <c r="CI12" s="120" t="str" cm="1">
        <f t="array" ref="CI12">_xlfn.IFS(AND($U12&lt;&gt;"",X12&lt;&gt;""),ABS($U12-X12),AND($U12="",X12=""),"",OR($U12&lt;&gt;"",X12&lt;&gt;""),"-")</f>
        <v/>
      </c>
      <c r="CJ12" s="120" t="str" cm="1">
        <f t="array" ref="CJ12">_xlfn.IFS(AND($U12&lt;&gt;"",Y12&lt;&gt;""),ABS($U12-Y12),AND($U12="",Y12=""),"",OR($U12&lt;&gt;"",Y12&lt;&gt;""),"-")</f>
        <v/>
      </c>
      <c r="CK12" s="120" t="str" cm="1">
        <f t="array" ref="CK12">_xlfn.IFS(AND($U12&lt;&gt;"",Z12&lt;&gt;""),ABS($U12-Z12),AND($U12="",Z12=""),"",OR($U12&lt;&gt;"",Z12&lt;&gt;""),"-")</f>
        <v/>
      </c>
      <c r="CL12" s="120" t="str" cm="1">
        <f t="array" ref="CL12">_xlfn.IFS(AND($U12&lt;&gt;"",AA12&lt;&gt;""),ABS($U12-AA12),AND($U12="",AA12=""),"",OR($U12&lt;&gt;"",AA12&lt;&gt;""),"-")</f>
        <v/>
      </c>
      <c r="CM12" s="121" t="str" cm="1">
        <f t="array" ref="CM12">_xlfn.IFS(AND($V12&lt;&gt;"",W12&lt;&gt;""),ABS($V12-W12),AND($V12="",W12=""),"",OR($V12&lt;&gt;"",W12&lt;&gt;""),"-")</f>
        <v/>
      </c>
      <c r="CN12" s="120" t="str" cm="1">
        <f t="array" ref="CN12">_xlfn.IFS(AND($V12&lt;&gt;"",X12&lt;&gt;""),ABS($V12-X12),AND($V12="",X12=""),"",OR($V12&lt;&gt;"",X12&lt;&gt;""),"-")</f>
        <v/>
      </c>
      <c r="CO12" s="120" t="str" cm="1">
        <f t="array" ref="CO12">_xlfn.IFS(AND($V12&lt;&gt;"",Y12&lt;&gt;""),ABS($V12-Y12),AND($V12="",Y12=""),"",OR($V12&lt;&gt;"",Y12&lt;&gt;""),"-")</f>
        <v/>
      </c>
      <c r="CP12" s="120" t="str" cm="1">
        <f t="array" ref="CP12">_xlfn.IFS(AND($V12&lt;&gt;"",Z12&lt;&gt;""),ABS($V12-Z12),AND($V12="",Z12=""),"",OR($V12&lt;&gt;"",Z12&lt;&gt;""),"-")</f>
        <v/>
      </c>
      <c r="CQ12" s="120" t="str" cm="1">
        <f t="array" ref="CQ12">_xlfn.IFS(AND($V12&lt;&gt;"",AA12&lt;&gt;""),ABS($V12-AA12),AND($V12="",AA12=""),"",OR($V12&lt;&gt;"",AA12&lt;&gt;""),"-")</f>
        <v/>
      </c>
      <c r="CR12" s="121" t="str" cm="1">
        <f t="array" ref="CR12">_xlfn.IFS(AND($W12&lt;&gt;"",X12&lt;&gt;""),ABS($W12-X12),AND($W12="",X12=""),"",OR($W12&lt;&gt;"",X12&lt;&gt;""),"-")</f>
        <v/>
      </c>
      <c r="CS12" s="120" t="str" cm="1">
        <f t="array" ref="CS12">_xlfn.IFS(AND($W12&lt;&gt;"",Y12&lt;&gt;""),ABS($W12-Y12),AND($W12="",Y12=""),"",OR($W12&lt;&gt;"",Y12&lt;&gt;""),"-")</f>
        <v/>
      </c>
      <c r="CT12" s="120" t="str" cm="1">
        <f t="array" ref="CT12">_xlfn.IFS(AND($W12&lt;&gt;"",Z12&lt;&gt;""),ABS($W12-Z12),AND($W12="",Z12=""),"",OR($W12&lt;&gt;"",Z12&lt;&gt;""),"-")</f>
        <v/>
      </c>
      <c r="CU12" s="120" t="str" cm="1">
        <f t="array" ref="CU12">_xlfn.IFS(AND($W12&lt;&gt;"",AA12&lt;&gt;""),ABS($W12-AA12),AND($W12="",AA12=""),"",OR($W12&lt;&gt;"",AA12&lt;&gt;""),"-")</f>
        <v/>
      </c>
      <c r="CV12" s="121" t="str" cm="1">
        <f t="array" ref="CV12">_xlfn.IFS(AND($X12&lt;&gt;"",Y12&lt;&gt;""),ABS($X12-Y12),AND($X12="",Y12=""),"",OR($X12&lt;&gt;"",Y12&lt;&gt;""),"-")</f>
        <v/>
      </c>
      <c r="CW12" s="120" t="str" cm="1">
        <f t="array" ref="CW12">_xlfn.IFS(AND($X12&lt;&gt;"",Z12&lt;&gt;""),ABS($X12-Z12),AND($X12="",Z12=""),"",OR($X12&lt;&gt;"",Z12&lt;&gt;""),"-")</f>
        <v/>
      </c>
      <c r="CX12" s="120" t="str" cm="1">
        <f t="array" ref="CX12">_xlfn.IFS(AND($X12&lt;&gt;"",AA12&lt;&gt;""),ABS($X12-AA12),AND($X12="",AA12=""),"",OR($X12&lt;&gt;"",AA12&lt;&gt;""),"-")</f>
        <v/>
      </c>
      <c r="CY12" s="121" t="str" cm="1">
        <f t="array" ref="CY12">_xlfn.IFS(AND($Y12&lt;&gt;"",Z12&lt;&gt;""),ABS($Y12-Z12),AND($Y12="",Z12=""),"",OR($Y12&lt;&gt;"",Z12&lt;&gt;""),"-")</f>
        <v/>
      </c>
      <c r="CZ12" s="120" t="str" cm="1">
        <f t="array" ref="CZ12">_xlfn.IFS(AND($Y12&lt;&gt;"",AA12&lt;&gt;""),ABS($Y12-AA12),AND($Y12="",AA12=""),"",OR($Y12&lt;&gt;"",AA12&lt;&gt;""),"-")</f>
        <v/>
      </c>
      <c r="DA12" s="121" t="str" cm="1">
        <f t="array" ref="DA12">_xlfn.IFS(AND($Z12&lt;&gt;"",AA12&lt;&gt;""),ABS($Z12-AA12),AND($Z12="",AA12=""),"",OR($Z12&lt;&gt;"",AA12&lt;&gt;""),"-")</f>
        <v/>
      </c>
    </row>
    <row r="13" spans="1:106" x14ac:dyDescent="0.2">
      <c r="A13" s="260" t="s">
        <v>49</v>
      </c>
      <c r="B13" s="259" t="e">
        <f>VLOOKUP($A13,Merged_couplings!$B:$BU,MATCH(B$1,Merged_couplings!$B$1:$BU$1,0),FALSE)</f>
        <v>#N/A</v>
      </c>
      <c r="C13" s="258" t="e">
        <f>VLOOKUP($A13,Merged_couplings!$B:$BU,MATCH(C$1,Merged_couplings!$B$1:$BU$1,0),FALSE)</f>
        <v>#N/A</v>
      </c>
      <c r="D13" s="258" t="e">
        <f>VLOOKUP($A13,Merged_couplings!$B:$BU,MATCH(D$1,Merged_couplings!$B$1:$BU$1,0),FALSE)</f>
        <v>#N/A</v>
      </c>
      <c r="E13" s="258" t="e">
        <f>VLOOKUP($A13,Merged_couplings!$B:$BU,MATCH(E$1,Merged_couplings!$B$1:$BU$1,0),FALSE)</f>
        <v>#N/A</v>
      </c>
      <c r="F13" s="258" t="e">
        <f>VLOOKUP($A13,Merged_couplings!$B:$BU,MATCH(F$1,Merged_couplings!$B$1:$BU$1,0),FALSE)</f>
        <v>#N/A</v>
      </c>
      <c r="G13" s="258" t="e">
        <f>VLOOKUP($A13,Merged_couplings!$B:$BU,MATCH(G$1,Merged_couplings!$B$1:$BU$1,0),FALSE)</f>
        <v>#N/A</v>
      </c>
      <c r="H13" s="258" t="e">
        <f>VLOOKUP($A13,Merged_couplings!$B:$BU,MATCH(H$1,Merged_couplings!$B$1:$BU$1,0),FALSE)</f>
        <v>#N/A</v>
      </c>
      <c r="I13" s="258" t="e">
        <f>VLOOKUP($A13,Merged_couplings!$B:$BU,MATCH(I$1,Merged_couplings!$B$1:$BU$1,0),FALSE)</f>
        <v>#N/A</v>
      </c>
      <c r="J13" s="258" t="e">
        <f>VLOOKUP($A13,Merged_couplings!$B:$BU,MATCH(J$1,Merged_couplings!$B$1:$BU$1,0),FALSE)</f>
        <v>#N/A</v>
      </c>
      <c r="K13" s="258" t="e">
        <f>VLOOKUP($A13,Merged_couplings!$B:$BU,MATCH(K$1,Merged_couplings!$B$1:$BU$1,0),FALSE)</f>
        <v>#N/A</v>
      </c>
      <c r="L13" s="258" t="e">
        <f>VLOOKUP($A13,Merged_couplings!$B:$BU,MATCH(L$1,Merged_couplings!$B$1:$BU$1,0),FALSE)</f>
        <v>#N/A</v>
      </c>
      <c r="M13" s="258" t="e">
        <f>VLOOKUP($A13,Merged_couplings!$B:$BU,MATCH(M$1,Merged_couplings!$B$1:$BU$1,0),FALSE)</f>
        <v>#N/A</v>
      </c>
      <c r="N13" s="258" t="e">
        <f>VLOOKUP($A13,Merged_couplings!$B:$BU,MATCH(N$1,Merged_couplings!$B$1:$BU$1,0),FALSE)</f>
        <v>#N/A</v>
      </c>
      <c r="O13" s="121" t="e">
        <f>IF(OR(B13="BIG",B13="BI-",B13="-IG"),VLOOKUP($A13,Merged_couplings!$B:$BU,MATCH(O$1,Merged_couplings!$B$1:$BU$1,0),FALSE),"")</f>
        <v>#N/A</v>
      </c>
      <c r="P13" s="120" t="e">
        <f>IF(OR(C13="BIG",C13="BI-",C13="-IG"),VLOOKUP($A13,Merged_couplings!$B:$BU,MATCH(P$1,Merged_couplings!$B$1:$BU$1,0),FALSE),"")</f>
        <v>#N/A</v>
      </c>
      <c r="Q13" s="120" t="e">
        <f>IF(OR(D13="BIG",D13="BI-",D13="-IG"),VLOOKUP($A13,Merged_couplings!$B:$BU,MATCH(Q$1,Merged_couplings!$B$1:$BU$1,0),FALSE),"")</f>
        <v>#N/A</v>
      </c>
      <c r="R13" s="120" t="e">
        <f t="shared" si="0"/>
        <v>#N/A</v>
      </c>
      <c r="S13" s="120" t="e">
        <f t="shared" si="0"/>
        <v>#N/A</v>
      </c>
      <c r="T13" s="120" t="e">
        <f t="shared" si="0"/>
        <v>#N/A</v>
      </c>
      <c r="U13" s="120" t="e">
        <f>IF(OR(H13="BIG",H13="BI-",H13="-IG"),VLOOKUP($A13,Merged_couplings!$B:$BU,MATCH(U$1,Merged_couplings!$B$1:$BU$1,0),FALSE),"")</f>
        <v>#N/A</v>
      </c>
      <c r="V13" s="120" t="e">
        <f>IF(OR(I13="BIG",I13="BI-",I13="-IG"),VLOOKUP($A13,Merged_couplings!$B:$BU,MATCH(V$1,Merged_couplings!$B$1:$BU$1,0),FALSE),"")</f>
        <v>#N/A</v>
      </c>
      <c r="W13" s="120" t="e">
        <f t="shared" si="1"/>
        <v>#N/A</v>
      </c>
      <c r="X13" s="120" t="e">
        <f>IF(OR(K13="BIG",K13="BI-",K13="-IG"),VLOOKUP($A13,Merged_couplings!$B:$BU,MATCH(X$1,Merged_couplings!$B$1:$BU$1,0),FALSE),"")</f>
        <v>#N/A</v>
      </c>
      <c r="Y13" s="120" t="e">
        <f>IF(OR(L13="BIG",L13="BI-",L13="-IG"),VLOOKUP($A13,Merged_couplings!$B:$BU,MATCH(Y$1,Merged_couplings!$B$1:$BU$1,0),FALSE),"")</f>
        <v>#N/A</v>
      </c>
      <c r="Z13" s="120" t="e">
        <f>IF(OR(M13="BIG",M13="BI-",M13="-IG"),VLOOKUP($A13,Merged_couplings!$B:$BU,MATCH(Z$1,Merged_couplings!$B$1:$BU$1,0),FALSE),"")</f>
        <v>#N/A</v>
      </c>
      <c r="AA13" s="120" t="e">
        <f>IF(OR(N13="BIG",N13="BI-",N13="-IG"),VLOOKUP($A13,Merged_couplings!$B:$BU,MATCH(AA$1,Merged_couplings!$B$1:$BU$1,0),FALSE),"")</f>
        <v>#N/A</v>
      </c>
      <c r="AB13" s="123" t="e" cm="1">
        <f t="array" ref="AB13">_xlfn.IFS(AND($O13&lt;&gt;"",P13&lt;&gt;""),ABS($O13-P13),AND($O13="",P13=""),"",OR($O13&lt;&gt;"",P13&lt;&gt;""),"-")</f>
        <v>#N/A</v>
      </c>
      <c r="AC13" s="122" t="e" cm="1">
        <f t="array" ref="AC13">_xlfn.IFS(AND($O13&lt;&gt;"",Q13&lt;&gt;""),ABS($O13-Q13),AND($O13="",Q13=""),"",OR($O13&lt;&gt;"",Q13&lt;&gt;""),"-")</f>
        <v>#N/A</v>
      </c>
      <c r="AD13" s="122" t="e" cm="1">
        <f t="array" ref="AD13">_xlfn.IFS(AND($O13&lt;&gt;"",R13&lt;&gt;""),ABS($O13-R13),AND($O13="",R13=""),"",OR($O13&lt;&gt;"",R13&lt;&gt;""),"-")</f>
        <v>#N/A</v>
      </c>
      <c r="AE13" s="122" t="e" cm="1">
        <f t="array" ref="AE13">_xlfn.IFS(AND($O13&lt;&gt;"",S13&lt;&gt;""),ABS($O13-S13),AND($O13="",S13=""),"",OR($O13&lt;&gt;"",S13&lt;&gt;""),"-")</f>
        <v>#N/A</v>
      </c>
      <c r="AF13" s="122" t="e" cm="1">
        <f t="array" ref="AF13">_xlfn.IFS(AND($O13&lt;&gt;"",T13&lt;&gt;""),ABS($O13-T13),AND($O13="",T13=""),"",OR($O13&lt;&gt;"",T13&lt;&gt;""),"-")</f>
        <v>#N/A</v>
      </c>
      <c r="AG13" s="122" t="e" cm="1">
        <f t="array" ref="AG13">_xlfn.IFS(AND($O13&lt;&gt;"",U13&lt;&gt;""),ABS($O13-U13),AND($O13="",U13=""),"",OR($O13&lt;&gt;"",U13&lt;&gt;""),"-")</f>
        <v>#N/A</v>
      </c>
      <c r="AH13" s="122" t="e" cm="1">
        <f t="array" ref="AH13">_xlfn.IFS(AND($O13&lt;&gt;"",V13&lt;&gt;""),ABS($O13-V13),AND($O13="",V13=""),"",OR($O13&lt;&gt;"",V13&lt;&gt;""),"-")</f>
        <v>#N/A</v>
      </c>
      <c r="AI13" s="122" t="e" cm="1">
        <f t="array" ref="AI13">_xlfn.IFS(AND($O13&lt;&gt;"",W13&lt;&gt;""),ABS($O13-W13),AND($O13="",W13=""),"",OR($O13&lt;&gt;"",W13&lt;&gt;""),"-")</f>
        <v>#N/A</v>
      </c>
      <c r="AJ13" s="122" t="e" cm="1">
        <f t="array" ref="AJ13">_xlfn.IFS(AND($O13&lt;&gt;"",X13&lt;&gt;""),ABS($O13-X13),AND($O13="",X13=""),"",OR($O13&lt;&gt;"",X13&lt;&gt;""),"-")</f>
        <v>#N/A</v>
      </c>
      <c r="AK13" s="122" t="e" cm="1">
        <f t="array" ref="AK13">_xlfn.IFS(AND($O13&lt;&gt;"",Y13&lt;&gt;""),ABS($O13-Y13),AND($O13="",Y13=""),"",OR($O13&lt;&gt;"",Y13&lt;&gt;""),"-")</f>
        <v>#N/A</v>
      </c>
      <c r="AL13" s="122" t="e" cm="1">
        <f t="array" ref="AL13">_xlfn.IFS(AND($O13&lt;&gt;"",Z13&lt;&gt;""),ABS($O13-Z13),AND($O13="",Z13=""),"",OR($O13&lt;&gt;"",Z13&lt;&gt;""),"-")</f>
        <v>#N/A</v>
      </c>
      <c r="AM13" s="122" t="e" cm="1">
        <f t="array" ref="AM13">_xlfn.IFS(AND($O13&lt;&gt;"",AA13&lt;&gt;""),ABS($O13-AA13),AND($O13="",AA13=""),"",OR($O13&lt;&gt;"",AA13&lt;&gt;""),"-")</f>
        <v>#N/A</v>
      </c>
      <c r="AN13" s="121" t="e" cm="1">
        <f t="array" ref="AN13">_xlfn.IFS(AND($P13&lt;&gt;"",Q13&lt;&gt;""),ABS($P13-Q13),AND($P13="",Q13=""),"",OR($P13&lt;&gt;"",Q13&lt;&gt;""),"-")</f>
        <v>#N/A</v>
      </c>
      <c r="AO13" s="120" t="e" cm="1">
        <f t="array" ref="AO13">_xlfn.IFS(AND($P13&lt;&gt;"",R13&lt;&gt;""),ABS($P13-R13),AND($P13="",R13=""),"",OR($P13&lt;&gt;"",R13&lt;&gt;""),"-")</f>
        <v>#N/A</v>
      </c>
      <c r="AP13" s="120" t="e" cm="1">
        <f t="array" ref="AP13">_xlfn.IFS(AND($P13&lt;&gt;"",S13&lt;&gt;""),ABS($P13-S13),AND($P13="",S13=""),"",OR($P13&lt;&gt;"",S13&lt;&gt;""),"-")</f>
        <v>#N/A</v>
      </c>
      <c r="AQ13" s="120" t="e" cm="1">
        <f t="array" ref="AQ13">_xlfn.IFS(AND($P13&lt;&gt;"",T13&lt;&gt;""),ABS($P13-T13),AND($P13="",T13=""),"",OR($P13&lt;&gt;"",T13&lt;&gt;""),"-")</f>
        <v>#N/A</v>
      </c>
      <c r="AR13" s="120" t="e" cm="1">
        <f t="array" ref="AR13">_xlfn.IFS(AND($P13&lt;&gt;"",U13&lt;&gt;""),ABS($P13-U13),AND($P13="",U13=""),"",OR($P13&lt;&gt;"",U13&lt;&gt;""),"-")</f>
        <v>#N/A</v>
      </c>
      <c r="AS13" s="120" t="e" cm="1">
        <f t="array" ref="AS13">_xlfn.IFS(AND($P13&lt;&gt;"",V13&lt;&gt;""),ABS($P13-V13),AND($P13="",V13=""),"",OR($P13&lt;&gt;"",V13&lt;&gt;""),"-")</f>
        <v>#N/A</v>
      </c>
      <c r="AT13" s="120" t="e" cm="1">
        <f t="array" ref="AT13">_xlfn.IFS(AND($P13&lt;&gt;"",W13&lt;&gt;""),ABS($P13-W13),AND($P13="",W13=""),"",OR($P13&lt;&gt;"",W13&lt;&gt;""),"-")</f>
        <v>#N/A</v>
      </c>
      <c r="AU13" s="120" t="e" cm="1">
        <f t="array" ref="AU13">_xlfn.IFS(AND($P13&lt;&gt;"",X13&lt;&gt;""),ABS($P13-X13),AND($P13="",X13=""),"",OR($P13&lt;&gt;"",X13&lt;&gt;""),"-")</f>
        <v>#N/A</v>
      </c>
      <c r="AV13" s="120" t="e" cm="1">
        <f t="array" ref="AV13">_xlfn.IFS(AND($P13&lt;&gt;"",Y13&lt;&gt;""),ABS($P13-Y13),AND($P13="",Y13=""),"",OR($P13&lt;&gt;"",Y13&lt;&gt;""),"-")</f>
        <v>#N/A</v>
      </c>
      <c r="AW13" s="120" t="e" cm="1">
        <f t="array" ref="AW13">_xlfn.IFS(AND($P13&lt;&gt;"",Z13&lt;&gt;""),ABS($P13-Z13),AND($P13="",Z13=""),"",OR($P13&lt;&gt;"",Z13&lt;&gt;""),"-")</f>
        <v>#N/A</v>
      </c>
      <c r="AX13" s="120" t="e" cm="1">
        <f t="array" ref="AX13">_xlfn.IFS(AND($P13&lt;&gt;"",AA13&lt;&gt;""),ABS($P13-AA13),AND($P13="",AA13=""),"",OR($P13&lt;&gt;"",AA13&lt;&gt;""),"-")</f>
        <v>#N/A</v>
      </c>
      <c r="AY13" s="121" t="e" cm="1">
        <f t="array" ref="AY13">_xlfn.IFS(AND($Q13&lt;&gt;"",R13&lt;&gt;""),ABS($Q13-R13),AND($Q13="",R13=""),"",OR($Q13&lt;&gt;"",R13&lt;&gt;""),"-")</f>
        <v>#N/A</v>
      </c>
      <c r="AZ13" s="334" t="e" cm="1">
        <f t="array" ref="AZ13">_xlfn.IFS(AND($Q13&lt;&gt;"",S13&lt;&gt;""),ABS($Q13-S13),AND($Q13="",S13=""),"",OR($Q13&lt;&gt;"",S13&lt;&gt;""),"-")</f>
        <v>#N/A</v>
      </c>
      <c r="BA13" s="334" t="e" cm="1">
        <f t="array" ref="BA13">_xlfn.IFS(AND($Q13&lt;&gt;"",T13&lt;&gt;""),ABS($Q13-T13),AND($Q13="",T13=""),"",OR($Q13&lt;&gt;"",T13&lt;&gt;""),"-")</f>
        <v>#N/A</v>
      </c>
      <c r="BB13" s="120" t="e" cm="1">
        <f t="array" ref="BB13">_xlfn.IFS(AND($Q13&lt;&gt;"",U13&lt;&gt;""),ABS($Q13-U13),AND($Q13="",U13=""),"",OR($Q13&lt;&gt;"",U13&lt;&gt;""),"-")</f>
        <v>#N/A</v>
      </c>
      <c r="BC13" s="120" t="e" cm="1">
        <f t="array" ref="BC13">_xlfn.IFS(AND($Q13&lt;&gt;"",V13&lt;&gt;""),ABS($Q13-V13),AND($Q13="",V13=""),"",OR($Q13&lt;&gt;"",V13&lt;&gt;""),"-")</f>
        <v>#N/A</v>
      </c>
      <c r="BD13" s="120" t="e" cm="1">
        <f t="array" ref="BD13">_xlfn.IFS(AND($Q13&lt;&gt;"",W13&lt;&gt;""),ABS($Q13-W13),AND($Q13="",W13=""),"",OR($Q13&lt;&gt;"",W13&lt;&gt;""),"-")</f>
        <v>#N/A</v>
      </c>
      <c r="BE13" s="120" t="e" cm="1">
        <f t="array" ref="BE13">_xlfn.IFS(AND($Q13&lt;&gt;"",X13&lt;&gt;""),ABS($Q13-X13),AND($Q13="",X13=""),"",OR($Q13&lt;&gt;"",X13&lt;&gt;""),"-")</f>
        <v>#N/A</v>
      </c>
      <c r="BF13" s="120" t="e" cm="1">
        <f t="array" ref="BF13">_xlfn.IFS(AND($Q13&lt;&gt;"",Y13&lt;&gt;""),ABS($Q13-Y13),AND($Q13="",Y13=""),"",OR($Q13&lt;&gt;"",Y13&lt;&gt;""),"-")</f>
        <v>#N/A</v>
      </c>
      <c r="BG13" s="120" t="e" cm="1">
        <f t="array" ref="BG13">_xlfn.IFS(AND($Q13&lt;&gt;"",Z13&lt;&gt;""),ABS($Q13-Z13),AND($Q13="",Z13=""),"",OR($Q13&lt;&gt;"",Z13&lt;&gt;""),"-")</f>
        <v>#N/A</v>
      </c>
      <c r="BH13" s="120" t="e" cm="1">
        <f t="array" ref="BH13">_xlfn.IFS(AND($Q13&lt;&gt;"",AA13&lt;&gt;""),ABS($Q13-AA13),AND($Q13="",AA13=""),"",OR($Q13&lt;&gt;"",AA13&lt;&gt;""),"-")</f>
        <v>#N/A</v>
      </c>
      <c r="BI13" s="121" t="e" cm="1">
        <f t="array" ref="BI13">_xlfn.IFS(AND($R13&lt;&gt;"",S13&lt;&gt;""),ABS($R13-S13),AND($R13="",S13=""),"",OR($R13&lt;&gt;"",S13&lt;&gt;""),"-")</f>
        <v>#N/A</v>
      </c>
      <c r="BJ13" s="120" t="e" cm="1">
        <f t="array" ref="BJ13">_xlfn.IFS(AND($R13&lt;&gt;"",T13&lt;&gt;""),ABS($R13-T13),AND($R13="",T13=""),"",OR($R13&lt;&gt;"",T13&lt;&gt;""),"-")</f>
        <v>#N/A</v>
      </c>
      <c r="BK13" s="334" t="e" cm="1">
        <f t="array" ref="BK13">_xlfn.IFS(AND($R13&lt;&gt;"",U13&lt;&gt;""),ABS($R13-U13),AND($R13="",U13=""),"",OR($R13&lt;&gt;"",U13&lt;&gt;""),"-")</f>
        <v>#N/A</v>
      </c>
      <c r="BL13" s="120" t="e" cm="1">
        <f t="array" ref="BL13">_xlfn.IFS(AND($R13&lt;&gt;"",V13&lt;&gt;""),ABS($R13-V13),AND($R13="",V13=""),"",OR($R13&lt;&gt;"",V13&lt;&gt;""),"-")</f>
        <v>#N/A</v>
      </c>
      <c r="BM13" s="120" t="e" cm="1">
        <f t="array" ref="BM13">_xlfn.IFS(AND($R13&lt;&gt;"",W13&lt;&gt;""),ABS($R13-W13),AND($R13="",W13=""),"",OR($R13&lt;&gt;"",W13&lt;&gt;""),"-")</f>
        <v>#N/A</v>
      </c>
      <c r="BN13" s="120" t="e" cm="1">
        <f t="array" ref="BN13">_xlfn.IFS(AND($R13&lt;&gt;"",X13&lt;&gt;""),ABS($R13-X13),AND($R13="",X13=""),"",OR($R13&lt;&gt;"",X13&lt;&gt;""),"-")</f>
        <v>#N/A</v>
      </c>
      <c r="BO13" s="120" t="e" cm="1">
        <f t="array" ref="BO13">_xlfn.IFS(AND($R13&lt;&gt;"",Y13&lt;&gt;""),ABS($R13-Y13),AND($R13="",Y13=""),"",OR($R13&lt;&gt;"",Y13&lt;&gt;""),"-")</f>
        <v>#N/A</v>
      </c>
      <c r="BP13" s="120" t="e" cm="1">
        <f t="array" ref="BP13">_xlfn.IFS(AND($R13&lt;&gt;"",Z13&lt;&gt;""),ABS($R13-Z13),AND($R13="",Z13=""),"",OR($R13&lt;&gt;"",Z13&lt;&gt;""),"-")</f>
        <v>#N/A</v>
      </c>
      <c r="BQ13" s="120" t="e" cm="1">
        <f t="array" ref="BQ13">_xlfn.IFS(AND($R13&lt;&gt;"",AA13&lt;&gt;""),ABS($R13-AA13),AND($R13="",AA13=""),"",OR($R13&lt;&gt;"",AA13&lt;&gt;""),"-")</f>
        <v>#N/A</v>
      </c>
      <c r="BR13" s="121" t="e" cm="1">
        <f t="array" ref="BR13">_xlfn.IFS(AND($S13&lt;&gt;"",T13&lt;&gt;""),ABS($S13-T13),AND($S13="",T13=""),"",OR($S13&lt;&gt;"",T13&lt;&gt;""),"-")</f>
        <v>#N/A</v>
      </c>
      <c r="BS13" s="334" t="e" cm="1">
        <f t="array" ref="BS13">_xlfn.IFS(AND($S13&lt;&gt;"",U13&lt;&gt;""),ABS($S13-U13),AND($S13="",U13=""),"",OR($S13&lt;&gt;"",U13&lt;&gt;""),"-")</f>
        <v>#N/A</v>
      </c>
      <c r="BT13" s="120" t="e" cm="1">
        <f t="array" ref="BT13">_xlfn.IFS(AND($S13&lt;&gt;"",V13&lt;&gt;""),ABS($S13-V13),AND($S13="",V13=""),"",OR($S13&lt;&gt;"",V13&lt;&gt;""),"-")</f>
        <v>#N/A</v>
      </c>
      <c r="BU13" s="120" t="e" cm="1">
        <f t="array" ref="BU13">_xlfn.IFS(AND($S13&lt;&gt;"",W13&lt;&gt;""),ABS($S13-W13),AND($S13="",W13=""),"",OR($S13&lt;&gt;"",W13&lt;&gt;""),"-")</f>
        <v>#N/A</v>
      </c>
      <c r="BV13" s="120" t="e" cm="1">
        <f t="array" ref="BV13">_xlfn.IFS(AND($S13&lt;&gt;"",X13&lt;&gt;""),ABS($S13-X13),AND($S13="",X13=""),"",OR($S13&lt;&gt;"",X13&lt;&gt;""),"-")</f>
        <v>#N/A</v>
      </c>
      <c r="BW13" s="120" t="e" cm="1">
        <f t="array" ref="BW13">_xlfn.IFS(AND($S13&lt;&gt;"",Y13&lt;&gt;""),ABS($S13-Y13),AND($S13="",Y13=""),"",OR($S13&lt;&gt;"",Y13&lt;&gt;""),"-")</f>
        <v>#N/A</v>
      </c>
      <c r="BX13" s="120" t="e" cm="1">
        <f t="array" ref="BX13">_xlfn.IFS(AND($S13&lt;&gt;"",Z13&lt;&gt;""),ABS($S13-Z13),AND($S13="",Z13=""),"",OR($S13&lt;&gt;"",Z13&lt;&gt;""),"-")</f>
        <v>#N/A</v>
      </c>
      <c r="BY13" s="120" t="e" cm="1">
        <f t="array" ref="BY13">_xlfn.IFS(AND($S13&lt;&gt;"",AA13&lt;&gt;""),ABS($S13-AA13),AND($S13="",AA13=""),"",OR($S13&lt;&gt;"",AA13&lt;&gt;""),"-")</f>
        <v>#N/A</v>
      </c>
      <c r="BZ13" s="121" t="e" cm="1">
        <f t="array" ref="BZ13">_xlfn.IFS(AND($T13&lt;&gt;"",U13&lt;&gt;""),ABS($T13-U13),AND($T13="",U13=""),"",OR($T13&lt;&gt;"",U13&lt;&gt;""),"-")</f>
        <v>#N/A</v>
      </c>
      <c r="CA13" s="120" t="e" cm="1">
        <f t="array" ref="CA13">_xlfn.IFS(AND($T13&lt;&gt;"",V13&lt;&gt;""),ABS($T13-V13),AND($T13="",V13=""),"",OR($T13&lt;&gt;"",V13&lt;&gt;""),"-")</f>
        <v>#N/A</v>
      </c>
      <c r="CB13" s="120" t="e" cm="1">
        <f t="array" ref="CB13">_xlfn.IFS(AND($T13&lt;&gt;"",W13&lt;&gt;""),ABS($T13-W13),AND($T13="",W13=""),"",OR($T13&lt;&gt;"",W13&lt;&gt;""),"-")</f>
        <v>#N/A</v>
      </c>
      <c r="CC13" s="120" t="e" cm="1">
        <f t="array" ref="CC13">_xlfn.IFS(AND($T13&lt;&gt;"",X13&lt;&gt;""),ABS($T13-X13),AND($T13="",X13=""),"",OR($T13&lt;&gt;"",X13&lt;&gt;""),"-")</f>
        <v>#N/A</v>
      </c>
      <c r="CD13" s="120" t="e" cm="1">
        <f t="array" ref="CD13">_xlfn.IFS(AND($T13&lt;&gt;"",Y13&lt;&gt;""),ABS($T13-Y13),AND($T13="",Y13=""),"",OR($T13&lt;&gt;"",Y13&lt;&gt;""),"-")</f>
        <v>#N/A</v>
      </c>
      <c r="CE13" s="120" t="e" cm="1">
        <f t="array" ref="CE13">_xlfn.IFS(AND($T13&lt;&gt;"",Z13&lt;&gt;""),ABS($T13-Z13),AND($T13="",Z13=""),"",OR($T13&lt;&gt;"",Z13&lt;&gt;""),"-")</f>
        <v>#N/A</v>
      </c>
      <c r="CF13" s="120" t="e" cm="1">
        <f t="array" ref="CF13">_xlfn.IFS(AND($T13&lt;&gt;"",AA13&lt;&gt;""),ABS($T13-AA13),AND($T13="",AA13=""),"",OR($T13&lt;&gt;"",AA13&lt;&gt;""),"-")</f>
        <v>#N/A</v>
      </c>
      <c r="CG13" s="121" t="e" cm="1">
        <f t="array" ref="CG13">_xlfn.IFS(AND($U13&lt;&gt;"",V13&lt;&gt;""),ABS($U13-V13),AND($U13="",V13=""),"",OR($U13&lt;&gt;"",V13&lt;&gt;""),"-")</f>
        <v>#N/A</v>
      </c>
      <c r="CH13" s="120" t="e" cm="1">
        <f t="array" ref="CH13">_xlfn.IFS(AND($U13&lt;&gt;"",W13&lt;&gt;""),ABS($U13-W13),AND($U13="",W13=""),"",OR($U13&lt;&gt;"",W13&lt;&gt;""),"-")</f>
        <v>#N/A</v>
      </c>
      <c r="CI13" s="120" t="e" cm="1">
        <f t="array" ref="CI13">_xlfn.IFS(AND($U13&lt;&gt;"",X13&lt;&gt;""),ABS($U13-X13),AND($U13="",X13=""),"",OR($U13&lt;&gt;"",X13&lt;&gt;""),"-")</f>
        <v>#N/A</v>
      </c>
      <c r="CJ13" s="120" t="e" cm="1">
        <f t="array" ref="CJ13">_xlfn.IFS(AND($U13&lt;&gt;"",Y13&lt;&gt;""),ABS($U13-Y13),AND($U13="",Y13=""),"",OR($U13&lt;&gt;"",Y13&lt;&gt;""),"-")</f>
        <v>#N/A</v>
      </c>
      <c r="CK13" s="120" t="e" cm="1">
        <f t="array" ref="CK13">_xlfn.IFS(AND($U13&lt;&gt;"",Z13&lt;&gt;""),ABS($U13-Z13),AND($U13="",Z13=""),"",OR($U13&lt;&gt;"",Z13&lt;&gt;""),"-")</f>
        <v>#N/A</v>
      </c>
      <c r="CL13" s="120" t="e" cm="1">
        <f t="array" ref="CL13">_xlfn.IFS(AND($U13&lt;&gt;"",AA13&lt;&gt;""),ABS($U13-AA13),AND($U13="",AA13=""),"",OR($U13&lt;&gt;"",AA13&lt;&gt;""),"-")</f>
        <v>#N/A</v>
      </c>
      <c r="CM13" s="121" t="e" cm="1">
        <f t="array" ref="CM13">_xlfn.IFS(AND($V13&lt;&gt;"",W13&lt;&gt;""),ABS($V13-W13),AND($V13="",W13=""),"",OR($V13&lt;&gt;"",W13&lt;&gt;""),"-")</f>
        <v>#N/A</v>
      </c>
      <c r="CN13" s="120" t="e" cm="1">
        <f t="array" ref="CN13">_xlfn.IFS(AND($V13&lt;&gt;"",X13&lt;&gt;""),ABS($V13-X13),AND($V13="",X13=""),"",OR($V13&lt;&gt;"",X13&lt;&gt;""),"-")</f>
        <v>#N/A</v>
      </c>
      <c r="CO13" s="120" t="e" cm="1">
        <f t="array" ref="CO13">_xlfn.IFS(AND($V13&lt;&gt;"",Y13&lt;&gt;""),ABS($V13-Y13),AND($V13="",Y13=""),"",OR($V13&lt;&gt;"",Y13&lt;&gt;""),"-")</f>
        <v>#N/A</v>
      </c>
      <c r="CP13" s="120" t="e" cm="1">
        <f t="array" ref="CP13">_xlfn.IFS(AND($V13&lt;&gt;"",Z13&lt;&gt;""),ABS($V13-Z13),AND($V13="",Z13=""),"",OR($V13&lt;&gt;"",Z13&lt;&gt;""),"-")</f>
        <v>#N/A</v>
      </c>
      <c r="CQ13" s="120" t="e" cm="1">
        <f t="array" ref="CQ13">_xlfn.IFS(AND($V13&lt;&gt;"",AA13&lt;&gt;""),ABS($V13-AA13),AND($V13="",AA13=""),"",OR($V13&lt;&gt;"",AA13&lt;&gt;""),"-")</f>
        <v>#N/A</v>
      </c>
      <c r="CR13" s="121" t="e" cm="1">
        <f t="array" ref="CR13">_xlfn.IFS(AND($W13&lt;&gt;"",X13&lt;&gt;""),ABS($W13-X13),AND($W13="",X13=""),"",OR($W13&lt;&gt;"",X13&lt;&gt;""),"-")</f>
        <v>#N/A</v>
      </c>
      <c r="CS13" s="120" t="e" cm="1">
        <f t="array" ref="CS13">_xlfn.IFS(AND($W13&lt;&gt;"",Y13&lt;&gt;""),ABS($W13-Y13),AND($W13="",Y13=""),"",OR($W13&lt;&gt;"",Y13&lt;&gt;""),"-")</f>
        <v>#N/A</v>
      </c>
      <c r="CT13" s="120" t="e" cm="1">
        <f t="array" ref="CT13">_xlfn.IFS(AND($W13&lt;&gt;"",Z13&lt;&gt;""),ABS($W13-Z13),AND($W13="",Z13=""),"",OR($W13&lt;&gt;"",Z13&lt;&gt;""),"-")</f>
        <v>#N/A</v>
      </c>
      <c r="CU13" s="120" t="e" cm="1">
        <f t="array" ref="CU13">_xlfn.IFS(AND($W13&lt;&gt;"",AA13&lt;&gt;""),ABS($W13-AA13),AND($W13="",AA13=""),"",OR($W13&lt;&gt;"",AA13&lt;&gt;""),"-")</f>
        <v>#N/A</v>
      </c>
      <c r="CV13" s="121" t="e" cm="1">
        <f t="array" ref="CV13">_xlfn.IFS(AND($X13&lt;&gt;"",Y13&lt;&gt;""),ABS($X13-Y13),AND($X13="",Y13=""),"",OR($X13&lt;&gt;"",Y13&lt;&gt;""),"-")</f>
        <v>#N/A</v>
      </c>
      <c r="CW13" s="120" t="e" cm="1">
        <f t="array" ref="CW13">_xlfn.IFS(AND($X13&lt;&gt;"",Z13&lt;&gt;""),ABS($X13-Z13),AND($X13="",Z13=""),"",OR($X13&lt;&gt;"",Z13&lt;&gt;""),"-")</f>
        <v>#N/A</v>
      </c>
      <c r="CX13" s="120" t="e" cm="1">
        <f t="array" ref="CX13">_xlfn.IFS(AND($X13&lt;&gt;"",AA13&lt;&gt;""),ABS($X13-AA13),AND($X13="",AA13=""),"",OR($X13&lt;&gt;"",AA13&lt;&gt;""),"-")</f>
        <v>#N/A</v>
      </c>
      <c r="CY13" s="121" t="e" cm="1">
        <f t="array" ref="CY13">_xlfn.IFS(AND($Y13&lt;&gt;"",Z13&lt;&gt;""),ABS($Y13-Z13),AND($Y13="",Z13=""),"",OR($Y13&lt;&gt;"",Z13&lt;&gt;""),"-")</f>
        <v>#N/A</v>
      </c>
      <c r="CZ13" s="120" t="e" cm="1">
        <f t="array" ref="CZ13">_xlfn.IFS(AND($Y13&lt;&gt;"",AA13&lt;&gt;""),ABS($Y13-AA13),AND($Y13="",AA13=""),"",OR($Y13&lt;&gt;"",AA13&lt;&gt;""),"-")</f>
        <v>#N/A</v>
      </c>
      <c r="DA13" s="121" t="e" cm="1">
        <f t="array" ref="DA13">_xlfn.IFS(AND($Z13&lt;&gt;"",AA13&lt;&gt;""),ABS($Z13-AA13),AND($Z13="",AA13=""),"",OR($Z13&lt;&gt;"",AA13&lt;&gt;""),"-")</f>
        <v>#N/A</v>
      </c>
    </row>
    <row r="14" spans="1:106" x14ac:dyDescent="0.2">
      <c r="A14" s="260" t="s">
        <v>50</v>
      </c>
      <c r="B14" s="259" t="e">
        <f>VLOOKUP($A14,Merged_couplings!$B:$BU,MATCH(B$1,Merged_couplings!$B$1:$BU$1,0),FALSE)</f>
        <v>#N/A</v>
      </c>
      <c r="C14" s="258" t="e">
        <f>VLOOKUP($A14,Merged_couplings!$B:$BU,MATCH(C$1,Merged_couplings!$B$1:$BU$1,0),FALSE)</f>
        <v>#N/A</v>
      </c>
      <c r="D14" s="258" t="e">
        <f>VLOOKUP($A14,Merged_couplings!$B:$BU,MATCH(D$1,Merged_couplings!$B$1:$BU$1,0),FALSE)</f>
        <v>#N/A</v>
      </c>
      <c r="E14" s="258" t="e">
        <f>VLOOKUP($A14,Merged_couplings!$B:$BU,MATCH(E$1,Merged_couplings!$B$1:$BU$1,0),FALSE)</f>
        <v>#N/A</v>
      </c>
      <c r="F14" s="258" t="e">
        <f>VLOOKUP($A14,Merged_couplings!$B:$BU,MATCH(F$1,Merged_couplings!$B$1:$BU$1,0),FALSE)</f>
        <v>#N/A</v>
      </c>
      <c r="G14" s="258" t="e">
        <f>VLOOKUP($A14,Merged_couplings!$B:$BU,MATCH(G$1,Merged_couplings!$B$1:$BU$1,0),FALSE)</f>
        <v>#N/A</v>
      </c>
      <c r="H14" s="258" t="e">
        <f>VLOOKUP($A14,Merged_couplings!$B:$BU,MATCH(H$1,Merged_couplings!$B$1:$BU$1,0),FALSE)</f>
        <v>#N/A</v>
      </c>
      <c r="I14" s="258" t="e">
        <f>VLOOKUP($A14,Merged_couplings!$B:$BU,MATCH(I$1,Merged_couplings!$B$1:$BU$1,0),FALSE)</f>
        <v>#N/A</v>
      </c>
      <c r="J14" s="258" t="e">
        <f>VLOOKUP($A14,Merged_couplings!$B:$BU,MATCH(J$1,Merged_couplings!$B$1:$BU$1,0),FALSE)</f>
        <v>#N/A</v>
      </c>
      <c r="K14" s="258" t="e">
        <f>VLOOKUP($A14,Merged_couplings!$B:$BU,MATCH(K$1,Merged_couplings!$B$1:$BU$1,0),FALSE)</f>
        <v>#N/A</v>
      </c>
      <c r="L14" s="258" t="e">
        <f>VLOOKUP($A14,Merged_couplings!$B:$BU,MATCH(L$1,Merged_couplings!$B$1:$BU$1,0),FALSE)</f>
        <v>#N/A</v>
      </c>
      <c r="M14" s="258" t="e">
        <f>VLOOKUP($A14,Merged_couplings!$B:$BU,MATCH(M$1,Merged_couplings!$B$1:$BU$1,0),FALSE)</f>
        <v>#N/A</v>
      </c>
      <c r="N14" s="258" t="e">
        <f>VLOOKUP($A14,Merged_couplings!$B:$BU,MATCH(N$1,Merged_couplings!$B$1:$BU$1,0),FALSE)</f>
        <v>#N/A</v>
      </c>
      <c r="O14" s="121" t="e">
        <f>IF(OR(B14="BIG",B14="BI-",B14="-IG"),VLOOKUP($A14,Merged_couplings!$B:$BU,MATCH(O$1,Merged_couplings!$B$1:$BU$1,0),FALSE),"")</f>
        <v>#N/A</v>
      </c>
      <c r="P14" s="120" t="e">
        <f>IF(OR(C14="BIG",C14="BI-",C14="-IG"),VLOOKUP($A14,Merged_couplings!$B:$BU,MATCH(P$1,Merged_couplings!$B$1:$BU$1,0),FALSE),"")</f>
        <v>#N/A</v>
      </c>
      <c r="Q14" s="120" t="e">
        <f>IF(OR(D14="BIG",D14="BI-",D14="-IG"),VLOOKUP($A14,Merged_couplings!$B:$BU,MATCH(Q$1,Merged_couplings!$B$1:$BU$1,0),FALSE),"")</f>
        <v>#N/A</v>
      </c>
      <c r="R14" s="120" t="e">
        <f t="shared" si="0"/>
        <v>#N/A</v>
      </c>
      <c r="S14" s="120" t="e">
        <f t="shared" si="0"/>
        <v>#N/A</v>
      </c>
      <c r="T14" s="120" t="e">
        <f t="shared" si="0"/>
        <v>#N/A</v>
      </c>
      <c r="U14" s="120" t="e">
        <f>IF(OR(H14="BIG",H14="BI-",H14="-IG"),VLOOKUP($A14,Merged_couplings!$B:$BU,MATCH(U$1,Merged_couplings!$B$1:$BU$1,0),FALSE),"")</f>
        <v>#N/A</v>
      </c>
      <c r="V14" s="120" t="e">
        <f>IF(OR(I14="BIG",I14="BI-",I14="-IG"),VLOOKUP($A14,Merged_couplings!$B:$BU,MATCH(V$1,Merged_couplings!$B$1:$BU$1,0),FALSE),"")</f>
        <v>#N/A</v>
      </c>
      <c r="W14" s="120" t="e">
        <f t="shared" si="1"/>
        <v>#N/A</v>
      </c>
      <c r="X14" s="120" t="e">
        <f>IF(OR(K14="BIG",K14="BI-",K14="-IG"),VLOOKUP($A14,Merged_couplings!$B:$BU,MATCH(X$1,Merged_couplings!$B$1:$BU$1,0),FALSE),"")</f>
        <v>#N/A</v>
      </c>
      <c r="Y14" s="120" t="e">
        <f>IF(OR(L14="BIG",L14="BI-",L14="-IG"),VLOOKUP($A14,Merged_couplings!$B:$BU,MATCH(Y$1,Merged_couplings!$B$1:$BU$1,0),FALSE),"")</f>
        <v>#N/A</v>
      </c>
      <c r="Z14" s="120" t="e">
        <f>IF(OR(M14="BIG",M14="BI-",M14="-IG"),VLOOKUP($A14,Merged_couplings!$B:$BU,MATCH(Z$1,Merged_couplings!$B$1:$BU$1,0),FALSE),"")</f>
        <v>#N/A</v>
      </c>
      <c r="AA14" s="120" t="e">
        <f>IF(OR(N14="BIG",N14="BI-",N14="-IG"),VLOOKUP($A14,Merged_couplings!$B:$BU,MATCH(AA$1,Merged_couplings!$B$1:$BU$1,0),FALSE),"")</f>
        <v>#N/A</v>
      </c>
      <c r="AB14" s="123" t="e" cm="1">
        <f t="array" ref="AB14">_xlfn.IFS(AND($O14&lt;&gt;"",P14&lt;&gt;""),ABS($O14-P14),AND($O14="",P14=""),"",OR($O14&lt;&gt;"",P14&lt;&gt;""),"-")</f>
        <v>#N/A</v>
      </c>
      <c r="AC14" s="122" t="e" cm="1">
        <f t="array" ref="AC14">_xlfn.IFS(AND($O14&lt;&gt;"",Q14&lt;&gt;""),ABS($O14-Q14),AND($O14="",Q14=""),"",OR($O14&lt;&gt;"",Q14&lt;&gt;""),"-")</f>
        <v>#N/A</v>
      </c>
      <c r="AD14" s="122" t="e" cm="1">
        <f t="array" ref="AD14">_xlfn.IFS(AND($O14&lt;&gt;"",R14&lt;&gt;""),ABS($O14-R14),AND($O14="",R14=""),"",OR($O14&lt;&gt;"",R14&lt;&gt;""),"-")</f>
        <v>#N/A</v>
      </c>
      <c r="AE14" s="122" t="e" cm="1">
        <f t="array" ref="AE14">_xlfn.IFS(AND($O14&lt;&gt;"",S14&lt;&gt;""),ABS($O14-S14),AND($O14="",S14=""),"",OR($O14&lt;&gt;"",S14&lt;&gt;""),"-")</f>
        <v>#N/A</v>
      </c>
      <c r="AF14" s="122" t="e" cm="1">
        <f t="array" ref="AF14">_xlfn.IFS(AND($O14&lt;&gt;"",T14&lt;&gt;""),ABS($O14-T14),AND($O14="",T14=""),"",OR($O14&lt;&gt;"",T14&lt;&gt;""),"-")</f>
        <v>#N/A</v>
      </c>
      <c r="AG14" s="122" t="e" cm="1">
        <f t="array" ref="AG14">_xlfn.IFS(AND($O14&lt;&gt;"",U14&lt;&gt;""),ABS($O14-U14),AND($O14="",U14=""),"",OR($O14&lt;&gt;"",U14&lt;&gt;""),"-")</f>
        <v>#N/A</v>
      </c>
      <c r="AH14" s="122" t="e" cm="1">
        <f t="array" ref="AH14">_xlfn.IFS(AND($O14&lt;&gt;"",V14&lt;&gt;""),ABS($O14-V14),AND($O14="",V14=""),"",OR($O14&lt;&gt;"",V14&lt;&gt;""),"-")</f>
        <v>#N/A</v>
      </c>
      <c r="AI14" s="122" t="e" cm="1">
        <f t="array" ref="AI14">_xlfn.IFS(AND($O14&lt;&gt;"",W14&lt;&gt;""),ABS($O14-W14),AND($O14="",W14=""),"",OR($O14&lt;&gt;"",W14&lt;&gt;""),"-")</f>
        <v>#N/A</v>
      </c>
      <c r="AJ14" s="122" t="e" cm="1">
        <f t="array" ref="AJ14">_xlfn.IFS(AND($O14&lt;&gt;"",X14&lt;&gt;""),ABS($O14-X14),AND($O14="",X14=""),"",OR($O14&lt;&gt;"",X14&lt;&gt;""),"-")</f>
        <v>#N/A</v>
      </c>
      <c r="AK14" s="122" t="e" cm="1">
        <f t="array" ref="AK14">_xlfn.IFS(AND($O14&lt;&gt;"",Y14&lt;&gt;""),ABS($O14-Y14),AND($O14="",Y14=""),"",OR($O14&lt;&gt;"",Y14&lt;&gt;""),"-")</f>
        <v>#N/A</v>
      </c>
      <c r="AL14" s="122" t="e" cm="1">
        <f t="array" ref="AL14">_xlfn.IFS(AND($O14&lt;&gt;"",Z14&lt;&gt;""),ABS($O14-Z14),AND($O14="",Z14=""),"",OR($O14&lt;&gt;"",Z14&lt;&gt;""),"-")</f>
        <v>#N/A</v>
      </c>
      <c r="AM14" s="122" t="e" cm="1">
        <f t="array" ref="AM14">_xlfn.IFS(AND($O14&lt;&gt;"",AA14&lt;&gt;""),ABS($O14-AA14),AND($O14="",AA14=""),"",OR($O14&lt;&gt;"",AA14&lt;&gt;""),"-")</f>
        <v>#N/A</v>
      </c>
      <c r="AN14" s="121" t="e" cm="1">
        <f t="array" ref="AN14">_xlfn.IFS(AND($P14&lt;&gt;"",Q14&lt;&gt;""),ABS($P14-Q14),AND($P14="",Q14=""),"",OR($P14&lt;&gt;"",Q14&lt;&gt;""),"-")</f>
        <v>#N/A</v>
      </c>
      <c r="AO14" s="120" t="e" cm="1">
        <f t="array" ref="AO14">_xlfn.IFS(AND($P14&lt;&gt;"",R14&lt;&gt;""),ABS($P14-R14),AND($P14="",R14=""),"",OR($P14&lt;&gt;"",R14&lt;&gt;""),"-")</f>
        <v>#N/A</v>
      </c>
      <c r="AP14" s="120" t="e" cm="1">
        <f t="array" ref="AP14">_xlfn.IFS(AND($P14&lt;&gt;"",S14&lt;&gt;""),ABS($P14-S14),AND($P14="",S14=""),"",OR($P14&lt;&gt;"",S14&lt;&gt;""),"-")</f>
        <v>#N/A</v>
      </c>
      <c r="AQ14" s="120" t="e" cm="1">
        <f t="array" ref="AQ14">_xlfn.IFS(AND($P14&lt;&gt;"",T14&lt;&gt;""),ABS($P14-T14),AND($P14="",T14=""),"",OR($P14&lt;&gt;"",T14&lt;&gt;""),"-")</f>
        <v>#N/A</v>
      </c>
      <c r="AR14" s="120" t="e" cm="1">
        <f t="array" ref="AR14">_xlfn.IFS(AND($P14&lt;&gt;"",U14&lt;&gt;""),ABS($P14-U14),AND($P14="",U14=""),"",OR($P14&lt;&gt;"",U14&lt;&gt;""),"-")</f>
        <v>#N/A</v>
      </c>
      <c r="AS14" s="120" t="e" cm="1">
        <f t="array" ref="AS14">_xlfn.IFS(AND($P14&lt;&gt;"",V14&lt;&gt;""),ABS($P14-V14),AND($P14="",V14=""),"",OR($P14&lt;&gt;"",V14&lt;&gt;""),"-")</f>
        <v>#N/A</v>
      </c>
      <c r="AT14" s="120" t="e" cm="1">
        <f t="array" ref="AT14">_xlfn.IFS(AND($P14&lt;&gt;"",W14&lt;&gt;""),ABS($P14-W14),AND($P14="",W14=""),"",OR($P14&lt;&gt;"",W14&lt;&gt;""),"-")</f>
        <v>#N/A</v>
      </c>
      <c r="AU14" s="120" t="e" cm="1">
        <f t="array" ref="AU14">_xlfn.IFS(AND($P14&lt;&gt;"",X14&lt;&gt;""),ABS($P14-X14),AND($P14="",X14=""),"",OR($P14&lt;&gt;"",X14&lt;&gt;""),"-")</f>
        <v>#N/A</v>
      </c>
      <c r="AV14" s="120" t="e" cm="1">
        <f t="array" ref="AV14">_xlfn.IFS(AND($P14&lt;&gt;"",Y14&lt;&gt;""),ABS($P14-Y14),AND($P14="",Y14=""),"",OR($P14&lt;&gt;"",Y14&lt;&gt;""),"-")</f>
        <v>#N/A</v>
      </c>
      <c r="AW14" s="120" t="e" cm="1">
        <f t="array" ref="AW14">_xlfn.IFS(AND($P14&lt;&gt;"",Z14&lt;&gt;""),ABS($P14-Z14),AND($P14="",Z14=""),"",OR($P14&lt;&gt;"",Z14&lt;&gt;""),"-")</f>
        <v>#N/A</v>
      </c>
      <c r="AX14" s="120" t="e" cm="1">
        <f t="array" ref="AX14">_xlfn.IFS(AND($P14&lt;&gt;"",AA14&lt;&gt;""),ABS($P14-AA14),AND($P14="",AA14=""),"",OR($P14&lt;&gt;"",AA14&lt;&gt;""),"-")</f>
        <v>#N/A</v>
      </c>
      <c r="AY14" s="121" t="e" cm="1">
        <f t="array" ref="AY14">_xlfn.IFS(AND($Q14&lt;&gt;"",R14&lt;&gt;""),ABS($Q14-R14),AND($Q14="",R14=""),"",OR($Q14&lt;&gt;"",R14&lt;&gt;""),"-")</f>
        <v>#N/A</v>
      </c>
      <c r="AZ14" s="334" t="e" cm="1">
        <f t="array" ref="AZ14">_xlfn.IFS(AND($Q14&lt;&gt;"",S14&lt;&gt;""),ABS($Q14-S14),AND($Q14="",S14=""),"",OR($Q14&lt;&gt;"",S14&lt;&gt;""),"-")</f>
        <v>#N/A</v>
      </c>
      <c r="BA14" s="334" t="e" cm="1">
        <f t="array" ref="BA14">_xlfn.IFS(AND($Q14&lt;&gt;"",T14&lt;&gt;""),ABS($Q14-T14),AND($Q14="",T14=""),"",OR($Q14&lt;&gt;"",T14&lt;&gt;""),"-")</f>
        <v>#N/A</v>
      </c>
      <c r="BB14" s="120" t="e" cm="1">
        <f t="array" ref="BB14">_xlfn.IFS(AND($Q14&lt;&gt;"",U14&lt;&gt;""),ABS($Q14-U14),AND($Q14="",U14=""),"",OR($Q14&lt;&gt;"",U14&lt;&gt;""),"-")</f>
        <v>#N/A</v>
      </c>
      <c r="BC14" s="120" t="e" cm="1">
        <f t="array" ref="BC14">_xlfn.IFS(AND($Q14&lt;&gt;"",V14&lt;&gt;""),ABS($Q14-V14),AND($Q14="",V14=""),"",OR($Q14&lt;&gt;"",V14&lt;&gt;""),"-")</f>
        <v>#N/A</v>
      </c>
      <c r="BD14" s="120" t="e" cm="1">
        <f t="array" ref="BD14">_xlfn.IFS(AND($Q14&lt;&gt;"",W14&lt;&gt;""),ABS($Q14-W14),AND($Q14="",W14=""),"",OR($Q14&lt;&gt;"",W14&lt;&gt;""),"-")</f>
        <v>#N/A</v>
      </c>
      <c r="BE14" s="120" t="e" cm="1">
        <f t="array" ref="BE14">_xlfn.IFS(AND($Q14&lt;&gt;"",X14&lt;&gt;""),ABS($Q14-X14),AND($Q14="",X14=""),"",OR($Q14&lt;&gt;"",X14&lt;&gt;""),"-")</f>
        <v>#N/A</v>
      </c>
      <c r="BF14" s="120" t="e" cm="1">
        <f t="array" ref="BF14">_xlfn.IFS(AND($Q14&lt;&gt;"",Y14&lt;&gt;""),ABS($Q14-Y14),AND($Q14="",Y14=""),"",OR($Q14&lt;&gt;"",Y14&lt;&gt;""),"-")</f>
        <v>#N/A</v>
      </c>
      <c r="BG14" s="120" t="e" cm="1">
        <f t="array" ref="BG14">_xlfn.IFS(AND($Q14&lt;&gt;"",Z14&lt;&gt;""),ABS($Q14-Z14),AND($Q14="",Z14=""),"",OR($Q14&lt;&gt;"",Z14&lt;&gt;""),"-")</f>
        <v>#N/A</v>
      </c>
      <c r="BH14" s="120" t="e" cm="1">
        <f t="array" ref="BH14">_xlfn.IFS(AND($Q14&lt;&gt;"",AA14&lt;&gt;""),ABS($Q14-AA14),AND($Q14="",AA14=""),"",OR($Q14&lt;&gt;"",AA14&lt;&gt;""),"-")</f>
        <v>#N/A</v>
      </c>
      <c r="BI14" s="121" t="e" cm="1">
        <f t="array" ref="BI14">_xlfn.IFS(AND($R14&lt;&gt;"",S14&lt;&gt;""),ABS($R14-S14),AND($R14="",S14=""),"",OR($R14&lt;&gt;"",S14&lt;&gt;""),"-")</f>
        <v>#N/A</v>
      </c>
      <c r="BJ14" s="120" t="e" cm="1">
        <f t="array" ref="BJ14">_xlfn.IFS(AND($R14&lt;&gt;"",T14&lt;&gt;""),ABS($R14-T14),AND($R14="",T14=""),"",OR($R14&lt;&gt;"",T14&lt;&gt;""),"-")</f>
        <v>#N/A</v>
      </c>
      <c r="BK14" s="334" t="e" cm="1">
        <f t="array" ref="BK14">_xlfn.IFS(AND($R14&lt;&gt;"",U14&lt;&gt;""),ABS($R14-U14),AND($R14="",U14=""),"",OR($R14&lt;&gt;"",U14&lt;&gt;""),"-")</f>
        <v>#N/A</v>
      </c>
      <c r="BL14" s="120" t="e" cm="1">
        <f t="array" ref="BL14">_xlfn.IFS(AND($R14&lt;&gt;"",V14&lt;&gt;""),ABS($R14-V14),AND($R14="",V14=""),"",OR($R14&lt;&gt;"",V14&lt;&gt;""),"-")</f>
        <v>#N/A</v>
      </c>
      <c r="BM14" s="120" t="e" cm="1">
        <f t="array" ref="BM14">_xlfn.IFS(AND($R14&lt;&gt;"",W14&lt;&gt;""),ABS($R14-W14),AND($R14="",W14=""),"",OR($R14&lt;&gt;"",W14&lt;&gt;""),"-")</f>
        <v>#N/A</v>
      </c>
      <c r="BN14" s="120" t="e" cm="1">
        <f t="array" ref="BN14">_xlfn.IFS(AND($R14&lt;&gt;"",X14&lt;&gt;""),ABS($R14-X14),AND($R14="",X14=""),"",OR($R14&lt;&gt;"",X14&lt;&gt;""),"-")</f>
        <v>#N/A</v>
      </c>
      <c r="BO14" s="120" t="e" cm="1">
        <f t="array" ref="BO14">_xlfn.IFS(AND($R14&lt;&gt;"",Y14&lt;&gt;""),ABS($R14-Y14),AND($R14="",Y14=""),"",OR($R14&lt;&gt;"",Y14&lt;&gt;""),"-")</f>
        <v>#N/A</v>
      </c>
      <c r="BP14" s="120" t="e" cm="1">
        <f t="array" ref="BP14">_xlfn.IFS(AND($R14&lt;&gt;"",Z14&lt;&gt;""),ABS($R14-Z14),AND($R14="",Z14=""),"",OR($R14&lt;&gt;"",Z14&lt;&gt;""),"-")</f>
        <v>#N/A</v>
      </c>
      <c r="BQ14" s="120" t="e" cm="1">
        <f t="array" ref="BQ14">_xlfn.IFS(AND($R14&lt;&gt;"",AA14&lt;&gt;""),ABS($R14-AA14),AND($R14="",AA14=""),"",OR($R14&lt;&gt;"",AA14&lt;&gt;""),"-")</f>
        <v>#N/A</v>
      </c>
      <c r="BR14" s="121" t="e" cm="1">
        <f t="array" ref="BR14">_xlfn.IFS(AND($S14&lt;&gt;"",T14&lt;&gt;""),ABS($S14-T14),AND($S14="",T14=""),"",OR($S14&lt;&gt;"",T14&lt;&gt;""),"-")</f>
        <v>#N/A</v>
      </c>
      <c r="BS14" s="334" t="e" cm="1">
        <f t="array" ref="BS14">_xlfn.IFS(AND($S14&lt;&gt;"",U14&lt;&gt;""),ABS($S14-U14),AND($S14="",U14=""),"",OR($S14&lt;&gt;"",U14&lt;&gt;""),"-")</f>
        <v>#N/A</v>
      </c>
      <c r="BT14" s="120" t="e" cm="1">
        <f t="array" ref="BT14">_xlfn.IFS(AND($S14&lt;&gt;"",V14&lt;&gt;""),ABS($S14-V14),AND($S14="",V14=""),"",OR($S14&lt;&gt;"",V14&lt;&gt;""),"-")</f>
        <v>#N/A</v>
      </c>
      <c r="BU14" s="120" t="e" cm="1">
        <f t="array" ref="BU14">_xlfn.IFS(AND($S14&lt;&gt;"",W14&lt;&gt;""),ABS($S14-W14),AND($S14="",W14=""),"",OR($S14&lt;&gt;"",W14&lt;&gt;""),"-")</f>
        <v>#N/A</v>
      </c>
      <c r="BV14" s="120" t="e" cm="1">
        <f t="array" ref="BV14">_xlfn.IFS(AND($S14&lt;&gt;"",X14&lt;&gt;""),ABS($S14-X14),AND($S14="",X14=""),"",OR($S14&lt;&gt;"",X14&lt;&gt;""),"-")</f>
        <v>#N/A</v>
      </c>
      <c r="BW14" s="120" t="e" cm="1">
        <f t="array" ref="BW14">_xlfn.IFS(AND($S14&lt;&gt;"",Y14&lt;&gt;""),ABS($S14-Y14),AND($S14="",Y14=""),"",OR($S14&lt;&gt;"",Y14&lt;&gt;""),"-")</f>
        <v>#N/A</v>
      </c>
      <c r="BX14" s="120" t="e" cm="1">
        <f t="array" ref="BX14">_xlfn.IFS(AND($S14&lt;&gt;"",Z14&lt;&gt;""),ABS($S14-Z14),AND($S14="",Z14=""),"",OR($S14&lt;&gt;"",Z14&lt;&gt;""),"-")</f>
        <v>#N/A</v>
      </c>
      <c r="BY14" s="120" t="e" cm="1">
        <f t="array" ref="BY14">_xlfn.IFS(AND($S14&lt;&gt;"",AA14&lt;&gt;""),ABS($S14-AA14),AND($S14="",AA14=""),"",OR($S14&lt;&gt;"",AA14&lt;&gt;""),"-")</f>
        <v>#N/A</v>
      </c>
      <c r="BZ14" s="121" t="e" cm="1">
        <f t="array" ref="BZ14">_xlfn.IFS(AND($T14&lt;&gt;"",U14&lt;&gt;""),ABS($T14-U14),AND($T14="",U14=""),"",OR($T14&lt;&gt;"",U14&lt;&gt;""),"-")</f>
        <v>#N/A</v>
      </c>
      <c r="CA14" s="120" t="e" cm="1">
        <f t="array" ref="CA14">_xlfn.IFS(AND($T14&lt;&gt;"",V14&lt;&gt;""),ABS($T14-V14),AND($T14="",V14=""),"",OR($T14&lt;&gt;"",V14&lt;&gt;""),"-")</f>
        <v>#N/A</v>
      </c>
      <c r="CB14" s="120" t="e" cm="1">
        <f t="array" ref="CB14">_xlfn.IFS(AND($T14&lt;&gt;"",W14&lt;&gt;""),ABS($T14-W14),AND($T14="",W14=""),"",OR($T14&lt;&gt;"",W14&lt;&gt;""),"-")</f>
        <v>#N/A</v>
      </c>
      <c r="CC14" s="120" t="e" cm="1">
        <f t="array" ref="CC14">_xlfn.IFS(AND($T14&lt;&gt;"",X14&lt;&gt;""),ABS($T14-X14),AND($T14="",X14=""),"",OR($T14&lt;&gt;"",X14&lt;&gt;""),"-")</f>
        <v>#N/A</v>
      </c>
      <c r="CD14" s="120" t="e" cm="1">
        <f t="array" ref="CD14">_xlfn.IFS(AND($T14&lt;&gt;"",Y14&lt;&gt;""),ABS($T14-Y14),AND($T14="",Y14=""),"",OR($T14&lt;&gt;"",Y14&lt;&gt;""),"-")</f>
        <v>#N/A</v>
      </c>
      <c r="CE14" s="120" t="e" cm="1">
        <f t="array" ref="CE14">_xlfn.IFS(AND($T14&lt;&gt;"",Z14&lt;&gt;""),ABS($T14-Z14),AND($T14="",Z14=""),"",OR($T14&lt;&gt;"",Z14&lt;&gt;""),"-")</f>
        <v>#N/A</v>
      </c>
      <c r="CF14" s="120" t="e" cm="1">
        <f t="array" ref="CF14">_xlfn.IFS(AND($T14&lt;&gt;"",AA14&lt;&gt;""),ABS($T14-AA14),AND($T14="",AA14=""),"",OR($T14&lt;&gt;"",AA14&lt;&gt;""),"-")</f>
        <v>#N/A</v>
      </c>
      <c r="CG14" s="121" t="e" cm="1">
        <f t="array" ref="CG14">_xlfn.IFS(AND($U14&lt;&gt;"",V14&lt;&gt;""),ABS($U14-V14),AND($U14="",V14=""),"",OR($U14&lt;&gt;"",V14&lt;&gt;""),"-")</f>
        <v>#N/A</v>
      </c>
      <c r="CH14" s="120" t="e" cm="1">
        <f t="array" ref="CH14">_xlfn.IFS(AND($U14&lt;&gt;"",W14&lt;&gt;""),ABS($U14-W14),AND($U14="",W14=""),"",OR($U14&lt;&gt;"",W14&lt;&gt;""),"-")</f>
        <v>#N/A</v>
      </c>
      <c r="CI14" s="120" t="e" cm="1">
        <f t="array" ref="CI14">_xlfn.IFS(AND($U14&lt;&gt;"",X14&lt;&gt;""),ABS($U14-X14),AND($U14="",X14=""),"",OR($U14&lt;&gt;"",X14&lt;&gt;""),"-")</f>
        <v>#N/A</v>
      </c>
      <c r="CJ14" s="120" t="e" cm="1">
        <f t="array" ref="CJ14">_xlfn.IFS(AND($U14&lt;&gt;"",Y14&lt;&gt;""),ABS($U14-Y14),AND($U14="",Y14=""),"",OR($U14&lt;&gt;"",Y14&lt;&gt;""),"-")</f>
        <v>#N/A</v>
      </c>
      <c r="CK14" s="120" t="e" cm="1">
        <f t="array" ref="CK14">_xlfn.IFS(AND($U14&lt;&gt;"",Z14&lt;&gt;""),ABS($U14-Z14),AND($U14="",Z14=""),"",OR($U14&lt;&gt;"",Z14&lt;&gt;""),"-")</f>
        <v>#N/A</v>
      </c>
      <c r="CL14" s="120" t="e" cm="1">
        <f t="array" ref="CL14">_xlfn.IFS(AND($U14&lt;&gt;"",AA14&lt;&gt;""),ABS($U14-AA14),AND($U14="",AA14=""),"",OR($U14&lt;&gt;"",AA14&lt;&gt;""),"-")</f>
        <v>#N/A</v>
      </c>
      <c r="CM14" s="121" t="e" cm="1">
        <f t="array" ref="CM14">_xlfn.IFS(AND($V14&lt;&gt;"",W14&lt;&gt;""),ABS($V14-W14),AND($V14="",W14=""),"",OR($V14&lt;&gt;"",W14&lt;&gt;""),"-")</f>
        <v>#N/A</v>
      </c>
      <c r="CN14" s="120" t="e" cm="1">
        <f t="array" ref="CN14">_xlfn.IFS(AND($V14&lt;&gt;"",X14&lt;&gt;""),ABS($V14-X14),AND($V14="",X14=""),"",OR($V14&lt;&gt;"",X14&lt;&gt;""),"-")</f>
        <v>#N/A</v>
      </c>
      <c r="CO14" s="120" t="e" cm="1">
        <f t="array" ref="CO14">_xlfn.IFS(AND($V14&lt;&gt;"",Y14&lt;&gt;""),ABS($V14-Y14),AND($V14="",Y14=""),"",OR($V14&lt;&gt;"",Y14&lt;&gt;""),"-")</f>
        <v>#N/A</v>
      </c>
      <c r="CP14" s="120" t="e" cm="1">
        <f t="array" ref="CP14">_xlfn.IFS(AND($V14&lt;&gt;"",Z14&lt;&gt;""),ABS($V14-Z14),AND($V14="",Z14=""),"",OR($V14&lt;&gt;"",Z14&lt;&gt;""),"-")</f>
        <v>#N/A</v>
      </c>
      <c r="CQ14" s="120" t="e" cm="1">
        <f t="array" ref="CQ14">_xlfn.IFS(AND($V14&lt;&gt;"",AA14&lt;&gt;""),ABS($V14-AA14),AND($V14="",AA14=""),"",OR($V14&lt;&gt;"",AA14&lt;&gt;""),"-")</f>
        <v>#N/A</v>
      </c>
      <c r="CR14" s="121" t="e" cm="1">
        <f t="array" ref="CR14">_xlfn.IFS(AND($W14&lt;&gt;"",X14&lt;&gt;""),ABS($W14-X14),AND($W14="",X14=""),"",OR($W14&lt;&gt;"",X14&lt;&gt;""),"-")</f>
        <v>#N/A</v>
      </c>
      <c r="CS14" s="120" t="e" cm="1">
        <f t="array" ref="CS14">_xlfn.IFS(AND($W14&lt;&gt;"",Y14&lt;&gt;""),ABS($W14-Y14),AND($W14="",Y14=""),"",OR($W14&lt;&gt;"",Y14&lt;&gt;""),"-")</f>
        <v>#N/A</v>
      </c>
      <c r="CT14" s="120" t="e" cm="1">
        <f t="array" ref="CT14">_xlfn.IFS(AND($W14&lt;&gt;"",Z14&lt;&gt;""),ABS($W14-Z14),AND($W14="",Z14=""),"",OR($W14&lt;&gt;"",Z14&lt;&gt;""),"-")</f>
        <v>#N/A</v>
      </c>
      <c r="CU14" s="120" t="e" cm="1">
        <f t="array" ref="CU14">_xlfn.IFS(AND($W14&lt;&gt;"",AA14&lt;&gt;""),ABS($W14-AA14),AND($W14="",AA14=""),"",OR($W14&lt;&gt;"",AA14&lt;&gt;""),"-")</f>
        <v>#N/A</v>
      </c>
      <c r="CV14" s="121" t="e" cm="1">
        <f t="array" ref="CV14">_xlfn.IFS(AND($X14&lt;&gt;"",Y14&lt;&gt;""),ABS($X14-Y14),AND($X14="",Y14=""),"",OR($X14&lt;&gt;"",Y14&lt;&gt;""),"-")</f>
        <v>#N/A</v>
      </c>
      <c r="CW14" s="120" t="e" cm="1">
        <f t="array" ref="CW14">_xlfn.IFS(AND($X14&lt;&gt;"",Z14&lt;&gt;""),ABS($X14-Z14),AND($X14="",Z14=""),"",OR($X14&lt;&gt;"",Z14&lt;&gt;""),"-")</f>
        <v>#N/A</v>
      </c>
      <c r="CX14" s="120" t="e" cm="1">
        <f t="array" ref="CX14">_xlfn.IFS(AND($X14&lt;&gt;"",AA14&lt;&gt;""),ABS($X14-AA14),AND($X14="",AA14=""),"",OR($X14&lt;&gt;"",AA14&lt;&gt;""),"-")</f>
        <v>#N/A</v>
      </c>
      <c r="CY14" s="121" t="e" cm="1">
        <f t="array" ref="CY14">_xlfn.IFS(AND($Y14&lt;&gt;"",Z14&lt;&gt;""),ABS($Y14-Z14),AND($Y14="",Z14=""),"",OR($Y14&lt;&gt;"",Z14&lt;&gt;""),"-")</f>
        <v>#N/A</v>
      </c>
      <c r="CZ14" s="120" t="e" cm="1">
        <f t="array" ref="CZ14">_xlfn.IFS(AND($Y14&lt;&gt;"",AA14&lt;&gt;""),ABS($Y14-AA14),AND($Y14="",AA14=""),"",OR($Y14&lt;&gt;"",AA14&lt;&gt;""),"-")</f>
        <v>#N/A</v>
      </c>
      <c r="DA14" s="121" t="e" cm="1">
        <f t="array" ref="DA14">_xlfn.IFS(AND($Z14&lt;&gt;"",AA14&lt;&gt;""),ABS($Z14-AA14),AND($Z14="",AA14=""),"",OR($Z14&lt;&gt;"",AA14&lt;&gt;""),"-")</f>
        <v>#N/A</v>
      </c>
    </row>
    <row r="15" spans="1:106" x14ac:dyDescent="0.2">
      <c r="A15" s="260" t="s">
        <v>51</v>
      </c>
      <c r="B15" s="259" t="e">
        <f>VLOOKUP($A15,Merged_couplings!$B:$BU,MATCH(B$1,Merged_couplings!$B$1:$BU$1,0),FALSE)</f>
        <v>#N/A</v>
      </c>
      <c r="C15" s="258" t="e">
        <f>VLOOKUP($A15,Merged_couplings!$B:$BU,MATCH(C$1,Merged_couplings!$B$1:$BU$1,0),FALSE)</f>
        <v>#N/A</v>
      </c>
      <c r="D15" s="258" t="e">
        <f>VLOOKUP($A15,Merged_couplings!$B:$BU,MATCH(D$1,Merged_couplings!$B$1:$BU$1,0),FALSE)</f>
        <v>#N/A</v>
      </c>
      <c r="E15" s="258" t="e">
        <f>VLOOKUP($A15,Merged_couplings!$B:$BU,MATCH(E$1,Merged_couplings!$B$1:$BU$1,0),FALSE)</f>
        <v>#N/A</v>
      </c>
      <c r="F15" s="258" t="e">
        <f>VLOOKUP($A15,Merged_couplings!$B:$BU,MATCH(F$1,Merged_couplings!$B$1:$BU$1,0),FALSE)</f>
        <v>#N/A</v>
      </c>
      <c r="G15" s="258" t="e">
        <f>VLOOKUP($A15,Merged_couplings!$B:$BU,MATCH(G$1,Merged_couplings!$B$1:$BU$1,0),FALSE)</f>
        <v>#N/A</v>
      </c>
      <c r="H15" s="258" t="e">
        <f>VLOOKUP($A15,Merged_couplings!$B:$BU,MATCH(H$1,Merged_couplings!$B$1:$BU$1,0),FALSE)</f>
        <v>#N/A</v>
      </c>
      <c r="I15" s="258" t="e">
        <f>VLOOKUP($A15,Merged_couplings!$B:$BU,MATCH(I$1,Merged_couplings!$B$1:$BU$1,0),FALSE)</f>
        <v>#N/A</v>
      </c>
      <c r="J15" s="258" t="e">
        <f>VLOOKUP($A15,Merged_couplings!$B:$BU,MATCH(J$1,Merged_couplings!$B$1:$BU$1,0),FALSE)</f>
        <v>#N/A</v>
      </c>
      <c r="K15" s="258" t="e">
        <f>VLOOKUP($A15,Merged_couplings!$B:$BU,MATCH(K$1,Merged_couplings!$B$1:$BU$1,0),FALSE)</f>
        <v>#N/A</v>
      </c>
      <c r="L15" s="258" t="e">
        <f>VLOOKUP($A15,Merged_couplings!$B:$BU,MATCH(L$1,Merged_couplings!$B$1:$BU$1,0),FALSE)</f>
        <v>#N/A</v>
      </c>
      <c r="M15" s="258" t="e">
        <f>VLOOKUP($A15,Merged_couplings!$B:$BU,MATCH(M$1,Merged_couplings!$B$1:$BU$1,0),FALSE)</f>
        <v>#N/A</v>
      </c>
      <c r="N15" s="258" t="e">
        <f>VLOOKUP($A15,Merged_couplings!$B:$BU,MATCH(N$1,Merged_couplings!$B$1:$BU$1,0),FALSE)</f>
        <v>#N/A</v>
      </c>
      <c r="O15" s="121" t="e">
        <f>IF(OR(B15="BIG",B15="BI-",B15="-IG"),VLOOKUP($A15,Merged_couplings!$B:$BU,MATCH(O$1,Merged_couplings!$B$1:$BU$1,0),FALSE),"")</f>
        <v>#N/A</v>
      </c>
      <c r="P15" s="120" t="e">
        <f>IF(OR(C15="BIG",C15="BI-",C15="-IG"),VLOOKUP($A15,Merged_couplings!$B:$BU,MATCH(P$1,Merged_couplings!$B$1:$BU$1,0),FALSE),"")</f>
        <v>#N/A</v>
      </c>
      <c r="Q15" s="120" t="e">
        <f>IF(OR(D15="BIG",D15="BI-",D15="-IG"),VLOOKUP($A15,Merged_couplings!$B:$BU,MATCH(Q$1,Merged_couplings!$B$1:$BU$1,0),FALSE),"")</f>
        <v>#N/A</v>
      </c>
      <c r="R15" s="120" t="e">
        <f t="shared" si="0"/>
        <v>#N/A</v>
      </c>
      <c r="S15" s="120" t="e">
        <f t="shared" si="0"/>
        <v>#N/A</v>
      </c>
      <c r="T15" s="120" t="e">
        <f t="shared" si="0"/>
        <v>#N/A</v>
      </c>
      <c r="U15" s="120" t="e">
        <f>IF(OR(H15="BIG",H15="BI-",H15="-IG"),VLOOKUP($A15,Merged_couplings!$B:$BU,MATCH(U$1,Merged_couplings!$B$1:$BU$1,0),FALSE),"")</f>
        <v>#N/A</v>
      </c>
      <c r="V15" s="120" t="e">
        <f>IF(OR(I15="BIG",I15="BI-",I15="-IG"),VLOOKUP($A15,Merged_couplings!$B:$BU,MATCH(V$1,Merged_couplings!$B$1:$BU$1,0),FALSE),"")</f>
        <v>#N/A</v>
      </c>
      <c r="W15" s="120" t="e">
        <f t="shared" si="1"/>
        <v>#N/A</v>
      </c>
      <c r="X15" s="120" t="e">
        <f>IF(OR(K15="BIG",K15="BI-",K15="-IG"),VLOOKUP($A15,Merged_couplings!$B:$BU,MATCH(X$1,Merged_couplings!$B$1:$BU$1,0),FALSE),"")</f>
        <v>#N/A</v>
      </c>
      <c r="Y15" s="120" t="e">
        <f>IF(OR(L15="BIG",L15="BI-",L15="-IG"),VLOOKUP($A15,Merged_couplings!$B:$BU,MATCH(Y$1,Merged_couplings!$B$1:$BU$1,0),FALSE),"")</f>
        <v>#N/A</v>
      </c>
      <c r="Z15" s="120" t="e">
        <f>IF(OR(M15="BIG",M15="BI-",M15="-IG"),VLOOKUP($A15,Merged_couplings!$B:$BU,MATCH(Z$1,Merged_couplings!$B$1:$BU$1,0),FALSE),"")</f>
        <v>#N/A</v>
      </c>
      <c r="AA15" s="120" t="e">
        <f>IF(OR(N15="BIG",N15="BI-",N15="-IG"),VLOOKUP($A15,Merged_couplings!$B:$BU,MATCH(AA$1,Merged_couplings!$B$1:$BU$1,0),FALSE),"")</f>
        <v>#N/A</v>
      </c>
      <c r="AB15" s="123" t="e" cm="1">
        <f t="array" ref="AB15">_xlfn.IFS(AND($O15&lt;&gt;"",P15&lt;&gt;""),ABS($O15-P15),AND($O15="",P15=""),"",OR($O15&lt;&gt;"",P15&lt;&gt;""),"-")</f>
        <v>#N/A</v>
      </c>
      <c r="AC15" s="122" t="e" cm="1">
        <f t="array" ref="AC15">_xlfn.IFS(AND($O15&lt;&gt;"",Q15&lt;&gt;""),ABS($O15-Q15),AND($O15="",Q15=""),"",OR($O15&lt;&gt;"",Q15&lt;&gt;""),"-")</f>
        <v>#N/A</v>
      </c>
      <c r="AD15" s="122" t="e" cm="1">
        <f t="array" ref="AD15">_xlfn.IFS(AND($O15&lt;&gt;"",R15&lt;&gt;""),ABS($O15-R15),AND($O15="",R15=""),"",OR($O15&lt;&gt;"",R15&lt;&gt;""),"-")</f>
        <v>#N/A</v>
      </c>
      <c r="AE15" s="122" t="e" cm="1">
        <f t="array" ref="AE15">_xlfn.IFS(AND($O15&lt;&gt;"",S15&lt;&gt;""),ABS($O15-S15),AND($O15="",S15=""),"",OR($O15&lt;&gt;"",S15&lt;&gt;""),"-")</f>
        <v>#N/A</v>
      </c>
      <c r="AF15" s="122" t="e" cm="1">
        <f t="array" ref="AF15">_xlfn.IFS(AND($O15&lt;&gt;"",T15&lt;&gt;""),ABS($O15-T15),AND($O15="",T15=""),"",OR($O15&lt;&gt;"",T15&lt;&gt;""),"-")</f>
        <v>#N/A</v>
      </c>
      <c r="AG15" s="122" t="e" cm="1">
        <f t="array" ref="AG15">_xlfn.IFS(AND($O15&lt;&gt;"",U15&lt;&gt;""),ABS($O15-U15),AND($O15="",U15=""),"",OR($O15&lt;&gt;"",U15&lt;&gt;""),"-")</f>
        <v>#N/A</v>
      </c>
      <c r="AH15" s="122" t="e" cm="1">
        <f t="array" ref="AH15">_xlfn.IFS(AND($O15&lt;&gt;"",V15&lt;&gt;""),ABS($O15-V15),AND($O15="",V15=""),"",OR($O15&lt;&gt;"",V15&lt;&gt;""),"-")</f>
        <v>#N/A</v>
      </c>
      <c r="AI15" s="122" t="e" cm="1">
        <f t="array" ref="AI15">_xlfn.IFS(AND($O15&lt;&gt;"",W15&lt;&gt;""),ABS($O15-W15),AND($O15="",W15=""),"",OR($O15&lt;&gt;"",W15&lt;&gt;""),"-")</f>
        <v>#N/A</v>
      </c>
      <c r="AJ15" s="122" t="e" cm="1">
        <f t="array" ref="AJ15">_xlfn.IFS(AND($O15&lt;&gt;"",X15&lt;&gt;""),ABS($O15-X15),AND($O15="",X15=""),"",OR($O15&lt;&gt;"",X15&lt;&gt;""),"-")</f>
        <v>#N/A</v>
      </c>
      <c r="AK15" s="122" t="e" cm="1">
        <f t="array" ref="AK15">_xlfn.IFS(AND($O15&lt;&gt;"",Y15&lt;&gt;""),ABS($O15-Y15),AND($O15="",Y15=""),"",OR($O15&lt;&gt;"",Y15&lt;&gt;""),"-")</f>
        <v>#N/A</v>
      </c>
      <c r="AL15" s="122" t="e" cm="1">
        <f t="array" ref="AL15">_xlfn.IFS(AND($O15&lt;&gt;"",Z15&lt;&gt;""),ABS($O15-Z15),AND($O15="",Z15=""),"",OR($O15&lt;&gt;"",Z15&lt;&gt;""),"-")</f>
        <v>#N/A</v>
      </c>
      <c r="AM15" s="122" t="e" cm="1">
        <f t="array" ref="AM15">_xlfn.IFS(AND($O15&lt;&gt;"",AA15&lt;&gt;""),ABS($O15-AA15),AND($O15="",AA15=""),"",OR($O15&lt;&gt;"",AA15&lt;&gt;""),"-")</f>
        <v>#N/A</v>
      </c>
      <c r="AN15" s="121" t="e" cm="1">
        <f t="array" ref="AN15">_xlfn.IFS(AND($P15&lt;&gt;"",Q15&lt;&gt;""),ABS($P15-Q15),AND($P15="",Q15=""),"",OR($P15&lt;&gt;"",Q15&lt;&gt;""),"-")</f>
        <v>#N/A</v>
      </c>
      <c r="AO15" s="120" t="e" cm="1">
        <f t="array" ref="AO15">_xlfn.IFS(AND($P15&lt;&gt;"",R15&lt;&gt;""),ABS($P15-R15),AND($P15="",R15=""),"",OR($P15&lt;&gt;"",R15&lt;&gt;""),"-")</f>
        <v>#N/A</v>
      </c>
      <c r="AP15" s="120" t="e" cm="1">
        <f t="array" ref="AP15">_xlfn.IFS(AND($P15&lt;&gt;"",S15&lt;&gt;""),ABS($P15-S15),AND($P15="",S15=""),"",OR($P15&lt;&gt;"",S15&lt;&gt;""),"-")</f>
        <v>#N/A</v>
      </c>
      <c r="AQ15" s="120" t="e" cm="1">
        <f t="array" ref="AQ15">_xlfn.IFS(AND($P15&lt;&gt;"",T15&lt;&gt;""),ABS($P15-T15),AND($P15="",T15=""),"",OR($P15&lt;&gt;"",T15&lt;&gt;""),"-")</f>
        <v>#N/A</v>
      </c>
      <c r="AR15" s="120" t="e" cm="1">
        <f t="array" ref="AR15">_xlfn.IFS(AND($P15&lt;&gt;"",U15&lt;&gt;""),ABS($P15-U15),AND($P15="",U15=""),"",OR($P15&lt;&gt;"",U15&lt;&gt;""),"-")</f>
        <v>#N/A</v>
      </c>
      <c r="AS15" s="120" t="e" cm="1">
        <f t="array" ref="AS15">_xlfn.IFS(AND($P15&lt;&gt;"",V15&lt;&gt;""),ABS($P15-V15),AND($P15="",V15=""),"",OR($P15&lt;&gt;"",V15&lt;&gt;""),"-")</f>
        <v>#N/A</v>
      </c>
      <c r="AT15" s="120" t="e" cm="1">
        <f t="array" ref="AT15">_xlfn.IFS(AND($P15&lt;&gt;"",W15&lt;&gt;""),ABS($P15-W15),AND($P15="",W15=""),"",OR($P15&lt;&gt;"",W15&lt;&gt;""),"-")</f>
        <v>#N/A</v>
      </c>
      <c r="AU15" s="120" t="e" cm="1">
        <f t="array" ref="AU15">_xlfn.IFS(AND($P15&lt;&gt;"",X15&lt;&gt;""),ABS($P15-X15),AND($P15="",X15=""),"",OR($P15&lt;&gt;"",X15&lt;&gt;""),"-")</f>
        <v>#N/A</v>
      </c>
      <c r="AV15" s="120" t="e" cm="1">
        <f t="array" ref="AV15">_xlfn.IFS(AND($P15&lt;&gt;"",Y15&lt;&gt;""),ABS($P15-Y15),AND($P15="",Y15=""),"",OR($P15&lt;&gt;"",Y15&lt;&gt;""),"-")</f>
        <v>#N/A</v>
      </c>
      <c r="AW15" s="120" t="e" cm="1">
        <f t="array" ref="AW15">_xlfn.IFS(AND($P15&lt;&gt;"",Z15&lt;&gt;""),ABS($P15-Z15),AND($P15="",Z15=""),"",OR($P15&lt;&gt;"",Z15&lt;&gt;""),"-")</f>
        <v>#N/A</v>
      </c>
      <c r="AX15" s="120" t="e" cm="1">
        <f t="array" ref="AX15">_xlfn.IFS(AND($P15&lt;&gt;"",AA15&lt;&gt;""),ABS($P15-AA15),AND($P15="",AA15=""),"",OR($P15&lt;&gt;"",AA15&lt;&gt;""),"-")</f>
        <v>#N/A</v>
      </c>
      <c r="AY15" s="121" t="e" cm="1">
        <f t="array" ref="AY15">_xlfn.IFS(AND($Q15&lt;&gt;"",R15&lt;&gt;""),ABS($Q15-R15),AND($Q15="",R15=""),"",OR($Q15&lt;&gt;"",R15&lt;&gt;""),"-")</f>
        <v>#N/A</v>
      </c>
      <c r="AZ15" s="334" t="e" cm="1">
        <f t="array" ref="AZ15">_xlfn.IFS(AND($Q15&lt;&gt;"",S15&lt;&gt;""),ABS($Q15-S15),AND($Q15="",S15=""),"",OR($Q15&lt;&gt;"",S15&lt;&gt;""),"-")</f>
        <v>#N/A</v>
      </c>
      <c r="BA15" s="334" t="e" cm="1">
        <f t="array" ref="BA15">_xlfn.IFS(AND($Q15&lt;&gt;"",T15&lt;&gt;""),ABS($Q15-T15),AND($Q15="",T15=""),"",OR($Q15&lt;&gt;"",T15&lt;&gt;""),"-")</f>
        <v>#N/A</v>
      </c>
      <c r="BB15" s="120" t="e" cm="1">
        <f t="array" ref="BB15">_xlfn.IFS(AND($Q15&lt;&gt;"",U15&lt;&gt;""),ABS($Q15-U15),AND($Q15="",U15=""),"",OR($Q15&lt;&gt;"",U15&lt;&gt;""),"-")</f>
        <v>#N/A</v>
      </c>
      <c r="BC15" s="120" t="e" cm="1">
        <f t="array" ref="BC15">_xlfn.IFS(AND($Q15&lt;&gt;"",V15&lt;&gt;""),ABS($Q15-V15),AND($Q15="",V15=""),"",OR($Q15&lt;&gt;"",V15&lt;&gt;""),"-")</f>
        <v>#N/A</v>
      </c>
      <c r="BD15" s="120" t="e" cm="1">
        <f t="array" ref="BD15">_xlfn.IFS(AND($Q15&lt;&gt;"",W15&lt;&gt;""),ABS($Q15-W15),AND($Q15="",W15=""),"",OR($Q15&lt;&gt;"",W15&lt;&gt;""),"-")</f>
        <v>#N/A</v>
      </c>
      <c r="BE15" s="120" t="e" cm="1">
        <f t="array" ref="BE15">_xlfn.IFS(AND($Q15&lt;&gt;"",X15&lt;&gt;""),ABS($Q15-X15),AND($Q15="",X15=""),"",OR($Q15&lt;&gt;"",X15&lt;&gt;""),"-")</f>
        <v>#N/A</v>
      </c>
      <c r="BF15" s="120" t="e" cm="1">
        <f t="array" ref="BF15">_xlfn.IFS(AND($Q15&lt;&gt;"",Y15&lt;&gt;""),ABS($Q15-Y15),AND($Q15="",Y15=""),"",OR($Q15&lt;&gt;"",Y15&lt;&gt;""),"-")</f>
        <v>#N/A</v>
      </c>
      <c r="BG15" s="120" t="e" cm="1">
        <f t="array" ref="BG15">_xlfn.IFS(AND($Q15&lt;&gt;"",Z15&lt;&gt;""),ABS($Q15-Z15),AND($Q15="",Z15=""),"",OR($Q15&lt;&gt;"",Z15&lt;&gt;""),"-")</f>
        <v>#N/A</v>
      </c>
      <c r="BH15" s="120" t="e" cm="1">
        <f t="array" ref="BH15">_xlfn.IFS(AND($Q15&lt;&gt;"",AA15&lt;&gt;""),ABS($Q15-AA15),AND($Q15="",AA15=""),"",OR($Q15&lt;&gt;"",AA15&lt;&gt;""),"-")</f>
        <v>#N/A</v>
      </c>
      <c r="BI15" s="121" t="e" cm="1">
        <f t="array" ref="BI15">_xlfn.IFS(AND($R15&lt;&gt;"",S15&lt;&gt;""),ABS($R15-S15),AND($R15="",S15=""),"",OR($R15&lt;&gt;"",S15&lt;&gt;""),"-")</f>
        <v>#N/A</v>
      </c>
      <c r="BJ15" s="120" t="e" cm="1">
        <f t="array" ref="BJ15">_xlfn.IFS(AND($R15&lt;&gt;"",T15&lt;&gt;""),ABS($R15-T15),AND($R15="",T15=""),"",OR($R15&lt;&gt;"",T15&lt;&gt;""),"-")</f>
        <v>#N/A</v>
      </c>
      <c r="BK15" s="334" t="e" cm="1">
        <f t="array" ref="BK15">_xlfn.IFS(AND($R15&lt;&gt;"",U15&lt;&gt;""),ABS($R15-U15),AND($R15="",U15=""),"",OR($R15&lt;&gt;"",U15&lt;&gt;""),"-")</f>
        <v>#N/A</v>
      </c>
      <c r="BL15" s="120" t="e" cm="1">
        <f t="array" ref="BL15">_xlfn.IFS(AND($R15&lt;&gt;"",V15&lt;&gt;""),ABS($R15-V15),AND($R15="",V15=""),"",OR($R15&lt;&gt;"",V15&lt;&gt;""),"-")</f>
        <v>#N/A</v>
      </c>
      <c r="BM15" s="120" t="e" cm="1">
        <f t="array" ref="BM15">_xlfn.IFS(AND($R15&lt;&gt;"",W15&lt;&gt;""),ABS($R15-W15),AND($R15="",W15=""),"",OR($R15&lt;&gt;"",W15&lt;&gt;""),"-")</f>
        <v>#N/A</v>
      </c>
      <c r="BN15" s="120" t="e" cm="1">
        <f t="array" ref="BN15">_xlfn.IFS(AND($R15&lt;&gt;"",X15&lt;&gt;""),ABS($R15-X15),AND($R15="",X15=""),"",OR($R15&lt;&gt;"",X15&lt;&gt;""),"-")</f>
        <v>#N/A</v>
      </c>
      <c r="BO15" s="120" t="e" cm="1">
        <f t="array" ref="BO15">_xlfn.IFS(AND($R15&lt;&gt;"",Y15&lt;&gt;""),ABS($R15-Y15),AND($R15="",Y15=""),"",OR($R15&lt;&gt;"",Y15&lt;&gt;""),"-")</f>
        <v>#N/A</v>
      </c>
      <c r="BP15" s="120" t="e" cm="1">
        <f t="array" ref="BP15">_xlfn.IFS(AND($R15&lt;&gt;"",Z15&lt;&gt;""),ABS($R15-Z15),AND($R15="",Z15=""),"",OR($R15&lt;&gt;"",Z15&lt;&gt;""),"-")</f>
        <v>#N/A</v>
      </c>
      <c r="BQ15" s="120" t="e" cm="1">
        <f t="array" ref="BQ15">_xlfn.IFS(AND($R15&lt;&gt;"",AA15&lt;&gt;""),ABS($R15-AA15),AND($R15="",AA15=""),"",OR($R15&lt;&gt;"",AA15&lt;&gt;""),"-")</f>
        <v>#N/A</v>
      </c>
      <c r="BR15" s="121" t="e" cm="1">
        <f t="array" ref="BR15">_xlfn.IFS(AND($S15&lt;&gt;"",T15&lt;&gt;""),ABS($S15-T15),AND($S15="",T15=""),"",OR($S15&lt;&gt;"",T15&lt;&gt;""),"-")</f>
        <v>#N/A</v>
      </c>
      <c r="BS15" s="334" t="e" cm="1">
        <f t="array" ref="BS15">_xlfn.IFS(AND($S15&lt;&gt;"",U15&lt;&gt;""),ABS($S15-U15),AND($S15="",U15=""),"",OR($S15&lt;&gt;"",U15&lt;&gt;""),"-")</f>
        <v>#N/A</v>
      </c>
      <c r="BT15" s="120" t="e" cm="1">
        <f t="array" ref="BT15">_xlfn.IFS(AND($S15&lt;&gt;"",V15&lt;&gt;""),ABS($S15-V15),AND($S15="",V15=""),"",OR($S15&lt;&gt;"",V15&lt;&gt;""),"-")</f>
        <v>#N/A</v>
      </c>
      <c r="BU15" s="120" t="e" cm="1">
        <f t="array" ref="BU15">_xlfn.IFS(AND($S15&lt;&gt;"",W15&lt;&gt;""),ABS($S15-W15),AND($S15="",W15=""),"",OR($S15&lt;&gt;"",W15&lt;&gt;""),"-")</f>
        <v>#N/A</v>
      </c>
      <c r="BV15" s="120" t="e" cm="1">
        <f t="array" ref="BV15">_xlfn.IFS(AND($S15&lt;&gt;"",X15&lt;&gt;""),ABS($S15-X15),AND($S15="",X15=""),"",OR($S15&lt;&gt;"",X15&lt;&gt;""),"-")</f>
        <v>#N/A</v>
      </c>
      <c r="BW15" s="120" t="e" cm="1">
        <f t="array" ref="BW15">_xlfn.IFS(AND($S15&lt;&gt;"",Y15&lt;&gt;""),ABS($S15-Y15),AND($S15="",Y15=""),"",OR($S15&lt;&gt;"",Y15&lt;&gt;""),"-")</f>
        <v>#N/A</v>
      </c>
      <c r="BX15" s="120" t="e" cm="1">
        <f t="array" ref="BX15">_xlfn.IFS(AND($S15&lt;&gt;"",Z15&lt;&gt;""),ABS($S15-Z15),AND($S15="",Z15=""),"",OR($S15&lt;&gt;"",Z15&lt;&gt;""),"-")</f>
        <v>#N/A</v>
      </c>
      <c r="BY15" s="120" t="e" cm="1">
        <f t="array" ref="BY15">_xlfn.IFS(AND($S15&lt;&gt;"",AA15&lt;&gt;""),ABS($S15-AA15),AND($S15="",AA15=""),"",OR($S15&lt;&gt;"",AA15&lt;&gt;""),"-")</f>
        <v>#N/A</v>
      </c>
      <c r="BZ15" s="121" t="e" cm="1">
        <f t="array" ref="BZ15">_xlfn.IFS(AND($T15&lt;&gt;"",U15&lt;&gt;""),ABS($T15-U15),AND($T15="",U15=""),"",OR($T15&lt;&gt;"",U15&lt;&gt;""),"-")</f>
        <v>#N/A</v>
      </c>
      <c r="CA15" s="120" t="e" cm="1">
        <f t="array" ref="CA15">_xlfn.IFS(AND($T15&lt;&gt;"",V15&lt;&gt;""),ABS($T15-V15),AND($T15="",V15=""),"",OR($T15&lt;&gt;"",V15&lt;&gt;""),"-")</f>
        <v>#N/A</v>
      </c>
      <c r="CB15" s="120" t="e" cm="1">
        <f t="array" ref="CB15">_xlfn.IFS(AND($T15&lt;&gt;"",W15&lt;&gt;""),ABS($T15-W15),AND($T15="",W15=""),"",OR($T15&lt;&gt;"",W15&lt;&gt;""),"-")</f>
        <v>#N/A</v>
      </c>
      <c r="CC15" s="120" t="e" cm="1">
        <f t="array" ref="CC15">_xlfn.IFS(AND($T15&lt;&gt;"",X15&lt;&gt;""),ABS($T15-X15),AND($T15="",X15=""),"",OR($T15&lt;&gt;"",X15&lt;&gt;""),"-")</f>
        <v>#N/A</v>
      </c>
      <c r="CD15" s="120" t="e" cm="1">
        <f t="array" ref="CD15">_xlfn.IFS(AND($T15&lt;&gt;"",Y15&lt;&gt;""),ABS($T15-Y15),AND($T15="",Y15=""),"",OR($T15&lt;&gt;"",Y15&lt;&gt;""),"-")</f>
        <v>#N/A</v>
      </c>
      <c r="CE15" s="120" t="e" cm="1">
        <f t="array" ref="CE15">_xlfn.IFS(AND($T15&lt;&gt;"",Z15&lt;&gt;""),ABS($T15-Z15),AND($T15="",Z15=""),"",OR($T15&lt;&gt;"",Z15&lt;&gt;""),"-")</f>
        <v>#N/A</v>
      </c>
      <c r="CF15" s="120" t="e" cm="1">
        <f t="array" ref="CF15">_xlfn.IFS(AND($T15&lt;&gt;"",AA15&lt;&gt;""),ABS($T15-AA15),AND($T15="",AA15=""),"",OR($T15&lt;&gt;"",AA15&lt;&gt;""),"-")</f>
        <v>#N/A</v>
      </c>
      <c r="CG15" s="121" t="e" cm="1">
        <f t="array" ref="CG15">_xlfn.IFS(AND($U15&lt;&gt;"",V15&lt;&gt;""),ABS($U15-V15),AND($U15="",V15=""),"",OR($U15&lt;&gt;"",V15&lt;&gt;""),"-")</f>
        <v>#N/A</v>
      </c>
      <c r="CH15" s="120" t="e" cm="1">
        <f t="array" ref="CH15">_xlfn.IFS(AND($U15&lt;&gt;"",W15&lt;&gt;""),ABS($U15-W15),AND($U15="",W15=""),"",OR($U15&lt;&gt;"",W15&lt;&gt;""),"-")</f>
        <v>#N/A</v>
      </c>
      <c r="CI15" s="120" t="e" cm="1">
        <f t="array" ref="CI15">_xlfn.IFS(AND($U15&lt;&gt;"",X15&lt;&gt;""),ABS($U15-X15),AND($U15="",X15=""),"",OR($U15&lt;&gt;"",X15&lt;&gt;""),"-")</f>
        <v>#N/A</v>
      </c>
      <c r="CJ15" s="120" t="e" cm="1">
        <f t="array" ref="CJ15">_xlfn.IFS(AND($U15&lt;&gt;"",Y15&lt;&gt;""),ABS($U15-Y15),AND($U15="",Y15=""),"",OR($U15&lt;&gt;"",Y15&lt;&gt;""),"-")</f>
        <v>#N/A</v>
      </c>
      <c r="CK15" s="120" t="e" cm="1">
        <f t="array" ref="CK15">_xlfn.IFS(AND($U15&lt;&gt;"",Z15&lt;&gt;""),ABS($U15-Z15),AND($U15="",Z15=""),"",OR($U15&lt;&gt;"",Z15&lt;&gt;""),"-")</f>
        <v>#N/A</v>
      </c>
      <c r="CL15" s="120" t="e" cm="1">
        <f t="array" ref="CL15">_xlfn.IFS(AND($U15&lt;&gt;"",AA15&lt;&gt;""),ABS($U15-AA15),AND($U15="",AA15=""),"",OR($U15&lt;&gt;"",AA15&lt;&gt;""),"-")</f>
        <v>#N/A</v>
      </c>
      <c r="CM15" s="121" t="e" cm="1">
        <f t="array" ref="CM15">_xlfn.IFS(AND($V15&lt;&gt;"",W15&lt;&gt;""),ABS($V15-W15),AND($V15="",W15=""),"",OR($V15&lt;&gt;"",W15&lt;&gt;""),"-")</f>
        <v>#N/A</v>
      </c>
      <c r="CN15" s="120" t="e" cm="1">
        <f t="array" ref="CN15">_xlfn.IFS(AND($V15&lt;&gt;"",X15&lt;&gt;""),ABS($V15-X15),AND($V15="",X15=""),"",OR($V15&lt;&gt;"",X15&lt;&gt;""),"-")</f>
        <v>#N/A</v>
      </c>
      <c r="CO15" s="120" t="e" cm="1">
        <f t="array" ref="CO15">_xlfn.IFS(AND($V15&lt;&gt;"",Y15&lt;&gt;""),ABS($V15-Y15),AND($V15="",Y15=""),"",OR($V15&lt;&gt;"",Y15&lt;&gt;""),"-")</f>
        <v>#N/A</v>
      </c>
      <c r="CP15" s="120" t="e" cm="1">
        <f t="array" ref="CP15">_xlfn.IFS(AND($V15&lt;&gt;"",Z15&lt;&gt;""),ABS($V15-Z15),AND($V15="",Z15=""),"",OR($V15&lt;&gt;"",Z15&lt;&gt;""),"-")</f>
        <v>#N/A</v>
      </c>
      <c r="CQ15" s="120" t="e" cm="1">
        <f t="array" ref="CQ15">_xlfn.IFS(AND($V15&lt;&gt;"",AA15&lt;&gt;""),ABS($V15-AA15),AND($V15="",AA15=""),"",OR($V15&lt;&gt;"",AA15&lt;&gt;""),"-")</f>
        <v>#N/A</v>
      </c>
      <c r="CR15" s="121" t="e" cm="1">
        <f t="array" ref="CR15">_xlfn.IFS(AND($W15&lt;&gt;"",X15&lt;&gt;""),ABS($W15-X15),AND($W15="",X15=""),"",OR($W15&lt;&gt;"",X15&lt;&gt;""),"-")</f>
        <v>#N/A</v>
      </c>
      <c r="CS15" s="120" t="e" cm="1">
        <f t="array" ref="CS15">_xlfn.IFS(AND($W15&lt;&gt;"",Y15&lt;&gt;""),ABS($W15-Y15),AND($W15="",Y15=""),"",OR($W15&lt;&gt;"",Y15&lt;&gt;""),"-")</f>
        <v>#N/A</v>
      </c>
      <c r="CT15" s="120" t="e" cm="1">
        <f t="array" ref="CT15">_xlfn.IFS(AND($W15&lt;&gt;"",Z15&lt;&gt;""),ABS($W15-Z15),AND($W15="",Z15=""),"",OR($W15&lt;&gt;"",Z15&lt;&gt;""),"-")</f>
        <v>#N/A</v>
      </c>
      <c r="CU15" s="120" t="e" cm="1">
        <f t="array" ref="CU15">_xlfn.IFS(AND($W15&lt;&gt;"",AA15&lt;&gt;""),ABS($W15-AA15),AND($W15="",AA15=""),"",OR($W15&lt;&gt;"",AA15&lt;&gt;""),"-")</f>
        <v>#N/A</v>
      </c>
      <c r="CV15" s="121" t="e" cm="1">
        <f t="array" ref="CV15">_xlfn.IFS(AND($X15&lt;&gt;"",Y15&lt;&gt;""),ABS($X15-Y15),AND($X15="",Y15=""),"",OR($X15&lt;&gt;"",Y15&lt;&gt;""),"-")</f>
        <v>#N/A</v>
      </c>
      <c r="CW15" s="120" t="e" cm="1">
        <f t="array" ref="CW15">_xlfn.IFS(AND($X15&lt;&gt;"",Z15&lt;&gt;""),ABS($X15-Z15),AND($X15="",Z15=""),"",OR($X15&lt;&gt;"",Z15&lt;&gt;""),"-")</f>
        <v>#N/A</v>
      </c>
      <c r="CX15" s="120" t="e" cm="1">
        <f t="array" ref="CX15">_xlfn.IFS(AND($X15&lt;&gt;"",AA15&lt;&gt;""),ABS($X15-AA15),AND($X15="",AA15=""),"",OR($X15&lt;&gt;"",AA15&lt;&gt;""),"-")</f>
        <v>#N/A</v>
      </c>
      <c r="CY15" s="121" t="e" cm="1">
        <f t="array" ref="CY15">_xlfn.IFS(AND($Y15&lt;&gt;"",Z15&lt;&gt;""),ABS($Y15-Z15),AND($Y15="",Z15=""),"",OR($Y15&lt;&gt;"",Z15&lt;&gt;""),"-")</f>
        <v>#N/A</v>
      </c>
      <c r="CZ15" s="120" t="e" cm="1">
        <f t="array" ref="CZ15">_xlfn.IFS(AND($Y15&lt;&gt;"",AA15&lt;&gt;""),ABS($Y15-AA15),AND($Y15="",AA15=""),"",OR($Y15&lt;&gt;"",AA15&lt;&gt;""),"-")</f>
        <v>#N/A</v>
      </c>
      <c r="DA15" s="121" t="e" cm="1">
        <f t="array" ref="DA15">_xlfn.IFS(AND($Z15&lt;&gt;"",AA15&lt;&gt;""),ABS($Z15-AA15),AND($Z15="",AA15=""),"",OR($Z15&lt;&gt;"",AA15&lt;&gt;""),"-")</f>
        <v>#N/A</v>
      </c>
    </row>
    <row r="16" spans="1:106" x14ac:dyDescent="0.2">
      <c r="A16" s="260" t="s">
        <v>52</v>
      </c>
      <c r="B16" s="259" t="e">
        <f>VLOOKUP($A16,Merged_couplings!$B:$BU,MATCH(B$1,Merged_couplings!$B$1:$BU$1,0),FALSE)</f>
        <v>#N/A</v>
      </c>
      <c r="C16" s="258" t="e">
        <f>VLOOKUP($A16,Merged_couplings!$B:$BU,MATCH(C$1,Merged_couplings!$B$1:$BU$1,0),FALSE)</f>
        <v>#N/A</v>
      </c>
      <c r="D16" s="258" t="e">
        <f>VLOOKUP($A16,Merged_couplings!$B:$BU,MATCH(D$1,Merged_couplings!$B$1:$BU$1,0),FALSE)</f>
        <v>#N/A</v>
      </c>
      <c r="E16" s="258" t="e">
        <f>VLOOKUP($A16,Merged_couplings!$B:$BU,MATCH(E$1,Merged_couplings!$B$1:$BU$1,0),FALSE)</f>
        <v>#N/A</v>
      </c>
      <c r="F16" s="258" t="e">
        <f>VLOOKUP($A16,Merged_couplings!$B:$BU,MATCH(F$1,Merged_couplings!$B$1:$BU$1,0),FALSE)</f>
        <v>#N/A</v>
      </c>
      <c r="G16" s="258" t="e">
        <f>VLOOKUP($A16,Merged_couplings!$B:$BU,MATCH(G$1,Merged_couplings!$B$1:$BU$1,0),FALSE)</f>
        <v>#N/A</v>
      </c>
      <c r="H16" s="258" t="e">
        <f>VLOOKUP($A16,Merged_couplings!$B:$BU,MATCH(H$1,Merged_couplings!$B$1:$BU$1,0),FALSE)</f>
        <v>#N/A</v>
      </c>
      <c r="I16" s="258" t="e">
        <f>VLOOKUP($A16,Merged_couplings!$B:$BU,MATCH(I$1,Merged_couplings!$B$1:$BU$1,0),FALSE)</f>
        <v>#N/A</v>
      </c>
      <c r="J16" s="258" t="e">
        <f>VLOOKUP($A16,Merged_couplings!$B:$BU,MATCH(J$1,Merged_couplings!$B$1:$BU$1,0),FALSE)</f>
        <v>#N/A</v>
      </c>
      <c r="K16" s="258" t="e">
        <f>VLOOKUP($A16,Merged_couplings!$B:$BU,MATCH(K$1,Merged_couplings!$B$1:$BU$1,0),FALSE)</f>
        <v>#N/A</v>
      </c>
      <c r="L16" s="258" t="e">
        <f>VLOOKUP($A16,Merged_couplings!$B:$BU,MATCH(L$1,Merged_couplings!$B$1:$BU$1,0),FALSE)</f>
        <v>#N/A</v>
      </c>
      <c r="M16" s="258" t="e">
        <f>VLOOKUP($A16,Merged_couplings!$B:$BU,MATCH(M$1,Merged_couplings!$B$1:$BU$1,0),FALSE)</f>
        <v>#N/A</v>
      </c>
      <c r="N16" s="258" t="e">
        <f>VLOOKUP($A16,Merged_couplings!$B:$BU,MATCH(N$1,Merged_couplings!$B$1:$BU$1,0),FALSE)</f>
        <v>#N/A</v>
      </c>
      <c r="O16" s="121" t="e">
        <f>IF(OR(B16="BIG",B16="BI-",B16="-IG"),VLOOKUP($A16,Merged_couplings!$B:$BU,MATCH(O$1,Merged_couplings!$B$1:$BU$1,0),FALSE),"")</f>
        <v>#N/A</v>
      </c>
      <c r="P16" s="120" t="e">
        <f>IF(OR(C16="BIG",C16="BI-",C16="-IG"),VLOOKUP($A16,Merged_couplings!$B:$BU,MATCH(P$1,Merged_couplings!$B$1:$BU$1,0),FALSE),"")</f>
        <v>#N/A</v>
      </c>
      <c r="Q16" s="120" t="e">
        <f>IF(OR(D16="BIG",D16="BI-",D16="-IG"),VLOOKUP($A16,Merged_couplings!$B:$BU,MATCH(Q$1,Merged_couplings!$B$1:$BU$1,0),FALSE),"")</f>
        <v>#N/A</v>
      </c>
      <c r="R16" s="120" t="e">
        <f t="shared" si="0"/>
        <v>#N/A</v>
      </c>
      <c r="S16" s="120" t="e">
        <f t="shared" si="0"/>
        <v>#N/A</v>
      </c>
      <c r="T16" s="120" t="e">
        <f t="shared" si="0"/>
        <v>#N/A</v>
      </c>
      <c r="U16" s="120" t="e">
        <f>IF(OR(H16="BIG",H16="BI-",H16="-IG"),VLOOKUP($A16,Merged_couplings!$B:$BU,MATCH(U$1,Merged_couplings!$B$1:$BU$1,0),FALSE),"")</f>
        <v>#N/A</v>
      </c>
      <c r="V16" s="120" t="e">
        <f>IF(OR(I16="BIG",I16="BI-",I16="-IG"),VLOOKUP($A16,Merged_couplings!$B:$BU,MATCH(V$1,Merged_couplings!$B$1:$BU$1,0),FALSE),"")</f>
        <v>#N/A</v>
      </c>
      <c r="W16" s="120" t="e">
        <f t="shared" si="1"/>
        <v>#N/A</v>
      </c>
      <c r="X16" s="120" t="e">
        <f>IF(OR(K16="BIG",K16="BI-",K16="-IG"),VLOOKUP($A16,Merged_couplings!$B:$BU,MATCH(X$1,Merged_couplings!$B$1:$BU$1,0),FALSE),"")</f>
        <v>#N/A</v>
      </c>
      <c r="Y16" s="120" t="e">
        <f>IF(OR(L16="BIG",L16="BI-",L16="-IG"),VLOOKUP($A16,Merged_couplings!$B:$BU,MATCH(Y$1,Merged_couplings!$B$1:$BU$1,0),FALSE),"")</f>
        <v>#N/A</v>
      </c>
      <c r="Z16" s="120" t="e">
        <f>IF(OR(M16="BIG",M16="BI-",M16="-IG"),VLOOKUP($A16,Merged_couplings!$B:$BU,MATCH(Z$1,Merged_couplings!$B$1:$BU$1,0),FALSE),"")</f>
        <v>#N/A</v>
      </c>
      <c r="AA16" s="120" t="e">
        <f>IF(OR(N16="BIG",N16="BI-",N16="-IG"),VLOOKUP($A16,Merged_couplings!$B:$BU,MATCH(AA$1,Merged_couplings!$B$1:$BU$1,0),FALSE),"")</f>
        <v>#N/A</v>
      </c>
      <c r="AB16" s="123" t="e" cm="1">
        <f t="array" ref="AB16">_xlfn.IFS(AND($O16&lt;&gt;"",P16&lt;&gt;""),ABS($O16-P16),AND($O16="",P16=""),"",OR($O16&lt;&gt;"",P16&lt;&gt;""),"-")</f>
        <v>#N/A</v>
      </c>
      <c r="AC16" s="122" t="e" cm="1">
        <f t="array" ref="AC16">_xlfn.IFS(AND($O16&lt;&gt;"",Q16&lt;&gt;""),ABS($O16-Q16),AND($O16="",Q16=""),"",OR($O16&lt;&gt;"",Q16&lt;&gt;""),"-")</f>
        <v>#N/A</v>
      </c>
      <c r="AD16" s="122" t="e" cm="1">
        <f t="array" ref="AD16">_xlfn.IFS(AND($O16&lt;&gt;"",R16&lt;&gt;""),ABS($O16-R16),AND($O16="",R16=""),"",OR($O16&lt;&gt;"",R16&lt;&gt;""),"-")</f>
        <v>#N/A</v>
      </c>
      <c r="AE16" s="122" t="e" cm="1">
        <f t="array" ref="AE16">_xlfn.IFS(AND($O16&lt;&gt;"",S16&lt;&gt;""),ABS($O16-S16),AND($O16="",S16=""),"",OR($O16&lt;&gt;"",S16&lt;&gt;""),"-")</f>
        <v>#N/A</v>
      </c>
      <c r="AF16" s="122" t="e" cm="1">
        <f t="array" ref="AF16">_xlfn.IFS(AND($O16&lt;&gt;"",T16&lt;&gt;""),ABS($O16-T16),AND($O16="",T16=""),"",OR($O16&lt;&gt;"",T16&lt;&gt;""),"-")</f>
        <v>#N/A</v>
      </c>
      <c r="AG16" s="122" t="e" cm="1">
        <f t="array" ref="AG16">_xlfn.IFS(AND($O16&lt;&gt;"",U16&lt;&gt;""),ABS($O16-U16),AND($O16="",U16=""),"",OR($O16&lt;&gt;"",U16&lt;&gt;""),"-")</f>
        <v>#N/A</v>
      </c>
      <c r="AH16" s="122" t="e" cm="1">
        <f t="array" ref="AH16">_xlfn.IFS(AND($O16&lt;&gt;"",V16&lt;&gt;""),ABS($O16-V16),AND($O16="",V16=""),"",OR($O16&lt;&gt;"",V16&lt;&gt;""),"-")</f>
        <v>#N/A</v>
      </c>
      <c r="AI16" s="122" t="e" cm="1">
        <f t="array" ref="AI16">_xlfn.IFS(AND($O16&lt;&gt;"",W16&lt;&gt;""),ABS($O16-W16),AND($O16="",W16=""),"",OR($O16&lt;&gt;"",W16&lt;&gt;""),"-")</f>
        <v>#N/A</v>
      </c>
      <c r="AJ16" s="122" t="e" cm="1">
        <f t="array" ref="AJ16">_xlfn.IFS(AND($O16&lt;&gt;"",X16&lt;&gt;""),ABS($O16-X16),AND($O16="",X16=""),"",OR($O16&lt;&gt;"",X16&lt;&gt;""),"-")</f>
        <v>#N/A</v>
      </c>
      <c r="AK16" s="122" t="e" cm="1">
        <f t="array" ref="AK16">_xlfn.IFS(AND($O16&lt;&gt;"",Y16&lt;&gt;""),ABS($O16-Y16),AND($O16="",Y16=""),"",OR($O16&lt;&gt;"",Y16&lt;&gt;""),"-")</f>
        <v>#N/A</v>
      </c>
      <c r="AL16" s="122" t="e" cm="1">
        <f t="array" ref="AL16">_xlfn.IFS(AND($O16&lt;&gt;"",Z16&lt;&gt;""),ABS($O16-Z16),AND($O16="",Z16=""),"",OR($O16&lt;&gt;"",Z16&lt;&gt;""),"-")</f>
        <v>#N/A</v>
      </c>
      <c r="AM16" s="122" t="e" cm="1">
        <f t="array" ref="AM16">_xlfn.IFS(AND($O16&lt;&gt;"",AA16&lt;&gt;""),ABS($O16-AA16),AND($O16="",AA16=""),"",OR($O16&lt;&gt;"",AA16&lt;&gt;""),"-")</f>
        <v>#N/A</v>
      </c>
      <c r="AN16" s="121" t="e" cm="1">
        <f t="array" ref="AN16">_xlfn.IFS(AND($P16&lt;&gt;"",Q16&lt;&gt;""),ABS($P16-Q16),AND($P16="",Q16=""),"",OR($P16&lt;&gt;"",Q16&lt;&gt;""),"-")</f>
        <v>#N/A</v>
      </c>
      <c r="AO16" s="120" t="e" cm="1">
        <f t="array" ref="AO16">_xlfn.IFS(AND($P16&lt;&gt;"",R16&lt;&gt;""),ABS($P16-R16),AND($P16="",R16=""),"",OR($P16&lt;&gt;"",R16&lt;&gt;""),"-")</f>
        <v>#N/A</v>
      </c>
      <c r="AP16" s="120" t="e" cm="1">
        <f t="array" ref="AP16">_xlfn.IFS(AND($P16&lt;&gt;"",S16&lt;&gt;""),ABS($P16-S16),AND($P16="",S16=""),"",OR($P16&lt;&gt;"",S16&lt;&gt;""),"-")</f>
        <v>#N/A</v>
      </c>
      <c r="AQ16" s="120" t="e" cm="1">
        <f t="array" ref="AQ16">_xlfn.IFS(AND($P16&lt;&gt;"",T16&lt;&gt;""),ABS($P16-T16),AND($P16="",T16=""),"",OR($P16&lt;&gt;"",T16&lt;&gt;""),"-")</f>
        <v>#N/A</v>
      </c>
      <c r="AR16" s="120" t="e" cm="1">
        <f t="array" ref="AR16">_xlfn.IFS(AND($P16&lt;&gt;"",U16&lt;&gt;""),ABS($P16-U16),AND($P16="",U16=""),"",OR($P16&lt;&gt;"",U16&lt;&gt;""),"-")</f>
        <v>#N/A</v>
      </c>
      <c r="AS16" s="120" t="e" cm="1">
        <f t="array" ref="AS16">_xlfn.IFS(AND($P16&lt;&gt;"",V16&lt;&gt;""),ABS($P16-V16),AND($P16="",V16=""),"",OR($P16&lt;&gt;"",V16&lt;&gt;""),"-")</f>
        <v>#N/A</v>
      </c>
      <c r="AT16" s="120" t="e" cm="1">
        <f t="array" ref="AT16">_xlfn.IFS(AND($P16&lt;&gt;"",W16&lt;&gt;""),ABS($P16-W16),AND($P16="",W16=""),"",OR($P16&lt;&gt;"",W16&lt;&gt;""),"-")</f>
        <v>#N/A</v>
      </c>
      <c r="AU16" s="120" t="e" cm="1">
        <f t="array" ref="AU16">_xlfn.IFS(AND($P16&lt;&gt;"",X16&lt;&gt;""),ABS($P16-X16),AND($P16="",X16=""),"",OR($P16&lt;&gt;"",X16&lt;&gt;""),"-")</f>
        <v>#N/A</v>
      </c>
      <c r="AV16" s="120" t="e" cm="1">
        <f t="array" ref="AV16">_xlfn.IFS(AND($P16&lt;&gt;"",Y16&lt;&gt;""),ABS($P16-Y16),AND($P16="",Y16=""),"",OR($P16&lt;&gt;"",Y16&lt;&gt;""),"-")</f>
        <v>#N/A</v>
      </c>
      <c r="AW16" s="120" t="e" cm="1">
        <f t="array" ref="AW16">_xlfn.IFS(AND($P16&lt;&gt;"",Z16&lt;&gt;""),ABS($P16-Z16),AND($P16="",Z16=""),"",OR($P16&lt;&gt;"",Z16&lt;&gt;""),"-")</f>
        <v>#N/A</v>
      </c>
      <c r="AX16" s="120" t="e" cm="1">
        <f t="array" ref="AX16">_xlfn.IFS(AND($P16&lt;&gt;"",AA16&lt;&gt;""),ABS($P16-AA16),AND($P16="",AA16=""),"",OR($P16&lt;&gt;"",AA16&lt;&gt;""),"-")</f>
        <v>#N/A</v>
      </c>
      <c r="AY16" s="121" t="e" cm="1">
        <f t="array" ref="AY16">_xlfn.IFS(AND($Q16&lt;&gt;"",R16&lt;&gt;""),ABS($Q16-R16),AND($Q16="",R16=""),"",OR($Q16&lt;&gt;"",R16&lt;&gt;""),"-")</f>
        <v>#N/A</v>
      </c>
      <c r="AZ16" s="334" t="e" cm="1">
        <f t="array" ref="AZ16">_xlfn.IFS(AND($Q16&lt;&gt;"",S16&lt;&gt;""),ABS($Q16-S16),AND($Q16="",S16=""),"",OR($Q16&lt;&gt;"",S16&lt;&gt;""),"-")</f>
        <v>#N/A</v>
      </c>
      <c r="BA16" s="334" t="e" cm="1">
        <f t="array" ref="BA16">_xlfn.IFS(AND($Q16&lt;&gt;"",T16&lt;&gt;""),ABS($Q16-T16),AND($Q16="",T16=""),"",OR($Q16&lt;&gt;"",T16&lt;&gt;""),"-")</f>
        <v>#N/A</v>
      </c>
      <c r="BB16" s="120" t="e" cm="1">
        <f t="array" ref="BB16">_xlfn.IFS(AND($Q16&lt;&gt;"",U16&lt;&gt;""),ABS($Q16-U16),AND($Q16="",U16=""),"",OR($Q16&lt;&gt;"",U16&lt;&gt;""),"-")</f>
        <v>#N/A</v>
      </c>
      <c r="BC16" s="120" t="e" cm="1">
        <f t="array" ref="BC16">_xlfn.IFS(AND($Q16&lt;&gt;"",V16&lt;&gt;""),ABS($Q16-V16),AND($Q16="",V16=""),"",OR($Q16&lt;&gt;"",V16&lt;&gt;""),"-")</f>
        <v>#N/A</v>
      </c>
      <c r="BD16" s="120" t="e" cm="1">
        <f t="array" ref="BD16">_xlfn.IFS(AND($Q16&lt;&gt;"",W16&lt;&gt;""),ABS($Q16-W16),AND($Q16="",W16=""),"",OR($Q16&lt;&gt;"",W16&lt;&gt;""),"-")</f>
        <v>#N/A</v>
      </c>
      <c r="BE16" s="120" t="e" cm="1">
        <f t="array" ref="BE16">_xlfn.IFS(AND($Q16&lt;&gt;"",X16&lt;&gt;""),ABS($Q16-X16),AND($Q16="",X16=""),"",OR($Q16&lt;&gt;"",X16&lt;&gt;""),"-")</f>
        <v>#N/A</v>
      </c>
      <c r="BF16" s="120" t="e" cm="1">
        <f t="array" ref="BF16">_xlfn.IFS(AND($Q16&lt;&gt;"",Y16&lt;&gt;""),ABS($Q16-Y16),AND($Q16="",Y16=""),"",OR($Q16&lt;&gt;"",Y16&lt;&gt;""),"-")</f>
        <v>#N/A</v>
      </c>
      <c r="BG16" s="120" t="e" cm="1">
        <f t="array" ref="BG16">_xlfn.IFS(AND($Q16&lt;&gt;"",Z16&lt;&gt;""),ABS($Q16-Z16),AND($Q16="",Z16=""),"",OR($Q16&lt;&gt;"",Z16&lt;&gt;""),"-")</f>
        <v>#N/A</v>
      </c>
      <c r="BH16" s="120" t="e" cm="1">
        <f t="array" ref="BH16">_xlfn.IFS(AND($Q16&lt;&gt;"",AA16&lt;&gt;""),ABS($Q16-AA16),AND($Q16="",AA16=""),"",OR($Q16&lt;&gt;"",AA16&lt;&gt;""),"-")</f>
        <v>#N/A</v>
      </c>
      <c r="BI16" s="121" t="e" cm="1">
        <f t="array" ref="BI16">_xlfn.IFS(AND($R16&lt;&gt;"",S16&lt;&gt;""),ABS($R16-S16),AND($R16="",S16=""),"",OR($R16&lt;&gt;"",S16&lt;&gt;""),"-")</f>
        <v>#N/A</v>
      </c>
      <c r="BJ16" s="120" t="e" cm="1">
        <f t="array" ref="BJ16">_xlfn.IFS(AND($R16&lt;&gt;"",T16&lt;&gt;""),ABS($R16-T16),AND($R16="",T16=""),"",OR($R16&lt;&gt;"",T16&lt;&gt;""),"-")</f>
        <v>#N/A</v>
      </c>
      <c r="BK16" s="334" t="e" cm="1">
        <f t="array" ref="BK16">_xlfn.IFS(AND($R16&lt;&gt;"",U16&lt;&gt;""),ABS($R16-U16),AND($R16="",U16=""),"",OR($R16&lt;&gt;"",U16&lt;&gt;""),"-")</f>
        <v>#N/A</v>
      </c>
      <c r="BL16" s="120" t="e" cm="1">
        <f t="array" ref="BL16">_xlfn.IFS(AND($R16&lt;&gt;"",V16&lt;&gt;""),ABS($R16-V16),AND($R16="",V16=""),"",OR($R16&lt;&gt;"",V16&lt;&gt;""),"-")</f>
        <v>#N/A</v>
      </c>
      <c r="BM16" s="120" t="e" cm="1">
        <f t="array" ref="BM16">_xlfn.IFS(AND($R16&lt;&gt;"",W16&lt;&gt;""),ABS($R16-W16),AND($R16="",W16=""),"",OR($R16&lt;&gt;"",W16&lt;&gt;""),"-")</f>
        <v>#N/A</v>
      </c>
      <c r="BN16" s="120" t="e" cm="1">
        <f t="array" ref="BN16">_xlfn.IFS(AND($R16&lt;&gt;"",X16&lt;&gt;""),ABS($R16-X16),AND($R16="",X16=""),"",OR($R16&lt;&gt;"",X16&lt;&gt;""),"-")</f>
        <v>#N/A</v>
      </c>
      <c r="BO16" s="120" t="e" cm="1">
        <f t="array" ref="BO16">_xlfn.IFS(AND($R16&lt;&gt;"",Y16&lt;&gt;""),ABS($R16-Y16),AND($R16="",Y16=""),"",OR($R16&lt;&gt;"",Y16&lt;&gt;""),"-")</f>
        <v>#N/A</v>
      </c>
      <c r="BP16" s="120" t="e" cm="1">
        <f t="array" ref="BP16">_xlfn.IFS(AND($R16&lt;&gt;"",Z16&lt;&gt;""),ABS($R16-Z16),AND($R16="",Z16=""),"",OR($R16&lt;&gt;"",Z16&lt;&gt;""),"-")</f>
        <v>#N/A</v>
      </c>
      <c r="BQ16" s="120" t="e" cm="1">
        <f t="array" ref="BQ16">_xlfn.IFS(AND($R16&lt;&gt;"",AA16&lt;&gt;""),ABS($R16-AA16),AND($R16="",AA16=""),"",OR($R16&lt;&gt;"",AA16&lt;&gt;""),"-")</f>
        <v>#N/A</v>
      </c>
      <c r="BR16" s="121" t="e" cm="1">
        <f t="array" ref="BR16">_xlfn.IFS(AND($S16&lt;&gt;"",T16&lt;&gt;""),ABS($S16-T16),AND($S16="",T16=""),"",OR($S16&lt;&gt;"",T16&lt;&gt;""),"-")</f>
        <v>#N/A</v>
      </c>
      <c r="BS16" s="334" t="e" cm="1">
        <f t="array" ref="BS16">_xlfn.IFS(AND($S16&lt;&gt;"",U16&lt;&gt;""),ABS($S16-U16),AND($S16="",U16=""),"",OR($S16&lt;&gt;"",U16&lt;&gt;""),"-")</f>
        <v>#N/A</v>
      </c>
      <c r="BT16" s="120" t="e" cm="1">
        <f t="array" ref="BT16">_xlfn.IFS(AND($S16&lt;&gt;"",V16&lt;&gt;""),ABS($S16-V16),AND($S16="",V16=""),"",OR($S16&lt;&gt;"",V16&lt;&gt;""),"-")</f>
        <v>#N/A</v>
      </c>
      <c r="BU16" s="120" t="e" cm="1">
        <f t="array" ref="BU16">_xlfn.IFS(AND($S16&lt;&gt;"",W16&lt;&gt;""),ABS($S16-W16),AND($S16="",W16=""),"",OR($S16&lt;&gt;"",W16&lt;&gt;""),"-")</f>
        <v>#N/A</v>
      </c>
      <c r="BV16" s="120" t="e" cm="1">
        <f t="array" ref="BV16">_xlfn.IFS(AND($S16&lt;&gt;"",X16&lt;&gt;""),ABS($S16-X16),AND($S16="",X16=""),"",OR($S16&lt;&gt;"",X16&lt;&gt;""),"-")</f>
        <v>#N/A</v>
      </c>
      <c r="BW16" s="120" t="e" cm="1">
        <f t="array" ref="BW16">_xlfn.IFS(AND($S16&lt;&gt;"",Y16&lt;&gt;""),ABS($S16-Y16),AND($S16="",Y16=""),"",OR($S16&lt;&gt;"",Y16&lt;&gt;""),"-")</f>
        <v>#N/A</v>
      </c>
      <c r="BX16" s="120" t="e" cm="1">
        <f t="array" ref="BX16">_xlfn.IFS(AND($S16&lt;&gt;"",Z16&lt;&gt;""),ABS($S16-Z16),AND($S16="",Z16=""),"",OR($S16&lt;&gt;"",Z16&lt;&gt;""),"-")</f>
        <v>#N/A</v>
      </c>
      <c r="BY16" s="120" t="e" cm="1">
        <f t="array" ref="BY16">_xlfn.IFS(AND($S16&lt;&gt;"",AA16&lt;&gt;""),ABS($S16-AA16),AND($S16="",AA16=""),"",OR($S16&lt;&gt;"",AA16&lt;&gt;""),"-")</f>
        <v>#N/A</v>
      </c>
      <c r="BZ16" s="121" t="e" cm="1">
        <f t="array" ref="BZ16">_xlfn.IFS(AND($T16&lt;&gt;"",U16&lt;&gt;""),ABS($T16-U16),AND($T16="",U16=""),"",OR($T16&lt;&gt;"",U16&lt;&gt;""),"-")</f>
        <v>#N/A</v>
      </c>
      <c r="CA16" s="120" t="e" cm="1">
        <f t="array" ref="CA16">_xlfn.IFS(AND($T16&lt;&gt;"",V16&lt;&gt;""),ABS($T16-V16),AND($T16="",V16=""),"",OR($T16&lt;&gt;"",V16&lt;&gt;""),"-")</f>
        <v>#N/A</v>
      </c>
      <c r="CB16" s="120" t="e" cm="1">
        <f t="array" ref="CB16">_xlfn.IFS(AND($T16&lt;&gt;"",W16&lt;&gt;""),ABS($T16-W16),AND($T16="",W16=""),"",OR($T16&lt;&gt;"",W16&lt;&gt;""),"-")</f>
        <v>#N/A</v>
      </c>
      <c r="CC16" s="120" t="e" cm="1">
        <f t="array" ref="CC16">_xlfn.IFS(AND($T16&lt;&gt;"",X16&lt;&gt;""),ABS($T16-X16),AND($T16="",X16=""),"",OR($T16&lt;&gt;"",X16&lt;&gt;""),"-")</f>
        <v>#N/A</v>
      </c>
      <c r="CD16" s="120" t="e" cm="1">
        <f t="array" ref="CD16">_xlfn.IFS(AND($T16&lt;&gt;"",Y16&lt;&gt;""),ABS($T16-Y16),AND($T16="",Y16=""),"",OR($T16&lt;&gt;"",Y16&lt;&gt;""),"-")</f>
        <v>#N/A</v>
      </c>
      <c r="CE16" s="120" t="e" cm="1">
        <f t="array" ref="CE16">_xlfn.IFS(AND($T16&lt;&gt;"",Z16&lt;&gt;""),ABS($T16-Z16),AND($T16="",Z16=""),"",OR($T16&lt;&gt;"",Z16&lt;&gt;""),"-")</f>
        <v>#N/A</v>
      </c>
      <c r="CF16" s="120" t="e" cm="1">
        <f t="array" ref="CF16">_xlfn.IFS(AND($T16&lt;&gt;"",AA16&lt;&gt;""),ABS($T16-AA16),AND($T16="",AA16=""),"",OR($T16&lt;&gt;"",AA16&lt;&gt;""),"-")</f>
        <v>#N/A</v>
      </c>
      <c r="CG16" s="121" t="e" cm="1">
        <f t="array" ref="CG16">_xlfn.IFS(AND($U16&lt;&gt;"",V16&lt;&gt;""),ABS($U16-V16),AND($U16="",V16=""),"",OR($U16&lt;&gt;"",V16&lt;&gt;""),"-")</f>
        <v>#N/A</v>
      </c>
      <c r="CH16" s="120" t="e" cm="1">
        <f t="array" ref="CH16">_xlfn.IFS(AND($U16&lt;&gt;"",W16&lt;&gt;""),ABS($U16-W16),AND($U16="",W16=""),"",OR($U16&lt;&gt;"",W16&lt;&gt;""),"-")</f>
        <v>#N/A</v>
      </c>
      <c r="CI16" s="120" t="e" cm="1">
        <f t="array" ref="CI16">_xlfn.IFS(AND($U16&lt;&gt;"",X16&lt;&gt;""),ABS($U16-X16),AND($U16="",X16=""),"",OR($U16&lt;&gt;"",X16&lt;&gt;""),"-")</f>
        <v>#N/A</v>
      </c>
      <c r="CJ16" s="120" t="e" cm="1">
        <f t="array" ref="CJ16">_xlfn.IFS(AND($U16&lt;&gt;"",Y16&lt;&gt;""),ABS($U16-Y16),AND($U16="",Y16=""),"",OR($U16&lt;&gt;"",Y16&lt;&gt;""),"-")</f>
        <v>#N/A</v>
      </c>
      <c r="CK16" s="120" t="e" cm="1">
        <f t="array" ref="CK16">_xlfn.IFS(AND($U16&lt;&gt;"",Z16&lt;&gt;""),ABS($U16-Z16),AND($U16="",Z16=""),"",OR($U16&lt;&gt;"",Z16&lt;&gt;""),"-")</f>
        <v>#N/A</v>
      </c>
      <c r="CL16" s="120" t="e" cm="1">
        <f t="array" ref="CL16">_xlfn.IFS(AND($U16&lt;&gt;"",AA16&lt;&gt;""),ABS($U16-AA16),AND($U16="",AA16=""),"",OR($U16&lt;&gt;"",AA16&lt;&gt;""),"-")</f>
        <v>#N/A</v>
      </c>
      <c r="CM16" s="121" t="e" cm="1">
        <f t="array" ref="CM16">_xlfn.IFS(AND($V16&lt;&gt;"",W16&lt;&gt;""),ABS($V16-W16),AND($V16="",W16=""),"",OR($V16&lt;&gt;"",W16&lt;&gt;""),"-")</f>
        <v>#N/A</v>
      </c>
      <c r="CN16" s="120" t="e" cm="1">
        <f t="array" ref="CN16">_xlfn.IFS(AND($V16&lt;&gt;"",X16&lt;&gt;""),ABS($V16-X16),AND($V16="",X16=""),"",OR($V16&lt;&gt;"",X16&lt;&gt;""),"-")</f>
        <v>#N/A</v>
      </c>
      <c r="CO16" s="120" t="e" cm="1">
        <f t="array" ref="CO16">_xlfn.IFS(AND($V16&lt;&gt;"",Y16&lt;&gt;""),ABS($V16-Y16),AND($V16="",Y16=""),"",OR($V16&lt;&gt;"",Y16&lt;&gt;""),"-")</f>
        <v>#N/A</v>
      </c>
      <c r="CP16" s="120" t="e" cm="1">
        <f t="array" ref="CP16">_xlfn.IFS(AND($V16&lt;&gt;"",Z16&lt;&gt;""),ABS($V16-Z16),AND($V16="",Z16=""),"",OR($V16&lt;&gt;"",Z16&lt;&gt;""),"-")</f>
        <v>#N/A</v>
      </c>
      <c r="CQ16" s="120" t="e" cm="1">
        <f t="array" ref="CQ16">_xlfn.IFS(AND($V16&lt;&gt;"",AA16&lt;&gt;""),ABS($V16-AA16),AND($V16="",AA16=""),"",OR($V16&lt;&gt;"",AA16&lt;&gt;""),"-")</f>
        <v>#N/A</v>
      </c>
      <c r="CR16" s="121" t="e" cm="1">
        <f t="array" ref="CR16">_xlfn.IFS(AND($W16&lt;&gt;"",X16&lt;&gt;""),ABS($W16-X16),AND($W16="",X16=""),"",OR($W16&lt;&gt;"",X16&lt;&gt;""),"-")</f>
        <v>#N/A</v>
      </c>
      <c r="CS16" s="120" t="e" cm="1">
        <f t="array" ref="CS16">_xlfn.IFS(AND($W16&lt;&gt;"",Y16&lt;&gt;""),ABS($W16-Y16),AND($W16="",Y16=""),"",OR($W16&lt;&gt;"",Y16&lt;&gt;""),"-")</f>
        <v>#N/A</v>
      </c>
      <c r="CT16" s="120" t="e" cm="1">
        <f t="array" ref="CT16">_xlfn.IFS(AND($W16&lt;&gt;"",Z16&lt;&gt;""),ABS($W16-Z16),AND($W16="",Z16=""),"",OR($W16&lt;&gt;"",Z16&lt;&gt;""),"-")</f>
        <v>#N/A</v>
      </c>
      <c r="CU16" s="120" t="e" cm="1">
        <f t="array" ref="CU16">_xlfn.IFS(AND($W16&lt;&gt;"",AA16&lt;&gt;""),ABS($W16-AA16),AND($W16="",AA16=""),"",OR($W16&lt;&gt;"",AA16&lt;&gt;""),"-")</f>
        <v>#N/A</v>
      </c>
      <c r="CV16" s="121" t="e" cm="1">
        <f t="array" ref="CV16">_xlfn.IFS(AND($X16&lt;&gt;"",Y16&lt;&gt;""),ABS($X16-Y16),AND($X16="",Y16=""),"",OR($X16&lt;&gt;"",Y16&lt;&gt;""),"-")</f>
        <v>#N/A</v>
      </c>
      <c r="CW16" s="120" t="e" cm="1">
        <f t="array" ref="CW16">_xlfn.IFS(AND($X16&lt;&gt;"",Z16&lt;&gt;""),ABS($X16-Z16),AND($X16="",Z16=""),"",OR($X16&lt;&gt;"",Z16&lt;&gt;""),"-")</f>
        <v>#N/A</v>
      </c>
      <c r="CX16" s="120" t="e" cm="1">
        <f t="array" ref="CX16">_xlfn.IFS(AND($X16&lt;&gt;"",AA16&lt;&gt;""),ABS($X16-AA16),AND($X16="",AA16=""),"",OR($X16&lt;&gt;"",AA16&lt;&gt;""),"-")</f>
        <v>#N/A</v>
      </c>
      <c r="CY16" s="121" t="e" cm="1">
        <f t="array" ref="CY16">_xlfn.IFS(AND($Y16&lt;&gt;"",Z16&lt;&gt;""),ABS($Y16-Z16),AND($Y16="",Z16=""),"",OR($Y16&lt;&gt;"",Z16&lt;&gt;""),"-")</f>
        <v>#N/A</v>
      </c>
      <c r="CZ16" s="120" t="e" cm="1">
        <f t="array" ref="CZ16">_xlfn.IFS(AND($Y16&lt;&gt;"",AA16&lt;&gt;""),ABS($Y16-AA16),AND($Y16="",AA16=""),"",OR($Y16&lt;&gt;"",AA16&lt;&gt;""),"-")</f>
        <v>#N/A</v>
      </c>
      <c r="DA16" s="121" t="e" cm="1">
        <f t="array" ref="DA16">_xlfn.IFS(AND($Z16&lt;&gt;"",AA16&lt;&gt;""),ABS($Z16-AA16),AND($Z16="",AA16=""),"",OR($Z16&lt;&gt;"",AA16&lt;&gt;""),"-")</f>
        <v>#N/A</v>
      </c>
    </row>
    <row r="17" spans="1:105" x14ac:dyDescent="0.2">
      <c r="A17" s="260" t="s">
        <v>1</v>
      </c>
      <c r="B17" s="259" t="e">
        <f>VLOOKUP($A17,Merged_couplings!$B:$BU,MATCH(B$1,Merged_couplings!$B$1:$BU$1,0),FALSE)</f>
        <v>#N/A</v>
      </c>
      <c r="C17" s="258" t="e">
        <f>VLOOKUP($A17,Merged_couplings!$B:$BU,MATCH(C$1,Merged_couplings!$B$1:$BU$1,0),FALSE)</f>
        <v>#N/A</v>
      </c>
      <c r="D17" s="258" t="e">
        <f>VLOOKUP($A17,Merged_couplings!$B:$BU,MATCH(D$1,Merged_couplings!$B$1:$BU$1,0),FALSE)</f>
        <v>#N/A</v>
      </c>
      <c r="E17" s="258" t="e">
        <f>VLOOKUP($A17,Merged_couplings!$B:$BU,MATCH(E$1,Merged_couplings!$B$1:$BU$1,0),FALSE)</f>
        <v>#N/A</v>
      </c>
      <c r="F17" s="258" t="e">
        <f>VLOOKUP($A17,Merged_couplings!$B:$BU,MATCH(F$1,Merged_couplings!$B$1:$BU$1,0),FALSE)</f>
        <v>#N/A</v>
      </c>
      <c r="G17" s="258" t="e">
        <f>VLOOKUP($A17,Merged_couplings!$B:$BU,MATCH(G$1,Merged_couplings!$B$1:$BU$1,0),FALSE)</f>
        <v>#N/A</v>
      </c>
      <c r="H17" s="258" t="e">
        <f>VLOOKUP($A17,Merged_couplings!$B:$BU,MATCH(H$1,Merged_couplings!$B$1:$BU$1,0),FALSE)</f>
        <v>#N/A</v>
      </c>
      <c r="I17" s="258" t="e">
        <f>VLOOKUP($A17,Merged_couplings!$B:$BU,MATCH(I$1,Merged_couplings!$B$1:$BU$1,0),FALSE)</f>
        <v>#N/A</v>
      </c>
      <c r="J17" s="258" t="e">
        <f>VLOOKUP($A17,Merged_couplings!$B:$BU,MATCH(J$1,Merged_couplings!$B$1:$BU$1,0),FALSE)</f>
        <v>#N/A</v>
      </c>
      <c r="K17" s="258" t="e">
        <f>VLOOKUP($A17,Merged_couplings!$B:$BU,MATCH(K$1,Merged_couplings!$B$1:$BU$1,0),FALSE)</f>
        <v>#N/A</v>
      </c>
      <c r="L17" s="258" t="e">
        <f>VLOOKUP($A17,Merged_couplings!$B:$BU,MATCH(L$1,Merged_couplings!$B$1:$BU$1,0),FALSE)</f>
        <v>#N/A</v>
      </c>
      <c r="M17" s="258" t="e">
        <f>VLOOKUP($A17,Merged_couplings!$B:$BU,MATCH(M$1,Merged_couplings!$B$1:$BU$1,0),FALSE)</f>
        <v>#N/A</v>
      </c>
      <c r="N17" s="258" t="e">
        <f>VLOOKUP($A17,Merged_couplings!$B:$BU,MATCH(N$1,Merged_couplings!$B$1:$BU$1,0),FALSE)</f>
        <v>#N/A</v>
      </c>
      <c r="O17" s="121" t="e">
        <f>IF(OR(B17="BIG",B17="BI-",B17="-IG"),VLOOKUP($A17,Merged_couplings!$B:$BU,MATCH(O$1,Merged_couplings!$B$1:$BU$1,0),FALSE),"")</f>
        <v>#N/A</v>
      </c>
      <c r="P17" s="120" t="e">
        <f>IF(OR(C17="BIG",C17="BI-",C17="-IG"),VLOOKUP($A17,Merged_couplings!$B:$BU,MATCH(P$1,Merged_couplings!$B$1:$BU$1,0),FALSE),"")</f>
        <v>#N/A</v>
      </c>
      <c r="Q17" s="120" t="e">
        <f>IF(OR(D17="BIG",D17="BI-",D17="-IG"),VLOOKUP($A17,Merged_couplings!$B:$BU,MATCH(Q$1,Merged_couplings!$B$1:$BU$1,0),FALSE),"")</f>
        <v>#N/A</v>
      </c>
      <c r="R17" s="120" t="e">
        <f t="shared" si="0"/>
        <v>#N/A</v>
      </c>
      <c r="S17" s="120" t="e">
        <f t="shared" si="0"/>
        <v>#N/A</v>
      </c>
      <c r="T17" s="120" t="e">
        <f t="shared" si="0"/>
        <v>#N/A</v>
      </c>
      <c r="U17" s="120" t="e">
        <f>IF(OR(H17="BIG",H17="BI-",H17="-IG"),VLOOKUP($A17,Merged_couplings!$B:$BU,MATCH(U$1,Merged_couplings!$B$1:$BU$1,0),FALSE),"")</f>
        <v>#N/A</v>
      </c>
      <c r="V17" s="120" t="e">
        <f>IF(OR(I17="BIG",I17="BI-",I17="-IG"),VLOOKUP($A17,Merged_couplings!$B:$BU,MATCH(V$1,Merged_couplings!$B$1:$BU$1,0),FALSE),"")</f>
        <v>#N/A</v>
      </c>
      <c r="W17" s="120" t="e">
        <f t="shared" si="1"/>
        <v>#N/A</v>
      </c>
      <c r="X17" s="120" t="e">
        <f>IF(OR(K17="BIG",K17="BI-",K17="-IG"),VLOOKUP($A17,Merged_couplings!$B:$BU,MATCH(X$1,Merged_couplings!$B$1:$BU$1,0),FALSE),"")</f>
        <v>#N/A</v>
      </c>
      <c r="Y17" s="120" t="e">
        <f>IF(OR(L17="BIG",L17="BI-",L17="-IG"),VLOOKUP($A17,Merged_couplings!$B:$BU,MATCH(Y$1,Merged_couplings!$B$1:$BU$1,0),FALSE),"")</f>
        <v>#N/A</v>
      </c>
      <c r="Z17" s="120" t="e">
        <f>IF(OR(M17="BIG",M17="BI-",M17="-IG"),VLOOKUP($A17,Merged_couplings!$B:$BU,MATCH(Z$1,Merged_couplings!$B$1:$BU$1,0),FALSE),"")</f>
        <v>#N/A</v>
      </c>
      <c r="AA17" s="120" t="e">
        <f>IF(OR(N17="BIG",N17="BI-",N17="-IG"),VLOOKUP($A17,Merged_couplings!$B:$BU,MATCH(AA$1,Merged_couplings!$B$1:$BU$1,0),FALSE),"")</f>
        <v>#N/A</v>
      </c>
      <c r="AB17" s="123" t="e" cm="1">
        <f t="array" ref="AB17">_xlfn.IFS(AND($O17&lt;&gt;"",P17&lt;&gt;""),ABS($O17-P17),AND($O17="",P17=""),"",OR($O17&lt;&gt;"",P17&lt;&gt;""),"-")</f>
        <v>#N/A</v>
      </c>
      <c r="AC17" s="122" t="e" cm="1">
        <f t="array" ref="AC17">_xlfn.IFS(AND($O17&lt;&gt;"",Q17&lt;&gt;""),ABS($O17-Q17),AND($O17="",Q17=""),"",OR($O17&lt;&gt;"",Q17&lt;&gt;""),"-")</f>
        <v>#N/A</v>
      </c>
      <c r="AD17" s="122" t="e" cm="1">
        <f t="array" ref="AD17">_xlfn.IFS(AND($O17&lt;&gt;"",R17&lt;&gt;""),ABS($O17-R17),AND($O17="",R17=""),"",OR($O17&lt;&gt;"",R17&lt;&gt;""),"-")</f>
        <v>#N/A</v>
      </c>
      <c r="AE17" s="122" t="e" cm="1">
        <f t="array" ref="AE17">_xlfn.IFS(AND($O17&lt;&gt;"",S17&lt;&gt;""),ABS($O17-S17),AND($O17="",S17=""),"",OR($O17&lt;&gt;"",S17&lt;&gt;""),"-")</f>
        <v>#N/A</v>
      </c>
      <c r="AF17" s="122" t="e" cm="1">
        <f t="array" ref="AF17">_xlfn.IFS(AND($O17&lt;&gt;"",T17&lt;&gt;""),ABS($O17-T17),AND($O17="",T17=""),"",OR($O17&lt;&gt;"",T17&lt;&gt;""),"-")</f>
        <v>#N/A</v>
      </c>
      <c r="AG17" s="122" t="e" cm="1">
        <f t="array" ref="AG17">_xlfn.IFS(AND($O17&lt;&gt;"",U17&lt;&gt;""),ABS($O17-U17),AND($O17="",U17=""),"",OR($O17&lt;&gt;"",U17&lt;&gt;""),"-")</f>
        <v>#N/A</v>
      </c>
      <c r="AH17" s="122" t="e" cm="1">
        <f t="array" ref="AH17">_xlfn.IFS(AND($O17&lt;&gt;"",V17&lt;&gt;""),ABS($O17-V17),AND($O17="",V17=""),"",OR($O17&lt;&gt;"",V17&lt;&gt;""),"-")</f>
        <v>#N/A</v>
      </c>
      <c r="AI17" s="122" t="e" cm="1">
        <f t="array" ref="AI17">_xlfn.IFS(AND($O17&lt;&gt;"",W17&lt;&gt;""),ABS($O17-W17),AND($O17="",W17=""),"",OR($O17&lt;&gt;"",W17&lt;&gt;""),"-")</f>
        <v>#N/A</v>
      </c>
      <c r="AJ17" s="122" t="e" cm="1">
        <f t="array" ref="AJ17">_xlfn.IFS(AND($O17&lt;&gt;"",X17&lt;&gt;""),ABS($O17-X17),AND($O17="",X17=""),"",OR($O17&lt;&gt;"",X17&lt;&gt;""),"-")</f>
        <v>#N/A</v>
      </c>
      <c r="AK17" s="122" t="e" cm="1">
        <f t="array" ref="AK17">_xlfn.IFS(AND($O17&lt;&gt;"",Y17&lt;&gt;""),ABS($O17-Y17),AND($O17="",Y17=""),"",OR($O17&lt;&gt;"",Y17&lt;&gt;""),"-")</f>
        <v>#N/A</v>
      </c>
      <c r="AL17" s="122" t="e" cm="1">
        <f t="array" ref="AL17">_xlfn.IFS(AND($O17&lt;&gt;"",Z17&lt;&gt;""),ABS($O17-Z17),AND($O17="",Z17=""),"",OR($O17&lt;&gt;"",Z17&lt;&gt;""),"-")</f>
        <v>#N/A</v>
      </c>
      <c r="AM17" s="122" t="e" cm="1">
        <f t="array" ref="AM17">_xlfn.IFS(AND($O17&lt;&gt;"",AA17&lt;&gt;""),ABS($O17-AA17),AND($O17="",AA17=""),"",OR($O17&lt;&gt;"",AA17&lt;&gt;""),"-")</f>
        <v>#N/A</v>
      </c>
      <c r="AN17" s="121" t="e" cm="1">
        <f t="array" ref="AN17">_xlfn.IFS(AND($P17&lt;&gt;"",Q17&lt;&gt;""),ABS($P17-Q17),AND($P17="",Q17=""),"",OR($P17&lt;&gt;"",Q17&lt;&gt;""),"-")</f>
        <v>#N/A</v>
      </c>
      <c r="AO17" s="120" t="e" cm="1">
        <f t="array" ref="AO17">_xlfn.IFS(AND($P17&lt;&gt;"",R17&lt;&gt;""),ABS($P17-R17),AND($P17="",R17=""),"",OR($P17&lt;&gt;"",R17&lt;&gt;""),"-")</f>
        <v>#N/A</v>
      </c>
      <c r="AP17" s="120" t="e" cm="1">
        <f t="array" ref="AP17">_xlfn.IFS(AND($P17&lt;&gt;"",S17&lt;&gt;""),ABS($P17-S17),AND($P17="",S17=""),"",OR($P17&lt;&gt;"",S17&lt;&gt;""),"-")</f>
        <v>#N/A</v>
      </c>
      <c r="AQ17" s="120" t="e" cm="1">
        <f t="array" ref="AQ17">_xlfn.IFS(AND($P17&lt;&gt;"",T17&lt;&gt;""),ABS($P17-T17),AND($P17="",T17=""),"",OR($P17&lt;&gt;"",T17&lt;&gt;""),"-")</f>
        <v>#N/A</v>
      </c>
      <c r="AR17" s="120" t="e" cm="1">
        <f t="array" ref="AR17">_xlfn.IFS(AND($P17&lt;&gt;"",U17&lt;&gt;""),ABS($P17-U17),AND($P17="",U17=""),"",OR($P17&lt;&gt;"",U17&lt;&gt;""),"-")</f>
        <v>#N/A</v>
      </c>
      <c r="AS17" s="120" t="e" cm="1">
        <f t="array" ref="AS17">_xlfn.IFS(AND($P17&lt;&gt;"",V17&lt;&gt;""),ABS($P17-V17),AND($P17="",V17=""),"",OR($P17&lt;&gt;"",V17&lt;&gt;""),"-")</f>
        <v>#N/A</v>
      </c>
      <c r="AT17" s="120" t="e" cm="1">
        <f t="array" ref="AT17">_xlfn.IFS(AND($P17&lt;&gt;"",W17&lt;&gt;""),ABS($P17-W17),AND($P17="",W17=""),"",OR($P17&lt;&gt;"",W17&lt;&gt;""),"-")</f>
        <v>#N/A</v>
      </c>
      <c r="AU17" s="120" t="e" cm="1">
        <f t="array" ref="AU17">_xlfn.IFS(AND($P17&lt;&gt;"",X17&lt;&gt;""),ABS($P17-X17),AND($P17="",X17=""),"",OR($P17&lt;&gt;"",X17&lt;&gt;""),"-")</f>
        <v>#N/A</v>
      </c>
      <c r="AV17" s="120" t="e" cm="1">
        <f t="array" ref="AV17">_xlfn.IFS(AND($P17&lt;&gt;"",Y17&lt;&gt;""),ABS($P17-Y17),AND($P17="",Y17=""),"",OR($P17&lt;&gt;"",Y17&lt;&gt;""),"-")</f>
        <v>#N/A</v>
      </c>
      <c r="AW17" s="120" t="e" cm="1">
        <f t="array" ref="AW17">_xlfn.IFS(AND($P17&lt;&gt;"",Z17&lt;&gt;""),ABS($P17-Z17),AND($P17="",Z17=""),"",OR($P17&lt;&gt;"",Z17&lt;&gt;""),"-")</f>
        <v>#N/A</v>
      </c>
      <c r="AX17" s="120" t="e" cm="1">
        <f t="array" ref="AX17">_xlfn.IFS(AND($P17&lt;&gt;"",AA17&lt;&gt;""),ABS($P17-AA17),AND($P17="",AA17=""),"",OR($P17&lt;&gt;"",AA17&lt;&gt;""),"-")</f>
        <v>#N/A</v>
      </c>
      <c r="AY17" s="121" t="e" cm="1">
        <f t="array" ref="AY17">_xlfn.IFS(AND($Q17&lt;&gt;"",R17&lt;&gt;""),ABS($Q17-R17),AND($Q17="",R17=""),"",OR($Q17&lt;&gt;"",R17&lt;&gt;""),"-")</f>
        <v>#N/A</v>
      </c>
      <c r="AZ17" s="334" t="e" cm="1">
        <f t="array" ref="AZ17">_xlfn.IFS(AND($Q17&lt;&gt;"",S17&lt;&gt;""),ABS($Q17-S17),AND($Q17="",S17=""),"",OR($Q17&lt;&gt;"",S17&lt;&gt;""),"-")</f>
        <v>#N/A</v>
      </c>
      <c r="BA17" s="334" t="e" cm="1">
        <f t="array" ref="BA17">_xlfn.IFS(AND($Q17&lt;&gt;"",T17&lt;&gt;""),ABS($Q17-T17),AND($Q17="",T17=""),"",OR($Q17&lt;&gt;"",T17&lt;&gt;""),"-")</f>
        <v>#N/A</v>
      </c>
      <c r="BB17" s="120" t="e" cm="1">
        <f t="array" ref="BB17">_xlfn.IFS(AND($Q17&lt;&gt;"",U17&lt;&gt;""),ABS($Q17-U17),AND($Q17="",U17=""),"",OR($Q17&lt;&gt;"",U17&lt;&gt;""),"-")</f>
        <v>#N/A</v>
      </c>
      <c r="BC17" s="120" t="e" cm="1">
        <f t="array" ref="BC17">_xlfn.IFS(AND($Q17&lt;&gt;"",V17&lt;&gt;""),ABS($Q17-V17),AND($Q17="",V17=""),"",OR($Q17&lt;&gt;"",V17&lt;&gt;""),"-")</f>
        <v>#N/A</v>
      </c>
      <c r="BD17" s="120" t="e" cm="1">
        <f t="array" ref="BD17">_xlfn.IFS(AND($Q17&lt;&gt;"",W17&lt;&gt;""),ABS($Q17-W17),AND($Q17="",W17=""),"",OR($Q17&lt;&gt;"",W17&lt;&gt;""),"-")</f>
        <v>#N/A</v>
      </c>
      <c r="BE17" s="120" t="e" cm="1">
        <f t="array" ref="BE17">_xlfn.IFS(AND($Q17&lt;&gt;"",X17&lt;&gt;""),ABS($Q17-X17),AND($Q17="",X17=""),"",OR($Q17&lt;&gt;"",X17&lt;&gt;""),"-")</f>
        <v>#N/A</v>
      </c>
      <c r="BF17" s="120" t="e" cm="1">
        <f t="array" ref="BF17">_xlfn.IFS(AND($Q17&lt;&gt;"",Y17&lt;&gt;""),ABS($Q17-Y17),AND($Q17="",Y17=""),"",OR($Q17&lt;&gt;"",Y17&lt;&gt;""),"-")</f>
        <v>#N/A</v>
      </c>
      <c r="BG17" s="120" t="e" cm="1">
        <f t="array" ref="BG17">_xlfn.IFS(AND($Q17&lt;&gt;"",Z17&lt;&gt;""),ABS($Q17-Z17),AND($Q17="",Z17=""),"",OR($Q17&lt;&gt;"",Z17&lt;&gt;""),"-")</f>
        <v>#N/A</v>
      </c>
      <c r="BH17" s="120" t="e" cm="1">
        <f t="array" ref="BH17">_xlfn.IFS(AND($Q17&lt;&gt;"",AA17&lt;&gt;""),ABS($Q17-AA17),AND($Q17="",AA17=""),"",OR($Q17&lt;&gt;"",AA17&lt;&gt;""),"-")</f>
        <v>#N/A</v>
      </c>
      <c r="BI17" s="121" t="e" cm="1">
        <f t="array" ref="BI17">_xlfn.IFS(AND($R17&lt;&gt;"",S17&lt;&gt;""),ABS($R17-S17),AND($R17="",S17=""),"",OR($R17&lt;&gt;"",S17&lt;&gt;""),"-")</f>
        <v>#N/A</v>
      </c>
      <c r="BJ17" s="120" t="e" cm="1">
        <f t="array" ref="BJ17">_xlfn.IFS(AND($R17&lt;&gt;"",T17&lt;&gt;""),ABS($R17-T17),AND($R17="",T17=""),"",OR($R17&lt;&gt;"",T17&lt;&gt;""),"-")</f>
        <v>#N/A</v>
      </c>
      <c r="BK17" s="334" t="e" cm="1">
        <f t="array" ref="BK17">_xlfn.IFS(AND($R17&lt;&gt;"",U17&lt;&gt;""),ABS($R17-U17),AND($R17="",U17=""),"",OR($R17&lt;&gt;"",U17&lt;&gt;""),"-")</f>
        <v>#N/A</v>
      </c>
      <c r="BL17" s="120" t="e" cm="1">
        <f t="array" ref="BL17">_xlfn.IFS(AND($R17&lt;&gt;"",V17&lt;&gt;""),ABS($R17-V17),AND($R17="",V17=""),"",OR($R17&lt;&gt;"",V17&lt;&gt;""),"-")</f>
        <v>#N/A</v>
      </c>
      <c r="BM17" s="120" t="e" cm="1">
        <f t="array" ref="BM17">_xlfn.IFS(AND($R17&lt;&gt;"",W17&lt;&gt;""),ABS($R17-W17),AND($R17="",W17=""),"",OR($R17&lt;&gt;"",W17&lt;&gt;""),"-")</f>
        <v>#N/A</v>
      </c>
      <c r="BN17" s="120" t="e" cm="1">
        <f t="array" ref="BN17">_xlfn.IFS(AND($R17&lt;&gt;"",X17&lt;&gt;""),ABS($R17-X17),AND($R17="",X17=""),"",OR($R17&lt;&gt;"",X17&lt;&gt;""),"-")</f>
        <v>#N/A</v>
      </c>
      <c r="BO17" s="120" t="e" cm="1">
        <f t="array" ref="BO17">_xlfn.IFS(AND($R17&lt;&gt;"",Y17&lt;&gt;""),ABS($R17-Y17),AND($R17="",Y17=""),"",OR($R17&lt;&gt;"",Y17&lt;&gt;""),"-")</f>
        <v>#N/A</v>
      </c>
      <c r="BP17" s="120" t="e" cm="1">
        <f t="array" ref="BP17">_xlfn.IFS(AND($R17&lt;&gt;"",Z17&lt;&gt;""),ABS($R17-Z17),AND($R17="",Z17=""),"",OR($R17&lt;&gt;"",Z17&lt;&gt;""),"-")</f>
        <v>#N/A</v>
      </c>
      <c r="BQ17" s="120" t="e" cm="1">
        <f t="array" ref="BQ17">_xlfn.IFS(AND($R17&lt;&gt;"",AA17&lt;&gt;""),ABS($R17-AA17),AND($R17="",AA17=""),"",OR($R17&lt;&gt;"",AA17&lt;&gt;""),"-")</f>
        <v>#N/A</v>
      </c>
      <c r="BR17" s="121" t="e" cm="1">
        <f t="array" ref="BR17">_xlfn.IFS(AND($S17&lt;&gt;"",T17&lt;&gt;""),ABS($S17-T17),AND($S17="",T17=""),"",OR($S17&lt;&gt;"",T17&lt;&gt;""),"-")</f>
        <v>#N/A</v>
      </c>
      <c r="BS17" s="334" t="e" cm="1">
        <f t="array" ref="BS17">_xlfn.IFS(AND($S17&lt;&gt;"",U17&lt;&gt;""),ABS($S17-U17),AND($S17="",U17=""),"",OR($S17&lt;&gt;"",U17&lt;&gt;""),"-")</f>
        <v>#N/A</v>
      </c>
      <c r="BT17" s="120" t="e" cm="1">
        <f t="array" ref="BT17">_xlfn.IFS(AND($S17&lt;&gt;"",V17&lt;&gt;""),ABS($S17-V17),AND($S17="",V17=""),"",OR($S17&lt;&gt;"",V17&lt;&gt;""),"-")</f>
        <v>#N/A</v>
      </c>
      <c r="BU17" s="120" t="e" cm="1">
        <f t="array" ref="BU17">_xlfn.IFS(AND($S17&lt;&gt;"",W17&lt;&gt;""),ABS($S17-W17),AND($S17="",W17=""),"",OR($S17&lt;&gt;"",W17&lt;&gt;""),"-")</f>
        <v>#N/A</v>
      </c>
      <c r="BV17" s="120" t="e" cm="1">
        <f t="array" ref="BV17">_xlfn.IFS(AND($S17&lt;&gt;"",X17&lt;&gt;""),ABS($S17-X17),AND($S17="",X17=""),"",OR($S17&lt;&gt;"",X17&lt;&gt;""),"-")</f>
        <v>#N/A</v>
      </c>
      <c r="BW17" s="120" t="e" cm="1">
        <f t="array" ref="BW17">_xlfn.IFS(AND($S17&lt;&gt;"",Y17&lt;&gt;""),ABS($S17-Y17),AND($S17="",Y17=""),"",OR($S17&lt;&gt;"",Y17&lt;&gt;""),"-")</f>
        <v>#N/A</v>
      </c>
      <c r="BX17" s="120" t="e" cm="1">
        <f t="array" ref="BX17">_xlfn.IFS(AND($S17&lt;&gt;"",Z17&lt;&gt;""),ABS($S17-Z17),AND($S17="",Z17=""),"",OR($S17&lt;&gt;"",Z17&lt;&gt;""),"-")</f>
        <v>#N/A</v>
      </c>
      <c r="BY17" s="120" t="e" cm="1">
        <f t="array" ref="BY17">_xlfn.IFS(AND($S17&lt;&gt;"",AA17&lt;&gt;""),ABS($S17-AA17),AND($S17="",AA17=""),"",OR($S17&lt;&gt;"",AA17&lt;&gt;""),"-")</f>
        <v>#N/A</v>
      </c>
      <c r="BZ17" s="121" t="e" cm="1">
        <f t="array" ref="BZ17">_xlfn.IFS(AND($T17&lt;&gt;"",U17&lt;&gt;""),ABS($T17-U17),AND($T17="",U17=""),"",OR($T17&lt;&gt;"",U17&lt;&gt;""),"-")</f>
        <v>#N/A</v>
      </c>
      <c r="CA17" s="120" t="e" cm="1">
        <f t="array" ref="CA17">_xlfn.IFS(AND($T17&lt;&gt;"",V17&lt;&gt;""),ABS($T17-V17),AND($T17="",V17=""),"",OR($T17&lt;&gt;"",V17&lt;&gt;""),"-")</f>
        <v>#N/A</v>
      </c>
      <c r="CB17" s="120" t="e" cm="1">
        <f t="array" ref="CB17">_xlfn.IFS(AND($T17&lt;&gt;"",W17&lt;&gt;""),ABS($T17-W17),AND($T17="",W17=""),"",OR($T17&lt;&gt;"",W17&lt;&gt;""),"-")</f>
        <v>#N/A</v>
      </c>
      <c r="CC17" s="120" t="e" cm="1">
        <f t="array" ref="CC17">_xlfn.IFS(AND($T17&lt;&gt;"",X17&lt;&gt;""),ABS($T17-X17),AND($T17="",X17=""),"",OR($T17&lt;&gt;"",X17&lt;&gt;""),"-")</f>
        <v>#N/A</v>
      </c>
      <c r="CD17" s="120" t="e" cm="1">
        <f t="array" ref="CD17">_xlfn.IFS(AND($T17&lt;&gt;"",Y17&lt;&gt;""),ABS($T17-Y17),AND($T17="",Y17=""),"",OR($T17&lt;&gt;"",Y17&lt;&gt;""),"-")</f>
        <v>#N/A</v>
      </c>
      <c r="CE17" s="120" t="e" cm="1">
        <f t="array" ref="CE17">_xlfn.IFS(AND($T17&lt;&gt;"",Z17&lt;&gt;""),ABS($T17-Z17),AND($T17="",Z17=""),"",OR($T17&lt;&gt;"",Z17&lt;&gt;""),"-")</f>
        <v>#N/A</v>
      </c>
      <c r="CF17" s="120" t="e" cm="1">
        <f t="array" ref="CF17">_xlfn.IFS(AND($T17&lt;&gt;"",AA17&lt;&gt;""),ABS($T17-AA17),AND($T17="",AA17=""),"",OR($T17&lt;&gt;"",AA17&lt;&gt;""),"-")</f>
        <v>#N/A</v>
      </c>
      <c r="CG17" s="121" t="e" cm="1">
        <f t="array" ref="CG17">_xlfn.IFS(AND($U17&lt;&gt;"",V17&lt;&gt;""),ABS($U17-V17),AND($U17="",V17=""),"",OR($U17&lt;&gt;"",V17&lt;&gt;""),"-")</f>
        <v>#N/A</v>
      </c>
      <c r="CH17" s="120" t="e" cm="1">
        <f t="array" ref="CH17">_xlfn.IFS(AND($U17&lt;&gt;"",W17&lt;&gt;""),ABS($U17-W17),AND($U17="",W17=""),"",OR($U17&lt;&gt;"",W17&lt;&gt;""),"-")</f>
        <v>#N/A</v>
      </c>
      <c r="CI17" s="120" t="e" cm="1">
        <f t="array" ref="CI17">_xlfn.IFS(AND($U17&lt;&gt;"",X17&lt;&gt;""),ABS($U17-X17),AND($U17="",X17=""),"",OR($U17&lt;&gt;"",X17&lt;&gt;""),"-")</f>
        <v>#N/A</v>
      </c>
      <c r="CJ17" s="120" t="e" cm="1">
        <f t="array" ref="CJ17">_xlfn.IFS(AND($U17&lt;&gt;"",Y17&lt;&gt;""),ABS($U17-Y17),AND($U17="",Y17=""),"",OR($U17&lt;&gt;"",Y17&lt;&gt;""),"-")</f>
        <v>#N/A</v>
      </c>
      <c r="CK17" s="120" t="e" cm="1">
        <f t="array" ref="CK17">_xlfn.IFS(AND($U17&lt;&gt;"",Z17&lt;&gt;""),ABS($U17-Z17),AND($U17="",Z17=""),"",OR($U17&lt;&gt;"",Z17&lt;&gt;""),"-")</f>
        <v>#N/A</v>
      </c>
      <c r="CL17" s="120" t="e" cm="1">
        <f t="array" ref="CL17">_xlfn.IFS(AND($U17&lt;&gt;"",AA17&lt;&gt;""),ABS($U17-AA17),AND($U17="",AA17=""),"",OR($U17&lt;&gt;"",AA17&lt;&gt;""),"-")</f>
        <v>#N/A</v>
      </c>
      <c r="CM17" s="121" t="e" cm="1">
        <f t="array" ref="CM17">_xlfn.IFS(AND($V17&lt;&gt;"",W17&lt;&gt;""),ABS($V17-W17),AND($V17="",W17=""),"",OR($V17&lt;&gt;"",W17&lt;&gt;""),"-")</f>
        <v>#N/A</v>
      </c>
      <c r="CN17" s="120" t="e" cm="1">
        <f t="array" ref="CN17">_xlfn.IFS(AND($V17&lt;&gt;"",X17&lt;&gt;""),ABS($V17-X17),AND($V17="",X17=""),"",OR($V17&lt;&gt;"",X17&lt;&gt;""),"-")</f>
        <v>#N/A</v>
      </c>
      <c r="CO17" s="120" t="e" cm="1">
        <f t="array" ref="CO17">_xlfn.IFS(AND($V17&lt;&gt;"",Y17&lt;&gt;""),ABS($V17-Y17),AND($V17="",Y17=""),"",OR($V17&lt;&gt;"",Y17&lt;&gt;""),"-")</f>
        <v>#N/A</v>
      </c>
      <c r="CP17" s="120" t="e" cm="1">
        <f t="array" ref="CP17">_xlfn.IFS(AND($V17&lt;&gt;"",Z17&lt;&gt;""),ABS($V17-Z17),AND($V17="",Z17=""),"",OR($V17&lt;&gt;"",Z17&lt;&gt;""),"-")</f>
        <v>#N/A</v>
      </c>
      <c r="CQ17" s="120" t="e" cm="1">
        <f t="array" ref="CQ17">_xlfn.IFS(AND($V17&lt;&gt;"",AA17&lt;&gt;""),ABS($V17-AA17),AND($V17="",AA17=""),"",OR($V17&lt;&gt;"",AA17&lt;&gt;""),"-")</f>
        <v>#N/A</v>
      </c>
      <c r="CR17" s="121" t="e" cm="1">
        <f t="array" ref="CR17">_xlfn.IFS(AND($W17&lt;&gt;"",X17&lt;&gt;""),ABS($W17-X17),AND($W17="",X17=""),"",OR($W17&lt;&gt;"",X17&lt;&gt;""),"-")</f>
        <v>#N/A</v>
      </c>
      <c r="CS17" s="120" t="e" cm="1">
        <f t="array" ref="CS17">_xlfn.IFS(AND($W17&lt;&gt;"",Y17&lt;&gt;""),ABS($W17-Y17),AND($W17="",Y17=""),"",OR($W17&lt;&gt;"",Y17&lt;&gt;""),"-")</f>
        <v>#N/A</v>
      </c>
      <c r="CT17" s="120" t="e" cm="1">
        <f t="array" ref="CT17">_xlfn.IFS(AND($W17&lt;&gt;"",Z17&lt;&gt;""),ABS($W17-Z17),AND($W17="",Z17=""),"",OR($W17&lt;&gt;"",Z17&lt;&gt;""),"-")</f>
        <v>#N/A</v>
      </c>
      <c r="CU17" s="120" t="e" cm="1">
        <f t="array" ref="CU17">_xlfn.IFS(AND($W17&lt;&gt;"",AA17&lt;&gt;""),ABS($W17-AA17),AND($W17="",AA17=""),"",OR($W17&lt;&gt;"",AA17&lt;&gt;""),"-")</f>
        <v>#N/A</v>
      </c>
      <c r="CV17" s="121" t="e" cm="1">
        <f t="array" ref="CV17">_xlfn.IFS(AND($X17&lt;&gt;"",Y17&lt;&gt;""),ABS($X17-Y17),AND($X17="",Y17=""),"",OR($X17&lt;&gt;"",Y17&lt;&gt;""),"-")</f>
        <v>#N/A</v>
      </c>
      <c r="CW17" s="120" t="e" cm="1">
        <f t="array" ref="CW17">_xlfn.IFS(AND($X17&lt;&gt;"",Z17&lt;&gt;""),ABS($X17-Z17),AND($X17="",Z17=""),"",OR($X17&lt;&gt;"",Z17&lt;&gt;""),"-")</f>
        <v>#N/A</v>
      </c>
      <c r="CX17" s="120" t="e" cm="1">
        <f t="array" ref="CX17">_xlfn.IFS(AND($X17&lt;&gt;"",AA17&lt;&gt;""),ABS($X17-AA17),AND($X17="",AA17=""),"",OR($X17&lt;&gt;"",AA17&lt;&gt;""),"-")</f>
        <v>#N/A</v>
      </c>
      <c r="CY17" s="121" t="e" cm="1">
        <f t="array" ref="CY17">_xlfn.IFS(AND($Y17&lt;&gt;"",Z17&lt;&gt;""),ABS($Y17-Z17),AND($Y17="",Z17=""),"",OR($Y17&lt;&gt;"",Z17&lt;&gt;""),"-")</f>
        <v>#N/A</v>
      </c>
      <c r="CZ17" s="120" t="e" cm="1">
        <f t="array" ref="CZ17">_xlfn.IFS(AND($Y17&lt;&gt;"",AA17&lt;&gt;""),ABS($Y17-AA17),AND($Y17="",AA17=""),"",OR($Y17&lt;&gt;"",AA17&lt;&gt;""),"-")</f>
        <v>#N/A</v>
      </c>
      <c r="DA17" s="121" t="e" cm="1">
        <f t="array" ref="DA17">_xlfn.IFS(AND($Z17&lt;&gt;"",AA17&lt;&gt;""),ABS($Z17-AA17),AND($Z17="",AA17=""),"",OR($Z17&lt;&gt;"",AA17&lt;&gt;""),"-")</f>
        <v>#N/A</v>
      </c>
    </row>
    <row r="18" spans="1:105" x14ac:dyDescent="0.2">
      <c r="A18" s="260" t="s">
        <v>62</v>
      </c>
      <c r="B18" s="259" t="e">
        <f>VLOOKUP($A18,Merged_couplings!$B:$BU,MATCH(B$1,Merged_couplings!$B$1:$BU$1,0),FALSE)</f>
        <v>#N/A</v>
      </c>
      <c r="C18" s="258" t="e">
        <f>VLOOKUP($A18,Merged_couplings!$B:$BU,MATCH(C$1,Merged_couplings!$B$1:$BU$1,0),FALSE)</f>
        <v>#N/A</v>
      </c>
      <c r="D18" s="258" t="e">
        <f>VLOOKUP($A18,Merged_couplings!$B:$BU,MATCH(D$1,Merged_couplings!$B$1:$BU$1,0),FALSE)</f>
        <v>#N/A</v>
      </c>
      <c r="E18" s="258" t="e">
        <f>VLOOKUP($A18,Merged_couplings!$B:$BU,MATCH(E$1,Merged_couplings!$B$1:$BU$1,0),FALSE)</f>
        <v>#N/A</v>
      </c>
      <c r="F18" s="258" t="e">
        <f>VLOOKUP($A18,Merged_couplings!$B:$BU,MATCH(F$1,Merged_couplings!$B$1:$BU$1,0),FALSE)</f>
        <v>#N/A</v>
      </c>
      <c r="G18" s="258" t="e">
        <f>VLOOKUP($A18,Merged_couplings!$B:$BU,MATCH(G$1,Merged_couplings!$B$1:$BU$1,0),FALSE)</f>
        <v>#N/A</v>
      </c>
      <c r="H18" s="258" t="e">
        <f>VLOOKUP($A18,Merged_couplings!$B:$BU,MATCH(H$1,Merged_couplings!$B$1:$BU$1,0),FALSE)</f>
        <v>#N/A</v>
      </c>
      <c r="I18" s="258" t="e">
        <f>VLOOKUP($A18,Merged_couplings!$B:$BU,MATCH(I$1,Merged_couplings!$B$1:$BU$1,0),FALSE)</f>
        <v>#N/A</v>
      </c>
      <c r="J18" s="258" t="e">
        <f>VLOOKUP($A18,Merged_couplings!$B:$BU,MATCH(J$1,Merged_couplings!$B$1:$BU$1,0),FALSE)</f>
        <v>#N/A</v>
      </c>
      <c r="K18" s="258" t="e">
        <f>VLOOKUP($A18,Merged_couplings!$B:$BU,MATCH(K$1,Merged_couplings!$B$1:$BU$1,0),FALSE)</f>
        <v>#N/A</v>
      </c>
      <c r="L18" s="258" t="e">
        <f>VLOOKUP($A18,Merged_couplings!$B:$BU,MATCH(L$1,Merged_couplings!$B$1:$BU$1,0),FALSE)</f>
        <v>#N/A</v>
      </c>
      <c r="M18" s="258" t="e">
        <f>VLOOKUP($A18,Merged_couplings!$B:$BU,MATCH(M$1,Merged_couplings!$B$1:$BU$1,0),FALSE)</f>
        <v>#N/A</v>
      </c>
      <c r="N18" s="258" t="e">
        <f>VLOOKUP($A18,Merged_couplings!$B:$BU,MATCH(N$1,Merged_couplings!$B$1:$BU$1,0),FALSE)</f>
        <v>#N/A</v>
      </c>
      <c r="O18" s="121" t="e">
        <f>IF(OR(B18="BIG",B18="BI-",B18="-IG"),VLOOKUP($A18,Merged_couplings!$B:$BU,MATCH(O$1,Merged_couplings!$B$1:$BU$1,0),FALSE),"")</f>
        <v>#N/A</v>
      </c>
      <c r="P18" s="120" t="e">
        <f>IF(OR(C18="BIG",C18="BI-",C18="-IG"),VLOOKUP($A18,Merged_couplings!$B:$BU,MATCH(P$1,Merged_couplings!$B$1:$BU$1,0),FALSE),"")</f>
        <v>#N/A</v>
      </c>
      <c r="Q18" s="120" t="e">
        <f>IF(OR(D18="BIG",D18="BI-",D18="-IG"),VLOOKUP($A18,Merged_couplings!$B:$BU,MATCH(Q$1,Merged_couplings!$B$1:$BU$1,0),FALSE),"")</f>
        <v>#N/A</v>
      </c>
      <c r="R18" s="120" t="e">
        <f t="shared" si="0"/>
        <v>#N/A</v>
      </c>
      <c r="S18" s="120" t="e">
        <f t="shared" si="0"/>
        <v>#N/A</v>
      </c>
      <c r="T18" s="120" t="e">
        <f t="shared" si="0"/>
        <v>#N/A</v>
      </c>
      <c r="U18" s="120" t="e">
        <f>IF(OR(H18="BIG",H18="BI-",H18="-IG"),VLOOKUP($A18,Merged_couplings!$B:$BU,MATCH(U$1,Merged_couplings!$B$1:$BU$1,0),FALSE),"")</f>
        <v>#N/A</v>
      </c>
      <c r="V18" s="120" t="e">
        <f>IF(OR(I18="BIG",I18="BI-",I18="-IG"),VLOOKUP($A18,Merged_couplings!$B:$BU,MATCH(V$1,Merged_couplings!$B$1:$BU$1,0),FALSE),"")</f>
        <v>#N/A</v>
      </c>
      <c r="W18" s="120" t="e">
        <f t="shared" si="1"/>
        <v>#N/A</v>
      </c>
      <c r="X18" s="120" t="e">
        <f>IF(OR(K18="BIG",K18="BI-",K18="-IG"),VLOOKUP($A18,Merged_couplings!$B:$BU,MATCH(X$1,Merged_couplings!$B$1:$BU$1,0),FALSE),"")</f>
        <v>#N/A</v>
      </c>
      <c r="Y18" s="120" t="e">
        <f>IF(OR(L18="BIG",L18="BI-",L18="-IG"),VLOOKUP($A18,Merged_couplings!$B:$BU,MATCH(Y$1,Merged_couplings!$B$1:$BU$1,0),FALSE),"")</f>
        <v>#N/A</v>
      </c>
      <c r="Z18" s="120" t="e">
        <f>IF(OR(M18="BIG",M18="BI-",M18="-IG"),VLOOKUP($A18,Merged_couplings!$B:$BU,MATCH(Z$1,Merged_couplings!$B$1:$BU$1,0),FALSE),"")</f>
        <v>#N/A</v>
      </c>
      <c r="AA18" s="120" t="e">
        <f>IF(OR(N18="BIG",N18="BI-",N18="-IG"),VLOOKUP($A18,Merged_couplings!$B:$BU,MATCH(AA$1,Merged_couplings!$B$1:$BU$1,0),FALSE),"")</f>
        <v>#N/A</v>
      </c>
      <c r="AB18" s="123" t="e" cm="1">
        <f t="array" ref="AB18">_xlfn.IFS(AND($O18&lt;&gt;"",P18&lt;&gt;""),ABS($O18-P18),AND($O18="",P18=""),"",OR($O18&lt;&gt;"",P18&lt;&gt;""),"-")</f>
        <v>#N/A</v>
      </c>
      <c r="AC18" s="122" t="e" cm="1">
        <f t="array" ref="AC18">_xlfn.IFS(AND($O18&lt;&gt;"",Q18&lt;&gt;""),ABS($O18-Q18),AND($O18="",Q18=""),"",OR($O18&lt;&gt;"",Q18&lt;&gt;""),"-")</f>
        <v>#N/A</v>
      </c>
      <c r="AD18" s="122" t="e" cm="1">
        <f t="array" ref="AD18">_xlfn.IFS(AND($O18&lt;&gt;"",R18&lt;&gt;""),ABS($O18-R18),AND($O18="",R18=""),"",OR($O18&lt;&gt;"",R18&lt;&gt;""),"-")</f>
        <v>#N/A</v>
      </c>
      <c r="AE18" s="122" t="e" cm="1">
        <f t="array" ref="AE18">_xlfn.IFS(AND($O18&lt;&gt;"",S18&lt;&gt;""),ABS($O18-S18),AND($O18="",S18=""),"",OR($O18&lt;&gt;"",S18&lt;&gt;""),"-")</f>
        <v>#N/A</v>
      </c>
      <c r="AF18" s="122" t="e" cm="1">
        <f t="array" ref="AF18">_xlfn.IFS(AND($O18&lt;&gt;"",T18&lt;&gt;""),ABS($O18-T18),AND($O18="",T18=""),"",OR($O18&lt;&gt;"",T18&lt;&gt;""),"-")</f>
        <v>#N/A</v>
      </c>
      <c r="AG18" s="122" t="e" cm="1">
        <f t="array" ref="AG18">_xlfn.IFS(AND($O18&lt;&gt;"",U18&lt;&gt;""),ABS($O18-U18),AND($O18="",U18=""),"",OR($O18&lt;&gt;"",U18&lt;&gt;""),"-")</f>
        <v>#N/A</v>
      </c>
      <c r="AH18" s="122" t="e" cm="1">
        <f t="array" ref="AH18">_xlfn.IFS(AND($O18&lt;&gt;"",V18&lt;&gt;""),ABS($O18-V18),AND($O18="",V18=""),"",OR($O18&lt;&gt;"",V18&lt;&gt;""),"-")</f>
        <v>#N/A</v>
      </c>
      <c r="AI18" s="122" t="e" cm="1">
        <f t="array" ref="AI18">_xlfn.IFS(AND($O18&lt;&gt;"",W18&lt;&gt;""),ABS($O18-W18),AND($O18="",W18=""),"",OR($O18&lt;&gt;"",W18&lt;&gt;""),"-")</f>
        <v>#N/A</v>
      </c>
      <c r="AJ18" s="122" t="e" cm="1">
        <f t="array" ref="AJ18">_xlfn.IFS(AND($O18&lt;&gt;"",X18&lt;&gt;""),ABS($O18-X18),AND($O18="",X18=""),"",OR($O18&lt;&gt;"",X18&lt;&gt;""),"-")</f>
        <v>#N/A</v>
      </c>
      <c r="AK18" s="122" t="e" cm="1">
        <f t="array" ref="AK18">_xlfn.IFS(AND($O18&lt;&gt;"",Y18&lt;&gt;""),ABS($O18-Y18),AND($O18="",Y18=""),"",OR($O18&lt;&gt;"",Y18&lt;&gt;""),"-")</f>
        <v>#N/A</v>
      </c>
      <c r="AL18" s="122" t="e" cm="1">
        <f t="array" ref="AL18">_xlfn.IFS(AND($O18&lt;&gt;"",Z18&lt;&gt;""),ABS($O18-Z18),AND($O18="",Z18=""),"",OR($O18&lt;&gt;"",Z18&lt;&gt;""),"-")</f>
        <v>#N/A</v>
      </c>
      <c r="AM18" s="122" t="e" cm="1">
        <f t="array" ref="AM18">_xlfn.IFS(AND($O18&lt;&gt;"",AA18&lt;&gt;""),ABS($O18-AA18),AND($O18="",AA18=""),"",OR($O18&lt;&gt;"",AA18&lt;&gt;""),"-")</f>
        <v>#N/A</v>
      </c>
      <c r="AN18" s="121" t="e" cm="1">
        <f t="array" ref="AN18">_xlfn.IFS(AND($P18&lt;&gt;"",Q18&lt;&gt;""),ABS($P18-Q18),AND($P18="",Q18=""),"",OR($P18&lt;&gt;"",Q18&lt;&gt;""),"-")</f>
        <v>#N/A</v>
      </c>
      <c r="AO18" s="120" t="e" cm="1">
        <f t="array" ref="AO18">_xlfn.IFS(AND($P18&lt;&gt;"",R18&lt;&gt;""),ABS($P18-R18),AND($P18="",R18=""),"",OR($P18&lt;&gt;"",R18&lt;&gt;""),"-")</f>
        <v>#N/A</v>
      </c>
      <c r="AP18" s="120" t="e" cm="1">
        <f t="array" ref="AP18">_xlfn.IFS(AND($P18&lt;&gt;"",S18&lt;&gt;""),ABS($P18-S18),AND($P18="",S18=""),"",OR($P18&lt;&gt;"",S18&lt;&gt;""),"-")</f>
        <v>#N/A</v>
      </c>
      <c r="AQ18" s="120" t="e" cm="1">
        <f t="array" ref="AQ18">_xlfn.IFS(AND($P18&lt;&gt;"",T18&lt;&gt;""),ABS($P18-T18),AND($P18="",T18=""),"",OR($P18&lt;&gt;"",T18&lt;&gt;""),"-")</f>
        <v>#N/A</v>
      </c>
      <c r="AR18" s="120" t="e" cm="1">
        <f t="array" ref="AR18">_xlfn.IFS(AND($P18&lt;&gt;"",U18&lt;&gt;""),ABS($P18-U18),AND($P18="",U18=""),"",OR($P18&lt;&gt;"",U18&lt;&gt;""),"-")</f>
        <v>#N/A</v>
      </c>
      <c r="AS18" s="120" t="e" cm="1">
        <f t="array" ref="AS18">_xlfn.IFS(AND($P18&lt;&gt;"",V18&lt;&gt;""),ABS($P18-V18),AND($P18="",V18=""),"",OR($P18&lt;&gt;"",V18&lt;&gt;""),"-")</f>
        <v>#N/A</v>
      </c>
      <c r="AT18" s="120" t="e" cm="1">
        <f t="array" ref="AT18">_xlfn.IFS(AND($P18&lt;&gt;"",W18&lt;&gt;""),ABS($P18-W18),AND($P18="",W18=""),"",OR($P18&lt;&gt;"",W18&lt;&gt;""),"-")</f>
        <v>#N/A</v>
      </c>
      <c r="AU18" s="120" t="e" cm="1">
        <f t="array" ref="AU18">_xlfn.IFS(AND($P18&lt;&gt;"",X18&lt;&gt;""),ABS($P18-X18),AND($P18="",X18=""),"",OR($P18&lt;&gt;"",X18&lt;&gt;""),"-")</f>
        <v>#N/A</v>
      </c>
      <c r="AV18" s="120" t="e" cm="1">
        <f t="array" ref="AV18">_xlfn.IFS(AND($P18&lt;&gt;"",Y18&lt;&gt;""),ABS($P18-Y18),AND($P18="",Y18=""),"",OR($P18&lt;&gt;"",Y18&lt;&gt;""),"-")</f>
        <v>#N/A</v>
      </c>
      <c r="AW18" s="120" t="e" cm="1">
        <f t="array" ref="AW18">_xlfn.IFS(AND($P18&lt;&gt;"",Z18&lt;&gt;""),ABS($P18-Z18),AND($P18="",Z18=""),"",OR($P18&lt;&gt;"",Z18&lt;&gt;""),"-")</f>
        <v>#N/A</v>
      </c>
      <c r="AX18" s="120" t="e" cm="1">
        <f t="array" ref="AX18">_xlfn.IFS(AND($P18&lt;&gt;"",AA18&lt;&gt;""),ABS($P18-AA18),AND($P18="",AA18=""),"",OR($P18&lt;&gt;"",AA18&lt;&gt;""),"-")</f>
        <v>#N/A</v>
      </c>
      <c r="AY18" s="121" t="e" cm="1">
        <f t="array" ref="AY18">_xlfn.IFS(AND($Q18&lt;&gt;"",R18&lt;&gt;""),ABS($Q18-R18),AND($Q18="",R18=""),"",OR($Q18&lt;&gt;"",R18&lt;&gt;""),"-")</f>
        <v>#N/A</v>
      </c>
      <c r="AZ18" s="334" t="e" cm="1">
        <f t="array" ref="AZ18">_xlfn.IFS(AND($Q18&lt;&gt;"",S18&lt;&gt;""),ABS($Q18-S18),AND($Q18="",S18=""),"",OR($Q18&lt;&gt;"",S18&lt;&gt;""),"-")</f>
        <v>#N/A</v>
      </c>
      <c r="BA18" s="334" t="e" cm="1">
        <f t="array" ref="BA18">_xlfn.IFS(AND($Q18&lt;&gt;"",T18&lt;&gt;""),ABS($Q18-T18),AND($Q18="",T18=""),"",OR($Q18&lt;&gt;"",T18&lt;&gt;""),"-")</f>
        <v>#N/A</v>
      </c>
      <c r="BB18" s="120" t="e" cm="1">
        <f t="array" ref="BB18">_xlfn.IFS(AND($Q18&lt;&gt;"",U18&lt;&gt;""),ABS($Q18-U18),AND($Q18="",U18=""),"",OR($Q18&lt;&gt;"",U18&lt;&gt;""),"-")</f>
        <v>#N/A</v>
      </c>
      <c r="BC18" s="120" t="e" cm="1">
        <f t="array" ref="BC18">_xlfn.IFS(AND($Q18&lt;&gt;"",V18&lt;&gt;""),ABS($Q18-V18),AND($Q18="",V18=""),"",OR($Q18&lt;&gt;"",V18&lt;&gt;""),"-")</f>
        <v>#N/A</v>
      </c>
      <c r="BD18" s="120" t="e" cm="1">
        <f t="array" ref="BD18">_xlfn.IFS(AND($Q18&lt;&gt;"",W18&lt;&gt;""),ABS($Q18-W18),AND($Q18="",W18=""),"",OR($Q18&lt;&gt;"",W18&lt;&gt;""),"-")</f>
        <v>#N/A</v>
      </c>
      <c r="BE18" s="120" t="e" cm="1">
        <f t="array" ref="BE18">_xlfn.IFS(AND($Q18&lt;&gt;"",X18&lt;&gt;""),ABS($Q18-X18),AND($Q18="",X18=""),"",OR($Q18&lt;&gt;"",X18&lt;&gt;""),"-")</f>
        <v>#N/A</v>
      </c>
      <c r="BF18" s="120" t="e" cm="1">
        <f t="array" ref="BF18">_xlfn.IFS(AND($Q18&lt;&gt;"",Y18&lt;&gt;""),ABS($Q18-Y18),AND($Q18="",Y18=""),"",OR($Q18&lt;&gt;"",Y18&lt;&gt;""),"-")</f>
        <v>#N/A</v>
      </c>
      <c r="BG18" s="120" t="e" cm="1">
        <f t="array" ref="BG18">_xlfn.IFS(AND($Q18&lt;&gt;"",Z18&lt;&gt;""),ABS($Q18-Z18),AND($Q18="",Z18=""),"",OR($Q18&lt;&gt;"",Z18&lt;&gt;""),"-")</f>
        <v>#N/A</v>
      </c>
      <c r="BH18" s="120" t="e" cm="1">
        <f t="array" ref="BH18">_xlfn.IFS(AND($Q18&lt;&gt;"",AA18&lt;&gt;""),ABS($Q18-AA18),AND($Q18="",AA18=""),"",OR($Q18&lt;&gt;"",AA18&lt;&gt;""),"-")</f>
        <v>#N/A</v>
      </c>
      <c r="BI18" s="121" t="e" cm="1">
        <f t="array" ref="BI18">_xlfn.IFS(AND($R18&lt;&gt;"",S18&lt;&gt;""),ABS($R18-S18),AND($R18="",S18=""),"",OR($R18&lt;&gt;"",S18&lt;&gt;""),"-")</f>
        <v>#N/A</v>
      </c>
      <c r="BJ18" s="120" t="e" cm="1">
        <f t="array" ref="BJ18">_xlfn.IFS(AND($R18&lt;&gt;"",T18&lt;&gt;""),ABS($R18-T18),AND($R18="",T18=""),"",OR($R18&lt;&gt;"",T18&lt;&gt;""),"-")</f>
        <v>#N/A</v>
      </c>
      <c r="BK18" s="334" t="e" cm="1">
        <f t="array" ref="BK18">_xlfn.IFS(AND($R18&lt;&gt;"",U18&lt;&gt;""),ABS($R18-U18),AND($R18="",U18=""),"",OR($R18&lt;&gt;"",U18&lt;&gt;""),"-")</f>
        <v>#N/A</v>
      </c>
      <c r="BL18" s="120" t="e" cm="1">
        <f t="array" ref="BL18">_xlfn.IFS(AND($R18&lt;&gt;"",V18&lt;&gt;""),ABS($R18-V18),AND($R18="",V18=""),"",OR($R18&lt;&gt;"",V18&lt;&gt;""),"-")</f>
        <v>#N/A</v>
      </c>
      <c r="BM18" s="120" t="e" cm="1">
        <f t="array" ref="BM18">_xlfn.IFS(AND($R18&lt;&gt;"",W18&lt;&gt;""),ABS($R18-W18),AND($R18="",W18=""),"",OR($R18&lt;&gt;"",W18&lt;&gt;""),"-")</f>
        <v>#N/A</v>
      </c>
      <c r="BN18" s="120" t="e" cm="1">
        <f t="array" ref="BN18">_xlfn.IFS(AND($R18&lt;&gt;"",X18&lt;&gt;""),ABS($R18-X18),AND($R18="",X18=""),"",OR($R18&lt;&gt;"",X18&lt;&gt;""),"-")</f>
        <v>#N/A</v>
      </c>
      <c r="BO18" s="120" t="e" cm="1">
        <f t="array" ref="BO18">_xlfn.IFS(AND($R18&lt;&gt;"",Y18&lt;&gt;""),ABS($R18-Y18),AND($R18="",Y18=""),"",OR($R18&lt;&gt;"",Y18&lt;&gt;""),"-")</f>
        <v>#N/A</v>
      </c>
      <c r="BP18" s="120" t="e" cm="1">
        <f t="array" ref="BP18">_xlfn.IFS(AND($R18&lt;&gt;"",Z18&lt;&gt;""),ABS($R18-Z18),AND($R18="",Z18=""),"",OR($R18&lt;&gt;"",Z18&lt;&gt;""),"-")</f>
        <v>#N/A</v>
      </c>
      <c r="BQ18" s="120" t="e" cm="1">
        <f t="array" ref="BQ18">_xlfn.IFS(AND($R18&lt;&gt;"",AA18&lt;&gt;""),ABS($R18-AA18),AND($R18="",AA18=""),"",OR($R18&lt;&gt;"",AA18&lt;&gt;""),"-")</f>
        <v>#N/A</v>
      </c>
      <c r="BR18" s="121" t="e" cm="1">
        <f t="array" ref="BR18">_xlfn.IFS(AND($S18&lt;&gt;"",T18&lt;&gt;""),ABS($S18-T18),AND($S18="",T18=""),"",OR($S18&lt;&gt;"",T18&lt;&gt;""),"-")</f>
        <v>#N/A</v>
      </c>
      <c r="BS18" s="334" t="e" cm="1">
        <f t="array" ref="BS18">_xlfn.IFS(AND($S18&lt;&gt;"",U18&lt;&gt;""),ABS($S18-U18),AND($S18="",U18=""),"",OR($S18&lt;&gt;"",U18&lt;&gt;""),"-")</f>
        <v>#N/A</v>
      </c>
      <c r="BT18" s="120" t="e" cm="1">
        <f t="array" ref="BT18">_xlfn.IFS(AND($S18&lt;&gt;"",V18&lt;&gt;""),ABS($S18-V18),AND($S18="",V18=""),"",OR($S18&lt;&gt;"",V18&lt;&gt;""),"-")</f>
        <v>#N/A</v>
      </c>
      <c r="BU18" s="120" t="e" cm="1">
        <f t="array" ref="BU18">_xlfn.IFS(AND($S18&lt;&gt;"",W18&lt;&gt;""),ABS($S18-W18),AND($S18="",W18=""),"",OR($S18&lt;&gt;"",W18&lt;&gt;""),"-")</f>
        <v>#N/A</v>
      </c>
      <c r="BV18" s="120" t="e" cm="1">
        <f t="array" ref="BV18">_xlfn.IFS(AND($S18&lt;&gt;"",X18&lt;&gt;""),ABS($S18-X18),AND($S18="",X18=""),"",OR($S18&lt;&gt;"",X18&lt;&gt;""),"-")</f>
        <v>#N/A</v>
      </c>
      <c r="BW18" s="120" t="e" cm="1">
        <f t="array" ref="BW18">_xlfn.IFS(AND($S18&lt;&gt;"",Y18&lt;&gt;""),ABS($S18-Y18),AND($S18="",Y18=""),"",OR($S18&lt;&gt;"",Y18&lt;&gt;""),"-")</f>
        <v>#N/A</v>
      </c>
      <c r="BX18" s="120" t="e" cm="1">
        <f t="array" ref="BX18">_xlfn.IFS(AND($S18&lt;&gt;"",Z18&lt;&gt;""),ABS($S18-Z18),AND($S18="",Z18=""),"",OR($S18&lt;&gt;"",Z18&lt;&gt;""),"-")</f>
        <v>#N/A</v>
      </c>
      <c r="BY18" s="120" t="e" cm="1">
        <f t="array" ref="BY18">_xlfn.IFS(AND($S18&lt;&gt;"",AA18&lt;&gt;""),ABS($S18-AA18),AND($S18="",AA18=""),"",OR($S18&lt;&gt;"",AA18&lt;&gt;""),"-")</f>
        <v>#N/A</v>
      </c>
      <c r="BZ18" s="121" t="e" cm="1">
        <f t="array" ref="BZ18">_xlfn.IFS(AND($T18&lt;&gt;"",U18&lt;&gt;""),ABS($T18-U18),AND($T18="",U18=""),"",OR($T18&lt;&gt;"",U18&lt;&gt;""),"-")</f>
        <v>#N/A</v>
      </c>
      <c r="CA18" s="120" t="e" cm="1">
        <f t="array" ref="CA18">_xlfn.IFS(AND($T18&lt;&gt;"",V18&lt;&gt;""),ABS($T18-V18),AND($T18="",V18=""),"",OR($T18&lt;&gt;"",V18&lt;&gt;""),"-")</f>
        <v>#N/A</v>
      </c>
      <c r="CB18" s="120" t="e" cm="1">
        <f t="array" ref="CB18">_xlfn.IFS(AND($T18&lt;&gt;"",W18&lt;&gt;""),ABS($T18-W18),AND($T18="",W18=""),"",OR($T18&lt;&gt;"",W18&lt;&gt;""),"-")</f>
        <v>#N/A</v>
      </c>
      <c r="CC18" s="120" t="e" cm="1">
        <f t="array" ref="CC18">_xlfn.IFS(AND($T18&lt;&gt;"",X18&lt;&gt;""),ABS($T18-X18),AND($T18="",X18=""),"",OR($T18&lt;&gt;"",X18&lt;&gt;""),"-")</f>
        <v>#N/A</v>
      </c>
      <c r="CD18" s="120" t="e" cm="1">
        <f t="array" ref="CD18">_xlfn.IFS(AND($T18&lt;&gt;"",Y18&lt;&gt;""),ABS($T18-Y18),AND($T18="",Y18=""),"",OR($T18&lt;&gt;"",Y18&lt;&gt;""),"-")</f>
        <v>#N/A</v>
      </c>
      <c r="CE18" s="120" t="e" cm="1">
        <f t="array" ref="CE18">_xlfn.IFS(AND($T18&lt;&gt;"",Z18&lt;&gt;""),ABS($T18-Z18),AND($T18="",Z18=""),"",OR($T18&lt;&gt;"",Z18&lt;&gt;""),"-")</f>
        <v>#N/A</v>
      </c>
      <c r="CF18" s="120" t="e" cm="1">
        <f t="array" ref="CF18">_xlfn.IFS(AND($T18&lt;&gt;"",AA18&lt;&gt;""),ABS($T18-AA18),AND($T18="",AA18=""),"",OR($T18&lt;&gt;"",AA18&lt;&gt;""),"-")</f>
        <v>#N/A</v>
      </c>
      <c r="CG18" s="121" t="e" cm="1">
        <f t="array" ref="CG18">_xlfn.IFS(AND($U18&lt;&gt;"",V18&lt;&gt;""),ABS($U18-V18),AND($U18="",V18=""),"",OR($U18&lt;&gt;"",V18&lt;&gt;""),"-")</f>
        <v>#N/A</v>
      </c>
      <c r="CH18" s="120" t="e" cm="1">
        <f t="array" ref="CH18">_xlfn.IFS(AND($U18&lt;&gt;"",W18&lt;&gt;""),ABS($U18-W18),AND($U18="",W18=""),"",OR($U18&lt;&gt;"",W18&lt;&gt;""),"-")</f>
        <v>#N/A</v>
      </c>
      <c r="CI18" s="120" t="e" cm="1">
        <f t="array" ref="CI18">_xlfn.IFS(AND($U18&lt;&gt;"",X18&lt;&gt;""),ABS($U18-X18),AND($U18="",X18=""),"",OR($U18&lt;&gt;"",X18&lt;&gt;""),"-")</f>
        <v>#N/A</v>
      </c>
      <c r="CJ18" s="120" t="e" cm="1">
        <f t="array" ref="CJ18">_xlfn.IFS(AND($U18&lt;&gt;"",Y18&lt;&gt;""),ABS($U18-Y18),AND($U18="",Y18=""),"",OR($U18&lt;&gt;"",Y18&lt;&gt;""),"-")</f>
        <v>#N/A</v>
      </c>
      <c r="CK18" s="120" t="e" cm="1">
        <f t="array" ref="CK18">_xlfn.IFS(AND($U18&lt;&gt;"",Z18&lt;&gt;""),ABS($U18-Z18),AND($U18="",Z18=""),"",OR($U18&lt;&gt;"",Z18&lt;&gt;""),"-")</f>
        <v>#N/A</v>
      </c>
      <c r="CL18" s="120" t="e" cm="1">
        <f t="array" ref="CL18">_xlfn.IFS(AND($U18&lt;&gt;"",AA18&lt;&gt;""),ABS($U18-AA18),AND($U18="",AA18=""),"",OR($U18&lt;&gt;"",AA18&lt;&gt;""),"-")</f>
        <v>#N/A</v>
      </c>
      <c r="CM18" s="121" t="e" cm="1">
        <f t="array" ref="CM18">_xlfn.IFS(AND($V18&lt;&gt;"",W18&lt;&gt;""),ABS($V18-W18),AND($V18="",W18=""),"",OR($V18&lt;&gt;"",W18&lt;&gt;""),"-")</f>
        <v>#N/A</v>
      </c>
      <c r="CN18" s="120" t="e" cm="1">
        <f t="array" ref="CN18">_xlfn.IFS(AND($V18&lt;&gt;"",X18&lt;&gt;""),ABS($V18-X18),AND($V18="",X18=""),"",OR($V18&lt;&gt;"",X18&lt;&gt;""),"-")</f>
        <v>#N/A</v>
      </c>
      <c r="CO18" s="120" t="e" cm="1">
        <f t="array" ref="CO18">_xlfn.IFS(AND($V18&lt;&gt;"",Y18&lt;&gt;""),ABS($V18-Y18),AND($V18="",Y18=""),"",OR($V18&lt;&gt;"",Y18&lt;&gt;""),"-")</f>
        <v>#N/A</v>
      </c>
      <c r="CP18" s="120" t="e" cm="1">
        <f t="array" ref="CP18">_xlfn.IFS(AND($V18&lt;&gt;"",Z18&lt;&gt;""),ABS($V18-Z18),AND($V18="",Z18=""),"",OR($V18&lt;&gt;"",Z18&lt;&gt;""),"-")</f>
        <v>#N/A</v>
      </c>
      <c r="CQ18" s="120" t="e" cm="1">
        <f t="array" ref="CQ18">_xlfn.IFS(AND($V18&lt;&gt;"",AA18&lt;&gt;""),ABS($V18-AA18),AND($V18="",AA18=""),"",OR($V18&lt;&gt;"",AA18&lt;&gt;""),"-")</f>
        <v>#N/A</v>
      </c>
      <c r="CR18" s="121" t="e" cm="1">
        <f t="array" ref="CR18">_xlfn.IFS(AND($W18&lt;&gt;"",X18&lt;&gt;""),ABS($W18-X18),AND($W18="",X18=""),"",OR($W18&lt;&gt;"",X18&lt;&gt;""),"-")</f>
        <v>#N/A</v>
      </c>
      <c r="CS18" s="120" t="e" cm="1">
        <f t="array" ref="CS18">_xlfn.IFS(AND($W18&lt;&gt;"",Y18&lt;&gt;""),ABS($W18-Y18),AND($W18="",Y18=""),"",OR($W18&lt;&gt;"",Y18&lt;&gt;""),"-")</f>
        <v>#N/A</v>
      </c>
      <c r="CT18" s="120" t="e" cm="1">
        <f t="array" ref="CT18">_xlfn.IFS(AND($W18&lt;&gt;"",Z18&lt;&gt;""),ABS($W18-Z18),AND($W18="",Z18=""),"",OR($W18&lt;&gt;"",Z18&lt;&gt;""),"-")</f>
        <v>#N/A</v>
      </c>
      <c r="CU18" s="120" t="e" cm="1">
        <f t="array" ref="CU18">_xlfn.IFS(AND($W18&lt;&gt;"",AA18&lt;&gt;""),ABS($W18-AA18),AND($W18="",AA18=""),"",OR($W18&lt;&gt;"",AA18&lt;&gt;""),"-")</f>
        <v>#N/A</v>
      </c>
      <c r="CV18" s="121" t="e" cm="1">
        <f t="array" ref="CV18">_xlfn.IFS(AND($X18&lt;&gt;"",Y18&lt;&gt;""),ABS($X18-Y18),AND($X18="",Y18=""),"",OR($X18&lt;&gt;"",Y18&lt;&gt;""),"-")</f>
        <v>#N/A</v>
      </c>
      <c r="CW18" s="120" t="e" cm="1">
        <f t="array" ref="CW18">_xlfn.IFS(AND($X18&lt;&gt;"",Z18&lt;&gt;""),ABS($X18-Z18),AND($X18="",Z18=""),"",OR($X18&lt;&gt;"",Z18&lt;&gt;""),"-")</f>
        <v>#N/A</v>
      </c>
      <c r="CX18" s="120" t="e" cm="1">
        <f t="array" ref="CX18">_xlfn.IFS(AND($X18&lt;&gt;"",AA18&lt;&gt;""),ABS($X18-AA18),AND($X18="",AA18=""),"",OR($X18&lt;&gt;"",AA18&lt;&gt;""),"-")</f>
        <v>#N/A</v>
      </c>
      <c r="CY18" s="121" t="e" cm="1">
        <f t="array" ref="CY18">_xlfn.IFS(AND($Y18&lt;&gt;"",Z18&lt;&gt;""),ABS($Y18-Z18),AND($Y18="",Z18=""),"",OR($Y18&lt;&gt;"",Z18&lt;&gt;""),"-")</f>
        <v>#N/A</v>
      </c>
      <c r="CZ18" s="120" t="e" cm="1">
        <f t="array" ref="CZ18">_xlfn.IFS(AND($Y18&lt;&gt;"",AA18&lt;&gt;""),ABS($Y18-AA18),AND($Y18="",AA18=""),"",OR($Y18&lt;&gt;"",AA18&lt;&gt;""),"-")</f>
        <v>#N/A</v>
      </c>
      <c r="DA18" s="121" t="e" cm="1">
        <f t="array" ref="DA18">_xlfn.IFS(AND($Z18&lt;&gt;"",AA18&lt;&gt;""),ABS($Z18-AA18),AND($Z18="",AA18=""),"",OR($Z18&lt;&gt;"",AA18&lt;&gt;""),"-")</f>
        <v>#N/A</v>
      </c>
    </row>
    <row r="19" spans="1:105" x14ac:dyDescent="0.2">
      <c r="A19" s="260" t="s">
        <v>67</v>
      </c>
      <c r="B19" s="259" t="e">
        <f>VLOOKUP($A19,Merged_couplings!$B:$BU,MATCH(B$1,Merged_couplings!$B$1:$BU$1,0),FALSE)</f>
        <v>#N/A</v>
      </c>
      <c r="C19" s="258" t="e">
        <f>VLOOKUP($A19,Merged_couplings!$B:$BU,MATCH(C$1,Merged_couplings!$B$1:$BU$1,0),FALSE)</f>
        <v>#N/A</v>
      </c>
      <c r="D19" s="258" t="e">
        <f>VLOOKUP($A19,Merged_couplings!$B:$BU,MATCH(D$1,Merged_couplings!$B$1:$BU$1,0),FALSE)</f>
        <v>#N/A</v>
      </c>
      <c r="E19" s="258" t="e">
        <f>VLOOKUP($A19,Merged_couplings!$B:$BU,MATCH(E$1,Merged_couplings!$B$1:$BU$1,0),FALSE)</f>
        <v>#N/A</v>
      </c>
      <c r="F19" s="258" t="e">
        <f>VLOOKUP($A19,Merged_couplings!$B:$BU,MATCH(F$1,Merged_couplings!$B$1:$BU$1,0),FALSE)</f>
        <v>#N/A</v>
      </c>
      <c r="G19" s="258" t="e">
        <f>VLOOKUP($A19,Merged_couplings!$B:$BU,MATCH(G$1,Merged_couplings!$B$1:$BU$1,0),FALSE)</f>
        <v>#N/A</v>
      </c>
      <c r="H19" s="258" t="e">
        <f>VLOOKUP($A19,Merged_couplings!$B:$BU,MATCH(H$1,Merged_couplings!$B$1:$BU$1,0),FALSE)</f>
        <v>#N/A</v>
      </c>
      <c r="I19" s="258" t="e">
        <f>VLOOKUP($A19,Merged_couplings!$B:$BU,MATCH(I$1,Merged_couplings!$B$1:$BU$1,0),FALSE)</f>
        <v>#N/A</v>
      </c>
      <c r="J19" s="258" t="e">
        <f>VLOOKUP($A19,Merged_couplings!$B:$BU,MATCH(J$1,Merged_couplings!$B$1:$BU$1,0),FALSE)</f>
        <v>#N/A</v>
      </c>
      <c r="K19" s="258" t="e">
        <f>VLOOKUP($A19,Merged_couplings!$B:$BU,MATCH(K$1,Merged_couplings!$B$1:$BU$1,0),FALSE)</f>
        <v>#N/A</v>
      </c>
      <c r="L19" s="258" t="e">
        <f>VLOOKUP($A19,Merged_couplings!$B:$BU,MATCH(L$1,Merged_couplings!$B$1:$BU$1,0),FALSE)</f>
        <v>#N/A</v>
      </c>
      <c r="M19" s="258" t="e">
        <f>VLOOKUP($A19,Merged_couplings!$B:$BU,MATCH(M$1,Merged_couplings!$B$1:$BU$1,0),FALSE)</f>
        <v>#N/A</v>
      </c>
      <c r="N19" s="258" t="e">
        <f>VLOOKUP($A19,Merged_couplings!$B:$BU,MATCH(N$1,Merged_couplings!$B$1:$BU$1,0),FALSE)</f>
        <v>#N/A</v>
      </c>
      <c r="O19" s="121" t="e">
        <f>IF(OR(B19="BIG",B19="BI-",B19="-IG"),VLOOKUP($A19,Merged_couplings!$B:$BU,MATCH(O$1,Merged_couplings!$B$1:$BU$1,0),FALSE),"")</f>
        <v>#N/A</v>
      </c>
      <c r="P19" s="120" t="e">
        <f>IF(OR(C19="BIG",C19="BI-",C19="-IG"),VLOOKUP($A19,Merged_couplings!$B:$BU,MATCH(P$1,Merged_couplings!$B$1:$BU$1,0),FALSE),"")</f>
        <v>#N/A</v>
      </c>
      <c r="Q19" s="120" t="e">
        <f>IF(OR(D19="BIG",D19="BI-",D19="-IG"),VLOOKUP($A19,Merged_couplings!$B:$BU,MATCH(Q$1,Merged_couplings!$B$1:$BU$1,0),FALSE),"")</f>
        <v>#N/A</v>
      </c>
      <c r="R19" s="120" t="e">
        <f t="shared" si="0"/>
        <v>#N/A</v>
      </c>
      <c r="S19" s="120" t="e">
        <f t="shared" si="0"/>
        <v>#N/A</v>
      </c>
      <c r="T19" s="120" t="e">
        <f t="shared" si="0"/>
        <v>#N/A</v>
      </c>
      <c r="U19" s="120" t="e">
        <f>IF(OR(H19="BIG",H19="BI-",H19="-IG"),VLOOKUP($A19,Merged_couplings!$B:$BU,MATCH(U$1,Merged_couplings!$B$1:$BU$1,0),FALSE),"")</f>
        <v>#N/A</v>
      </c>
      <c r="V19" s="120" t="e">
        <f>IF(OR(I19="BIG",I19="BI-",I19="-IG"),VLOOKUP($A19,Merged_couplings!$B:$BU,MATCH(V$1,Merged_couplings!$B$1:$BU$1,0),FALSE),"")</f>
        <v>#N/A</v>
      </c>
      <c r="W19" s="120" t="e">
        <f t="shared" si="1"/>
        <v>#N/A</v>
      </c>
      <c r="X19" s="120" t="e">
        <f>IF(OR(K19="BIG",K19="BI-",K19="-IG"),VLOOKUP($A19,Merged_couplings!$B:$BU,MATCH(X$1,Merged_couplings!$B$1:$BU$1,0),FALSE),"")</f>
        <v>#N/A</v>
      </c>
      <c r="Y19" s="120" t="e">
        <f>IF(OR(L19="BIG",L19="BI-",L19="-IG"),VLOOKUP($A19,Merged_couplings!$B:$BU,MATCH(Y$1,Merged_couplings!$B$1:$BU$1,0),FALSE),"")</f>
        <v>#N/A</v>
      </c>
      <c r="Z19" s="120" t="e">
        <f>IF(OR(M19="BIG",M19="BI-",M19="-IG"),VLOOKUP($A19,Merged_couplings!$B:$BU,MATCH(Z$1,Merged_couplings!$B$1:$BU$1,0),FALSE),"")</f>
        <v>#N/A</v>
      </c>
      <c r="AA19" s="120" t="e">
        <f>IF(OR(N19="BIG",N19="BI-",N19="-IG"),VLOOKUP($A19,Merged_couplings!$B:$BU,MATCH(AA$1,Merged_couplings!$B$1:$BU$1,0),FALSE),"")</f>
        <v>#N/A</v>
      </c>
      <c r="AB19" s="123" t="e" cm="1">
        <f t="array" ref="AB19">_xlfn.IFS(AND($O19&lt;&gt;"",P19&lt;&gt;""),ABS($O19-P19),AND($O19="",P19=""),"",OR($O19&lt;&gt;"",P19&lt;&gt;""),"-")</f>
        <v>#N/A</v>
      </c>
      <c r="AC19" s="122" t="e" cm="1">
        <f t="array" ref="AC19">_xlfn.IFS(AND($O19&lt;&gt;"",Q19&lt;&gt;""),ABS($O19-Q19),AND($O19="",Q19=""),"",OR($O19&lt;&gt;"",Q19&lt;&gt;""),"-")</f>
        <v>#N/A</v>
      </c>
      <c r="AD19" s="122" t="e" cm="1">
        <f t="array" ref="AD19">_xlfn.IFS(AND($O19&lt;&gt;"",R19&lt;&gt;""),ABS($O19-R19),AND($O19="",R19=""),"",OR($O19&lt;&gt;"",R19&lt;&gt;""),"-")</f>
        <v>#N/A</v>
      </c>
      <c r="AE19" s="122" t="e" cm="1">
        <f t="array" ref="AE19">_xlfn.IFS(AND($O19&lt;&gt;"",S19&lt;&gt;""),ABS($O19-S19),AND($O19="",S19=""),"",OR($O19&lt;&gt;"",S19&lt;&gt;""),"-")</f>
        <v>#N/A</v>
      </c>
      <c r="AF19" s="122" t="e" cm="1">
        <f t="array" ref="AF19">_xlfn.IFS(AND($O19&lt;&gt;"",T19&lt;&gt;""),ABS($O19-T19),AND($O19="",T19=""),"",OR($O19&lt;&gt;"",T19&lt;&gt;""),"-")</f>
        <v>#N/A</v>
      </c>
      <c r="AG19" s="122" t="e" cm="1">
        <f t="array" ref="AG19">_xlfn.IFS(AND($O19&lt;&gt;"",U19&lt;&gt;""),ABS($O19-U19),AND($O19="",U19=""),"",OR($O19&lt;&gt;"",U19&lt;&gt;""),"-")</f>
        <v>#N/A</v>
      </c>
      <c r="AH19" s="122" t="e" cm="1">
        <f t="array" ref="AH19">_xlfn.IFS(AND($O19&lt;&gt;"",V19&lt;&gt;""),ABS($O19-V19),AND($O19="",V19=""),"",OR($O19&lt;&gt;"",V19&lt;&gt;""),"-")</f>
        <v>#N/A</v>
      </c>
      <c r="AI19" s="122" t="e" cm="1">
        <f t="array" ref="AI19">_xlfn.IFS(AND($O19&lt;&gt;"",W19&lt;&gt;""),ABS($O19-W19),AND($O19="",W19=""),"",OR($O19&lt;&gt;"",W19&lt;&gt;""),"-")</f>
        <v>#N/A</v>
      </c>
      <c r="AJ19" s="122" t="e" cm="1">
        <f t="array" ref="AJ19">_xlfn.IFS(AND($O19&lt;&gt;"",X19&lt;&gt;""),ABS($O19-X19),AND($O19="",X19=""),"",OR($O19&lt;&gt;"",X19&lt;&gt;""),"-")</f>
        <v>#N/A</v>
      </c>
      <c r="AK19" s="122" t="e" cm="1">
        <f t="array" ref="AK19">_xlfn.IFS(AND($O19&lt;&gt;"",Y19&lt;&gt;""),ABS($O19-Y19),AND($O19="",Y19=""),"",OR($O19&lt;&gt;"",Y19&lt;&gt;""),"-")</f>
        <v>#N/A</v>
      </c>
      <c r="AL19" s="122" t="e" cm="1">
        <f t="array" ref="AL19">_xlfn.IFS(AND($O19&lt;&gt;"",Z19&lt;&gt;""),ABS($O19-Z19),AND($O19="",Z19=""),"",OR($O19&lt;&gt;"",Z19&lt;&gt;""),"-")</f>
        <v>#N/A</v>
      </c>
      <c r="AM19" s="122" t="e" cm="1">
        <f t="array" ref="AM19">_xlfn.IFS(AND($O19&lt;&gt;"",AA19&lt;&gt;""),ABS($O19-AA19),AND($O19="",AA19=""),"",OR($O19&lt;&gt;"",AA19&lt;&gt;""),"-")</f>
        <v>#N/A</v>
      </c>
      <c r="AN19" s="121" t="e" cm="1">
        <f t="array" ref="AN19">_xlfn.IFS(AND($P19&lt;&gt;"",Q19&lt;&gt;""),ABS($P19-Q19),AND($P19="",Q19=""),"",OR($P19&lt;&gt;"",Q19&lt;&gt;""),"-")</f>
        <v>#N/A</v>
      </c>
      <c r="AO19" s="120" t="e" cm="1">
        <f t="array" ref="AO19">_xlfn.IFS(AND($P19&lt;&gt;"",R19&lt;&gt;""),ABS($P19-R19),AND($P19="",R19=""),"",OR($P19&lt;&gt;"",R19&lt;&gt;""),"-")</f>
        <v>#N/A</v>
      </c>
      <c r="AP19" s="120" t="e" cm="1">
        <f t="array" ref="AP19">_xlfn.IFS(AND($P19&lt;&gt;"",S19&lt;&gt;""),ABS($P19-S19),AND($P19="",S19=""),"",OR($P19&lt;&gt;"",S19&lt;&gt;""),"-")</f>
        <v>#N/A</v>
      </c>
      <c r="AQ19" s="120" t="e" cm="1">
        <f t="array" ref="AQ19">_xlfn.IFS(AND($P19&lt;&gt;"",T19&lt;&gt;""),ABS($P19-T19),AND($P19="",T19=""),"",OR($P19&lt;&gt;"",T19&lt;&gt;""),"-")</f>
        <v>#N/A</v>
      </c>
      <c r="AR19" s="120" t="e" cm="1">
        <f t="array" ref="AR19">_xlfn.IFS(AND($P19&lt;&gt;"",U19&lt;&gt;""),ABS($P19-U19),AND($P19="",U19=""),"",OR($P19&lt;&gt;"",U19&lt;&gt;""),"-")</f>
        <v>#N/A</v>
      </c>
      <c r="AS19" s="120" t="e" cm="1">
        <f t="array" ref="AS19">_xlfn.IFS(AND($P19&lt;&gt;"",V19&lt;&gt;""),ABS($P19-V19),AND($P19="",V19=""),"",OR($P19&lt;&gt;"",V19&lt;&gt;""),"-")</f>
        <v>#N/A</v>
      </c>
      <c r="AT19" s="120" t="e" cm="1">
        <f t="array" ref="AT19">_xlfn.IFS(AND($P19&lt;&gt;"",W19&lt;&gt;""),ABS($P19-W19),AND($P19="",W19=""),"",OR($P19&lt;&gt;"",W19&lt;&gt;""),"-")</f>
        <v>#N/A</v>
      </c>
      <c r="AU19" s="120" t="e" cm="1">
        <f t="array" ref="AU19">_xlfn.IFS(AND($P19&lt;&gt;"",X19&lt;&gt;""),ABS($P19-X19),AND($P19="",X19=""),"",OR($P19&lt;&gt;"",X19&lt;&gt;""),"-")</f>
        <v>#N/A</v>
      </c>
      <c r="AV19" s="120" t="e" cm="1">
        <f t="array" ref="AV19">_xlfn.IFS(AND($P19&lt;&gt;"",Y19&lt;&gt;""),ABS($P19-Y19),AND($P19="",Y19=""),"",OR($P19&lt;&gt;"",Y19&lt;&gt;""),"-")</f>
        <v>#N/A</v>
      </c>
      <c r="AW19" s="120" t="e" cm="1">
        <f t="array" ref="AW19">_xlfn.IFS(AND($P19&lt;&gt;"",Z19&lt;&gt;""),ABS($P19-Z19),AND($P19="",Z19=""),"",OR($P19&lt;&gt;"",Z19&lt;&gt;""),"-")</f>
        <v>#N/A</v>
      </c>
      <c r="AX19" s="120" t="e" cm="1">
        <f t="array" ref="AX19">_xlfn.IFS(AND($P19&lt;&gt;"",AA19&lt;&gt;""),ABS($P19-AA19),AND($P19="",AA19=""),"",OR($P19&lt;&gt;"",AA19&lt;&gt;""),"-")</f>
        <v>#N/A</v>
      </c>
      <c r="AY19" s="121" t="e" cm="1">
        <f t="array" ref="AY19">_xlfn.IFS(AND($Q19&lt;&gt;"",R19&lt;&gt;""),ABS($Q19-R19),AND($Q19="",R19=""),"",OR($Q19&lt;&gt;"",R19&lt;&gt;""),"-")</f>
        <v>#N/A</v>
      </c>
      <c r="AZ19" s="334" t="e" cm="1">
        <f t="array" ref="AZ19">_xlfn.IFS(AND($Q19&lt;&gt;"",S19&lt;&gt;""),ABS($Q19-S19),AND($Q19="",S19=""),"",OR($Q19&lt;&gt;"",S19&lt;&gt;""),"-")</f>
        <v>#N/A</v>
      </c>
      <c r="BA19" s="334" t="e" cm="1">
        <f t="array" ref="BA19">_xlfn.IFS(AND($Q19&lt;&gt;"",T19&lt;&gt;""),ABS($Q19-T19),AND($Q19="",T19=""),"",OR($Q19&lt;&gt;"",T19&lt;&gt;""),"-")</f>
        <v>#N/A</v>
      </c>
      <c r="BB19" s="120" t="e" cm="1">
        <f t="array" ref="BB19">_xlfn.IFS(AND($Q19&lt;&gt;"",U19&lt;&gt;""),ABS($Q19-U19),AND($Q19="",U19=""),"",OR($Q19&lt;&gt;"",U19&lt;&gt;""),"-")</f>
        <v>#N/A</v>
      </c>
      <c r="BC19" s="120" t="e" cm="1">
        <f t="array" ref="BC19">_xlfn.IFS(AND($Q19&lt;&gt;"",V19&lt;&gt;""),ABS($Q19-V19),AND($Q19="",V19=""),"",OR($Q19&lt;&gt;"",V19&lt;&gt;""),"-")</f>
        <v>#N/A</v>
      </c>
      <c r="BD19" s="120" t="e" cm="1">
        <f t="array" ref="BD19">_xlfn.IFS(AND($Q19&lt;&gt;"",W19&lt;&gt;""),ABS($Q19-W19),AND($Q19="",W19=""),"",OR($Q19&lt;&gt;"",W19&lt;&gt;""),"-")</f>
        <v>#N/A</v>
      </c>
      <c r="BE19" s="120" t="e" cm="1">
        <f t="array" ref="BE19">_xlfn.IFS(AND($Q19&lt;&gt;"",X19&lt;&gt;""),ABS($Q19-X19),AND($Q19="",X19=""),"",OR($Q19&lt;&gt;"",X19&lt;&gt;""),"-")</f>
        <v>#N/A</v>
      </c>
      <c r="BF19" s="120" t="e" cm="1">
        <f t="array" ref="BF19">_xlfn.IFS(AND($Q19&lt;&gt;"",Y19&lt;&gt;""),ABS($Q19-Y19),AND($Q19="",Y19=""),"",OR($Q19&lt;&gt;"",Y19&lt;&gt;""),"-")</f>
        <v>#N/A</v>
      </c>
      <c r="BG19" s="120" t="e" cm="1">
        <f t="array" ref="BG19">_xlfn.IFS(AND($Q19&lt;&gt;"",Z19&lt;&gt;""),ABS($Q19-Z19),AND($Q19="",Z19=""),"",OR($Q19&lt;&gt;"",Z19&lt;&gt;""),"-")</f>
        <v>#N/A</v>
      </c>
      <c r="BH19" s="120" t="e" cm="1">
        <f t="array" ref="BH19">_xlfn.IFS(AND($Q19&lt;&gt;"",AA19&lt;&gt;""),ABS($Q19-AA19),AND($Q19="",AA19=""),"",OR($Q19&lt;&gt;"",AA19&lt;&gt;""),"-")</f>
        <v>#N/A</v>
      </c>
      <c r="BI19" s="121" t="e" cm="1">
        <f t="array" ref="BI19">_xlfn.IFS(AND($R19&lt;&gt;"",S19&lt;&gt;""),ABS($R19-S19),AND($R19="",S19=""),"",OR($R19&lt;&gt;"",S19&lt;&gt;""),"-")</f>
        <v>#N/A</v>
      </c>
      <c r="BJ19" s="120" t="e" cm="1">
        <f t="array" ref="BJ19">_xlfn.IFS(AND($R19&lt;&gt;"",T19&lt;&gt;""),ABS($R19-T19),AND($R19="",T19=""),"",OR($R19&lt;&gt;"",T19&lt;&gt;""),"-")</f>
        <v>#N/A</v>
      </c>
      <c r="BK19" s="334" t="e" cm="1">
        <f t="array" ref="BK19">_xlfn.IFS(AND($R19&lt;&gt;"",U19&lt;&gt;""),ABS($R19-U19),AND($R19="",U19=""),"",OR($R19&lt;&gt;"",U19&lt;&gt;""),"-")</f>
        <v>#N/A</v>
      </c>
      <c r="BL19" s="120" t="e" cm="1">
        <f t="array" ref="BL19">_xlfn.IFS(AND($R19&lt;&gt;"",V19&lt;&gt;""),ABS($R19-V19),AND($R19="",V19=""),"",OR($R19&lt;&gt;"",V19&lt;&gt;""),"-")</f>
        <v>#N/A</v>
      </c>
      <c r="BM19" s="120" t="e" cm="1">
        <f t="array" ref="BM19">_xlfn.IFS(AND($R19&lt;&gt;"",W19&lt;&gt;""),ABS($R19-W19),AND($R19="",W19=""),"",OR($R19&lt;&gt;"",W19&lt;&gt;""),"-")</f>
        <v>#N/A</v>
      </c>
      <c r="BN19" s="120" t="e" cm="1">
        <f t="array" ref="BN19">_xlfn.IFS(AND($R19&lt;&gt;"",X19&lt;&gt;""),ABS($R19-X19),AND($R19="",X19=""),"",OR($R19&lt;&gt;"",X19&lt;&gt;""),"-")</f>
        <v>#N/A</v>
      </c>
      <c r="BO19" s="120" t="e" cm="1">
        <f t="array" ref="BO19">_xlfn.IFS(AND($R19&lt;&gt;"",Y19&lt;&gt;""),ABS($R19-Y19),AND($R19="",Y19=""),"",OR($R19&lt;&gt;"",Y19&lt;&gt;""),"-")</f>
        <v>#N/A</v>
      </c>
      <c r="BP19" s="120" t="e" cm="1">
        <f t="array" ref="BP19">_xlfn.IFS(AND($R19&lt;&gt;"",Z19&lt;&gt;""),ABS($R19-Z19),AND($R19="",Z19=""),"",OR($R19&lt;&gt;"",Z19&lt;&gt;""),"-")</f>
        <v>#N/A</v>
      </c>
      <c r="BQ19" s="120" t="e" cm="1">
        <f t="array" ref="BQ19">_xlfn.IFS(AND($R19&lt;&gt;"",AA19&lt;&gt;""),ABS($R19-AA19),AND($R19="",AA19=""),"",OR($R19&lt;&gt;"",AA19&lt;&gt;""),"-")</f>
        <v>#N/A</v>
      </c>
      <c r="BR19" s="121" t="e" cm="1">
        <f t="array" ref="BR19">_xlfn.IFS(AND($S19&lt;&gt;"",T19&lt;&gt;""),ABS($S19-T19),AND($S19="",T19=""),"",OR($S19&lt;&gt;"",T19&lt;&gt;""),"-")</f>
        <v>#N/A</v>
      </c>
      <c r="BS19" s="334" t="e" cm="1">
        <f t="array" ref="BS19">_xlfn.IFS(AND($S19&lt;&gt;"",U19&lt;&gt;""),ABS($S19-U19),AND($S19="",U19=""),"",OR($S19&lt;&gt;"",U19&lt;&gt;""),"-")</f>
        <v>#N/A</v>
      </c>
      <c r="BT19" s="120" t="e" cm="1">
        <f t="array" ref="BT19">_xlfn.IFS(AND($S19&lt;&gt;"",V19&lt;&gt;""),ABS($S19-V19),AND($S19="",V19=""),"",OR($S19&lt;&gt;"",V19&lt;&gt;""),"-")</f>
        <v>#N/A</v>
      </c>
      <c r="BU19" s="120" t="e" cm="1">
        <f t="array" ref="BU19">_xlfn.IFS(AND($S19&lt;&gt;"",W19&lt;&gt;""),ABS($S19-W19),AND($S19="",W19=""),"",OR($S19&lt;&gt;"",W19&lt;&gt;""),"-")</f>
        <v>#N/A</v>
      </c>
      <c r="BV19" s="120" t="e" cm="1">
        <f t="array" ref="BV19">_xlfn.IFS(AND($S19&lt;&gt;"",X19&lt;&gt;""),ABS($S19-X19),AND($S19="",X19=""),"",OR($S19&lt;&gt;"",X19&lt;&gt;""),"-")</f>
        <v>#N/A</v>
      </c>
      <c r="BW19" s="120" t="e" cm="1">
        <f t="array" ref="BW19">_xlfn.IFS(AND($S19&lt;&gt;"",Y19&lt;&gt;""),ABS($S19-Y19),AND($S19="",Y19=""),"",OR($S19&lt;&gt;"",Y19&lt;&gt;""),"-")</f>
        <v>#N/A</v>
      </c>
      <c r="BX19" s="120" t="e" cm="1">
        <f t="array" ref="BX19">_xlfn.IFS(AND($S19&lt;&gt;"",Z19&lt;&gt;""),ABS($S19-Z19),AND($S19="",Z19=""),"",OR($S19&lt;&gt;"",Z19&lt;&gt;""),"-")</f>
        <v>#N/A</v>
      </c>
      <c r="BY19" s="120" t="e" cm="1">
        <f t="array" ref="BY19">_xlfn.IFS(AND($S19&lt;&gt;"",AA19&lt;&gt;""),ABS($S19-AA19),AND($S19="",AA19=""),"",OR($S19&lt;&gt;"",AA19&lt;&gt;""),"-")</f>
        <v>#N/A</v>
      </c>
      <c r="BZ19" s="121" t="e" cm="1">
        <f t="array" ref="BZ19">_xlfn.IFS(AND($T19&lt;&gt;"",U19&lt;&gt;""),ABS($T19-U19),AND($T19="",U19=""),"",OR($T19&lt;&gt;"",U19&lt;&gt;""),"-")</f>
        <v>#N/A</v>
      </c>
      <c r="CA19" s="120" t="e" cm="1">
        <f t="array" ref="CA19">_xlfn.IFS(AND($T19&lt;&gt;"",V19&lt;&gt;""),ABS($T19-V19),AND($T19="",V19=""),"",OR($T19&lt;&gt;"",V19&lt;&gt;""),"-")</f>
        <v>#N/A</v>
      </c>
      <c r="CB19" s="120" t="e" cm="1">
        <f t="array" ref="CB19">_xlfn.IFS(AND($T19&lt;&gt;"",W19&lt;&gt;""),ABS($T19-W19),AND($T19="",W19=""),"",OR($T19&lt;&gt;"",W19&lt;&gt;""),"-")</f>
        <v>#N/A</v>
      </c>
      <c r="CC19" s="120" t="e" cm="1">
        <f t="array" ref="CC19">_xlfn.IFS(AND($T19&lt;&gt;"",X19&lt;&gt;""),ABS($T19-X19),AND($T19="",X19=""),"",OR($T19&lt;&gt;"",X19&lt;&gt;""),"-")</f>
        <v>#N/A</v>
      </c>
      <c r="CD19" s="120" t="e" cm="1">
        <f t="array" ref="CD19">_xlfn.IFS(AND($T19&lt;&gt;"",Y19&lt;&gt;""),ABS($T19-Y19),AND($T19="",Y19=""),"",OR($T19&lt;&gt;"",Y19&lt;&gt;""),"-")</f>
        <v>#N/A</v>
      </c>
      <c r="CE19" s="120" t="e" cm="1">
        <f t="array" ref="CE19">_xlfn.IFS(AND($T19&lt;&gt;"",Z19&lt;&gt;""),ABS($T19-Z19),AND($T19="",Z19=""),"",OR($T19&lt;&gt;"",Z19&lt;&gt;""),"-")</f>
        <v>#N/A</v>
      </c>
      <c r="CF19" s="120" t="e" cm="1">
        <f t="array" ref="CF19">_xlfn.IFS(AND($T19&lt;&gt;"",AA19&lt;&gt;""),ABS($T19-AA19),AND($T19="",AA19=""),"",OR($T19&lt;&gt;"",AA19&lt;&gt;""),"-")</f>
        <v>#N/A</v>
      </c>
      <c r="CG19" s="121" t="e" cm="1">
        <f t="array" ref="CG19">_xlfn.IFS(AND($U19&lt;&gt;"",V19&lt;&gt;""),ABS($U19-V19),AND($U19="",V19=""),"",OR($U19&lt;&gt;"",V19&lt;&gt;""),"-")</f>
        <v>#N/A</v>
      </c>
      <c r="CH19" s="120" t="e" cm="1">
        <f t="array" ref="CH19">_xlfn.IFS(AND($U19&lt;&gt;"",W19&lt;&gt;""),ABS($U19-W19),AND($U19="",W19=""),"",OR($U19&lt;&gt;"",W19&lt;&gt;""),"-")</f>
        <v>#N/A</v>
      </c>
      <c r="CI19" s="120" t="e" cm="1">
        <f t="array" ref="CI19">_xlfn.IFS(AND($U19&lt;&gt;"",X19&lt;&gt;""),ABS($U19-X19),AND($U19="",X19=""),"",OR($U19&lt;&gt;"",X19&lt;&gt;""),"-")</f>
        <v>#N/A</v>
      </c>
      <c r="CJ19" s="120" t="e" cm="1">
        <f t="array" ref="CJ19">_xlfn.IFS(AND($U19&lt;&gt;"",Y19&lt;&gt;""),ABS($U19-Y19),AND($U19="",Y19=""),"",OR($U19&lt;&gt;"",Y19&lt;&gt;""),"-")</f>
        <v>#N/A</v>
      </c>
      <c r="CK19" s="120" t="e" cm="1">
        <f t="array" ref="CK19">_xlfn.IFS(AND($U19&lt;&gt;"",Z19&lt;&gt;""),ABS($U19-Z19),AND($U19="",Z19=""),"",OR($U19&lt;&gt;"",Z19&lt;&gt;""),"-")</f>
        <v>#N/A</v>
      </c>
      <c r="CL19" s="120" t="e" cm="1">
        <f t="array" ref="CL19">_xlfn.IFS(AND($U19&lt;&gt;"",AA19&lt;&gt;""),ABS($U19-AA19),AND($U19="",AA19=""),"",OR($U19&lt;&gt;"",AA19&lt;&gt;""),"-")</f>
        <v>#N/A</v>
      </c>
      <c r="CM19" s="121" t="e" cm="1">
        <f t="array" ref="CM19">_xlfn.IFS(AND($V19&lt;&gt;"",W19&lt;&gt;""),ABS($V19-W19),AND($V19="",W19=""),"",OR($V19&lt;&gt;"",W19&lt;&gt;""),"-")</f>
        <v>#N/A</v>
      </c>
      <c r="CN19" s="120" t="e" cm="1">
        <f t="array" ref="CN19">_xlfn.IFS(AND($V19&lt;&gt;"",X19&lt;&gt;""),ABS($V19-X19),AND($V19="",X19=""),"",OR($V19&lt;&gt;"",X19&lt;&gt;""),"-")</f>
        <v>#N/A</v>
      </c>
      <c r="CO19" s="120" t="e" cm="1">
        <f t="array" ref="CO19">_xlfn.IFS(AND($V19&lt;&gt;"",Y19&lt;&gt;""),ABS($V19-Y19),AND($V19="",Y19=""),"",OR($V19&lt;&gt;"",Y19&lt;&gt;""),"-")</f>
        <v>#N/A</v>
      </c>
      <c r="CP19" s="120" t="e" cm="1">
        <f t="array" ref="CP19">_xlfn.IFS(AND($V19&lt;&gt;"",Z19&lt;&gt;""),ABS($V19-Z19),AND($V19="",Z19=""),"",OR($V19&lt;&gt;"",Z19&lt;&gt;""),"-")</f>
        <v>#N/A</v>
      </c>
      <c r="CQ19" s="120" t="e" cm="1">
        <f t="array" ref="CQ19">_xlfn.IFS(AND($V19&lt;&gt;"",AA19&lt;&gt;""),ABS($V19-AA19),AND($V19="",AA19=""),"",OR($V19&lt;&gt;"",AA19&lt;&gt;""),"-")</f>
        <v>#N/A</v>
      </c>
      <c r="CR19" s="121" t="e" cm="1">
        <f t="array" ref="CR19">_xlfn.IFS(AND($W19&lt;&gt;"",X19&lt;&gt;""),ABS($W19-X19),AND($W19="",X19=""),"",OR($W19&lt;&gt;"",X19&lt;&gt;""),"-")</f>
        <v>#N/A</v>
      </c>
      <c r="CS19" s="120" t="e" cm="1">
        <f t="array" ref="CS19">_xlfn.IFS(AND($W19&lt;&gt;"",Y19&lt;&gt;""),ABS($W19-Y19),AND($W19="",Y19=""),"",OR($W19&lt;&gt;"",Y19&lt;&gt;""),"-")</f>
        <v>#N/A</v>
      </c>
      <c r="CT19" s="120" t="e" cm="1">
        <f t="array" ref="CT19">_xlfn.IFS(AND($W19&lt;&gt;"",Z19&lt;&gt;""),ABS($W19-Z19),AND($W19="",Z19=""),"",OR($W19&lt;&gt;"",Z19&lt;&gt;""),"-")</f>
        <v>#N/A</v>
      </c>
      <c r="CU19" s="120" t="e" cm="1">
        <f t="array" ref="CU19">_xlfn.IFS(AND($W19&lt;&gt;"",AA19&lt;&gt;""),ABS($W19-AA19),AND($W19="",AA19=""),"",OR($W19&lt;&gt;"",AA19&lt;&gt;""),"-")</f>
        <v>#N/A</v>
      </c>
      <c r="CV19" s="121" t="e" cm="1">
        <f t="array" ref="CV19">_xlfn.IFS(AND($X19&lt;&gt;"",Y19&lt;&gt;""),ABS($X19-Y19),AND($X19="",Y19=""),"",OR($X19&lt;&gt;"",Y19&lt;&gt;""),"-")</f>
        <v>#N/A</v>
      </c>
      <c r="CW19" s="120" t="e" cm="1">
        <f t="array" ref="CW19">_xlfn.IFS(AND($X19&lt;&gt;"",Z19&lt;&gt;""),ABS($X19-Z19),AND($X19="",Z19=""),"",OR($X19&lt;&gt;"",Z19&lt;&gt;""),"-")</f>
        <v>#N/A</v>
      </c>
      <c r="CX19" s="120" t="e" cm="1">
        <f t="array" ref="CX19">_xlfn.IFS(AND($X19&lt;&gt;"",AA19&lt;&gt;""),ABS($X19-AA19),AND($X19="",AA19=""),"",OR($X19&lt;&gt;"",AA19&lt;&gt;""),"-")</f>
        <v>#N/A</v>
      </c>
      <c r="CY19" s="121" t="e" cm="1">
        <f t="array" ref="CY19">_xlfn.IFS(AND($Y19&lt;&gt;"",Z19&lt;&gt;""),ABS($Y19-Z19),AND($Y19="",Z19=""),"",OR($Y19&lt;&gt;"",Z19&lt;&gt;""),"-")</f>
        <v>#N/A</v>
      </c>
      <c r="CZ19" s="120" t="e" cm="1">
        <f t="array" ref="CZ19">_xlfn.IFS(AND($Y19&lt;&gt;"",AA19&lt;&gt;""),ABS($Y19-AA19),AND($Y19="",AA19=""),"",OR($Y19&lt;&gt;"",AA19&lt;&gt;""),"-")</f>
        <v>#N/A</v>
      </c>
      <c r="DA19" s="121" t="e" cm="1">
        <f t="array" ref="DA19">_xlfn.IFS(AND($Z19&lt;&gt;"",AA19&lt;&gt;""),ABS($Z19-AA19),AND($Z19="",AA19=""),"",OR($Z19&lt;&gt;"",AA19&lt;&gt;""),"-")</f>
        <v>#N/A</v>
      </c>
    </row>
    <row r="20" spans="1:105" x14ac:dyDescent="0.2">
      <c r="A20" s="260" t="s">
        <v>68</v>
      </c>
      <c r="B20" s="259" t="e">
        <f>VLOOKUP($A20,Merged_couplings!$B:$BU,MATCH(B$1,Merged_couplings!$B$1:$BU$1,0),FALSE)</f>
        <v>#N/A</v>
      </c>
      <c r="C20" s="258" t="e">
        <f>VLOOKUP($A20,Merged_couplings!$B:$BU,MATCH(C$1,Merged_couplings!$B$1:$BU$1,0),FALSE)</f>
        <v>#N/A</v>
      </c>
      <c r="D20" s="258" t="e">
        <f>VLOOKUP($A20,Merged_couplings!$B:$BU,MATCH(D$1,Merged_couplings!$B$1:$BU$1,0),FALSE)</f>
        <v>#N/A</v>
      </c>
      <c r="E20" s="258" t="e">
        <f>VLOOKUP($A20,Merged_couplings!$B:$BU,MATCH(E$1,Merged_couplings!$B$1:$BU$1,0),FALSE)</f>
        <v>#N/A</v>
      </c>
      <c r="F20" s="258" t="e">
        <f>VLOOKUP($A20,Merged_couplings!$B:$BU,MATCH(F$1,Merged_couplings!$B$1:$BU$1,0),FALSE)</f>
        <v>#N/A</v>
      </c>
      <c r="G20" s="258" t="e">
        <f>VLOOKUP($A20,Merged_couplings!$B:$BU,MATCH(G$1,Merged_couplings!$B$1:$BU$1,0),FALSE)</f>
        <v>#N/A</v>
      </c>
      <c r="H20" s="258" t="e">
        <f>VLOOKUP($A20,Merged_couplings!$B:$BU,MATCH(H$1,Merged_couplings!$B$1:$BU$1,0),FALSE)</f>
        <v>#N/A</v>
      </c>
      <c r="I20" s="258" t="e">
        <f>VLOOKUP($A20,Merged_couplings!$B:$BU,MATCH(I$1,Merged_couplings!$B$1:$BU$1,0),FALSE)</f>
        <v>#N/A</v>
      </c>
      <c r="J20" s="258" t="e">
        <f>VLOOKUP($A20,Merged_couplings!$B:$BU,MATCH(J$1,Merged_couplings!$B$1:$BU$1,0),FALSE)</f>
        <v>#N/A</v>
      </c>
      <c r="K20" s="258" t="e">
        <f>VLOOKUP($A20,Merged_couplings!$B:$BU,MATCH(K$1,Merged_couplings!$B$1:$BU$1,0),FALSE)</f>
        <v>#N/A</v>
      </c>
      <c r="L20" s="258" t="e">
        <f>VLOOKUP($A20,Merged_couplings!$B:$BU,MATCH(L$1,Merged_couplings!$B$1:$BU$1,0),FALSE)</f>
        <v>#N/A</v>
      </c>
      <c r="M20" s="258" t="e">
        <f>VLOOKUP($A20,Merged_couplings!$B:$BU,MATCH(M$1,Merged_couplings!$B$1:$BU$1,0),FALSE)</f>
        <v>#N/A</v>
      </c>
      <c r="N20" s="258" t="e">
        <f>VLOOKUP($A20,Merged_couplings!$B:$BU,MATCH(N$1,Merged_couplings!$B$1:$BU$1,0),FALSE)</f>
        <v>#N/A</v>
      </c>
      <c r="O20" s="121" t="e">
        <f>IF(OR(B20="BIG",B20="BI-",B20="-IG"),VLOOKUP($A20,Merged_couplings!$B:$BU,MATCH(O$1,Merged_couplings!$B$1:$BU$1,0),FALSE),"")</f>
        <v>#N/A</v>
      </c>
      <c r="P20" s="120" t="e">
        <f>IF(OR(C20="BIG",C20="BI-",C20="-IG"),VLOOKUP($A20,Merged_couplings!$B:$BU,MATCH(P$1,Merged_couplings!$B$1:$BU$1,0),FALSE),"")</f>
        <v>#N/A</v>
      </c>
      <c r="Q20" s="120" t="e">
        <f>IF(OR(D20="BIG",D20="BI-",D20="-IG"),VLOOKUP($A20,Merged_couplings!$B:$BU,MATCH(Q$1,Merged_couplings!$B$1:$BU$1,0),FALSE),"")</f>
        <v>#N/A</v>
      </c>
      <c r="R20" s="120" t="e">
        <f t="shared" si="0"/>
        <v>#N/A</v>
      </c>
      <c r="S20" s="120" t="e">
        <f t="shared" si="0"/>
        <v>#N/A</v>
      </c>
      <c r="T20" s="120" t="e">
        <f t="shared" si="0"/>
        <v>#N/A</v>
      </c>
      <c r="U20" s="120" t="e">
        <f>IF(OR(H20="BIG",H20="BI-",H20="-IG"),VLOOKUP($A20,Merged_couplings!$B:$BU,MATCH(U$1,Merged_couplings!$B$1:$BU$1,0),FALSE),"")</f>
        <v>#N/A</v>
      </c>
      <c r="V20" s="120" t="e">
        <f>IF(OR(I20="BIG",I20="BI-",I20="-IG"),VLOOKUP($A20,Merged_couplings!$B:$BU,MATCH(V$1,Merged_couplings!$B$1:$BU$1,0),FALSE),"")</f>
        <v>#N/A</v>
      </c>
      <c r="W20" s="120" t="e">
        <f t="shared" si="1"/>
        <v>#N/A</v>
      </c>
      <c r="X20" s="120" t="e">
        <f>IF(OR(K20="BIG",K20="BI-",K20="-IG"),VLOOKUP($A20,Merged_couplings!$B:$BU,MATCH(X$1,Merged_couplings!$B$1:$BU$1,0),FALSE),"")</f>
        <v>#N/A</v>
      </c>
      <c r="Y20" s="120" t="e">
        <f>IF(OR(L20="BIG",L20="BI-",L20="-IG"),VLOOKUP($A20,Merged_couplings!$B:$BU,MATCH(Y$1,Merged_couplings!$B$1:$BU$1,0),FALSE),"")</f>
        <v>#N/A</v>
      </c>
      <c r="Z20" s="120" t="e">
        <f>IF(OR(M20="BIG",M20="BI-",M20="-IG"),VLOOKUP($A20,Merged_couplings!$B:$BU,MATCH(Z$1,Merged_couplings!$B$1:$BU$1,0),FALSE),"")</f>
        <v>#N/A</v>
      </c>
      <c r="AA20" s="120" t="e">
        <f>IF(OR(N20="BIG",N20="BI-",N20="-IG"),VLOOKUP($A20,Merged_couplings!$B:$BU,MATCH(AA$1,Merged_couplings!$B$1:$BU$1,0),FALSE),"")</f>
        <v>#N/A</v>
      </c>
      <c r="AB20" s="123" t="e" cm="1">
        <f t="array" ref="AB20">_xlfn.IFS(AND($O20&lt;&gt;"",P20&lt;&gt;""),ABS($O20-P20),AND($O20="",P20=""),"",OR($O20&lt;&gt;"",P20&lt;&gt;""),"-")</f>
        <v>#N/A</v>
      </c>
      <c r="AC20" s="122" t="e" cm="1">
        <f t="array" ref="AC20">_xlfn.IFS(AND($O20&lt;&gt;"",Q20&lt;&gt;""),ABS($O20-Q20),AND($O20="",Q20=""),"",OR($O20&lt;&gt;"",Q20&lt;&gt;""),"-")</f>
        <v>#N/A</v>
      </c>
      <c r="AD20" s="122" t="e" cm="1">
        <f t="array" ref="AD20">_xlfn.IFS(AND($O20&lt;&gt;"",R20&lt;&gt;""),ABS($O20-R20),AND($O20="",R20=""),"",OR($O20&lt;&gt;"",R20&lt;&gt;""),"-")</f>
        <v>#N/A</v>
      </c>
      <c r="AE20" s="122" t="e" cm="1">
        <f t="array" ref="AE20">_xlfn.IFS(AND($O20&lt;&gt;"",S20&lt;&gt;""),ABS($O20-S20),AND($O20="",S20=""),"",OR($O20&lt;&gt;"",S20&lt;&gt;""),"-")</f>
        <v>#N/A</v>
      </c>
      <c r="AF20" s="122" t="e" cm="1">
        <f t="array" ref="AF20">_xlfn.IFS(AND($O20&lt;&gt;"",T20&lt;&gt;""),ABS($O20-T20),AND($O20="",T20=""),"",OR($O20&lt;&gt;"",T20&lt;&gt;""),"-")</f>
        <v>#N/A</v>
      </c>
      <c r="AG20" s="122" t="e" cm="1">
        <f t="array" ref="AG20">_xlfn.IFS(AND($O20&lt;&gt;"",U20&lt;&gt;""),ABS($O20-U20),AND($O20="",U20=""),"",OR($O20&lt;&gt;"",U20&lt;&gt;""),"-")</f>
        <v>#N/A</v>
      </c>
      <c r="AH20" s="122" t="e" cm="1">
        <f t="array" ref="AH20">_xlfn.IFS(AND($O20&lt;&gt;"",V20&lt;&gt;""),ABS($O20-V20),AND($O20="",V20=""),"",OR($O20&lt;&gt;"",V20&lt;&gt;""),"-")</f>
        <v>#N/A</v>
      </c>
      <c r="AI20" s="122" t="e" cm="1">
        <f t="array" ref="AI20">_xlfn.IFS(AND($O20&lt;&gt;"",W20&lt;&gt;""),ABS($O20-W20),AND($O20="",W20=""),"",OR($O20&lt;&gt;"",W20&lt;&gt;""),"-")</f>
        <v>#N/A</v>
      </c>
      <c r="AJ20" s="122" t="e" cm="1">
        <f t="array" ref="AJ20">_xlfn.IFS(AND($O20&lt;&gt;"",X20&lt;&gt;""),ABS($O20-X20),AND($O20="",X20=""),"",OR($O20&lt;&gt;"",X20&lt;&gt;""),"-")</f>
        <v>#N/A</v>
      </c>
      <c r="AK20" s="122" t="e" cm="1">
        <f t="array" ref="AK20">_xlfn.IFS(AND($O20&lt;&gt;"",Y20&lt;&gt;""),ABS($O20-Y20),AND($O20="",Y20=""),"",OR($O20&lt;&gt;"",Y20&lt;&gt;""),"-")</f>
        <v>#N/A</v>
      </c>
      <c r="AL20" s="122" t="e" cm="1">
        <f t="array" ref="AL20">_xlfn.IFS(AND($O20&lt;&gt;"",Z20&lt;&gt;""),ABS($O20-Z20),AND($O20="",Z20=""),"",OR($O20&lt;&gt;"",Z20&lt;&gt;""),"-")</f>
        <v>#N/A</v>
      </c>
      <c r="AM20" s="122" t="e" cm="1">
        <f t="array" ref="AM20">_xlfn.IFS(AND($O20&lt;&gt;"",AA20&lt;&gt;""),ABS($O20-AA20),AND($O20="",AA20=""),"",OR($O20&lt;&gt;"",AA20&lt;&gt;""),"-")</f>
        <v>#N/A</v>
      </c>
      <c r="AN20" s="121" t="e" cm="1">
        <f t="array" ref="AN20">_xlfn.IFS(AND($P20&lt;&gt;"",Q20&lt;&gt;""),ABS($P20-Q20),AND($P20="",Q20=""),"",OR($P20&lt;&gt;"",Q20&lt;&gt;""),"-")</f>
        <v>#N/A</v>
      </c>
      <c r="AO20" s="120" t="e" cm="1">
        <f t="array" ref="AO20">_xlfn.IFS(AND($P20&lt;&gt;"",R20&lt;&gt;""),ABS($P20-R20),AND($P20="",R20=""),"",OR($P20&lt;&gt;"",R20&lt;&gt;""),"-")</f>
        <v>#N/A</v>
      </c>
      <c r="AP20" s="120" t="e" cm="1">
        <f t="array" ref="AP20">_xlfn.IFS(AND($P20&lt;&gt;"",S20&lt;&gt;""),ABS($P20-S20),AND($P20="",S20=""),"",OR($P20&lt;&gt;"",S20&lt;&gt;""),"-")</f>
        <v>#N/A</v>
      </c>
      <c r="AQ20" s="120" t="e" cm="1">
        <f t="array" ref="AQ20">_xlfn.IFS(AND($P20&lt;&gt;"",T20&lt;&gt;""),ABS($P20-T20),AND($P20="",T20=""),"",OR($P20&lt;&gt;"",T20&lt;&gt;""),"-")</f>
        <v>#N/A</v>
      </c>
      <c r="AR20" s="120" t="e" cm="1">
        <f t="array" ref="AR20">_xlfn.IFS(AND($P20&lt;&gt;"",U20&lt;&gt;""),ABS($P20-U20),AND($P20="",U20=""),"",OR($P20&lt;&gt;"",U20&lt;&gt;""),"-")</f>
        <v>#N/A</v>
      </c>
      <c r="AS20" s="120" t="e" cm="1">
        <f t="array" ref="AS20">_xlfn.IFS(AND($P20&lt;&gt;"",V20&lt;&gt;""),ABS($P20-V20),AND($P20="",V20=""),"",OR($P20&lt;&gt;"",V20&lt;&gt;""),"-")</f>
        <v>#N/A</v>
      </c>
      <c r="AT20" s="120" t="e" cm="1">
        <f t="array" ref="AT20">_xlfn.IFS(AND($P20&lt;&gt;"",W20&lt;&gt;""),ABS($P20-W20),AND($P20="",W20=""),"",OR($P20&lt;&gt;"",W20&lt;&gt;""),"-")</f>
        <v>#N/A</v>
      </c>
      <c r="AU20" s="120" t="e" cm="1">
        <f t="array" ref="AU20">_xlfn.IFS(AND($P20&lt;&gt;"",X20&lt;&gt;""),ABS($P20-X20),AND($P20="",X20=""),"",OR($P20&lt;&gt;"",X20&lt;&gt;""),"-")</f>
        <v>#N/A</v>
      </c>
      <c r="AV20" s="120" t="e" cm="1">
        <f t="array" ref="AV20">_xlfn.IFS(AND($P20&lt;&gt;"",Y20&lt;&gt;""),ABS($P20-Y20),AND($P20="",Y20=""),"",OR($P20&lt;&gt;"",Y20&lt;&gt;""),"-")</f>
        <v>#N/A</v>
      </c>
      <c r="AW20" s="120" t="e" cm="1">
        <f t="array" ref="AW20">_xlfn.IFS(AND($P20&lt;&gt;"",Z20&lt;&gt;""),ABS($P20-Z20),AND($P20="",Z20=""),"",OR($P20&lt;&gt;"",Z20&lt;&gt;""),"-")</f>
        <v>#N/A</v>
      </c>
      <c r="AX20" s="120" t="e" cm="1">
        <f t="array" ref="AX20">_xlfn.IFS(AND($P20&lt;&gt;"",AA20&lt;&gt;""),ABS($P20-AA20),AND($P20="",AA20=""),"",OR($P20&lt;&gt;"",AA20&lt;&gt;""),"-")</f>
        <v>#N/A</v>
      </c>
      <c r="AY20" s="121" t="e" cm="1">
        <f t="array" ref="AY20">_xlfn.IFS(AND($Q20&lt;&gt;"",R20&lt;&gt;""),ABS($Q20-R20),AND($Q20="",R20=""),"",OR($Q20&lt;&gt;"",R20&lt;&gt;""),"-")</f>
        <v>#N/A</v>
      </c>
      <c r="AZ20" s="334" t="e" cm="1">
        <f t="array" ref="AZ20">_xlfn.IFS(AND($Q20&lt;&gt;"",S20&lt;&gt;""),ABS($Q20-S20),AND($Q20="",S20=""),"",OR($Q20&lt;&gt;"",S20&lt;&gt;""),"-")</f>
        <v>#N/A</v>
      </c>
      <c r="BA20" s="334" t="e" cm="1">
        <f t="array" ref="BA20">_xlfn.IFS(AND($Q20&lt;&gt;"",T20&lt;&gt;""),ABS($Q20-T20),AND($Q20="",T20=""),"",OR($Q20&lt;&gt;"",T20&lt;&gt;""),"-")</f>
        <v>#N/A</v>
      </c>
      <c r="BB20" s="120" t="e" cm="1">
        <f t="array" ref="BB20">_xlfn.IFS(AND($Q20&lt;&gt;"",U20&lt;&gt;""),ABS($Q20-U20),AND($Q20="",U20=""),"",OR($Q20&lt;&gt;"",U20&lt;&gt;""),"-")</f>
        <v>#N/A</v>
      </c>
      <c r="BC20" s="120" t="e" cm="1">
        <f t="array" ref="BC20">_xlfn.IFS(AND($Q20&lt;&gt;"",V20&lt;&gt;""),ABS($Q20-V20),AND($Q20="",V20=""),"",OR($Q20&lt;&gt;"",V20&lt;&gt;""),"-")</f>
        <v>#N/A</v>
      </c>
      <c r="BD20" s="120" t="e" cm="1">
        <f t="array" ref="BD20">_xlfn.IFS(AND($Q20&lt;&gt;"",W20&lt;&gt;""),ABS($Q20-W20),AND($Q20="",W20=""),"",OR($Q20&lt;&gt;"",W20&lt;&gt;""),"-")</f>
        <v>#N/A</v>
      </c>
      <c r="BE20" s="120" t="e" cm="1">
        <f t="array" ref="BE20">_xlfn.IFS(AND($Q20&lt;&gt;"",X20&lt;&gt;""),ABS($Q20-X20),AND($Q20="",X20=""),"",OR($Q20&lt;&gt;"",X20&lt;&gt;""),"-")</f>
        <v>#N/A</v>
      </c>
      <c r="BF20" s="120" t="e" cm="1">
        <f t="array" ref="BF20">_xlfn.IFS(AND($Q20&lt;&gt;"",Y20&lt;&gt;""),ABS($Q20-Y20),AND($Q20="",Y20=""),"",OR($Q20&lt;&gt;"",Y20&lt;&gt;""),"-")</f>
        <v>#N/A</v>
      </c>
      <c r="BG20" s="120" t="e" cm="1">
        <f t="array" ref="BG20">_xlfn.IFS(AND($Q20&lt;&gt;"",Z20&lt;&gt;""),ABS($Q20-Z20),AND($Q20="",Z20=""),"",OR($Q20&lt;&gt;"",Z20&lt;&gt;""),"-")</f>
        <v>#N/A</v>
      </c>
      <c r="BH20" s="120" t="e" cm="1">
        <f t="array" ref="BH20">_xlfn.IFS(AND($Q20&lt;&gt;"",AA20&lt;&gt;""),ABS($Q20-AA20),AND($Q20="",AA20=""),"",OR($Q20&lt;&gt;"",AA20&lt;&gt;""),"-")</f>
        <v>#N/A</v>
      </c>
      <c r="BI20" s="121" t="e" cm="1">
        <f t="array" ref="BI20">_xlfn.IFS(AND($R20&lt;&gt;"",S20&lt;&gt;""),ABS($R20-S20),AND($R20="",S20=""),"",OR($R20&lt;&gt;"",S20&lt;&gt;""),"-")</f>
        <v>#N/A</v>
      </c>
      <c r="BJ20" s="120" t="e" cm="1">
        <f t="array" ref="BJ20">_xlfn.IFS(AND($R20&lt;&gt;"",T20&lt;&gt;""),ABS($R20-T20),AND($R20="",T20=""),"",OR($R20&lt;&gt;"",T20&lt;&gt;""),"-")</f>
        <v>#N/A</v>
      </c>
      <c r="BK20" s="334" t="e" cm="1">
        <f t="array" ref="BK20">_xlfn.IFS(AND($R20&lt;&gt;"",U20&lt;&gt;""),ABS($R20-U20),AND($R20="",U20=""),"",OR($R20&lt;&gt;"",U20&lt;&gt;""),"-")</f>
        <v>#N/A</v>
      </c>
      <c r="BL20" s="120" t="e" cm="1">
        <f t="array" ref="BL20">_xlfn.IFS(AND($R20&lt;&gt;"",V20&lt;&gt;""),ABS($R20-V20),AND($R20="",V20=""),"",OR($R20&lt;&gt;"",V20&lt;&gt;""),"-")</f>
        <v>#N/A</v>
      </c>
      <c r="BM20" s="120" t="e" cm="1">
        <f t="array" ref="BM20">_xlfn.IFS(AND($R20&lt;&gt;"",W20&lt;&gt;""),ABS($R20-W20),AND($R20="",W20=""),"",OR($R20&lt;&gt;"",W20&lt;&gt;""),"-")</f>
        <v>#N/A</v>
      </c>
      <c r="BN20" s="120" t="e" cm="1">
        <f t="array" ref="BN20">_xlfn.IFS(AND($R20&lt;&gt;"",X20&lt;&gt;""),ABS($R20-X20),AND($R20="",X20=""),"",OR($R20&lt;&gt;"",X20&lt;&gt;""),"-")</f>
        <v>#N/A</v>
      </c>
      <c r="BO20" s="120" t="e" cm="1">
        <f t="array" ref="BO20">_xlfn.IFS(AND($R20&lt;&gt;"",Y20&lt;&gt;""),ABS($R20-Y20),AND($R20="",Y20=""),"",OR($R20&lt;&gt;"",Y20&lt;&gt;""),"-")</f>
        <v>#N/A</v>
      </c>
      <c r="BP20" s="120" t="e" cm="1">
        <f t="array" ref="BP20">_xlfn.IFS(AND($R20&lt;&gt;"",Z20&lt;&gt;""),ABS($R20-Z20),AND($R20="",Z20=""),"",OR($R20&lt;&gt;"",Z20&lt;&gt;""),"-")</f>
        <v>#N/A</v>
      </c>
      <c r="BQ20" s="120" t="e" cm="1">
        <f t="array" ref="BQ20">_xlfn.IFS(AND($R20&lt;&gt;"",AA20&lt;&gt;""),ABS($R20-AA20),AND($R20="",AA20=""),"",OR($R20&lt;&gt;"",AA20&lt;&gt;""),"-")</f>
        <v>#N/A</v>
      </c>
      <c r="BR20" s="121" t="e" cm="1">
        <f t="array" ref="BR20">_xlfn.IFS(AND($S20&lt;&gt;"",T20&lt;&gt;""),ABS($S20-T20),AND($S20="",T20=""),"",OR($S20&lt;&gt;"",T20&lt;&gt;""),"-")</f>
        <v>#N/A</v>
      </c>
      <c r="BS20" s="334" t="e" cm="1">
        <f t="array" ref="BS20">_xlfn.IFS(AND($S20&lt;&gt;"",U20&lt;&gt;""),ABS($S20-U20),AND($S20="",U20=""),"",OR($S20&lt;&gt;"",U20&lt;&gt;""),"-")</f>
        <v>#N/A</v>
      </c>
      <c r="BT20" s="120" t="e" cm="1">
        <f t="array" ref="BT20">_xlfn.IFS(AND($S20&lt;&gt;"",V20&lt;&gt;""),ABS($S20-V20),AND($S20="",V20=""),"",OR($S20&lt;&gt;"",V20&lt;&gt;""),"-")</f>
        <v>#N/A</v>
      </c>
      <c r="BU20" s="120" t="e" cm="1">
        <f t="array" ref="BU20">_xlfn.IFS(AND($S20&lt;&gt;"",W20&lt;&gt;""),ABS($S20-W20),AND($S20="",W20=""),"",OR($S20&lt;&gt;"",W20&lt;&gt;""),"-")</f>
        <v>#N/A</v>
      </c>
      <c r="BV20" s="120" t="e" cm="1">
        <f t="array" ref="BV20">_xlfn.IFS(AND($S20&lt;&gt;"",X20&lt;&gt;""),ABS($S20-X20),AND($S20="",X20=""),"",OR($S20&lt;&gt;"",X20&lt;&gt;""),"-")</f>
        <v>#N/A</v>
      </c>
      <c r="BW20" s="120" t="e" cm="1">
        <f t="array" ref="BW20">_xlfn.IFS(AND($S20&lt;&gt;"",Y20&lt;&gt;""),ABS($S20-Y20),AND($S20="",Y20=""),"",OR($S20&lt;&gt;"",Y20&lt;&gt;""),"-")</f>
        <v>#N/A</v>
      </c>
      <c r="BX20" s="120" t="e" cm="1">
        <f t="array" ref="BX20">_xlfn.IFS(AND($S20&lt;&gt;"",Z20&lt;&gt;""),ABS($S20-Z20),AND($S20="",Z20=""),"",OR($S20&lt;&gt;"",Z20&lt;&gt;""),"-")</f>
        <v>#N/A</v>
      </c>
      <c r="BY20" s="120" t="e" cm="1">
        <f t="array" ref="BY20">_xlfn.IFS(AND($S20&lt;&gt;"",AA20&lt;&gt;""),ABS($S20-AA20),AND($S20="",AA20=""),"",OR($S20&lt;&gt;"",AA20&lt;&gt;""),"-")</f>
        <v>#N/A</v>
      </c>
      <c r="BZ20" s="121" t="e" cm="1">
        <f t="array" ref="BZ20">_xlfn.IFS(AND($T20&lt;&gt;"",U20&lt;&gt;""),ABS($T20-U20),AND($T20="",U20=""),"",OR($T20&lt;&gt;"",U20&lt;&gt;""),"-")</f>
        <v>#N/A</v>
      </c>
      <c r="CA20" s="120" t="e" cm="1">
        <f t="array" ref="CA20">_xlfn.IFS(AND($T20&lt;&gt;"",V20&lt;&gt;""),ABS($T20-V20),AND($T20="",V20=""),"",OR($T20&lt;&gt;"",V20&lt;&gt;""),"-")</f>
        <v>#N/A</v>
      </c>
      <c r="CB20" s="120" t="e" cm="1">
        <f t="array" ref="CB20">_xlfn.IFS(AND($T20&lt;&gt;"",W20&lt;&gt;""),ABS($T20-W20),AND($T20="",W20=""),"",OR($T20&lt;&gt;"",W20&lt;&gt;""),"-")</f>
        <v>#N/A</v>
      </c>
      <c r="CC20" s="120" t="e" cm="1">
        <f t="array" ref="CC20">_xlfn.IFS(AND($T20&lt;&gt;"",X20&lt;&gt;""),ABS($T20-X20),AND($T20="",X20=""),"",OR($T20&lt;&gt;"",X20&lt;&gt;""),"-")</f>
        <v>#N/A</v>
      </c>
      <c r="CD20" s="120" t="e" cm="1">
        <f t="array" ref="CD20">_xlfn.IFS(AND($T20&lt;&gt;"",Y20&lt;&gt;""),ABS($T20-Y20),AND($T20="",Y20=""),"",OR($T20&lt;&gt;"",Y20&lt;&gt;""),"-")</f>
        <v>#N/A</v>
      </c>
      <c r="CE20" s="120" t="e" cm="1">
        <f t="array" ref="CE20">_xlfn.IFS(AND($T20&lt;&gt;"",Z20&lt;&gt;""),ABS($T20-Z20),AND($T20="",Z20=""),"",OR($T20&lt;&gt;"",Z20&lt;&gt;""),"-")</f>
        <v>#N/A</v>
      </c>
      <c r="CF20" s="120" t="e" cm="1">
        <f t="array" ref="CF20">_xlfn.IFS(AND($T20&lt;&gt;"",AA20&lt;&gt;""),ABS($T20-AA20),AND($T20="",AA20=""),"",OR($T20&lt;&gt;"",AA20&lt;&gt;""),"-")</f>
        <v>#N/A</v>
      </c>
      <c r="CG20" s="121" t="e" cm="1">
        <f t="array" ref="CG20">_xlfn.IFS(AND($U20&lt;&gt;"",V20&lt;&gt;""),ABS($U20-V20),AND($U20="",V20=""),"",OR($U20&lt;&gt;"",V20&lt;&gt;""),"-")</f>
        <v>#N/A</v>
      </c>
      <c r="CH20" s="120" t="e" cm="1">
        <f t="array" ref="CH20">_xlfn.IFS(AND($U20&lt;&gt;"",W20&lt;&gt;""),ABS($U20-W20),AND($U20="",W20=""),"",OR($U20&lt;&gt;"",W20&lt;&gt;""),"-")</f>
        <v>#N/A</v>
      </c>
      <c r="CI20" s="120" t="e" cm="1">
        <f t="array" ref="CI20">_xlfn.IFS(AND($U20&lt;&gt;"",X20&lt;&gt;""),ABS($U20-X20),AND($U20="",X20=""),"",OR($U20&lt;&gt;"",X20&lt;&gt;""),"-")</f>
        <v>#N/A</v>
      </c>
      <c r="CJ20" s="120" t="e" cm="1">
        <f t="array" ref="CJ20">_xlfn.IFS(AND($U20&lt;&gt;"",Y20&lt;&gt;""),ABS($U20-Y20),AND($U20="",Y20=""),"",OR($U20&lt;&gt;"",Y20&lt;&gt;""),"-")</f>
        <v>#N/A</v>
      </c>
      <c r="CK20" s="120" t="e" cm="1">
        <f t="array" ref="CK20">_xlfn.IFS(AND($U20&lt;&gt;"",Z20&lt;&gt;""),ABS($U20-Z20),AND($U20="",Z20=""),"",OR($U20&lt;&gt;"",Z20&lt;&gt;""),"-")</f>
        <v>#N/A</v>
      </c>
      <c r="CL20" s="120" t="e" cm="1">
        <f t="array" ref="CL20">_xlfn.IFS(AND($U20&lt;&gt;"",AA20&lt;&gt;""),ABS($U20-AA20),AND($U20="",AA20=""),"",OR($U20&lt;&gt;"",AA20&lt;&gt;""),"-")</f>
        <v>#N/A</v>
      </c>
      <c r="CM20" s="121" t="e" cm="1">
        <f t="array" ref="CM20">_xlfn.IFS(AND($V20&lt;&gt;"",W20&lt;&gt;""),ABS($V20-W20),AND($V20="",W20=""),"",OR($V20&lt;&gt;"",W20&lt;&gt;""),"-")</f>
        <v>#N/A</v>
      </c>
      <c r="CN20" s="120" t="e" cm="1">
        <f t="array" ref="CN20">_xlfn.IFS(AND($V20&lt;&gt;"",X20&lt;&gt;""),ABS($V20-X20),AND($V20="",X20=""),"",OR($V20&lt;&gt;"",X20&lt;&gt;""),"-")</f>
        <v>#N/A</v>
      </c>
      <c r="CO20" s="120" t="e" cm="1">
        <f t="array" ref="CO20">_xlfn.IFS(AND($V20&lt;&gt;"",Y20&lt;&gt;""),ABS($V20-Y20),AND($V20="",Y20=""),"",OR($V20&lt;&gt;"",Y20&lt;&gt;""),"-")</f>
        <v>#N/A</v>
      </c>
      <c r="CP20" s="120" t="e" cm="1">
        <f t="array" ref="CP20">_xlfn.IFS(AND($V20&lt;&gt;"",Z20&lt;&gt;""),ABS($V20-Z20),AND($V20="",Z20=""),"",OR($V20&lt;&gt;"",Z20&lt;&gt;""),"-")</f>
        <v>#N/A</v>
      </c>
      <c r="CQ20" s="120" t="e" cm="1">
        <f t="array" ref="CQ20">_xlfn.IFS(AND($V20&lt;&gt;"",AA20&lt;&gt;""),ABS($V20-AA20),AND($V20="",AA20=""),"",OR($V20&lt;&gt;"",AA20&lt;&gt;""),"-")</f>
        <v>#N/A</v>
      </c>
      <c r="CR20" s="121" t="e" cm="1">
        <f t="array" ref="CR20">_xlfn.IFS(AND($W20&lt;&gt;"",X20&lt;&gt;""),ABS($W20-X20),AND($W20="",X20=""),"",OR($W20&lt;&gt;"",X20&lt;&gt;""),"-")</f>
        <v>#N/A</v>
      </c>
      <c r="CS20" s="120" t="e" cm="1">
        <f t="array" ref="CS20">_xlfn.IFS(AND($W20&lt;&gt;"",Y20&lt;&gt;""),ABS($W20-Y20),AND($W20="",Y20=""),"",OR($W20&lt;&gt;"",Y20&lt;&gt;""),"-")</f>
        <v>#N/A</v>
      </c>
      <c r="CT20" s="120" t="e" cm="1">
        <f t="array" ref="CT20">_xlfn.IFS(AND($W20&lt;&gt;"",Z20&lt;&gt;""),ABS($W20-Z20),AND($W20="",Z20=""),"",OR($W20&lt;&gt;"",Z20&lt;&gt;""),"-")</f>
        <v>#N/A</v>
      </c>
      <c r="CU20" s="120" t="e" cm="1">
        <f t="array" ref="CU20">_xlfn.IFS(AND($W20&lt;&gt;"",AA20&lt;&gt;""),ABS($W20-AA20),AND($W20="",AA20=""),"",OR($W20&lt;&gt;"",AA20&lt;&gt;""),"-")</f>
        <v>#N/A</v>
      </c>
      <c r="CV20" s="121" t="e" cm="1">
        <f t="array" ref="CV20">_xlfn.IFS(AND($X20&lt;&gt;"",Y20&lt;&gt;""),ABS($X20-Y20),AND($X20="",Y20=""),"",OR($X20&lt;&gt;"",Y20&lt;&gt;""),"-")</f>
        <v>#N/A</v>
      </c>
      <c r="CW20" s="120" t="e" cm="1">
        <f t="array" ref="CW20">_xlfn.IFS(AND($X20&lt;&gt;"",Z20&lt;&gt;""),ABS($X20-Z20),AND($X20="",Z20=""),"",OR($X20&lt;&gt;"",Z20&lt;&gt;""),"-")</f>
        <v>#N/A</v>
      </c>
      <c r="CX20" s="120" t="e" cm="1">
        <f t="array" ref="CX20">_xlfn.IFS(AND($X20&lt;&gt;"",AA20&lt;&gt;""),ABS($X20-AA20),AND($X20="",AA20=""),"",OR($X20&lt;&gt;"",AA20&lt;&gt;""),"-")</f>
        <v>#N/A</v>
      </c>
      <c r="CY20" s="121" t="e" cm="1">
        <f t="array" ref="CY20">_xlfn.IFS(AND($Y20&lt;&gt;"",Z20&lt;&gt;""),ABS($Y20-Z20),AND($Y20="",Z20=""),"",OR($Y20&lt;&gt;"",Z20&lt;&gt;""),"-")</f>
        <v>#N/A</v>
      </c>
      <c r="CZ20" s="120" t="e" cm="1">
        <f t="array" ref="CZ20">_xlfn.IFS(AND($Y20&lt;&gt;"",AA20&lt;&gt;""),ABS($Y20-AA20),AND($Y20="",AA20=""),"",OR($Y20&lt;&gt;"",AA20&lt;&gt;""),"-")</f>
        <v>#N/A</v>
      </c>
      <c r="DA20" s="121" t="e" cm="1">
        <f t="array" ref="DA20">_xlfn.IFS(AND($Z20&lt;&gt;"",AA20&lt;&gt;""),ABS($Z20-AA20),AND($Z20="",AA20=""),"",OR($Z20&lt;&gt;"",AA20&lt;&gt;""),"-")</f>
        <v>#N/A</v>
      </c>
    </row>
    <row r="21" spans="1:105" x14ac:dyDescent="0.2">
      <c r="A21" s="260" t="s">
        <v>66</v>
      </c>
      <c r="B21" s="259" t="str">
        <f>VLOOKUP($A21,Merged_couplings!$B:$BU,MATCH(B$1,Merged_couplings!$B$1:$BU$1,0),FALSE)</f>
        <v>-I-</v>
      </c>
      <c r="C21" s="258" t="str">
        <f>VLOOKUP($A21,Merged_couplings!$B:$BU,MATCH(C$1,Merged_couplings!$B$1:$BU$1,0),FALSE)</f>
        <v>-I-</v>
      </c>
      <c r="D21" s="258" t="str">
        <f>VLOOKUP($A21,Merged_couplings!$B:$BU,MATCH(D$1,Merged_couplings!$B$1:$BU$1,0),FALSE)</f>
        <v>-I-</v>
      </c>
      <c r="E21" s="258" t="str">
        <f>VLOOKUP($A21,Merged_couplings!$B:$BU,MATCH(E$1,Merged_couplings!$B$1:$BU$1,0),FALSE)</f>
        <v>-I-</v>
      </c>
      <c r="F21" s="258" t="str">
        <f>VLOOKUP($A21,Merged_couplings!$B:$BU,MATCH(F$1,Merged_couplings!$B$1:$BU$1,0),FALSE)</f>
        <v>-I-</v>
      </c>
      <c r="G21" s="258" t="str">
        <f>VLOOKUP($A21,Merged_couplings!$B:$BU,MATCH(G$1,Merged_couplings!$B$1:$BU$1,0),FALSE)</f>
        <v>-I-</v>
      </c>
      <c r="H21" s="258" t="str">
        <f>VLOOKUP($A21,Merged_couplings!$B:$BU,MATCH(H$1,Merged_couplings!$B$1:$BU$1,0),FALSE)</f>
        <v>-I-</v>
      </c>
      <c r="I21" s="258" t="str">
        <f>VLOOKUP($A21,Merged_couplings!$B:$BU,MATCH(I$1,Merged_couplings!$B$1:$BU$1,0),FALSE)</f>
        <v>-IG</v>
      </c>
      <c r="J21" s="258" t="str">
        <f>VLOOKUP($A21,Merged_couplings!$B:$BU,MATCH(J$1,Merged_couplings!$B$1:$BU$1,0),FALSE)</f>
        <v>-IG</v>
      </c>
      <c r="K21" s="258" t="str">
        <f>VLOOKUP($A21,Merged_couplings!$B:$BU,MATCH(K$1,Merged_couplings!$B$1:$BU$1,0),FALSE)</f>
        <v>-IG</v>
      </c>
      <c r="L21" s="258" t="str">
        <f>VLOOKUP($A21,Merged_couplings!$B:$BU,MATCH(L$1,Merged_couplings!$B$1:$BU$1,0),FALSE)</f>
        <v>-IG</v>
      </c>
      <c r="M21" s="258" t="str">
        <f>VLOOKUP($A21,Merged_couplings!$B:$BU,MATCH(M$1,Merged_couplings!$B$1:$BU$1,0),FALSE)</f>
        <v>-I-</v>
      </c>
      <c r="N21" s="258" t="str">
        <f>VLOOKUP($A21,Merged_couplings!$B:$BU,MATCH(N$1,Merged_couplings!$B$1:$BU$1,0),FALSE)</f>
        <v>-I-</v>
      </c>
      <c r="O21" s="121" t="str">
        <f>IF(OR(B21="BIG",B21="BI-",B21="-IG"),VLOOKUP($A21,Merged_couplings!$B:$BU,MATCH(O$1,Merged_couplings!$B$1:$BU$1,0),FALSE),"")</f>
        <v/>
      </c>
      <c r="P21" s="120" t="str">
        <f>IF(OR(C21="BIG",C21="BI-",C21="-IG"),VLOOKUP($A21,Merged_couplings!$B:$BU,MATCH(P$1,Merged_couplings!$B$1:$BU$1,0),FALSE),"")</f>
        <v/>
      </c>
      <c r="Q21" s="120" t="str">
        <f>IF(OR(D21="BIG",D21="BI-",D21="-IG"),VLOOKUP($A21,Merged_couplings!$B:$BU,MATCH(Q$1,Merged_couplings!$B$1:$BU$1,0),FALSE),"")</f>
        <v/>
      </c>
      <c r="R21" s="120" t="str">
        <f t="shared" si="0"/>
        <v/>
      </c>
      <c r="S21" s="120" t="str">
        <f t="shared" si="0"/>
        <v/>
      </c>
      <c r="T21" s="120" t="str">
        <f t="shared" si="0"/>
        <v/>
      </c>
      <c r="U21" s="120" t="str">
        <f>IF(OR(H21="BIG",H21="BI-",H21="-IG"),VLOOKUP($A21,Merged_couplings!$B:$BU,MATCH(U$1,Merged_couplings!$B$1:$BU$1,0),FALSE),"")</f>
        <v/>
      </c>
      <c r="V21" s="120">
        <f>IF(OR(I21="BIG",I21="BI-",I21="-IG"),VLOOKUP($A21,Merged_couplings!$B:$BU,MATCH(V$1,Merged_couplings!$B$1:$BU$1,0),FALSE),"")</f>
        <v>12.73566981275399</v>
      </c>
      <c r="W21" s="120">
        <f t="shared" si="1"/>
        <v>12.73566981275399</v>
      </c>
      <c r="X21" s="120">
        <f>IF(OR(K21="BIG",K21="BI-",K21="-IG"),VLOOKUP($A21,Merged_couplings!$B:$BU,MATCH(X$1,Merged_couplings!$B$1:$BU$1,0),FALSE),"")</f>
        <v>12.586187741679357</v>
      </c>
      <c r="Y21" s="120">
        <f>IF(OR(L21="BIG",L21="BI-",L21="-IG"),VLOOKUP($A21,Merged_couplings!$B:$BU,MATCH(Y$1,Merged_couplings!$B$1:$BU$1,0),FALSE),"")</f>
        <v>10.127263273706232</v>
      </c>
      <c r="Z21" s="120" t="str">
        <f>IF(OR(M21="BIG",M21="BI-",M21="-IG"),VLOOKUP($A21,Merged_couplings!$B:$BU,MATCH(Z$1,Merged_couplings!$B$1:$BU$1,0),FALSE),"")</f>
        <v/>
      </c>
      <c r="AA21" s="120" t="str">
        <f>IF(OR(N21="BIG",N21="BI-",N21="-IG"),VLOOKUP($A21,Merged_couplings!$B:$BU,MATCH(AA$1,Merged_couplings!$B$1:$BU$1,0),FALSE),"")</f>
        <v/>
      </c>
      <c r="AB21" s="123" t="str" cm="1">
        <f t="array" ref="AB21">_xlfn.IFS(AND($O21&lt;&gt;"",P21&lt;&gt;""),ABS($O21-P21),AND($O21="",P21=""),"",OR($O21&lt;&gt;"",P21&lt;&gt;""),"-")</f>
        <v/>
      </c>
      <c r="AC21" s="122" t="str" cm="1">
        <f t="array" ref="AC21">_xlfn.IFS(AND($O21&lt;&gt;"",Q21&lt;&gt;""),ABS($O21-Q21),AND($O21="",Q21=""),"",OR($O21&lt;&gt;"",Q21&lt;&gt;""),"-")</f>
        <v/>
      </c>
      <c r="AD21" s="122" t="str" cm="1">
        <f t="array" ref="AD21">_xlfn.IFS(AND($O21&lt;&gt;"",R21&lt;&gt;""),ABS($O21-R21),AND($O21="",R21=""),"",OR($O21&lt;&gt;"",R21&lt;&gt;""),"-")</f>
        <v/>
      </c>
      <c r="AE21" s="122" t="str" cm="1">
        <f t="array" ref="AE21">_xlfn.IFS(AND($O21&lt;&gt;"",S21&lt;&gt;""),ABS($O21-S21),AND($O21="",S21=""),"",OR($O21&lt;&gt;"",S21&lt;&gt;""),"-")</f>
        <v/>
      </c>
      <c r="AF21" s="122" t="str" cm="1">
        <f t="array" ref="AF21">_xlfn.IFS(AND($O21&lt;&gt;"",T21&lt;&gt;""),ABS($O21-T21),AND($O21="",T21=""),"",OR($O21&lt;&gt;"",T21&lt;&gt;""),"-")</f>
        <v/>
      </c>
      <c r="AG21" s="122" t="str" cm="1">
        <f t="array" ref="AG21">_xlfn.IFS(AND($O21&lt;&gt;"",U21&lt;&gt;""),ABS($O21-U21),AND($O21="",U21=""),"",OR($O21&lt;&gt;"",U21&lt;&gt;""),"-")</f>
        <v/>
      </c>
      <c r="AH21" s="122" t="str" cm="1">
        <f t="array" ref="AH21">_xlfn.IFS(AND($O21&lt;&gt;"",V21&lt;&gt;""),ABS($O21-V21),AND($O21="",V21=""),"",OR($O21&lt;&gt;"",V21&lt;&gt;""),"-")</f>
        <v>-</v>
      </c>
      <c r="AI21" s="122" t="str" cm="1">
        <f t="array" ref="AI21">_xlfn.IFS(AND($O21&lt;&gt;"",W21&lt;&gt;""),ABS($O21-W21),AND($O21="",W21=""),"",OR($O21&lt;&gt;"",W21&lt;&gt;""),"-")</f>
        <v>-</v>
      </c>
      <c r="AJ21" s="122" t="str" cm="1">
        <f t="array" ref="AJ21">_xlfn.IFS(AND($O21&lt;&gt;"",X21&lt;&gt;""),ABS($O21-X21),AND($O21="",X21=""),"",OR($O21&lt;&gt;"",X21&lt;&gt;""),"-")</f>
        <v>-</v>
      </c>
      <c r="AK21" s="122" t="str" cm="1">
        <f t="array" ref="AK21">_xlfn.IFS(AND($O21&lt;&gt;"",Y21&lt;&gt;""),ABS($O21-Y21),AND($O21="",Y21=""),"",OR($O21&lt;&gt;"",Y21&lt;&gt;""),"-")</f>
        <v>-</v>
      </c>
      <c r="AL21" s="122" t="str" cm="1">
        <f t="array" ref="AL21">_xlfn.IFS(AND($O21&lt;&gt;"",Z21&lt;&gt;""),ABS($O21-Z21),AND($O21="",Z21=""),"",OR($O21&lt;&gt;"",Z21&lt;&gt;""),"-")</f>
        <v/>
      </c>
      <c r="AM21" s="122" t="str" cm="1">
        <f t="array" ref="AM21">_xlfn.IFS(AND($O21&lt;&gt;"",AA21&lt;&gt;""),ABS($O21-AA21),AND($O21="",AA21=""),"",OR($O21&lt;&gt;"",AA21&lt;&gt;""),"-")</f>
        <v/>
      </c>
      <c r="AN21" s="121" t="str" cm="1">
        <f t="array" ref="AN21">_xlfn.IFS(AND($P21&lt;&gt;"",Q21&lt;&gt;""),ABS($P21-Q21),AND($P21="",Q21=""),"",OR($P21&lt;&gt;"",Q21&lt;&gt;""),"-")</f>
        <v/>
      </c>
      <c r="AO21" s="120" t="str" cm="1">
        <f t="array" ref="AO21">_xlfn.IFS(AND($P21&lt;&gt;"",R21&lt;&gt;""),ABS($P21-R21),AND($P21="",R21=""),"",OR($P21&lt;&gt;"",R21&lt;&gt;""),"-")</f>
        <v/>
      </c>
      <c r="AP21" s="120" t="str" cm="1">
        <f t="array" ref="AP21">_xlfn.IFS(AND($P21&lt;&gt;"",S21&lt;&gt;""),ABS($P21-S21),AND($P21="",S21=""),"",OR($P21&lt;&gt;"",S21&lt;&gt;""),"-")</f>
        <v/>
      </c>
      <c r="AQ21" s="120" t="str" cm="1">
        <f t="array" ref="AQ21">_xlfn.IFS(AND($P21&lt;&gt;"",T21&lt;&gt;""),ABS($P21-T21),AND($P21="",T21=""),"",OR($P21&lt;&gt;"",T21&lt;&gt;""),"-")</f>
        <v/>
      </c>
      <c r="AR21" s="120" t="str" cm="1">
        <f t="array" ref="AR21">_xlfn.IFS(AND($P21&lt;&gt;"",U21&lt;&gt;""),ABS($P21-U21),AND($P21="",U21=""),"",OR($P21&lt;&gt;"",U21&lt;&gt;""),"-")</f>
        <v/>
      </c>
      <c r="AS21" s="120" t="str" cm="1">
        <f t="array" ref="AS21">_xlfn.IFS(AND($P21&lt;&gt;"",V21&lt;&gt;""),ABS($P21-V21),AND($P21="",V21=""),"",OR($P21&lt;&gt;"",V21&lt;&gt;""),"-")</f>
        <v>-</v>
      </c>
      <c r="AT21" s="120" t="str" cm="1">
        <f t="array" ref="AT21">_xlfn.IFS(AND($P21&lt;&gt;"",W21&lt;&gt;""),ABS($P21-W21),AND($P21="",W21=""),"",OR($P21&lt;&gt;"",W21&lt;&gt;""),"-")</f>
        <v>-</v>
      </c>
      <c r="AU21" s="120" t="str" cm="1">
        <f t="array" ref="AU21">_xlfn.IFS(AND($P21&lt;&gt;"",X21&lt;&gt;""),ABS($P21-X21),AND($P21="",X21=""),"",OR($P21&lt;&gt;"",X21&lt;&gt;""),"-")</f>
        <v>-</v>
      </c>
      <c r="AV21" s="120" t="str" cm="1">
        <f t="array" ref="AV21">_xlfn.IFS(AND($P21&lt;&gt;"",Y21&lt;&gt;""),ABS($P21-Y21),AND($P21="",Y21=""),"",OR($P21&lt;&gt;"",Y21&lt;&gt;""),"-")</f>
        <v>-</v>
      </c>
      <c r="AW21" s="120" t="str" cm="1">
        <f t="array" ref="AW21">_xlfn.IFS(AND($P21&lt;&gt;"",Z21&lt;&gt;""),ABS($P21-Z21),AND($P21="",Z21=""),"",OR($P21&lt;&gt;"",Z21&lt;&gt;""),"-")</f>
        <v/>
      </c>
      <c r="AX21" s="120" t="str" cm="1">
        <f t="array" ref="AX21">_xlfn.IFS(AND($P21&lt;&gt;"",AA21&lt;&gt;""),ABS($P21-AA21),AND($P21="",AA21=""),"",OR($P21&lt;&gt;"",AA21&lt;&gt;""),"-")</f>
        <v/>
      </c>
      <c r="AY21" s="121" t="str" cm="1">
        <f t="array" ref="AY21">_xlfn.IFS(AND($Q21&lt;&gt;"",R21&lt;&gt;""),ABS($Q21-R21),AND($Q21="",R21=""),"",OR($Q21&lt;&gt;"",R21&lt;&gt;""),"-")</f>
        <v/>
      </c>
      <c r="AZ21" s="334" t="str" cm="1">
        <f t="array" ref="AZ21">_xlfn.IFS(AND($Q21&lt;&gt;"",S21&lt;&gt;""),ABS($Q21-S21),AND($Q21="",S21=""),"",OR($Q21&lt;&gt;"",S21&lt;&gt;""),"-")</f>
        <v/>
      </c>
      <c r="BA21" s="334" t="str" cm="1">
        <f t="array" ref="BA21">_xlfn.IFS(AND($Q21&lt;&gt;"",T21&lt;&gt;""),ABS($Q21-T21),AND($Q21="",T21=""),"",OR($Q21&lt;&gt;"",T21&lt;&gt;""),"-")</f>
        <v/>
      </c>
      <c r="BB21" s="120" t="str" cm="1">
        <f t="array" ref="BB21">_xlfn.IFS(AND($Q21&lt;&gt;"",U21&lt;&gt;""),ABS($Q21-U21),AND($Q21="",U21=""),"",OR($Q21&lt;&gt;"",U21&lt;&gt;""),"-")</f>
        <v/>
      </c>
      <c r="BC21" s="120" t="str" cm="1">
        <f t="array" ref="BC21">_xlfn.IFS(AND($Q21&lt;&gt;"",V21&lt;&gt;""),ABS($Q21-V21),AND($Q21="",V21=""),"",OR($Q21&lt;&gt;"",V21&lt;&gt;""),"-")</f>
        <v>-</v>
      </c>
      <c r="BD21" s="120" t="str" cm="1">
        <f t="array" ref="BD21">_xlfn.IFS(AND($Q21&lt;&gt;"",W21&lt;&gt;""),ABS($Q21-W21),AND($Q21="",W21=""),"",OR($Q21&lt;&gt;"",W21&lt;&gt;""),"-")</f>
        <v>-</v>
      </c>
      <c r="BE21" s="120" t="str" cm="1">
        <f t="array" ref="BE21">_xlfn.IFS(AND($Q21&lt;&gt;"",X21&lt;&gt;""),ABS($Q21-X21),AND($Q21="",X21=""),"",OR($Q21&lt;&gt;"",X21&lt;&gt;""),"-")</f>
        <v>-</v>
      </c>
      <c r="BF21" s="120" t="str" cm="1">
        <f t="array" ref="BF21">_xlfn.IFS(AND($Q21&lt;&gt;"",Y21&lt;&gt;""),ABS($Q21-Y21),AND($Q21="",Y21=""),"",OR($Q21&lt;&gt;"",Y21&lt;&gt;""),"-")</f>
        <v>-</v>
      </c>
      <c r="BG21" s="120" t="str" cm="1">
        <f t="array" ref="BG21">_xlfn.IFS(AND($Q21&lt;&gt;"",Z21&lt;&gt;""),ABS($Q21-Z21),AND($Q21="",Z21=""),"",OR($Q21&lt;&gt;"",Z21&lt;&gt;""),"-")</f>
        <v/>
      </c>
      <c r="BH21" s="120" t="str" cm="1">
        <f t="array" ref="BH21">_xlfn.IFS(AND($Q21&lt;&gt;"",AA21&lt;&gt;""),ABS($Q21-AA21),AND($Q21="",AA21=""),"",OR($Q21&lt;&gt;"",AA21&lt;&gt;""),"-")</f>
        <v/>
      </c>
      <c r="BI21" s="121" t="str" cm="1">
        <f t="array" ref="BI21">_xlfn.IFS(AND($R21&lt;&gt;"",S21&lt;&gt;""),ABS($R21-S21),AND($R21="",S21=""),"",OR($R21&lt;&gt;"",S21&lt;&gt;""),"-")</f>
        <v/>
      </c>
      <c r="BJ21" s="120" t="str" cm="1">
        <f t="array" ref="BJ21">_xlfn.IFS(AND($R21&lt;&gt;"",T21&lt;&gt;""),ABS($R21-T21),AND($R21="",T21=""),"",OR($R21&lt;&gt;"",T21&lt;&gt;""),"-")</f>
        <v/>
      </c>
      <c r="BK21" s="334" t="str" cm="1">
        <f t="array" ref="BK21">_xlfn.IFS(AND($R21&lt;&gt;"",U21&lt;&gt;""),ABS($R21-U21),AND($R21="",U21=""),"",OR($R21&lt;&gt;"",U21&lt;&gt;""),"-")</f>
        <v/>
      </c>
      <c r="BL21" s="120" t="str" cm="1">
        <f t="array" ref="BL21">_xlfn.IFS(AND($R21&lt;&gt;"",V21&lt;&gt;""),ABS($R21-V21),AND($R21="",V21=""),"",OR($R21&lt;&gt;"",V21&lt;&gt;""),"-")</f>
        <v>-</v>
      </c>
      <c r="BM21" s="120" t="str" cm="1">
        <f t="array" ref="BM21">_xlfn.IFS(AND($R21&lt;&gt;"",W21&lt;&gt;""),ABS($R21-W21),AND($R21="",W21=""),"",OR($R21&lt;&gt;"",W21&lt;&gt;""),"-")</f>
        <v>-</v>
      </c>
      <c r="BN21" s="120" t="str" cm="1">
        <f t="array" ref="BN21">_xlfn.IFS(AND($R21&lt;&gt;"",X21&lt;&gt;""),ABS($R21-X21),AND($R21="",X21=""),"",OR($R21&lt;&gt;"",X21&lt;&gt;""),"-")</f>
        <v>-</v>
      </c>
      <c r="BO21" s="120" t="str" cm="1">
        <f t="array" ref="BO21">_xlfn.IFS(AND($R21&lt;&gt;"",Y21&lt;&gt;""),ABS($R21-Y21),AND($R21="",Y21=""),"",OR($R21&lt;&gt;"",Y21&lt;&gt;""),"-")</f>
        <v>-</v>
      </c>
      <c r="BP21" s="120" t="str" cm="1">
        <f t="array" ref="BP21">_xlfn.IFS(AND($R21&lt;&gt;"",Z21&lt;&gt;""),ABS($R21-Z21),AND($R21="",Z21=""),"",OR($R21&lt;&gt;"",Z21&lt;&gt;""),"-")</f>
        <v/>
      </c>
      <c r="BQ21" s="120" t="str" cm="1">
        <f t="array" ref="BQ21">_xlfn.IFS(AND($R21&lt;&gt;"",AA21&lt;&gt;""),ABS($R21-AA21),AND($R21="",AA21=""),"",OR($R21&lt;&gt;"",AA21&lt;&gt;""),"-")</f>
        <v/>
      </c>
      <c r="BR21" s="121" t="str" cm="1">
        <f t="array" ref="BR21">_xlfn.IFS(AND($S21&lt;&gt;"",T21&lt;&gt;""),ABS($S21-T21),AND($S21="",T21=""),"",OR($S21&lt;&gt;"",T21&lt;&gt;""),"-")</f>
        <v/>
      </c>
      <c r="BS21" s="334" t="str" cm="1">
        <f t="array" ref="BS21">_xlfn.IFS(AND($S21&lt;&gt;"",U21&lt;&gt;""),ABS($S21-U21),AND($S21="",U21=""),"",OR($S21&lt;&gt;"",U21&lt;&gt;""),"-")</f>
        <v/>
      </c>
      <c r="BT21" s="120" t="str" cm="1">
        <f t="array" ref="BT21">_xlfn.IFS(AND($S21&lt;&gt;"",V21&lt;&gt;""),ABS($S21-V21),AND($S21="",V21=""),"",OR($S21&lt;&gt;"",V21&lt;&gt;""),"-")</f>
        <v>-</v>
      </c>
      <c r="BU21" s="120" t="str" cm="1">
        <f t="array" ref="BU21">_xlfn.IFS(AND($S21&lt;&gt;"",W21&lt;&gt;""),ABS($S21-W21),AND($S21="",W21=""),"",OR($S21&lt;&gt;"",W21&lt;&gt;""),"-")</f>
        <v>-</v>
      </c>
      <c r="BV21" s="120" t="str" cm="1">
        <f t="array" ref="BV21">_xlfn.IFS(AND($S21&lt;&gt;"",X21&lt;&gt;""),ABS($S21-X21),AND($S21="",X21=""),"",OR($S21&lt;&gt;"",X21&lt;&gt;""),"-")</f>
        <v>-</v>
      </c>
      <c r="BW21" s="120" t="str" cm="1">
        <f t="array" ref="BW21">_xlfn.IFS(AND($S21&lt;&gt;"",Y21&lt;&gt;""),ABS($S21-Y21),AND($S21="",Y21=""),"",OR($S21&lt;&gt;"",Y21&lt;&gt;""),"-")</f>
        <v>-</v>
      </c>
      <c r="BX21" s="120" t="str" cm="1">
        <f t="array" ref="BX21">_xlfn.IFS(AND($S21&lt;&gt;"",Z21&lt;&gt;""),ABS($S21-Z21),AND($S21="",Z21=""),"",OR($S21&lt;&gt;"",Z21&lt;&gt;""),"-")</f>
        <v/>
      </c>
      <c r="BY21" s="120" t="str" cm="1">
        <f t="array" ref="BY21">_xlfn.IFS(AND($S21&lt;&gt;"",AA21&lt;&gt;""),ABS($S21-AA21),AND($S21="",AA21=""),"",OR($S21&lt;&gt;"",AA21&lt;&gt;""),"-")</f>
        <v/>
      </c>
      <c r="BZ21" s="121" t="str" cm="1">
        <f t="array" ref="BZ21">_xlfn.IFS(AND($T21&lt;&gt;"",U21&lt;&gt;""),ABS($T21-U21),AND($T21="",U21=""),"",OR($T21&lt;&gt;"",U21&lt;&gt;""),"-")</f>
        <v/>
      </c>
      <c r="CA21" s="120" t="str" cm="1">
        <f t="array" ref="CA21">_xlfn.IFS(AND($T21&lt;&gt;"",V21&lt;&gt;""),ABS($T21-V21),AND($T21="",V21=""),"",OR($T21&lt;&gt;"",V21&lt;&gt;""),"-")</f>
        <v>-</v>
      </c>
      <c r="CB21" s="120" t="str" cm="1">
        <f t="array" ref="CB21">_xlfn.IFS(AND($T21&lt;&gt;"",W21&lt;&gt;""),ABS($T21-W21),AND($T21="",W21=""),"",OR($T21&lt;&gt;"",W21&lt;&gt;""),"-")</f>
        <v>-</v>
      </c>
      <c r="CC21" s="120" t="str" cm="1">
        <f t="array" ref="CC21">_xlfn.IFS(AND($T21&lt;&gt;"",X21&lt;&gt;""),ABS($T21-X21),AND($T21="",X21=""),"",OR($T21&lt;&gt;"",X21&lt;&gt;""),"-")</f>
        <v>-</v>
      </c>
      <c r="CD21" s="120" t="str" cm="1">
        <f t="array" ref="CD21">_xlfn.IFS(AND($T21&lt;&gt;"",Y21&lt;&gt;""),ABS($T21-Y21),AND($T21="",Y21=""),"",OR($T21&lt;&gt;"",Y21&lt;&gt;""),"-")</f>
        <v>-</v>
      </c>
      <c r="CE21" s="120" t="str" cm="1">
        <f t="array" ref="CE21">_xlfn.IFS(AND($T21&lt;&gt;"",Z21&lt;&gt;""),ABS($T21-Z21),AND($T21="",Z21=""),"",OR($T21&lt;&gt;"",Z21&lt;&gt;""),"-")</f>
        <v/>
      </c>
      <c r="CF21" s="120" t="str" cm="1">
        <f t="array" ref="CF21">_xlfn.IFS(AND($T21&lt;&gt;"",AA21&lt;&gt;""),ABS($T21-AA21),AND($T21="",AA21=""),"",OR($T21&lt;&gt;"",AA21&lt;&gt;""),"-")</f>
        <v/>
      </c>
      <c r="CG21" s="121" t="str" cm="1">
        <f t="array" ref="CG21">_xlfn.IFS(AND($U21&lt;&gt;"",V21&lt;&gt;""),ABS($U21-V21),AND($U21="",V21=""),"",OR($U21&lt;&gt;"",V21&lt;&gt;""),"-")</f>
        <v>-</v>
      </c>
      <c r="CH21" s="120" t="str" cm="1">
        <f t="array" ref="CH21">_xlfn.IFS(AND($U21&lt;&gt;"",W21&lt;&gt;""),ABS($U21-W21),AND($U21="",W21=""),"",OR($U21&lt;&gt;"",W21&lt;&gt;""),"-")</f>
        <v>-</v>
      </c>
      <c r="CI21" s="120" t="str" cm="1">
        <f t="array" ref="CI21">_xlfn.IFS(AND($U21&lt;&gt;"",X21&lt;&gt;""),ABS($U21-X21),AND($U21="",X21=""),"",OR($U21&lt;&gt;"",X21&lt;&gt;""),"-")</f>
        <v>-</v>
      </c>
      <c r="CJ21" s="120" t="str" cm="1">
        <f t="array" ref="CJ21">_xlfn.IFS(AND($U21&lt;&gt;"",Y21&lt;&gt;""),ABS($U21-Y21),AND($U21="",Y21=""),"",OR($U21&lt;&gt;"",Y21&lt;&gt;""),"-")</f>
        <v>-</v>
      </c>
      <c r="CK21" s="120" t="str" cm="1">
        <f t="array" ref="CK21">_xlfn.IFS(AND($U21&lt;&gt;"",Z21&lt;&gt;""),ABS($U21-Z21),AND($U21="",Z21=""),"",OR($U21&lt;&gt;"",Z21&lt;&gt;""),"-")</f>
        <v/>
      </c>
      <c r="CL21" s="120" t="str" cm="1">
        <f t="array" ref="CL21">_xlfn.IFS(AND($U21&lt;&gt;"",AA21&lt;&gt;""),ABS($U21-AA21),AND($U21="",AA21=""),"",OR($U21&lt;&gt;"",AA21&lt;&gt;""),"-")</f>
        <v/>
      </c>
      <c r="CM21" s="121" cm="1">
        <f t="array" ref="CM21">_xlfn.IFS(AND($V21&lt;&gt;"",W21&lt;&gt;""),ABS($V21-W21),AND($V21="",W21=""),"",OR($V21&lt;&gt;"",W21&lt;&gt;""),"-")</f>
        <v>0</v>
      </c>
      <c r="CN21" s="120" cm="1">
        <f t="array" ref="CN21">_xlfn.IFS(AND($V21&lt;&gt;"",X21&lt;&gt;""),ABS($V21-X21),AND($V21="",X21=""),"",OR($V21&lt;&gt;"",X21&lt;&gt;""),"-")</f>
        <v>0.14948207107463318</v>
      </c>
      <c r="CO21" s="120" cm="1">
        <f t="array" ref="CO21">_xlfn.IFS(AND($V21&lt;&gt;"",Y21&lt;&gt;""),ABS($V21-Y21),AND($V21="",Y21=""),"",OR($V21&lt;&gt;"",Y21&lt;&gt;""),"-")</f>
        <v>2.608406539047758</v>
      </c>
      <c r="CP21" s="120" t="str" cm="1">
        <f t="array" ref="CP21">_xlfn.IFS(AND($V21&lt;&gt;"",Z21&lt;&gt;""),ABS($V21-Z21),AND($V21="",Z21=""),"",OR($V21&lt;&gt;"",Z21&lt;&gt;""),"-")</f>
        <v>-</v>
      </c>
      <c r="CQ21" s="120" t="str" cm="1">
        <f t="array" ref="CQ21">_xlfn.IFS(AND($V21&lt;&gt;"",AA21&lt;&gt;""),ABS($V21-AA21),AND($V21="",AA21=""),"",OR($V21&lt;&gt;"",AA21&lt;&gt;""),"-")</f>
        <v>-</v>
      </c>
      <c r="CR21" s="121" cm="1">
        <f t="array" ref="CR21">_xlfn.IFS(AND($W21&lt;&gt;"",X21&lt;&gt;""),ABS($W21-X21),AND($W21="",X21=""),"",OR($W21&lt;&gt;"",X21&lt;&gt;""),"-")</f>
        <v>0.14948207107463318</v>
      </c>
      <c r="CS21" s="120" cm="1">
        <f t="array" ref="CS21">_xlfn.IFS(AND($W21&lt;&gt;"",Y21&lt;&gt;""),ABS($W21-Y21),AND($W21="",Y21=""),"",OR($W21&lt;&gt;"",Y21&lt;&gt;""),"-")</f>
        <v>2.608406539047758</v>
      </c>
      <c r="CT21" s="120" t="str" cm="1">
        <f t="array" ref="CT21">_xlfn.IFS(AND($W21&lt;&gt;"",Z21&lt;&gt;""),ABS($W21-Z21),AND($W21="",Z21=""),"",OR($W21&lt;&gt;"",Z21&lt;&gt;""),"-")</f>
        <v>-</v>
      </c>
      <c r="CU21" s="120" t="str" cm="1">
        <f t="array" ref="CU21">_xlfn.IFS(AND($W21&lt;&gt;"",AA21&lt;&gt;""),ABS($W21-AA21),AND($W21="",AA21=""),"",OR($W21&lt;&gt;"",AA21&lt;&gt;""),"-")</f>
        <v>-</v>
      </c>
      <c r="CV21" s="121" cm="1">
        <f t="array" ref="CV21">_xlfn.IFS(AND($X21&lt;&gt;"",Y21&lt;&gt;""),ABS($X21-Y21),AND($X21="",Y21=""),"",OR($X21&lt;&gt;"",Y21&lt;&gt;""),"-")</f>
        <v>2.4589244679731248</v>
      </c>
      <c r="CW21" s="120" t="str" cm="1">
        <f t="array" ref="CW21">_xlfn.IFS(AND($X21&lt;&gt;"",Z21&lt;&gt;""),ABS($X21-Z21),AND($X21="",Z21=""),"",OR($X21&lt;&gt;"",Z21&lt;&gt;""),"-")</f>
        <v>-</v>
      </c>
      <c r="CX21" s="120" t="str" cm="1">
        <f t="array" ref="CX21">_xlfn.IFS(AND($X21&lt;&gt;"",AA21&lt;&gt;""),ABS($X21-AA21),AND($X21="",AA21=""),"",OR($X21&lt;&gt;"",AA21&lt;&gt;""),"-")</f>
        <v>-</v>
      </c>
      <c r="CY21" s="121" t="str" cm="1">
        <f t="array" ref="CY21">_xlfn.IFS(AND($Y21&lt;&gt;"",Z21&lt;&gt;""),ABS($Y21-Z21),AND($Y21="",Z21=""),"",OR($Y21&lt;&gt;"",Z21&lt;&gt;""),"-")</f>
        <v>-</v>
      </c>
      <c r="CZ21" s="120" t="str" cm="1">
        <f t="array" ref="CZ21">_xlfn.IFS(AND($Y21&lt;&gt;"",AA21&lt;&gt;""),ABS($Y21-AA21),AND($Y21="",AA21=""),"",OR($Y21&lt;&gt;"",AA21&lt;&gt;""),"-")</f>
        <v>-</v>
      </c>
      <c r="DA21" s="121" t="str" cm="1">
        <f t="array" ref="DA21">_xlfn.IFS(AND($Z21&lt;&gt;"",AA21&lt;&gt;""),ABS($Z21-AA21),AND($Z21="",AA21=""),"",OR($Z21&lt;&gt;"",AA21&lt;&gt;""),"-")</f>
        <v/>
      </c>
    </row>
    <row r="22" spans="1:105" x14ac:dyDescent="0.2">
      <c r="A22" s="260" t="s">
        <v>65</v>
      </c>
      <c r="B22" s="259" t="str">
        <f>VLOOKUP($A22,Merged_couplings!$B:$BU,MATCH(B$1,Merged_couplings!$B$1:$BU$1,0),FALSE)</f>
        <v>-I-</v>
      </c>
      <c r="C22" s="258" t="str">
        <f>VLOOKUP($A22,Merged_couplings!$B:$BU,MATCH(C$1,Merged_couplings!$B$1:$BU$1,0),FALSE)</f>
        <v>-I-</v>
      </c>
      <c r="D22" s="258" t="str">
        <f>VLOOKUP($A22,Merged_couplings!$B:$BU,MATCH(D$1,Merged_couplings!$B$1:$BU$1,0),FALSE)</f>
        <v>-I-</v>
      </c>
      <c r="E22" s="258" t="str">
        <f>VLOOKUP($A22,Merged_couplings!$B:$BU,MATCH(E$1,Merged_couplings!$B$1:$BU$1,0),FALSE)</f>
        <v>-I-</v>
      </c>
      <c r="F22" s="258" t="str">
        <f>VLOOKUP($A22,Merged_couplings!$B:$BU,MATCH(F$1,Merged_couplings!$B$1:$BU$1,0),FALSE)</f>
        <v>-I-</v>
      </c>
      <c r="G22" s="258" t="str">
        <f>VLOOKUP($A22,Merged_couplings!$B:$BU,MATCH(G$1,Merged_couplings!$B$1:$BU$1,0),FALSE)</f>
        <v>-I-</v>
      </c>
      <c r="H22" s="258" t="str">
        <f>VLOOKUP($A22,Merged_couplings!$B:$BU,MATCH(H$1,Merged_couplings!$B$1:$BU$1,0),FALSE)</f>
        <v>-I-</v>
      </c>
      <c r="I22" s="258" t="str">
        <f>VLOOKUP($A22,Merged_couplings!$B:$BU,MATCH(I$1,Merged_couplings!$B$1:$BU$1,0),FALSE)</f>
        <v>-IG</v>
      </c>
      <c r="J22" s="258" t="str">
        <f>VLOOKUP($A22,Merged_couplings!$B:$BU,MATCH(J$1,Merged_couplings!$B$1:$BU$1,0),FALSE)</f>
        <v>-IG</v>
      </c>
      <c r="K22" s="258" t="str">
        <f>VLOOKUP($A22,Merged_couplings!$B:$BU,MATCH(K$1,Merged_couplings!$B$1:$BU$1,0),FALSE)</f>
        <v>-IG</v>
      </c>
      <c r="L22" s="258" t="str">
        <f>VLOOKUP($A22,Merged_couplings!$B:$BU,MATCH(L$1,Merged_couplings!$B$1:$BU$1,0),FALSE)</f>
        <v>-IG</v>
      </c>
      <c r="M22" s="258" t="str">
        <f>VLOOKUP($A22,Merged_couplings!$B:$BU,MATCH(M$1,Merged_couplings!$B$1:$BU$1,0),FALSE)</f>
        <v>-I-</v>
      </c>
      <c r="N22" s="258" t="str">
        <f>VLOOKUP($A22,Merged_couplings!$B:$BU,MATCH(N$1,Merged_couplings!$B$1:$BU$1,0),FALSE)</f>
        <v>-I-</v>
      </c>
      <c r="O22" s="121" t="str">
        <f>IF(OR(B22="BIG",B22="BI-",B22="-IG"),VLOOKUP($A22,Merged_couplings!$B:$BU,MATCH(O$1,Merged_couplings!$B$1:$BU$1,0),FALSE),"")</f>
        <v/>
      </c>
      <c r="P22" s="120" t="str">
        <f>IF(OR(C22="BIG",C22="BI-",C22="-IG"),VLOOKUP($A22,Merged_couplings!$B:$BU,MATCH(P$1,Merged_couplings!$B$1:$BU$1,0),FALSE),"")</f>
        <v/>
      </c>
      <c r="Q22" s="120" t="str">
        <f>IF(OR(D22="BIG",D22="BI-",D22="-IG"),VLOOKUP($A22,Merged_couplings!$B:$BU,MATCH(Q$1,Merged_couplings!$B$1:$BU$1,0),FALSE),"")</f>
        <v/>
      </c>
      <c r="R22" s="120" t="str">
        <f t="shared" ref="R22:T41" si="2">Q22</f>
        <v/>
      </c>
      <c r="S22" s="120" t="str">
        <f t="shared" si="2"/>
        <v/>
      </c>
      <c r="T22" s="120" t="str">
        <f t="shared" si="2"/>
        <v/>
      </c>
      <c r="U22" s="120" t="str">
        <f>IF(OR(H22="BIG",H22="BI-",H22="-IG"),VLOOKUP($A22,Merged_couplings!$B:$BU,MATCH(U$1,Merged_couplings!$B$1:$BU$1,0),FALSE),"")</f>
        <v/>
      </c>
      <c r="V22" s="120">
        <f>IF(OR(I22="BIG",I22="BI-",I22="-IG"),VLOOKUP($A22,Merged_couplings!$B:$BU,MATCH(V$1,Merged_couplings!$B$1:$BU$1,0),FALSE),"")</f>
        <v>12.254534401697075</v>
      </c>
      <c r="W22" s="120">
        <f t="shared" si="1"/>
        <v>12.254534401697075</v>
      </c>
      <c r="X22" s="120">
        <f>IF(OR(K22="BIG",K22="BI-",K22="-IG"),VLOOKUP($A22,Merged_couplings!$B:$BU,MATCH(X$1,Merged_couplings!$B$1:$BU$1,0),FALSE),"")</f>
        <v>12.100348559552234</v>
      </c>
      <c r="Y22" s="120">
        <f>IF(OR(L22="BIG",L22="BI-",L22="-IG"),VLOOKUP($A22,Merged_couplings!$B:$BU,MATCH(Y$1,Merged_couplings!$B$1:$BU$1,0),FALSE),"")</f>
        <v>10.672488078579878</v>
      </c>
      <c r="Z22" s="120" t="str">
        <f>IF(OR(M22="BIG",M22="BI-",M22="-IG"),VLOOKUP($A22,Merged_couplings!$B:$BU,MATCH(Z$1,Merged_couplings!$B$1:$BU$1,0),FALSE),"")</f>
        <v/>
      </c>
      <c r="AA22" s="120" t="str">
        <f>IF(OR(N22="BIG",N22="BI-",N22="-IG"),VLOOKUP($A22,Merged_couplings!$B:$BU,MATCH(AA$1,Merged_couplings!$B$1:$BU$1,0),FALSE),"")</f>
        <v/>
      </c>
      <c r="AB22" s="123" t="str" cm="1">
        <f t="array" ref="AB22">_xlfn.IFS(AND($O22&lt;&gt;"",P22&lt;&gt;""),ABS($O22-P22),AND($O22="",P22=""),"",OR($O22&lt;&gt;"",P22&lt;&gt;""),"-")</f>
        <v/>
      </c>
      <c r="AC22" s="122" t="str" cm="1">
        <f t="array" ref="AC22">_xlfn.IFS(AND($O22&lt;&gt;"",Q22&lt;&gt;""),ABS($O22-Q22),AND($O22="",Q22=""),"",OR($O22&lt;&gt;"",Q22&lt;&gt;""),"-")</f>
        <v/>
      </c>
      <c r="AD22" s="122" t="str" cm="1">
        <f t="array" ref="AD22">_xlfn.IFS(AND($O22&lt;&gt;"",R22&lt;&gt;""),ABS($O22-R22),AND($O22="",R22=""),"",OR($O22&lt;&gt;"",R22&lt;&gt;""),"-")</f>
        <v/>
      </c>
      <c r="AE22" s="122" t="str" cm="1">
        <f t="array" ref="AE22">_xlfn.IFS(AND($O22&lt;&gt;"",S22&lt;&gt;""),ABS($O22-S22),AND($O22="",S22=""),"",OR($O22&lt;&gt;"",S22&lt;&gt;""),"-")</f>
        <v/>
      </c>
      <c r="AF22" s="122" t="str" cm="1">
        <f t="array" ref="AF22">_xlfn.IFS(AND($O22&lt;&gt;"",T22&lt;&gt;""),ABS($O22-T22),AND($O22="",T22=""),"",OR($O22&lt;&gt;"",T22&lt;&gt;""),"-")</f>
        <v/>
      </c>
      <c r="AG22" s="122" t="str" cm="1">
        <f t="array" ref="AG22">_xlfn.IFS(AND($O22&lt;&gt;"",U22&lt;&gt;""),ABS($O22-U22),AND($O22="",U22=""),"",OR($O22&lt;&gt;"",U22&lt;&gt;""),"-")</f>
        <v/>
      </c>
      <c r="AH22" s="122" t="str" cm="1">
        <f t="array" ref="AH22">_xlfn.IFS(AND($O22&lt;&gt;"",V22&lt;&gt;""),ABS($O22-V22),AND($O22="",V22=""),"",OR($O22&lt;&gt;"",V22&lt;&gt;""),"-")</f>
        <v>-</v>
      </c>
      <c r="AI22" s="122" t="str" cm="1">
        <f t="array" ref="AI22">_xlfn.IFS(AND($O22&lt;&gt;"",W22&lt;&gt;""),ABS($O22-W22),AND($O22="",W22=""),"",OR($O22&lt;&gt;"",W22&lt;&gt;""),"-")</f>
        <v>-</v>
      </c>
      <c r="AJ22" s="122" t="str" cm="1">
        <f t="array" ref="AJ22">_xlfn.IFS(AND($O22&lt;&gt;"",X22&lt;&gt;""),ABS($O22-X22),AND($O22="",X22=""),"",OR($O22&lt;&gt;"",X22&lt;&gt;""),"-")</f>
        <v>-</v>
      </c>
      <c r="AK22" s="122" t="str" cm="1">
        <f t="array" ref="AK22">_xlfn.IFS(AND($O22&lt;&gt;"",Y22&lt;&gt;""),ABS($O22-Y22),AND($O22="",Y22=""),"",OR($O22&lt;&gt;"",Y22&lt;&gt;""),"-")</f>
        <v>-</v>
      </c>
      <c r="AL22" s="122" t="str" cm="1">
        <f t="array" ref="AL22">_xlfn.IFS(AND($O22&lt;&gt;"",Z22&lt;&gt;""),ABS($O22-Z22),AND($O22="",Z22=""),"",OR($O22&lt;&gt;"",Z22&lt;&gt;""),"-")</f>
        <v/>
      </c>
      <c r="AM22" s="122" t="str" cm="1">
        <f t="array" ref="AM22">_xlfn.IFS(AND($O22&lt;&gt;"",AA22&lt;&gt;""),ABS($O22-AA22),AND($O22="",AA22=""),"",OR($O22&lt;&gt;"",AA22&lt;&gt;""),"-")</f>
        <v/>
      </c>
      <c r="AN22" s="121" t="str" cm="1">
        <f t="array" ref="AN22">_xlfn.IFS(AND($P22&lt;&gt;"",Q22&lt;&gt;""),ABS($P22-Q22),AND($P22="",Q22=""),"",OR($P22&lt;&gt;"",Q22&lt;&gt;""),"-")</f>
        <v/>
      </c>
      <c r="AO22" s="120" t="str" cm="1">
        <f t="array" ref="AO22">_xlfn.IFS(AND($P22&lt;&gt;"",R22&lt;&gt;""),ABS($P22-R22),AND($P22="",R22=""),"",OR($P22&lt;&gt;"",R22&lt;&gt;""),"-")</f>
        <v/>
      </c>
      <c r="AP22" s="120" t="str" cm="1">
        <f t="array" ref="AP22">_xlfn.IFS(AND($P22&lt;&gt;"",S22&lt;&gt;""),ABS($P22-S22),AND($P22="",S22=""),"",OR($P22&lt;&gt;"",S22&lt;&gt;""),"-")</f>
        <v/>
      </c>
      <c r="AQ22" s="120" t="str" cm="1">
        <f t="array" ref="AQ22">_xlfn.IFS(AND($P22&lt;&gt;"",T22&lt;&gt;""),ABS($P22-T22),AND($P22="",T22=""),"",OR($P22&lt;&gt;"",T22&lt;&gt;""),"-")</f>
        <v/>
      </c>
      <c r="AR22" s="120" t="str" cm="1">
        <f t="array" ref="AR22">_xlfn.IFS(AND($P22&lt;&gt;"",U22&lt;&gt;""),ABS($P22-U22),AND($P22="",U22=""),"",OR($P22&lt;&gt;"",U22&lt;&gt;""),"-")</f>
        <v/>
      </c>
      <c r="AS22" s="120" t="str" cm="1">
        <f t="array" ref="AS22">_xlfn.IFS(AND($P22&lt;&gt;"",V22&lt;&gt;""),ABS($P22-V22),AND($P22="",V22=""),"",OR($P22&lt;&gt;"",V22&lt;&gt;""),"-")</f>
        <v>-</v>
      </c>
      <c r="AT22" s="120" t="str" cm="1">
        <f t="array" ref="AT22">_xlfn.IFS(AND($P22&lt;&gt;"",W22&lt;&gt;""),ABS($P22-W22),AND($P22="",W22=""),"",OR($P22&lt;&gt;"",W22&lt;&gt;""),"-")</f>
        <v>-</v>
      </c>
      <c r="AU22" s="120" t="str" cm="1">
        <f t="array" ref="AU22">_xlfn.IFS(AND($P22&lt;&gt;"",X22&lt;&gt;""),ABS($P22-X22),AND($P22="",X22=""),"",OR($P22&lt;&gt;"",X22&lt;&gt;""),"-")</f>
        <v>-</v>
      </c>
      <c r="AV22" s="120" t="str" cm="1">
        <f t="array" ref="AV22">_xlfn.IFS(AND($P22&lt;&gt;"",Y22&lt;&gt;""),ABS($P22-Y22),AND($P22="",Y22=""),"",OR($P22&lt;&gt;"",Y22&lt;&gt;""),"-")</f>
        <v>-</v>
      </c>
      <c r="AW22" s="120" t="str" cm="1">
        <f t="array" ref="AW22">_xlfn.IFS(AND($P22&lt;&gt;"",Z22&lt;&gt;""),ABS($P22-Z22),AND($P22="",Z22=""),"",OR($P22&lt;&gt;"",Z22&lt;&gt;""),"-")</f>
        <v/>
      </c>
      <c r="AX22" s="120" t="str" cm="1">
        <f t="array" ref="AX22">_xlfn.IFS(AND($P22&lt;&gt;"",AA22&lt;&gt;""),ABS($P22-AA22),AND($P22="",AA22=""),"",OR($P22&lt;&gt;"",AA22&lt;&gt;""),"-")</f>
        <v/>
      </c>
      <c r="AY22" s="121" t="str" cm="1">
        <f t="array" ref="AY22">_xlfn.IFS(AND($Q22&lt;&gt;"",R22&lt;&gt;""),ABS($Q22-R22),AND($Q22="",R22=""),"",OR($Q22&lt;&gt;"",R22&lt;&gt;""),"-")</f>
        <v/>
      </c>
      <c r="AZ22" s="334" t="str" cm="1">
        <f t="array" ref="AZ22">_xlfn.IFS(AND($Q22&lt;&gt;"",S22&lt;&gt;""),ABS($Q22-S22),AND($Q22="",S22=""),"",OR($Q22&lt;&gt;"",S22&lt;&gt;""),"-")</f>
        <v/>
      </c>
      <c r="BA22" s="334" t="str" cm="1">
        <f t="array" ref="BA22">_xlfn.IFS(AND($Q22&lt;&gt;"",T22&lt;&gt;""),ABS($Q22-T22),AND($Q22="",T22=""),"",OR($Q22&lt;&gt;"",T22&lt;&gt;""),"-")</f>
        <v/>
      </c>
      <c r="BB22" s="120" t="str" cm="1">
        <f t="array" ref="BB22">_xlfn.IFS(AND($Q22&lt;&gt;"",U22&lt;&gt;""),ABS($Q22-U22),AND($Q22="",U22=""),"",OR($Q22&lt;&gt;"",U22&lt;&gt;""),"-")</f>
        <v/>
      </c>
      <c r="BC22" s="120" t="str" cm="1">
        <f t="array" ref="BC22">_xlfn.IFS(AND($Q22&lt;&gt;"",V22&lt;&gt;""),ABS($Q22-V22),AND($Q22="",V22=""),"",OR($Q22&lt;&gt;"",V22&lt;&gt;""),"-")</f>
        <v>-</v>
      </c>
      <c r="BD22" s="120" t="str" cm="1">
        <f t="array" ref="BD22">_xlfn.IFS(AND($Q22&lt;&gt;"",W22&lt;&gt;""),ABS($Q22-W22),AND($Q22="",W22=""),"",OR($Q22&lt;&gt;"",W22&lt;&gt;""),"-")</f>
        <v>-</v>
      </c>
      <c r="BE22" s="120" t="str" cm="1">
        <f t="array" ref="BE22">_xlfn.IFS(AND($Q22&lt;&gt;"",X22&lt;&gt;""),ABS($Q22-X22),AND($Q22="",X22=""),"",OR($Q22&lt;&gt;"",X22&lt;&gt;""),"-")</f>
        <v>-</v>
      </c>
      <c r="BF22" s="120" t="str" cm="1">
        <f t="array" ref="BF22">_xlfn.IFS(AND($Q22&lt;&gt;"",Y22&lt;&gt;""),ABS($Q22-Y22),AND($Q22="",Y22=""),"",OR($Q22&lt;&gt;"",Y22&lt;&gt;""),"-")</f>
        <v>-</v>
      </c>
      <c r="BG22" s="120" t="str" cm="1">
        <f t="array" ref="BG22">_xlfn.IFS(AND($Q22&lt;&gt;"",Z22&lt;&gt;""),ABS($Q22-Z22),AND($Q22="",Z22=""),"",OR($Q22&lt;&gt;"",Z22&lt;&gt;""),"-")</f>
        <v/>
      </c>
      <c r="BH22" s="120" t="str" cm="1">
        <f t="array" ref="BH22">_xlfn.IFS(AND($Q22&lt;&gt;"",AA22&lt;&gt;""),ABS($Q22-AA22),AND($Q22="",AA22=""),"",OR($Q22&lt;&gt;"",AA22&lt;&gt;""),"-")</f>
        <v/>
      </c>
      <c r="BI22" s="121" t="str" cm="1">
        <f t="array" ref="BI22">_xlfn.IFS(AND($R22&lt;&gt;"",S22&lt;&gt;""),ABS($R22-S22),AND($R22="",S22=""),"",OR($R22&lt;&gt;"",S22&lt;&gt;""),"-")</f>
        <v/>
      </c>
      <c r="BJ22" s="120" t="str" cm="1">
        <f t="array" ref="BJ22">_xlfn.IFS(AND($R22&lt;&gt;"",T22&lt;&gt;""),ABS($R22-T22),AND($R22="",T22=""),"",OR($R22&lt;&gt;"",T22&lt;&gt;""),"-")</f>
        <v/>
      </c>
      <c r="BK22" s="334" t="str" cm="1">
        <f t="array" ref="BK22">_xlfn.IFS(AND($R22&lt;&gt;"",U22&lt;&gt;""),ABS($R22-U22),AND($R22="",U22=""),"",OR($R22&lt;&gt;"",U22&lt;&gt;""),"-")</f>
        <v/>
      </c>
      <c r="BL22" s="120" t="str" cm="1">
        <f t="array" ref="BL22">_xlfn.IFS(AND($R22&lt;&gt;"",V22&lt;&gt;""),ABS($R22-V22),AND($R22="",V22=""),"",OR($R22&lt;&gt;"",V22&lt;&gt;""),"-")</f>
        <v>-</v>
      </c>
      <c r="BM22" s="120" t="str" cm="1">
        <f t="array" ref="BM22">_xlfn.IFS(AND($R22&lt;&gt;"",W22&lt;&gt;""),ABS($R22-W22),AND($R22="",W22=""),"",OR($R22&lt;&gt;"",W22&lt;&gt;""),"-")</f>
        <v>-</v>
      </c>
      <c r="BN22" s="120" t="str" cm="1">
        <f t="array" ref="BN22">_xlfn.IFS(AND($R22&lt;&gt;"",X22&lt;&gt;""),ABS($R22-X22),AND($R22="",X22=""),"",OR($R22&lt;&gt;"",X22&lt;&gt;""),"-")</f>
        <v>-</v>
      </c>
      <c r="BO22" s="120" t="str" cm="1">
        <f t="array" ref="BO22">_xlfn.IFS(AND($R22&lt;&gt;"",Y22&lt;&gt;""),ABS($R22-Y22),AND($R22="",Y22=""),"",OR($R22&lt;&gt;"",Y22&lt;&gt;""),"-")</f>
        <v>-</v>
      </c>
      <c r="BP22" s="120" t="str" cm="1">
        <f t="array" ref="BP22">_xlfn.IFS(AND($R22&lt;&gt;"",Z22&lt;&gt;""),ABS($R22-Z22),AND($R22="",Z22=""),"",OR($R22&lt;&gt;"",Z22&lt;&gt;""),"-")</f>
        <v/>
      </c>
      <c r="BQ22" s="120" t="str" cm="1">
        <f t="array" ref="BQ22">_xlfn.IFS(AND($R22&lt;&gt;"",AA22&lt;&gt;""),ABS($R22-AA22),AND($R22="",AA22=""),"",OR($R22&lt;&gt;"",AA22&lt;&gt;""),"-")</f>
        <v/>
      </c>
      <c r="BR22" s="121" t="str" cm="1">
        <f t="array" ref="BR22">_xlfn.IFS(AND($S22&lt;&gt;"",T22&lt;&gt;""),ABS($S22-T22),AND($S22="",T22=""),"",OR($S22&lt;&gt;"",T22&lt;&gt;""),"-")</f>
        <v/>
      </c>
      <c r="BS22" s="334" t="str" cm="1">
        <f t="array" ref="BS22">_xlfn.IFS(AND($S22&lt;&gt;"",U22&lt;&gt;""),ABS($S22-U22),AND($S22="",U22=""),"",OR($S22&lt;&gt;"",U22&lt;&gt;""),"-")</f>
        <v/>
      </c>
      <c r="BT22" s="120" t="str" cm="1">
        <f t="array" ref="BT22">_xlfn.IFS(AND($S22&lt;&gt;"",V22&lt;&gt;""),ABS($S22-V22),AND($S22="",V22=""),"",OR($S22&lt;&gt;"",V22&lt;&gt;""),"-")</f>
        <v>-</v>
      </c>
      <c r="BU22" s="120" t="str" cm="1">
        <f t="array" ref="BU22">_xlfn.IFS(AND($S22&lt;&gt;"",W22&lt;&gt;""),ABS($S22-W22),AND($S22="",W22=""),"",OR($S22&lt;&gt;"",W22&lt;&gt;""),"-")</f>
        <v>-</v>
      </c>
      <c r="BV22" s="120" t="str" cm="1">
        <f t="array" ref="BV22">_xlfn.IFS(AND($S22&lt;&gt;"",X22&lt;&gt;""),ABS($S22-X22),AND($S22="",X22=""),"",OR($S22&lt;&gt;"",X22&lt;&gt;""),"-")</f>
        <v>-</v>
      </c>
      <c r="BW22" s="120" t="str" cm="1">
        <f t="array" ref="BW22">_xlfn.IFS(AND($S22&lt;&gt;"",Y22&lt;&gt;""),ABS($S22-Y22),AND($S22="",Y22=""),"",OR($S22&lt;&gt;"",Y22&lt;&gt;""),"-")</f>
        <v>-</v>
      </c>
      <c r="BX22" s="120" t="str" cm="1">
        <f t="array" ref="BX22">_xlfn.IFS(AND($S22&lt;&gt;"",Z22&lt;&gt;""),ABS($S22-Z22),AND($S22="",Z22=""),"",OR($S22&lt;&gt;"",Z22&lt;&gt;""),"-")</f>
        <v/>
      </c>
      <c r="BY22" s="120" t="str" cm="1">
        <f t="array" ref="BY22">_xlfn.IFS(AND($S22&lt;&gt;"",AA22&lt;&gt;""),ABS($S22-AA22),AND($S22="",AA22=""),"",OR($S22&lt;&gt;"",AA22&lt;&gt;""),"-")</f>
        <v/>
      </c>
      <c r="BZ22" s="121" t="str" cm="1">
        <f t="array" ref="BZ22">_xlfn.IFS(AND($T22&lt;&gt;"",U22&lt;&gt;""),ABS($T22-U22),AND($T22="",U22=""),"",OR($T22&lt;&gt;"",U22&lt;&gt;""),"-")</f>
        <v/>
      </c>
      <c r="CA22" s="120" t="str" cm="1">
        <f t="array" ref="CA22">_xlfn.IFS(AND($T22&lt;&gt;"",V22&lt;&gt;""),ABS($T22-V22),AND($T22="",V22=""),"",OR($T22&lt;&gt;"",V22&lt;&gt;""),"-")</f>
        <v>-</v>
      </c>
      <c r="CB22" s="120" t="str" cm="1">
        <f t="array" ref="CB22">_xlfn.IFS(AND($T22&lt;&gt;"",W22&lt;&gt;""),ABS($T22-W22),AND($T22="",W22=""),"",OR($T22&lt;&gt;"",W22&lt;&gt;""),"-")</f>
        <v>-</v>
      </c>
      <c r="CC22" s="120" t="str" cm="1">
        <f t="array" ref="CC22">_xlfn.IFS(AND($T22&lt;&gt;"",X22&lt;&gt;""),ABS($T22-X22),AND($T22="",X22=""),"",OR($T22&lt;&gt;"",X22&lt;&gt;""),"-")</f>
        <v>-</v>
      </c>
      <c r="CD22" s="120" t="str" cm="1">
        <f t="array" ref="CD22">_xlfn.IFS(AND($T22&lt;&gt;"",Y22&lt;&gt;""),ABS($T22-Y22),AND($T22="",Y22=""),"",OR($T22&lt;&gt;"",Y22&lt;&gt;""),"-")</f>
        <v>-</v>
      </c>
      <c r="CE22" s="120" t="str" cm="1">
        <f t="array" ref="CE22">_xlfn.IFS(AND($T22&lt;&gt;"",Z22&lt;&gt;""),ABS($T22-Z22),AND($T22="",Z22=""),"",OR($T22&lt;&gt;"",Z22&lt;&gt;""),"-")</f>
        <v/>
      </c>
      <c r="CF22" s="120" t="str" cm="1">
        <f t="array" ref="CF22">_xlfn.IFS(AND($T22&lt;&gt;"",AA22&lt;&gt;""),ABS($T22-AA22),AND($T22="",AA22=""),"",OR($T22&lt;&gt;"",AA22&lt;&gt;""),"-")</f>
        <v/>
      </c>
      <c r="CG22" s="121" t="str" cm="1">
        <f t="array" ref="CG22">_xlfn.IFS(AND($U22&lt;&gt;"",V22&lt;&gt;""),ABS($U22-V22),AND($U22="",V22=""),"",OR($U22&lt;&gt;"",V22&lt;&gt;""),"-")</f>
        <v>-</v>
      </c>
      <c r="CH22" s="120" t="str" cm="1">
        <f t="array" ref="CH22">_xlfn.IFS(AND($U22&lt;&gt;"",W22&lt;&gt;""),ABS($U22-W22),AND($U22="",W22=""),"",OR($U22&lt;&gt;"",W22&lt;&gt;""),"-")</f>
        <v>-</v>
      </c>
      <c r="CI22" s="120" t="str" cm="1">
        <f t="array" ref="CI22">_xlfn.IFS(AND($U22&lt;&gt;"",X22&lt;&gt;""),ABS($U22-X22),AND($U22="",X22=""),"",OR($U22&lt;&gt;"",X22&lt;&gt;""),"-")</f>
        <v>-</v>
      </c>
      <c r="CJ22" s="120" t="str" cm="1">
        <f t="array" ref="CJ22">_xlfn.IFS(AND($U22&lt;&gt;"",Y22&lt;&gt;""),ABS($U22-Y22),AND($U22="",Y22=""),"",OR($U22&lt;&gt;"",Y22&lt;&gt;""),"-")</f>
        <v>-</v>
      </c>
      <c r="CK22" s="120" t="str" cm="1">
        <f t="array" ref="CK22">_xlfn.IFS(AND($U22&lt;&gt;"",Z22&lt;&gt;""),ABS($U22-Z22),AND($U22="",Z22=""),"",OR($U22&lt;&gt;"",Z22&lt;&gt;""),"-")</f>
        <v/>
      </c>
      <c r="CL22" s="120" t="str" cm="1">
        <f t="array" ref="CL22">_xlfn.IFS(AND($U22&lt;&gt;"",AA22&lt;&gt;""),ABS($U22-AA22),AND($U22="",AA22=""),"",OR($U22&lt;&gt;"",AA22&lt;&gt;""),"-")</f>
        <v/>
      </c>
      <c r="CM22" s="121" cm="1">
        <f t="array" ref="CM22">_xlfn.IFS(AND($V22&lt;&gt;"",W22&lt;&gt;""),ABS($V22-W22),AND($V22="",W22=""),"",OR($V22&lt;&gt;"",W22&lt;&gt;""),"-")</f>
        <v>0</v>
      </c>
      <c r="CN22" s="120" cm="1">
        <f t="array" ref="CN22">_xlfn.IFS(AND($V22&lt;&gt;"",X22&lt;&gt;""),ABS($V22-X22),AND($V22="",X22=""),"",OR($V22&lt;&gt;"",X22&lt;&gt;""),"-")</f>
        <v>0.15418584214484099</v>
      </c>
      <c r="CO22" s="120" cm="1">
        <f t="array" ref="CO22">_xlfn.IFS(AND($V22&lt;&gt;"",Y22&lt;&gt;""),ABS($V22-Y22),AND($V22="",Y22=""),"",OR($V22&lt;&gt;"",Y22&lt;&gt;""),"-")</f>
        <v>1.5820463231171971</v>
      </c>
      <c r="CP22" s="120" t="str" cm="1">
        <f t="array" ref="CP22">_xlfn.IFS(AND($V22&lt;&gt;"",Z22&lt;&gt;""),ABS($V22-Z22),AND($V22="",Z22=""),"",OR($V22&lt;&gt;"",Z22&lt;&gt;""),"-")</f>
        <v>-</v>
      </c>
      <c r="CQ22" s="120" t="str" cm="1">
        <f t="array" ref="CQ22">_xlfn.IFS(AND($V22&lt;&gt;"",AA22&lt;&gt;""),ABS($V22-AA22),AND($V22="",AA22=""),"",OR($V22&lt;&gt;"",AA22&lt;&gt;""),"-")</f>
        <v>-</v>
      </c>
      <c r="CR22" s="121" cm="1">
        <f t="array" ref="CR22">_xlfn.IFS(AND($W22&lt;&gt;"",X22&lt;&gt;""),ABS($W22-X22),AND($W22="",X22=""),"",OR($W22&lt;&gt;"",X22&lt;&gt;""),"-")</f>
        <v>0.15418584214484099</v>
      </c>
      <c r="CS22" s="120" cm="1">
        <f t="array" ref="CS22">_xlfn.IFS(AND($W22&lt;&gt;"",Y22&lt;&gt;""),ABS($W22-Y22),AND($W22="",Y22=""),"",OR($W22&lt;&gt;"",Y22&lt;&gt;""),"-")</f>
        <v>1.5820463231171971</v>
      </c>
      <c r="CT22" s="120" t="str" cm="1">
        <f t="array" ref="CT22">_xlfn.IFS(AND($W22&lt;&gt;"",Z22&lt;&gt;""),ABS($W22-Z22),AND($W22="",Z22=""),"",OR($W22&lt;&gt;"",Z22&lt;&gt;""),"-")</f>
        <v>-</v>
      </c>
      <c r="CU22" s="120" t="str" cm="1">
        <f t="array" ref="CU22">_xlfn.IFS(AND($W22&lt;&gt;"",AA22&lt;&gt;""),ABS($W22-AA22),AND($W22="",AA22=""),"",OR($W22&lt;&gt;"",AA22&lt;&gt;""),"-")</f>
        <v>-</v>
      </c>
      <c r="CV22" s="121" cm="1">
        <f t="array" ref="CV22">_xlfn.IFS(AND($X22&lt;&gt;"",Y22&lt;&gt;""),ABS($X22-Y22),AND($X22="",Y22=""),"",OR($X22&lt;&gt;"",Y22&lt;&gt;""),"-")</f>
        <v>1.4278604809723561</v>
      </c>
      <c r="CW22" s="120" t="str" cm="1">
        <f t="array" ref="CW22">_xlfn.IFS(AND($X22&lt;&gt;"",Z22&lt;&gt;""),ABS($X22-Z22),AND($X22="",Z22=""),"",OR($X22&lt;&gt;"",Z22&lt;&gt;""),"-")</f>
        <v>-</v>
      </c>
      <c r="CX22" s="120" t="str" cm="1">
        <f t="array" ref="CX22">_xlfn.IFS(AND($X22&lt;&gt;"",AA22&lt;&gt;""),ABS($X22-AA22),AND($X22="",AA22=""),"",OR($X22&lt;&gt;"",AA22&lt;&gt;""),"-")</f>
        <v>-</v>
      </c>
      <c r="CY22" s="121" t="str" cm="1">
        <f t="array" ref="CY22">_xlfn.IFS(AND($Y22&lt;&gt;"",Z22&lt;&gt;""),ABS($Y22-Z22),AND($Y22="",Z22=""),"",OR($Y22&lt;&gt;"",Z22&lt;&gt;""),"-")</f>
        <v>-</v>
      </c>
      <c r="CZ22" s="120" t="str" cm="1">
        <f t="array" ref="CZ22">_xlfn.IFS(AND($Y22&lt;&gt;"",AA22&lt;&gt;""),ABS($Y22-AA22),AND($Y22="",AA22=""),"",OR($Y22&lt;&gt;"",AA22&lt;&gt;""),"-")</f>
        <v>-</v>
      </c>
      <c r="DA22" s="121" t="str" cm="1">
        <f t="array" ref="DA22">_xlfn.IFS(AND($Z22&lt;&gt;"",AA22&lt;&gt;""),ABS($Z22-AA22),AND($Z22="",AA22=""),"",OR($Z22&lt;&gt;"",AA22&lt;&gt;""),"-")</f>
        <v/>
      </c>
    </row>
    <row r="23" spans="1:105" x14ac:dyDescent="0.2">
      <c r="A23" s="260" t="s">
        <v>123</v>
      </c>
      <c r="B23" s="259" t="e">
        <f>VLOOKUP($A23,Merged_couplings!$B:$BU,MATCH(B$1,Merged_couplings!$B$1:$BU$1,0),FALSE)</f>
        <v>#N/A</v>
      </c>
      <c r="C23" s="258" t="e">
        <f>VLOOKUP($A23,Merged_couplings!$B:$BU,MATCH(C$1,Merged_couplings!$B$1:$BU$1,0),FALSE)</f>
        <v>#N/A</v>
      </c>
      <c r="D23" s="258" t="e">
        <f>VLOOKUP($A23,Merged_couplings!$B:$BU,MATCH(D$1,Merged_couplings!$B$1:$BU$1,0),FALSE)</f>
        <v>#N/A</v>
      </c>
      <c r="E23" s="258" t="e">
        <f>VLOOKUP($A23,Merged_couplings!$B:$BU,MATCH(E$1,Merged_couplings!$B$1:$BU$1,0),FALSE)</f>
        <v>#N/A</v>
      </c>
      <c r="F23" s="258" t="e">
        <f>VLOOKUP($A23,Merged_couplings!$B:$BU,MATCH(F$1,Merged_couplings!$B$1:$BU$1,0),FALSE)</f>
        <v>#N/A</v>
      </c>
      <c r="G23" s="258" t="e">
        <f>VLOOKUP($A23,Merged_couplings!$B:$BU,MATCH(G$1,Merged_couplings!$B$1:$BU$1,0),FALSE)</f>
        <v>#N/A</v>
      </c>
      <c r="H23" s="258" t="e">
        <f>VLOOKUP($A23,Merged_couplings!$B:$BU,MATCH(H$1,Merged_couplings!$B$1:$BU$1,0),FALSE)</f>
        <v>#N/A</v>
      </c>
      <c r="I23" s="258" t="e">
        <f>VLOOKUP($A23,Merged_couplings!$B:$BU,MATCH(I$1,Merged_couplings!$B$1:$BU$1,0),FALSE)</f>
        <v>#N/A</v>
      </c>
      <c r="J23" s="258" t="e">
        <f>VLOOKUP($A23,Merged_couplings!$B:$BU,MATCH(J$1,Merged_couplings!$B$1:$BU$1,0),FALSE)</f>
        <v>#N/A</v>
      </c>
      <c r="K23" s="258" t="e">
        <f>VLOOKUP($A23,Merged_couplings!$B:$BU,MATCH(K$1,Merged_couplings!$B$1:$BU$1,0),FALSE)</f>
        <v>#N/A</v>
      </c>
      <c r="L23" s="258" t="e">
        <f>VLOOKUP($A23,Merged_couplings!$B:$BU,MATCH(L$1,Merged_couplings!$B$1:$BU$1,0),FALSE)</f>
        <v>#N/A</v>
      </c>
      <c r="M23" s="258" t="e">
        <f>VLOOKUP($A23,Merged_couplings!$B:$BU,MATCH(M$1,Merged_couplings!$B$1:$BU$1,0),FALSE)</f>
        <v>#N/A</v>
      </c>
      <c r="N23" s="258" t="e">
        <f>VLOOKUP($A23,Merged_couplings!$B:$BU,MATCH(N$1,Merged_couplings!$B$1:$BU$1,0),FALSE)</f>
        <v>#N/A</v>
      </c>
      <c r="O23" s="121" t="e">
        <f>IF(OR(B23="BIG",B23="BI-",B23="-IG"),VLOOKUP($A23,Merged_couplings!$B:$BU,MATCH(O$1,Merged_couplings!$B$1:$BU$1,0),FALSE),"")</f>
        <v>#N/A</v>
      </c>
      <c r="P23" s="120" t="e">
        <f>IF(OR(C23="BIG",C23="BI-",C23="-IG"),VLOOKUP($A23,Merged_couplings!$B:$BU,MATCH(P$1,Merged_couplings!$B$1:$BU$1,0),FALSE),"")</f>
        <v>#N/A</v>
      </c>
      <c r="Q23" s="120" t="e">
        <f>IF(OR(D23="BIG",D23="BI-",D23="-IG"),VLOOKUP($A23,Merged_couplings!$B:$BU,MATCH(Q$1,Merged_couplings!$B$1:$BU$1,0),FALSE),"")</f>
        <v>#N/A</v>
      </c>
      <c r="R23" s="120" t="e">
        <f t="shared" si="2"/>
        <v>#N/A</v>
      </c>
      <c r="S23" s="120" t="e">
        <f t="shared" si="2"/>
        <v>#N/A</v>
      </c>
      <c r="T23" s="120" t="e">
        <f t="shared" si="2"/>
        <v>#N/A</v>
      </c>
      <c r="U23" s="120" t="e">
        <f>IF(OR(H23="BIG",H23="BI-",H23="-IG"),VLOOKUP($A23,Merged_couplings!$B:$BU,MATCH(U$1,Merged_couplings!$B$1:$BU$1,0),FALSE),"")</f>
        <v>#N/A</v>
      </c>
      <c r="V23" s="120" t="e">
        <f>IF(OR(I23="BIG",I23="BI-",I23="-IG"),VLOOKUP($A23,Merged_couplings!$B:$BU,MATCH(V$1,Merged_couplings!$B$1:$BU$1,0),FALSE),"")</f>
        <v>#N/A</v>
      </c>
      <c r="W23" s="120" t="e">
        <f t="shared" si="1"/>
        <v>#N/A</v>
      </c>
      <c r="X23" s="120" t="e">
        <f>IF(OR(K23="BIG",K23="BI-",K23="-IG"),VLOOKUP($A23,Merged_couplings!$B:$BU,MATCH(X$1,Merged_couplings!$B$1:$BU$1,0),FALSE),"")</f>
        <v>#N/A</v>
      </c>
      <c r="Y23" s="120" t="e">
        <f>IF(OR(L23="BIG",L23="BI-",L23="-IG"),VLOOKUP($A23,Merged_couplings!$B:$BU,MATCH(Y$1,Merged_couplings!$B$1:$BU$1,0),FALSE),"")</f>
        <v>#N/A</v>
      </c>
      <c r="Z23" s="120" t="e">
        <f>IF(OR(M23="BIG",M23="BI-",M23="-IG"),VLOOKUP($A23,Merged_couplings!$B:$BU,MATCH(Z$1,Merged_couplings!$B$1:$BU$1,0),FALSE),"")</f>
        <v>#N/A</v>
      </c>
      <c r="AA23" s="120" t="e">
        <f>IF(OR(N23="BIG",N23="BI-",N23="-IG"),VLOOKUP($A23,Merged_couplings!$B:$BU,MATCH(AA$1,Merged_couplings!$B$1:$BU$1,0),FALSE),"")</f>
        <v>#N/A</v>
      </c>
      <c r="AB23" s="123" t="e" cm="1">
        <f t="array" ref="AB23">_xlfn.IFS(AND($O23&lt;&gt;"",P23&lt;&gt;""),ABS($O23-P23),AND($O23="",P23=""),"",OR($O23&lt;&gt;"",P23&lt;&gt;""),"-")</f>
        <v>#N/A</v>
      </c>
      <c r="AC23" s="122" t="e" cm="1">
        <f t="array" ref="AC23">_xlfn.IFS(AND($O23&lt;&gt;"",Q23&lt;&gt;""),ABS($O23-Q23),AND($O23="",Q23=""),"",OR($O23&lt;&gt;"",Q23&lt;&gt;""),"-")</f>
        <v>#N/A</v>
      </c>
      <c r="AD23" s="122" t="e" cm="1">
        <f t="array" ref="AD23">_xlfn.IFS(AND($O23&lt;&gt;"",R23&lt;&gt;""),ABS($O23-R23),AND($O23="",R23=""),"",OR($O23&lt;&gt;"",R23&lt;&gt;""),"-")</f>
        <v>#N/A</v>
      </c>
      <c r="AE23" s="122" t="e" cm="1">
        <f t="array" ref="AE23">_xlfn.IFS(AND($O23&lt;&gt;"",S23&lt;&gt;""),ABS($O23-S23),AND($O23="",S23=""),"",OR($O23&lt;&gt;"",S23&lt;&gt;""),"-")</f>
        <v>#N/A</v>
      </c>
      <c r="AF23" s="122" t="e" cm="1">
        <f t="array" ref="AF23">_xlfn.IFS(AND($O23&lt;&gt;"",T23&lt;&gt;""),ABS($O23-T23),AND($O23="",T23=""),"",OR($O23&lt;&gt;"",T23&lt;&gt;""),"-")</f>
        <v>#N/A</v>
      </c>
      <c r="AG23" s="122" t="e" cm="1">
        <f t="array" ref="AG23">_xlfn.IFS(AND($O23&lt;&gt;"",U23&lt;&gt;""),ABS($O23-U23),AND($O23="",U23=""),"",OR($O23&lt;&gt;"",U23&lt;&gt;""),"-")</f>
        <v>#N/A</v>
      </c>
      <c r="AH23" s="122" t="e" cm="1">
        <f t="array" ref="AH23">_xlfn.IFS(AND($O23&lt;&gt;"",V23&lt;&gt;""),ABS($O23-V23),AND($O23="",V23=""),"",OR($O23&lt;&gt;"",V23&lt;&gt;""),"-")</f>
        <v>#N/A</v>
      </c>
      <c r="AI23" s="122" t="e" cm="1">
        <f t="array" ref="AI23">_xlfn.IFS(AND($O23&lt;&gt;"",W23&lt;&gt;""),ABS($O23-W23),AND($O23="",W23=""),"",OR($O23&lt;&gt;"",W23&lt;&gt;""),"-")</f>
        <v>#N/A</v>
      </c>
      <c r="AJ23" s="122" t="e" cm="1">
        <f t="array" ref="AJ23">_xlfn.IFS(AND($O23&lt;&gt;"",X23&lt;&gt;""),ABS($O23-X23),AND($O23="",X23=""),"",OR($O23&lt;&gt;"",X23&lt;&gt;""),"-")</f>
        <v>#N/A</v>
      </c>
      <c r="AK23" s="122" t="e" cm="1">
        <f t="array" ref="AK23">_xlfn.IFS(AND($O23&lt;&gt;"",Y23&lt;&gt;""),ABS($O23-Y23),AND($O23="",Y23=""),"",OR($O23&lt;&gt;"",Y23&lt;&gt;""),"-")</f>
        <v>#N/A</v>
      </c>
      <c r="AL23" s="122" t="e" cm="1">
        <f t="array" ref="AL23">_xlfn.IFS(AND($O23&lt;&gt;"",Z23&lt;&gt;""),ABS($O23-Z23),AND($O23="",Z23=""),"",OR($O23&lt;&gt;"",Z23&lt;&gt;""),"-")</f>
        <v>#N/A</v>
      </c>
      <c r="AM23" s="122" t="e" cm="1">
        <f t="array" ref="AM23">_xlfn.IFS(AND($O23&lt;&gt;"",AA23&lt;&gt;""),ABS($O23-AA23),AND($O23="",AA23=""),"",OR($O23&lt;&gt;"",AA23&lt;&gt;""),"-")</f>
        <v>#N/A</v>
      </c>
      <c r="AN23" s="121" t="e" cm="1">
        <f t="array" ref="AN23">_xlfn.IFS(AND($P23&lt;&gt;"",Q23&lt;&gt;""),ABS($P23-Q23),AND($P23="",Q23=""),"",OR($P23&lt;&gt;"",Q23&lt;&gt;""),"-")</f>
        <v>#N/A</v>
      </c>
      <c r="AO23" s="120" t="e" cm="1">
        <f t="array" ref="AO23">_xlfn.IFS(AND($P23&lt;&gt;"",R23&lt;&gt;""),ABS($P23-R23),AND($P23="",R23=""),"",OR($P23&lt;&gt;"",R23&lt;&gt;""),"-")</f>
        <v>#N/A</v>
      </c>
      <c r="AP23" s="120" t="e" cm="1">
        <f t="array" ref="AP23">_xlfn.IFS(AND($P23&lt;&gt;"",S23&lt;&gt;""),ABS($P23-S23),AND($P23="",S23=""),"",OR($P23&lt;&gt;"",S23&lt;&gt;""),"-")</f>
        <v>#N/A</v>
      </c>
      <c r="AQ23" s="120" t="e" cm="1">
        <f t="array" ref="AQ23">_xlfn.IFS(AND($P23&lt;&gt;"",T23&lt;&gt;""),ABS($P23-T23),AND($P23="",T23=""),"",OR($P23&lt;&gt;"",T23&lt;&gt;""),"-")</f>
        <v>#N/A</v>
      </c>
      <c r="AR23" s="120" t="e" cm="1">
        <f t="array" ref="AR23">_xlfn.IFS(AND($P23&lt;&gt;"",U23&lt;&gt;""),ABS($P23-U23),AND($P23="",U23=""),"",OR($P23&lt;&gt;"",U23&lt;&gt;""),"-")</f>
        <v>#N/A</v>
      </c>
      <c r="AS23" s="120" t="e" cm="1">
        <f t="array" ref="AS23">_xlfn.IFS(AND($P23&lt;&gt;"",V23&lt;&gt;""),ABS($P23-V23),AND($P23="",V23=""),"",OR($P23&lt;&gt;"",V23&lt;&gt;""),"-")</f>
        <v>#N/A</v>
      </c>
      <c r="AT23" s="120" t="e" cm="1">
        <f t="array" ref="AT23">_xlfn.IFS(AND($P23&lt;&gt;"",W23&lt;&gt;""),ABS($P23-W23),AND($P23="",W23=""),"",OR($P23&lt;&gt;"",W23&lt;&gt;""),"-")</f>
        <v>#N/A</v>
      </c>
      <c r="AU23" s="120" t="e" cm="1">
        <f t="array" ref="AU23">_xlfn.IFS(AND($P23&lt;&gt;"",X23&lt;&gt;""),ABS($P23-X23),AND($P23="",X23=""),"",OR($P23&lt;&gt;"",X23&lt;&gt;""),"-")</f>
        <v>#N/A</v>
      </c>
      <c r="AV23" s="120" t="e" cm="1">
        <f t="array" ref="AV23">_xlfn.IFS(AND($P23&lt;&gt;"",Y23&lt;&gt;""),ABS($P23-Y23),AND($P23="",Y23=""),"",OR($P23&lt;&gt;"",Y23&lt;&gt;""),"-")</f>
        <v>#N/A</v>
      </c>
      <c r="AW23" s="120" t="e" cm="1">
        <f t="array" ref="AW23">_xlfn.IFS(AND($P23&lt;&gt;"",Z23&lt;&gt;""),ABS($P23-Z23),AND($P23="",Z23=""),"",OR($P23&lt;&gt;"",Z23&lt;&gt;""),"-")</f>
        <v>#N/A</v>
      </c>
      <c r="AX23" s="120" t="e" cm="1">
        <f t="array" ref="AX23">_xlfn.IFS(AND($P23&lt;&gt;"",AA23&lt;&gt;""),ABS($P23-AA23),AND($P23="",AA23=""),"",OR($P23&lt;&gt;"",AA23&lt;&gt;""),"-")</f>
        <v>#N/A</v>
      </c>
      <c r="AY23" s="121" t="e" cm="1">
        <f t="array" ref="AY23">_xlfn.IFS(AND($Q23&lt;&gt;"",R23&lt;&gt;""),ABS($Q23-R23),AND($Q23="",R23=""),"",OR($Q23&lt;&gt;"",R23&lt;&gt;""),"-")</f>
        <v>#N/A</v>
      </c>
      <c r="AZ23" s="334" t="e" cm="1">
        <f t="array" ref="AZ23">_xlfn.IFS(AND($Q23&lt;&gt;"",S23&lt;&gt;""),ABS($Q23-S23),AND($Q23="",S23=""),"",OR($Q23&lt;&gt;"",S23&lt;&gt;""),"-")</f>
        <v>#N/A</v>
      </c>
      <c r="BA23" s="334" t="e" cm="1">
        <f t="array" ref="BA23">_xlfn.IFS(AND($Q23&lt;&gt;"",T23&lt;&gt;""),ABS($Q23-T23),AND($Q23="",T23=""),"",OR($Q23&lt;&gt;"",T23&lt;&gt;""),"-")</f>
        <v>#N/A</v>
      </c>
      <c r="BB23" s="120" t="e" cm="1">
        <f t="array" ref="BB23">_xlfn.IFS(AND($Q23&lt;&gt;"",U23&lt;&gt;""),ABS($Q23-U23),AND($Q23="",U23=""),"",OR($Q23&lt;&gt;"",U23&lt;&gt;""),"-")</f>
        <v>#N/A</v>
      </c>
      <c r="BC23" s="120" t="e" cm="1">
        <f t="array" ref="BC23">_xlfn.IFS(AND($Q23&lt;&gt;"",V23&lt;&gt;""),ABS($Q23-V23),AND($Q23="",V23=""),"",OR($Q23&lt;&gt;"",V23&lt;&gt;""),"-")</f>
        <v>#N/A</v>
      </c>
      <c r="BD23" s="120" t="e" cm="1">
        <f t="array" ref="BD23">_xlfn.IFS(AND($Q23&lt;&gt;"",W23&lt;&gt;""),ABS($Q23-W23),AND($Q23="",W23=""),"",OR($Q23&lt;&gt;"",W23&lt;&gt;""),"-")</f>
        <v>#N/A</v>
      </c>
      <c r="BE23" s="120" t="e" cm="1">
        <f t="array" ref="BE23">_xlfn.IFS(AND($Q23&lt;&gt;"",X23&lt;&gt;""),ABS($Q23-X23),AND($Q23="",X23=""),"",OR($Q23&lt;&gt;"",X23&lt;&gt;""),"-")</f>
        <v>#N/A</v>
      </c>
      <c r="BF23" s="120" t="e" cm="1">
        <f t="array" ref="BF23">_xlfn.IFS(AND($Q23&lt;&gt;"",Y23&lt;&gt;""),ABS($Q23-Y23),AND($Q23="",Y23=""),"",OR($Q23&lt;&gt;"",Y23&lt;&gt;""),"-")</f>
        <v>#N/A</v>
      </c>
      <c r="BG23" s="120" t="e" cm="1">
        <f t="array" ref="BG23">_xlfn.IFS(AND($Q23&lt;&gt;"",Z23&lt;&gt;""),ABS($Q23-Z23),AND($Q23="",Z23=""),"",OR($Q23&lt;&gt;"",Z23&lt;&gt;""),"-")</f>
        <v>#N/A</v>
      </c>
      <c r="BH23" s="120" t="e" cm="1">
        <f t="array" ref="BH23">_xlfn.IFS(AND($Q23&lt;&gt;"",AA23&lt;&gt;""),ABS($Q23-AA23),AND($Q23="",AA23=""),"",OR($Q23&lt;&gt;"",AA23&lt;&gt;""),"-")</f>
        <v>#N/A</v>
      </c>
      <c r="BI23" s="121" t="e" cm="1">
        <f t="array" ref="BI23">_xlfn.IFS(AND($R23&lt;&gt;"",S23&lt;&gt;""),ABS($R23-S23),AND($R23="",S23=""),"",OR($R23&lt;&gt;"",S23&lt;&gt;""),"-")</f>
        <v>#N/A</v>
      </c>
      <c r="BJ23" s="120" t="e" cm="1">
        <f t="array" ref="BJ23">_xlfn.IFS(AND($R23&lt;&gt;"",T23&lt;&gt;""),ABS($R23-T23),AND($R23="",T23=""),"",OR($R23&lt;&gt;"",T23&lt;&gt;""),"-")</f>
        <v>#N/A</v>
      </c>
      <c r="BK23" s="334" t="e" cm="1">
        <f t="array" ref="BK23">_xlfn.IFS(AND($R23&lt;&gt;"",U23&lt;&gt;""),ABS($R23-U23),AND($R23="",U23=""),"",OR($R23&lt;&gt;"",U23&lt;&gt;""),"-")</f>
        <v>#N/A</v>
      </c>
      <c r="BL23" s="120" t="e" cm="1">
        <f t="array" ref="BL23">_xlfn.IFS(AND($R23&lt;&gt;"",V23&lt;&gt;""),ABS($R23-V23),AND($R23="",V23=""),"",OR($R23&lt;&gt;"",V23&lt;&gt;""),"-")</f>
        <v>#N/A</v>
      </c>
      <c r="BM23" s="120" t="e" cm="1">
        <f t="array" ref="BM23">_xlfn.IFS(AND($R23&lt;&gt;"",W23&lt;&gt;""),ABS($R23-W23),AND($R23="",W23=""),"",OR($R23&lt;&gt;"",W23&lt;&gt;""),"-")</f>
        <v>#N/A</v>
      </c>
      <c r="BN23" s="120" t="e" cm="1">
        <f t="array" ref="BN23">_xlfn.IFS(AND($R23&lt;&gt;"",X23&lt;&gt;""),ABS($R23-X23),AND($R23="",X23=""),"",OR($R23&lt;&gt;"",X23&lt;&gt;""),"-")</f>
        <v>#N/A</v>
      </c>
      <c r="BO23" s="120" t="e" cm="1">
        <f t="array" ref="BO23">_xlfn.IFS(AND($R23&lt;&gt;"",Y23&lt;&gt;""),ABS($R23-Y23),AND($R23="",Y23=""),"",OR($R23&lt;&gt;"",Y23&lt;&gt;""),"-")</f>
        <v>#N/A</v>
      </c>
      <c r="BP23" s="120" t="e" cm="1">
        <f t="array" ref="BP23">_xlfn.IFS(AND($R23&lt;&gt;"",Z23&lt;&gt;""),ABS($R23-Z23),AND($R23="",Z23=""),"",OR($R23&lt;&gt;"",Z23&lt;&gt;""),"-")</f>
        <v>#N/A</v>
      </c>
      <c r="BQ23" s="120" t="e" cm="1">
        <f t="array" ref="BQ23">_xlfn.IFS(AND($R23&lt;&gt;"",AA23&lt;&gt;""),ABS($R23-AA23),AND($R23="",AA23=""),"",OR($R23&lt;&gt;"",AA23&lt;&gt;""),"-")</f>
        <v>#N/A</v>
      </c>
      <c r="BR23" s="121" t="e" cm="1">
        <f t="array" ref="BR23">_xlfn.IFS(AND($S23&lt;&gt;"",T23&lt;&gt;""),ABS($S23-T23),AND($S23="",T23=""),"",OR($S23&lt;&gt;"",T23&lt;&gt;""),"-")</f>
        <v>#N/A</v>
      </c>
      <c r="BS23" s="334" t="e" cm="1">
        <f t="array" ref="BS23">_xlfn.IFS(AND($S23&lt;&gt;"",U23&lt;&gt;""),ABS($S23-U23),AND($S23="",U23=""),"",OR($S23&lt;&gt;"",U23&lt;&gt;""),"-")</f>
        <v>#N/A</v>
      </c>
      <c r="BT23" s="120" t="e" cm="1">
        <f t="array" ref="BT23">_xlfn.IFS(AND($S23&lt;&gt;"",V23&lt;&gt;""),ABS($S23-V23),AND($S23="",V23=""),"",OR($S23&lt;&gt;"",V23&lt;&gt;""),"-")</f>
        <v>#N/A</v>
      </c>
      <c r="BU23" s="120" t="e" cm="1">
        <f t="array" ref="BU23">_xlfn.IFS(AND($S23&lt;&gt;"",W23&lt;&gt;""),ABS($S23-W23),AND($S23="",W23=""),"",OR($S23&lt;&gt;"",W23&lt;&gt;""),"-")</f>
        <v>#N/A</v>
      </c>
      <c r="BV23" s="120" t="e" cm="1">
        <f t="array" ref="BV23">_xlfn.IFS(AND($S23&lt;&gt;"",X23&lt;&gt;""),ABS($S23-X23),AND($S23="",X23=""),"",OR($S23&lt;&gt;"",X23&lt;&gt;""),"-")</f>
        <v>#N/A</v>
      </c>
      <c r="BW23" s="120" t="e" cm="1">
        <f t="array" ref="BW23">_xlfn.IFS(AND($S23&lt;&gt;"",Y23&lt;&gt;""),ABS($S23-Y23),AND($S23="",Y23=""),"",OR($S23&lt;&gt;"",Y23&lt;&gt;""),"-")</f>
        <v>#N/A</v>
      </c>
      <c r="BX23" s="120" t="e" cm="1">
        <f t="array" ref="BX23">_xlfn.IFS(AND($S23&lt;&gt;"",Z23&lt;&gt;""),ABS($S23-Z23),AND($S23="",Z23=""),"",OR($S23&lt;&gt;"",Z23&lt;&gt;""),"-")</f>
        <v>#N/A</v>
      </c>
      <c r="BY23" s="120" t="e" cm="1">
        <f t="array" ref="BY23">_xlfn.IFS(AND($S23&lt;&gt;"",AA23&lt;&gt;""),ABS($S23-AA23),AND($S23="",AA23=""),"",OR($S23&lt;&gt;"",AA23&lt;&gt;""),"-")</f>
        <v>#N/A</v>
      </c>
      <c r="BZ23" s="121" t="e" cm="1">
        <f t="array" ref="BZ23">_xlfn.IFS(AND($T23&lt;&gt;"",U23&lt;&gt;""),ABS($T23-U23),AND($T23="",U23=""),"",OR($T23&lt;&gt;"",U23&lt;&gt;""),"-")</f>
        <v>#N/A</v>
      </c>
      <c r="CA23" s="120" t="e" cm="1">
        <f t="array" ref="CA23">_xlfn.IFS(AND($T23&lt;&gt;"",V23&lt;&gt;""),ABS($T23-V23),AND($T23="",V23=""),"",OR($T23&lt;&gt;"",V23&lt;&gt;""),"-")</f>
        <v>#N/A</v>
      </c>
      <c r="CB23" s="120" t="e" cm="1">
        <f t="array" ref="CB23">_xlfn.IFS(AND($T23&lt;&gt;"",W23&lt;&gt;""),ABS($T23-W23),AND($T23="",W23=""),"",OR($T23&lt;&gt;"",W23&lt;&gt;""),"-")</f>
        <v>#N/A</v>
      </c>
      <c r="CC23" s="120" t="e" cm="1">
        <f t="array" ref="CC23">_xlfn.IFS(AND($T23&lt;&gt;"",X23&lt;&gt;""),ABS($T23-X23),AND($T23="",X23=""),"",OR($T23&lt;&gt;"",X23&lt;&gt;""),"-")</f>
        <v>#N/A</v>
      </c>
      <c r="CD23" s="120" t="e" cm="1">
        <f t="array" ref="CD23">_xlfn.IFS(AND($T23&lt;&gt;"",Y23&lt;&gt;""),ABS($T23-Y23),AND($T23="",Y23=""),"",OR($T23&lt;&gt;"",Y23&lt;&gt;""),"-")</f>
        <v>#N/A</v>
      </c>
      <c r="CE23" s="120" t="e" cm="1">
        <f t="array" ref="CE23">_xlfn.IFS(AND($T23&lt;&gt;"",Z23&lt;&gt;""),ABS($T23-Z23),AND($T23="",Z23=""),"",OR($T23&lt;&gt;"",Z23&lt;&gt;""),"-")</f>
        <v>#N/A</v>
      </c>
      <c r="CF23" s="120" t="e" cm="1">
        <f t="array" ref="CF23">_xlfn.IFS(AND($T23&lt;&gt;"",AA23&lt;&gt;""),ABS($T23-AA23),AND($T23="",AA23=""),"",OR($T23&lt;&gt;"",AA23&lt;&gt;""),"-")</f>
        <v>#N/A</v>
      </c>
      <c r="CG23" s="121" t="e" cm="1">
        <f t="array" ref="CG23">_xlfn.IFS(AND($U23&lt;&gt;"",V23&lt;&gt;""),ABS($U23-V23),AND($U23="",V23=""),"",OR($U23&lt;&gt;"",V23&lt;&gt;""),"-")</f>
        <v>#N/A</v>
      </c>
      <c r="CH23" s="120" t="e" cm="1">
        <f t="array" ref="CH23">_xlfn.IFS(AND($U23&lt;&gt;"",W23&lt;&gt;""),ABS($U23-W23),AND($U23="",W23=""),"",OR($U23&lt;&gt;"",W23&lt;&gt;""),"-")</f>
        <v>#N/A</v>
      </c>
      <c r="CI23" s="120" t="e" cm="1">
        <f t="array" ref="CI23">_xlfn.IFS(AND($U23&lt;&gt;"",X23&lt;&gt;""),ABS($U23-X23),AND($U23="",X23=""),"",OR($U23&lt;&gt;"",X23&lt;&gt;""),"-")</f>
        <v>#N/A</v>
      </c>
      <c r="CJ23" s="120" t="e" cm="1">
        <f t="array" ref="CJ23">_xlfn.IFS(AND($U23&lt;&gt;"",Y23&lt;&gt;""),ABS($U23-Y23),AND($U23="",Y23=""),"",OR($U23&lt;&gt;"",Y23&lt;&gt;""),"-")</f>
        <v>#N/A</v>
      </c>
      <c r="CK23" s="120" t="e" cm="1">
        <f t="array" ref="CK23">_xlfn.IFS(AND($U23&lt;&gt;"",Z23&lt;&gt;""),ABS($U23-Z23),AND($U23="",Z23=""),"",OR($U23&lt;&gt;"",Z23&lt;&gt;""),"-")</f>
        <v>#N/A</v>
      </c>
      <c r="CL23" s="120" t="e" cm="1">
        <f t="array" ref="CL23">_xlfn.IFS(AND($U23&lt;&gt;"",AA23&lt;&gt;""),ABS($U23-AA23),AND($U23="",AA23=""),"",OR($U23&lt;&gt;"",AA23&lt;&gt;""),"-")</f>
        <v>#N/A</v>
      </c>
      <c r="CM23" s="121" t="e" cm="1">
        <f t="array" ref="CM23">_xlfn.IFS(AND($V23&lt;&gt;"",W23&lt;&gt;""),ABS($V23-W23),AND($V23="",W23=""),"",OR($V23&lt;&gt;"",W23&lt;&gt;""),"-")</f>
        <v>#N/A</v>
      </c>
      <c r="CN23" s="120" t="e" cm="1">
        <f t="array" ref="CN23">_xlfn.IFS(AND($V23&lt;&gt;"",X23&lt;&gt;""),ABS($V23-X23),AND($V23="",X23=""),"",OR($V23&lt;&gt;"",X23&lt;&gt;""),"-")</f>
        <v>#N/A</v>
      </c>
      <c r="CO23" s="120" t="e" cm="1">
        <f t="array" ref="CO23">_xlfn.IFS(AND($V23&lt;&gt;"",Y23&lt;&gt;""),ABS($V23-Y23),AND($V23="",Y23=""),"",OR($V23&lt;&gt;"",Y23&lt;&gt;""),"-")</f>
        <v>#N/A</v>
      </c>
      <c r="CP23" s="120" t="e" cm="1">
        <f t="array" ref="CP23">_xlfn.IFS(AND($V23&lt;&gt;"",Z23&lt;&gt;""),ABS($V23-Z23),AND($V23="",Z23=""),"",OR($V23&lt;&gt;"",Z23&lt;&gt;""),"-")</f>
        <v>#N/A</v>
      </c>
      <c r="CQ23" s="120" t="e" cm="1">
        <f t="array" ref="CQ23">_xlfn.IFS(AND($V23&lt;&gt;"",AA23&lt;&gt;""),ABS($V23-AA23),AND($V23="",AA23=""),"",OR($V23&lt;&gt;"",AA23&lt;&gt;""),"-")</f>
        <v>#N/A</v>
      </c>
      <c r="CR23" s="121" t="e" cm="1">
        <f t="array" ref="CR23">_xlfn.IFS(AND($W23&lt;&gt;"",X23&lt;&gt;""),ABS($W23-X23),AND($W23="",X23=""),"",OR($W23&lt;&gt;"",X23&lt;&gt;""),"-")</f>
        <v>#N/A</v>
      </c>
      <c r="CS23" s="120" t="e" cm="1">
        <f t="array" ref="CS23">_xlfn.IFS(AND($W23&lt;&gt;"",Y23&lt;&gt;""),ABS($W23-Y23),AND($W23="",Y23=""),"",OR($W23&lt;&gt;"",Y23&lt;&gt;""),"-")</f>
        <v>#N/A</v>
      </c>
      <c r="CT23" s="120" t="e" cm="1">
        <f t="array" ref="CT23">_xlfn.IFS(AND($W23&lt;&gt;"",Z23&lt;&gt;""),ABS($W23-Z23),AND($W23="",Z23=""),"",OR($W23&lt;&gt;"",Z23&lt;&gt;""),"-")</f>
        <v>#N/A</v>
      </c>
      <c r="CU23" s="120" t="e" cm="1">
        <f t="array" ref="CU23">_xlfn.IFS(AND($W23&lt;&gt;"",AA23&lt;&gt;""),ABS($W23-AA23),AND($W23="",AA23=""),"",OR($W23&lt;&gt;"",AA23&lt;&gt;""),"-")</f>
        <v>#N/A</v>
      </c>
      <c r="CV23" s="121" t="e" cm="1">
        <f t="array" ref="CV23">_xlfn.IFS(AND($X23&lt;&gt;"",Y23&lt;&gt;""),ABS($X23-Y23),AND($X23="",Y23=""),"",OR($X23&lt;&gt;"",Y23&lt;&gt;""),"-")</f>
        <v>#N/A</v>
      </c>
      <c r="CW23" s="120" t="e" cm="1">
        <f t="array" ref="CW23">_xlfn.IFS(AND($X23&lt;&gt;"",Z23&lt;&gt;""),ABS($X23-Z23),AND($X23="",Z23=""),"",OR($X23&lt;&gt;"",Z23&lt;&gt;""),"-")</f>
        <v>#N/A</v>
      </c>
      <c r="CX23" s="120" t="e" cm="1">
        <f t="array" ref="CX23">_xlfn.IFS(AND($X23&lt;&gt;"",AA23&lt;&gt;""),ABS($X23-AA23),AND($X23="",AA23=""),"",OR($X23&lt;&gt;"",AA23&lt;&gt;""),"-")</f>
        <v>#N/A</v>
      </c>
      <c r="CY23" s="121" t="e" cm="1">
        <f t="array" ref="CY23">_xlfn.IFS(AND($Y23&lt;&gt;"",Z23&lt;&gt;""),ABS($Y23-Z23),AND($Y23="",Z23=""),"",OR($Y23&lt;&gt;"",Z23&lt;&gt;""),"-")</f>
        <v>#N/A</v>
      </c>
      <c r="CZ23" s="120" t="e" cm="1">
        <f t="array" ref="CZ23">_xlfn.IFS(AND($Y23&lt;&gt;"",AA23&lt;&gt;""),ABS($Y23-AA23),AND($Y23="",AA23=""),"",OR($Y23&lt;&gt;"",AA23&lt;&gt;""),"-")</f>
        <v>#N/A</v>
      </c>
      <c r="DA23" s="121" t="e" cm="1">
        <f t="array" ref="DA23">_xlfn.IFS(AND($Z23&lt;&gt;"",AA23&lt;&gt;""),ABS($Z23-AA23),AND($Z23="",AA23=""),"",OR($Z23&lt;&gt;"",AA23&lt;&gt;""),"-")</f>
        <v>#N/A</v>
      </c>
    </row>
    <row r="24" spans="1:105" x14ac:dyDescent="0.2">
      <c r="A24" s="260" t="s">
        <v>124</v>
      </c>
      <c r="B24" s="259" t="e">
        <f>VLOOKUP($A24,Merged_couplings!$B:$BU,MATCH(B$1,Merged_couplings!$B$1:$BU$1,0),FALSE)</f>
        <v>#N/A</v>
      </c>
      <c r="C24" s="258" t="e">
        <f>VLOOKUP($A24,Merged_couplings!$B:$BU,MATCH(C$1,Merged_couplings!$B$1:$BU$1,0),FALSE)</f>
        <v>#N/A</v>
      </c>
      <c r="D24" s="258" t="e">
        <f>VLOOKUP($A24,Merged_couplings!$B:$BU,MATCH(D$1,Merged_couplings!$B$1:$BU$1,0),FALSE)</f>
        <v>#N/A</v>
      </c>
      <c r="E24" s="258" t="e">
        <f>VLOOKUP($A24,Merged_couplings!$B:$BU,MATCH(E$1,Merged_couplings!$B$1:$BU$1,0),FALSE)</f>
        <v>#N/A</v>
      </c>
      <c r="F24" s="258" t="e">
        <f>VLOOKUP($A24,Merged_couplings!$B:$BU,MATCH(F$1,Merged_couplings!$B$1:$BU$1,0),FALSE)</f>
        <v>#N/A</v>
      </c>
      <c r="G24" s="258" t="e">
        <f>VLOOKUP($A24,Merged_couplings!$B:$BU,MATCH(G$1,Merged_couplings!$B$1:$BU$1,0),FALSE)</f>
        <v>#N/A</v>
      </c>
      <c r="H24" s="258" t="e">
        <f>VLOOKUP($A24,Merged_couplings!$B:$BU,MATCH(H$1,Merged_couplings!$B$1:$BU$1,0),FALSE)</f>
        <v>#N/A</v>
      </c>
      <c r="I24" s="258" t="e">
        <f>VLOOKUP($A24,Merged_couplings!$B:$BU,MATCH(I$1,Merged_couplings!$B$1:$BU$1,0),FALSE)</f>
        <v>#N/A</v>
      </c>
      <c r="J24" s="258" t="e">
        <f>VLOOKUP($A24,Merged_couplings!$B:$BU,MATCH(J$1,Merged_couplings!$B$1:$BU$1,0),FALSE)</f>
        <v>#N/A</v>
      </c>
      <c r="K24" s="258" t="e">
        <f>VLOOKUP($A24,Merged_couplings!$B:$BU,MATCH(K$1,Merged_couplings!$B$1:$BU$1,0),FALSE)</f>
        <v>#N/A</v>
      </c>
      <c r="L24" s="258" t="e">
        <f>VLOOKUP($A24,Merged_couplings!$B:$BU,MATCH(L$1,Merged_couplings!$B$1:$BU$1,0),FALSE)</f>
        <v>#N/A</v>
      </c>
      <c r="M24" s="258" t="e">
        <f>VLOOKUP($A24,Merged_couplings!$B:$BU,MATCH(M$1,Merged_couplings!$B$1:$BU$1,0),FALSE)</f>
        <v>#N/A</v>
      </c>
      <c r="N24" s="258" t="e">
        <f>VLOOKUP($A24,Merged_couplings!$B:$BU,MATCH(N$1,Merged_couplings!$B$1:$BU$1,0),FALSE)</f>
        <v>#N/A</v>
      </c>
      <c r="O24" s="121" t="e">
        <f>IF(OR(B24="BIG",B24="BI-",B24="-IG"),VLOOKUP($A24,Merged_couplings!$B:$BU,MATCH(O$1,Merged_couplings!$B$1:$BU$1,0),FALSE),"")</f>
        <v>#N/A</v>
      </c>
      <c r="P24" s="120" t="e">
        <f>IF(OR(C24="BIG",C24="BI-",C24="-IG"),VLOOKUP($A24,Merged_couplings!$B:$BU,MATCH(P$1,Merged_couplings!$B$1:$BU$1,0),FALSE),"")</f>
        <v>#N/A</v>
      </c>
      <c r="Q24" s="120" t="e">
        <f>IF(OR(D24="BIG",D24="BI-",D24="-IG"),VLOOKUP($A24,Merged_couplings!$B:$BU,MATCH(Q$1,Merged_couplings!$B$1:$BU$1,0),FALSE),"")</f>
        <v>#N/A</v>
      </c>
      <c r="R24" s="120" t="e">
        <f t="shared" si="2"/>
        <v>#N/A</v>
      </c>
      <c r="S24" s="120" t="e">
        <f t="shared" si="2"/>
        <v>#N/A</v>
      </c>
      <c r="T24" s="120" t="e">
        <f t="shared" si="2"/>
        <v>#N/A</v>
      </c>
      <c r="U24" s="120" t="e">
        <f>IF(OR(H24="BIG",H24="BI-",H24="-IG"),VLOOKUP($A24,Merged_couplings!$B:$BU,MATCH(U$1,Merged_couplings!$B$1:$BU$1,0),FALSE),"")</f>
        <v>#N/A</v>
      </c>
      <c r="V24" s="120" t="e">
        <f>IF(OR(I24="BIG",I24="BI-",I24="-IG"),VLOOKUP($A24,Merged_couplings!$B:$BU,MATCH(V$1,Merged_couplings!$B$1:$BU$1,0),FALSE),"")</f>
        <v>#N/A</v>
      </c>
      <c r="W24" s="120" t="e">
        <f t="shared" si="1"/>
        <v>#N/A</v>
      </c>
      <c r="X24" s="120" t="e">
        <f>IF(OR(K24="BIG",K24="BI-",K24="-IG"),VLOOKUP($A24,Merged_couplings!$B:$BU,MATCH(X$1,Merged_couplings!$B$1:$BU$1,0),FALSE),"")</f>
        <v>#N/A</v>
      </c>
      <c r="Y24" s="120" t="e">
        <f>IF(OR(L24="BIG",L24="BI-",L24="-IG"),VLOOKUP($A24,Merged_couplings!$B:$BU,MATCH(Y$1,Merged_couplings!$B$1:$BU$1,0),FALSE),"")</f>
        <v>#N/A</v>
      </c>
      <c r="Z24" s="120" t="e">
        <f>IF(OR(M24="BIG",M24="BI-",M24="-IG"),VLOOKUP($A24,Merged_couplings!$B:$BU,MATCH(Z$1,Merged_couplings!$B$1:$BU$1,0),FALSE),"")</f>
        <v>#N/A</v>
      </c>
      <c r="AA24" s="120" t="e">
        <f>IF(OR(N24="BIG",N24="BI-",N24="-IG"),VLOOKUP($A24,Merged_couplings!$B:$BU,MATCH(AA$1,Merged_couplings!$B$1:$BU$1,0),FALSE),"")</f>
        <v>#N/A</v>
      </c>
      <c r="AB24" s="123" t="e" cm="1">
        <f t="array" ref="AB24">_xlfn.IFS(AND($O24&lt;&gt;"",P24&lt;&gt;""),ABS($O24-P24),AND($O24="",P24=""),"",OR($O24&lt;&gt;"",P24&lt;&gt;""),"-")</f>
        <v>#N/A</v>
      </c>
      <c r="AC24" s="122" t="e" cm="1">
        <f t="array" ref="AC24">_xlfn.IFS(AND($O24&lt;&gt;"",Q24&lt;&gt;""),ABS($O24-Q24),AND($O24="",Q24=""),"",OR($O24&lt;&gt;"",Q24&lt;&gt;""),"-")</f>
        <v>#N/A</v>
      </c>
      <c r="AD24" s="122" t="e" cm="1">
        <f t="array" ref="AD24">_xlfn.IFS(AND($O24&lt;&gt;"",R24&lt;&gt;""),ABS($O24-R24),AND($O24="",R24=""),"",OR($O24&lt;&gt;"",R24&lt;&gt;""),"-")</f>
        <v>#N/A</v>
      </c>
      <c r="AE24" s="122" t="e" cm="1">
        <f t="array" ref="AE24">_xlfn.IFS(AND($O24&lt;&gt;"",S24&lt;&gt;""),ABS($O24-S24),AND($O24="",S24=""),"",OR($O24&lt;&gt;"",S24&lt;&gt;""),"-")</f>
        <v>#N/A</v>
      </c>
      <c r="AF24" s="122" t="e" cm="1">
        <f t="array" ref="AF24">_xlfn.IFS(AND($O24&lt;&gt;"",T24&lt;&gt;""),ABS($O24-T24),AND($O24="",T24=""),"",OR($O24&lt;&gt;"",T24&lt;&gt;""),"-")</f>
        <v>#N/A</v>
      </c>
      <c r="AG24" s="122" t="e" cm="1">
        <f t="array" ref="AG24">_xlfn.IFS(AND($O24&lt;&gt;"",U24&lt;&gt;""),ABS($O24-U24),AND($O24="",U24=""),"",OR($O24&lt;&gt;"",U24&lt;&gt;""),"-")</f>
        <v>#N/A</v>
      </c>
      <c r="AH24" s="122" t="e" cm="1">
        <f t="array" ref="AH24">_xlfn.IFS(AND($O24&lt;&gt;"",V24&lt;&gt;""),ABS($O24-V24),AND($O24="",V24=""),"",OR($O24&lt;&gt;"",V24&lt;&gt;""),"-")</f>
        <v>#N/A</v>
      </c>
      <c r="AI24" s="122" t="e" cm="1">
        <f t="array" ref="AI24">_xlfn.IFS(AND($O24&lt;&gt;"",W24&lt;&gt;""),ABS($O24-W24),AND($O24="",W24=""),"",OR($O24&lt;&gt;"",W24&lt;&gt;""),"-")</f>
        <v>#N/A</v>
      </c>
      <c r="AJ24" s="122" t="e" cm="1">
        <f t="array" ref="AJ24">_xlfn.IFS(AND($O24&lt;&gt;"",X24&lt;&gt;""),ABS($O24-X24),AND($O24="",X24=""),"",OR($O24&lt;&gt;"",X24&lt;&gt;""),"-")</f>
        <v>#N/A</v>
      </c>
      <c r="AK24" s="122" t="e" cm="1">
        <f t="array" ref="AK24">_xlfn.IFS(AND($O24&lt;&gt;"",Y24&lt;&gt;""),ABS($O24-Y24),AND($O24="",Y24=""),"",OR($O24&lt;&gt;"",Y24&lt;&gt;""),"-")</f>
        <v>#N/A</v>
      </c>
      <c r="AL24" s="122" t="e" cm="1">
        <f t="array" ref="AL24">_xlfn.IFS(AND($O24&lt;&gt;"",Z24&lt;&gt;""),ABS($O24-Z24),AND($O24="",Z24=""),"",OR($O24&lt;&gt;"",Z24&lt;&gt;""),"-")</f>
        <v>#N/A</v>
      </c>
      <c r="AM24" s="122" t="e" cm="1">
        <f t="array" ref="AM24">_xlfn.IFS(AND($O24&lt;&gt;"",AA24&lt;&gt;""),ABS($O24-AA24),AND($O24="",AA24=""),"",OR($O24&lt;&gt;"",AA24&lt;&gt;""),"-")</f>
        <v>#N/A</v>
      </c>
      <c r="AN24" s="121" t="e" cm="1">
        <f t="array" ref="AN24">_xlfn.IFS(AND($P24&lt;&gt;"",Q24&lt;&gt;""),ABS($P24-Q24),AND($P24="",Q24=""),"",OR($P24&lt;&gt;"",Q24&lt;&gt;""),"-")</f>
        <v>#N/A</v>
      </c>
      <c r="AO24" s="120" t="e" cm="1">
        <f t="array" ref="AO24">_xlfn.IFS(AND($P24&lt;&gt;"",R24&lt;&gt;""),ABS($P24-R24),AND($P24="",R24=""),"",OR($P24&lt;&gt;"",R24&lt;&gt;""),"-")</f>
        <v>#N/A</v>
      </c>
      <c r="AP24" s="120" t="e" cm="1">
        <f t="array" ref="AP24">_xlfn.IFS(AND($P24&lt;&gt;"",S24&lt;&gt;""),ABS($P24-S24),AND($P24="",S24=""),"",OR($P24&lt;&gt;"",S24&lt;&gt;""),"-")</f>
        <v>#N/A</v>
      </c>
      <c r="AQ24" s="120" t="e" cm="1">
        <f t="array" ref="AQ24">_xlfn.IFS(AND($P24&lt;&gt;"",T24&lt;&gt;""),ABS($P24-T24),AND($P24="",T24=""),"",OR($P24&lt;&gt;"",T24&lt;&gt;""),"-")</f>
        <v>#N/A</v>
      </c>
      <c r="AR24" s="120" t="e" cm="1">
        <f t="array" ref="AR24">_xlfn.IFS(AND($P24&lt;&gt;"",U24&lt;&gt;""),ABS($P24-U24),AND($P24="",U24=""),"",OR($P24&lt;&gt;"",U24&lt;&gt;""),"-")</f>
        <v>#N/A</v>
      </c>
      <c r="AS24" s="120" t="e" cm="1">
        <f t="array" ref="AS24">_xlfn.IFS(AND($P24&lt;&gt;"",V24&lt;&gt;""),ABS($P24-V24),AND($P24="",V24=""),"",OR($P24&lt;&gt;"",V24&lt;&gt;""),"-")</f>
        <v>#N/A</v>
      </c>
      <c r="AT24" s="120" t="e" cm="1">
        <f t="array" ref="AT24">_xlfn.IFS(AND($P24&lt;&gt;"",W24&lt;&gt;""),ABS($P24-W24),AND($P24="",W24=""),"",OR($P24&lt;&gt;"",W24&lt;&gt;""),"-")</f>
        <v>#N/A</v>
      </c>
      <c r="AU24" s="120" t="e" cm="1">
        <f t="array" ref="AU24">_xlfn.IFS(AND($P24&lt;&gt;"",X24&lt;&gt;""),ABS($P24-X24),AND($P24="",X24=""),"",OR($P24&lt;&gt;"",X24&lt;&gt;""),"-")</f>
        <v>#N/A</v>
      </c>
      <c r="AV24" s="120" t="e" cm="1">
        <f t="array" ref="AV24">_xlfn.IFS(AND($P24&lt;&gt;"",Y24&lt;&gt;""),ABS($P24-Y24),AND($P24="",Y24=""),"",OR($P24&lt;&gt;"",Y24&lt;&gt;""),"-")</f>
        <v>#N/A</v>
      </c>
      <c r="AW24" s="120" t="e" cm="1">
        <f t="array" ref="AW24">_xlfn.IFS(AND($P24&lt;&gt;"",Z24&lt;&gt;""),ABS($P24-Z24),AND($P24="",Z24=""),"",OR($P24&lt;&gt;"",Z24&lt;&gt;""),"-")</f>
        <v>#N/A</v>
      </c>
      <c r="AX24" s="120" t="e" cm="1">
        <f t="array" ref="AX24">_xlfn.IFS(AND($P24&lt;&gt;"",AA24&lt;&gt;""),ABS($P24-AA24),AND($P24="",AA24=""),"",OR($P24&lt;&gt;"",AA24&lt;&gt;""),"-")</f>
        <v>#N/A</v>
      </c>
      <c r="AY24" s="121" t="e" cm="1">
        <f t="array" ref="AY24">_xlfn.IFS(AND($Q24&lt;&gt;"",R24&lt;&gt;""),ABS($Q24-R24),AND($Q24="",R24=""),"",OR($Q24&lt;&gt;"",R24&lt;&gt;""),"-")</f>
        <v>#N/A</v>
      </c>
      <c r="AZ24" s="334" t="e" cm="1">
        <f t="array" ref="AZ24">_xlfn.IFS(AND($Q24&lt;&gt;"",S24&lt;&gt;""),ABS($Q24-S24),AND($Q24="",S24=""),"",OR($Q24&lt;&gt;"",S24&lt;&gt;""),"-")</f>
        <v>#N/A</v>
      </c>
      <c r="BA24" s="334" t="e" cm="1">
        <f t="array" ref="BA24">_xlfn.IFS(AND($Q24&lt;&gt;"",T24&lt;&gt;""),ABS($Q24-T24),AND($Q24="",T24=""),"",OR($Q24&lt;&gt;"",T24&lt;&gt;""),"-")</f>
        <v>#N/A</v>
      </c>
      <c r="BB24" s="120" t="e" cm="1">
        <f t="array" ref="BB24">_xlfn.IFS(AND($Q24&lt;&gt;"",U24&lt;&gt;""),ABS($Q24-U24),AND($Q24="",U24=""),"",OR($Q24&lt;&gt;"",U24&lt;&gt;""),"-")</f>
        <v>#N/A</v>
      </c>
      <c r="BC24" s="120" t="e" cm="1">
        <f t="array" ref="BC24">_xlfn.IFS(AND($Q24&lt;&gt;"",V24&lt;&gt;""),ABS($Q24-V24),AND($Q24="",V24=""),"",OR($Q24&lt;&gt;"",V24&lt;&gt;""),"-")</f>
        <v>#N/A</v>
      </c>
      <c r="BD24" s="120" t="e" cm="1">
        <f t="array" ref="BD24">_xlfn.IFS(AND($Q24&lt;&gt;"",W24&lt;&gt;""),ABS($Q24-W24),AND($Q24="",W24=""),"",OR($Q24&lt;&gt;"",W24&lt;&gt;""),"-")</f>
        <v>#N/A</v>
      </c>
      <c r="BE24" s="120" t="e" cm="1">
        <f t="array" ref="BE24">_xlfn.IFS(AND($Q24&lt;&gt;"",X24&lt;&gt;""),ABS($Q24-X24),AND($Q24="",X24=""),"",OR($Q24&lt;&gt;"",X24&lt;&gt;""),"-")</f>
        <v>#N/A</v>
      </c>
      <c r="BF24" s="120" t="e" cm="1">
        <f t="array" ref="BF24">_xlfn.IFS(AND($Q24&lt;&gt;"",Y24&lt;&gt;""),ABS($Q24-Y24),AND($Q24="",Y24=""),"",OR($Q24&lt;&gt;"",Y24&lt;&gt;""),"-")</f>
        <v>#N/A</v>
      </c>
      <c r="BG24" s="120" t="e" cm="1">
        <f t="array" ref="BG24">_xlfn.IFS(AND($Q24&lt;&gt;"",Z24&lt;&gt;""),ABS($Q24-Z24),AND($Q24="",Z24=""),"",OR($Q24&lt;&gt;"",Z24&lt;&gt;""),"-")</f>
        <v>#N/A</v>
      </c>
      <c r="BH24" s="120" t="e" cm="1">
        <f t="array" ref="BH24">_xlfn.IFS(AND($Q24&lt;&gt;"",AA24&lt;&gt;""),ABS($Q24-AA24),AND($Q24="",AA24=""),"",OR($Q24&lt;&gt;"",AA24&lt;&gt;""),"-")</f>
        <v>#N/A</v>
      </c>
      <c r="BI24" s="121" t="e" cm="1">
        <f t="array" ref="BI24">_xlfn.IFS(AND($R24&lt;&gt;"",S24&lt;&gt;""),ABS($R24-S24),AND($R24="",S24=""),"",OR($R24&lt;&gt;"",S24&lt;&gt;""),"-")</f>
        <v>#N/A</v>
      </c>
      <c r="BJ24" s="120" t="e" cm="1">
        <f t="array" ref="BJ24">_xlfn.IFS(AND($R24&lt;&gt;"",T24&lt;&gt;""),ABS($R24-T24),AND($R24="",T24=""),"",OR($R24&lt;&gt;"",T24&lt;&gt;""),"-")</f>
        <v>#N/A</v>
      </c>
      <c r="BK24" s="334" t="e" cm="1">
        <f t="array" ref="BK24">_xlfn.IFS(AND($R24&lt;&gt;"",U24&lt;&gt;""),ABS($R24-U24),AND($R24="",U24=""),"",OR($R24&lt;&gt;"",U24&lt;&gt;""),"-")</f>
        <v>#N/A</v>
      </c>
      <c r="BL24" s="120" t="e" cm="1">
        <f t="array" ref="BL24">_xlfn.IFS(AND($R24&lt;&gt;"",V24&lt;&gt;""),ABS($R24-V24),AND($R24="",V24=""),"",OR($R24&lt;&gt;"",V24&lt;&gt;""),"-")</f>
        <v>#N/A</v>
      </c>
      <c r="BM24" s="120" t="e" cm="1">
        <f t="array" ref="BM24">_xlfn.IFS(AND($R24&lt;&gt;"",W24&lt;&gt;""),ABS($R24-W24),AND($R24="",W24=""),"",OR($R24&lt;&gt;"",W24&lt;&gt;""),"-")</f>
        <v>#N/A</v>
      </c>
      <c r="BN24" s="120" t="e" cm="1">
        <f t="array" ref="BN24">_xlfn.IFS(AND($R24&lt;&gt;"",X24&lt;&gt;""),ABS($R24-X24),AND($R24="",X24=""),"",OR($R24&lt;&gt;"",X24&lt;&gt;""),"-")</f>
        <v>#N/A</v>
      </c>
      <c r="BO24" s="120" t="e" cm="1">
        <f t="array" ref="BO24">_xlfn.IFS(AND($R24&lt;&gt;"",Y24&lt;&gt;""),ABS($R24-Y24),AND($R24="",Y24=""),"",OR($R24&lt;&gt;"",Y24&lt;&gt;""),"-")</f>
        <v>#N/A</v>
      </c>
      <c r="BP24" s="120" t="e" cm="1">
        <f t="array" ref="BP24">_xlfn.IFS(AND($R24&lt;&gt;"",Z24&lt;&gt;""),ABS($R24-Z24),AND($R24="",Z24=""),"",OR($R24&lt;&gt;"",Z24&lt;&gt;""),"-")</f>
        <v>#N/A</v>
      </c>
      <c r="BQ24" s="120" t="e" cm="1">
        <f t="array" ref="BQ24">_xlfn.IFS(AND($R24&lt;&gt;"",AA24&lt;&gt;""),ABS($R24-AA24),AND($R24="",AA24=""),"",OR($R24&lt;&gt;"",AA24&lt;&gt;""),"-")</f>
        <v>#N/A</v>
      </c>
      <c r="BR24" s="121" t="e" cm="1">
        <f t="array" ref="BR24">_xlfn.IFS(AND($S24&lt;&gt;"",T24&lt;&gt;""),ABS($S24-T24),AND($S24="",T24=""),"",OR($S24&lt;&gt;"",T24&lt;&gt;""),"-")</f>
        <v>#N/A</v>
      </c>
      <c r="BS24" s="334" t="e" cm="1">
        <f t="array" ref="BS24">_xlfn.IFS(AND($S24&lt;&gt;"",U24&lt;&gt;""),ABS($S24-U24),AND($S24="",U24=""),"",OR($S24&lt;&gt;"",U24&lt;&gt;""),"-")</f>
        <v>#N/A</v>
      </c>
      <c r="BT24" s="120" t="e" cm="1">
        <f t="array" ref="BT24">_xlfn.IFS(AND($S24&lt;&gt;"",V24&lt;&gt;""),ABS($S24-V24),AND($S24="",V24=""),"",OR($S24&lt;&gt;"",V24&lt;&gt;""),"-")</f>
        <v>#N/A</v>
      </c>
      <c r="BU24" s="120" t="e" cm="1">
        <f t="array" ref="BU24">_xlfn.IFS(AND($S24&lt;&gt;"",W24&lt;&gt;""),ABS($S24-W24),AND($S24="",W24=""),"",OR($S24&lt;&gt;"",W24&lt;&gt;""),"-")</f>
        <v>#N/A</v>
      </c>
      <c r="BV24" s="120" t="e" cm="1">
        <f t="array" ref="BV24">_xlfn.IFS(AND($S24&lt;&gt;"",X24&lt;&gt;""),ABS($S24-X24),AND($S24="",X24=""),"",OR($S24&lt;&gt;"",X24&lt;&gt;""),"-")</f>
        <v>#N/A</v>
      </c>
      <c r="BW24" s="120" t="e" cm="1">
        <f t="array" ref="BW24">_xlfn.IFS(AND($S24&lt;&gt;"",Y24&lt;&gt;""),ABS($S24-Y24),AND($S24="",Y24=""),"",OR($S24&lt;&gt;"",Y24&lt;&gt;""),"-")</f>
        <v>#N/A</v>
      </c>
      <c r="BX24" s="120" t="e" cm="1">
        <f t="array" ref="BX24">_xlfn.IFS(AND($S24&lt;&gt;"",Z24&lt;&gt;""),ABS($S24-Z24),AND($S24="",Z24=""),"",OR($S24&lt;&gt;"",Z24&lt;&gt;""),"-")</f>
        <v>#N/A</v>
      </c>
      <c r="BY24" s="120" t="e" cm="1">
        <f t="array" ref="BY24">_xlfn.IFS(AND($S24&lt;&gt;"",AA24&lt;&gt;""),ABS($S24-AA24),AND($S24="",AA24=""),"",OR($S24&lt;&gt;"",AA24&lt;&gt;""),"-")</f>
        <v>#N/A</v>
      </c>
      <c r="BZ24" s="121" t="e" cm="1">
        <f t="array" ref="BZ24">_xlfn.IFS(AND($T24&lt;&gt;"",U24&lt;&gt;""),ABS($T24-U24),AND($T24="",U24=""),"",OR($T24&lt;&gt;"",U24&lt;&gt;""),"-")</f>
        <v>#N/A</v>
      </c>
      <c r="CA24" s="120" t="e" cm="1">
        <f t="array" ref="CA24">_xlfn.IFS(AND($T24&lt;&gt;"",V24&lt;&gt;""),ABS($T24-V24),AND($T24="",V24=""),"",OR($T24&lt;&gt;"",V24&lt;&gt;""),"-")</f>
        <v>#N/A</v>
      </c>
      <c r="CB24" s="120" t="e" cm="1">
        <f t="array" ref="CB24">_xlfn.IFS(AND($T24&lt;&gt;"",W24&lt;&gt;""),ABS($T24-W24),AND($T24="",W24=""),"",OR($T24&lt;&gt;"",W24&lt;&gt;""),"-")</f>
        <v>#N/A</v>
      </c>
      <c r="CC24" s="120" t="e" cm="1">
        <f t="array" ref="CC24">_xlfn.IFS(AND($T24&lt;&gt;"",X24&lt;&gt;""),ABS($T24-X24),AND($T24="",X24=""),"",OR($T24&lt;&gt;"",X24&lt;&gt;""),"-")</f>
        <v>#N/A</v>
      </c>
      <c r="CD24" s="120" t="e" cm="1">
        <f t="array" ref="CD24">_xlfn.IFS(AND($T24&lt;&gt;"",Y24&lt;&gt;""),ABS($T24-Y24),AND($T24="",Y24=""),"",OR($T24&lt;&gt;"",Y24&lt;&gt;""),"-")</f>
        <v>#N/A</v>
      </c>
      <c r="CE24" s="120" t="e" cm="1">
        <f t="array" ref="CE24">_xlfn.IFS(AND($T24&lt;&gt;"",Z24&lt;&gt;""),ABS($T24-Z24),AND($T24="",Z24=""),"",OR($T24&lt;&gt;"",Z24&lt;&gt;""),"-")</f>
        <v>#N/A</v>
      </c>
      <c r="CF24" s="120" t="e" cm="1">
        <f t="array" ref="CF24">_xlfn.IFS(AND($T24&lt;&gt;"",AA24&lt;&gt;""),ABS($T24-AA24),AND($T24="",AA24=""),"",OR($T24&lt;&gt;"",AA24&lt;&gt;""),"-")</f>
        <v>#N/A</v>
      </c>
      <c r="CG24" s="121" t="e" cm="1">
        <f t="array" ref="CG24">_xlfn.IFS(AND($U24&lt;&gt;"",V24&lt;&gt;""),ABS($U24-V24),AND($U24="",V24=""),"",OR($U24&lt;&gt;"",V24&lt;&gt;""),"-")</f>
        <v>#N/A</v>
      </c>
      <c r="CH24" s="120" t="e" cm="1">
        <f t="array" ref="CH24">_xlfn.IFS(AND($U24&lt;&gt;"",W24&lt;&gt;""),ABS($U24-W24),AND($U24="",W24=""),"",OR($U24&lt;&gt;"",W24&lt;&gt;""),"-")</f>
        <v>#N/A</v>
      </c>
      <c r="CI24" s="120" t="e" cm="1">
        <f t="array" ref="CI24">_xlfn.IFS(AND($U24&lt;&gt;"",X24&lt;&gt;""),ABS($U24-X24),AND($U24="",X24=""),"",OR($U24&lt;&gt;"",X24&lt;&gt;""),"-")</f>
        <v>#N/A</v>
      </c>
      <c r="CJ24" s="120" t="e" cm="1">
        <f t="array" ref="CJ24">_xlfn.IFS(AND($U24&lt;&gt;"",Y24&lt;&gt;""),ABS($U24-Y24),AND($U24="",Y24=""),"",OR($U24&lt;&gt;"",Y24&lt;&gt;""),"-")</f>
        <v>#N/A</v>
      </c>
      <c r="CK24" s="120" t="e" cm="1">
        <f t="array" ref="CK24">_xlfn.IFS(AND($U24&lt;&gt;"",Z24&lt;&gt;""),ABS($U24-Z24),AND($U24="",Z24=""),"",OR($U24&lt;&gt;"",Z24&lt;&gt;""),"-")</f>
        <v>#N/A</v>
      </c>
      <c r="CL24" s="120" t="e" cm="1">
        <f t="array" ref="CL24">_xlfn.IFS(AND($U24&lt;&gt;"",AA24&lt;&gt;""),ABS($U24-AA24),AND($U24="",AA24=""),"",OR($U24&lt;&gt;"",AA24&lt;&gt;""),"-")</f>
        <v>#N/A</v>
      </c>
      <c r="CM24" s="121" t="e" cm="1">
        <f t="array" ref="CM24">_xlfn.IFS(AND($V24&lt;&gt;"",W24&lt;&gt;""),ABS($V24-W24),AND($V24="",W24=""),"",OR($V24&lt;&gt;"",W24&lt;&gt;""),"-")</f>
        <v>#N/A</v>
      </c>
      <c r="CN24" s="120" t="e" cm="1">
        <f t="array" ref="CN24">_xlfn.IFS(AND($V24&lt;&gt;"",X24&lt;&gt;""),ABS($V24-X24),AND($V24="",X24=""),"",OR($V24&lt;&gt;"",X24&lt;&gt;""),"-")</f>
        <v>#N/A</v>
      </c>
      <c r="CO24" s="120" t="e" cm="1">
        <f t="array" ref="CO24">_xlfn.IFS(AND($V24&lt;&gt;"",Y24&lt;&gt;""),ABS($V24-Y24),AND($V24="",Y24=""),"",OR($V24&lt;&gt;"",Y24&lt;&gt;""),"-")</f>
        <v>#N/A</v>
      </c>
      <c r="CP24" s="120" t="e" cm="1">
        <f t="array" ref="CP24">_xlfn.IFS(AND($V24&lt;&gt;"",Z24&lt;&gt;""),ABS($V24-Z24),AND($V24="",Z24=""),"",OR($V24&lt;&gt;"",Z24&lt;&gt;""),"-")</f>
        <v>#N/A</v>
      </c>
      <c r="CQ24" s="120" t="e" cm="1">
        <f t="array" ref="CQ24">_xlfn.IFS(AND($V24&lt;&gt;"",AA24&lt;&gt;""),ABS($V24-AA24),AND($V24="",AA24=""),"",OR($V24&lt;&gt;"",AA24&lt;&gt;""),"-")</f>
        <v>#N/A</v>
      </c>
      <c r="CR24" s="121" t="e" cm="1">
        <f t="array" ref="CR24">_xlfn.IFS(AND($W24&lt;&gt;"",X24&lt;&gt;""),ABS($W24-X24),AND($W24="",X24=""),"",OR($W24&lt;&gt;"",X24&lt;&gt;""),"-")</f>
        <v>#N/A</v>
      </c>
      <c r="CS24" s="120" t="e" cm="1">
        <f t="array" ref="CS24">_xlfn.IFS(AND($W24&lt;&gt;"",Y24&lt;&gt;""),ABS($W24-Y24),AND($W24="",Y24=""),"",OR($W24&lt;&gt;"",Y24&lt;&gt;""),"-")</f>
        <v>#N/A</v>
      </c>
      <c r="CT24" s="120" t="e" cm="1">
        <f t="array" ref="CT24">_xlfn.IFS(AND($W24&lt;&gt;"",Z24&lt;&gt;""),ABS($W24-Z24),AND($W24="",Z24=""),"",OR($W24&lt;&gt;"",Z24&lt;&gt;""),"-")</f>
        <v>#N/A</v>
      </c>
      <c r="CU24" s="120" t="e" cm="1">
        <f t="array" ref="CU24">_xlfn.IFS(AND($W24&lt;&gt;"",AA24&lt;&gt;""),ABS($W24-AA24),AND($W24="",AA24=""),"",OR($W24&lt;&gt;"",AA24&lt;&gt;""),"-")</f>
        <v>#N/A</v>
      </c>
      <c r="CV24" s="121" t="e" cm="1">
        <f t="array" ref="CV24">_xlfn.IFS(AND($X24&lt;&gt;"",Y24&lt;&gt;""),ABS($X24-Y24),AND($X24="",Y24=""),"",OR($X24&lt;&gt;"",Y24&lt;&gt;""),"-")</f>
        <v>#N/A</v>
      </c>
      <c r="CW24" s="120" t="e" cm="1">
        <f t="array" ref="CW24">_xlfn.IFS(AND($X24&lt;&gt;"",Z24&lt;&gt;""),ABS($X24-Z24),AND($X24="",Z24=""),"",OR($X24&lt;&gt;"",Z24&lt;&gt;""),"-")</f>
        <v>#N/A</v>
      </c>
      <c r="CX24" s="120" t="e" cm="1">
        <f t="array" ref="CX24">_xlfn.IFS(AND($X24&lt;&gt;"",AA24&lt;&gt;""),ABS($X24-AA24),AND($X24="",AA24=""),"",OR($X24&lt;&gt;"",AA24&lt;&gt;""),"-")</f>
        <v>#N/A</v>
      </c>
      <c r="CY24" s="121" t="e" cm="1">
        <f t="array" ref="CY24">_xlfn.IFS(AND($Y24&lt;&gt;"",Z24&lt;&gt;""),ABS($Y24-Z24),AND($Y24="",Z24=""),"",OR($Y24&lt;&gt;"",Z24&lt;&gt;""),"-")</f>
        <v>#N/A</v>
      </c>
      <c r="CZ24" s="120" t="e" cm="1">
        <f t="array" ref="CZ24">_xlfn.IFS(AND($Y24&lt;&gt;"",AA24&lt;&gt;""),ABS($Y24-AA24),AND($Y24="",AA24=""),"",OR($Y24&lt;&gt;"",AA24&lt;&gt;""),"-")</f>
        <v>#N/A</v>
      </c>
      <c r="DA24" s="121" t="e" cm="1">
        <f t="array" ref="DA24">_xlfn.IFS(AND($Z24&lt;&gt;"",AA24&lt;&gt;""),ABS($Z24-AA24),AND($Z24="",AA24=""),"",OR($Z24&lt;&gt;"",AA24&lt;&gt;""),"-")</f>
        <v>#N/A</v>
      </c>
    </row>
    <row r="25" spans="1:105" x14ac:dyDescent="0.2">
      <c r="A25" s="260" t="s">
        <v>89</v>
      </c>
      <c r="B25" s="259" t="e">
        <f>VLOOKUP($A25,Merged_couplings!$B:$BU,MATCH(B$1,Merged_couplings!$B$1:$BU$1,0),FALSE)</f>
        <v>#N/A</v>
      </c>
      <c r="C25" s="258" t="e">
        <f>VLOOKUP($A25,Merged_couplings!$B:$BU,MATCH(C$1,Merged_couplings!$B$1:$BU$1,0),FALSE)</f>
        <v>#N/A</v>
      </c>
      <c r="D25" s="258" t="e">
        <f>VLOOKUP($A25,Merged_couplings!$B:$BU,MATCH(D$1,Merged_couplings!$B$1:$BU$1,0),FALSE)</f>
        <v>#N/A</v>
      </c>
      <c r="E25" s="258" t="e">
        <f>VLOOKUP($A25,Merged_couplings!$B:$BU,MATCH(E$1,Merged_couplings!$B$1:$BU$1,0),FALSE)</f>
        <v>#N/A</v>
      </c>
      <c r="F25" s="258" t="e">
        <f>VLOOKUP($A25,Merged_couplings!$B:$BU,MATCH(F$1,Merged_couplings!$B$1:$BU$1,0),FALSE)</f>
        <v>#N/A</v>
      </c>
      <c r="G25" s="258" t="e">
        <f>VLOOKUP($A25,Merged_couplings!$B:$BU,MATCH(G$1,Merged_couplings!$B$1:$BU$1,0),FALSE)</f>
        <v>#N/A</v>
      </c>
      <c r="H25" s="258" t="e">
        <f>VLOOKUP($A25,Merged_couplings!$B:$BU,MATCH(H$1,Merged_couplings!$B$1:$BU$1,0),FALSE)</f>
        <v>#N/A</v>
      </c>
      <c r="I25" s="258" t="e">
        <f>VLOOKUP($A25,Merged_couplings!$B:$BU,MATCH(I$1,Merged_couplings!$B$1:$BU$1,0),FALSE)</f>
        <v>#N/A</v>
      </c>
      <c r="J25" s="258" t="e">
        <f>VLOOKUP($A25,Merged_couplings!$B:$BU,MATCH(J$1,Merged_couplings!$B$1:$BU$1,0),FALSE)</f>
        <v>#N/A</v>
      </c>
      <c r="K25" s="258" t="e">
        <f>VLOOKUP($A25,Merged_couplings!$B:$BU,MATCH(K$1,Merged_couplings!$B$1:$BU$1,0),FALSE)</f>
        <v>#N/A</v>
      </c>
      <c r="L25" s="258" t="e">
        <f>VLOOKUP($A25,Merged_couplings!$B:$BU,MATCH(L$1,Merged_couplings!$B$1:$BU$1,0),FALSE)</f>
        <v>#N/A</v>
      </c>
      <c r="M25" s="258" t="e">
        <f>VLOOKUP($A25,Merged_couplings!$B:$BU,MATCH(M$1,Merged_couplings!$B$1:$BU$1,0),FALSE)</f>
        <v>#N/A</v>
      </c>
      <c r="N25" s="258" t="e">
        <f>VLOOKUP($A25,Merged_couplings!$B:$BU,MATCH(N$1,Merged_couplings!$B$1:$BU$1,0),FALSE)</f>
        <v>#N/A</v>
      </c>
      <c r="O25" s="121" t="e">
        <f>IF(OR(B25="BIG",B25="BI-",B25="-IG"),VLOOKUP($A25,Merged_couplings!$B:$BU,MATCH(O$1,Merged_couplings!$B$1:$BU$1,0),FALSE),"")</f>
        <v>#N/A</v>
      </c>
      <c r="P25" s="120" t="e">
        <f>IF(OR(C25="BIG",C25="BI-",C25="-IG"),VLOOKUP($A25,Merged_couplings!$B:$BU,MATCH(P$1,Merged_couplings!$B$1:$BU$1,0),FALSE),"")</f>
        <v>#N/A</v>
      </c>
      <c r="Q25" s="120" t="e">
        <f>IF(OR(D25="BIG",D25="BI-",D25="-IG"),VLOOKUP($A25,Merged_couplings!$B:$BU,MATCH(Q$1,Merged_couplings!$B$1:$BU$1,0),FALSE),"")</f>
        <v>#N/A</v>
      </c>
      <c r="R25" s="120" t="e">
        <f t="shared" si="2"/>
        <v>#N/A</v>
      </c>
      <c r="S25" s="120" t="e">
        <f t="shared" si="2"/>
        <v>#N/A</v>
      </c>
      <c r="T25" s="120" t="e">
        <f t="shared" si="2"/>
        <v>#N/A</v>
      </c>
      <c r="U25" s="120" t="e">
        <f>IF(OR(H25="BIG",H25="BI-",H25="-IG"),VLOOKUP($A25,Merged_couplings!$B:$BU,MATCH(U$1,Merged_couplings!$B$1:$BU$1,0),FALSE),"")</f>
        <v>#N/A</v>
      </c>
      <c r="V25" s="120" t="e">
        <f>IF(OR(I25="BIG",I25="BI-",I25="-IG"),VLOOKUP($A25,Merged_couplings!$B:$BU,MATCH(V$1,Merged_couplings!$B$1:$BU$1,0),FALSE),"")</f>
        <v>#N/A</v>
      </c>
      <c r="W25" s="120" t="e">
        <f t="shared" si="1"/>
        <v>#N/A</v>
      </c>
      <c r="X25" s="120" t="e">
        <f>IF(OR(K25="BIG",K25="BI-",K25="-IG"),VLOOKUP($A25,Merged_couplings!$B:$BU,MATCH(X$1,Merged_couplings!$B$1:$BU$1,0),FALSE),"")</f>
        <v>#N/A</v>
      </c>
      <c r="Y25" s="120" t="e">
        <f>IF(OR(L25="BIG",L25="BI-",L25="-IG"),VLOOKUP($A25,Merged_couplings!$B:$BU,MATCH(Y$1,Merged_couplings!$B$1:$BU$1,0),FALSE),"")</f>
        <v>#N/A</v>
      </c>
      <c r="Z25" s="120" t="e">
        <f>IF(OR(M25="BIG",M25="BI-",M25="-IG"),VLOOKUP($A25,Merged_couplings!$B:$BU,MATCH(Z$1,Merged_couplings!$B$1:$BU$1,0),FALSE),"")</f>
        <v>#N/A</v>
      </c>
      <c r="AA25" s="120" t="e">
        <f>IF(OR(N25="BIG",N25="BI-",N25="-IG"),VLOOKUP($A25,Merged_couplings!$B:$BU,MATCH(AA$1,Merged_couplings!$B$1:$BU$1,0),FALSE),"")</f>
        <v>#N/A</v>
      </c>
      <c r="AB25" s="123" t="e" cm="1">
        <f t="array" ref="AB25">_xlfn.IFS(AND($O25&lt;&gt;"",P25&lt;&gt;""),ABS($O25-P25),AND($O25="",P25=""),"",OR($O25&lt;&gt;"",P25&lt;&gt;""),"-")</f>
        <v>#N/A</v>
      </c>
      <c r="AC25" s="122" t="e" cm="1">
        <f t="array" ref="AC25">_xlfn.IFS(AND($O25&lt;&gt;"",Q25&lt;&gt;""),ABS($O25-Q25),AND($O25="",Q25=""),"",OR($O25&lt;&gt;"",Q25&lt;&gt;""),"-")</f>
        <v>#N/A</v>
      </c>
      <c r="AD25" s="122" t="e" cm="1">
        <f t="array" ref="AD25">_xlfn.IFS(AND($O25&lt;&gt;"",R25&lt;&gt;""),ABS($O25-R25),AND($O25="",R25=""),"",OR($O25&lt;&gt;"",R25&lt;&gt;""),"-")</f>
        <v>#N/A</v>
      </c>
      <c r="AE25" s="122" t="e" cm="1">
        <f t="array" ref="AE25">_xlfn.IFS(AND($O25&lt;&gt;"",S25&lt;&gt;""),ABS($O25-S25),AND($O25="",S25=""),"",OR($O25&lt;&gt;"",S25&lt;&gt;""),"-")</f>
        <v>#N/A</v>
      </c>
      <c r="AF25" s="122" t="e" cm="1">
        <f t="array" ref="AF25">_xlfn.IFS(AND($O25&lt;&gt;"",T25&lt;&gt;""),ABS($O25-T25),AND($O25="",T25=""),"",OR($O25&lt;&gt;"",T25&lt;&gt;""),"-")</f>
        <v>#N/A</v>
      </c>
      <c r="AG25" s="122" t="e" cm="1">
        <f t="array" ref="AG25">_xlfn.IFS(AND($O25&lt;&gt;"",U25&lt;&gt;""),ABS($O25-U25),AND($O25="",U25=""),"",OR($O25&lt;&gt;"",U25&lt;&gt;""),"-")</f>
        <v>#N/A</v>
      </c>
      <c r="AH25" s="122" t="e" cm="1">
        <f t="array" ref="AH25">_xlfn.IFS(AND($O25&lt;&gt;"",V25&lt;&gt;""),ABS($O25-V25),AND($O25="",V25=""),"",OR($O25&lt;&gt;"",V25&lt;&gt;""),"-")</f>
        <v>#N/A</v>
      </c>
      <c r="AI25" s="122" t="e" cm="1">
        <f t="array" ref="AI25">_xlfn.IFS(AND($O25&lt;&gt;"",W25&lt;&gt;""),ABS($O25-W25),AND($O25="",W25=""),"",OR($O25&lt;&gt;"",W25&lt;&gt;""),"-")</f>
        <v>#N/A</v>
      </c>
      <c r="AJ25" s="122" t="e" cm="1">
        <f t="array" ref="AJ25">_xlfn.IFS(AND($O25&lt;&gt;"",X25&lt;&gt;""),ABS($O25-X25),AND($O25="",X25=""),"",OR($O25&lt;&gt;"",X25&lt;&gt;""),"-")</f>
        <v>#N/A</v>
      </c>
      <c r="AK25" s="122" t="e" cm="1">
        <f t="array" ref="AK25">_xlfn.IFS(AND($O25&lt;&gt;"",Y25&lt;&gt;""),ABS($O25-Y25),AND($O25="",Y25=""),"",OR($O25&lt;&gt;"",Y25&lt;&gt;""),"-")</f>
        <v>#N/A</v>
      </c>
      <c r="AL25" s="122" t="e" cm="1">
        <f t="array" ref="AL25">_xlfn.IFS(AND($O25&lt;&gt;"",Z25&lt;&gt;""),ABS($O25-Z25),AND($O25="",Z25=""),"",OR($O25&lt;&gt;"",Z25&lt;&gt;""),"-")</f>
        <v>#N/A</v>
      </c>
      <c r="AM25" s="122" t="e" cm="1">
        <f t="array" ref="AM25">_xlfn.IFS(AND($O25&lt;&gt;"",AA25&lt;&gt;""),ABS($O25-AA25),AND($O25="",AA25=""),"",OR($O25&lt;&gt;"",AA25&lt;&gt;""),"-")</f>
        <v>#N/A</v>
      </c>
      <c r="AN25" s="121" t="e" cm="1">
        <f t="array" ref="AN25">_xlfn.IFS(AND($P25&lt;&gt;"",Q25&lt;&gt;""),ABS($P25-Q25),AND($P25="",Q25=""),"",OR($P25&lt;&gt;"",Q25&lt;&gt;""),"-")</f>
        <v>#N/A</v>
      </c>
      <c r="AO25" s="120" t="e" cm="1">
        <f t="array" ref="AO25">_xlfn.IFS(AND($P25&lt;&gt;"",R25&lt;&gt;""),ABS($P25-R25),AND($P25="",R25=""),"",OR($P25&lt;&gt;"",R25&lt;&gt;""),"-")</f>
        <v>#N/A</v>
      </c>
      <c r="AP25" s="120" t="e" cm="1">
        <f t="array" ref="AP25">_xlfn.IFS(AND($P25&lt;&gt;"",S25&lt;&gt;""),ABS($P25-S25),AND($P25="",S25=""),"",OR($P25&lt;&gt;"",S25&lt;&gt;""),"-")</f>
        <v>#N/A</v>
      </c>
      <c r="AQ25" s="120" t="e" cm="1">
        <f t="array" ref="AQ25">_xlfn.IFS(AND($P25&lt;&gt;"",T25&lt;&gt;""),ABS($P25-T25),AND($P25="",T25=""),"",OR($P25&lt;&gt;"",T25&lt;&gt;""),"-")</f>
        <v>#N/A</v>
      </c>
      <c r="AR25" s="120" t="e" cm="1">
        <f t="array" ref="AR25">_xlfn.IFS(AND($P25&lt;&gt;"",U25&lt;&gt;""),ABS($P25-U25),AND($P25="",U25=""),"",OR($P25&lt;&gt;"",U25&lt;&gt;""),"-")</f>
        <v>#N/A</v>
      </c>
      <c r="AS25" s="120" t="e" cm="1">
        <f t="array" ref="AS25">_xlfn.IFS(AND($P25&lt;&gt;"",V25&lt;&gt;""),ABS($P25-V25),AND($P25="",V25=""),"",OR($P25&lt;&gt;"",V25&lt;&gt;""),"-")</f>
        <v>#N/A</v>
      </c>
      <c r="AT25" s="120" t="e" cm="1">
        <f t="array" ref="AT25">_xlfn.IFS(AND($P25&lt;&gt;"",W25&lt;&gt;""),ABS($P25-W25),AND($P25="",W25=""),"",OR($P25&lt;&gt;"",W25&lt;&gt;""),"-")</f>
        <v>#N/A</v>
      </c>
      <c r="AU25" s="120" t="e" cm="1">
        <f t="array" ref="AU25">_xlfn.IFS(AND($P25&lt;&gt;"",X25&lt;&gt;""),ABS($P25-X25),AND($P25="",X25=""),"",OR($P25&lt;&gt;"",X25&lt;&gt;""),"-")</f>
        <v>#N/A</v>
      </c>
      <c r="AV25" s="120" t="e" cm="1">
        <f t="array" ref="AV25">_xlfn.IFS(AND($P25&lt;&gt;"",Y25&lt;&gt;""),ABS($P25-Y25),AND($P25="",Y25=""),"",OR($P25&lt;&gt;"",Y25&lt;&gt;""),"-")</f>
        <v>#N/A</v>
      </c>
      <c r="AW25" s="120" t="e" cm="1">
        <f t="array" ref="AW25">_xlfn.IFS(AND($P25&lt;&gt;"",Z25&lt;&gt;""),ABS($P25-Z25),AND($P25="",Z25=""),"",OR($P25&lt;&gt;"",Z25&lt;&gt;""),"-")</f>
        <v>#N/A</v>
      </c>
      <c r="AX25" s="120" t="e" cm="1">
        <f t="array" ref="AX25">_xlfn.IFS(AND($P25&lt;&gt;"",AA25&lt;&gt;""),ABS($P25-AA25),AND($P25="",AA25=""),"",OR($P25&lt;&gt;"",AA25&lt;&gt;""),"-")</f>
        <v>#N/A</v>
      </c>
      <c r="AY25" s="121" t="e" cm="1">
        <f t="array" ref="AY25">_xlfn.IFS(AND($Q25&lt;&gt;"",R25&lt;&gt;""),ABS($Q25-R25),AND($Q25="",R25=""),"",OR($Q25&lt;&gt;"",R25&lt;&gt;""),"-")</f>
        <v>#N/A</v>
      </c>
      <c r="AZ25" s="334" t="e" cm="1">
        <f t="array" ref="AZ25">_xlfn.IFS(AND($Q25&lt;&gt;"",S25&lt;&gt;""),ABS($Q25-S25),AND($Q25="",S25=""),"",OR($Q25&lt;&gt;"",S25&lt;&gt;""),"-")</f>
        <v>#N/A</v>
      </c>
      <c r="BA25" s="334" t="e" cm="1">
        <f t="array" ref="BA25">_xlfn.IFS(AND($Q25&lt;&gt;"",T25&lt;&gt;""),ABS($Q25-T25),AND($Q25="",T25=""),"",OR($Q25&lt;&gt;"",T25&lt;&gt;""),"-")</f>
        <v>#N/A</v>
      </c>
      <c r="BB25" s="120" t="e" cm="1">
        <f t="array" ref="BB25">_xlfn.IFS(AND($Q25&lt;&gt;"",U25&lt;&gt;""),ABS($Q25-U25),AND($Q25="",U25=""),"",OR($Q25&lt;&gt;"",U25&lt;&gt;""),"-")</f>
        <v>#N/A</v>
      </c>
      <c r="BC25" s="120" t="e" cm="1">
        <f t="array" ref="BC25">_xlfn.IFS(AND($Q25&lt;&gt;"",V25&lt;&gt;""),ABS($Q25-V25),AND($Q25="",V25=""),"",OR($Q25&lt;&gt;"",V25&lt;&gt;""),"-")</f>
        <v>#N/A</v>
      </c>
      <c r="BD25" s="120" t="e" cm="1">
        <f t="array" ref="BD25">_xlfn.IFS(AND($Q25&lt;&gt;"",W25&lt;&gt;""),ABS($Q25-W25),AND($Q25="",W25=""),"",OR($Q25&lt;&gt;"",W25&lt;&gt;""),"-")</f>
        <v>#N/A</v>
      </c>
      <c r="BE25" s="120" t="e" cm="1">
        <f t="array" ref="BE25">_xlfn.IFS(AND($Q25&lt;&gt;"",X25&lt;&gt;""),ABS($Q25-X25),AND($Q25="",X25=""),"",OR($Q25&lt;&gt;"",X25&lt;&gt;""),"-")</f>
        <v>#N/A</v>
      </c>
      <c r="BF25" s="120" t="e" cm="1">
        <f t="array" ref="BF25">_xlfn.IFS(AND($Q25&lt;&gt;"",Y25&lt;&gt;""),ABS($Q25-Y25),AND($Q25="",Y25=""),"",OR($Q25&lt;&gt;"",Y25&lt;&gt;""),"-")</f>
        <v>#N/A</v>
      </c>
      <c r="BG25" s="120" t="e" cm="1">
        <f t="array" ref="BG25">_xlfn.IFS(AND($Q25&lt;&gt;"",Z25&lt;&gt;""),ABS($Q25-Z25),AND($Q25="",Z25=""),"",OR($Q25&lt;&gt;"",Z25&lt;&gt;""),"-")</f>
        <v>#N/A</v>
      </c>
      <c r="BH25" s="120" t="e" cm="1">
        <f t="array" ref="BH25">_xlfn.IFS(AND($Q25&lt;&gt;"",AA25&lt;&gt;""),ABS($Q25-AA25),AND($Q25="",AA25=""),"",OR($Q25&lt;&gt;"",AA25&lt;&gt;""),"-")</f>
        <v>#N/A</v>
      </c>
      <c r="BI25" s="121" t="e" cm="1">
        <f t="array" ref="BI25">_xlfn.IFS(AND($R25&lt;&gt;"",S25&lt;&gt;""),ABS($R25-S25),AND($R25="",S25=""),"",OR($R25&lt;&gt;"",S25&lt;&gt;""),"-")</f>
        <v>#N/A</v>
      </c>
      <c r="BJ25" s="120" t="e" cm="1">
        <f t="array" ref="BJ25">_xlfn.IFS(AND($R25&lt;&gt;"",T25&lt;&gt;""),ABS($R25-T25),AND($R25="",T25=""),"",OR($R25&lt;&gt;"",T25&lt;&gt;""),"-")</f>
        <v>#N/A</v>
      </c>
      <c r="BK25" s="334" t="e" cm="1">
        <f t="array" ref="BK25">_xlfn.IFS(AND($R25&lt;&gt;"",U25&lt;&gt;""),ABS($R25-U25),AND($R25="",U25=""),"",OR($R25&lt;&gt;"",U25&lt;&gt;""),"-")</f>
        <v>#N/A</v>
      </c>
      <c r="BL25" s="120" t="e" cm="1">
        <f t="array" ref="BL25">_xlfn.IFS(AND($R25&lt;&gt;"",V25&lt;&gt;""),ABS($R25-V25),AND($R25="",V25=""),"",OR($R25&lt;&gt;"",V25&lt;&gt;""),"-")</f>
        <v>#N/A</v>
      </c>
      <c r="BM25" s="120" t="e" cm="1">
        <f t="array" ref="BM25">_xlfn.IFS(AND($R25&lt;&gt;"",W25&lt;&gt;""),ABS($R25-W25),AND($R25="",W25=""),"",OR($R25&lt;&gt;"",W25&lt;&gt;""),"-")</f>
        <v>#N/A</v>
      </c>
      <c r="BN25" s="120" t="e" cm="1">
        <f t="array" ref="BN25">_xlfn.IFS(AND($R25&lt;&gt;"",X25&lt;&gt;""),ABS($R25-X25),AND($R25="",X25=""),"",OR($R25&lt;&gt;"",X25&lt;&gt;""),"-")</f>
        <v>#N/A</v>
      </c>
      <c r="BO25" s="120" t="e" cm="1">
        <f t="array" ref="BO25">_xlfn.IFS(AND($R25&lt;&gt;"",Y25&lt;&gt;""),ABS($R25-Y25),AND($R25="",Y25=""),"",OR($R25&lt;&gt;"",Y25&lt;&gt;""),"-")</f>
        <v>#N/A</v>
      </c>
      <c r="BP25" s="120" t="e" cm="1">
        <f t="array" ref="BP25">_xlfn.IFS(AND($R25&lt;&gt;"",Z25&lt;&gt;""),ABS($R25-Z25),AND($R25="",Z25=""),"",OR($R25&lt;&gt;"",Z25&lt;&gt;""),"-")</f>
        <v>#N/A</v>
      </c>
      <c r="BQ25" s="120" t="e" cm="1">
        <f t="array" ref="BQ25">_xlfn.IFS(AND($R25&lt;&gt;"",AA25&lt;&gt;""),ABS($R25-AA25),AND($R25="",AA25=""),"",OR($R25&lt;&gt;"",AA25&lt;&gt;""),"-")</f>
        <v>#N/A</v>
      </c>
      <c r="BR25" s="121" t="e" cm="1">
        <f t="array" ref="BR25">_xlfn.IFS(AND($S25&lt;&gt;"",T25&lt;&gt;""),ABS($S25-T25),AND($S25="",T25=""),"",OR($S25&lt;&gt;"",T25&lt;&gt;""),"-")</f>
        <v>#N/A</v>
      </c>
      <c r="BS25" s="334" t="e" cm="1">
        <f t="array" ref="BS25">_xlfn.IFS(AND($S25&lt;&gt;"",U25&lt;&gt;""),ABS($S25-U25),AND($S25="",U25=""),"",OR($S25&lt;&gt;"",U25&lt;&gt;""),"-")</f>
        <v>#N/A</v>
      </c>
      <c r="BT25" s="120" t="e" cm="1">
        <f t="array" ref="BT25">_xlfn.IFS(AND($S25&lt;&gt;"",V25&lt;&gt;""),ABS($S25-V25),AND($S25="",V25=""),"",OR($S25&lt;&gt;"",V25&lt;&gt;""),"-")</f>
        <v>#N/A</v>
      </c>
      <c r="BU25" s="120" t="e" cm="1">
        <f t="array" ref="BU25">_xlfn.IFS(AND($S25&lt;&gt;"",W25&lt;&gt;""),ABS($S25-W25),AND($S25="",W25=""),"",OR($S25&lt;&gt;"",W25&lt;&gt;""),"-")</f>
        <v>#N/A</v>
      </c>
      <c r="BV25" s="120" t="e" cm="1">
        <f t="array" ref="BV25">_xlfn.IFS(AND($S25&lt;&gt;"",X25&lt;&gt;""),ABS($S25-X25),AND($S25="",X25=""),"",OR($S25&lt;&gt;"",X25&lt;&gt;""),"-")</f>
        <v>#N/A</v>
      </c>
      <c r="BW25" s="120" t="e" cm="1">
        <f t="array" ref="BW25">_xlfn.IFS(AND($S25&lt;&gt;"",Y25&lt;&gt;""),ABS($S25-Y25),AND($S25="",Y25=""),"",OR($S25&lt;&gt;"",Y25&lt;&gt;""),"-")</f>
        <v>#N/A</v>
      </c>
      <c r="BX25" s="120" t="e" cm="1">
        <f t="array" ref="BX25">_xlfn.IFS(AND($S25&lt;&gt;"",Z25&lt;&gt;""),ABS($S25-Z25),AND($S25="",Z25=""),"",OR($S25&lt;&gt;"",Z25&lt;&gt;""),"-")</f>
        <v>#N/A</v>
      </c>
      <c r="BY25" s="120" t="e" cm="1">
        <f t="array" ref="BY25">_xlfn.IFS(AND($S25&lt;&gt;"",AA25&lt;&gt;""),ABS($S25-AA25),AND($S25="",AA25=""),"",OR($S25&lt;&gt;"",AA25&lt;&gt;""),"-")</f>
        <v>#N/A</v>
      </c>
      <c r="BZ25" s="121" t="e" cm="1">
        <f t="array" ref="BZ25">_xlfn.IFS(AND($T25&lt;&gt;"",U25&lt;&gt;""),ABS($T25-U25),AND($T25="",U25=""),"",OR($T25&lt;&gt;"",U25&lt;&gt;""),"-")</f>
        <v>#N/A</v>
      </c>
      <c r="CA25" s="120" t="e" cm="1">
        <f t="array" ref="CA25">_xlfn.IFS(AND($T25&lt;&gt;"",V25&lt;&gt;""),ABS($T25-V25),AND($T25="",V25=""),"",OR($T25&lt;&gt;"",V25&lt;&gt;""),"-")</f>
        <v>#N/A</v>
      </c>
      <c r="CB25" s="120" t="e" cm="1">
        <f t="array" ref="CB25">_xlfn.IFS(AND($T25&lt;&gt;"",W25&lt;&gt;""),ABS($T25-W25),AND($T25="",W25=""),"",OR($T25&lt;&gt;"",W25&lt;&gt;""),"-")</f>
        <v>#N/A</v>
      </c>
      <c r="CC25" s="120" t="e" cm="1">
        <f t="array" ref="CC25">_xlfn.IFS(AND($T25&lt;&gt;"",X25&lt;&gt;""),ABS($T25-X25),AND($T25="",X25=""),"",OR($T25&lt;&gt;"",X25&lt;&gt;""),"-")</f>
        <v>#N/A</v>
      </c>
      <c r="CD25" s="120" t="e" cm="1">
        <f t="array" ref="CD25">_xlfn.IFS(AND($T25&lt;&gt;"",Y25&lt;&gt;""),ABS($T25-Y25),AND($T25="",Y25=""),"",OR($T25&lt;&gt;"",Y25&lt;&gt;""),"-")</f>
        <v>#N/A</v>
      </c>
      <c r="CE25" s="120" t="e" cm="1">
        <f t="array" ref="CE25">_xlfn.IFS(AND($T25&lt;&gt;"",Z25&lt;&gt;""),ABS($T25-Z25),AND($T25="",Z25=""),"",OR($T25&lt;&gt;"",Z25&lt;&gt;""),"-")</f>
        <v>#N/A</v>
      </c>
      <c r="CF25" s="120" t="e" cm="1">
        <f t="array" ref="CF25">_xlfn.IFS(AND($T25&lt;&gt;"",AA25&lt;&gt;""),ABS($T25-AA25),AND($T25="",AA25=""),"",OR($T25&lt;&gt;"",AA25&lt;&gt;""),"-")</f>
        <v>#N/A</v>
      </c>
      <c r="CG25" s="121" t="e" cm="1">
        <f t="array" ref="CG25">_xlfn.IFS(AND($U25&lt;&gt;"",V25&lt;&gt;""),ABS($U25-V25),AND($U25="",V25=""),"",OR($U25&lt;&gt;"",V25&lt;&gt;""),"-")</f>
        <v>#N/A</v>
      </c>
      <c r="CH25" s="120" t="e" cm="1">
        <f t="array" ref="CH25">_xlfn.IFS(AND($U25&lt;&gt;"",W25&lt;&gt;""),ABS($U25-W25),AND($U25="",W25=""),"",OR($U25&lt;&gt;"",W25&lt;&gt;""),"-")</f>
        <v>#N/A</v>
      </c>
      <c r="CI25" s="120" t="e" cm="1">
        <f t="array" ref="CI25">_xlfn.IFS(AND($U25&lt;&gt;"",X25&lt;&gt;""),ABS($U25-X25),AND($U25="",X25=""),"",OR($U25&lt;&gt;"",X25&lt;&gt;""),"-")</f>
        <v>#N/A</v>
      </c>
      <c r="CJ25" s="120" t="e" cm="1">
        <f t="array" ref="CJ25">_xlfn.IFS(AND($U25&lt;&gt;"",Y25&lt;&gt;""),ABS($U25-Y25),AND($U25="",Y25=""),"",OR($U25&lt;&gt;"",Y25&lt;&gt;""),"-")</f>
        <v>#N/A</v>
      </c>
      <c r="CK25" s="120" t="e" cm="1">
        <f t="array" ref="CK25">_xlfn.IFS(AND($U25&lt;&gt;"",Z25&lt;&gt;""),ABS($U25-Z25),AND($U25="",Z25=""),"",OR($U25&lt;&gt;"",Z25&lt;&gt;""),"-")</f>
        <v>#N/A</v>
      </c>
      <c r="CL25" s="120" t="e" cm="1">
        <f t="array" ref="CL25">_xlfn.IFS(AND($U25&lt;&gt;"",AA25&lt;&gt;""),ABS($U25-AA25),AND($U25="",AA25=""),"",OR($U25&lt;&gt;"",AA25&lt;&gt;""),"-")</f>
        <v>#N/A</v>
      </c>
      <c r="CM25" s="121" t="e" cm="1">
        <f t="array" ref="CM25">_xlfn.IFS(AND($V25&lt;&gt;"",W25&lt;&gt;""),ABS($V25-W25),AND($V25="",W25=""),"",OR($V25&lt;&gt;"",W25&lt;&gt;""),"-")</f>
        <v>#N/A</v>
      </c>
      <c r="CN25" s="120" t="e" cm="1">
        <f t="array" ref="CN25">_xlfn.IFS(AND($V25&lt;&gt;"",X25&lt;&gt;""),ABS($V25-X25),AND($V25="",X25=""),"",OR($V25&lt;&gt;"",X25&lt;&gt;""),"-")</f>
        <v>#N/A</v>
      </c>
      <c r="CO25" s="120" t="e" cm="1">
        <f t="array" ref="CO25">_xlfn.IFS(AND($V25&lt;&gt;"",Y25&lt;&gt;""),ABS($V25-Y25),AND($V25="",Y25=""),"",OR($V25&lt;&gt;"",Y25&lt;&gt;""),"-")</f>
        <v>#N/A</v>
      </c>
      <c r="CP25" s="120" t="e" cm="1">
        <f t="array" ref="CP25">_xlfn.IFS(AND($V25&lt;&gt;"",Z25&lt;&gt;""),ABS($V25-Z25),AND($V25="",Z25=""),"",OR($V25&lt;&gt;"",Z25&lt;&gt;""),"-")</f>
        <v>#N/A</v>
      </c>
      <c r="CQ25" s="120" t="e" cm="1">
        <f t="array" ref="CQ25">_xlfn.IFS(AND($V25&lt;&gt;"",AA25&lt;&gt;""),ABS($V25-AA25),AND($V25="",AA25=""),"",OR($V25&lt;&gt;"",AA25&lt;&gt;""),"-")</f>
        <v>#N/A</v>
      </c>
      <c r="CR25" s="121" t="e" cm="1">
        <f t="array" ref="CR25">_xlfn.IFS(AND($W25&lt;&gt;"",X25&lt;&gt;""),ABS($W25-X25),AND($W25="",X25=""),"",OR($W25&lt;&gt;"",X25&lt;&gt;""),"-")</f>
        <v>#N/A</v>
      </c>
      <c r="CS25" s="120" t="e" cm="1">
        <f t="array" ref="CS25">_xlfn.IFS(AND($W25&lt;&gt;"",Y25&lt;&gt;""),ABS($W25-Y25),AND($W25="",Y25=""),"",OR($W25&lt;&gt;"",Y25&lt;&gt;""),"-")</f>
        <v>#N/A</v>
      </c>
      <c r="CT25" s="120" t="e" cm="1">
        <f t="array" ref="CT25">_xlfn.IFS(AND($W25&lt;&gt;"",Z25&lt;&gt;""),ABS($W25-Z25),AND($W25="",Z25=""),"",OR($W25&lt;&gt;"",Z25&lt;&gt;""),"-")</f>
        <v>#N/A</v>
      </c>
      <c r="CU25" s="120" t="e" cm="1">
        <f t="array" ref="CU25">_xlfn.IFS(AND($W25&lt;&gt;"",AA25&lt;&gt;""),ABS($W25-AA25),AND($W25="",AA25=""),"",OR($W25&lt;&gt;"",AA25&lt;&gt;""),"-")</f>
        <v>#N/A</v>
      </c>
      <c r="CV25" s="121" t="e" cm="1">
        <f t="array" ref="CV25">_xlfn.IFS(AND($X25&lt;&gt;"",Y25&lt;&gt;""),ABS($X25-Y25),AND($X25="",Y25=""),"",OR($X25&lt;&gt;"",Y25&lt;&gt;""),"-")</f>
        <v>#N/A</v>
      </c>
      <c r="CW25" s="120" t="e" cm="1">
        <f t="array" ref="CW25">_xlfn.IFS(AND($X25&lt;&gt;"",Z25&lt;&gt;""),ABS($X25-Z25),AND($X25="",Z25=""),"",OR($X25&lt;&gt;"",Z25&lt;&gt;""),"-")</f>
        <v>#N/A</v>
      </c>
      <c r="CX25" s="120" t="e" cm="1">
        <f t="array" ref="CX25">_xlfn.IFS(AND($X25&lt;&gt;"",AA25&lt;&gt;""),ABS($X25-AA25),AND($X25="",AA25=""),"",OR($X25&lt;&gt;"",AA25&lt;&gt;""),"-")</f>
        <v>#N/A</v>
      </c>
      <c r="CY25" s="121" t="e" cm="1">
        <f t="array" ref="CY25">_xlfn.IFS(AND($Y25&lt;&gt;"",Z25&lt;&gt;""),ABS($Y25-Z25),AND($Y25="",Z25=""),"",OR($Y25&lt;&gt;"",Z25&lt;&gt;""),"-")</f>
        <v>#N/A</v>
      </c>
      <c r="CZ25" s="120" t="e" cm="1">
        <f t="array" ref="CZ25">_xlfn.IFS(AND($Y25&lt;&gt;"",AA25&lt;&gt;""),ABS($Y25-AA25),AND($Y25="",AA25=""),"",OR($Y25&lt;&gt;"",AA25&lt;&gt;""),"-")</f>
        <v>#N/A</v>
      </c>
      <c r="DA25" s="121" t="e" cm="1">
        <f t="array" ref="DA25">_xlfn.IFS(AND($Z25&lt;&gt;"",AA25&lt;&gt;""),ABS($Z25-AA25),AND($Z25="",AA25=""),"",OR($Z25&lt;&gt;"",AA25&lt;&gt;""),"-")</f>
        <v>#N/A</v>
      </c>
    </row>
    <row r="26" spans="1:105" x14ac:dyDescent="0.2">
      <c r="A26" s="260" t="s">
        <v>70</v>
      </c>
      <c r="B26" s="259" t="e">
        <f>VLOOKUP($A26,Merged_couplings!$B:$BU,MATCH(B$1,Merged_couplings!$B$1:$BU$1,0),FALSE)</f>
        <v>#N/A</v>
      </c>
      <c r="C26" s="258" t="e">
        <f>VLOOKUP($A26,Merged_couplings!$B:$BU,MATCH(C$1,Merged_couplings!$B$1:$BU$1,0),FALSE)</f>
        <v>#N/A</v>
      </c>
      <c r="D26" s="258" t="e">
        <f>VLOOKUP($A26,Merged_couplings!$B:$BU,MATCH(D$1,Merged_couplings!$B$1:$BU$1,0),FALSE)</f>
        <v>#N/A</v>
      </c>
      <c r="E26" s="258" t="e">
        <f>VLOOKUP($A26,Merged_couplings!$B:$BU,MATCH(E$1,Merged_couplings!$B$1:$BU$1,0),FALSE)</f>
        <v>#N/A</v>
      </c>
      <c r="F26" s="258" t="e">
        <f>VLOOKUP($A26,Merged_couplings!$B:$BU,MATCH(F$1,Merged_couplings!$B$1:$BU$1,0),FALSE)</f>
        <v>#N/A</v>
      </c>
      <c r="G26" s="258" t="e">
        <f>VLOOKUP($A26,Merged_couplings!$B:$BU,MATCH(G$1,Merged_couplings!$B$1:$BU$1,0),FALSE)</f>
        <v>#N/A</v>
      </c>
      <c r="H26" s="258" t="e">
        <f>VLOOKUP($A26,Merged_couplings!$B:$BU,MATCH(H$1,Merged_couplings!$B$1:$BU$1,0),FALSE)</f>
        <v>#N/A</v>
      </c>
      <c r="I26" s="258" t="e">
        <f>VLOOKUP($A26,Merged_couplings!$B:$BU,MATCH(I$1,Merged_couplings!$B$1:$BU$1,0),FALSE)</f>
        <v>#N/A</v>
      </c>
      <c r="J26" s="258" t="e">
        <f>VLOOKUP($A26,Merged_couplings!$B:$BU,MATCH(J$1,Merged_couplings!$B$1:$BU$1,0),FALSE)</f>
        <v>#N/A</v>
      </c>
      <c r="K26" s="258" t="e">
        <f>VLOOKUP($A26,Merged_couplings!$B:$BU,MATCH(K$1,Merged_couplings!$B$1:$BU$1,0),FALSE)</f>
        <v>#N/A</v>
      </c>
      <c r="L26" s="258" t="e">
        <f>VLOOKUP($A26,Merged_couplings!$B:$BU,MATCH(L$1,Merged_couplings!$B$1:$BU$1,0),FALSE)</f>
        <v>#N/A</v>
      </c>
      <c r="M26" s="258" t="e">
        <f>VLOOKUP($A26,Merged_couplings!$B:$BU,MATCH(M$1,Merged_couplings!$B$1:$BU$1,0),FALSE)</f>
        <v>#N/A</v>
      </c>
      <c r="N26" s="258" t="e">
        <f>VLOOKUP($A26,Merged_couplings!$B:$BU,MATCH(N$1,Merged_couplings!$B$1:$BU$1,0),FALSE)</f>
        <v>#N/A</v>
      </c>
      <c r="O26" s="121" t="e">
        <f>IF(OR(B26="BIG",B26="BI-",B26="-IG"),VLOOKUP($A26,Merged_couplings!$B:$BU,MATCH(O$1,Merged_couplings!$B$1:$BU$1,0),FALSE),"")</f>
        <v>#N/A</v>
      </c>
      <c r="P26" s="120" t="e">
        <f>IF(OR(C26="BIG",C26="BI-",C26="-IG"),VLOOKUP($A26,Merged_couplings!$B:$BU,MATCH(P$1,Merged_couplings!$B$1:$BU$1,0),FALSE),"")</f>
        <v>#N/A</v>
      </c>
      <c r="Q26" s="120" t="e">
        <f>IF(OR(D26="BIG",D26="BI-",D26="-IG"),VLOOKUP($A26,Merged_couplings!$B:$BU,MATCH(Q$1,Merged_couplings!$B$1:$BU$1,0),FALSE),"")</f>
        <v>#N/A</v>
      </c>
      <c r="R26" s="120" t="e">
        <f t="shared" si="2"/>
        <v>#N/A</v>
      </c>
      <c r="S26" s="120" t="e">
        <f t="shared" si="2"/>
        <v>#N/A</v>
      </c>
      <c r="T26" s="120" t="e">
        <f t="shared" si="2"/>
        <v>#N/A</v>
      </c>
      <c r="U26" s="120" t="e">
        <f>IF(OR(H26="BIG",H26="BI-",H26="-IG"),VLOOKUP($A26,Merged_couplings!$B:$BU,MATCH(U$1,Merged_couplings!$B$1:$BU$1,0),FALSE),"")</f>
        <v>#N/A</v>
      </c>
      <c r="V26" s="120" t="e">
        <f>IF(OR(I26="BIG",I26="BI-",I26="-IG"),VLOOKUP($A26,Merged_couplings!$B:$BU,MATCH(V$1,Merged_couplings!$B$1:$BU$1,0),FALSE),"")</f>
        <v>#N/A</v>
      </c>
      <c r="W26" s="120" t="e">
        <f t="shared" si="1"/>
        <v>#N/A</v>
      </c>
      <c r="X26" s="120" t="e">
        <f>IF(OR(K26="BIG",K26="BI-",K26="-IG"),VLOOKUP($A26,Merged_couplings!$B:$BU,MATCH(X$1,Merged_couplings!$B$1:$BU$1,0),FALSE),"")</f>
        <v>#N/A</v>
      </c>
      <c r="Y26" s="120" t="e">
        <f>IF(OR(L26="BIG",L26="BI-",L26="-IG"),VLOOKUP($A26,Merged_couplings!$B:$BU,MATCH(Y$1,Merged_couplings!$B$1:$BU$1,0),FALSE),"")</f>
        <v>#N/A</v>
      </c>
      <c r="Z26" s="120" t="e">
        <f>IF(OR(M26="BIG",M26="BI-",M26="-IG"),VLOOKUP($A26,Merged_couplings!$B:$BU,MATCH(Z$1,Merged_couplings!$B$1:$BU$1,0),FALSE),"")</f>
        <v>#N/A</v>
      </c>
      <c r="AA26" s="120" t="e">
        <f>IF(OR(N26="BIG",N26="BI-",N26="-IG"),VLOOKUP($A26,Merged_couplings!$B:$BU,MATCH(AA$1,Merged_couplings!$B$1:$BU$1,0),FALSE),"")</f>
        <v>#N/A</v>
      </c>
      <c r="AB26" s="123" t="e" cm="1">
        <f t="array" ref="AB26">_xlfn.IFS(AND($O26&lt;&gt;"",P26&lt;&gt;""),ABS($O26-P26),AND($O26="",P26=""),"",OR($O26&lt;&gt;"",P26&lt;&gt;""),"-")</f>
        <v>#N/A</v>
      </c>
      <c r="AC26" s="122" t="e" cm="1">
        <f t="array" ref="AC26">_xlfn.IFS(AND($O26&lt;&gt;"",Q26&lt;&gt;""),ABS($O26-Q26),AND($O26="",Q26=""),"",OR($O26&lt;&gt;"",Q26&lt;&gt;""),"-")</f>
        <v>#N/A</v>
      </c>
      <c r="AD26" s="122" t="e" cm="1">
        <f t="array" ref="AD26">_xlfn.IFS(AND($O26&lt;&gt;"",R26&lt;&gt;""),ABS($O26-R26),AND($O26="",R26=""),"",OR($O26&lt;&gt;"",R26&lt;&gt;""),"-")</f>
        <v>#N/A</v>
      </c>
      <c r="AE26" s="122" t="e" cm="1">
        <f t="array" ref="AE26">_xlfn.IFS(AND($O26&lt;&gt;"",S26&lt;&gt;""),ABS($O26-S26),AND($O26="",S26=""),"",OR($O26&lt;&gt;"",S26&lt;&gt;""),"-")</f>
        <v>#N/A</v>
      </c>
      <c r="AF26" s="122" t="e" cm="1">
        <f t="array" ref="AF26">_xlfn.IFS(AND($O26&lt;&gt;"",T26&lt;&gt;""),ABS($O26-T26),AND($O26="",T26=""),"",OR($O26&lt;&gt;"",T26&lt;&gt;""),"-")</f>
        <v>#N/A</v>
      </c>
      <c r="AG26" s="122" t="e" cm="1">
        <f t="array" ref="AG26">_xlfn.IFS(AND($O26&lt;&gt;"",U26&lt;&gt;""),ABS($O26-U26),AND($O26="",U26=""),"",OR($O26&lt;&gt;"",U26&lt;&gt;""),"-")</f>
        <v>#N/A</v>
      </c>
      <c r="AH26" s="122" t="e" cm="1">
        <f t="array" ref="AH26">_xlfn.IFS(AND($O26&lt;&gt;"",V26&lt;&gt;""),ABS($O26-V26),AND($O26="",V26=""),"",OR($O26&lt;&gt;"",V26&lt;&gt;""),"-")</f>
        <v>#N/A</v>
      </c>
      <c r="AI26" s="122" t="e" cm="1">
        <f t="array" ref="AI26">_xlfn.IFS(AND($O26&lt;&gt;"",W26&lt;&gt;""),ABS($O26-W26),AND($O26="",W26=""),"",OR($O26&lt;&gt;"",W26&lt;&gt;""),"-")</f>
        <v>#N/A</v>
      </c>
      <c r="AJ26" s="122" t="e" cm="1">
        <f t="array" ref="AJ26">_xlfn.IFS(AND($O26&lt;&gt;"",X26&lt;&gt;""),ABS($O26-X26),AND($O26="",X26=""),"",OR($O26&lt;&gt;"",X26&lt;&gt;""),"-")</f>
        <v>#N/A</v>
      </c>
      <c r="AK26" s="122" t="e" cm="1">
        <f t="array" ref="AK26">_xlfn.IFS(AND($O26&lt;&gt;"",Y26&lt;&gt;""),ABS($O26-Y26),AND($O26="",Y26=""),"",OR($O26&lt;&gt;"",Y26&lt;&gt;""),"-")</f>
        <v>#N/A</v>
      </c>
      <c r="AL26" s="122" t="e" cm="1">
        <f t="array" ref="AL26">_xlfn.IFS(AND($O26&lt;&gt;"",Z26&lt;&gt;""),ABS($O26-Z26),AND($O26="",Z26=""),"",OR($O26&lt;&gt;"",Z26&lt;&gt;""),"-")</f>
        <v>#N/A</v>
      </c>
      <c r="AM26" s="122" t="e" cm="1">
        <f t="array" ref="AM26">_xlfn.IFS(AND($O26&lt;&gt;"",AA26&lt;&gt;""),ABS($O26-AA26),AND($O26="",AA26=""),"",OR($O26&lt;&gt;"",AA26&lt;&gt;""),"-")</f>
        <v>#N/A</v>
      </c>
      <c r="AN26" s="121" t="e" cm="1">
        <f t="array" ref="AN26">_xlfn.IFS(AND($P26&lt;&gt;"",Q26&lt;&gt;""),ABS($P26-Q26),AND($P26="",Q26=""),"",OR($P26&lt;&gt;"",Q26&lt;&gt;""),"-")</f>
        <v>#N/A</v>
      </c>
      <c r="AO26" s="120" t="e" cm="1">
        <f t="array" ref="AO26">_xlfn.IFS(AND($P26&lt;&gt;"",R26&lt;&gt;""),ABS($P26-R26),AND($P26="",R26=""),"",OR($P26&lt;&gt;"",R26&lt;&gt;""),"-")</f>
        <v>#N/A</v>
      </c>
      <c r="AP26" s="120" t="e" cm="1">
        <f t="array" ref="AP26">_xlfn.IFS(AND($P26&lt;&gt;"",S26&lt;&gt;""),ABS($P26-S26),AND($P26="",S26=""),"",OR($P26&lt;&gt;"",S26&lt;&gt;""),"-")</f>
        <v>#N/A</v>
      </c>
      <c r="AQ26" s="120" t="e" cm="1">
        <f t="array" ref="AQ26">_xlfn.IFS(AND($P26&lt;&gt;"",T26&lt;&gt;""),ABS($P26-T26),AND($P26="",T26=""),"",OR($P26&lt;&gt;"",T26&lt;&gt;""),"-")</f>
        <v>#N/A</v>
      </c>
      <c r="AR26" s="120" t="e" cm="1">
        <f t="array" ref="AR26">_xlfn.IFS(AND($P26&lt;&gt;"",U26&lt;&gt;""),ABS($P26-U26),AND($P26="",U26=""),"",OR($P26&lt;&gt;"",U26&lt;&gt;""),"-")</f>
        <v>#N/A</v>
      </c>
      <c r="AS26" s="120" t="e" cm="1">
        <f t="array" ref="AS26">_xlfn.IFS(AND($P26&lt;&gt;"",V26&lt;&gt;""),ABS($P26-V26),AND($P26="",V26=""),"",OR($P26&lt;&gt;"",V26&lt;&gt;""),"-")</f>
        <v>#N/A</v>
      </c>
      <c r="AT26" s="120" t="e" cm="1">
        <f t="array" ref="AT26">_xlfn.IFS(AND($P26&lt;&gt;"",W26&lt;&gt;""),ABS($P26-W26),AND($P26="",W26=""),"",OR($P26&lt;&gt;"",W26&lt;&gt;""),"-")</f>
        <v>#N/A</v>
      </c>
      <c r="AU26" s="120" t="e" cm="1">
        <f t="array" ref="AU26">_xlfn.IFS(AND($P26&lt;&gt;"",X26&lt;&gt;""),ABS($P26-X26),AND($P26="",X26=""),"",OR($P26&lt;&gt;"",X26&lt;&gt;""),"-")</f>
        <v>#N/A</v>
      </c>
      <c r="AV26" s="120" t="e" cm="1">
        <f t="array" ref="AV26">_xlfn.IFS(AND($P26&lt;&gt;"",Y26&lt;&gt;""),ABS($P26-Y26),AND($P26="",Y26=""),"",OR($P26&lt;&gt;"",Y26&lt;&gt;""),"-")</f>
        <v>#N/A</v>
      </c>
      <c r="AW26" s="120" t="e" cm="1">
        <f t="array" ref="AW26">_xlfn.IFS(AND($P26&lt;&gt;"",Z26&lt;&gt;""),ABS($P26-Z26),AND($P26="",Z26=""),"",OR($P26&lt;&gt;"",Z26&lt;&gt;""),"-")</f>
        <v>#N/A</v>
      </c>
      <c r="AX26" s="120" t="e" cm="1">
        <f t="array" ref="AX26">_xlfn.IFS(AND($P26&lt;&gt;"",AA26&lt;&gt;""),ABS($P26-AA26),AND($P26="",AA26=""),"",OR($P26&lt;&gt;"",AA26&lt;&gt;""),"-")</f>
        <v>#N/A</v>
      </c>
      <c r="AY26" s="121" t="e" cm="1">
        <f t="array" ref="AY26">_xlfn.IFS(AND($Q26&lt;&gt;"",R26&lt;&gt;""),ABS($Q26-R26),AND($Q26="",R26=""),"",OR($Q26&lt;&gt;"",R26&lt;&gt;""),"-")</f>
        <v>#N/A</v>
      </c>
      <c r="AZ26" s="334" t="e" cm="1">
        <f t="array" ref="AZ26">_xlfn.IFS(AND($Q26&lt;&gt;"",S26&lt;&gt;""),ABS($Q26-S26),AND($Q26="",S26=""),"",OR($Q26&lt;&gt;"",S26&lt;&gt;""),"-")</f>
        <v>#N/A</v>
      </c>
      <c r="BA26" s="334" t="e" cm="1">
        <f t="array" ref="BA26">_xlfn.IFS(AND($Q26&lt;&gt;"",T26&lt;&gt;""),ABS($Q26-T26),AND($Q26="",T26=""),"",OR($Q26&lt;&gt;"",T26&lt;&gt;""),"-")</f>
        <v>#N/A</v>
      </c>
      <c r="BB26" s="120" t="e" cm="1">
        <f t="array" ref="BB26">_xlfn.IFS(AND($Q26&lt;&gt;"",U26&lt;&gt;""),ABS($Q26-U26),AND($Q26="",U26=""),"",OR($Q26&lt;&gt;"",U26&lt;&gt;""),"-")</f>
        <v>#N/A</v>
      </c>
      <c r="BC26" s="120" t="e" cm="1">
        <f t="array" ref="BC26">_xlfn.IFS(AND($Q26&lt;&gt;"",V26&lt;&gt;""),ABS($Q26-V26),AND($Q26="",V26=""),"",OR($Q26&lt;&gt;"",V26&lt;&gt;""),"-")</f>
        <v>#N/A</v>
      </c>
      <c r="BD26" s="120" t="e" cm="1">
        <f t="array" ref="BD26">_xlfn.IFS(AND($Q26&lt;&gt;"",W26&lt;&gt;""),ABS($Q26-W26),AND($Q26="",W26=""),"",OR($Q26&lt;&gt;"",W26&lt;&gt;""),"-")</f>
        <v>#N/A</v>
      </c>
      <c r="BE26" s="120" t="e" cm="1">
        <f t="array" ref="BE26">_xlfn.IFS(AND($Q26&lt;&gt;"",X26&lt;&gt;""),ABS($Q26-X26),AND($Q26="",X26=""),"",OR($Q26&lt;&gt;"",X26&lt;&gt;""),"-")</f>
        <v>#N/A</v>
      </c>
      <c r="BF26" s="120" t="e" cm="1">
        <f t="array" ref="BF26">_xlfn.IFS(AND($Q26&lt;&gt;"",Y26&lt;&gt;""),ABS($Q26-Y26),AND($Q26="",Y26=""),"",OR($Q26&lt;&gt;"",Y26&lt;&gt;""),"-")</f>
        <v>#N/A</v>
      </c>
      <c r="BG26" s="120" t="e" cm="1">
        <f t="array" ref="BG26">_xlfn.IFS(AND($Q26&lt;&gt;"",Z26&lt;&gt;""),ABS($Q26-Z26),AND($Q26="",Z26=""),"",OR($Q26&lt;&gt;"",Z26&lt;&gt;""),"-")</f>
        <v>#N/A</v>
      </c>
      <c r="BH26" s="120" t="e" cm="1">
        <f t="array" ref="BH26">_xlfn.IFS(AND($Q26&lt;&gt;"",AA26&lt;&gt;""),ABS($Q26-AA26),AND($Q26="",AA26=""),"",OR($Q26&lt;&gt;"",AA26&lt;&gt;""),"-")</f>
        <v>#N/A</v>
      </c>
      <c r="BI26" s="121" t="e" cm="1">
        <f t="array" ref="BI26">_xlfn.IFS(AND($R26&lt;&gt;"",S26&lt;&gt;""),ABS($R26-S26),AND($R26="",S26=""),"",OR($R26&lt;&gt;"",S26&lt;&gt;""),"-")</f>
        <v>#N/A</v>
      </c>
      <c r="BJ26" s="120" t="e" cm="1">
        <f t="array" ref="BJ26">_xlfn.IFS(AND($R26&lt;&gt;"",T26&lt;&gt;""),ABS($R26-T26),AND($R26="",T26=""),"",OR($R26&lt;&gt;"",T26&lt;&gt;""),"-")</f>
        <v>#N/A</v>
      </c>
      <c r="BK26" s="334" t="e" cm="1">
        <f t="array" ref="BK26">_xlfn.IFS(AND($R26&lt;&gt;"",U26&lt;&gt;""),ABS($R26-U26),AND($R26="",U26=""),"",OR($R26&lt;&gt;"",U26&lt;&gt;""),"-")</f>
        <v>#N/A</v>
      </c>
      <c r="BL26" s="120" t="e" cm="1">
        <f t="array" ref="BL26">_xlfn.IFS(AND($R26&lt;&gt;"",V26&lt;&gt;""),ABS($R26-V26),AND($R26="",V26=""),"",OR($R26&lt;&gt;"",V26&lt;&gt;""),"-")</f>
        <v>#N/A</v>
      </c>
      <c r="BM26" s="120" t="e" cm="1">
        <f t="array" ref="BM26">_xlfn.IFS(AND($R26&lt;&gt;"",W26&lt;&gt;""),ABS($R26-W26),AND($R26="",W26=""),"",OR($R26&lt;&gt;"",W26&lt;&gt;""),"-")</f>
        <v>#N/A</v>
      </c>
      <c r="BN26" s="120" t="e" cm="1">
        <f t="array" ref="BN26">_xlfn.IFS(AND($R26&lt;&gt;"",X26&lt;&gt;""),ABS($R26-X26),AND($R26="",X26=""),"",OR($R26&lt;&gt;"",X26&lt;&gt;""),"-")</f>
        <v>#N/A</v>
      </c>
      <c r="BO26" s="120" t="e" cm="1">
        <f t="array" ref="BO26">_xlfn.IFS(AND($R26&lt;&gt;"",Y26&lt;&gt;""),ABS($R26-Y26),AND($R26="",Y26=""),"",OR($R26&lt;&gt;"",Y26&lt;&gt;""),"-")</f>
        <v>#N/A</v>
      </c>
      <c r="BP26" s="120" t="e" cm="1">
        <f t="array" ref="BP26">_xlfn.IFS(AND($R26&lt;&gt;"",Z26&lt;&gt;""),ABS($R26-Z26),AND($R26="",Z26=""),"",OR($R26&lt;&gt;"",Z26&lt;&gt;""),"-")</f>
        <v>#N/A</v>
      </c>
      <c r="BQ26" s="120" t="e" cm="1">
        <f t="array" ref="BQ26">_xlfn.IFS(AND($R26&lt;&gt;"",AA26&lt;&gt;""),ABS($R26-AA26),AND($R26="",AA26=""),"",OR($R26&lt;&gt;"",AA26&lt;&gt;""),"-")</f>
        <v>#N/A</v>
      </c>
      <c r="BR26" s="121" t="e" cm="1">
        <f t="array" ref="BR26">_xlfn.IFS(AND($S26&lt;&gt;"",T26&lt;&gt;""),ABS($S26-T26),AND($S26="",T26=""),"",OR($S26&lt;&gt;"",T26&lt;&gt;""),"-")</f>
        <v>#N/A</v>
      </c>
      <c r="BS26" s="334" t="e" cm="1">
        <f t="array" ref="BS26">_xlfn.IFS(AND($S26&lt;&gt;"",U26&lt;&gt;""),ABS($S26-U26),AND($S26="",U26=""),"",OR($S26&lt;&gt;"",U26&lt;&gt;""),"-")</f>
        <v>#N/A</v>
      </c>
      <c r="BT26" s="120" t="e" cm="1">
        <f t="array" ref="BT26">_xlfn.IFS(AND($S26&lt;&gt;"",V26&lt;&gt;""),ABS($S26-V26),AND($S26="",V26=""),"",OR($S26&lt;&gt;"",V26&lt;&gt;""),"-")</f>
        <v>#N/A</v>
      </c>
      <c r="BU26" s="120" t="e" cm="1">
        <f t="array" ref="BU26">_xlfn.IFS(AND($S26&lt;&gt;"",W26&lt;&gt;""),ABS($S26-W26),AND($S26="",W26=""),"",OR($S26&lt;&gt;"",W26&lt;&gt;""),"-")</f>
        <v>#N/A</v>
      </c>
      <c r="BV26" s="120" t="e" cm="1">
        <f t="array" ref="BV26">_xlfn.IFS(AND($S26&lt;&gt;"",X26&lt;&gt;""),ABS($S26-X26),AND($S26="",X26=""),"",OR($S26&lt;&gt;"",X26&lt;&gt;""),"-")</f>
        <v>#N/A</v>
      </c>
      <c r="BW26" s="120" t="e" cm="1">
        <f t="array" ref="BW26">_xlfn.IFS(AND($S26&lt;&gt;"",Y26&lt;&gt;""),ABS($S26-Y26),AND($S26="",Y26=""),"",OR($S26&lt;&gt;"",Y26&lt;&gt;""),"-")</f>
        <v>#N/A</v>
      </c>
      <c r="BX26" s="120" t="e" cm="1">
        <f t="array" ref="BX26">_xlfn.IFS(AND($S26&lt;&gt;"",Z26&lt;&gt;""),ABS($S26-Z26),AND($S26="",Z26=""),"",OR($S26&lt;&gt;"",Z26&lt;&gt;""),"-")</f>
        <v>#N/A</v>
      </c>
      <c r="BY26" s="120" t="e" cm="1">
        <f t="array" ref="BY26">_xlfn.IFS(AND($S26&lt;&gt;"",AA26&lt;&gt;""),ABS($S26-AA26),AND($S26="",AA26=""),"",OR($S26&lt;&gt;"",AA26&lt;&gt;""),"-")</f>
        <v>#N/A</v>
      </c>
      <c r="BZ26" s="121" t="e" cm="1">
        <f t="array" ref="BZ26">_xlfn.IFS(AND($T26&lt;&gt;"",U26&lt;&gt;""),ABS($T26-U26),AND($T26="",U26=""),"",OR($T26&lt;&gt;"",U26&lt;&gt;""),"-")</f>
        <v>#N/A</v>
      </c>
      <c r="CA26" s="120" t="e" cm="1">
        <f t="array" ref="CA26">_xlfn.IFS(AND($T26&lt;&gt;"",V26&lt;&gt;""),ABS($T26-V26),AND($T26="",V26=""),"",OR($T26&lt;&gt;"",V26&lt;&gt;""),"-")</f>
        <v>#N/A</v>
      </c>
      <c r="CB26" s="120" t="e" cm="1">
        <f t="array" ref="CB26">_xlfn.IFS(AND($T26&lt;&gt;"",W26&lt;&gt;""),ABS($T26-W26),AND($T26="",W26=""),"",OR($T26&lt;&gt;"",W26&lt;&gt;""),"-")</f>
        <v>#N/A</v>
      </c>
      <c r="CC26" s="120" t="e" cm="1">
        <f t="array" ref="CC26">_xlfn.IFS(AND($T26&lt;&gt;"",X26&lt;&gt;""),ABS($T26-X26),AND($T26="",X26=""),"",OR($T26&lt;&gt;"",X26&lt;&gt;""),"-")</f>
        <v>#N/A</v>
      </c>
      <c r="CD26" s="120" t="e" cm="1">
        <f t="array" ref="CD26">_xlfn.IFS(AND($T26&lt;&gt;"",Y26&lt;&gt;""),ABS($T26-Y26),AND($T26="",Y26=""),"",OR($T26&lt;&gt;"",Y26&lt;&gt;""),"-")</f>
        <v>#N/A</v>
      </c>
      <c r="CE26" s="120" t="e" cm="1">
        <f t="array" ref="CE26">_xlfn.IFS(AND($T26&lt;&gt;"",Z26&lt;&gt;""),ABS($T26-Z26),AND($T26="",Z26=""),"",OR($T26&lt;&gt;"",Z26&lt;&gt;""),"-")</f>
        <v>#N/A</v>
      </c>
      <c r="CF26" s="120" t="e" cm="1">
        <f t="array" ref="CF26">_xlfn.IFS(AND($T26&lt;&gt;"",AA26&lt;&gt;""),ABS($T26-AA26),AND($T26="",AA26=""),"",OR($T26&lt;&gt;"",AA26&lt;&gt;""),"-")</f>
        <v>#N/A</v>
      </c>
      <c r="CG26" s="121" t="e" cm="1">
        <f t="array" ref="CG26">_xlfn.IFS(AND($U26&lt;&gt;"",V26&lt;&gt;""),ABS($U26-V26),AND($U26="",V26=""),"",OR($U26&lt;&gt;"",V26&lt;&gt;""),"-")</f>
        <v>#N/A</v>
      </c>
      <c r="CH26" s="120" t="e" cm="1">
        <f t="array" ref="CH26">_xlfn.IFS(AND($U26&lt;&gt;"",W26&lt;&gt;""),ABS($U26-W26),AND($U26="",W26=""),"",OR($U26&lt;&gt;"",W26&lt;&gt;""),"-")</f>
        <v>#N/A</v>
      </c>
      <c r="CI26" s="120" t="e" cm="1">
        <f t="array" ref="CI26">_xlfn.IFS(AND($U26&lt;&gt;"",X26&lt;&gt;""),ABS($U26-X26),AND($U26="",X26=""),"",OR($U26&lt;&gt;"",X26&lt;&gt;""),"-")</f>
        <v>#N/A</v>
      </c>
      <c r="CJ26" s="120" t="e" cm="1">
        <f t="array" ref="CJ26">_xlfn.IFS(AND($U26&lt;&gt;"",Y26&lt;&gt;""),ABS($U26-Y26),AND($U26="",Y26=""),"",OR($U26&lt;&gt;"",Y26&lt;&gt;""),"-")</f>
        <v>#N/A</v>
      </c>
      <c r="CK26" s="120" t="e" cm="1">
        <f t="array" ref="CK26">_xlfn.IFS(AND($U26&lt;&gt;"",Z26&lt;&gt;""),ABS($U26-Z26),AND($U26="",Z26=""),"",OR($U26&lt;&gt;"",Z26&lt;&gt;""),"-")</f>
        <v>#N/A</v>
      </c>
      <c r="CL26" s="120" t="e" cm="1">
        <f t="array" ref="CL26">_xlfn.IFS(AND($U26&lt;&gt;"",AA26&lt;&gt;""),ABS($U26-AA26),AND($U26="",AA26=""),"",OR($U26&lt;&gt;"",AA26&lt;&gt;""),"-")</f>
        <v>#N/A</v>
      </c>
      <c r="CM26" s="121" t="e" cm="1">
        <f t="array" ref="CM26">_xlfn.IFS(AND($V26&lt;&gt;"",W26&lt;&gt;""),ABS($V26-W26),AND($V26="",W26=""),"",OR($V26&lt;&gt;"",W26&lt;&gt;""),"-")</f>
        <v>#N/A</v>
      </c>
      <c r="CN26" s="120" t="e" cm="1">
        <f t="array" ref="CN26">_xlfn.IFS(AND($V26&lt;&gt;"",X26&lt;&gt;""),ABS($V26-X26),AND($V26="",X26=""),"",OR($V26&lt;&gt;"",X26&lt;&gt;""),"-")</f>
        <v>#N/A</v>
      </c>
      <c r="CO26" s="120" t="e" cm="1">
        <f t="array" ref="CO26">_xlfn.IFS(AND($V26&lt;&gt;"",Y26&lt;&gt;""),ABS($V26-Y26),AND($V26="",Y26=""),"",OR($V26&lt;&gt;"",Y26&lt;&gt;""),"-")</f>
        <v>#N/A</v>
      </c>
      <c r="CP26" s="120" t="e" cm="1">
        <f t="array" ref="CP26">_xlfn.IFS(AND($V26&lt;&gt;"",Z26&lt;&gt;""),ABS($V26-Z26),AND($V26="",Z26=""),"",OR($V26&lt;&gt;"",Z26&lt;&gt;""),"-")</f>
        <v>#N/A</v>
      </c>
      <c r="CQ26" s="120" t="e" cm="1">
        <f t="array" ref="CQ26">_xlfn.IFS(AND($V26&lt;&gt;"",AA26&lt;&gt;""),ABS($V26-AA26),AND($V26="",AA26=""),"",OR($V26&lt;&gt;"",AA26&lt;&gt;""),"-")</f>
        <v>#N/A</v>
      </c>
      <c r="CR26" s="121" t="e" cm="1">
        <f t="array" ref="CR26">_xlfn.IFS(AND($W26&lt;&gt;"",X26&lt;&gt;""),ABS($W26-X26),AND($W26="",X26=""),"",OR($W26&lt;&gt;"",X26&lt;&gt;""),"-")</f>
        <v>#N/A</v>
      </c>
      <c r="CS26" s="120" t="e" cm="1">
        <f t="array" ref="CS26">_xlfn.IFS(AND($W26&lt;&gt;"",Y26&lt;&gt;""),ABS($W26-Y26),AND($W26="",Y26=""),"",OR($W26&lt;&gt;"",Y26&lt;&gt;""),"-")</f>
        <v>#N/A</v>
      </c>
      <c r="CT26" s="120" t="e" cm="1">
        <f t="array" ref="CT26">_xlfn.IFS(AND($W26&lt;&gt;"",Z26&lt;&gt;""),ABS($W26-Z26),AND($W26="",Z26=""),"",OR($W26&lt;&gt;"",Z26&lt;&gt;""),"-")</f>
        <v>#N/A</v>
      </c>
      <c r="CU26" s="120" t="e" cm="1">
        <f t="array" ref="CU26">_xlfn.IFS(AND($W26&lt;&gt;"",AA26&lt;&gt;""),ABS($W26-AA26),AND($W26="",AA26=""),"",OR($W26&lt;&gt;"",AA26&lt;&gt;""),"-")</f>
        <v>#N/A</v>
      </c>
      <c r="CV26" s="121" t="e" cm="1">
        <f t="array" ref="CV26">_xlfn.IFS(AND($X26&lt;&gt;"",Y26&lt;&gt;""),ABS($X26-Y26),AND($X26="",Y26=""),"",OR($X26&lt;&gt;"",Y26&lt;&gt;""),"-")</f>
        <v>#N/A</v>
      </c>
      <c r="CW26" s="120" t="e" cm="1">
        <f t="array" ref="CW26">_xlfn.IFS(AND($X26&lt;&gt;"",Z26&lt;&gt;""),ABS($X26-Z26),AND($X26="",Z26=""),"",OR($X26&lt;&gt;"",Z26&lt;&gt;""),"-")</f>
        <v>#N/A</v>
      </c>
      <c r="CX26" s="120" t="e" cm="1">
        <f t="array" ref="CX26">_xlfn.IFS(AND($X26&lt;&gt;"",AA26&lt;&gt;""),ABS($X26-AA26),AND($X26="",AA26=""),"",OR($X26&lt;&gt;"",AA26&lt;&gt;""),"-")</f>
        <v>#N/A</v>
      </c>
      <c r="CY26" s="121" t="e" cm="1">
        <f t="array" ref="CY26">_xlfn.IFS(AND($Y26&lt;&gt;"",Z26&lt;&gt;""),ABS($Y26-Z26),AND($Y26="",Z26=""),"",OR($Y26&lt;&gt;"",Z26&lt;&gt;""),"-")</f>
        <v>#N/A</v>
      </c>
      <c r="CZ26" s="120" t="e" cm="1">
        <f t="array" ref="CZ26">_xlfn.IFS(AND($Y26&lt;&gt;"",AA26&lt;&gt;""),ABS($Y26-AA26),AND($Y26="",AA26=""),"",OR($Y26&lt;&gt;"",AA26&lt;&gt;""),"-")</f>
        <v>#N/A</v>
      </c>
      <c r="DA26" s="121" t="e" cm="1">
        <f t="array" ref="DA26">_xlfn.IFS(AND($Z26&lt;&gt;"",AA26&lt;&gt;""),ABS($Z26-AA26),AND($Z26="",AA26=""),"",OR($Z26&lt;&gt;"",AA26&lt;&gt;""),"-")</f>
        <v>#N/A</v>
      </c>
    </row>
    <row r="27" spans="1:105" x14ac:dyDescent="0.2">
      <c r="A27" s="260" t="s">
        <v>71</v>
      </c>
      <c r="B27" s="259" t="e">
        <f>VLOOKUP($A27,Merged_couplings!$B:$BU,MATCH(B$1,Merged_couplings!$B$1:$BU$1,0),FALSE)</f>
        <v>#N/A</v>
      </c>
      <c r="C27" s="258" t="e">
        <f>VLOOKUP($A27,Merged_couplings!$B:$BU,MATCH(C$1,Merged_couplings!$B$1:$BU$1,0),FALSE)</f>
        <v>#N/A</v>
      </c>
      <c r="D27" s="258" t="e">
        <f>VLOOKUP($A27,Merged_couplings!$B:$BU,MATCH(D$1,Merged_couplings!$B$1:$BU$1,0),FALSE)</f>
        <v>#N/A</v>
      </c>
      <c r="E27" s="258" t="e">
        <f>VLOOKUP($A27,Merged_couplings!$B:$BU,MATCH(E$1,Merged_couplings!$B$1:$BU$1,0),FALSE)</f>
        <v>#N/A</v>
      </c>
      <c r="F27" s="258" t="e">
        <f>VLOOKUP($A27,Merged_couplings!$B:$BU,MATCH(F$1,Merged_couplings!$B$1:$BU$1,0),FALSE)</f>
        <v>#N/A</v>
      </c>
      <c r="G27" s="258" t="e">
        <f>VLOOKUP($A27,Merged_couplings!$B:$BU,MATCH(G$1,Merged_couplings!$B$1:$BU$1,0),FALSE)</f>
        <v>#N/A</v>
      </c>
      <c r="H27" s="258" t="e">
        <f>VLOOKUP($A27,Merged_couplings!$B:$BU,MATCH(H$1,Merged_couplings!$B$1:$BU$1,0),FALSE)</f>
        <v>#N/A</v>
      </c>
      <c r="I27" s="258" t="e">
        <f>VLOOKUP($A27,Merged_couplings!$B:$BU,MATCH(I$1,Merged_couplings!$B$1:$BU$1,0),FALSE)</f>
        <v>#N/A</v>
      </c>
      <c r="J27" s="258" t="e">
        <f>VLOOKUP($A27,Merged_couplings!$B:$BU,MATCH(J$1,Merged_couplings!$B$1:$BU$1,0),FALSE)</f>
        <v>#N/A</v>
      </c>
      <c r="K27" s="258" t="e">
        <f>VLOOKUP($A27,Merged_couplings!$B:$BU,MATCH(K$1,Merged_couplings!$B$1:$BU$1,0),FALSE)</f>
        <v>#N/A</v>
      </c>
      <c r="L27" s="258" t="e">
        <f>VLOOKUP($A27,Merged_couplings!$B:$BU,MATCH(L$1,Merged_couplings!$B$1:$BU$1,0),FALSE)</f>
        <v>#N/A</v>
      </c>
      <c r="M27" s="258" t="e">
        <f>VLOOKUP($A27,Merged_couplings!$B:$BU,MATCH(M$1,Merged_couplings!$B$1:$BU$1,0),FALSE)</f>
        <v>#N/A</v>
      </c>
      <c r="N27" s="258" t="e">
        <f>VLOOKUP($A27,Merged_couplings!$B:$BU,MATCH(N$1,Merged_couplings!$B$1:$BU$1,0),FALSE)</f>
        <v>#N/A</v>
      </c>
      <c r="O27" s="121" t="e">
        <f>IF(OR(B27="BIG",B27="BI-",B27="-IG"),VLOOKUP($A27,Merged_couplings!$B:$BU,MATCH(O$1,Merged_couplings!$B$1:$BU$1,0),FALSE),"")</f>
        <v>#N/A</v>
      </c>
      <c r="P27" s="120" t="e">
        <f>IF(OR(C27="BIG",C27="BI-",C27="-IG"),VLOOKUP($A27,Merged_couplings!$B:$BU,MATCH(P$1,Merged_couplings!$B$1:$BU$1,0),FALSE),"")</f>
        <v>#N/A</v>
      </c>
      <c r="Q27" s="120" t="e">
        <f>IF(OR(D27="BIG",D27="BI-",D27="-IG"),VLOOKUP($A27,Merged_couplings!$B:$BU,MATCH(Q$1,Merged_couplings!$B$1:$BU$1,0),FALSE),"")</f>
        <v>#N/A</v>
      </c>
      <c r="R27" s="120" t="e">
        <f t="shared" si="2"/>
        <v>#N/A</v>
      </c>
      <c r="S27" s="120" t="e">
        <f t="shared" si="2"/>
        <v>#N/A</v>
      </c>
      <c r="T27" s="120" t="e">
        <f t="shared" si="2"/>
        <v>#N/A</v>
      </c>
      <c r="U27" s="120" t="e">
        <f>IF(OR(H27="BIG",H27="BI-",H27="-IG"),VLOOKUP($A27,Merged_couplings!$B:$BU,MATCH(U$1,Merged_couplings!$B$1:$BU$1,0),FALSE),"")</f>
        <v>#N/A</v>
      </c>
      <c r="V27" s="120" t="e">
        <f>IF(OR(I27="BIG",I27="BI-",I27="-IG"),VLOOKUP($A27,Merged_couplings!$B:$BU,MATCH(V$1,Merged_couplings!$B$1:$BU$1,0),FALSE),"")</f>
        <v>#N/A</v>
      </c>
      <c r="W27" s="120" t="e">
        <f t="shared" si="1"/>
        <v>#N/A</v>
      </c>
      <c r="X27" s="120" t="e">
        <f>IF(OR(K27="BIG",K27="BI-",K27="-IG"),VLOOKUP($A27,Merged_couplings!$B:$BU,MATCH(X$1,Merged_couplings!$B$1:$BU$1,0),FALSE),"")</f>
        <v>#N/A</v>
      </c>
      <c r="Y27" s="120" t="e">
        <f>IF(OR(L27="BIG",L27="BI-",L27="-IG"),VLOOKUP($A27,Merged_couplings!$B:$BU,MATCH(Y$1,Merged_couplings!$B$1:$BU$1,0),FALSE),"")</f>
        <v>#N/A</v>
      </c>
      <c r="Z27" s="120" t="e">
        <f>IF(OR(M27="BIG",M27="BI-",M27="-IG"),VLOOKUP($A27,Merged_couplings!$B:$BU,MATCH(Z$1,Merged_couplings!$B$1:$BU$1,0),FALSE),"")</f>
        <v>#N/A</v>
      </c>
      <c r="AA27" s="120" t="e">
        <f>IF(OR(N27="BIG",N27="BI-",N27="-IG"),VLOOKUP($A27,Merged_couplings!$B:$BU,MATCH(AA$1,Merged_couplings!$B$1:$BU$1,0),FALSE),"")</f>
        <v>#N/A</v>
      </c>
      <c r="AB27" s="123" t="e" cm="1">
        <f t="array" ref="AB27">_xlfn.IFS(AND($O27&lt;&gt;"",P27&lt;&gt;""),ABS($O27-P27),AND($O27="",P27=""),"",OR($O27&lt;&gt;"",P27&lt;&gt;""),"-")</f>
        <v>#N/A</v>
      </c>
      <c r="AC27" s="122" t="e" cm="1">
        <f t="array" ref="AC27">_xlfn.IFS(AND($O27&lt;&gt;"",Q27&lt;&gt;""),ABS($O27-Q27),AND($O27="",Q27=""),"",OR($O27&lt;&gt;"",Q27&lt;&gt;""),"-")</f>
        <v>#N/A</v>
      </c>
      <c r="AD27" s="122" t="e" cm="1">
        <f t="array" ref="AD27">_xlfn.IFS(AND($O27&lt;&gt;"",R27&lt;&gt;""),ABS($O27-R27),AND($O27="",R27=""),"",OR($O27&lt;&gt;"",R27&lt;&gt;""),"-")</f>
        <v>#N/A</v>
      </c>
      <c r="AE27" s="122" t="e" cm="1">
        <f t="array" ref="AE27">_xlfn.IFS(AND($O27&lt;&gt;"",S27&lt;&gt;""),ABS($O27-S27),AND($O27="",S27=""),"",OR($O27&lt;&gt;"",S27&lt;&gt;""),"-")</f>
        <v>#N/A</v>
      </c>
      <c r="AF27" s="122" t="e" cm="1">
        <f t="array" ref="AF27">_xlfn.IFS(AND($O27&lt;&gt;"",T27&lt;&gt;""),ABS($O27-T27),AND($O27="",T27=""),"",OR($O27&lt;&gt;"",T27&lt;&gt;""),"-")</f>
        <v>#N/A</v>
      </c>
      <c r="AG27" s="122" t="e" cm="1">
        <f t="array" ref="AG27">_xlfn.IFS(AND($O27&lt;&gt;"",U27&lt;&gt;""),ABS($O27-U27),AND($O27="",U27=""),"",OR($O27&lt;&gt;"",U27&lt;&gt;""),"-")</f>
        <v>#N/A</v>
      </c>
      <c r="AH27" s="122" t="e" cm="1">
        <f t="array" ref="AH27">_xlfn.IFS(AND($O27&lt;&gt;"",V27&lt;&gt;""),ABS($O27-V27),AND($O27="",V27=""),"",OR($O27&lt;&gt;"",V27&lt;&gt;""),"-")</f>
        <v>#N/A</v>
      </c>
      <c r="AI27" s="122" t="e" cm="1">
        <f t="array" ref="AI27">_xlfn.IFS(AND($O27&lt;&gt;"",W27&lt;&gt;""),ABS($O27-W27),AND($O27="",W27=""),"",OR($O27&lt;&gt;"",W27&lt;&gt;""),"-")</f>
        <v>#N/A</v>
      </c>
      <c r="AJ27" s="122" t="e" cm="1">
        <f t="array" ref="AJ27">_xlfn.IFS(AND($O27&lt;&gt;"",X27&lt;&gt;""),ABS($O27-X27),AND($O27="",X27=""),"",OR($O27&lt;&gt;"",X27&lt;&gt;""),"-")</f>
        <v>#N/A</v>
      </c>
      <c r="AK27" s="122" t="e" cm="1">
        <f t="array" ref="AK27">_xlfn.IFS(AND($O27&lt;&gt;"",Y27&lt;&gt;""),ABS($O27-Y27),AND($O27="",Y27=""),"",OR($O27&lt;&gt;"",Y27&lt;&gt;""),"-")</f>
        <v>#N/A</v>
      </c>
      <c r="AL27" s="122" t="e" cm="1">
        <f t="array" ref="AL27">_xlfn.IFS(AND($O27&lt;&gt;"",Z27&lt;&gt;""),ABS($O27-Z27),AND($O27="",Z27=""),"",OR($O27&lt;&gt;"",Z27&lt;&gt;""),"-")</f>
        <v>#N/A</v>
      </c>
      <c r="AM27" s="122" t="e" cm="1">
        <f t="array" ref="AM27">_xlfn.IFS(AND($O27&lt;&gt;"",AA27&lt;&gt;""),ABS($O27-AA27),AND($O27="",AA27=""),"",OR($O27&lt;&gt;"",AA27&lt;&gt;""),"-")</f>
        <v>#N/A</v>
      </c>
      <c r="AN27" s="121" t="e" cm="1">
        <f t="array" ref="AN27">_xlfn.IFS(AND($P27&lt;&gt;"",Q27&lt;&gt;""),ABS($P27-Q27),AND($P27="",Q27=""),"",OR($P27&lt;&gt;"",Q27&lt;&gt;""),"-")</f>
        <v>#N/A</v>
      </c>
      <c r="AO27" s="120" t="e" cm="1">
        <f t="array" ref="AO27">_xlfn.IFS(AND($P27&lt;&gt;"",R27&lt;&gt;""),ABS($P27-R27),AND($P27="",R27=""),"",OR($P27&lt;&gt;"",R27&lt;&gt;""),"-")</f>
        <v>#N/A</v>
      </c>
      <c r="AP27" s="120" t="e" cm="1">
        <f t="array" ref="AP27">_xlfn.IFS(AND($P27&lt;&gt;"",S27&lt;&gt;""),ABS($P27-S27),AND($P27="",S27=""),"",OR($P27&lt;&gt;"",S27&lt;&gt;""),"-")</f>
        <v>#N/A</v>
      </c>
      <c r="AQ27" s="120" t="e" cm="1">
        <f t="array" ref="AQ27">_xlfn.IFS(AND($P27&lt;&gt;"",T27&lt;&gt;""),ABS($P27-T27),AND($P27="",T27=""),"",OR($P27&lt;&gt;"",T27&lt;&gt;""),"-")</f>
        <v>#N/A</v>
      </c>
      <c r="AR27" s="120" t="e" cm="1">
        <f t="array" ref="AR27">_xlfn.IFS(AND($P27&lt;&gt;"",U27&lt;&gt;""),ABS($P27-U27),AND($P27="",U27=""),"",OR($P27&lt;&gt;"",U27&lt;&gt;""),"-")</f>
        <v>#N/A</v>
      </c>
      <c r="AS27" s="120" t="e" cm="1">
        <f t="array" ref="AS27">_xlfn.IFS(AND($P27&lt;&gt;"",V27&lt;&gt;""),ABS($P27-V27),AND($P27="",V27=""),"",OR($P27&lt;&gt;"",V27&lt;&gt;""),"-")</f>
        <v>#N/A</v>
      </c>
      <c r="AT27" s="120" t="e" cm="1">
        <f t="array" ref="AT27">_xlfn.IFS(AND($P27&lt;&gt;"",W27&lt;&gt;""),ABS($P27-W27),AND($P27="",W27=""),"",OR($P27&lt;&gt;"",W27&lt;&gt;""),"-")</f>
        <v>#N/A</v>
      </c>
      <c r="AU27" s="120" t="e" cm="1">
        <f t="array" ref="AU27">_xlfn.IFS(AND($P27&lt;&gt;"",X27&lt;&gt;""),ABS($P27-X27),AND($P27="",X27=""),"",OR($P27&lt;&gt;"",X27&lt;&gt;""),"-")</f>
        <v>#N/A</v>
      </c>
      <c r="AV27" s="120" t="e" cm="1">
        <f t="array" ref="AV27">_xlfn.IFS(AND($P27&lt;&gt;"",Y27&lt;&gt;""),ABS($P27-Y27),AND($P27="",Y27=""),"",OR($P27&lt;&gt;"",Y27&lt;&gt;""),"-")</f>
        <v>#N/A</v>
      </c>
      <c r="AW27" s="120" t="e" cm="1">
        <f t="array" ref="AW27">_xlfn.IFS(AND($P27&lt;&gt;"",Z27&lt;&gt;""),ABS($P27-Z27),AND($P27="",Z27=""),"",OR($P27&lt;&gt;"",Z27&lt;&gt;""),"-")</f>
        <v>#N/A</v>
      </c>
      <c r="AX27" s="120" t="e" cm="1">
        <f t="array" ref="AX27">_xlfn.IFS(AND($P27&lt;&gt;"",AA27&lt;&gt;""),ABS($P27-AA27),AND($P27="",AA27=""),"",OR($P27&lt;&gt;"",AA27&lt;&gt;""),"-")</f>
        <v>#N/A</v>
      </c>
      <c r="AY27" s="121" t="e" cm="1">
        <f t="array" ref="AY27">_xlfn.IFS(AND($Q27&lt;&gt;"",R27&lt;&gt;""),ABS($Q27-R27),AND($Q27="",R27=""),"",OR($Q27&lt;&gt;"",R27&lt;&gt;""),"-")</f>
        <v>#N/A</v>
      </c>
      <c r="AZ27" s="334" t="e" cm="1">
        <f t="array" ref="AZ27">_xlfn.IFS(AND($Q27&lt;&gt;"",S27&lt;&gt;""),ABS($Q27-S27),AND($Q27="",S27=""),"",OR($Q27&lt;&gt;"",S27&lt;&gt;""),"-")</f>
        <v>#N/A</v>
      </c>
      <c r="BA27" s="334" t="e" cm="1">
        <f t="array" ref="BA27">_xlfn.IFS(AND($Q27&lt;&gt;"",T27&lt;&gt;""),ABS($Q27-T27),AND($Q27="",T27=""),"",OR($Q27&lt;&gt;"",T27&lt;&gt;""),"-")</f>
        <v>#N/A</v>
      </c>
      <c r="BB27" s="120" t="e" cm="1">
        <f t="array" ref="BB27">_xlfn.IFS(AND($Q27&lt;&gt;"",U27&lt;&gt;""),ABS($Q27-U27),AND($Q27="",U27=""),"",OR($Q27&lt;&gt;"",U27&lt;&gt;""),"-")</f>
        <v>#N/A</v>
      </c>
      <c r="BC27" s="120" t="e" cm="1">
        <f t="array" ref="BC27">_xlfn.IFS(AND($Q27&lt;&gt;"",V27&lt;&gt;""),ABS($Q27-V27),AND($Q27="",V27=""),"",OR($Q27&lt;&gt;"",V27&lt;&gt;""),"-")</f>
        <v>#N/A</v>
      </c>
      <c r="BD27" s="120" t="e" cm="1">
        <f t="array" ref="BD27">_xlfn.IFS(AND($Q27&lt;&gt;"",W27&lt;&gt;""),ABS($Q27-W27),AND($Q27="",W27=""),"",OR($Q27&lt;&gt;"",W27&lt;&gt;""),"-")</f>
        <v>#N/A</v>
      </c>
      <c r="BE27" s="120" t="e" cm="1">
        <f t="array" ref="BE27">_xlfn.IFS(AND($Q27&lt;&gt;"",X27&lt;&gt;""),ABS($Q27-X27),AND($Q27="",X27=""),"",OR($Q27&lt;&gt;"",X27&lt;&gt;""),"-")</f>
        <v>#N/A</v>
      </c>
      <c r="BF27" s="120" t="e" cm="1">
        <f t="array" ref="BF27">_xlfn.IFS(AND($Q27&lt;&gt;"",Y27&lt;&gt;""),ABS($Q27-Y27),AND($Q27="",Y27=""),"",OR($Q27&lt;&gt;"",Y27&lt;&gt;""),"-")</f>
        <v>#N/A</v>
      </c>
      <c r="BG27" s="120" t="e" cm="1">
        <f t="array" ref="BG27">_xlfn.IFS(AND($Q27&lt;&gt;"",Z27&lt;&gt;""),ABS($Q27-Z27),AND($Q27="",Z27=""),"",OR($Q27&lt;&gt;"",Z27&lt;&gt;""),"-")</f>
        <v>#N/A</v>
      </c>
      <c r="BH27" s="120" t="e" cm="1">
        <f t="array" ref="BH27">_xlfn.IFS(AND($Q27&lt;&gt;"",AA27&lt;&gt;""),ABS($Q27-AA27),AND($Q27="",AA27=""),"",OR($Q27&lt;&gt;"",AA27&lt;&gt;""),"-")</f>
        <v>#N/A</v>
      </c>
      <c r="BI27" s="121" t="e" cm="1">
        <f t="array" ref="BI27">_xlfn.IFS(AND($R27&lt;&gt;"",S27&lt;&gt;""),ABS($R27-S27),AND($R27="",S27=""),"",OR($R27&lt;&gt;"",S27&lt;&gt;""),"-")</f>
        <v>#N/A</v>
      </c>
      <c r="BJ27" s="120" t="e" cm="1">
        <f t="array" ref="BJ27">_xlfn.IFS(AND($R27&lt;&gt;"",T27&lt;&gt;""),ABS($R27-T27),AND($R27="",T27=""),"",OR($R27&lt;&gt;"",T27&lt;&gt;""),"-")</f>
        <v>#N/A</v>
      </c>
      <c r="BK27" s="334" t="e" cm="1">
        <f t="array" ref="BK27">_xlfn.IFS(AND($R27&lt;&gt;"",U27&lt;&gt;""),ABS($R27-U27),AND($R27="",U27=""),"",OR($R27&lt;&gt;"",U27&lt;&gt;""),"-")</f>
        <v>#N/A</v>
      </c>
      <c r="BL27" s="120" t="e" cm="1">
        <f t="array" ref="BL27">_xlfn.IFS(AND($R27&lt;&gt;"",V27&lt;&gt;""),ABS($R27-V27),AND($R27="",V27=""),"",OR($R27&lt;&gt;"",V27&lt;&gt;""),"-")</f>
        <v>#N/A</v>
      </c>
      <c r="BM27" s="120" t="e" cm="1">
        <f t="array" ref="BM27">_xlfn.IFS(AND($R27&lt;&gt;"",W27&lt;&gt;""),ABS($R27-W27),AND($R27="",W27=""),"",OR($R27&lt;&gt;"",W27&lt;&gt;""),"-")</f>
        <v>#N/A</v>
      </c>
      <c r="BN27" s="120" t="e" cm="1">
        <f t="array" ref="BN27">_xlfn.IFS(AND($R27&lt;&gt;"",X27&lt;&gt;""),ABS($R27-X27),AND($R27="",X27=""),"",OR($R27&lt;&gt;"",X27&lt;&gt;""),"-")</f>
        <v>#N/A</v>
      </c>
      <c r="BO27" s="120" t="e" cm="1">
        <f t="array" ref="BO27">_xlfn.IFS(AND($R27&lt;&gt;"",Y27&lt;&gt;""),ABS($R27-Y27),AND($R27="",Y27=""),"",OR($R27&lt;&gt;"",Y27&lt;&gt;""),"-")</f>
        <v>#N/A</v>
      </c>
      <c r="BP27" s="120" t="e" cm="1">
        <f t="array" ref="BP27">_xlfn.IFS(AND($R27&lt;&gt;"",Z27&lt;&gt;""),ABS($R27-Z27),AND($R27="",Z27=""),"",OR($R27&lt;&gt;"",Z27&lt;&gt;""),"-")</f>
        <v>#N/A</v>
      </c>
      <c r="BQ27" s="120" t="e" cm="1">
        <f t="array" ref="BQ27">_xlfn.IFS(AND($R27&lt;&gt;"",AA27&lt;&gt;""),ABS($R27-AA27),AND($R27="",AA27=""),"",OR($R27&lt;&gt;"",AA27&lt;&gt;""),"-")</f>
        <v>#N/A</v>
      </c>
      <c r="BR27" s="121" t="e" cm="1">
        <f t="array" ref="BR27">_xlfn.IFS(AND($S27&lt;&gt;"",T27&lt;&gt;""),ABS($S27-T27),AND($S27="",T27=""),"",OR($S27&lt;&gt;"",T27&lt;&gt;""),"-")</f>
        <v>#N/A</v>
      </c>
      <c r="BS27" s="334" t="e" cm="1">
        <f t="array" ref="BS27">_xlfn.IFS(AND($S27&lt;&gt;"",U27&lt;&gt;""),ABS($S27-U27),AND($S27="",U27=""),"",OR($S27&lt;&gt;"",U27&lt;&gt;""),"-")</f>
        <v>#N/A</v>
      </c>
      <c r="BT27" s="120" t="e" cm="1">
        <f t="array" ref="BT27">_xlfn.IFS(AND($S27&lt;&gt;"",V27&lt;&gt;""),ABS($S27-V27),AND($S27="",V27=""),"",OR($S27&lt;&gt;"",V27&lt;&gt;""),"-")</f>
        <v>#N/A</v>
      </c>
      <c r="BU27" s="120" t="e" cm="1">
        <f t="array" ref="BU27">_xlfn.IFS(AND($S27&lt;&gt;"",W27&lt;&gt;""),ABS($S27-W27),AND($S27="",W27=""),"",OR($S27&lt;&gt;"",W27&lt;&gt;""),"-")</f>
        <v>#N/A</v>
      </c>
      <c r="BV27" s="120" t="e" cm="1">
        <f t="array" ref="BV27">_xlfn.IFS(AND($S27&lt;&gt;"",X27&lt;&gt;""),ABS($S27-X27),AND($S27="",X27=""),"",OR($S27&lt;&gt;"",X27&lt;&gt;""),"-")</f>
        <v>#N/A</v>
      </c>
      <c r="BW27" s="120" t="e" cm="1">
        <f t="array" ref="BW27">_xlfn.IFS(AND($S27&lt;&gt;"",Y27&lt;&gt;""),ABS($S27-Y27),AND($S27="",Y27=""),"",OR($S27&lt;&gt;"",Y27&lt;&gt;""),"-")</f>
        <v>#N/A</v>
      </c>
      <c r="BX27" s="120" t="e" cm="1">
        <f t="array" ref="BX27">_xlfn.IFS(AND($S27&lt;&gt;"",Z27&lt;&gt;""),ABS($S27-Z27),AND($S27="",Z27=""),"",OR($S27&lt;&gt;"",Z27&lt;&gt;""),"-")</f>
        <v>#N/A</v>
      </c>
      <c r="BY27" s="120" t="e" cm="1">
        <f t="array" ref="BY27">_xlfn.IFS(AND($S27&lt;&gt;"",AA27&lt;&gt;""),ABS($S27-AA27),AND($S27="",AA27=""),"",OR($S27&lt;&gt;"",AA27&lt;&gt;""),"-")</f>
        <v>#N/A</v>
      </c>
      <c r="BZ27" s="121" t="e" cm="1">
        <f t="array" ref="BZ27">_xlfn.IFS(AND($T27&lt;&gt;"",U27&lt;&gt;""),ABS($T27-U27),AND($T27="",U27=""),"",OR($T27&lt;&gt;"",U27&lt;&gt;""),"-")</f>
        <v>#N/A</v>
      </c>
      <c r="CA27" s="120" t="e" cm="1">
        <f t="array" ref="CA27">_xlfn.IFS(AND($T27&lt;&gt;"",V27&lt;&gt;""),ABS($T27-V27),AND($T27="",V27=""),"",OR($T27&lt;&gt;"",V27&lt;&gt;""),"-")</f>
        <v>#N/A</v>
      </c>
      <c r="CB27" s="120" t="e" cm="1">
        <f t="array" ref="CB27">_xlfn.IFS(AND($T27&lt;&gt;"",W27&lt;&gt;""),ABS($T27-W27),AND($T27="",W27=""),"",OR($T27&lt;&gt;"",W27&lt;&gt;""),"-")</f>
        <v>#N/A</v>
      </c>
      <c r="CC27" s="120" t="e" cm="1">
        <f t="array" ref="CC27">_xlfn.IFS(AND($T27&lt;&gt;"",X27&lt;&gt;""),ABS($T27-X27),AND($T27="",X27=""),"",OR($T27&lt;&gt;"",X27&lt;&gt;""),"-")</f>
        <v>#N/A</v>
      </c>
      <c r="CD27" s="120" t="e" cm="1">
        <f t="array" ref="CD27">_xlfn.IFS(AND($T27&lt;&gt;"",Y27&lt;&gt;""),ABS($T27-Y27),AND($T27="",Y27=""),"",OR($T27&lt;&gt;"",Y27&lt;&gt;""),"-")</f>
        <v>#N/A</v>
      </c>
      <c r="CE27" s="120" t="e" cm="1">
        <f t="array" ref="CE27">_xlfn.IFS(AND($T27&lt;&gt;"",Z27&lt;&gt;""),ABS($T27-Z27),AND($T27="",Z27=""),"",OR($T27&lt;&gt;"",Z27&lt;&gt;""),"-")</f>
        <v>#N/A</v>
      </c>
      <c r="CF27" s="120" t="e" cm="1">
        <f t="array" ref="CF27">_xlfn.IFS(AND($T27&lt;&gt;"",AA27&lt;&gt;""),ABS($T27-AA27),AND($T27="",AA27=""),"",OR($T27&lt;&gt;"",AA27&lt;&gt;""),"-")</f>
        <v>#N/A</v>
      </c>
      <c r="CG27" s="121" t="e" cm="1">
        <f t="array" ref="CG27">_xlfn.IFS(AND($U27&lt;&gt;"",V27&lt;&gt;""),ABS($U27-V27),AND($U27="",V27=""),"",OR($U27&lt;&gt;"",V27&lt;&gt;""),"-")</f>
        <v>#N/A</v>
      </c>
      <c r="CH27" s="120" t="e" cm="1">
        <f t="array" ref="CH27">_xlfn.IFS(AND($U27&lt;&gt;"",W27&lt;&gt;""),ABS($U27-W27),AND($U27="",W27=""),"",OR($U27&lt;&gt;"",W27&lt;&gt;""),"-")</f>
        <v>#N/A</v>
      </c>
      <c r="CI27" s="120" t="e" cm="1">
        <f t="array" ref="CI27">_xlfn.IFS(AND($U27&lt;&gt;"",X27&lt;&gt;""),ABS($U27-X27),AND($U27="",X27=""),"",OR($U27&lt;&gt;"",X27&lt;&gt;""),"-")</f>
        <v>#N/A</v>
      </c>
      <c r="CJ27" s="120" t="e" cm="1">
        <f t="array" ref="CJ27">_xlfn.IFS(AND($U27&lt;&gt;"",Y27&lt;&gt;""),ABS($U27-Y27),AND($U27="",Y27=""),"",OR($U27&lt;&gt;"",Y27&lt;&gt;""),"-")</f>
        <v>#N/A</v>
      </c>
      <c r="CK27" s="120" t="e" cm="1">
        <f t="array" ref="CK27">_xlfn.IFS(AND($U27&lt;&gt;"",Z27&lt;&gt;""),ABS($U27-Z27),AND($U27="",Z27=""),"",OR($U27&lt;&gt;"",Z27&lt;&gt;""),"-")</f>
        <v>#N/A</v>
      </c>
      <c r="CL27" s="120" t="e" cm="1">
        <f t="array" ref="CL27">_xlfn.IFS(AND($U27&lt;&gt;"",AA27&lt;&gt;""),ABS($U27-AA27),AND($U27="",AA27=""),"",OR($U27&lt;&gt;"",AA27&lt;&gt;""),"-")</f>
        <v>#N/A</v>
      </c>
      <c r="CM27" s="121" t="e" cm="1">
        <f t="array" ref="CM27">_xlfn.IFS(AND($V27&lt;&gt;"",W27&lt;&gt;""),ABS($V27-W27),AND($V27="",W27=""),"",OR($V27&lt;&gt;"",W27&lt;&gt;""),"-")</f>
        <v>#N/A</v>
      </c>
      <c r="CN27" s="120" t="e" cm="1">
        <f t="array" ref="CN27">_xlfn.IFS(AND($V27&lt;&gt;"",X27&lt;&gt;""),ABS($V27-X27),AND($V27="",X27=""),"",OR($V27&lt;&gt;"",X27&lt;&gt;""),"-")</f>
        <v>#N/A</v>
      </c>
      <c r="CO27" s="120" t="e" cm="1">
        <f t="array" ref="CO27">_xlfn.IFS(AND($V27&lt;&gt;"",Y27&lt;&gt;""),ABS($V27-Y27),AND($V27="",Y27=""),"",OR($V27&lt;&gt;"",Y27&lt;&gt;""),"-")</f>
        <v>#N/A</v>
      </c>
      <c r="CP27" s="120" t="e" cm="1">
        <f t="array" ref="CP27">_xlfn.IFS(AND($V27&lt;&gt;"",Z27&lt;&gt;""),ABS($V27-Z27),AND($V27="",Z27=""),"",OR($V27&lt;&gt;"",Z27&lt;&gt;""),"-")</f>
        <v>#N/A</v>
      </c>
      <c r="CQ27" s="120" t="e" cm="1">
        <f t="array" ref="CQ27">_xlfn.IFS(AND($V27&lt;&gt;"",AA27&lt;&gt;""),ABS($V27-AA27),AND($V27="",AA27=""),"",OR($V27&lt;&gt;"",AA27&lt;&gt;""),"-")</f>
        <v>#N/A</v>
      </c>
      <c r="CR27" s="121" t="e" cm="1">
        <f t="array" ref="CR27">_xlfn.IFS(AND($W27&lt;&gt;"",X27&lt;&gt;""),ABS($W27-X27),AND($W27="",X27=""),"",OR($W27&lt;&gt;"",X27&lt;&gt;""),"-")</f>
        <v>#N/A</v>
      </c>
      <c r="CS27" s="120" t="e" cm="1">
        <f t="array" ref="CS27">_xlfn.IFS(AND($W27&lt;&gt;"",Y27&lt;&gt;""),ABS($W27-Y27),AND($W27="",Y27=""),"",OR($W27&lt;&gt;"",Y27&lt;&gt;""),"-")</f>
        <v>#N/A</v>
      </c>
      <c r="CT27" s="120" t="e" cm="1">
        <f t="array" ref="CT27">_xlfn.IFS(AND($W27&lt;&gt;"",Z27&lt;&gt;""),ABS($W27-Z27),AND($W27="",Z27=""),"",OR($W27&lt;&gt;"",Z27&lt;&gt;""),"-")</f>
        <v>#N/A</v>
      </c>
      <c r="CU27" s="120" t="e" cm="1">
        <f t="array" ref="CU27">_xlfn.IFS(AND($W27&lt;&gt;"",AA27&lt;&gt;""),ABS($W27-AA27),AND($W27="",AA27=""),"",OR($W27&lt;&gt;"",AA27&lt;&gt;""),"-")</f>
        <v>#N/A</v>
      </c>
      <c r="CV27" s="121" t="e" cm="1">
        <f t="array" ref="CV27">_xlfn.IFS(AND($X27&lt;&gt;"",Y27&lt;&gt;""),ABS($X27-Y27),AND($X27="",Y27=""),"",OR($X27&lt;&gt;"",Y27&lt;&gt;""),"-")</f>
        <v>#N/A</v>
      </c>
      <c r="CW27" s="120" t="e" cm="1">
        <f t="array" ref="CW27">_xlfn.IFS(AND($X27&lt;&gt;"",Z27&lt;&gt;""),ABS($X27-Z27),AND($X27="",Z27=""),"",OR($X27&lt;&gt;"",Z27&lt;&gt;""),"-")</f>
        <v>#N/A</v>
      </c>
      <c r="CX27" s="120" t="e" cm="1">
        <f t="array" ref="CX27">_xlfn.IFS(AND($X27&lt;&gt;"",AA27&lt;&gt;""),ABS($X27-AA27),AND($X27="",AA27=""),"",OR($X27&lt;&gt;"",AA27&lt;&gt;""),"-")</f>
        <v>#N/A</v>
      </c>
      <c r="CY27" s="121" t="e" cm="1">
        <f t="array" ref="CY27">_xlfn.IFS(AND($Y27&lt;&gt;"",Z27&lt;&gt;""),ABS($Y27-Z27),AND($Y27="",Z27=""),"",OR($Y27&lt;&gt;"",Z27&lt;&gt;""),"-")</f>
        <v>#N/A</v>
      </c>
      <c r="CZ27" s="120" t="e" cm="1">
        <f t="array" ref="CZ27">_xlfn.IFS(AND($Y27&lt;&gt;"",AA27&lt;&gt;""),ABS($Y27-AA27),AND($Y27="",AA27=""),"",OR($Y27&lt;&gt;"",AA27&lt;&gt;""),"-")</f>
        <v>#N/A</v>
      </c>
      <c r="DA27" s="121" t="e" cm="1">
        <f t="array" ref="DA27">_xlfn.IFS(AND($Z27&lt;&gt;"",AA27&lt;&gt;""),ABS($Z27-AA27),AND($Z27="",AA27=""),"",OR($Z27&lt;&gt;"",AA27&lt;&gt;""),"-")</f>
        <v>#N/A</v>
      </c>
    </row>
    <row r="28" spans="1:105" x14ac:dyDescent="0.2">
      <c r="A28" s="260" t="s">
        <v>72</v>
      </c>
      <c r="B28" s="259" t="e">
        <f>VLOOKUP($A28,Merged_couplings!$B:$BU,MATCH(B$1,Merged_couplings!$B$1:$BU$1,0),FALSE)</f>
        <v>#N/A</v>
      </c>
      <c r="C28" s="258" t="e">
        <f>VLOOKUP($A28,Merged_couplings!$B:$BU,MATCH(C$1,Merged_couplings!$B$1:$BU$1,0),FALSE)</f>
        <v>#N/A</v>
      </c>
      <c r="D28" s="258" t="e">
        <f>VLOOKUP($A28,Merged_couplings!$B:$BU,MATCH(D$1,Merged_couplings!$B$1:$BU$1,0),FALSE)</f>
        <v>#N/A</v>
      </c>
      <c r="E28" s="258" t="e">
        <f>VLOOKUP($A28,Merged_couplings!$B:$BU,MATCH(E$1,Merged_couplings!$B$1:$BU$1,0),FALSE)</f>
        <v>#N/A</v>
      </c>
      <c r="F28" s="258" t="e">
        <f>VLOOKUP($A28,Merged_couplings!$B:$BU,MATCH(F$1,Merged_couplings!$B$1:$BU$1,0),FALSE)</f>
        <v>#N/A</v>
      </c>
      <c r="G28" s="258" t="e">
        <f>VLOOKUP($A28,Merged_couplings!$B:$BU,MATCH(G$1,Merged_couplings!$B$1:$BU$1,0),FALSE)</f>
        <v>#N/A</v>
      </c>
      <c r="H28" s="258" t="e">
        <f>VLOOKUP($A28,Merged_couplings!$B:$BU,MATCH(H$1,Merged_couplings!$B$1:$BU$1,0),FALSE)</f>
        <v>#N/A</v>
      </c>
      <c r="I28" s="258" t="e">
        <f>VLOOKUP($A28,Merged_couplings!$B:$BU,MATCH(I$1,Merged_couplings!$B$1:$BU$1,0),FALSE)</f>
        <v>#N/A</v>
      </c>
      <c r="J28" s="258" t="e">
        <f>VLOOKUP($A28,Merged_couplings!$B:$BU,MATCH(J$1,Merged_couplings!$B$1:$BU$1,0),FALSE)</f>
        <v>#N/A</v>
      </c>
      <c r="K28" s="258" t="e">
        <f>VLOOKUP($A28,Merged_couplings!$B:$BU,MATCH(K$1,Merged_couplings!$B$1:$BU$1,0),FALSE)</f>
        <v>#N/A</v>
      </c>
      <c r="L28" s="258" t="e">
        <f>VLOOKUP($A28,Merged_couplings!$B:$BU,MATCH(L$1,Merged_couplings!$B$1:$BU$1,0),FALSE)</f>
        <v>#N/A</v>
      </c>
      <c r="M28" s="258" t="e">
        <f>VLOOKUP($A28,Merged_couplings!$B:$BU,MATCH(M$1,Merged_couplings!$B$1:$BU$1,0),FALSE)</f>
        <v>#N/A</v>
      </c>
      <c r="N28" s="258" t="e">
        <f>VLOOKUP($A28,Merged_couplings!$B:$BU,MATCH(N$1,Merged_couplings!$B$1:$BU$1,0),FALSE)</f>
        <v>#N/A</v>
      </c>
      <c r="O28" s="121" t="e">
        <f>IF(OR(B28="BIG",B28="BI-",B28="-IG"),VLOOKUP($A28,Merged_couplings!$B:$BU,MATCH(O$1,Merged_couplings!$B$1:$BU$1,0),FALSE),"")</f>
        <v>#N/A</v>
      </c>
      <c r="P28" s="120" t="e">
        <f>IF(OR(C28="BIG",C28="BI-",C28="-IG"),VLOOKUP($A28,Merged_couplings!$B:$BU,MATCH(P$1,Merged_couplings!$B$1:$BU$1,0),FALSE),"")</f>
        <v>#N/A</v>
      </c>
      <c r="Q28" s="120" t="e">
        <f>IF(OR(D28="BIG",D28="BI-",D28="-IG"),VLOOKUP($A28,Merged_couplings!$B:$BU,MATCH(Q$1,Merged_couplings!$B$1:$BU$1,0),FALSE),"")</f>
        <v>#N/A</v>
      </c>
      <c r="R28" s="120" t="e">
        <f t="shared" si="2"/>
        <v>#N/A</v>
      </c>
      <c r="S28" s="120" t="e">
        <f t="shared" si="2"/>
        <v>#N/A</v>
      </c>
      <c r="T28" s="120" t="e">
        <f t="shared" si="2"/>
        <v>#N/A</v>
      </c>
      <c r="U28" s="120" t="e">
        <f>IF(OR(H28="BIG",H28="BI-",H28="-IG"),VLOOKUP($A28,Merged_couplings!$B:$BU,MATCH(U$1,Merged_couplings!$B$1:$BU$1,0),FALSE),"")</f>
        <v>#N/A</v>
      </c>
      <c r="V28" s="120" t="e">
        <f>IF(OR(I28="BIG",I28="BI-",I28="-IG"),VLOOKUP($A28,Merged_couplings!$B:$BU,MATCH(V$1,Merged_couplings!$B$1:$BU$1,0),FALSE),"")</f>
        <v>#N/A</v>
      </c>
      <c r="W28" s="120" t="e">
        <f t="shared" si="1"/>
        <v>#N/A</v>
      </c>
      <c r="X28" s="120" t="e">
        <f>IF(OR(K28="BIG",K28="BI-",K28="-IG"),VLOOKUP($A28,Merged_couplings!$B:$BU,MATCH(X$1,Merged_couplings!$B$1:$BU$1,0),FALSE),"")</f>
        <v>#N/A</v>
      </c>
      <c r="Y28" s="120" t="e">
        <f>IF(OR(L28="BIG",L28="BI-",L28="-IG"),VLOOKUP($A28,Merged_couplings!$B:$BU,MATCH(Y$1,Merged_couplings!$B$1:$BU$1,0),FALSE),"")</f>
        <v>#N/A</v>
      </c>
      <c r="Z28" s="120" t="e">
        <f>IF(OR(M28="BIG",M28="BI-",M28="-IG"),VLOOKUP($A28,Merged_couplings!$B:$BU,MATCH(Z$1,Merged_couplings!$B$1:$BU$1,0),FALSE),"")</f>
        <v>#N/A</v>
      </c>
      <c r="AA28" s="120" t="e">
        <f>IF(OR(N28="BIG",N28="BI-",N28="-IG"),VLOOKUP($A28,Merged_couplings!$B:$BU,MATCH(AA$1,Merged_couplings!$B$1:$BU$1,0),FALSE),"")</f>
        <v>#N/A</v>
      </c>
      <c r="AB28" s="123" t="e" cm="1">
        <f t="array" ref="AB28">_xlfn.IFS(AND($O28&lt;&gt;"",P28&lt;&gt;""),ABS($O28-P28),AND($O28="",P28=""),"",OR($O28&lt;&gt;"",P28&lt;&gt;""),"-")</f>
        <v>#N/A</v>
      </c>
      <c r="AC28" s="122" t="e" cm="1">
        <f t="array" ref="AC28">_xlfn.IFS(AND($O28&lt;&gt;"",Q28&lt;&gt;""),ABS($O28-Q28),AND($O28="",Q28=""),"",OR($O28&lt;&gt;"",Q28&lt;&gt;""),"-")</f>
        <v>#N/A</v>
      </c>
      <c r="AD28" s="122" t="e" cm="1">
        <f t="array" ref="AD28">_xlfn.IFS(AND($O28&lt;&gt;"",R28&lt;&gt;""),ABS($O28-R28),AND($O28="",R28=""),"",OR($O28&lt;&gt;"",R28&lt;&gt;""),"-")</f>
        <v>#N/A</v>
      </c>
      <c r="AE28" s="122" t="e" cm="1">
        <f t="array" ref="AE28">_xlfn.IFS(AND($O28&lt;&gt;"",S28&lt;&gt;""),ABS($O28-S28),AND($O28="",S28=""),"",OR($O28&lt;&gt;"",S28&lt;&gt;""),"-")</f>
        <v>#N/A</v>
      </c>
      <c r="AF28" s="122" t="e" cm="1">
        <f t="array" ref="AF28">_xlfn.IFS(AND($O28&lt;&gt;"",T28&lt;&gt;""),ABS($O28-T28),AND($O28="",T28=""),"",OR($O28&lt;&gt;"",T28&lt;&gt;""),"-")</f>
        <v>#N/A</v>
      </c>
      <c r="AG28" s="122" t="e" cm="1">
        <f t="array" ref="AG28">_xlfn.IFS(AND($O28&lt;&gt;"",U28&lt;&gt;""),ABS($O28-U28),AND($O28="",U28=""),"",OR($O28&lt;&gt;"",U28&lt;&gt;""),"-")</f>
        <v>#N/A</v>
      </c>
      <c r="AH28" s="122" t="e" cm="1">
        <f t="array" ref="AH28">_xlfn.IFS(AND($O28&lt;&gt;"",V28&lt;&gt;""),ABS($O28-V28),AND($O28="",V28=""),"",OR($O28&lt;&gt;"",V28&lt;&gt;""),"-")</f>
        <v>#N/A</v>
      </c>
      <c r="AI28" s="122" t="e" cm="1">
        <f t="array" ref="AI28">_xlfn.IFS(AND($O28&lt;&gt;"",W28&lt;&gt;""),ABS($O28-W28),AND($O28="",W28=""),"",OR($O28&lt;&gt;"",W28&lt;&gt;""),"-")</f>
        <v>#N/A</v>
      </c>
      <c r="AJ28" s="122" t="e" cm="1">
        <f t="array" ref="AJ28">_xlfn.IFS(AND($O28&lt;&gt;"",X28&lt;&gt;""),ABS($O28-X28),AND($O28="",X28=""),"",OR($O28&lt;&gt;"",X28&lt;&gt;""),"-")</f>
        <v>#N/A</v>
      </c>
      <c r="AK28" s="122" t="e" cm="1">
        <f t="array" ref="AK28">_xlfn.IFS(AND($O28&lt;&gt;"",Y28&lt;&gt;""),ABS($O28-Y28),AND($O28="",Y28=""),"",OR($O28&lt;&gt;"",Y28&lt;&gt;""),"-")</f>
        <v>#N/A</v>
      </c>
      <c r="AL28" s="122" t="e" cm="1">
        <f t="array" ref="AL28">_xlfn.IFS(AND($O28&lt;&gt;"",Z28&lt;&gt;""),ABS($O28-Z28),AND($O28="",Z28=""),"",OR($O28&lt;&gt;"",Z28&lt;&gt;""),"-")</f>
        <v>#N/A</v>
      </c>
      <c r="AM28" s="122" t="e" cm="1">
        <f t="array" ref="AM28">_xlfn.IFS(AND($O28&lt;&gt;"",AA28&lt;&gt;""),ABS($O28-AA28),AND($O28="",AA28=""),"",OR($O28&lt;&gt;"",AA28&lt;&gt;""),"-")</f>
        <v>#N/A</v>
      </c>
      <c r="AN28" s="121" t="e" cm="1">
        <f t="array" ref="AN28">_xlfn.IFS(AND($P28&lt;&gt;"",Q28&lt;&gt;""),ABS($P28-Q28),AND($P28="",Q28=""),"",OR($P28&lt;&gt;"",Q28&lt;&gt;""),"-")</f>
        <v>#N/A</v>
      </c>
      <c r="AO28" s="120" t="e" cm="1">
        <f t="array" ref="AO28">_xlfn.IFS(AND($P28&lt;&gt;"",R28&lt;&gt;""),ABS($P28-R28),AND($P28="",R28=""),"",OR($P28&lt;&gt;"",R28&lt;&gt;""),"-")</f>
        <v>#N/A</v>
      </c>
      <c r="AP28" s="120" t="e" cm="1">
        <f t="array" ref="AP28">_xlfn.IFS(AND($P28&lt;&gt;"",S28&lt;&gt;""),ABS($P28-S28),AND($P28="",S28=""),"",OR($P28&lt;&gt;"",S28&lt;&gt;""),"-")</f>
        <v>#N/A</v>
      </c>
      <c r="AQ28" s="120" t="e" cm="1">
        <f t="array" ref="AQ28">_xlfn.IFS(AND($P28&lt;&gt;"",T28&lt;&gt;""),ABS($P28-T28),AND($P28="",T28=""),"",OR($P28&lt;&gt;"",T28&lt;&gt;""),"-")</f>
        <v>#N/A</v>
      </c>
      <c r="AR28" s="120" t="e" cm="1">
        <f t="array" ref="AR28">_xlfn.IFS(AND($P28&lt;&gt;"",U28&lt;&gt;""),ABS($P28-U28),AND($P28="",U28=""),"",OR($P28&lt;&gt;"",U28&lt;&gt;""),"-")</f>
        <v>#N/A</v>
      </c>
      <c r="AS28" s="120" t="e" cm="1">
        <f t="array" ref="AS28">_xlfn.IFS(AND($P28&lt;&gt;"",V28&lt;&gt;""),ABS($P28-V28),AND($P28="",V28=""),"",OR($P28&lt;&gt;"",V28&lt;&gt;""),"-")</f>
        <v>#N/A</v>
      </c>
      <c r="AT28" s="120" t="e" cm="1">
        <f t="array" ref="AT28">_xlfn.IFS(AND($P28&lt;&gt;"",W28&lt;&gt;""),ABS($P28-W28),AND($P28="",W28=""),"",OR($P28&lt;&gt;"",W28&lt;&gt;""),"-")</f>
        <v>#N/A</v>
      </c>
      <c r="AU28" s="120" t="e" cm="1">
        <f t="array" ref="AU28">_xlfn.IFS(AND($P28&lt;&gt;"",X28&lt;&gt;""),ABS($P28-X28),AND($P28="",X28=""),"",OR($P28&lt;&gt;"",X28&lt;&gt;""),"-")</f>
        <v>#N/A</v>
      </c>
      <c r="AV28" s="120" t="e" cm="1">
        <f t="array" ref="AV28">_xlfn.IFS(AND($P28&lt;&gt;"",Y28&lt;&gt;""),ABS($P28-Y28),AND($P28="",Y28=""),"",OR($P28&lt;&gt;"",Y28&lt;&gt;""),"-")</f>
        <v>#N/A</v>
      </c>
      <c r="AW28" s="120" t="e" cm="1">
        <f t="array" ref="AW28">_xlfn.IFS(AND($P28&lt;&gt;"",Z28&lt;&gt;""),ABS($P28-Z28),AND($P28="",Z28=""),"",OR($P28&lt;&gt;"",Z28&lt;&gt;""),"-")</f>
        <v>#N/A</v>
      </c>
      <c r="AX28" s="120" t="e" cm="1">
        <f t="array" ref="AX28">_xlfn.IFS(AND($P28&lt;&gt;"",AA28&lt;&gt;""),ABS($P28-AA28),AND($P28="",AA28=""),"",OR($P28&lt;&gt;"",AA28&lt;&gt;""),"-")</f>
        <v>#N/A</v>
      </c>
      <c r="AY28" s="121" t="e" cm="1">
        <f t="array" ref="AY28">_xlfn.IFS(AND($Q28&lt;&gt;"",R28&lt;&gt;""),ABS($Q28-R28),AND($Q28="",R28=""),"",OR($Q28&lt;&gt;"",R28&lt;&gt;""),"-")</f>
        <v>#N/A</v>
      </c>
      <c r="AZ28" s="334" t="e" cm="1">
        <f t="array" ref="AZ28">_xlfn.IFS(AND($Q28&lt;&gt;"",S28&lt;&gt;""),ABS($Q28-S28),AND($Q28="",S28=""),"",OR($Q28&lt;&gt;"",S28&lt;&gt;""),"-")</f>
        <v>#N/A</v>
      </c>
      <c r="BA28" s="334" t="e" cm="1">
        <f t="array" ref="BA28">_xlfn.IFS(AND($Q28&lt;&gt;"",T28&lt;&gt;""),ABS($Q28-T28),AND($Q28="",T28=""),"",OR($Q28&lt;&gt;"",T28&lt;&gt;""),"-")</f>
        <v>#N/A</v>
      </c>
      <c r="BB28" s="120" t="e" cm="1">
        <f t="array" ref="BB28">_xlfn.IFS(AND($Q28&lt;&gt;"",U28&lt;&gt;""),ABS($Q28-U28),AND($Q28="",U28=""),"",OR($Q28&lt;&gt;"",U28&lt;&gt;""),"-")</f>
        <v>#N/A</v>
      </c>
      <c r="BC28" s="120" t="e" cm="1">
        <f t="array" ref="BC28">_xlfn.IFS(AND($Q28&lt;&gt;"",V28&lt;&gt;""),ABS($Q28-V28),AND($Q28="",V28=""),"",OR($Q28&lt;&gt;"",V28&lt;&gt;""),"-")</f>
        <v>#N/A</v>
      </c>
      <c r="BD28" s="120" t="e" cm="1">
        <f t="array" ref="BD28">_xlfn.IFS(AND($Q28&lt;&gt;"",W28&lt;&gt;""),ABS($Q28-W28),AND($Q28="",W28=""),"",OR($Q28&lt;&gt;"",W28&lt;&gt;""),"-")</f>
        <v>#N/A</v>
      </c>
      <c r="BE28" s="120" t="e" cm="1">
        <f t="array" ref="BE28">_xlfn.IFS(AND($Q28&lt;&gt;"",X28&lt;&gt;""),ABS($Q28-X28),AND($Q28="",X28=""),"",OR($Q28&lt;&gt;"",X28&lt;&gt;""),"-")</f>
        <v>#N/A</v>
      </c>
      <c r="BF28" s="120" t="e" cm="1">
        <f t="array" ref="BF28">_xlfn.IFS(AND($Q28&lt;&gt;"",Y28&lt;&gt;""),ABS($Q28-Y28),AND($Q28="",Y28=""),"",OR($Q28&lt;&gt;"",Y28&lt;&gt;""),"-")</f>
        <v>#N/A</v>
      </c>
      <c r="BG28" s="120" t="e" cm="1">
        <f t="array" ref="BG28">_xlfn.IFS(AND($Q28&lt;&gt;"",Z28&lt;&gt;""),ABS($Q28-Z28),AND($Q28="",Z28=""),"",OR($Q28&lt;&gt;"",Z28&lt;&gt;""),"-")</f>
        <v>#N/A</v>
      </c>
      <c r="BH28" s="120" t="e" cm="1">
        <f t="array" ref="BH28">_xlfn.IFS(AND($Q28&lt;&gt;"",AA28&lt;&gt;""),ABS($Q28-AA28),AND($Q28="",AA28=""),"",OR($Q28&lt;&gt;"",AA28&lt;&gt;""),"-")</f>
        <v>#N/A</v>
      </c>
      <c r="BI28" s="121" t="e" cm="1">
        <f t="array" ref="BI28">_xlfn.IFS(AND($R28&lt;&gt;"",S28&lt;&gt;""),ABS($R28-S28),AND($R28="",S28=""),"",OR($R28&lt;&gt;"",S28&lt;&gt;""),"-")</f>
        <v>#N/A</v>
      </c>
      <c r="BJ28" s="120" t="e" cm="1">
        <f t="array" ref="BJ28">_xlfn.IFS(AND($R28&lt;&gt;"",T28&lt;&gt;""),ABS($R28-T28),AND($R28="",T28=""),"",OR($R28&lt;&gt;"",T28&lt;&gt;""),"-")</f>
        <v>#N/A</v>
      </c>
      <c r="BK28" s="334" t="e" cm="1">
        <f t="array" ref="BK28">_xlfn.IFS(AND($R28&lt;&gt;"",U28&lt;&gt;""),ABS($R28-U28),AND($R28="",U28=""),"",OR($R28&lt;&gt;"",U28&lt;&gt;""),"-")</f>
        <v>#N/A</v>
      </c>
      <c r="BL28" s="120" t="e" cm="1">
        <f t="array" ref="BL28">_xlfn.IFS(AND($R28&lt;&gt;"",V28&lt;&gt;""),ABS($R28-V28),AND($R28="",V28=""),"",OR($R28&lt;&gt;"",V28&lt;&gt;""),"-")</f>
        <v>#N/A</v>
      </c>
      <c r="BM28" s="120" t="e" cm="1">
        <f t="array" ref="BM28">_xlfn.IFS(AND($R28&lt;&gt;"",W28&lt;&gt;""),ABS($R28-W28),AND($R28="",W28=""),"",OR($R28&lt;&gt;"",W28&lt;&gt;""),"-")</f>
        <v>#N/A</v>
      </c>
      <c r="BN28" s="120" t="e" cm="1">
        <f t="array" ref="BN28">_xlfn.IFS(AND($R28&lt;&gt;"",X28&lt;&gt;""),ABS($R28-X28),AND($R28="",X28=""),"",OR($R28&lt;&gt;"",X28&lt;&gt;""),"-")</f>
        <v>#N/A</v>
      </c>
      <c r="BO28" s="120" t="e" cm="1">
        <f t="array" ref="BO28">_xlfn.IFS(AND($R28&lt;&gt;"",Y28&lt;&gt;""),ABS($R28-Y28),AND($R28="",Y28=""),"",OR($R28&lt;&gt;"",Y28&lt;&gt;""),"-")</f>
        <v>#N/A</v>
      </c>
      <c r="BP28" s="120" t="e" cm="1">
        <f t="array" ref="BP28">_xlfn.IFS(AND($R28&lt;&gt;"",Z28&lt;&gt;""),ABS($R28-Z28),AND($R28="",Z28=""),"",OR($R28&lt;&gt;"",Z28&lt;&gt;""),"-")</f>
        <v>#N/A</v>
      </c>
      <c r="BQ28" s="120" t="e" cm="1">
        <f t="array" ref="BQ28">_xlfn.IFS(AND($R28&lt;&gt;"",AA28&lt;&gt;""),ABS($R28-AA28),AND($R28="",AA28=""),"",OR($R28&lt;&gt;"",AA28&lt;&gt;""),"-")</f>
        <v>#N/A</v>
      </c>
      <c r="BR28" s="121" t="e" cm="1">
        <f t="array" ref="BR28">_xlfn.IFS(AND($S28&lt;&gt;"",T28&lt;&gt;""),ABS($S28-T28),AND($S28="",T28=""),"",OR($S28&lt;&gt;"",T28&lt;&gt;""),"-")</f>
        <v>#N/A</v>
      </c>
      <c r="BS28" s="334" t="e" cm="1">
        <f t="array" ref="BS28">_xlfn.IFS(AND($S28&lt;&gt;"",U28&lt;&gt;""),ABS($S28-U28),AND($S28="",U28=""),"",OR($S28&lt;&gt;"",U28&lt;&gt;""),"-")</f>
        <v>#N/A</v>
      </c>
      <c r="BT28" s="120" t="e" cm="1">
        <f t="array" ref="BT28">_xlfn.IFS(AND($S28&lt;&gt;"",V28&lt;&gt;""),ABS($S28-V28),AND($S28="",V28=""),"",OR($S28&lt;&gt;"",V28&lt;&gt;""),"-")</f>
        <v>#N/A</v>
      </c>
      <c r="BU28" s="120" t="e" cm="1">
        <f t="array" ref="BU28">_xlfn.IFS(AND($S28&lt;&gt;"",W28&lt;&gt;""),ABS($S28-W28),AND($S28="",W28=""),"",OR($S28&lt;&gt;"",W28&lt;&gt;""),"-")</f>
        <v>#N/A</v>
      </c>
      <c r="BV28" s="120" t="e" cm="1">
        <f t="array" ref="BV28">_xlfn.IFS(AND($S28&lt;&gt;"",X28&lt;&gt;""),ABS($S28-X28),AND($S28="",X28=""),"",OR($S28&lt;&gt;"",X28&lt;&gt;""),"-")</f>
        <v>#N/A</v>
      </c>
      <c r="BW28" s="120" t="e" cm="1">
        <f t="array" ref="BW28">_xlfn.IFS(AND($S28&lt;&gt;"",Y28&lt;&gt;""),ABS($S28-Y28),AND($S28="",Y28=""),"",OR($S28&lt;&gt;"",Y28&lt;&gt;""),"-")</f>
        <v>#N/A</v>
      </c>
      <c r="BX28" s="120" t="e" cm="1">
        <f t="array" ref="BX28">_xlfn.IFS(AND($S28&lt;&gt;"",Z28&lt;&gt;""),ABS($S28-Z28),AND($S28="",Z28=""),"",OR($S28&lt;&gt;"",Z28&lt;&gt;""),"-")</f>
        <v>#N/A</v>
      </c>
      <c r="BY28" s="120" t="e" cm="1">
        <f t="array" ref="BY28">_xlfn.IFS(AND($S28&lt;&gt;"",AA28&lt;&gt;""),ABS($S28-AA28),AND($S28="",AA28=""),"",OR($S28&lt;&gt;"",AA28&lt;&gt;""),"-")</f>
        <v>#N/A</v>
      </c>
      <c r="BZ28" s="121" t="e" cm="1">
        <f t="array" ref="BZ28">_xlfn.IFS(AND($T28&lt;&gt;"",U28&lt;&gt;""),ABS($T28-U28),AND($T28="",U28=""),"",OR($T28&lt;&gt;"",U28&lt;&gt;""),"-")</f>
        <v>#N/A</v>
      </c>
      <c r="CA28" s="120" t="e" cm="1">
        <f t="array" ref="CA28">_xlfn.IFS(AND($T28&lt;&gt;"",V28&lt;&gt;""),ABS($T28-V28),AND($T28="",V28=""),"",OR($T28&lt;&gt;"",V28&lt;&gt;""),"-")</f>
        <v>#N/A</v>
      </c>
      <c r="CB28" s="120" t="e" cm="1">
        <f t="array" ref="CB28">_xlfn.IFS(AND($T28&lt;&gt;"",W28&lt;&gt;""),ABS($T28-W28),AND($T28="",W28=""),"",OR($T28&lt;&gt;"",W28&lt;&gt;""),"-")</f>
        <v>#N/A</v>
      </c>
      <c r="CC28" s="120" t="e" cm="1">
        <f t="array" ref="CC28">_xlfn.IFS(AND($T28&lt;&gt;"",X28&lt;&gt;""),ABS($T28-X28),AND($T28="",X28=""),"",OR($T28&lt;&gt;"",X28&lt;&gt;""),"-")</f>
        <v>#N/A</v>
      </c>
      <c r="CD28" s="120" t="e" cm="1">
        <f t="array" ref="CD28">_xlfn.IFS(AND($T28&lt;&gt;"",Y28&lt;&gt;""),ABS($T28-Y28),AND($T28="",Y28=""),"",OR($T28&lt;&gt;"",Y28&lt;&gt;""),"-")</f>
        <v>#N/A</v>
      </c>
      <c r="CE28" s="120" t="e" cm="1">
        <f t="array" ref="CE28">_xlfn.IFS(AND($T28&lt;&gt;"",Z28&lt;&gt;""),ABS($T28-Z28),AND($T28="",Z28=""),"",OR($T28&lt;&gt;"",Z28&lt;&gt;""),"-")</f>
        <v>#N/A</v>
      </c>
      <c r="CF28" s="120" t="e" cm="1">
        <f t="array" ref="CF28">_xlfn.IFS(AND($T28&lt;&gt;"",AA28&lt;&gt;""),ABS($T28-AA28),AND($T28="",AA28=""),"",OR($T28&lt;&gt;"",AA28&lt;&gt;""),"-")</f>
        <v>#N/A</v>
      </c>
      <c r="CG28" s="121" t="e" cm="1">
        <f t="array" ref="CG28">_xlfn.IFS(AND($U28&lt;&gt;"",V28&lt;&gt;""),ABS($U28-V28),AND($U28="",V28=""),"",OR($U28&lt;&gt;"",V28&lt;&gt;""),"-")</f>
        <v>#N/A</v>
      </c>
      <c r="CH28" s="120" t="e" cm="1">
        <f t="array" ref="CH28">_xlfn.IFS(AND($U28&lt;&gt;"",W28&lt;&gt;""),ABS($U28-W28),AND($U28="",W28=""),"",OR($U28&lt;&gt;"",W28&lt;&gt;""),"-")</f>
        <v>#N/A</v>
      </c>
      <c r="CI28" s="120" t="e" cm="1">
        <f t="array" ref="CI28">_xlfn.IFS(AND($U28&lt;&gt;"",X28&lt;&gt;""),ABS($U28-X28),AND($U28="",X28=""),"",OR($U28&lt;&gt;"",X28&lt;&gt;""),"-")</f>
        <v>#N/A</v>
      </c>
      <c r="CJ28" s="120" t="e" cm="1">
        <f t="array" ref="CJ28">_xlfn.IFS(AND($U28&lt;&gt;"",Y28&lt;&gt;""),ABS($U28-Y28),AND($U28="",Y28=""),"",OR($U28&lt;&gt;"",Y28&lt;&gt;""),"-")</f>
        <v>#N/A</v>
      </c>
      <c r="CK28" s="120" t="e" cm="1">
        <f t="array" ref="CK28">_xlfn.IFS(AND($U28&lt;&gt;"",Z28&lt;&gt;""),ABS($U28-Z28),AND($U28="",Z28=""),"",OR($U28&lt;&gt;"",Z28&lt;&gt;""),"-")</f>
        <v>#N/A</v>
      </c>
      <c r="CL28" s="120" t="e" cm="1">
        <f t="array" ref="CL28">_xlfn.IFS(AND($U28&lt;&gt;"",AA28&lt;&gt;""),ABS($U28-AA28),AND($U28="",AA28=""),"",OR($U28&lt;&gt;"",AA28&lt;&gt;""),"-")</f>
        <v>#N/A</v>
      </c>
      <c r="CM28" s="121" t="e" cm="1">
        <f t="array" ref="CM28">_xlfn.IFS(AND($V28&lt;&gt;"",W28&lt;&gt;""),ABS($V28-W28),AND($V28="",W28=""),"",OR($V28&lt;&gt;"",W28&lt;&gt;""),"-")</f>
        <v>#N/A</v>
      </c>
      <c r="CN28" s="120" t="e" cm="1">
        <f t="array" ref="CN28">_xlfn.IFS(AND($V28&lt;&gt;"",X28&lt;&gt;""),ABS($V28-X28),AND($V28="",X28=""),"",OR($V28&lt;&gt;"",X28&lt;&gt;""),"-")</f>
        <v>#N/A</v>
      </c>
      <c r="CO28" s="120" t="e" cm="1">
        <f t="array" ref="CO28">_xlfn.IFS(AND($V28&lt;&gt;"",Y28&lt;&gt;""),ABS($V28-Y28),AND($V28="",Y28=""),"",OR($V28&lt;&gt;"",Y28&lt;&gt;""),"-")</f>
        <v>#N/A</v>
      </c>
      <c r="CP28" s="120" t="e" cm="1">
        <f t="array" ref="CP28">_xlfn.IFS(AND($V28&lt;&gt;"",Z28&lt;&gt;""),ABS($V28-Z28),AND($V28="",Z28=""),"",OR($V28&lt;&gt;"",Z28&lt;&gt;""),"-")</f>
        <v>#N/A</v>
      </c>
      <c r="CQ28" s="120" t="e" cm="1">
        <f t="array" ref="CQ28">_xlfn.IFS(AND($V28&lt;&gt;"",AA28&lt;&gt;""),ABS($V28-AA28),AND($V28="",AA28=""),"",OR($V28&lt;&gt;"",AA28&lt;&gt;""),"-")</f>
        <v>#N/A</v>
      </c>
      <c r="CR28" s="121" t="e" cm="1">
        <f t="array" ref="CR28">_xlfn.IFS(AND($W28&lt;&gt;"",X28&lt;&gt;""),ABS($W28-X28),AND($W28="",X28=""),"",OR($W28&lt;&gt;"",X28&lt;&gt;""),"-")</f>
        <v>#N/A</v>
      </c>
      <c r="CS28" s="120" t="e" cm="1">
        <f t="array" ref="CS28">_xlfn.IFS(AND($W28&lt;&gt;"",Y28&lt;&gt;""),ABS($W28-Y28),AND($W28="",Y28=""),"",OR($W28&lt;&gt;"",Y28&lt;&gt;""),"-")</f>
        <v>#N/A</v>
      </c>
      <c r="CT28" s="120" t="e" cm="1">
        <f t="array" ref="CT28">_xlfn.IFS(AND($W28&lt;&gt;"",Z28&lt;&gt;""),ABS($W28-Z28),AND($W28="",Z28=""),"",OR($W28&lt;&gt;"",Z28&lt;&gt;""),"-")</f>
        <v>#N/A</v>
      </c>
      <c r="CU28" s="120" t="e" cm="1">
        <f t="array" ref="CU28">_xlfn.IFS(AND($W28&lt;&gt;"",AA28&lt;&gt;""),ABS($W28-AA28),AND($W28="",AA28=""),"",OR($W28&lt;&gt;"",AA28&lt;&gt;""),"-")</f>
        <v>#N/A</v>
      </c>
      <c r="CV28" s="121" t="e" cm="1">
        <f t="array" ref="CV28">_xlfn.IFS(AND($X28&lt;&gt;"",Y28&lt;&gt;""),ABS($X28-Y28),AND($X28="",Y28=""),"",OR($X28&lt;&gt;"",Y28&lt;&gt;""),"-")</f>
        <v>#N/A</v>
      </c>
      <c r="CW28" s="120" t="e" cm="1">
        <f t="array" ref="CW28">_xlfn.IFS(AND($X28&lt;&gt;"",Z28&lt;&gt;""),ABS($X28-Z28),AND($X28="",Z28=""),"",OR($X28&lt;&gt;"",Z28&lt;&gt;""),"-")</f>
        <v>#N/A</v>
      </c>
      <c r="CX28" s="120" t="e" cm="1">
        <f t="array" ref="CX28">_xlfn.IFS(AND($X28&lt;&gt;"",AA28&lt;&gt;""),ABS($X28-AA28),AND($X28="",AA28=""),"",OR($X28&lt;&gt;"",AA28&lt;&gt;""),"-")</f>
        <v>#N/A</v>
      </c>
      <c r="CY28" s="121" t="e" cm="1">
        <f t="array" ref="CY28">_xlfn.IFS(AND($Y28&lt;&gt;"",Z28&lt;&gt;""),ABS($Y28-Z28),AND($Y28="",Z28=""),"",OR($Y28&lt;&gt;"",Z28&lt;&gt;""),"-")</f>
        <v>#N/A</v>
      </c>
      <c r="CZ28" s="120" t="e" cm="1">
        <f t="array" ref="CZ28">_xlfn.IFS(AND($Y28&lt;&gt;"",AA28&lt;&gt;""),ABS($Y28-AA28),AND($Y28="",AA28=""),"",OR($Y28&lt;&gt;"",AA28&lt;&gt;""),"-")</f>
        <v>#N/A</v>
      </c>
      <c r="DA28" s="121" t="e" cm="1">
        <f t="array" ref="DA28">_xlfn.IFS(AND($Z28&lt;&gt;"",AA28&lt;&gt;""),ABS($Z28-AA28),AND($Z28="",AA28=""),"",OR($Z28&lt;&gt;"",AA28&lt;&gt;""),"-")</f>
        <v>#N/A</v>
      </c>
    </row>
    <row r="29" spans="1:105" x14ac:dyDescent="0.2">
      <c r="A29" s="260" t="s">
        <v>73</v>
      </c>
      <c r="B29" s="259" t="str">
        <f>VLOOKUP($A29,Merged_couplings!$B:$BU,MATCH(B$1,Merged_couplings!$B$1:$BU$1,0),FALSE)</f>
        <v>-I-</v>
      </c>
      <c r="C29" s="258" t="str">
        <f>VLOOKUP($A29,Merged_couplings!$B:$BU,MATCH(C$1,Merged_couplings!$B$1:$BU$1,0),FALSE)</f>
        <v>-I-</v>
      </c>
      <c r="D29" s="258" t="str">
        <f>VLOOKUP($A29,Merged_couplings!$B:$BU,MATCH(D$1,Merged_couplings!$B$1:$BU$1,0),FALSE)</f>
        <v>-I-</v>
      </c>
      <c r="E29" s="258" t="str">
        <f>VLOOKUP($A29,Merged_couplings!$B:$BU,MATCH(E$1,Merged_couplings!$B$1:$BU$1,0),FALSE)</f>
        <v>-I-</v>
      </c>
      <c r="F29" s="258" t="str">
        <f>VLOOKUP($A29,Merged_couplings!$B:$BU,MATCH(F$1,Merged_couplings!$B$1:$BU$1,0),FALSE)</f>
        <v>-I-</v>
      </c>
      <c r="G29" s="258" t="str">
        <f>VLOOKUP($A29,Merged_couplings!$B:$BU,MATCH(G$1,Merged_couplings!$B$1:$BU$1,0),FALSE)</f>
        <v>-I-</v>
      </c>
      <c r="H29" s="258" t="str">
        <f>VLOOKUP($A29,Merged_couplings!$B:$BU,MATCH(H$1,Merged_couplings!$B$1:$BU$1,0),FALSE)</f>
        <v>-I-</v>
      </c>
      <c r="I29" s="258" t="str">
        <f>VLOOKUP($A29,Merged_couplings!$B:$BU,MATCH(I$1,Merged_couplings!$B$1:$BU$1,0),FALSE)</f>
        <v>-IG</v>
      </c>
      <c r="J29" s="258" t="str">
        <f>VLOOKUP($A29,Merged_couplings!$B:$BU,MATCH(J$1,Merged_couplings!$B$1:$BU$1,0),FALSE)</f>
        <v>-IG</v>
      </c>
      <c r="K29" s="258" t="str">
        <f>VLOOKUP($A29,Merged_couplings!$B:$BU,MATCH(K$1,Merged_couplings!$B$1:$BU$1,0),FALSE)</f>
        <v>-IG</v>
      </c>
      <c r="L29" s="258" t="str">
        <f>VLOOKUP($A29,Merged_couplings!$B:$BU,MATCH(L$1,Merged_couplings!$B$1:$BU$1,0),FALSE)</f>
        <v>-IG</v>
      </c>
      <c r="M29" s="258" t="str">
        <f>VLOOKUP($A29,Merged_couplings!$B:$BU,MATCH(M$1,Merged_couplings!$B$1:$BU$1,0),FALSE)</f>
        <v>-I-</v>
      </c>
      <c r="N29" s="258" t="str">
        <f>VLOOKUP($A29,Merged_couplings!$B:$BU,MATCH(N$1,Merged_couplings!$B$1:$BU$1,0),FALSE)</f>
        <v>-I-</v>
      </c>
      <c r="O29" s="121" t="str">
        <f>IF(OR(B29="BIG",B29="BI-",B29="-IG"),VLOOKUP($A29,Merged_couplings!$B:$BU,MATCH(O$1,Merged_couplings!$B$1:$BU$1,0),FALSE),"")</f>
        <v/>
      </c>
      <c r="P29" s="120" t="str">
        <f>IF(OR(C29="BIG",C29="BI-",C29="-IG"),VLOOKUP($A29,Merged_couplings!$B:$BU,MATCH(P$1,Merged_couplings!$B$1:$BU$1,0),FALSE),"")</f>
        <v/>
      </c>
      <c r="Q29" s="120" t="str">
        <f>IF(OR(D29="BIG",D29="BI-",D29="-IG"),VLOOKUP($A29,Merged_couplings!$B:$BU,MATCH(Q$1,Merged_couplings!$B$1:$BU$1,0),FALSE),"")</f>
        <v/>
      </c>
      <c r="R29" s="120" t="str">
        <f t="shared" si="2"/>
        <v/>
      </c>
      <c r="S29" s="120" t="str">
        <f t="shared" si="2"/>
        <v/>
      </c>
      <c r="T29" s="120" t="str">
        <f t="shared" si="2"/>
        <v/>
      </c>
      <c r="U29" s="120" t="str">
        <f>IF(OR(H29="BIG",H29="BI-",H29="-IG"),VLOOKUP($A29,Merged_couplings!$B:$BU,MATCH(U$1,Merged_couplings!$B$1:$BU$1,0),FALSE),"")</f>
        <v/>
      </c>
      <c r="V29" s="120">
        <f>IF(OR(I29="BIG",I29="BI-",I29="-IG"),VLOOKUP($A29,Merged_couplings!$B:$BU,MATCH(V$1,Merged_couplings!$B$1:$BU$1,0),FALSE),"")</f>
        <v>12.331547137578143</v>
      </c>
      <c r="W29" s="120">
        <f t="shared" si="1"/>
        <v>12.331547137578143</v>
      </c>
      <c r="X29" s="120">
        <f>IF(OR(K29="BIG",K29="BI-",K29="-IG"),VLOOKUP($A29,Merged_couplings!$B:$BU,MATCH(X$1,Merged_couplings!$B$1:$BU$1,0),FALSE),"")</f>
        <v>12.42879802036129</v>
      </c>
      <c r="Y29" s="120">
        <f>IF(OR(L29="BIG",L29="BI-",L29="-IG"),VLOOKUP($A29,Merged_couplings!$B:$BU,MATCH(Y$1,Merged_couplings!$B$1:$BU$1,0),FALSE),"")</f>
        <v>11.445537050873277</v>
      </c>
      <c r="Z29" s="120" t="str">
        <f>IF(OR(M29="BIG",M29="BI-",M29="-IG"),VLOOKUP($A29,Merged_couplings!$B:$BU,MATCH(Z$1,Merged_couplings!$B$1:$BU$1,0),FALSE),"")</f>
        <v/>
      </c>
      <c r="AA29" s="120" t="str">
        <f>IF(OR(N29="BIG",N29="BI-",N29="-IG"),VLOOKUP($A29,Merged_couplings!$B:$BU,MATCH(AA$1,Merged_couplings!$B$1:$BU$1,0),FALSE),"")</f>
        <v/>
      </c>
      <c r="AB29" s="123" t="str" cm="1">
        <f t="array" ref="AB29">_xlfn.IFS(AND($O29&lt;&gt;"",P29&lt;&gt;""),ABS($O29-P29),AND($O29="",P29=""),"",OR($O29&lt;&gt;"",P29&lt;&gt;""),"-")</f>
        <v/>
      </c>
      <c r="AC29" s="122" t="str" cm="1">
        <f t="array" ref="AC29">_xlfn.IFS(AND($O29&lt;&gt;"",Q29&lt;&gt;""),ABS($O29-Q29),AND($O29="",Q29=""),"",OR($O29&lt;&gt;"",Q29&lt;&gt;""),"-")</f>
        <v/>
      </c>
      <c r="AD29" s="122" t="str" cm="1">
        <f t="array" ref="AD29">_xlfn.IFS(AND($O29&lt;&gt;"",R29&lt;&gt;""),ABS($O29-R29),AND($O29="",R29=""),"",OR($O29&lt;&gt;"",R29&lt;&gt;""),"-")</f>
        <v/>
      </c>
      <c r="AE29" s="122" t="str" cm="1">
        <f t="array" ref="AE29">_xlfn.IFS(AND($O29&lt;&gt;"",S29&lt;&gt;""),ABS($O29-S29),AND($O29="",S29=""),"",OR($O29&lt;&gt;"",S29&lt;&gt;""),"-")</f>
        <v/>
      </c>
      <c r="AF29" s="122" t="str" cm="1">
        <f t="array" ref="AF29">_xlfn.IFS(AND($O29&lt;&gt;"",T29&lt;&gt;""),ABS($O29-T29),AND($O29="",T29=""),"",OR($O29&lt;&gt;"",T29&lt;&gt;""),"-")</f>
        <v/>
      </c>
      <c r="AG29" s="122" t="str" cm="1">
        <f t="array" ref="AG29">_xlfn.IFS(AND($O29&lt;&gt;"",U29&lt;&gt;""),ABS($O29-U29),AND($O29="",U29=""),"",OR($O29&lt;&gt;"",U29&lt;&gt;""),"-")</f>
        <v/>
      </c>
      <c r="AH29" s="122" t="str" cm="1">
        <f t="array" ref="AH29">_xlfn.IFS(AND($O29&lt;&gt;"",V29&lt;&gt;""),ABS($O29-V29),AND($O29="",V29=""),"",OR($O29&lt;&gt;"",V29&lt;&gt;""),"-")</f>
        <v>-</v>
      </c>
      <c r="AI29" s="122" t="str" cm="1">
        <f t="array" ref="AI29">_xlfn.IFS(AND($O29&lt;&gt;"",W29&lt;&gt;""),ABS($O29-W29),AND($O29="",W29=""),"",OR($O29&lt;&gt;"",W29&lt;&gt;""),"-")</f>
        <v>-</v>
      </c>
      <c r="AJ29" s="122" t="str" cm="1">
        <f t="array" ref="AJ29">_xlfn.IFS(AND($O29&lt;&gt;"",X29&lt;&gt;""),ABS($O29-X29),AND($O29="",X29=""),"",OR($O29&lt;&gt;"",X29&lt;&gt;""),"-")</f>
        <v>-</v>
      </c>
      <c r="AK29" s="122" t="str" cm="1">
        <f t="array" ref="AK29">_xlfn.IFS(AND($O29&lt;&gt;"",Y29&lt;&gt;""),ABS($O29-Y29),AND($O29="",Y29=""),"",OR($O29&lt;&gt;"",Y29&lt;&gt;""),"-")</f>
        <v>-</v>
      </c>
      <c r="AL29" s="122" t="str" cm="1">
        <f t="array" ref="AL29">_xlfn.IFS(AND($O29&lt;&gt;"",Z29&lt;&gt;""),ABS($O29-Z29),AND($O29="",Z29=""),"",OR($O29&lt;&gt;"",Z29&lt;&gt;""),"-")</f>
        <v/>
      </c>
      <c r="AM29" s="122" t="str" cm="1">
        <f t="array" ref="AM29">_xlfn.IFS(AND($O29&lt;&gt;"",AA29&lt;&gt;""),ABS($O29-AA29),AND($O29="",AA29=""),"",OR($O29&lt;&gt;"",AA29&lt;&gt;""),"-")</f>
        <v/>
      </c>
      <c r="AN29" s="121" t="str" cm="1">
        <f t="array" ref="AN29">_xlfn.IFS(AND($P29&lt;&gt;"",Q29&lt;&gt;""),ABS($P29-Q29),AND($P29="",Q29=""),"",OR($P29&lt;&gt;"",Q29&lt;&gt;""),"-")</f>
        <v/>
      </c>
      <c r="AO29" s="120" t="str" cm="1">
        <f t="array" ref="AO29">_xlfn.IFS(AND($P29&lt;&gt;"",R29&lt;&gt;""),ABS($P29-R29),AND($P29="",R29=""),"",OR($P29&lt;&gt;"",R29&lt;&gt;""),"-")</f>
        <v/>
      </c>
      <c r="AP29" s="120" t="str" cm="1">
        <f t="array" ref="AP29">_xlfn.IFS(AND($P29&lt;&gt;"",S29&lt;&gt;""),ABS($P29-S29),AND($P29="",S29=""),"",OR($P29&lt;&gt;"",S29&lt;&gt;""),"-")</f>
        <v/>
      </c>
      <c r="AQ29" s="120" t="str" cm="1">
        <f t="array" ref="AQ29">_xlfn.IFS(AND($P29&lt;&gt;"",T29&lt;&gt;""),ABS($P29-T29),AND($P29="",T29=""),"",OR($P29&lt;&gt;"",T29&lt;&gt;""),"-")</f>
        <v/>
      </c>
      <c r="AR29" s="120" t="str" cm="1">
        <f t="array" ref="AR29">_xlfn.IFS(AND($P29&lt;&gt;"",U29&lt;&gt;""),ABS($P29-U29),AND($P29="",U29=""),"",OR($P29&lt;&gt;"",U29&lt;&gt;""),"-")</f>
        <v/>
      </c>
      <c r="AS29" s="120" t="str" cm="1">
        <f t="array" ref="AS29">_xlfn.IFS(AND($P29&lt;&gt;"",V29&lt;&gt;""),ABS($P29-V29),AND($P29="",V29=""),"",OR($P29&lt;&gt;"",V29&lt;&gt;""),"-")</f>
        <v>-</v>
      </c>
      <c r="AT29" s="120" t="str" cm="1">
        <f t="array" ref="AT29">_xlfn.IFS(AND($P29&lt;&gt;"",W29&lt;&gt;""),ABS($P29-W29),AND($P29="",W29=""),"",OR($P29&lt;&gt;"",W29&lt;&gt;""),"-")</f>
        <v>-</v>
      </c>
      <c r="AU29" s="120" t="str" cm="1">
        <f t="array" ref="AU29">_xlfn.IFS(AND($P29&lt;&gt;"",X29&lt;&gt;""),ABS($P29-X29),AND($P29="",X29=""),"",OR($P29&lt;&gt;"",X29&lt;&gt;""),"-")</f>
        <v>-</v>
      </c>
      <c r="AV29" s="120" t="str" cm="1">
        <f t="array" ref="AV29">_xlfn.IFS(AND($P29&lt;&gt;"",Y29&lt;&gt;""),ABS($P29-Y29),AND($P29="",Y29=""),"",OR($P29&lt;&gt;"",Y29&lt;&gt;""),"-")</f>
        <v>-</v>
      </c>
      <c r="AW29" s="120" t="str" cm="1">
        <f t="array" ref="AW29">_xlfn.IFS(AND($P29&lt;&gt;"",Z29&lt;&gt;""),ABS($P29-Z29),AND($P29="",Z29=""),"",OR($P29&lt;&gt;"",Z29&lt;&gt;""),"-")</f>
        <v/>
      </c>
      <c r="AX29" s="120" t="str" cm="1">
        <f t="array" ref="AX29">_xlfn.IFS(AND($P29&lt;&gt;"",AA29&lt;&gt;""),ABS($P29-AA29),AND($P29="",AA29=""),"",OR($P29&lt;&gt;"",AA29&lt;&gt;""),"-")</f>
        <v/>
      </c>
      <c r="AY29" s="121" t="str" cm="1">
        <f t="array" ref="AY29">_xlfn.IFS(AND($Q29&lt;&gt;"",R29&lt;&gt;""),ABS($Q29-R29),AND($Q29="",R29=""),"",OR($Q29&lt;&gt;"",R29&lt;&gt;""),"-")</f>
        <v/>
      </c>
      <c r="AZ29" s="334" t="str" cm="1">
        <f t="array" ref="AZ29">_xlfn.IFS(AND($Q29&lt;&gt;"",S29&lt;&gt;""),ABS($Q29-S29),AND($Q29="",S29=""),"",OR($Q29&lt;&gt;"",S29&lt;&gt;""),"-")</f>
        <v/>
      </c>
      <c r="BA29" s="334" t="str" cm="1">
        <f t="array" ref="BA29">_xlfn.IFS(AND($Q29&lt;&gt;"",T29&lt;&gt;""),ABS($Q29-T29),AND($Q29="",T29=""),"",OR($Q29&lt;&gt;"",T29&lt;&gt;""),"-")</f>
        <v/>
      </c>
      <c r="BB29" s="120" t="str" cm="1">
        <f t="array" ref="BB29">_xlfn.IFS(AND($Q29&lt;&gt;"",U29&lt;&gt;""),ABS($Q29-U29),AND($Q29="",U29=""),"",OR($Q29&lt;&gt;"",U29&lt;&gt;""),"-")</f>
        <v/>
      </c>
      <c r="BC29" s="120" t="str" cm="1">
        <f t="array" ref="BC29">_xlfn.IFS(AND($Q29&lt;&gt;"",V29&lt;&gt;""),ABS($Q29-V29),AND($Q29="",V29=""),"",OR($Q29&lt;&gt;"",V29&lt;&gt;""),"-")</f>
        <v>-</v>
      </c>
      <c r="BD29" s="120" t="str" cm="1">
        <f t="array" ref="BD29">_xlfn.IFS(AND($Q29&lt;&gt;"",W29&lt;&gt;""),ABS($Q29-W29),AND($Q29="",W29=""),"",OR($Q29&lt;&gt;"",W29&lt;&gt;""),"-")</f>
        <v>-</v>
      </c>
      <c r="BE29" s="120" t="str" cm="1">
        <f t="array" ref="BE29">_xlfn.IFS(AND($Q29&lt;&gt;"",X29&lt;&gt;""),ABS($Q29-X29),AND($Q29="",X29=""),"",OR($Q29&lt;&gt;"",X29&lt;&gt;""),"-")</f>
        <v>-</v>
      </c>
      <c r="BF29" s="120" t="str" cm="1">
        <f t="array" ref="BF29">_xlfn.IFS(AND($Q29&lt;&gt;"",Y29&lt;&gt;""),ABS($Q29-Y29),AND($Q29="",Y29=""),"",OR($Q29&lt;&gt;"",Y29&lt;&gt;""),"-")</f>
        <v>-</v>
      </c>
      <c r="BG29" s="120" t="str" cm="1">
        <f t="array" ref="BG29">_xlfn.IFS(AND($Q29&lt;&gt;"",Z29&lt;&gt;""),ABS($Q29-Z29),AND($Q29="",Z29=""),"",OR($Q29&lt;&gt;"",Z29&lt;&gt;""),"-")</f>
        <v/>
      </c>
      <c r="BH29" s="120" t="str" cm="1">
        <f t="array" ref="BH29">_xlfn.IFS(AND($Q29&lt;&gt;"",AA29&lt;&gt;""),ABS($Q29-AA29),AND($Q29="",AA29=""),"",OR($Q29&lt;&gt;"",AA29&lt;&gt;""),"-")</f>
        <v/>
      </c>
      <c r="BI29" s="121" t="str" cm="1">
        <f t="array" ref="BI29">_xlfn.IFS(AND($R29&lt;&gt;"",S29&lt;&gt;""),ABS($R29-S29),AND($R29="",S29=""),"",OR($R29&lt;&gt;"",S29&lt;&gt;""),"-")</f>
        <v/>
      </c>
      <c r="BJ29" s="120" t="str" cm="1">
        <f t="array" ref="BJ29">_xlfn.IFS(AND($R29&lt;&gt;"",T29&lt;&gt;""),ABS($R29-T29),AND($R29="",T29=""),"",OR($R29&lt;&gt;"",T29&lt;&gt;""),"-")</f>
        <v/>
      </c>
      <c r="BK29" s="334" t="str" cm="1">
        <f t="array" ref="BK29">_xlfn.IFS(AND($R29&lt;&gt;"",U29&lt;&gt;""),ABS($R29-U29),AND($R29="",U29=""),"",OR($R29&lt;&gt;"",U29&lt;&gt;""),"-")</f>
        <v/>
      </c>
      <c r="BL29" s="120" t="str" cm="1">
        <f t="array" ref="BL29">_xlfn.IFS(AND($R29&lt;&gt;"",V29&lt;&gt;""),ABS($R29-V29),AND($R29="",V29=""),"",OR($R29&lt;&gt;"",V29&lt;&gt;""),"-")</f>
        <v>-</v>
      </c>
      <c r="BM29" s="120" t="str" cm="1">
        <f t="array" ref="BM29">_xlfn.IFS(AND($R29&lt;&gt;"",W29&lt;&gt;""),ABS($R29-W29),AND($R29="",W29=""),"",OR($R29&lt;&gt;"",W29&lt;&gt;""),"-")</f>
        <v>-</v>
      </c>
      <c r="BN29" s="120" t="str" cm="1">
        <f t="array" ref="BN29">_xlfn.IFS(AND($R29&lt;&gt;"",X29&lt;&gt;""),ABS($R29-X29),AND($R29="",X29=""),"",OR($R29&lt;&gt;"",X29&lt;&gt;""),"-")</f>
        <v>-</v>
      </c>
      <c r="BO29" s="120" t="str" cm="1">
        <f t="array" ref="BO29">_xlfn.IFS(AND($R29&lt;&gt;"",Y29&lt;&gt;""),ABS($R29-Y29),AND($R29="",Y29=""),"",OR($R29&lt;&gt;"",Y29&lt;&gt;""),"-")</f>
        <v>-</v>
      </c>
      <c r="BP29" s="120" t="str" cm="1">
        <f t="array" ref="BP29">_xlfn.IFS(AND($R29&lt;&gt;"",Z29&lt;&gt;""),ABS($R29-Z29),AND($R29="",Z29=""),"",OR($R29&lt;&gt;"",Z29&lt;&gt;""),"-")</f>
        <v/>
      </c>
      <c r="BQ29" s="120" t="str" cm="1">
        <f t="array" ref="BQ29">_xlfn.IFS(AND($R29&lt;&gt;"",AA29&lt;&gt;""),ABS($R29-AA29),AND($R29="",AA29=""),"",OR($R29&lt;&gt;"",AA29&lt;&gt;""),"-")</f>
        <v/>
      </c>
      <c r="BR29" s="121" t="str" cm="1">
        <f t="array" ref="BR29">_xlfn.IFS(AND($S29&lt;&gt;"",T29&lt;&gt;""),ABS($S29-T29),AND($S29="",T29=""),"",OR($S29&lt;&gt;"",T29&lt;&gt;""),"-")</f>
        <v/>
      </c>
      <c r="BS29" s="334" t="str" cm="1">
        <f t="array" ref="BS29">_xlfn.IFS(AND($S29&lt;&gt;"",U29&lt;&gt;""),ABS($S29-U29),AND($S29="",U29=""),"",OR($S29&lt;&gt;"",U29&lt;&gt;""),"-")</f>
        <v/>
      </c>
      <c r="BT29" s="120" t="str" cm="1">
        <f t="array" ref="BT29">_xlfn.IFS(AND($S29&lt;&gt;"",V29&lt;&gt;""),ABS($S29-V29),AND($S29="",V29=""),"",OR($S29&lt;&gt;"",V29&lt;&gt;""),"-")</f>
        <v>-</v>
      </c>
      <c r="BU29" s="120" t="str" cm="1">
        <f t="array" ref="BU29">_xlfn.IFS(AND($S29&lt;&gt;"",W29&lt;&gt;""),ABS($S29-W29),AND($S29="",W29=""),"",OR($S29&lt;&gt;"",W29&lt;&gt;""),"-")</f>
        <v>-</v>
      </c>
      <c r="BV29" s="120" t="str" cm="1">
        <f t="array" ref="BV29">_xlfn.IFS(AND($S29&lt;&gt;"",X29&lt;&gt;""),ABS($S29-X29),AND($S29="",X29=""),"",OR($S29&lt;&gt;"",X29&lt;&gt;""),"-")</f>
        <v>-</v>
      </c>
      <c r="BW29" s="120" t="str" cm="1">
        <f t="array" ref="BW29">_xlfn.IFS(AND($S29&lt;&gt;"",Y29&lt;&gt;""),ABS($S29-Y29),AND($S29="",Y29=""),"",OR($S29&lt;&gt;"",Y29&lt;&gt;""),"-")</f>
        <v>-</v>
      </c>
      <c r="BX29" s="120" t="str" cm="1">
        <f t="array" ref="BX29">_xlfn.IFS(AND($S29&lt;&gt;"",Z29&lt;&gt;""),ABS($S29-Z29),AND($S29="",Z29=""),"",OR($S29&lt;&gt;"",Z29&lt;&gt;""),"-")</f>
        <v/>
      </c>
      <c r="BY29" s="120" t="str" cm="1">
        <f t="array" ref="BY29">_xlfn.IFS(AND($S29&lt;&gt;"",AA29&lt;&gt;""),ABS($S29-AA29),AND($S29="",AA29=""),"",OR($S29&lt;&gt;"",AA29&lt;&gt;""),"-")</f>
        <v/>
      </c>
      <c r="BZ29" s="121" t="str" cm="1">
        <f t="array" ref="BZ29">_xlfn.IFS(AND($T29&lt;&gt;"",U29&lt;&gt;""),ABS($T29-U29),AND($T29="",U29=""),"",OR($T29&lt;&gt;"",U29&lt;&gt;""),"-")</f>
        <v/>
      </c>
      <c r="CA29" s="120" t="str" cm="1">
        <f t="array" ref="CA29">_xlfn.IFS(AND($T29&lt;&gt;"",V29&lt;&gt;""),ABS($T29-V29),AND($T29="",V29=""),"",OR($T29&lt;&gt;"",V29&lt;&gt;""),"-")</f>
        <v>-</v>
      </c>
      <c r="CB29" s="120" t="str" cm="1">
        <f t="array" ref="CB29">_xlfn.IFS(AND($T29&lt;&gt;"",W29&lt;&gt;""),ABS($T29-W29),AND($T29="",W29=""),"",OR($T29&lt;&gt;"",W29&lt;&gt;""),"-")</f>
        <v>-</v>
      </c>
      <c r="CC29" s="120" t="str" cm="1">
        <f t="array" ref="CC29">_xlfn.IFS(AND($T29&lt;&gt;"",X29&lt;&gt;""),ABS($T29-X29),AND($T29="",X29=""),"",OR($T29&lt;&gt;"",X29&lt;&gt;""),"-")</f>
        <v>-</v>
      </c>
      <c r="CD29" s="120" t="str" cm="1">
        <f t="array" ref="CD29">_xlfn.IFS(AND($T29&lt;&gt;"",Y29&lt;&gt;""),ABS($T29-Y29),AND($T29="",Y29=""),"",OR($T29&lt;&gt;"",Y29&lt;&gt;""),"-")</f>
        <v>-</v>
      </c>
      <c r="CE29" s="120" t="str" cm="1">
        <f t="array" ref="CE29">_xlfn.IFS(AND($T29&lt;&gt;"",Z29&lt;&gt;""),ABS($T29-Z29),AND($T29="",Z29=""),"",OR($T29&lt;&gt;"",Z29&lt;&gt;""),"-")</f>
        <v/>
      </c>
      <c r="CF29" s="120" t="str" cm="1">
        <f t="array" ref="CF29">_xlfn.IFS(AND($T29&lt;&gt;"",AA29&lt;&gt;""),ABS($T29-AA29),AND($T29="",AA29=""),"",OR($T29&lt;&gt;"",AA29&lt;&gt;""),"-")</f>
        <v/>
      </c>
      <c r="CG29" s="121" t="str" cm="1">
        <f t="array" ref="CG29">_xlfn.IFS(AND($U29&lt;&gt;"",V29&lt;&gt;""),ABS($U29-V29),AND($U29="",V29=""),"",OR($U29&lt;&gt;"",V29&lt;&gt;""),"-")</f>
        <v>-</v>
      </c>
      <c r="CH29" s="120" t="str" cm="1">
        <f t="array" ref="CH29">_xlfn.IFS(AND($U29&lt;&gt;"",W29&lt;&gt;""),ABS($U29-W29),AND($U29="",W29=""),"",OR($U29&lt;&gt;"",W29&lt;&gt;""),"-")</f>
        <v>-</v>
      </c>
      <c r="CI29" s="120" t="str" cm="1">
        <f t="array" ref="CI29">_xlfn.IFS(AND($U29&lt;&gt;"",X29&lt;&gt;""),ABS($U29-X29),AND($U29="",X29=""),"",OR($U29&lt;&gt;"",X29&lt;&gt;""),"-")</f>
        <v>-</v>
      </c>
      <c r="CJ29" s="120" t="str" cm="1">
        <f t="array" ref="CJ29">_xlfn.IFS(AND($U29&lt;&gt;"",Y29&lt;&gt;""),ABS($U29-Y29),AND($U29="",Y29=""),"",OR($U29&lt;&gt;"",Y29&lt;&gt;""),"-")</f>
        <v>-</v>
      </c>
      <c r="CK29" s="120" t="str" cm="1">
        <f t="array" ref="CK29">_xlfn.IFS(AND($U29&lt;&gt;"",Z29&lt;&gt;""),ABS($U29-Z29),AND($U29="",Z29=""),"",OR($U29&lt;&gt;"",Z29&lt;&gt;""),"-")</f>
        <v/>
      </c>
      <c r="CL29" s="120" t="str" cm="1">
        <f t="array" ref="CL29">_xlfn.IFS(AND($U29&lt;&gt;"",AA29&lt;&gt;""),ABS($U29-AA29),AND($U29="",AA29=""),"",OR($U29&lt;&gt;"",AA29&lt;&gt;""),"-")</f>
        <v/>
      </c>
      <c r="CM29" s="121" cm="1">
        <f t="array" ref="CM29">_xlfn.IFS(AND($V29&lt;&gt;"",W29&lt;&gt;""),ABS($V29-W29),AND($V29="",W29=""),"",OR($V29&lt;&gt;"",W29&lt;&gt;""),"-")</f>
        <v>0</v>
      </c>
      <c r="CN29" s="120" cm="1">
        <f t="array" ref="CN29">_xlfn.IFS(AND($V29&lt;&gt;"",X29&lt;&gt;""),ABS($V29-X29),AND($V29="",X29=""),"",OR($V29&lt;&gt;"",X29&lt;&gt;""),"-")</f>
        <v>9.7250882783146864E-2</v>
      </c>
      <c r="CO29" s="120" cm="1">
        <f t="array" ref="CO29">_xlfn.IFS(AND($V29&lt;&gt;"",Y29&lt;&gt;""),ABS($V29-Y29),AND($V29="",Y29=""),"",OR($V29&lt;&gt;"",Y29&lt;&gt;""),"-")</f>
        <v>0.88601008670486614</v>
      </c>
      <c r="CP29" s="120" t="str" cm="1">
        <f t="array" ref="CP29">_xlfn.IFS(AND($V29&lt;&gt;"",Z29&lt;&gt;""),ABS($V29-Z29),AND($V29="",Z29=""),"",OR($V29&lt;&gt;"",Z29&lt;&gt;""),"-")</f>
        <v>-</v>
      </c>
      <c r="CQ29" s="120" t="str" cm="1">
        <f t="array" ref="CQ29">_xlfn.IFS(AND($V29&lt;&gt;"",AA29&lt;&gt;""),ABS($V29-AA29),AND($V29="",AA29=""),"",OR($V29&lt;&gt;"",AA29&lt;&gt;""),"-")</f>
        <v>-</v>
      </c>
      <c r="CR29" s="121" cm="1">
        <f t="array" ref="CR29">_xlfn.IFS(AND($W29&lt;&gt;"",X29&lt;&gt;""),ABS($W29-X29),AND($W29="",X29=""),"",OR($W29&lt;&gt;"",X29&lt;&gt;""),"-")</f>
        <v>9.7250882783146864E-2</v>
      </c>
      <c r="CS29" s="120" cm="1">
        <f t="array" ref="CS29">_xlfn.IFS(AND($W29&lt;&gt;"",Y29&lt;&gt;""),ABS($W29-Y29),AND($W29="",Y29=""),"",OR($W29&lt;&gt;"",Y29&lt;&gt;""),"-")</f>
        <v>0.88601008670486614</v>
      </c>
      <c r="CT29" s="120" t="str" cm="1">
        <f t="array" ref="CT29">_xlfn.IFS(AND($W29&lt;&gt;"",Z29&lt;&gt;""),ABS($W29-Z29),AND($W29="",Z29=""),"",OR($W29&lt;&gt;"",Z29&lt;&gt;""),"-")</f>
        <v>-</v>
      </c>
      <c r="CU29" s="120" t="str" cm="1">
        <f t="array" ref="CU29">_xlfn.IFS(AND($W29&lt;&gt;"",AA29&lt;&gt;""),ABS($W29-AA29),AND($W29="",AA29=""),"",OR($W29&lt;&gt;"",AA29&lt;&gt;""),"-")</f>
        <v>-</v>
      </c>
      <c r="CV29" s="121" cm="1">
        <f t="array" ref="CV29">_xlfn.IFS(AND($X29&lt;&gt;"",Y29&lt;&gt;""),ABS($X29-Y29),AND($X29="",Y29=""),"",OR($X29&lt;&gt;"",Y29&lt;&gt;""),"-")</f>
        <v>0.983260969488013</v>
      </c>
      <c r="CW29" s="120" t="str" cm="1">
        <f t="array" ref="CW29">_xlfn.IFS(AND($X29&lt;&gt;"",Z29&lt;&gt;""),ABS($X29-Z29),AND($X29="",Z29=""),"",OR($X29&lt;&gt;"",Z29&lt;&gt;""),"-")</f>
        <v>-</v>
      </c>
      <c r="CX29" s="120" t="str" cm="1">
        <f t="array" ref="CX29">_xlfn.IFS(AND($X29&lt;&gt;"",AA29&lt;&gt;""),ABS($X29-AA29),AND($X29="",AA29=""),"",OR($X29&lt;&gt;"",AA29&lt;&gt;""),"-")</f>
        <v>-</v>
      </c>
      <c r="CY29" s="121" t="str" cm="1">
        <f t="array" ref="CY29">_xlfn.IFS(AND($Y29&lt;&gt;"",Z29&lt;&gt;""),ABS($Y29-Z29),AND($Y29="",Z29=""),"",OR($Y29&lt;&gt;"",Z29&lt;&gt;""),"-")</f>
        <v>-</v>
      </c>
      <c r="CZ29" s="120" t="str" cm="1">
        <f t="array" ref="CZ29">_xlfn.IFS(AND($Y29&lt;&gt;"",AA29&lt;&gt;""),ABS($Y29-AA29),AND($Y29="",AA29=""),"",OR($Y29&lt;&gt;"",AA29&lt;&gt;""),"-")</f>
        <v>-</v>
      </c>
      <c r="DA29" s="121" t="str" cm="1">
        <f t="array" ref="DA29">_xlfn.IFS(AND($Z29&lt;&gt;"",AA29&lt;&gt;""),ABS($Z29-AA29),AND($Z29="",AA29=""),"",OR($Z29&lt;&gt;"",AA29&lt;&gt;""),"-")</f>
        <v/>
      </c>
    </row>
    <row r="30" spans="1:105" x14ac:dyDescent="0.2">
      <c r="A30" s="260" t="s">
        <v>2</v>
      </c>
      <c r="B30" s="259" t="e">
        <f>VLOOKUP($A30,Merged_couplings!$B:$BU,MATCH(B$1,Merged_couplings!$B$1:$BU$1,0),FALSE)</f>
        <v>#N/A</v>
      </c>
      <c r="C30" s="258" t="e">
        <f>VLOOKUP($A30,Merged_couplings!$B:$BU,MATCH(C$1,Merged_couplings!$B$1:$BU$1,0),FALSE)</f>
        <v>#N/A</v>
      </c>
      <c r="D30" s="258" t="e">
        <f>VLOOKUP($A30,Merged_couplings!$B:$BU,MATCH(D$1,Merged_couplings!$B$1:$BU$1,0),FALSE)</f>
        <v>#N/A</v>
      </c>
      <c r="E30" s="258" t="e">
        <f>VLOOKUP($A30,Merged_couplings!$B:$BU,MATCH(E$1,Merged_couplings!$B$1:$BU$1,0),FALSE)</f>
        <v>#N/A</v>
      </c>
      <c r="F30" s="258" t="e">
        <f>VLOOKUP($A30,Merged_couplings!$B:$BU,MATCH(F$1,Merged_couplings!$B$1:$BU$1,0),FALSE)</f>
        <v>#N/A</v>
      </c>
      <c r="G30" s="258" t="e">
        <f>VLOOKUP($A30,Merged_couplings!$B:$BU,MATCH(G$1,Merged_couplings!$B$1:$BU$1,0),FALSE)</f>
        <v>#N/A</v>
      </c>
      <c r="H30" s="258" t="e">
        <f>VLOOKUP($A30,Merged_couplings!$B:$BU,MATCH(H$1,Merged_couplings!$B$1:$BU$1,0),FALSE)</f>
        <v>#N/A</v>
      </c>
      <c r="I30" s="258" t="e">
        <f>VLOOKUP($A30,Merged_couplings!$B:$BU,MATCH(I$1,Merged_couplings!$B$1:$BU$1,0),FALSE)</f>
        <v>#N/A</v>
      </c>
      <c r="J30" s="258" t="e">
        <f>VLOOKUP($A30,Merged_couplings!$B:$BU,MATCH(J$1,Merged_couplings!$B$1:$BU$1,0),FALSE)</f>
        <v>#N/A</v>
      </c>
      <c r="K30" s="258" t="e">
        <f>VLOOKUP($A30,Merged_couplings!$B:$BU,MATCH(K$1,Merged_couplings!$B$1:$BU$1,0),FALSE)</f>
        <v>#N/A</v>
      </c>
      <c r="L30" s="258" t="e">
        <f>VLOOKUP($A30,Merged_couplings!$B:$BU,MATCH(L$1,Merged_couplings!$B$1:$BU$1,0),FALSE)</f>
        <v>#N/A</v>
      </c>
      <c r="M30" s="258" t="e">
        <f>VLOOKUP($A30,Merged_couplings!$B:$BU,MATCH(M$1,Merged_couplings!$B$1:$BU$1,0),FALSE)</f>
        <v>#N/A</v>
      </c>
      <c r="N30" s="258" t="e">
        <f>VLOOKUP($A30,Merged_couplings!$B:$BU,MATCH(N$1,Merged_couplings!$B$1:$BU$1,0),FALSE)</f>
        <v>#N/A</v>
      </c>
      <c r="O30" s="121" t="e">
        <f>IF(OR(B30="BIG",B30="BI-",B30="-IG"),VLOOKUP($A30,Merged_couplings!$B:$BU,MATCH(O$1,Merged_couplings!$B$1:$BU$1,0),FALSE),"")</f>
        <v>#N/A</v>
      </c>
      <c r="P30" s="120" t="e">
        <f>IF(OR(C30="BIG",C30="BI-",C30="-IG"),VLOOKUP($A30,Merged_couplings!$B:$BU,MATCH(P$1,Merged_couplings!$B$1:$BU$1,0),FALSE),"")</f>
        <v>#N/A</v>
      </c>
      <c r="Q30" s="120" t="e">
        <f>IF(OR(D30="BIG",D30="BI-",D30="-IG"),VLOOKUP($A30,Merged_couplings!$B:$BU,MATCH(Q$1,Merged_couplings!$B$1:$BU$1,0),FALSE),"")</f>
        <v>#N/A</v>
      </c>
      <c r="R30" s="120" t="e">
        <f t="shared" si="2"/>
        <v>#N/A</v>
      </c>
      <c r="S30" s="120" t="e">
        <f t="shared" si="2"/>
        <v>#N/A</v>
      </c>
      <c r="T30" s="120" t="e">
        <f t="shared" si="2"/>
        <v>#N/A</v>
      </c>
      <c r="U30" s="120" t="e">
        <f>IF(OR(H30="BIG",H30="BI-",H30="-IG"),VLOOKUP($A30,Merged_couplings!$B:$BU,MATCH(U$1,Merged_couplings!$B$1:$BU$1,0),FALSE),"")</f>
        <v>#N/A</v>
      </c>
      <c r="V30" s="120" t="e">
        <f>IF(OR(I30="BIG",I30="BI-",I30="-IG"),VLOOKUP($A30,Merged_couplings!$B:$BU,MATCH(V$1,Merged_couplings!$B$1:$BU$1,0),FALSE),"")</f>
        <v>#N/A</v>
      </c>
      <c r="W30" s="120" t="e">
        <f t="shared" si="1"/>
        <v>#N/A</v>
      </c>
      <c r="X30" s="120" t="e">
        <f>IF(OR(K30="BIG",K30="BI-",K30="-IG"),VLOOKUP($A30,Merged_couplings!$B:$BU,MATCH(X$1,Merged_couplings!$B$1:$BU$1,0),FALSE),"")</f>
        <v>#N/A</v>
      </c>
      <c r="Y30" s="120" t="e">
        <f>IF(OR(L30="BIG",L30="BI-",L30="-IG"),VLOOKUP($A30,Merged_couplings!$B:$BU,MATCH(Y$1,Merged_couplings!$B$1:$BU$1,0),FALSE),"")</f>
        <v>#N/A</v>
      </c>
      <c r="Z30" s="120" t="e">
        <f>IF(OR(M30="BIG",M30="BI-",M30="-IG"),VLOOKUP($A30,Merged_couplings!$B:$BU,MATCH(Z$1,Merged_couplings!$B$1:$BU$1,0),FALSE),"")</f>
        <v>#N/A</v>
      </c>
      <c r="AA30" s="120" t="e">
        <f>IF(OR(N30="BIG",N30="BI-",N30="-IG"),VLOOKUP($A30,Merged_couplings!$B:$BU,MATCH(AA$1,Merged_couplings!$B$1:$BU$1,0),FALSE),"")</f>
        <v>#N/A</v>
      </c>
      <c r="AB30" s="123" t="e" cm="1">
        <f t="array" ref="AB30">_xlfn.IFS(AND($O30&lt;&gt;"",P30&lt;&gt;""),ABS($O30-P30),AND($O30="",P30=""),"",OR($O30&lt;&gt;"",P30&lt;&gt;""),"-")</f>
        <v>#N/A</v>
      </c>
      <c r="AC30" s="122" t="e" cm="1">
        <f t="array" ref="AC30">_xlfn.IFS(AND($O30&lt;&gt;"",Q30&lt;&gt;""),ABS($O30-Q30),AND($O30="",Q30=""),"",OR($O30&lt;&gt;"",Q30&lt;&gt;""),"-")</f>
        <v>#N/A</v>
      </c>
      <c r="AD30" s="122" t="e" cm="1">
        <f t="array" ref="AD30">_xlfn.IFS(AND($O30&lt;&gt;"",R30&lt;&gt;""),ABS($O30-R30),AND($O30="",R30=""),"",OR($O30&lt;&gt;"",R30&lt;&gt;""),"-")</f>
        <v>#N/A</v>
      </c>
      <c r="AE30" s="122" t="e" cm="1">
        <f t="array" ref="AE30">_xlfn.IFS(AND($O30&lt;&gt;"",S30&lt;&gt;""),ABS($O30-S30),AND($O30="",S30=""),"",OR($O30&lt;&gt;"",S30&lt;&gt;""),"-")</f>
        <v>#N/A</v>
      </c>
      <c r="AF30" s="122" t="e" cm="1">
        <f t="array" ref="AF30">_xlfn.IFS(AND($O30&lt;&gt;"",T30&lt;&gt;""),ABS($O30-T30),AND($O30="",T30=""),"",OR($O30&lt;&gt;"",T30&lt;&gt;""),"-")</f>
        <v>#N/A</v>
      </c>
      <c r="AG30" s="122" t="e" cm="1">
        <f t="array" ref="AG30">_xlfn.IFS(AND($O30&lt;&gt;"",U30&lt;&gt;""),ABS($O30-U30),AND($O30="",U30=""),"",OR($O30&lt;&gt;"",U30&lt;&gt;""),"-")</f>
        <v>#N/A</v>
      </c>
      <c r="AH30" s="122" t="e" cm="1">
        <f t="array" ref="AH30">_xlfn.IFS(AND($O30&lt;&gt;"",V30&lt;&gt;""),ABS($O30-V30),AND($O30="",V30=""),"",OR($O30&lt;&gt;"",V30&lt;&gt;""),"-")</f>
        <v>#N/A</v>
      </c>
      <c r="AI30" s="122" t="e" cm="1">
        <f t="array" ref="AI30">_xlfn.IFS(AND($O30&lt;&gt;"",W30&lt;&gt;""),ABS($O30-W30),AND($O30="",W30=""),"",OR($O30&lt;&gt;"",W30&lt;&gt;""),"-")</f>
        <v>#N/A</v>
      </c>
      <c r="AJ30" s="122" t="e" cm="1">
        <f t="array" ref="AJ30">_xlfn.IFS(AND($O30&lt;&gt;"",X30&lt;&gt;""),ABS($O30-X30),AND($O30="",X30=""),"",OR($O30&lt;&gt;"",X30&lt;&gt;""),"-")</f>
        <v>#N/A</v>
      </c>
      <c r="AK30" s="122" t="e" cm="1">
        <f t="array" ref="AK30">_xlfn.IFS(AND($O30&lt;&gt;"",Y30&lt;&gt;""),ABS($O30-Y30),AND($O30="",Y30=""),"",OR($O30&lt;&gt;"",Y30&lt;&gt;""),"-")</f>
        <v>#N/A</v>
      </c>
      <c r="AL30" s="122" t="e" cm="1">
        <f t="array" ref="AL30">_xlfn.IFS(AND($O30&lt;&gt;"",Z30&lt;&gt;""),ABS($O30-Z30),AND($O30="",Z30=""),"",OR($O30&lt;&gt;"",Z30&lt;&gt;""),"-")</f>
        <v>#N/A</v>
      </c>
      <c r="AM30" s="122" t="e" cm="1">
        <f t="array" ref="AM30">_xlfn.IFS(AND($O30&lt;&gt;"",AA30&lt;&gt;""),ABS($O30-AA30),AND($O30="",AA30=""),"",OR($O30&lt;&gt;"",AA30&lt;&gt;""),"-")</f>
        <v>#N/A</v>
      </c>
      <c r="AN30" s="121" t="e" cm="1">
        <f t="array" ref="AN30">_xlfn.IFS(AND($P30&lt;&gt;"",Q30&lt;&gt;""),ABS($P30-Q30),AND($P30="",Q30=""),"",OR($P30&lt;&gt;"",Q30&lt;&gt;""),"-")</f>
        <v>#N/A</v>
      </c>
      <c r="AO30" s="120" t="e" cm="1">
        <f t="array" ref="AO30">_xlfn.IFS(AND($P30&lt;&gt;"",R30&lt;&gt;""),ABS($P30-R30),AND($P30="",R30=""),"",OR($P30&lt;&gt;"",R30&lt;&gt;""),"-")</f>
        <v>#N/A</v>
      </c>
      <c r="AP30" s="120" t="e" cm="1">
        <f t="array" ref="AP30">_xlfn.IFS(AND($P30&lt;&gt;"",S30&lt;&gt;""),ABS($P30-S30),AND($P30="",S30=""),"",OR($P30&lt;&gt;"",S30&lt;&gt;""),"-")</f>
        <v>#N/A</v>
      </c>
      <c r="AQ30" s="120" t="e" cm="1">
        <f t="array" ref="AQ30">_xlfn.IFS(AND($P30&lt;&gt;"",T30&lt;&gt;""),ABS($P30-T30),AND($P30="",T30=""),"",OR($P30&lt;&gt;"",T30&lt;&gt;""),"-")</f>
        <v>#N/A</v>
      </c>
      <c r="AR30" s="120" t="e" cm="1">
        <f t="array" ref="AR30">_xlfn.IFS(AND($P30&lt;&gt;"",U30&lt;&gt;""),ABS($P30-U30),AND($P30="",U30=""),"",OR($P30&lt;&gt;"",U30&lt;&gt;""),"-")</f>
        <v>#N/A</v>
      </c>
      <c r="AS30" s="120" t="e" cm="1">
        <f t="array" ref="AS30">_xlfn.IFS(AND($P30&lt;&gt;"",V30&lt;&gt;""),ABS($P30-V30),AND($P30="",V30=""),"",OR($P30&lt;&gt;"",V30&lt;&gt;""),"-")</f>
        <v>#N/A</v>
      </c>
      <c r="AT30" s="120" t="e" cm="1">
        <f t="array" ref="AT30">_xlfn.IFS(AND($P30&lt;&gt;"",W30&lt;&gt;""),ABS($P30-W30),AND($P30="",W30=""),"",OR($P30&lt;&gt;"",W30&lt;&gt;""),"-")</f>
        <v>#N/A</v>
      </c>
      <c r="AU30" s="120" t="e" cm="1">
        <f t="array" ref="AU30">_xlfn.IFS(AND($P30&lt;&gt;"",X30&lt;&gt;""),ABS($P30-X30),AND($P30="",X30=""),"",OR($P30&lt;&gt;"",X30&lt;&gt;""),"-")</f>
        <v>#N/A</v>
      </c>
      <c r="AV30" s="120" t="e" cm="1">
        <f t="array" ref="AV30">_xlfn.IFS(AND($P30&lt;&gt;"",Y30&lt;&gt;""),ABS($P30-Y30),AND($P30="",Y30=""),"",OR($P30&lt;&gt;"",Y30&lt;&gt;""),"-")</f>
        <v>#N/A</v>
      </c>
      <c r="AW30" s="120" t="e" cm="1">
        <f t="array" ref="AW30">_xlfn.IFS(AND($P30&lt;&gt;"",Z30&lt;&gt;""),ABS($P30-Z30),AND($P30="",Z30=""),"",OR($P30&lt;&gt;"",Z30&lt;&gt;""),"-")</f>
        <v>#N/A</v>
      </c>
      <c r="AX30" s="120" t="e" cm="1">
        <f t="array" ref="AX30">_xlfn.IFS(AND($P30&lt;&gt;"",AA30&lt;&gt;""),ABS($P30-AA30),AND($P30="",AA30=""),"",OR($P30&lt;&gt;"",AA30&lt;&gt;""),"-")</f>
        <v>#N/A</v>
      </c>
      <c r="AY30" s="121" t="e" cm="1">
        <f t="array" ref="AY30">_xlfn.IFS(AND($Q30&lt;&gt;"",R30&lt;&gt;""),ABS($Q30-R30),AND($Q30="",R30=""),"",OR($Q30&lt;&gt;"",R30&lt;&gt;""),"-")</f>
        <v>#N/A</v>
      </c>
      <c r="AZ30" s="334" t="e" cm="1">
        <f t="array" ref="AZ30">_xlfn.IFS(AND($Q30&lt;&gt;"",S30&lt;&gt;""),ABS($Q30-S30),AND($Q30="",S30=""),"",OR($Q30&lt;&gt;"",S30&lt;&gt;""),"-")</f>
        <v>#N/A</v>
      </c>
      <c r="BA30" s="334" t="e" cm="1">
        <f t="array" ref="BA30">_xlfn.IFS(AND($Q30&lt;&gt;"",T30&lt;&gt;""),ABS($Q30-T30),AND($Q30="",T30=""),"",OR($Q30&lt;&gt;"",T30&lt;&gt;""),"-")</f>
        <v>#N/A</v>
      </c>
      <c r="BB30" s="120" t="e" cm="1">
        <f t="array" ref="BB30">_xlfn.IFS(AND($Q30&lt;&gt;"",U30&lt;&gt;""),ABS($Q30-U30),AND($Q30="",U30=""),"",OR($Q30&lt;&gt;"",U30&lt;&gt;""),"-")</f>
        <v>#N/A</v>
      </c>
      <c r="BC30" s="120" t="e" cm="1">
        <f t="array" ref="BC30">_xlfn.IFS(AND($Q30&lt;&gt;"",V30&lt;&gt;""),ABS($Q30-V30),AND($Q30="",V30=""),"",OR($Q30&lt;&gt;"",V30&lt;&gt;""),"-")</f>
        <v>#N/A</v>
      </c>
      <c r="BD30" s="120" t="e" cm="1">
        <f t="array" ref="BD30">_xlfn.IFS(AND($Q30&lt;&gt;"",W30&lt;&gt;""),ABS($Q30-W30),AND($Q30="",W30=""),"",OR($Q30&lt;&gt;"",W30&lt;&gt;""),"-")</f>
        <v>#N/A</v>
      </c>
      <c r="BE30" s="120" t="e" cm="1">
        <f t="array" ref="BE30">_xlfn.IFS(AND($Q30&lt;&gt;"",X30&lt;&gt;""),ABS($Q30-X30),AND($Q30="",X30=""),"",OR($Q30&lt;&gt;"",X30&lt;&gt;""),"-")</f>
        <v>#N/A</v>
      </c>
      <c r="BF30" s="120" t="e" cm="1">
        <f t="array" ref="BF30">_xlfn.IFS(AND($Q30&lt;&gt;"",Y30&lt;&gt;""),ABS($Q30-Y30),AND($Q30="",Y30=""),"",OR($Q30&lt;&gt;"",Y30&lt;&gt;""),"-")</f>
        <v>#N/A</v>
      </c>
      <c r="BG30" s="120" t="e" cm="1">
        <f t="array" ref="BG30">_xlfn.IFS(AND($Q30&lt;&gt;"",Z30&lt;&gt;""),ABS($Q30-Z30),AND($Q30="",Z30=""),"",OR($Q30&lt;&gt;"",Z30&lt;&gt;""),"-")</f>
        <v>#N/A</v>
      </c>
      <c r="BH30" s="120" t="e" cm="1">
        <f t="array" ref="BH30">_xlfn.IFS(AND($Q30&lt;&gt;"",AA30&lt;&gt;""),ABS($Q30-AA30),AND($Q30="",AA30=""),"",OR($Q30&lt;&gt;"",AA30&lt;&gt;""),"-")</f>
        <v>#N/A</v>
      </c>
      <c r="BI30" s="121" t="e" cm="1">
        <f t="array" ref="BI30">_xlfn.IFS(AND($R30&lt;&gt;"",S30&lt;&gt;""),ABS($R30-S30),AND($R30="",S30=""),"",OR($R30&lt;&gt;"",S30&lt;&gt;""),"-")</f>
        <v>#N/A</v>
      </c>
      <c r="BJ30" s="120" t="e" cm="1">
        <f t="array" ref="BJ30">_xlfn.IFS(AND($R30&lt;&gt;"",T30&lt;&gt;""),ABS($R30-T30),AND($R30="",T30=""),"",OR($R30&lt;&gt;"",T30&lt;&gt;""),"-")</f>
        <v>#N/A</v>
      </c>
      <c r="BK30" s="334" t="e" cm="1">
        <f t="array" ref="BK30">_xlfn.IFS(AND($R30&lt;&gt;"",U30&lt;&gt;""),ABS($R30-U30),AND($R30="",U30=""),"",OR($R30&lt;&gt;"",U30&lt;&gt;""),"-")</f>
        <v>#N/A</v>
      </c>
      <c r="BL30" s="120" t="e" cm="1">
        <f t="array" ref="BL30">_xlfn.IFS(AND($R30&lt;&gt;"",V30&lt;&gt;""),ABS($R30-V30),AND($R30="",V30=""),"",OR($R30&lt;&gt;"",V30&lt;&gt;""),"-")</f>
        <v>#N/A</v>
      </c>
      <c r="BM30" s="120" t="e" cm="1">
        <f t="array" ref="BM30">_xlfn.IFS(AND($R30&lt;&gt;"",W30&lt;&gt;""),ABS($R30-W30),AND($R30="",W30=""),"",OR($R30&lt;&gt;"",W30&lt;&gt;""),"-")</f>
        <v>#N/A</v>
      </c>
      <c r="BN30" s="120" t="e" cm="1">
        <f t="array" ref="BN30">_xlfn.IFS(AND($R30&lt;&gt;"",X30&lt;&gt;""),ABS($R30-X30),AND($R30="",X30=""),"",OR($R30&lt;&gt;"",X30&lt;&gt;""),"-")</f>
        <v>#N/A</v>
      </c>
      <c r="BO30" s="120" t="e" cm="1">
        <f t="array" ref="BO30">_xlfn.IFS(AND($R30&lt;&gt;"",Y30&lt;&gt;""),ABS($R30-Y30),AND($R30="",Y30=""),"",OR($R30&lt;&gt;"",Y30&lt;&gt;""),"-")</f>
        <v>#N/A</v>
      </c>
      <c r="BP30" s="120" t="e" cm="1">
        <f t="array" ref="BP30">_xlfn.IFS(AND($R30&lt;&gt;"",Z30&lt;&gt;""),ABS($R30-Z30),AND($R30="",Z30=""),"",OR($R30&lt;&gt;"",Z30&lt;&gt;""),"-")</f>
        <v>#N/A</v>
      </c>
      <c r="BQ30" s="120" t="e" cm="1">
        <f t="array" ref="BQ30">_xlfn.IFS(AND($R30&lt;&gt;"",AA30&lt;&gt;""),ABS($R30-AA30),AND($R30="",AA30=""),"",OR($R30&lt;&gt;"",AA30&lt;&gt;""),"-")</f>
        <v>#N/A</v>
      </c>
      <c r="BR30" s="121" t="e" cm="1">
        <f t="array" ref="BR30">_xlfn.IFS(AND($S30&lt;&gt;"",T30&lt;&gt;""),ABS($S30-T30),AND($S30="",T30=""),"",OR($S30&lt;&gt;"",T30&lt;&gt;""),"-")</f>
        <v>#N/A</v>
      </c>
      <c r="BS30" s="334" t="e" cm="1">
        <f t="array" ref="BS30">_xlfn.IFS(AND($S30&lt;&gt;"",U30&lt;&gt;""),ABS($S30-U30),AND($S30="",U30=""),"",OR($S30&lt;&gt;"",U30&lt;&gt;""),"-")</f>
        <v>#N/A</v>
      </c>
      <c r="BT30" s="120" t="e" cm="1">
        <f t="array" ref="BT30">_xlfn.IFS(AND($S30&lt;&gt;"",V30&lt;&gt;""),ABS($S30-V30),AND($S30="",V30=""),"",OR($S30&lt;&gt;"",V30&lt;&gt;""),"-")</f>
        <v>#N/A</v>
      </c>
      <c r="BU30" s="120" t="e" cm="1">
        <f t="array" ref="BU30">_xlfn.IFS(AND($S30&lt;&gt;"",W30&lt;&gt;""),ABS($S30-W30),AND($S30="",W30=""),"",OR($S30&lt;&gt;"",W30&lt;&gt;""),"-")</f>
        <v>#N/A</v>
      </c>
      <c r="BV30" s="120" t="e" cm="1">
        <f t="array" ref="BV30">_xlfn.IFS(AND($S30&lt;&gt;"",X30&lt;&gt;""),ABS($S30-X30),AND($S30="",X30=""),"",OR($S30&lt;&gt;"",X30&lt;&gt;""),"-")</f>
        <v>#N/A</v>
      </c>
      <c r="BW30" s="120" t="e" cm="1">
        <f t="array" ref="BW30">_xlfn.IFS(AND($S30&lt;&gt;"",Y30&lt;&gt;""),ABS($S30-Y30),AND($S30="",Y30=""),"",OR($S30&lt;&gt;"",Y30&lt;&gt;""),"-")</f>
        <v>#N/A</v>
      </c>
      <c r="BX30" s="120" t="e" cm="1">
        <f t="array" ref="BX30">_xlfn.IFS(AND($S30&lt;&gt;"",Z30&lt;&gt;""),ABS($S30-Z30),AND($S30="",Z30=""),"",OR($S30&lt;&gt;"",Z30&lt;&gt;""),"-")</f>
        <v>#N/A</v>
      </c>
      <c r="BY30" s="120" t="e" cm="1">
        <f t="array" ref="BY30">_xlfn.IFS(AND($S30&lt;&gt;"",AA30&lt;&gt;""),ABS($S30-AA30),AND($S30="",AA30=""),"",OR($S30&lt;&gt;"",AA30&lt;&gt;""),"-")</f>
        <v>#N/A</v>
      </c>
      <c r="BZ30" s="121" t="e" cm="1">
        <f t="array" ref="BZ30">_xlfn.IFS(AND($T30&lt;&gt;"",U30&lt;&gt;""),ABS($T30-U30),AND($T30="",U30=""),"",OR($T30&lt;&gt;"",U30&lt;&gt;""),"-")</f>
        <v>#N/A</v>
      </c>
      <c r="CA30" s="120" t="e" cm="1">
        <f t="array" ref="CA30">_xlfn.IFS(AND($T30&lt;&gt;"",V30&lt;&gt;""),ABS($T30-V30),AND($T30="",V30=""),"",OR($T30&lt;&gt;"",V30&lt;&gt;""),"-")</f>
        <v>#N/A</v>
      </c>
      <c r="CB30" s="120" t="e" cm="1">
        <f t="array" ref="CB30">_xlfn.IFS(AND($T30&lt;&gt;"",W30&lt;&gt;""),ABS($T30-W30),AND($T30="",W30=""),"",OR($T30&lt;&gt;"",W30&lt;&gt;""),"-")</f>
        <v>#N/A</v>
      </c>
      <c r="CC30" s="120" t="e" cm="1">
        <f t="array" ref="CC30">_xlfn.IFS(AND($T30&lt;&gt;"",X30&lt;&gt;""),ABS($T30-X30),AND($T30="",X30=""),"",OR($T30&lt;&gt;"",X30&lt;&gt;""),"-")</f>
        <v>#N/A</v>
      </c>
      <c r="CD30" s="120" t="e" cm="1">
        <f t="array" ref="CD30">_xlfn.IFS(AND($T30&lt;&gt;"",Y30&lt;&gt;""),ABS($T30-Y30),AND($T30="",Y30=""),"",OR($T30&lt;&gt;"",Y30&lt;&gt;""),"-")</f>
        <v>#N/A</v>
      </c>
      <c r="CE30" s="120" t="e" cm="1">
        <f t="array" ref="CE30">_xlfn.IFS(AND($T30&lt;&gt;"",Z30&lt;&gt;""),ABS($T30-Z30),AND($T30="",Z30=""),"",OR($T30&lt;&gt;"",Z30&lt;&gt;""),"-")</f>
        <v>#N/A</v>
      </c>
      <c r="CF30" s="120" t="e" cm="1">
        <f t="array" ref="CF30">_xlfn.IFS(AND($T30&lt;&gt;"",AA30&lt;&gt;""),ABS($T30-AA30),AND($T30="",AA30=""),"",OR($T30&lt;&gt;"",AA30&lt;&gt;""),"-")</f>
        <v>#N/A</v>
      </c>
      <c r="CG30" s="121" t="e" cm="1">
        <f t="array" ref="CG30">_xlfn.IFS(AND($U30&lt;&gt;"",V30&lt;&gt;""),ABS($U30-V30),AND($U30="",V30=""),"",OR($U30&lt;&gt;"",V30&lt;&gt;""),"-")</f>
        <v>#N/A</v>
      </c>
      <c r="CH30" s="120" t="e" cm="1">
        <f t="array" ref="CH30">_xlfn.IFS(AND($U30&lt;&gt;"",W30&lt;&gt;""),ABS($U30-W30),AND($U30="",W30=""),"",OR($U30&lt;&gt;"",W30&lt;&gt;""),"-")</f>
        <v>#N/A</v>
      </c>
      <c r="CI30" s="120" t="e" cm="1">
        <f t="array" ref="CI30">_xlfn.IFS(AND($U30&lt;&gt;"",X30&lt;&gt;""),ABS($U30-X30),AND($U30="",X30=""),"",OR($U30&lt;&gt;"",X30&lt;&gt;""),"-")</f>
        <v>#N/A</v>
      </c>
      <c r="CJ30" s="120" t="e" cm="1">
        <f t="array" ref="CJ30">_xlfn.IFS(AND($U30&lt;&gt;"",Y30&lt;&gt;""),ABS($U30-Y30),AND($U30="",Y30=""),"",OR($U30&lt;&gt;"",Y30&lt;&gt;""),"-")</f>
        <v>#N/A</v>
      </c>
      <c r="CK30" s="120" t="e" cm="1">
        <f t="array" ref="CK30">_xlfn.IFS(AND($U30&lt;&gt;"",Z30&lt;&gt;""),ABS($U30-Z30),AND($U30="",Z30=""),"",OR($U30&lt;&gt;"",Z30&lt;&gt;""),"-")</f>
        <v>#N/A</v>
      </c>
      <c r="CL30" s="120" t="e" cm="1">
        <f t="array" ref="CL30">_xlfn.IFS(AND($U30&lt;&gt;"",AA30&lt;&gt;""),ABS($U30-AA30),AND($U30="",AA30=""),"",OR($U30&lt;&gt;"",AA30&lt;&gt;""),"-")</f>
        <v>#N/A</v>
      </c>
      <c r="CM30" s="121" t="e" cm="1">
        <f t="array" ref="CM30">_xlfn.IFS(AND($V30&lt;&gt;"",W30&lt;&gt;""),ABS($V30-W30),AND($V30="",W30=""),"",OR($V30&lt;&gt;"",W30&lt;&gt;""),"-")</f>
        <v>#N/A</v>
      </c>
      <c r="CN30" s="120" t="e" cm="1">
        <f t="array" ref="CN30">_xlfn.IFS(AND($V30&lt;&gt;"",X30&lt;&gt;""),ABS($V30-X30),AND($V30="",X30=""),"",OR($V30&lt;&gt;"",X30&lt;&gt;""),"-")</f>
        <v>#N/A</v>
      </c>
      <c r="CO30" s="120" t="e" cm="1">
        <f t="array" ref="CO30">_xlfn.IFS(AND($V30&lt;&gt;"",Y30&lt;&gt;""),ABS($V30-Y30),AND($V30="",Y30=""),"",OR($V30&lt;&gt;"",Y30&lt;&gt;""),"-")</f>
        <v>#N/A</v>
      </c>
      <c r="CP30" s="120" t="e" cm="1">
        <f t="array" ref="CP30">_xlfn.IFS(AND($V30&lt;&gt;"",Z30&lt;&gt;""),ABS($V30-Z30),AND($V30="",Z30=""),"",OR($V30&lt;&gt;"",Z30&lt;&gt;""),"-")</f>
        <v>#N/A</v>
      </c>
      <c r="CQ30" s="120" t="e" cm="1">
        <f t="array" ref="CQ30">_xlfn.IFS(AND($V30&lt;&gt;"",AA30&lt;&gt;""),ABS($V30-AA30),AND($V30="",AA30=""),"",OR($V30&lt;&gt;"",AA30&lt;&gt;""),"-")</f>
        <v>#N/A</v>
      </c>
      <c r="CR30" s="121" t="e" cm="1">
        <f t="array" ref="CR30">_xlfn.IFS(AND($W30&lt;&gt;"",X30&lt;&gt;""),ABS($W30-X30),AND($W30="",X30=""),"",OR($W30&lt;&gt;"",X30&lt;&gt;""),"-")</f>
        <v>#N/A</v>
      </c>
      <c r="CS30" s="120" t="e" cm="1">
        <f t="array" ref="CS30">_xlfn.IFS(AND($W30&lt;&gt;"",Y30&lt;&gt;""),ABS($W30-Y30),AND($W30="",Y30=""),"",OR($W30&lt;&gt;"",Y30&lt;&gt;""),"-")</f>
        <v>#N/A</v>
      </c>
      <c r="CT30" s="120" t="e" cm="1">
        <f t="array" ref="CT30">_xlfn.IFS(AND($W30&lt;&gt;"",Z30&lt;&gt;""),ABS($W30-Z30),AND($W30="",Z30=""),"",OR($W30&lt;&gt;"",Z30&lt;&gt;""),"-")</f>
        <v>#N/A</v>
      </c>
      <c r="CU30" s="120" t="e" cm="1">
        <f t="array" ref="CU30">_xlfn.IFS(AND($W30&lt;&gt;"",AA30&lt;&gt;""),ABS($W30-AA30),AND($W30="",AA30=""),"",OR($W30&lt;&gt;"",AA30&lt;&gt;""),"-")</f>
        <v>#N/A</v>
      </c>
      <c r="CV30" s="121" t="e" cm="1">
        <f t="array" ref="CV30">_xlfn.IFS(AND($X30&lt;&gt;"",Y30&lt;&gt;""),ABS($X30-Y30),AND($X30="",Y30=""),"",OR($X30&lt;&gt;"",Y30&lt;&gt;""),"-")</f>
        <v>#N/A</v>
      </c>
      <c r="CW30" s="120" t="e" cm="1">
        <f t="array" ref="CW30">_xlfn.IFS(AND($X30&lt;&gt;"",Z30&lt;&gt;""),ABS($X30-Z30),AND($X30="",Z30=""),"",OR($X30&lt;&gt;"",Z30&lt;&gt;""),"-")</f>
        <v>#N/A</v>
      </c>
      <c r="CX30" s="120" t="e" cm="1">
        <f t="array" ref="CX30">_xlfn.IFS(AND($X30&lt;&gt;"",AA30&lt;&gt;""),ABS($X30-AA30),AND($X30="",AA30=""),"",OR($X30&lt;&gt;"",AA30&lt;&gt;""),"-")</f>
        <v>#N/A</v>
      </c>
      <c r="CY30" s="121" t="e" cm="1">
        <f t="array" ref="CY30">_xlfn.IFS(AND($Y30&lt;&gt;"",Z30&lt;&gt;""),ABS($Y30-Z30),AND($Y30="",Z30=""),"",OR($Y30&lt;&gt;"",Z30&lt;&gt;""),"-")</f>
        <v>#N/A</v>
      </c>
      <c r="CZ30" s="120" t="e" cm="1">
        <f t="array" ref="CZ30">_xlfn.IFS(AND($Y30&lt;&gt;"",AA30&lt;&gt;""),ABS($Y30-AA30),AND($Y30="",AA30=""),"",OR($Y30&lt;&gt;"",AA30&lt;&gt;""),"-")</f>
        <v>#N/A</v>
      </c>
      <c r="DA30" s="121" t="e" cm="1">
        <f t="array" ref="DA30">_xlfn.IFS(AND($Z30&lt;&gt;"",AA30&lt;&gt;""),ABS($Z30-AA30),AND($Z30="",AA30=""),"",OR($Z30&lt;&gt;"",AA30&lt;&gt;""),"-")</f>
        <v>#N/A</v>
      </c>
    </row>
    <row r="31" spans="1:105" x14ac:dyDescent="0.2">
      <c r="A31" s="260" t="s">
        <v>3</v>
      </c>
      <c r="B31" s="259" t="e">
        <f>VLOOKUP($A31,Merged_couplings!$B:$BU,MATCH(B$1,Merged_couplings!$B$1:$BU$1,0),FALSE)</f>
        <v>#N/A</v>
      </c>
      <c r="C31" s="258" t="e">
        <f>VLOOKUP($A31,Merged_couplings!$B:$BU,MATCH(C$1,Merged_couplings!$B$1:$BU$1,0),FALSE)</f>
        <v>#N/A</v>
      </c>
      <c r="D31" s="258" t="e">
        <f>VLOOKUP($A31,Merged_couplings!$B:$BU,MATCH(D$1,Merged_couplings!$B$1:$BU$1,0),FALSE)</f>
        <v>#N/A</v>
      </c>
      <c r="E31" s="258" t="e">
        <f>VLOOKUP($A31,Merged_couplings!$B:$BU,MATCH(E$1,Merged_couplings!$B$1:$BU$1,0),FALSE)</f>
        <v>#N/A</v>
      </c>
      <c r="F31" s="258" t="e">
        <f>VLOOKUP($A31,Merged_couplings!$B:$BU,MATCH(F$1,Merged_couplings!$B$1:$BU$1,0),FALSE)</f>
        <v>#N/A</v>
      </c>
      <c r="G31" s="258" t="e">
        <f>VLOOKUP($A31,Merged_couplings!$B:$BU,MATCH(G$1,Merged_couplings!$B$1:$BU$1,0),FALSE)</f>
        <v>#N/A</v>
      </c>
      <c r="H31" s="258" t="e">
        <f>VLOOKUP($A31,Merged_couplings!$B:$BU,MATCH(H$1,Merged_couplings!$B$1:$BU$1,0),FALSE)</f>
        <v>#N/A</v>
      </c>
      <c r="I31" s="258" t="e">
        <f>VLOOKUP($A31,Merged_couplings!$B:$BU,MATCH(I$1,Merged_couplings!$B$1:$BU$1,0),FALSE)</f>
        <v>#N/A</v>
      </c>
      <c r="J31" s="258" t="e">
        <f>VLOOKUP($A31,Merged_couplings!$B:$BU,MATCH(J$1,Merged_couplings!$B$1:$BU$1,0),FALSE)</f>
        <v>#N/A</v>
      </c>
      <c r="K31" s="258" t="e">
        <f>VLOOKUP($A31,Merged_couplings!$B:$BU,MATCH(K$1,Merged_couplings!$B$1:$BU$1,0),FALSE)</f>
        <v>#N/A</v>
      </c>
      <c r="L31" s="258" t="e">
        <f>VLOOKUP($A31,Merged_couplings!$B:$BU,MATCH(L$1,Merged_couplings!$B$1:$BU$1,0),FALSE)</f>
        <v>#N/A</v>
      </c>
      <c r="M31" s="258" t="e">
        <f>VLOOKUP($A31,Merged_couplings!$B:$BU,MATCH(M$1,Merged_couplings!$B$1:$BU$1,0),FALSE)</f>
        <v>#N/A</v>
      </c>
      <c r="N31" s="258" t="e">
        <f>VLOOKUP($A31,Merged_couplings!$B:$BU,MATCH(N$1,Merged_couplings!$B$1:$BU$1,0),FALSE)</f>
        <v>#N/A</v>
      </c>
      <c r="O31" s="121" t="e">
        <f>IF(OR(B31="BIG",B31="BI-",B31="-IG"),VLOOKUP($A31,Merged_couplings!$B:$BU,MATCH(O$1,Merged_couplings!$B$1:$BU$1,0),FALSE),"")</f>
        <v>#N/A</v>
      </c>
      <c r="P31" s="120" t="e">
        <f>IF(OR(C31="BIG",C31="BI-",C31="-IG"),VLOOKUP($A31,Merged_couplings!$B:$BU,MATCH(P$1,Merged_couplings!$B$1:$BU$1,0),FALSE),"")</f>
        <v>#N/A</v>
      </c>
      <c r="Q31" s="120" t="e">
        <f>IF(OR(D31="BIG",D31="BI-",D31="-IG"),VLOOKUP($A31,Merged_couplings!$B:$BU,MATCH(Q$1,Merged_couplings!$B$1:$BU$1,0),FALSE),"")</f>
        <v>#N/A</v>
      </c>
      <c r="R31" s="120" t="e">
        <f t="shared" si="2"/>
        <v>#N/A</v>
      </c>
      <c r="S31" s="120" t="e">
        <f t="shared" si="2"/>
        <v>#N/A</v>
      </c>
      <c r="T31" s="120" t="e">
        <f t="shared" si="2"/>
        <v>#N/A</v>
      </c>
      <c r="U31" s="120" t="e">
        <f>IF(OR(H31="BIG",H31="BI-",H31="-IG"),VLOOKUP($A31,Merged_couplings!$B:$BU,MATCH(U$1,Merged_couplings!$B$1:$BU$1,0),FALSE),"")</f>
        <v>#N/A</v>
      </c>
      <c r="V31" s="120" t="e">
        <f>IF(OR(I31="BIG",I31="BI-",I31="-IG"),VLOOKUP($A31,Merged_couplings!$B:$BU,MATCH(V$1,Merged_couplings!$B$1:$BU$1,0),FALSE),"")</f>
        <v>#N/A</v>
      </c>
      <c r="W31" s="120" t="e">
        <f t="shared" si="1"/>
        <v>#N/A</v>
      </c>
      <c r="X31" s="120" t="e">
        <f>IF(OR(K31="BIG",K31="BI-",K31="-IG"),VLOOKUP($A31,Merged_couplings!$B:$BU,MATCH(X$1,Merged_couplings!$B$1:$BU$1,0),FALSE),"")</f>
        <v>#N/A</v>
      </c>
      <c r="Y31" s="120" t="e">
        <f>IF(OR(L31="BIG",L31="BI-",L31="-IG"),VLOOKUP($A31,Merged_couplings!$B:$BU,MATCH(Y$1,Merged_couplings!$B$1:$BU$1,0),FALSE),"")</f>
        <v>#N/A</v>
      </c>
      <c r="Z31" s="120" t="e">
        <f>IF(OR(M31="BIG",M31="BI-",M31="-IG"),VLOOKUP($A31,Merged_couplings!$B:$BU,MATCH(Z$1,Merged_couplings!$B$1:$BU$1,0),FALSE),"")</f>
        <v>#N/A</v>
      </c>
      <c r="AA31" s="120" t="e">
        <f>IF(OR(N31="BIG",N31="BI-",N31="-IG"),VLOOKUP($A31,Merged_couplings!$B:$BU,MATCH(AA$1,Merged_couplings!$B$1:$BU$1,0),FALSE),"")</f>
        <v>#N/A</v>
      </c>
      <c r="AB31" s="123" t="e" cm="1">
        <f t="array" ref="AB31">_xlfn.IFS(AND($O31&lt;&gt;"",P31&lt;&gt;""),ABS($O31-P31),AND($O31="",P31=""),"",OR($O31&lt;&gt;"",P31&lt;&gt;""),"-")</f>
        <v>#N/A</v>
      </c>
      <c r="AC31" s="122" t="e" cm="1">
        <f t="array" ref="AC31">_xlfn.IFS(AND($O31&lt;&gt;"",Q31&lt;&gt;""),ABS($O31-Q31),AND($O31="",Q31=""),"",OR($O31&lt;&gt;"",Q31&lt;&gt;""),"-")</f>
        <v>#N/A</v>
      </c>
      <c r="AD31" s="122" t="e" cm="1">
        <f t="array" ref="AD31">_xlfn.IFS(AND($O31&lt;&gt;"",R31&lt;&gt;""),ABS($O31-R31),AND($O31="",R31=""),"",OR($O31&lt;&gt;"",R31&lt;&gt;""),"-")</f>
        <v>#N/A</v>
      </c>
      <c r="AE31" s="122" t="e" cm="1">
        <f t="array" ref="AE31">_xlfn.IFS(AND($O31&lt;&gt;"",S31&lt;&gt;""),ABS($O31-S31),AND($O31="",S31=""),"",OR($O31&lt;&gt;"",S31&lt;&gt;""),"-")</f>
        <v>#N/A</v>
      </c>
      <c r="AF31" s="122" t="e" cm="1">
        <f t="array" ref="AF31">_xlfn.IFS(AND($O31&lt;&gt;"",T31&lt;&gt;""),ABS($O31-T31),AND($O31="",T31=""),"",OR($O31&lt;&gt;"",T31&lt;&gt;""),"-")</f>
        <v>#N/A</v>
      </c>
      <c r="AG31" s="122" t="e" cm="1">
        <f t="array" ref="AG31">_xlfn.IFS(AND($O31&lt;&gt;"",U31&lt;&gt;""),ABS($O31-U31),AND($O31="",U31=""),"",OR($O31&lt;&gt;"",U31&lt;&gt;""),"-")</f>
        <v>#N/A</v>
      </c>
      <c r="AH31" s="122" t="e" cm="1">
        <f t="array" ref="AH31">_xlfn.IFS(AND($O31&lt;&gt;"",V31&lt;&gt;""),ABS($O31-V31),AND($O31="",V31=""),"",OR($O31&lt;&gt;"",V31&lt;&gt;""),"-")</f>
        <v>#N/A</v>
      </c>
      <c r="AI31" s="122" t="e" cm="1">
        <f t="array" ref="AI31">_xlfn.IFS(AND($O31&lt;&gt;"",W31&lt;&gt;""),ABS($O31-W31),AND($O31="",W31=""),"",OR($O31&lt;&gt;"",W31&lt;&gt;""),"-")</f>
        <v>#N/A</v>
      </c>
      <c r="AJ31" s="122" t="e" cm="1">
        <f t="array" ref="AJ31">_xlfn.IFS(AND($O31&lt;&gt;"",X31&lt;&gt;""),ABS($O31-X31),AND($O31="",X31=""),"",OR($O31&lt;&gt;"",X31&lt;&gt;""),"-")</f>
        <v>#N/A</v>
      </c>
      <c r="AK31" s="122" t="e" cm="1">
        <f t="array" ref="AK31">_xlfn.IFS(AND($O31&lt;&gt;"",Y31&lt;&gt;""),ABS($O31-Y31),AND($O31="",Y31=""),"",OR($O31&lt;&gt;"",Y31&lt;&gt;""),"-")</f>
        <v>#N/A</v>
      </c>
      <c r="AL31" s="122" t="e" cm="1">
        <f t="array" ref="AL31">_xlfn.IFS(AND($O31&lt;&gt;"",Z31&lt;&gt;""),ABS($O31-Z31),AND($O31="",Z31=""),"",OR($O31&lt;&gt;"",Z31&lt;&gt;""),"-")</f>
        <v>#N/A</v>
      </c>
      <c r="AM31" s="122" t="e" cm="1">
        <f t="array" ref="AM31">_xlfn.IFS(AND($O31&lt;&gt;"",AA31&lt;&gt;""),ABS($O31-AA31),AND($O31="",AA31=""),"",OR($O31&lt;&gt;"",AA31&lt;&gt;""),"-")</f>
        <v>#N/A</v>
      </c>
      <c r="AN31" s="121" t="e" cm="1">
        <f t="array" ref="AN31">_xlfn.IFS(AND($P31&lt;&gt;"",Q31&lt;&gt;""),ABS($P31-Q31),AND($P31="",Q31=""),"",OR($P31&lt;&gt;"",Q31&lt;&gt;""),"-")</f>
        <v>#N/A</v>
      </c>
      <c r="AO31" s="120" t="e" cm="1">
        <f t="array" ref="AO31">_xlfn.IFS(AND($P31&lt;&gt;"",R31&lt;&gt;""),ABS($P31-R31),AND($P31="",R31=""),"",OR($P31&lt;&gt;"",R31&lt;&gt;""),"-")</f>
        <v>#N/A</v>
      </c>
      <c r="AP31" s="120" t="e" cm="1">
        <f t="array" ref="AP31">_xlfn.IFS(AND($P31&lt;&gt;"",S31&lt;&gt;""),ABS($P31-S31),AND($P31="",S31=""),"",OR($P31&lt;&gt;"",S31&lt;&gt;""),"-")</f>
        <v>#N/A</v>
      </c>
      <c r="AQ31" s="120" t="e" cm="1">
        <f t="array" ref="AQ31">_xlfn.IFS(AND($P31&lt;&gt;"",T31&lt;&gt;""),ABS($P31-T31),AND($P31="",T31=""),"",OR($P31&lt;&gt;"",T31&lt;&gt;""),"-")</f>
        <v>#N/A</v>
      </c>
      <c r="AR31" s="120" t="e" cm="1">
        <f t="array" ref="AR31">_xlfn.IFS(AND($P31&lt;&gt;"",U31&lt;&gt;""),ABS($P31-U31),AND($P31="",U31=""),"",OR($P31&lt;&gt;"",U31&lt;&gt;""),"-")</f>
        <v>#N/A</v>
      </c>
      <c r="AS31" s="120" t="e" cm="1">
        <f t="array" ref="AS31">_xlfn.IFS(AND($P31&lt;&gt;"",V31&lt;&gt;""),ABS($P31-V31),AND($P31="",V31=""),"",OR($P31&lt;&gt;"",V31&lt;&gt;""),"-")</f>
        <v>#N/A</v>
      </c>
      <c r="AT31" s="120" t="e" cm="1">
        <f t="array" ref="AT31">_xlfn.IFS(AND($P31&lt;&gt;"",W31&lt;&gt;""),ABS($P31-W31),AND($P31="",W31=""),"",OR($P31&lt;&gt;"",W31&lt;&gt;""),"-")</f>
        <v>#N/A</v>
      </c>
      <c r="AU31" s="120" t="e" cm="1">
        <f t="array" ref="AU31">_xlfn.IFS(AND($P31&lt;&gt;"",X31&lt;&gt;""),ABS($P31-X31),AND($P31="",X31=""),"",OR($P31&lt;&gt;"",X31&lt;&gt;""),"-")</f>
        <v>#N/A</v>
      </c>
      <c r="AV31" s="120" t="e" cm="1">
        <f t="array" ref="AV31">_xlfn.IFS(AND($P31&lt;&gt;"",Y31&lt;&gt;""),ABS($P31-Y31),AND($P31="",Y31=""),"",OR($P31&lt;&gt;"",Y31&lt;&gt;""),"-")</f>
        <v>#N/A</v>
      </c>
      <c r="AW31" s="120" t="e" cm="1">
        <f t="array" ref="AW31">_xlfn.IFS(AND($P31&lt;&gt;"",Z31&lt;&gt;""),ABS($P31-Z31),AND($P31="",Z31=""),"",OR($P31&lt;&gt;"",Z31&lt;&gt;""),"-")</f>
        <v>#N/A</v>
      </c>
      <c r="AX31" s="120" t="e" cm="1">
        <f t="array" ref="AX31">_xlfn.IFS(AND($P31&lt;&gt;"",AA31&lt;&gt;""),ABS($P31-AA31),AND($P31="",AA31=""),"",OR($P31&lt;&gt;"",AA31&lt;&gt;""),"-")</f>
        <v>#N/A</v>
      </c>
      <c r="AY31" s="121" t="e" cm="1">
        <f t="array" ref="AY31">_xlfn.IFS(AND($Q31&lt;&gt;"",R31&lt;&gt;""),ABS($Q31-R31),AND($Q31="",R31=""),"",OR($Q31&lt;&gt;"",R31&lt;&gt;""),"-")</f>
        <v>#N/A</v>
      </c>
      <c r="AZ31" s="334" t="e" cm="1">
        <f t="array" ref="AZ31">_xlfn.IFS(AND($Q31&lt;&gt;"",S31&lt;&gt;""),ABS($Q31-S31),AND($Q31="",S31=""),"",OR($Q31&lt;&gt;"",S31&lt;&gt;""),"-")</f>
        <v>#N/A</v>
      </c>
      <c r="BA31" s="334" t="e" cm="1">
        <f t="array" ref="BA31">_xlfn.IFS(AND($Q31&lt;&gt;"",T31&lt;&gt;""),ABS($Q31-T31),AND($Q31="",T31=""),"",OR($Q31&lt;&gt;"",T31&lt;&gt;""),"-")</f>
        <v>#N/A</v>
      </c>
      <c r="BB31" s="120" t="e" cm="1">
        <f t="array" ref="BB31">_xlfn.IFS(AND($Q31&lt;&gt;"",U31&lt;&gt;""),ABS($Q31-U31),AND($Q31="",U31=""),"",OR($Q31&lt;&gt;"",U31&lt;&gt;""),"-")</f>
        <v>#N/A</v>
      </c>
      <c r="BC31" s="120" t="e" cm="1">
        <f t="array" ref="BC31">_xlfn.IFS(AND($Q31&lt;&gt;"",V31&lt;&gt;""),ABS($Q31-V31),AND($Q31="",V31=""),"",OR($Q31&lt;&gt;"",V31&lt;&gt;""),"-")</f>
        <v>#N/A</v>
      </c>
      <c r="BD31" s="120" t="e" cm="1">
        <f t="array" ref="BD31">_xlfn.IFS(AND($Q31&lt;&gt;"",W31&lt;&gt;""),ABS($Q31-W31),AND($Q31="",W31=""),"",OR($Q31&lt;&gt;"",W31&lt;&gt;""),"-")</f>
        <v>#N/A</v>
      </c>
      <c r="BE31" s="120" t="e" cm="1">
        <f t="array" ref="BE31">_xlfn.IFS(AND($Q31&lt;&gt;"",X31&lt;&gt;""),ABS($Q31-X31),AND($Q31="",X31=""),"",OR($Q31&lt;&gt;"",X31&lt;&gt;""),"-")</f>
        <v>#N/A</v>
      </c>
      <c r="BF31" s="120" t="e" cm="1">
        <f t="array" ref="BF31">_xlfn.IFS(AND($Q31&lt;&gt;"",Y31&lt;&gt;""),ABS($Q31-Y31),AND($Q31="",Y31=""),"",OR($Q31&lt;&gt;"",Y31&lt;&gt;""),"-")</f>
        <v>#N/A</v>
      </c>
      <c r="BG31" s="120" t="e" cm="1">
        <f t="array" ref="BG31">_xlfn.IFS(AND($Q31&lt;&gt;"",Z31&lt;&gt;""),ABS($Q31-Z31),AND($Q31="",Z31=""),"",OR($Q31&lt;&gt;"",Z31&lt;&gt;""),"-")</f>
        <v>#N/A</v>
      </c>
      <c r="BH31" s="120" t="e" cm="1">
        <f t="array" ref="BH31">_xlfn.IFS(AND($Q31&lt;&gt;"",AA31&lt;&gt;""),ABS($Q31-AA31),AND($Q31="",AA31=""),"",OR($Q31&lt;&gt;"",AA31&lt;&gt;""),"-")</f>
        <v>#N/A</v>
      </c>
      <c r="BI31" s="121" t="e" cm="1">
        <f t="array" ref="BI31">_xlfn.IFS(AND($R31&lt;&gt;"",S31&lt;&gt;""),ABS($R31-S31),AND($R31="",S31=""),"",OR($R31&lt;&gt;"",S31&lt;&gt;""),"-")</f>
        <v>#N/A</v>
      </c>
      <c r="BJ31" s="120" t="e" cm="1">
        <f t="array" ref="BJ31">_xlfn.IFS(AND($R31&lt;&gt;"",T31&lt;&gt;""),ABS($R31-T31),AND($R31="",T31=""),"",OR($R31&lt;&gt;"",T31&lt;&gt;""),"-")</f>
        <v>#N/A</v>
      </c>
      <c r="BK31" s="334" t="e" cm="1">
        <f t="array" ref="BK31">_xlfn.IFS(AND($R31&lt;&gt;"",U31&lt;&gt;""),ABS($R31-U31),AND($R31="",U31=""),"",OR($R31&lt;&gt;"",U31&lt;&gt;""),"-")</f>
        <v>#N/A</v>
      </c>
      <c r="BL31" s="120" t="e" cm="1">
        <f t="array" ref="BL31">_xlfn.IFS(AND($R31&lt;&gt;"",V31&lt;&gt;""),ABS($R31-V31),AND($R31="",V31=""),"",OR($R31&lt;&gt;"",V31&lt;&gt;""),"-")</f>
        <v>#N/A</v>
      </c>
      <c r="BM31" s="120" t="e" cm="1">
        <f t="array" ref="BM31">_xlfn.IFS(AND($R31&lt;&gt;"",W31&lt;&gt;""),ABS($R31-W31),AND($R31="",W31=""),"",OR($R31&lt;&gt;"",W31&lt;&gt;""),"-")</f>
        <v>#N/A</v>
      </c>
      <c r="BN31" s="120" t="e" cm="1">
        <f t="array" ref="BN31">_xlfn.IFS(AND($R31&lt;&gt;"",X31&lt;&gt;""),ABS($R31-X31),AND($R31="",X31=""),"",OR($R31&lt;&gt;"",X31&lt;&gt;""),"-")</f>
        <v>#N/A</v>
      </c>
      <c r="BO31" s="120" t="e" cm="1">
        <f t="array" ref="BO31">_xlfn.IFS(AND($R31&lt;&gt;"",Y31&lt;&gt;""),ABS($R31-Y31),AND($R31="",Y31=""),"",OR($R31&lt;&gt;"",Y31&lt;&gt;""),"-")</f>
        <v>#N/A</v>
      </c>
      <c r="BP31" s="120" t="e" cm="1">
        <f t="array" ref="BP31">_xlfn.IFS(AND($R31&lt;&gt;"",Z31&lt;&gt;""),ABS($R31-Z31),AND($R31="",Z31=""),"",OR($R31&lt;&gt;"",Z31&lt;&gt;""),"-")</f>
        <v>#N/A</v>
      </c>
      <c r="BQ31" s="120" t="e" cm="1">
        <f t="array" ref="BQ31">_xlfn.IFS(AND($R31&lt;&gt;"",AA31&lt;&gt;""),ABS($R31-AA31),AND($R31="",AA31=""),"",OR($R31&lt;&gt;"",AA31&lt;&gt;""),"-")</f>
        <v>#N/A</v>
      </c>
      <c r="BR31" s="121" t="e" cm="1">
        <f t="array" ref="BR31">_xlfn.IFS(AND($S31&lt;&gt;"",T31&lt;&gt;""),ABS($S31-T31),AND($S31="",T31=""),"",OR($S31&lt;&gt;"",T31&lt;&gt;""),"-")</f>
        <v>#N/A</v>
      </c>
      <c r="BS31" s="334" t="e" cm="1">
        <f t="array" ref="BS31">_xlfn.IFS(AND($S31&lt;&gt;"",U31&lt;&gt;""),ABS($S31-U31),AND($S31="",U31=""),"",OR($S31&lt;&gt;"",U31&lt;&gt;""),"-")</f>
        <v>#N/A</v>
      </c>
      <c r="BT31" s="120" t="e" cm="1">
        <f t="array" ref="BT31">_xlfn.IFS(AND($S31&lt;&gt;"",V31&lt;&gt;""),ABS($S31-V31),AND($S31="",V31=""),"",OR($S31&lt;&gt;"",V31&lt;&gt;""),"-")</f>
        <v>#N/A</v>
      </c>
      <c r="BU31" s="120" t="e" cm="1">
        <f t="array" ref="BU31">_xlfn.IFS(AND($S31&lt;&gt;"",W31&lt;&gt;""),ABS($S31-W31),AND($S31="",W31=""),"",OR($S31&lt;&gt;"",W31&lt;&gt;""),"-")</f>
        <v>#N/A</v>
      </c>
      <c r="BV31" s="120" t="e" cm="1">
        <f t="array" ref="BV31">_xlfn.IFS(AND($S31&lt;&gt;"",X31&lt;&gt;""),ABS($S31-X31),AND($S31="",X31=""),"",OR($S31&lt;&gt;"",X31&lt;&gt;""),"-")</f>
        <v>#N/A</v>
      </c>
      <c r="BW31" s="120" t="e" cm="1">
        <f t="array" ref="BW31">_xlfn.IFS(AND($S31&lt;&gt;"",Y31&lt;&gt;""),ABS($S31-Y31),AND($S31="",Y31=""),"",OR($S31&lt;&gt;"",Y31&lt;&gt;""),"-")</f>
        <v>#N/A</v>
      </c>
      <c r="BX31" s="120" t="e" cm="1">
        <f t="array" ref="BX31">_xlfn.IFS(AND($S31&lt;&gt;"",Z31&lt;&gt;""),ABS($S31-Z31),AND($S31="",Z31=""),"",OR($S31&lt;&gt;"",Z31&lt;&gt;""),"-")</f>
        <v>#N/A</v>
      </c>
      <c r="BY31" s="120" t="e" cm="1">
        <f t="array" ref="BY31">_xlfn.IFS(AND($S31&lt;&gt;"",AA31&lt;&gt;""),ABS($S31-AA31),AND($S31="",AA31=""),"",OR($S31&lt;&gt;"",AA31&lt;&gt;""),"-")</f>
        <v>#N/A</v>
      </c>
      <c r="BZ31" s="121" t="e" cm="1">
        <f t="array" ref="BZ31">_xlfn.IFS(AND($T31&lt;&gt;"",U31&lt;&gt;""),ABS($T31-U31),AND($T31="",U31=""),"",OR($T31&lt;&gt;"",U31&lt;&gt;""),"-")</f>
        <v>#N/A</v>
      </c>
      <c r="CA31" s="120" t="e" cm="1">
        <f t="array" ref="CA31">_xlfn.IFS(AND($T31&lt;&gt;"",V31&lt;&gt;""),ABS($T31-V31),AND($T31="",V31=""),"",OR($T31&lt;&gt;"",V31&lt;&gt;""),"-")</f>
        <v>#N/A</v>
      </c>
      <c r="CB31" s="120" t="e" cm="1">
        <f t="array" ref="CB31">_xlfn.IFS(AND($T31&lt;&gt;"",W31&lt;&gt;""),ABS($T31-W31),AND($T31="",W31=""),"",OR($T31&lt;&gt;"",W31&lt;&gt;""),"-")</f>
        <v>#N/A</v>
      </c>
      <c r="CC31" s="120" t="e" cm="1">
        <f t="array" ref="CC31">_xlfn.IFS(AND($T31&lt;&gt;"",X31&lt;&gt;""),ABS($T31-X31),AND($T31="",X31=""),"",OR($T31&lt;&gt;"",X31&lt;&gt;""),"-")</f>
        <v>#N/A</v>
      </c>
      <c r="CD31" s="120" t="e" cm="1">
        <f t="array" ref="CD31">_xlfn.IFS(AND($T31&lt;&gt;"",Y31&lt;&gt;""),ABS($T31-Y31),AND($T31="",Y31=""),"",OR($T31&lt;&gt;"",Y31&lt;&gt;""),"-")</f>
        <v>#N/A</v>
      </c>
      <c r="CE31" s="120" t="e" cm="1">
        <f t="array" ref="CE31">_xlfn.IFS(AND($T31&lt;&gt;"",Z31&lt;&gt;""),ABS($T31-Z31),AND($T31="",Z31=""),"",OR($T31&lt;&gt;"",Z31&lt;&gt;""),"-")</f>
        <v>#N/A</v>
      </c>
      <c r="CF31" s="120" t="e" cm="1">
        <f t="array" ref="CF31">_xlfn.IFS(AND($T31&lt;&gt;"",AA31&lt;&gt;""),ABS($T31-AA31),AND($T31="",AA31=""),"",OR($T31&lt;&gt;"",AA31&lt;&gt;""),"-")</f>
        <v>#N/A</v>
      </c>
      <c r="CG31" s="121" t="e" cm="1">
        <f t="array" ref="CG31">_xlfn.IFS(AND($U31&lt;&gt;"",V31&lt;&gt;""),ABS($U31-V31),AND($U31="",V31=""),"",OR($U31&lt;&gt;"",V31&lt;&gt;""),"-")</f>
        <v>#N/A</v>
      </c>
      <c r="CH31" s="120" t="e" cm="1">
        <f t="array" ref="CH31">_xlfn.IFS(AND($U31&lt;&gt;"",W31&lt;&gt;""),ABS($U31-W31),AND($U31="",W31=""),"",OR($U31&lt;&gt;"",W31&lt;&gt;""),"-")</f>
        <v>#N/A</v>
      </c>
      <c r="CI31" s="120" t="e" cm="1">
        <f t="array" ref="CI31">_xlfn.IFS(AND($U31&lt;&gt;"",X31&lt;&gt;""),ABS($U31-X31),AND($U31="",X31=""),"",OR($U31&lt;&gt;"",X31&lt;&gt;""),"-")</f>
        <v>#N/A</v>
      </c>
      <c r="CJ31" s="120" t="e" cm="1">
        <f t="array" ref="CJ31">_xlfn.IFS(AND($U31&lt;&gt;"",Y31&lt;&gt;""),ABS($U31-Y31),AND($U31="",Y31=""),"",OR($U31&lt;&gt;"",Y31&lt;&gt;""),"-")</f>
        <v>#N/A</v>
      </c>
      <c r="CK31" s="120" t="e" cm="1">
        <f t="array" ref="CK31">_xlfn.IFS(AND($U31&lt;&gt;"",Z31&lt;&gt;""),ABS($U31-Z31),AND($U31="",Z31=""),"",OR($U31&lt;&gt;"",Z31&lt;&gt;""),"-")</f>
        <v>#N/A</v>
      </c>
      <c r="CL31" s="120" t="e" cm="1">
        <f t="array" ref="CL31">_xlfn.IFS(AND($U31&lt;&gt;"",AA31&lt;&gt;""),ABS($U31-AA31),AND($U31="",AA31=""),"",OR($U31&lt;&gt;"",AA31&lt;&gt;""),"-")</f>
        <v>#N/A</v>
      </c>
      <c r="CM31" s="121" t="e" cm="1">
        <f t="array" ref="CM31">_xlfn.IFS(AND($V31&lt;&gt;"",W31&lt;&gt;""),ABS($V31-W31),AND($V31="",W31=""),"",OR($V31&lt;&gt;"",W31&lt;&gt;""),"-")</f>
        <v>#N/A</v>
      </c>
      <c r="CN31" s="120" t="e" cm="1">
        <f t="array" ref="CN31">_xlfn.IFS(AND($V31&lt;&gt;"",X31&lt;&gt;""),ABS($V31-X31),AND($V31="",X31=""),"",OR($V31&lt;&gt;"",X31&lt;&gt;""),"-")</f>
        <v>#N/A</v>
      </c>
      <c r="CO31" s="120" t="e" cm="1">
        <f t="array" ref="CO31">_xlfn.IFS(AND($V31&lt;&gt;"",Y31&lt;&gt;""),ABS($V31-Y31),AND($V31="",Y31=""),"",OR($V31&lt;&gt;"",Y31&lt;&gt;""),"-")</f>
        <v>#N/A</v>
      </c>
      <c r="CP31" s="120" t="e" cm="1">
        <f t="array" ref="CP31">_xlfn.IFS(AND($V31&lt;&gt;"",Z31&lt;&gt;""),ABS($V31-Z31),AND($V31="",Z31=""),"",OR($V31&lt;&gt;"",Z31&lt;&gt;""),"-")</f>
        <v>#N/A</v>
      </c>
      <c r="CQ31" s="120" t="e" cm="1">
        <f t="array" ref="CQ31">_xlfn.IFS(AND($V31&lt;&gt;"",AA31&lt;&gt;""),ABS($V31-AA31),AND($V31="",AA31=""),"",OR($V31&lt;&gt;"",AA31&lt;&gt;""),"-")</f>
        <v>#N/A</v>
      </c>
      <c r="CR31" s="121" t="e" cm="1">
        <f t="array" ref="CR31">_xlfn.IFS(AND($W31&lt;&gt;"",X31&lt;&gt;""),ABS($W31-X31),AND($W31="",X31=""),"",OR($W31&lt;&gt;"",X31&lt;&gt;""),"-")</f>
        <v>#N/A</v>
      </c>
      <c r="CS31" s="120" t="e" cm="1">
        <f t="array" ref="CS31">_xlfn.IFS(AND($W31&lt;&gt;"",Y31&lt;&gt;""),ABS($W31-Y31),AND($W31="",Y31=""),"",OR($W31&lt;&gt;"",Y31&lt;&gt;""),"-")</f>
        <v>#N/A</v>
      </c>
      <c r="CT31" s="120" t="e" cm="1">
        <f t="array" ref="CT31">_xlfn.IFS(AND($W31&lt;&gt;"",Z31&lt;&gt;""),ABS($W31-Z31),AND($W31="",Z31=""),"",OR($W31&lt;&gt;"",Z31&lt;&gt;""),"-")</f>
        <v>#N/A</v>
      </c>
      <c r="CU31" s="120" t="e" cm="1">
        <f t="array" ref="CU31">_xlfn.IFS(AND($W31&lt;&gt;"",AA31&lt;&gt;""),ABS($W31-AA31),AND($W31="",AA31=""),"",OR($W31&lt;&gt;"",AA31&lt;&gt;""),"-")</f>
        <v>#N/A</v>
      </c>
      <c r="CV31" s="121" t="e" cm="1">
        <f t="array" ref="CV31">_xlfn.IFS(AND($X31&lt;&gt;"",Y31&lt;&gt;""),ABS($X31-Y31),AND($X31="",Y31=""),"",OR($X31&lt;&gt;"",Y31&lt;&gt;""),"-")</f>
        <v>#N/A</v>
      </c>
      <c r="CW31" s="120" t="e" cm="1">
        <f t="array" ref="CW31">_xlfn.IFS(AND($X31&lt;&gt;"",Z31&lt;&gt;""),ABS($X31-Z31),AND($X31="",Z31=""),"",OR($X31&lt;&gt;"",Z31&lt;&gt;""),"-")</f>
        <v>#N/A</v>
      </c>
      <c r="CX31" s="120" t="e" cm="1">
        <f t="array" ref="CX31">_xlfn.IFS(AND($X31&lt;&gt;"",AA31&lt;&gt;""),ABS($X31-AA31),AND($X31="",AA31=""),"",OR($X31&lt;&gt;"",AA31&lt;&gt;""),"-")</f>
        <v>#N/A</v>
      </c>
      <c r="CY31" s="121" t="e" cm="1">
        <f t="array" ref="CY31">_xlfn.IFS(AND($Y31&lt;&gt;"",Z31&lt;&gt;""),ABS($Y31-Z31),AND($Y31="",Z31=""),"",OR($Y31&lt;&gt;"",Z31&lt;&gt;""),"-")</f>
        <v>#N/A</v>
      </c>
      <c r="CZ31" s="120" t="e" cm="1">
        <f t="array" ref="CZ31">_xlfn.IFS(AND($Y31&lt;&gt;"",AA31&lt;&gt;""),ABS($Y31-AA31),AND($Y31="",AA31=""),"",OR($Y31&lt;&gt;"",AA31&lt;&gt;""),"-")</f>
        <v>#N/A</v>
      </c>
      <c r="DA31" s="121" t="e" cm="1">
        <f t="array" ref="DA31">_xlfn.IFS(AND($Z31&lt;&gt;"",AA31&lt;&gt;""),ABS($Z31-AA31),AND($Z31="",AA31=""),"",OR($Z31&lt;&gt;"",AA31&lt;&gt;""),"-")</f>
        <v>#N/A</v>
      </c>
    </row>
    <row r="32" spans="1:105" x14ac:dyDescent="0.2">
      <c r="A32" s="260" t="s">
        <v>5</v>
      </c>
      <c r="B32" s="259" t="e">
        <f>VLOOKUP($A32,Merged_couplings!$B:$BU,MATCH(B$1,Merged_couplings!$B$1:$BU$1,0),FALSE)</f>
        <v>#N/A</v>
      </c>
      <c r="C32" s="258" t="e">
        <f>VLOOKUP($A32,Merged_couplings!$B:$BU,MATCH(C$1,Merged_couplings!$B$1:$BU$1,0),FALSE)</f>
        <v>#N/A</v>
      </c>
      <c r="D32" s="258" t="e">
        <f>VLOOKUP($A32,Merged_couplings!$B:$BU,MATCH(D$1,Merged_couplings!$B$1:$BU$1,0),FALSE)</f>
        <v>#N/A</v>
      </c>
      <c r="E32" s="258" t="e">
        <f>VLOOKUP($A32,Merged_couplings!$B:$BU,MATCH(E$1,Merged_couplings!$B$1:$BU$1,0),FALSE)</f>
        <v>#N/A</v>
      </c>
      <c r="F32" s="258" t="e">
        <f>VLOOKUP($A32,Merged_couplings!$B:$BU,MATCH(F$1,Merged_couplings!$B$1:$BU$1,0),FALSE)</f>
        <v>#N/A</v>
      </c>
      <c r="G32" s="258" t="e">
        <f>VLOOKUP($A32,Merged_couplings!$B:$BU,MATCH(G$1,Merged_couplings!$B$1:$BU$1,0),FALSE)</f>
        <v>#N/A</v>
      </c>
      <c r="H32" s="258" t="e">
        <f>VLOOKUP($A32,Merged_couplings!$B:$BU,MATCH(H$1,Merged_couplings!$B$1:$BU$1,0),FALSE)</f>
        <v>#N/A</v>
      </c>
      <c r="I32" s="258" t="e">
        <f>VLOOKUP($A32,Merged_couplings!$B:$BU,MATCH(I$1,Merged_couplings!$B$1:$BU$1,0),FALSE)</f>
        <v>#N/A</v>
      </c>
      <c r="J32" s="258" t="e">
        <f>VLOOKUP($A32,Merged_couplings!$B:$BU,MATCH(J$1,Merged_couplings!$B$1:$BU$1,0),FALSE)</f>
        <v>#N/A</v>
      </c>
      <c r="K32" s="258" t="e">
        <f>VLOOKUP($A32,Merged_couplings!$B:$BU,MATCH(K$1,Merged_couplings!$B$1:$BU$1,0),FALSE)</f>
        <v>#N/A</v>
      </c>
      <c r="L32" s="258" t="e">
        <f>VLOOKUP($A32,Merged_couplings!$B:$BU,MATCH(L$1,Merged_couplings!$B$1:$BU$1,0),FALSE)</f>
        <v>#N/A</v>
      </c>
      <c r="M32" s="258" t="e">
        <f>VLOOKUP($A32,Merged_couplings!$B:$BU,MATCH(M$1,Merged_couplings!$B$1:$BU$1,0),FALSE)</f>
        <v>#N/A</v>
      </c>
      <c r="N32" s="258" t="e">
        <f>VLOOKUP($A32,Merged_couplings!$B:$BU,MATCH(N$1,Merged_couplings!$B$1:$BU$1,0),FALSE)</f>
        <v>#N/A</v>
      </c>
      <c r="O32" s="121" t="e">
        <f>IF(OR(B32="BIG",B32="BI-",B32="-IG"),VLOOKUP($A32,Merged_couplings!$B:$BU,MATCH(O$1,Merged_couplings!$B$1:$BU$1,0),FALSE),"")</f>
        <v>#N/A</v>
      </c>
      <c r="P32" s="120" t="e">
        <f>IF(OR(C32="BIG",C32="BI-",C32="-IG"),VLOOKUP($A32,Merged_couplings!$B:$BU,MATCH(P$1,Merged_couplings!$B$1:$BU$1,0),FALSE),"")</f>
        <v>#N/A</v>
      </c>
      <c r="Q32" s="120" t="e">
        <f>IF(OR(D32="BIG",D32="BI-",D32="-IG"),VLOOKUP($A32,Merged_couplings!$B:$BU,MATCH(Q$1,Merged_couplings!$B$1:$BU$1,0),FALSE),"")</f>
        <v>#N/A</v>
      </c>
      <c r="R32" s="120" t="e">
        <f t="shared" si="2"/>
        <v>#N/A</v>
      </c>
      <c r="S32" s="120" t="e">
        <f t="shared" si="2"/>
        <v>#N/A</v>
      </c>
      <c r="T32" s="120" t="e">
        <f t="shared" si="2"/>
        <v>#N/A</v>
      </c>
      <c r="U32" s="120" t="e">
        <f>IF(OR(H32="BIG",H32="BI-",H32="-IG"),VLOOKUP($A32,Merged_couplings!$B:$BU,MATCH(U$1,Merged_couplings!$B$1:$BU$1,0),FALSE),"")</f>
        <v>#N/A</v>
      </c>
      <c r="V32" s="120" t="e">
        <f>IF(OR(I32="BIG",I32="BI-",I32="-IG"),VLOOKUP($A32,Merged_couplings!$B:$BU,MATCH(V$1,Merged_couplings!$B$1:$BU$1,0),FALSE),"")</f>
        <v>#N/A</v>
      </c>
      <c r="W32" s="120" t="e">
        <f t="shared" si="1"/>
        <v>#N/A</v>
      </c>
      <c r="X32" s="120" t="e">
        <f>IF(OR(K32="BIG",K32="BI-",K32="-IG"),VLOOKUP($A32,Merged_couplings!$B:$BU,MATCH(X$1,Merged_couplings!$B$1:$BU$1,0),FALSE),"")</f>
        <v>#N/A</v>
      </c>
      <c r="Y32" s="120" t="e">
        <f>IF(OR(L32="BIG",L32="BI-",L32="-IG"),VLOOKUP($A32,Merged_couplings!$B:$BU,MATCH(Y$1,Merged_couplings!$B$1:$BU$1,0),FALSE),"")</f>
        <v>#N/A</v>
      </c>
      <c r="Z32" s="120" t="e">
        <f>IF(OR(M32="BIG",M32="BI-",M32="-IG"),VLOOKUP($A32,Merged_couplings!$B:$BU,MATCH(Z$1,Merged_couplings!$B$1:$BU$1,0),FALSE),"")</f>
        <v>#N/A</v>
      </c>
      <c r="AA32" s="120" t="e">
        <f>IF(OR(N32="BIG",N32="BI-",N32="-IG"),VLOOKUP($A32,Merged_couplings!$B:$BU,MATCH(AA$1,Merged_couplings!$B$1:$BU$1,0),FALSE),"")</f>
        <v>#N/A</v>
      </c>
      <c r="AB32" s="123" t="e" cm="1">
        <f t="array" ref="AB32">_xlfn.IFS(AND($O32&lt;&gt;"",P32&lt;&gt;""),ABS($O32-P32),AND($O32="",P32=""),"",OR($O32&lt;&gt;"",P32&lt;&gt;""),"-")</f>
        <v>#N/A</v>
      </c>
      <c r="AC32" s="122" t="e" cm="1">
        <f t="array" ref="AC32">_xlfn.IFS(AND($O32&lt;&gt;"",Q32&lt;&gt;""),ABS($O32-Q32),AND($O32="",Q32=""),"",OR($O32&lt;&gt;"",Q32&lt;&gt;""),"-")</f>
        <v>#N/A</v>
      </c>
      <c r="AD32" s="122" t="e" cm="1">
        <f t="array" ref="AD32">_xlfn.IFS(AND($O32&lt;&gt;"",R32&lt;&gt;""),ABS($O32-R32),AND($O32="",R32=""),"",OR($O32&lt;&gt;"",R32&lt;&gt;""),"-")</f>
        <v>#N/A</v>
      </c>
      <c r="AE32" s="122" t="e" cm="1">
        <f t="array" ref="AE32">_xlfn.IFS(AND($O32&lt;&gt;"",S32&lt;&gt;""),ABS($O32-S32),AND($O32="",S32=""),"",OR($O32&lt;&gt;"",S32&lt;&gt;""),"-")</f>
        <v>#N/A</v>
      </c>
      <c r="AF32" s="122" t="e" cm="1">
        <f t="array" ref="AF32">_xlfn.IFS(AND($O32&lt;&gt;"",T32&lt;&gt;""),ABS($O32-T32),AND($O32="",T32=""),"",OR($O32&lt;&gt;"",T32&lt;&gt;""),"-")</f>
        <v>#N/A</v>
      </c>
      <c r="AG32" s="122" t="e" cm="1">
        <f t="array" ref="AG32">_xlfn.IFS(AND($O32&lt;&gt;"",U32&lt;&gt;""),ABS($O32-U32),AND($O32="",U32=""),"",OR($O32&lt;&gt;"",U32&lt;&gt;""),"-")</f>
        <v>#N/A</v>
      </c>
      <c r="AH32" s="122" t="e" cm="1">
        <f t="array" ref="AH32">_xlfn.IFS(AND($O32&lt;&gt;"",V32&lt;&gt;""),ABS($O32-V32),AND($O32="",V32=""),"",OR($O32&lt;&gt;"",V32&lt;&gt;""),"-")</f>
        <v>#N/A</v>
      </c>
      <c r="AI32" s="122" t="e" cm="1">
        <f t="array" ref="AI32">_xlfn.IFS(AND($O32&lt;&gt;"",W32&lt;&gt;""),ABS($O32-W32),AND($O32="",W32=""),"",OR($O32&lt;&gt;"",W32&lt;&gt;""),"-")</f>
        <v>#N/A</v>
      </c>
      <c r="AJ32" s="122" t="e" cm="1">
        <f t="array" ref="AJ32">_xlfn.IFS(AND($O32&lt;&gt;"",X32&lt;&gt;""),ABS($O32-X32),AND($O32="",X32=""),"",OR($O32&lt;&gt;"",X32&lt;&gt;""),"-")</f>
        <v>#N/A</v>
      </c>
      <c r="AK32" s="122" t="e" cm="1">
        <f t="array" ref="AK32">_xlfn.IFS(AND($O32&lt;&gt;"",Y32&lt;&gt;""),ABS($O32-Y32),AND($O32="",Y32=""),"",OR($O32&lt;&gt;"",Y32&lt;&gt;""),"-")</f>
        <v>#N/A</v>
      </c>
      <c r="AL32" s="122" t="e" cm="1">
        <f t="array" ref="AL32">_xlfn.IFS(AND($O32&lt;&gt;"",Z32&lt;&gt;""),ABS($O32-Z32),AND($O32="",Z32=""),"",OR($O32&lt;&gt;"",Z32&lt;&gt;""),"-")</f>
        <v>#N/A</v>
      </c>
      <c r="AM32" s="122" t="e" cm="1">
        <f t="array" ref="AM32">_xlfn.IFS(AND($O32&lt;&gt;"",AA32&lt;&gt;""),ABS($O32-AA32),AND($O32="",AA32=""),"",OR($O32&lt;&gt;"",AA32&lt;&gt;""),"-")</f>
        <v>#N/A</v>
      </c>
      <c r="AN32" s="121" t="e" cm="1">
        <f t="array" ref="AN32">_xlfn.IFS(AND($P32&lt;&gt;"",Q32&lt;&gt;""),ABS($P32-Q32),AND($P32="",Q32=""),"",OR($P32&lt;&gt;"",Q32&lt;&gt;""),"-")</f>
        <v>#N/A</v>
      </c>
      <c r="AO32" s="120" t="e" cm="1">
        <f t="array" ref="AO32">_xlfn.IFS(AND($P32&lt;&gt;"",R32&lt;&gt;""),ABS($P32-R32),AND($P32="",R32=""),"",OR($P32&lt;&gt;"",R32&lt;&gt;""),"-")</f>
        <v>#N/A</v>
      </c>
      <c r="AP32" s="120" t="e" cm="1">
        <f t="array" ref="AP32">_xlfn.IFS(AND($P32&lt;&gt;"",S32&lt;&gt;""),ABS($P32-S32),AND($P32="",S32=""),"",OR($P32&lt;&gt;"",S32&lt;&gt;""),"-")</f>
        <v>#N/A</v>
      </c>
      <c r="AQ32" s="120" t="e" cm="1">
        <f t="array" ref="AQ32">_xlfn.IFS(AND($P32&lt;&gt;"",T32&lt;&gt;""),ABS($P32-T32),AND($P32="",T32=""),"",OR($P32&lt;&gt;"",T32&lt;&gt;""),"-")</f>
        <v>#N/A</v>
      </c>
      <c r="AR32" s="120" t="e" cm="1">
        <f t="array" ref="AR32">_xlfn.IFS(AND($P32&lt;&gt;"",U32&lt;&gt;""),ABS($P32-U32),AND($P32="",U32=""),"",OR($P32&lt;&gt;"",U32&lt;&gt;""),"-")</f>
        <v>#N/A</v>
      </c>
      <c r="AS32" s="120" t="e" cm="1">
        <f t="array" ref="AS32">_xlfn.IFS(AND($P32&lt;&gt;"",V32&lt;&gt;""),ABS($P32-V32),AND($P32="",V32=""),"",OR($P32&lt;&gt;"",V32&lt;&gt;""),"-")</f>
        <v>#N/A</v>
      </c>
      <c r="AT32" s="120" t="e" cm="1">
        <f t="array" ref="AT32">_xlfn.IFS(AND($P32&lt;&gt;"",W32&lt;&gt;""),ABS($P32-W32),AND($P32="",W32=""),"",OR($P32&lt;&gt;"",W32&lt;&gt;""),"-")</f>
        <v>#N/A</v>
      </c>
      <c r="AU32" s="120" t="e" cm="1">
        <f t="array" ref="AU32">_xlfn.IFS(AND($P32&lt;&gt;"",X32&lt;&gt;""),ABS($P32-X32),AND($P32="",X32=""),"",OR($P32&lt;&gt;"",X32&lt;&gt;""),"-")</f>
        <v>#N/A</v>
      </c>
      <c r="AV32" s="120" t="e" cm="1">
        <f t="array" ref="AV32">_xlfn.IFS(AND($P32&lt;&gt;"",Y32&lt;&gt;""),ABS($P32-Y32),AND($P32="",Y32=""),"",OR($P32&lt;&gt;"",Y32&lt;&gt;""),"-")</f>
        <v>#N/A</v>
      </c>
      <c r="AW32" s="120" t="e" cm="1">
        <f t="array" ref="AW32">_xlfn.IFS(AND($P32&lt;&gt;"",Z32&lt;&gt;""),ABS($P32-Z32),AND($P32="",Z32=""),"",OR($P32&lt;&gt;"",Z32&lt;&gt;""),"-")</f>
        <v>#N/A</v>
      </c>
      <c r="AX32" s="120" t="e" cm="1">
        <f t="array" ref="AX32">_xlfn.IFS(AND($P32&lt;&gt;"",AA32&lt;&gt;""),ABS($P32-AA32),AND($P32="",AA32=""),"",OR($P32&lt;&gt;"",AA32&lt;&gt;""),"-")</f>
        <v>#N/A</v>
      </c>
      <c r="AY32" s="121" t="e" cm="1">
        <f t="array" ref="AY32">_xlfn.IFS(AND($Q32&lt;&gt;"",R32&lt;&gt;""),ABS($Q32-R32),AND($Q32="",R32=""),"",OR($Q32&lt;&gt;"",R32&lt;&gt;""),"-")</f>
        <v>#N/A</v>
      </c>
      <c r="AZ32" s="334" t="e" cm="1">
        <f t="array" ref="AZ32">_xlfn.IFS(AND($Q32&lt;&gt;"",S32&lt;&gt;""),ABS($Q32-S32),AND($Q32="",S32=""),"",OR($Q32&lt;&gt;"",S32&lt;&gt;""),"-")</f>
        <v>#N/A</v>
      </c>
      <c r="BA32" s="334" t="e" cm="1">
        <f t="array" ref="BA32">_xlfn.IFS(AND($Q32&lt;&gt;"",T32&lt;&gt;""),ABS($Q32-T32),AND($Q32="",T32=""),"",OR($Q32&lt;&gt;"",T32&lt;&gt;""),"-")</f>
        <v>#N/A</v>
      </c>
      <c r="BB32" s="120" t="e" cm="1">
        <f t="array" ref="BB32">_xlfn.IFS(AND($Q32&lt;&gt;"",U32&lt;&gt;""),ABS($Q32-U32),AND($Q32="",U32=""),"",OR($Q32&lt;&gt;"",U32&lt;&gt;""),"-")</f>
        <v>#N/A</v>
      </c>
      <c r="BC32" s="120" t="e" cm="1">
        <f t="array" ref="BC32">_xlfn.IFS(AND($Q32&lt;&gt;"",V32&lt;&gt;""),ABS($Q32-V32),AND($Q32="",V32=""),"",OR($Q32&lt;&gt;"",V32&lt;&gt;""),"-")</f>
        <v>#N/A</v>
      </c>
      <c r="BD32" s="120" t="e" cm="1">
        <f t="array" ref="BD32">_xlfn.IFS(AND($Q32&lt;&gt;"",W32&lt;&gt;""),ABS($Q32-W32),AND($Q32="",W32=""),"",OR($Q32&lt;&gt;"",W32&lt;&gt;""),"-")</f>
        <v>#N/A</v>
      </c>
      <c r="BE32" s="120" t="e" cm="1">
        <f t="array" ref="BE32">_xlfn.IFS(AND($Q32&lt;&gt;"",X32&lt;&gt;""),ABS($Q32-X32),AND($Q32="",X32=""),"",OR($Q32&lt;&gt;"",X32&lt;&gt;""),"-")</f>
        <v>#N/A</v>
      </c>
      <c r="BF32" s="120" t="e" cm="1">
        <f t="array" ref="BF32">_xlfn.IFS(AND($Q32&lt;&gt;"",Y32&lt;&gt;""),ABS($Q32-Y32),AND($Q32="",Y32=""),"",OR($Q32&lt;&gt;"",Y32&lt;&gt;""),"-")</f>
        <v>#N/A</v>
      </c>
      <c r="BG32" s="120" t="e" cm="1">
        <f t="array" ref="BG32">_xlfn.IFS(AND($Q32&lt;&gt;"",Z32&lt;&gt;""),ABS($Q32-Z32),AND($Q32="",Z32=""),"",OR($Q32&lt;&gt;"",Z32&lt;&gt;""),"-")</f>
        <v>#N/A</v>
      </c>
      <c r="BH32" s="120" t="e" cm="1">
        <f t="array" ref="BH32">_xlfn.IFS(AND($Q32&lt;&gt;"",AA32&lt;&gt;""),ABS($Q32-AA32),AND($Q32="",AA32=""),"",OR($Q32&lt;&gt;"",AA32&lt;&gt;""),"-")</f>
        <v>#N/A</v>
      </c>
      <c r="BI32" s="121" t="e" cm="1">
        <f t="array" ref="BI32">_xlfn.IFS(AND($R32&lt;&gt;"",S32&lt;&gt;""),ABS($R32-S32),AND($R32="",S32=""),"",OR($R32&lt;&gt;"",S32&lt;&gt;""),"-")</f>
        <v>#N/A</v>
      </c>
      <c r="BJ32" s="120" t="e" cm="1">
        <f t="array" ref="BJ32">_xlfn.IFS(AND($R32&lt;&gt;"",T32&lt;&gt;""),ABS($R32-T32),AND($R32="",T32=""),"",OR($R32&lt;&gt;"",T32&lt;&gt;""),"-")</f>
        <v>#N/A</v>
      </c>
      <c r="BK32" s="334" t="e" cm="1">
        <f t="array" ref="BK32">_xlfn.IFS(AND($R32&lt;&gt;"",U32&lt;&gt;""),ABS($R32-U32),AND($R32="",U32=""),"",OR($R32&lt;&gt;"",U32&lt;&gt;""),"-")</f>
        <v>#N/A</v>
      </c>
      <c r="BL32" s="120" t="e" cm="1">
        <f t="array" ref="BL32">_xlfn.IFS(AND($R32&lt;&gt;"",V32&lt;&gt;""),ABS($R32-V32),AND($R32="",V32=""),"",OR($R32&lt;&gt;"",V32&lt;&gt;""),"-")</f>
        <v>#N/A</v>
      </c>
      <c r="BM32" s="120" t="e" cm="1">
        <f t="array" ref="BM32">_xlfn.IFS(AND($R32&lt;&gt;"",W32&lt;&gt;""),ABS($R32-W32),AND($R32="",W32=""),"",OR($R32&lt;&gt;"",W32&lt;&gt;""),"-")</f>
        <v>#N/A</v>
      </c>
      <c r="BN32" s="120" t="e" cm="1">
        <f t="array" ref="BN32">_xlfn.IFS(AND($R32&lt;&gt;"",X32&lt;&gt;""),ABS($R32-X32),AND($R32="",X32=""),"",OR($R32&lt;&gt;"",X32&lt;&gt;""),"-")</f>
        <v>#N/A</v>
      </c>
      <c r="BO32" s="120" t="e" cm="1">
        <f t="array" ref="BO32">_xlfn.IFS(AND($R32&lt;&gt;"",Y32&lt;&gt;""),ABS($R32-Y32),AND($R32="",Y32=""),"",OR($R32&lt;&gt;"",Y32&lt;&gt;""),"-")</f>
        <v>#N/A</v>
      </c>
      <c r="BP32" s="120" t="e" cm="1">
        <f t="array" ref="BP32">_xlfn.IFS(AND($R32&lt;&gt;"",Z32&lt;&gt;""),ABS($R32-Z32),AND($R32="",Z32=""),"",OR($R32&lt;&gt;"",Z32&lt;&gt;""),"-")</f>
        <v>#N/A</v>
      </c>
      <c r="BQ32" s="120" t="e" cm="1">
        <f t="array" ref="BQ32">_xlfn.IFS(AND($R32&lt;&gt;"",AA32&lt;&gt;""),ABS($R32-AA32),AND($R32="",AA32=""),"",OR($R32&lt;&gt;"",AA32&lt;&gt;""),"-")</f>
        <v>#N/A</v>
      </c>
      <c r="BR32" s="121" t="e" cm="1">
        <f t="array" ref="BR32">_xlfn.IFS(AND($S32&lt;&gt;"",T32&lt;&gt;""),ABS($S32-T32),AND($S32="",T32=""),"",OR($S32&lt;&gt;"",T32&lt;&gt;""),"-")</f>
        <v>#N/A</v>
      </c>
      <c r="BS32" s="334" t="e" cm="1">
        <f t="array" ref="BS32">_xlfn.IFS(AND($S32&lt;&gt;"",U32&lt;&gt;""),ABS($S32-U32),AND($S32="",U32=""),"",OR($S32&lt;&gt;"",U32&lt;&gt;""),"-")</f>
        <v>#N/A</v>
      </c>
      <c r="BT32" s="120" t="e" cm="1">
        <f t="array" ref="BT32">_xlfn.IFS(AND($S32&lt;&gt;"",V32&lt;&gt;""),ABS($S32-V32),AND($S32="",V32=""),"",OR($S32&lt;&gt;"",V32&lt;&gt;""),"-")</f>
        <v>#N/A</v>
      </c>
      <c r="BU32" s="120" t="e" cm="1">
        <f t="array" ref="BU32">_xlfn.IFS(AND($S32&lt;&gt;"",W32&lt;&gt;""),ABS($S32-W32),AND($S32="",W32=""),"",OR($S32&lt;&gt;"",W32&lt;&gt;""),"-")</f>
        <v>#N/A</v>
      </c>
      <c r="BV32" s="120" t="e" cm="1">
        <f t="array" ref="BV32">_xlfn.IFS(AND($S32&lt;&gt;"",X32&lt;&gt;""),ABS($S32-X32),AND($S32="",X32=""),"",OR($S32&lt;&gt;"",X32&lt;&gt;""),"-")</f>
        <v>#N/A</v>
      </c>
      <c r="BW32" s="120" t="e" cm="1">
        <f t="array" ref="BW32">_xlfn.IFS(AND($S32&lt;&gt;"",Y32&lt;&gt;""),ABS($S32-Y32),AND($S32="",Y32=""),"",OR($S32&lt;&gt;"",Y32&lt;&gt;""),"-")</f>
        <v>#N/A</v>
      </c>
      <c r="BX32" s="120" t="e" cm="1">
        <f t="array" ref="BX32">_xlfn.IFS(AND($S32&lt;&gt;"",Z32&lt;&gt;""),ABS($S32-Z32),AND($S32="",Z32=""),"",OR($S32&lt;&gt;"",Z32&lt;&gt;""),"-")</f>
        <v>#N/A</v>
      </c>
      <c r="BY32" s="120" t="e" cm="1">
        <f t="array" ref="BY32">_xlfn.IFS(AND($S32&lt;&gt;"",AA32&lt;&gt;""),ABS($S32-AA32),AND($S32="",AA32=""),"",OR($S32&lt;&gt;"",AA32&lt;&gt;""),"-")</f>
        <v>#N/A</v>
      </c>
      <c r="BZ32" s="121" t="e" cm="1">
        <f t="array" ref="BZ32">_xlfn.IFS(AND($T32&lt;&gt;"",U32&lt;&gt;""),ABS($T32-U32),AND($T32="",U32=""),"",OR($T32&lt;&gt;"",U32&lt;&gt;""),"-")</f>
        <v>#N/A</v>
      </c>
      <c r="CA32" s="120" t="e" cm="1">
        <f t="array" ref="CA32">_xlfn.IFS(AND($T32&lt;&gt;"",V32&lt;&gt;""),ABS($T32-V32),AND($T32="",V32=""),"",OR($T32&lt;&gt;"",V32&lt;&gt;""),"-")</f>
        <v>#N/A</v>
      </c>
      <c r="CB32" s="120" t="e" cm="1">
        <f t="array" ref="CB32">_xlfn.IFS(AND($T32&lt;&gt;"",W32&lt;&gt;""),ABS($T32-W32),AND($T32="",W32=""),"",OR($T32&lt;&gt;"",W32&lt;&gt;""),"-")</f>
        <v>#N/A</v>
      </c>
      <c r="CC32" s="120" t="e" cm="1">
        <f t="array" ref="CC32">_xlfn.IFS(AND($T32&lt;&gt;"",X32&lt;&gt;""),ABS($T32-X32),AND($T32="",X32=""),"",OR($T32&lt;&gt;"",X32&lt;&gt;""),"-")</f>
        <v>#N/A</v>
      </c>
      <c r="CD32" s="120" t="e" cm="1">
        <f t="array" ref="CD32">_xlfn.IFS(AND($T32&lt;&gt;"",Y32&lt;&gt;""),ABS($T32-Y32),AND($T32="",Y32=""),"",OR($T32&lt;&gt;"",Y32&lt;&gt;""),"-")</f>
        <v>#N/A</v>
      </c>
      <c r="CE32" s="120" t="e" cm="1">
        <f t="array" ref="CE32">_xlfn.IFS(AND($T32&lt;&gt;"",Z32&lt;&gt;""),ABS($T32-Z32),AND($T32="",Z32=""),"",OR($T32&lt;&gt;"",Z32&lt;&gt;""),"-")</f>
        <v>#N/A</v>
      </c>
      <c r="CF32" s="120" t="e" cm="1">
        <f t="array" ref="CF32">_xlfn.IFS(AND($T32&lt;&gt;"",AA32&lt;&gt;""),ABS($T32-AA32),AND($T32="",AA32=""),"",OR($T32&lt;&gt;"",AA32&lt;&gt;""),"-")</f>
        <v>#N/A</v>
      </c>
      <c r="CG32" s="121" t="e" cm="1">
        <f t="array" ref="CG32">_xlfn.IFS(AND($U32&lt;&gt;"",V32&lt;&gt;""),ABS($U32-V32),AND($U32="",V32=""),"",OR($U32&lt;&gt;"",V32&lt;&gt;""),"-")</f>
        <v>#N/A</v>
      </c>
      <c r="CH32" s="120" t="e" cm="1">
        <f t="array" ref="CH32">_xlfn.IFS(AND($U32&lt;&gt;"",W32&lt;&gt;""),ABS($U32-W32),AND($U32="",W32=""),"",OR($U32&lt;&gt;"",W32&lt;&gt;""),"-")</f>
        <v>#N/A</v>
      </c>
      <c r="CI32" s="120" t="e" cm="1">
        <f t="array" ref="CI32">_xlfn.IFS(AND($U32&lt;&gt;"",X32&lt;&gt;""),ABS($U32-X32),AND($U32="",X32=""),"",OR($U32&lt;&gt;"",X32&lt;&gt;""),"-")</f>
        <v>#N/A</v>
      </c>
      <c r="CJ32" s="120" t="e" cm="1">
        <f t="array" ref="CJ32">_xlfn.IFS(AND($U32&lt;&gt;"",Y32&lt;&gt;""),ABS($U32-Y32),AND($U32="",Y32=""),"",OR($U32&lt;&gt;"",Y32&lt;&gt;""),"-")</f>
        <v>#N/A</v>
      </c>
      <c r="CK32" s="120" t="e" cm="1">
        <f t="array" ref="CK32">_xlfn.IFS(AND($U32&lt;&gt;"",Z32&lt;&gt;""),ABS($U32-Z32),AND($U32="",Z32=""),"",OR($U32&lt;&gt;"",Z32&lt;&gt;""),"-")</f>
        <v>#N/A</v>
      </c>
      <c r="CL32" s="120" t="e" cm="1">
        <f t="array" ref="CL32">_xlfn.IFS(AND($U32&lt;&gt;"",AA32&lt;&gt;""),ABS($U32-AA32),AND($U32="",AA32=""),"",OR($U32&lt;&gt;"",AA32&lt;&gt;""),"-")</f>
        <v>#N/A</v>
      </c>
      <c r="CM32" s="121" t="e" cm="1">
        <f t="array" ref="CM32">_xlfn.IFS(AND($V32&lt;&gt;"",W32&lt;&gt;""),ABS($V32-W32),AND($V32="",W32=""),"",OR($V32&lt;&gt;"",W32&lt;&gt;""),"-")</f>
        <v>#N/A</v>
      </c>
      <c r="CN32" s="120" t="e" cm="1">
        <f t="array" ref="CN32">_xlfn.IFS(AND($V32&lt;&gt;"",X32&lt;&gt;""),ABS($V32-X32),AND($V32="",X32=""),"",OR($V32&lt;&gt;"",X32&lt;&gt;""),"-")</f>
        <v>#N/A</v>
      </c>
      <c r="CO32" s="120" t="e" cm="1">
        <f t="array" ref="CO32">_xlfn.IFS(AND($V32&lt;&gt;"",Y32&lt;&gt;""),ABS($V32-Y32),AND($V32="",Y32=""),"",OR($V32&lt;&gt;"",Y32&lt;&gt;""),"-")</f>
        <v>#N/A</v>
      </c>
      <c r="CP32" s="120" t="e" cm="1">
        <f t="array" ref="CP32">_xlfn.IFS(AND($V32&lt;&gt;"",Z32&lt;&gt;""),ABS($V32-Z32),AND($V32="",Z32=""),"",OR($V32&lt;&gt;"",Z32&lt;&gt;""),"-")</f>
        <v>#N/A</v>
      </c>
      <c r="CQ32" s="120" t="e" cm="1">
        <f t="array" ref="CQ32">_xlfn.IFS(AND($V32&lt;&gt;"",AA32&lt;&gt;""),ABS($V32-AA32),AND($V32="",AA32=""),"",OR($V32&lt;&gt;"",AA32&lt;&gt;""),"-")</f>
        <v>#N/A</v>
      </c>
      <c r="CR32" s="121" t="e" cm="1">
        <f t="array" ref="CR32">_xlfn.IFS(AND($W32&lt;&gt;"",X32&lt;&gt;""),ABS($W32-X32),AND($W32="",X32=""),"",OR($W32&lt;&gt;"",X32&lt;&gt;""),"-")</f>
        <v>#N/A</v>
      </c>
      <c r="CS32" s="120" t="e" cm="1">
        <f t="array" ref="CS32">_xlfn.IFS(AND($W32&lt;&gt;"",Y32&lt;&gt;""),ABS($W32-Y32),AND($W32="",Y32=""),"",OR($W32&lt;&gt;"",Y32&lt;&gt;""),"-")</f>
        <v>#N/A</v>
      </c>
      <c r="CT32" s="120" t="e" cm="1">
        <f t="array" ref="CT32">_xlfn.IFS(AND($W32&lt;&gt;"",Z32&lt;&gt;""),ABS($W32-Z32),AND($W32="",Z32=""),"",OR($W32&lt;&gt;"",Z32&lt;&gt;""),"-")</f>
        <v>#N/A</v>
      </c>
      <c r="CU32" s="120" t="e" cm="1">
        <f t="array" ref="CU32">_xlfn.IFS(AND($W32&lt;&gt;"",AA32&lt;&gt;""),ABS($W32-AA32),AND($W32="",AA32=""),"",OR($W32&lt;&gt;"",AA32&lt;&gt;""),"-")</f>
        <v>#N/A</v>
      </c>
      <c r="CV32" s="121" t="e" cm="1">
        <f t="array" ref="CV32">_xlfn.IFS(AND($X32&lt;&gt;"",Y32&lt;&gt;""),ABS($X32-Y32),AND($X32="",Y32=""),"",OR($X32&lt;&gt;"",Y32&lt;&gt;""),"-")</f>
        <v>#N/A</v>
      </c>
      <c r="CW32" s="120" t="e" cm="1">
        <f t="array" ref="CW32">_xlfn.IFS(AND($X32&lt;&gt;"",Z32&lt;&gt;""),ABS($X32-Z32),AND($X32="",Z32=""),"",OR($X32&lt;&gt;"",Z32&lt;&gt;""),"-")</f>
        <v>#N/A</v>
      </c>
      <c r="CX32" s="120" t="e" cm="1">
        <f t="array" ref="CX32">_xlfn.IFS(AND($X32&lt;&gt;"",AA32&lt;&gt;""),ABS($X32-AA32),AND($X32="",AA32=""),"",OR($X32&lt;&gt;"",AA32&lt;&gt;""),"-")</f>
        <v>#N/A</v>
      </c>
      <c r="CY32" s="121" t="e" cm="1">
        <f t="array" ref="CY32">_xlfn.IFS(AND($Y32&lt;&gt;"",Z32&lt;&gt;""),ABS($Y32-Z32),AND($Y32="",Z32=""),"",OR($Y32&lt;&gt;"",Z32&lt;&gt;""),"-")</f>
        <v>#N/A</v>
      </c>
      <c r="CZ32" s="120" t="e" cm="1">
        <f t="array" ref="CZ32">_xlfn.IFS(AND($Y32&lt;&gt;"",AA32&lt;&gt;""),ABS($Y32-AA32),AND($Y32="",AA32=""),"",OR($Y32&lt;&gt;"",AA32&lt;&gt;""),"-")</f>
        <v>#N/A</v>
      </c>
      <c r="DA32" s="121" t="e" cm="1">
        <f t="array" ref="DA32">_xlfn.IFS(AND($Z32&lt;&gt;"",AA32&lt;&gt;""),ABS($Z32-AA32),AND($Z32="",AA32=""),"",OR($Z32&lt;&gt;"",AA32&lt;&gt;""),"-")</f>
        <v>#N/A</v>
      </c>
    </row>
    <row r="33" spans="1:105" x14ac:dyDescent="0.2">
      <c r="A33" s="260" t="s">
        <v>6</v>
      </c>
      <c r="B33" s="259" t="e">
        <f>VLOOKUP($A33,Merged_couplings!$B:$BU,MATCH(B$1,Merged_couplings!$B$1:$BU$1,0),FALSE)</f>
        <v>#N/A</v>
      </c>
      <c r="C33" s="258" t="e">
        <f>VLOOKUP($A33,Merged_couplings!$B:$BU,MATCH(C$1,Merged_couplings!$B$1:$BU$1,0),FALSE)</f>
        <v>#N/A</v>
      </c>
      <c r="D33" s="258" t="e">
        <f>VLOOKUP($A33,Merged_couplings!$B:$BU,MATCH(D$1,Merged_couplings!$B$1:$BU$1,0),FALSE)</f>
        <v>#N/A</v>
      </c>
      <c r="E33" s="258" t="e">
        <f>VLOOKUP($A33,Merged_couplings!$B:$BU,MATCH(E$1,Merged_couplings!$B$1:$BU$1,0),FALSE)</f>
        <v>#N/A</v>
      </c>
      <c r="F33" s="258" t="e">
        <f>VLOOKUP($A33,Merged_couplings!$B:$BU,MATCH(F$1,Merged_couplings!$B$1:$BU$1,0),FALSE)</f>
        <v>#N/A</v>
      </c>
      <c r="G33" s="258" t="e">
        <f>VLOOKUP($A33,Merged_couplings!$B:$BU,MATCH(G$1,Merged_couplings!$B$1:$BU$1,0),FALSE)</f>
        <v>#N/A</v>
      </c>
      <c r="H33" s="258" t="e">
        <f>VLOOKUP($A33,Merged_couplings!$B:$BU,MATCH(H$1,Merged_couplings!$B$1:$BU$1,0),FALSE)</f>
        <v>#N/A</v>
      </c>
      <c r="I33" s="258" t="e">
        <f>VLOOKUP($A33,Merged_couplings!$B:$BU,MATCH(I$1,Merged_couplings!$B$1:$BU$1,0),FALSE)</f>
        <v>#N/A</v>
      </c>
      <c r="J33" s="258" t="e">
        <f>VLOOKUP($A33,Merged_couplings!$B:$BU,MATCH(J$1,Merged_couplings!$B$1:$BU$1,0),FALSE)</f>
        <v>#N/A</v>
      </c>
      <c r="K33" s="258" t="e">
        <f>VLOOKUP($A33,Merged_couplings!$B:$BU,MATCH(K$1,Merged_couplings!$B$1:$BU$1,0),FALSE)</f>
        <v>#N/A</v>
      </c>
      <c r="L33" s="258" t="e">
        <f>VLOOKUP($A33,Merged_couplings!$B:$BU,MATCH(L$1,Merged_couplings!$B$1:$BU$1,0),FALSE)</f>
        <v>#N/A</v>
      </c>
      <c r="M33" s="258" t="e">
        <f>VLOOKUP($A33,Merged_couplings!$B:$BU,MATCH(M$1,Merged_couplings!$B$1:$BU$1,0),FALSE)</f>
        <v>#N/A</v>
      </c>
      <c r="N33" s="258" t="e">
        <f>VLOOKUP($A33,Merged_couplings!$B:$BU,MATCH(N$1,Merged_couplings!$B$1:$BU$1,0),FALSE)</f>
        <v>#N/A</v>
      </c>
      <c r="O33" s="121" t="e">
        <f>IF(OR(B33="BIG",B33="BI-",B33="-IG"),VLOOKUP($A33,Merged_couplings!$B:$BU,MATCH(O$1,Merged_couplings!$B$1:$BU$1,0),FALSE),"")</f>
        <v>#N/A</v>
      </c>
      <c r="P33" s="120" t="e">
        <f>IF(OR(C33="BIG",C33="BI-",C33="-IG"),VLOOKUP($A33,Merged_couplings!$B:$BU,MATCH(P$1,Merged_couplings!$B$1:$BU$1,0),FALSE),"")</f>
        <v>#N/A</v>
      </c>
      <c r="Q33" s="120" t="e">
        <f>IF(OR(D33="BIG",D33="BI-",D33="-IG"),VLOOKUP($A33,Merged_couplings!$B:$BU,MATCH(Q$1,Merged_couplings!$B$1:$BU$1,0),FALSE),"")</f>
        <v>#N/A</v>
      </c>
      <c r="R33" s="120" t="e">
        <f t="shared" si="2"/>
        <v>#N/A</v>
      </c>
      <c r="S33" s="120" t="e">
        <f t="shared" si="2"/>
        <v>#N/A</v>
      </c>
      <c r="T33" s="120" t="e">
        <f t="shared" si="2"/>
        <v>#N/A</v>
      </c>
      <c r="U33" s="120" t="e">
        <f>IF(OR(H33="BIG",H33="BI-",H33="-IG"),VLOOKUP($A33,Merged_couplings!$B:$BU,MATCH(U$1,Merged_couplings!$B$1:$BU$1,0),FALSE),"")</f>
        <v>#N/A</v>
      </c>
      <c r="V33" s="120" t="e">
        <f>IF(OR(I33="BIG",I33="BI-",I33="-IG"),VLOOKUP($A33,Merged_couplings!$B:$BU,MATCH(V$1,Merged_couplings!$B$1:$BU$1,0),FALSE),"")</f>
        <v>#N/A</v>
      </c>
      <c r="W33" s="120" t="e">
        <f t="shared" si="1"/>
        <v>#N/A</v>
      </c>
      <c r="X33" s="120" t="e">
        <f>IF(OR(K33="BIG",K33="BI-",K33="-IG"),VLOOKUP($A33,Merged_couplings!$B:$BU,MATCH(X$1,Merged_couplings!$B$1:$BU$1,0),FALSE),"")</f>
        <v>#N/A</v>
      </c>
      <c r="Y33" s="120" t="e">
        <f>IF(OR(L33="BIG",L33="BI-",L33="-IG"),VLOOKUP($A33,Merged_couplings!$B:$BU,MATCH(Y$1,Merged_couplings!$B$1:$BU$1,0),FALSE),"")</f>
        <v>#N/A</v>
      </c>
      <c r="Z33" s="120" t="e">
        <f>IF(OR(M33="BIG",M33="BI-",M33="-IG"),VLOOKUP($A33,Merged_couplings!$B:$BU,MATCH(Z$1,Merged_couplings!$B$1:$BU$1,0),FALSE),"")</f>
        <v>#N/A</v>
      </c>
      <c r="AA33" s="120" t="e">
        <f>IF(OR(N33="BIG",N33="BI-",N33="-IG"),VLOOKUP($A33,Merged_couplings!$B:$BU,MATCH(AA$1,Merged_couplings!$B$1:$BU$1,0),FALSE),"")</f>
        <v>#N/A</v>
      </c>
      <c r="AB33" s="123" t="e" cm="1">
        <f t="array" ref="AB33">_xlfn.IFS(AND($O33&lt;&gt;"",P33&lt;&gt;""),ABS($O33-P33),AND($O33="",P33=""),"",OR($O33&lt;&gt;"",P33&lt;&gt;""),"-")</f>
        <v>#N/A</v>
      </c>
      <c r="AC33" s="122" t="e" cm="1">
        <f t="array" ref="AC33">_xlfn.IFS(AND($O33&lt;&gt;"",Q33&lt;&gt;""),ABS($O33-Q33),AND($O33="",Q33=""),"",OR($O33&lt;&gt;"",Q33&lt;&gt;""),"-")</f>
        <v>#N/A</v>
      </c>
      <c r="AD33" s="122" t="e" cm="1">
        <f t="array" ref="AD33">_xlfn.IFS(AND($O33&lt;&gt;"",R33&lt;&gt;""),ABS($O33-R33),AND($O33="",R33=""),"",OR($O33&lt;&gt;"",R33&lt;&gt;""),"-")</f>
        <v>#N/A</v>
      </c>
      <c r="AE33" s="122" t="e" cm="1">
        <f t="array" ref="AE33">_xlfn.IFS(AND($O33&lt;&gt;"",S33&lt;&gt;""),ABS($O33-S33),AND($O33="",S33=""),"",OR($O33&lt;&gt;"",S33&lt;&gt;""),"-")</f>
        <v>#N/A</v>
      </c>
      <c r="AF33" s="122" t="e" cm="1">
        <f t="array" ref="AF33">_xlfn.IFS(AND($O33&lt;&gt;"",T33&lt;&gt;""),ABS($O33-T33),AND($O33="",T33=""),"",OR($O33&lt;&gt;"",T33&lt;&gt;""),"-")</f>
        <v>#N/A</v>
      </c>
      <c r="AG33" s="122" t="e" cm="1">
        <f t="array" ref="AG33">_xlfn.IFS(AND($O33&lt;&gt;"",U33&lt;&gt;""),ABS($O33-U33),AND($O33="",U33=""),"",OR($O33&lt;&gt;"",U33&lt;&gt;""),"-")</f>
        <v>#N/A</v>
      </c>
      <c r="AH33" s="122" t="e" cm="1">
        <f t="array" ref="AH33">_xlfn.IFS(AND($O33&lt;&gt;"",V33&lt;&gt;""),ABS($O33-V33),AND($O33="",V33=""),"",OR($O33&lt;&gt;"",V33&lt;&gt;""),"-")</f>
        <v>#N/A</v>
      </c>
      <c r="AI33" s="122" t="e" cm="1">
        <f t="array" ref="AI33">_xlfn.IFS(AND($O33&lt;&gt;"",W33&lt;&gt;""),ABS($O33-W33),AND($O33="",W33=""),"",OR($O33&lt;&gt;"",W33&lt;&gt;""),"-")</f>
        <v>#N/A</v>
      </c>
      <c r="AJ33" s="122" t="e" cm="1">
        <f t="array" ref="AJ33">_xlfn.IFS(AND($O33&lt;&gt;"",X33&lt;&gt;""),ABS($O33-X33),AND($O33="",X33=""),"",OR($O33&lt;&gt;"",X33&lt;&gt;""),"-")</f>
        <v>#N/A</v>
      </c>
      <c r="AK33" s="122" t="e" cm="1">
        <f t="array" ref="AK33">_xlfn.IFS(AND($O33&lt;&gt;"",Y33&lt;&gt;""),ABS($O33-Y33),AND($O33="",Y33=""),"",OR($O33&lt;&gt;"",Y33&lt;&gt;""),"-")</f>
        <v>#N/A</v>
      </c>
      <c r="AL33" s="122" t="e" cm="1">
        <f t="array" ref="AL33">_xlfn.IFS(AND($O33&lt;&gt;"",Z33&lt;&gt;""),ABS($O33-Z33),AND($O33="",Z33=""),"",OR($O33&lt;&gt;"",Z33&lt;&gt;""),"-")</f>
        <v>#N/A</v>
      </c>
      <c r="AM33" s="122" t="e" cm="1">
        <f t="array" ref="AM33">_xlfn.IFS(AND($O33&lt;&gt;"",AA33&lt;&gt;""),ABS($O33-AA33),AND($O33="",AA33=""),"",OR($O33&lt;&gt;"",AA33&lt;&gt;""),"-")</f>
        <v>#N/A</v>
      </c>
      <c r="AN33" s="121" t="e" cm="1">
        <f t="array" ref="AN33">_xlfn.IFS(AND($P33&lt;&gt;"",Q33&lt;&gt;""),ABS($P33-Q33),AND($P33="",Q33=""),"",OR($P33&lt;&gt;"",Q33&lt;&gt;""),"-")</f>
        <v>#N/A</v>
      </c>
      <c r="AO33" s="120" t="e" cm="1">
        <f t="array" ref="AO33">_xlfn.IFS(AND($P33&lt;&gt;"",R33&lt;&gt;""),ABS($P33-R33),AND($P33="",R33=""),"",OR($P33&lt;&gt;"",R33&lt;&gt;""),"-")</f>
        <v>#N/A</v>
      </c>
      <c r="AP33" s="120" t="e" cm="1">
        <f t="array" ref="AP33">_xlfn.IFS(AND($P33&lt;&gt;"",S33&lt;&gt;""),ABS($P33-S33),AND($P33="",S33=""),"",OR($P33&lt;&gt;"",S33&lt;&gt;""),"-")</f>
        <v>#N/A</v>
      </c>
      <c r="AQ33" s="120" t="e" cm="1">
        <f t="array" ref="AQ33">_xlfn.IFS(AND($P33&lt;&gt;"",T33&lt;&gt;""),ABS($P33-T33),AND($P33="",T33=""),"",OR($P33&lt;&gt;"",T33&lt;&gt;""),"-")</f>
        <v>#N/A</v>
      </c>
      <c r="AR33" s="120" t="e" cm="1">
        <f t="array" ref="AR33">_xlfn.IFS(AND($P33&lt;&gt;"",U33&lt;&gt;""),ABS($P33-U33),AND($P33="",U33=""),"",OR($P33&lt;&gt;"",U33&lt;&gt;""),"-")</f>
        <v>#N/A</v>
      </c>
      <c r="AS33" s="120" t="e" cm="1">
        <f t="array" ref="AS33">_xlfn.IFS(AND($P33&lt;&gt;"",V33&lt;&gt;""),ABS($P33-V33),AND($P33="",V33=""),"",OR($P33&lt;&gt;"",V33&lt;&gt;""),"-")</f>
        <v>#N/A</v>
      </c>
      <c r="AT33" s="120" t="e" cm="1">
        <f t="array" ref="AT33">_xlfn.IFS(AND($P33&lt;&gt;"",W33&lt;&gt;""),ABS($P33-W33),AND($P33="",W33=""),"",OR($P33&lt;&gt;"",W33&lt;&gt;""),"-")</f>
        <v>#N/A</v>
      </c>
      <c r="AU33" s="120" t="e" cm="1">
        <f t="array" ref="AU33">_xlfn.IFS(AND($P33&lt;&gt;"",X33&lt;&gt;""),ABS($P33-X33),AND($P33="",X33=""),"",OR($P33&lt;&gt;"",X33&lt;&gt;""),"-")</f>
        <v>#N/A</v>
      </c>
      <c r="AV33" s="120" t="e" cm="1">
        <f t="array" ref="AV33">_xlfn.IFS(AND($P33&lt;&gt;"",Y33&lt;&gt;""),ABS($P33-Y33),AND($P33="",Y33=""),"",OR($P33&lt;&gt;"",Y33&lt;&gt;""),"-")</f>
        <v>#N/A</v>
      </c>
      <c r="AW33" s="120" t="e" cm="1">
        <f t="array" ref="AW33">_xlfn.IFS(AND($P33&lt;&gt;"",Z33&lt;&gt;""),ABS($P33-Z33),AND($P33="",Z33=""),"",OR($P33&lt;&gt;"",Z33&lt;&gt;""),"-")</f>
        <v>#N/A</v>
      </c>
      <c r="AX33" s="120" t="e" cm="1">
        <f t="array" ref="AX33">_xlfn.IFS(AND($P33&lt;&gt;"",AA33&lt;&gt;""),ABS($P33-AA33),AND($P33="",AA33=""),"",OR($P33&lt;&gt;"",AA33&lt;&gt;""),"-")</f>
        <v>#N/A</v>
      </c>
      <c r="AY33" s="121" t="e" cm="1">
        <f t="array" ref="AY33">_xlfn.IFS(AND($Q33&lt;&gt;"",R33&lt;&gt;""),ABS($Q33-R33),AND($Q33="",R33=""),"",OR($Q33&lt;&gt;"",R33&lt;&gt;""),"-")</f>
        <v>#N/A</v>
      </c>
      <c r="AZ33" s="334" t="e" cm="1">
        <f t="array" ref="AZ33">_xlfn.IFS(AND($Q33&lt;&gt;"",S33&lt;&gt;""),ABS($Q33-S33),AND($Q33="",S33=""),"",OR($Q33&lt;&gt;"",S33&lt;&gt;""),"-")</f>
        <v>#N/A</v>
      </c>
      <c r="BA33" s="334" t="e" cm="1">
        <f t="array" ref="BA33">_xlfn.IFS(AND($Q33&lt;&gt;"",T33&lt;&gt;""),ABS($Q33-T33),AND($Q33="",T33=""),"",OR($Q33&lt;&gt;"",T33&lt;&gt;""),"-")</f>
        <v>#N/A</v>
      </c>
      <c r="BB33" s="120" t="e" cm="1">
        <f t="array" ref="BB33">_xlfn.IFS(AND($Q33&lt;&gt;"",U33&lt;&gt;""),ABS($Q33-U33),AND($Q33="",U33=""),"",OR($Q33&lt;&gt;"",U33&lt;&gt;""),"-")</f>
        <v>#N/A</v>
      </c>
      <c r="BC33" s="120" t="e" cm="1">
        <f t="array" ref="BC33">_xlfn.IFS(AND($Q33&lt;&gt;"",V33&lt;&gt;""),ABS($Q33-V33),AND($Q33="",V33=""),"",OR($Q33&lt;&gt;"",V33&lt;&gt;""),"-")</f>
        <v>#N/A</v>
      </c>
      <c r="BD33" s="120" t="e" cm="1">
        <f t="array" ref="BD33">_xlfn.IFS(AND($Q33&lt;&gt;"",W33&lt;&gt;""),ABS($Q33-W33),AND($Q33="",W33=""),"",OR($Q33&lt;&gt;"",W33&lt;&gt;""),"-")</f>
        <v>#N/A</v>
      </c>
      <c r="BE33" s="120" t="e" cm="1">
        <f t="array" ref="BE33">_xlfn.IFS(AND($Q33&lt;&gt;"",X33&lt;&gt;""),ABS($Q33-X33),AND($Q33="",X33=""),"",OR($Q33&lt;&gt;"",X33&lt;&gt;""),"-")</f>
        <v>#N/A</v>
      </c>
      <c r="BF33" s="120" t="e" cm="1">
        <f t="array" ref="BF33">_xlfn.IFS(AND($Q33&lt;&gt;"",Y33&lt;&gt;""),ABS($Q33-Y33),AND($Q33="",Y33=""),"",OR($Q33&lt;&gt;"",Y33&lt;&gt;""),"-")</f>
        <v>#N/A</v>
      </c>
      <c r="BG33" s="120" t="e" cm="1">
        <f t="array" ref="BG33">_xlfn.IFS(AND($Q33&lt;&gt;"",Z33&lt;&gt;""),ABS($Q33-Z33),AND($Q33="",Z33=""),"",OR($Q33&lt;&gt;"",Z33&lt;&gt;""),"-")</f>
        <v>#N/A</v>
      </c>
      <c r="BH33" s="120" t="e" cm="1">
        <f t="array" ref="BH33">_xlfn.IFS(AND($Q33&lt;&gt;"",AA33&lt;&gt;""),ABS($Q33-AA33),AND($Q33="",AA33=""),"",OR($Q33&lt;&gt;"",AA33&lt;&gt;""),"-")</f>
        <v>#N/A</v>
      </c>
      <c r="BI33" s="121" t="e" cm="1">
        <f t="array" ref="BI33">_xlfn.IFS(AND($R33&lt;&gt;"",S33&lt;&gt;""),ABS($R33-S33),AND($R33="",S33=""),"",OR($R33&lt;&gt;"",S33&lt;&gt;""),"-")</f>
        <v>#N/A</v>
      </c>
      <c r="BJ33" s="120" t="e" cm="1">
        <f t="array" ref="BJ33">_xlfn.IFS(AND($R33&lt;&gt;"",T33&lt;&gt;""),ABS($R33-T33),AND($R33="",T33=""),"",OR($R33&lt;&gt;"",T33&lt;&gt;""),"-")</f>
        <v>#N/A</v>
      </c>
      <c r="BK33" s="334" t="e" cm="1">
        <f t="array" ref="BK33">_xlfn.IFS(AND($R33&lt;&gt;"",U33&lt;&gt;""),ABS($R33-U33),AND($R33="",U33=""),"",OR($R33&lt;&gt;"",U33&lt;&gt;""),"-")</f>
        <v>#N/A</v>
      </c>
      <c r="BL33" s="120" t="e" cm="1">
        <f t="array" ref="BL33">_xlfn.IFS(AND($R33&lt;&gt;"",V33&lt;&gt;""),ABS($R33-V33),AND($R33="",V33=""),"",OR($R33&lt;&gt;"",V33&lt;&gt;""),"-")</f>
        <v>#N/A</v>
      </c>
      <c r="BM33" s="120" t="e" cm="1">
        <f t="array" ref="BM33">_xlfn.IFS(AND($R33&lt;&gt;"",W33&lt;&gt;""),ABS($R33-W33),AND($R33="",W33=""),"",OR($R33&lt;&gt;"",W33&lt;&gt;""),"-")</f>
        <v>#N/A</v>
      </c>
      <c r="BN33" s="120" t="e" cm="1">
        <f t="array" ref="BN33">_xlfn.IFS(AND($R33&lt;&gt;"",X33&lt;&gt;""),ABS($R33-X33),AND($R33="",X33=""),"",OR($R33&lt;&gt;"",X33&lt;&gt;""),"-")</f>
        <v>#N/A</v>
      </c>
      <c r="BO33" s="120" t="e" cm="1">
        <f t="array" ref="BO33">_xlfn.IFS(AND($R33&lt;&gt;"",Y33&lt;&gt;""),ABS($R33-Y33),AND($R33="",Y33=""),"",OR($R33&lt;&gt;"",Y33&lt;&gt;""),"-")</f>
        <v>#N/A</v>
      </c>
      <c r="BP33" s="120" t="e" cm="1">
        <f t="array" ref="BP33">_xlfn.IFS(AND($R33&lt;&gt;"",Z33&lt;&gt;""),ABS($R33-Z33),AND($R33="",Z33=""),"",OR($R33&lt;&gt;"",Z33&lt;&gt;""),"-")</f>
        <v>#N/A</v>
      </c>
      <c r="BQ33" s="120" t="e" cm="1">
        <f t="array" ref="BQ33">_xlfn.IFS(AND($R33&lt;&gt;"",AA33&lt;&gt;""),ABS($R33-AA33),AND($R33="",AA33=""),"",OR($R33&lt;&gt;"",AA33&lt;&gt;""),"-")</f>
        <v>#N/A</v>
      </c>
      <c r="BR33" s="121" t="e" cm="1">
        <f t="array" ref="BR33">_xlfn.IFS(AND($S33&lt;&gt;"",T33&lt;&gt;""),ABS($S33-T33),AND($S33="",T33=""),"",OR($S33&lt;&gt;"",T33&lt;&gt;""),"-")</f>
        <v>#N/A</v>
      </c>
      <c r="BS33" s="334" t="e" cm="1">
        <f t="array" ref="BS33">_xlfn.IFS(AND($S33&lt;&gt;"",U33&lt;&gt;""),ABS($S33-U33),AND($S33="",U33=""),"",OR($S33&lt;&gt;"",U33&lt;&gt;""),"-")</f>
        <v>#N/A</v>
      </c>
      <c r="BT33" s="120" t="e" cm="1">
        <f t="array" ref="BT33">_xlfn.IFS(AND($S33&lt;&gt;"",V33&lt;&gt;""),ABS($S33-V33),AND($S33="",V33=""),"",OR($S33&lt;&gt;"",V33&lt;&gt;""),"-")</f>
        <v>#N/A</v>
      </c>
      <c r="BU33" s="120" t="e" cm="1">
        <f t="array" ref="BU33">_xlfn.IFS(AND($S33&lt;&gt;"",W33&lt;&gt;""),ABS($S33-W33),AND($S33="",W33=""),"",OR($S33&lt;&gt;"",W33&lt;&gt;""),"-")</f>
        <v>#N/A</v>
      </c>
      <c r="BV33" s="120" t="e" cm="1">
        <f t="array" ref="BV33">_xlfn.IFS(AND($S33&lt;&gt;"",X33&lt;&gt;""),ABS($S33-X33),AND($S33="",X33=""),"",OR($S33&lt;&gt;"",X33&lt;&gt;""),"-")</f>
        <v>#N/A</v>
      </c>
      <c r="BW33" s="120" t="e" cm="1">
        <f t="array" ref="BW33">_xlfn.IFS(AND($S33&lt;&gt;"",Y33&lt;&gt;""),ABS($S33-Y33),AND($S33="",Y33=""),"",OR($S33&lt;&gt;"",Y33&lt;&gt;""),"-")</f>
        <v>#N/A</v>
      </c>
      <c r="BX33" s="120" t="e" cm="1">
        <f t="array" ref="BX33">_xlfn.IFS(AND($S33&lt;&gt;"",Z33&lt;&gt;""),ABS($S33-Z33),AND($S33="",Z33=""),"",OR($S33&lt;&gt;"",Z33&lt;&gt;""),"-")</f>
        <v>#N/A</v>
      </c>
      <c r="BY33" s="120" t="e" cm="1">
        <f t="array" ref="BY33">_xlfn.IFS(AND($S33&lt;&gt;"",AA33&lt;&gt;""),ABS($S33-AA33),AND($S33="",AA33=""),"",OR($S33&lt;&gt;"",AA33&lt;&gt;""),"-")</f>
        <v>#N/A</v>
      </c>
      <c r="BZ33" s="121" t="e" cm="1">
        <f t="array" ref="BZ33">_xlfn.IFS(AND($T33&lt;&gt;"",U33&lt;&gt;""),ABS($T33-U33),AND($T33="",U33=""),"",OR($T33&lt;&gt;"",U33&lt;&gt;""),"-")</f>
        <v>#N/A</v>
      </c>
      <c r="CA33" s="120" t="e" cm="1">
        <f t="array" ref="CA33">_xlfn.IFS(AND($T33&lt;&gt;"",V33&lt;&gt;""),ABS($T33-V33),AND($T33="",V33=""),"",OR($T33&lt;&gt;"",V33&lt;&gt;""),"-")</f>
        <v>#N/A</v>
      </c>
      <c r="CB33" s="120" t="e" cm="1">
        <f t="array" ref="CB33">_xlfn.IFS(AND($T33&lt;&gt;"",W33&lt;&gt;""),ABS($T33-W33),AND($T33="",W33=""),"",OR($T33&lt;&gt;"",W33&lt;&gt;""),"-")</f>
        <v>#N/A</v>
      </c>
      <c r="CC33" s="120" t="e" cm="1">
        <f t="array" ref="CC33">_xlfn.IFS(AND($T33&lt;&gt;"",X33&lt;&gt;""),ABS($T33-X33),AND($T33="",X33=""),"",OR($T33&lt;&gt;"",X33&lt;&gt;""),"-")</f>
        <v>#N/A</v>
      </c>
      <c r="CD33" s="120" t="e" cm="1">
        <f t="array" ref="CD33">_xlfn.IFS(AND($T33&lt;&gt;"",Y33&lt;&gt;""),ABS($T33-Y33),AND($T33="",Y33=""),"",OR($T33&lt;&gt;"",Y33&lt;&gt;""),"-")</f>
        <v>#N/A</v>
      </c>
      <c r="CE33" s="120" t="e" cm="1">
        <f t="array" ref="CE33">_xlfn.IFS(AND($T33&lt;&gt;"",Z33&lt;&gt;""),ABS($T33-Z33),AND($T33="",Z33=""),"",OR($T33&lt;&gt;"",Z33&lt;&gt;""),"-")</f>
        <v>#N/A</v>
      </c>
      <c r="CF33" s="120" t="e" cm="1">
        <f t="array" ref="CF33">_xlfn.IFS(AND($T33&lt;&gt;"",AA33&lt;&gt;""),ABS($T33-AA33),AND($T33="",AA33=""),"",OR($T33&lt;&gt;"",AA33&lt;&gt;""),"-")</f>
        <v>#N/A</v>
      </c>
      <c r="CG33" s="121" t="e" cm="1">
        <f t="array" ref="CG33">_xlfn.IFS(AND($U33&lt;&gt;"",V33&lt;&gt;""),ABS($U33-V33),AND($U33="",V33=""),"",OR($U33&lt;&gt;"",V33&lt;&gt;""),"-")</f>
        <v>#N/A</v>
      </c>
      <c r="CH33" s="120" t="e" cm="1">
        <f t="array" ref="CH33">_xlfn.IFS(AND($U33&lt;&gt;"",W33&lt;&gt;""),ABS($U33-W33),AND($U33="",W33=""),"",OR($U33&lt;&gt;"",W33&lt;&gt;""),"-")</f>
        <v>#N/A</v>
      </c>
      <c r="CI33" s="120" t="e" cm="1">
        <f t="array" ref="CI33">_xlfn.IFS(AND($U33&lt;&gt;"",X33&lt;&gt;""),ABS($U33-X33),AND($U33="",X33=""),"",OR($U33&lt;&gt;"",X33&lt;&gt;""),"-")</f>
        <v>#N/A</v>
      </c>
      <c r="CJ33" s="120" t="e" cm="1">
        <f t="array" ref="CJ33">_xlfn.IFS(AND($U33&lt;&gt;"",Y33&lt;&gt;""),ABS($U33-Y33),AND($U33="",Y33=""),"",OR($U33&lt;&gt;"",Y33&lt;&gt;""),"-")</f>
        <v>#N/A</v>
      </c>
      <c r="CK33" s="120" t="e" cm="1">
        <f t="array" ref="CK33">_xlfn.IFS(AND($U33&lt;&gt;"",Z33&lt;&gt;""),ABS($U33-Z33),AND($U33="",Z33=""),"",OR($U33&lt;&gt;"",Z33&lt;&gt;""),"-")</f>
        <v>#N/A</v>
      </c>
      <c r="CL33" s="120" t="e" cm="1">
        <f t="array" ref="CL33">_xlfn.IFS(AND($U33&lt;&gt;"",AA33&lt;&gt;""),ABS($U33-AA33),AND($U33="",AA33=""),"",OR($U33&lt;&gt;"",AA33&lt;&gt;""),"-")</f>
        <v>#N/A</v>
      </c>
      <c r="CM33" s="121" t="e" cm="1">
        <f t="array" ref="CM33">_xlfn.IFS(AND($V33&lt;&gt;"",W33&lt;&gt;""),ABS($V33-W33),AND($V33="",W33=""),"",OR($V33&lt;&gt;"",W33&lt;&gt;""),"-")</f>
        <v>#N/A</v>
      </c>
      <c r="CN33" s="120" t="e" cm="1">
        <f t="array" ref="CN33">_xlfn.IFS(AND($V33&lt;&gt;"",X33&lt;&gt;""),ABS($V33-X33),AND($V33="",X33=""),"",OR($V33&lt;&gt;"",X33&lt;&gt;""),"-")</f>
        <v>#N/A</v>
      </c>
      <c r="CO33" s="120" t="e" cm="1">
        <f t="array" ref="CO33">_xlfn.IFS(AND($V33&lt;&gt;"",Y33&lt;&gt;""),ABS($V33-Y33),AND($V33="",Y33=""),"",OR($V33&lt;&gt;"",Y33&lt;&gt;""),"-")</f>
        <v>#N/A</v>
      </c>
      <c r="CP33" s="120" t="e" cm="1">
        <f t="array" ref="CP33">_xlfn.IFS(AND($V33&lt;&gt;"",Z33&lt;&gt;""),ABS($V33-Z33),AND($V33="",Z33=""),"",OR($V33&lt;&gt;"",Z33&lt;&gt;""),"-")</f>
        <v>#N/A</v>
      </c>
      <c r="CQ33" s="120" t="e" cm="1">
        <f t="array" ref="CQ33">_xlfn.IFS(AND($V33&lt;&gt;"",AA33&lt;&gt;""),ABS($V33-AA33),AND($V33="",AA33=""),"",OR($V33&lt;&gt;"",AA33&lt;&gt;""),"-")</f>
        <v>#N/A</v>
      </c>
      <c r="CR33" s="121" t="e" cm="1">
        <f t="array" ref="CR33">_xlfn.IFS(AND($W33&lt;&gt;"",X33&lt;&gt;""),ABS($W33-X33),AND($W33="",X33=""),"",OR($W33&lt;&gt;"",X33&lt;&gt;""),"-")</f>
        <v>#N/A</v>
      </c>
      <c r="CS33" s="120" t="e" cm="1">
        <f t="array" ref="CS33">_xlfn.IFS(AND($W33&lt;&gt;"",Y33&lt;&gt;""),ABS($W33-Y33),AND($W33="",Y33=""),"",OR($W33&lt;&gt;"",Y33&lt;&gt;""),"-")</f>
        <v>#N/A</v>
      </c>
      <c r="CT33" s="120" t="e" cm="1">
        <f t="array" ref="CT33">_xlfn.IFS(AND($W33&lt;&gt;"",Z33&lt;&gt;""),ABS($W33-Z33),AND($W33="",Z33=""),"",OR($W33&lt;&gt;"",Z33&lt;&gt;""),"-")</f>
        <v>#N/A</v>
      </c>
      <c r="CU33" s="120" t="e" cm="1">
        <f t="array" ref="CU33">_xlfn.IFS(AND($W33&lt;&gt;"",AA33&lt;&gt;""),ABS($W33-AA33),AND($W33="",AA33=""),"",OR($W33&lt;&gt;"",AA33&lt;&gt;""),"-")</f>
        <v>#N/A</v>
      </c>
      <c r="CV33" s="121" t="e" cm="1">
        <f t="array" ref="CV33">_xlfn.IFS(AND($X33&lt;&gt;"",Y33&lt;&gt;""),ABS($X33-Y33),AND($X33="",Y33=""),"",OR($X33&lt;&gt;"",Y33&lt;&gt;""),"-")</f>
        <v>#N/A</v>
      </c>
      <c r="CW33" s="120" t="e" cm="1">
        <f t="array" ref="CW33">_xlfn.IFS(AND($X33&lt;&gt;"",Z33&lt;&gt;""),ABS($X33-Z33),AND($X33="",Z33=""),"",OR($X33&lt;&gt;"",Z33&lt;&gt;""),"-")</f>
        <v>#N/A</v>
      </c>
      <c r="CX33" s="120" t="e" cm="1">
        <f t="array" ref="CX33">_xlfn.IFS(AND($X33&lt;&gt;"",AA33&lt;&gt;""),ABS($X33-AA33),AND($X33="",AA33=""),"",OR($X33&lt;&gt;"",AA33&lt;&gt;""),"-")</f>
        <v>#N/A</v>
      </c>
      <c r="CY33" s="121" t="e" cm="1">
        <f t="array" ref="CY33">_xlfn.IFS(AND($Y33&lt;&gt;"",Z33&lt;&gt;""),ABS($Y33-Z33),AND($Y33="",Z33=""),"",OR($Y33&lt;&gt;"",Z33&lt;&gt;""),"-")</f>
        <v>#N/A</v>
      </c>
      <c r="CZ33" s="120" t="e" cm="1">
        <f t="array" ref="CZ33">_xlfn.IFS(AND($Y33&lt;&gt;"",AA33&lt;&gt;""),ABS($Y33-AA33),AND($Y33="",AA33=""),"",OR($Y33&lt;&gt;"",AA33&lt;&gt;""),"-")</f>
        <v>#N/A</v>
      </c>
      <c r="DA33" s="121" t="e" cm="1">
        <f t="array" ref="DA33">_xlfn.IFS(AND($Z33&lt;&gt;"",AA33&lt;&gt;""),ABS($Z33-AA33),AND($Z33="",AA33=""),"",OR($Z33&lt;&gt;"",AA33&lt;&gt;""),"-")</f>
        <v>#N/A</v>
      </c>
    </row>
    <row r="34" spans="1:105" x14ac:dyDescent="0.2">
      <c r="A34" s="260" t="s">
        <v>7</v>
      </c>
      <c r="B34" s="259" t="e">
        <f>VLOOKUP($A34,Merged_couplings!$B:$BU,MATCH(B$1,Merged_couplings!$B$1:$BU$1,0),FALSE)</f>
        <v>#N/A</v>
      </c>
      <c r="C34" s="258" t="e">
        <f>VLOOKUP($A34,Merged_couplings!$B:$BU,MATCH(C$1,Merged_couplings!$B$1:$BU$1,0),FALSE)</f>
        <v>#N/A</v>
      </c>
      <c r="D34" s="258" t="e">
        <f>VLOOKUP($A34,Merged_couplings!$B:$BU,MATCH(D$1,Merged_couplings!$B$1:$BU$1,0),FALSE)</f>
        <v>#N/A</v>
      </c>
      <c r="E34" s="258" t="e">
        <f>VLOOKUP($A34,Merged_couplings!$B:$BU,MATCH(E$1,Merged_couplings!$B$1:$BU$1,0),FALSE)</f>
        <v>#N/A</v>
      </c>
      <c r="F34" s="258" t="e">
        <f>VLOOKUP($A34,Merged_couplings!$B:$BU,MATCH(F$1,Merged_couplings!$B$1:$BU$1,0),FALSE)</f>
        <v>#N/A</v>
      </c>
      <c r="G34" s="258" t="e">
        <f>VLOOKUP($A34,Merged_couplings!$B:$BU,MATCH(G$1,Merged_couplings!$B$1:$BU$1,0),FALSE)</f>
        <v>#N/A</v>
      </c>
      <c r="H34" s="258" t="e">
        <f>VLOOKUP($A34,Merged_couplings!$B:$BU,MATCH(H$1,Merged_couplings!$B$1:$BU$1,0),FALSE)</f>
        <v>#N/A</v>
      </c>
      <c r="I34" s="258" t="e">
        <f>VLOOKUP($A34,Merged_couplings!$B:$BU,MATCH(I$1,Merged_couplings!$B$1:$BU$1,0),FALSE)</f>
        <v>#N/A</v>
      </c>
      <c r="J34" s="258" t="e">
        <f>VLOOKUP($A34,Merged_couplings!$B:$BU,MATCH(J$1,Merged_couplings!$B$1:$BU$1,0),FALSE)</f>
        <v>#N/A</v>
      </c>
      <c r="K34" s="258" t="e">
        <f>VLOOKUP($A34,Merged_couplings!$B:$BU,MATCH(K$1,Merged_couplings!$B$1:$BU$1,0),FALSE)</f>
        <v>#N/A</v>
      </c>
      <c r="L34" s="258" t="e">
        <f>VLOOKUP($A34,Merged_couplings!$B:$BU,MATCH(L$1,Merged_couplings!$B$1:$BU$1,0),FALSE)</f>
        <v>#N/A</v>
      </c>
      <c r="M34" s="258" t="e">
        <f>VLOOKUP($A34,Merged_couplings!$B:$BU,MATCH(M$1,Merged_couplings!$B$1:$BU$1,0),FALSE)</f>
        <v>#N/A</v>
      </c>
      <c r="N34" s="258" t="e">
        <f>VLOOKUP($A34,Merged_couplings!$B:$BU,MATCH(N$1,Merged_couplings!$B$1:$BU$1,0),FALSE)</f>
        <v>#N/A</v>
      </c>
      <c r="O34" s="121" t="e">
        <f>IF(OR(B34="BIG",B34="BI-",B34="-IG"),VLOOKUP($A34,Merged_couplings!$B:$BU,MATCH(O$1,Merged_couplings!$B$1:$BU$1,0),FALSE),"")</f>
        <v>#N/A</v>
      </c>
      <c r="P34" s="120" t="e">
        <f>IF(OR(C34="BIG",C34="BI-",C34="-IG"),VLOOKUP($A34,Merged_couplings!$B:$BU,MATCH(P$1,Merged_couplings!$B$1:$BU$1,0),FALSE),"")</f>
        <v>#N/A</v>
      </c>
      <c r="Q34" s="120" t="e">
        <f>IF(OR(D34="BIG",D34="BI-",D34="-IG"),VLOOKUP($A34,Merged_couplings!$B:$BU,MATCH(Q$1,Merged_couplings!$B$1:$BU$1,0),FALSE),"")</f>
        <v>#N/A</v>
      </c>
      <c r="R34" s="120" t="e">
        <f t="shared" si="2"/>
        <v>#N/A</v>
      </c>
      <c r="S34" s="120" t="e">
        <f t="shared" si="2"/>
        <v>#N/A</v>
      </c>
      <c r="T34" s="120" t="e">
        <f t="shared" si="2"/>
        <v>#N/A</v>
      </c>
      <c r="U34" s="120" t="e">
        <f>IF(OR(H34="BIG",H34="BI-",H34="-IG"),VLOOKUP($A34,Merged_couplings!$B:$BU,MATCH(U$1,Merged_couplings!$B$1:$BU$1,0),FALSE),"")</f>
        <v>#N/A</v>
      </c>
      <c r="V34" s="120" t="e">
        <f>IF(OR(I34="BIG",I34="BI-",I34="-IG"),VLOOKUP($A34,Merged_couplings!$B:$BU,MATCH(V$1,Merged_couplings!$B$1:$BU$1,0),FALSE),"")</f>
        <v>#N/A</v>
      </c>
      <c r="W34" s="120" t="e">
        <f t="shared" ref="W34:W65" si="3">V34</f>
        <v>#N/A</v>
      </c>
      <c r="X34" s="120" t="e">
        <f>IF(OR(K34="BIG",K34="BI-",K34="-IG"),VLOOKUP($A34,Merged_couplings!$B:$BU,MATCH(X$1,Merged_couplings!$B$1:$BU$1,0),FALSE),"")</f>
        <v>#N/A</v>
      </c>
      <c r="Y34" s="120" t="e">
        <f>IF(OR(L34="BIG",L34="BI-",L34="-IG"),VLOOKUP($A34,Merged_couplings!$B:$BU,MATCH(Y$1,Merged_couplings!$B$1:$BU$1,0),FALSE),"")</f>
        <v>#N/A</v>
      </c>
      <c r="Z34" s="120" t="e">
        <f>IF(OR(M34="BIG",M34="BI-",M34="-IG"),VLOOKUP($A34,Merged_couplings!$B:$BU,MATCH(Z$1,Merged_couplings!$B$1:$BU$1,0),FALSE),"")</f>
        <v>#N/A</v>
      </c>
      <c r="AA34" s="120" t="e">
        <f>IF(OR(N34="BIG",N34="BI-",N34="-IG"),VLOOKUP($A34,Merged_couplings!$B:$BU,MATCH(AA$1,Merged_couplings!$B$1:$BU$1,0),FALSE),"")</f>
        <v>#N/A</v>
      </c>
      <c r="AB34" s="123" t="e" cm="1">
        <f t="array" ref="AB34">_xlfn.IFS(AND($O34&lt;&gt;"",P34&lt;&gt;""),ABS($O34-P34),AND($O34="",P34=""),"",OR($O34&lt;&gt;"",P34&lt;&gt;""),"-")</f>
        <v>#N/A</v>
      </c>
      <c r="AC34" s="122" t="e" cm="1">
        <f t="array" ref="AC34">_xlfn.IFS(AND($O34&lt;&gt;"",Q34&lt;&gt;""),ABS($O34-Q34),AND($O34="",Q34=""),"",OR($O34&lt;&gt;"",Q34&lt;&gt;""),"-")</f>
        <v>#N/A</v>
      </c>
      <c r="AD34" s="122" t="e" cm="1">
        <f t="array" ref="AD34">_xlfn.IFS(AND($O34&lt;&gt;"",R34&lt;&gt;""),ABS($O34-R34),AND($O34="",R34=""),"",OR($O34&lt;&gt;"",R34&lt;&gt;""),"-")</f>
        <v>#N/A</v>
      </c>
      <c r="AE34" s="122" t="e" cm="1">
        <f t="array" ref="AE34">_xlfn.IFS(AND($O34&lt;&gt;"",S34&lt;&gt;""),ABS($O34-S34),AND($O34="",S34=""),"",OR($O34&lt;&gt;"",S34&lt;&gt;""),"-")</f>
        <v>#N/A</v>
      </c>
      <c r="AF34" s="122" t="e" cm="1">
        <f t="array" ref="AF34">_xlfn.IFS(AND($O34&lt;&gt;"",T34&lt;&gt;""),ABS($O34-T34),AND($O34="",T34=""),"",OR($O34&lt;&gt;"",T34&lt;&gt;""),"-")</f>
        <v>#N/A</v>
      </c>
      <c r="AG34" s="122" t="e" cm="1">
        <f t="array" ref="AG34">_xlfn.IFS(AND($O34&lt;&gt;"",U34&lt;&gt;""),ABS($O34-U34),AND($O34="",U34=""),"",OR($O34&lt;&gt;"",U34&lt;&gt;""),"-")</f>
        <v>#N/A</v>
      </c>
      <c r="AH34" s="122" t="e" cm="1">
        <f t="array" ref="AH34">_xlfn.IFS(AND($O34&lt;&gt;"",V34&lt;&gt;""),ABS($O34-V34),AND($O34="",V34=""),"",OR($O34&lt;&gt;"",V34&lt;&gt;""),"-")</f>
        <v>#N/A</v>
      </c>
      <c r="AI34" s="122" t="e" cm="1">
        <f t="array" ref="AI34">_xlfn.IFS(AND($O34&lt;&gt;"",W34&lt;&gt;""),ABS($O34-W34),AND($O34="",W34=""),"",OR($O34&lt;&gt;"",W34&lt;&gt;""),"-")</f>
        <v>#N/A</v>
      </c>
      <c r="AJ34" s="122" t="e" cm="1">
        <f t="array" ref="AJ34">_xlfn.IFS(AND($O34&lt;&gt;"",X34&lt;&gt;""),ABS($O34-X34),AND($O34="",X34=""),"",OR($O34&lt;&gt;"",X34&lt;&gt;""),"-")</f>
        <v>#N/A</v>
      </c>
      <c r="AK34" s="122" t="e" cm="1">
        <f t="array" ref="AK34">_xlfn.IFS(AND($O34&lt;&gt;"",Y34&lt;&gt;""),ABS($O34-Y34),AND($O34="",Y34=""),"",OR($O34&lt;&gt;"",Y34&lt;&gt;""),"-")</f>
        <v>#N/A</v>
      </c>
      <c r="AL34" s="122" t="e" cm="1">
        <f t="array" ref="AL34">_xlfn.IFS(AND($O34&lt;&gt;"",Z34&lt;&gt;""),ABS($O34-Z34),AND($O34="",Z34=""),"",OR($O34&lt;&gt;"",Z34&lt;&gt;""),"-")</f>
        <v>#N/A</v>
      </c>
      <c r="AM34" s="122" t="e" cm="1">
        <f t="array" ref="AM34">_xlfn.IFS(AND($O34&lt;&gt;"",AA34&lt;&gt;""),ABS($O34-AA34),AND($O34="",AA34=""),"",OR($O34&lt;&gt;"",AA34&lt;&gt;""),"-")</f>
        <v>#N/A</v>
      </c>
      <c r="AN34" s="121" t="e" cm="1">
        <f t="array" ref="AN34">_xlfn.IFS(AND($P34&lt;&gt;"",Q34&lt;&gt;""),ABS($P34-Q34),AND($P34="",Q34=""),"",OR($P34&lt;&gt;"",Q34&lt;&gt;""),"-")</f>
        <v>#N/A</v>
      </c>
      <c r="AO34" s="120" t="e" cm="1">
        <f t="array" ref="AO34">_xlfn.IFS(AND($P34&lt;&gt;"",R34&lt;&gt;""),ABS($P34-R34),AND($P34="",R34=""),"",OR($P34&lt;&gt;"",R34&lt;&gt;""),"-")</f>
        <v>#N/A</v>
      </c>
      <c r="AP34" s="120" t="e" cm="1">
        <f t="array" ref="AP34">_xlfn.IFS(AND($P34&lt;&gt;"",S34&lt;&gt;""),ABS($P34-S34),AND($P34="",S34=""),"",OR($P34&lt;&gt;"",S34&lt;&gt;""),"-")</f>
        <v>#N/A</v>
      </c>
      <c r="AQ34" s="120" t="e" cm="1">
        <f t="array" ref="AQ34">_xlfn.IFS(AND($P34&lt;&gt;"",T34&lt;&gt;""),ABS($P34-T34),AND($P34="",T34=""),"",OR($P34&lt;&gt;"",T34&lt;&gt;""),"-")</f>
        <v>#N/A</v>
      </c>
      <c r="AR34" s="120" t="e" cm="1">
        <f t="array" ref="AR34">_xlfn.IFS(AND($P34&lt;&gt;"",U34&lt;&gt;""),ABS($P34-U34),AND($P34="",U34=""),"",OR($P34&lt;&gt;"",U34&lt;&gt;""),"-")</f>
        <v>#N/A</v>
      </c>
      <c r="AS34" s="120" t="e" cm="1">
        <f t="array" ref="AS34">_xlfn.IFS(AND($P34&lt;&gt;"",V34&lt;&gt;""),ABS($P34-V34),AND($P34="",V34=""),"",OR($P34&lt;&gt;"",V34&lt;&gt;""),"-")</f>
        <v>#N/A</v>
      </c>
      <c r="AT34" s="120" t="e" cm="1">
        <f t="array" ref="AT34">_xlfn.IFS(AND($P34&lt;&gt;"",W34&lt;&gt;""),ABS($P34-W34),AND($P34="",W34=""),"",OR($P34&lt;&gt;"",W34&lt;&gt;""),"-")</f>
        <v>#N/A</v>
      </c>
      <c r="AU34" s="120" t="e" cm="1">
        <f t="array" ref="AU34">_xlfn.IFS(AND($P34&lt;&gt;"",X34&lt;&gt;""),ABS($P34-X34),AND($P34="",X34=""),"",OR($P34&lt;&gt;"",X34&lt;&gt;""),"-")</f>
        <v>#N/A</v>
      </c>
      <c r="AV34" s="120" t="e" cm="1">
        <f t="array" ref="AV34">_xlfn.IFS(AND($P34&lt;&gt;"",Y34&lt;&gt;""),ABS($P34-Y34),AND($P34="",Y34=""),"",OR($P34&lt;&gt;"",Y34&lt;&gt;""),"-")</f>
        <v>#N/A</v>
      </c>
      <c r="AW34" s="120" t="e" cm="1">
        <f t="array" ref="AW34">_xlfn.IFS(AND($P34&lt;&gt;"",Z34&lt;&gt;""),ABS($P34-Z34),AND($P34="",Z34=""),"",OR($P34&lt;&gt;"",Z34&lt;&gt;""),"-")</f>
        <v>#N/A</v>
      </c>
      <c r="AX34" s="120" t="e" cm="1">
        <f t="array" ref="AX34">_xlfn.IFS(AND($P34&lt;&gt;"",AA34&lt;&gt;""),ABS($P34-AA34),AND($P34="",AA34=""),"",OR($P34&lt;&gt;"",AA34&lt;&gt;""),"-")</f>
        <v>#N/A</v>
      </c>
      <c r="AY34" s="121" t="e" cm="1">
        <f t="array" ref="AY34">_xlfn.IFS(AND($Q34&lt;&gt;"",R34&lt;&gt;""),ABS($Q34-R34),AND($Q34="",R34=""),"",OR($Q34&lt;&gt;"",R34&lt;&gt;""),"-")</f>
        <v>#N/A</v>
      </c>
      <c r="AZ34" s="334" t="e" cm="1">
        <f t="array" ref="AZ34">_xlfn.IFS(AND($Q34&lt;&gt;"",S34&lt;&gt;""),ABS($Q34-S34),AND($Q34="",S34=""),"",OR($Q34&lt;&gt;"",S34&lt;&gt;""),"-")</f>
        <v>#N/A</v>
      </c>
      <c r="BA34" s="334" t="e" cm="1">
        <f t="array" ref="BA34">_xlfn.IFS(AND($Q34&lt;&gt;"",T34&lt;&gt;""),ABS($Q34-T34),AND($Q34="",T34=""),"",OR($Q34&lt;&gt;"",T34&lt;&gt;""),"-")</f>
        <v>#N/A</v>
      </c>
      <c r="BB34" s="120" t="e" cm="1">
        <f t="array" ref="BB34">_xlfn.IFS(AND($Q34&lt;&gt;"",U34&lt;&gt;""),ABS($Q34-U34),AND($Q34="",U34=""),"",OR($Q34&lt;&gt;"",U34&lt;&gt;""),"-")</f>
        <v>#N/A</v>
      </c>
      <c r="BC34" s="120" t="e" cm="1">
        <f t="array" ref="BC34">_xlfn.IFS(AND($Q34&lt;&gt;"",V34&lt;&gt;""),ABS($Q34-V34),AND($Q34="",V34=""),"",OR($Q34&lt;&gt;"",V34&lt;&gt;""),"-")</f>
        <v>#N/A</v>
      </c>
      <c r="BD34" s="120" t="e" cm="1">
        <f t="array" ref="BD34">_xlfn.IFS(AND($Q34&lt;&gt;"",W34&lt;&gt;""),ABS($Q34-W34),AND($Q34="",W34=""),"",OR($Q34&lt;&gt;"",W34&lt;&gt;""),"-")</f>
        <v>#N/A</v>
      </c>
      <c r="BE34" s="120" t="e" cm="1">
        <f t="array" ref="BE34">_xlfn.IFS(AND($Q34&lt;&gt;"",X34&lt;&gt;""),ABS($Q34-X34),AND($Q34="",X34=""),"",OR($Q34&lt;&gt;"",X34&lt;&gt;""),"-")</f>
        <v>#N/A</v>
      </c>
      <c r="BF34" s="120" t="e" cm="1">
        <f t="array" ref="BF34">_xlfn.IFS(AND($Q34&lt;&gt;"",Y34&lt;&gt;""),ABS($Q34-Y34),AND($Q34="",Y34=""),"",OR($Q34&lt;&gt;"",Y34&lt;&gt;""),"-")</f>
        <v>#N/A</v>
      </c>
      <c r="BG34" s="120" t="e" cm="1">
        <f t="array" ref="BG34">_xlfn.IFS(AND($Q34&lt;&gt;"",Z34&lt;&gt;""),ABS($Q34-Z34),AND($Q34="",Z34=""),"",OR($Q34&lt;&gt;"",Z34&lt;&gt;""),"-")</f>
        <v>#N/A</v>
      </c>
      <c r="BH34" s="120" t="e" cm="1">
        <f t="array" ref="BH34">_xlfn.IFS(AND($Q34&lt;&gt;"",AA34&lt;&gt;""),ABS($Q34-AA34),AND($Q34="",AA34=""),"",OR($Q34&lt;&gt;"",AA34&lt;&gt;""),"-")</f>
        <v>#N/A</v>
      </c>
      <c r="BI34" s="121" t="e" cm="1">
        <f t="array" ref="BI34">_xlfn.IFS(AND($R34&lt;&gt;"",S34&lt;&gt;""),ABS($R34-S34),AND($R34="",S34=""),"",OR($R34&lt;&gt;"",S34&lt;&gt;""),"-")</f>
        <v>#N/A</v>
      </c>
      <c r="BJ34" s="120" t="e" cm="1">
        <f t="array" ref="BJ34">_xlfn.IFS(AND($R34&lt;&gt;"",T34&lt;&gt;""),ABS($R34-T34),AND($R34="",T34=""),"",OR($R34&lt;&gt;"",T34&lt;&gt;""),"-")</f>
        <v>#N/A</v>
      </c>
      <c r="BK34" s="334" t="e" cm="1">
        <f t="array" ref="BK34">_xlfn.IFS(AND($R34&lt;&gt;"",U34&lt;&gt;""),ABS($R34-U34),AND($R34="",U34=""),"",OR($R34&lt;&gt;"",U34&lt;&gt;""),"-")</f>
        <v>#N/A</v>
      </c>
      <c r="BL34" s="120" t="e" cm="1">
        <f t="array" ref="BL34">_xlfn.IFS(AND($R34&lt;&gt;"",V34&lt;&gt;""),ABS($R34-V34),AND($R34="",V34=""),"",OR($R34&lt;&gt;"",V34&lt;&gt;""),"-")</f>
        <v>#N/A</v>
      </c>
      <c r="BM34" s="120" t="e" cm="1">
        <f t="array" ref="BM34">_xlfn.IFS(AND($R34&lt;&gt;"",W34&lt;&gt;""),ABS($R34-W34),AND($R34="",W34=""),"",OR($R34&lt;&gt;"",W34&lt;&gt;""),"-")</f>
        <v>#N/A</v>
      </c>
      <c r="BN34" s="120" t="e" cm="1">
        <f t="array" ref="BN34">_xlfn.IFS(AND($R34&lt;&gt;"",X34&lt;&gt;""),ABS($R34-X34),AND($R34="",X34=""),"",OR($R34&lt;&gt;"",X34&lt;&gt;""),"-")</f>
        <v>#N/A</v>
      </c>
      <c r="BO34" s="120" t="e" cm="1">
        <f t="array" ref="BO34">_xlfn.IFS(AND($R34&lt;&gt;"",Y34&lt;&gt;""),ABS($R34-Y34),AND($R34="",Y34=""),"",OR($R34&lt;&gt;"",Y34&lt;&gt;""),"-")</f>
        <v>#N/A</v>
      </c>
      <c r="BP34" s="120" t="e" cm="1">
        <f t="array" ref="BP34">_xlfn.IFS(AND($R34&lt;&gt;"",Z34&lt;&gt;""),ABS($R34-Z34),AND($R34="",Z34=""),"",OR($R34&lt;&gt;"",Z34&lt;&gt;""),"-")</f>
        <v>#N/A</v>
      </c>
      <c r="BQ34" s="120" t="e" cm="1">
        <f t="array" ref="BQ34">_xlfn.IFS(AND($R34&lt;&gt;"",AA34&lt;&gt;""),ABS($R34-AA34),AND($R34="",AA34=""),"",OR($R34&lt;&gt;"",AA34&lt;&gt;""),"-")</f>
        <v>#N/A</v>
      </c>
      <c r="BR34" s="121" t="e" cm="1">
        <f t="array" ref="BR34">_xlfn.IFS(AND($S34&lt;&gt;"",T34&lt;&gt;""),ABS($S34-T34),AND($S34="",T34=""),"",OR($S34&lt;&gt;"",T34&lt;&gt;""),"-")</f>
        <v>#N/A</v>
      </c>
      <c r="BS34" s="334" t="e" cm="1">
        <f t="array" ref="BS34">_xlfn.IFS(AND($S34&lt;&gt;"",U34&lt;&gt;""),ABS($S34-U34),AND($S34="",U34=""),"",OR($S34&lt;&gt;"",U34&lt;&gt;""),"-")</f>
        <v>#N/A</v>
      </c>
      <c r="BT34" s="120" t="e" cm="1">
        <f t="array" ref="BT34">_xlfn.IFS(AND($S34&lt;&gt;"",V34&lt;&gt;""),ABS($S34-V34),AND($S34="",V34=""),"",OR($S34&lt;&gt;"",V34&lt;&gt;""),"-")</f>
        <v>#N/A</v>
      </c>
      <c r="BU34" s="120" t="e" cm="1">
        <f t="array" ref="BU34">_xlfn.IFS(AND($S34&lt;&gt;"",W34&lt;&gt;""),ABS($S34-W34),AND($S34="",W34=""),"",OR($S34&lt;&gt;"",W34&lt;&gt;""),"-")</f>
        <v>#N/A</v>
      </c>
      <c r="BV34" s="120" t="e" cm="1">
        <f t="array" ref="BV34">_xlfn.IFS(AND($S34&lt;&gt;"",X34&lt;&gt;""),ABS($S34-X34),AND($S34="",X34=""),"",OR($S34&lt;&gt;"",X34&lt;&gt;""),"-")</f>
        <v>#N/A</v>
      </c>
      <c r="BW34" s="120" t="e" cm="1">
        <f t="array" ref="BW34">_xlfn.IFS(AND($S34&lt;&gt;"",Y34&lt;&gt;""),ABS($S34-Y34),AND($S34="",Y34=""),"",OR($S34&lt;&gt;"",Y34&lt;&gt;""),"-")</f>
        <v>#N/A</v>
      </c>
      <c r="BX34" s="120" t="e" cm="1">
        <f t="array" ref="BX34">_xlfn.IFS(AND($S34&lt;&gt;"",Z34&lt;&gt;""),ABS($S34-Z34),AND($S34="",Z34=""),"",OR($S34&lt;&gt;"",Z34&lt;&gt;""),"-")</f>
        <v>#N/A</v>
      </c>
      <c r="BY34" s="120" t="e" cm="1">
        <f t="array" ref="BY34">_xlfn.IFS(AND($S34&lt;&gt;"",AA34&lt;&gt;""),ABS($S34-AA34),AND($S34="",AA34=""),"",OR($S34&lt;&gt;"",AA34&lt;&gt;""),"-")</f>
        <v>#N/A</v>
      </c>
      <c r="BZ34" s="121" t="e" cm="1">
        <f t="array" ref="BZ34">_xlfn.IFS(AND($T34&lt;&gt;"",U34&lt;&gt;""),ABS($T34-U34),AND($T34="",U34=""),"",OR($T34&lt;&gt;"",U34&lt;&gt;""),"-")</f>
        <v>#N/A</v>
      </c>
      <c r="CA34" s="120" t="e" cm="1">
        <f t="array" ref="CA34">_xlfn.IFS(AND($T34&lt;&gt;"",V34&lt;&gt;""),ABS($T34-V34),AND($T34="",V34=""),"",OR($T34&lt;&gt;"",V34&lt;&gt;""),"-")</f>
        <v>#N/A</v>
      </c>
      <c r="CB34" s="120" t="e" cm="1">
        <f t="array" ref="CB34">_xlfn.IFS(AND($T34&lt;&gt;"",W34&lt;&gt;""),ABS($T34-W34),AND($T34="",W34=""),"",OR($T34&lt;&gt;"",W34&lt;&gt;""),"-")</f>
        <v>#N/A</v>
      </c>
      <c r="CC34" s="120" t="e" cm="1">
        <f t="array" ref="CC34">_xlfn.IFS(AND($T34&lt;&gt;"",X34&lt;&gt;""),ABS($T34-X34),AND($T34="",X34=""),"",OR($T34&lt;&gt;"",X34&lt;&gt;""),"-")</f>
        <v>#N/A</v>
      </c>
      <c r="CD34" s="120" t="e" cm="1">
        <f t="array" ref="CD34">_xlfn.IFS(AND($T34&lt;&gt;"",Y34&lt;&gt;""),ABS($T34-Y34),AND($T34="",Y34=""),"",OR($T34&lt;&gt;"",Y34&lt;&gt;""),"-")</f>
        <v>#N/A</v>
      </c>
      <c r="CE34" s="120" t="e" cm="1">
        <f t="array" ref="CE34">_xlfn.IFS(AND($T34&lt;&gt;"",Z34&lt;&gt;""),ABS($T34-Z34),AND($T34="",Z34=""),"",OR($T34&lt;&gt;"",Z34&lt;&gt;""),"-")</f>
        <v>#N/A</v>
      </c>
      <c r="CF34" s="120" t="e" cm="1">
        <f t="array" ref="CF34">_xlfn.IFS(AND($T34&lt;&gt;"",AA34&lt;&gt;""),ABS($T34-AA34),AND($T34="",AA34=""),"",OR($T34&lt;&gt;"",AA34&lt;&gt;""),"-")</f>
        <v>#N/A</v>
      </c>
      <c r="CG34" s="121" t="e" cm="1">
        <f t="array" ref="CG34">_xlfn.IFS(AND($U34&lt;&gt;"",V34&lt;&gt;""),ABS($U34-V34),AND($U34="",V34=""),"",OR($U34&lt;&gt;"",V34&lt;&gt;""),"-")</f>
        <v>#N/A</v>
      </c>
      <c r="CH34" s="120" t="e" cm="1">
        <f t="array" ref="CH34">_xlfn.IFS(AND($U34&lt;&gt;"",W34&lt;&gt;""),ABS($U34-W34),AND($U34="",W34=""),"",OR($U34&lt;&gt;"",W34&lt;&gt;""),"-")</f>
        <v>#N/A</v>
      </c>
      <c r="CI34" s="120" t="e" cm="1">
        <f t="array" ref="CI34">_xlfn.IFS(AND($U34&lt;&gt;"",X34&lt;&gt;""),ABS($U34-X34),AND($U34="",X34=""),"",OR($U34&lt;&gt;"",X34&lt;&gt;""),"-")</f>
        <v>#N/A</v>
      </c>
      <c r="CJ34" s="120" t="e" cm="1">
        <f t="array" ref="CJ34">_xlfn.IFS(AND($U34&lt;&gt;"",Y34&lt;&gt;""),ABS($U34-Y34),AND($U34="",Y34=""),"",OR($U34&lt;&gt;"",Y34&lt;&gt;""),"-")</f>
        <v>#N/A</v>
      </c>
      <c r="CK34" s="120" t="e" cm="1">
        <f t="array" ref="CK34">_xlfn.IFS(AND($U34&lt;&gt;"",Z34&lt;&gt;""),ABS($U34-Z34),AND($U34="",Z34=""),"",OR($U34&lt;&gt;"",Z34&lt;&gt;""),"-")</f>
        <v>#N/A</v>
      </c>
      <c r="CL34" s="120" t="e" cm="1">
        <f t="array" ref="CL34">_xlfn.IFS(AND($U34&lt;&gt;"",AA34&lt;&gt;""),ABS($U34-AA34),AND($U34="",AA34=""),"",OR($U34&lt;&gt;"",AA34&lt;&gt;""),"-")</f>
        <v>#N/A</v>
      </c>
      <c r="CM34" s="121" t="e" cm="1">
        <f t="array" ref="CM34">_xlfn.IFS(AND($V34&lt;&gt;"",W34&lt;&gt;""),ABS($V34-W34),AND($V34="",W34=""),"",OR($V34&lt;&gt;"",W34&lt;&gt;""),"-")</f>
        <v>#N/A</v>
      </c>
      <c r="CN34" s="120" t="e" cm="1">
        <f t="array" ref="CN34">_xlfn.IFS(AND($V34&lt;&gt;"",X34&lt;&gt;""),ABS($V34-X34),AND($V34="",X34=""),"",OR($V34&lt;&gt;"",X34&lt;&gt;""),"-")</f>
        <v>#N/A</v>
      </c>
      <c r="CO34" s="120" t="e" cm="1">
        <f t="array" ref="CO34">_xlfn.IFS(AND($V34&lt;&gt;"",Y34&lt;&gt;""),ABS($V34-Y34),AND($V34="",Y34=""),"",OR($V34&lt;&gt;"",Y34&lt;&gt;""),"-")</f>
        <v>#N/A</v>
      </c>
      <c r="CP34" s="120" t="e" cm="1">
        <f t="array" ref="CP34">_xlfn.IFS(AND($V34&lt;&gt;"",Z34&lt;&gt;""),ABS($V34-Z34),AND($V34="",Z34=""),"",OR($V34&lt;&gt;"",Z34&lt;&gt;""),"-")</f>
        <v>#N/A</v>
      </c>
      <c r="CQ34" s="120" t="e" cm="1">
        <f t="array" ref="CQ34">_xlfn.IFS(AND($V34&lt;&gt;"",AA34&lt;&gt;""),ABS($V34-AA34),AND($V34="",AA34=""),"",OR($V34&lt;&gt;"",AA34&lt;&gt;""),"-")</f>
        <v>#N/A</v>
      </c>
      <c r="CR34" s="121" t="e" cm="1">
        <f t="array" ref="CR34">_xlfn.IFS(AND($W34&lt;&gt;"",X34&lt;&gt;""),ABS($W34-X34),AND($W34="",X34=""),"",OR($W34&lt;&gt;"",X34&lt;&gt;""),"-")</f>
        <v>#N/A</v>
      </c>
      <c r="CS34" s="120" t="e" cm="1">
        <f t="array" ref="CS34">_xlfn.IFS(AND($W34&lt;&gt;"",Y34&lt;&gt;""),ABS($W34-Y34),AND($W34="",Y34=""),"",OR($W34&lt;&gt;"",Y34&lt;&gt;""),"-")</f>
        <v>#N/A</v>
      </c>
      <c r="CT34" s="120" t="e" cm="1">
        <f t="array" ref="CT34">_xlfn.IFS(AND($W34&lt;&gt;"",Z34&lt;&gt;""),ABS($W34-Z34),AND($W34="",Z34=""),"",OR($W34&lt;&gt;"",Z34&lt;&gt;""),"-")</f>
        <v>#N/A</v>
      </c>
      <c r="CU34" s="120" t="e" cm="1">
        <f t="array" ref="CU34">_xlfn.IFS(AND($W34&lt;&gt;"",AA34&lt;&gt;""),ABS($W34-AA34),AND($W34="",AA34=""),"",OR($W34&lt;&gt;"",AA34&lt;&gt;""),"-")</f>
        <v>#N/A</v>
      </c>
      <c r="CV34" s="121" t="e" cm="1">
        <f t="array" ref="CV34">_xlfn.IFS(AND($X34&lt;&gt;"",Y34&lt;&gt;""),ABS($X34-Y34),AND($X34="",Y34=""),"",OR($X34&lt;&gt;"",Y34&lt;&gt;""),"-")</f>
        <v>#N/A</v>
      </c>
      <c r="CW34" s="120" t="e" cm="1">
        <f t="array" ref="CW34">_xlfn.IFS(AND($X34&lt;&gt;"",Z34&lt;&gt;""),ABS($X34-Z34),AND($X34="",Z34=""),"",OR($X34&lt;&gt;"",Z34&lt;&gt;""),"-")</f>
        <v>#N/A</v>
      </c>
      <c r="CX34" s="120" t="e" cm="1">
        <f t="array" ref="CX34">_xlfn.IFS(AND($X34&lt;&gt;"",AA34&lt;&gt;""),ABS($X34-AA34),AND($X34="",AA34=""),"",OR($X34&lt;&gt;"",AA34&lt;&gt;""),"-")</f>
        <v>#N/A</v>
      </c>
      <c r="CY34" s="121" t="e" cm="1">
        <f t="array" ref="CY34">_xlfn.IFS(AND($Y34&lt;&gt;"",Z34&lt;&gt;""),ABS($Y34-Z34),AND($Y34="",Z34=""),"",OR($Y34&lt;&gt;"",Z34&lt;&gt;""),"-")</f>
        <v>#N/A</v>
      </c>
      <c r="CZ34" s="120" t="e" cm="1">
        <f t="array" ref="CZ34">_xlfn.IFS(AND($Y34&lt;&gt;"",AA34&lt;&gt;""),ABS($Y34-AA34),AND($Y34="",AA34=""),"",OR($Y34&lt;&gt;"",AA34&lt;&gt;""),"-")</f>
        <v>#N/A</v>
      </c>
      <c r="DA34" s="121" t="e" cm="1">
        <f t="array" ref="DA34">_xlfn.IFS(AND($Z34&lt;&gt;"",AA34&lt;&gt;""),ABS($Z34-AA34),AND($Z34="",AA34=""),"",OR($Z34&lt;&gt;"",AA34&lt;&gt;""),"-")</f>
        <v>#N/A</v>
      </c>
    </row>
    <row r="35" spans="1:105" x14ac:dyDescent="0.2">
      <c r="A35" s="260" t="s">
        <v>121</v>
      </c>
      <c r="B35" s="259" t="e">
        <f>VLOOKUP($A35,Merged_couplings!$B:$BU,MATCH(B$1,Merged_couplings!$B$1:$BU$1,0),FALSE)</f>
        <v>#N/A</v>
      </c>
      <c r="C35" s="258" t="e">
        <f>VLOOKUP($A35,Merged_couplings!$B:$BU,MATCH(C$1,Merged_couplings!$B$1:$BU$1,0),FALSE)</f>
        <v>#N/A</v>
      </c>
      <c r="D35" s="258" t="e">
        <f>VLOOKUP($A35,Merged_couplings!$B:$BU,MATCH(D$1,Merged_couplings!$B$1:$BU$1,0),FALSE)</f>
        <v>#N/A</v>
      </c>
      <c r="E35" s="258" t="e">
        <f>VLOOKUP($A35,Merged_couplings!$B:$BU,MATCH(E$1,Merged_couplings!$B$1:$BU$1,0),FALSE)</f>
        <v>#N/A</v>
      </c>
      <c r="F35" s="258" t="e">
        <f>VLOOKUP($A35,Merged_couplings!$B:$BU,MATCH(F$1,Merged_couplings!$B$1:$BU$1,0),FALSE)</f>
        <v>#N/A</v>
      </c>
      <c r="G35" s="258" t="e">
        <f>VLOOKUP($A35,Merged_couplings!$B:$BU,MATCH(G$1,Merged_couplings!$B$1:$BU$1,0),FALSE)</f>
        <v>#N/A</v>
      </c>
      <c r="H35" s="258" t="e">
        <f>VLOOKUP($A35,Merged_couplings!$B:$BU,MATCH(H$1,Merged_couplings!$B$1:$BU$1,0),FALSE)</f>
        <v>#N/A</v>
      </c>
      <c r="I35" s="258" t="e">
        <f>VLOOKUP($A35,Merged_couplings!$B:$BU,MATCH(I$1,Merged_couplings!$B$1:$BU$1,0),FALSE)</f>
        <v>#N/A</v>
      </c>
      <c r="J35" s="258" t="e">
        <f>VLOOKUP($A35,Merged_couplings!$B:$BU,MATCH(J$1,Merged_couplings!$B$1:$BU$1,0),FALSE)</f>
        <v>#N/A</v>
      </c>
      <c r="K35" s="258" t="e">
        <f>VLOOKUP($A35,Merged_couplings!$B:$BU,MATCH(K$1,Merged_couplings!$B$1:$BU$1,0),FALSE)</f>
        <v>#N/A</v>
      </c>
      <c r="L35" s="258" t="e">
        <f>VLOOKUP($A35,Merged_couplings!$B:$BU,MATCH(L$1,Merged_couplings!$B$1:$BU$1,0),FALSE)</f>
        <v>#N/A</v>
      </c>
      <c r="M35" s="258" t="e">
        <f>VLOOKUP($A35,Merged_couplings!$B:$BU,MATCH(M$1,Merged_couplings!$B$1:$BU$1,0),FALSE)</f>
        <v>#N/A</v>
      </c>
      <c r="N35" s="258" t="e">
        <f>VLOOKUP($A35,Merged_couplings!$B:$BU,MATCH(N$1,Merged_couplings!$B$1:$BU$1,0),FALSE)</f>
        <v>#N/A</v>
      </c>
      <c r="O35" s="121" t="e">
        <f>IF(OR(B35="BIG",B35="BI-",B35="-IG"),VLOOKUP($A35,Merged_couplings!$B:$BU,MATCH(O$1,Merged_couplings!$B$1:$BU$1,0),FALSE),"")</f>
        <v>#N/A</v>
      </c>
      <c r="P35" s="120" t="e">
        <f>IF(OR(C35="BIG",C35="BI-",C35="-IG"),VLOOKUP($A35,Merged_couplings!$B:$BU,MATCH(P$1,Merged_couplings!$B$1:$BU$1,0),FALSE),"")</f>
        <v>#N/A</v>
      </c>
      <c r="Q35" s="120" t="e">
        <f>IF(OR(D35="BIG",D35="BI-",D35="-IG"),VLOOKUP($A35,Merged_couplings!$B:$BU,MATCH(Q$1,Merged_couplings!$B$1:$BU$1,0),FALSE),"")</f>
        <v>#N/A</v>
      </c>
      <c r="R35" s="120" t="e">
        <f t="shared" si="2"/>
        <v>#N/A</v>
      </c>
      <c r="S35" s="120" t="e">
        <f t="shared" si="2"/>
        <v>#N/A</v>
      </c>
      <c r="T35" s="120" t="e">
        <f t="shared" si="2"/>
        <v>#N/A</v>
      </c>
      <c r="U35" s="120" t="e">
        <f>IF(OR(H35="BIG",H35="BI-",H35="-IG"),VLOOKUP($A35,Merged_couplings!$B:$BU,MATCH(U$1,Merged_couplings!$B$1:$BU$1,0),FALSE),"")</f>
        <v>#N/A</v>
      </c>
      <c r="V35" s="120" t="e">
        <f>IF(OR(I35="BIG",I35="BI-",I35="-IG"),VLOOKUP($A35,Merged_couplings!$B:$BU,MATCH(V$1,Merged_couplings!$B$1:$BU$1,0),FALSE),"")</f>
        <v>#N/A</v>
      </c>
      <c r="W35" s="120" t="e">
        <f t="shared" si="3"/>
        <v>#N/A</v>
      </c>
      <c r="X35" s="120" t="e">
        <f>IF(OR(K35="BIG",K35="BI-",K35="-IG"),VLOOKUP($A35,Merged_couplings!$B:$BU,MATCH(X$1,Merged_couplings!$B$1:$BU$1,0),FALSE),"")</f>
        <v>#N/A</v>
      </c>
      <c r="Y35" s="120" t="e">
        <f>IF(OR(L35="BIG",L35="BI-",L35="-IG"),VLOOKUP($A35,Merged_couplings!$B:$BU,MATCH(Y$1,Merged_couplings!$B$1:$BU$1,0),FALSE),"")</f>
        <v>#N/A</v>
      </c>
      <c r="Z35" s="120" t="e">
        <f>IF(OR(M35="BIG",M35="BI-",M35="-IG"),VLOOKUP($A35,Merged_couplings!$B:$BU,MATCH(Z$1,Merged_couplings!$B$1:$BU$1,0),FALSE),"")</f>
        <v>#N/A</v>
      </c>
      <c r="AA35" s="120" t="e">
        <f>IF(OR(N35="BIG",N35="BI-",N35="-IG"),VLOOKUP($A35,Merged_couplings!$B:$BU,MATCH(AA$1,Merged_couplings!$B$1:$BU$1,0),FALSE),"")</f>
        <v>#N/A</v>
      </c>
      <c r="AB35" s="123" t="e" cm="1">
        <f t="array" ref="AB35">_xlfn.IFS(AND($O35&lt;&gt;"",P35&lt;&gt;""),ABS($O35-P35),AND($O35="",P35=""),"",OR($O35&lt;&gt;"",P35&lt;&gt;""),"-")</f>
        <v>#N/A</v>
      </c>
      <c r="AC35" s="122" t="e" cm="1">
        <f t="array" ref="AC35">_xlfn.IFS(AND($O35&lt;&gt;"",Q35&lt;&gt;""),ABS($O35-Q35),AND($O35="",Q35=""),"",OR($O35&lt;&gt;"",Q35&lt;&gt;""),"-")</f>
        <v>#N/A</v>
      </c>
      <c r="AD35" s="122" t="e" cm="1">
        <f t="array" ref="AD35">_xlfn.IFS(AND($O35&lt;&gt;"",R35&lt;&gt;""),ABS($O35-R35),AND($O35="",R35=""),"",OR($O35&lt;&gt;"",R35&lt;&gt;""),"-")</f>
        <v>#N/A</v>
      </c>
      <c r="AE35" s="122" t="e" cm="1">
        <f t="array" ref="AE35">_xlfn.IFS(AND($O35&lt;&gt;"",S35&lt;&gt;""),ABS($O35-S35),AND($O35="",S35=""),"",OR($O35&lt;&gt;"",S35&lt;&gt;""),"-")</f>
        <v>#N/A</v>
      </c>
      <c r="AF35" s="122" t="e" cm="1">
        <f t="array" ref="AF35">_xlfn.IFS(AND($O35&lt;&gt;"",T35&lt;&gt;""),ABS($O35-T35),AND($O35="",T35=""),"",OR($O35&lt;&gt;"",T35&lt;&gt;""),"-")</f>
        <v>#N/A</v>
      </c>
      <c r="AG35" s="122" t="e" cm="1">
        <f t="array" ref="AG35">_xlfn.IFS(AND($O35&lt;&gt;"",U35&lt;&gt;""),ABS($O35-U35),AND($O35="",U35=""),"",OR($O35&lt;&gt;"",U35&lt;&gt;""),"-")</f>
        <v>#N/A</v>
      </c>
      <c r="AH35" s="122" t="e" cm="1">
        <f t="array" ref="AH35">_xlfn.IFS(AND($O35&lt;&gt;"",V35&lt;&gt;""),ABS($O35-V35),AND($O35="",V35=""),"",OR($O35&lt;&gt;"",V35&lt;&gt;""),"-")</f>
        <v>#N/A</v>
      </c>
      <c r="AI35" s="122" t="e" cm="1">
        <f t="array" ref="AI35">_xlfn.IFS(AND($O35&lt;&gt;"",W35&lt;&gt;""),ABS($O35-W35),AND($O35="",W35=""),"",OR($O35&lt;&gt;"",W35&lt;&gt;""),"-")</f>
        <v>#N/A</v>
      </c>
      <c r="AJ35" s="122" t="e" cm="1">
        <f t="array" ref="AJ35">_xlfn.IFS(AND($O35&lt;&gt;"",X35&lt;&gt;""),ABS($O35-X35),AND($O35="",X35=""),"",OR($O35&lt;&gt;"",X35&lt;&gt;""),"-")</f>
        <v>#N/A</v>
      </c>
      <c r="AK35" s="122" t="e" cm="1">
        <f t="array" ref="AK35">_xlfn.IFS(AND($O35&lt;&gt;"",Y35&lt;&gt;""),ABS($O35-Y35),AND($O35="",Y35=""),"",OR($O35&lt;&gt;"",Y35&lt;&gt;""),"-")</f>
        <v>#N/A</v>
      </c>
      <c r="AL35" s="122" t="e" cm="1">
        <f t="array" ref="AL35">_xlfn.IFS(AND($O35&lt;&gt;"",Z35&lt;&gt;""),ABS($O35-Z35),AND($O35="",Z35=""),"",OR($O35&lt;&gt;"",Z35&lt;&gt;""),"-")</f>
        <v>#N/A</v>
      </c>
      <c r="AM35" s="122" t="e" cm="1">
        <f t="array" ref="AM35">_xlfn.IFS(AND($O35&lt;&gt;"",AA35&lt;&gt;""),ABS($O35-AA35),AND($O35="",AA35=""),"",OR($O35&lt;&gt;"",AA35&lt;&gt;""),"-")</f>
        <v>#N/A</v>
      </c>
      <c r="AN35" s="121" t="e" cm="1">
        <f t="array" ref="AN35">_xlfn.IFS(AND($P35&lt;&gt;"",Q35&lt;&gt;""),ABS($P35-Q35),AND($P35="",Q35=""),"",OR($P35&lt;&gt;"",Q35&lt;&gt;""),"-")</f>
        <v>#N/A</v>
      </c>
      <c r="AO35" s="120" t="e" cm="1">
        <f t="array" ref="AO35">_xlfn.IFS(AND($P35&lt;&gt;"",R35&lt;&gt;""),ABS($P35-R35),AND($P35="",R35=""),"",OR($P35&lt;&gt;"",R35&lt;&gt;""),"-")</f>
        <v>#N/A</v>
      </c>
      <c r="AP35" s="120" t="e" cm="1">
        <f t="array" ref="AP35">_xlfn.IFS(AND($P35&lt;&gt;"",S35&lt;&gt;""),ABS($P35-S35),AND($P35="",S35=""),"",OR($P35&lt;&gt;"",S35&lt;&gt;""),"-")</f>
        <v>#N/A</v>
      </c>
      <c r="AQ35" s="120" t="e" cm="1">
        <f t="array" ref="AQ35">_xlfn.IFS(AND($P35&lt;&gt;"",T35&lt;&gt;""),ABS($P35-T35),AND($P35="",T35=""),"",OR($P35&lt;&gt;"",T35&lt;&gt;""),"-")</f>
        <v>#N/A</v>
      </c>
      <c r="AR35" s="120" t="e" cm="1">
        <f t="array" ref="AR35">_xlfn.IFS(AND($P35&lt;&gt;"",U35&lt;&gt;""),ABS($P35-U35),AND($P35="",U35=""),"",OR($P35&lt;&gt;"",U35&lt;&gt;""),"-")</f>
        <v>#N/A</v>
      </c>
      <c r="AS35" s="120" t="e" cm="1">
        <f t="array" ref="AS35">_xlfn.IFS(AND($P35&lt;&gt;"",V35&lt;&gt;""),ABS($P35-V35),AND($P35="",V35=""),"",OR($P35&lt;&gt;"",V35&lt;&gt;""),"-")</f>
        <v>#N/A</v>
      </c>
      <c r="AT35" s="120" t="e" cm="1">
        <f t="array" ref="AT35">_xlfn.IFS(AND($P35&lt;&gt;"",W35&lt;&gt;""),ABS($P35-W35),AND($P35="",W35=""),"",OR($P35&lt;&gt;"",W35&lt;&gt;""),"-")</f>
        <v>#N/A</v>
      </c>
      <c r="AU35" s="120" t="e" cm="1">
        <f t="array" ref="AU35">_xlfn.IFS(AND($P35&lt;&gt;"",X35&lt;&gt;""),ABS($P35-X35),AND($P35="",X35=""),"",OR($P35&lt;&gt;"",X35&lt;&gt;""),"-")</f>
        <v>#N/A</v>
      </c>
      <c r="AV35" s="120" t="e" cm="1">
        <f t="array" ref="AV35">_xlfn.IFS(AND($P35&lt;&gt;"",Y35&lt;&gt;""),ABS($P35-Y35),AND($P35="",Y35=""),"",OR($P35&lt;&gt;"",Y35&lt;&gt;""),"-")</f>
        <v>#N/A</v>
      </c>
      <c r="AW35" s="120" t="e" cm="1">
        <f t="array" ref="AW35">_xlfn.IFS(AND($P35&lt;&gt;"",Z35&lt;&gt;""),ABS($P35-Z35),AND($P35="",Z35=""),"",OR($P35&lt;&gt;"",Z35&lt;&gt;""),"-")</f>
        <v>#N/A</v>
      </c>
      <c r="AX35" s="120" t="e" cm="1">
        <f t="array" ref="AX35">_xlfn.IFS(AND($P35&lt;&gt;"",AA35&lt;&gt;""),ABS($P35-AA35),AND($P35="",AA35=""),"",OR($P35&lt;&gt;"",AA35&lt;&gt;""),"-")</f>
        <v>#N/A</v>
      </c>
      <c r="AY35" s="121" t="e" cm="1">
        <f t="array" ref="AY35">_xlfn.IFS(AND($Q35&lt;&gt;"",R35&lt;&gt;""),ABS($Q35-R35),AND($Q35="",R35=""),"",OR($Q35&lt;&gt;"",R35&lt;&gt;""),"-")</f>
        <v>#N/A</v>
      </c>
      <c r="AZ35" s="334" t="e" cm="1">
        <f t="array" ref="AZ35">_xlfn.IFS(AND($Q35&lt;&gt;"",S35&lt;&gt;""),ABS($Q35-S35),AND($Q35="",S35=""),"",OR($Q35&lt;&gt;"",S35&lt;&gt;""),"-")</f>
        <v>#N/A</v>
      </c>
      <c r="BA35" s="334" t="e" cm="1">
        <f t="array" ref="BA35">_xlfn.IFS(AND($Q35&lt;&gt;"",T35&lt;&gt;""),ABS($Q35-T35),AND($Q35="",T35=""),"",OR($Q35&lt;&gt;"",T35&lt;&gt;""),"-")</f>
        <v>#N/A</v>
      </c>
      <c r="BB35" s="120" t="e" cm="1">
        <f t="array" ref="BB35">_xlfn.IFS(AND($Q35&lt;&gt;"",U35&lt;&gt;""),ABS($Q35-U35),AND($Q35="",U35=""),"",OR($Q35&lt;&gt;"",U35&lt;&gt;""),"-")</f>
        <v>#N/A</v>
      </c>
      <c r="BC35" s="120" t="e" cm="1">
        <f t="array" ref="BC35">_xlfn.IFS(AND($Q35&lt;&gt;"",V35&lt;&gt;""),ABS($Q35-V35),AND($Q35="",V35=""),"",OR($Q35&lt;&gt;"",V35&lt;&gt;""),"-")</f>
        <v>#N/A</v>
      </c>
      <c r="BD35" s="120" t="e" cm="1">
        <f t="array" ref="BD35">_xlfn.IFS(AND($Q35&lt;&gt;"",W35&lt;&gt;""),ABS($Q35-W35),AND($Q35="",W35=""),"",OR($Q35&lt;&gt;"",W35&lt;&gt;""),"-")</f>
        <v>#N/A</v>
      </c>
      <c r="BE35" s="120" t="e" cm="1">
        <f t="array" ref="BE35">_xlfn.IFS(AND($Q35&lt;&gt;"",X35&lt;&gt;""),ABS($Q35-X35),AND($Q35="",X35=""),"",OR($Q35&lt;&gt;"",X35&lt;&gt;""),"-")</f>
        <v>#N/A</v>
      </c>
      <c r="BF35" s="120" t="e" cm="1">
        <f t="array" ref="BF35">_xlfn.IFS(AND($Q35&lt;&gt;"",Y35&lt;&gt;""),ABS($Q35-Y35),AND($Q35="",Y35=""),"",OR($Q35&lt;&gt;"",Y35&lt;&gt;""),"-")</f>
        <v>#N/A</v>
      </c>
      <c r="BG35" s="120" t="e" cm="1">
        <f t="array" ref="BG35">_xlfn.IFS(AND($Q35&lt;&gt;"",Z35&lt;&gt;""),ABS($Q35-Z35),AND($Q35="",Z35=""),"",OR($Q35&lt;&gt;"",Z35&lt;&gt;""),"-")</f>
        <v>#N/A</v>
      </c>
      <c r="BH35" s="120" t="e" cm="1">
        <f t="array" ref="BH35">_xlfn.IFS(AND($Q35&lt;&gt;"",AA35&lt;&gt;""),ABS($Q35-AA35),AND($Q35="",AA35=""),"",OR($Q35&lt;&gt;"",AA35&lt;&gt;""),"-")</f>
        <v>#N/A</v>
      </c>
      <c r="BI35" s="121" t="e" cm="1">
        <f t="array" ref="BI35">_xlfn.IFS(AND($R35&lt;&gt;"",S35&lt;&gt;""),ABS($R35-S35),AND($R35="",S35=""),"",OR($R35&lt;&gt;"",S35&lt;&gt;""),"-")</f>
        <v>#N/A</v>
      </c>
      <c r="BJ35" s="120" t="e" cm="1">
        <f t="array" ref="BJ35">_xlfn.IFS(AND($R35&lt;&gt;"",T35&lt;&gt;""),ABS($R35-T35),AND($R35="",T35=""),"",OR($R35&lt;&gt;"",T35&lt;&gt;""),"-")</f>
        <v>#N/A</v>
      </c>
      <c r="BK35" s="334" t="e" cm="1">
        <f t="array" ref="BK35">_xlfn.IFS(AND($R35&lt;&gt;"",U35&lt;&gt;""),ABS($R35-U35),AND($R35="",U35=""),"",OR($R35&lt;&gt;"",U35&lt;&gt;""),"-")</f>
        <v>#N/A</v>
      </c>
      <c r="BL35" s="120" t="e" cm="1">
        <f t="array" ref="BL35">_xlfn.IFS(AND($R35&lt;&gt;"",V35&lt;&gt;""),ABS($R35-V35),AND($R35="",V35=""),"",OR($R35&lt;&gt;"",V35&lt;&gt;""),"-")</f>
        <v>#N/A</v>
      </c>
      <c r="BM35" s="120" t="e" cm="1">
        <f t="array" ref="BM35">_xlfn.IFS(AND($R35&lt;&gt;"",W35&lt;&gt;""),ABS($R35-W35),AND($R35="",W35=""),"",OR($R35&lt;&gt;"",W35&lt;&gt;""),"-")</f>
        <v>#N/A</v>
      </c>
      <c r="BN35" s="120" t="e" cm="1">
        <f t="array" ref="BN35">_xlfn.IFS(AND($R35&lt;&gt;"",X35&lt;&gt;""),ABS($R35-X35),AND($R35="",X35=""),"",OR($R35&lt;&gt;"",X35&lt;&gt;""),"-")</f>
        <v>#N/A</v>
      </c>
      <c r="BO35" s="120" t="e" cm="1">
        <f t="array" ref="BO35">_xlfn.IFS(AND($R35&lt;&gt;"",Y35&lt;&gt;""),ABS($R35-Y35),AND($R35="",Y35=""),"",OR($R35&lt;&gt;"",Y35&lt;&gt;""),"-")</f>
        <v>#N/A</v>
      </c>
      <c r="BP35" s="120" t="e" cm="1">
        <f t="array" ref="BP35">_xlfn.IFS(AND($R35&lt;&gt;"",Z35&lt;&gt;""),ABS($R35-Z35),AND($R35="",Z35=""),"",OR($R35&lt;&gt;"",Z35&lt;&gt;""),"-")</f>
        <v>#N/A</v>
      </c>
      <c r="BQ35" s="120" t="e" cm="1">
        <f t="array" ref="BQ35">_xlfn.IFS(AND($R35&lt;&gt;"",AA35&lt;&gt;""),ABS($R35-AA35),AND($R35="",AA35=""),"",OR($R35&lt;&gt;"",AA35&lt;&gt;""),"-")</f>
        <v>#N/A</v>
      </c>
      <c r="BR35" s="121" t="e" cm="1">
        <f t="array" ref="BR35">_xlfn.IFS(AND($S35&lt;&gt;"",T35&lt;&gt;""),ABS($S35-T35),AND($S35="",T35=""),"",OR($S35&lt;&gt;"",T35&lt;&gt;""),"-")</f>
        <v>#N/A</v>
      </c>
      <c r="BS35" s="334" t="e" cm="1">
        <f t="array" ref="BS35">_xlfn.IFS(AND($S35&lt;&gt;"",U35&lt;&gt;""),ABS($S35-U35),AND($S35="",U35=""),"",OR($S35&lt;&gt;"",U35&lt;&gt;""),"-")</f>
        <v>#N/A</v>
      </c>
      <c r="BT35" s="120" t="e" cm="1">
        <f t="array" ref="BT35">_xlfn.IFS(AND($S35&lt;&gt;"",V35&lt;&gt;""),ABS($S35-V35),AND($S35="",V35=""),"",OR($S35&lt;&gt;"",V35&lt;&gt;""),"-")</f>
        <v>#N/A</v>
      </c>
      <c r="BU35" s="120" t="e" cm="1">
        <f t="array" ref="BU35">_xlfn.IFS(AND($S35&lt;&gt;"",W35&lt;&gt;""),ABS($S35-W35),AND($S35="",W35=""),"",OR($S35&lt;&gt;"",W35&lt;&gt;""),"-")</f>
        <v>#N/A</v>
      </c>
      <c r="BV35" s="120" t="e" cm="1">
        <f t="array" ref="BV35">_xlfn.IFS(AND($S35&lt;&gt;"",X35&lt;&gt;""),ABS($S35-X35),AND($S35="",X35=""),"",OR($S35&lt;&gt;"",X35&lt;&gt;""),"-")</f>
        <v>#N/A</v>
      </c>
      <c r="BW35" s="120" t="e" cm="1">
        <f t="array" ref="BW35">_xlfn.IFS(AND($S35&lt;&gt;"",Y35&lt;&gt;""),ABS($S35-Y35),AND($S35="",Y35=""),"",OR($S35&lt;&gt;"",Y35&lt;&gt;""),"-")</f>
        <v>#N/A</v>
      </c>
      <c r="BX35" s="120" t="e" cm="1">
        <f t="array" ref="BX35">_xlfn.IFS(AND($S35&lt;&gt;"",Z35&lt;&gt;""),ABS($S35-Z35),AND($S35="",Z35=""),"",OR($S35&lt;&gt;"",Z35&lt;&gt;""),"-")</f>
        <v>#N/A</v>
      </c>
      <c r="BY35" s="120" t="e" cm="1">
        <f t="array" ref="BY35">_xlfn.IFS(AND($S35&lt;&gt;"",AA35&lt;&gt;""),ABS($S35-AA35),AND($S35="",AA35=""),"",OR($S35&lt;&gt;"",AA35&lt;&gt;""),"-")</f>
        <v>#N/A</v>
      </c>
      <c r="BZ35" s="121" t="e" cm="1">
        <f t="array" ref="BZ35">_xlfn.IFS(AND($T35&lt;&gt;"",U35&lt;&gt;""),ABS($T35-U35),AND($T35="",U35=""),"",OR($T35&lt;&gt;"",U35&lt;&gt;""),"-")</f>
        <v>#N/A</v>
      </c>
      <c r="CA35" s="120" t="e" cm="1">
        <f t="array" ref="CA35">_xlfn.IFS(AND($T35&lt;&gt;"",V35&lt;&gt;""),ABS($T35-V35),AND($T35="",V35=""),"",OR($T35&lt;&gt;"",V35&lt;&gt;""),"-")</f>
        <v>#N/A</v>
      </c>
      <c r="CB35" s="120" t="e" cm="1">
        <f t="array" ref="CB35">_xlfn.IFS(AND($T35&lt;&gt;"",W35&lt;&gt;""),ABS($T35-W35),AND($T35="",W35=""),"",OR($T35&lt;&gt;"",W35&lt;&gt;""),"-")</f>
        <v>#N/A</v>
      </c>
      <c r="CC35" s="120" t="e" cm="1">
        <f t="array" ref="CC35">_xlfn.IFS(AND($T35&lt;&gt;"",X35&lt;&gt;""),ABS($T35-X35),AND($T35="",X35=""),"",OR($T35&lt;&gt;"",X35&lt;&gt;""),"-")</f>
        <v>#N/A</v>
      </c>
      <c r="CD35" s="120" t="e" cm="1">
        <f t="array" ref="CD35">_xlfn.IFS(AND($T35&lt;&gt;"",Y35&lt;&gt;""),ABS($T35-Y35),AND($T35="",Y35=""),"",OR($T35&lt;&gt;"",Y35&lt;&gt;""),"-")</f>
        <v>#N/A</v>
      </c>
      <c r="CE35" s="120" t="e" cm="1">
        <f t="array" ref="CE35">_xlfn.IFS(AND($T35&lt;&gt;"",Z35&lt;&gt;""),ABS($T35-Z35),AND($T35="",Z35=""),"",OR($T35&lt;&gt;"",Z35&lt;&gt;""),"-")</f>
        <v>#N/A</v>
      </c>
      <c r="CF35" s="120" t="e" cm="1">
        <f t="array" ref="CF35">_xlfn.IFS(AND($T35&lt;&gt;"",AA35&lt;&gt;""),ABS($T35-AA35),AND($T35="",AA35=""),"",OR($T35&lt;&gt;"",AA35&lt;&gt;""),"-")</f>
        <v>#N/A</v>
      </c>
      <c r="CG35" s="121" t="e" cm="1">
        <f t="array" ref="CG35">_xlfn.IFS(AND($U35&lt;&gt;"",V35&lt;&gt;""),ABS($U35-V35),AND($U35="",V35=""),"",OR($U35&lt;&gt;"",V35&lt;&gt;""),"-")</f>
        <v>#N/A</v>
      </c>
      <c r="CH35" s="120" t="e" cm="1">
        <f t="array" ref="CH35">_xlfn.IFS(AND($U35&lt;&gt;"",W35&lt;&gt;""),ABS($U35-W35),AND($U35="",W35=""),"",OR($U35&lt;&gt;"",W35&lt;&gt;""),"-")</f>
        <v>#N/A</v>
      </c>
      <c r="CI35" s="120" t="e" cm="1">
        <f t="array" ref="CI35">_xlfn.IFS(AND($U35&lt;&gt;"",X35&lt;&gt;""),ABS($U35-X35),AND($U35="",X35=""),"",OR($U35&lt;&gt;"",X35&lt;&gt;""),"-")</f>
        <v>#N/A</v>
      </c>
      <c r="CJ35" s="120" t="e" cm="1">
        <f t="array" ref="CJ35">_xlfn.IFS(AND($U35&lt;&gt;"",Y35&lt;&gt;""),ABS($U35-Y35),AND($U35="",Y35=""),"",OR($U35&lt;&gt;"",Y35&lt;&gt;""),"-")</f>
        <v>#N/A</v>
      </c>
      <c r="CK35" s="120" t="e" cm="1">
        <f t="array" ref="CK35">_xlfn.IFS(AND($U35&lt;&gt;"",Z35&lt;&gt;""),ABS($U35-Z35),AND($U35="",Z35=""),"",OR($U35&lt;&gt;"",Z35&lt;&gt;""),"-")</f>
        <v>#N/A</v>
      </c>
      <c r="CL35" s="120" t="e" cm="1">
        <f t="array" ref="CL35">_xlfn.IFS(AND($U35&lt;&gt;"",AA35&lt;&gt;""),ABS($U35-AA35),AND($U35="",AA35=""),"",OR($U35&lt;&gt;"",AA35&lt;&gt;""),"-")</f>
        <v>#N/A</v>
      </c>
      <c r="CM35" s="121" t="e" cm="1">
        <f t="array" ref="CM35">_xlfn.IFS(AND($V35&lt;&gt;"",W35&lt;&gt;""),ABS($V35-W35),AND($V35="",W35=""),"",OR($V35&lt;&gt;"",W35&lt;&gt;""),"-")</f>
        <v>#N/A</v>
      </c>
      <c r="CN35" s="120" t="e" cm="1">
        <f t="array" ref="CN35">_xlfn.IFS(AND($V35&lt;&gt;"",X35&lt;&gt;""),ABS($V35-X35),AND($V35="",X35=""),"",OR($V35&lt;&gt;"",X35&lt;&gt;""),"-")</f>
        <v>#N/A</v>
      </c>
      <c r="CO35" s="120" t="e" cm="1">
        <f t="array" ref="CO35">_xlfn.IFS(AND($V35&lt;&gt;"",Y35&lt;&gt;""),ABS($V35-Y35),AND($V35="",Y35=""),"",OR($V35&lt;&gt;"",Y35&lt;&gt;""),"-")</f>
        <v>#N/A</v>
      </c>
      <c r="CP35" s="120" t="e" cm="1">
        <f t="array" ref="CP35">_xlfn.IFS(AND($V35&lt;&gt;"",Z35&lt;&gt;""),ABS($V35-Z35),AND($V35="",Z35=""),"",OR($V35&lt;&gt;"",Z35&lt;&gt;""),"-")</f>
        <v>#N/A</v>
      </c>
      <c r="CQ35" s="120" t="e" cm="1">
        <f t="array" ref="CQ35">_xlfn.IFS(AND($V35&lt;&gt;"",AA35&lt;&gt;""),ABS($V35-AA35),AND($V35="",AA35=""),"",OR($V35&lt;&gt;"",AA35&lt;&gt;""),"-")</f>
        <v>#N/A</v>
      </c>
      <c r="CR35" s="121" t="e" cm="1">
        <f t="array" ref="CR35">_xlfn.IFS(AND($W35&lt;&gt;"",X35&lt;&gt;""),ABS($W35-X35),AND($W35="",X35=""),"",OR($W35&lt;&gt;"",X35&lt;&gt;""),"-")</f>
        <v>#N/A</v>
      </c>
      <c r="CS35" s="120" t="e" cm="1">
        <f t="array" ref="CS35">_xlfn.IFS(AND($W35&lt;&gt;"",Y35&lt;&gt;""),ABS($W35-Y35),AND($W35="",Y35=""),"",OR($W35&lt;&gt;"",Y35&lt;&gt;""),"-")</f>
        <v>#N/A</v>
      </c>
      <c r="CT35" s="120" t="e" cm="1">
        <f t="array" ref="CT35">_xlfn.IFS(AND($W35&lt;&gt;"",Z35&lt;&gt;""),ABS($W35-Z35),AND($W35="",Z35=""),"",OR($W35&lt;&gt;"",Z35&lt;&gt;""),"-")</f>
        <v>#N/A</v>
      </c>
      <c r="CU35" s="120" t="e" cm="1">
        <f t="array" ref="CU35">_xlfn.IFS(AND($W35&lt;&gt;"",AA35&lt;&gt;""),ABS($W35-AA35),AND($W35="",AA35=""),"",OR($W35&lt;&gt;"",AA35&lt;&gt;""),"-")</f>
        <v>#N/A</v>
      </c>
      <c r="CV35" s="121" t="e" cm="1">
        <f t="array" ref="CV35">_xlfn.IFS(AND($X35&lt;&gt;"",Y35&lt;&gt;""),ABS($X35-Y35),AND($X35="",Y35=""),"",OR($X35&lt;&gt;"",Y35&lt;&gt;""),"-")</f>
        <v>#N/A</v>
      </c>
      <c r="CW35" s="120" t="e" cm="1">
        <f t="array" ref="CW35">_xlfn.IFS(AND($X35&lt;&gt;"",Z35&lt;&gt;""),ABS($X35-Z35),AND($X35="",Z35=""),"",OR($X35&lt;&gt;"",Z35&lt;&gt;""),"-")</f>
        <v>#N/A</v>
      </c>
      <c r="CX35" s="120" t="e" cm="1">
        <f t="array" ref="CX35">_xlfn.IFS(AND($X35&lt;&gt;"",AA35&lt;&gt;""),ABS($X35-AA35),AND($X35="",AA35=""),"",OR($X35&lt;&gt;"",AA35&lt;&gt;""),"-")</f>
        <v>#N/A</v>
      </c>
      <c r="CY35" s="121" t="e" cm="1">
        <f t="array" ref="CY35">_xlfn.IFS(AND($Y35&lt;&gt;"",Z35&lt;&gt;""),ABS($Y35-Z35),AND($Y35="",Z35=""),"",OR($Y35&lt;&gt;"",Z35&lt;&gt;""),"-")</f>
        <v>#N/A</v>
      </c>
      <c r="CZ35" s="120" t="e" cm="1">
        <f t="array" ref="CZ35">_xlfn.IFS(AND($Y35&lt;&gt;"",AA35&lt;&gt;""),ABS($Y35-AA35),AND($Y35="",AA35=""),"",OR($Y35&lt;&gt;"",AA35&lt;&gt;""),"-")</f>
        <v>#N/A</v>
      </c>
      <c r="DA35" s="121" t="e" cm="1">
        <f t="array" ref="DA35">_xlfn.IFS(AND($Z35&lt;&gt;"",AA35&lt;&gt;""),ABS($Z35-AA35),AND($Z35="",AA35=""),"",OR($Z35&lt;&gt;"",AA35&lt;&gt;""),"-")</f>
        <v>#N/A</v>
      </c>
    </row>
    <row r="36" spans="1:105" x14ac:dyDescent="0.2">
      <c r="A36" s="260" t="s">
        <v>122</v>
      </c>
      <c r="B36" s="259" t="e">
        <f>VLOOKUP($A36,Merged_couplings!$B:$BU,MATCH(B$1,Merged_couplings!$B$1:$BU$1,0),FALSE)</f>
        <v>#N/A</v>
      </c>
      <c r="C36" s="258" t="e">
        <f>VLOOKUP($A36,Merged_couplings!$B:$BU,MATCH(C$1,Merged_couplings!$B$1:$BU$1,0),FALSE)</f>
        <v>#N/A</v>
      </c>
      <c r="D36" s="258" t="e">
        <f>VLOOKUP($A36,Merged_couplings!$B:$BU,MATCH(D$1,Merged_couplings!$B$1:$BU$1,0),FALSE)</f>
        <v>#N/A</v>
      </c>
      <c r="E36" s="258" t="e">
        <f>VLOOKUP($A36,Merged_couplings!$B:$BU,MATCH(E$1,Merged_couplings!$B$1:$BU$1,0),FALSE)</f>
        <v>#N/A</v>
      </c>
      <c r="F36" s="258" t="e">
        <f>VLOOKUP($A36,Merged_couplings!$B:$BU,MATCH(F$1,Merged_couplings!$B$1:$BU$1,0),FALSE)</f>
        <v>#N/A</v>
      </c>
      <c r="G36" s="258" t="e">
        <f>VLOOKUP($A36,Merged_couplings!$B:$BU,MATCH(G$1,Merged_couplings!$B$1:$BU$1,0),FALSE)</f>
        <v>#N/A</v>
      </c>
      <c r="H36" s="258" t="e">
        <f>VLOOKUP($A36,Merged_couplings!$B:$BU,MATCH(H$1,Merged_couplings!$B$1:$BU$1,0),FALSE)</f>
        <v>#N/A</v>
      </c>
      <c r="I36" s="258" t="e">
        <f>VLOOKUP($A36,Merged_couplings!$B:$BU,MATCH(I$1,Merged_couplings!$B$1:$BU$1,0),FALSE)</f>
        <v>#N/A</v>
      </c>
      <c r="J36" s="258" t="e">
        <f>VLOOKUP($A36,Merged_couplings!$B:$BU,MATCH(J$1,Merged_couplings!$B$1:$BU$1,0),FALSE)</f>
        <v>#N/A</v>
      </c>
      <c r="K36" s="258" t="e">
        <f>VLOOKUP($A36,Merged_couplings!$B:$BU,MATCH(K$1,Merged_couplings!$B$1:$BU$1,0),FALSE)</f>
        <v>#N/A</v>
      </c>
      <c r="L36" s="258" t="e">
        <f>VLOOKUP($A36,Merged_couplings!$B:$BU,MATCH(L$1,Merged_couplings!$B$1:$BU$1,0),FALSE)</f>
        <v>#N/A</v>
      </c>
      <c r="M36" s="258" t="e">
        <f>VLOOKUP($A36,Merged_couplings!$B:$BU,MATCH(M$1,Merged_couplings!$B$1:$BU$1,0),FALSE)</f>
        <v>#N/A</v>
      </c>
      <c r="N36" s="258" t="e">
        <f>VLOOKUP($A36,Merged_couplings!$B:$BU,MATCH(N$1,Merged_couplings!$B$1:$BU$1,0),FALSE)</f>
        <v>#N/A</v>
      </c>
      <c r="O36" s="121" t="e">
        <f>IF(OR(B36="BIG",B36="BI-",B36="-IG"),VLOOKUP($A36,Merged_couplings!$B:$BU,MATCH(O$1,Merged_couplings!$B$1:$BU$1,0),FALSE),"")</f>
        <v>#N/A</v>
      </c>
      <c r="P36" s="120" t="e">
        <f>IF(OR(C36="BIG",C36="BI-",C36="-IG"),VLOOKUP($A36,Merged_couplings!$B:$BU,MATCH(P$1,Merged_couplings!$B$1:$BU$1,0),FALSE),"")</f>
        <v>#N/A</v>
      </c>
      <c r="Q36" s="120" t="e">
        <f>IF(OR(D36="BIG",D36="BI-",D36="-IG"),VLOOKUP($A36,Merged_couplings!$B:$BU,MATCH(Q$1,Merged_couplings!$B$1:$BU$1,0),FALSE),"")</f>
        <v>#N/A</v>
      </c>
      <c r="R36" s="120" t="e">
        <f t="shared" si="2"/>
        <v>#N/A</v>
      </c>
      <c r="S36" s="120" t="e">
        <f t="shared" si="2"/>
        <v>#N/A</v>
      </c>
      <c r="T36" s="120" t="e">
        <f t="shared" si="2"/>
        <v>#N/A</v>
      </c>
      <c r="U36" s="120" t="e">
        <f>IF(OR(H36="BIG",H36="BI-",H36="-IG"),VLOOKUP($A36,Merged_couplings!$B:$BU,MATCH(U$1,Merged_couplings!$B$1:$BU$1,0),FALSE),"")</f>
        <v>#N/A</v>
      </c>
      <c r="V36" s="120" t="e">
        <f>IF(OR(I36="BIG",I36="BI-",I36="-IG"),VLOOKUP($A36,Merged_couplings!$B:$BU,MATCH(V$1,Merged_couplings!$B$1:$BU$1,0),FALSE),"")</f>
        <v>#N/A</v>
      </c>
      <c r="W36" s="120" t="e">
        <f t="shared" si="3"/>
        <v>#N/A</v>
      </c>
      <c r="X36" s="120" t="e">
        <f>IF(OR(K36="BIG",K36="BI-",K36="-IG"),VLOOKUP($A36,Merged_couplings!$B:$BU,MATCH(X$1,Merged_couplings!$B$1:$BU$1,0),FALSE),"")</f>
        <v>#N/A</v>
      </c>
      <c r="Y36" s="120" t="e">
        <f>IF(OR(L36="BIG",L36="BI-",L36="-IG"),VLOOKUP($A36,Merged_couplings!$B:$BU,MATCH(Y$1,Merged_couplings!$B$1:$BU$1,0),FALSE),"")</f>
        <v>#N/A</v>
      </c>
      <c r="Z36" s="120" t="e">
        <f>IF(OR(M36="BIG",M36="BI-",M36="-IG"),VLOOKUP($A36,Merged_couplings!$B:$BU,MATCH(Z$1,Merged_couplings!$B$1:$BU$1,0),FALSE),"")</f>
        <v>#N/A</v>
      </c>
      <c r="AA36" s="120" t="e">
        <f>IF(OR(N36="BIG",N36="BI-",N36="-IG"),VLOOKUP($A36,Merged_couplings!$B:$BU,MATCH(AA$1,Merged_couplings!$B$1:$BU$1,0),FALSE),"")</f>
        <v>#N/A</v>
      </c>
      <c r="AB36" s="123" t="e" cm="1">
        <f t="array" ref="AB36">_xlfn.IFS(AND($O36&lt;&gt;"",P36&lt;&gt;""),ABS($O36-P36),AND($O36="",P36=""),"",OR($O36&lt;&gt;"",P36&lt;&gt;""),"-")</f>
        <v>#N/A</v>
      </c>
      <c r="AC36" s="122" t="e" cm="1">
        <f t="array" ref="AC36">_xlfn.IFS(AND($O36&lt;&gt;"",Q36&lt;&gt;""),ABS($O36-Q36),AND($O36="",Q36=""),"",OR($O36&lt;&gt;"",Q36&lt;&gt;""),"-")</f>
        <v>#N/A</v>
      </c>
      <c r="AD36" s="122" t="e" cm="1">
        <f t="array" ref="AD36">_xlfn.IFS(AND($O36&lt;&gt;"",R36&lt;&gt;""),ABS($O36-R36),AND($O36="",R36=""),"",OR($O36&lt;&gt;"",R36&lt;&gt;""),"-")</f>
        <v>#N/A</v>
      </c>
      <c r="AE36" s="122" t="e" cm="1">
        <f t="array" ref="AE36">_xlfn.IFS(AND($O36&lt;&gt;"",S36&lt;&gt;""),ABS($O36-S36),AND($O36="",S36=""),"",OR($O36&lt;&gt;"",S36&lt;&gt;""),"-")</f>
        <v>#N/A</v>
      </c>
      <c r="AF36" s="122" t="e" cm="1">
        <f t="array" ref="AF36">_xlfn.IFS(AND($O36&lt;&gt;"",T36&lt;&gt;""),ABS($O36-T36),AND($O36="",T36=""),"",OR($O36&lt;&gt;"",T36&lt;&gt;""),"-")</f>
        <v>#N/A</v>
      </c>
      <c r="AG36" s="122" t="e" cm="1">
        <f t="array" ref="AG36">_xlfn.IFS(AND($O36&lt;&gt;"",U36&lt;&gt;""),ABS($O36-U36),AND($O36="",U36=""),"",OR($O36&lt;&gt;"",U36&lt;&gt;""),"-")</f>
        <v>#N/A</v>
      </c>
      <c r="AH36" s="122" t="e" cm="1">
        <f t="array" ref="AH36">_xlfn.IFS(AND($O36&lt;&gt;"",V36&lt;&gt;""),ABS($O36-V36),AND($O36="",V36=""),"",OR($O36&lt;&gt;"",V36&lt;&gt;""),"-")</f>
        <v>#N/A</v>
      </c>
      <c r="AI36" s="122" t="e" cm="1">
        <f t="array" ref="AI36">_xlfn.IFS(AND($O36&lt;&gt;"",W36&lt;&gt;""),ABS($O36-W36),AND($O36="",W36=""),"",OR($O36&lt;&gt;"",W36&lt;&gt;""),"-")</f>
        <v>#N/A</v>
      </c>
      <c r="AJ36" s="122" t="e" cm="1">
        <f t="array" ref="AJ36">_xlfn.IFS(AND($O36&lt;&gt;"",X36&lt;&gt;""),ABS($O36-X36),AND($O36="",X36=""),"",OR($O36&lt;&gt;"",X36&lt;&gt;""),"-")</f>
        <v>#N/A</v>
      </c>
      <c r="AK36" s="122" t="e" cm="1">
        <f t="array" ref="AK36">_xlfn.IFS(AND($O36&lt;&gt;"",Y36&lt;&gt;""),ABS($O36-Y36),AND($O36="",Y36=""),"",OR($O36&lt;&gt;"",Y36&lt;&gt;""),"-")</f>
        <v>#N/A</v>
      </c>
      <c r="AL36" s="122" t="e" cm="1">
        <f t="array" ref="AL36">_xlfn.IFS(AND($O36&lt;&gt;"",Z36&lt;&gt;""),ABS($O36-Z36),AND($O36="",Z36=""),"",OR($O36&lt;&gt;"",Z36&lt;&gt;""),"-")</f>
        <v>#N/A</v>
      </c>
      <c r="AM36" s="122" t="e" cm="1">
        <f t="array" ref="AM36">_xlfn.IFS(AND($O36&lt;&gt;"",AA36&lt;&gt;""),ABS($O36-AA36),AND($O36="",AA36=""),"",OR($O36&lt;&gt;"",AA36&lt;&gt;""),"-")</f>
        <v>#N/A</v>
      </c>
      <c r="AN36" s="121" t="e" cm="1">
        <f t="array" ref="AN36">_xlfn.IFS(AND($P36&lt;&gt;"",Q36&lt;&gt;""),ABS($P36-Q36),AND($P36="",Q36=""),"",OR($P36&lt;&gt;"",Q36&lt;&gt;""),"-")</f>
        <v>#N/A</v>
      </c>
      <c r="AO36" s="120" t="e" cm="1">
        <f t="array" ref="AO36">_xlfn.IFS(AND($P36&lt;&gt;"",R36&lt;&gt;""),ABS($P36-R36),AND($P36="",R36=""),"",OR($P36&lt;&gt;"",R36&lt;&gt;""),"-")</f>
        <v>#N/A</v>
      </c>
      <c r="AP36" s="120" t="e" cm="1">
        <f t="array" ref="AP36">_xlfn.IFS(AND($P36&lt;&gt;"",S36&lt;&gt;""),ABS($P36-S36),AND($P36="",S36=""),"",OR($P36&lt;&gt;"",S36&lt;&gt;""),"-")</f>
        <v>#N/A</v>
      </c>
      <c r="AQ36" s="120" t="e" cm="1">
        <f t="array" ref="AQ36">_xlfn.IFS(AND($P36&lt;&gt;"",T36&lt;&gt;""),ABS($P36-T36),AND($P36="",T36=""),"",OR($P36&lt;&gt;"",T36&lt;&gt;""),"-")</f>
        <v>#N/A</v>
      </c>
      <c r="AR36" s="120" t="e" cm="1">
        <f t="array" ref="AR36">_xlfn.IFS(AND($P36&lt;&gt;"",U36&lt;&gt;""),ABS($P36-U36),AND($P36="",U36=""),"",OR($P36&lt;&gt;"",U36&lt;&gt;""),"-")</f>
        <v>#N/A</v>
      </c>
      <c r="AS36" s="120" t="e" cm="1">
        <f t="array" ref="AS36">_xlfn.IFS(AND($P36&lt;&gt;"",V36&lt;&gt;""),ABS($P36-V36),AND($P36="",V36=""),"",OR($P36&lt;&gt;"",V36&lt;&gt;""),"-")</f>
        <v>#N/A</v>
      </c>
      <c r="AT36" s="120" t="e" cm="1">
        <f t="array" ref="AT36">_xlfn.IFS(AND($P36&lt;&gt;"",W36&lt;&gt;""),ABS($P36-W36),AND($P36="",W36=""),"",OR($P36&lt;&gt;"",W36&lt;&gt;""),"-")</f>
        <v>#N/A</v>
      </c>
      <c r="AU36" s="120" t="e" cm="1">
        <f t="array" ref="AU36">_xlfn.IFS(AND($P36&lt;&gt;"",X36&lt;&gt;""),ABS($P36-X36),AND($P36="",X36=""),"",OR($P36&lt;&gt;"",X36&lt;&gt;""),"-")</f>
        <v>#N/A</v>
      </c>
      <c r="AV36" s="120" t="e" cm="1">
        <f t="array" ref="AV36">_xlfn.IFS(AND($P36&lt;&gt;"",Y36&lt;&gt;""),ABS($P36-Y36),AND($P36="",Y36=""),"",OR($P36&lt;&gt;"",Y36&lt;&gt;""),"-")</f>
        <v>#N/A</v>
      </c>
      <c r="AW36" s="120" t="e" cm="1">
        <f t="array" ref="AW36">_xlfn.IFS(AND($P36&lt;&gt;"",Z36&lt;&gt;""),ABS($P36-Z36),AND($P36="",Z36=""),"",OR($P36&lt;&gt;"",Z36&lt;&gt;""),"-")</f>
        <v>#N/A</v>
      </c>
      <c r="AX36" s="120" t="e" cm="1">
        <f t="array" ref="AX36">_xlfn.IFS(AND($P36&lt;&gt;"",AA36&lt;&gt;""),ABS($P36-AA36),AND($P36="",AA36=""),"",OR($P36&lt;&gt;"",AA36&lt;&gt;""),"-")</f>
        <v>#N/A</v>
      </c>
      <c r="AY36" s="121" t="e" cm="1">
        <f t="array" ref="AY36">_xlfn.IFS(AND($Q36&lt;&gt;"",R36&lt;&gt;""),ABS($Q36-R36),AND($Q36="",R36=""),"",OR($Q36&lt;&gt;"",R36&lt;&gt;""),"-")</f>
        <v>#N/A</v>
      </c>
      <c r="AZ36" s="334" t="e" cm="1">
        <f t="array" ref="AZ36">_xlfn.IFS(AND($Q36&lt;&gt;"",S36&lt;&gt;""),ABS($Q36-S36),AND($Q36="",S36=""),"",OR($Q36&lt;&gt;"",S36&lt;&gt;""),"-")</f>
        <v>#N/A</v>
      </c>
      <c r="BA36" s="334" t="e" cm="1">
        <f t="array" ref="BA36">_xlfn.IFS(AND($Q36&lt;&gt;"",T36&lt;&gt;""),ABS($Q36-T36),AND($Q36="",T36=""),"",OR($Q36&lt;&gt;"",T36&lt;&gt;""),"-")</f>
        <v>#N/A</v>
      </c>
      <c r="BB36" s="120" t="e" cm="1">
        <f t="array" ref="BB36">_xlfn.IFS(AND($Q36&lt;&gt;"",U36&lt;&gt;""),ABS($Q36-U36),AND($Q36="",U36=""),"",OR($Q36&lt;&gt;"",U36&lt;&gt;""),"-")</f>
        <v>#N/A</v>
      </c>
      <c r="BC36" s="120" t="e" cm="1">
        <f t="array" ref="BC36">_xlfn.IFS(AND($Q36&lt;&gt;"",V36&lt;&gt;""),ABS($Q36-V36),AND($Q36="",V36=""),"",OR($Q36&lt;&gt;"",V36&lt;&gt;""),"-")</f>
        <v>#N/A</v>
      </c>
      <c r="BD36" s="120" t="e" cm="1">
        <f t="array" ref="BD36">_xlfn.IFS(AND($Q36&lt;&gt;"",W36&lt;&gt;""),ABS($Q36-W36),AND($Q36="",W36=""),"",OR($Q36&lt;&gt;"",W36&lt;&gt;""),"-")</f>
        <v>#N/A</v>
      </c>
      <c r="BE36" s="120" t="e" cm="1">
        <f t="array" ref="BE36">_xlfn.IFS(AND($Q36&lt;&gt;"",X36&lt;&gt;""),ABS($Q36-X36),AND($Q36="",X36=""),"",OR($Q36&lt;&gt;"",X36&lt;&gt;""),"-")</f>
        <v>#N/A</v>
      </c>
      <c r="BF36" s="120" t="e" cm="1">
        <f t="array" ref="BF36">_xlfn.IFS(AND($Q36&lt;&gt;"",Y36&lt;&gt;""),ABS($Q36-Y36),AND($Q36="",Y36=""),"",OR($Q36&lt;&gt;"",Y36&lt;&gt;""),"-")</f>
        <v>#N/A</v>
      </c>
      <c r="BG36" s="120" t="e" cm="1">
        <f t="array" ref="BG36">_xlfn.IFS(AND($Q36&lt;&gt;"",Z36&lt;&gt;""),ABS($Q36-Z36),AND($Q36="",Z36=""),"",OR($Q36&lt;&gt;"",Z36&lt;&gt;""),"-")</f>
        <v>#N/A</v>
      </c>
      <c r="BH36" s="120" t="e" cm="1">
        <f t="array" ref="BH36">_xlfn.IFS(AND($Q36&lt;&gt;"",AA36&lt;&gt;""),ABS($Q36-AA36),AND($Q36="",AA36=""),"",OR($Q36&lt;&gt;"",AA36&lt;&gt;""),"-")</f>
        <v>#N/A</v>
      </c>
      <c r="BI36" s="121" t="e" cm="1">
        <f t="array" ref="BI36">_xlfn.IFS(AND($R36&lt;&gt;"",S36&lt;&gt;""),ABS($R36-S36),AND($R36="",S36=""),"",OR($R36&lt;&gt;"",S36&lt;&gt;""),"-")</f>
        <v>#N/A</v>
      </c>
      <c r="BJ36" s="120" t="e" cm="1">
        <f t="array" ref="BJ36">_xlfn.IFS(AND($R36&lt;&gt;"",T36&lt;&gt;""),ABS($R36-T36),AND($R36="",T36=""),"",OR($R36&lt;&gt;"",T36&lt;&gt;""),"-")</f>
        <v>#N/A</v>
      </c>
      <c r="BK36" s="334" t="e" cm="1">
        <f t="array" ref="BK36">_xlfn.IFS(AND($R36&lt;&gt;"",U36&lt;&gt;""),ABS($R36-U36),AND($R36="",U36=""),"",OR($R36&lt;&gt;"",U36&lt;&gt;""),"-")</f>
        <v>#N/A</v>
      </c>
      <c r="BL36" s="120" t="e" cm="1">
        <f t="array" ref="BL36">_xlfn.IFS(AND($R36&lt;&gt;"",V36&lt;&gt;""),ABS($R36-V36),AND($R36="",V36=""),"",OR($R36&lt;&gt;"",V36&lt;&gt;""),"-")</f>
        <v>#N/A</v>
      </c>
      <c r="BM36" s="120" t="e" cm="1">
        <f t="array" ref="BM36">_xlfn.IFS(AND($R36&lt;&gt;"",W36&lt;&gt;""),ABS($R36-W36),AND($R36="",W36=""),"",OR($R36&lt;&gt;"",W36&lt;&gt;""),"-")</f>
        <v>#N/A</v>
      </c>
      <c r="BN36" s="120" t="e" cm="1">
        <f t="array" ref="BN36">_xlfn.IFS(AND($R36&lt;&gt;"",X36&lt;&gt;""),ABS($R36-X36),AND($R36="",X36=""),"",OR($R36&lt;&gt;"",X36&lt;&gt;""),"-")</f>
        <v>#N/A</v>
      </c>
      <c r="BO36" s="120" t="e" cm="1">
        <f t="array" ref="BO36">_xlfn.IFS(AND($R36&lt;&gt;"",Y36&lt;&gt;""),ABS($R36-Y36),AND($R36="",Y36=""),"",OR($R36&lt;&gt;"",Y36&lt;&gt;""),"-")</f>
        <v>#N/A</v>
      </c>
      <c r="BP36" s="120" t="e" cm="1">
        <f t="array" ref="BP36">_xlfn.IFS(AND($R36&lt;&gt;"",Z36&lt;&gt;""),ABS($R36-Z36),AND($R36="",Z36=""),"",OR($R36&lt;&gt;"",Z36&lt;&gt;""),"-")</f>
        <v>#N/A</v>
      </c>
      <c r="BQ36" s="120" t="e" cm="1">
        <f t="array" ref="BQ36">_xlfn.IFS(AND($R36&lt;&gt;"",AA36&lt;&gt;""),ABS($R36-AA36),AND($R36="",AA36=""),"",OR($R36&lt;&gt;"",AA36&lt;&gt;""),"-")</f>
        <v>#N/A</v>
      </c>
      <c r="BR36" s="121" t="e" cm="1">
        <f t="array" ref="BR36">_xlfn.IFS(AND($S36&lt;&gt;"",T36&lt;&gt;""),ABS($S36-T36),AND($S36="",T36=""),"",OR($S36&lt;&gt;"",T36&lt;&gt;""),"-")</f>
        <v>#N/A</v>
      </c>
      <c r="BS36" s="334" t="e" cm="1">
        <f t="array" ref="BS36">_xlfn.IFS(AND($S36&lt;&gt;"",U36&lt;&gt;""),ABS($S36-U36),AND($S36="",U36=""),"",OR($S36&lt;&gt;"",U36&lt;&gt;""),"-")</f>
        <v>#N/A</v>
      </c>
      <c r="BT36" s="120" t="e" cm="1">
        <f t="array" ref="BT36">_xlfn.IFS(AND($S36&lt;&gt;"",V36&lt;&gt;""),ABS($S36-V36),AND($S36="",V36=""),"",OR($S36&lt;&gt;"",V36&lt;&gt;""),"-")</f>
        <v>#N/A</v>
      </c>
      <c r="BU36" s="120" t="e" cm="1">
        <f t="array" ref="BU36">_xlfn.IFS(AND($S36&lt;&gt;"",W36&lt;&gt;""),ABS($S36-W36),AND($S36="",W36=""),"",OR($S36&lt;&gt;"",W36&lt;&gt;""),"-")</f>
        <v>#N/A</v>
      </c>
      <c r="BV36" s="120" t="e" cm="1">
        <f t="array" ref="BV36">_xlfn.IFS(AND($S36&lt;&gt;"",X36&lt;&gt;""),ABS($S36-X36),AND($S36="",X36=""),"",OR($S36&lt;&gt;"",X36&lt;&gt;""),"-")</f>
        <v>#N/A</v>
      </c>
      <c r="BW36" s="120" t="e" cm="1">
        <f t="array" ref="BW36">_xlfn.IFS(AND($S36&lt;&gt;"",Y36&lt;&gt;""),ABS($S36-Y36),AND($S36="",Y36=""),"",OR($S36&lt;&gt;"",Y36&lt;&gt;""),"-")</f>
        <v>#N/A</v>
      </c>
      <c r="BX36" s="120" t="e" cm="1">
        <f t="array" ref="BX36">_xlfn.IFS(AND($S36&lt;&gt;"",Z36&lt;&gt;""),ABS($S36-Z36),AND($S36="",Z36=""),"",OR($S36&lt;&gt;"",Z36&lt;&gt;""),"-")</f>
        <v>#N/A</v>
      </c>
      <c r="BY36" s="120" t="e" cm="1">
        <f t="array" ref="BY36">_xlfn.IFS(AND($S36&lt;&gt;"",AA36&lt;&gt;""),ABS($S36-AA36),AND($S36="",AA36=""),"",OR($S36&lt;&gt;"",AA36&lt;&gt;""),"-")</f>
        <v>#N/A</v>
      </c>
      <c r="BZ36" s="121" t="e" cm="1">
        <f t="array" ref="BZ36">_xlfn.IFS(AND($T36&lt;&gt;"",U36&lt;&gt;""),ABS($T36-U36),AND($T36="",U36=""),"",OR($T36&lt;&gt;"",U36&lt;&gt;""),"-")</f>
        <v>#N/A</v>
      </c>
      <c r="CA36" s="120" t="e" cm="1">
        <f t="array" ref="CA36">_xlfn.IFS(AND($T36&lt;&gt;"",V36&lt;&gt;""),ABS($T36-V36),AND($T36="",V36=""),"",OR($T36&lt;&gt;"",V36&lt;&gt;""),"-")</f>
        <v>#N/A</v>
      </c>
      <c r="CB36" s="120" t="e" cm="1">
        <f t="array" ref="CB36">_xlfn.IFS(AND($T36&lt;&gt;"",W36&lt;&gt;""),ABS($T36-W36),AND($T36="",W36=""),"",OR($T36&lt;&gt;"",W36&lt;&gt;""),"-")</f>
        <v>#N/A</v>
      </c>
      <c r="CC36" s="120" t="e" cm="1">
        <f t="array" ref="CC36">_xlfn.IFS(AND($T36&lt;&gt;"",X36&lt;&gt;""),ABS($T36-X36),AND($T36="",X36=""),"",OR($T36&lt;&gt;"",X36&lt;&gt;""),"-")</f>
        <v>#N/A</v>
      </c>
      <c r="CD36" s="120" t="e" cm="1">
        <f t="array" ref="CD36">_xlfn.IFS(AND($T36&lt;&gt;"",Y36&lt;&gt;""),ABS($T36-Y36),AND($T36="",Y36=""),"",OR($T36&lt;&gt;"",Y36&lt;&gt;""),"-")</f>
        <v>#N/A</v>
      </c>
      <c r="CE36" s="120" t="e" cm="1">
        <f t="array" ref="CE36">_xlfn.IFS(AND($T36&lt;&gt;"",Z36&lt;&gt;""),ABS($T36-Z36),AND($T36="",Z36=""),"",OR($T36&lt;&gt;"",Z36&lt;&gt;""),"-")</f>
        <v>#N/A</v>
      </c>
      <c r="CF36" s="120" t="e" cm="1">
        <f t="array" ref="CF36">_xlfn.IFS(AND($T36&lt;&gt;"",AA36&lt;&gt;""),ABS($T36-AA36),AND($T36="",AA36=""),"",OR($T36&lt;&gt;"",AA36&lt;&gt;""),"-")</f>
        <v>#N/A</v>
      </c>
      <c r="CG36" s="121" t="e" cm="1">
        <f t="array" ref="CG36">_xlfn.IFS(AND($U36&lt;&gt;"",V36&lt;&gt;""),ABS($U36-V36),AND($U36="",V36=""),"",OR($U36&lt;&gt;"",V36&lt;&gt;""),"-")</f>
        <v>#N/A</v>
      </c>
      <c r="CH36" s="120" t="e" cm="1">
        <f t="array" ref="CH36">_xlfn.IFS(AND($U36&lt;&gt;"",W36&lt;&gt;""),ABS($U36-W36),AND($U36="",W36=""),"",OR($U36&lt;&gt;"",W36&lt;&gt;""),"-")</f>
        <v>#N/A</v>
      </c>
      <c r="CI36" s="120" t="e" cm="1">
        <f t="array" ref="CI36">_xlfn.IFS(AND($U36&lt;&gt;"",X36&lt;&gt;""),ABS($U36-X36),AND($U36="",X36=""),"",OR($U36&lt;&gt;"",X36&lt;&gt;""),"-")</f>
        <v>#N/A</v>
      </c>
      <c r="CJ36" s="120" t="e" cm="1">
        <f t="array" ref="CJ36">_xlfn.IFS(AND($U36&lt;&gt;"",Y36&lt;&gt;""),ABS($U36-Y36),AND($U36="",Y36=""),"",OR($U36&lt;&gt;"",Y36&lt;&gt;""),"-")</f>
        <v>#N/A</v>
      </c>
      <c r="CK36" s="120" t="e" cm="1">
        <f t="array" ref="CK36">_xlfn.IFS(AND($U36&lt;&gt;"",Z36&lt;&gt;""),ABS($U36-Z36),AND($U36="",Z36=""),"",OR($U36&lt;&gt;"",Z36&lt;&gt;""),"-")</f>
        <v>#N/A</v>
      </c>
      <c r="CL36" s="120" t="e" cm="1">
        <f t="array" ref="CL36">_xlfn.IFS(AND($U36&lt;&gt;"",AA36&lt;&gt;""),ABS($U36-AA36),AND($U36="",AA36=""),"",OR($U36&lt;&gt;"",AA36&lt;&gt;""),"-")</f>
        <v>#N/A</v>
      </c>
      <c r="CM36" s="121" t="e" cm="1">
        <f t="array" ref="CM36">_xlfn.IFS(AND($V36&lt;&gt;"",W36&lt;&gt;""),ABS($V36-W36),AND($V36="",W36=""),"",OR($V36&lt;&gt;"",W36&lt;&gt;""),"-")</f>
        <v>#N/A</v>
      </c>
      <c r="CN36" s="120" t="e" cm="1">
        <f t="array" ref="CN36">_xlfn.IFS(AND($V36&lt;&gt;"",X36&lt;&gt;""),ABS($V36-X36),AND($V36="",X36=""),"",OR($V36&lt;&gt;"",X36&lt;&gt;""),"-")</f>
        <v>#N/A</v>
      </c>
      <c r="CO36" s="120" t="e" cm="1">
        <f t="array" ref="CO36">_xlfn.IFS(AND($V36&lt;&gt;"",Y36&lt;&gt;""),ABS($V36-Y36),AND($V36="",Y36=""),"",OR($V36&lt;&gt;"",Y36&lt;&gt;""),"-")</f>
        <v>#N/A</v>
      </c>
      <c r="CP36" s="120" t="e" cm="1">
        <f t="array" ref="CP36">_xlfn.IFS(AND($V36&lt;&gt;"",Z36&lt;&gt;""),ABS($V36-Z36),AND($V36="",Z36=""),"",OR($V36&lt;&gt;"",Z36&lt;&gt;""),"-")</f>
        <v>#N/A</v>
      </c>
      <c r="CQ36" s="120" t="e" cm="1">
        <f t="array" ref="CQ36">_xlfn.IFS(AND($V36&lt;&gt;"",AA36&lt;&gt;""),ABS($V36-AA36),AND($V36="",AA36=""),"",OR($V36&lt;&gt;"",AA36&lt;&gt;""),"-")</f>
        <v>#N/A</v>
      </c>
      <c r="CR36" s="121" t="e" cm="1">
        <f t="array" ref="CR36">_xlfn.IFS(AND($W36&lt;&gt;"",X36&lt;&gt;""),ABS($W36-X36),AND($W36="",X36=""),"",OR($W36&lt;&gt;"",X36&lt;&gt;""),"-")</f>
        <v>#N/A</v>
      </c>
      <c r="CS36" s="120" t="e" cm="1">
        <f t="array" ref="CS36">_xlfn.IFS(AND($W36&lt;&gt;"",Y36&lt;&gt;""),ABS($W36-Y36),AND($W36="",Y36=""),"",OR($W36&lt;&gt;"",Y36&lt;&gt;""),"-")</f>
        <v>#N/A</v>
      </c>
      <c r="CT36" s="120" t="e" cm="1">
        <f t="array" ref="CT36">_xlfn.IFS(AND($W36&lt;&gt;"",Z36&lt;&gt;""),ABS($W36-Z36),AND($W36="",Z36=""),"",OR($W36&lt;&gt;"",Z36&lt;&gt;""),"-")</f>
        <v>#N/A</v>
      </c>
      <c r="CU36" s="120" t="e" cm="1">
        <f t="array" ref="CU36">_xlfn.IFS(AND($W36&lt;&gt;"",AA36&lt;&gt;""),ABS($W36-AA36),AND($W36="",AA36=""),"",OR($W36&lt;&gt;"",AA36&lt;&gt;""),"-")</f>
        <v>#N/A</v>
      </c>
      <c r="CV36" s="121" t="e" cm="1">
        <f t="array" ref="CV36">_xlfn.IFS(AND($X36&lt;&gt;"",Y36&lt;&gt;""),ABS($X36-Y36),AND($X36="",Y36=""),"",OR($X36&lt;&gt;"",Y36&lt;&gt;""),"-")</f>
        <v>#N/A</v>
      </c>
      <c r="CW36" s="120" t="e" cm="1">
        <f t="array" ref="CW36">_xlfn.IFS(AND($X36&lt;&gt;"",Z36&lt;&gt;""),ABS($X36-Z36),AND($X36="",Z36=""),"",OR($X36&lt;&gt;"",Z36&lt;&gt;""),"-")</f>
        <v>#N/A</v>
      </c>
      <c r="CX36" s="120" t="e" cm="1">
        <f t="array" ref="CX36">_xlfn.IFS(AND($X36&lt;&gt;"",AA36&lt;&gt;""),ABS($X36-AA36),AND($X36="",AA36=""),"",OR($X36&lt;&gt;"",AA36&lt;&gt;""),"-")</f>
        <v>#N/A</v>
      </c>
      <c r="CY36" s="121" t="e" cm="1">
        <f t="array" ref="CY36">_xlfn.IFS(AND($Y36&lt;&gt;"",Z36&lt;&gt;""),ABS($Y36-Z36),AND($Y36="",Z36=""),"",OR($Y36&lt;&gt;"",Z36&lt;&gt;""),"-")</f>
        <v>#N/A</v>
      </c>
      <c r="CZ36" s="120" t="e" cm="1">
        <f t="array" ref="CZ36">_xlfn.IFS(AND($Y36&lt;&gt;"",AA36&lt;&gt;""),ABS($Y36-AA36),AND($Y36="",AA36=""),"",OR($Y36&lt;&gt;"",AA36&lt;&gt;""),"-")</f>
        <v>#N/A</v>
      </c>
      <c r="DA36" s="121" t="e" cm="1">
        <f t="array" ref="DA36">_xlfn.IFS(AND($Z36&lt;&gt;"",AA36&lt;&gt;""),ABS($Z36-AA36),AND($Z36="",AA36=""),"",OR($Z36&lt;&gt;"",AA36&lt;&gt;""),"-")</f>
        <v>#N/A</v>
      </c>
    </row>
    <row r="37" spans="1:105" x14ac:dyDescent="0.2">
      <c r="A37" s="260" t="s">
        <v>90</v>
      </c>
      <c r="B37" s="259" t="e">
        <f>VLOOKUP($A37,Merged_couplings!$B:$BU,MATCH(B$1,Merged_couplings!$B$1:$BU$1,0),FALSE)</f>
        <v>#N/A</v>
      </c>
      <c r="C37" s="258" t="e">
        <f>VLOOKUP($A37,Merged_couplings!$B:$BU,MATCH(C$1,Merged_couplings!$B$1:$BU$1,0),FALSE)</f>
        <v>#N/A</v>
      </c>
      <c r="D37" s="258" t="e">
        <f>VLOOKUP($A37,Merged_couplings!$B:$BU,MATCH(D$1,Merged_couplings!$B$1:$BU$1,0),FALSE)</f>
        <v>#N/A</v>
      </c>
      <c r="E37" s="258" t="e">
        <f>VLOOKUP($A37,Merged_couplings!$B:$BU,MATCH(E$1,Merged_couplings!$B$1:$BU$1,0),FALSE)</f>
        <v>#N/A</v>
      </c>
      <c r="F37" s="258" t="e">
        <f>VLOOKUP($A37,Merged_couplings!$B:$BU,MATCH(F$1,Merged_couplings!$B$1:$BU$1,0),FALSE)</f>
        <v>#N/A</v>
      </c>
      <c r="G37" s="258" t="e">
        <f>VLOOKUP($A37,Merged_couplings!$B:$BU,MATCH(G$1,Merged_couplings!$B$1:$BU$1,0),FALSE)</f>
        <v>#N/A</v>
      </c>
      <c r="H37" s="258" t="e">
        <f>VLOOKUP($A37,Merged_couplings!$B:$BU,MATCH(H$1,Merged_couplings!$B$1:$BU$1,0),FALSE)</f>
        <v>#N/A</v>
      </c>
      <c r="I37" s="258" t="e">
        <f>VLOOKUP($A37,Merged_couplings!$B:$BU,MATCH(I$1,Merged_couplings!$B$1:$BU$1,0),FALSE)</f>
        <v>#N/A</v>
      </c>
      <c r="J37" s="258" t="e">
        <f>VLOOKUP($A37,Merged_couplings!$B:$BU,MATCH(J$1,Merged_couplings!$B$1:$BU$1,0),FALSE)</f>
        <v>#N/A</v>
      </c>
      <c r="K37" s="258" t="e">
        <f>VLOOKUP($A37,Merged_couplings!$B:$BU,MATCH(K$1,Merged_couplings!$B$1:$BU$1,0),FALSE)</f>
        <v>#N/A</v>
      </c>
      <c r="L37" s="258" t="e">
        <f>VLOOKUP($A37,Merged_couplings!$B:$BU,MATCH(L$1,Merged_couplings!$B$1:$BU$1,0),FALSE)</f>
        <v>#N/A</v>
      </c>
      <c r="M37" s="258" t="e">
        <f>VLOOKUP($A37,Merged_couplings!$B:$BU,MATCH(M$1,Merged_couplings!$B$1:$BU$1,0),FALSE)</f>
        <v>#N/A</v>
      </c>
      <c r="N37" s="258" t="e">
        <f>VLOOKUP($A37,Merged_couplings!$B:$BU,MATCH(N$1,Merged_couplings!$B$1:$BU$1,0),FALSE)</f>
        <v>#N/A</v>
      </c>
      <c r="O37" s="121" t="e">
        <f>IF(OR(B37="BIG",B37="BI-",B37="-IG"),VLOOKUP($A37,Merged_couplings!$B:$BU,MATCH(O$1,Merged_couplings!$B$1:$BU$1,0),FALSE),"")</f>
        <v>#N/A</v>
      </c>
      <c r="P37" s="120" t="e">
        <f>IF(OR(C37="BIG",C37="BI-",C37="-IG"),VLOOKUP($A37,Merged_couplings!$B:$BU,MATCH(P$1,Merged_couplings!$B$1:$BU$1,0),FALSE),"")</f>
        <v>#N/A</v>
      </c>
      <c r="Q37" s="120" t="e">
        <f>IF(OR(D37="BIG",D37="BI-",D37="-IG"),VLOOKUP($A37,Merged_couplings!$B:$BU,MATCH(Q$1,Merged_couplings!$B$1:$BU$1,0),FALSE),"")</f>
        <v>#N/A</v>
      </c>
      <c r="R37" s="120" t="e">
        <f t="shared" si="2"/>
        <v>#N/A</v>
      </c>
      <c r="S37" s="120" t="e">
        <f t="shared" si="2"/>
        <v>#N/A</v>
      </c>
      <c r="T37" s="120" t="e">
        <f t="shared" si="2"/>
        <v>#N/A</v>
      </c>
      <c r="U37" s="120" t="e">
        <f>IF(OR(H37="BIG",H37="BI-",H37="-IG"),VLOOKUP($A37,Merged_couplings!$B:$BU,MATCH(U$1,Merged_couplings!$B$1:$BU$1,0),FALSE),"")</f>
        <v>#N/A</v>
      </c>
      <c r="V37" s="120" t="e">
        <f>IF(OR(I37="BIG",I37="BI-",I37="-IG"),VLOOKUP($A37,Merged_couplings!$B:$BU,MATCH(V$1,Merged_couplings!$B$1:$BU$1,0),FALSE),"")</f>
        <v>#N/A</v>
      </c>
      <c r="W37" s="120" t="e">
        <f t="shared" si="3"/>
        <v>#N/A</v>
      </c>
      <c r="X37" s="120" t="e">
        <f>IF(OR(K37="BIG",K37="BI-",K37="-IG"),VLOOKUP($A37,Merged_couplings!$B:$BU,MATCH(X$1,Merged_couplings!$B$1:$BU$1,0),FALSE),"")</f>
        <v>#N/A</v>
      </c>
      <c r="Y37" s="120" t="e">
        <f>IF(OR(L37="BIG",L37="BI-",L37="-IG"),VLOOKUP($A37,Merged_couplings!$B:$BU,MATCH(Y$1,Merged_couplings!$B$1:$BU$1,0),FALSE),"")</f>
        <v>#N/A</v>
      </c>
      <c r="Z37" s="120" t="e">
        <f>IF(OR(M37="BIG",M37="BI-",M37="-IG"),VLOOKUP($A37,Merged_couplings!$B:$BU,MATCH(Z$1,Merged_couplings!$B$1:$BU$1,0),FALSE),"")</f>
        <v>#N/A</v>
      </c>
      <c r="AA37" s="120" t="e">
        <f>IF(OR(N37="BIG",N37="BI-",N37="-IG"),VLOOKUP($A37,Merged_couplings!$B:$BU,MATCH(AA$1,Merged_couplings!$B$1:$BU$1,0),FALSE),"")</f>
        <v>#N/A</v>
      </c>
      <c r="AB37" s="123" t="e" cm="1">
        <f t="array" ref="AB37">_xlfn.IFS(AND($O37&lt;&gt;"",P37&lt;&gt;""),ABS($O37-P37),AND($O37="",P37=""),"",OR($O37&lt;&gt;"",P37&lt;&gt;""),"-")</f>
        <v>#N/A</v>
      </c>
      <c r="AC37" s="122" t="e" cm="1">
        <f t="array" ref="AC37">_xlfn.IFS(AND($O37&lt;&gt;"",Q37&lt;&gt;""),ABS($O37-Q37),AND($O37="",Q37=""),"",OR($O37&lt;&gt;"",Q37&lt;&gt;""),"-")</f>
        <v>#N/A</v>
      </c>
      <c r="AD37" s="122" t="e" cm="1">
        <f t="array" ref="AD37">_xlfn.IFS(AND($O37&lt;&gt;"",R37&lt;&gt;""),ABS($O37-R37),AND($O37="",R37=""),"",OR($O37&lt;&gt;"",R37&lt;&gt;""),"-")</f>
        <v>#N/A</v>
      </c>
      <c r="AE37" s="122" t="e" cm="1">
        <f t="array" ref="AE37">_xlfn.IFS(AND($O37&lt;&gt;"",S37&lt;&gt;""),ABS($O37-S37),AND($O37="",S37=""),"",OR($O37&lt;&gt;"",S37&lt;&gt;""),"-")</f>
        <v>#N/A</v>
      </c>
      <c r="AF37" s="122" t="e" cm="1">
        <f t="array" ref="AF37">_xlfn.IFS(AND($O37&lt;&gt;"",T37&lt;&gt;""),ABS($O37-T37),AND($O37="",T37=""),"",OR($O37&lt;&gt;"",T37&lt;&gt;""),"-")</f>
        <v>#N/A</v>
      </c>
      <c r="AG37" s="122" t="e" cm="1">
        <f t="array" ref="AG37">_xlfn.IFS(AND($O37&lt;&gt;"",U37&lt;&gt;""),ABS($O37-U37),AND($O37="",U37=""),"",OR($O37&lt;&gt;"",U37&lt;&gt;""),"-")</f>
        <v>#N/A</v>
      </c>
      <c r="AH37" s="122" t="e" cm="1">
        <f t="array" ref="AH37">_xlfn.IFS(AND($O37&lt;&gt;"",V37&lt;&gt;""),ABS($O37-V37),AND($O37="",V37=""),"",OR($O37&lt;&gt;"",V37&lt;&gt;""),"-")</f>
        <v>#N/A</v>
      </c>
      <c r="AI37" s="122" t="e" cm="1">
        <f t="array" ref="AI37">_xlfn.IFS(AND($O37&lt;&gt;"",W37&lt;&gt;""),ABS($O37-W37),AND($O37="",W37=""),"",OR($O37&lt;&gt;"",W37&lt;&gt;""),"-")</f>
        <v>#N/A</v>
      </c>
      <c r="AJ37" s="122" t="e" cm="1">
        <f t="array" ref="AJ37">_xlfn.IFS(AND($O37&lt;&gt;"",X37&lt;&gt;""),ABS($O37-X37),AND($O37="",X37=""),"",OR($O37&lt;&gt;"",X37&lt;&gt;""),"-")</f>
        <v>#N/A</v>
      </c>
      <c r="AK37" s="122" t="e" cm="1">
        <f t="array" ref="AK37">_xlfn.IFS(AND($O37&lt;&gt;"",Y37&lt;&gt;""),ABS($O37-Y37),AND($O37="",Y37=""),"",OR($O37&lt;&gt;"",Y37&lt;&gt;""),"-")</f>
        <v>#N/A</v>
      </c>
      <c r="AL37" s="122" t="e" cm="1">
        <f t="array" ref="AL37">_xlfn.IFS(AND($O37&lt;&gt;"",Z37&lt;&gt;""),ABS($O37-Z37),AND($O37="",Z37=""),"",OR($O37&lt;&gt;"",Z37&lt;&gt;""),"-")</f>
        <v>#N/A</v>
      </c>
      <c r="AM37" s="122" t="e" cm="1">
        <f t="array" ref="AM37">_xlfn.IFS(AND($O37&lt;&gt;"",AA37&lt;&gt;""),ABS($O37-AA37),AND($O37="",AA37=""),"",OR($O37&lt;&gt;"",AA37&lt;&gt;""),"-")</f>
        <v>#N/A</v>
      </c>
      <c r="AN37" s="121" t="e" cm="1">
        <f t="array" ref="AN37">_xlfn.IFS(AND($P37&lt;&gt;"",Q37&lt;&gt;""),ABS($P37-Q37),AND($P37="",Q37=""),"",OR($P37&lt;&gt;"",Q37&lt;&gt;""),"-")</f>
        <v>#N/A</v>
      </c>
      <c r="AO37" s="120" t="e" cm="1">
        <f t="array" ref="AO37">_xlfn.IFS(AND($P37&lt;&gt;"",R37&lt;&gt;""),ABS($P37-R37),AND($P37="",R37=""),"",OR($P37&lt;&gt;"",R37&lt;&gt;""),"-")</f>
        <v>#N/A</v>
      </c>
      <c r="AP37" s="120" t="e" cm="1">
        <f t="array" ref="AP37">_xlfn.IFS(AND($P37&lt;&gt;"",S37&lt;&gt;""),ABS($P37-S37),AND($P37="",S37=""),"",OR($P37&lt;&gt;"",S37&lt;&gt;""),"-")</f>
        <v>#N/A</v>
      </c>
      <c r="AQ37" s="120" t="e" cm="1">
        <f t="array" ref="AQ37">_xlfn.IFS(AND($P37&lt;&gt;"",T37&lt;&gt;""),ABS($P37-T37),AND($P37="",T37=""),"",OR($P37&lt;&gt;"",T37&lt;&gt;""),"-")</f>
        <v>#N/A</v>
      </c>
      <c r="AR37" s="120" t="e" cm="1">
        <f t="array" ref="AR37">_xlfn.IFS(AND($P37&lt;&gt;"",U37&lt;&gt;""),ABS($P37-U37),AND($P37="",U37=""),"",OR($P37&lt;&gt;"",U37&lt;&gt;""),"-")</f>
        <v>#N/A</v>
      </c>
      <c r="AS37" s="120" t="e" cm="1">
        <f t="array" ref="AS37">_xlfn.IFS(AND($P37&lt;&gt;"",V37&lt;&gt;""),ABS($P37-V37),AND($P37="",V37=""),"",OR($P37&lt;&gt;"",V37&lt;&gt;""),"-")</f>
        <v>#N/A</v>
      </c>
      <c r="AT37" s="120" t="e" cm="1">
        <f t="array" ref="AT37">_xlfn.IFS(AND($P37&lt;&gt;"",W37&lt;&gt;""),ABS($P37-W37),AND($P37="",W37=""),"",OR($P37&lt;&gt;"",W37&lt;&gt;""),"-")</f>
        <v>#N/A</v>
      </c>
      <c r="AU37" s="120" t="e" cm="1">
        <f t="array" ref="AU37">_xlfn.IFS(AND($P37&lt;&gt;"",X37&lt;&gt;""),ABS($P37-X37),AND($P37="",X37=""),"",OR($P37&lt;&gt;"",X37&lt;&gt;""),"-")</f>
        <v>#N/A</v>
      </c>
      <c r="AV37" s="120" t="e" cm="1">
        <f t="array" ref="AV37">_xlfn.IFS(AND($P37&lt;&gt;"",Y37&lt;&gt;""),ABS($P37-Y37),AND($P37="",Y37=""),"",OR($P37&lt;&gt;"",Y37&lt;&gt;""),"-")</f>
        <v>#N/A</v>
      </c>
      <c r="AW37" s="120" t="e" cm="1">
        <f t="array" ref="AW37">_xlfn.IFS(AND($P37&lt;&gt;"",Z37&lt;&gt;""),ABS($P37-Z37),AND($P37="",Z37=""),"",OR($P37&lt;&gt;"",Z37&lt;&gt;""),"-")</f>
        <v>#N/A</v>
      </c>
      <c r="AX37" s="120" t="e" cm="1">
        <f t="array" ref="AX37">_xlfn.IFS(AND($P37&lt;&gt;"",AA37&lt;&gt;""),ABS($P37-AA37),AND($P37="",AA37=""),"",OR($P37&lt;&gt;"",AA37&lt;&gt;""),"-")</f>
        <v>#N/A</v>
      </c>
      <c r="AY37" s="121" t="e" cm="1">
        <f t="array" ref="AY37">_xlfn.IFS(AND($Q37&lt;&gt;"",R37&lt;&gt;""),ABS($Q37-R37),AND($Q37="",R37=""),"",OR($Q37&lt;&gt;"",R37&lt;&gt;""),"-")</f>
        <v>#N/A</v>
      </c>
      <c r="AZ37" s="334" t="e" cm="1">
        <f t="array" ref="AZ37">_xlfn.IFS(AND($Q37&lt;&gt;"",S37&lt;&gt;""),ABS($Q37-S37),AND($Q37="",S37=""),"",OR($Q37&lt;&gt;"",S37&lt;&gt;""),"-")</f>
        <v>#N/A</v>
      </c>
      <c r="BA37" s="334" t="e" cm="1">
        <f t="array" ref="BA37">_xlfn.IFS(AND($Q37&lt;&gt;"",T37&lt;&gt;""),ABS($Q37-T37),AND($Q37="",T37=""),"",OR($Q37&lt;&gt;"",T37&lt;&gt;""),"-")</f>
        <v>#N/A</v>
      </c>
      <c r="BB37" s="120" t="e" cm="1">
        <f t="array" ref="BB37">_xlfn.IFS(AND($Q37&lt;&gt;"",U37&lt;&gt;""),ABS($Q37-U37),AND($Q37="",U37=""),"",OR($Q37&lt;&gt;"",U37&lt;&gt;""),"-")</f>
        <v>#N/A</v>
      </c>
      <c r="BC37" s="120" t="e" cm="1">
        <f t="array" ref="BC37">_xlfn.IFS(AND($Q37&lt;&gt;"",V37&lt;&gt;""),ABS($Q37-V37),AND($Q37="",V37=""),"",OR($Q37&lt;&gt;"",V37&lt;&gt;""),"-")</f>
        <v>#N/A</v>
      </c>
      <c r="BD37" s="120" t="e" cm="1">
        <f t="array" ref="BD37">_xlfn.IFS(AND($Q37&lt;&gt;"",W37&lt;&gt;""),ABS($Q37-W37),AND($Q37="",W37=""),"",OR($Q37&lt;&gt;"",W37&lt;&gt;""),"-")</f>
        <v>#N/A</v>
      </c>
      <c r="BE37" s="120" t="e" cm="1">
        <f t="array" ref="BE37">_xlfn.IFS(AND($Q37&lt;&gt;"",X37&lt;&gt;""),ABS($Q37-X37),AND($Q37="",X37=""),"",OR($Q37&lt;&gt;"",X37&lt;&gt;""),"-")</f>
        <v>#N/A</v>
      </c>
      <c r="BF37" s="120" t="e" cm="1">
        <f t="array" ref="BF37">_xlfn.IFS(AND($Q37&lt;&gt;"",Y37&lt;&gt;""),ABS($Q37-Y37),AND($Q37="",Y37=""),"",OR($Q37&lt;&gt;"",Y37&lt;&gt;""),"-")</f>
        <v>#N/A</v>
      </c>
      <c r="BG37" s="120" t="e" cm="1">
        <f t="array" ref="BG37">_xlfn.IFS(AND($Q37&lt;&gt;"",Z37&lt;&gt;""),ABS($Q37-Z37),AND($Q37="",Z37=""),"",OR($Q37&lt;&gt;"",Z37&lt;&gt;""),"-")</f>
        <v>#N/A</v>
      </c>
      <c r="BH37" s="120" t="e" cm="1">
        <f t="array" ref="BH37">_xlfn.IFS(AND($Q37&lt;&gt;"",AA37&lt;&gt;""),ABS($Q37-AA37),AND($Q37="",AA37=""),"",OR($Q37&lt;&gt;"",AA37&lt;&gt;""),"-")</f>
        <v>#N/A</v>
      </c>
      <c r="BI37" s="121" t="e" cm="1">
        <f t="array" ref="BI37">_xlfn.IFS(AND($R37&lt;&gt;"",S37&lt;&gt;""),ABS($R37-S37),AND($R37="",S37=""),"",OR($R37&lt;&gt;"",S37&lt;&gt;""),"-")</f>
        <v>#N/A</v>
      </c>
      <c r="BJ37" s="120" t="e" cm="1">
        <f t="array" ref="BJ37">_xlfn.IFS(AND($R37&lt;&gt;"",T37&lt;&gt;""),ABS($R37-T37),AND($R37="",T37=""),"",OR($R37&lt;&gt;"",T37&lt;&gt;""),"-")</f>
        <v>#N/A</v>
      </c>
      <c r="BK37" s="334" t="e" cm="1">
        <f t="array" ref="BK37">_xlfn.IFS(AND($R37&lt;&gt;"",U37&lt;&gt;""),ABS($R37-U37),AND($R37="",U37=""),"",OR($R37&lt;&gt;"",U37&lt;&gt;""),"-")</f>
        <v>#N/A</v>
      </c>
      <c r="BL37" s="120" t="e" cm="1">
        <f t="array" ref="BL37">_xlfn.IFS(AND($R37&lt;&gt;"",V37&lt;&gt;""),ABS($R37-V37),AND($R37="",V37=""),"",OR($R37&lt;&gt;"",V37&lt;&gt;""),"-")</f>
        <v>#N/A</v>
      </c>
      <c r="BM37" s="120" t="e" cm="1">
        <f t="array" ref="BM37">_xlfn.IFS(AND($R37&lt;&gt;"",W37&lt;&gt;""),ABS($R37-W37),AND($R37="",W37=""),"",OR($R37&lt;&gt;"",W37&lt;&gt;""),"-")</f>
        <v>#N/A</v>
      </c>
      <c r="BN37" s="120" t="e" cm="1">
        <f t="array" ref="BN37">_xlfn.IFS(AND($R37&lt;&gt;"",X37&lt;&gt;""),ABS($R37-X37),AND($R37="",X37=""),"",OR($R37&lt;&gt;"",X37&lt;&gt;""),"-")</f>
        <v>#N/A</v>
      </c>
      <c r="BO37" s="120" t="e" cm="1">
        <f t="array" ref="BO37">_xlfn.IFS(AND($R37&lt;&gt;"",Y37&lt;&gt;""),ABS($R37-Y37),AND($R37="",Y37=""),"",OR($R37&lt;&gt;"",Y37&lt;&gt;""),"-")</f>
        <v>#N/A</v>
      </c>
      <c r="BP37" s="120" t="e" cm="1">
        <f t="array" ref="BP37">_xlfn.IFS(AND($R37&lt;&gt;"",Z37&lt;&gt;""),ABS($R37-Z37),AND($R37="",Z37=""),"",OR($R37&lt;&gt;"",Z37&lt;&gt;""),"-")</f>
        <v>#N/A</v>
      </c>
      <c r="BQ37" s="120" t="e" cm="1">
        <f t="array" ref="BQ37">_xlfn.IFS(AND($R37&lt;&gt;"",AA37&lt;&gt;""),ABS($R37-AA37),AND($R37="",AA37=""),"",OR($R37&lt;&gt;"",AA37&lt;&gt;""),"-")</f>
        <v>#N/A</v>
      </c>
      <c r="BR37" s="121" t="e" cm="1">
        <f t="array" ref="BR37">_xlfn.IFS(AND($S37&lt;&gt;"",T37&lt;&gt;""),ABS($S37-T37),AND($S37="",T37=""),"",OR($S37&lt;&gt;"",T37&lt;&gt;""),"-")</f>
        <v>#N/A</v>
      </c>
      <c r="BS37" s="334" t="e" cm="1">
        <f t="array" ref="BS37">_xlfn.IFS(AND($S37&lt;&gt;"",U37&lt;&gt;""),ABS($S37-U37),AND($S37="",U37=""),"",OR($S37&lt;&gt;"",U37&lt;&gt;""),"-")</f>
        <v>#N/A</v>
      </c>
      <c r="BT37" s="120" t="e" cm="1">
        <f t="array" ref="BT37">_xlfn.IFS(AND($S37&lt;&gt;"",V37&lt;&gt;""),ABS($S37-V37),AND($S37="",V37=""),"",OR($S37&lt;&gt;"",V37&lt;&gt;""),"-")</f>
        <v>#N/A</v>
      </c>
      <c r="BU37" s="120" t="e" cm="1">
        <f t="array" ref="BU37">_xlfn.IFS(AND($S37&lt;&gt;"",W37&lt;&gt;""),ABS($S37-W37),AND($S37="",W37=""),"",OR($S37&lt;&gt;"",W37&lt;&gt;""),"-")</f>
        <v>#N/A</v>
      </c>
      <c r="BV37" s="120" t="e" cm="1">
        <f t="array" ref="BV37">_xlfn.IFS(AND($S37&lt;&gt;"",X37&lt;&gt;""),ABS($S37-X37),AND($S37="",X37=""),"",OR($S37&lt;&gt;"",X37&lt;&gt;""),"-")</f>
        <v>#N/A</v>
      </c>
      <c r="BW37" s="120" t="e" cm="1">
        <f t="array" ref="BW37">_xlfn.IFS(AND($S37&lt;&gt;"",Y37&lt;&gt;""),ABS($S37-Y37),AND($S37="",Y37=""),"",OR($S37&lt;&gt;"",Y37&lt;&gt;""),"-")</f>
        <v>#N/A</v>
      </c>
      <c r="BX37" s="120" t="e" cm="1">
        <f t="array" ref="BX37">_xlfn.IFS(AND($S37&lt;&gt;"",Z37&lt;&gt;""),ABS($S37-Z37),AND($S37="",Z37=""),"",OR($S37&lt;&gt;"",Z37&lt;&gt;""),"-")</f>
        <v>#N/A</v>
      </c>
      <c r="BY37" s="120" t="e" cm="1">
        <f t="array" ref="BY37">_xlfn.IFS(AND($S37&lt;&gt;"",AA37&lt;&gt;""),ABS($S37-AA37),AND($S37="",AA37=""),"",OR($S37&lt;&gt;"",AA37&lt;&gt;""),"-")</f>
        <v>#N/A</v>
      </c>
      <c r="BZ37" s="121" t="e" cm="1">
        <f t="array" ref="BZ37">_xlfn.IFS(AND($T37&lt;&gt;"",U37&lt;&gt;""),ABS($T37-U37),AND($T37="",U37=""),"",OR($T37&lt;&gt;"",U37&lt;&gt;""),"-")</f>
        <v>#N/A</v>
      </c>
      <c r="CA37" s="120" t="e" cm="1">
        <f t="array" ref="CA37">_xlfn.IFS(AND($T37&lt;&gt;"",V37&lt;&gt;""),ABS($T37-V37),AND($T37="",V37=""),"",OR($T37&lt;&gt;"",V37&lt;&gt;""),"-")</f>
        <v>#N/A</v>
      </c>
      <c r="CB37" s="120" t="e" cm="1">
        <f t="array" ref="CB37">_xlfn.IFS(AND($T37&lt;&gt;"",W37&lt;&gt;""),ABS($T37-W37),AND($T37="",W37=""),"",OR($T37&lt;&gt;"",W37&lt;&gt;""),"-")</f>
        <v>#N/A</v>
      </c>
      <c r="CC37" s="120" t="e" cm="1">
        <f t="array" ref="CC37">_xlfn.IFS(AND($T37&lt;&gt;"",X37&lt;&gt;""),ABS($T37-X37),AND($T37="",X37=""),"",OR($T37&lt;&gt;"",X37&lt;&gt;""),"-")</f>
        <v>#N/A</v>
      </c>
      <c r="CD37" s="120" t="e" cm="1">
        <f t="array" ref="CD37">_xlfn.IFS(AND($T37&lt;&gt;"",Y37&lt;&gt;""),ABS($T37-Y37),AND($T37="",Y37=""),"",OR($T37&lt;&gt;"",Y37&lt;&gt;""),"-")</f>
        <v>#N/A</v>
      </c>
      <c r="CE37" s="120" t="e" cm="1">
        <f t="array" ref="CE37">_xlfn.IFS(AND($T37&lt;&gt;"",Z37&lt;&gt;""),ABS($T37-Z37),AND($T37="",Z37=""),"",OR($T37&lt;&gt;"",Z37&lt;&gt;""),"-")</f>
        <v>#N/A</v>
      </c>
      <c r="CF37" s="120" t="e" cm="1">
        <f t="array" ref="CF37">_xlfn.IFS(AND($T37&lt;&gt;"",AA37&lt;&gt;""),ABS($T37-AA37),AND($T37="",AA37=""),"",OR($T37&lt;&gt;"",AA37&lt;&gt;""),"-")</f>
        <v>#N/A</v>
      </c>
      <c r="CG37" s="121" t="e" cm="1">
        <f t="array" ref="CG37">_xlfn.IFS(AND($U37&lt;&gt;"",V37&lt;&gt;""),ABS($U37-V37),AND($U37="",V37=""),"",OR($U37&lt;&gt;"",V37&lt;&gt;""),"-")</f>
        <v>#N/A</v>
      </c>
      <c r="CH37" s="120" t="e" cm="1">
        <f t="array" ref="CH37">_xlfn.IFS(AND($U37&lt;&gt;"",W37&lt;&gt;""),ABS($U37-W37),AND($U37="",W37=""),"",OR($U37&lt;&gt;"",W37&lt;&gt;""),"-")</f>
        <v>#N/A</v>
      </c>
      <c r="CI37" s="120" t="e" cm="1">
        <f t="array" ref="CI37">_xlfn.IFS(AND($U37&lt;&gt;"",X37&lt;&gt;""),ABS($U37-X37),AND($U37="",X37=""),"",OR($U37&lt;&gt;"",X37&lt;&gt;""),"-")</f>
        <v>#N/A</v>
      </c>
      <c r="CJ37" s="120" t="e" cm="1">
        <f t="array" ref="CJ37">_xlfn.IFS(AND($U37&lt;&gt;"",Y37&lt;&gt;""),ABS($U37-Y37),AND($U37="",Y37=""),"",OR($U37&lt;&gt;"",Y37&lt;&gt;""),"-")</f>
        <v>#N/A</v>
      </c>
      <c r="CK37" s="120" t="e" cm="1">
        <f t="array" ref="CK37">_xlfn.IFS(AND($U37&lt;&gt;"",Z37&lt;&gt;""),ABS($U37-Z37),AND($U37="",Z37=""),"",OR($U37&lt;&gt;"",Z37&lt;&gt;""),"-")</f>
        <v>#N/A</v>
      </c>
      <c r="CL37" s="120" t="e" cm="1">
        <f t="array" ref="CL37">_xlfn.IFS(AND($U37&lt;&gt;"",AA37&lt;&gt;""),ABS($U37-AA37),AND($U37="",AA37=""),"",OR($U37&lt;&gt;"",AA37&lt;&gt;""),"-")</f>
        <v>#N/A</v>
      </c>
      <c r="CM37" s="121" t="e" cm="1">
        <f t="array" ref="CM37">_xlfn.IFS(AND($V37&lt;&gt;"",W37&lt;&gt;""),ABS($V37-W37),AND($V37="",W37=""),"",OR($V37&lt;&gt;"",W37&lt;&gt;""),"-")</f>
        <v>#N/A</v>
      </c>
      <c r="CN37" s="120" t="e" cm="1">
        <f t="array" ref="CN37">_xlfn.IFS(AND($V37&lt;&gt;"",X37&lt;&gt;""),ABS($V37-X37),AND($V37="",X37=""),"",OR($V37&lt;&gt;"",X37&lt;&gt;""),"-")</f>
        <v>#N/A</v>
      </c>
      <c r="CO37" s="120" t="e" cm="1">
        <f t="array" ref="CO37">_xlfn.IFS(AND($V37&lt;&gt;"",Y37&lt;&gt;""),ABS($V37-Y37),AND($V37="",Y37=""),"",OR($V37&lt;&gt;"",Y37&lt;&gt;""),"-")</f>
        <v>#N/A</v>
      </c>
      <c r="CP37" s="120" t="e" cm="1">
        <f t="array" ref="CP37">_xlfn.IFS(AND($V37&lt;&gt;"",Z37&lt;&gt;""),ABS($V37-Z37),AND($V37="",Z37=""),"",OR($V37&lt;&gt;"",Z37&lt;&gt;""),"-")</f>
        <v>#N/A</v>
      </c>
      <c r="CQ37" s="120" t="e" cm="1">
        <f t="array" ref="CQ37">_xlfn.IFS(AND($V37&lt;&gt;"",AA37&lt;&gt;""),ABS($V37-AA37),AND($V37="",AA37=""),"",OR($V37&lt;&gt;"",AA37&lt;&gt;""),"-")</f>
        <v>#N/A</v>
      </c>
      <c r="CR37" s="121" t="e" cm="1">
        <f t="array" ref="CR37">_xlfn.IFS(AND($W37&lt;&gt;"",X37&lt;&gt;""),ABS($W37-X37),AND($W37="",X37=""),"",OR($W37&lt;&gt;"",X37&lt;&gt;""),"-")</f>
        <v>#N/A</v>
      </c>
      <c r="CS37" s="120" t="e" cm="1">
        <f t="array" ref="CS37">_xlfn.IFS(AND($W37&lt;&gt;"",Y37&lt;&gt;""),ABS($W37-Y37),AND($W37="",Y37=""),"",OR($W37&lt;&gt;"",Y37&lt;&gt;""),"-")</f>
        <v>#N/A</v>
      </c>
      <c r="CT37" s="120" t="e" cm="1">
        <f t="array" ref="CT37">_xlfn.IFS(AND($W37&lt;&gt;"",Z37&lt;&gt;""),ABS($W37-Z37),AND($W37="",Z37=""),"",OR($W37&lt;&gt;"",Z37&lt;&gt;""),"-")</f>
        <v>#N/A</v>
      </c>
      <c r="CU37" s="120" t="e" cm="1">
        <f t="array" ref="CU37">_xlfn.IFS(AND($W37&lt;&gt;"",AA37&lt;&gt;""),ABS($W37-AA37),AND($W37="",AA37=""),"",OR($W37&lt;&gt;"",AA37&lt;&gt;""),"-")</f>
        <v>#N/A</v>
      </c>
      <c r="CV37" s="121" t="e" cm="1">
        <f t="array" ref="CV37">_xlfn.IFS(AND($X37&lt;&gt;"",Y37&lt;&gt;""),ABS($X37-Y37),AND($X37="",Y37=""),"",OR($X37&lt;&gt;"",Y37&lt;&gt;""),"-")</f>
        <v>#N/A</v>
      </c>
      <c r="CW37" s="120" t="e" cm="1">
        <f t="array" ref="CW37">_xlfn.IFS(AND($X37&lt;&gt;"",Z37&lt;&gt;""),ABS($X37-Z37),AND($X37="",Z37=""),"",OR($X37&lt;&gt;"",Z37&lt;&gt;""),"-")</f>
        <v>#N/A</v>
      </c>
      <c r="CX37" s="120" t="e" cm="1">
        <f t="array" ref="CX37">_xlfn.IFS(AND($X37&lt;&gt;"",AA37&lt;&gt;""),ABS($X37-AA37),AND($X37="",AA37=""),"",OR($X37&lt;&gt;"",AA37&lt;&gt;""),"-")</f>
        <v>#N/A</v>
      </c>
      <c r="CY37" s="121" t="e" cm="1">
        <f t="array" ref="CY37">_xlfn.IFS(AND($Y37&lt;&gt;"",Z37&lt;&gt;""),ABS($Y37-Z37),AND($Y37="",Z37=""),"",OR($Y37&lt;&gt;"",Z37&lt;&gt;""),"-")</f>
        <v>#N/A</v>
      </c>
      <c r="CZ37" s="120" t="e" cm="1">
        <f t="array" ref="CZ37">_xlfn.IFS(AND($Y37&lt;&gt;"",AA37&lt;&gt;""),ABS($Y37-AA37),AND($Y37="",AA37=""),"",OR($Y37&lt;&gt;"",AA37&lt;&gt;""),"-")</f>
        <v>#N/A</v>
      </c>
      <c r="DA37" s="121" t="e" cm="1">
        <f t="array" ref="DA37">_xlfn.IFS(AND($Z37&lt;&gt;"",AA37&lt;&gt;""),ABS($Z37-AA37),AND($Z37="",AA37=""),"",OR($Z37&lt;&gt;"",AA37&lt;&gt;""),"-")</f>
        <v>#N/A</v>
      </c>
    </row>
    <row r="38" spans="1:105" x14ac:dyDescent="0.2">
      <c r="A38" s="260" t="s">
        <v>91</v>
      </c>
      <c r="B38" s="259" t="e">
        <f>VLOOKUP($A38,Merged_couplings!$B:$BU,MATCH(B$1,Merged_couplings!$B$1:$BU$1,0),FALSE)</f>
        <v>#N/A</v>
      </c>
      <c r="C38" s="258" t="e">
        <f>VLOOKUP($A38,Merged_couplings!$B:$BU,MATCH(C$1,Merged_couplings!$B$1:$BU$1,0),FALSE)</f>
        <v>#N/A</v>
      </c>
      <c r="D38" s="258" t="e">
        <f>VLOOKUP($A38,Merged_couplings!$B:$BU,MATCH(D$1,Merged_couplings!$B$1:$BU$1,0),FALSE)</f>
        <v>#N/A</v>
      </c>
      <c r="E38" s="258" t="e">
        <f>VLOOKUP($A38,Merged_couplings!$B:$BU,MATCH(E$1,Merged_couplings!$B$1:$BU$1,0),FALSE)</f>
        <v>#N/A</v>
      </c>
      <c r="F38" s="258" t="e">
        <f>VLOOKUP($A38,Merged_couplings!$B:$BU,MATCH(F$1,Merged_couplings!$B$1:$BU$1,0),FALSE)</f>
        <v>#N/A</v>
      </c>
      <c r="G38" s="258" t="e">
        <f>VLOOKUP($A38,Merged_couplings!$B:$BU,MATCH(G$1,Merged_couplings!$B$1:$BU$1,0),FALSE)</f>
        <v>#N/A</v>
      </c>
      <c r="H38" s="258" t="e">
        <f>VLOOKUP($A38,Merged_couplings!$B:$BU,MATCH(H$1,Merged_couplings!$B$1:$BU$1,0),FALSE)</f>
        <v>#N/A</v>
      </c>
      <c r="I38" s="258" t="e">
        <f>VLOOKUP($A38,Merged_couplings!$B:$BU,MATCH(I$1,Merged_couplings!$B$1:$BU$1,0),FALSE)</f>
        <v>#N/A</v>
      </c>
      <c r="J38" s="258" t="e">
        <f>VLOOKUP($A38,Merged_couplings!$B:$BU,MATCH(J$1,Merged_couplings!$B$1:$BU$1,0),FALSE)</f>
        <v>#N/A</v>
      </c>
      <c r="K38" s="258" t="e">
        <f>VLOOKUP($A38,Merged_couplings!$B:$BU,MATCH(K$1,Merged_couplings!$B$1:$BU$1,0),FALSE)</f>
        <v>#N/A</v>
      </c>
      <c r="L38" s="258" t="e">
        <f>VLOOKUP($A38,Merged_couplings!$B:$BU,MATCH(L$1,Merged_couplings!$B$1:$BU$1,0),FALSE)</f>
        <v>#N/A</v>
      </c>
      <c r="M38" s="258" t="e">
        <f>VLOOKUP($A38,Merged_couplings!$B:$BU,MATCH(M$1,Merged_couplings!$B$1:$BU$1,0),FALSE)</f>
        <v>#N/A</v>
      </c>
      <c r="N38" s="258" t="e">
        <f>VLOOKUP($A38,Merged_couplings!$B:$BU,MATCH(N$1,Merged_couplings!$B$1:$BU$1,0),FALSE)</f>
        <v>#N/A</v>
      </c>
      <c r="O38" s="121" t="e">
        <f>IF(OR(B38="BIG",B38="BI-",B38="-IG"),VLOOKUP($A38,Merged_couplings!$B:$BU,MATCH(O$1,Merged_couplings!$B$1:$BU$1,0),FALSE),"")</f>
        <v>#N/A</v>
      </c>
      <c r="P38" s="120" t="e">
        <f>IF(OR(C38="BIG",C38="BI-",C38="-IG"),VLOOKUP($A38,Merged_couplings!$B:$BU,MATCH(P$1,Merged_couplings!$B$1:$BU$1,0),FALSE),"")</f>
        <v>#N/A</v>
      </c>
      <c r="Q38" s="120" t="e">
        <f>IF(OR(D38="BIG",D38="BI-",D38="-IG"),VLOOKUP($A38,Merged_couplings!$B:$BU,MATCH(Q$1,Merged_couplings!$B$1:$BU$1,0),FALSE),"")</f>
        <v>#N/A</v>
      </c>
      <c r="R38" s="120" t="e">
        <f t="shared" si="2"/>
        <v>#N/A</v>
      </c>
      <c r="S38" s="120" t="e">
        <f t="shared" si="2"/>
        <v>#N/A</v>
      </c>
      <c r="T38" s="120" t="e">
        <f t="shared" si="2"/>
        <v>#N/A</v>
      </c>
      <c r="U38" s="120" t="e">
        <f>IF(OR(H38="BIG",H38="BI-",H38="-IG"),VLOOKUP($A38,Merged_couplings!$B:$BU,MATCH(U$1,Merged_couplings!$B$1:$BU$1,0),FALSE),"")</f>
        <v>#N/A</v>
      </c>
      <c r="V38" s="120" t="e">
        <f>IF(OR(I38="BIG",I38="BI-",I38="-IG"),VLOOKUP($A38,Merged_couplings!$B:$BU,MATCH(V$1,Merged_couplings!$B$1:$BU$1,0),FALSE),"")</f>
        <v>#N/A</v>
      </c>
      <c r="W38" s="120" t="e">
        <f t="shared" si="3"/>
        <v>#N/A</v>
      </c>
      <c r="X38" s="120" t="e">
        <f>IF(OR(K38="BIG",K38="BI-",K38="-IG"),VLOOKUP($A38,Merged_couplings!$B:$BU,MATCH(X$1,Merged_couplings!$B$1:$BU$1,0),FALSE),"")</f>
        <v>#N/A</v>
      </c>
      <c r="Y38" s="120" t="e">
        <f>IF(OR(L38="BIG",L38="BI-",L38="-IG"),VLOOKUP($A38,Merged_couplings!$B:$BU,MATCH(Y$1,Merged_couplings!$B$1:$BU$1,0),FALSE),"")</f>
        <v>#N/A</v>
      </c>
      <c r="Z38" s="120" t="e">
        <f>IF(OR(M38="BIG",M38="BI-",M38="-IG"),VLOOKUP($A38,Merged_couplings!$B:$BU,MATCH(Z$1,Merged_couplings!$B$1:$BU$1,0),FALSE),"")</f>
        <v>#N/A</v>
      </c>
      <c r="AA38" s="120" t="e">
        <f>IF(OR(N38="BIG",N38="BI-",N38="-IG"),VLOOKUP($A38,Merged_couplings!$B:$BU,MATCH(AA$1,Merged_couplings!$B$1:$BU$1,0),FALSE),"")</f>
        <v>#N/A</v>
      </c>
      <c r="AB38" s="123" t="e" cm="1">
        <f t="array" ref="AB38">_xlfn.IFS(AND($O38&lt;&gt;"",P38&lt;&gt;""),ABS($O38-P38),AND($O38="",P38=""),"",OR($O38&lt;&gt;"",P38&lt;&gt;""),"-")</f>
        <v>#N/A</v>
      </c>
      <c r="AC38" s="122" t="e" cm="1">
        <f t="array" ref="AC38">_xlfn.IFS(AND($O38&lt;&gt;"",Q38&lt;&gt;""),ABS($O38-Q38),AND($O38="",Q38=""),"",OR($O38&lt;&gt;"",Q38&lt;&gt;""),"-")</f>
        <v>#N/A</v>
      </c>
      <c r="AD38" s="122" t="e" cm="1">
        <f t="array" ref="AD38">_xlfn.IFS(AND($O38&lt;&gt;"",R38&lt;&gt;""),ABS($O38-R38),AND($O38="",R38=""),"",OR($O38&lt;&gt;"",R38&lt;&gt;""),"-")</f>
        <v>#N/A</v>
      </c>
      <c r="AE38" s="122" t="e" cm="1">
        <f t="array" ref="AE38">_xlfn.IFS(AND($O38&lt;&gt;"",S38&lt;&gt;""),ABS($O38-S38),AND($O38="",S38=""),"",OR($O38&lt;&gt;"",S38&lt;&gt;""),"-")</f>
        <v>#N/A</v>
      </c>
      <c r="AF38" s="122" t="e" cm="1">
        <f t="array" ref="AF38">_xlfn.IFS(AND($O38&lt;&gt;"",T38&lt;&gt;""),ABS($O38-T38),AND($O38="",T38=""),"",OR($O38&lt;&gt;"",T38&lt;&gt;""),"-")</f>
        <v>#N/A</v>
      </c>
      <c r="AG38" s="122" t="e" cm="1">
        <f t="array" ref="AG38">_xlfn.IFS(AND($O38&lt;&gt;"",U38&lt;&gt;""),ABS($O38-U38),AND($O38="",U38=""),"",OR($O38&lt;&gt;"",U38&lt;&gt;""),"-")</f>
        <v>#N/A</v>
      </c>
      <c r="AH38" s="122" t="e" cm="1">
        <f t="array" ref="AH38">_xlfn.IFS(AND($O38&lt;&gt;"",V38&lt;&gt;""),ABS($O38-V38),AND($O38="",V38=""),"",OR($O38&lt;&gt;"",V38&lt;&gt;""),"-")</f>
        <v>#N/A</v>
      </c>
      <c r="AI38" s="122" t="e" cm="1">
        <f t="array" ref="AI38">_xlfn.IFS(AND($O38&lt;&gt;"",W38&lt;&gt;""),ABS($O38-W38),AND($O38="",W38=""),"",OR($O38&lt;&gt;"",W38&lt;&gt;""),"-")</f>
        <v>#N/A</v>
      </c>
      <c r="AJ38" s="122" t="e" cm="1">
        <f t="array" ref="AJ38">_xlfn.IFS(AND($O38&lt;&gt;"",X38&lt;&gt;""),ABS($O38-X38),AND($O38="",X38=""),"",OR($O38&lt;&gt;"",X38&lt;&gt;""),"-")</f>
        <v>#N/A</v>
      </c>
      <c r="AK38" s="122" t="e" cm="1">
        <f t="array" ref="AK38">_xlfn.IFS(AND($O38&lt;&gt;"",Y38&lt;&gt;""),ABS($O38-Y38),AND($O38="",Y38=""),"",OR($O38&lt;&gt;"",Y38&lt;&gt;""),"-")</f>
        <v>#N/A</v>
      </c>
      <c r="AL38" s="122" t="e" cm="1">
        <f t="array" ref="AL38">_xlfn.IFS(AND($O38&lt;&gt;"",Z38&lt;&gt;""),ABS($O38-Z38),AND($O38="",Z38=""),"",OR($O38&lt;&gt;"",Z38&lt;&gt;""),"-")</f>
        <v>#N/A</v>
      </c>
      <c r="AM38" s="122" t="e" cm="1">
        <f t="array" ref="AM38">_xlfn.IFS(AND($O38&lt;&gt;"",AA38&lt;&gt;""),ABS($O38-AA38),AND($O38="",AA38=""),"",OR($O38&lt;&gt;"",AA38&lt;&gt;""),"-")</f>
        <v>#N/A</v>
      </c>
      <c r="AN38" s="121" t="e" cm="1">
        <f t="array" ref="AN38">_xlfn.IFS(AND($P38&lt;&gt;"",Q38&lt;&gt;""),ABS($P38-Q38),AND($P38="",Q38=""),"",OR($P38&lt;&gt;"",Q38&lt;&gt;""),"-")</f>
        <v>#N/A</v>
      </c>
      <c r="AO38" s="120" t="e" cm="1">
        <f t="array" ref="AO38">_xlfn.IFS(AND($P38&lt;&gt;"",R38&lt;&gt;""),ABS($P38-R38),AND($P38="",R38=""),"",OR($P38&lt;&gt;"",R38&lt;&gt;""),"-")</f>
        <v>#N/A</v>
      </c>
      <c r="AP38" s="120" t="e" cm="1">
        <f t="array" ref="AP38">_xlfn.IFS(AND($P38&lt;&gt;"",S38&lt;&gt;""),ABS($P38-S38),AND($P38="",S38=""),"",OR($P38&lt;&gt;"",S38&lt;&gt;""),"-")</f>
        <v>#N/A</v>
      </c>
      <c r="AQ38" s="120" t="e" cm="1">
        <f t="array" ref="AQ38">_xlfn.IFS(AND($P38&lt;&gt;"",T38&lt;&gt;""),ABS($P38-T38),AND($P38="",T38=""),"",OR($P38&lt;&gt;"",T38&lt;&gt;""),"-")</f>
        <v>#N/A</v>
      </c>
      <c r="AR38" s="120" t="e" cm="1">
        <f t="array" ref="AR38">_xlfn.IFS(AND($P38&lt;&gt;"",U38&lt;&gt;""),ABS($P38-U38),AND($P38="",U38=""),"",OR($P38&lt;&gt;"",U38&lt;&gt;""),"-")</f>
        <v>#N/A</v>
      </c>
      <c r="AS38" s="120" t="e" cm="1">
        <f t="array" ref="AS38">_xlfn.IFS(AND($P38&lt;&gt;"",V38&lt;&gt;""),ABS($P38-V38),AND($P38="",V38=""),"",OR($P38&lt;&gt;"",V38&lt;&gt;""),"-")</f>
        <v>#N/A</v>
      </c>
      <c r="AT38" s="120" t="e" cm="1">
        <f t="array" ref="AT38">_xlfn.IFS(AND($P38&lt;&gt;"",W38&lt;&gt;""),ABS($P38-W38),AND($P38="",W38=""),"",OR($P38&lt;&gt;"",W38&lt;&gt;""),"-")</f>
        <v>#N/A</v>
      </c>
      <c r="AU38" s="120" t="e" cm="1">
        <f t="array" ref="AU38">_xlfn.IFS(AND($P38&lt;&gt;"",X38&lt;&gt;""),ABS($P38-X38),AND($P38="",X38=""),"",OR($P38&lt;&gt;"",X38&lt;&gt;""),"-")</f>
        <v>#N/A</v>
      </c>
      <c r="AV38" s="120" t="e" cm="1">
        <f t="array" ref="AV38">_xlfn.IFS(AND($P38&lt;&gt;"",Y38&lt;&gt;""),ABS($P38-Y38),AND($P38="",Y38=""),"",OR($P38&lt;&gt;"",Y38&lt;&gt;""),"-")</f>
        <v>#N/A</v>
      </c>
      <c r="AW38" s="120" t="e" cm="1">
        <f t="array" ref="AW38">_xlfn.IFS(AND($P38&lt;&gt;"",Z38&lt;&gt;""),ABS($P38-Z38),AND($P38="",Z38=""),"",OR($P38&lt;&gt;"",Z38&lt;&gt;""),"-")</f>
        <v>#N/A</v>
      </c>
      <c r="AX38" s="120" t="e" cm="1">
        <f t="array" ref="AX38">_xlfn.IFS(AND($P38&lt;&gt;"",AA38&lt;&gt;""),ABS($P38-AA38),AND($P38="",AA38=""),"",OR($P38&lt;&gt;"",AA38&lt;&gt;""),"-")</f>
        <v>#N/A</v>
      </c>
      <c r="AY38" s="121" t="e" cm="1">
        <f t="array" ref="AY38">_xlfn.IFS(AND($Q38&lt;&gt;"",R38&lt;&gt;""),ABS($Q38-R38),AND($Q38="",R38=""),"",OR($Q38&lt;&gt;"",R38&lt;&gt;""),"-")</f>
        <v>#N/A</v>
      </c>
      <c r="AZ38" s="334" t="e" cm="1">
        <f t="array" ref="AZ38">_xlfn.IFS(AND($Q38&lt;&gt;"",S38&lt;&gt;""),ABS($Q38-S38),AND($Q38="",S38=""),"",OR($Q38&lt;&gt;"",S38&lt;&gt;""),"-")</f>
        <v>#N/A</v>
      </c>
      <c r="BA38" s="334" t="e" cm="1">
        <f t="array" ref="BA38">_xlfn.IFS(AND($Q38&lt;&gt;"",T38&lt;&gt;""),ABS($Q38-T38),AND($Q38="",T38=""),"",OR($Q38&lt;&gt;"",T38&lt;&gt;""),"-")</f>
        <v>#N/A</v>
      </c>
      <c r="BB38" s="120" t="e" cm="1">
        <f t="array" ref="BB38">_xlfn.IFS(AND($Q38&lt;&gt;"",U38&lt;&gt;""),ABS($Q38-U38),AND($Q38="",U38=""),"",OR($Q38&lt;&gt;"",U38&lt;&gt;""),"-")</f>
        <v>#N/A</v>
      </c>
      <c r="BC38" s="120" t="e" cm="1">
        <f t="array" ref="BC38">_xlfn.IFS(AND($Q38&lt;&gt;"",V38&lt;&gt;""),ABS($Q38-V38),AND($Q38="",V38=""),"",OR($Q38&lt;&gt;"",V38&lt;&gt;""),"-")</f>
        <v>#N/A</v>
      </c>
      <c r="BD38" s="120" t="e" cm="1">
        <f t="array" ref="BD38">_xlfn.IFS(AND($Q38&lt;&gt;"",W38&lt;&gt;""),ABS($Q38-W38),AND($Q38="",W38=""),"",OR($Q38&lt;&gt;"",W38&lt;&gt;""),"-")</f>
        <v>#N/A</v>
      </c>
      <c r="BE38" s="120" t="e" cm="1">
        <f t="array" ref="BE38">_xlfn.IFS(AND($Q38&lt;&gt;"",X38&lt;&gt;""),ABS($Q38-X38),AND($Q38="",X38=""),"",OR($Q38&lt;&gt;"",X38&lt;&gt;""),"-")</f>
        <v>#N/A</v>
      </c>
      <c r="BF38" s="120" t="e" cm="1">
        <f t="array" ref="BF38">_xlfn.IFS(AND($Q38&lt;&gt;"",Y38&lt;&gt;""),ABS($Q38-Y38),AND($Q38="",Y38=""),"",OR($Q38&lt;&gt;"",Y38&lt;&gt;""),"-")</f>
        <v>#N/A</v>
      </c>
      <c r="BG38" s="120" t="e" cm="1">
        <f t="array" ref="BG38">_xlfn.IFS(AND($Q38&lt;&gt;"",Z38&lt;&gt;""),ABS($Q38-Z38),AND($Q38="",Z38=""),"",OR($Q38&lt;&gt;"",Z38&lt;&gt;""),"-")</f>
        <v>#N/A</v>
      </c>
      <c r="BH38" s="120" t="e" cm="1">
        <f t="array" ref="BH38">_xlfn.IFS(AND($Q38&lt;&gt;"",AA38&lt;&gt;""),ABS($Q38-AA38),AND($Q38="",AA38=""),"",OR($Q38&lt;&gt;"",AA38&lt;&gt;""),"-")</f>
        <v>#N/A</v>
      </c>
      <c r="BI38" s="121" t="e" cm="1">
        <f t="array" ref="BI38">_xlfn.IFS(AND($R38&lt;&gt;"",S38&lt;&gt;""),ABS($R38-S38),AND($R38="",S38=""),"",OR($R38&lt;&gt;"",S38&lt;&gt;""),"-")</f>
        <v>#N/A</v>
      </c>
      <c r="BJ38" s="120" t="e" cm="1">
        <f t="array" ref="BJ38">_xlfn.IFS(AND($R38&lt;&gt;"",T38&lt;&gt;""),ABS($R38-T38),AND($R38="",T38=""),"",OR($R38&lt;&gt;"",T38&lt;&gt;""),"-")</f>
        <v>#N/A</v>
      </c>
      <c r="BK38" s="334" t="e" cm="1">
        <f t="array" ref="BK38">_xlfn.IFS(AND($R38&lt;&gt;"",U38&lt;&gt;""),ABS($R38-U38),AND($R38="",U38=""),"",OR($R38&lt;&gt;"",U38&lt;&gt;""),"-")</f>
        <v>#N/A</v>
      </c>
      <c r="BL38" s="120" t="e" cm="1">
        <f t="array" ref="BL38">_xlfn.IFS(AND($R38&lt;&gt;"",V38&lt;&gt;""),ABS($R38-V38),AND($R38="",V38=""),"",OR($R38&lt;&gt;"",V38&lt;&gt;""),"-")</f>
        <v>#N/A</v>
      </c>
      <c r="BM38" s="120" t="e" cm="1">
        <f t="array" ref="BM38">_xlfn.IFS(AND($R38&lt;&gt;"",W38&lt;&gt;""),ABS($R38-W38),AND($R38="",W38=""),"",OR($R38&lt;&gt;"",W38&lt;&gt;""),"-")</f>
        <v>#N/A</v>
      </c>
      <c r="BN38" s="120" t="e" cm="1">
        <f t="array" ref="BN38">_xlfn.IFS(AND($R38&lt;&gt;"",X38&lt;&gt;""),ABS($R38-X38),AND($R38="",X38=""),"",OR($R38&lt;&gt;"",X38&lt;&gt;""),"-")</f>
        <v>#N/A</v>
      </c>
      <c r="BO38" s="120" t="e" cm="1">
        <f t="array" ref="BO38">_xlfn.IFS(AND($R38&lt;&gt;"",Y38&lt;&gt;""),ABS($R38-Y38),AND($R38="",Y38=""),"",OR($R38&lt;&gt;"",Y38&lt;&gt;""),"-")</f>
        <v>#N/A</v>
      </c>
      <c r="BP38" s="120" t="e" cm="1">
        <f t="array" ref="BP38">_xlfn.IFS(AND($R38&lt;&gt;"",Z38&lt;&gt;""),ABS($R38-Z38),AND($R38="",Z38=""),"",OR($R38&lt;&gt;"",Z38&lt;&gt;""),"-")</f>
        <v>#N/A</v>
      </c>
      <c r="BQ38" s="120" t="e" cm="1">
        <f t="array" ref="BQ38">_xlfn.IFS(AND($R38&lt;&gt;"",AA38&lt;&gt;""),ABS($R38-AA38),AND($R38="",AA38=""),"",OR($R38&lt;&gt;"",AA38&lt;&gt;""),"-")</f>
        <v>#N/A</v>
      </c>
      <c r="BR38" s="121" t="e" cm="1">
        <f t="array" ref="BR38">_xlfn.IFS(AND($S38&lt;&gt;"",T38&lt;&gt;""),ABS($S38-T38),AND($S38="",T38=""),"",OR($S38&lt;&gt;"",T38&lt;&gt;""),"-")</f>
        <v>#N/A</v>
      </c>
      <c r="BS38" s="334" t="e" cm="1">
        <f t="array" ref="BS38">_xlfn.IFS(AND($S38&lt;&gt;"",U38&lt;&gt;""),ABS($S38-U38),AND($S38="",U38=""),"",OR($S38&lt;&gt;"",U38&lt;&gt;""),"-")</f>
        <v>#N/A</v>
      </c>
      <c r="BT38" s="120" t="e" cm="1">
        <f t="array" ref="BT38">_xlfn.IFS(AND($S38&lt;&gt;"",V38&lt;&gt;""),ABS($S38-V38),AND($S38="",V38=""),"",OR($S38&lt;&gt;"",V38&lt;&gt;""),"-")</f>
        <v>#N/A</v>
      </c>
      <c r="BU38" s="120" t="e" cm="1">
        <f t="array" ref="BU38">_xlfn.IFS(AND($S38&lt;&gt;"",W38&lt;&gt;""),ABS($S38-W38),AND($S38="",W38=""),"",OR($S38&lt;&gt;"",W38&lt;&gt;""),"-")</f>
        <v>#N/A</v>
      </c>
      <c r="BV38" s="120" t="e" cm="1">
        <f t="array" ref="BV38">_xlfn.IFS(AND($S38&lt;&gt;"",X38&lt;&gt;""),ABS($S38-X38),AND($S38="",X38=""),"",OR($S38&lt;&gt;"",X38&lt;&gt;""),"-")</f>
        <v>#N/A</v>
      </c>
      <c r="BW38" s="120" t="e" cm="1">
        <f t="array" ref="BW38">_xlfn.IFS(AND($S38&lt;&gt;"",Y38&lt;&gt;""),ABS($S38-Y38),AND($S38="",Y38=""),"",OR($S38&lt;&gt;"",Y38&lt;&gt;""),"-")</f>
        <v>#N/A</v>
      </c>
      <c r="BX38" s="120" t="e" cm="1">
        <f t="array" ref="BX38">_xlfn.IFS(AND($S38&lt;&gt;"",Z38&lt;&gt;""),ABS($S38-Z38),AND($S38="",Z38=""),"",OR($S38&lt;&gt;"",Z38&lt;&gt;""),"-")</f>
        <v>#N/A</v>
      </c>
      <c r="BY38" s="120" t="e" cm="1">
        <f t="array" ref="BY38">_xlfn.IFS(AND($S38&lt;&gt;"",AA38&lt;&gt;""),ABS($S38-AA38),AND($S38="",AA38=""),"",OR($S38&lt;&gt;"",AA38&lt;&gt;""),"-")</f>
        <v>#N/A</v>
      </c>
      <c r="BZ38" s="121" t="e" cm="1">
        <f t="array" ref="BZ38">_xlfn.IFS(AND($T38&lt;&gt;"",U38&lt;&gt;""),ABS($T38-U38),AND($T38="",U38=""),"",OR($T38&lt;&gt;"",U38&lt;&gt;""),"-")</f>
        <v>#N/A</v>
      </c>
      <c r="CA38" s="120" t="e" cm="1">
        <f t="array" ref="CA38">_xlfn.IFS(AND($T38&lt;&gt;"",V38&lt;&gt;""),ABS($T38-V38),AND($T38="",V38=""),"",OR($T38&lt;&gt;"",V38&lt;&gt;""),"-")</f>
        <v>#N/A</v>
      </c>
      <c r="CB38" s="120" t="e" cm="1">
        <f t="array" ref="CB38">_xlfn.IFS(AND($T38&lt;&gt;"",W38&lt;&gt;""),ABS($T38-W38),AND($T38="",W38=""),"",OR($T38&lt;&gt;"",W38&lt;&gt;""),"-")</f>
        <v>#N/A</v>
      </c>
      <c r="CC38" s="120" t="e" cm="1">
        <f t="array" ref="CC38">_xlfn.IFS(AND($T38&lt;&gt;"",X38&lt;&gt;""),ABS($T38-X38),AND($T38="",X38=""),"",OR($T38&lt;&gt;"",X38&lt;&gt;""),"-")</f>
        <v>#N/A</v>
      </c>
      <c r="CD38" s="120" t="e" cm="1">
        <f t="array" ref="CD38">_xlfn.IFS(AND($T38&lt;&gt;"",Y38&lt;&gt;""),ABS($T38-Y38),AND($T38="",Y38=""),"",OR($T38&lt;&gt;"",Y38&lt;&gt;""),"-")</f>
        <v>#N/A</v>
      </c>
      <c r="CE38" s="120" t="e" cm="1">
        <f t="array" ref="CE38">_xlfn.IFS(AND($T38&lt;&gt;"",Z38&lt;&gt;""),ABS($T38-Z38),AND($T38="",Z38=""),"",OR($T38&lt;&gt;"",Z38&lt;&gt;""),"-")</f>
        <v>#N/A</v>
      </c>
      <c r="CF38" s="120" t="e" cm="1">
        <f t="array" ref="CF38">_xlfn.IFS(AND($T38&lt;&gt;"",AA38&lt;&gt;""),ABS($T38-AA38),AND($T38="",AA38=""),"",OR($T38&lt;&gt;"",AA38&lt;&gt;""),"-")</f>
        <v>#N/A</v>
      </c>
      <c r="CG38" s="121" t="e" cm="1">
        <f t="array" ref="CG38">_xlfn.IFS(AND($U38&lt;&gt;"",V38&lt;&gt;""),ABS($U38-V38),AND($U38="",V38=""),"",OR($U38&lt;&gt;"",V38&lt;&gt;""),"-")</f>
        <v>#N/A</v>
      </c>
      <c r="CH38" s="120" t="e" cm="1">
        <f t="array" ref="CH38">_xlfn.IFS(AND($U38&lt;&gt;"",W38&lt;&gt;""),ABS($U38-W38),AND($U38="",W38=""),"",OR($U38&lt;&gt;"",W38&lt;&gt;""),"-")</f>
        <v>#N/A</v>
      </c>
      <c r="CI38" s="120" t="e" cm="1">
        <f t="array" ref="CI38">_xlfn.IFS(AND($U38&lt;&gt;"",X38&lt;&gt;""),ABS($U38-X38),AND($U38="",X38=""),"",OR($U38&lt;&gt;"",X38&lt;&gt;""),"-")</f>
        <v>#N/A</v>
      </c>
      <c r="CJ38" s="120" t="e" cm="1">
        <f t="array" ref="CJ38">_xlfn.IFS(AND($U38&lt;&gt;"",Y38&lt;&gt;""),ABS($U38-Y38),AND($U38="",Y38=""),"",OR($U38&lt;&gt;"",Y38&lt;&gt;""),"-")</f>
        <v>#N/A</v>
      </c>
      <c r="CK38" s="120" t="e" cm="1">
        <f t="array" ref="CK38">_xlfn.IFS(AND($U38&lt;&gt;"",Z38&lt;&gt;""),ABS($U38-Z38),AND($U38="",Z38=""),"",OR($U38&lt;&gt;"",Z38&lt;&gt;""),"-")</f>
        <v>#N/A</v>
      </c>
      <c r="CL38" s="120" t="e" cm="1">
        <f t="array" ref="CL38">_xlfn.IFS(AND($U38&lt;&gt;"",AA38&lt;&gt;""),ABS($U38-AA38),AND($U38="",AA38=""),"",OR($U38&lt;&gt;"",AA38&lt;&gt;""),"-")</f>
        <v>#N/A</v>
      </c>
      <c r="CM38" s="121" t="e" cm="1">
        <f t="array" ref="CM38">_xlfn.IFS(AND($V38&lt;&gt;"",W38&lt;&gt;""),ABS($V38-W38),AND($V38="",W38=""),"",OR($V38&lt;&gt;"",W38&lt;&gt;""),"-")</f>
        <v>#N/A</v>
      </c>
      <c r="CN38" s="120" t="e" cm="1">
        <f t="array" ref="CN38">_xlfn.IFS(AND($V38&lt;&gt;"",X38&lt;&gt;""),ABS($V38-X38),AND($V38="",X38=""),"",OR($V38&lt;&gt;"",X38&lt;&gt;""),"-")</f>
        <v>#N/A</v>
      </c>
      <c r="CO38" s="120" t="e" cm="1">
        <f t="array" ref="CO38">_xlfn.IFS(AND($V38&lt;&gt;"",Y38&lt;&gt;""),ABS($V38-Y38),AND($V38="",Y38=""),"",OR($V38&lt;&gt;"",Y38&lt;&gt;""),"-")</f>
        <v>#N/A</v>
      </c>
      <c r="CP38" s="120" t="e" cm="1">
        <f t="array" ref="CP38">_xlfn.IFS(AND($V38&lt;&gt;"",Z38&lt;&gt;""),ABS($V38-Z38),AND($V38="",Z38=""),"",OR($V38&lt;&gt;"",Z38&lt;&gt;""),"-")</f>
        <v>#N/A</v>
      </c>
      <c r="CQ38" s="120" t="e" cm="1">
        <f t="array" ref="CQ38">_xlfn.IFS(AND($V38&lt;&gt;"",AA38&lt;&gt;""),ABS($V38-AA38),AND($V38="",AA38=""),"",OR($V38&lt;&gt;"",AA38&lt;&gt;""),"-")</f>
        <v>#N/A</v>
      </c>
      <c r="CR38" s="121" t="e" cm="1">
        <f t="array" ref="CR38">_xlfn.IFS(AND($W38&lt;&gt;"",X38&lt;&gt;""),ABS($W38-X38),AND($W38="",X38=""),"",OR($W38&lt;&gt;"",X38&lt;&gt;""),"-")</f>
        <v>#N/A</v>
      </c>
      <c r="CS38" s="120" t="e" cm="1">
        <f t="array" ref="CS38">_xlfn.IFS(AND($W38&lt;&gt;"",Y38&lt;&gt;""),ABS($W38-Y38),AND($W38="",Y38=""),"",OR($W38&lt;&gt;"",Y38&lt;&gt;""),"-")</f>
        <v>#N/A</v>
      </c>
      <c r="CT38" s="120" t="e" cm="1">
        <f t="array" ref="CT38">_xlfn.IFS(AND($W38&lt;&gt;"",Z38&lt;&gt;""),ABS($W38-Z38),AND($W38="",Z38=""),"",OR($W38&lt;&gt;"",Z38&lt;&gt;""),"-")</f>
        <v>#N/A</v>
      </c>
      <c r="CU38" s="120" t="e" cm="1">
        <f t="array" ref="CU38">_xlfn.IFS(AND($W38&lt;&gt;"",AA38&lt;&gt;""),ABS($W38-AA38),AND($W38="",AA38=""),"",OR($W38&lt;&gt;"",AA38&lt;&gt;""),"-")</f>
        <v>#N/A</v>
      </c>
      <c r="CV38" s="121" t="e" cm="1">
        <f t="array" ref="CV38">_xlfn.IFS(AND($X38&lt;&gt;"",Y38&lt;&gt;""),ABS($X38-Y38),AND($X38="",Y38=""),"",OR($X38&lt;&gt;"",Y38&lt;&gt;""),"-")</f>
        <v>#N/A</v>
      </c>
      <c r="CW38" s="120" t="e" cm="1">
        <f t="array" ref="CW38">_xlfn.IFS(AND($X38&lt;&gt;"",Z38&lt;&gt;""),ABS($X38-Z38),AND($X38="",Z38=""),"",OR($X38&lt;&gt;"",Z38&lt;&gt;""),"-")</f>
        <v>#N/A</v>
      </c>
      <c r="CX38" s="120" t="e" cm="1">
        <f t="array" ref="CX38">_xlfn.IFS(AND($X38&lt;&gt;"",AA38&lt;&gt;""),ABS($X38-AA38),AND($X38="",AA38=""),"",OR($X38&lt;&gt;"",AA38&lt;&gt;""),"-")</f>
        <v>#N/A</v>
      </c>
      <c r="CY38" s="121" t="e" cm="1">
        <f t="array" ref="CY38">_xlfn.IFS(AND($Y38&lt;&gt;"",Z38&lt;&gt;""),ABS($Y38-Z38),AND($Y38="",Z38=""),"",OR($Y38&lt;&gt;"",Z38&lt;&gt;""),"-")</f>
        <v>#N/A</v>
      </c>
      <c r="CZ38" s="120" t="e" cm="1">
        <f t="array" ref="CZ38">_xlfn.IFS(AND($Y38&lt;&gt;"",AA38&lt;&gt;""),ABS($Y38-AA38),AND($Y38="",AA38=""),"",OR($Y38&lt;&gt;"",AA38&lt;&gt;""),"-")</f>
        <v>#N/A</v>
      </c>
      <c r="DA38" s="121" t="e" cm="1">
        <f t="array" ref="DA38">_xlfn.IFS(AND($Z38&lt;&gt;"",AA38&lt;&gt;""),ABS($Z38-AA38),AND($Z38="",AA38=""),"",OR($Z38&lt;&gt;"",AA38&lt;&gt;""),"-")</f>
        <v>#N/A</v>
      </c>
    </row>
    <row r="39" spans="1:105" x14ac:dyDescent="0.2">
      <c r="A39" s="260" t="s">
        <v>92</v>
      </c>
      <c r="B39" s="259" t="str">
        <f>VLOOKUP($A39,Merged_couplings!$B:$BU,MATCH(B$1,Merged_couplings!$B$1:$BU$1,0),FALSE)</f>
        <v>---</v>
      </c>
      <c r="C39" s="258" t="str">
        <f>VLOOKUP($A39,Merged_couplings!$B:$BU,MATCH(C$1,Merged_couplings!$B$1:$BU$1,0),FALSE)</f>
        <v>---</v>
      </c>
      <c r="D39" s="258" t="str">
        <f>VLOOKUP($A39,Merged_couplings!$B:$BU,MATCH(D$1,Merged_couplings!$B$1:$BU$1,0),FALSE)</f>
        <v>-IG</v>
      </c>
      <c r="E39" s="258" t="str">
        <f>VLOOKUP($A39,Merged_couplings!$B:$BU,MATCH(E$1,Merged_couplings!$B$1:$BU$1,0),FALSE)</f>
        <v>-IG</v>
      </c>
      <c r="F39" s="258" t="str">
        <f>VLOOKUP($A39,Merged_couplings!$B:$BU,MATCH(F$1,Merged_couplings!$B$1:$BU$1,0),FALSE)</f>
        <v>-IG</v>
      </c>
      <c r="G39" s="258" t="str">
        <f>VLOOKUP($A39,Merged_couplings!$B:$BU,MATCH(G$1,Merged_couplings!$B$1:$BU$1,0),FALSE)</f>
        <v>-IG</v>
      </c>
      <c r="H39" s="258" t="str">
        <f>VLOOKUP($A39,Merged_couplings!$B:$BU,MATCH(H$1,Merged_couplings!$B$1:$BU$1,0),FALSE)</f>
        <v>-IG</v>
      </c>
      <c r="I39" s="258" t="str">
        <f>VLOOKUP($A39,Merged_couplings!$B:$BU,MATCH(I$1,Merged_couplings!$B$1:$BU$1,0),FALSE)</f>
        <v>---</v>
      </c>
      <c r="J39" s="258" t="str">
        <f>VLOOKUP($A39,Merged_couplings!$B:$BU,MATCH(J$1,Merged_couplings!$B$1:$BU$1,0),FALSE)</f>
        <v>---</v>
      </c>
      <c r="K39" s="258" t="str">
        <f>VLOOKUP($A39,Merged_couplings!$B:$BU,MATCH(K$1,Merged_couplings!$B$1:$BU$1,0),FALSE)</f>
        <v>---</v>
      </c>
      <c r="L39" s="258" t="str">
        <f>VLOOKUP($A39,Merged_couplings!$B:$BU,MATCH(L$1,Merged_couplings!$B$1:$BU$1,0),FALSE)</f>
        <v>---</v>
      </c>
      <c r="M39" s="258" t="str">
        <f>VLOOKUP($A39,Merged_couplings!$B:$BU,MATCH(M$1,Merged_couplings!$B$1:$BU$1,0),FALSE)</f>
        <v>---</v>
      </c>
      <c r="N39" s="258" t="str">
        <f>VLOOKUP($A39,Merged_couplings!$B:$BU,MATCH(N$1,Merged_couplings!$B$1:$BU$1,0),FALSE)</f>
        <v>---</v>
      </c>
      <c r="O39" s="121" t="str">
        <f>IF(OR(B39="BIG",B39="BI-",B39="-IG"),VLOOKUP($A39,Merged_couplings!$B:$BU,MATCH(O$1,Merged_couplings!$B$1:$BU$1,0),FALSE),"")</f>
        <v/>
      </c>
      <c r="P39" s="120" t="str">
        <f>IF(OR(C39="BIG",C39="BI-",C39="-IG"),VLOOKUP($A39,Merged_couplings!$B:$BU,MATCH(P$1,Merged_couplings!$B$1:$BU$1,0),FALSE),"")</f>
        <v/>
      </c>
      <c r="Q39" s="120">
        <f>IF(OR(D39="BIG",D39="BI-",D39="-IG"),VLOOKUP($A39,Merged_couplings!$B:$BU,MATCH(Q$1,Merged_couplings!$B$1:$BU$1,0),FALSE),"")</f>
        <v>8.9249924054599941</v>
      </c>
      <c r="R39" s="120">
        <f t="shared" si="2"/>
        <v>8.9249924054599941</v>
      </c>
      <c r="S39" s="120">
        <f t="shared" si="2"/>
        <v>8.9249924054599941</v>
      </c>
      <c r="T39" s="120">
        <f t="shared" si="2"/>
        <v>8.9249924054599941</v>
      </c>
      <c r="U39" s="120">
        <f>IF(OR(H39="BIG",H39="BI-",H39="-IG"),VLOOKUP($A39,Merged_couplings!$B:$BU,MATCH(U$1,Merged_couplings!$B$1:$BU$1,0),FALSE),"")</f>
        <v>9.6256025900889615</v>
      </c>
      <c r="V39" s="120" t="str">
        <f>IF(OR(I39="BIG",I39="BI-",I39="-IG"),VLOOKUP($A39,Merged_couplings!$B:$BU,MATCH(V$1,Merged_couplings!$B$1:$BU$1,0),FALSE),"")</f>
        <v/>
      </c>
      <c r="W39" s="120" t="str">
        <f t="shared" si="3"/>
        <v/>
      </c>
      <c r="X39" s="120" t="str">
        <f>IF(OR(K39="BIG",K39="BI-",K39="-IG"),VLOOKUP($A39,Merged_couplings!$B:$BU,MATCH(X$1,Merged_couplings!$B$1:$BU$1,0),FALSE),"")</f>
        <v/>
      </c>
      <c r="Y39" s="120" t="str">
        <f>IF(OR(L39="BIG",L39="BI-",L39="-IG"),VLOOKUP($A39,Merged_couplings!$B:$BU,MATCH(Y$1,Merged_couplings!$B$1:$BU$1,0),FALSE),"")</f>
        <v/>
      </c>
      <c r="Z39" s="120" t="str">
        <f>IF(OR(M39="BIG",M39="BI-",M39="-IG"),VLOOKUP($A39,Merged_couplings!$B:$BU,MATCH(Z$1,Merged_couplings!$B$1:$BU$1,0),FALSE),"")</f>
        <v/>
      </c>
      <c r="AA39" s="120" t="str">
        <f>IF(OR(N39="BIG",N39="BI-",N39="-IG"),VLOOKUP($A39,Merged_couplings!$B:$BU,MATCH(AA$1,Merged_couplings!$B$1:$BU$1,0),FALSE),"")</f>
        <v/>
      </c>
      <c r="AB39" s="123" t="str" cm="1">
        <f t="array" ref="AB39">_xlfn.IFS(AND($O39&lt;&gt;"",P39&lt;&gt;""),ABS($O39-P39),AND($O39="",P39=""),"",OR($O39&lt;&gt;"",P39&lt;&gt;""),"-")</f>
        <v/>
      </c>
      <c r="AC39" s="122" t="str" cm="1">
        <f t="array" ref="AC39">_xlfn.IFS(AND($O39&lt;&gt;"",Q39&lt;&gt;""),ABS($O39-Q39),AND($O39="",Q39=""),"",OR($O39&lt;&gt;"",Q39&lt;&gt;""),"-")</f>
        <v>-</v>
      </c>
      <c r="AD39" s="122" t="str" cm="1">
        <f t="array" ref="AD39">_xlfn.IFS(AND($O39&lt;&gt;"",R39&lt;&gt;""),ABS($O39-R39),AND($O39="",R39=""),"",OR($O39&lt;&gt;"",R39&lt;&gt;""),"-")</f>
        <v>-</v>
      </c>
      <c r="AE39" s="122" t="str" cm="1">
        <f t="array" ref="AE39">_xlfn.IFS(AND($O39&lt;&gt;"",S39&lt;&gt;""),ABS($O39-S39),AND($O39="",S39=""),"",OR($O39&lt;&gt;"",S39&lt;&gt;""),"-")</f>
        <v>-</v>
      </c>
      <c r="AF39" s="122" t="str" cm="1">
        <f t="array" ref="AF39">_xlfn.IFS(AND($O39&lt;&gt;"",T39&lt;&gt;""),ABS($O39-T39),AND($O39="",T39=""),"",OR($O39&lt;&gt;"",T39&lt;&gt;""),"-")</f>
        <v>-</v>
      </c>
      <c r="AG39" s="122" t="str" cm="1">
        <f t="array" ref="AG39">_xlfn.IFS(AND($O39&lt;&gt;"",U39&lt;&gt;""),ABS($O39-U39),AND($O39="",U39=""),"",OR($O39&lt;&gt;"",U39&lt;&gt;""),"-")</f>
        <v>-</v>
      </c>
      <c r="AH39" s="122" t="str" cm="1">
        <f t="array" ref="AH39">_xlfn.IFS(AND($O39&lt;&gt;"",V39&lt;&gt;""),ABS($O39-V39),AND($O39="",V39=""),"",OR($O39&lt;&gt;"",V39&lt;&gt;""),"-")</f>
        <v/>
      </c>
      <c r="AI39" s="122" t="str" cm="1">
        <f t="array" ref="AI39">_xlfn.IFS(AND($O39&lt;&gt;"",W39&lt;&gt;""),ABS($O39-W39),AND($O39="",W39=""),"",OR($O39&lt;&gt;"",W39&lt;&gt;""),"-")</f>
        <v/>
      </c>
      <c r="AJ39" s="122" t="str" cm="1">
        <f t="array" ref="AJ39">_xlfn.IFS(AND($O39&lt;&gt;"",X39&lt;&gt;""),ABS($O39-X39),AND($O39="",X39=""),"",OR($O39&lt;&gt;"",X39&lt;&gt;""),"-")</f>
        <v/>
      </c>
      <c r="AK39" s="122" t="str" cm="1">
        <f t="array" ref="AK39">_xlfn.IFS(AND($O39&lt;&gt;"",Y39&lt;&gt;""),ABS($O39-Y39),AND($O39="",Y39=""),"",OR($O39&lt;&gt;"",Y39&lt;&gt;""),"-")</f>
        <v/>
      </c>
      <c r="AL39" s="122" t="str" cm="1">
        <f t="array" ref="AL39">_xlfn.IFS(AND($O39&lt;&gt;"",Z39&lt;&gt;""),ABS($O39-Z39),AND($O39="",Z39=""),"",OR($O39&lt;&gt;"",Z39&lt;&gt;""),"-")</f>
        <v/>
      </c>
      <c r="AM39" s="122" t="str" cm="1">
        <f t="array" ref="AM39">_xlfn.IFS(AND($O39&lt;&gt;"",AA39&lt;&gt;""),ABS($O39-AA39),AND($O39="",AA39=""),"",OR($O39&lt;&gt;"",AA39&lt;&gt;""),"-")</f>
        <v/>
      </c>
      <c r="AN39" s="121" t="str" cm="1">
        <f t="array" ref="AN39">_xlfn.IFS(AND($P39&lt;&gt;"",Q39&lt;&gt;""),ABS($P39-Q39),AND($P39="",Q39=""),"",OR($P39&lt;&gt;"",Q39&lt;&gt;""),"-")</f>
        <v>-</v>
      </c>
      <c r="AO39" s="120" t="str" cm="1">
        <f t="array" ref="AO39">_xlfn.IFS(AND($P39&lt;&gt;"",R39&lt;&gt;""),ABS($P39-R39),AND($P39="",R39=""),"",OR($P39&lt;&gt;"",R39&lt;&gt;""),"-")</f>
        <v>-</v>
      </c>
      <c r="AP39" s="120" t="str" cm="1">
        <f t="array" ref="AP39">_xlfn.IFS(AND($P39&lt;&gt;"",S39&lt;&gt;""),ABS($P39-S39),AND($P39="",S39=""),"",OR($P39&lt;&gt;"",S39&lt;&gt;""),"-")</f>
        <v>-</v>
      </c>
      <c r="AQ39" s="120" t="str" cm="1">
        <f t="array" ref="AQ39">_xlfn.IFS(AND($P39&lt;&gt;"",T39&lt;&gt;""),ABS($P39-T39),AND($P39="",T39=""),"",OR($P39&lt;&gt;"",T39&lt;&gt;""),"-")</f>
        <v>-</v>
      </c>
      <c r="AR39" s="120" t="str" cm="1">
        <f t="array" ref="AR39">_xlfn.IFS(AND($P39&lt;&gt;"",U39&lt;&gt;""),ABS($P39-U39),AND($P39="",U39=""),"",OR($P39&lt;&gt;"",U39&lt;&gt;""),"-")</f>
        <v>-</v>
      </c>
      <c r="AS39" s="120" t="str" cm="1">
        <f t="array" ref="AS39">_xlfn.IFS(AND($P39&lt;&gt;"",V39&lt;&gt;""),ABS($P39-V39),AND($P39="",V39=""),"",OR($P39&lt;&gt;"",V39&lt;&gt;""),"-")</f>
        <v/>
      </c>
      <c r="AT39" s="120" t="str" cm="1">
        <f t="array" ref="AT39">_xlfn.IFS(AND($P39&lt;&gt;"",W39&lt;&gt;""),ABS($P39-W39),AND($P39="",W39=""),"",OR($P39&lt;&gt;"",W39&lt;&gt;""),"-")</f>
        <v/>
      </c>
      <c r="AU39" s="120" t="str" cm="1">
        <f t="array" ref="AU39">_xlfn.IFS(AND($P39&lt;&gt;"",X39&lt;&gt;""),ABS($P39-X39),AND($P39="",X39=""),"",OR($P39&lt;&gt;"",X39&lt;&gt;""),"-")</f>
        <v/>
      </c>
      <c r="AV39" s="120" t="str" cm="1">
        <f t="array" ref="AV39">_xlfn.IFS(AND($P39&lt;&gt;"",Y39&lt;&gt;""),ABS($P39-Y39),AND($P39="",Y39=""),"",OR($P39&lt;&gt;"",Y39&lt;&gt;""),"-")</f>
        <v/>
      </c>
      <c r="AW39" s="120" t="str" cm="1">
        <f t="array" ref="AW39">_xlfn.IFS(AND($P39&lt;&gt;"",Z39&lt;&gt;""),ABS($P39-Z39),AND($P39="",Z39=""),"",OR($P39&lt;&gt;"",Z39&lt;&gt;""),"-")</f>
        <v/>
      </c>
      <c r="AX39" s="120" t="str" cm="1">
        <f t="array" ref="AX39">_xlfn.IFS(AND($P39&lt;&gt;"",AA39&lt;&gt;""),ABS($P39-AA39),AND($P39="",AA39=""),"",OR($P39&lt;&gt;"",AA39&lt;&gt;""),"-")</f>
        <v/>
      </c>
      <c r="AY39" s="121" cm="1">
        <f t="array" ref="AY39">_xlfn.IFS(AND($Q39&lt;&gt;"",R39&lt;&gt;""),ABS($Q39-R39),AND($Q39="",R39=""),"",OR($Q39&lt;&gt;"",R39&lt;&gt;""),"-")</f>
        <v>0</v>
      </c>
      <c r="AZ39" s="334" cm="1">
        <f t="array" ref="AZ39">_xlfn.IFS(AND($Q39&lt;&gt;"",S39&lt;&gt;""),ABS($Q39-S39),AND($Q39="",S39=""),"",OR($Q39&lt;&gt;"",S39&lt;&gt;""),"-")</f>
        <v>0</v>
      </c>
      <c r="BA39" s="334" cm="1">
        <f t="array" ref="BA39">_xlfn.IFS(AND($Q39&lt;&gt;"",T39&lt;&gt;""),ABS($Q39-T39),AND($Q39="",T39=""),"",OR($Q39&lt;&gt;"",T39&lt;&gt;""),"-")</f>
        <v>0</v>
      </c>
      <c r="BB39" s="120" cm="1">
        <f t="array" ref="BB39">_xlfn.IFS(AND($Q39&lt;&gt;"",U39&lt;&gt;""),ABS($Q39-U39),AND($Q39="",U39=""),"",OR($Q39&lt;&gt;"",U39&lt;&gt;""),"-")</f>
        <v>0.7006101846289674</v>
      </c>
      <c r="BC39" s="120" t="str" cm="1">
        <f t="array" ref="BC39">_xlfn.IFS(AND($Q39&lt;&gt;"",V39&lt;&gt;""),ABS($Q39-V39),AND($Q39="",V39=""),"",OR($Q39&lt;&gt;"",V39&lt;&gt;""),"-")</f>
        <v>-</v>
      </c>
      <c r="BD39" s="120" t="str" cm="1">
        <f t="array" ref="BD39">_xlfn.IFS(AND($Q39&lt;&gt;"",W39&lt;&gt;""),ABS($Q39-W39),AND($Q39="",W39=""),"",OR($Q39&lt;&gt;"",W39&lt;&gt;""),"-")</f>
        <v>-</v>
      </c>
      <c r="BE39" s="120" t="str" cm="1">
        <f t="array" ref="BE39">_xlfn.IFS(AND($Q39&lt;&gt;"",X39&lt;&gt;""),ABS($Q39-X39),AND($Q39="",X39=""),"",OR($Q39&lt;&gt;"",X39&lt;&gt;""),"-")</f>
        <v>-</v>
      </c>
      <c r="BF39" s="120" t="str" cm="1">
        <f t="array" ref="BF39">_xlfn.IFS(AND($Q39&lt;&gt;"",Y39&lt;&gt;""),ABS($Q39-Y39),AND($Q39="",Y39=""),"",OR($Q39&lt;&gt;"",Y39&lt;&gt;""),"-")</f>
        <v>-</v>
      </c>
      <c r="BG39" s="120" t="str" cm="1">
        <f t="array" ref="BG39">_xlfn.IFS(AND($Q39&lt;&gt;"",Z39&lt;&gt;""),ABS($Q39-Z39),AND($Q39="",Z39=""),"",OR($Q39&lt;&gt;"",Z39&lt;&gt;""),"-")</f>
        <v>-</v>
      </c>
      <c r="BH39" s="120" t="str" cm="1">
        <f t="array" ref="BH39">_xlfn.IFS(AND($Q39&lt;&gt;"",AA39&lt;&gt;""),ABS($Q39-AA39),AND($Q39="",AA39=""),"",OR($Q39&lt;&gt;"",AA39&lt;&gt;""),"-")</f>
        <v>-</v>
      </c>
      <c r="BI39" s="121" cm="1">
        <f t="array" ref="BI39">_xlfn.IFS(AND($R39&lt;&gt;"",S39&lt;&gt;""),ABS($R39-S39),AND($R39="",S39=""),"",OR($R39&lt;&gt;"",S39&lt;&gt;""),"-")</f>
        <v>0</v>
      </c>
      <c r="BJ39" s="120" cm="1">
        <f t="array" ref="BJ39">_xlfn.IFS(AND($R39&lt;&gt;"",T39&lt;&gt;""),ABS($R39-T39),AND($R39="",T39=""),"",OR($R39&lt;&gt;"",T39&lt;&gt;""),"-")</f>
        <v>0</v>
      </c>
      <c r="BK39" s="334" cm="1">
        <f t="array" ref="BK39">_xlfn.IFS(AND($R39&lt;&gt;"",U39&lt;&gt;""),ABS($R39-U39),AND($R39="",U39=""),"",OR($R39&lt;&gt;"",U39&lt;&gt;""),"-")</f>
        <v>0.7006101846289674</v>
      </c>
      <c r="BL39" s="120" t="str" cm="1">
        <f t="array" ref="BL39">_xlfn.IFS(AND($R39&lt;&gt;"",V39&lt;&gt;""),ABS($R39-V39),AND($R39="",V39=""),"",OR($R39&lt;&gt;"",V39&lt;&gt;""),"-")</f>
        <v>-</v>
      </c>
      <c r="BM39" s="120" t="str" cm="1">
        <f t="array" ref="BM39">_xlfn.IFS(AND($R39&lt;&gt;"",W39&lt;&gt;""),ABS($R39-W39),AND($R39="",W39=""),"",OR($R39&lt;&gt;"",W39&lt;&gt;""),"-")</f>
        <v>-</v>
      </c>
      <c r="BN39" s="120" t="str" cm="1">
        <f t="array" ref="BN39">_xlfn.IFS(AND($R39&lt;&gt;"",X39&lt;&gt;""),ABS($R39-X39),AND($R39="",X39=""),"",OR($R39&lt;&gt;"",X39&lt;&gt;""),"-")</f>
        <v>-</v>
      </c>
      <c r="BO39" s="120" t="str" cm="1">
        <f t="array" ref="BO39">_xlfn.IFS(AND($R39&lt;&gt;"",Y39&lt;&gt;""),ABS($R39-Y39),AND($R39="",Y39=""),"",OR($R39&lt;&gt;"",Y39&lt;&gt;""),"-")</f>
        <v>-</v>
      </c>
      <c r="BP39" s="120" t="str" cm="1">
        <f t="array" ref="BP39">_xlfn.IFS(AND($R39&lt;&gt;"",Z39&lt;&gt;""),ABS($R39-Z39),AND($R39="",Z39=""),"",OR($R39&lt;&gt;"",Z39&lt;&gt;""),"-")</f>
        <v>-</v>
      </c>
      <c r="BQ39" s="120" t="str" cm="1">
        <f t="array" ref="BQ39">_xlfn.IFS(AND($R39&lt;&gt;"",AA39&lt;&gt;""),ABS($R39-AA39),AND($R39="",AA39=""),"",OR($R39&lt;&gt;"",AA39&lt;&gt;""),"-")</f>
        <v>-</v>
      </c>
      <c r="BR39" s="121" cm="1">
        <f t="array" ref="BR39">_xlfn.IFS(AND($S39&lt;&gt;"",T39&lt;&gt;""),ABS($S39-T39),AND($S39="",T39=""),"",OR($S39&lt;&gt;"",T39&lt;&gt;""),"-")</f>
        <v>0</v>
      </c>
      <c r="BS39" s="334" cm="1">
        <f t="array" ref="BS39">_xlfn.IFS(AND($S39&lt;&gt;"",U39&lt;&gt;""),ABS($S39-U39),AND($S39="",U39=""),"",OR($S39&lt;&gt;"",U39&lt;&gt;""),"-")</f>
        <v>0.7006101846289674</v>
      </c>
      <c r="BT39" s="120" t="str" cm="1">
        <f t="array" ref="BT39">_xlfn.IFS(AND($S39&lt;&gt;"",V39&lt;&gt;""),ABS($S39-V39),AND($S39="",V39=""),"",OR($S39&lt;&gt;"",V39&lt;&gt;""),"-")</f>
        <v>-</v>
      </c>
      <c r="BU39" s="120" t="str" cm="1">
        <f t="array" ref="BU39">_xlfn.IFS(AND($S39&lt;&gt;"",W39&lt;&gt;""),ABS($S39-W39),AND($S39="",W39=""),"",OR($S39&lt;&gt;"",W39&lt;&gt;""),"-")</f>
        <v>-</v>
      </c>
      <c r="BV39" s="120" t="str" cm="1">
        <f t="array" ref="BV39">_xlfn.IFS(AND($S39&lt;&gt;"",X39&lt;&gt;""),ABS($S39-X39),AND($S39="",X39=""),"",OR($S39&lt;&gt;"",X39&lt;&gt;""),"-")</f>
        <v>-</v>
      </c>
      <c r="BW39" s="120" t="str" cm="1">
        <f t="array" ref="BW39">_xlfn.IFS(AND($S39&lt;&gt;"",Y39&lt;&gt;""),ABS($S39-Y39),AND($S39="",Y39=""),"",OR($S39&lt;&gt;"",Y39&lt;&gt;""),"-")</f>
        <v>-</v>
      </c>
      <c r="BX39" s="120" t="str" cm="1">
        <f t="array" ref="BX39">_xlfn.IFS(AND($S39&lt;&gt;"",Z39&lt;&gt;""),ABS($S39-Z39),AND($S39="",Z39=""),"",OR($S39&lt;&gt;"",Z39&lt;&gt;""),"-")</f>
        <v>-</v>
      </c>
      <c r="BY39" s="120" t="str" cm="1">
        <f t="array" ref="BY39">_xlfn.IFS(AND($S39&lt;&gt;"",AA39&lt;&gt;""),ABS($S39-AA39),AND($S39="",AA39=""),"",OR($S39&lt;&gt;"",AA39&lt;&gt;""),"-")</f>
        <v>-</v>
      </c>
      <c r="BZ39" s="121" cm="1">
        <f t="array" ref="BZ39">_xlfn.IFS(AND($T39&lt;&gt;"",U39&lt;&gt;""),ABS($T39-U39),AND($T39="",U39=""),"",OR($T39&lt;&gt;"",U39&lt;&gt;""),"-")</f>
        <v>0.7006101846289674</v>
      </c>
      <c r="CA39" s="120" t="str" cm="1">
        <f t="array" ref="CA39">_xlfn.IFS(AND($T39&lt;&gt;"",V39&lt;&gt;""),ABS($T39-V39),AND($T39="",V39=""),"",OR($T39&lt;&gt;"",V39&lt;&gt;""),"-")</f>
        <v>-</v>
      </c>
      <c r="CB39" s="120" t="str" cm="1">
        <f t="array" ref="CB39">_xlfn.IFS(AND($T39&lt;&gt;"",W39&lt;&gt;""),ABS($T39-W39),AND($T39="",W39=""),"",OR($T39&lt;&gt;"",W39&lt;&gt;""),"-")</f>
        <v>-</v>
      </c>
      <c r="CC39" s="120" t="str" cm="1">
        <f t="array" ref="CC39">_xlfn.IFS(AND($T39&lt;&gt;"",X39&lt;&gt;""),ABS($T39-X39),AND($T39="",X39=""),"",OR($T39&lt;&gt;"",X39&lt;&gt;""),"-")</f>
        <v>-</v>
      </c>
      <c r="CD39" s="120" t="str" cm="1">
        <f t="array" ref="CD39">_xlfn.IFS(AND($T39&lt;&gt;"",Y39&lt;&gt;""),ABS($T39-Y39),AND($T39="",Y39=""),"",OR($T39&lt;&gt;"",Y39&lt;&gt;""),"-")</f>
        <v>-</v>
      </c>
      <c r="CE39" s="120" t="str" cm="1">
        <f t="array" ref="CE39">_xlfn.IFS(AND($T39&lt;&gt;"",Z39&lt;&gt;""),ABS($T39-Z39),AND($T39="",Z39=""),"",OR($T39&lt;&gt;"",Z39&lt;&gt;""),"-")</f>
        <v>-</v>
      </c>
      <c r="CF39" s="120" t="str" cm="1">
        <f t="array" ref="CF39">_xlfn.IFS(AND($T39&lt;&gt;"",AA39&lt;&gt;""),ABS($T39-AA39),AND($T39="",AA39=""),"",OR($T39&lt;&gt;"",AA39&lt;&gt;""),"-")</f>
        <v>-</v>
      </c>
      <c r="CG39" s="121" t="str" cm="1">
        <f t="array" ref="CG39">_xlfn.IFS(AND($U39&lt;&gt;"",V39&lt;&gt;""),ABS($U39-V39),AND($U39="",V39=""),"",OR($U39&lt;&gt;"",V39&lt;&gt;""),"-")</f>
        <v>-</v>
      </c>
      <c r="CH39" s="120" t="str" cm="1">
        <f t="array" ref="CH39">_xlfn.IFS(AND($U39&lt;&gt;"",W39&lt;&gt;""),ABS($U39-W39),AND($U39="",W39=""),"",OR($U39&lt;&gt;"",W39&lt;&gt;""),"-")</f>
        <v>-</v>
      </c>
      <c r="CI39" s="120" t="str" cm="1">
        <f t="array" ref="CI39">_xlfn.IFS(AND($U39&lt;&gt;"",X39&lt;&gt;""),ABS($U39-X39),AND($U39="",X39=""),"",OR($U39&lt;&gt;"",X39&lt;&gt;""),"-")</f>
        <v>-</v>
      </c>
      <c r="CJ39" s="120" t="str" cm="1">
        <f t="array" ref="CJ39">_xlfn.IFS(AND($U39&lt;&gt;"",Y39&lt;&gt;""),ABS($U39-Y39),AND($U39="",Y39=""),"",OR($U39&lt;&gt;"",Y39&lt;&gt;""),"-")</f>
        <v>-</v>
      </c>
      <c r="CK39" s="120" t="str" cm="1">
        <f t="array" ref="CK39">_xlfn.IFS(AND($U39&lt;&gt;"",Z39&lt;&gt;""),ABS($U39-Z39),AND($U39="",Z39=""),"",OR($U39&lt;&gt;"",Z39&lt;&gt;""),"-")</f>
        <v>-</v>
      </c>
      <c r="CL39" s="120" t="str" cm="1">
        <f t="array" ref="CL39">_xlfn.IFS(AND($U39&lt;&gt;"",AA39&lt;&gt;""),ABS($U39-AA39),AND($U39="",AA39=""),"",OR($U39&lt;&gt;"",AA39&lt;&gt;""),"-")</f>
        <v>-</v>
      </c>
      <c r="CM39" s="121" t="str" cm="1">
        <f t="array" ref="CM39">_xlfn.IFS(AND($V39&lt;&gt;"",W39&lt;&gt;""),ABS($V39-W39),AND($V39="",W39=""),"",OR($V39&lt;&gt;"",W39&lt;&gt;""),"-")</f>
        <v/>
      </c>
      <c r="CN39" s="120" t="str" cm="1">
        <f t="array" ref="CN39">_xlfn.IFS(AND($V39&lt;&gt;"",X39&lt;&gt;""),ABS($V39-X39),AND($V39="",X39=""),"",OR($V39&lt;&gt;"",X39&lt;&gt;""),"-")</f>
        <v/>
      </c>
      <c r="CO39" s="120" t="str" cm="1">
        <f t="array" ref="CO39">_xlfn.IFS(AND($V39&lt;&gt;"",Y39&lt;&gt;""),ABS($V39-Y39),AND($V39="",Y39=""),"",OR($V39&lt;&gt;"",Y39&lt;&gt;""),"-")</f>
        <v/>
      </c>
      <c r="CP39" s="120" t="str" cm="1">
        <f t="array" ref="CP39">_xlfn.IFS(AND($V39&lt;&gt;"",Z39&lt;&gt;""),ABS($V39-Z39),AND($V39="",Z39=""),"",OR($V39&lt;&gt;"",Z39&lt;&gt;""),"-")</f>
        <v/>
      </c>
      <c r="CQ39" s="120" t="str" cm="1">
        <f t="array" ref="CQ39">_xlfn.IFS(AND($V39&lt;&gt;"",AA39&lt;&gt;""),ABS($V39-AA39),AND($V39="",AA39=""),"",OR($V39&lt;&gt;"",AA39&lt;&gt;""),"-")</f>
        <v/>
      </c>
      <c r="CR39" s="121" t="str" cm="1">
        <f t="array" ref="CR39">_xlfn.IFS(AND($W39&lt;&gt;"",X39&lt;&gt;""),ABS($W39-X39),AND($W39="",X39=""),"",OR($W39&lt;&gt;"",X39&lt;&gt;""),"-")</f>
        <v/>
      </c>
      <c r="CS39" s="120" t="str" cm="1">
        <f t="array" ref="CS39">_xlfn.IFS(AND($W39&lt;&gt;"",Y39&lt;&gt;""),ABS($W39-Y39),AND($W39="",Y39=""),"",OR($W39&lt;&gt;"",Y39&lt;&gt;""),"-")</f>
        <v/>
      </c>
      <c r="CT39" s="120" t="str" cm="1">
        <f t="array" ref="CT39">_xlfn.IFS(AND($W39&lt;&gt;"",Z39&lt;&gt;""),ABS($W39-Z39),AND($W39="",Z39=""),"",OR($W39&lt;&gt;"",Z39&lt;&gt;""),"-")</f>
        <v/>
      </c>
      <c r="CU39" s="120" t="str" cm="1">
        <f t="array" ref="CU39">_xlfn.IFS(AND($W39&lt;&gt;"",AA39&lt;&gt;""),ABS($W39-AA39),AND($W39="",AA39=""),"",OR($W39&lt;&gt;"",AA39&lt;&gt;""),"-")</f>
        <v/>
      </c>
      <c r="CV39" s="121" t="str" cm="1">
        <f t="array" ref="CV39">_xlfn.IFS(AND($X39&lt;&gt;"",Y39&lt;&gt;""),ABS($X39-Y39),AND($X39="",Y39=""),"",OR($X39&lt;&gt;"",Y39&lt;&gt;""),"-")</f>
        <v/>
      </c>
      <c r="CW39" s="120" t="str" cm="1">
        <f t="array" ref="CW39">_xlfn.IFS(AND($X39&lt;&gt;"",Z39&lt;&gt;""),ABS($X39-Z39),AND($X39="",Z39=""),"",OR($X39&lt;&gt;"",Z39&lt;&gt;""),"-")</f>
        <v/>
      </c>
      <c r="CX39" s="120" t="str" cm="1">
        <f t="array" ref="CX39">_xlfn.IFS(AND($X39&lt;&gt;"",AA39&lt;&gt;""),ABS($X39-AA39),AND($X39="",AA39=""),"",OR($X39&lt;&gt;"",AA39&lt;&gt;""),"-")</f>
        <v/>
      </c>
      <c r="CY39" s="121" t="str" cm="1">
        <f t="array" ref="CY39">_xlfn.IFS(AND($Y39&lt;&gt;"",Z39&lt;&gt;""),ABS($Y39-Z39),AND($Y39="",Z39=""),"",OR($Y39&lt;&gt;"",Z39&lt;&gt;""),"-")</f>
        <v/>
      </c>
      <c r="CZ39" s="120" t="str" cm="1">
        <f t="array" ref="CZ39">_xlfn.IFS(AND($Y39&lt;&gt;"",AA39&lt;&gt;""),ABS($Y39-AA39),AND($Y39="",AA39=""),"",OR($Y39&lt;&gt;"",AA39&lt;&gt;""),"-")</f>
        <v/>
      </c>
      <c r="DA39" s="121" t="str" cm="1">
        <f t="array" ref="DA39">_xlfn.IFS(AND($Z39&lt;&gt;"",AA39&lt;&gt;""),ABS($Z39-AA39),AND($Z39="",AA39=""),"",OR($Z39&lt;&gt;"",AA39&lt;&gt;""),"-")</f>
        <v/>
      </c>
    </row>
    <row r="40" spans="1:105" x14ac:dyDescent="0.2">
      <c r="A40" s="260" t="s">
        <v>93</v>
      </c>
      <c r="B40" s="259" t="str">
        <f>VLOOKUP($A40,Merged_couplings!$B:$BU,MATCH(B$1,Merged_couplings!$B$1:$BU$1,0),FALSE)</f>
        <v>---</v>
      </c>
      <c r="C40" s="258" t="str">
        <f>VLOOKUP($A40,Merged_couplings!$B:$BU,MATCH(C$1,Merged_couplings!$B$1:$BU$1,0),FALSE)</f>
        <v>---</v>
      </c>
      <c r="D40" s="258" t="str">
        <f>VLOOKUP($A40,Merged_couplings!$B:$BU,MATCH(D$1,Merged_couplings!$B$1:$BU$1,0),FALSE)</f>
        <v>-IG</v>
      </c>
      <c r="E40" s="258" t="str">
        <f>VLOOKUP($A40,Merged_couplings!$B:$BU,MATCH(E$1,Merged_couplings!$B$1:$BU$1,0),FALSE)</f>
        <v>-IG</v>
      </c>
      <c r="F40" s="258" t="str">
        <f>VLOOKUP($A40,Merged_couplings!$B:$BU,MATCH(F$1,Merged_couplings!$B$1:$BU$1,0),FALSE)</f>
        <v>-IG</v>
      </c>
      <c r="G40" s="258" t="str">
        <f>VLOOKUP($A40,Merged_couplings!$B:$BU,MATCH(G$1,Merged_couplings!$B$1:$BU$1,0),FALSE)</f>
        <v>-IG</v>
      </c>
      <c r="H40" s="258" t="str">
        <f>VLOOKUP($A40,Merged_couplings!$B:$BU,MATCH(H$1,Merged_couplings!$B$1:$BU$1,0),FALSE)</f>
        <v>-IG</v>
      </c>
      <c r="I40" s="258" t="str">
        <f>VLOOKUP($A40,Merged_couplings!$B:$BU,MATCH(I$1,Merged_couplings!$B$1:$BU$1,0),FALSE)</f>
        <v>---</v>
      </c>
      <c r="J40" s="258" t="str">
        <f>VLOOKUP($A40,Merged_couplings!$B:$BU,MATCH(J$1,Merged_couplings!$B$1:$BU$1,0),FALSE)</f>
        <v>---</v>
      </c>
      <c r="K40" s="258" t="str">
        <f>VLOOKUP($A40,Merged_couplings!$B:$BU,MATCH(K$1,Merged_couplings!$B$1:$BU$1,0),FALSE)</f>
        <v>---</v>
      </c>
      <c r="L40" s="258" t="str">
        <f>VLOOKUP($A40,Merged_couplings!$B:$BU,MATCH(L$1,Merged_couplings!$B$1:$BU$1,0),FALSE)</f>
        <v>---</v>
      </c>
      <c r="M40" s="258" t="str">
        <f>VLOOKUP($A40,Merged_couplings!$B:$BU,MATCH(M$1,Merged_couplings!$B$1:$BU$1,0),FALSE)</f>
        <v>---</v>
      </c>
      <c r="N40" s="258" t="str">
        <f>VLOOKUP($A40,Merged_couplings!$B:$BU,MATCH(N$1,Merged_couplings!$B$1:$BU$1,0),FALSE)</f>
        <v>---</v>
      </c>
      <c r="O40" s="121" t="str">
        <f>IF(OR(B40="BIG",B40="BI-",B40="-IG"),VLOOKUP($A40,Merged_couplings!$B:$BU,MATCH(O$1,Merged_couplings!$B$1:$BU$1,0),FALSE),"")</f>
        <v/>
      </c>
      <c r="P40" s="120" t="str">
        <f>IF(OR(C40="BIG",C40="BI-",C40="-IG"),VLOOKUP($A40,Merged_couplings!$B:$BU,MATCH(P$1,Merged_couplings!$B$1:$BU$1,0),FALSE),"")</f>
        <v/>
      </c>
      <c r="Q40" s="120">
        <f>IF(OR(D40="BIG",D40="BI-",D40="-IG"),VLOOKUP($A40,Merged_couplings!$B:$BU,MATCH(Q$1,Merged_couplings!$B$1:$BU$1,0),FALSE),"")</f>
        <v>9.2293348838652385</v>
      </c>
      <c r="R40" s="120">
        <f t="shared" si="2"/>
        <v>9.2293348838652385</v>
      </c>
      <c r="S40" s="120">
        <f t="shared" si="2"/>
        <v>9.2293348838652385</v>
      </c>
      <c r="T40" s="120">
        <f t="shared" si="2"/>
        <v>9.2293348838652385</v>
      </c>
      <c r="U40" s="120">
        <f>IF(OR(H40="BIG",H40="BI-",H40="-IG"),VLOOKUP($A40,Merged_couplings!$B:$BU,MATCH(U$1,Merged_couplings!$B$1:$BU$1,0),FALSE),"")</f>
        <v>9.4513469892912596</v>
      </c>
      <c r="V40" s="120" t="str">
        <f>IF(OR(I40="BIG",I40="BI-",I40="-IG"),VLOOKUP($A40,Merged_couplings!$B:$BU,MATCH(V$1,Merged_couplings!$B$1:$BU$1,0),FALSE),"")</f>
        <v/>
      </c>
      <c r="W40" s="120" t="str">
        <f t="shared" si="3"/>
        <v/>
      </c>
      <c r="X40" s="120" t="str">
        <f>IF(OR(K40="BIG",K40="BI-",K40="-IG"),VLOOKUP($A40,Merged_couplings!$B:$BU,MATCH(X$1,Merged_couplings!$B$1:$BU$1,0),FALSE),"")</f>
        <v/>
      </c>
      <c r="Y40" s="120" t="str">
        <f>IF(OR(L40="BIG",L40="BI-",L40="-IG"),VLOOKUP($A40,Merged_couplings!$B:$BU,MATCH(Y$1,Merged_couplings!$B$1:$BU$1,0),FALSE),"")</f>
        <v/>
      </c>
      <c r="Z40" s="120" t="str">
        <f>IF(OR(M40="BIG",M40="BI-",M40="-IG"),VLOOKUP($A40,Merged_couplings!$B:$BU,MATCH(Z$1,Merged_couplings!$B$1:$BU$1,0),FALSE),"")</f>
        <v/>
      </c>
      <c r="AA40" s="120" t="str">
        <f>IF(OR(N40="BIG",N40="BI-",N40="-IG"),VLOOKUP($A40,Merged_couplings!$B:$BU,MATCH(AA$1,Merged_couplings!$B$1:$BU$1,0),FALSE),"")</f>
        <v/>
      </c>
      <c r="AB40" s="123" t="str" cm="1">
        <f t="array" ref="AB40">_xlfn.IFS(AND($O40&lt;&gt;"",P40&lt;&gt;""),ABS($O40-P40),AND($O40="",P40=""),"",OR($O40&lt;&gt;"",P40&lt;&gt;""),"-")</f>
        <v/>
      </c>
      <c r="AC40" s="122" t="str" cm="1">
        <f t="array" ref="AC40">_xlfn.IFS(AND($O40&lt;&gt;"",Q40&lt;&gt;""),ABS($O40-Q40),AND($O40="",Q40=""),"",OR($O40&lt;&gt;"",Q40&lt;&gt;""),"-")</f>
        <v>-</v>
      </c>
      <c r="AD40" s="122" t="str" cm="1">
        <f t="array" ref="AD40">_xlfn.IFS(AND($O40&lt;&gt;"",R40&lt;&gt;""),ABS($O40-R40),AND($O40="",R40=""),"",OR($O40&lt;&gt;"",R40&lt;&gt;""),"-")</f>
        <v>-</v>
      </c>
      <c r="AE40" s="122" t="str" cm="1">
        <f t="array" ref="AE40">_xlfn.IFS(AND($O40&lt;&gt;"",S40&lt;&gt;""),ABS($O40-S40),AND($O40="",S40=""),"",OR($O40&lt;&gt;"",S40&lt;&gt;""),"-")</f>
        <v>-</v>
      </c>
      <c r="AF40" s="122" t="str" cm="1">
        <f t="array" ref="AF40">_xlfn.IFS(AND($O40&lt;&gt;"",T40&lt;&gt;""),ABS($O40-T40),AND($O40="",T40=""),"",OR($O40&lt;&gt;"",T40&lt;&gt;""),"-")</f>
        <v>-</v>
      </c>
      <c r="AG40" s="122" t="str" cm="1">
        <f t="array" ref="AG40">_xlfn.IFS(AND($O40&lt;&gt;"",U40&lt;&gt;""),ABS($O40-U40),AND($O40="",U40=""),"",OR($O40&lt;&gt;"",U40&lt;&gt;""),"-")</f>
        <v>-</v>
      </c>
      <c r="AH40" s="122" t="str" cm="1">
        <f t="array" ref="AH40">_xlfn.IFS(AND($O40&lt;&gt;"",V40&lt;&gt;""),ABS($O40-V40),AND($O40="",V40=""),"",OR($O40&lt;&gt;"",V40&lt;&gt;""),"-")</f>
        <v/>
      </c>
      <c r="AI40" s="122" t="str" cm="1">
        <f t="array" ref="AI40">_xlfn.IFS(AND($O40&lt;&gt;"",W40&lt;&gt;""),ABS($O40-W40),AND($O40="",W40=""),"",OR($O40&lt;&gt;"",W40&lt;&gt;""),"-")</f>
        <v/>
      </c>
      <c r="AJ40" s="122" t="str" cm="1">
        <f t="array" ref="AJ40">_xlfn.IFS(AND($O40&lt;&gt;"",X40&lt;&gt;""),ABS($O40-X40),AND($O40="",X40=""),"",OR($O40&lt;&gt;"",X40&lt;&gt;""),"-")</f>
        <v/>
      </c>
      <c r="AK40" s="122" t="str" cm="1">
        <f t="array" ref="AK40">_xlfn.IFS(AND($O40&lt;&gt;"",Y40&lt;&gt;""),ABS($O40-Y40),AND($O40="",Y40=""),"",OR($O40&lt;&gt;"",Y40&lt;&gt;""),"-")</f>
        <v/>
      </c>
      <c r="AL40" s="122" t="str" cm="1">
        <f t="array" ref="AL40">_xlfn.IFS(AND($O40&lt;&gt;"",Z40&lt;&gt;""),ABS($O40-Z40),AND($O40="",Z40=""),"",OR($O40&lt;&gt;"",Z40&lt;&gt;""),"-")</f>
        <v/>
      </c>
      <c r="AM40" s="122" t="str" cm="1">
        <f t="array" ref="AM40">_xlfn.IFS(AND($O40&lt;&gt;"",AA40&lt;&gt;""),ABS($O40-AA40),AND($O40="",AA40=""),"",OR($O40&lt;&gt;"",AA40&lt;&gt;""),"-")</f>
        <v/>
      </c>
      <c r="AN40" s="121" t="str" cm="1">
        <f t="array" ref="AN40">_xlfn.IFS(AND($P40&lt;&gt;"",Q40&lt;&gt;""),ABS($P40-Q40),AND($P40="",Q40=""),"",OR($P40&lt;&gt;"",Q40&lt;&gt;""),"-")</f>
        <v>-</v>
      </c>
      <c r="AO40" s="120" t="str" cm="1">
        <f t="array" ref="AO40">_xlfn.IFS(AND($P40&lt;&gt;"",R40&lt;&gt;""),ABS($P40-R40),AND($P40="",R40=""),"",OR($P40&lt;&gt;"",R40&lt;&gt;""),"-")</f>
        <v>-</v>
      </c>
      <c r="AP40" s="120" t="str" cm="1">
        <f t="array" ref="AP40">_xlfn.IFS(AND($P40&lt;&gt;"",S40&lt;&gt;""),ABS($P40-S40),AND($P40="",S40=""),"",OR($P40&lt;&gt;"",S40&lt;&gt;""),"-")</f>
        <v>-</v>
      </c>
      <c r="AQ40" s="120" t="str" cm="1">
        <f t="array" ref="AQ40">_xlfn.IFS(AND($P40&lt;&gt;"",T40&lt;&gt;""),ABS($P40-T40),AND($P40="",T40=""),"",OR($P40&lt;&gt;"",T40&lt;&gt;""),"-")</f>
        <v>-</v>
      </c>
      <c r="AR40" s="120" t="str" cm="1">
        <f t="array" ref="AR40">_xlfn.IFS(AND($P40&lt;&gt;"",U40&lt;&gt;""),ABS($P40-U40),AND($P40="",U40=""),"",OR($P40&lt;&gt;"",U40&lt;&gt;""),"-")</f>
        <v>-</v>
      </c>
      <c r="AS40" s="120" t="str" cm="1">
        <f t="array" ref="AS40">_xlfn.IFS(AND($P40&lt;&gt;"",V40&lt;&gt;""),ABS($P40-V40),AND($P40="",V40=""),"",OR($P40&lt;&gt;"",V40&lt;&gt;""),"-")</f>
        <v/>
      </c>
      <c r="AT40" s="120" t="str" cm="1">
        <f t="array" ref="AT40">_xlfn.IFS(AND($P40&lt;&gt;"",W40&lt;&gt;""),ABS($P40-W40),AND($P40="",W40=""),"",OR($P40&lt;&gt;"",W40&lt;&gt;""),"-")</f>
        <v/>
      </c>
      <c r="AU40" s="120" t="str" cm="1">
        <f t="array" ref="AU40">_xlfn.IFS(AND($P40&lt;&gt;"",X40&lt;&gt;""),ABS($P40-X40),AND($P40="",X40=""),"",OR($P40&lt;&gt;"",X40&lt;&gt;""),"-")</f>
        <v/>
      </c>
      <c r="AV40" s="120" t="str" cm="1">
        <f t="array" ref="AV40">_xlfn.IFS(AND($P40&lt;&gt;"",Y40&lt;&gt;""),ABS($P40-Y40),AND($P40="",Y40=""),"",OR($P40&lt;&gt;"",Y40&lt;&gt;""),"-")</f>
        <v/>
      </c>
      <c r="AW40" s="120" t="str" cm="1">
        <f t="array" ref="AW40">_xlfn.IFS(AND($P40&lt;&gt;"",Z40&lt;&gt;""),ABS($P40-Z40),AND($P40="",Z40=""),"",OR($P40&lt;&gt;"",Z40&lt;&gt;""),"-")</f>
        <v/>
      </c>
      <c r="AX40" s="120" t="str" cm="1">
        <f t="array" ref="AX40">_xlfn.IFS(AND($P40&lt;&gt;"",AA40&lt;&gt;""),ABS($P40-AA40),AND($P40="",AA40=""),"",OR($P40&lt;&gt;"",AA40&lt;&gt;""),"-")</f>
        <v/>
      </c>
      <c r="AY40" s="121" cm="1">
        <f t="array" ref="AY40">_xlfn.IFS(AND($Q40&lt;&gt;"",R40&lt;&gt;""),ABS($Q40-R40),AND($Q40="",R40=""),"",OR($Q40&lt;&gt;"",R40&lt;&gt;""),"-")</f>
        <v>0</v>
      </c>
      <c r="AZ40" s="334" cm="1">
        <f t="array" ref="AZ40">_xlfn.IFS(AND($Q40&lt;&gt;"",S40&lt;&gt;""),ABS($Q40-S40),AND($Q40="",S40=""),"",OR($Q40&lt;&gt;"",S40&lt;&gt;""),"-")</f>
        <v>0</v>
      </c>
      <c r="BA40" s="334" cm="1">
        <f t="array" ref="BA40">_xlfn.IFS(AND($Q40&lt;&gt;"",T40&lt;&gt;""),ABS($Q40-T40),AND($Q40="",T40=""),"",OR($Q40&lt;&gt;"",T40&lt;&gt;""),"-")</f>
        <v>0</v>
      </c>
      <c r="BB40" s="120" cm="1">
        <f t="array" ref="BB40">_xlfn.IFS(AND($Q40&lt;&gt;"",U40&lt;&gt;""),ABS($Q40-U40),AND($Q40="",U40=""),"",OR($Q40&lt;&gt;"",U40&lt;&gt;""),"-")</f>
        <v>0.22201210542602112</v>
      </c>
      <c r="BC40" s="120" t="str" cm="1">
        <f t="array" ref="BC40">_xlfn.IFS(AND($Q40&lt;&gt;"",V40&lt;&gt;""),ABS($Q40-V40),AND($Q40="",V40=""),"",OR($Q40&lt;&gt;"",V40&lt;&gt;""),"-")</f>
        <v>-</v>
      </c>
      <c r="BD40" s="120" t="str" cm="1">
        <f t="array" ref="BD40">_xlfn.IFS(AND($Q40&lt;&gt;"",W40&lt;&gt;""),ABS($Q40-W40),AND($Q40="",W40=""),"",OR($Q40&lt;&gt;"",W40&lt;&gt;""),"-")</f>
        <v>-</v>
      </c>
      <c r="BE40" s="120" t="str" cm="1">
        <f t="array" ref="BE40">_xlfn.IFS(AND($Q40&lt;&gt;"",X40&lt;&gt;""),ABS($Q40-X40),AND($Q40="",X40=""),"",OR($Q40&lt;&gt;"",X40&lt;&gt;""),"-")</f>
        <v>-</v>
      </c>
      <c r="BF40" s="120" t="str" cm="1">
        <f t="array" ref="BF40">_xlfn.IFS(AND($Q40&lt;&gt;"",Y40&lt;&gt;""),ABS($Q40-Y40),AND($Q40="",Y40=""),"",OR($Q40&lt;&gt;"",Y40&lt;&gt;""),"-")</f>
        <v>-</v>
      </c>
      <c r="BG40" s="120" t="str" cm="1">
        <f t="array" ref="BG40">_xlfn.IFS(AND($Q40&lt;&gt;"",Z40&lt;&gt;""),ABS($Q40-Z40),AND($Q40="",Z40=""),"",OR($Q40&lt;&gt;"",Z40&lt;&gt;""),"-")</f>
        <v>-</v>
      </c>
      <c r="BH40" s="120" t="str" cm="1">
        <f t="array" ref="BH40">_xlfn.IFS(AND($Q40&lt;&gt;"",AA40&lt;&gt;""),ABS($Q40-AA40),AND($Q40="",AA40=""),"",OR($Q40&lt;&gt;"",AA40&lt;&gt;""),"-")</f>
        <v>-</v>
      </c>
      <c r="BI40" s="121" cm="1">
        <f t="array" ref="BI40">_xlfn.IFS(AND($R40&lt;&gt;"",S40&lt;&gt;""),ABS($R40-S40),AND($R40="",S40=""),"",OR($R40&lt;&gt;"",S40&lt;&gt;""),"-")</f>
        <v>0</v>
      </c>
      <c r="BJ40" s="120" cm="1">
        <f t="array" ref="BJ40">_xlfn.IFS(AND($R40&lt;&gt;"",T40&lt;&gt;""),ABS($R40-T40),AND($R40="",T40=""),"",OR($R40&lt;&gt;"",T40&lt;&gt;""),"-")</f>
        <v>0</v>
      </c>
      <c r="BK40" s="334" cm="1">
        <f t="array" ref="BK40">_xlfn.IFS(AND($R40&lt;&gt;"",U40&lt;&gt;""),ABS($R40-U40),AND($R40="",U40=""),"",OR($R40&lt;&gt;"",U40&lt;&gt;""),"-")</f>
        <v>0.22201210542602112</v>
      </c>
      <c r="BL40" s="120" t="str" cm="1">
        <f t="array" ref="BL40">_xlfn.IFS(AND($R40&lt;&gt;"",V40&lt;&gt;""),ABS($R40-V40),AND($R40="",V40=""),"",OR($R40&lt;&gt;"",V40&lt;&gt;""),"-")</f>
        <v>-</v>
      </c>
      <c r="BM40" s="120" t="str" cm="1">
        <f t="array" ref="BM40">_xlfn.IFS(AND($R40&lt;&gt;"",W40&lt;&gt;""),ABS($R40-W40),AND($R40="",W40=""),"",OR($R40&lt;&gt;"",W40&lt;&gt;""),"-")</f>
        <v>-</v>
      </c>
      <c r="BN40" s="120" t="str" cm="1">
        <f t="array" ref="BN40">_xlfn.IFS(AND($R40&lt;&gt;"",X40&lt;&gt;""),ABS($R40-X40),AND($R40="",X40=""),"",OR($R40&lt;&gt;"",X40&lt;&gt;""),"-")</f>
        <v>-</v>
      </c>
      <c r="BO40" s="120" t="str" cm="1">
        <f t="array" ref="BO40">_xlfn.IFS(AND($R40&lt;&gt;"",Y40&lt;&gt;""),ABS($R40-Y40),AND($R40="",Y40=""),"",OR($R40&lt;&gt;"",Y40&lt;&gt;""),"-")</f>
        <v>-</v>
      </c>
      <c r="BP40" s="120" t="str" cm="1">
        <f t="array" ref="BP40">_xlfn.IFS(AND($R40&lt;&gt;"",Z40&lt;&gt;""),ABS($R40-Z40),AND($R40="",Z40=""),"",OR($R40&lt;&gt;"",Z40&lt;&gt;""),"-")</f>
        <v>-</v>
      </c>
      <c r="BQ40" s="120" t="str" cm="1">
        <f t="array" ref="BQ40">_xlfn.IFS(AND($R40&lt;&gt;"",AA40&lt;&gt;""),ABS($R40-AA40),AND($R40="",AA40=""),"",OR($R40&lt;&gt;"",AA40&lt;&gt;""),"-")</f>
        <v>-</v>
      </c>
      <c r="BR40" s="121" cm="1">
        <f t="array" ref="BR40">_xlfn.IFS(AND($S40&lt;&gt;"",T40&lt;&gt;""),ABS($S40-T40),AND($S40="",T40=""),"",OR($S40&lt;&gt;"",T40&lt;&gt;""),"-")</f>
        <v>0</v>
      </c>
      <c r="BS40" s="334" cm="1">
        <f t="array" ref="BS40">_xlfn.IFS(AND($S40&lt;&gt;"",U40&lt;&gt;""),ABS($S40-U40),AND($S40="",U40=""),"",OR($S40&lt;&gt;"",U40&lt;&gt;""),"-")</f>
        <v>0.22201210542602112</v>
      </c>
      <c r="BT40" s="120" t="str" cm="1">
        <f t="array" ref="BT40">_xlfn.IFS(AND($S40&lt;&gt;"",V40&lt;&gt;""),ABS($S40-V40),AND($S40="",V40=""),"",OR($S40&lt;&gt;"",V40&lt;&gt;""),"-")</f>
        <v>-</v>
      </c>
      <c r="BU40" s="120" t="str" cm="1">
        <f t="array" ref="BU40">_xlfn.IFS(AND($S40&lt;&gt;"",W40&lt;&gt;""),ABS($S40-W40),AND($S40="",W40=""),"",OR($S40&lt;&gt;"",W40&lt;&gt;""),"-")</f>
        <v>-</v>
      </c>
      <c r="BV40" s="120" t="str" cm="1">
        <f t="array" ref="BV40">_xlfn.IFS(AND($S40&lt;&gt;"",X40&lt;&gt;""),ABS($S40-X40),AND($S40="",X40=""),"",OR($S40&lt;&gt;"",X40&lt;&gt;""),"-")</f>
        <v>-</v>
      </c>
      <c r="BW40" s="120" t="str" cm="1">
        <f t="array" ref="BW40">_xlfn.IFS(AND($S40&lt;&gt;"",Y40&lt;&gt;""),ABS($S40-Y40),AND($S40="",Y40=""),"",OR($S40&lt;&gt;"",Y40&lt;&gt;""),"-")</f>
        <v>-</v>
      </c>
      <c r="BX40" s="120" t="str" cm="1">
        <f t="array" ref="BX40">_xlfn.IFS(AND($S40&lt;&gt;"",Z40&lt;&gt;""),ABS($S40-Z40),AND($S40="",Z40=""),"",OR($S40&lt;&gt;"",Z40&lt;&gt;""),"-")</f>
        <v>-</v>
      </c>
      <c r="BY40" s="120" t="str" cm="1">
        <f t="array" ref="BY40">_xlfn.IFS(AND($S40&lt;&gt;"",AA40&lt;&gt;""),ABS($S40-AA40),AND($S40="",AA40=""),"",OR($S40&lt;&gt;"",AA40&lt;&gt;""),"-")</f>
        <v>-</v>
      </c>
      <c r="BZ40" s="121" cm="1">
        <f t="array" ref="BZ40">_xlfn.IFS(AND($T40&lt;&gt;"",U40&lt;&gt;""),ABS($T40-U40),AND($T40="",U40=""),"",OR($T40&lt;&gt;"",U40&lt;&gt;""),"-")</f>
        <v>0.22201210542602112</v>
      </c>
      <c r="CA40" s="120" t="str" cm="1">
        <f t="array" ref="CA40">_xlfn.IFS(AND($T40&lt;&gt;"",V40&lt;&gt;""),ABS($T40-V40),AND($T40="",V40=""),"",OR($T40&lt;&gt;"",V40&lt;&gt;""),"-")</f>
        <v>-</v>
      </c>
      <c r="CB40" s="120" t="str" cm="1">
        <f t="array" ref="CB40">_xlfn.IFS(AND($T40&lt;&gt;"",W40&lt;&gt;""),ABS($T40-W40),AND($T40="",W40=""),"",OR($T40&lt;&gt;"",W40&lt;&gt;""),"-")</f>
        <v>-</v>
      </c>
      <c r="CC40" s="120" t="str" cm="1">
        <f t="array" ref="CC40">_xlfn.IFS(AND($T40&lt;&gt;"",X40&lt;&gt;""),ABS($T40-X40),AND($T40="",X40=""),"",OR($T40&lt;&gt;"",X40&lt;&gt;""),"-")</f>
        <v>-</v>
      </c>
      <c r="CD40" s="120" t="str" cm="1">
        <f t="array" ref="CD40">_xlfn.IFS(AND($T40&lt;&gt;"",Y40&lt;&gt;""),ABS($T40-Y40),AND($T40="",Y40=""),"",OR($T40&lt;&gt;"",Y40&lt;&gt;""),"-")</f>
        <v>-</v>
      </c>
      <c r="CE40" s="120" t="str" cm="1">
        <f t="array" ref="CE40">_xlfn.IFS(AND($T40&lt;&gt;"",Z40&lt;&gt;""),ABS($T40-Z40),AND($T40="",Z40=""),"",OR($T40&lt;&gt;"",Z40&lt;&gt;""),"-")</f>
        <v>-</v>
      </c>
      <c r="CF40" s="120" t="str" cm="1">
        <f t="array" ref="CF40">_xlfn.IFS(AND($T40&lt;&gt;"",AA40&lt;&gt;""),ABS($T40-AA40),AND($T40="",AA40=""),"",OR($T40&lt;&gt;"",AA40&lt;&gt;""),"-")</f>
        <v>-</v>
      </c>
      <c r="CG40" s="121" t="str" cm="1">
        <f t="array" ref="CG40">_xlfn.IFS(AND($U40&lt;&gt;"",V40&lt;&gt;""),ABS($U40-V40),AND($U40="",V40=""),"",OR($U40&lt;&gt;"",V40&lt;&gt;""),"-")</f>
        <v>-</v>
      </c>
      <c r="CH40" s="120" t="str" cm="1">
        <f t="array" ref="CH40">_xlfn.IFS(AND($U40&lt;&gt;"",W40&lt;&gt;""),ABS($U40-W40),AND($U40="",W40=""),"",OR($U40&lt;&gt;"",W40&lt;&gt;""),"-")</f>
        <v>-</v>
      </c>
      <c r="CI40" s="120" t="str" cm="1">
        <f t="array" ref="CI40">_xlfn.IFS(AND($U40&lt;&gt;"",X40&lt;&gt;""),ABS($U40-X40),AND($U40="",X40=""),"",OR($U40&lt;&gt;"",X40&lt;&gt;""),"-")</f>
        <v>-</v>
      </c>
      <c r="CJ40" s="120" t="str" cm="1">
        <f t="array" ref="CJ40">_xlfn.IFS(AND($U40&lt;&gt;"",Y40&lt;&gt;""),ABS($U40-Y40),AND($U40="",Y40=""),"",OR($U40&lt;&gt;"",Y40&lt;&gt;""),"-")</f>
        <v>-</v>
      </c>
      <c r="CK40" s="120" t="str" cm="1">
        <f t="array" ref="CK40">_xlfn.IFS(AND($U40&lt;&gt;"",Z40&lt;&gt;""),ABS($U40-Z40),AND($U40="",Z40=""),"",OR($U40&lt;&gt;"",Z40&lt;&gt;""),"-")</f>
        <v>-</v>
      </c>
      <c r="CL40" s="120" t="str" cm="1">
        <f t="array" ref="CL40">_xlfn.IFS(AND($U40&lt;&gt;"",AA40&lt;&gt;""),ABS($U40-AA40),AND($U40="",AA40=""),"",OR($U40&lt;&gt;"",AA40&lt;&gt;""),"-")</f>
        <v>-</v>
      </c>
      <c r="CM40" s="121" t="str" cm="1">
        <f t="array" ref="CM40">_xlfn.IFS(AND($V40&lt;&gt;"",W40&lt;&gt;""),ABS($V40-W40),AND($V40="",W40=""),"",OR($V40&lt;&gt;"",W40&lt;&gt;""),"-")</f>
        <v/>
      </c>
      <c r="CN40" s="120" t="str" cm="1">
        <f t="array" ref="CN40">_xlfn.IFS(AND($V40&lt;&gt;"",X40&lt;&gt;""),ABS($V40-X40),AND($V40="",X40=""),"",OR($V40&lt;&gt;"",X40&lt;&gt;""),"-")</f>
        <v/>
      </c>
      <c r="CO40" s="120" t="str" cm="1">
        <f t="array" ref="CO40">_xlfn.IFS(AND($V40&lt;&gt;"",Y40&lt;&gt;""),ABS($V40-Y40),AND($V40="",Y40=""),"",OR($V40&lt;&gt;"",Y40&lt;&gt;""),"-")</f>
        <v/>
      </c>
      <c r="CP40" s="120" t="str" cm="1">
        <f t="array" ref="CP40">_xlfn.IFS(AND($V40&lt;&gt;"",Z40&lt;&gt;""),ABS($V40-Z40),AND($V40="",Z40=""),"",OR($V40&lt;&gt;"",Z40&lt;&gt;""),"-")</f>
        <v/>
      </c>
      <c r="CQ40" s="120" t="str" cm="1">
        <f t="array" ref="CQ40">_xlfn.IFS(AND($V40&lt;&gt;"",AA40&lt;&gt;""),ABS($V40-AA40),AND($V40="",AA40=""),"",OR($V40&lt;&gt;"",AA40&lt;&gt;""),"-")</f>
        <v/>
      </c>
      <c r="CR40" s="121" t="str" cm="1">
        <f t="array" ref="CR40">_xlfn.IFS(AND($W40&lt;&gt;"",X40&lt;&gt;""),ABS($W40-X40),AND($W40="",X40=""),"",OR($W40&lt;&gt;"",X40&lt;&gt;""),"-")</f>
        <v/>
      </c>
      <c r="CS40" s="120" t="str" cm="1">
        <f t="array" ref="CS40">_xlfn.IFS(AND($W40&lt;&gt;"",Y40&lt;&gt;""),ABS($W40-Y40),AND($W40="",Y40=""),"",OR($W40&lt;&gt;"",Y40&lt;&gt;""),"-")</f>
        <v/>
      </c>
      <c r="CT40" s="120" t="str" cm="1">
        <f t="array" ref="CT40">_xlfn.IFS(AND($W40&lt;&gt;"",Z40&lt;&gt;""),ABS($W40-Z40),AND($W40="",Z40=""),"",OR($W40&lt;&gt;"",Z40&lt;&gt;""),"-")</f>
        <v/>
      </c>
      <c r="CU40" s="120" t="str" cm="1">
        <f t="array" ref="CU40">_xlfn.IFS(AND($W40&lt;&gt;"",AA40&lt;&gt;""),ABS($W40-AA40),AND($W40="",AA40=""),"",OR($W40&lt;&gt;"",AA40&lt;&gt;""),"-")</f>
        <v/>
      </c>
      <c r="CV40" s="121" t="str" cm="1">
        <f t="array" ref="CV40">_xlfn.IFS(AND($X40&lt;&gt;"",Y40&lt;&gt;""),ABS($X40-Y40),AND($X40="",Y40=""),"",OR($X40&lt;&gt;"",Y40&lt;&gt;""),"-")</f>
        <v/>
      </c>
      <c r="CW40" s="120" t="str" cm="1">
        <f t="array" ref="CW40">_xlfn.IFS(AND($X40&lt;&gt;"",Z40&lt;&gt;""),ABS($X40-Z40),AND($X40="",Z40=""),"",OR($X40&lt;&gt;"",Z40&lt;&gt;""),"-")</f>
        <v/>
      </c>
      <c r="CX40" s="120" t="str" cm="1">
        <f t="array" ref="CX40">_xlfn.IFS(AND($X40&lt;&gt;"",AA40&lt;&gt;""),ABS($X40-AA40),AND($X40="",AA40=""),"",OR($X40&lt;&gt;"",AA40&lt;&gt;""),"-")</f>
        <v/>
      </c>
      <c r="CY40" s="121" t="str" cm="1">
        <f t="array" ref="CY40">_xlfn.IFS(AND($Y40&lt;&gt;"",Z40&lt;&gt;""),ABS($Y40-Z40),AND($Y40="",Z40=""),"",OR($Y40&lt;&gt;"",Z40&lt;&gt;""),"-")</f>
        <v/>
      </c>
      <c r="CZ40" s="120" t="str" cm="1">
        <f t="array" ref="CZ40">_xlfn.IFS(AND($Y40&lt;&gt;"",AA40&lt;&gt;""),ABS($Y40-AA40),AND($Y40="",AA40=""),"",OR($Y40&lt;&gt;"",AA40&lt;&gt;""),"-")</f>
        <v/>
      </c>
      <c r="DA40" s="121" t="str" cm="1">
        <f t="array" ref="DA40">_xlfn.IFS(AND($Z40&lt;&gt;"",AA40&lt;&gt;""),ABS($Z40-AA40),AND($Z40="",AA40=""),"",OR($Z40&lt;&gt;"",AA40&lt;&gt;""),"-")</f>
        <v/>
      </c>
    </row>
    <row r="41" spans="1:105" x14ac:dyDescent="0.2">
      <c r="A41" s="260" t="s">
        <v>94</v>
      </c>
      <c r="B41" s="259" t="e">
        <f>VLOOKUP($A41,Merged_couplings!$B:$BU,MATCH(B$1,Merged_couplings!$B$1:$BU$1,0),FALSE)</f>
        <v>#N/A</v>
      </c>
      <c r="C41" s="258" t="e">
        <f>VLOOKUP($A41,Merged_couplings!$B:$BU,MATCH(C$1,Merged_couplings!$B$1:$BU$1,0),FALSE)</f>
        <v>#N/A</v>
      </c>
      <c r="D41" s="258" t="e">
        <f>VLOOKUP($A41,Merged_couplings!$B:$BU,MATCH(D$1,Merged_couplings!$B$1:$BU$1,0),FALSE)</f>
        <v>#N/A</v>
      </c>
      <c r="E41" s="258" t="e">
        <f>VLOOKUP($A41,Merged_couplings!$B:$BU,MATCH(E$1,Merged_couplings!$B$1:$BU$1,0),FALSE)</f>
        <v>#N/A</v>
      </c>
      <c r="F41" s="258" t="e">
        <f>VLOOKUP($A41,Merged_couplings!$B:$BU,MATCH(F$1,Merged_couplings!$B$1:$BU$1,0),FALSE)</f>
        <v>#N/A</v>
      </c>
      <c r="G41" s="258" t="e">
        <f>VLOOKUP($A41,Merged_couplings!$B:$BU,MATCH(G$1,Merged_couplings!$B$1:$BU$1,0),FALSE)</f>
        <v>#N/A</v>
      </c>
      <c r="H41" s="258" t="e">
        <f>VLOOKUP($A41,Merged_couplings!$B:$BU,MATCH(H$1,Merged_couplings!$B$1:$BU$1,0),FALSE)</f>
        <v>#N/A</v>
      </c>
      <c r="I41" s="258" t="e">
        <f>VLOOKUP($A41,Merged_couplings!$B:$BU,MATCH(I$1,Merged_couplings!$B$1:$BU$1,0),FALSE)</f>
        <v>#N/A</v>
      </c>
      <c r="J41" s="258" t="e">
        <f>VLOOKUP($A41,Merged_couplings!$B:$BU,MATCH(J$1,Merged_couplings!$B$1:$BU$1,0),FALSE)</f>
        <v>#N/A</v>
      </c>
      <c r="K41" s="258" t="e">
        <f>VLOOKUP($A41,Merged_couplings!$B:$BU,MATCH(K$1,Merged_couplings!$B$1:$BU$1,0),FALSE)</f>
        <v>#N/A</v>
      </c>
      <c r="L41" s="258" t="e">
        <f>VLOOKUP($A41,Merged_couplings!$B:$BU,MATCH(L$1,Merged_couplings!$B$1:$BU$1,0),FALSE)</f>
        <v>#N/A</v>
      </c>
      <c r="M41" s="258" t="e">
        <f>VLOOKUP($A41,Merged_couplings!$B:$BU,MATCH(M$1,Merged_couplings!$B$1:$BU$1,0),FALSE)</f>
        <v>#N/A</v>
      </c>
      <c r="N41" s="258" t="e">
        <f>VLOOKUP($A41,Merged_couplings!$B:$BU,MATCH(N$1,Merged_couplings!$B$1:$BU$1,0),FALSE)</f>
        <v>#N/A</v>
      </c>
      <c r="O41" s="121" t="e">
        <f>IF(OR(B41="BIG",B41="BI-",B41="-IG"),VLOOKUP($A41,Merged_couplings!$B:$BU,MATCH(O$1,Merged_couplings!$B$1:$BU$1,0),FALSE),"")</f>
        <v>#N/A</v>
      </c>
      <c r="P41" s="120" t="e">
        <f>IF(OR(C41="BIG",C41="BI-",C41="-IG"),VLOOKUP($A41,Merged_couplings!$B:$BU,MATCH(P$1,Merged_couplings!$B$1:$BU$1,0),FALSE),"")</f>
        <v>#N/A</v>
      </c>
      <c r="Q41" s="120" t="e">
        <f>IF(OR(D41="BIG",D41="BI-",D41="-IG"),VLOOKUP($A41,Merged_couplings!$B:$BU,MATCH(Q$1,Merged_couplings!$B$1:$BU$1,0),FALSE),"")</f>
        <v>#N/A</v>
      </c>
      <c r="R41" s="120" t="e">
        <f t="shared" si="2"/>
        <v>#N/A</v>
      </c>
      <c r="S41" s="120" t="e">
        <f t="shared" si="2"/>
        <v>#N/A</v>
      </c>
      <c r="T41" s="120" t="e">
        <f t="shared" si="2"/>
        <v>#N/A</v>
      </c>
      <c r="U41" s="120" t="e">
        <f>IF(OR(H41="BIG",H41="BI-",H41="-IG"),VLOOKUP($A41,Merged_couplings!$B:$BU,MATCH(U$1,Merged_couplings!$B$1:$BU$1,0),FALSE),"")</f>
        <v>#N/A</v>
      </c>
      <c r="V41" s="120" t="e">
        <f>IF(OR(I41="BIG",I41="BI-",I41="-IG"),VLOOKUP($A41,Merged_couplings!$B:$BU,MATCH(V$1,Merged_couplings!$B$1:$BU$1,0),FALSE),"")</f>
        <v>#N/A</v>
      </c>
      <c r="W41" s="120" t="e">
        <f t="shared" si="3"/>
        <v>#N/A</v>
      </c>
      <c r="X41" s="120" t="e">
        <f>IF(OR(K41="BIG",K41="BI-",K41="-IG"),VLOOKUP($A41,Merged_couplings!$B:$BU,MATCH(X$1,Merged_couplings!$B$1:$BU$1,0),FALSE),"")</f>
        <v>#N/A</v>
      </c>
      <c r="Y41" s="120" t="e">
        <f>IF(OR(L41="BIG",L41="BI-",L41="-IG"),VLOOKUP($A41,Merged_couplings!$B:$BU,MATCH(Y$1,Merged_couplings!$B$1:$BU$1,0),FALSE),"")</f>
        <v>#N/A</v>
      </c>
      <c r="Z41" s="120" t="e">
        <f>IF(OR(M41="BIG",M41="BI-",M41="-IG"),VLOOKUP($A41,Merged_couplings!$B:$BU,MATCH(Z$1,Merged_couplings!$B$1:$BU$1,0),FALSE),"")</f>
        <v>#N/A</v>
      </c>
      <c r="AA41" s="120" t="e">
        <f>IF(OR(N41="BIG",N41="BI-",N41="-IG"),VLOOKUP($A41,Merged_couplings!$B:$BU,MATCH(AA$1,Merged_couplings!$B$1:$BU$1,0),FALSE),"")</f>
        <v>#N/A</v>
      </c>
      <c r="AB41" s="123" t="e" cm="1">
        <f t="array" ref="AB41">_xlfn.IFS(AND($O41&lt;&gt;"",P41&lt;&gt;""),ABS($O41-P41),AND($O41="",P41=""),"",OR($O41&lt;&gt;"",P41&lt;&gt;""),"-")</f>
        <v>#N/A</v>
      </c>
      <c r="AC41" s="122" t="e" cm="1">
        <f t="array" ref="AC41">_xlfn.IFS(AND($O41&lt;&gt;"",Q41&lt;&gt;""),ABS($O41-Q41),AND($O41="",Q41=""),"",OR($O41&lt;&gt;"",Q41&lt;&gt;""),"-")</f>
        <v>#N/A</v>
      </c>
      <c r="AD41" s="122" t="e" cm="1">
        <f t="array" ref="AD41">_xlfn.IFS(AND($O41&lt;&gt;"",R41&lt;&gt;""),ABS($O41-R41),AND($O41="",R41=""),"",OR($O41&lt;&gt;"",R41&lt;&gt;""),"-")</f>
        <v>#N/A</v>
      </c>
      <c r="AE41" s="122" t="e" cm="1">
        <f t="array" ref="AE41">_xlfn.IFS(AND($O41&lt;&gt;"",S41&lt;&gt;""),ABS($O41-S41),AND($O41="",S41=""),"",OR($O41&lt;&gt;"",S41&lt;&gt;""),"-")</f>
        <v>#N/A</v>
      </c>
      <c r="AF41" s="122" t="e" cm="1">
        <f t="array" ref="AF41">_xlfn.IFS(AND($O41&lt;&gt;"",T41&lt;&gt;""),ABS($O41-T41),AND($O41="",T41=""),"",OR($O41&lt;&gt;"",T41&lt;&gt;""),"-")</f>
        <v>#N/A</v>
      </c>
      <c r="AG41" s="122" t="e" cm="1">
        <f t="array" ref="AG41">_xlfn.IFS(AND($O41&lt;&gt;"",U41&lt;&gt;""),ABS($O41-U41),AND($O41="",U41=""),"",OR($O41&lt;&gt;"",U41&lt;&gt;""),"-")</f>
        <v>#N/A</v>
      </c>
      <c r="AH41" s="122" t="e" cm="1">
        <f t="array" ref="AH41">_xlfn.IFS(AND($O41&lt;&gt;"",V41&lt;&gt;""),ABS($O41-V41),AND($O41="",V41=""),"",OR($O41&lt;&gt;"",V41&lt;&gt;""),"-")</f>
        <v>#N/A</v>
      </c>
      <c r="AI41" s="122" t="e" cm="1">
        <f t="array" ref="AI41">_xlfn.IFS(AND($O41&lt;&gt;"",W41&lt;&gt;""),ABS($O41-W41),AND($O41="",W41=""),"",OR($O41&lt;&gt;"",W41&lt;&gt;""),"-")</f>
        <v>#N/A</v>
      </c>
      <c r="AJ41" s="122" t="e" cm="1">
        <f t="array" ref="AJ41">_xlfn.IFS(AND($O41&lt;&gt;"",X41&lt;&gt;""),ABS($O41-X41),AND($O41="",X41=""),"",OR($O41&lt;&gt;"",X41&lt;&gt;""),"-")</f>
        <v>#N/A</v>
      </c>
      <c r="AK41" s="122" t="e" cm="1">
        <f t="array" ref="AK41">_xlfn.IFS(AND($O41&lt;&gt;"",Y41&lt;&gt;""),ABS($O41-Y41),AND($O41="",Y41=""),"",OR($O41&lt;&gt;"",Y41&lt;&gt;""),"-")</f>
        <v>#N/A</v>
      </c>
      <c r="AL41" s="122" t="e" cm="1">
        <f t="array" ref="AL41">_xlfn.IFS(AND($O41&lt;&gt;"",Z41&lt;&gt;""),ABS($O41-Z41),AND($O41="",Z41=""),"",OR($O41&lt;&gt;"",Z41&lt;&gt;""),"-")</f>
        <v>#N/A</v>
      </c>
      <c r="AM41" s="122" t="e" cm="1">
        <f t="array" ref="AM41">_xlfn.IFS(AND($O41&lt;&gt;"",AA41&lt;&gt;""),ABS($O41-AA41),AND($O41="",AA41=""),"",OR($O41&lt;&gt;"",AA41&lt;&gt;""),"-")</f>
        <v>#N/A</v>
      </c>
      <c r="AN41" s="121" t="e" cm="1">
        <f t="array" ref="AN41">_xlfn.IFS(AND($P41&lt;&gt;"",Q41&lt;&gt;""),ABS($P41-Q41),AND($P41="",Q41=""),"",OR($P41&lt;&gt;"",Q41&lt;&gt;""),"-")</f>
        <v>#N/A</v>
      </c>
      <c r="AO41" s="120" t="e" cm="1">
        <f t="array" ref="AO41">_xlfn.IFS(AND($P41&lt;&gt;"",R41&lt;&gt;""),ABS($P41-R41),AND($P41="",R41=""),"",OR($P41&lt;&gt;"",R41&lt;&gt;""),"-")</f>
        <v>#N/A</v>
      </c>
      <c r="AP41" s="120" t="e" cm="1">
        <f t="array" ref="AP41">_xlfn.IFS(AND($P41&lt;&gt;"",S41&lt;&gt;""),ABS($P41-S41),AND($P41="",S41=""),"",OR($P41&lt;&gt;"",S41&lt;&gt;""),"-")</f>
        <v>#N/A</v>
      </c>
      <c r="AQ41" s="120" t="e" cm="1">
        <f t="array" ref="AQ41">_xlfn.IFS(AND($P41&lt;&gt;"",T41&lt;&gt;""),ABS($P41-T41),AND($P41="",T41=""),"",OR($P41&lt;&gt;"",T41&lt;&gt;""),"-")</f>
        <v>#N/A</v>
      </c>
      <c r="AR41" s="120" t="e" cm="1">
        <f t="array" ref="AR41">_xlfn.IFS(AND($P41&lt;&gt;"",U41&lt;&gt;""),ABS($P41-U41),AND($P41="",U41=""),"",OR($P41&lt;&gt;"",U41&lt;&gt;""),"-")</f>
        <v>#N/A</v>
      </c>
      <c r="AS41" s="120" t="e" cm="1">
        <f t="array" ref="AS41">_xlfn.IFS(AND($P41&lt;&gt;"",V41&lt;&gt;""),ABS($P41-V41),AND($P41="",V41=""),"",OR($P41&lt;&gt;"",V41&lt;&gt;""),"-")</f>
        <v>#N/A</v>
      </c>
      <c r="AT41" s="120" t="e" cm="1">
        <f t="array" ref="AT41">_xlfn.IFS(AND($P41&lt;&gt;"",W41&lt;&gt;""),ABS($P41-W41),AND($P41="",W41=""),"",OR($P41&lt;&gt;"",W41&lt;&gt;""),"-")</f>
        <v>#N/A</v>
      </c>
      <c r="AU41" s="120" t="e" cm="1">
        <f t="array" ref="AU41">_xlfn.IFS(AND($P41&lt;&gt;"",X41&lt;&gt;""),ABS($P41-X41),AND($P41="",X41=""),"",OR($P41&lt;&gt;"",X41&lt;&gt;""),"-")</f>
        <v>#N/A</v>
      </c>
      <c r="AV41" s="120" t="e" cm="1">
        <f t="array" ref="AV41">_xlfn.IFS(AND($P41&lt;&gt;"",Y41&lt;&gt;""),ABS($P41-Y41),AND($P41="",Y41=""),"",OR($P41&lt;&gt;"",Y41&lt;&gt;""),"-")</f>
        <v>#N/A</v>
      </c>
      <c r="AW41" s="120" t="e" cm="1">
        <f t="array" ref="AW41">_xlfn.IFS(AND($P41&lt;&gt;"",Z41&lt;&gt;""),ABS($P41-Z41),AND($P41="",Z41=""),"",OR($P41&lt;&gt;"",Z41&lt;&gt;""),"-")</f>
        <v>#N/A</v>
      </c>
      <c r="AX41" s="120" t="e" cm="1">
        <f t="array" ref="AX41">_xlfn.IFS(AND($P41&lt;&gt;"",AA41&lt;&gt;""),ABS($P41-AA41),AND($P41="",AA41=""),"",OR($P41&lt;&gt;"",AA41&lt;&gt;""),"-")</f>
        <v>#N/A</v>
      </c>
      <c r="AY41" s="121" t="e" cm="1">
        <f t="array" ref="AY41">_xlfn.IFS(AND($Q41&lt;&gt;"",R41&lt;&gt;""),ABS($Q41-R41),AND($Q41="",R41=""),"",OR($Q41&lt;&gt;"",R41&lt;&gt;""),"-")</f>
        <v>#N/A</v>
      </c>
      <c r="AZ41" s="334" t="e" cm="1">
        <f t="array" ref="AZ41">_xlfn.IFS(AND($Q41&lt;&gt;"",S41&lt;&gt;""),ABS($Q41-S41),AND($Q41="",S41=""),"",OR($Q41&lt;&gt;"",S41&lt;&gt;""),"-")</f>
        <v>#N/A</v>
      </c>
      <c r="BA41" s="334" t="e" cm="1">
        <f t="array" ref="BA41">_xlfn.IFS(AND($Q41&lt;&gt;"",T41&lt;&gt;""),ABS($Q41-T41),AND($Q41="",T41=""),"",OR($Q41&lt;&gt;"",T41&lt;&gt;""),"-")</f>
        <v>#N/A</v>
      </c>
      <c r="BB41" s="120" t="e" cm="1">
        <f t="array" ref="BB41">_xlfn.IFS(AND($Q41&lt;&gt;"",U41&lt;&gt;""),ABS($Q41-U41),AND($Q41="",U41=""),"",OR($Q41&lt;&gt;"",U41&lt;&gt;""),"-")</f>
        <v>#N/A</v>
      </c>
      <c r="BC41" s="120" t="e" cm="1">
        <f t="array" ref="BC41">_xlfn.IFS(AND($Q41&lt;&gt;"",V41&lt;&gt;""),ABS($Q41-V41),AND($Q41="",V41=""),"",OR($Q41&lt;&gt;"",V41&lt;&gt;""),"-")</f>
        <v>#N/A</v>
      </c>
      <c r="BD41" s="120" t="e" cm="1">
        <f t="array" ref="BD41">_xlfn.IFS(AND($Q41&lt;&gt;"",W41&lt;&gt;""),ABS($Q41-W41),AND($Q41="",W41=""),"",OR($Q41&lt;&gt;"",W41&lt;&gt;""),"-")</f>
        <v>#N/A</v>
      </c>
      <c r="BE41" s="120" t="e" cm="1">
        <f t="array" ref="BE41">_xlfn.IFS(AND($Q41&lt;&gt;"",X41&lt;&gt;""),ABS($Q41-X41),AND($Q41="",X41=""),"",OR($Q41&lt;&gt;"",X41&lt;&gt;""),"-")</f>
        <v>#N/A</v>
      </c>
      <c r="BF41" s="120" t="e" cm="1">
        <f t="array" ref="BF41">_xlfn.IFS(AND($Q41&lt;&gt;"",Y41&lt;&gt;""),ABS($Q41-Y41),AND($Q41="",Y41=""),"",OR($Q41&lt;&gt;"",Y41&lt;&gt;""),"-")</f>
        <v>#N/A</v>
      </c>
      <c r="BG41" s="120" t="e" cm="1">
        <f t="array" ref="BG41">_xlfn.IFS(AND($Q41&lt;&gt;"",Z41&lt;&gt;""),ABS($Q41-Z41),AND($Q41="",Z41=""),"",OR($Q41&lt;&gt;"",Z41&lt;&gt;""),"-")</f>
        <v>#N/A</v>
      </c>
      <c r="BH41" s="120" t="e" cm="1">
        <f t="array" ref="BH41">_xlfn.IFS(AND($Q41&lt;&gt;"",AA41&lt;&gt;""),ABS($Q41-AA41),AND($Q41="",AA41=""),"",OR($Q41&lt;&gt;"",AA41&lt;&gt;""),"-")</f>
        <v>#N/A</v>
      </c>
      <c r="BI41" s="121" t="e" cm="1">
        <f t="array" ref="BI41">_xlfn.IFS(AND($R41&lt;&gt;"",S41&lt;&gt;""),ABS($R41-S41),AND($R41="",S41=""),"",OR($R41&lt;&gt;"",S41&lt;&gt;""),"-")</f>
        <v>#N/A</v>
      </c>
      <c r="BJ41" s="120" t="e" cm="1">
        <f t="array" ref="BJ41">_xlfn.IFS(AND($R41&lt;&gt;"",T41&lt;&gt;""),ABS($R41-T41),AND($R41="",T41=""),"",OR($R41&lt;&gt;"",T41&lt;&gt;""),"-")</f>
        <v>#N/A</v>
      </c>
      <c r="BK41" s="334" t="e" cm="1">
        <f t="array" ref="BK41">_xlfn.IFS(AND($R41&lt;&gt;"",U41&lt;&gt;""),ABS($R41-U41),AND($R41="",U41=""),"",OR($R41&lt;&gt;"",U41&lt;&gt;""),"-")</f>
        <v>#N/A</v>
      </c>
      <c r="BL41" s="120" t="e" cm="1">
        <f t="array" ref="BL41">_xlfn.IFS(AND($R41&lt;&gt;"",V41&lt;&gt;""),ABS($R41-V41),AND($R41="",V41=""),"",OR($R41&lt;&gt;"",V41&lt;&gt;""),"-")</f>
        <v>#N/A</v>
      </c>
      <c r="BM41" s="120" t="e" cm="1">
        <f t="array" ref="BM41">_xlfn.IFS(AND($R41&lt;&gt;"",W41&lt;&gt;""),ABS($R41-W41),AND($R41="",W41=""),"",OR($R41&lt;&gt;"",W41&lt;&gt;""),"-")</f>
        <v>#N/A</v>
      </c>
      <c r="BN41" s="120" t="e" cm="1">
        <f t="array" ref="BN41">_xlfn.IFS(AND($R41&lt;&gt;"",X41&lt;&gt;""),ABS($R41-X41),AND($R41="",X41=""),"",OR($R41&lt;&gt;"",X41&lt;&gt;""),"-")</f>
        <v>#N/A</v>
      </c>
      <c r="BO41" s="120" t="e" cm="1">
        <f t="array" ref="BO41">_xlfn.IFS(AND($R41&lt;&gt;"",Y41&lt;&gt;""),ABS($R41-Y41),AND($R41="",Y41=""),"",OR($R41&lt;&gt;"",Y41&lt;&gt;""),"-")</f>
        <v>#N/A</v>
      </c>
      <c r="BP41" s="120" t="e" cm="1">
        <f t="array" ref="BP41">_xlfn.IFS(AND($R41&lt;&gt;"",Z41&lt;&gt;""),ABS($R41-Z41),AND($R41="",Z41=""),"",OR($R41&lt;&gt;"",Z41&lt;&gt;""),"-")</f>
        <v>#N/A</v>
      </c>
      <c r="BQ41" s="120" t="e" cm="1">
        <f t="array" ref="BQ41">_xlfn.IFS(AND($R41&lt;&gt;"",AA41&lt;&gt;""),ABS($R41-AA41),AND($R41="",AA41=""),"",OR($R41&lt;&gt;"",AA41&lt;&gt;""),"-")</f>
        <v>#N/A</v>
      </c>
      <c r="BR41" s="121" t="e" cm="1">
        <f t="array" ref="BR41">_xlfn.IFS(AND($S41&lt;&gt;"",T41&lt;&gt;""),ABS($S41-T41),AND($S41="",T41=""),"",OR($S41&lt;&gt;"",T41&lt;&gt;""),"-")</f>
        <v>#N/A</v>
      </c>
      <c r="BS41" s="334" t="e" cm="1">
        <f t="array" ref="BS41">_xlfn.IFS(AND($S41&lt;&gt;"",U41&lt;&gt;""),ABS($S41-U41),AND($S41="",U41=""),"",OR($S41&lt;&gt;"",U41&lt;&gt;""),"-")</f>
        <v>#N/A</v>
      </c>
      <c r="BT41" s="120" t="e" cm="1">
        <f t="array" ref="BT41">_xlfn.IFS(AND($S41&lt;&gt;"",V41&lt;&gt;""),ABS($S41-V41),AND($S41="",V41=""),"",OR($S41&lt;&gt;"",V41&lt;&gt;""),"-")</f>
        <v>#N/A</v>
      </c>
      <c r="BU41" s="120" t="e" cm="1">
        <f t="array" ref="BU41">_xlfn.IFS(AND($S41&lt;&gt;"",W41&lt;&gt;""),ABS($S41-W41),AND($S41="",W41=""),"",OR($S41&lt;&gt;"",W41&lt;&gt;""),"-")</f>
        <v>#N/A</v>
      </c>
      <c r="BV41" s="120" t="e" cm="1">
        <f t="array" ref="BV41">_xlfn.IFS(AND($S41&lt;&gt;"",X41&lt;&gt;""),ABS($S41-X41),AND($S41="",X41=""),"",OR($S41&lt;&gt;"",X41&lt;&gt;""),"-")</f>
        <v>#N/A</v>
      </c>
      <c r="BW41" s="120" t="e" cm="1">
        <f t="array" ref="BW41">_xlfn.IFS(AND($S41&lt;&gt;"",Y41&lt;&gt;""),ABS($S41-Y41),AND($S41="",Y41=""),"",OR($S41&lt;&gt;"",Y41&lt;&gt;""),"-")</f>
        <v>#N/A</v>
      </c>
      <c r="BX41" s="120" t="e" cm="1">
        <f t="array" ref="BX41">_xlfn.IFS(AND($S41&lt;&gt;"",Z41&lt;&gt;""),ABS($S41-Z41),AND($S41="",Z41=""),"",OR($S41&lt;&gt;"",Z41&lt;&gt;""),"-")</f>
        <v>#N/A</v>
      </c>
      <c r="BY41" s="120" t="e" cm="1">
        <f t="array" ref="BY41">_xlfn.IFS(AND($S41&lt;&gt;"",AA41&lt;&gt;""),ABS($S41-AA41),AND($S41="",AA41=""),"",OR($S41&lt;&gt;"",AA41&lt;&gt;""),"-")</f>
        <v>#N/A</v>
      </c>
      <c r="BZ41" s="121" t="e" cm="1">
        <f t="array" ref="BZ41">_xlfn.IFS(AND($T41&lt;&gt;"",U41&lt;&gt;""),ABS($T41-U41),AND($T41="",U41=""),"",OR($T41&lt;&gt;"",U41&lt;&gt;""),"-")</f>
        <v>#N/A</v>
      </c>
      <c r="CA41" s="120" t="e" cm="1">
        <f t="array" ref="CA41">_xlfn.IFS(AND($T41&lt;&gt;"",V41&lt;&gt;""),ABS($T41-V41),AND($T41="",V41=""),"",OR($T41&lt;&gt;"",V41&lt;&gt;""),"-")</f>
        <v>#N/A</v>
      </c>
      <c r="CB41" s="120" t="e" cm="1">
        <f t="array" ref="CB41">_xlfn.IFS(AND($T41&lt;&gt;"",W41&lt;&gt;""),ABS($T41-W41),AND($T41="",W41=""),"",OR($T41&lt;&gt;"",W41&lt;&gt;""),"-")</f>
        <v>#N/A</v>
      </c>
      <c r="CC41" s="120" t="e" cm="1">
        <f t="array" ref="CC41">_xlfn.IFS(AND($T41&lt;&gt;"",X41&lt;&gt;""),ABS($T41-X41),AND($T41="",X41=""),"",OR($T41&lt;&gt;"",X41&lt;&gt;""),"-")</f>
        <v>#N/A</v>
      </c>
      <c r="CD41" s="120" t="e" cm="1">
        <f t="array" ref="CD41">_xlfn.IFS(AND($T41&lt;&gt;"",Y41&lt;&gt;""),ABS($T41-Y41),AND($T41="",Y41=""),"",OR($T41&lt;&gt;"",Y41&lt;&gt;""),"-")</f>
        <v>#N/A</v>
      </c>
      <c r="CE41" s="120" t="e" cm="1">
        <f t="array" ref="CE41">_xlfn.IFS(AND($T41&lt;&gt;"",Z41&lt;&gt;""),ABS($T41-Z41),AND($T41="",Z41=""),"",OR($T41&lt;&gt;"",Z41&lt;&gt;""),"-")</f>
        <v>#N/A</v>
      </c>
      <c r="CF41" s="120" t="e" cm="1">
        <f t="array" ref="CF41">_xlfn.IFS(AND($T41&lt;&gt;"",AA41&lt;&gt;""),ABS($T41-AA41),AND($T41="",AA41=""),"",OR($T41&lt;&gt;"",AA41&lt;&gt;""),"-")</f>
        <v>#N/A</v>
      </c>
      <c r="CG41" s="121" t="e" cm="1">
        <f t="array" ref="CG41">_xlfn.IFS(AND($U41&lt;&gt;"",V41&lt;&gt;""),ABS($U41-V41),AND($U41="",V41=""),"",OR($U41&lt;&gt;"",V41&lt;&gt;""),"-")</f>
        <v>#N/A</v>
      </c>
      <c r="CH41" s="120" t="e" cm="1">
        <f t="array" ref="CH41">_xlfn.IFS(AND($U41&lt;&gt;"",W41&lt;&gt;""),ABS($U41-W41),AND($U41="",W41=""),"",OR($U41&lt;&gt;"",W41&lt;&gt;""),"-")</f>
        <v>#N/A</v>
      </c>
      <c r="CI41" s="120" t="e" cm="1">
        <f t="array" ref="CI41">_xlfn.IFS(AND($U41&lt;&gt;"",X41&lt;&gt;""),ABS($U41-X41),AND($U41="",X41=""),"",OR($U41&lt;&gt;"",X41&lt;&gt;""),"-")</f>
        <v>#N/A</v>
      </c>
      <c r="CJ41" s="120" t="e" cm="1">
        <f t="array" ref="CJ41">_xlfn.IFS(AND($U41&lt;&gt;"",Y41&lt;&gt;""),ABS($U41-Y41),AND($U41="",Y41=""),"",OR($U41&lt;&gt;"",Y41&lt;&gt;""),"-")</f>
        <v>#N/A</v>
      </c>
      <c r="CK41" s="120" t="e" cm="1">
        <f t="array" ref="CK41">_xlfn.IFS(AND($U41&lt;&gt;"",Z41&lt;&gt;""),ABS($U41-Z41),AND($U41="",Z41=""),"",OR($U41&lt;&gt;"",Z41&lt;&gt;""),"-")</f>
        <v>#N/A</v>
      </c>
      <c r="CL41" s="120" t="e" cm="1">
        <f t="array" ref="CL41">_xlfn.IFS(AND($U41&lt;&gt;"",AA41&lt;&gt;""),ABS($U41-AA41),AND($U41="",AA41=""),"",OR($U41&lt;&gt;"",AA41&lt;&gt;""),"-")</f>
        <v>#N/A</v>
      </c>
      <c r="CM41" s="121" t="e" cm="1">
        <f t="array" ref="CM41">_xlfn.IFS(AND($V41&lt;&gt;"",W41&lt;&gt;""),ABS($V41-W41),AND($V41="",W41=""),"",OR($V41&lt;&gt;"",W41&lt;&gt;""),"-")</f>
        <v>#N/A</v>
      </c>
      <c r="CN41" s="120" t="e" cm="1">
        <f t="array" ref="CN41">_xlfn.IFS(AND($V41&lt;&gt;"",X41&lt;&gt;""),ABS($V41-X41),AND($V41="",X41=""),"",OR($V41&lt;&gt;"",X41&lt;&gt;""),"-")</f>
        <v>#N/A</v>
      </c>
      <c r="CO41" s="120" t="e" cm="1">
        <f t="array" ref="CO41">_xlfn.IFS(AND($V41&lt;&gt;"",Y41&lt;&gt;""),ABS($V41-Y41),AND($V41="",Y41=""),"",OR($V41&lt;&gt;"",Y41&lt;&gt;""),"-")</f>
        <v>#N/A</v>
      </c>
      <c r="CP41" s="120" t="e" cm="1">
        <f t="array" ref="CP41">_xlfn.IFS(AND($V41&lt;&gt;"",Z41&lt;&gt;""),ABS($V41-Z41),AND($V41="",Z41=""),"",OR($V41&lt;&gt;"",Z41&lt;&gt;""),"-")</f>
        <v>#N/A</v>
      </c>
      <c r="CQ41" s="120" t="e" cm="1">
        <f t="array" ref="CQ41">_xlfn.IFS(AND($V41&lt;&gt;"",AA41&lt;&gt;""),ABS($V41-AA41),AND($V41="",AA41=""),"",OR($V41&lt;&gt;"",AA41&lt;&gt;""),"-")</f>
        <v>#N/A</v>
      </c>
      <c r="CR41" s="121" t="e" cm="1">
        <f t="array" ref="CR41">_xlfn.IFS(AND($W41&lt;&gt;"",X41&lt;&gt;""),ABS($W41-X41),AND($W41="",X41=""),"",OR($W41&lt;&gt;"",X41&lt;&gt;""),"-")</f>
        <v>#N/A</v>
      </c>
      <c r="CS41" s="120" t="e" cm="1">
        <f t="array" ref="CS41">_xlfn.IFS(AND($W41&lt;&gt;"",Y41&lt;&gt;""),ABS($W41-Y41),AND($W41="",Y41=""),"",OR($W41&lt;&gt;"",Y41&lt;&gt;""),"-")</f>
        <v>#N/A</v>
      </c>
      <c r="CT41" s="120" t="e" cm="1">
        <f t="array" ref="CT41">_xlfn.IFS(AND($W41&lt;&gt;"",Z41&lt;&gt;""),ABS($W41-Z41),AND($W41="",Z41=""),"",OR($W41&lt;&gt;"",Z41&lt;&gt;""),"-")</f>
        <v>#N/A</v>
      </c>
      <c r="CU41" s="120" t="e" cm="1">
        <f t="array" ref="CU41">_xlfn.IFS(AND($W41&lt;&gt;"",AA41&lt;&gt;""),ABS($W41-AA41),AND($W41="",AA41=""),"",OR($W41&lt;&gt;"",AA41&lt;&gt;""),"-")</f>
        <v>#N/A</v>
      </c>
      <c r="CV41" s="121" t="e" cm="1">
        <f t="array" ref="CV41">_xlfn.IFS(AND($X41&lt;&gt;"",Y41&lt;&gt;""),ABS($X41-Y41),AND($X41="",Y41=""),"",OR($X41&lt;&gt;"",Y41&lt;&gt;""),"-")</f>
        <v>#N/A</v>
      </c>
      <c r="CW41" s="120" t="e" cm="1">
        <f t="array" ref="CW41">_xlfn.IFS(AND($X41&lt;&gt;"",Z41&lt;&gt;""),ABS($X41-Z41),AND($X41="",Z41=""),"",OR($X41&lt;&gt;"",Z41&lt;&gt;""),"-")</f>
        <v>#N/A</v>
      </c>
      <c r="CX41" s="120" t="e" cm="1">
        <f t="array" ref="CX41">_xlfn.IFS(AND($X41&lt;&gt;"",AA41&lt;&gt;""),ABS($X41-AA41),AND($X41="",AA41=""),"",OR($X41&lt;&gt;"",AA41&lt;&gt;""),"-")</f>
        <v>#N/A</v>
      </c>
      <c r="CY41" s="121" t="e" cm="1">
        <f t="array" ref="CY41">_xlfn.IFS(AND($Y41&lt;&gt;"",Z41&lt;&gt;""),ABS($Y41-Z41),AND($Y41="",Z41=""),"",OR($Y41&lt;&gt;"",Z41&lt;&gt;""),"-")</f>
        <v>#N/A</v>
      </c>
      <c r="CZ41" s="120" t="e" cm="1">
        <f t="array" ref="CZ41">_xlfn.IFS(AND($Y41&lt;&gt;"",AA41&lt;&gt;""),ABS($Y41-AA41),AND($Y41="",AA41=""),"",OR($Y41&lt;&gt;"",AA41&lt;&gt;""),"-")</f>
        <v>#N/A</v>
      </c>
      <c r="DA41" s="121" t="e" cm="1">
        <f t="array" ref="DA41">_xlfn.IFS(AND($Z41&lt;&gt;"",AA41&lt;&gt;""),ABS($Z41-AA41),AND($Z41="",AA41=""),"",OR($Z41&lt;&gt;"",AA41&lt;&gt;""),"-")</f>
        <v>#N/A</v>
      </c>
    </row>
    <row r="42" spans="1:105" x14ac:dyDescent="0.2">
      <c r="A42" s="260" t="s">
        <v>169</v>
      </c>
      <c r="B42" s="259" t="str">
        <f>VLOOKUP($A42,Merged_couplings!$B:$BU,MATCH(B$1,Merged_couplings!$B$1:$BU$1,0),FALSE)</f>
        <v>-IG</v>
      </c>
      <c r="C42" s="258" t="str">
        <f>VLOOKUP($A42,Merged_couplings!$B:$BU,MATCH(C$1,Merged_couplings!$B$1:$BU$1,0),FALSE)</f>
        <v>-IG</v>
      </c>
      <c r="D42" s="258" t="str">
        <f>VLOOKUP($A42,Merged_couplings!$B:$BU,MATCH(D$1,Merged_couplings!$B$1:$BU$1,0),FALSE)</f>
        <v>---</v>
      </c>
      <c r="E42" s="258" t="str">
        <f>VLOOKUP($A42,Merged_couplings!$B:$BU,MATCH(E$1,Merged_couplings!$B$1:$BU$1,0),FALSE)</f>
        <v>---</v>
      </c>
      <c r="F42" s="258" t="str">
        <f>VLOOKUP($A42,Merged_couplings!$B:$BU,MATCH(F$1,Merged_couplings!$B$1:$BU$1,0),FALSE)</f>
        <v>---</v>
      </c>
      <c r="G42" s="258" t="str">
        <f>VLOOKUP($A42,Merged_couplings!$B:$BU,MATCH(G$1,Merged_couplings!$B$1:$BU$1,0),FALSE)</f>
        <v>---</v>
      </c>
      <c r="H42" s="258" t="str">
        <f>VLOOKUP($A42,Merged_couplings!$B:$BU,MATCH(H$1,Merged_couplings!$B$1:$BU$1,0),FALSE)</f>
        <v>---</v>
      </c>
      <c r="I42" s="258" t="str">
        <f>VLOOKUP($A42,Merged_couplings!$B:$BU,MATCH(I$1,Merged_couplings!$B$1:$BU$1,0),FALSE)</f>
        <v>-I-</v>
      </c>
      <c r="J42" s="258" t="str">
        <f>VLOOKUP($A42,Merged_couplings!$B:$BU,MATCH(J$1,Merged_couplings!$B$1:$BU$1,0),FALSE)</f>
        <v>-I-</v>
      </c>
      <c r="K42" s="258" t="str">
        <f>VLOOKUP($A42,Merged_couplings!$B:$BU,MATCH(K$1,Merged_couplings!$B$1:$BU$1,0),FALSE)</f>
        <v>-I-</v>
      </c>
      <c r="L42" s="258" t="str">
        <f>VLOOKUP($A42,Merged_couplings!$B:$BU,MATCH(L$1,Merged_couplings!$B$1:$BU$1,0),FALSE)</f>
        <v>---</v>
      </c>
      <c r="M42" s="258" t="str">
        <f>VLOOKUP($A42,Merged_couplings!$B:$BU,MATCH(M$1,Merged_couplings!$B$1:$BU$1,0),FALSE)</f>
        <v>-I-</v>
      </c>
      <c r="N42" s="258" t="str">
        <f>VLOOKUP($A42,Merged_couplings!$B:$BU,MATCH(N$1,Merged_couplings!$B$1:$BU$1,0),FALSE)</f>
        <v>-I-</v>
      </c>
      <c r="O42" s="121">
        <f>IF(OR(B42="BIG",B42="BI-",B42="-IG"),VLOOKUP($A42,Merged_couplings!$B:$BU,MATCH(O$1,Merged_couplings!$B$1:$BU$1,0),FALSE),"")</f>
        <v>9.6464644632135297</v>
      </c>
      <c r="P42" s="120">
        <f>IF(OR(C42="BIG",C42="BI-",C42="-IG"),VLOOKUP($A42,Merged_couplings!$B:$BU,MATCH(P$1,Merged_couplings!$B$1:$BU$1,0),FALSE),"")</f>
        <v>9.4967095241708375</v>
      </c>
      <c r="Q42" s="120" t="str">
        <f>IF(OR(D42="BIG",D42="BI-",D42="-IG"),VLOOKUP($A42,Merged_couplings!$B:$BU,MATCH(Q$1,Merged_couplings!$B$1:$BU$1,0),FALSE),"")</f>
        <v/>
      </c>
      <c r="R42" s="120" t="str">
        <f t="shared" ref="R42:T61" si="4">Q42</f>
        <v/>
      </c>
      <c r="S42" s="120" t="str">
        <f t="shared" si="4"/>
        <v/>
      </c>
      <c r="T42" s="120" t="str">
        <f t="shared" si="4"/>
        <v/>
      </c>
      <c r="U42" s="120" t="str">
        <f>IF(OR(H42="BIG",H42="BI-",H42="-IG"),VLOOKUP($A42,Merged_couplings!$B:$BU,MATCH(U$1,Merged_couplings!$B$1:$BU$1,0),FALSE),"")</f>
        <v/>
      </c>
      <c r="V42" s="120" t="str">
        <f>IF(OR(I42="BIG",I42="BI-",I42="-IG"),VLOOKUP($A42,Merged_couplings!$B:$BU,MATCH(V$1,Merged_couplings!$B$1:$BU$1,0),FALSE),"")</f>
        <v/>
      </c>
      <c r="W42" s="120" t="str">
        <f t="shared" si="3"/>
        <v/>
      </c>
      <c r="X42" s="120" t="str">
        <f>IF(OR(K42="BIG",K42="BI-",K42="-IG"),VLOOKUP($A42,Merged_couplings!$B:$BU,MATCH(X$1,Merged_couplings!$B$1:$BU$1,0),FALSE),"")</f>
        <v/>
      </c>
      <c r="Y42" s="120" t="str">
        <f>IF(OR(L42="BIG",L42="BI-",L42="-IG"),VLOOKUP($A42,Merged_couplings!$B:$BU,MATCH(Y$1,Merged_couplings!$B$1:$BU$1,0),FALSE),"")</f>
        <v/>
      </c>
      <c r="Z42" s="120" t="str">
        <f>IF(OR(M42="BIG",M42="BI-",M42="-IG"),VLOOKUP($A42,Merged_couplings!$B:$BU,MATCH(Z$1,Merged_couplings!$B$1:$BU$1,0),FALSE),"")</f>
        <v/>
      </c>
      <c r="AA42" s="120" t="str">
        <f>IF(OR(N42="BIG",N42="BI-",N42="-IG"),VLOOKUP($A42,Merged_couplings!$B:$BU,MATCH(AA$1,Merged_couplings!$B$1:$BU$1,0),FALSE),"")</f>
        <v/>
      </c>
      <c r="AB42" s="123" cm="1">
        <f t="array" ref="AB42">_xlfn.IFS(AND($O42&lt;&gt;"",P42&lt;&gt;""),ABS($O42-P42),AND($O42="",P42=""),"",OR($O42&lt;&gt;"",P42&lt;&gt;""),"-")</f>
        <v>0.14975493904269221</v>
      </c>
      <c r="AC42" s="122" t="str" cm="1">
        <f t="array" ref="AC42">_xlfn.IFS(AND($O42&lt;&gt;"",Q42&lt;&gt;""),ABS($O42-Q42),AND($O42="",Q42=""),"",OR($O42&lt;&gt;"",Q42&lt;&gt;""),"-")</f>
        <v>-</v>
      </c>
      <c r="AD42" s="122" t="str" cm="1">
        <f t="array" ref="AD42">_xlfn.IFS(AND($O42&lt;&gt;"",R42&lt;&gt;""),ABS($O42-R42),AND($O42="",R42=""),"",OR($O42&lt;&gt;"",R42&lt;&gt;""),"-")</f>
        <v>-</v>
      </c>
      <c r="AE42" s="122" t="str" cm="1">
        <f t="array" ref="AE42">_xlfn.IFS(AND($O42&lt;&gt;"",S42&lt;&gt;""),ABS($O42-S42),AND($O42="",S42=""),"",OR($O42&lt;&gt;"",S42&lt;&gt;""),"-")</f>
        <v>-</v>
      </c>
      <c r="AF42" s="122" t="str" cm="1">
        <f t="array" ref="AF42">_xlfn.IFS(AND($O42&lt;&gt;"",T42&lt;&gt;""),ABS($O42-T42),AND($O42="",T42=""),"",OR($O42&lt;&gt;"",T42&lt;&gt;""),"-")</f>
        <v>-</v>
      </c>
      <c r="AG42" s="122" t="str" cm="1">
        <f t="array" ref="AG42">_xlfn.IFS(AND($O42&lt;&gt;"",U42&lt;&gt;""),ABS($O42-U42),AND($O42="",U42=""),"",OR($O42&lt;&gt;"",U42&lt;&gt;""),"-")</f>
        <v>-</v>
      </c>
      <c r="AH42" s="122" t="str" cm="1">
        <f t="array" ref="AH42">_xlfn.IFS(AND($O42&lt;&gt;"",V42&lt;&gt;""),ABS($O42-V42),AND($O42="",V42=""),"",OR($O42&lt;&gt;"",V42&lt;&gt;""),"-")</f>
        <v>-</v>
      </c>
      <c r="AI42" s="122" t="str" cm="1">
        <f t="array" ref="AI42">_xlfn.IFS(AND($O42&lt;&gt;"",W42&lt;&gt;""),ABS($O42-W42),AND($O42="",W42=""),"",OR($O42&lt;&gt;"",W42&lt;&gt;""),"-")</f>
        <v>-</v>
      </c>
      <c r="AJ42" s="122" t="str" cm="1">
        <f t="array" ref="AJ42">_xlfn.IFS(AND($O42&lt;&gt;"",X42&lt;&gt;""),ABS($O42-X42),AND($O42="",X42=""),"",OR($O42&lt;&gt;"",X42&lt;&gt;""),"-")</f>
        <v>-</v>
      </c>
      <c r="AK42" s="122" t="str" cm="1">
        <f t="array" ref="AK42">_xlfn.IFS(AND($O42&lt;&gt;"",Y42&lt;&gt;""),ABS($O42-Y42),AND($O42="",Y42=""),"",OR($O42&lt;&gt;"",Y42&lt;&gt;""),"-")</f>
        <v>-</v>
      </c>
      <c r="AL42" s="122" t="str" cm="1">
        <f t="array" ref="AL42">_xlfn.IFS(AND($O42&lt;&gt;"",Z42&lt;&gt;""),ABS($O42-Z42),AND($O42="",Z42=""),"",OR($O42&lt;&gt;"",Z42&lt;&gt;""),"-")</f>
        <v>-</v>
      </c>
      <c r="AM42" s="122" t="str" cm="1">
        <f t="array" ref="AM42">_xlfn.IFS(AND($O42&lt;&gt;"",AA42&lt;&gt;""),ABS($O42-AA42),AND($O42="",AA42=""),"",OR($O42&lt;&gt;"",AA42&lt;&gt;""),"-")</f>
        <v>-</v>
      </c>
      <c r="AN42" s="121" t="str" cm="1">
        <f t="array" ref="AN42">_xlfn.IFS(AND($P42&lt;&gt;"",Q42&lt;&gt;""),ABS($P42-Q42),AND($P42="",Q42=""),"",OR($P42&lt;&gt;"",Q42&lt;&gt;""),"-")</f>
        <v>-</v>
      </c>
      <c r="AO42" s="120" t="str" cm="1">
        <f t="array" ref="AO42">_xlfn.IFS(AND($P42&lt;&gt;"",R42&lt;&gt;""),ABS($P42-R42),AND($P42="",R42=""),"",OR($P42&lt;&gt;"",R42&lt;&gt;""),"-")</f>
        <v>-</v>
      </c>
      <c r="AP42" s="120" t="str" cm="1">
        <f t="array" ref="AP42">_xlfn.IFS(AND($P42&lt;&gt;"",S42&lt;&gt;""),ABS($P42-S42),AND($P42="",S42=""),"",OR($P42&lt;&gt;"",S42&lt;&gt;""),"-")</f>
        <v>-</v>
      </c>
      <c r="AQ42" s="120" t="str" cm="1">
        <f t="array" ref="AQ42">_xlfn.IFS(AND($P42&lt;&gt;"",T42&lt;&gt;""),ABS($P42-T42),AND($P42="",T42=""),"",OR($P42&lt;&gt;"",T42&lt;&gt;""),"-")</f>
        <v>-</v>
      </c>
      <c r="AR42" s="120" t="str" cm="1">
        <f t="array" ref="AR42">_xlfn.IFS(AND($P42&lt;&gt;"",U42&lt;&gt;""),ABS($P42-U42),AND($P42="",U42=""),"",OR($P42&lt;&gt;"",U42&lt;&gt;""),"-")</f>
        <v>-</v>
      </c>
      <c r="AS42" s="120" t="str" cm="1">
        <f t="array" ref="AS42">_xlfn.IFS(AND($P42&lt;&gt;"",V42&lt;&gt;""),ABS($P42-V42),AND($P42="",V42=""),"",OR($P42&lt;&gt;"",V42&lt;&gt;""),"-")</f>
        <v>-</v>
      </c>
      <c r="AT42" s="120" t="str" cm="1">
        <f t="array" ref="AT42">_xlfn.IFS(AND($P42&lt;&gt;"",W42&lt;&gt;""),ABS($P42-W42),AND($P42="",W42=""),"",OR($P42&lt;&gt;"",W42&lt;&gt;""),"-")</f>
        <v>-</v>
      </c>
      <c r="AU42" s="120" t="str" cm="1">
        <f t="array" ref="AU42">_xlfn.IFS(AND($P42&lt;&gt;"",X42&lt;&gt;""),ABS($P42-X42),AND($P42="",X42=""),"",OR($P42&lt;&gt;"",X42&lt;&gt;""),"-")</f>
        <v>-</v>
      </c>
      <c r="AV42" s="120" t="str" cm="1">
        <f t="array" ref="AV42">_xlfn.IFS(AND($P42&lt;&gt;"",Y42&lt;&gt;""),ABS($P42-Y42),AND($P42="",Y42=""),"",OR($P42&lt;&gt;"",Y42&lt;&gt;""),"-")</f>
        <v>-</v>
      </c>
      <c r="AW42" s="120" t="str" cm="1">
        <f t="array" ref="AW42">_xlfn.IFS(AND($P42&lt;&gt;"",Z42&lt;&gt;""),ABS($P42-Z42),AND($P42="",Z42=""),"",OR($P42&lt;&gt;"",Z42&lt;&gt;""),"-")</f>
        <v>-</v>
      </c>
      <c r="AX42" s="120" t="str" cm="1">
        <f t="array" ref="AX42">_xlfn.IFS(AND($P42&lt;&gt;"",AA42&lt;&gt;""),ABS($P42-AA42),AND($P42="",AA42=""),"",OR($P42&lt;&gt;"",AA42&lt;&gt;""),"-")</f>
        <v>-</v>
      </c>
      <c r="AY42" s="121" t="str" cm="1">
        <f t="array" ref="AY42">_xlfn.IFS(AND($Q42&lt;&gt;"",R42&lt;&gt;""),ABS($Q42-R42),AND($Q42="",R42=""),"",OR($Q42&lt;&gt;"",R42&lt;&gt;""),"-")</f>
        <v/>
      </c>
      <c r="AZ42" s="334" t="str" cm="1">
        <f t="array" ref="AZ42">_xlfn.IFS(AND($Q42&lt;&gt;"",S42&lt;&gt;""),ABS($Q42-S42),AND($Q42="",S42=""),"",OR($Q42&lt;&gt;"",S42&lt;&gt;""),"-")</f>
        <v/>
      </c>
      <c r="BA42" s="334" t="str" cm="1">
        <f t="array" ref="BA42">_xlfn.IFS(AND($Q42&lt;&gt;"",T42&lt;&gt;""),ABS($Q42-T42),AND($Q42="",T42=""),"",OR($Q42&lt;&gt;"",T42&lt;&gt;""),"-")</f>
        <v/>
      </c>
      <c r="BB42" s="120" t="str" cm="1">
        <f t="array" ref="BB42">_xlfn.IFS(AND($Q42&lt;&gt;"",U42&lt;&gt;""),ABS($Q42-U42),AND($Q42="",U42=""),"",OR($Q42&lt;&gt;"",U42&lt;&gt;""),"-")</f>
        <v/>
      </c>
      <c r="BC42" s="120" t="str" cm="1">
        <f t="array" ref="BC42">_xlfn.IFS(AND($Q42&lt;&gt;"",V42&lt;&gt;""),ABS($Q42-V42),AND($Q42="",V42=""),"",OR($Q42&lt;&gt;"",V42&lt;&gt;""),"-")</f>
        <v/>
      </c>
      <c r="BD42" s="120" t="str" cm="1">
        <f t="array" ref="BD42">_xlfn.IFS(AND($Q42&lt;&gt;"",W42&lt;&gt;""),ABS($Q42-W42),AND($Q42="",W42=""),"",OR($Q42&lt;&gt;"",W42&lt;&gt;""),"-")</f>
        <v/>
      </c>
      <c r="BE42" s="120" t="str" cm="1">
        <f t="array" ref="BE42">_xlfn.IFS(AND($Q42&lt;&gt;"",X42&lt;&gt;""),ABS($Q42-X42),AND($Q42="",X42=""),"",OR($Q42&lt;&gt;"",X42&lt;&gt;""),"-")</f>
        <v/>
      </c>
      <c r="BF42" s="120" t="str" cm="1">
        <f t="array" ref="BF42">_xlfn.IFS(AND($Q42&lt;&gt;"",Y42&lt;&gt;""),ABS($Q42-Y42),AND($Q42="",Y42=""),"",OR($Q42&lt;&gt;"",Y42&lt;&gt;""),"-")</f>
        <v/>
      </c>
      <c r="BG42" s="120" t="str" cm="1">
        <f t="array" ref="BG42">_xlfn.IFS(AND($Q42&lt;&gt;"",Z42&lt;&gt;""),ABS($Q42-Z42),AND($Q42="",Z42=""),"",OR($Q42&lt;&gt;"",Z42&lt;&gt;""),"-")</f>
        <v/>
      </c>
      <c r="BH42" s="120" t="str" cm="1">
        <f t="array" ref="BH42">_xlfn.IFS(AND($Q42&lt;&gt;"",AA42&lt;&gt;""),ABS($Q42-AA42),AND($Q42="",AA42=""),"",OR($Q42&lt;&gt;"",AA42&lt;&gt;""),"-")</f>
        <v/>
      </c>
      <c r="BI42" s="121" t="str" cm="1">
        <f t="array" ref="BI42">_xlfn.IFS(AND($R42&lt;&gt;"",S42&lt;&gt;""),ABS($R42-S42),AND($R42="",S42=""),"",OR($R42&lt;&gt;"",S42&lt;&gt;""),"-")</f>
        <v/>
      </c>
      <c r="BJ42" s="120" t="str" cm="1">
        <f t="array" ref="BJ42">_xlfn.IFS(AND($R42&lt;&gt;"",T42&lt;&gt;""),ABS($R42-T42),AND($R42="",T42=""),"",OR($R42&lt;&gt;"",T42&lt;&gt;""),"-")</f>
        <v/>
      </c>
      <c r="BK42" s="334" t="str" cm="1">
        <f t="array" ref="BK42">_xlfn.IFS(AND($R42&lt;&gt;"",U42&lt;&gt;""),ABS($R42-U42),AND($R42="",U42=""),"",OR($R42&lt;&gt;"",U42&lt;&gt;""),"-")</f>
        <v/>
      </c>
      <c r="BL42" s="120" t="str" cm="1">
        <f t="array" ref="BL42">_xlfn.IFS(AND($R42&lt;&gt;"",V42&lt;&gt;""),ABS($R42-V42),AND($R42="",V42=""),"",OR($R42&lt;&gt;"",V42&lt;&gt;""),"-")</f>
        <v/>
      </c>
      <c r="BM42" s="120" t="str" cm="1">
        <f t="array" ref="BM42">_xlfn.IFS(AND($R42&lt;&gt;"",W42&lt;&gt;""),ABS($R42-W42),AND($R42="",W42=""),"",OR($R42&lt;&gt;"",W42&lt;&gt;""),"-")</f>
        <v/>
      </c>
      <c r="BN42" s="120" t="str" cm="1">
        <f t="array" ref="BN42">_xlfn.IFS(AND($R42&lt;&gt;"",X42&lt;&gt;""),ABS($R42-X42),AND($R42="",X42=""),"",OR($R42&lt;&gt;"",X42&lt;&gt;""),"-")</f>
        <v/>
      </c>
      <c r="BO42" s="120" t="str" cm="1">
        <f t="array" ref="BO42">_xlfn.IFS(AND($R42&lt;&gt;"",Y42&lt;&gt;""),ABS($R42-Y42),AND($R42="",Y42=""),"",OR($R42&lt;&gt;"",Y42&lt;&gt;""),"-")</f>
        <v/>
      </c>
      <c r="BP42" s="120" t="str" cm="1">
        <f t="array" ref="BP42">_xlfn.IFS(AND($R42&lt;&gt;"",Z42&lt;&gt;""),ABS($R42-Z42),AND($R42="",Z42=""),"",OR($R42&lt;&gt;"",Z42&lt;&gt;""),"-")</f>
        <v/>
      </c>
      <c r="BQ42" s="120" t="str" cm="1">
        <f t="array" ref="BQ42">_xlfn.IFS(AND($R42&lt;&gt;"",AA42&lt;&gt;""),ABS($R42-AA42),AND($R42="",AA42=""),"",OR($R42&lt;&gt;"",AA42&lt;&gt;""),"-")</f>
        <v/>
      </c>
      <c r="BR42" s="121" t="str" cm="1">
        <f t="array" ref="BR42">_xlfn.IFS(AND($S42&lt;&gt;"",T42&lt;&gt;""),ABS($S42-T42),AND($S42="",T42=""),"",OR($S42&lt;&gt;"",T42&lt;&gt;""),"-")</f>
        <v/>
      </c>
      <c r="BS42" s="334" t="str" cm="1">
        <f t="array" ref="BS42">_xlfn.IFS(AND($S42&lt;&gt;"",U42&lt;&gt;""),ABS($S42-U42),AND($S42="",U42=""),"",OR($S42&lt;&gt;"",U42&lt;&gt;""),"-")</f>
        <v/>
      </c>
      <c r="BT42" s="120" t="str" cm="1">
        <f t="array" ref="BT42">_xlfn.IFS(AND($S42&lt;&gt;"",V42&lt;&gt;""),ABS($S42-V42),AND($S42="",V42=""),"",OR($S42&lt;&gt;"",V42&lt;&gt;""),"-")</f>
        <v/>
      </c>
      <c r="BU42" s="120" t="str" cm="1">
        <f t="array" ref="BU42">_xlfn.IFS(AND($S42&lt;&gt;"",W42&lt;&gt;""),ABS($S42-W42),AND($S42="",W42=""),"",OR($S42&lt;&gt;"",W42&lt;&gt;""),"-")</f>
        <v/>
      </c>
      <c r="BV42" s="120" t="str" cm="1">
        <f t="array" ref="BV42">_xlfn.IFS(AND($S42&lt;&gt;"",X42&lt;&gt;""),ABS($S42-X42),AND($S42="",X42=""),"",OR($S42&lt;&gt;"",X42&lt;&gt;""),"-")</f>
        <v/>
      </c>
      <c r="BW42" s="120" t="str" cm="1">
        <f t="array" ref="BW42">_xlfn.IFS(AND($S42&lt;&gt;"",Y42&lt;&gt;""),ABS($S42-Y42),AND($S42="",Y42=""),"",OR($S42&lt;&gt;"",Y42&lt;&gt;""),"-")</f>
        <v/>
      </c>
      <c r="BX42" s="120" t="str" cm="1">
        <f t="array" ref="BX42">_xlfn.IFS(AND($S42&lt;&gt;"",Z42&lt;&gt;""),ABS($S42-Z42),AND($S42="",Z42=""),"",OR($S42&lt;&gt;"",Z42&lt;&gt;""),"-")</f>
        <v/>
      </c>
      <c r="BY42" s="120" t="str" cm="1">
        <f t="array" ref="BY42">_xlfn.IFS(AND($S42&lt;&gt;"",AA42&lt;&gt;""),ABS($S42-AA42),AND($S42="",AA42=""),"",OR($S42&lt;&gt;"",AA42&lt;&gt;""),"-")</f>
        <v/>
      </c>
      <c r="BZ42" s="121" t="str" cm="1">
        <f t="array" ref="BZ42">_xlfn.IFS(AND($T42&lt;&gt;"",U42&lt;&gt;""),ABS($T42-U42),AND($T42="",U42=""),"",OR($T42&lt;&gt;"",U42&lt;&gt;""),"-")</f>
        <v/>
      </c>
      <c r="CA42" s="120" t="str" cm="1">
        <f t="array" ref="CA42">_xlfn.IFS(AND($T42&lt;&gt;"",V42&lt;&gt;""),ABS($T42-V42),AND($T42="",V42=""),"",OR($T42&lt;&gt;"",V42&lt;&gt;""),"-")</f>
        <v/>
      </c>
      <c r="CB42" s="120" t="str" cm="1">
        <f t="array" ref="CB42">_xlfn.IFS(AND($T42&lt;&gt;"",W42&lt;&gt;""),ABS($T42-W42),AND($T42="",W42=""),"",OR($T42&lt;&gt;"",W42&lt;&gt;""),"-")</f>
        <v/>
      </c>
      <c r="CC42" s="120" t="str" cm="1">
        <f t="array" ref="CC42">_xlfn.IFS(AND($T42&lt;&gt;"",X42&lt;&gt;""),ABS($T42-X42),AND($T42="",X42=""),"",OR($T42&lt;&gt;"",X42&lt;&gt;""),"-")</f>
        <v/>
      </c>
      <c r="CD42" s="120" t="str" cm="1">
        <f t="array" ref="CD42">_xlfn.IFS(AND($T42&lt;&gt;"",Y42&lt;&gt;""),ABS($T42-Y42),AND($T42="",Y42=""),"",OR($T42&lt;&gt;"",Y42&lt;&gt;""),"-")</f>
        <v/>
      </c>
      <c r="CE42" s="120" t="str" cm="1">
        <f t="array" ref="CE42">_xlfn.IFS(AND($T42&lt;&gt;"",Z42&lt;&gt;""),ABS($T42-Z42),AND($T42="",Z42=""),"",OR($T42&lt;&gt;"",Z42&lt;&gt;""),"-")</f>
        <v/>
      </c>
      <c r="CF42" s="120" t="str" cm="1">
        <f t="array" ref="CF42">_xlfn.IFS(AND($T42&lt;&gt;"",AA42&lt;&gt;""),ABS($T42-AA42),AND($T42="",AA42=""),"",OR($T42&lt;&gt;"",AA42&lt;&gt;""),"-")</f>
        <v/>
      </c>
      <c r="CG42" s="121" t="str" cm="1">
        <f t="array" ref="CG42">_xlfn.IFS(AND($U42&lt;&gt;"",V42&lt;&gt;""),ABS($U42-V42),AND($U42="",V42=""),"",OR($U42&lt;&gt;"",V42&lt;&gt;""),"-")</f>
        <v/>
      </c>
      <c r="CH42" s="120" t="str" cm="1">
        <f t="array" ref="CH42">_xlfn.IFS(AND($U42&lt;&gt;"",W42&lt;&gt;""),ABS($U42-W42),AND($U42="",W42=""),"",OR($U42&lt;&gt;"",W42&lt;&gt;""),"-")</f>
        <v/>
      </c>
      <c r="CI42" s="120" t="str" cm="1">
        <f t="array" ref="CI42">_xlfn.IFS(AND($U42&lt;&gt;"",X42&lt;&gt;""),ABS($U42-X42),AND($U42="",X42=""),"",OR($U42&lt;&gt;"",X42&lt;&gt;""),"-")</f>
        <v/>
      </c>
      <c r="CJ42" s="120" t="str" cm="1">
        <f t="array" ref="CJ42">_xlfn.IFS(AND($U42&lt;&gt;"",Y42&lt;&gt;""),ABS($U42-Y42),AND($U42="",Y42=""),"",OR($U42&lt;&gt;"",Y42&lt;&gt;""),"-")</f>
        <v/>
      </c>
      <c r="CK42" s="120" t="str" cm="1">
        <f t="array" ref="CK42">_xlfn.IFS(AND($U42&lt;&gt;"",Z42&lt;&gt;""),ABS($U42-Z42),AND($U42="",Z42=""),"",OR($U42&lt;&gt;"",Z42&lt;&gt;""),"-")</f>
        <v/>
      </c>
      <c r="CL42" s="120" t="str" cm="1">
        <f t="array" ref="CL42">_xlfn.IFS(AND($U42&lt;&gt;"",AA42&lt;&gt;""),ABS($U42-AA42),AND($U42="",AA42=""),"",OR($U42&lt;&gt;"",AA42&lt;&gt;""),"-")</f>
        <v/>
      </c>
      <c r="CM42" s="121" t="str" cm="1">
        <f t="array" ref="CM42">_xlfn.IFS(AND($V42&lt;&gt;"",W42&lt;&gt;""),ABS($V42-W42),AND($V42="",W42=""),"",OR($V42&lt;&gt;"",W42&lt;&gt;""),"-")</f>
        <v/>
      </c>
      <c r="CN42" s="120" t="str" cm="1">
        <f t="array" ref="CN42">_xlfn.IFS(AND($V42&lt;&gt;"",X42&lt;&gt;""),ABS($V42-X42),AND($V42="",X42=""),"",OR($V42&lt;&gt;"",X42&lt;&gt;""),"-")</f>
        <v/>
      </c>
      <c r="CO42" s="120" t="str" cm="1">
        <f t="array" ref="CO42">_xlfn.IFS(AND($V42&lt;&gt;"",Y42&lt;&gt;""),ABS($V42-Y42),AND($V42="",Y42=""),"",OR($V42&lt;&gt;"",Y42&lt;&gt;""),"-")</f>
        <v/>
      </c>
      <c r="CP42" s="120" t="str" cm="1">
        <f t="array" ref="CP42">_xlfn.IFS(AND($V42&lt;&gt;"",Z42&lt;&gt;""),ABS($V42-Z42),AND($V42="",Z42=""),"",OR($V42&lt;&gt;"",Z42&lt;&gt;""),"-")</f>
        <v/>
      </c>
      <c r="CQ42" s="120" t="str" cm="1">
        <f t="array" ref="CQ42">_xlfn.IFS(AND($V42&lt;&gt;"",AA42&lt;&gt;""),ABS($V42-AA42),AND($V42="",AA42=""),"",OR($V42&lt;&gt;"",AA42&lt;&gt;""),"-")</f>
        <v/>
      </c>
      <c r="CR42" s="121" t="str" cm="1">
        <f t="array" ref="CR42">_xlfn.IFS(AND($W42&lt;&gt;"",X42&lt;&gt;""),ABS($W42-X42),AND($W42="",X42=""),"",OR($W42&lt;&gt;"",X42&lt;&gt;""),"-")</f>
        <v/>
      </c>
      <c r="CS42" s="120" t="str" cm="1">
        <f t="array" ref="CS42">_xlfn.IFS(AND($W42&lt;&gt;"",Y42&lt;&gt;""),ABS($W42-Y42),AND($W42="",Y42=""),"",OR($W42&lt;&gt;"",Y42&lt;&gt;""),"-")</f>
        <v/>
      </c>
      <c r="CT42" s="120" t="str" cm="1">
        <f t="array" ref="CT42">_xlfn.IFS(AND($W42&lt;&gt;"",Z42&lt;&gt;""),ABS($W42-Z42),AND($W42="",Z42=""),"",OR($W42&lt;&gt;"",Z42&lt;&gt;""),"-")</f>
        <v/>
      </c>
      <c r="CU42" s="120" t="str" cm="1">
        <f t="array" ref="CU42">_xlfn.IFS(AND($W42&lt;&gt;"",AA42&lt;&gt;""),ABS($W42-AA42),AND($W42="",AA42=""),"",OR($W42&lt;&gt;"",AA42&lt;&gt;""),"-")</f>
        <v/>
      </c>
      <c r="CV42" s="121" t="str" cm="1">
        <f t="array" ref="CV42">_xlfn.IFS(AND($X42&lt;&gt;"",Y42&lt;&gt;""),ABS($X42-Y42),AND($X42="",Y42=""),"",OR($X42&lt;&gt;"",Y42&lt;&gt;""),"-")</f>
        <v/>
      </c>
      <c r="CW42" s="120" t="str" cm="1">
        <f t="array" ref="CW42">_xlfn.IFS(AND($X42&lt;&gt;"",Z42&lt;&gt;""),ABS($X42-Z42),AND($X42="",Z42=""),"",OR($X42&lt;&gt;"",Z42&lt;&gt;""),"-")</f>
        <v/>
      </c>
      <c r="CX42" s="120" t="str" cm="1">
        <f t="array" ref="CX42">_xlfn.IFS(AND($X42&lt;&gt;"",AA42&lt;&gt;""),ABS($X42-AA42),AND($X42="",AA42=""),"",OR($X42&lt;&gt;"",AA42&lt;&gt;""),"-")</f>
        <v/>
      </c>
      <c r="CY42" s="121" t="str" cm="1">
        <f t="array" ref="CY42">_xlfn.IFS(AND($Y42&lt;&gt;"",Z42&lt;&gt;""),ABS($Y42-Z42),AND($Y42="",Z42=""),"",OR($Y42&lt;&gt;"",Z42&lt;&gt;""),"-")</f>
        <v/>
      </c>
      <c r="CZ42" s="120" t="str" cm="1">
        <f t="array" ref="CZ42">_xlfn.IFS(AND($Y42&lt;&gt;"",AA42&lt;&gt;""),ABS($Y42-AA42),AND($Y42="",AA42=""),"",OR($Y42&lt;&gt;"",AA42&lt;&gt;""),"-")</f>
        <v/>
      </c>
      <c r="DA42" s="121" t="str" cm="1">
        <f t="array" ref="DA42">_xlfn.IFS(AND($Z42&lt;&gt;"",AA42&lt;&gt;""),ABS($Z42-AA42),AND($Z42="",AA42=""),"",OR($Z42&lt;&gt;"",AA42&lt;&gt;""),"-")</f>
        <v/>
      </c>
    </row>
    <row r="43" spans="1:105" x14ac:dyDescent="0.2">
      <c r="A43" s="260" t="s">
        <v>170</v>
      </c>
      <c r="B43" s="259" t="e">
        <f>VLOOKUP($A43,Merged_couplings!$B:$BU,MATCH(B$1,Merged_couplings!$B$1:$BU$1,0),FALSE)</f>
        <v>#N/A</v>
      </c>
      <c r="C43" s="258" t="e">
        <f>VLOOKUP($A43,Merged_couplings!$B:$BU,MATCH(C$1,Merged_couplings!$B$1:$BU$1,0),FALSE)</f>
        <v>#N/A</v>
      </c>
      <c r="D43" s="258" t="e">
        <f>VLOOKUP($A43,Merged_couplings!$B:$BU,MATCH(D$1,Merged_couplings!$B$1:$BU$1,0),FALSE)</f>
        <v>#N/A</v>
      </c>
      <c r="E43" s="258" t="e">
        <f>VLOOKUP($A43,Merged_couplings!$B:$BU,MATCH(E$1,Merged_couplings!$B$1:$BU$1,0),FALSE)</f>
        <v>#N/A</v>
      </c>
      <c r="F43" s="258" t="e">
        <f>VLOOKUP($A43,Merged_couplings!$B:$BU,MATCH(F$1,Merged_couplings!$B$1:$BU$1,0),FALSE)</f>
        <v>#N/A</v>
      </c>
      <c r="G43" s="258" t="e">
        <f>VLOOKUP($A43,Merged_couplings!$B:$BU,MATCH(G$1,Merged_couplings!$B$1:$BU$1,0),FALSE)</f>
        <v>#N/A</v>
      </c>
      <c r="H43" s="258" t="e">
        <f>VLOOKUP($A43,Merged_couplings!$B:$BU,MATCH(H$1,Merged_couplings!$B$1:$BU$1,0),FALSE)</f>
        <v>#N/A</v>
      </c>
      <c r="I43" s="258" t="e">
        <f>VLOOKUP($A43,Merged_couplings!$B:$BU,MATCH(I$1,Merged_couplings!$B$1:$BU$1,0),FALSE)</f>
        <v>#N/A</v>
      </c>
      <c r="J43" s="258" t="e">
        <f>VLOOKUP($A43,Merged_couplings!$B:$BU,MATCH(J$1,Merged_couplings!$B$1:$BU$1,0),FALSE)</f>
        <v>#N/A</v>
      </c>
      <c r="K43" s="258" t="e">
        <f>VLOOKUP($A43,Merged_couplings!$B:$BU,MATCH(K$1,Merged_couplings!$B$1:$BU$1,0),FALSE)</f>
        <v>#N/A</v>
      </c>
      <c r="L43" s="258" t="e">
        <f>VLOOKUP($A43,Merged_couplings!$B:$BU,MATCH(L$1,Merged_couplings!$B$1:$BU$1,0),FALSE)</f>
        <v>#N/A</v>
      </c>
      <c r="M43" s="258" t="e">
        <f>VLOOKUP($A43,Merged_couplings!$B:$BU,MATCH(M$1,Merged_couplings!$B$1:$BU$1,0),FALSE)</f>
        <v>#N/A</v>
      </c>
      <c r="N43" s="258" t="e">
        <f>VLOOKUP($A43,Merged_couplings!$B:$BU,MATCH(N$1,Merged_couplings!$B$1:$BU$1,0),FALSE)</f>
        <v>#N/A</v>
      </c>
      <c r="O43" s="121" t="e">
        <f>IF(OR(B43="BIG",B43="BI-",B43="-IG"),VLOOKUP($A43,Merged_couplings!$B:$BU,MATCH(O$1,Merged_couplings!$B$1:$BU$1,0),FALSE),"")</f>
        <v>#N/A</v>
      </c>
      <c r="P43" s="120" t="e">
        <f>IF(OR(C43="BIG",C43="BI-",C43="-IG"),VLOOKUP($A43,Merged_couplings!$B:$BU,MATCH(P$1,Merged_couplings!$B$1:$BU$1,0),FALSE),"")</f>
        <v>#N/A</v>
      </c>
      <c r="Q43" s="120" t="e">
        <f>IF(OR(D43="BIG",D43="BI-",D43="-IG"),VLOOKUP($A43,Merged_couplings!$B:$BU,MATCH(Q$1,Merged_couplings!$B$1:$BU$1,0),FALSE),"")</f>
        <v>#N/A</v>
      </c>
      <c r="R43" s="120" t="e">
        <f t="shared" si="4"/>
        <v>#N/A</v>
      </c>
      <c r="S43" s="120" t="e">
        <f t="shared" si="4"/>
        <v>#N/A</v>
      </c>
      <c r="T43" s="120" t="e">
        <f t="shared" si="4"/>
        <v>#N/A</v>
      </c>
      <c r="U43" s="120" t="e">
        <f>IF(OR(H43="BIG",H43="BI-",H43="-IG"),VLOOKUP($A43,Merged_couplings!$B:$BU,MATCH(U$1,Merged_couplings!$B$1:$BU$1,0),FALSE),"")</f>
        <v>#N/A</v>
      </c>
      <c r="V43" s="120" t="e">
        <f>IF(OR(I43="BIG",I43="BI-",I43="-IG"),VLOOKUP($A43,Merged_couplings!$B:$BU,MATCH(V$1,Merged_couplings!$B$1:$BU$1,0),FALSE),"")</f>
        <v>#N/A</v>
      </c>
      <c r="W43" s="120" t="e">
        <f t="shared" si="3"/>
        <v>#N/A</v>
      </c>
      <c r="X43" s="120" t="e">
        <f>IF(OR(K43="BIG",K43="BI-",K43="-IG"),VLOOKUP($A43,Merged_couplings!$B:$BU,MATCH(X$1,Merged_couplings!$B$1:$BU$1,0),FALSE),"")</f>
        <v>#N/A</v>
      </c>
      <c r="Y43" s="120" t="e">
        <f>IF(OR(L43="BIG",L43="BI-",L43="-IG"),VLOOKUP($A43,Merged_couplings!$B:$BU,MATCH(Y$1,Merged_couplings!$B$1:$BU$1,0),FALSE),"")</f>
        <v>#N/A</v>
      </c>
      <c r="Z43" s="120" t="e">
        <f>IF(OR(M43="BIG",M43="BI-",M43="-IG"),VLOOKUP($A43,Merged_couplings!$B:$BU,MATCH(Z$1,Merged_couplings!$B$1:$BU$1,0),FALSE),"")</f>
        <v>#N/A</v>
      </c>
      <c r="AA43" s="120" t="e">
        <f>IF(OR(N43="BIG",N43="BI-",N43="-IG"),VLOOKUP($A43,Merged_couplings!$B:$BU,MATCH(AA$1,Merged_couplings!$B$1:$BU$1,0),FALSE),"")</f>
        <v>#N/A</v>
      </c>
      <c r="AB43" s="123" t="e" cm="1">
        <f t="array" ref="AB43">_xlfn.IFS(AND($O43&lt;&gt;"",P43&lt;&gt;""),ABS($O43-P43),AND($O43="",P43=""),"",OR($O43&lt;&gt;"",P43&lt;&gt;""),"-")</f>
        <v>#N/A</v>
      </c>
      <c r="AC43" s="122" t="e" cm="1">
        <f t="array" ref="AC43">_xlfn.IFS(AND($O43&lt;&gt;"",Q43&lt;&gt;""),ABS($O43-Q43),AND($O43="",Q43=""),"",OR($O43&lt;&gt;"",Q43&lt;&gt;""),"-")</f>
        <v>#N/A</v>
      </c>
      <c r="AD43" s="122" t="e" cm="1">
        <f t="array" ref="AD43">_xlfn.IFS(AND($O43&lt;&gt;"",R43&lt;&gt;""),ABS($O43-R43),AND($O43="",R43=""),"",OR($O43&lt;&gt;"",R43&lt;&gt;""),"-")</f>
        <v>#N/A</v>
      </c>
      <c r="AE43" s="122" t="e" cm="1">
        <f t="array" ref="AE43">_xlfn.IFS(AND($O43&lt;&gt;"",S43&lt;&gt;""),ABS($O43-S43),AND($O43="",S43=""),"",OR($O43&lt;&gt;"",S43&lt;&gt;""),"-")</f>
        <v>#N/A</v>
      </c>
      <c r="AF43" s="122" t="e" cm="1">
        <f t="array" ref="AF43">_xlfn.IFS(AND($O43&lt;&gt;"",T43&lt;&gt;""),ABS($O43-T43),AND($O43="",T43=""),"",OR($O43&lt;&gt;"",T43&lt;&gt;""),"-")</f>
        <v>#N/A</v>
      </c>
      <c r="AG43" s="122" t="e" cm="1">
        <f t="array" ref="AG43">_xlfn.IFS(AND($O43&lt;&gt;"",U43&lt;&gt;""),ABS($O43-U43),AND($O43="",U43=""),"",OR($O43&lt;&gt;"",U43&lt;&gt;""),"-")</f>
        <v>#N/A</v>
      </c>
      <c r="AH43" s="122" t="e" cm="1">
        <f t="array" ref="AH43">_xlfn.IFS(AND($O43&lt;&gt;"",V43&lt;&gt;""),ABS($O43-V43),AND($O43="",V43=""),"",OR($O43&lt;&gt;"",V43&lt;&gt;""),"-")</f>
        <v>#N/A</v>
      </c>
      <c r="AI43" s="122" t="e" cm="1">
        <f t="array" ref="AI43">_xlfn.IFS(AND($O43&lt;&gt;"",W43&lt;&gt;""),ABS($O43-W43),AND($O43="",W43=""),"",OR($O43&lt;&gt;"",W43&lt;&gt;""),"-")</f>
        <v>#N/A</v>
      </c>
      <c r="AJ43" s="122" t="e" cm="1">
        <f t="array" ref="AJ43">_xlfn.IFS(AND($O43&lt;&gt;"",X43&lt;&gt;""),ABS($O43-X43),AND($O43="",X43=""),"",OR($O43&lt;&gt;"",X43&lt;&gt;""),"-")</f>
        <v>#N/A</v>
      </c>
      <c r="AK43" s="122" t="e" cm="1">
        <f t="array" ref="AK43">_xlfn.IFS(AND($O43&lt;&gt;"",Y43&lt;&gt;""),ABS($O43-Y43),AND($O43="",Y43=""),"",OR($O43&lt;&gt;"",Y43&lt;&gt;""),"-")</f>
        <v>#N/A</v>
      </c>
      <c r="AL43" s="122" t="e" cm="1">
        <f t="array" ref="AL43">_xlfn.IFS(AND($O43&lt;&gt;"",Z43&lt;&gt;""),ABS($O43-Z43),AND($O43="",Z43=""),"",OR($O43&lt;&gt;"",Z43&lt;&gt;""),"-")</f>
        <v>#N/A</v>
      </c>
      <c r="AM43" s="122" t="e" cm="1">
        <f t="array" ref="AM43">_xlfn.IFS(AND($O43&lt;&gt;"",AA43&lt;&gt;""),ABS($O43-AA43),AND($O43="",AA43=""),"",OR($O43&lt;&gt;"",AA43&lt;&gt;""),"-")</f>
        <v>#N/A</v>
      </c>
      <c r="AN43" s="121" t="e" cm="1">
        <f t="array" ref="AN43">_xlfn.IFS(AND($P43&lt;&gt;"",Q43&lt;&gt;""),ABS($P43-Q43),AND($P43="",Q43=""),"",OR($P43&lt;&gt;"",Q43&lt;&gt;""),"-")</f>
        <v>#N/A</v>
      </c>
      <c r="AO43" s="120" t="e" cm="1">
        <f t="array" ref="AO43">_xlfn.IFS(AND($P43&lt;&gt;"",R43&lt;&gt;""),ABS($P43-R43),AND($P43="",R43=""),"",OR($P43&lt;&gt;"",R43&lt;&gt;""),"-")</f>
        <v>#N/A</v>
      </c>
      <c r="AP43" s="120" t="e" cm="1">
        <f t="array" ref="AP43">_xlfn.IFS(AND($P43&lt;&gt;"",S43&lt;&gt;""),ABS($P43-S43),AND($P43="",S43=""),"",OR($P43&lt;&gt;"",S43&lt;&gt;""),"-")</f>
        <v>#N/A</v>
      </c>
      <c r="AQ43" s="120" t="e" cm="1">
        <f t="array" ref="AQ43">_xlfn.IFS(AND($P43&lt;&gt;"",T43&lt;&gt;""),ABS($P43-T43),AND($P43="",T43=""),"",OR($P43&lt;&gt;"",T43&lt;&gt;""),"-")</f>
        <v>#N/A</v>
      </c>
      <c r="AR43" s="120" t="e" cm="1">
        <f t="array" ref="AR43">_xlfn.IFS(AND($P43&lt;&gt;"",U43&lt;&gt;""),ABS($P43-U43),AND($P43="",U43=""),"",OR($P43&lt;&gt;"",U43&lt;&gt;""),"-")</f>
        <v>#N/A</v>
      </c>
      <c r="AS43" s="120" t="e" cm="1">
        <f t="array" ref="AS43">_xlfn.IFS(AND($P43&lt;&gt;"",V43&lt;&gt;""),ABS($P43-V43),AND($P43="",V43=""),"",OR($P43&lt;&gt;"",V43&lt;&gt;""),"-")</f>
        <v>#N/A</v>
      </c>
      <c r="AT43" s="120" t="e" cm="1">
        <f t="array" ref="AT43">_xlfn.IFS(AND($P43&lt;&gt;"",W43&lt;&gt;""),ABS($P43-W43),AND($P43="",W43=""),"",OR($P43&lt;&gt;"",W43&lt;&gt;""),"-")</f>
        <v>#N/A</v>
      </c>
      <c r="AU43" s="120" t="e" cm="1">
        <f t="array" ref="AU43">_xlfn.IFS(AND($P43&lt;&gt;"",X43&lt;&gt;""),ABS($P43-X43),AND($P43="",X43=""),"",OR($P43&lt;&gt;"",X43&lt;&gt;""),"-")</f>
        <v>#N/A</v>
      </c>
      <c r="AV43" s="120" t="e" cm="1">
        <f t="array" ref="AV43">_xlfn.IFS(AND($P43&lt;&gt;"",Y43&lt;&gt;""),ABS($P43-Y43),AND($P43="",Y43=""),"",OR($P43&lt;&gt;"",Y43&lt;&gt;""),"-")</f>
        <v>#N/A</v>
      </c>
      <c r="AW43" s="120" t="e" cm="1">
        <f t="array" ref="AW43">_xlfn.IFS(AND($P43&lt;&gt;"",Z43&lt;&gt;""),ABS($P43-Z43),AND($P43="",Z43=""),"",OR($P43&lt;&gt;"",Z43&lt;&gt;""),"-")</f>
        <v>#N/A</v>
      </c>
      <c r="AX43" s="120" t="e" cm="1">
        <f t="array" ref="AX43">_xlfn.IFS(AND($P43&lt;&gt;"",AA43&lt;&gt;""),ABS($P43-AA43),AND($P43="",AA43=""),"",OR($P43&lt;&gt;"",AA43&lt;&gt;""),"-")</f>
        <v>#N/A</v>
      </c>
      <c r="AY43" s="121" t="e" cm="1">
        <f t="array" ref="AY43">_xlfn.IFS(AND($Q43&lt;&gt;"",R43&lt;&gt;""),ABS($Q43-R43),AND($Q43="",R43=""),"",OR($Q43&lt;&gt;"",R43&lt;&gt;""),"-")</f>
        <v>#N/A</v>
      </c>
      <c r="AZ43" s="334" t="e" cm="1">
        <f t="array" ref="AZ43">_xlfn.IFS(AND($Q43&lt;&gt;"",S43&lt;&gt;""),ABS($Q43-S43),AND($Q43="",S43=""),"",OR($Q43&lt;&gt;"",S43&lt;&gt;""),"-")</f>
        <v>#N/A</v>
      </c>
      <c r="BA43" s="334" t="e" cm="1">
        <f t="array" ref="BA43">_xlfn.IFS(AND($Q43&lt;&gt;"",T43&lt;&gt;""),ABS($Q43-T43),AND($Q43="",T43=""),"",OR($Q43&lt;&gt;"",T43&lt;&gt;""),"-")</f>
        <v>#N/A</v>
      </c>
      <c r="BB43" s="120" t="e" cm="1">
        <f t="array" ref="BB43">_xlfn.IFS(AND($Q43&lt;&gt;"",U43&lt;&gt;""),ABS($Q43-U43),AND($Q43="",U43=""),"",OR($Q43&lt;&gt;"",U43&lt;&gt;""),"-")</f>
        <v>#N/A</v>
      </c>
      <c r="BC43" s="120" t="e" cm="1">
        <f t="array" ref="BC43">_xlfn.IFS(AND($Q43&lt;&gt;"",V43&lt;&gt;""),ABS($Q43-V43),AND($Q43="",V43=""),"",OR($Q43&lt;&gt;"",V43&lt;&gt;""),"-")</f>
        <v>#N/A</v>
      </c>
      <c r="BD43" s="120" t="e" cm="1">
        <f t="array" ref="BD43">_xlfn.IFS(AND($Q43&lt;&gt;"",W43&lt;&gt;""),ABS($Q43-W43),AND($Q43="",W43=""),"",OR($Q43&lt;&gt;"",W43&lt;&gt;""),"-")</f>
        <v>#N/A</v>
      </c>
      <c r="BE43" s="120" t="e" cm="1">
        <f t="array" ref="BE43">_xlfn.IFS(AND($Q43&lt;&gt;"",X43&lt;&gt;""),ABS($Q43-X43),AND($Q43="",X43=""),"",OR($Q43&lt;&gt;"",X43&lt;&gt;""),"-")</f>
        <v>#N/A</v>
      </c>
      <c r="BF43" s="120" t="e" cm="1">
        <f t="array" ref="BF43">_xlfn.IFS(AND($Q43&lt;&gt;"",Y43&lt;&gt;""),ABS($Q43-Y43),AND($Q43="",Y43=""),"",OR($Q43&lt;&gt;"",Y43&lt;&gt;""),"-")</f>
        <v>#N/A</v>
      </c>
      <c r="BG43" s="120" t="e" cm="1">
        <f t="array" ref="BG43">_xlfn.IFS(AND($Q43&lt;&gt;"",Z43&lt;&gt;""),ABS($Q43-Z43),AND($Q43="",Z43=""),"",OR($Q43&lt;&gt;"",Z43&lt;&gt;""),"-")</f>
        <v>#N/A</v>
      </c>
      <c r="BH43" s="120" t="e" cm="1">
        <f t="array" ref="BH43">_xlfn.IFS(AND($Q43&lt;&gt;"",AA43&lt;&gt;""),ABS($Q43-AA43),AND($Q43="",AA43=""),"",OR($Q43&lt;&gt;"",AA43&lt;&gt;""),"-")</f>
        <v>#N/A</v>
      </c>
      <c r="BI43" s="121" t="e" cm="1">
        <f t="array" ref="BI43">_xlfn.IFS(AND($R43&lt;&gt;"",S43&lt;&gt;""),ABS($R43-S43),AND($R43="",S43=""),"",OR($R43&lt;&gt;"",S43&lt;&gt;""),"-")</f>
        <v>#N/A</v>
      </c>
      <c r="BJ43" s="120" t="e" cm="1">
        <f t="array" ref="BJ43">_xlfn.IFS(AND($R43&lt;&gt;"",T43&lt;&gt;""),ABS($R43-T43),AND($R43="",T43=""),"",OR($R43&lt;&gt;"",T43&lt;&gt;""),"-")</f>
        <v>#N/A</v>
      </c>
      <c r="BK43" s="334" t="e" cm="1">
        <f t="array" ref="BK43">_xlfn.IFS(AND($R43&lt;&gt;"",U43&lt;&gt;""),ABS($R43-U43),AND($R43="",U43=""),"",OR($R43&lt;&gt;"",U43&lt;&gt;""),"-")</f>
        <v>#N/A</v>
      </c>
      <c r="BL43" s="120" t="e" cm="1">
        <f t="array" ref="BL43">_xlfn.IFS(AND($R43&lt;&gt;"",V43&lt;&gt;""),ABS($R43-V43),AND($R43="",V43=""),"",OR($R43&lt;&gt;"",V43&lt;&gt;""),"-")</f>
        <v>#N/A</v>
      </c>
      <c r="BM43" s="120" t="e" cm="1">
        <f t="array" ref="BM43">_xlfn.IFS(AND($R43&lt;&gt;"",W43&lt;&gt;""),ABS($R43-W43),AND($R43="",W43=""),"",OR($R43&lt;&gt;"",W43&lt;&gt;""),"-")</f>
        <v>#N/A</v>
      </c>
      <c r="BN43" s="120" t="e" cm="1">
        <f t="array" ref="BN43">_xlfn.IFS(AND($R43&lt;&gt;"",X43&lt;&gt;""),ABS($R43-X43),AND($R43="",X43=""),"",OR($R43&lt;&gt;"",X43&lt;&gt;""),"-")</f>
        <v>#N/A</v>
      </c>
      <c r="BO43" s="120" t="e" cm="1">
        <f t="array" ref="BO43">_xlfn.IFS(AND($R43&lt;&gt;"",Y43&lt;&gt;""),ABS($R43-Y43),AND($R43="",Y43=""),"",OR($R43&lt;&gt;"",Y43&lt;&gt;""),"-")</f>
        <v>#N/A</v>
      </c>
      <c r="BP43" s="120" t="e" cm="1">
        <f t="array" ref="BP43">_xlfn.IFS(AND($R43&lt;&gt;"",Z43&lt;&gt;""),ABS($R43-Z43),AND($R43="",Z43=""),"",OR($R43&lt;&gt;"",Z43&lt;&gt;""),"-")</f>
        <v>#N/A</v>
      </c>
      <c r="BQ43" s="120" t="e" cm="1">
        <f t="array" ref="BQ43">_xlfn.IFS(AND($R43&lt;&gt;"",AA43&lt;&gt;""),ABS($R43-AA43),AND($R43="",AA43=""),"",OR($R43&lt;&gt;"",AA43&lt;&gt;""),"-")</f>
        <v>#N/A</v>
      </c>
      <c r="BR43" s="121" t="e" cm="1">
        <f t="array" ref="BR43">_xlfn.IFS(AND($S43&lt;&gt;"",T43&lt;&gt;""),ABS($S43-T43),AND($S43="",T43=""),"",OR($S43&lt;&gt;"",T43&lt;&gt;""),"-")</f>
        <v>#N/A</v>
      </c>
      <c r="BS43" s="334" t="e" cm="1">
        <f t="array" ref="BS43">_xlfn.IFS(AND($S43&lt;&gt;"",U43&lt;&gt;""),ABS($S43-U43),AND($S43="",U43=""),"",OR($S43&lt;&gt;"",U43&lt;&gt;""),"-")</f>
        <v>#N/A</v>
      </c>
      <c r="BT43" s="120" t="e" cm="1">
        <f t="array" ref="BT43">_xlfn.IFS(AND($S43&lt;&gt;"",V43&lt;&gt;""),ABS($S43-V43),AND($S43="",V43=""),"",OR($S43&lt;&gt;"",V43&lt;&gt;""),"-")</f>
        <v>#N/A</v>
      </c>
      <c r="BU43" s="120" t="e" cm="1">
        <f t="array" ref="BU43">_xlfn.IFS(AND($S43&lt;&gt;"",W43&lt;&gt;""),ABS($S43-W43),AND($S43="",W43=""),"",OR($S43&lt;&gt;"",W43&lt;&gt;""),"-")</f>
        <v>#N/A</v>
      </c>
      <c r="BV43" s="120" t="e" cm="1">
        <f t="array" ref="BV43">_xlfn.IFS(AND($S43&lt;&gt;"",X43&lt;&gt;""),ABS($S43-X43),AND($S43="",X43=""),"",OR($S43&lt;&gt;"",X43&lt;&gt;""),"-")</f>
        <v>#N/A</v>
      </c>
      <c r="BW43" s="120" t="e" cm="1">
        <f t="array" ref="BW43">_xlfn.IFS(AND($S43&lt;&gt;"",Y43&lt;&gt;""),ABS($S43-Y43),AND($S43="",Y43=""),"",OR($S43&lt;&gt;"",Y43&lt;&gt;""),"-")</f>
        <v>#N/A</v>
      </c>
      <c r="BX43" s="120" t="e" cm="1">
        <f t="array" ref="BX43">_xlfn.IFS(AND($S43&lt;&gt;"",Z43&lt;&gt;""),ABS($S43-Z43),AND($S43="",Z43=""),"",OR($S43&lt;&gt;"",Z43&lt;&gt;""),"-")</f>
        <v>#N/A</v>
      </c>
      <c r="BY43" s="120" t="e" cm="1">
        <f t="array" ref="BY43">_xlfn.IFS(AND($S43&lt;&gt;"",AA43&lt;&gt;""),ABS($S43-AA43),AND($S43="",AA43=""),"",OR($S43&lt;&gt;"",AA43&lt;&gt;""),"-")</f>
        <v>#N/A</v>
      </c>
      <c r="BZ43" s="121" t="e" cm="1">
        <f t="array" ref="BZ43">_xlfn.IFS(AND($T43&lt;&gt;"",U43&lt;&gt;""),ABS($T43-U43),AND($T43="",U43=""),"",OR($T43&lt;&gt;"",U43&lt;&gt;""),"-")</f>
        <v>#N/A</v>
      </c>
      <c r="CA43" s="120" t="e" cm="1">
        <f t="array" ref="CA43">_xlfn.IFS(AND($T43&lt;&gt;"",V43&lt;&gt;""),ABS($T43-V43),AND($T43="",V43=""),"",OR($T43&lt;&gt;"",V43&lt;&gt;""),"-")</f>
        <v>#N/A</v>
      </c>
      <c r="CB43" s="120" t="e" cm="1">
        <f t="array" ref="CB43">_xlfn.IFS(AND($T43&lt;&gt;"",W43&lt;&gt;""),ABS($T43-W43),AND($T43="",W43=""),"",OR($T43&lt;&gt;"",W43&lt;&gt;""),"-")</f>
        <v>#N/A</v>
      </c>
      <c r="CC43" s="120" t="e" cm="1">
        <f t="array" ref="CC43">_xlfn.IFS(AND($T43&lt;&gt;"",X43&lt;&gt;""),ABS($T43-X43),AND($T43="",X43=""),"",OR($T43&lt;&gt;"",X43&lt;&gt;""),"-")</f>
        <v>#N/A</v>
      </c>
      <c r="CD43" s="120" t="e" cm="1">
        <f t="array" ref="CD43">_xlfn.IFS(AND($T43&lt;&gt;"",Y43&lt;&gt;""),ABS($T43-Y43),AND($T43="",Y43=""),"",OR($T43&lt;&gt;"",Y43&lt;&gt;""),"-")</f>
        <v>#N/A</v>
      </c>
      <c r="CE43" s="120" t="e" cm="1">
        <f t="array" ref="CE43">_xlfn.IFS(AND($T43&lt;&gt;"",Z43&lt;&gt;""),ABS($T43-Z43),AND($T43="",Z43=""),"",OR($T43&lt;&gt;"",Z43&lt;&gt;""),"-")</f>
        <v>#N/A</v>
      </c>
      <c r="CF43" s="120" t="e" cm="1">
        <f t="array" ref="CF43">_xlfn.IFS(AND($T43&lt;&gt;"",AA43&lt;&gt;""),ABS($T43-AA43),AND($T43="",AA43=""),"",OR($T43&lt;&gt;"",AA43&lt;&gt;""),"-")</f>
        <v>#N/A</v>
      </c>
      <c r="CG43" s="121" t="e" cm="1">
        <f t="array" ref="CG43">_xlfn.IFS(AND($U43&lt;&gt;"",V43&lt;&gt;""),ABS($U43-V43),AND($U43="",V43=""),"",OR($U43&lt;&gt;"",V43&lt;&gt;""),"-")</f>
        <v>#N/A</v>
      </c>
      <c r="CH43" s="120" t="e" cm="1">
        <f t="array" ref="CH43">_xlfn.IFS(AND($U43&lt;&gt;"",W43&lt;&gt;""),ABS($U43-W43),AND($U43="",W43=""),"",OR($U43&lt;&gt;"",W43&lt;&gt;""),"-")</f>
        <v>#N/A</v>
      </c>
      <c r="CI43" s="120" t="e" cm="1">
        <f t="array" ref="CI43">_xlfn.IFS(AND($U43&lt;&gt;"",X43&lt;&gt;""),ABS($U43-X43),AND($U43="",X43=""),"",OR($U43&lt;&gt;"",X43&lt;&gt;""),"-")</f>
        <v>#N/A</v>
      </c>
      <c r="CJ43" s="120" t="e" cm="1">
        <f t="array" ref="CJ43">_xlfn.IFS(AND($U43&lt;&gt;"",Y43&lt;&gt;""),ABS($U43-Y43),AND($U43="",Y43=""),"",OR($U43&lt;&gt;"",Y43&lt;&gt;""),"-")</f>
        <v>#N/A</v>
      </c>
      <c r="CK43" s="120" t="e" cm="1">
        <f t="array" ref="CK43">_xlfn.IFS(AND($U43&lt;&gt;"",Z43&lt;&gt;""),ABS($U43-Z43),AND($U43="",Z43=""),"",OR($U43&lt;&gt;"",Z43&lt;&gt;""),"-")</f>
        <v>#N/A</v>
      </c>
      <c r="CL43" s="120" t="e" cm="1">
        <f t="array" ref="CL43">_xlfn.IFS(AND($U43&lt;&gt;"",AA43&lt;&gt;""),ABS($U43-AA43),AND($U43="",AA43=""),"",OR($U43&lt;&gt;"",AA43&lt;&gt;""),"-")</f>
        <v>#N/A</v>
      </c>
      <c r="CM43" s="121" t="e" cm="1">
        <f t="array" ref="CM43">_xlfn.IFS(AND($V43&lt;&gt;"",W43&lt;&gt;""),ABS($V43-W43),AND($V43="",W43=""),"",OR($V43&lt;&gt;"",W43&lt;&gt;""),"-")</f>
        <v>#N/A</v>
      </c>
      <c r="CN43" s="120" t="e" cm="1">
        <f t="array" ref="CN43">_xlfn.IFS(AND($V43&lt;&gt;"",X43&lt;&gt;""),ABS($V43-X43),AND($V43="",X43=""),"",OR($V43&lt;&gt;"",X43&lt;&gt;""),"-")</f>
        <v>#N/A</v>
      </c>
      <c r="CO43" s="120" t="e" cm="1">
        <f t="array" ref="CO43">_xlfn.IFS(AND($V43&lt;&gt;"",Y43&lt;&gt;""),ABS($V43-Y43),AND($V43="",Y43=""),"",OR($V43&lt;&gt;"",Y43&lt;&gt;""),"-")</f>
        <v>#N/A</v>
      </c>
      <c r="CP43" s="120" t="e" cm="1">
        <f t="array" ref="CP43">_xlfn.IFS(AND($V43&lt;&gt;"",Z43&lt;&gt;""),ABS($V43-Z43),AND($V43="",Z43=""),"",OR($V43&lt;&gt;"",Z43&lt;&gt;""),"-")</f>
        <v>#N/A</v>
      </c>
      <c r="CQ43" s="120" t="e" cm="1">
        <f t="array" ref="CQ43">_xlfn.IFS(AND($V43&lt;&gt;"",AA43&lt;&gt;""),ABS($V43-AA43),AND($V43="",AA43=""),"",OR($V43&lt;&gt;"",AA43&lt;&gt;""),"-")</f>
        <v>#N/A</v>
      </c>
      <c r="CR43" s="121" t="e" cm="1">
        <f t="array" ref="CR43">_xlfn.IFS(AND($W43&lt;&gt;"",X43&lt;&gt;""),ABS($W43-X43),AND($W43="",X43=""),"",OR($W43&lt;&gt;"",X43&lt;&gt;""),"-")</f>
        <v>#N/A</v>
      </c>
      <c r="CS43" s="120" t="e" cm="1">
        <f t="array" ref="CS43">_xlfn.IFS(AND($W43&lt;&gt;"",Y43&lt;&gt;""),ABS($W43-Y43),AND($W43="",Y43=""),"",OR($W43&lt;&gt;"",Y43&lt;&gt;""),"-")</f>
        <v>#N/A</v>
      </c>
      <c r="CT43" s="120" t="e" cm="1">
        <f t="array" ref="CT43">_xlfn.IFS(AND($W43&lt;&gt;"",Z43&lt;&gt;""),ABS($W43-Z43),AND($W43="",Z43=""),"",OR($W43&lt;&gt;"",Z43&lt;&gt;""),"-")</f>
        <v>#N/A</v>
      </c>
      <c r="CU43" s="120" t="e" cm="1">
        <f t="array" ref="CU43">_xlfn.IFS(AND($W43&lt;&gt;"",AA43&lt;&gt;""),ABS($W43-AA43),AND($W43="",AA43=""),"",OR($W43&lt;&gt;"",AA43&lt;&gt;""),"-")</f>
        <v>#N/A</v>
      </c>
      <c r="CV43" s="121" t="e" cm="1">
        <f t="array" ref="CV43">_xlfn.IFS(AND($X43&lt;&gt;"",Y43&lt;&gt;""),ABS($X43-Y43),AND($X43="",Y43=""),"",OR($X43&lt;&gt;"",Y43&lt;&gt;""),"-")</f>
        <v>#N/A</v>
      </c>
      <c r="CW43" s="120" t="e" cm="1">
        <f t="array" ref="CW43">_xlfn.IFS(AND($X43&lt;&gt;"",Z43&lt;&gt;""),ABS($X43-Z43),AND($X43="",Z43=""),"",OR($X43&lt;&gt;"",Z43&lt;&gt;""),"-")</f>
        <v>#N/A</v>
      </c>
      <c r="CX43" s="120" t="e" cm="1">
        <f t="array" ref="CX43">_xlfn.IFS(AND($X43&lt;&gt;"",AA43&lt;&gt;""),ABS($X43-AA43),AND($X43="",AA43=""),"",OR($X43&lt;&gt;"",AA43&lt;&gt;""),"-")</f>
        <v>#N/A</v>
      </c>
      <c r="CY43" s="121" t="e" cm="1">
        <f t="array" ref="CY43">_xlfn.IFS(AND($Y43&lt;&gt;"",Z43&lt;&gt;""),ABS($Y43-Z43),AND($Y43="",Z43=""),"",OR($Y43&lt;&gt;"",Z43&lt;&gt;""),"-")</f>
        <v>#N/A</v>
      </c>
      <c r="CZ43" s="120" t="e" cm="1">
        <f t="array" ref="CZ43">_xlfn.IFS(AND($Y43&lt;&gt;"",AA43&lt;&gt;""),ABS($Y43-AA43),AND($Y43="",AA43=""),"",OR($Y43&lt;&gt;"",AA43&lt;&gt;""),"-")</f>
        <v>#N/A</v>
      </c>
      <c r="DA43" s="121" t="e" cm="1">
        <f t="array" ref="DA43">_xlfn.IFS(AND($Z43&lt;&gt;"",AA43&lt;&gt;""),ABS($Z43-AA43),AND($Z43="",AA43=""),"",OR($Z43&lt;&gt;"",AA43&lt;&gt;""),"-")</f>
        <v>#N/A</v>
      </c>
    </row>
    <row r="44" spans="1:105" x14ac:dyDescent="0.2">
      <c r="A44" s="260" t="s">
        <v>171</v>
      </c>
      <c r="B44" s="259" t="e">
        <f>VLOOKUP($A44,Merged_couplings!$B:$BU,MATCH(B$1,Merged_couplings!$B$1:$BU$1,0),FALSE)</f>
        <v>#N/A</v>
      </c>
      <c r="C44" s="258" t="e">
        <f>VLOOKUP($A44,Merged_couplings!$B:$BU,MATCH(C$1,Merged_couplings!$B$1:$BU$1,0),FALSE)</f>
        <v>#N/A</v>
      </c>
      <c r="D44" s="258" t="e">
        <f>VLOOKUP($A44,Merged_couplings!$B:$BU,MATCH(D$1,Merged_couplings!$B$1:$BU$1,0),FALSE)</f>
        <v>#N/A</v>
      </c>
      <c r="E44" s="258" t="e">
        <f>VLOOKUP($A44,Merged_couplings!$B:$BU,MATCH(E$1,Merged_couplings!$B$1:$BU$1,0),FALSE)</f>
        <v>#N/A</v>
      </c>
      <c r="F44" s="258" t="e">
        <f>VLOOKUP($A44,Merged_couplings!$B:$BU,MATCH(F$1,Merged_couplings!$B$1:$BU$1,0),FALSE)</f>
        <v>#N/A</v>
      </c>
      <c r="G44" s="258" t="e">
        <f>VLOOKUP($A44,Merged_couplings!$B:$BU,MATCH(G$1,Merged_couplings!$B$1:$BU$1,0),FALSE)</f>
        <v>#N/A</v>
      </c>
      <c r="H44" s="258" t="e">
        <f>VLOOKUP($A44,Merged_couplings!$B:$BU,MATCH(H$1,Merged_couplings!$B$1:$BU$1,0),FALSE)</f>
        <v>#N/A</v>
      </c>
      <c r="I44" s="258" t="e">
        <f>VLOOKUP($A44,Merged_couplings!$B:$BU,MATCH(I$1,Merged_couplings!$B$1:$BU$1,0),FALSE)</f>
        <v>#N/A</v>
      </c>
      <c r="J44" s="258" t="e">
        <f>VLOOKUP($A44,Merged_couplings!$B:$BU,MATCH(J$1,Merged_couplings!$B$1:$BU$1,0),FALSE)</f>
        <v>#N/A</v>
      </c>
      <c r="K44" s="258" t="e">
        <f>VLOOKUP($A44,Merged_couplings!$B:$BU,MATCH(K$1,Merged_couplings!$B$1:$BU$1,0),FALSE)</f>
        <v>#N/A</v>
      </c>
      <c r="L44" s="258" t="e">
        <f>VLOOKUP($A44,Merged_couplings!$B:$BU,MATCH(L$1,Merged_couplings!$B$1:$BU$1,0),FALSE)</f>
        <v>#N/A</v>
      </c>
      <c r="M44" s="258" t="e">
        <f>VLOOKUP($A44,Merged_couplings!$B:$BU,MATCH(M$1,Merged_couplings!$B$1:$BU$1,0),FALSE)</f>
        <v>#N/A</v>
      </c>
      <c r="N44" s="258" t="e">
        <f>VLOOKUP($A44,Merged_couplings!$B:$BU,MATCH(N$1,Merged_couplings!$B$1:$BU$1,0),FALSE)</f>
        <v>#N/A</v>
      </c>
      <c r="O44" s="121" t="e">
        <f>IF(OR(B44="BIG",B44="BI-",B44="-IG"),VLOOKUP($A44,Merged_couplings!$B:$BU,MATCH(O$1,Merged_couplings!$B$1:$BU$1,0),FALSE),"")</f>
        <v>#N/A</v>
      </c>
      <c r="P44" s="120" t="e">
        <f>IF(OR(C44="BIG",C44="BI-",C44="-IG"),VLOOKUP($A44,Merged_couplings!$B:$BU,MATCH(P$1,Merged_couplings!$B$1:$BU$1,0),FALSE),"")</f>
        <v>#N/A</v>
      </c>
      <c r="Q44" s="120" t="e">
        <f>IF(OR(D44="BIG",D44="BI-",D44="-IG"),VLOOKUP($A44,Merged_couplings!$B:$BU,MATCH(Q$1,Merged_couplings!$B$1:$BU$1,0),FALSE),"")</f>
        <v>#N/A</v>
      </c>
      <c r="R44" s="120" t="e">
        <f t="shared" si="4"/>
        <v>#N/A</v>
      </c>
      <c r="S44" s="120" t="e">
        <f t="shared" si="4"/>
        <v>#N/A</v>
      </c>
      <c r="T44" s="120" t="e">
        <f t="shared" si="4"/>
        <v>#N/A</v>
      </c>
      <c r="U44" s="120" t="e">
        <f>IF(OR(H44="BIG",H44="BI-",H44="-IG"),VLOOKUP($A44,Merged_couplings!$B:$BU,MATCH(U$1,Merged_couplings!$B$1:$BU$1,0),FALSE),"")</f>
        <v>#N/A</v>
      </c>
      <c r="V44" s="120" t="e">
        <f>IF(OR(I44="BIG",I44="BI-",I44="-IG"),VLOOKUP($A44,Merged_couplings!$B:$BU,MATCH(V$1,Merged_couplings!$B$1:$BU$1,0),FALSE),"")</f>
        <v>#N/A</v>
      </c>
      <c r="W44" s="120" t="e">
        <f t="shared" si="3"/>
        <v>#N/A</v>
      </c>
      <c r="X44" s="120" t="e">
        <f>IF(OR(K44="BIG",K44="BI-",K44="-IG"),VLOOKUP($A44,Merged_couplings!$B:$BU,MATCH(X$1,Merged_couplings!$B$1:$BU$1,0),FALSE),"")</f>
        <v>#N/A</v>
      </c>
      <c r="Y44" s="120" t="e">
        <f>IF(OR(L44="BIG",L44="BI-",L44="-IG"),VLOOKUP($A44,Merged_couplings!$B:$BU,MATCH(Y$1,Merged_couplings!$B$1:$BU$1,0),FALSE),"")</f>
        <v>#N/A</v>
      </c>
      <c r="Z44" s="120" t="e">
        <f>IF(OR(M44="BIG",M44="BI-",M44="-IG"),VLOOKUP($A44,Merged_couplings!$B:$BU,MATCH(Z$1,Merged_couplings!$B$1:$BU$1,0),FALSE),"")</f>
        <v>#N/A</v>
      </c>
      <c r="AA44" s="120" t="e">
        <f>IF(OR(N44="BIG",N44="BI-",N44="-IG"),VLOOKUP($A44,Merged_couplings!$B:$BU,MATCH(AA$1,Merged_couplings!$B$1:$BU$1,0),FALSE),"")</f>
        <v>#N/A</v>
      </c>
      <c r="AB44" s="123" t="e" cm="1">
        <f t="array" ref="AB44">_xlfn.IFS(AND($O44&lt;&gt;"",P44&lt;&gt;""),ABS($O44-P44),AND($O44="",P44=""),"",OR($O44&lt;&gt;"",P44&lt;&gt;""),"-")</f>
        <v>#N/A</v>
      </c>
      <c r="AC44" s="122" t="e" cm="1">
        <f t="array" ref="AC44">_xlfn.IFS(AND($O44&lt;&gt;"",Q44&lt;&gt;""),ABS($O44-Q44),AND($O44="",Q44=""),"",OR($O44&lt;&gt;"",Q44&lt;&gt;""),"-")</f>
        <v>#N/A</v>
      </c>
      <c r="AD44" s="122" t="e" cm="1">
        <f t="array" ref="AD44">_xlfn.IFS(AND($O44&lt;&gt;"",R44&lt;&gt;""),ABS($O44-R44),AND($O44="",R44=""),"",OR($O44&lt;&gt;"",R44&lt;&gt;""),"-")</f>
        <v>#N/A</v>
      </c>
      <c r="AE44" s="122" t="e" cm="1">
        <f t="array" ref="AE44">_xlfn.IFS(AND($O44&lt;&gt;"",S44&lt;&gt;""),ABS($O44-S44),AND($O44="",S44=""),"",OR($O44&lt;&gt;"",S44&lt;&gt;""),"-")</f>
        <v>#N/A</v>
      </c>
      <c r="AF44" s="122" t="e" cm="1">
        <f t="array" ref="AF44">_xlfn.IFS(AND($O44&lt;&gt;"",T44&lt;&gt;""),ABS($O44-T44),AND($O44="",T44=""),"",OR($O44&lt;&gt;"",T44&lt;&gt;""),"-")</f>
        <v>#N/A</v>
      </c>
      <c r="AG44" s="122" t="e" cm="1">
        <f t="array" ref="AG44">_xlfn.IFS(AND($O44&lt;&gt;"",U44&lt;&gt;""),ABS($O44-U44),AND($O44="",U44=""),"",OR($O44&lt;&gt;"",U44&lt;&gt;""),"-")</f>
        <v>#N/A</v>
      </c>
      <c r="AH44" s="122" t="e" cm="1">
        <f t="array" ref="AH44">_xlfn.IFS(AND($O44&lt;&gt;"",V44&lt;&gt;""),ABS($O44-V44),AND($O44="",V44=""),"",OR($O44&lt;&gt;"",V44&lt;&gt;""),"-")</f>
        <v>#N/A</v>
      </c>
      <c r="AI44" s="122" t="e" cm="1">
        <f t="array" ref="AI44">_xlfn.IFS(AND($O44&lt;&gt;"",W44&lt;&gt;""),ABS($O44-W44),AND($O44="",W44=""),"",OR($O44&lt;&gt;"",W44&lt;&gt;""),"-")</f>
        <v>#N/A</v>
      </c>
      <c r="AJ44" s="122" t="e" cm="1">
        <f t="array" ref="AJ44">_xlfn.IFS(AND($O44&lt;&gt;"",X44&lt;&gt;""),ABS($O44-X44),AND($O44="",X44=""),"",OR($O44&lt;&gt;"",X44&lt;&gt;""),"-")</f>
        <v>#N/A</v>
      </c>
      <c r="AK44" s="122" t="e" cm="1">
        <f t="array" ref="AK44">_xlfn.IFS(AND($O44&lt;&gt;"",Y44&lt;&gt;""),ABS($O44-Y44),AND($O44="",Y44=""),"",OR($O44&lt;&gt;"",Y44&lt;&gt;""),"-")</f>
        <v>#N/A</v>
      </c>
      <c r="AL44" s="122" t="e" cm="1">
        <f t="array" ref="AL44">_xlfn.IFS(AND($O44&lt;&gt;"",Z44&lt;&gt;""),ABS($O44-Z44),AND($O44="",Z44=""),"",OR($O44&lt;&gt;"",Z44&lt;&gt;""),"-")</f>
        <v>#N/A</v>
      </c>
      <c r="AM44" s="122" t="e" cm="1">
        <f t="array" ref="AM44">_xlfn.IFS(AND($O44&lt;&gt;"",AA44&lt;&gt;""),ABS($O44-AA44),AND($O44="",AA44=""),"",OR($O44&lt;&gt;"",AA44&lt;&gt;""),"-")</f>
        <v>#N/A</v>
      </c>
      <c r="AN44" s="121" t="e" cm="1">
        <f t="array" ref="AN44">_xlfn.IFS(AND($P44&lt;&gt;"",Q44&lt;&gt;""),ABS($P44-Q44),AND($P44="",Q44=""),"",OR($P44&lt;&gt;"",Q44&lt;&gt;""),"-")</f>
        <v>#N/A</v>
      </c>
      <c r="AO44" s="120" t="e" cm="1">
        <f t="array" ref="AO44">_xlfn.IFS(AND($P44&lt;&gt;"",R44&lt;&gt;""),ABS($P44-R44),AND($P44="",R44=""),"",OR($P44&lt;&gt;"",R44&lt;&gt;""),"-")</f>
        <v>#N/A</v>
      </c>
      <c r="AP44" s="120" t="e" cm="1">
        <f t="array" ref="AP44">_xlfn.IFS(AND($P44&lt;&gt;"",S44&lt;&gt;""),ABS($P44-S44),AND($P44="",S44=""),"",OR($P44&lt;&gt;"",S44&lt;&gt;""),"-")</f>
        <v>#N/A</v>
      </c>
      <c r="AQ44" s="120" t="e" cm="1">
        <f t="array" ref="AQ44">_xlfn.IFS(AND($P44&lt;&gt;"",T44&lt;&gt;""),ABS($P44-T44),AND($P44="",T44=""),"",OR($P44&lt;&gt;"",T44&lt;&gt;""),"-")</f>
        <v>#N/A</v>
      </c>
      <c r="AR44" s="120" t="e" cm="1">
        <f t="array" ref="AR44">_xlfn.IFS(AND($P44&lt;&gt;"",U44&lt;&gt;""),ABS($P44-U44),AND($P44="",U44=""),"",OR($P44&lt;&gt;"",U44&lt;&gt;""),"-")</f>
        <v>#N/A</v>
      </c>
      <c r="AS44" s="120" t="e" cm="1">
        <f t="array" ref="AS44">_xlfn.IFS(AND($P44&lt;&gt;"",V44&lt;&gt;""),ABS($P44-V44),AND($P44="",V44=""),"",OR($P44&lt;&gt;"",V44&lt;&gt;""),"-")</f>
        <v>#N/A</v>
      </c>
      <c r="AT44" s="120" t="e" cm="1">
        <f t="array" ref="AT44">_xlfn.IFS(AND($P44&lt;&gt;"",W44&lt;&gt;""),ABS($P44-W44),AND($P44="",W44=""),"",OR($P44&lt;&gt;"",W44&lt;&gt;""),"-")</f>
        <v>#N/A</v>
      </c>
      <c r="AU44" s="120" t="e" cm="1">
        <f t="array" ref="AU44">_xlfn.IFS(AND($P44&lt;&gt;"",X44&lt;&gt;""),ABS($P44-X44),AND($P44="",X44=""),"",OR($P44&lt;&gt;"",X44&lt;&gt;""),"-")</f>
        <v>#N/A</v>
      </c>
      <c r="AV44" s="120" t="e" cm="1">
        <f t="array" ref="AV44">_xlfn.IFS(AND($P44&lt;&gt;"",Y44&lt;&gt;""),ABS($P44-Y44),AND($P44="",Y44=""),"",OR($P44&lt;&gt;"",Y44&lt;&gt;""),"-")</f>
        <v>#N/A</v>
      </c>
      <c r="AW44" s="120" t="e" cm="1">
        <f t="array" ref="AW44">_xlfn.IFS(AND($P44&lt;&gt;"",Z44&lt;&gt;""),ABS($P44-Z44),AND($P44="",Z44=""),"",OR($P44&lt;&gt;"",Z44&lt;&gt;""),"-")</f>
        <v>#N/A</v>
      </c>
      <c r="AX44" s="120" t="e" cm="1">
        <f t="array" ref="AX44">_xlfn.IFS(AND($P44&lt;&gt;"",AA44&lt;&gt;""),ABS($P44-AA44),AND($P44="",AA44=""),"",OR($P44&lt;&gt;"",AA44&lt;&gt;""),"-")</f>
        <v>#N/A</v>
      </c>
      <c r="AY44" s="121" t="e" cm="1">
        <f t="array" ref="AY44">_xlfn.IFS(AND($Q44&lt;&gt;"",R44&lt;&gt;""),ABS($Q44-R44),AND($Q44="",R44=""),"",OR($Q44&lt;&gt;"",R44&lt;&gt;""),"-")</f>
        <v>#N/A</v>
      </c>
      <c r="AZ44" s="334" t="e" cm="1">
        <f t="array" ref="AZ44">_xlfn.IFS(AND($Q44&lt;&gt;"",S44&lt;&gt;""),ABS($Q44-S44),AND($Q44="",S44=""),"",OR($Q44&lt;&gt;"",S44&lt;&gt;""),"-")</f>
        <v>#N/A</v>
      </c>
      <c r="BA44" s="334" t="e" cm="1">
        <f t="array" ref="BA44">_xlfn.IFS(AND($Q44&lt;&gt;"",T44&lt;&gt;""),ABS($Q44-T44),AND($Q44="",T44=""),"",OR($Q44&lt;&gt;"",T44&lt;&gt;""),"-")</f>
        <v>#N/A</v>
      </c>
      <c r="BB44" s="120" t="e" cm="1">
        <f t="array" ref="BB44">_xlfn.IFS(AND($Q44&lt;&gt;"",U44&lt;&gt;""),ABS($Q44-U44),AND($Q44="",U44=""),"",OR($Q44&lt;&gt;"",U44&lt;&gt;""),"-")</f>
        <v>#N/A</v>
      </c>
      <c r="BC44" s="120" t="e" cm="1">
        <f t="array" ref="BC44">_xlfn.IFS(AND($Q44&lt;&gt;"",V44&lt;&gt;""),ABS($Q44-V44),AND($Q44="",V44=""),"",OR($Q44&lt;&gt;"",V44&lt;&gt;""),"-")</f>
        <v>#N/A</v>
      </c>
      <c r="BD44" s="120" t="e" cm="1">
        <f t="array" ref="BD44">_xlfn.IFS(AND($Q44&lt;&gt;"",W44&lt;&gt;""),ABS($Q44-W44),AND($Q44="",W44=""),"",OR($Q44&lt;&gt;"",W44&lt;&gt;""),"-")</f>
        <v>#N/A</v>
      </c>
      <c r="BE44" s="120" t="e" cm="1">
        <f t="array" ref="BE44">_xlfn.IFS(AND($Q44&lt;&gt;"",X44&lt;&gt;""),ABS($Q44-X44),AND($Q44="",X44=""),"",OR($Q44&lt;&gt;"",X44&lt;&gt;""),"-")</f>
        <v>#N/A</v>
      </c>
      <c r="BF44" s="120" t="e" cm="1">
        <f t="array" ref="BF44">_xlfn.IFS(AND($Q44&lt;&gt;"",Y44&lt;&gt;""),ABS($Q44-Y44),AND($Q44="",Y44=""),"",OR($Q44&lt;&gt;"",Y44&lt;&gt;""),"-")</f>
        <v>#N/A</v>
      </c>
      <c r="BG44" s="120" t="e" cm="1">
        <f t="array" ref="BG44">_xlfn.IFS(AND($Q44&lt;&gt;"",Z44&lt;&gt;""),ABS($Q44-Z44),AND($Q44="",Z44=""),"",OR($Q44&lt;&gt;"",Z44&lt;&gt;""),"-")</f>
        <v>#N/A</v>
      </c>
      <c r="BH44" s="120" t="e" cm="1">
        <f t="array" ref="BH44">_xlfn.IFS(AND($Q44&lt;&gt;"",AA44&lt;&gt;""),ABS($Q44-AA44),AND($Q44="",AA44=""),"",OR($Q44&lt;&gt;"",AA44&lt;&gt;""),"-")</f>
        <v>#N/A</v>
      </c>
      <c r="BI44" s="121" t="e" cm="1">
        <f t="array" ref="BI44">_xlfn.IFS(AND($R44&lt;&gt;"",S44&lt;&gt;""),ABS($R44-S44),AND($R44="",S44=""),"",OR($R44&lt;&gt;"",S44&lt;&gt;""),"-")</f>
        <v>#N/A</v>
      </c>
      <c r="BJ44" s="120" t="e" cm="1">
        <f t="array" ref="BJ44">_xlfn.IFS(AND($R44&lt;&gt;"",T44&lt;&gt;""),ABS($R44-T44),AND($R44="",T44=""),"",OR($R44&lt;&gt;"",T44&lt;&gt;""),"-")</f>
        <v>#N/A</v>
      </c>
      <c r="BK44" s="334" t="e" cm="1">
        <f t="array" ref="BK44">_xlfn.IFS(AND($R44&lt;&gt;"",U44&lt;&gt;""),ABS($R44-U44),AND($R44="",U44=""),"",OR($R44&lt;&gt;"",U44&lt;&gt;""),"-")</f>
        <v>#N/A</v>
      </c>
      <c r="BL44" s="120" t="e" cm="1">
        <f t="array" ref="BL44">_xlfn.IFS(AND($R44&lt;&gt;"",V44&lt;&gt;""),ABS($R44-V44),AND($R44="",V44=""),"",OR($R44&lt;&gt;"",V44&lt;&gt;""),"-")</f>
        <v>#N/A</v>
      </c>
      <c r="BM44" s="120" t="e" cm="1">
        <f t="array" ref="BM44">_xlfn.IFS(AND($R44&lt;&gt;"",W44&lt;&gt;""),ABS($R44-W44),AND($R44="",W44=""),"",OR($R44&lt;&gt;"",W44&lt;&gt;""),"-")</f>
        <v>#N/A</v>
      </c>
      <c r="BN44" s="120" t="e" cm="1">
        <f t="array" ref="BN44">_xlfn.IFS(AND($R44&lt;&gt;"",X44&lt;&gt;""),ABS($R44-X44),AND($R44="",X44=""),"",OR($R44&lt;&gt;"",X44&lt;&gt;""),"-")</f>
        <v>#N/A</v>
      </c>
      <c r="BO44" s="120" t="e" cm="1">
        <f t="array" ref="BO44">_xlfn.IFS(AND($R44&lt;&gt;"",Y44&lt;&gt;""),ABS($R44-Y44),AND($R44="",Y44=""),"",OR($R44&lt;&gt;"",Y44&lt;&gt;""),"-")</f>
        <v>#N/A</v>
      </c>
      <c r="BP44" s="120" t="e" cm="1">
        <f t="array" ref="BP44">_xlfn.IFS(AND($R44&lt;&gt;"",Z44&lt;&gt;""),ABS($R44-Z44),AND($R44="",Z44=""),"",OR($R44&lt;&gt;"",Z44&lt;&gt;""),"-")</f>
        <v>#N/A</v>
      </c>
      <c r="BQ44" s="120" t="e" cm="1">
        <f t="array" ref="BQ44">_xlfn.IFS(AND($R44&lt;&gt;"",AA44&lt;&gt;""),ABS($R44-AA44),AND($R44="",AA44=""),"",OR($R44&lt;&gt;"",AA44&lt;&gt;""),"-")</f>
        <v>#N/A</v>
      </c>
      <c r="BR44" s="121" t="e" cm="1">
        <f t="array" ref="BR44">_xlfn.IFS(AND($S44&lt;&gt;"",T44&lt;&gt;""),ABS($S44-T44),AND($S44="",T44=""),"",OR($S44&lt;&gt;"",T44&lt;&gt;""),"-")</f>
        <v>#N/A</v>
      </c>
      <c r="BS44" s="334" t="e" cm="1">
        <f t="array" ref="BS44">_xlfn.IFS(AND($S44&lt;&gt;"",U44&lt;&gt;""),ABS($S44-U44),AND($S44="",U44=""),"",OR($S44&lt;&gt;"",U44&lt;&gt;""),"-")</f>
        <v>#N/A</v>
      </c>
      <c r="BT44" s="120" t="e" cm="1">
        <f t="array" ref="BT44">_xlfn.IFS(AND($S44&lt;&gt;"",V44&lt;&gt;""),ABS($S44-V44),AND($S44="",V44=""),"",OR($S44&lt;&gt;"",V44&lt;&gt;""),"-")</f>
        <v>#N/A</v>
      </c>
      <c r="BU44" s="120" t="e" cm="1">
        <f t="array" ref="BU44">_xlfn.IFS(AND($S44&lt;&gt;"",W44&lt;&gt;""),ABS($S44-W44),AND($S44="",W44=""),"",OR($S44&lt;&gt;"",W44&lt;&gt;""),"-")</f>
        <v>#N/A</v>
      </c>
      <c r="BV44" s="120" t="e" cm="1">
        <f t="array" ref="BV44">_xlfn.IFS(AND($S44&lt;&gt;"",X44&lt;&gt;""),ABS($S44-X44),AND($S44="",X44=""),"",OR($S44&lt;&gt;"",X44&lt;&gt;""),"-")</f>
        <v>#N/A</v>
      </c>
      <c r="BW44" s="120" t="e" cm="1">
        <f t="array" ref="BW44">_xlfn.IFS(AND($S44&lt;&gt;"",Y44&lt;&gt;""),ABS($S44-Y44),AND($S44="",Y44=""),"",OR($S44&lt;&gt;"",Y44&lt;&gt;""),"-")</f>
        <v>#N/A</v>
      </c>
      <c r="BX44" s="120" t="e" cm="1">
        <f t="array" ref="BX44">_xlfn.IFS(AND($S44&lt;&gt;"",Z44&lt;&gt;""),ABS($S44-Z44),AND($S44="",Z44=""),"",OR($S44&lt;&gt;"",Z44&lt;&gt;""),"-")</f>
        <v>#N/A</v>
      </c>
      <c r="BY44" s="120" t="e" cm="1">
        <f t="array" ref="BY44">_xlfn.IFS(AND($S44&lt;&gt;"",AA44&lt;&gt;""),ABS($S44-AA44),AND($S44="",AA44=""),"",OR($S44&lt;&gt;"",AA44&lt;&gt;""),"-")</f>
        <v>#N/A</v>
      </c>
      <c r="BZ44" s="121" t="e" cm="1">
        <f t="array" ref="BZ44">_xlfn.IFS(AND($T44&lt;&gt;"",U44&lt;&gt;""),ABS($T44-U44),AND($T44="",U44=""),"",OR($T44&lt;&gt;"",U44&lt;&gt;""),"-")</f>
        <v>#N/A</v>
      </c>
      <c r="CA44" s="120" t="e" cm="1">
        <f t="array" ref="CA44">_xlfn.IFS(AND($T44&lt;&gt;"",V44&lt;&gt;""),ABS($T44-V44),AND($T44="",V44=""),"",OR($T44&lt;&gt;"",V44&lt;&gt;""),"-")</f>
        <v>#N/A</v>
      </c>
      <c r="CB44" s="120" t="e" cm="1">
        <f t="array" ref="CB44">_xlfn.IFS(AND($T44&lt;&gt;"",W44&lt;&gt;""),ABS($T44-W44),AND($T44="",W44=""),"",OR($T44&lt;&gt;"",W44&lt;&gt;""),"-")</f>
        <v>#N/A</v>
      </c>
      <c r="CC44" s="120" t="e" cm="1">
        <f t="array" ref="CC44">_xlfn.IFS(AND($T44&lt;&gt;"",X44&lt;&gt;""),ABS($T44-X44),AND($T44="",X44=""),"",OR($T44&lt;&gt;"",X44&lt;&gt;""),"-")</f>
        <v>#N/A</v>
      </c>
      <c r="CD44" s="120" t="e" cm="1">
        <f t="array" ref="CD44">_xlfn.IFS(AND($T44&lt;&gt;"",Y44&lt;&gt;""),ABS($T44-Y44),AND($T44="",Y44=""),"",OR($T44&lt;&gt;"",Y44&lt;&gt;""),"-")</f>
        <v>#N/A</v>
      </c>
      <c r="CE44" s="120" t="e" cm="1">
        <f t="array" ref="CE44">_xlfn.IFS(AND($T44&lt;&gt;"",Z44&lt;&gt;""),ABS($T44-Z44),AND($T44="",Z44=""),"",OR($T44&lt;&gt;"",Z44&lt;&gt;""),"-")</f>
        <v>#N/A</v>
      </c>
      <c r="CF44" s="120" t="e" cm="1">
        <f t="array" ref="CF44">_xlfn.IFS(AND($T44&lt;&gt;"",AA44&lt;&gt;""),ABS($T44-AA44),AND($T44="",AA44=""),"",OR($T44&lt;&gt;"",AA44&lt;&gt;""),"-")</f>
        <v>#N/A</v>
      </c>
      <c r="CG44" s="121" t="e" cm="1">
        <f t="array" ref="CG44">_xlfn.IFS(AND($U44&lt;&gt;"",V44&lt;&gt;""),ABS($U44-V44),AND($U44="",V44=""),"",OR($U44&lt;&gt;"",V44&lt;&gt;""),"-")</f>
        <v>#N/A</v>
      </c>
      <c r="CH44" s="120" t="e" cm="1">
        <f t="array" ref="CH44">_xlfn.IFS(AND($U44&lt;&gt;"",W44&lt;&gt;""),ABS($U44-W44),AND($U44="",W44=""),"",OR($U44&lt;&gt;"",W44&lt;&gt;""),"-")</f>
        <v>#N/A</v>
      </c>
      <c r="CI44" s="120" t="e" cm="1">
        <f t="array" ref="CI44">_xlfn.IFS(AND($U44&lt;&gt;"",X44&lt;&gt;""),ABS($U44-X44),AND($U44="",X44=""),"",OR($U44&lt;&gt;"",X44&lt;&gt;""),"-")</f>
        <v>#N/A</v>
      </c>
      <c r="CJ44" s="120" t="e" cm="1">
        <f t="array" ref="CJ44">_xlfn.IFS(AND($U44&lt;&gt;"",Y44&lt;&gt;""),ABS($U44-Y44),AND($U44="",Y44=""),"",OR($U44&lt;&gt;"",Y44&lt;&gt;""),"-")</f>
        <v>#N/A</v>
      </c>
      <c r="CK44" s="120" t="e" cm="1">
        <f t="array" ref="CK44">_xlfn.IFS(AND($U44&lt;&gt;"",Z44&lt;&gt;""),ABS($U44-Z44),AND($U44="",Z44=""),"",OR($U44&lt;&gt;"",Z44&lt;&gt;""),"-")</f>
        <v>#N/A</v>
      </c>
      <c r="CL44" s="120" t="e" cm="1">
        <f t="array" ref="CL44">_xlfn.IFS(AND($U44&lt;&gt;"",AA44&lt;&gt;""),ABS($U44-AA44),AND($U44="",AA44=""),"",OR($U44&lt;&gt;"",AA44&lt;&gt;""),"-")</f>
        <v>#N/A</v>
      </c>
      <c r="CM44" s="121" t="e" cm="1">
        <f t="array" ref="CM44">_xlfn.IFS(AND($V44&lt;&gt;"",W44&lt;&gt;""),ABS($V44-W44),AND($V44="",W44=""),"",OR($V44&lt;&gt;"",W44&lt;&gt;""),"-")</f>
        <v>#N/A</v>
      </c>
      <c r="CN44" s="120" t="e" cm="1">
        <f t="array" ref="CN44">_xlfn.IFS(AND($V44&lt;&gt;"",X44&lt;&gt;""),ABS($V44-X44),AND($V44="",X44=""),"",OR($V44&lt;&gt;"",X44&lt;&gt;""),"-")</f>
        <v>#N/A</v>
      </c>
      <c r="CO44" s="120" t="e" cm="1">
        <f t="array" ref="CO44">_xlfn.IFS(AND($V44&lt;&gt;"",Y44&lt;&gt;""),ABS($V44-Y44),AND($V44="",Y44=""),"",OR($V44&lt;&gt;"",Y44&lt;&gt;""),"-")</f>
        <v>#N/A</v>
      </c>
      <c r="CP44" s="120" t="e" cm="1">
        <f t="array" ref="CP44">_xlfn.IFS(AND($V44&lt;&gt;"",Z44&lt;&gt;""),ABS($V44-Z44),AND($V44="",Z44=""),"",OR($V44&lt;&gt;"",Z44&lt;&gt;""),"-")</f>
        <v>#N/A</v>
      </c>
      <c r="CQ44" s="120" t="e" cm="1">
        <f t="array" ref="CQ44">_xlfn.IFS(AND($V44&lt;&gt;"",AA44&lt;&gt;""),ABS($V44-AA44),AND($V44="",AA44=""),"",OR($V44&lt;&gt;"",AA44&lt;&gt;""),"-")</f>
        <v>#N/A</v>
      </c>
      <c r="CR44" s="121" t="e" cm="1">
        <f t="array" ref="CR44">_xlfn.IFS(AND($W44&lt;&gt;"",X44&lt;&gt;""),ABS($W44-X44),AND($W44="",X44=""),"",OR($W44&lt;&gt;"",X44&lt;&gt;""),"-")</f>
        <v>#N/A</v>
      </c>
      <c r="CS44" s="120" t="e" cm="1">
        <f t="array" ref="CS44">_xlfn.IFS(AND($W44&lt;&gt;"",Y44&lt;&gt;""),ABS($W44-Y44),AND($W44="",Y44=""),"",OR($W44&lt;&gt;"",Y44&lt;&gt;""),"-")</f>
        <v>#N/A</v>
      </c>
      <c r="CT44" s="120" t="e" cm="1">
        <f t="array" ref="CT44">_xlfn.IFS(AND($W44&lt;&gt;"",Z44&lt;&gt;""),ABS($W44-Z44),AND($W44="",Z44=""),"",OR($W44&lt;&gt;"",Z44&lt;&gt;""),"-")</f>
        <v>#N/A</v>
      </c>
      <c r="CU44" s="120" t="e" cm="1">
        <f t="array" ref="CU44">_xlfn.IFS(AND($W44&lt;&gt;"",AA44&lt;&gt;""),ABS($W44-AA44),AND($W44="",AA44=""),"",OR($W44&lt;&gt;"",AA44&lt;&gt;""),"-")</f>
        <v>#N/A</v>
      </c>
      <c r="CV44" s="121" t="e" cm="1">
        <f t="array" ref="CV44">_xlfn.IFS(AND($X44&lt;&gt;"",Y44&lt;&gt;""),ABS($X44-Y44),AND($X44="",Y44=""),"",OR($X44&lt;&gt;"",Y44&lt;&gt;""),"-")</f>
        <v>#N/A</v>
      </c>
      <c r="CW44" s="120" t="e" cm="1">
        <f t="array" ref="CW44">_xlfn.IFS(AND($X44&lt;&gt;"",Z44&lt;&gt;""),ABS($X44-Z44),AND($X44="",Z44=""),"",OR($X44&lt;&gt;"",Z44&lt;&gt;""),"-")</f>
        <v>#N/A</v>
      </c>
      <c r="CX44" s="120" t="e" cm="1">
        <f t="array" ref="CX44">_xlfn.IFS(AND($X44&lt;&gt;"",AA44&lt;&gt;""),ABS($X44-AA44),AND($X44="",AA44=""),"",OR($X44&lt;&gt;"",AA44&lt;&gt;""),"-")</f>
        <v>#N/A</v>
      </c>
      <c r="CY44" s="121" t="e" cm="1">
        <f t="array" ref="CY44">_xlfn.IFS(AND($Y44&lt;&gt;"",Z44&lt;&gt;""),ABS($Y44-Z44),AND($Y44="",Z44=""),"",OR($Y44&lt;&gt;"",Z44&lt;&gt;""),"-")</f>
        <v>#N/A</v>
      </c>
      <c r="CZ44" s="120" t="e" cm="1">
        <f t="array" ref="CZ44">_xlfn.IFS(AND($Y44&lt;&gt;"",AA44&lt;&gt;""),ABS($Y44-AA44),AND($Y44="",AA44=""),"",OR($Y44&lt;&gt;"",AA44&lt;&gt;""),"-")</f>
        <v>#N/A</v>
      </c>
      <c r="DA44" s="121" t="e" cm="1">
        <f t="array" ref="DA44">_xlfn.IFS(AND($Z44&lt;&gt;"",AA44&lt;&gt;""),ABS($Z44-AA44),AND($Z44="",AA44=""),"",OR($Z44&lt;&gt;"",AA44&lt;&gt;""),"-")</f>
        <v>#N/A</v>
      </c>
    </row>
    <row r="45" spans="1:105" x14ac:dyDescent="0.2">
      <c r="A45" s="260" t="s">
        <v>172</v>
      </c>
      <c r="B45" s="259" t="e">
        <f>VLOOKUP($A45,Merged_couplings!$B:$BU,MATCH(B$1,Merged_couplings!$B$1:$BU$1,0),FALSE)</f>
        <v>#N/A</v>
      </c>
      <c r="C45" s="258" t="e">
        <f>VLOOKUP($A45,Merged_couplings!$B:$BU,MATCH(C$1,Merged_couplings!$B$1:$BU$1,0),FALSE)</f>
        <v>#N/A</v>
      </c>
      <c r="D45" s="258" t="e">
        <f>VLOOKUP($A45,Merged_couplings!$B:$BU,MATCH(D$1,Merged_couplings!$B$1:$BU$1,0),FALSE)</f>
        <v>#N/A</v>
      </c>
      <c r="E45" s="258" t="e">
        <f>VLOOKUP($A45,Merged_couplings!$B:$BU,MATCH(E$1,Merged_couplings!$B$1:$BU$1,0),FALSE)</f>
        <v>#N/A</v>
      </c>
      <c r="F45" s="258" t="e">
        <f>VLOOKUP($A45,Merged_couplings!$B:$BU,MATCH(F$1,Merged_couplings!$B$1:$BU$1,0),FALSE)</f>
        <v>#N/A</v>
      </c>
      <c r="G45" s="258" t="e">
        <f>VLOOKUP($A45,Merged_couplings!$B:$BU,MATCH(G$1,Merged_couplings!$B$1:$BU$1,0),FALSE)</f>
        <v>#N/A</v>
      </c>
      <c r="H45" s="258" t="e">
        <f>VLOOKUP($A45,Merged_couplings!$B:$BU,MATCH(H$1,Merged_couplings!$B$1:$BU$1,0),FALSE)</f>
        <v>#N/A</v>
      </c>
      <c r="I45" s="258" t="e">
        <f>VLOOKUP($A45,Merged_couplings!$B:$BU,MATCH(I$1,Merged_couplings!$B$1:$BU$1,0),FALSE)</f>
        <v>#N/A</v>
      </c>
      <c r="J45" s="258" t="e">
        <f>VLOOKUP($A45,Merged_couplings!$B:$BU,MATCH(J$1,Merged_couplings!$B$1:$BU$1,0),FALSE)</f>
        <v>#N/A</v>
      </c>
      <c r="K45" s="258" t="e">
        <f>VLOOKUP($A45,Merged_couplings!$B:$BU,MATCH(K$1,Merged_couplings!$B$1:$BU$1,0),FALSE)</f>
        <v>#N/A</v>
      </c>
      <c r="L45" s="258" t="e">
        <f>VLOOKUP($A45,Merged_couplings!$B:$BU,MATCH(L$1,Merged_couplings!$B$1:$BU$1,0),FALSE)</f>
        <v>#N/A</v>
      </c>
      <c r="M45" s="258" t="e">
        <f>VLOOKUP($A45,Merged_couplings!$B:$BU,MATCH(M$1,Merged_couplings!$B$1:$BU$1,0),FALSE)</f>
        <v>#N/A</v>
      </c>
      <c r="N45" s="258" t="e">
        <f>VLOOKUP($A45,Merged_couplings!$B:$BU,MATCH(N$1,Merged_couplings!$B$1:$BU$1,0),FALSE)</f>
        <v>#N/A</v>
      </c>
      <c r="O45" s="121" t="e">
        <f>IF(OR(B45="BIG",B45="BI-",B45="-IG"),VLOOKUP($A45,Merged_couplings!$B:$BU,MATCH(O$1,Merged_couplings!$B$1:$BU$1,0),FALSE),"")</f>
        <v>#N/A</v>
      </c>
      <c r="P45" s="120" t="e">
        <f>IF(OR(C45="BIG",C45="BI-",C45="-IG"),VLOOKUP($A45,Merged_couplings!$B:$BU,MATCH(P$1,Merged_couplings!$B$1:$BU$1,0),FALSE),"")</f>
        <v>#N/A</v>
      </c>
      <c r="Q45" s="120" t="e">
        <f>IF(OR(D45="BIG",D45="BI-",D45="-IG"),VLOOKUP($A45,Merged_couplings!$B:$BU,MATCH(Q$1,Merged_couplings!$B$1:$BU$1,0),FALSE),"")</f>
        <v>#N/A</v>
      </c>
      <c r="R45" s="120" t="e">
        <f t="shared" si="4"/>
        <v>#N/A</v>
      </c>
      <c r="S45" s="120" t="e">
        <f t="shared" si="4"/>
        <v>#N/A</v>
      </c>
      <c r="T45" s="120" t="e">
        <f t="shared" si="4"/>
        <v>#N/A</v>
      </c>
      <c r="U45" s="120" t="e">
        <f>IF(OR(H45="BIG",H45="BI-",H45="-IG"),VLOOKUP($A45,Merged_couplings!$B:$BU,MATCH(U$1,Merged_couplings!$B$1:$BU$1,0),FALSE),"")</f>
        <v>#N/A</v>
      </c>
      <c r="V45" s="120" t="e">
        <f>IF(OR(I45="BIG",I45="BI-",I45="-IG"),VLOOKUP($A45,Merged_couplings!$B:$BU,MATCH(V$1,Merged_couplings!$B$1:$BU$1,0),FALSE),"")</f>
        <v>#N/A</v>
      </c>
      <c r="W45" s="120" t="e">
        <f t="shared" si="3"/>
        <v>#N/A</v>
      </c>
      <c r="X45" s="120" t="e">
        <f>IF(OR(K45="BIG",K45="BI-",K45="-IG"),VLOOKUP($A45,Merged_couplings!$B:$BU,MATCH(X$1,Merged_couplings!$B$1:$BU$1,0),FALSE),"")</f>
        <v>#N/A</v>
      </c>
      <c r="Y45" s="120" t="e">
        <f>IF(OR(L45="BIG",L45="BI-",L45="-IG"),VLOOKUP($A45,Merged_couplings!$B:$BU,MATCH(Y$1,Merged_couplings!$B$1:$BU$1,0),FALSE),"")</f>
        <v>#N/A</v>
      </c>
      <c r="Z45" s="120" t="e">
        <f>IF(OR(M45="BIG",M45="BI-",M45="-IG"),VLOOKUP($A45,Merged_couplings!$B:$BU,MATCH(Z$1,Merged_couplings!$B$1:$BU$1,0),FALSE),"")</f>
        <v>#N/A</v>
      </c>
      <c r="AA45" s="120" t="e">
        <f>IF(OR(N45="BIG",N45="BI-",N45="-IG"),VLOOKUP($A45,Merged_couplings!$B:$BU,MATCH(AA$1,Merged_couplings!$B$1:$BU$1,0),FALSE),"")</f>
        <v>#N/A</v>
      </c>
      <c r="AB45" s="123" t="e" cm="1">
        <f t="array" ref="AB45">_xlfn.IFS(AND($O45&lt;&gt;"",P45&lt;&gt;""),ABS($O45-P45),AND($O45="",P45=""),"",OR($O45&lt;&gt;"",P45&lt;&gt;""),"-")</f>
        <v>#N/A</v>
      </c>
      <c r="AC45" s="122" t="e" cm="1">
        <f t="array" ref="AC45">_xlfn.IFS(AND($O45&lt;&gt;"",Q45&lt;&gt;""),ABS($O45-Q45),AND($O45="",Q45=""),"",OR($O45&lt;&gt;"",Q45&lt;&gt;""),"-")</f>
        <v>#N/A</v>
      </c>
      <c r="AD45" s="122" t="e" cm="1">
        <f t="array" ref="AD45">_xlfn.IFS(AND($O45&lt;&gt;"",R45&lt;&gt;""),ABS($O45-R45),AND($O45="",R45=""),"",OR($O45&lt;&gt;"",R45&lt;&gt;""),"-")</f>
        <v>#N/A</v>
      </c>
      <c r="AE45" s="122" t="e" cm="1">
        <f t="array" ref="AE45">_xlfn.IFS(AND($O45&lt;&gt;"",S45&lt;&gt;""),ABS($O45-S45),AND($O45="",S45=""),"",OR($O45&lt;&gt;"",S45&lt;&gt;""),"-")</f>
        <v>#N/A</v>
      </c>
      <c r="AF45" s="122" t="e" cm="1">
        <f t="array" ref="AF45">_xlfn.IFS(AND($O45&lt;&gt;"",T45&lt;&gt;""),ABS($O45-T45),AND($O45="",T45=""),"",OR($O45&lt;&gt;"",T45&lt;&gt;""),"-")</f>
        <v>#N/A</v>
      </c>
      <c r="AG45" s="122" t="e" cm="1">
        <f t="array" ref="AG45">_xlfn.IFS(AND($O45&lt;&gt;"",U45&lt;&gt;""),ABS($O45-U45),AND($O45="",U45=""),"",OR($O45&lt;&gt;"",U45&lt;&gt;""),"-")</f>
        <v>#N/A</v>
      </c>
      <c r="AH45" s="122" t="e" cm="1">
        <f t="array" ref="AH45">_xlfn.IFS(AND($O45&lt;&gt;"",V45&lt;&gt;""),ABS($O45-V45),AND($O45="",V45=""),"",OR($O45&lt;&gt;"",V45&lt;&gt;""),"-")</f>
        <v>#N/A</v>
      </c>
      <c r="AI45" s="122" t="e" cm="1">
        <f t="array" ref="AI45">_xlfn.IFS(AND($O45&lt;&gt;"",W45&lt;&gt;""),ABS($O45-W45),AND($O45="",W45=""),"",OR($O45&lt;&gt;"",W45&lt;&gt;""),"-")</f>
        <v>#N/A</v>
      </c>
      <c r="AJ45" s="122" t="e" cm="1">
        <f t="array" ref="AJ45">_xlfn.IFS(AND($O45&lt;&gt;"",X45&lt;&gt;""),ABS($O45-X45),AND($O45="",X45=""),"",OR($O45&lt;&gt;"",X45&lt;&gt;""),"-")</f>
        <v>#N/A</v>
      </c>
      <c r="AK45" s="122" t="e" cm="1">
        <f t="array" ref="AK45">_xlfn.IFS(AND($O45&lt;&gt;"",Y45&lt;&gt;""),ABS($O45-Y45),AND($O45="",Y45=""),"",OR($O45&lt;&gt;"",Y45&lt;&gt;""),"-")</f>
        <v>#N/A</v>
      </c>
      <c r="AL45" s="122" t="e" cm="1">
        <f t="array" ref="AL45">_xlfn.IFS(AND($O45&lt;&gt;"",Z45&lt;&gt;""),ABS($O45-Z45),AND($O45="",Z45=""),"",OR($O45&lt;&gt;"",Z45&lt;&gt;""),"-")</f>
        <v>#N/A</v>
      </c>
      <c r="AM45" s="122" t="e" cm="1">
        <f t="array" ref="AM45">_xlfn.IFS(AND($O45&lt;&gt;"",AA45&lt;&gt;""),ABS($O45-AA45),AND($O45="",AA45=""),"",OR($O45&lt;&gt;"",AA45&lt;&gt;""),"-")</f>
        <v>#N/A</v>
      </c>
      <c r="AN45" s="121" t="e" cm="1">
        <f t="array" ref="AN45">_xlfn.IFS(AND($P45&lt;&gt;"",Q45&lt;&gt;""),ABS($P45-Q45),AND($P45="",Q45=""),"",OR($P45&lt;&gt;"",Q45&lt;&gt;""),"-")</f>
        <v>#N/A</v>
      </c>
      <c r="AO45" s="120" t="e" cm="1">
        <f t="array" ref="AO45">_xlfn.IFS(AND($P45&lt;&gt;"",R45&lt;&gt;""),ABS($P45-R45),AND($P45="",R45=""),"",OR($P45&lt;&gt;"",R45&lt;&gt;""),"-")</f>
        <v>#N/A</v>
      </c>
      <c r="AP45" s="120" t="e" cm="1">
        <f t="array" ref="AP45">_xlfn.IFS(AND($P45&lt;&gt;"",S45&lt;&gt;""),ABS($P45-S45),AND($P45="",S45=""),"",OR($P45&lt;&gt;"",S45&lt;&gt;""),"-")</f>
        <v>#N/A</v>
      </c>
      <c r="AQ45" s="120" t="e" cm="1">
        <f t="array" ref="AQ45">_xlfn.IFS(AND($P45&lt;&gt;"",T45&lt;&gt;""),ABS($P45-T45),AND($P45="",T45=""),"",OR($P45&lt;&gt;"",T45&lt;&gt;""),"-")</f>
        <v>#N/A</v>
      </c>
      <c r="AR45" s="120" t="e" cm="1">
        <f t="array" ref="AR45">_xlfn.IFS(AND($P45&lt;&gt;"",U45&lt;&gt;""),ABS($P45-U45),AND($P45="",U45=""),"",OR($P45&lt;&gt;"",U45&lt;&gt;""),"-")</f>
        <v>#N/A</v>
      </c>
      <c r="AS45" s="120" t="e" cm="1">
        <f t="array" ref="AS45">_xlfn.IFS(AND($P45&lt;&gt;"",V45&lt;&gt;""),ABS($P45-V45),AND($P45="",V45=""),"",OR($P45&lt;&gt;"",V45&lt;&gt;""),"-")</f>
        <v>#N/A</v>
      </c>
      <c r="AT45" s="120" t="e" cm="1">
        <f t="array" ref="AT45">_xlfn.IFS(AND($P45&lt;&gt;"",W45&lt;&gt;""),ABS($P45-W45),AND($P45="",W45=""),"",OR($P45&lt;&gt;"",W45&lt;&gt;""),"-")</f>
        <v>#N/A</v>
      </c>
      <c r="AU45" s="120" t="e" cm="1">
        <f t="array" ref="AU45">_xlfn.IFS(AND($P45&lt;&gt;"",X45&lt;&gt;""),ABS($P45-X45),AND($P45="",X45=""),"",OR($P45&lt;&gt;"",X45&lt;&gt;""),"-")</f>
        <v>#N/A</v>
      </c>
      <c r="AV45" s="120" t="e" cm="1">
        <f t="array" ref="AV45">_xlfn.IFS(AND($P45&lt;&gt;"",Y45&lt;&gt;""),ABS($P45-Y45),AND($P45="",Y45=""),"",OR($P45&lt;&gt;"",Y45&lt;&gt;""),"-")</f>
        <v>#N/A</v>
      </c>
      <c r="AW45" s="120" t="e" cm="1">
        <f t="array" ref="AW45">_xlfn.IFS(AND($P45&lt;&gt;"",Z45&lt;&gt;""),ABS($P45-Z45),AND($P45="",Z45=""),"",OR($P45&lt;&gt;"",Z45&lt;&gt;""),"-")</f>
        <v>#N/A</v>
      </c>
      <c r="AX45" s="120" t="e" cm="1">
        <f t="array" ref="AX45">_xlfn.IFS(AND($P45&lt;&gt;"",AA45&lt;&gt;""),ABS($P45-AA45),AND($P45="",AA45=""),"",OR($P45&lt;&gt;"",AA45&lt;&gt;""),"-")</f>
        <v>#N/A</v>
      </c>
      <c r="AY45" s="121" t="e" cm="1">
        <f t="array" ref="AY45">_xlfn.IFS(AND($Q45&lt;&gt;"",R45&lt;&gt;""),ABS($Q45-R45),AND($Q45="",R45=""),"",OR($Q45&lt;&gt;"",R45&lt;&gt;""),"-")</f>
        <v>#N/A</v>
      </c>
      <c r="AZ45" s="334" t="e" cm="1">
        <f t="array" ref="AZ45">_xlfn.IFS(AND($Q45&lt;&gt;"",S45&lt;&gt;""),ABS($Q45-S45),AND($Q45="",S45=""),"",OR($Q45&lt;&gt;"",S45&lt;&gt;""),"-")</f>
        <v>#N/A</v>
      </c>
      <c r="BA45" s="334" t="e" cm="1">
        <f t="array" ref="BA45">_xlfn.IFS(AND($Q45&lt;&gt;"",T45&lt;&gt;""),ABS($Q45-T45),AND($Q45="",T45=""),"",OR($Q45&lt;&gt;"",T45&lt;&gt;""),"-")</f>
        <v>#N/A</v>
      </c>
      <c r="BB45" s="120" t="e" cm="1">
        <f t="array" ref="BB45">_xlfn.IFS(AND($Q45&lt;&gt;"",U45&lt;&gt;""),ABS($Q45-U45),AND($Q45="",U45=""),"",OR($Q45&lt;&gt;"",U45&lt;&gt;""),"-")</f>
        <v>#N/A</v>
      </c>
      <c r="BC45" s="120" t="e" cm="1">
        <f t="array" ref="BC45">_xlfn.IFS(AND($Q45&lt;&gt;"",V45&lt;&gt;""),ABS($Q45-V45),AND($Q45="",V45=""),"",OR($Q45&lt;&gt;"",V45&lt;&gt;""),"-")</f>
        <v>#N/A</v>
      </c>
      <c r="BD45" s="120" t="e" cm="1">
        <f t="array" ref="BD45">_xlfn.IFS(AND($Q45&lt;&gt;"",W45&lt;&gt;""),ABS($Q45-W45),AND($Q45="",W45=""),"",OR($Q45&lt;&gt;"",W45&lt;&gt;""),"-")</f>
        <v>#N/A</v>
      </c>
      <c r="BE45" s="120" t="e" cm="1">
        <f t="array" ref="BE45">_xlfn.IFS(AND($Q45&lt;&gt;"",X45&lt;&gt;""),ABS($Q45-X45),AND($Q45="",X45=""),"",OR($Q45&lt;&gt;"",X45&lt;&gt;""),"-")</f>
        <v>#N/A</v>
      </c>
      <c r="BF45" s="120" t="e" cm="1">
        <f t="array" ref="BF45">_xlfn.IFS(AND($Q45&lt;&gt;"",Y45&lt;&gt;""),ABS($Q45-Y45),AND($Q45="",Y45=""),"",OR($Q45&lt;&gt;"",Y45&lt;&gt;""),"-")</f>
        <v>#N/A</v>
      </c>
      <c r="BG45" s="120" t="e" cm="1">
        <f t="array" ref="BG45">_xlfn.IFS(AND($Q45&lt;&gt;"",Z45&lt;&gt;""),ABS($Q45-Z45),AND($Q45="",Z45=""),"",OR($Q45&lt;&gt;"",Z45&lt;&gt;""),"-")</f>
        <v>#N/A</v>
      </c>
      <c r="BH45" s="120" t="e" cm="1">
        <f t="array" ref="BH45">_xlfn.IFS(AND($Q45&lt;&gt;"",AA45&lt;&gt;""),ABS($Q45-AA45),AND($Q45="",AA45=""),"",OR($Q45&lt;&gt;"",AA45&lt;&gt;""),"-")</f>
        <v>#N/A</v>
      </c>
      <c r="BI45" s="121" t="e" cm="1">
        <f t="array" ref="BI45">_xlfn.IFS(AND($R45&lt;&gt;"",S45&lt;&gt;""),ABS($R45-S45),AND($R45="",S45=""),"",OR($R45&lt;&gt;"",S45&lt;&gt;""),"-")</f>
        <v>#N/A</v>
      </c>
      <c r="BJ45" s="120" t="e" cm="1">
        <f t="array" ref="BJ45">_xlfn.IFS(AND($R45&lt;&gt;"",T45&lt;&gt;""),ABS($R45-T45),AND($R45="",T45=""),"",OR($R45&lt;&gt;"",T45&lt;&gt;""),"-")</f>
        <v>#N/A</v>
      </c>
      <c r="BK45" s="334" t="e" cm="1">
        <f t="array" ref="BK45">_xlfn.IFS(AND($R45&lt;&gt;"",U45&lt;&gt;""),ABS($R45-U45),AND($R45="",U45=""),"",OR($R45&lt;&gt;"",U45&lt;&gt;""),"-")</f>
        <v>#N/A</v>
      </c>
      <c r="BL45" s="120" t="e" cm="1">
        <f t="array" ref="BL45">_xlfn.IFS(AND($R45&lt;&gt;"",V45&lt;&gt;""),ABS($R45-V45),AND($R45="",V45=""),"",OR($R45&lt;&gt;"",V45&lt;&gt;""),"-")</f>
        <v>#N/A</v>
      </c>
      <c r="BM45" s="120" t="e" cm="1">
        <f t="array" ref="BM45">_xlfn.IFS(AND($R45&lt;&gt;"",W45&lt;&gt;""),ABS($R45-W45),AND($R45="",W45=""),"",OR($R45&lt;&gt;"",W45&lt;&gt;""),"-")</f>
        <v>#N/A</v>
      </c>
      <c r="BN45" s="120" t="e" cm="1">
        <f t="array" ref="BN45">_xlfn.IFS(AND($R45&lt;&gt;"",X45&lt;&gt;""),ABS($R45-X45),AND($R45="",X45=""),"",OR($R45&lt;&gt;"",X45&lt;&gt;""),"-")</f>
        <v>#N/A</v>
      </c>
      <c r="BO45" s="120" t="e" cm="1">
        <f t="array" ref="BO45">_xlfn.IFS(AND($R45&lt;&gt;"",Y45&lt;&gt;""),ABS($R45-Y45),AND($R45="",Y45=""),"",OR($R45&lt;&gt;"",Y45&lt;&gt;""),"-")</f>
        <v>#N/A</v>
      </c>
      <c r="BP45" s="120" t="e" cm="1">
        <f t="array" ref="BP45">_xlfn.IFS(AND($R45&lt;&gt;"",Z45&lt;&gt;""),ABS($R45-Z45),AND($R45="",Z45=""),"",OR($R45&lt;&gt;"",Z45&lt;&gt;""),"-")</f>
        <v>#N/A</v>
      </c>
      <c r="BQ45" s="120" t="e" cm="1">
        <f t="array" ref="BQ45">_xlfn.IFS(AND($R45&lt;&gt;"",AA45&lt;&gt;""),ABS($R45-AA45),AND($R45="",AA45=""),"",OR($R45&lt;&gt;"",AA45&lt;&gt;""),"-")</f>
        <v>#N/A</v>
      </c>
      <c r="BR45" s="121" t="e" cm="1">
        <f t="array" ref="BR45">_xlfn.IFS(AND($S45&lt;&gt;"",T45&lt;&gt;""),ABS($S45-T45),AND($S45="",T45=""),"",OR($S45&lt;&gt;"",T45&lt;&gt;""),"-")</f>
        <v>#N/A</v>
      </c>
      <c r="BS45" s="334" t="e" cm="1">
        <f t="array" ref="BS45">_xlfn.IFS(AND($S45&lt;&gt;"",U45&lt;&gt;""),ABS($S45-U45),AND($S45="",U45=""),"",OR($S45&lt;&gt;"",U45&lt;&gt;""),"-")</f>
        <v>#N/A</v>
      </c>
      <c r="BT45" s="120" t="e" cm="1">
        <f t="array" ref="BT45">_xlfn.IFS(AND($S45&lt;&gt;"",V45&lt;&gt;""),ABS($S45-V45),AND($S45="",V45=""),"",OR($S45&lt;&gt;"",V45&lt;&gt;""),"-")</f>
        <v>#N/A</v>
      </c>
      <c r="BU45" s="120" t="e" cm="1">
        <f t="array" ref="BU45">_xlfn.IFS(AND($S45&lt;&gt;"",W45&lt;&gt;""),ABS($S45-W45),AND($S45="",W45=""),"",OR($S45&lt;&gt;"",W45&lt;&gt;""),"-")</f>
        <v>#N/A</v>
      </c>
      <c r="BV45" s="120" t="e" cm="1">
        <f t="array" ref="BV45">_xlfn.IFS(AND($S45&lt;&gt;"",X45&lt;&gt;""),ABS($S45-X45),AND($S45="",X45=""),"",OR($S45&lt;&gt;"",X45&lt;&gt;""),"-")</f>
        <v>#N/A</v>
      </c>
      <c r="BW45" s="120" t="e" cm="1">
        <f t="array" ref="BW45">_xlfn.IFS(AND($S45&lt;&gt;"",Y45&lt;&gt;""),ABS($S45-Y45),AND($S45="",Y45=""),"",OR($S45&lt;&gt;"",Y45&lt;&gt;""),"-")</f>
        <v>#N/A</v>
      </c>
      <c r="BX45" s="120" t="e" cm="1">
        <f t="array" ref="BX45">_xlfn.IFS(AND($S45&lt;&gt;"",Z45&lt;&gt;""),ABS($S45-Z45),AND($S45="",Z45=""),"",OR($S45&lt;&gt;"",Z45&lt;&gt;""),"-")</f>
        <v>#N/A</v>
      </c>
      <c r="BY45" s="120" t="e" cm="1">
        <f t="array" ref="BY45">_xlfn.IFS(AND($S45&lt;&gt;"",AA45&lt;&gt;""),ABS($S45-AA45),AND($S45="",AA45=""),"",OR($S45&lt;&gt;"",AA45&lt;&gt;""),"-")</f>
        <v>#N/A</v>
      </c>
      <c r="BZ45" s="121" t="e" cm="1">
        <f t="array" ref="BZ45">_xlfn.IFS(AND($T45&lt;&gt;"",U45&lt;&gt;""),ABS($T45-U45),AND($T45="",U45=""),"",OR($T45&lt;&gt;"",U45&lt;&gt;""),"-")</f>
        <v>#N/A</v>
      </c>
      <c r="CA45" s="120" t="e" cm="1">
        <f t="array" ref="CA45">_xlfn.IFS(AND($T45&lt;&gt;"",V45&lt;&gt;""),ABS($T45-V45),AND($T45="",V45=""),"",OR($T45&lt;&gt;"",V45&lt;&gt;""),"-")</f>
        <v>#N/A</v>
      </c>
      <c r="CB45" s="120" t="e" cm="1">
        <f t="array" ref="CB45">_xlfn.IFS(AND($T45&lt;&gt;"",W45&lt;&gt;""),ABS($T45-W45),AND($T45="",W45=""),"",OR($T45&lt;&gt;"",W45&lt;&gt;""),"-")</f>
        <v>#N/A</v>
      </c>
      <c r="CC45" s="120" t="e" cm="1">
        <f t="array" ref="CC45">_xlfn.IFS(AND($T45&lt;&gt;"",X45&lt;&gt;""),ABS($T45-X45),AND($T45="",X45=""),"",OR($T45&lt;&gt;"",X45&lt;&gt;""),"-")</f>
        <v>#N/A</v>
      </c>
      <c r="CD45" s="120" t="e" cm="1">
        <f t="array" ref="CD45">_xlfn.IFS(AND($T45&lt;&gt;"",Y45&lt;&gt;""),ABS($T45-Y45),AND($T45="",Y45=""),"",OR($T45&lt;&gt;"",Y45&lt;&gt;""),"-")</f>
        <v>#N/A</v>
      </c>
      <c r="CE45" s="120" t="e" cm="1">
        <f t="array" ref="CE45">_xlfn.IFS(AND($T45&lt;&gt;"",Z45&lt;&gt;""),ABS($T45-Z45),AND($T45="",Z45=""),"",OR($T45&lt;&gt;"",Z45&lt;&gt;""),"-")</f>
        <v>#N/A</v>
      </c>
      <c r="CF45" s="120" t="e" cm="1">
        <f t="array" ref="CF45">_xlfn.IFS(AND($T45&lt;&gt;"",AA45&lt;&gt;""),ABS($T45-AA45),AND($T45="",AA45=""),"",OR($T45&lt;&gt;"",AA45&lt;&gt;""),"-")</f>
        <v>#N/A</v>
      </c>
      <c r="CG45" s="121" t="e" cm="1">
        <f t="array" ref="CG45">_xlfn.IFS(AND($U45&lt;&gt;"",V45&lt;&gt;""),ABS($U45-V45),AND($U45="",V45=""),"",OR($U45&lt;&gt;"",V45&lt;&gt;""),"-")</f>
        <v>#N/A</v>
      </c>
      <c r="CH45" s="120" t="e" cm="1">
        <f t="array" ref="CH45">_xlfn.IFS(AND($U45&lt;&gt;"",W45&lt;&gt;""),ABS($U45-W45),AND($U45="",W45=""),"",OR($U45&lt;&gt;"",W45&lt;&gt;""),"-")</f>
        <v>#N/A</v>
      </c>
      <c r="CI45" s="120" t="e" cm="1">
        <f t="array" ref="CI45">_xlfn.IFS(AND($U45&lt;&gt;"",X45&lt;&gt;""),ABS($U45-X45),AND($U45="",X45=""),"",OR($U45&lt;&gt;"",X45&lt;&gt;""),"-")</f>
        <v>#N/A</v>
      </c>
      <c r="CJ45" s="120" t="e" cm="1">
        <f t="array" ref="CJ45">_xlfn.IFS(AND($U45&lt;&gt;"",Y45&lt;&gt;""),ABS($U45-Y45),AND($U45="",Y45=""),"",OR($U45&lt;&gt;"",Y45&lt;&gt;""),"-")</f>
        <v>#N/A</v>
      </c>
      <c r="CK45" s="120" t="e" cm="1">
        <f t="array" ref="CK45">_xlfn.IFS(AND($U45&lt;&gt;"",Z45&lt;&gt;""),ABS($U45-Z45),AND($U45="",Z45=""),"",OR($U45&lt;&gt;"",Z45&lt;&gt;""),"-")</f>
        <v>#N/A</v>
      </c>
      <c r="CL45" s="120" t="e" cm="1">
        <f t="array" ref="CL45">_xlfn.IFS(AND($U45&lt;&gt;"",AA45&lt;&gt;""),ABS($U45-AA45),AND($U45="",AA45=""),"",OR($U45&lt;&gt;"",AA45&lt;&gt;""),"-")</f>
        <v>#N/A</v>
      </c>
      <c r="CM45" s="121" t="e" cm="1">
        <f t="array" ref="CM45">_xlfn.IFS(AND($V45&lt;&gt;"",W45&lt;&gt;""),ABS($V45-W45),AND($V45="",W45=""),"",OR($V45&lt;&gt;"",W45&lt;&gt;""),"-")</f>
        <v>#N/A</v>
      </c>
      <c r="CN45" s="120" t="e" cm="1">
        <f t="array" ref="CN45">_xlfn.IFS(AND($V45&lt;&gt;"",X45&lt;&gt;""),ABS($V45-X45),AND($V45="",X45=""),"",OR($V45&lt;&gt;"",X45&lt;&gt;""),"-")</f>
        <v>#N/A</v>
      </c>
      <c r="CO45" s="120" t="e" cm="1">
        <f t="array" ref="CO45">_xlfn.IFS(AND($V45&lt;&gt;"",Y45&lt;&gt;""),ABS($V45-Y45),AND($V45="",Y45=""),"",OR($V45&lt;&gt;"",Y45&lt;&gt;""),"-")</f>
        <v>#N/A</v>
      </c>
      <c r="CP45" s="120" t="e" cm="1">
        <f t="array" ref="CP45">_xlfn.IFS(AND($V45&lt;&gt;"",Z45&lt;&gt;""),ABS($V45-Z45),AND($V45="",Z45=""),"",OR($V45&lt;&gt;"",Z45&lt;&gt;""),"-")</f>
        <v>#N/A</v>
      </c>
      <c r="CQ45" s="120" t="e" cm="1">
        <f t="array" ref="CQ45">_xlfn.IFS(AND($V45&lt;&gt;"",AA45&lt;&gt;""),ABS($V45-AA45),AND($V45="",AA45=""),"",OR($V45&lt;&gt;"",AA45&lt;&gt;""),"-")</f>
        <v>#N/A</v>
      </c>
      <c r="CR45" s="121" t="e" cm="1">
        <f t="array" ref="CR45">_xlfn.IFS(AND($W45&lt;&gt;"",X45&lt;&gt;""),ABS($W45-X45),AND($W45="",X45=""),"",OR($W45&lt;&gt;"",X45&lt;&gt;""),"-")</f>
        <v>#N/A</v>
      </c>
      <c r="CS45" s="120" t="e" cm="1">
        <f t="array" ref="CS45">_xlfn.IFS(AND($W45&lt;&gt;"",Y45&lt;&gt;""),ABS($W45-Y45),AND($W45="",Y45=""),"",OR($W45&lt;&gt;"",Y45&lt;&gt;""),"-")</f>
        <v>#N/A</v>
      </c>
      <c r="CT45" s="120" t="e" cm="1">
        <f t="array" ref="CT45">_xlfn.IFS(AND($W45&lt;&gt;"",Z45&lt;&gt;""),ABS($W45-Z45),AND($W45="",Z45=""),"",OR($W45&lt;&gt;"",Z45&lt;&gt;""),"-")</f>
        <v>#N/A</v>
      </c>
      <c r="CU45" s="120" t="e" cm="1">
        <f t="array" ref="CU45">_xlfn.IFS(AND($W45&lt;&gt;"",AA45&lt;&gt;""),ABS($W45-AA45),AND($W45="",AA45=""),"",OR($W45&lt;&gt;"",AA45&lt;&gt;""),"-")</f>
        <v>#N/A</v>
      </c>
      <c r="CV45" s="121" t="e" cm="1">
        <f t="array" ref="CV45">_xlfn.IFS(AND($X45&lt;&gt;"",Y45&lt;&gt;""),ABS($X45-Y45),AND($X45="",Y45=""),"",OR($X45&lt;&gt;"",Y45&lt;&gt;""),"-")</f>
        <v>#N/A</v>
      </c>
      <c r="CW45" s="120" t="e" cm="1">
        <f t="array" ref="CW45">_xlfn.IFS(AND($X45&lt;&gt;"",Z45&lt;&gt;""),ABS($X45-Z45),AND($X45="",Z45=""),"",OR($X45&lt;&gt;"",Z45&lt;&gt;""),"-")</f>
        <v>#N/A</v>
      </c>
      <c r="CX45" s="120" t="e" cm="1">
        <f t="array" ref="CX45">_xlfn.IFS(AND($X45&lt;&gt;"",AA45&lt;&gt;""),ABS($X45-AA45),AND($X45="",AA45=""),"",OR($X45&lt;&gt;"",AA45&lt;&gt;""),"-")</f>
        <v>#N/A</v>
      </c>
      <c r="CY45" s="121" t="e" cm="1">
        <f t="array" ref="CY45">_xlfn.IFS(AND($Y45&lt;&gt;"",Z45&lt;&gt;""),ABS($Y45-Z45),AND($Y45="",Z45=""),"",OR($Y45&lt;&gt;"",Z45&lt;&gt;""),"-")</f>
        <v>#N/A</v>
      </c>
      <c r="CZ45" s="120" t="e" cm="1">
        <f t="array" ref="CZ45">_xlfn.IFS(AND($Y45&lt;&gt;"",AA45&lt;&gt;""),ABS($Y45-AA45),AND($Y45="",AA45=""),"",OR($Y45&lt;&gt;"",AA45&lt;&gt;""),"-")</f>
        <v>#N/A</v>
      </c>
      <c r="DA45" s="121" t="e" cm="1">
        <f t="array" ref="DA45">_xlfn.IFS(AND($Z45&lt;&gt;"",AA45&lt;&gt;""),ABS($Z45-AA45),AND($Z45="",AA45=""),"",OR($Z45&lt;&gt;"",AA45&lt;&gt;""),"-")</f>
        <v>#N/A</v>
      </c>
    </row>
    <row r="46" spans="1:105" x14ac:dyDescent="0.2">
      <c r="A46" s="260" t="s">
        <v>173</v>
      </c>
      <c r="B46" s="259" t="e">
        <f>VLOOKUP($A46,Merged_couplings!$B:$BU,MATCH(B$1,Merged_couplings!$B$1:$BU$1,0),FALSE)</f>
        <v>#N/A</v>
      </c>
      <c r="C46" s="258" t="e">
        <f>VLOOKUP($A46,Merged_couplings!$B:$BU,MATCH(C$1,Merged_couplings!$B$1:$BU$1,0),FALSE)</f>
        <v>#N/A</v>
      </c>
      <c r="D46" s="258" t="e">
        <f>VLOOKUP($A46,Merged_couplings!$B:$BU,MATCH(D$1,Merged_couplings!$B$1:$BU$1,0),FALSE)</f>
        <v>#N/A</v>
      </c>
      <c r="E46" s="258" t="e">
        <f>VLOOKUP($A46,Merged_couplings!$B:$BU,MATCH(E$1,Merged_couplings!$B$1:$BU$1,0),FALSE)</f>
        <v>#N/A</v>
      </c>
      <c r="F46" s="258" t="e">
        <f>VLOOKUP($A46,Merged_couplings!$B:$BU,MATCH(F$1,Merged_couplings!$B$1:$BU$1,0),FALSE)</f>
        <v>#N/A</v>
      </c>
      <c r="G46" s="258" t="e">
        <f>VLOOKUP($A46,Merged_couplings!$B:$BU,MATCH(G$1,Merged_couplings!$B$1:$BU$1,0),FALSE)</f>
        <v>#N/A</v>
      </c>
      <c r="H46" s="258" t="e">
        <f>VLOOKUP($A46,Merged_couplings!$B:$BU,MATCH(H$1,Merged_couplings!$B$1:$BU$1,0),FALSE)</f>
        <v>#N/A</v>
      </c>
      <c r="I46" s="258" t="e">
        <f>VLOOKUP($A46,Merged_couplings!$B:$BU,MATCH(I$1,Merged_couplings!$B$1:$BU$1,0),FALSE)</f>
        <v>#N/A</v>
      </c>
      <c r="J46" s="258" t="e">
        <f>VLOOKUP($A46,Merged_couplings!$B:$BU,MATCH(J$1,Merged_couplings!$B$1:$BU$1,0),FALSE)</f>
        <v>#N/A</v>
      </c>
      <c r="K46" s="258" t="e">
        <f>VLOOKUP($A46,Merged_couplings!$B:$BU,MATCH(K$1,Merged_couplings!$B$1:$BU$1,0),FALSE)</f>
        <v>#N/A</v>
      </c>
      <c r="L46" s="258" t="e">
        <f>VLOOKUP($A46,Merged_couplings!$B:$BU,MATCH(L$1,Merged_couplings!$B$1:$BU$1,0),FALSE)</f>
        <v>#N/A</v>
      </c>
      <c r="M46" s="258" t="e">
        <f>VLOOKUP($A46,Merged_couplings!$B:$BU,MATCH(M$1,Merged_couplings!$B$1:$BU$1,0),FALSE)</f>
        <v>#N/A</v>
      </c>
      <c r="N46" s="258" t="e">
        <f>VLOOKUP($A46,Merged_couplings!$B:$BU,MATCH(N$1,Merged_couplings!$B$1:$BU$1,0),FALSE)</f>
        <v>#N/A</v>
      </c>
      <c r="O46" s="121" t="e">
        <f>IF(OR(B46="BIG",B46="BI-",B46="-IG"),VLOOKUP($A46,Merged_couplings!$B:$BU,MATCH(O$1,Merged_couplings!$B$1:$BU$1,0),FALSE),"")</f>
        <v>#N/A</v>
      </c>
      <c r="P46" s="120" t="e">
        <f>IF(OR(C46="BIG",C46="BI-",C46="-IG"),VLOOKUP($A46,Merged_couplings!$B:$BU,MATCH(P$1,Merged_couplings!$B$1:$BU$1,0),FALSE),"")</f>
        <v>#N/A</v>
      </c>
      <c r="Q46" s="120" t="e">
        <f>IF(OR(D46="BIG",D46="BI-",D46="-IG"),VLOOKUP($A46,Merged_couplings!$B:$BU,MATCH(Q$1,Merged_couplings!$B$1:$BU$1,0),FALSE),"")</f>
        <v>#N/A</v>
      </c>
      <c r="R46" s="120" t="e">
        <f t="shared" si="4"/>
        <v>#N/A</v>
      </c>
      <c r="S46" s="120" t="e">
        <f t="shared" si="4"/>
        <v>#N/A</v>
      </c>
      <c r="T46" s="120" t="e">
        <f t="shared" si="4"/>
        <v>#N/A</v>
      </c>
      <c r="U46" s="120" t="e">
        <f>IF(OR(H46="BIG",H46="BI-",H46="-IG"),VLOOKUP($A46,Merged_couplings!$B:$BU,MATCH(U$1,Merged_couplings!$B$1:$BU$1,0),FALSE),"")</f>
        <v>#N/A</v>
      </c>
      <c r="V46" s="120" t="e">
        <f>IF(OR(I46="BIG",I46="BI-",I46="-IG"),VLOOKUP($A46,Merged_couplings!$B:$BU,MATCH(V$1,Merged_couplings!$B$1:$BU$1,0),FALSE),"")</f>
        <v>#N/A</v>
      </c>
      <c r="W46" s="120" t="e">
        <f t="shared" si="3"/>
        <v>#N/A</v>
      </c>
      <c r="X46" s="120" t="e">
        <f>IF(OR(K46="BIG",K46="BI-",K46="-IG"),VLOOKUP($A46,Merged_couplings!$B:$BU,MATCH(X$1,Merged_couplings!$B$1:$BU$1,0),FALSE),"")</f>
        <v>#N/A</v>
      </c>
      <c r="Y46" s="120" t="e">
        <f>IF(OR(L46="BIG",L46="BI-",L46="-IG"),VLOOKUP($A46,Merged_couplings!$B:$BU,MATCH(Y$1,Merged_couplings!$B$1:$BU$1,0),FALSE),"")</f>
        <v>#N/A</v>
      </c>
      <c r="Z46" s="120" t="e">
        <f>IF(OR(M46="BIG",M46="BI-",M46="-IG"),VLOOKUP($A46,Merged_couplings!$B:$BU,MATCH(Z$1,Merged_couplings!$B$1:$BU$1,0),FALSE),"")</f>
        <v>#N/A</v>
      </c>
      <c r="AA46" s="120" t="e">
        <f>IF(OR(N46="BIG",N46="BI-",N46="-IG"),VLOOKUP($A46,Merged_couplings!$B:$BU,MATCH(AA$1,Merged_couplings!$B$1:$BU$1,0),FALSE),"")</f>
        <v>#N/A</v>
      </c>
      <c r="AB46" s="123" t="e" cm="1">
        <f t="array" ref="AB46">_xlfn.IFS(AND($O46&lt;&gt;"",P46&lt;&gt;""),ABS($O46-P46),AND($O46="",P46=""),"",OR($O46&lt;&gt;"",P46&lt;&gt;""),"-")</f>
        <v>#N/A</v>
      </c>
      <c r="AC46" s="122" t="e" cm="1">
        <f t="array" ref="AC46">_xlfn.IFS(AND($O46&lt;&gt;"",Q46&lt;&gt;""),ABS($O46-Q46),AND($O46="",Q46=""),"",OR($O46&lt;&gt;"",Q46&lt;&gt;""),"-")</f>
        <v>#N/A</v>
      </c>
      <c r="AD46" s="122" t="e" cm="1">
        <f t="array" ref="AD46">_xlfn.IFS(AND($O46&lt;&gt;"",R46&lt;&gt;""),ABS($O46-R46),AND($O46="",R46=""),"",OR($O46&lt;&gt;"",R46&lt;&gt;""),"-")</f>
        <v>#N/A</v>
      </c>
      <c r="AE46" s="122" t="e" cm="1">
        <f t="array" ref="AE46">_xlfn.IFS(AND($O46&lt;&gt;"",S46&lt;&gt;""),ABS($O46-S46),AND($O46="",S46=""),"",OR($O46&lt;&gt;"",S46&lt;&gt;""),"-")</f>
        <v>#N/A</v>
      </c>
      <c r="AF46" s="122" t="e" cm="1">
        <f t="array" ref="AF46">_xlfn.IFS(AND($O46&lt;&gt;"",T46&lt;&gt;""),ABS($O46-T46),AND($O46="",T46=""),"",OR($O46&lt;&gt;"",T46&lt;&gt;""),"-")</f>
        <v>#N/A</v>
      </c>
      <c r="AG46" s="122" t="e" cm="1">
        <f t="array" ref="AG46">_xlfn.IFS(AND($O46&lt;&gt;"",U46&lt;&gt;""),ABS($O46-U46),AND($O46="",U46=""),"",OR($O46&lt;&gt;"",U46&lt;&gt;""),"-")</f>
        <v>#N/A</v>
      </c>
      <c r="AH46" s="122" t="e" cm="1">
        <f t="array" ref="AH46">_xlfn.IFS(AND($O46&lt;&gt;"",V46&lt;&gt;""),ABS($O46-V46),AND($O46="",V46=""),"",OR($O46&lt;&gt;"",V46&lt;&gt;""),"-")</f>
        <v>#N/A</v>
      </c>
      <c r="AI46" s="122" t="e" cm="1">
        <f t="array" ref="AI46">_xlfn.IFS(AND($O46&lt;&gt;"",W46&lt;&gt;""),ABS($O46-W46),AND($O46="",W46=""),"",OR($O46&lt;&gt;"",W46&lt;&gt;""),"-")</f>
        <v>#N/A</v>
      </c>
      <c r="AJ46" s="122" t="e" cm="1">
        <f t="array" ref="AJ46">_xlfn.IFS(AND($O46&lt;&gt;"",X46&lt;&gt;""),ABS($O46-X46),AND($O46="",X46=""),"",OR($O46&lt;&gt;"",X46&lt;&gt;""),"-")</f>
        <v>#N/A</v>
      </c>
      <c r="AK46" s="122" t="e" cm="1">
        <f t="array" ref="AK46">_xlfn.IFS(AND($O46&lt;&gt;"",Y46&lt;&gt;""),ABS($O46-Y46),AND($O46="",Y46=""),"",OR($O46&lt;&gt;"",Y46&lt;&gt;""),"-")</f>
        <v>#N/A</v>
      </c>
      <c r="AL46" s="122" t="e" cm="1">
        <f t="array" ref="AL46">_xlfn.IFS(AND($O46&lt;&gt;"",Z46&lt;&gt;""),ABS($O46-Z46),AND($O46="",Z46=""),"",OR($O46&lt;&gt;"",Z46&lt;&gt;""),"-")</f>
        <v>#N/A</v>
      </c>
      <c r="AM46" s="122" t="e" cm="1">
        <f t="array" ref="AM46">_xlfn.IFS(AND($O46&lt;&gt;"",AA46&lt;&gt;""),ABS($O46-AA46),AND($O46="",AA46=""),"",OR($O46&lt;&gt;"",AA46&lt;&gt;""),"-")</f>
        <v>#N/A</v>
      </c>
      <c r="AN46" s="121" t="e" cm="1">
        <f t="array" ref="AN46">_xlfn.IFS(AND($P46&lt;&gt;"",Q46&lt;&gt;""),ABS($P46-Q46),AND($P46="",Q46=""),"",OR($P46&lt;&gt;"",Q46&lt;&gt;""),"-")</f>
        <v>#N/A</v>
      </c>
      <c r="AO46" s="120" t="e" cm="1">
        <f t="array" ref="AO46">_xlfn.IFS(AND($P46&lt;&gt;"",R46&lt;&gt;""),ABS($P46-R46),AND($P46="",R46=""),"",OR($P46&lt;&gt;"",R46&lt;&gt;""),"-")</f>
        <v>#N/A</v>
      </c>
      <c r="AP46" s="120" t="e" cm="1">
        <f t="array" ref="AP46">_xlfn.IFS(AND($P46&lt;&gt;"",S46&lt;&gt;""),ABS($P46-S46),AND($P46="",S46=""),"",OR($P46&lt;&gt;"",S46&lt;&gt;""),"-")</f>
        <v>#N/A</v>
      </c>
      <c r="AQ46" s="120" t="e" cm="1">
        <f t="array" ref="AQ46">_xlfn.IFS(AND($P46&lt;&gt;"",T46&lt;&gt;""),ABS($P46-T46),AND($P46="",T46=""),"",OR($P46&lt;&gt;"",T46&lt;&gt;""),"-")</f>
        <v>#N/A</v>
      </c>
      <c r="AR46" s="120" t="e" cm="1">
        <f t="array" ref="AR46">_xlfn.IFS(AND($P46&lt;&gt;"",U46&lt;&gt;""),ABS($P46-U46),AND($P46="",U46=""),"",OR($P46&lt;&gt;"",U46&lt;&gt;""),"-")</f>
        <v>#N/A</v>
      </c>
      <c r="AS46" s="120" t="e" cm="1">
        <f t="array" ref="AS46">_xlfn.IFS(AND($P46&lt;&gt;"",V46&lt;&gt;""),ABS($P46-V46),AND($P46="",V46=""),"",OR($P46&lt;&gt;"",V46&lt;&gt;""),"-")</f>
        <v>#N/A</v>
      </c>
      <c r="AT46" s="120" t="e" cm="1">
        <f t="array" ref="AT46">_xlfn.IFS(AND($P46&lt;&gt;"",W46&lt;&gt;""),ABS($P46-W46),AND($P46="",W46=""),"",OR($P46&lt;&gt;"",W46&lt;&gt;""),"-")</f>
        <v>#N/A</v>
      </c>
      <c r="AU46" s="120" t="e" cm="1">
        <f t="array" ref="AU46">_xlfn.IFS(AND($P46&lt;&gt;"",X46&lt;&gt;""),ABS($P46-X46),AND($P46="",X46=""),"",OR($P46&lt;&gt;"",X46&lt;&gt;""),"-")</f>
        <v>#N/A</v>
      </c>
      <c r="AV46" s="120" t="e" cm="1">
        <f t="array" ref="AV46">_xlfn.IFS(AND($P46&lt;&gt;"",Y46&lt;&gt;""),ABS($P46-Y46),AND($P46="",Y46=""),"",OR($P46&lt;&gt;"",Y46&lt;&gt;""),"-")</f>
        <v>#N/A</v>
      </c>
      <c r="AW46" s="120" t="e" cm="1">
        <f t="array" ref="AW46">_xlfn.IFS(AND($P46&lt;&gt;"",Z46&lt;&gt;""),ABS($P46-Z46),AND($P46="",Z46=""),"",OR($P46&lt;&gt;"",Z46&lt;&gt;""),"-")</f>
        <v>#N/A</v>
      </c>
      <c r="AX46" s="120" t="e" cm="1">
        <f t="array" ref="AX46">_xlfn.IFS(AND($P46&lt;&gt;"",AA46&lt;&gt;""),ABS($P46-AA46),AND($P46="",AA46=""),"",OR($P46&lt;&gt;"",AA46&lt;&gt;""),"-")</f>
        <v>#N/A</v>
      </c>
      <c r="AY46" s="121" t="e" cm="1">
        <f t="array" ref="AY46">_xlfn.IFS(AND($Q46&lt;&gt;"",R46&lt;&gt;""),ABS($Q46-R46),AND($Q46="",R46=""),"",OR($Q46&lt;&gt;"",R46&lt;&gt;""),"-")</f>
        <v>#N/A</v>
      </c>
      <c r="AZ46" s="334" t="e" cm="1">
        <f t="array" ref="AZ46">_xlfn.IFS(AND($Q46&lt;&gt;"",S46&lt;&gt;""),ABS($Q46-S46),AND($Q46="",S46=""),"",OR($Q46&lt;&gt;"",S46&lt;&gt;""),"-")</f>
        <v>#N/A</v>
      </c>
      <c r="BA46" s="334" t="e" cm="1">
        <f t="array" ref="BA46">_xlfn.IFS(AND($Q46&lt;&gt;"",T46&lt;&gt;""),ABS($Q46-T46),AND($Q46="",T46=""),"",OR($Q46&lt;&gt;"",T46&lt;&gt;""),"-")</f>
        <v>#N/A</v>
      </c>
      <c r="BB46" s="120" t="e" cm="1">
        <f t="array" ref="BB46">_xlfn.IFS(AND($Q46&lt;&gt;"",U46&lt;&gt;""),ABS($Q46-U46),AND($Q46="",U46=""),"",OR($Q46&lt;&gt;"",U46&lt;&gt;""),"-")</f>
        <v>#N/A</v>
      </c>
      <c r="BC46" s="120" t="e" cm="1">
        <f t="array" ref="BC46">_xlfn.IFS(AND($Q46&lt;&gt;"",V46&lt;&gt;""),ABS($Q46-V46),AND($Q46="",V46=""),"",OR($Q46&lt;&gt;"",V46&lt;&gt;""),"-")</f>
        <v>#N/A</v>
      </c>
      <c r="BD46" s="120" t="e" cm="1">
        <f t="array" ref="BD46">_xlfn.IFS(AND($Q46&lt;&gt;"",W46&lt;&gt;""),ABS($Q46-W46),AND($Q46="",W46=""),"",OR($Q46&lt;&gt;"",W46&lt;&gt;""),"-")</f>
        <v>#N/A</v>
      </c>
      <c r="BE46" s="120" t="e" cm="1">
        <f t="array" ref="BE46">_xlfn.IFS(AND($Q46&lt;&gt;"",X46&lt;&gt;""),ABS($Q46-X46),AND($Q46="",X46=""),"",OR($Q46&lt;&gt;"",X46&lt;&gt;""),"-")</f>
        <v>#N/A</v>
      </c>
      <c r="BF46" s="120" t="e" cm="1">
        <f t="array" ref="BF46">_xlfn.IFS(AND($Q46&lt;&gt;"",Y46&lt;&gt;""),ABS($Q46-Y46),AND($Q46="",Y46=""),"",OR($Q46&lt;&gt;"",Y46&lt;&gt;""),"-")</f>
        <v>#N/A</v>
      </c>
      <c r="BG46" s="120" t="e" cm="1">
        <f t="array" ref="BG46">_xlfn.IFS(AND($Q46&lt;&gt;"",Z46&lt;&gt;""),ABS($Q46-Z46),AND($Q46="",Z46=""),"",OR($Q46&lt;&gt;"",Z46&lt;&gt;""),"-")</f>
        <v>#N/A</v>
      </c>
      <c r="BH46" s="120" t="e" cm="1">
        <f t="array" ref="BH46">_xlfn.IFS(AND($Q46&lt;&gt;"",AA46&lt;&gt;""),ABS($Q46-AA46),AND($Q46="",AA46=""),"",OR($Q46&lt;&gt;"",AA46&lt;&gt;""),"-")</f>
        <v>#N/A</v>
      </c>
      <c r="BI46" s="121" t="e" cm="1">
        <f t="array" ref="BI46">_xlfn.IFS(AND($R46&lt;&gt;"",S46&lt;&gt;""),ABS($R46-S46),AND($R46="",S46=""),"",OR($R46&lt;&gt;"",S46&lt;&gt;""),"-")</f>
        <v>#N/A</v>
      </c>
      <c r="BJ46" s="120" t="e" cm="1">
        <f t="array" ref="BJ46">_xlfn.IFS(AND($R46&lt;&gt;"",T46&lt;&gt;""),ABS($R46-T46),AND($R46="",T46=""),"",OR($R46&lt;&gt;"",T46&lt;&gt;""),"-")</f>
        <v>#N/A</v>
      </c>
      <c r="BK46" s="334" t="e" cm="1">
        <f t="array" ref="BK46">_xlfn.IFS(AND($R46&lt;&gt;"",U46&lt;&gt;""),ABS($R46-U46),AND($R46="",U46=""),"",OR($R46&lt;&gt;"",U46&lt;&gt;""),"-")</f>
        <v>#N/A</v>
      </c>
      <c r="BL46" s="120" t="e" cm="1">
        <f t="array" ref="BL46">_xlfn.IFS(AND($R46&lt;&gt;"",V46&lt;&gt;""),ABS($R46-V46),AND($R46="",V46=""),"",OR($R46&lt;&gt;"",V46&lt;&gt;""),"-")</f>
        <v>#N/A</v>
      </c>
      <c r="BM46" s="120" t="e" cm="1">
        <f t="array" ref="BM46">_xlfn.IFS(AND($R46&lt;&gt;"",W46&lt;&gt;""),ABS($R46-W46),AND($R46="",W46=""),"",OR($R46&lt;&gt;"",W46&lt;&gt;""),"-")</f>
        <v>#N/A</v>
      </c>
      <c r="BN46" s="120" t="e" cm="1">
        <f t="array" ref="BN46">_xlfn.IFS(AND($R46&lt;&gt;"",X46&lt;&gt;""),ABS($R46-X46),AND($R46="",X46=""),"",OR($R46&lt;&gt;"",X46&lt;&gt;""),"-")</f>
        <v>#N/A</v>
      </c>
      <c r="BO46" s="120" t="e" cm="1">
        <f t="array" ref="BO46">_xlfn.IFS(AND($R46&lt;&gt;"",Y46&lt;&gt;""),ABS($R46-Y46),AND($R46="",Y46=""),"",OR($R46&lt;&gt;"",Y46&lt;&gt;""),"-")</f>
        <v>#N/A</v>
      </c>
      <c r="BP46" s="120" t="e" cm="1">
        <f t="array" ref="BP46">_xlfn.IFS(AND($R46&lt;&gt;"",Z46&lt;&gt;""),ABS($R46-Z46),AND($R46="",Z46=""),"",OR($R46&lt;&gt;"",Z46&lt;&gt;""),"-")</f>
        <v>#N/A</v>
      </c>
      <c r="BQ46" s="120" t="e" cm="1">
        <f t="array" ref="BQ46">_xlfn.IFS(AND($R46&lt;&gt;"",AA46&lt;&gt;""),ABS($R46-AA46),AND($R46="",AA46=""),"",OR($R46&lt;&gt;"",AA46&lt;&gt;""),"-")</f>
        <v>#N/A</v>
      </c>
      <c r="BR46" s="121" t="e" cm="1">
        <f t="array" ref="BR46">_xlfn.IFS(AND($S46&lt;&gt;"",T46&lt;&gt;""),ABS($S46-T46),AND($S46="",T46=""),"",OR($S46&lt;&gt;"",T46&lt;&gt;""),"-")</f>
        <v>#N/A</v>
      </c>
      <c r="BS46" s="334" t="e" cm="1">
        <f t="array" ref="BS46">_xlfn.IFS(AND($S46&lt;&gt;"",U46&lt;&gt;""),ABS($S46-U46),AND($S46="",U46=""),"",OR($S46&lt;&gt;"",U46&lt;&gt;""),"-")</f>
        <v>#N/A</v>
      </c>
      <c r="BT46" s="120" t="e" cm="1">
        <f t="array" ref="BT46">_xlfn.IFS(AND($S46&lt;&gt;"",V46&lt;&gt;""),ABS($S46-V46),AND($S46="",V46=""),"",OR($S46&lt;&gt;"",V46&lt;&gt;""),"-")</f>
        <v>#N/A</v>
      </c>
      <c r="BU46" s="120" t="e" cm="1">
        <f t="array" ref="BU46">_xlfn.IFS(AND($S46&lt;&gt;"",W46&lt;&gt;""),ABS($S46-W46),AND($S46="",W46=""),"",OR($S46&lt;&gt;"",W46&lt;&gt;""),"-")</f>
        <v>#N/A</v>
      </c>
      <c r="BV46" s="120" t="e" cm="1">
        <f t="array" ref="BV46">_xlfn.IFS(AND($S46&lt;&gt;"",X46&lt;&gt;""),ABS($S46-X46),AND($S46="",X46=""),"",OR($S46&lt;&gt;"",X46&lt;&gt;""),"-")</f>
        <v>#N/A</v>
      </c>
      <c r="BW46" s="120" t="e" cm="1">
        <f t="array" ref="BW46">_xlfn.IFS(AND($S46&lt;&gt;"",Y46&lt;&gt;""),ABS($S46-Y46),AND($S46="",Y46=""),"",OR($S46&lt;&gt;"",Y46&lt;&gt;""),"-")</f>
        <v>#N/A</v>
      </c>
      <c r="BX46" s="120" t="e" cm="1">
        <f t="array" ref="BX46">_xlfn.IFS(AND($S46&lt;&gt;"",Z46&lt;&gt;""),ABS($S46-Z46),AND($S46="",Z46=""),"",OR($S46&lt;&gt;"",Z46&lt;&gt;""),"-")</f>
        <v>#N/A</v>
      </c>
      <c r="BY46" s="120" t="e" cm="1">
        <f t="array" ref="BY46">_xlfn.IFS(AND($S46&lt;&gt;"",AA46&lt;&gt;""),ABS($S46-AA46),AND($S46="",AA46=""),"",OR($S46&lt;&gt;"",AA46&lt;&gt;""),"-")</f>
        <v>#N/A</v>
      </c>
      <c r="BZ46" s="121" t="e" cm="1">
        <f t="array" ref="BZ46">_xlfn.IFS(AND($T46&lt;&gt;"",U46&lt;&gt;""),ABS($T46-U46),AND($T46="",U46=""),"",OR($T46&lt;&gt;"",U46&lt;&gt;""),"-")</f>
        <v>#N/A</v>
      </c>
      <c r="CA46" s="120" t="e" cm="1">
        <f t="array" ref="CA46">_xlfn.IFS(AND($T46&lt;&gt;"",V46&lt;&gt;""),ABS($T46-V46),AND($T46="",V46=""),"",OR($T46&lt;&gt;"",V46&lt;&gt;""),"-")</f>
        <v>#N/A</v>
      </c>
      <c r="CB46" s="120" t="e" cm="1">
        <f t="array" ref="CB46">_xlfn.IFS(AND($T46&lt;&gt;"",W46&lt;&gt;""),ABS($T46-W46),AND($T46="",W46=""),"",OR($T46&lt;&gt;"",W46&lt;&gt;""),"-")</f>
        <v>#N/A</v>
      </c>
      <c r="CC46" s="120" t="e" cm="1">
        <f t="array" ref="CC46">_xlfn.IFS(AND($T46&lt;&gt;"",X46&lt;&gt;""),ABS($T46-X46),AND($T46="",X46=""),"",OR($T46&lt;&gt;"",X46&lt;&gt;""),"-")</f>
        <v>#N/A</v>
      </c>
      <c r="CD46" s="120" t="e" cm="1">
        <f t="array" ref="CD46">_xlfn.IFS(AND($T46&lt;&gt;"",Y46&lt;&gt;""),ABS($T46-Y46),AND($T46="",Y46=""),"",OR($T46&lt;&gt;"",Y46&lt;&gt;""),"-")</f>
        <v>#N/A</v>
      </c>
      <c r="CE46" s="120" t="e" cm="1">
        <f t="array" ref="CE46">_xlfn.IFS(AND($T46&lt;&gt;"",Z46&lt;&gt;""),ABS($T46-Z46),AND($T46="",Z46=""),"",OR($T46&lt;&gt;"",Z46&lt;&gt;""),"-")</f>
        <v>#N/A</v>
      </c>
      <c r="CF46" s="120" t="e" cm="1">
        <f t="array" ref="CF46">_xlfn.IFS(AND($T46&lt;&gt;"",AA46&lt;&gt;""),ABS($T46-AA46),AND($T46="",AA46=""),"",OR($T46&lt;&gt;"",AA46&lt;&gt;""),"-")</f>
        <v>#N/A</v>
      </c>
      <c r="CG46" s="121" t="e" cm="1">
        <f t="array" ref="CG46">_xlfn.IFS(AND($U46&lt;&gt;"",V46&lt;&gt;""),ABS($U46-V46),AND($U46="",V46=""),"",OR($U46&lt;&gt;"",V46&lt;&gt;""),"-")</f>
        <v>#N/A</v>
      </c>
      <c r="CH46" s="120" t="e" cm="1">
        <f t="array" ref="CH46">_xlfn.IFS(AND($U46&lt;&gt;"",W46&lt;&gt;""),ABS($U46-W46),AND($U46="",W46=""),"",OR($U46&lt;&gt;"",W46&lt;&gt;""),"-")</f>
        <v>#N/A</v>
      </c>
      <c r="CI46" s="120" t="e" cm="1">
        <f t="array" ref="CI46">_xlfn.IFS(AND($U46&lt;&gt;"",X46&lt;&gt;""),ABS($U46-X46),AND($U46="",X46=""),"",OR($U46&lt;&gt;"",X46&lt;&gt;""),"-")</f>
        <v>#N/A</v>
      </c>
      <c r="CJ46" s="120" t="e" cm="1">
        <f t="array" ref="CJ46">_xlfn.IFS(AND($U46&lt;&gt;"",Y46&lt;&gt;""),ABS($U46-Y46),AND($U46="",Y46=""),"",OR($U46&lt;&gt;"",Y46&lt;&gt;""),"-")</f>
        <v>#N/A</v>
      </c>
      <c r="CK46" s="120" t="e" cm="1">
        <f t="array" ref="CK46">_xlfn.IFS(AND($U46&lt;&gt;"",Z46&lt;&gt;""),ABS($U46-Z46),AND($U46="",Z46=""),"",OR($U46&lt;&gt;"",Z46&lt;&gt;""),"-")</f>
        <v>#N/A</v>
      </c>
      <c r="CL46" s="120" t="e" cm="1">
        <f t="array" ref="CL46">_xlfn.IFS(AND($U46&lt;&gt;"",AA46&lt;&gt;""),ABS($U46-AA46),AND($U46="",AA46=""),"",OR($U46&lt;&gt;"",AA46&lt;&gt;""),"-")</f>
        <v>#N/A</v>
      </c>
      <c r="CM46" s="121" t="e" cm="1">
        <f t="array" ref="CM46">_xlfn.IFS(AND($V46&lt;&gt;"",W46&lt;&gt;""),ABS($V46-W46),AND($V46="",W46=""),"",OR($V46&lt;&gt;"",W46&lt;&gt;""),"-")</f>
        <v>#N/A</v>
      </c>
      <c r="CN46" s="120" t="e" cm="1">
        <f t="array" ref="CN46">_xlfn.IFS(AND($V46&lt;&gt;"",X46&lt;&gt;""),ABS($V46-X46),AND($V46="",X46=""),"",OR($V46&lt;&gt;"",X46&lt;&gt;""),"-")</f>
        <v>#N/A</v>
      </c>
      <c r="CO46" s="120" t="e" cm="1">
        <f t="array" ref="CO46">_xlfn.IFS(AND($V46&lt;&gt;"",Y46&lt;&gt;""),ABS($V46-Y46),AND($V46="",Y46=""),"",OR($V46&lt;&gt;"",Y46&lt;&gt;""),"-")</f>
        <v>#N/A</v>
      </c>
      <c r="CP46" s="120" t="e" cm="1">
        <f t="array" ref="CP46">_xlfn.IFS(AND($V46&lt;&gt;"",Z46&lt;&gt;""),ABS($V46-Z46),AND($V46="",Z46=""),"",OR($V46&lt;&gt;"",Z46&lt;&gt;""),"-")</f>
        <v>#N/A</v>
      </c>
      <c r="CQ46" s="120" t="e" cm="1">
        <f t="array" ref="CQ46">_xlfn.IFS(AND($V46&lt;&gt;"",AA46&lt;&gt;""),ABS($V46-AA46),AND($V46="",AA46=""),"",OR($V46&lt;&gt;"",AA46&lt;&gt;""),"-")</f>
        <v>#N/A</v>
      </c>
      <c r="CR46" s="121" t="e" cm="1">
        <f t="array" ref="CR46">_xlfn.IFS(AND($W46&lt;&gt;"",X46&lt;&gt;""),ABS($W46-X46),AND($W46="",X46=""),"",OR($W46&lt;&gt;"",X46&lt;&gt;""),"-")</f>
        <v>#N/A</v>
      </c>
      <c r="CS46" s="120" t="e" cm="1">
        <f t="array" ref="CS46">_xlfn.IFS(AND($W46&lt;&gt;"",Y46&lt;&gt;""),ABS($W46-Y46),AND($W46="",Y46=""),"",OR($W46&lt;&gt;"",Y46&lt;&gt;""),"-")</f>
        <v>#N/A</v>
      </c>
      <c r="CT46" s="120" t="e" cm="1">
        <f t="array" ref="CT46">_xlfn.IFS(AND($W46&lt;&gt;"",Z46&lt;&gt;""),ABS($W46-Z46),AND($W46="",Z46=""),"",OR($W46&lt;&gt;"",Z46&lt;&gt;""),"-")</f>
        <v>#N/A</v>
      </c>
      <c r="CU46" s="120" t="e" cm="1">
        <f t="array" ref="CU46">_xlfn.IFS(AND($W46&lt;&gt;"",AA46&lt;&gt;""),ABS($W46-AA46),AND($W46="",AA46=""),"",OR($W46&lt;&gt;"",AA46&lt;&gt;""),"-")</f>
        <v>#N/A</v>
      </c>
      <c r="CV46" s="121" t="e" cm="1">
        <f t="array" ref="CV46">_xlfn.IFS(AND($X46&lt;&gt;"",Y46&lt;&gt;""),ABS($X46-Y46),AND($X46="",Y46=""),"",OR($X46&lt;&gt;"",Y46&lt;&gt;""),"-")</f>
        <v>#N/A</v>
      </c>
      <c r="CW46" s="120" t="e" cm="1">
        <f t="array" ref="CW46">_xlfn.IFS(AND($X46&lt;&gt;"",Z46&lt;&gt;""),ABS($X46-Z46),AND($X46="",Z46=""),"",OR($X46&lt;&gt;"",Z46&lt;&gt;""),"-")</f>
        <v>#N/A</v>
      </c>
      <c r="CX46" s="120" t="e" cm="1">
        <f t="array" ref="CX46">_xlfn.IFS(AND($X46&lt;&gt;"",AA46&lt;&gt;""),ABS($X46-AA46),AND($X46="",AA46=""),"",OR($X46&lt;&gt;"",AA46&lt;&gt;""),"-")</f>
        <v>#N/A</v>
      </c>
      <c r="CY46" s="121" t="e" cm="1">
        <f t="array" ref="CY46">_xlfn.IFS(AND($Y46&lt;&gt;"",Z46&lt;&gt;""),ABS($Y46-Z46),AND($Y46="",Z46=""),"",OR($Y46&lt;&gt;"",Z46&lt;&gt;""),"-")</f>
        <v>#N/A</v>
      </c>
      <c r="CZ46" s="120" t="e" cm="1">
        <f t="array" ref="CZ46">_xlfn.IFS(AND($Y46&lt;&gt;"",AA46&lt;&gt;""),ABS($Y46-AA46),AND($Y46="",AA46=""),"",OR($Y46&lt;&gt;"",AA46&lt;&gt;""),"-")</f>
        <v>#N/A</v>
      </c>
      <c r="DA46" s="121" t="e" cm="1">
        <f t="array" ref="DA46">_xlfn.IFS(AND($Z46&lt;&gt;"",AA46&lt;&gt;""),ABS($Z46-AA46),AND($Z46="",AA46=""),"",OR($Z46&lt;&gt;"",AA46&lt;&gt;""),"-")</f>
        <v>#N/A</v>
      </c>
    </row>
    <row r="47" spans="1:105" x14ac:dyDescent="0.2">
      <c r="A47" s="260" t="s">
        <v>95</v>
      </c>
      <c r="B47" s="259" t="e">
        <f>VLOOKUP($A47,Merged_couplings!$B:$BU,MATCH(B$1,Merged_couplings!$B$1:$BU$1,0),FALSE)</f>
        <v>#N/A</v>
      </c>
      <c r="C47" s="258" t="e">
        <f>VLOOKUP($A47,Merged_couplings!$B:$BU,MATCH(C$1,Merged_couplings!$B$1:$BU$1,0),FALSE)</f>
        <v>#N/A</v>
      </c>
      <c r="D47" s="258" t="e">
        <f>VLOOKUP($A47,Merged_couplings!$B:$BU,MATCH(D$1,Merged_couplings!$B$1:$BU$1,0),FALSE)</f>
        <v>#N/A</v>
      </c>
      <c r="E47" s="258" t="e">
        <f>VLOOKUP($A47,Merged_couplings!$B:$BU,MATCH(E$1,Merged_couplings!$B$1:$BU$1,0),FALSE)</f>
        <v>#N/A</v>
      </c>
      <c r="F47" s="258" t="e">
        <f>VLOOKUP($A47,Merged_couplings!$B:$BU,MATCH(F$1,Merged_couplings!$B$1:$BU$1,0),FALSE)</f>
        <v>#N/A</v>
      </c>
      <c r="G47" s="258" t="e">
        <f>VLOOKUP($A47,Merged_couplings!$B:$BU,MATCH(G$1,Merged_couplings!$B$1:$BU$1,0),FALSE)</f>
        <v>#N/A</v>
      </c>
      <c r="H47" s="258" t="e">
        <f>VLOOKUP($A47,Merged_couplings!$B:$BU,MATCH(H$1,Merged_couplings!$B$1:$BU$1,0),FALSE)</f>
        <v>#N/A</v>
      </c>
      <c r="I47" s="258" t="e">
        <f>VLOOKUP($A47,Merged_couplings!$B:$BU,MATCH(I$1,Merged_couplings!$B$1:$BU$1,0),FALSE)</f>
        <v>#N/A</v>
      </c>
      <c r="J47" s="258" t="e">
        <f>VLOOKUP($A47,Merged_couplings!$B:$BU,MATCH(J$1,Merged_couplings!$B$1:$BU$1,0),FALSE)</f>
        <v>#N/A</v>
      </c>
      <c r="K47" s="258" t="e">
        <f>VLOOKUP($A47,Merged_couplings!$B:$BU,MATCH(K$1,Merged_couplings!$B$1:$BU$1,0),FALSE)</f>
        <v>#N/A</v>
      </c>
      <c r="L47" s="258" t="e">
        <f>VLOOKUP($A47,Merged_couplings!$B:$BU,MATCH(L$1,Merged_couplings!$B$1:$BU$1,0),FALSE)</f>
        <v>#N/A</v>
      </c>
      <c r="M47" s="258" t="e">
        <f>VLOOKUP($A47,Merged_couplings!$B:$BU,MATCH(M$1,Merged_couplings!$B$1:$BU$1,0),FALSE)</f>
        <v>#N/A</v>
      </c>
      <c r="N47" s="258" t="e">
        <f>VLOOKUP($A47,Merged_couplings!$B:$BU,MATCH(N$1,Merged_couplings!$B$1:$BU$1,0),FALSE)</f>
        <v>#N/A</v>
      </c>
      <c r="O47" s="121" t="e">
        <f>IF(OR(B47="BIG",B47="BI-",B47="-IG"),VLOOKUP($A47,Merged_couplings!$B:$BU,MATCH(O$1,Merged_couplings!$B$1:$BU$1,0),FALSE),"")</f>
        <v>#N/A</v>
      </c>
      <c r="P47" s="120" t="e">
        <f>IF(OR(C47="BIG",C47="BI-",C47="-IG"),VLOOKUP($A47,Merged_couplings!$B:$BU,MATCH(P$1,Merged_couplings!$B$1:$BU$1,0),FALSE),"")</f>
        <v>#N/A</v>
      </c>
      <c r="Q47" s="120" t="e">
        <f>IF(OR(D47="BIG",D47="BI-",D47="-IG"),VLOOKUP($A47,Merged_couplings!$B:$BU,MATCH(Q$1,Merged_couplings!$B$1:$BU$1,0),FALSE),"")</f>
        <v>#N/A</v>
      </c>
      <c r="R47" s="120" t="e">
        <f t="shared" si="4"/>
        <v>#N/A</v>
      </c>
      <c r="S47" s="120" t="e">
        <f t="shared" si="4"/>
        <v>#N/A</v>
      </c>
      <c r="T47" s="120" t="e">
        <f t="shared" si="4"/>
        <v>#N/A</v>
      </c>
      <c r="U47" s="120" t="e">
        <f>IF(OR(H47="BIG",H47="BI-",H47="-IG"),VLOOKUP($A47,Merged_couplings!$B:$BU,MATCH(U$1,Merged_couplings!$B$1:$BU$1,0),FALSE),"")</f>
        <v>#N/A</v>
      </c>
      <c r="V47" s="120" t="e">
        <f>IF(OR(I47="BIG",I47="BI-",I47="-IG"),VLOOKUP($A47,Merged_couplings!$B:$BU,MATCH(V$1,Merged_couplings!$B$1:$BU$1,0),FALSE),"")</f>
        <v>#N/A</v>
      </c>
      <c r="W47" s="120" t="e">
        <f t="shared" si="3"/>
        <v>#N/A</v>
      </c>
      <c r="X47" s="120" t="e">
        <f>IF(OR(K47="BIG",K47="BI-",K47="-IG"),VLOOKUP($A47,Merged_couplings!$B:$BU,MATCH(X$1,Merged_couplings!$B$1:$BU$1,0),FALSE),"")</f>
        <v>#N/A</v>
      </c>
      <c r="Y47" s="120" t="e">
        <f>IF(OR(L47="BIG",L47="BI-",L47="-IG"),VLOOKUP($A47,Merged_couplings!$B:$BU,MATCH(Y$1,Merged_couplings!$B$1:$BU$1,0),FALSE),"")</f>
        <v>#N/A</v>
      </c>
      <c r="Z47" s="120" t="e">
        <f>IF(OR(M47="BIG",M47="BI-",M47="-IG"),VLOOKUP($A47,Merged_couplings!$B:$BU,MATCH(Z$1,Merged_couplings!$B$1:$BU$1,0),FALSE),"")</f>
        <v>#N/A</v>
      </c>
      <c r="AA47" s="120" t="e">
        <f>IF(OR(N47="BIG",N47="BI-",N47="-IG"),VLOOKUP($A47,Merged_couplings!$B:$BU,MATCH(AA$1,Merged_couplings!$B$1:$BU$1,0),FALSE),"")</f>
        <v>#N/A</v>
      </c>
      <c r="AB47" s="123" t="e" cm="1">
        <f t="array" ref="AB47">_xlfn.IFS(AND($O47&lt;&gt;"",P47&lt;&gt;""),ABS($O47-P47),AND($O47="",P47=""),"",OR($O47&lt;&gt;"",P47&lt;&gt;""),"-")</f>
        <v>#N/A</v>
      </c>
      <c r="AC47" s="122" t="e" cm="1">
        <f t="array" ref="AC47">_xlfn.IFS(AND($O47&lt;&gt;"",Q47&lt;&gt;""),ABS($O47-Q47),AND($O47="",Q47=""),"",OR($O47&lt;&gt;"",Q47&lt;&gt;""),"-")</f>
        <v>#N/A</v>
      </c>
      <c r="AD47" s="122" t="e" cm="1">
        <f t="array" ref="AD47">_xlfn.IFS(AND($O47&lt;&gt;"",R47&lt;&gt;""),ABS($O47-R47),AND($O47="",R47=""),"",OR($O47&lt;&gt;"",R47&lt;&gt;""),"-")</f>
        <v>#N/A</v>
      </c>
      <c r="AE47" s="122" t="e" cm="1">
        <f t="array" ref="AE47">_xlfn.IFS(AND($O47&lt;&gt;"",S47&lt;&gt;""),ABS($O47-S47),AND($O47="",S47=""),"",OR($O47&lt;&gt;"",S47&lt;&gt;""),"-")</f>
        <v>#N/A</v>
      </c>
      <c r="AF47" s="122" t="e" cm="1">
        <f t="array" ref="AF47">_xlfn.IFS(AND($O47&lt;&gt;"",T47&lt;&gt;""),ABS($O47-T47),AND($O47="",T47=""),"",OR($O47&lt;&gt;"",T47&lt;&gt;""),"-")</f>
        <v>#N/A</v>
      </c>
      <c r="AG47" s="122" t="e" cm="1">
        <f t="array" ref="AG47">_xlfn.IFS(AND($O47&lt;&gt;"",U47&lt;&gt;""),ABS($O47-U47),AND($O47="",U47=""),"",OR($O47&lt;&gt;"",U47&lt;&gt;""),"-")</f>
        <v>#N/A</v>
      </c>
      <c r="AH47" s="122" t="e" cm="1">
        <f t="array" ref="AH47">_xlfn.IFS(AND($O47&lt;&gt;"",V47&lt;&gt;""),ABS($O47-V47),AND($O47="",V47=""),"",OR($O47&lt;&gt;"",V47&lt;&gt;""),"-")</f>
        <v>#N/A</v>
      </c>
      <c r="AI47" s="122" t="e" cm="1">
        <f t="array" ref="AI47">_xlfn.IFS(AND($O47&lt;&gt;"",W47&lt;&gt;""),ABS($O47-W47),AND($O47="",W47=""),"",OR($O47&lt;&gt;"",W47&lt;&gt;""),"-")</f>
        <v>#N/A</v>
      </c>
      <c r="AJ47" s="122" t="e" cm="1">
        <f t="array" ref="AJ47">_xlfn.IFS(AND($O47&lt;&gt;"",X47&lt;&gt;""),ABS($O47-X47),AND($O47="",X47=""),"",OR($O47&lt;&gt;"",X47&lt;&gt;""),"-")</f>
        <v>#N/A</v>
      </c>
      <c r="AK47" s="122" t="e" cm="1">
        <f t="array" ref="AK47">_xlfn.IFS(AND($O47&lt;&gt;"",Y47&lt;&gt;""),ABS($O47-Y47),AND($O47="",Y47=""),"",OR($O47&lt;&gt;"",Y47&lt;&gt;""),"-")</f>
        <v>#N/A</v>
      </c>
      <c r="AL47" s="122" t="e" cm="1">
        <f t="array" ref="AL47">_xlfn.IFS(AND($O47&lt;&gt;"",Z47&lt;&gt;""),ABS($O47-Z47),AND($O47="",Z47=""),"",OR($O47&lt;&gt;"",Z47&lt;&gt;""),"-")</f>
        <v>#N/A</v>
      </c>
      <c r="AM47" s="122" t="e" cm="1">
        <f t="array" ref="AM47">_xlfn.IFS(AND($O47&lt;&gt;"",AA47&lt;&gt;""),ABS($O47-AA47),AND($O47="",AA47=""),"",OR($O47&lt;&gt;"",AA47&lt;&gt;""),"-")</f>
        <v>#N/A</v>
      </c>
      <c r="AN47" s="121" t="e" cm="1">
        <f t="array" ref="AN47">_xlfn.IFS(AND($P47&lt;&gt;"",Q47&lt;&gt;""),ABS($P47-Q47),AND($P47="",Q47=""),"",OR($P47&lt;&gt;"",Q47&lt;&gt;""),"-")</f>
        <v>#N/A</v>
      </c>
      <c r="AO47" s="120" t="e" cm="1">
        <f t="array" ref="AO47">_xlfn.IFS(AND($P47&lt;&gt;"",R47&lt;&gt;""),ABS($P47-R47),AND($P47="",R47=""),"",OR($P47&lt;&gt;"",R47&lt;&gt;""),"-")</f>
        <v>#N/A</v>
      </c>
      <c r="AP47" s="120" t="e" cm="1">
        <f t="array" ref="AP47">_xlfn.IFS(AND($P47&lt;&gt;"",S47&lt;&gt;""),ABS($P47-S47),AND($P47="",S47=""),"",OR($P47&lt;&gt;"",S47&lt;&gt;""),"-")</f>
        <v>#N/A</v>
      </c>
      <c r="AQ47" s="120" t="e" cm="1">
        <f t="array" ref="AQ47">_xlfn.IFS(AND($P47&lt;&gt;"",T47&lt;&gt;""),ABS($P47-T47),AND($P47="",T47=""),"",OR($P47&lt;&gt;"",T47&lt;&gt;""),"-")</f>
        <v>#N/A</v>
      </c>
      <c r="AR47" s="120" t="e" cm="1">
        <f t="array" ref="AR47">_xlfn.IFS(AND($P47&lt;&gt;"",U47&lt;&gt;""),ABS($P47-U47),AND($P47="",U47=""),"",OR($P47&lt;&gt;"",U47&lt;&gt;""),"-")</f>
        <v>#N/A</v>
      </c>
      <c r="AS47" s="120" t="e" cm="1">
        <f t="array" ref="AS47">_xlfn.IFS(AND($P47&lt;&gt;"",V47&lt;&gt;""),ABS($P47-V47),AND($P47="",V47=""),"",OR($P47&lt;&gt;"",V47&lt;&gt;""),"-")</f>
        <v>#N/A</v>
      </c>
      <c r="AT47" s="120" t="e" cm="1">
        <f t="array" ref="AT47">_xlfn.IFS(AND($P47&lt;&gt;"",W47&lt;&gt;""),ABS($P47-W47),AND($P47="",W47=""),"",OR($P47&lt;&gt;"",W47&lt;&gt;""),"-")</f>
        <v>#N/A</v>
      </c>
      <c r="AU47" s="120" t="e" cm="1">
        <f t="array" ref="AU47">_xlfn.IFS(AND($P47&lt;&gt;"",X47&lt;&gt;""),ABS($P47-X47),AND($P47="",X47=""),"",OR($P47&lt;&gt;"",X47&lt;&gt;""),"-")</f>
        <v>#N/A</v>
      </c>
      <c r="AV47" s="120" t="e" cm="1">
        <f t="array" ref="AV47">_xlfn.IFS(AND($P47&lt;&gt;"",Y47&lt;&gt;""),ABS($P47-Y47),AND($P47="",Y47=""),"",OR($P47&lt;&gt;"",Y47&lt;&gt;""),"-")</f>
        <v>#N/A</v>
      </c>
      <c r="AW47" s="120" t="e" cm="1">
        <f t="array" ref="AW47">_xlfn.IFS(AND($P47&lt;&gt;"",Z47&lt;&gt;""),ABS($P47-Z47),AND($P47="",Z47=""),"",OR($P47&lt;&gt;"",Z47&lt;&gt;""),"-")</f>
        <v>#N/A</v>
      </c>
      <c r="AX47" s="120" t="e" cm="1">
        <f t="array" ref="AX47">_xlfn.IFS(AND($P47&lt;&gt;"",AA47&lt;&gt;""),ABS($P47-AA47),AND($P47="",AA47=""),"",OR($P47&lt;&gt;"",AA47&lt;&gt;""),"-")</f>
        <v>#N/A</v>
      </c>
      <c r="AY47" s="121" t="e" cm="1">
        <f t="array" ref="AY47">_xlfn.IFS(AND($Q47&lt;&gt;"",R47&lt;&gt;""),ABS($Q47-R47),AND($Q47="",R47=""),"",OR($Q47&lt;&gt;"",R47&lt;&gt;""),"-")</f>
        <v>#N/A</v>
      </c>
      <c r="AZ47" s="334" t="e" cm="1">
        <f t="array" ref="AZ47">_xlfn.IFS(AND($Q47&lt;&gt;"",S47&lt;&gt;""),ABS($Q47-S47),AND($Q47="",S47=""),"",OR($Q47&lt;&gt;"",S47&lt;&gt;""),"-")</f>
        <v>#N/A</v>
      </c>
      <c r="BA47" s="334" t="e" cm="1">
        <f t="array" ref="BA47">_xlfn.IFS(AND($Q47&lt;&gt;"",T47&lt;&gt;""),ABS($Q47-T47),AND($Q47="",T47=""),"",OR($Q47&lt;&gt;"",T47&lt;&gt;""),"-")</f>
        <v>#N/A</v>
      </c>
      <c r="BB47" s="120" t="e" cm="1">
        <f t="array" ref="BB47">_xlfn.IFS(AND($Q47&lt;&gt;"",U47&lt;&gt;""),ABS($Q47-U47),AND($Q47="",U47=""),"",OR($Q47&lt;&gt;"",U47&lt;&gt;""),"-")</f>
        <v>#N/A</v>
      </c>
      <c r="BC47" s="120" t="e" cm="1">
        <f t="array" ref="BC47">_xlfn.IFS(AND($Q47&lt;&gt;"",V47&lt;&gt;""),ABS($Q47-V47),AND($Q47="",V47=""),"",OR($Q47&lt;&gt;"",V47&lt;&gt;""),"-")</f>
        <v>#N/A</v>
      </c>
      <c r="BD47" s="120" t="e" cm="1">
        <f t="array" ref="BD47">_xlfn.IFS(AND($Q47&lt;&gt;"",W47&lt;&gt;""),ABS($Q47-W47),AND($Q47="",W47=""),"",OR($Q47&lt;&gt;"",W47&lt;&gt;""),"-")</f>
        <v>#N/A</v>
      </c>
      <c r="BE47" s="120" t="e" cm="1">
        <f t="array" ref="BE47">_xlfn.IFS(AND($Q47&lt;&gt;"",X47&lt;&gt;""),ABS($Q47-X47),AND($Q47="",X47=""),"",OR($Q47&lt;&gt;"",X47&lt;&gt;""),"-")</f>
        <v>#N/A</v>
      </c>
      <c r="BF47" s="120" t="e" cm="1">
        <f t="array" ref="BF47">_xlfn.IFS(AND($Q47&lt;&gt;"",Y47&lt;&gt;""),ABS($Q47-Y47),AND($Q47="",Y47=""),"",OR($Q47&lt;&gt;"",Y47&lt;&gt;""),"-")</f>
        <v>#N/A</v>
      </c>
      <c r="BG47" s="120" t="e" cm="1">
        <f t="array" ref="BG47">_xlfn.IFS(AND($Q47&lt;&gt;"",Z47&lt;&gt;""),ABS($Q47-Z47),AND($Q47="",Z47=""),"",OR($Q47&lt;&gt;"",Z47&lt;&gt;""),"-")</f>
        <v>#N/A</v>
      </c>
      <c r="BH47" s="120" t="e" cm="1">
        <f t="array" ref="BH47">_xlfn.IFS(AND($Q47&lt;&gt;"",AA47&lt;&gt;""),ABS($Q47-AA47),AND($Q47="",AA47=""),"",OR($Q47&lt;&gt;"",AA47&lt;&gt;""),"-")</f>
        <v>#N/A</v>
      </c>
      <c r="BI47" s="121" t="e" cm="1">
        <f t="array" ref="BI47">_xlfn.IFS(AND($R47&lt;&gt;"",S47&lt;&gt;""),ABS($R47-S47),AND($R47="",S47=""),"",OR($R47&lt;&gt;"",S47&lt;&gt;""),"-")</f>
        <v>#N/A</v>
      </c>
      <c r="BJ47" s="120" t="e" cm="1">
        <f t="array" ref="BJ47">_xlfn.IFS(AND($R47&lt;&gt;"",T47&lt;&gt;""),ABS($R47-T47),AND($R47="",T47=""),"",OR($R47&lt;&gt;"",T47&lt;&gt;""),"-")</f>
        <v>#N/A</v>
      </c>
      <c r="BK47" s="334" t="e" cm="1">
        <f t="array" ref="BK47">_xlfn.IFS(AND($R47&lt;&gt;"",U47&lt;&gt;""),ABS($R47-U47),AND($R47="",U47=""),"",OR($R47&lt;&gt;"",U47&lt;&gt;""),"-")</f>
        <v>#N/A</v>
      </c>
      <c r="BL47" s="120" t="e" cm="1">
        <f t="array" ref="BL47">_xlfn.IFS(AND($R47&lt;&gt;"",V47&lt;&gt;""),ABS($R47-V47),AND($R47="",V47=""),"",OR($R47&lt;&gt;"",V47&lt;&gt;""),"-")</f>
        <v>#N/A</v>
      </c>
      <c r="BM47" s="120" t="e" cm="1">
        <f t="array" ref="BM47">_xlfn.IFS(AND($R47&lt;&gt;"",W47&lt;&gt;""),ABS($R47-W47),AND($R47="",W47=""),"",OR($R47&lt;&gt;"",W47&lt;&gt;""),"-")</f>
        <v>#N/A</v>
      </c>
      <c r="BN47" s="120" t="e" cm="1">
        <f t="array" ref="BN47">_xlfn.IFS(AND($R47&lt;&gt;"",X47&lt;&gt;""),ABS($R47-X47),AND($R47="",X47=""),"",OR($R47&lt;&gt;"",X47&lt;&gt;""),"-")</f>
        <v>#N/A</v>
      </c>
      <c r="BO47" s="120" t="e" cm="1">
        <f t="array" ref="BO47">_xlfn.IFS(AND($R47&lt;&gt;"",Y47&lt;&gt;""),ABS($R47-Y47),AND($R47="",Y47=""),"",OR($R47&lt;&gt;"",Y47&lt;&gt;""),"-")</f>
        <v>#N/A</v>
      </c>
      <c r="BP47" s="120" t="e" cm="1">
        <f t="array" ref="BP47">_xlfn.IFS(AND($R47&lt;&gt;"",Z47&lt;&gt;""),ABS($R47-Z47),AND($R47="",Z47=""),"",OR($R47&lt;&gt;"",Z47&lt;&gt;""),"-")</f>
        <v>#N/A</v>
      </c>
      <c r="BQ47" s="120" t="e" cm="1">
        <f t="array" ref="BQ47">_xlfn.IFS(AND($R47&lt;&gt;"",AA47&lt;&gt;""),ABS($R47-AA47),AND($R47="",AA47=""),"",OR($R47&lt;&gt;"",AA47&lt;&gt;""),"-")</f>
        <v>#N/A</v>
      </c>
      <c r="BR47" s="121" t="e" cm="1">
        <f t="array" ref="BR47">_xlfn.IFS(AND($S47&lt;&gt;"",T47&lt;&gt;""),ABS($S47-T47),AND($S47="",T47=""),"",OR($S47&lt;&gt;"",T47&lt;&gt;""),"-")</f>
        <v>#N/A</v>
      </c>
      <c r="BS47" s="334" t="e" cm="1">
        <f t="array" ref="BS47">_xlfn.IFS(AND($S47&lt;&gt;"",U47&lt;&gt;""),ABS($S47-U47),AND($S47="",U47=""),"",OR($S47&lt;&gt;"",U47&lt;&gt;""),"-")</f>
        <v>#N/A</v>
      </c>
      <c r="BT47" s="120" t="e" cm="1">
        <f t="array" ref="BT47">_xlfn.IFS(AND($S47&lt;&gt;"",V47&lt;&gt;""),ABS($S47-V47),AND($S47="",V47=""),"",OR($S47&lt;&gt;"",V47&lt;&gt;""),"-")</f>
        <v>#N/A</v>
      </c>
      <c r="BU47" s="120" t="e" cm="1">
        <f t="array" ref="BU47">_xlfn.IFS(AND($S47&lt;&gt;"",W47&lt;&gt;""),ABS($S47-W47),AND($S47="",W47=""),"",OR($S47&lt;&gt;"",W47&lt;&gt;""),"-")</f>
        <v>#N/A</v>
      </c>
      <c r="BV47" s="120" t="e" cm="1">
        <f t="array" ref="BV47">_xlfn.IFS(AND($S47&lt;&gt;"",X47&lt;&gt;""),ABS($S47-X47),AND($S47="",X47=""),"",OR($S47&lt;&gt;"",X47&lt;&gt;""),"-")</f>
        <v>#N/A</v>
      </c>
      <c r="BW47" s="120" t="e" cm="1">
        <f t="array" ref="BW47">_xlfn.IFS(AND($S47&lt;&gt;"",Y47&lt;&gt;""),ABS($S47-Y47),AND($S47="",Y47=""),"",OR($S47&lt;&gt;"",Y47&lt;&gt;""),"-")</f>
        <v>#N/A</v>
      </c>
      <c r="BX47" s="120" t="e" cm="1">
        <f t="array" ref="BX47">_xlfn.IFS(AND($S47&lt;&gt;"",Z47&lt;&gt;""),ABS($S47-Z47),AND($S47="",Z47=""),"",OR($S47&lt;&gt;"",Z47&lt;&gt;""),"-")</f>
        <v>#N/A</v>
      </c>
      <c r="BY47" s="120" t="e" cm="1">
        <f t="array" ref="BY47">_xlfn.IFS(AND($S47&lt;&gt;"",AA47&lt;&gt;""),ABS($S47-AA47),AND($S47="",AA47=""),"",OR($S47&lt;&gt;"",AA47&lt;&gt;""),"-")</f>
        <v>#N/A</v>
      </c>
      <c r="BZ47" s="121" t="e" cm="1">
        <f t="array" ref="BZ47">_xlfn.IFS(AND($T47&lt;&gt;"",U47&lt;&gt;""),ABS($T47-U47),AND($T47="",U47=""),"",OR($T47&lt;&gt;"",U47&lt;&gt;""),"-")</f>
        <v>#N/A</v>
      </c>
      <c r="CA47" s="120" t="e" cm="1">
        <f t="array" ref="CA47">_xlfn.IFS(AND($T47&lt;&gt;"",V47&lt;&gt;""),ABS($T47-V47),AND($T47="",V47=""),"",OR($T47&lt;&gt;"",V47&lt;&gt;""),"-")</f>
        <v>#N/A</v>
      </c>
      <c r="CB47" s="120" t="e" cm="1">
        <f t="array" ref="CB47">_xlfn.IFS(AND($T47&lt;&gt;"",W47&lt;&gt;""),ABS($T47-W47),AND($T47="",W47=""),"",OR($T47&lt;&gt;"",W47&lt;&gt;""),"-")</f>
        <v>#N/A</v>
      </c>
      <c r="CC47" s="120" t="e" cm="1">
        <f t="array" ref="CC47">_xlfn.IFS(AND($T47&lt;&gt;"",X47&lt;&gt;""),ABS($T47-X47),AND($T47="",X47=""),"",OR($T47&lt;&gt;"",X47&lt;&gt;""),"-")</f>
        <v>#N/A</v>
      </c>
      <c r="CD47" s="120" t="e" cm="1">
        <f t="array" ref="CD47">_xlfn.IFS(AND($T47&lt;&gt;"",Y47&lt;&gt;""),ABS($T47-Y47),AND($T47="",Y47=""),"",OR($T47&lt;&gt;"",Y47&lt;&gt;""),"-")</f>
        <v>#N/A</v>
      </c>
      <c r="CE47" s="120" t="e" cm="1">
        <f t="array" ref="CE47">_xlfn.IFS(AND($T47&lt;&gt;"",Z47&lt;&gt;""),ABS($T47-Z47),AND($T47="",Z47=""),"",OR($T47&lt;&gt;"",Z47&lt;&gt;""),"-")</f>
        <v>#N/A</v>
      </c>
      <c r="CF47" s="120" t="e" cm="1">
        <f t="array" ref="CF47">_xlfn.IFS(AND($T47&lt;&gt;"",AA47&lt;&gt;""),ABS($T47-AA47),AND($T47="",AA47=""),"",OR($T47&lt;&gt;"",AA47&lt;&gt;""),"-")</f>
        <v>#N/A</v>
      </c>
      <c r="CG47" s="121" t="e" cm="1">
        <f t="array" ref="CG47">_xlfn.IFS(AND($U47&lt;&gt;"",V47&lt;&gt;""),ABS($U47-V47),AND($U47="",V47=""),"",OR($U47&lt;&gt;"",V47&lt;&gt;""),"-")</f>
        <v>#N/A</v>
      </c>
      <c r="CH47" s="120" t="e" cm="1">
        <f t="array" ref="CH47">_xlfn.IFS(AND($U47&lt;&gt;"",W47&lt;&gt;""),ABS($U47-W47),AND($U47="",W47=""),"",OR($U47&lt;&gt;"",W47&lt;&gt;""),"-")</f>
        <v>#N/A</v>
      </c>
      <c r="CI47" s="120" t="e" cm="1">
        <f t="array" ref="CI47">_xlfn.IFS(AND($U47&lt;&gt;"",X47&lt;&gt;""),ABS($U47-X47),AND($U47="",X47=""),"",OR($U47&lt;&gt;"",X47&lt;&gt;""),"-")</f>
        <v>#N/A</v>
      </c>
      <c r="CJ47" s="120" t="e" cm="1">
        <f t="array" ref="CJ47">_xlfn.IFS(AND($U47&lt;&gt;"",Y47&lt;&gt;""),ABS($U47-Y47),AND($U47="",Y47=""),"",OR($U47&lt;&gt;"",Y47&lt;&gt;""),"-")</f>
        <v>#N/A</v>
      </c>
      <c r="CK47" s="120" t="e" cm="1">
        <f t="array" ref="CK47">_xlfn.IFS(AND($U47&lt;&gt;"",Z47&lt;&gt;""),ABS($U47-Z47),AND($U47="",Z47=""),"",OR($U47&lt;&gt;"",Z47&lt;&gt;""),"-")</f>
        <v>#N/A</v>
      </c>
      <c r="CL47" s="120" t="e" cm="1">
        <f t="array" ref="CL47">_xlfn.IFS(AND($U47&lt;&gt;"",AA47&lt;&gt;""),ABS($U47-AA47),AND($U47="",AA47=""),"",OR($U47&lt;&gt;"",AA47&lt;&gt;""),"-")</f>
        <v>#N/A</v>
      </c>
      <c r="CM47" s="121" t="e" cm="1">
        <f t="array" ref="CM47">_xlfn.IFS(AND($V47&lt;&gt;"",W47&lt;&gt;""),ABS($V47-W47),AND($V47="",W47=""),"",OR($V47&lt;&gt;"",W47&lt;&gt;""),"-")</f>
        <v>#N/A</v>
      </c>
      <c r="CN47" s="120" t="e" cm="1">
        <f t="array" ref="CN47">_xlfn.IFS(AND($V47&lt;&gt;"",X47&lt;&gt;""),ABS($V47-X47),AND($V47="",X47=""),"",OR($V47&lt;&gt;"",X47&lt;&gt;""),"-")</f>
        <v>#N/A</v>
      </c>
      <c r="CO47" s="120" t="e" cm="1">
        <f t="array" ref="CO47">_xlfn.IFS(AND($V47&lt;&gt;"",Y47&lt;&gt;""),ABS($V47-Y47),AND($V47="",Y47=""),"",OR($V47&lt;&gt;"",Y47&lt;&gt;""),"-")</f>
        <v>#N/A</v>
      </c>
      <c r="CP47" s="120" t="e" cm="1">
        <f t="array" ref="CP47">_xlfn.IFS(AND($V47&lt;&gt;"",Z47&lt;&gt;""),ABS($V47-Z47),AND($V47="",Z47=""),"",OR($V47&lt;&gt;"",Z47&lt;&gt;""),"-")</f>
        <v>#N/A</v>
      </c>
      <c r="CQ47" s="120" t="e" cm="1">
        <f t="array" ref="CQ47">_xlfn.IFS(AND($V47&lt;&gt;"",AA47&lt;&gt;""),ABS($V47-AA47),AND($V47="",AA47=""),"",OR($V47&lt;&gt;"",AA47&lt;&gt;""),"-")</f>
        <v>#N/A</v>
      </c>
      <c r="CR47" s="121" t="e" cm="1">
        <f t="array" ref="CR47">_xlfn.IFS(AND($W47&lt;&gt;"",X47&lt;&gt;""),ABS($W47-X47),AND($W47="",X47=""),"",OR($W47&lt;&gt;"",X47&lt;&gt;""),"-")</f>
        <v>#N/A</v>
      </c>
      <c r="CS47" s="120" t="e" cm="1">
        <f t="array" ref="CS47">_xlfn.IFS(AND($W47&lt;&gt;"",Y47&lt;&gt;""),ABS($W47-Y47),AND($W47="",Y47=""),"",OR($W47&lt;&gt;"",Y47&lt;&gt;""),"-")</f>
        <v>#N/A</v>
      </c>
      <c r="CT47" s="120" t="e" cm="1">
        <f t="array" ref="CT47">_xlfn.IFS(AND($W47&lt;&gt;"",Z47&lt;&gt;""),ABS($W47-Z47),AND($W47="",Z47=""),"",OR($W47&lt;&gt;"",Z47&lt;&gt;""),"-")</f>
        <v>#N/A</v>
      </c>
      <c r="CU47" s="120" t="e" cm="1">
        <f t="array" ref="CU47">_xlfn.IFS(AND($W47&lt;&gt;"",AA47&lt;&gt;""),ABS($W47-AA47),AND($W47="",AA47=""),"",OR($W47&lt;&gt;"",AA47&lt;&gt;""),"-")</f>
        <v>#N/A</v>
      </c>
      <c r="CV47" s="121" t="e" cm="1">
        <f t="array" ref="CV47">_xlfn.IFS(AND($X47&lt;&gt;"",Y47&lt;&gt;""),ABS($X47-Y47),AND($X47="",Y47=""),"",OR($X47&lt;&gt;"",Y47&lt;&gt;""),"-")</f>
        <v>#N/A</v>
      </c>
      <c r="CW47" s="120" t="e" cm="1">
        <f t="array" ref="CW47">_xlfn.IFS(AND($X47&lt;&gt;"",Z47&lt;&gt;""),ABS($X47-Z47),AND($X47="",Z47=""),"",OR($X47&lt;&gt;"",Z47&lt;&gt;""),"-")</f>
        <v>#N/A</v>
      </c>
      <c r="CX47" s="120" t="e" cm="1">
        <f t="array" ref="CX47">_xlfn.IFS(AND($X47&lt;&gt;"",AA47&lt;&gt;""),ABS($X47-AA47),AND($X47="",AA47=""),"",OR($X47&lt;&gt;"",AA47&lt;&gt;""),"-")</f>
        <v>#N/A</v>
      </c>
      <c r="CY47" s="121" t="e" cm="1">
        <f t="array" ref="CY47">_xlfn.IFS(AND($Y47&lt;&gt;"",Z47&lt;&gt;""),ABS($Y47-Z47),AND($Y47="",Z47=""),"",OR($Y47&lt;&gt;"",Z47&lt;&gt;""),"-")</f>
        <v>#N/A</v>
      </c>
      <c r="CZ47" s="120" t="e" cm="1">
        <f t="array" ref="CZ47">_xlfn.IFS(AND($Y47&lt;&gt;"",AA47&lt;&gt;""),ABS($Y47-AA47),AND($Y47="",AA47=""),"",OR($Y47&lt;&gt;"",AA47&lt;&gt;""),"-")</f>
        <v>#N/A</v>
      </c>
      <c r="DA47" s="121" t="e" cm="1">
        <f t="array" ref="DA47">_xlfn.IFS(AND($Z47&lt;&gt;"",AA47&lt;&gt;""),ABS($Z47-AA47),AND($Z47="",AA47=""),"",OR($Z47&lt;&gt;"",AA47&lt;&gt;""),"-")</f>
        <v>#N/A</v>
      </c>
    </row>
    <row r="48" spans="1:105" x14ac:dyDescent="0.2">
      <c r="A48" s="260" t="s">
        <v>96</v>
      </c>
      <c r="B48" s="259" t="e">
        <f>VLOOKUP($A48,Merged_couplings!$B:$BU,MATCH(B$1,Merged_couplings!$B$1:$BU$1,0),FALSE)</f>
        <v>#N/A</v>
      </c>
      <c r="C48" s="258" t="e">
        <f>VLOOKUP($A48,Merged_couplings!$B:$BU,MATCH(C$1,Merged_couplings!$B$1:$BU$1,0),FALSE)</f>
        <v>#N/A</v>
      </c>
      <c r="D48" s="258" t="e">
        <f>VLOOKUP($A48,Merged_couplings!$B:$BU,MATCH(D$1,Merged_couplings!$B$1:$BU$1,0),FALSE)</f>
        <v>#N/A</v>
      </c>
      <c r="E48" s="258" t="e">
        <f>VLOOKUP($A48,Merged_couplings!$B:$BU,MATCH(E$1,Merged_couplings!$B$1:$BU$1,0),FALSE)</f>
        <v>#N/A</v>
      </c>
      <c r="F48" s="258" t="e">
        <f>VLOOKUP($A48,Merged_couplings!$B:$BU,MATCH(F$1,Merged_couplings!$B$1:$BU$1,0),FALSE)</f>
        <v>#N/A</v>
      </c>
      <c r="G48" s="258" t="e">
        <f>VLOOKUP($A48,Merged_couplings!$B:$BU,MATCH(G$1,Merged_couplings!$B$1:$BU$1,0),FALSE)</f>
        <v>#N/A</v>
      </c>
      <c r="H48" s="258" t="e">
        <f>VLOOKUP($A48,Merged_couplings!$B:$BU,MATCH(H$1,Merged_couplings!$B$1:$BU$1,0),FALSE)</f>
        <v>#N/A</v>
      </c>
      <c r="I48" s="258" t="e">
        <f>VLOOKUP($A48,Merged_couplings!$B:$BU,MATCH(I$1,Merged_couplings!$B$1:$BU$1,0),FALSE)</f>
        <v>#N/A</v>
      </c>
      <c r="J48" s="258" t="e">
        <f>VLOOKUP($A48,Merged_couplings!$B:$BU,MATCH(J$1,Merged_couplings!$B$1:$BU$1,0),FALSE)</f>
        <v>#N/A</v>
      </c>
      <c r="K48" s="258" t="e">
        <f>VLOOKUP($A48,Merged_couplings!$B:$BU,MATCH(K$1,Merged_couplings!$B$1:$BU$1,0),FALSE)</f>
        <v>#N/A</v>
      </c>
      <c r="L48" s="258" t="e">
        <f>VLOOKUP($A48,Merged_couplings!$B:$BU,MATCH(L$1,Merged_couplings!$B$1:$BU$1,0),FALSE)</f>
        <v>#N/A</v>
      </c>
      <c r="M48" s="258" t="e">
        <f>VLOOKUP($A48,Merged_couplings!$B:$BU,MATCH(M$1,Merged_couplings!$B$1:$BU$1,0),FALSE)</f>
        <v>#N/A</v>
      </c>
      <c r="N48" s="258" t="e">
        <f>VLOOKUP($A48,Merged_couplings!$B:$BU,MATCH(N$1,Merged_couplings!$B$1:$BU$1,0),FALSE)</f>
        <v>#N/A</v>
      </c>
      <c r="O48" s="121" t="e">
        <f>IF(OR(B48="BIG",B48="BI-",B48="-IG"),VLOOKUP($A48,Merged_couplings!$B:$BU,MATCH(O$1,Merged_couplings!$B$1:$BU$1,0),FALSE),"")</f>
        <v>#N/A</v>
      </c>
      <c r="P48" s="120" t="e">
        <f>IF(OR(C48="BIG",C48="BI-",C48="-IG"),VLOOKUP($A48,Merged_couplings!$B:$BU,MATCH(P$1,Merged_couplings!$B$1:$BU$1,0),FALSE),"")</f>
        <v>#N/A</v>
      </c>
      <c r="Q48" s="120" t="e">
        <f>IF(OR(D48="BIG",D48="BI-",D48="-IG"),VLOOKUP($A48,Merged_couplings!$B:$BU,MATCH(Q$1,Merged_couplings!$B$1:$BU$1,0),FALSE),"")</f>
        <v>#N/A</v>
      </c>
      <c r="R48" s="120" t="e">
        <f t="shared" si="4"/>
        <v>#N/A</v>
      </c>
      <c r="S48" s="120" t="e">
        <f t="shared" si="4"/>
        <v>#N/A</v>
      </c>
      <c r="T48" s="120" t="e">
        <f t="shared" si="4"/>
        <v>#N/A</v>
      </c>
      <c r="U48" s="120" t="e">
        <f>IF(OR(H48="BIG",H48="BI-",H48="-IG"),VLOOKUP($A48,Merged_couplings!$B:$BU,MATCH(U$1,Merged_couplings!$B$1:$BU$1,0),FALSE),"")</f>
        <v>#N/A</v>
      </c>
      <c r="V48" s="120" t="e">
        <f>IF(OR(I48="BIG",I48="BI-",I48="-IG"),VLOOKUP($A48,Merged_couplings!$B:$BU,MATCH(V$1,Merged_couplings!$B$1:$BU$1,0),FALSE),"")</f>
        <v>#N/A</v>
      </c>
      <c r="W48" s="120" t="e">
        <f t="shared" si="3"/>
        <v>#N/A</v>
      </c>
      <c r="X48" s="120" t="e">
        <f>IF(OR(K48="BIG",K48="BI-",K48="-IG"),VLOOKUP($A48,Merged_couplings!$B:$BU,MATCH(X$1,Merged_couplings!$B$1:$BU$1,0),FALSE),"")</f>
        <v>#N/A</v>
      </c>
      <c r="Y48" s="120" t="e">
        <f>IF(OR(L48="BIG",L48="BI-",L48="-IG"),VLOOKUP($A48,Merged_couplings!$B:$BU,MATCH(Y$1,Merged_couplings!$B$1:$BU$1,0),FALSE),"")</f>
        <v>#N/A</v>
      </c>
      <c r="Z48" s="120" t="e">
        <f>IF(OR(M48="BIG",M48="BI-",M48="-IG"),VLOOKUP($A48,Merged_couplings!$B:$BU,MATCH(Z$1,Merged_couplings!$B$1:$BU$1,0),FALSE),"")</f>
        <v>#N/A</v>
      </c>
      <c r="AA48" s="120" t="e">
        <f>IF(OR(N48="BIG",N48="BI-",N48="-IG"),VLOOKUP($A48,Merged_couplings!$B:$BU,MATCH(AA$1,Merged_couplings!$B$1:$BU$1,0),FALSE),"")</f>
        <v>#N/A</v>
      </c>
      <c r="AB48" s="123" t="e" cm="1">
        <f t="array" ref="AB48">_xlfn.IFS(AND($O48&lt;&gt;"",P48&lt;&gt;""),ABS($O48-P48),AND($O48="",P48=""),"",OR($O48&lt;&gt;"",P48&lt;&gt;""),"-")</f>
        <v>#N/A</v>
      </c>
      <c r="AC48" s="122" t="e" cm="1">
        <f t="array" ref="AC48">_xlfn.IFS(AND($O48&lt;&gt;"",Q48&lt;&gt;""),ABS($O48-Q48),AND($O48="",Q48=""),"",OR($O48&lt;&gt;"",Q48&lt;&gt;""),"-")</f>
        <v>#N/A</v>
      </c>
      <c r="AD48" s="122" t="e" cm="1">
        <f t="array" ref="AD48">_xlfn.IFS(AND($O48&lt;&gt;"",R48&lt;&gt;""),ABS($O48-R48),AND($O48="",R48=""),"",OR($O48&lt;&gt;"",R48&lt;&gt;""),"-")</f>
        <v>#N/A</v>
      </c>
      <c r="AE48" s="122" t="e" cm="1">
        <f t="array" ref="AE48">_xlfn.IFS(AND($O48&lt;&gt;"",S48&lt;&gt;""),ABS($O48-S48),AND($O48="",S48=""),"",OR($O48&lt;&gt;"",S48&lt;&gt;""),"-")</f>
        <v>#N/A</v>
      </c>
      <c r="AF48" s="122" t="e" cm="1">
        <f t="array" ref="AF48">_xlfn.IFS(AND($O48&lt;&gt;"",T48&lt;&gt;""),ABS($O48-T48),AND($O48="",T48=""),"",OR($O48&lt;&gt;"",T48&lt;&gt;""),"-")</f>
        <v>#N/A</v>
      </c>
      <c r="AG48" s="122" t="e" cm="1">
        <f t="array" ref="AG48">_xlfn.IFS(AND($O48&lt;&gt;"",U48&lt;&gt;""),ABS($O48-U48),AND($O48="",U48=""),"",OR($O48&lt;&gt;"",U48&lt;&gt;""),"-")</f>
        <v>#N/A</v>
      </c>
      <c r="AH48" s="122" t="e" cm="1">
        <f t="array" ref="AH48">_xlfn.IFS(AND($O48&lt;&gt;"",V48&lt;&gt;""),ABS($O48-V48),AND($O48="",V48=""),"",OR($O48&lt;&gt;"",V48&lt;&gt;""),"-")</f>
        <v>#N/A</v>
      </c>
      <c r="AI48" s="122" t="e" cm="1">
        <f t="array" ref="AI48">_xlfn.IFS(AND($O48&lt;&gt;"",W48&lt;&gt;""),ABS($O48-W48),AND($O48="",W48=""),"",OR($O48&lt;&gt;"",W48&lt;&gt;""),"-")</f>
        <v>#N/A</v>
      </c>
      <c r="AJ48" s="122" t="e" cm="1">
        <f t="array" ref="AJ48">_xlfn.IFS(AND($O48&lt;&gt;"",X48&lt;&gt;""),ABS($O48-X48),AND($O48="",X48=""),"",OR($O48&lt;&gt;"",X48&lt;&gt;""),"-")</f>
        <v>#N/A</v>
      </c>
      <c r="AK48" s="122" t="e" cm="1">
        <f t="array" ref="AK48">_xlfn.IFS(AND($O48&lt;&gt;"",Y48&lt;&gt;""),ABS($O48-Y48),AND($O48="",Y48=""),"",OR($O48&lt;&gt;"",Y48&lt;&gt;""),"-")</f>
        <v>#N/A</v>
      </c>
      <c r="AL48" s="122" t="e" cm="1">
        <f t="array" ref="AL48">_xlfn.IFS(AND($O48&lt;&gt;"",Z48&lt;&gt;""),ABS($O48-Z48),AND($O48="",Z48=""),"",OR($O48&lt;&gt;"",Z48&lt;&gt;""),"-")</f>
        <v>#N/A</v>
      </c>
      <c r="AM48" s="122" t="e" cm="1">
        <f t="array" ref="AM48">_xlfn.IFS(AND($O48&lt;&gt;"",AA48&lt;&gt;""),ABS($O48-AA48),AND($O48="",AA48=""),"",OR($O48&lt;&gt;"",AA48&lt;&gt;""),"-")</f>
        <v>#N/A</v>
      </c>
      <c r="AN48" s="121" t="e" cm="1">
        <f t="array" ref="AN48">_xlfn.IFS(AND($P48&lt;&gt;"",Q48&lt;&gt;""),ABS($P48-Q48),AND($P48="",Q48=""),"",OR($P48&lt;&gt;"",Q48&lt;&gt;""),"-")</f>
        <v>#N/A</v>
      </c>
      <c r="AO48" s="120" t="e" cm="1">
        <f t="array" ref="AO48">_xlfn.IFS(AND($P48&lt;&gt;"",R48&lt;&gt;""),ABS($P48-R48),AND($P48="",R48=""),"",OR($P48&lt;&gt;"",R48&lt;&gt;""),"-")</f>
        <v>#N/A</v>
      </c>
      <c r="AP48" s="120" t="e" cm="1">
        <f t="array" ref="AP48">_xlfn.IFS(AND($P48&lt;&gt;"",S48&lt;&gt;""),ABS($P48-S48),AND($P48="",S48=""),"",OR($P48&lt;&gt;"",S48&lt;&gt;""),"-")</f>
        <v>#N/A</v>
      </c>
      <c r="AQ48" s="120" t="e" cm="1">
        <f t="array" ref="AQ48">_xlfn.IFS(AND($P48&lt;&gt;"",T48&lt;&gt;""),ABS($P48-T48),AND($P48="",T48=""),"",OR($P48&lt;&gt;"",T48&lt;&gt;""),"-")</f>
        <v>#N/A</v>
      </c>
      <c r="AR48" s="120" t="e" cm="1">
        <f t="array" ref="AR48">_xlfn.IFS(AND($P48&lt;&gt;"",U48&lt;&gt;""),ABS($P48-U48),AND($P48="",U48=""),"",OR($P48&lt;&gt;"",U48&lt;&gt;""),"-")</f>
        <v>#N/A</v>
      </c>
      <c r="AS48" s="120" t="e" cm="1">
        <f t="array" ref="AS48">_xlfn.IFS(AND($P48&lt;&gt;"",V48&lt;&gt;""),ABS($P48-V48),AND($P48="",V48=""),"",OR($P48&lt;&gt;"",V48&lt;&gt;""),"-")</f>
        <v>#N/A</v>
      </c>
      <c r="AT48" s="120" t="e" cm="1">
        <f t="array" ref="AT48">_xlfn.IFS(AND($P48&lt;&gt;"",W48&lt;&gt;""),ABS($P48-W48),AND($P48="",W48=""),"",OR($P48&lt;&gt;"",W48&lt;&gt;""),"-")</f>
        <v>#N/A</v>
      </c>
      <c r="AU48" s="120" t="e" cm="1">
        <f t="array" ref="AU48">_xlfn.IFS(AND($P48&lt;&gt;"",X48&lt;&gt;""),ABS($P48-X48),AND($P48="",X48=""),"",OR($P48&lt;&gt;"",X48&lt;&gt;""),"-")</f>
        <v>#N/A</v>
      </c>
      <c r="AV48" s="120" t="e" cm="1">
        <f t="array" ref="AV48">_xlfn.IFS(AND($P48&lt;&gt;"",Y48&lt;&gt;""),ABS($P48-Y48),AND($P48="",Y48=""),"",OR($P48&lt;&gt;"",Y48&lt;&gt;""),"-")</f>
        <v>#N/A</v>
      </c>
      <c r="AW48" s="120" t="e" cm="1">
        <f t="array" ref="AW48">_xlfn.IFS(AND($P48&lt;&gt;"",Z48&lt;&gt;""),ABS($P48-Z48),AND($P48="",Z48=""),"",OR($P48&lt;&gt;"",Z48&lt;&gt;""),"-")</f>
        <v>#N/A</v>
      </c>
      <c r="AX48" s="120" t="e" cm="1">
        <f t="array" ref="AX48">_xlfn.IFS(AND($P48&lt;&gt;"",AA48&lt;&gt;""),ABS($P48-AA48),AND($P48="",AA48=""),"",OR($P48&lt;&gt;"",AA48&lt;&gt;""),"-")</f>
        <v>#N/A</v>
      </c>
      <c r="AY48" s="121" t="e" cm="1">
        <f t="array" ref="AY48">_xlfn.IFS(AND($Q48&lt;&gt;"",R48&lt;&gt;""),ABS($Q48-R48),AND($Q48="",R48=""),"",OR($Q48&lt;&gt;"",R48&lt;&gt;""),"-")</f>
        <v>#N/A</v>
      </c>
      <c r="AZ48" s="334" t="e" cm="1">
        <f t="array" ref="AZ48">_xlfn.IFS(AND($Q48&lt;&gt;"",S48&lt;&gt;""),ABS($Q48-S48),AND($Q48="",S48=""),"",OR($Q48&lt;&gt;"",S48&lt;&gt;""),"-")</f>
        <v>#N/A</v>
      </c>
      <c r="BA48" s="334" t="e" cm="1">
        <f t="array" ref="BA48">_xlfn.IFS(AND($Q48&lt;&gt;"",T48&lt;&gt;""),ABS($Q48-T48),AND($Q48="",T48=""),"",OR($Q48&lt;&gt;"",T48&lt;&gt;""),"-")</f>
        <v>#N/A</v>
      </c>
      <c r="BB48" s="120" t="e" cm="1">
        <f t="array" ref="BB48">_xlfn.IFS(AND($Q48&lt;&gt;"",U48&lt;&gt;""),ABS($Q48-U48),AND($Q48="",U48=""),"",OR($Q48&lt;&gt;"",U48&lt;&gt;""),"-")</f>
        <v>#N/A</v>
      </c>
      <c r="BC48" s="120" t="e" cm="1">
        <f t="array" ref="BC48">_xlfn.IFS(AND($Q48&lt;&gt;"",V48&lt;&gt;""),ABS($Q48-V48),AND($Q48="",V48=""),"",OR($Q48&lt;&gt;"",V48&lt;&gt;""),"-")</f>
        <v>#N/A</v>
      </c>
      <c r="BD48" s="120" t="e" cm="1">
        <f t="array" ref="BD48">_xlfn.IFS(AND($Q48&lt;&gt;"",W48&lt;&gt;""),ABS($Q48-W48),AND($Q48="",W48=""),"",OR($Q48&lt;&gt;"",W48&lt;&gt;""),"-")</f>
        <v>#N/A</v>
      </c>
      <c r="BE48" s="120" t="e" cm="1">
        <f t="array" ref="BE48">_xlfn.IFS(AND($Q48&lt;&gt;"",X48&lt;&gt;""),ABS($Q48-X48),AND($Q48="",X48=""),"",OR($Q48&lt;&gt;"",X48&lt;&gt;""),"-")</f>
        <v>#N/A</v>
      </c>
      <c r="BF48" s="120" t="e" cm="1">
        <f t="array" ref="BF48">_xlfn.IFS(AND($Q48&lt;&gt;"",Y48&lt;&gt;""),ABS($Q48-Y48),AND($Q48="",Y48=""),"",OR($Q48&lt;&gt;"",Y48&lt;&gt;""),"-")</f>
        <v>#N/A</v>
      </c>
      <c r="BG48" s="120" t="e" cm="1">
        <f t="array" ref="BG48">_xlfn.IFS(AND($Q48&lt;&gt;"",Z48&lt;&gt;""),ABS($Q48-Z48),AND($Q48="",Z48=""),"",OR($Q48&lt;&gt;"",Z48&lt;&gt;""),"-")</f>
        <v>#N/A</v>
      </c>
      <c r="BH48" s="120" t="e" cm="1">
        <f t="array" ref="BH48">_xlfn.IFS(AND($Q48&lt;&gt;"",AA48&lt;&gt;""),ABS($Q48-AA48),AND($Q48="",AA48=""),"",OR($Q48&lt;&gt;"",AA48&lt;&gt;""),"-")</f>
        <v>#N/A</v>
      </c>
      <c r="BI48" s="121" t="e" cm="1">
        <f t="array" ref="BI48">_xlfn.IFS(AND($R48&lt;&gt;"",S48&lt;&gt;""),ABS($R48-S48),AND($R48="",S48=""),"",OR($R48&lt;&gt;"",S48&lt;&gt;""),"-")</f>
        <v>#N/A</v>
      </c>
      <c r="BJ48" s="120" t="e" cm="1">
        <f t="array" ref="BJ48">_xlfn.IFS(AND($R48&lt;&gt;"",T48&lt;&gt;""),ABS($R48-T48),AND($R48="",T48=""),"",OR($R48&lt;&gt;"",T48&lt;&gt;""),"-")</f>
        <v>#N/A</v>
      </c>
      <c r="BK48" s="334" t="e" cm="1">
        <f t="array" ref="BK48">_xlfn.IFS(AND($R48&lt;&gt;"",U48&lt;&gt;""),ABS($R48-U48),AND($R48="",U48=""),"",OR($R48&lt;&gt;"",U48&lt;&gt;""),"-")</f>
        <v>#N/A</v>
      </c>
      <c r="BL48" s="120" t="e" cm="1">
        <f t="array" ref="BL48">_xlfn.IFS(AND($R48&lt;&gt;"",V48&lt;&gt;""),ABS($R48-V48),AND($R48="",V48=""),"",OR($R48&lt;&gt;"",V48&lt;&gt;""),"-")</f>
        <v>#N/A</v>
      </c>
      <c r="BM48" s="120" t="e" cm="1">
        <f t="array" ref="BM48">_xlfn.IFS(AND($R48&lt;&gt;"",W48&lt;&gt;""),ABS($R48-W48),AND($R48="",W48=""),"",OR($R48&lt;&gt;"",W48&lt;&gt;""),"-")</f>
        <v>#N/A</v>
      </c>
      <c r="BN48" s="120" t="e" cm="1">
        <f t="array" ref="BN48">_xlfn.IFS(AND($R48&lt;&gt;"",X48&lt;&gt;""),ABS($R48-X48),AND($R48="",X48=""),"",OR($R48&lt;&gt;"",X48&lt;&gt;""),"-")</f>
        <v>#N/A</v>
      </c>
      <c r="BO48" s="120" t="e" cm="1">
        <f t="array" ref="BO48">_xlfn.IFS(AND($R48&lt;&gt;"",Y48&lt;&gt;""),ABS($R48-Y48),AND($R48="",Y48=""),"",OR($R48&lt;&gt;"",Y48&lt;&gt;""),"-")</f>
        <v>#N/A</v>
      </c>
      <c r="BP48" s="120" t="e" cm="1">
        <f t="array" ref="BP48">_xlfn.IFS(AND($R48&lt;&gt;"",Z48&lt;&gt;""),ABS($R48-Z48),AND($R48="",Z48=""),"",OR($R48&lt;&gt;"",Z48&lt;&gt;""),"-")</f>
        <v>#N/A</v>
      </c>
      <c r="BQ48" s="120" t="e" cm="1">
        <f t="array" ref="BQ48">_xlfn.IFS(AND($R48&lt;&gt;"",AA48&lt;&gt;""),ABS($R48-AA48),AND($R48="",AA48=""),"",OR($R48&lt;&gt;"",AA48&lt;&gt;""),"-")</f>
        <v>#N/A</v>
      </c>
      <c r="BR48" s="121" t="e" cm="1">
        <f t="array" ref="BR48">_xlfn.IFS(AND($S48&lt;&gt;"",T48&lt;&gt;""),ABS($S48-T48),AND($S48="",T48=""),"",OR($S48&lt;&gt;"",T48&lt;&gt;""),"-")</f>
        <v>#N/A</v>
      </c>
      <c r="BS48" s="334" t="e" cm="1">
        <f t="array" ref="BS48">_xlfn.IFS(AND($S48&lt;&gt;"",U48&lt;&gt;""),ABS($S48-U48),AND($S48="",U48=""),"",OR($S48&lt;&gt;"",U48&lt;&gt;""),"-")</f>
        <v>#N/A</v>
      </c>
      <c r="BT48" s="120" t="e" cm="1">
        <f t="array" ref="BT48">_xlfn.IFS(AND($S48&lt;&gt;"",V48&lt;&gt;""),ABS($S48-V48),AND($S48="",V48=""),"",OR($S48&lt;&gt;"",V48&lt;&gt;""),"-")</f>
        <v>#N/A</v>
      </c>
      <c r="BU48" s="120" t="e" cm="1">
        <f t="array" ref="BU48">_xlfn.IFS(AND($S48&lt;&gt;"",W48&lt;&gt;""),ABS($S48-W48),AND($S48="",W48=""),"",OR($S48&lt;&gt;"",W48&lt;&gt;""),"-")</f>
        <v>#N/A</v>
      </c>
      <c r="BV48" s="120" t="e" cm="1">
        <f t="array" ref="BV48">_xlfn.IFS(AND($S48&lt;&gt;"",X48&lt;&gt;""),ABS($S48-X48),AND($S48="",X48=""),"",OR($S48&lt;&gt;"",X48&lt;&gt;""),"-")</f>
        <v>#N/A</v>
      </c>
      <c r="BW48" s="120" t="e" cm="1">
        <f t="array" ref="BW48">_xlfn.IFS(AND($S48&lt;&gt;"",Y48&lt;&gt;""),ABS($S48-Y48),AND($S48="",Y48=""),"",OR($S48&lt;&gt;"",Y48&lt;&gt;""),"-")</f>
        <v>#N/A</v>
      </c>
      <c r="BX48" s="120" t="e" cm="1">
        <f t="array" ref="BX48">_xlfn.IFS(AND($S48&lt;&gt;"",Z48&lt;&gt;""),ABS($S48-Z48),AND($S48="",Z48=""),"",OR($S48&lt;&gt;"",Z48&lt;&gt;""),"-")</f>
        <v>#N/A</v>
      </c>
      <c r="BY48" s="120" t="e" cm="1">
        <f t="array" ref="BY48">_xlfn.IFS(AND($S48&lt;&gt;"",AA48&lt;&gt;""),ABS($S48-AA48),AND($S48="",AA48=""),"",OR($S48&lt;&gt;"",AA48&lt;&gt;""),"-")</f>
        <v>#N/A</v>
      </c>
      <c r="BZ48" s="121" t="e" cm="1">
        <f t="array" ref="BZ48">_xlfn.IFS(AND($T48&lt;&gt;"",U48&lt;&gt;""),ABS($T48-U48),AND($T48="",U48=""),"",OR($T48&lt;&gt;"",U48&lt;&gt;""),"-")</f>
        <v>#N/A</v>
      </c>
      <c r="CA48" s="120" t="e" cm="1">
        <f t="array" ref="CA48">_xlfn.IFS(AND($T48&lt;&gt;"",V48&lt;&gt;""),ABS($T48-V48),AND($T48="",V48=""),"",OR($T48&lt;&gt;"",V48&lt;&gt;""),"-")</f>
        <v>#N/A</v>
      </c>
      <c r="CB48" s="120" t="e" cm="1">
        <f t="array" ref="CB48">_xlfn.IFS(AND($T48&lt;&gt;"",W48&lt;&gt;""),ABS($T48-W48),AND($T48="",W48=""),"",OR($T48&lt;&gt;"",W48&lt;&gt;""),"-")</f>
        <v>#N/A</v>
      </c>
      <c r="CC48" s="120" t="e" cm="1">
        <f t="array" ref="CC48">_xlfn.IFS(AND($T48&lt;&gt;"",X48&lt;&gt;""),ABS($T48-X48),AND($T48="",X48=""),"",OR($T48&lt;&gt;"",X48&lt;&gt;""),"-")</f>
        <v>#N/A</v>
      </c>
      <c r="CD48" s="120" t="e" cm="1">
        <f t="array" ref="CD48">_xlfn.IFS(AND($T48&lt;&gt;"",Y48&lt;&gt;""),ABS($T48-Y48),AND($T48="",Y48=""),"",OR($T48&lt;&gt;"",Y48&lt;&gt;""),"-")</f>
        <v>#N/A</v>
      </c>
      <c r="CE48" s="120" t="e" cm="1">
        <f t="array" ref="CE48">_xlfn.IFS(AND($T48&lt;&gt;"",Z48&lt;&gt;""),ABS($T48-Z48),AND($T48="",Z48=""),"",OR($T48&lt;&gt;"",Z48&lt;&gt;""),"-")</f>
        <v>#N/A</v>
      </c>
      <c r="CF48" s="120" t="e" cm="1">
        <f t="array" ref="CF48">_xlfn.IFS(AND($T48&lt;&gt;"",AA48&lt;&gt;""),ABS($T48-AA48),AND($T48="",AA48=""),"",OR($T48&lt;&gt;"",AA48&lt;&gt;""),"-")</f>
        <v>#N/A</v>
      </c>
      <c r="CG48" s="121" t="e" cm="1">
        <f t="array" ref="CG48">_xlfn.IFS(AND($U48&lt;&gt;"",V48&lt;&gt;""),ABS($U48-V48),AND($U48="",V48=""),"",OR($U48&lt;&gt;"",V48&lt;&gt;""),"-")</f>
        <v>#N/A</v>
      </c>
      <c r="CH48" s="120" t="e" cm="1">
        <f t="array" ref="CH48">_xlfn.IFS(AND($U48&lt;&gt;"",W48&lt;&gt;""),ABS($U48-W48),AND($U48="",W48=""),"",OR($U48&lt;&gt;"",W48&lt;&gt;""),"-")</f>
        <v>#N/A</v>
      </c>
      <c r="CI48" s="120" t="e" cm="1">
        <f t="array" ref="CI48">_xlfn.IFS(AND($U48&lt;&gt;"",X48&lt;&gt;""),ABS($U48-X48),AND($U48="",X48=""),"",OR($U48&lt;&gt;"",X48&lt;&gt;""),"-")</f>
        <v>#N/A</v>
      </c>
      <c r="CJ48" s="120" t="e" cm="1">
        <f t="array" ref="CJ48">_xlfn.IFS(AND($U48&lt;&gt;"",Y48&lt;&gt;""),ABS($U48-Y48),AND($U48="",Y48=""),"",OR($U48&lt;&gt;"",Y48&lt;&gt;""),"-")</f>
        <v>#N/A</v>
      </c>
      <c r="CK48" s="120" t="e" cm="1">
        <f t="array" ref="CK48">_xlfn.IFS(AND($U48&lt;&gt;"",Z48&lt;&gt;""),ABS($U48-Z48),AND($U48="",Z48=""),"",OR($U48&lt;&gt;"",Z48&lt;&gt;""),"-")</f>
        <v>#N/A</v>
      </c>
      <c r="CL48" s="120" t="e" cm="1">
        <f t="array" ref="CL48">_xlfn.IFS(AND($U48&lt;&gt;"",AA48&lt;&gt;""),ABS($U48-AA48),AND($U48="",AA48=""),"",OR($U48&lt;&gt;"",AA48&lt;&gt;""),"-")</f>
        <v>#N/A</v>
      </c>
      <c r="CM48" s="121" t="e" cm="1">
        <f t="array" ref="CM48">_xlfn.IFS(AND($V48&lt;&gt;"",W48&lt;&gt;""),ABS($V48-W48),AND($V48="",W48=""),"",OR($V48&lt;&gt;"",W48&lt;&gt;""),"-")</f>
        <v>#N/A</v>
      </c>
      <c r="CN48" s="120" t="e" cm="1">
        <f t="array" ref="CN48">_xlfn.IFS(AND($V48&lt;&gt;"",X48&lt;&gt;""),ABS($V48-X48),AND($V48="",X48=""),"",OR($V48&lt;&gt;"",X48&lt;&gt;""),"-")</f>
        <v>#N/A</v>
      </c>
      <c r="CO48" s="120" t="e" cm="1">
        <f t="array" ref="CO48">_xlfn.IFS(AND($V48&lt;&gt;"",Y48&lt;&gt;""),ABS($V48-Y48),AND($V48="",Y48=""),"",OR($V48&lt;&gt;"",Y48&lt;&gt;""),"-")</f>
        <v>#N/A</v>
      </c>
      <c r="CP48" s="120" t="e" cm="1">
        <f t="array" ref="CP48">_xlfn.IFS(AND($V48&lt;&gt;"",Z48&lt;&gt;""),ABS($V48-Z48),AND($V48="",Z48=""),"",OR($V48&lt;&gt;"",Z48&lt;&gt;""),"-")</f>
        <v>#N/A</v>
      </c>
      <c r="CQ48" s="120" t="e" cm="1">
        <f t="array" ref="CQ48">_xlfn.IFS(AND($V48&lt;&gt;"",AA48&lt;&gt;""),ABS($V48-AA48),AND($V48="",AA48=""),"",OR($V48&lt;&gt;"",AA48&lt;&gt;""),"-")</f>
        <v>#N/A</v>
      </c>
      <c r="CR48" s="121" t="e" cm="1">
        <f t="array" ref="CR48">_xlfn.IFS(AND($W48&lt;&gt;"",X48&lt;&gt;""),ABS($W48-X48),AND($W48="",X48=""),"",OR($W48&lt;&gt;"",X48&lt;&gt;""),"-")</f>
        <v>#N/A</v>
      </c>
      <c r="CS48" s="120" t="e" cm="1">
        <f t="array" ref="CS48">_xlfn.IFS(AND($W48&lt;&gt;"",Y48&lt;&gt;""),ABS($W48-Y48),AND($W48="",Y48=""),"",OR($W48&lt;&gt;"",Y48&lt;&gt;""),"-")</f>
        <v>#N/A</v>
      </c>
      <c r="CT48" s="120" t="e" cm="1">
        <f t="array" ref="CT48">_xlfn.IFS(AND($W48&lt;&gt;"",Z48&lt;&gt;""),ABS($W48-Z48),AND($W48="",Z48=""),"",OR($W48&lt;&gt;"",Z48&lt;&gt;""),"-")</f>
        <v>#N/A</v>
      </c>
      <c r="CU48" s="120" t="e" cm="1">
        <f t="array" ref="CU48">_xlfn.IFS(AND($W48&lt;&gt;"",AA48&lt;&gt;""),ABS($W48-AA48),AND($W48="",AA48=""),"",OR($W48&lt;&gt;"",AA48&lt;&gt;""),"-")</f>
        <v>#N/A</v>
      </c>
      <c r="CV48" s="121" t="e" cm="1">
        <f t="array" ref="CV48">_xlfn.IFS(AND($X48&lt;&gt;"",Y48&lt;&gt;""),ABS($X48-Y48),AND($X48="",Y48=""),"",OR($X48&lt;&gt;"",Y48&lt;&gt;""),"-")</f>
        <v>#N/A</v>
      </c>
      <c r="CW48" s="120" t="e" cm="1">
        <f t="array" ref="CW48">_xlfn.IFS(AND($X48&lt;&gt;"",Z48&lt;&gt;""),ABS($X48-Z48),AND($X48="",Z48=""),"",OR($X48&lt;&gt;"",Z48&lt;&gt;""),"-")</f>
        <v>#N/A</v>
      </c>
      <c r="CX48" s="120" t="e" cm="1">
        <f t="array" ref="CX48">_xlfn.IFS(AND($X48&lt;&gt;"",AA48&lt;&gt;""),ABS($X48-AA48),AND($X48="",AA48=""),"",OR($X48&lt;&gt;"",AA48&lt;&gt;""),"-")</f>
        <v>#N/A</v>
      </c>
      <c r="CY48" s="121" t="e" cm="1">
        <f t="array" ref="CY48">_xlfn.IFS(AND($Y48&lt;&gt;"",Z48&lt;&gt;""),ABS($Y48-Z48),AND($Y48="",Z48=""),"",OR($Y48&lt;&gt;"",Z48&lt;&gt;""),"-")</f>
        <v>#N/A</v>
      </c>
      <c r="CZ48" s="120" t="e" cm="1">
        <f t="array" ref="CZ48">_xlfn.IFS(AND($Y48&lt;&gt;"",AA48&lt;&gt;""),ABS($Y48-AA48),AND($Y48="",AA48=""),"",OR($Y48&lt;&gt;"",AA48&lt;&gt;""),"-")</f>
        <v>#N/A</v>
      </c>
      <c r="DA48" s="121" t="e" cm="1">
        <f t="array" ref="DA48">_xlfn.IFS(AND($Z48&lt;&gt;"",AA48&lt;&gt;""),ABS($Z48-AA48),AND($Z48="",AA48=""),"",OR($Z48&lt;&gt;"",AA48&lt;&gt;""),"-")</f>
        <v>#N/A</v>
      </c>
    </row>
    <row r="49" spans="1:105" x14ac:dyDescent="0.2">
      <c r="A49" s="260" t="s">
        <v>99</v>
      </c>
      <c r="B49" s="259" t="str">
        <f>VLOOKUP($A49,Merged_couplings!$B:$BU,MATCH(B$1,Merged_couplings!$B$1:$BU$1,0),FALSE)</f>
        <v>-IG</v>
      </c>
      <c r="C49" s="258" t="str">
        <f>VLOOKUP($A49,Merged_couplings!$B:$BU,MATCH(C$1,Merged_couplings!$B$1:$BU$1,0),FALSE)</f>
        <v>-IG</v>
      </c>
      <c r="D49" s="258" t="str">
        <f>VLOOKUP($A49,Merged_couplings!$B:$BU,MATCH(D$1,Merged_couplings!$B$1:$BU$1,0),FALSE)</f>
        <v>--G</v>
      </c>
      <c r="E49" s="258" t="str">
        <f>VLOOKUP($A49,Merged_couplings!$B:$BU,MATCH(E$1,Merged_couplings!$B$1:$BU$1,0),FALSE)</f>
        <v>--G</v>
      </c>
      <c r="F49" s="258" t="str">
        <f>VLOOKUP($A49,Merged_couplings!$B:$BU,MATCH(F$1,Merged_couplings!$B$1:$BU$1,0),FALSE)</f>
        <v>-IG</v>
      </c>
      <c r="G49" s="258" t="str">
        <f>VLOOKUP($A49,Merged_couplings!$B:$BU,MATCH(G$1,Merged_couplings!$B$1:$BU$1,0),FALSE)</f>
        <v>-IG</v>
      </c>
      <c r="H49" s="258" t="str">
        <f>VLOOKUP($A49,Merged_couplings!$B:$BU,MATCH(H$1,Merged_couplings!$B$1:$BU$1,0),FALSE)</f>
        <v>-IG</v>
      </c>
      <c r="I49" s="258" t="str">
        <f>VLOOKUP($A49,Merged_couplings!$B:$BU,MATCH(I$1,Merged_couplings!$B$1:$BU$1,0),FALSE)</f>
        <v>--G</v>
      </c>
      <c r="J49" s="258" t="str">
        <f>VLOOKUP($A49,Merged_couplings!$B:$BU,MATCH(J$1,Merged_couplings!$B$1:$BU$1,0),FALSE)</f>
        <v>--G</v>
      </c>
      <c r="K49" s="258" t="str">
        <f>VLOOKUP($A49,Merged_couplings!$B:$BU,MATCH(K$1,Merged_couplings!$B$1:$BU$1,0),FALSE)</f>
        <v>--G</v>
      </c>
      <c r="L49" s="258" t="str">
        <f>VLOOKUP($A49,Merged_couplings!$B:$BU,MATCH(L$1,Merged_couplings!$B$1:$BU$1,0),FALSE)</f>
        <v>-IG</v>
      </c>
      <c r="M49" s="258" t="str">
        <f>VLOOKUP($A49,Merged_couplings!$B:$BU,MATCH(M$1,Merged_couplings!$B$1:$BU$1,0),FALSE)</f>
        <v>-I-</v>
      </c>
      <c r="N49" s="258" t="str">
        <f>VLOOKUP($A49,Merged_couplings!$B:$BU,MATCH(N$1,Merged_couplings!$B$1:$BU$1,0),FALSE)</f>
        <v>-I-</v>
      </c>
      <c r="O49" s="121">
        <f>IF(OR(B49="BIG",B49="BI-",B49="-IG"),VLOOKUP($A49,Merged_couplings!$B:$BU,MATCH(O$1,Merged_couplings!$B$1:$BU$1,0),FALSE),"")</f>
        <v>6.5625358943306091</v>
      </c>
      <c r="P49" s="120">
        <f>IF(OR(C49="BIG",C49="BI-",C49="-IG"),VLOOKUP($A49,Merged_couplings!$B:$BU,MATCH(P$1,Merged_couplings!$B$1:$BU$1,0),FALSE),"")</f>
        <v>6.5837866283678101</v>
      </c>
      <c r="Q49" s="120" t="str">
        <f>IF(OR(D49="BIG",D49="BI-",D49="-IG"),VLOOKUP($A49,Merged_couplings!$B:$BU,MATCH(Q$1,Merged_couplings!$B$1:$BU$1,0),FALSE),"")</f>
        <v/>
      </c>
      <c r="R49" s="120" t="str">
        <f t="shared" si="4"/>
        <v/>
      </c>
      <c r="S49" s="120" t="str">
        <f t="shared" si="4"/>
        <v/>
      </c>
      <c r="T49" s="120" t="str">
        <f t="shared" si="4"/>
        <v/>
      </c>
      <c r="U49" s="120">
        <f>IF(OR(H49="BIG",H49="BI-",H49="-IG"),VLOOKUP($A49,Merged_couplings!$B:$BU,MATCH(U$1,Merged_couplings!$B$1:$BU$1,0),FALSE),"")</f>
        <v>6.0812222972478205</v>
      </c>
      <c r="V49" s="120" t="str">
        <f>IF(OR(I49="BIG",I49="BI-",I49="-IG"),VLOOKUP($A49,Merged_couplings!$B:$BU,MATCH(V$1,Merged_couplings!$B$1:$BU$1,0),FALSE),"")</f>
        <v/>
      </c>
      <c r="W49" s="120" t="str">
        <f t="shared" si="3"/>
        <v/>
      </c>
      <c r="X49" s="120" t="str">
        <f>IF(OR(K49="BIG",K49="BI-",K49="-IG"),VLOOKUP($A49,Merged_couplings!$B:$BU,MATCH(X$1,Merged_couplings!$B$1:$BU$1,0),FALSE),"")</f>
        <v/>
      </c>
      <c r="Y49" s="120">
        <f>IF(OR(L49="BIG",L49="BI-",L49="-IG"),VLOOKUP($A49,Merged_couplings!$B:$BU,MATCH(Y$1,Merged_couplings!$B$1:$BU$1,0),FALSE),"")</f>
        <v>5.7627156459555122</v>
      </c>
      <c r="Z49" s="120" t="str">
        <f>IF(OR(M49="BIG",M49="BI-",M49="-IG"),VLOOKUP($A49,Merged_couplings!$B:$BU,MATCH(Z$1,Merged_couplings!$B$1:$BU$1,0),FALSE),"")</f>
        <v/>
      </c>
      <c r="AA49" s="120" t="str">
        <f>IF(OR(N49="BIG",N49="BI-",N49="-IG"),VLOOKUP($A49,Merged_couplings!$B:$BU,MATCH(AA$1,Merged_couplings!$B$1:$BU$1,0),FALSE),"")</f>
        <v/>
      </c>
      <c r="AB49" s="123" cm="1">
        <f t="array" ref="AB49">_xlfn.IFS(AND($O49&lt;&gt;"",P49&lt;&gt;""),ABS($O49-P49),AND($O49="",P49=""),"",OR($O49&lt;&gt;"",P49&lt;&gt;""),"-")</f>
        <v>2.1250734037201013E-2</v>
      </c>
      <c r="AC49" s="122" t="str" cm="1">
        <f t="array" ref="AC49">_xlfn.IFS(AND($O49&lt;&gt;"",Q49&lt;&gt;""),ABS($O49-Q49),AND($O49="",Q49=""),"",OR($O49&lt;&gt;"",Q49&lt;&gt;""),"-")</f>
        <v>-</v>
      </c>
      <c r="AD49" s="122" t="str" cm="1">
        <f t="array" ref="AD49">_xlfn.IFS(AND($O49&lt;&gt;"",R49&lt;&gt;""),ABS($O49-R49),AND($O49="",R49=""),"",OR($O49&lt;&gt;"",R49&lt;&gt;""),"-")</f>
        <v>-</v>
      </c>
      <c r="AE49" s="122" t="str" cm="1">
        <f t="array" ref="AE49">_xlfn.IFS(AND($O49&lt;&gt;"",S49&lt;&gt;""),ABS($O49-S49),AND($O49="",S49=""),"",OR($O49&lt;&gt;"",S49&lt;&gt;""),"-")</f>
        <v>-</v>
      </c>
      <c r="AF49" s="122" t="str" cm="1">
        <f t="array" ref="AF49">_xlfn.IFS(AND($O49&lt;&gt;"",T49&lt;&gt;""),ABS($O49-T49),AND($O49="",T49=""),"",OR($O49&lt;&gt;"",T49&lt;&gt;""),"-")</f>
        <v>-</v>
      </c>
      <c r="AG49" s="122" cm="1">
        <f t="array" ref="AG49">_xlfn.IFS(AND($O49&lt;&gt;"",U49&lt;&gt;""),ABS($O49-U49),AND($O49="",U49=""),"",OR($O49&lt;&gt;"",U49&lt;&gt;""),"-")</f>
        <v>0.48131359708278865</v>
      </c>
      <c r="AH49" s="122" t="str" cm="1">
        <f t="array" ref="AH49">_xlfn.IFS(AND($O49&lt;&gt;"",V49&lt;&gt;""),ABS($O49-V49),AND($O49="",V49=""),"",OR($O49&lt;&gt;"",V49&lt;&gt;""),"-")</f>
        <v>-</v>
      </c>
      <c r="AI49" s="122" t="str" cm="1">
        <f t="array" ref="AI49">_xlfn.IFS(AND($O49&lt;&gt;"",W49&lt;&gt;""),ABS($O49-W49),AND($O49="",W49=""),"",OR($O49&lt;&gt;"",W49&lt;&gt;""),"-")</f>
        <v>-</v>
      </c>
      <c r="AJ49" s="122" t="str" cm="1">
        <f t="array" ref="AJ49">_xlfn.IFS(AND($O49&lt;&gt;"",X49&lt;&gt;""),ABS($O49-X49),AND($O49="",X49=""),"",OR($O49&lt;&gt;"",X49&lt;&gt;""),"-")</f>
        <v>-</v>
      </c>
      <c r="AK49" s="122" cm="1">
        <f t="array" ref="AK49">_xlfn.IFS(AND($O49&lt;&gt;"",Y49&lt;&gt;""),ABS($O49-Y49),AND($O49="",Y49=""),"",OR($O49&lt;&gt;"",Y49&lt;&gt;""),"-")</f>
        <v>0.79982024837509691</v>
      </c>
      <c r="AL49" s="122" t="str" cm="1">
        <f t="array" ref="AL49">_xlfn.IFS(AND($O49&lt;&gt;"",Z49&lt;&gt;""),ABS($O49-Z49),AND($O49="",Z49=""),"",OR($O49&lt;&gt;"",Z49&lt;&gt;""),"-")</f>
        <v>-</v>
      </c>
      <c r="AM49" s="122" t="str" cm="1">
        <f t="array" ref="AM49">_xlfn.IFS(AND($O49&lt;&gt;"",AA49&lt;&gt;""),ABS($O49-AA49),AND($O49="",AA49=""),"",OR($O49&lt;&gt;"",AA49&lt;&gt;""),"-")</f>
        <v>-</v>
      </c>
      <c r="AN49" s="121" t="str" cm="1">
        <f t="array" ref="AN49">_xlfn.IFS(AND($P49&lt;&gt;"",Q49&lt;&gt;""),ABS($P49-Q49),AND($P49="",Q49=""),"",OR($P49&lt;&gt;"",Q49&lt;&gt;""),"-")</f>
        <v>-</v>
      </c>
      <c r="AO49" s="120" t="str" cm="1">
        <f t="array" ref="AO49">_xlfn.IFS(AND($P49&lt;&gt;"",R49&lt;&gt;""),ABS($P49-R49),AND($P49="",R49=""),"",OR($P49&lt;&gt;"",R49&lt;&gt;""),"-")</f>
        <v>-</v>
      </c>
      <c r="AP49" s="120" t="str" cm="1">
        <f t="array" ref="AP49">_xlfn.IFS(AND($P49&lt;&gt;"",S49&lt;&gt;""),ABS($P49-S49),AND($P49="",S49=""),"",OR($P49&lt;&gt;"",S49&lt;&gt;""),"-")</f>
        <v>-</v>
      </c>
      <c r="AQ49" s="120" t="str" cm="1">
        <f t="array" ref="AQ49">_xlfn.IFS(AND($P49&lt;&gt;"",T49&lt;&gt;""),ABS($P49-T49),AND($P49="",T49=""),"",OR($P49&lt;&gt;"",T49&lt;&gt;""),"-")</f>
        <v>-</v>
      </c>
      <c r="AR49" s="120" cm="1">
        <f t="array" ref="AR49">_xlfn.IFS(AND($P49&lt;&gt;"",U49&lt;&gt;""),ABS($P49-U49),AND($P49="",U49=""),"",OR($P49&lt;&gt;"",U49&lt;&gt;""),"-")</f>
        <v>0.50256433111998966</v>
      </c>
      <c r="AS49" s="120" t="str" cm="1">
        <f t="array" ref="AS49">_xlfn.IFS(AND($P49&lt;&gt;"",V49&lt;&gt;""),ABS($P49-V49),AND($P49="",V49=""),"",OR($P49&lt;&gt;"",V49&lt;&gt;""),"-")</f>
        <v>-</v>
      </c>
      <c r="AT49" s="120" t="str" cm="1">
        <f t="array" ref="AT49">_xlfn.IFS(AND($P49&lt;&gt;"",W49&lt;&gt;""),ABS($P49-W49),AND($P49="",W49=""),"",OR($P49&lt;&gt;"",W49&lt;&gt;""),"-")</f>
        <v>-</v>
      </c>
      <c r="AU49" s="120" t="str" cm="1">
        <f t="array" ref="AU49">_xlfn.IFS(AND($P49&lt;&gt;"",X49&lt;&gt;""),ABS($P49-X49),AND($P49="",X49=""),"",OR($P49&lt;&gt;"",X49&lt;&gt;""),"-")</f>
        <v>-</v>
      </c>
      <c r="AV49" s="120" cm="1">
        <f t="array" ref="AV49">_xlfn.IFS(AND($P49&lt;&gt;"",Y49&lt;&gt;""),ABS($P49-Y49),AND($P49="",Y49=""),"",OR($P49&lt;&gt;"",Y49&lt;&gt;""),"-")</f>
        <v>0.82107098241229792</v>
      </c>
      <c r="AW49" s="120" t="str" cm="1">
        <f t="array" ref="AW49">_xlfn.IFS(AND($P49&lt;&gt;"",Z49&lt;&gt;""),ABS($P49-Z49),AND($P49="",Z49=""),"",OR($P49&lt;&gt;"",Z49&lt;&gt;""),"-")</f>
        <v>-</v>
      </c>
      <c r="AX49" s="120" t="str" cm="1">
        <f t="array" ref="AX49">_xlfn.IFS(AND($P49&lt;&gt;"",AA49&lt;&gt;""),ABS($P49-AA49),AND($P49="",AA49=""),"",OR($P49&lt;&gt;"",AA49&lt;&gt;""),"-")</f>
        <v>-</v>
      </c>
      <c r="AY49" s="121" t="str" cm="1">
        <f t="array" ref="AY49">_xlfn.IFS(AND($Q49&lt;&gt;"",R49&lt;&gt;""),ABS($Q49-R49),AND($Q49="",R49=""),"",OR($Q49&lt;&gt;"",R49&lt;&gt;""),"-")</f>
        <v/>
      </c>
      <c r="AZ49" s="334" t="str" cm="1">
        <f t="array" ref="AZ49">_xlfn.IFS(AND($Q49&lt;&gt;"",S49&lt;&gt;""),ABS($Q49-S49),AND($Q49="",S49=""),"",OR($Q49&lt;&gt;"",S49&lt;&gt;""),"-")</f>
        <v/>
      </c>
      <c r="BA49" s="334" t="str" cm="1">
        <f t="array" ref="BA49">_xlfn.IFS(AND($Q49&lt;&gt;"",T49&lt;&gt;""),ABS($Q49-T49),AND($Q49="",T49=""),"",OR($Q49&lt;&gt;"",T49&lt;&gt;""),"-")</f>
        <v/>
      </c>
      <c r="BB49" s="120" t="str" cm="1">
        <f t="array" ref="BB49">_xlfn.IFS(AND($Q49&lt;&gt;"",U49&lt;&gt;""),ABS($Q49-U49),AND($Q49="",U49=""),"",OR($Q49&lt;&gt;"",U49&lt;&gt;""),"-")</f>
        <v>-</v>
      </c>
      <c r="BC49" s="120" t="str" cm="1">
        <f t="array" ref="BC49">_xlfn.IFS(AND($Q49&lt;&gt;"",V49&lt;&gt;""),ABS($Q49-V49),AND($Q49="",V49=""),"",OR($Q49&lt;&gt;"",V49&lt;&gt;""),"-")</f>
        <v/>
      </c>
      <c r="BD49" s="120" t="str" cm="1">
        <f t="array" ref="BD49">_xlfn.IFS(AND($Q49&lt;&gt;"",W49&lt;&gt;""),ABS($Q49-W49),AND($Q49="",W49=""),"",OR($Q49&lt;&gt;"",W49&lt;&gt;""),"-")</f>
        <v/>
      </c>
      <c r="BE49" s="120" t="str" cm="1">
        <f t="array" ref="BE49">_xlfn.IFS(AND($Q49&lt;&gt;"",X49&lt;&gt;""),ABS($Q49-X49),AND($Q49="",X49=""),"",OR($Q49&lt;&gt;"",X49&lt;&gt;""),"-")</f>
        <v/>
      </c>
      <c r="BF49" s="120" t="str" cm="1">
        <f t="array" ref="BF49">_xlfn.IFS(AND($Q49&lt;&gt;"",Y49&lt;&gt;""),ABS($Q49-Y49),AND($Q49="",Y49=""),"",OR($Q49&lt;&gt;"",Y49&lt;&gt;""),"-")</f>
        <v>-</v>
      </c>
      <c r="BG49" s="120" t="str" cm="1">
        <f t="array" ref="BG49">_xlfn.IFS(AND($Q49&lt;&gt;"",Z49&lt;&gt;""),ABS($Q49-Z49),AND($Q49="",Z49=""),"",OR($Q49&lt;&gt;"",Z49&lt;&gt;""),"-")</f>
        <v/>
      </c>
      <c r="BH49" s="120" t="str" cm="1">
        <f t="array" ref="BH49">_xlfn.IFS(AND($Q49&lt;&gt;"",AA49&lt;&gt;""),ABS($Q49-AA49),AND($Q49="",AA49=""),"",OR($Q49&lt;&gt;"",AA49&lt;&gt;""),"-")</f>
        <v/>
      </c>
      <c r="BI49" s="121" t="str" cm="1">
        <f t="array" ref="BI49">_xlfn.IFS(AND($R49&lt;&gt;"",S49&lt;&gt;""),ABS($R49-S49),AND($R49="",S49=""),"",OR($R49&lt;&gt;"",S49&lt;&gt;""),"-")</f>
        <v/>
      </c>
      <c r="BJ49" s="120" t="str" cm="1">
        <f t="array" ref="BJ49">_xlfn.IFS(AND($R49&lt;&gt;"",T49&lt;&gt;""),ABS($R49-T49),AND($R49="",T49=""),"",OR($R49&lt;&gt;"",T49&lt;&gt;""),"-")</f>
        <v/>
      </c>
      <c r="BK49" s="334" t="str" cm="1">
        <f t="array" ref="BK49">_xlfn.IFS(AND($R49&lt;&gt;"",U49&lt;&gt;""),ABS($R49-U49),AND($R49="",U49=""),"",OR($R49&lt;&gt;"",U49&lt;&gt;""),"-")</f>
        <v>-</v>
      </c>
      <c r="BL49" s="120" t="str" cm="1">
        <f t="array" ref="BL49">_xlfn.IFS(AND($R49&lt;&gt;"",V49&lt;&gt;""),ABS($R49-V49),AND($R49="",V49=""),"",OR($R49&lt;&gt;"",V49&lt;&gt;""),"-")</f>
        <v/>
      </c>
      <c r="BM49" s="120" t="str" cm="1">
        <f t="array" ref="BM49">_xlfn.IFS(AND($R49&lt;&gt;"",W49&lt;&gt;""),ABS($R49-W49),AND($R49="",W49=""),"",OR($R49&lt;&gt;"",W49&lt;&gt;""),"-")</f>
        <v/>
      </c>
      <c r="BN49" s="120" t="str" cm="1">
        <f t="array" ref="BN49">_xlfn.IFS(AND($R49&lt;&gt;"",X49&lt;&gt;""),ABS($R49-X49),AND($R49="",X49=""),"",OR($R49&lt;&gt;"",X49&lt;&gt;""),"-")</f>
        <v/>
      </c>
      <c r="BO49" s="120" t="str" cm="1">
        <f t="array" ref="BO49">_xlfn.IFS(AND($R49&lt;&gt;"",Y49&lt;&gt;""),ABS($R49-Y49),AND($R49="",Y49=""),"",OR($R49&lt;&gt;"",Y49&lt;&gt;""),"-")</f>
        <v>-</v>
      </c>
      <c r="BP49" s="120" t="str" cm="1">
        <f t="array" ref="BP49">_xlfn.IFS(AND($R49&lt;&gt;"",Z49&lt;&gt;""),ABS($R49-Z49),AND($R49="",Z49=""),"",OR($R49&lt;&gt;"",Z49&lt;&gt;""),"-")</f>
        <v/>
      </c>
      <c r="BQ49" s="120" t="str" cm="1">
        <f t="array" ref="BQ49">_xlfn.IFS(AND($R49&lt;&gt;"",AA49&lt;&gt;""),ABS($R49-AA49),AND($R49="",AA49=""),"",OR($R49&lt;&gt;"",AA49&lt;&gt;""),"-")</f>
        <v/>
      </c>
      <c r="BR49" s="121" t="str" cm="1">
        <f t="array" ref="BR49">_xlfn.IFS(AND($S49&lt;&gt;"",T49&lt;&gt;""),ABS($S49-T49),AND($S49="",T49=""),"",OR($S49&lt;&gt;"",T49&lt;&gt;""),"-")</f>
        <v/>
      </c>
      <c r="BS49" s="334" t="str" cm="1">
        <f t="array" ref="BS49">_xlfn.IFS(AND($S49&lt;&gt;"",U49&lt;&gt;""),ABS($S49-U49),AND($S49="",U49=""),"",OR($S49&lt;&gt;"",U49&lt;&gt;""),"-")</f>
        <v>-</v>
      </c>
      <c r="BT49" s="120" t="str" cm="1">
        <f t="array" ref="BT49">_xlfn.IFS(AND($S49&lt;&gt;"",V49&lt;&gt;""),ABS($S49-V49),AND($S49="",V49=""),"",OR($S49&lt;&gt;"",V49&lt;&gt;""),"-")</f>
        <v/>
      </c>
      <c r="BU49" s="120" t="str" cm="1">
        <f t="array" ref="BU49">_xlfn.IFS(AND($S49&lt;&gt;"",W49&lt;&gt;""),ABS($S49-W49),AND($S49="",W49=""),"",OR($S49&lt;&gt;"",W49&lt;&gt;""),"-")</f>
        <v/>
      </c>
      <c r="BV49" s="120" t="str" cm="1">
        <f t="array" ref="BV49">_xlfn.IFS(AND($S49&lt;&gt;"",X49&lt;&gt;""),ABS($S49-X49),AND($S49="",X49=""),"",OR($S49&lt;&gt;"",X49&lt;&gt;""),"-")</f>
        <v/>
      </c>
      <c r="BW49" s="120" t="str" cm="1">
        <f t="array" ref="BW49">_xlfn.IFS(AND($S49&lt;&gt;"",Y49&lt;&gt;""),ABS($S49-Y49),AND($S49="",Y49=""),"",OR($S49&lt;&gt;"",Y49&lt;&gt;""),"-")</f>
        <v>-</v>
      </c>
      <c r="BX49" s="120" t="str" cm="1">
        <f t="array" ref="BX49">_xlfn.IFS(AND($S49&lt;&gt;"",Z49&lt;&gt;""),ABS($S49-Z49),AND($S49="",Z49=""),"",OR($S49&lt;&gt;"",Z49&lt;&gt;""),"-")</f>
        <v/>
      </c>
      <c r="BY49" s="120" t="str" cm="1">
        <f t="array" ref="BY49">_xlfn.IFS(AND($S49&lt;&gt;"",AA49&lt;&gt;""),ABS($S49-AA49),AND($S49="",AA49=""),"",OR($S49&lt;&gt;"",AA49&lt;&gt;""),"-")</f>
        <v/>
      </c>
      <c r="BZ49" s="121" t="str" cm="1">
        <f t="array" ref="BZ49">_xlfn.IFS(AND($T49&lt;&gt;"",U49&lt;&gt;""),ABS($T49-U49),AND($T49="",U49=""),"",OR($T49&lt;&gt;"",U49&lt;&gt;""),"-")</f>
        <v>-</v>
      </c>
      <c r="CA49" s="120" t="str" cm="1">
        <f t="array" ref="CA49">_xlfn.IFS(AND($T49&lt;&gt;"",V49&lt;&gt;""),ABS($T49-V49),AND($T49="",V49=""),"",OR($T49&lt;&gt;"",V49&lt;&gt;""),"-")</f>
        <v/>
      </c>
      <c r="CB49" s="120" t="str" cm="1">
        <f t="array" ref="CB49">_xlfn.IFS(AND($T49&lt;&gt;"",W49&lt;&gt;""),ABS($T49-W49),AND($T49="",W49=""),"",OR($T49&lt;&gt;"",W49&lt;&gt;""),"-")</f>
        <v/>
      </c>
      <c r="CC49" s="120" t="str" cm="1">
        <f t="array" ref="CC49">_xlfn.IFS(AND($T49&lt;&gt;"",X49&lt;&gt;""),ABS($T49-X49),AND($T49="",X49=""),"",OR($T49&lt;&gt;"",X49&lt;&gt;""),"-")</f>
        <v/>
      </c>
      <c r="CD49" s="120" t="str" cm="1">
        <f t="array" ref="CD49">_xlfn.IFS(AND($T49&lt;&gt;"",Y49&lt;&gt;""),ABS($T49-Y49),AND($T49="",Y49=""),"",OR($T49&lt;&gt;"",Y49&lt;&gt;""),"-")</f>
        <v>-</v>
      </c>
      <c r="CE49" s="120" t="str" cm="1">
        <f t="array" ref="CE49">_xlfn.IFS(AND($T49&lt;&gt;"",Z49&lt;&gt;""),ABS($T49-Z49),AND($T49="",Z49=""),"",OR($T49&lt;&gt;"",Z49&lt;&gt;""),"-")</f>
        <v/>
      </c>
      <c r="CF49" s="120" t="str" cm="1">
        <f t="array" ref="CF49">_xlfn.IFS(AND($T49&lt;&gt;"",AA49&lt;&gt;""),ABS($T49-AA49),AND($T49="",AA49=""),"",OR($T49&lt;&gt;"",AA49&lt;&gt;""),"-")</f>
        <v/>
      </c>
      <c r="CG49" s="121" t="str" cm="1">
        <f t="array" ref="CG49">_xlfn.IFS(AND($U49&lt;&gt;"",V49&lt;&gt;""),ABS($U49-V49),AND($U49="",V49=""),"",OR($U49&lt;&gt;"",V49&lt;&gt;""),"-")</f>
        <v>-</v>
      </c>
      <c r="CH49" s="120" t="str" cm="1">
        <f t="array" ref="CH49">_xlfn.IFS(AND($U49&lt;&gt;"",W49&lt;&gt;""),ABS($U49-W49),AND($U49="",W49=""),"",OR($U49&lt;&gt;"",W49&lt;&gt;""),"-")</f>
        <v>-</v>
      </c>
      <c r="CI49" s="120" t="str" cm="1">
        <f t="array" ref="CI49">_xlfn.IFS(AND($U49&lt;&gt;"",X49&lt;&gt;""),ABS($U49-X49),AND($U49="",X49=""),"",OR($U49&lt;&gt;"",X49&lt;&gt;""),"-")</f>
        <v>-</v>
      </c>
      <c r="CJ49" s="120" cm="1">
        <f t="array" ref="CJ49">_xlfn.IFS(AND($U49&lt;&gt;"",Y49&lt;&gt;""),ABS($U49-Y49),AND($U49="",Y49=""),"",OR($U49&lt;&gt;"",Y49&lt;&gt;""),"-")</f>
        <v>0.31850665129230826</v>
      </c>
      <c r="CK49" s="120" t="str" cm="1">
        <f t="array" ref="CK49">_xlfn.IFS(AND($U49&lt;&gt;"",Z49&lt;&gt;""),ABS($U49-Z49),AND($U49="",Z49=""),"",OR($U49&lt;&gt;"",Z49&lt;&gt;""),"-")</f>
        <v>-</v>
      </c>
      <c r="CL49" s="120" t="str" cm="1">
        <f t="array" ref="CL49">_xlfn.IFS(AND($U49&lt;&gt;"",AA49&lt;&gt;""),ABS($U49-AA49),AND($U49="",AA49=""),"",OR($U49&lt;&gt;"",AA49&lt;&gt;""),"-")</f>
        <v>-</v>
      </c>
      <c r="CM49" s="121" t="str" cm="1">
        <f t="array" ref="CM49">_xlfn.IFS(AND($V49&lt;&gt;"",W49&lt;&gt;""),ABS($V49-W49),AND($V49="",W49=""),"",OR($V49&lt;&gt;"",W49&lt;&gt;""),"-")</f>
        <v/>
      </c>
      <c r="CN49" s="120" t="str" cm="1">
        <f t="array" ref="CN49">_xlfn.IFS(AND($V49&lt;&gt;"",X49&lt;&gt;""),ABS($V49-X49),AND($V49="",X49=""),"",OR($V49&lt;&gt;"",X49&lt;&gt;""),"-")</f>
        <v/>
      </c>
      <c r="CO49" s="120" t="str" cm="1">
        <f t="array" ref="CO49">_xlfn.IFS(AND($V49&lt;&gt;"",Y49&lt;&gt;""),ABS($V49-Y49),AND($V49="",Y49=""),"",OR($V49&lt;&gt;"",Y49&lt;&gt;""),"-")</f>
        <v>-</v>
      </c>
      <c r="CP49" s="120" t="str" cm="1">
        <f t="array" ref="CP49">_xlfn.IFS(AND($V49&lt;&gt;"",Z49&lt;&gt;""),ABS($V49-Z49),AND($V49="",Z49=""),"",OR($V49&lt;&gt;"",Z49&lt;&gt;""),"-")</f>
        <v/>
      </c>
      <c r="CQ49" s="120" t="str" cm="1">
        <f t="array" ref="CQ49">_xlfn.IFS(AND($V49&lt;&gt;"",AA49&lt;&gt;""),ABS($V49-AA49),AND($V49="",AA49=""),"",OR($V49&lt;&gt;"",AA49&lt;&gt;""),"-")</f>
        <v/>
      </c>
      <c r="CR49" s="121" t="str" cm="1">
        <f t="array" ref="CR49">_xlfn.IFS(AND($W49&lt;&gt;"",X49&lt;&gt;""),ABS($W49-X49),AND($W49="",X49=""),"",OR($W49&lt;&gt;"",X49&lt;&gt;""),"-")</f>
        <v/>
      </c>
      <c r="CS49" s="120" t="str" cm="1">
        <f t="array" ref="CS49">_xlfn.IFS(AND($W49&lt;&gt;"",Y49&lt;&gt;""),ABS($W49-Y49),AND($W49="",Y49=""),"",OR($W49&lt;&gt;"",Y49&lt;&gt;""),"-")</f>
        <v>-</v>
      </c>
      <c r="CT49" s="120" t="str" cm="1">
        <f t="array" ref="CT49">_xlfn.IFS(AND($W49&lt;&gt;"",Z49&lt;&gt;""),ABS($W49-Z49),AND($W49="",Z49=""),"",OR($W49&lt;&gt;"",Z49&lt;&gt;""),"-")</f>
        <v/>
      </c>
      <c r="CU49" s="120" t="str" cm="1">
        <f t="array" ref="CU49">_xlfn.IFS(AND($W49&lt;&gt;"",AA49&lt;&gt;""),ABS($W49-AA49),AND($W49="",AA49=""),"",OR($W49&lt;&gt;"",AA49&lt;&gt;""),"-")</f>
        <v/>
      </c>
      <c r="CV49" s="121" t="str" cm="1">
        <f t="array" ref="CV49">_xlfn.IFS(AND($X49&lt;&gt;"",Y49&lt;&gt;""),ABS($X49-Y49),AND($X49="",Y49=""),"",OR($X49&lt;&gt;"",Y49&lt;&gt;""),"-")</f>
        <v>-</v>
      </c>
      <c r="CW49" s="120" t="str" cm="1">
        <f t="array" ref="CW49">_xlfn.IFS(AND($X49&lt;&gt;"",Z49&lt;&gt;""),ABS($X49-Z49),AND($X49="",Z49=""),"",OR($X49&lt;&gt;"",Z49&lt;&gt;""),"-")</f>
        <v/>
      </c>
      <c r="CX49" s="120" t="str" cm="1">
        <f t="array" ref="CX49">_xlfn.IFS(AND($X49&lt;&gt;"",AA49&lt;&gt;""),ABS($X49-AA49),AND($X49="",AA49=""),"",OR($X49&lt;&gt;"",AA49&lt;&gt;""),"-")</f>
        <v/>
      </c>
      <c r="CY49" s="121" t="str" cm="1">
        <f t="array" ref="CY49">_xlfn.IFS(AND($Y49&lt;&gt;"",Z49&lt;&gt;""),ABS($Y49-Z49),AND($Y49="",Z49=""),"",OR($Y49&lt;&gt;"",Z49&lt;&gt;""),"-")</f>
        <v>-</v>
      </c>
      <c r="CZ49" s="120" t="str" cm="1">
        <f t="array" ref="CZ49">_xlfn.IFS(AND($Y49&lt;&gt;"",AA49&lt;&gt;""),ABS($Y49-AA49),AND($Y49="",AA49=""),"",OR($Y49&lt;&gt;"",AA49&lt;&gt;""),"-")</f>
        <v>-</v>
      </c>
      <c r="DA49" s="121" t="str" cm="1">
        <f t="array" ref="DA49">_xlfn.IFS(AND($Z49&lt;&gt;"",AA49&lt;&gt;""),ABS($Z49-AA49),AND($Z49="",AA49=""),"",OR($Z49&lt;&gt;"",AA49&lt;&gt;""),"-")</f>
        <v/>
      </c>
    </row>
    <row r="50" spans="1:105" x14ac:dyDescent="0.2">
      <c r="A50" s="260" t="s">
        <v>100</v>
      </c>
      <c r="B50" s="259" t="e">
        <f>VLOOKUP($A50,Merged_couplings!$B:$BU,MATCH(B$1,Merged_couplings!$B$1:$BU$1,0),FALSE)</f>
        <v>#N/A</v>
      </c>
      <c r="C50" s="258" t="e">
        <f>VLOOKUP($A50,Merged_couplings!$B:$BU,MATCH(C$1,Merged_couplings!$B$1:$BU$1,0),FALSE)</f>
        <v>#N/A</v>
      </c>
      <c r="D50" s="258" t="e">
        <f>VLOOKUP($A50,Merged_couplings!$B:$BU,MATCH(D$1,Merged_couplings!$B$1:$BU$1,0),FALSE)</f>
        <v>#N/A</v>
      </c>
      <c r="E50" s="258" t="e">
        <f>VLOOKUP($A50,Merged_couplings!$B:$BU,MATCH(E$1,Merged_couplings!$B$1:$BU$1,0),FALSE)</f>
        <v>#N/A</v>
      </c>
      <c r="F50" s="258" t="e">
        <f>VLOOKUP($A50,Merged_couplings!$B:$BU,MATCH(F$1,Merged_couplings!$B$1:$BU$1,0),FALSE)</f>
        <v>#N/A</v>
      </c>
      <c r="G50" s="258" t="e">
        <f>VLOOKUP($A50,Merged_couplings!$B:$BU,MATCH(G$1,Merged_couplings!$B$1:$BU$1,0),FALSE)</f>
        <v>#N/A</v>
      </c>
      <c r="H50" s="258" t="e">
        <f>VLOOKUP($A50,Merged_couplings!$B:$BU,MATCH(H$1,Merged_couplings!$B$1:$BU$1,0),FALSE)</f>
        <v>#N/A</v>
      </c>
      <c r="I50" s="258" t="e">
        <f>VLOOKUP($A50,Merged_couplings!$B:$BU,MATCH(I$1,Merged_couplings!$B$1:$BU$1,0),FALSE)</f>
        <v>#N/A</v>
      </c>
      <c r="J50" s="258" t="e">
        <f>VLOOKUP($A50,Merged_couplings!$B:$BU,MATCH(J$1,Merged_couplings!$B$1:$BU$1,0),FALSE)</f>
        <v>#N/A</v>
      </c>
      <c r="K50" s="258" t="e">
        <f>VLOOKUP($A50,Merged_couplings!$B:$BU,MATCH(K$1,Merged_couplings!$B$1:$BU$1,0),FALSE)</f>
        <v>#N/A</v>
      </c>
      <c r="L50" s="258" t="e">
        <f>VLOOKUP($A50,Merged_couplings!$B:$BU,MATCH(L$1,Merged_couplings!$B$1:$BU$1,0),FALSE)</f>
        <v>#N/A</v>
      </c>
      <c r="M50" s="258" t="e">
        <f>VLOOKUP($A50,Merged_couplings!$B:$BU,MATCH(M$1,Merged_couplings!$B$1:$BU$1,0),FALSE)</f>
        <v>#N/A</v>
      </c>
      <c r="N50" s="258" t="e">
        <f>VLOOKUP($A50,Merged_couplings!$B:$BU,MATCH(N$1,Merged_couplings!$B$1:$BU$1,0),FALSE)</f>
        <v>#N/A</v>
      </c>
      <c r="O50" s="121" t="e">
        <f>IF(OR(B50="BIG",B50="BI-",B50="-IG"),VLOOKUP($A50,Merged_couplings!$B:$BU,MATCH(O$1,Merged_couplings!$B$1:$BU$1,0),FALSE),"")</f>
        <v>#N/A</v>
      </c>
      <c r="P50" s="120" t="e">
        <f>IF(OR(C50="BIG",C50="BI-",C50="-IG"),VLOOKUP($A50,Merged_couplings!$B:$BU,MATCH(P$1,Merged_couplings!$B$1:$BU$1,0),FALSE),"")</f>
        <v>#N/A</v>
      </c>
      <c r="Q50" s="120" t="e">
        <f>IF(OR(D50="BIG",D50="BI-",D50="-IG"),VLOOKUP($A50,Merged_couplings!$B:$BU,MATCH(Q$1,Merged_couplings!$B$1:$BU$1,0),FALSE),"")</f>
        <v>#N/A</v>
      </c>
      <c r="R50" s="120" t="e">
        <f t="shared" si="4"/>
        <v>#N/A</v>
      </c>
      <c r="S50" s="120" t="e">
        <f t="shared" si="4"/>
        <v>#N/A</v>
      </c>
      <c r="T50" s="120" t="e">
        <f t="shared" si="4"/>
        <v>#N/A</v>
      </c>
      <c r="U50" s="120" t="e">
        <f>IF(OR(H50="BIG",H50="BI-",H50="-IG"),VLOOKUP($A50,Merged_couplings!$B:$BU,MATCH(U$1,Merged_couplings!$B$1:$BU$1,0),FALSE),"")</f>
        <v>#N/A</v>
      </c>
      <c r="V50" s="120" t="e">
        <f>IF(OR(I50="BIG",I50="BI-",I50="-IG"),VLOOKUP($A50,Merged_couplings!$B:$BU,MATCH(V$1,Merged_couplings!$B$1:$BU$1,0),FALSE),"")</f>
        <v>#N/A</v>
      </c>
      <c r="W50" s="120" t="e">
        <f t="shared" si="3"/>
        <v>#N/A</v>
      </c>
      <c r="X50" s="120" t="e">
        <f>IF(OR(K50="BIG",K50="BI-",K50="-IG"),VLOOKUP($A50,Merged_couplings!$B:$BU,MATCH(X$1,Merged_couplings!$B$1:$BU$1,0),FALSE),"")</f>
        <v>#N/A</v>
      </c>
      <c r="Y50" s="120" t="e">
        <f>IF(OR(L50="BIG",L50="BI-",L50="-IG"),VLOOKUP($A50,Merged_couplings!$B:$BU,MATCH(Y$1,Merged_couplings!$B$1:$BU$1,0),FALSE),"")</f>
        <v>#N/A</v>
      </c>
      <c r="Z50" s="120" t="e">
        <f>IF(OR(M50="BIG",M50="BI-",M50="-IG"),VLOOKUP($A50,Merged_couplings!$B:$BU,MATCH(Z$1,Merged_couplings!$B$1:$BU$1,0),FALSE),"")</f>
        <v>#N/A</v>
      </c>
      <c r="AA50" s="120" t="e">
        <f>IF(OR(N50="BIG",N50="BI-",N50="-IG"),VLOOKUP($A50,Merged_couplings!$B:$BU,MATCH(AA$1,Merged_couplings!$B$1:$BU$1,0),FALSE),"")</f>
        <v>#N/A</v>
      </c>
      <c r="AB50" s="123" t="e" cm="1">
        <f t="array" ref="AB50">_xlfn.IFS(AND($O50&lt;&gt;"",P50&lt;&gt;""),ABS($O50-P50),AND($O50="",P50=""),"",OR($O50&lt;&gt;"",P50&lt;&gt;""),"-")</f>
        <v>#N/A</v>
      </c>
      <c r="AC50" s="122" t="e" cm="1">
        <f t="array" ref="AC50">_xlfn.IFS(AND($O50&lt;&gt;"",Q50&lt;&gt;""),ABS($O50-Q50),AND($O50="",Q50=""),"",OR($O50&lt;&gt;"",Q50&lt;&gt;""),"-")</f>
        <v>#N/A</v>
      </c>
      <c r="AD50" s="122" t="e" cm="1">
        <f t="array" ref="AD50">_xlfn.IFS(AND($O50&lt;&gt;"",R50&lt;&gt;""),ABS($O50-R50),AND($O50="",R50=""),"",OR($O50&lt;&gt;"",R50&lt;&gt;""),"-")</f>
        <v>#N/A</v>
      </c>
      <c r="AE50" s="122" t="e" cm="1">
        <f t="array" ref="AE50">_xlfn.IFS(AND($O50&lt;&gt;"",S50&lt;&gt;""),ABS($O50-S50),AND($O50="",S50=""),"",OR($O50&lt;&gt;"",S50&lt;&gt;""),"-")</f>
        <v>#N/A</v>
      </c>
      <c r="AF50" s="122" t="e" cm="1">
        <f t="array" ref="AF50">_xlfn.IFS(AND($O50&lt;&gt;"",T50&lt;&gt;""),ABS($O50-T50),AND($O50="",T50=""),"",OR($O50&lt;&gt;"",T50&lt;&gt;""),"-")</f>
        <v>#N/A</v>
      </c>
      <c r="AG50" s="122" t="e" cm="1">
        <f t="array" ref="AG50">_xlfn.IFS(AND($O50&lt;&gt;"",U50&lt;&gt;""),ABS($O50-U50),AND($O50="",U50=""),"",OR($O50&lt;&gt;"",U50&lt;&gt;""),"-")</f>
        <v>#N/A</v>
      </c>
      <c r="AH50" s="122" t="e" cm="1">
        <f t="array" ref="AH50">_xlfn.IFS(AND($O50&lt;&gt;"",V50&lt;&gt;""),ABS($O50-V50),AND($O50="",V50=""),"",OR($O50&lt;&gt;"",V50&lt;&gt;""),"-")</f>
        <v>#N/A</v>
      </c>
      <c r="AI50" s="122" t="e" cm="1">
        <f t="array" ref="AI50">_xlfn.IFS(AND($O50&lt;&gt;"",W50&lt;&gt;""),ABS($O50-W50),AND($O50="",W50=""),"",OR($O50&lt;&gt;"",W50&lt;&gt;""),"-")</f>
        <v>#N/A</v>
      </c>
      <c r="AJ50" s="122" t="e" cm="1">
        <f t="array" ref="AJ50">_xlfn.IFS(AND($O50&lt;&gt;"",X50&lt;&gt;""),ABS($O50-X50),AND($O50="",X50=""),"",OR($O50&lt;&gt;"",X50&lt;&gt;""),"-")</f>
        <v>#N/A</v>
      </c>
      <c r="AK50" s="122" t="e" cm="1">
        <f t="array" ref="AK50">_xlfn.IFS(AND($O50&lt;&gt;"",Y50&lt;&gt;""),ABS($O50-Y50),AND($O50="",Y50=""),"",OR($O50&lt;&gt;"",Y50&lt;&gt;""),"-")</f>
        <v>#N/A</v>
      </c>
      <c r="AL50" s="122" t="e" cm="1">
        <f t="array" ref="AL50">_xlfn.IFS(AND($O50&lt;&gt;"",Z50&lt;&gt;""),ABS($O50-Z50),AND($O50="",Z50=""),"",OR($O50&lt;&gt;"",Z50&lt;&gt;""),"-")</f>
        <v>#N/A</v>
      </c>
      <c r="AM50" s="122" t="e" cm="1">
        <f t="array" ref="AM50">_xlfn.IFS(AND($O50&lt;&gt;"",AA50&lt;&gt;""),ABS($O50-AA50),AND($O50="",AA50=""),"",OR($O50&lt;&gt;"",AA50&lt;&gt;""),"-")</f>
        <v>#N/A</v>
      </c>
      <c r="AN50" s="121" t="e" cm="1">
        <f t="array" ref="AN50">_xlfn.IFS(AND($P50&lt;&gt;"",Q50&lt;&gt;""),ABS($P50-Q50),AND($P50="",Q50=""),"",OR($P50&lt;&gt;"",Q50&lt;&gt;""),"-")</f>
        <v>#N/A</v>
      </c>
      <c r="AO50" s="120" t="e" cm="1">
        <f t="array" ref="AO50">_xlfn.IFS(AND($P50&lt;&gt;"",R50&lt;&gt;""),ABS($P50-R50),AND($P50="",R50=""),"",OR($P50&lt;&gt;"",R50&lt;&gt;""),"-")</f>
        <v>#N/A</v>
      </c>
      <c r="AP50" s="120" t="e" cm="1">
        <f t="array" ref="AP50">_xlfn.IFS(AND($P50&lt;&gt;"",S50&lt;&gt;""),ABS($P50-S50),AND($P50="",S50=""),"",OR($P50&lt;&gt;"",S50&lt;&gt;""),"-")</f>
        <v>#N/A</v>
      </c>
      <c r="AQ50" s="120" t="e" cm="1">
        <f t="array" ref="AQ50">_xlfn.IFS(AND($P50&lt;&gt;"",T50&lt;&gt;""),ABS($P50-T50),AND($P50="",T50=""),"",OR($P50&lt;&gt;"",T50&lt;&gt;""),"-")</f>
        <v>#N/A</v>
      </c>
      <c r="AR50" s="120" t="e" cm="1">
        <f t="array" ref="AR50">_xlfn.IFS(AND($P50&lt;&gt;"",U50&lt;&gt;""),ABS($P50-U50),AND($P50="",U50=""),"",OR($P50&lt;&gt;"",U50&lt;&gt;""),"-")</f>
        <v>#N/A</v>
      </c>
      <c r="AS50" s="120" t="e" cm="1">
        <f t="array" ref="AS50">_xlfn.IFS(AND($P50&lt;&gt;"",V50&lt;&gt;""),ABS($P50-V50),AND($P50="",V50=""),"",OR($P50&lt;&gt;"",V50&lt;&gt;""),"-")</f>
        <v>#N/A</v>
      </c>
      <c r="AT50" s="120" t="e" cm="1">
        <f t="array" ref="AT50">_xlfn.IFS(AND($P50&lt;&gt;"",W50&lt;&gt;""),ABS($P50-W50),AND($P50="",W50=""),"",OR($P50&lt;&gt;"",W50&lt;&gt;""),"-")</f>
        <v>#N/A</v>
      </c>
      <c r="AU50" s="120" t="e" cm="1">
        <f t="array" ref="AU50">_xlfn.IFS(AND($P50&lt;&gt;"",X50&lt;&gt;""),ABS($P50-X50),AND($P50="",X50=""),"",OR($P50&lt;&gt;"",X50&lt;&gt;""),"-")</f>
        <v>#N/A</v>
      </c>
      <c r="AV50" s="120" t="e" cm="1">
        <f t="array" ref="AV50">_xlfn.IFS(AND($P50&lt;&gt;"",Y50&lt;&gt;""),ABS($P50-Y50),AND($P50="",Y50=""),"",OR($P50&lt;&gt;"",Y50&lt;&gt;""),"-")</f>
        <v>#N/A</v>
      </c>
      <c r="AW50" s="120" t="e" cm="1">
        <f t="array" ref="AW50">_xlfn.IFS(AND($P50&lt;&gt;"",Z50&lt;&gt;""),ABS($P50-Z50),AND($P50="",Z50=""),"",OR($P50&lt;&gt;"",Z50&lt;&gt;""),"-")</f>
        <v>#N/A</v>
      </c>
      <c r="AX50" s="120" t="e" cm="1">
        <f t="array" ref="AX50">_xlfn.IFS(AND($P50&lt;&gt;"",AA50&lt;&gt;""),ABS($P50-AA50),AND($P50="",AA50=""),"",OR($P50&lt;&gt;"",AA50&lt;&gt;""),"-")</f>
        <v>#N/A</v>
      </c>
      <c r="AY50" s="121" t="e" cm="1">
        <f t="array" ref="AY50">_xlfn.IFS(AND($Q50&lt;&gt;"",R50&lt;&gt;""),ABS($Q50-R50),AND($Q50="",R50=""),"",OR($Q50&lt;&gt;"",R50&lt;&gt;""),"-")</f>
        <v>#N/A</v>
      </c>
      <c r="AZ50" s="334" t="e" cm="1">
        <f t="array" ref="AZ50">_xlfn.IFS(AND($Q50&lt;&gt;"",S50&lt;&gt;""),ABS($Q50-S50),AND($Q50="",S50=""),"",OR($Q50&lt;&gt;"",S50&lt;&gt;""),"-")</f>
        <v>#N/A</v>
      </c>
      <c r="BA50" s="334" t="e" cm="1">
        <f t="array" ref="BA50">_xlfn.IFS(AND($Q50&lt;&gt;"",T50&lt;&gt;""),ABS($Q50-T50),AND($Q50="",T50=""),"",OR($Q50&lt;&gt;"",T50&lt;&gt;""),"-")</f>
        <v>#N/A</v>
      </c>
      <c r="BB50" s="120" t="e" cm="1">
        <f t="array" ref="BB50">_xlfn.IFS(AND($Q50&lt;&gt;"",U50&lt;&gt;""),ABS($Q50-U50),AND($Q50="",U50=""),"",OR($Q50&lt;&gt;"",U50&lt;&gt;""),"-")</f>
        <v>#N/A</v>
      </c>
      <c r="BC50" s="120" t="e" cm="1">
        <f t="array" ref="BC50">_xlfn.IFS(AND($Q50&lt;&gt;"",V50&lt;&gt;""),ABS($Q50-V50),AND($Q50="",V50=""),"",OR($Q50&lt;&gt;"",V50&lt;&gt;""),"-")</f>
        <v>#N/A</v>
      </c>
      <c r="BD50" s="120" t="e" cm="1">
        <f t="array" ref="BD50">_xlfn.IFS(AND($Q50&lt;&gt;"",W50&lt;&gt;""),ABS($Q50-W50),AND($Q50="",W50=""),"",OR($Q50&lt;&gt;"",W50&lt;&gt;""),"-")</f>
        <v>#N/A</v>
      </c>
      <c r="BE50" s="120" t="e" cm="1">
        <f t="array" ref="BE50">_xlfn.IFS(AND($Q50&lt;&gt;"",X50&lt;&gt;""),ABS($Q50-X50),AND($Q50="",X50=""),"",OR($Q50&lt;&gt;"",X50&lt;&gt;""),"-")</f>
        <v>#N/A</v>
      </c>
      <c r="BF50" s="120" t="e" cm="1">
        <f t="array" ref="BF50">_xlfn.IFS(AND($Q50&lt;&gt;"",Y50&lt;&gt;""),ABS($Q50-Y50),AND($Q50="",Y50=""),"",OR($Q50&lt;&gt;"",Y50&lt;&gt;""),"-")</f>
        <v>#N/A</v>
      </c>
      <c r="BG50" s="120" t="e" cm="1">
        <f t="array" ref="BG50">_xlfn.IFS(AND($Q50&lt;&gt;"",Z50&lt;&gt;""),ABS($Q50-Z50),AND($Q50="",Z50=""),"",OR($Q50&lt;&gt;"",Z50&lt;&gt;""),"-")</f>
        <v>#N/A</v>
      </c>
      <c r="BH50" s="120" t="e" cm="1">
        <f t="array" ref="BH50">_xlfn.IFS(AND($Q50&lt;&gt;"",AA50&lt;&gt;""),ABS($Q50-AA50),AND($Q50="",AA50=""),"",OR($Q50&lt;&gt;"",AA50&lt;&gt;""),"-")</f>
        <v>#N/A</v>
      </c>
      <c r="BI50" s="121" t="e" cm="1">
        <f t="array" ref="BI50">_xlfn.IFS(AND($R50&lt;&gt;"",S50&lt;&gt;""),ABS($R50-S50),AND($R50="",S50=""),"",OR($R50&lt;&gt;"",S50&lt;&gt;""),"-")</f>
        <v>#N/A</v>
      </c>
      <c r="BJ50" s="120" t="e" cm="1">
        <f t="array" ref="BJ50">_xlfn.IFS(AND($R50&lt;&gt;"",T50&lt;&gt;""),ABS($R50-T50),AND($R50="",T50=""),"",OR($R50&lt;&gt;"",T50&lt;&gt;""),"-")</f>
        <v>#N/A</v>
      </c>
      <c r="BK50" s="334" t="e" cm="1">
        <f t="array" ref="BK50">_xlfn.IFS(AND($R50&lt;&gt;"",U50&lt;&gt;""),ABS($R50-U50),AND($R50="",U50=""),"",OR($R50&lt;&gt;"",U50&lt;&gt;""),"-")</f>
        <v>#N/A</v>
      </c>
      <c r="BL50" s="120" t="e" cm="1">
        <f t="array" ref="BL50">_xlfn.IFS(AND($R50&lt;&gt;"",V50&lt;&gt;""),ABS($R50-V50),AND($R50="",V50=""),"",OR($R50&lt;&gt;"",V50&lt;&gt;""),"-")</f>
        <v>#N/A</v>
      </c>
      <c r="BM50" s="120" t="e" cm="1">
        <f t="array" ref="BM50">_xlfn.IFS(AND($R50&lt;&gt;"",W50&lt;&gt;""),ABS($R50-W50),AND($R50="",W50=""),"",OR($R50&lt;&gt;"",W50&lt;&gt;""),"-")</f>
        <v>#N/A</v>
      </c>
      <c r="BN50" s="120" t="e" cm="1">
        <f t="array" ref="BN50">_xlfn.IFS(AND($R50&lt;&gt;"",X50&lt;&gt;""),ABS($R50-X50),AND($R50="",X50=""),"",OR($R50&lt;&gt;"",X50&lt;&gt;""),"-")</f>
        <v>#N/A</v>
      </c>
      <c r="BO50" s="120" t="e" cm="1">
        <f t="array" ref="BO50">_xlfn.IFS(AND($R50&lt;&gt;"",Y50&lt;&gt;""),ABS($R50-Y50),AND($R50="",Y50=""),"",OR($R50&lt;&gt;"",Y50&lt;&gt;""),"-")</f>
        <v>#N/A</v>
      </c>
      <c r="BP50" s="120" t="e" cm="1">
        <f t="array" ref="BP50">_xlfn.IFS(AND($R50&lt;&gt;"",Z50&lt;&gt;""),ABS($R50-Z50),AND($R50="",Z50=""),"",OR($R50&lt;&gt;"",Z50&lt;&gt;""),"-")</f>
        <v>#N/A</v>
      </c>
      <c r="BQ50" s="120" t="e" cm="1">
        <f t="array" ref="BQ50">_xlfn.IFS(AND($R50&lt;&gt;"",AA50&lt;&gt;""),ABS($R50-AA50),AND($R50="",AA50=""),"",OR($R50&lt;&gt;"",AA50&lt;&gt;""),"-")</f>
        <v>#N/A</v>
      </c>
      <c r="BR50" s="121" t="e" cm="1">
        <f t="array" ref="BR50">_xlfn.IFS(AND($S50&lt;&gt;"",T50&lt;&gt;""),ABS($S50-T50),AND($S50="",T50=""),"",OR($S50&lt;&gt;"",T50&lt;&gt;""),"-")</f>
        <v>#N/A</v>
      </c>
      <c r="BS50" s="334" t="e" cm="1">
        <f t="array" ref="BS50">_xlfn.IFS(AND($S50&lt;&gt;"",U50&lt;&gt;""),ABS($S50-U50),AND($S50="",U50=""),"",OR($S50&lt;&gt;"",U50&lt;&gt;""),"-")</f>
        <v>#N/A</v>
      </c>
      <c r="BT50" s="120" t="e" cm="1">
        <f t="array" ref="BT50">_xlfn.IFS(AND($S50&lt;&gt;"",V50&lt;&gt;""),ABS($S50-V50),AND($S50="",V50=""),"",OR($S50&lt;&gt;"",V50&lt;&gt;""),"-")</f>
        <v>#N/A</v>
      </c>
      <c r="BU50" s="120" t="e" cm="1">
        <f t="array" ref="BU50">_xlfn.IFS(AND($S50&lt;&gt;"",W50&lt;&gt;""),ABS($S50-W50),AND($S50="",W50=""),"",OR($S50&lt;&gt;"",W50&lt;&gt;""),"-")</f>
        <v>#N/A</v>
      </c>
      <c r="BV50" s="120" t="e" cm="1">
        <f t="array" ref="BV50">_xlfn.IFS(AND($S50&lt;&gt;"",X50&lt;&gt;""),ABS($S50-X50),AND($S50="",X50=""),"",OR($S50&lt;&gt;"",X50&lt;&gt;""),"-")</f>
        <v>#N/A</v>
      </c>
      <c r="BW50" s="120" t="e" cm="1">
        <f t="array" ref="BW50">_xlfn.IFS(AND($S50&lt;&gt;"",Y50&lt;&gt;""),ABS($S50-Y50),AND($S50="",Y50=""),"",OR($S50&lt;&gt;"",Y50&lt;&gt;""),"-")</f>
        <v>#N/A</v>
      </c>
      <c r="BX50" s="120" t="e" cm="1">
        <f t="array" ref="BX50">_xlfn.IFS(AND($S50&lt;&gt;"",Z50&lt;&gt;""),ABS($S50-Z50),AND($S50="",Z50=""),"",OR($S50&lt;&gt;"",Z50&lt;&gt;""),"-")</f>
        <v>#N/A</v>
      </c>
      <c r="BY50" s="120" t="e" cm="1">
        <f t="array" ref="BY50">_xlfn.IFS(AND($S50&lt;&gt;"",AA50&lt;&gt;""),ABS($S50-AA50),AND($S50="",AA50=""),"",OR($S50&lt;&gt;"",AA50&lt;&gt;""),"-")</f>
        <v>#N/A</v>
      </c>
      <c r="BZ50" s="121" t="e" cm="1">
        <f t="array" ref="BZ50">_xlfn.IFS(AND($T50&lt;&gt;"",U50&lt;&gt;""),ABS($T50-U50),AND($T50="",U50=""),"",OR($T50&lt;&gt;"",U50&lt;&gt;""),"-")</f>
        <v>#N/A</v>
      </c>
      <c r="CA50" s="120" t="e" cm="1">
        <f t="array" ref="CA50">_xlfn.IFS(AND($T50&lt;&gt;"",V50&lt;&gt;""),ABS($T50-V50),AND($T50="",V50=""),"",OR($T50&lt;&gt;"",V50&lt;&gt;""),"-")</f>
        <v>#N/A</v>
      </c>
      <c r="CB50" s="120" t="e" cm="1">
        <f t="array" ref="CB50">_xlfn.IFS(AND($T50&lt;&gt;"",W50&lt;&gt;""),ABS($T50-W50),AND($T50="",W50=""),"",OR($T50&lt;&gt;"",W50&lt;&gt;""),"-")</f>
        <v>#N/A</v>
      </c>
      <c r="CC50" s="120" t="e" cm="1">
        <f t="array" ref="CC50">_xlfn.IFS(AND($T50&lt;&gt;"",X50&lt;&gt;""),ABS($T50-X50),AND($T50="",X50=""),"",OR($T50&lt;&gt;"",X50&lt;&gt;""),"-")</f>
        <v>#N/A</v>
      </c>
      <c r="CD50" s="120" t="e" cm="1">
        <f t="array" ref="CD50">_xlfn.IFS(AND($T50&lt;&gt;"",Y50&lt;&gt;""),ABS($T50-Y50),AND($T50="",Y50=""),"",OR($T50&lt;&gt;"",Y50&lt;&gt;""),"-")</f>
        <v>#N/A</v>
      </c>
      <c r="CE50" s="120" t="e" cm="1">
        <f t="array" ref="CE50">_xlfn.IFS(AND($T50&lt;&gt;"",Z50&lt;&gt;""),ABS($T50-Z50),AND($T50="",Z50=""),"",OR($T50&lt;&gt;"",Z50&lt;&gt;""),"-")</f>
        <v>#N/A</v>
      </c>
      <c r="CF50" s="120" t="e" cm="1">
        <f t="array" ref="CF50">_xlfn.IFS(AND($T50&lt;&gt;"",AA50&lt;&gt;""),ABS($T50-AA50),AND($T50="",AA50=""),"",OR($T50&lt;&gt;"",AA50&lt;&gt;""),"-")</f>
        <v>#N/A</v>
      </c>
      <c r="CG50" s="121" t="e" cm="1">
        <f t="array" ref="CG50">_xlfn.IFS(AND($U50&lt;&gt;"",V50&lt;&gt;""),ABS($U50-V50),AND($U50="",V50=""),"",OR($U50&lt;&gt;"",V50&lt;&gt;""),"-")</f>
        <v>#N/A</v>
      </c>
      <c r="CH50" s="120" t="e" cm="1">
        <f t="array" ref="CH50">_xlfn.IFS(AND($U50&lt;&gt;"",W50&lt;&gt;""),ABS($U50-W50),AND($U50="",W50=""),"",OR($U50&lt;&gt;"",W50&lt;&gt;""),"-")</f>
        <v>#N/A</v>
      </c>
      <c r="CI50" s="120" t="e" cm="1">
        <f t="array" ref="CI50">_xlfn.IFS(AND($U50&lt;&gt;"",X50&lt;&gt;""),ABS($U50-X50),AND($U50="",X50=""),"",OR($U50&lt;&gt;"",X50&lt;&gt;""),"-")</f>
        <v>#N/A</v>
      </c>
      <c r="CJ50" s="120" t="e" cm="1">
        <f t="array" ref="CJ50">_xlfn.IFS(AND($U50&lt;&gt;"",Y50&lt;&gt;""),ABS($U50-Y50),AND($U50="",Y50=""),"",OR($U50&lt;&gt;"",Y50&lt;&gt;""),"-")</f>
        <v>#N/A</v>
      </c>
      <c r="CK50" s="120" t="e" cm="1">
        <f t="array" ref="CK50">_xlfn.IFS(AND($U50&lt;&gt;"",Z50&lt;&gt;""),ABS($U50-Z50),AND($U50="",Z50=""),"",OR($U50&lt;&gt;"",Z50&lt;&gt;""),"-")</f>
        <v>#N/A</v>
      </c>
      <c r="CL50" s="120" t="e" cm="1">
        <f t="array" ref="CL50">_xlfn.IFS(AND($U50&lt;&gt;"",AA50&lt;&gt;""),ABS($U50-AA50),AND($U50="",AA50=""),"",OR($U50&lt;&gt;"",AA50&lt;&gt;""),"-")</f>
        <v>#N/A</v>
      </c>
      <c r="CM50" s="121" t="e" cm="1">
        <f t="array" ref="CM50">_xlfn.IFS(AND($V50&lt;&gt;"",W50&lt;&gt;""),ABS($V50-W50),AND($V50="",W50=""),"",OR($V50&lt;&gt;"",W50&lt;&gt;""),"-")</f>
        <v>#N/A</v>
      </c>
      <c r="CN50" s="120" t="e" cm="1">
        <f t="array" ref="CN50">_xlfn.IFS(AND($V50&lt;&gt;"",X50&lt;&gt;""),ABS($V50-X50),AND($V50="",X50=""),"",OR($V50&lt;&gt;"",X50&lt;&gt;""),"-")</f>
        <v>#N/A</v>
      </c>
      <c r="CO50" s="120" t="e" cm="1">
        <f t="array" ref="CO50">_xlfn.IFS(AND($V50&lt;&gt;"",Y50&lt;&gt;""),ABS($V50-Y50),AND($V50="",Y50=""),"",OR($V50&lt;&gt;"",Y50&lt;&gt;""),"-")</f>
        <v>#N/A</v>
      </c>
      <c r="CP50" s="120" t="e" cm="1">
        <f t="array" ref="CP50">_xlfn.IFS(AND($V50&lt;&gt;"",Z50&lt;&gt;""),ABS($V50-Z50),AND($V50="",Z50=""),"",OR($V50&lt;&gt;"",Z50&lt;&gt;""),"-")</f>
        <v>#N/A</v>
      </c>
      <c r="CQ50" s="120" t="e" cm="1">
        <f t="array" ref="CQ50">_xlfn.IFS(AND($V50&lt;&gt;"",AA50&lt;&gt;""),ABS($V50-AA50),AND($V50="",AA50=""),"",OR($V50&lt;&gt;"",AA50&lt;&gt;""),"-")</f>
        <v>#N/A</v>
      </c>
      <c r="CR50" s="121" t="e" cm="1">
        <f t="array" ref="CR50">_xlfn.IFS(AND($W50&lt;&gt;"",X50&lt;&gt;""),ABS($W50-X50),AND($W50="",X50=""),"",OR($W50&lt;&gt;"",X50&lt;&gt;""),"-")</f>
        <v>#N/A</v>
      </c>
      <c r="CS50" s="120" t="e" cm="1">
        <f t="array" ref="CS50">_xlfn.IFS(AND($W50&lt;&gt;"",Y50&lt;&gt;""),ABS($W50-Y50),AND($W50="",Y50=""),"",OR($W50&lt;&gt;"",Y50&lt;&gt;""),"-")</f>
        <v>#N/A</v>
      </c>
      <c r="CT50" s="120" t="e" cm="1">
        <f t="array" ref="CT50">_xlfn.IFS(AND($W50&lt;&gt;"",Z50&lt;&gt;""),ABS($W50-Z50),AND($W50="",Z50=""),"",OR($W50&lt;&gt;"",Z50&lt;&gt;""),"-")</f>
        <v>#N/A</v>
      </c>
      <c r="CU50" s="120" t="e" cm="1">
        <f t="array" ref="CU50">_xlfn.IFS(AND($W50&lt;&gt;"",AA50&lt;&gt;""),ABS($W50-AA50),AND($W50="",AA50=""),"",OR($W50&lt;&gt;"",AA50&lt;&gt;""),"-")</f>
        <v>#N/A</v>
      </c>
      <c r="CV50" s="121" t="e" cm="1">
        <f t="array" ref="CV50">_xlfn.IFS(AND($X50&lt;&gt;"",Y50&lt;&gt;""),ABS($X50-Y50),AND($X50="",Y50=""),"",OR($X50&lt;&gt;"",Y50&lt;&gt;""),"-")</f>
        <v>#N/A</v>
      </c>
      <c r="CW50" s="120" t="e" cm="1">
        <f t="array" ref="CW50">_xlfn.IFS(AND($X50&lt;&gt;"",Z50&lt;&gt;""),ABS($X50-Z50),AND($X50="",Z50=""),"",OR($X50&lt;&gt;"",Z50&lt;&gt;""),"-")</f>
        <v>#N/A</v>
      </c>
      <c r="CX50" s="120" t="e" cm="1">
        <f t="array" ref="CX50">_xlfn.IFS(AND($X50&lt;&gt;"",AA50&lt;&gt;""),ABS($X50-AA50),AND($X50="",AA50=""),"",OR($X50&lt;&gt;"",AA50&lt;&gt;""),"-")</f>
        <v>#N/A</v>
      </c>
      <c r="CY50" s="121" t="e" cm="1">
        <f t="array" ref="CY50">_xlfn.IFS(AND($Y50&lt;&gt;"",Z50&lt;&gt;""),ABS($Y50-Z50),AND($Y50="",Z50=""),"",OR($Y50&lt;&gt;"",Z50&lt;&gt;""),"-")</f>
        <v>#N/A</v>
      </c>
      <c r="CZ50" s="120" t="e" cm="1">
        <f t="array" ref="CZ50">_xlfn.IFS(AND($Y50&lt;&gt;"",AA50&lt;&gt;""),ABS($Y50-AA50),AND($Y50="",AA50=""),"",OR($Y50&lt;&gt;"",AA50&lt;&gt;""),"-")</f>
        <v>#N/A</v>
      </c>
      <c r="DA50" s="121" t="e" cm="1">
        <f t="array" ref="DA50">_xlfn.IFS(AND($Z50&lt;&gt;"",AA50&lt;&gt;""),ABS($Z50-AA50),AND($Z50="",AA50=""),"",OR($Z50&lt;&gt;"",AA50&lt;&gt;""),"-")</f>
        <v>#N/A</v>
      </c>
    </row>
    <row r="51" spans="1:105" x14ac:dyDescent="0.2">
      <c r="A51" s="260" t="s">
        <v>101</v>
      </c>
      <c r="B51" s="259" t="e">
        <f>VLOOKUP($A51,Merged_couplings!$B:$BU,MATCH(B$1,Merged_couplings!$B$1:$BU$1,0),FALSE)</f>
        <v>#N/A</v>
      </c>
      <c r="C51" s="258" t="e">
        <f>VLOOKUP($A51,Merged_couplings!$B:$BU,MATCH(C$1,Merged_couplings!$B$1:$BU$1,0),FALSE)</f>
        <v>#N/A</v>
      </c>
      <c r="D51" s="258" t="e">
        <f>VLOOKUP($A51,Merged_couplings!$B:$BU,MATCH(D$1,Merged_couplings!$B$1:$BU$1,0),FALSE)</f>
        <v>#N/A</v>
      </c>
      <c r="E51" s="258" t="e">
        <f>VLOOKUP($A51,Merged_couplings!$B:$BU,MATCH(E$1,Merged_couplings!$B$1:$BU$1,0),FALSE)</f>
        <v>#N/A</v>
      </c>
      <c r="F51" s="258" t="e">
        <f>VLOOKUP($A51,Merged_couplings!$B:$BU,MATCH(F$1,Merged_couplings!$B$1:$BU$1,0),FALSE)</f>
        <v>#N/A</v>
      </c>
      <c r="G51" s="258" t="e">
        <f>VLOOKUP($A51,Merged_couplings!$B:$BU,MATCH(G$1,Merged_couplings!$B$1:$BU$1,0),FALSE)</f>
        <v>#N/A</v>
      </c>
      <c r="H51" s="258" t="e">
        <f>VLOOKUP($A51,Merged_couplings!$B:$BU,MATCH(H$1,Merged_couplings!$B$1:$BU$1,0),FALSE)</f>
        <v>#N/A</v>
      </c>
      <c r="I51" s="258" t="e">
        <f>VLOOKUP($A51,Merged_couplings!$B:$BU,MATCH(I$1,Merged_couplings!$B$1:$BU$1,0),FALSE)</f>
        <v>#N/A</v>
      </c>
      <c r="J51" s="258" t="e">
        <f>VLOOKUP($A51,Merged_couplings!$B:$BU,MATCH(J$1,Merged_couplings!$B$1:$BU$1,0),FALSE)</f>
        <v>#N/A</v>
      </c>
      <c r="K51" s="258" t="e">
        <f>VLOOKUP($A51,Merged_couplings!$B:$BU,MATCH(K$1,Merged_couplings!$B$1:$BU$1,0),FALSE)</f>
        <v>#N/A</v>
      </c>
      <c r="L51" s="258" t="e">
        <f>VLOOKUP($A51,Merged_couplings!$B:$BU,MATCH(L$1,Merged_couplings!$B$1:$BU$1,0),FALSE)</f>
        <v>#N/A</v>
      </c>
      <c r="M51" s="258" t="e">
        <f>VLOOKUP($A51,Merged_couplings!$B:$BU,MATCH(M$1,Merged_couplings!$B$1:$BU$1,0),FALSE)</f>
        <v>#N/A</v>
      </c>
      <c r="N51" s="258" t="e">
        <f>VLOOKUP($A51,Merged_couplings!$B:$BU,MATCH(N$1,Merged_couplings!$B$1:$BU$1,0),FALSE)</f>
        <v>#N/A</v>
      </c>
      <c r="O51" s="121" t="e">
        <f>IF(OR(B51="BIG",B51="BI-",B51="-IG"),VLOOKUP($A51,Merged_couplings!$B:$BU,MATCH(O$1,Merged_couplings!$B$1:$BU$1,0),FALSE),"")</f>
        <v>#N/A</v>
      </c>
      <c r="P51" s="120" t="e">
        <f>IF(OR(C51="BIG",C51="BI-",C51="-IG"),VLOOKUP($A51,Merged_couplings!$B:$BU,MATCH(P$1,Merged_couplings!$B$1:$BU$1,0),FALSE),"")</f>
        <v>#N/A</v>
      </c>
      <c r="Q51" s="120" t="e">
        <f>IF(OR(D51="BIG",D51="BI-",D51="-IG"),VLOOKUP($A51,Merged_couplings!$B:$BU,MATCH(Q$1,Merged_couplings!$B$1:$BU$1,0),FALSE),"")</f>
        <v>#N/A</v>
      </c>
      <c r="R51" s="120" t="e">
        <f t="shared" si="4"/>
        <v>#N/A</v>
      </c>
      <c r="S51" s="120" t="e">
        <f t="shared" si="4"/>
        <v>#N/A</v>
      </c>
      <c r="T51" s="120" t="e">
        <f t="shared" si="4"/>
        <v>#N/A</v>
      </c>
      <c r="U51" s="120" t="e">
        <f>IF(OR(H51="BIG",H51="BI-",H51="-IG"),VLOOKUP($A51,Merged_couplings!$B:$BU,MATCH(U$1,Merged_couplings!$B$1:$BU$1,0),FALSE),"")</f>
        <v>#N/A</v>
      </c>
      <c r="V51" s="120" t="e">
        <f>IF(OR(I51="BIG",I51="BI-",I51="-IG"),VLOOKUP($A51,Merged_couplings!$B:$BU,MATCH(V$1,Merged_couplings!$B$1:$BU$1,0),FALSE),"")</f>
        <v>#N/A</v>
      </c>
      <c r="W51" s="120" t="e">
        <f t="shared" si="3"/>
        <v>#N/A</v>
      </c>
      <c r="X51" s="120" t="e">
        <f>IF(OR(K51="BIG",K51="BI-",K51="-IG"),VLOOKUP($A51,Merged_couplings!$B:$BU,MATCH(X$1,Merged_couplings!$B$1:$BU$1,0),FALSE),"")</f>
        <v>#N/A</v>
      </c>
      <c r="Y51" s="120" t="e">
        <f>IF(OR(L51="BIG",L51="BI-",L51="-IG"),VLOOKUP($A51,Merged_couplings!$B:$BU,MATCH(Y$1,Merged_couplings!$B$1:$BU$1,0),FALSE),"")</f>
        <v>#N/A</v>
      </c>
      <c r="Z51" s="120" t="e">
        <f>IF(OR(M51="BIG",M51="BI-",M51="-IG"),VLOOKUP($A51,Merged_couplings!$B:$BU,MATCH(Z$1,Merged_couplings!$B$1:$BU$1,0),FALSE),"")</f>
        <v>#N/A</v>
      </c>
      <c r="AA51" s="120" t="e">
        <f>IF(OR(N51="BIG",N51="BI-",N51="-IG"),VLOOKUP($A51,Merged_couplings!$B:$BU,MATCH(AA$1,Merged_couplings!$B$1:$BU$1,0),FALSE),"")</f>
        <v>#N/A</v>
      </c>
      <c r="AB51" s="123" t="e" cm="1">
        <f t="array" ref="AB51">_xlfn.IFS(AND($O51&lt;&gt;"",P51&lt;&gt;""),ABS($O51-P51),AND($O51="",P51=""),"",OR($O51&lt;&gt;"",P51&lt;&gt;""),"-")</f>
        <v>#N/A</v>
      </c>
      <c r="AC51" s="122" t="e" cm="1">
        <f t="array" ref="AC51">_xlfn.IFS(AND($O51&lt;&gt;"",Q51&lt;&gt;""),ABS($O51-Q51),AND($O51="",Q51=""),"",OR($O51&lt;&gt;"",Q51&lt;&gt;""),"-")</f>
        <v>#N/A</v>
      </c>
      <c r="AD51" s="122" t="e" cm="1">
        <f t="array" ref="AD51">_xlfn.IFS(AND($O51&lt;&gt;"",R51&lt;&gt;""),ABS($O51-R51),AND($O51="",R51=""),"",OR($O51&lt;&gt;"",R51&lt;&gt;""),"-")</f>
        <v>#N/A</v>
      </c>
      <c r="AE51" s="122" t="e" cm="1">
        <f t="array" ref="AE51">_xlfn.IFS(AND($O51&lt;&gt;"",S51&lt;&gt;""),ABS($O51-S51),AND($O51="",S51=""),"",OR($O51&lt;&gt;"",S51&lt;&gt;""),"-")</f>
        <v>#N/A</v>
      </c>
      <c r="AF51" s="122" t="e" cm="1">
        <f t="array" ref="AF51">_xlfn.IFS(AND($O51&lt;&gt;"",T51&lt;&gt;""),ABS($O51-T51),AND($O51="",T51=""),"",OR($O51&lt;&gt;"",T51&lt;&gt;""),"-")</f>
        <v>#N/A</v>
      </c>
      <c r="AG51" s="122" t="e" cm="1">
        <f t="array" ref="AG51">_xlfn.IFS(AND($O51&lt;&gt;"",U51&lt;&gt;""),ABS($O51-U51),AND($O51="",U51=""),"",OR($O51&lt;&gt;"",U51&lt;&gt;""),"-")</f>
        <v>#N/A</v>
      </c>
      <c r="AH51" s="122" t="e" cm="1">
        <f t="array" ref="AH51">_xlfn.IFS(AND($O51&lt;&gt;"",V51&lt;&gt;""),ABS($O51-V51),AND($O51="",V51=""),"",OR($O51&lt;&gt;"",V51&lt;&gt;""),"-")</f>
        <v>#N/A</v>
      </c>
      <c r="AI51" s="122" t="e" cm="1">
        <f t="array" ref="AI51">_xlfn.IFS(AND($O51&lt;&gt;"",W51&lt;&gt;""),ABS($O51-W51),AND($O51="",W51=""),"",OR($O51&lt;&gt;"",W51&lt;&gt;""),"-")</f>
        <v>#N/A</v>
      </c>
      <c r="AJ51" s="122" t="e" cm="1">
        <f t="array" ref="AJ51">_xlfn.IFS(AND($O51&lt;&gt;"",X51&lt;&gt;""),ABS($O51-X51),AND($O51="",X51=""),"",OR($O51&lt;&gt;"",X51&lt;&gt;""),"-")</f>
        <v>#N/A</v>
      </c>
      <c r="AK51" s="122" t="e" cm="1">
        <f t="array" ref="AK51">_xlfn.IFS(AND($O51&lt;&gt;"",Y51&lt;&gt;""),ABS($O51-Y51),AND($O51="",Y51=""),"",OR($O51&lt;&gt;"",Y51&lt;&gt;""),"-")</f>
        <v>#N/A</v>
      </c>
      <c r="AL51" s="122" t="e" cm="1">
        <f t="array" ref="AL51">_xlfn.IFS(AND($O51&lt;&gt;"",Z51&lt;&gt;""),ABS($O51-Z51),AND($O51="",Z51=""),"",OR($O51&lt;&gt;"",Z51&lt;&gt;""),"-")</f>
        <v>#N/A</v>
      </c>
      <c r="AM51" s="122" t="e" cm="1">
        <f t="array" ref="AM51">_xlfn.IFS(AND($O51&lt;&gt;"",AA51&lt;&gt;""),ABS($O51-AA51),AND($O51="",AA51=""),"",OR($O51&lt;&gt;"",AA51&lt;&gt;""),"-")</f>
        <v>#N/A</v>
      </c>
      <c r="AN51" s="121" t="e" cm="1">
        <f t="array" ref="AN51">_xlfn.IFS(AND($P51&lt;&gt;"",Q51&lt;&gt;""),ABS($P51-Q51),AND($P51="",Q51=""),"",OR($P51&lt;&gt;"",Q51&lt;&gt;""),"-")</f>
        <v>#N/A</v>
      </c>
      <c r="AO51" s="120" t="e" cm="1">
        <f t="array" ref="AO51">_xlfn.IFS(AND($P51&lt;&gt;"",R51&lt;&gt;""),ABS($P51-R51),AND($P51="",R51=""),"",OR($P51&lt;&gt;"",R51&lt;&gt;""),"-")</f>
        <v>#N/A</v>
      </c>
      <c r="AP51" s="120" t="e" cm="1">
        <f t="array" ref="AP51">_xlfn.IFS(AND($P51&lt;&gt;"",S51&lt;&gt;""),ABS($P51-S51),AND($P51="",S51=""),"",OR($P51&lt;&gt;"",S51&lt;&gt;""),"-")</f>
        <v>#N/A</v>
      </c>
      <c r="AQ51" s="120" t="e" cm="1">
        <f t="array" ref="AQ51">_xlfn.IFS(AND($P51&lt;&gt;"",T51&lt;&gt;""),ABS($P51-T51),AND($P51="",T51=""),"",OR($P51&lt;&gt;"",T51&lt;&gt;""),"-")</f>
        <v>#N/A</v>
      </c>
      <c r="AR51" s="120" t="e" cm="1">
        <f t="array" ref="AR51">_xlfn.IFS(AND($P51&lt;&gt;"",U51&lt;&gt;""),ABS($P51-U51),AND($P51="",U51=""),"",OR($P51&lt;&gt;"",U51&lt;&gt;""),"-")</f>
        <v>#N/A</v>
      </c>
      <c r="AS51" s="120" t="e" cm="1">
        <f t="array" ref="AS51">_xlfn.IFS(AND($P51&lt;&gt;"",V51&lt;&gt;""),ABS($P51-V51),AND($P51="",V51=""),"",OR($P51&lt;&gt;"",V51&lt;&gt;""),"-")</f>
        <v>#N/A</v>
      </c>
      <c r="AT51" s="120" t="e" cm="1">
        <f t="array" ref="AT51">_xlfn.IFS(AND($P51&lt;&gt;"",W51&lt;&gt;""),ABS($P51-W51),AND($P51="",W51=""),"",OR($P51&lt;&gt;"",W51&lt;&gt;""),"-")</f>
        <v>#N/A</v>
      </c>
      <c r="AU51" s="120" t="e" cm="1">
        <f t="array" ref="AU51">_xlfn.IFS(AND($P51&lt;&gt;"",X51&lt;&gt;""),ABS($P51-X51),AND($P51="",X51=""),"",OR($P51&lt;&gt;"",X51&lt;&gt;""),"-")</f>
        <v>#N/A</v>
      </c>
      <c r="AV51" s="120" t="e" cm="1">
        <f t="array" ref="AV51">_xlfn.IFS(AND($P51&lt;&gt;"",Y51&lt;&gt;""),ABS($P51-Y51),AND($P51="",Y51=""),"",OR($P51&lt;&gt;"",Y51&lt;&gt;""),"-")</f>
        <v>#N/A</v>
      </c>
      <c r="AW51" s="120" t="e" cm="1">
        <f t="array" ref="AW51">_xlfn.IFS(AND($P51&lt;&gt;"",Z51&lt;&gt;""),ABS($P51-Z51),AND($P51="",Z51=""),"",OR($P51&lt;&gt;"",Z51&lt;&gt;""),"-")</f>
        <v>#N/A</v>
      </c>
      <c r="AX51" s="120" t="e" cm="1">
        <f t="array" ref="AX51">_xlfn.IFS(AND($P51&lt;&gt;"",AA51&lt;&gt;""),ABS($P51-AA51),AND($P51="",AA51=""),"",OR($P51&lt;&gt;"",AA51&lt;&gt;""),"-")</f>
        <v>#N/A</v>
      </c>
      <c r="AY51" s="121" t="e" cm="1">
        <f t="array" ref="AY51">_xlfn.IFS(AND($Q51&lt;&gt;"",R51&lt;&gt;""),ABS($Q51-R51),AND($Q51="",R51=""),"",OR($Q51&lt;&gt;"",R51&lt;&gt;""),"-")</f>
        <v>#N/A</v>
      </c>
      <c r="AZ51" s="334" t="e" cm="1">
        <f t="array" ref="AZ51">_xlfn.IFS(AND($Q51&lt;&gt;"",S51&lt;&gt;""),ABS($Q51-S51),AND($Q51="",S51=""),"",OR($Q51&lt;&gt;"",S51&lt;&gt;""),"-")</f>
        <v>#N/A</v>
      </c>
      <c r="BA51" s="334" t="e" cm="1">
        <f t="array" ref="BA51">_xlfn.IFS(AND($Q51&lt;&gt;"",T51&lt;&gt;""),ABS($Q51-T51),AND($Q51="",T51=""),"",OR($Q51&lt;&gt;"",T51&lt;&gt;""),"-")</f>
        <v>#N/A</v>
      </c>
      <c r="BB51" s="120" t="e" cm="1">
        <f t="array" ref="BB51">_xlfn.IFS(AND($Q51&lt;&gt;"",U51&lt;&gt;""),ABS($Q51-U51),AND($Q51="",U51=""),"",OR($Q51&lt;&gt;"",U51&lt;&gt;""),"-")</f>
        <v>#N/A</v>
      </c>
      <c r="BC51" s="120" t="e" cm="1">
        <f t="array" ref="BC51">_xlfn.IFS(AND($Q51&lt;&gt;"",V51&lt;&gt;""),ABS($Q51-V51),AND($Q51="",V51=""),"",OR($Q51&lt;&gt;"",V51&lt;&gt;""),"-")</f>
        <v>#N/A</v>
      </c>
      <c r="BD51" s="120" t="e" cm="1">
        <f t="array" ref="BD51">_xlfn.IFS(AND($Q51&lt;&gt;"",W51&lt;&gt;""),ABS($Q51-W51),AND($Q51="",W51=""),"",OR($Q51&lt;&gt;"",W51&lt;&gt;""),"-")</f>
        <v>#N/A</v>
      </c>
      <c r="BE51" s="120" t="e" cm="1">
        <f t="array" ref="BE51">_xlfn.IFS(AND($Q51&lt;&gt;"",X51&lt;&gt;""),ABS($Q51-X51),AND($Q51="",X51=""),"",OR($Q51&lt;&gt;"",X51&lt;&gt;""),"-")</f>
        <v>#N/A</v>
      </c>
      <c r="BF51" s="120" t="e" cm="1">
        <f t="array" ref="BF51">_xlfn.IFS(AND($Q51&lt;&gt;"",Y51&lt;&gt;""),ABS($Q51-Y51),AND($Q51="",Y51=""),"",OR($Q51&lt;&gt;"",Y51&lt;&gt;""),"-")</f>
        <v>#N/A</v>
      </c>
      <c r="BG51" s="120" t="e" cm="1">
        <f t="array" ref="BG51">_xlfn.IFS(AND($Q51&lt;&gt;"",Z51&lt;&gt;""),ABS($Q51-Z51),AND($Q51="",Z51=""),"",OR($Q51&lt;&gt;"",Z51&lt;&gt;""),"-")</f>
        <v>#N/A</v>
      </c>
      <c r="BH51" s="120" t="e" cm="1">
        <f t="array" ref="BH51">_xlfn.IFS(AND($Q51&lt;&gt;"",AA51&lt;&gt;""),ABS($Q51-AA51),AND($Q51="",AA51=""),"",OR($Q51&lt;&gt;"",AA51&lt;&gt;""),"-")</f>
        <v>#N/A</v>
      </c>
      <c r="BI51" s="121" t="e" cm="1">
        <f t="array" ref="BI51">_xlfn.IFS(AND($R51&lt;&gt;"",S51&lt;&gt;""),ABS($R51-S51),AND($R51="",S51=""),"",OR($R51&lt;&gt;"",S51&lt;&gt;""),"-")</f>
        <v>#N/A</v>
      </c>
      <c r="BJ51" s="120" t="e" cm="1">
        <f t="array" ref="BJ51">_xlfn.IFS(AND($R51&lt;&gt;"",T51&lt;&gt;""),ABS($R51-T51),AND($R51="",T51=""),"",OR($R51&lt;&gt;"",T51&lt;&gt;""),"-")</f>
        <v>#N/A</v>
      </c>
      <c r="BK51" s="334" t="e" cm="1">
        <f t="array" ref="BK51">_xlfn.IFS(AND($R51&lt;&gt;"",U51&lt;&gt;""),ABS($R51-U51),AND($R51="",U51=""),"",OR($R51&lt;&gt;"",U51&lt;&gt;""),"-")</f>
        <v>#N/A</v>
      </c>
      <c r="BL51" s="120" t="e" cm="1">
        <f t="array" ref="BL51">_xlfn.IFS(AND($R51&lt;&gt;"",V51&lt;&gt;""),ABS($R51-V51),AND($R51="",V51=""),"",OR($R51&lt;&gt;"",V51&lt;&gt;""),"-")</f>
        <v>#N/A</v>
      </c>
      <c r="BM51" s="120" t="e" cm="1">
        <f t="array" ref="BM51">_xlfn.IFS(AND($R51&lt;&gt;"",W51&lt;&gt;""),ABS($R51-W51),AND($R51="",W51=""),"",OR($R51&lt;&gt;"",W51&lt;&gt;""),"-")</f>
        <v>#N/A</v>
      </c>
      <c r="BN51" s="120" t="e" cm="1">
        <f t="array" ref="BN51">_xlfn.IFS(AND($R51&lt;&gt;"",X51&lt;&gt;""),ABS($R51-X51),AND($R51="",X51=""),"",OR($R51&lt;&gt;"",X51&lt;&gt;""),"-")</f>
        <v>#N/A</v>
      </c>
      <c r="BO51" s="120" t="e" cm="1">
        <f t="array" ref="BO51">_xlfn.IFS(AND($R51&lt;&gt;"",Y51&lt;&gt;""),ABS($R51-Y51),AND($R51="",Y51=""),"",OR($R51&lt;&gt;"",Y51&lt;&gt;""),"-")</f>
        <v>#N/A</v>
      </c>
      <c r="BP51" s="120" t="e" cm="1">
        <f t="array" ref="BP51">_xlfn.IFS(AND($R51&lt;&gt;"",Z51&lt;&gt;""),ABS($R51-Z51),AND($R51="",Z51=""),"",OR($R51&lt;&gt;"",Z51&lt;&gt;""),"-")</f>
        <v>#N/A</v>
      </c>
      <c r="BQ51" s="120" t="e" cm="1">
        <f t="array" ref="BQ51">_xlfn.IFS(AND($R51&lt;&gt;"",AA51&lt;&gt;""),ABS($R51-AA51),AND($R51="",AA51=""),"",OR($R51&lt;&gt;"",AA51&lt;&gt;""),"-")</f>
        <v>#N/A</v>
      </c>
      <c r="BR51" s="121" t="e" cm="1">
        <f t="array" ref="BR51">_xlfn.IFS(AND($S51&lt;&gt;"",T51&lt;&gt;""),ABS($S51-T51),AND($S51="",T51=""),"",OR($S51&lt;&gt;"",T51&lt;&gt;""),"-")</f>
        <v>#N/A</v>
      </c>
      <c r="BS51" s="334" t="e" cm="1">
        <f t="array" ref="BS51">_xlfn.IFS(AND($S51&lt;&gt;"",U51&lt;&gt;""),ABS($S51-U51),AND($S51="",U51=""),"",OR($S51&lt;&gt;"",U51&lt;&gt;""),"-")</f>
        <v>#N/A</v>
      </c>
      <c r="BT51" s="120" t="e" cm="1">
        <f t="array" ref="BT51">_xlfn.IFS(AND($S51&lt;&gt;"",V51&lt;&gt;""),ABS($S51-V51),AND($S51="",V51=""),"",OR($S51&lt;&gt;"",V51&lt;&gt;""),"-")</f>
        <v>#N/A</v>
      </c>
      <c r="BU51" s="120" t="e" cm="1">
        <f t="array" ref="BU51">_xlfn.IFS(AND($S51&lt;&gt;"",W51&lt;&gt;""),ABS($S51-W51),AND($S51="",W51=""),"",OR($S51&lt;&gt;"",W51&lt;&gt;""),"-")</f>
        <v>#N/A</v>
      </c>
      <c r="BV51" s="120" t="e" cm="1">
        <f t="array" ref="BV51">_xlfn.IFS(AND($S51&lt;&gt;"",X51&lt;&gt;""),ABS($S51-X51),AND($S51="",X51=""),"",OR($S51&lt;&gt;"",X51&lt;&gt;""),"-")</f>
        <v>#N/A</v>
      </c>
      <c r="BW51" s="120" t="e" cm="1">
        <f t="array" ref="BW51">_xlfn.IFS(AND($S51&lt;&gt;"",Y51&lt;&gt;""),ABS($S51-Y51),AND($S51="",Y51=""),"",OR($S51&lt;&gt;"",Y51&lt;&gt;""),"-")</f>
        <v>#N/A</v>
      </c>
      <c r="BX51" s="120" t="e" cm="1">
        <f t="array" ref="BX51">_xlfn.IFS(AND($S51&lt;&gt;"",Z51&lt;&gt;""),ABS($S51-Z51),AND($S51="",Z51=""),"",OR($S51&lt;&gt;"",Z51&lt;&gt;""),"-")</f>
        <v>#N/A</v>
      </c>
      <c r="BY51" s="120" t="e" cm="1">
        <f t="array" ref="BY51">_xlfn.IFS(AND($S51&lt;&gt;"",AA51&lt;&gt;""),ABS($S51-AA51),AND($S51="",AA51=""),"",OR($S51&lt;&gt;"",AA51&lt;&gt;""),"-")</f>
        <v>#N/A</v>
      </c>
      <c r="BZ51" s="121" t="e" cm="1">
        <f t="array" ref="BZ51">_xlfn.IFS(AND($T51&lt;&gt;"",U51&lt;&gt;""),ABS($T51-U51),AND($T51="",U51=""),"",OR($T51&lt;&gt;"",U51&lt;&gt;""),"-")</f>
        <v>#N/A</v>
      </c>
      <c r="CA51" s="120" t="e" cm="1">
        <f t="array" ref="CA51">_xlfn.IFS(AND($T51&lt;&gt;"",V51&lt;&gt;""),ABS($T51-V51),AND($T51="",V51=""),"",OR($T51&lt;&gt;"",V51&lt;&gt;""),"-")</f>
        <v>#N/A</v>
      </c>
      <c r="CB51" s="120" t="e" cm="1">
        <f t="array" ref="CB51">_xlfn.IFS(AND($T51&lt;&gt;"",W51&lt;&gt;""),ABS($T51-W51),AND($T51="",W51=""),"",OR($T51&lt;&gt;"",W51&lt;&gt;""),"-")</f>
        <v>#N/A</v>
      </c>
      <c r="CC51" s="120" t="e" cm="1">
        <f t="array" ref="CC51">_xlfn.IFS(AND($T51&lt;&gt;"",X51&lt;&gt;""),ABS($T51-X51),AND($T51="",X51=""),"",OR($T51&lt;&gt;"",X51&lt;&gt;""),"-")</f>
        <v>#N/A</v>
      </c>
      <c r="CD51" s="120" t="e" cm="1">
        <f t="array" ref="CD51">_xlfn.IFS(AND($T51&lt;&gt;"",Y51&lt;&gt;""),ABS($T51-Y51),AND($T51="",Y51=""),"",OR($T51&lt;&gt;"",Y51&lt;&gt;""),"-")</f>
        <v>#N/A</v>
      </c>
      <c r="CE51" s="120" t="e" cm="1">
        <f t="array" ref="CE51">_xlfn.IFS(AND($T51&lt;&gt;"",Z51&lt;&gt;""),ABS($T51-Z51),AND($T51="",Z51=""),"",OR($T51&lt;&gt;"",Z51&lt;&gt;""),"-")</f>
        <v>#N/A</v>
      </c>
      <c r="CF51" s="120" t="e" cm="1">
        <f t="array" ref="CF51">_xlfn.IFS(AND($T51&lt;&gt;"",AA51&lt;&gt;""),ABS($T51-AA51),AND($T51="",AA51=""),"",OR($T51&lt;&gt;"",AA51&lt;&gt;""),"-")</f>
        <v>#N/A</v>
      </c>
      <c r="CG51" s="121" t="e" cm="1">
        <f t="array" ref="CG51">_xlfn.IFS(AND($U51&lt;&gt;"",V51&lt;&gt;""),ABS($U51-V51),AND($U51="",V51=""),"",OR($U51&lt;&gt;"",V51&lt;&gt;""),"-")</f>
        <v>#N/A</v>
      </c>
      <c r="CH51" s="120" t="e" cm="1">
        <f t="array" ref="CH51">_xlfn.IFS(AND($U51&lt;&gt;"",W51&lt;&gt;""),ABS($U51-W51),AND($U51="",W51=""),"",OR($U51&lt;&gt;"",W51&lt;&gt;""),"-")</f>
        <v>#N/A</v>
      </c>
      <c r="CI51" s="120" t="e" cm="1">
        <f t="array" ref="CI51">_xlfn.IFS(AND($U51&lt;&gt;"",X51&lt;&gt;""),ABS($U51-X51),AND($U51="",X51=""),"",OR($U51&lt;&gt;"",X51&lt;&gt;""),"-")</f>
        <v>#N/A</v>
      </c>
      <c r="CJ51" s="120" t="e" cm="1">
        <f t="array" ref="CJ51">_xlfn.IFS(AND($U51&lt;&gt;"",Y51&lt;&gt;""),ABS($U51-Y51),AND($U51="",Y51=""),"",OR($U51&lt;&gt;"",Y51&lt;&gt;""),"-")</f>
        <v>#N/A</v>
      </c>
      <c r="CK51" s="120" t="e" cm="1">
        <f t="array" ref="CK51">_xlfn.IFS(AND($U51&lt;&gt;"",Z51&lt;&gt;""),ABS($U51-Z51),AND($U51="",Z51=""),"",OR($U51&lt;&gt;"",Z51&lt;&gt;""),"-")</f>
        <v>#N/A</v>
      </c>
      <c r="CL51" s="120" t="e" cm="1">
        <f t="array" ref="CL51">_xlfn.IFS(AND($U51&lt;&gt;"",AA51&lt;&gt;""),ABS($U51-AA51),AND($U51="",AA51=""),"",OR($U51&lt;&gt;"",AA51&lt;&gt;""),"-")</f>
        <v>#N/A</v>
      </c>
      <c r="CM51" s="121" t="e" cm="1">
        <f t="array" ref="CM51">_xlfn.IFS(AND($V51&lt;&gt;"",W51&lt;&gt;""),ABS($V51-W51),AND($V51="",W51=""),"",OR($V51&lt;&gt;"",W51&lt;&gt;""),"-")</f>
        <v>#N/A</v>
      </c>
      <c r="CN51" s="120" t="e" cm="1">
        <f t="array" ref="CN51">_xlfn.IFS(AND($V51&lt;&gt;"",X51&lt;&gt;""),ABS($V51-X51),AND($V51="",X51=""),"",OR($V51&lt;&gt;"",X51&lt;&gt;""),"-")</f>
        <v>#N/A</v>
      </c>
      <c r="CO51" s="120" t="e" cm="1">
        <f t="array" ref="CO51">_xlfn.IFS(AND($V51&lt;&gt;"",Y51&lt;&gt;""),ABS($V51-Y51),AND($V51="",Y51=""),"",OR($V51&lt;&gt;"",Y51&lt;&gt;""),"-")</f>
        <v>#N/A</v>
      </c>
      <c r="CP51" s="120" t="e" cm="1">
        <f t="array" ref="CP51">_xlfn.IFS(AND($V51&lt;&gt;"",Z51&lt;&gt;""),ABS($V51-Z51),AND($V51="",Z51=""),"",OR($V51&lt;&gt;"",Z51&lt;&gt;""),"-")</f>
        <v>#N/A</v>
      </c>
      <c r="CQ51" s="120" t="e" cm="1">
        <f t="array" ref="CQ51">_xlfn.IFS(AND($V51&lt;&gt;"",AA51&lt;&gt;""),ABS($V51-AA51),AND($V51="",AA51=""),"",OR($V51&lt;&gt;"",AA51&lt;&gt;""),"-")</f>
        <v>#N/A</v>
      </c>
      <c r="CR51" s="121" t="e" cm="1">
        <f t="array" ref="CR51">_xlfn.IFS(AND($W51&lt;&gt;"",X51&lt;&gt;""),ABS($W51-X51),AND($W51="",X51=""),"",OR($W51&lt;&gt;"",X51&lt;&gt;""),"-")</f>
        <v>#N/A</v>
      </c>
      <c r="CS51" s="120" t="e" cm="1">
        <f t="array" ref="CS51">_xlfn.IFS(AND($W51&lt;&gt;"",Y51&lt;&gt;""),ABS($W51-Y51),AND($W51="",Y51=""),"",OR($W51&lt;&gt;"",Y51&lt;&gt;""),"-")</f>
        <v>#N/A</v>
      </c>
      <c r="CT51" s="120" t="e" cm="1">
        <f t="array" ref="CT51">_xlfn.IFS(AND($W51&lt;&gt;"",Z51&lt;&gt;""),ABS($W51-Z51),AND($W51="",Z51=""),"",OR($W51&lt;&gt;"",Z51&lt;&gt;""),"-")</f>
        <v>#N/A</v>
      </c>
      <c r="CU51" s="120" t="e" cm="1">
        <f t="array" ref="CU51">_xlfn.IFS(AND($W51&lt;&gt;"",AA51&lt;&gt;""),ABS($W51-AA51),AND($W51="",AA51=""),"",OR($W51&lt;&gt;"",AA51&lt;&gt;""),"-")</f>
        <v>#N/A</v>
      </c>
      <c r="CV51" s="121" t="e" cm="1">
        <f t="array" ref="CV51">_xlfn.IFS(AND($X51&lt;&gt;"",Y51&lt;&gt;""),ABS($X51-Y51),AND($X51="",Y51=""),"",OR($X51&lt;&gt;"",Y51&lt;&gt;""),"-")</f>
        <v>#N/A</v>
      </c>
      <c r="CW51" s="120" t="e" cm="1">
        <f t="array" ref="CW51">_xlfn.IFS(AND($X51&lt;&gt;"",Z51&lt;&gt;""),ABS($X51-Z51),AND($X51="",Z51=""),"",OR($X51&lt;&gt;"",Z51&lt;&gt;""),"-")</f>
        <v>#N/A</v>
      </c>
      <c r="CX51" s="120" t="e" cm="1">
        <f t="array" ref="CX51">_xlfn.IFS(AND($X51&lt;&gt;"",AA51&lt;&gt;""),ABS($X51-AA51),AND($X51="",AA51=""),"",OR($X51&lt;&gt;"",AA51&lt;&gt;""),"-")</f>
        <v>#N/A</v>
      </c>
      <c r="CY51" s="121" t="e" cm="1">
        <f t="array" ref="CY51">_xlfn.IFS(AND($Y51&lt;&gt;"",Z51&lt;&gt;""),ABS($Y51-Z51),AND($Y51="",Z51=""),"",OR($Y51&lt;&gt;"",Z51&lt;&gt;""),"-")</f>
        <v>#N/A</v>
      </c>
      <c r="CZ51" s="120" t="e" cm="1">
        <f t="array" ref="CZ51">_xlfn.IFS(AND($Y51&lt;&gt;"",AA51&lt;&gt;""),ABS($Y51-AA51),AND($Y51="",AA51=""),"",OR($Y51&lt;&gt;"",AA51&lt;&gt;""),"-")</f>
        <v>#N/A</v>
      </c>
      <c r="DA51" s="121" t="e" cm="1">
        <f t="array" ref="DA51">_xlfn.IFS(AND($Z51&lt;&gt;"",AA51&lt;&gt;""),ABS($Z51-AA51),AND($Z51="",AA51=""),"",OR($Z51&lt;&gt;"",AA51&lt;&gt;""),"-")</f>
        <v>#N/A</v>
      </c>
    </row>
    <row r="52" spans="1:105" x14ac:dyDescent="0.2">
      <c r="A52" s="260" t="s">
        <v>102</v>
      </c>
      <c r="B52" s="259" t="e">
        <f>VLOOKUP($A52,Merged_couplings!$B:$BU,MATCH(B$1,Merged_couplings!$B$1:$BU$1,0),FALSE)</f>
        <v>#N/A</v>
      </c>
      <c r="C52" s="258" t="e">
        <f>VLOOKUP($A52,Merged_couplings!$B:$BU,MATCH(C$1,Merged_couplings!$B$1:$BU$1,0),FALSE)</f>
        <v>#N/A</v>
      </c>
      <c r="D52" s="258" t="e">
        <f>VLOOKUP($A52,Merged_couplings!$B:$BU,MATCH(D$1,Merged_couplings!$B$1:$BU$1,0),FALSE)</f>
        <v>#N/A</v>
      </c>
      <c r="E52" s="258" t="e">
        <f>VLOOKUP($A52,Merged_couplings!$B:$BU,MATCH(E$1,Merged_couplings!$B$1:$BU$1,0),FALSE)</f>
        <v>#N/A</v>
      </c>
      <c r="F52" s="258" t="e">
        <f>VLOOKUP($A52,Merged_couplings!$B:$BU,MATCH(F$1,Merged_couplings!$B$1:$BU$1,0),FALSE)</f>
        <v>#N/A</v>
      </c>
      <c r="G52" s="258" t="e">
        <f>VLOOKUP($A52,Merged_couplings!$B:$BU,MATCH(G$1,Merged_couplings!$B$1:$BU$1,0),FALSE)</f>
        <v>#N/A</v>
      </c>
      <c r="H52" s="258" t="e">
        <f>VLOOKUP($A52,Merged_couplings!$B:$BU,MATCH(H$1,Merged_couplings!$B$1:$BU$1,0),FALSE)</f>
        <v>#N/A</v>
      </c>
      <c r="I52" s="258" t="e">
        <f>VLOOKUP($A52,Merged_couplings!$B:$BU,MATCH(I$1,Merged_couplings!$B$1:$BU$1,0),FALSE)</f>
        <v>#N/A</v>
      </c>
      <c r="J52" s="258" t="e">
        <f>VLOOKUP($A52,Merged_couplings!$B:$BU,MATCH(J$1,Merged_couplings!$B$1:$BU$1,0),FALSE)</f>
        <v>#N/A</v>
      </c>
      <c r="K52" s="258" t="e">
        <f>VLOOKUP($A52,Merged_couplings!$B:$BU,MATCH(K$1,Merged_couplings!$B$1:$BU$1,0),FALSE)</f>
        <v>#N/A</v>
      </c>
      <c r="L52" s="258" t="e">
        <f>VLOOKUP($A52,Merged_couplings!$B:$BU,MATCH(L$1,Merged_couplings!$B$1:$BU$1,0),FALSE)</f>
        <v>#N/A</v>
      </c>
      <c r="M52" s="258" t="e">
        <f>VLOOKUP($A52,Merged_couplings!$B:$BU,MATCH(M$1,Merged_couplings!$B$1:$BU$1,0),FALSE)</f>
        <v>#N/A</v>
      </c>
      <c r="N52" s="258" t="e">
        <f>VLOOKUP($A52,Merged_couplings!$B:$BU,MATCH(N$1,Merged_couplings!$B$1:$BU$1,0),FALSE)</f>
        <v>#N/A</v>
      </c>
      <c r="O52" s="121" t="e">
        <f>IF(OR(B52="BIG",B52="BI-",B52="-IG"),VLOOKUP($A52,Merged_couplings!$B:$BU,MATCH(O$1,Merged_couplings!$B$1:$BU$1,0),FALSE),"")</f>
        <v>#N/A</v>
      </c>
      <c r="P52" s="120" t="e">
        <f>IF(OR(C52="BIG",C52="BI-",C52="-IG"),VLOOKUP($A52,Merged_couplings!$B:$BU,MATCH(P$1,Merged_couplings!$B$1:$BU$1,0),FALSE),"")</f>
        <v>#N/A</v>
      </c>
      <c r="Q52" s="120" t="e">
        <f>IF(OR(D52="BIG",D52="BI-",D52="-IG"),VLOOKUP($A52,Merged_couplings!$B:$BU,MATCH(Q$1,Merged_couplings!$B$1:$BU$1,0),FALSE),"")</f>
        <v>#N/A</v>
      </c>
      <c r="R52" s="120" t="e">
        <f t="shared" si="4"/>
        <v>#N/A</v>
      </c>
      <c r="S52" s="120" t="e">
        <f t="shared" si="4"/>
        <v>#N/A</v>
      </c>
      <c r="T52" s="120" t="e">
        <f t="shared" si="4"/>
        <v>#N/A</v>
      </c>
      <c r="U52" s="120" t="e">
        <f>IF(OR(H52="BIG",H52="BI-",H52="-IG"),VLOOKUP($A52,Merged_couplings!$B:$BU,MATCH(U$1,Merged_couplings!$B$1:$BU$1,0),FALSE),"")</f>
        <v>#N/A</v>
      </c>
      <c r="V52" s="120" t="e">
        <f>IF(OR(I52="BIG",I52="BI-",I52="-IG"),VLOOKUP($A52,Merged_couplings!$B:$BU,MATCH(V$1,Merged_couplings!$B$1:$BU$1,0),FALSE),"")</f>
        <v>#N/A</v>
      </c>
      <c r="W52" s="120" t="e">
        <f t="shared" si="3"/>
        <v>#N/A</v>
      </c>
      <c r="X52" s="120" t="e">
        <f>IF(OR(K52="BIG",K52="BI-",K52="-IG"),VLOOKUP($A52,Merged_couplings!$B:$BU,MATCH(X$1,Merged_couplings!$B$1:$BU$1,0),FALSE),"")</f>
        <v>#N/A</v>
      </c>
      <c r="Y52" s="120" t="e">
        <f>IF(OR(L52="BIG",L52="BI-",L52="-IG"),VLOOKUP($A52,Merged_couplings!$B:$BU,MATCH(Y$1,Merged_couplings!$B$1:$BU$1,0),FALSE),"")</f>
        <v>#N/A</v>
      </c>
      <c r="Z52" s="120" t="e">
        <f>IF(OR(M52="BIG",M52="BI-",M52="-IG"),VLOOKUP($A52,Merged_couplings!$B:$BU,MATCH(Z$1,Merged_couplings!$B$1:$BU$1,0),FALSE),"")</f>
        <v>#N/A</v>
      </c>
      <c r="AA52" s="120" t="e">
        <f>IF(OR(N52="BIG",N52="BI-",N52="-IG"),VLOOKUP($A52,Merged_couplings!$B:$BU,MATCH(AA$1,Merged_couplings!$B$1:$BU$1,0),FALSE),"")</f>
        <v>#N/A</v>
      </c>
      <c r="AB52" s="123" t="e" cm="1">
        <f t="array" ref="AB52">_xlfn.IFS(AND($O52&lt;&gt;"",P52&lt;&gt;""),ABS($O52-P52),AND($O52="",P52=""),"",OR($O52&lt;&gt;"",P52&lt;&gt;""),"-")</f>
        <v>#N/A</v>
      </c>
      <c r="AC52" s="122" t="e" cm="1">
        <f t="array" ref="AC52">_xlfn.IFS(AND($O52&lt;&gt;"",Q52&lt;&gt;""),ABS($O52-Q52),AND($O52="",Q52=""),"",OR($O52&lt;&gt;"",Q52&lt;&gt;""),"-")</f>
        <v>#N/A</v>
      </c>
      <c r="AD52" s="122" t="e" cm="1">
        <f t="array" ref="AD52">_xlfn.IFS(AND($O52&lt;&gt;"",R52&lt;&gt;""),ABS($O52-R52),AND($O52="",R52=""),"",OR($O52&lt;&gt;"",R52&lt;&gt;""),"-")</f>
        <v>#N/A</v>
      </c>
      <c r="AE52" s="122" t="e" cm="1">
        <f t="array" ref="AE52">_xlfn.IFS(AND($O52&lt;&gt;"",S52&lt;&gt;""),ABS($O52-S52),AND($O52="",S52=""),"",OR($O52&lt;&gt;"",S52&lt;&gt;""),"-")</f>
        <v>#N/A</v>
      </c>
      <c r="AF52" s="122" t="e" cm="1">
        <f t="array" ref="AF52">_xlfn.IFS(AND($O52&lt;&gt;"",T52&lt;&gt;""),ABS($O52-T52),AND($O52="",T52=""),"",OR($O52&lt;&gt;"",T52&lt;&gt;""),"-")</f>
        <v>#N/A</v>
      </c>
      <c r="AG52" s="122" t="e" cm="1">
        <f t="array" ref="AG52">_xlfn.IFS(AND($O52&lt;&gt;"",U52&lt;&gt;""),ABS($O52-U52),AND($O52="",U52=""),"",OR($O52&lt;&gt;"",U52&lt;&gt;""),"-")</f>
        <v>#N/A</v>
      </c>
      <c r="AH52" s="122" t="e" cm="1">
        <f t="array" ref="AH52">_xlfn.IFS(AND($O52&lt;&gt;"",V52&lt;&gt;""),ABS($O52-V52),AND($O52="",V52=""),"",OR($O52&lt;&gt;"",V52&lt;&gt;""),"-")</f>
        <v>#N/A</v>
      </c>
      <c r="AI52" s="122" t="e" cm="1">
        <f t="array" ref="AI52">_xlfn.IFS(AND($O52&lt;&gt;"",W52&lt;&gt;""),ABS($O52-W52),AND($O52="",W52=""),"",OR($O52&lt;&gt;"",W52&lt;&gt;""),"-")</f>
        <v>#N/A</v>
      </c>
      <c r="AJ52" s="122" t="e" cm="1">
        <f t="array" ref="AJ52">_xlfn.IFS(AND($O52&lt;&gt;"",X52&lt;&gt;""),ABS($O52-X52),AND($O52="",X52=""),"",OR($O52&lt;&gt;"",X52&lt;&gt;""),"-")</f>
        <v>#N/A</v>
      </c>
      <c r="AK52" s="122" t="e" cm="1">
        <f t="array" ref="AK52">_xlfn.IFS(AND($O52&lt;&gt;"",Y52&lt;&gt;""),ABS($O52-Y52),AND($O52="",Y52=""),"",OR($O52&lt;&gt;"",Y52&lt;&gt;""),"-")</f>
        <v>#N/A</v>
      </c>
      <c r="AL52" s="122" t="e" cm="1">
        <f t="array" ref="AL52">_xlfn.IFS(AND($O52&lt;&gt;"",Z52&lt;&gt;""),ABS($O52-Z52),AND($O52="",Z52=""),"",OR($O52&lt;&gt;"",Z52&lt;&gt;""),"-")</f>
        <v>#N/A</v>
      </c>
      <c r="AM52" s="122" t="e" cm="1">
        <f t="array" ref="AM52">_xlfn.IFS(AND($O52&lt;&gt;"",AA52&lt;&gt;""),ABS($O52-AA52),AND($O52="",AA52=""),"",OR($O52&lt;&gt;"",AA52&lt;&gt;""),"-")</f>
        <v>#N/A</v>
      </c>
      <c r="AN52" s="121" t="e" cm="1">
        <f t="array" ref="AN52">_xlfn.IFS(AND($P52&lt;&gt;"",Q52&lt;&gt;""),ABS($P52-Q52),AND($P52="",Q52=""),"",OR($P52&lt;&gt;"",Q52&lt;&gt;""),"-")</f>
        <v>#N/A</v>
      </c>
      <c r="AO52" s="120" t="e" cm="1">
        <f t="array" ref="AO52">_xlfn.IFS(AND($P52&lt;&gt;"",R52&lt;&gt;""),ABS($P52-R52),AND($P52="",R52=""),"",OR($P52&lt;&gt;"",R52&lt;&gt;""),"-")</f>
        <v>#N/A</v>
      </c>
      <c r="AP52" s="120" t="e" cm="1">
        <f t="array" ref="AP52">_xlfn.IFS(AND($P52&lt;&gt;"",S52&lt;&gt;""),ABS($P52-S52),AND($P52="",S52=""),"",OR($P52&lt;&gt;"",S52&lt;&gt;""),"-")</f>
        <v>#N/A</v>
      </c>
      <c r="AQ52" s="120" t="e" cm="1">
        <f t="array" ref="AQ52">_xlfn.IFS(AND($P52&lt;&gt;"",T52&lt;&gt;""),ABS($P52-T52),AND($P52="",T52=""),"",OR($P52&lt;&gt;"",T52&lt;&gt;""),"-")</f>
        <v>#N/A</v>
      </c>
      <c r="AR52" s="120" t="e" cm="1">
        <f t="array" ref="AR52">_xlfn.IFS(AND($P52&lt;&gt;"",U52&lt;&gt;""),ABS($P52-U52),AND($P52="",U52=""),"",OR($P52&lt;&gt;"",U52&lt;&gt;""),"-")</f>
        <v>#N/A</v>
      </c>
      <c r="AS52" s="120" t="e" cm="1">
        <f t="array" ref="AS52">_xlfn.IFS(AND($P52&lt;&gt;"",V52&lt;&gt;""),ABS($P52-V52),AND($P52="",V52=""),"",OR($P52&lt;&gt;"",V52&lt;&gt;""),"-")</f>
        <v>#N/A</v>
      </c>
      <c r="AT52" s="120" t="e" cm="1">
        <f t="array" ref="AT52">_xlfn.IFS(AND($P52&lt;&gt;"",W52&lt;&gt;""),ABS($P52-W52),AND($P52="",W52=""),"",OR($P52&lt;&gt;"",W52&lt;&gt;""),"-")</f>
        <v>#N/A</v>
      </c>
      <c r="AU52" s="120" t="e" cm="1">
        <f t="array" ref="AU52">_xlfn.IFS(AND($P52&lt;&gt;"",X52&lt;&gt;""),ABS($P52-X52),AND($P52="",X52=""),"",OR($P52&lt;&gt;"",X52&lt;&gt;""),"-")</f>
        <v>#N/A</v>
      </c>
      <c r="AV52" s="120" t="e" cm="1">
        <f t="array" ref="AV52">_xlfn.IFS(AND($P52&lt;&gt;"",Y52&lt;&gt;""),ABS($P52-Y52),AND($P52="",Y52=""),"",OR($P52&lt;&gt;"",Y52&lt;&gt;""),"-")</f>
        <v>#N/A</v>
      </c>
      <c r="AW52" s="120" t="e" cm="1">
        <f t="array" ref="AW52">_xlfn.IFS(AND($P52&lt;&gt;"",Z52&lt;&gt;""),ABS($P52-Z52),AND($P52="",Z52=""),"",OR($P52&lt;&gt;"",Z52&lt;&gt;""),"-")</f>
        <v>#N/A</v>
      </c>
      <c r="AX52" s="120" t="e" cm="1">
        <f t="array" ref="AX52">_xlfn.IFS(AND($P52&lt;&gt;"",AA52&lt;&gt;""),ABS($P52-AA52),AND($P52="",AA52=""),"",OR($P52&lt;&gt;"",AA52&lt;&gt;""),"-")</f>
        <v>#N/A</v>
      </c>
      <c r="AY52" s="121" t="e" cm="1">
        <f t="array" ref="AY52">_xlfn.IFS(AND($Q52&lt;&gt;"",R52&lt;&gt;""),ABS($Q52-R52),AND($Q52="",R52=""),"",OR($Q52&lt;&gt;"",R52&lt;&gt;""),"-")</f>
        <v>#N/A</v>
      </c>
      <c r="AZ52" s="334" t="e" cm="1">
        <f t="array" ref="AZ52">_xlfn.IFS(AND($Q52&lt;&gt;"",S52&lt;&gt;""),ABS($Q52-S52),AND($Q52="",S52=""),"",OR($Q52&lt;&gt;"",S52&lt;&gt;""),"-")</f>
        <v>#N/A</v>
      </c>
      <c r="BA52" s="334" t="e" cm="1">
        <f t="array" ref="BA52">_xlfn.IFS(AND($Q52&lt;&gt;"",T52&lt;&gt;""),ABS($Q52-T52),AND($Q52="",T52=""),"",OR($Q52&lt;&gt;"",T52&lt;&gt;""),"-")</f>
        <v>#N/A</v>
      </c>
      <c r="BB52" s="120" t="e" cm="1">
        <f t="array" ref="BB52">_xlfn.IFS(AND($Q52&lt;&gt;"",U52&lt;&gt;""),ABS($Q52-U52),AND($Q52="",U52=""),"",OR($Q52&lt;&gt;"",U52&lt;&gt;""),"-")</f>
        <v>#N/A</v>
      </c>
      <c r="BC52" s="120" t="e" cm="1">
        <f t="array" ref="BC52">_xlfn.IFS(AND($Q52&lt;&gt;"",V52&lt;&gt;""),ABS($Q52-V52),AND($Q52="",V52=""),"",OR($Q52&lt;&gt;"",V52&lt;&gt;""),"-")</f>
        <v>#N/A</v>
      </c>
      <c r="BD52" s="120" t="e" cm="1">
        <f t="array" ref="BD52">_xlfn.IFS(AND($Q52&lt;&gt;"",W52&lt;&gt;""),ABS($Q52-W52),AND($Q52="",W52=""),"",OR($Q52&lt;&gt;"",W52&lt;&gt;""),"-")</f>
        <v>#N/A</v>
      </c>
      <c r="BE52" s="120" t="e" cm="1">
        <f t="array" ref="BE52">_xlfn.IFS(AND($Q52&lt;&gt;"",X52&lt;&gt;""),ABS($Q52-X52),AND($Q52="",X52=""),"",OR($Q52&lt;&gt;"",X52&lt;&gt;""),"-")</f>
        <v>#N/A</v>
      </c>
      <c r="BF52" s="120" t="e" cm="1">
        <f t="array" ref="BF52">_xlfn.IFS(AND($Q52&lt;&gt;"",Y52&lt;&gt;""),ABS($Q52-Y52),AND($Q52="",Y52=""),"",OR($Q52&lt;&gt;"",Y52&lt;&gt;""),"-")</f>
        <v>#N/A</v>
      </c>
      <c r="BG52" s="120" t="e" cm="1">
        <f t="array" ref="BG52">_xlfn.IFS(AND($Q52&lt;&gt;"",Z52&lt;&gt;""),ABS($Q52-Z52),AND($Q52="",Z52=""),"",OR($Q52&lt;&gt;"",Z52&lt;&gt;""),"-")</f>
        <v>#N/A</v>
      </c>
      <c r="BH52" s="120" t="e" cm="1">
        <f t="array" ref="BH52">_xlfn.IFS(AND($Q52&lt;&gt;"",AA52&lt;&gt;""),ABS($Q52-AA52),AND($Q52="",AA52=""),"",OR($Q52&lt;&gt;"",AA52&lt;&gt;""),"-")</f>
        <v>#N/A</v>
      </c>
      <c r="BI52" s="121" t="e" cm="1">
        <f t="array" ref="BI52">_xlfn.IFS(AND($R52&lt;&gt;"",S52&lt;&gt;""),ABS($R52-S52),AND($R52="",S52=""),"",OR($R52&lt;&gt;"",S52&lt;&gt;""),"-")</f>
        <v>#N/A</v>
      </c>
      <c r="BJ52" s="120" t="e" cm="1">
        <f t="array" ref="BJ52">_xlfn.IFS(AND($R52&lt;&gt;"",T52&lt;&gt;""),ABS($R52-T52),AND($R52="",T52=""),"",OR($R52&lt;&gt;"",T52&lt;&gt;""),"-")</f>
        <v>#N/A</v>
      </c>
      <c r="BK52" s="334" t="e" cm="1">
        <f t="array" ref="BK52">_xlfn.IFS(AND($R52&lt;&gt;"",U52&lt;&gt;""),ABS($R52-U52),AND($R52="",U52=""),"",OR($R52&lt;&gt;"",U52&lt;&gt;""),"-")</f>
        <v>#N/A</v>
      </c>
      <c r="BL52" s="120" t="e" cm="1">
        <f t="array" ref="BL52">_xlfn.IFS(AND($R52&lt;&gt;"",V52&lt;&gt;""),ABS($R52-V52),AND($R52="",V52=""),"",OR($R52&lt;&gt;"",V52&lt;&gt;""),"-")</f>
        <v>#N/A</v>
      </c>
      <c r="BM52" s="120" t="e" cm="1">
        <f t="array" ref="BM52">_xlfn.IFS(AND($R52&lt;&gt;"",W52&lt;&gt;""),ABS($R52-W52),AND($R52="",W52=""),"",OR($R52&lt;&gt;"",W52&lt;&gt;""),"-")</f>
        <v>#N/A</v>
      </c>
      <c r="BN52" s="120" t="e" cm="1">
        <f t="array" ref="BN52">_xlfn.IFS(AND($R52&lt;&gt;"",X52&lt;&gt;""),ABS($R52-X52),AND($R52="",X52=""),"",OR($R52&lt;&gt;"",X52&lt;&gt;""),"-")</f>
        <v>#N/A</v>
      </c>
      <c r="BO52" s="120" t="e" cm="1">
        <f t="array" ref="BO52">_xlfn.IFS(AND($R52&lt;&gt;"",Y52&lt;&gt;""),ABS($R52-Y52),AND($R52="",Y52=""),"",OR($R52&lt;&gt;"",Y52&lt;&gt;""),"-")</f>
        <v>#N/A</v>
      </c>
      <c r="BP52" s="120" t="e" cm="1">
        <f t="array" ref="BP52">_xlfn.IFS(AND($R52&lt;&gt;"",Z52&lt;&gt;""),ABS($R52-Z52),AND($R52="",Z52=""),"",OR($R52&lt;&gt;"",Z52&lt;&gt;""),"-")</f>
        <v>#N/A</v>
      </c>
      <c r="BQ52" s="120" t="e" cm="1">
        <f t="array" ref="BQ52">_xlfn.IFS(AND($R52&lt;&gt;"",AA52&lt;&gt;""),ABS($R52-AA52),AND($R52="",AA52=""),"",OR($R52&lt;&gt;"",AA52&lt;&gt;""),"-")</f>
        <v>#N/A</v>
      </c>
      <c r="BR52" s="121" t="e" cm="1">
        <f t="array" ref="BR52">_xlfn.IFS(AND($S52&lt;&gt;"",T52&lt;&gt;""),ABS($S52-T52),AND($S52="",T52=""),"",OR($S52&lt;&gt;"",T52&lt;&gt;""),"-")</f>
        <v>#N/A</v>
      </c>
      <c r="BS52" s="334" t="e" cm="1">
        <f t="array" ref="BS52">_xlfn.IFS(AND($S52&lt;&gt;"",U52&lt;&gt;""),ABS($S52-U52),AND($S52="",U52=""),"",OR($S52&lt;&gt;"",U52&lt;&gt;""),"-")</f>
        <v>#N/A</v>
      </c>
      <c r="BT52" s="120" t="e" cm="1">
        <f t="array" ref="BT52">_xlfn.IFS(AND($S52&lt;&gt;"",V52&lt;&gt;""),ABS($S52-V52),AND($S52="",V52=""),"",OR($S52&lt;&gt;"",V52&lt;&gt;""),"-")</f>
        <v>#N/A</v>
      </c>
      <c r="BU52" s="120" t="e" cm="1">
        <f t="array" ref="BU52">_xlfn.IFS(AND($S52&lt;&gt;"",W52&lt;&gt;""),ABS($S52-W52),AND($S52="",W52=""),"",OR($S52&lt;&gt;"",W52&lt;&gt;""),"-")</f>
        <v>#N/A</v>
      </c>
      <c r="BV52" s="120" t="e" cm="1">
        <f t="array" ref="BV52">_xlfn.IFS(AND($S52&lt;&gt;"",X52&lt;&gt;""),ABS($S52-X52),AND($S52="",X52=""),"",OR($S52&lt;&gt;"",X52&lt;&gt;""),"-")</f>
        <v>#N/A</v>
      </c>
      <c r="BW52" s="120" t="e" cm="1">
        <f t="array" ref="BW52">_xlfn.IFS(AND($S52&lt;&gt;"",Y52&lt;&gt;""),ABS($S52-Y52),AND($S52="",Y52=""),"",OR($S52&lt;&gt;"",Y52&lt;&gt;""),"-")</f>
        <v>#N/A</v>
      </c>
      <c r="BX52" s="120" t="e" cm="1">
        <f t="array" ref="BX52">_xlfn.IFS(AND($S52&lt;&gt;"",Z52&lt;&gt;""),ABS($S52-Z52),AND($S52="",Z52=""),"",OR($S52&lt;&gt;"",Z52&lt;&gt;""),"-")</f>
        <v>#N/A</v>
      </c>
      <c r="BY52" s="120" t="e" cm="1">
        <f t="array" ref="BY52">_xlfn.IFS(AND($S52&lt;&gt;"",AA52&lt;&gt;""),ABS($S52-AA52),AND($S52="",AA52=""),"",OR($S52&lt;&gt;"",AA52&lt;&gt;""),"-")</f>
        <v>#N/A</v>
      </c>
      <c r="BZ52" s="121" t="e" cm="1">
        <f t="array" ref="BZ52">_xlfn.IFS(AND($T52&lt;&gt;"",U52&lt;&gt;""),ABS($T52-U52),AND($T52="",U52=""),"",OR($T52&lt;&gt;"",U52&lt;&gt;""),"-")</f>
        <v>#N/A</v>
      </c>
      <c r="CA52" s="120" t="e" cm="1">
        <f t="array" ref="CA52">_xlfn.IFS(AND($T52&lt;&gt;"",V52&lt;&gt;""),ABS($T52-V52),AND($T52="",V52=""),"",OR($T52&lt;&gt;"",V52&lt;&gt;""),"-")</f>
        <v>#N/A</v>
      </c>
      <c r="CB52" s="120" t="e" cm="1">
        <f t="array" ref="CB52">_xlfn.IFS(AND($T52&lt;&gt;"",W52&lt;&gt;""),ABS($T52-W52),AND($T52="",W52=""),"",OR($T52&lt;&gt;"",W52&lt;&gt;""),"-")</f>
        <v>#N/A</v>
      </c>
      <c r="CC52" s="120" t="e" cm="1">
        <f t="array" ref="CC52">_xlfn.IFS(AND($T52&lt;&gt;"",X52&lt;&gt;""),ABS($T52-X52),AND($T52="",X52=""),"",OR($T52&lt;&gt;"",X52&lt;&gt;""),"-")</f>
        <v>#N/A</v>
      </c>
      <c r="CD52" s="120" t="e" cm="1">
        <f t="array" ref="CD52">_xlfn.IFS(AND($T52&lt;&gt;"",Y52&lt;&gt;""),ABS($T52-Y52),AND($T52="",Y52=""),"",OR($T52&lt;&gt;"",Y52&lt;&gt;""),"-")</f>
        <v>#N/A</v>
      </c>
      <c r="CE52" s="120" t="e" cm="1">
        <f t="array" ref="CE52">_xlfn.IFS(AND($T52&lt;&gt;"",Z52&lt;&gt;""),ABS($T52-Z52),AND($T52="",Z52=""),"",OR($T52&lt;&gt;"",Z52&lt;&gt;""),"-")</f>
        <v>#N/A</v>
      </c>
      <c r="CF52" s="120" t="e" cm="1">
        <f t="array" ref="CF52">_xlfn.IFS(AND($T52&lt;&gt;"",AA52&lt;&gt;""),ABS($T52-AA52),AND($T52="",AA52=""),"",OR($T52&lt;&gt;"",AA52&lt;&gt;""),"-")</f>
        <v>#N/A</v>
      </c>
      <c r="CG52" s="121" t="e" cm="1">
        <f t="array" ref="CG52">_xlfn.IFS(AND($U52&lt;&gt;"",V52&lt;&gt;""),ABS($U52-V52),AND($U52="",V52=""),"",OR($U52&lt;&gt;"",V52&lt;&gt;""),"-")</f>
        <v>#N/A</v>
      </c>
      <c r="CH52" s="120" t="e" cm="1">
        <f t="array" ref="CH52">_xlfn.IFS(AND($U52&lt;&gt;"",W52&lt;&gt;""),ABS($U52-W52),AND($U52="",W52=""),"",OR($U52&lt;&gt;"",W52&lt;&gt;""),"-")</f>
        <v>#N/A</v>
      </c>
      <c r="CI52" s="120" t="e" cm="1">
        <f t="array" ref="CI52">_xlfn.IFS(AND($U52&lt;&gt;"",X52&lt;&gt;""),ABS($U52-X52),AND($U52="",X52=""),"",OR($U52&lt;&gt;"",X52&lt;&gt;""),"-")</f>
        <v>#N/A</v>
      </c>
      <c r="CJ52" s="120" t="e" cm="1">
        <f t="array" ref="CJ52">_xlfn.IFS(AND($U52&lt;&gt;"",Y52&lt;&gt;""),ABS($U52-Y52),AND($U52="",Y52=""),"",OR($U52&lt;&gt;"",Y52&lt;&gt;""),"-")</f>
        <v>#N/A</v>
      </c>
      <c r="CK52" s="120" t="e" cm="1">
        <f t="array" ref="CK52">_xlfn.IFS(AND($U52&lt;&gt;"",Z52&lt;&gt;""),ABS($U52-Z52),AND($U52="",Z52=""),"",OR($U52&lt;&gt;"",Z52&lt;&gt;""),"-")</f>
        <v>#N/A</v>
      </c>
      <c r="CL52" s="120" t="e" cm="1">
        <f t="array" ref="CL52">_xlfn.IFS(AND($U52&lt;&gt;"",AA52&lt;&gt;""),ABS($U52-AA52),AND($U52="",AA52=""),"",OR($U52&lt;&gt;"",AA52&lt;&gt;""),"-")</f>
        <v>#N/A</v>
      </c>
      <c r="CM52" s="121" t="e" cm="1">
        <f t="array" ref="CM52">_xlfn.IFS(AND($V52&lt;&gt;"",W52&lt;&gt;""),ABS($V52-W52),AND($V52="",W52=""),"",OR($V52&lt;&gt;"",W52&lt;&gt;""),"-")</f>
        <v>#N/A</v>
      </c>
      <c r="CN52" s="120" t="e" cm="1">
        <f t="array" ref="CN52">_xlfn.IFS(AND($V52&lt;&gt;"",X52&lt;&gt;""),ABS($V52-X52),AND($V52="",X52=""),"",OR($V52&lt;&gt;"",X52&lt;&gt;""),"-")</f>
        <v>#N/A</v>
      </c>
      <c r="CO52" s="120" t="e" cm="1">
        <f t="array" ref="CO52">_xlfn.IFS(AND($V52&lt;&gt;"",Y52&lt;&gt;""),ABS($V52-Y52),AND($V52="",Y52=""),"",OR($V52&lt;&gt;"",Y52&lt;&gt;""),"-")</f>
        <v>#N/A</v>
      </c>
      <c r="CP52" s="120" t="e" cm="1">
        <f t="array" ref="CP52">_xlfn.IFS(AND($V52&lt;&gt;"",Z52&lt;&gt;""),ABS($V52-Z52),AND($V52="",Z52=""),"",OR($V52&lt;&gt;"",Z52&lt;&gt;""),"-")</f>
        <v>#N/A</v>
      </c>
      <c r="CQ52" s="120" t="e" cm="1">
        <f t="array" ref="CQ52">_xlfn.IFS(AND($V52&lt;&gt;"",AA52&lt;&gt;""),ABS($V52-AA52),AND($V52="",AA52=""),"",OR($V52&lt;&gt;"",AA52&lt;&gt;""),"-")</f>
        <v>#N/A</v>
      </c>
      <c r="CR52" s="121" t="e" cm="1">
        <f t="array" ref="CR52">_xlfn.IFS(AND($W52&lt;&gt;"",X52&lt;&gt;""),ABS($W52-X52),AND($W52="",X52=""),"",OR($W52&lt;&gt;"",X52&lt;&gt;""),"-")</f>
        <v>#N/A</v>
      </c>
      <c r="CS52" s="120" t="e" cm="1">
        <f t="array" ref="CS52">_xlfn.IFS(AND($W52&lt;&gt;"",Y52&lt;&gt;""),ABS($W52-Y52),AND($W52="",Y52=""),"",OR($W52&lt;&gt;"",Y52&lt;&gt;""),"-")</f>
        <v>#N/A</v>
      </c>
      <c r="CT52" s="120" t="e" cm="1">
        <f t="array" ref="CT52">_xlfn.IFS(AND($W52&lt;&gt;"",Z52&lt;&gt;""),ABS($W52-Z52),AND($W52="",Z52=""),"",OR($W52&lt;&gt;"",Z52&lt;&gt;""),"-")</f>
        <v>#N/A</v>
      </c>
      <c r="CU52" s="120" t="e" cm="1">
        <f t="array" ref="CU52">_xlfn.IFS(AND($W52&lt;&gt;"",AA52&lt;&gt;""),ABS($W52-AA52),AND($W52="",AA52=""),"",OR($W52&lt;&gt;"",AA52&lt;&gt;""),"-")</f>
        <v>#N/A</v>
      </c>
      <c r="CV52" s="121" t="e" cm="1">
        <f t="array" ref="CV52">_xlfn.IFS(AND($X52&lt;&gt;"",Y52&lt;&gt;""),ABS($X52-Y52),AND($X52="",Y52=""),"",OR($X52&lt;&gt;"",Y52&lt;&gt;""),"-")</f>
        <v>#N/A</v>
      </c>
      <c r="CW52" s="120" t="e" cm="1">
        <f t="array" ref="CW52">_xlfn.IFS(AND($X52&lt;&gt;"",Z52&lt;&gt;""),ABS($X52-Z52),AND($X52="",Z52=""),"",OR($X52&lt;&gt;"",Z52&lt;&gt;""),"-")</f>
        <v>#N/A</v>
      </c>
      <c r="CX52" s="120" t="e" cm="1">
        <f t="array" ref="CX52">_xlfn.IFS(AND($X52&lt;&gt;"",AA52&lt;&gt;""),ABS($X52-AA52),AND($X52="",AA52=""),"",OR($X52&lt;&gt;"",AA52&lt;&gt;""),"-")</f>
        <v>#N/A</v>
      </c>
      <c r="CY52" s="121" t="e" cm="1">
        <f t="array" ref="CY52">_xlfn.IFS(AND($Y52&lt;&gt;"",Z52&lt;&gt;""),ABS($Y52-Z52),AND($Y52="",Z52=""),"",OR($Y52&lt;&gt;"",Z52&lt;&gt;""),"-")</f>
        <v>#N/A</v>
      </c>
      <c r="CZ52" s="120" t="e" cm="1">
        <f t="array" ref="CZ52">_xlfn.IFS(AND($Y52&lt;&gt;"",AA52&lt;&gt;""),ABS($Y52-AA52),AND($Y52="",AA52=""),"",OR($Y52&lt;&gt;"",AA52&lt;&gt;""),"-")</f>
        <v>#N/A</v>
      </c>
      <c r="DA52" s="121" t="e" cm="1">
        <f t="array" ref="DA52">_xlfn.IFS(AND($Z52&lt;&gt;"",AA52&lt;&gt;""),ABS($Z52-AA52),AND($Z52="",AA52=""),"",OR($Z52&lt;&gt;"",AA52&lt;&gt;""),"-")</f>
        <v>#N/A</v>
      </c>
    </row>
    <row r="53" spans="1:105" x14ac:dyDescent="0.2">
      <c r="A53" s="260" t="s">
        <v>174</v>
      </c>
      <c r="B53" s="259" t="e">
        <f>VLOOKUP($A53,Merged_couplings!$B:$BU,MATCH(B$1,Merged_couplings!$B$1:$BU$1,0),FALSE)</f>
        <v>#N/A</v>
      </c>
      <c r="C53" s="258" t="e">
        <f>VLOOKUP($A53,Merged_couplings!$B:$BU,MATCH(C$1,Merged_couplings!$B$1:$BU$1,0),FALSE)</f>
        <v>#N/A</v>
      </c>
      <c r="D53" s="258" t="e">
        <f>VLOOKUP($A53,Merged_couplings!$B:$BU,MATCH(D$1,Merged_couplings!$B$1:$BU$1,0),FALSE)</f>
        <v>#N/A</v>
      </c>
      <c r="E53" s="258" t="e">
        <f>VLOOKUP($A53,Merged_couplings!$B:$BU,MATCH(E$1,Merged_couplings!$B$1:$BU$1,0),FALSE)</f>
        <v>#N/A</v>
      </c>
      <c r="F53" s="258" t="e">
        <f>VLOOKUP($A53,Merged_couplings!$B:$BU,MATCH(F$1,Merged_couplings!$B$1:$BU$1,0),FALSE)</f>
        <v>#N/A</v>
      </c>
      <c r="G53" s="258" t="e">
        <f>VLOOKUP($A53,Merged_couplings!$B:$BU,MATCH(G$1,Merged_couplings!$B$1:$BU$1,0),FALSE)</f>
        <v>#N/A</v>
      </c>
      <c r="H53" s="258" t="e">
        <f>VLOOKUP($A53,Merged_couplings!$B:$BU,MATCH(H$1,Merged_couplings!$B$1:$BU$1,0),FALSE)</f>
        <v>#N/A</v>
      </c>
      <c r="I53" s="258" t="e">
        <f>VLOOKUP($A53,Merged_couplings!$B:$BU,MATCH(I$1,Merged_couplings!$B$1:$BU$1,0),FALSE)</f>
        <v>#N/A</v>
      </c>
      <c r="J53" s="258" t="e">
        <f>VLOOKUP($A53,Merged_couplings!$B:$BU,MATCH(J$1,Merged_couplings!$B$1:$BU$1,0),FALSE)</f>
        <v>#N/A</v>
      </c>
      <c r="K53" s="258" t="e">
        <f>VLOOKUP($A53,Merged_couplings!$B:$BU,MATCH(K$1,Merged_couplings!$B$1:$BU$1,0),FALSE)</f>
        <v>#N/A</v>
      </c>
      <c r="L53" s="258" t="e">
        <f>VLOOKUP($A53,Merged_couplings!$B:$BU,MATCH(L$1,Merged_couplings!$B$1:$BU$1,0),FALSE)</f>
        <v>#N/A</v>
      </c>
      <c r="M53" s="258" t="e">
        <f>VLOOKUP($A53,Merged_couplings!$B:$BU,MATCH(M$1,Merged_couplings!$B$1:$BU$1,0),FALSE)</f>
        <v>#N/A</v>
      </c>
      <c r="N53" s="258" t="e">
        <f>VLOOKUP($A53,Merged_couplings!$B:$BU,MATCH(N$1,Merged_couplings!$B$1:$BU$1,0),FALSE)</f>
        <v>#N/A</v>
      </c>
      <c r="O53" s="121" t="e">
        <f>IF(OR(B53="BIG",B53="BI-",B53="-IG"),VLOOKUP($A53,Merged_couplings!$B:$BU,MATCH(O$1,Merged_couplings!$B$1:$BU$1,0),FALSE),"")</f>
        <v>#N/A</v>
      </c>
      <c r="P53" s="120" t="e">
        <f>IF(OR(C53="BIG",C53="BI-",C53="-IG"),VLOOKUP($A53,Merged_couplings!$B:$BU,MATCH(P$1,Merged_couplings!$B$1:$BU$1,0),FALSE),"")</f>
        <v>#N/A</v>
      </c>
      <c r="Q53" s="120" t="e">
        <f>IF(OR(D53="BIG",D53="BI-",D53="-IG"),VLOOKUP($A53,Merged_couplings!$B:$BU,MATCH(Q$1,Merged_couplings!$B$1:$BU$1,0),FALSE),"")</f>
        <v>#N/A</v>
      </c>
      <c r="R53" s="120" t="e">
        <f t="shared" si="4"/>
        <v>#N/A</v>
      </c>
      <c r="S53" s="120" t="e">
        <f t="shared" si="4"/>
        <v>#N/A</v>
      </c>
      <c r="T53" s="120" t="e">
        <f t="shared" si="4"/>
        <v>#N/A</v>
      </c>
      <c r="U53" s="120" t="e">
        <f>IF(OR(H53="BIG",H53="BI-",H53="-IG"),VLOOKUP($A53,Merged_couplings!$B:$BU,MATCH(U$1,Merged_couplings!$B$1:$BU$1,0),FALSE),"")</f>
        <v>#N/A</v>
      </c>
      <c r="V53" s="120" t="e">
        <f>IF(OR(I53="BIG",I53="BI-",I53="-IG"),VLOOKUP($A53,Merged_couplings!$B:$BU,MATCH(V$1,Merged_couplings!$B$1:$BU$1,0),FALSE),"")</f>
        <v>#N/A</v>
      </c>
      <c r="W53" s="120" t="e">
        <f t="shared" si="3"/>
        <v>#N/A</v>
      </c>
      <c r="X53" s="120" t="e">
        <f>IF(OR(K53="BIG",K53="BI-",K53="-IG"),VLOOKUP($A53,Merged_couplings!$B:$BU,MATCH(X$1,Merged_couplings!$B$1:$BU$1,0),FALSE),"")</f>
        <v>#N/A</v>
      </c>
      <c r="Y53" s="120" t="e">
        <f>IF(OR(L53="BIG",L53="BI-",L53="-IG"),VLOOKUP($A53,Merged_couplings!$B:$BU,MATCH(Y$1,Merged_couplings!$B$1:$BU$1,0),FALSE),"")</f>
        <v>#N/A</v>
      </c>
      <c r="Z53" s="120" t="e">
        <f>IF(OR(M53="BIG",M53="BI-",M53="-IG"),VLOOKUP($A53,Merged_couplings!$B:$BU,MATCH(Z$1,Merged_couplings!$B$1:$BU$1,0),FALSE),"")</f>
        <v>#N/A</v>
      </c>
      <c r="AA53" s="120" t="e">
        <f>IF(OR(N53="BIG",N53="BI-",N53="-IG"),VLOOKUP($A53,Merged_couplings!$B:$BU,MATCH(AA$1,Merged_couplings!$B$1:$BU$1,0),FALSE),"")</f>
        <v>#N/A</v>
      </c>
      <c r="AB53" s="123" t="e" cm="1">
        <f t="array" ref="AB53">_xlfn.IFS(AND($O53&lt;&gt;"",P53&lt;&gt;""),ABS($O53-P53),AND($O53="",P53=""),"",OR($O53&lt;&gt;"",P53&lt;&gt;""),"-")</f>
        <v>#N/A</v>
      </c>
      <c r="AC53" s="122" t="e" cm="1">
        <f t="array" ref="AC53">_xlfn.IFS(AND($O53&lt;&gt;"",Q53&lt;&gt;""),ABS($O53-Q53),AND($O53="",Q53=""),"",OR($O53&lt;&gt;"",Q53&lt;&gt;""),"-")</f>
        <v>#N/A</v>
      </c>
      <c r="AD53" s="122" t="e" cm="1">
        <f t="array" ref="AD53">_xlfn.IFS(AND($O53&lt;&gt;"",R53&lt;&gt;""),ABS($O53-R53),AND($O53="",R53=""),"",OR($O53&lt;&gt;"",R53&lt;&gt;""),"-")</f>
        <v>#N/A</v>
      </c>
      <c r="AE53" s="122" t="e" cm="1">
        <f t="array" ref="AE53">_xlfn.IFS(AND($O53&lt;&gt;"",S53&lt;&gt;""),ABS($O53-S53),AND($O53="",S53=""),"",OR($O53&lt;&gt;"",S53&lt;&gt;""),"-")</f>
        <v>#N/A</v>
      </c>
      <c r="AF53" s="122" t="e" cm="1">
        <f t="array" ref="AF53">_xlfn.IFS(AND($O53&lt;&gt;"",T53&lt;&gt;""),ABS($O53-T53),AND($O53="",T53=""),"",OR($O53&lt;&gt;"",T53&lt;&gt;""),"-")</f>
        <v>#N/A</v>
      </c>
      <c r="AG53" s="122" t="e" cm="1">
        <f t="array" ref="AG53">_xlfn.IFS(AND($O53&lt;&gt;"",U53&lt;&gt;""),ABS($O53-U53),AND($O53="",U53=""),"",OR($O53&lt;&gt;"",U53&lt;&gt;""),"-")</f>
        <v>#N/A</v>
      </c>
      <c r="AH53" s="122" t="e" cm="1">
        <f t="array" ref="AH53">_xlfn.IFS(AND($O53&lt;&gt;"",V53&lt;&gt;""),ABS($O53-V53),AND($O53="",V53=""),"",OR($O53&lt;&gt;"",V53&lt;&gt;""),"-")</f>
        <v>#N/A</v>
      </c>
      <c r="AI53" s="122" t="e" cm="1">
        <f t="array" ref="AI53">_xlfn.IFS(AND($O53&lt;&gt;"",W53&lt;&gt;""),ABS($O53-W53),AND($O53="",W53=""),"",OR($O53&lt;&gt;"",W53&lt;&gt;""),"-")</f>
        <v>#N/A</v>
      </c>
      <c r="AJ53" s="122" t="e" cm="1">
        <f t="array" ref="AJ53">_xlfn.IFS(AND($O53&lt;&gt;"",X53&lt;&gt;""),ABS($O53-X53),AND($O53="",X53=""),"",OR($O53&lt;&gt;"",X53&lt;&gt;""),"-")</f>
        <v>#N/A</v>
      </c>
      <c r="AK53" s="122" t="e" cm="1">
        <f t="array" ref="AK53">_xlfn.IFS(AND($O53&lt;&gt;"",Y53&lt;&gt;""),ABS($O53-Y53),AND($O53="",Y53=""),"",OR($O53&lt;&gt;"",Y53&lt;&gt;""),"-")</f>
        <v>#N/A</v>
      </c>
      <c r="AL53" s="122" t="e" cm="1">
        <f t="array" ref="AL53">_xlfn.IFS(AND($O53&lt;&gt;"",Z53&lt;&gt;""),ABS($O53-Z53),AND($O53="",Z53=""),"",OR($O53&lt;&gt;"",Z53&lt;&gt;""),"-")</f>
        <v>#N/A</v>
      </c>
      <c r="AM53" s="122" t="e" cm="1">
        <f t="array" ref="AM53">_xlfn.IFS(AND($O53&lt;&gt;"",AA53&lt;&gt;""),ABS($O53-AA53),AND($O53="",AA53=""),"",OR($O53&lt;&gt;"",AA53&lt;&gt;""),"-")</f>
        <v>#N/A</v>
      </c>
      <c r="AN53" s="121" t="e" cm="1">
        <f t="array" ref="AN53">_xlfn.IFS(AND($P53&lt;&gt;"",Q53&lt;&gt;""),ABS($P53-Q53),AND($P53="",Q53=""),"",OR($P53&lt;&gt;"",Q53&lt;&gt;""),"-")</f>
        <v>#N/A</v>
      </c>
      <c r="AO53" s="120" t="e" cm="1">
        <f t="array" ref="AO53">_xlfn.IFS(AND($P53&lt;&gt;"",R53&lt;&gt;""),ABS($P53-R53),AND($P53="",R53=""),"",OR($P53&lt;&gt;"",R53&lt;&gt;""),"-")</f>
        <v>#N/A</v>
      </c>
      <c r="AP53" s="120" t="e" cm="1">
        <f t="array" ref="AP53">_xlfn.IFS(AND($P53&lt;&gt;"",S53&lt;&gt;""),ABS($P53-S53),AND($P53="",S53=""),"",OR($P53&lt;&gt;"",S53&lt;&gt;""),"-")</f>
        <v>#N/A</v>
      </c>
      <c r="AQ53" s="120" t="e" cm="1">
        <f t="array" ref="AQ53">_xlfn.IFS(AND($P53&lt;&gt;"",T53&lt;&gt;""),ABS($P53-T53),AND($P53="",T53=""),"",OR($P53&lt;&gt;"",T53&lt;&gt;""),"-")</f>
        <v>#N/A</v>
      </c>
      <c r="AR53" s="120" t="e" cm="1">
        <f t="array" ref="AR53">_xlfn.IFS(AND($P53&lt;&gt;"",U53&lt;&gt;""),ABS($P53-U53),AND($P53="",U53=""),"",OR($P53&lt;&gt;"",U53&lt;&gt;""),"-")</f>
        <v>#N/A</v>
      </c>
      <c r="AS53" s="120" t="e" cm="1">
        <f t="array" ref="AS53">_xlfn.IFS(AND($P53&lt;&gt;"",V53&lt;&gt;""),ABS($P53-V53),AND($P53="",V53=""),"",OR($P53&lt;&gt;"",V53&lt;&gt;""),"-")</f>
        <v>#N/A</v>
      </c>
      <c r="AT53" s="120" t="e" cm="1">
        <f t="array" ref="AT53">_xlfn.IFS(AND($P53&lt;&gt;"",W53&lt;&gt;""),ABS($P53-W53),AND($P53="",W53=""),"",OR($P53&lt;&gt;"",W53&lt;&gt;""),"-")</f>
        <v>#N/A</v>
      </c>
      <c r="AU53" s="120" t="e" cm="1">
        <f t="array" ref="AU53">_xlfn.IFS(AND($P53&lt;&gt;"",X53&lt;&gt;""),ABS($P53-X53),AND($P53="",X53=""),"",OR($P53&lt;&gt;"",X53&lt;&gt;""),"-")</f>
        <v>#N/A</v>
      </c>
      <c r="AV53" s="120" t="e" cm="1">
        <f t="array" ref="AV53">_xlfn.IFS(AND($P53&lt;&gt;"",Y53&lt;&gt;""),ABS($P53-Y53),AND($P53="",Y53=""),"",OR($P53&lt;&gt;"",Y53&lt;&gt;""),"-")</f>
        <v>#N/A</v>
      </c>
      <c r="AW53" s="120" t="e" cm="1">
        <f t="array" ref="AW53">_xlfn.IFS(AND($P53&lt;&gt;"",Z53&lt;&gt;""),ABS($P53-Z53),AND($P53="",Z53=""),"",OR($P53&lt;&gt;"",Z53&lt;&gt;""),"-")</f>
        <v>#N/A</v>
      </c>
      <c r="AX53" s="120" t="e" cm="1">
        <f t="array" ref="AX53">_xlfn.IFS(AND($P53&lt;&gt;"",AA53&lt;&gt;""),ABS($P53-AA53),AND($P53="",AA53=""),"",OR($P53&lt;&gt;"",AA53&lt;&gt;""),"-")</f>
        <v>#N/A</v>
      </c>
      <c r="AY53" s="121" t="e" cm="1">
        <f t="array" ref="AY53">_xlfn.IFS(AND($Q53&lt;&gt;"",R53&lt;&gt;""),ABS($Q53-R53),AND($Q53="",R53=""),"",OR($Q53&lt;&gt;"",R53&lt;&gt;""),"-")</f>
        <v>#N/A</v>
      </c>
      <c r="AZ53" s="334" t="e" cm="1">
        <f t="array" ref="AZ53">_xlfn.IFS(AND($Q53&lt;&gt;"",S53&lt;&gt;""),ABS($Q53-S53),AND($Q53="",S53=""),"",OR($Q53&lt;&gt;"",S53&lt;&gt;""),"-")</f>
        <v>#N/A</v>
      </c>
      <c r="BA53" s="334" t="e" cm="1">
        <f t="array" ref="BA53">_xlfn.IFS(AND($Q53&lt;&gt;"",T53&lt;&gt;""),ABS($Q53-T53),AND($Q53="",T53=""),"",OR($Q53&lt;&gt;"",T53&lt;&gt;""),"-")</f>
        <v>#N/A</v>
      </c>
      <c r="BB53" s="120" t="e" cm="1">
        <f t="array" ref="BB53">_xlfn.IFS(AND($Q53&lt;&gt;"",U53&lt;&gt;""),ABS($Q53-U53),AND($Q53="",U53=""),"",OR($Q53&lt;&gt;"",U53&lt;&gt;""),"-")</f>
        <v>#N/A</v>
      </c>
      <c r="BC53" s="120" t="e" cm="1">
        <f t="array" ref="BC53">_xlfn.IFS(AND($Q53&lt;&gt;"",V53&lt;&gt;""),ABS($Q53-V53),AND($Q53="",V53=""),"",OR($Q53&lt;&gt;"",V53&lt;&gt;""),"-")</f>
        <v>#N/A</v>
      </c>
      <c r="BD53" s="120" t="e" cm="1">
        <f t="array" ref="BD53">_xlfn.IFS(AND($Q53&lt;&gt;"",W53&lt;&gt;""),ABS($Q53-W53),AND($Q53="",W53=""),"",OR($Q53&lt;&gt;"",W53&lt;&gt;""),"-")</f>
        <v>#N/A</v>
      </c>
      <c r="BE53" s="120" t="e" cm="1">
        <f t="array" ref="BE53">_xlfn.IFS(AND($Q53&lt;&gt;"",X53&lt;&gt;""),ABS($Q53-X53),AND($Q53="",X53=""),"",OR($Q53&lt;&gt;"",X53&lt;&gt;""),"-")</f>
        <v>#N/A</v>
      </c>
      <c r="BF53" s="120" t="e" cm="1">
        <f t="array" ref="BF53">_xlfn.IFS(AND($Q53&lt;&gt;"",Y53&lt;&gt;""),ABS($Q53-Y53),AND($Q53="",Y53=""),"",OR($Q53&lt;&gt;"",Y53&lt;&gt;""),"-")</f>
        <v>#N/A</v>
      </c>
      <c r="BG53" s="120" t="e" cm="1">
        <f t="array" ref="BG53">_xlfn.IFS(AND($Q53&lt;&gt;"",Z53&lt;&gt;""),ABS($Q53-Z53),AND($Q53="",Z53=""),"",OR($Q53&lt;&gt;"",Z53&lt;&gt;""),"-")</f>
        <v>#N/A</v>
      </c>
      <c r="BH53" s="120" t="e" cm="1">
        <f t="array" ref="BH53">_xlfn.IFS(AND($Q53&lt;&gt;"",AA53&lt;&gt;""),ABS($Q53-AA53),AND($Q53="",AA53=""),"",OR($Q53&lt;&gt;"",AA53&lt;&gt;""),"-")</f>
        <v>#N/A</v>
      </c>
      <c r="BI53" s="121" t="e" cm="1">
        <f t="array" ref="BI53">_xlfn.IFS(AND($R53&lt;&gt;"",S53&lt;&gt;""),ABS($R53-S53),AND($R53="",S53=""),"",OR($R53&lt;&gt;"",S53&lt;&gt;""),"-")</f>
        <v>#N/A</v>
      </c>
      <c r="BJ53" s="120" t="e" cm="1">
        <f t="array" ref="BJ53">_xlfn.IFS(AND($R53&lt;&gt;"",T53&lt;&gt;""),ABS($R53-T53),AND($R53="",T53=""),"",OR($R53&lt;&gt;"",T53&lt;&gt;""),"-")</f>
        <v>#N/A</v>
      </c>
      <c r="BK53" s="334" t="e" cm="1">
        <f t="array" ref="BK53">_xlfn.IFS(AND($R53&lt;&gt;"",U53&lt;&gt;""),ABS($R53-U53),AND($R53="",U53=""),"",OR($R53&lt;&gt;"",U53&lt;&gt;""),"-")</f>
        <v>#N/A</v>
      </c>
      <c r="BL53" s="120" t="e" cm="1">
        <f t="array" ref="BL53">_xlfn.IFS(AND($R53&lt;&gt;"",V53&lt;&gt;""),ABS($R53-V53),AND($R53="",V53=""),"",OR($R53&lt;&gt;"",V53&lt;&gt;""),"-")</f>
        <v>#N/A</v>
      </c>
      <c r="BM53" s="120" t="e" cm="1">
        <f t="array" ref="BM53">_xlfn.IFS(AND($R53&lt;&gt;"",W53&lt;&gt;""),ABS($R53-W53),AND($R53="",W53=""),"",OR($R53&lt;&gt;"",W53&lt;&gt;""),"-")</f>
        <v>#N/A</v>
      </c>
      <c r="BN53" s="120" t="e" cm="1">
        <f t="array" ref="BN53">_xlfn.IFS(AND($R53&lt;&gt;"",X53&lt;&gt;""),ABS($R53-X53),AND($R53="",X53=""),"",OR($R53&lt;&gt;"",X53&lt;&gt;""),"-")</f>
        <v>#N/A</v>
      </c>
      <c r="BO53" s="120" t="e" cm="1">
        <f t="array" ref="BO53">_xlfn.IFS(AND($R53&lt;&gt;"",Y53&lt;&gt;""),ABS($R53-Y53),AND($R53="",Y53=""),"",OR($R53&lt;&gt;"",Y53&lt;&gt;""),"-")</f>
        <v>#N/A</v>
      </c>
      <c r="BP53" s="120" t="e" cm="1">
        <f t="array" ref="BP53">_xlfn.IFS(AND($R53&lt;&gt;"",Z53&lt;&gt;""),ABS($R53-Z53),AND($R53="",Z53=""),"",OR($R53&lt;&gt;"",Z53&lt;&gt;""),"-")</f>
        <v>#N/A</v>
      </c>
      <c r="BQ53" s="120" t="e" cm="1">
        <f t="array" ref="BQ53">_xlfn.IFS(AND($R53&lt;&gt;"",AA53&lt;&gt;""),ABS($R53-AA53),AND($R53="",AA53=""),"",OR($R53&lt;&gt;"",AA53&lt;&gt;""),"-")</f>
        <v>#N/A</v>
      </c>
      <c r="BR53" s="121" t="e" cm="1">
        <f t="array" ref="BR53">_xlfn.IFS(AND($S53&lt;&gt;"",T53&lt;&gt;""),ABS($S53-T53),AND($S53="",T53=""),"",OR($S53&lt;&gt;"",T53&lt;&gt;""),"-")</f>
        <v>#N/A</v>
      </c>
      <c r="BS53" s="334" t="e" cm="1">
        <f t="array" ref="BS53">_xlfn.IFS(AND($S53&lt;&gt;"",U53&lt;&gt;""),ABS($S53-U53),AND($S53="",U53=""),"",OR($S53&lt;&gt;"",U53&lt;&gt;""),"-")</f>
        <v>#N/A</v>
      </c>
      <c r="BT53" s="120" t="e" cm="1">
        <f t="array" ref="BT53">_xlfn.IFS(AND($S53&lt;&gt;"",V53&lt;&gt;""),ABS($S53-V53),AND($S53="",V53=""),"",OR($S53&lt;&gt;"",V53&lt;&gt;""),"-")</f>
        <v>#N/A</v>
      </c>
      <c r="BU53" s="120" t="e" cm="1">
        <f t="array" ref="BU53">_xlfn.IFS(AND($S53&lt;&gt;"",W53&lt;&gt;""),ABS($S53-W53),AND($S53="",W53=""),"",OR($S53&lt;&gt;"",W53&lt;&gt;""),"-")</f>
        <v>#N/A</v>
      </c>
      <c r="BV53" s="120" t="e" cm="1">
        <f t="array" ref="BV53">_xlfn.IFS(AND($S53&lt;&gt;"",X53&lt;&gt;""),ABS($S53-X53),AND($S53="",X53=""),"",OR($S53&lt;&gt;"",X53&lt;&gt;""),"-")</f>
        <v>#N/A</v>
      </c>
      <c r="BW53" s="120" t="e" cm="1">
        <f t="array" ref="BW53">_xlfn.IFS(AND($S53&lt;&gt;"",Y53&lt;&gt;""),ABS($S53-Y53),AND($S53="",Y53=""),"",OR($S53&lt;&gt;"",Y53&lt;&gt;""),"-")</f>
        <v>#N/A</v>
      </c>
      <c r="BX53" s="120" t="e" cm="1">
        <f t="array" ref="BX53">_xlfn.IFS(AND($S53&lt;&gt;"",Z53&lt;&gt;""),ABS($S53-Z53),AND($S53="",Z53=""),"",OR($S53&lt;&gt;"",Z53&lt;&gt;""),"-")</f>
        <v>#N/A</v>
      </c>
      <c r="BY53" s="120" t="e" cm="1">
        <f t="array" ref="BY53">_xlfn.IFS(AND($S53&lt;&gt;"",AA53&lt;&gt;""),ABS($S53-AA53),AND($S53="",AA53=""),"",OR($S53&lt;&gt;"",AA53&lt;&gt;""),"-")</f>
        <v>#N/A</v>
      </c>
      <c r="BZ53" s="121" t="e" cm="1">
        <f t="array" ref="BZ53">_xlfn.IFS(AND($T53&lt;&gt;"",U53&lt;&gt;""),ABS($T53-U53),AND($T53="",U53=""),"",OR($T53&lt;&gt;"",U53&lt;&gt;""),"-")</f>
        <v>#N/A</v>
      </c>
      <c r="CA53" s="120" t="e" cm="1">
        <f t="array" ref="CA53">_xlfn.IFS(AND($T53&lt;&gt;"",V53&lt;&gt;""),ABS($T53-V53),AND($T53="",V53=""),"",OR($T53&lt;&gt;"",V53&lt;&gt;""),"-")</f>
        <v>#N/A</v>
      </c>
      <c r="CB53" s="120" t="e" cm="1">
        <f t="array" ref="CB53">_xlfn.IFS(AND($T53&lt;&gt;"",W53&lt;&gt;""),ABS($T53-W53),AND($T53="",W53=""),"",OR($T53&lt;&gt;"",W53&lt;&gt;""),"-")</f>
        <v>#N/A</v>
      </c>
      <c r="CC53" s="120" t="e" cm="1">
        <f t="array" ref="CC53">_xlfn.IFS(AND($T53&lt;&gt;"",X53&lt;&gt;""),ABS($T53-X53),AND($T53="",X53=""),"",OR($T53&lt;&gt;"",X53&lt;&gt;""),"-")</f>
        <v>#N/A</v>
      </c>
      <c r="CD53" s="120" t="e" cm="1">
        <f t="array" ref="CD53">_xlfn.IFS(AND($T53&lt;&gt;"",Y53&lt;&gt;""),ABS($T53-Y53),AND($T53="",Y53=""),"",OR($T53&lt;&gt;"",Y53&lt;&gt;""),"-")</f>
        <v>#N/A</v>
      </c>
      <c r="CE53" s="120" t="e" cm="1">
        <f t="array" ref="CE53">_xlfn.IFS(AND($T53&lt;&gt;"",Z53&lt;&gt;""),ABS($T53-Z53),AND($T53="",Z53=""),"",OR($T53&lt;&gt;"",Z53&lt;&gt;""),"-")</f>
        <v>#N/A</v>
      </c>
      <c r="CF53" s="120" t="e" cm="1">
        <f t="array" ref="CF53">_xlfn.IFS(AND($T53&lt;&gt;"",AA53&lt;&gt;""),ABS($T53-AA53),AND($T53="",AA53=""),"",OR($T53&lt;&gt;"",AA53&lt;&gt;""),"-")</f>
        <v>#N/A</v>
      </c>
      <c r="CG53" s="121" t="e" cm="1">
        <f t="array" ref="CG53">_xlfn.IFS(AND($U53&lt;&gt;"",V53&lt;&gt;""),ABS($U53-V53),AND($U53="",V53=""),"",OR($U53&lt;&gt;"",V53&lt;&gt;""),"-")</f>
        <v>#N/A</v>
      </c>
      <c r="CH53" s="120" t="e" cm="1">
        <f t="array" ref="CH53">_xlfn.IFS(AND($U53&lt;&gt;"",W53&lt;&gt;""),ABS($U53-W53),AND($U53="",W53=""),"",OR($U53&lt;&gt;"",W53&lt;&gt;""),"-")</f>
        <v>#N/A</v>
      </c>
      <c r="CI53" s="120" t="e" cm="1">
        <f t="array" ref="CI53">_xlfn.IFS(AND($U53&lt;&gt;"",X53&lt;&gt;""),ABS($U53-X53),AND($U53="",X53=""),"",OR($U53&lt;&gt;"",X53&lt;&gt;""),"-")</f>
        <v>#N/A</v>
      </c>
      <c r="CJ53" s="120" t="e" cm="1">
        <f t="array" ref="CJ53">_xlfn.IFS(AND($U53&lt;&gt;"",Y53&lt;&gt;""),ABS($U53-Y53),AND($U53="",Y53=""),"",OR($U53&lt;&gt;"",Y53&lt;&gt;""),"-")</f>
        <v>#N/A</v>
      </c>
      <c r="CK53" s="120" t="e" cm="1">
        <f t="array" ref="CK53">_xlfn.IFS(AND($U53&lt;&gt;"",Z53&lt;&gt;""),ABS($U53-Z53),AND($U53="",Z53=""),"",OR($U53&lt;&gt;"",Z53&lt;&gt;""),"-")</f>
        <v>#N/A</v>
      </c>
      <c r="CL53" s="120" t="e" cm="1">
        <f t="array" ref="CL53">_xlfn.IFS(AND($U53&lt;&gt;"",AA53&lt;&gt;""),ABS($U53-AA53),AND($U53="",AA53=""),"",OR($U53&lt;&gt;"",AA53&lt;&gt;""),"-")</f>
        <v>#N/A</v>
      </c>
      <c r="CM53" s="121" t="e" cm="1">
        <f t="array" ref="CM53">_xlfn.IFS(AND($V53&lt;&gt;"",W53&lt;&gt;""),ABS($V53-W53),AND($V53="",W53=""),"",OR($V53&lt;&gt;"",W53&lt;&gt;""),"-")</f>
        <v>#N/A</v>
      </c>
      <c r="CN53" s="120" t="e" cm="1">
        <f t="array" ref="CN53">_xlfn.IFS(AND($V53&lt;&gt;"",X53&lt;&gt;""),ABS($V53-X53),AND($V53="",X53=""),"",OR($V53&lt;&gt;"",X53&lt;&gt;""),"-")</f>
        <v>#N/A</v>
      </c>
      <c r="CO53" s="120" t="e" cm="1">
        <f t="array" ref="CO53">_xlfn.IFS(AND($V53&lt;&gt;"",Y53&lt;&gt;""),ABS($V53-Y53),AND($V53="",Y53=""),"",OR($V53&lt;&gt;"",Y53&lt;&gt;""),"-")</f>
        <v>#N/A</v>
      </c>
      <c r="CP53" s="120" t="e" cm="1">
        <f t="array" ref="CP53">_xlfn.IFS(AND($V53&lt;&gt;"",Z53&lt;&gt;""),ABS($V53-Z53),AND($V53="",Z53=""),"",OR($V53&lt;&gt;"",Z53&lt;&gt;""),"-")</f>
        <v>#N/A</v>
      </c>
      <c r="CQ53" s="120" t="e" cm="1">
        <f t="array" ref="CQ53">_xlfn.IFS(AND($V53&lt;&gt;"",AA53&lt;&gt;""),ABS($V53-AA53),AND($V53="",AA53=""),"",OR($V53&lt;&gt;"",AA53&lt;&gt;""),"-")</f>
        <v>#N/A</v>
      </c>
      <c r="CR53" s="121" t="e" cm="1">
        <f t="array" ref="CR53">_xlfn.IFS(AND($W53&lt;&gt;"",X53&lt;&gt;""),ABS($W53-X53),AND($W53="",X53=""),"",OR($W53&lt;&gt;"",X53&lt;&gt;""),"-")</f>
        <v>#N/A</v>
      </c>
      <c r="CS53" s="120" t="e" cm="1">
        <f t="array" ref="CS53">_xlfn.IFS(AND($W53&lt;&gt;"",Y53&lt;&gt;""),ABS($W53-Y53),AND($W53="",Y53=""),"",OR($W53&lt;&gt;"",Y53&lt;&gt;""),"-")</f>
        <v>#N/A</v>
      </c>
      <c r="CT53" s="120" t="e" cm="1">
        <f t="array" ref="CT53">_xlfn.IFS(AND($W53&lt;&gt;"",Z53&lt;&gt;""),ABS($W53-Z53),AND($W53="",Z53=""),"",OR($W53&lt;&gt;"",Z53&lt;&gt;""),"-")</f>
        <v>#N/A</v>
      </c>
      <c r="CU53" s="120" t="e" cm="1">
        <f t="array" ref="CU53">_xlfn.IFS(AND($W53&lt;&gt;"",AA53&lt;&gt;""),ABS($W53-AA53),AND($W53="",AA53=""),"",OR($W53&lt;&gt;"",AA53&lt;&gt;""),"-")</f>
        <v>#N/A</v>
      </c>
      <c r="CV53" s="121" t="e" cm="1">
        <f t="array" ref="CV53">_xlfn.IFS(AND($X53&lt;&gt;"",Y53&lt;&gt;""),ABS($X53-Y53),AND($X53="",Y53=""),"",OR($X53&lt;&gt;"",Y53&lt;&gt;""),"-")</f>
        <v>#N/A</v>
      </c>
      <c r="CW53" s="120" t="e" cm="1">
        <f t="array" ref="CW53">_xlfn.IFS(AND($X53&lt;&gt;"",Z53&lt;&gt;""),ABS($X53-Z53),AND($X53="",Z53=""),"",OR($X53&lt;&gt;"",Z53&lt;&gt;""),"-")</f>
        <v>#N/A</v>
      </c>
      <c r="CX53" s="120" t="e" cm="1">
        <f t="array" ref="CX53">_xlfn.IFS(AND($X53&lt;&gt;"",AA53&lt;&gt;""),ABS($X53-AA53),AND($X53="",AA53=""),"",OR($X53&lt;&gt;"",AA53&lt;&gt;""),"-")</f>
        <v>#N/A</v>
      </c>
      <c r="CY53" s="121" t="e" cm="1">
        <f t="array" ref="CY53">_xlfn.IFS(AND($Y53&lt;&gt;"",Z53&lt;&gt;""),ABS($Y53-Z53),AND($Y53="",Z53=""),"",OR($Y53&lt;&gt;"",Z53&lt;&gt;""),"-")</f>
        <v>#N/A</v>
      </c>
      <c r="CZ53" s="120" t="e" cm="1">
        <f t="array" ref="CZ53">_xlfn.IFS(AND($Y53&lt;&gt;"",AA53&lt;&gt;""),ABS($Y53-AA53),AND($Y53="",AA53=""),"",OR($Y53&lt;&gt;"",AA53&lt;&gt;""),"-")</f>
        <v>#N/A</v>
      </c>
      <c r="DA53" s="121" t="e" cm="1">
        <f t="array" ref="DA53">_xlfn.IFS(AND($Z53&lt;&gt;"",AA53&lt;&gt;""),ABS($Z53-AA53),AND($Z53="",AA53=""),"",OR($Z53&lt;&gt;"",AA53&lt;&gt;""),"-")</f>
        <v>#N/A</v>
      </c>
    </row>
    <row r="54" spans="1:105" x14ac:dyDescent="0.2">
      <c r="A54" s="260" t="s">
        <v>97</v>
      </c>
      <c r="B54" s="259" t="str">
        <f>VLOOKUP($A54,Merged_couplings!$B:$BU,MATCH(B$1,Merged_couplings!$B$1:$BU$1,0),FALSE)</f>
        <v>---</v>
      </c>
      <c r="C54" s="258" t="str">
        <f>VLOOKUP($A54,Merged_couplings!$B:$BU,MATCH(C$1,Merged_couplings!$B$1:$BU$1,0),FALSE)</f>
        <v>---</v>
      </c>
      <c r="D54" s="258" t="str">
        <f>VLOOKUP($A54,Merged_couplings!$B:$BU,MATCH(D$1,Merged_couplings!$B$1:$BU$1,0),FALSE)</f>
        <v>-IG</v>
      </c>
      <c r="E54" s="258" t="str">
        <f>VLOOKUP($A54,Merged_couplings!$B:$BU,MATCH(E$1,Merged_couplings!$B$1:$BU$1,0),FALSE)</f>
        <v>-IG</v>
      </c>
      <c r="F54" s="258" t="str">
        <f>VLOOKUP($A54,Merged_couplings!$B:$BU,MATCH(F$1,Merged_couplings!$B$1:$BU$1,0),FALSE)</f>
        <v>--G</v>
      </c>
      <c r="G54" s="258" t="str">
        <f>VLOOKUP($A54,Merged_couplings!$B:$BU,MATCH(G$1,Merged_couplings!$B$1:$BU$1,0),FALSE)</f>
        <v>--G</v>
      </c>
      <c r="H54" s="258" t="str">
        <f>VLOOKUP($A54,Merged_couplings!$B:$BU,MATCH(H$1,Merged_couplings!$B$1:$BU$1,0),FALSE)</f>
        <v>--G</v>
      </c>
      <c r="I54" s="258" t="str">
        <f>VLOOKUP($A54,Merged_couplings!$B:$BU,MATCH(I$1,Merged_couplings!$B$1:$BU$1,0),FALSE)</f>
        <v>---</v>
      </c>
      <c r="J54" s="258" t="str">
        <f>VLOOKUP($A54,Merged_couplings!$B:$BU,MATCH(J$1,Merged_couplings!$B$1:$BU$1,0),FALSE)</f>
        <v>---</v>
      </c>
      <c r="K54" s="258" t="str">
        <f>VLOOKUP($A54,Merged_couplings!$B:$BU,MATCH(K$1,Merged_couplings!$B$1:$BU$1,0),FALSE)</f>
        <v>-I-</v>
      </c>
      <c r="L54" s="258" t="str">
        <f>VLOOKUP($A54,Merged_couplings!$B:$BU,MATCH(L$1,Merged_couplings!$B$1:$BU$1,0),FALSE)</f>
        <v>---</v>
      </c>
      <c r="M54" s="258" t="str">
        <f>VLOOKUP($A54,Merged_couplings!$B:$BU,MATCH(M$1,Merged_couplings!$B$1:$BU$1,0),FALSE)</f>
        <v>---</v>
      </c>
      <c r="N54" s="258" t="str">
        <f>VLOOKUP($A54,Merged_couplings!$B:$BU,MATCH(N$1,Merged_couplings!$B$1:$BU$1,0),FALSE)</f>
        <v>---</v>
      </c>
      <c r="O54" s="121" t="str">
        <f>IF(OR(B54="BIG",B54="BI-",B54="-IG"),VLOOKUP($A54,Merged_couplings!$B:$BU,MATCH(O$1,Merged_couplings!$B$1:$BU$1,0),FALSE),"")</f>
        <v/>
      </c>
      <c r="P54" s="120" t="str">
        <f>IF(OR(C54="BIG",C54="BI-",C54="-IG"),VLOOKUP($A54,Merged_couplings!$B:$BU,MATCH(P$1,Merged_couplings!$B$1:$BU$1,0),FALSE),"")</f>
        <v/>
      </c>
      <c r="Q54" s="120">
        <f>IF(OR(D54="BIG",D54="BI-",D54="-IG"),VLOOKUP($A54,Merged_couplings!$B:$BU,MATCH(Q$1,Merged_couplings!$B$1:$BU$1,0),FALSE),"")</f>
        <v>8.2938419533373278</v>
      </c>
      <c r="R54" s="120">
        <f t="shared" si="4"/>
        <v>8.2938419533373278</v>
      </c>
      <c r="S54" s="120">
        <f t="shared" si="4"/>
        <v>8.2938419533373278</v>
      </c>
      <c r="T54" s="120">
        <f t="shared" si="4"/>
        <v>8.2938419533373278</v>
      </c>
      <c r="U54" s="120" t="str">
        <f>IF(OR(H54="BIG",H54="BI-",H54="-IG"),VLOOKUP($A54,Merged_couplings!$B:$BU,MATCH(U$1,Merged_couplings!$B$1:$BU$1,0),FALSE),"")</f>
        <v/>
      </c>
      <c r="V54" s="120" t="str">
        <f>IF(OR(I54="BIG",I54="BI-",I54="-IG"),VLOOKUP($A54,Merged_couplings!$B:$BU,MATCH(V$1,Merged_couplings!$B$1:$BU$1,0),FALSE),"")</f>
        <v/>
      </c>
      <c r="W54" s="120" t="str">
        <f t="shared" si="3"/>
        <v/>
      </c>
      <c r="X54" s="120" t="str">
        <f>IF(OR(K54="BIG",K54="BI-",K54="-IG"),VLOOKUP($A54,Merged_couplings!$B:$BU,MATCH(X$1,Merged_couplings!$B$1:$BU$1,0),FALSE),"")</f>
        <v/>
      </c>
      <c r="Y54" s="120" t="str">
        <f>IF(OR(L54="BIG",L54="BI-",L54="-IG"),VLOOKUP($A54,Merged_couplings!$B:$BU,MATCH(Y$1,Merged_couplings!$B$1:$BU$1,0),FALSE),"")</f>
        <v/>
      </c>
      <c r="Z54" s="120" t="str">
        <f>IF(OR(M54="BIG",M54="BI-",M54="-IG"),VLOOKUP($A54,Merged_couplings!$B:$BU,MATCH(Z$1,Merged_couplings!$B$1:$BU$1,0),FALSE),"")</f>
        <v/>
      </c>
      <c r="AA54" s="120" t="str">
        <f>IF(OR(N54="BIG",N54="BI-",N54="-IG"),VLOOKUP($A54,Merged_couplings!$B:$BU,MATCH(AA$1,Merged_couplings!$B$1:$BU$1,0),FALSE),"")</f>
        <v/>
      </c>
      <c r="AB54" s="123" t="str" cm="1">
        <f t="array" ref="AB54">_xlfn.IFS(AND($O54&lt;&gt;"",P54&lt;&gt;""),ABS($O54-P54),AND($O54="",P54=""),"",OR($O54&lt;&gt;"",P54&lt;&gt;""),"-")</f>
        <v/>
      </c>
      <c r="AC54" s="122" t="str" cm="1">
        <f t="array" ref="AC54">_xlfn.IFS(AND($O54&lt;&gt;"",Q54&lt;&gt;""),ABS($O54-Q54),AND($O54="",Q54=""),"",OR($O54&lt;&gt;"",Q54&lt;&gt;""),"-")</f>
        <v>-</v>
      </c>
      <c r="AD54" s="122" t="str" cm="1">
        <f t="array" ref="AD54">_xlfn.IFS(AND($O54&lt;&gt;"",R54&lt;&gt;""),ABS($O54-R54),AND($O54="",R54=""),"",OR($O54&lt;&gt;"",R54&lt;&gt;""),"-")</f>
        <v>-</v>
      </c>
      <c r="AE54" s="122" t="str" cm="1">
        <f t="array" ref="AE54">_xlfn.IFS(AND($O54&lt;&gt;"",S54&lt;&gt;""),ABS($O54-S54),AND($O54="",S54=""),"",OR($O54&lt;&gt;"",S54&lt;&gt;""),"-")</f>
        <v>-</v>
      </c>
      <c r="AF54" s="122" t="str" cm="1">
        <f t="array" ref="AF54">_xlfn.IFS(AND($O54&lt;&gt;"",T54&lt;&gt;""),ABS($O54-T54),AND($O54="",T54=""),"",OR($O54&lt;&gt;"",T54&lt;&gt;""),"-")</f>
        <v>-</v>
      </c>
      <c r="AG54" s="122" t="str" cm="1">
        <f t="array" ref="AG54">_xlfn.IFS(AND($O54&lt;&gt;"",U54&lt;&gt;""),ABS($O54-U54),AND($O54="",U54=""),"",OR($O54&lt;&gt;"",U54&lt;&gt;""),"-")</f>
        <v/>
      </c>
      <c r="AH54" s="122" t="str" cm="1">
        <f t="array" ref="AH54">_xlfn.IFS(AND($O54&lt;&gt;"",V54&lt;&gt;""),ABS($O54-V54),AND($O54="",V54=""),"",OR($O54&lt;&gt;"",V54&lt;&gt;""),"-")</f>
        <v/>
      </c>
      <c r="AI54" s="122" t="str" cm="1">
        <f t="array" ref="AI54">_xlfn.IFS(AND($O54&lt;&gt;"",W54&lt;&gt;""),ABS($O54-W54),AND($O54="",W54=""),"",OR($O54&lt;&gt;"",W54&lt;&gt;""),"-")</f>
        <v/>
      </c>
      <c r="AJ54" s="122" t="str" cm="1">
        <f t="array" ref="AJ54">_xlfn.IFS(AND($O54&lt;&gt;"",X54&lt;&gt;""),ABS($O54-X54),AND($O54="",X54=""),"",OR($O54&lt;&gt;"",X54&lt;&gt;""),"-")</f>
        <v/>
      </c>
      <c r="AK54" s="122" t="str" cm="1">
        <f t="array" ref="AK54">_xlfn.IFS(AND($O54&lt;&gt;"",Y54&lt;&gt;""),ABS($O54-Y54),AND($O54="",Y54=""),"",OR($O54&lt;&gt;"",Y54&lt;&gt;""),"-")</f>
        <v/>
      </c>
      <c r="AL54" s="122" t="str" cm="1">
        <f t="array" ref="AL54">_xlfn.IFS(AND($O54&lt;&gt;"",Z54&lt;&gt;""),ABS($O54-Z54),AND($O54="",Z54=""),"",OR($O54&lt;&gt;"",Z54&lt;&gt;""),"-")</f>
        <v/>
      </c>
      <c r="AM54" s="122" t="str" cm="1">
        <f t="array" ref="AM54">_xlfn.IFS(AND($O54&lt;&gt;"",AA54&lt;&gt;""),ABS($O54-AA54),AND($O54="",AA54=""),"",OR($O54&lt;&gt;"",AA54&lt;&gt;""),"-")</f>
        <v/>
      </c>
      <c r="AN54" s="121" t="str" cm="1">
        <f t="array" ref="AN54">_xlfn.IFS(AND($P54&lt;&gt;"",Q54&lt;&gt;""),ABS($P54-Q54),AND($P54="",Q54=""),"",OR($P54&lt;&gt;"",Q54&lt;&gt;""),"-")</f>
        <v>-</v>
      </c>
      <c r="AO54" s="120" t="str" cm="1">
        <f t="array" ref="AO54">_xlfn.IFS(AND($P54&lt;&gt;"",R54&lt;&gt;""),ABS($P54-R54),AND($P54="",R54=""),"",OR($P54&lt;&gt;"",R54&lt;&gt;""),"-")</f>
        <v>-</v>
      </c>
      <c r="AP54" s="120" t="str" cm="1">
        <f t="array" ref="AP54">_xlfn.IFS(AND($P54&lt;&gt;"",S54&lt;&gt;""),ABS($P54-S54),AND($P54="",S54=""),"",OR($P54&lt;&gt;"",S54&lt;&gt;""),"-")</f>
        <v>-</v>
      </c>
      <c r="AQ54" s="120" t="str" cm="1">
        <f t="array" ref="AQ54">_xlfn.IFS(AND($P54&lt;&gt;"",T54&lt;&gt;""),ABS($P54-T54),AND($P54="",T54=""),"",OR($P54&lt;&gt;"",T54&lt;&gt;""),"-")</f>
        <v>-</v>
      </c>
      <c r="AR54" s="120" t="str" cm="1">
        <f t="array" ref="AR54">_xlfn.IFS(AND($P54&lt;&gt;"",U54&lt;&gt;""),ABS($P54-U54),AND($P54="",U54=""),"",OR($P54&lt;&gt;"",U54&lt;&gt;""),"-")</f>
        <v/>
      </c>
      <c r="AS54" s="120" t="str" cm="1">
        <f t="array" ref="AS54">_xlfn.IFS(AND($P54&lt;&gt;"",V54&lt;&gt;""),ABS($P54-V54),AND($P54="",V54=""),"",OR($P54&lt;&gt;"",V54&lt;&gt;""),"-")</f>
        <v/>
      </c>
      <c r="AT54" s="120" t="str" cm="1">
        <f t="array" ref="AT54">_xlfn.IFS(AND($P54&lt;&gt;"",W54&lt;&gt;""),ABS($P54-W54),AND($P54="",W54=""),"",OR($P54&lt;&gt;"",W54&lt;&gt;""),"-")</f>
        <v/>
      </c>
      <c r="AU54" s="120" t="str" cm="1">
        <f t="array" ref="AU54">_xlfn.IFS(AND($P54&lt;&gt;"",X54&lt;&gt;""),ABS($P54-X54),AND($P54="",X54=""),"",OR($P54&lt;&gt;"",X54&lt;&gt;""),"-")</f>
        <v/>
      </c>
      <c r="AV54" s="120" t="str" cm="1">
        <f t="array" ref="AV54">_xlfn.IFS(AND($P54&lt;&gt;"",Y54&lt;&gt;""),ABS($P54-Y54),AND($P54="",Y54=""),"",OR($P54&lt;&gt;"",Y54&lt;&gt;""),"-")</f>
        <v/>
      </c>
      <c r="AW54" s="120" t="str" cm="1">
        <f t="array" ref="AW54">_xlfn.IFS(AND($P54&lt;&gt;"",Z54&lt;&gt;""),ABS($P54-Z54),AND($P54="",Z54=""),"",OR($P54&lt;&gt;"",Z54&lt;&gt;""),"-")</f>
        <v/>
      </c>
      <c r="AX54" s="120" t="str" cm="1">
        <f t="array" ref="AX54">_xlfn.IFS(AND($P54&lt;&gt;"",AA54&lt;&gt;""),ABS($P54-AA54),AND($P54="",AA54=""),"",OR($P54&lt;&gt;"",AA54&lt;&gt;""),"-")</f>
        <v/>
      </c>
      <c r="AY54" s="121" cm="1">
        <f t="array" ref="AY54">_xlfn.IFS(AND($Q54&lt;&gt;"",R54&lt;&gt;""),ABS($Q54-R54),AND($Q54="",R54=""),"",OR($Q54&lt;&gt;"",R54&lt;&gt;""),"-")</f>
        <v>0</v>
      </c>
      <c r="AZ54" s="334" cm="1">
        <f t="array" ref="AZ54">_xlfn.IFS(AND($Q54&lt;&gt;"",S54&lt;&gt;""),ABS($Q54-S54),AND($Q54="",S54=""),"",OR($Q54&lt;&gt;"",S54&lt;&gt;""),"-")</f>
        <v>0</v>
      </c>
      <c r="BA54" s="334" cm="1">
        <f t="array" ref="BA54">_xlfn.IFS(AND($Q54&lt;&gt;"",T54&lt;&gt;""),ABS($Q54-T54),AND($Q54="",T54=""),"",OR($Q54&lt;&gt;"",T54&lt;&gt;""),"-")</f>
        <v>0</v>
      </c>
      <c r="BB54" s="120" t="str" cm="1">
        <f t="array" ref="BB54">_xlfn.IFS(AND($Q54&lt;&gt;"",U54&lt;&gt;""),ABS($Q54-U54),AND($Q54="",U54=""),"",OR($Q54&lt;&gt;"",U54&lt;&gt;""),"-")</f>
        <v>-</v>
      </c>
      <c r="BC54" s="120" t="str" cm="1">
        <f t="array" ref="BC54">_xlfn.IFS(AND($Q54&lt;&gt;"",V54&lt;&gt;""),ABS($Q54-V54),AND($Q54="",V54=""),"",OR($Q54&lt;&gt;"",V54&lt;&gt;""),"-")</f>
        <v>-</v>
      </c>
      <c r="BD54" s="120" t="str" cm="1">
        <f t="array" ref="BD54">_xlfn.IFS(AND($Q54&lt;&gt;"",W54&lt;&gt;""),ABS($Q54-W54),AND($Q54="",W54=""),"",OR($Q54&lt;&gt;"",W54&lt;&gt;""),"-")</f>
        <v>-</v>
      </c>
      <c r="BE54" s="120" t="str" cm="1">
        <f t="array" ref="BE54">_xlfn.IFS(AND($Q54&lt;&gt;"",X54&lt;&gt;""),ABS($Q54-X54),AND($Q54="",X54=""),"",OR($Q54&lt;&gt;"",X54&lt;&gt;""),"-")</f>
        <v>-</v>
      </c>
      <c r="BF54" s="120" t="str" cm="1">
        <f t="array" ref="BF54">_xlfn.IFS(AND($Q54&lt;&gt;"",Y54&lt;&gt;""),ABS($Q54-Y54),AND($Q54="",Y54=""),"",OR($Q54&lt;&gt;"",Y54&lt;&gt;""),"-")</f>
        <v>-</v>
      </c>
      <c r="BG54" s="120" t="str" cm="1">
        <f t="array" ref="BG54">_xlfn.IFS(AND($Q54&lt;&gt;"",Z54&lt;&gt;""),ABS($Q54-Z54),AND($Q54="",Z54=""),"",OR($Q54&lt;&gt;"",Z54&lt;&gt;""),"-")</f>
        <v>-</v>
      </c>
      <c r="BH54" s="120" t="str" cm="1">
        <f t="array" ref="BH54">_xlfn.IFS(AND($Q54&lt;&gt;"",AA54&lt;&gt;""),ABS($Q54-AA54),AND($Q54="",AA54=""),"",OR($Q54&lt;&gt;"",AA54&lt;&gt;""),"-")</f>
        <v>-</v>
      </c>
      <c r="BI54" s="121" cm="1">
        <f t="array" ref="BI54">_xlfn.IFS(AND($R54&lt;&gt;"",S54&lt;&gt;""),ABS($R54-S54),AND($R54="",S54=""),"",OR($R54&lt;&gt;"",S54&lt;&gt;""),"-")</f>
        <v>0</v>
      </c>
      <c r="BJ54" s="120" cm="1">
        <f t="array" ref="BJ54">_xlfn.IFS(AND($R54&lt;&gt;"",T54&lt;&gt;""),ABS($R54-T54),AND($R54="",T54=""),"",OR($R54&lt;&gt;"",T54&lt;&gt;""),"-")</f>
        <v>0</v>
      </c>
      <c r="BK54" s="334" t="str" cm="1">
        <f t="array" ref="BK54">_xlfn.IFS(AND($R54&lt;&gt;"",U54&lt;&gt;""),ABS($R54-U54),AND($R54="",U54=""),"",OR($R54&lt;&gt;"",U54&lt;&gt;""),"-")</f>
        <v>-</v>
      </c>
      <c r="BL54" s="120" t="str" cm="1">
        <f t="array" ref="BL54">_xlfn.IFS(AND($R54&lt;&gt;"",V54&lt;&gt;""),ABS($R54-V54),AND($R54="",V54=""),"",OR($R54&lt;&gt;"",V54&lt;&gt;""),"-")</f>
        <v>-</v>
      </c>
      <c r="BM54" s="120" t="str" cm="1">
        <f t="array" ref="BM54">_xlfn.IFS(AND($R54&lt;&gt;"",W54&lt;&gt;""),ABS($R54-W54),AND($R54="",W54=""),"",OR($R54&lt;&gt;"",W54&lt;&gt;""),"-")</f>
        <v>-</v>
      </c>
      <c r="BN54" s="120" t="str" cm="1">
        <f t="array" ref="BN54">_xlfn.IFS(AND($R54&lt;&gt;"",X54&lt;&gt;""),ABS($R54-X54),AND($R54="",X54=""),"",OR($R54&lt;&gt;"",X54&lt;&gt;""),"-")</f>
        <v>-</v>
      </c>
      <c r="BO54" s="120" t="str" cm="1">
        <f t="array" ref="BO54">_xlfn.IFS(AND($R54&lt;&gt;"",Y54&lt;&gt;""),ABS($R54-Y54),AND($R54="",Y54=""),"",OR($R54&lt;&gt;"",Y54&lt;&gt;""),"-")</f>
        <v>-</v>
      </c>
      <c r="BP54" s="120" t="str" cm="1">
        <f t="array" ref="BP54">_xlfn.IFS(AND($R54&lt;&gt;"",Z54&lt;&gt;""),ABS($R54-Z54),AND($R54="",Z54=""),"",OR($R54&lt;&gt;"",Z54&lt;&gt;""),"-")</f>
        <v>-</v>
      </c>
      <c r="BQ54" s="120" t="str" cm="1">
        <f t="array" ref="BQ54">_xlfn.IFS(AND($R54&lt;&gt;"",AA54&lt;&gt;""),ABS($R54-AA54),AND($R54="",AA54=""),"",OR($R54&lt;&gt;"",AA54&lt;&gt;""),"-")</f>
        <v>-</v>
      </c>
      <c r="BR54" s="121" cm="1">
        <f t="array" ref="BR54">_xlfn.IFS(AND($S54&lt;&gt;"",T54&lt;&gt;""),ABS($S54-T54),AND($S54="",T54=""),"",OR($S54&lt;&gt;"",T54&lt;&gt;""),"-")</f>
        <v>0</v>
      </c>
      <c r="BS54" s="334" t="str" cm="1">
        <f t="array" ref="BS54">_xlfn.IFS(AND($S54&lt;&gt;"",U54&lt;&gt;""),ABS($S54-U54),AND($S54="",U54=""),"",OR($S54&lt;&gt;"",U54&lt;&gt;""),"-")</f>
        <v>-</v>
      </c>
      <c r="BT54" s="120" t="str" cm="1">
        <f t="array" ref="BT54">_xlfn.IFS(AND($S54&lt;&gt;"",V54&lt;&gt;""),ABS($S54-V54),AND($S54="",V54=""),"",OR($S54&lt;&gt;"",V54&lt;&gt;""),"-")</f>
        <v>-</v>
      </c>
      <c r="BU54" s="120" t="str" cm="1">
        <f t="array" ref="BU54">_xlfn.IFS(AND($S54&lt;&gt;"",W54&lt;&gt;""),ABS($S54-W54),AND($S54="",W54=""),"",OR($S54&lt;&gt;"",W54&lt;&gt;""),"-")</f>
        <v>-</v>
      </c>
      <c r="BV54" s="120" t="str" cm="1">
        <f t="array" ref="BV54">_xlfn.IFS(AND($S54&lt;&gt;"",X54&lt;&gt;""),ABS($S54-X54),AND($S54="",X54=""),"",OR($S54&lt;&gt;"",X54&lt;&gt;""),"-")</f>
        <v>-</v>
      </c>
      <c r="BW54" s="120" t="str" cm="1">
        <f t="array" ref="BW54">_xlfn.IFS(AND($S54&lt;&gt;"",Y54&lt;&gt;""),ABS($S54-Y54),AND($S54="",Y54=""),"",OR($S54&lt;&gt;"",Y54&lt;&gt;""),"-")</f>
        <v>-</v>
      </c>
      <c r="BX54" s="120" t="str" cm="1">
        <f t="array" ref="BX54">_xlfn.IFS(AND($S54&lt;&gt;"",Z54&lt;&gt;""),ABS($S54-Z54),AND($S54="",Z54=""),"",OR($S54&lt;&gt;"",Z54&lt;&gt;""),"-")</f>
        <v>-</v>
      </c>
      <c r="BY54" s="120" t="str" cm="1">
        <f t="array" ref="BY54">_xlfn.IFS(AND($S54&lt;&gt;"",AA54&lt;&gt;""),ABS($S54-AA54),AND($S54="",AA54=""),"",OR($S54&lt;&gt;"",AA54&lt;&gt;""),"-")</f>
        <v>-</v>
      </c>
      <c r="BZ54" s="121" t="str" cm="1">
        <f t="array" ref="BZ54">_xlfn.IFS(AND($T54&lt;&gt;"",U54&lt;&gt;""),ABS($T54-U54),AND($T54="",U54=""),"",OR($T54&lt;&gt;"",U54&lt;&gt;""),"-")</f>
        <v>-</v>
      </c>
      <c r="CA54" s="120" t="str" cm="1">
        <f t="array" ref="CA54">_xlfn.IFS(AND($T54&lt;&gt;"",V54&lt;&gt;""),ABS($T54-V54),AND($T54="",V54=""),"",OR($T54&lt;&gt;"",V54&lt;&gt;""),"-")</f>
        <v>-</v>
      </c>
      <c r="CB54" s="120" t="str" cm="1">
        <f t="array" ref="CB54">_xlfn.IFS(AND($T54&lt;&gt;"",W54&lt;&gt;""),ABS($T54-W54),AND($T54="",W54=""),"",OR($T54&lt;&gt;"",W54&lt;&gt;""),"-")</f>
        <v>-</v>
      </c>
      <c r="CC54" s="120" t="str" cm="1">
        <f t="array" ref="CC54">_xlfn.IFS(AND($T54&lt;&gt;"",X54&lt;&gt;""),ABS($T54-X54),AND($T54="",X54=""),"",OR($T54&lt;&gt;"",X54&lt;&gt;""),"-")</f>
        <v>-</v>
      </c>
      <c r="CD54" s="120" t="str" cm="1">
        <f t="array" ref="CD54">_xlfn.IFS(AND($T54&lt;&gt;"",Y54&lt;&gt;""),ABS($T54-Y54),AND($T54="",Y54=""),"",OR($T54&lt;&gt;"",Y54&lt;&gt;""),"-")</f>
        <v>-</v>
      </c>
      <c r="CE54" s="120" t="str" cm="1">
        <f t="array" ref="CE54">_xlfn.IFS(AND($T54&lt;&gt;"",Z54&lt;&gt;""),ABS($T54-Z54),AND($T54="",Z54=""),"",OR($T54&lt;&gt;"",Z54&lt;&gt;""),"-")</f>
        <v>-</v>
      </c>
      <c r="CF54" s="120" t="str" cm="1">
        <f t="array" ref="CF54">_xlfn.IFS(AND($T54&lt;&gt;"",AA54&lt;&gt;""),ABS($T54-AA54),AND($T54="",AA54=""),"",OR($T54&lt;&gt;"",AA54&lt;&gt;""),"-")</f>
        <v>-</v>
      </c>
      <c r="CG54" s="121" t="str" cm="1">
        <f t="array" ref="CG54">_xlfn.IFS(AND($U54&lt;&gt;"",V54&lt;&gt;""),ABS($U54-V54),AND($U54="",V54=""),"",OR($U54&lt;&gt;"",V54&lt;&gt;""),"-")</f>
        <v/>
      </c>
      <c r="CH54" s="120" t="str" cm="1">
        <f t="array" ref="CH54">_xlfn.IFS(AND($U54&lt;&gt;"",W54&lt;&gt;""),ABS($U54-W54),AND($U54="",W54=""),"",OR($U54&lt;&gt;"",W54&lt;&gt;""),"-")</f>
        <v/>
      </c>
      <c r="CI54" s="120" t="str" cm="1">
        <f t="array" ref="CI54">_xlfn.IFS(AND($U54&lt;&gt;"",X54&lt;&gt;""),ABS($U54-X54),AND($U54="",X54=""),"",OR($U54&lt;&gt;"",X54&lt;&gt;""),"-")</f>
        <v/>
      </c>
      <c r="CJ54" s="120" t="str" cm="1">
        <f t="array" ref="CJ54">_xlfn.IFS(AND($U54&lt;&gt;"",Y54&lt;&gt;""),ABS($U54-Y54),AND($U54="",Y54=""),"",OR($U54&lt;&gt;"",Y54&lt;&gt;""),"-")</f>
        <v/>
      </c>
      <c r="CK54" s="120" t="str" cm="1">
        <f t="array" ref="CK54">_xlfn.IFS(AND($U54&lt;&gt;"",Z54&lt;&gt;""),ABS($U54-Z54),AND($U54="",Z54=""),"",OR($U54&lt;&gt;"",Z54&lt;&gt;""),"-")</f>
        <v/>
      </c>
      <c r="CL54" s="120" t="str" cm="1">
        <f t="array" ref="CL54">_xlfn.IFS(AND($U54&lt;&gt;"",AA54&lt;&gt;""),ABS($U54-AA54),AND($U54="",AA54=""),"",OR($U54&lt;&gt;"",AA54&lt;&gt;""),"-")</f>
        <v/>
      </c>
      <c r="CM54" s="121" t="str" cm="1">
        <f t="array" ref="CM54">_xlfn.IFS(AND($V54&lt;&gt;"",W54&lt;&gt;""),ABS($V54-W54),AND($V54="",W54=""),"",OR($V54&lt;&gt;"",W54&lt;&gt;""),"-")</f>
        <v/>
      </c>
      <c r="CN54" s="120" t="str" cm="1">
        <f t="array" ref="CN54">_xlfn.IFS(AND($V54&lt;&gt;"",X54&lt;&gt;""),ABS($V54-X54),AND($V54="",X54=""),"",OR($V54&lt;&gt;"",X54&lt;&gt;""),"-")</f>
        <v/>
      </c>
      <c r="CO54" s="120" t="str" cm="1">
        <f t="array" ref="CO54">_xlfn.IFS(AND($V54&lt;&gt;"",Y54&lt;&gt;""),ABS($V54-Y54),AND($V54="",Y54=""),"",OR($V54&lt;&gt;"",Y54&lt;&gt;""),"-")</f>
        <v/>
      </c>
      <c r="CP54" s="120" t="str" cm="1">
        <f t="array" ref="CP54">_xlfn.IFS(AND($V54&lt;&gt;"",Z54&lt;&gt;""),ABS($V54-Z54),AND($V54="",Z54=""),"",OR($V54&lt;&gt;"",Z54&lt;&gt;""),"-")</f>
        <v/>
      </c>
      <c r="CQ54" s="120" t="str" cm="1">
        <f t="array" ref="CQ54">_xlfn.IFS(AND($V54&lt;&gt;"",AA54&lt;&gt;""),ABS($V54-AA54),AND($V54="",AA54=""),"",OR($V54&lt;&gt;"",AA54&lt;&gt;""),"-")</f>
        <v/>
      </c>
      <c r="CR54" s="121" t="str" cm="1">
        <f t="array" ref="CR54">_xlfn.IFS(AND($W54&lt;&gt;"",X54&lt;&gt;""),ABS($W54-X54),AND($W54="",X54=""),"",OR($W54&lt;&gt;"",X54&lt;&gt;""),"-")</f>
        <v/>
      </c>
      <c r="CS54" s="120" t="str" cm="1">
        <f t="array" ref="CS54">_xlfn.IFS(AND($W54&lt;&gt;"",Y54&lt;&gt;""),ABS($W54-Y54),AND($W54="",Y54=""),"",OR($W54&lt;&gt;"",Y54&lt;&gt;""),"-")</f>
        <v/>
      </c>
      <c r="CT54" s="120" t="str" cm="1">
        <f t="array" ref="CT54">_xlfn.IFS(AND($W54&lt;&gt;"",Z54&lt;&gt;""),ABS($W54-Z54),AND($W54="",Z54=""),"",OR($W54&lt;&gt;"",Z54&lt;&gt;""),"-")</f>
        <v/>
      </c>
      <c r="CU54" s="120" t="str" cm="1">
        <f t="array" ref="CU54">_xlfn.IFS(AND($W54&lt;&gt;"",AA54&lt;&gt;""),ABS($W54-AA54),AND($W54="",AA54=""),"",OR($W54&lt;&gt;"",AA54&lt;&gt;""),"-")</f>
        <v/>
      </c>
      <c r="CV54" s="121" t="str" cm="1">
        <f t="array" ref="CV54">_xlfn.IFS(AND($X54&lt;&gt;"",Y54&lt;&gt;""),ABS($X54-Y54),AND($X54="",Y54=""),"",OR($X54&lt;&gt;"",Y54&lt;&gt;""),"-")</f>
        <v/>
      </c>
      <c r="CW54" s="120" t="str" cm="1">
        <f t="array" ref="CW54">_xlfn.IFS(AND($X54&lt;&gt;"",Z54&lt;&gt;""),ABS($X54-Z54),AND($X54="",Z54=""),"",OR($X54&lt;&gt;"",Z54&lt;&gt;""),"-")</f>
        <v/>
      </c>
      <c r="CX54" s="120" t="str" cm="1">
        <f t="array" ref="CX54">_xlfn.IFS(AND($X54&lt;&gt;"",AA54&lt;&gt;""),ABS($X54-AA54),AND($X54="",AA54=""),"",OR($X54&lt;&gt;"",AA54&lt;&gt;""),"-")</f>
        <v/>
      </c>
      <c r="CY54" s="121" t="str" cm="1">
        <f t="array" ref="CY54">_xlfn.IFS(AND($Y54&lt;&gt;"",Z54&lt;&gt;""),ABS($Y54-Z54),AND($Y54="",Z54=""),"",OR($Y54&lt;&gt;"",Z54&lt;&gt;""),"-")</f>
        <v/>
      </c>
      <c r="CZ54" s="120" t="str" cm="1">
        <f t="array" ref="CZ54">_xlfn.IFS(AND($Y54&lt;&gt;"",AA54&lt;&gt;""),ABS($Y54-AA54),AND($Y54="",AA54=""),"",OR($Y54&lt;&gt;"",AA54&lt;&gt;""),"-")</f>
        <v/>
      </c>
      <c r="DA54" s="121" t="str" cm="1">
        <f t="array" ref="DA54">_xlfn.IFS(AND($Z54&lt;&gt;"",AA54&lt;&gt;""),ABS($Z54-AA54),AND($Z54="",AA54=""),"",OR($Z54&lt;&gt;"",AA54&lt;&gt;""),"-")</f>
        <v/>
      </c>
    </row>
    <row r="55" spans="1:105" x14ac:dyDescent="0.2">
      <c r="A55" s="260" t="s">
        <v>98</v>
      </c>
      <c r="B55" s="259" t="str">
        <f>VLOOKUP($A55,Merged_couplings!$B:$BU,MATCH(B$1,Merged_couplings!$B$1:$BU$1,0),FALSE)</f>
        <v>---</v>
      </c>
      <c r="C55" s="258" t="str">
        <f>VLOOKUP($A55,Merged_couplings!$B:$BU,MATCH(C$1,Merged_couplings!$B$1:$BU$1,0),FALSE)</f>
        <v>---</v>
      </c>
      <c r="D55" s="258" t="str">
        <f>VLOOKUP($A55,Merged_couplings!$B:$BU,MATCH(D$1,Merged_couplings!$B$1:$BU$1,0),FALSE)</f>
        <v>-IG</v>
      </c>
      <c r="E55" s="258" t="str">
        <f>VLOOKUP($A55,Merged_couplings!$B:$BU,MATCH(E$1,Merged_couplings!$B$1:$BU$1,0),FALSE)</f>
        <v>-IG</v>
      </c>
      <c r="F55" s="258" t="str">
        <f>VLOOKUP($A55,Merged_couplings!$B:$BU,MATCH(F$1,Merged_couplings!$B$1:$BU$1,0),FALSE)</f>
        <v>-IG</v>
      </c>
      <c r="G55" s="258" t="str">
        <f>VLOOKUP($A55,Merged_couplings!$B:$BU,MATCH(G$1,Merged_couplings!$B$1:$BU$1,0),FALSE)</f>
        <v>-IG</v>
      </c>
      <c r="H55" s="258" t="str">
        <f>VLOOKUP($A55,Merged_couplings!$B:$BU,MATCH(H$1,Merged_couplings!$B$1:$BU$1,0),FALSE)</f>
        <v>-IG</v>
      </c>
      <c r="I55" s="258" t="str">
        <f>VLOOKUP($A55,Merged_couplings!$B:$BU,MATCH(I$1,Merged_couplings!$B$1:$BU$1,0),FALSE)</f>
        <v>-IG</v>
      </c>
      <c r="J55" s="258" t="str">
        <f>VLOOKUP($A55,Merged_couplings!$B:$BU,MATCH(J$1,Merged_couplings!$B$1:$BU$1,0),FALSE)</f>
        <v>-IG</v>
      </c>
      <c r="K55" s="258" t="str">
        <f>VLOOKUP($A55,Merged_couplings!$B:$BU,MATCH(K$1,Merged_couplings!$B$1:$BU$1,0),FALSE)</f>
        <v>-IG</v>
      </c>
      <c r="L55" s="258" t="str">
        <f>VLOOKUP($A55,Merged_couplings!$B:$BU,MATCH(L$1,Merged_couplings!$B$1:$BU$1,0),FALSE)</f>
        <v>-IG</v>
      </c>
      <c r="M55" s="258" t="str">
        <f>VLOOKUP($A55,Merged_couplings!$B:$BU,MATCH(M$1,Merged_couplings!$B$1:$BU$1,0),FALSE)</f>
        <v>-I-</v>
      </c>
      <c r="N55" s="258" t="str">
        <f>VLOOKUP($A55,Merged_couplings!$B:$BU,MATCH(N$1,Merged_couplings!$B$1:$BU$1,0),FALSE)</f>
        <v>-I-</v>
      </c>
      <c r="O55" s="121" t="str">
        <f>IF(OR(B55="BIG",B55="BI-",B55="-IG"),VLOOKUP($A55,Merged_couplings!$B:$BU,MATCH(O$1,Merged_couplings!$B$1:$BU$1,0),FALSE),"")</f>
        <v/>
      </c>
      <c r="P55" s="120" t="str">
        <f>IF(OR(C55="BIG",C55="BI-",C55="-IG"),VLOOKUP($A55,Merged_couplings!$B:$BU,MATCH(P$1,Merged_couplings!$B$1:$BU$1,0),FALSE),"")</f>
        <v/>
      </c>
      <c r="Q55" s="120">
        <f>IF(OR(D55="BIG",D55="BI-",D55="-IG"),VLOOKUP($A55,Merged_couplings!$B:$BU,MATCH(Q$1,Merged_couplings!$B$1:$BU$1,0),FALSE),"")</f>
        <v>8.3238653779320764</v>
      </c>
      <c r="R55" s="120">
        <f t="shared" si="4"/>
        <v>8.3238653779320764</v>
      </c>
      <c r="S55" s="120">
        <f t="shared" si="4"/>
        <v>8.3238653779320764</v>
      </c>
      <c r="T55" s="120">
        <f t="shared" si="4"/>
        <v>8.3238653779320764</v>
      </c>
      <c r="U55" s="120">
        <f>IF(OR(H55="BIG",H55="BI-",H55="-IG"),VLOOKUP($A55,Merged_couplings!$B:$BU,MATCH(U$1,Merged_couplings!$B$1:$BU$1,0),FALSE),"")</f>
        <v>8.1366635770768951</v>
      </c>
      <c r="V55" s="120">
        <f>IF(OR(I55="BIG",I55="BI-",I55="-IG"),VLOOKUP($A55,Merged_couplings!$B:$BU,MATCH(V$1,Merged_couplings!$B$1:$BU$1,0),FALSE),"")</f>
        <v>7.9558947942723162</v>
      </c>
      <c r="W55" s="120">
        <f t="shared" si="3"/>
        <v>7.9558947942723162</v>
      </c>
      <c r="X55" s="120">
        <f>IF(OR(K55="BIG",K55="BI-",K55="-IG"),VLOOKUP($A55,Merged_couplings!$B:$BU,MATCH(X$1,Merged_couplings!$B$1:$BU$1,0),FALSE),"")</f>
        <v>9.3769471054848932</v>
      </c>
      <c r="Y55" s="120">
        <f>IF(OR(L55="BIG",L55="BI-",L55="-IG"),VLOOKUP($A55,Merged_couplings!$B:$BU,MATCH(Y$1,Merged_couplings!$B$1:$BU$1,0),FALSE),"")</f>
        <v>7.088204554442008</v>
      </c>
      <c r="Z55" s="120" t="str">
        <f>IF(OR(M55="BIG",M55="BI-",M55="-IG"),VLOOKUP($A55,Merged_couplings!$B:$BU,MATCH(Z$1,Merged_couplings!$B$1:$BU$1,0),FALSE),"")</f>
        <v/>
      </c>
      <c r="AA55" s="120" t="str">
        <f>IF(OR(N55="BIG",N55="BI-",N55="-IG"),VLOOKUP($A55,Merged_couplings!$B:$BU,MATCH(AA$1,Merged_couplings!$B$1:$BU$1,0),FALSE),"")</f>
        <v/>
      </c>
      <c r="AB55" s="123" t="str" cm="1">
        <f t="array" ref="AB55">_xlfn.IFS(AND($O55&lt;&gt;"",P55&lt;&gt;""),ABS($O55-P55),AND($O55="",P55=""),"",OR($O55&lt;&gt;"",P55&lt;&gt;""),"-")</f>
        <v/>
      </c>
      <c r="AC55" s="122" t="str" cm="1">
        <f t="array" ref="AC55">_xlfn.IFS(AND($O55&lt;&gt;"",Q55&lt;&gt;""),ABS($O55-Q55),AND($O55="",Q55=""),"",OR($O55&lt;&gt;"",Q55&lt;&gt;""),"-")</f>
        <v>-</v>
      </c>
      <c r="AD55" s="122" t="str" cm="1">
        <f t="array" ref="AD55">_xlfn.IFS(AND($O55&lt;&gt;"",R55&lt;&gt;""),ABS($O55-R55),AND($O55="",R55=""),"",OR($O55&lt;&gt;"",R55&lt;&gt;""),"-")</f>
        <v>-</v>
      </c>
      <c r="AE55" s="122" t="str" cm="1">
        <f t="array" ref="AE55">_xlfn.IFS(AND($O55&lt;&gt;"",S55&lt;&gt;""),ABS($O55-S55),AND($O55="",S55=""),"",OR($O55&lt;&gt;"",S55&lt;&gt;""),"-")</f>
        <v>-</v>
      </c>
      <c r="AF55" s="122" t="str" cm="1">
        <f t="array" ref="AF55">_xlfn.IFS(AND($O55&lt;&gt;"",T55&lt;&gt;""),ABS($O55-T55),AND($O55="",T55=""),"",OR($O55&lt;&gt;"",T55&lt;&gt;""),"-")</f>
        <v>-</v>
      </c>
      <c r="AG55" s="122" t="str" cm="1">
        <f t="array" ref="AG55">_xlfn.IFS(AND($O55&lt;&gt;"",U55&lt;&gt;""),ABS($O55-U55),AND($O55="",U55=""),"",OR($O55&lt;&gt;"",U55&lt;&gt;""),"-")</f>
        <v>-</v>
      </c>
      <c r="AH55" s="122" t="str" cm="1">
        <f t="array" ref="AH55">_xlfn.IFS(AND($O55&lt;&gt;"",V55&lt;&gt;""),ABS($O55-V55),AND($O55="",V55=""),"",OR($O55&lt;&gt;"",V55&lt;&gt;""),"-")</f>
        <v>-</v>
      </c>
      <c r="AI55" s="122" t="str" cm="1">
        <f t="array" ref="AI55">_xlfn.IFS(AND($O55&lt;&gt;"",W55&lt;&gt;""),ABS($O55-W55),AND($O55="",W55=""),"",OR($O55&lt;&gt;"",W55&lt;&gt;""),"-")</f>
        <v>-</v>
      </c>
      <c r="AJ55" s="122" t="str" cm="1">
        <f t="array" ref="AJ55">_xlfn.IFS(AND($O55&lt;&gt;"",X55&lt;&gt;""),ABS($O55-X55),AND($O55="",X55=""),"",OR($O55&lt;&gt;"",X55&lt;&gt;""),"-")</f>
        <v>-</v>
      </c>
      <c r="AK55" s="122" t="str" cm="1">
        <f t="array" ref="AK55">_xlfn.IFS(AND($O55&lt;&gt;"",Y55&lt;&gt;""),ABS($O55-Y55),AND($O55="",Y55=""),"",OR($O55&lt;&gt;"",Y55&lt;&gt;""),"-")</f>
        <v>-</v>
      </c>
      <c r="AL55" s="122" t="str" cm="1">
        <f t="array" ref="AL55">_xlfn.IFS(AND($O55&lt;&gt;"",Z55&lt;&gt;""),ABS($O55-Z55),AND($O55="",Z55=""),"",OR($O55&lt;&gt;"",Z55&lt;&gt;""),"-")</f>
        <v/>
      </c>
      <c r="AM55" s="122" t="str" cm="1">
        <f t="array" ref="AM55">_xlfn.IFS(AND($O55&lt;&gt;"",AA55&lt;&gt;""),ABS($O55-AA55),AND($O55="",AA55=""),"",OR($O55&lt;&gt;"",AA55&lt;&gt;""),"-")</f>
        <v/>
      </c>
      <c r="AN55" s="121" t="str" cm="1">
        <f t="array" ref="AN55">_xlfn.IFS(AND($P55&lt;&gt;"",Q55&lt;&gt;""),ABS($P55-Q55),AND($P55="",Q55=""),"",OR($P55&lt;&gt;"",Q55&lt;&gt;""),"-")</f>
        <v>-</v>
      </c>
      <c r="AO55" s="120" t="str" cm="1">
        <f t="array" ref="AO55">_xlfn.IFS(AND($P55&lt;&gt;"",R55&lt;&gt;""),ABS($P55-R55),AND($P55="",R55=""),"",OR($P55&lt;&gt;"",R55&lt;&gt;""),"-")</f>
        <v>-</v>
      </c>
      <c r="AP55" s="120" t="str" cm="1">
        <f t="array" ref="AP55">_xlfn.IFS(AND($P55&lt;&gt;"",S55&lt;&gt;""),ABS($P55-S55),AND($P55="",S55=""),"",OR($P55&lt;&gt;"",S55&lt;&gt;""),"-")</f>
        <v>-</v>
      </c>
      <c r="AQ55" s="120" t="str" cm="1">
        <f t="array" ref="AQ55">_xlfn.IFS(AND($P55&lt;&gt;"",T55&lt;&gt;""),ABS($P55-T55),AND($P55="",T55=""),"",OR($P55&lt;&gt;"",T55&lt;&gt;""),"-")</f>
        <v>-</v>
      </c>
      <c r="AR55" s="120" t="str" cm="1">
        <f t="array" ref="AR55">_xlfn.IFS(AND($P55&lt;&gt;"",U55&lt;&gt;""),ABS($P55-U55),AND($P55="",U55=""),"",OR($P55&lt;&gt;"",U55&lt;&gt;""),"-")</f>
        <v>-</v>
      </c>
      <c r="AS55" s="120" t="str" cm="1">
        <f t="array" ref="AS55">_xlfn.IFS(AND($P55&lt;&gt;"",V55&lt;&gt;""),ABS($P55-V55),AND($P55="",V55=""),"",OR($P55&lt;&gt;"",V55&lt;&gt;""),"-")</f>
        <v>-</v>
      </c>
      <c r="AT55" s="120" t="str" cm="1">
        <f t="array" ref="AT55">_xlfn.IFS(AND($P55&lt;&gt;"",W55&lt;&gt;""),ABS($P55-W55),AND($P55="",W55=""),"",OR($P55&lt;&gt;"",W55&lt;&gt;""),"-")</f>
        <v>-</v>
      </c>
      <c r="AU55" s="120" t="str" cm="1">
        <f t="array" ref="AU55">_xlfn.IFS(AND($P55&lt;&gt;"",X55&lt;&gt;""),ABS($P55-X55),AND($P55="",X55=""),"",OR($P55&lt;&gt;"",X55&lt;&gt;""),"-")</f>
        <v>-</v>
      </c>
      <c r="AV55" s="120" t="str" cm="1">
        <f t="array" ref="AV55">_xlfn.IFS(AND($P55&lt;&gt;"",Y55&lt;&gt;""),ABS($P55-Y55),AND($P55="",Y55=""),"",OR($P55&lt;&gt;"",Y55&lt;&gt;""),"-")</f>
        <v>-</v>
      </c>
      <c r="AW55" s="120" t="str" cm="1">
        <f t="array" ref="AW55">_xlfn.IFS(AND($P55&lt;&gt;"",Z55&lt;&gt;""),ABS($P55-Z55),AND($P55="",Z55=""),"",OR($P55&lt;&gt;"",Z55&lt;&gt;""),"-")</f>
        <v/>
      </c>
      <c r="AX55" s="120" t="str" cm="1">
        <f t="array" ref="AX55">_xlfn.IFS(AND($P55&lt;&gt;"",AA55&lt;&gt;""),ABS($P55-AA55),AND($P55="",AA55=""),"",OR($P55&lt;&gt;"",AA55&lt;&gt;""),"-")</f>
        <v/>
      </c>
      <c r="AY55" s="121" cm="1">
        <f t="array" ref="AY55">_xlfn.IFS(AND($Q55&lt;&gt;"",R55&lt;&gt;""),ABS($Q55-R55),AND($Q55="",R55=""),"",OR($Q55&lt;&gt;"",R55&lt;&gt;""),"-")</f>
        <v>0</v>
      </c>
      <c r="AZ55" s="334" cm="1">
        <f t="array" ref="AZ55">_xlfn.IFS(AND($Q55&lt;&gt;"",S55&lt;&gt;""),ABS($Q55-S55),AND($Q55="",S55=""),"",OR($Q55&lt;&gt;"",S55&lt;&gt;""),"-")</f>
        <v>0</v>
      </c>
      <c r="BA55" s="334" cm="1">
        <f t="array" ref="BA55">_xlfn.IFS(AND($Q55&lt;&gt;"",T55&lt;&gt;""),ABS($Q55-T55),AND($Q55="",T55=""),"",OR($Q55&lt;&gt;"",T55&lt;&gt;""),"-")</f>
        <v>0</v>
      </c>
      <c r="BB55" s="120" cm="1">
        <f t="array" ref="BB55">_xlfn.IFS(AND($Q55&lt;&gt;"",U55&lt;&gt;""),ABS($Q55-U55),AND($Q55="",U55=""),"",OR($Q55&lt;&gt;"",U55&lt;&gt;""),"-")</f>
        <v>0.18720180085518123</v>
      </c>
      <c r="BC55" s="120" cm="1">
        <f t="array" ref="BC55">_xlfn.IFS(AND($Q55&lt;&gt;"",V55&lt;&gt;""),ABS($Q55-V55),AND($Q55="",V55=""),"",OR($Q55&lt;&gt;"",V55&lt;&gt;""),"-")</f>
        <v>0.36797058365976021</v>
      </c>
      <c r="BD55" s="120" cm="1">
        <f t="array" ref="BD55">_xlfn.IFS(AND($Q55&lt;&gt;"",W55&lt;&gt;""),ABS($Q55-W55),AND($Q55="",W55=""),"",OR($Q55&lt;&gt;"",W55&lt;&gt;""),"-")</f>
        <v>0.36797058365976021</v>
      </c>
      <c r="BE55" s="120" cm="1">
        <f t="array" ref="BE55">_xlfn.IFS(AND($Q55&lt;&gt;"",X55&lt;&gt;""),ABS($Q55-X55),AND($Q55="",X55=""),"",OR($Q55&lt;&gt;"",X55&lt;&gt;""),"-")</f>
        <v>1.0530817275528168</v>
      </c>
      <c r="BF55" s="120" cm="1">
        <f t="array" ref="BF55">_xlfn.IFS(AND($Q55&lt;&gt;"",Y55&lt;&gt;""),ABS($Q55-Y55),AND($Q55="",Y55=""),"",OR($Q55&lt;&gt;"",Y55&lt;&gt;""),"-")</f>
        <v>1.2356608234900683</v>
      </c>
      <c r="BG55" s="120" t="str" cm="1">
        <f t="array" ref="BG55">_xlfn.IFS(AND($Q55&lt;&gt;"",Z55&lt;&gt;""),ABS($Q55-Z55),AND($Q55="",Z55=""),"",OR($Q55&lt;&gt;"",Z55&lt;&gt;""),"-")</f>
        <v>-</v>
      </c>
      <c r="BH55" s="120" t="str" cm="1">
        <f t="array" ref="BH55">_xlfn.IFS(AND($Q55&lt;&gt;"",AA55&lt;&gt;""),ABS($Q55-AA55),AND($Q55="",AA55=""),"",OR($Q55&lt;&gt;"",AA55&lt;&gt;""),"-")</f>
        <v>-</v>
      </c>
      <c r="BI55" s="121" cm="1">
        <f t="array" ref="BI55">_xlfn.IFS(AND($R55&lt;&gt;"",S55&lt;&gt;""),ABS($R55-S55),AND($R55="",S55=""),"",OR($R55&lt;&gt;"",S55&lt;&gt;""),"-")</f>
        <v>0</v>
      </c>
      <c r="BJ55" s="120" cm="1">
        <f t="array" ref="BJ55">_xlfn.IFS(AND($R55&lt;&gt;"",T55&lt;&gt;""),ABS($R55-T55),AND($R55="",T55=""),"",OR($R55&lt;&gt;"",T55&lt;&gt;""),"-")</f>
        <v>0</v>
      </c>
      <c r="BK55" s="334" cm="1">
        <f t="array" ref="BK55">_xlfn.IFS(AND($R55&lt;&gt;"",U55&lt;&gt;""),ABS($R55-U55),AND($R55="",U55=""),"",OR($R55&lt;&gt;"",U55&lt;&gt;""),"-")</f>
        <v>0.18720180085518123</v>
      </c>
      <c r="BL55" s="120" cm="1">
        <f t="array" ref="BL55">_xlfn.IFS(AND($R55&lt;&gt;"",V55&lt;&gt;""),ABS($R55-V55),AND($R55="",V55=""),"",OR($R55&lt;&gt;"",V55&lt;&gt;""),"-")</f>
        <v>0.36797058365976021</v>
      </c>
      <c r="BM55" s="120" cm="1">
        <f t="array" ref="BM55">_xlfn.IFS(AND($R55&lt;&gt;"",W55&lt;&gt;""),ABS($R55-W55),AND($R55="",W55=""),"",OR($R55&lt;&gt;"",W55&lt;&gt;""),"-")</f>
        <v>0.36797058365976021</v>
      </c>
      <c r="BN55" s="120" cm="1">
        <f t="array" ref="BN55">_xlfn.IFS(AND($R55&lt;&gt;"",X55&lt;&gt;""),ABS($R55-X55),AND($R55="",X55=""),"",OR($R55&lt;&gt;"",X55&lt;&gt;""),"-")</f>
        <v>1.0530817275528168</v>
      </c>
      <c r="BO55" s="120" cm="1">
        <f t="array" ref="BO55">_xlfn.IFS(AND($R55&lt;&gt;"",Y55&lt;&gt;""),ABS($R55-Y55),AND($R55="",Y55=""),"",OR($R55&lt;&gt;"",Y55&lt;&gt;""),"-")</f>
        <v>1.2356608234900683</v>
      </c>
      <c r="BP55" s="120" t="str" cm="1">
        <f t="array" ref="BP55">_xlfn.IFS(AND($R55&lt;&gt;"",Z55&lt;&gt;""),ABS($R55-Z55),AND($R55="",Z55=""),"",OR($R55&lt;&gt;"",Z55&lt;&gt;""),"-")</f>
        <v>-</v>
      </c>
      <c r="BQ55" s="120" t="str" cm="1">
        <f t="array" ref="BQ55">_xlfn.IFS(AND($R55&lt;&gt;"",AA55&lt;&gt;""),ABS($R55-AA55),AND($R55="",AA55=""),"",OR($R55&lt;&gt;"",AA55&lt;&gt;""),"-")</f>
        <v>-</v>
      </c>
      <c r="BR55" s="121" cm="1">
        <f t="array" ref="BR55">_xlfn.IFS(AND($S55&lt;&gt;"",T55&lt;&gt;""),ABS($S55-T55),AND($S55="",T55=""),"",OR($S55&lt;&gt;"",T55&lt;&gt;""),"-")</f>
        <v>0</v>
      </c>
      <c r="BS55" s="334" cm="1">
        <f t="array" ref="BS55">_xlfn.IFS(AND($S55&lt;&gt;"",U55&lt;&gt;""),ABS($S55-U55),AND($S55="",U55=""),"",OR($S55&lt;&gt;"",U55&lt;&gt;""),"-")</f>
        <v>0.18720180085518123</v>
      </c>
      <c r="BT55" s="120" cm="1">
        <f t="array" ref="BT55">_xlfn.IFS(AND($S55&lt;&gt;"",V55&lt;&gt;""),ABS($S55-V55),AND($S55="",V55=""),"",OR($S55&lt;&gt;"",V55&lt;&gt;""),"-")</f>
        <v>0.36797058365976021</v>
      </c>
      <c r="BU55" s="120" cm="1">
        <f t="array" ref="BU55">_xlfn.IFS(AND($S55&lt;&gt;"",W55&lt;&gt;""),ABS($S55-W55),AND($S55="",W55=""),"",OR($S55&lt;&gt;"",W55&lt;&gt;""),"-")</f>
        <v>0.36797058365976021</v>
      </c>
      <c r="BV55" s="120" cm="1">
        <f t="array" ref="BV55">_xlfn.IFS(AND($S55&lt;&gt;"",X55&lt;&gt;""),ABS($S55-X55),AND($S55="",X55=""),"",OR($S55&lt;&gt;"",X55&lt;&gt;""),"-")</f>
        <v>1.0530817275528168</v>
      </c>
      <c r="BW55" s="120" cm="1">
        <f t="array" ref="BW55">_xlfn.IFS(AND($S55&lt;&gt;"",Y55&lt;&gt;""),ABS($S55-Y55),AND($S55="",Y55=""),"",OR($S55&lt;&gt;"",Y55&lt;&gt;""),"-")</f>
        <v>1.2356608234900683</v>
      </c>
      <c r="BX55" s="120" t="str" cm="1">
        <f t="array" ref="BX55">_xlfn.IFS(AND($S55&lt;&gt;"",Z55&lt;&gt;""),ABS($S55-Z55),AND($S55="",Z55=""),"",OR($S55&lt;&gt;"",Z55&lt;&gt;""),"-")</f>
        <v>-</v>
      </c>
      <c r="BY55" s="120" t="str" cm="1">
        <f t="array" ref="BY55">_xlfn.IFS(AND($S55&lt;&gt;"",AA55&lt;&gt;""),ABS($S55-AA55),AND($S55="",AA55=""),"",OR($S55&lt;&gt;"",AA55&lt;&gt;""),"-")</f>
        <v>-</v>
      </c>
      <c r="BZ55" s="121" cm="1">
        <f t="array" ref="BZ55">_xlfn.IFS(AND($T55&lt;&gt;"",U55&lt;&gt;""),ABS($T55-U55),AND($T55="",U55=""),"",OR($T55&lt;&gt;"",U55&lt;&gt;""),"-")</f>
        <v>0.18720180085518123</v>
      </c>
      <c r="CA55" s="120" cm="1">
        <f t="array" ref="CA55">_xlfn.IFS(AND($T55&lt;&gt;"",V55&lt;&gt;""),ABS($T55-V55),AND($T55="",V55=""),"",OR($T55&lt;&gt;"",V55&lt;&gt;""),"-")</f>
        <v>0.36797058365976021</v>
      </c>
      <c r="CB55" s="120" cm="1">
        <f t="array" ref="CB55">_xlfn.IFS(AND($T55&lt;&gt;"",W55&lt;&gt;""),ABS($T55-W55),AND($T55="",W55=""),"",OR($T55&lt;&gt;"",W55&lt;&gt;""),"-")</f>
        <v>0.36797058365976021</v>
      </c>
      <c r="CC55" s="120" cm="1">
        <f t="array" ref="CC55">_xlfn.IFS(AND($T55&lt;&gt;"",X55&lt;&gt;""),ABS($T55-X55),AND($T55="",X55=""),"",OR($T55&lt;&gt;"",X55&lt;&gt;""),"-")</f>
        <v>1.0530817275528168</v>
      </c>
      <c r="CD55" s="120" cm="1">
        <f t="array" ref="CD55">_xlfn.IFS(AND($T55&lt;&gt;"",Y55&lt;&gt;""),ABS($T55-Y55),AND($T55="",Y55=""),"",OR($T55&lt;&gt;"",Y55&lt;&gt;""),"-")</f>
        <v>1.2356608234900683</v>
      </c>
      <c r="CE55" s="120" t="str" cm="1">
        <f t="array" ref="CE55">_xlfn.IFS(AND($T55&lt;&gt;"",Z55&lt;&gt;""),ABS($T55-Z55),AND($T55="",Z55=""),"",OR($T55&lt;&gt;"",Z55&lt;&gt;""),"-")</f>
        <v>-</v>
      </c>
      <c r="CF55" s="120" t="str" cm="1">
        <f t="array" ref="CF55">_xlfn.IFS(AND($T55&lt;&gt;"",AA55&lt;&gt;""),ABS($T55-AA55),AND($T55="",AA55=""),"",OR($T55&lt;&gt;"",AA55&lt;&gt;""),"-")</f>
        <v>-</v>
      </c>
      <c r="CG55" s="121" cm="1">
        <f t="array" ref="CG55">_xlfn.IFS(AND($U55&lt;&gt;"",V55&lt;&gt;""),ABS($U55-V55),AND($U55="",V55=""),"",OR($U55&lt;&gt;"",V55&lt;&gt;""),"-")</f>
        <v>0.18076878280457898</v>
      </c>
      <c r="CH55" s="120" cm="1">
        <f t="array" ref="CH55">_xlfn.IFS(AND($U55&lt;&gt;"",W55&lt;&gt;""),ABS($U55-W55),AND($U55="",W55=""),"",OR($U55&lt;&gt;"",W55&lt;&gt;""),"-")</f>
        <v>0.18076878280457898</v>
      </c>
      <c r="CI55" s="120" cm="1">
        <f t="array" ref="CI55">_xlfn.IFS(AND($U55&lt;&gt;"",X55&lt;&gt;""),ABS($U55-X55),AND($U55="",X55=""),"",OR($U55&lt;&gt;"",X55&lt;&gt;""),"-")</f>
        <v>1.240283528407998</v>
      </c>
      <c r="CJ55" s="120" cm="1">
        <f t="array" ref="CJ55">_xlfn.IFS(AND($U55&lt;&gt;"",Y55&lt;&gt;""),ABS($U55-Y55),AND($U55="",Y55=""),"",OR($U55&lt;&gt;"",Y55&lt;&gt;""),"-")</f>
        <v>1.0484590226348871</v>
      </c>
      <c r="CK55" s="120" t="str" cm="1">
        <f t="array" ref="CK55">_xlfn.IFS(AND($U55&lt;&gt;"",Z55&lt;&gt;""),ABS($U55-Z55),AND($U55="",Z55=""),"",OR($U55&lt;&gt;"",Z55&lt;&gt;""),"-")</f>
        <v>-</v>
      </c>
      <c r="CL55" s="120" t="str" cm="1">
        <f t="array" ref="CL55">_xlfn.IFS(AND($U55&lt;&gt;"",AA55&lt;&gt;""),ABS($U55-AA55),AND($U55="",AA55=""),"",OR($U55&lt;&gt;"",AA55&lt;&gt;""),"-")</f>
        <v>-</v>
      </c>
      <c r="CM55" s="121" cm="1">
        <f t="array" ref="CM55">_xlfn.IFS(AND($V55&lt;&gt;"",W55&lt;&gt;""),ABS($V55-W55),AND($V55="",W55=""),"",OR($V55&lt;&gt;"",W55&lt;&gt;""),"-")</f>
        <v>0</v>
      </c>
      <c r="CN55" s="120" cm="1">
        <f t="array" ref="CN55">_xlfn.IFS(AND($V55&lt;&gt;"",X55&lt;&gt;""),ABS($V55-X55),AND($V55="",X55=""),"",OR($V55&lt;&gt;"",X55&lt;&gt;""),"-")</f>
        <v>1.421052311212577</v>
      </c>
      <c r="CO55" s="120" cm="1">
        <f t="array" ref="CO55">_xlfn.IFS(AND($V55&lt;&gt;"",Y55&lt;&gt;""),ABS($V55-Y55),AND($V55="",Y55=""),"",OR($V55&lt;&gt;"",Y55&lt;&gt;""),"-")</f>
        <v>0.86769023983030813</v>
      </c>
      <c r="CP55" s="120" t="str" cm="1">
        <f t="array" ref="CP55">_xlfn.IFS(AND($V55&lt;&gt;"",Z55&lt;&gt;""),ABS($V55-Z55),AND($V55="",Z55=""),"",OR($V55&lt;&gt;"",Z55&lt;&gt;""),"-")</f>
        <v>-</v>
      </c>
      <c r="CQ55" s="120" t="str" cm="1">
        <f t="array" ref="CQ55">_xlfn.IFS(AND($V55&lt;&gt;"",AA55&lt;&gt;""),ABS($V55-AA55),AND($V55="",AA55=""),"",OR($V55&lt;&gt;"",AA55&lt;&gt;""),"-")</f>
        <v>-</v>
      </c>
      <c r="CR55" s="121" cm="1">
        <f t="array" ref="CR55">_xlfn.IFS(AND($W55&lt;&gt;"",X55&lt;&gt;""),ABS($W55-X55),AND($W55="",X55=""),"",OR($W55&lt;&gt;"",X55&lt;&gt;""),"-")</f>
        <v>1.421052311212577</v>
      </c>
      <c r="CS55" s="120" cm="1">
        <f t="array" ref="CS55">_xlfn.IFS(AND($W55&lt;&gt;"",Y55&lt;&gt;""),ABS($W55-Y55),AND($W55="",Y55=""),"",OR($W55&lt;&gt;"",Y55&lt;&gt;""),"-")</f>
        <v>0.86769023983030813</v>
      </c>
      <c r="CT55" s="120" t="str" cm="1">
        <f t="array" ref="CT55">_xlfn.IFS(AND($W55&lt;&gt;"",Z55&lt;&gt;""),ABS($W55-Z55),AND($W55="",Z55=""),"",OR($W55&lt;&gt;"",Z55&lt;&gt;""),"-")</f>
        <v>-</v>
      </c>
      <c r="CU55" s="120" t="str" cm="1">
        <f t="array" ref="CU55">_xlfn.IFS(AND($W55&lt;&gt;"",AA55&lt;&gt;""),ABS($W55-AA55),AND($W55="",AA55=""),"",OR($W55&lt;&gt;"",AA55&lt;&gt;""),"-")</f>
        <v>-</v>
      </c>
      <c r="CV55" s="121" cm="1">
        <f t="array" ref="CV55">_xlfn.IFS(AND($X55&lt;&gt;"",Y55&lt;&gt;""),ABS($X55-Y55),AND($X55="",Y55=""),"",OR($X55&lt;&gt;"",Y55&lt;&gt;""),"-")</f>
        <v>2.2887425510428852</v>
      </c>
      <c r="CW55" s="120" t="str" cm="1">
        <f t="array" ref="CW55">_xlfn.IFS(AND($X55&lt;&gt;"",Z55&lt;&gt;""),ABS($X55-Z55),AND($X55="",Z55=""),"",OR($X55&lt;&gt;"",Z55&lt;&gt;""),"-")</f>
        <v>-</v>
      </c>
      <c r="CX55" s="120" t="str" cm="1">
        <f t="array" ref="CX55">_xlfn.IFS(AND($X55&lt;&gt;"",AA55&lt;&gt;""),ABS($X55-AA55),AND($X55="",AA55=""),"",OR($X55&lt;&gt;"",AA55&lt;&gt;""),"-")</f>
        <v>-</v>
      </c>
      <c r="CY55" s="121" t="str" cm="1">
        <f t="array" ref="CY55">_xlfn.IFS(AND($Y55&lt;&gt;"",Z55&lt;&gt;""),ABS($Y55-Z55),AND($Y55="",Z55=""),"",OR($Y55&lt;&gt;"",Z55&lt;&gt;""),"-")</f>
        <v>-</v>
      </c>
      <c r="CZ55" s="120" t="str" cm="1">
        <f t="array" ref="CZ55">_xlfn.IFS(AND($Y55&lt;&gt;"",AA55&lt;&gt;""),ABS($Y55-AA55),AND($Y55="",AA55=""),"",OR($Y55&lt;&gt;"",AA55&lt;&gt;""),"-")</f>
        <v>-</v>
      </c>
      <c r="DA55" s="121" t="str" cm="1">
        <f t="array" ref="DA55">_xlfn.IFS(AND($Z55&lt;&gt;"",AA55&lt;&gt;""),ABS($Z55-AA55),AND($Z55="",AA55=""),"",OR($Z55&lt;&gt;"",AA55&lt;&gt;""),"-")</f>
        <v/>
      </c>
    </row>
    <row r="56" spans="1:105" x14ac:dyDescent="0.2">
      <c r="A56" s="260" t="s">
        <v>103</v>
      </c>
      <c r="B56" s="259" t="str">
        <f>VLOOKUP($A56,Merged_couplings!$B:$BU,MATCH(B$1,Merged_couplings!$B$1:$BU$1,0),FALSE)</f>
        <v>-I-</v>
      </c>
      <c r="C56" s="258" t="str">
        <f>VLOOKUP($A56,Merged_couplings!$B:$BU,MATCH(C$1,Merged_couplings!$B$1:$BU$1,0),FALSE)</f>
        <v>-I-</v>
      </c>
      <c r="D56" s="258" t="str">
        <f>VLOOKUP($A56,Merged_couplings!$B:$BU,MATCH(D$1,Merged_couplings!$B$1:$BU$1,0),FALSE)</f>
        <v>-IG</v>
      </c>
      <c r="E56" s="258" t="str">
        <f>VLOOKUP($A56,Merged_couplings!$B:$BU,MATCH(E$1,Merged_couplings!$B$1:$BU$1,0),FALSE)</f>
        <v>-IG</v>
      </c>
      <c r="F56" s="258" t="str">
        <f>VLOOKUP($A56,Merged_couplings!$B:$BU,MATCH(F$1,Merged_couplings!$B$1:$BU$1,0),FALSE)</f>
        <v>-IG</v>
      </c>
      <c r="G56" s="258" t="str">
        <f>VLOOKUP($A56,Merged_couplings!$B:$BU,MATCH(G$1,Merged_couplings!$B$1:$BU$1,0),FALSE)</f>
        <v>-IG</v>
      </c>
      <c r="H56" s="258" t="str">
        <f>VLOOKUP($A56,Merged_couplings!$B:$BU,MATCH(H$1,Merged_couplings!$B$1:$BU$1,0),FALSE)</f>
        <v>-IG</v>
      </c>
      <c r="I56" s="258" t="str">
        <f>VLOOKUP($A56,Merged_couplings!$B:$BU,MATCH(I$1,Merged_couplings!$B$1:$BU$1,0),FALSE)</f>
        <v>-I-</v>
      </c>
      <c r="J56" s="258" t="str">
        <f>VLOOKUP($A56,Merged_couplings!$B:$BU,MATCH(J$1,Merged_couplings!$B$1:$BU$1,0),FALSE)</f>
        <v>-I-</v>
      </c>
      <c r="K56" s="258" t="str">
        <f>VLOOKUP($A56,Merged_couplings!$B:$BU,MATCH(K$1,Merged_couplings!$B$1:$BU$1,0),FALSE)</f>
        <v>-I-</v>
      </c>
      <c r="L56" s="258" t="str">
        <f>VLOOKUP($A56,Merged_couplings!$B:$BU,MATCH(L$1,Merged_couplings!$B$1:$BU$1,0),FALSE)</f>
        <v>-I-</v>
      </c>
      <c r="M56" s="258" t="str">
        <f>VLOOKUP($A56,Merged_couplings!$B:$BU,MATCH(M$1,Merged_couplings!$B$1:$BU$1,0),FALSE)</f>
        <v>-I-</v>
      </c>
      <c r="N56" s="258" t="str">
        <f>VLOOKUP($A56,Merged_couplings!$B:$BU,MATCH(N$1,Merged_couplings!$B$1:$BU$1,0),FALSE)</f>
        <v>-I-</v>
      </c>
      <c r="O56" s="121" t="str">
        <f>IF(OR(B56="BIG",B56="BI-",B56="-IG"),VLOOKUP($A56,Merged_couplings!$B:$BU,MATCH(O$1,Merged_couplings!$B$1:$BU$1,0),FALSE),"")</f>
        <v/>
      </c>
      <c r="P56" s="120" t="str">
        <f>IF(OR(C56="BIG",C56="BI-",C56="-IG"),VLOOKUP($A56,Merged_couplings!$B:$BU,MATCH(P$1,Merged_couplings!$B$1:$BU$1,0),FALSE),"")</f>
        <v/>
      </c>
      <c r="Q56" s="120">
        <f>IF(OR(D56="BIG",D56="BI-",D56="-IG"),VLOOKUP($A56,Merged_couplings!$B:$BU,MATCH(Q$1,Merged_couplings!$B$1:$BU$1,0),FALSE),"")</f>
        <v>9.9476857386810931</v>
      </c>
      <c r="R56" s="120">
        <f t="shared" si="4"/>
        <v>9.9476857386810931</v>
      </c>
      <c r="S56" s="120">
        <f t="shared" si="4"/>
        <v>9.9476857386810931</v>
      </c>
      <c r="T56" s="120">
        <f t="shared" si="4"/>
        <v>9.9476857386810931</v>
      </c>
      <c r="U56" s="120">
        <f>IF(OR(H56="BIG",H56="BI-",H56="-IG"),VLOOKUP($A56,Merged_couplings!$B:$BU,MATCH(U$1,Merged_couplings!$B$1:$BU$1,0),FALSE),"")</f>
        <v>8.9859846258826828</v>
      </c>
      <c r="V56" s="120" t="str">
        <f>IF(OR(I56="BIG",I56="BI-",I56="-IG"),VLOOKUP($A56,Merged_couplings!$B:$BU,MATCH(V$1,Merged_couplings!$B$1:$BU$1,0),FALSE),"")</f>
        <v/>
      </c>
      <c r="W56" s="120" t="str">
        <f t="shared" si="3"/>
        <v/>
      </c>
      <c r="X56" s="120" t="str">
        <f>IF(OR(K56="BIG",K56="BI-",K56="-IG"),VLOOKUP($A56,Merged_couplings!$B:$BU,MATCH(X$1,Merged_couplings!$B$1:$BU$1,0),FALSE),"")</f>
        <v/>
      </c>
      <c r="Y56" s="120" t="str">
        <f>IF(OR(L56="BIG",L56="BI-",L56="-IG"),VLOOKUP($A56,Merged_couplings!$B:$BU,MATCH(Y$1,Merged_couplings!$B$1:$BU$1,0),FALSE),"")</f>
        <v/>
      </c>
      <c r="Z56" s="120" t="str">
        <f>IF(OR(M56="BIG",M56="BI-",M56="-IG"),VLOOKUP($A56,Merged_couplings!$B:$BU,MATCH(Z$1,Merged_couplings!$B$1:$BU$1,0),FALSE),"")</f>
        <v/>
      </c>
      <c r="AA56" s="120" t="str">
        <f>IF(OR(N56="BIG",N56="BI-",N56="-IG"),VLOOKUP($A56,Merged_couplings!$B:$BU,MATCH(AA$1,Merged_couplings!$B$1:$BU$1,0),FALSE),"")</f>
        <v/>
      </c>
      <c r="AB56" s="123" t="str" cm="1">
        <f t="array" ref="AB56">_xlfn.IFS(AND($O56&lt;&gt;"",P56&lt;&gt;""),ABS($O56-P56),AND($O56="",P56=""),"",OR($O56&lt;&gt;"",P56&lt;&gt;""),"-")</f>
        <v/>
      </c>
      <c r="AC56" s="122" t="str" cm="1">
        <f t="array" ref="AC56">_xlfn.IFS(AND($O56&lt;&gt;"",Q56&lt;&gt;""),ABS($O56-Q56),AND($O56="",Q56=""),"",OR($O56&lt;&gt;"",Q56&lt;&gt;""),"-")</f>
        <v>-</v>
      </c>
      <c r="AD56" s="122" t="str" cm="1">
        <f t="array" ref="AD56">_xlfn.IFS(AND($O56&lt;&gt;"",R56&lt;&gt;""),ABS($O56-R56),AND($O56="",R56=""),"",OR($O56&lt;&gt;"",R56&lt;&gt;""),"-")</f>
        <v>-</v>
      </c>
      <c r="AE56" s="122" t="str" cm="1">
        <f t="array" ref="AE56">_xlfn.IFS(AND($O56&lt;&gt;"",S56&lt;&gt;""),ABS($O56-S56),AND($O56="",S56=""),"",OR($O56&lt;&gt;"",S56&lt;&gt;""),"-")</f>
        <v>-</v>
      </c>
      <c r="AF56" s="122" t="str" cm="1">
        <f t="array" ref="AF56">_xlfn.IFS(AND($O56&lt;&gt;"",T56&lt;&gt;""),ABS($O56-T56),AND($O56="",T56=""),"",OR($O56&lt;&gt;"",T56&lt;&gt;""),"-")</f>
        <v>-</v>
      </c>
      <c r="AG56" s="122" t="str" cm="1">
        <f t="array" ref="AG56">_xlfn.IFS(AND($O56&lt;&gt;"",U56&lt;&gt;""),ABS($O56-U56),AND($O56="",U56=""),"",OR($O56&lt;&gt;"",U56&lt;&gt;""),"-")</f>
        <v>-</v>
      </c>
      <c r="AH56" s="122" t="str" cm="1">
        <f t="array" ref="AH56">_xlfn.IFS(AND($O56&lt;&gt;"",V56&lt;&gt;""),ABS($O56-V56),AND($O56="",V56=""),"",OR($O56&lt;&gt;"",V56&lt;&gt;""),"-")</f>
        <v/>
      </c>
      <c r="AI56" s="122" t="str" cm="1">
        <f t="array" ref="AI56">_xlfn.IFS(AND($O56&lt;&gt;"",W56&lt;&gt;""),ABS($O56-W56),AND($O56="",W56=""),"",OR($O56&lt;&gt;"",W56&lt;&gt;""),"-")</f>
        <v/>
      </c>
      <c r="AJ56" s="122" t="str" cm="1">
        <f t="array" ref="AJ56">_xlfn.IFS(AND($O56&lt;&gt;"",X56&lt;&gt;""),ABS($O56-X56),AND($O56="",X56=""),"",OR($O56&lt;&gt;"",X56&lt;&gt;""),"-")</f>
        <v/>
      </c>
      <c r="AK56" s="122" t="str" cm="1">
        <f t="array" ref="AK56">_xlfn.IFS(AND($O56&lt;&gt;"",Y56&lt;&gt;""),ABS($O56-Y56),AND($O56="",Y56=""),"",OR($O56&lt;&gt;"",Y56&lt;&gt;""),"-")</f>
        <v/>
      </c>
      <c r="AL56" s="122" t="str" cm="1">
        <f t="array" ref="AL56">_xlfn.IFS(AND($O56&lt;&gt;"",Z56&lt;&gt;""),ABS($O56-Z56),AND($O56="",Z56=""),"",OR($O56&lt;&gt;"",Z56&lt;&gt;""),"-")</f>
        <v/>
      </c>
      <c r="AM56" s="122" t="str" cm="1">
        <f t="array" ref="AM56">_xlfn.IFS(AND($O56&lt;&gt;"",AA56&lt;&gt;""),ABS($O56-AA56),AND($O56="",AA56=""),"",OR($O56&lt;&gt;"",AA56&lt;&gt;""),"-")</f>
        <v/>
      </c>
      <c r="AN56" s="121" t="str" cm="1">
        <f t="array" ref="AN56">_xlfn.IFS(AND($P56&lt;&gt;"",Q56&lt;&gt;""),ABS($P56-Q56),AND($P56="",Q56=""),"",OR($P56&lt;&gt;"",Q56&lt;&gt;""),"-")</f>
        <v>-</v>
      </c>
      <c r="AO56" s="120" t="str" cm="1">
        <f t="array" ref="AO56">_xlfn.IFS(AND($P56&lt;&gt;"",R56&lt;&gt;""),ABS($P56-R56),AND($P56="",R56=""),"",OR($P56&lt;&gt;"",R56&lt;&gt;""),"-")</f>
        <v>-</v>
      </c>
      <c r="AP56" s="120" t="str" cm="1">
        <f t="array" ref="AP56">_xlfn.IFS(AND($P56&lt;&gt;"",S56&lt;&gt;""),ABS($P56-S56),AND($P56="",S56=""),"",OR($P56&lt;&gt;"",S56&lt;&gt;""),"-")</f>
        <v>-</v>
      </c>
      <c r="AQ56" s="120" t="str" cm="1">
        <f t="array" ref="AQ56">_xlfn.IFS(AND($P56&lt;&gt;"",T56&lt;&gt;""),ABS($P56-T56),AND($P56="",T56=""),"",OR($P56&lt;&gt;"",T56&lt;&gt;""),"-")</f>
        <v>-</v>
      </c>
      <c r="AR56" s="120" t="str" cm="1">
        <f t="array" ref="AR56">_xlfn.IFS(AND($P56&lt;&gt;"",U56&lt;&gt;""),ABS($P56-U56),AND($P56="",U56=""),"",OR($P56&lt;&gt;"",U56&lt;&gt;""),"-")</f>
        <v>-</v>
      </c>
      <c r="AS56" s="120" t="str" cm="1">
        <f t="array" ref="AS56">_xlfn.IFS(AND($P56&lt;&gt;"",V56&lt;&gt;""),ABS($P56-V56),AND($P56="",V56=""),"",OR($P56&lt;&gt;"",V56&lt;&gt;""),"-")</f>
        <v/>
      </c>
      <c r="AT56" s="120" t="str" cm="1">
        <f t="array" ref="AT56">_xlfn.IFS(AND($P56&lt;&gt;"",W56&lt;&gt;""),ABS($P56-W56),AND($P56="",W56=""),"",OR($P56&lt;&gt;"",W56&lt;&gt;""),"-")</f>
        <v/>
      </c>
      <c r="AU56" s="120" t="str" cm="1">
        <f t="array" ref="AU56">_xlfn.IFS(AND($P56&lt;&gt;"",X56&lt;&gt;""),ABS($P56-X56),AND($P56="",X56=""),"",OR($P56&lt;&gt;"",X56&lt;&gt;""),"-")</f>
        <v/>
      </c>
      <c r="AV56" s="120" t="str" cm="1">
        <f t="array" ref="AV56">_xlfn.IFS(AND($P56&lt;&gt;"",Y56&lt;&gt;""),ABS($P56-Y56),AND($P56="",Y56=""),"",OR($P56&lt;&gt;"",Y56&lt;&gt;""),"-")</f>
        <v/>
      </c>
      <c r="AW56" s="120" t="str" cm="1">
        <f t="array" ref="AW56">_xlfn.IFS(AND($P56&lt;&gt;"",Z56&lt;&gt;""),ABS($P56-Z56),AND($P56="",Z56=""),"",OR($P56&lt;&gt;"",Z56&lt;&gt;""),"-")</f>
        <v/>
      </c>
      <c r="AX56" s="120" t="str" cm="1">
        <f t="array" ref="AX56">_xlfn.IFS(AND($P56&lt;&gt;"",AA56&lt;&gt;""),ABS($P56-AA56),AND($P56="",AA56=""),"",OR($P56&lt;&gt;"",AA56&lt;&gt;""),"-")</f>
        <v/>
      </c>
      <c r="AY56" s="121" cm="1">
        <f t="array" ref="AY56">_xlfn.IFS(AND($Q56&lt;&gt;"",R56&lt;&gt;""),ABS($Q56-R56),AND($Q56="",R56=""),"",OR($Q56&lt;&gt;"",R56&lt;&gt;""),"-")</f>
        <v>0</v>
      </c>
      <c r="AZ56" s="334" cm="1">
        <f t="array" ref="AZ56">_xlfn.IFS(AND($Q56&lt;&gt;"",S56&lt;&gt;""),ABS($Q56-S56),AND($Q56="",S56=""),"",OR($Q56&lt;&gt;"",S56&lt;&gt;""),"-")</f>
        <v>0</v>
      </c>
      <c r="BA56" s="334" cm="1">
        <f t="array" ref="BA56">_xlfn.IFS(AND($Q56&lt;&gt;"",T56&lt;&gt;""),ABS($Q56-T56),AND($Q56="",T56=""),"",OR($Q56&lt;&gt;"",T56&lt;&gt;""),"-")</f>
        <v>0</v>
      </c>
      <c r="BB56" s="120" cm="1">
        <f t="array" ref="BB56">_xlfn.IFS(AND($Q56&lt;&gt;"",U56&lt;&gt;""),ABS($Q56-U56),AND($Q56="",U56=""),"",OR($Q56&lt;&gt;"",U56&lt;&gt;""),"-")</f>
        <v>0.96170111279841031</v>
      </c>
      <c r="BC56" s="120" t="str" cm="1">
        <f t="array" ref="BC56">_xlfn.IFS(AND($Q56&lt;&gt;"",V56&lt;&gt;""),ABS($Q56-V56),AND($Q56="",V56=""),"",OR($Q56&lt;&gt;"",V56&lt;&gt;""),"-")</f>
        <v>-</v>
      </c>
      <c r="BD56" s="120" t="str" cm="1">
        <f t="array" ref="BD56">_xlfn.IFS(AND($Q56&lt;&gt;"",W56&lt;&gt;""),ABS($Q56-W56),AND($Q56="",W56=""),"",OR($Q56&lt;&gt;"",W56&lt;&gt;""),"-")</f>
        <v>-</v>
      </c>
      <c r="BE56" s="120" t="str" cm="1">
        <f t="array" ref="BE56">_xlfn.IFS(AND($Q56&lt;&gt;"",X56&lt;&gt;""),ABS($Q56-X56),AND($Q56="",X56=""),"",OR($Q56&lt;&gt;"",X56&lt;&gt;""),"-")</f>
        <v>-</v>
      </c>
      <c r="BF56" s="120" t="str" cm="1">
        <f t="array" ref="BF56">_xlfn.IFS(AND($Q56&lt;&gt;"",Y56&lt;&gt;""),ABS($Q56-Y56),AND($Q56="",Y56=""),"",OR($Q56&lt;&gt;"",Y56&lt;&gt;""),"-")</f>
        <v>-</v>
      </c>
      <c r="BG56" s="120" t="str" cm="1">
        <f t="array" ref="BG56">_xlfn.IFS(AND($Q56&lt;&gt;"",Z56&lt;&gt;""),ABS($Q56-Z56),AND($Q56="",Z56=""),"",OR($Q56&lt;&gt;"",Z56&lt;&gt;""),"-")</f>
        <v>-</v>
      </c>
      <c r="BH56" s="120" t="str" cm="1">
        <f t="array" ref="BH56">_xlfn.IFS(AND($Q56&lt;&gt;"",AA56&lt;&gt;""),ABS($Q56-AA56),AND($Q56="",AA56=""),"",OR($Q56&lt;&gt;"",AA56&lt;&gt;""),"-")</f>
        <v>-</v>
      </c>
      <c r="BI56" s="121" cm="1">
        <f t="array" ref="BI56">_xlfn.IFS(AND($R56&lt;&gt;"",S56&lt;&gt;""),ABS($R56-S56),AND($R56="",S56=""),"",OR($R56&lt;&gt;"",S56&lt;&gt;""),"-")</f>
        <v>0</v>
      </c>
      <c r="BJ56" s="120" cm="1">
        <f t="array" ref="BJ56">_xlfn.IFS(AND($R56&lt;&gt;"",T56&lt;&gt;""),ABS($R56-T56),AND($R56="",T56=""),"",OR($R56&lt;&gt;"",T56&lt;&gt;""),"-")</f>
        <v>0</v>
      </c>
      <c r="BK56" s="334" cm="1">
        <f t="array" ref="BK56">_xlfn.IFS(AND($R56&lt;&gt;"",U56&lt;&gt;""),ABS($R56-U56),AND($R56="",U56=""),"",OR($R56&lt;&gt;"",U56&lt;&gt;""),"-")</f>
        <v>0.96170111279841031</v>
      </c>
      <c r="BL56" s="120" t="str" cm="1">
        <f t="array" ref="BL56">_xlfn.IFS(AND($R56&lt;&gt;"",V56&lt;&gt;""),ABS($R56-V56),AND($R56="",V56=""),"",OR($R56&lt;&gt;"",V56&lt;&gt;""),"-")</f>
        <v>-</v>
      </c>
      <c r="BM56" s="120" t="str" cm="1">
        <f t="array" ref="BM56">_xlfn.IFS(AND($R56&lt;&gt;"",W56&lt;&gt;""),ABS($R56-W56),AND($R56="",W56=""),"",OR($R56&lt;&gt;"",W56&lt;&gt;""),"-")</f>
        <v>-</v>
      </c>
      <c r="BN56" s="120" t="str" cm="1">
        <f t="array" ref="BN56">_xlfn.IFS(AND($R56&lt;&gt;"",X56&lt;&gt;""),ABS($R56-X56),AND($R56="",X56=""),"",OR($R56&lt;&gt;"",X56&lt;&gt;""),"-")</f>
        <v>-</v>
      </c>
      <c r="BO56" s="120" t="str" cm="1">
        <f t="array" ref="BO56">_xlfn.IFS(AND($R56&lt;&gt;"",Y56&lt;&gt;""),ABS($R56-Y56),AND($R56="",Y56=""),"",OR($R56&lt;&gt;"",Y56&lt;&gt;""),"-")</f>
        <v>-</v>
      </c>
      <c r="BP56" s="120" t="str" cm="1">
        <f t="array" ref="BP56">_xlfn.IFS(AND($R56&lt;&gt;"",Z56&lt;&gt;""),ABS($R56-Z56),AND($R56="",Z56=""),"",OR($R56&lt;&gt;"",Z56&lt;&gt;""),"-")</f>
        <v>-</v>
      </c>
      <c r="BQ56" s="120" t="str" cm="1">
        <f t="array" ref="BQ56">_xlfn.IFS(AND($R56&lt;&gt;"",AA56&lt;&gt;""),ABS($R56-AA56),AND($R56="",AA56=""),"",OR($R56&lt;&gt;"",AA56&lt;&gt;""),"-")</f>
        <v>-</v>
      </c>
      <c r="BR56" s="121" cm="1">
        <f t="array" ref="BR56">_xlfn.IFS(AND($S56&lt;&gt;"",T56&lt;&gt;""),ABS($S56-T56),AND($S56="",T56=""),"",OR($S56&lt;&gt;"",T56&lt;&gt;""),"-")</f>
        <v>0</v>
      </c>
      <c r="BS56" s="334" cm="1">
        <f t="array" ref="BS56">_xlfn.IFS(AND($S56&lt;&gt;"",U56&lt;&gt;""),ABS($S56-U56),AND($S56="",U56=""),"",OR($S56&lt;&gt;"",U56&lt;&gt;""),"-")</f>
        <v>0.96170111279841031</v>
      </c>
      <c r="BT56" s="120" t="str" cm="1">
        <f t="array" ref="BT56">_xlfn.IFS(AND($S56&lt;&gt;"",V56&lt;&gt;""),ABS($S56-V56),AND($S56="",V56=""),"",OR($S56&lt;&gt;"",V56&lt;&gt;""),"-")</f>
        <v>-</v>
      </c>
      <c r="BU56" s="120" t="str" cm="1">
        <f t="array" ref="BU56">_xlfn.IFS(AND($S56&lt;&gt;"",W56&lt;&gt;""),ABS($S56-W56),AND($S56="",W56=""),"",OR($S56&lt;&gt;"",W56&lt;&gt;""),"-")</f>
        <v>-</v>
      </c>
      <c r="BV56" s="120" t="str" cm="1">
        <f t="array" ref="BV56">_xlfn.IFS(AND($S56&lt;&gt;"",X56&lt;&gt;""),ABS($S56-X56),AND($S56="",X56=""),"",OR($S56&lt;&gt;"",X56&lt;&gt;""),"-")</f>
        <v>-</v>
      </c>
      <c r="BW56" s="120" t="str" cm="1">
        <f t="array" ref="BW56">_xlfn.IFS(AND($S56&lt;&gt;"",Y56&lt;&gt;""),ABS($S56-Y56),AND($S56="",Y56=""),"",OR($S56&lt;&gt;"",Y56&lt;&gt;""),"-")</f>
        <v>-</v>
      </c>
      <c r="BX56" s="120" t="str" cm="1">
        <f t="array" ref="BX56">_xlfn.IFS(AND($S56&lt;&gt;"",Z56&lt;&gt;""),ABS($S56-Z56),AND($S56="",Z56=""),"",OR($S56&lt;&gt;"",Z56&lt;&gt;""),"-")</f>
        <v>-</v>
      </c>
      <c r="BY56" s="120" t="str" cm="1">
        <f t="array" ref="BY56">_xlfn.IFS(AND($S56&lt;&gt;"",AA56&lt;&gt;""),ABS($S56-AA56),AND($S56="",AA56=""),"",OR($S56&lt;&gt;"",AA56&lt;&gt;""),"-")</f>
        <v>-</v>
      </c>
      <c r="BZ56" s="121" cm="1">
        <f t="array" ref="BZ56">_xlfn.IFS(AND($T56&lt;&gt;"",U56&lt;&gt;""),ABS($T56-U56),AND($T56="",U56=""),"",OR($T56&lt;&gt;"",U56&lt;&gt;""),"-")</f>
        <v>0.96170111279841031</v>
      </c>
      <c r="CA56" s="120" t="str" cm="1">
        <f t="array" ref="CA56">_xlfn.IFS(AND($T56&lt;&gt;"",V56&lt;&gt;""),ABS($T56-V56),AND($T56="",V56=""),"",OR($T56&lt;&gt;"",V56&lt;&gt;""),"-")</f>
        <v>-</v>
      </c>
      <c r="CB56" s="120" t="str" cm="1">
        <f t="array" ref="CB56">_xlfn.IFS(AND($T56&lt;&gt;"",W56&lt;&gt;""),ABS($T56-W56),AND($T56="",W56=""),"",OR($T56&lt;&gt;"",W56&lt;&gt;""),"-")</f>
        <v>-</v>
      </c>
      <c r="CC56" s="120" t="str" cm="1">
        <f t="array" ref="CC56">_xlfn.IFS(AND($T56&lt;&gt;"",X56&lt;&gt;""),ABS($T56-X56),AND($T56="",X56=""),"",OR($T56&lt;&gt;"",X56&lt;&gt;""),"-")</f>
        <v>-</v>
      </c>
      <c r="CD56" s="120" t="str" cm="1">
        <f t="array" ref="CD56">_xlfn.IFS(AND($T56&lt;&gt;"",Y56&lt;&gt;""),ABS($T56-Y56),AND($T56="",Y56=""),"",OR($T56&lt;&gt;"",Y56&lt;&gt;""),"-")</f>
        <v>-</v>
      </c>
      <c r="CE56" s="120" t="str" cm="1">
        <f t="array" ref="CE56">_xlfn.IFS(AND($T56&lt;&gt;"",Z56&lt;&gt;""),ABS($T56-Z56),AND($T56="",Z56=""),"",OR($T56&lt;&gt;"",Z56&lt;&gt;""),"-")</f>
        <v>-</v>
      </c>
      <c r="CF56" s="120" t="str" cm="1">
        <f t="array" ref="CF56">_xlfn.IFS(AND($T56&lt;&gt;"",AA56&lt;&gt;""),ABS($T56-AA56),AND($T56="",AA56=""),"",OR($T56&lt;&gt;"",AA56&lt;&gt;""),"-")</f>
        <v>-</v>
      </c>
      <c r="CG56" s="121" t="str" cm="1">
        <f t="array" ref="CG56">_xlfn.IFS(AND($U56&lt;&gt;"",V56&lt;&gt;""),ABS($U56-V56),AND($U56="",V56=""),"",OR($U56&lt;&gt;"",V56&lt;&gt;""),"-")</f>
        <v>-</v>
      </c>
      <c r="CH56" s="120" t="str" cm="1">
        <f t="array" ref="CH56">_xlfn.IFS(AND($U56&lt;&gt;"",W56&lt;&gt;""),ABS($U56-W56),AND($U56="",W56=""),"",OR($U56&lt;&gt;"",W56&lt;&gt;""),"-")</f>
        <v>-</v>
      </c>
      <c r="CI56" s="120" t="str" cm="1">
        <f t="array" ref="CI56">_xlfn.IFS(AND($U56&lt;&gt;"",X56&lt;&gt;""),ABS($U56-X56),AND($U56="",X56=""),"",OR($U56&lt;&gt;"",X56&lt;&gt;""),"-")</f>
        <v>-</v>
      </c>
      <c r="CJ56" s="120" t="str" cm="1">
        <f t="array" ref="CJ56">_xlfn.IFS(AND($U56&lt;&gt;"",Y56&lt;&gt;""),ABS($U56-Y56),AND($U56="",Y56=""),"",OR($U56&lt;&gt;"",Y56&lt;&gt;""),"-")</f>
        <v>-</v>
      </c>
      <c r="CK56" s="120" t="str" cm="1">
        <f t="array" ref="CK56">_xlfn.IFS(AND($U56&lt;&gt;"",Z56&lt;&gt;""),ABS($U56-Z56),AND($U56="",Z56=""),"",OR($U56&lt;&gt;"",Z56&lt;&gt;""),"-")</f>
        <v>-</v>
      </c>
      <c r="CL56" s="120" t="str" cm="1">
        <f t="array" ref="CL56">_xlfn.IFS(AND($U56&lt;&gt;"",AA56&lt;&gt;""),ABS($U56-AA56),AND($U56="",AA56=""),"",OR($U56&lt;&gt;"",AA56&lt;&gt;""),"-")</f>
        <v>-</v>
      </c>
      <c r="CM56" s="121" t="str" cm="1">
        <f t="array" ref="CM56">_xlfn.IFS(AND($V56&lt;&gt;"",W56&lt;&gt;""),ABS($V56-W56),AND($V56="",W56=""),"",OR($V56&lt;&gt;"",W56&lt;&gt;""),"-")</f>
        <v/>
      </c>
      <c r="CN56" s="120" t="str" cm="1">
        <f t="array" ref="CN56">_xlfn.IFS(AND($V56&lt;&gt;"",X56&lt;&gt;""),ABS($V56-X56),AND($V56="",X56=""),"",OR($V56&lt;&gt;"",X56&lt;&gt;""),"-")</f>
        <v/>
      </c>
      <c r="CO56" s="120" t="str" cm="1">
        <f t="array" ref="CO56">_xlfn.IFS(AND($V56&lt;&gt;"",Y56&lt;&gt;""),ABS($V56-Y56),AND($V56="",Y56=""),"",OR($V56&lt;&gt;"",Y56&lt;&gt;""),"-")</f>
        <v/>
      </c>
      <c r="CP56" s="120" t="str" cm="1">
        <f t="array" ref="CP56">_xlfn.IFS(AND($V56&lt;&gt;"",Z56&lt;&gt;""),ABS($V56-Z56),AND($V56="",Z56=""),"",OR($V56&lt;&gt;"",Z56&lt;&gt;""),"-")</f>
        <v/>
      </c>
      <c r="CQ56" s="120" t="str" cm="1">
        <f t="array" ref="CQ56">_xlfn.IFS(AND($V56&lt;&gt;"",AA56&lt;&gt;""),ABS($V56-AA56),AND($V56="",AA56=""),"",OR($V56&lt;&gt;"",AA56&lt;&gt;""),"-")</f>
        <v/>
      </c>
      <c r="CR56" s="121" t="str" cm="1">
        <f t="array" ref="CR56">_xlfn.IFS(AND($W56&lt;&gt;"",X56&lt;&gt;""),ABS($W56-X56),AND($W56="",X56=""),"",OR($W56&lt;&gt;"",X56&lt;&gt;""),"-")</f>
        <v/>
      </c>
      <c r="CS56" s="120" t="str" cm="1">
        <f t="array" ref="CS56">_xlfn.IFS(AND($W56&lt;&gt;"",Y56&lt;&gt;""),ABS($W56-Y56),AND($W56="",Y56=""),"",OR($W56&lt;&gt;"",Y56&lt;&gt;""),"-")</f>
        <v/>
      </c>
      <c r="CT56" s="120" t="str" cm="1">
        <f t="array" ref="CT56">_xlfn.IFS(AND($W56&lt;&gt;"",Z56&lt;&gt;""),ABS($W56-Z56),AND($W56="",Z56=""),"",OR($W56&lt;&gt;"",Z56&lt;&gt;""),"-")</f>
        <v/>
      </c>
      <c r="CU56" s="120" t="str" cm="1">
        <f t="array" ref="CU56">_xlfn.IFS(AND($W56&lt;&gt;"",AA56&lt;&gt;""),ABS($W56-AA56),AND($W56="",AA56=""),"",OR($W56&lt;&gt;"",AA56&lt;&gt;""),"-")</f>
        <v/>
      </c>
      <c r="CV56" s="121" t="str" cm="1">
        <f t="array" ref="CV56">_xlfn.IFS(AND($X56&lt;&gt;"",Y56&lt;&gt;""),ABS($X56-Y56),AND($X56="",Y56=""),"",OR($X56&lt;&gt;"",Y56&lt;&gt;""),"-")</f>
        <v/>
      </c>
      <c r="CW56" s="120" t="str" cm="1">
        <f t="array" ref="CW56">_xlfn.IFS(AND($X56&lt;&gt;"",Z56&lt;&gt;""),ABS($X56-Z56),AND($X56="",Z56=""),"",OR($X56&lt;&gt;"",Z56&lt;&gt;""),"-")</f>
        <v/>
      </c>
      <c r="CX56" s="120" t="str" cm="1">
        <f t="array" ref="CX56">_xlfn.IFS(AND($X56&lt;&gt;"",AA56&lt;&gt;""),ABS($X56-AA56),AND($X56="",AA56=""),"",OR($X56&lt;&gt;"",AA56&lt;&gt;""),"-")</f>
        <v/>
      </c>
      <c r="CY56" s="121" t="str" cm="1">
        <f t="array" ref="CY56">_xlfn.IFS(AND($Y56&lt;&gt;"",Z56&lt;&gt;""),ABS($Y56-Z56),AND($Y56="",Z56=""),"",OR($Y56&lt;&gt;"",Z56&lt;&gt;""),"-")</f>
        <v/>
      </c>
      <c r="CZ56" s="120" t="str" cm="1">
        <f t="array" ref="CZ56">_xlfn.IFS(AND($Y56&lt;&gt;"",AA56&lt;&gt;""),ABS($Y56-AA56),AND($Y56="",AA56=""),"",OR($Y56&lt;&gt;"",AA56&lt;&gt;""),"-")</f>
        <v/>
      </c>
      <c r="DA56" s="121" t="str" cm="1">
        <f t="array" ref="DA56">_xlfn.IFS(AND($Z56&lt;&gt;"",AA56&lt;&gt;""),ABS($Z56-AA56),AND($Z56="",AA56=""),"",OR($Z56&lt;&gt;"",AA56&lt;&gt;""),"-")</f>
        <v/>
      </c>
    </row>
    <row r="57" spans="1:105" x14ac:dyDescent="0.2">
      <c r="A57" s="260" t="s">
        <v>104</v>
      </c>
      <c r="B57" s="259" t="str">
        <f>VLOOKUP($A57,Merged_couplings!$B:$BU,MATCH(B$1,Merged_couplings!$B$1:$BU$1,0),FALSE)</f>
        <v>---</v>
      </c>
      <c r="C57" s="258" t="str">
        <f>VLOOKUP($A57,Merged_couplings!$B:$BU,MATCH(C$1,Merged_couplings!$B$1:$BU$1,0),FALSE)</f>
        <v>---</v>
      </c>
      <c r="D57" s="258" t="str">
        <f>VLOOKUP($A57,Merged_couplings!$B:$BU,MATCH(D$1,Merged_couplings!$B$1:$BU$1,0),FALSE)</f>
        <v>-IG</v>
      </c>
      <c r="E57" s="258" t="str">
        <f>VLOOKUP($A57,Merged_couplings!$B:$BU,MATCH(E$1,Merged_couplings!$B$1:$BU$1,0),FALSE)</f>
        <v>-IG</v>
      </c>
      <c r="F57" s="258" t="str">
        <f>VLOOKUP($A57,Merged_couplings!$B:$BU,MATCH(F$1,Merged_couplings!$B$1:$BU$1,0),FALSE)</f>
        <v>-IG</v>
      </c>
      <c r="G57" s="258" t="str">
        <f>VLOOKUP($A57,Merged_couplings!$B:$BU,MATCH(G$1,Merged_couplings!$B$1:$BU$1,0),FALSE)</f>
        <v>-IG</v>
      </c>
      <c r="H57" s="258" t="str">
        <f>VLOOKUP($A57,Merged_couplings!$B:$BU,MATCH(H$1,Merged_couplings!$B$1:$BU$1,0),FALSE)</f>
        <v>--G</v>
      </c>
      <c r="I57" s="258" t="str">
        <f>VLOOKUP($A57,Merged_couplings!$B:$BU,MATCH(I$1,Merged_couplings!$B$1:$BU$1,0),FALSE)</f>
        <v>-IG</v>
      </c>
      <c r="J57" s="258" t="str">
        <f>VLOOKUP($A57,Merged_couplings!$B:$BU,MATCH(J$1,Merged_couplings!$B$1:$BU$1,0),FALSE)</f>
        <v>-IG</v>
      </c>
      <c r="K57" s="258" t="str">
        <f>VLOOKUP($A57,Merged_couplings!$B:$BU,MATCH(K$1,Merged_couplings!$B$1:$BU$1,0),FALSE)</f>
        <v>-IG</v>
      </c>
      <c r="L57" s="258" t="str">
        <f>VLOOKUP($A57,Merged_couplings!$B:$BU,MATCH(L$1,Merged_couplings!$B$1:$BU$1,0),FALSE)</f>
        <v>-IG</v>
      </c>
      <c r="M57" s="258" t="str">
        <f>VLOOKUP($A57,Merged_couplings!$B:$BU,MATCH(M$1,Merged_couplings!$B$1:$BU$1,0),FALSE)</f>
        <v>-IG</v>
      </c>
      <c r="N57" s="258" t="str">
        <f>VLOOKUP($A57,Merged_couplings!$B:$BU,MATCH(N$1,Merged_couplings!$B$1:$BU$1,0),FALSE)</f>
        <v>-IG</v>
      </c>
      <c r="O57" s="121" t="str">
        <f>IF(OR(B57="BIG",B57="BI-",B57="-IG"),VLOOKUP($A57,Merged_couplings!$B:$BU,MATCH(O$1,Merged_couplings!$B$1:$BU$1,0),FALSE),"")</f>
        <v/>
      </c>
      <c r="P57" s="120" t="str">
        <f>IF(OR(C57="BIG",C57="BI-",C57="-IG"),VLOOKUP($A57,Merged_couplings!$B:$BU,MATCH(P$1,Merged_couplings!$B$1:$BU$1,0),FALSE),"")</f>
        <v/>
      </c>
      <c r="Q57" s="120">
        <f>IF(OR(D57="BIG",D57="BI-",D57="-IG"),VLOOKUP($A57,Merged_couplings!$B:$BU,MATCH(Q$1,Merged_couplings!$B$1:$BU$1,0),FALSE),"")</f>
        <v>9.562969190754588</v>
      </c>
      <c r="R57" s="120">
        <f t="shared" si="4"/>
        <v>9.562969190754588</v>
      </c>
      <c r="S57" s="120">
        <f t="shared" si="4"/>
        <v>9.562969190754588</v>
      </c>
      <c r="T57" s="120">
        <f t="shared" si="4"/>
        <v>9.562969190754588</v>
      </c>
      <c r="U57" s="120" t="str">
        <f>IF(OR(H57="BIG",H57="BI-",H57="-IG"),VLOOKUP($A57,Merged_couplings!$B:$BU,MATCH(U$1,Merged_couplings!$B$1:$BU$1,0),FALSE),"")</f>
        <v/>
      </c>
      <c r="V57" s="120">
        <f>IF(OR(I57="BIG",I57="BI-",I57="-IG"),VLOOKUP($A57,Merged_couplings!$B:$BU,MATCH(V$1,Merged_couplings!$B$1:$BU$1,0),FALSE),"")</f>
        <v>10.452144760266405</v>
      </c>
      <c r="W57" s="120">
        <f t="shared" si="3"/>
        <v>10.452144760266405</v>
      </c>
      <c r="X57" s="120">
        <f>IF(OR(K57="BIG",K57="BI-",K57="-IG"),VLOOKUP($A57,Merged_couplings!$B:$BU,MATCH(X$1,Merged_couplings!$B$1:$BU$1,0),FALSE),"")</f>
        <v>10.145251968911213</v>
      </c>
      <c r="Y57" s="120">
        <f>IF(OR(L57="BIG",L57="BI-",L57="-IG"),VLOOKUP($A57,Merged_couplings!$B:$BU,MATCH(Y$1,Merged_couplings!$B$1:$BU$1,0),FALSE),"")</f>
        <v>9.5694582668282582</v>
      </c>
      <c r="Z57" s="120">
        <f>IF(OR(M57="BIG",M57="BI-",M57="-IG"),VLOOKUP($A57,Merged_couplings!$B:$BU,MATCH(Z$1,Merged_couplings!$B$1:$BU$1,0),FALSE),"")</f>
        <v>10.087591259414431</v>
      </c>
      <c r="AA57" s="120">
        <f>IF(OR(N57="BIG",N57="BI-",N57="-IG"),VLOOKUP($A57,Merged_couplings!$B:$BU,MATCH(AA$1,Merged_couplings!$B$1:$BU$1,0),FALSE),"")</f>
        <v>9.6276910896967003</v>
      </c>
      <c r="AB57" s="123" t="str" cm="1">
        <f t="array" ref="AB57">_xlfn.IFS(AND($O57&lt;&gt;"",P57&lt;&gt;""),ABS($O57-P57),AND($O57="",P57=""),"",OR($O57&lt;&gt;"",P57&lt;&gt;""),"-")</f>
        <v/>
      </c>
      <c r="AC57" s="122" t="str" cm="1">
        <f t="array" ref="AC57">_xlfn.IFS(AND($O57&lt;&gt;"",Q57&lt;&gt;""),ABS($O57-Q57),AND($O57="",Q57=""),"",OR($O57&lt;&gt;"",Q57&lt;&gt;""),"-")</f>
        <v>-</v>
      </c>
      <c r="AD57" s="122" t="str" cm="1">
        <f t="array" ref="AD57">_xlfn.IFS(AND($O57&lt;&gt;"",R57&lt;&gt;""),ABS($O57-R57),AND($O57="",R57=""),"",OR($O57&lt;&gt;"",R57&lt;&gt;""),"-")</f>
        <v>-</v>
      </c>
      <c r="AE57" s="122" t="str" cm="1">
        <f t="array" ref="AE57">_xlfn.IFS(AND($O57&lt;&gt;"",S57&lt;&gt;""),ABS($O57-S57),AND($O57="",S57=""),"",OR($O57&lt;&gt;"",S57&lt;&gt;""),"-")</f>
        <v>-</v>
      </c>
      <c r="AF57" s="122" t="str" cm="1">
        <f t="array" ref="AF57">_xlfn.IFS(AND($O57&lt;&gt;"",T57&lt;&gt;""),ABS($O57-T57),AND($O57="",T57=""),"",OR($O57&lt;&gt;"",T57&lt;&gt;""),"-")</f>
        <v>-</v>
      </c>
      <c r="AG57" s="122" t="str" cm="1">
        <f t="array" ref="AG57">_xlfn.IFS(AND($O57&lt;&gt;"",U57&lt;&gt;""),ABS($O57-U57),AND($O57="",U57=""),"",OR($O57&lt;&gt;"",U57&lt;&gt;""),"-")</f>
        <v/>
      </c>
      <c r="AH57" s="122" t="str" cm="1">
        <f t="array" ref="AH57">_xlfn.IFS(AND($O57&lt;&gt;"",V57&lt;&gt;""),ABS($O57-V57),AND($O57="",V57=""),"",OR($O57&lt;&gt;"",V57&lt;&gt;""),"-")</f>
        <v>-</v>
      </c>
      <c r="AI57" s="122" t="str" cm="1">
        <f t="array" ref="AI57">_xlfn.IFS(AND($O57&lt;&gt;"",W57&lt;&gt;""),ABS($O57-W57),AND($O57="",W57=""),"",OR($O57&lt;&gt;"",W57&lt;&gt;""),"-")</f>
        <v>-</v>
      </c>
      <c r="AJ57" s="122" t="str" cm="1">
        <f t="array" ref="AJ57">_xlfn.IFS(AND($O57&lt;&gt;"",X57&lt;&gt;""),ABS($O57-X57),AND($O57="",X57=""),"",OR($O57&lt;&gt;"",X57&lt;&gt;""),"-")</f>
        <v>-</v>
      </c>
      <c r="AK57" s="122" t="str" cm="1">
        <f t="array" ref="AK57">_xlfn.IFS(AND($O57&lt;&gt;"",Y57&lt;&gt;""),ABS($O57-Y57),AND($O57="",Y57=""),"",OR($O57&lt;&gt;"",Y57&lt;&gt;""),"-")</f>
        <v>-</v>
      </c>
      <c r="AL57" s="122" t="str" cm="1">
        <f t="array" ref="AL57">_xlfn.IFS(AND($O57&lt;&gt;"",Z57&lt;&gt;""),ABS($O57-Z57),AND($O57="",Z57=""),"",OR($O57&lt;&gt;"",Z57&lt;&gt;""),"-")</f>
        <v>-</v>
      </c>
      <c r="AM57" s="122" t="str" cm="1">
        <f t="array" ref="AM57">_xlfn.IFS(AND($O57&lt;&gt;"",AA57&lt;&gt;""),ABS($O57-AA57),AND($O57="",AA57=""),"",OR($O57&lt;&gt;"",AA57&lt;&gt;""),"-")</f>
        <v>-</v>
      </c>
      <c r="AN57" s="121" t="str" cm="1">
        <f t="array" ref="AN57">_xlfn.IFS(AND($P57&lt;&gt;"",Q57&lt;&gt;""),ABS($P57-Q57),AND($P57="",Q57=""),"",OR($P57&lt;&gt;"",Q57&lt;&gt;""),"-")</f>
        <v>-</v>
      </c>
      <c r="AO57" s="120" t="str" cm="1">
        <f t="array" ref="AO57">_xlfn.IFS(AND($P57&lt;&gt;"",R57&lt;&gt;""),ABS($P57-R57),AND($P57="",R57=""),"",OR($P57&lt;&gt;"",R57&lt;&gt;""),"-")</f>
        <v>-</v>
      </c>
      <c r="AP57" s="120" t="str" cm="1">
        <f t="array" ref="AP57">_xlfn.IFS(AND($P57&lt;&gt;"",S57&lt;&gt;""),ABS($P57-S57),AND($P57="",S57=""),"",OR($P57&lt;&gt;"",S57&lt;&gt;""),"-")</f>
        <v>-</v>
      </c>
      <c r="AQ57" s="120" t="str" cm="1">
        <f t="array" ref="AQ57">_xlfn.IFS(AND($P57&lt;&gt;"",T57&lt;&gt;""),ABS($P57-T57),AND($P57="",T57=""),"",OR($P57&lt;&gt;"",T57&lt;&gt;""),"-")</f>
        <v>-</v>
      </c>
      <c r="AR57" s="120" t="str" cm="1">
        <f t="array" ref="AR57">_xlfn.IFS(AND($P57&lt;&gt;"",U57&lt;&gt;""),ABS($P57-U57),AND($P57="",U57=""),"",OR($P57&lt;&gt;"",U57&lt;&gt;""),"-")</f>
        <v/>
      </c>
      <c r="AS57" s="120" t="str" cm="1">
        <f t="array" ref="AS57">_xlfn.IFS(AND($P57&lt;&gt;"",V57&lt;&gt;""),ABS($P57-V57),AND($P57="",V57=""),"",OR($P57&lt;&gt;"",V57&lt;&gt;""),"-")</f>
        <v>-</v>
      </c>
      <c r="AT57" s="120" t="str" cm="1">
        <f t="array" ref="AT57">_xlfn.IFS(AND($P57&lt;&gt;"",W57&lt;&gt;""),ABS($P57-W57),AND($P57="",W57=""),"",OR($P57&lt;&gt;"",W57&lt;&gt;""),"-")</f>
        <v>-</v>
      </c>
      <c r="AU57" s="120" t="str" cm="1">
        <f t="array" ref="AU57">_xlfn.IFS(AND($P57&lt;&gt;"",X57&lt;&gt;""),ABS($P57-X57),AND($P57="",X57=""),"",OR($P57&lt;&gt;"",X57&lt;&gt;""),"-")</f>
        <v>-</v>
      </c>
      <c r="AV57" s="120" t="str" cm="1">
        <f t="array" ref="AV57">_xlfn.IFS(AND($P57&lt;&gt;"",Y57&lt;&gt;""),ABS($P57-Y57),AND($P57="",Y57=""),"",OR($P57&lt;&gt;"",Y57&lt;&gt;""),"-")</f>
        <v>-</v>
      </c>
      <c r="AW57" s="120" t="str" cm="1">
        <f t="array" ref="AW57">_xlfn.IFS(AND($P57&lt;&gt;"",Z57&lt;&gt;""),ABS($P57-Z57),AND($P57="",Z57=""),"",OR($P57&lt;&gt;"",Z57&lt;&gt;""),"-")</f>
        <v>-</v>
      </c>
      <c r="AX57" s="120" t="str" cm="1">
        <f t="array" ref="AX57">_xlfn.IFS(AND($P57&lt;&gt;"",AA57&lt;&gt;""),ABS($P57-AA57),AND($P57="",AA57=""),"",OR($P57&lt;&gt;"",AA57&lt;&gt;""),"-")</f>
        <v>-</v>
      </c>
      <c r="AY57" s="121" cm="1">
        <f t="array" ref="AY57">_xlfn.IFS(AND($Q57&lt;&gt;"",R57&lt;&gt;""),ABS($Q57-R57),AND($Q57="",R57=""),"",OR($Q57&lt;&gt;"",R57&lt;&gt;""),"-")</f>
        <v>0</v>
      </c>
      <c r="AZ57" s="334" cm="1">
        <f t="array" ref="AZ57">_xlfn.IFS(AND($Q57&lt;&gt;"",S57&lt;&gt;""),ABS($Q57-S57),AND($Q57="",S57=""),"",OR($Q57&lt;&gt;"",S57&lt;&gt;""),"-")</f>
        <v>0</v>
      </c>
      <c r="BA57" s="334" cm="1">
        <f t="array" ref="BA57">_xlfn.IFS(AND($Q57&lt;&gt;"",T57&lt;&gt;""),ABS($Q57-T57),AND($Q57="",T57=""),"",OR($Q57&lt;&gt;"",T57&lt;&gt;""),"-")</f>
        <v>0</v>
      </c>
      <c r="BB57" s="120" t="str" cm="1">
        <f t="array" ref="BB57">_xlfn.IFS(AND($Q57&lt;&gt;"",U57&lt;&gt;""),ABS($Q57-U57),AND($Q57="",U57=""),"",OR($Q57&lt;&gt;"",U57&lt;&gt;""),"-")</f>
        <v>-</v>
      </c>
      <c r="BC57" s="120" cm="1">
        <f t="array" ref="BC57">_xlfn.IFS(AND($Q57&lt;&gt;"",V57&lt;&gt;""),ABS($Q57-V57),AND($Q57="",V57=""),"",OR($Q57&lt;&gt;"",V57&lt;&gt;""),"-")</f>
        <v>0.88917556951181709</v>
      </c>
      <c r="BD57" s="120" cm="1">
        <f t="array" ref="BD57">_xlfn.IFS(AND($Q57&lt;&gt;"",W57&lt;&gt;""),ABS($Q57-W57),AND($Q57="",W57=""),"",OR($Q57&lt;&gt;"",W57&lt;&gt;""),"-")</f>
        <v>0.88917556951181709</v>
      </c>
      <c r="BE57" s="120" cm="1">
        <f t="array" ref="BE57">_xlfn.IFS(AND($Q57&lt;&gt;"",X57&lt;&gt;""),ABS($Q57-X57),AND($Q57="",X57=""),"",OR($Q57&lt;&gt;"",X57&lt;&gt;""),"-")</f>
        <v>0.58228277815662466</v>
      </c>
      <c r="BF57" s="120" cm="1">
        <f t="array" ref="BF57">_xlfn.IFS(AND($Q57&lt;&gt;"",Y57&lt;&gt;""),ABS($Q57-Y57),AND($Q57="",Y57=""),"",OR($Q57&lt;&gt;"",Y57&lt;&gt;""),"-")</f>
        <v>6.4890760736702191E-3</v>
      </c>
      <c r="BG57" s="120" cm="1">
        <f t="array" ref="BG57">_xlfn.IFS(AND($Q57&lt;&gt;"",Z57&lt;&gt;""),ABS($Q57-Z57),AND($Q57="",Z57=""),"",OR($Q57&lt;&gt;"",Z57&lt;&gt;""),"-")</f>
        <v>0.52462206865984307</v>
      </c>
      <c r="BH57" s="120" cm="1">
        <f t="array" ref="BH57">_xlfn.IFS(AND($Q57&lt;&gt;"",AA57&lt;&gt;""),ABS($Q57-AA57),AND($Q57="",AA57=""),"",OR($Q57&lt;&gt;"",AA57&lt;&gt;""),"-")</f>
        <v>6.4721898942112333E-2</v>
      </c>
      <c r="BI57" s="121" cm="1">
        <f t="array" ref="BI57">_xlfn.IFS(AND($R57&lt;&gt;"",S57&lt;&gt;""),ABS($R57-S57),AND($R57="",S57=""),"",OR($R57&lt;&gt;"",S57&lt;&gt;""),"-")</f>
        <v>0</v>
      </c>
      <c r="BJ57" s="120" cm="1">
        <f t="array" ref="BJ57">_xlfn.IFS(AND($R57&lt;&gt;"",T57&lt;&gt;""),ABS($R57-T57),AND($R57="",T57=""),"",OR($R57&lt;&gt;"",T57&lt;&gt;""),"-")</f>
        <v>0</v>
      </c>
      <c r="BK57" s="334" t="str" cm="1">
        <f t="array" ref="BK57">_xlfn.IFS(AND($R57&lt;&gt;"",U57&lt;&gt;""),ABS($R57-U57),AND($R57="",U57=""),"",OR($R57&lt;&gt;"",U57&lt;&gt;""),"-")</f>
        <v>-</v>
      </c>
      <c r="BL57" s="120" cm="1">
        <f t="array" ref="BL57">_xlfn.IFS(AND($R57&lt;&gt;"",V57&lt;&gt;""),ABS($R57-V57),AND($R57="",V57=""),"",OR($R57&lt;&gt;"",V57&lt;&gt;""),"-")</f>
        <v>0.88917556951181709</v>
      </c>
      <c r="BM57" s="120" cm="1">
        <f t="array" ref="BM57">_xlfn.IFS(AND($R57&lt;&gt;"",W57&lt;&gt;""),ABS($R57-W57),AND($R57="",W57=""),"",OR($R57&lt;&gt;"",W57&lt;&gt;""),"-")</f>
        <v>0.88917556951181709</v>
      </c>
      <c r="BN57" s="120" cm="1">
        <f t="array" ref="BN57">_xlfn.IFS(AND($R57&lt;&gt;"",X57&lt;&gt;""),ABS($R57-X57),AND($R57="",X57=""),"",OR($R57&lt;&gt;"",X57&lt;&gt;""),"-")</f>
        <v>0.58228277815662466</v>
      </c>
      <c r="BO57" s="120" cm="1">
        <f t="array" ref="BO57">_xlfn.IFS(AND($R57&lt;&gt;"",Y57&lt;&gt;""),ABS($R57-Y57),AND($R57="",Y57=""),"",OR($R57&lt;&gt;"",Y57&lt;&gt;""),"-")</f>
        <v>6.4890760736702191E-3</v>
      </c>
      <c r="BP57" s="120" cm="1">
        <f t="array" ref="BP57">_xlfn.IFS(AND($R57&lt;&gt;"",Z57&lt;&gt;""),ABS($R57-Z57),AND($R57="",Z57=""),"",OR($R57&lt;&gt;"",Z57&lt;&gt;""),"-")</f>
        <v>0.52462206865984307</v>
      </c>
      <c r="BQ57" s="120" cm="1">
        <f t="array" ref="BQ57">_xlfn.IFS(AND($R57&lt;&gt;"",AA57&lt;&gt;""),ABS($R57-AA57),AND($R57="",AA57=""),"",OR($R57&lt;&gt;"",AA57&lt;&gt;""),"-")</f>
        <v>6.4721898942112333E-2</v>
      </c>
      <c r="BR57" s="121" cm="1">
        <f t="array" ref="BR57">_xlfn.IFS(AND($S57&lt;&gt;"",T57&lt;&gt;""),ABS($S57-T57),AND($S57="",T57=""),"",OR($S57&lt;&gt;"",T57&lt;&gt;""),"-")</f>
        <v>0</v>
      </c>
      <c r="BS57" s="334" t="str" cm="1">
        <f t="array" ref="BS57">_xlfn.IFS(AND($S57&lt;&gt;"",U57&lt;&gt;""),ABS($S57-U57),AND($S57="",U57=""),"",OR($S57&lt;&gt;"",U57&lt;&gt;""),"-")</f>
        <v>-</v>
      </c>
      <c r="BT57" s="120" cm="1">
        <f t="array" ref="BT57">_xlfn.IFS(AND($S57&lt;&gt;"",V57&lt;&gt;""),ABS($S57-V57),AND($S57="",V57=""),"",OR($S57&lt;&gt;"",V57&lt;&gt;""),"-")</f>
        <v>0.88917556951181709</v>
      </c>
      <c r="BU57" s="120" cm="1">
        <f t="array" ref="BU57">_xlfn.IFS(AND($S57&lt;&gt;"",W57&lt;&gt;""),ABS($S57-W57),AND($S57="",W57=""),"",OR($S57&lt;&gt;"",W57&lt;&gt;""),"-")</f>
        <v>0.88917556951181709</v>
      </c>
      <c r="BV57" s="120" cm="1">
        <f t="array" ref="BV57">_xlfn.IFS(AND($S57&lt;&gt;"",X57&lt;&gt;""),ABS($S57-X57),AND($S57="",X57=""),"",OR($S57&lt;&gt;"",X57&lt;&gt;""),"-")</f>
        <v>0.58228277815662466</v>
      </c>
      <c r="BW57" s="120" cm="1">
        <f t="array" ref="BW57">_xlfn.IFS(AND($S57&lt;&gt;"",Y57&lt;&gt;""),ABS($S57-Y57),AND($S57="",Y57=""),"",OR($S57&lt;&gt;"",Y57&lt;&gt;""),"-")</f>
        <v>6.4890760736702191E-3</v>
      </c>
      <c r="BX57" s="120" cm="1">
        <f t="array" ref="BX57">_xlfn.IFS(AND($S57&lt;&gt;"",Z57&lt;&gt;""),ABS($S57-Z57),AND($S57="",Z57=""),"",OR($S57&lt;&gt;"",Z57&lt;&gt;""),"-")</f>
        <v>0.52462206865984307</v>
      </c>
      <c r="BY57" s="120" cm="1">
        <f t="array" ref="BY57">_xlfn.IFS(AND($S57&lt;&gt;"",AA57&lt;&gt;""),ABS($S57-AA57),AND($S57="",AA57=""),"",OR($S57&lt;&gt;"",AA57&lt;&gt;""),"-")</f>
        <v>6.4721898942112333E-2</v>
      </c>
      <c r="BZ57" s="121" t="str" cm="1">
        <f t="array" ref="BZ57">_xlfn.IFS(AND($T57&lt;&gt;"",U57&lt;&gt;""),ABS($T57-U57),AND($T57="",U57=""),"",OR($T57&lt;&gt;"",U57&lt;&gt;""),"-")</f>
        <v>-</v>
      </c>
      <c r="CA57" s="120" cm="1">
        <f t="array" ref="CA57">_xlfn.IFS(AND($T57&lt;&gt;"",V57&lt;&gt;""),ABS($T57-V57),AND($T57="",V57=""),"",OR($T57&lt;&gt;"",V57&lt;&gt;""),"-")</f>
        <v>0.88917556951181709</v>
      </c>
      <c r="CB57" s="120" cm="1">
        <f t="array" ref="CB57">_xlfn.IFS(AND($T57&lt;&gt;"",W57&lt;&gt;""),ABS($T57-W57),AND($T57="",W57=""),"",OR($T57&lt;&gt;"",W57&lt;&gt;""),"-")</f>
        <v>0.88917556951181709</v>
      </c>
      <c r="CC57" s="120" cm="1">
        <f t="array" ref="CC57">_xlfn.IFS(AND($T57&lt;&gt;"",X57&lt;&gt;""),ABS($T57-X57),AND($T57="",X57=""),"",OR($T57&lt;&gt;"",X57&lt;&gt;""),"-")</f>
        <v>0.58228277815662466</v>
      </c>
      <c r="CD57" s="120" cm="1">
        <f t="array" ref="CD57">_xlfn.IFS(AND($T57&lt;&gt;"",Y57&lt;&gt;""),ABS($T57-Y57),AND($T57="",Y57=""),"",OR($T57&lt;&gt;"",Y57&lt;&gt;""),"-")</f>
        <v>6.4890760736702191E-3</v>
      </c>
      <c r="CE57" s="120" cm="1">
        <f t="array" ref="CE57">_xlfn.IFS(AND($T57&lt;&gt;"",Z57&lt;&gt;""),ABS($T57-Z57),AND($T57="",Z57=""),"",OR($T57&lt;&gt;"",Z57&lt;&gt;""),"-")</f>
        <v>0.52462206865984307</v>
      </c>
      <c r="CF57" s="120" cm="1">
        <f t="array" ref="CF57">_xlfn.IFS(AND($T57&lt;&gt;"",AA57&lt;&gt;""),ABS($T57-AA57),AND($T57="",AA57=""),"",OR($T57&lt;&gt;"",AA57&lt;&gt;""),"-")</f>
        <v>6.4721898942112333E-2</v>
      </c>
      <c r="CG57" s="121" t="str" cm="1">
        <f t="array" ref="CG57">_xlfn.IFS(AND($U57&lt;&gt;"",V57&lt;&gt;""),ABS($U57-V57),AND($U57="",V57=""),"",OR($U57&lt;&gt;"",V57&lt;&gt;""),"-")</f>
        <v>-</v>
      </c>
      <c r="CH57" s="120" t="str" cm="1">
        <f t="array" ref="CH57">_xlfn.IFS(AND($U57&lt;&gt;"",W57&lt;&gt;""),ABS($U57-W57),AND($U57="",W57=""),"",OR($U57&lt;&gt;"",W57&lt;&gt;""),"-")</f>
        <v>-</v>
      </c>
      <c r="CI57" s="120" t="str" cm="1">
        <f t="array" ref="CI57">_xlfn.IFS(AND($U57&lt;&gt;"",X57&lt;&gt;""),ABS($U57-X57),AND($U57="",X57=""),"",OR($U57&lt;&gt;"",X57&lt;&gt;""),"-")</f>
        <v>-</v>
      </c>
      <c r="CJ57" s="120" t="str" cm="1">
        <f t="array" ref="CJ57">_xlfn.IFS(AND($U57&lt;&gt;"",Y57&lt;&gt;""),ABS($U57-Y57),AND($U57="",Y57=""),"",OR($U57&lt;&gt;"",Y57&lt;&gt;""),"-")</f>
        <v>-</v>
      </c>
      <c r="CK57" s="120" t="str" cm="1">
        <f t="array" ref="CK57">_xlfn.IFS(AND($U57&lt;&gt;"",Z57&lt;&gt;""),ABS($U57-Z57),AND($U57="",Z57=""),"",OR($U57&lt;&gt;"",Z57&lt;&gt;""),"-")</f>
        <v>-</v>
      </c>
      <c r="CL57" s="120" t="str" cm="1">
        <f t="array" ref="CL57">_xlfn.IFS(AND($U57&lt;&gt;"",AA57&lt;&gt;""),ABS($U57-AA57),AND($U57="",AA57=""),"",OR($U57&lt;&gt;"",AA57&lt;&gt;""),"-")</f>
        <v>-</v>
      </c>
      <c r="CM57" s="121" cm="1">
        <f t="array" ref="CM57">_xlfn.IFS(AND($V57&lt;&gt;"",W57&lt;&gt;""),ABS($V57-W57),AND($V57="",W57=""),"",OR($V57&lt;&gt;"",W57&lt;&gt;""),"-")</f>
        <v>0</v>
      </c>
      <c r="CN57" s="120" cm="1">
        <f t="array" ref="CN57">_xlfn.IFS(AND($V57&lt;&gt;"",X57&lt;&gt;""),ABS($V57-X57),AND($V57="",X57=""),"",OR($V57&lt;&gt;"",X57&lt;&gt;""),"-")</f>
        <v>0.30689279135519243</v>
      </c>
      <c r="CO57" s="120" cm="1">
        <f t="array" ref="CO57">_xlfn.IFS(AND($V57&lt;&gt;"",Y57&lt;&gt;""),ABS($V57-Y57),AND($V57="",Y57=""),"",OR($V57&lt;&gt;"",Y57&lt;&gt;""),"-")</f>
        <v>0.88268649343814687</v>
      </c>
      <c r="CP57" s="120" cm="1">
        <f t="array" ref="CP57">_xlfn.IFS(AND($V57&lt;&gt;"",Z57&lt;&gt;""),ABS($V57-Z57),AND($V57="",Z57=""),"",OR($V57&lt;&gt;"",Z57&lt;&gt;""),"-")</f>
        <v>0.36455350085197402</v>
      </c>
      <c r="CQ57" s="120" cm="1">
        <f t="array" ref="CQ57">_xlfn.IFS(AND($V57&lt;&gt;"",AA57&lt;&gt;""),ABS($V57-AA57),AND($V57="",AA57=""),"",OR($V57&lt;&gt;"",AA57&lt;&gt;""),"-")</f>
        <v>0.82445367056970476</v>
      </c>
      <c r="CR57" s="121" cm="1">
        <f t="array" ref="CR57">_xlfn.IFS(AND($W57&lt;&gt;"",X57&lt;&gt;""),ABS($W57-X57),AND($W57="",X57=""),"",OR($W57&lt;&gt;"",X57&lt;&gt;""),"-")</f>
        <v>0.30689279135519243</v>
      </c>
      <c r="CS57" s="120" cm="1">
        <f t="array" ref="CS57">_xlfn.IFS(AND($W57&lt;&gt;"",Y57&lt;&gt;""),ABS($W57-Y57),AND($W57="",Y57=""),"",OR($W57&lt;&gt;"",Y57&lt;&gt;""),"-")</f>
        <v>0.88268649343814687</v>
      </c>
      <c r="CT57" s="120" cm="1">
        <f t="array" ref="CT57">_xlfn.IFS(AND($W57&lt;&gt;"",Z57&lt;&gt;""),ABS($W57-Z57),AND($W57="",Z57=""),"",OR($W57&lt;&gt;"",Z57&lt;&gt;""),"-")</f>
        <v>0.36455350085197402</v>
      </c>
      <c r="CU57" s="120" cm="1">
        <f t="array" ref="CU57">_xlfn.IFS(AND($W57&lt;&gt;"",AA57&lt;&gt;""),ABS($W57-AA57),AND($W57="",AA57=""),"",OR($W57&lt;&gt;"",AA57&lt;&gt;""),"-")</f>
        <v>0.82445367056970476</v>
      </c>
      <c r="CV57" s="121" cm="1">
        <f t="array" ref="CV57">_xlfn.IFS(AND($X57&lt;&gt;"",Y57&lt;&gt;""),ABS($X57-Y57),AND($X57="",Y57=""),"",OR($X57&lt;&gt;"",Y57&lt;&gt;""),"-")</f>
        <v>0.57579370208295444</v>
      </c>
      <c r="CW57" s="120" cm="1">
        <f t="array" ref="CW57">_xlfn.IFS(AND($X57&lt;&gt;"",Z57&lt;&gt;""),ABS($X57-Z57),AND($X57="",Z57=""),"",OR($X57&lt;&gt;"",Z57&lt;&gt;""),"-")</f>
        <v>5.7660709496781593E-2</v>
      </c>
      <c r="CX57" s="120" cm="1">
        <f t="array" ref="CX57">_xlfn.IFS(AND($X57&lt;&gt;"",AA57&lt;&gt;""),ABS($X57-AA57),AND($X57="",AA57=""),"",OR($X57&lt;&gt;"",AA57&lt;&gt;""),"-")</f>
        <v>0.51756087921451233</v>
      </c>
      <c r="CY57" s="121" cm="1">
        <f t="array" ref="CY57">_xlfn.IFS(AND($Y57&lt;&gt;"",Z57&lt;&gt;""),ABS($Y57-Z57),AND($Y57="",Z57=""),"",OR($Y57&lt;&gt;"",Z57&lt;&gt;""),"-")</f>
        <v>0.51813299258617285</v>
      </c>
      <c r="CZ57" s="120" cm="1">
        <f t="array" ref="CZ57">_xlfn.IFS(AND($Y57&lt;&gt;"",AA57&lt;&gt;""),ABS($Y57-AA57),AND($Y57="",AA57=""),"",OR($Y57&lt;&gt;"",AA57&lt;&gt;""),"-")</f>
        <v>5.8232822868442113E-2</v>
      </c>
      <c r="DA57" s="121" cm="1">
        <f t="array" ref="DA57">_xlfn.IFS(AND($Z57&lt;&gt;"",AA57&lt;&gt;""),ABS($Z57-AA57),AND($Z57="",AA57=""),"",OR($Z57&lt;&gt;"",AA57&lt;&gt;""),"-")</f>
        <v>0.45990016971773073</v>
      </c>
    </row>
    <row r="58" spans="1:105" x14ac:dyDescent="0.2">
      <c r="A58" s="260" t="s">
        <v>105</v>
      </c>
      <c r="B58" s="259" t="str">
        <f>VLOOKUP($A58,Merged_couplings!$B:$BU,MATCH(B$1,Merged_couplings!$B$1:$BU$1,0),FALSE)</f>
        <v>---</v>
      </c>
      <c r="C58" s="258" t="str">
        <f>VLOOKUP($A58,Merged_couplings!$B:$BU,MATCH(C$1,Merged_couplings!$B$1:$BU$1,0),FALSE)</f>
        <v>---</v>
      </c>
      <c r="D58" s="258" t="str">
        <f>VLOOKUP($A58,Merged_couplings!$B:$BU,MATCH(D$1,Merged_couplings!$B$1:$BU$1,0),FALSE)</f>
        <v>-IG</v>
      </c>
      <c r="E58" s="258" t="str">
        <f>VLOOKUP($A58,Merged_couplings!$B:$BU,MATCH(E$1,Merged_couplings!$B$1:$BU$1,0),FALSE)</f>
        <v>-IG</v>
      </c>
      <c r="F58" s="258" t="str">
        <f>VLOOKUP($A58,Merged_couplings!$B:$BU,MATCH(F$1,Merged_couplings!$B$1:$BU$1,0),FALSE)</f>
        <v>-IG</v>
      </c>
      <c r="G58" s="258" t="str">
        <f>VLOOKUP($A58,Merged_couplings!$B:$BU,MATCH(G$1,Merged_couplings!$B$1:$BU$1,0),FALSE)</f>
        <v>-IG</v>
      </c>
      <c r="H58" s="258" t="str">
        <f>VLOOKUP($A58,Merged_couplings!$B:$BU,MATCH(H$1,Merged_couplings!$B$1:$BU$1,0),FALSE)</f>
        <v>-IG</v>
      </c>
      <c r="I58" s="258" t="str">
        <f>VLOOKUP($A58,Merged_couplings!$B:$BU,MATCH(I$1,Merged_couplings!$B$1:$BU$1,0),FALSE)</f>
        <v>---</v>
      </c>
      <c r="J58" s="258" t="str">
        <f>VLOOKUP($A58,Merged_couplings!$B:$BU,MATCH(J$1,Merged_couplings!$B$1:$BU$1,0),FALSE)</f>
        <v>---</v>
      </c>
      <c r="K58" s="258" t="str">
        <f>VLOOKUP($A58,Merged_couplings!$B:$BU,MATCH(K$1,Merged_couplings!$B$1:$BU$1,0),FALSE)</f>
        <v>---</v>
      </c>
      <c r="L58" s="258" t="str">
        <f>VLOOKUP($A58,Merged_couplings!$B:$BU,MATCH(L$1,Merged_couplings!$B$1:$BU$1,0),FALSE)</f>
        <v>---</v>
      </c>
      <c r="M58" s="258" t="str">
        <f>VLOOKUP($A58,Merged_couplings!$B:$BU,MATCH(M$1,Merged_couplings!$B$1:$BU$1,0),FALSE)</f>
        <v>---</v>
      </c>
      <c r="N58" s="258" t="str">
        <f>VLOOKUP($A58,Merged_couplings!$B:$BU,MATCH(N$1,Merged_couplings!$B$1:$BU$1,0),FALSE)</f>
        <v>---</v>
      </c>
      <c r="O58" s="121" t="str">
        <f>IF(OR(B58="BIG",B58="BI-",B58="-IG"),VLOOKUP($A58,Merged_couplings!$B:$BU,MATCH(O$1,Merged_couplings!$B$1:$BU$1,0),FALSE),"")</f>
        <v/>
      </c>
      <c r="P58" s="120" t="str">
        <f>IF(OR(C58="BIG",C58="BI-",C58="-IG"),VLOOKUP($A58,Merged_couplings!$B:$BU,MATCH(P$1,Merged_couplings!$B$1:$BU$1,0),FALSE),"")</f>
        <v/>
      </c>
      <c r="Q58" s="120">
        <f>IF(OR(D58="BIG",D58="BI-",D58="-IG"),VLOOKUP($A58,Merged_couplings!$B:$BU,MATCH(Q$1,Merged_couplings!$B$1:$BU$1,0),FALSE),"")</f>
        <v>7.4815707202977579</v>
      </c>
      <c r="R58" s="120">
        <f t="shared" si="4"/>
        <v>7.4815707202977579</v>
      </c>
      <c r="S58" s="120">
        <f t="shared" si="4"/>
        <v>7.4815707202977579</v>
      </c>
      <c r="T58" s="120">
        <f t="shared" si="4"/>
        <v>7.4815707202977579</v>
      </c>
      <c r="U58" s="120">
        <f>IF(OR(H58="BIG",H58="BI-",H58="-IG"),VLOOKUP($A58,Merged_couplings!$B:$BU,MATCH(U$1,Merged_couplings!$B$1:$BU$1,0),FALSE),"")</f>
        <v>7.7844521379662952</v>
      </c>
      <c r="V58" s="120" t="str">
        <f>IF(OR(I58="BIG",I58="BI-",I58="-IG"),VLOOKUP($A58,Merged_couplings!$B:$BU,MATCH(V$1,Merged_couplings!$B$1:$BU$1,0),FALSE),"")</f>
        <v/>
      </c>
      <c r="W58" s="120" t="str">
        <f t="shared" si="3"/>
        <v/>
      </c>
      <c r="X58" s="120" t="str">
        <f>IF(OR(K58="BIG",K58="BI-",K58="-IG"),VLOOKUP($A58,Merged_couplings!$B:$BU,MATCH(X$1,Merged_couplings!$B$1:$BU$1,0),FALSE),"")</f>
        <v/>
      </c>
      <c r="Y58" s="120" t="str">
        <f>IF(OR(L58="BIG",L58="BI-",L58="-IG"),VLOOKUP($A58,Merged_couplings!$B:$BU,MATCH(Y$1,Merged_couplings!$B$1:$BU$1,0),FALSE),"")</f>
        <v/>
      </c>
      <c r="Z58" s="120" t="str">
        <f>IF(OR(M58="BIG",M58="BI-",M58="-IG"),VLOOKUP($A58,Merged_couplings!$B:$BU,MATCH(Z$1,Merged_couplings!$B$1:$BU$1,0),FALSE),"")</f>
        <v/>
      </c>
      <c r="AA58" s="120" t="str">
        <f>IF(OR(N58="BIG",N58="BI-",N58="-IG"),VLOOKUP($A58,Merged_couplings!$B:$BU,MATCH(AA$1,Merged_couplings!$B$1:$BU$1,0),FALSE),"")</f>
        <v/>
      </c>
      <c r="AB58" s="123" t="str" cm="1">
        <f t="array" ref="AB58">_xlfn.IFS(AND($O58&lt;&gt;"",P58&lt;&gt;""),ABS($O58-P58),AND($O58="",P58=""),"",OR($O58&lt;&gt;"",P58&lt;&gt;""),"-")</f>
        <v/>
      </c>
      <c r="AC58" s="122" t="str" cm="1">
        <f t="array" ref="AC58">_xlfn.IFS(AND($O58&lt;&gt;"",Q58&lt;&gt;""),ABS($O58-Q58),AND($O58="",Q58=""),"",OR($O58&lt;&gt;"",Q58&lt;&gt;""),"-")</f>
        <v>-</v>
      </c>
      <c r="AD58" s="122" t="str" cm="1">
        <f t="array" ref="AD58">_xlfn.IFS(AND($O58&lt;&gt;"",R58&lt;&gt;""),ABS($O58-R58),AND($O58="",R58=""),"",OR($O58&lt;&gt;"",R58&lt;&gt;""),"-")</f>
        <v>-</v>
      </c>
      <c r="AE58" s="122" t="str" cm="1">
        <f t="array" ref="AE58">_xlfn.IFS(AND($O58&lt;&gt;"",S58&lt;&gt;""),ABS($O58-S58),AND($O58="",S58=""),"",OR($O58&lt;&gt;"",S58&lt;&gt;""),"-")</f>
        <v>-</v>
      </c>
      <c r="AF58" s="122" t="str" cm="1">
        <f t="array" ref="AF58">_xlfn.IFS(AND($O58&lt;&gt;"",T58&lt;&gt;""),ABS($O58-T58),AND($O58="",T58=""),"",OR($O58&lt;&gt;"",T58&lt;&gt;""),"-")</f>
        <v>-</v>
      </c>
      <c r="AG58" s="122" t="str" cm="1">
        <f t="array" ref="AG58">_xlfn.IFS(AND($O58&lt;&gt;"",U58&lt;&gt;""),ABS($O58-U58),AND($O58="",U58=""),"",OR($O58&lt;&gt;"",U58&lt;&gt;""),"-")</f>
        <v>-</v>
      </c>
      <c r="AH58" s="122" t="str" cm="1">
        <f t="array" ref="AH58">_xlfn.IFS(AND($O58&lt;&gt;"",V58&lt;&gt;""),ABS($O58-V58),AND($O58="",V58=""),"",OR($O58&lt;&gt;"",V58&lt;&gt;""),"-")</f>
        <v/>
      </c>
      <c r="AI58" s="122" t="str" cm="1">
        <f t="array" ref="AI58">_xlfn.IFS(AND($O58&lt;&gt;"",W58&lt;&gt;""),ABS($O58-W58),AND($O58="",W58=""),"",OR($O58&lt;&gt;"",W58&lt;&gt;""),"-")</f>
        <v/>
      </c>
      <c r="AJ58" s="122" t="str" cm="1">
        <f t="array" ref="AJ58">_xlfn.IFS(AND($O58&lt;&gt;"",X58&lt;&gt;""),ABS($O58-X58),AND($O58="",X58=""),"",OR($O58&lt;&gt;"",X58&lt;&gt;""),"-")</f>
        <v/>
      </c>
      <c r="AK58" s="122" t="str" cm="1">
        <f t="array" ref="AK58">_xlfn.IFS(AND($O58&lt;&gt;"",Y58&lt;&gt;""),ABS($O58-Y58),AND($O58="",Y58=""),"",OR($O58&lt;&gt;"",Y58&lt;&gt;""),"-")</f>
        <v/>
      </c>
      <c r="AL58" s="122" t="str" cm="1">
        <f t="array" ref="AL58">_xlfn.IFS(AND($O58&lt;&gt;"",Z58&lt;&gt;""),ABS($O58-Z58),AND($O58="",Z58=""),"",OR($O58&lt;&gt;"",Z58&lt;&gt;""),"-")</f>
        <v/>
      </c>
      <c r="AM58" s="122" t="str" cm="1">
        <f t="array" ref="AM58">_xlfn.IFS(AND($O58&lt;&gt;"",AA58&lt;&gt;""),ABS($O58-AA58),AND($O58="",AA58=""),"",OR($O58&lt;&gt;"",AA58&lt;&gt;""),"-")</f>
        <v/>
      </c>
      <c r="AN58" s="121" t="str" cm="1">
        <f t="array" ref="AN58">_xlfn.IFS(AND($P58&lt;&gt;"",Q58&lt;&gt;""),ABS($P58-Q58),AND($P58="",Q58=""),"",OR($P58&lt;&gt;"",Q58&lt;&gt;""),"-")</f>
        <v>-</v>
      </c>
      <c r="AO58" s="120" t="str" cm="1">
        <f t="array" ref="AO58">_xlfn.IFS(AND($P58&lt;&gt;"",R58&lt;&gt;""),ABS($P58-R58),AND($P58="",R58=""),"",OR($P58&lt;&gt;"",R58&lt;&gt;""),"-")</f>
        <v>-</v>
      </c>
      <c r="AP58" s="120" t="str" cm="1">
        <f t="array" ref="AP58">_xlfn.IFS(AND($P58&lt;&gt;"",S58&lt;&gt;""),ABS($P58-S58),AND($P58="",S58=""),"",OR($P58&lt;&gt;"",S58&lt;&gt;""),"-")</f>
        <v>-</v>
      </c>
      <c r="AQ58" s="120" t="str" cm="1">
        <f t="array" ref="AQ58">_xlfn.IFS(AND($P58&lt;&gt;"",T58&lt;&gt;""),ABS($P58-T58),AND($P58="",T58=""),"",OR($P58&lt;&gt;"",T58&lt;&gt;""),"-")</f>
        <v>-</v>
      </c>
      <c r="AR58" s="120" t="str" cm="1">
        <f t="array" ref="AR58">_xlfn.IFS(AND($P58&lt;&gt;"",U58&lt;&gt;""),ABS($P58-U58),AND($P58="",U58=""),"",OR($P58&lt;&gt;"",U58&lt;&gt;""),"-")</f>
        <v>-</v>
      </c>
      <c r="AS58" s="120" t="str" cm="1">
        <f t="array" ref="AS58">_xlfn.IFS(AND($P58&lt;&gt;"",V58&lt;&gt;""),ABS($P58-V58),AND($P58="",V58=""),"",OR($P58&lt;&gt;"",V58&lt;&gt;""),"-")</f>
        <v/>
      </c>
      <c r="AT58" s="120" t="str" cm="1">
        <f t="array" ref="AT58">_xlfn.IFS(AND($P58&lt;&gt;"",W58&lt;&gt;""),ABS($P58-W58),AND($P58="",W58=""),"",OR($P58&lt;&gt;"",W58&lt;&gt;""),"-")</f>
        <v/>
      </c>
      <c r="AU58" s="120" t="str" cm="1">
        <f t="array" ref="AU58">_xlfn.IFS(AND($P58&lt;&gt;"",X58&lt;&gt;""),ABS($P58-X58),AND($P58="",X58=""),"",OR($P58&lt;&gt;"",X58&lt;&gt;""),"-")</f>
        <v/>
      </c>
      <c r="AV58" s="120" t="str" cm="1">
        <f t="array" ref="AV58">_xlfn.IFS(AND($P58&lt;&gt;"",Y58&lt;&gt;""),ABS($P58-Y58),AND($P58="",Y58=""),"",OR($P58&lt;&gt;"",Y58&lt;&gt;""),"-")</f>
        <v/>
      </c>
      <c r="AW58" s="120" t="str" cm="1">
        <f t="array" ref="AW58">_xlfn.IFS(AND($P58&lt;&gt;"",Z58&lt;&gt;""),ABS($P58-Z58),AND($P58="",Z58=""),"",OR($P58&lt;&gt;"",Z58&lt;&gt;""),"-")</f>
        <v/>
      </c>
      <c r="AX58" s="120" t="str" cm="1">
        <f t="array" ref="AX58">_xlfn.IFS(AND($P58&lt;&gt;"",AA58&lt;&gt;""),ABS($P58-AA58),AND($P58="",AA58=""),"",OR($P58&lt;&gt;"",AA58&lt;&gt;""),"-")</f>
        <v/>
      </c>
      <c r="AY58" s="121" cm="1">
        <f t="array" ref="AY58">_xlfn.IFS(AND($Q58&lt;&gt;"",R58&lt;&gt;""),ABS($Q58-R58),AND($Q58="",R58=""),"",OR($Q58&lt;&gt;"",R58&lt;&gt;""),"-")</f>
        <v>0</v>
      </c>
      <c r="AZ58" s="334" cm="1">
        <f t="array" ref="AZ58">_xlfn.IFS(AND($Q58&lt;&gt;"",S58&lt;&gt;""),ABS($Q58-S58),AND($Q58="",S58=""),"",OR($Q58&lt;&gt;"",S58&lt;&gt;""),"-")</f>
        <v>0</v>
      </c>
      <c r="BA58" s="334" cm="1">
        <f t="array" ref="BA58">_xlfn.IFS(AND($Q58&lt;&gt;"",T58&lt;&gt;""),ABS($Q58-T58),AND($Q58="",T58=""),"",OR($Q58&lt;&gt;"",T58&lt;&gt;""),"-")</f>
        <v>0</v>
      </c>
      <c r="BB58" s="120" cm="1">
        <f t="array" ref="BB58">_xlfn.IFS(AND($Q58&lt;&gt;"",U58&lt;&gt;""),ABS($Q58-U58),AND($Q58="",U58=""),"",OR($Q58&lt;&gt;"",U58&lt;&gt;""),"-")</f>
        <v>0.30288141766853727</v>
      </c>
      <c r="BC58" s="120" t="str" cm="1">
        <f t="array" ref="BC58">_xlfn.IFS(AND($Q58&lt;&gt;"",V58&lt;&gt;""),ABS($Q58-V58),AND($Q58="",V58=""),"",OR($Q58&lt;&gt;"",V58&lt;&gt;""),"-")</f>
        <v>-</v>
      </c>
      <c r="BD58" s="120" t="str" cm="1">
        <f t="array" ref="BD58">_xlfn.IFS(AND($Q58&lt;&gt;"",W58&lt;&gt;""),ABS($Q58-W58),AND($Q58="",W58=""),"",OR($Q58&lt;&gt;"",W58&lt;&gt;""),"-")</f>
        <v>-</v>
      </c>
      <c r="BE58" s="120" t="str" cm="1">
        <f t="array" ref="BE58">_xlfn.IFS(AND($Q58&lt;&gt;"",X58&lt;&gt;""),ABS($Q58-X58),AND($Q58="",X58=""),"",OR($Q58&lt;&gt;"",X58&lt;&gt;""),"-")</f>
        <v>-</v>
      </c>
      <c r="BF58" s="120" t="str" cm="1">
        <f t="array" ref="BF58">_xlfn.IFS(AND($Q58&lt;&gt;"",Y58&lt;&gt;""),ABS($Q58-Y58),AND($Q58="",Y58=""),"",OR($Q58&lt;&gt;"",Y58&lt;&gt;""),"-")</f>
        <v>-</v>
      </c>
      <c r="BG58" s="120" t="str" cm="1">
        <f t="array" ref="BG58">_xlfn.IFS(AND($Q58&lt;&gt;"",Z58&lt;&gt;""),ABS($Q58-Z58),AND($Q58="",Z58=""),"",OR($Q58&lt;&gt;"",Z58&lt;&gt;""),"-")</f>
        <v>-</v>
      </c>
      <c r="BH58" s="120" t="str" cm="1">
        <f t="array" ref="BH58">_xlfn.IFS(AND($Q58&lt;&gt;"",AA58&lt;&gt;""),ABS($Q58-AA58),AND($Q58="",AA58=""),"",OR($Q58&lt;&gt;"",AA58&lt;&gt;""),"-")</f>
        <v>-</v>
      </c>
      <c r="BI58" s="121" cm="1">
        <f t="array" ref="BI58">_xlfn.IFS(AND($R58&lt;&gt;"",S58&lt;&gt;""),ABS($R58-S58),AND($R58="",S58=""),"",OR($R58&lt;&gt;"",S58&lt;&gt;""),"-")</f>
        <v>0</v>
      </c>
      <c r="BJ58" s="120" cm="1">
        <f t="array" ref="BJ58">_xlfn.IFS(AND($R58&lt;&gt;"",T58&lt;&gt;""),ABS($R58-T58),AND($R58="",T58=""),"",OR($R58&lt;&gt;"",T58&lt;&gt;""),"-")</f>
        <v>0</v>
      </c>
      <c r="BK58" s="334" cm="1">
        <f t="array" ref="BK58">_xlfn.IFS(AND($R58&lt;&gt;"",U58&lt;&gt;""),ABS($R58-U58),AND($R58="",U58=""),"",OR($R58&lt;&gt;"",U58&lt;&gt;""),"-")</f>
        <v>0.30288141766853727</v>
      </c>
      <c r="BL58" s="120" t="str" cm="1">
        <f t="array" ref="BL58">_xlfn.IFS(AND($R58&lt;&gt;"",V58&lt;&gt;""),ABS($R58-V58),AND($R58="",V58=""),"",OR($R58&lt;&gt;"",V58&lt;&gt;""),"-")</f>
        <v>-</v>
      </c>
      <c r="BM58" s="120" t="str" cm="1">
        <f t="array" ref="BM58">_xlfn.IFS(AND($R58&lt;&gt;"",W58&lt;&gt;""),ABS($R58-W58),AND($R58="",W58=""),"",OR($R58&lt;&gt;"",W58&lt;&gt;""),"-")</f>
        <v>-</v>
      </c>
      <c r="BN58" s="120" t="str" cm="1">
        <f t="array" ref="BN58">_xlfn.IFS(AND($R58&lt;&gt;"",X58&lt;&gt;""),ABS($R58-X58),AND($R58="",X58=""),"",OR($R58&lt;&gt;"",X58&lt;&gt;""),"-")</f>
        <v>-</v>
      </c>
      <c r="BO58" s="120" t="str" cm="1">
        <f t="array" ref="BO58">_xlfn.IFS(AND($R58&lt;&gt;"",Y58&lt;&gt;""),ABS($R58-Y58),AND($R58="",Y58=""),"",OR($R58&lt;&gt;"",Y58&lt;&gt;""),"-")</f>
        <v>-</v>
      </c>
      <c r="BP58" s="120" t="str" cm="1">
        <f t="array" ref="BP58">_xlfn.IFS(AND($R58&lt;&gt;"",Z58&lt;&gt;""),ABS($R58-Z58),AND($R58="",Z58=""),"",OR($R58&lt;&gt;"",Z58&lt;&gt;""),"-")</f>
        <v>-</v>
      </c>
      <c r="BQ58" s="120" t="str" cm="1">
        <f t="array" ref="BQ58">_xlfn.IFS(AND($R58&lt;&gt;"",AA58&lt;&gt;""),ABS($R58-AA58),AND($R58="",AA58=""),"",OR($R58&lt;&gt;"",AA58&lt;&gt;""),"-")</f>
        <v>-</v>
      </c>
      <c r="BR58" s="121" cm="1">
        <f t="array" ref="BR58">_xlfn.IFS(AND($S58&lt;&gt;"",T58&lt;&gt;""),ABS($S58-T58),AND($S58="",T58=""),"",OR($S58&lt;&gt;"",T58&lt;&gt;""),"-")</f>
        <v>0</v>
      </c>
      <c r="BS58" s="334" cm="1">
        <f t="array" ref="BS58">_xlfn.IFS(AND($S58&lt;&gt;"",U58&lt;&gt;""),ABS($S58-U58),AND($S58="",U58=""),"",OR($S58&lt;&gt;"",U58&lt;&gt;""),"-")</f>
        <v>0.30288141766853727</v>
      </c>
      <c r="BT58" s="120" t="str" cm="1">
        <f t="array" ref="BT58">_xlfn.IFS(AND($S58&lt;&gt;"",V58&lt;&gt;""),ABS($S58-V58),AND($S58="",V58=""),"",OR($S58&lt;&gt;"",V58&lt;&gt;""),"-")</f>
        <v>-</v>
      </c>
      <c r="BU58" s="120" t="str" cm="1">
        <f t="array" ref="BU58">_xlfn.IFS(AND($S58&lt;&gt;"",W58&lt;&gt;""),ABS($S58-W58),AND($S58="",W58=""),"",OR($S58&lt;&gt;"",W58&lt;&gt;""),"-")</f>
        <v>-</v>
      </c>
      <c r="BV58" s="120" t="str" cm="1">
        <f t="array" ref="BV58">_xlfn.IFS(AND($S58&lt;&gt;"",X58&lt;&gt;""),ABS($S58-X58),AND($S58="",X58=""),"",OR($S58&lt;&gt;"",X58&lt;&gt;""),"-")</f>
        <v>-</v>
      </c>
      <c r="BW58" s="120" t="str" cm="1">
        <f t="array" ref="BW58">_xlfn.IFS(AND($S58&lt;&gt;"",Y58&lt;&gt;""),ABS($S58-Y58),AND($S58="",Y58=""),"",OR($S58&lt;&gt;"",Y58&lt;&gt;""),"-")</f>
        <v>-</v>
      </c>
      <c r="BX58" s="120" t="str" cm="1">
        <f t="array" ref="BX58">_xlfn.IFS(AND($S58&lt;&gt;"",Z58&lt;&gt;""),ABS($S58-Z58),AND($S58="",Z58=""),"",OR($S58&lt;&gt;"",Z58&lt;&gt;""),"-")</f>
        <v>-</v>
      </c>
      <c r="BY58" s="120" t="str" cm="1">
        <f t="array" ref="BY58">_xlfn.IFS(AND($S58&lt;&gt;"",AA58&lt;&gt;""),ABS($S58-AA58),AND($S58="",AA58=""),"",OR($S58&lt;&gt;"",AA58&lt;&gt;""),"-")</f>
        <v>-</v>
      </c>
      <c r="BZ58" s="121" cm="1">
        <f t="array" ref="BZ58">_xlfn.IFS(AND($T58&lt;&gt;"",U58&lt;&gt;""),ABS($T58-U58),AND($T58="",U58=""),"",OR($T58&lt;&gt;"",U58&lt;&gt;""),"-")</f>
        <v>0.30288141766853727</v>
      </c>
      <c r="CA58" s="120" t="str" cm="1">
        <f t="array" ref="CA58">_xlfn.IFS(AND($T58&lt;&gt;"",V58&lt;&gt;""),ABS($T58-V58),AND($T58="",V58=""),"",OR($T58&lt;&gt;"",V58&lt;&gt;""),"-")</f>
        <v>-</v>
      </c>
      <c r="CB58" s="120" t="str" cm="1">
        <f t="array" ref="CB58">_xlfn.IFS(AND($T58&lt;&gt;"",W58&lt;&gt;""),ABS($T58-W58),AND($T58="",W58=""),"",OR($T58&lt;&gt;"",W58&lt;&gt;""),"-")</f>
        <v>-</v>
      </c>
      <c r="CC58" s="120" t="str" cm="1">
        <f t="array" ref="CC58">_xlfn.IFS(AND($T58&lt;&gt;"",X58&lt;&gt;""),ABS($T58-X58),AND($T58="",X58=""),"",OR($T58&lt;&gt;"",X58&lt;&gt;""),"-")</f>
        <v>-</v>
      </c>
      <c r="CD58" s="120" t="str" cm="1">
        <f t="array" ref="CD58">_xlfn.IFS(AND($T58&lt;&gt;"",Y58&lt;&gt;""),ABS($T58-Y58),AND($T58="",Y58=""),"",OR($T58&lt;&gt;"",Y58&lt;&gt;""),"-")</f>
        <v>-</v>
      </c>
      <c r="CE58" s="120" t="str" cm="1">
        <f t="array" ref="CE58">_xlfn.IFS(AND($T58&lt;&gt;"",Z58&lt;&gt;""),ABS($T58-Z58),AND($T58="",Z58=""),"",OR($T58&lt;&gt;"",Z58&lt;&gt;""),"-")</f>
        <v>-</v>
      </c>
      <c r="CF58" s="120" t="str" cm="1">
        <f t="array" ref="CF58">_xlfn.IFS(AND($T58&lt;&gt;"",AA58&lt;&gt;""),ABS($T58-AA58),AND($T58="",AA58=""),"",OR($T58&lt;&gt;"",AA58&lt;&gt;""),"-")</f>
        <v>-</v>
      </c>
      <c r="CG58" s="121" t="str" cm="1">
        <f t="array" ref="CG58">_xlfn.IFS(AND($U58&lt;&gt;"",V58&lt;&gt;""),ABS($U58-V58),AND($U58="",V58=""),"",OR($U58&lt;&gt;"",V58&lt;&gt;""),"-")</f>
        <v>-</v>
      </c>
      <c r="CH58" s="120" t="str" cm="1">
        <f t="array" ref="CH58">_xlfn.IFS(AND($U58&lt;&gt;"",W58&lt;&gt;""),ABS($U58-W58),AND($U58="",W58=""),"",OR($U58&lt;&gt;"",W58&lt;&gt;""),"-")</f>
        <v>-</v>
      </c>
      <c r="CI58" s="120" t="str" cm="1">
        <f t="array" ref="CI58">_xlfn.IFS(AND($U58&lt;&gt;"",X58&lt;&gt;""),ABS($U58-X58),AND($U58="",X58=""),"",OR($U58&lt;&gt;"",X58&lt;&gt;""),"-")</f>
        <v>-</v>
      </c>
      <c r="CJ58" s="120" t="str" cm="1">
        <f t="array" ref="CJ58">_xlfn.IFS(AND($U58&lt;&gt;"",Y58&lt;&gt;""),ABS($U58-Y58),AND($U58="",Y58=""),"",OR($U58&lt;&gt;"",Y58&lt;&gt;""),"-")</f>
        <v>-</v>
      </c>
      <c r="CK58" s="120" t="str" cm="1">
        <f t="array" ref="CK58">_xlfn.IFS(AND($U58&lt;&gt;"",Z58&lt;&gt;""),ABS($U58-Z58),AND($U58="",Z58=""),"",OR($U58&lt;&gt;"",Z58&lt;&gt;""),"-")</f>
        <v>-</v>
      </c>
      <c r="CL58" s="120" t="str" cm="1">
        <f t="array" ref="CL58">_xlfn.IFS(AND($U58&lt;&gt;"",AA58&lt;&gt;""),ABS($U58-AA58),AND($U58="",AA58=""),"",OR($U58&lt;&gt;"",AA58&lt;&gt;""),"-")</f>
        <v>-</v>
      </c>
      <c r="CM58" s="121" t="str" cm="1">
        <f t="array" ref="CM58">_xlfn.IFS(AND($V58&lt;&gt;"",W58&lt;&gt;""),ABS($V58-W58),AND($V58="",W58=""),"",OR($V58&lt;&gt;"",W58&lt;&gt;""),"-")</f>
        <v/>
      </c>
      <c r="CN58" s="120" t="str" cm="1">
        <f t="array" ref="CN58">_xlfn.IFS(AND($V58&lt;&gt;"",X58&lt;&gt;""),ABS($V58-X58),AND($V58="",X58=""),"",OR($V58&lt;&gt;"",X58&lt;&gt;""),"-")</f>
        <v/>
      </c>
      <c r="CO58" s="120" t="str" cm="1">
        <f t="array" ref="CO58">_xlfn.IFS(AND($V58&lt;&gt;"",Y58&lt;&gt;""),ABS($V58-Y58),AND($V58="",Y58=""),"",OR($V58&lt;&gt;"",Y58&lt;&gt;""),"-")</f>
        <v/>
      </c>
      <c r="CP58" s="120" t="str" cm="1">
        <f t="array" ref="CP58">_xlfn.IFS(AND($V58&lt;&gt;"",Z58&lt;&gt;""),ABS($V58-Z58),AND($V58="",Z58=""),"",OR($V58&lt;&gt;"",Z58&lt;&gt;""),"-")</f>
        <v/>
      </c>
      <c r="CQ58" s="120" t="str" cm="1">
        <f t="array" ref="CQ58">_xlfn.IFS(AND($V58&lt;&gt;"",AA58&lt;&gt;""),ABS($V58-AA58),AND($V58="",AA58=""),"",OR($V58&lt;&gt;"",AA58&lt;&gt;""),"-")</f>
        <v/>
      </c>
      <c r="CR58" s="121" t="str" cm="1">
        <f t="array" ref="CR58">_xlfn.IFS(AND($W58&lt;&gt;"",X58&lt;&gt;""),ABS($W58-X58),AND($W58="",X58=""),"",OR($W58&lt;&gt;"",X58&lt;&gt;""),"-")</f>
        <v/>
      </c>
      <c r="CS58" s="120" t="str" cm="1">
        <f t="array" ref="CS58">_xlfn.IFS(AND($W58&lt;&gt;"",Y58&lt;&gt;""),ABS($W58-Y58),AND($W58="",Y58=""),"",OR($W58&lt;&gt;"",Y58&lt;&gt;""),"-")</f>
        <v/>
      </c>
      <c r="CT58" s="120" t="str" cm="1">
        <f t="array" ref="CT58">_xlfn.IFS(AND($W58&lt;&gt;"",Z58&lt;&gt;""),ABS($W58-Z58),AND($W58="",Z58=""),"",OR($W58&lt;&gt;"",Z58&lt;&gt;""),"-")</f>
        <v/>
      </c>
      <c r="CU58" s="120" t="str" cm="1">
        <f t="array" ref="CU58">_xlfn.IFS(AND($W58&lt;&gt;"",AA58&lt;&gt;""),ABS($W58-AA58),AND($W58="",AA58=""),"",OR($W58&lt;&gt;"",AA58&lt;&gt;""),"-")</f>
        <v/>
      </c>
      <c r="CV58" s="121" t="str" cm="1">
        <f t="array" ref="CV58">_xlfn.IFS(AND($X58&lt;&gt;"",Y58&lt;&gt;""),ABS($X58-Y58),AND($X58="",Y58=""),"",OR($X58&lt;&gt;"",Y58&lt;&gt;""),"-")</f>
        <v/>
      </c>
      <c r="CW58" s="120" t="str" cm="1">
        <f t="array" ref="CW58">_xlfn.IFS(AND($X58&lt;&gt;"",Z58&lt;&gt;""),ABS($X58-Z58),AND($X58="",Z58=""),"",OR($X58&lt;&gt;"",Z58&lt;&gt;""),"-")</f>
        <v/>
      </c>
      <c r="CX58" s="120" t="str" cm="1">
        <f t="array" ref="CX58">_xlfn.IFS(AND($X58&lt;&gt;"",AA58&lt;&gt;""),ABS($X58-AA58),AND($X58="",AA58=""),"",OR($X58&lt;&gt;"",AA58&lt;&gt;""),"-")</f>
        <v/>
      </c>
      <c r="CY58" s="121" t="str" cm="1">
        <f t="array" ref="CY58">_xlfn.IFS(AND($Y58&lt;&gt;"",Z58&lt;&gt;""),ABS($Y58-Z58),AND($Y58="",Z58=""),"",OR($Y58&lt;&gt;"",Z58&lt;&gt;""),"-")</f>
        <v/>
      </c>
      <c r="CZ58" s="120" t="str" cm="1">
        <f t="array" ref="CZ58">_xlfn.IFS(AND($Y58&lt;&gt;"",AA58&lt;&gt;""),ABS($Y58-AA58),AND($Y58="",AA58=""),"",OR($Y58&lt;&gt;"",AA58&lt;&gt;""),"-")</f>
        <v/>
      </c>
      <c r="DA58" s="121" t="str" cm="1">
        <f t="array" ref="DA58">_xlfn.IFS(AND($Z58&lt;&gt;"",AA58&lt;&gt;""),ABS($Z58-AA58),AND($Z58="",AA58=""),"",OR($Z58&lt;&gt;"",AA58&lt;&gt;""),"-")</f>
        <v/>
      </c>
    </row>
    <row r="59" spans="1:105" x14ac:dyDescent="0.2">
      <c r="A59" s="260" t="s">
        <v>22</v>
      </c>
      <c r="B59" s="259" t="e">
        <f>VLOOKUP($A59,Merged_couplings!$B:$BU,MATCH(B$1,Merged_couplings!$B$1:$BU$1,0),FALSE)</f>
        <v>#N/A</v>
      </c>
      <c r="C59" s="258" t="e">
        <f>VLOOKUP($A59,Merged_couplings!$B:$BU,MATCH(C$1,Merged_couplings!$B$1:$BU$1,0),FALSE)</f>
        <v>#N/A</v>
      </c>
      <c r="D59" s="258" t="e">
        <f>VLOOKUP($A59,Merged_couplings!$B:$BU,MATCH(D$1,Merged_couplings!$B$1:$BU$1,0),FALSE)</f>
        <v>#N/A</v>
      </c>
      <c r="E59" s="258" t="e">
        <f>VLOOKUP($A59,Merged_couplings!$B:$BU,MATCH(E$1,Merged_couplings!$B$1:$BU$1,0),FALSE)</f>
        <v>#N/A</v>
      </c>
      <c r="F59" s="258" t="e">
        <f>VLOOKUP($A59,Merged_couplings!$B:$BU,MATCH(F$1,Merged_couplings!$B$1:$BU$1,0),FALSE)</f>
        <v>#N/A</v>
      </c>
      <c r="G59" s="258" t="e">
        <f>VLOOKUP($A59,Merged_couplings!$B:$BU,MATCH(G$1,Merged_couplings!$B$1:$BU$1,0),FALSE)</f>
        <v>#N/A</v>
      </c>
      <c r="H59" s="258" t="e">
        <f>VLOOKUP($A59,Merged_couplings!$B:$BU,MATCH(H$1,Merged_couplings!$B$1:$BU$1,0),FALSE)</f>
        <v>#N/A</v>
      </c>
      <c r="I59" s="258" t="e">
        <f>VLOOKUP($A59,Merged_couplings!$B:$BU,MATCH(I$1,Merged_couplings!$B$1:$BU$1,0),FALSE)</f>
        <v>#N/A</v>
      </c>
      <c r="J59" s="258" t="e">
        <f>VLOOKUP($A59,Merged_couplings!$B:$BU,MATCH(J$1,Merged_couplings!$B$1:$BU$1,0),FALSE)</f>
        <v>#N/A</v>
      </c>
      <c r="K59" s="258" t="e">
        <f>VLOOKUP($A59,Merged_couplings!$B:$BU,MATCH(K$1,Merged_couplings!$B$1:$BU$1,0),FALSE)</f>
        <v>#N/A</v>
      </c>
      <c r="L59" s="258" t="e">
        <f>VLOOKUP($A59,Merged_couplings!$B:$BU,MATCH(L$1,Merged_couplings!$B$1:$BU$1,0),FALSE)</f>
        <v>#N/A</v>
      </c>
      <c r="M59" s="258" t="e">
        <f>VLOOKUP($A59,Merged_couplings!$B:$BU,MATCH(M$1,Merged_couplings!$B$1:$BU$1,0),FALSE)</f>
        <v>#N/A</v>
      </c>
      <c r="N59" s="258" t="e">
        <f>VLOOKUP($A59,Merged_couplings!$B:$BU,MATCH(N$1,Merged_couplings!$B$1:$BU$1,0),FALSE)</f>
        <v>#N/A</v>
      </c>
      <c r="O59" s="121" t="e">
        <f>IF(OR(B59="BIG",B59="BI-",B59="-IG"),VLOOKUP($A59,Merged_couplings!$B:$BU,MATCH(O$1,Merged_couplings!$B$1:$BU$1,0),FALSE),"")</f>
        <v>#N/A</v>
      </c>
      <c r="P59" s="120" t="e">
        <f>IF(OR(C59="BIG",C59="BI-",C59="-IG"),VLOOKUP($A59,Merged_couplings!$B:$BU,MATCH(P$1,Merged_couplings!$B$1:$BU$1,0),FALSE),"")</f>
        <v>#N/A</v>
      </c>
      <c r="Q59" s="120" t="e">
        <f>IF(OR(D59="BIG",D59="BI-",D59="-IG"),VLOOKUP($A59,Merged_couplings!$B:$BU,MATCH(Q$1,Merged_couplings!$B$1:$BU$1,0),FALSE),"")</f>
        <v>#N/A</v>
      </c>
      <c r="R59" s="120" t="e">
        <f t="shared" si="4"/>
        <v>#N/A</v>
      </c>
      <c r="S59" s="120" t="e">
        <f t="shared" si="4"/>
        <v>#N/A</v>
      </c>
      <c r="T59" s="120" t="e">
        <f t="shared" si="4"/>
        <v>#N/A</v>
      </c>
      <c r="U59" s="120" t="e">
        <f>IF(OR(H59="BIG",H59="BI-",H59="-IG"),VLOOKUP($A59,Merged_couplings!$B:$BU,MATCH(U$1,Merged_couplings!$B$1:$BU$1,0),FALSE),"")</f>
        <v>#N/A</v>
      </c>
      <c r="V59" s="120" t="e">
        <f>IF(OR(I59="BIG",I59="BI-",I59="-IG"),VLOOKUP($A59,Merged_couplings!$B:$BU,MATCH(V$1,Merged_couplings!$B$1:$BU$1,0),FALSE),"")</f>
        <v>#N/A</v>
      </c>
      <c r="W59" s="120" t="e">
        <f t="shared" si="3"/>
        <v>#N/A</v>
      </c>
      <c r="X59" s="120" t="e">
        <f>IF(OR(K59="BIG",K59="BI-",K59="-IG"),VLOOKUP($A59,Merged_couplings!$B:$BU,MATCH(X$1,Merged_couplings!$B$1:$BU$1,0),FALSE),"")</f>
        <v>#N/A</v>
      </c>
      <c r="Y59" s="120" t="e">
        <f>IF(OR(L59="BIG",L59="BI-",L59="-IG"),VLOOKUP($A59,Merged_couplings!$B:$BU,MATCH(Y$1,Merged_couplings!$B$1:$BU$1,0),FALSE),"")</f>
        <v>#N/A</v>
      </c>
      <c r="Z59" s="120" t="e">
        <f>IF(OR(M59="BIG",M59="BI-",M59="-IG"),VLOOKUP($A59,Merged_couplings!$B:$BU,MATCH(Z$1,Merged_couplings!$B$1:$BU$1,0),FALSE),"")</f>
        <v>#N/A</v>
      </c>
      <c r="AA59" s="120" t="e">
        <f>IF(OR(N59="BIG",N59="BI-",N59="-IG"),VLOOKUP($A59,Merged_couplings!$B:$BU,MATCH(AA$1,Merged_couplings!$B$1:$BU$1,0),FALSE),"")</f>
        <v>#N/A</v>
      </c>
      <c r="AB59" s="123" t="e" cm="1">
        <f t="array" ref="AB59">_xlfn.IFS(AND($O59&lt;&gt;"",P59&lt;&gt;""),ABS($O59-P59),AND($O59="",P59=""),"",OR($O59&lt;&gt;"",P59&lt;&gt;""),"-")</f>
        <v>#N/A</v>
      </c>
      <c r="AC59" s="122" t="e" cm="1">
        <f t="array" ref="AC59">_xlfn.IFS(AND($O59&lt;&gt;"",Q59&lt;&gt;""),ABS($O59-Q59),AND($O59="",Q59=""),"",OR($O59&lt;&gt;"",Q59&lt;&gt;""),"-")</f>
        <v>#N/A</v>
      </c>
      <c r="AD59" s="122" t="e" cm="1">
        <f t="array" ref="AD59">_xlfn.IFS(AND($O59&lt;&gt;"",R59&lt;&gt;""),ABS($O59-R59),AND($O59="",R59=""),"",OR($O59&lt;&gt;"",R59&lt;&gt;""),"-")</f>
        <v>#N/A</v>
      </c>
      <c r="AE59" s="122" t="e" cm="1">
        <f t="array" ref="AE59">_xlfn.IFS(AND($O59&lt;&gt;"",S59&lt;&gt;""),ABS($O59-S59),AND($O59="",S59=""),"",OR($O59&lt;&gt;"",S59&lt;&gt;""),"-")</f>
        <v>#N/A</v>
      </c>
      <c r="AF59" s="122" t="e" cm="1">
        <f t="array" ref="AF59">_xlfn.IFS(AND($O59&lt;&gt;"",T59&lt;&gt;""),ABS($O59-T59),AND($O59="",T59=""),"",OR($O59&lt;&gt;"",T59&lt;&gt;""),"-")</f>
        <v>#N/A</v>
      </c>
      <c r="AG59" s="122" t="e" cm="1">
        <f t="array" ref="AG59">_xlfn.IFS(AND($O59&lt;&gt;"",U59&lt;&gt;""),ABS($O59-U59),AND($O59="",U59=""),"",OR($O59&lt;&gt;"",U59&lt;&gt;""),"-")</f>
        <v>#N/A</v>
      </c>
      <c r="AH59" s="122" t="e" cm="1">
        <f t="array" ref="AH59">_xlfn.IFS(AND($O59&lt;&gt;"",V59&lt;&gt;""),ABS($O59-V59),AND($O59="",V59=""),"",OR($O59&lt;&gt;"",V59&lt;&gt;""),"-")</f>
        <v>#N/A</v>
      </c>
      <c r="AI59" s="122" t="e" cm="1">
        <f t="array" ref="AI59">_xlfn.IFS(AND($O59&lt;&gt;"",W59&lt;&gt;""),ABS($O59-W59),AND($O59="",W59=""),"",OR($O59&lt;&gt;"",W59&lt;&gt;""),"-")</f>
        <v>#N/A</v>
      </c>
      <c r="AJ59" s="122" t="e" cm="1">
        <f t="array" ref="AJ59">_xlfn.IFS(AND($O59&lt;&gt;"",X59&lt;&gt;""),ABS($O59-X59),AND($O59="",X59=""),"",OR($O59&lt;&gt;"",X59&lt;&gt;""),"-")</f>
        <v>#N/A</v>
      </c>
      <c r="AK59" s="122" t="e" cm="1">
        <f t="array" ref="AK59">_xlfn.IFS(AND($O59&lt;&gt;"",Y59&lt;&gt;""),ABS($O59-Y59),AND($O59="",Y59=""),"",OR($O59&lt;&gt;"",Y59&lt;&gt;""),"-")</f>
        <v>#N/A</v>
      </c>
      <c r="AL59" s="122" t="e" cm="1">
        <f t="array" ref="AL59">_xlfn.IFS(AND($O59&lt;&gt;"",Z59&lt;&gt;""),ABS($O59-Z59),AND($O59="",Z59=""),"",OR($O59&lt;&gt;"",Z59&lt;&gt;""),"-")</f>
        <v>#N/A</v>
      </c>
      <c r="AM59" s="122" t="e" cm="1">
        <f t="array" ref="AM59">_xlfn.IFS(AND($O59&lt;&gt;"",AA59&lt;&gt;""),ABS($O59-AA59),AND($O59="",AA59=""),"",OR($O59&lt;&gt;"",AA59&lt;&gt;""),"-")</f>
        <v>#N/A</v>
      </c>
      <c r="AN59" s="121" t="e" cm="1">
        <f t="array" ref="AN59">_xlfn.IFS(AND($P59&lt;&gt;"",Q59&lt;&gt;""),ABS($P59-Q59),AND($P59="",Q59=""),"",OR($P59&lt;&gt;"",Q59&lt;&gt;""),"-")</f>
        <v>#N/A</v>
      </c>
      <c r="AO59" s="120" t="e" cm="1">
        <f t="array" ref="AO59">_xlfn.IFS(AND($P59&lt;&gt;"",R59&lt;&gt;""),ABS($P59-R59),AND($P59="",R59=""),"",OR($P59&lt;&gt;"",R59&lt;&gt;""),"-")</f>
        <v>#N/A</v>
      </c>
      <c r="AP59" s="120" t="e" cm="1">
        <f t="array" ref="AP59">_xlfn.IFS(AND($P59&lt;&gt;"",S59&lt;&gt;""),ABS($P59-S59),AND($P59="",S59=""),"",OR($P59&lt;&gt;"",S59&lt;&gt;""),"-")</f>
        <v>#N/A</v>
      </c>
      <c r="AQ59" s="120" t="e" cm="1">
        <f t="array" ref="AQ59">_xlfn.IFS(AND($P59&lt;&gt;"",T59&lt;&gt;""),ABS($P59-T59),AND($P59="",T59=""),"",OR($P59&lt;&gt;"",T59&lt;&gt;""),"-")</f>
        <v>#N/A</v>
      </c>
      <c r="AR59" s="120" t="e" cm="1">
        <f t="array" ref="AR59">_xlfn.IFS(AND($P59&lt;&gt;"",U59&lt;&gt;""),ABS($P59-U59),AND($P59="",U59=""),"",OR($P59&lt;&gt;"",U59&lt;&gt;""),"-")</f>
        <v>#N/A</v>
      </c>
      <c r="AS59" s="120" t="e" cm="1">
        <f t="array" ref="AS59">_xlfn.IFS(AND($P59&lt;&gt;"",V59&lt;&gt;""),ABS($P59-V59),AND($P59="",V59=""),"",OR($P59&lt;&gt;"",V59&lt;&gt;""),"-")</f>
        <v>#N/A</v>
      </c>
      <c r="AT59" s="120" t="e" cm="1">
        <f t="array" ref="AT59">_xlfn.IFS(AND($P59&lt;&gt;"",W59&lt;&gt;""),ABS($P59-W59),AND($P59="",W59=""),"",OR($P59&lt;&gt;"",W59&lt;&gt;""),"-")</f>
        <v>#N/A</v>
      </c>
      <c r="AU59" s="120" t="e" cm="1">
        <f t="array" ref="AU59">_xlfn.IFS(AND($P59&lt;&gt;"",X59&lt;&gt;""),ABS($P59-X59),AND($P59="",X59=""),"",OR($P59&lt;&gt;"",X59&lt;&gt;""),"-")</f>
        <v>#N/A</v>
      </c>
      <c r="AV59" s="120" t="e" cm="1">
        <f t="array" ref="AV59">_xlfn.IFS(AND($P59&lt;&gt;"",Y59&lt;&gt;""),ABS($P59-Y59),AND($P59="",Y59=""),"",OR($P59&lt;&gt;"",Y59&lt;&gt;""),"-")</f>
        <v>#N/A</v>
      </c>
      <c r="AW59" s="120" t="e" cm="1">
        <f t="array" ref="AW59">_xlfn.IFS(AND($P59&lt;&gt;"",Z59&lt;&gt;""),ABS($P59-Z59),AND($P59="",Z59=""),"",OR($P59&lt;&gt;"",Z59&lt;&gt;""),"-")</f>
        <v>#N/A</v>
      </c>
      <c r="AX59" s="120" t="e" cm="1">
        <f t="array" ref="AX59">_xlfn.IFS(AND($P59&lt;&gt;"",AA59&lt;&gt;""),ABS($P59-AA59),AND($P59="",AA59=""),"",OR($P59&lt;&gt;"",AA59&lt;&gt;""),"-")</f>
        <v>#N/A</v>
      </c>
      <c r="AY59" s="121" t="e" cm="1">
        <f t="array" ref="AY59">_xlfn.IFS(AND($Q59&lt;&gt;"",R59&lt;&gt;""),ABS($Q59-R59),AND($Q59="",R59=""),"",OR($Q59&lt;&gt;"",R59&lt;&gt;""),"-")</f>
        <v>#N/A</v>
      </c>
      <c r="AZ59" s="334" t="e" cm="1">
        <f t="array" ref="AZ59">_xlfn.IFS(AND($Q59&lt;&gt;"",S59&lt;&gt;""),ABS($Q59-S59),AND($Q59="",S59=""),"",OR($Q59&lt;&gt;"",S59&lt;&gt;""),"-")</f>
        <v>#N/A</v>
      </c>
      <c r="BA59" s="334" t="e" cm="1">
        <f t="array" ref="BA59">_xlfn.IFS(AND($Q59&lt;&gt;"",T59&lt;&gt;""),ABS($Q59-T59),AND($Q59="",T59=""),"",OR($Q59&lt;&gt;"",T59&lt;&gt;""),"-")</f>
        <v>#N/A</v>
      </c>
      <c r="BB59" s="120" t="e" cm="1">
        <f t="array" ref="BB59">_xlfn.IFS(AND($Q59&lt;&gt;"",U59&lt;&gt;""),ABS($Q59-U59),AND($Q59="",U59=""),"",OR($Q59&lt;&gt;"",U59&lt;&gt;""),"-")</f>
        <v>#N/A</v>
      </c>
      <c r="BC59" s="120" t="e" cm="1">
        <f t="array" ref="BC59">_xlfn.IFS(AND($Q59&lt;&gt;"",V59&lt;&gt;""),ABS($Q59-V59),AND($Q59="",V59=""),"",OR($Q59&lt;&gt;"",V59&lt;&gt;""),"-")</f>
        <v>#N/A</v>
      </c>
      <c r="BD59" s="120" t="e" cm="1">
        <f t="array" ref="BD59">_xlfn.IFS(AND($Q59&lt;&gt;"",W59&lt;&gt;""),ABS($Q59-W59),AND($Q59="",W59=""),"",OR($Q59&lt;&gt;"",W59&lt;&gt;""),"-")</f>
        <v>#N/A</v>
      </c>
      <c r="BE59" s="120" t="e" cm="1">
        <f t="array" ref="BE59">_xlfn.IFS(AND($Q59&lt;&gt;"",X59&lt;&gt;""),ABS($Q59-X59),AND($Q59="",X59=""),"",OR($Q59&lt;&gt;"",X59&lt;&gt;""),"-")</f>
        <v>#N/A</v>
      </c>
      <c r="BF59" s="120" t="e" cm="1">
        <f t="array" ref="BF59">_xlfn.IFS(AND($Q59&lt;&gt;"",Y59&lt;&gt;""),ABS($Q59-Y59),AND($Q59="",Y59=""),"",OR($Q59&lt;&gt;"",Y59&lt;&gt;""),"-")</f>
        <v>#N/A</v>
      </c>
      <c r="BG59" s="120" t="e" cm="1">
        <f t="array" ref="BG59">_xlfn.IFS(AND($Q59&lt;&gt;"",Z59&lt;&gt;""),ABS($Q59-Z59),AND($Q59="",Z59=""),"",OR($Q59&lt;&gt;"",Z59&lt;&gt;""),"-")</f>
        <v>#N/A</v>
      </c>
      <c r="BH59" s="120" t="e" cm="1">
        <f t="array" ref="BH59">_xlfn.IFS(AND($Q59&lt;&gt;"",AA59&lt;&gt;""),ABS($Q59-AA59),AND($Q59="",AA59=""),"",OR($Q59&lt;&gt;"",AA59&lt;&gt;""),"-")</f>
        <v>#N/A</v>
      </c>
      <c r="BI59" s="121" t="e" cm="1">
        <f t="array" ref="BI59">_xlfn.IFS(AND($R59&lt;&gt;"",S59&lt;&gt;""),ABS($R59-S59),AND($R59="",S59=""),"",OR($R59&lt;&gt;"",S59&lt;&gt;""),"-")</f>
        <v>#N/A</v>
      </c>
      <c r="BJ59" s="120" t="e" cm="1">
        <f t="array" ref="BJ59">_xlfn.IFS(AND($R59&lt;&gt;"",T59&lt;&gt;""),ABS($R59-T59),AND($R59="",T59=""),"",OR($R59&lt;&gt;"",T59&lt;&gt;""),"-")</f>
        <v>#N/A</v>
      </c>
      <c r="BK59" s="334" t="e" cm="1">
        <f t="array" ref="BK59">_xlfn.IFS(AND($R59&lt;&gt;"",U59&lt;&gt;""),ABS($R59-U59),AND($R59="",U59=""),"",OR($R59&lt;&gt;"",U59&lt;&gt;""),"-")</f>
        <v>#N/A</v>
      </c>
      <c r="BL59" s="120" t="e" cm="1">
        <f t="array" ref="BL59">_xlfn.IFS(AND($R59&lt;&gt;"",V59&lt;&gt;""),ABS($R59-V59),AND($R59="",V59=""),"",OR($R59&lt;&gt;"",V59&lt;&gt;""),"-")</f>
        <v>#N/A</v>
      </c>
      <c r="BM59" s="120" t="e" cm="1">
        <f t="array" ref="BM59">_xlfn.IFS(AND($R59&lt;&gt;"",W59&lt;&gt;""),ABS($R59-W59),AND($R59="",W59=""),"",OR($R59&lt;&gt;"",W59&lt;&gt;""),"-")</f>
        <v>#N/A</v>
      </c>
      <c r="BN59" s="120" t="e" cm="1">
        <f t="array" ref="BN59">_xlfn.IFS(AND($R59&lt;&gt;"",X59&lt;&gt;""),ABS($R59-X59),AND($R59="",X59=""),"",OR($R59&lt;&gt;"",X59&lt;&gt;""),"-")</f>
        <v>#N/A</v>
      </c>
      <c r="BO59" s="120" t="e" cm="1">
        <f t="array" ref="BO59">_xlfn.IFS(AND($R59&lt;&gt;"",Y59&lt;&gt;""),ABS($R59-Y59),AND($R59="",Y59=""),"",OR($R59&lt;&gt;"",Y59&lt;&gt;""),"-")</f>
        <v>#N/A</v>
      </c>
      <c r="BP59" s="120" t="e" cm="1">
        <f t="array" ref="BP59">_xlfn.IFS(AND($R59&lt;&gt;"",Z59&lt;&gt;""),ABS($R59-Z59),AND($R59="",Z59=""),"",OR($R59&lt;&gt;"",Z59&lt;&gt;""),"-")</f>
        <v>#N/A</v>
      </c>
      <c r="BQ59" s="120" t="e" cm="1">
        <f t="array" ref="BQ59">_xlfn.IFS(AND($R59&lt;&gt;"",AA59&lt;&gt;""),ABS($R59-AA59),AND($R59="",AA59=""),"",OR($R59&lt;&gt;"",AA59&lt;&gt;""),"-")</f>
        <v>#N/A</v>
      </c>
      <c r="BR59" s="121" t="e" cm="1">
        <f t="array" ref="BR59">_xlfn.IFS(AND($S59&lt;&gt;"",T59&lt;&gt;""),ABS($S59-T59),AND($S59="",T59=""),"",OR($S59&lt;&gt;"",T59&lt;&gt;""),"-")</f>
        <v>#N/A</v>
      </c>
      <c r="BS59" s="334" t="e" cm="1">
        <f t="array" ref="BS59">_xlfn.IFS(AND($S59&lt;&gt;"",U59&lt;&gt;""),ABS($S59-U59),AND($S59="",U59=""),"",OR($S59&lt;&gt;"",U59&lt;&gt;""),"-")</f>
        <v>#N/A</v>
      </c>
      <c r="BT59" s="120" t="e" cm="1">
        <f t="array" ref="BT59">_xlfn.IFS(AND($S59&lt;&gt;"",V59&lt;&gt;""),ABS($S59-V59),AND($S59="",V59=""),"",OR($S59&lt;&gt;"",V59&lt;&gt;""),"-")</f>
        <v>#N/A</v>
      </c>
      <c r="BU59" s="120" t="e" cm="1">
        <f t="array" ref="BU59">_xlfn.IFS(AND($S59&lt;&gt;"",W59&lt;&gt;""),ABS($S59-W59),AND($S59="",W59=""),"",OR($S59&lt;&gt;"",W59&lt;&gt;""),"-")</f>
        <v>#N/A</v>
      </c>
      <c r="BV59" s="120" t="e" cm="1">
        <f t="array" ref="BV59">_xlfn.IFS(AND($S59&lt;&gt;"",X59&lt;&gt;""),ABS($S59-X59),AND($S59="",X59=""),"",OR($S59&lt;&gt;"",X59&lt;&gt;""),"-")</f>
        <v>#N/A</v>
      </c>
      <c r="BW59" s="120" t="e" cm="1">
        <f t="array" ref="BW59">_xlfn.IFS(AND($S59&lt;&gt;"",Y59&lt;&gt;""),ABS($S59-Y59),AND($S59="",Y59=""),"",OR($S59&lt;&gt;"",Y59&lt;&gt;""),"-")</f>
        <v>#N/A</v>
      </c>
      <c r="BX59" s="120" t="e" cm="1">
        <f t="array" ref="BX59">_xlfn.IFS(AND($S59&lt;&gt;"",Z59&lt;&gt;""),ABS($S59-Z59),AND($S59="",Z59=""),"",OR($S59&lt;&gt;"",Z59&lt;&gt;""),"-")</f>
        <v>#N/A</v>
      </c>
      <c r="BY59" s="120" t="e" cm="1">
        <f t="array" ref="BY59">_xlfn.IFS(AND($S59&lt;&gt;"",AA59&lt;&gt;""),ABS($S59-AA59),AND($S59="",AA59=""),"",OR($S59&lt;&gt;"",AA59&lt;&gt;""),"-")</f>
        <v>#N/A</v>
      </c>
      <c r="BZ59" s="121" t="e" cm="1">
        <f t="array" ref="BZ59">_xlfn.IFS(AND($T59&lt;&gt;"",U59&lt;&gt;""),ABS($T59-U59),AND($T59="",U59=""),"",OR($T59&lt;&gt;"",U59&lt;&gt;""),"-")</f>
        <v>#N/A</v>
      </c>
      <c r="CA59" s="120" t="e" cm="1">
        <f t="array" ref="CA59">_xlfn.IFS(AND($T59&lt;&gt;"",V59&lt;&gt;""),ABS($T59-V59),AND($T59="",V59=""),"",OR($T59&lt;&gt;"",V59&lt;&gt;""),"-")</f>
        <v>#N/A</v>
      </c>
      <c r="CB59" s="120" t="e" cm="1">
        <f t="array" ref="CB59">_xlfn.IFS(AND($T59&lt;&gt;"",W59&lt;&gt;""),ABS($T59-W59),AND($T59="",W59=""),"",OR($T59&lt;&gt;"",W59&lt;&gt;""),"-")</f>
        <v>#N/A</v>
      </c>
      <c r="CC59" s="120" t="e" cm="1">
        <f t="array" ref="CC59">_xlfn.IFS(AND($T59&lt;&gt;"",X59&lt;&gt;""),ABS($T59-X59),AND($T59="",X59=""),"",OR($T59&lt;&gt;"",X59&lt;&gt;""),"-")</f>
        <v>#N/A</v>
      </c>
      <c r="CD59" s="120" t="e" cm="1">
        <f t="array" ref="CD59">_xlfn.IFS(AND($T59&lt;&gt;"",Y59&lt;&gt;""),ABS($T59-Y59),AND($T59="",Y59=""),"",OR($T59&lt;&gt;"",Y59&lt;&gt;""),"-")</f>
        <v>#N/A</v>
      </c>
      <c r="CE59" s="120" t="e" cm="1">
        <f t="array" ref="CE59">_xlfn.IFS(AND($T59&lt;&gt;"",Z59&lt;&gt;""),ABS($T59-Z59),AND($T59="",Z59=""),"",OR($T59&lt;&gt;"",Z59&lt;&gt;""),"-")</f>
        <v>#N/A</v>
      </c>
      <c r="CF59" s="120" t="e" cm="1">
        <f t="array" ref="CF59">_xlfn.IFS(AND($T59&lt;&gt;"",AA59&lt;&gt;""),ABS($T59-AA59),AND($T59="",AA59=""),"",OR($T59&lt;&gt;"",AA59&lt;&gt;""),"-")</f>
        <v>#N/A</v>
      </c>
      <c r="CG59" s="121" t="e" cm="1">
        <f t="array" ref="CG59">_xlfn.IFS(AND($U59&lt;&gt;"",V59&lt;&gt;""),ABS($U59-V59),AND($U59="",V59=""),"",OR($U59&lt;&gt;"",V59&lt;&gt;""),"-")</f>
        <v>#N/A</v>
      </c>
      <c r="CH59" s="120" t="e" cm="1">
        <f t="array" ref="CH59">_xlfn.IFS(AND($U59&lt;&gt;"",W59&lt;&gt;""),ABS($U59-W59),AND($U59="",W59=""),"",OR($U59&lt;&gt;"",W59&lt;&gt;""),"-")</f>
        <v>#N/A</v>
      </c>
      <c r="CI59" s="120" t="e" cm="1">
        <f t="array" ref="CI59">_xlfn.IFS(AND($U59&lt;&gt;"",X59&lt;&gt;""),ABS($U59-X59),AND($U59="",X59=""),"",OR($U59&lt;&gt;"",X59&lt;&gt;""),"-")</f>
        <v>#N/A</v>
      </c>
      <c r="CJ59" s="120" t="e" cm="1">
        <f t="array" ref="CJ59">_xlfn.IFS(AND($U59&lt;&gt;"",Y59&lt;&gt;""),ABS($U59-Y59),AND($U59="",Y59=""),"",OR($U59&lt;&gt;"",Y59&lt;&gt;""),"-")</f>
        <v>#N/A</v>
      </c>
      <c r="CK59" s="120" t="e" cm="1">
        <f t="array" ref="CK59">_xlfn.IFS(AND($U59&lt;&gt;"",Z59&lt;&gt;""),ABS($U59-Z59),AND($U59="",Z59=""),"",OR($U59&lt;&gt;"",Z59&lt;&gt;""),"-")</f>
        <v>#N/A</v>
      </c>
      <c r="CL59" s="120" t="e" cm="1">
        <f t="array" ref="CL59">_xlfn.IFS(AND($U59&lt;&gt;"",AA59&lt;&gt;""),ABS($U59-AA59),AND($U59="",AA59=""),"",OR($U59&lt;&gt;"",AA59&lt;&gt;""),"-")</f>
        <v>#N/A</v>
      </c>
      <c r="CM59" s="121" t="e" cm="1">
        <f t="array" ref="CM59">_xlfn.IFS(AND($V59&lt;&gt;"",W59&lt;&gt;""),ABS($V59-W59),AND($V59="",W59=""),"",OR($V59&lt;&gt;"",W59&lt;&gt;""),"-")</f>
        <v>#N/A</v>
      </c>
      <c r="CN59" s="120" t="e" cm="1">
        <f t="array" ref="CN59">_xlfn.IFS(AND($V59&lt;&gt;"",X59&lt;&gt;""),ABS($V59-X59),AND($V59="",X59=""),"",OR($V59&lt;&gt;"",X59&lt;&gt;""),"-")</f>
        <v>#N/A</v>
      </c>
      <c r="CO59" s="120" t="e" cm="1">
        <f t="array" ref="CO59">_xlfn.IFS(AND($V59&lt;&gt;"",Y59&lt;&gt;""),ABS($V59-Y59),AND($V59="",Y59=""),"",OR($V59&lt;&gt;"",Y59&lt;&gt;""),"-")</f>
        <v>#N/A</v>
      </c>
      <c r="CP59" s="120" t="e" cm="1">
        <f t="array" ref="CP59">_xlfn.IFS(AND($V59&lt;&gt;"",Z59&lt;&gt;""),ABS($V59-Z59),AND($V59="",Z59=""),"",OR($V59&lt;&gt;"",Z59&lt;&gt;""),"-")</f>
        <v>#N/A</v>
      </c>
      <c r="CQ59" s="120" t="e" cm="1">
        <f t="array" ref="CQ59">_xlfn.IFS(AND($V59&lt;&gt;"",AA59&lt;&gt;""),ABS($V59-AA59),AND($V59="",AA59=""),"",OR($V59&lt;&gt;"",AA59&lt;&gt;""),"-")</f>
        <v>#N/A</v>
      </c>
      <c r="CR59" s="121" t="e" cm="1">
        <f t="array" ref="CR59">_xlfn.IFS(AND($W59&lt;&gt;"",X59&lt;&gt;""),ABS($W59-X59),AND($W59="",X59=""),"",OR($W59&lt;&gt;"",X59&lt;&gt;""),"-")</f>
        <v>#N/A</v>
      </c>
      <c r="CS59" s="120" t="e" cm="1">
        <f t="array" ref="CS59">_xlfn.IFS(AND($W59&lt;&gt;"",Y59&lt;&gt;""),ABS($W59-Y59),AND($W59="",Y59=""),"",OR($W59&lt;&gt;"",Y59&lt;&gt;""),"-")</f>
        <v>#N/A</v>
      </c>
      <c r="CT59" s="120" t="e" cm="1">
        <f t="array" ref="CT59">_xlfn.IFS(AND($W59&lt;&gt;"",Z59&lt;&gt;""),ABS($W59-Z59),AND($W59="",Z59=""),"",OR($W59&lt;&gt;"",Z59&lt;&gt;""),"-")</f>
        <v>#N/A</v>
      </c>
      <c r="CU59" s="120" t="e" cm="1">
        <f t="array" ref="CU59">_xlfn.IFS(AND($W59&lt;&gt;"",AA59&lt;&gt;""),ABS($W59-AA59),AND($W59="",AA59=""),"",OR($W59&lt;&gt;"",AA59&lt;&gt;""),"-")</f>
        <v>#N/A</v>
      </c>
      <c r="CV59" s="121" t="e" cm="1">
        <f t="array" ref="CV59">_xlfn.IFS(AND($X59&lt;&gt;"",Y59&lt;&gt;""),ABS($X59-Y59),AND($X59="",Y59=""),"",OR($X59&lt;&gt;"",Y59&lt;&gt;""),"-")</f>
        <v>#N/A</v>
      </c>
      <c r="CW59" s="120" t="e" cm="1">
        <f t="array" ref="CW59">_xlfn.IFS(AND($X59&lt;&gt;"",Z59&lt;&gt;""),ABS($X59-Z59),AND($X59="",Z59=""),"",OR($X59&lt;&gt;"",Z59&lt;&gt;""),"-")</f>
        <v>#N/A</v>
      </c>
      <c r="CX59" s="120" t="e" cm="1">
        <f t="array" ref="CX59">_xlfn.IFS(AND($X59&lt;&gt;"",AA59&lt;&gt;""),ABS($X59-AA59),AND($X59="",AA59=""),"",OR($X59&lt;&gt;"",AA59&lt;&gt;""),"-")</f>
        <v>#N/A</v>
      </c>
      <c r="CY59" s="121" t="e" cm="1">
        <f t="array" ref="CY59">_xlfn.IFS(AND($Y59&lt;&gt;"",Z59&lt;&gt;""),ABS($Y59-Z59),AND($Y59="",Z59=""),"",OR($Y59&lt;&gt;"",Z59&lt;&gt;""),"-")</f>
        <v>#N/A</v>
      </c>
      <c r="CZ59" s="120" t="e" cm="1">
        <f t="array" ref="CZ59">_xlfn.IFS(AND($Y59&lt;&gt;"",AA59&lt;&gt;""),ABS($Y59-AA59),AND($Y59="",AA59=""),"",OR($Y59&lt;&gt;"",AA59&lt;&gt;""),"-")</f>
        <v>#N/A</v>
      </c>
      <c r="DA59" s="121" t="e" cm="1">
        <f t="array" ref="DA59">_xlfn.IFS(AND($Z59&lt;&gt;"",AA59&lt;&gt;""),ABS($Z59-AA59),AND($Z59="",AA59=""),"",OR($Z59&lt;&gt;"",AA59&lt;&gt;""),"-")</f>
        <v>#N/A</v>
      </c>
    </row>
    <row r="60" spans="1:105" x14ac:dyDescent="0.2">
      <c r="A60" s="260" t="s">
        <v>110</v>
      </c>
      <c r="B60" s="259" t="e">
        <f>VLOOKUP($A60,Merged_couplings!$B:$BU,MATCH(B$1,Merged_couplings!$B$1:$BU$1,0),FALSE)</f>
        <v>#N/A</v>
      </c>
      <c r="C60" s="258" t="e">
        <f>VLOOKUP($A60,Merged_couplings!$B:$BU,MATCH(C$1,Merged_couplings!$B$1:$BU$1,0),FALSE)</f>
        <v>#N/A</v>
      </c>
      <c r="D60" s="258" t="e">
        <f>VLOOKUP($A60,Merged_couplings!$B:$BU,MATCH(D$1,Merged_couplings!$B$1:$BU$1,0),FALSE)</f>
        <v>#N/A</v>
      </c>
      <c r="E60" s="258" t="e">
        <f>VLOOKUP($A60,Merged_couplings!$B:$BU,MATCH(E$1,Merged_couplings!$B$1:$BU$1,0),FALSE)</f>
        <v>#N/A</v>
      </c>
      <c r="F60" s="258" t="e">
        <f>VLOOKUP($A60,Merged_couplings!$B:$BU,MATCH(F$1,Merged_couplings!$B$1:$BU$1,0),FALSE)</f>
        <v>#N/A</v>
      </c>
      <c r="G60" s="258" t="e">
        <f>VLOOKUP($A60,Merged_couplings!$B:$BU,MATCH(G$1,Merged_couplings!$B$1:$BU$1,0),FALSE)</f>
        <v>#N/A</v>
      </c>
      <c r="H60" s="258" t="e">
        <f>VLOOKUP($A60,Merged_couplings!$B:$BU,MATCH(H$1,Merged_couplings!$B$1:$BU$1,0),FALSE)</f>
        <v>#N/A</v>
      </c>
      <c r="I60" s="258" t="e">
        <f>VLOOKUP($A60,Merged_couplings!$B:$BU,MATCH(I$1,Merged_couplings!$B$1:$BU$1,0),FALSE)</f>
        <v>#N/A</v>
      </c>
      <c r="J60" s="258" t="e">
        <f>VLOOKUP($A60,Merged_couplings!$B:$BU,MATCH(J$1,Merged_couplings!$B$1:$BU$1,0),FALSE)</f>
        <v>#N/A</v>
      </c>
      <c r="K60" s="258" t="e">
        <f>VLOOKUP($A60,Merged_couplings!$B:$BU,MATCH(K$1,Merged_couplings!$B$1:$BU$1,0),FALSE)</f>
        <v>#N/A</v>
      </c>
      <c r="L60" s="258" t="e">
        <f>VLOOKUP($A60,Merged_couplings!$B:$BU,MATCH(L$1,Merged_couplings!$B$1:$BU$1,0),FALSE)</f>
        <v>#N/A</v>
      </c>
      <c r="M60" s="258" t="e">
        <f>VLOOKUP($A60,Merged_couplings!$B:$BU,MATCH(M$1,Merged_couplings!$B$1:$BU$1,0),FALSE)</f>
        <v>#N/A</v>
      </c>
      <c r="N60" s="258" t="e">
        <f>VLOOKUP($A60,Merged_couplings!$B:$BU,MATCH(N$1,Merged_couplings!$B$1:$BU$1,0),FALSE)</f>
        <v>#N/A</v>
      </c>
      <c r="O60" s="121" t="e">
        <f>IF(OR(B60="BIG",B60="BI-",B60="-IG"),VLOOKUP($A60,Merged_couplings!$B:$BU,MATCH(O$1,Merged_couplings!$B$1:$BU$1,0),FALSE),"")</f>
        <v>#N/A</v>
      </c>
      <c r="P60" s="120" t="e">
        <f>IF(OR(C60="BIG",C60="BI-",C60="-IG"),VLOOKUP($A60,Merged_couplings!$B:$BU,MATCH(P$1,Merged_couplings!$B$1:$BU$1,0),FALSE),"")</f>
        <v>#N/A</v>
      </c>
      <c r="Q60" s="120" t="e">
        <f>IF(OR(D60="BIG",D60="BI-",D60="-IG"),VLOOKUP($A60,Merged_couplings!$B:$BU,MATCH(Q$1,Merged_couplings!$B$1:$BU$1,0),FALSE),"")</f>
        <v>#N/A</v>
      </c>
      <c r="R60" s="120" t="e">
        <f t="shared" si="4"/>
        <v>#N/A</v>
      </c>
      <c r="S60" s="120" t="e">
        <f t="shared" si="4"/>
        <v>#N/A</v>
      </c>
      <c r="T60" s="120" t="e">
        <f t="shared" si="4"/>
        <v>#N/A</v>
      </c>
      <c r="U60" s="120" t="e">
        <f>IF(OR(H60="BIG",H60="BI-",H60="-IG"),VLOOKUP($A60,Merged_couplings!$B:$BU,MATCH(U$1,Merged_couplings!$B$1:$BU$1,0),FALSE),"")</f>
        <v>#N/A</v>
      </c>
      <c r="V60" s="120" t="e">
        <f>IF(OR(I60="BIG",I60="BI-",I60="-IG"),VLOOKUP($A60,Merged_couplings!$B:$BU,MATCH(V$1,Merged_couplings!$B$1:$BU$1,0),FALSE),"")</f>
        <v>#N/A</v>
      </c>
      <c r="W60" s="120" t="e">
        <f t="shared" si="3"/>
        <v>#N/A</v>
      </c>
      <c r="X60" s="120" t="e">
        <f>IF(OR(K60="BIG",K60="BI-",K60="-IG"),VLOOKUP($A60,Merged_couplings!$B:$BU,MATCH(X$1,Merged_couplings!$B$1:$BU$1,0),FALSE),"")</f>
        <v>#N/A</v>
      </c>
      <c r="Y60" s="120" t="e">
        <f>IF(OR(L60="BIG",L60="BI-",L60="-IG"),VLOOKUP($A60,Merged_couplings!$B:$BU,MATCH(Y$1,Merged_couplings!$B$1:$BU$1,0),FALSE),"")</f>
        <v>#N/A</v>
      </c>
      <c r="Z60" s="120" t="e">
        <f>IF(OR(M60="BIG",M60="BI-",M60="-IG"),VLOOKUP($A60,Merged_couplings!$B:$BU,MATCH(Z$1,Merged_couplings!$B$1:$BU$1,0),FALSE),"")</f>
        <v>#N/A</v>
      </c>
      <c r="AA60" s="120" t="e">
        <f>IF(OR(N60="BIG",N60="BI-",N60="-IG"),VLOOKUP($A60,Merged_couplings!$B:$BU,MATCH(AA$1,Merged_couplings!$B$1:$BU$1,0),FALSE),"")</f>
        <v>#N/A</v>
      </c>
      <c r="AB60" s="123" t="e" cm="1">
        <f t="array" ref="AB60">_xlfn.IFS(AND($O60&lt;&gt;"",P60&lt;&gt;""),ABS($O60-P60),AND($O60="",P60=""),"",OR($O60&lt;&gt;"",P60&lt;&gt;""),"-")</f>
        <v>#N/A</v>
      </c>
      <c r="AC60" s="122" t="e" cm="1">
        <f t="array" ref="AC60">_xlfn.IFS(AND($O60&lt;&gt;"",Q60&lt;&gt;""),ABS($O60-Q60),AND($O60="",Q60=""),"",OR($O60&lt;&gt;"",Q60&lt;&gt;""),"-")</f>
        <v>#N/A</v>
      </c>
      <c r="AD60" s="122" t="e" cm="1">
        <f t="array" ref="AD60">_xlfn.IFS(AND($O60&lt;&gt;"",R60&lt;&gt;""),ABS($O60-R60),AND($O60="",R60=""),"",OR($O60&lt;&gt;"",R60&lt;&gt;""),"-")</f>
        <v>#N/A</v>
      </c>
      <c r="AE60" s="122" t="e" cm="1">
        <f t="array" ref="AE60">_xlfn.IFS(AND($O60&lt;&gt;"",S60&lt;&gt;""),ABS($O60-S60),AND($O60="",S60=""),"",OR($O60&lt;&gt;"",S60&lt;&gt;""),"-")</f>
        <v>#N/A</v>
      </c>
      <c r="AF60" s="122" t="e" cm="1">
        <f t="array" ref="AF60">_xlfn.IFS(AND($O60&lt;&gt;"",T60&lt;&gt;""),ABS($O60-T60),AND($O60="",T60=""),"",OR($O60&lt;&gt;"",T60&lt;&gt;""),"-")</f>
        <v>#N/A</v>
      </c>
      <c r="AG60" s="122" t="e" cm="1">
        <f t="array" ref="AG60">_xlfn.IFS(AND($O60&lt;&gt;"",U60&lt;&gt;""),ABS($O60-U60),AND($O60="",U60=""),"",OR($O60&lt;&gt;"",U60&lt;&gt;""),"-")</f>
        <v>#N/A</v>
      </c>
      <c r="AH60" s="122" t="e" cm="1">
        <f t="array" ref="AH60">_xlfn.IFS(AND($O60&lt;&gt;"",V60&lt;&gt;""),ABS($O60-V60),AND($O60="",V60=""),"",OR($O60&lt;&gt;"",V60&lt;&gt;""),"-")</f>
        <v>#N/A</v>
      </c>
      <c r="AI60" s="122" t="e" cm="1">
        <f t="array" ref="AI60">_xlfn.IFS(AND($O60&lt;&gt;"",W60&lt;&gt;""),ABS($O60-W60),AND($O60="",W60=""),"",OR($O60&lt;&gt;"",W60&lt;&gt;""),"-")</f>
        <v>#N/A</v>
      </c>
      <c r="AJ60" s="122" t="e" cm="1">
        <f t="array" ref="AJ60">_xlfn.IFS(AND($O60&lt;&gt;"",X60&lt;&gt;""),ABS($O60-X60),AND($O60="",X60=""),"",OR($O60&lt;&gt;"",X60&lt;&gt;""),"-")</f>
        <v>#N/A</v>
      </c>
      <c r="AK60" s="122" t="e" cm="1">
        <f t="array" ref="AK60">_xlfn.IFS(AND($O60&lt;&gt;"",Y60&lt;&gt;""),ABS($O60-Y60),AND($O60="",Y60=""),"",OR($O60&lt;&gt;"",Y60&lt;&gt;""),"-")</f>
        <v>#N/A</v>
      </c>
      <c r="AL60" s="122" t="e" cm="1">
        <f t="array" ref="AL60">_xlfn.IFS(AND($O60&lt;&gt;"",Z60&lt;&gt;""),ABS($O60-Z60),AND($O60="",Z60=""),"",OR($O60&lt;&gt;"",Z60&lt;&gt;""),"-")</f>
        <v>#N/A</v>
      </c>
      <c r="AM60" s="122" t="e" cm="1">
        <f t="array" ref="AM60">_xlfn.IFS(AND($O60&lt;&gt;"",AA60&lt;&gt;""),ABS($O60-AA60),AND($O60="",AA60=""),"",OR($O60&lt;&gt;"",AA60&lt;&gt;""),"-")</f>
        <v>#N/A</v>
      </c>
      <c r="AN60" s="121" t="e" cm="1">
        <f t="array" ref="AN60">_xlfn.IFS(AND($P60&lt;&gt;"",Q60&lt;&gt;""),ABS($P60-Q60),AND($P60="",Q60=""),"",OR($P60&lt;&gt;"",Q60&lt;&gt;""),"-")</f>
        <v>#N/A</v>
      </c>
      <c r="AO60" s="120" t="e" cm="1">
        <f t="array" ref="AO60">_xlfn.IFS(AND($P60&lt;&gt;"",R60&lt;&gt;""),ABS($P60-R60),AND($P60="",R60=""),"",OR($P60&lt;&gt;"",R60&lt;&gt;""),"-")</f>
        <v>#N/A</v>
      </c>
      <c r="AP60" s="120" t="e" cm="1">
        <f t="array" ref="AP60">_xlfn.IFS(AND($P60&lt;&gt;"",S60&lt;&gt;""),ABS($P60-S60),AND($P60="",S60=""),"",OR($P60&lt;&gt;"",S60&lt;&gt;""),"-")</f>
        <v>#N/A</v>
      </c>
      <c r="AQ60" s="120" t="e" cm="1">
        <f t="array" ref="AQ60">_xlfn.IFS(AND($P60&lt;&gt;"",T60&lt;&gt;""),ABS($P60-T60),AND($P60="",T60=""),"",OR($P60&lt;&gt;"",T60&lt;&gt;""),"-")</f>
        <v>#N/A</v>
      </c>
      <c r="AR60" s="120" t="e" cm="1">
        <f t="array" ref="AR60">_xlfn.IFS(AND($P60&lt;&gt;"",U60&lt;&gt;""),ABS($P60-U60),AND($P60="",U60=""),"",OR($P60&lt;&gt;"",U60&lt;&gt;""),"-")</f>
        <v>#N/A</v>
      </c>
      <c r="AS60" s="120" t="e" cm="1">
        <f t="array" ref="AS60">_xlfn.IFS(AND($P60&lt;&gt;"",V60&lt;&gt;""),ABS($P60-V60),AND($P60="",V60=""),"",OR($P60&lt;&gt;"",V60&lt;&gt;""),"-")</f>
        <v>#N/A</v>
      </c>
      <c r="AT60" s="120" t="e" cm="1">
        <f t="array" ref="AT60">_xlfn.IFS(AND($P60&lt;&gt;"",W60&lt;&gt;""),ABS($P60-W60),AND($P60="",W60=""),"",OR($P60&lt;&gt;"",W60&lt;&gt;""),"-")</f>
        <v>#N/A</v>
      </c>
      <c r="AU60" s="120" t="e" cm="1">
        <f t="array" ref="AU60">_xlfn.IFS(AND($P60&lt;&gt;"",X60&lt;&gt;""),ABS($P60-X60),AND($P60="",X60=""),"",OR($P60&lt;&gt;"",X60&lt;&gt;""),"-")</f>
        <v>#N/A</v>
      </c>
      <c r="AV60" s="120" t="e" cm="1">
        <f t="array" ref="AV60">_xlfn.IFS(AND($P60&lt;&gt;"",Y60&lt;&gt;""),ABS($P60-Y60),AND($P60="",Y60=""),"",OR($P60&lt;&gt;"",Y60&lt;&gt;""),"-")</f>
        <v>#N/A</v>
      </c>
      <c r="AW60" s="120" t="e" cm="1">
        <f t="array" ref="AW60">_xlfn.IFS(AND($P60&lt;&gt;"",Z60&lt;&gt;""),ABS($P60-Z60),AND($P60="",Z60=""),"",OR($P60&lt;&gt;"",Z60&lt;&gt;""),"-")</f>
        <v>#N/A</v>
      </c>
      <c r="AX60" s="120" t="e" cm="1">
        <f t="array" ref="AX60">_xlfn.IFS(AND($P60&lt;&gt;"",AA60&lt;&gt;""),ABS($P60-AA60),AND($P60="",AA60=""),"",OR($P60&lt;&gt;"",AA60&lt;&gt;""),"-")</f>
        <v>#N/A</v>
      </c>
      <c r="AY60" s="121" t="e" cm="1">
        <f t="array" ref="AY60">_xlfn.IFS(AND($Q60&lt;&gt;"",R60&lt;&gt;""),ABS($Q60-R60),AND($Q60="",R60=""),"",OR($Q60&lt;&gt;"",R60&lt;&gt;""),"-")</f>
        <v>#N/A</v>
      </c>
      <c r="AZ60" s="334" t="e" cm="1">
        <f t="array" ref="AZ60">_xlfn.IFS(AND($Q60&lt;&gt;"",S60&lt;&gt;""),ABS($Q60-S60),AND($Q60="",S60=""),"",OR($Q60&lt;&gt;"",S60&lt;&gt;""),"-")</f>
        <v>#N/A</v>
      </c>
      <c r="BA60" s="334" t="e" cm="1">
        <f t="array" ref="BA60">_xlfn.IFS(AND($Q60&lt;&gt;"",T60&lt;&gt;""),ABS($Q60-T60),AND($Q60="",T60=""),"",OR($Q60&lt;&gt;"",T60&lt;&gt;""),"-")</f>
        <v>#N/A</v>
      </c>
      <c r="BB60" s="120" t="e" cm="1">
        <f t="array" ref="BB60">_xlfn.IFS(AND($Q60&lt;&gt;"",U60&lt;&gt;""),ABS($Q60-U60),AND($Q60="",U60=""),"",OR($Q60&lt;&gt;"",U60&lt;&gt;""),"-")</f>
        <v>#N/A</v>
      </c>
      <c r="BC60" s="120" t="e" cm="1">
        <f t="array" ref="BC60">_xlfn.IFS(AND($Q60&lt;&gt;"",V60&lt;&gt;""),ABS($Q60-V60),AND($Q60="",V60=""),"",OR($Q60&lt;&gt;"",V60&lt;&gt;""),"-")</f>
        <v>#N/A</v>
      </c>
      <c r="BD60" s="120" t="e" cm="1">
        <f t="array" ref="BD60">_xlfn.IFS(AND($Q60&lt;&gt;"",W60&lt;&gt;""),ABS($Q60-W60),AND($Q60="",W60=""),"",OR($Q60&lt;&gt;"",W60&lt;&gt;""),"-")</f>
        <v>#N/A</v>
      </c>
      <c r="BE60" s="120" t="e" cm="1">
        <f t="array" ref="BE60">_xlfn.IFS(AND($Q60&lt;&gt;"",X60&lt;&gt;""),ABS($Q60-X60),AND($Q60="",X60=""),"",OR($Q60&lt;&gt;"",X60&lt;&gt;""),"-")</f>
        <v>#N/A</v>
      </c>
      <c r="BF60" s="120" t="e" cm="1">
        <f t="array" ref="BF60">_xlfn.IFS(AND($Q60&lt;&gt;"",Y60&lt;&gt;""),ABS($Q60-Y60),AND($Q60="",Y60=""),"",OR($Q60&lt;&gt;"",Y60&lt;&gt;""),"-")</f>
        <v>#N/A</v>
      </c>
      <c r="BG60" s="120" t="e" cm="1">
        <f t="array" ref="BG60">_xlfn.IFS(AND($Q60&lt;&gt;"",Z60&lt;&gt;""),ABS($Q60-Z60),AND($Q60="",Z60=""),"",OR($Q60&lt;&gt;"",Z60&lt;&gt;""),"-")</f>
        <v>#N/A</v>
      </c>
      <c r="BH60" s="120" t="e" cm="1">
        <f t="array" ref="BH60">_xlfn.IFS(AND($Q60&lt;&gt;"",AA60&lt;&gt;""),ABS($Q60-AA60),AND($Q60="",AA60=""),"",OR($Q60&lt;&gt;"",AA60&lt;&gt;""),"-")</f>
        <v>#N/A</v>
      </c>
      <c r="BI60" s="121" t="e" cm="1">
        <f t="array" ref="BI60">_xlfn.IFS(AND($R60&lt;&gt;"",S60&lt;&gt;""),ABS($R60-S60),AND($R60="",S60=""),"",OR($R60&lt;&gt;"",S60&lt;&gt;""),"-")</f>
        <v>#N/A</v>
      </c>
      <c r="BJ60" s="120" t="e" cm="1">
        <f t="array" ref="BJ60">_xlfn.IFS(AND($R60&lt;&gt;"",T60&lt;&gt;""),ABS($R60-T60),AND($R60="",T60=""),"",OR($R60&lt;&gt;"",T60&lt;&gt;""),"-")</f>
        <v>#N/A</v>
      </c>
      <c r="BK60" s="334" t="e" cm="1">
        <f t="array" ref="BK60">_xlfn.IFS(AND($R60&lt;&gt;"",U60&lt;&gt;""),ABS($R60-U60),AND($R60="",U60=""),"",OR($R60&lt;&gt;"",U60&lt;&gt;""),"-")</f>
        <v>#N/A</v>
      </c>
      <c r="BL60" s="120" t="e" cm="1">
        <f t="array" ref="BL60">_xlfn.IFS(AND($R60&lt;&gt;"",V60&lt;&gt;""),ABS($R60-V60),AND($R60="",V60=""),"",OR($R60&lt;&gt;"",V60&lt;&gt;""),"-")</f>
        <v>#N/A</v>
      </c>
      <c r="BM60" s="120" t="e" cm="1">
        <f t="array" ref="BM60">_xlfn.IFS(AND($R60&lt;&gt;"",W60&lt;&gt;""),ABS($R60-W60),AND($R60="",W60=""),"",OR($R60&lt;&gt;"",W60&lt;&gt;""),"-")</f>
        <v>#N/A</v>
      </c>
      <c r="BN60" s="120" t="e" cm="1">
        <f t="array" ref="BN60">_xlfn.IFS(AND($R60&lt;&gt;"",X60&lt;&gt;""),ABS($R60-X60),AND($R60="",X60=""),"",OR($R60&lt;&gt;"",X60&lt;&gt;""),"-")</f>
        <v>#N/A</v>
      </c>
      <c r="BO60" s="120" t="e" cm="1">
        <f t="array" ref="BO60">_xlfn.IFS(AND($R60&lt;&gt;"",Y60&lt;&gt;""),ABS($R60-Y60),AND($R60="",Y60=""),"",OR($R60&lt;&gt;"",Y60&lt;&gt;""),"-")</f>
        <v>#N/A</v>
      </c>
      <c r="BP60" s="120" t="e" cm="1">
        <f t="array" ref="BP60">_xlfn.IFS(AND($R60&lt;&gt;"",Z60&lt;&gt;""),ABS($R60-Z60),AND($R60="",Z60=""),"",OR($R60&lt;&gt;"",Z60&lt;&gt;""),"-")</f>
        <v>#N/A</v>
      </c>
      <c r="BQ60" s="120" t="e" cm="1">
        <f t="array" ref="BQ60">_xlfn.IFS(AND($R60&lt;&gt;"",AA60&lt;&gt;""),ABS($R60-AA60),AND($R60="",AA60=""),"",OR($R60&lt;&gt;"",AA60&lt;&gt;""),"-")</f>
        <v>#N/A</v>
      </c>
      <c r="BR60" s="121" t="e" cm="1">
        <f t="array" ref="BR60">_xlfn.IFS(AND($S60&lt;&gt;"",T60&lt;&gt;""),ABS($S60-T60),AND($S60="",T60=""),"",OR($S60&lt;&gt;"",T60&lt;&gt;""),"-")</f>
        <v>#N/A</v>
      </c>
      <c r="BS60" s="334" t="e" cm="1">
        <f t="array" ref="BS60">_xlfn.IFS(AND($S60&lt;&gt;"",U60&lt;&gt;""),ABS($S60-U60),AND($S60="",U60=""),"",OR($S60&lt;&gt;"",U60&lt;&gt;""),"-")</f>
        <v>#N/A</v>
      </c>
      <c r="BT60" s="120" t="e" cm="1">
        <f t="array" ref="BT60">_xlfn.IFS(AND($S60&lt;&gt;"",V60&lt;&gt;""),ABS($S60-V60),AND($S60="",V60=""),"",OR($S60&lt;&gt;"",V60&lt;&gt;""),"-")</f>
        <v>#N/A</v>
      </c>
      <c r="BU60" s="120" t="e" cm="1">
        <f t="array" ref="BU60">_xlfn.IFS(AND($S60&lt;&gt;"",W60&lt;&gt;""),ABS($S60-W60),AND($S60="",W60=""),"",OR($S60&lt;&gt;"",W60&lt;&gt;""),"-")</f>
        <v>#N/A</v>
      </c>
      <c r="BV60" s="120" t="e" cm="1">
        <f t="array" ref="BV60">_xlfn.IFS(AND($S60&lt;&gt;"",X60&lt;&gt;""),ABS($S60-X60),AND($S60="",X60=""),"",OR($S60&lt;&gt;"",X60&lt;&gt;""),"-")</f>
        <v>#N/A</v>
      </c>
      <c r="BW60" s="120" t="e" cm="1">
        <f t="array" ref="BW60">_xlfn.IFS(AND($S60&lt;&gt;"",Y60&lt;&gt;""),ABS($S60-Y60),AND($S60="",Y60=""),"",OR($S60&lt;&gt;"",Y60&lt;&gt;""),"-")</f>
        <v>#N/A</v>
      </c>
      <c r="BX60" s="120" t="e" cm="1">
        <f t="array" ref="BX60">_xlfn.IFS(AND($S60&lt;&gt;"",Z60&lt;&gt;""),ABS($S60-Z60),AND($S60="",Z60=""),"",OR($S60&lt;&gt;"",Z60&lt;&gt;""),"-")</f>
        <v>#N/A</v>
      </c>
      <c r="BY60" s="120" t="e" cm="1">
        <f t="array" ref="BY60">_xlfn.IFS(AND($S60&lt;&gt;"",AA60&lt;&gt;""),ABS($S60-AA60),AND($S60="",AA60=""),"",OR($S60&lt;&gt;"",AA60&lt;&gt;""),"-")</f>
        <v>#N/A</v>
      </c>
      <c r="BZ60" s="121" t="e" cm="1">
        <f t="array" ref="BZ60">_xlfn.IFS(AND($T60&lt;&gt;"",U60&lt;&gt;""),ABS($T60-U60),AND($T60="",U60=""),"",OR($T60&lt;&gt;"",U60&lt;&gt;""),"-")</f>
        <v>#N/A</v>
      </c>
      <c r="CA60" s="120" t="e" cm="1">
        <f t="array" ref="CA60">_xlfn.IFS(AND($T60&lt;&gt;"",V60&lt;&gt;""),ABS($T60-V60),AND($T60="",V60=""),"",OR($T60&lt;&gt;"",V60&lt;&gt;""),"-")</f>
        <v>#N/A</v>
      </c>
      <c r="CB60" s="120" t="e" cm="1">
        <f t="array" ref="CB60">_xlfn.IFS(AND($T60&lt;&gt;"",W60&lt;&gt;""),ABS($T60-W60),AND($T60="",W60=""),"",OR($T60&lt;&gt;"",W60&lt;&gt;""),"-")</f>
        <v>#N/A</v>
      </c>
      <c r="CC60" s="120" t="e" cm="1">
        <f t="array" ref="CC60">_xlfn.IFS(AND($T60&lt;&gt;"",X60&lt;&gt;""),ABS($T60-X60),AND($T60="",X60=""),"",OR($T60&lt;&gt;"",X60&lt;&gt;""),"-")</f>
        <v>#N/A</v>
      </c>
      <c r="CD60" s="120" t="e" cm="1">
        <f t="array" ref="CD60">_xlfn.IFS(AND($T60&lt;&gt;"",Y60&lt;&gt;""),ABS($T60-Y60),AND($T60="",Y60=""),"",OR($T60&lt;&gt;"",Y60&lt;&gt;""),"-")</f>
        <v>#N/A</v>
      </c>
      <c r="CE60" s="120" t="e" cm="1">
        <f t="array" ref="CE60">_xlfn.IFS(AND($T60&lt;&gt;"",Z60&lt;&gt;""),ABS($T60-Z60),AND($T60="",Z60=""),"",OR($T60&lt;&gt;"",Z60&lt;&gt;""),"-")</f>
        <v>#N/A</v>
      </c>
      <c r="CF60" s="120" t="e" cm="1">
        <f t="array" ref="CF60">_xlfn.IFS(AND($T60&lt;&gt;"",AA60&lt;&gt;""),ABS($T60-AA60),AND($T60="",AA60=""),"",OR($T60&lt;&gt;"",AA60&lt;&gt;""),"-")</f>
        <v>#N/A</v>
      </c>
      <c r="CG60" s="121" t="e" cm="1">
        <f t="array" ref="CG60">_xlfn.IFS(AND($U60&lt;&gt;"",V60&lt;&gt;""),ABS($U60-V60),AND($U60="",V60=""),"",OR($U60&lt;&gt;"",V60&lt;&gt;""),"-")</f>
        <v>#N/A</v>
      </c>
      <c r="CH60" s="120" t="e" cm="1">
        <f t="array" ref="CH60">_xlfn.IFS(AND($U60&lt;&gt;"",W60&lt;&gt;""),ABS($U60-W60),AND($U60="",W60=""),"",OR($U60&lt;&gt;"",W60&lt;&gt;""),"-")</f>
        <v>#N/A</v>
      </c>
      <c r="CI60" s="120" t="e" cm="1">
        <f t="array" ref="CI60">_xlfn.IFS(AND($U60&lt;&gt;"",X60&lt;&gt;""),ABS($U60-X60),AND($U60="",X60=""),"",OR($U60&lt;&gt;"",X60&lt;&gt;""),"-")</f>
        <v>#N/A</v>
      </c>
      <c r="CJ60" s="120" t="e" cm="1">
        <f t="array" ref="CJ60">_xlfn.IFS(AND($U60&lt;&gt;"",Y60&lt;&gt;""),ABS($U60-Y60),AND($U60="",Y60=""),"",OR($U60&lt;&gt;"",Y60&lt;&gt;""),"-")</f>
        <v>#N/A</v>
      </c>
      <c r="CK60" s="120" t="e" cm="1">
        <f t="array" ref="CK60">_xlfn.IFS(AND($U60&lt;&gt;"",Z60&lt;&gt;""),ABS($U60-Z60),AND($U60="",Z60=""),"",OR($U60&lt;&gt;"",Z60&lt;&gt;""),"-")</f>
        <v>#N/A</v>
      </c>
      <c r="CL60" s="120" t="e" cm="1">
        <f t="array" ref="CL60">_xlfn.IFS(AND($U60&lt;&gt;"",AA60&lt;&gt;""),ABS($U60-AA60),AND($U60="",AA60=""),"",OR($U60&lt;&gt;"",AA60&lt;&gt;""),"-")</f>
        <v>#N/A</v>
      </c>
      <c r="CM60" s="121" t="e" cm="1">
        <f t="array" ref="CM60">_xlfn.IFS(AND($V60&lt;&gt;"",W60&lt;&gt;""),ABS($V60-W60),AND($V60="",W60=""),"",OR($V60&lt;&gt;"",W60&lt;&gt;""),"-")</f>
        <v>#N/A</v>
      </c>
      <c r="CN60" s="120" t="e" cm="1">
        <f t="array" ref="CN60">_xlfn.IFS(AND($V60&lt;&gt;"",X60&lt;&gt;""),ABS($V60-X60),AND($V60="",X60=""),"",OR($V60&lt;&gt;"",X60&lt;&gt;""),"-")</f>
        <v>#N/A</v>
      </c>
      <c r="CO60" s="120" t="e" cm="1">
        <f t="array" ref="CO60">_xlfn.IFS(AND($V60&lt;&gt;"",Y60&lt;&gt;""),ABS($V60-Y60),AND($V60="",Y60=""),"",OR($V60&lt;&gt;"",Y60&lt;&gt;""),"-")</f>
        <v>#N/A</v>
      </c>
      <c r="CP60" s="120" t="e" cm="1">
        <f t="array" ref="CP60">_xlfn.IFS(AND($V60&lt;&gt;"",Z60&lt;&gt;""),ABS($V60-Z60),AND($V60="",Z60=""),"",OR($V60&lt;&gt;"",Z60&lt;&gt;""),"-")</f>
        <v>#N/A</v>
      </c>
      <c r="CQ60" s="120" t="e" cm="1">
        <f t="array" ref="CQ60">_xlfn.IFS(AND($V60&lt;&gt;"",AA60&lt;&gt;""),ABS($V60-AA60),AND($V60="",AA60=""),"",OR($V60&lt;&gt;"",AA60&lt;&gt;""),"-")</f>
        <v>#N/A</v>
      </c>
      <c r="CR60" s="121" t="e" cm="1">
        <f t="array" ref="CR60">_xlfn.IFS(AND($W60&lt;&gt;"",X60&lt;&gt;""),ABS($W60-X60),AND($W60="",X60=""),"",OR($W60&lt;&gt;"",X60&lt;&gt;""),"-")</f>
        <v>#N/A</v>
      </c>
      <c r="CS60" s="120" t="e" cm="1">
        <f t="array" ref="CS60">_xlfn.IFS(AND($W60&lt;&gt;"",Y60&lt;&gt;""),ABS($W60-Y60),AND($W60="",Y60=""),"",OR($W60&lt;&gt;"",Y60&lt;&gt;""),"-")</f>
        <v>#N/A</v>
      </c>
      <c r="CT60" s="120" t="e" cm="1">
        <f t="array" ref="CT60">_xlfn.IFS(AND($W60&lt;&gt;"",Z60&lt;&gt;""),ABS($W60-Z60),AND($W60="",Z60=""),"",OR($W60&lt;&gt;"",Z60&lt;&gt;""),"-")</f>
        <v>#N/A</v>
      </c>
      <c r="CU60" s="120" t="e" cm="1">
        <f t="array" ref="CU60">_xlfn.IFS(AND($W60&lt;&gt;"",AA60&lt;&gt;""),ABS($W60-AA60),AND($W60="",AA60=""),"",OR($W60&lt;&gt;"",AA60&lt;&gt;""),"-")</f>
        <v>#N/A</v>
      </c>
      <c r="CV60" s="121" t="e" cm="1">
        <f t="array" ref="CV60">_xlfn.IFS(AND($X60&lt;&gt;"",Y60&lt;&gt;""),ABS($X60-Y60),AND($X60="",Y60=""),"",OR($X60&lt;&gt;"",Y60&lt;&gt;""),"-")</f>
        <v>#N/A</v>
      </c>
      <c r="CW60" s="120" t="e" cm="1">
        <f t="array" ref="CW60">_xlfn.IFS(AND($X60&lt;&gt;"",Z60&lt;&gt;""),ABS($X60-Z60),AND($X60="",Z60=""),"",OR($X60&lt;&gt;"",Z60&lt;&gt;""),"-")</f>
        <v>#N/A</v>
      </c>
      <c r="CX60" s="120" t="e" cm="1">
        <f t="array" ref="CX60">_xlfn.IFS(AND($X60&lt;&gt;"",AA60&lt;&gt;""),ABS($X60-AA60),AND($X60="",AA60=""),"",OR($X60&lt;&gt;"",AA60&lt;&gt;""),"-")</f>
        <v>#N/A</v>
      </c>
      <c r="CY60" s="121" t="e" cm="1">
        <f t="array" ref="CY60">_xlfn.IFS(AND($Y60&lt;&gt;"",Z60&lt;&gt;""),ABS($Y60-Z60),AND($Y60="",Z60=""),"",OR($Y60&lt;&gt;"",Z60&lt;&gt;""),"-")</f>
        <v>#N/A</v>
      </c>
      <c r="CZ60" s="120" t="e" cm="1">
        <f t="array" ref="CZ60">_xlfn.IFS(AND($Y60&lt;&gt;"",AA60&lt;&gt;""),ABS($Y60-AA60),AND($Y60="",AA60=""),"",OR($Y60&lt;&gt;"",AA60&lt;&gt;""),"-")</f>
        <v>#N/A</v>
      </c>
      <c r="DA60" s="121" t="e" cm="1">
        <f t="array" ref="DA60">_xlfn.IFS(AND($Z60&lt;&gt;"",AA60&lt;&gt;""),ABS($Z60-AA60),AND($Z60="",AA60=""),"",OR($Z60&lt;&gt;"",AA60&lt;&gt;""),"-")</f>
        <v>#N/A</v>
      </c>
    </row>
    <row r="61" spans="1:105" x14ac:dyDescent="0.2">
      <c r="A61" s="260" t="s">
        <v>64</v>
      </c>
      <c r="B61" s="259" t="e">
        <f>VLOOKUP($A61,Merged_couplings!$B:$BU,MATCH(B$1,Merged_couplings!$B$1:$BU$1,0),FALSE)</f>
        <v>#N/A</v>
      </c>
      <c r="C61" s="258" t="e">
        <f>VLOOKUP($A61,Merged_couplings!$B:$BU,MATCH(C$1,Merged_couplings!$B$1:$BU$1,0),FALSE)</f>
        <v>#N/A</v>
      </c>
      <c r="D61" s="258" t="e">
        <f>VLOOKUP($A61,Merged_couplings!$B:$BU,MATCH(D$1,Merged_couplings!$B$1:$BU$1,0),FALSE)</f>
        <v>#N/A</v>
      </c>
      <c r="E61" s="258" t="e">
        <f>VLOOKUP($A61,Merged_couplings!$B:$BU,MATCH(E$1,Merged_couplings!$B$1:$BU$1,0),FALSE)</f>
        <v>#N/A</v>
      </c>
      <c r="F61" s="258" t="e">
        <f>VLOOKUP($A61,Merged_couplings!$B:$BU,MATCH(F$1,Merged_couplings!$B$1:$BU$1,0),FALSE)</f>
        <v>#N/A</v>
      </c>
      <c r="G61" s="258" t="e">
        <f>VLOOKUP($A61,Merged_couplings!$B:$BU,MATCH(G$1,Merged_couplings!$B$1:$BU$1,0),FALSE)</f>
        <v>#N/A</v>
      </c>
      <c r="H61" s="258" t="e">
        <f>VLOOKUP($A61,Merged_couplings!$B:$BU,MATCH(H$1,Merged_couplings!$B$1:$BU$1,0),FALSE)</f>
        <v>#N/A</v>
      </c>
      <c r="I61" s="258" t="e">
        <f>VLOOKUP($A61,Merged_couplings!$B:$BU,MATCH(I$1,Merged_couplings!$B$1:$BU$1,0),FALSE)</f>
        <v>#N/A</v>
      </c>
      <c r="J61" s="258" t="e">
        <f>VLOOKUP($A61,Merged_couplings!$B:$BU,MATCH(J$1,Merged_couplings!$B$1:$BU$1,0),FALSE)</f>
        <v>#N/A</v>
      </c>
      <c r="K61" s="258" t="e">
        <f>VLOOKUP($A61,Merged_couplings!$B:$BU,MATCH(K$1,Merged_couplings!$B$1:$BU$1,0),FALSE)</f>
        <v>#N/A</v>
      </c>
      <c r="L61" s="258" t="e">
        <f>VLOOKUP($A61,Merged_couplings!$B:$BU,MATCH(L$1,Merged_couplings!$B$1:$BU$1,0),FALSE)</f>
        <v>#N/A</v>
      </c>
      <c r="M61" s="258" t="e">
        <f>VLOOKUP($A61,Merged_couplings!$B:$BU,MATCH(M$1,Merged_couplings!$B$1:$BU$1,0),FALSE)</f>
        <v>#N/A</v>
      </c>
      <c r="N61" s="258" t="e">
        <f>VLOOKUP($A61,Merged_couplings!$B:$BU,MATCH(N$1,Merged_couplings!$B$1:$BU$1,0),FALSE)</f>
        <v>#N/A</v>
      </c>
      <c r="O61" s="121" t="e">
        <f>IF(OR(B61="BIG",B61="BI-",B61="-IG"),VLOOKUP($A61,Merged_couplings!$B:$BU,MATCH(O$1,Merged_couplings!$B$1:$BU$1,0),FALSE),"")</f>
        <v>#N/A</v>
      </c>
      <c r="P61" s="120" t="e">
        <f>IF(OR(C61="BIG",C61="BI-",C61="-IG"),VLOOKUP($A61,Merged_couplings!$B:$BU,MATCH(P$1,Merged_couplings!$B$1:$BU$1,0),FALSE),"")</f>
        <v>#N/A</v>
      </c>
      <c r="Q61" s="120" t="e">
        <f>IF(OR(D61="BIG",D61="BI-",D61="-IG"),VLOOKUP($A61,Merged_couplings!$B:$BU,MATCH(Q$1,Merged_couplings!$B$1:$BU$1,0),FALSE),"")</f>
        <v>#N/A</v>
      </c>
      <c r="R61" s="120" t="e">
        <f t="shared" si="4"/>
        <v>#N/A</v>
      </c>
      <c r="S61" s="120" t="e">
        <f t="shared" si="4"/>
        <v>#N/A</v>
      </c>
      <c r="T61" s="120" t="e">
        <f t="shared" si="4"/>
        <v>#N/A</v>
      </c>
      <c r="U61" s="120" t="e">
        <f>IF(OR(H61="BIG",H61="BI-",H61="-IG"),VLOOKUP($A61,Merged_couplings!$B:$BU,MATCH(U$1,Merged_couplings!$B$1:$BU$1,0),FALSE),"")</f>
        <v>#N/A</v>
      </c>
      <c r="V61" s="120" t="e">
        <f>IF(OR(I61="BIG",I61="BI-",I61="-IG"),VLOOKUP($A61,Merged_couplings!$B:$BU,MATCH(V$1,Merged_couplings!$B$1:$BU$1,0),FALSE),"")</f>
        <v>#N/A</v>
      </c>
      <c r="W61" s="120" t="e">
        <f t="shared" si="3"/>
        <v>#N/A</v>
      </c>
      <c r="X61" s="120" t="e">
        <f>IF(OR(K61="BIG",K61="BI-",K61="-IG"),VLOOKUP($A61,Merged_couplings!$B:$BU,MATCH(X$1,Merged_couplings!$B$1:$BU$1,0),FALSE),"")</f>
        <v>#N/A</v>
      </c>
      <c r="Y61" s="120" t="e">
        <f>IF(OR(L61="BIG",L61="BI-",L61="-IG"),VLOOKUP($A61,Merged_couplings!$B:$BU,MATCH(Y$1,Merged_couplings!$B$1:$BU$1,0),FALSE),"")</f>
        <v>#N/A</v>
      </c>
      <c r="Z61" s="120" t="e">
        <f>IF(OR(M61="BIG",M61="BI-",M61="-IG"),VLOOKUP($A61,Merged_couplings!$B:$BU,MATCH(Z$1,Merged_couplings!$B$1:$BU$1,0),FALSE),"")</f>
        <v>#N/A</v>
      </c>
      <c r="AA61" s="120" t="e">
        <f>IF(OR(N61="BIG",N61="BI-",N61="-IG"),VLOOKUP($A61,Merged_couplings!$B:$BU,MATCH(AA$1,Merged_couplings!$B$1:$BU$1,0),FALSE),"")</f>
        <v>#N/A</v>
      </c>
      <c r="AB61" s="123" t="e" cm="1">
        <f t="array" ref="AB61">_xlfn.IFS(AND($O61&lt;&gt;"",P61&lt;&gt;""),ABS($O61-P61),AND($O61="",P61=""),"",OR($O61&lt;&gt;"",P61&lt;&gt;""),"-")</f>
        <v>#N/A</v>
      </c>
      <c r="AC61" s="122" t="e" cm="1">
        <f t="array" ref="AC61">_xlfn.IFS(AND($O61&lt;&gt;"",Q61&lt;&gt;""),ABS($O61-Q61),AND($O61="",Q61=""),"",OR($O61&lt;&gt;"",Q61&lt;&gt;""),"-")</f>
        <v>#N/A</v>
      </c>
      <c r="AD61" s="122" t="e" cm="1">
        <f t="array" ref="AD61">_xlfn.IFS(AND($O61&lt;&gt;"",R61&lt;&gt;""),ABS($O61-R61),AND($O61="",R61=""),"",OR($O61&lt;&gt;"",R61&lt;&gt;""),"-")</f>
        <v>#N/A</v>
      </c>
      <c r="AE61" s="122" t="e" cm="1">
        <f t="array" ref="AE61">_xlfn.IFS(AND($O61&lt;&gt;"",S61&lt;&gt;""),ABS($O61-S61),AND($O61="",S61=""),"",OR($O61&lt;&gt;"",S61&lt;&gt;""),"-")</f>
        <v>#N/A</v>
      </c>
      <c r="AF61" s="122" t="e" cm="1">
        <f t="array" ref="AF61">_xlfn.IFS(AND($O61&lt;&gt;"",T61&lt;&gt;""),ABS($O61-T61),AND($O61="",T61=""),"",OR($O61&lt;&gt;"",T61&lt;&gt;""),"-")</f>
        <v>#N/A</v>
      </c>
      <c r="AG61" s="122" t="e" cm="1">
        <f t="array" ref="AG61">_xlfn.IFS(AND($O61&lt;&gt;"",U61&lt;&gt;""),ABS($O61-U61),AND($O61="",U61=""),"",OR($O61&lt;&gt;"",U61&lt;&gt;""),"-")</f>
        <v>#N/A</v>
      </c>
      <c r="AH61" s="122" t="e" cm="1">
        <f t="array" ref="AH61">_xlfn.IFS(AND($O61&lt;&gt;"",V61&lt;&gt;""),ABS($O61-V61),AND($O61="",V61=""),"",OR($O61&lt;&gt;"",V61&lt;&gt;""),"-")</f>
        <v>#N/A</v>
      </c>
      <c r="AI61" s="122" t="e" cm="1">
        <f t="array" ref="AI61">_xlfn.IFS(AND($O61&lt;&gt;"",W61&lt;&gt;""),ABS($O61-W61),AND($O61="",W61=""),"",OR($O61&lt;&gt;"",W61&lt;&gt;""),"-")</f>
        <v>#N/A</v>
      </c>
      <c r="AJ61" s="122" t="e" cm="1">
        <f t="array" ref="AJ61">_xlfn.IFS(AND($O61&lt;&gt;"",X61&lt;&gt;""),ABS($O61-X61),AND($O61="",X61=""),"",OR($O61&lt;&gt;"",X61&lt;&gt;""),"-")</f>
        <v>#N/A</v>
      </c>
      <c r="AK61" s="122" t="e" cm="1">
        <f t="array" ref="AK61">_xlfn.IFS(AND($O61&lt;&gt;"",Y61&lt;&gt;""),ABS($O61-Y61),AND($O61="",Y61=""),"",OR($O61&lt;&gt;"",Y61&lt;&gt;""),"-")</f>
        <v>#N/A</v>
      </c>
      <c r="AL61" s="122" t="e" cm="1">
        <f t="array" ref="AL61">_xlfn.IFS(AND($O61&lt;&gt;"",Z61&lt;&gt;""),ABS($O61-Z61),AND($O61="",Z61=""),"",OR($O61&lt;&gt;"",Z61&lt;&gt;""),"-")</f>
        <v>#N/A</v>
      </c>
      <c r="AM61" s="122" t="e" cm="1">
        <f t="array" ref="AM61">_xlfn.IFS(AND($O61&lt;&gt;"",AA61&lt;&gt;""),ABS($O61-AA61),AND($O61="",AA61=""),"",OR($O61&lt;&gt;"",AA61&lt;&gt;""),"-")</f>
        <v>#N/A</v>
      </c>
      <c r="AN61" s="121" t="e" cm="1">
        <f t="array" ref="AN61">_xlfn.IFS(AND($P61&lt;&gt;"",Q61&lt;&gt;""),ABS($P61-Q61),AND($P61="",Q61=""),"",OR($P61&lt;&gt;"",Q61&lt;&gt;""),"-")</f>
        <v>#N/A</v>
      </c>
      <c r="AO61" s="120" t="e" cm="1">
        <f t="array" ref="AO61">_xlfn.IFS(AND($P61&lt;&gt;"",R61&lt;&gt;""),ABS($P61-R61),AND($P61="",R61=""),"",OR($P61&lt;&gt;"",R61&lt;&gt;""),"-")</f>
        <v>#N/A</v>
      </c>
      <c r="AP61" s="120" t="e" cm="1">
        <f t="array" ref="AP61">_xlfn.IFS(AND($P61&lt;&gt;"",S61&lt;&gt;""),ABS($P61-S61),AND($P61="",S61=""),"",OR($P61&lt;&gt;"",S61&lt;&gt;""),"-")</f>
        <v>#N/A</v>
      </c>
      <c r="AQ61" s="120" t="e" cm="1">
        <f t="array" ref="AQ61">_xlfn.IFS(AND($P61&lt;&gt;"",T61&lt;&gt;""),ABS($P61-T61),AND($P61="",T61=""),"",OR($P61&lt;&gt;"",T61&lt;&gt;""),"-")</f>
        <v>#N/A</v>
      </c>
      <c r="AR61" s="120" t="e" cm="1">
        <f t="array" ref="AR61">_xlfn.IFS(AND($P61&lt;&gt;"",U61&lt;&gt;""),ABS($P61-U61),AND($P61="",U61=""),"",OR($P61&lt;&gt;"",U61&lt;&gt;""),"-")</f>
        <v>#N/A</v>
      </c>
      <c r="AS61" s="120" t="e" cm="1">
        <f t="array" ref="AS61">_xlfn.IFS(AND($P61&lt;&gt;"",V61&lt;&gt;""),ABS($P61-V61),AND($P61="",V61=""),"",OR($P61&lt;&gt;"",V61&lt;&gt;""),"-")</f>
        <v>#N/A</v>
      </c>
      <c r="AT61" s="120" t="e" cm="1">
        <f t="array" ref="AT61">_xlfn.IFS(AND($P61&lt;&gt;"",W61&lt;&gt;""),ABS($P61-W61),AND($P61="",W61=""),"",OR($P61&lt;&gt;"",W61&lt;&gt;""),"-")</f>
        <v>#N/A</v>
      </c>
      <c r="AU61" s="120" t="e" cm="1">
        <f t="array" ref="AU61">_xlfn.IFS(AND($P61&lt;&gt;"",X61&lt;&gt;""),ABS($P61-X61),AND($P61="",X61=""),"",OR($P61&lt;&gt;"",X61&lt;&gt;""),"-")</f>
        <v>#N/A</v>
      </c>
      <c r="AV61" s="120" t="e" cm="1">
        <f t="array" ref="AV61">_xlfn.IFS(AND($P61&lt;&gt;"",Y61&lt;&gt;""),ABS($P61-Y61),AND($P61="",Y61=""),"",OR($P61&lt;&gt;"",Y61&lt;&gt;""),"-")</f>
        <v>#N/A</v>
      </c>
      <c r="AW61" s="120" t="e" cm="1">
        <f t="array" ref="AW61">_xlfn.IFS(AND($P61&lt;&gt;"",Z61&lt;&gt;""),ABS($P61-Z61),AND($P61="",Z61=""),"",OR($P61&lt;&gt;"",Z61&lt;&gt;""),"-")</f>
        <v>#N/A</v>
      </c>
      <c r="AX61" s="120" t="e" cm="1">
        <f t="array" ref="AX61">_xlfn.IFS(AND($P61&lt;&gt;"",AA61&lt;&gt;""),ABS($P61-AA61),AND($P61="",AA61=""),"",OR($P61&lt;&gt;"",AA61&lt;&gt;""),"-")</f>
        <v>#N/A</v>
      </c>
      <c r="AY61" s="121" t="e" cm="1">
        <f t="array" ref="AY61">_xlfn.IFS(AND($Q61&lt;&gt;"",R61&lt;&gt;""),ABS($Q61-R61),AND($Q61="",R61=""),"",OR($Q61&lt;&gt;"",R61&lt;&gt;""),"-")</f>
        <v>#N/A</v>
      </c>
      <c r="AZ61" s="334" t="e" cm="1">
        <f t="array" ref="AZ61">_xlfn.IFS(AND($Q61&lt;&gt;"",S61&lt;&gt;""),ABS($Q61-S61),AND($Q61="",S61=""),"",OR($Q61&lt;&gt;"",S61&lt;&gt;""),"-")</f>
        <v>#N/A</v>
      </c>
      <c r="BA61" s="334" t="e" cm="1">
        <f t="array" ref="BA61">_xlfn.IFS(AND($Q61&lt;&gt;"",T61&lt;&gt;""),ABS($Q61-T61),AND($Q61="",T61=""),"",OR($Q61&lt;&gt;"",T61&lt;&gt;""),"-")</f>
        <v>#N/A</v>
      </c>
      <c r="BB61" s="120" t="e" cm="1">
        <f t="array" ref="BB61">_xlfn.IFS(AND($Q61&lt;&gt;"",U61&lt;&gt;""),ABS($Q61-U61),AND($Q61="",U61=""),"",OR($Q61&lt;&gt;"",U61&lt;&gt;""),"-")</f>
        <v>#N/A</v>
      </c>
      <c r="BC61" s="120" t="e" cm="1">
        <f t="array" ref="BC61">_xlfn.IFS(AND($Q61&lt;&gt;"",V61&lt;&gt;""),ABS($Q61-V61),AND($Q61="",V61=""),"",OR($Q61&lt;&gt;"",V61&lt;&gt;""),"-")</f>
        <v>#N/A</v>
      </c>
      <c r="BD61" s="120" t="e" cm="1">
        <f t="array" ref="BD61">_xlfn.IFS(AND($Q61&lt;&gt;"",W61&lt;&gt;""),ABS($Q61-W61),AND($Q61="",W61=""),"",OR($Q61&lt;&gt;"",W61&lt;&gt;""),"-")</f>
        <v>#N/A</v>
      </c>
      <c r="BE61" s="120" t="e" cm="1">
        <f t="array" ref="BE61">_xlfn.IFS(AND($Q61&lt;&gt;"",X61&lt;&gt;""),ABS($Q61-X61),AND($Q61="",X61=""),"",OR($Q61&lt;&gt;"",X61&lt;&gt;""),"-")</f>
        <v>#N/A</v>
      </c>
      <c r="BF61" s="120" t="e" cm="1">
        <f t="array" ref="BF61">_xlfn.IFS(AND($Q61&lt;&gt;"",Y61&lt;&gt;""),ABS($Q61-Y61),AND($Q61="",Y61=""),"",OR($Q61&lt;&gt;"",Y61&lt;&gt;""),"-")</f>
        <v>#N/A</v>
      </c>
      <c r="BG61" s="120" t="e" cm="1">
        <f t="array" ref="BG61">_xlfn.IFS(AND($Q61&lt;&gt;"",Z61&lt;&gt;""),ABS($Q61-Z61),AND($Q61="",Z61=""),"",OR($Q61&lt;&gt;"",Z61&lt;&gt;""),"-")</f>
        <v>#N/A</v>
      </c>
      <c r="BH61" s="120" t="e" cm="1">
        <f t="array" ref="BH61">_xlfn.IFS(AND($Q61&lt;&gt;"",AA61&lt;&gt;""),ABS($Q61-AA61),AND($Q61="",AA61=""),"",OR($Q61&lt;&gt;"",AA61&lt;&gt;""),"-")</f>
        <v>#N/A</v>
      </c>
      <c r="BI61" s="121" t="e" cm="1">
        <f t="array" ref="BI61">_xlfn.IFS(AND($R61&lt;&gt;"",S61&lt;&gt;""),ABS($R61-S61),AND($R61="",S61=""),"",OR($R61&lt;&gt;"",S61&lt;&gt;""),"-")</f>
        <v>#N/A</v>
      </c>
      <c r="BJ61" s="120" t="e" cm="1">
        <f t="array" ref="BJ61">_xlfn.IFS(AND($R61&lt;&gt;"",T61&lt;&gt;""),ABS($R61-T61),AND($R61="",T61=""),"",OR($R61&lt;&gt;"",T61&lt;&gt;""),"-")</f>
        <v>#N/A</v>
      </c>
      <c r="BK61" s="334" t="e" cm="1">
        <f t="array" ref="BK61">_xlfn.IFS(AND($R61&lt;&gt;"",U61&lt;&gt;""),ABS($R61-U61),AND($R61="",U61=""),"",OR($R61&lt;&gt;"",U61&lt;&gt;""),"-")</f>
        <v>#N/A</v>
      </c>
      <c r="BL61" s="120" t="e" cm="1">
        <f t="array" ref="BL61">_xlfn.IFS(AND($R61&lt;&gt;"",V61&lt;&gt;""),ABS($R61-V61),AND($R61="",V61=""),"",OR($R61&lt;&gt;"",V61&lt;&gt;""),"-")</f>
        <v>#N/A</v>
      </c>
      <c r="BM61" s="120" t="e" cm="1">
        <f t="array" ref="BM61">_xlfn.IFS(AND($R61&lt;&gt;"",W61&lt;&gt;""),ABS($R61-W61),AND($R61="",W61=""),"",OR($R61&lt;&gt;"",W61&lt;&gt;""),"-")</f>
        <v>#N/A</v>
      </c>
      <c r="BN61" s="120" t="e" cm="1">
        <f t="array" ref="BN61">_xlfn.IFS(AND($R61&lt;&gt;"",X61&lt;&gt;""),ABS($R61-X61),AND($R61="",X61=""),"",OR($R61&lt;&gt;"",X61&lt;&gt;""),"-")</f>
        <v>#N/A</v>
      </c>
      <c r="BO61" s="120" t="e" cm="1">
        <f t="array" ref="BO61">_xlfn.IFS(AND($R61&lt;&gt;"",Y61&lt;&gt;""),ABS($R61-Y61),AND($R61="",Y61=""),"",OR($R61&lt;&gt;"",Y61&lt;&gt;""),"-")</f>
        <v>#N/A</v>
      </c>
      <c r="BP61" s="120" t="e" cm="1">
        <f t="array" ref="BP61">_xlfn.IFS(AND($R61&lt;&gt;"",Z61&lt;&gt;""),ABS($R61-Z61),AND($R61="",Z61=""),"",OR($R61&lt;&gt;"",Z61&lt;&gt;""),"-")</f>
        <v>#N/A</v>
      </c>
      <c r="BQ61" s="120" t="e" cm="1">
        <f t="array" ref="BQ61">_xlfn.IFS(AND($R61&lt;&gt;"",AA61&lt;&gt;""),ABS($R61-AA61),AND($R61="",AA61=""),"",OR($R61&lt;&gt;"",AA61&lt;&gt;""),"-")</f>
        <v>#N/A</v>
      </c>
      <c r="BR61" s="121" t="e" cm="1">
        <f t="array" ref="BR61">_xlfn.IFS(AND($S61&lt;&gt;"",T61&lt;&gt;""),ABS($S61-T61),AND($S61="",T61=""),"",OR($S61&lt;&gt;"",T61&lt;&gt;""),"-")</f>
        <v>#N/A</v>
      </c>
      <c r="BS61" s="334" t="e" cm="1">
        <f t="array" ref="BS61">_xlfn.IFS(AND($S61&lt;&gt;"",U61&lt;&gt;""),ABS($S61-U61),AND($S61="",U61=""),"",OR($S61&lt;&gt;"",U61&lt;&gt;""),"-")</f>
        <v>#N/A</v>
      </c>
      <c r="BT61" s="120" t="e" cm="1">
        <f t="array" ref="BT61">_xlfn.IFS(AND($S61&lt;&gt;"",V61&lt;&gt;""),ABS($S61-V61),AND($S61="",V61=""),"",OR($S61&lt;&gt;"",V61&lt;&gt;""),"-")</f>
        <v>#N/A</v>
      </c>
      <c r="BU61" s="120" t="e" cm="1">
        <f t="array" ref="BU61">_xlfn.IFS(AND($S61&lt;&gt;"",W61&lt;&gt;""),ABS($S61-W61),AND($S61="",W61=""),"",OR($S61&lt;&gt;"",W61&lt;&gt;""),"-")</f>
        <v>#N/A</v>
      </c>
      <c r="BV61" s="120" t="e" cm="1">
        <f t="array" ref="BV61">_xlfn.IFS(AND($S61&lt;&gt;"",X61&lt;&gt;""),ABS($S61-X61),AND($S61="",X61=""),"",OR($S61&lt;&gt;"",X61&lt;&gt;""),"-")</f>
        <v>#N/A</v>
      </c>
      <c r="BW61" s="120" t="e" cm="1">
        <f t="array" ref="BW61">_xlfn.IFS(AND($S61&lt;&gt;"",Y61&lt;&gt;""),ABS($S61-Y61),AND($S61="",Y61=""),"",OR($S61&lt;&gt;"",Y61&lt;&gt;""),"-")</f>
        <v>#N/A</v>
      </c>
      <c r="BX61" s="120" t="e" cm="1">
        <f t="array" ref="BX61">_xlfn.IFS(AND($S61&lt;&gt;"",Z61&lt;&gt;""),ABS($S61-Z61),AND($S61="",Z61=""),"",OR($S61&lt;&gt;"",Z61&lt;&gt;""),"-")</f>
        <v>#N/A</v>
      </c>
      <c r="BY61" s="120" t="e" cm="1">
        <f t="array" ref="BY61">_xlfn.IFS(AND($S61&lt;&gt;"",AA61&lt;&gt;""),ABS($S61-AA61),AND($S61="",AA61=""),"",OR($S61&lt;&gt;"",AA61&lt;&gt;""),"-")</f>
        <v>#N/A</v>
      </c>
      <c r="BZ61" s="121" t="e" cm="1">
        <f t="array" ref="BZ61">_xlfn.IFS(AND($T61&lt;&gt;"",U61&lt;&gt;""),ABS($T61-U61),AND($T61="",U61=""),"",OR($T61&lt;&gt;"",U61&lt;&gt;""),"-")</f>
        <v>#N/A</v>
      </c>
      <c r="CA61" s="120" t="e" cm="1">
        <f t="array" ref="CA61">_xlfn.IFS(AND($T61&lt;&gt;"",V61&lt;&gt;""),ABS($T61-V61),AND($T61="",V61=""),"",OR($T61&lt;&gt;"",V61&lt;&gt;""),"-")</f>
        <v>#N/A</v>
      </c>
      <c r="CB61" s="120" t="e" cm="1">
        <f t="array" ref="CB61">_xlfn.IFS(AND($T61&lt;&gt;"",W61&lt;&gt;""),ABS($T61-W61),AND($T61="",W61=""),"",OR($T61&lt;&gt;"",W61&lt;&gt;""),"-")</f>
        <v>#N/A</v>
      </c>
      <c r="CC61" s="120" t="e" cm="1">
        <f t="array" ref="CC61">_xlfn.IFS(AND($T61&lt;&gt;"",X61&lt;&gt;""),ABS($T61-X61),AND($T61="",X61=""),"",OR($T61&lt;&gt;"",X61&lt;&gt;""),"-")</f>
        <v>#N/A</v>
      </c>
      <c r="CD61" s="120" t="e" cm="1">
        <f t="array" ref="CD61">_xlfn.IFS(AND($T61&lt;&gt;"",Y61&lt;&gt;""),ABS($T61-Y61),AND($T61="",Y61=""),"",OR($T61&lt;&gt;"",Y61&lt;&gt;""),"-")</f>
        <v>#N/A</v>
      </c>
      <c r="CE61" s="120" t="e" cm="1">
        <f t="array" ref="CE61">_xlfn.IFS(AND($T61&lt;&gt;"",Z61&lt;&gt;""),ABS($T61-Z61),AND($T61="",Z61=""),"",OR($T61&lt;&gt;"",Z61&lt;&gt;""),"-")</f>
        <v>#N/A</v>
      </c>
      <c r="CF61" s="120" t="e" cm="1">
        <f t="array" ref="CF61">_xlfn.IFS(AND($T61&lt;&gt;"",AA61&lt;&gt;""),ABS($T61-AA61),AND($T61="",AA61=""),"",OR($T61&lt;&gt;"",AA61&lt;&gt;""),"-")</f>
        <v>#N/A</v>
      </c>
      <c r="CG61" s="121" t="e" cm="1">
        <f t="array" ref="CG61">_xlfn.IFS(AND($U61&lt;&gt;"",V61&lt;&gt;""),ABS($U61-V61),AND($U61="",V61=""),"",OR($U61&lt;&gt;"",V61&lt;&gt;""),"-")</f>
        <v>#N/A</v>
      </c>
      <c r="CH61" s="120" t="e" cm="1">
        <f t="array" ref="CH61">_xlfn.IFS(AND($U61&lt;&gt;"",W61&lt;&gt;""),ABS($U61-W61),AND($U61="",W61=""),"",OR($U61&lt;&gt;"",W61&lt;&gt;""),"-")</f>
        <v>#N/A</v>
      </c>
      <c r="CI61" s="120" t="e" cm="1">
        <f t="array" ref="CI61">_xlfn.IFS(AND($U61&lt;&gt;"",X61&lt;&gt;""),ABS($U61-X61),AND($U61="",X61=""),"",OR($U61&lt;&gt;"",X61&lt;&gt;""),"-")</f>
        <v>#N/A</v>
      </c>
      <c r="CJ61" s="120" t="e" cm="1">
        <f t="array" ref="CJ61">_xlfn.IFS(AND($U61&lt;&gt;"",Y61&lt;&gt;""),ABS($U61-Y61),AND($U61="",Y61=""),"",OR($U61&lt;&gt;"",Y61&lt;&gt;""),"-")</f>
        <v>#N/A</v>
      </c>
      <c r="CK61" s="120" t="e" cm="1">
        <f t="array" ref="CK61">_xlfn.IFS(AND($U61&lt;&gt;"",Z61&lt;&gt;""),ABS($U61-Z61),AND($U61="",Z61=""),"",OR($U61&lt;&gt;"",Z61&lt;&gt;""),"-")</f>
        <v>#N/A</v>
      </c>
      <c r="CL61" s="120" t="e" cm="1">
        <f t="array" ref="CL61">_xlfn.IFS(AND($U61&lt;&gt;"",AA61&lt;&gt;""),ABS($U61-AA61),AND($U61="",AA61=""),"",OR($U61&lt;&gt;"",AA61&lt;&gt;""),"-")</f>
        <v>#N/A</v>
      </c>
      <c r="CM61" s="121" t="e" cm="1">
        <f t="array" ref="CM61">_xlfn.IFS(AND($V61&lt;&gt;"",W61&lt;&gt;""),ABS($V61-W61),AND($V61="",W61=""),"",OR($V61&lt;&gt;"",W61&lt;&gt;""),"-")</f>
        <v>#N/A</v>
      </c>
      <c r="CN61" s="120" t="e" cm="1">
        <f t="array" ref="CN61">_xlfn.IFS(AND($V61&lt;&gt;"",X61&lt;&gt;""),ABS($V61-X61),AND($V61="",X61=""),"",OR($V61&lt;&gt;"",X61&lt;&gt;""),"-")</f>
        <v>#N/A</v>
      </c>
      <c r="CO61" s="120" t="e" cm="1">
        <f t="array" ref="CO61">_xlfn.IFS(AND($V61&lt;&gt;"",Y61&lt;&gt;""),ABS($V61-Y61),AND($V61="",Y61=""),"",OR($V61&lt;&gt;"",Y61&lt;&gt;""),"-")</f>
        <v>#N/A</v>
      </c>
      <c r="CP61" s="120" t="e" cm="1">
        <f t="array" ref="CP61">_xlfn.IFS(AND($V61&lt;&gt;"",Z61&lt;&gt;""),ABS($V61-Z61),AND($V61="",Z61=""),"",OR($V61&lt;&gt;"",Z61&lt;&gt;""),"-")</f>
        <v>#N/A</v>
      </c>
      <c r="CQ61" s="120" t="e" cm="1">
        <f t="array" ref="CQ61">_xlfn.IFS(AND($V61&lt;&gt;"",AA61&lt;&gt;""),ABS($V61-AA61),AND($V61="",AA61=""),"",OR($V61&lt;&gt;"",AA61&lt;&gt;""),"-")</f>
        <v>#N/A</v>
      </c>
      <c r="CR61" s="121" t="e" cm="1">
        <f t="array" ref="CR61">_xlfn.IFS(AND($W61&lt;&gt;"",X61&lt;&gt;""),ABS($W61-X61),AND($W61="",X61=""),"",OR($W61&lt;&gt;"",X61&lt;&gt;""),"-")</f>
        <v>#N/A</v>
      </c>
      <c r="CS61" s="120" t="e" cm="1">
        <f t="array" ref="CS61">_xlfn.IFS(AND($W61&lt;&gt;"",Y61&lt;&gt;""),ABS($W61-Y61),AND($W61="",Y61=""),"",OR($W61&lt;&gt;"",Y61&lt;&gt;""),"-")</f>
        <v>#N/A</v>
      </c>
      <c r="CT61" s="120" t="e" cm="1">
        <f t="array" ref="CT61">_xlfn.IFS(AND($W61&lt;&gt;"",Z61&lt;&gt;""),ABS($W61-Z61),AND($W61="",Z61=""),"",OR($W61&lt;&gt;"",Z61&lt;&gt;""),"-")</f>
        <v>#N/A</v>
      </c>
      <c r="CU61" s="120" t="e" cm="1">
        <f t="array" ref="CU61">_xlfn.IFS(AND($W61&lt;&gt;"",AA61&lt;&gt;""),ABS($W61-AA61),AND($W61="",AA61=""),"",OR($W61&lt;&gt;"",AA61&lt;&gt;""),"-")</f>
        <v>#N/A</v>
      </c>
      <c r="CV61" s="121" t="e" cm="1">
        <f t="array" ref="CV61">_xlfn.IFS(AND($X61&lt;&gt;"",Y61&lt;&gt;""),ABS($X61-Y61),AND($X61="",Y61=""),"",OR($X61&lt;&gt;"",Y61&lt;&gt;""),"-")</f>
        <v>#N/A</v>
      </c>
      <c r="CW61" s="120" t="e" cm="1">
        <f t="array" ref="CW61">_xlfn.IFS(AND($X61&lt;&gt;"",Z61&lt;&gt;""),ABS($X61-Z61),AND($X61="",Z61=""),"",OR($X61&lt;&gt;"",Z61&lt;&gt;""),"-")</f>
        <v>#N/A</v>
      </c>
      <c r="CX61" s="120" t="e" cm="1">
        <f t="array" ref="CX61">_xlfn.IFS(AND($X61&lt;&gt;"",AA61&lt;&gt;""),ABS($X61-AA61),AND($X61="",AA61=""),"",OR($X61&lt;&gt;"",AA61&lt;&gt;""),"-")</f>
        <v>#N/A</v>
      </c>
      <c r="CY61" s="121" t="e" cm="1">
        <f t="array" ref="CY61">_xlfn.IFS(AND($Y61&lt;&gt;"",Z61&lt;&gt;""),ABS($Y61-Z61),AND($Y61="",Z61=""),"",OR($Y61&lt;&gt;"",Z61&lt;&gt;""),"-")</f>
        <v>#N/A</v>
      </c>
      <c r="CZ61" s="120" t="e" cm="1">
        <f t="array" ref="CZ61">_xlfn.IFS(AND($Y61&lt;&gt;"",AA61&lt;&gt;""),ABS($Y61-AA61),AND($Y61="",AA61=""),"",OR($Y61&lt;&gt;"",AA61&lt;&gt;""),"-")</f>
        <v>#N/A</v>
      </c>
      <c r="DA61" s="121" t="e" cm="1">
        <f t="array" ref="DA61">_xlfn.IFS(AND($Z61&lt;&gt;"",AA61&lt;&gt;""),ABS($Z61-AA61),AND($Z61="",AA61=""),"",OR($Z61&lt;&gt;"",AA61&lt;&gt;""),"-")</f>
        <v>#N/A</v>
      </c>
    </row>
    <row r="62" spans="1:105" x14ac:dyDescent="0.2">
      <c r="A62" s="260" t="s">
        <v>111</v>
      </c>
      <c r="B62" s="259" t="e">
        <f>VLOOKUP($A62,Merged_couplings!$B:$BU,MATCH(B$1,Merged_couplings!$B$1:$BU$1,0),FALSE)</f>
        <v>#N/A</v>
      </c>
      <c r="C62" s="258" t="e">
        <f>VLOOKUP($A62,Merged_couplings!$B:$BU,MATCH(C$1,Merged_couplings!$B$1:$BU$1,0),FALSE)</f>
        <v>#N/A</v>
      </c>
      <c r="D62" s="258" t="e">
        <f>VLOOKUP($A62,Merged_couplings!$B:$BU,MATCH(D$1,Merged_couplings!$B$1:$BU$1,0),FALSE)</f>
        <v>#N/A</v>
      </c>
      <c r="E62" s="258" t="e">
        <f>VLOOKUP($A62,Merged_couplings!$B:$BU,MATCH(E$1,Merged_couplings!$B$1:$BU$1,0),FALSE)</f>
        <v>#N/A</v>
      </c>
      <c r="F62" s="258" t="e">
        <f>VLOOKUP($A62,Merged_couplings!$B:$BU,MATCH(F$1,Merged_couplings!$B$1:$BU$1,0),FALSE)</f>
        <v>#N/A</v>
      </c>
      <c r="G62" s="258" t="e">
        <f>VLOOKUP($A62,Merged_couplings!$B:$BU,MATCH(G$1,Merged_couplings!$B$1:$BU$1,0),FALSE)</f>
        <v>#N/A</v>
      </c>
      <c r="H62" s="258" t="e">
        <f>VLOOKUP($A62,Merged_couplings!$B:$BU,MATCH(H$1,Merged_couplings!$B$1:$BU$1,0),FALSE)</f>
        <v>#N/A</v>
      </c>
      <c r="I62" s="258" t="e">
        <f>VLOOKUP($A62,Merged_couplings!$B:$BU,MATCH(I$1,Merged_couplings!$B$1:$BU$1,0),FALSE)</f>
        <v>#N/A</v>
      </c>
      <c r="J62" s="258" t="e">
        <f>VLOOKUP($A62,Merged_couplings!$B:$BU,MATCH(J$1,Merged_couplings!$B$1:$BU$1,0),FALSE)</f>
        <v>#N/A</v>
      </c>
      <c r="K62" s="258" t="e">
        <f>VLOOKUP($A62,Merged_couplings!$B:$BU,MATCH(K$1,Merged_couplings!$B$1:$BU$1,0),FALSE)</f>
        <v>#N/A</v>
      </c>
      <c r="L62" s="258" t="e">
        <f>VLOOKUP($A62,Merged_couplings!$B:$BU,MATCH(L$1,Merged_couplings!$B$1:$BU$1,0),FALSE)</f>
        <v>#N/A</v>
      </c>
      <c r="M62" s="258" t="e">
        <f>VLOOKUP($A62,Merged_couplings!$B:$BU,MATCH(M$1,Merged_couplings!$B$1:$BU$1,0),FALSE)</f>
        <v>#N/A</v>
      </c>
      <c r="N62" s="258" t="e">
        <f>VLOOKUP($A62,Merged_couplings!$B:$BU,MATCH(N$1,Merged_couplings!$B$1:$BU$1,0),FALSE)</f>
        <v>#N/A</v>
      </c>
      <c r="O62" s="121" t="e">
        <f>IF(OR(B62="BIG",B62="BI-",B62="-IG"),VLOOKUP($A62,Merged_couplings!$B:$BU,MATCH(O$1,Merged_couplings!$B$1:$BU$1,0),FALSE),"")</f>
        <v>#N/A</v>
      </c>
      <c r="P62" s="120" t="e">
        <f>IF(OR(C62="BIG",C62="BI-",C62="-IG"),VLOOKUP($A62,Merged_couplings!$B:$BU,MATCH(P$1,Merged_couplings!$B$1:$BU$1,0),FALSE),"")</f>
        <v>#N/A</v>
      </c>
      <c r="Q62" s="120" t="e">
        <f>IF(OR(D62="BIG",D62="BI-",D62="-IG"),VLOOKUP($A62,Merged_couplings!$B:$BU,MATCH(Q$1,Merged_couplings!$B$1:$BU$1,0),FALSE),"")</f>
        <v>#N/A</v>
      </c>
      <c r="R62" s="120" t="e">
        <f t="shared" ref="R62:T81" si="5">Q62</f>
        <v>#N/A</v>
      </c>
      <c r="S62" s="120" t="e">
        <f t="shared" si="5"/>
        <v>#N/A</v>
      </c>
      <c r="T62" s="120" t="e">
        <f t="shared" si="5"/>
        <v>#N/A</v>
      </c>
      <c r="U62" s="120" t="e">
        <f>IF(OR(H62="BIG",H62="BI-",H62="-IG"),VLOOKUP($A62,Merged_couplings!$B:$BU,MATCH(U$1,Merged_couplings!$B$1:$BU$1,0),FALSE),"")</f>
        <v>#N/A</v>
      </c>
      <c r="V62" s="120" t="e">
        <f>IF(OR(I62="BIG",I62="BI-",I62="-IG"),VLOOKUP($A62,Merged_couplings!$B:$BU,MATCH(V$1,Merged_couplings!$B$1:$BU$1,0),FALSE),"")</f>
        <v>#N/A</v>
      </c>
      <c r="W62" s="120" t="e">
        <f t="shared" si="3"/>
        <v>#N/A</v>
      </c>
      <c r="X62" s="120" t="e">
        <f>IF(OR(K62="BIG",K62="BI-",K62="-IG"),VLOOKUP($A62,Merged_couplings!$B:$BU,MATCH(X$1,Merged_couplings!$B$1:$BU$1,0),FALSE),"")</f>
        <v>#N/A</v>
      </c>
      <c r="Y62" s="120" t="e">
        <f>IF(OR(L62="BIG",L62="BI-",L62="-IG"),VLOOKUP($A62,Merged_couplings!$B:$BU,MATCH(Y$1,Merged_couplings!$B$1:$BU$1,0),FALSE),"")</f>
        <v>#N/A</v>
      </c>
      <c r="Z62" s="120" t="e">
        <f>IF(OR(M62="BIG",M62="BI-",M62="-IG"),VLOOKUP($A62,Merged_couplings!$B:$BU,MATCH(Z$1,Merged_couplings!$B$1:$BU$1,0),FALSE),"")</f>
        <v>#N/A</v>
      </c>
      <c r="AA62" s="120" t="e">
        <f>IF(OR(N62="BIG",N62="BI-",N62="-IG"),VLOOKUP($A62,Merged_couplings!$B:$BU,MATCH(AA$1,Merged_couplings!$B$1:$BU$1,0),FALSE),"")</f>
        <v>#N/A</v>
      </c>
      <c r="AB62" s="123" t="e" cm="1">
        <f t="array" ref="AB62">_xlfn.IFS(AND($O62&lt;&gt;"",P62&lt;&gt;""),ABS($O62-P62),AND($O62="",P62=""),"",OR($O62&lt;&gt;"",P62&lt;&gt;""),"-")</f>
        <v>#N/A</v>
      </c>
      <c r="AC62" s="122" t="e" cm="1">
        <f t="array" ref="AC62">_xlfn.IFS(AND($O62&lt;&gt;"",Q62&lt;&gt;""),ABS($O62-Q62),AND($O62="",Q62=""),"",OR($O62&lt;&gt;"",Q62&lt;&gt;""),"-")</f>
        <v>#N/A</v>
      </c>
      <c r="AD62" s="122" t="e" cm="1">
        <f t="array" ref="AD62">_xlfn.IFS(AND($O62&lt;&gt;"",R62&lt;&gt;""),ABS($O62-R62),AND($O62="",R62=""),"",OR($O62&lt;&gt;"",R62&lt;&gt;""),"-")</f>
        <v>#N/A</v>
      </c>
      <c r="AE62" s="122" t="e" cm="1">
        <f t="array" ref="AE62">_xlfn.IFS(AND($O62&lt;&gt;"",S62&lt;&gt;""),ABS($O62-S62),AND($O62="",S62=""),"",OR($O62&lt;&gt;"",S62&lt;&gt;""),"-")</f>
        <v>#N/A</v>
      </c>
      <c r="AF62" s="122" t="e" cm="1">
        <f t="array" ref="AF62">_xlfn.IFS(AND($O62&lt;&gt;"",T62&lt;&gt;""),ABS($O62-T62),AND($O62="",T62=""),"",OR($O62&lt;&gt;"",T62&lt;&gt;""),"-")</f>
        <v>#N/A</v>
      </c>
      <c r="AG62" s="122" t="e" cm="1">
        <f t="array" ref="AG62">_xlfn.IFS(AND($O62&lt;&gt;"",U62&lt;&gt;""),ABS($O62-U62),AND($O62="",U62=""),"",OR($O62&lt;&gt;"",U62&lt;&gt;""),"-")</f>
        <v>#N/A</v>
      </c>
      <c r="AH62" s="122" t="e" cm="1">
        <f t="array" ref="AH62">_xlfn.IFS(AND($O62&lt;&gt;"",V62&lt;&gt;""),ABS($O62-V62),AND($O62="",V62=""),"",OR($O62&lt;&gt;"",V62&lt;&gt;""),"-")</f>
        <v>#N/A</v>
      </c>
      <c r="AI62" s="122" t="e" cm="1">
        <f t="array" ref="AI62">_xlfn.IFS(AND($O62&lt;&gt;"",W62&lt;&gt;""),ABS($O62-W62),AND($O62="",W62=""),"",OR($O62&lt;&gt;"",W62&lt;&gt;""),"-")</f>
        <v>#N/A</v>
      </c>
      <c r="AJ62" s="122" t="e" cm="1">
        <f t="array" ref="AJ62">_xlfn.IFS(AND($O62&lt;&gt;"",X62&lt;&gt;""),ABS($O62-X62),AND($O62="",X62=""),"",OR($O62&lt;&gt;"",X62&lt;&gt;""),"-")</f>
        <v>#N/A</v>
      </c>
      <c r="AK62" s="122" t="e" cm="1">
        <f t="array" ref="AK62">_xlfn.IFS(AND($O62&lt;&gt;"",Y62&lt;&gt;""),ABS($O62-Y62),AND($O62="",Y62=""),"",OR($O62&lt;&gt;"",Y62&lt;&gt;""),"-")</f>
        <v>#N/A</v>
      </c>
      <c r="AL62" s="122" t="e" cm="1">
        <f t="array" ref="AL62">_xlfn.IFS(AND($O62&lt;&gt;"",Z62&lt;&gt;""),ABS($O62-Z62),AND($O62="",Z62=""),"",OR($O62&lt;&gt;"",Z62&lt;&gt;""),"-")</f>
        <v>#N/A</v>
      </c>
      <c r="AM62" s="122" t="e" cm="1">
        <f t="array" ref="AM62">_xlfn.IFS(AND($O62&lt;&gt;"",AA62&lt;&gt;""),ABS($O62-AA62),AND($O62="",AA62=""),"",OR($O62&lt;&gt;"",AA62&lt;&gt;""),"-")</f>
        <v>#N/A</v>
      </c>
      <c r="AN62" s="121" t="e" cm="1">
        <f t="array" ref="AN62">_xlfn.IFS(AND($P62&lt;&gt;"",Q62&lt;&gt;""),ABS($P62-Q62),AND($P62="",Q62=""),"",OR($P62&lt;&gt;"",Q62&lt;&gt;""),"-")</f>
        <v>#N/A</v>
      </c>
      <c r="AO62" s="120" t="e" cm="1">
        <f t="array" ref="AO62">_xlfn.IFS(AND($P62&lt;&gt;"",R62&lt;&gt;""),ABS($P62-R62),AND($P62="",R62=""),"",OR($P62&lt;&gt;"",R62&lt;&gt;""),"-")</f>
        <v>#N/A</v>
      </c>
      <c r="AP62" s="120" t="e" cm="1">
        <f t="array" ref="AP62">_xlfn.IFS(AND($P62&lt;&gt;"",S62&lt;&gt;""),ABS($P62-S62),AND($P62="",S62=""),"",OR($P62&lt;&gt;"",S62&lt;&gt;""),"-")</f>
        <v>#N/A</v>
      </c>
      <c r="AQ62" s="120" t="e" cm="1">
        <f t="array" ref="AQ62">_xlfn.IFS(AND($P62&lt;&gt;"",T62&lt;&gt;""),ABS($P62-T62),AND($P62="",T62=""),"",OR($P62&lt;&gt;"",T62&lt;&gt;""),"-")</f>
        <v>#N/A</v>
      </c>
      <c r="AR62" s="120" t="e" cm="1">
        <f t="array" ref="AR62">_xlfn.IFS(AND($P62&lt;&gt;"",U62&lt;&gt;""),ABS($P62-U62),AND($P62="",U62=""),"",OR($P62&lt;&gt;"",U62&lt;&gt;""),"-")</f>
        <v>#N/A</v>
      </c>
      <c r="AS62" s="120" t="e" cm="1">
        <f t="array" ref="AS62">_xlfn.IFS(AND($P62&lt;&gt;"",V62&lt;&gt;""),ABS($P62-V62),AND($P62="",V62=""),"",OR($P62&lt;&gt;"",V62&lt;&gt;""),"-")</f>
        <v>#N/A</v>
      </c>
      <c r="AT62" s="120" t="e" cm="1">
        <f t="array" ref="AT62">_xlfn.IFS(AND($P62&lt;&gt;"",W62&lt;&gt;""),ABS($P62-W62),AND($P62="",W62=""),"",OR($P62&lt;&gt;"",W62&lt;&gt;""),"-")</f>
        <v>#N/A</v>
      </c>
      <c r="AU62" s="120" t="e" cm="1">
        <f t="array" ref="AU62">_xlfn.IFS(AND($P62&lt;&gt;"",X62&lt;&gt;""),ABS($P62-X62),AND($P62="",X62=""),"",OR($P62&lt;&gt;"",X62&lt;&gt;""),"-")</f>
        <v>#N/A</v>
      </c>
      <c r="AV62" s="120" t="e" cm="1">
        <f t="array" ref="AV62">_xlfn.IFS(AND($P62&lt;&gt;"",Y62&lt;&gt;""),ABS($P62-Y62),AND($P62="",Y62=""),"",OR($P62&lt;&gt;"",Y62&lt;&gt;""),"-")</f>
        <v>#N/A</v>
      </c>
      <c r="AW62" s="120" t="e" cm="1">
        <f t="array" ref="AW62">_xlfn.IFS(AND($P62&lt;&gt;"",Z62&lt;&gt;""),ABS($P62-Z62),AND($P62="",Z62=""),"",OR($P62&lt;&gt;"",Z62&lt;&gt;""),"-")</f>
        <v>#N/A</v>
      </c>
      <c r="AX62" s="120" t="e" cm="1">
        <f t="array" ref="AX62">_xlfn.IFS(AND($P62&lt;&gt;"",AA62&lt;&gt;""),ABS($P62-AA62),AND($P62="",AA62=""),"",OR($P62&lt;&gt;"",AA62&lt;&gt;""),"-")</f>
        <v>#N/A</v>
      </c>
      <c r="AY62" s="121" t="e" cm="1">
        <f t="array" ref="AY62">_xlfn.IFS(AND($Q62&lt;&gt;"",R62&lt;&gt;""),ABS($Q62-R62),AND($Q62="",R62=""),"",OR($Q62&lt;&gt;"",R62&lt;&gt;""),"-")</f>
        <v>#N/A</v>
      </c>
      <c r="AZ62" s="334" t="e" cm="1">
        <f t="array" ref="AZ62">_xlfn.IFS(AND($Q62&lt;&gt;"",S62&lt;&gt;""),ABS($Q62-S62),AND($Q62="",S62=""),"",OR($Q62&lt;&gt;"",S62&lt;&gt;""),"-")</f>
        <v>#N/A</v>
      </c>
      <c r="BA62" s="334" t="e" cm="1">
        <f t="array" ref="BA62">_xlfn.IFS(AND($Q62&lt;&gt;"",T62&lt;&gt;""),ABS($Q62-T62),AND($Q62="",T62=""),"",OR($Q62&lt;&gt;"",T62&lt;&gt;""),"-")</f>
        <v>#N/A</v>
      </c>
      <c r="BB62" s="120" t="e" cm="1">
        <f t="array" ref="BB62">_xlfn.IFS(AND($Q62&lt;&gt;"",U62&lt;&gt;""),ABS($Q62-U62),AND($Q62="",U62=""),"",OR($Q62&lt;&gt;"",U62&lt;&gt;""),"-")</f>
        <v>#N/A</v>
      </c>
      <c r="BC62" s="120" t="e" cm="1">
        <f t="array" ref="BC62">_xlfn.IFS(AND($Q62&lt;&gt;"",V62&lt;&gt;""),ABS($Q62-V62),AND($Q62="",V62=""),"",OR($Q62&lt;&gt;"",V62&lt;&gt;""),"-")</f>
        <v>#N/A</v>
      </c>
      <c r="BD62" s="120" t="e" cm="1">
        <f t="array" ref="BD62">_xlfn.IFS(AND($Q62&lt;&gt;"",W62&lt;&gt;""),ABS($Q62-W62),AND($Q62="",W62=""),"",OR($Q62&lt;&gt;"",W62&lt;&gt;""),"-")</f>
        <v>#N/A</v>
      </c>
      <c r="BE62" s="120" t="e" cm="1">
        <f t="array" ref="BE62">_xlfn.IFS(AND($Q62&lt;&gt;"",X62&lt;&gt;""),ABS($Q62-X62),AND($Q62="",X62=""),"",OR($Q62&lt;&gt;"",X62&lt;&gt;""),"-")</f>
        <v>#N/A</v>
      </c>
      <c r="BF62" s="120" t="e" cm="1">
        <f t="array" ref="BF62">_xlfn.IFS(AND($Q62&lt;&gt;"",Y62&lt;&gt;""),ABS($Q62-Y62),AND($Q62="",Y62=""),"",OR($Q62&lt;&gt;"",Y62&lt;&gt;""),"-")</f>
        <v>#N/A</v>
      </c>
      <c r="BG62" s="120" t="e" cm="1">
        <f t="array" ref="BG62">_xlfn.IFS(AND($Q62&lt;&gt;"",Z62&lt;&gt;""),ABS($Q62-Z62),AND($Q62="",Z62=""),"",OR($Q62&lt;&gt;"",Z62&lt;&gt;""),"-")</f>
        <v>#N/A</v>
      </c>
      <c r="BH62" s="120" t="e" cm="1">
        <f t="array" ref="BH62">_xlfn.IFS(AND($Q62&lt;&gt;"",AA62&lt;&gt;""),ABS($Q62-AA62),AND($Q62="",AA62=""),"",OR($Q62&lt;&gt;"",AA62&lt;&gt;""),"-")</f>
        <v>#N/A</v>
      </c>
      <c r="BI62" s="121" t="e" cm="1">
        <f t="array" ref="BI62">_xlfn.IFS(AND($R62&lt;&gt;"",S62&lt;&gt;""),ABS($R62-S62),AND($R62="",S62=""),"",OR($R62&lt;&gt;"",S62&lt;&gt;""),"-")</f>
        <v>#N/A</v>
      </c>
      <c r="BJ62" s="120" t="e" cm="1">
        <f t="array" ref="BJ62">_xlfn.IFS(AND($R62&lt;&gt;"",T62&lt;&gt;""),ABS($R62-T62),AND($R62="",T62=""),"",OR($R62&lt;&gt;"",T62&lt;&gt;""),"-")</f>
        <v>#N/A</v>
      </c>
      <c r="BK62" s="334" t="e" cm="1">
        <f t="array" ref="BK62">_xlfn.IFS(AND($R62&lt;&gt;"",U62&lt;&gt;""),ABS($R62-U62),AND($R62="",U62=""),"",OR($R62&lt;&gt;"",U62&lt;&gt;""),"-")</f>
        <v>#N/A</v>
      </c>
      <c r="BL62" s="120" t="e" cm="1">
        <f t="array" ref="BL62">_xlfn.IFS(AND($R62&lt;&gt;"",V62&lt;&gt;""),ABS($R62-V62),AND($R62="",V62=""),"",OR($R62&lt;&gt;"",V62&lt;&gt;""),"-")</f>
        <v>#N/A</v>
      </c>
      <c r="BM62" s="120" t="e" cm="1">
        <f t="array" ref="BM62">_xlfn.IFS(AND($R62&lt;&gt;"",W62&lt;&gt;""),ABS($R62-W62),AND($R62="",W62=""),"",OR($R62&lt;&gt;"",W62&lt;&gt;""),"-")</f>
        <v>#N/A</v>
      </c>
      <c r="BN62" s="120" t="e" cm="1">
        <f t="array" ref="BN62">_xlfn.IFS(AND($R62&lt;&gt;"",X62&lt;&gt;""),ABS($R62-X62),AND($R62="",X62=""),"",OR($R62&lt;&gt;"",X62&lt;&gt;""),"-")</f>
        <v>#N/A</v>
      </c>
      <c r="BO62" s="120" t="e" cm="1">
        <f t="array" ref="BO62">_xlfn.IFS(AND($R62&lt;&gt;"",Y62&lt;&gt;""),ABS($R62-Y62),AND($R62="",Y62=""),"",OR($R62&lt;&gt;"",Y62&lt;&gt;""),"-")</f>
        <v>#N/A</v>
      </c>
      <c r="BP62" s="120" t="e" cm="1">
        <f t="array" ref="BP62">_xlfn.IFS(AND($R62&lt;&gt;"",Z62&lt;&gt;""),ABS($R62-Z62),AND($R62="",Z62=""),"",OR($R62&lt;&gt;"",Z62&lt;&gt;""),"-")</f>
        <v>#N/A</v>
      </c>
      <c r="BQ62" s="120" t="e" cm="1">
        <f t="array" ref="BQ62">_xlfn.IFS(AND($R62&lt;&gt;"",AA62&lt;&gt;""),ABS($R62-AA62),AND($R62="",AA62=""),"",OR($R62&lt;&gt;"",AA62&lt;&gt;""),"-")</f>
        <v>#N/A</v>
      </c>
      <c r="BR62" s="121" t="e" cm="1">
        <f t="array" ref="BR62">_xlfn.IFS(AND($S62&lt;&gt;"",T62&lt;&gt;""),ABS($S62-T62),AND($S62="",T62=""),"",OR($S62&lt;&gt;"",T62&lt;&gt;""),"-")</f>
        <v>#N/A</v>
      </c>
      <c r="BS62" s="334" t="e" cm="1">
        <f t="array" ref="BS62">_xlfn.IFS(AND($S62&lt;&gt;"",U62&lt;&gt;""),ABS($S62-U62),AND($S62="",U62=""),"",OR($S62&lt;&gt;"",U62&lt;&gt;""),"-")</f>
        <v>#N/A</v>
      </c>
      <c r="BT62" s="120" t="e" cm="1">
        <f t="array" ref="BT62">_xlfn.IFS(AND($S62&lt;&gt;"",V62&lt;&gt;""),ABS($S62-V62),AND($S62="",V62=""),"",OR($S62&lt;&gt;"",V62&lt;&gt;""),"-")</f>
        <v>#N/A</v>
      </c>
      <c r="BU62" s="120" t="e" cm="1">
        <f t="array" ref="BU62">_xlfn.IFS(AND($S62&lt;&gt;"",W62&lt;&gt;""),ABS($S62-W62),AND($S62="",W62=""),"",OR($S62&lt;&gt;"",W62&lt;&gt;""),"-")</f>
        <v>#N/A</v>
      </c>
      <c r="BV62" s="120" t="e" cm="1">
        <f t="array" ref="BV62">_xlfn.IFS(AND($S62&lt;&gt;"",X62&lt;&gt;""),ABS($S62-X62),AND($S62="",X62=""),"",OR($S62&lt;&gt;"",X62&lt;&gt;""),"-")</f>
        <v>#N/A</v>
      </c>
      <c r="BW62" s="120" t="e" cm="1">
        <f t="array" ref="BW62">_xlfn.IFS(AND($S62&lt;&gt;"",Y62&lt;&gt;""),ABS($S62-Y62),AND($S62="",Y62=""),"",OR($S62&lt;&gt;"",Y62&lt;&gt;""),"-")</f>
        <v>#N/A</v>
      </c>
      <c r="BX62" s="120" t="e" cm="1">
        <f t="array" ref="BX62">_xlfn.IFS(AND($S62&lt;&gt;"",Z62&lt;&gt;""),ABS($S62-Z62),AND($S62="",Z62=""),"",OR($S62&lt;&gt;"",Z62&lt;&gt;""),"-")</f>
        <v>#N/A</v>
      </c>
      <c r="BY62" s="120" t="e" cm="1">
        <f t="array" ref="BY62">_xlfn.IFS(AND($S62&lt;&gt;"",AA62&lt;&gt;""),ABS($S62-AA62),AND($S62="",AA62=""),"",OR($S62&lt;&gt;"",AA62&lt;&gt;""),"-")</f>
        <v>#N/A</v>
      </c>
      <c r="BZ62" s="121" t="e" cm="1">
        <f t="array" ref="BZ62">_xlfn.IFS(AND($T62&lt;&gt;"",U62&lt;&gt;""),ABS($T62-U62),AND($T62="",U62=""),"",OR($T62&lt;&gt;"",U62&lt;&gt;""),"-")</f>
        <v>#N/A</v>
      </c>
      <c r="CA62" s="120" t="e" cm="1">
        <f t="array" ref="CA62">_xlfn.IFS(AND($T62&lt;&gt;"",V62&lt;&gt;""),ABS($T62-V62),AND($T62="",V62=""),"",OR($T62&lt;&gt;"",V62&lt;&gt;""),"-")</f>
        <v>#N/A</v>
      </c>
      <c r="CB62" s="120" t="e" cm="1">
        <f t="array" ref="CB62">_xlfn.IFS(AND($T62&lt;&gt;"",W62&lt;&gt;""),ABS($T62-W62),AND($T62="",W62=""),"",OR($T62&lt;&gt;"",W62&lt;&gt;""),"-")</f>
        <v>#N/A</v>
      </c>
      <c r="CC62" s="120" t="e" cm="1">
        <f t="array" ref="CC62">_xlfn.IFS(AND($T62&lt;&gt;"",X62&lt;&gt;""),ABS($T62-X62),AND($T62="",X62=""),"",OR($T62&lt;&gt;"",X62&lt;&gt;""),"-")</f>
        <v>#N/A</v>
      </c>
      <c r="CD62" s="120" t="e" cm="1">
        <f t="array" ref="CD62">_xlfn.IFS(AND($T62&lt;&gt;"",Y62&lt;&gt;""),ABS($T62-Y62),AND($T62="",Y62=""),"",OR($T62&lt;&gt;"",Y62&lt;&gt;""),"-")</f>
        <v>#N/A</v>
      </c>
      <c r="CE62" s="120" t="e" cm="1">
        <f t="array" ref="CE62">_xlfn.IFS(AND($T62&lt;&gt;"",Z62&lt;&gt;""),ABS($T62-Z62),AND($T62="",Z62=""),"",OR($T62&lt;&gt;"",Z62&lt;&gt;""),"-")</f>
        <v>#N/A</v>
      </c>
      <c r="CF62" s="120" t="e" cm="1">
        <f t="array" ref="CF62">_xlfn.IFS(AND($T62&lt;&gt;"",AA62&lt;&gt;""),ABS($T62-AA62),AND($T62="",AA62=""),"",OR($T62&lt;&gt;"",AA62&lt;&gt;""),"-")</f>
        <v>#N/A</v>
      </c>
      <c r="CG62" s="121" t="e" cm="1">
        <f t="array" ref="CG62">_xlfn.IFS(AND($U62&lt;&gt;"",V62&lt;&gt;""),ABS($U62-V62),AND($U62="",V62=""),"",OR($U62&lt;&gt;"",V62&lt;&gt;""),"-")</f>
        <v>#N/A</v>
      </c>
      <c r="CH62" s="120" t="e" cm="1">
        <f t="array" ref="CH62">_xlfn.IFS(AND($U62&lt;&gt;"",W62&lt;&gt;""),ABS($U62-W62),AND($U62="",W62=""),"",OR($U62&lt;&gt;"",W62&lt;&gt;""),"-")</f>
        <v>#N/A</v>
      </c>
      <c r="CI62" s="120" t="e" cm="1">
        <f t="array" ref="CI62">_xlfn.IFS(AND($U62&lt;&gt;"",X62&lt;&gt;""),ABS($U62-X62),AND($U62="",X62=""),"",OR($U62&lt;&gt;"",X62&lt;&gt;""),"-")</f>
        <v>#N/A</v>
      </c>
      <c r="CJ62" s="120" t="e" cm="1">
        <f t="array" ref="CJ62">_xlfn.IFS(AND($U62&lt;&gt;"",Y62&lt;&gt;""),ABS($U62-Y62),AND($U62="",Y62=""),"",OR($U62&lt;&gt;"",Y62&lt;&gt;""),"-")</f>
        <v>#N/A</v>
      </c>
      <c r="CK62" s="120" t="e" cm="1">
        <f t="array" ref="CK62">_xlfn.IFS(AND($U62&lt;&gt;"",Z62&lt;&gt;""),ABS($U62-Z62),AND($U62="",Z62=""),"",OR($U62&lt;&gt;"",Z62&lt;&gt;""),"-")</f>
        <v>#N/A</v>
      </c>
      <c r="CL62" s="120" t="e" cm="1">
        <f t="array" ref="CL62">_xlfn.IFS(AND($U62&lt;&gt;"",AA62&lt;&gt;""),ABS($U62-AA62),AND($U62="",AA62=""),"",OR($U62&lt;&gt;"",AA62&lt;&gt;""),"-")</f>
        <v>#N/A</v>
      </c>
      <c r="CM62" s="121" t="e" cm="1">
        <f t="array" ref="CM62">_xlfn.IFS(AND($V62&lt;&gt;"",W62&lt;&gt;""),ABS($V62-W62),AND($V62="",W62=""),"",OR($V62&lt;&gt;"",W62&lt;&gt;""),"-")</f>
        <v>#N/A</v>
      </c>
      <c r="CN62" s="120" t="e" cm="1">
        <f t="array" ref="CN62">_xlfn.IFS(AND($V62&lt;&gt;"",X62&lt;&gt;""),ABS($V62-X62),AND($V62="",X62=""),"",OR($V62&lt;&gt;"",X62&lt;&gt;""),"-")</f>
        <v>#N/A</v>
      </c>
      <c r="CO62" s="120" t="e" cm="1">
        <f t="array" ref="CO62">_xlfn.IFS(AND($V62&lt;&gt;"",Y62&lt;&gt;""),ABS($V62-Y62),AND($V62="",Y62=""),"",OR($V62&lt;&gt;"",Y62&lt;&gt;""),"-")</f>
        <v>#N/A</v>
      </c>
      <c r="CP62" s="120" t="e" cm="1">
        <f t="array" ref="CP62">_xlfn.IFS(AND($V62&lt;&gt;"",Z62&lt;&gt;""),ABS($V62-Z62),AND($V62="",Z62=""),"",OR($V62&lt;&gt;"",Z62&lt;&gt;""),"-")</f>
        <v>#N/A</v>
      </c>
      <c r="CQ62" s="120" t="e" cm="1">
        <f t="array" ref="CQ62">_xlfn.IFS(AND($V62&lt;&gt;"",AA62&lt;&gt;""),ABS($V62-AA62),AND($V62="",AA62=""),"",OR($V62&lt;&gt;"",AA62&lt;&gt;""),"-")</f>
        <v>#N/A</v>
      </c>
      <c r="CR62" s="121" t="e" cm="1">
        <f t="array" ref="CR62">_xlfn.IFS(AND($W62&lt;&gt;"",X62&lt;&gt;""),ABS($W62-X62),AND($W62="",X62=""),"",OR($W62&lt;&gt;"",X62&lt;&gt;""),"-")</f>
        <v>#N/A</v>
      </c>
      <c r="CS62" s="120" t="e" cm="1">
        <f t="array" ref="CS62">_xlfn.IFS(AND($W62&lt;&gt;"",Y62&lt;&gt;""),ABS($W62-Y62),AND($W62="",Y62=""),"",OR($W62&lt;&gt;"",Y62&lt;&gt;""),"-")</f>
        <v>#N/A</v>
      </c>
      <c r="CT62" s="120" t="e" cm="1">
        <f t="array" ref="CT62">_xlfn.IFS(AND($W62&lt;&gt;"",Z62&lt;&gt;""),ABS($W62-Z62),AND($W62="",Z62=""),"",OR($W62&lt;&gt;"",Z62&lt;&gt;""),"-")</f>
        <v>#N/A</v>
      </c>
      <c r="CU62" s="120" t="e" cm="1">
        <f t="array" ref="CU62">_xlfn.IFS(AND($W62&lt;&gt;"",AA62&lt;&gt;""),ABS($W62-AA62),AND($W62="",AA62=""),"",OR($W62&lt;&gt;"",AA62&lt;&gt;""),"-")</f>
        <v>#N/A</v>
      </c>
      <c r="CV62" s="121" t="e" cm="1">
        <f t="array" ref="CV62">_xlfn.IFS(AND($X62&lt;&gt;"",Y62&lt;&gt;""),ABS($X62-Y62),AND($X62="",Y62=""),"",OR($X62&lt;&gt;"",Y62&lt;&gt;""),"-")</f>
        <v>#N/A</v>
      </c>
      <c r="CW62" s="120" t="e" cm="1">
        <f t="array" ref="CW62">_xlfn.IFS(AND($X62&lt;&gt;"",Z62&lt;&gt;""),ABS($X62-Z62),AND($X62="",Z62=""),"",OR($X62&lt;&gt;"",Z62&lt;&gt;""),"-")</f>
        <v>#N/A</v>
      </c>
      <c r="CX62" s="120" t="e" cm="1">
        <f t="array" ref="CX62">_xlfn.IFS(AND($X62&lt;&gt;"",AA62&lt;&gt;""),ABS($X62-AA62),AND($X62="",AA62=""),"",OR($X62&lt;&gt;"",AA62&lt;&gt;""),"-")</f>
        <v>#N/A</v>
      </c>
      <c r="CY62" s="121" t="e" cm="1">
        <f t="array" ref="CY62">_xlfn.IFS(AND($Y62&lt;&gt;"",Z62&lt;&gt;""),ABS($Y62-Z62),AND($Y62="",Z62=""),"",OR($Y62&lt;&gt;"",Z62&lt;&gt;""),"-")</f>
        <v>#N/A</v>
      </c>
      <c r="CZ62" s="120" t="e" cm="1">
        <f t="array" ref="CZ62">_xlfn.IFS(AND($Y62&lt;&gt;"",AA62&lt;&gt;""),ABS($Y62-AA62),AND($Y62="",AA62=""),"",OR($Y62&lt;&gt;"",AA62&lt;&gt;""),"-")</f>
        <v>#N/A</v>
      </c>
      <c r="DA62" s="121" t="e" cm="1">
        <f t="array" ref="DA62">_xlfn.IFS(AND($Z62&lt;&gt;"",AA62&lt;&gt;""),ABS($Z62-AA62),AND($Z62="",AA62=""),"",OR($Z62&lt;&gt;"",AA62&lt;&gt;""),"-")</f>
        <v>#N/A</v>
      </c>
    </row>
    <row r="63" spans="1:105" x14ac:dyDescent="0.2">
      <c r="A63" s="260" t="s">
        <v>79</v>
      </c>
      <c r="B63" s="259" t="e">
        <f>VLOOKUP($A63,Merged_couplings!$B:$BU,MATCH(B$1,Merged_couplings!$B$1:$BU$1,0),FALSE)</f>
        <v>#N/A</v>
      </c>
      <c r="C63" s="258" t="e">
        <f>VLOOKUP($A63,Merged_couplings!$B:$BU,MATCH(C$1,Merged_couplings!$B$1:$BU$1,0),FALSE)</f>
        <v>#N/A</v>
      </c>
      <c r="D63" s="258" t="e">
        <f>VLOOKUP($A63,Merged_couplings!$B:$BU,MATCH(D$1,Merged_couplings!$B$1:$BU$1,0),FALSE)</f>
        <v>#N/A</v>
      </c>
      <c r="E63" s="258" t="e">
        <f>VLOOKUP($A63,Merged_couplings!$B:$BU,MATCH(E$1,Merged_couplings!$B$1:$BU$1,0),FALSE)</f>
        <v>#N/A</v>
      </c>
      <c r="F63" s="258" t="e">
        <f>VLOOKUP($A63,Merged_couplings!$B:$BU,MATCH(F$1,Merged_couplings!$B$1:$BU$1,0),FALSE)</f>
        <v>#N/A</v>
      </c>
      <c r="G63" s="258" t="e">
        <f>VLOOKUP($A63,Merged_couplings!$B:$BU,MATCH(G$1,Merged_couplings!$B$1:$BU$1,0),FALSE)</f>
        <v>#N/A</v>
      </c>
      <c r="H63" s="258" t="e">
        <f>VLOOKUP($A63,Merged_couplings!$B:$BU,MATCH(H$1,Merged_couplings!$B$1:$BU$1,0),FALSE)</f>
        <v>#N/A</v>
      </c>
      <c r="I63" s="258" t="e">
        <f>VLOOKUP($A63,Merged_couplings!$B:$BU,MATCH(I$1,Merged_couplings!$B$1:$BU$1,0),FALSE)</f>
        <v>#N/A</v>
      </c>
      <c r="J63" s="258" t="e">
        <f>VLOOKUP($A63,Merged_couplings!$B:$BU,MATCH(J$1,Merged_couplings!$B$1:$BU$1,0),FALSE)</f>
        <v>#N/A</v>
      </c>
      <c r="K63" s="258" t="e">
        <f>VLOOKUP($A63,Merged_couplings!$B:$BU,MATCH(K$1,Merged_couplings!$B$1:$BU$1,0),FALSE)</f>
        <v>#N/A</v>
      </c>
      <c r="L63" s="258" t="e">
        <f>VLOOKUP($A63,Merged_couplings!$B:$BU,MATCH(L$1,Merged_couplings!$B$1:$BU$1,0),FALSE)</f>
        <v>#N/A</v>
      </c>
      <c r="M63" s="258" t="e">
        <f>VLOOKUP($A63,Merged_couplings!$B:$BU,MATCH(M$1,Merged_couplings!$B$1:$BU$1,0),FALSE)</f>
        <v>#N/A</v>
      </c>
      <c r="N63" s="258" t="e">
        <f>VLOOKUP($A63,Merged_couplings!$B:$BU,MATCH(N$1,Merged_couplings!$B$1:$BU$1,0),FALSE)</f>
        <v>#N/A</v>
      </c>
      <c r="O63" s="121" t="e">
        <f>IF(OR(B63="BIG",B63="BI-",B63="-IG"),VLOOKUP($A63,Merged_couplings!$B:$BU,MATCH(O$1,Merged_couplings!$B$1:$BU$1,0),FALSE),"")</f>
        <v>#N/A</v>
      </c>
      <c r="P63" s="120" t="e">
        <f>IF(OR(C63="BIG",C63="BI-",C63="-IG"),VLOOKUP($A63,Merged_couplings!$B:$BU,MATCH(P$1,Merged_couplings!$B$1:$BU$1,0),FALSE),"")</f>
        <v>#N/A</v>
      </c>
      <c r="Q63" s="120" t="e">
        <f>IF(OR(D63="BIG",D63="BI-",D63="-IG"),VLOOKUP($A63,Merged_couplings!$B:$BU,MATCH(Q$1,Merged_couplings!$B$1:$BU$1,0),FALSE),"")</f>
        <v>#N/A</v>
      </c>
      <c r="R63" s="120" t="e">
        <f t="shared" si="5"/>
        <v>#N/A</v>
      </c>
      <c r="S63" s="120" t="e">
        <f t="shared" si="5"/>
        <v>#N/A</v>
      </c>
      <c r="T63" s="120" t="e">
        <f t="shared" si="5"/>
        <v>#N/A</v>
      </c>
      <c r="U63" s="120" t="e">
        <f>IF(OR(H63="BIG",H63="BI-",H63="-IG"),VLOOKUP($A63,Merged_couplings!$B:$BU,MATCH(U$1,Merged_couplings!$B$1:$BU$1,0),FALSE),"")</f>
        <v>#N/A</v>
      </c>
      <c r="V63" s="120" t="e">
        <f>IF(OR(I63="BIG",I63="BI-",I63="-IG"),VLOOKUP($A63,Merged_couplings!$B:$BU,MATCH(V$1,Merged_couplings!$B$1:$BU$1,0),FALSE),"")</f>
        <v>#N/A</v>
      </c>
      <c r="W63" s="120" t="e">
        <f t="shared" si="3"/>
        <v>#N/A</v>
      </c>
      <c r="X63" s="120" t="e">
        <f>IF(OR(K63="BIG",K63="BI-",K63="-IG"),VLOOKUP($A63,Merged_couplings!$B:$BU,MATCH(X$1,Merged_couplings!$B$1:$BU$1,0),FALSE),"")</f>
        <v>#N/A</v>
      </c>
      <c r="Y63" s="120" t="e">
        <f>IF(OR(L63="BIG",L63="BI-",L63="-IG"),VLOOKUP($A63,Merged_couplings!$B:$BU,MATCH(Y$1,Merged_couplings!$B$1:$BU$1,0),FALSE),"")</f>
        <v>#N/A</v>
      </c>
      <c r="Z63" s="120" t="e">
        <f>IF(OR(M63="BIG",M63="BI-",M63="-IG"),VLOOKUP($A63,Merged_couplings!$B:$BU,MATCH(Z$1,Merged_couplings!$B$1:$BU$1,0),FALSE),"")</f>
        <v>#N/A</v>
      </c>
      <c r="AA63" s="120" t="e">
        <f>IF(OR(N63="BIG",N63="BI-",N63="-IG"),VLOOKUP($A63,Merged_couplings!$B:$BU,MATCH(AA$1,Merged_couplings!$B$1:$BU$1,0),FALSE),"")</f>
        <v>#N/A</v>
      </c>
      <c r="AB63" s="123" t="e" cm="1">
        <f t="array" ref="AB63">_xlfn.IFS(AND($O63&lt;&gt;"",P63&lt;&gt;""),ABS($O63-P63),AND($O63="",P63=""),"",OR($O63&lt;&gt;"",P63&lt;&gt;""),"-")</f>
        <v>#N/A</v>
      </c>
      <c r="AC63" s="122" t="e" cm="1">
        <f t="array" ref="AC63">_xlfn.IFS(AND($O63&lt;&gt;"",Q63&lt;&gt;""),ABS($O63-Q63),AND($O63="",Q63=""),"",OR($O63&lt;&gt;"",Q63&lt;&gt;""),"-")</f>
        <v>#N/A</v>
      </c>
      <c r="AD63" s="122" t="e" cm="1">
        <f t="array" ref="AD63">_xlfn.IFS(AND($O63&lt;&gt;"",R63&lt;&gt;""),ABS($O63-R63),AND($O63="",R63=""),"",OR($O63&lt;&gt;"",R63&lt;&gt;""),"-")</f>
        <v>#N/A</v>
      </c>
      <c r="AE63" s="122" t="e" cm="1">
        <f t="array" ref="AE63">_xlfn.IFS(AND($O63&lt;&gt;"",S63&lt;&gt;""),ABS($O63-S63),AND($O63="",S63=""),"",OR($O63&lt;&gt;"",S63&lt;&gt;""),"-")</f>
        <v>#N/A</v>
      </c>
      <c r="AF63" s="122" t="e" cm="1">
        <f t="array" ref="AF63">_xlfn.IFS(AND($O63&lt;&gt;"",T63&lt;&gt;""),ABS($O63-T63),AND($O63="",T63=""),"",OR($O63&lt;&gt;"",T63&lt;&gt;""),"-")</f>
        <v>#N/A</v>
      </c>
      <c r="AG63" s="122" t="e" cm="1">
        <f t="array" ref="AG63">_xlfn.IFS(AND($O63&lt;&gt;"",U63&lt;&gt;""),ABS($O63-U63),AND($O63="",U63=""),"",OR($O63&lt;&gt;"",U63&lt;&gt;""),"-")</f>
        <v>#N/A</v>
      </c>
      <c r="AH63" s="122" t="e" cm="1">
        <f t="array" ref="AH63">_xlfn.IFS(AND($O63&lt;&gt;"",V63&lt;&gt;""),ABS($O63-V63),AND($O63="",V63=""),"",OR($O63&lt;&gt;"",V63&lt;&gt;""),"-")</f>
        <v>#N/A</v>
      </c>
      <c r="AI63" s="122" t="e" cm="1">
        <f t="array" ref="AI63">_xlfn.IFS(AND($O63&lt;&gt;"",W63&lt;&gt;""),ABS($O63-W63),AND($O63="",W63=""),"",OR($O63&lt;&gt;"",W63&lt;&gt;""),"-")</f>
        <v>#N/A</v>
      </c>
      <c r="AJ63" s="122" t="e" cm="1">
        <f t="array" ref="AJ63">_xlfn.IFS(AND($O63&lt;&gt;"",X63&lt;&gt;""),ABS($O63-X63),AND($O63="",X63=""),"",OR($O63&lt;&gt;"",X63&lt;&gt;""),"-")</f>
        <v>#N/A</v>
      </c>
      <c r="AK63" s="122" t="e" cm="1">
        <f t="array" ref="AK63">_xlfn.IFS(AND($O63&lt;&gt;"",Y63&lt;&gt;""),ABS($O63-Y63),AND($O63="",Y63=""),"",OR($O63&lt;&gt;"",Y63&lt;&gt;""),"-")</f>
        <v>#N/A</v>
      </c>
      <c r="AL63" s="122" t="e" cm="1">
        <f t="array" ref="AL63">_xlfn.IFS(AND($O63&lt;&gt;"",Z63&lt;&gt;""),ABS($O63-Z63),AND($O63="",Z63=""),"",OR($O63&lt;&gt;"",Z63&lt;&gt;""),"-")</f>
        <v>#N/A</v>
      </c>
      <c r="AM63" s="122" t="e" cm="1">
        <f t="array" ref="AM63">_xlfn.IFS(AND($O63&lt;&gt;"",AA63&lt;&gt;""),ABS($O63-AA63),AND($O63="",AA63=""),"",OR($O63&lt;&gt;"",AA63&lt;&gt;""),"-")</f>
        <v>#N/A</v>
      </c>
      <c r="AN63" s="121" t="e" cm="1">
        <f t="array" ref="AN63">_xlfn.IFS(AND($P63&lt;&gt;"",Q63&lt;&gt;""),ABS($P63-Q63),AND($P63="",Q63=""),"",OR($P63&lt;&gt;"",Q63&lt;&gt;""),"-")</f>
        <v>#N/A</v>
      </c>
      <c r="AO63" s="120" t="e" cm="1">
        <f t="array" ref="AO63">_xlfn.IFS(AND($P63&lt;&gt;"",R63&lt;&gt;""),ABS($P63-R63),AND($P63="",R63=""),"",OR($P63&lt;&gt;"",R63&lt;&gt;""),"-")</f>
        <v>#N/A</v>
      </c>
      <c r="AP63" s="120" t="e" cm="1">
        <f t="array" ref="AP63">_xlfn.IFS(AND($P63&lt;&gt;"",S63&lt;&gt;""),ABS($P63-S63),AND($P63="",S63=""),"",OR($P63&lt;&gt;"",S63&lt;&gt;""),"-")</f>
        <v>#N/A</v>
      </c>
      <c r="AQ63" s="120" t="e" cm="1">
        <f t="array" ref="AQ63">_xlfn.IFS(AND($P63&lt;&gt;"",T63&lt;&gt;""),ABS($P63-T63),AND($P63="",T63=""),"",OR($P63&lt;&gt;"",T63&lt;&gt;""),"-")</f>
        <v>#N/A</v>
      </c>
      <c r="AR63" s="120" t="e" cm="1">
        <f t="array" ref="AR63">_xlfn.IFS(AND($P63&lt;&gt;"",U63&lt;&gt;""),ABS($P63-U63),AND($P63="",U63=""),"",OR($P63&lt;&gt;"",U63&lt;&gt;""),"-")</f>
        <v>#N/A</v>
      </c>
      <c r="AS63" s="120" t="e" cm="1">
        <f t="array" ref="AS63">_xlfn.IFS(AND($P63&lt;&gt;"",V63&lt;&gt;""),ABS($P63-V63),AND($P63="",V63=""),"",OR($P63&lt;&gt;"",V63&lt;&gt;""),"-")</f>
        <v>#N/A</v>
      </c>
      <c r="AT63" s="120" t="e" cm="1">
        <f t="array" ref="AT63">_xlfn.IFS(AND($P63&lt;&gt;"",W63&lt;&gt;""),ABS($P63-W63),AND($P63="",W63=""),"",OR($P63&lt;&gt;"",W63&lt;&gt;""),"-")</f>
        <v>#N/A</v>
      </c>
      <c r="AU63" s="120" t="e" cm="1">
        <f t="array" ref="AU63">_xlfn.IFS(AND($P63&lt;&gt;"",X63&lt;&gt;""),ABS($P63-X63),AND($P63="",X63=""),"",OR($P63&lt;&gt;"",X63&lt;&gt;""),"-")</f>
        <v>#N/A</v>
      </c>
      <c r="AV63" s="120" t="e" cm="1">
        <f t="array" ref="AV63">_xlfn.IFS(AND($P63&lt;&gt;"",Y63&lt;&gt;""),ABS($P63-Y63),AND($P63="",Y63=""),"",OR($P63&lt;&gt;"",Y63&lt;&gt;""),"-")</f>
        <v>#N/A</v>
      </c>
      <c r="AW63" s="120" t="e" cm="1">
        <f t="array" ref="AW63">_xlfn.IFS(AND($P63&lt;&gt;"",Z63&lt;&gt;""),ABS($P63-Z63),AND($P63="",Z63=""),"",OR($P63&lt;&gt;"",Z63&lt;&gt;""),"-")</f>
        <v>#N/A</v>
      </c>
      <c r="AX63" s="120" t="e" cm="1">
        <f t="array" ref="AX63">_xlfn.IFS(AND($P63&lt;&gt;"",AA63&lt;&gt;""),ABS($P63-AA63),AND($P63="",AA63=""),"",OR($P63&lt;&gt;"",AA63&lt;&gt;""),"-")</f>
        <v>#N/A</v>
      </c>
      <c r="AY63" s="121" t="e" cm="1">
        <f t="array" ref="AY63">_xlfn.IFS(AND($Q63&lt;&gt;"",R63&lt;&gt;""),ABS($Q63-R63),AND($Q63="",R63=""),"",OR($Q63&lt;&gt;"",R63&lt;&gt;""),"-")</f>
        <v>#N/A</v>
      </c>
      <c r="AZ63" s="334" t="e" cm="1">
        <f t="array" ref="AZ63">_xlfn.IFS(AND($Q63&lt;&gt;"",S63&lt;&gt;""),ABS($Q63-S63),AND($Q63="",S63=""),"",OR($Q63&lt;&gt;"",S63&lt;&gt;""),"-")</f>
        <v>#N/A</v>
      </c>
      <c r="BA63" s="334" t="e" cm="1">
        <f t="array" ref="BA63">_xlfn.IFS(AND($Q63&lt;&gt;"",T63&lt;&gt;""),ABS($Q63-T63),AND($Q63="",T63=""),"",OR($Q63&lt;&gt;"",T63&lt;&gt;""),"-")</f>
        <v>#N/A</v>
      </c>
      <c r="BB63" s="120" t="e" cm="1">
        <f t="array" ref="BB63">_xlfn.IFS(AND($Q63&lt;&gt;"",U63&lt;&gt;""),ABS($Q63-U63),AND($Q63="",U63=""),"",OR($Q63&lt;&gt;"",U63&lt;&gt;""),"-")</f>
        <v>#N/A</v>
      </c>
      <c r="BC63" s="120" t="e" cm="1">
        <f t="array" ref="BC63">_xlfn.IFS(AND($Q63&lt;&gt;"",V63&lt;&gt;""),ABS($Q63-V63),AND($Q63="",V63=""),"",OR($Q63&lt;&gt;"",V63&lt;&gt;""),"-")</f>
        <v>#N/A</v>
      </c>
      <c r="BD63" s="120" t="e" cm="1">
        <f t="array" ref="BD63">_xlfn.IFS(AND($Q63&lt;&gt;"",W63&lt;&gt;""),ABS($Q63-W63),AND($Q63="",W63=""),"",OR($Q63&lt;&gt;"",W63&lt;&gt;""),"-")</f>
        <v>#N/A</v>
      </c>
      <c r="BE63" s="120" t="e" cm="1">
        <f t="array" ref="BE63">_xlfn.IFS(AND($Q63&lt;&gt;"",X63&lt;&gt;""),ABS($Q63-X63),AND($Q63="",X63=""),"",OR($Q63&lt;&gt;"",X63&lt;&gt;""),"-")</f>
        <v>#N/A</v>
      </c>
      <c r="BF63" s="120" t="e" cm="1">
        <f t="array" ref="BF63">_xlfn.IFS(AND($Q63&lt;&gt;"",Y63&lt;&gt;""),ABS($Q63-Y63),AND($Q63="",Y63=""),"",OR($Q63&lt;&gt;"",Y63&lt;&gt;""),"-")</f>
        <v>#N/A</v>
      </c>
      <c r="BG63" s="120" t="e" cm="1">
        <f t="array" ref="BG63">_xlfn.IFS(AND($Q63&lt;&gt;"",Z63&lt;&gt;""),ABS($Q63-Z63),AND($Q63="",Z63=""),"",OR($Q63&lt;&gt;"",Z63&lt;&gt;""),"-")</f>
        <v>#N/A</v>
      </c>
      <c r="BH63" s="120" t="e" cm="1">
        <f t="array" ref="BH63">_xlfn.IFS(AND($Q63&lt;&gt;"",AA63&lt;&gt;""),ABS($Q63-AA63),AND($Q63="",AA63=""),"",OR($Q63&lt;&gt;"",AA63&lt;&gt;""),"-")</f>
        <v>#N/A</v>
      </c>
      <c r="BI63" s="121" t="e" cm="1">
        <f t="array" ref="BI63">_xlfn.IFS(AND($R63&lt;&gt;"",S63&lt;&gt;""),ABS($R63-S63),AND($R63="",S63=""),"",OR($R63&lt;&gt;"",S63&lt;&gt;""),"-")</f>
        <v>#N/A</v>
      </c>
      <c r="BJ63" s="120" t="e" cm="1">
        <f t="array" ref="BJ63">_xlfn.IFS(AND($R63&lt;&gt;"",T63&lt;&gt;""),ABS($R63-T63),AND($R63="",T63=""),"",OR($R63&lt;&gt;"",T63&lt;&gt;""),"-")</f>
        <v>#N/A</v>
      </c>
      <c r="BK63" s="334" t="e" cm="1">
        <f t="array" ref="BK63">_xlfn.IFS(AND($R63&lt;&gt;"",U63&lt;&gt;""),ABS($R63-U63),AND($R63="",U63=""),"",OR($R63&lt;&gt;"",U63&lt;&gt;""),"-")</f>
        <v>#N/A</v>
      </c>
      <c r="BL63" s="120" t="e" cm="1">
        <f t="array" ref="BL63">_xlfn.IFS(AND($R63&lt;&gt;"",V63&lt;&gt;""),ABS($R63-V63),AND($R63="",V63=""),"",OR($R63&lt;&gt;"",V63&lt;&gt;""),"-")</f>
        <v>#N/A</v>
      </c>
      <c r="BM63" s="120" t="e" cm="1">
        <f t="array" ref="BM63">_xlfn.IFS(AND($R63&lt;&gt;"",W63&lt;&gt;""),ABS($R63-W63),AND($R63="",W63=""),"",OR($R63&lt;&gt;"",W63&lt;&gt;""),"-")</f>
        <v>#N/A</v>
      </c>
      <c r="BN63" s="120" t="e" cm="1">
        <f t="array" ref="BN63">_xlfn.IFS(AND($R63&lt;&gt;"",X63&lt;&gt;""),ABS($R63-X63),AND($R63="",X63=""),"",OR($R63&lt;&gt;"",X63&lt;&gt;""),"-")</f>
        <v>#N/A</v>
      </c>
      <c r="BO63" s="120" t="e" cm="1">
        <f t="array" ref="BO63">_xlfn.IFS(AND($R63&lt;&gt;"",Y63&lt;&gt;""),ABS($R63-Y63),AND($R63="",Y63=""),"",OR($R63&lt;&gt;"",Y63&lt;&gt;""),"-")</f>
        <v>#N/A</v>
      </c>
      <c r="BP63" s="120" t="e" cm="1">
        <f t="array" ref="BP63">_xlfn.IFS(AND($R63&lt;&gt;"",Z63&lt;&gt;""),ABS($R63-Z63),AND($R63="",Z63=""),"",OR($R63&lt;&gt;"",Z63&lt;&gt;""),"-")</f>
        <v>#N/A</v>
      </c>
      <c r="BQ63" s="120" t="e" cm="1">
        <f t="array" ref="BQ63">_xlfn.IFS(AND($R63&lt;&gt;"",AA63&lt;&gt;""),ABS($R63-AA63),AND($R63="",AA63=""),"",OR($R63&lt;&gt;"",AA63&lt;&gt;""),"-")</f>
        <v>#N/A</v>
      </c>
      <c r="BR63" s="121" t="e" cm="1">
        <f t="array" ref="BR63">_xlfn.IFS(AND($S63&lt;&gt;"",T63&lt;&gt;""),ABS($S63-T63),AND($S63="",T63=""),"",OR($S63&lt;&gt;"",T63&lt;&gt;""),"-")</f>
        <v>#N/A</v>
      </c>
      <c r="BS63" s="334" t="e" cm="1">
        <f t="array" ref="BS63">_xlfn.IFS(AND($S63&lt;&gt;"",U63&lt;&gt;""),ABS($S63-U63),AND($S63="",U63=""),"",OR($S63&lt;&gt;"",U63&lt;&gt;""),"-")</f>
        <v>#N/A</v>
      </c>
      <c r="BT63" s="120" t="e" cm="1">
        <f t="array" ref="BT63">_xlfn.IFS(AND($S63&lt;&gt;"",V63&lt;&gt;""),ABS($S63-V63),AND($S63="",V63=""),"",OR($S63&lt;&gt;"",V63&lt;&gt;""),"-")</f>
        <v>#N/A</v>
      </c>
      <c r="BU63" s="120" t="e" cm="1">
        <f t="array" ref="BU63">_xlfn.IFS(AND($S63&lt;&gt;"",W63&lt;&gt;""),ABS($S63-W63),AND($S63="",W63=""),"",OR($S63&lt;&gt;"",W63&lt;&gt;""),"-")</f>
        <v>#N/A</v>
      </c>
      <c r="BV63" s="120" t="e" cm="1">
        <f t="array" ref="BV63">_xlfn.IFS(AND($S63&lt;&gt;"",X63&lt;&gt;""),ABS($S63-X63),AND($S63="",X63=""),"",OR($S63&lt;&gt;"",X63&lt;&gt;""),"-")</f>
        <v>#N/A</v>
      </c>
      <c r="BW63" s="120" t="e" cm="1">
        <f t="array" ref="BW63">_xlfn.IFS(AND($S63&lt;&gt;"",Y63&lt;&gt;""),ABS($S63-Y63),AND($S63="",Y63=""),"",OR($S63&lt;&gt;"",Y63&lt;&gt;""),"-")</f>
        <v>#N/A</v>
      </c>
      <c r="BX63" s="120" t="e" cm="1">
        <f t="array" ref="BX63">_xlfn.IFS(AND($S63&lt;&gt;"",Z63&lt;&gt;""),ABS($S63-Z63),AND($S63="",Z63=""),"",OR($S63&lt;&gt;"",Z63&lt;&gt;""),"-")</f>
        <v>#N/A</v>
      </c>
      <c r="BY63" s="120" t="e" cm="1">
        <f t="array" ref="BY63">_xlfn.IFS(AND($S63&lt;&gt;"",AA63&lt;&gt;""),ABS($S63-AA63),AND($S63="",AA63=""),"",OR($S63&lt;&gt;"",AA63&lt;&gt;""),"-")</f>
        <v>#N/A</v>
      </c>
      <c r="BZ63" s="121" t="e" cm="1">
        <f t="array" ref="BZ63">_xlfn.IFS(AND($T63&lt;&gt;"",U63&lt;&gt;""),ABS($T63-U63),AND($T63="",U63=""),"",OR($T63&lt;&gt;"",U63&lt;&gt;""),"-")</f>
        <v>#N/A</v>
      </c>
      <c r="CA63" s="120" t="e" cm="1">
        <f t="array" ref="CA63">_xlfn.IFS(AND($T63&lt;&gt;"",V63&lt;&gt;""),ABS($T63-V63),AND($T63="",V63=""),"",OR($T63&lt;&gt;"",V63&lt;&gt;""),"-")</f>
        <v>#N/A</v>
      </c>
      <c r="CB63" s="120" t="e" cm="1">
        <f t="array" ref="CB63">_xlfn.IFS(AND($T63&lt;&gt;"",W63&lt;&gt;""),ABS($T63-W63),AND($T63="",W63=""),"",OR($T63&lt;&gt;"",W63&lt;&gt;""),"-")</f>
        <v>#N/A</v>
      </c>
      <c r="CC63" s="120" t="e" cm="1">
        <f t="array" ref="CC63">_xlfn.IFS(AND($T63&lt;&gt;"",X63&lt;&gt;""),ABS($T63-X63),AND($T63="",X63=""),"",OR($T63&lt;&gt;"",X63&lt;&gt;""),"-")</f>
        <v>#N/A</v>
      </c>
      <c r="CD63" s="120" t="e" cm="1">
        <f t="array" ref="CD63">_xlfn.IFS(AND($T63&lt;&gt;"",Y63&lt;&gt;""),ABS($T63-Y63),AND($T63="",Y63=""),"",OR($T63&lt;&gt;"",Y63&lt;&gt;""),"-")</f>
        <v>#N/A</v>
      </c>
      <c r="CE63" s="120" t="e" cm="1">
        <f t="array" ref="CE63">_xlfn.IFS(AND($T63&lt;&gt;"",Z63&lt;&gt;""),ABS($T63-Z63),AND($T63="",Z63=""),"",OR($T63&lt;&gt;"",Z63&lt;&gt;""),"-")</f>
        <v>#N/A</v>
      </c>
      <c r="CF63" s="120" t="e" cm="1">
        <f t="array" ref="CF63">_xlfn.IFS(AND($T63&lt;&gt;"",AA63&lt;&gt;""),ABS($T63-AA63),AND($T63="",AA63=""),"",OR($T63&lt;&gt;"",AA63&lt;&gt;""),"-")</f>
        <v>#N/A</v>
      </c>
      <c r="CG63" s="121" t="e" cm="1">
        <f t="array" ref="CG63">_xlfn.IFS(AND($U63&lt;&gt;"",V63&lt;&gt;""),ABS($U63-V63),AND($U63="",V63=""),"",OR($U63&lt;&gt;"",V63&lt;&gt;""),"-")</f>
        <v>#N/A</v>
      </c>
      <c r="CH63" s="120" t="e" cm="1">
        <f t="array" ref="CH63">_xlfn.IFS(AND($U63&lt;&gt;"",W63&lt;&gt;""),ABS($U63-W63),AND($U63="",W63=""),"",OR($U63&lt;&gt;"",W63&lt;&gt;""),"-")</f>
        <v>#N/A</v>
      </c>
      <c r="CI63" s="120" t="e" cm="1">
        <f t="array" ref="CI63">_xlfn.IFS(AND($U63&lt;&gt;"",X63&lt;&gt;""),ABS($U63-X63),AND($U63="",X63=""),"",OR($U63&lt;&gt;"",X63&lt;&gt;""),"-")</f>
        <v>#N/A</v>
      </c>
      <c r="CJ63" s="120" t="e" cm="1">
        <f t="array" ref="CJ63">_xlfn.IFS(AND($U63&lt;&gt;"",Y63&lt;&gt;""),ABS($U63-Y63),AND($U63="",Y63=""),"",OR($U63&lt;&gt;"",Y63&lt;&gt;""),"-")</f>
        <v>#N/A</v>
      </c>
      <c r="CK63" s="120" t="e" cm="1">
        <f t="array" ref="CK63">_xlfn.IFS(AND($U63&lt;&gt;"",Z63&lt;&gt;""),ABS($U63-Z63),AND($U63="",Z63=""),"",OR($U63&lt;&gt;"",Z63&lt;&gt;""),"-")</f>
        <v>#N/A</v>
      </c>
      <c r="CL63" s="120" t="e" cm="1">
        <f t="array" ref="CL63">_xlfn.IFS(AND($U63&lt;&gt;"",AA63&lt;&gt;""),ABS($U63-AA63),AND($U63="",AA63=""),"",OR($U63&lt;&gt;"",AA63&lt;&gt;""),"-")</f>
        <v>#N/A</v>
      </c>
      <c r="CM63" s="121" t="e" cm="1">
        <f t="array" ref="CM63">_xlfn.IFS(AND($V63&lt;&gt;"",W63&lt;&gt;""),ABS($V63-W63),AND($V63="",W63=""),"",OR($V63&lt;&gt;"",W63&lt;&gt;""),"-")</f>
        <v>#N/A</v>
      </c>
      <c r="CN63" s="120" t="e" cm="1">
        <f t="array" ref="CN63">_xlfn.IFS(AND($V63&lt;&gt;"",X63&lt;&gt;""),ABS($V63-X63),AND($V63="",X63=""),"",OR($V63&lt;&gt;"",X63&lt;&gt;""),"-")</f>
        <v>#N/A</v>
      </c>
      <c r="CO63" s="120" t="e" cm="1">
        <f t="array" ref="CO63">_xlfn.IFS(AND($V63&lt;&gt;"",Y63&lt;&gt;""),ABS($V63-Y63),AND($V63="",Y63=""),"",OR($V63&lt;&gt;"",Y63&lt;&gt;""),"-")</f>
        <v>#N/A</v>
      </c>
      <c r="CP63" s="120" t="e" cm="1">
        <f t="array" ref="CP63">_xlfn.IFS(AND($V63&lt;&gt;"",Z63&lt;&gt;""),ABS($V63-Z63),AND($V63="",Z63=""),"",OR($V63&lt;&gt;"",Z63&lt;&gt;""),"-")</f>
        <v>#N/A</v>
      </c>
      <c r="CQ63" s="120" t="e" cm="1">
        <f t="array" ref="CQ63">_xlfn.IFS(AND($V63&lt;&gt;"",AA63&lt;&gt;""),ABS($V63-AA63),AND($V63="",AA63=""),"",OR($V63&lt;&gt;"",AA63&lt;&gt;""),"-")</f>
        <v>#N/A</v>
      </c>
      <c r="CR63" s="121" t="e" cm="1">
        <f t="array" ref="CR63">_xlfn.IFS(AND($W63&lt;&gt;"",X63&lt;&gt;""),ABS($W63-X63),AND($W63="",X63=""),"",OR($W63&lt;&gt;"",X63&lt;&gt;""),"-")</f>
        <v>#N/A</v>
      </c>
      <c r="CS63" s="120" t="e" cm="1">
        <f t="array" ref="CS63">_xlfn.IFS(AND($W63&lt;&gt;"",Y63&lt;&gt;""),ABS($W63-Y63),AND($W63="",Y63=""),"",OR($W63&lt;&gt;"",Y63&lt;&gt;""),"-")</f>
        <v>#N/A</v>
      </c>
      <c r="CT63" s="120" t="e" cm="1">
        <f t="array" ref="CT63">_xlfn.IFS(AND($W63&lt;&gt;"",Z63&lt;&gt;""),ABS($W63-Z63),AND($W63="",Z63=""),"",OR($W63&lt;&gt;"",Z63&lt;&gt;""),"-")</f>
        <v>#N/A</v>
      </c>
      <c r="CU63" s="120" t="e" cm="1">
        <f t="array" ref="CU63">_xlfn.IFS(AND($W63&lt;&gt;"",AA63&lt;&gt;""),ABS($W63-AA63),AND($W63="",AA63=""),"",OR($W63&lt;&gt;"",AA63&lt;&gt;""),"-")</f>
        <v>#N/A</v>
      </c>
      <c r="CV63" s="121" t="e" cm="1">
        <f t="array" ref="CV63">_xlfn.IFS(AND($X63&lt;&gt;"",Y63&lt;&gt;""),ABS($X63-Y63),AND($X63="",Y63=""),"",OR($X63&lt;&gt;"",Y63&lt;&gt;""),"-")</f>
        <v>#N/A</v>
      </c>
      <c r="CW63" s="120" t="e" cm="1">
        <f t="array" ref="CW63">_xlfn.IFS(AND($X63&lt;&gt;"",Z63&lt;&gt;""),ABS($X63-Z63),AND($X63="",Z63=""),"",OR($X63&lt;&gt;"",Z63&lt;&gt;""),"-")</f>
        <v>#N/A</v>
      </c>
      <c r="CX63" s="120" t="e" cm="1">
        <f t="array" ref="CX63">_xlfn.IFS(AND($X63&lt;&gt;"",AA63&lt;&gt;""),ABS($X63-AA63),AND($X63="",AA63=""),"",OR($X63&lt;&gt;"",AA63&lt;&gt;""),"-")</f>
        <v>#N/A</v>
      </c>
      <c r="CY63" s="121" t="e" cm="1">
        <f t="array" ref="CY63">_xlfn.IFS(AND($Y63&lt;&gt;"",Z63&lt;&gt;""),ABS($Y63-Z63),AND($Y63="",Z63=""),"",OR($Y63&lt;&gt;"",Z63&lt;&gt;""),"-")</f>
        <v>#N/A</v>
      </c>
      <c r="CZ63" s="120" t="e" cm="1">
        <f t="array" ref="CZ63">_xlfn.IFS(AND($Y63&lt;&gt;"",AA63&lt;&gt;""),ABS($Y63-AA63),AND($Y63="",AA63=""),"",OR($Y63&lt;&gt;"",AA63&lt;&gt;""),"-")</f>
        <v>#N/A</v>
      </c>
      <c r="DA63" s="121" t="e" cm="1">
        <f t="array" ref="DA63">_xlfn.IFS(AND($Z63&lt;&gt;"",AA63&lt;&gt;""),ABS($Z63-AA63),AND($Z63="",AA63=""),"",OR($Z63&lt;&gt;"",AA63&lt;&gt;""),"-")</f>
        <v>#N/A</v>
      </c>
    </row>
    <row r="64" spans="1:105" x14ac:dyDescent="0.2">
      <c r="A64" s="260" t="s">
        <v>78</v>
      </c>
      <c r="B64" s="259" t="e">
        <f>VLOOKUP($A64,Merged_couplings!$B:$BU,MATCH(B$1,Merged_couplings!$B$1:$BU$1,0),FALSE)</f>
        <v>#N/A</v>
      </c>
      <c r="C64" s="258" t="e">
        <f>VLOOKUP($A64,Merged_couplings!$B:$BU,MATCH(C$1,Merged_couplings!$B$1:$BU$1,0),FALSE)</f>
        <v>#N/A</v>
      </c>
      <c r="D64" s="258" t="e">
        <f>VLOOKUP($A64,Merged_couplings!$B:$BU,MATCH(D$1,Merged_couplings!$B$1:$BU$1,0),FALSE)</f>
        <v>#N/A</v>
      </c>
      <c r="E64" s="258" t="e">
        <f>VLOOKUP($A64,Merged_couplings!$B:$BU,MATCH(E$1,Merged_couplings!$B$1:$BU$1,0),FALSE)</f>
        <v>#N/A</v>
      </c>
      <c r="F64" s="258" t="e">
        <f>VLOOKUP($A64,Merged_couplings!$B:$BU,MATCH(F$1,Merged_couplings!$B$1:$BU$1,0),FALSE)</f>
        <v>#N/A</v>
      </c>
      <c r="G64" s="258" t="e">
        <f>VLOOKUP($A64,Merged_couplings!$B:$BU,MATCH(G$1,Merged_couplings!$B$1:$BU$1,0),FALSE)</f>
        <v>#N/A</v>
      </c>
      <c r="H64" s="258" t="e">
        <f>VLOOKUP($A64,Merged_couplings!$B:$BU,MATCH(H$1,Merged_couplings!$B$1:$BU$1,0),FALSE)</f>
        <v>#N/A</v>
      </c>
      <c r="I64" s="258" t="e">
        <f>VLOOKUP($A64,Merged_couplings!$B:$BU,MATCH(I$1,Merged_couplings!$B$1:$BU$1,0),FALSE)</f>
        <v>#N/A</v>
      </c>
      <c r="J64" s="258" t="e">
        <f>VLOOKUP($A64,Merged_couplings!$B:$BU,MATCH(J$1,Merged_couplings!$B$1:$BU$1,0),FALSE)</f>
        <v>#N/A</v>
      </c>
      <c r="K64" s="258" t="e">
        <f>VLOOKUP($A64,Merged_couplings!$B:$BU,MATCH(K$1,Merged_couplings!$B$1:$BU$1,0),FALSE)</f>
        <v>#N/A</v>
      </c>
      <c r="L64" s="258" t="e">
        <f>VLOOKUP($A64,Merged_couplings!$B:$BU,MATCH(L$1,Merged_couplings!$B$1:$BU$1,0),FALSE)</f>
        <v>#N/A</v>
      </c>
      <c r="M64" s="258" t="e">
        <f>VLOOKUP($A64,Merged_couplings!$B:$BU,MATCH(M$1,Merged_couplings!$B$1:$BU$1,0),FALSE)</f>
        <v>#N/A</v>
      </c>
      <c r="N64" s="258" t="e">
        <f>VLOOKUP($A64,Merged_couplings!$B:$BU,MATCH(N$1,Merged_couplings!$B$1:$BU$1,0),FALSE)</f>
        <v>#N/A</v>
      </c>
      <c r="O64" s="121" t="e">
        <f>IF(OR(B64="BIG",B64="BI-",B64="-IG"),VLOOKUP($A64,Merged_couplings!$B:$BU,MATCH(O$1,Merged_couplings!$B$1:$BU$1,0),FALSE),"")</f>
        <v>#N/A</v>
      </c>
      <c r="P64" s="120" t="e">
        <f>IF(OR(C64="BIG",C64="BI-",C64="-IG"),VLOOKUP($A64,Merged_couplings!$B:$BU,MATCH(P$1,Merged_couplings!$B$1:$BU$1,0),FALSE),"")</f>
        <v>#N/A</v>
      </c>
      <c r="Q64" s="120" t="e">
        <f>IF(OR(D64="BIG",D64="BI-",D64="-IG"),VLOOKUP($A64,Merged_couplings!$B:$BU,MATCH(Q$1,Merged_couplings!$B$1:$BU$1,0),FALSE),"")</f>
        <v>#N/A</v>
      </c>
      <c r="R64" s="120" t="e">
        <f t="shared" si="5"/>
        <v>#N/A</v>
      </c>
      <c r="S64" s="120" t="e">
        <f t="shared" si="5"/>
        <v>#N/A</v>
      </c>
      <c r="T64" s="120" t="e">
        <f t="shared" si="5"/>
        <v>#N/A</v>
      </c>
      <c r="U64" s="120" t="e">
        <f>IF(OR(H64="BIG",H64="BI-",H64="-IG"),VLOOKUP($A64,Merged_couplings!$B:$BU,MATCH(U$1,Merged_couplings!$B$1:$BU$1,0),FALSE),"")</f>
        <v>#N/A</v>
      </c>
      <c r="V64" s="120" t="e">
        <f>IF(OR(I64="BIG",I64="BI-",I64="-IG"),VLOOKUP($A64,Merged_couplings!$B:$BU,MATCH(V$1,Merged_couplings!$B$1:$BU$1,0),FALSE),"")</f>
        <v>#N/A</v>
      </c>
      <c r="W64" s="120" t="e">
        <f t="shared" si="3"/>
        <v>#N/A</v>
      </c>
      <c r="X64" s="120" t="e">
        <f>IF(OR(K64="BIG",K64="BI-",K64="-IG"),VLOOKUP($A64,Merged_couplings!$B:$BU,MATCH(X$1,Merged_couplings!$B$1:$BU$1,0),FALSE),"")</f>
        <v>#N/A</v>
      </c>
      <c r="Y64" s="120" t="e">
        <f>IF(OR(L64="BIG",L64="BI-",L64="-IG"),VLOOKUP($A64,Merged_couplings!$B:$BU,MATCH(Y$1,Merged_couplings!$B$1:$BU$1,0),FALSE),"")</f>
        <v>#N/A</v>
      </c>
      <c r="Z64" s="120" t="e">
        <f>IF(OR(M64="BIG",M64="BI-",M64="-IG"),VLOOKUP($A64,Merged_couplings!$B:$BU,MATCH(Z$1,Merged_couplings!$B$1:$BU$1,0),FALSE),"")</f>
        <v>#N/A</v>
      </c>
      <c r="AA64" s="120" t="e">
        <f>IF(OR(N64="BIG",N64="BI-",N64="-IG"),VLOOKUP($A64,Merged_couplings!$B:$BU,MATCH(AA$1,Merged_couplings!$B$1:$BU$1,0),FALSE),"")</f>
        <v>#N/A</v>
      </c>
      <c r="AB64" s="123" t="e" cm="1">
        <f t="array" ref="AB64">_xlfn.IFS(AND($O64&lt;&gt;"",P64&lt;&gt;""),ABS($O64-P64),AND($O64="",P64=""),"",OR($O64&lt;&gt;"",P64&lt;&gt;""),"-")</f>
        <v>#N/A</v>
      </c>
      <c r="AC64" s="122" t="e" cm="1">
        <f t="array" ref="AC64">_xlfn.IFS(AND($O64&lt;&gt;"",Q64&lt;&gt;""),ABS($O64-Q64),AND($O64="",Q64=""),"",OR($O64&lt;&gt;"",Q64&lt;&gt;""),"-")</f>
        <v>#N/A</v>
      </c>
      <c r="AD64" s="122" t="e" cm="1">
        <f t="array" ref="AD64">_xlfn.IFS(AND($O64&lt;&gt;"",R64&lt;&gt;""),ABS($O64-R64),AND($O64="",R64=""),"",OR($O64&lt;&gt;"",R64&lt;&gt;""),"-")</f>
        <v>#N/A</v>
      </c>
      <c r="AE64" s="122" t="e" cm="1">
        <f t="array" ref="AE64">_xlfn.IFS(AND($O64&lt;&gt;"",S64&lt;&gt;""),ABS($O64-S64),AND($O64="",S64=""),"",OR($O64&lt;&gt;"",S64&lt;&gt;""),"-")</f>
        <v>#N/A</v>
      </c>
      <c r="AF64" s="122" t="e" cm="1">
        <f t="array" ref="AF64">_xlfn.IFS(AND($O64&lt;&gt;"",T64&lt;&gt;""),ABS($O64-T64),AND($O64="",T64=""),"",OR($O64&lt;&gt;"",T64&lt;&gt;""),"-")</f>
        <v>#N/A</v>
      </c>
      <c r="AG64" s="122" t="e" cm="1">
        <f t="array" ref="AG64">_xlfn.IFS(AND($O64&lt;&gt;"",U64&lt;&gt;""),ABS($O64-U64),AND($O64="",U64=""),"",OR($O64&lt;&gt;"",U64&lt;&gt;""),"-")</f>
        <v>#N/A</v>
      </c>
      <c r="AH64" s="122" t="e" cm="1">
        <f t="array" ref="AH64">_xlfn.IFS(AND($O64&lt;&gt;"",V64&lt;&gt;""),ABS($O64-V64),AND($O64="",V64=""),"",OR($O64&lt;&gt;"",V64&lt;&gt;""),"-")</f>
        <v>#N/A</v>
      </c>
      <c r="AI64" s="122" t="e" cm="1">
        <f t="array" ref="AI64">_xlfn.IFS(AND($O64&lt;&gt;"",W64&lt;&gt;""),ABS($O64-W64),AND($O64="",W64=""),"",OR($O64&lt;&gt;"",W64&lt;&gt;""),"-")</f>
        <v>#N/A</v>
      </c>
      <c r="AJ64" s="122" t="e" cm="1">
        <f t="array" ref="AJ64">_xlfn.IFS(AND($O64&lt;&gt;"",X64&lt;&gt;""),ABS($O64-X64),AND($O64="",X64=""),"",OR($O64&lt;&gt;"",X64&lt;&gt;""),"-")</f>
        <v>#N/A</v>
      </c>
      <c r="AK64" s="122" t="e" cm="1">
        <f t="array" ref="AK64">_xlfn.IFS(AND($O64&lt;&gt;"",Y64&lt;&gt;""),ABS($O64-Y64),AND($O64="",Y64=""),"",OR($O64&lt;&gt;"",Y64&lt;&gt;""),"-")</f>
        <v>#N/A</v>
      </c>
      <c r="AL64" s="122" t="e" cm="1">
        <f t="array" ref="AL64">_xlfn.IFS(AND($O64&lt;&gt;"",Z64&lt;&gt;""),ABS($O64-Z64),AND($O64="",Z64=""),"",OR($O64&lt;&gt;"",Z64&lt;&gt;""),"-")</f>
        <v>#N/A</v>
      </c>
      <c r="AM64" s="122" t="e" cm="1">
        <f t="array" ref="AM64">_xlfn.IFS(AND($O64&lt;&gt;"",AA64&lt;&gt;""),ABS($O64-AA64),AND($O64="",AA64=""),"",OR($O64&lt;&gt;"",AA64&lt;&gt;""),"-")</f>
        <v>#N/A</v>
      </c>
      <c r="AN64" s="121" t="e" cm="1">
        <f t="array" ref="AN64">_xlfn.IFS(AND($P64&lt;&gt;"",Q64&lt;&gt;""),ABS($P64-Q64),AND($P64="",Q64=""),"",OR($P64&lt;&gt;"",Q64&lt;&gt;""),"-")</f>
        <v>#N/A</v>
      </c>
      <c r="AO64" s="120" t="e" cm="1">
        <f t="array" ref="AO64">_xlfn.IFS(AND($P64&lt;&gt;"",R64&lt;&gt;""),ABS($P64-R64),AND($P64="",R64=""),"",OR($P64&lt;&gt;"",R64&lt;&gt;""),"-")</f>
        <v>#N/A</v>
      </c>
      <c r="AP64" s="120" t="e" cm="1">
        <f t="array" ref="AP64">_xlfn.IFS(AND($P64&lt;&gt;"",S64&lt;&gt;""),ABS($P64-S64),AND($P64="",S64=""),"",OR($P64&lt;&gt;"",S64&lt;&gt;""),"-")</f>
        <v>#N/A</v>
      </c>
      <c r="AQ64" s="120" t="e" cm="1">
        <f t="array" ref="AQ64">_xlfn.IFS(AND($P64&lt;&gt;"",T64&lt;&gt;""),ABS($P64-T64),AND($P64="",T64=""),"",OR($P64&lt;&gt;"",T64&lt;&gt;""),"-")</f>
        <v>#N/A</v>
      </c>
      <c r="AR64" s="120" t="e" cm="1">
        <f t="array" ref="AR64">_xlfn.IFS(AND($P64&lt;&gt;"",U64&lt;&gt;""),ABS($P64-U64),AND($P64="",U64=""),"",OR($P64&lt;&gt;"",U64&lt;&gt;""),"-")</f>
        <v>#N/A</v>
      </c>
      <c r="AS64" s="120" t="e" cm="1">
        <f t="array" ref="AS64">_xlfn.IFS(AND($P64&lt;&gt;"",V64&lt;&gt;""),ABS($P64-V64),AND($P64="",V64=""),"",OR($P64&lt;&gt;"",V64&lt;&gt;""),"-")</f>
        <v>#N/A</v>
      </c>
      <c r="AT64" s="120" t="e" cm="1">
        <f t="array" ref="AT64">_xlfn.IFS(AND($P64&lt;&gt;"",W64&lt;&gt;""),ABS($P64-W64),AND($P64="",W64=""),"",OR($P64&lt;&gt;"",W64&lt;&gt;""),"-")</f>
        <v>#N/A</v>
      </c>
      <c r="AU64" s="120" t="e" cm="1">
        <f t="array" ref="AU64">_xlfn.IFS(AND($P64&lt;&gt;"",X64&lt;&gt;""),ABS($P64-X64),AND($P64="",X64=""),"",OR($P64&lt;&gt;"",X64&lt;&gt;""),"-")</f>
        <v>#N/A</v>
      </c>
      <c r="AV64" s="120" t="e" cm="1">
        <f t="array" ref="AV64">_xlfn.IFS(AND($P64&lt;&gt;"",Y64&lt;&gt;""),ABS($P64-Y64),AND($P64="",Y64=""),"",OR($P64&lt;&gt;"",Y64&lt;&gt;""),"-")</f>
        <v>#N/A</v>
      </c>
      <c r="AW64" s="120" t="e" cm="1">
        <f t="array" ref="AW64">_xlfn.IFS(AND($P64&lt;&gt;"",Z64&lt;&gt;""),ABS($P64-Z64),AND($P64="",Z64=""),"",OR($P64&lt;&gt;"",Z64&lt;&gt;""),"-")</f>
        <v>#N/A</v>
      </c>
      <c r="AX64" s="120" t="e" cm="1">
        <f t="array" ref="AX64">_xlfn.IFS(AND($P64&lt;&gt;"",AA64&lt;&gt;""),ABS($P64-AA64),AND($P64="",AA64=""),"",OR($P64&lt;&gt;"",AA64&lt;&gt;""),"-")</f>
        <v>#N/A</v>
      </c>
      <c r="AY64" s="121" t="e" cm="1">
        <f t="array" ref="AY64">_xlfn.IFS(AND($Q64&lt;&gt;"",R64&lt;&gt;""),ABS($Q64-R64),AND($Q64="",R64=""),"",OR($Q64&lt;&gt;"",R64&lt;&gt;""),"-")</f>
        <v>#N/A</v>
      </c>
      <c r="AZ64" s="334" t="e" cm="1">
        <f t="array" ref="AZ64">_xlfn.IFS(AND($Q64&lt;&gt;"",S64&lt;&gt;""),ABS($Q64-S64),AND($Q64="",S64=""),"",OR($Q64&lt;&gt;"",S64&lt;&gt;""),"-")</f>
        <v>#N/A</v>
      </c>
      <c r="BA64" s="334" t="e" cm="1">
        <f t="array" ref="BA64">_xlfn.IFS(AND($Q64&lt;&gt;"",T64&lt;&gt;""),ABS($Q64-T64),AND($Q64="",T64=""),"",OR($Q64&lt;&gt;"",T64&lt;&gt;""),"-")</f>
        <v>#N/A</v>
      </c>
      <c r="BB64" s="120" t="e" cm="1">
        <f t="array" ref="BB64">_xlfn.IFS(AND($Q64&lt;&gt;"",U64&lt;&gt;""),ABS($Q64-U64),AND($Q64="",U64=""),"",OR($Q64&lt;&gt;"",U64&lt;&gt;""),"-")</f>
        <v>#N/A</v>
      </c>
      <c r="BC64" s="120" t="e" cm="1">
        <f t="array" ref="BC64">_xlfn.IFS(AND($Q64&lt;&gt;"",V64&lt;&gt;""),ABS($Q64-V64),AND($Q64="",V64=""),"",OR($Q64&lt;&gt;"",V64&lt;&gt;""),"-")</f>
        <v>#N/A</v>
      </c>
      <c r="BD64" s="120" t="e" cm="1">
        <f t="array" ref="BD64">_xlfn.IFS(AND($Q64&lt;&gt;"",W64&lt;&gt;""),ABS($Q64-W64),AND($Q64="",W64=""),"",OR($Q64&lt;&gt;"",W64&lt;&gt;""),"-")</f>
        <v>#N/A</v>
      </c>
      <c r="BE64" s="120" t="e" cm="1">
        <f t="array" ref="BE64">_xlfn.IFS(AND($Q64&lt;&gt;"",X64&lt;&gt;""),ABS($Q64-X64),AND($Q64="",X64=""),"",OR($Q64&lt;&gt;"",X64&lt;&gt;""),"-")</f>
        <v>#N/A</v>
      </c>
      <c r="BF64" s="120" t="e" cm="1">
        <f t="array" ref="BF64">_xlfn.IFS(AND($Q64&lt;&gt;"",Y64&lt;&gt;""),ABS($Q64-Y64),AND($Q64="",Y64=""),"",OR($Q64&lt;&gt;"",Y64&lt;&gt;""),"-")</f>
        <v>#N/A</v>
      </c>
      <c r="BG64" s="120" t="e" cm="1">
        <f t="array" ref="BG64">_xlfn.IFS(AND($Q64&lt;&gt;"",Z64&lt;&gt;""),ABS($Q64-Z64),AND($Q64="",Z64=""),"",OR($Q64&lt;&gt;"",Z64&lt;&gt;""),"-")</f>
        <v>#N/A</v>
      </c>
      <c r="BH64" s="120" t="e" cm="1">
        <f t="array" ref="BH64">_xlfn.IFS(AND($Q64&lt;&gt;"",AA64&lt;&gt;""),ABS($Q64-AA64),AND($Q64="",AA64=""),"",OR($Q64&lt;&gt;"",AA64&lt;&gt;""),"-")</f>
        <v>#N/A</v>
      </c>
      <c r="BI64" s="121" t="e" cm="1">
        <f t="array" ref="BI64">_xlfn.IFS(AND($R64&lt;&gt;"",S64&lt;&gt;""),ABS($R64-S64),AND($R64="",S64=""),"",OR($R64&lt;&gt;"",S64&lt;&gt;""),"-")</f>
        <v>#N/A</v>
      </c>
      <c r="BJ64" s="120" t="e" cm="1">
        <f t="array" ref="BJ64">_xlfn.IFS(AND($R64&lt;&gt;"",T64&lt;&gt;""),ABS($R64-T64),AND($R64="",T64=""),"",OR($R64&lt;&gt;"",T64&lt;&gt;""),"-")</f>
        <v>#N/A</v>
      </c>
      <c r="BK64" s="334" t="e" cm="1">
        <f t="array" ref="BK64">_xlfn.IFS(AND($R64&lt;&gt;"",U64&lt;&gt;""),ABS($R64-U64),AND($R64="",U64=""),"",OR($R64&lt;&gt;"",U64&lt;&gt;""),"-")</f>
        <v>#N/A</v>
      </c>
      <c r="BL64" s="120" t="e" cm="1">
        <f t="array" ref="BL64">_xlfn.IFS(AND($R64&lt;&gt;"",V64&lt;&gt;""),ABS($R64-V64),AND($R64="",V64=""),"",OR($R64&lt;&gt;"",V64&lt;&gt;""),"-")</f>
        <v>#N/A</v>
      </c>
      <c r="BM64" s="120" t="e" cm="1">
        <f t="array" ref="BM64">_xlfn.IFS(AND($R64&lt;&gt;"",W64&lt;&gt;""),ABS($R64-W64),AND($R64="",W64=""),"",OR($R64&lt;&gt;"",W64&lt;&gt;""),"-")</f>
        <v>#N/A</v>
      </c>
      <c r="BN64" s="120" t="e" cm="1">
        <f t="array" ref="BN64">_xlfn.IFS(AND($R64&lt;&gt;"",X64&lt;&gt;""),ABS($R64-X64),AND($R64="",X64=""),"",OR($R64&lt;&gt;"",X64&lt;&gt;""),"-")</f>
        <v>#N/A</v>
      </c>
      <c r="BO64" s="120" t="e" cm="1">
        <f t="array" ref="BO64">_xlfn.IFS(AND($R64&lt;&gt;"",Y64&lt;&gt;""),ABS($R64-Y64),AND($R64="",Y64=""),"",OR($R64&lt;&gt;"",Y64&lt;&gt;""),"-")</f>
        <v>#N/A</v>
      </c>
      <c r="BP64" s="120" t="e" cm="1">
        <f t="array" ref="BP64">_xlfn.IFS(AND($R64&lt;&gt;"",Z64&lt;&gt;""),ABS($R64-Z64),AND($R64="",Z64=""),"",OR($R64&lt;&gt;"",Z64&lt;&gt;""),"-")</f>
        <v>#N/A</v>
      </c>
      <c r="BQ64" s="120" t="e" cm="1">
        <f t="array" ref="BQ64">_xlfn.IFS(AND($R64&lt;&gt;"",AA64&lt;&gt;""),ABS($R64-AA64),AND($R64="",AA64=""),"",OR($R64&lt;&gt;"",AA64&lt;&gt;""),"-")</f>
        <v>#N/A</v>
      </c>
      <c r="BR64" s="121" t="e" cm="1">
        <f t="array" ref="BR64">_xlfn.IFS(AND($S64&lt;&gt;"",T64&lt;&gt;""),ABS($S64-T64),AND($S64="",T64=""),"",OR($S64&lt;&gt;"",T64&lt;&gt;""),"-")</f>
        <v>#N/A</v>
      </c>
      <c r="BS64" s="334" t="e" cm="1">
        <f t="array" ref="BS64">_xlfn.IFS(AND($S64&lt;&gt;"",U64&lt;&gt;""),ABS($S64-U64),AND($S64="",U64=""),"",OR($S64&lt;&gt;"",U64&lt;&gt;""),"-")</f>
        <v>#N/A</v>
      </c>
      <c r="BT64" s="120" t="e" cm="1">
        <f t="array" ref="BT64">_xlfn.IFS(AND($S64&lt;&gt;"",V64&lt;&gt;""),ABS($S64-V64),AND($S64="",V64=""),"",OR($S64&lt;&gt;"",V64&lt;&gt;""),"-")</f>
        <v>#N/A</v>
      </c>
      <c r="BU64" s="120" t="e" cm="1">
        <f t="array" ref="BU64">_xlfn.IFS(AND($S64&lt;&gt;"",W64&lt;&gt;""),ABS($S64-W64),AND($S64="",W64=""),"",OR($S64&lt;&gt;"",W64&lt;&gt;""),"-")</f>
        <v>#N/A</v>
      </c>
      <c r="BV64" s="120" t="e" cm="1">
        <f t="array" ref="BV64">_xlfn.IFS(AND($S64&lt;&gt;"",X64&lt;&gt;""),ABS($S64-X64),AND($S64="",X64=""),"",OR($S64&lt;&gt;"",X64&lt;&gt;""),"-")</f>
        <v>#N/A</v>
      </c>
      <c r="BW64" s="120" t="e" cm="1">
        <f t="array" ref="BW64">_xlfn.IFS(AND($S64&lt;&gt;"",Y64&lt;&gt;""),ABS($S64-Y64),AND($S64="",Y64=""),"",OR($S64&lt;&gt;"",Y64&lt;&gt;""),"-")</f>
        <v>#N/A</v>
      </c>
      <c r="BX64" s="120" t="e" cm="1">
        <f t="array" ref="BX64">_xlfn.IFS(AND($S64&lt;&gt;"",Z64&lt;&gt;""),ABS($S64-Z64),AND($S64="",Z64=""),"",OR($S64&lt;&gt;"",Z64&lt;&gt;""),"-")</f>
        <v>#N/A</v>
      </c>
      <c r="BY64" s="120" t="e" cm="1">
        <f t="array" ref="BY64">_xlfn.IFS(AND($S64&lt;&gt;"",AA64&lt;&gt;""),ABS($S64-AA64),AND($S64="",AA64=""),"",OR($S64&lt;&gt;"",AA64&lt;&gt;""),"-")</f>
        <v>#N/A</v>
      </c>
      <c r="BZ64" s="121" t="e" cm="1">
        <f t="array" ref="BZ64">_xlfn.IFS(AND($T64&lt;&gt;"",U64&lt;&gt;""),ABS($T64-U64),AND($T64="",U64=""),"",OR($T64&lt;&gt;"",U64&lt;&gt;""),"-")</f>
        <v>#N/A</v>
      </c>
      <c r="CA64" s="120" t="e" cm="1">
        <f t="array" ref="CA64">_xlfn.IFS(AND($T64&lt;&gt;"",V64&lt;&gt;""),ABS($T64-V64),AND($T64="",V64=""),"",OR($T64&lt;&gt;"",V64&lt;&gt;""),"-")</f>
        <v>#N/A</v>
      </c>
      <c r="CB64" s="120" t="e" cm="1">
        <f t="array" ref="CB64">_xlfn.IFS(AND($T64&lt;&gt;"",W64&lt;&gt;""),ABS($T64-W64),AND($T64="",W64=""),"",OR($T64&lt;&gt;"",W64&lt;&gt;""),"-")</f>
        <v>#N/A</v>
      </c>
      <c r="CC64" s="120" t="e" cm="1">
        <f t="array" ref="CC64">_xlfn.IFS(AND($T64&lt;&gt;"",X64&lt;&gt;""),ABS($T64-X64),AND($T64="",X64=""),"",OR($T64&lt;&gt;"",X64&lt;&gt;""),"-")</f>
        <v>#N/A</v>
      </c>
      <c r="CD64" s="120" t="e" cm="1">
        <f t="array" ref="CD64">_xlfn.IFS(AND($T64&lt;&gt;"",Y64&lt;&gt;""),ABS($T64-Y64),AND($T64="",Y64=""),"",OR($T64&lt;&gt;"",Y64&lt;&gt;""),"-")</f>
        <v>#N/A</v>
      </c>
      <c r="CE64" s="120" t="e" cm="1">
        <f t="array" ref="CE64">_xlfn.IFS(AND($T64&lt;&gt;"",Z64&lt;&gt;""),ABS($T64-Z64),AND($T64="",Z64=""),"",OR($T64&lt;&gt;"",Z64&lt;&gt;""),"-")</f>
        <v>#N/A</v>
      </c>
      <c r="CF64" s="120" t="e" cm="1">
        <f t="array" ref="CF64">_xlfn.IFS(AND($T64&lt;&gt;"",AA64&lt;&gt;""),ABS($T64-AA64),AND($T64="",AA64=""),"",OR($T64&lt;&gt;"",AA64&lt;&gt;""),"-")</f>
        <v>#N/A</v>
      </c>
      <c r="CG64" s="121" t="e" cm="1">
        <f t="array" ref="CG64">_xlfn.IFS(AND($U64&lt;&gt;"",V64&lt;&gt;""),ABS($U64-V64),AND($U64="",V64=""),"",OR($U64&lt;&gt;"",V64&lt;&gt;""),"-")</f>
        <v>#N/A</v>
      </c>
      <c r="CH64" s="120" t="e" cm="1">
        <f t="array" ref="CH64">_xlfn.IFS(AND($U64&lt;&gt;"",W64&lt;&gt;""),ABS($U64-W64),AND($U64="",W64=""),"",OR($U64&lt;&gt;"",W64&lt;&gt;""),"-")</f>
        <v>#N/A</v>
      </c>
      <c r="CI64" s="120" t="e" cm="1">
        <f t="array" ref="CI64">_xlfn.IFS(AND($U64&lt;&gt;"",X64&lt;&gt;""),ABS($U64-X64),AND($U64="",X64=""),"",OR($U64&lt;&gt;"",X64&lt;&gt;""),"-")</f>
        <v>#N/A</v>
      </c>
      <c r="CJ64" s="120" t="e" cm="1">
        <f t="array" ref="CJ64">_xlfn.IFS(AND($U64&lt;&gt;"",Y64&lt;&gt;""),ABS($U64-Y64),AND($U64="",Y64=""),"",OR($U64&lt;&gt;"",Y64&lt;&gt;""),"-")</f>
        <v>#N/A</v>
      </c>
      <c r="CK64" s="120" t="e" cm="1">
        <f t="array" ref="CK64">_xlfn.IFS(AND($U64&lt;&gt;"",Z64&lt;&gt;""),ABS($U64-Z64),AND($U64="",Z64=""),"",OR($U64&lt;&gt;"",Z64&lt;&gt;""),"-")</f>
        <v>#N/A</v>
      </c>
      <c r="CL64" s="120" t="e" cm="1">
        <f t="array" ref="CL64">_xlfn.IFS(AND($U64&lt;&gt;"",AA64&lt;&gt;""),ABS($U64-AA64),AND($U64="",AA64=""),"",OR($U64&lt;&gt;"",AA64&lt;&gt;""),"-")</f>
        <v>#N/A</v>
      </c>
      <c r="CM64" s="121" t="e" cm="1">
        <f t="array" ref="CM64">_xlfn.IFS(AND($V64&lt;&gt;"",W64&lt;&gt;""),ABS($V64-W64),AND($V64="",W64=""),"",OR($V64&lt;&gt;"",W64&lt;&gt;""),"-")</f>
        <v>#N/A</v>
      </c>
      <c r="CN64" s="120" t="e" cm="1">
        <f t="array" ref="CN64">_xlfn.IFS(AND($V64&lt;&gt;"",X64&lt;&gt;""),ABS($V64-X64),AND($V64="",X64=""),"",OR($V64&lt;&gt;"",X64&lt;&gt;""),"-")</f>
        <v>#N/A</v>
      </c>
      <c r="CO64" s="120" t="e" cm="1">
        <f t="array" ref="CO64">_xlfn.IFS(AND($V64&lt;&gt;"",Y64&lt;&gt;""),ABS($V64-Y64),AND($V64="",Y64=""),"",OR($V64&lt;&gt;"",Y64&lt;&gt;""),"-")</f>
        <v>#N/A</v>
      </c>
      <c r="CP64" s="120" t="e" cm="1">
        <f t="array" ref="CP64">_xlfn.IFS(AND($V64&lt;&gt;"",Z64&lt;&gt;""),ABS($V64-Z64),AND($V64="",Z64=""),"",OR($V64&lt;&gt;"",Z64&lt;&gt;""),"-")</f>
        <v>#N/A</v>
      </c>
      <c r="CQ64" s="120" t="e" cm="1">
        <f t="array" ref="CQ64">_xlfn.IFS(AND($V64&lt;&gt;"",AA64&lt;&gt;""),ABS($V64-AA64),AND($V64="",AA64=""),"",OR($V64&lt;&gt;"",AA64&lt;&gt;""),"-")</f>
        <v>#N/A</v>
      </c>
      <c r="CR64" s="121" t="e" cm="1">
        <f t="array" ref="CR64">_xlfn.IFS(AND($W64&lt;&gt;"",X64&lt;&gt;""),ABS($W64-X64),AND($W64="",X64=""),"",OR($W64&lt;&gt;"",X64&lt;&gt;""),"-")</f>
        <v>#N/A</v>
      </c>
      <c r="CS64" s="120" t="e" cm="1">
        <f t="array" ref="CS64">_xlfn.IFS(AND($W64&lt;&gt;"",Y64&lt;&gt;""),ABS($W64-Y64),AND($W64="",Y64=""),"",OR($W64&lt;&gt;"",Y64&lt;&gt;""),"-")</f>
        <v>#N/A</v>
      </c>
      <c r="CT64" s="120" t="e" cm="1">
        <f t="array" ref="CT64">_xlfn.IFS(AND($W64&lt;&gt;"",Z64&lt;&gt;""),ABS($W64-Z64),AND($W64="",Z64=""),"",OR($W64&lt;&gt;"",Z64&lt;&gt;""),"-")</f>
        <v>#N/A</v>
      </c>
      <c r="CU64" s="120" t="e" cm="1">
        <f t="array" ref="CU64">_xlfn.IFS(AND($W64&lt;&gt;"",AA64&lt;&gt;""),ABS($W64-AA64),AND($W64="",AA64=""),"",OR($W64&lt;&gt;"",AA64&lt;&gt;""),"-")</f>
        <v>#N/A</v>
      </c>
      <c r="CV64" s="121" t="e" cm="1">
        <f t="array" ref="CV64">_xlfn.IFS(AND($X64&lt;&gt;"",Y64&lt;&gt;""),ABS($X64-Y64),AND($X64="",Y64=""),"",OR($X64&lt;&gt;"",Y64&lt;&gt;""),"-")</f>
        <v>#N/A</v>
      </c>
      <c r="CW64" s="120" t="e" cm="1">
        <f t="array" ref="CW64">_xlfn.IFS(AND($X64&lt;&gt;"",Z64&lt;&gt;""),ABS($X64-Z64),AND($X64="",Z64=""),"",OR($X64&lt;&gt;"",Z64&lt;&gt;""),"-")</f>
        <v>#N/A</v>
      </c>
      <c r="CX64" s="120" t="e" cm="1">
        <f t="array" ref="CX64">_xlfn.IFS(AND($X64&lt;&gt;"",AA64&lt;&gt;""),ABS($X64-AA64),AND($X64="",AA64=""),"",OR($X64&lt;&gt;"",AA64&lt;&gt;""),"-")</f>
        <v>#N/A</v>
      </c>
      <c r="CY64" s="121" t="e" cm="1">
        <f t="array" ref="CY64">_xlfn.IFS(AND($Y64&lt;&gt;"",Z64&lt;&gt;""),ABS($Y64-Z64),AND($Y64="",Z64=""),"",OR($Y64&lt;&gt;"",Z64&lt;&gt;""),"-")</f>
        <v>#N/A</v>
      </c>
      <c r="CZ64" s="120" t="e" cm="1">
        <f t="array" ref="CZ64">_xlfn.IFS(AND($Y64&lt;&gt;"",AA64&lt;&gt;""),ABS($Y64-AA64),AND($Y64="",AA64=""),"",OR($Y64&lt;&gt;"",AA64&lt;&gt;""),"-")</f>
        <v>#N/A</v>
      </c>
      <c r="DA64" s="121" t="e" cm="1">
        <f t="array" ref="DA64">_xlfn.IFS(AND($Z64&lt;&gt;"",AA64&lt;&gt;""),ABS($Z64-AA64),AND($Z64="",AA64=""),"",OR($Z64&lt;&gt;"",AA64&lt;&gt;""),"-")</f>
        <v>#N/A</v>
      </c>
    </row>
    <row r="65" spans="1:105" x14ac:dyDescent="0.2">
      <c r="A65" s="260" t="s">
        <v>80</v>
      </c>
      <c r="B65" s="259" t="e">
        <f>VLOOKUP($A65,Merged_couplings!$B:$BU,MATCH(B$1,Merged_couplings!$B$1:$BU$1,0),FALSE)</f>
        <v>#N/A</v>
      </c>
      <c r="C65" s="258" t="e">
        <f>VLOOKUP($A65,Merged_couplings!$B:$BU,MATCH(C$1,Merged_couplings!$B$1:$BU$1,0),FALSE)</f>
        <v>#N/A</v>
      </c>
      <c r="D65" s="258" t="e">
        <f>VLOOKUP($A65,Merged_couplings!$B:$BU,MATCH(D$1,Merged_couplings!$B$1:$BU$1,0),FALSE)</f>
        <v>#N/A</v>
      </c>
      <c r="E65" s="258" t="e">
        <f>VLOOKUP($A65,Merged_couplings!$B:$BU,MATCH(E$1,Merged_couplings!$B$1:$BU$1,0),FALSE)</f>
        <v>#N/A</v>
      </c>
      <c r="F65" s="258" t="e">
        <f>VLOOKUP($A65,Merged_couplings!$B:$BU,MATCH(F$1,Merged_couplings!$B$1:$BU$1,0),FALSE)</f>
        <v>#N/A</v>
      </c>
      <c r="G65" s="258" t="e">
        <f>VLOOKUP($A65,Merged_couplings!$B:$BU,MATCH(G$1,Merged_couplings!$B$1:$BU$1,0),FALSE)</f>
        <v>#N/A</v>
      </c>
      <c r="H65" s="258" t="e">
        <f>VLOOKUP($A65,Merged_couplings!$B:$BU,MATCH(H$1,Merged_couplings!$B$1:$BU$1,0),FALSE)</f>
        <v>#N/A</v>
      </c>
      <c r="I65" s="258" t="e">
        <f>VLOOKUP($A65,Merged_couplings!$B:$BU,MATCH(I$1,Merged_couplings!$B$1:$BU$1,0),FALSE)</f>
        <v>#N/A</v>
      </c>
      <c r="J65" s="258" t="e">
        <f>VLOOKUP($A65,Merged_couplings!$B:$BU,MATCH(J$1,Merged_couplings!$B$1:$BU$1,0),FALSE)</f>
        <v>#N/A</v>
      </c>
      <c r="K65" s="258" t="e">
        <f>VLOOKUP($A65,Merged_couplings!$B:$BU,MATCH(K$1,Merged_couplings!$B$1:$BU$1,0),FALSE)</f>
        <v>#N/A</v>
      </c>
      <c r="L65" s="258" t="e">
        <f>VLOOKUP($A65,Merged_couplings!$B:$BU,MATCH(L$1,Merged_couplings!$B$1:$BU$1,0),FALSE)</f>
        <v>#N/A</v>
      </c>
      <c r="M65" s="258" t="e">
        <f>VLOOKUP($A65,Merged_couplings!$B:$BU,MATCH(M$1,Merged_couplings!$B$1:$BU$1,0),FALSE)</f>
        <v>#N/A</v>
      </c>
      <c r="N65" s="258" t="e">
        <f>VLOOKUP($A65,Merged_couplings!$B:$BU,MATCH(N$1,Merged_couplings!$B$1:$BU$1,0),FALSE)</f>
        <v>#N/A</v>
      </c>
      <c r="O65" s="121" t="e">
        <f>IF(OR(B65="BIG",B65="BI-",B65="-IG"),VLOOKUP($A65,Merged_couplings!$B:$BU,MATCH(O$1,Merged_couplings!$B$1:$BU$1,0),FALSE),"")</f>
        <v>#N/A</v>
      </c>
      <c r="P65" s="120" t="e">
        <f>IF(OR(C65="BIG",C65="BI-",C65="-IG"),VLOOKUP($A65,Merged_couplings!$B:$BU,MATCH(P$1,Merged_couplings!$B$1:$BU$1,0),FALSE),"")</f>
        <v>#N/A</v>
      </c>
      <c r="Q65" s="120" t="e">
        <f>IF(OR(D65="BIG",D65="BI-",D65="-IG"),VLOOKUP($A65,Merged_couplings!$B:$BU,MATCH(Q$1,Merged_couplings!$B$1:$BU$1,0),FALSE),"")</f>
        <v>#N/A</v>
      </c>
      <c r="R65" s="120" t="e">
        <f t="shared" si="5"/>
        <v>#N/A</v>
      </c>
      <c r="S65" s="120" t="e">
        <f t="shared" si="5"/>
        <v>#N/A</v>
      </c>
      <c r="T65" s="120" t="e">
        <f t="shared" si="5"/>
        <v>#N/A</v>
      </c>
      <c r="U65" s="120" t="e">
        <f>IF(OR(H65="BIG",H65="BI-",H65="-IG"),VLOOKUP($A65,Merged_couplings!$B:$BU,MATCH(U$1,Merged_couplings!$B$1:$BU$1,0),FALSE),"")</f>
        <v>#N/A</v>
      </c>
      <c r="V65" s="120" t="e">
        <f>IF(OR(I65="BIG",I65="BI-",I65="-IG"),VLOOKUP($A65,Merged_couplings!$B:$BU,MATCH(V$1,Merged_couplings!$B$1:$BU$1,0),FALSE),"")</f>
        <v>#N/A</v>
      </c>
      <c r="W65" s="120" t="e">
        <f t="shared" si="3"/>
        <v>#N/A</v>
      </c>
      <c r="X65" s="120" t="e">
        <f>IF(OR(K65="BIG",K65="BI-",K65="-IG"),VLOOKUP($A65,Merged_couplings!$B:$BU,MATCH(X$1,Merged_couplings!$B$1:$BU$1,0),FALSE),"")</f>
        <v>#N/A</v>
      </c>
      <c r="Y65" s="120" t="e">
        <f>IF(OR(L65="BIG",L65="BI-",L65="-IG"),VLOOKUP($A65,Merged_couplings!$B:$BU,MATCH(Y$1,Merged_couplings!$B$1:$BU$1,0),FALSE),"")</f>
        <v>#N/A</v>
      </c>
      <c r="Z65" s="120" t="e">
        <f>IF(OR(M65="BIG",M65="BI-",M65="-IG"),VLOOKUP($A65,Merged_couplings!$B:$BU,MATCH(Z$1,Merged_couplings!$B$1:$BU$1,0),FALSE),"")</f>
        <v>#N/A</v>
      </c>
      <c r="AA65" s="120" t="e">
        <f>IF(OR(N65="BIG",N65="BI-",N65="-IG"),VLOOKUP($A65,Merged_couplings!$B:$BU,MATCH(AA$1,Merged_couplings!$B$1:$BU$1,0),FALSE),"")</f>
        <v>#N/A</v>
      </c>
      <c r="AB65" s="123" t="e" cm="1">
        <f t="array" ref="AB65">_xlfn.IFS(AND($O65&lt;&gt;"",P65&lt;&gt;""),ABS($O65-P65),AND($O65="",P65=""),"",OR($O65&lt;&gt;"",P65&lt;&gt;""),"-")</f>
        <v>#N/A</v>
      </c>
      <c r="AC65" s="122" t="e" cm="1">
        <f t="array" ref="AC65">_xlfn.IFS(AND($O65&lt;&gt;"",Q65&lt;&gt;""),ABS($O65-Q65),AND($O65="",Q65=""),"",OR($O65&lt;&gt;"",Q65&lt;&gt;""),"-")</f>
        <v>#N/A</v>
      </c>
      <c r="AD65" s="122" t="e" cm="1">
        <f t="array" ref="AD65">_xlfn.IFS(AND($O65&lt;&gt;"",R65&lt;&gt;""),ABS($O65-R65),AND($O65="",R65=""),"",OR($O65&lt;&gt;"",R65&lt;&gt;""),"-")</f>
        <v>#N/A</v>
      </c>
      <c r="AE65" s="122" t="e" cm="1">
        <f t="array" ref="AE65">_xlfn.IFS(AND($O65&lt;&gt;"",S65&lt;&gt;""),ABS($O65-S65),AND($O65="",S65=""),"",OR($O65&lt;&gt;"",S65&lt;&gt;""),"-")</f>
        <v>#N/A</v>
      </c>
      <c r="AF65" s="122" t="e" cm="1">
        <f t="array" ref="AF65">_xlfn.IFS(AND($O65&lt;&gt;"",T65&lt;&gt;""),ABS($O65-T65),AND($O65="",T65=""),"",OR($O65&lt;&gt;"",T65&lt;&gt;""),"-")</f>
        <v>#N/A</v>
      </c>
      <c r="AG65" s="122" t="e" cm="1">
        <f t="array" ref="AG65">_xlfn.IFS(AND($O65&lt;&gt;"",U65&lt;&gt;""),ABS($O65-U65),AND($O65="",U65=""),"",OR($O65&lt;&gt;"",U65&lt;&gt;""),"-")</f>
        <v>#N/A</v>
      </c>
      <c r="AH65" s="122" t="e" cm="1">
        <f t="array" ref="AH65">_xlfn.IFS(AND($O65&lt;&gt;"",V65&lt;&gt;""),ABS($O65-V65),AND($O65="",V65=""),"",OR($O65&lt;&gt;"",V65&lt;&gt;""),"-")</f>
        <v>#N/A</v>
      </c>
      <c r="AI65" s="122" t="e" cm="1">
        <f t="array" ref="AI65">_xlfn.IFS(AND($O65&lt;&gt;"",W65&lt;&gt;""),ABS($O65-W65),AND($O65="",W65=""),"",OR($O65&lt;&gt;"",W65&lt;&gt;""),"-")</f>
        <v>#N/A</v>
      </c>
      <c r="AJ65" s="122" t="e" cm="1">
        <f t="array" ref="AJ65">_xlfn.IFS(AND($O65&lt;&gt;"",X65&lt;&gt;""),ABS($O65-X65),AND($O65="",X65=""),"",OR($O65&lt;&gt;"",X65&lt;&gt;""),"-")</f>
        <v>#N/A</v>
      </c>
      <c r="AK65" s="122" t="e" cm="1">
        <f t="array" ref="AK65">_xlfn.IFS(AND($O65&lt;&gt;"",Y65&lt;&gt;""),ABS($O65-Y65),AND($O65="",Y65=""),"",OR($O65&lt;&gt;"",Y65&lt;&gt;""),"-")</f>
        <v>#N/A</v>
      </c>
      <c r="AL65" s="122" t="e" cm="1">
        <f t="array" ref="AL65">_xlfn.IFS(AND($O65&lt;&gt;"",Z65&lt;&gt;""),ABS($O65-Z65),AND($O65="",Z65=""),"",OR($O65&lt;&gt;"",Z65&lt;&gt;""),"-")</f>
        <v>#N/A</v>
      </c>
      <c r="AM65" s="122" t="e" cm="1">
        <f t="array" ref="AM65">_xlfn.IFS(AND($O65&lt;&gt;"",AA65&lt;&gt;""),ABS($O65-AA65),AND($O65="",AA65=""),"",OR($O65&lt;&gt;"",AA65&lt;&gt;""),"-")</f>
        <v>#N/A</v>
      </c>
      <c r="AN65" s="121" t="e" cm="1">
        <f t="array" ref="AN65">_xlfn.IFS(AND($P65&lt;&gt;"",Q65&lt;&gt;""),ABS($P65-Q65),AND($P65="",Q65=""),"",OR($P65&lt;&gt;"",Q65&lt;&gt;""),"-")</f>
        <v>#N/A</v>
      </c>
      <c r="AO65" s="120" t="e" cm="1">
        <f t="array" ref="AO65">_xlfn.IFS(AND($P65&lt;&gt;"",R65&lt;&gt;""),ABS($P65-R65),AND($P65="",R65=""),"",OR($P65&lt;&gt;"",R65&lt;&gt;""),"-")</f>
        <v>#N/A</v>
      </c>
      <c r="AP65" s="120" t="e" cm="1">
        <f t="array" ref="AP65">_xlfn.IFS(AND($P65&lt;&gt;"",S65&lt;&gt;""),ABS($P65-S65),AND($P65="",S65=""),"",OR($P65&lt;&gt;"",S65&lt;&gt;""),"-")</f>
        <v>#N/A</v>
      </c>
      <c r="AQ65" s="120" t="e" cm="1">
        <f t="array" ref="AQ65">_xlfn.IFS(AND($P65&lt;&gt;"",T65&lt;&gt;""),ABS($P65-T65),AND($P65="",T65=""),"",OR($P65&lt;&gt;"",T65&lt;&gt;""),"-")</f>
        <v>#N/A</v>
      </c>
      <c r="AR65" s="120" t="e" cm="1">
        <f t="array" ref="AR65">_xlfn.IFS(AND($P65&lt;&gt;"",U65&lt;&gt;""),ABS($P65-U65),AND($P65="",U65=""),"",OR($P65&lt;&gt;"",U65&lt;&gt;""),"-")</f>
        <v>#N/A</v>
      </c>
      <c r="AS65" s="120" t="e" cm="1">
        <f t="array" ref="AS65">_xlfn.IFS(AND($P65&lt;&gt;"",V65&lt;&gt;""),ABS($P65-V65),AND($P65="",V65=""),"",OR($P65&lt;&gt;"",V65&lt;&gt;""),"-")</f>
        <v>#N/A</v>
      </c>
      <c r="AT65" s="120" t="e" cm="1">
        <f t="array" ref="AT65">_xlfn.IFS(AND($P65&lt;&gt;"",W65&lt;&gt;""),ABS($P65-W65),AND($P65="",W65=""),"",OR($P65&lt;&gt;"",W65&lt;&gt;""),"-")</f>
        <v>#N/A</v>
      </c>
      <c r="AU65" s="120" t="e" cm="1">
        <f t="array" ref="AU65">_xlfn.IFS(AND($P65&lt;&gt;"",X65&lt;&gt;""),ABS($P65-X65),AND($P65="",X65=""),"",OR($P65&lt;&gt;"",X65&lt;&gt;""),"-")</f>
        <v>#N/A</v>
      </c>
      <c r="AV65" s="120" t="e" cm="1">
        <f t="array" ref="AV65">_xlfn.IFS(AND($P65&lt;&gt;"",Y65&lt;&gt;""),ABS($P65-Y65),AND($P65="",Y65=""),"",OR($P65&lt;&gt;"",Y65&lt;&gt;""),"-")</f>
        <v>#N/A</v>
      </c>
      <c r="AW65" s="120" t="e" cm="1">
        <f t="array" ref="AW65">_xlfn.IFS(AND($P65&lt;&gt;"",Z65&lt;&gt;""),ABS($P65-Z65),AND($P65="",Z65=""),"",OR($P65&lt;&gt;"",Z65&lt;&gt;""),"-")</f>
        <v>#N/A</v>
      </c>
      <c r="AX65" s="120" t="e" cm="1">
        <f t="array" ref="AX65">_xlfn.IFS(AND($P65&lt;&gt;"",AA65&lt;&gt;""),ABS($P65-AA65),AND($P65="",AA65=""),"",OR($P65&lt;&gt;"",AA65&lt;&gt;""),"-")</f>
        <v>#N/A</v>
      </c>
      <c r="AY65" s="121" t="e" cm="1">
        <f t="array" ref="AY65">_xlfn.IFS(AND($Q65&lt;&gt;"",R65&lt;&gt;""),ABS($Q65-R65),AND($Q65="",R65=""),"",OR($Q65&lt;&gt;"",R65&lt;&gt;""),"-")</f>
        <v>#N/A</v>
      </c>
      <c r="AZ65" s="334" t="e" cm="1">
        <f t="array" ref="AZ65">_xlfn.IFS(AND($Q65&lt;&gt;"",S65&lt;&gt;""),ABS($Q65-S65),AND($Q65="",S65=""),"",OR($Q65&lt;&gt;"",S65&lt;&gt;""),"-")</f>
        <v>#N/A</v>
      </c>
      <c r="BA65" s="334" t="e" cm="1">
        <f t="array" ref="BA65">_xlfn.IFS(AND($Q65&lt;&gt;"",T65&lt;&gt;""),ABS($Q65-T65),AND($Q65="",T65=""),"",OR($Q65&lt;&gt;"",T65&lt;&gt;""),"-")</f>
        <v>#N/A</v>
      </c>
      <c r="BB65" s="120" t="e" cm="1">
        <f t="array" ref="BB65">_xlfn.IFS(AND($Q65&lt;&gt;"",U65&lt;&gt;""),ABS($Q65-U65),AND($Q65="",U65=""),"",OR($Q65&lt;&gt;"",U65&lt;&gt;""),"-")</f>
        <v>#N/A</v>
      </c>
      <c r="BC65" s="120" t="e" cm="1">
        <f t="array" ref="BC65">_xlfn.IFS(AND($Q65&lt;&gt;"",V65&lt;&gt;""),ABS($Q65-V65),AND($Q65="",V65=""),"",OR($Q65&lt;&gt;"",V65&lt;&gt;""),"-")</f>
        <v>#N/A</v>
      </c>
      <c r="BD65" s="120" t="e" cm="1">
        <f t="array" ref="BD65">_xlfn.IFS(AND($Q65&lt;&gt;"",W65&lt;&gt;""),ABS($Q65-W65),AND($Q65="",W65=""),"",OR($Q65&lt;&gt;"",W65&lt;&gt;""),"-")</f>
        <v>#N/A</v>
      </c>
      <c r="BE65" s="120" t="e" cm="1">
        <f t="array" ref="BE65">_xlfn.IFS(AND($Q65&lt;&gt;"",X65&lt;&gt;""),ABS($Q65-X65),AND($Q65="",X65=""),"",OR($Q65&lt;&gt;"",X65&lt;&gt;""),"-")</f>
        <v>#N/A</v>
      </c>
      <c r="BF65" s="120" t="e" cm="1">
        <f t="array" ref="BF65">_xlfn.IFS(AND($Q65&lt;&gt;"",Y65&lt;&gt;""),ABS($Q65-Y65),AND($Q65="",Y65=""),"",OR($Q65&lt;&gt;"",Y65&lt;&gt;""),"-")</f>
        <v>#N/A</v>
      </c>
      <c r="BG65" s="120" t="e" cm="1">
        <f t="array" ref="BG65">_xlfn.IFS(AND($Q65&lt;&gt;"",Z65&lt;&gt;""),ABS($Q65-Z65),AND($Q65="",Z65=""),"",OR($Q65&lt;&gt;"",Z65&lt;&gt;""),"-")</f>
        <v>#N/A</v>
      </c>
      <c r="BH65" s="120" t="e" cm="1">
        <f t="array" ref="BH65">_xlfn.IFS(AND($Q65&lt;&gt;"",AA65&lt;&gt;""),ABS($Q65-AA65),AND($Q65="",AA65=""),"",OR($Q65&lt;&gt;"",AA65&lt;&gt;""),"-")</f>
        <v>#N/A</v>
      </c>
      <c r="BI65" s="121" t="e" cm="1">
        <f t="array" ref="BI65">_xlfn.IFS(AND($R65&lt;&gt;"",S65&lt;&gt;""),ABS($R65-S65),AND($R65="",S65=""),"",OR($R65&lt;&gt;"",S65&lt;&gt;""),"-")</f>
        <v>#N/A</v>
      </c>
      <c r="BJ65" s="120" t="e" cm="1">
        <f t="array" ref="BJ65">_xlfn.IFS(AND($R65&lt;&gt;"",T65&lt;&gt;""),ABS($R65-T65),AND($R65="",T65=""),"",OR($R65&lt;&gt;"",T65&lt;&gt;""),"-")</f>
        <v>#N/A</v>
      </c>
      <c r="BK65" s="334" t="e" cm="1">
        <f t="array" ref="BK65">_xlfn.IFS(AND($R65&lt;&gt;"",U65&lt;&gt;""),ABS($R65-U65),AND($R65="",U65=""),"",OR($R65&lt;&gt;"",U65&lt;&gt;""),"-")</f>
        <v>#N/A</v>
      </c>
      <c r="BL65" s="120" t="e" cm="1">
        <f t="array" ref="BL65">_xlfn.IFS(AND($R65&lt;&gt;"",V65&lt;&gt;""),ABS($R65-V65),AND($R65="",V65=""),"",OR($R65&lt;&gt;"",V65&lt;&gt;""),"-")</f>
        <v>#N/A</v>
      </c>
      <c r="BM65" s="120" t="e" cm="1">
        <f t="array" ref="BM65">_xlfn.IFS(AND($R65&lt;&gt;"",W65&lt;&gt;""),ABS($R65-W65),AND($R65="",W65=""),"",OR($R65&lt;&gt;"",W65&lt;&gt;""),"-")</f>
        <v>#N/A</v>
      </c>
      <c r="BN65" s="120" t="e" cm="1">
        <f t="array" ref="BN65">_xlfn.IFS(AND($R65&lt;&gt;"",X65&lt;&gt;""),ABS($R65-X65),AND($R65="",X65=""),"",OR($R65&lt;&gt;"",X65&lt;&gt;""),"-")</f>
        <v>#N/A</v>
      </c>
      <c r="BO65" s="120" t="e" cm="1">
        <f t="array" ref="BO65">_xlfn.IFS(AND($R65&lt;&gt;"",Y65&lt;&gt;""),ABS($R65-Y65),AND($R65="",Y65=""),"",OR($R65&lt;&gt;"",Y65&lt;&gt;""),"-")</f>
        <v>#N/A</v>
      </c>
      <c r="BP65" s="120" t="e" cm="1">
        <f t="array" ref="BP65">_xlfn.IFS(AND($R65&lt;&gt;"",Z65&lt;&gt;""),ABS($R65-Z65),AND($R65="",Z65=""),"",OR($R65&lt;&gt;"",Z65&lt;&gt;""),"-")</f>
        <v>#N/A</v>
      </c>
      <c r="BQ65" s="120" t="e" cm="1">
        <f t="array" ref="BQ65">_xlfn.IFS(AND($R65&lt;&gt;"",AA65&lt;&gt;""),ABS($R65-AA65),AND($R65="",AA65=""),"",OR($R65&lt;&gt;"",AA65&lt;&gt;""),"-")</f>
        <v>#N/A</v>
      </c>
      <c r="BR65" s="121" t="e" cm="1">
        <f t="array" ref="BR65">_xlfn.IFS(AND($S65&lt;&gt;"",T65&lt;&gt;""),ABS($S65-T65),AND($S65="",T65=""),"",OR($S65&lt;&gt;"",T65&lt;&gt;""),"-")</f>
        <v>#N/A</v>
      </c>
      <c r="BS65" s="334" t="e" cm="1">
        <f t="array" ref="BS65">_xlfn.IFS(AND($S65&lt;&gt;"",U65&lt;&gt;""),ABS($S65-U65),AND($S65="",U65=""),"",OR($S65&lt;&gt;"",U65&lt;&gt;""),"-")</f>
        <v>#N/A</v>
      </c>
      <c r="BT65" s="120" t="e" cm="1">
        <f t="array" ref="BT65">_xlfn.IFS(AND($S65&lt;&gt;"",V65&lt;&gt;""),ABS($S65-V65),AND($S65="",V65=""),"",OR($S65&lt;&gt;"",V65&lt;&gt;""),"-")</f>
        <v>#N/A</v>
      </c>
      <c r="BU65" s="120" t="e" cm="1">
        <f t="array" ref="BU65">_xlfn.IFS(AND($S65&lt;&gt;"",W65&lt;&gt;""),ABS($S65-W65),AND($S65="",W65=""),"",OR($S65&lt;&gt;"",W65&lt;&gt;""),"-")</f>
        <v>#N/A</v>
      </c>
      <c r="BV65" s="120" t="e" cm="1">
        <f t="array" ref="BV65">_xlfn.IFS(AND($S65&lt;&gt;"",X65&lt;&gt;""),ABS($S65-X65),AND($S65="",X65=""),"",OR($S65&lt;&gt;"",X65&lt;&gt;""),"-")</f>
        <v>#N/A</v>
      </c>
      <c r="BW65" s="120" t="e" cm="1">
        <f t="array" ref="BW65">_xlfn.IFS(AND($S65&lt;&gt;"",Y65&lt;&gt;""),ABS($S65-Y65),AND($S65="",Y65=""),"",OR($S65&lt;&gt;"",Y65&lt;&gt;""),"-")</f>
        <v>#N/A</v>
      </c>
      <c r="BX65" s="120" t="e" cm="1">
        <f t="array" ref="BX65">_xlfn.IFS(AND($S65&lt;&gt;"",Z65&lt;&gt;""),ABS($S65-Z65),AND($S65="",Z65=""),"",OR($S65&lt;&gt;"",Z65&lt;&gt;""),"-")</f>
        <v>#N/A</v>
      </c>
      <c r="BY65" s="120" t="e" cm="1">
        <f t="array" ref="BY65">_xlfn.IFS(AND($S65&lt;&gt;"",AA65&lt;&gt;""),ABS($S65-AA65),AND($S65="",AA65=""),"",OR($S65&lt;&gt;"",AA65&lt;&gt;""),"-")</f>
        <v>#N/A</v>
      </c>
      <c r="BZ65" s="121" t="e" cm="1">
        <f t="array" ref="BZ65">_xlfn.IFS(AND($T65&lt;&gt;"",U65&lt;&gt;""),ABS($T65-U65),AND($T65="",U65=""),"",OR($T65&lt;&gt;"",U65&lt;&gt;""),"-")</f>
        <v>#N/A</v>
      </c>
      <c r="CA65" s="120" t="e" cm="1">
        <f t="array" ref="CA65">_xlfn.IFS(AND($T65&lt;&gt;"",V65&lt;&gt;""),ABS($T65-V65),AND($T65="",V65=""),"",OR($T65&lt;&gt;"",V65&lt;&gt;""),"-")</f>
        <v>#N/A</v>
      </c>
      <c r="CB65" s="120" t="e" cm="1">
        <f t="array" ref="CB65">_xlfn.IFS(AND($T65&lt;&gt;"",W65&lt;&gt;""),ABS($T65-W65),AND($T65="",W65=""),"",OR($T65&lt;&gt;"",W65&lt;&gt;""),"-")</f>
        <v>#N/A</v>
      </c>
      <c r="CC65" s="120" t="e" cm="1">
        <f t="array" ref="CC65">_xlfn.IFS(AND($T65&lt;&gt;"",X65&lt;&gt;""),ABS($T65-X65),AND($T65="",X65=""),"",OR($T65&lt;&gt;"",X65&lt;&gt;""),"-")</f>
        <v>#N/A</v>
      </c>
      <c r="CD65" s="120" t="e" cm="1">
        <f t="array" ref="CD65">_xlfn.IFS(AND($T65&lt;&gt;"",Y65&lt;&gt;""),ABS($T65-Y65),AND($T65="",Y65=""),"",OR($T65&lt;&gt;"",Y65&lt;&gt;""),"-")</f>
        <v>#N/A</v>
      </c>
      <c r="CE65" s="120" t="e" cm="1">
        <f t="array" ref="CE65">_xlfn.IFS(AND($T65&lt;&gt;"",Z65&lt;&gt;""),ABS($T65-Z65),AND($T65="",Z65=""),"",OR($T65&lt;&gt;"",Z65&lt;&gt;""),"-")</f>
        <v>#N/A</v>
      </c>
      <c r="CF65" s="120" t="e" cm="1">
        <f t="array" ref="CF65">_xlfn.IFS(AND($T65&lt;&gt;"",AA65&lt;&gt;""),ABS($T65-AA65),AND($T65="",AA65=""),"",OR($T65&lt;&gt;"",AA65&lt;&gt;""),"-")</f>
        <v>#N/A</v>
      </c>
      <c r="CG65" s="121" t="e" cm="1">
        <f t="array" ref="CG65">_xlfn.IFS(AND($U65&lt;&gt;"",V65&lt;&gt;""),ABS($U65-V65),AND($U65="",V65=""),"",OR($U65&lt;&gt;"",V65&lt;&gt;""),"-")</f>
        <v>#N/A</v>
      </c>
      <c r="CH65" s="120" t="e" cm="1">
        <f t="array" ref="CH65">_xlfn.IFS(AND($U65&lt;&gt;"",W65&lt;&gt;""),ABS($U65-W65),AND($U65="",W65=""),"",OR($U65&lt;&gt;"",W65&lt;&gt;""),"-")</f>
        <v>#N/A</v>
      </c>
      <c r="CI65" s="120" t="e" cm="1">
        <f t="array" ref="CI65">_xlfn.IFS(AND($U65&lt;&gt;"",X65&lt;&gt;""),ABS($U65-X65),AND($U65="",X65=""),"",OR($U65&lt;&gt;"",X65&lt;&gt;""),"-")</f>
        <v>#N/A</v>
      </c>
      <c r="CJ65" s="120" t="e" cm="1">
        <f t="array" ref="CJ65">_xlfn.IFS(AND($U65&lt;&gt;"",Y65&lt;&gt;""),ABS($U65-Y65),AND($U65="",Y65=""),"",OR($U65&lt;&gt;"",Y65&lt;&gt;""),"-")</f>
        <v>#N/A</v>
      </c>
      <c r="CK65" s="120" t="e" cm="1">
        <f t="array" ref="CK65">_xlfn.IFS(AND($U65&lt;&gt;"",Z65&lt;&gt;""),ABS($U65-Z65),AND($U65="",Z65=""),"",OR($U65&lt;&gt;"",Z65&lt;&gt;""),"-")</f>
        <v>#N/A</v>
      </c>
      <c r="CL65" s="120" t="e" cm="1">
        <f t="array" ref="CL65">_xlfn.IFS(AND($U65&lt;&gt;"",AA65&lt;&gt;""),ABS($U65-AA65),AND($U65="",AA65=""),"",OR($U65&lt;&gt;"",AA65&lt;&gt;""),"-")</f>
        <v>#N/A</v>
      </c>
      <c r="CM65" s="121" t="e" cm="1">
        <f t="array" ref="CM65">_xlfn.IFS(AND($V65&lt;&gt;"",W65&lt;&gt;""),ABS($V65-W65),AND($V65="",W65=""),"",OR($V65&lt;&gt;"",W65&lt;&gt;""),"-")</f>
        <v>#N/A</v>
      </c>
      <c r="CN65" s="120" t="e" cm="1">
        <f t="array" ref="CN65">_xlfn.IFS(AND($V65&lt;&gt;"",X65&lt;&gt;""),ABS($V65-X65),AND($V65="",X65=""),"",OR($V65&lt;&gt;"",X65&lt;&gt;""),"-")</f>
        <v>#N/A</v>
      </c>
      <c r="CO65" s="120" t="e" cm="1">
        <f t="array" ref="CO65">_xlfn.IFS(AND($V65&lt;&gt;"",Y65&lt;&gt;""),ABS($V65-Y65),AND($V65="",Y65=""),"",OR($V65&lt;&gt;"",Y65&lt;&gt;""),"-")</f>
        <v>#N/A</v>
      </c>
      <c r="CP65" s="120" t="e" cm="1">
        <f t="array" ref="CP65">_xlfn.IFS(AND($V65&lt;&gt;"",Z65&lt;&gt;""),ABS($V65-Z65),AND($V65="",Z65=""),"",OR($V65&lt;&gt;"",Z65&lt;&gt;""),"-")</f>
        <v>#N/A</v>
      </c>
      <c r="CQ65" s="120" t="e" cm="1">
        <f t="array" ref="CQ65">_xlfn.IFS(AND($V65&lt;&gt;"",AA65&lt;&gt;""),ABS($V65-AA65),AND($V65="",AA65=""),"",OR($V65&lt;&gt;"",AA65&lt;&gt;""),"-")</f>
        <v>#N/A</v>
      </c>
      <c r="CR65" s="121" t="e" cm="1">
        <f t="array" ref="CR65">_xlfn.IFS(AND($W65&lt;&gt;"",X65&lt;&gt;""),ABS($W65-X65),AND($W65="",X65=""),"",OR($W65&lt;&gt;"",X65&lt;&gt;""),"-")</f>
        <v>#N/A</v>
      </c>
      <c r="CS65" s="120" t="e" cm="1">
        <f t="array" ref="CS65">_xlfn.IFS(AND($W65&lt;&gt;"",Y65&lt;&gt;""),ABS($W65-Y65),AND($W65="",Y65=""),"",OR($W65&lt;&gt;"",Y65&lt;&gt;""),"-")</f>
        <v>#N/A</v>
      </c>
      <c r="CT65" s="120" t="e" cm="1">
        <f t="array" ref="CT65">_xlfn.IFS(AND($W65&lt;&gt;"",Z65&lt;&gt;""),ABS($W65-Z65),AND($W65="",Z65=""),"",OR($W65&lt;&gt;"",Z65&lt;&gt;""),"-")</f>
        <v>#N/A</v>
      </c>
      <c r="CU65" s="120" t="e" cm="1">
        <f t="array" ref="CU65">_xlfn.IFS(AND($W65&lt;&gt;"",AA65&lt;&gt;""),ABS($W65-AA65),AND($W65="",AA65=""),"",OR($W65&lt;&gt;"",AA65&lt;&gt;""),"-")</f>
        <v>#N/A</v>
      </c>
      <c r="CV65" s="121" t="e" cm="1">
        <f t="array" ref="CV65">_xlfn.IFS(AND($X65&lt;&gt;"",Y65&lt;&gt;""),ABS($X65-Y65),AND($X65="",Y65=""),"",OR($X65&lt;&gt;"",Y65&lt;&gt;""),"-")</f>
        <v>#N/A</v>
      </c>
      <c r="CW65" s="120" t="e" cm="1">
        <f t="array" ref="CW65">_xlfn.IFS(AND($X65&lt;&gt;"",Z65&lt;&gt;""),ABS($X65-Z65),AND($X65="",Z65=""),"",OR($X65&lt;&gt;"",Z65&lt;&gt;""),"-")</f>
        <v>#N/A</v>
      </c>
      <c r="CX65" s="120" t="e" cm="1">
        <f t="array" ref="CX65">_xlfn.IFS(AND($X65&lt;&gt;"",AA65&lt;&gt;""),ABS($X65-AA65),AND($X65="",AA65=""),"",OR($X65&lt;&gt;"",AA65&lt;&gt;""),"-")</f>
        <v>#N/A</v>
      </c>
      <c r="CY65" s="121" t="e" cm="1">
        <f t="array" ref="CY65">_xlfn.IFS(AND($Y65&lt;&gt;"",Z65&lt;&gt;""),ABS($Y65-Z65),AND($Y65="",Z65=""),"",OR($Y65&lt;&gt;"",Z65&lt;&gt;""),"-")</f>
        <v>#N/A</v>
      </c>
      <c r="CZ65" s="120" t="e" cm="1">
        <f t="array" ref="CZ65">_xlfn.IFS(AND($Y65&lt;&gt;"",AA65&lt;&gt;""),ABS($Y65-AA65),AND($Y65="",AA65=""),"",OR($Y65&lt;&gt;"",AA65&lt;&gt;""),"-")</f>
        <v>#N/A</v>
      </c>
      <c r="DA65" s="121" t="e" cm="1">
        <f t="array" ref="DA65">_xlfn.IFS(AND($Z65&lt;&gt;"",AA65&lt;&gt;""),ABS($Z65-AA65),AND($Z65="",AA65=""),"",OR($Z65&lt;&gt;"",AA65&lt;&gt;""),"-")</f>
        <v>#N/A</v>
      </c>
    </row>
    <row r="66" spans="1:105" x14ac:dyDescent="0.2">
      <c r="A66" s="260" t="s">
        <v>23</v>
      </c>
      <c r="B66" s="259" t="e">
        <f>VLOOKUP($A66,Merged_couplings!$B:$BU,MATCH(B$1,Merged_couplings!$B$1:$BU$1,0),FALSE)</f>
        <v>#N/A</v>
      </c>
      <c r="C66" s="258" t="e">
        <f>VLOOKUP($A66,Merged_couplings!$B:$BU,MATCH(C$1,Merged_couplings!$B$1:$BU$1,0),FALSE)</f>
        <v>#N/A</v>
      </c>
      <c r="D66" s="258" t="e">
        <f>VLOOKUP($A66,Merged_couplings!$B:$BU,MATCH(D$1,Merged_couplings!$B$1:$BU$1,0),FALSE)</f>
        <v>#N/A</v>
      </c>
      <c r="E66" s="258" t="e">
        <f>VLOOKUP($A66,Merged_couplings!$B:$BU,MATCH(E$1,Merged_couplings!$B$1:$BU$1,0),FALSE)</f>
        <v>#N/A</v>
      </c>
      <c r="F66" s="258" t="e">
        <f>VLOOKUP($A66,Merged_couplings!$B:$BU,MATCH(F$1,Merged_couplings!$B$1:$BU$1,0),FALSE)</f>
        <v>#N/A</v>
      </c>
      <c r="G66" s="258" t="e">
        <f>VLOOKUP($A66,Merged_couplings!$B:$BU,MATCH(G$1,Merged_couplings!$B$1:$BU$1,0),FALSE)</f>
        <v>#N/A</v>
      </c>
      <c r="H66" s="258" t="e">
        <f>VLOOKUP($A66,Merged_couplings!$B:$BU,MATCH(H$1,Merged_couplings!$B$1:$BU$1,0),FALSE)</f>
        <v>#N/A</v>
      </c>
      <c r="I66" s="258" t="e">
        <f>VLOOKUP($A66,Merged_couplings!$B:$BU,MATCH(I$1,Merged_couplings!$B$1:$BU$1,0),FALSE)</f>
        <v>#N/A</v>
      </c>
      <c r="J66" s="258" t="e">
        <f>VLOOKUP($A66,Merged_couplings!$B:$BU,MATCH(J$1,Merged_couplings!$B$1:$BU$1,0),FALSE)</f>
        <v>#N/A</v>
      </c>
      <c r="K66" s="258" t="e">
        <f>VLOOKUP($A66,Merged_couplings!$B:$BU,MATCH(K$1,Merged_couplings!$B$1:$BU$1,0),FALSE)</f>
        <v>#N/A</v>
      </c>
      <c r="L66" s="258" t="e">
        <f>VLOOKUP($A66,Merged_couplings!$B:$BU,MATCH(L$1,Merged_couplings!$B$1:$BU$1,0),FALSE)</f>
        <v>#N/A</v>
      </c>
      <c r="M66" s="258" t="e">
        <f>VLOOKUP($A66,Merged_couplings!$B:$BU,MATCH(M$1,Merged_couplings!$B$1:$BU$1,0),FALSE)</f>
        <v>#N/A</v>
      </c>
      <c r="N66" s="258" t="e">
        <f>VLOOKUP($A66,Merged_couplings!$B:$BU,MATCH(N$1,Merged_couplings!$B$1:$BU$1,0),FALSE)</f>
        <v>#N/A</v>
      </c>
      <c r="O66" s="121" t="e">
        <f>IF(OR(B66="BIG",B66="BI-",B66="-IG"),VLOOKUP($A66,Merged_couplings!$B:$BU,MATCH(O$1,Merged_couplings!$B$1:$BU$1,0),FALSE),"")</f>
        <v>#N/A</v>
      </c>
      <c r="P66" s="120" t="e">
        <f>IF(OR(C66="BIG",C66="BI-",C66="-IG"),VLOOKUP($A66,Merged_couplings!$B:$BU,MATCH(P$1,Merged_couplings!$B$1:$BU$1,0),FALSE),"")</f>
        <v>#N/A</v>
      </c>
      <c r="Q66" s="120" t="e">
        <f>IF(OR(D66="BIG",D66="BI-",D66="-IG"),VLOOKUP($A66,Merged_couplings!$B:$BU,MATCH(Q$1,Merged_couplings!$B$1:$BU$1,0),FALSE),"")</f>
        <v>#N/A</v>
      </c>
      <c r="R66" s="120" t="e">
        <f t="shared" si="5"/>
        <v>#N/A</v>
      </c>
      <c r="S66" s="120" t="e">
        <f t="shared" si="5"/>
        <v>#N/A</v>
      </c>
      <c r="T66" s="120" t="e">
        <f t="shared" si="5"/>
        <v>#N/A</v>
      </c>
      <c r="U66" s="120" t="e">
        <f>IF(OR(H66="BIG",H66="BI-",H66="-IG"),VLOOKUP($A66,Merged_couplings!$B:$BU,MATCH(U$1,Merged_couplings!$B$1:$BU$1,0),FALSE),"")</f>
        <v>#N/A</v>
      </c>
      <c r="V66" s="120" t="e">
        <f>IF(OR(I66="BIG",I66="BI-",I66="-IG"),VLOOKUP($A66,Merged_couplings!$B:$BU,MATCH(V$1,Merged_couplings!$B$1:$BU$1,0),FALSE),"")</f>
        <v>#N/A</v>
      </c>
      <c r="W66" s="120" t="e">
        <f t="shared" ref="W66:W97" si="6">V66</f>
        <v>#N/A</v>
      </c>
      <c r="X66" s="120" t="e">
        <f>IF(OR(K66="BIG",K66="BI-",K66="-IG"),VLOOKUP($A66,Merged_couplings!$B:$BU,MATCH(X$1,Merged_couplings!$B$1:$BU$1,0),FALSE),"")</f>
        <v>#N/A</v>
      </c>
      <c r="Y66" s="120" t="e">
        <f>IF(OR(L66="BIG",L66="BI-",L66="-IG"),VLOOKUP($A66,Merged_couplings!$B:$BU,MATCH(Y$1,Merged_couplings!$B$1:$BU$1,0),FALSE),"")</f>
        <v>#N/A</v>
      </c>
      <c r="Z66" s="120" t="e">
        <f>IF(OR(M66="BIG",M66="BI-",M66="-IG"),VLOOKUP($A66,Merged_couplings!$B:$BU,MATCH(Z$1,Merged_couplings!$B$1:$BU$1,0),FALSE),"")</f>
        <v>#N/A</v>
      </c>
      <c r="AA66" s="120" t="e">
        <f>IF(OR(N66="BIG",N66="BI-",N66="-IG"),VLOOKUP($A66,Merged_couplings!$B:$BU,MATCH(AA$1,Merged_couplings!$B$1:$BU$1,0),FALSE),"")</f>
        <v>#N/A</v>
      </c>
      <c r="AB66" s="123" t="e" cm="1">
        <f t="array" ref="AB66">_xlfn.IFS(AND($O66&lt;&gt;"",P66&lt;&gt;""),ABS($O66-P66),AND($O66="",P66=""),"",OR($O66&lt;&gt;"",P66&lt;&gt;""),"-")</f>
        <v>#N/A</v>
      </c>
      <c r="AC66" s="122" t="e" cm="1">
        <f t="array" ref="AC66">_xlfn.IFS(AND($O66&lt;&gt;"",Q66&lt;&gt;""),ABS($O66-Q66),AND($O66="",Q66=""),"",OR($O66&lt;&gt;"",Q66&lt;&gt;""),"-")</f>
        <v>#N/A</v>
      </c>
      <c r="AD66" s="122" t="e" cm="1">
        <f t="array" ref="AD66">_xlfn.IFS(AND($O66&lt;&gt;"",R66&lt;&gt;""),ABS($O66-R66),AND($O66="",R66=""),"",OR($O66&lt;&gt;"",R66&lt;&gt;""),"-")</f>
        <v>#N/A</v>
      </c>
      <c r="AE66" s="122" t="e" cm="1">
        <f t="array" ref="AE66">_xlfn.IFS(AND($O66&lt;&gt;"",S66&lt;&gt;""),ABS($O66-S66),AND($O66="",S66=""),"",OR($O66&lt;&gt;"",S66&lt;&gt;""),"-")</f>
        <v>#N/A</v>
      </c>
      <c r="AF66" s="122" t="e" cm="1">
        <f t="array" ref="AF66">_xlfn.IFS(AND($O66&lt;&gt;"",T66&lt;&gt;""),ABS($O66-T66),AND($O66="",T66=""),"",OR($O66&lt;&gt;"",T66&lt;&gt;""),"-")</f>
        <v>#N/A</v>
      </c>
      <c r="AG66" s="122" t="e" cm="1">
        <f t="array" ref="AG66">_xlfn.IFS(AND($O66&lt;&gt;"",U66&lt;&gt;""),ABS($O66-U66),AND($O66="",U66=""),"",OR($O66&lt;&gt;"",U66&lt;&gt;""),"-")</f>
        <v>#N/A</v>
      </c>
      <c r="AH66" s="122" t="e" cm="1">
        <f t="array" ref="AH66">_xlfn.IFS(AND($O66&lt;&gt;"",V66&lt;&gt;""),ABS($O66-V66),AND($O66="",V66=""),"",OR($O66&lt;&gt;"",V66&lt;&gt;""),"-")</f>
        <v>#N/A</v>
      </c>
      <c r="AI66" s="122" t="e" cm="1">
        <f t="array" ref="AI66">_xlfn.IFS(AND($O66&lt;&gt;"",W66&lt;&gt;""),ABS($O66-W66),AND($O66="",W66=""),"",OR($O66&lt;&gt;"",W66&lt;&gt;""),"-")</f>
        <v>#N/A</v>
      </c>
      <c r="AJ66" s="122" t="e" cm="1">
        <f t="array" ref="AJ66">_xlfn.IFS(AND($O66&lt;&gt;"",X66&lt;&gt;""),ABS($O66-X66),AND($O66="",X66=""),"",OR($O66&lt;&gt;"",X66&lt;&gt;""),"-")</f>
        <v>#N/A</v>
      </c>
      <c r="AK66" s="122" t="e" cm="1">
        <f t="array" ref="AK66">_xlfn.IFS(AND($O66&lt;&gt;"",Y66&lt;&gt;""),ABS($O66-Y66),AND($O66="",Y66=""),"",OR($O66&lt;&gt;"",Y66&lt;&gt;""),"-")</f>
        <v>#N/A</v>
      </c>
      <c r="AL66" s="122" t="e" cm="1">
        <f t="array" ref="AL66">_xlfn.IFS(AND($O66&lt;&gt;"",Z66&lt;&gt;""),ABS($O66-Z66),AND($O66="",Z66=""),"",OR($O66&lt;&gt;"",Z66&lt;&gt;""),"-")</f>
        <v>#N/A</v>
      </c>
      <c r="AM66" s="122" t="e" cm="1">
        <f t="array" ref="AM66">_xlfn.IFS(AND($O66&lt;&gt;"",AA66&lt;&gt;""),ABS($O66-AA66),AND($O66="",AA66=""),"",OR($O66&lt;&gt;"",AA66&lt;&gt;""),"-")</f>
        <v>#N/A</v>
      </c>
      <c r="AN66" s="121" t="e" cm="1">
        <f t="array" ref="AN66">_xlfn.IFS(AND($P66&lt;&gt;"",Q66&lt;&gt;""),ABS($P66-Q66),AND($P66="",Q66=""),"",OR($P66&lt;&gt;"",Q66&lt;&gt;""),"-")</f>
        <v>#N/A</v>
      </c>
      <c r="AO66" s="120" t="e" cm="1">
        <f t="array" ref="AO66">_xlfn.IFS(AND($P66&lt;&gt;"",R66&lt;&gt;""),ABS($P66-R66),AND($P66="",R66=""),"",OR($P66&lt;&gt;"",R66&lt;&gt;""),"-")</f>
        <v>#N/A</v>
      </c>
      <c r="AP66" s="120" t="e" cm="1">
        <f t="array" ref="AP66">_xlfn.IFS(AND($P66&lt;&gt;"",S66&lt;&gt;""),ABS($P66-S66),AND($P66="",S66=""),"",OR($P66&lt;&gt;"",S66&lt;&gt;""),"-")</f>
        <v>#N/A</v>
      </c>
      <c r="AQ66" s="120" t="e" cm="1">
        <f t="array" ref="AQ66">_xlfn.IFS(AND($P66&lt;&gt;"",T66&lt;&gt;""),ABS($P66-T66),AND($P66="",T66=""),"",OR($P66&lt;&gt;"",T66&lt;&gt;""),"-")</f>
        <v>#N/A</v>
      </c>
      <c r="AR66" s="120" t="e" cm="1">
        <f t="array" ref="AR66">_xlfn.IFS(AND($P66&lt;&gt;"",U66&lt;&gt;""),ABS($P66-U66),AND($P66="",U66=""),"",OR($P66&lt;&gt;"",U66&lt;&gt;""),"-")</f>
        <v>#N/A</v>
      </c>
      <c r="AS66" s="120" t="e" cm="1">
        <f t="array" ref="AS66">_xlfn.IFS(AND($P66&lt;&gt;"",V66&lt;&gt;""),ABS($P66-V66),AND($P66="",V66=""),"",OR($P66&lt;&gt;"",V66&lt;&gt;""),"-")</f>
        <v>#N/A</v>
      </c>
      <c r="AT66" s="120" t="e" cm="1">
        <f t="array" ref="AT66">_xlfn.IFS(AND($P66&lt;&gt;"",W66&lt;&gt;""),ABS($P66-W66),AND($P66="",W66=""),"",OR($P66&lt;&gt;"",W66&lt;&gt;""),"-")</f>
        <v>#N/A</v>
      </c>
      <c r="AU66" s="120" t="e" cm="1">
        <f t="array" ref="AU66">_xlfn.IFS(AND($P66&lt;&gt;"",X66&lt;&gt;""),ABS($P66-X66),AND($P66="",X66=""),"",OR($P66&lt;&gt;"",X66&lt;&gt;""),"-")</f>
        <v>#N/A</v>
      </c>
      <c r="AV66" s="120" t="e" cm="1">
        <f t="array" ref="AV66">_xlfn.IFS(AND($P66&lt;&gt;"",Y66&lt;&gt;""),ABS($P66-Y66),AND($P66="",Y66=""),"",OR($P66&lt;&gt;"",Y66&lt;&gt;""),"-")</f>
        <v>#N/A</v>
      </c>
      <c r="AW66" s="120" t="e" cm="1">
        <f t="array" ref="AW66">_xlfn.IFS(AND($P66&lt;&gt;"",Z66&lt;&gt;""),ABS($P66-Z66),AND($P66="",Z66=""),"",OR($P66&lt;&gt;"",Z66&lt;&gt;""),"-")</f>
        <v>#N/A</v>
      </c>
      <c r="AX66" s="120" t="e" cm="1">
        <f t="array" ref="AX66">_xlfn.IFS(AND($P66&lt;&gt;"",AA66&lt;&gt;""),ABS($P66-AA66),AND($P66="",AA66=""),"",OR($P66&lt;&gt;"",AA66&lt;&gt;""),"-")</f>
        <v>#N/A</v>
      </c>
      <c r="AY66" s="121" t="e" cm="1">
        <f t="array" ref="AY66">_xlfn.IFS(AND($Q66&lt;&gt;"",R66&lt;&gt;""),ABS($Q66-R66),AND($Q66="",R66=""),"",OR($Q66&lt;&gt;"",R66&lt;&gt;""),"-")</f>
        <v>#N/A</v>
      </c>
      <c r="AZ66" s="334" t="e" cm="1">
        <f t="array" ref="AZ66">_xlfn.IFS(AND($Q66&lt;&gt;"",S66&lt;&gt;""),ABS($Q66-S66),AND($Q66="",S66=""),"",OR($Q66&lt;&gt;"",S66&lt;&gt;""),"-")</f>
        <v>#N/A</v>
      </c>
      <c r="BA66" s="334" t="e" cm="1">
        <f t="array" ref="BA66">_xlfn.IFS(AND($Q66&lt;&gt;"",T66&lt;&gt;""),ABS($Q66-T66),AND($Q66="",T66=""),"",OR($Q66&lt;&gt;"",T66&lt;&gt;""),"-")</f>
        <v>#N/A</v>
      </c>
      <c r="BB66" s="120" t="e" cm="1">
        <f t="array" ref="BB66">_xlfn.IFS(AND($Q66&lt;&gt;"",U66&lt;&gt;""),ABS($Q66-U66),AND($Q66="",U66=""),"",OR($Q66&lt;&gt;"",U66&lt;&gt;""),"-")</f>
        <v>#N/A</v>
      </c>
      <c r="BC66" s="120" t="e" cm="1">
        <f t="array" ref="BC66">_xlfn.IFS(AND($Q66&lt;&gt;"",V66&lt;&gt;""),ABS($Q66-V66),AND($Q66="",V66=""),"",OR($Q66&lt;&gt;"",V66&lt;&gt;""),"-")</f>
        <v>#N/A</v>
      </c>
      <c r="BD66" s="120" t="e" cm="1">
        <f t="array" ref="BD66">_xlfn.IFS(AND($Q66&lt;&gt;"",W66&lt;&gt;""),ABS($Q66-W66),AND($Q66="",W66=""),"",OR($Q66&lt;&gt;"",W66&lt;&gt;""),"-")</f>
        <v>#N/A</v>
      </c>
      <c r="BE66" s="120" t="e" cm="1">
        <f t="array" ref="BE66">_xlfn.IFS(AND($Q66&lt;&gt;"",X66&lt;&gt;""),ABS($Q66-X66),AND($Q66="",X66=""),"",OR($Q66&lt;&gt;"",X66&lt;&gt;""),"-")</f>
        <v>#N/A</v>
      </c>
      <c r="BF66" s="120" t="e" cm="1">
        <f t="array" ref="BF66">_xlfn.IFS(AND($Q66&lt;&gt;"",Y66&lt;&gt;""),ABS($Q66-Y66),AND($Q66="",Y66=""),"",OR($Q66&lt;&gt;"",Y66&lt;&gt;""),"-")</f>
        <v>#N/A</v>
      </c>
      <c r="BG66" s="120" t="e" cm="1">
        <f t="array" ref="BG66">_xlfn.IFS(AND($Q66&lt;&gt;"",Z66&lt;&gt;""),ABS($Q66-Z66),AND($Q66="",Z66=""),"",OR($Q66&lt;&gt;"",Z66&lt;&gt;""),"-")</f>
        <v>#N/A</v>
      </c>
      <c r="BH66" s="120" t="e" cm="1">
        <f t="array" ref="BH66">_xlfn.IFS(AND($Q66&lt;&gt;"",AA66&lt;&gt;""),ABS($Q66-AA66),AND($Q66="",AA66=""),"",OR($Q66&lt;&gt;"",AA66&lt;&gt;""),"-")</f>
        <v>#N/A</v>
      </c>
      <c r="BI66" s="121" t="e" cm="1">
        <f t="array" ref="BI66">_xlfn.IFS(AND($R66&lt;&gt;"",S66&lt;&gt;""),ABS($R66-S66),AND($R66="",S66=""),"",OR($R66&lt;&gt;"",S66&lt;&gt;""),"-")</f>
        <v>#N/A</v>
      </c>
      <c r="BJ66" s="120" t="e" cm="1">
        <f t="array" ref="BJ66">_xlfn.IFS(AND($R66&lt;&gt;"",T66&lt;&gt;""),ABS($R66-T66),AND($R66="",T66=""),"",OR($R66&lt;&gt;"",T66&lt;&gt;""),"-")</f>
        <v>#N/A</v>
      </c>
      <c r="BK66" s="334" t="e" cm="1">
        <f t="array" ref="BK66">_xlfn.IFS(AND($R66&lt;&gt;"",U66&lt;&gt;""),ABS($R66-U66),AND($R66="",U66=""),"",OR($R66&lt;&gt;"",U66&lt;&gt;""),"-")</f>
        <v>#N/A</v>
      </c>
      <c r="BL66" s="120" t="e" cm="1">
        <f t="array" ref="BL66">_xlfn.IFS(AND($R66&lt;&gt;"",V66&lt;&gt;""),ABS($R66-V66),AND($R66="",V66=""),"",OR($R66&lt;&gt;"",V66&lt;&gt;""),"-")</f>
        <v>#N/A</v>
      </c>
      <c r="BM66" s="120" t="e" cm="1">
        <f t="array" ref="BM66">_xlfn.IFS(AND($R66&lt;&gt;"",W66&lt;&gt;""),ABS($R66-W66),AND($R66="",W66=""),"",OR($R66&lt;&gt;"",W66&lt;&gt;""),"-")</f>
        <v>#N/A</v>
      </c>
      <c r="BN66" s="120" t="e" cm="1">
        <f t="array" ref="BN66">_xlfn.IFS(AND($R66&lt;&gt;"",X66&lt;&gt;""),ABS($R66-X66),AND($R66="",X66=""),"",OR($R66&lt;&gt;"",X66&lt;&gt;""),"-")</f>
        <v>#N/A</v>
      </c>
      <c r="BO66" s="120" t="e" cm="1">
        <f t="array" ref="BO66">_xlfn.IFS(AND($R66&lt;&gt;"",Y66&lt;&gt;""),ABS($R66-Y66),AND($R66="",Y66=""),"",OR($R66&lt;&gt;"",Y66&lt;&gt;""),"-")</f>
        <v>#N/A</v>
      </c>
      <c r="BP66" s="120" t="e" cm="1">
        <f t="array" ref="BP66">_xlfn.IFS(AND($R66&lt;&gt;"",Z66&lt;&gt;""),ABS($R66-Z66),AND($R66="",Z66=""),"",OR($R66&lt;&gt;"",Z66&lt;&gt;""),"-")</f>
        <v>#N/A</v>
      </c>
      <c r="BQ66" s="120" t="e" cm="1">
        <f t="array" ref="BQ66">_xlfn.IFS(AND($R66&lt;&gt;"",AA66&lt;&gt;""),ABS($R66-AA66),AND($R66="",AA66=""),"",OR($R66&lt;&gt;"",AA66&lt;&gt;""),"-")</f>
        <v>#N/A</v>
      </c>
      <c r="BR66" s="121" t="e" cm="1">
        <f t="array" ref="BR66">_xlfn.IFS(AND($S66&lt;&gt;"",T66&lt;&gt;""),ABS($S66-T66),AND($S66="",T66=""),"",OR($S66&lt;&gt;"",T66&lt;&gt;""),"-")</f>
        <v>#N/A</v>
      </c>
      <c r="BS66" s="334" t="e" cm="1">
        <f t="array" ref="BS66">_xlfn.IFS(AND($S66&lt;&gt;"",U66&lt;&gt;""),ABS($S66-U66),AND($S66="",U66=""),"",OR($S66&lt;&gt;"",U66&lt;&gt;""),"-")</f>
        <v>#N/A</v>
      </c>
      <c r="BT66" s="120" t="e" cm="1">
        <f t="array" ref="BT66">_xlfn.IFS(AND($S66&lt;&gt;"",V66&lt;&gt;""),ABS($S66-V66),AND($S66="",V66=""),"",OR($S66&lt;&gt;"",V66&lt;&gt;""),"-")</f>
        <v>#N/A</v>
      </c>
      <c r="BU66" s="120" t="e" cm="1">
        <f t="array" ref="BU66">_xlfn.IFS(AND($S66&lt;&gt;"",W66&lt;&gt;""),ABS($S66-W66),AND($S66="",W66=""),"",OR($S66&lt;&gt;"",W66&lt;&gt;""),"-")</f>
        <v>#N/A</v>
      </c>
      <c r="BV66" s="120" t="e" cm="1">
        <f t="array" ref="BV66">_xlfn.IFS(AND($S66&lt;&gt;"",X66&lt;&gt;""),ABS($S66-X66),AND($S66="",X66=""),"",OR($S66&lt;&gt;"",X66&lt;&gt;""),"-")</f>
        <v>#N/A</v>
      </c>
      <c r="BW66" s="120" t="e" cm="1">
        <f t="array" ref="BW66">_xlfn.IFS(AND($S66&lt;&gt;"",Y66&lt;&gt;""),ABS($S66-Y66),AND($S66="",Y66=""),"",OR($S66&lt;&gt;"",Y66&lt;&gt;""),"-")</f>
        <v>#N/A</v>
      </c>
      <c r="BX66" s="120" t="e" cm="1">
        <f t="array" ref="BX66">_xlfn.IFS(AND($S66&lt;&gt;"",Z66&lt;&gt;""),ABS($S66-Z66),AND($S66="",Z66=""),"",OR($S66&lt;&gt;"",Z66&lt;&gt;""),"-")</f>
        <v>#N/A</v>
      </c>
      <c r="BY66" s="120" t="e" cm="1">
        <f t="array" ref="BY66">_xlfn.IFS(AND($S66&lt;&gt;"",AA66&lt;&gt;""),ABS($S66-AA66),AND($S66="",AA66=""),"",OR($S66&lt;&gt;"",AA66&lt;&gt;""),"-")</f>
        <v>#N/A</v>
      </c>
      <c r="BZ66" s="121" t="e" cm="1">
        <f t="array" ref="BZ66">_xlfn.IFS(AND($T66&lt;&gt;"",U66&lt;&gt;""),ABS($T66-U66),AND($T66="",U66=""),"",OR($T66&lt;&gt;"",U66&lt;&gt;""),"-")</f>
        <v>#N/A</v>
      </c>
      <c r="CA66" s="120" t="e" cm="1">
        <f t="array" ref="CA66">_xlfn.IFS(AND($T66&lt;&gt;"",V66&lt;&gt;""),ABS($T66-V66),AND($T66="",V66=""),"",OR($T66&lt;&gt;"",V66&lt;&gt;""),"-")</f>
        <v>#N/A</v>
      </c>
      <c r="CB66" s="120" t="e" cm="1">
        <f t="array" ref="CB66">_xlfn.IFS(AND($T66&lt;&gt;"",W66&lt;&gt;""),ABS($T66-W66),AND($T66="",W66=""),"",OR($T66&lt;&gt;"",W66&lt;&gt;""),"-")</f>
        <v>#N/A</v>
      </c>
      <c r="CC66" s="120" t="e" cm="1">
        <f t="array" ref="CC66">_xlfn.IFS(AND($T66&lt;&gt;"",X66&lt;&gt;""),ABS($T66-X66),AND($T66="",X66=""),"",OR($T66&lt;&gt;"",X66&lt;&gt;""),"-")</f>
        <v>#N/A</v>
      </c>
      <c r="CD66" s="120" t="e" cm="1">
        <f t="array" ref="CD66">_xlfn.IFS(AND($T66&lt;&gt;"",Y66&lt;&gt;""),ABS($T66-Y66),AND($T66="",Y66=""),"",OR($T66&lt;&gt;"",Y66&lt;&gt;""),"-")</f>
        <v>#N/A</v>
      </c>
      <c r="CE66" s="120" t="e" cm="1">
        <f t="array" ref="CE66">_xlfn.IFS(AND($T66&lt;&gt;"",Z66&lt;&gt;""),ABS($T66-Z66),AND($T66="",Z66=""),"",OR($T66&lt;&gt;"",Z66&lt;&gt;""),"-")</f>
        <v>#N/A</v>
      </c>
      <c r="CF66" s="120" t="e" cm="1">
        <f t="array" ref="CF66">_xlfn.IFS(AND($T66&lt;&gt;"",AA66&lt;&gt;""),ABS($T66-AA66),AND($T66="",AA66=""),"",OR($T66&lt;&gt;"",AA66&lt;&gt;""),"-")</f>
        <v>#N/A</v>
      </c>
      <c r="CG66" s="121" t="e" cm="1">
        <f t="array" ref="CG66">_xlfn.IFS(AND($U66&lt;&gt;"",V66&lt;&gt;""),ABS($U66-V66),AND($U66="",V66=""),"",OR($U66&lt;&gt;"",V66&lt;&gt;""),"-")</f>
        <v>#N/A</v>
      </c>
      <c r="CH66" s="120" t="e" cm="1">
        <f t="array" ref="CH66">_xlfn.IFS(AND($U66&lt;&gt;"",W66&lt;&gt;""),ABS($U66-W66),AND($U66="",W66=""),"",OR($U66&lt;&gt;"",W66&lt;&gt;""),"-")</f>
        <v>#N/A</v>
      </c>
      <c r="CI66" s="120" t="e" cm="1">
        <f t="array" ref="CI66">_xlfn.IFS(AND($U66&lt;&gt;"",X66&lt;&gt;""),ABS($U66-X66),AND($U66="",X66=""),"",OR($U66&lt;&gt;"",X66&lt;&gt;""),"-")</f>
        <v>#N/A</v>
      </c>
      <c r="CJ66" s="120" t="e" cm="1">
        <f t="array" ref="CJ66">_xlfn.IFS(AND($U66&lt;&gt;"",Y66&lt;&gt;""),ABS($U66-Y66),AND($U66="",Y66=""),"",OR($U66&lt;&gt;"",Y66&lt;&gt;""),"-")</f>
        <v>#N/A</v>
      </c>
      <c r="CK66" s="120" t="e" cm="1">
        <f t="array" ref="CK66">_xlfn.IFS(AND($U66&lt;&gt;"",Z66&lt;&gt;""),ABS($U66-Z66),AND($U66="",Z66=""),"",OR($U66&lt;&gt;"",Z66&lt;&gt;""),"-")</f>
        <v>#N/A</v>
      </c>
      <c r="CL66" s="120" t="e" cm="1">
        <f t="array" ref="CL66">_xlfn.IFS(AND($U66&lt;&gt;"",AA66&lt;&gt;""),ABS($U66-AA66),AND($U66="",AA66=""),"",OR($U66&lt;&gt;"",AA66&lt;&gt;""),"-")</f>
        <v>#N/A</v>
      </c>
      <c r="CM66" s="121" t="e" cm="1">
        <f t="array" ref="CM66">_xlfn.IFS(AND($V66&lt;&gt;"",W66&lt;&gt;""),ABS($V66-W66),AND($V66="",W66=""),"",OR($V66&lt;&gt;"",W66&lt;&gt;""),"-")</f>
        <v>#N/A</v>
      </c>
      <c r="CN66" s="120" t="e" cm="1">
        <f t="array" ref="CN66">_xlfn.IFS(AND($V66&lt;&gt;"",X66&lt;&gt;""),ABS($V66-X66),AND($V66="",X66=""),"",OR($V66&lt;&gt;"",X66&lt;&gt;""),"-")</f>
        <v>#N/A</v>
      </c>
      <c r="CO66" s="120" t="e" cm="1">
        <f t="array" ref="CO66">_xlfn.IFS(AND($V66&lt;&gt;"",Y66&lt;&gt;""),ABS($V66-Y66),AND($V66="",Y66=""),"",OR($V66&lt;&gt;"",Y66&lt;&gt;""),"-")</f>
        <v>#N/A</v>
      </c>
      <c r="CP66" s="120" t="e" cm="1">
        <f t="array" ref="CP66">_xlfn.IFS(AND($V66&lt;&gt;"",Z66&lt;&gt;""),ABS($V66-Z66),AND($V66="",Z66=""),"",OR($V66&lt;&gt;"",Z66&lt;&gt;""),"-")</f>
        <v>#N/A</v>
      </c>
      <c r="CQ66" s="120" t="e" cm="1">
        <f t="array" ref="CQ66">_xlfn.IFS(AND($V66&lt;&gt;"",AA66&lt;&gt;""),ABS($V66-AA66),AND($V66="",AA66=""),"",OR($V66&lt;&gt;"",AA66&lt;&gt;""),"-")</f>
        <v>#N/A</v>
      </c>
      <c r="CR66" s="121" t="e" cm="1">
        <f t="array" ref="CR66">_xlfn.IFS(AND($W66&lt;&gt;"",X66&lt;&gt;""),ABS($W66-X66),AND($W66="",X66=""),"",OR($W66&lt;&gt;"",X66&lt;&gt;""),"-")</f>
        <v>#N/A</v>
      </c>
      <c r="CS66" s="120" t="e" cm="1">
        <f t="array" ref="CS66">_xlfn.IFS(AND($W66&lt;&gt;"",Y66&lt;&gt;""),ABS($W66-Y66),AND($W66="",Y66=""),"",OR($W66&lt;&gt;"",Y66&lt;&gt;""),"-")</f>
        <v>#N/A</v>
      </c>
      <c r="CT66" s="120" t="e" cm="1">
        <f t="array" ref="CT66">_xlfn.IFS(AND($W66&lt;&gt;"",Z66&lt;&gt;""),ABS($W66-Z66),AND($W66="",Z66=""),"",OR($W66&lt;&gt;"",Z66&lt;&gt;""),"-")</f>
        <v>#N/A</v>
      </c>
      <c r="CU66" s="120" t="e" cm="1">
        <f t="array" ref="CU66">_xlfn.IFS(AND($W66&lt;&gt;"",AA66&lt;&gt;""),ABS($W66-AA66),AND($W66="",AA66=""),"",OR($W66&lt;&gt;"",AA66&lt;&gt;""),"-")</f>
        <v>#N/A</v>
      </c>
      <c r="CV66" s="121" t="e" cm="1">
        <f t="array" ref="CV66">_xlfn.IFS(AND($X66&lt;&gt;"",Y66&lt;&gt;""),ABS($X66-Y66),AND($X66="",Y66=""),"",OR($X66&lt;&gt;"",Y66&lt;&gt;""),"-")</f>
        <v>#N/A</v>
      </c>
      <c r="CW66" s="120" t="e" cm="1">
        <f t="array" ref="CW66">_xlfn.IFS(AND($X66&lt;&gt;"",Z66&lt;&gt;""),ABS($X66-Z66),AND($X66="",Z66=""),"",OR($X66&lt;&gt;"",Z66&lt;&gt;""),"-")</f>
        <v>#N/A</v>
      </c>
      <c r="CX66" s="120" t="e" cm="1">
        <f t="array" ref="CX66">_xlfn.IFS(AND($X66&lt;&gt;"",AA66&lt;&gt;""),ABS($X66-AA66),AND($X66="",AA66=""),"",OR($X66&lt;&gt;"",AA66&lt;&gt;""),"-")</f>
        <v>#N/A</v>
      </c>
      <c r="CY66" s="121" t="e" cm="1">
        <f t="array" ref="CY66">_xlfn.IFS(AND($Y66&lt;&gt;"",Z66&lt;&gt;""),ABS($Y66-Z66),AND($Y66="",Z66=""),"",OR($Y66&lt;&gt;"",Z66&lt;&gt;""),"-")</f>
        <v>#N/A</v>
      </c>
      <c r="CZ66" s="120" t="e" cm="1">
        <f t="array" ref="CZ66">_xlfn.IFS(AND($Y66&lt;&gt;"",AA66&lt;&gt;""),ABS($Y66-AA66),AND($Y66="",AA66=""),"",OR($Y66&lt;&gt;"",AA66&lt;&gt;""),"-")</f>
        <v>#N/A</v>
      </c>
      <c r="DA66" s="121" t="e" cm="1">
        <f t="array" ref="DA66">_xlfn.IFS(AND($Z66&lt;&gt;"",AA66&lt;&gt;""),ABS($Z66-AA66),AND($Z66="",AA66=""),"",OR($Z66&lt;&gt;"",AA66&lt;&gt;""),"-")</f>
        <v>#N/A</v>
      </c>
    </row>
    <row r="67" spans="1:105" x14ac:dyDescent="0.2">
      <c r="A67" s="260" t="s">
        <v>8</v>
      </c>
      <c r="B67" s="259" t="e">
        <f>VLOOKUP($A67,Merged_couplings!$B:$BU,MATCH(B$1,Merged_couplings!$B$1:$BU$1,0),FALSE)</f>
        <v>#N/A</v>
      </c>
      <c r="C67" s="258" t="e">
        <f>VLOOKUP($A67,Merged_couplings!$B:$BU,MATCH(C$1,Merged_couplings!$B$1:$BU$1,0),FALSE)</f>
        <v>#N/A</v>
      </c>
      <c r="D67" s="258" t="e">
        <f>VLOOKUP($A67,Merged_couplings!$B:$BU,MATCH(D$1,Merged_couplings!$B$1:$BU$1,0),FALSE)</f>
        <v>#N/A</v>
      </c>
      <c r="E67" s="258" t="e">
        <f>VLOOKUP($A67,Merged_couplings!$B:$BU,MATCH(E$1,Merged_couplings!$B$1:$BU$1,0),FALSE)</f>
        <v>#N/A</v>
      </c>
      <c r="F67" s="258" t="e">
        <f>VLOOKUP($A67,Merged_couplings!$B:$BU,MATCH(F$1,Merged_couplings!$B$1:$BU$1,0),FALSE)</f>
        <v>#N/A</v>
      </c>
      <c r="G67" s="258" t="e">
        <f>VLOOKUP($A67,Merged_couplings!$B:$BU,MATCH(G$1,Merged_couplings!$B$1:$BU$1,0),FALSE)</f>
        <v>#N/A</v>
      </c>
      <c r="H67" s="258" t="e">
        <f>VLOOKUP($A67,Merged_couplings!$B:$BU,MATCH(H$1,Merged_couplings!$B$1:$BU$1,0),FALSE)</f>
        <v>#N/A</v>
      </c>
      <c r="I67" s="258" t="e">
        <f>VLOOKUP($A67,Merged_couplings!$B:$BU,MATCH(I$1,Merged_couplings!$B$1:$BU$1,0),FALSE)</f>
        <v>#N/A</v>
      </c>
      <c r="J67" s="258" t="e">
        <f>VLOOKUP($A67,Merged_couplings!$B:$BU,MATCH(J$1,Merged_couplings!$B$1:$BU$1,0),FALSE)</f>
        <v>#N/A</v>
      </c>
      <c r="K67" s="258" t="e">
        <f>VLOOKUP($A67,Merged_couplings!$B:$BU,MATCH(K$1,Merged_couplings!$B$1:$BU$1,0),FALSE)</f>
        <v>#N/A</v>
      </c>
      <c r="L67" s="258" t="e">
        <f>VLOOKUP($A67,Merged_couplings!$B:$BU,MATCH(L$1,Merged_couplings!$B$1:$BU$1,0),FALSE)</f>
        <v>#N/A</v>
      </c>
      <c r="M67" s="258" t="e">
        <f>VLOOKUP($A67,Merged_couplings!$B:$BU,MATCH(M$1,Merged_couplings!$B$1:$BU$1,0),FALSE)</f>
        <v>#N/A</v>
      </c>
      <c r="N67" s="258" t="e">
        <f>VLOOKUP($A67,Merged_couplings!$B:$BU,MATCH(N$1,Merged_couplings!$B$1:$BU$1,0),FALSE)</f>
        <v>#N/A</v>
      </c>
      <c r="O67" s="121" t="e">
        <f>IF(OR(B67="BIG",B67="BI-",B67="-IG"),VLOOKUP($A67,Merged_couplings!$B:$BU,MATCH(O$1,Merged_couplings!$B$1:$BU$1,0),FALSE),"")</f>
        <v>#N/A</v>
      </c>
      <c r="P67" s="120" t="e">
        <f>IF(OR(C67="BIG",C67="BI-",C67="-IG"),VLOOKUP($A67,Merged_couplings!$B:$BU,MATCH(P$1,Merged_couplings!$B$1:$BU$1,0),FALSE),"")</f>
        <v>#N/A</v>
      </c>
      <c r="Q67" s="120" t="e">
        <f>IF(OR(D67="BIG",D67="BI-",D67="-IG"),VLOOKUP($A67,Merged_couplings!$B:$BU,MATCH(Q$1,Merged_couplings!$B$1:$BU$1,0),FALSE),"")</f>
        <v>#N/A</v>
      </c>
      <c r="R67" s="120" t="e">
        <f t="shared" si="5"/>
        <v>#N/A</v>
      </c>
      <c r="S67" s="120" t="e">
        <f t="shared" si="5"/>
        <v>#N/A</v>
      </c>
      <c r="T67" s="120" t="e">
        <f t="shared" si="5"/>
        <v>#N/A</v>
      </c>
      <c r="U67" s="120" t="e">
        <f>IF(OR(H67="BIG",H67="BI-",H67="-IG"),VLOOKUP($A67,Merged_couplings!$B:$BU,MATCH(U$1,Merged_couplings!$B$1:$BU$1,0),FALSE),"")</f>
        <v>#N/A</v>
      </c>
      <c r="V67" s="120" t="e">
        <f>IF(OR(I67="BIG",I67="BI-",I67="-IG"),VLOOKUP($A67,Merged_couplings!$B:$BU,MATCH(V$1,Merged_couplings!$B$1:$BU$1,0),FALSE),"")</f>
        <v>#N/A</v>
      </c>
      <c r="W67" s="120" t="e">
        <f t="shared" si="6"/>
        <v>#N/A</v>
      </c>
      <c r="X67" s="120" t="e">
        <f>IF(OR(K67="BIG",K67="BI-",K67="-IG"),VLOOKUP($A67,Merged_couplings!$B:$BU,MATCH(X$1,Merged_couplings!$B$1:$BU$1,0),FALSE),"")</f>
        <v>#N/A</v>
      </c>
      <c r="Y67" s="120" t="e">
        <f>IF(OR(L67="BIG",L67="BI-",L67="-IG"),VLOOKUP($A67,Merged_couplings!$B:$BU,MATCH(Y$1,Merged_couplings!$B$1:$BU$1,0),FALSE),"")</f>
        <v>#N/A</v>
      </c>
      <c r="Z67" s="120" t="e">
        <f>IF(OR(M67="BIG",M67="BI-",M67="-IG"),VLOOKUP($A67,Merged_couplings!$B:$BU,MATCH(Z$1,Merged_couplings!$B$1:$BU$1,0),FALSE),"")</f>
        <v>#N/A</v>
      </c>
      <c r="AA67" s="120" t="e">
        <f>IF(OR(N67="BIG",N67="BI-",N67="-IG"),VLOOKUP($A67,Merged_couplings!$B:$BU,MATCH(AA$1,Merged_couplings!$B$1:$BU$1,0),FALSE),"")</f>
        <v>#N/A</v>
      </c>
      <c r="AB67" s="123" t="e" cm="1">
        <f t="array" ref="AB67">_xlfn.IFS(AND($O67&lt;&gt;"",P67&lt;&gt;""),ABS($O67-P67),AND($O67="",P67=""),"",OR($O67&lt;&gt;"",P67&lt;&gt;""),"-")</f>
        <v>#N/A</v>
      </c>
      <c r="AC67" s="122" t="e" cm="1">
        <f t="array" ref="AC67">_xlfn.IFS(AND($O67&lt;&gt;"",Q67&lt;&gt;""),ABS($O67-Q67),AND($O67="",Q67=""),"",OR($O67&lt;&gt;"",Q67&lt;&gt;""),"-")</f>
        <v>#N/A</v>
      </c>
      <c r="AD67" s="122" t="e" cm="1">
        <f t="array" ref="AD67">_xlfn.IFS(AND($O67&lt;&gt;"",R67&lt;&gt;""),ABS($O67-R67),AND($O67="",R67=""),"",OR($O67&lt;&gt;"",R67&lt;&gt;""),"-")</f>
        <v>#N/A</v>
      </c>
      <c r="AE67" s="122" t="e" cm="1">
        <f t="array" ref="AE67">_xlfn.IFS(AND($O67&lt;&gt;"",S67&lt;&gt;""),ABS($O67-S67),AND($O67="",S67=""),"",OR($O67&lt;&gt;"",S67&lt;&gt;""),"-")</f>
        <v>#N/A</v>
      </c>
      <c r="AF67" s="122" t="e" cm="1">
        <f t="array" ref="AF67">_xlfn.IFS(AND($O67&lt;&gt;"",T67&lt;&gt;""),ABS($O67-T67),AND($O67="",T67=""),"",OR($O67&lt;&gt;"",T67&lt;&gt;""),"-")</f>
        <v>#N/A</v>
      </c>
      <c r="AG67" s="122" t="e" cm="1">
        <f t="array" ref="AG67">_xlfn.IFS(AND($O67&lt;&gt;"",U67&lt;&gt;""),ABS($O67-U67),AND($O67="",U67=""),"",OR($O67&lt;&gt;"",U67&lt;&gt;""),"-")</f>
        <v>#N/A</v>
      </c>
      <c r="AH67" s="122" t="e" cm="1">
        <f t="array" ref="AH67">_xlfn.IFS(AND($O67&lt;&gt;"",V67&lt;&gt;""),ABS($O67-V67),AND($O67="",V67=""),"",OR($O67&lt;&gt;"",V67&lt;&gt;""),"-")</f>
        <v>#N/A</v>
      </c>
      <c r="AI67" s="122" t="e" cm="1">
        <f t="array" ref="AI67">_xlfn.IFS(AND($O67&lt;&gt;"",W67&lt;&gt;""),ABS($O67-W67),AND($O67="",W67=""),"",OR($O67&lt;&gt;"",W67&lt;&gt;""),"-")</f>
        <v>#N/A</v>
      </c>
      <c r="AJ67" s="122" t="e" cm="1">
        <f t="array" ref="AJ67">_xlfn.IFS(AND($O67&lt;&gt;"",X67&lt;&gt;""),ABS($O67-X67),AND($O67="",X67=""),"",OR($O67&lt;&gt;"",X67&lt;&gt;""),"-")</f>
        <v>#N/A</v>
      </c>
      <c r="AK67" s="122" t="e" cm="1">
        <f t="array" ref="AK67">_xlfn.IFS(AND($O67&lt;&gt;"",Y67&lt;&gt;""),ABS($O67-Y67),AND($O67="",Y67=""),"",OR($O67&lt;&gt;"",Y67&lt;&gt;""),"-")</f>
        <v>#N/A</v>
      </c>
      <c r="AL67" s="122" t="e" cm="1">
        <f t="array" ref="AL67">_xlfn.IFS(AND($O67&lt;&gt;"",Z67&lt;&gt;""),ABS($O67-Z67),AND($O67="",Z67=""),"",OR($O67&lt;&gt;"",Z67&lt;&gt;""),"-")</f>
        <v>#N/A</v>
      </c>
      <c r="AM67" s="122" t="e" cm="1">
        <f t="array" ref="AM67">_xlfn.IFS(AND($O67&lt;&gt;"",AA67&lt;&gt;""),ABS($O67-AA67),AND($O67="",AA67=""),"",OR($O67&lt;&gt;"",AA67&lt;&gt;""),"-")</f>
        <v>#N/A</v>
      </c>
      <c r="AN67" s="121" t="e" cm="1">
        <f t="array" ref="AN67">_xlfn.IFS(AND($P67&lt;&gt;"",Q67&lt;&gt;""),ABS($P67-Q67),AND($P67="",Q67=""),"",OR($P67&lt;&gt;"",Q67&lt;&gt;""),"-")</f>
        <v>#N/A</v>
      </c>
      <c r="AO67" s="120" t="e" cm="1">
        <f t="array" ref="AO67">_xlfn.IFS(AND($P67&lt;&gt;"",R67&lt;&gt;""),ABS($P67-R67),AND($P67="",R67=""),"",OR($P67&lt;&gt;"",R67&lt;&gt;""),"-")</f>
        <v>#N/A</v>
      </c>
      <c r="AP67" s="120" t="e" cm="1">
        <f t="array" ref="AP67">_xlfn.IFS(AND($P67&lt;&gt;"",S67&lt;&gt;""),ABS($P67-S67),AND($P67="",S67=""),"",OR($P67&lt;&gt;"",S67&lt;&gt;""),"-")</f>
        <v>#N/A</v>
      </c>
      <c r="AQ67" s="120" t="e" cm="1">
        <f t="array" ref="AQ67">_xlfn.IFS(AND($P67&lt;&gt;"",T67&lt;&gt;""),ABS($P67-T67),AND($P67="",T67=""),"",OR($P67&lt;&gt;"",T67&lt;&gt;""),"-")</f>
        <v>#N/A</v>
      </c>
      <c r="AR67" s="120" t="e" cm="1">
        <f t="array" ref="AR67">_xlfn.IFS(AND($P67&lt;&gt;"",U67&lt;&gt;""),ABS($P67-U67),AND($P67="",U67=""),"",OR($P67&lt;&gt;"",U67&lt;&gt;""),"-")</f>
        <v>#N/A</v>
      </c>
      <c r="AS67" s="120" t="e" cm="1">
        <f t="array" ref="AS67">_xlfn.IFS(AND($P67&lt;&gt;"",V67&lt;&gt;""),ABS($P67-V67),AND($P67="",V67=""),"",OR($P67&lt;&gt;"",V67&lt;&gt;""),"-")</f>
        <v>#N/A</v>
      </c>
      <c r="AT67" s="120" t="e" cm="1">
        <f t="array" ref="AT67">_xlfn.IFS(AND($P67&lt;&gt;"",W67&lt;&gt;""),ABS($P67-W67),AND($P67="",W67=""),"",OR($P67&lt;&gt;"",W67&lt;&gt;""),"-")</f>
        <v>#N/A</v>
      </c>
      <c r="AU67" s="120" t="e" cm="1">
        <f t="array" ref="AU67">_xlfn.IFS(AND($P67&lt;&gt;"",X67&lt;&gt;""),ABS($P67-X67),AND($P67="",X67=""),"",OR($P67&lt;&gt;"",X67&lt;&gt;""),"-")</f>
        <v>#N/A</v>
      </c>
      <c r="AV67" s="120" t="e" cm="1">
        <f t="array" ref="AV67">_xlfn.IFS(AND($P67&lt;&gt;"",Y67&lt;&gt;""),ABS($P67-Y67),AND($P67="",Y67=""),"",OR($P67&lt;&gt;"",Y67&lt;&gt;""),"-")</f>
        <v>#N/A</v>
      </c>
      <c r="AW67" s="120" t="e" cm="1">
        <f t="array" ref="AW67">_xlfn.IFS(AND($P67&lt;&gt;"",Z67&lt;&gt;""),ABS($P67-Z67),AND($P67="",Z67=""),"",OR($P67&lt;&gt;"",Z67&lt;&gt;""),"-")</f>
        <v>#N/A</v>
      </c>
      <c r="AX67" s="120" t="e" cm="1">
        <f t="array" ref="AX67">_xlfn.IFS(AND($P67&lt;&gt;"",AA67&lt;&gt;""),ABS($P67-AA67),AND($P67="",AA67=""),"",OR($P67&lt;&gt;"",AA67&lt;&gt;""),"-")</f>
        <v>#N/A</v>
      </c>
      <c r="AY67" s="121" t="e" cm="1">
        <f t="array" ref="AY67">_xlfn.IFS(AND($Q67&lt;&gt;"",R67&lt;&gt;""),ABS($Q67-R67),AND($Q67="",R67=""),"",OR($Q67&lt;&gt;"",R67&lt;&gt;""),"-")</f>
        <v>#N/A</v>
      </c>
      <c r="AZ67" s="334" t="e" cm="1">
        <f t="array" ref="AZ67">_xlfn.IFS(AND($Q67&lt;&gt;"",S67&lt;&gt;""),ABS($Q67-S67),AND($Q67="",S67=""),"",OR($Q67&lt;&gt;"",S67&lt;&gt;""),"-")</f>
        <v>#N/A</v>
      </c>
      <c r="BA67" s="334" t="e" cm="1">
        <f t="array" ref="BA67">_xlfn.IFS(AND($Q67&lt;&gt;"",T67&lt;&gt;""),ABS($Q67-T67),AND($Q67="",T67=""),"",OR($Q67&lt;&gt;"",T67&lt;&gt;""),"-")</f>
        <v>#N/A</v>
      </c>
      <c r="BB67" s="120" t="e" cm="1">
        <f t="array" ref="BB67">_xlfn.IFS(AND($Q67&lt;&gt;"",U67&lt;&gt;""),ABS($Q67-U67),AND($Q67="",U67=""),"",OR($Q67&lt;&gt;"",U67&lt;&gt;""),"-")</f>
        <v>#N/A</v>
      </c>
      <c r="BC67" s="120" t="e" cm="1">
        <f t="array" ref="BC67">_xlfn.IFS(AND($Q67&lt;&gt;"",V67&lt;&gt;""),ABS($Q67-V67),AND($Q67="",V67=""),"",OR($Q67&lt;&gt;"",V67&lt;&gt;""),"-")</f>
        <v>#N/A</v>
      </c>
      <c r="BD67" s="120" t="e" cm="1">
        <f t="array" ref="BD67">_xlfn.IFS(AND($Q67&lt;&gt;"",W67&lt;&gt;""),ABS($Q67-W67),AND($Q67="",W67=""),"",OR($Q67&lt;&gt;"",W67&lt;&gt;""),"-")</f>
        <v>#N/A</v>
      </c>
      <c r="BE67" s="120" t="e" cm="1">
        <f t="array" ref="BE67">_xlfn.IFS(AND($Q67&lt;&gt;"",X67&lt;&gt;""),ABS($Q67-X67),AND($Q67="",X67=""),"",OR($Q67&lt;&gt;"",X67&lt;&gt;""),"-")</f>
        <v>#N/A</v>
      </c>
      <c r="BF67" s="120" t="e" cm="1">
        <f t="array" ref="BF67">_xlfn.IFS(AND($Q67&lt;&gt;"",Y67&lt;&gt;""),ABS($Q67-Y67),AND($Q67="",Y67=""),"",OR($Q67&lt;&gt;"",Y67&lt;&gt;""),"-")</f>
        <v>#N/A</v>
      </c>
      <c r="BG67" s="120" t="e" cm="1">
        <f t="array" ref="BG67">_xlfn.IFS(AND($Q67&lt;&gt;"",Z67&lt;&gt;""),ABS($Q67-Z67),AND($Q67="",Z67=""),"",OR($Q67&lt;&gt;"",Z67&lt;&gt;""),"-")</f>
        <v>#N/A</v>
      </c>
      <c r="BH67" s="120" t="e" cm="1">
        <f t="array" ref="BH67">_xlfn.IFS(AND($Q67&lt;&gt;"",AA67&lt;&gt;""),ABS($Q67-AA67),AND($Q67="",AA67=""),"",OR($Q67&lt;&gt;"",AA67&lt;&gt;""),"-")</f>
        <v>#N/A</v>
      </c>
      <c r="BI67" s="121" t="e" cm="1">
        <f t="array" ref="BI67">_xlfn.IFS(AND($R67&lt;&gt;"",S67&lt;&gt;""),ABS($R67-S67),AND($R67="",S67=""),"",OR($R67&lt;&gt;"",S67&lt;&gt;""),"-")</f>
        <v>#N/A</v>
      </c>
      <c r="BJ67" s="120" t="e" cm="1">
        <f t="array" ref="BJ67">_xlfn.IFS(AND($R67&lt;&gt;"",T67&lt;&gt;""),ABS($R67-T67),AND($R67="",T67=""),"",OR($R67&lt;&gt;"",T67&lt;&gt;""),"-")</f>
        <v>#N/A</v>
      </c>
      <c r="BK67" s="334" t="e" cm="1">
        <f t="array" ref="BK67">_xlfn.IFS(AND($R67&lt;&gt;"",U67&lt;&gt;""),ABS($R67-U67),AND($R67="",U67=""),"",OR($R67&lt;&gt;"",U67&lt;&gt;""),"-")</f>
        <v>#N/A</v>
      </c>
      <c r="BL67" s="120" t="e" cm="1">
        <f t="array" ref="BL67">_xlfn.IFS(AND($R67&lt;&gt;"",V67&lt;&gt;""),ABS($R67-V67),AND($R67="",V67=""),"",OR($R67&lt;&gt;"",V67&lt;&gt;""),"-")</f>
        <v>#N/A</v>
      </c>
      <c r="BM67" s="120" t="e" cm="1">
        <f t="array" ref="BM67">_xlfn.IFS(AND($R67&lt;&gt;"",W67&lt;&gt;""),ABS($R67-W67),AND($R67="",W67=""),"",OR($R67&lt;&gt;"",W67&lt;&gt;""),"-")</f>
        <v>#N/A</v>
      </c>
      <c r="BN67" s="120" t="e" cm="1">
        <f t="array" ref="BN67">_xlfn.IFS(AND($R67&lt;&gt;"",X67&lt;&gt;""),ABS($R67-X67),AND($R67="",X67=""),"",OR($R67&lt;&gt;"",X67&lt;&gt;""),"-")</f>
        <v>#N/A</v>
      </c>
      <c r="BO67" s="120" t="e" cm="1">
        <f t="array" ref="BO67">_xlfn.IFS(AND($R67&lt;&gt;"",Y67&lt;&gt;""),ABS($R67-Y67),AND($R67="",Y67=""),"",OR($R67&lt;&gt;"",Y67&lt;&gt;""),"-")</f>
        <v>#N/A</v>
      </c>
      <c r="BP67" s="120" t="e" cm="1">
        <f t="array" ref="BP67">_xlfn.IFS(AND($R67&lt;&gt;"",Z67&lt;&gt;""),ABS($R67-Z67),AND($R67="",Z67=""),"",OR($R67&lt;&gt;"",Z67&lt;&gt;""),"-")</f>
        <v>#N/A</v>
      </c>
      <c r="BQ67" s="120" t="e" cm="1">
        <f t="array" ref="BQ67">_xlfn.IFS(AND($R67&lt;&gt;"",AA67&lt;&gt;""),ABS($R67-AA67),AND($R67="",AA67=""),"",OR($R67&lt;&gt;"",AA67&lt;&gt;""),"-")</f>
        <v>#N/A</v>
      </c>
      <c r="BR67" s="121" t="e" cm="1">
        <f t="array" ref="BR67">_xlfn.IFS(AND($S67&lt;&gt;"",T67&lt;&gt;""),ABS($S67-T67),AND($S67="",T67=""),"",OR($S67&lt;&gt;"",T67&lt;&gt;""),"-")</f>
        <v>#N/A</v>
      </c>
      <c r="BS67" s="334" t="e" cm="1">
        <f t="array" ref="BS67">_xlfn.IFS(AND($S67&lt;&gt;"",U67&lt;&gt;""),ABS($S67-U67),AND($S67="",U67=""),"",OR($S67&lt;&gt;"",U67&lt;&gt;""),"-")</f>
        <v>#N/A</v>
      </c>
      <c r="BT67" s="120" t="e" cm="1">
        <f t="array" ref="BT67">_xlfn.IFS(AND($S67&lt;&gt;"",V67&lt;&gt;""),ABS($S67-V67),AND($S67="",V67=""),"",OR($S67&lt;&gt;"",V67&lt;&gt;""),"-")</f>
        <v>#N/A</v>
      </c>
      <c r="BU67" s="120" t="e" cm="1">
        <f t="array" ref="BU67">_xlfn.IFS(AND($S67&lt;&gt;"",W67&lt;&gt;""),ABS($S67-W67),AND($S67="",W67=""),"",OR($S67&lt;&gt;"",W67&lt;&gt;""),"-")</f>
        <v>#N/A</v>
      </c>
      <c r="BV67" s="120" t="e" cm="1">
        <f t="array" ref="BV67">_xlfn.IFS(AND($S67&lt;&gt;"",X67&lt;&gt;""),ABS($S67-X67),AND($S67="",X67=""),"",OR($S67&lt;&gt;"",X67&lt;&gt;""),"-")</f>
        <v>#N/A</v>
      </c>
      <c r="BW67" s="120" t="e" cm="1">
        <f t="array" ref="BW67">_xlfn.IFS(AND($S67&lt;&gt;"",Y67&lt;&gt;""),ABS($S67-Y67),AND($S67="",Y67=""),"",OR($S67&lt;&gt;"",Y67&lt;&gt;""),"-")</f>
        <v>#N/A</v>
      </c>
      <c r="BX67" s="120" t="e" cm="1">
        <f t="array" ref="BX67">_xlfn.IFS(AND($S67&lt;&gt;"",Z67&lt;&gt;""),ABS($S67-Z67),AND($S67="",Z67=""),"",OR($S67&lt;&gt;"",Z67&lt;&gt;""),"-")</f>
        <v>#N/A</v>
      </c>
      <c r="BY67" s="120" t="e" cm="1">
        <f t="array" ref="BY67">_xlfn.IFS(AND($S67&lt;&gt;"",AA67&lt;&gt;""),ABS($S67-AA67),AND($S67="",AA67=""),"",OR($S67&lt;&gt;"",AA67&lt;&gt;""),"-")</f>
        <v>#N/A</v>
      </c>
      <c r="BZ67" s="121" t="e" cm="1">
        <f t="array" ref="BZ67">_xlfn.IFS(AND($T67&lt;&gt;"",U67&lt;&gt;""),ABS($T67-U67),AND($T67="",U67=""),"",OR($T67&lt;&gt;"",U67&lt;&gt;""),"-")</f>
        <v>#N/A</v>
      </c>
      <c r="CA67" s="120" t="e" cm="1">
        <f t="array" ref="CA67">_xlfn.IFS(AND($T67&lt;&gt;"",V67&lt;&gt;""),ABS($T67-V67),AND($T67="",V67=""),"",OR($T67&lt;&gt;"",V67&lt;&gt;""),"-")</f>
        <v>#N/A</v>
      </c>
      <c r="CB67" s="120" t="e" cm="1">
        <f t="array" ref="CB67">_xlfn.IFS(AND($T67&lt;&gt;"",W67&lt;&gt;""),ABS($T67-W67),AND($T67="",W67=""),"",OR($T67&lt;&gt;"",W67&lt;&gt;""),"-")</f>
        <v>#N/A</v>
      </c>
      <c r="CC67" s="120" t="e" cm="1">
        <f t="array" ref="CC67">_xlfn.IFS(AND($T67&lt;&gt;"",X67&lt;&gt;""),ABS($T67-X67),AND($T67="",X67=""),"",OR($T67&lt;&gt;"",X67&lt;&gt;""),"-")</f>
        <v>#N/A</v>
      </c>
      <c r="CD67" s="120" t="e" cm="1">
        <f t="array" ref="CD67">_xlfn.IFS(AND($T67&lt;&gt;"",Y67&lt;&gt;""),ABS($T67-Y67),AND($T67="",Y67=""),"",OR($T67&lt;&gt;"",Y67&lt;&gt;""),"-")</f>
        <v>#N/A</v>
      </c>
      <c r="CE67" s="120" t="e" cm="1">
        <f t="array" ref="CE67">_xlfn.IFS(AND($T67&lt;&gt;"",Z67&lt;&gt;""),ABS($T67-Z67),AND($T67="",Z67=""),"",OR($T67&lt;&gt;"",Z67&lt;&gt;""),"-")</f>
        <v>#N/A</v>
      </c>
      <c r="CF67" s="120" t="e" cm="1">
        <f t="array" ref="CF67">_xlfn.IFS(AND($T67&lt;&gt;"",AA67&lt;&gt;""),ABS($T67-AA67),AND($T67="",AA67=""),"",OR($T67&lt;&gt;"",AA67&lt;&gt;""),"-")</f>
        <v>#N/A</v>
      </c>
      <c r="CG67" s="121" t="e" cm="1">
        <f t="array" ref="CG67">_xlfn.IFS(AND($U67&lt;&gt;"",V67&lt;&gt;""),ABS($U67-V67),AND($U67="",V67=""),"",OR($U67&lt;&gt;"",V67&lt;&gt;""),"-")</f>
        <v>#N/A</v>
      </c>
      <c r="CH67" s="120" t="e" cm="1">
        <f t="array" ref="CH67">_xlfn.IFS(AND($U67&lt;&gt;"",W67&lt;&gt;""),ABS($U67-W67),AND($U67="",W67=""),"",OR($U67&lt;&gt;"",W67&lt;&gt;""),"-")</f>
        <v>#N/A</v>
      </c>
      <c r="CI67" s="120" t="e" cm="1">
        <f t="array" ref="CI67">_xlfn.IFS(AND($U67&lt;&gt;"",X67&lt;&gt;""),ABS($U67-X67),AND($U67="",X67=""),"",OR($U67&lt;&gt;"",X67&lt;&gt;""),"-")</f>
        <v>#N/A</v>
      </c>
      <c r="CJ67" s="120" t="e" cm="1">
        <f t="array" ref="CJ67">_xlfn.IFS(AND($U67&lt;&gt;"",Y67&lt;&gt;""),ABS($U67-Y67),AND($U67="",Y67=""),"",OR($U67&lt;&gt;"",Y67&lt;&gt;""),"-")</f>
        <v>#N/A</v>
      </c>
      <c r="CK67" s="120" t="e" cm="1">
        <f t="array" ref="CK67">_xlfn.IFS(AND($U67&lt;&gt;"",Z67&lt;&gt;""),ABS($U67-Z67),AND($U67="",Z67=""),"",OR($U67&lt;&gt;"",Z67&lt;&gt;""),"-")</f>
        <v>#N/A</v>
      </c>
      <c r="CL67" s="120" t="e" cm="1">
        <f t="array" ref="CL67">_xlfn.IFS(AND($U67&lt;&gt;"",AA67&lt;&gt;""),ABS($U67-AA67),AND($U67="",AA67=""),"",OR($U67&lt;&gt;"",AA67&lt;&gt;""),"-")</f>
        <v>#N/A</v>
      </c>
      <c r="CM67" s="121" t="e" cm="1">
        <f t="array" ref="CM67">_xlfn.IFS(AND($V67&lt;&gt;"",W67&lt;&gt;""),ABS($V67-W67),AND($V67="",W67=""),"",OR($V67&lt;&gt;"",W67&lt;&gt;""),"-")</f>
        <v>#N/A</v>
      </c>
      <c r="CN67" s="120" t="e" cm="1">
        <f t="array" ref="CN67">_xlfn.IFS(AND($V67&lt;&gt;"",X67&lt;&gt;""),ABS($V67-X67),AND($V67="",X67=""),"",OR($V67&lt;&gt;"",X67&lt;&gt;""),"-")</f>
        <v>#N/A</v>
      </c>
      <c r="CO67" s="120" t="e" cm="1">
        <f t="array" ref="CO67">_xlfn.IFS(AND($V67&lt;&gt;"",Y67&lt;&gt;""),ABS($V67-Y67),AND($V67="",Y67=""),"",OR($V67&lt;&gt;"",Y67&lt;&gt;""),"-")</f>
        <v>#N/A</v>
      </c>
      <c r="CP67" s="120" t="e" cm="1">
        <f t="array" ref="CP67">_xlfn.IFS(AND($V67&lt;&gt;"",Z67&lt;&gt;""),ABS($V67-Z67),AND($V67="",Z67=""),"",OR($V67&lt;&gt;"",Z67&lt;&gt;""),"-")</f>
        <v>#N/A</v>
      </c>
      <c r="CQ67" s="120" t="e" cm="1">
        <f t="array" ref="CQ67">_xlfn.IFS(AND($V67&lt;&gt;"",AA67&lt;&gt;""),ABS($V67-AA67),AND($V67="",AA67=""),"",OR($V67&lt;&gt;"",AA67&lt;&gt;""),"-")</f>
        <v>#N/A</v>
      </c>
      <c r="CR67" s="121" t="e" cm="1">
        <f t="array" ref="CR67">_xlfn.IFS(AND($W67&lt;&gt;"",X67&lt;&gt;""),ABS($W67-X67),AND($W67="",X67=""),"",OR($W67&lt;&gt;"",X67&lt;&gt;""),"-")</f>
        <v>#N/A</v>
      </c>
      <c r="CS67" s="120" t="e" cm="1">
        <f t="array" ref="CS67">_xlfn.IFS(AND($W67&lt;&gt;"",Y67&lt;&gt;""),ABS($W67-Y67),AND($W67="",Y67=""),"",OR($W67&lt;&gt;"",Y67&lt;&gt;""),"-")</f>
        <v>#N/A</v>
      </c>
      <c r="CT67" s="120" t="e" cm="1">
        <f t="array" ref="CT67">_xlfn.IFS(AND($W67&lt;&gt;"",Z67&lt;&gt;""),ABS($W67-Z67),AND($W67="",Z67=""),"",OR($W67&lt;&gt;"",Z67&lt;&gt;""),"-")</f>
        <v>#N/A</v>
      </c>
      <c r="CU67" s="120" t="e" cm="1">
        <f t="array" ref="CU67">_xlfn.IFS(AND($W67&lt;&gt;"",AA67&lt;&gt;""),ABS($W67-AA67),AND($W67="",AA67=""),"",OR($W67&lt;&gt;"",AA67&lt;&gt;""),"-")</f>
        <v>#N/A</v>
      </c>
      <c r="CV67" s="121" t="e" cm="1">
        <f t="array" ref="CV67">_xlfn.IFS(AND($X67&lt;&gt;"",Y67&lt;&gt;""),ABS($X67-Y67),AND($X67="",Y67=""),"",OR($X67&lt;&gt;"",Y67&lt;&gt;""),"-")</f>
        <v>#N/A</v>
      </c>
      <c r="CW67" s="120" t="e" cm="1">
        <f t="array" ref="CW67">_xlfn.IFS(AND($X67&lt;&gt;"",Z67&lt;&gt;""),ABS($X67-Z67),AND($X67="",Z67=""),"",OR($X67&lt;&gt;"",Z67&lt;&gt;""),"-")</f>
        <v>#N/A</v>
      </c>
      <c r="CX67" s="120" t="e" cm="1">
        <f t="array" ref="CX67">_xlfn.IFS(AND($X67&lt;&gt;"",AA67&lt;&gt;""),ABS($X67-AA67),AND($X67="",AA67=""),"",OR($X67&lt;&gt;"",AA67&lt;&gt;""),"-")</f>
        <v>#N/A</v>
      </c>
      <c r="CY67" s="121" t="e" cm="1">
        <f t="array" ref="CY67">_xlfn.IFS(AND($Y67&lt;&gt;"",Z67&lt;&gt;""),ABS($Y67-Z67),AND($Y67="",Z67=""),"",OR($Y67&lt;&gt;"",Z67&lt;&gt;""),"-")</f>
        <v>#N/A</v>
      </c>
      <c r="CZ67" s="120" t="e" cm="1">
        <f t="array" ref="CZ67">_xlfn.IFS(AND($Y67&lt;&gt;"",AA67&lt;&gt;""),ABS($Y67-AA67),AND($Y67="",AA67=""),"",OR($Y67&lt;&gt;"",AA67&lt;&gt;""),"-")</f>
        <v>#N/A</v>
      </c>
      <c r="DA67" s="121" t="e" cm="1">
        <f t="array" ref="DA67">_xlfn.IFS(AND($Z67&lt;&gt;"",AA67&lt;&gt;""),ABS($Z67-AA67),AND($Z67="",AA67=""),"",OR($Z67&lt;&gt;"",AA67&lt;&gt;""),"-")</f>
        <v>#N/A</v>
      </c>
    </row>
    <row r="68" spans="1:105" x14ac:dyDescent="0.2">
      <c r="A68" s="260" t="s">
        <v>113</v>
      </c>
      <c r="B68" s="259" t="e">
        <f>VLOOKUP($A68,Merged_couplings!$B:$BU,MATCH(B$1,Merged_couplings!$B$1:$BU$1,0),FALSE)</f>
        <v>#N/A</v>
      </c>
      <c r="C68" s="258" t="e">
        <f>VLOOKUP($A68,Merged_couplings!$B:$BU,MATCH(C$1,Merged_couplings!$B$1:$BU$1,0),FALSE)</f>
        <v>#N/A</v>
      </c>
      <c r="D68" s="258" t="e">
        <f>VLOOKUP($A68,Merged_couplings!$B:$BU,MATCH(D$1,Merged_couplings!$B$1:$BU$1,0),FALSE)</f>
        <v>#N/A</v>
      </c>
      <c r="E68" s="258" t="e">
        <f>VLOOKUP($A68,Merged_couplings!$B:$BU,MATCH(E$1,Merged_couplings!$B$1:$BU$1,0),FALSE)</f>
        <v>#N/A</v>
      </c>
      <c r="F68" s="258" t="e">
        <f>VLOOKUP($A68,Merged_couplings!$B:$BU,MATCH(F$1,Merged_couplings!$B$1:$BU$1,0),FALSE)</f>
        <v>#N/A</v>
      </c>
      <c r="G68" s="258" t="e">
        <f>VLOOKUP($A68,Merged_couplings!$B:$BU,MATCH(G$1,Merged_couplings!$B$1:$BU$1,0),FALSE)</f>
        <v>#N/A</v>
      </c>
      <c r="H68" s="258" t="e">
        <f>VLOOKUP($A68,Merged_couplings!$B:$BU,MATCH(H$1,Merged_couplings!$B$1:$BU$1,0),FALSE)</f>
        <v>#N/A</v>
      </c>
      <c r="I68" s="258" t="e">
        <f>VLOOKUP($A68,Merged_couplings!$B:$BU,MATCH(I$1,Merged_couplings!$B$1:$BU$1,0),FALSE)</f>
        <v>#N/A</v>
      </c>
      <c r="J68" s="258" t="e">
        <f>VLOOKUP($A68,Merged_couplings!$B:$BU,MATCH(J$1,Merged_couplings!$B$1:$BU$1,0),FALSE)</f>
        <v>#N/A</v>
      </c>
      <c r="K68" s="258" t="e">
        <f>VLOOKUP($A68,Merged_couplings!$B:$BU,MATCH(K$1,Merged_couplings!$B$1:$BU$1,0),FALSE)</f>
        <v>#N/A</v>
      </c>
      <c r="L68" s="258" t="e">
        <f>VLOOKUP($A68,Merged_couplings!$B:$BU,MATCH(L$1,Merged_couplings!$B$1:$BU$1,0),FALSE)</f>
        <v>#N/A</v>
      </c>
      <c r="M68" s="258" t="e">
        <f>VLOOKUP($A68,Merged_couplings!$B:$BU,MATCH(M$1,Merged_couplings!$B$1:$BU$1,0),FALSE)</f>
        <v>#N/A</v>
      </c>
      <c r="N68" s="258" t="e">
        <f>VLOOKUP($A68,Merged_couplings!$B:$BU,MATCH(N$1,Merged_couplings!$B$1:$BU$1,0),FALSE)</f>
        <v>#N/A</v>
      </c>
      <c r="O68" s="121" t="e">
        <f>IF(OR(B68="BIG",B68="BI-",B68="-IG"),VLOOKUP($A68,Merged_couplings!$B:$BU,MATCH(O$1,Merged_couplings!$B$1:$BU$1,0),FALSE),"")</f>
        <v>#N/A</v>
      </c>
      <c r="P68" s="120" t="e">
        <f>IF(OR(C68="BIG",C68="BI-",C68="-IG"),VLOOKUP($A68,Merged_couplings!$B:$BU,MATCH(P$1,Merged_couplings!$B$1:$BU$1,0),FALSE),"")</f>
        <v>#N/A</v>
      </c>
      <c r="Q68" s="120" t="e">
        <f>IF(OR(D68="BIG",D68="BI-",D68="-IG"),VLOOKUP($A68,Merged_couplings!$B:$BU,MATCH(Q$1,Merged_couplings!$B$1:$BU$1,0),FALSE),"")</f>
        <v>#N/A</v>
      </c>
      <c r="R68" s="120" t="e">
        <f t="shared" si="5"/>
        <v>#N/A</v>
      </c>
      <c r="S68" s="120" t="e">
        <f t="shared" si="5"/>
        <v>#N/A</v>
      </c>
      <c r="T68" s="120" t="e">
        <f t="shared" si="5"/>
        <v>#N/A</v>
      </c>
      <c r="U68" s="120" t="e">
        <f>IF(OR(H68="BIG",H68="BI-",H68="-IG"),VLOOKUP($A68,Merged_couplings!$B:$BU,MATCH(U$1,Merged_couplings!$B$1:$BU$1,0),FALSE),"")</f>
        <v>#N/A</v>
      </c>
      <c r="V68" s="120" t="e">
        <f>IF(OR(I68="BIG",I68="BI-",I68="-IG"),VLOOKUP($A68,Merged_couplings!$B:$BU,MATCH(V$1,Merged_couplings!$B$1:$BU$1,0),FALSE),"")</f>
        <v>#N/A</v>
      </c>
      <c r="W68" s="120" t="e">
        <f t="shared" si="6"/>
        <v>#N/A</v>
      </c>
      <c r="X68" s="120" t="e">
        <f>IF(OR(K68="BIG",K68="BI-",K68="-IG"),VLOOKUP($A68,Merged_couplings!$B:$BU,MATCH(X$1,Merged_couplings!$B$1:$BU$1,0),FALSE),"")</f>
        <v>#N/A</v>
      </c>
      <c r="Y68" s="120" t="e">
        <f>IF(OR(L68="BIG",L68="BI-",L68="-IG"),VLOOKUP($A68,Merged_couplings!$B:$BU,MATCH(Y$1,Merged_couplings!$B$1:$BU$1,0),FALSE),"")</f>
        <v>#N/A</v>
      </c>
      <c r="Z68" s="120" t="e">
        <f>IF(OR(M68="BIG",M68="BI-",M68="-IG"),VLOOKUP($A68,Merged_couplings!$B:$BU,MATCH(Z$1,Merged_couplings!$B$1:$BU$1,0),FALSE),"")</f>
        <v>#N/A</v>
      </c>
      <c r="AA68" s="120" t="e">
        <f>IF(OR(N68="BIG",N68="BI-",N68="-IG"),VLOOKUP($A68,Merged_couplings!$B:$BU,MATCH(AA$1,Merged_couplings!$B$1:$BU$1,0),FALSE),"")</f>
        <v>#N/A</v>
      </c>
      <c r="AB68" s="123" t="e" cm="1">
        <f t="array" ref="AB68">_xlfn.IFS(AND($O68&lt;&gt;"",P68&lt;&gt;""),ABS($O68-P68),AND($O68="",P68=""),"",OR($O68&lt;&gt;"",P68&lt;&gt;""),"-")</f>
        <v>#N/A</v>
      </c>
      <c r="AC68" s="122" t="e" cm="1">
        <f t="array" ref="AC68">_xlfn.IFS(AND($O68&lt;&gt;"",Q68&lt;&gt;""),ABS($O68-Q68),AND($O68="",Q68=""),"",OR($O68&lt;&gt;"",Q68&lt;&gt;""),"-")</f>
        <v>#N/A</v>
      </c>
      <c r="AD68" s="122" t="e" cm="1">
        <f t="array" ref="AD68">_xlfn.IFS(AND($O68&lt;&gt;"",R68&lt;&gt;""),ABS($O68-R68),AND($O68="",R68=""),"",OR($O68&lt;&gt;"",R68&lt;&gt;""),"-")</f>
        <v>#N/A</v>
      </c>
      <c r="AE68" s="122" t="e" cm="1">
        <f t="array" ref="AE68">_xlfn.IFS(AND($O68&lt;&gt;"",S68&lt;&gt;""),ABS($O68-S68),AND($O68="",S68=""),"",OR($O68&lt;&gt;"",S68&lt;&gt;""),"-")</f>
        <v>#N/A</v>
      </c>
      <c r="AF68" s="122" t="e" cm="1">
        <f t="array" ref="AF68">_xlfn.IFS(AND($O68&lt;&gt;"",T68&lt;&gt;""),ABS($O68-T68),AND($O68="",T68=""),"",OR($O68&lt;&gt;"",T68&lt;&gt;""),"-")</f>
        <v>#N/A</v>
      </c>
      <c r="AG68" s="122" t="e" cm="1">
        <f t="array" ref="AG68">_xlfn.IFS(AND($O68&lt;&gt;"",U68&lt;&gt;""),ABS($O68-U68),AND($O68="",U68=""),"",OR($O68&lt;&gt;"",U68&lt;&gt;""),"-")</f>
        <v>#N/A</v>
      </c>
      <c r="AH68" s="122" t="e" cm="1">
        <f t="array" ref="AH68">_xlfn.IFS(AND($O68&lt;&gt;"",V68&lt;&gt;""),ABS($O68-V68),AND($O68="",V68=""),"",OR($O68&lt;&gt;"",V68&lt;&gt;""),"-")</f>
        <v>#N/A</v>
      </c>
      <c r="AI68" s="122" t="e" cm="1">
        <f t="array" ref="AI68">_xlfn.IFS(AND($O68&lt;&gt;"",W68&lt;&gt;""),ABS($O68-W68),AND($O68="",W68=""),"",OR($O68&lt;&gt;"",W68&lt;&gt;""),"-")</f>
        <v>#N/A</v>
      </c>
      <c r="AJ68" s="122" t="e" cm="1">
        <f t="array" ref="AJ68">_xlfn.IFS(AND($O68&lt;&gt;"",X68&lt;&gt;""),ABS($O68-X68),AND($O68="",X68=""),"",OR($O68&lt;&gt;"",X68&lt;&gt;""),"-")</f>
        <v>#N/A</v>
      </c>
      <c r="AK68" s="122" t="e" cm="1">
        <f t="array" ref="AK68">_xlfn.IFS(AND($O68&lt;&gt;"",Y68&lt;&gt;""),ABS($O68-Y68),AND($O68="",Y68=""),"",OR($O68&lt;&gt;"",Y68&lt;&gt;""),"-")</f>
        <v>#N/A</v>
      </c>
      <c r="AL68" s="122" t="e" cm="1">
        <f t="array" ref="AL68">_xlfn.IFS(AND($O68&lt;&gt;"",Z68&lt;&gt;""),ABS($O68-Z68),AND($O68="",Z68=""),"",OR($O68&lt;&gt;"",Z68&lt;&gt;""),"-")</f>
        <v>#N/A</v>
      </c>
      <c r="AM68" s="122" t="e" cm="1">
        <f t="array" ref="AM68">_xlfn.IFS(AND($O68&lt;&gt;"",AA68&lt;&gt;""),ABS($O68-AA68),AND($O68="",AA68=""),"",OR($O68&lt;&gt;"",AA68&lt;&gt;""),"-")</f>
        <v>#N/A</v>
      </c>
      <c r="AN68" s="121" t="e" cm="1">
        <f t="array" ref="AN68">_xlfn.IFS(AND($P68&lt;&gt;"",Q68&lt;&gt;""),ABS($P68-Q68),AND($P68="",Q68=""),"",OR($P68&lt;&gt;"",Q68&lt;&gt;""),"-")</f>
        <v>#N/A</v>
      </c>
      <c r="AO68" s="120" t="e" cm="1">
        <f t="array" ref="AO68">_xlfn.IFS(AND($P68&lt;&gt;"",R68&lt;&gt;""),ABS($P68-R68),AND($P68="",R68=""),"",OR($P68&lt;&gt;"",R68&lt;&gt;""),"-")</f>
        <v>#N/A</v>
      </c>
      <c r="AP68" s="120" t="e" cm="1">
        <f t="array" ref="AP68">_xlfn.IFS(AND($P68&lt;&gt;"",S68&lt;&gt;""),ABS($P68-S68),AND($P68="",S68=""),"",OR($P68&lt;&gt;"",S68&lt;&gt;""),"-")</f>
        <v>#N/A</v>
      </c>
      <c r="AQ68" s="120" t="e" cm="1">
        <f t="array" ref="AQ68">_xlfn.IFS(AND($P68&lt;&gt;"",T68&lt;&gt;""),ABS($P68-T68),AND($P68="",T68=""),"",OR($P68&lt;&gt;"",T68&lt;&gt;""),"-")</f>
        <v>#N/A</v>
      </c>
      <c r="AR68" s="120" t="e" cm="1">
        <f t="array" ref="AR68">_xlfn.IFS(AND($P68&lt;&gt;"",U68&lt;&gt;""),ABS($P68-U68),AND($P68="",U68=""),"",OR($P68&lt;&gt;"",U68&lt;&gt;""),"-")</f>
        <v>#N/A</v>
      </c>
      <c r="AS68" s="120" t="e" cm="1">
        <f t="array" ref="AS68">_xlfn.IFS(AND($P68&lt;&gt;"",V68&lt;&gt;""),ABS($P68-V68),AND($P68="",V68=""),"",OR($P68&lt;&gt;"",V68&lt;&gt;""),"-")</f>
        <v>#N/A</v>
      </c>
      <c r="AT68" s="120" t="e" cm="1">
        <f t="array" ref="AT68">_xlfn.IFS(AND($P68&lt;&gt;"",W68&lt;&gt;""),ABS($P68-W68),AND($P68="",W68=""),"",OR($P68&lt;&gt;"",W68&lt;&gt;""),"-")</f>
        <v>#N/A</v>
      </c>
      <c r="AU68" s="120" t="e" cm="1">
        <f t="array" ref="AU68">_xlfn.IFS(AND($P68&lt;&gt;"",X68&lt;&gt;""),ABS($P68-X68),AND($P68="",X68=""),"",OR($P68&lt;&gt;"",X68&lt;&gt;""),"-")</f>
        <v>#N/A</v>
      </c>
      <c r="AV68" s="120" t="e" cm="1">
        <f t="array" ref="AV68">_xlfn.IFS(AND($P68&lt;&gt;"",Y68&lt;&gt;""),ABS($P68-Y68),AND($P68="",Y68=""),"",OR($P68&lt;&gt;"",Y68&lt;&gt;""),"-")</f>
        <v>#N/A</v>
      </c>
      <c r="AW68" s="120" t="e" cm="1">
        <f t="array" ref="AW68">_xlfn.IFS(AND($P68&lt;&gt;"",Z68&lt;&gt;""),ABS($P68-Z68),AND($P68="",Z68=""),"",OR($P68&lt;&gt;"",Z68&lt;&gt;""),"-")</f>
        <v>#N/A</v>
      </c>
      <c r="AX68" s="120" t="e" cm="1">
        <f t="array" ref="AX68">_xlfn.IFS(AND($P68&lt;&gt;"",AA68&lt;&gt;""),ABS($P68-AA68),AND($P68="",AA68=""),"",OR($P68&lt;&gt;"",AA68&lt;&gt;""),"-")</f>
        <v>#N/A</v>
      </c>
      <c r="AY68" s="121" t="e" cm="1">
        <f t="array" ref="AY68">_xlfn.IFS(AND($Q68&lt;&gt;"",R68&lt;&gt;""),ABS($Q68-R68),AND($Q68="",R68=""),"",OR($Q68&lt;&gt;"",R68&lt;&gt;""),"-")</f>
        <v>#N/A</v>
      </c>
      <c r="AZ68" s="334" t="e" cm="1">
        <f t="array" ref="AZ68">_xlfn.IFS(AND($Q68&lt;&gt;"",S68&lt;&gt;""),ABS($Q68-S68),AND($Q68="",S68=""),"",OR($Q68&lt;&gt;"",S68&lt;&gt;""),"-")</f>
        <v>#N/A</v>
      </c>
      <c r="BA68" s="334" t="e" cm="1">
        <f t="array" ref="BA68">_xlfn.IFS(AND($Q68&lt;&gt;"",T68&lt;&gt;""),ABS($Q68-T68),AND($Q68="",T68=""),"",OR($Q68&lt;&gt;"",T68&lt;&gt;""),"-")</f>
        <v>#N/A</v>
      </c>
      <c r="BB68" s="120" t="e" cm="1">
        <f t="array" ref="BB68">_xlfn.IFS(AND($Q68&lt;&gt;"",U68&lt;&gt;""),ABS($Q68-U68),AND($Q68="",U68=""),"",OR($Q68&lt;&gt;"",U68&lt;&gt;""),"-")</f>
        <v>#N/A</v>
      </c>
      <c r="BC68" s="120" t="e" cm="1">
        <f t="array" ref="BC68">_xlfn.IFS(AND($Q68&lt;&gt;"",V68&lt;&gt;""),ABS($Q68-V68),AND($Q68="",V68=""),"",OR($Q68&lt;&gt;"",V68&lt;&gt;""),"-")</f>
        <v>#N/A</v>
      </c>
      <c r="BD68" s="120" t="e" cm="1">
        <f t="array" ref="BD68">_xlfn.IFS(AND($Q68&lt;&gt;"",W68&lt;&gt;""),ABS($Q68-W68),AND($Q68="",W68=""),"",OR($Q68&lt;&gt;"",W68&lt;&gt;""),"-")</f>
        <v>#N/A</v>
      </c>
      <c r="BE68" s="120" t="e" cm="1">
        <f t="array" ref="BE68">_xlfn.IFS(AND($Q68&lt;&gt;"",X68&lt;&gt;""),ABS($Q68-X68),AND($Q68="",X68=""),"",OR($Q68&lt;&gt;"",X68&lt;&gt;""),"-")</f>
        <v>#N/A</v>
      </c>
      <c r="BF68" s="120" t="e" cm="1">
        <f t="array" ref="BF68">_xlfn.IFS(AND($Q68&lt;&gt;"",Y68&lt;&gt;""),ABS($Q68-Y68),AND($Q68="",Y68=""),"",OR($Q68&lt;&gt;"",Y68&lt;&gt;""),"-")</f>
        <v>#N/A</v>
      </c>
      <c r="BG68" s="120" t="e" cm="1">
        <f t="array" ref="BG68">_xlfn.IFS(AND($Q68&lt;&gt;"",Z68&lt;&gt;""),ABS($Q68-Z68),AND($Q68="",Z68=""),"",OR($Q68&lt;&gt;"",Z68&lt;&gt;""),"-")</f>
        <v>#N/A</v>
      </c>
      <c r="BH68" s="120" t="e" cm="1">
        <f t="array" ref="BH68">_xlfn.IFS(AND($Q68&lt;&gt;"",AA68&lt;&gt;""),ABS($Q68-AA68),AND($Q68="",AA68=""),"",OR($Q68&lt;&gt;"",AA68&lt;&gt;""),"-")</f>
        <v>#N/A</v>
      </c>
      <c r="BI68" s="121" t="e" cm="1">
        <f t="array" ref="BI68">_xlfn.IFS(AND($R68&lt;&gt;"",S68&lt;&gt;""),ABS($R68-S68),AND($R68="",S68=""),"",OR($R68&lt;&gt;"",S68&lt;&gt;""),"-")</f>
        <v>#N/A</v>
      </c>
      <c r="BJ68" s="120" t="e" cm="1">
        <f t="array" ref="BJ68">_xlfn.IFS(AND($R68&lt;&gt;"",T68&lt;&gt;""),ABS($R68-T68),AND($R68="",T68=""),"",OR($R68&lt;&gt;"",T68&lt;&gt;""),"-")</f>
        <v>#N/A</v>
      </c>
      <c r="BK68" s="334" t="e" cm="1">
        <f t="array" ref="BK68">_xlfn.IFS(AND($R68&lt;&gt;"",U68&lt;&gt;""),ABS($R68-U68),AND($R68="",U68=""),"",OR($R68&lt;&gt;"",U68&lt;&gt;""),"-")</f>
        <v>#N/A</v>
      </c>
      <c r="BL68" s="120" t="e" cm="1">
        <f t="array" ref="BL68">_xlfn.IFS(AND($R68&lt;&gt;"",V68&lt;&gt;""),ABS($R68-V68),AND($R68="",V68=""),"",OR($R68&lt;&gt;"",V68&lt;&gt;""),"-")</f>
        <v>#N/A</v>
      </c>
      <c r="BM68" s="120" t="e" cm="1">
        <f t="array" ref="BM68">_xlfn.IFS(AND($R68&lt;&gt;"",W68&lt;&gt;""),ABS($R68-W68),AND($R68="",W68=""),"",OR($R68&lt;&gt;"",W68&lt;&gt;""),"-")</f>
        <v>#N/A</v>
      </c>
      <c r="BN68" s="120" t="e" cm="1">
        <f t="array" ref="BN68">_xlfn.IFS(AND($R68&lt;&gt;"",X68&lt;&gt;""),ABS($R68-X68),AND($R68="",X68=""),"",OR($R68&lt;&gt;"",X68&lt;&gt;""),"-")</f>
        <v>#N/A</v>
      </c>
      <c r="BO68" s="120" t="e" cm="1">
        <f t="array" ref="BO68">_xlfn.IFS(AND($R68&lt;&gt;"",Y68&lt;&gt;""),ABS($R68-Y68),AND($R68="",Y68=""),"",OR($R68&lt;&gt;"",Y68&lt;&gt;""),"-")</f>
        <v>#N/A</v>
      </c>
      <c r="BP68" s="120" t="e" cm="1">
        <f t="array" ref="BP68">_xlfn.IFS(AND($R68&lt;&gt;"",Z68&lt;&gt;""),ABS($R68-Z68),AND($R68="",Z68=""),"",OR($R68&lt;&gt;"",Z68&lt;&gt;""),"-")</f>
        <v>#N/A</v>
      </c>
      <c r="BQ68" s="120" t="e" cm="1">
        <f t="array" ref="BQ68">_xlfn.IFS(AND($R68&lt;&gt;"",AA68&lt;&gt;""),ABS($R68-AA68),AND($R68="",AA68=""),"",OR($R68&lt;&gt;"",AA68&lt;&gt;""),"-")</f>
        <v>#N/A</v>
      </c>
      <c r="BR68" s="121" t="e" cm="1">
        <f t="array" ref="BR68">_xlfn.IFS(AND($S68&lt;&gt;"",T68&lt;&gt;""),ABS($S68-T68),AND($S68="",T68=""),"",OR($S68&lt;&gt;"",T68&lt;&gt;""),"-")</f>
        <v>#N/A</v>
      </c>
      <c r="BS68" s="334" t="e" cm="1">
        <f t="array" ref="BS68">_xlfn.IFS(AND($S68&lt;&gt;"",U68&lt;&gt;""),ABS($S68-U68),AND($S68="",U68=""),"",OR($S68&lt;&gt;"",U68&lt;&gt;""),"-")</f>
        <v>#N/A</v>
      </c>
      <c r="BT68" s="120" t="e" cm="1">
        <f t="array" ref="BT68">_xlfn.IFS(AND($S68&lt;&gt;"",V68&lt;&gt;""),ABS($S68-V68),AND($S68="",V68=""),"",OR($S68&lt;&gt;"",V68&lt;&gt;""),"-")</f>
        <v>#N/A</v>
      </c>
      <c r="BU68" s="120" t="e" cm="1">
        <f t="array" ref="BU68">_xlfn.IFS(AND($S68&lt;&gt;"",W68&lt;&gt;""),ABS($S68-W68),AND($S68="",W68=""),"",OR($S68&lt;&gt;"",W68&lt;&gt;""),"-")</f>
        <v>#N/A</v>
      </c>
      <c r="BV68" s="120" t="e" cm="1">
        <f t="array" ref="BV68">_xlfn.IFS(AND($S68&lt;&gt;"",X68&lt;&gt;""),ABS($S68-X68),AND($S68="",X68=""),"",OR($S68&lt;&gt;"",X68&lt;&gt;""),"-")</f>
        <v>#N/A</v>
      </c>
      <c r="BW68" s="120" t="e" cm="1">
        <f t="array" ref="BW68">_xlfn.IFS(AND($S68&lt;&gt;"",Y68&lt;&gt;""),ABS($S68-Y68),AND($S68="",Y68=""),"",OR($S68&lt;&gt;"",Y68&lt;&gt;""),"-")</f>
        <v>#N/A</v>
      </c>
      <c r="BX68" s="120" t="e" cm="1">
        <f t="array" ref="BX68">_xlfn.IFS(AND($S68&lt;&gt;"",Z68&lt;&gt;""),ABS($S68-Z68),AND($S68="",Z68=""),"",OR($S68&lt;&gt;"",Z68&lt;&gt;""),"-")</f>
        <v>#N/A</v>
      </c>
      <c r="BY68" s="120" t="e" cm="1">
        <f t="array" ref="BY68">_xlfn.IFS(AND($S68&lt;&gt;"",AA68&lt;&gt;""),ABS($S68-AA68),AND($S68="",AA68=""),"",OR($S68&lt;&gt;"",AA68&lt;&gt;""),"-")</f>
        <v>#N/A</v>
      </c>
      <c r="BZ68" s="121" t="e" cm="1">
        <f t="array" ref="BZ68">_xlfn.IFS(AND($T68&lt;&gt;"",U68&lt;&gt;""),ABS($T68-U68),AND($T68="",U68=""),"",OR($T68&lt;&gt;"",U68&lt;&gt;""),"-")</f>
        <v>#N/A</v>
      </c>
      <c r="CA68" s="120" t="e" cm="1">
        <f t="array" ref="CA68">_xlfn.IFS(AND($T68&lt;&gt;"",V68&lt;&gt;""),ABS($T68-V68),AND($T68="",V68=""),"",OR($T68&lt;&gt;"",V68&lt;&gt;""),"-")</f>
        <v>#N/A</v>
      </c>
      <c r="CB68" s="120" t="e" cm="1">
        <f t="array" ref="CB68">_xlfn.IFS(AND($T68&lt;&gt;"",W68&lt;&gt;""),ABS($T68-W68),AND($T68="",W68=""),"",OR($T68&lt;&gt;"",W68&lt;&gt;""),"-")</f>
        <v>#N/A</v>
      </c>
      <c r="CC68" s="120" t="e" cm="1">
        <f t="array" ref="CC68">_xlfn.IFS(AND($T68&lt;&gt;"",X68&lt;&gt;""),ABS($T68-X68),AND($T68="",X68=""),"",OR($T68&lt;&gt;"",X68&lt;&gt;""),"-")</f>
        <v>#N/A</v>
      </c>
      <c r="CD68" s="120" t="e" cm="1">
        <f t="array" ref="CD68">_xlfn.IFS(AND($T68&lt;&gt;"",Y68&lt;&gt;""),ABS($T68-Y68),AND($T68="",Y68=""),"",OR($T68&lt;&gt;"",Y68&lt;&gt;""),"-")</f>
        <v>#N/A</v>
      </c>
      <c r="CE68" s="120" t="e" cm="1">
        <f t="array" ref="CE68">_xlfn.IFS(AND($T68&lt;&gt;"",Z68&lt;&gt;""),ABS($T68-Z68),AND($T68="",Z68=""),"",OR($T68&lt;&gt;"",Z68&lt;&gt;""),"-")</f>
        <v>#N/A</v>
      </c>
      <c r="CF68" s="120" t="e" cm="1">
        <f t="array" ref="CF68">_xlfn.IFS(AND($T68&lt;&gt;"",AA68&lt;&gt;""),ABS($T68-AA68),AND($T68="",AA68=""),"",OR($T68&lt;&gt;"",AA68&lt;&gt;""),"-")</f>
        <v>#N/A</v>
      </c>
      <c r="CG68" s="121" t="e" cm="1">
        <f t="array" ref="CG68">_xlfn.IFS(AND($U68&lt;&gt;"",V68&lt;&gt;""),ABS($U68-V68),AND($U68="",V68=""),"",OR($U68&lt;&gt;"",V68&lt;&gt;""),"-")</f>
        <v>#N/A</v>
      </c>
      <c r="CH68" s="120" t="e" cm="1">
        <f t="array" ref="CH68">_xlfn.IFS(AND($U68&lt;&gt;"",W68&lt;&gt;""),ABS($U68-W68),AND($U68="",W68=""),"",OR($U68&lt;&gt;"",W68&lt;&gt;""),"-")</f>
        <v>#N/A</v>
      </c>
      <c r="CI68" s="120" t="e" cm="1">
        <f t="array" ref="CI68">_xlfn.IFS(AND($U68&lt;&gt;"",X68&lt;&gt;""),ABS($U68-X68),AND($U68="",X68=""),"",OR($U68&lt;&gt;"",X68&lt;&gt;""),"-")</f>
        <v>#N/A</v>
      </c>
      <c r="CJ68" s="120" t="e" cm="1">
        <f t="array" ref="CJ68">_xlfn.IFS(AND($U68&lt;&gt;"",Y68&lt;&gt;""),ABS($U68-Y68),AND($U68="",Y68=""),"",OR($U68&lt;&gt;"",Y68&lt;&gt;""),"-")</f>
        <v>#N/A</v>
      </c>
      <c r="CK68" s="120" t="e" cm="1">
        <f t="array" ref="CK68">_xlfn.IFS(AND($U68&lt;&gt;"",Z68&lt;&gt;""),ABS($U68-Z68),AND($U68="",Z68=""),"",OR($U68&lt;&gt;"",Z68&lt;&gt;""),"-")</f>
        <v>#N/A</v>
      </c>
      <c r="CL68" s="120" t="e" cm="1">
        <f t="array" ref="CL68">_xlfn.IFS(AND($U68&lt;&gt;"",AA68&lt;&gt;""),ABS($U68-AA68),AND($U68="",AA68=""),"",OR($U68&lt;&gt;"",AA68&lt;&gt;""),"-")</f>
        <v>#N/A</v>
      </c>
      <c r="CM68" s="121" t="e" cm="1">
        <f t="array" ref="CM68">_xlfn.IFS(AND($V68&lt;&gt;"",W68&lt;&gt;""),ABS($V68-W68),AND($V68="",W68=""),"",OR($V68&lt;&gt;"",W68&lt;&gt;""),"-")</f>
        <v>#N/A</v>
      </c>
      <c r="CN68" s="120" t="e" cm="1">
        <f t="array" ref="CN68">_xlfn.IFS(AND($V68&lt;&gt;"",X68&lt;&gt;""),ABS($V68-X68),AND($V68="",X68=""),"",OR($V68&lt;&gt;"",X68&lt;&gt;""),"-")</f>
        <v>#N/A</v>
      </c>
      <c r="CO68" s="120" t="e" cm="1">
        <f t="array" ref="CO68">_xlfn.IFS(AND($V68&lt;&gt;"",Y68&lt;&gt;""),ABS($V68-Y68),AND($V68="",Y68=""),"",OR($V68&lt;&gt;"",Y68&lt;&gt;""),"-")</f>
        <v>#N/A</v>
      </c>
      <c r="CP68" s="120" t="e" cm="1">
        <f t="array" ref="CP68">_xlfn.IFS(AND($V68&lt;&gt;"",Z68&lt;&gt;""),ABS($V68-Z68),AND($V68="",Z68=""),"",OR($V68&lt;&gt;"",Z68&lt;&gt;""),"-")</f>
        <v>#N/A</v>
      </c>
      <c r="CQ68" s="120" t="e" cm="1">
        <f t="array" ref="CQ68">_xlfn.IFS(AND($V68&lt;&gt;"",AA68&lt;&gt;""),ABS($V68-AA68),AND($V68="",AA68=""),"",OR($V68&lt;&gt;"",AA68&lt;&gt;""),"-")</f>
        <v>#N/A</v>
      </c>
      <c r="CR68" s="121" t="e" cm="1">
        <f t="array" ref="CR68">_xlfn.IFS(AND($W68&lt;&gt;"",X68&lt;&gt;""),ABS($W68-X68),AND($W68="",X68=""),"",OR($W68&lt;&gt;"",X68&lt;&gt;""),"-")</f>
        <v>#N/A</v>
      </c>
      <c r="CS68" s="120" t="e" cm="1">
        <f t="array" ref="CS68">_xlfn.IFS(AND($W68&lt;&gt;"",Y68&lt;&gt;""),ABS($W68-Y68),AND($W68="",Y68=""),"",OR($W68&lt;&gt;"",Y68&lt;&gt;""),"-")</f>
        <v>#N/A</v>
      </c>
      <c r="CT68" s="120" t="e" cm="1">
        <f t="array" ref="CT68">_xlfn.IFS(AND($W68&lt;&gt;"",Z68&lt;&gt;""),ABS($W68-Z68),AND($W68="",Z68=""),"",OR($W68&lt;&gt;"",Z68&lt;&gt;""),"-")</f>
        <v>#N/A</v>
      </c>
      <c r="CU68" s="120" t="e" cm="1">
        <f t="array" ref="CU68">_xlfn.IFS(AND($W68&lt;&gt;"",AA68&lt;&gt;""),ABS($W68-AA68),AND($W68="",AA68=""),"",OR($W68&lt;&gt;"",AA68&lt;&gt;""),"-")</f>
        <v>#N/A</v>
      </c>
      <c r="CV68" s="121" t="e" cm="1">
        <f t="array" ref="CV68">_xlfn.IFS(AND($X68&lt;&gt;"",Y68&lt;&gt;""),ABS($X68-Y68),AND($X68="",Y68=""),"",OR($X68&lt;&gt;"",Y68&lt;&gt;""),"-")</f>
        <v>#N/A</v>
      </c>
      <c r="CW68" s="120" t="e" cm="1">
        <f t="array" ref="CW68">_xlfn.IFS(AND($X68&lt;&gt;"",Z68&lt;&gt;""),ABS($X68-Z68),AND($X68="",Z68=""),"",OR($X68&lt;&gt;"",Z68&lt;&gt;""),"-")</f>
        <v>#N/A</v>
      </c>
      <c r="CX68" s="120" t="e" cm="1">
        <f t="array" ref="CX68">_xlfn.IFS(AND($X68&lt;&gt;"",AA68&lt;&gt;""),ABS($X68-AA68),AND($X68="",AA68=""),"",OR($X68&lt;&gt;"",AA68&lt;&gt;""),"-")</f>
        <v>#N/A</v>
      </c>
      <c r="CY68" s="121" t="e" cm="1">
        <f t="array" ref="CY68">_xlfn.IFS(AND($Y68&lt;&gt;"",Z68&lt;&gt;""),ABS($Y68-Z68),AND($Y68="",Z68=""),"",OR($Y68&lt;&gt;"",Z68&lt;&gt;""),"-")</f>
        <v>#N/A</v>
      </c>
      <c r="CZ68" s="120" t="e" cm="1">
        <f t="array" ref="CZ68">_xlfn.IFS(AND($Y68&lt;&gt;"",AA68&lt;&gt;""),ABS($Y68-AA68),AND($Y68="",AA68=""),"",OR($Y68&lt;&gt;"",AA68&lt;&gt;""),"-")</f>
        <v>#N/A</v>
      </c>
      <c r="DA68" s="121" t="e" cm="1">
        <f t="array" ref="DA68">_xlfn.IFS(AND($Z68&lt;&gt;"",AA68&lt;&gt;""),ABS($Z68-AA68),AND($Z68="",AA68=""),"",OR($Z68&lt;&gt;"",AA68&lt;&gt;""),"-")</f>
        <v>#N/A</v>
      </c>
    </row>
    <row r="69" spans="1:105" x14ac:dyDescent="0.2">
      <c r="A69" s="260" t="s">
        <v>88</v>
      </c>
      <c r="B69" s="259" t="e">
        <f>VLOOKUP($A69,Merged_couplings!$B:$BU,MATCH(B$1,Merged_couplings!$B$1:$BU$1,0),FALSE)</f>
        <v>#N/A</v>
      </c>
      <c r="C69" s="258" t="e">
        <f>VLOOKUP($A69,Merged_couplings!$B:$BU,MATCH(C$1,Merged_couplings!$B$1:$BU$1,0),FALSE)</f>
        <v>#N/A</v>
      </c>
      <c r="D69" s="258" t="e">
        <f>VLOOKUP($A69,Merged_couplings!$B:$BU,MATCH(D$1,Merged_couplings!$B$1:$BU$1,0),FALSE)</f>
        <v>#N/A</v>
      </c>
      <c r="E69" s="258" t="e">
        <f>VLOOKUP($A69,Merged_couplings!$B:$BU,MATCH(E$1,Merged_couplings!$B$1:$BU$1,0),FALSE)</f>
        <v>#N/A</v>
      </c>
      <c r="F69" s="258" t="e">
        <f>VLOOKUP($A69,Merged_couplings!$B:$BU,MATCH(F$1,Merged_couplings!$B$1:$BU$1,0),FALSE)</f>
        <v>#N/A</v>
      </c>
      <c r="G69" s="258" t="e">
        <f>VLOOKUP($A69,Merged_couplings!$B:$BU,MATCH(G$1,Merged_couplings!$B$1:$BU$1,0),FALSE)</f>
        <v>#N/A</v>
      </c>
      <c r="H69" s="258" t="e">
        <f>VLOOKUP($A69,Merged_couplings!$B:$BU,MATCH(H$1,Merged_couplings!$B$1:$BU$1,0),FALSE)</f>
        <v>#N/A</v>
      </c>
      <c r="I69" s="258" t="e">
        <f>VLOOKUP($A69,Merged_couplings!$B:$BU,MATCH(I$1,Merged_couplings!$B$1:$BU$1,0),FALSE)</f>
        <v>#N/A</v>
      </c>
      <c r="J69" s="258" t="e">
        <f>VLOOKUP($A69,Merged_couplings!$B:$BU,MATCH(J$1,Merged_couplings!$B$1:$BU$1,0),FALSE)</f>
        <v>#N/A</v>
      </c>
      <c r="K69" s="258" t="e">
        <f>VLOOKUP($A69,Merged_couplings!$B:$BU,MATCH(K$1,Merged_couplings!$B$1:$BU$1,0),FALSE)</f>
        <v>#N/A</v>
      </c>
      <c r="L69" s="258" t="e">
        <f>VLOOKUP($A69,Merged_couplings!$B:$BU,MATCH(L$1,Merged_couplings!$B$1:$BU$1,0),FALSE)</f>
        <v>#N/A</v>
      </c>
      <c r="M69" s="258" t="e">
        <f>VLOOKUP($A69,Merged_couplings!$B:$BU,MATCH(M$1,Merged_couplings!$B$1:$BU$1,0),FALSE)</f>
        <v>#N/A</v>
      </c>
      <c r="N69" s="258" t="e">
        <f>VLOOKUP($A69,Merged_couplings!$B:$BU,MATCH(N$1,Merged_couplings!$B$1:$BU$1,0),FALSE)</f>
        <v>#N/A</v>
      </c>
      <c r="O69" s="121" t="e">
        <f>IF(OR(B69="BIG",B69="BI-",B69="-IG"),VLOOKUP($A69,Merged_couplings!$B:$BU,MATCH(O$1,Merged_couplings!$B$1:$BU$1,0),FALSE),"")</f>
        <v>#N/A</v>
      </c>
      <c r="P69" s="120" t="e">
        <f>IF(OR(C69="BIG",C69="BI-",C69="-IG"),VLOOKUP($A69,Merged_couplings!$B:$BU,MATCH(P$1,Merged_couplings!$B$1:$BU$1,0),FALSE),"")</f>
        <v>#N/A</v>
      </c>
      <c r="Q69" s="120" t="e">
        <f>IF(OR(D69="BIG",D69="BI-",D69="-IG"),VLOOKUP($A69,Merged_couplings!$B:$BU,MATCH(Q$1,Merged_couplings!$B$1:$BU$1,0),FALSE),"")</f>
        <v>#N/A</v>
      </c>
      <c r="R69" s="120" t="e">
        <f t="shared" si="5"/>
        <v>#N/A</v>
      </c>
      <c r="S69" s="120" t="e">
        <f t="shared" si="5"/>
        <v>#N/A</v>
      </c>
      <c r="T69" s="120" t="e">
        <f t="shared" si="5"/>
        <v>#N/A</v>
      </c>
      <c r="U69" s="120" t="e">
        <f>IF(OR(H69="BIG",H69="BI-",H69="-IG"),VLOOKUP($A69,Merged_couplings!$B:$BU,MATCH(U$1,Merged_couplings!$B$1:$BU$1,0),FALSE),"")</f>
        <v>#N/A</v>
      </c>
      <c r="V69" s="120" t="e">
        <f>IF(OR(I69="BIG",I69="BI-",I69="-IG"),VLOOKUP($A69,Merged_couplings!$B:$BU,MATCH(V$1,Merged_couplings!$B$1:$BU$1,0),FALSE),"")</f>
        <v>#N/A</v>
      </c>
      <c r="W69" s="120" t="e">
        <f t="shared" si="6"/>
        <v>#N/A</v>
      </c>
      <c r="X69" s="120" t="e">
        <f>IF(OR(K69="BIG",K69="BI-",K69="-IG"),VLOOKUP($A69,Merged_couplings!$B:$BU,MATCH(X$1,Merged_couplings!$B$1:$BU$1,0),FALSE),"")</f>
        <v>#N/A</v>
      </c>
      <c r="Y69" s="120" t="e">
        <f>IF(OR(L69="BIG",L69="BI-",L69="-IG"),VLOOKUP($A69,Merged_couplings!$B:$BU,MATCH(Y$1,Merged_couplings!$B$1:$BU$1,0),FALSE),"")</f>
        <v>#N/A</v>
      </c>
      <c r="Z69" s="120" t="e">
        <f>IF(OR(M69="BIG",M69="BI-",M69="-IG"),VLOOKUP($A69,Merged_couplings!$B:$BU,MATCH(Z$1,Merged_couplings!$B$1:$BU$1,0),FALSE),"")</f>
        <v>#N/A</v>
      </c>
      <c r="AA69" s="120" t="e">
        <f>IF(OR(N69="BIG",N69="BI-",N69="-IG"),VLOOKUP($A69,Merged_couplings!$B:$BU,MATCH(AA$1,Merged_couplings!$B$1:$BU$1,0),FALSE),"")</f>
        <v>#N/A</v>
      </c>
      <c r="AB69" s="123" t="e" cm="1">
        <f t="array" ref="AB69">_xlfn.IFS(AND($O69&lt;&gt;"",P69&lt;&gt;""),ABS($O69-P69),AND($O69="",P69=""),"",OR($O69&lt;&gt;"",P69&lt;&gt;""),"-")</f>
        <v>#N/A</v>
      </c>
      <c r="AC69" s="122" t="e" cm="1">
        <f t="array" ref="AC69">_xlfn.IFS(AND($O69&lt;&gt;"",Q69&lt;&gt;""),ABS($O69-Q69),AND($O69="",Q69=""),"",OR($O69&lt;&gt;"",Q69&lt;&gt;""),"-")</f>
        <v>#N/A</v>
      </c>
      <c r="AD69" s="122" t="e" cm="1">
        <f t="array" ref="AD69">_xlfn.IFS(AND($O69&lt;&gt;"",R69&lt;&gt;""),ABS($O69-R69),AND($O69="",R69=""),"",OR($O69&lt;&gt;"",R69&lt;&gt;""),"-")</f>
        <v>#N/A</v>
      </c>
      <c r="AE69" s="122" t="e" cm="1">
        <f t="array" ref="AE69">_xlfn.IFS(AND($O69&lt;&gt;"",S69&lt;&gt;""),ABS($O69-S69),AND($O69="",S69=""),"",OR($O69&lt;&gt;"",S69&lt;&gt;""),"-")</f>
        <v>#N/A</v>
      </c>
      <c r="AF69" s="122" t="e" cm="1">
        <f t="array" ref="AF69">_xlfn.IFS(AND($O69&lt;&gt;"",T69&lt;&gt;""),ABS($O69-T69),AND($O69="",T69=""),"",OR($O69&lt;&gt;"",T69&lt;&gt;""),"-")</f>
        <v>#N/A</v>
      </c>
      <c r="AG69" s="122" t="e" cm="1">
        <f t="array" ref="AG69">_xlfn.IFS(AND($O69&lt;&gt;"",U69&lt;&gt;""),ABS($O69-U69),AND($O69="",U69=""),"",OR($O69&lt;&gt;"",U69&lt;&gt;""),"-")</f>
        <v>#N/A</v>
      </c>
      <c r="AH69" s="122" t="e" cm="1">
        <f t="array" ref="AH69">_xlfn.IFS(AND($O69&lt;&gt;"",V69&lt;&gt;""),ABS($O69-V69),AND($O69="",V69=""),"",OR($O69&lt;&gt;"",V69&lt;&gt;""),"-")</f>
        <v>#N/A</v>
      </c>
      <c r="AI69" s="122" t="e" cm="1">
        <f t="array" ref="AI69">_xlfn.IFS(AND($O69&lt;&gt;"",W69&lt;&gt;""),ABS($O69-W69),AND($O69="",W69=""),"",OR($O69&lt;&gt;"",W69&lt;&gt;""),"-")</f>
        <v>#N/A</v>
      </c>
      <c r="AJ69" s="122" t="e" cm="1">
        <f t="array" ref="AJ69">_xlfn.IFS(AND($O69&lt;&gt;"",X69&lt;&gt;""),ABS($O69-X69),AND($O69="",X69=""),"",OR($O69&lt;&gt;"",X69&lt;&gt;""),"-")</f>
        <v>#N/A</v>
      </c>
      <c r="AK69" s="122" t="e" cm="1">
        <f t="array" ref="AK69">_xlfn.IFS(AND($O69&lt;&gt;"",Y69&lt;&gt;""),ABS($O69-Y69),AND($O69="",Y69=""),"",OR($O69&lt;&gt;"",Y69&lt;&gt;""),"-")</f>
        <v>#N/A</v>
      </c>
      <c r="AL69" s="122" t="e" cm="1">
        <f t="array" ref="AL69">_xlfn.IFS(AND($O69&lt;&gt;"",Z69&lt;&gt;""),ABS($O69-Z69),AND($O69="",Z69=""),"",OR($O69&lt;&gt;"",Z69&lt;&gt;""),"-")</f>
        <v>#N/A</v>
      </c>
      <c r="AM69" s="122" t="e" cm="1">
        <f t="array" ref="AM69">_xlfn.IFS(AND($O69&lt;&gt;"",AA69&lt;&gt;""),ABS($O69-AA69),AND($O69="",AA69=""),"",OR($O69&lt;&gt;"",AA69&lt;&gt;""),"-")</f>
        <v>#N/A</v>
      </c>
      <c r="AN69" s="121" t="e" cm="1">
        <f t="array" ref="AN69">_xlfn.IFS(AND($P69&lt;&gt;"",Q69&lt;&gt;""),ABS($P69-Q69),AND($P69="",Q69=""),"",OR($P69&lt;&gt;"",Q69&lt;&gt;""),"-")</f>
        <v>#N/A</v>
      </c>
      <c r="AO69" s="120" t="e" cm="1">
        <f t="array" ref="AO69">_xlfn.IFS(AND($P69&lt;&gt;"",R69&lt;&gt;""),ABS($P69-R69),AND($P69="",R69=""),"",OR($P69&lt;&gt;"",R69&lt;&gt;""),"-")</f>
        <v>#N/A</v>
      </c>
      <c r="AP69" s="120" t="e" cm="1">
        <f t="array" ref="AP69">_xlfn.IFS(AND($P69&lt;&gt;"",S69&lt;&gt;""),ABS($P69-S69),AND($P69="",S69=""),"",OR($P69&lt;&gt;"",S69&lt;&gt;""),"-")</f>
        <v>#N/A</v>
      </c>
      <c r="AQ69" s="120" t="e" cm="1">
        <f t="array" ref="AQ69">_xlfn.IFS(AND($P69&lt;&gt;"",T69&lt;&gt;""),ABS($P69-T69),AND($P69="",T69=""),"",OR($P69&lt;&gt;"",T69&lt;&gt;""),"-")</f>
        <v>#N/A</v>
      </c>
      <c r="AR69" s="120" t="e" cm="1">
        <f t="array" ref="AR69">_xlfn.IFS(AND($P69&lt;&gt;"",U69&lt;&gt;""),ABS($P69-U69),AND($P69="",U69=""),"",OR($P69&lt;&gt;"",U69&lt;&gt;""),"-")</f>
        <v>#N/A</v>
      </c>
      <c r="AS69" s="120" t="e" cm="1">
        <f t="array" ref="AS69">_xlfn.IFS(AND($P69&lt;&gt;"",V69&lt;&gt;""),ABS($P69-V69),AND($P69="",V69=""),"",OR($P69&lt;&gt;"",V69&lt;&gt;""),"-")</f>
        <v>#N/A</v>
      </c>
      <c r="AT69" s="120" t="e" cm="1">
        <f t="array" ref="AT69">_xlfn.IFS(AND($P69&lt;&gt;"",W69&lt;&gt;""),ABS($P69-W69),AND($P69="",W69=""),"",OR($P69&lt;&gt;"",W69&lt;&gt;""),"-")</f>
        <v>#N/A</v>
      </c>
      <c r="AU69" s="120" t="e" cm="1">
        <f t="array" ref="AU69">_xlfn.IFS(AND($P69&lt;&gt;"",X69&lt;&gt;""),ABS($P69-X69),AND($P69="",X69=""),"",OR($P69&lt;&gt;"",X69&lt;&gt;""),"-")</f>
        <v>#N/A</v>
      </c>
      <c r="AV69" s="120" t="e" cm="1">
        <f t="array" ref="AV69">_xlfn.IFS(AND($P69&lt;&gt;"",Y69&lt;&gt;""),ABS($P69-Y69),AND($P69="",Y69=""),"",OR($P69&lt;&gt;"",Y69&lt;&gt;""),"-")</f>
        <v>#N/A</v>
      </c>
      <c r="AW69" s="120" t="e" cm="1">
        <f t="array" ref="AW69">_xlfn.IFS(AND($P69&lt;&gt;"",Z69&lt;&gt;""),ABS($P69-Z69),AND($P69="",Z69=""),"",OR($P69&lt;&gt;"",Z69&lt;&gt;""),"-")</f>
        <v>#N/A</v>
      </c>
      <c r="AX69" s="120" t="e" cm="1">
        <f t="array" ref="AX69">_xlfn.IFS(AND($P69&lt;&gt;"",AA69&lt;&gt;""),ABS($P69-AA69),AND($P69="",AA69=""),"",OR($P69&lt;&gt;"",AA69&lt;&gt;""),"-")</f>
        <v>#N/A</v>
      </c>
      <c r="AY69" s="121" t="e" cm="1">
        <f t="array" ref="AY69">_xlfn.IFS(AND($Q69&lt;&gt;"",R69&lt;&gt;""),ABS($Q69-R69),AND($Q69="",R69=""),"",OR($Q69&lt;&gt;"",R69&lt;&gt;""),"-")</f>
        <v>#N/A</v>
      </c>
      <c r="AZ69" s="334" t="e" cm="1">
        <f t="array" ref="AZ69">_xlfn.IFS(AND($Q69&lt;&gt;"",S69&lt;&gt;""),ABS($Q69-S69),AND($Q69="",S69=""),"",OR($Q69&lt;&gt;"",S69&lt;&gt;""),"-")</f>
        <v>#N/A</v>
      </c>
      <c r="BA69" s="334" t="e" cm="1">
        <f t="array" ref="BA69">_xlfn.IFS(AND($Q69&lt;&gt;"",T69&lt;&gt;""),ABS($Q69-T69),AND($Q69="",T69=""),"",OR($Q69&lt;&gt;"",T69&lt;&gt;""),"-")</f>
        <v>#N/A</v>
      </c>
      <c r="BB69" s="120" t="e" cm="1">
        <f t="array" ref="BB69">_xlfn.IFS(AND($Q69&lt;&gt;"",U69&lt;&gt;""),ABS($Q69-U69),AND($Q69="",U69=""),"",OR($Q69&lt;&gt;"",U69&lt;&gt;""),"-")</f>
        <v>#N/A</v>
      </c>
      <c r="BC69" s="120" t="e" cm="1">
        <f t="array" ref="BC69">_xlfn.IFS(AND($Q69&lt;&gt;"",V69&lt;&gt;""),ABS($Q69-V69),AND($Q69="",V69=""),"",OR($Q69&lt;&gt;"",V69&lt;&gt;""),"-")</f>
        <v>#N/A</v>
      </c>
      <c r="BD69" s="120" t="e" cm="1">
        <f t="array" ref="BD69">_xlfn.IFS(AND($Q69&lt;&gt;"",W69&lt;&gt;""),ABS($Q69-W69),AND($Q69="",W69=""),"",OR($Q69&lt;&gt;"",W69&lt;&gt;""),"-")</f>
        <v>#N/A</v>
      </c>
      <c r="BE69" s="120" t="e" cm="1">
        <f t="array" ref="BE69">_xlfn.IFS(AND($Q69&lt;&gt;"",X69&lt;&gt;""),ABS($Q69-X69),AND($Q69="",X69=""),"",OR($Q69&lt;&gt;"",X69&lt;&gt;""),"-")</f>
        <v>#N/A</v>
      </c>
      <c r="BF69" s="120" t="e" cm="1">
        <f t="array" ref="BF69">_xlfn.IFS(AND($Q69&lt;&gt;"",Y69&lt;&gt;""),ABS($Q69-Y69),AND($Q69="",Y69=""),"",OR($Q69&lt;&gt;"",Y69&lt;&gt;""),"-")</f>
        <v>#N/A</v>
      </c>
      <c r="BG69" s="120" t="e" cm="1">
        <f t="array" ref="BG69">_xlfn.IFS(AND($Q69&lt;&gt;"",Z69&lt;&gt;""),ABS($Q69-Z69),AND($Q69="",Z69=""),"",OR($Q69&lt;&gt;"",Z69&lt;&gt;""),"-")</f>
        <v>#N/A</v>
      </c>
      <c r="BH69" s="120" t="e" cm="1">
        <f t="array" ref="BH69">_xlfn.IFS(AND($Q69&lt;&gt;"",AA69&lt;&gt;""),ABS($Q69-AA69),AND($Q69="",AA69=""),"",OR($Q69&lt;&gt;"",AA69&lt;&gt;""),"-")</f>
        <v>#N/A</v>
      </c>
      <c r="BI69" s="121" t="e" cm="1">
        <f t="array" ref="BI69">_xlfn.IFS(AND($R69&lt;&gt;"",S69&lt;&gt;""),ABS($R69-S69),AND($R69="",S69=""),"",OR($R69&lt;&gt;"",S69&lt;&gt;""),"-")</f>
        <v>#N/A</v>
      </c>
      <c r="BJ69" s="120" t="e" cm="1">
        <f t="array" ref="BJ69">_xlfn.IFS(AND($R69&lt;&gt;"",T69&lt;&gt;""),ABS($R69-T69),AND($R69="",T69=""),"",OR($R69&lt;&gt;"",T69&lt;&gt;""),"-")</f>
        <v>#N/A</v>
      </c>
      <c r="BK69" s="334" t="e" cm="1">
        <f t="array" ref="BK69">_xlfn.IFS(AND($R69&lt;&gt;"",U69&lt;&gt;""),ABS($R69-U69),AND($R69="",U69=""),"",OR($R69&lt;&gt;"",U69&lt;&gt;""),"-")</f>
        <v>#N/A</v>
      </c>
      <c r="BL69" s="120" t="e" cm="1">
        <f t="array" ref="BL69">_xlfn.IFS(AND($R69&lt;&gt;"",V69&lt;&gt;""),ABS($R69-V69),AND($R69="",V69=""),"",OR($R69&lt;&gt;"",V69&lt;&gt;""),"-")</f>
        <v>#N/A</v>
      </c>
      <c r="BM69" s="120" t="e" cm="1">
        <f t="array" ref="BM69">_xlfn.IFS(AND($R69&lt;&gt;"",W69&lt;&gt;""),ABS($R69-W69),AND($R69="",W69=""),"",OR($R69&lt;&gt;"",W69&lt;&gt;""),"-")</f>
        <v>#N/A</v>
      </c>
      <c r="BN69" s="120" t="e" cm="1">
        <f t="array" ref="BN69">_xlfn.IFS(AND($R69&lt;&gt;"",X69&lt;&gt;""),ABS($R69-X69),AND($R69="",X69=""),"",OR($R69&lt;&gt;"",X69&lt;&gt;""),"-")</f>
        <v>#N/A</v>
      </c>
      <c r="BO69" s="120" t="e" cm="1">
        <f t="array" ref="BO69">_xlfn.IFS(AND($R69&lt;&gt;"",Y69&lt;&gt;""),ABS($R69-Y69),AND($R69="",Y69=""),"",OR($R69&lt;&gt;"",Y69&lt;&gt;""),"-")</f>
        <v>#N/A</v>
      </c>
      <c r="BP69" s="120" t="e" cm="1">
        <f t="array" ref="BP69">_xlfn.IFS(AND($R69&lt;&gt;"",Z69&lt;&gt;""),ABS($R69-Z69),AND($R69="",Z69=""),"",OR($R69&lt;&gt;"",Z69&lt;&gt;""),"-")</f>
        <v>#N/A</v>
      </c>
      <c r="BQ69" s="120" t="e" cm="1">
        <f t="array" ref="BQ69">_xlfn.IFS(AND($R69&lt;&gt;"",AA69&lt;&gt;""),ABS($R69-AA69),AND($R69="",AA69=""),"",OR($R69&lt;&gt;"",AA69&lt;&gt;""),"-")</f>
        <v>#N/A</v>
      </c>
      <c r="BR69" s="121" t="e" cm="1">
        <f t="array" ref="BR69">_xlfn.IFS(AND($S69&lt;&gt;"",T69&lt;&gt;""),ABS($S69-T69),AND($S69="",T69=""),"",OR($S69&lt;&gt;"",T69&lt;&gt;""),"-")</f>
        <v>#N/A</v>
      </c>
      <c r="BS69" s="334" t="e" cm="1">
        <f t="array" ref="BS69">_xlfn.IFS(AND($S69&lt;&gt;"",U69&lt;&gt;""),ABS($S69-U69),AND($S69="",U69=""),"",OR($S69&lt;&gt;"",U69&lt;&gt;""),"-")</f>
        <v>#N/A</v>
      </c>
      <c r="BT69" s="120" t="e" cm="1">
        <f t="array" ref="BT69">_xlfn.IFS(AND($S69&lt;&gt;"",V69&lt;&gt;""),ABS($S69-V69),AND($S69="",V69=""),"",OR($S69&lt;&gt;"",V69&lt;&gt;""),"-")</f>
        <v>#N/A</v>
      </c>
      <c r="BU69" s="120" t="e" cm="1">
        <f t="array" ref="BU69">_xlfn.IFS(AND($S69&lt;&gt;"",W69&lt;&gt;""),ABS($S69-W69),AND($S69="",W69=""),"",OR($S69&lt;&gt;"",W69&lt;&gt;""),"-")</f>
        <v>#N/A</v>
      </c>
      <c r="BV69" s="120" t="e" cm="1">
        <f t="array" ref="BV69">_xlfn.IFS(AND($S69&lt;&gt;"",X69&lt;&gt;""),ABS($S69-X69),AND($S69="",X69=""),"",OR($S69&lt;&gt;"",X69&lt;&gt;""),"-")</f>
        <v>#N/A</v>
      </c>
      <c r="BW69" s="120" t="e" cm="1">
        <f t="array" ref="BW69">_xlfn.IFS(AND($S69&lt;&gt;"",Y69&lt;&gt;""),ABS($S69-Y69),AND($S69="",Y69=""),"",OR($S69&lt;&gt;"",Y69&lt;&gt;""),"-")</f>
        <v>#N/A</v>
      </c>
      <c r="BX69" s="120" t="e" cm="1">
        <f t="array" ref="BX69">_xlfn.IFS(AND($S69&lt;&gt;"",Z69&lt;&gt;""),ABS($S69-Z69),AND($S69="",Z69=""),"",OR($S69&lt;&gt;"",Z69&lt;&gt;""),"-")</f>
        <v>#N/A</v>
      </c>
      <c r="BY69" s="120" t="e" cm="1">
        <f t="array" ref="BY69">_xlfn.IFS(AND($S69&lt;&gt;"",AA69&lt;&gt;""),ABS($S69-AA69),AND($S69="",AA69=""),"",OR($S69&lt;&gt;"",AA69&lt;&gt;""),"-")</f>
        <v>#N/A</v>
      </c>
      <c r="BZ69" s="121" t="e" cm="1">
        <f t="array" ref="BZ69">_xlfn.IFS(AND($T69&lt;&gt;"",U69&lt;&gt;""),ABS($T69-U69),AND($T69="",U69=""),"",OR($T69&lt;&gt;"",U69&lt;&gt;""),"-")</f>
        <v>#N/A</v>
      </c>
      <c r="CA69" s="120" t="e" cm="1">
        <f t="array" ref="CA69">_xlfn.IFS(AND($T69&lt;&gt;"",V69&lt;&gt;""),ABS($T69-V69),AND($T69="",V69=""),"",OR($T69&lt;&gt;"",V69&lt;&gt;""),"-")</f>
        <v>#N/A</v>
      </c>
      <c r="CB69" s="120" t="e" cm="1">
        <f t="array" ref="CB69">_xlfn.IFS(AND($T69&lt;&gt;"",W69&lt;&gt;""),ABS($T69-W69),AND($T69="",W69=""),"",OR($T69&lt;&gt;"",W69&lt;&gt;""),"-")</f>
        <v>#N/A</v>
      </c>
      <c r="CC69" s="120" t="e" cm="1">
        <f t="array" ref="CC69">_xlfn.IFS(AND($T69&lt;&gt;"",X69&lt;&gt;""),ABS($T69-X69),AND($T69="",X69=""),"",OR($T69&lt;&gt;"",X69&lt;&gt;""),"-")</f>
        <v>#N/A</v>
      </c>
      <c r="CD69" s="120" t="e" cm="1">
        <f t="array" ref="CD69">_xlfn.IFS(AND($T69&lt;&gt;"",Y69&lt;&gt;""),ABS($T69-Y69),AND($T69="",Y69=""),"",OR($T69&lt;&gt;"",Y69&lt;&gt;""),"-")</f>
        <v>#N/A</v>
      </c>
      <c r="CE69" s="120" t="e" cm="1">
        <f t="array" ref="CE69">_xlfn.IFS(AND($T69&lt;&gt;"",Z69&lt;&gt;""),ABS($T69-Z69),AND($T69="",Z69=""),"",OR($T69&lt;&gt;"",Z69&lt;&gt;""),"-")</f>
        <v>#N/A</v>
      </c>
      <c r="CF69" s="120" t="e" cm="1">
        <f t="array" ref="CF69">_xlfn.IFS(AND($T69&lt;&gt;"",AA69&lt;&gt;""),ABS($T69-AA69),AND($T69="",AA69=""),"",OR($T69&lt;&gt;"",AA69&lt;&gt;""),"-")</f>
        <v>#N/A</v>
      </c>
      <c r="CG69" s="121" t="e" cm="1">
        <f t="array" ref="CG69">_xlfn.IFS(AND($U69&lt;&gt;"",V69&lt;&gt;""),ABS($U69-V69),AND($U69="",V69=""),"",OR($U69&lt;&gt;"",V69&lt;&gt;""),"-")</f>
        <v>#N/A</v>
      </c>
      <c r="CH69" s="120" t="e" cm="1">
        <f t="array" ref="CH69">_xlfn.IFS(AND($U69&lt;&gt;"",W69&lt;&gt;""),ABS($U69-W69),AND($U69="",W69=""),"",OR($U69&lt;&gt;"",W69&lt;&gt;""),"-")</f>
        <v>#N/A</v>
      </c>
      <c r="CI69" s="120" t="e" cm="1">
        <f t="array" ref="CI69">_xlfn.IFS(AND($U69&lt;&gt;"",X69&lt;&gt;""),ABS($U69-X69),AND($U69="",X69=""),"",OR($U69&lt;&gt;"",X69&lt;&gt;""),"-")</f>
        <v>#N/A</v>
      </c>
      <c r="CJ69" s="120" t="e" cm="1">
        <f t="array" ref="CJ69">_xlfn.IFS(AND($U69&lt;&gt;"",Y69&lt;&gt;""),ABS($U69-Y69),AND($U69="",Y69=""),"",OR($U69&lt;&gt;"",Y69&lt;&gt;""),"-")</f>
        <v>#N/A</v>
      </c>
      <c r="CK69" s="120" t="e" cm="1">
        <f t="array" ref="CK69">_xlfn.IFS(AND($U69&lt;&gt;"",Z69&lt;&gt;""),ABS($U69-Z69),AND($U69="",Z69=""),"",OR($U69&lt;&gt;"",Z69&lt;&gt;""),"-")</f>
        <v>#N/A</v>
      </c>
      <c r="CL69" s="120" t="e" cm="1">
        <f t="array" ref="CL69">_xlfn.IFS(AND($U69&lt;&gt;"",AA69&lt;&gt;""),ABS($U69-AA69),AND($U69="",AA69=""),"",OR($U69&lt;&gt;"",AA69&lt;&gt;""),"-")</f>
        <v>#N/A</v>
      </c>
      <c r="CM69" s="121" t="e" cm="1">
        <f t="array" ref="CM69">_xlfn.IFS(AND($V69&lt;&gt;"",W69&lt;&gt;""),ABS($V69-W69),AND($V69="",W69=""),"",OR($V69&lt;&gt;"",W69&lt;&gt;""),"-")</f>
        <v>#N/A</v>
      </c>
      <c r="CN69" s="120" t="e" cm="1">
        <f t="array" ref="CN69">_xlfn.IFS(AND($V69&lt;&gt;"",X69&lt;&gt;""),ABS($V69-X69),AND($V69="",X69=""),"",OR($V69&lt;&gt;"",X69&lt;&gt;""),"-")</f>
        <v>#N/A</v>
      </c>
      <c r="CO69" s="120" t="e" cm="1">
        <f t="array" ref="CO69">_xlfn.IFS(AND($V69&lt;&gt;"",Y69&lt;&gt;""),ABS($V69-Y69),AND($V69="",Y69=""),"",OR($V69&lt;&gt;"",Y69&lt;&gt;""),"-")</f>
        <v>#N/A</v>
      </c>
      <c r="CP69" s="120" t="e" cm="1">
        <f t="array" ref="CP69">_xlfn.IFS(AND($V69&lt;&gt;"",Z69&lt;&gt;""),ABS($V69-Z69),AND($V69="",Z69=""),"",OR($V69&lt;&gt;"",Z69&lt;&gt;""),"-")</f>
        <v>#N/A</v>
      </c>
      <c r="CQ69" s="120" t="e" cm="1">
        <f t="array" ref="CQ69">_xlfn.IFS(AND($V69&lt;&gt;"",AA69&lt;&gt;""),ABS($V69-AA69),AND($V69="",AA69=""),"",OR($V69&lt;&gt;"",AA69&lt;&gt;""),"-")</f>
        <v>#N/A</v>
      </c>
      <c r="CR69" s="121" t="e" cm="1">
        <f t="array" ref="CR69">_xlfn.IFS(AND($W69&lt;&gt;"",X69&lt;&gt;""),ABS($W69-X69),AND($W69="",X69=""),"",OR($W69&lt;&gt;"",X69&lt;&gt;""),"-")</f>
        <v>#N/A</v>
      </c>
      <c r="CS69" s="120" t="e" cm="1">
        <f t="array" ref="CS69">_xlfn.IFS(AND($W69&lt;&gt;"",Y69&lt;&gt;""),ABS($W69-Y69),AND($W69="",Y69=""),"",OR($W69&lt;&gt;"",Y69&lt;&gt;""),"-")</f>
        <v>#N/A</v>
      </c>
      <c r="CT69" s="120" t="e" cm="1">
        <f t="array" ref="CT69">_xlfn.IFS(AND($W69&lt;&gt;"",Z69&lt;&gt;""),ABS($W69-Z69),AND($W69="",Z69=""),"",OR($W69&lt;&gt;"",Z69&lt;&gt;""),"-")</f>
        <v>#N/A</v>
      </c>
      <c r="CU69" s="120" t="e" cm="1">
        <f t="array" ref="CU69">_xlfn.IFS(AND($W69&lt;&gt;"",AA69&lt;&gt;""),ABS($W69-AA69),AND($W69="",AA69=""),"",OR($W69&lt;&gt;"",AA69&lt;&gt;""),"-")</f>
        <v>#N/A</v>
      </c>
      <c r="CV69" s="121" t="e" cm="1">
        <f t="array" ref="CV69">_xlfn.IFS(AND($X69&lt;&gt;"",Y69&lt;&gt;""),ABS($X69-Y69),AND($X69="",Y69=""),"",OR($X69&lt;&gt;"",Y69&lt;&gt;""),"-")</f>
        <v>#N/A</v>
      </c>
      <c r="CW69" s="120" t="e" cm="1">
        <f t="array" ref="CW69">_xlfn.IFS(AND($X69&lt;&gt;"",Z69&lt;&gt;""),ABS($X69-Z69),AND($X69="",Z69=""),"",OR($X69&lt;&gt;"",Z69&lt;&gt;""),"-")</f>
        <v>#N/A</v>
      </c>
      <c r="CX69" s="120" t="e" cm="1">
        <f t="array" ref="CX69">_xlfn.IFS(AND($X69&lt;&gt;"",AA69&lt;&gt;""),ABS($X69-AA69),AND($X69="",AA69=""),"",OR($X69&lt;&gt;"",AA69&lt;&gt;""),"-")</f>
        <v>#N/A</v>
      </c>
      <c r="CY69" s="121" t="e" cm="1">
        <f t="array" ref="CY69">_xlfn.IFS(AND($Y69&lt;&gt;"",Z69&lt;&gt;""),ABS($Y69-Z69),AND($Y69="",Z69=""),"",OR($Y69&lt;&gt;"",Z69&lt;&gt;""),"-")</f>
        <v>#N/A</v>
      </c>
      <c r="CZ69" s="120" t="e" cm="1">
        <f t="array" ref="CZ69">_xlfn.IFS(AND($Y69&lt;&gt;"",AA69&lt;&gt;""),ABS($Y69-AA69),AND($Y69="",AA69=""),"",OR($Y69&lt;&gt;"",AA69&lt;&gt;""),"-")</f>
        <v>#N/A</v>
      </c>
      <c r="DA69" s="121" t="e" cm="1">
        <f t="array" ref="DA69">_xlfn.IFS(AND($Z69&lt;&gt;"",AA69&lt;&gt;""),ABS($Z69-AA69),AND($Z69="",AA69=""),"",OR($Z69&lt;&gt;"",AA69&lt;&gt;""),"-")</f>
        <v>#N/A</v>
      </c>
    </row>
    <row r="70" spans="1:105" x14ac:dyDescent="0.2">
      <c r="A70" s="260" t="s">
        <v>86</v>
      </c>
      <c r="B70" s="259" t="e">
        <f>VLOOKUP($A70,Merged_couplings!$B:$BU,MATCH(B$1,Merged_couplings!$B$1:$BU$1,0),FALSE)</f>
        <v>#N/A</v>
      </c>
      <c r="C70" s="258" t="e">
        <f>VLOOKUP($A70,Merged_couplings!$B:$BU,MATCH(C$1,Merged_couplings!$B$1:$BU$1,0),FALSE)</f>
        <v>#N/A</v>
      </c>
      <c r="D70" s="258" t="e">
        <f>VLOOKUP($A70,Merged_couplings!$B:$BU,MATCH(D$1,Merged_couplings!$B$1:$BU$1,0),FALSE)</f>
        <v>#N/A</v>
      </c>
      <c r="E70" s="258" t="e">
        <f>VLOOKUP($A70,Merged_couplings!$B:$BU,MATCH(E$1,Merged_couplings!$B$1:$BU$1,0),FALSE)</f>
        <v>#N/A</v>
      </c>
      <c r="F70" s="258" t="e">
        <f>VLOOKUP($A70,Merged_couplings!$B:$BU,MATCH(F$1,Merged_couplings!$B$1:$BU$1,0),FALSE)</f>
        <v>#N/A</v>
      </c>
      <c r="G70" s="258" t="e">
        <f>VLOOKUP($A70,Merged_couplings!$B:$BU,MATCH(G$1,Merged_couplings!$B$1:$BU$1,0),FALSE)</f>
        <v>#N/A</v>
      </c>
      <c r="H70" s="258" t="e">
        <f>VLOOKUP($A70,Merged_couplings!$B:$BU,MATCH(H$1,Merged_couplings!$B$1:$BU$1,0),FALSE)</f>
        <v>#N/A</v>
      </c>
      <c r="I70" s="258" t="e">
        <f>VLOOKUP($A70,Merged_couplings!$B:$BU,MATCH(I$1,Merged_couplings!$B$1:$BU$1,0),FALSE)</f>
        <v>#N/A</v>
      </c>
      <c r="J70" s="258" t="e">
        <f>VLOOKUP($A70,Merged_couplings!$B:$BU,MATCH(J$1,Merged_couplings!$B$1:$BU$1,0),FALSE)</f>
        <v>#N/A</v>
      </c>
      <c r="K70" s="258" t="e">
        <f>VLOOKUP($A70,Merged_couplings!$B:$BU,MATCH(K$1,Merged_couplings!$B$1:$BU$1,0),FALSE)</f>
        <v>#N/A</v>
      </c>
      <c r="L70" s="258" t="e">
        <f>VLOOKUP($A70,Merged_couplings!$B:$BU,MATCH(L$1,Merged_couplings!$B$1:$BU$1,0),FALSE)</f>
        <v>#N/A</v>
      </c>
      <c r="M70" s="258" t="e">
        <f>VLOOKUP($A70,Merged_couplings!$B:$BU,MATCH(M$1,Merged_couplings!$B$1:$BU$1,0),FALSE)</f>
        <v>#N/A</v>
      </c>
      <c r="N70" s="258" t="e">
        <f>VLOOKUP($A70,Merged_couplings!$B:$BU,MATCH(N$1,Merged_couplings!$B$1:$BU$1,0),FALSE)</f>
        <v>#N/A</v>
      </c>
      <c r="O70" s="121" t="e">
        <f>IF(OR(B70="BIG",B70="BI-",B70="-IG"),VLOOKUP($A70,Merged_couplings!$B:$BU,MATCH(O$1,Merged_couplings!$B$1:$BU$1,0),FALSE),"")</f>
        <v>#N/A</v>
      </c>
      <c r="P70" s="120" t="e">
        <f>IF(OR(C70="BIG",C70="BI-",C70="-IG"),VLOOKUP($A70,Merged_couplings!$B:$BU,MATCH(P$1,Merged_couplings!$B$1:$BU$1,0),FALSE),"")</f>
        <v>#N/A</v>
      </c>
      <c r="Q70" s="120" t="e">
        <f>IF(OR(D70="BIG",D70="BI-",D70="-IG"),VLOOKUP($A70,Merged_couplings!$B:$BU,MATCH(Q$1,Merged_couplings!$B$1:$BU$1,0),FALSE),"")</f>
        <v>#N/A</v>
      </c>
      <c r="R70" s="120" t="e">
        <f t="shared" si="5"/>
        <v>#N/A</v>
      </c>
      <c r="S70" s="120" t="e">
        <f t="shared" si="5"/>
        <v>#N/A</v>
      </c>
      <c r="T70" s="120" t="e">
        <f t="shared" si="5"/>
        <v>#N/A</v>
      </c>
      <c r="U70" s="120" t="e">
        <f>IF(OR(H70="BIG",H70="BI-",H70="-IG"),VLOOKUP($A70,Merged_couplings!$B:$BU,MATCH(U$1,Merged_couplings!$B$1:$BU$1,0),FALSE),"")</f>
        <v>#N/A</v>
      </c>
      <c r="V70" s="120" t="e">
        <f>IF(OR(I70="BIG",I70="BI-",I70="-IG"),VLOOKUP($A70,Merged_couplings!$B:$BU,MATCH(V$1,Merged_couplings!$B$1:$BU$1,0),FALSE),"")</f>
        <v>#N/A</v>
      </c>
      <c r="W70" s="120" t="e">
        <f t="shared" si="6"/>
        <v>#N/A</v>
      </c>
      <c r="X70" s="120" t="e">
        <f>IF(OR(K70="BIG",K70="BI-",K70="-IG"),VLOOKUP($A70,Merged_couplings!$B:$BU,MATCH(X$1,Merged_couplings!$B$1:$BU$1,0),FALSE),"")</f>
        <v>#N/A</v>
      </c>
      <c r="Y70" s="120" t="e">
        <f>IF(OR(L70="BIG",L70="BI-",L70="-IG"),VLOOKUP($A70,Merged_couplings!$B:$BU,MATCH(Y$1,Merged_couplings!$B$1:$BU$1,0),FALSE),"")</f>
        <v>#N/A</v>
      </c>
      <c r="Z70" s="120" t="e">
        <f>IF(OR(M70="BIG",M70="BI-",M70="-IG"),VLOOKUP($A70,Merged_couplings!$B:$BU,MATCH(Z$1,Merged_couplings!$B$1:$BU$1,0),FALSE),"")</f>
        <v>#N/A</v>
      </c>
      <c r="AA70" s="120" t="e">
        <f>IF(OR(N70="BIG",N70="BI-",N70="-IG"),VLOOKUP($A70,Merged_couplings!$B:$BU,MATCH(AA$1,Merged_couplings!$B$1:$BU$1,0),FALSE),"")</f>
        <v>#N/A</v>
      </c>
      <c r="AB70" s="123" t="e" cm="1">
        <f t="array" ref="AB70">_xlfn.IFS(AND($O70&lt;&gt;"",P70&lt;&gt;""),ABS($O70-P70),AND($O70="",P70=""),"",OR($O70&lt;&gt;"",P70&lt;&gt;""),"-")</f>
        <v>#N/A</v>
      </c>
      <c r="AC70" s="122" t="e" cm="1">
        <f t="array" ref="AC70">_xlfn.IFS(AND($O70&lt;&gt;"",Q70&lt;&gt;""),ABS($O70-Q70),AND($O70="",Q70=""),"",OR($O70&lt;&gt;"",Q70&lt;&gt;""),"-")</f>
        <v>#N/A</v>
      </c>
      <c r="AD70" s="122" t="e" cm="1">
        <f t="array" ref="AD70">_xlfn.IFS(AND($O70&lt;&gt;"",R70&lt;&gt;""),ABS($O70-R70),AND($O70="",R70=""),"",OR($O70&lt;&gt;"",R70&lt;&gt;""),"-")</f>
        <v>#N/A</v>
      </c>
      <c r="AE70" s="122" t="e" cm="1">
        <f t="array" ref="AE70">_xlfn.IFS(AND($O70&lt;&gt;"",S70&lt;&gt;""),ABS($O70-S70),AND($O70="",S70=""),"",OR($O70&lt;&gt;"",S70&lt;&gt;""),"-")</f>
        <v>#N/A</v>
      </c>
      <c r="AF70" s="122" t="e" cm="1">
        <f t="array" ref="AF70">_xlfn.IFS(AND($O70&lt;&gt;"",T70&lt;&gt;""),ABS($O70-T70),AND($O70="",T70=""),"",OR($O70&lt;&gt;"",T70&lt;&gt;""),"-")</f>
        <v>#N/A</v>
      </c>
      <c r="AG70" s="122" t="e" cm="1">
        <f t="array" ref="AG70">_xlfn.IFS(AND($O70&lt;&gt;"",U70&lt;&gt;""),ABS($O70-U70),AND($O70="",U70=""),"",OR($O70&lt;&gt;"",U70&lt;&gt;""),"-")</f>
        <v>#N/A</v>
      </c>
      <c r="AH70" s="122" t="e" cm="1">
        <f t="array" ref="AH70">_xlfn.IFS(AND($O70&lt;&gt;"",V70&lt;&gt;""),ABS($O70-V70),AND($O70="",V70=""),"",OR($O70&lt;&gt;"",V70&lt;&gt;""),"-")</f>
        <v>#N/A</v>
      </c>
      <c r="AI70" s="122" t="e" cm="1">
        <f t="array" ref="AI70">_xlfn.IFS(AND($O70&lt;&gt;"",W70&lt;&gt;""),ABS($O70-W70),AND($O70="",W70=""),"",OR($O70&lt;&gt;"",W70&lt;&gt;""),"-")</f>
        <v>#N/A</v>
      </c>
      <c r="AJ70" s="122" t="e" cm="1">
        <f t="array" ref="AJ70">_xlfn.IFS(AND($O70&lt;&gt;"",X70&lt;&gt;""),ABS($O70-X70),AND($O70="",X70=""),"",OR($O70&lt;&gt;"",X70&lt;&gt;""),"-")</f>
        <v>#N/A</v>
      </c>
      <c r="AK70" s="122" t="e" cm="1">
        <f t="array" ref="AK70">_xlfn.IFS(AND($O70&lt;&gt;"",Y70&lt;&gt;""),ABS($O70-Y70),AND($O70="",Y70=""),"",OR($O70&lt;&gt;"",Y70&lt;&gt;""),"-")</f>
        <v>#N/A</v>
      </c>
      <c r="AL70" s="122" t="e" cm="1">
        <f t="array" ref="AL70">_xlfn.IFS(AND($O70&lt;&gt;"",Z70&lt;&gt;""),ABS($O70-Z70),AND($O70="",Z70=""),"",OR($O70&lt;&gt;"",Z70&lt;&gt;""),"-")</f>
        <v>#N/A</v>
      </c>
      <c r="AM70" s="122" t="e" cm="1">
        <f t="array" ref="AM70">_xlfn.IFS(AND($O70&lt;&gt;"",AA70&lt;&gt;""),ABS($O70-AA70),AND($O70="",AA70=""),"",OR($O70&lt;&gt;"",AA70&lt;&gt;""),"-")</f>
        <v>#N/A</v>
      </c>
      <c r="AN70" s="121" t="e" cm="1">
        <f t="array" ref="AN70">_xlfn.IFS(AND($P70&lt;&gt;"",Q70&lt;&gt;""),ABS($P70-Q70),AND($P70="",Q70=""),"",OR($P70&lt;&gt;"",Q70&lt;&gt;""),"-")</f>
        <v>#N/A</v>
      </c>
      <c r="AO70" s="120" t="e" cm="1">
        <f t="array" ref="AO70">_xlfn.IFS(AND($P70&lt;&gt;"",R70&lt;&gt;""),ABS($P70-R70),AND($P70="",R70=""),"",OR($P70&lt;&gt;"",R70&lt;&gt;""),"-")</f>
        <v>#N/A</v>
      </c>
      <c r="AP70" s="120" t="e" cm="1">
        <f t="array" ref="AP70">_xlfn.IFS(AND($P70&lt;&gt;"",S70&lt;&gt;""),ABS($P70-S70),AND($P70="",S70=""),"",OR($P70&lt;&gt;"",S70&lt;&gt;""),"-")</f>
        <v>#N/A</v>
      </c>
      <c r="AQ70" s="120" t="e" cm="1">
        <f t="array" ref="AQ70">_xlfn.IFS(AND($P70&lt;&gt;"",T70&lt;&gt;""),ABS($P70-T70),AND($P70="",T70=""),"",OR($P70&lt;&gt;"",T70&lt;&gt;""),"-")</f>
        <v>#N/A</v>
      </c>
      <c r="AR70" s="120" t="e" cm="1">
        <f t="array" ref="AR70">_xlfn.IFS(AND($P70&lt;&gt;"",U70&lt;&gt;""),ABS($P70-U70),AND($P70="",U70=""),"",OR($P70&lt;&gt;"",U70&lt;&gt;""),"-")</f>
        <v>#N/A</v>
      </c>
      <c r="AS70" s="120" t="e" cm="1">
        <f t="array" ref="AS70">_xlfn.IFS(AND($P70&lt;&gt;"",V70&lt;&gt;""),ABS($P70-V70),AND($P70="",V70=""),"",OR($P70&lt;&gt;"",V70&lt;&gt;""),"-")</f>
        <v>#N/A</v>
      </c>
      <c r="AT70" s="120" t="e" cm="1">
        <f t="array" ref="AT70">_xlfn.IFS(AND($P70&lt;&gt;"",W70&lt;&gt;""),ABS($P70-W70),AND($P70="",W70=""),"",OR($P70&lt;&gt;"",W70&lt;&gt;""),"-")</f>
        <v>#N/A</v>
      </c>
      <c r="AU70" s="120" t="e" cm="1">
        <f t="array" ref="AU70">_xlfn.IFS(AND($P70&lt;&gt;"",X70&lt;&gt;""),ABS($P70-X70),AND($P70="",X70=""),"",OR($P70&lt;&gt;"",X70&lt;&gt;""),"-")</f>
        <v>#N/A</v>
      </c>
      <c r="AV70" s="120" t="e" cm="1">
        <f t="array" ref="AV70">_xlfn.IFS(AND($P70&lt;&gt;"",Y70&lt;&gt;""),ABS($P70-Y70),AND($P70="",Y70=""),"",OR($P70&lt;&gt;"",Y70&lt;&gt;""),"-")</f>
        <v>#N/A</v>
      </c>
      <c r="AW70" s="120" t="e" cm="1">
        <f t="array" ref="AW70">_xlfn.IFS(AND($P70&lt;&gt;"",Z70&lt;&gt;""),ABS($P70-Z70),AND($P70="",Z70=""),"",OR($P70&lt;&gt;"",Z70&lt;&gt;""),"-")</f>
        <v>#N/A</v>
      </c>
      <c r="AX70" s="120" t="e" cm="1">
        <f t="array" ref="AX70">_xlfn.IFS(AND($P70&lt;&gt;"",AA70&lt;&gt;""),ABS($P70-AA70),AND($P70="",AA70=""),"",OR($P70&lt;&gt;"",AA70&lt;&gt;""),"-")</f>
        <v>#N/A</v>
      </c>
      <c r="AY70" s="121" t="e" cm="1">
        <f t="array" ref="AY70">_xlfn.IFS(AND($Q70&lt;&gt;"",R70&lt;&gt;""),ABS($Q70-R70),AND($Q70="",R70=""),"",OR($Q70&lt;&gt;"",R70&lt;&gt;""),"-")</f>
        <v>#N/A</v>
      </c>
      <c r="AZ70" s="334" t="e" cm="1">
        <f t="array" ref="AZ70">_xlfn.IFS(AND($Q70&lt;&gt;"",S70&lt;&gt;""),ABS($Q70-S70),AND($Q70="",S70=""),"",OR($Q70&lt;&gt;"",S70&lt;&gt;""),"-")</f>
        <v>#N/A</v>
      </c>
      <c r="BA70" s="334" t="e" cm="1">
        <f t="array" ref="BA70">_xlfn.IFS(AND($Q70&lt;&gt;"",T70&lt;&gt;""),ABS($Q70-T70),AND($Q70="",T70=""),"",OR($Q70&lt;&gt;"",T70&lt;&gt;""),"-")</f>
        <v>#N/A</v>
      </c>
      <c r="BB70" s="120" t="e" cm="1">
        <f t="array" ref="BB70">_xlfn.IFS(AND($Q70&lt;&gt;"",U70&lt;&gt;""),ABS($Q70-U70),AND($Q70="",U70=""),"",OR($Q70&lt;&gt;"",U70&lt;&gt;""),"-")</f>
        <v>#N/A</v>
      </c>
      <c r="BC70" s="120" t="e" cm="1">
        <f t="array" ref="BC70">_xlfn.IFS(AND($Q70&lt;&gt;"",V70&lt;&gt;""),ABS($Q70-V70),AND($Q70="",V70=""),"",OR($Q70&lt;&gt;"",V70&lt;&gt;""),"-")</f>
        <v>#N/A</v>
      </c>
      <c r="BD70" s="120" t="e" cm="1">
        <f t="array" ref="BD70">_xlfn.IFS(AND($Q70&lt;&gt;"",W70&lt;&gt;""),ABS($Q70-W70),AND($Q70="",W70=""),"",OR($Q70&lt;&gt;"",W70&lt;&gt;""),"-")</f>
        <v>#N/A</v>
      </c>
      <c r="BE70" s="120" t="e" cm="1">
        <f t="array" ref="BE70">_xlfn.IFS(AND($Q70&lt;&gt;"",X70&lt;&gt;""),ABS($Q70-X70),AND($Q70="",X70=""),"",OR($Q70&lt;&gt;"",X70&lt;&gt;""),"-")</f>
        <v>#N/A</v>
      </c>
      <c r="BF70" s="120" t="e" cm="1">
        <f t="array" ref="BF70">_xlfn.IFS(AND($Q70&lt;&gt;"",Y70&lt;&gt;""),ABS($Q70-Y70),AND($Q70="",Y70=""),"",OR($Q70&lt;&gt;"",Y70&lt;&gt;""),"-")</f>
        <v>#N/A</v>
      </c>
      <c r="BG70" s="120" t="e" cm="1">
        <f t="array" ref="BG70">_xlfn.IFS(AND($Q70&lt;&gt;"",Z70&lt;&gt;""),ABS($Q70-Z70),AND($Q70="",Z70=""),"",OR($Q70&lt;&gt;"",Z70&lt;&gt;""),"-")</f>
        <v>#N/A</v>
      </c>
      <c r="BH70" s="120" t="e" cm="1">
        <f t="array" ref="BH70">_xlfn.IFS(AND($Q70&lt;&gt;"",AA70&lt;&gt;""),ABS($Q70-AA70),AND($Q70="",AA70=""),"",OR($Q70&lt;&gt;"",AA70&lt;&gt;""),"-")</f>
        <v>#N/A</v>
      </c>
      <c r="BI70" s="121" t="e" cm="1">
        <f t="array" ref="BI70">_xlfn.IFS(AND($R70&lt;&gt;"",S70&lt;&gt;""),ABS($R70-S70),AND($R70="",S70=""),"",OR($R70&lt;&gt;"",S70&lt;&gt;""),"-")</f>
        <v>#N/A</v>
      </c>
      <c r="BJ70" s="120" t="e" cm="1">
        <f t="array" ref="BJ70">_xlfn.IFS(AND($R70&lt;&gt;"",T70&lt;&gt;""),ABS($R70-T70),AND($R70="",T70=""),"",OR($R70&lt;&gt;"",T70&lt;&gt;""),"-")</f>
        <v>#N/A</v>
      </c>
      <c r="BK70" s="334" t="e" cm="1">
        <f t="array" ref="BK70">_xlfn.IFS(AND($R70&lt;&gt;"",U70&lt;&gt;""),ABS($R70-U70),AND($R70="",U70=""),"",OR($R70&lt;&gt;"",U70&lt;&gt;""),"-")</f>
        <v>#N/A</v>
      </c>
      <c r="BL70" s="120" t="e" cm="1">
        <f t="array" ref="BL70">_xlfn.IFS(AND($R70&lt;&gt;"",V70&lt;&gt;""),ABS($R70-V70),AND($R70="",V70=""),"",OR($R70&lt;&gt;"",V70&lt;&gt;""),"-")</f>
        <v>#N/A</v>
      </c>
      <c r="BM70" s="120" t="e" cm="1">
        <f t="array" ref="BM70">_xlfn.IFS(AND($R70&lt;&gt;"",W70&lt;&gt;""),ABS($R70-W70),AND($R70="",W70=""),"",OR($R70&lt;&gt;"",W70&lt;&gt;""),"-")</f>
        <v>#N/A</v>
      </c>
      <c r="BN70" s="120" t="e" cm="1">
        <f t="array" ref="BN70">_xlfn.IFS(AND($R70&lt;&gt;"",X70&lt;&gt;""),ABS($R70-X70),AND($R70="",X70=""),"",OR($R70&lt;&gt;"",X70&lt;&gt;""),"-")</f>
        <v>#N/A</v>
      </c>
      <c r="BO70" s="120" t="e" cm="1">
        <f t="array" ref="BO70">_xlfn.IFS(AND($R70&lt;&gt;"",Y70&lt;&gt;""),ABS($R70-Y70),AND($R70="",Y70=""),"",OR($R70&lt;&gt;"",Y70&lt;&gt;""),"-")</f>
        <v>#N/A</v>
      </c>
      <c r="BP70" s="120" t="e" cm="1">
        <f t="array" ref="BP70">_xlfn.IFS(AND($R70&lt;&gt;"",Z70&lt;&gt;""),ABS($R70-Z70),AND($R70="",Z70=""),"",OR($R70&lt;&gt;"",Z70&lt;&gt;""),"-")</f>
        <v>#N/A</v>
      </c>
      <c r="BQ70" s="120" t="e" cm="1">
        <f t="array" ref="BQ70">_xlfn.IFS(AND($R70&lt;&gt;"",AA70&lt;&gt;""),ABS($R70-AA70),AND($R70="",AA70=""),"",OR($R70&lt;&gt;"",AA70&lt;&gt;""),"-")</f>
        <v>#N/A</v>
      </c>
      <c r="BR70" s="121" t="e" cm="1">
        <f t="array" ref="BR70">_xlfn.IFS(AND($S70&lt;&gt;"",T70&lt;&gt;""),ABS($S70-T70),AND($S70="",T70=""),"",OR($S70&lt;&gt;"",T70&lt;&gt;""),"-")</f>
        <v>#N/A</v>
      </c>
      <c r="BS70" s="334" t="e" cm="1">
        <f t="array" ref="BS70">_xlfn.IFS(AND($S70&lt;&gt;"",U70&lt;&gt;""),ABS($S70-U70),AND($S70="",U70=""),"",OR($S70&lt;&gt;"",U70&lt;&gt;""),"-")</f>
        <v>#N/A</v>
      </c>
      <c r="BT70" s="120" t="e" cm="1">
        <f t="array" ref="BT70">_xlfn.IFS(AND($S70&lt;&gt;"",V70&lt;&gt;""),ABS($S70-V70),AND($S70="",V70=""),"",OR($S70&lt;&gt;"",V70&lt;&gt;""),"-")</f>
        <v>#N/A</v>
      </c>
      <c r="BU70" s="120" t="e" cm="1">
        <f t="array" ref="BU70">_xlfn.IFS(AND($S70&lt;&gt;"",W70&lt;&gt;""),ABS($S70-W70),AND($S70="",W70=""),"",OR($S70&lt;&gt;"",W70&lt;&gt;""),"-")</f>
        <v>#N/A</v>
      </c>
      <c r="BV70" s="120" t="e" cm="1">
        <f t="array" ref="BV70">_xlfn.IFS(AND($S70&lt;&gt;"",X70&lt;&gt;""),ABS($S70-X70),AND($S70="",X70=""),"",OR($S70&lt;&gt;"",X70&lt;&gt;""),"-")</f>
        <v>#N/A</v>
      </c>
      <c r="BW70" s="120" t="e" cm="1">
        <f t="array" ref="BW70">_xlfn.IFS(AND($S70&lt;&gt;"",Y70&lt;&gt;""),ABS($S70-Y70),AND($S70="",Y70=""),"",OR($S70&lt;&gt;"",Y70&lt;&gt;""),"-")</f>
        <v>#N/A</v>
      </c>
      <c r="BX70" s="120" t="e" cm="1">
        <f t="array" ref="BX70">_xlfn.IFS(AND($S70&lt;&gt;"",Z70&lt;&gt;""),ABS($S70-Z70),AND($S70="",Z70=""),"",OR($S70&lt;&gt;"",Z70&lt;&gt;""),"-")</f>
        <v>#N/A</v>
      </c>
      <c r="BY70" s="120" t="e" cm="1">
        <f t="array" ref="BY70">_xlfn.IFS(AND($S70&lt;&gt;"",AA70&lt;&gt;""),ABS($S70-AA70),AND($S70="",AA70=""),"",OR($S70&lt;&gt;"",AA70&lt;&gt;""),"-")</f>
        <v>#N/A</v>
      </c>
      <c r="BZ70" s="121" t="e" cm="1">
        <f t="array" ref="BZ70">_xlfn.IFS(AND($T70&lt;&gt;"",U70&lt;&gt;""),ABS($T70-U70),AND($T70="",U70=""),"",OR($T70&lt;&gt;"",U70&lt;&gt;""),"-")</f>
        <v>#N/A</v>
      </c>
      <c r="CA70" s="120" t="e" cm="1">
        <f t="array" ref="CA70">_xlfn.IFS(AND($T70&lt;&gt;"",V70&lt;&gt;""),ABS($T70-V70),AND($T70="",V70=""),"",OR($T70&lt;&gt;"",V70&lt;&gt;""),"-")</f>
        <v>#N/A</v>
      </c>
      <c r="CB70" s="120" t="e" cm="1">
        <f t="array" ref="CB70">_xlfn.IFS(AND($T70&lt;&gt;"",W70&lt;&gt;""),ABS($T70-W70),AND($T70="",W70=""),"",OR($T70&lt;&gt;"",W70&lt;&gt;""),"-")</f>
        <v>#N/A</v>
      </c>
      <c r="CC70" s="120" t="e" cm="1">
        <f t="array" ref="CC70">_xlfn.IFS(AND($T70&lt;&gt;"",X70&lt;&gt;""),ABS($T70-X70),AND($T70="",X70=""),"",OR($T70&lt;&gt;"",X70&lt;&gt;""),"-")</f>
        <v>#N/A</v>
      </c>
      <c r="CD70" s="120" t="e" cm="1">
        <f t="array" ref="CD70">_xlfn.IFS(AND($T70&lt;&gt;"",Y70&lt;&gt;""),ABS($T70-Y70),AND($T70="",Y70=""),"",OR($T70&lt;&gt;"",Y70&lt;&gt;""),"-")</f>
        <v>#N/A</v>
      </c>
      <c r="CE70" s="120" t="e" cm="1">
        <f t="array" ref="CE70">_xlfn.IFS(AND($T70&lt;&gt;"",Z70&lt;&gt;""),ABS($T70-Z70),AND($T70="",Z70=""),"",OR($T70&lt;&gt;"",Z70&lt;&gt;""),"-")</f>
        <v>#N/A</v>
      </c>
      <c r="CF70" s="120" t="e" cm="1">
        <f t="array" ref="CF70">_xlfn.IFS(AND($T70&lt;&gt;"",AA70&lt;&gt;""),ABS($T70-AA70),AND($T70="",AA70=""),"",OR($T70&lt;&gt;"",AA70&lt;&gt;""),"-")</f>
        <v>#N/A</v>
      </c>
      <c r="CG70" s="121" t="e" cm="1">
        <f t="array" ref="CG70">_xlfn.IFS(AND($U70&lt;&gt;"",V70&lt;&gt;""),ABS($U70-V70),AND($U70="",V70=""),"",OR($U70&lt;&gt;"",V70&lt;&gt;""),"-")</f>
        <v>#N/A</v>
      </c>
      <c r="CH70" s="120" t="e" cm="1">
        <f t="array" ref="CH70">_xlfn.IFS(AND($U70&lt;&gt;"",W70&lt;&gt;""),ABS($U70-W70),AND($U70="",W70=""),"",OR($U70&lt;&gt;"",W70&lt;&gt;""),"-")</f>
        <v>#N/A</v>
      </c>
      <c r="CI70" s="120" t="e" cm="1">
        <f t="array" ref="CI70">_xlfn.IFS(AND($U70&lt;&gt;"",X70&lt;&gt;""),ABS($U70-X70),AND($U70="",X70=""),"",OR($U70&lt;&gt;"",X70&lt;&gt;""),"-")</f>
        <v>#N/A</v>
      </c>
      <c r="CJ70" s="120" t="e" cm="1">
        <f t="array" ref="CJ70">_xlfn.IFS(AND($U70&lt;&gt;"",Y70&lt;&gt;""),ABS($U70-Y70),AND($U70="",Y70=""),"",OR($U70&lt;&gt;"",Y70&lt;&gt;""),"-")</f>
        <v>#N/A</v>
      </c>
      <c r="CK70" s="120" t="e" cm="1">
        <f t="array" ref="CK70">_xlfn.IFS(AND($U70&lt;&gt;"",Z70&lt;&gt;""),ABS($U70-Z70),AND($U70="",Z70=""),"",OR($U70&lt;&gt;"",Z70&lt;&gt;""),"-")</f>
        <v>#N/A</v>
      </c>
      <c r="CL70" s="120" t="e" cm="1">
        <f t="array" ref="CL70">_xlfn.IFS(AND($U70&lt;&gt;"",AA70&lt;&gt;""),ABS($U70-AA70),AND($U70="",AA70=""),"",OR($U70&lt;&gt;"",AA70&lt;&gt;""),"-")</f>
        <v>#N/A</v>
      </c>
      <c r="CM70" s="121" t="e" cm="1">
        <f t="array" ref="CM70">_xlfn.IFS(AND($V70&lt;&gt;"",W70&lt;&gt;""),ABS($V70-W70),AND($V70="",W70=""),"",OR($V70&lt;&gt;"",W70&lt;&gt;""),"-")</f>
        <v>#N/A</v>
      </c>
      <c r="CN70" s="120" t="e" cm="1">
        <f t="array" ref="CN70">_xlfn.IFS(AND($V70&lt;&gt;"",X70&lt;&gt;""),ABS($V70-X70),AND($V70="",X70=""),"",OR($V70&lt;&gt;"",X70&lt;&gt;""),"-")</f>
        <v>#N/A</v>
      </c>
      <c r="CO70" s="120" t="e" cm="1">
        <f t="array" ref="CO70">_xlfn.IFS(AND($V70&lt;&gt;"",Y70&lt;&gt;""),ABS($V70-Y70),AND($V70="",Y70=""),"",OR($V70&lt;&gt;"",Y70&lt;&gt;""),"-")</f>
        <v>#N/A</v>
      </c>
      <c r="CP70" s="120" t="e" cm="1">
        <f t="array" ref="CP70">_xlfn.IFS(AND($V70&lt;&gt;"",Z70&lt;&gt;""),ABS($V70-Z70),AND($V70="",Z70=""),"",OR($V70&lt;&gt;"",Z70&lt;&gt;""),"-")</f>
        <v>#N/A</v>
      </c>
      <c r="CQ70" s="120" t="e" cm="1">
        <f t="array" ref="CQ70">_xlfn.IFS(AND($V70&lt;&gt;"",AA70&lt;&gt;""),ABS($V70-AA70),AND($V70="",AA70=""),"",OR($V70&lt;&gt;"",AA70&lt;&gt;""),"-")</f>
        <v>#N/A</v>
      </c>
      <c r="CR70" s="121" t="e" cm="1">
        <f t="array" ref="CR70">_xlfn.IFS(AND($W70&lt;&gt;"",X70&lt;&gt;""),ABS($W70-X70),AND($W70="",X70=""),"",OR($W70&lt;&gt;"",X70&lt;&gt;""),"-")</f>
        <v>#N/A</v>
      </c>
      <c r="CS70" s="120" t="e" cm="1">
        <f t="array" ref="CS70">_xlfn.IFS(AND($W70&lt;&gt;"",Y70&lt;&gt;""),ABS($W70-Y70),AND($W70="",Y70=""),"",OR($W70&lt;&gt;"",Y70&lt;&gt;""),"-")</f>
        <v>#N/A</v>
      </c>
      <c r="CT70" s="120" t="e" cm="1">
        <f t="array" ref="CT70">_xlfn.IFS(AND($W70&lt;&gt;"",Z70&lt;&gt;""),ABS($W70-Z70),AND($W70="",Z70=""),"",OR($W70&lt;&gt;"",Z70&lt;&gt;""),"-")</f>
        <v>#N/A</v>
      </c>
      <c r="CU70" s="120" t="e" cm="1">
        <f t="array" ref="CU70">_xlfn.IFS(AND($W70&lt;&gt;"",AA70&lt;&gt;""),ABS($W70-AA70),AND($W70="",AA70=""),"",OR($W70&lt;&gt;"",AA70&lt;&gt;""),"-")</f>
        <v>#N/A</v>
      </c>
      <c r="CV70" s="121" t="e" cm="1">
        <f t="array" ref="CV70">_xlfn.IFS(AND($X70&lt;&gt;"",Y70&lt;&gt;""),ABS($X70-Y70),AND($X70="",Y70=""),"",OR($X70&lt;&gt;"",Y70&lt;&gt;""),"-")</f>
        <v>#N/A</v>
      </c>
      <c r="CW70" s="120" t="e" cm="1">
        <f t="array" ref="CW70">_xlfn.IFS(AND($X70&lt;&gt;"",Z70&lt;&gt;""),ABS($X70-Z70),AND($X70="",Z70=""),"",OR($X70&lt;&gt;"",Z70&lt;&gt;""),"-")</f>
        <v>#N/A</v>
      </c>
      <c r="CX70" s="120" t="e" cm="1">
        <f t="array" ref="CX70">_xlfn.IFS(AND($X70&lt;&gt;"",AA70&lt;&gt;""),ABS($X70-AA70),AND($X70="",AA70=""),"",OR($X70&lt;&gt;"",AA70&lt;&gt;""),"-")</f>
        <v>#N/A</v>
      </c>
      <c r="CY70" s="121" t="e" cm="1">
        <f t="array" ref="CY70">_xlfn.IFS(AND($Y70&lt;&gt;"",Z70&lt;&gt;""),ABS($Y70-Z70),AND($Y70="",Z70=""),"",OR($Y70&lt;&gt;"",Z70&lt;&gt;""),"-")</f>
        <v>#N/A</v>
      </c>
      <c r="CZ70" s="120" t="e" cm="1">
        <f t="array" ref="CZ70">_xlfn.IFS(AND($Y70&lt;&gt;"",AA70&lt;&gt;""),ABS($Y70-AA70),AND($Y70="",AA70=""),"",OR($Y70&lt;&gt;"",AA70&lt;&gt;""),"-")</f>
        <v>#N/A</v>
      </c>
      <c r="DA70" s="121" t="e" cm="1">
        <f t="array" ref="DA70">_xlfn.IFS(AND($Z70&lt;&gt;"",AA70&lt;&gt;""),ABS($Z70-AA70),AND($Z70="",AA70=""),"",OR($Z70&lt;&gt;"",AA70&lt;&gt;""),"-")</f>
        <v>#N/A</v>
      </c>
    </row>
    <row r="71" spans="1:105" x14ac:dyDescent="0.2">
      <c r="A71" s="260" t="s">
        <v>11</v>
      </c>
      <c r="B71" s="259" t="e">
        <f>VLOOKUP($A71,Merged_couplings!$B:$BU,MATCH(B$1,Merged_couplings!$B$1:$BU$1,0),FALSE)</f>
        <v>#N/A</v>
      </c>
      <c r="C71" s="258" t="e">
        <f>VLOOKUP($A71,Merged_couplings!$B:$BU,MATCH(C$1,Merged_couplings!$B$1:$BU$1,0),FALSE)</f>
        <v>#N/A</v>
      </c>
      <c r="D71" s="258" t="e">
        <f>VLOOKUP($A71,Merged_couplings!$B:$BU,MATCH(D$1,Merged_couplings!$B$1:$BU$1,0),FALSE)</f>
        <v>#N/A</v>
      </c>
      <c r="E71" s="258" t="e">
        <f>VLOOKUP($A71,Merged_couplings!$B:$BU,MATCH(E$1,Merged_couplings!$B$1:$BU$1,0),FALSE)</f>
        <v>#N/A</v>
      </c>
      <c r="F71" s="258" t="e">
        <f>VLOOKUP($A71,Merged_couplings!$B:$BU,MATCH(F$1,Merged_couplings!$B$1:$BU$1,0),FALSE)</f>
        <v>#N/A</v>
      </c>
      <c r="G71" s="258" t="e">
        <f>VLOOKUP($A71,Merged_couplings!$B:$BU,MATCH(G$1,Merged_couplings!$B$1:$BU$1,0),FALSE)</f>
        <v>#N/A</v>
      </c>
      <c r="H71" s="258" t="e">
        <f>VLOOKUP($A71,Merged_couplings!$B:$BU,MATCH(H$1,Merged_couplings!$B$1:$BU$1,0),FALSE)</f>
        <v>#N/A</v>
      </c>
      <c r="I71" s="258" t="e">
        <f>VLOOKUP($A71,Merged_couplings!$B:$BU,MATCH(I$1,Merged_couplings!$B$1:$BU$1,0),FALSE)</f>
        <v>#N/A</v>
      </c>
      <c r="J71" s="258" t="e">
        <f>VLOOKUP($A71,Merged_couplings!$B:$BU,MATCH(J$1,Merged_couplings!$B$1:$BU$1,0),FALSE)</f>
        <v>#N/A</v>
      </c>
      <c r="K71" s="258" t="e">
        <f>VLOOKUP($A71,Merged_couplings!$B:$BU,MATCH(K$1,Merged_couplings!$B$1:$BU$1,0),FALSE)</f>
        <v>#N/A</v>
      </c>
      <c r="L71" s="258" t="e">
        <f>VLOOKUP($A71,Merged_couplings!$B:$BU,MATCH(L$1,Merged_couplings!$B$1:$BU$1,0),FALSE)</f>
        <v>#N/A</v>
      </c>
      <c r="M71" s="258" t="e">
        <f>VLOOKUP($A71,Merged_couplings!$B:$BU,MATCH(M$1,Merged_couplings!$B$1:$BU$1,0),FALSE)</f>
        <v>#N/A</v>
      </c>
      <c r="N71" s="258" t="e">
        <f>VLOOKUP($A71,Merged_couplings!$B:$BU,MATCH(N$1,Merged_couplings!$B$1:$BU$1,0),FALSE)</f>
        <v>#N/A</v>
      </c>
      <c r="O71" s="121" t="e">
        <f>IF(OR(B71="BIG",B71="BI-",B71="-IG"),VLOOKUP($A71,Merged_couplings!$B:$BU,MATCH(O$1,Merged_couplings!$B$1:$BU$1,0),FALSE),"")</f>
        <v>#N/A</v>
      </c>
      <c r="P71" s="120" t="e">
        <f>IF(OR(C71="BIG",C71="BI-",C71="-IG"),VLOOKUP($A71,Merged_couplings!$B:$BU,MATCH(P$1,Merged_couplings!$B$1:$BU$1,0),FALSE),"")</f>
        <v>#N/A</v>
      </c>
      <c r="Q71" s="120" t="e">
        <f>IF(OR(D71="BIG",D71="BI-",D71="-IG"),VLOOKUP($A71,Merged_couplings!$B:$BU,MATCH(Q$1,Merged_couplings!$B$1:$BU$1,0),FALSE),"")</f>
        <v>#N/A</v>
      </c>
      <c r="R71" s="120" t="e">
        <f t="shared" si="5"/>
        <v>#N/A</v>
      </c>
      <c r="S71" s="120" t="e">
        <f t="shared" si="5"/>
        <v>#N/A</v>
      </c>
      <c r="T71" s="120" t="e">
        <f t="shared" si="5"/>
        <v>#N/A</v>
      </c>
      <c r="U71" s="120" t="e">
        <f>IF(OR(H71="BIG",H71="BI-",H71="-IG"),VLOOKUP($A71,Merged_couplings!$B:$BU,MATCH(U$1,Merged_couplings!$B$1:$BU$1,0),FALSE),"")</f>
        <v>#N/A</v>
      </c>
      <c r="V71" s="120" t="e">
        <f>IF(OR(I71="BIG",I71="BI-",I71="-IG"),VLOOKUP($A71,Merged_couplings!$B:$BU,MATCH(V$1,Merged_couplings!$B$1:$BU$1,0),FALSE),"")</f>
        <v>#N/A</v>
      </c>
      <c r="W71" s="120" t="e">
        <f t="shared" si="6"/>
        <v>#N/A</v>
      </c>
      <c r="X71" s="120" t="e">
        <f>IF(OR(K71="BIG",K71="BI-",K71="-IG"),VLOOKUP($A71,Merged_couplings!$B:$BU,MATCH(X$1,Merged_couplings!$B$1:$BU$1,0),FALSE),"")</f>
        <v>#N/A</v>
      </c>
      <c r="Y71" s="120" t="e">
        <f>IF(OR(L71="BIG",L71="BI-",L71="-IG"),VLOOKUP($A71,Merged_couplings!$B:$BU,MATCH(Y$1,Merged_couplings!$B$1:$BU$1,0),FALSE),"")</f>
        <v>#N/A</v>
      </c>
      <c r="Z71" s="120" t="e">
        <f>IF(OR(M71="BIG",M71="BI-",M71="-IG"),VLOOKUP($A71,Merged_couplings!$B:$BU,MATCH(Z$1,Merged_couplings!$B$1:$BU$1,0),FALSE),"")</f>
        <v>#N/A</v>
      </c>
      <c r="AA71" s="120" t="e">
        <f>IF(OR(N71="BIG",N71="BI-",N71="-IG"),VLOOKUP($A71,Merged_couplings!$B:$BU,MATCH(AA$1,Merged_couplings!$B$1:$BU$1,0),FALSE),"")</f>
        <v>#N/A</v>
      </c>
      <c r="AB71" s="123" t="e" cm="1">
        <f t="array" ref="AB71">_xlfn.IFS(AND($O71&lt;&gt;"",P71&lt;&gt;""),ABS($O71-P71),AND($O71="",P71=""),"",OR($O71&lt;&gt;"",P71&lt;&gt;""),"-")</f>
        <v>#N/A</v>
      </c>
      <c r="AC71" s="122" t="e" cm="1">
        <f t="array" ref="AC71">_xlfn.IFS(AND($O71&lt;&gt;"",Q71&lt;&gt;""),ABS($O71-Q71),AND($O71="",Q71=""),"",OR($O71&lt;&gt;"",Q71&lt;&gt;""),"-")</f>
        <v>#N/A</v>
      </c>
      <c r="AD71" s="122" t="e" cm="1">
        <f t="array" ref="AD71">_xlfn.IFS(AND($O71&lt;&gt;"",R71&lt;&gt;""),ABS($O71-R71),AND($O71="",R71=""),"",OR($O71&lt;&gt;"",R71&lt;&gt;""),"-")</f>
        <v>#N/A</v>
      </c>
      <c r="AE71" s="122" t="e" cm="1">
        <f t="array" ref="AE71">_xlfn.IFS(AND($O71&lt;&gt;"",S71&lt;&gt;""),ABS($O71-S71),AND($O71="",S71=""),"",OR($O71&lt;&gt;"",S71&lt;&gt;""),"-")</f>
        <v>#N/A</v>
      </c>
      <c r="AF71" s="122" t="e" cm="1">
        <f t="array" ref="AF71">_xlfn.IFS(AND($O71&lt;&gt;"",T71&lt;&gt;""),ABS($O71-T71),AND($O71="",T71=""),"",OR($O71&lt;&gt;"",T71&lt;&gt;""),"-")</f>
        <v>#N/A</v>
      </c>
      <c r="AG71" s="122" t="e" cm="1">
        <f t="array" ref="AG71">_xlfn.IFS(AND($O71&lt;&gt;"",U71&lt;&gt;""),ABS($O71-U71),AND($O71="",U71=""),"",OR($O71&lt;&gt;"",U71&lt;&gt;""),"-")</f>
        <v>#N/A</v>
      </c>
      <c r="AH71" s="122" t="e" cm="1">
        <f t="array" ref="AH71">_xlfn.IFS(AND($O71&lt;&gt;"",V71&lt;&gt;""),ABS($O71-V71),AND($O71="",V71=""),"",OR($O71&lt;&gt;"",V71&lt;&gt;""),"-")</f>
        <v>#N/A</v>
      </c>
      <c r="AI71" s="122" t="e" cm="1">
        <f t="array" ref="AI71">_xlfn.IFS(AND($O71&lt;&gt;"",W71&lt;&gt;""),ABS($O71-W71),AND($O71="",W71=""),"",OR($O71&lt;&gt;"",W71&lt;&gt;""),"-")</f>
        <v>#N/A</v>
      </c>
      <c r="AJ71" s="122" t="e" cm="1">
        <f t="array" ref="AJ71">_xlfn.IFS(AND($O71&lt;&gt;"",X71&lt;&gt;""),ABS($O71-X71),AND($O71="",X71=""),"",OR($O71&lt;&gt;"",X71&lt;&gt;""),"-")</f>
        <v>#N/A</v>
      </c>
      <c r="AK71" s="122" t="e" cm="1">
        <f t="array" ref="AK71">_xlfn.IFS(AND($O71&lt;&gt;"",Y71&lt;&gt;""),ABS($O71-Y71),AND($O71="",Y71=""),"",OR($O71&lt;&gt;"",Y71&lt;&gt;""),"-")</f>
        <v>#N/A</v>
      </c>
      <c r="AL71" s="122" t="e" cm="1">
        <f t="array" ref="AL71">_xlfn.IFS(AND($O71&lt;&gt;"",Z71&lt;&gt;""),ABS($O71-Z71),AND($O71="",Z71=""),"",OR($O71&lt;&gt;"",Z71&lt;&gt;""),"-")</f>
        <v>#N/A</v>
      </c>
      <c r="AM71" s="122" t="e" cm="1">
        <f t="array" ref="AM71">_xlfn.IFS(AND($O71&lt;&gt;"",AA71&lt;&gt;""),ABS($O71-AA71),AND($O71="",AA71=""),"",OR($O71&lt;&gt;"",AA71&lt;&gt;""),"-")</f>
        <v>#N/A</v>
      </c>
      <c r="AN71" s="121" t="e" cm="1">
        <f t="array" ref="AN71">_xlfn.IFS(AND($P71&lt;&gt;"",Q71&lt;&gt;""),ABS($P71-Q71),AND($P71="",Q71=""),"",OR($P71&lt;&gt;"",Q71&lt;&gt;""),"-")</f>
        <v>#N/A</v>
      </c>
      <c r="AO71" s="120" t="e" cm="1">
        <f t="array" ref="AO71">_xlfn.IFS(AND($P71&lt;&gt;"",R71&lt;&gt;""),ABS($P71-R71),AND($P71="",R71=""),"",OR($P71&lt;&gt;"",R71&lt;&gt;""),"-")</f>
        <v>#N/A</v>
      </c>
      <c r="AP71" s="120" t="e" cm="1">
        <f t="array" ref="AP71">_xlfn.IFS(AND($P71&lt;&gt;"",S71&lt;&gt;""),ABS($P71-S71),AND($P71="",S71=""),"",OR($P71&lt;&gt;"",S71&lt;&gt;""),"-")</f>
        <v>#N/A</v>
      </c>
      <c r="AQ71" s="120" t="e" cm="1">
        <f t="array" ref="AQ71">_xlfn.IFS(AND($P71&lt;&gt;"",T71&lt;&gt;""),ABS($P71-T71),AND($P71="",T71=""),"",OR($P71&lt;&gt;"",T71&lt;&gt;""),"-")</f>
        <v>#N/A</v>
      </c>
      <c r="AR71" s="120" t="e" cm="1">
        <f t="array" ref="AR71">_xlfn.IFS(AND($P71&lt;&gt;"",U71&lt;&gt;""),ABS($P71-U71),AND($P71="",U71=""),"",OR($P71&lt;&gt;"",U71&lt;&gt;""),"-")</f>
        <v>#N/A</v>
      </c>
      <c r="AS71" s="120" t="e" cm="1">
        <f t="array" ref="AS71">_xlfn.IFS(AND($P71&lt;&gt;"",V71&lt;&gt;""),ABS($P71-V71),AND($P71="",V71=""),"",OR($P71&lt;&gt;"",V71&lt;&gt;""),"-")</f>
        <v>#N/A</v>
      </c>
      <c r="AT71" s="120" t="e" cm="1">
        <f t="array" ref="AT71">_xlfn.IFS(AND($P71&lt;&gt;"",W71&lt;&gt;""),ABS($P71-W71),AND($P71="",W71=""),"",OR($P71&lt;&gt;"",W71&lt;&gt;""),"-")</f>
        <v>#N/A</v>
      </c>
      <c r="AU71" s="120" t="e" cm="1">
        <f t="array" ref="AU71">_xlfn.IFS(AND($P71&lt;&gt;"",X71&lt;&gt;""),ABS($P71-X71),AND($P71="",X71=""),"",OR($P71&lt;&gt;"",X71&lt;&gt;""),"-")</f>
        <v>#N/A</v>
      </c>
      <c r="AV71" s="120" t="e" cm="1">
        <f t="array" ref="AV71">_xlfn.IFS(AND($P71&lt;&gt;"",Y71&lt;&gt;""),ABS($P71-Y71),AND($P71="",Y71=""),"",OR($P71&lt;&gt;"",Y71&lt;&gt;""),"-")</f>
        <v>#N/A</v>
      </c>
      <c r="AW71" s="120" t="e" cm="1">
        <f t="array" ref="AW71">_xlfn.IFS(AND($P71&lt;&gt;"",Z71&lt;&gt;""),ABS($P71-Z71),AND($P71="",Z71=""),"",OR($P71&lt;&gt;"",Z71&lt;&gt;""),"-")</f>
        <v>#N/A</v>
      </c>
      <c r="AX71" s="120" t="e" cm="1">
        <f t="array" ref="AX71">_xlfn.IFS(AND($P71&lt;&gt;"",AA71&lt;&gt;""),ABS($P71-AA71),AND($P71="",AA71=""),"",OR($P71&lt;&gt;"",AA71&lt;&gt;""),"-")</f>
        <v>#N/A</v>
      </c>
      <c r="AY71" s="121" t="e" cm="1">
        <f t="array" ref="AY71">_xlfn.IFS(AND($Q71&lt;&gt;"",R71&lt;&gt;""),ABS($Q71-R71),AND($Q71="",R71=""),"",OR($Q71&lt;&gt;"",R71&lt;&gt;""),"-")</f>
        <v>#N/A</v>
      </c>
      <c r="AZ71" s="334" t="e" cm="1">
        <f t="array" ref="AZ71">_xlfn.IFS(AND($Q71&lt;&gt;"",S71&lt;&gt;""),ABS($Q71-S71),AND($Q71="",S71=""),"",OR($Q71&lt;&gt;"",S71&lt;&gt;""),"-")</f>
        <v>#N/A</v>
      </c>
      <c r="BA71" s="334" t="e" cm="1">
        <f t="array" ref="BA71">_xlfn.IFS(AND($Q71&lt;&gt;"",T71&lt;&gt;""),ABS($Q71-T71),AND($Q71="",T71=""),"",OR($Q71&lt;&gt;"",T71&lt;&gt;""),"-")</f>
        <v>#N/A</v>
      </c>
      <c r="BB71" s="120" t="e" cm="1">
        <f t="array" ref="BB71">_xlfn.IFS(AND($Q71&lt;&gt;"",U71&lt;&gt;""),ABS($Q71-U71),AND($Q71="",U71=""),"",OR($Q71&lt;&gt;"",U71&lt;&gt;""),"-")</f>
        <v>#N/A</v>
      </c>
      <c r="BC71" s="120" t="e" cm="1">
        <f t="array" ref="BC71">_xlfn.IFS(AND($Q71&lt;&gt;"",V71&lt;&gt;""),ABS($Q71-V71),AND($Q71="",V71=""),"",OR($Q71&lt;&gt;"",V71&lt;&gt;""),"-")</f>
        <v>#N/A</v>
      </c>
      <c r="BD71" s="120" t="e" cm="1">
        <f t="array" ref="BD71">_xlfn.IFS(AND($Q71&lt;&gt;"",W71&lt;&gt;""),ABS($Q71-W71),AND($Q71="",W71=""),"",OR($Q71&lt;&gt;"",W71&lt;&gt;""),"-")</f>
        <v>#N/A</v>
      </c>
      <c r="BE71" s="120" t="e" cm="1">
        <f t="array" ref="BE71">_xlfn.IFS(AND($Q71&lt;&gt;"",X71&lt;&gt;""),ABS($Q71-X71),AND($Q71="",X71=""),"",OR($Q71&lt;&gt;"",X71&lt;&gt;""),"-")</f>
        <v>#N/A</v>
      </c>
      <c r="BF71" s="120" t="e" cm="1">
        <f t="array" ref="BF71">_xlfn.IFS(AND($Q71&lt;&gt;"",Y71&lt;&gt;""),ABS($Q71-Y71),AND($Q71="",Y71=""),"",OR($Q71&lt;&gt;"",Y71&lt;&gt;""),"-")</f>
        <v>#N/A</v>
      </c>
      <c r="BG71" s="120" t="e" cm="1">
        <f t="array" ref="BG71">_xlfn.IFS(AND($Q71&lt;&gt;"",Z71&lt;&gt;""),ABS($Q71-Z71),AND($Q71="",Z71=""),"",OR($Q71&lt;&gt;"",Z71&lt;&gt;""),"-")</f>
        <v>#N/A</v>
      </c>
      <c r="BH71" s="120" t="e" cm="1">
        <f t="array" ref="BH71">_xlfn.IFS(AND($Q71&lt;&gt;"",AA71&lt;&gt;""),ABS($Q71-AA71),AND($Q71="",AA71=""),"",OR($Q71&lt;&gt;"",AA71&lt;&gt;""),"-")</f>
        <v>#N/A</v>
      </c>
      <c r="BI71" s="121" t="e" cm="1">
        <f t="array" ref="BI71">_xlfn.IFS(AND($R71&lt;&gt;"",S71&lt;&gt;""),ABS($R71-S71),AND($R71="",S71=""),"",OR($R71&lt;&gt;"",S71&lt;&gt;""),"-")</f>
        <v>#N/A</v>
      </c>
      <c r="BJ71" s="120" t="e" cm="1">
        <f t="array" ref="BJ71">_xlfn.IFS(AND($R71&lt;&gt;"",T71&lt;&gt;""),ABS($R71-T71),AND($R71="",T71=""),"",OR($R71&lt;&gt;"",T71&lt;&gt;""),"-")</f>
        <v>#N/A</v>
      </c>
      <c r="BK71" s="334" t="e" cm="1">
        <f t="array" ref="BK71">_xlfn.IFS(AND($R71&lt;&gt;"",U71&lt;&gt;""),ABS($R71-U71),AND($R71="",U71=""),"",OR($R71&lt;&gt;"",U71&lt;&gt;""),"-")</f>
        <v>#N/A</v>
      </c>
      <c r="BL71" s="120" t="e" cm="1">
        <f t="array" ref="BL71">_xlfn.IFS(AND($R71&lt;&gt;"",V71&lt;&gt;""),ABS($R71-V71),AND($R71="",V71=""),"",OR($R71&lt;&gt;"",V71&lt;&gt;""),"-")</f>
        <v>#N/A</v>
      </c>
      <c r="BM71" s="120" t="e" cm="1">
        <f t="array" ref="BM71">_xlfn.IFS(AND($R71&lt;&gt;"",W71&lt;&gt;""),ABS($R71-W71),AND($R71="",W71=""),"",OR($R71&lt;&gt;"",W71&lt;&gt;""),"-")</f>
        <v>#N/A</v>
      </c>
      <c r="BN71" s="120" t="e" cm="1">
        <f t="array" ref="BN71">_xlfn.IFS(AND($R71&lt;&gt;"",X71&lt;&gt;""),ABS($R71-X71),AND($R71="",X71=""),"",OR($R71&lt;&gt;"",X71&lt;&gt;""),"-")</f>
        <v>#N/A</v>
      </c>
      <c r="BO71" s="120" t="e" cm="1">
        <f t="array" ref="BO71">_xlfn.IFS(AND($R71&lt;&gt;"",Y71&lt;&gt;""),ABS($R71-Y71),AND($R71="",Y71=""),"",OR($R71&lt;&gt;"",Y71&lt;&gt;""),"-")</f>
        <v>#N/A</v>
      </c>
      <c r="BP71" s="120" t="e" cm="1">
        <f t="array" ref="BP71">_xlfn.IFS(AND($R71&lt;&gt;"",Z71&lt;&gt;""),ABS($R71-Z71),AND($R71="",Z71=""),"",OR($R71&lt;&gt;"",Z71&lt;&gt;""),"-")</f>
        <v>#N/A</v>
      </c>
      <c r="BQ71" s="120" t="e" cm="1">
        <f t="array" ref="BQ71">_xlfn.IFS(AND($R71&lt;&gt;"",AA71&lt;&gt;""),ABS($R71-AA71),AND($R71="",AA71=""),"",OR($R71&lt;&gt;"",AA71&lt;&gt;""),"-")</f>
        <v>#N/A</v>
      </c>
      <c r="BR71" s="121" t="e" cm="1">
        <f t="array" ref="BR71">_xlfn.IFS(AND($S71&lt;&gt;"",T71&lt;&gt;""),ABS($S71-T71),AND($S71="",T71=""),"",OR($S71&lt;&gt;"",T71&lt;&gt;""),"-")</f>
        <v>#N/A</v>
      </c>
      <c r="BS71" s="334" t="e" cm="1">
        <f t="array" ref="BS71">_xlfn.IFS(AND($S71&lt;&gt;"",U71&lt;&gt;""),ABS($S71-U71),AND($S71="",U71=""),"",OR($S71&lt;&gt;"",U71&lt;&gt;""),"-")</f>
        <v>#N/A</v>
      </c>
      <c r="BT71" s="120" t="e" cm="1">
        <f t="array" ref="BT71">_xlfn.IFS(AND($S71&lt;&gt;"",V71&lt;&gt;""),ABS($S71-V71),AND($S71="",V71=""),"",OR($S71&lt;&gt;"",V71&lt;&gt;""),"-")</f>
        <v>#N/A</v>
      </c>
      <c r="BU71" s="120" t="e" cm="1">
        <f t="array" ref="BU71">_xlfn.IFS(AND($S71&lt;&gt;"",W71&lt;&gt;""),ABS($S71-W71),AND($S71="",W71=""),"",OR($S71&lt;&gt;"",W71&lt;&gt;""),"-")</f>
        <v>#N/A</v>
      </c>
      <c r="BV71" s="120" t="e" cm="1">
        <f t="array" ref="BV71">_xlfn.IFS(AND($S71&lt;&gt;"",X71&lt;&gt;""),ABS($S71-X71),AND($S71="",X71=""),"",OR($S71&lt;&gt;"",X71&lt;&gt;""),"-")</f>
        <v>#N/A</v>
      </c>
      <c r="BW71" s="120" t="e" cm="1">
        <f t="array" ref="BW71">_xlfn.IFS(AND($S71&lt;&gt;"",Y71&lt;&gt;""),ABS($S71-Y71),AND($S71="",Y71=""),"",OR($S71&lt;&gt;"",Y71&lt;&gt;""),"-")</f>
        <v>#N/A</v>
      </c>
      <c r="BX71" s="120" t="e" cm="1">
        <f t="array" ref="BX71">_xlfn.IFS(AND($S71&lt;&gt;"",Z71&lt;&gt;""),ABS($S71-Z71),AND($S71="",Z71=""),"",OR($S71&lt;&gt;"",Z71&lt;&gt;""),"-")</f>
        <v>#N/A</v>
      </c>
      <c r="BY71" s="120" t="e" cm="1">
        <f t="array" ref="BY71">_xlfn.IFS(AND($S71&lt;&gt;"",AA71&lt;&gt;""),ABS($S71-AA71),AND($S71="",AA71=""),"",OR($S71&lt;&gt;"",AA71&lt;&gt;""),"-")</f>
        <v>#N/A</v>
      </c>
      <c r="BZ71" s="121" t="e" cm="1">
        <f t="array" ref="BZ71">_xlfn.IFS(AND($T71&lt;&gt;"",U71&lt;&gt;""),ABS($T71-U71),AND($T71="",U71=""),"",OR($T71&lt;&gt;"",U71&lt;&gt;""),"-")</f>
        <v>#N/A</v>
      </c>
      <c r="CA71" s="120" t="e" cm="1">
        <f t="array" ref="CA71">_xlfn.IFS(AND($T71&lt;&gt;"",V71&lt;&gt;""),ABS($T71-V71),AND($T71="",V71=""),"",OR($T71&lt;&gt;"",V71&lt;&gt;""),"-")</f>
        <v>#N/A</v>
      </c>
      <c r="CB71" s="120" t="e" cm="1">
        <f t="array" ref="CB71">_xlfn.IFS(AND($T71&lt;&gt;"",W71&lt;&gt;""),ABS($T71-W71),AND($T71="",W71=""),"",OR($T71&lt;&gt;"",W71&lt;&gt;""),"-")</f>
        <v>#N/A</v>
      </c>
      <c r="CC71" s="120" t="e" cm="1">
        <f t="array" ref="CC71">_xlfn.IFS(AND($T71&lt;&gt;"",X71&lt;&gt;""),ABS($T71-X71),AND($T71="",X71=""),"",OR($T71&lt;&gt;"",X71&lt;&gt;""),"-")</f>
        <v>#N/A</v>
      </c>
      <c r="CD71" s="120" t="e" cm="1">
        <f t="array" ref="CD71">_xlfn.IFS(AND($T71&lt;&gt;"",Y71&lt;&gt;""),ABS($T71-Y71),AND($T71="",Y71=""),"",OR($T71&lt;&gt;"",Y71&lt;&gt;""),"-")</f>
        <v>#N/A</v>
      </c>
      <c r="CE71" s="120" t="e" cm="1">
        <f t="array" ref="CE71">_xlfn.IFS(AND($T71&lt;&gt;"",Z71&lt;&gt;""),ABS($T71-Z71),AND($T71="",Z71=""),"",OR($T71&lt;&gt;"",Z71&lt;&gt;""),"-")</f>
        <v>#N/A</v>
      </c>
      <c r="CF71" s="120" t="e" cm="1">
        <f t="array" ref="CF71">_xlfn.IFS(AND($T71&lt;&gt;"",AA71&lt;&gt;""),ABS($T71-AA71),AND($T71="",AA71=""),"",OR($T71&lt;&gt;"",AA71&lt;&gt;""),"-")</f>
        <v>#N/A</v>
      </c>
      <c r="CG71" s="121" t="e" cm="1">
        <f t="array" ref="CG71">_xlfn.IFS(AND($U71&lt;&gt;"",V71&lt;&gt;""),ABS($U71-V71),AND($U71="",V71=""),"",OR($U71&lt;&gt;"",V71&lt;&gt;""),"-")</f>
        <v>#N/A</v>
      </c>
      <c r="CH71" s="120" t="e" cm="1">
        <f t="array" ref="CH71">_xlfn.IFS(AND($U71&lt;&gt;"",W71&lt;&gt;""),ABS($U71-W71),AND($U71="",W71=""),"",OR($U71&lt;&gt;"",W71&lt;&gt;""),"-")</f>
        <v>#N/A</v>
      </c>
      <c r="CI71" s="120" t="e" cm="1">
        <f t="array" ref="CI71">_xlfn.IFS(AND($U71&lt;&gt;"",X71&lt;&gt;""),ABS($U71-X71),AND($U71="",X71=""),"",OR($U71&lt;&gt;"",X71&lt;&gt;""),"-")</f>
        <v>#N/A</v>
      </c>
      <c r="CJ71" s="120" t="e" cm="1">
        <f t="array" ref="CJ71">_xlfn.IFS(AND($U71&lt;&gt;"",Y71&lt;&gt;""),ABS($U71-Y71),AND($U71="",Y71=""),"",OR($U71&lt;&gt;"",Y71&lt;&gt;""),"-")</f>
        <v>#N/A</v>
      </c>
      <c r="CK71" s="120" t="e" cm="1">
        <f t="array" ref="CK71">_xlfn.IFS(AND($U71&lt;&gt;"",Z71&lt;&gt;""),ABS($U71-Z71),AND($U71="",Z71=""),"",OR($U71&lt;&gt;"",Z71&lt;&gt;""),"-")</f>
        <v>#N/A</v>
      </c>
      <c r="CL71" s="120" t="e" cm="1">
        <f t="array" ref="CL71">_xlfn.IFS(AND($U71&lt;&gt;"",AA71&lt;&gt;""),ABS($U71-AA71),AND($U71="",AA71=""),"",OR($U71&lt;&gt;"",AA71&lt;&gt;""),"-")</f>
        <v>#N/A</v>
      </c>
      <c r="CM71" s="121" t="e" cm="1">
        <f t="array" ref="CM71">_xlfn.IFS(AND($V71&lt;&gt;"",W71&lt;&gt;""),ABS($V71-W71),AND($V71="",W71=""),"",OR($V71&lt;&gt;"",W71&lt;&gt;""),"-")</f>
        <v>#N/A</v>
      </c>
      <c r="CN71" s="120" t="e" cm="1">
        <f t="array" ref="CN71">_xlfn.IFS(AND($V71&lt;&gt;"",X71&lt;&gt;""),ABS($V71-X71),AND($V71="",X71=""),"",OR($V71&lt;&gt;"",X71&lt;&gt;""),"-")</f>
        <v>#N/A</v>
      </c>
      <c r="CO71" s="120" t="e" cm="1">
        <f t="array" ref="CO71">_xlfn.IFS(AND($V71&lt;&gt;"",Y71&lt;&gt;""),ABS($V71-Y71),AND($V71="",Y71=""),"",OR($V71&lt;&gt;"",Y71&lt;&gt;""),"-")</f>
        <v>#N/A</v>
      </c>
      <c r="CP71" s="120" t="e" cm="1">
        <f t="array" ref="CP71">_xlfn.IFS(AND($V71&lt;&gt;"",Z71&lt;&gt;""),ABS($V71-Z71),AND($V71="",Z71=""),"",OR($V71&lt;&gt;"",Z71&lt;&gt;""),"-")</f>
        <v>#N/A</v>
      </c>
      <c r="CQ71" s="120" t="e" cm="1">
        <f t="array" ref="CQ71">_xlfn.IFS(AND($V71&lt;&gt;"",AA71&lt;&gt;""),ABS($V71-AA71),AND($V71="",AA71=""),"",OR($V71&lt;&gt;"",AA71&lt;&gt;""),"-")</f>
        <v>#N/A</v>
      </c>
      <c r="CR71" s="121" t="e" cm="1">
        <f t="array" ref="CR71">_xlfn.IFS(AND($W71&lt;&gt;"",X71&lt;&gt;""),ABS($W71-X71),AND($W71="",X71=""),"",OR($W71&lt;&gt;"",X71&lt;&gt;""),"-")</f>
        <v>#N/A</v>
      </c>
      <c r="CS71" s="120" t="e" cm="1">
        <f t="array" ref="CS71">_xlfn.IFS(AND($W71&lt;&gt;"",Y71&lt;&gt;""),ABS($W71-Y71),AND($W71="",Y71=""),"",OR($W71&lt;&gt;"",Y71&lt;&gt;""),"-")</f>
        <v>#N/A</v>
      </c>
      <c r="CT71" s="120" t="e" cm="1">
        <f t="array" ref="CT71">_xlfn.IFS(AND($W71&lt;&gt;"",Z71&lt;&gt;""),ABS($W71-Z71),AND($W71="",Z71=""),"",OR($W71&lt;&gt;"",Z71&lt;&gt;""),"-")</f>
        <v>#N/A</v>
      </c>
      <c r="CU71" s="120" t="e" cm="1">
        <f t="array" ref="CU71">_xlfn.IFS(AND($W71&lt;&gt;"",AA71&lt;&gt;""),ABS($W71-AA71),AND($W71="",AA71=""),"",OR($W71&lt;&gt;"",AA71&lt;&gt;""),"-")</f>
        <v>#N/A</v>
      </c>
      <c r="CV71" s="121" t="e" cm="1">
        <f t="array" ref="CV71">_xlfn.IFS(AND($X71&lt;&gt;"",Y71&lt;&gt;""),ABS($X71-Y71),AND($X71="",Y71=""),"",OR($X71&lt;&gt;"",Y71&lt;&gt;""),"-")</f>
        <v>#N/A</v>
      </c>
      <c r="CW71" s="120" t="e" cm="1">
        <f t="array" ref="CW71">_xlfn.IFS(AND($X71&lt;&gt;"",Z71&lt;&gt;""),ABS($X71-Z71),AND($X71="",Z71=""),"",OR($X71&lt;&gt;"",Z71&lt;&gt;""),"-")</f>
        <v>#N/A</v>
      </c>
      <c r="CX71" s="120" t="e" cm="1">
        <f t="array" ref="CX71">_xlfn.IFS(AND($X71&lt;&gt;"",AA71&lt;&gt;""),ABS($X71-AA71),AND($X71="",AA71=""),"",OR($X71&lt;&gt;"",AA71&lt;&gt;""),"-")</f>
        <v>#N/A</v>
      </c>
      <c r="CY71" s="121" t="e" cm="1">
        <f t="array" ref="CY71">_xlfn.IFS(AND($Y71&lt;&gt;"",Z71&lt;&gt;""),ABS($Y71-Z71),AND($Y71="",Z71=""),"",OR($Y71&lt;&gt;"",Z71&lt;&gt;""),"-")</f>
        <v>#N/A</v>
      </c>
      <c r="CZ71" s="120" t="e" cm="1">
        <f t="array" ref="CZ71">_xlfn.IFS(AND($Y71&lt;&gt;"",AA71&lt;&gt;""),ABS($Y71-AA71),AND($Y71="",AA71=""),"",OR($Y71&lt;&gt;"",AA71&lt;&gt;""),"-")</f>
        <v>#N/A</v>
      </c>
      <c r="DA71" s="121" t="e" cm="1">
        <f t="array" ref="DA71">_xlfn.IFS(AND($Z71&lt;&gt;"",AA71&lt;&gt;""),ABS($Z71-AA71),AND($Z71="",AA71=""),"",OR($Z71&lt;&gt;"",AA71&lt;&gt;""),"-")</f>
        <v>#N/A</v>
      </c>
    </row>
    <row r="72" spans="1:105" x14ac:dyDescent="0.2">
      <c r="A72" s="260" t="s">
        <v>114</v>
      </c>
      <c r="B72" s="259" t="e">
        <f>VLOOKUP($A72,Merged_couplings!$B:$BU,MATCH(B$1,Merged_couplings!$B$1:$BU$1,0),FALSE)</f>
        <v>#N/A</v>
      </c>
      <c r="C72" s="258" t="e">
        <f>VLOOKUP($A72,Merged_couplings!$B:$BU,MATCH(C$1,Merged_couplings!$B$1:$BU$1,0),FALSE)</f>
        <v>#N/A</v>
      </c>
      <c r="D72" s="258" t="e">
        <f>VLOOKUP($A72,Merged_couplings!$B:$BU,MATCH(D$1,Merged_couplings!$B$1:$BU$1,0),FALSE)</f>
        <v>#N/A</v>
      </c>
      <c r="E72" s="258" t="e">
        <f>VLOOKUP($A72,Merged_couplings!$B:$BU,MATCH(E$1,Merged_couplings!$B$1:$BU$1,0),FALSE)</f>
        <v>#N/A</v>
      </c>
      <c r="F72" s="258" t="e">
        <f>VLOOKUP($A72,Merged_couplings!$B:$BU,MATCH(F$1,Merged_couplings!$B$1:$BU$1,0),FALSE)</f>
        <v>#N/A</v>
      </c>
      <c r="G72" s="258" t="e">
        <f>VLOOKUP($A72,Merged_couplings!$B:$BU,MATCH(G$1,Merged_couplings!$B$1:$BU$1,0),FALSE)</f>
        <v>#N/A</v>
      </c>
      <c r="H72" s="258" t="e">
        <f>VLOOKUP($A72,Merged_couplings!$B:$BU,MATCH(H$1,Merged_couplings!$B$1:$BU$1,0),FALSE)</f>
        <v>#N/A</v>
      </c>
      <c r="I72" s="258" t="e">
        <f>VLOOKUP($A72,Merged_couplings!$B:$BU,MATCH(I$1,Merged_couplings!$B$1:$BU$1,0),FALSE)</f>
        <v>#N/A</v>
      </c>
      <c r="J72" s="258" t="e">
        <f>VLOOKUP($A72,Merged_couplings!$B:$BU,MATCH(J$1,Merged_couplings!$B$1:$BU$1,0),FALSE)</f>
        <v>#N/A</v>
      </c>
      <c r="K72" s="258" t="e">
        <f>VLOOKUP($A72,Merged_couplings!$B:$BU,MATCH(K$1,Merged_couplings!$B$1:$BU$1,0),FALSE)</f>
        <v>#N/A</v>
      </c>
      <c r="L72" s="258" t="e">
        <f>VLOOKUP($A72,Merged_couplings!$B:$BU,MATCH(L$1,Merged_couplings!$B$1:$BU$1,0),FALSE)</f>
        <v>#N/A</v>
      </c>
      <c r="M72" s="258" t="e">
        <f>VLOOKUP($A72,Merged_couplings!$B:$BU,MATCH(M$1,Merged_couplings!$B$1:$BU$1,0),FALSE)</f>
        <v>#N/A</v>
      </c>
      <c r="N72" s="258" t="e">
        <f>VLOOKUP($A72,Merged_couplings!$B:$BU,MATCH(N$1,Merged_couplings!$B$1:$BU$1,0),FALSE)</f>
        <v>#N/A</v>
      </c>
      <c r="O72" s="121" t="e">
        <f>IF(OR(B72="BIG",B72="BI-",B72="-IG"),VLOOKUP($A72,Merged_couplings!$B:$BU,MATCH(O$1,Merged_couplings!$B$1:$BU$1,0),FALSE),"")</f>
        <v>#N/A</v>
      </c>
      <c r="P72" s="120" t="e">
        <f>IF(OR(C72="BIG",C72="BI-",C72="-IG"),VLOOKUP($A72,Merged_couplings!$B:$BU,MATCH(P$1,Merged_couplings!$B$1:$BU$1,0),FALSE),"")</f>
        <v>#N/A</v>
      </c>
      <c r="Q72" s="120" t="e">
        <f>IF(OR(D72="BIG",D72="BI-",D72="-IG"),VLOOKUP($A72,Merged_couplings!$B:$BU,MATCH(Q$1,Merged_couplings!$B$1:$BU$1,0),FALSE),"")</f>
        <v>#N/A</v>
      </c>
      <c r="R72" s="120" t="e">
        <f t="shared" si="5"/>
        <v>#N/A</v>
      </c>
      <c r="S72" s="120" t="e">
        <f t="shared" si="5"/>
        <v>#N/A</v>
      </c>
      <c r="T72" s="120" t="e">
        <f t="shared" si="5"/>
        <v>#N/A</v>
      </c>
      <c r="U72" s="120" t="e">
        <f>IF(OR(H72="BIG",H72="BI-",H72="-IG"),VLOOKUP($A72,Merged_couplings!$B:$BU,MATCH(U$1,Merged_couplings!$B$1:$BU$1,0),FALSE),"")</f>
        <v>#N/A</v>
      </c>
      <c r="V72" s="120" t="e">
        <f>IF(OR(I72="BIG",I72="BI-",I72="-IG"),VLOOKUP($A72,Merged_couplings!$B:$BU,MATCH(V$1,Merged_couplings!$B$1:$BU$1,0),FALSE),"")</f>
        <v>#N/A</v>
      </c>
      <c r="W72" s="120" t="e">
        <f t="shared" si="6"/>
        <v>#N/A</v>
      </c>
      <c r="X72" s="120" t="e">
        <f>IF(OR(K72="BIG",K72="BI-",K72="-IG"),VLOOKUP($A72,Merged_couplings!$B:$BU,MATCH(X$1,Merged_couplings!$B$1:$BU$1,0),FALSE),"")</f>
        <v>#N/A</v>
      </c>
      <c r="Y72" s="120" t="e">
        <f>IF(OR(L72="BIG",L72="BI-",L72="-IG"),VLOOKUP($A72,Merged_couplings!$B:$BU,MATCH(Y$1,Merged_couplings!$B$1:$BU$1,0),FALSE),"")</f>
        <v>#N/A</v>
      </c>
      <c r="Z72" s="120" t="e">
        <f>IF(OR(M72="BIG",M72="BI-",M72="-IG"),VLOOKUP($A72,Merged_couplings!$B:$BU,MATCH(Z$1,Merged_couplings!$B$1:$BU$1,0),FALSE),"")</f>
        <v>#N/A</v>
      </c>
      <c r="AA72" s="120" t="e">
        <f>IF(OR(N72="BIG",N72="BI-",N72="-IG"),VLOOKUP($A72,Merged_couplings!$B:$BU,MATCH(AA$1,Merged_couplings!$B$1:$BU$1,0),FALSE),"")</f>
        <v>#N/A</v>
      </c>
      <c r="AB72" s="123" t="e" cm="1">
        <f t="array" ref="AB72">_xlfn.IFS(AND($O72&lt;&gt;"",P72&lt;&gt;""),ABS($O72-P72),AND($O72="",P72=""),"",OR($O72&lt;&gt;"",P72&lt;&gt;""),"-")</f>
        <v>#N/A</v>
      </c>
      <c r="AC72" s="122" t="e" cm="1">
        <f t="array" ref="AC72">_xlfn.IFS(AND($O72&lt;&gt;"",Q72&lt;&gt;""),ABS($O72-Q72),AND($O72="",Q72=""),"",OR($O72&lt;&gt;"",Q72&lt;&gt;""),"-")</f>
        <v>#N/A</v>
      </c>
      <c r="AD72" s="122" t="e" cm="1">
        <f t="array" ref="AD72">_xlfn.IFS(AND($O72&lt;&gt;"",R72&lt;&gt;""),ABS($O72-R72),AND($O72="",R72=""),"",OR($O72&lt;&gt;"",R72&lt;&gt;""),"-")</f>
        <v>#N/A</v>
      </c>
      <c r="AE72" s="122" t="e" cm="1">
        <f t="array" ref="AE72">_xlfn.IFS(AND($O72&lt;&gt;"",S72&lt;&gt;""),ABS($O72-S72),AND($O72="",S72=""),"",OR($O72&lt;&gt;"",S72&lt;&gt;""),"-")</f>
        <v>#N/A</v>
      </c>
      <c r="AF72" s="122" t="e" cm="1">
        <f t="array" ref="AF72">_xlfn.IFS(AND($O72&lt;&gt;"",T72&lt;&gt;""),ABS($O72-T72),AND($O72="",T72=""),"",OR($O72&lt;&gt;"",T72&lt;&gt;""),"-")</f>
        <v>#N/A</v>
      </c>
      <c r="AG72" s="122" t="e" cm="1">
        <f t="array" ref="AG72">_xlfn.IFS(AND($O72&lt;&gt;"",U72&lt;&gt;""),ABS($O72-U72),AND($O72="",U72=""),"",OR($O72&lt;&gt;"",U72&lt;&gt;""),"-")</f>
        <v>#N/A</v>
      </c>
      <c r="AH72" s="122" t="e" cm="1">
        <f t="array" ref="AH72">_xlfn.IFS(AND($O72&lt;&gt;"",V72&lt;&gt;""),ABS($O72-V72),AND($O72="",V72=""),"",OR($O72&lt;&gt;"",V72&lt;&gt;""),"-")</f>
        <v>#N/A</v>
      </c>
      <c r="AI72" s="122" t="e" cm="1">
        <f t="array" ref="AI72">_xlfn.IFS(AND($O72&lt;&gt;"",W72&lt;&gt;""),ABS($O72-W72),AND($O72="",W72=""),"",OR($O72&lt;&gt;"",W72&lt;&gt;""),"-")</f>
        <v>#N/A</v>
      </c>
      <c r="AJ72" s="122" t="e" cm="1">
        <f t="array" ref="AJ72">_xlfn.IFS(AND($O72&lt;&gt;"",X72&lt;&gt;""),ABS($O72-X72),AND($O72="",X72=""),"",OR($O72&lt;&gt;"",X72&lt;&gt;""),"-")</f>
        <v>#N/A</v>
      </c>
      <c r="AK72" s="122" t="e" cm="1">
        <f t="array" ref="AK72">_xlfn.IFS(AND($O72&lt;&gt;"",Y72&lt;&gt;""),ABS($O72-Y72),AND($O72="",Y72=""),"",OR($O72&lt;&gt;"",Y72&lt;&gt;""),"-")</f>
        <v>#N/A</v>
      </c>
      <c r="AL72" s="122" t="e" cm="1">
        <f t="array" ref="AL72">_xlfn.IFS(AND($O72&lt;&gt;"",Z72&lt;&gt;""),ABS($O72-Z72),AND($O72="",Z72=""),"",OR($O72&lt;&gt;"",Z72&lt;&gt;""),"-")</f>
        <v>#N/A</v>
      </c>
      <c r="AM72" s="122" t="e" cm="1">
        <f t="array" ref="AM72">_xlfn.IFS(AND($O72&lt;&gt;"",AA72&lt;&gt;""),ABS($O72-AA72),AND($O72="",AA72=""),"",OR($O72&lt;&gt;"",AA72&lt;&gt;""),"-")</f>
        <v>#N/A</v>
      </c>
      <c r="AN72" s="121" t="e" cm="1">
        <f t="array" ref="AN72">_xlfn.IFS(AND($P72&lt;&gt;"",Q72&lt;&gt;""),ABS($P72-Q72),AND($P72="",Q72=""),"",OR($P72&lt;&gt;"",Q72&lt;&gt;""),"-")</f>
        <v>#N/A</v>
      </c>
      <c r="AO72" s="120" t="e" cm="1">
        <f t="array" ref="AO72">_xlfn.IFS(AND($P72&lt;&gt;"",R72&lt;&gt;""),ABS($P72-R72),AND($P72="",R72=""),"",OR($P72&lt;&gt;"",R72&lt;&gt;""),"-")</f>
        <v>#N/A</v>
      </c>
      <c r="AP72" s="120" t="e" cm="1">
        <f t="array" ref="AP72">_xlfn.IFS(AND($P72&lt;&gt;"",S72&lt;&gt;""),ABS($P72-S72),AND($P72="",S72=""),"",OR($P72&lt;&gt;"",S72&lt;&gt;""),"-")</f>
        <v>#N/A</v>
      </c>
      <c r="AQ72" s="120" t="e" cm="1">
        <f t="array" ref="AQ72">_xlfn.IFS(AND($P72&lt;&gt;"",T72&lt;&gt;""),ABS($P72-T72),AND($P72="",T72=""),"",OR($P72&lt;&gt;"",T72&lt;&gt;""),"-")</f>
        <v>#N/A</v>
      </c>
      <c r="AR72" s="120" t="e" cm="1">
        <f t="array" ref="AR72">_xlfn.IFS(AND($P72&lt;&gt;"",U72&lt;&gt;""),ABS($P72-U72),AND($P72="",U72=""),"",OR($P72&lt;&gt;"",U72&lt;&gt;""),"-")</f>
        <v>#N/A</v>
      </c>
      <c r="AS72" s="120" t="e" cm="1">
        <f t="array" ref="AS72">_xlfn.IFS(AND($P72&lt;&gt;"",V72&lt;&gt;""),ABS($P72-V72),AND($P72="",V72=""),"",OR($P72&lt;&gt;"",V72&lt;&gt;""),"-")</f>
        <v>#N/A</v>
      </c>
      <c r="AT72" s="120" t="e" cm="1">
        <f t="array" ref="AT72">_xlfn.IFS(AND($P72&lt;&gt;"",W72&lt;&gt;""),ABS($P72-W72),AND($P72="",W72=""),"",OR($P72&lt;&gt;"",W72&lt;&gt;""),"-")</f>
        <v>#N/A</v>
      </c>
      <c r="AU72" s="120" t="e" cm="1">
        <f t="array" ref="AU72">_xlfn.IFS(AND($P72&lt;&gt;"",X72&lt;&gt;""),ABS($P72-X72),AND($P72="",X72=""),"",OR($P72&lt;&gt;"",X72&lt;&gt;""),"-")</f>
        <v>#N/A</v>
      </c>
      <c r="AV72" s="120" t="e" cm="1">
        <f t="array" ref="AV72">_xlfn.IFS(AND($P72&lt;&gt;"",Y72&lt;&gt;""),ABS($P72-Y72),AND($P72="",Y72=""),"",OR($P72&lt;&gt;"",Y72&lt;&gt;""),"-")</f>
        <v>#N/A</v>
      </c>
      <c r="AW72" s="120" t="e" cm="1">
        <f t="array" ref="AW72">_xlfn.IFS(AND($P72&lt;&gt;"",Z72&lt;&gt;""),ABS($P72-Z72),AND($P72="",Z72=""),"",OR($P72&lt;&gt;"",Z72&lt;&gt;""),"-")</f>
        <v>#N/A</v>
      </c>
      <c r="AX72" s="120" t="e" cm="1">
        <f t="array" ref="AX72">_xlfn.IFS(AND($P72&lt;&gt;"",AA72&lt;&gt;""),ABS($P72-AA72),AND($P72="",AA72=""),"",OR($P72&lt;&gt;"",AA72&lt;&gt;""),"-")</f>
        <v>#N/A</v>
      </c>
      <c r="AY72" s="121" t="e" cm="1">
        <f t="array" ref="AY72">_xlfn.IFS(AND($Q72&lt;&gt;"",R72&lt;&gt;""),ABS($Q72-R72),AND($Q72="",R72=""),"",OR($Q72&lt;&gt;"",R72&lt;&gt;""),"-")</f>
        <v>#N/A</v>
      </c>
      <c r="AZ72" s="334" t="e" cm="1">
        <f t="array" ref="AZ72">_xlfn.IFS(AND($Q72&lt;&gt;"",S72&lt;&gt;""),ABS($Q72-S72),AND($Q72="",S72=""),"",OR($Q72&lt;&gt;"",S72&lt;&gt;""),"-")</f>
        <v>#N/A</v>
      </c>
      <c r="BA72" s="334" t="e" cm="1">
        <f t="array" ref="BA72">_xlfn.IFS(AND($Q72&lt;&gt;"",T72&lt;&gt;""),ABS($Q72-T72),AND($Q72="",T72=""),"",OR($Q72&lt;&gt;"",T72&lt;&gt;""),"-")</f>
        <v>#N/A</v>
      </c>
      <c r="BB72" s="120" t="e" cm="1">
        <f t="array" ref="BB72">_xlfn.IFS(AND($Q72&lt;&gt;"",U72&lt;&gt;""),ABS($Q72-U72),AND($Q72="",U72=""),"",OR($Q72&lt;&gt;"",U72&lt;&gt;""),"-")</f>
        <v>#N/A</v>
      </c>
      <c r="BC72" s="120" t="e" cm="1">
        <f t="array" ref="BC72">_xlfn.IFS(AND($Q72&lt;&gt;"",V72&lt;&gt;""),ABS($Q72-V72),AND($Q72="",V72=""),"",OR($Q72&lt;&gt;"",V72&lt;&gt;""),"-")</f>
        <v>#N/A</v>
      </c>
      <c r="BD72" s="120" t="e" cm="1">
        <f t="array" ref="BD72">_xlfn.IFS(AND($Q72&lt;&gt;"",W72&lt;&gt;""),ABS($Q72-W72),AND($Q72="",W72=""),"",OR($Q72&lt;&gt;"",W72&lt;&gt;""),"-")</f>
        <v>#N/A</v>
      </c>
      <c r="BE72" s="120" t="e" cm="1">
        <f t="array" ref="BE72">_xlfn.IFS(AND($Q72&lt;&gt;"",X72&lt;&gt;""),ABS($Q72-X72),AND($Q72="",X72=""),"",OR($Q72&lt;&gt;"",X72&lt;&gt;""),"-")</f>
        <v>#N/A</v>
      </c>
      <c r="BF72" s="120" t="e" cm="1">
        <f t="array" ref="BF72">_xlfn.IFS(AND($Q72&lt;&gt;"",Y72&lt;&gt;""),ABS($Q72-Y72),AND($Q72="",Y72=""),"",OR($Q72&lt;&gt;"",Y72&lt;&gt;""),"-")</f>
        <v>#N/A</v>
      </c>
      <c r="BG72" s="120" t="e" cm="1">
        <f t="array" ref="BG72">_xlfn.IFS(AND($Q72&lt;&gt;"",Z72&lt;&gt;""),ABS($Q72-Z72),AND($Q72="",Z72=""),"",OR($Q72&lt;&gt;"",Z72&lt;&gt;""),"-")</f>
        <v>#N/A</v>
      </c>
      <c r="BH72" s="120" t="e" cm="1">
        <f t="array" ref="BH72">_xlfn.IFS(AND($Q72&lt;&gt;"",AA72&lt;&gt;""),ABS($Q72-AA72),AND($Q72="",AA72=""),"",OR($Q72&lt;&gt;"",AA72&lt;&gt;""),"-")</f>
        <v>#N/A</v>
      </c>
      <c r="BI72" s="121" t="e" cm="1">
        <f t="array" ref="BI72">_xlfn.IFS(AND($R72&lt;&gt;"",S72&lt;&gt;""),ABS($R72-S72),AND($R72="",S72=""),"",OR($R72&lt;&gt;"",S72&lt;&gt;""),"-")</f>
        <v>#N/A</v>
      </c>
      <c r="BJ72" s="120" t="e" cm="1">
        <f t="array" ref="BJ72">_xlfn.IFS(AND($R72&lt;&gt;"",T72&lt;&gt;""),ABS($R72-T72),AND($R72="",T72=""),"",OR($R72&lt;&gt;"",T72&lt;&gt;""),"-")</f>
        <v>#N/A</v>
      </c>
      <c r="BK72" s="334" t="e" cm="1">
        <f t="array" ref="BK72">_xlfn.IFS(AND($R72&lt;&gt;"",U72&lt;&gt;""),ABS($R72-U72),AND($R72="",U72=""),"",OR($R72&lt;&gt;"",U72&lt;&gt;""),"-")</f>
        <v>#N/A</v>
      </c>
      <c r="BL72" s="120" t="e" cm="1">
        <f t="array" ref="BL72">_xlfn.IFS(AND($R72&lt;&gt;"",V72&lt;&gt;""),ABS($R72-V72),AND($R72="",V72=""),"",OR($R72&lt;&gt;"",V72&lt;&gt;""),"-")</f>
        <v>#N/A</v>
      </c>
      <c r="BM72" s="120" t="e" cm="1">
        <f t="array" ref="BM72">_xlfn.IFS(AND($R72&lt;&gt;"",W72&lt;&gt;""),ABS($R72-W72),AND($R72="",W72=""),"",OR($R72&lt;&gt;"",W72&lt;&gt;""),"-")</f>
        <v>#N/A</v>
      </c>
      <c r="BN72" s="120" t="e" cm="1">
        <f t="array" ref="BN72">_xlfn.IFS(AND($R72&lt;&gt;"",X72&lt;&gt;""),ABS($R72-X72),AND($R72="",X72=""),"",OR($R72&lt;&gt;"",X72&lt;&gt;""),"-")</f>
        <v>#N/A</v>
      </c>
      <c r="BO72" s="120" t="e" cm="1">
        <f t="array" ref="BO72">_xlfn.IFS(AND($R72&lt;&gt;"",Y72&lt;&gt;""),ABS($R72-Y72),AND($R72="",Y72=""),"",OR($R72&lt;&gt;"",Y72&lt;&gt;""),"-")</f>
        <v>#N/A</v>
      </c>
      <c r="BP72" s="120" t="e" cm="1">
        <f t="array" ref="BP72">_xlfn.IFS(AND($R72&lt;&gt;"",Z72&lt;&gt;""),ABS($R72-Z72),AND($R72="",Z72=""),"",OR($R72&lt;&gt;"",Z72&lt;&gt;""),"-")</f>
        <v>#N/A</v>
      </c>
      <c r="BQ72" s="120" t="e" cm="1">
        <f t="array" ref="BQ72">_xlfn.IFS(AND($R72&lt;&gt;"",AA72&lt;&gt;""),ABS($R72-AA72),AND($R72="",AA72=""),"",OR($R72&lt;&gt;"",AA72&lt;&gt;""),"-")</f>
        <v>#N/A</v>
      </c>
      <c r="BR72" s="121" t="e" cm="1">
        <f t="array" ref="BR72">_xlfn.IFS(AND($S72&lt;&gt;"",T72&lt;&gt;""),ABS($S72-T72),AND($S72="",T72=""),"",OR($S72&lt;&gt;"",T72&lt;&gt;""),"-")</f>
        <v>#N/A</v>
      </c>
      <c r="BS72" s="334" t="e" cm="1">
        <f t="array" ref="BS72">_xlfn.IFS(AND($S72&lt;&gt;"",U72&lt;&gt;""),ABS($S72-U72),AND($S72="",U72=""),"",OR($S72&lt;&gt;"",U72&lt;&gt;""),"-")</f>
        <v>#N/A</v>
      </c>
      <c r="BT72" s="120" t="e" cm="1">
        <f t="array" ref="BT72">_xlfn.IFS(AND($S72&lt;&gt;"",V72&lt;&gt;""),ABS($S72-V72),AND($S72="",V72=""),"",OR($S72&lt;&gt;"",V72&lt;&gt;""),"-")</f>
        <v>#N/A</v>
      </c>
      <c r="BU72" s="120" t="e" cm="1">
        <f t="array" ref="BU72">_xlfn.IFS(AND($S72&lt;&gt;"",W72&lt;&gt;""),ABS($S72-W72),AND($S72="",W72=""),"",OR($S72&lt;&gt;"",W72&lt;&gt;""),"-")</f>
        <v>#N/A</v>
      </c>
      <c r="BV72" s="120" t="e" cm="1">
        <f t="array" ref="BV72">_xlfn.IFS(AND($S72&lt;&gt;"",X72&lt;&gt;""),ABS($S72-X72),AND($S72="",X72=""),"",OR($S72&lt;&gt;"",X72&lt;&gt;""),"-")</f>
        <v>#N/A</v>
      </c>
      <c r="BW72" s="120" t="e" cm="1">
        <f t="array" ref="BW72">_xlfn.IFS(AND($S72&lt;&gt;"",Y72&lt;&gt;""),ABS($S72-Y72),AND($S72="",Y72=""),"",OR($S72&lt;&gt;"",Y72&lt;&gt;""),"-")</f>
        <v>#N/A</v>
      </c>
      <c r="BX72" s="120" t="e" cm="1">
        <f t="array" ref="BX72">_xlfn.IFS(AND($S72&lt;&gt;"",Z72&lt;&gt;""),ABS($S72-Z72),AND($S72="",Z72=""),"",OR($S72&lt;&gt;"",Z72&lt;&gt;""),"-")</f>
        <v>#N/A</v>
      </c>
      <c r="BY72" s="120" t="e" cm="1">
        <f t="array" ref="BY72">_xlfn.IFS(AND($S72&lt;&gt;"",AA72&lt;&gt;""),ABS($S72-AA72),AND($S72="",AA72=""),"",OR($S72&lt;&gt;"",AA72&lt;&gt;""),"-")</f>
        <v>#N/A</v>
      </c>
      <c r="BZ72" s="121" t="e" cm="1">
        <f t="array" ref="BZ72">_xlfn.IFS(AND($T72&lt;&gt;"",U72&lt;&gt;""),ABS($T72-U72),AND($T72="",U72=""),"",OR($T72&lt;&gt;"",U72&lt;&gt;""),"-")</f>
        <v>#N/A</v>
      </c>
      <c r="CA72" s="120" t="e" cm="1">
        <f t="array" ref="CA72">_xlfn.IFS(AND($T72&lt;&gt;"",V72&lt;&gt;""),ABS($T72-V72),AND($T72="",V72=""),"",OR($T72&lt;&gt;"",V72&lt;&gt;""),"-")</f>
        <v>#N/A</v>
      </c>
      <c r="CB72" s="120" t="e" cm="1">
        <f t="array" ref="CB72">_xlfn.IFS(AND($T72&lt;&gt;"",W72&lt;&gt;""),ABS($T72-W72),AND($T72="",W72=""),"",OR($T72&lt;&gt;"",W72&lt;&gt;""),"-")</f>
        <v>#N/A</v>
      </c>
      <c r="CC72" s="120" t="e" cm="1">
        <f t="array" ref="CC72">_xlfn.IFS(AND($T72&lt;&gt;"",X72&lt;&gt;""),ABS($T72-X72),AND($T72="",X72=""),"",OR($T72&lt;&gt;"",X72&lt;&gt;""),"-")</f>
        <v>#N/A</v>
      </c>
      <c r="CD72" s="120" t="e" cm="1">
        <f t="array" ref="CD72">_xlfn.IFS(AND($T72&lt;&gt;"",Y72&lt;&gt;""),ABS($T72-Y72),AND($T72="",Y72=""),"",OR($T72&lt;&gt;"",Y72&lt;&gt;""),"-")</f>
        <v>#N/A</v>
      </c>
      <c r="CE72" s="120" t="e" cm="1">
        <f t="array" ref="CE72">_xlfn.IFS(AND($T72&lt;&gt;"",Z72&lt;&gt;""),ABS($T72-Z72),AND($T72="",Z72=""),"",OR($T72&lt;&gt;"",Z72&lt;&gt;""),"-")</f>
        <v>#N/A</v>
      </c>
      <c r="CF72" s="120" t="e" cm="1">
        <f t="array" ref="CF72">_xlfn.IFS(AND($T72&lt;&gt;"",AA72&lt;&gt;""),ABS($T72-AA72),AND($T72="",AA72=""),"",OR($T72&lt;&gt;"",AA72&lt;&gt;""),"-")</f>
        <v>#N/A</v>
      </c>
      <c r="CG72" s="121" t="e" cm="1">
        <f t="array" ref="CG72">_xlfn.IFS(AND($U72&lt;&gt;"",V72&lt;&gt;""),ABS($U72-V72),AND($U72="",V72=""),"",OR($U72&lt;&gt;"",V72&lt;&gt;""),"-")</f>
        <v>#N/A</v>
      </c>
      <c r="CH72" s="120" t="e" cm="1">
        <f t="array" ref="CH72">_xlfn.IFS(AND($U72&lt;&gt;"",W72&lt;&gt;""),ABS($U72-W72),AND($U72="",W72=""),"",OR($U72&lt;&gt;"",W72&lt;&gt;""),"-")</f>
        <v>#N/A</v>
      </c>
      <c r="CI72" s="120" t="e" cm="1">
        <f t="array" ref="CI72">_xlfn.IFS(AND($U72&lt;&gt;"",X72&lt;&gt;""),ABS($U72-X72),AND($U72="",X72=""),"",OR($U72&lt;&gt;"",X72&lt;&gt;""),"-")</f>
        <v>#N/A</v>
      </c>
      <c r="CJ72" s="120" t="e" cm="1">
        <f t="array" ref="CJ72">_xlfn.IFS(AND($U72&lt;&gt;"",Y72&lt;&gt;""),ABS($U72-Y72),AND($U72="",Y72=""),"",OR($U72&lt;&gt;"",Y72&lt;&gt;""),"-")</f>
        <v>#N/A</v>
      </c>
      <c r="CK72" s="120" t="e" cm="1">
        <f t="array" ref="CK72">_xlfn.IFS(AND($U72&lt;&gt;"",Z72&lt;&gt;""),ABS($U72-Z72),AND($U72="",Z72=""),"",OR($U72&lt;&gt;"",Z72&lt;&gt;""),"-")</f>
        <v>#N/A</v>
      </c>
      <c r="CL72" s="120" t="e" cm="1">
        <f t="array" ref="CL72">_xlfn.IFS(AND($U72&lt;&gt;"",AA72&lt;&gt;""),ABS($U72-AA72),AND($U72="",AA72=""),"",OR($U72&lt;&gt;"",AA72&lt;&gt;""),"-")</f>
        <v>#N/A</v>
      </c>
      <c r="CM72" s="121" t="e" cm="1">
        <f t="array" ref="CM72">_xlfn.IFS(AND($V72&lt;&gt;"",W72&lt;&gt;""),ABS($V72-W72),AND($V72="",W72=""),"",OR($V72&lt;&gt;"",W72&lt;&gt;""),"-")</f>
        <v>#N/A</v>
      </c>
      <c r="CN72" s="120" t="e" cm="1">
        <f t="array" ref="CN72">_xlfn.IFS(AND($V72&lt;&gt;"",X72&lt;&gt;""),ABS($V72-X72),AND($V72="",X72=""),"",OR($V72&lt;&gt;"",X72&lt;&gt;""),"-")</f>
        <v>#N/A</v>
      </c>
      <c r="CO72" s="120" t="e" cm="1">
        <f t="array" ref="CO72">_xlfn.IFS(AND($V72&lt;&gt;"",Y72&lt;&gt;""),ABS($V72-Y72),AND($V72="",Y72=""),"",OR($V72&lt;&gt;"",Y72&lt;&gt;""),"-")</f>
        <v>#N/A</v>
      </c>
      <c r="CP72" s="120" t="e" cm="1">
        <f t="array" ref="CP72">_xlfn.IFS(AND($V72&lt;&gt;"",Z72&lt;&gt;""),ABS($V72-Z72),AND($V72="",Z72=""),"",OR($V72&lt;&gt;"",Z72&lt;&gt;""),"-")</f>
        <v>#N/A</v>
      </c>
      <c r="CQ72" s="120" t="e" cm="1">
        <f t="array" ref="CQ72">_xlfn.IFS(AND($V72&lt;&gt;"",AA72&lt;&gt;""),ABS($V72-AA72),AND($V72="",AA72=""),"",OR($V72&lt;&gt;"",AA72&lt;&gt;""),"-")</f>
        <v>#N/A</v>
      </c>
      <c r="CR72" s="121" t="e" cm="1">
        <f t="array" ref="CR72">_xlfn.IFS(AND($W72&lt;&gt;"",X72&lt;&gt;""),ABS($W72-X72),AND($W72="",X72=""),"",OR($W72&lt;&gt;"",X72&lt;&gt;""),"-")</f>
        <v>#N/A</v>
      </c>
      <c r="CS72" s="120" t="e" cm="1">
        <f t="array" ref="CS72">_xlfn.IFS(AND($W72&lt;&gt;"",Y72&lt;&gt;""),ABS($W72-Y72),AND($W72="",Y72=""),"",OR($W72&lt;&gt;"",Y72&lt;&gt;""),"-")</f>
        <v>#N/A</v>
      </c>
      <c r="CT72" s="120" t="e" cm="1">
        <f t="array" ref="CT72">_xlfn.IFS(AND($W72&lt;&gt;"",Z72&lt;&gt;""),ABS($W72-Z72),AND($W72="",Z72=""),"",OR($W72&lt;&gt;"",Z72&lt;&gt;""),"-")</f>
        <v>#N/A</v>
      </c>
      <c r="CU72" s="120" t="e" cm="1">
        <f t="array" ref="CU72">_xlfn.IFS(AND($W72&lt;&gt;"",AA72&lt;&gt;""),ABS($W72-AA72),AND($W72="",AA72=""),"",OR($W72&lt;&gt;"",AA72&lt;&gt;""),"-")</f>
        <v>#N/A</v>
      </c>
      <c r="CV72" s="121" t="e" cm="1">
        <f t="array" ref="CV72">_xlfn.IFS(AND($X72&lt;&gt;"",Y72&lt;&gt;""),ABS($X72-Y72),AND($X72="",Y72=""),"",OR($X72&lt;&gt;"",Y72&lt;&gt;""),"-")</f>
        <v>#N/A</v>
      </c>
      <c r="CW72" s="120" t="e" cm="1">
        <f t="array" ref="CW72">_xlfn.IFS(AND($X72&lt;&gt;"",Z72&lt;&gt;""),ABS($X72-Z72),AND($X72="",Z72=""),"",OR($X72&lt;&gt;"",Z72&lt;&gt;""),"-")</f>
        <v>#N/A</v>
      </c>
      <c r="CX72" s="120" t="e" cm="1">
        <f t="array" ref="CX72">_xlfn.IFS(AND($X72&lt;&gt;"",AA72&lt;&gt;""),ABS($X72-AA72),AND($X72="",AA72=""),"",OR($X72&lt;&gt;"",AA72&lt;&gt;""),"-")</f>
        <v>#N/A</v>
      </c>
      <c r="CY72" s="121" t="e" cm="1">
        <f t="array" ref="CY72">_xlfn.IFS(AND($Y72&lt;&gt;"",Z72&lt;&gt;""),ABS($Y72-Z72),AND($Y72="",Z72=""),"",OR($Y72&lt;&gt;"",Z72&lt;&gt;""),"-")</f>
        <v>#N/A</v>
      </c>
      <c r="CZ72" s="120" t="e" cm="1">
        <f t="array" ref="CZ72">_xlfn.IFS(AND($Y72&lt;&gt;"",AA72&lt;&gt;""),ABS($Y72-AA72),AND($Y72="",AA72=""),"",OR($Y72&lt;&gt;"",AA72&lt;&gt;""),"-")</f>
        <v>#N/A</v>
      </c>
      <c r="DA72" s="121" t="e" cm="1">
        <f t="array" ref="DA72">_xlfn.IFS(AND($Z72&lt;&gt;"",AA72&lt;&gt;""),ABS($Z72-AA72),AND($Z72="",AA72=""),"",OR($Z72&lt;&gt;"",AA72&lt;&gt;""),"-")</f>
        <v>#N/A</v>
      </c>
    </row>
    <row r="73" spans="1:105" x14ac:dyDescent="0.2">
      <c r="A73" s="260" t="s">
        <v>115</v>
      </c>
      <c r="B73" s="259" t="e">
        <f>VLOOKUP($A73,Merged_couplings!$B:$BU,MATCH(B$1,Merged_couplings!$B$1:$BU$1,0),FALSE)</f>
        <v>#N/A</v>
      </c>
      <c r="C73" s="258" t="e">
        <f>VLOOKUP($A73,Merged_couplings!$B:$BU,MATCH(C$1,Merged_couplings!$B$1:$BU$1,0),FALSE)</f>
        <v>#N/A</v>
      </c>
      <c r="D73" s="258" t="e">
        <f>VLOOKUP($A73,Merged_couplings!$B:$BU,MATCH(D$1,Merged_couplings!$B$1:$BU$1,0),FALSE)</f>
        <v>#N/A</v>
      </c>
      <c r="E73" s="258" t="e">
        <f>VLOOKUP($A73,Merged_couplings!$B:$BU,MATCH(E$1,Merged_couplings!$B$1:$BU$1,0),FALSE)</f>
        <v>#N/A</v>
      </c>
      <c r="F73" s="258" t="e">
        <f>VLOOKUP($A73,Merged_couplings!$B:$BU,MATCH(F$1,Merged_couplings!$B$1:$BU$1,0),FALSE)</f>
        <v>#N/A</v>
      </c>
      <c r="G73" s="258" t="e">
        <f>VLOOKUP($A73,Merged_couplings!$B:$BU,MATCH(G$1,Merged_couplings!$B$1:$BU$1,0),FALSE)</f>
        <v>#N/A</v>
      </c>
      <c r="H73" s="258" t="e">
        <f>VLOOKUP($A73,Merged_couplings!$B:$BU,MATCH(H$1,Merged_couplings!$B$1:$BU$1,0),FALSE)</f>
        <v>#N/A</v>
      </c>
      <c r="I73" s="258" t="e">
        <f>VLOOKUP($A73,Merged_couplings!$B:$BU,MATCH(I$1,Merged_couplings!$B$1:$BU$1,0),FALSE)</f>
        <v>#N/A</v>
      </c>
      <c r="J73" s="258" t="e">
        <f>VLOOKUP($A73,Merged_couplings!$B:$BU,MATCH(J$1,Merged_couplings!$B$1:$BU$1,0),FALSE)</f>
        <v>#N/A</v>
      </c>
      <c r="K73" s="258" t="e">
        <f>VLOOKUP($A73,Merged_couplings!$B:$BU,MATCH(K$1,Merged_couplings!$B$1:$BU$1,0),FALSE)</f>
        <v>#N/A</v>
      </c>
      <c r="L73" s="258" t="e">
        <f>VLOOKUP($A73,Merged_couplings!$B:$BU,MATCH(L$1,Merged_couplings!$B$1:$BU$1,0),FALSE)</f>
        <v>#N/A</v>
      </c>
      <c r="M73" s="258" t="e">
        <f>VLOOKUP($A73,Merged_couplings!$B:$BU,MATCH(M$1,Merged_couplings!$B$1:$BU$1,0),FALSE)</f>
        <v>#N/A</v>
      </c>
      <c r="N73" s="258" t="e">
        <f>VLOOKUP($A73,Merged_couplings!$B:$BU,MATCH(N$1,Merged_couplings!$B$1:$BU$1,0),FALSE)</f>
        <v>#N/A</v>
      </c>
      <c r="O73" s="121" t="e">
        <f>IF(OR(B73="BIG",B73="BI-",B73="-IG"),VLOOKUP($A73,Merged_couplings!$B:$BU,MATCH(O$1,Merged_couplings!$B$1:$BU$1,0),FALSE),"")</f>
        <v>#N/A</v>
      </c>
      <c r="P73" s="120" t="e">
        <f>IF(OR(C73="BIG",C73="BI-",C73="-IG"),VLOOKUP($A73,Merged_couplings!$B:$BU,MATCH(P$1,Merged_couplings!$B$1:$BU$1,0),FALSE),"")</f>
        <v>#N/A</v>
      </c>
      <c r="Q73" s="120" t="e">
        <f>IF(OR(D73="BIG",D73="BI-",D73="-IG"),VLOOKUP($A73,Merged_couplings!$B:$BU,MATCH(Q$1,Merged_couplings!$B$1:$BU$1,0),FALSE),"")</f>
        <v>#N/A</v>
      </c>
      <c r="R73" s="120" t="e">
        <f t="shared" si="5"/>
        <v>#N/A</v>
      </c>
      <c r="S73" s="120" t="e">
        <f t="shared" si="5"/>
        <v>#N/A</v>
      </c>
      <c r="T73" s="120" t="e">
        <f t="shared" si="5"/>
        <v>#N/A</v>
      </c>
      <c r="U73" s="120" t="e">
        <f>IF(OR(H73="BIG",H73="BI-",H73="-IG"),VLOOKUP($A73,Merged_couplings!$B:$BU,MATCH(U$1,Merged_couplings!$B$1:$BU$1,0),FALSE),"")</f>
        <v>#N/A</v>
      </c>
      <c r="V73" s="120" t="e">
        <f>IF(OR(I73="BIG",I73="BI-",I73="-IG"),VLOOKUP($A73,Merged_couplings!$B:$BU,MATCH(V$1,Merged_couplings!$B$1:$BU$1,0),FALSE),"")</f>
        <v>#N/A</v>
      </c>
      <c r="W73" s="120" t="e">
        <f t="shared" si="6"/>
        <v>#N/A</v>
      </c>
      <c r="X73" s="120" t="e">
        <f>IF(OR(K73="BIG",K73="BI-",K73="-IG"),VLOOKUP($A73,Merged_couplings!$B:$BU,MATCH(X$1,Merged_couplings!$B$1:$BU$1,0),FALSE),"")</f>
        <v>#N/A</v>
      </c>
      <c r="Y73" s="120" t="e">
        <f>IF(OR(L73="BIG",L73="BI-",L73="-IG"),VLOOKUP($A73,Merged_couplings!$B:$BU,MATCH(Y$1,Merged_couplings!$B$1:$BU$1,0),FALSE),"")</f>
        <v>#N/A</v>
      </c>
      <c r="Z73" s="120" t="e">
        <f>IF(OR(M73="BIG",M73="BI-",M73="-IG"),VLOOKUP($A73,Merged_couplings!$B:$BU,MATCH(Z$1,Merged_couplings!$B$1:$BU$1,0),FALSE),"")</f>
        <v>#N/A</v>
      </c>
      <c r="AA73" s="120" t="e">
        <f>IF(OR(N73="BIG",N73="BI-",N73="-IG"),VLOOKUP($A73,Merged_couplings!$B:$BU,MATCH(AA$1,Merged_couplings!$B$1:$BU$1,0),FALSE),"")</f>
        <v>#N/A</v>
      </c>
      <c r="AB73" s="123" t="e" cm="1">
        <f t="array" ref="AB73">_xlfn.IFS(AND($O73&lt;&gt;"",P73&lt;&gt;""),ABS($O73-P73),AND($O73="",P73=""),"",OR($O73&lt;&gt;"",P73&lt;&gt;""),"-")</f>
        <v>#N/A</v>
      </c>
      <c r="AC73" s="122" t="e" cm="1">
        <f t="array" ref="AC73">_xlfn.IFS(AND($O73&lt;&gt;"",Q73&lt;&gt;""),ABS($O73-Q73),AND($O73="",Q73=""),"",OR($O73&lt;&gt;"",Q73&lt;&gt;""),"-")</f>
        <v>#N/A</v>
      </c>
      <c r="AD73" s="122" t="e" cm="1">
        <f t="array" ref="AD73">_xlfn.IFS(AND($O73&lt;&gt;"",R73&lt;&gt;""),ABS($O73-R73),AND($O73="",R73=""),"",OR($O73&lt;&gt;"",R73&lt;&gt;""),"-")</f>
        <v>#N/A</v>
      </c>
      <c r="AE73" s="122" t="e" cm="1">
        <f t="array" ref="AE73">_xlfn.IFS(AND($O73&lt;&gt;"",S73&lt;&gt;""),ABS($O73-S73),AND($O73="",S73=""),"",OR($O73&lt;&gt;"",S73&lt;&gt;""),"-")</f>
        <v>#N/A</v>
      </c>
      <c r="AF73" s="122" t="e" cm="1">
        <f t="array" ref="AF73">_xlfn.IFS(AND($O73&lt;&gt;"",T73&lt;&gt;""),ABS($O73-T73),AND($O73="",T73=""),"",OR($O73&lt;&gt;"",T73&lt;&gt;""),"-")</f>
        <v>#N/A</v>
      </c>
      <c r="AG73" s="122" t="e" cm="1">
        <f t="array" ref="AG73">_xlfn.IFS(AND($O73&lt;&gt;"",U73&lt;&gt;""),ABS($O73-U73),AND($O73="",U73=""),"",OR($O73&lt;&gt;"",U73&lt;&gt;""),"-")</f>
        <v>#N/A</v>
      </c>
      <c r="AH73" s="122" t="e" cm="1">
        <f t="array" ref="AH73">_xlfn.IFS(AND($O73&lt;&gt;"",V73&lt;&gt;""),ABS($O73-V73),AND($O73="",V73=""),"",OR($O73&lt;&gt;"",V73&lt;&gt;""),"-")</f>
        <v>#N/A</v>
      </c>
      <c r="AI73" s="122" t="e" cm="1">
        <f t="array" ref="AI73">_xlfn.IFS(AND($O73&lt;&gt;"",W73&lt;&gt;""),ABS($O73-W73),AND($O73="",W73=""),"",OR($O73&lt;&gt;"",W73&lt;&gt;""),"-")</f>
        <v>#N/A</v>
      </c>
      <c r="AJ73" s="122" t="e" cm="1">
        <f t="array" ref="AJ73">_xlfn.IFS(AND($O73&lt;&gt;"",X73&lt;&gt;""),ABS($O73-X73),AND($O73="",X73=""),"",OR($O73&lt;&gt;"",X73&lt;&gt;""),"-")</f>
        <v>#N/A</v>
      </c>
      <c r="AK73" s="122" t="e" cm="1">
        <f t="array" ref="AK73">_xlfn.IFS(AND($O73&lt;&gt;"",Y73&lt;&gt;""),ABS($O73-Y73),AND($O73="",Y73=""),"",OR($O73&lt;&gt;"",Y73&lt;&gt;""),"-")</f>
        <v>#N/A</v>
      </c>
      <c r="AL73" s="122" t="e" cm="1">
        <f t="array" ref="AL73">_xlfn.IFS(AND($O73&lt;&gt;"",Z73&lt;&gt;""),ABS($O73-Z73),AND($O73="",Z73=""),"",OR($O73&lt;&gt;"",Z73&lt;&gt;""),"-")</f>
        <v>#N/A</v>
      </c>
      <c r="AM73" s="122" t="e" cm="1">
        <f t="array" ref="AM73">_xlfn.IFS(AND($O73&lt;&gt;"",AA73&lt;&gt;""),ABS($O73-AA73),AND($O73="",AA73=""),"",OR($O73&lt;&gt;"",AA73&lt;&gt;""),"-")</f>
        <v>#N/A</v>
      </c>
      <c r="AN73" s="121" t="e" cm="1">
        <f t="array" ref="AN73">_xlfn.IFS(AND($P73&lt;&gt;"",Q73&lt;&gt;""),ABS($P73-Q73),AND($P73="",Q73=""),"",OR($P73&lt;&gt;"",Q73&lt;&gt;""),"-")</f>
        <v>#N/A</v>
      </c>
      <c r="AO73" s="120" t="e" cm="1">
        <f t="array" ref="AO73">_xlfn.IFS(AND($P73&lt;&gt;"",R73&lt;&gt;""),ABS($P73-R73),AND($P73="",R73=""),"",OR($P73&lt;&gt;"",R73&lt;&gt;""),"-")</f>
        <v>#N/A</v>
      </c>
      <c r="AP73" s="120" t="e" cm="1">
        <f t="array" ref="AP73">_xlfn.IFS(AND($P73&lt;&gt;"",S73&lt;&gt;""),ABS($P73-S73),AND($P73="",S73=""),"",OR($P73&lt;&gt;"",S73&lt;&gt;""),"-")</f>
        <v>#N/A</v>
      </c>
      <c r="AQ73" s="120" t="e" cm="1">
        <f t="array" ref="AQ73">_xlfn.IFS(AND($P73&lt;&gt;"",T73&lt;&gt;""),ABS($P73-T73),AND($P73="",T73=""),"",OR($P73&lt;&gt;"",T73&lt;&gt;""),"-")</f>
        <v>#N/A</v>
      </c>
      <c r="AR73" s="120" t="e" cm="1">
        <f t="array" ref="AR73">_xlfn.IFS(AND($P73&lt;&gt;"",U73&lt;&gt;""),ABS($P73-U73),AND($P73="",U73=""),"",OR($P73&lt;&gt;"",U73&lt;&gt;""),"-")</f>
        <v>#N/A</v>
      </c>
      <c r="AS73" s="120" t="e" cm="1">
        <f t="array" ref="AS73">_xlfn.IFS(AND($P73&lt;&gt;"",V73&lt;&gt;""),ABS($P73-V73),AND($P73="",V73=""),"",OR($P73&lt;&gt;"",V73&lt;&gt;""),"-")</f>
        <v>#N/A</v>
      </c>
      <c r="AT73" s="120" t="e" cm="1">
        <f t="array" ref="AT73">_xlfn.IFS(AND($P73&lt;&gt;"",W73&lt;&gt;""),ABS($P73-W73),AND($P73="",W73=""),"",OR($P73&lt;&gt;"",W73&lt;&gt;""),"-")</f>
        <v>#N/A</v>
      </c>
      <c r="AU73" s="120" t="e" cm="1">
        <f t="array" ref="AU73">_xlfn.IFS(AND($P73&lt;&gt;"",X73&lt;&gt;""),ABS($P73-X73),AND($P73="",X73=""),"",OR($P73&lt;&gt;"",X73&lt;&gt;""),"-")</f>
        <v>#N/A</v>
      </c>
      <c r="AV73" s="120" t="e" cm="1">
        <f t="array" ref="AV73">_xlfn.IFS(AND($P73&lt;&gt;"",Y73&lt;&gt;""),ABS($P73-Y73),AND($P73="",Y73=""),"",OR($P73&lt;&gt;"",Y73&lt;&gt;""),"-")</f>
        <v>#N/A</v>
      </c>
      <c r="AW73" s="120" t="e" cm="1">
        <f t="array" ref="AW73">_xlfn.IFS(AND($P73&lt;&gt;"",Z73&lt;&gt;""),ABS($P73-Z73),AND($P73="",Z73=""),"",OR($P73&lt;&gt;"",Z73&lt;&gt;""),"-")</f>
        <v>#N/A</v>
      </c>
      <c r="AX73" s="120" t="e" cm="1">
        <f t="array" ref="AX73">_xlfn.IFS(AND($P73&lt;&gt;"",AA73&lt;&gt;""),ABS($P73-AA73),AND($P73="",AA73=""),"",OR($P73&lt;&gt;"",AA73&lt;&gt;""),"-")</f>
        <v>#N/A</v>
      </c>
      <c r="AY73" s="121" t="e" cm="1">
        <f t="array" ref="AY73">_xlfn.IFS(AND($Q73&lt;&gt;"",R73&lt;&gt;""),ABS($Q73-R73),AND($Q73="",R73=""),"",OR($Q73&lt;&gt;"",R73&lt;&gt;""),"-")</f>
        <v>#N/A</v>
      </c>
      <c r="AZ73" s="334" t="e" cm="1">
        <f t="array" ref="AZ73">_xlfn.IFS(AND($Q73&lt;&gt;"",S73&lt;&gt;""),ABS($Q73-S73),AND($Q73="",S73=""),"",OR($Q73&lt;&gt;"",S73&lt;&gt;""),"-")</f>
        <v>#N/A</v>
      </c>
      <c r="BA73" s="334" t="e" cm="1">
        <f t="array" ref="BA73">_xlfn.IFS(AND($Q73&lt;&gt;"",T73&lt;&gt;""),ABS($Q73-T73),AND($Q73="",T73=""),"",OR($Q73&lt;&gt;"",T73&lt;&gt;""),"-")</f>
        <v>#N/A</v>
      </c>
      <c r="BB73" s="120" t="e" cm="1">
        <f t="array" ref="BB73">_xlfn.IFS(AND($Q73&lt;&gt;"",U73&lt;&gt;""),ABS($Q73-U73),AND($Q73="",U73=""),"",OR($Q73&lt;&gt;"",U73&lt;&gt;""),"-")</f>
        <v>#N/A</v>
      </c>
      <c r="BC73" s="120" t="e" cm="1">
        <f t="array" ref="BC73">_xlfn.IFS(AND($Q73&lt;&gt;"",V73&lt;&gt;""),ABS($Q73-V73),AND($Q73="",V73=""),"",OR($Q73&lt;&gt;"",V73&lt;&gt;""),"-")</f>
        <v>#N/A</v>
      </c>
      <c r="BD73" s="120" t="e" cm="1">
        <f t="array" ref="BD73">_xlfn.IFS(AND($Q73&lt;&gt;"",W73&lt;&gt;""),ABS($Q73-W73),AND($Q73="",W73=""),"",OR($Q73&lt;&gt;"",W73&lt;&gt;""),"-")</f>
        <v>#N/A</v>
      </c>
      <c r="BE73" s="120" t="e" cm="1">
        <f t="array" ref="BE73">_xlfn.IFS(AND($Q73&lt;&gt;"",X73&lt;&gt;""),ABS($Q73-X73),AND($Q73="",X73=""),"",OR($Q73&lt;&gt;"",X73&lt;&gt;""),"-")</f>
        <v>#N/A</v>
      </c>
      <c r="BF73" s="120" t="e" cm="1">
        <f t="array" ref="BF73">_xlfn.IFS(AND($Q73&lt;&gt;"",Y73&lt;&gt;""),ABS($Q73-Y73),AND($Q73="",Y73=""),"",OR($Q73&lt;&gt;"",Y73&lt;&gt;""),"-")</f>
        <v>#N/A</v>
      </c>
      <c r="BG73" s="120" t="e" cm="1">
        <f t="array" ref="BG73">_xlfn.IFS(AND($Q73&lt;&gt;"",Z73&lt;&gt;""),ABS($Q73-Z73),AND($Q73="",Z73=""),"",OR($Q73&lt;&gt;"",Z73&lt;&gt;""),"-")</f>
        <v>#N/A</v>
      </c>
      <c r="BH73" s="120" t="e" cm="1">
        <f t="array" ref="BH73">_xlfn.IFS(AND($Q73&lt;&gt;"",AA73&lt;&gt;""),ABS($Q73-AA73),AND($Q73="",AA73=""),"",OR($Q73&lt;&gt;"",AA73&lt;&gt;""),"-")</f>
        <v>#N/A</v>
      </c>
      <c r="BI73" s="121" t="e" cm="1">
        <f t="array" ref="BI73">_xlfn.IFS(AND($R73&lt;&gt;"",S73&lt;&gt;""),ABS($R73-S73),AND($R73="",S73=""),"",OR($R73&lt;&gt;"",S73&lt;&gt;""),"-")</f>
        <v>#N/A</v>
      </c>
      <c r="BJ73" s="120" t="e" cm="1">
        <f t="array" ref="BJ73">_xlfn.IFS(AND($R73&lt;&gt;"",T73&lt;&gt;""),ABS($R73-T73),AND($R73="",T73=""),"",OR($R73&lt;&gt;"",T73&lt;&gt;""),"-")</f>
        <v>#N/A</v>
      </c>
      <c r="BK73" s="334" t="e" cm="1">
        <f t="array" ref="BK73">_xlfn.IFS(AND($R73&lt;&gt;"",U73&lt;&gt;""),ABS($R73-U73),AND($R73="",U73=""),"",OR($R73&lt;&gt;"",U73&lt;&gt;""),"-")</f>
        <v>#N/A</v>
      </c>
      <c r="BL73" s="120" t="e" cm="1">
        <f t="array" ref="BL73">_xlfn.IFS(AND($R73&lt;&gt;"",V73&lt;&gt;""),ABS($R73-V73),AND($R73="",V73=""),"",OR($R73&lt;&gt;"",V73&lt;&gt;""),"-")</f>
        <v>#N/A</v>
      </c>
      <c r="BM73" s="120" t="e" cm="1">
        <f t="array" ref="BM73">_xlfn.IFS(AND($R73&lt;&gt;"",W73&lt;&gt;""),ABS($R73-W73),AND($R73="",W73=""),"",OR($R73&lt;&gt;"",W73&lt;&gt;""),"-")</f>
        <v>#N/A</v>
      </c>
      <c r="BN73" s="120" t="e" cm="1">
        <f t="array" ref="BN73">_xlfn.IFS(AND($R73&lt;&gt;"",X73&lt;&gt;""),ABS($R73-X73),AND($R73="",X73=""),"",OR($R73&lt;&gt;"",X73&lt;&gt;""),"-")</f>
        <v>#N/A</v>
      </c>
      <c r="BO73" s="120" t="e" cm="1">
        <f t="array" ref="BO73">_xlfn.IFS(AND($R73&lt;&gt;"",Y73&lt;&gt;""),ABS($R73-Y73),AND($R73="",Y73=""),"",OR($R73&lt;&gt;"",Y73&lt;&gt;""),"-")</f>
        <v>#N/A</v>
      </c>
      <c r="BP73" s="120" t="e" cm="1">
        <f t="array" ref="BP73">_xlfn.IFS(AND($R73&lt;&gt;"",Z73&lt;&gt;""),ABS($R73-Z73),AND($R73="",Z73=""),"",OR($R73&lt;&gt;"",Z73&lt;&gt;""),"-")</f>
        <v>#N/A</v>
      </c>
      <c r="BQ73" s="120" t="e" cm="1">
        <f t="array" ref="BQ73">_xlfn.IFS(AND($R73&lt;&gt;"",AA73&lt;&gt;""),ABS($R73-AA73),AND($R73="",AA73=""),"",OR($R73&lt;&gt;"",AA73&lt;&gt;""),"-")</f>
        <v>#N/A</v>
      </c>
      <c r="BR73" s="121" t="e" cm="1">
        <f t="array" ref="BR73">_xlfn.IFS(AND($S73&lt;&gt;"",T73&lt;&gt;""),ABS($S73-T73),AND($S73="",T73=""),"",OR($S73&lt;&gt;"",T73&lt;&gt;""),"-")</f>
        <v>#N/A</v>
      </c>
      <c r="BS73" s="334" t="e" cm="1">
        <f t="array" ref="BS73">_xlfn.IFS(AND($S73&lt;&gt;"",U73&lt;&gt;""),ABS($S73-U73),AND($S73="",U73=""),"",OR($S73&lt;&gt;"",U73&lt;&gt;""),"-")</f>
        <v>#N/A</v>
      </c>
      <c r="BT73" s="120" t="e" cm="1">
        <f t="array" ref="BT73">_xlfn.IFS(AND($S73&lt;&gt;"",V73&lt;&gt;""),ABS($S73-V73),AND($S73="",V73=""),"",OR($S73&lt;&gt;"",V73&lt;&gt;""),"-")</f>
        <v>#N/A</v>
      </c>
      <c r="BU73" s="120" t="e" cm="1">
        <f t="array" ref="BU73">_xlfn.IFS(AND($S73&lt;&gt;"",W73&lt;&gt;""),ABS($S73-W73),AND($S73="",W73=""),"",OR($S73&lt;&gt;"",W73&lt;&gt;""),"-")</f>
        <v>#N/A</v>
      </c>
      <c r="BV73" s="120" t="e" cm="1">
        <f t="array" ref="BV73">_xlfn.IFS(AND($S73&lt;&gt;"",X73&lt;&gt;""),ABS($S73-X73),AND($S73="",X73=""),"",OR($S73&lt;&gt;"",X73&lt;&gt;""),"-")</f>
        <v>#N/A</v>
      </c>
      <c r="BW73" s="120" t="e" cm="1">
        <f t="array" ref="BW73">_xlfn.IFS(AND($S73&lt;&gt;"",Y73&lt;&gt;""),ABS($S73-Y73),AND($S73="",Y73=""),"",OR($S73&lt;&gt;"",Y73&lt;&gt;""),"-")</f>
        <v>#N/A</v>
      </c>
      <c r="BX73" s="120" t="e" cm="1">
        <f t="array" ref="BX73">_xlfn.IFS(AND($S73&lt;&gt;"",Z73&lt;&gt;""),ABS($S73-Z73),AND($S73="",Z73=""),"",OR($S73&lt;&gt;"",Z73&lt;&gt;""),"-")</f>
        <v>#N/A</v>
      </c>
      <c r="BY73" s="120" t="e" cm="1">
        <f t="array" ref="BY73">_xlfn.IFS(AND($S73&lt;&gt;"",AA73&lt;&gt;""),ABS($S73-AA73),AND($S73="",AA73=""),"",OR($S73&lt;&gt;"",AA73&lt;&gt;""),"-")</f>
        <v>#N/A</v>
      </c>
      <c r="BZ73" s="121" t="e" cm="1">
        <f t="array" ref="BZ73">_xlfn.IFS(AND($T73&lt;&gt;"",U73&lt;&gt;""),ABS($T73-U73),AND($T73="",U73=""),"",OR($T73&lt;&gt;"",U73&lt;&gt;""),"-")</f>
        <v>#N/A</v>
      </c>
      <c r="CA73" s="120" t="e" cm="1">
        <f t="array" ref="CA73">_xlfn.IFS(AND($T73&lt;&gt;"",V73&lt;&gt;""),ABS($T73-V73),AND($T73="",V73=""),"",OR($T73&lt;&gt;"",V73&lt;&gt;""),"-")</f>
        <v>#N/A</v>
      </c>
      <c r="CB73" s="120" t="e" cm="1">
        <f t="array" ref="CB73">_xlfn.IFS(AND($T73&lt;&gt;"",W73&lt;&gt;""),ABS($T73-W73),AND($T73="",W73=""),"",OR($T73&lt;&gt;"",W73&lt;&gt;""),"-")</f>
        <v>#N/A</v>
      </c>
      <c r="CC73" s="120" t="e" cm="1">
        <f t="array" ref="CC73">_xlfn.IFS(AND($T73&lt;&gt;"",X73&lt;&gt;""),ABS($T73-X73),AND($T73="",X73=""),"",OR($T73&lt;&gt;"",X73&lt;&gt;""),"-")</f>
        <v>#N/A</v>
      </c>
      <c r="CD73" s="120" t="e" cm="1">
        <f t="array" ref="CD73">_xlfn.IFS(AND($T73&lt;&gt;"",Y73&lt;&gt;""),ABS($T73-Y73),AND($T73="",Y73=""),"",OR($T73&lt;&gt;"",Y73&lt;&gt;""),"-")</f>
        <v>#N/A</v>
      </c>
      <c r="CE73" s="120" t="e" cm="1">
        <f t="array" ref="CE73">_xlfn.IFS(AND($T73&lt;&gt;"",Z73&lt;&gt;""),ABS($T73-Z73),AND($T73="",Z73=""),"",OR($T73&lt;&gt;"",Z73&lt;&gt;""),"-")</f>
        <v>#N/A</v>
      </c>
      <c r="CF73" s="120" t="e" cm="1">
        <f t="array" ref="CF73">_xlfn.IFS(AND($T73&lt;&gt;"",AA73&lt;&gt;""),ABS($T73-AA73),AND($T73="",AA73=""),"",OR($T73&lt;&gt;"",AA73&lt;&gt;""),"-")</f>
        <v>#N/A</v>
      </c>
      <c r="CG73" s="121" t="e" cm="1">
        <f t="array" ref="CG73">_xlfn.IFS(AND($U73&lt;&gt;"",V73&lt;&gt;""),ABS($U73-V73),AND($U73="",V73=""),"",OR($U73&lt;&gt;"",V73&lt;&gt;""),"-")</f>
        <v>#N/A</v>
      </c>
      <c r="CH73" s="120" t="e" cm="1">
        <f t="array" ref="CH73">_xlfn.IFS(AND($U73&lt;&gt;"",W73&lt;&gt;""),ABS($U73-W73),AND($U73="",W73=""),"",OR($U73&lt;&gt;"",W73&lt;&gt;""),"-")</f>
        <v>#N/A</v>
      </c>
      <c r="CI73" s="120" t="e" cm="1">
        <f t="array" ref="CI73">_xlfn.IFS(AND($U73&lt;&gt;"",X73&lt;&gt;""),ABS($U73-X73),AND($U73="",X73=""),"",OR($U73&lt;&gt;"",X73&lt;&gt;""),"-")</f>
        <v>#N/A</v>
      </c>
      <c r="CJ73" s="120" t="e" cm="1">
        <f t="array" ref="CJ73">_xlfn.IFS(AND($U73&lt;&gt;"",Y73&lt;&gt;""),ABS($U73-Y73),AND($U73="",Y73=""),"",OR($U73&lt;&gt;"",Y73&lt;&gt;""),"-")</f>
        <v>#N/A</v>
      </c>
      <c r="CK73" s="120" t="e" cm="1">
        <f t="array" ref="CK73">_xlfn.IFS(AND($U73&lt;&gt;"",Z73&lt;&gt;""),ABS($U73-Z73),AND($U73="",Z73=""),"",OR($U73&lt;&gt;"",Z73&lt;&gt;""),"-")</f>
        <v>#N/A</v>
      </c>
      <c r="CL73" s="120" t="e" cm="1">
        <f t="array" ref="CL73">_xlfn.IFS(AND($U73&lt;&gt;"",AA73&lt;&gt;""),ABS($U73-AA73),AND($U73="",AA73=""),"",OR($U73&lt;&gt;"",AA73&lt;&gt;""),"-")</f>
        <v>#N/A</v>
      </c>
      <c r="CM73" s="121" t="e" cm="1">
        <f t="array" ref="CM73">_xlfn.IFS(AND($V73&lt;&gt;"",W73&lt;&gt;""),ABS($V73-W73),AND($V73="",W73=""),"",OR($V73&lt;&gt;"",W73&lt;&gt;""),"-")</f>
        <v>#N/A</v>
      </c>
      <c r="CN73" s="120" t="e" cm="1">
        <f t="array" ref="CN73">_xlfn.IFS(AND($V73&lt;&gt;"",X73&lt;&gt;""),ABS($V73-X73),AND($V73="",X73=""),"",OR($V73&lt;&gt;"",X73&lt;&gt;""),"-")</f>
        <v>#N/A</v>
      </c>
      <c r="CO73" s="120" t="e" cm="1">
        <f t="array" ref="CO73">_xlfn.IFS(AND($V73&lt;&gt;"",Y73&lt;&gt;""),ABS($V73-Y73),AND($V73="",Y73=""),"",OR($V73&lt;&gt;"",Y73&lt;&gt;""),"-")</f>
        <v>#N/A</v>
      </c>
      <c r="CP73" s="120" t="e" cm="1">
        <f t="array" ref="CP73">_xlfn.IFS(AND($V73&lt;&gt;"",Z73&lt;&gt;""),ABS($V73-Z73),AND($V73="",Z73=""),"",OR($V73&lt;&gt;"",Z73&lt;&gt;""),"-")</f>
        <v>#N/A</v>
      </c>
      <c r="CQ73" s="120" t="e" cm="1">
        <f t="array" ref="CQ73">_xlfn.IFS(AND($V73&lt;&gt;"",AA73&lt;&gt;""),ABS($V73-AA73),AND($V73="",AA73=""),"",OR($V73&lt;&gt;"",AA73&lt;&gt;""),"-")</f>
        <v>#N/A</v>
      </c>
      <c r="CR73" s="121" t="e" cm="1">
        <f t="array" ref="CR73">_xlfn.IFS(AND($W73&lt;&gt;"",X73&lt;&gt;""),ABS($W73-X73),AND($W73="",X73=""),"",OR($W73&lt;&gt;"",X73&lt;&gt;""),"-")</f>
        <v>#N/A</v>
      </c>
      <c r="CS73" s="120" t="e" cm="1">
        <f t="array" ref="CS73">_xlfn.IFS(AND($W73&lt;&gt;"",Y73&lt;&gt;""),ABS($W73-Y73),AND($W73="",Y73=""),"",OR($W73&lt;&gt;"",Y73&lt;&gt;""),"-")</f>
        <v>#N/A</v>
      </c>
      <c r="CT73" s="120" t="e" cm="1">
        <f t="array" ref="CT73">_xlfn.IFS(AND($W73&lt;&gt;"",Z73&lt;&gt;""),ABS($W73-Z73),AND($W73="",Z73=""),"",OR($W73&lt;&gt;"",Z73&lt;&gt;""),"-")</f>
        <v>#N/A</v>
      </c>
      <c r="CU73" s="120" t="e" cm="1">
        <f t="array" ref="CU73">_xlfn.IFS(AND($W73&lt;&gt;"",AA73&lt;&gt;""),ABS($W73-AA73),AND($W73="",AA73=""),"",OR($W73&lt;&gt;"",AA73&lt;&gt;""),"-")</f>
        <v>#N/A</v>
      </c>
      <c r="CV73" s="121" t="e" cm="1">
        <f t="array" ref="CV73">_xlfn.IFS(AND($X73&lt;&gt;"",Y73&lt;&gt;""),ABS($X73-Y73),AND($X73="",Y73=""),"",OR($X73&lt;&gt;"",Y73&lt;&gt;""),"-")</f>
        <v>#N/A</v>
      </c>
      <c r="CW73" s="120" t="e" cm="1">
        <f t="array" ref="CW73">_xlfn.IFS(AND($X73&lt;&gt;"",Z73&lt;&gt;""),ABS($X73-Z73),AND($X73="",Z73=""),"",OR($X73&lt;&gt;"",Z73&lt;&gt;""),"-")</f>
        <v>#N/A</v>
      </c>
      <c r="CX73" s="120" t="e" cm="1">
        <f t="array" ref="CX73">_xlfn.IFS(AND($X73&lt;&gt;"",AA73&lt;&gt;""),ABS($X73-AA73),AND($X73="",AA73=""),"",OR($X73&lt;&gt;"",AA73&lt;&gt;""),"-")</f>
        <v>#N/A</v>
      </c>
      <c r="CY73" s="121" t="e" cm="1">
        <f t="array" ref="CY73">_xlfn.IFS(AND($Y73&lt;&gt;"",Z73&lt;&gt;""),ABS($Y73-Z73),AND($Y73="",Z73=""),"",OR($Y73&lt;&gt;"",Z73&lt;&gt;""),"-")</f>
        <v>#N/A</v>
      </c>
      <c r="CZ73" s="120" t="e" cm="1">
        <f t="array" ref="CZ73">_xlfn.IFS(AND($Y73&lt;&gt;"",AA73&lt;&gt;""),ABS($Y73-AA73),AND($Y73="",AA73=""),"",OR($Y73&lt;&gt;"",AA73&lt;&gt;""),"-")</f>
        <v>#N/A</v>
      </c>
      <c r="DA73" s="121" t="e" cm="1">
        <f t="array" ref="DA73">_xlfn.IFS(AND($Z73&lt;&gt;"",AA73&lt;&gt;""),ABS($Z73-AA73),AND($Z73="",AA73=""),"",OR($Z73&lt;&gt;"",AA73&lt;&gt;""),"-")</f>
        <v>#N/A</v>
      </c>
    </row>
    <row r="74" spans="1:105" x14ac:dyDescent="0.2">
      <c r="A74" s="260" t="s">
        <v>116</v>
      </c>
      <c r="B74" s="259" t="str">
        <f>VLOOKUP($A74,Merged_couplings!$B:$BU,MATCH(B$1,Merged_couplings!$B$1:$BU$1,0),FALSE)</f>
        <v>---</v>
      </c>
      <c r="C74" s="258" t="str">
        <f>VLOOKUP($A74,Merged_couplings!$B:$BU,MATCH(C$1,Merged_couplings!$B$1:$BU$1,0),FALSE)</f>
        <v>---</v>
      </c>
      <c r="D74" s="258" t="str">
        <f>VLOOKUP($A74,Merged_couplings!$B:$BU,MATCH(D$1,Merged_couplings!$B$1:$BU$1,0),FALSE)</f>
        <v>-IG</v>
      </c>
      <c r="E74" s="258" t="str">
        <f>VLOOKUP($A74,Merged_couplings!$B:$BU,MATCH(E$1,Merged_couplings!$B$1:$BU$1,0),FALSE)</f>
        <v>-IG</v>
      </c>
      <c r="F74" s="258" t="str">
        <f>VLOOKUP($A74,Merged_couplings!$B:$BU,MATCH(F$1,Merged_couplings!$B$1:$BU$1,0),FALSE)</f>
        <v>-IG</v>
      </c>
      <c r="G74" s="258" t="str">
        <f>VLOOKUP($A74,Merged_couplings!$B:$BU,MATCH(G$1,Merged_couplings!$B$1:$BU$1,0),FALSE)</f>
        <v>-IG</v>
      </c>
      <c r="H74" s="258" t="str">
        <f>VLOOKUP($A74,Merged_couplings!$B:$BU,MATCH(H$1,Merged_couplings!$B$1:$BU$1,0),FALSE)</f>
        <v>-IG</v>
      </c>
      <c r="I74" s="258" t="str">
        <f>VLOOKUP($A74,Merged_couplings!$B:$BU,MATCH(I$1,Merged_couplings!$B$1:$BU$1,0),FALSE)</f>
        <v>---</v>
      </c>
      <c r="J74" s="258" t="str">
        <f>VLOOKUP($A74,Merged_couplings!$B:$BU,MATCH(J$1,Merged_couplings!$B$1:$BU$1,0),FALSE)</f>
        <v>---</v>
      </c>
      <c r="K74" s="258" t="str">
        <f>VLOOKUP($A74,Merged_couplings!$B:$BU,MATCH(K$1,Merged_couplings!$B$1:$BU$1,0),FALSE)</f>
        <v>-I-</v>
      </c>
      <c r="L74" s="258" t="str">
        <f>VLOOKUP($A74,Merged_couplings!$B:$BU,MATCH(L$1,Merged_couplings!$B$1:$BU$1,0),FALSE)</f>
        <v>---</v>
      </c>
      <c r="M74" s="258" t="str">
        <f>VLOOKUP($A74,Merged_couplings!$B:$BU,MATCH(M$1,Merged_couplings!$B$1:$BU$1,0),FALSE)</f>
        <v>-I-</v>
      </c>
      <c r="N74" s="258" t="str">
        <f>VLOOKUP($A74,Merged_couplings!$B:$BU,MATCH(N$1,Merged_couplings!$B$1:$BU$1,0),FALSE)</f>
        <v>---</v>
      </c>
      <c r="O74" s="121" t="str">
        <f>IF(OR(B74="BIG",B74="BI-",B74="-IG"),VLOOKUP($A74,Merged_couplings!$B:$BU,MATCH(O$1,Merged_couplings!$B$1:$BU$1,0),FALSE),"")</f>
        <v/>
      </c>
      <c r="P74" s="120" t="str">
        <f>IF(OR(C74="BIG",C74="BI-",C74="-IG"),VLOOKUP($A74,Merged_couplings!$B:$BU,MATCH(P$1,Merged_couplings!$B$1:$BU$1,0),FALSE),"")</f>
        <v/>
      </c>
      <c r="Q74" s="120">
        <f>IF(OR(D74="BIG",D74="BI-",D74="-IG"),VLOOKUP($A74,Merged_couplings!$B:$BU,MATCH(Q$1,Merged_couplings!$B$1:$BU$1,0),FALSE),"")</f>
        <v>8.775035490483253</v>
      </c>
      <c r="R74" s="120">
        <f t="shared" si="5"/>
        <v>8.775035490483253</v>
      </c>
      <c r="S74" s="120">
        <f t="shared" si="5"/>
        <v>8.775035490483253</v>
      </c>
      <c r="T74" s="120">
        <f t="shared" si="5"/>
        <v>8.775035490483253</v>
      </c>
      <c r="U74" s="120">
        <f>IF(OR(H74="BIG",H74="BI-",H74="-IG"),VLOOKUP($A74,Merged_couplings!$B:$BU,MATCH(U$1,Merged_couplings!$B$1:$BU$1,0),FALSE),"")</f>
        <v>7.5072421683184265</v>
      </c>
      <c r="V74" s="120" t="str">
        <f>IF(OR(I74="BIG",I74="BI-",I74="-IG"),VLOOKUP($A74,Merged_couplings!$B:$BU,MATCH(V$1,Merged_couplings!$B$1:$BU$1,0),FALSE),"")</f>
        <v/>
      </c>
      <c r="W74" s="120" t="str">
        <f t="shared" si="6"/>
        <v/>
      </c>
      <c r="X74" s="120" t="str">
        <f>IF(OR(K74="BIG",K74="BI-",K74="-IG"),VLOOKUP($A74,Merged_couplings!$B:$BU,MATCH(X$1,Merged_couplings!$B$1:$BU$1,0),FALSE),"")</f>
        <v/>
      </c>
      <c r="Y74" s="120" t="str">
        <f>IF(OR(L74="BIG",L74="BI-",L74="-IG"),VLOOKUP($A74,Merged_couplings!$B:$BU,MATCH(Y$1,Merged_couplings!$B$1:$BU$1,0),FALSE),"")</f>
        <v/>
      </c>
      <c r="Z74" s="120" t="str">
        <f>IF(OR(M74="BIG",M74="BI-",M74="-IG"),VLOOKUP($A74,Merged_couplings!$B:$BU,MATCH(Z$1,Merged_couplings!$B$1:$BU$1,0),FALSE),"")</f>
        <v/>
      </c>
      <c r="AA74" s="120" t="str">
        <f>IF(OR(N74="BIG",N74="BI-",N74="-IG"),VLOOKUP($A74,Merged_couplings!$B:$BU,MATCH(AA$1,Merged_couplings!$B$1:$BU$1,0),FALSE),"")</f>
        <v/>
      </c>
      <c r="AB74" s="123" t="str" cm="1">
        <f t="array" ref="AB74">_xlfn.IFS(AND($O74&lt;&gt;"",P74&lt;&gt;""),ABS($O74-P74),AND($O74="",P74=""),"",OR($O74&lt;&gt;"",P74&lt;&gt;""),"-")</f>
        <v/>
      </c>
      <c r="AC74" s="122" t="str" cm="1">
        <f t="array" ref="AC74">_xlfn.IFS(AND($O74&lt;&gt;"",Q74&lt;&gt;""),ABS($O74-Q74),AND($O74="",Q74=""),"",OR($O74&lt;&gt;"",Q74&lt;&gt;""),"-")</f>
        <v>-</v>
      </c>
      <c r="AD74" s="122" t="str" cm="1">
        <f t="array" ref="AD74">_xlfn.IFS(AND($O74&lt;&gt;"",R74&lt;&gt;""),ABS($O74-R74),AND($O74="",R74=""),"",OR($O74&lt;&gt;"",R74&lt;&gt;""),"-")</f>
        <v>-</v>
      </c>
      <c r="AE74" s="122" t="str" cm="1">
        <f t="array" ref="AE74">_xlfn.IFS(AND($O74&lt;&gt;"",S74&lt;&gt;""),ABS($O74-S74),AND($O74="",S74=""),"",OR($O74&lt;&gt;"",S74&lt;&gt;""),"-")</f>
        <v>-</v>
      </c>
      <c r="AF74" s="122" t="str" cm="1">
        <f t="array" ref="AF74">_xlfn.IFS(AND($O74&lt;&gt;"",T74&lt;&gt;""),ABS($O74-T74),AND($O74="",T74=""),"",OR($O74&lt;&gt;"",T74&lt;&gt;""),"-")</f>
        <v>-</v>
      </c>
      <c r="AG74" s="122" t="str" cm="1">
        <f t="array" ref="AG74">_xlfn.IFS(AND($O74&lt;&gt;"",U74&lt;&gt;""),ABS($O74-U74),AND($O74="",U74=""),"",OR($O74&lt;&gt;"",U74&lt;&gt;""),"-")</f>
        <v>-</v>
      </c>
      <c r="AH74" s="122" t="str" cm="1">
        <f t="array" ref="AH74">_xlfn.IFS(AND($O74&lt;&gt;"",V74&lt;&gt;""),ABS($O74-V74),AND($O74="",V74=""),"",OR($O74&lt;&gt;"",V74&lt;&gt;""),"-")</f>
        <v/>
      </c>
      <c r="AI74" s="122" t="str" cm="1">
        <f t="array" ref="AI74">_xlfn.IFS(AND($O74&lt;&gt;"",W74&lt;&gt;""),ABS($O74-W74),AND($O74="",W74=""),"",OR($O74&lt;&gt;"",W74&lt;&gt;""),"-")</f>
        <v/>
      </c>
      <c r="AJ74" s="122" t="str" cm="1">
        <f t="array" ref="AJ74">_xlfn.IFS(AND($O74&lt;&gt;"",X74&lt;&gt;""),ABS($O74-X74),AND($O74="",X74=""),"",OR($O74&lt;&gt;"",X74&lt;&gt;""),"-")</f>
        <v/>
      </c>
      <c r="AK74" s="122" t="str" cm="1">
        <f t="array" ref="AK74">_xlfn.IFS(AND($O74&lt;&gt;"",Y74&lt;&gt;""),ABS($O74-Y74),AND($O74="",Y74=""),"",OR($O74&lt;&gt;"",Y74&lt;&gt;""),"-")</f>
        <v/>
      </c>
      <c r="AL74" s="122" t="str" cm="1">
        <f t="array" ref="AL74">_xlfn.IFS(AND($O74&lt;&gt;"",Z74&lt;&gt;""),ABS($O74-Z74),AND($O74="",Z74=""),"",OR($O74&lt;&gt;"",Z74&lt;&gt;""),"-")</f>
        <v/>
      </c>
      <c r="AM74" s="122" t="str" cm="1">
        <f t="array" ref="AM74">_xlfn.IFS(AND($O74&lt;&gt;"",AA74&lt;&gt;""),ABS($O74-AA74),AND($O74="",AA74=""),"",OR($O74&lt;&gt;"",AA74&lt;&gt;""),"-")</f>
        <v/>
      </c>
      <c r="AN74" s="121" t="str" cm="1">
        <f t="array" ref="AN74">_xlfn.IFS(AND($P74&lt;&gt;"",Q74&lt;&gt;""),ABS($P74-Q74),AND($P74="",Q74=""),"",OR($P74&lt;&gt;"",Q74&lt;&gt;""),"-")</f>
        <v>-</v>
      </c>
      <c r="AO74" s="120" t="str" cm="1">
        <f t="array" ref="AO74">_xlfn.IFS(AND($P74&lt;&gt;"",R74&lt;&gt;""),ABS($P74-R74),AND($P74="",R74=""),"",OR($P74&lt;&gt;"",R74&lt;&gt;""),"-")</f>
        <v>-</v>
      </c>
      <c r="AP74" s="120" t="str" cm="1">
        <f t="array" ref="AP74">_xlfn.IFS(AND($P74&lt;&gt;"",S74&lt;&gt;""),ABS($P74-S74),AND($P74="",S74=""),"",OR($P74&lt;&gt;"",S74&lt;&gt;""),"-")</f>
        <v>-</v>
      </c>
      <c r="AQ74" s="120" t="str" cm="1">
        <f t="array" ref="AQ74">_xlfn.IFS(AND($P74&lt;&gt;"",T74&lt;&gt;""),ABS($P74-T74),AND($P74="",T74=""),"",OR($P74&lt;&gt;"",T74&lt;&gt;""),"-")</f>
        <v>-</v>
      </c>
      <c r="AR74" s="120" t="str" cm="1">
        <f t="array" ref="AR74">_xlfn.IFS(AND($P74&lt;&gt;"",U74&lt;&gt;""),ABS($P74-U74),AND($P74="",U74=""),"",OR($P74&lt;&gt;"",U74&lt;&gt;""),"-")</f>
        <v>-</v>
      </c>
      <c r="AS74" s="120" t="str" cm="1">
        <f t="array" ref="AS74">_xlfn.IFS(AND($P74&lt;&gt;"",V74&lt;&gt;""),ABS($P74-V74),AND($P74="",V74=""),"",OR($P74&lt;&gt;"",V74&lt;&gt;""),"-")</f>
        <v/>
      </c>
      <c r="AT74" s="120" t="str" cm="1">
        <f t="array" ref="AT74">_xlfn.IFS(AND($P74&lt;&gt;"",W74&lt;&gt;""),ABS($P74-W74),AND($P74="",W74=""),"",OR($P74&lt;&gt;"",W74&lt;&gt;""),"-")</f>
        <v/>
      </c>
      <c r="AU74" s="120" t="str" cm="1">
        <f t="array" ref="AU74">_xlfn.IFS(AND($P74&lt;&gt;"",X74&lt;&gt;""),ABS($P74-X74),AND($P74="",X74=""),"",OR($P74&lt;&gt;"",X74&lt;&gt;""),"-")</f>
        <v/>
      </c>
      <c r="AV74" s="120" t="str" cm="1">
        <f t="array" ref="AV74">_xlfn.IFS(AND($P74&lt;&gt;"",Y74&lt;&gt;""),ABS($P74-Y74),AND($P74="",Y74=""),"",OR($P74&lt;&gt;"",Y74&lt;&gt;""),"-")</f>
        <v/>
      </c>
      <c r="AW74" s="120" t="str" cm="1">
        <f t="array" ref="AW74">_xlfn.IFS(AND($P74&lt;&gt;"",Z74&lt;&gt;""),ABS($P74-Z74),AND($P74="",Z74=""),"",OR($P74&lt;&gt;"",Z74&lt;&gt;""),"-")</f>
        <v/>
      </c>
      <c r="AX74" s="120" t="str" cm="1">
        <f t="array" ref="AX74">_xlfn.IFS(AND($P74&lt;&gt;"",AA74&lt;&gt;""),ABS($P74-AA74),AND($P74="",AA74=""),"",OR($P74&lt;&gt;"",AA74&lt;&gt;""),"-")</f>
        <v/>
      </c>
      <c r="AY74" s="121" cm="1">
        <f t="array" ref="AY74">_xlfn.IFS(AND($Q74&lt;&gt;"",R74&lt;&gt;""),ABS($Q74-R74),AND($Q74="",R74=""),"",OR($Q74&lt;&gt;"",R74&lt;&gt;""),"-")</f>
        <v>0</v>
      </c>
      <c r="AZ74" s="334" cm="1">
        <f t="array" ref="AZ74">_xlfn.IFS(AND($Q74&lt;&gt;"",S74&lt;&gt;""),ABS($Q74-S74),AND($Q74="",S74=""),"",OR($Q74&lt;&gt;"",S74&lt;&gt;""),"-")</f>
        <v>0</v>
      </c>
      <c r="BA74" s="334" cm="1">
        <f t="array" ref="BA74">_xlfn.IFS(AND($Q74&lt;&gt;"",T74&lt;&gt;""),ABS($Q74-T74),AND($Q74="",T74=""),"",OR($Q74&lt;&gt;"",T74&lt;&gt;""),"-")</f>
        <v>0</v>
      </c>
      <c r="BB74" s="120" cm="1">
        <f t="array" ref="BB74">_xlfn.IFS(AND($Q74&lt;&gt;"",U74&lt;&gt;""),ABS($Q74-U74),AND($Q74="",U74=""),"",OR($Q74&lt;&gt;"",U74&lt;&gt;""),"-")</f>
        <v>1.2677933221648265</v>
      </c>
      <c r="BC74" s="120" t="str" cm="1">
        <f t="array" ref="BC74">_xlfn.IFS(AND($Q74&lt;&gt;"",V74&lt;&gt;""),ABS($Q74-V74),AND($Q74="",V74=""),"",OR($Q74&lt;&gt;"",V74&lt;&gt;""),"-")</f>
        <v>-</v>
      </c>
      <c r="BD74" s="120" t="str" cm="1">
        <f t="array" ref="BD74">_xlfn.IFS(AND($Q74&lt;&gt;"",W74&lt;&gt;""),ABS($Q74-W74),AND($Q74="",W74=""),"",OR($Q74&lt;&gt;"",W74&lt;&gt;""),"-")</f>
        <v>-</v>
      </c>
      <c r="BE74" s="120" t="str" cm="1">
        <f t="array" ref="BE74">_xlfn.IFS(AND($Q74&lt;&gt;"",X74&lt;&gt;""),ABS($Q74-X74),AND($Q74="",X74=""),"",OR($Q74&lt;&gt;"",X74&lt;&gt;""),"-")</f>
        <v>-</v>
      </c>
      <c r="BF74" s="120" t="str" cm="1">
        <f t="array" ref="BF74">_xlfn.IFS(AND($Q74&lt;&gt;"",Y74&lt;&gt;""),ABS($Q74-Y74),AND($Q74="",Y74=""),"",OR($Q74&lt;&gt;"",Y74&lt;&gt;""),"-")</f>
        <v>-</v>
      </c>
      <c r="BG74" s="120" t="str" cm="1">
        <f t="array" ref="BG74">_xlfn.IFS(AND($Q74&lt;&gt;"",Z74&lt;&gt;""),ABS($Q74-Z74),AND($Q74="",Z74=""),"",OR($Q74&lt;&gt;"",Z74&lt;&gt;""),"-")</f>
        <v>-</v>
      </c>
      <c r="BH74" s="120" t="str" cm="1">
        <f t="array" ref="BH74">_xlfn.IFS(AND($Q74&lt;&gt;"",AA74&lt;&gt;""),ABS($Q74-AA74),AND($Q74="",AA74=""),"",OR($Q74&lt;&gt;"",AA74&lt;&gt;""),"-")</f>
        <v>-</v>
      </c>
      <c r="BI74" s="121" cm="1">
        <f t="array" ref="BI74">_xlfn.IFS(AND($R74&lt;&gt;"",S74&lt;&gt;""),ABS($R74-S74),AND($R74="",S74=""),"",OR($R74&lt;&gt;"",S74&lt;&gt;""),"-")</f>
        <v>0</v>
      </c>
      <c r="BJ74" s="120" cm="1">
        <f t="array" ref="BJ74">_xlfn.IFS(AND($R74&lt;&gt;"",T74&lt;&gt;""),ABS($R74-T74),AND($R74="",T74=""),"",OR($R74&lt;&gt;"",T74&lt;&gt;""),"-")</f>
        <v>0</v>
      </c>
      <c r="BK74" s="334" cm="1">
        <f t="array" ref="BK74">_xlfn.IFS(AND($R74&lt;&gt;"",U74&lt;&gt;""),ABS($R74-U74),AND($R74="",U74=""),"",OR($R74&lt;&gt;"",U74&lt;&gt;""),"-")</f>
        <v>1.2677933221648265</v>
      </c>
      <c r="BL74" s="120" t="str" cm="1">
        <f t="array" ref="BL74">_xlfn.IFS(AND($R74&lt;&gt;"",V74&lt;&gt;""),ABS($R74-V74),AND($R74="",V74=""),"",OR($R74&lt;&gt;"",V74&lt;&gt;""),"-")</f>
        <v>-</v>
      </c>
      <c r="BM74" s="120" t="str" cm="1">
        <f t="array" ref="BM74">_xlfn.IFS(AND($R74&lt;&gt;"",W74&lt;&gt;""),ABS($R74-W74),AND($R74="",W74=""),"",OR($R74&lt;&gt;"",W74&lt;&gt;""),"-")</f>
        <v>-</v>
      </c>
      <c r="BN74" s="120" t="str" cm="1">
        <f t="array" ref="BN74">_xlfn.IFS(AND($R74&lt;&gt;"",X74&lt;&gt;""),ABS($R74-X74),AND($R74="",X74=""),"",OR($R74&lt;&gt;"",X74&lt;&gt;""),"-")</f>
        <v>-</v>
      </c>
      <c r="BO74" s="120" t="str" cm="1">
        <f t="array" ref="BO74">_xlfn.IFS(AND($R74&lt;&gt;"",Y74&lt;&gt;""),ABS($R74-Y74),AND($R74="",Y74=""),"",OR($R74&lt;&gt;"",Y74&lt;&gt;""),"-")</f>
        <v>-</v>
      </c>
      <c r="BP74" s="120" t="str" cm="1">
        <f t="array" ref="BP74">_xlfn.IFS(AND($R74&lt;&gt;"",Z74&lt;&gt;""),ABS($R74-Z74),AND($R74="",Z74=""),"",OR($R74&lt;&gt;"",Z74&lt;&gt;""),"-")</f>
        <v>-</v>
      </c>
      <c r="BQ74" s="120" t="str" cm="1">
        <f t="array" ref="BQ74">_xlfn.IFS(AND($R74&lt;&gt;"",AA74&lt;&gt;""),ABS($R74-AA74),AND($R74="",AA74=""),"",OR($R74&lt;&gt;"",AA74&lt;&gt;""),"-")</f>
        <v>-</v>
      </c>
      <c r="BR74" s="121" cm="1">
        <f t="array" ref="BR74">_xlfn.IFS(AND($S74&lt;&gt;"",T74&lt;&gt;""),ABS($S74-T74),AND($S74="",T74=""),"",OR($S74&lt;&gt;"",T74&lt;&gt;""),"-")</f>
        <v>0</v>
      </c>
      <c r="BS74" s="334" cm="1">
        <f t="array" ref="BS74">_xlfn.IFS(AND($S74&lt;&gt;"",U74&lt;&gt;""),ABS($S74-U74),AND($S74="",U74=""),"",OR($S74&lt;&gt;"",U74&lt;&gt;""),"-")</f>
        <v>1.2677933221648265</v>
      </c>
      <c r="BT74" s="120" t="str" cm="1">
        <f t="array" ref="BT74">_xlfn.IFS(AND($S74&lt;&gt;"",V74&lt;&gt;""),ABS($S74-V74),AND($S74="",V74=""),"",OR($S74&lt;&gt;"",V74&lt;&gt;""),"-")</f>
        <v>-</v>
      </c>
      <c r="BU74" s="120" t="str" cm="1">
        <f t="array" ref="BU74">_xlfn.IFS(AND($S74&lt;&gt;"",W74&lt;&gt;""),ABS($S74-W74),AND($S74="",W74=""),"",OR($S74&lt;&gt;"",W74&lt;&gt;""),"-")</f>
        <v>-</v>
      </c>
      <c r="BV74" s="120" t="str" cm="1">
        <f t="array" ref="BV74">_xlfn.IFS(AND($S74&lt;&gt;"",X74&lt;&gt;""),ABS($S74-X74),AND($S74="",X74=""),"",OR($S74&lt;&gt;"",X74&lt;&gt;""),"-")</f>
        <v>-</v>
      </c>
      <c r="BW74" s="120" t="str" cm="1">
        <f t="array" ref="BW74">_xlfn.IFS(AND($S74&lt;&gt;"",Y74&lt;&gt;""),ABS($S74-Y74),AND($S74="",Y74=""),"",OR($S74&lt;&gt;"",Y74&lt;&gt;""),"-")</f>
        <v>-</v>
      </c>
      <c r="BX74" s="120" t="str" cm="1">
        <f t="array" ref="BX74">_xlfn.IFS(AND($S74&lt;&gt;"",Z74&lt;&gt;""),ABS($S74-Z74),AND($S74="",Z74=""),"",OR($S74&lt;&gt;"",Z74&lt;&gt;""),"-")</f>
        <v>-</v>
      </c>
      <c r="BY74" s="120" t="str" cm="1">
        <f t="array" ref="BY74">_xlfn.IFS(AND($S74&lt;&gt;"",AA74&lt;&gt;""),ABS($S74-AA74),AND($S74="",AA74=""),"",OR($S74&lt;&gt;"",AA74&lt;&gt;""),"-")</f>
        <v>-</v>
      </c>
      <c r="BZ74" s="121" cm="1">
        <f t="array" ref="BZ74">_xlfn.IFS(AND($T74&lt;&gt;"",U74&lt;&gt;""),ABS($T74-U74),AND($T74="",U74=""),"",OR($T74&lt;&gt;"",U74&lt;&gt;""),"-")</f>
        <v>1.2677933221648265</v>
      </c>
      <c r="CA74" s="120" t="str" cm="1">
        <f t="array" ref="CA74">_xlfn.IFS(AND($T74&lt;&gt;"",V74&lt;&gt;""),ABS($T74-V74),AND($T74="",V74=""),"",OR($T74&lt;&gt;"",V74&lt;&gt;""),"-")</f>
        <v>-</v>
      </c>
      <c r="CB74" s="120" t="str" cm="1">
        <f t="array" ref="CB74">_xlfn.IFS(AND($T74&lt;&gt;"",W74&lt;&gt;""),ABS($T74-W74),AND($T74="",W74=""),"",OR($T74&lt;&gt;"",W74&lt;&gt;""),"-")</f>
        <v>-</v>
      </c>
      <c r="CC74" s="120" t="str" cm="1">
        <f t="array" ref="CC74">_xlfn.IFS(AND($T74&lt;&gt;"",X74&lt;&gt;""),ABS($T74-X74),AND($T74="",X74=""),"",OR($T74&lt;&gt;"",X74&lt;&gt;""),"-")</f>
        <v>-</v>
      </c>
      <c r="CD74" s="120" t="str" cm="1">
        <f t="array" ref="CD74">_xlfn.IFS(AND($T74&lt;&gt;"",Y74&lt;&gt;""),ABS($T74-Y74),AND($T74="",Y74=""),"",OR($T74&lt;&gt;"",Y74&lt;&gt;""),"-")</f>
        <v>-</v>
      </c>
      <c r="CE74" s="120" t="str" cm="1">
        <f t="array" ref="CE74">_xlfn.IFS(AND($T74&lt;&gt;"",Z74&lt;&gt;""),ABS($T74-Z74),AND($T74="",Z74=""),"",OR($T74&lt;&gt;"",Z74&lt;&gt;""),"-")</f>
        <v>-</v>
      </c>
      <c r="CF74" s="120" t="str" cm="1">
        <f t="array" ref="CF74">_xlfn.IFS(AND($T74&lt;&gt;"",AA74&lt;&gt;""),ABS($T74-AA74),AND($T74="",AA74=""),"",OR($T74&lt;&gt;"",AA74&lt;&gt;""),"-")</f>
        <v>-</v>
      </c>
      <c r="CG74" s="121" t="str" cm="1">
        <f t="array" ref="CG74">_xlfn.IFS(AND($U74&lt;&gt;"",V74&lt;&gt;""),ABS($U74-V74),AND($U74="",V74=""),"",OR($U74&lt;&gt;"",V74&lt;&gt;""),"-")</f>
        <v>-</v>
      </c>
      <c r="CH74" s="120" t="str" cm="1">
        <f t="array" ref="CH74">_xlfn.IFS(AND($U74&lt;&gt;"",W74&lt;&gt;""),ABS($U74-W74),AND($U74="",W74=""),"",OR($U74&lt;&gt;"",W74&lt;&gt;""),"-")</f>
        <v>-</v>
      </c>
      <c r="CI74" s="120" t="str" cm="1">
        <f t="array" ref="CI74">_xlfn.IFS(AND($U74&lt;&gt;"",X74&lt;&gt;""),ABS($U74-X74),AND($U74="",X74=""),"",OR($U74&lt;&gt;"",X74&lt;&gt;""),"-")</f>
        <v>-</v>
      </c>
      <c r="CJ74" s="120" t="str" cm="1">
        <f t="array" ref="CJ74">_xlfn.IFS(AND($U74&lt;&gt;"",Y74&lt;&gt;""),ABS($U74-Y74),AND($U74="",Y74=""),"",OR($U74&lt;&gt;"",Y74&lt;&gt;""),"-")</f>
        <v>-</v>
      </c>
      <c r="CK74" s="120" t="str" cm="1">
        <f t="array" ref="CK74">_xlfn.IFS(AND($U74&lt;&gt;"",Z74&lt;&gt;""),ABS($U74-Z74),AND($U74="",Z74=""),"",OR($U74&lt;&gt;"",Z74&lt;&gt;""),"-")</f>
        <v>-</v>
      </c>
      <c r="CL74" s="120" t="str" cm="1">
        <f t="array" ref="CL74">_xlfn.IFS(AND($U74&lt;&gt;"",AA74&lt;&gt;""),ABS($U74-AA74),AND($U74="",AA74=""),"",OR($U74&lt;&gt;"",AA74&lt;&gt;""),"-")</f>
        <v>-</v>
      </c>
      <c r="CM74" s="121" t="str" cm="1">
        <f t="array" ref="CM74">_xlfn.IFS(AND($V74&lt;&gt;"",W74&lt;&gt;""),ABS($V74-W74),AND($V74="",W74=""),"",OR($V74&lt;&gt;"",W74&lt;&gt;""),"-")</f>
        <v/>
      </c>
      <c r="CN74" s="120" t="str" cm="1">
        <f t="array" ref="CN74">_xlfn.IFS(AND($V74&lt;&gt;"",X74&lt;&gt;""),ABS($V74-X74),AND($V74="",X74=""),"",OR($V74&lt;&gt;"",X74&lt;&gt;""),"-")</f>
        <v/>
      </c>
      <c r="CO74" s="120" t="str" cm="1">
        <f t="array" ref="CO74">_xlfn.IFS(AND($V74&lt;&gt;"",Y74&lt;&gt;""),ABS($V74-Y74),AND($V74="",Y74=""),"",OR($V74&lt;&gt;"",Y74&lt;&gt;""),"-")</f>
        <v/>
      </c>
      <c r="CP74" s="120" t="str" cm="1">
        <f t="array" ref="CP74">_xlfn.IFS(AND($V74&lt;&gt;"",Z74&lt;&gt;""),ABS($V74-Z74),AND($V74="",Z74=""),"",OR($V74&lt;&gt;"",Z74&lt;&gt;""),"-")</f>
        <v/>
      </c>
      <c r="CQ74" s="120" t="str" cm="1">
        <f t="array" ref="CQ74">_xlfn.IFS(AND($V74&lt;&gt;"",AA74&lt;&gt;""),ABS($V74-AA74),AND($V74="",AA74=""),"",OR($V74&lt;&gt;"",AA74&lt;&gt;""),"-")</f>
        <v/>
      </c>
      <c r="CR74" s="121" t="str" cm="1">
        <f t="array" ref="CR74">_xlfn.IFS(AND($W74&lt;&gt;"",X74&lt;&gt;""),ABS($W74-X74),AND($W74="",X74=""),"",OR($W74&lt;&gt;"",X74&lt;&gt;""),"-")</f>
        <v/>
      </c>
      <c r="CS74" s="120" t="str" cm="1">
        <f t="array" ref="CS74">_xlfn.IFS(AND($W74&lt;&gt;"",Y74&lt;&gt;""),ABS($W74-Y74),AND($W74="",Y74=""),"",OR($W74&lt;&gt;"",Y74&lt;&gt;""),"-")</f>
        <v/>
      </c>
      <c r="CT74" s="120" t="str" cm="1">
        <f t="array" ref="CT74">_xlfn.IFS(AND($W74&lt;&gt;"",Z74&lt;&gt;""),ABS($W74-Z74),AND($W74="",Z74=""),"",OR($W74&lt;&gt;"",Z74&lt;&gt;""),"-")</f>
        <v/>
      </c>
      <c r="CU74" s="120" t="str" cm="1">
        <f t="array" ref="CU74">_xlfn.IFS(AND($W74&lt;&gt;"",AA74&lt;&gt;""),ABS($W74-AA74),AND($W74="",AA74=""),"",OR($W74&lt;&gt;"",AA74&lt;&gt;""),"-")</f>
        <v/>
      </c>
      <c r="CV74" s="121" t="str" cm="1">
        <f t="array" ref="CV74">_xlfn.IFS(AND($X74&lt;&gt;"",Y74&lt;&gt;""),ABS($X74-Y74),AND($X74="",Y74=""),"",OR($X74&lt;&gt;"",Y74&lt;&gt;""),"-")</f>
        <v/>
      </c>
      <c r="CW74" s="120" t="str" cm="1">
        <f t="array" ref="CW74">_xlfn.IFS(AND($X74&lt;&gt;"",Z74&lt;&gt;""),ABS($X74-Z74),AND($X74="",Z74=""),"",OR($X74&lt;&gt;"",Z74&lt;&gt;""),"-")</f>
        <v/>
      </c>
      <c r="CX74" s="120" t="str" cm="1">
        <f t="array" ref="CX74">_xlfn.IFS(AND($X74&lt;&gt;"",AA74&lt;&gt;""),ABS($X74-AA74),AND($X74="",AA74=""),"",OR($X74&lt;&gt;"",AA74&lt;&gt;""),"-")</f>
        <v/>
      </c>
      <c r="CY74" s="121" t="str" cm="1">
        <f t="array" ref="CY74">_xlfn.IFS(AND($Y74&lt;&gt;"",Z74&lt;&gt;""),ABS($Y74-Z74),AND($Y74="",Z74=""),"",OR($Y74&lt;&gt;"",Z74&lt;&gt;""),"-")</f>
        <v/>
      </c>
      <c r="CZ74" s="120" t="str" cm="1">
        <f t="array" ref="CZ74">_xlfn.IFS(AND($Y74&lt;&gt;"",AA74&lt;&gt;""),ABS($Y74-AA74),AND($Y74="",AA74=""),"",OR($Y74&lt;&gt;"",AA74&lt;&gt;""),"-")</f>
        <v/>
      </c>
      <c r="DA74" s="121" t="str" cm="1">
        <f t="array" ref="DA74">_xlfn.IFS(AND($Z74&lt;&gt;"",AA74&lt;&gt;""),ABS($Z74-AA74),AND($Z74="",AA74=""),"",OR($Z74&lt;&gt;"",AA74&lt;&gt;""),"-")</f>
        <v/>
      </c>
    </row>
    <row r="75" spans="1:105" x14ac:dyDescent="0.2">
      <c r="A75" s="260" t="s">
        <v>117</v>
      </c>
      <c r="B75" s="259" t="str">
        <f>VLOOKUP($A75,Merged_couplings!$B:$BU,MATCH(B$1,Merged_couplings!$B$1:$BU$1,0),FALSE)</f>
        <v>---</v>
      </c>
      <c r="C75" s="258" t="str">
        <f>VLOOKUP($A75,Merged_couplings!$B:$BU,MATCH(C$1,Merged_couplings!$B$1:$BU$1,0),FALSE)</f>
        <v>---</v>
      </c>
      <c r="D75" s="258" t="str">
        <f>VLOOKUP($A75,Merged_couplings!$B:$BU,MATCH(D$1,Merged_couplings!$B$1:$BU$1,0),FALSE)</f>
        <v>-IG</v>
      </c>
      <c r="E75" s="258" t="str">
        <f>VLOOKUP($A75,Merged_couplings!$B:$BU,MATCH(E$1,Merged_couplings!$B$1:$BU$1,0),FALSE)</f>
        <v>-IG</v>
      </c>
      <c r="F75" s="258" t="str">
        <f>VLOOKUP($A75,Merged_couplings!$B:$BU,MATCH(F$1,Merged_couplings!$B$1:$BU$1,0),FALSE)</f>
        <v>-IG</v>
      </c>
      <c r="G75" s="258" t="str">
        <f>VLOOKUP($A75,Merged_couplings!$B:$BU,MATCH(G$1,Merged_couplings!$B$1:$BU$1,0),FALSE)</f>
        <v>-IG</v>
      </c>
      <c r="H75" s="258" t="str">
        <f>VLOOKUP($A75,Merged_couplings!$B:$BU,MATCH(H$1,Merged_couplings!$B$1:$BU$1,0),FALSE)</f>
        <v>--G</v>
      </c>
      <c r="I75" s="258" t="str">
        <f>VLOOKUP($A75,Merged_couplings!$B:$BU,MATCH(I$1,Merged_couplings!$B$1:$BU$1,0),FALSE)</f>
        <v>---</v>
      </c>
      <c r="J75" s="258" t="str">
        <f>VLOOKUP($A75,Merged_couplings!$B:$BU,MATCH(J$1,Merged_couplings!$B$1:$BU$1,0),FALSE)</f>
        <v>---</v>
      </c>
      <c r="K75" s="258" t="str">
        <f>VLOOKUP($A75,Merged_couplings!$B:$BU,MATCH(K$1,Merged_couplings!$B$1:$BU$1,0),FALSE)</f>
        <v>---</v>
      </c>
      <c r="L75" s="258" t="str">
        <f>VLOOKUP($A75,Merged_couplings!$B:$BU,MATCH(L$1,Merged_couplings!$B$1:$BU$1,0),FALSE)</f>
        <v>-I-</v>
      </c>
      <c r="M75" s="258" t="str">
        <f>VLOOKUP($A75,Merged_couplings!$B:$BU,MATCH(M$1,Merged_couplings!$B$1:$BU$1,0),FALSE)</f>
        <v>---</v>
      </c>
      <c r="N75" s="258" t="str">
        <f>VLOOKUP($A75,Merged_couplings!$B:$BU,MATCH(N$1,Merged_couplings!$B$1:$BU$1,0),FALSE)</f>
        <v>---</v>
      </c>
      <c r="O75" s="121" t="str">
        <f>IF(OR(B75="BIG",B75="BI-",B75="-IG"),VLOOKUP($A75,Merged_couplings!$B:$BU,MATCH(O$1,Merged_couplings!$B$1:$BU$1,0),FALSE),"")</f>
        <v/>
      </c>
      <c r="P75" s="120" t="str">
        <f>IF(OR(C75="BIG",C75="BI-",C75="-IG"),VLOOKUP($A75,Merged_couplings!$B:$BU,MATCH(P$1,Merged_couplings!$B$1:$BU$1,0),FALSE),"")</f>
        <v/>
      </c>
      <c r="Q75" s="120">
        <f>IF(OR(D75="BIG",D75="BI-",D75="-IG"),VLOOKUP($A75,Merged_couplings!$B:$BU,MATCH(Q$1,Merged_couplings!$B$1:$BU$1,0),FALSE),"")</f>
        <v>9.050791912203751</v>
      </c>
      <c r="R75" s="120">
        <f t="shared" si="5"/>
        <v>9.050791912203751</v>
      </c>
      <c r="S75" s="120">
        <f t="shared" si="5"/>
        <v>9.050791912203751</v>
      </c>
      <c r="T75" s="120">
        <f t="shared" si="5"/>
        <v>9.050791912203751</v>
      </c>
      <c r="U75" s="120" t="str">
        <f>IF(OR(H75="BIG",H75="BI-",H75="-IG"),VLOOKUP($A75,Merged_couplings!$B:$BU,MATCH(U$1,Merged_couplings!$B$1:$BU$1,0),FALSE),"")</f>
        <v/>
      </c>
      <c r="V75" s="120" t="str">
        <f>IF(OR(I75="BIG",I75="BI-",I75="-IG"),VLOOKUP($A75,Merged_couplings!$B:$BU,MATCH(V$1,Merged_couplings!$B$1:$BU$1,0),FALSE),"")</f>
        <v/>
      </c>
      <c r="W75" s="120" t="str">
        <f t="shared" si="6"/>
        <v/>
      </c>
      <c r="X75" s="120" t="str">
        <f>IF(OR(K75="BIG",K75="BI-",K75="-IG"),VLOOKUP($A75,Merged_couplings!$B:$BU,MATCH(X$1,Merged_couplings!$B$1:$BU$1,0),FALSE),"")</f>
        <v/>
      </c>
      <c r="Y75" s="120" t="str">
        <f>IF(OR(L75="BIG",L75="BI-",L75="-IG"),VLOOKUP($A75,Merged_couplings!$B:$BU,MATCH(Y$1,Merged_couplings!$B$1:$BU$1,0),FALSE),"")</f>
        <v/>
      </c>
      <c r="Z75" s="120" t="str">
        <f>IF(OR(M75="BIG",M75="BI-",M75="-IG"),VLOOKUP($A75,Merged_couplings!$B:$BU,MATCH(Z$1,Merged_couplings!$B$1:$BU$1,0),FALSE),"")</f>
        <v/>
      </c>
      <c r="AA75" s="120" t="str">
        <f>IF(OR(N75="BIG",N75="BI-",N75="-IG"),VLOOKUP($A75,Merged_couplings!$B:$BU,MATCH(AA$1,Merged_couplings!$B$1:$BU$1,0),FALSE),"")</f>
        <v/>
      </c>
      <c r="AB75" s="123" t="str" cm="1">
        <f t="array" ref="AB75">_xlfn.IFS(AND($O75&lt;&gt;"",P75&lt;&gt;""),ABS($O75-P75),AND($O75="",P75=""),"",OR($O75&lt;&gt;"",P75&lt;&gt;""),"-")</f>
        <v/>
      </c>
      <c r="AC75" s="122" t="str" cm="1">
        <f t="array" ref="AC75">_xlfn.IFS(AND($O75&lt;&gt;"",Q75&lt;&gt;""),ABS($O75-Q75),AND($O75="",Q75=""),"",OR($O75&lt;&gt;"",Q75&lt;&gt;""),"-")</f>
        <v>-</v>
      </c>
      <c r="AD75" s="122" t="str" cm="1">
        <f t="array" ref="AD75">_xlfn.IFS(AND($O75&lt;&gt;"",R75&lt;&gt;""),ABS($O75-R75),AND($O75="",R75=""),"",OR($O75&lt;&gt;"",R75&lt;&gt;""),"-")</f>
        <v>-</v>
      </c>
      <c r="AE75" s="122" t="str" cm="1">
        <f t="array" ref="AE75">_xlfn.IFS(AND($O75&lt;&gt;"",S75&lt;&gt;""),ABS($O75-S75),AND($O75="",S75=""),"",OR($O75&lt;&gt;"",S75&lt;&gt;""),"-")</f>
        <v>-</v>
      </c>
      <c r="AF75" s="122" t="str" cm="1">
        <f t="array" ref="AF75">_xlfn.IFS(AND($O75&lt;&gt;"",T75&lt;&gt;""),ABS($O75-T75),AND($O75="",T75=""),"",OR($O75&lt;&gt;"",T75&lt;&gt;""),"-")</f>
        <v>-</v>
      </c>
      <c r="AG75" s="122" t="str" cm="1">
        <f t="array" ref="AG75">_xlfn.IFS(AND($O75&lt;&gt;"",U75&lt;&gt;""),ABS($O75-U75),AND($O75="",U75=""),"",OR($O75&lt;&gt;"",U75&lt;&gt;""),"-")</f>
        <v/>
      </c>
      <c r="AH75" s="122" t="str" cm="1">
        <f t="array" ref="AH75">_xlfn.IFS(AND($O75&lt;&gt;"",V75&lt;&gt;""),ABS($O75-V75),AND($O75="",V75=""),"",OR($O75&lt;&gt;"",V75&lt;&gt;""),"-")</f>
        <v/>
      </c>
      <c r="AI75" s="122" t="str" cm="1">
        <f t="array" ref="AI75">_xlfn.IFS(AND($O75&lt;&gt;"",W75&lt;&gt;""),ABS($O75-W75),AND($O75="",W75=""),"",OR($O75&lt;&gt;"",W75&lt;&gt;""),"-")</f>
        <v/>
      </c>
      <c r="AJ75" s="122" t="str" cm="1">
        <f t="array" ref="AJ75">_xlfn.IFS(AND($O75&lt;&gt;"",X75&lt;&gt;""),ABS($O75-X75),AND($O75="",X75=""),"",OR($O75&lt;&gt;"",X75&lt;&gt;""),"-")</f>
        <v/>
      </c>
      <c r="AK75" s="122" t="str" cm="1">
        <f t="array" ref="AK75">_xlfn.IFS(AND($O75&lt;&gt;"",Y75&lt;&gt;""),ABS($O75-Y75),AND($O75="",Y75=""),"",OR($O75&lt;&gt;"",Y75&lt;&gt;""),"-")</f>
        <v/>
      </c>
      <c r="AL75" s="122" t="str" cm="1">
        <f t="array" ref="AL75">_xlfn.IFS(AND($O75&lt;&gt;"",Z75&lt;&gt;""),ABS($O75-Z75),AND($O75="",Z75=""),"",OR($O75&lt;&gt;"",Z75&lt;&gt;""),"-")</f>
        <v/>
      </c>
      <c r="AM75" s="122" t="str" cm="1">
        <f t="array" ref="AM75">_xlfn.IFS(AND($O75&lt;&gt;"",AA75&lt;&gt;""),ABS($O75-AA75),AND($O75="",AA75=""),"",OR($O75&lt;&gt;"",AA75&lt;&gt;""),"-")</f>
        <v/>
      </c>
      <c r="AN75" s="121" t="str" cm="1">
        <f t="array" ref="AN75">_xlfn.IFS(AND($P75&lt;&gt;"",Q75&lt;&gt;""),ABS($P75-Q75),AND($P75="",Q75=""),"",OR($P75&lt;&gt;"",Q75&lt;&gt;""),"-")</f>
        <v>-</v>
      </c>
      <c r="AO75" s="120" t="str" cm="1">
        <f t="array" ref="AO75">_xlfn.IFS(AND($P75&lt;&gt;"",R75&lt;&gt;""),ABS($P75-R75),AND($P75="",R75=""),"",OR($P75&lt;&gt;"",R75&lt;&gt;""),"-")</f>
        <v>-</v>
      </c>
      <c r="AP75" s="120" t="str" cm="1">
        <f t="array" ref="AP75">_xlfn.IFS(AND($P75&lt;&gt;"",S75&lt;&gt;""),ABS($P75-S75),AND($P75="",S75=""),"",OR($P75&lt;&gt;"",S75&lt;&gt;""),"-")</f>
        <v>-</v>
      </c>
      <c r="AQ75" s="120" t="str" cm="1">
        <f t="array" ref="AQ75">_xlfn.IFS(AND($P75&lt;&gt;"",T75&lt;&gt;""),ABS($P75-T75),AND($P75="",T75=""),"",OR($P75&lt;&gt;"",T75&lt;&gt;""),"-")</f>
        <v>-</v>
      </c>
      <c r="AR75" s="120" t="str" cm="1">
        <f t="array" ref="AR75">_xlfn.IFS(AND($P75&lt;&gt;"",U75&lt;&gt;""),ABS($P75-U75),AND($P75="",U75=""),"",OR($P75&lt;&gt;"",U75&lt;&gt;""),"-")</f>
        <v/>
      </c>
      <c r="AS75" s="120" t="str" cm="1">
        <f t="array" ref="AS75">_xlfn.IFS(AND($P75&lt;&gt;"",V75&lt;&gt;""),ABS($P75-V75),AND($P75="",V75=""),"",OR($P75&lt;&gt;"",V75&lt;&gt;""),"-")</f>
        <v/>
      </c>
      <c r="AT75" s="120" t="str" cm="1">
        <f t="array" ref="AT75">_xlfn.IFS(AND($P75&lt;&gt;"",W75&lt;&gt;""),ABS($P75-W75),AND($P75="",W75=""),"",OR($P75&lt;&gt;"",W75&lt;&gt;""),"-")</f>
        <v/>
      </c>
      <c r="AU75" s="120" t="str" cm="1">
        <f t="array" ref="AU75">_xlfn.IFS(AND($P75&lt;&gt;"",X75&lt;&gt;""),ABS($P75-X75),AND($P75="",X75=""),"",OR($P75&lt;&gt;"",X75&lt;&gt;""),"-")</f>
        <v/>
      </c>
      <c r="AV75" s="120" t="str" cm="1">
        <f t="array" ref="AV75">_xlfn.IFS(AND($P75&lt;&gt;"",Y75&lt;&gt;""),ABS($P75-Y75),AND($P75="",Y75=""),"",OR($P75&lt;&gt;"",Y75&lt;&gt;""),"-")</f>
        <v/>
      </c>
      <c r="AW75" s="120" t="str" cm="1">
        <f t="array" ref="AW75">_xlfn.IFS(AND($P75&lt;&gt;"",Z75&lt;&gt;""),ABS($P75-Z75),AND($P75="",Z75=""),"",OR($P75&lt;&gt;"",Z75&lt;&gt;""),"-")</f>
        <v/>
      </c>
      <c r="AX75" s="120" t="str" cm="1">
        <f t="array" ref="AX75">_xlfn.IFS(AND($P75&lt;&gt;"",AA75&lt;&gt;""),ABS($P75-AA75),AND($P75="",AA75=""),"",OR($P75&lt;&gt;"",AA75&lt;&gt;""),"-")</f>
        <v/>
      </c>
      <c r="AY75" s="121" cm="1">
        <f t="array" ref="AY75">_xlfn.IFS(AND($Q75&lt;&gt;"",R75&lt;&gt;""),ABS($Q75-R75),AND($Q75="",R75=""),"",OR($Q75&lt;&gt;"",R75&lt;&gt;""),"-")</f>
        <v>0</v>
      </c>
      <c r="AZ75" s="334" cm="1">
        <f t="array" ref="AZ75">_xlfn.IFS(AND($Q75&lt;&gt;"",S75&lt;&gt;""),ABS($Q75-S75),AND($Q75="",S75=""),"",OR($Q75&lt;&gt;"",S75&lt;&gt;""),"-")</f>
        <v>0</v>
      </c>
      <c r="BA75" s="334" cm="1">
        <f t="array" ref="BA75">_xlfn.IFS(AND($Q75&lt;&gt;"",T75&lt;&gt;""),ABS($Q75-T75),AND($Q75="",T75=""),"",OR($Q75&lt;&gt;"",T75&lt;&gt;""),"-")</f>
        <v>0</v>
      </c>
      <c r="BB75" s="120" t="str" cm="1">
        <f t="array" ref="BB75">_xlfn.IFS(AND($Q75&lt;&gt;"",U75&lt;&gt;""),ABS($Q75-U75),AND($Q75="",U75=""),"",OR($Q75&lt;&gt;"",U75&lt;&gt;""),"-")</f>
        <v>-</v>
      </c>
      <c r="BC75" s="120" t="str" cm="1">
        <f t="array" ref="BC75">_xlfn.IFS(AND($Q75&lt;&gt;"",V75&lt;&gt;""),ABS($Q75-V75),AND($Q75="",V75=""),"",OR($Q75&lt;&gt;"",V75&lt;&gt;""),"-")</f>
        <v>-</v>
      </c>
      <c r="BD75" s="120" t="str" cm="1">
        <f t="array" ref="BD75">_xlfn.IFS(AND($Q75&lt;&gt;"",W75&lt;&gt;""),ABS($Q75-W75),AND($Q75="",W75=""),"",OR($Q75&lt;&gt;"",W75&lt;&gt;""),"-")</f>
        <v>-</v>
      </c>
      <c r="BE75" s="120" t="str" cm="1">
        <f t="array" ref="BE75">_xlfn.IFS(AND($Q75&lt;&gt;"",X75&lt;&gt;""),ABS($Q75-X75),AND($Q75="",X75=""),"",OR($Q75&lt;&gt;"",X75&lt;&gt;""),"-")</f>
        <v>-</v>
      </c>
      <c r="BF75" s="120" t="str" cm="1">
        <f t="array" ref="BF75">_xlfn.IFS(AND($Q75&lt;&gt;"",Y75&lt;&gt;""),ABS($Q75-Y75),AND($Q75="",Y75=""),"",OR($Q75&lt;&gt;"",Y75&lt;&gt;""),"-")</f>
        <v>-</v>
      </c>
      <c r="BG75" s="120" t="str" cm="1">
        <f t="array" ref="BG75">_xlfn.IFS(AND($Q75&lt;&gt;"",Z75&lt;&gt;""),ABS($Q75-Z75),AND($Q75="",Z75=""),"",OR($Q75&lt;&gt;"",Z75&lt;&gt;""),"-")</f>
        <v>-</v>
      </c>
      <c r="BH75" s="120" t="str" cm="1">
        <f t="array" ref="BH75">_xlfn.IFS(AND($Q75&lt;&gt;"",AA75&lt;&gt;""),ABS($Q75-AA75),AND($Q75="",AA75=""),"",OR($Q75&lt;&gt;"",AA75&lt;&gt;""),"-")</f>
        <v>-</v>
      </c>
      <c r="BI75" s="121" cm="1">
        <f t="array" ref="BI75">_xlfn.IFS(AND($R75&lt;&gt;"",S75&lt;&gt;""),ABS($R75-S75),AND($R75="",S75=""),"",OR($R75&lt;&gt;"",S75&lt;&gt;""),"-")</f>
        <v>0</v>
      </c>
      <c r="BJ75" s="120" cm="1">
        <f t="array" ref="BJ75">_xlfn.IFS(AND($R75&lt;&gt;"",T75&lt;&gt;""),ABS($R75-T75),AND($R75="",T75=""),"",OR($R75&lt;&gt;"",T75&lt;&gt;""),"-")</f>
        <v>0</v>
      </c>
      <c r="BK75" s="334" t="str" cm="1">
        <f t="array" ref="BK75">_xlfn.IFS(AND($R75&lt;&gt;"",U75&lt;&gt;""),ABS($R75-U75),AND($R75="",U75=""),"",OR($R75&lt;&gt;"",U75&lt;&gt;""),"-")</f>
        <v>-</v>
      </c>
      <c r="BL75" s="120" t="str" cm="1">
        <f t="array" ref="BL75">_xlfn.IFS(AND($R75&lt;&gt;"",V75&lt;&gt;""),ABS($R75-V75),AND($R75="",V75=""),"",OR($R75&lt;&gt;"",V75&lt;&gt;""),"-")</f>
        <v>-</v>
      </c>
      <c r="BM75" s="120" t="str" cm="1">
        <f t="array" ref="BM75">_xlfn.IFS(AND($R75&lt;&gt;"",W75&lt;&gt;""),ABS($R75-W75),AND($R75="",W75=""),"",OR($R75&lt;&gt;"",W75&lt;&gt;""),"-")</f>
        <v>-</v>
      </c>
      <c r="BN75" s="120" t="str" cm="1">
        <f t="array" ref="BN75">_xlfn.IFS(AND($R75&lt;&gt;"",X75&lt;&gt;""),ABS($R75-X75),AND($R75="",X75=""),"",OR($R75&lt;&gt;"",X75&lt;&gt;""),"-")</f>
        <v>-</v>
      </c>
      <c r="BO75" s="120" t="str" cm="1">
        <f t="array" ref="BO75">_xlfn.IFS(AND($R75&lt;&gt;"",Y75&lt;&gt;""),ABS($R75-Y75),AND($R75="",Y75=""),"",OR($R75&lt;&gt;"",Y75&lt;&gt;""),"-")</f>
        <v>-</v>
      </c>
      <c r="BP75" s="120" t="str" cm="1">
        <f t="array" ref="BP75">_xlfn.IFS(AND($R75&lt;&gt;"",Z75&lt;&gt;""),ABS($R75-Z75),AND($R75="",Z75=""),"",OR($R75&lt;&gt;"",Z75&lt;&gt;""),"-")</f>
        <v>-</v>
      </c>
      <c r="BQ75" s="120" t="str" cm="1">
        <f t="array" ref="BQ75">_xlfn.IFS(AND($R75&lt;&gt;"",AA75&lt;&gt;""),ABS($R75-AA75),AND($R75="",AA75=""),"",OR($R75&lt;&gt;"",AA75&lt;&gt;""),"-")</f>
        <v>-</v>
      </c>
      <c r="BR75" s="121" cm="1">
        <f t="array" ref="BR75">_xlfn.IFS(AND($S75&lt;&gt;"",T75&lt;&gt;""),ABS($S75-T75),AND($S75="",T75=""),"",OR($S75&lt;&gt;"",T75&lt;&gt;""),"-")</f>
        <v>0</v>
      </c>
      <c r="BS75" s="334" t="str" cm="1">
        <f t="array" ref="BS75">_xlfn.IFS(AND($S75&lt;&gt;"",U75&lt;&gt;""),ABS($S75-U75),AND($S75="",U75=""),"",OR($S75&lt;&gt;"",U75&lt;&gt;""),"-")</f>
        <v>-</v>
      </c>
      <c r="BT75" s="120" t="str" cm="1">
        <f t="array" ref="BT75">_xlfn.IFS(AND($S75&lt;&gt;"",V75&lt;&gt;""),ABS($S75-V75),AND($S75="",V75=""),"",OR($S75&lt;&gt;"",V75&lt;&gt;""),"-")</f>
        <v>-</v>
      </c>
      <c r="BU75" s="120" t="str" cm="1">
        <f t="array" ref="BU75">_xlfn.IFS(AND($S75&lt;&gt;"",W75&lt;&gt;""),ABS($S75-W75),AND($S75="",W75=""),"",OR($S75&lt;&gt;"",W75&lt;&gt;""),"-")</f>
        <v>-</v>
      </c>
      <c r="BV75" s="120" t="str" cm="1">
        <f t="array" ref="BV75">_xlfn.IFS(AND($S75&lt;&gt;"",X75&lt;&gt;""),ABS($S75-X75),AND($S75="",X75=""),"",OR($S75&lt;&gt;"",X75&lt;&gt;""),"-")</f>
        <v>-</v>
      </c>
      <c r="BW75" s="120" t="str" cm="1">
        <f t="array" ref="BW75">_xlfn.IFS(AND($S75&lt;&gt;"",Y75&lt;&gt;""),ABS($S75-Y75),AND($S75="",Y75=""),"",OR($S75&lt;&gt;"",Y75&lt;&gt;""),"-")</f>
        <v>-</v>
      </c>
      <c r="BX75" s="120" t="str" cm="1">
        <f t="array" ref="BX75">_xlfn.IFS(AND($S75&lt;&gt;"",Z75&lt;&gt;""),ABS($S75-Z75),AND($S75="",Z75=""),"",OR($S75&lt;&gt;"",Z75&lt;&gt;""),"-")</f>
        <v>-</v>
      </c>
      <c r="BY75" s="120" t="str" cm="1">
        <f t="array" ref="BY75">_xlfn.IFS(AND($S75&lt;&gt;"",AA75&lt;&gt;""),ABS($S75-AA75),AND($S75="",AA75=""),"",OR($S75&lt;&gt;"",AA75&lt;&gt;""),"-")</f>
        <v>-</v>
      </c>
      <c r="BZ75" s="121" t="str" cm="1">
        <f t="array" ref="BZ75">_xlfn.IFS(AND($T75&lt;&gt;"",U75&lt;&gt;""),ABS($T75-U75),AND($T75="",U75=""),"",OR($T75&lt;&gt;"",U75&lt;&gt;""),"-")</f>
        <v>-</v>
      </c>
      <c r="CA75" s="120" t="str" cm="1">
        <f t="array" ref="CA75">_xlfn.IFS(AND($T75&lt;&gt;"",V75&lt;&gt;""),ABS($T75-V75),AND($T75="",V75=""),"",OR($T75&lt;&gt;"",V75&lt;&gt;""),"-")</f>
        <v>-</v>
      </c>
      <c r="CB75" s="120" t="str" cm="1">
        <f t="array" ref="CB75">_xlfn.IFS(AND($T75&lt;&gt;"",W75&lt;&gt;""),ABS($T75-W75),AND($T75="",W75=""),"",OR($T75&lt;&gt;"",W75&lt;&gt;""),"-")</f>
        <v>-</v>
      </c>
      <c r="CC75" s="120" t="str" cm="1">
        <f t="array" ref="CC75">_xlfn.IFS(AND($T75&lt;&gt;"",X75&lt;&gt;""),ABS($T75-X75),AND($T75="",X75=""),"",OR($T75&lt;&gt;"",X75&lt;&gt;""),"-")</f>
        <v>-</v>
      </c>
      <c r="CD75" s="120" t="str" cm="1">
        <f t="array" ref="CD75">_xlfn.IFS(AND($T75&lt;&gt;"",Y75&lt;&gt;""),ABS($T75-Y75),AND($T75="",Y75=""),"",OR($T75&lt;&gt;"",Y75&lt;&gt;""),"-")</f>
        <v>-</v>
      </c>
      <c r="CE75" s="120" t="str" cm="1">
        <f t="array" ref="CE75">_xlfn.IFS(AND($T75&lt;&gt;"",Z75&lt;&gt;""),ABS($T75-Z75),AND($T75="",Z75=""),"",OR($T75&lt;&gt;"",Z75&lt;&gt;""),"-")</f>
        <v>-</v>
      </c>
      <c r="CF75" s="120" t="str" cm="1">
        <f t="array" ref="CF75">_xlfn.IFS(AND($T75&lt;&gt;"",AA75&lt;&gt;""),ABS($T75-AA75),AND($T75="",AA75=""),"",OR($T75&lt;&gt;"",AA75&lt;&gt;""),"-")</f>
        <v>-</v>
      </c>
      <c r="CG75" s="121" t="str" cm="1">
        <f t="array" ref="CG75">_xlfn.IFS(AND($U75&lt;&gt;"",V75&lt;&gt;""),ABS($U75-V75),AND($U75="",V75=""),"",OR($U75&lt;&gt;"",V75&lt;&gt;""),"-")</f>
        <v/>
      </c>
      <c r="CH75" s="120" t="str" cm="1">
        <f t="array" ref="CH75">_xlfn.IFS(AND($U75&lt;&gt;"",W75&lt;&gt;""),ABS($U75-W75),AND($U75="",W75=""),"",OR($U75&lt;&gt;"",W75&lt;&gt;""),"-")</f>
        <v/>
      </c>
      <c r="CI75" s="120" t="str" cm="1">
        <f t="array" ref="CI75">_xlfn.IFS(AND($U75&lt;&gt;"",X75&lt;&gt;""),ABS($U75-X75),AND($U75="",X75=""),"",OR($U75&lt;&gt;"",X75&lt;&gt;""),"-")</f>
        <v/>
      </c>
      <c r="CJ75" s="120" t="str" cm="1">
        <f t="array" ref="CJ75">_xlfn.IFS(AND($U75&lt;&gt;"",Y75&lt;&gt;""),ABS($U75-Y75),AND($U75="",Y75=""),"",OR($U75&lt;&gt;"",Y75&lt;&gt;""),"-")</f>
        <v/>
      </c>
      <c r="CK75" s="120" t="str" cm="1">
        <f t="array" ref="CK75">_xlfn.IFS(AND($U75&lt;&gt;"",Z75&lt;&gt;""),ABS($U75-Z75),AND($U75="",Z75=""),"",OR($U75&lt;&gt;"",Z75&lt;&gt;""),"-")</f>
        <v/>
      </c>
      <c r="CL75" s="120" t="str" cm="1">
        <f t="array" ref="CL75">_xlfn.IFS(AND($U75&lt;&gt;"",AA75&lt;&gt;""),ABS($U75-AA75),AND($U75="",AA75=""),"",OR($U75&lt;&gt;"",AA75&lt;&gt;""),"-")</f>
        <v/>
      </c>
      <c r="CM75" s="121" t="str" cm="1">
        <f t="array" ref="CM75">_xlfn.IFS(AND($V75&lt;&gt;"",W75&lt;&gt;""),ABS($V75-W75),AND($V75="",W75=""),"",OR($V75&lt;&gt;"",W75&lt;&gt;""),"-")</f>
        <v/>
      </c>
      <c r="CN75" s="120" t="str" cm="1">
        <f t="array" ref="CN75">_xlfn.IFS(AND($V75&lt;&gt;"",X75&lt;&gt;""),ABS($V75-X75),AND($V75="",X75=""),"",OR($V75&lt;&gt;"",X75&lt;&gt;""),"-")</f>
        <v/>
      </c>
      <c r="CO75" s="120" t="str" cm="1">
        <f t="array" ref="CO75">_xlfn.IFS(AND($V75&lt;&gt;"",Y75&lt;&gt;""),ABS($V75-Y75),AND($V75="",Y75=""),"",OR($V75&lt;&gt;"",Y75&lt;&gt;""),"-")</f>
        <v/>
      </c>
      <c r="CP75" s="120" t="str" cm="1">
        <f t="array" ref="CP75">_xlfn.IFS(AND($V75&lt;&gt;"",Z75&lt;&gt;""),ABS($V75-Z75),AND($V75="",Z75=""),"",OR($V75&lt;&gt;"",Z75&lt;&gt;""),"-")</f>
        <v/>
      </c>
      <c r="CQ75" s="120" t="str" cm="1">
        <f t="array" ref="CQ75">_xlfn.IFS(AND($V75&lt;&gt;"",AA75&lt;&gt;""),ABS($V75-AA75),AND($V75="",AA75=""),"",OR($V75&lt;&gt;"",AA75&lt;&gt;""),"-")</f>
        <v/>
      </c>
      <c r="CR75" s="121" t="str" cm="1">
        <f t="array" ref="CR75">_xlfn.IFS(AND($W75&lt;&gt;"",X75&lt;&gt;""),ABS($W75-X75),AND($W75="",X75=""),"",OR($W75&lt;&gt;"",X75&lt;&gt;""),"-")</f>
        <v/>
      </c>
      <c r="CS75" s="120" t="str" cm="1">
        <f t="array" ref="CS75">_xlfn.IFS(AND($W75&lt;&gt;"",Y75&lt;&gt;""),ABS($W75-Y75),AND($W75="",Y75=""),"",OR($W75&lt;&gt;"",Y75&lt;&gt;""),"-")</f>
        <v/>
      </c>
      <c r="CT75" s="120" t="str" cm="1">
        <f t="array" ref="CT75">_xlfn.IFS(AND($W75&lt;&gt;"",Z75&lt;&gt;""),ABS($W75-Z75),AND($W75="",Z75=""),"",OR($W75&lt;&gt;"",Z75&lt;&gt;""),"-")</f>
        <v/>
      </c>
      <c r="CU75" s="120" t="str" cm="1">
        <f t="array" ref="CU75">_xlfn.IFS(AND($W75&lt;&gt;"",AA75&lt;&gt;""),ABS($W75-AA75),AND($W75="",AA75=""),"",OR($W75&lt;&gt;"",AA75&lt;&gt;""),"-")</f>
        <v/>
      </c>
      <c r="CV75" s="121" t="str" cm="1">
        <f t="array" ref="CV75">_xlfn.IFS(AND($X75&lt;&gt;"",Y75&lt;&gt;""),ABS($X75-Y75),AND($X75="",Y75=""),"",OR($X75&lt;&gt;"",Y75&lt;&gt;""),"-")</f>
        <v/>
      </c>
      <c r="CW75" s="120" t="str" cm="1">
        <f t="array" ref="CW75">_xlfn.IFS(AND($X75&lt;&gt;"",Z75&lt;&gt;""),ABS($X75-Z75),AND($X75="",Z75=""),"",OR($X75&lt;&gt;"",Z75&lt;&gt;""),"-")</f>
        <v/>
      </c>
      <c r="CX75" s="120" t="str" cm="1">
        <f t="array" ref="CX75">_xlfn.IFS(AND($X75&lt;&gt;"",AA75&lt;&gt;""),ABS($X75-AA75),AND($X75="",AA75=""),"",OR($X75&lt;&gt;"",AA75&lt;&gt;""),"-")</f>
        <v/>
      </c>
      <c r="CY75" s="121" t="str" cm="1">
        <f t="array" ref="CY75">_xlfn.IFS(AND($Y75&lt;&gt;"",Z75&lt;&gt;""),ABS($Y75-Z75),AND($Y75="",Z75=""),"",OR($Y75&lt;&gt;"",Z75&lt;&gt;""),"-")</f>
        <v/>
      </c>
      <c r="CZ75" s="120" t="str" cm="1">
        <f t="array" ref="CZ75">_xlfn.IFS(AND($Y75&lt;&gt;"",AA75&lt;&gt;""),ABS($Y75-AA75),AND($Y75="",AA75=""),"",OR($Y75&lt;&gt;"",AA75&lt;&gt;""),"-")</f>
        <v/>
      </c>
      <c r="DA75" s="121" t="str" cm="1">
        <f t="array" ref="DA75">_xlfn.IFS(AND($Z75&lt;&gt;"",AA75&lt;&gt;""),ABS($Z75-AA75),AND($Z75="",AA75=""),"",OR($Z75&lt;&gt;"",AA75&lt;&gt;""),"-")</f>
        <v/>
      </c>
    </row>
    <row r="76" spans="1:105" x14ac:dyDescent="0.2">
      <c r="A76" s="260" t="s">
        <v>118</v>
      </c>
      <c r="B76" s="259" t="e">
        <f>VLOOKUP($A76,Merged_couplings!$B:$BU,MATCH(B$1,Merged_couplings!$B$1:$BU$1,0),FALSE)</f>
        <v>#N/A</v>
      </c>
      <c r="C76" s="258" t="e">
        <f>VLOOKUP($A76,Merged_couplings!$B:$BU,MATCH(C$1,Merged_couplings!$B$1:$BU$1,0),FALSE)</f>
        <v>#N/A</v>
      </c>
      <c r="D76" s="258" t="e">
        <f>VLOOKUP($A76,Merged_couplings!$B:$BU,MATCH(D$1,Merged_couplings!$B$1:$BU$1,0),FALSE)</f>
        <v>#N/A</v>
      </c>
      <c r="E76" s="258" t="e">
        <f>VLOOKUP($A76,Merged_couplings!$B:$BU,MATCH(E$1,Merged_couplings!$B$1:$BU$1,0),FALSE)</f>
        <v>#N/A</v>
      </c>
      <c r="F76" s="258" t="e">
        <f>VLOOKUP($A76,Merged_couplings!$B:$BU,MATCH(F$1,Merged_couplings!$B$1:$BU$1,0),FALSE)</f>
        <v>#N/A</v>
      </c>
      <c r="G76" s="258" t="e">
        <f>VLOOKUP($A76,Merged_couplings!$B:$BU,MATCH(G$1,Merged_couplings!$B$1:$BU$1,0),FALSE)</f>
        <v>#N/A</v>
      </c>
      <c r="H76" s="258" t="e">
        <f>VLOOKUP($A76,Merged_couplings!$B:$BU,MATCH(H$1,Merged_couplings!$B$1:$BU$1,0),FALSE)</f>
        <v>#N/A</v>
      </c>
      <c r="I76" s="258" t="e">
        <f>VLOOKUP($A76,Merged_couplings!$B:$BU,MATCH(I$1,Merged_couplings!$B$1:$BU$1,0),FALSE)</f>
        <v>#N/A</v>
      </c>
      <c r="J76" s="258" t="e">
        <f>VLOOKUP($A76,Merged_couplings!$B:$BU,MATCH(J$1,Merged_couplings!$B$1:$BU$1,0),FALSE)</f>
        <v>#N/A</v>
      </c>
      <c r="K76" s="258" t="e">
        <f>VLOOKUP($A76,Merged_couplings!$B:$BU,MATCH(K$1,Merged_couplings!$B$1:$BU$1,0),FALSE)</f>
        <v>#N/A</v>
      </c>
      <c r="L76" s="258" t="e">
        <f>VLOOKUP($A76,Merged_couplings!$B:$BU,MATCH(L$1,Merged_couplings!$B$1:$BU$1,0),FALSE)</f>
        <v>#N/A</v>
      </c>
      <c r="M76" s="258" t="e">
        <f>VLOOKUP($A76,Merged_couplings!$B:$BU,MATCH(M$1,Merged_couplings!$B$1:$BU$1,0),FALSE)</f>
        <v>#N/A</v>
      </c>
      <c r="N76" s="258" t="e">
        <f>VLOOKUP($A76,Merged_couplings!$B:$BU,MATCH(N$1,Merged_couplings!$B$1:$BU$1,0),FALSE)</f>
        <v>#N/A</v>
      </c>
      <c r="O76" s="121" t="e">
        <f>IF(OR(B76="BIG",B76="BI-",B76="-IG"),VLOOKUP($A76,Merged_couplings!$B:$BU,MATCH(O$1,Merged_couplings!$B$1:$BU$1,0),FALSE),"")</f>
        <v>#N/A</v>
      </c>
      <c r="P76" s="120" t="e">
        <f>IF(OR(C76="BIG",C76="BI-",C76="-IG"),VLOOKUP($A76,Merged_couplings!$B:$BU,MATCH(P$1,Merged_couplings!$B$1:$BU$1,0),FALSE),"")</f>
        <v>#N/A</v>
      </c>
      <c r="Q76" s="120" t="e">
        <f>IF(OR(D76="BIG",D76="BI-",D76="-IG"),VLOOKUP($A76,Merged_couplings!$B:$BU,MATCH(Q$1,Merged_couplings!$B$1:$BU$1,0),FALSE),"")</f>
        <v>#N/A</v>
      </c>
      <c r="R76" s="120" t="e">
        <f t="shared" si="5"/>
        <v>#N/A</v>
      </c>
      <c r="S76" s="120" t="e">
        <f t="shared" si="5"/>
        <v>#N/A</v>
      </c>
      <c r="T76" s="120" t="e">
        <f t="shared" si="5"/>
        <v>#N/A</v>
      </c>
      <c r="U76" s="120" t="e">
        <f>IF(OR(H76="BIG",H76="BI-",H76="-IG"),VLOOKUP($A76,Merged_couplings!$B:$BU,MATCH(U$1,Merged_couplings!$B$1:$BU$1,0),FALSE),"")</f>
        <v>#N/A</v>
      </c>
      <c r="V76" s="120" t="e">
        <f>IF(OR(I76="BIG",I76="BI-",I76="-IG"),VLOOKUP($A76,Merged_couplings!$B:$BU,MATCH(V$1,Merged_couplings!$B$1:$BU$1,0),FALSE),"")</f>
        <v>#N/A</v>
      </c>
      <c r="W76" s="120" t="e">
        <f t="shared" si="6"/>
        <v>#N/A</v>
      </c>
      <c r="X76" s="120" t="e">
        <f>IF(OR(K76="BIG",K76="BI-",K76="-IG"),VLOOKUP($A76,Merged_couplings!$B:$BU,MATCH(X$1,Merged_couplings!$B$1:$BU$1,0),FALSE),"")</f>
        <v>#N/A</v>
      </c>
      <c r="Y76" s="120" t="e">
        <f>IF(OR(L76="BIG",L76="BI-",L76="-IG"),VLOOKUP($A76,Merged_couplings!$B:$BU,MATCH(Y$1,Merged_couplings!$B$1:$BU$1,0),FALSE),"")</f>
        <v>#N/A</v>
      </c>
      <c r="Z76" s="120" t="e">
        <f>IF(OR(M76="BIG",M76="BI-",M76="-IG"),VLOOKUP($A76,Merged_couplings!$B:$BU,MATCH(Z$1,Merged_couplings!$B$1:$BU$1,0),FALSE),"")</f>
        <v>#N/A</v>
      </c>
      <c r="AA76" s="120" t="e">
        <f>IF(OR(N76="BIG",N76="BI-",N76="-IG"),VLOOKUP($A76,Merged_couplings!$B:$BU,MATCH(AA$1,Merged_couplings!$B$1:$BU$1,0),FALSE),"")</f>
        <v>#N/A</v>
      </c>
      <c r="AB76" s="123" t="e" cm="1">
        <f t="array" ref="AB76">_xlfn.IFS(AND($O76&lt;&gt;"",P76&lt;&gt;""),ABS($O76-P76),AND($O76="",P76=""),"",OR($O76&lt;&gt;"",P76&lt;&gt;""),"-")</f>
        <v>#N/A</v>
      </c>
      <c r="AC76" s="122" t="e" cm="1">
        <f t="array" ref="AC76">_xlfn.IFS(AND($O76&lt;&gt;"",Q76&lt;&gt;""),ABS($O76-Q76),AND($O76="",Q76=""),"",OR($O76&lt;&gt;"",Q76&lt;&gt;""),"-")</f>
        <v>#N/A</v>
      </c>
      <c r="AD76" s="122" t="e" cm="1">
        <f t="array" ref="AD76">_xlfn.IFS(AND($O76&lt;&gt;"",R76&lt;&gt;""),ABS($O76-R76),AND($O76="",R76=""),"",OR($O76&lt;&gt;"",R76&lt;&gt;""),"-")</f>
        <v>#N/A</v>
      </c>
      <c r="AE76" s="122" t="e" cm="1">
        <f t="array" ref="AE76">_xlfn.IFS(AND($O76&lt;&gt;"",S76&lt;&gt;""),ABS($O76-S76),AND($O76="",S76=""),"",OR($O76&lt;&gt;"",S76&lt;&gt;""),"-")</f>
        <v>#N/A</v>
      </c>
      <c r="AF76" s="122" t="e" cm="1">
        <f t="array" ref="AF76">_xlfn.IFS(AND($O76&lt;&gt;"",T76&lt;&gt;""),ABS($O76-T76),AND($O76="",T76=""),"",OR($O76&lt;&gt;"",T76&lt;&gt;""),"-")</f>
        <v>#N/A</v>
      </c>
      <c r="AG76" s="122" t="e" cm="1">
        <f t="array" ref="AG76">_xlfn.IFS(AND($O76&lt;&gt;"",U76&lt;&gt;""),ABS($O76-U76),AND($O76="",U76=""),"",OR($O76&lt;&gt;"",U76&lt;&gt;""),"-")</f>
        <v>#N/A</v>
      </c>
      <c r="AH76" s="122" t="e" cm="1">
        <f t="array" ref="AH76">_xlfn.IFS(AND($O76&lt;&gt;"",V76&lt;&gt;""),ABS($O76-V76),AND($O76="",V76=""),"",OR($O76&lt;&gt;"",V76&lt;&gt;""),"-")</f>
        <v>#N/A</v>
      </c>
      <c r="AI76" s="122" t="e" cm="1">
        <f t="array" ref="AI76">_xlfn.IFS(AND($O76&lt;&gt;"",W76&lt;&gt;""),ABS($O76-W76),AND($O76="",W76=""),"",OR($O76&lt;&gt;"",W76&lt;&gt;""),"-")</f>
        <v>#N/A</v>
      </c>
      <c r="AJ76" s="122" t="e" cm="1">
        <f t="array" ref="AJ76">_xlfn.IFS(AND($O76&lt;&gt;"",X76&lt;&gt;""),ABS($O76-X76),AND($O76="",X76=""),"",OR($O76&lt;&gt;"",X76&lt;&gt;""),"-")</f>
        <v>#N/A</v>
      </c>
      <c r="AK76" s="122" t="e" cm="1">
        <f t="array" ref="AK76">_xlfn.IFS(AND($O76&lt;&gt;"",Y76&lt;&gt;""),ABS($O76-Y76),AND($O76="",Y76=""),"",OR($O76&lt;&gt;"",Y76&lt;&gt;""),"-")</f>
        <v>#N/A</v>
      </c>
      <c r="AL76" s="122" t="e" cm="1">
        <f t="array" ref="AL76">_xlfn.IFS(AND($O76&lt;&gt;"",Z76&lt;&gt;""),ABS($O76-Z76),AND($O76="",Z76=""),"",OR($O76&lt;&gt;"",Z76&lt;&gt;""),"-")</f>
        <v>#N/A</v>
      </c>
      <c r="AM76" s="122" t="e" cm="1">
        <f t="array" ref="AM76">_xlfn.IFS(AND($O76&lt;&gt;"",AA76&lt;&gt;""),ABS($O76-AA76),AND($O76="",AA76=""),"",OR($O76&lt;&gt;"",AA76&lt;&gt;""),"-")</f>
        <v>#N/A</v>
      </c>
      <c r="AN76" s="121" t="e" cm="1">
        <f t="array" ref="AN76">_xlfn.IFS(AND($P76&lt;&gt;"",Q76&lt;&gt;""),ABS($P76-Q76),AND($P76="",Q76=""),"",OR($P76&lt;&gt;"",Q76&lt;&gt;""),"-")</f>
        <v>#N/A</v>
      </c>
      <c r="AO76" s="120" t="e" cm="1">
        <f t="array" ref="AO76">_xlfn.IFS(AND($P76&lt;&gt;"",R76&lt;&gt;""),ABS($P76-R76),AND($P76="",R76=""),"",OR($P76&lt;&gt;"",R76&lt;&gt;""),"-")</f>
        <v>#N/A</v>
      </c>
      <c r="AP76" s="120" t="e" cm="1">
        <f t="array" ref="AP76">_xlfn.IFS(AND($P76&lt;&gt;"",S76&lt;&gt;""),ABS($P76-S76),AND($P76="",S76=""),"",OR($P76&lt;&gt;"",S76&lt;&gt;""),"-")</f>
        <v>#N/A</v>
      </c>
      <c r="AQ76" s="120" t="e" cm="1">
        <f t="array" ref="AQ76">_xlfn.IFS(AND($P76&lt;&gt;"",T76&lt;&gt;""),ABS($P76-T76),AND($P76="",T76=""),"",OR($P76&lt;&gt;"",T76&lt;&gt;""),"-")</f>
        <v>#N/A</v>
      </c>
      <c r="AR76" s="120" t="e" cm="1">
        <f t="array" ref="AR76">_xlfn.IFS(AND($P76&lt;&gt;"",U76&lt;&gt;""),ABS($P76-U76),AND($P76="",U76=""),"",OR($P76&lt;&gt;"",U76&lt;&gt;""),"-")</f>
        <v>#N/A</v>
      </c>
      <c r="AS76" s="120" t="e" cm="1">
        <f t="array" ref="AS76">_xlfn.IFS(AND($P76&lt;&gt;"",V76&lt;&gt;""),ABS($P76-V76),AND($P76="",V76=""),"",OR($P76&lt;&gt;"",V76&lt;&gt;""),"-")</f>
        <v>#N/A</v>
      </c>
      <c r="AT76" s="120" t="e" cm="1">
        <f t="array" ref="AT76">_xlfn.IFS(AND($P76&lt;&gt;"",W76&lt;&gt;""),ABS($P76-W76),AND($P76="",W76=""),"",OR($P76&lt;&gt;"",W76&lt;&gt;""),"-")</f>
        <v>#N/A</v>
      </c>
      <c r="AU76" s="120" t="e" cm="1">
        <f t="array" ref="AU76">_xlfn.IFS(AND($P76&lt;&gt;"",X76&lt;&gt;""),ABS($P76-X76),AND($P76="",X76=""),"",OR($P76&lt;&gt;"",X76&lt;&gt;""),"-")</f>
        <v>#N/A</v>
      </c>
      <c r="AV76" s="120" t="e" cm="1">
        <f t="array" ref="AV76">_xlfn.IFS(AND($P76&lt;&gt;"",Y76&lt;&gt;""),ABS($P76-Y76),AND($P76="",Y76=""),"",OR($P76&lt;&gt;"",Y76&lt;&gt;""),"-")</f>
        <v>#N/A</v>
      </c>
      <c r="AW76" s="120" t="e" cm="1">
        <f t="array" ref="AW76">_xlfn.IFS(AND($P76&lt;&gt;"",Z76&lt;&gt;""),ABS($P76-Z76),AND($P76="",Z76=""),"",OR($P76&lt;&gt;"",Z76&lt;&gt;""),"-")</f>
        <v>#N/A</v>
      </c>
      <c r="AX76" s="120" t="e" cm="1">
        <f t="array" ref="AX76">_xlfn.IFS(AND($P76&lt;&gt;"",AA76&lt;&gt;""),ABS($P76-AA76),AND($P76="",AA76=""),"",OR($P76&lt;&gt;"",AA76&lt;&gt;""),"-")</f>
        <v>#N/A</v>
      </c>
      <c r="AY76" s="121" t="e" cm="1">
        <f t="array" ref="AY76">_xlfn.IFS(AND($Q76&lt;&gt;"",R76&lt;&gt;""),ABS($Q76-R76),AND($Q76="",R76=""),"",OR($Q76&lt;&gt;"",R76&lt;&gt;""),"-")</f>
        <v>#N/A</v>
      </c>
      <c r="AZ76" s="334" t="e" cm="1">
        <f t="array" ref="AZ76">_xlfn.IFS(AND($Q76&lt;&gt;"",S76&lt;&gt;""),ABS($Q76-S76),AND($Q76="",S76=""),"",OR($Q76&lt;&gt;"",S76&lt;&gt;""),"-")</f>
        <v>#N/A</v>
      </c>
      <c r="BA76" s="334" t="e" cm="1">
        <f t="array" ref="BA76">_xlfn.IFS(AND($Q76&lt;&gt;"",T76&lt;&gt;""),ABS($Q76-T76),AND($Q76="",T76=""),"",OR($Q76&lt;&gt;"",T76&lt;&gt;""),"-")</f>
        <v>#N/A</v>
      </c>
      <c r="BB76" s="120" t="e" cm="1">
        <f t="array" ref="BB76">_xlfn.IFS(AND($Q76&lt;&gt;"",U76&lt;&gt;""),ABS($Q76-U76),AND($Q76="",U76=""),"",OR($Q76&lt;&gt;"",U76&lt;&gt;""),"-")</f>
        <v>#N/A</v>
      </c>
      <c r="BC76" s="120" t="e" cm="1">
        <f t="array" ref="BC76">_xlfn.IFS(AND($Q76&lt;&gt;"",V76&lt;&gt;""),ABS($Q76-V76),AND($Q76="",V76=""),"",OR($Q76&lt;&gt;"",V76&lt;&gt;""),"-")</f>
        <v>#N/A</v>
      </c>
      <c r="BD76" s="120" t="e" cm="1">
        <f t="array" ref="BD76">_xlfn.IFS(AND($Q76&lt;&gt;"",W76&lt;&gt;""),ABS($Q76-W76),AND($Q76="",W76=""),"",OR($Q76&lt;&gt;"",W76&lt;&gt;""),"-")</f>
        <v>#N/A</v>
      </c>
      <c r="BE76" s="120" t="e" cm="1">
        <f t="array" ref="BE76">_xlfn.IFS(AND($Q76&lt;&gt;"",X76&lt;&gt;""),ABS($Q76-X76),AND($Q76="",X76=""),"",OR($Q76&lt;&gt;"",X76&lt;&gt;""),"-")</f>
        <v>#N/A</v>
      </c>
      <c r="BF76" s="120" t="e" cm="1">
        <f t="array" ref="BF76">_xlfn.IFS(AND($Q76&lt;&gt;"",Y76&lt;&gt;""),ABS($Q76-Y76),AND($Q76="",Y76=""),"",OR($Q76&lt;&gt;"",Y76&lt;&gt;""),"-")</f>
        <v>#N/A</v>
      </c>
      <c r="BG76" s="120" t="e" cm="1">
        <f t="array" ref="BG76">_xlfn.IFS(AND($Q76&lt;&gt;"",Z76&lt;&gt;""),ABS($Q76-Z76),AND($Q76="",Z76=""),"",OR($Q76&lt;&gt;"",Z76&lt;&gt;""),"-")</f>
        <v>#N/A</v>
      </c>
      <c r="BH76" s="120" t="e" cm="1">
        <f t="array" ref="BH76">_xlfn.IFS(AND($Q76&lt;&gt;"",AA76&lt;&gt;""),ABS($Q76-AA76),AND($Q76="",AA76=""),"",OR($Q76&lt;&gt;"",AA76&lt;&gt;""),"-")</f>
        <v>#N/A</v>
      </c>
      <c r="BI76" s="121" t="e" cm="1">
        <f t="array" ref="BI76">_xlfn.IFS(AND($R76&lt;&gt;"",S76&lt;&gt;""),ABS($R76-S76),AND($R76="",S76=""),"",OR($R76&lt;&gt;"",S76&lt;&gt;""),"-")</f>
        <v>#N/A</v>
      </c>
      <c r="BJ76" s="120" t="e" cm="1">
        <f t="array" ref="BJ76">_xlfn.IFS(AND($R76&lt;&gt;"",T76&lt;&gt;""),ABS($R76-T76),AND($R76="",T76=""),"",OR($R76&lt;&gt;"",T76&lt;&gt;""),"-")</f>
        <v>#N/A</v>
      </c>
      <c r="BK76" s="334" t="e" cm="1">
        <f t="array" ref="BK76">_xlfn.IFS(AND($R76&lt;&gt;"",U76&lt;&gt;""),ABS($R76-U76),AND($R76="",U76=""),"",OR($R76&lt;&gt;"",U76&lt;&gt;""),"-")</f>
        <v>#N/A</v>
      </c>
      <c r="BL76" s="120" t="e" cm="1">
        <f t="array" ref="BL76">_xlfn.IFS(AND($R76&lt;&gt;"",V76&lt;&gt;""),ABS($R76-V76),AND($R76="",V76=""),"",OR($R76&lt;&gt;"",V76&lt;&gt;""),"-")</f>
        <v>#N/A</v>
      </c>
      <c r="BM76" s="120" t="e" cm="1">
        <f t="array" ref="BM76">_xlfn.IFS(AND($R76&lt;&gt;"",W76&lt;&gt;""),ABS($R76-W76),AND($R76="",W76=""),"",OR($R76&lt;&gt;"",W76&lt;&gt;""),"-")</f>
        <v>#N/A</v>
      </c>
      <c r="BN76" s="120" t="e" cm="1">
        <f t="array" ref="BN76">_xlfn.IFS(AND($R76&lt;&gt;"",X76&lt;&gt;""),ABS($R76-X76),AND($R76="",X76=""),"",OR($R76&lt;&gt;"",X76&lt;&gt;""),"-")</f>
        <v>#N/A</v>
      </c>
      <c r="BO76" s="120" t="e" cm="1">
        <f t="array" ref="BO76">_xlfn.IFS(AND($R76&lt;&gt;"",Y76&lt;&gt;""),ABS($R76-Y76),AND($R76="",Y76=""),"",OR($R76&lt;&gt;"",Y76&lt;&gt;""),"-")</f>
        <v>#N/A</v>
      </c>
      <c r="BP76" s="120" t="e" cm="1">
        <f t="array" ref="BP76">_xlfn.IFS(AND($R76&lt;&gt;"",Z76&lt;&gt;""),ABS($R76-Z76),AND($R76="",Z76=""),"",OR($R76&lt;&gt;"",Z76&lt;&gt;""),"-")</f>
        <v>#N/A</v>
      </c>
      <c r="BQ76" s="120" t="e" cm="1">
        <f t="array" ref="BQ76">_xlfn.IFS(AND($R76&lt;&gt;"",AA76&lt;&gt;""),ABS($R76-AA76),AND($R76="",AA76=""),"",OR($R76&lt;&gt;"",AA76&lt;&gt;""),"-")</f>
        <v>#N/A</v>
      </c>
      <c r="BR76" s="121" t="e" cm="1">
        <f t="array" ref="BR76">_xlfn.IFS(AND($S76&lt;&gt;"",T76&lt;&gt;""),ABS($S76-T76),AND($S76="",T76=""),"",OR($S76&lt;&gt;"",T76&lt;&gt;""),"-")</f>
        <v>#N/A</v>
      </c>
      <c r="BS76" s="334" t="e" cm="1">
        <f t="array" ref="BS76">_xlfn.IFS(AND($S76&lt;&gt;"",U76&lt;&gt;""),ABS($S76-U76),AND($S76="",U76=""),"",OR($S76&lt;&gt;"",U76&lt;&gt;""),"-")</f>
        <v>#N/A</v>
      </c>
      <c r="BT76" s="120" t="e" cm="1">
        <f t="array" ref="BT76">_xlfn.IFS(AND($S76&lt;&gt;"",V76&lt;&gt;""),ABS($S76-V76),AND($S76="",V76=""),"",OR($S76&lt;&gt;"",V76&lt;&gt;""),"-")</f>
        <v>#N/A</v>
      </c>
      <c r="BU76" s="120" t="e" cm="1">
        <f t="array" ref="BU76">_xlfn.IFS(AND($S76&lt;&gt;"",W76&lt;&gt;""),ABS($S76-W76),AND($S76="",W76=""),"",OR($S76&lt;&gt;"",W76&lt;&gt;""),"-")</f>
        <v>#N/A</v>
      </c>
      <c r="BV76" s="120" t="e" cm="1">
        <f t="array" ref="BV76">_xlfn.IFS(AND($S76&lt;&gt;"",X76&lt;&gt;""),ABS($S76-X76),AND($S76="",X76=""),"",OR($S76&lt;&gt;"",X76&lt;&gt;""),"-")</f>
        <v>#N/A</v>
      </c>
      <c r="BW76" s="120" t="e" cm="1">
        <f t="array" ref="BW76">_xlfn.IFS(AND($S76&lt;&gt;"",Y76&lt;&gt;""),ABS($S76-Y76),AND($S76="",Y76=""),"",OR($S76&lt;&gt;"",Y76&lt;&gt;""),"-")</f>
        <v>#N/A</v>
      </c>
      <c r="BX76" s="120" t="e" cm="1">
        <f t="array" ref="BX76">_xlfn.IFS(AND($S76&lt;&gt;"",Z76&lt;&gt;""),ABS($S76-Z76),AND($S76="",Z76=""),"",OR($S76&lt;&gt;"",Z76&lt;&gt;""),"-")</f>
        <v>#N/A</v>
      </c>
      <c r="BY76" s="120" t="e" cm="1">
        <f t="array" ref="BY76">_xlfn.IFS(AND($S76&lt;&gt;"",AA76&lt;&gt;""),ABS($S76-AA76),AND($S76="",AA76=""),"",OR($S76&lt;&gt;"",AA76&lt;&gt;""),"-")</f>
        <v>#N/A</v>
      </c>
      <c r="BZ76" s="121" t="e" cm="1">
        <f t="array" ref="BZ76">_xlfn.IFS(AND($T76&lt;&gt;"",U76&lt;&gt;""),ABS($T76-U76),AND($T76="",U76=""),"",OR($T76&lt;&gt;"",U76&lt;&gt;""),"-")</f>
        <v>#N/A</v>
      </c>
      <c r="CA76" s="120" t="e" cm="1">
        <f t="array" ref="CA76">_xlfn.IFS(AND($T76&lt;&gt;"",V76&lt;&gt;""),ABS($T76-V76),AND($T76="",V76=""),"",OR($T76&lt;&gt;"",V76&lt;&gt;""),"-")</f>
        <v>#N/A</v>
      </c>
      <c r="CB76" s="120" t="e" cm="1">
        <f t="array" ref="CB76">_xlfn.IFS(AND($T76&lt;&gt;"",W76&lt;&gt;""),ABS($T76-W76),AND($T76="",W76=""),"",OR($T76&lt;&gt;"",W76&lt;&gt;""),"-")</f>
        <v>#N/A</v>
      </c>
      <c r="CC76" s="120" t="e" cm="1">
        <f t="array" ref="CC76">_xlfn.IFS(AND($T76&lt;&gt;"",X76&lt;&gt;""),ABS($T76-X76),AND($T76="",X76=""),"",OR($T76&lt;&gt;"",X76&lt;&gt;""),"-")</f>
        <v>#N/A</v>
      </c>
      <c r="CD76" s="120" t="e" cm="1">
        <f t="array" ref="CD76">_xlfn.IFS(AND($T76&lt;&gt;"",Y76&lt;&gt;""),ABS($T76-Y76),AND($T76="",Y76=""),"",OR($T76&lt;&gt;"",Y76&lt;&gt;""),"-")</f>
        <v>#N/A</v>
      </c>
      <c r="CE76" s="120" t="e" cm="1">
        <f t="array" ref="CE76">_xlfn.IFS(AND($T76&lt;&gt;"",Z76&lt;&gt;""),ABS($T76-Z76),AND($T76="",Z76=""),"",OR($T76&lt;&gt;"",Z76&lt;&gt;""),"-")</f>
        <v>#N/A</v>
      </c>
      <c r="CF76" s="120" t="e" cm="1">
        <f t="array" ref="CF76">_xlfn.IFS(AND($T76&lt;&gt;"",AA76&lt;&gt;""),ABS($T76-AA76),AND($T76="",AA76=""),"",OR($T76&lt;&gt;"",AA76&lt;&gt;""),"-")</f>
        <v>#N/A</v>
      </c>
      <c r="CG76" s="121" t="e" cm="1">
        <f t="array" ref="CG76">_xlfn.IFS(AND($U76&lt;&gt;"",V76&lt;&gt;""),ABS($U76-V76),AND($U76="",V76=""),"",OR($U76&lt;&gt;"",V76&lt;&gt;""),"-")</f>
        <v>#N/A</v>
      </c>
      <c r="CH76" s="120" t="e" cm="1">
        <f t="array" ref="CH76">_xlfn.IFS(AND($U76&lt;&gt;"",W76&lt;&gt;""),ABS($U76-W76),AND($U76="",W76=""),"",OR($U76&lt;&gt;"",W76&lt;&gt;""),"-")</f>
        <v>#N/A</v>
      </c>
      <c r="CI76" s="120" t="e" cm="1">
        <f t="array" ref="CI76">_xlfn.IFS(AND($U76&lt;&gt;"",X76&lt;&gt;""),ABS($U76-X76),AND($U76="",X76=""),"",OR($U76&lt;&gt;"",X76&lt;&gt;""),"-")</f>
        <v>#N/A</v>
      </c>
      <c r="CJ76" s="120" t="e" cm="1">
        <f t="array" ref="CJ76">_xlfn.IFS(AND($U76&lt;&gt;"",Y76&lt;&gt;""),ABS($U76-Y76),AND($U76="",Y76=""),"",OR($U76&lt;&gt;"",Y76&lt;&gt;""),"-")</f>
        <v>#N/A</v>
      </c>
      <c r="CK76" s="120" t="e" cm="1">
        <f t="array" ref="CK76">_xlfn.IFS(AND($U76&lt;&gt;"",Z76&lt;&gt;""),ABS($U76-Z76),AND($U76="",Z76=""),"",OR($U76&lt;&gt;"",Z76&lt;&gt;""),"-")</f>
        <v>#N/A</v>
      </c>
      <c r="CL76" s="120" t="e" cm="1">
        <f t="array" ref="CL76">_xlfn.IFS(AND($U76&lt;&gt;"",AA76&lt;&gt;""),ABS($U76-AA76),AND($U76="",AA76=""),"",OR($U76&lt;&gt;"",AA76&lt;&gt;""),"-")</f>
        <v>#N/A</v>
      </c>
      <c r="CM76" s="121" t="e" cm="1">
        <f t="array" ref="CM76">_xlfn.IFS(AND($V76&lt;&gt;"",W76&lt;&gt;""),ABS($V76-W76),AND($V76="",W76=""),"",OR($V76&lt;&gt;"",W76&lt;&gt;""),"-")</f>
        <v>#N/A</v>
      </c>
      <c r="CN76" s="120" t="e" cm="1">
        <f t="array" ref="CN76">_xlfn.IFS(AND($V76&lt;&gt;"",X76&lt;&gt;""),ABS($V76-X76),AND($V76="",X76=""),"",OR($V76&lt;&gt;"",X76&lt;&gt;""),"-")</f>
        <v>#N/A</v>
      </c>
      <c r="CO76" s="120" t="e" cm="1">
        <f t="array" ref="CO76">_xlfn.IFS(AND($V76&lt;&gt;"",Y76&lt;&gt;""),ABS($V76-Y76),AND($V76="",Y76=""),"",OR($V76&lt;&gt;"",Y76&lt;&gt;""),"-")</f>
        <v>#N/A</v>
      </c>
      <c r="CP76" s="120" t="e" cm="1">
        <f t="array" ref="CP76">_xlfn.IFS(AND($V76&lt;&gt;"",Z76&lt;&gt;""),ABS($V76-Z76),AND($V76="",Z76=""),"",OR($V76&lt;&gt;"",Z76&lt;&gt;""),"-")</f>
        <v>#N/A</v>
      </c>
      <c r="CQ76" s="120" t="e" cm="1">
        <f t="array" ref="CQ76">_xlfn.IFS(AND($V76&lt;&gt;"",AA76&lt;&gt;""),ABS($V76-AA76),AND($V76="",AA76=""),"",OR($V76&lt;&gt;"",AA76&lt;&gt;""),"-")</f>
        <v>#N/A</v>
      </c>
      <c r="CR76" s="121" t="e" cm="1">
        <f t="array" ref="CR76">_xlfn.IFS(AND($W76&lt;&gt;"",X76&lt;&gt;""),ABS($W76-X76),AND($W76="",X76=""),"",OR($W76&lt;&gt;"",X76&lt;&gt;""),"-")</f>
        <v>#N/A</v>
      </c>
      <c r="CS76" s="120" t="e" cm="1">
        <f t="array" ref="CS76">_xlfn.IFS(AND($W76&lt;&gt;"",Y76&lt;&gt;""),ABS($W76-Y76),AND($W76="",Y76=""),"",OR($W76&lt;&gt;"",Y76&lt;&gt;""),"-")</f>
        <v>#N/A</v>
      </c>
      <c r="CT76" s="120" t="e" cm="1">
        <f t="array" ref="CT76">_xlfn.IFS(AND($W76&lt;&gt;"",Z76&lt;&gt;""),ABS($W76-Z76),AND($W76="",Z76=""),"",OR($W76&lt;&gt;"",Z76&lt;&gt;""),"-")</f>
        <v>#N/A</v>
      </c>
      <c r="CU76" s="120" t="e" cm="1">
        <f t="array" ref="CU76">_xlfn.IFS(AND($W76&lt;&gt;"",AA76&lt;&gt;""),ABS($W76-AA76),AND($W76="",AA76=""),"",OR($W76&lt;&gt;"",AA76&lt;&gt;""),"-")</f>
        <v>#N/A</v>
      </c>
      <c r="CV76" s="121" t="e" cm="1">
        <f t="array" ref="CV76">_xlfn.IFS(AND($X76&lt;&gt;"",Y76&lt;&gt;""),ABS($X76-Y76),AND($X76="",Y76=""),"",OR($X76&lt;&gt;"",Y76&lt;&gt;""),"-")</f>
        <v>#N/A</v>
      </c>
      <c r="CW76" s="120" t="e" cm="1">
        <f t="array" ref="CW76">_xlfn.IFS(AND($X76&lt;&gt;"",Z76&lt;&gt;""),ABS($X76-Z76),AND($X76="",Z76=""),"",OR($X76&lt;&gt;"",Z76&lt;&gt;""),"-")</f>
        <v>#N/A</v>
      </c>
      <c r="CX76" s="120" t="e" cm="1">
        <f t="array" ref="CX76">_xlfn.IFS(AND($X76&lt;&gt;"",AA76&lt;&gt;""),ABS($X76-AA76),AND($X76="",AA76=""),"",OR($X76&lt;&gt;"",AA76&lt;&gt;""),"-")</f>
        <v>#N/A</v>
      </c>
      <c r="CY76" s="121" t="e" cm="1">
        <f t="array" ref="CY76">_xlfn.IFS(AND($Y76&lt;&gt;"",Z76&lt;&gt;""),ABS($Y76-Z76),AND($Y76="",Z76=""),"",OR($Y76&lt;&gt;"",Z76&lt;&gt;""),"-")</f>
        <v>#N/A</v>
      </c>
      <c r="CZ76" s="120" t="e" cm="1">
        <f t="array" ref="CZ76">_xlfn.IFS(AND($Y76&lt;&gt;"",AA76&lt;&gt;""),ABS($Y76-AA76),AND($Y76="",AA76=""),"",OR($Y76&lt;&gt;"",AA76&lt;&gt;""),"-")</f>
        <v>#N/A</v>
      </c>
      <c r="DA76" s="121" t="e" cm="1">
        <f t="array" ref="DA76">_xlfn.IFS(AND($Z76&lt;&gt;"",AA76&lt;&gt;""),ABS($Z76-AA76),AND($Z76="",AA76=""),"",OR($Z76&lt;&gt;"",AA76&lt;&gt;""),"-")</f>
        <v>#N/A</v>
      </c>
    </row>
    <row r="77" spans="1:105" x14ac:dyDescent="0.2">
      <c r="A77" s="260" t="s">
        <v>13</v>
      </c>
      <c r="B77" s="259" t="e">
        <f>VLOOKUP($A77,Merged_couplings!$B:$BU,MATCH(B$1,Merged_couplings!$B$1:$BU$1,0),FALSE)</f>
        <v>#N/A</v>
      </c>
      <c r="C77" s="258" t="e">
        <f>VLOOKUP($A77,Merged_couplings!$B:$BU,MATCH(C$1,Merged_couplings!$B$1:$BU$1,0),FALSE)</f>
        <v>#N/A</v>
      </c>
      <c r="D77" s="258" t="e">
        <f>VLOOKUP($A77,Merged_couplings!$B:$BU,MATCH(D$1,Merged_couplings!$B$1:$BU$1,0),FALSE)</f>
        <v>#N/A</v>
      </c>
      <c r="E77" s="258" t="e">
        <f>VLOOKUP($A77,Merged_couplings!$B:$BU,MATCH(E$1,Merged_couplings!$B$1:$BU$1,0),FALSE)</f>
        <v>#N/A</v>
      </c>
      <c r="F77" s="258" t="e">
        <f>VLOOKUP($A77,Merged_couplings!$B:$BU,MATCH(F$1,Merged_couplings!$B$1:$BU$1,0),FALSE)</f>
        <v>#N/A</v>
      </c>
      <c r="G77" s="258" t="e">
        <f>VLOOKUP($A77,Merged_couplings!$B:$BU,MATCH(G$1,Merged_couplings!$B$1:$BU$1,0),FALSE)</f>
        <v>#N/A</v>
      </c>
      <c r="H77" s="258" t="e">
        <f>VLOOKUP($A77,Merged_couplings!$B:$BU,MATCH(H$1,Merged_couplings!$B$1:$BU$1,0),FALSE)</f>
        <v>#N/A</v>
      </c>
      <c r="I77" s="258" t="e">
        <f>VLOOKUP($A77,Merged_couplings!$B:$BU,MATCH(I$1,Merged_couplings!$B$1:$BU$1,0),FALSE)</f>
        <v>#N/A</v>
      </c>
      <c r="J77" s="258" t="e">
        <f>VLOOKUP($A77,Merged_couplings!$B:$BU,MATCH(J$1,Merged_couplings!$B$1:$BU$1,0),FALSE)</f>
        <v>#N/A</v>
      </c>
      <c r="K77" s="258" t="e">
        <f>VLOOKUP($A77,Merged_couplings!$B:$BU,MATCH(K$1,Merged_couplings!$B$1:$BU$1,0),FALSE)</f>
        <v>#N/A</v>
      </c>
      <c r="L77" s="258" t="e">
        <f>VLOOKUP($A77,Merged_couplings!$B:$BU,MATCH(L$1,Merged_couplings!$B$1:$BU$1,0),FALSE)</f>
        <v>#N/A</v>
      </c>
      <c r="M77" s="258" t="e">
        <f>VLOOKUP($A77,Merged_couplings!$B:$BU,MATCH(M$1,Merged_couplings!$B$1:$BU$1,0),FALSE)</f>
        <v>#N/A</v>
      </c>
      <c r="N77" s="258" t="e">
        <f>VLOOKUP($A77,Merged_couplings!$B:$BU,MATCH(N$1,Merged_couplings!$B$1:$BU$1,0),FALSE)</f>
        <v>#N/A</v>
      </c>
      <c r="O77" s="121" t="e">
        <f>IF(OR(B77="BIG",B77="BI-",B77="-IG"),VLOOKUP($A77,Merged_couplings!$B:$BU,MATCH(O$1,Merged_couplings!$B$1:$BU$1,0),FALSE),"")</f>
        <v>#N/A</v>
      </c>
      <c r="P77" s="120" t="e">
        <f>IF(OR(C77="BIG",C77="BI-",C77="-IG"),VLOOKUP($A77,Merged_couplings!$B:$BU,MATCH(P$1,Merged_couplings!$B$1:$BU$1,0),FALSE),"")</f>
        <v>#N/A</v>
      </c>
      <c r="Q77" s="120" t="e">
        <f>IF(OR(D77="BIG",D77="BI-",D77="-IG"),VLOOKUP($A77,Merged_couplings!$B:$BU,MATCH(Q$1,Merged_couplings!$B$1:$BU$1,0),FALSE),"")</f>
        <v>#N/A</v>
      </c>
      <c r="R77" s="120" t="e">
        <f t="shared" si="5"/>
        <v>#N/A</v>
      </c>
      <c r="S77" s="120" t="e">
        <f t="shared" si="5"/>
        <v>#N/A</v>
      </c>
      <c r="T77" s="120" t="e">
        <f t="shared" si="5"/>
        <v>#N/A</v>
      </c>
      <c r="U77" s="120" t="e">
        <f>IF(OR(H77="BIG",H77="BI-",H77="-IG"),VLOOKUP($A77,Merged_couplings!$B:$BU,MATCH(U$1,Merged_couplings!$B$1:$BU$1,0),FALSE),"")</f>
        <v>#N/A</v>
      </c>
      <c r="V77" s="120" t="e">
        <f>IF(OR(I77="BIG",I77="BI-",I77="-IG"),VLOOKUP($A77,Merged_couplings!$B:$BU,MATCH(V$1,Merged_couplings!$B$1:$BU$1,0),FALSE),"")</f>
        <v>#N/A</v>
      </c>
      <c r="W77" s="120" t="e">
        <f t="shared" si="6"/>
        <v>#N/A</v>
      </c>
      <c r="X77" s="120" t="e">
        <f>IF(OR(K77="BIG",K77="BI-",K77="-IG"),VLOOKUP($A77,Merged_couplings!$B:$BU,MATCH(X$1,Merged_couplings!$B$1:$BU$1,0),FALSE),"")</f>
        <v>#N/A</v>
      </c>
      <c r="Y77" s="120" t="e">
        <f>IF(OR(L77="BIG",L77="BI-",L77="-IG"),VLOOKUP($A77,Merged_couplings!$B:$BU,MATCH(Y$1,Merged_couplings!$B$1:$BU$1,0),FALSE),"")</f>
        <v>#N/A</v>
      </c>
      <c r="Z77" s="120" t="e">
        <f>IF(OR(M77="BIG",M77="BI-",M77="-IG"),VLOOKUP($A77,Merged_couplings!$B:$BU,MATCH(Z$1,Merged_couplings!$B$1:$BU$1,0),FALSE),"")</f>
        <v>#N/A</v>
      </c>
      <c r="AA77" s="120" t="e">
        <f>IF(OR(N77="BIG",N77="BI-",N77="-IG"),VLOOKUP($A77,Merged_couplings!$B:$BU,MATCH(AA$1,Merged_couplings!$B$1:$BU$1,0),FALSE),"")</f>
        <v>#N/A</v>
      </c>
      <c r="AB77" s="123" t="e" cm="1">
        <f t="array" ref="AB77">_xlfn.IFS(AND($O77&lt;&gt;"",P77&lt;&gt;""),ABS($O77-P77),AND($O77="",P77=""),"",OR($O77&lt;&gt;"",P77&lt;&gt;""),"-")</f>
        <v>#N/A</v>
      </c>
      <c r="AC77" s="122" t="e" cm="1">
        <f t="array" ref="AC77">_xlfn.IFS(AND($O77&lt;&gt;"",Q77&lt;&gt;""),ABS($O77-Q77),AND($O77="",Q77=""),"",OR($O77&lt;&gt;"",Q77&lt;&gt;""),"-")</f>
        <v>#N/A</v>
      </c>
      <c r="AD77" s="122" t="e" cm="1">
        <f t="array" ref="AD77">_xlfn.IFS(AND($O77&lt;&gt;"",R77&lt;&gt;""),ABS($O77-R77),AND($O77="",R77=""),"",OR($O77&lt;&gt;"",R77&lt;&gt;""),"-")</f>
        <v>#N/A</v>
      </c>
      <c r="AE77" s="122" t="e" cm="1">
        <f t="array" ref="AE77">_xlfn.IFS(AND($O77&lt;&gt;"",S77&lt;&gt;""),ABS($O77-S77),AND($O77="",S77=""),"",OR($O77&lt;&gt;"",S77&lt;&gt;""),"-")</f>
        <v>#N/A</v>
      </c>
      <c r="AF77" s="122" t="e" cm="1">
        <f t="array" ref="AF77">_xlfn.IFS(AND($O77&lt;&gt;"",T77&lt;&gt;""),ABS($O77-T77),AND($O77="",T77=""),"",OR($O77&lt;&gt;"",T77&lt;&gt;""),"-")</f>
        <v>#N/A</v>
      </c>
      <c r="AG77" s="122" t="e" cm="1">
        <f t="array" ref="AG77">_xlfn.IFS(AND($O77&lt;&gt;"",U77&lt;&gt;""),ABS($O77-U77),AND($O77="",U77=""),"",OR($O77&lt;&gt;"",U77&lt;&gt;""),"-")</f>
        <v>#N/A</v>
      </c>
      <c r="AH77" s="122" t="e" cm="1">
        <f t="array" ref="AH77">_xlfn.IFS(AND($O77&lt;&gt;"",V77&lt;&gt;""),ABS($O77-V77),AND($O77="",V77=""),"",OR($O77&lt;&gt;"",V77&lt;&gt;""),"-")</f>
        <v>#N/A</v>
      </c>
      <c r="AI77" s="122" t="e" cm="1">
        <f t="array" ref="AI77">_xlfn.IFS(AND($O77&lt;&gt;"",W77&lt;&gt;""),ABS($O77-W77),AND($O77="",W77=""),"",OR($O77&lt;&gt;"",W77&lt;&gt;""),"-")</f>
        <v>#N/A</v>
      </c>
      <c r="AJ77" s="122" t="e" cm="1">
        <f t="array" ref="AJ77">_xlfn.IFS(AND($O77&lt;&gt;"",X77&lt;&gt;""),ABS($O77-X77),AND($O77="",X77=""),"",OR($O77&lt;&gt;"",X77&lt;&gt;""),"-")</f>
        <v>#N/A</v>
      </c>
      <c r="AK77" s="122" t="e" cm="1">
        <f t="array" ref="AK77">_xlfn.IFS(AND($O77&lt;&gt;"",Y77&lt;&gt;""),ABS($O77-Y77),AND($O77="",Y77=""),"",OR($O77&lt;&gt;"",Y77&lt;&gt;""),"-")</f>
        <v>#N/A</v>
      </c>
      <c r="AL77" s="122" t="e" cm="1">
        <f t="array" ref="AL77">_xlfn.IFS(AND($O77&lt;&gt;"",Z77&lt;&gt;""),ABS($O77-Z77),AND($O77="",Z77=""),"",OR($O77&lt;&gt;"",Z77&lt;&gt;""),"-")</f>
        <v>#N/A</v>
      </c>
      <c r="AM77" s="122" t="e" cm="1">
        <f t="array" ref="AM77">_xlfn.IFS(AND($O77&lt;&gt;"",AA77&lt;&gt;""),ABS($O77-AA77),AND($O77="",AA77=""),"",OR($O77&lt;&gt;"",AA77&lt;&gt;""),"-")</f>
        <v>#N/A</v>
      </c>
      <c r="AN77" s="121" t="e" cm="1">
        <f t="array" ref="AN77">_xlfn.IFS(AND($P77&lt;&gt;"",Q77&lt;&gt;""),ABS($P77-Q77),AND($P77="",Q77=""),"",OR($P77&lt;&gt;"",Q77&lt;&gt;""),"-")</f>
        <v>#N/A</v>
      </c>
      <c r="AO77" s="120" t="e" cm="1">
        <f t="array" ref="AO77">_xlfn.IFS(AND($P77&lt;&gt;"",R77&lt;&gt;""),ABS($P77-R77),AND($P77="",R77=""),"",OR($P77&lt;&gt;"",R77&lt;&gt;""),"-")</f>
        <v>#N/A</v>
      </c>
      <c r="AP77" s="120" t="e" cm="1">
        <f t="array" ref="AP77">_xlfn.IFS(AND($P77&lt;&gt;"",S77&lt;&gt;""),ABS($P77-S77),AND($P77="",S77=""),"",OR($P77&lt;&gt;"",S77&lt;&gt;""),"-")</f>
        <v>#N/A</v>
      </c>
      <c r="AQ77" s="120" t="e" cm="1">
        <f t="array" ref="AQ77">_xlfn.IFS(AND($P77&lt;&gt;"",T77&lt;&gt;""),ABS($P77-T77),AND($P77="",T77=""),"",OR($P77&lt;&gt;"",T77&lt;&gt;""),"-")</f>
        <v>#N/A</v>
      </c>
      <c r="AR77" s="120" t="e" cm="1">
        <f t="array" ref="AR77">_xlfn.IFS(AND($P77&lt;&gt;"",U77&lt;&gt;""),ABS($P77-U77),AND($P77="",U77=""),"",OR($P77&lt;&gt;"",U77&lt;&gt;""),"-")</f>
        <v>#N/A</v>
      </c>
      <c r="AS77" s="120" t="e" cm="1">
        <f t="array" ref="AS77">_xlfn.IFS(AND($P77&lt;&gt;"",V77&lt;&gt;""),ABS($P77-V77),AND($P77="",V77=""),"",OR($P77&lt;&gt;"",V77&lt;&gt;""),"-")</f>
        <v>#N/A</v>
      </c>
      <c r="AT77" s="120" t="e" cm="1">
        <f t="array" ref="AT77">_xlfn.IFS(AND($P77&lt;&gt;"",W77&lt;&gt;""),ABS($P77-W77),AND($P77="",W77=""),"",OR($P77&lt;&gt;"",W77&lt;&gt;""),"-")</f>
        <v>#N/A</v>
      </c>
      <c r="AU77" s="120" t="e" cm="1">
        <f t="array" ref="AU77">_xlfn.IFS(AND($P77&lt;&gt;"",X77&lt;&gt;""),ABS($P77-X77),AND($P77="",X77=""),"",OR($P77&lt;&gt;"",X77&lt;&gt;""),"-")</f>
        <v>#N/A</v>
      </c>
      <c r="AV77" s="120" t="e" cm="1">
        <f t="array" ref="AV77">_xlfn.IFS(AND($P77&lt;&gt;"",Y77&lt;&gt;""),ABS($P77-Y77),AND($P77="",Y77=""),"",OR($P77&lt;&gt;"",Y77&lt;&gt;""),"-")</f>
        <v>#N/A</v>
      </c>
      <c r="AW77" s="120" t="e" cm="1">
        <f t="array" ref="AW77">_xlfn.IFS(AND($P77&lt;&gt;"",Z77&lt;&gt;""),ABS($P77-Z77),AND($P77="",Z77=""),"",OR($P77&lt;&gt;"",Z77&lt;&gt;""),"-")</f>
        <v>#N/A</v>
      </c>
      <c r="AX77" s="120" t="e" cm="1">
        <f t="array" ref="AX77">_xlfn.IFS(AND($P77&lt;&gt;"",AA77&lt;&gt;""),ABS($P77-AA77),AND($P77="",AA77=""),"",OR($P77&lt;&gt;"",AA77&lt;&gt;""),"-")</f>
        <v>#N/A</v>
      </c>
      <c r="AY77" s="121" t="e" cm="1">
        <f t="array" ref="AY77">_xlfn.IFS(AND($Q77&lt;&gt;"",R77&lt;&gt;""),ABS($Q77-R77),AND($Q77="",R77=""),"",OR($Q77&lt;&gt;"",R77&lt;&gt;""),"-")</f>
        <v>#N/A</v>
      </c>
      <c r="AZ77" s="334" t="e" cm="1">
        <f t="array" ref="AZ77">_xlfn.IFS(AND($Q77&lt;&gt;"",S77&lt;&gt;""),ABS($Q77-S77),AND($Q77="",S77=""),"",OR($Q77&lt;&gt;"",S77&lt;&gt;""),"-")</f>
        <v>#N/A</v>
      </c>
      <c r="BA77" s="334" t="e" cm="1">
        <f t="array" ref="BA77">_xlfn.IFS(AND($Q77&lt;&gt;"",T77&lt;&gt;""),ABS($Q77-T77),AND($Q77="",T77=""),"",OR($Q77&lt;&gt;"",T77&lt;&gt;""),"-")</f>
        <v>#N/A</v>
      </c>
      <c r="BB77" s="120" t="e" cm="1">
        <f t="array" ref="BB77">_xlfn.IFS(AND($Q77&lt;&gt;"",U77&lt;&gt;""),ABS($Q77-U77),AND($Q77="",U77=""),"",OR($Q77&lt;&gt;"",U77&lt;&gt;""),"-")</f>
        <v>#N/A</v>
      </c>
      <c r="BC77" s="120" t="e" cm="1">
        <f t="array" ref="BC77">_xlfn.IFS(AND($Q77&lt;&gt;"",V77&lt;&gt;""),ABS($Q77-V77),AND($Q77="",V77=""),"",OR($Q77&lt;&gt;"",V77&lt;&gt;""),"-")</f>
        <v>#N/A</v>
      </c>
      <c r="BD77" s="120" t="e" cm="1">
        <f t="array" ref="BD77">_xlfn.IFS(AND($Q77&lt;&gt;"",W77&lt;&gt;""),ABS($Q77-W77),AND($Q77="",W77=""),"",OR($Q77&lt;&gt;"",W77&lt;&gt;""),"-")</f>
        <v>#N/A</v>
      </c>
      <c r="BE77" s="120" t="e" cm="1">
        <f t="array" ref="BE77">_xlfn.IFS(AND($Q77&lt;&gt;"",X77&lt;&gt;""),ABS($Q77-X77),AND($Q77="",X77=""),"",OR($Q77&lt;&gt;"",X77&lt;&gt;""),"-")</f>
        <v>#N/A</v>
      </c>
      <c r="BF77" s="120" t="e" cm="1">
        <f t="array" ref="BF77">_xlfn.IFS(AND($Q77&lt;&gt;"",Y77&lt;&gt;""),ABS($Q77-Y77),AND($Q77="",Y77=""),"",OR($Q77&lt;&gt;"",Y77&lt;&gt;""),"-")</f>
        <v>#N/A</v>
      </c>
      <c r="BG77" s="120" t="e" cm="1">
        <f t="array" ref="BG77">_xlfn.IFS(AND($Q77&lt;&gt;"",Z77&lt;&gt;""),ABS($Q77-Z77),AND($Q77="",Z77=""),"",OR($Q77&lt;&gt;"",Z77&lt;&gt;""),"-")</f>
        <v>#N/A</v>
      </c>
      <c r="BH77" s="120" t="e" cm="1">
        <f t="array" ref="BH77">_xlfn.IFS(AND($Q77&lt;&gt;"",AA77&lt;&gt;""),ABS($Q77-AA77),AND($Q77="",AA77=""),"",OR($Q77&lt;&gt;"",AA77&lt;&gt;""),"-")</f>
        <v>#N/A</v>
      </c>
      <c r="BI77" s="121" t="e" cm="1">
        <f t="array" ref="BI77">_xlfn.IFS(AND($R77&lt;&gt;"",S77&lt;&gt;""),ABS($R77-S77),AND($R77="",S77=""),"",OR($R77&lt;&gt;"",S77&lt;&gt;""),"-")</f>
        <v>#N/A</v>
      </c>
      <c r="BJ77" s="120" t="e" cm="1">
        <f t="array" ref="BJ77">_xlfn.IFS(AND($R77&lt;&gt;"",T77&lt;&gt;""),ABS($R77-T77),AND($R77="",T77=""),"",OR($R77&lt;&gt;"",T77&lt;&gt;""),"-")</f>
        <v>#N/A</v>
      </c>
      <c r="BK77" s="334" t="e" cm="1">
        <f t="array" ref="BK77">_xlfn.IFS(AND($R77&lt;&gt;"",U77&lt;&gt;""),ABS($R77-U77),AND($R77="",U77=""),"",OR($R77&lt;&gt;"",U77&lt;&gt;""),"-")</f>
        <v>#N/A</v>
      </c>
      <c r="BL77" s="120" t="e" cm="1">
        <f t="array" ref="BL77">_xlfn.IFS(AND($R77&lt;&gt;"",V77&lt;&gt;""),ABS($R77-V77),AND($R77="",V77=""),"",OR($R77&lt;&gt;"",V77&lt;&gt;""),"-")</f>
        <v>#N/A</v>
      </c>
      <c r="BM77" s="120" t="e" cm="1">
        <f t="array" ref="BM77">_xlfn.IFS(AND($R77&lt;&gt;"",W77&lt;&gt;""),ABS($R77-W77),AND($R77="",W77=""),"",OR($R77&lt;&gt;"",W77&lt;&gt;""),"-")</f>
        <v>#N/A</v>
      </c>
      <c r="BN77" s="120" t="e" cm="1">
        <f t="array" ref="BN77">_xlfn.IFS(AND($R77&lt;&gt;"",X77&lt;&gt;""),ABS($R77-X77),AND($R77="",X77=""),"",OR($R77&lt;&gt;"",X77&lt;&gt;""),"-")</f>
        <v>#N/A</v>
      </c>
      <c r="BO77" s="120" t="e" cm="1">
        <f t="array" ref="BO77">_xlfn.IFS(AND($R77&lt;&gt;"",Y77&lt;&gt;""),ABS($R77-Y77),AND($R77="",Y77=""),"",OR($R77&lt;&gt;"",Y77&lt;&gt;""),"-")</f>
        <v>#N/A</v>
      </c>
      <c r="BP77" s="120" t="e" cm="1">
        <f t="array" ref="BP77">_xlfn.IFS(AND($R77&lt;&gt;"",Z77&lt;&gt;""),ABS($R77-Z77),AND($R77="",Z77=""),"",OR($R77&lt;&gt;"",Z77&lt;&gt;""),"-")</f>
        <v>#N/A</v>
      </c>
      <c r="BQ77" s="120" t="e" cm="1">
        <f t="array" ref="BQ77">_xlfn.IFS(AND($R77&lt;&gt;"",AA77&lt;&gt;""),ABS($R77-AA77),AND($R77="",AA77=""),"",OR($R77&lt;&gt;"",AA77&lt;&gt;""),"-")</f>
        <v>#N/A</v>
      </c>
      <c r="BR77" s="121" t="e" cm="1">
        <f t="array" ref="BR77">_xlfn.IFS(AND($S77&lt;&gt;"",T77&lt;&gt;""),ABS($S77-T77),AND($S77="",T77=""),"",OR($S77&lt;&gt;"",T77&lt;&gt;""),"-")</f>
        <v>#N/A</v>
      </c>
      <c r="BS77" s="334" t="e" cm="1">
        <f t="array" ref="BS77">_xlfn.IFS(AND($S77&lt;&gt;"",U77&lt;&gt;""),ABS($S77-U77),AND($S77="",U77=""),"",OR($S77&lt;&gt;"",U77&lt;&gt;""),"-")</f>
        <v>#N/A</v>
      </c>
      <c r="BT77" s="120" t="e" cm="1">
        <f t="array" ref="BT77">_xlfn.IFS(AND($S77&lt;&gt;"",V77&lt;&gt;""),ABS($S77-V77),AND($S77="",V77=""),"",OR($S77&lt;&gt;"",V77&lt;&gt;""),"-")</f>
        <v>#N/A</v>
      </c>
      <c r="BU77" s="120" t="e" cm="1">
        <f t="array" ref="BU77">_xlfn.IFS(AND($S77&lt;&gt;"",W77&lt;&gt;""),ABS($S77-W77),AND($S77="",W77=""),"",OR($S77&lt;&gt;"",W77&lt;&gt;""),"-")</f>
        <v>#N/A</v>
      </c>
      <c r="BV77" s="120" t="e" cm="1">
        <f t="array" ref="BV77">_xlfn.IFS(AND($S77&lt;&gt;"",X77&lt;&gt;""),ABS($S77-X77),AND($S77="",X77=""),"",OR($S77&lt;&gt;"",X77&lt;&gt;""),"-")</f>
        <v>#N/A</v>
      </c>
      <c r="BW77" s="120" t="e" cm="1">
        <f t="array" ref="BW77">_xlfn.IFS(AND($S77&lt;&gt;"",Y77&lt;&gt;""),ABS($S77-Y77),AND($S77="",Y77=""),"",OR($S77&lt;&gt;"",Y77&lt;&gt;""),"-")</f>
        <v>#N/A</v>
      </c>
      <c r="BX77" s="120" t="e" cm="1">
        <f t="array" ref="BX77">_xlfn.IFS(AND($S77&lt;&gt;"",Z77&lt;&gt;""),ABS($S77-Z77),AND($S77="",Z77=""),"",OR($S77&lt;&gt;"",Z77&lt;&gt;""),"-")</f>
        <v>#N/A</v>
      </c>
      <c r="BY77" s="120" t="e" cm="1">
        <f t="array" ref="BY77">_xlfn.IFS(AND($S77&lt;&gt;"",AA77&lt;&gt;""),ABS($S77-AA77),AND($S77="",AA77=""),"",OR($S77&lt;&gt;"",AA77&lt;&gt;""),"-")</f>
        <v>#N/A</v>
      </c>
      <c r="BZ77" s="121" t="e" cm="1">
        <f t="array" ref="BZ77">_xlfn.IFS(AND($T77&lt;&gt;"",U77&lt;&gt;""),ABS($T77-U77),AND($T77="",U77=""),"",OR($T77&lt;&gt;"",U77&lt;&gt;""),"-")</f>
        <v>#N/A</v>
      </c>
      <c r="CA77" s="120" t="e" cm="1">
        <f t="array" ref="CA77">_xlfn.IFS(AND($T77&lt;&gt;"",V77&lt;&gt;""),ABS($T77-V77),AND($T77="",V77=""),"",OR($T77&lt;&gt;"",V77&lt;&gt;""),"-")</f>
        <v>#N/A</v>
      </c>
      <c r="CB77" s="120" t="e" cm="1">
        <f t="array" ref="CB77">_xlfn.IFS(AND($T77&lt;&gt;"",W77&lt;&gt;""),ABS($T77-W77),AND($T77="",W77=""),"",OR($T77&lt;&gt;"",W77&lt;&gt;""),"-")</f>
        <v>#N/A</v>
      </c>
      <c r="CC77" s="120" t="e" cm="1">
        <f t="array" ref="CC77">_xlfn.IFS(AND($T77&lt;&gt;"",X77&lt;&gt;""),ABS($T77-X77),AND($T77="",X77=""),"",OR($T77&lt;&gt;"",X77&lt;&gt;""),"-")</f>
        <v>#N/A</v>
      </c>
      <c r="CD77" s="120" t="e" cm="1">
        <f t="array" ref="CD77">_xlfn.IFS(AND($T77&lt;&gt;"",Y77&lt;&gt;""),ABS($T77-Y77),AND($T77="",Y77=""),"",OR($T77&lt;&gt;"",Y77&lt;&gt;""),"-")</f>
        <v>#N/A</v>
      </c>
      <c r="CE77" s="120" t="e" cm="1">
        <f t="array" ref="CE77">_xlfn.IFS(AND($T77&lt;&gt;"",Z77&lt;&gt;""),ABS($T77-Z77),AND($T77="",Z77=""),"",OR($T77&lt;&gt;"",Z77&lt;&gt;""),"-")</f>
        <v>#N/A</v>
      </c>
      <c r="CF77" s="120" t="e" cm="1">
        <f t="array" ref="CF77">_xlfn.IFS(AND($T77&lt;&gt;"",AA77&lt;&gt;""),ABS($T77-AA77),AND($T77="",AA77=""),"",OR($T77&lt;&gt;"",AA77&lt;&gt;""),"-")</f>
        <v>#N/A</v>
      </c>
      <c r="CG77" s="121" t="e" cm="1">
        <f t="array" ref="CG77">_xlfn.IFS(AND($U77&lt;&gt;"",V77&lt;&gt;""),ABS($U77-V77),AND($U77="",V77=""),"",OR($U77&lt;&gt;"",V77&lt;&gt;""),"-")</f>
        <v>#N/A</v>
      </c>
      <c r="CH77" s="120" t="e" cm="1">
        <f t="array" ref="CH77">_xlfn.IFS(AND($U77&lt;&gt;"",W77&lt;&gt;""),ABS($U77-W77),AND($U77="",W77=""),"",OR($U77&lt;&gt;"",W77&lt;&gt;""),"-")</f>
        <v>#N/A</v>
      </c>
      <c r="CI77" s="120" t="e" cm="1">
        <f t="array" ref="CI77">_xlfn.IFS(AND($U77&lt;&gt;"",X77&lt;&gt;""),ABS($U77-X77),AND($U77="",X77=""),"",OR($U77&lt;&gt;"",X77&lt;&gt;""),"-")</f>
        <v>#N/A</v>
      </c>
      <c r="CJ77" s="120" t="e" cm="1">
        <f t="array" ref="CJ77">_xlfn.IFS(AND($U77&lt;&gt;"",Y77&lt;&gt;""),ABS($U77-Y77),AND($U77="",Y77=""),"",OR($U77&lt;&gt;"",Y77&lt;&gt;""),"-")</f>
        <v>#N/A</v>
      </c>
      <c r="CK77" s="120" t="e" cm="1">
        <f t="array" ref="CK77">_xlfn.IFS(AND($U77&lt;&gt;"",Z77&lt;&gt;""),ABS($U77-Z77),AND($U77="",Z77=""),"",OR($U77&lt;&gt;"",Z77&lt;&gt;""),"-")</f>
        <v>#N/A</v>
      </c>
      <c r="CL77" s="120" t="e" cm="1">
        <f t="array" ref="CL77">_xlfn.IFS(AND($U77&lt;&gt;"",AA77&lt;&gt;""),ABS($U77-AA77),AND($U77="",AA77=""),"",OR($U77&lt;&gt;"",AA77&lt;&gt;""),"-")</f>
        <v>#N/A</v>
      </c>
      <c r="CM77" s="121" t="e" cm="1">
        <f t="array" ref="CM77">_xlfn.IFS(AND($V77&lt;&gt;"",W77&lt;&gt;""),ABS($V77-W77),AND($V77="",W77=""),"",OR($V77&lt;&gt;"",W77&lt;&gt;""),"-")</f>
        <v>#N/A</v>
      </c>
      <c r="CN77" s="120" t="e" cm="1">
        <f t="array" ref="CN77">_xlfn.IFS(AND($V77&lt;&gt;"",X77&lt;&gt;""),ABS($V77-X77),AND($V77="",X77=""),"",OR($V77&lt;&gt;"",X77&lt;&gt;""),"-")</f>
        <v>#N/A</v>
      </c>
      <c r="CO77" s="120" t="e" cm="1">
        <f t="array" ref="CO77">_xlfn.IFS(AND($V77&lt;&gt;"",Y77&lt;&gt;""),ABS($V77-Y77),AND($V77="",Y77=""),"",OR($V77&lt;&gt;"",Y77&lt;&gt;""),"-")</f>
        <v>#N/A</v>
      </c>
      <c r="CP77" s="120" t="e" cm="1">
        <f t="array" ref="CP77">_xlfn.IFS(AND($V77&lt;&gt;"",Z77&lt;&gt;""),ABS($V77-Z77),AND($V77="",Z77=""),"",OR($V77&lt;&gt;"",Z77&lt;&gt;""),"-")</f>
        <v>#N/A</v>
      </c>
      <c r="CQ77" s="120" t="e" cm="1">
        <f t="array" ref="CQ77">_xlfn.IFS(AND($V77&lt;&gt;"",AA77&lt;&gt;""),ABS($V77-AA77),AND($V77="",AA77=""),"",OR($V77&lt;&gt;"",AA77&lt;&gt;""),"-")</f>
        <v>#N/A</v>
      </c>
      <c r="CR77" s="121" t="e" cm="1">
        <f t="array" ref="CR77">_xlfn.IFS(AND($W77&lt;&gt;"",X77&lt;&gt;""),ABS($W77-X77),AND($W77="",X77=""),"",OR($W77&lt;&gt;"",X77&lt;&gt;""),"-")</f>
        <v>#N/A</v>
      </c>
      <c r="CS77" s="120" t="e" cm="1">
        <f t="array" ref="CS77">_xlfn.IFS(AND($W77&lt;&gt;"",Y77&lt;&gt;""),ABS($W77-Y77),AND($W77="",Y77=""),"",OR($W77&lt;&gt;"",Y77&lt;&gt;""),"-")</f>
        <v>#N/A</v>
      </c>
      <c r="CT77" s="120" t="e" cm="1">
        <f t="array" ref="CT77">_xlfn.IFS(AND($W77&lt;&gt;"",Z77&lt;&gt;""),ABS($W77-Z77),AND($W77="",Z77=""),"",OR($W77&lt;&gt;"",Z77&lt;&gt;""),"-")</f>
        <v>#N/A</v>
      </c>
      <c r="CU77" s="120" t="e" cm="1">
        <f t="array" ref="CU77">_xlfn.IFS(AND($W77&lt;&gt;"",AA77&lt;&gt;""),ABS($W77-AA77),AND($W77="",AA77=""),"",OR($W77&lt;&gt;"",AA77&lt;&gt;""),"-")</f>
        <v>#N/A</v>
      </c>
      <c r="CV77" s="121" t="e" cm="1">
        <f t="array" ref="CV77">_xlfn.IFS(AND($X77&lt;&gt;"",Y77&lt;&gt;""),ABS($X77-Y77),AND($X77="",Y77=""),"",OR($X77&lt;&gt;"",Y77&lt;&gt;""),"-")</f>
        <v>#N/A</v>
      </c>
      <c r="CW77" s="120" t="e" cm="1">
        <f t="array" ref="CW77">_xlfn.IFS(AND($X77&lt;&gt;"",Z77&lt;&gt;""),ABS($X77-Z77),AND($X77="",Z77=""),"",OR($X77&lt;&gt;"",Z77&lt;&gt;""),"-")</f>
        <v>#N/A</v>
      </c>
      <c r="CX77" s="120" t="e" cm="1">
        <f t="array" ref="CX77">_xlfn.IFS(AND($X77&lt;&gt;"",AA77&lt;&gt;""),ABS($X77-AA77),AND($X77="",AA77=""),"",OR($X77&lt;&gt;"",AA77&lt;&gt;""),"-")</f>
        <v>#N/A</v>
      </c>
      <c r="CY77" s="121" t="e" cm="1">
        <f t="array" ref="CY77">_xlfn.IFS(AND($Y77&lt;&gt;"",Z77&lt;&gt;""),ABS($Y77-Z77),AND($Y77="",Z77=""),"",OR($Y77&lt;&gt;"",Z77&lt;&gt;""),"-")</f>
        <v>#N/A</v>
      </c>
      <c r="CZ77" s="120" t="e" cm="1">
        <f t="array" ref="CZ77">_xlfn.IFS(AND($Y77&lt;&gt;"",AA77&lt;&gt;""),ABS($Y77-AA77),AND($Y77="",AA77=""),"",OR($Y77&lt;&gt;"",AA77&lt;&gt;""),"-")</f>
        <v>#N/A</v>
      </c>
      <c r="DA77" s="121" t="e" cm="1">
        <f t="array" ref="DA77">_xlfn.IFS(AND($Z77&lt;&gt;"",AA77&lt;&gt;""),ABS($Z77-AA77),AND($Z77="",AA77=""),"",OR($Z77&lt;&gt;"",AA77&lt;&gt;""),"-")</f>
        <v>#N/A</v>
      </c>
    </row>
    <row r="78" spans="1:105" x14ac:dyDescent="0.2">
      <c r="A78" s="260" t="s">
        <v>175</v>
      </c>
      <c r="B78" s="259" t="str">
        <f>VLOOKUP($A78,Merged_couplings!$B:$BU,MATCH(B$1,Merged_couplings!$B$1:$BU$1,0),FALSE)</f>
        <v>-IG</v>
      </c>
      <c r="C78" s="258" t="str">
        <f>VLOOKUP($A78,Merged_couplings!$B:$BU,MATCH(C$1,Merged_couplings!$B$1:$BU$1,0),FALSE)</f>
        <v>-IG</v>
      </c>
      <c r="D78" s="258" t="str">
        <f>VLOOKUP($A78,Merged_couplings!$B:$BU,MATCH(D$1,Merged_couplings!$B$1:$BU$1,0),FALSE)</f>
        <v>--G</v>
      </c>
      <c r="E78" s="258" t="str">
        <f>VLOOKUP($A78,Merged_couplings!$B:$BU,MATCH(E$1,Merged_couplings!$B$1:$BU$1,0),FALSE)</f>
        <v>--G</v>
      </c>
      <c r="F78" s="258" t="str">
        <f>VLOOKUP($A78,Merged_couplings!$B:$BU,MATCH(F$1,Merged_couplings!$B$1:$BU$1,0),FALSE)</f>
        <v>--G</v>
      </c>
      <c r="G78" s="258" t="str">
        <f>VLOOKUP($A78,Merged_couplings!$B:$BU,MATCH(G$1,Merged_couplings!$B$1:$BU$1,0),FALSE)</f>
        <v>--G</v>
      </c>
      <c r="H78" s="258" t="str">
        <f>VLOOKUP($A78,Merged_couplings!$B:$BU,MATCH(H$1,Merged_couplings!$B$1:$BU$1,0),FALSE)</f>
        <v>--G</v>
      </c>
      <c r="I78" s="258" t="str">
        <f>VLOOKUP($A78,Merged_couplings!$B:$BU,MATCH(I$1,Merged_couplings!$B$1:$BU$1,0),FALSE)</f>
        <v>-IG</v>
      </c>
      <c r="J78" s="258" t="str">
        <f>VLOOKUP($A78,Merged_couplings!$B:$BU,MATCH(J$1,Merged_couplings!$B$1:$BU$1,0),FALSE)</f>
        <v>-IG</v>
      </c>
      <c r="K78" s="258" t="str">
        <f>VLOOKUP($A78,Merged_couplings!$B:$BU,MATCH(K$1,Merged_couplings!$B$1:$BU$1,0),FALSE)</f>
        <v>--G</v>
      </c>
      <c r="L78" s="258" t="str">
        <f>VLOOKUP($A78,Merged_couplings!$B:$BU,MATCH(L$1,Merged_couplings!$B$1:$BU$1,0),FALSE)</f>
        <v>--G</v>
      </c>
      <c r="M78" s="258" t="str">
        <f>VLOOKUP($A78,Merged_couplings!$B:$BU,MATCH(M$1,Merged_couplings!$B$1:$BU$1,0),FALSE)</f>
        <v>-I-</v>
      </c>
      <c r="N78" s="258" t="str">
        <f>VLOOKUP($A78,Merged_couplings!$B:$BU,MATCH(N$1,Merged_couplings!$B$1:$BU$1,0),FALSE)</f>
        <v>---</v>
      </c>
      <c r="O78" s="121">
        <f>IF(OR(B78="BIG",B78="BI-",B78="-IG"),VLOOKUP($A78,Merged_couplings!$B:$BU,MATCH(O$1,Merged_couplings!$B$1:$BU$1,0),FALSE),"")</f>
        <v>11.122761111282754</v>
      </c>
      <c r="P78" s="120">
        <f>IF(OR(C78="BIG",C78="BI-",C78="-IG"),VLOOKUP($A78,Merged_couplings!$B:$BU,MATCH(P$1,Merged_couplings!$B$1:$BU$1,0),FALSE),"")</f>
        <v>10.878552583045755</v>
      </c>
      <c r="Q78" s="120" t="str">
        <f>IF(OR(D78="BIG",D78="BI-",D78="-IG"),VLOOKUP($A78,Merged_couplings!$B:$BU,MATCH(Q$1,Merged_couplings!$B$1:$BU$1,0),FALSE),"")</f>
        <v/>
      </c>
      <c r="R78" s="120" t="str">
        <f t="shared" si="5"/>
        <v/>
      </c>
      <c r="S78" s="120" t="str">
        <f t="shared" si="5"/>
        <v/>
      </c>
      <c r="T78" s="120" t="str">
        <f t="shared" si="5"/>
        <v/>
      </c>
      <c r="U78" s="120" t="str">
        <f>IF(OR(H78="BIG",H78="BI-",H78="-IG"),VLOOKUP($A78,Merged_couplings!$B:$BU,MATCH(U$1,Merged_couplings!$B$1:$BU$1,0),FALSE),"")</f>
        <v/>
      </c>
      <c r="V78" s="120">
        <f>IF(OR(I78="BIG",I78="BI-",I78="-IG"),VLOOKUP($A78,Merged_couplings!$B:$BU,MATCH(V$1,Merged_couplings!$B$1:$BU$1,0),FALSE),"")</f>
        <v>10.334763903241843</v>
      </c>
      <c r="W78" s="120">
        <f t="shared" si="6"/>
        <v>10.334763903241843</v>
      </c>
      <c r="X78" s="120" t="str">
        <f>IF(OR(K78="BIG",K78="BI-",K78="-IG"),VLOOKUP($A78,Merged_couplings!$B:$BU,MATCH(X$1,Merged_couplings!$B$1:$BU$1,0),FALSE),"")</f>
        <v/>
      </c>
      <c r="Y78" s="120" t="str">
        <f>IF(OR(L78="BIG",L78="BI-",L78="-IG"),VLOOKUP($A78,Merged_couplings!$B:$BU,MATCH(Y$1,Merged_couplings!$B$1:$BU$1,0),FALSE),"")</f>
        <v/>
      </c>
      <c r="Z78" s="120" t="str">
        <f>IF(OR(M78="BIG",M78="BI-",M78="-IG"),VLOOKUP($A78,Merged_couplings!$B:$BU,MATCH(Z$1,Merged_couplings!$B$1:$BU$1,0),FALSE),"")</f>
        <v/>
      </c>
      <c r="AA78" s="120" t="str">
        <f>IF(OR(N78="BIG",N78="BI-",N78="-IG"),VLOOKUP($A78,Merged_couplings!$B:$BU,MATCH(AA$1,Merged_couplings!$B$1:$BU$1,0),FALSE),"")</f>
        <v/>
      </c>
      <c r="AB78" s="123" cm="1">
        <f t="array" ref="AB78">_xlfn.IFS(AND($O78&lt;&gt;"",P78&lt;&gt;""),ABS($O78-P78),AND($O78="",P78=""),"",OR($O78&lt;&gt;"",P78&lt;&gt;""),"-")</f>
        <v>0.24420852823699946</v>
      </c>
      <c r="AC78" s="122" t="str" cm="1">
        <f t="array" ref="AC78">_xlfn.IFS(AND($O78&lt;&gt;"",Q78&lt;&gt;""),ABS($O78-Q78),AND($O78="",Q78=""),"",OR($O78&lt;&gt;"",Q78&lt;&gt;""),"-")</f>
        <v>-</v>
      </c>
      <c r="AD78" s="122" t="str" cm="1">
        <f t="array" ref="AD78">_xlfn.IFS(AND($O78&lt;&gt;"",R78&lt;&gt;""),ABS($O78-R78),AND($O78="",R78=""),"",OR($O78&lt;&gt;"",R78&lt;&gt;""),"-")</f>
        <v>-</v>
      </c>
      <c r="AE78" s="122" t="str" cm="1">
        <f t="array" ref="AE78">_xlfn.IFS(AND($O78&lt;&gt;"",S78&lt;&gt;""),ABS($O78-S78),AND($O78="",S78=""),"",OR($O78&lt;&gt;"",S78&lt;&gt;""),"-")</f>
        <v>-</v>
      </c>
      <c r="AF78" s="122" t="str" cm="1">
        <f t="array" ref="AF78">_xlfn.IFS(AND($O78&lt;&gt;"",T78&lt;&gt;""),ABS($O78-T78),AND($O78="",T78=""),"",OR($O78&lt;&gt;"",T78&lt;&gt;""),"-")</f>
        <v>-</v>
      </c>
      <c r="AG78" s="122" t="str" cm="1">
        <f t="array" ref="AG78">_xlfn.IFS(AND($O78&lt;&gt;"",U78&lt;&gt;""),ABS($O78-U78),AND($O78="",U78=""),"",OR($O78&lt;&gt;"",U78&lt;&gt;""),"-")</f>
        <v>-</v>
      </c>
      <c r="AH78" s="122" cm="1">
        <f t="array" ref="AH78">_xlfn.IFS(AND($O78&lt;&gt;"",V78&lt;&gt;""),ABS($O78-V78),AND($O78="",V78=""),"",OR($O78&lt;&gt;"",V78&lt;&gt;""),"-")</f>
        <v>0.78799720804091145</v>
      </c>
      <c r="AI78" s="122" cm="1">
        <f t="array" ref="AI78">_xlfn.IFS(AND($O78&lt;&gt;"",W78&lt;&gt;""),ABS($O78-W78),AND($O78="",W78=""),"",OR($O78&lt;&gt;"",W78&lt;&gt;""),"-")</f>
        <v>0.78799720804091145</v>
      </c>
      <c r="AJ78" s="122" t="str" cm="1">
        <f t="array" ref="AJ78">_xlfn.IFS(AND($O78&lt;&gt;"",X78&lt;&gt;""),ABS($O78-X78),AND($O78="",X78=""),"",OR($O78&lt;&gt;"",X78&lt;&gt;""),"-")</f>
        <v>-</v>
      </c>
      <c r="AK78" s="122" t="str" cm="1">
        <f t="array" ref="AK78">_xlfn.IFS(AND($O78&lt;&gt;"",Y78&lt;&gt;""),ABS($O78-Y78),AND($O78="",Y78=""),"",OR($O78&lt;&gt;"",Y78&lt;&gt;""),"-")</f>
        <v>-</v>
      </c>
      <c r="AL78" s="122" t="str" cm="1">
        <f t="array" ref="AL78">_xlfn.IFS(AND($O78&lt;&gt;"",Z78&lt;&gt;""),ABS($O78-Z78),AND($O78="",Z78=""),"",OR($O78&lt;&gt;"",Z78&lt;&gt;""),"-")</f>
        <v>-</v>
      </c>
      <c r="AM78" s="122" t="str" cm="1">
        <f t="array" ref="AM78">_xlfn.IFS(AND($O78&lt;&gt;"",AA78&lt;&gt;""),ABS($O78-AA78),AND($O78="",AA78=""),"",OR($O78&lt;&gt;"",AA78&lt;&gt;""),"-")</f>
        <v>-</v>
      </c>
      <c r="AN78" s="121" t="str" cm="1">
        <f t="array" ref="AN78">_xlfn.IFS(AND($P78&lt;&gt;"",Q78&lt;&gt;""),ABS($P78-Q78),AND($P78="",Q78=""),"",OR($P78&lt;&gt;"",Q78&lt;&gt;""),"-")</f>
        <v>-</v>
      </c>
      <c r="AO78" s="120" t="str" cm="1">
        <f t="array" ref="AO78">_xlfn.IFS(AND($P78&lt;&gt;"",R78&lt;&gt;""),ABS($P78-R78),AND($P78="",R78=""),"",OR($P78&lt;&gt;"",R78&lt;&gt;""),"-")</f>
        <v>-</v>
      </c>
      <c r="AP78" s="120" t="str" cm="1">
        <f t="array" ref="AP78">_xlfn.IFS(AND($P78&lt;&gt;"",S78&lt;&gt;""),ABS($P78-S78),AND($P78="",S78=""),"",OR($P78&lt;&gt;"",S78&lt;&gt;""),"-")</f>
        <v>-</v>
      </c>
      <c r="AQ78" s="120" t="str" cm="1">
        <f t="array" ref="AQ78">_xlfn.IFS(AND($P78&lt;&gt;"",T78&lt;&gt;""),ABS($P78-T78),AND($P78="",T78=""),"",OR($P78&lt;&gt;"",T78&lt;&gt;""),"-")</f>
        <v>-</v>
      </c>
      <c r="AR78" s="120" t="str" cm="1">
        <f t="array" ref="AR78">_xlfn.IFS(AND($P78&lt;&gt;"",U78&lt;&gt;""),ABS($P78-U78),AND($P78="",U78=""),"",OR($P78&lt;&gt;"",U78&lt;&gt;""),"-")</f>
        <v>-</v>
      </c>
      <c r="AS78" s="120" cm="1">
        <f t="array" ref="AS78">_xlfn.IFS(AND($P78&lt;&gt;"",V78&lt;&gt;""),ABS($P78-V78),AND($P78="",V78=""),"",OR($P78&lt;&gt;"",V78&lt;&gt;""),"-")</f>
        <v>0.54378867980391199</v>
      </c>
      <c r="AT78" s="120" cm="1">
        <f t="array" ref="AT78">_xlfn.IFS(AND($P78&lt;&gt;"",W78&lt;&gt;""),ABS($P78-W78),AND($P78="",W78=""),"",OR($P78&lt;&gt;"",W78&lt;&gt;""),"-")</f>
        <v>0.54378867980391199</v>
      </c>
      <c r="AU78" s="120" t="str" cm="1">
        <f t="array" ref="AU78">_xlfn.IFS(AND($P78&lt;&gt;"",X78&lt;&gt;""),ABS($P78-X78),AND($P78="",X78=""),"",OR($P78&lt;&gt;"",X78&lt;&gt;""),"-")</f>
        <v>-</v>
      </c>
      <c r="AV78" s="120" t="str" cm="1">
        <f t="array" ref="AV78">_xlfn.IFS(AND($P78&lt;&gt;"",Y78&lt;&gt;""),ABS($P78-Y78),AND($P78="",Y78=""),"",OR($P78&lt;&gt;"",Y78&lt;&gt;""),"-")</f>
        <v>-</v>
      </c>
      <c r="AW78" s="120" t="str" cm="1">
        <f t="array" ref="AW78">_xlfn.IFS(AND($P78&lt;&gt;"",Z78&lt;&gt;""),ABS($P78-Z78),AND($P78="",Z78=""),"",OR($P78&lt;&gt;"",Z78&lt;&gt;""),"-")</f>
        <v>-</v>
      </c>
      <c r="AX78" s="120" t="str" cm="1">
        <f t="array" ref="AX78">_xlfn.IFS(AND($P78&lt;&gt;"",AA78&lt;&gt;""),ABS($P78-AA78),AND($P78="",AA78=""),"",OR($P78&lt;&gt;"",AA78&lt;&gt;""),"-")</f>
        <v>-</v>
      </c>
      <c r="AY78" s="121" t="str" cm="1">
        <f t="array" ref="AY78">_xlfn.IFS(AND($Q78&lt;&gt;"",R78&lt;&gt;""),ABS($Q78-R78),AND($Q78="",R78=""),"",OR($Q78&lt;&gt;"",R78&lt;&gt;""),"-")</f>
        <v/>
      </c>
      <c r="AZ78" s="334" t="str" cm="1">
        <f t="array" ref="AZ78">_xlfn.IFS(AND($Q78&lt;&gt;"",S78&lt;&gt;""),ABS($Q78-S78),AND($Q78="",S78=""),"",OR($Q78&lt;&gt;"",S78&lt;&gt;""),"-")</f>
        <v/>
      </c>
      <c r="BA78" s="334" t="str" cm="1">
        <f t="array" ref="BA78">_xlfn.IFS(AND($Q78&lt;&gt;"",T78&lt;&gt;""),ABS($Q78-T78),AND($Q78="",T78=""),"",OR($Q78&lt;&gt;"",T78&lt;&gt;""),"-")</f>
        <v/>
      </c>
      <c r="BB78" s="120" t="str" cm="1">
        <f t="array" ref="BB78">_xlfn.IFS(AND($Q78&lt;&gt;"",U78&lt;&gt;""),ABS($Q78-U78),AND($Q78="",U78=""),"",OR($Q78&lt;&gt;"",U78&lt;&gt;""),"-")</f>
        <v/>
      </c>
      <c r="BC78" s="120" t="str" cm="1">
        <f t="array" ref="BC78">_xlfn.IFS(AND($Q78&lt;&gt;"",V78&lt;&gt;""),ABS($Q78-V78),AND($Q78="",V78=""),"",OR($Q78&lt;&gt;"",V78&lt;&gt;""),"-")</f>
        <v>-</v>
      </c>
      <c r="BD78" s="120" t="str" cm="1">
        <f t="array" ref="BD78">_xlfn.IFS(AND($Q78&lt;&gt;"",W78&lt;&gt;""),ABS($Q78-W78),AND($Q78="",W78=""),"",OR($Q78&lt;&gt;"",W78&lt;&gt;""),"-")</f>
        <v>-</v>
      </c>
      <c r="BE78" s="120" t="str" cm="1">
        <f t="array" ref="BE78">_xlfn.IFS(AND($Q78&lt;&gt;"",X78&lt;&gt;""),ABS($Q78-X78),AND($Q78="",X78=""),"",OR($Q78&lt;&gt;"",X78&lt;&gt;""),"-")</f>
        <v/>
      </c>
      <c r="BF78" s="120" t="str" cm="1">
        <f t="array" ref="BF78">_xlfn.IFS(AND($Q78&lt;&gt;"",Y78&lt;&gt;""),ABS($Q78-Y78),AND($Q78="",Y78=""),"",OR($Q78&lt;&gt;"",Y78&lt;&gt;""),"-")</f>
        <v/>
      </c>
      <c r="BG78" s="120" t="str" cm="1">
        <f t="array" ref="BG78">_xlfn.IFS(AND($Q78&lt;&gt;"",Z78&lt;&gt;""),ABS($Q78-Z78),AND($Q78="",Z78=""),"",OR($Q78&lt;&gt;"",Z78&lt;&gt;""),"-")</f>
        <v/>
      </c>
      <c r="BH78" s="120" t="str" cm="1">
        <f t="array" ref="BH78">_xlfn.IFS(AND($Q78&lt;&gt;"",AA78&lt;&gt;""),ABS($Q78-AA78),AND($Q78="",AA78=""),"",OR($Q78&lt;&gt;"",AA78&lt;&gt;""),"-")</f>
        <v/>
      </c>
      <c r="BI78" s="121" t="str" cm="1">
        <f t="array" ref="BI78">_xlfn.IFS(AND($R78&lt;&gt;"",S78&lt;&gt;""),ABS($R78-S78),AND($R78="",S78=""),"",OR($R78&lt;&gt;"",S78&lt;&gt;""),"-")</f>
        <v/>
      </c>
      <c r="BJ78" s="120" t="str" cm="1">
        <f t="array" ref="BJ78">_xlfn.IFS(AND($R78&lt;&gt;"",T78&lt;&gt;""),ABS($R78-T78),AND($R78="",T78=""),"",OR($R78&lt;&gt;"",T78&lt;&gt;""),"-")</f>
        <v/>
      </c>
      <c r="BK78" s="334" t="str" cm="1">
        <f t="array" ref="BK78">_xlfn.IFS(AND($R78&lt;&gt;"",U78&lt;&gt;""),ABS($R78-U78),AND($R78="",U78=""),"",OR($R78&lt;&gt;"",U78&lt;&gt;""),"-")</f>
        <v/>
      </c>
      <c r="BL78" s="120" t="str" cm="1">
        <f t="array" ref="BL78">_xlfn.IFS(AND($R78&lt;&gt;"",V78&lt;&gt;""),ABS($R78-V78),AND($R78="",V78=""),"",OR($R78&lt;&gt;"",V78&lt;&gt;""),"-")</f>
        <v>-</v>
      </c>
      <c r="BM78" s="120" t="str" cm="1">
        <f t="array" ref="BM78">_xlfn.IFS(AND($R78&lt;&gt;"",W78&lt;&gt;""),ABS($R78-W78),AND($R78="",W78=""),"",OR($R78&lt;&gt;"",W78&lt;&gt;""),"-")</f>
        <v>-</v>
      </c>
      <c r="BN78" s="120" t="str" cm="1">
        <f t="array" ref="BN78">_xlfn.IFS(AND($R78&lt;&gt;"",X78&lt;&gt;""),ABS($R78-X78),AND($R78="",X78=""),"",OR($R78&lt;&gt;"",X78&lt;&gt;""),"-")</f>
        <v/>
      </c>
      <c r="BO78" s="120" t="str" cm="1">
        <f t="array" ref="BO78">_xlfn.IFS(AND($R78&lt;&gt;"",Y78&lt;&gt;""),ABS($R78-Y78),AND($R78="",Y78=""),"",OR($R78&lt;&gt;"",Y78&lt;&gt;""),"-")</f>
        <v/>
      </c>
      <c r="BP78" s="120" t="str" cm="1">
        <f t="array" ref="BP78">_xlfn.IFS(AND($R78&lt;&gt;"",Z78&lt;&gt;""),ABS($R78-Z78),AND($R78="",Z78=""),"",OR($R78&lt;&gt;"",Z78&lt;&gt;""),"-")</f>
        <v/>
      </c>
      <c r="BQ78" s="120" t="str" cm="1">
        <f t="array" ref="BQ78">_xlfn.IFS(AND($R78&lt;&gt;"",AA78&lt;&gt;""),ABS($R78-AA78),AND($R78="",AA78=""),"",OR($R78&lt;&gt;"",AA78&lt;&gt;""),"-")</f>
        <v/>
      </c>
      <c r="BR78" s="121" t="str" cm="1">
        <f t="array" ref="BR78">_xlfn.IFS(AND($S78&lt;&gt;"",T78&lt;&gt;""),ABS($S78-T78),AND($S78="",T78=""),"",OR($S78&lt;&gt;"",T78&lt;&gt;""),"-")</f>
        <v/>
      </c>
      <c r="BS78" s="334" t="str" cm="1">
        <f t="array" ref="BS78">_xlfn.IFS(AND($S78&lt;&gt;"",U78&lt;&gt;""),ABS($S78-U78),AND($S78="",U78=""),"",OR($S78&lt;&gt;"",U78&lt;&gt;""),"-")</f>
        <v/>
      </c>
      <c r="BT78" s="120" t="str" cm="1">
        <f t="array" ref="BT78">_xlfn.IFS(AND($S78&lt;&gt;"",V78&lt;&gt;""),ABS($S78-V78),AND($S78="",V78=""),"",OR($S78&lt;&gt;"",V78&lt;&gt;""),"-")</f>
        <v>-</v>
      </c>
      <c r="BU78" s="120" t="str" cm="1">
        <f t="array" ref="BU78">_xlfn.IFS(AND($S78&lt;&gt;"",W78&lt;&gt;""),ABS($S78-W78),AND($S78="",W78=""),"",OR($S78&lt;&gt;"",W78&lt;&gt;""),"-")</f>
        <v>-</v>
      </c>
      <c r="BV78" s="120" t="str" cm="1">
        <f t="array" ref="BV78">_xlfn.IFS(AND($S78&lt;&gt;"",X78&lt;&gt;""),ABS($S78-X78),AND($S78="",X78=""),"",OR($S78&lt;&gt;"",X78&lt;&gt;""),"-")</f>
        <v/>
      </c>
      <c r="BW78" s="120" t="str" cm="1">
        <f t="array" ref="BW78">_xlfn.IFS(AND($S78&lt;&gt;"",Y78&lt;&gt;""),ABS($S78-Y78),AND($S78="",Y78=""),"",OR($S78&lt;&gt;"",Y78&lt;&gt;""),"-")</f>
        <v/>
      </c>
      <c r="BX78" s="120" t="str" cm="1">
        <f t="array" ref="BX78">_xlfn.IFS(AND($S78&lt;&gt;"",Z78&lt;&gt;""),ABS($S78-Z78),AND($S78="",Z78=""),"",OR($S78&lt;&gt;"",Z78&lt;&gt;""),"-")</f>
        <v/>
      </c>
      <c r="BY78" s="120" t="str" cm="1">
        <f t="array" ref="BY78">_xlfn.IFS(AND($S78&lt;&gt;"",AA78&lt;&gt;""),ABS($S78-AA78),AND($S78="",AA78=""),"",OR($S78&lt;&gt;"",AA78&lt;&gt;""),"-")</f>
        <v/>
      </c>
      <c r="BZ78" s="121" t="str" cm="1">
        <f t="array" ref="BZ78">_xlfn.IFS(AND($T78&lt;&gt;"",U78&lt;&gt;""),ABS($T78-U78),AND($T78="",U78=""),"",OR($T78&lt;&gt;"",U78&lt;&gt;""),"-")</f>
        <v/>
      </c>
      <c r="CA78" s="120" t="str" cm="1">
        <f t="array" ref="CA78">_xlfn.IFS(AND($T78&lt;&gt;"",V78&lt;&gt;""),ABS($T78-V78),AND($T78="",V78=""),"",OR($T78&lt;&gt;"",V78&lt;&gt;""),"-")</f>
        <v>-</v>
      </c>
      <c r="CB78" s="120" t="str" cm="1">
        <f t="array" ref="CB78">_xlfn.IFS(AND($T78&lt;&gt;"",W78&lt;&gt;""),ABS($T78-W78),AND($T78="",W78=""),"",OR($T78&lt;&gt;"",W78&lt;&gt;""),"-")</f>
        <v>-</v>
      </c>
      <c r="CC78" s="120" t="str" cm="1">
        <f t="array" ref="CC78">_xlfn.IFS(AND($T78&lt;&gt;"",X78&lt;&gt;""),ABS($T78-X78),AND($T78="",X78=""),"",OR($T78&lt;&gt;"",X78&lt;&gt;""),"-")</f>
        <v/>
      </c>
      <c r="CD78" s="120" t="str" cm="1">
        <f t="array" ref="CD78">_xlfn.IFS(AND($T78&lt;&gt;"",Y78&lt;&gt;""),ABS($T78-Y78),AND($T78="",Y78=""),"",OR($T78&lt;&gt;"",Y78&lt;&gt;""),"-")</f>
        <v/>
      </c>
      <c r="CE78" s="120" t="str" cm="1">
        <f t="array" ref="CE78">_xlfn.IFS(AND($T78&lt;&gt;"",Z78&lt;&gt;""),ABS($T78-Z78),AND($T78="",Z78=""),"",OR($T78&lt;&gt;"",Z78&lt;&gt;""),"-")</f>
        <v/>
      </c>
      <c r="CF78" s="120" t="str" cm="1">
        <f t="array" ref="CF78">_xlfn.IFS(AND($T78&lt;&gt;"",AA78&lt;&gt;""),ABS($T78-AA78),AND($T78="",AA78=""),"",OR($T78&lt;&gt;"",AA78&lt;&gt;""),"-")</f>
        <v/>
      </c>
      <c r="CG78" s="121" t="str" cm="1">
        <f t="array" ref="CG78">_xlfn.IFS(AND($U78&lt;&gt;"",V78&lt;&gt;""),ABS($U78-V78),AND($U78="",V78=""),"",OR($U78&lt;&gt;"",V78&lt;&gt;""),"-")</f>
        <v>-</v>
      </c>
      <c r="CH78" s="120" t="str" cm="1">
        <f t="array" ref="CH78">_xlfn.IFS(AND($U78&lt;&gt;"",W78&lt;&gt;""),ABS($U78-W78),AND($U78="",W78=""),"",OR($U78&lt;&gt;"",W78&lt;&gt;""),"-")</f>
        <v>-</v>
      </c>
      <c r="CI78" s="120" t="str" cm="1">
        <f t="array" ref="CI78">_xlfn.IFS(AND($U78&lt;&gt;"",X78&lt;&gt;""),ABS($U78-X78),AND($U78="",X78=""),"",OR($U78&lt;&gt;"",X78&lt;&gt;""),"-")</f>
        <v/>
      </c>
      <c r="CJ78" s="120" t="str" cm="1">
        <f t="array" ref="CJ78">_xlfn.IFS(AND($U78&lt;&gt;"",Y78&lt;&gt;""),ABS($U78-Y78),AND($U78="",Y78=""),"",OR($U78&lt;&gt;"",Y78&lt;&gt;""),"-")</f>
        <v/>
      </c>
      <c r="CK78" s="120" t="str" cm="1">
        <f t="array" ref="CK78">_xlfn.IFS(AND($U78&lt;&gt;"",Z78&lt;&gt;""),ABS($U78-Z78),AND($U78="",Z78=""),"",OR($U78&lt;&gt;"",Z78&lt;&gt;""),"-")</f>
        <v/>
      </c>
      <c r="CL78" s="120" t="str" cm="1">
        <f t="array" ref="CL78">_xlfn.IFS(AND($U78&lt;&gt;"",AA78&lt;&gt;""),ABS($U78-AA78),AND($U78="",AA78=""),"",OR($U78&lt;&gt;"",AA78&lt;&gt;""),"-")</f>
        <v/>
      </c>
      <c r="CM78" s="121" cm="1">
        <f t="array" ref="CM78">_xlfn.IFS(AND($V78&lt;&gt;"",W78&lt;&gt;""),ABS($V78-W78),AND($V78="",W78=""),"",OR($V78&lt;&gt;"",W78&lt;&gt;""),"-")</f>
        <v>0</v>
      </c>
      <c r="CN78" s="120" t="str" cm="1">
        <f t="array" ref="CN78">_xlfn.IFS(AND($V78&lt;&gt;"",X78&lt;&gt;""),ABS($V78-X78),AND($V78="",X78=""),"",OR($V78&lt;&gt;"",X78&lt;&gt;""),"-")</f>
        <v>-</v>
      </c>
      <c r="CO78" s="120" t="str" cm="1">
        <f t="array" ref="CO78">_xlfn.IFS(AND($V78&lt;&gt;"",Y78&lt;&gt;""),ABS($V78-Y78),AND($V78="",Y78=""),"",OR($V78&lt;&gt;"",Y78&lt;&gt;""),"-")</f>
        <v>-</v>
      </c>
      <c r="CP78" s="120" t="str" cm="1">
        <f t="array" ref="CP78">_xlfn.IFS(AND($V78&lt;&gt;"",Z78&lt;&gt;""),ABS($V78-Z78),AND($V78="",Z78=""),"",OR($V78&lt;&gt;"",Z78&lt;&gt;""),"-")</f>
        <v>-</v>
      </c>
      <c r="CQ78" s="120" t="str" cm="1">
        <f t="array" ref="CQ78">_xlfn.IFS(AND($V78&lt;&gt;"",AA78&lt;&gt;""),ABS($V78-AA78),AND($V78="",AA78=""),"",OR($V78&lt;&gt;"",AA78&lt;&gt;""),"-")</f>
        <v>-</v>
      </c>
      <c r="CR78" s="121" t="str" cm="1">
        <f t="array" ref="CR78">_xlfn.IFS(AND($W78&lt;&gt;"",X78&lt;&gt;""),ABS($W78-X78),AND($W78="",X78=""),"",OR($W78&lt;&gt;"",X78&lt;&gt;""),"-")</f>
        <v>-</v>
      </c>
      <c r="CS78" s="120" t="str" cm="1">
        <f t="array" ref="CS78">_xlfn.IFS(AND($W78&lt;&gt;"",Y78&lt;&gt;""),ABS($W78-Y78),AND($W78="",Y78=""),"",OR($W78&lt;&gt;"",Y78&lt;&gt;""),"-")</f>
        <v>-</v>
      </c>
      <c r="CT78" s="120" t="str" cm="1">
        <f t="array" ref="CT78">_xlfn.IFS(AND($W78&lt;&gt;"",Z78&lt;&gt;""),ABS($W78-Z78),AND($W78="",Z78=""),"",OR($W78&lt;&gt;"",Z78&lt;&gt;""),"-")</f>
        <v>-</v>
      </c>
      <c r="CU78" s="120" t="str" cm="1">
        <f t="array" ref="CU78">_xlfn.IFS(AND($W78&lt;&gt;"",AA78&lt;&gt;""),ABS($W78-AA78),AND($W78="",AA78=""),"",OR($W78&lt;&gt;"",AA78&lt;&gt;""),"-")</f>
        <v>-</v>
      </c>
      <c r="CV78" s="121" t="str" cm="1">
        <f t="array" ref="CV78">_xlfn.IFS(AND($X78&lt;&gt;"",Y78&lt;&gt;""),ABS($X78-Y78),AND($X78="",Y78=""),"",OR($X78&lt;&gt;"",Y78&lt;&gt;""),"-")</f>
        <v/>
      </c>
      <c r="CW78" s="120" t="str" cm="1">
        <f t="array" ref="CW78">_xlfn.IFS(AND($X78&lt;&gt;"",Z78&lt;&gt;""),ABS($X78-Z78),AND($X78="",Z78=""),"",OR($X78&lt;&gt;"",Z78&lt;&gt;""),"-")</f>
        <v/>
      </c>
      <c r="CX78" s="120" t="str" cm="1">
        <f t="array" ref="CX78">_xlfn.IFS(AND($X78&lt;&gt;"",AA78&lt;&gt;""),ABS($X78-AA78),AND($X78="",AA78=""),"",OR($X78&lt;&gt;"",AA78&lt;&gt;""),"-")</f>
        <v/>
      </c>
      <c r="CY78" s="121" t="str" cm="1">
        <f t="array" ref="CY78">_xlfn.IFS(AND($Y78&lt;&gt;"",Z78&lt;&gt;""),ABS($Y78-Z78),AND($Y78="",Z78=""),"",OR($Y78&lt;&gt;"",Z78&lt;&gt;""),"-")</f>
        <v/>
      </c>
      <c r="CZ78" s="120" t="str" cm="1">
        <f t="array" ref="CZ78">_xlfn.IFS(AND($Y78&lt;&gt;"",AA78&lt;&gt;""),ABS($Y78-AA78),AND($Y78="",AA78=""),"",OR($Y78&lt;&gt;"",AA78&lt;&gt;""),"-")</f>
        <v/>
      </c>
      <c r="DA78" s="121" t="str" cm="1">
        <f t="array" ref="DA78">_xlfn.IFS(AND($Z78&lt;&gt;"",AA78&lt;&gt;""),ABS($Z78-AA78),AND($Z78="",AA78=""),"",OR($Z78&lt;&gt;"",AA78&lt;&gt;""),"-")</f>
        <v/>
      </c>
    </row>
    <row r="79" spans="1:105" x14ac:dyDescent="0.2">
      <c r="A79" s="260" t="s">
        <v>119</v>
      </c>
      <c r="B79" s="259" t="str">
        <f>VLOOKUP($A79,Merged_couplings!$B:$BU,MATCH(B$1,Merged_couplings!$B$1:$BU$1,0),FALSE)</f>
        <v>-I-</v>
      </c>
      <c r="C79" s="258" t="str">
        <f>VLOOKUP($A79,Merged_couplings!$B:$BU,MATCH(C$1,Merged_couplings!$B$1:$BU$1,0),FALSE)</f>
        <v>-I-</v>
      </c>
      <c r="D79" s="258" t="str">
        <f>VLOOKUP($A79,Merged_couplings!$B:$BU,MATCH(D$1,Merged_couplings!$B$1:$BU$1,0),FALSE)</f>
        <v>-I-</v>
      </c>
      <c r="E79" s="258" t="str">
        <f>VLOOKUP($A79,Merged_couplings!$B:$BU,MATCH(E$1,Merged_couplings!$B$1:$BU$1,0),FALSE)</f>
        <v>-I-</v>
      </c>
      <c r="F79" s="258" t="str">
        <f>VLOOKUP($A79,Merged_couplings!$B:$BU,MATCH(F$1,Merged_couplings!$B$1:$BU$1,0),FALSE)</f>
        <v>-I-</v>
      </c>
      <c r="G79" s="258" t="str">
        <f>VLOOKUP($A79,Merged_couplings!$B:$BU,MATCH(G$1,Merged_couplings!$B$1:$BU$1,0),FALSE)</f>
        <v>-I-</v>
      </c>
      <c r="H79" s="258" t="str">
        <f>VLOOKUP($A79,Merged_couplings!$B:$BU,MATCH(H$1,Merged_couplings!$B$1:$BU$1,0),FALSE)</f>
        <v>-I-</v>
      </c>
      <c r="I79" s="258" t="str">
        <f>VLOOKUP($A79,Merged_couplings!$B:$BU,MATCH(I$1,Merged_couplings!$B$1:$BU$1,0),FALSE)</f>
        <v>-IG</v>
      </c>
      <c r="J79" s="258" t="str">
        <f>VLOOKUP($A79,Merged_couplings!$B:$BU,MATCH(J$1,Merged_couplings!$B$1:$BU$1,0),FALSE)</f>
        <v>-IG</v>
      </c>
      <c r="K79" s="258" t="str">
        <f>VLOOKUP($A79,Merged_couplings!$B:$BU,MATCH(K$1,Merged_couplings!$B$1:$BU$1,0),FALSE)</f>
        <v>-IG</v>
      </c>
      <c r="L79" s="258" t="str">
        <f>VLOOKUP($A79,Merged_couplings!$B:$BU,MATCH(L$1,Merged_couplings!$B$1:$BU$1,0),FALSE)</f>
        <v>-IG</v>
      </c>
      <c r="M79" s="258" t="str">
        <f>VLOOKUP($A79,Merged_couplings!$B:$BU,MATCH(M$1,Merged_couplings!$B$1:$BU$1,0),FALSE)</f>
        <v>-I-</v>
      </c>
      <c r="N79" s="258" t="str">
        <f>VLOOKUP($A79,Merged_couplings!$B:$BU,MATCH(N$1,Merged_couplings!$B$1:$BU$1,0),FALSE)</f>
        <v>-I-</v>
      </c>
      <c r="O79" s="121" t="str">
        <f>IF(OR(B79="BIG",B79="BI-",B79="-IG"),VLOOKUP($A79,Merged_couplings!$B:$BU,MATCH(O$1,Merged_couplings!$B$1:$BU$1,0),FALSE),"")</f>
        <v/>
      </c>
      <c r="P79" s="120" t="str">
        <f>IF(OR(C79="BIG",C79="BI-",C79="-IG"),VLOOKUP($A79,Merged_couplings!$B:$BU,MATCH(P$1,Merged_couplings!$B$1:$BU$1,0),FALSE),"")</f>
        <v/>
      </c>
      <c r="Q79" s="120" t="str">
        <f>IF(OR(D79="BIG",D79="BI-",D79="-IG"),VLOOKUP($A79,Merged_couplings!$B:$BU,MATCH(Q$1,Merged_couplings!$B$1:$BU$1,0),FALSE),"")</f>
        <v/>
      </c>
      <c r="R79" s="120" t="str">
        <f t="shared" si="5"/>
        <v/>
      </c>
      <c r="S79" s="120" t="str">
        <f t="shared" si="5"/>
        <v/>
      </c>
      <c r="T79" s="120" t="str">
        <f t="shared" si="5"/>
        <v/>
      </c>
      <c r="U79" s="120" t="str">
        <f>IF(OR(H79="BIG",H79="BI-",H79="-IG"),VLOOKUP($A79,Merged_couplings!$B:$BU,MATCH(U$1,Merged_couplings!$B$1:$BU$1,0),FALSE),"")</f>
        <v/>
      </c>
      <c r="V79" s="120">
        <f>IF(OR(I79="BIG",I79="BI-",I79="-IG"),VLOOKUP($A79,Merged_couplings!$B:$BU,MATCH(V$1,Merged_couplings!$B$1:$BU$1,0),FALSE),"")</f>
        <v>11.198015376331815</v>
      </c>
      <c r="W79" s="120">
        <f t="shared" si="6"/>
        <v>11.198015376331815</v>
      </c>
      <c r="X79" s="120">
        <f>IF(OR(K79="BIG",K79="BI-",K79="-IG"),VLOOKUP($A79,Merged_couplings!$B:$BU,MATCH(X$1,Merged_couplings!$B$1:$BU$1,0),FALSE),"")</f>
        <v>11.150190705519513</v>
      </c>
      <c r="Y79" s="120">
        <f>IF(OR(L79="BIG",L79="BI-",L79="-IG"),VLOOKUP($A79,Merged_couplings!$B:$BU,MATCH(Y$1,Merged_couplings!$B$1:$BU$1,0),FALSE),"")</f>
        <v>8.497009083241533</v>
      </c>
      <c r="Z79" s="120" t="str">
        <f>IF(OR(M79="BIG",M79="BI-",M79="-IG"),VLOOKUP($A79,Merged_couplings!$B:$BU,MATCH(Z$1,Merged_couplings!$B$1:$BU$1,0),FALSE),"")</f>
        <v/>
      </c>
      <c r="AA79" s="120" t="str">
        <f>IF(OR(N79="BIG",N79="BI-",N79="-IG"),VLOOKUP($A79,Merged_couplings!$B:$BU,MATCH(AA$1,Merged_couplings!$B$1:$BU$1,0),FALSE),"")</f>
        <v/>
      </c>
      <c r="AB79" s="123" t="str" cm="1">
        <f t="array" ref="AB79">_xlfn.IFS(AND($O79&lt;&gt;"",P79&lt;&gt;""),ABS($O79-P79),AND($O79="",P79=""),"",OR($O79&lt;&gt;"",P79&lt;&gt;""),"-")</f>
        <v/>
      </c>
      <c r="AC79" s="122" t="str" cm="1">
        <f t="array" ref="AC79">_xlfn.IFS(AND($O79&lt;&gt;"",Q79&lt;&gt;""),ABS($O79-Q79),AND($O79="",Q79=""),"",OR($O79&lt;&gt;"",Q79&lt;&gt;""),"-")</f>
        <v/>
      </c>
      <c r="AD79" s="122" t="str" cm="1">
        <f t="array" ref="AD79">_xlfn.IFS(AND($O79&lt;&gt;"",R79&lt;&gt;""),ABS($O79-R79),AND($O79="",R79=""),"",OR($O79&lt;&gt;"",R79&lt;&gt;""),"-")</f>
        <v/>
      </c>
      <c r="AE79" s="122" t="str" cm="1">
        <f t="array" ref="AE79">_xlfn.IFS(AND($O79&lt;&gt;"",S79&lt;&gt;""),ABS($O79-S79),AND($O79="",S79=""),"",OR($O79&lt;&gt;"",S79&lt;&gt;""),"-")</f>
        <v/>
      </c>
      <c r="AF79" s="122" t="str" cm="1">
        <f t="array" ref="AF79">_xlfn.IFS(AND($O79&lt;&gt;"",T79&lt;&gt;""),ABS($O79-T79),AND($O79="",T79=""),"",OR($O79&lt;&gt;"",T79&lt;&gt;""),"-")</f>
        <v/>
      </c>
      <c r="AG79" s="122" t="str" cm="1">
        <f t="array" ref="AG79">_xlfn.IFS(AND($O79&lt;&gt;"",U79&lt;&gt;""),ABS($O79-U79),AND($O79="",U79=""),"",OR($O79&lt;&gt;"",U79&lt;&gt;""),"-")</f>
        <v/>
      </c>
      <c r="AH79" s="122" t="str" cm="1">
        <f t="array" ref="AH79">_xlfn.IFS(AND($O79&lt;&gt;"",V79&lt;&gt;""),ABS($O79-V79),AND($O79="",V79=""),"",OR($O79&lt;&gt;"",V79&lt;&gt;""),"-")</f>
        <v>-</v>
      </c>
      <c r="AI79" s="122" t="str" cm="1">
        <f t="array" ref="AI79">_xlfn.IFS(AND($O79&lt;&gt;"",W79&lt;&gt;""),ABS($O79-W79),AND($O79="",W79=""),"",OR($O79&lt;&gt;"",W79&lt;&gt;""),"-")</f>
        <v>-</v>
      </c>
      <c r="AJ79" s="122" t="str" cm="1">
        <f t="array" ref="AJ79">_xlfn.IFS(AND($O79&lt;&gt;"",X79&lt;&gt;""),ABS($O79-X79),AND($O79="",X79=""),"",OR($O79&lt;&gt;"",X79&lt;&gt;""),"-")</f>
        <v>-</v>
      </c>
      <c r="AK79" s="122" t="str" cm="1">
        <f t="array" ref="AK79">_xlfn.IFS(AND($O79&lt;&gt;"",Y79&lt;&gt;""),ABS($O79-Y79),AND($O79="",Y79=""),"",OR($O79&lt;&gt;"",Y79&lt;&gt;""),"-")</f>
        <v>-</v>
      </c>
      <c r="AL79" s="122" t="str" cm="1">
        <f t="array" ref="AL79">_xlfn.IFS(AND($O79&lt;&gt;"",Z79&lt;&gt;""),ABS($O79-Z79),AND($O79="",Z79=""),"",OR($O79&lt;&gt;"",Z79&lt;&gt;""),"-")</f>
        <v/>
      </c>
      <c r="AM79" s="122" t="str" cm="1">
        <f t="array" ref="AM79">_xlfn.IFS(AND($O79&lt;&gt;"",AA79&lt;&gt;""),ABS($O79-AA79),AND($O79="",AA79=""),"",OR($O79&lt;&gt;"",AA79&lt;&gt;""),"-")</f>
        <v/>
      </c>
      <c r="AN79" s="121" t="str" cm="1">
        <f t="array" ref="AN79">_xlfn.IFS(AND($P79&lt;&gt;"",Q79&lt;&gt;""),ABS($P79-Q79),AND($P79="",Q79=""),"",OR($P79&lt;&gt;"",Q79&lt;&gt;""),"-")</f>
        <v/>
      </c>
      <c r="AO79" s="120" t="str" cm="1">
        <f t="array" ref="AO79">_xlfn.IFS(AND($P79&lt;&gt;"",R79&lt;&gt;""),ABS($P79-R79),AND($P79="",R79=""),"",OR($P79&lt;&gt;"",R79&lt;&gt;""),"-")</f>
        <v/>
      </c>
      <c r="AP79" s="120" t="str" cm="1">
        <f t="array" ref="AP79">_xlfn.IFS(AND($P79&lt;&gt;"",S79&lt;&gt;""),ABS($P79-S79),AND($P79="",S79=""),"",OR($P79&lt;&gt;"",S79&lt;&gt;""),"-")</f>
        <v/>
      </c>
      <c r="AQ79" s="120" t="str" cm="1">
        <f t="array" ref="AQ79">_xlfn.IFS(AND($P79&lt;&gt;"",T79&lt;&gt;""),ABS($P79-T79),AND($P79="",T79=""),"",OR($P79&lt;&gt;"",T79&lt;&gt;""),"-")</f>
        <v/>
      </c>
      <c r="AR79" s="120" t="str" cm="1">
        <f t="array" ref="AR79">_xlfn.IFS(AND($P79&lt;&gt;"",U79&lt;&gt;""),ABS($P79-U79),AND($P79="",U79=""),"",OR($P79&lt;&gt;"",U79&lt;&gt;""),"-")</f>
        <v/>
      </c>
      <c r="AS79" s="120" t="str" cm="1">
        <f t="array" ref="AS79">_xlfn.IFS(AND($P79&lt;&gt;"",V79&lt;&gt;""),ABS($P79-V79),AND($P79="",V79=""),"",OR($P79&lt;&gt;"",V79&lt;&gt;""),"-")</f>
        <v>-</v>
      </c>
      <c r="AT79" s="120" t="str" cm="1">
        <f t="array" ref="AT79">_xlfn.IFS(AND($P79&lt;&gt;"",W79&lt;&gt;""),ABS($P79-W79),AND($P79="",W79=""),"",OR($P79&lt;&gt;"",W79&lt;&gt;""),"-")</f>
        <v>-</v>
      </c>
      <c r="AU79" s="120" t="str" cm="1">
        <f t="array" ref="AU79">_xlfn.IFS(AND($P79&lt;&gt;"",X79&lt;&gt;""),ABS($P79-X79),AND($P79="",X79=""),"",OR($P79&lt;&gt;"",X79&lt;&gt;""),"-")</f>
        <v>-</v>
      </c>
      <c r="AV79" s="120" t="str" cm="1">
        <f t="array" ref="AV79">_xlfn.IFS(AND($P79&lt;&gt;"",Y79&lt;&gt;""),ABS($P79-Y79),AND($P79="",Y79=""),"",OR($P79&lt;&gt;"",Y79&lt;&gt;""),"-")</f>
        <v>-</v>
      </c>
      <c r="AW79" s="120" t="str" cm="1">
        <f t="array" ref="AW79">_xlfn.IFS(AND($P79&lt;&gt;"",Z79&lt;&gt;""),ABS($P79-Z79),AND($P79="",Z79=""),"",OR($P79&lt;&gt;"",Z79&lt;&gt;""),"-")</f>
        <v/>
      </c>
      <c r="AX79" s="120" t="str" cm="1">
        <f t="array" ref="AX79">_xlfn.IFS(AND($P79&lt;&gt;"",AA79&lt;&gt;""),ABS($P79-AA79),AND($P79="",AA79=""),"",OR($P79&lt;&gt;"",AA79&lt;&gt;""),"-")</f>
        <v/>
      </c>
      <c r="AY79" s="121" t="str" cm="1">
        <f t="array" ref="AY79">_xlfn.IFS(AND($Q79&lt;&gt;"",R79&lt;&gt;""),ABS($Q79-R79),AND($Q79="",R79=""),"",OR($Q79&lt;&gt;"",R79&lt;&gt;""),"-")</f>
        <v/>
      </c>
      <c r="AZ79" s="334" t="str" cm="1">
        <f t="array" ref="AZ79">_xlfn.IFS(AND($Q79&lt;&gt;"",S79&lt;&gt;""),ABS($Q79-S79),AND($Q79="",S79=""),"",OR($Q79&lt;&gt;"",S79&lt;&gt;""),"-")</f>
        <v/>
      </c>
      <c r="BA79" s="334" t="str" cm="1">
        <f t="array" ref="BA79">_xlfn.IFS(AND($Q79&lt;&gt;"",T79&lt;&gt;""),ABS($Q79-T79),AND($Q79="",T79=""),"",OR($Q79&lt;&gt;"",T79&lt;&gt;""),"-")</f>
        <v/>
      </c>
      <c r="BB79" s="120" t="str" cm="1">
        <f t="array" ref="BB79">_xlfn.IFS(AND($Q79&lt;&gt;"",U79&lt;&gt;""),ABS($Q79-U79),AND($Q79="",U79=""),"",OR($Q79&lt;&gt;"",U79&lt;&gt;""),"-")</f>
        <v/>
      </c>
      <c r="BC79" s="120" t="str" cm="1">
        <f t="array" ref="BC79">_xlfn.IFS(AND($Q79&lt;&gt;"",V79&lt;&gt;""),ABS($Q79-V79),AND($Q79="",V79=""),"",OR($Q79&lt;&gt;"",V79&lt;&gt;""),"-")</f>
        <v>-</v>
      </c>
      <c r="BD79" s="120" t="str" cm="1">
        <f t="array" ref="BD79">_xlfn.IFS(AND($Q79&lt;&gt;"",W79&lt;&gt;""),ABS($Q79-W79),AND($Q79="",W79=""),"",OR($Q79&lt;&gt;"",W79&lt;&gt;""),"-")</f>
        <v>-</v>
      </c>
      <c r="BE79" s="120" t="str" cm="1">
        <f t="array" ref="BE79">_xlfn.IFS(AND($Q79&lt;&gt;"",X79&lt;&gt;""),ABS($Q79-X79),AND($Q79="",X79=""),"",OR($Q79&lt;&gt;"",X79&lt;&gt;""),"-")</f>
        <v>-</v>
      </c>
      <c r="BF79" s="120" t="str" cm="1">
        <f t="array" ref="BF79">_xlfn.IFS(AND($Q79&lt;&gt;"",Y79&lt;&gt;""),ABS($Q79-Y79),AND($Q79="",Y79=""),"",OR($Q79&lt;&gt;"",Y79&lt;&gt;""),"-")</f>
        <v>-</v>
      </c>
      <c r="BG79" s="120" t="str" cm="1">
        <f t="array" ref="BG79">_xlfn.IFS(AND($Q79&lt;&gt;"",Z79&lt;&gt;""),ABS($Q79-Z79),AND($Q79="",Z79=""),"",OR($Q79&lt;&gt;"",Z79&lt;&gt;""),"-")</f>
        <v/>
      </c>
      <c r="BH79" s="120" t="str" cm="1">
        <f t="array" ref="BH79">_xlfn.IFS(AND($Q79&lt;&gt;"",AA79&lt;&gt;""),ABS($Q79-AA79),AND($Q79="",AA79=""),"",OR($Q79&lt;&gt;"",AA79&lt;&gt;""),"-")</f>
        <v/>
      </c>
      <c r="BI79" s="121" t="str" cm="1">
        <f t="array" ref="BI79">_xlfn.IFS(AND($R79&lt;&gt;"",S79&lt;&gt;""),ABS($R79-S79),AND($R79="",S79=""),"",OR($R79&lt;&gt;"",S79&lt;&gt;""),"-")</f>
        <v/>
      </c>
      <c r="BJ79" s="120" t="str" cm="1">
        <f t="array" ref="BJ79">_xlfn.IFS(AND($R79&lt;&gt;"",T79&lt;&gt;""),ABS($R79-T79),AND($R79="",T79=""),"",OR($R79&lt;&gt;"",T79&lt;&gt;""),"-")</f>
        <v/>
      </c>
      <c r="BK79" s="334" t="str" cm="1">
        <f t="array" ref="BK79">_xlfn.IFS(AND($R79&lt;&gt;"",U79&lt;&gt;""),ABS($R79-U79),AND($R79="",U79=""),"",OR($R79&lt;&gt;"",U79&lt;&gt;""),"-")</f>
        <v/>
      </c>
      <c r="BL79" s="120" t="str" cm="1">
        <f t="array" ref="BL79">_xlfn.IFS(AND($R79&lt;&gt;"",V79&lt;&gt;""),ABS($R79-V79),AND($R79="",V79=""),"",OR($R79&lt;&gt;"",V79&lt;&gt;""),"-")</f>
        <v>-</v>
      </c>
      <c r="BM79" s="120" t="str" cm="1">
        <f t="array" ref="BM79">_xlfn.IFS(AND($R79&lt;&gt;"",W79&lt;&gt;""),ABS($R79-W79),AND($R79="",W79=""),"",OR($R79&lt;&gt;"",W79&lt;&gt;""),"-")</f>
        <v>-</v>
      </c>
      <c r="BN79" s="120" t="str" cm="1">
        <f t="array" ref="BN79">_xlfn.IFS(AND($R79&lt;&gt;"",X79&lt;&gt;""),ABS($R79-X79),AND($R79="",X79=""),"",OR($R79&lt;&gt;"",X79&lt;&gt;""),"-")</f>
        <v>-</v>
      </c>
      <c r="BO79" s="120" t="str" cm="1">
        <f t="array" ref="BO79">_xlfn.IFS(AND($R79&lt;&gt;"",Y79&lt;&gt;""),ABS($R79-Y79),AND($R79="",Y79=""),"",OR($R79&lt;&gt;"",Y79&lt;&gt;""),"-")</f>
        <v>-</v>
      </c>
      <c r="BP79" s="120" t="str" cm="1">
        <f t="array" ref="BP79">_xlfn.IFS(AND($R79&lt;&gt;"",Z79&lt;&gt;""),ABS($R79-Z79),AND($R79="",Z79=""),"",OR($R79&lt;&gt;"",Z79&lt;&gt;""),"-")</f>
        <v/>
      </c>
      <c r="BQ79" s="120" t="str" cm="1">
        <f t="array" ref="BQ79">_xlfn.IFS(AND($R79&lt;&gt;"",AA79&lt;&gt;""),ABS($R79-AA79),AND($R79="",AA79=""),"",OR($R79&lt;&gt;"",AA79&lt;&gt;""),"-")</f>
        <v/>
      </c>
      <c r="BR79" s="121" t="str" cm="1">
        <f t="array" ref="BR79">_xlfn.IFS(AND($S79&lt;&gt;"",T79&lt;&gt;""),ABS($S79-T79),AND($S79="",T79=""),"",OR($S79&lt;&gt;"",T79&lt;&gt;""),"-")</f>
        <v/>
      </c>
      <c r="BS79" s="334" t="str" cm="1">
        <f t="array" ref="BS79">_xlfn.IFS(AND($S79&lt;&gt;"",U79&lt;&gt;""),ABS($S79-U79),AND($S79="",U79=""),"",OR($S79&lt;&gt;"",U79&lt;&gt;""),"-")</f>
        <v/>
      </c>
      <c r="BT79" s="120" t="str" cm="1">
        <f t="array" ref="BT79">_xlfn.IFS(AND($S79&lt;&gt;"",V79&lt;&gt;""),ABS($S79-V79),AND($S79="",V79=""),"",OR($S79&lt;&gt;"",V79&lt;&gt;""),"-")</f>
        <v>-</v>
      </c>
      <c r="BU79" s="120" t="str" cm="1">
        <f t="array" ref="BU79">_xlfn.IFS(AND($S79&lt;&gt;"",W79&lt;&gt;""),ABS($S79-W79),AND($S79="",W79=""),"",OR($S79&lt;&gt;"",W79&lt;&gt;""),"-")</f>
        <v>-</v>
      </c>
      <c r="BV79" s="120" t="str" cm="1">
        <f t="array" ref="BV79">_xlfn.IFS(AND($S79&lt;&gt;"",X79&lt;&gt;""),ABS($S79-X79),AND($S79="",X79=""),"",OR($S79&lt;&gt;"",X79&lt;&gt;""),"-")</f>
        <v>-</v>
      </c>
      <c r="BW79" s="120" t="str" cm="1">
        <f t="array" ref="BW79">_xlfn.IFS(AND($S79&lt;&gt;"",Y79&lt;&gt;""),ABS($S79-Y79),AND($S79="",Y79=""),"",OR($S79&lt;&gt;"",Y79&lt;&gt;""),"-")</f>
        <v>-</v>
      </c>
      <c r="BX79" s="120" t="str" cm="1">
        <f t="array" ref="BX79">_xlfn.IFS(AND($S79&lt;&gt;"",Z79&lt;&gt;""),ABS($S79-Z79),AND($S79="",Z79=""),"",OR($S79&lt;&gt;"",Z79&lt;&gt;""),"-")</f>
        <v/>
      </c>
      <c r="BY79" s="120" t="str" cm="1">
        <f t="array" ref="BY79">_xlfn.IFS(AND($S79&lt;&gt;"",AA79&lt;&gt;""),ABS($S79-AA79),AND($S79="",AA79=""),"",OR($S79&lt;&gt;"",AA79&lt;&gt;""),"-")</f>
        <v/>
      </c>
      <c r="BZ79" s="121" t="str" cm="1">
        <f t="array" ref="BZ79">_xlfn.IFS(AND($T79&lt;&gt;"",U79&lt;&gt;""),ABS($T79-U79),AND($T79="",U79=""),"",OR($T79&lt;&gt;"",U79&lt;&gt;""),"-")</f>
        <v/>
      </c>
      <c r="CA79" s="120" t="str" cm="1">
        <f t="array" ref="CA79">_xlfn.IFS(AND($T79&lt;&gt;"",V79&lt;&gt;""),ABS($T79-V79),AND($T79="",V79=""),"",OR($T79&lt;&gt;"",V79&lt;&gt;""),"-")</f>
        <v>-</v>
      </c>
      <c r="CB79" s="120" t="str" cm="1">
        <f t="array" ref="CB79">_xlfn.IFS(AND($T79&lt;&gt;"",W79&lt;&gt;""),ABS($T79-W79),AND($T79="",W79=""),"",OR($T79&lt;&gt;"",W79&lt;&gt;""),"-")</f>
        <v>-</v>
      </c>
      <c r="CC79" s="120" t="str" cm="1">
        <f t="array" ref="CC79">_xlfn.IFS(AND($T79&lt;&gt;"",X79&lt;&gt;""),ABS($T79-X79),AND($T79="",X79=""),"",OR($T79&lt;&gt;"",X79&lt;&gt;""),"-")</f>
        <v>-</v>
      </c>
      <c r="CD79" s="120" t="str" cm="1">
        <f t="array" ref="CD79">_xlfn.IFS(AND($T79&lt;&gt;"",Y79&lt;&gt;""),ABS($T79-Y79),AND($T79="",Y79=""),"",OR($T79&lt;&gt;"",Y79&lt;&gt;""),"-")</f>
        <v>-</v>
      </c>
      <c r="CE79" s="120" t="str" cm="1">
        <f t="array" ref="CE79">_xlfn.IFS(AND($T79&lt;&gt;"",Z79&lt;&gt;""),ABS($T79-Z79),AND($T79="",Z79=""),"",OR($T79&lt;&gt;"",Z79&lt;&gt;""),"-")</f>
        <v/>
      </c>
      <c r="CF79" s="120" t="str" cm="1">
        <f t="array" ref="CF79">_xlfn.IFS(AND($T79&lt;&gt;"",AA79&lt;&gt;""),ABS($T79-AA79),AND($T79="",AA79=""),"",OR($T79&lt;&gt;"",AA79&lt;&gt;""),"-")</f>
        <v/>
      </c>
      <c r="CG79" s="121" t="str" cm="1">
        <f t="array" ref="CG79">_xlfn.IFS(AND($U79&lt;&gt;"",V79&lt;&gt;""),ABS($U79-V79),AND($U79="",V79=""),"",OR($U79&lt;&gt;"",V79&lt;&gt;""),"-")</f>
        <v>-</v>
      </c>
      <c r="CH79" s="120" t="str" cm="1">
        <f t="array" ref="CH79">_xlfn.IFS(AND($U79&lt;&gt;"",W79&lt;&gt;""),ABS($U79-W79),AND($U79="",W79=""),"",OR($U79&lt;&gt;"",W79&lt;&gt;""),"-")</f>
        <v>-</v>
      </c>
      <c r="CI79" s="120" t="str" cm="1">
        <f t="array" ref="CI79">_xlfn.IFS(AND($U79&lt;&gt;"",X79&lt;&gt;""),ABS($U79-X79),AND($U79="",X79=""),"",OR($U79&lt;&gt;"",X79&lt;&gt;""),"-")</f>
        <v>-</v>
      </c>
      <c r="CJ79" s="120" t="str" cm="1">
        <f t="array" ref="CJ79">_xlfn.IFS(AND($U79&lt;&gt;"",Y79&lt;&gt;""),ABS($U79-Y79),AND($U79="",Y79=""),"",OR($U79&lt;&gt;"",Y79&lt;&gt;""),"-")</f>
        <v>-</v>
      </c>
      <c r="CK79" s="120" t="str" cm="1">
        <f t="array" ref="CK79">_xlfn.IFS(AND($U79&lt;&gt;"",Z79&lt;&gt;""),ABS($U79-Z79),AND($U79="",Z79=""),"",OR($U79&lt;&gt;"",Z79&lt;&gt;""),"-")</f>
        <v/>
      </c>
      <c r="CL79" s="120" t="str" cm="1">
        <f t="array" ref="CL79">_xlfn.IFS(AND($U79&lt;&gt;"",AA79&lt;&gt;""),ABS($U79-AA79),AND($U79="",AA79=""),"",OR($U79&lt;&gt;"",AA79&lt;&gt;""),"-")</f>
        <v/>
      </c>
      <c r="CM79" s="121" cm="1">
        <f t="array" ref="CM79">_xlfn.IFS(AND($V79&lt;&gt;"",W79&lt;&gt;""),ABS($V79-W79),AND($V79="",W79=""),"",OR($V79&lt;&gt;"",W79&lt;&gt;""),"-")</f>
        <v>0</v>
      </c>
      <c r="CN79" s="120" cm="1">
        <f t="array" ref="CN79">_xlfn.IFS(AND($V79&lt;&gt;"",X79&lt;&gt;""),ABS($V79-X79),AND($V79="",X79=""),"",OR($V79&lt;&gt;"",X79&lt;&gt;""),"-")</f>
        <v>4.7824670812302017E-2</v>
      </c>
      <c r="CO79" s="120" cm="1">
        <f t="array" ref="CO79">_xlfn.IFS(AND($V79&lt;&gt;"",Y79&lt;&gt;""),ABS($V79-Y79),AND($V79="",Y79=""),"",OR($V79&lt;&gt;"",Y79&lt;&gt;""),"-")</f>
        <v>2.7010062930902823</v>
      </c>
      <c r="CP79" s="120" t="str" cm="1">
        <f t="array" ref="CP79">_xlfn.IFS(AND($V79&lt;&gt;"",Z79&lt;&gt;""),ABS($V79-Z79),AND($V79="",Z79=""),"",OR($V79&lt;&gt;"",Z79&lt;&gt;""),"-")</f>
        <v>-</v>
      </c>
      <c r="CQ79" s="120" t="str" cm="1">
        <f t="array" ref="CQ79">_xlfn.IFS(AND($V79&lt;&gt;"",AA79&lt;&gt;""),ABS($V79-AA79),AND($V79="",AA79=""),"",OR($V79&lt;&gt;"",AA79&lt;&gt;""),"-")</f>
        <v>-</v>
      </c>
      <c r="CR79" s="121" cm="1">
        <f t="array" ref="CR79">_xlfn.IFS(AND($W79&lt;&gt;"",X79&lt;&gt;""),ABS($W79-X79),AND($W79="",X79=""),"",OR($W79&lt;&gt;"",X79&lt;&gt;""),"-")</f>
        <v>4.7824670812302017E-2</v>
      </c>
      <c r="CS79" s="120" cm="1">
        <f t="array" ref="CS79">_xlfn.IFS(AND($W79&lt;&gt;"",Y79&lt;&gt;""),ABS($W79-Y79),AND($W79="",Y79=""),"",OR($W79&lt;&gt;"",Y79&lt;&gt;""),"-")</f>
        <v>2.7010062930902823</v>
      </c>
      <c r="CT79" s="120" t="str" cm="1">
        <f t="array" ref="CT79">_xlfn.IFS(AND($W79&lt;&gt;"",Z79&lt;&gt;""),ABS($W79-Z79),AND($W79="",Z79=""),"",OR($W79&lt;&gt;"",Z79&lt;&gt;""),"-")</f>
        <v>-</v>
      </c>
      <c r="CU79" s="120" t="str" cm="1">
        <f t="array" ref="CU79">_xlfn.IFS(AND($W79&lt;&gt;"",AA79&lt;&gt;""),ABS($W79-AA79),AND($W79="",AA79=""),"",OR($W79&lt;&gt;"",AA79&lt;&gt;""),"-")</f>
        <v>-</v>
      </c>
      <c r="CV79" s="121" cm="1">
        <f t="array" ref="CV79">_xlfn.IFS(AND($X79&lt;&gt;"",Y79&lt;&gt;""),ABS($X79-Y79),AND($X79="",Y79=""),"",OR($X79&lt;&gt;"",Y79&lt;&gt;""),"-")</f>
        <v>2.6531816222779803</v>
      </c>
      <c r="CW79" s="120" t="str" cm="1">
        <f t="array" ref="CW79">_xlfn.IFS(AND($X79&lt;&gt;"",Z79&lt;&gt;""),ABS($X79-Z79),AND($X79="",Z79=""),"",OR($X79&lt;&gt;"",Z79&lt;&gt;""),"-")</f>
        <v>-</v>
      </c>
      <c r="CX79" s="120" t="str" cm="1">
        <f t="array" ref="CX79">_xlfn.IFS(AND($X79&lt;&gt;"",AA79&lt;&gt;""),ABS($X79-AA79),AND($X79="",AA79=""),"",OR($X79&lt;&gt;"",AA79&lt;&gt;""),"-")</f>
        <v>-</v>
      </c>
      <c r="CY79" s="121" t="str" cm="1">
        <f t="array" ref="CY79">_xlfn.IFS(AND($Y79&lt;&gt;"",Z79&lt;&gt;""),ABS($Y79-Z79),AND($Y79="",Z79=""),"",OR($Y79&lt;&gt;"",Z79&lt;&gt;""),"-")</f>
        <v>-</v>
      </c>
      <c r="CZ79" s="120" t="str" cm="1">
        <f t="array" ref="CZ79">_xlfn.IFS(AND($Y79&lt;&gt;"",AA79&lt;&gt;""),ABS($Y79-AA79),AND($Y79="",AA79=""),"",OR($Y79&lt;&gt;"",AA79&lt;&gt;""),"-")</f>
        <v>-</v>
      </c>
      <c r="DA79" s="121" t="str" cm="1">
        <f t="array" ref="DA79">_xlfn.IFS(AND($Z79&lt;&gt;"",AA79&lt;&gt;""),ABS($Z79-AA79),AND($Z79="",AA79=""),"",OR($Z79&lt;&gt;"",AA79&lt;&gt;""),"-")</f>
        <v/>
      </c>
    </row>
    <row r="80" spans="1:105" x14ac:dyDescent="0.2">
      <c r="A80" s="260" t="s">
        <v>14</v>
      </c>
      <c r="B80" s="259" t="e">
        <f>VLOOKUP($A80,Merged_couplings!$B:$BU,MATCH(B$1,Merged_couplings!$B$1:$BU$1,0),FALSE)</f>
        <v>#N/A</v>
      </c>
      <c r="C80" s="258" t="e">
        <f>VLOOKUP($A80,Merged_couplings!$B:$BU,MATCH(C$1,Merged_couplings!$B$1:$BU$1,0),FALSE)</f>
        <v>#N/A</v>
      </c>
      <c r="D80" s="258" t="e">
        <f>VLOOKUP($A80,Merged_couplings!$B:$BU,MATCH(D$1,Merged_couplings!$B$1:$BU$1,0),FALSE)</f>
        <v>#N/A</v>
      </c>
      <c r="E80" s="258" t="e">
        <f>VLOOKUP($A80,Merged_couplings!$B:$BU,MATCH(E$1,Merged_couplings!$B$1:$BU$1,0),FALSE)</f>
        <v>#N/A</v>
      </c>
      <c r="F80" s="258" t="e">
        <f>VLOOKUP($A80,Merged_couplings!$B:$BU,MATCH(F$1,Merged_couplings!$B$1:$BU$1,0),FALSE)</f>
        <v>#N/A</v>
      </c>
      <c r="G80" s="258" t="e">
        <f>VLOOKUP($A80,Merged_couplings!$B:$BU,MATCH(G$1,Merged_couplings!$B$1:$BU$1,0),FALSE)</f>
        <v>#N/A</v>
      </c>
      <c r="H80" s="258" t="e">
        <f>VLOOKUP($A80,Merged_couplings!$B:$BU,MATCH(H$1,Merged_couplings!$B$1:$BU$1,0),FALSE)</f>
        <v>#N/A</v>
      </c>
      <c r="I80" s="258" t="e">
        <f>VLOOKUP($A80,Merged_couplings!$B:$BU,MATCH(I$1,Merged_couplings!$B$1:$BU$1,0),FALSE)</f>
        <v>#N/A</v>
      </c>
      <c r="J80" s="258" t="e">
        <f>VLOOKUP($A80,Merged_couplings!$B:$BU,MATCH(J$1,Merged_couplings!$B$1:$BU$1,0),FALSE)</f>
        <v>#N/A</v>
      </c>
      <c r="K80" s="258" t="e">
        <f>VLOOKUP($A80,Merged_couplings!$B:$BU,MATCH(K$1,Merged_couplings!$B$1:$BU$1,0),FALSE)</f>
        <v>#N/A</v>
      </c>
      <c r="L80" s="258" t="e">
        <f>VLOOKUP($A80,Merged_couplings!$B:$BU,MATCH(L$1,Merged_couplings!$B$1:$BU$1,0),FALSE)</f>
        <v>#N/A</v>
      </c>
      <c r="M80" s="258" t="e">
        <f>VLOOKUP($A80,Merged_couplings!$B:$BU,MATCH(M$1,Merged_couplings!$B$1:$BU$1,0),FALSE)</f>
        <v>#N/A</v>
      </c>
      <c r="N80" s="258" t="e">
        <f>VLOOKUP($A80,Merged_couplings!$B:$BU,MATCH(N$1,Merged_couplings!$B$1:$BU$1,0),FALSE)</f>
        <v>#N/A</v>
      </c>
      <c r="O80" s="121" t="e">
        <f>IF(OR(B80="BIG",B80="BI-",B80="-IG"),VLOOKUP($A80,Merged_couplings!$B:$BU,MATCH(O$1,Merged_couplings!$B$1:$BU$1,0),FALSE),"")</f>
        <v>#N/A</v>
      </c>
      <c r="P80" s="120" t="e">
        <f>IF(OR(C80="BIG",C80="BI-",C80="-IG"),VLOOKUP($A80,Merged_couplings!$B:$BU,MATCH(P$1,Merged_couplings!$B$1:$BU$1,0),FALSE),"")</f>
        <v>#N/A</v>
      </c>
      <c r="Q80" s="120" t="e">
        <f>IF(OR(D80="BIG",D80="BI-",D80="-IG"),VLOOKUP($A80,Merged_couplings!$B:$BU,MATCH(Q$1,Merged_couplings!$B$1:$BU$1,0),FALSE),"")</f>
        <v>#N/A</v>
      </c>
      <c r="R80" s="120" t="e">
        <f t="shared" si="5"/>
        <v>#N/A</v>
      </c>
      <c r="S80" s="120" t="e">
        <f t="shared" si="5"/>
        <v>#N/A</v>
      </c>
      <c r="T80" s="120" t="e">
        <f t="shared" si="5"/>
        <v>#N/A</v>
      </c>
      <c r="U80" s="120" t="e">
        <f>IF(OR(H80="BIG",H80="BI-",H80="-IG"),VLOOKUP($A80,Merged_couplings!$B:$BU,MATCH(U$1,Merged_couplings!$B$1:$BU$1,0),FALSE),"")</f>
        <v>#N/A</v>
      </c>
      <c r="V80" s="120" t="e">
        <f>IF(OR(I80="BIG",I80="BI-",I80="-IG"),VLOOKUP($A80,Merged_couplings!$B:$BU,MATCH(V$1,Merged_couplings!$B$1:$BU$1,0),FALSE),"")</f>
        <v>#N/A</v>
      </c>
      <c r="W80" s="120" t="e">
        <f t="shared" si="6"/>
        <v>#N/A</v>
      </c>
      <c r="X80" s="120" t="e">
        <f>IF(OR(K80="BIG",K80="BI-",K80="-IG"),VLOOKUP($A80,Merged_couplings!$B:$BU,MATCH(X$1,Merged_couplings!$B$1:$BU$1,0),FALSE),"")</f>
        <v>#N/A</v>
      </c>
      <c r="Y80" s="120" t="e">
        <f>IF(OR(L80="BIG",L80="BI-",L80="-IG"),VLOOKUP($A80,Merged_couplings!$B:$BU,MATCH(Y$1,Merged_couplings!$B$1:$BU$1,0),FALSE),"")</f>
        <v>#N/A</v>
      </c>
      <c r="Z80" s="120" t="e">
        <f>IF(OR(M80="BIG",M80="BI-",M80="-IG"),VLOOKUP($A80,Merged_couplings!$B:$BU,MATCH(Z$1,Merged_couplings!$B$1:$BU$1,0),FALSE),"")</f>
        <v>#N/A</v>
      </c>
      <c r="AA80" s="120" t="e">
        <f>IF(OR(N80="BIG",N80="BI-",N80="-IG"),VLOOKUP($A80,Merged_couplings!$B:$BU,MATCH(AA$1,Merged_couplings!$B$1:$BU$1,0),FALSE),"")</f>
        <v>#N/A</v>
      </c>
      <c r="AB80" s="123" t="e" cm="1">
        <f t="array" ref="AB80">_xlfn.IFS(AND($O80&lt;&gt;"",P80&lt;&gt;""),ABS($O80-P80),AND($O80="",P80=""),"",OR($O80&lt;&gt;"",P80&lt;&gt;""),"-")</f>
        <v>#N/A</v>
      </c>
      <c r="AC80" s="122" t="e" cm="1">
        <f t="array" ref="AC80">_xlfn.IFS(AND($O80&lt;&gt;"",Q80&lt;&gt;""),ABS($O80-Q80),AND($O80="",Q80=""),"",OR($O80&lt;&gt;"",Q80&lt;&gt;""),"-")</f>
        <v>#N/A</v>
      </c>
      <c r="AD80" s="122" t="e" cm="1">
        <f t="array" ref="AD80">_xlfn.IFS(AND($O80&lt;&gt;"",R80&lt;&gt;""),ABS($O80-R80),AND($O80="",R80=""),"",OR($O80&lt;&gt;"",R80&lt;&gt;""),"-")</f>
        <v>#N/A</v>
      </c>
      <c r="AE80" s="122" t="e" cm="1">
        <f t="array" ref="AE80">_xlfn.IFS(AND($O80&lt;&gt;"",S80&lt;&gt;""),ABS($O80-S80),AND($O80="",S80=""),"",OR($O80&lt;&gt;"",S80&lt;&gt;""),"-")</f>
        <v>#N/A</v>
      </c>
      <c r="AF80" s="122" t="e" cm="1">
        <f t="array" ref="AF80">_xlfn.IFS(AND($O80&lt;&gt;"",T80&lt;&gt;""),ABS($O80-T80),AND($O80="",T80=""),"",OR($O80&lt;&gt;"",T80&lt;&gt;""),"-")</f>
        <v>#N/A</v>
      </c>
      <c r="AG80" s="122" t="e" cm="1">
        <f t="array" ref="AG80">_xlfn.IFS(AND($O80&lt;&gt;"",U80&lt;&gt;""),ABS($O80-U80),AND($O80="",U80=""),"",OR($O80&lt;&gt;"",U80&lt;&gt;""),"-")</f>
        <v>#N/A</v>
      </c>
      <c r="AH80" s="122" t="e" cm="1">
        <f t="array" ref="AH80">_xlfn.IFS(AND($O80&lt;&gt;"",V80&lt;&gt;""),ABS($O80-V80),AND($O80="",V80=""),"",OR($O80&lt;&gt;"",V80&lt;&gt;""),"-")</f>
        <v>#N/A</v>
      </c>
      <c r="AI80" s="122" t="e" cm="1">
        <f t="array" ref="AI80">_xlfn.IFS(AND($O80&lt;&gt;"",W80&lt;&gt;""),ABS($O80-W80),AND($O80="",W80=""),"",OR($O80&lt;&gt;"",W80&lt;&gt;""),"-")</f>
        <v>#N/A</v>
      </c>
      <c r="AJ80" s="122" t="e" cm="1">
        <f t="array" ref="AJ80">_xlfn.IFS(AND($O80&lt;&gt;"",X80&lt;&gt;""),ABS($O80-X80),AND($O80="",X80=""),"",OR($O80&lt;&gt;"",X80&lt;&gt;""),"-")</f>
        <v>#N/A</v>
      </c>
      <c r="AK80" s="122" t="e" cm="1">
        <f t="array" ref="AK80">_xlfn.IFS(AND($O80&lt;&gt;"",Y80&lt;&gt;""),ABS($O80-Y80),AND($O80="",Y80=""),"",OR($O80&lt;&gt;"",Y80&lt;&gt;""),"-")</f>
        <v>#N/A</v>
      </c>
      <c r="AL80" s="122" t="e" cm="1">
        <f t="array" ref="AL80">_xlfn.IFS(AND($O80&lt;&gt;"",Z80&lt;&gt;""),ABS($O80-Z80),AND($O80="",Z80=""),"",OR($O80&lt;&gt;"",Z80&lt;&gt;""),"-")</f>
        <v>#N/A</v>
      </c>
      <c r="AM80" s="122" t="e" cm="1">
        <f t="array" ref="AM80">_xlfn.IFS(AND($O80&lt;&gt;"",AA80&lt;&gt;""),ABS($O80-AA80),AND($O80="",AA80=""),"",OR($O80&lt;&gt;"",AA80&lt;&gt;""),"-")</f>
        <v>#N/A</v>
      </c>
      <c r="AN80" s="121" t="e" cm="1">
        <f t="array" ref="AN80">_xlfn.IFS(AND($P80&lt;&gt;"",Q80&lt;&gt;""),ABS($P80-Q80),AND($P80="",Q80=""),"",OR($P80&lt;&gt;"",Q80&lt;&gt;""),"-")</f>
        <v>#N/A</v>
      </c>
      <c r="AO80" s="120" t="e" cm="1">
        <f t="array" ref="AO80">_xlfn.IFS(AND($P80&lt;&gt;"",R80&lt;&gt;""),ABS($P80-R80),AND($P80="",R80=""),"",OR($P80&lt;&gt;"",R80&lt;&gt;""),"-")</f>
        <v>#N/A</v>
      </c>
      <c r="AP80" s="120" t="e" cm="1">
        <f t="array" ref="AP80">_xlfn.IFS(AND($P80&lt;&gt;"",S80&lt;&gt;""),ABS($P80-S80),AND($P80="",S80=""),"",OR($P80&lt;&gt;"",S80&lt;&gt;""),"-")</f>
        <v>#N/A</v>
      </c>
      <c r="AQ80" s="120" t="e" cm="1">
        <f t="array" ref="AQ80">_xlfn.IFS(AND($P80&lt;&gt;"",T80&lt;&gt;""),ABS($P80-T80),AND($P80="",T80=""),"",OR($P80&lt;&gt;"",T80&lt;&gt;""),"-")</f>
        <v>#N/A</v>
      </c>
      <c r="AR80" s="120" t="e" cm="1">
        <f t="array" ref="AR80">_xlfn.IFS(AND($P80&lt;&gt;"",U80&lt;&gt;""),ABS($P80-U80),AND($P80="",U80=""),"",OR($P80&lt;&gt;"",U80&lt;&gt;""),"-")</f>
        <v>#N/A</v>
      </c>
      <c r="AS80" s="120" t="e" cm="1">
        <f t="array" ref="AS80">_xlfn.IFS(AND($P80&lt;&gt;"",V80&lt;&gt;""),ABS($P80-V80),AND($P80="",V80=""),"",OR($P80&lt;&gt;"",V80&lt;&gt;""),"-")</f>
        <v>#N/A</v>
      </c>
      <c r="AT80" s="120" t="e" cm="1">
        <f t="array" ref="AT80">_xlfn.IFS(AND($P80&lt;&gt;"",W80&lt;&gt;""),ABS($P80-W80),AND($P80="",W80=""),"",OR($P80&lt;&gt;"",W80&lt;&gt;""),"-")</f>
        <v>#N/A</v>
      </c>
      <c r="AU80" s="120" t="e" cm="1">
        <f t="array" ref="AU80">_xlfn.IFS(AND($P80&lt;&gt;"",X80&lt;&gt;""),ABS($P80-X80),AND($P80="",X80=""),"",OR($P80&lt;&gt;"",X80&lt;&gt;""),"-")</f>
        <v>#N/A</v>
      </c>
      <c r="AV80" s="120" t="e" cm="1">
        <f t="array" ref="AV80">_xlfn.IFS(AND($P80&lt;&gt;"",Y80&lt;&gt;""),ABS($P80-Y80),AND($P80="",Y80=""),"",OR($P80&lt;&gt;"",Y80&lt;&gt;""),"-")</f>
        <v>#N/A</v>
      </c>
      <c r="AW80" s="120" t="e" cm="1">
        <f t="array" ref="AW80">_xlfn.IFS(AND($P80&lt;&gt;"",Z80&lt;&gt;""),ABS($P80-Z80),AND($P80="",Z80=""),"",OR($P80&lt;&gt;"",Z80&lt;&gt;""),"-")</f>
        <v>#N/A</v>
      </c>
      <c r="AX80" s="120" t="e" cm="1">
        <f t="array" ref="AX80">_xlfn.IFS(AND($P80&lt;&gt;"",AA80&lt;&gt;""),ABS($P80-AA80),AND($P80="",AA80=""),"",OR($P80&lt;&gt;"",AA80&lt;&gt;""),"-")</f>
        <v>#N/A</v>
      </c>
      <c r="AY80" s="121" t="e" cm="1">
        <f t="array" ref="AY80">_xlfn.IFS(AND($Q80&lt;&gt;"",R80&lt;&gt;""),ABS($Q80-R80),AND($Q80="",R80=""),"",OR($Q80&lt;&gt;"",R80&lt;&gt;""),"-")</f>
        <v>#N/A</v>
      </c>
      <c r="AZ80" s="334" t="e" cm="1">
        <f t="array" ref="AZ80">_xlfn.IFS(AND($Q80&lt;&gt;"",S80&lt;&gt;""),ABS($Q80-S80),AND($Q80="",S80=""),"",OR($Q80&lt;&gt;"",S80&lt;&gt;""),"-")</f>
        <v>#N/A</v>
      </c>
      <c r="BA80" s="334" t="e" cm="1">
        <f t="array" ref="BA80">_xlfn.IFS(AND($Q80&lt;&gt;"",T80&lt;&gt;""),ABS($Q80-T80),AND($Q80="",T80=""),"",OR($Q80&lt;&gt;"",T80&lt;&gt;""),"-")</f>
        <v>#N/A</v>
      </c>
      <c r="BB80" s="120" t="e" cm="1">
        <f t="array" ref="BB80">_xlfn.IFS(AND($Q80&lt;&gt;"",U80&lt;&gt;""),ABS($Q80-U80),AND($Q80="",U80=""),"",OR($Q80&lt;&gt;"",U80&lt;&gt;""),"-")</f>
        <v>#N/A</v>
      </c>
      <c r="BC80" s="120" t="e" cm="1">
        <f t="array" ref="BC80">_xlfn.IFS(AND($Q80&lt;&gt;"",V80&lt;&gt;""),ABS($Q80-V80),AND($Q80="",V80=""),"",OR($Q80&lt;&gt;"",V80&lt;&gt;""),"-")</f>
        <v>#N/A</v>
      </c>
      <c r="BD80" s="120" t="e" cm="1">
        <f t="array" ref="BD80">_xlfn.IFS(AND($Q80&lt;&gt;"",W80&lt;&gt;""),ABS($Q80-W80),AND($Q80="",W80=""),"",OR($Q80&lt;&gt;"",W80&lt;&gt;""),"-")</f>
        <v>#N/A</v>
      </c>
      <c r="BE80" s="120" t="e" cm="1">
        <f t="array" ref="BE80">_xlfn.IFS(AND($Q80&lt;&gt;"",X80&lt;&gt;""),ABS($Q80-X80),AND($Q80="",X80=""),"",OR($Q80&lt;&gt;"",X80&lt;&gt;""),"-")</f>
        <v>#N/A</v>
      </c>
      <c r="BF80" s="120" t="e" cm="1">
        <f t="array" ref="BF80">_xlfn.IFS(AND($Q80&lt;&gt;"",Y80&lt;&gt;""),ABS($Q80-Y80),AND($Q80="",Y80=""),"",OR($Q80&lt;&gt;"",Y80&lt;&gt;""),"-")</f>
        <v>#N/A</v>
      </c>
      <c r="BG80" s="120" t="e" cm="1">
        <f t="array" ref="BG80">_xlfn.IFS(AND($Q80&lt;&gt;"",Z80&lt;&gt;""),ABS($Q80-Z80),AND($Q80="",Z80=""),"",OR($Q80&lt;&gt;"",Z80&lt;&gt;""),"-")</f>
        <v>#N/A</v>
      </c>
      <c r="BH80" s="120" t="e" cm="1">
        <f t="array" ref="BH80">_xlfn.IFS(AND($Q80&lt;&gt;"",AA80&lt;&gt;""),ABS($Q80-AA80),AND($Q80="",AA80=""),"",OR($Q80&lt;&gt;"",AA80&lt;&gt;""),"-")</f>
        <v>#N/A</v>
      </c>
      <c r="BI80" s="121" t="e" cm="1">
        <f t="array" ref="BI80">_xlfn.IFS(AND($R80&lt;&gt;"",S80&lt;&gt;""),ABS($R80-S80),AND($R80="",S80=""),"",OR($R80&lt;&gt;"",S80&lt;&gt;""),"-")</f>
        <v>#N/A</v>
      </c>
      <c r="BJ80" s="120" t="e" cm="1">
        <f t="array" ref="BJ80">_xlfn.IFS(AND($R80&lt;&gt;"",T80&lt;&gt;""),ABS($R80-T80),AND($R80="",T80=""),"",OR($R80&lt;&gt;"",T80&lt;&gt;""),"-")</f>
        <v>#N/A</v>
      </c>
      <c r="BK80" s="334" t="e" cm="1">
        <f t="array" ref="BK80">_xlfn.IFS(AND($R80&lt;&gt;"",U80&lt;&gt;""),ABS($R80-U80),AND($R80="",U80=""),"",OR($R80&lt;&gt;"",U80&lt;&gt;""),"-")</f>
        <v>#N/A</v>
      </c>
      <c r="BL80" s="120" t="e" cm="1">
        <f t="array" ref="BL80">_xlfn.IFS(AND($R80&lt;&gt;"",V80&lt;&gt;""),ABS($R80-V80),AND($R80="",V80=""),"",OR($R80&lt;&gt;"",V80&lt;&gt;""),"-")</f>
        <v>#N/A</v>
      </c>
      <c r="BM80" s="120" t="e" cm="1">
        <f t="array" ref="BM80">_xlfn.IFS(AND($R80&lt;&gt;"",W80&lt;&gt;""),ABS($R80-W80),AND($R80="",W80=""),"",OR($R80&lt;&gt;"",W80&lt;&gt;""),"-")</f>
        <v>#N/A</v>
      </c>
      <c r="BN80" s="120" t="e" cm="1">
        <f t="array" ref="BN80">_xlfn.IFS(AND($R80&lt;&gt;"",X80&lt;&gt;""),ABS($R80-X80),AND($R80="",X80=""),"",OR($R80&lt;&gt;"",X80&lt;&gt;""),"-")</f>
        <v>#N/A</v>
      </c>
      <c r="BO80" s="120" t="e" cm="1">
        <f t="array" ref="BO80">_xlfn.IFS(AND($R80&lt;&gt;"",Y80&lt;&gt;""),ABS($R80-Y80),AND($R80="",Y80=""),"",OR($R80&lt;&gt;"",Y80&lt;&gt;""),"-")</f>
        <v>#N/A</v>
      </c>
      <c r="BP80" s="120" t="e" cm="1">
        <f t="array" ref="BP80">_xlfn.IFS(AND($R80&lt;&gt;"",Z80&lt;&gt;""),ABS($R80-Z80),AND($R80="",Z80=""),"",OR($R80&lt;&gt;"",Z80&lt;&gt;""),"-")</f>
        <v>#N/A</v>
      </c>
      <c r="BQ80" s="120" t="e" cm="1">
        <f t="array" ref="BQ80">_xlfn.IFS(AND($R80&lt;&gt;"",AA80&lt;&gt;""),ABS($R80-AA80),AND($R80="",AA80=""),"",OR($R80&lt;&gt;"",AA80&lt;&gt;""),"-")</f>
        <v>#N/A</v>
      </c>
      <c r="BR80" s="121" t="e" cm="1">
        <f t="array" ref="BR80">_xlfn.IFS(AND($S80&lt;&gt;"",T80&lt;&gt;""),ABS($S80-T80),AND($S80="",T80=""),"",OR($S80&lt;&gt;"",T80&lt;&gt;""),"-")</f>
        <v>#N/A</v>
      </c>
      <c r="BS80" s="334" t="e" cm="1">
        <f t="array" ref="BS80">_xlfn.IFS(AND($S80&lt;&gt;"",U80&lt;&gt;""),ABS($S80-U80),AND($S80="",U80=""),"",OR($S80&lt;&gt;"",U80&lt;&gt;""),"-")</f>
        <v>#N/A</v>
      </c>
      <c r="BT80" s="120" t="e" cm="1">
        <f t="array" ref="BT80">_xlfn.IFS(AND($S80&lt;&gt;"",V80&lt;&gt;""),ABS($S80-V80),AND($S80="",V80=""),"",OR($S80&lt;&gt;"",V80&lt;&gt;""),"-")</f>
        <v>#N/A</v>
      </c>
      <c r="BU80" s="120" t="e" cm="1">
        <f t="array" ref="BU80">_xlfn.IFS(AND($S80&lt;&gt;"",W80&lt;&gt;""),ABS($S80-W80),AND($S80="",W80=""),"",OR($S80&lt;&gt;"",W80&lt;&gt;""),"-")</f>
        <v>#N/A</v>
      </c>
      <c r="BV80" s="120" t="e" cm="1">
        <f t="array" ref="BV80">_xlfn.IFS(AND($S80&lt;&gt;"",X80&lt;&gt;""),ABS($S80-X80),AND($S80="",X80=""),"",OR($S80&lt;&gt;"",X80&lt;&gt;""),"-")</f>
        <v>#N/A</v>
      </c>
      <c r="BW80" s="120" t="e" cm="1">
        <f t="array" ref="BW80">_xlfn.IFS(AND($S80&lt;&gt;"",Y80&lt;&gt;""),ABS($S80-Y80),AND($S80="",Y80=""),"",OR($S80&lt;&gt;"",Y80&lt;&gt;""),"-")</f>
        <v>#N/A</v>
      </c>
      <c r="BX80" s="120" t="e" cm="1">
        <f t="array" ref="BX80">_xlfn.IFS(AND($S80&lt;&gt;"",Z80&lt;&gt;""),ABS($S80-Z80),AND($S80="",Z80=""),"",OR($S80&lt;&gt;"",Z80&lt;&gt;""),"-")</f>
        <v>#N/A</v>
      </c>
      <c r="BY80" s="120" t="e" cm="1">
        <f t="array" ref="BY80">_xlfn.IFS(AND($S80&lt;&gt;"",AA80&lt;&gt;""),ABS($S80-AA80),AND($S80="",AA80=""),"",OR($S80&lt;&gt;"",AA80&lt;&gt;""),"-")</f>
        <v>#N/A</v>
      </c>
      <c r="BZ80" s="121" t="e" cm="1">
        <f t="array" ref="BZ80">_xlfn.IFS(AND($T80&lt;&gt;"",U80&lt;&gt;""),ABS($T80-U80),AND($T80="",U80=""),"",OR($T80&lt;&gt;"",U80&lt;&gt;""),"-")</f>
        <v>#N/A</v>
      </c>
      <c r="CA80" s="120" t="e" cm="1">
        <f t="array" ref="CA80">_xlfn.IFS(AND($T80&lt;&gt;"",V80&lt;&gt;""),ABS($T80-V80),AND($T80="",V80=""),"",OR($T80&lt;&gt;"",V80&lt;&gt;""),"-")</f>
        <v>#N/A</v>
      </c>
      <c r="CB80" s="120" t="e" cm="1">
        <f t="array" ref="CB80">_xlfn.IFS(AND($T80&lt;&gt;"",W80&lt;&gt;""),ABS($T80-W80),AND($T80="",W80=""),"",OR($T80&lt;&gt;"",W80&lt;&gt;""),"-")</f>
        <v>#N/A</v>
      </c>
      <c r="CC80" s="120" t="e" cm="1">
        <f t="array" ref="CC80">_xlfn.IFS(AND($T80&lt;&gt;"",X80&lt;&gt;""),ABS($T80-X80),AND($T80="",X80=""),"",OR($T80&lt;&gt;"",X80&lt;&gt;""),"-")</f>
        <v>#N/A</v>
      </c>
      <c r="CD80" s="120" t="e" cm="1">
        <f t="array" ref="CD80">_xlfn.IFS(AND($T80&lt;&gt;"",Y80&lt;&gt;""),ABS($T80-Y80),AND($T80="",Y80=""),"",OR($T80&lt;&gt;"",Y80&lt;&gt;""),"-")</f>
        <v>#N/A</v>
      </c>
      <c r="CE80" s="120" t="e" cm="1">
        <f t="array" ref="CE80">_xlfn.IFS(AND($T80&lt;&gt;"",Z80&lt;&gt;""),ABS($T80-Z80),AND($T80="",Z80=""),"",OR($T80&lt;&gt;"",Z80&lt;&gt;""),"-")</f>
        <v>#N/A</v>
      </c>
      <c r="CF80" s="120" t="e" cm="1">
        <f t="array" ref="CF80">_xlfn.IFS(AND($T80&lt;&gt;"",AA80&lt;&gt;""),ABS($T80-AA80),AND($T80="",AA80=""),"",OR($T80&lt;&gt;"",AA80&lt;&gt;""),"-")</f>
        <v>#N/A</v>
      </c>
      <c r="CG80" s="121" t="e" cm="1">
        <f t="array" ref="CG80">_xlfn.IFS(AND($U80&lt;&gt;"",V80&lt;&gt;""),ABS($U80-V80),AND($U80="",V80=""),"",OR($U80&lt;&gt;"",V80&lt;&gt;""),"-")</f>
        <v>#N/A</v>
      </c>
      <c r="CH80" s="120" t="e" cm="1">
        <f t="array" ref="CH80">_xlfn.IFS(AND($U80&lt;&gt;"",W80&lt;&gt;""),ABS($U80-W80),AND($U80="",W80=""),"",OR($U80&lt;&gt;"",W80&lt;&gt;""),"-")</f>
        <v>#N/A</v>
      </c>
      <c r="CI80" s="120" t="e" cm="1">
        <f t="array" ref="CI80">_xlfn.IFS(AND($U80&lt;&gt;"",X80&lt;&gt;""),ABS($U80-X80),AND($U80="",X80=""),"",OR($U80&lt;&gt;"",X80&lt;&gt;""),"-")</f>
        <v>#N/A</v>
      </c>
      <c r="CJ80" s="120" t="e" cm="1">
        <f t="array" ref="CJ80">_xlfn.IFS(AND($U80&lt;&gt;"",Y80&lt;&gt;""),ABS($U80-Y80),AND($U80="",Y80=""),"",OR($U80&lt;&gt;"",Y80&lt;&gt;""),"-")</f>
        <v>#N/A</v>
      </c>
      <c r="CK80" s="120" t="e" cm="1">
        <f t="array" ref="CK80">_xlfn.IFS(AND($U80&lt;&gt;"",Z80&lt;&gt;""),ABS($U80-Z80),AND($U80="",Z80=""),"",OR($U80&lt;&gt;"",Z80&lt;&gt;""),"-")</f>
        <v>#N/A</v>
      </c>
      <c r="CL80" s="120" t="e" cm="1">
        <f t="array" ref="CL80">_xlfn.IFS(AND($U80&lt;&gt;"",AA80&lt;&gt;""),ABS($U80-AA80),AND($U80="",AA80=""),"",OR($U80&lt;&gt;"",AA80&lt;&gt;""),"-")</f>
        <v>#N/A</v>
      </c>
      <c r="CM80" s="121" t="e" cm="1">
        <f t="array" ref="CM80">_xlfn.IFS(AND($V80&lt;&gt;"",W80&lt;&gt;""),ABS($V80-W80),AND($V80="",W80=""),"",OR($V80&lt;&gt;"",W80&lt;&gt;""),"-")</f>
        <v>#N/A</v>
      </c>
      <c r="CN80" s="120" t="e" cm="1">
        <f t="array" ref="CN80">_xlfn.IFS(AND($V80&lt;&gt;"",X80&lt;&gt;""),ABS($V80-X80),AND($V80="",X80=""),"",OR($V80&lt;&gt;"",X80&lt;&gt;""),"-")</f>
        <v>#N/A</v>
      </c>
      <c r="CO80" s="120" t="e" cm="1">
        <f t="array" ref="CO80">_xlfn.IFS(AND($V80&lt;&gt;"",Y80&lt;&gt;""),ABS($V80-Y80),AND($V80="",Y80=""),"",OR($V80&lt;&gt;"",Y80&lt;&gt;""),"-")</f>
        <v>#N/A</v>
      </c>
      <c r="CP80" s="120" t="e" cm="1">
        <f t="array" ref="CP80">_xlfn.IFS(AND($V80&lt;&gt;"",Z80&lt;&gt;""),ABS($V80-Z80),AND($V80="",Z80=""),"",OR($V80&lt;&gt;"",Z80&lt;&gt;""),"-")</f>
        <v>#N/A</v>
      </c>
      <c r="CQ80" s="120" t="e" cm="1">
        <f t="array" ref="CQ80">_xlfn.IFS(AND($V80&lt;&gt;"",AA80&lt;&gt;""),ABS($V80-AA80),AND($V80="",AA80=""),"",OR($V80&lt;&gt;"",AA80&lt;&gt;""),"-")</f>
        <v>#N/A</v>
      </c>
      <c r="CR80" s="121" t="e" cm="1">
        <f t="array" ref="CR80">_xlfn.IFS(AND($W80&lt;&gt;"",X80&lt;&gt;""),ABS($W80-X80),AND($W80="",X80=""),"",OR($W80&lt;&gt;"",X80&lt;&gt;""),"-")</f>
        <v>#N/A</v>
      </c>
      <c r="CS80" s="120" t="e" cm="1">
        <f t="array" ref="CS80">_xlfn.IFS(AND($W80&lt;&gt;"",Y80&lt;&gt;""),ABS($W80-Y80),AND($W80="",Y80=""),"",OR($W80&lt;&gt;"",Y80&lt;&gt;""),"-")</f>
        <v>#N/A</v>
      </c>
      <c r="CT80" s="120" t="e" cm="1">
        <f t="array" ref="CT80">_xlfn.IFS(AND($W80&lt;&gt;"",Z80&lt;&gt;""),ABS($W80-Z80),AND($W80="",Z80=""),"",OR($W80&lt;&gt;"",Z80&lt;&gt;""),"-")</f>
        <v>#N/A</v>
      </c>
      <c r="CU80" s="120" t="e" cm="1">
        <f t="array" ref="CU80">_xlfn.IFS(AND($W80&lt;&gt;"",AA80&lt;&gt;""),ABS($W80-AA80),AND($W80="",AA80=""),"",OR($W80&lt;&gt;"",AA80&lt;&gt;""),"-")</f>
        <v>#N/A</v>
      </c>
      <c r="CV80" s="121" t="e" cm="1">
        <f t="array" ref="CV80">_xlfn.IFS(AND($X80&lt;&gt;"",Y80&lt;&gt;""),ABS($X80-Y80),AND($X80="",Y80=""),"",OR($X80&lt;&gt;"",Y80&lt;&gt;""),"-")</f>
        <v>#N/A</v>
      </c>
      <c r="CW80" s="120" t="e" cm="1">
        <f t="array" ref="CW80">_xlfn.IFS(AND($X80&lt;&gt;"",Z80&lt;&gt;""),ABS($X80-Z80),AND($X80="",Z80=""),"",OR($X80&lt;&gt;"",Z80&lt;&gt;""),"-")</f>
        <v>#N/A</v>
      </c>
      <c r="CX80" s="120" t="e" cm="1">
        <f t="array" ref="CX80">_xlfn.IFS(AND($X80&lt;&gt;"",AA80&lt;&gt;""),ABS($X80-AA80),AND($X80="",AA80=""),"",OR($X80&lt;&gt;"",AA80&lt;&gt;""),"-")</f>
        <v>#N/A</v>
      </c>
      <c r="CY80" s="121" t="e" cm="1">
        <f t="array" ref="CY80">_xlfn.IFS(AND($Y80&lt;&gt;"",Z80&lt;&gt;""),ABS($Y80-Z80),AND($Y80="",Z80=""),"",OR($Y80&lt;&gt;"",Z80&lt;&gt;""),"-")</f>
        <v>#N/A</v>
      </c>
      <c r="CZ80" s="120" t="e" cm="1">
        <f t="array" ref="CZ80">_xlfn.IFS(AND($Y80&lt;&gt;"",AA80&lt;&gt;""),ABS($Y80-AA80),AND($Y80="",AA80=""),"",OR($Y80&lt;&gt;"",AA80&lt;&gt;""),"-")</f>
        <v>#N/A</v>
      </c>
      <c r="DA80" s="121" t="e" cm="1">
        <f t="array" ref="DA80">_xlfn.IFS(AND($Z80&lt;&gt;"",AA80&lt;&gt;""),ABS($Z80-AA80),AND($Z80="",AA80=""),"",OR($Z80&lt;&gt;"",AA80&lt;&gt;""),"-")</f>
        <v>#N/A</v>
      </c>
    </row>
    <row r="81" spans="1:105" x14ac:dyDescent="0.2">
      <c r="A81" s="260" t="s">
        <v>15</v>
      </c>
      <c r="B81" s="259" t="e">
        <f>VLOOKUP($A81,Merged_couplings!$B:$BU,MATCH(B$1,Merged_couplings!$B$1:$BU$1,0),FALSE)</f>
        <v>#N/A</v>
      </c>
      <c r="C81" s="258" t="e">
        <f>VLOOKUP($A81,Merged_couplings!$B:$BU,MATCH(C$1,Merged_couplings!$B$1:$BU$1,0),FALSE)</f>
        <v>#N/A</v>
      </c>
      <c r="D81" s="258" t="e">
        <f>VLOOKUP($A81,Merged_couplings!$B:$BU,MATCH(D$1,Merged_couplings!$B$1:$BU$1,0),FALSE)</f>
        <v>#N/A</v>
      </c>
      <c r="E81" s="258" t="e">
        <f>VLOOKUP($A81,Merged_couplings!$B:$BU,MATCH(E$1,Merged_couplings!$B$1:$BU$1,0),FALSE)</f>
        <v>#N/A</v>
      </c>
      <c r="F81" s="258" t="e">
        <f>VLOOKUP($A81,Merged_couplings!$B:$BU,MATCH(F$1,Merged_couplings!$B$1:$BU$1,0),FALSE)</f>
        <v>#N/A</v>
      </c>
      <c r="G81" s="258" t="e">
        <f>VLOOKUP($A81,Merged_couplings!$B:$BU,MATCH(G$1,Merged_couplings!$B$1:$BU$1,0),FALSE)</f>
        <v>#N/A</v>
      </c>
      <c r="H81" s="258" t="e">
        <f>VLOOKUP($A81,Merged_couplings!$B:$BU,MATCH(H$1,Merged_couplings!$B$1:$BU$1,0),FALSE)</f>
        <v>#N/A</v>
      </c>
      <c r="I81" s="258" t="e">
        <f>VLOOKUP($A81,Merged_couplings!$B:$BU,MATCH(I$1,Merged_couplings!$B$1:$BU$1,0),FALSE)</f>
        <v>#N/A</v>
      </c>
      <c r="J81" s="258" t="e">
        <f>VLOOKUP($A81,Merged_couplings!$B:$BU,MATCH(J$1,Merged_couplings!$B$1:$BU$1,0),FALSE)</f>
        <v>#N/A</v>
      </c>
      <c r="K81" s="258" t="e">
        <f>VLOOKUP($A81,Merged_couplings!$B:$BU,MATCH(K$1,Merged_couplings!$B$1:$BU$1,0),FALSE)</f>
        <v>#N/A</v>
      </c>
      <c r="L81" s="258" t="e">
        <f>VLOOKUP($A81,Merged_couplings!$B:$BU,MATCH(L$1,Merged_couplings!$B$1:$BU$1,0),FALSE)</f>
        <v>#N/A</v>
      </c>
      <c r="M81" s="258" t="e">
        <f>VLOOKUP($A81,Merged_couplings!$B:$BU,MATCH(M$1,Merged_couplings!$B$1:$BU$1,0),FALSE)</f>
        <v>#N/A</v>
      </c>
      <c r="N81" s="258" t="e">
        <f>VLOOKUP($A81,Merged_couplings!$B:$BU,MATCH(N$1,Merged_couplings!$B$1:$BU$1,0),FALSE)</f>
        <v>#N/A</v>
      </c>
      <c r="O81" s="121" t="e">
        <f>IF(OR(B81="BIG",B81="BI-",B81="-IG"),VLOOKUP($A81,Merged_couplings!$B:$BU,MATCH(O$1,Merged_couplings!$B$1:$BU$1,0),FALSE),"")</f>
        <v>#N/A</v>
      </c>
      <c r="P81" s="120" t="e">
        <f>IF(OR(C81="BIG",C81="BI-",C81="-IG"),VLOOKUP($A81,Merged_couplings!$B:$BU,MATCH(P$1,Merged_couplings!$B$1:$BU$1,0),FALSE),"")</f>
        <v>#N/A</v>
      </c>
      <c r="Q81" s="120" t="e">
        <f>IF(OR(D81="BIG",D81="BI-",D81="-IG"),VLOOKUP($A81,Merged_couplings!$B:$BU,MATCH(Q$1,Merged_couplings!$B$1:$BU$1,0),FALSE),"")</f>
        <v>#N/A</v>
      </c>
      <c r="R81" s="120" t="e">
        <f t="shared" si="5"/>
        <v>#N/A</v>
      </c>
      <c r="S81" s="120" t="e">
        <f t="shared" si="5"/>
        <v>#N/A</v>
      </c>
      <c r="T81" s="120" t="e">
        <f t="shared" si="5"/>
        <v>#N/A</v>
      </c>
      <c r="U81" s="120" t="e">
        <f>IF(OR(H81="BIG",H81="BI-",H81="-IG"),VLOOKUP($A81,Merged_couplings!$B:$BU,MATCH(U$1,Merged_couplings!$B$1:$BU$1,0),FALSE),"")</f>
        <v>#N/A</v>
      </c>
      <c r="V81" s="120" t="e">
        <f>IF(OR(I81="BIG",I81="BI-",I81="-IG"),VLOOKUP($A81,Merged_couplings!$B:$BU,MATCH(V$1,Merged_couplings!$B$1:$BU$1,0),FALSE),"")</f>
        <v>#N/A</v>
      </c>
      <c r="W81" s="120" t="e">
        <f t="shared" si="6"/>
        <v>#N/A</v>
      </c>
      <c r="X81" s="120" t="e">
        <f>IF(OR(K81="BIG",K81="BI-",K81="-IG"),VLOOKUP($A81,Merged_couplings!$B:$BU,MATCH(X$1,Merged_couplings!$B$1:$BU$1,0),FALSE),"")</f>
        <v>#N/A</v>
      </c>
      <c r="Y81" s="120" t="e">
        <f>IF(OR(L81="BIG",L81="BI-",L81="-IG"),VLOOKUP($A81,Merged_couplings!$B:$BU,MATCH(Y$1,Merged_couplings!$B$1:$BU$1,0),FALSE),"")</f>
        <v>#N/A</v>
      </c>
      <c r="Z81" s="120" t="e">
        <f>IF(OR(M81="BIG",M81="BI-",M81="-IG"),VLOOKUP($A81,Merged_couplings!$B:$BU,MATCH(Z$1,Merged_couplings!$B$1:$BU$1,0),FALSE),"")</f>
        <v>#N/A</v>
      </c>
      <c r="AA81" s="120" t="e">
        <f>IF(OR(N81="BIG",N81="BI-",N81="-IG"),VLOOKUP($A81,Merged_couplings!$B:$BU,MATCH(AA$1,Merged_couplings!$B$1:$BU$1,0),FALSE),"")</f>
        <v>#N/A</v>
      </c>
      <c r="AB81" s="123" t="e" cm="1">
        <f t="array" ref="AB81">_xlfn.IFS(AND($O81&lt;&gt;"",P81&lt;&gt;""),ABS($O81-P81),AND($O81="",P81=""),"",OR($O81&lt;&gt;"",P81&lt;&gt;""),"-")</f>
        <v>#N/A</v>
      </c>
      <c r="AC81" s="122" t="e" cm="1">
        <f t="array" ref="AC81">_xlfn.IFS(AND($O81&lt;&gt;"",Q81&lt;&gt;""),ABS($O81-Q81),AND($O81="",Q81=""),"",OR($O81&lt;&gt;"",Q81&lt;&gt;""),"-")</f>
        <v>#N/A</v>
      </c>
      <c r="AD81" s="122" t="e" cm="1">
        <f t="array" ref="AD81">_xlfn.IFS(AND($O81&lt;&gt;"",R81&lt;&gt;""),ABS($O81-R81),AND($O81="",R81=""),"",OR($O81&lt;&gt;"",R81&lt;&gt;""),"-")</f>
        <v>#N/A</v>
      </c>
      <c r="AE81" s="122" t="e" cm="1">
        <f t="array" ref="AE81">_xlfn.IFS(AND($O81&lt;&gt;"",S81&lt;&gt;""),ABS($O81-S81),AND($O81="",S81=""),"",OR($O81&lt;&gt;"",S81&lt;&gt;""),"-")</f>
        <v>#N/A</v>
      </c>
      <c r="AF81" s="122" t="e" cm="1">
        <f t="array" ref="AF81">_xlfn.IFS(AND($O81&lt;&gt;"",T81&lt;&gt;""),ABS($O81-T81),AND($O81="",T81=""),"",OR($O81&lt;&gt;"",T81&lt;&gt;""),"-")</f>
        <v>#N/A</v>
      </c>
      <c r="AG81" s="122" t="e" cm="1">
        <f t="array" ref="AG81">_xlfn.IFS(AND($O81&lt;&gt;"",U81&lt;&gt;""),ABS($O81-U81),AND($O81="",U81=""),"",OR($O81&lt;&gt;"",U81&lt;&gt;""),"-")</f>
        <v>#N/A</v>
      </c>
      <c r="AH81" s="122" t="e" cm="1">
        <f t="array" ref="AH81">_xlfn.IFS(AND($O81&lt;&gt;"",V81&lt;&gt;""),ABS($O81-V81),AND($O81="",V81=""),"",OR($O81&lt;&gt;"",V81&lt;&gt;""),"-")</f>
        <v>#N/A</v>
      </c>
      <c r="AI81" s="122" t="e" cm="1">
        <f t="array" ref="AI81">_xlfn.IFS(AND($O81&lt;&gt;"",W81&lt;&gt;""),ABS($O81-W81),AND($O81="",W81=""),"",OR($O81&lt;&gt;"",W81&lt;&gt;""),"-")</f>
        <v>#N/A</v>
      </c>
      <c r="AJ81" s="122" t="e" cm="1">
        <f t="array" ref="AJ81">_xlfn.IFS(AND($O81&lt;&gt;"",X81&lt;&gt;""),ABS($O81-X81),AND($O81="",X81=""),"",OR($O81&lt;&gt;"",X81&lt;&gt;""),"-")</f>
        <v>#N/A</v>
      </c>
      <c r="AK81" s="122" t="e" cm="1">
        <f t="array" ref="AK81">_xlfn.IFS(AND($O81&lt;&gt;"",Y81&lt;&gt;""),ABS($O81-Y81),AND($O81="",Y81=""),"",OR($O81&lt;&gt;"",Y81&lt;&gt;""),"-")</f>
        <v>#N/A</v>
      </c>
      <c r="AL81" s="122" t="e" cm="1">
        <f t="array" ref="AL81">_xlfn.IFS(AND($O81&lt;&gt;"",Z81&lt;&gt;""),ABS($O81-Z81),AND($O81="",Z81=""),"",OR($O81&lt;&gt;"",Z81&lt;&gt;""),"-")</f>
        <v>#N/A</v>
      </c>
      <c r="AM81" s="122" t="e" cm="1">
        <f t="array" ref="AM81">_xlfn.IFS(AND($O81&lt;&gt;"",AA81&lt;&gt;""),ABS($O81-AA81),AND($O81="",AA81=""),"",OR($O81&lt;&gt;"",AA81&lt;&gt;""),"-")</f>
        <v>#N/A</v>
      </c>
      <c r="AN81" s="121" t="e" cm="1">
        <f t="array" ref="AN81">_xlfn.IFS(AND($P81&lt;&gt;"",Q81&lt;&gt;""),ABS($P81-Q81),AND($P81="",Q81=""),"",OR($P81&lt;&gt;"",Q81&lt;&gt;""),"-")</f>
        <v>#N/A</v>
      </c>
      <c r="AO81" s="120" t="e" cm="1">
        <f t="array" ref="AO81">_xlfn.IFS(AND($P81&lt;&gt;"",R81&lt;&gt;""),ABS($P81-R81),AND($P81="",R81=""),"",OR($P81&lt;&gt;"",R81&lt;&gt;""),"-")</f>
        <v>#N/A</v>
      </c>
      <c r="AP81" s="120" t="e" cm="1">
        <f t="array" ref="AP81">_xlfn.IFS(AND($P81&lt;&gt;"",S81&lt;&gt;""),ABS($P81-S81),AND($P81="",S81=""),"",OR($P81&lt;&gt;"",S81&lt;&gt;""),"-")</f>
        <v>#N/A</v>
      </c>
      <c r="AQ81" s="120" t="e" cm="1">
        <f t="array" ref="AQ81">_xlfn.IFS(AND($P81&lt;&gt;"",T81&lt;&gt;""),ABS($P81-T81),AND($P81="",T81=""),"",OR($P81&lt;&gt;"",T81&lt;&gt;""),"-")</f>
        <v>#N/A</v>
      </c>
      <c r="AR81" s="120" t="e" cm="1">
        <f t="array" ref="AR81">_xlfn.IFS(AND($P81&lt;&gt;"",U81&lt;&gt;""),ABS($P81-U81),AND($P81="",U81=""),"",OR($P81&lt;&gt;"",U81&lt;&gt;""),"-")</f>
        <v>#N/A</v>
      </c>
      <c r="AS81" s="120" t="e" cm="1">
        <f t="array" ref="AS81">_xlfn.IFS(AND($P81&lt;&gt;"",V81&lt;&gt;""),ABS($P81-V81),AND($P81="",V81=""),"",OR($P81&lt;&gt;"",V81&lt;&gt;""),"-")</f>
        <v>#N/A</v>
      </c>
      <c r="AT81" s="120" t="e" cm="1">
        <f t="array" ref="AT81">_xlfn.IFS(AND($P81&lt;&gt;"",W81&lt;&gt;""),ABS($P81-W81),AND($P81="",W81=""),"",OR($P81&lt;&gt;"",W81&lt;&gt;""),"-")</f>
        <v>#N/A</v>
      </c>
      <c r="AU81" s="120" t="e" cm="1">
        <f t="array" ref="AU81">_xlfn.IFS(AND($P81&lt;&gt;"",X81&lt;&gt;""),ABS($P81-X81),AND($P81="",X81=""),"",OR($P81&lt;&gt;"",X81&lt;&gt;""),"-")</f>
        <v>#N/A</v>
      </c>
      <c r="AV81" s="120" t="e" cm="1">
        <f t="array" ref="AV81">_xlfn.IFS(AND($P81&lt;&gt;"",Y81&lt;&gt;""),ABS($P81-Y81),AND($P81="",Y81=""),"",OR($P81&lt;&gt;"",Y81&lt;&gt;""),"-")</f>
        <v>#N/A</v>
      </c>
      <c r="AW81" s="120" t="e" cm="1">
        <f t="array" ref="AW81">_xlfn.IFS(AND($P81&lt;&gt;"",Z81&lt;&gt;""),ABS($P81-Z81),AND($P81="",Z81=""),"",OR($P81&lt;&gt;"",Z81&lt;&gt;""),"-")</f>
        <v>#N/A</v>
      </c>
      <c r="AX81" s="120" t="e" cm="1">
        <f t="array" ref="AX81">_xlfn.IFS(AND($P81&lt;&gt;"",AA81&lt;&gt;""),ABS($P81-AA81),AND($P81="",AA81=""),"",OR($P81&lt;&gt;"",AA81&lt;&gt;""),"-")</f>
        <v>#N/A</v>
      </c>
      <c r="AY81" s="121" t="e" cm="1">
        <f t="array" ref="AY81">_xlfn.IFS(AND($Q81&lt;&gt;"",R81&lt;&gt;""),ABS($Q81-R81),AND($Q81="",R81=""),"",OR($Q81&lt;&gt;"",R81&lt;&gt;""),"-")</f>
        <v>#N/A</v>
      </c>
      <c r="AZ81" s="334" t="e" cm="1">
        <f t="array" ref="AZ81">_xlfn.IFS(AND($Q81&lt;&gt;"",S81&lt;&gt;""),ABS($Q81-S81),AND($Q81="",S81=""),"",OR($Q81&lt;&gt;"",S81&lt;&gt;""),"-")</f>
        <v>#N/A</v>
      </c>
      <c r="BA81" s="334" t="e" cm="1">
        <f t="array" ref="BA81">_xlfn.IFS(AND($Q81&lt;&gt;"",T81&lt;&gt;""),ABS($Q81-T81),AND($Q81="",T81=""),"",OR($Q81&lt;&gt;"",T81&lt;&gt;""),"-")</f>
        <v>#N/A</v>
      </c>
      <c r="BB81" s="120" t="e" cm="1">
        <f t="array" ref="BB81">_xlfn.IFS(AND($Q81&lt;&gt;"",U81&lt;&gt;""),ABS($Q81-U81),AND($Q81="",U81=""),"",OR($Q81&lt;&gt;"",U81&lt;&gt;""),"-")</f>
        <v>#N/A</v>
      </c>
      <c r="BC81" s="120" t="e" cm="1">
        <f t="array" ref="BC81">_xlfn.IFS(AND($Q81&lt;&gt;"",V81&lt;&gt;""),ABS($Q81-V81),AND($Q81="",V81=""),"",OR($Q81&lt;&gt;"",V81&lt;&gt;""),"-")</f>
        <v>#N/A</v>
      </c>
      <c r="BD81" s="120" t="e" cm="1">
        <f t="array" ref="BD81">_xlfn.IFS(AND($Q81&lt;&gt;"",W81&lt;&gt;""),ABS($Q81-W81),AND($Q81="",W81=""),"",OR($Q81&lt;&gt;"",W81&lt;&gt;""),"-")</f>
        <v>#N/A</v>
      </c>
      <c r="BE81" s="120" t="e" cm="1">
        <f t="array" ref="BE81">_xlfn.IFS(AND($Q81&lt;&gt;"",X81&lt;&gt;""),ABS($Q81-X81),AND($Q81="",X81=""),"",OR($Q81&lt;&gt;"",X81&lt;&gt;""),"-")</f>
        <v>#N/A</v>
      </c>
      <c r="BF81" s="120" t="e" cm="1">
        <f t="array" ref="BF81">_xlfn.IFS(AND($Q81&lt;&gt;"",Y81&lt;&gt;""),ABS($Q81-Y81),AND($Q81="",Y81=""),"",OR($Q81&lt;&gt;"",Y81&lt;&gt;""),"-")</f>
        <v>#N/A</v>
      </c>
      <c r="BG81" s="120" t="e" cm="1">
        <f t="array" ref="BG81">_xlfn.IFS(AND($Q81&lt;&gt;"",Z81&lt;&gt;""),ABS($Q81-Z81),AND($Q81="",Z81=""),"",OR($Q81&lt;&gt;"",Z81&lt;&gt;""),"-")</f>
        <v>#N/A</v>
      </c>
      <c r="BH81" s="120" t="e" cm="1">
        <f t="array" ref="BH81">_xlfn.IFS(AND($Q81&lt;&gt;"",AA81&lt;&gt;""),ABS($Q81-AA81),AND($Q81="",AA81=""),"",OR($Q81&lt;&gt;"",AA81&lt;&gt;""),"-")</f>
        <v>#N/A</v>
      </c>
      <c r="BI81" s="121" t="e" cm="1">
        <f t="array" ref="BI81">_xlfn.IFS(AND($R81&lt;&gt;"",S81&lt;&gt;""),ABS($R81-S81),AND($R81="",S81=""),"",OR($R81&lt;&gt;"",S81&lt;&gt;""),"-")</f>
        <v>#N/A</v>
      </c>
      <c r="BJ81" s="120" t="e" cm="1">
        <f t="array" ref="BJ81">_xlfn.IFS(AND($R81&lt;&gt;"",T81&lt;&gt;""),ABS($R81-T81),AND($R81="",T81=""),"",OR($R81&lt;&gt;"",T81&lt;&gt;""),"-")</f>
        <v>#N/A</v>
      </c>
      <c r="BK81" s="334" t="e" cm="1">
        <f t="array" ref="BK81">_xlfn.IFS(AND($R81&lt;&gt;"",U81&lt;&gt;""),ABS($R81-U81),AND($R81="",U81=""),"",OR($R81&lt;&gt;"",U81&lt;&gt;""),"-")</f>
        <v>#N/A</v>
      </c>
      <c r="BL81" s="120" t="e" cm="1">
        <f t="array" ref="BL81">_xlfn.IFS(AND($R81&lt;&gt;"",V81&lt;&gt;""),ABS($R81-V81),AND($R81="",V81=""),"",OR($R81&lt;&gt;"",V81&lt;&gt;""),"-")</f>
        <v>#N/A</v>
      </c>
      <c r="BM81" s="120" t="e" cm="1">
        <f t="array" ref="BM81">_xlfn.IFS(AND($R81&lt;&gt;"",W81&lt;&gt;""),ABS($R81-W81),AND($R81="",W81=""),"",OR($R81&lt;&gt;"",W81&lt;&gt;""),"-")</f>
        <v>#N/A</v>
      </c>
      <c r="BN81" s="120" t="e" cm="1">
        <f t="array" ref="BN81">_xlfn.IFS(AND($R81&lt;&gt;"",X81&lt;&gt;""),ABS($R81-X81),AND($R81="",X81=""),"",OR($R81&lt;&gt;"",X81&lt;&gt;""),"-")</f>
        <v>#N/A</v>
      </c>
      <c r="BO81" s="120" t="e" cm="1">
        <f t="array" ref="BO81">_xlfn.IFS(AND($R81&lt;&gt;"",Y81&lt;&gt;""),ABS($R81-Y81),AND($R81="",Y81=""),"",OR($R81&lt;&gt;"",Y81&lt;&gt;""),"-")</f>
        <v>#N/A</v>
      </c>
      <c r="BP81" s="120" t="e" cm="1">
        <f t="array" ref="BP81">_xlfn.IFS(AND($R81&lt;&gt;"",Z81&lt;&gt;""),ABS($R81-Z81),AND($R81="",Z81=""),"",OR($R81&lt;&gt;"",Z81&lt;&gt;""),"-")</f>
        <v>#N/A</v>
      </c>
      <c r="BQ81" s="120" t="e" cm="1">
        <f t="array" ref="BQ81">_xlfn.IFS(AND($R81&lt;&gt;"",AA81&lt;&gt;""),ABS($R81-AA81),AND($R81="",AA81=""),"",OR($R81&lt;&gt;"",AA81&lt;&gt;""),"-")</f>
        <v>#N/A</v>
      </c>
      <c r="BR81" s="121" t="e" cm="1">
        <f t="array" ref="BR81">_xlfn.IFS(AND($S81&lt;&gt;"",T81&lt;&gt;""),ABS($S81-T81),AND($S81="",T81=""),"",OR($S81&lt;&gt;"",T81&lt;&gt;""),"-")</f>
        <v>#N/A</v>
      </c>
      <c r="BS81" s="334" t="e" cm="1">
        <f t="array" ref="BS81">_xlfn.IFS(AND($S81&lt;&gt;"",U81&lt;&gt;""),ABS($S81-U81),AND($S81="",U81=""),"",OR($S81&lt;&gt;"",U81&lt;&gt;""),"-")</f>
        <v>#N/A</v>
      </c>
      <c r="BT81" s="120" t="e" cm="1">
        <f t="array" ref="BT81">_xlfn.IFS(AND($S81&lt;&gt;"",V81&lt;&gt;""),ABS($S81-V81),AND($S81="",V81=""),"",OR($S81&lt;&gt;"",V81&lt;&gt;""),"-")</f>
        <v>#N/A</v>
      </c>
      <c r="BU81" s="120" t="e" cm="1">
        <f t="array" ref="BU81">_xlfn.IFS(AND($S81&lt;&gt;"",W81&lt;&gt;""),ABS($S81-W81),AND($S81="",W81=""),"",OR($S81&lt;&gt;"",W81&lt;&gt;""),"-")</f>
        <v>#N/A</v>
      </c>
      <c r="BV81" s="120" t="e" cm="1">
        <f t="array" ref="BV81">_xlfn.IFS(AND($S81&lt;&gt;"",X81&lt;&gt;""),ABS($S81-X81),AND($S81="",X81=""),"",OR($S81&lt;&gt;"",X81&lt;&gt;""),"-")</f>
        <v>#N/A</v>
      </c>
      <c r="BW81" s="120" t="e" cm="1">
        <f t="array" ref="BW81">_xlfn.IFS(AND($S81&lt;&gt;"",Y81&lt;&gt;""),ABS($S81-Y81),AND($S81="",Y81=""),"",OR($S81&lt;&gt;"",Y81&lt;&gt;""),"-")</f>
        <v>#N/A</v>
      </c>
      <c r="BX81" s="120" t="e" cm="1">
        <f t="array" ref="BX81">_xlfn.IFS(AND($S81&lt;&gt;"",Z81&lt;&gt;""),ABS($S81-Z81),AND($S81="",Z81=""),"",OR($S81&lt;&gt;"",Z81&lt;&gt;""),"-")</f>
        <v>#N/A</v>
      </c>
      <c r="BY81" s="120" t="e" cm="1">
        <f t="array" ref="BY81">_xlfn.IFS(AND($S81&lt;&gt;"",AA81&lt;&gt;""),ABS($S81-AA81),AND($S81="",AA81=""),"",OR($S81&lt;&gt;"",AA81&lt;&gt;""),"-")</f>
        <v>#N/A</v>
      </c>
      <c r="BZ81" s="121" t="e" cm="1">
        <f t="array" ref="BZ81">_xlfn.IFS(AND($T81&lt;&gt;"",U81&lt;&gt;""),ABS($T81-U81),AND($T81="",U81=""),"",OR($T81&lt;&gt;"",U81&lt;&gt;""),"-")</f>
        <v>#N/A</v>
      </c>
      <c r="CA81" s="120" t="e" cm="1">
        <f t="array" ref="CA81">_xlfn.IFS(AND($T81&lt;&gt;"",V81&lt;&gt;""),ABS($T81-V81),AND($T81="",V81=""),"",OR($T81&lt;&gt;"",V81&lt;&gt;""),"-")</f>
        <v>#N/A</v>
      </c>
      <c r="CB81" s="120" t="e" cm="1">
        <f t="array" ref="CB81">_xlfn.IFS(AND($T81&lt;&gt;"",W81&lt;&gt;""),ABS($T81-W81),AND($T81="",W81=""),"",OR($T81&lt;&gt;"",W81&lt;&gt;""),"-")</f>
        <v>#N/A</v>
      </c>
      <c r="CC81" s="120" t="e" cm="1">
        <f t="array" ref="CC81">_xlfn.IFS(AND($T81&lt;&gt;"",X81&lt;&gt;""),ABS($T81-X81),AND($T81="",X81=""),"",OR($T81&lt;&gt;"",X81&lt;&gt;""),"-")</f>
        <v>#N/A</v>
      </c>
      <c r="CD81" s="120" t="e" cm="1">
        <f t="array" ref="CD81">_xlfn.IFS(AND($T81&lt;&gt;"",Y81&lt;&gt;""),ABS($T81-Y81),AND($T81="",Y81=""),"",OR($T81&lt;&gt;"",Y81&lt;&gt;""),"-")</f>
        <v>#N/A</v>
      </c>
      <c r="CE81" s="120" t="e" cm="1">
        <f t="array" ref="CE81">_xlfn.IFS(AND($T81&lt;&gt;"",Z81&lt;&gt;""),ABS($T81-Z81),AND($T81="",Z81=""),"",OR($T81&lt;&gt;"",Z81&lt;&gt;""),"-")</f>
        <v>#N/A</v>
      </c>
      <c r="CF81" s="120" t="e" cm="1">
        <f t="array" ref="CF81">_xlfn.IFS(AND($T81&lt;&gt;"",AA81&lt;&gt;""),ABS($T81-AA81),AND($T81="",AA81=""),"",OR($T81&lt;&gt;"",AA81&lt;&gt;""),"-")</f>
        <v>#N/A</v>
      </c>
      <c r="CG81" s="121" t="e" cm="1">
        <f t="array" ref="CG81">_xlfn.IFS(AND($U81&lt;&gt;"",V81&lt;&gt;""),ABS($U81-V81),AND($U81="",V81=""),"",OR($U81&lt;&gt;"",V81&lt;&gt;""),"-")</f>
        <v>#N/A</v>
      </c>
      <c r="CH81" s="120" t="e" cm="1">
        <f t="array" ref="CH81">_xlfn.IFS(AND($U81&lt;&gt;"",W81&lt;&gt;""),ABS($U81-W81),AND($U81="",W81=""),"",OR($U81&lt;&gt;"",W81&lt;&gt;""),"-")</f>
        <v>#N/A</v>
      </c>
      <c r="CI81" s="120" t="e" cm="1">
        <f t="array" ref="CI81">_xlfn.IFS(AND($U81&lt;&gt;"",X81&lt;&gt;""),ABS($U81-X81),AND($U81="",X81=""),"",OR($U81&lt;&gt;"",X81&lt;&gt;""),"-")</f>
        <v>#N/A</v>
      </c>
      <c r="CJ81" s="120" t="e" cm="1">
        <f t="array" ref="CJ81">_xlfn.IFS(AND($U81&lt;&gt;"",Y81&lt;&gt;""),ABS($U81-Y81),AND($U81="",Y81=""),"",OR($U81&lt;&gt;"",Y81&lt;&gt;""),"-")</f>
        <v>#N/A</v>
      </c>
      <c r="CK81" s="120" t="e" cm="1">
        <f t="array" ref="CK81">_xlfn.IFS(AND($U81&lt;&gt;"",Z81&lt;&gt;""),ABS($U81-Z81),AND($U81="",Z81=""),"",OR($U81&lt;&gt;"",Z81&lt;&gt;""),"-")</f>
        <v>#N/A</v>
      </c>
      <c r="CL81" s="120" t="e" cm="1">
        <f t="array" ref="CL81">_xlfn.IFS(AND($U81&lt;&gt;"",AA81&lt;&gt;""),ABS($U81-AA81),AND($U81="",AA81=""),"",OR($U81&lt;&gt;"",AA81&lt;&gt;""),"-")</f>
        <v>#N/A</v>
      </c>
      <c r="CM81" s="121" t="e" cm="1">
        <f t="array" ref="CM81">_xlfn.IFS(AND($V81&lt;&gt;"",W81&lt;&gt;""),ABS($V81-W81),AND($V81="",W81=""),"",OR($V81&lt;&gt;"",W81&lt;&gt;""),"-")</f>
        <v>#N/A</v>
      </c>
      <c r="CN81" s="120" t="e" cm="1">
        <f t="array" ref="CN81">_xlfn.IFS(AND($V81&lt;&gt;"",X81&lt;&gt;""),ABS($V81-X81),AND($V81="",X81=""),"",OR($V81&lt;&gt;"",X81&lt;&gt;""),"-")</f>
        <v>#N/A</v>
      </c>
      <c r="CO81" s="120" t="e" cm="1">
        <f t="array" ref="CO81">_xlfn.IFS(AND($V81&lt;&gt;"",Y81&lt;&gt;""),ABS($V81-Y81),AND($V81="",Y81=""),"",OR($V81&lt;&gt;"",Y81&lt;&gt;""),"-")</f>
        <v>#N/A</v>
      </c>
      <c r="CP81" s="120" t="e" cm="1">
        <f t="array" ref="CP81">_xlfn.IFS(AND($V81&lt;&gt;"",Z81&lt;&gt;""),ABS($V81-Z81),AND($V81="",Z81=""),"",OR($V81&lt;&gt;"",Z81&lt;&gt;""),"-")</f>
        <v>#N/A</v>
      </c>
      <c r="CQ81" s="120" t="e" cm="1">
        <f t="array" ref="CQ81">_xlfn.IFS(AND($V81&lt;&gt;"",AA81&lt;&gt;""),ABS($V81-AA81),AND($V81="",AA81=""),"",OR($V81&lt;&gt;"",AA81&lt;&gt;""),"-")</f>
        <v>#N/A</v>
      </c>
      <c r="CR81" s="121" t="e" cm="1">
        <f t="array" ref="CR81">_xlfn.IFS(AND($W81&lt;&gt;"",X81&lt;&gt;""),ABS($W81-X81),AND($W81="",X81=""),"",OR($W81&lt;&gt;"",X81&lt;&gt;""),"-")</f>
        <v>#N/A</v>
      </c>
      <c r="CS81" s="120" t="e" cm="1">
        <f t="array" ref="CS81">_xlfn.IFS(AND($W81&lt;&gt;"",Y81&lt;&gt;""),ABS($W81-Y81),AND($W81="",Y81=""),"",OR($W81&lt;&gt;"",Y81&lt;&gt;""),"-")</f>
        <v>#N/A</v>
      </c>
      <c r="CT81" s="120" t="e" cm="1">
        <f t="array" ref="CT81">_xlfn.IFS(AND($W81&lt;&gt;"",Z81&lt;&gt;""),ABS($W81-Z81),AND($W81="",Z81=""),"",OR($W81&lt;&gt;"",Z81&lt;&gt;""),"-")</f>
        <v>#N/A</v>
      </c>
      <c r="CU81" s="120" t="e" cm="1">
        <f t="array" ref="CU81">_xlfn.IFS(AND($W81&lt;&gt;"",AA81&lt;&gt;""),ABS($W81-AA81),AND($W81="",AA81=""),"",OR($W81&lt;&gt;"",AA81&lt;&gt;""),"-")</f>
        <v>#N/A</v>
      </c>
      <c r="CV81" s="121" t="e" cm="1">
        <f t="array" ref="CV81">_xlfn.IFS(AND($X81&lt;&gt;"",Y81&lt;&gt;""),ABS($X81-Y81),AND($X81="",Y81=""),"",OR($X81&lt;&gt;"",Y81&lt;&gt;""),"-")</f>
        <v>#N/A</v>
      </c>
      <c r="CW81" s="120" t="e" cm="1">
        <f t="array" ref="CW81">_xlfn.IFS(AND($X81&lt;&gt;"",Z81&lt;&gt;""),ABS($X81-Z81),AND($X81="",Z81=""),"",OR($X81&lt;&gt;"",Z81&lt;&gt;""),"-")</f>
        <v>#N/A</v>
      </c>
      <c r="CX81" s="120" t="e" cm="1">
        <f t="array" ref="CX81">_xlfn.IFS(AND($X81&lt;&gt;"",AA81&lt;&gt;""),ABS($X81-AA81),AND($X81="",AA81=""),"",OR($X81&lt;&gt;"",AA81&lt;&gt;""),"-")</f>
        <v>#N/A</v>
      </c>
      <c r="CY81" s="121" t="e" cm="1">
        <f t="array" ref="CY81">_xlfn.IFS(AND($Y81&lt;&gt;"",Z81&lt;&gt;""),ABS($Y81-Z81),AND($Y81="",Z81=""),"",OR($Y81&lt;&gt;"",Z81&lt;&gt;""),"-")</f>
        <v>#N/A</v>
      </c>
      <c r="CZ81" s="120" t="e" cm="1">
        <f t="array" ref="CZ81">_xlfn.IFS(AND($Y81&lt;&gt;"",AA81&lt;&gt;""),ABS($Y81-AA81),AND($Y81="",AA81=""),"",OR($Y81&lt;&gt;"",AA81&lt;&gt;""),"-")</f>
        <v>#N/A</v>
      </c>
      <c r="DA81" s="121" t="e" cm="1">
        <f t="array" ref="DA81">_xlfn.IFS(AND($Z81&lt;&gt;"",AA81&lt;&gt;""),ABS($Z81-AA81),AND($Z81="",AA81=""),"",OR($Z81&lt;&gt;"",AA81&lt;&gt;""),"-")</f>
        <v>#N/A</v>
      </c>
    </row>
    <row r="82" spans="1:105" x14ac:dyDescent="0.2">
      <c r="A82" s="260" t="s">
        <v>125</v>
      </c>
      <c r="B82" s="259" t="e">
        <f>VLOOKUP($A82,Merged_couplings!$B:$BU,MATCH(B$1,Merged_couplings!$B$1:$BU$1,0),FALSE)</f>
        <v>#N/A</v>
      </c>
      <c r="C82" s="258" t="e">
        <f>VLOOKUP($A82,Merged_couplings!$B:$BU,MATCH(C$1,Merged_couplings!$B$1:$BU$1,0),FALSE)</f>
        <v>#N/A</v>
      </c>
      <c r="D82" s="258" t="e">
        <f>VLOOKUP($A82,Merged_couplings!$B:$BU,MATCH(D$1,Merged_couplings!$B$1:$BU$1,0),FALSE)</f>
        <v>#N/A</v>
      </c>
      <c r="E82" s="258" t="e">
        <f>VLOOKUP($A82,Merged_couplings!$B:$BU,MATCH(E$1,Merged_couplings!$B$1:$BU$1,0),FALSE)</f>
        <v>#N/A</v>
      </c>
      <c r="F82" s="258" t="e">
        <f>VLOOKUP($A82,Merged_couplings!$B:$BU,MATCH(F$1,Merged_couplings!$B$1:$BU$1,0),FALSE)</f>
        <v>#N/A</v>
      </c>
      <c r="G82" s="258" t="e">
        <f>VLOOKUP($A82,Merged_couplings!$B:$BU,MATCH(G$1,Merged_couplings!$B$1:$BU$1,0),FALSE)</f>
        <v>#N/A</v>
      </c>
      <c r="H82" s="258" t="e">
        <f>VLOOKUP($A82,Merged_couplings!$B:$BU,MATCH(H$1,Merged_couplings!$B$1:$BU$1,0),FALSE)</f>
        <v>#N/A</v>
      </c>
      <c r="I82" s="258" t="e">
        <f>VLOOKUP($A82,Merged_couplings!$B:$BU,MATCH(I$1,Merged_couplings!$B$1:$BU$1,0),FALSE)</f>
        <v>#N/A</v>
      </c>
      <c r="J82" s="258" t="e">
        <f>VLOOKUP($A82,Merged_couplings!$B:$BU,MATCH(J$1,Merged_couplings!$B$1:$BU$1,0),FALSE)</f>
        <v>#N/A</v>
      </c>
      <c r="K82" s="258" t="e">
        <f>VLOOKUP($A82,Merged_couplings!$B:$BU,MATCH(K$1,Merged_couplings!$B$1:$BU$1,0),FALSE)</f>
        <v>#N/A</v>
      </c>
      <c r="L82" s="258" t="e">
        <f>VLOOKUP($A82,Merged_couplings!$B:$BU,MATCH(L$1,Merged_couplings!$B$1:$BU$1,0),FALSE)</f>
        <v>#N/A</v>
      </c>
      <c r="M82" s="258" t="e">
        <f>VLOOKUP($A82,Merged_couplings!$B:$BU,MATCH(M$1,Merged_couplings!$B$1:$BU$1,0),FALSE)</f>
        <v>#N/A</v>
      </c>
      <c r="N82" s="258" t="e">
        <f>VLOOKUP($A82,Merged_couplings!$B:$BU,MATCH(N$1,Merged_couplings!$B$1:$BU$1,0),FALSE)</f>
        <v>#N/A</v>
      </c>
      <c r="O82" s="121" t="e">
        <f>IF(OR(B82="BIG",B82="BI-",B82="-IG"),VLOOKUP($A82,Merged_couplings!$B:$BU,MATCH(O$1,Merged_couplings!$B$1:$BU$1,0),FALSE),"")</f>
        <v>#N/A</v>
      </c>
      <c r="P82" s="120" t="e">
        <f>IF(OR(C82="BIG",C82="BI-",C82="-IG"),VLOOKUP($A82,Merged_couplings!$B:$BU,MATCH(P$1,Merged_couplings!$B$1:$BU$1,0),FALSE),"")</f>
        <v>#N/A</v>
      </c>
      <c r="Q82" s="120" t="e">
        <f>IF(OR(D82="BIG",D82="BI-",D82="-IG"),VLOOKUP($A82,Merged_couplings!$B:$BU,MATCH(Q$1,Merged_couplings!$B$1:$BU$1,0),FALSE),"")</f>
        <v>#N/A</v>
      </c>
      <c r="R82" s="120" t="e">
        <f t="shared" ref="R82:T101" si="7">Q82</f>
        <v>#N/A</v>
      </c>
      <c r="S82" s="120" t="e">
        <f t="shared" si="7"/>
        <v>#N/A</v>
      </c>
      <c r="T82" s="120" t="e">
        <f t="shared" si="7"/>
        <v>#N/A</v>
      </c>
      <c r="U82" s="120" t="e">
        <f>IF(OR(H82="BIG",H82="BI-",H82="-IG"),VLOOKUP($A82,Merged_couplings!$B:$BU,MATCH(U$1,Merged_couplings!$B$1:$BU$1,0),FALSE),"")</f>
        <v>#N/A</v>
      </c>
      <c r="V82" s="120" t="e">
        <f>IF(OR(I82="BIG",I82="BI-",I82="-IG"),VLOOKUP($A82,Merged_couplings!$B:$BU,MATCH(V$1,Merged_couplings!$B$1:$BU$1,0),FALSE),"")</f>
        <v>#N/A</v>
      </c>
      <c r="W82" s="120" t="e">
        <f t="shared" si="6"/>
        <v>#N/A</v>
      </c>
      <c r="X82" s="120" t="e">
        <f>IF(OR(K82="BIG",K82="BI-",K82="-IG"),VLOOKUP($A82,Merged_couplings!$B:$BU,MATCH(X$1,Merged_couplings!$B$1:$BU$1,0),FALSE),"")</f>
        <v>#N/A</v>
      </c>
      <c r="Y82" s="120" t="e">
        <f>IF(OR(L82="BIG",L82="BI-",L82="-IG"),VLOOKUP($A82,Merged_couplings!$B:$BU,MATCH(Y$1,Merged_couplings!$B$1:$BU$1,0),FALSE),"")</f>
        <v>#N/A</v>
      </c>
      <c r="Z82" s="120" t="e">
        <f>IF(OR(M82="BIG",M82="BI-",M82="-IG"),VLOOKUP($A82,Merged_couplings!$B:$BU,MATCH(Z$1,Merged_couplings!$B$1:$BU$1,0),FALSE),"")</f>
        <v>#N/A</v>
      </c>
      <c r="AA82" s="120" t="e">
        <f>IF(OR(N82="BIG",N82="BI-",N82="-IG"),VLOOKUP($A82,Merged_couplings!$B:$BU,MATCH(AA$1,Merged_couplings!$B$1:$BU$1,0),FALSE),"")</f>
        <v>#N/A</v>
      </c>
      <c r="AB82" s="123" t="e" cm="1">
        <f t="array" ref="AB82">_xlfn.IFS(AND($O82&lt;&gt;"",P82&lt;&gt;""),ABS($O82-P82),AND($O82="",P82=""),"",OR($O82&lt;&gt;"",P82&lt;&gt;""),"-")</f>
        <v>#N/A</v>
      </c>
      <c r="AC82" s="122" t="e" cm="1">
        <f t="array" ref="AC82">_xlfn.IFS(AND($O82&lt;&gt;"",Q82&lt;&gt;""),ABS($O82-Q82),AND($O82="",Q82=""),"",OR($O82&lt;&gt;"",Q82&lt;&gt;""),"-")</f>
        <v>#N/A</v>
      </c>
      <c r="AD82" s="122" t="e" cm="1">
        <f t="array" ref="AD82">_xlfn.IFS(AND($O82&lt;&gt;"",R82&lt;&gt;""),ABS($O82-R82),AND($O82="",R82=""),"",OR($O82&lt;&gt;"",R82&lt;&gt;""),"-")</f>
        <v>#N/A</v>
      </c>
      <c r="AE82" s="122" t="e" cm="1">
        <f t="array" ref="AE82">_xlfn.IFS(AND($O82&lt;&gt;"",S82&lt;&gt;""),ABS($O82-S82),AND($O82="",S82=""),"",OR($O82&lt;&gt;"",S82&lt;&gt;""),"-")</f>
        <v>#N/A</v>
      </c>
      <c r="AF82" s="122" t="e" cm="1">
        <f t="array" ref="AF82">_xlfn.IFS(AND($O82&lt;&gt;"",T82&lt;&gt;""),ABS($O82-T82),AND($O82="",T82=""),"",OR($O82&lt;&gt;"",T82&lt;&gt;""),"-")</f>
        <v>#N/A</v>
      </c>
      <c r="AG82" s="122" t="e" cm="1">
        <f t="array" ref="AG82">_xlfn.IFS(AND($O82&lt;&gt;"",U82&lt;&gt;""),ABS($O82-U82),AND($O82="",U82=""),"",OR($O82&lt;&gt;"",U82&lt;&gt;""),"-")</f>
        <v>#N/A</v>
      </c>
      <c r="AH82" s="122" t="e" cm="1">
        <f t="array" ref="AH82">_xlfn.IFS(AND($O82&lt;&gt;"",V82&lt;&gt;""),ABS($O82-V82),AND($O82="",V82=""),"",OR($O82&lt;&gt;"",V82&lt;&gt;""),"-")</f>
        <v>#N/A</v>
      </c>
      <c r="AI82" s="122" t="e" cm="1">
        <f t="array" ref="AI82">_xlfn.IFS(AND($O82&lt;&gt;"",W82&lt;&gt;""),ABS($O82-W82),AND($O82="",W82=""),"",OR($O82&lt;&gt;"",W82&lt;&gt;""),"-")</f>
        <v>#N/A</v>
      </c>
      <c r="AJ82" s="122" t="e" cm="1">
        <f t="array" ref="AJ82">_xlfn.IFS(AND($O82&lt;&gt;"",X82&lt;&gt;""),ABS($O82-X82),AND($O82="",X82=""),"",OR($O82&lt;&gt;"",X82&lt;&gt;""),"-")</f>
        <v>#N/A</v>
      </c>
      <c r="AK82" s="122" t="e" cm="1">
        <f t="array" ref="AK82">_xlfn.IFS(AND($O82&lt;&gt;"",Y82&lt;&gt;""),ABS($O82-Y82),AND($O82="",Y82=""),"",OR($O82&lt;&gt;"",Y82&lt;&gt;""),"-")</f>
        <v>#N/A</v>
      </c>
      <c r="AL82" s="122" t="e" cm="1">
        <f t="array" ref="AL82">_xlfn.IFS(AND($O82&lt;&gt;"",Z82&lt;&gt;""),ABS($O82-Z82),AND($O82="",Z82=""),"",OR($O82&lt;&gt;"",Z82&lt;&gt;""),"-")</f>
        <v>#N/A</v>
      </c>
      <c r="AM82" s="122" t="e" cm="1">
        <f t="array" ref="AM82">_xlfn.IFS(AND($O82&lt;&gt;"",AA82&lt;&gt;""),ABS($O82-AA82),AND($O82="",AA82=""),"",OR($O82&lt;&gt;"",AA82&lt;&gt;""),"-")</f>
        <v>#N/A</v>
      </c>
      <c r="AN82" s="121" t="e" cm="1">
        <f t="array" ref="AN82">_xlfn.IFS(AND($P82&lt;&gt;"",Q82&lt;&gt;""),ABS($P82-Q82),AND($P82="",Q82=""),"",OR($P82&lt;&gt;"",Q82&lt;&gt;""),"-")</f>
        <v>#N/A</v>
      </c>
      <c r="AO82" s="120" t="e" cm="1">
        <f t="array" ref="AO82">_xlfn.IFS(AND($P82&lt;&gt;"",R82&lt;&gt;""),ABS($P82-R82),AND($P82="",R82=""),"",OR($P82&lt;&gt;"",R82&lt;&gt;""),"-")</f>
        <v>#N/A</v>
      </c>
      <c r="AP82" s="120" t="e" cm="1">
        <f t="array" ref="AP82">_xlfn.IFS(AND($P82&lt;&gt;"",S82&lt;&gt;""),ABS($P82-S82),AND($P82="",S82=""),"",OR($P82&lt;&gt;"",S82&lt;&gt;""),"-")</f>
        <v>#N/A</v>
      </c>
      <c r="AQ82" s="120" t="e" cm="1">
        <f t="array" ref="AQ82">_xlfn.IFS(AND($P82&lt;&gt;"",T82&lt;&gt;""),ABS($P82-T82),AND($P82="",T82=""),"",OR($P82&lt;&gt;"",T82&lt;&gt;""),"-")</f>
        <v>#N/A</v>
      </c>
      <c r="AR82" s="120" t="e" cm="1">
        <f t="array" ref="AR82">_xlfn.IFS(AND($P82&lt;&gt;"",U82&lt;&gt;""),ABS($P82-U82),AND($P82="",U82=""),"",OR($P82&lt;&gt;"",U82&lt;&gt;""),"-")</f>
        <v>#N/A</v>
      </c>
      <c r="AS82" s="120" t="e" cm="1">
        <f t="array" ref="AS82">_xlfn.IFS(AND($P82&lt;&gt;"",V82&lt;&gt;""),ABS($P82-V82),AND($P82="",V82=""),"",OR($P82&lt;&gt;"",V82&lt;&gt;""),"-")</f>
        <v>#N/A</v>
      </c>
      <c r="AT82" s="120" t="e" cm="1">
        <f t="array" ref="AT82">_xlfn.IFS(AND($P82&lt;&gt;"",W82&lt;&gt;""),ABS($P82-W82),AND($P82="",W82=""),"",OR($P82&lt;&gt;"",W82&lt;&gt;""),"-")</f>
        <v>#N/A</v>
      </c>
      <c r="AU82" s="120" t="e" cm="1">
        <f t="array" ref="AU82">_xlfn.IFS(AND($P82&lt;&gt;"",X82&lt;&gt;""),ABS($P82-X82),AND($P82="",X82=""),"",OR($P82&lt;&gt;"",X82&lt;&gt;""),"-")</f>
        <v>#N/A</v>
      </c>
      <c r="AV82" s="120" t="e" cm="1">
        <f t="array" ref="AV82">_xlfn.IFS(AND($P82&lt;&gt;"",Y82&lt;&gt;""),ABS($P82-Y82),AND($P82="",Y82=""),"",OR($P82&lt;&gt;"",Y82&lt;&gt;""),"-")</f>
        <v>#N/A</v>
      </c>
      <c r="AW82" s="120" t="e" cm="1">
        <f t="array" ref="AW82">_xlfn.IFS(AND($P82&lt;&gt;"",Z82&lt;&gt;""),ABS($P82-Z82),AND($P82="",Z82=""),"",OR($P82&lt;&gt;"",Z82&lt;&gt;""),"-")</f>
        <v>#N/A</v>
      </c>
      <c r="AX82" s="120" t="e" cm="1">
        <f t="array" ref="AX82">_xlfn.IFS(AND($P82&lt;&gt;"",AA82&lt;&gt;""),ABS($P82-AA82),AND($P82="",AA82=""),"",OR($P82&lt;&gt;"",AA82&lt;&gt;""),"-")</f>
        <v>#N/A</v>
      </c>
      <c r="AY82" s="121" t="e" cm="1">
        <f t="array" ref="AY82">_xlfn.IFS(AND($Q82&lt;&gt;"",R82&lt;&gt;""),ABS($Q82-R82),AND($Q82="",R82=""),"",OR($Q82&lt;&gt;"",R82&lt;&gt;""),"-")</f>
        <v>#N/A</v>
      </c>
      <c r="AZ82" s="334" t="e" cm="1">
        <f t="array" ref="AZ82">_xlfn.IFS(AND($Q82&lt;&gt;"",S82&lt;&gt;""),ABS($Q82-S82),AND($Q82="",S82=""),"",OR($Q82&lt;&gt;"",S82&lt;&gt;""),"-")</f>
        <v>#N/A</v>
      </c>
      <c r="BA82" s="334" t="e" cm="1">
        <f t="array" ref="BA82">_xlfn.IFS(AND($Q82&lt;&gt;"",T82&lt;&gt;""),ABS($Q82-T82),AND($Q82="",T82=""),"",OR($Q82&lt;&gt;"",T82&lt;&gt;""),"-")</f>
        <v>#N/A</v>
      </c>
      <c r="BB82" s="120" t="e" cm="1">
        <f t="array" ref="BB82">_xlfn.IFS(AND($Q82&lt;&gt;"",U82&lt;&gt;""),ABS($Q82-U82),AND($Q82="",U82=""),"",OR($Q82&lt;&gt;"",U82&lt;&gt;""),"-")</f>
        <v>#N/A</v>
      </c>
      <c r="BC82" s="120" t="e" cm="1">
        <f t="array" ref="BC82">_xlfn.IFS(AND($Q82&lt;&gt;"",V82&lt;&gt;""),ABS($Q82-V82),AND($Q82="",V82=""),"",OR($Q82&lt;&gt;"",V82&lt;&gt;""),"-")</f>
        <v>#N/A</v>
      </c>
      <c r="BD82" s="120" t="e" cm="1">
        <f t="array" ref="BD82">_xlfn.IFS(AND($Q82&lt;&gt;"",W82&lt;&gt;""),ABS($Q82-W82),AND($Q82="",W82=""),"",OR($Q82&lt;&gt;"",W82&lt;&gt;""),"-")</f>
        <v>#N/A</v>
      </c>
      <c r="BE82" s="120" t="e" cm="1">
        <f t="array" ref="BE82">_xlfn.IFS(AND($Q82&lt;&gt;"",X82&lt;&gt;""),ABS($Q82-X82),AND($Q82="",X82=""),"",OR($Q82&lt;&gt;"",X82&lt;&gt;""),"-")</f>
        <v>#N/A</v>
      </c>
      <c r="BF82" s="120" t="e" cm="1">
        <f t="array" ref="BF82">_xlfn.IFS(AND($Q82&lt;&gt;"",Y82&lt;&gt;""),ABS($Q82-Y82),AND($Q82="",Y82=""),"",OR($Q82&lt;&gt;"",Y82&lt;&gt;""),"-")</f>
        <v>#N/A</v>
      </c>
      <c r="BG82" s="120" t="e" cm="1">
        <f t="array" ref="BG82">_xlfn.IFS(AND($Q82&lt;&gt;"",Z82&lt;&gt;""),ABS($Q82-Z82),AND($Q82="",Z82=""),"",OR($Q82&lt;&gt;"",Z82&lt;&gt;""),"-")</f>
        <v>#N/A</v>
      </c>
      <c r="BH82" s="120" t="e" cm="1">
        <f t="array" ref="BH82">_xlfn.IFS(AND($Q82&lt;&gt;"",AA82&lt;&gt;""),ABS($Q82-AA82),AND($Q82="",AA82=""),"",OR($Q82&lt;&gt;"",AA82&lt;&gt;""),"-")</f>
        <v>#N/A</v>
      </c>
      <c r="BI82" s="121" t="e" cm="1">
        <f t="array" ref="BI82">_xlfn.IFS(AND($R82&lt;&gt;"",S82&lt;&gt;""),ABS($R82-S82),AND($R82="",S82=""),"",OR($R82&lt;&gt;"",S82&lt;&gt;""),"-")</f>
        <v>#N/A</v>
      </c>
      <c r="BJ82" s="120" t="e" cm="1">
        <f t="array" ref="BJ82">_xlfn.IFS(AND($R82&lt;&gt;"",T82&lt;&gt;""),ABS($R82-T82),AND($R82="",T82=""),"",OR($R82&lt;&gt;"",T82&lt;&gt;""),"-")</f>
        <v>#N/A</v>
      </c>
      <c r="BK82" s="334" t="e" cm="1">
        <f t="array" ref="BK82">_xlfn.IFS(AND($R82&lt;&gt;"",U82&lt;&gt;""),ABS($R82-U82),AND($R82="",U82=""),"",OR($R82&lt;&gt;"",U82&lt;&gt;""),"-")</f>
        <v>#N/A</v>
      </c>
      <c r="BL82" s="120" t="e" cm="1">
        <f t="array" ref="BL82">_xlfn.IFS(AND($R82&lt;&gt;"",V82&lt;&gt;""),ABS($R82-V82),AND($R82="",V82=""),"",OR($R82&lt;&gt;"",V82&lt;&gt;""),"-")</f>
        <v>#N/A</v>
      </c>
      <c r="BM82" s="120" t="e" cm="1">
        <f t="array" ref="BM82">_xlfn.IFS(AND($R82&lt;&gt;"",W82&lt;&gt;""),ABS($R82-W82),AND($R82="",W82=""),"",OR($R82&lt;&gt;"",W82&lt;&gt;""),"-")</f>
        <v>#N/A</v>
      </c>
      <c r="BN82" s="120" t="e" cm="1">
        <f t="array" ref="BN82">_xlfn.IFS(AND($R82&lt;&gt;"",X82&lt;&gt;""),ABS($R82-X82),AND($R82="",X82=""),"",OR($R82&lt;&gt;"",X82&lt;&gt;""),"-")</f>
        <v>#N/A</v>
      </c>
      <c r="BO82" s="120" t="e" cm="1">
        <f t="array" ref="BO82">_xlfn.IFS(AND($R82&lt;&gt;"",Y82&lt;&gt;""),ABS($R82-Y82),AND($R82="",Y82=""),"",OR($R82&lt;&gt;"",Y82&lt;&gt;""),"-")</f>
        <v>#N/A</v>
      </c>
      <c r="BP82" s="120" t="e" cm="1">
        <f t="array" ref="BP82">_xlfn.IFS(AND($R82&lt;&gt;"",Z82&lt;&gt;""),ABS($R82-Z82),AND($R82="",Z82=""),"",OR($R82&lt;&gt;"",Z82&lt;&gt;""),"-")</f>
        <v>#N/A</v>
      </c>
      <c r="BQ82" s="120" t="e" cm="1">
        <f t="array" ref="BQ82">_xlfn.IFS(AND($R82&lt;&gt;"",AA82&lt;&gt;""),ABS($R82-AA82),AND($R82="",AA82=""),"",OR($R82&lt;&gt;"",AA82&lt;&gt;""),"-")</f>
        <v>#N/A</v>
      </c>
      <c r="BR82" s="121" t="e" cm="1">
        <f t="array" ref="BR82">_xlfn.IFS(AND($S82&lt;&gt;"",T82&lt;&gt;""),ABS($S82-T82),AND($S82="",T82=""),"",OR($S82&lt;&gt;"",T82&lt;&gt;""),"-")</f>
        <v>#N/A</v>
      </c>
      <c r="BS82" s="334" t="e" cm="1">
        <f t="array" ref="BS82">_xlfn.IFS(AND($S82&lt;&gt;"",U82&lt;&gt;""),ABS($S82-U82),AND($S82="",U82=""),"",OR($S82&lt;&gt;"",U82&lt;&gt;""),"-")</f>
        <v>#N/A</v>
      </c>
      <c r="BT82" s="120" t="e" cm="1">
        <f t="array" ref="BT82">_xlfn.IFS(AND($S82&lt;&gt;"",V82&lt;&gt;""),ABS($S82-V82),AND($S82="",V82=""),"",OR($S82&lt;&gt;"",V82&lt;&gt;""),"-")</f>
        <v>#N/A</v>
      </c>
      <c r="BU82" s="120" t="e" cm="1">
        <f t="array" ref="BU82">_xlfn.IFS(AND($S82&lt;&gt;"",W82&lt;&gt;""),ABS($S82-W82),AND($S82="",W82=""),"",OR($S82&lt;&gt;"",W82&lt;&gt;""),"-")</f>
        <v>#N/A</v>
      </c>
      <c r="BV82" s="120" t="e" cm="1">
        <f t="array" ref="BV82">_xlfn.IFS(AND($S82&lt;&gt;"",X82&lt;&gt;""),ABS($S82-X82),AND($S82="",X82=""),"",OR($S82&lt;&gt;"",X82&lt;&gt;""),"-")</f>
        <v>#N/A</v>
      </c>
      <c r="BW82" s="120" t="e" cm="1">
        <f t="array" ref="BW82">_xlfn.IFS(AND($S82&lt;&gt;"",Y82&lt;&gt;""),ABS($S82-Y82),AND($S82="",Y82=""),"",OR($S82&lt;&gt;"",Y82&lt;&gt;""),"-")</f>
        <v>#N/A</v>
      </c>
      <c r="BX82" s="120" t="e" cm="1">
        <f t="array" ref="BX82">_xlfn.IFS(AND($S82&lt;&gt;"",Z82&lt;&gt;""),ABS($S82-Z82),AND($S82="",Z82=""),"",OR($S82&lt;&gt;"",Z82&lt;&gt;""),"-")</f>
        <v>#N/A</v>
      </c>
      <c r="BY82" s="120" t="e" cm="1">
        <f t="array" ref="BY82">_xlfn.IFS(AND($S82&lt;&gt;"",AA82&lt;&gt;""),ABS($S82-AA82),AND($S82="",AA82=""),"",OR($S82&lt;&gt;"",AA82&lt;&gt;""),"-")</f>
        <v>#N/A</v>
      </c>
      <c r="BZ82" s="121" t="e" cm="1">
        <f t="array" ref="BZ82">_xlfn.IFS(AND($T82&lt;&gt;"",U82&lt;&gt;""),ABS($T82-U82),AND($T82="",U82=""),"",OR($T82&lt;&gt;"",U82&lt;&gt;""),"-")</f>
        <v>#N/A</v>
      </c>
      <c r="CA82" s="120" t="e" cm="1">
        <f t="array" ref="CA82">_xlfn.IFS(AND($T82&lt;&gt;"",V82&lt;&gt;""),ABS($T82-V82),AND($T82="",V82=""),"",OR($T82&lt;&gt;"",V82&lt;&gt;""),"-")</f>
        <v>#N/A</v>
      </c>
      <c r="CB82" s="120" t="e" cm="1">
        <f t="array" ref="CB82">_xlfn.IFS(AND($T82&lt;&gt;"",W82&lt;&gt;""),ABS($T82-W82),AND($T82="",W82=""),"",OR($T82&lt;&gt;"",W82&lt;&gt;""),"-")</f>
        <v>#N/A</v>
      </c>
      <c r="CC82" s="120" t="e" cm="1">
        <f t="array" ref="CC82">_xlfn.IFS(AND($T82&lt;&gt;"",X82&lt;&gt;""),ABS($T82-X82),AND($T82="",X82=""),"",OR($T82&lt;&gt;"",X82&lt;&gt;""),"-")</f>
        <v>#N/A</v>
      </c>
      <c r="CD82" s="120" t="e" cm="1">
        <f t="array" ref="CD82">_xlfn.IFS(AND($T82&lt;&gt;"",Y82&lt;&gt;""),ABS($T82-Y82),AND($T82="",Y82=""),"",OR($T82&lt;&gt;"",Y82&lt;&gt;""),"-")</f>
        <v>#N/A</v>
      </c>
      <c r="CE82" s="120" t="e" cm="1">
        <f t="array" ref="CE82">_xlfn.IFS(AND($T82&lt;&gt;"",Z82&lt;&gt;""),ABS($T82-Z82),AND($T82="",Z82=""),"",OR($T82&lt;&gt;"",Z82&lt;&gt;""),"-")</f>
        <v>#N/A</v>
      </c>
      <c r="CF82" s="120" t="e" cm="1">
        <f t="array" ref="CF82">_xlfn.IFS(AND($T82&lt;&gt;"",AA82&lt;&gt;""),ABS($T82-AA82),AND($T82="",AA82=""),"",OR($T82&lt;&gt;"",AA82&lt;&gt;""),"-")</f>
        <v>#N/A</v>
      </c>
      <c r="CG82" s="121" t="e" cm="1">
        <f t="array" ref="CG82">_xlfn.IFS(AND($U82&lt;&gt;"",V82&lt;&gt;""),ABS($U82-V82),AND($U82="",V82=""),"",OR($U82&lt;&gt;"",V82&lt;&gt;""),"-")</f>
        <v>#N/A</v>
      </c>
      <c r="CH82" s="120" t="e" cm="1">
        <f t="array" ref="CH82">_xlfn.IFS(AND($U82&lt;&gt;"",W82&lt;&gt;""),ABS($U82-W82),AND($U82="",W82=""),"",OR($U82&lt;&gt;"",W82&lt;&gt;""),"-")</f>
        <v>#N/A</v>
      </c>
      <c r="CI82" s="120" t="e" cm="1">
        <f t="array" ref="CI82">_xlfn.IFS(AND($U82&lt;&gt;"",X82&lt;&gt;""),ABS($U82-X82),AND($U82="",X82=""),"",OR($U82&lt;&gt;"",X82&lt;&gt;""),"-")</f>
        <v>#N/A</v>
      </c>
      <c r="CJ82" s="120" t="e" cm="1">
        <f t="array" ref="CJ82">_xlfn.IFS(AND($U82&lt;&gt;"",Y82&lt;&gt;""),ABS($U82-Y82),AND($U82="",Y82=""),"",OR($U82&lt;&gt;"",Y82&lt;&gt;""),"-")</f>
        <v>#N/A</v>
      </c>
      <c r="CK82" s="120" t="e" cm="1">
        <f t="array" ref="CK82">_xlfn.IFS(AND($U82&lt;&gt;"",Z82&lt;&gt;""),ABS($U82-Z82),AND($U82="",Z82=""),"",OR($U82&lt;&gt;"",Z82&lt;&gt;""),"-")</f>
        <v>#N/A</v>
      </c>
      <c r="CL82" s="120" t="e" cm="1">
        <f t="array" ref="CL82">_xlfn.IFS(AND($U82&lt;&gt;"",AA82&lt;&gt;""),ABS($U82-AA82),AND($U82="",AA82=""),"",OR($U82&lt;&gt;"",AA82&lt;&gt;""),"-")</f>
        <v>#N/A</v>
      </c>
      <c r="CM82" s="121" t="e" cm="1">
        <f t="array" ref="CM82">_xlfn.IFS(AND($V82&lt;&gt;"",W82&lt;&gt;""),ABS($V82-W82),AND($V82="",W82=""),"",OR($V82&lt;&gt;"",W82&lt;&gt;""),"-")</f>
        <v>#N/A</v>
      </c>
      <c r="CN82" s="120" t="e" cm="1">
        <f t="array" ref="CN82">_xlfn.IFS(AND($V82&lt;&gt;"",X82&lt;&gt;""),ABS($V82-X82),AND($V82="",X82=""),"",OR($V82&lt;&gt;"",X82&lt;&gt;""),"-")</f>
        <v>#N/A</v>
      </c>
      <c r="CO82" s="120" t="e" cm="1">
        <f t="array" ref="CO82">_xlfn.IFS(AND($V82&lt;&gt;"",Y82&lt;&gt;""),ABS($V82-Y82),AND($V82="",Y82=""),"",OR($V82&lt;&gt;"",Y82&lt;&gt;""),"-")</f>
        <v>#N/A</v>
      </c>
      <c r="CP82" s="120" t="e" cm="1">
        <f t="array" ref="CP82">_xlfn.IFS(AND($V82&lt;&gt;"",Z82&lt;&gt;""),ABS($V82-Z82),AND($V82="",Z82=""),"",OR($V82&lt;&gt;"",Z82&lt;&gt;""),"-")</f>
        <v>#N/A</v>
      </c>
      <c r="CQ82" s="120" t="e" cm="1">
        <f t="array" ref="CQ82">_xlfn.IFS(AND($V82&lt;&gt;"",AA82&lt;&gt;""),ABS($V82-AA82),AND($V82="",AA82=""),"",OR($V82&lt;&gt;"",AA82&lt;&gt;""),"-")</f>
        <v>#N/A</v>
      </c>
      <c r="CR82" s="121" t="e" cm="1">
        <f t="array" ref="CR82">_xlfn.IFS(AND($W82&lt;&gt;"",X82&lt;&gt;""),ABS($W82-X82),AND($W82="",X82=""),"",OR($W82&lt;&gt;"",X82&lt;&gt;""),"-")</f>
        <v>#N/A</v>
      </c>
      <c r="CS82" s="120" t="e" cm="1">
        <f t="array" ref="CS82">_xlfn.IFS(AND($W82&lt;&gt;"",Y82&lt;&gt;""),ABS($W82-Y82),AND($W82="",Y82=""),"",OR($W82&lt;&gt;"",Y82&lt;&gt;""),"-")</f>
        <v>#N/A</v>
      </c>
      <c r="CT82" s="120" t="e" cm="1">
        <f t="array" ref="CT82">_xlfn.IFS(AND($W82&lt;&gt;"",Z82&lt;&gt;""),ABS($W82-Z82),AND($W82="",Z82=""),"",OR($W82&lt;&gt;"",Z82&lt;&gt;""),"-")</f>
        <v>#N/A</v>
      </c>
      <c r="CU82" s="120" t="e" cm="1">
        <f t="array" ref="CU82">_xlfn.IFS(AND($W82&lt;&gt;"",AA82&lt;&gt;""),ABS($W82-AA82),AND($W82="",AA82=""),"",OR($W82&lt;&gt;"",AA82&lt;&gt;""),"-")</f>
        <v>#N/A</v>
      </c>
      <c r="CV82" s="121" t="e" cm="1">
        <f t="array" ref="CV82">_xlfn.IFS(AND($X82&lt;&gt;"",Y82&lt;&gt;""),ABS($X82-Y82),AND($X82="",Y82=""),"",OR($X82&lt;&gt;"",Y82&lt;&gt;""),"-")</f>
        <v>#N/A</v>
      </c>
      <c r="CW82" s="120" t="e" cm="1">
        <f t="array" ref="CW82">_xlfn.IFS(AND($X82&lt;&gt;"",Z82&lt;&gt;""),ABS($X82-Z82),AND($X82="",Z82=""),"",OR($X82&lt;&gt;"",Z82&lt;&gt;""),"-")</f>
        <v>#N/A</v>
      </c>
      <c r="CX82" s="120" t="e" cm="1">
        <f t="array" ref="CX82">_xlfn.IFS(AND($X82&lt;&gt;"",AA82&lt;&gt;""),ABS($X82-AA82),AND($X82="",AA82=""),"",OR($X82&lt;&gt;"",AA82&lt;&gt;""),"-")</f>
        <v>#N/A</v>
      </c>
      <c r="CY82" s="121" t="e" cm="1">
        <f t="array" ref="CY82">_xlfn.IFS(AND($Y82&lt;&gt;"",Z82&lt;&gt;""),ABS($Y82-Z82),AND($Y82="",Z82=""),"",OR($Y82&lt;&gt;"",Z82&lt;&gt;""),"-")</f>
        <v>#N/A</v>
      </c>
      <c r="CZ82" s="120" t="e" cm="1">
        <f t="array" ref="CZ82">_xlfn.IFS(AND($Y82&lt;&gt;"",AA82&lt;&gt;""),ABS($Y82-AA82),AND($Y82="",AA82=""),"",OR($Y82&lt;&gt;"",AA82&lt;&gt;""),"-")</f>
        <v>#N/A</v>
      </c>
      <c r="DA82" s="121" t="e" cm="1">
        <f t="array" ref="DA82">_xlfn.IFS(AND($Z82&lt;&gt;"",AA82&lt;&gt;""),ABS($Z82-AA82),AND($Z82="",AA82=""),"",OR($Z82&lt;&gt;"",AA82&lt;&gt;""),"-")</f>
        <v>#N/A</v>
      </c>
    </row>
    <row r="83" spans="1:105" x14ac:dyDescent="0.2">
      <c r="A83" s="260" t="s">
        <v>126</v>
      </c>
      <c r="B83" s="259" t="e">
        <f>VLOOKUP($A83,Merged_couplings!$B:$BU,MATCH(B$1,Merged_couplings!$B$1:$BU$1,0),FALSE)</f>
        <v>#N/A</v>
      </c>
      <c r="C83" s="258" t="e">
        <f>VLOOKUP($A83,Merged_couplings!$B:$BU,MATCH(C$1,Merged_couplings!$B$1:$BU$1,0),FALSE)</f>
        <v>#N/A</v>
      </c>
      <c r="D83" s="258" t="e">
        <f>VLOOKUP($A83,Merged_couplings!$B:$BU,MATCH(D$1,Merged_couplings!$B$1:$BU$1,0),FALSE)</f>
        <v>#N/A</v>
      </c>
      <c r="E83" s="258" t="e">
        <f>VLOOKUP($A83,Merged_couplings!$B:$BU,MATCH(E$1,Merged_couplings!$B$1:$BU$1,0),FALSE)</f>
        <v>#N/A</v>
      </c>
      <c r="F83" s="258" t="e">
        <f>VLOOKUP($A83,Merged_couplings!$B:$BU,MATCH(F$1,Merged_couplings!$B$1:$BU$1,0),FALSE)</f>
        <v>#N/A</v>
      </c>
      <c r="G83" s="258" t="e">
        <f>VLOOKUP($A83,Merged_couplings!$B:$BU,MATCH(G$1,Merged_couplings!$B$1:$BU$1,0),FALSE)</f>
        <v>#N/A</v>
      </c>
      <c r="H83" s="258" t="e">
        <f>VLOOKUP($A83,Merged_couplings!$B:$BU,MATCH(H$1,Merged_couplings!$B$1:$BU$1,0),FALSE)</f>
        <v>#N/A</v>
      </c>
      <c r="I83" s="258" t="e">
        <f>VLOOKUP($A83,Merged_couplings!$B:$BU,MATCH(I$1,Merged_couplings!$B$1:$BU$1,0),FALSE)</f>
        <v>#N/A</v>
      </c>
      <c r="J83" s="258" t="e">
        <f>VLOOKUP($A83,Merged_couplings!$B:$BU,MATCH(J$1,Merged_couplings!$B$1:$BU$1,0),FALSE)</f>
        <v>#N/A</v>
      </c>
      <c r="K83" s="258" t="e">
        <f>VLOOKUP($A83,Merged_couplings!$B:$BU,MATCH(K$1,Merged_couplings!$B$1:$BU$1,0),FALSE)</f>
        <v>#N/A</v>
      </c>
      <c r="L83" s="258" t="e">
        <f>VLOOKUP($A83,Merged_couplings!$B:$BU,MATCH(L$1,Merged_couplings!$B$1:$BU$1,0),FALSE)</f>
        <v>#N/A</v>
      </c>
      <c r="M83" s="258" t="e">
        <f>VLOOKUP($A83,Merged_couplings!$B:$BU,MATCH(M$1,Merged_couplings!$B$1:$BU$1,0),FALSE)</f>
        <v>#N/A</v>
      </c>
      <c r="N83" s="258" t="e">
        <f>VLOOKUP($A83,Merged_couplings!$B:$BU,MATCH(N$1,Merged_couplings!$B$1:$BU$1,0),FALSE)</f>
        <v>#N/A</v>
      </c>
      <c r="O83" s="121" t="e">
        <f>IF(OR(B83="BIG",B83="BI-",B83="-IG"),VLOOKUP($A83,Merged_couplings!$B:$BU,MATCH(O$1,Merged_couplings!$B$1:$BU$1,0),FALSE),"")</f>
        <v>#N/A</v>
      </c>
      <c r="P83" s="120" t="e">
        <f>IF(OR(C83="BIG",C83="BI-",C83="-IG"),VLOOKUP($A83,Merged_couplings!$B:$BU,MATCH(P$1,Merged_couplings!$B$1:$BU$1,0),FALSE),"")</f>
        <v>#N/A</v>
      </c>
      <c r="Q83" s="120" t="e">
        <f>IF(OR(D83="BIG",D83="BI-",D83="-IG"),VLOOKUP($A83,Merged_couplings!$B:$BU,MATCH(Q$1,Merged_couplings!$B$1:$BU$1,0),FALSE),"")</f>
        <v>#N/A</v>
      </c>
      <c r="R83" s="120" t="e">
        <f t="shared" si="7"/>
        <v>#N/A</v>
      </c>
      <c r="S83" s="120" t="e">
        <f t="shared" si="7"/>
        <v>#N/A</v>
      </c>
      <c r="T83" s="120" t="e">
        <f t="shared" si="7"/>
        <v>#N/A</v>
      </c>
      <c r="U83" s="120" t="e">
        <f>IF(OR(H83="BIG",H83="BI-",H83="-IG"),VLOOKUP($A83,Merged_couplings!$B:$BU,MATCH(U$1,Merged_couplings!$B$1:$BU$1,0),FALSE),"")</f>
        <v>#N/A</v>
      </c>
      <c r="V83" s="120" t="e">
        <f>IF(OR(I83="BIG",I83="BI-",I83="-IG"),VLOOKUP($A83,Merged_couplings!$B:$BU,MATCH(V$1,Merged_couplings!$B$1:$BU$1,0),FALSE),"")</f>
        <v>#N/A</v>
      </c>
      <c r="W83" s="120" t="e">
        <f t="shared" si="6"/>
        <v>#N/A</v>
      </c>
      <c r="X83" s="120" t="e">
        <f>IF(OR(K83="BIG",K83="BI-",K83="-IG"),VLOOKUP($A83,Merged_couplings!$B:$BU,MATCH(X$1,Merged_couplings!$B$1:$BU$1,0),FALSE),"")</f>
        <v>#N/A</v>
      </c>
      <c r="Y83" s="120" t="e">
        <f>IF(OR(L83="BIG",L83="BI-",L83="-IG"),VLOOKUP($A83,Merged_couplings!$B:$BU,MATCH(Y$1,Merged_couplings!$B$1:$BU$1,0),FALSE),"")</f>
        <v>#N/A</v>
      </c>
      <c r="Z83" s="120" t="e">
        <f>IF(OR(M83="BIG",M83="BI-",M83="-IG"),VLOOKUP($A83,Merged_couplings!$B:$BU,MATCH(Z$1,Merged_couplings!$B$1:$BU$1,0),FALSE),"")</f>
        <v>#N/A</v>
      </c>
      <c r="AA83" s="120" t="e">
        <f>IF(OR(N83="BIG",N83="BI-",N83="-IG"),VLOOKUP($A83,Merged_couplings!$B:$BU,MATCH(AA$1,Merged_couplings!$B$1:$BU$1,0),FALSE),"")</f>
        <v>#N/A</v>
      </c>
      <c r="AB83" s="123" t="e" cm="1">
        <f t="array" ref="AB83">_xlfn.IFS(AND($O83&lt;&gt;"",P83&lt;&gt;""),ABS($O83-P83),AND($O83="",P83=""),"",OR($O83&lt;&gt;"",P83&lt;&gt;""),"-")</f>
        <v>#N/A</v>
      </c>
      <c r="AC83" s="122" t="e" cm="1">
        <f t="array" ref="AC83">_xlfn.IFS(AND($O83&lt;&gt;"",Q83&lt;&gt;""),ABS($O83-Q83),AND($O83="",Q83=""),"",OR($O83&lt;&gt;"",Q83&lt;&gt;""),"-")</f>
        <v>#N/A</v>
      </c>
      <c r="AD83" s="122" t="e" cm="1">
        <f t="array" ref="AD83">_xlfn.IFS(AND($O83&lt;&gt;"",R83&lt;&gt;""),ABS($O83-R83),AND($O83="",R83=""),"",OR($O83&lt;&gt;"",R83&lt;&gt;""),"-")</f>
        <v>#N/A</v>
      </c>
      <c r="AE83" s="122" t="e" cm="1">
        <f t="array" ref="AE83">_xlfn.IFS(AND($O83&lt;&gt;"",S83&lt;&gt;""),ABS($O83-S83),AND($O83="",S83=""),"",OR($O83&lt;&gt;"",S83&lt;&gt;""),"-")</f>
        <v>#N/A</v>
      </c>
      <c r="AF83" s="122" t="e" cm="1">
        <f t="array" ref="AF83">_xlfn.IFS(AND($O83&lt;&gt;"",T83&lt;&gt;""),ABS($O83-T83),AND($O83="",T83=""),"",OR($O83&lt;&gt;"",T83&lt;&gt;""),"-")</f>
        <v>#N/A</v>
      </c>
      <c r="AG83" s="122" t="e" cm="1">
        <f t="array" ref="AG83">_xlfn.IFS(AND($O83&lt;&gt;"",U83&lt;&gt;""),ABS($O83-U83),AND($O83="",U83=""),"",OR($O83&lt;&gt;"",U83&lt;&gt;""),"-")</f>
        <v>#N/A</v>
      </c>
      <c r="AH83" s="122" t="e" cm="1">
        <f t="array" ref="AH83">_xlfn.IFS(AND($O83&lt;&gt;"",V83&lt;&gt;""),ABS($O83-V83),AND($O83="",V83=""),"",OR($O83&lt;&gt;"",V83&lt;&gt;""),"-")</f>
        <v>#N/A</v>
      </c>
      <c r="AI83" s="122" t="e" cm="1">
        <f t="array" ref="AI83">_xlfn.IFS(AND($O83&lt;&gt;"",W83&lt;&gt;""),ABS($O83-W83),AND($O83="",W83=""),"",OR($O83&lt;&gt;"",W83&lt;&gt;""),"-")</f>
        <v>#N/A</v>
      </c>
      <c r="AJ83" s="122" t="e" cm="1">
        <f t="array" ref="AJ83">_xlfn.IFS(AND($O83&lt;&gt;"",X83&lt;&gt;""),ABS($O83-X83),AND($O83="",X83=""),"",OR($O83&lt;&gt;"",X83&lt;&gt;""),"-")</f>
        <v>#N/A</v>
      </c>
      <c r="AK83" s="122" t="e" cm="1">
        <f t="array" ref="AK83">_xlfn.IFS(AND($O83&lt;&gt;"",Y83&lt;&gt;""),ABS($O83-Y83),AND($O83="",Y83=""),"",OR($O83&lt;&gt;"",Y83&lt;&gt;""),"-")</f>
        <v>#N/A</v>
      </c>
      <c r="AL83" s="122" t="e" cm="1">
        <f t="array" ref="AL83">_xlfn.IFS(AND($O83&lt;&gt;"",Z83&lt;&gt;""),ABS($O83-Z83),AND($O83="",Z83=""),"",OR($O83&lt;&gt;"",Z83&lt;&gt;""),"-")</f>
        <v>#N/A</v>
      </c>
      <c r="AM83" s="122" t="e" cm="1">
        <f t="array" ref="AM83">_xlfn.IFS(AND($O83&lt;&gt;"",AA83&lt;&gt;""),ABS($O83-AA83),AND($O83="",AA83=""),"",OR($O83&lt;&gt;"",AA83&lt;&gt;""),"-")</f>
        <v>#N/A</v>
      </c>
      <c r="AN83" s="121" t="e" cm="1">
        <f t="array" ref="AN83">_xlfn.IFS(AND($P83&lt;&gt;"",Q83&lt;&gt;""),ABS($P83-Q83),AND($P83="",Q83=""),"",OR($P83&lt;&gt;"",Q83&lt;&gt;""),"-")</f>
        <v>#N/A</v>
      </c>
      <c r="AO83" s="120" t="e" cm="1">
        <f t="array" ref="AO83">_xlfn.IFS(AND($P83&lt;&gt;"",R83&lt;&gt;""),ABS($P83-R83),AND($P83="",R83=""),"",OR($P83&lt;&gt;"",R83&lt;&gt;""),"-")</f>
        <v>#N/A</v>
      </c>
      <c r="AP83" s="120" t="e" cm="1">
        <f t="array" ref="AP83">_xlfn.IFS(AND($P83&lt;&gt;"",S83&lt;&gt;""),ABS($P83-S83),AND($P83="",S83=""),"",OR($P83&lt;&gt;"",S83&lt;&gt;""),"-")</f>
        <v>#N/A</v>
      </c>
      <c r="AQ83" s="120" t="e" cm="1">
        <f t="array" ref="AQ83">_xlfn.IFS(AND($P83&lt;&gt;"",T83&lt;&gt;""),ABS($P83-T83),AND($P83="",T83=""),"",OR($P83&lt;&gt;"",T83&lt;&gt;""),"-")</f>
        <v>#N/A</v>
      </c>
      <c r="AR83" s="120" t="e" cm="1">
        <f t="array" ref="AR83">_xlfn.IFS(AND($P83&lt;&gt;"",U83&lt;&gt;""),ABS($P83-U83),AND($P83="",U83=""),"",OR($P83&lt;&gt;"",U83&lt;&gt;""),"-")</f>
        <v>#N/A</v>
      </c>
      <c r="AS83" s="120" t="e" cm="1">
        <f t="array" ref="AS83">_xlfn.IFS(AND($P83&lt;&gt;"",V83&lt;&gt;""),ABS($P83-V83),AND($P83="",V83=""),"",OR($P83&lt;&gt;"",V83&lt;&gt;""),"-")</f>
        <v>#N/A</v>
      </c>
      <c r="AT83" s="120" t="e" cm="1">
        <f t="array" ref="AT83">_xlfn.IFS(AND($P83&lt;&gt;"",W83&lt;&gt;""),ABS($P83-W83),AND($P83="",W83=""),"",OR($P83&lt;&gt;"",W83&lt;&gt;""),"-")</f>
        <v>#N/A</v>
      </c>
      <c r="AU83" s="120" t="e" cm="1">
        <f t="array" ref="AU83">_xlfn.IFS(AND($P83&lt;&gt;"",X83&lt;&gt;""),ABS($P83-X83),AND($P83="",X83=""),"",OR($P83&lt;&gt;"",X83&lt;&gt;""),"-")</f>
        <v>#N/A</v>
      </c>
      <c r="AV83" s="120" t="e" cm="1">
        <f t="array" ref="AV83">_xlfn.IFS(AND($P83&lt;&gt;"",Y83&lt;&gt;""),ABS($P83-Y83),AND($P83="",Y83=""),"",OR($P83&lt;&gt;"",Y83&lt;&gt;""),"-")</f>
        <v>#N/A</v>
      </c>
      <c r="AW83" s="120" t="e" cm="1">
        <f t="array" ref="AW83">_xlfn.IFS(AND($P83&lt;&gt;"",Z83&lt;&gt;""),ABS($P83-Z83),AND($P83="",Z83=""),"",OR($P83&lt;&gt;"",Z83&lt;&gt;""),"-")</f>
        <v>#N/A</v>
      </c>
      <c r="AX83" s="120" t="e" cm="1">
        <f t="array" ref="AX83">_xlfn.IFS(AND($P83&lt;&gt;"",AA83&lt;&gt;""),ABS($P83-AA83),AND($P83="",AA83=""),"",OR($P83&lt;&gt;"",AA83&lt;&gt;""),"-")</f>
        <v>#N/A</v>
      </c>
      <c r="AY83" s="121" t="e" cm="1">
        <f t="array" ref="AY83">_xlfn.IFS(AND($Q83&lt;&gt;"",R83&lt;&gt;""),ABS($Q83-R83),AND($Q83="",R83=""),"",OR($Q83&lt;&gt;"",R83&lt;&gt;""),"-")</f>
        <v>#N/A</v>
      </c>
      <c r="AZ83" s="334" t="e" cm="1">
        <f t="array" ref="AZ83">_xlfn.IFS(AND($Q83&lt;&gt;"",S83&lt;&gt;""),ABS($Q83-S83),AND($Q83="",S83=""),"",OR($Q83&lt;&gt;"",S83&lt;&gt;""),"-")</f>
        <v>#N/A</v>
      </c>
      <c r="BA83" s="334" t="e" cm="1">
        <f t="array" ref="BA83">_xlfn.IFS(AND($Q83&lt;&gt;"",T83&lt;&gt;""),ABS($Q83-T83),AND($Q83="",T83=""),"",OR($Q83&lt;&gt;"",T83&lt;&gt;""),"-")</f>
        <v>#N/A</v>
      </c>
      <c r="BB83" s="120" t="e" cm="1">
        <f t="array" ref="BB83">_xlfn.IFS(AND($Q83&lt;&gt;"",U83&lt;&gt;""),ABS($Q83-U83),AND($Q83="",U83=""),"",OR($Q83&lt;&gt;"",U83&lt;&gt;""),"-")</f>
        <v>#N/A</v>
      </c>
      <c r="BC83" s="120" t="e" cm="1">
        <f t="array" ref="BC83">_xlfn.IFS(AND($Q83&lt;&gt;"",V83&lt;&gt;""),ABS($Q83-V83),AND($Q83="",V83=""),"",OR($Q83&lt;&gt;"",V83&lt;&gt;""),"-")</f>
        <v>#N/A</v>
      </c>
      <c r="BD83" s="120" t="e" cm="1">
        <f t="array" ref="BD83">_xlfn.IFS(AND($Q83&lt;&gt;"",W83&lt;&gt;""),ABS($Q83-W83),AND($Q83="",W83=""),"",OR($Q83&lt;&gt;"",W83&lt;&gt;""),"-")</f>
        <v>#N/A</v>
      </c>
      <c r="BE83" s="120" t="e" cm="1">
        <f t="array" ref="BE83">_xlfn.IFS(AND($Q83&lt;&gt;"",X83&lt;&gt;""),ABS($Q83-X83),AND($Q83="",X83=""),"",OR($Q83&lt;&gt;"",X83&lt;&gt;""),"-")</f>
        <v>#N/A</v>
      </c>
      <c r="BF83" s="120" t="e" cm="1">
        <f t="array" ref="BF83">_xlfn.IFS(AND($Q83&lt;&gt;"",Y83&lt;&gt;""),ABS($Q83-Y83),AND($Q83="",Y83=""),"",OR($Q83&lt;&gt;"",Y83&lt;&gt;""),"-")</f>
        <v>#N/A</v>
      </c>
      <c r="BG83" s="120" t="e" cm="1">
        <f t="array" ref="BG83">_xlfn.IFS(AND($Q83&lt;&gt;"",Z83&lt;&gt;""),ABS($Q83-Z83),AND($Q83="",Z83=""),"",OR($Q83&lt;&gt;"",Z83&lt;&gt;""),"-")</f>
        <v>#N/A</v>
      </c>
      <c r="BH83" s="120" t="e" cm="1">
        <f t="array" ref="BH83">_xlfn.IFS(AND($Q83&lt;&gt;"",AA83&lt;&gt;""),ABS($Q83-AA83),AND($Q83="",AA83=""),"",OR($Q83&lt;&gt;"",AA83&lt;&gt;""),"-")</f>
        <v>#N/A</v>
      </c>
      <c r="BI83" s="121" t="e" cm="1">
        <f t="array" ref="BI83">_xlfn.IFS(AND($R83&lt;&gt;"",S83&lt;&gt;""),ABS($R83-S83),AND($R83="",S83=""),"",OR($R83&lt;&gt;"",S83&lt;&gt;""),"-")</f>
        <v>#N/A</v>
      </c>
      <c r="BJ83" s="120" t="e" cm="1">
        <f t="array" ref="BJ83">_xlfn.IFS(AND($R83&lt;&gt;"",T83&lt;&gt;""),ABS($R83-T83),AND($R83="",T83=""),"",OR($R83&lt;&gt;"",T83&lt;&gt;""),"-")</f>
        <v>#N/A</v>
      </c>
      <c r="BK83" s="334" t="e" cm="1">
        <f t="array" ref="BK83">_xlfn.IFS(AND($R83&lt;&gt;"",U83&lt;&gt;""),ABS($R83-U83),AND($R83="",U83=""),"",OR($R83&lt;&gt;"",U83&lt;&gt;""),"-")</f>
        <v>#N/A</v>
      </c>
      <c r="BL83" s="120" t="e" cm="1">
        <f t="array" ref="BL83">_xlfn.IFS(AND($R83&lt;&gt;"",V83&lt;&gt;""),ABS($R83-V83),AND($R83="",V83=""),"",OR($R83&lt;&gt;"",V83&lt;&gt;""),"-")</f>
        <v>#N/A</v>
      </c>
      <c r="BM83" s="120" t="e" cm="1">
        <f t="array" ref="BM83">_xlfn.IFS(AND($R83&lt;&gt;"",W83&lt;&gt;""),ABS($R83-W83),AND($R83="",W83=""),"",OR($R83&lt;&gt;"",W83&lt;&gt;""),"-")</f>
        <v>#N/A</v>
      </c>
      <c r="BN83" s="120" t="e" cm="1">
        <f t="array" ref="BN83">_xlfn.IFS(AND($R83&lt;&gt;"",X83&lt;&gt;""),ABS($R83-X83),AND($R83="",X83=""),"",OR($R83&lt;&gt;"",X83&lt;&gt;""),"-")</f>
        <v>#N/A</v>
      </c>
      <c r="BO83" s="120" t="e" cm="1">
        <f t="array" ref="BO83">_xlfn.IFS(AND($R83&lt;&gt;"",Y83&lt;&gt;""),ABS($R83-Y83),AND($R83="",Y83=""),"",OR($R83&lt;&gt;"",Y83&lt;&gt;""),"-")</f>
        <v>#N/A</v>
      </c>
      <c r="BP83" s="120" t="e" cm="1">
        <f t="array" ref="BP83">_xlfn.IFS(AND($R83&lt;&gt;"",Z83&lt;&gt;""),ABS($R83-Z83),AND($R83="",Z83=""),"",OR($R83&lt;&gt;"",Z83&lt;&gt;""),"-")</f>
        <v>#N/A</v>
      </c>
      <c r="BQ83" s="120" t="e" cm="1">
        <f t="array" ref="BQ83">_xlfn.IFS(AND($R83&lt;&gt;"",AA83&lt;&gt;""),ABS($R83-AA83),AND($R83="",AA83=""),"",OR($R83&lt;&gt;"",AA83&lt;&gt;""),"-")</f>
        <v>#N/A</v>
      </c>
      <c r="BR83" s="121" t="e" cm="1">
        <f t="array" ref="BR83">_xlfn.IFS(AND($S83&lt;&gt;"",T83&lt;&gt;""),ABS($S83-T83),AND($S83="",T83=""),"",OR($S83&lt;&gt;"",T83&lt;&gt;""),"-")</f>
        <v>#N/A</v>
      </c>
      <c r="BS83" s="334" t="e" cm="1">
        <f t="array" ref="BS83">_xlfn.IFS(AND($S83&lt;&gt;"",U83&lt;&gt;""),ABS($S83-U83),AND($S83="",U83=""),"",OR($S83&lt;&gt;"",U83&lt;&gt;""),"-")</f>
        <v>#N/A</v>
      </c>
      <c r="BT83" s="120" t="e" cm="1">
        <f t="array" ref="BT83">_xlfn.IFS(AND($S83&lt;&gt;"",V83&lt;&gt;""),ABS($S83-V83),AND($S83="",V83=""),"",OR($S83&lt;&gt;"",V83&lt;&gt;""),"-")</f>
        <v>#N/A</v>
      </c>
      <c r="BU83" s="120" t="e" cm="1">
        <f t="array" ref="BU83">_xlfn.IFS(AND($S83&lt;&gt;"",W83&lt;&gt;""),ABS($S83-W83),AND($S83="",W83=""),"",OR($S83&lt;&gt;"",W83&lt;&gt;""),"-")</f>
        <v>#N/A</v>
      </c>
      <c r="BV83" s="120" t="e" cm="1">
        <f t="array" ref="BV83">_xlfn.IFS(AND($S83&lt;&gt;"",X83&lt;&gt;""),ABS($S83-X83),AND($S83="",X83=""),"",OR($S83&lt;&gt;"",X83&lt;&gt;""),"-")</f>
        <v>#N/A</v>
      </c>
      <c r="BW83" s="120" t="e" cm="1">
        <f t="array" ref="BW83">_xlfn.IFS(AND($S83&lt;&gt;"",Y83&lt;&gt;""),ABS($S83-Y83),AND($S83="",Y83=""),"",OR($S83&lt;&gt;"",Y83&lt;&gt;""),"-")</f>
        <v>#N/A</v>
      </c>
      <c r="BX83" s="120" t="e" cm="1">
        <f t="array" ref="BX83">_xlfn.IFS(AND($S83&lt;&gt;"",Z83&lt;&gt;""),ABS($S83-Z83),AND($S83="",Z83=""),"",OR($S83&lt;&gt;"",Z83&lt;&gt;""),"-")</f>
        <v>#N/A</v>
      </c>
      <c r="BY83" s="120" t="e" cm="1">
        <f t="array" ref="BY83">_xlfn.IFS(AND($S83&lt;&gt;"",AA83&lt;&gt;""),ABS($S83-AA83),AND($S83="",AA83=""),"",OR($S83&lt;&gt;"",AA83&lt;&gt;""),"-")</f>
        <v>#N/A</v>
      </c>
      <c r="BZ83" s="121" t="e" cm="1">
        <f t="array" ref="BZ83">_xlfn.IFS(AND($T83&lt;&gt;"",U83&lt;&gt;""),ABS($T83-U83),AND($T83="",U83=""),"",OR($T83&lt;&gt;"",U83&lt;&gt;""),"-")</f>
        <v>#N/A</v>
      </c>
      <c r="CA83" s="120" t="e" cm="1">
        <f t="array" ref="CA83">_xlfn.IFS(AND($T83&lt;&gt;"",V83&lt;&gt;""),ABS($T83-V83),AND($T83="",V83=""),"",OR($T83&lt;&gt;"",V83&lt;&gt;""),"-")</f>
        <v>#N/A</v>
      </c>
      <c r="CB83" s="120" t="e" cm="1">
        <f t="array" ref="CB83">_xlfn.IFS(AND($T83&lt;&gt;"",W83&lt;&gt;""),ABS($T83-W83),AND($T83="",W83=""),"",OR($T83&lt;&gt;"",W83&lt;&gt;""),"-")</f>
        <v>#N/A</v>
      </c>
      <c r="CC83" s="120" t="e" cm="1">
        <f t="array" ref="CC83">_xlfn.IFS(AND($T83&lt;&gt;"",X83&lt;&gt;""),ABS($T83-X83),AND($T83="",X83=""),"",OR($T83&lt;&gt;"",X83&lt;&gt;""),"-")</f>
        <v>#N/A</v>
      </c>
      <c r="CD83" s="120" t="e" cm="1">
        <f t="array" ref="CD83">_xlfn.IFS(AND($T83&lt;&gt;"",Y83&lt;&gt;""),ABS($T83-Y83),AND($T83="",Y83=""),"",OR($T83&lt;&gt;"",Y83&lt;&gt;""),"-")</f>
        <v>#N/A</v>
      </c>
      <c r="CE83" s="120" t="e" cm="1">
        <f t="array" ref="CE83">_xlfn.IFS(AND($T83&lt;&gt;"",Z83&lt;&gt;""),ABS($T83-Z83),AND($T83="",Z83=""),"",OR($T83&lt;&gt;"",Z83&lt;&gt;""),"-")</f>
        <v>#N/A</v>
      </c>
      <c r="CF83" s="120" t="e" cm="1">
        <f t="array" ref="CF83">_xlfn.IFS(AND($T83&lt;&gt;"",AA83&lt;&gt;""),ABS($T83-AA83),AND($T83="",AA83=""),"",OR($T83&lt;&gt;"",AA83&lt;&gt;""),"-")</f>
        <v>#N/A</v>
      </c>
      <c r="CG83" s="121" t="e" cm="1">
        <f t="array" ref="CG83">_xlfn.IFS(AND($U83&lt;&gt;"",V83&lt;&gt;""),ABS($U83-V83),AND($U83="",V83=""),"",OR($U83&lt;&gt;"",V83&lt;&gt;""),"-")</f>
        <v>#N/A</v>
      </c>
      <c r="CH83" s="120" t="e" cm="1">
        <f t="array" ref="CH83">_xlfn.IFS(AND($U83&lt;&gt;"",W83&lt;&gt;""),ABS($U83-W83),AND($U83="",W83=""),"",OR($U83&lt;&gt;"",W83&lt;&gt;""),"-")</f>
        <v>#N/A</v>
      </c>
      <c r="CI83" s="120" t="e" cm="1">
        <f t="array" ref="CI83">_xlfn.IFS(AND($U83&lt;&gt;"",X83&lt;&gt;""),ABS($U83-X83),AND($U83="",X83=""),"",OR($U83&lt;&gt;"",X83&lt;&gt;""),"-")</f>
        <v>#N/A</v>
      </c>
      <c r="CJ83" s="120" t="e" cm="1">
        <f t="array" ref="CJ83">_xlfn.IFS(AND($U83&lt;&gt;"",Y83&lt;&gt;""),ABS($U83-Y83),AND($U83="",Y83=""),"",OR($U83&lt;&gt;"",Y83&lt;&gt;""),"-")</f>
        <v>#N/A</v>
      </c>
      <c r="CK83" s="120" t="e" cm="1">
        <f t="array" ref="CK83">_xlfn.IFS(AND($U83&lt;&gt;"",Z83&lt;&gt;""),ABS($U83-Z83),AND($U83="",Z83=""),"",OR($U83&lt;&gt;"",Z83&lt;&gt;""),"-")</f>
        <v>#N/A</v>
      </c>
      <c r="CL83" s="120" t="e" cm="1">
        <f t="array" ref="CL83">_xlfn.IFS(AND($U83&lt;&gt;"",AA83&lt;&gt;""),ABS($U83-AA83),AND($U83="",AA83=""),"",OR($U83&lt;&gt;"",AA83&lt;&gt;""),"-")</f>
        <v>#N/A</v>
      </c>
      <c r="CM83" s="121" t="e" cm="1">
        <f t="array" ref="CM83">_xlfn.IFS(AND($V83&lt;&gt;"",W83&lt;&gt;""),ABS($V83-W83),AND($V83="",W83=""),"",OR($V83&lt;&gt;"",W83&lt;&gt;""),"-")</f>
        <v>#N/A</v>
      </c>
      <c r="CN83" s="120" t="e" cm="1">
        <f t="array" ref="CN83">_xlfn.IFS(AND($V83&lt;&gt;"",X83&lt;&gt;""),ABS($V83-X83),AND($V83="",X83=""),"",OR($V83&lt;&gt;"",X83&lt;&gt;""),"-")</f>
        <v>#N/A</v>
      </c>
      <c r="CO83" s="120" t="e" cm="1">
        <f t="array" ref="CO83">_xlfn.IFS(AND($V83&lt;&gt;"",Y83&lt;&gt;""),ABS($V83-Y83),AND($V83="",Y83=""),"",OR($V83&lt;&gt;"",Y83&lt;&gt;""),"-")</f>
        <v>#N/A</v>
      </c>
      <c r="CP83" s="120" t="e" cm="1">
        <f t="array" ref="CP83">_xlfn.IFS(AND($V83&lt;&gt;"",Z83&lt;&gt;""),ABS($V83-Z83),AND($V83="",Z83=""),"",OR($V83&lt;&gt;"",Z83&lt;&gt;""),"-")</f>
        <v>#N/A</v>
      </c>
      <c r="CQ83" s="120" t="e" cm="1">
        <f t="array" ref="CQ83">_xlfn.IFS(AND($V83&lt;&gt;"",AA83&lt;&gt;""),ABS($V83-AA83),AND($V83="",AA83=""),"",OR($V83&lt;&gt;"",AA83&lt;&gt;""),"-")</f>
        <v>#N/A</v>
      </c>
      <c r="CR83" s="121" t="e" cm="1">
        <f t="array" ref="CR83">_xlfn.IFS(AND($W83&lt;&gt;"",X83&lt;&gt;""),ABS($W83-X83),AND($W83="",X83=""),"",OR($W83&lt;&gt;"",X83&lt;&gt;""),"-")</f>
        <v>#N/A</v>
      </c>
      <c r="CS83" s="120" t="e" cm="1">
        <f t="array" ref="CS83">_xlfn.IFS(AND($W83&lt;&gt;"",Y83&lt;&gt;""),ABS($W83-Y83),AND($W83="",Y83=""),"",OR($W83&lt;&gt;"",Y83&lt;&gt;""),"-")</f>
        <v>#N/A</v>
      </c>
      <c r="CT83" s="120" t="e" cm="1">
        <f t="array" ref="CT83">_xlfn.IFS(AND($W83&lt;&gt;"",Z83&lt;&gt;""),ABS($W83-Z83),AND($W83="",Z83=""),"",OR($W83&lt;&gt;"",Z83&lt;&gt;""),"-")</f>
        <v>#N/A</v>
      </c>
      <c r="CU83" s="120" t="e" cm="1">
        <f t="array" ref="CU83">_xlfn.IFS(AND($W83&lt;&gt;"",AA83&lt;&gt;""),ABS($W83-AA83),AND($W83="",AA83=""),"",OR($W83&lt;&gt;"",AA83&lt;&gt;""),"-")</f>
        <v>#N/A</v>
      </c>
      <c r="CV83" s="121" t="e" cm="1">
        <f t="array" ref="CV83">_xlfn.IFS(AND($X83&lt;&gt;"",Y83&lt;&gt;""),ABS($X83-Y83),AND($X83="",Y83=""),"",OR($X83&lt;&gt;"",Y83&lt;&gt;""),"-")</f>
        <v>#N/A</v>
      </c>
      <c r="CW83" s="120" t="e" cm="1">
        <f t="array" ref="CW83">_xlfn.IFS(AND($X83&lt;&gt;"",Z83&lt;&gt;""),ABS($X83-Z83),AND($X83="",Z83=""),"",OR($X83&lt;&gt;"",Z83&lt;&gt;""),"-")</f>
        <v>#N/A</v>
      </c>
      <c r="CX83" s="120" t="e" cm="1">
        <f t="array" ref="CX83">_xlfn.IFS(AND($X83&lt;&gt;"",AA83&lt;&gt;""),ABS($X83-AA83),AND($X83="",AA83=""),"",OR($X83&lt;&gt;"",AA83&lt;&gt;""),"-")</f>
        <v>#N/A</v>
      </c>
      <c r="CY83" s="121" t="e" cm="1">
        <f t="array" ref="CY83">_xlfn.IFS(AND($Y83&lt;&gt;"",Z83&lt;&gt;""),ABS($Y83-Z83),AND($Y83="",Z83=""),"",OR($Y83&lt;&gt;"",Z83&lt;&gt;""),"-")</f>
        <v>#N/A</v>
      </c>
      <c r="CZ83" s="120" t="e" cm="1">
        <f t="array" ref="CZ83">_xlfn.IFS(AND($Y83&lt;&gt;"",AA83&lt;&gt;""),ABS($Y83-AA83),AND($Y83="",AA83=""),"",OR($Y83&lt;&gt;"",AA83&lt;&gt;""),"-")</f>
        <v>#N/A</v>
      </c>
      <c r="DA83" s="121" t="e" cm="1">
        <f t="array" ref="DA83">_xlfn.IFS(AND($Z83&lt;&gt;"",AA83&lt;&gt;""),ABS($Z83-AA83),AND($Z83="",AA83=""),"",OR($Z83&lt;&gt;"",AA83&lt;&gt;""),"-")</f>
        <v>#N/A</v>
      </c>
    </row>
    <row r="84" spans="1:105" x14ac:dyDescent="0.2">
      <c r="A84" s="260" t="s">
        <v>128</v>
      </c>
      <c r="B84" s="259" t="e">
        <f>VLOOKUP($A84,Merged_couplings!$B:$BU,MATCH(B$1,Merged_couplings!$B$1:$BU$1,0),FALSE)</f>
        <v>#N/A</v>
      </c>
      <c r="C84" s="258" t="e">
        <f>VLOOKUP($A84,Merged_couplings!$B:$BU,MATCH(C$1,Merged_couplings!$B$1:$BU$1,0),FALSE)</f>
        <v>#N/A</v>
      </c>
      <c r="D84" s="258" t="e">
        <f>VLOOKUP($A84,Merged_couplings!$B:$BU,MATCH(D$1,Merged_couplings!$B$1:$BU$1,0),FALSE)</f>
        <v>#N/A</v>
      </c>
      <c r="E84" s="258" t="e">
        <f>VLOOKUP($A84,Merged_couplings!$B:$BU,MATCH(E$1,Merged_couplings!$B$1:$BU$1,0),FALSE)</f>
        <v>#N/A</v>
      </c>
      <c r="F84" s="258" t="e">
        <f>VLOOKUP($A84,Merged_couplings!$B:$BU,MATCH(F$1,Merged_couplings!$B$1:$BU$1,0),FALSE)</f>
        <v>#N/A</v>
      </c>
      <c r="G84" s="258" t="e">
        <f>VLOOKUP($A84,Merged_couplings!$B:$BU,MATCH(G$1,Merged_couplings!$B$1:$BU$1,0),FALSE)</f>
        <v>#N/A</v>
      </c>
      <c r="H84" s="258" t="e">
        <f>VLOOKUP($A84,Merged_couplings!$B:$BU,MATCH(H$1,Merged_couplings!$B$1:$BU$1,0),FALSE)</f>
        <v>#N/A</v>
      </c>
      <c r="I84" s="258" t="e">
        <f>VLOOKUP($A84,Merged_couplings!$B:$BU,MATCH(I$1,Merged_couplings!$B$1:$BU$1,0),FALSE)</f>
        <v>#N/A</v>
      </c>
      <c r="J84" s="258" t="e">
        <f>VLOOKUP($A84,Merged_couplings!$B:$BU,MATCH(J$1,Merged_couplings!$B$1:$BU$1,0),FALSE)</f>
        <v>#N/A</v>
      </c>
      <c r="K84" s="258" t="e">
        <f>VLOOKUP($A84,Merged_couplings!$B:$BU,MATCH(K$1,Merged_couplings!$B$1:$BU$1,0),FALSE)</f>
        <v>#N/A</v>
      </c>
      <c r="L84" s="258" t="e">
        <f>VLOOKUP($A84,Merged_couplings!$B:$BU,MATCH(L$1,Merged_couplings!$B$1:$BU$1,0),FALSE)</f>
        <v>#N/A</v>
      </c>
      <c r="M84" s="258" t="e">
        <f>VLOOKUP($A84,Merged_couplings!$B:$BU,MATCH(M$1,Merged_couplings!$B$1:$BU$1,0),FALSE)</f>
        <v>#N/A</v>
      </c>
      <c r="N84" s="258" t="e">
        <f>VLOOKUP($A84,Merged_couplings!$B:$BU,MATCH(N$1,Merged_couplings!$B$1:$BU$1,0),FALSE)</f>
        <v>#N/A</v>
      </c>
      <c r="O84" s="121" t="e">
        <f>IF(OR(B84="BIG",B84="BI-",B84="-IG"),VLOOKUP($A84,Merged_couplings!$B:$BU,MATCH(O$1,Merged_couplings!$B$1:$BU$1,0),FALSE),"")</f>
        <v>#N/A</v>
      </c>
      <c r="P84" s="120" t="e">
        <f>IF(OR(C84="BIG",C84="BI-",C84="-IG"),VLOOKUP($A84,Merged_couplings!$B:$BU,MATCH(P$1,Merged_couplings!$B$1:$BU$1,0),FALSE),"")</f>
        <v>#N/A</v>
      </c>
      <c r="Q84" s="120" t="e">
        <f>IF(OR(D84="BIG",D84="BI-",D84="-IG"),VLOOKUP($A84,Merged_couplings!$B:$BU,MATCH(Q$1,Merged_couplings!$B$1:$BU$1,0),FALSE),"")</f>
        <v>#N/A</v>
      </c>
      <c r="R84" s="120" t="e">
        <f t="shared" si="7"/>
        <v>#N/A</v>
      </c>
      <c r="S84" s="120" t="e">
        <f t="shared" si="7"/>
        <v>#N/A</v>
      </c>
      <c r="T84" s="120" t="e">
        <f t="shared" si="7"/>
        <v>#N/A</v>
      </c>
      <c r="U84" s="120" t="e">
        <f>IF(OR(H84="BIG",H84="BI-",H84="-IG"),VLOOKUP($A84,Merged_couplings!$B:$BU,MATCH(U$1,Merged_couplings!$B$1:$BU$1,0),FALSE),"")</f>
        <v>#N/A</v>
      </c>
      <c r="V84" s="120" t="e">
        <f>IF(OR(I84="BIG",I84="BI-",I84="-IG"),VLOOKUP($A84,Merged_couplings!$B:$BU,MATCH(V$1,Merged_couplings!$B$1:$BU$1,0),FALSE),"")</f>
        <v>#N/A</v>
      </c>
      <c r="W84" s="120" t="e">
        <f t="shared" si="6"/>
        <v>#N/A</v>
      </c>
      <c r="X84" s="120" t="e">
        <f>IF(OR(K84="BIG",K84="BI-",K84="-IG"),VLOOKUP($A84,Merged_couplings!$B:$BU,MATCH(X$1,Merged_couplings!$B$1:$BU$1,0),FALSE),"")</f>
        <v>#N/A</v>
      </c>
      <c r="Y84" s="120" t="e">
        <f>IF(OR(L84="BIG",L84="BI-",L84="-IG"),VLOOKUP($A84,Merged_couplings!$B:$BU,MATCH(Y$1,Merged_couplings!$B$1:$BU$1,0),FALSE),"")</f>
        <v>#N/A</v>
      </c>
      <c r="Z84" s="120" t="e">
        <f>IF(OR(M84="BIG",M84="BI-",M84="-IG"),VLOOKUP($A84,Merged_couplings!$B:$BU,MATCH(Z$1,Merged_couplings!$B$1:$BU$1,0),FALSE),"")</f>
        <v>#N/A</v>
      </c>
      <c r="AA84" s="120" t="e">
        <f>IF(OR(N84="BIG",N84="BI-",N84="-IG"),VLOOKUP($A84,Merged_couplings!$B:$BU,MATCH(AA$1,Merged_couplings!$B$1:$BU$1,0),FALSE),"")</f>
        <v>#N/A</v>
      </c>
      <c r="AB84" s="123" t="e" cm="1">
        <f t="array" ref="AB84">_xlfn.IFS(AND($O84&lt;&gt;"",P84&lt;&gt;""),ABS($O84-P84),AND($O84="",P84=""),"",OR($O84&lt;&gt;"",P84&lt;&gt;""),"-")</f>
        <v>#N/A</v>
      </c>
      <c r="AC84" s="122" t="e" cm="1">
        <f t="array" ref="AC84">_xlfn.IFS(AND($O84&lt;&gt;"",Q84&lt;&gt;""),ABS($O84-Q84),AND($O84="",Q84=""),"",OR($O84&lt;&gt;"",Q84&lt;&gt;""),"-")</f>
        <v>#N/A</v>
      </c>
      <c r="AD84" s="122" t="e" cm="1">
        <f t="array" ref="AD84">_xlfn.IFS(AND($O84&lt;&gt;"",R84&lt;&gt;""),ABS($O84-R84),AND($O84="",R84=""),"",OR($O84&lt;&gt;"",R84&lt;&gt;""),"-")</f>
        <v>#N/A</v>
      </c>
      <c r="AE84" s="122" t="e" cm="1">
        <f t="array" ref="AE84">_xlfn.IFS(AND($O84&lt;&gt;"",S84&lt;&gt;""),ABS($O84-S84),AND($O84="",S84=""),"",OR($O84&lt;&gt;"",S84&lt;&gt;""),"-")</f>
        <v>#N/A</v>
      </c>
      <c r="AF84" s="122" t="e" cm="1">
        <f t="array" ref="AF84">_xlfn.IFS(AND($O84&lt;&gt;"",T84&lt;&gt;""),ABS($O84-T84),AND($O84="",T84=""),"",OR($O84&lt;&gt;"",T84&lt;&gt;""),"-")</f>
        <v>#N/A</v>
      </c>
      <c r="AG84" s="122" t="e" cm="1">
        <f t="array" ref="AG84">_xlfn.IFS(AND($O84&lt;&gt;"",U84&lt;&gt;""),ABS($O84-U84),AND($O84="",U84=""),"",OR($O84&lt;&gt;"",U84&lt;&gt;""),"-")</f>
        <v>#N/A</v>
      </c>
      <c r="AH84" s="122" t="e" cm="1">
        <f t="array" ref="AH84">_xlfn.IFS(AND($O84&lt;&gt;"",V84&lt;&gt;""),ABS($O84-V84),AND($O84="",V84=""),"",OR($O84&lt;&gt;"",V84&lt;&gt;""),"-")</f>
        <v>#N/A</v>
      </c>
      <c r="AI84" s="122" t="e" cm="1">
        <f t="array" ref="AI84">_xlfn.IFS(AND($O84&lt;&gt;"",W84&lt;&gt;""),ABS($O84-W84),AND($O84="",W84=""),"",OR($O84&lt;&gt;"",W84&lt;&gt;""),"-")</f>
        <v>#N/A</v>
      </c>
      <c r="AJ84" s="122" t="e" cm="1">
        <f t="array" ref="AJ84">_xlfn.IFS(AND($O84&lt;&gt;"",X84&lt;&gt;""),ABS($O84-X84),AND($O84="",X84=""),"",OR($O84&lt;&gt;"",X84&lt;&gt;""),"-")</f>
        <v>#N/A</v>
      </c>
      <c r="AK84" s="122" t="e" cm="1">
        <f t="array" ref="AK84">_xlfn.IFS(AND($O84&lt;&gt;"",Y84&lt;&gt;""),ABS($O84-Y84),AND($O84="",Y84=""),"",OR($O84&lt;&gt;"",Y84&lt;&gt;""),"-")</f>
        <v>#N/A</v>
      </c>
      <c r="AL84" s="122" t="e" cm="1">
        <f t="array" ref="AL84">_xlfn.IFS(AND($O84&lt;&gt;"",Z84&lt;&gt;""),ABS($O84-Z84),AND($O84="",Z84=""),"",OR($O84&lt;&gt;"",Z84&lt;&gt;""),"-")</f>
        <v>#N/A</v>
      </c>
      <c r="AM84" s="122" t="e" cm="1">
        <f t="array" ref="AM84">_xlfn.IFS(AND($O84&lt;&gt;"",AA84&lt;&gt;""),ABS($O84-AA84),AND($O84="",AA84=""),"",OR($O84&lt;&gt;"",AA84&lt;&gt;""),"-")</f>
        <v>#N/A</v>
      </c>
      <c r="AN84" s="121" t="e" cm="1">
        <f t="array" ref="AN84">_xlfn.IFS(AND($P84&lt;&gt;"",Q84&lt;&gt;""),ABS($P84-Q84),AND($P84="",Q84=""),"",OR($P84&lt;&gt;"",Q84&lt;&gt;""),"-")</f>
        <v>#N/A</v>
      </c>
      <c r="AO84" s="120" t="e" cm="1">
        <f t="array" ref="AO84">_xlfn.IFS(AND($P84&lt;&gt;"",R84&lt;&gt;""),ABS($P84-R84),AND($P84="",R84=""),"",OR($P84&lt;&gt;"",R84&lt;&gt;""),"-")</f>
        <v>#N/A</v>
      </c>
      <c r="AP84" s="120" t="e" cm="1">
        <f t="array" ref="AP84">_xlfn.IFS(AND($P84&lt;&gt;"",S84&lt;&gt;""),ABS($P84-S84),AND($P84="",S84=""),"",OR($P84&lt;&gt;"",S84&lt;&gt;""),"-")</f>
        <v>#N/A</v>
      </c>
      <c r="AQ84" s="120" t="e" cm="1">
        <f t="array" ref="AQ84">_xlfn.IFS(AND($P84&lt;&gt;"",T84&lt;&gt;""),ABS($P84-T84),AND($P84="",T84=""),"",OR($P84&lt;&gt;"",T84&lt;&gt;""),"-")</f>
        <v>#N/A</v>
      </c>
      <c r="AR84" s="120" t="e" cm="1">
        <f t="array" ref="AR84">_xlfn.IFS(AND($P84&lt;&gt;"",U84&lt;&gt;""),ABS($P84-U84),AND($P84="",U84=""),"",OR($P84&lt;&gt;"",U84&lt;&gt;""),"-")</f>
        <v>#N/A</v>
      </c>
      <c r="AS84" s="120" t="e" cm="1">
        <f t="array" ref="AS84">_xlfn.IFS(AND($P84&lt;&gt;"",V84&lt;&gt;""),ABS($P84-V84),AND($P84="",V84=""),"",OR($P84&lt;&gt;"",V84&lt;&gt;""),"-")</f>
        <v>#N/A</v>
      </c>
      <c r="AT84" s="120" t="e" cm="1">
        <f t="array" ref="AT84">_xlfn.IFS(AND($P84&lt;&gt;"",W84&lt;&gt;""),ABS($P84-W84),AND($P84="",W84=""),"",OR($P84&lt;&gt;"",W84&lt;&gt;""),"-")</f>
        <v>#N/A</v>
      </c>
      <c r="AU84" s="120" t="e" cm="1">
        <f t="array" ref="AU84">_xlfn.IFS(AND($P84&lt;&gt;"",X84&lt;&gt;""),ABS($P84-X84),AND($P84="",X84=""),"",OR($P84&lt;&gt;"",X84&lt;&gt;""),"-")</f>
        <v>#N/A</v>
      </c>
      <c r="AV84" s="120" t="e" cm="1">
        <f t="array" ref="AV84">_xlfn.IFS(AND($P84&lt;&gt;"",Y84&lt;&gt;""),ABS($P84-Y84),AND($P84="",Y84=""),"",OR($P84&lt;&gt;"",Y84&lt;&gt;""),"-")</f>
        <v>#N/A</v>
      </c>
      <c r="AW84" s="120" t="e" cm="1">
        <f t="array" ref="AW84">_xlfn.IFS(AND($P84&lt;&gt;"",Z84&lt;&gt;""),ABS($P84-Z84),AND($P84="",Z84=""),"",OR($P84&lt;&gt;"",Z84&lt;&gt;""),"-")</f>
        <v>#N/A</v>
      </c>
      <c r="AX84" s="120" t="e" cm="1">
        <f t="array" ref="AX84">_xlfn.IFS(AND($P84&lt;&gt;"",AA84&lt;&gt;""),ABS($P84-AA84),AND($P84="",AA84=""),"",OR($P84&lt;&gt;"",AA84&lt;&gt;""),"-")</f>
        <v>#N/A</v>
      </c>
      <c r="AY84" s="121" t="e" cm="1">
        <f t="array" ref="AY84">_xlfn.IFS(AND($Q84&lt;&gt;"",R84&lt;&gt;""),ABS($Q84-R84),AND($Q84="",R84=""),"",OR($Q84&lt;&gt;"",R84&lt;&gt;""),"-")</f>
        <v>#N/A</v>
      </c>
      <c r="AZ84" s="334" t="e" cm="1">
        <f t="array" ref="AZ84">_xlfn.IFS(AND($Q84&lt;&gt;"",S84&lt;&gt;""),ABS($Q84-S84),AND($Q84="",S84=""),"",OR($Q84&lt;&gt;"",S84&lt;&gt;""),"-")</f>
        <v>#N/A</v>
      </c>
      <c r="BA84" s="334" t="e" cm="1">
        <f t="array" ref="BA84">_xlfn.IFS(AND($Q84&lt;&gt;"",T84&lt;&gt;""),ABS($Q84-T84),AND($Q84="",T84=""),"",OR($Q84&lt;&gt;"",T84&lt;&gt;""),"-")</f>
        <v>#N/A</v>
      </c>
      <c r="BB84" s="120" t="e" cm="1">
        <f t="array" ref="BB84">_xlfn.IFS(AND($Q84&lt;&gt;"",U84&lt;&gt;""),ABS($Q84-U84),AND($Q84="",U84=""),"",OR($Q84&lt;&gt;"",U84&lt;&gt;""),"-")</f>
        <v>#N/A</v>
      </c>
      <c r="BC84" s="120" t="e" cm="1">
        <f t="array" ref="BC84">_xlfn.IFS(AND($Q84&lt;&gt;"",V84&lt;&gt;""),ABS($Q84-V84),AND($Q84="",V84=""),"",OR($Q84&lt;&gt;"",V84&lt;&gt;""),"-")</f>
        <v>#N/A</v>
      </c>
      <c r="BD84" s="120" t="e" cm="1">
        <f t="array" ref="BD84">_xlfn.IFS(AND($Q84&lt;&gt;"",W84&lt;&gt;""),ABS($Q84-W84),AND($Q84="",W84=""),"",OR($Q84&lt;&gt;"",W84&lt;&gt;""),"-")</f>
        <v>#N/A</v>
      </c>
      <c r="BE84" s="120" t="e" cm="1">
        <f t="array" ref="BE84">_xlfn.IFS(AND($Q84&lt;&gt;"",X84&lt;&gt;""),ABS($Q84-X84),AND($Q84="",X84=""),"",OR($Q84&lt;&gt;"",X84&lt;&gt;""),"-")</f>
        <v>#N/A</v>
      </c>
      <c r="BF84" s="120" t="e" cm="1">
        <f t="array" ref="BF84">_xlfn.IFS(AND($Q84&lt;&gt;"",Y84&lt;&gt;""),ABS($Q84-Y84),AND($Q84="",Y84=""),"",OR($Q84&lt;&gt;"",Y84&lt;&gt;""),"-")</f>
        <v>#N/A</v>
      </c>
      <c r="BG84" s="120" t="e" cm="1">
        <f t="array" ref="BG84">_xlfn.IFS(AND($Q84&lt;&gt;"",Z84&lt;&gt;""),ABS($Q84-Z84),AND($Q84="",Z84=""),"",OR($Q84&lt;&gt;"",Z84&lt;&gt;""),"-")</f>
        <v>#N/A</v>
      </c>
      <c r="BH84" s="120" t="e" cm="1">
        <f t="array" ref="BH84">_xlfn.IFS(AND($Q84&lt;&gt;"",AA84&lt;&gt;""),ABS($Q84-AA84),AND($Q84="",AA84=""),"",OR($Q84&lt;&gt;"",AA84&lt;&gt;""),"-")</f>
        <v>#N/A</v>
      </c>
      <c r="BI84" s="121" t="e" cm="1">
        <f t="array" ref="BI84">_xlfn.IFS(AND($R84&lt;&gt;"",S84&lt;&gt;""),ABS($R84-S84),AND($R84="",S84=""),"",OR($R84&lt;&gt;"",S84&lt;&gt;""),"-")</f>
        <v>#N/A</v>
      </c>
      <c r="BJ84" s="120" t="e" cm="1">
        <f t="array" ref="BJ84">_xlfn.IFS(AND($R84&lt;&gt;"",T84&lt;&gt;""),ABS($R84-T84),AND($R84="",T84=""),"",OR($R84&lt;&gt;"",T84&lt;&gt;""),"-")</f>
        <v>#N/A</v>
      </c>
      <c r="BK84" s="334" t="e" cm="1">
        <f t="array" ref="BK84">_xlfn.IFS(AND($R84&lt;&gt;"",U84&lt;&gt;""),ABS($R84-U84),AND($R84="",U84=""),"",OR($R84&lt;&gt;"",U84&lt;&gt;""),"-")</f>
        <v>#N/A</v>
      </c>
      <c r="BL84" s="120" t="e" cm="1">
        <f t="array" ref="BL84">_xlfn.IFS(AND($R84&lt;&gt;"",V84&lt;&gt;""),ABS($R84-V84),AND($R84="",V84=""),"",OR($R84&lt;&gt;"",V84&lt;&gt;""),"-")</f>
        <v>#N/A</v>
      </c>
      <c r="BM84" s="120" t="e" cm="1">
        <f t="array" ref="BM84">_xlfn.IFS(AND($R84&lt;&gt;"",W84&lt;&gt;""),ABS($R84-W84),AND($R84="",W84=""),"",OR($R84&lt;&gt;"",W84&lt;&gt;""),"-")</f>
        <v>#N/A</v>
      </c>
      <c r="BN84" s="120" t="e" cm="1">
        <f t="array" ref="BN84">_xlfn.IFS(AND($R84&lt;&gt;"",X84&lt;&gt;""),ABS($R84-X84),AND($R84="",X84=""),"",OR($R84&lt;&gt;"",X84&lt;&gt;""),"-")</f>
        <v>#N/A</v>
      </c>
      <c r="BO84" s="120" t="e" cm="1">
        <f t="array" ref="BO84">_xlfn.IFS(AND($R84&lt;&gt;"",Y84&lt;&gt;""),ABS($R84-Y84),AND($R84="",Y84=""),"",OR($R84&lt;&gt;"",Y84&lt;&gt;""),"-")</f>
        <v>#N/A</v>
      </c>
      <c r="BP84" s="120" t="e" cm="1">
        <f t="array" ref="BP84">_xlfn.IFS(AND($R84&lt;&gt;"",Z84&lt;&gt;""),ABS($R84-Z84),AND($R84="",Z84=""),"",OR($R84&lt;&gt;"",Z84&lt;&gt;""),"-")</f>
        <v>#N/A</v>
      </c>
      <c r="BQ84" s="120" t="e" cm="1">
        <f t="array" ref="BQ84">_xlfn.IFS(AND($R84&lt;&gt;"",AA84&lt;&gt;""),ABS($R84-AA84),AND($R84="",AA84=""),"",OR($R84&lt;&gt;"",AA84&lt;&gt;""),"-")</f>
        <v>#N/A</v>
      </c>
      <c r="BR84" s="121" t="e" cm="1">
        <f t="array" ref="BR84">_xlfn.IFS(AND($S84&lt;&gt;"",T84&lt;&gt;""),ABS($S84-T84),AND($S84="",T84=""),"",OR($S84&lt;&gt;"",T84&lt;&gt;""),"-")</f>
        <v>#N/A</v>
      </c>
      <c r="BS84" s="334" t="e" cm="1">
        <f t="array" ref="BS84">_xlfn.IFS(AND($S84&lt;&gt;"",U84&lt;&gt;""),ABS($S84-U84),AND($S84="",U84=""),"",OR($S84&lt;&gt;"",U84&lt;&gt;""),"-")</f>
        <v>#N/A</v>
      </c>
      <c r="BT84" s="120" t="e" cm="1">
        <f t="array" ref="BT84">_xlfn.IFS(AND($S84&lt;&gt;"",V84&lt;&gt;""),ABS($S84-V84),AND($S84="",V84=""),"",OR($S84&lt;&gt;"",V84&lt;&gt;""),"-")</f>
        <v>#N/A</v>
      </c>
      <c r="BU84" s="120" t="e" cm="1">
        <f t="array" ref="BU84">_xlfn.IFS(AND($S84&lt;&gt;"",W84&lt;&gt;""),ABS($S84-W84),AND($S84="",W84=""),"",OR($S84&lt;&gt;"",W84&lt;&gt;""),"-")</f>
        <v>#N/A</v>
      </c>
      <c r="BV84" s="120" t="e" cm="1">
        <f t="array" ref="BV84">_xlfn.IFS(AND($S84&lt;&gt;"",X84&lt;&gt;""),ABS($S84-X84),AND($S84="",X84=""),"",OR($S84&lt;&gt;"",X84&lt;&gt;""),"-")</f>
        <v>#N/A</v>
      </c>
      <c r="BW84" s="120" t="e" cm="1">
        <f t="array" ref="BW84">_xlfn.IFS(AND($S84&lt;&gt;"",Y84&lt;&gt;""),ABS($S84-Y84),AND($S84="",Y84=""),"",OR($S84&lt;&gt;"",Y84&lt;&gt;""),"-")</f>
        <v>#N/A</v>
      </c>
      <c r="BX84" s="120" t="e" cm="1">
        <f t="array" ref="BX84">_xlfn.IFS(AND($S84&lt;&gt;"",Z84&lt;&gt;""),ABS($S84-Z84),AND($S84="",Z84=""),"",OR($S84&lt;&gt;"",Z84&lt;&gt;""),"-")</f>
        <v>#N/A</v>
      </c>
      <c r="BY84" s="120" t="e" cm="1">
        <f t="array" ref="BY84">_xlfn.IFS(AND($S84&lt;&gt;"",AA84&lt;&gt;""),ABS($S84-AA84),AND($S84="",AA84=""),"",OR($S84&lt;&gt;"",AA84&lt;&gt;""),"-")</f>
        <v>#N/A</v>
      </c>
      <c r="BZ84" s="121" t="e" cm="1">
        <f t="array" ref="BZ84">_xlfn.IFS(AND($T84&lt;&gt;"",U84&lt;&gt;""),ABS($T84-U84),AND($T84="",U84=""),"",OR($T84&lt;&gt;"",U84&lt;&gt;""),"-")</f>
        <v>#N/A</v>
      </c>
      <c r="CA84" s="120" t="e" cm="1">
        <f t="array" ref="CA84">_xlfn.IFS(AND($T84&lt;&gt;"",V84&lt;&gt;""),ABS($T84-V84),AND($T84="",V84=""),"",OR($T84&lt;&gt;"",V84&lt;&gt;""),"-")</f>
        <v>#N/A</v>
      </c>
      <c r="CB84" s="120" t="e" cm="1">
        <f t="array" ref="CB84">_xlfn.IFS(AND($T84&lt;&gt;"",W84&lt;&gt;""),ABS($T84-W84),AND($T84="",W84=""),"",OR($T84&lt;&gt;"",W84&lt;&gt;""),"-")</f>
        <v>#N/A</v>
      </c>
      <c r="CC84" s="120" t="e" cm="1">
        <f t="array" ref="CC84">_xlfn.IFS(AND($T84&lt;&gt;"",X84&lt;&gt;""),ABS($T84-X84),AND($T84="",X84=""),"",OR($T84&lt;&gt;"",X84&lt;&gt;""),"-")</f>
        <v>#N/A</v>
      </c>
      <c r="CD84" s="120" t="e" cm="1">
        <f t="array" ref="CD84">_xlfn.IFS(AND($T84&lt;&gt;"",Y84&lt;&gt;""),ABS($T84-Y84),AND($T84="",Y84=""),"",OR($T84&lt;&gt;"",Y84&lt;&gt;""),"-")</f>
        <v>#N/A</v>
      </c>
      <c r="CE84" s="120" t="e" cm="1">
        <f t="array" ref="CE84">_xlfn.IFS(AND($T84&lt;&gt;"",Z84&lt;&gt;""),ABS($T84-Z84),AND($T84="",Z84=""),"",OR($T84&lt;&gt;"",Z84&lt;&gt;""),"-")</f>
        <v>#N/A</v>
      </c>
      <c r="CF84" s="120" t="e" cm="1">
        <f t="array" ref="CF84">_xlfn.IFS(AND($T84&lt;&gt;"",AA84&lt;&gt;""),ABS($T84-AA84),AND($T84="",AA84=""),"",OR($T84&lt;&gt;"",AA84&lt;&gt;""),"-")</f>
        <v>#N/A</v>
      </c>
      <c r="CG84" s="121" t="e" cm="1">
        <f t="array" ref="CG84">_xlfn.IFS(AND($U84&lt;&gt;"",V84&lt;&gt;""),ABS($U84-V84),AND($U84="",V84=""),"",OR($U84&lt;&gt;"",V84&lt;&gt;""),"-")</f>
        <v>#N/A</v>
      </c>
      <c r="CH84" s="120" t="e" cm="1">
        <f t="array" ref="CH84">_xlfn.IFS(AND($U84&lt;&gt;"",W84&lt;&gt;""),ABS($U84-W84),AND($U84="",W84=""),"",OR($U84&lt;&gt;"",W84&lt;&gt;""),"-")</f>
        <v>#N/A</v>
      </c>
      <c r="CI84" s="120" t="e" cm="1">
        <f t="array" ref="CI84">_xlfn.IFS(AND($U84&lt;&gt;"",X84&lt;&gt;""),ABS($U84-X84),AND($U84="",X84=""),"",OR($U84&lt;&gt;"",X84&lt;&gt;""),"-")</f>
        <v>#N/A</v>
      </c>
      <c r="CJ84" s="120" t="e" cm="1">
        <f t="array" ref="CJ84">_xlfn.IFS(AND($U84&lt;&gt;"",Y84&lt;&gt;""),ABS($U84-Y84),AND($U84="",Y84=""),"",OR($U84&lt;&gt;"",Y84&lt;&gt;""),"-")</f>
        <v>#N/A</v>
      </c>
      <c r="CK84" s="120" t="e" cm="1">
        <f t="array" ref="CK84">_xlfn.IFS(AND($U84&lt;&gt;"",Z84&lt;&gt;""),ABS($U84-Z84),AND($U84="",Z84=""),"",OR($U84&lt;&gt;"",Z84&lt;&gt;""),"-")</f>
        <v>#N/A</v>
      </c>
      <c r="CL84" s="120" t="e" cm="1">
        <f t="array" ref="CL84">_xlfn.IFS(AND($U84&lt;&gt;"",AA84&lt;&gt;""),ABS($U84-AA84),AND($U84="",AA84=""),"",OR($U84&lt;&gt;"",AA84&lt;&gt;""),"-")</f>
        <v>#N/A</v>
      </c>
      <c r="CM84" s="121" t="e" cm="1">
        <f t="array" ref="CM84">_xlfn.IFS(AND($V84&lt;&gt;"",W84&lt;&gt;""),ABS($V84-W84),AND($V84="",W84=""),"",OR($V84&lt;&gt;"",W84&lt;&gt;""),"-")</f>
        <v>#N/A</v>
      </c>
      <c r="CN84" s="120" t="e" cm="1">
        <f t="array" ref="CN84">_xlfn.IFS(AND($V84&lt;&gt;"",X84&lt;&gt;""),ABS($V84-X84),AND($V84="",X84=""),"",OR($V84&lt;&gt;"",X84&lt;&gt;""),"-")</f>
        <v>#N/A</v>
      </c>
      <c r="CO84" s="120" t="e" cm="1">
        <f t="array" ref="CO84">_xlfn.IFS(AND($V84&lt;&gt;"",Y84&lt;&gt;""),ABS($V84-Y84),AND($V84="",Y84=""),"",OR($V84&lt;&gt;"",Y84&lt;&gt;""),"-")</f>
        <v>#N/A</v>
      </c>
      <c r="CP84" s="120" t="e" cm="1">
        <f t="array" ref="CP84">_xlfn.IFS(AND($V84&lt;&gt;"",Z84&lt;&gt;""),ABS($V84-Z84),AND($V84="",Z84=""),"",OR($V84&lt;&gt;"",Z84&lt;&gt;""),"-")</f>
        <v>#N/A</v>
      </c>
      <c r="CQ84" s="120" t="e" cm="1">
        <f t="array" ref="CQ84">_xlfn.IFS(AND($V84&lt;&gt;"",AA84&lt;&gt;""),ABS($V84-AA84),AND($V84="",AA84=""),"",OR($V84&lt;&gt;"",AA84&lt;&gt;""),"-")</f>
        <v>#N/A</v>
      </c>
      <c r="CR84" s="121" t="e" cm="1">
        <f t="array" ref="CR84">_xlfn.IFS(AND($W84&lt;&gt;"",X84&lt;&gt;""),ABS($W84-X84),AND($W84="",X84=""),"",OR($W84&lt;&gt;"",X84&lt;&gt;""),"-")</f>
        <v>#N/A</v>
      </c>
      <c r="CS84" s="120" t="e" cm="1">
        <f t="array" ref="CS84">_xlfn.IFS(AND($W84&lt;&gt;"",Y84&lt;&gt;""),ABS($W84-Y84),AND($W84="",Y84=""),"",OR($W84&lt;&gt;"",Y84&lt;&gt;""),"-")</f>
        <v>#N/A</v>
      </c>
      <c r="CT84" s="120" t="e" cm="1">
        <f t="array" ref="CT84">_xlfn.IFS(AND($W84&lt;&gt;"",Z84&lt;&gt;""),ABS($W84-Z84),AND($W84="",Z84=""),"",OR($W84&lt;&gt;"",Z84&lt;&gt;""),"-")</f>
        <v>#N/A</v>
      </c>
      <c r="CU84" s="120" t="e" cm="1">
        <f t="array" ref="CU84">_xlfn.IFS(AND($W84&lt;&gt;"",AA84&lt;&gt;""),ABS($W84-AA84),AND($W84="",AA84=""),"",OR($W84&lt;&gt;"",AA84&lt;&gt;""),"-")</f>
        <v>#N/A</v>
      </c>
      <c r="CV84" s="121" t="e" cm="1">
        <f t="array" ref="CV84">_xlfn.IFS(AND($X84&lt;&gt;"",Y84&lt;&gt;""),ABS($X84-Y84),AND($X84="",Y84=""),"",OR($X84&lt;&gt;"",Y84&lt;&gt;""),"-")</f>
        <v>#N/A</v>
      </c>
      <c r="CW84" s="120" t="e" cm="1">
        <f t="array" ref="CW84">_xlfn.IFS(AND($X84&lt;&gt;"",Z84&lt;&gt;""),ABS($X84-Z84),AND($X84="",Z84=""),"",OR($X84&lt;&gt;"",Z84&lt;&gt;""),"-")</f>
        <v>#N/A</v>
      </c>
      <c r="CX84" s="120" t="e" cm="1">
        <f t="array" ref="CX84">_xlfn.IFS(AND($X84&lt;&gt;"",AA84&lt;&gt;""),ABS($X84-AA84),AND($X84="",AA84=""),"",OR($X84&lt;&gt;"",AA84&lt;&gt;""),"-")</f>
        <v>#N/A</v>
      </c>
      <c r="CY84" s="121" t="e" cm="1">
        <f t="array" ref="CY84">_xlfn.IFS(AND($Y84&lt;&gt;"",Z84&lt;&gt;""),ABS($Y84-Z84),AND($Y84="",Z84=""),"",OR($Y84&lt;&gt;"",Z84&lt;&gt;""),"-")</f>
        <v>#N/A</v>
      </c>
      <c r="CZ84" s="120" t="e" cm="1">
        <f t="array" ref="CZ84">_xlfn.IFS(AND($Y84&lt;&gt;"",AA84&lt;&gt;""),ABS($Y84-AA84),AND($Y84="",AA84=""),"",OR($Y84&lt;&gt;"",AA84&lt;&gt;""),"-")</f>
        <v>#N/A</v>
      </c>
      <c r="DA84" s="121" t="e" cm="1">
        <f t="array" ref="DA84">_xlfn.IFS(AND($Z84&lt;&gt;"",AA84&lt;&gt;""),ABS($Z84-AA84),AND($Z84="",AA84=""),"",OR($Z84&lt;&gt;"",AA84&lt;&gt;""),"-")</f>
        <v>#N/A</v>
      </c>
    </row>
    <row r="85" spans="1:105" x14ac:dyDescent="0.2">
      <c r="A85" s="260" t="s">
        <v>44</v>
      </c>
      <c r="B85" s="259" t="e">
        <f>VLOOKUP($A85,Merged_couplings!$B:$BU,MATCH(B$1,Merged_couplings!$B$1:$BU$1,0),FALSE)</f>
        <v>#N/A</v>
      </c>
      <c r="C85" s="258" t="e">
        <f>VLOOKUP($A85,Merged_couplings!$B:$BU,MATCH(C$1,Merged_couplings!$B$1:$BU$1,0),FALSE)</f>
        <v>#N/A</v>
      </c>
      <c r="D85" s="258" t="e">
        <f>VLOOKUP($A85,Merged_couplings!$B:$BU,MATCH(D$1,Merged_couplings!$B$1:$BU$1,0),FALSE)</f>
        <v>#N/A</v>
      </c>
      <c r="E85" s="258" t="e">
        <f>VLOOKUP($A85,Merged_couplings!$B:$BU,MATCH(E$1,Merged_couplings!$B$1:$BU$1,0),FALSE)</f>
        <v>#N/A</v>
      </c>
      <c r="F85" s="258" t="e">
        <f>VLOOKUP($A85,Merged_couplings!$B:$BU,MATCH(F$1,Merged_couplings!$B$1:$BU$1,0),FALSE)</f>
        <v>#N/A</v>
      </c>
      <c r="G85" s="258" t="e">
        <f>VLOOKUP($A85,Merged_couplings!$B:$BU,MATCH(G$1,Merged_couplings!$B$1:$BU$1,0),FALSE)</f>
        <v>#N/A</v>
      </c>
      <c r="H85" s="258" t="e">
        <f>VLOOKUP($A85,Merged_couplings!$B:$BU,MATCH(H$1,Merged_couplings!$B$1:$BU$1,0),FALSE)</f>
        <v>#N/A</v>
      </c>
      <c r="I85" s="258" t="e">
        <f>VLOOKUP($A85,Merged_couplings!$B:$BU,MATCH(I$1,Merged_couplings!$B$1:$BU$1,0),FALSE)</f>
        <v>#N/A</v>
      </c>
      <c r="J85" s="258" t="e">
        <f>VLOOKUP($A85,Merged_couplings!$B:$BU,MATCH(J$1,Merged_couplings!$B$1:$BU$1,0),FALSE)</f>
        <v>#N/A</v>
      </c>
      <c r="K85" s="258" t="e">
        <f>VLOOKUP($A85,Merged_couplings!$B:$BU,MATCH(K$1,Merged_couplings!$B$1:$BU$1,0),FALSE)</f>
        <v>#N/A</v>
      </c>
      <c r="L85" s="258" t="e">
        <f>VLOOKUP($A85,Merged_couplings!$B:$BU,MATCH(L$1,Merged_couplings!$B$1:$BU$1,0),FALSE)</f>
        <v>#N/A</v>
      </c>
      <c r="M85" s="258" t="e">
        <f>VLOOKUP($A85,Merged_couplings!$B:$BU,MATCH(M$1,Merged_couplings!$B$1:$BU$1,0),FALSE)</f>
        <v>#N/A</v>
      </c>
      <c r="N85" s="258" t="e">
        <f>VLOOKUP($A85,Merged_couplings!$B:$BU,MATCH(N$1,Merged_couplings!$B$1:$BU$1,0),FALSE)</f>
        <v>#N/A</v>
      </c>
      <c r="O85" s="121" t="e">
        <f>IF(OR(B85="BIG",B85="BI-",B85="-IG"),VLOOKUP($A85,Merged_couplings!$B:$BU,MATCH(O$1,Merged_couplings!$B$1:$BU$1,0),FALSE),"")</f>
        <v>#N/A</v>
      </c>
      <c r="P85" s="120" t="e">
        <f>IF(OR(C85="BIG",C85="BI-",C85="-IG"),VLOOKUP($A85,Merged_couplings!$B:$BU,MATCH(P$1,Merged_couplings!$B$1:$BU$1,0),FALSE),"")</f>
        <v>#N/A</v>
      </c>
      <c r="Q85" s="120" t="e">
        <f>IF(OR(D85="BIG",D85="BI-",D85="-IG"),VLOOKUP($A85,Merged_couplings!$B:$BU,MATCH(Q$1,Merged_couplings!$B$1:$BU$1,0),FALSE),"")</f>
        <v>#N/A</v>
      </c>
      <c r="R85" s="120" t="e">
        <f t="shared" si="7"/>
        <v>#N/A</v>
      </c>
      <c r="S85" s="120" t="e">
        <f t="shared" si="7"/>
        <v>#N/A</v>
      </c>
      <c r="T85" s="120" t="e">
        <f t="shared" si="7"/>
        <v>#N/A</v>
      </c>
      <c r="U85" s="120" t="e">
        <f>IF(OR(H85="BIG",H85="BI-",H85="-IG"),VLOOKUP($A85,Merged_couplings!$B:$BU,MATCH(U$1,Merged_couplings!$B$1:$BU$1,0),FALSE),"")</f>
        <v>#N/A</v>
      </c>
      <c r="V85" s="120" t="e">
        <f>IF(OR(I85="BIG",I85="BI-",I85="-IG"),VLOOKUP($A85,Merged_couplings!$B:$BU,MATCH(V$1,Merged_couplings!$B$1:$BU$1,0),FALSE),"")</f>
        <v>#N/A</v>
      </c>
      <c r="W85" s="120" t="e">
        <f t="shared" si="6"/>
        <v>#N/A</v>
      </c>
      <c r="X85" s="120" t="e">
        <f>IF(OR(K85="BIG",K85="BI-",K85="-IG"),VLOOKUP($A85,Merged_couplings!$B:$BU,MATCH(X$1,Merged_couplings!$B$1:$BU$1,0),FALSE),"")</f>
        <v>#N/A</v>
      </c>
      <c r="Y85" s="120" t="e">
        <f>IF(OR(L85="BIG",L85="BI-",L85="-IG"),VLOOKUP($A85,Merged_couplings!$B:$BU,MATCH(Y$1,Merged_couplings!$B$1:$BU$1,0),FALSE),"")</f>
        <v>#N/A</v>
      </c>
      <c r="Z85" s="120" t="e">
        <f>IF(OR(M85="BIG",M85="BI-",M85="-IG"),VLOOKUP($A85,Merged_couplings!$B:$BU,MATCH(Z$1,Merged_couplings!$B$1:$BU$1,0),FALSE),"")</f>
        <v>#N/A</v>
      </c>
      <c r="AA85" s="120" t="e">
        <f>IF(OR(N85="BIG",N85="BI-",N85="-IG"),VLOOKUP($A85,Merged_couplings!$B:$BU,MATCH(AA$1,Merged_couplings!$B$1:$BU$1,0),FALSE),"")</f>
        <v>#N/A</v>
      </c>
      <c r="AB85" s="123" t="e" cm="1">
        <f t="array" ref="AB85">_xlfn.IFS(AND($O85&lt;&gt;"",P85&lt;&gt;""),ABS($O85-P85),AND($O85="",P85=""),"",OR($O85&lt;&gt;"",P85&lt;&gt;""),"-")</f>
        <v>#N/A</v>
      </c>
      <c r="AC85" s="122" t="e" cm="1">
        <f t="array" ref="AC85">_xlfn.IFS(AND($O85&lt;&gt;"",Q85&lt;&gt;""),ABS($O85-Q85),AND($O85="",Q85=""),"",OR($O85&lt;&gt;"",Q85&lt;&gt;""),"-")</f>
        <v>#N/A</v>
      </c>
      <c r="AD85" s="122" t="e" cm="1">
        <f t="array" ref="AD85">_xlfn.IFS(AND($O85&lt;&gt;"",R85&lt;&gt;""),ABS($O85-R85),AND($O85="",R85=""),"",OR($O85&lt;&gt;"",R85&lt;&gt;""),"-")</f>
        <v>#N/A</v>
      </c>
      <c r="AE85" s="122" t="e" cm="1">
        <f t="array" ref="AE85">_xlfn.IFS(AND($O85&lt;&gt;"",S85&lt;&gt;""),ABS($O85-S85),AND($O85="",S85=""),"",OR($O85&lt;&gt;"",S85&lt;&gt;""),"-")</f>
        <v>#N/A</v>
      </c>
      <c r="AF85" s="122" t="e" cm="1">
        <f t="array" ref="AF85">_xlfn.IFS(AND($O85&lt;&gt;"",T85&lt;&gt;""),ABS($O85-T85),AND($O85="",T85=""),"",OR($O85&lt;&gt;"",T85&lt;&gt;""),"-")</f>
        <v>#N/A</v>
      </c>
      <c r="AG85" s="122" t="e" cm="1">
        <f t="array" ref="AG85">_xlfn.IFS(AND($O85&lt;&gt;"",U85&lt;&gt;""),ABS($O85-U85),AND($O85="",U85=""),"",OR($O85&lt;&gt;"",U85&lt;&gt;""),"-")</f>
        <v>#N/A</v>
      </c>
      <c r="AH85" s="122" t="e" cm="1">
        <f t="array" ref="AH85">_xlfn.IFS(AND($O85&lt;&gt;"",V85&lt;&gt;""),ABS($O85-V85),AND($O85="",V85=""),"",OR($O85&lt;&gt;"",V85&lt;&gt;""),"-")</f>
        <v>#N/A</v>
      </c>
      <c r="AI85" s="122" t="e" cm="1">
        <f t="array" ref="AI85">_xlfn.IFS(AND($O85&lt;&gt;"",W85&lt;&gt;""),ABS($O85-W85),AND($O85="",W85=""),"",OR($O85&lt;&gt;"",W85&lt;&gt;""),"-")</f>
        <v>#N/A</v>
      </c>
      <c r="AJ85" s="122" t="e" cm="1">
        <f t="array" ref="AJ85">_xlfn.IFS(AND($O85&lt;&gt;"",X85&lt;&gt;""),ABS($O85-X85),AND($O85="",X85=""),"",OR($O85&lt;&gt;"",X85&lt;&gt;""),"-")</f>
        <v>#N/A</v>
      </c>
      <c r="AK85" s="122" t="e" cm="1">
        <f t="array" ref="AK85">_xlfn.IFS(AND($O85&lt;&gt;"",Y85&lt;&gt;""),ABS($O85-Y85),AND($O85="",Y85=""),"",OR($O85&lt;&gt;"",Y85&lt;&gt;""),"-")</f>
        <v>#N/A</v>
      </c>
      <c r="AL85" s="122" t="e" cm="1">
        <f t="array" ref="AL85">_xlfn.IFS(AND($O85&lt;&gt;"",Z85&lt;&gt;""),ABS($O85-Z85),AND($O85="",Z85=""),"",OR($O85&lt;&gt;"",Z85&lt;&gt;""),"-")</f>
        <v>#N/A</v>
      </c>
      <c r="AM85" s="122" t="e" cm="1">
        <f t="array" ref="AM85">_xlfn.IFS(AND($O85&lt;&gt;"",AA85&lt;&gt;""),ABS($O85-AA85),AND($O85="",AA85=""),"",OR($O85&lt;&gt;"",AA85&lt;&gt;""),"-")</f>
        <v>#N/A</v>
      </c>
      <c r="AN85" s="121" t="e" cm="1">
        <f t="array" ref="AN85">_xlfn.IFS(AND($P85&lt;&gt;"",Q85&lt;&gt;""),ABS($P85-Q85),AND($P85="",Q85=""),"",OR($P85&lt;&gt;"",Q85&lt;&gt;""),"-")</f>
        <v>#N/A</v>
      </c>
      <c r="AO85" s="120" t="e" cm="1">
        <f t="array" ref="AO85">_xlfn.IFS(AND($P85&lt;&gt;"",R85&lt;&gt;""),ABS($P85-R85),AND($P85="",R85=""),"",OR($P85&lt;&gt;"",R85&lt;&gt;""),"-")</f>
        <v>#N/A</v>
      </c>
      <c r="AP85" s="120" t="e" cm="1">
        <f t="array" ref="AP85">_xlfn.IFS(AND($P85&lt;&gt;"",S85&lt;&gt;""),ABS($P85-S85),AND($P85="",S85=""),"",OR($P85&lt;&gt;"",S85&lt;&gt;""),"-")</f>
        <v>#N/A</v>
      </c>
      <c r="AQ85" s="120" t="e" cm="1">
        <f t="array" ref="AQ85">_xlfn.IFS(AND($P85&lt;&gt;"",T85&lt;&gt;""),ABS($P85-T85),AND($P85="",T85=""),"",OR($P85&lt;&gt;"",T85&lt;&gt;""),"-")</f>
        <v>#N/A</v>
      </c>
      <c r="AR85" s="120" t="e" cm="1">
        <f t="array" ref="AR85">_xlfn.IFS(AND($P85&lt;&gt;"",U85&lt;&gt;""),ABS($P85-U85),AND($P85="",U85=""),"",OR($P85&lt;&gt;"",U85&lt;&gt;""),"-")</f>
        <v>#N/A</v>
      </c>
      <c r="AS85" s="120" t="e" cm="1">
        <f t="array" ref="AS85">_xlfn.IFS(AND($P85&lt;&gt;"",V85&lt;&gt;""),ABS($P85-V85),AND($P85="",V85=""),"",OR($P85&lt;&gt;"",V85&lt;&gt;""),"-")</f>
        <v>#N/A</v>
      </c>
      <c r="AT85" s="120" t="e" cm="1">
        <f t="array" ref="AT85">_xlfn.IFS(AND($P85&lt;&gt;"",W85&lt;&gt;""),ABS($P85-W85),AND($P85="",W85=""),"",OR($P85&lt;&gt;"",W85&lt;&gt;""),"-")</f>
        <v>#N/A</v>
      </c>
      <c r="AU85" s="120" t="e" cm="1">
        <f t="array" ref="AU85">_xlfn.IFS(AND($P85&lt;&gt;"",X85&lt;&gt;""),ABS($P85-X85),AND($P85="",X85=""),"",OR($P85&lt;&gt;"",X85&lt;&gt;""),"-")</f>
        <v>#N/A</v>
      </c>
      <c r="AV85" s="120" t="e" cm="1">
        <f t="array" ref="AV85">_xlfn.IFS(AND($P85&lt;&gt;"",Y85&lt;&gt;""),ABS($P85-Y85),AND($P85="",Y85=""),"",OR($P85&lt;&gt;"",Y85&lt;&gt;""),"-")</f>
        <v>#N/A</v>
      </c>
      <c r="AW85" s="120" t="e" cm="1">
        <f t="array" ref="AW85">_xlfn.IFS(AND($P85&lt;&gt;"",Z85&lt;&gt;""),ABS($P85-Z85),AND($P85="",Z85=""),"",OR($P85&lt;&gt;"",Z85&lt;&gt;""),"-")</f>
        <v>#N/A</v>
      </c>
      <c r="AX85" s="120" t="e" cm="1">
        <f t="array" ref="AX85">_xlfn.IFS(AND($P85&lt;&gt;"",AA85&lt;&gt;""),ABS($P85-AA85),AND($P85="",AA85=""),"",OR($P85&lt;&gt;"",AA85&lt;&gt;""),"-")</f>
        <v>#N/A</v>
      </c>
      <c r="AY85" s="121" t="e" cm="1">
        <f t="array" ref="AY85">_xlfn.IFS(AND($Q85&lt;&gt;"",R85&lt;&gt;""),ABS($Q85-R85),AND($Q85="",R85=""),"",OR($Q85&lt;&gt;"",R85&lt;&gt;""),"-")</f>
        <v>#N/A</v>
      </c>
      <c r="AZ85" s="334" t="e" cm="1">
        <f t="array" ref="AZ85">_xlfn.IFS(AND($Q85&lt;&gt;"",S85&lt;&gt;""),ABS($Q85-S85),AND($Q85="",S85=""),"",OR($Q85&lt;&gt;"",S85&lt;&gt;""),"-")</f>
        <v>#N/A</v>
      </c>
      <c r="BA85" s="334" t="e" cm="1">
        <f t="array" ref="BA85">_xlfn.IFS(AND($Q85&lt;&gt;"",T85&lt;&gt;""),ABS($Q85-T85),AND($Q85="",T85=""),"",OR($Q85&lt;&gt;"",T85&lt;&gt;""),"-")</f>
        <v>#N/A</v>
      </c>
      <c r="BB85" s="120" t="e" cm="1">
        <f t="array" ref="BB85">_xlfn.IFS(AND($Q85&lt;&gt;"",U85&lt;&gt;""),ABS($Q85-U85),AND($Q85="",U85=""),"",OR($Q85&lt;&gt;"",U85&lt;&gt;""),"-")</f>
        <v>#N/A</v>
      </c>
      <c r="BC85" s="120" t="e" cm="1">
        <f t="array" ref="BC85">_xlfn.IFS(AND($Q85&lt;&gt;"",V85&lt;&gt;""),ABS($Q85-V85),AND($Q85="",V85=""),"",OR($Q85&lt;&gt;"",V85&lt;&gt;""),"-")</f>
        <v>#N/A</v>
      </c>
      <c r="BD85" s="120" t="e" cm="1">
        <f t="array" ref="BD85">_xlfn.IFS(AND($Q85&lt;&gt;"",W85&lt;&gt;""),ABS($Q85-W85),AND($Q85="",W85=""),"",OR($Q85&lt;&gt;"",W85&lt;&gt;""),"-")</f>
        <v>#N/A</v>
      </c>
      <c r="BE85" s="120" t="e" cm="1">
        <f t="array" ref="BE85">_xlfn.IFS(AND($Q85&lt;&gt;"",X85&lt;&gt;""),ABS($Q85-X85),AND($Q85="",X85=""),"",OR($Q85&lt;&gt;"",X85&lt;&gt;""),"-")</f>
        <v>#N/A</v>
      </c>
      <c r="BF85" s="120" t="e" cm="1">
        <f t="array" ref="BF85">_xlfn.IFS(AND($Q85&lt;&gt;"",Y85&lt;&gt;""),ABS($Q85-Y85),AND($Q85="",Y85=""),"",OR($Q85&lt;&gt;"",Y85&lt;&gt;""),"-")</f>
        <v>#N/A</v>
      </c>
      <c r="BG85" s="120" t="e" cm="1">
        <f t="array" ref="BG85">_xlfn.IFS(AND($Q85&lt;&gt;"",Z85&lt;&gt;""),ABS($Q85-Z85),AND($Q85="",Z85=""),"",OR($Q85&lt;&gt;"",Z85&lt;&gt;""),"-")</f>
        <v>#N/A</v>
      </c>
      <c r="BH85" s="120" t="e" cm="1">
        <f t="array" ref="BH85">_xlfn.IFS(AND($Q85&lt;&gt;"",AA85&lt;&gt;""),ABS($Q85-AA85),AND($Q85="",AA85=""),"",OR($Q85&lt;&gt;"",AA85&lt;&gt;""),"-")</f>
        <v>#N/A</v>
      </c>
      <c r="BI85" s="121" t="e" cm="1">
        <f t="array" ref="BI85">_xlfn.IFS(AND($R85&lt;&gt;"",S85&lt;&gt;""),ABS($R85-S85),AND($R85="",S85=""),"",OR($R85&lt;&gt;"",S85&lt;&gt;""),"-")</f>
        <v>#N/A</v>
      </c>
      <c r="BJ85" s="120" t="e" cm="1">
        <f t="array" ref="BJ85">_xlfn.IFS(AND($R85&lt;&gt;"",T85&lt;&gt;""),ABS($R85-T85),AND($R85="",T85=""),"",OR($R85&lt;&gt;"",T85&lt;&gt;""),"-")</f>
        <v>#N/A</v>
      </c>
      <c r="BK85" s="334" t="e" cm="1">
        <f t="array" ref="BK85">_xlfn.IFS(AND($R85&lt;&gt;"",U85&lt;&gt;""),ABS($R85-U85),AND($R85="",U85=""),"",OR($R85&lt;&gt;"",U85&lt;&gt;""),"-")</f>
        <v>#N/A</v>
      </c>
      <c r="BL85" s="120" t="e" cm="1">
        <f t="array" ref="BL85">_xlfn.IFS(AND($R85&lt;&gt;"",V85&lt;&gt;""),ABS($R85-V85),AND($R85="",V85=""),"",OR($R85&lt;&gt;"",V85&lt;&gt;""),"-")</f>
        <v>#N/A</v>
      </c>
      <c r="BM85" s="120" t="e" cm="1">
        <f t="array" ref="BM85">_xlfn.IFS(AND($R85&lt;&gt;"",W85&lt;&gt;""),ABS($R85-W85),AND($R85="",W85=""),"",OR($R85&lt;&gt;"",W85&lt;&gt;""),"-")</f>
        <v>#N/A</v>
      </c>
      <c r="BN85" s="120" t="e" cm="1">
        <f t="array" ref="BN85">_xlfn.IFS(AND($R85&lt;&gt;"",X85&lt;&gt;""),ABS($R85-X85),AND($R85="",X85=""),"",OR($R85&lt;&gt;"",X85&lt;&gt;""),"-")</f>
        <v>#N/A</v>
      </c>
      <c r="BO85" s="120" t="e" cm="1">
        <f t="array" ref="BO85">_xlfn.IFS(AND($R85&lt;&gt;"",Y85&lt;&gt;""),ABS($R85-Y85),AND($R85="",Y85=""),"",OR($R85&lt;&gt;"",Y85&lt;&gt;""),"-")</f>
        <v>#N/A</v>
      </c>
      <c r="BP85" s="120" t="e" cm="1">
        <f t="array" ref="BP85">_xlfn.IFS(AND($R85&lt;&gt;"",Z85&lt;&gt;""),ABS($R85-Z85),AND($R85="",Z85=""),"",OR($R85&lt;&gt;"",Z85&lt;&gt;""),"-")</f>
        <v>#N/A</v>
      </c>
      <c r="BQ85" s="120" t="e" cm="1">
        <f t="array" ref="BQ85">_xlfn.IFS(AND($R85&lt;&gt;"",AA85&lt;&gt;""),ABS($R85-AA85),AND($R85="",AA85=""),"",OR($R85&lt;&gt;"",AA85&lt;&gt;""),"-")</f>
        <v>#N/A</v>
      </c>
      <c r="BR85" s="121" t="e" cm="1">
        <f t="array" ref="BR85">_xlfn.IFS(AND($S85&lt;&gt;"",T85&lt;&gt;""),ABS($S85-T85),AND($S85="",T85=""),"",OR($S85&lt;&gt;"",T85&lt;&gt;""),"-")</f>
        <v>#N/A</v>
      </c>
      <c r="BS85" s="334" t="e" cm="1">
        <f t="array" ref="BS85">_xlfn.IFS(AND($S85&lt;&gt;"",U85&lt;&gt;""),ABS($S85-U85),AND($S85="",U85=""),"",OR($S85&lt;&gt;"",U85&lt;&gt;""),"-")</f>
        <v>#N/A</v>
      </c>
      <c r="BT85" s="120" t="e" cm="1">
        <f t="array" ref="BT85">_xlfn.IFS(AND($S85&lt;&gt;"",V85&lt;&gt;""),ABS($S85-V85),AND($S85="",V85=""),"",OR($S85&lt;&gt;"",V85&lt;&gt;""),"-")</f>
        <v>#N/A</v>
      </c>
      <c r="BU85" s="120" t="e" cm="1">
        <f t="array" ref="BU85">_xlfn.IFS(AND($S85&lt;&gt;"",W85&lt;&gt;""),ABS($S85-W85),AND($S85="",W85=""),"",OR($S85&lt;&gt;"",W85&lt;&gt;""),"-")</f>
        <v>#N/A</v>
      </c>
      <c r="BV85" s="120" t="e" cm="1">
        <f t="array" ref="BV85">_xlfn.IFS(AND($S85&lt;&gt;"",X85&lt;&gt;""),ABS($S85-X85),AND($S85="",X85=""),"",OR($S85&lt;&gt;"",X85&lt;&gt;""),"-")</f>
        <v>#N/A</v>
      </c>
      <c r="BW85" s="120" t="e" cm="1">
        <f t="array" ref="BW85">_xlfn.IFS(AND($S85&lt;&gt;"",Y85&lt;&gt;""),ABS($S85-Y85),AND($S85="",Y85=""),"",OR($S85&lt;&gt;"",Y85&lt;&gt;""),"-")</f>
        <v>#N/A</v>
      </c>
      <c r="BX85" s="120" t="e" cm="1">
        <f t="array" ref="BX85">_xlfn.IFS(AND($S85&lt;&gt;"",Z85&lt;&gt;""),ABS($S85-Z85),AND($S85="",Z85=""),"",OR($S85&lt;&gt;"",Z85&lt;&gt;""),"-")</f>
        <v>#N/A</v>
      </c>
      <c r="BY85" s="120" t="e" cm="1">
        <f t="array" ref="BY85">_xlfn.IFS(AND($S85&lt;&gt;"",AA85&lt;&gt;""),ABS($S85-AA85),AND($S85="",AA85=""),"",OR($S85&lt;&gt;"",AA85&lt;&gt;""),"-")</f>
        <v>#N/A</v>
      </c>
      <c r="BZ85" s="121" t="e" cm="1">
        <f t="array" ref="BZ85">_xlfn.IFS(AND($T85&lt;&gt;"",U85&lt;&gt;""),ABS($T85-U85),AND($T85="",U85=""),"",OR($T85&lt;&gt;"",U85&lt;&gt;""),"-")</f>
        <v>#N/A</v>
      </c>
      <c r="CA85" s="120" t="e" cm="1">
        <f t="array" ref="CA85">_xlfn.IFS(AND($T85&lt;&gt;"",V85&lt;&gt;""),ABS($T85-V85),AND($T85="",V85=""),"",OR($T85&lt;&gt;"",V85&lt;&gt;""),"-")</f>
        <v>#N/A</v>
      </c>
      <c r="CB85" s="120" t="e" cm="1">
        <f t="array" ref="CB85">_xlfn.IFS(AND($T85&lt;&gt;"",W85&lt;&gt;""),ABS($T85-W85),AND($T85="",W85=""),"",OR($T85&lt;&gt;"",W85&lt;&gt;""),"-")</f>
        <v>#N/A</v>
      </c>
      <c r="CC85" s="120" t="e" cm="1">
        <f t="array" ref="CC85">_xlfn.IFS(AND($T85&lt;&gt;"",X85&lt;&gt;""),ABS($T85-X85),AND($T85="",X85=""),"",OR($T85&lt;&gt;"",X85&lt;&gt;""),"-")</f>
        <v>#N/A</v>
      </c>
      <c r="CD85" s="120" t="e" cm="1">
        <f t="array" ref="CD85">_xlfn.IFS(AND($T85&lt;&gt;"",Y85&lt;&gt;""),ABS($T85-Y85),AND($T85="",Y85=""),"",OR($T85&lt;&gt;"",Y85&lt;&gt;""),"-")</f>
        <v>#N/A</v>
      </c>
      <c r="CE85" s="120" t="e" cm="1">
        <f t="array" ref="CE85">_xlfn.IFS(AND($T85&lt;&gt;"",Z85&lt;&gt;""),ABS($T85-Z85),AND($T85="",Z85=""),"",OR($T85&lt;&gt;"",Z85&lt;&gt;""),"-")</f>
        <v>#N/A</v>
      </c>
      <c r="CF85" s="120" t="e" cm="1">
        <f t="array" ref="CF85">_xlfn.IFS(AND($T85&lt;&gt;"",AA85&lt;&gt;""),ABS($T85-AA85),AND($T85="",AA85=""),"",OR($T85&lt;&gt;"",AA85&lt;&gt;""),"-")</f>
        <v>#N/A</v>
      </c>
      <c r="CG85" s="121" t="e" cm="1">
        <f t="array" ref="CG85">_xlfn.IFS(AND($U85&lt;&gt;"",V85&lt;&gt;""),ABS($U85-V85),AND($U85="",V85=""),"",OR($U85&lt;&gt;"",V85&lt;&gt;""),"-")</f>
        <v>#N/A</v>
      </c>
      <c r="CH85" s="120" t="e" cm="1">
        <f t="array" ref="CH85">_xlfn.IFS(AND($U85&lt;&gt;"",W85&lt;&gt;""),ABS($U85-W85),AND($U85="",W85=""),"",OR($U85&lt;&gt;"",W85&lt;&gt;""),"-")</f>
        <v>#N/A</v>
      </c>
      <c r="CI85" s="120" t="e" cm="1">
        <f t="array" ref="CI85">_xlfn.IFS(AND($U85&lt;&gt;"",X85&lt;&gt;""),ABS($U85-X85),AND($U85="",X85=""),"",OR($U85&lt;&gt;"",X85&lt;&gt;""),"-")</f>
        <v>#N/A</v>
      </c>
      <c r="CJ85" s="120" t="e" cm="1">
        <f t="array" ref="CJ85">_xlfn.IFS(AND($U85&lt;&gt;"",Y85&lt;&gt;""),ABS($U85-Y85),AND($U85="",Y85=""),"",OR($U85&lt;&gt;"",Y85&lt;&gt;""),"-")</f>
        <v>#N/A</v>
      </c>
      <c r="CK85" s="120" t="e" cm="1">
        <f t="array" ref="CK85">_xlfn.IFS(AND($U85&lt;&gt;"",Z85&lt;&gt;""),ABS($U85-Z85),AND($U85="",Z85=""),"",OR($U85&lt;&gt;"",Z85&lt;&gt;""),"-")</f>
        <v>#N/A</v>
      </c>
      <c r="CL85" s="120" t="e" cm="1">
        <f t="array" ref="CL85">_xlfn.IFS(AND($U85&lt;&gt;"",AA85&lt;&gt;""),ABS($U85-AA85),AND($U85="",AA85=""),"",OR($U85&lt;&gt;"",AA85&lt;&gt;""),"-")</f>
        <v>#N/A</v>
      </c>
      <c r="CM85" s="121" t="e" cm="1">
        <f t="array" ref="CM85">_xlfn.IFS(AND($V85&lt;&gt;"",W85&lt;&gt;""),ABS($V85-W85),AND($V85="",W85=""),"",OR($V85&lt;&gt;"",W85&lt;&gt;""),"-")</f>
        <v>#N/A</v>
      </c>
      <c r="CN85" s="120" t="e" cm="1">
        <f t="array" ref="CN85">_xlfn.IFS(AND($V85&lt;&gt;"",X85&lt;&gt;""),ABS($V85-X85),AND($V85="",X85=""),"",OR($V85&lt;&gt;"",X85&lt;&gt;""),"-")</f>
        <v>#N/A</v>
      </c>
      <c r="CO85" s="120" t="e" cm="1">
        <f t="array" ref="CO85">_xlfn.IFS(AND($V85&lt;&gt;"",Y85&lt;&gt;""),ABS($V85-Y85),AND($V85="",Y85=""),"",OR($V85&lt;&gt;"",Y85&lt;&gt;""),"-")</f>
        <v>#N/A</v>
      </c>
      <c r="CP85" s="120" t="e" cm="1">
        <f t="array" ref="CP85">_xlfn.IFS(AND($V85&lt;&gt;"",Z85&lt;&gt;""),ABS($V85-Z85),AND($V85="",Z85=""),"",OR($V85&lt;&gt;"",Z85&lt;&gt;""),"-")</f>
        <v>#N/A</v>
      </c>
      <c r="CQ85" s="120" t="e" cm="1">
        <f t="array" ref="CQ85">_xlfn.IFS(AND($V85&lt;&gt;"",AA85&lt;&gt;""),ABS($V85-AA85),AND($V85="",AA85=""),"",OR($V85&lt;&gt;"",AA85&lt;&gt;""),"-")</f>
        <v>#N/A</v>
      </c>
      <c r="CR85" s="121" t="e" cm="1">
        <f t="array" ref="CR85">_xlfn.IFS(AND($W85&lt;&gt;"",X85&lt;&gt;""),ABS($W85-X85),AND($W85="",X85=""),"",OR($W85&lt;&gt;"",X85&lt;&gt;""),"-")</f>
        <v>#N/A</v>
      </c>
      <c r="CS85" s="120" t="e" cm="1">
        <f t="array" ref="CS85">_xlfn.IFS(AND($W85&lt;&gt;"",Y85&lt;&gt;""),ABS($W85-Y85),AND($W85="",Y85=""),"",OR($W85&lt;&gt;"",Y85&lt;&gt;""),"-")</f>
        <v>#N/A</v>
      </c>
      <c r="CT85" s="120" t="e" cm="1">
        <f t="array" ref="CT85">_xlfn.IFS(AND($W85&lt;&gt;"",Z85&lt;&gt;""),ABS($W85-Z85),AND($W85="",Z85=""),"",OR($W85&lt;&gt;"",Z85&lt;&gt;""),"-")</f>
        <v>#N/A</v>
      </c>
      <c r="CU85" s="120" t="e" cm="1">
        <f t="array" ref="CU85">_xlfn.IFS(AND($W85&lt;&gt;"",AA85&lt;&gt;""),ABS($W85-AA85),AND($W85="",AA85=""),"",OR($W85&lt;&gt;"",AA85&lt;&gt;""),"-")</f>
        <v>#N/A</v>
      </c>
      <c r="CV85" s="121" t="e" cm="1">
        <f t="array" ref="CV85">_xlfn.IFS(AND($X85&lt;&gt;"",Y85&lt;&gt;""),ABS($X85-Y85),AND($X85="",Y85=""),"",OR($X85&lt;&gt;"",Y85&lt;&gt;""),"-")</f>
        <v>#N/A</v>
      </c>
      <c r="CW85" s="120" t="e" cm="1">
        <f t="array" ref="CW85">_xlfn.IFS(AND($X85&lt;&gt;"",Z85&lt;&gt;""),ABS($X85-Z85),AND($X85="",Z85=""),"",OR($X85&lt;&gt;"",Z85&lt;&gt;""),"-")</f>
        <v>#N/A</v>
      </c>
      <c r="CX85" s="120" t="e" cm="1">
        <f t="array" ref="CX85">_xlfn.IFS(AND($X85&lt;&gt;"",AA85&lt;&gt;""),ABS($X85-AA85),AND($X85="",AA85=""),"",OR($X85&lt;&gt;"",AA85&lt;&gt;""),"-")</f>
        <v>#N/A</v>
      </c>
      <c r="CY85" s="121" t="e" cm="1">
        <f t="array" ref="CY85">_xlfn.IFS(AND($Y85&lt;&gt;"",Z85&lt;&gt;""),ABS($Y85-Z85),AND($Y85="",Z85=""),"",OR($Y85&lt;&gt;"",Z85&lt;&gt;""),"-")</f>
        <v>#N/A</v>
      </c>
      <c r="CZ85" s="120" t="e" cm="1">
        <f t="array" ref="CZ85">_xlfn.IFS(AND($Y85&lt;&gt;"",AA85&lt;&gt;""),ABS($Y85-AA85),AND($Y85="",AA85=""),"",OR($Y85&lt;&gt;"",AA85&lt;&gt;""),"-")</f>
        <v>#N/A</v>
      </c>
      <c r="DA85" s="121" t="e" cm="1">
        <f t="array" ref="DA85">_xlfn.IFS(AND($Z85&lt;&gt;"",AA85&lt;&gt;""),ABS($Z85-AA85),AND($Z85="",AA85=""),"",OR($Z85&lt;&gt;"",AA85&lt;&gt;""),"-")</f>
        <v>#N/A</v>
      </c>
    </row>
    <row r="86" spans="1:105" x14ac:dyDescent="0.2">
      <c r="A86" s="260" t="s">
        <v>45</v>
      </c>
      <c r="B86" s="259" t="e">
        <f>VLOOKUP($A86,Merged_couplings!$B:$BU,MATCH(B$1,Merged_couplings!$B$1:$BU$1,0),FALSE)</f>
        <v>#N/A</v>
      </c>
      <c r="C86" s="258" t="e">
        <f>VLOOKUP($A86,Merged_couplings!$B:$BU,MATCH(C$1,Merged_couplings!$B$1:$BU$1,0),FALSE)</f>
        <v>#N/A</v>
      </c>
      <c r="D86" s="258" t="e">
        <f>VLOOKUP($A86,Merged_couplings!$B:$BU,MATCH(D$1,Merged_couplings!$B$1:$BU$1,0),FALSE)</f>
        <v>#N/A</v>
      </c>
      <c r="E86" s="258" t="e">
        <f>VLOOKUP($A86,Merged_couplings!$B:$BU,MATCH(E$1,Merged_couplings!$B$1:$BU$1,0),FALSE)</f>
        <v>#N/A</v>
      </c>
      <c r="F86" s="258" t="e">
        <f>VLOOKUP($A86,Merged_couplings!$B:$BU,MATCH(F$1,Merged_couplings!$B$1:$BU$1,0),FALSE)</f>
        <v>#N/A</v>
      </c>
      <c r="G86" s="258" t="e">
        <f>VLOOKUP($A86,Merged_couplings!$B:$BU,MATCH(G$1,Merged_couplings!$B$1:$BU$1,0),FALSE)</f>
        <v>#N/A</v>
      </c>
      <c r="H86" s="258" t="e">
        <f>VLOOKUP($A86,Merged_couplings!$B:$BU,MATCH(H$1,Merged_couplings!$B$1:$BU$1,0),FALSE)</f>
        <v>#N/A</v>
      </c>
      <c r="I86" s="258" t="e">
        <f>VLOOKUP($A86,Merged_couplings!$B:$BU,MATCH(I$1,Merged_couplings!$B$1:$BU$1,0),FALSE)</f>
        <v>#N/A</v>
      </c>
      <c r="J86" s="258" t="e">
        <f>VLOOKUP($A86,Merged_couplings!$B:$BU,MATCH(J$1,Merged_couplings!$B$1:$BU$1,0),FALSE)</f>
        <v>#N/A</v>
      </c>
      <c r="K86" s="258" t="e">
        <f>VLOOKUP($A86,Merged_couplings!$B:$BU,MATCH(K$1,Merged_couplings!$B$1:$BU$1,0),FALSE)</f>
        <v>#N/A</v>
      </c>
      <c r="L86" s="258" t="e">
        <f>VLOOKUP($A86,Merged_couplings!$B:$BU,MATCH(L$1,Merged_couplings!$B$1:$BU$1,0),FALSE)</f>
        <v>#N/A</v>
      </c>
      <c r="M86" s="258" t="e">
        <f>VLOOKUP($A86,Merged_couplings!$B:$BU,MATCH(M$1,Merged_couplings!$B$1:$BU$1,0),FALSE)</f>
        <v>#N/A</v>
      </c>
      <c r="N86" s="258" t="e">
        <f>VLOOKUP($A86,Merged_couplings!$B:$BU,MATCH(N$1,Merged_couplings!$B$1:$BU$1,0),FALSE)</f>
        <v>#N/A</v>
      </c>
      <c r="O86" s="121" t="e">
        <f>IF(OR(B86="BIG",B86="BI-",B86="-IG"),VLOOKUP($A86,Merged_couplings!$B:$BU,MATCH(O$1,Merged_couplings!$B$1:$BU$1,0),FALSE),"")</f>
        <v>#N/A</v>
      </c>
      <c r="P86" s="120" t="e">
        <f>IF(OR(C86="BIG",C86="BI-",C86="-IG"),VLOOKUP($A86,Merged_couplings!$B:$BU,MATCH(P$1,Merged_couplings!$B$1:$BU$1,0),FALSE),"")</f>
        <v>#N/A</v>
      </c>
      <c r="Q86" s="120" t="e">
        <f>IF(OR(D86="BIG",D86="BI-",D86="-IG"),VLOOKUP($A86,Merged_couplings!$B:$BU,MATCH(Q$1,Merged_couplings!$B$1:$BU$1,0),FALSE),"")</f>
        <v>#N/A</v>
      </c>
      <c r="R86" s="120" t="e">
        <f t="shared" si="7"/>
        <v>#N/A</v>
      </c>
      <c r="S86" s="120" t="e">
        <f t="shared" si="7"/>
        <v>#N/A</v>
      </c>
      <c r="T86" s="120" t="e">
        <f t="shared" si="7"/>
        <v>#N/A</v>
      </c>
      <c r="U86" s="120" t="e">
        <f>IF(OR(H86="BIG",H86="BI-",H86="-IG"),VLOOKUP($A86,Merged_couplings!$B:$BU,MATCH(U$1,Merged_couplings!$B$1:$BU$1,0),FALSE),"")</f>
        <v>#N/A</v>
      </c>
      <c r="V86" s="120" t="e">
        <f>IF(OR(I86="BIG",I86="BI-",I86="-IG"),VLOOKUP($A86,Merged_couplings!$B:$BU,MATCH(V$1,Merged_couplings!$B$1:$BU$1,0),FALSE),"")</f>
        <v>#N/A</v>
      </c>
      <c r="W86" s="120" t="e">
        <f t="shared" si="6"/>
        <v>#N/A</v>
      </c>
      <c r="X86" s="120" t="e">
        <f>IF(OR(K86="BIG",K86="BI-",K86="-IG"),VLOOKUP($A86,Merged_couplings!$B:$BU,MATCH(X$1,Merged_couplings!$B$1:$BU$1,0),FALSE),"")</f>
        <v>#N/A</v>
      </c>
      <c r="Y86" s="120" t="e">
        <f>IF(OR(L86="BIG",L86="BI-",L86="-IG"),VLOOKUP($A86,Merged_couplings!$B:$BU,MATCH(Y$1,Merged_couplings!$B$1:$BU$1,0),FALSE),"")</f>
        <v>#N/A</v>
      </c>
      <c r="Z86" s="120" t="e">
        <f>IF(OR(M86="BIG",M86="BI-",M86="-IG"),VLOOKUP($A86,Merged_couplings!$B:$BU,MATCH(Z$1,Merged_couplings!$B$1:$BU$1,0),FALSE),"")</f>
        <v>#N/A</v>
      </c>
      <c r="AA86" s="120" t="e">
        <f>IF(OR(N86="BIG",N86="BI-",N86="-IG"),VLOOKUP($A86,Merged_couplings!$B:$BU,MATCH(AA$1,Merged_couplings!$B$1:$BU$1,0),FALSE),"")</f>
        <v>#N/A</v>
      </c>
      <c r="AB86" s="123" t="e" cm="1">
        <f t="array" ref="AB86">_xlfn.IFS(AND($O86&lt;&gt;"",P86&lt;&gt;""),ABS($O86-P86),AND($O86="",P86=""),"",OR($O86&lt;&gt;"",P86&lt;&gt;""),"-")</f>
        <v>#N/A</v>
      </c>
      <c r="AC86" s="122" t="e" cm="1">
        <f t="array" ref="AC86">_xlfn.IFS(AND($O86&lt;&gt;"",Q86&lt;&gt;""),ABS($O86-Q86),AND($O86="",Q86=""),"",OR($O86&lt;&gt;"",Q86&lt;&gt;""),"-")</f>
        <v>#N/A</v>
      </c>
      <c r="AD86" s="122" t="e" cm="1">
        <f t="array" ref="AD86">_xlfn.IFS(AND($O86&lt;&gt;"",R86&lt;&gt;""),ABS($O86-R86),AND($O86="",R86=""),"",OR($O86&lt;&gt;"",R86&lt;&gt;""),"-")</f>
        <v>#N/A</v>
      </c>
      <c r="AE86" s="122" t="e" cm="1">
        <f t="array" ref="AE86">_xlfn.IFS(AND($O86&lt;&gt;"",S86&lt;&gt;""),ABS($O86-S86),AND($O86="",S86=""),"",OR($O86&lt;&gt;"",S86&lt;&gt;""),"-")</f>
        <v>#N/A</v>
      </c>
      <c r="AF86" s="122" t="e" cm="1">
        <f t="array" ref="AF86">_xlfn.IFS(AND($O86&lt;&gt;"",T86&lt;&gt;""),ABS($O86-T86),AND($O86="",T86=""),"",OR($O86&lt;&gt;"",T86&lt;&gt;""),"-")</f>
        <v>#N/A</v>
      </c>
      <c r="AG86" s="122" t="e" cm="1">
        <f t="array" ref="AG86">_xlfn.IFS(AND($O86&lt;&gt;"",U86&lt;&gt;""),ABS($O86-U86),AND($O86="",U86=""),"",OR($O86&lt;&gt;"",U86&lt;&gt;""),"-")</f>
        <v>#N/A</v>
      </c>
      <c r="AH86" s="122" t="e" cm="1">
        <f t="array" ref="AH86">_xlfn.IFS(AND($O86&lt;&gt;"",V86&lt;&gt;""),ABS($O86-V86),AND($O86="",V86=""),"",OR($O86&lt;&gt;"",V86&lt;&gt;""),"-")</f>
        <v>#N/A</v>
      </c>
      <c r="AI86" s="122" t="e" cm="1">
        <f t="array" ref="AI86">_xlfn.IFS(AND($O86&lt;&gt;"",W86&lt;&gt;""),ABS($O86-W86),AND($O86="",W86=""),"",OR($O86&lt;&gt;"",W86&lt;&gt;""),"-")</f>
        <v>#N/A</v>
      </c>
      <c r="AJ86" s="122" t="e" cm="1">
        <f t="array" ref="AJ86">_xlfn.IFS(AND($O86&lt;&gt;"",X86&lt;&gt;""),ABS($O86-X86),AND($O86="",X86=""),"",OR($O86&lt;&gt;"",X86&lt;&gt;""),"-")</f>
        <v>#N/A</v>
      </c>
      <c r="AK86" s="122" t="e" cm="1">
        <f t="array" ref="AK86">_xlfn.IFS(AND($O86&lt;&gt;"",Y86&lt;&gt;""),ABS($O86-Y86),AND($O86="",Y86=""),"",OR($O86&lt;&gt;"",Y86&lt;&gt;""),"-")</f>
        <v>#N/A</v>
      </c>
      <c r="AL86" s="122" t="e" cm="1">
        <f t="array" ref="AL86">_xlfn.IFS(AND($O86&lt;&gt;"",Z86&lt;&gt;""),ABS($O86-Z86),AND($O86="",Z86=""),"",OR($O86&lt;&gt;"",Z86&lt;&gt;""),"-")</f>
        <v>#N/A</v>
      </c>
      <c r="AM86" s="122" t="e" cm="1">
        <f t="array" ref="AM86">_xlfn.IFS(AND($O86&lt;&gt;"",AA86&lt;&gt;""),ABS($O86-AA86),AND($O86="",AA86=""),"",OR($O86&lt;&gt;"",AA86&lt;&gt;""),"-")</f>
        <v>#N/A</v>
      </c>
      <c r="AN86" s="121" t="e" cm="1">
        <f t="array" ref="AN86">_xlfn.IFS(AND($P86&lt;&gt;"",Q86&lt;&gt;""),ABS($P86-Q86),AND($P86="",Q86=""),"",OR($P86&lt;&gt;"",Q86&lt;&gt;""),"-")</f>
        <v>#N/A</v>
      </c>
      <c r="AO86" s="120" t="e" cm="1">
        <f t="array" ref="AO86">_xlfn.IFS(AND($P86&lt;&gt;"",R86&lt;&gt;""),ABS($P86-R86),AND($P86="",R86=""),"",OR($P86&lt;&gt;"",R86&lt;&gt;""),"-")</f>
        <v>#N/A</v>
      </c>
      <c r="AP86" s="120" t="e" cm="1">
        <f t="array" ref="AP86">_xlfn.IFS(AND($P86&lt;&gt;"",S86&lt;&gt;""),ABS($P86-S86),AND($P86="",S86=""),"",OR($P86&lt;&gt;"",S86&lt;&gt;""),"-")</f>
        <v>#N/A</v>
      </c>
      <c r="AQ86" s="120" t="e" cm="1">
        <f t="array" ref="AQ86">_xlfn.IFS(AND($P86&lt;&gt;"",T86&lt;&gt;""),ABS($P86-T86),AND($P86="",T86=""),"",OR($P86&lt;&gt;"",T86&lt;&gt;""),"-")</f>
        <v>#N/A</v>
      </c>
      <c r="AR86" s="120" t="e" cm="1">
        <f t="array" ref="AR86">_xlfn.IFS(AND($P86&lt;&gt;"",U86&lt;&gt;""),ABS($P86-U86),AND($P86="",U86=""),"",OR($P86&lt;&gt;"",U86&lt;&gt;""),"-")</f>
        <v>#N/A</v>
      </c>
      <c r="AS86" s="120" t="e" cm="1">
        <f t="array" ref="AS86">_xlfn.IFS(AND($P86&lt;&gt;"",V86&lt;&gt;""),ABS($P86-V86),AND($P86="",V86=""),"",OR($P86&lt;&gt;"",V86&lt;&gt;""),"-")</f>
        <v>#N/A</v>
      </c>
      <c r="AT86" s="120" t="e" cm="1">
        <f t="array" ref="AT86">_xlfn.IFS(AND($P86&lt;&gt;"",W86&lt;&gt;""),ABS($P86-W86),AND($P86="",W86=""),"",OR($P86&lt;&gt;"",W86&lt;&gt;""),"-")</f>
        <v>#N/A</v>
      </c>
      <c r="AU86" s="120" t="e" cm="1">
        <f t="array" ref="AU86">_xlfn.IFS(AND($P86&lt;&gt;"",X86&lt;&gt;""),ABS($P86-X86),AND($P86="",X86=""),"",OR($P86&lt;&gt;"",X86&lt;&gt;""),"-")</f>
        <v>#N/A</v>
      </c>
      <c r="AV86" s="120" t="e" cm="1">
        <f t="array" ref="AV86">_xlfn.IFS(AND($P86&lt;&gt;"",Y86&lt;&gt;""),ABS($P86-Y86),AND($P86="",Y86=""),"",OR($P86&lt;&gt;"",Y86&lt;&gt;""),"-")</f>
        <v>#N/A</v>
      </c>
      <c r="AW86" s="120" t="e" cm="1">
        <f t="array" ref="AW86">_xlfn.IFS(AND($P86&lt;&gt;"",Z86&lt;&gt;""),ABS($P86-Z86),AND($P86="",Z86=""),"",OR($P86&lt;&gt;"",Z86&lt;&gt;""),"-")</f>
        <v>#N/A</v>
      </c>
      <c r="AX86" s="120" t="e" cm="1">
        <f t="array" ref="AX86">_xlfn.IFS(AND($P86&lt;&gt;"",AA86&lt;&gt;""),ABS($P86-AA86),AND($P86="",AA86=""),"",OR($P86&lt;&gt;"",AA86&lt;&gt;""),"-")</f>
        <v>#N/A</v>
      </c>
      <c r="AY86" s="121" t="e" cm="1">
        <f t="array" ref="AY86">_xlfn.IFS(AND($Q86&lt;&gt;"",R86&lt;&gt;""),ABS($Q86-R86),AND($Q86="",R86=""),"",OR($Q86&lt;&gt;"",R86&lt;&gt;""),"-")</f>
        <v>#N/A</v>
      </c>
      <c r="AZ86" s="334" t="e" cm="1">
        <f t="array" ref="AZ86">_xlfn.IFS(AND($Q86&lt;&gt;"",S86&lt;&gt;""),ABS($Q86-S86),AND($Q86="",S86=""),"",OR($Q86&lt;&gt;"",S86&lt;&gt;""),"-")</f>
        <v>#N/A</v>
      </c>
      <c r="BA86" s="334" t="e" cm="1">
        <f t="array" ref="BA86">_xlfn.IFS(AND($Q86&lt;&gt;"",T86&lt;&gt;""),ABS($Q86-T86),AND($Q86="",T86=""),"",OR($Q86&lt;&gt;"",T86&lt;&gt;""),"-")</f>
        <v>#N/A</v>
      </c>
      <c r="BB86" s="120" t="e" cm="1">
        <f t="array" ref="BB86">_xlfn.IFS(AND($Q86&lt;&gt;"",U86&lt;&gt;""),ABS($Q86-U86),AND($Q86="",U86=""),"",OR($Q86&lt;&gt;"",U86&lt;&gt;""),"-")</f>
        <v>#N/A</v>
      </c>
      <c r="BC86" s="120" t="e" cm="1">
        <f t="array" ref="BC86">_xlfn.IFS(AND($Q86&lt;&gt;"",V86&lt;&gt;""),ABS($Q86-V86),AND($Q86="",V86=""),"",OR($Q86&lt;&gt;"",V86&lt;&gt;""),"-")</f>
        <v>#N/A</v>
      </c>
      <c r="BD86" s="120" t="e" cm="1">
        <f t="array" ref="BD86">_xlfn.IFS(AND($Q86&lt;&gt;"",W86&lt;&gt;""),ABS($Q86-W86),AND($Q86="",W86=""),"",OR($Q86&lt;&gt;"",W86&lt;&gt;""),"-")</f>
        <v>#N/A</v>
      </c>
      <c r="BE86" s="120" t="e" cm="1">
        <f t="array" ref="BE86">_xlfn.IFS(AND($Q86&lt;&gt;"",X86&lt;&gt;""),ABS($Q86-X86),AND($Q86="",X86=""),"",OR($Q86&lt;&gt;"",X86&lt;&gt;""),"-")</f>
        <v>#N/A</v>
      </c>
      <c r="BF86" s="120" t="e" cm="1">
        <f t="array" ref="BF86">_xlfn.IFS(AND($Q86&lt;&gt;"",Y86&lt;&gt;""),ABS($Q86-Y86),AND($Q86="",Y86=""),"",OR($Q86&lt;&gt;"",Y86&lt;&gt;""),"-")</f>
        <v>#N/A</v>
      </c>
      <c r="BG86" s="120" t="e" cm="1">
        <f t="array" ref="BG86">_xlfn.IFS(AND($Q86&lt;&gt;"",Z86&lt;&gt;""),ABS($Q86-Z86),AND($Q86="",Z86=""),"",OR($Q86&lt;&gt;"",Z86&lt;&gt;""),"-")</f>
        <v>#N/A</v>
      </c>
      <c r="BH86" s="120" t="e" cm="1">
        <f t="array" ref="BH86">_xlfn.IFS(AND($Q86&lt;&gt;"",AA86&lt;&gt;""),ABS($Q86-AA86),AND($Q86="",AA86=""),"",OR($Q86&lt;&gt;"",AA86&lt;&gt;""),"-")</f>
        <v>#N/A</v>
      </c>
      <c r="BI86" s="121" t="e" cm="1">
        <f t="array" ref="BI86">_xlfn.IFS(AND($R86&lt;&gt;"",S86&lt;&gt;""),ABS($R86-S86),AND($R86="",S86=""),"",OR($R86&lt;&gt;"",S86&lt;&gt;""),"-")</f>
        <v>#N/A</v>
      </c>
      <c r="BJ86" s="120" t="e" cm="1">
        <f t="array" ref="BJ86">_xlfn.IFS(AND($R86&lt;&gt;"",T86&lt;&gt;""),ABS($R86-T86),AND($R86="",T86=""),"",OR($R86&lt;&gt;"",T86&lt;&gt;""),"-")</f>
        <v>#N/A</v>
      </c>
      <c r="BK86" s="334" t="e" cm="1">
        <f t="array" ref="BK86">_xlfn.IFS(AND($R86&lt;&gt;"",U86&lt;&gt;""),ABS($R86-U86),AND($R86="",U86=""),"",OR($R86&lt;&gt;"",U86&lt;&gt;""),"-")</f>
        <v>#N/A</v>
      </c>
      <c r="BL86" s="120" t="e" cm="1">
        <f t="array" ref="BL86">_xlfn.IFS(AND($R86&lt;&gt;"",V86&lt;&gt;""),ABS($R86-V86),AND($R86="",V86=""),"",OR($R86&lt;&gt;"",V86&lt;&gt;""),"-")</f>
        <v>#N/A</v>
      </c>
      <c r="BM86" s="120" t="e" cm="1">
        <f t="array" ref="BM86">_xlfn.IFS(AND($R86&lt;&gt;"",W86&lt;&gt;""),ABS($R86-W86),AND($R86="",W86=""),"",OR($R86&lt;&gt;"",W86&lt;&gt;""),"-")</f>
        <v>#N/A</v>
      </c>
      <c r="BN86" s="120" t="e" cm="1">
        <f t="array" ref="BN86">_xlfn.IFS(AND($R86&lt;&gt;"",X86&lt;&gt;""),ABS($R86-X86),AND($R86="",X86=""),"",OR($R86&lt;&gt;"",X86&lt;&gt;""),"-")</f>
        <v>#N/A</v>
      </c>
      <c r="BO86" s="120" t="e" cm="1">
        <f t="array" ref="BO86">_xlfn.IFS(AND($R86&lt;&gt;"",Y86&lt;&gt;""),ABS($R86-Y86),AND($R86="",Y86=""),"",OR($R86&lt;&gt;"",Y86&lt;&gt;""),"-")</f>
        <v>#N/A</v>
      </c>
      <c r="BP86" s="120" t="e" cm="1">
        <f t="array" ref="BP86">_xlfn.IFS(AND($R86&lt;&gt;"",Z86&lt;&gt;""),ABS($R86-Z86),AND($R86="",Z86=""),"",OR($R86&lt;&gt;"",Z86&lt;&gt;""),"-")</f>
        <v>#N/A</v>
      </c>
      <c r="BQ86" s="120" t="e" cm="1">
        <f t="array" ref="BQ86">_xlfn.IFS(AND($R86&lt;&gt;"",AA86&lt;&gt;""),ABS($R86-AA86),AND($R86="",AA86=""),"",OR($R86&lt;&gt;"",AA86&lt;&gt;""),"-")</f>
        <v>#N/A</v>
      </c>
      <c r="BR86" s="121" t="e" cm="1">
        <f t="array" ref="BR86">_xlfn.IFS(AND($S86&lt;&gt;"",T86&lt;&gt;""),ABS($S86-T86),AND($S86="",T86=""),"",OR($S86&lt;&gt;"",T86&lt;&gt;""),"-")</f>
        <v>#N/A</v>
      </c>
      <c r="BS86" s="334" t="e" cm="1">
        <f t="array" ref="BS86">_xlfn.IFS(AND($S86&lt;&gt;"",U86&lt;&gt;""),ABS($S86-U86),AND($S86="",U86=""),"",OR($S86&lt;&gt;"",U86&lt;&gt;""),"-")</f>
        <v>#N/A</v>
      </c>
      <c r="BT86" s="120" t="e" cm="1">
        <f t="array" ref="BT86">_xlfn.IFS(AND($S86&lt;&gt;"",V86&lt;&gt;""),ABS($S86-V86),AND($S86="",V86=""),"",OR($S86&lt;&gt;"",V86&lt;&gt;""),"-")</f>
        <v>#N/A</v>
      </c>
      <c r="BU86" s="120" t="e" cm="1">
        <f t="array" ref="BU86">_xlfn.IFS(AND($S86&lt;&gt;"",W86&lt;&gt;""),ABS($S86-W86),AND($S86="",W86=""),"",OR($S86&lt;&gt;"",W86&lt;&gt;""),"-")</f>
        <v>#N/A</v>
      </c>
      <c r="BV86" s="120" t="e" cm="1">
        <f t="array" ref="BV86">_xlfn.IFS(AND($S86&lt;&gt;"",X86&lt;&gt;""),ABS($S86-X86),AND($S86="",X86=""),"",OR($S86&lt;&gt;"",X86&lt;&gt;""),"-")</f>
        <v>#N/A</v>
      </c>
      <c r="BW86" s="120" t="e" cm="1">
        <f t="array" ref="BW86">_xlfn.IFS(AND($S86&lt;&gt;"",Y86&lt;&gt;""),ABS($S86-Y86),AND($S86="",Y86=""),"",OR($S86&lt;&gt;"",Y86&lt;&gt;""),"-")</f>
        <v>#N/A</v>
      </c>
      <c r="BX86" s="120" t="e" cm="1">
        <f t="array" ref="BX86">_xlfn.IFS(AND($S86&lt;&gt;"",Z86&lt;&gt;""),ABS($S86-Z86),AND($S86="",Z86=""),"",OR($S86&lt;&gt;"",Z86&lt;&gt;""),"-")</f>
        <v>#N/A</v>
      </c>
      <c r="BY86" s="120" t="e" cm="1">
        <f t="array" ref="BY86">_xlfn.IFS(AND($S86&lt;&gt;"",AA86&lt;&gt;""),ABS($S86-AA86),AND($S86="",AA86=""),"",OR($S86&lt;&gt;"",AA86&lt;&gt;""),"-")</f>
        <v>#N/A</v>
      </c>
      <c r="BZ86" s="121" t="e" cm="1">
        <f t="array" ref="BZ86">_xlfn.IFS(AND($T86&lt;&gt;"",U86&lt;&gt;""),ABS($T86-U86),AND($T86="",U86=""),"",OR($T86&lt;&gt;"",U86&lt;&gt;""),"-")</f>
        <v>#N/A</v>
      </c>
      <c r="CA86" s="120" t="e" cm="1">
        <f t="array" ref="CA86">_xlfn.IFS(AND($T86&lt;&gt;"",V86&lt;&gt;""),ABS($T86-V86),AND($T86="",V86=""),"",OR($T86&lt;&gt;"",V86&lt;&gt;""),"-")</f>
        <v>#N/A</v>
      </c>
      <c r="CB86" s="120" t="e" cm="1">
        <f t="array" ref="CB86">_xlfn.IFS(AND($T86&lt;&gt;"",W86&lt;&gt;""),ABS($T86-W86),AND($T86="",W86=""),"",OR($T86&lt;&gt;"",W86&lt;&gt;""),"-")</f>
        <v>#N/A</v>
      </c>
      <c r="CC86" s="120" t="e" cm="1">
        <f t="array" ref="CC86">_xlfn.IFS(AND($T86&lt;&gt;"",X86&lt;&gt;""),ABS($T86-X86),AND($T86="",X86=""),"",OR($T86&lt;&gt;"",X86&lt;&gt;""),"-")</f>
        <v>#N/A</v>
      </c>
      <c r="CD86" s="120" t="e" cm="1">
        <f t="array" ref="CD86">_xlfn.IFS(AND($T86&lt;&gt;"",Y86&lt;&gt;""),ABS($T86-Y86),AND($T86="",Y86=""),"",OR($T86&lt;&gt;"",Y86&lt;&gt;""),"-")</f>
        <v>#N/A</v>
      </c>
      <c r="CE86" s="120" t="e" cm="1">
        <f t="array" ref="CE86">_xlfn.IFS(AND($T86&lt;&gt;"",Z86&lt;&gt;""),ABS($T86-Z86),AND($T86="",Z86=""),"",OR($T86&lt;&gt;"",Z86&lt;&gt;""),"-")</f>
        <v>#N/A</v>
      </c>
      <c r="CF86" s="120" t="e" cm="1">
        <f t="array" ref="CF86">_xlfn.IFS(AND($T86&lt;&gt;"",AA86&lt;&gt;""),ABS($T86-AA86),AND($T86="",AA86=""),"",OR($T86&lt;&gt;"",AA86&lt;&gt;""),"-")</f>
        <v>#N/A</v>
      </c>
      <c r="CG86" s="121" t="e" cm="1">
        <f t="array" ref="CG86">_xlfn.IFS(AND($U86&lt;&gt;"",V86&lt;&gt;""),ABS($U86-V86),AND($U86="",V86=""),"",OR($U86&lt;&gt;"",V86&lt;&gt;""),"-")</f>
        <v>#N/A</v>
      </c>
      <c r="CH86" s="120" t="e" cm="1">
        <f t="array" ref="CH86">_xlfn.IFS(AND($U86&lt;&gt;"",W86&lt;&gt;""),ABS($U86-W86),AND($U86="",W86=""),"",OR($U86&lt;&gt;"",W86&lt;&gt;""),"-")</f>
        <v>#N/A</v>
      </c>
      <c r="CI86" s="120" t="e" cm="1">
        <f t="array" ref="CI86">_xlfn.IFS(AND($U86&lt;&gt;"",X86&lt;&gt;""),ABS($U86-X86),AND($U86="",X86=""),"",OR($U86&lt;&gt;"",X86&lt;&gt;""),"-")</f>
        <v>#N/A</v>
      </c>
      <c r="CJ86" s="120" t="e" cm="1">
        <f t="array" ref="CJ86">_xlfn.IFS(AND($U86&lt;&gt;"",Y86&lt;&gt;""),ABS($U86-Y86),AND($U86="",Y86=""),"",OR($U86&lt;&gt;"",Y86&lt;&gt;""),"-")</f>
        <v>#N/A</v>
      </c>
      <c r="CK86" s="120" t="e" cm="1">
        <f t="array" ref="CK86">_xlfn.IFS(AND($U86&lt;&gt;"",Z86&lt;&gt;""),ABS($U86-Z86),AND($U86="",Z86=""),"",OR($U86&lt;&gt;"",Z86&lt;&gt;""),"-")</f>
        <v>#N/A</v>
      </c>
      <c r="CL86" s="120" t="e" cm="1">
        <f t="array" ref="CL86">_xlfn.IFS(AND($U86&lt;&gt;"",AA86&lt;&gt;""),ABS($U86-AA86),AND($U86="",AA86=""),"",OR($U86&lt;&gt;"",AA86&lt;&gt;""),"-")</f>
        <v>#N/A</v>
      </c>
      <c r="CM86" s="121" t="e" cm="1">
        <f t="array" ref="CM86">_xlfn.IFS(AND($V86&lt;&gt;"",W86&lt;&gt;""),ABS($V86-W86),AND($V86="",W86=""),"",OR($V86&lt;&gt;"",W86&lt;&gt;""),"-")</f>
        <v>#N/A</v>
      </c>
      <c r="CN86" s="120" t="e" cm="1">
        <f t="array" ref="CN86">_xlfn.IFS(AND($V86&lt;&gt;"",X86&lt;&gt;""),ABS($V86-X86),AND($V86="",X86=""),"",OR($V86&lt;&gt;"",X86&lt;&gt;""),"-")</f>
        <v>#N/A</v>
      </c>
      <c r="CO86" s="120" t="e" cm="1">
        <f t="array" ref="CO86">_xlfn.IFS(AND($V86&lt;&gt;"",Y86&lt;&gt;""),ABS($V86-Y86),AND($V86="",Y86=""),"",OR($V86&lt;&gt;"",Y86&lt;&gt;""),"-")</f>
        <v>#N/A</v>
      </c>
      <c r="CP86" s="120" t="e" cm="1">
        <f t="array" ref="CP86">_xlfn.IFS(AND($V86&lt;&gt;"",Z86&lt;&gt;""),ABS($V86-Z86),AND($V86="",Z86=""),"",OR($V86&lt;&gt;"",Z86&lt;&gt;""),"-")</f>
        <v>#N/A</v>
      </c>
      <c r="CQ86" s="120" t="e" cm="1">
        <f t="array" ref="CQ86">_xlfn.IFS(AND($V86&lt;&gt;"",AA86&lt;&gt;""),ABS($V86-AA86),AND($V86="",AA86=""),"",OR($V86&lt;&gt;"",AA86&lt;&gt;""),"-")</f>
        <v>#N/A</v>
      </c>
      <c r="CR86" s="121" t="e" cm="1">
        <f t="array" ref="CR86">_xlfn.IFS(AND($W86&lt;&gt;"",X86&lt;&gt;""),ABS($W86-X86),AND($W86="",X86=""),"",OR($W86&lt;&gt;"",X86&lt;&gt;""),"-")</f>
        <v>#N/A</v>
      </c>
      <c r="CS86" s="120" t="e" cm="1">
        <f t="array" ref="CS86">_xlfn.IFS(AND($W86&lt;&gt;"",Y86&lt;&gt;""),ABS($W86-Y86),AND($W86="",Y86=""),"",OR($W86&lt;&gt;"",Y86&lt;&gt;""),"-")</f>
        <v>#N/A</v>
      </c>
      <c r="CT86" s="120" t="e" cm="1">
        <f t="array" ref="CT86">_xlfn.IFS(AND($W86&lt;&gt;"",Z86&lt;&gt;""),ABS($W86-Z86),AND($W86="",Z86=""),"",OR($W86&lt;&gt;"",Z86&lt;&gt;""),"-")</f>
        <v>#N/A</v>
      </c>
      <c r="CU86" s="120" t="e" cm="1">
        <f t="array" ref="CU86">_xlfn.IFS(AND($W86&lt;&gt;"",AA86&lt;&gt;""),ABS($W86-AA86),AND($W86="",AA86=""),"",OR($W86&lt;&gt;"",AA86&lt;&gt;""),"-")</f>
        <v>#N/A</v>
      </c>
      <c r="CV86" s="121" t="e" cm="1">
        <f t="array" ref="CV86">_xlfn.IFS(AND($X86&lt;&gt;"",Y86&lt;&gt;""),ABS($X86-Y86),AND($X86="",Y86=""),"",OR($X86&lt;&gt;"",Y86&lt;&gt;""),"-")</f>
        <v>#N/A</v>
      </c>
      <c r="CW86" s="120" t="e" cm="1">
        <f t="array" ref="CW86">_xlfn.IFS(AND($X86&lt;&gt;"",Z86&lt;&gt;""),ABS($X86-Z86),AND($X86="",Z86=""),"",OR($X86&lt;&gt;"",Z86&lt;&gt;""),"-")</f>
        <v>#N/A</v>
      </c>
      <c r="CX86" s="120" t="e" cm="1">
        <f t="array" ref="CX86">_xlfn.IFS(AND($X86&lt;&gt;"",AA86&lt;&gt;""),ABS($X86-AA86),AND($X86="",AA86=""),"",OR($X86&lt;&gt;"",AA86&lt;&gt;""),"-")</f>
        <v>#N/A</v>
      </c>
      <c r="CY86" s="121" t="e" cm="1">
        <f t="array" ref="CY86">_xlfn.IFS(AND($Y86&lt;&gt;"",Z86&lt;&gt;""),ABS($Y86-Z86),AND($Y86="",Z86=""),"",OR($Y86&lt;&gt;"",Z86&lt;&gt;""),"-")</f>
        <v>#N/A</v>
      </c>
      <c r="CZ86" s="120" t="e" cm="1">
        <f t="array" ref="CZ86">_xlfn.IFS(AND($Y86&lt;&gt;"",AA86&lt;&gt;""),ABS($Y86-AA86),AND($Y86="",AA86=""),"",OR($Y86&lt;&gt;"",AA86&lt;&gt;""),"-")</f>
        <v>#N/A</v>
      </c>
      <c r="DA86" s="121" t="e" cm="1">
        <f t="array" ref="DA86">_xlfn.IFS(AND($Z86&lt;&gt;"",AA86&lt;&gt;""),ABS($Z86-AA86),AND($Z86="",AA86=""),"",OR($Z86&lt;&gt;"",AA86&lt;&gt;""),"-")</f>
        <v>#N/A</v>
      </c>
    </row>
    <row r="87" spans="1:105" x14ac:dyDescent="0.2">
      <c r="A87" s="260" t="s">
        <v>46</v>
      </c>
      <c r="B87" s="259" t="e">
        <f>VLOOKUP($A87,Merged_couplings!$B:$BU,MATCH(B$1,Merged_couplings!$B$1:$BU$1,0),FALSE)</f>
        <v>#N/A</v>
      </c>
      <c r="C87" s="258" t="e">
        <f>VLOOKUP($A87,Merged_couplings!$B:$BU,MATCH(C$1,Merged_couplings!$B$1:$BU$1,0),FALSE)</f>
        <v>#N/A</v>
      </c>
      <c r="D87" s="258" t="e">
        <f>VLOOKUP($A87,Merged_couplings!$B:$BU,MATCH(D$1,Merged_couplings!$B$1:$BU$1,0),FALSE)</f>
        <v>#N/A</v>
      </c>
      <c r="E87" s="258" t="e">
        <f>VLOOKUP($A87,Merged_couplings!$B:$BU,MATCH(E$1,Merged_couplings!$B$1:$BU$1,0),FALSE)</f>
        <v>#N/A</v>
      </c>
      <c r="F87" s="258" t="e">
        <f>VLOOKUP($A87,Merged_couplings!$B:$BU,MATCH(F$1,Merged_couplings!$B$1:$BU$1,0),FALSE)</f>
        <v>#N/A</v>
      </c>
      <c r="G87" s="258" t="e">
        <f>VLOOKUP($A87,Merged_couplings!$B:$BU,MATCH(G$1,Merged_couplings!$B$1:$BU$1,0),FALSE)</f>
        <v>#N/A</v>
      </c>
      <c r="H87" s="258" t="e">
        <f>VLOOKUP($A87,Merged_couplings!$B:$BU,MATCH(H$1,Merged_couplings!$B$1:$BU$1,0),FALSE)</f>
        <v>#N/A</v>
      </c>
      <c r="I87" s="258" t="e">
        <f>VLOOKUP($A87,Merged_couplings!$B:$BU,MATCH(I$1,Merged_couplings!$B$1:$BU$1,0),FALSE)</f>
        <v>#N/A</v>
      </c>
      <c r="J87" s="258" t="e">
        <f>VLOOKUP($A87,Merged_couplings!$B:$BU,MATCH(J$1,Merged_couplings!$B$1:$BU$1,0),FALSE)</f>
        <v>#N/A</v>
      </c>
      <c r="K87" s="258" t="e">
        <f>VLOOKUP($A87,Merged_couplings!$B:$BU,MATCH(K$1,Merged_couplings!$B$1:$BU$1,0),FALSE)</f>
        <v>#N/A</v>
      </c>
      <c r="L87" s="258" t="e">
        <f>VLOOKUP($A87,Merged_couplings!$B:$BU,MATCH(L$1,Merged_couplings!$B$1:$BU$1,0),FALSE)</f>
        <v>#N/A</v>
      </c>
      <c r="M87" s="258" t="e">
        <f>VLOOKUP($A87,Merged_couplings!$B:$BU,MATCH(M$1,Merged_couplings!$B$1:$BU$1,0),FALSE)</f>
        <v>#N/A</v>
      </c>
      <c r="N87" s="258" t="e">
        <f>VLOOKUP($A87,Merged_couplings!$B:$BU,MATCH(N$1,Merged_couplings!$B$1:$BU$1,0),FALSE)</f>
        <v>#N/A</v>
      </c>
      <c r="O87" s="121" t="e">
        <f>IF(OR(B87="BIG",B87="BI-",B87="-IG"),VLOOKUP($A87,Merged_couplings!$B:$BU,MATCH(O$1,Merged_couplings!$B$1:$BU$1,0),FALSE),"")</f>
        <v>#N/A</v>
      </c>
      <c r="P87" s="120" t="e">
        <f>IF(OR(C87="BIG",C87="BI-",C87="-IG"),VLOOKUP($A87,Merged_couplings!$B:$BU,MATCH(P$1,Merged_couplings!$B$1:$BU$1,0),FALSE),"")</f>
        <v>#N/A</v>
      </c>
      <c r="Q87" s="120" t="e">
        <f>IF(OR(D87="BIG",D87="BI-",D87="-IG"),VLOOKUP($A87,Merged_couplings!$B:$BU,MATCH(Q$1,Merged_couplings!$B$1:$BU$1,0),FALSE),"")</f>
        <v>#N/A</v>
      </c>
      <c r="R87" s="120" t="e">
        <f t="shared" si="7"/>
        <v>#N/A</v>
      </c>
      <c r="S87" s="120" t="e">
        <f t="shared" si="7"/>
        <v>#N/A</v>
      </c>
      <c r="T87" s="120" t="e">
        <f t="shared" si="7"/>
        <v>#N/A</v>
      </c>
      <c r="U87" s="120" t="e">
        <f>IF(OR(H87="BIG",H87="BI-",H87="-IG"),VLOOKUP($A87,Merged_couplings!$B:$BU,MATCH(U$1,Merged_couplings!$B$1:$BU$1,0),FALSE),"")</f>
        <v>#N/A</v>
      </c>
      <c r="V87" s="120" t="e">
        <f>IF(OR(I87="BIG",I87="BI-",I87="-IG"),VLOOKUP($A87,Merged_couplings!$B:$BU,MATCH(V$1,Merged_couplings!$B$1:$BU$1,0),FALSE),"")</f>
        <v>#N/A</v>
      </c>
      <c r="W87" s="120" t="e">
        <f t="shared" si="6"/>
        <v>#N/A</v>
      </c>
      <c r="X87" s="120" t="e">
        <f>IF(OR(K87="BIG",K87="BI-",K87="-IG"),VLOOKUP($A87,Merged_couplings!$B:$BU,MATCH(X$1,Merged_couplings!$B$1:$BU$1,0),FALSE),"")</f>
        <v>#N/A</v>
      </c>
      <c r="Y87" s="120" t="e">
        <f>IF(OR(L87="BIG",L87="BI-",L87="-IG"),VLOOKUP($A87,Merged_couplings!$B:$BU,MATCH(Y$1,Merged_couplings!$B$1:$BU$1,0),FALSE),"")</f>
        <v>#N/A</v>
      </c>
      <c r="Z87" s="120" t="e">
        <f>IF(OR(M87="BIG",M87="BI-",M87="-IG"),VLOOKUP($A87,Merged_couplings!$B:$BU,MATCH(Z$1,Merged_couplings!$B$1:$BU$1,0),FALSE),"")</f>
        <v>#N/A</v>
      </c>
      <c r="AA87" s="120" t="e">
        <f>IF(OR(N87="BIG",N87="BI-",N87="-IG"),VLOOKUP($A87,Merged_couplings!$B:$BU,MATCH(AA$1,Merged_couplings!$B$1:$BU$1,0),FALSE),"")</f>
        <v>#N/A</v>
      </c>
      <c r="AB87" s="123" t="e" cm="1">
        <f t="array" ref="AB87">_xlfn.IFS(AND($O87&lt;&gt;"",P87&lt;&gt;""),ABS($O87-P87),AND($O87="",P87=""),"",OR($O87&lt;&gt;"",P87&lt;&gt;""),"-")</f>
        <v>#N/A</v>
      </c>
      <c r="AC87" s="122" t="e" cm="1">
        <f t="array" ref="AC87">_xlfn.IFS(AND($O87&lt;&gt;"",Q87&lt;&gt;""),ABS($O87-Q87),AND($O87="",Q87=""),"",OR($O87&lt;&gt;"",Q87&lt;&gt;""),"-")</f>
        <v>#N/A</v>
      </c>
      <c r="AD87" s="122" t="e" cm="1">
        <f t="array" ref="AD87">_xlfn.IFS(AND($O87&lt;&gt;"",R87&lt;&gt;""),ABS($O87-R87),AND($O87="",R87=""),"",OR($O87&lt;&gt;"",R87&lt;&gt;""),"-")</f>
        <v>#N/A</v>
      </c>
      <c r="AE87" s="122" t="e" cm="1">
        <f t="array" ref="AE87">_xlfn.IFS(AND($O87&lt;&gt;"",S87&lt;&gt;""),ABS($O87-S87),AND($O87="",S87=""),"",OR($O87&lt;&gt;"",S87&lt;&gt;""),"-")</f>
        <v>#N/A</v>
      </c>
      <c r="AF87" s="122" t="e" cm="1">
        <f t="array" ref="AF87">_xlfn.IFS(AND($O87&lt;&gt;"",T87&lt;&gt;""),ABS($O87-T87),AND($O87="",T87=""),"",OR($O87&lt;&gt;"",T87&lt;&gt;""),"-")</f>
        <v>#N/A</v>
      </c>
      <c r="AG87" s="122" t="e" cm="1">
        <f t="array" ref="AG87">_xlfn.IFS(AND($O87&lt;&gt;"",U87&lt;&gt;""),ABS($O87-U87),AND($O87="",U87=""),"",OR($O87&lt;&gt;"",U87&lt;&gt;""),"-")</f>
        <v>#N/A</v>
      </c>
      <c r="AH87" s="122" t="e" cm="1">
        <f t="array" ref="AH87">_xlfn.IFS(AND($O87&lt;&gt;"",V87&lt;&gt;""),ABS($O87-V87),AND($O87="",V87=""),"",OR($O87&lt;&gt;"",V87&lt;&gt;""),"-")</f>
        <v>#N/A</v>
      </c>
      <c r="AI87" s="122" t="e" cm="1">
        <f t="array" ref="AI87">_xlfn.IFS(AND($O87&lt;&gt;"",W87&lt;&gt;""),ABS($O87-W87),AND($O87="",W87=""),"",OR($O87&lt;&gt;"",W87&lt;&gt;""),"-")</f>
        <v>#N/A</v>
      </c>
      <c r="AJ87" s="122" t="e" cm="1">
        <f t="array" ref="AJ87">_xlfn.IFS(AND($O87&lt;&gt;"",X87&lt;&gt;""),ABS($O87-X87),AND($O87="",X87=""),"",OR($O87&lt;&gt;"",X87&lt;&gt;""),"-")</f>
        <v>#N/A</v>
      </c>
      <c r="AK87" s="122" t="e" cm="1">
        <f t="array" ref="AK87">_xlfn.IFS(AND($O87&lt;&gt;"",Y87&lt;&gt;""),ABS($O87-Y87),AND($O87="",Y87=""),"",OR($O87&lt;&gt;"",Y87&lt;&gt;""),"-")</f>
        <v>#N/A</v>
      </c>
      <c r="AL87" s="122" t="e" cm="1">
        <f t="array" ref="AL87">_xlfn.IFS(AND($O87&lt;&gt;"",Z87&lt;&gt;""),ABS($O87-Z87),AND($O87="",Z87=""),"",OR($O87&lt;&gt;"",Z87&lt;&gt;""),"-")</f>
        <v>#N/A</v>
      </c>
      <c r="AM87" s="122" t="e" cm="1">
        <f t="array" ref="AM87">_xlfn.IFS(AND($O87&lt;&gt;"",AA87&lt;&gt;""),ABS($O87-AA87),AND($O87="",AA87=""),"",OR($O87&lt;&gt;"",AA87&lt;&gt;""),"-")</f>
        <v>#N/A</v>
      </c>
      <c r="AN87" s="121" t="e" cm="1">
        <f t="array" ref="AN87">_xlfn.IFS(AND($P87&lt;&gt;"",Q87&lt;&gt;""),ABS($P87-Q87),AND($P87="",Q87=""),"",OR($P87&lt;&gt;"",Q87&lt;&gt;""),"-")</f>
        <v>#N/A</v>
      </c>
      <c r="AO87" s="120" t="e" cm="1">
        <f t="array" ref="AO87">_xlfn.IFS(AND($P87&lt;&gt;"",R87&lt;&gt;""),ABS($P87-R87),AND($P87="",R87=""),"",OR($P87&lt;&gt;"",R87&lt;&gt;""),"-")</f>
        <v>#N/A</v>
      </c>
      <c r="AP87" s="120" t="e" cm="1">
        <f t="array" ref="AP87">_xlfn.IFS(AND($P87&lt;&gt;"",S87&lt;&gt;""),ABS($P87-S87),AND($P87="",S87=""),"",OR($P87&lt;&gt;"",S87&lt;&gt;""),"-")</f>
        <v>#N/A</v>
      </c>
      <c r="AQ87" s="120" t="e" cm="1">
        <f t="array" ref="AQ87">_xlfn.IFS(AND($P87&lt;&gt;"",T87&lt;&gt;""),ABS($P87-T87),AND($P87="",T87=""),"",OR($P87&lt;&gt;"",T87&lt;&gt;""),"-")</f>
        <v>#N/A</v>
      </c>
      <c r="AR87" s="120" t="e" cm="1">
        <f t="array" ref="AR87">_xlfn.IFS(AND($P87&lt;&gt;"",U87&lt;&gt;""),ABS($P87-U87),AND($P87="",U87=""),"",OR($P87&lt;&gt;"",U87&lt;&gt;""),"-")</f>
        <v>#N/A</v>
      </c>
      <c r="AS87" s="120" t="e" cm="1">
        <f t="array" ref="AS87">_xlfn.IFS(AND($P87&lt;&gt;"",V87&lt;&gt;""),ABS($P87-V87),AND($P87="",V87=""),"",OR($P87&lt;&gt;"",V87&lt;&gt;""),"-")</f>
        <v>#N/A</v>
      </c>
      <c r="AT87" s="120" t="e" cm="1">
        <f t="array" ref="AT87">_xlfn.IFS(AND($P87&lt;&gt;"",W87&lt;&gt;""),ABS($P87-W87),AND($P87="",W87=""),"",OR($P87&lt;&gt;"",W87&lt;&gt;""),"-")</f>
        <v>#N/A</v>
      </c>
      <c r="AU87" s="120" t="e" cm="1">
        <f t="array" ref="AU87">_xlfn.IFS(AND($P87&lt;&gt;"",X87&lt;&gt;""),ABS($P87-X87),AND($P87="",X87=""),"",OR($P87&lt;&gt;"",X87&lt;&gt;""),"-")</f>
        <v>#N/A</v>
      </c>
      <c r="AV87" s="120" t="e" cm="1">
        <f t="array" ref="AV87">_xlfn.IFS(AND($P87&lt;&gt;"",Y87&lt;&gt;""),ABS($P87-Y87),AND($P87="",Y87=""),"",OR($P87&lt;&gt;"",Y87&lt;&gt;""),"-")</f>
        <v>#N/A</v>
      </c>
      <c r="AW87" s="120" t="e" cm="1">
        <f t="array" ref="AW87">_xlfn.IFS(AND($P87&lt;&gt;"",Z87&lt;&gt;""),ABS($P87-Z87),AND($P87="",Z87=""),"",OR($P87&lt;&gt;"",Z87&lt;&gt;""),"-")</f>
        <v>#N/A</v>
      </c>
      <c r="AX87" s="120" t="e" cm="1">
        <f t="array" ref="AX87">_xlfn.IFS(AND($P87&lt;&gt;"",AA87&lt;&gt;""),ABS($P87-AA87),AND($P87="",AA87=""),"",OR($P87&lt;&gt;"",AA87&lt;&gt;""),"-")</f>
        <v>#N/A</v>
      </c>
      <c r="AY87" s="121" t="e" cm="1">
        <f t="array" ref="AY87">_xlfn.IFS(AND($Q87&lt;&gt;"",R87&lt;&gt;""),ABS($Q87-R87),AND($Q87="",R87=""),"",OR($Q87&lt;&gt;"",R87&lt;&gt;""),"-")</f>
        <v>#N/A</v>
      </c>
      <c r="AZ87" s="334" t="e" cm="1">
        <f t="array" ref="AZ87">_xlfn.IFS(AND($Q87&lt;&gt;"",S87&lt;&gt;""),ABS($Q87-S87),AND($Q87="",S87=""),"",OR($Q87&lt;&gt;"",S87&lt;&gt;""),"-")</f>
        <v>#N/A</v>
      </c>
      <c r="BA87" s="334" t="e" cm="1">
        <f t="array" ref="BA87">_xlfn.IFS(AND($Q87&lt;&gt;"",T87&lt;&gt;""),ABS($Q87-T87),AND($Q87="",T87=""),"",OR($Q87&lt;&gt;"",T87&lt;&gt;""),"-")</f>
        <v>#N/A</v>
      </c>
      <c r="BB87" s="120" t="e" cm="1">
        <f t="array" ref="BB87">_xlfn.IFS(AND($Q87&lt;&gt;"",U87&lt;&gt;""),ABS($Q87-U87),AND($Q87="",U87=""),"",OR($Q87&lt;&gt;"",U87&lt;&gt;""),"-")</f>
        <v>#N/A</v>
      </c>
      <c r="BC87" s="120" t="e" cm="1">
        <f t="array" ref="BC87">_xlfn.IFS(AND($Q87&lt;&gt;"",V87&lt;&gt;""),ABS($Q87-V87),AND($Q87="",V87=""),"",OR($Q87&lt;&gt;"",V87&lt;&gt;""),"-")</f>
        <v>#N/A</v>
      </c>
      <c r="BD87" s="120" t="e" cm="1">
        <f t="array" ref="BD87">_xlfn.IFS(AND($Q87&lt;&gt;"",W87&lt;&gt;""),ABS($Q87-W87),AND($Q87="",W87=""),"",OR($Q87&lt;&gt;"",W87&lt;&gt;""),"-")</f>
        <v>#N/A</v>
      </c>
      <c r="BE87" s="120" t="e" cm="1">
        <f t="array" ref="BE87">_xlfn.IFS(AND($Q87&lt;&gt;"",X87&lt;&gt;""),ABS($Q87-X87),AND($Q87="",X87=""),"",OR($Q87&lt;&gt;"",X87&lt;&gt;""),"-")</f>
        <v>#N/A</v>
      </c>
      <c r="BF87" s="120" t="e" cm="1">
        <f t="array" ref="BF87">_xlfn.IFS(AND($Q87&lt;&gt;"",Y87&lt;&gt;""),ABS($Q87-Y87),AND($Q87="",Y87=""),"",OR($Q87&lt;&gt;"",Y87&lt;&gt;""),"-")</f>
        <v>#N/A</v>
      </c>
      <c r="BG87" s="120" t="e" cm="1">
        <f t="array" ref="BG87">_xlfn.IFS(AND($Q87&lt;&gt;"",Z87&lt;&gt;""),ABS($Q87-Z87),AND($Q87="",Z87=""),"",OR($Q87&lt;&gt;"",Z87&lt;&gt;""),"-")</f>
        <v>#N/A</v>
      </c>
      <c r="BH87" s="120" t="e" cm="1">
        <f t="array" ref="BH87">_xlfn.IFS(AND($Q87&lt;&gt;"",AA87&lt;&gt;""),ABS($Q87-AA87),AND($Q87="",AA87=""),"",OR($Q87&lt;&gt;"",AA87&lt;&gt;""),"-")</f>
        <v>#N/A</v>
      </c>
      <c r="BI87" s="121" t="e" cm="1">
        <f t="array" ref="BI87">_xlfn.IFS(AND($R87&lt;&gt;"",S87&lt;&gt;""),ABS($R87-S87),AND($R87="",S87=""),"",OR($R87&lt;&gt;"",S87&lt;&gt;""),"-")</f>
        <v>#N/A</v>
      </c>
      <c r="BJ87" s="120" t="e" cm="1">
        <f t="array" ref="BJ87">_xlfn.IFS(AND($R87&lt;&gt;"",T87&lt;&gt;""),ABS($R87-T87),AND($R87="",T87=""),"",OR($R87&lt;&gt;"",T87&lt;&gt;""),"-")</f>
        <v>#N/A</v>
      </c>
      <c r="BK87" s="334" t="e" cm="1">
        <f t="array" ref="BK87">_xlfn.IFS(AND($R87&lt;&gt;"",U87&lt;&gt;""),ABS($R87-U87),AND($R87="",U87=""),"",OR($R87&lt;&gt;"",U87&lt;&gt;""),"-")</f>
        <v>#N/A</v>
      </c>
      <c r="BL87" s="120" t="e" cm="1">
        <f t="array" ref="BL87">_xlfn.IFS(AND($R87&lt;&gt;"",V87&lt;&gt;""),ABS($R87-V87),AND($R87="",V87=""),"",OR($R87&lt;&gt;"",V87&lt;&gt;""),"-")</f>
        <v>#N/A</v>
      </c>
      <c r="BM87" s="120" t="e" cm="1">
        <f t="array" ref="BM87">_xlfn.IFS(AND($R87&lt;&gt;"",W87&lt;&gt;""),ABS($R87-W87),AND($R87="",W87=""),"",OR($R87&lt;&gt;"",W87&lt;&gt;""),"-")</f>
        <v>#N/A</v>
      </c>
      <c r="BN87" s="120" t="e" cm="1">
        <f t="array" ref="BN87">_xlfn.IFS(AND($R87&lt;&gt;"",X87&lt;&gt;""),ABS($R87-X87),AND($R87="",X87=""),"",OR($R87&lt;&gt;"",X87&lt;&gt;""),"-")</f>
        <v>#N/A</v>
      </c>
      <c r="BO87" s="120" t="e" cm="1">
        <f t="array" ref="BO87">_xlfn.IFS(AND($R87&lt;&gt;"",Y87&lt;&gt;""),ABS($R87-Y87),AND($R87="",Y87=""),"",OR($R87&lt;&gt;"",Y87&lt;&gt;""),"-")</f>
        <v>#N/A</v>
      </c>
      <c r="BP87" s="120" t="e" cm="1">
        <f t="array" ref="BP87">_xlfn.IFS(AND($R87&lt;&gt;"",Z87&lt;&gt;""),ABS($R87-Z87),AND($R87="",Z87=""),"",OR($R87&lt;&gt;"",Z87&lt;&gt;""),"-")</f>
        <v>#N/A</v>
      </c>
      <c r="BQ87" s="120" t="e" cm="1">
        <f t="array" ref="BQ87">_xlfn.IFS(AND($R87&lt;&gt;"",AA87&lt;&gt;""),ABS($R87-AA87),AND($R87="",AA87=""),"",OR($R87&lt;&gt;"",AA87&lt;&gt;""),"-")</f>
        <v>#N/A</v>
      </c>
      <c r="BR87" s="121" t="e" cm="1">
        <f t="array" ref="BR87">_xlfn.IFS(AND($S87&lt;&gt;"",T87&lt;&gt;""),ABS($S87-T87),AND($S87="",T87=""),"",OR($S87&lt;&gt;"",T87&lt;&gt;""),"-")</f>
        <v>#N/A</v>
      </c>
      <c r="BS87" s="334" t="e" cm="1">
        <f t="array" ref="BS87">_xlfn.IFS(AND($S87&lt;&gt;"",U87&lt;&gt;""),ABS($S87-U87),AND($S87="",U87=""),"",OR($S87&lt;&gt;"",U87&lt;&gt;""),"-")</f>
        <v>#N/A</v>
      </c>
      <c r="BT87" s="120" t="e" cm="1">
        <f t="array" ref="BT87">_xlfn.IFS(AND($S87&lt;&gt;"",V87&lt;&gt;""),ABS($S87-V87),AND($S87="",V87=""),"",OR($S87&lt;&gt;"",V87&lt;&gt;""),"-")</f>
        <v>#N/A</v>
      </c>
      <c r="BU87" s="120" t="e" cm="1">
        <f t="array" ref="BU87">_xlfn.IFS(AND($S87&lt;&gt;"",W87&lt;&gt;""),ABS($S87-W87),AND($S87="",W87=""),"",OR($S87&lt;&gt;"",W87&lt;&gt;""),"-")</f>
        <v>#N/A</v>
      </c>
      <c r="BV87" s="120" t="e" cm="1">
        <f t="array" ref="BV87">_xlfn.IFS(AND($S87&lt;&gt;"",X87&lt;&gt;""),ABS($S87-X87),AND($S87="",X87=""),"",OR($S87&lt;&gt;"",X87&lt;&gt;""),"-")</f>
        <v>#N/A</v>
      </c>
      <c r="BW87" s="120" t="e" cm="1">
        <f t="array" ref="BW87">_xlfn.IFS(AND($S87&lt;&gt;"",Y87&lt;&gt;""),ABS($S87-Y87),AND($S87="",Y87=""),"",OR($S87&lt;&gt;"",Y87&lt;&gt;""),"-")</f>
        <v>#N/A</v>
      </c>
      <c r="BX87" s="120" t="e" cm="1">
        <f t="array" ref="BX87">_xlfn.IFS(AND($S87&lt;&gt;"",Z87&lt;&gt;""),ABS($S87-Z87),AND($S87="",Z87=""),"",OR($S87&lt;&gt;"",Z87&lt;&gt;""),"-")</f>
        <v>#N/A</v>
      </c>
      <c r="BY87" s="120" t="e" cm="1">
        <f t="array" ref="BY87">_xlfn.IFS(AND($S87&lt;&gt;"",AA87&lt;&gt;""),ABS($S87-AA87),AND($S87="",AA87=""),"",OR($S87&lt;&gt;"",AA87&lt;&gt;""),"-")</f>
        <v>#N/A</v>
      </c>
      <c r="BZ87" s="121" t="e" cm="1">
        <f t="array" ref="BZ87">_xlfn.IFS(AND($T87&lt;&gt;"",U87&lt;&gt;""),ABS($T87-U87),AND($T87="",U87=""),"",OR($T87&lt;&gt;"",U87&lt;&gt;""),"-")</f>
        <v>#N/A</v>
      </c>
      <c r="CA87" s="120" t="e" cm="1">
        <f t="array" ref="CA87">_xlfn.IFS(AND($T87&lt;&gt;"",V87&lt;&gt;""),ABS($T87-V87),AND($T87="",V87=""),"",OR($T87&lt;&gt;"",V87&lt;&gt;""),"-")</f>
        <v>#N/A</v>
      </c>
      <c r="CB87" s="120" t="e" cm="1">
        <f t="array" ref="CB87">_xlfn.IFS(AND($T87&lt;&gt;"",W87&lt;&gt;""),ABS($T87-W87),AND($T87="",W87=""),"",OR($T87&lt;&gt;"",W87&lt;&gt;""),"-")</f>
        <v>#N/A</v>
      </c>
      <c r="CC87" s="120" t="e" cm="1">
        <f t="array" ref="CC87">_xlfn.IFS(AND($T87&lt;&gt;"",X87&lt;&gt;""),ABS($T87-X87),AND($T87="",X87=""),"",OR($T87&lt;&gt;"",X87&lt;&gt;""),"-")</f>
        <v>#N/A</v>
      </c>
      <c r="CD87" s="120" t="e" cm="1">
        <f t="array" ref="CD87">_xlfn.IFS(AND($T87&lt;&gt;"",Y87&lt;&gt;""),ABS($T87-Y87),AND($T87="",Y87=""),"",OR($T87&lt;&gt;"",Y87&lt;&gt;""),"-")</f>
        <v>#N/A</v>
      </c>
      <c r="CE87" s="120" t="e" cm="1">
        <f t="array" ref="CE87">_xlfn.IFS(AND($T87&lt;&gt;"",Z87&lt;&gt;""),ABS($T87-Z87),AND($T87="",Z87=""),"",OR($T87&lt;&gt;"",Z87&lt;&gt;""),"-")</f>
        <v>#N/A</v>
      </c>
      <c r="CF87" s="120" t="e" cm="1">
        <f t="array" ref="CF87">_xlfn.IFS(AND($T87&lt;&gt;"",AA87&lt;&gt;""),ABS($T87-AA87),AND($T87="",AA87=""),"",OR($T87&lt;&gt;"",AA87&lt;&gt;""),"-")</f>
        <v>#N/A</v>
      </c>
      <c r="CG87" s="121" t="e" cm="1">
        <f t="array" ref="CG87">_xlfn.IFS(AND($U87&lt;&gt;"",V87&lt;&gt;""),ABS($U87-V87),AND($U87="",V87=""),"",OR($U87&lt;&gt;"",V87&lt;&gt;""),"-")</f>
        <v>#N/A</v>
      </c>
      <c r="CH87" s="120" t="e" cm="1">
        <f t="array" ref="CH87">_xlfn.IFS(AND($U87&lt;&gt;"",W87&lt;&gt;""),ABS($U87-W87),AND($U87="",W87=""),"",OR($U87&lt;&gt;"",W87&lt;&gt;""),"-")</f>
        <v>#N/A</v>
      </c>
      <c r="CI87" s="120" t="e" cm="1">
        <f t="array" ref="CI87">_xlfn.IFS(AND($U87&lt;&gt;"",X87&lt;&gt;""),ABS($U87-X87),AND($U87="",X87=""),"",OR($U87&lt;&gt;"",X87&lt;&gt;""),"-")</f>
        <v>#N/A</v>
      </c>
      <c r="CJ87" s="120" t="e" cm="1">
        <f t="array" ref="CJ87">_xlfn.IFS(AND($U87&lt;&gt;"",Y87&lt;&gt;""),ABS($U87-Y87),AND($U87="",Y87=""),"",OR($U87&lt;&gt;"",Y87&lt;&gt;""),"-")</f>
        <v>#N/A</v>
      </c>
      <c r="CK87" s="120" t="e" cm="1">
        <f t="array" ref="CK87">_xlfn.IFS(AND($U87&lt;&gt;"",Z87&lt;&gt;""),ABS($U87-Z87),AND($U87="",Z87=""),"",OR($U87&lt;&gt;"",Z87&lt;&gt;""),"-")</f>
        <v>#N/A</v>
      </c>
      <c r="CL87" s="120" t="e" cm="1">
        <f t="array" ref="CL87">_xlfn.IFS(AND($U87&lt;&gt;"",AA87&lt;&gt;""),ABS($U87-AA87),AND($U87="",AA87=""),"",OR($U87&lt;&gt;"",AA87&lt;&gt;""),"-")</f>
        <v>#N/A</v>
      </c>
      <c r="CM87" s="121" t="e" cm="1">
        <f t="array" ref="CM87">_xlfn.IFS(AND($V87&lt;&gt;"",W87&lt;&gt;""),ABS($V87-W87),AND($V87="",W87=""),"",OR($V87&lt;&gt;"",W87&lt;&gt;""),"-")</f>
        <v>#N/A</v>
      </c>
      <c r="CN87" s="120" t="e" cm="1">
        <f t="array" ref="CN87">_xlfn.IFS(AND($V87&lt;&gt;"",X87&lt;&gt;""),ABS($V87-X87),AND($V87="",X87=""),"",OR($V87&lt;&gt;"",X87&lt;&gt;""),"-")</f>
        <v>#N/A</v>
      </c>
      <c r="CO87" s="120" t="e" cm="1">
        <f t="array" ref="CO87">_xlfn.IFS(AND($V87&lt;&gt;"",Y87&lt;&gt;""),ABS($V87-Y87),AND($V87="",Y87=""),"",OR($V87&lt;&gt;"",Y87&lt;&gt;""),"-")</f>
        <v>#N/A</v>
      </c>
      <c r="CP87" s="120" t="e" cm="1">
        <f t="array" ref="CP87">_xlfn.IFS(AND($V87&lt;&gt;"",Z87&lt;&gt;""),ABS($V87-Z87),AND($V87="",Z87=""),"",OR($V87&lt;&gt;"",Z87&lt;&gt;""),"-")</f>
        <v>#N/A</v>
      </c>
      <c r="CQ87" s="120" t="e" cm="1">
        <f t="array" ref="CQ87">_xlfn.IFS(AND($V87&lt;&gt;"",AA87&lt;&gt;""),ABS($V87-AA87),AND($V87="",AA87=""),"",OR($V87&lt;&gt;"",AA87&lt;&gt;""),"-")</f>
        <v>#N/A</v>
      </c>
      <c r="CR87" s="121" t="e" cm="1">
        <f t="array" ref="CR87">_xlfn.IFS(AND($W87&lt;&gt;"",X87&lt;&gt;""),ABS($W87-X87),AND($W87="",X87=""),"",OR($W87&lt;&gt;"",X87&lt;&gt;""),"-")</f>
        <v>#N/A</v>
      </c>
      <c r="CS87" s="120" t="e" cm="1">
        <f t="array" ref="CS87">_xlfn.IFS(AND($W87&lt;&gt;"",Y87&lt;&gt;""),ABS($W87-Y87),AND($W87="",Y87=""),"",OR($W87&lt;&gt;"",Y87&lt;&gt;""),"-")</f>
        <v>#N/A</v>
      </c>
      <c r="CT87" s="120" t="e" cm="1">
        <f t="array" ref="CT87">_xlfn.IFS(AND($W87&lt;&gt;"",Z87&lt;&gt;""),ABS($W87-Z87),AND($W87="",Z87=""),"",OR($W87&lt;&gt;"",Z87&lt;&gt;""),"-")</f>
        <v>#N/A</v>
      </c>
      <c r="CU87" s="120" t="e" cm="1">
        <f t="array" ref="CU87">_xlfn.IFS(AND($W87&lt;&gt;"",AA87&lt;&gt;""),ABS($W87-AA87),AND($W87="",AA87=""),"",OR($W87&lt;&gt;"",AA87&lt;&gt;""),"-")</f>
        <v>#N/A</v>
      </c>
      <c r="CV87" s="121" t="e" cm="1">
        <f t="array" ref="CV87">_xlfn.IFS(AND($X87&lt;&gt;"",Y87&lt;&gt;""),ABS($X87-Y87),AND($X87="",Y87=""),"",OR($X87&lt;&gt;"",Y87&lt;&gt;""),"-")</f>
        <v>#N/A</v>
      </c>
      <c r="CW87" s="120" t="e" cm="1">
        <f t="array" ref="CW87">_xlfn.IFS(AND($X87&lt;&gt;"",Z87&lt;&gt;""),ABS($X87-Z87),AND($X87="",Z87=""),"",OR($X87&lt;&gt;"",Z87&lt;&gt;""),"-")</f>
        <v>#N/A</v>
      </c>
      <c r="CX87" s="120" t="e" cm="1">
        <f t="array" ref="CX87">_xlfn.IFS(AND($X87&lt;&gt;"",AA87&lt;&gt;""),ABS($X87-AA87),AND($X87="",AA87=""),"",OR($X87&lt;&gt;"",AA87&lt;&gt;""),"-")</f>
        <v>#N/A</v>
      </c>
      <c r="CY87" s="121" t="e" cm="1">
        <f t="array" ref="CY87">_xlfn.IFS(AND($Y87&lt;&gt;"",Z87&lt;&gt;""),ABS($Y87-Z87),AND($Y87="",Z87=""),"",OR($Y87&lt;&gt;"",Z87&lt;&gt;""),"-")</f>
        <v>#N/A</v>
      </c>
      <c r="CZ87" s="120" t="e" cm="1">
        <f t="array" ref="CZ87">_xlfn.IFS(AND($Y87&lt;&gt;"",AA87&lt;&gt;""),ABS($Y87-AA87),AND($Y87="",AA87=""),"",OR($Y87&lt;&gt;"",AA87&lt;&gt;""),"-")</f>
        <v>#N/A</v>
      </c>
      <c r="DA87" s="121" t="e" cm="1">
        <f t="array" ref="DA87">_xlfn.IFS(AND($Z87&lt;&gt;"",AA87&lt;&gt;""),ABS($Z87-AA87),AND($Z87="",AA87=""),"",OR($Z87&lt;&gt;"",AA87&lt;&gt;""),"-")</f>
        <v>#N/A</v>
      </c>
    </row>
    <row r="88" spans="1:105" x14ac:dyDescent="0.2">
      <c r="A88" s="260" t="s">
        <v>47</v>
      </c>
      <c r="B88" s="259" t="e">
        <f>VLOOKUP($A88,Merged_couplings!$B:$BU,MATCH(B$1,Merged_couplings!$B$1:$BU$1,0),FALSE)</f>
        <v>#N/A</v>
      </c>
      <c r="C88" s="258" t="e">
        <f>VLOOKUP($A88,Merged_couplings!$B:$BU,MATCH(C$1,Merged_couplings!$B$1:$BU$1,0),FALSE)</f>
        <v>#N/A</v>
      </c>
      <c r="D88" s="258" t="e">
        <f>VLOOKUP($A88,Merged_couplings!$B:$BU,MATCH(D$1,Merged_couplings!$B$1:$BU$1,0),FALSE)</f>
        <v>#N/A</v>
      </c>
      <c r="E88" s="258" t="e">
        <f>VLOOKUP($A88,Merged_couplings!$B:$BU,MATCH(E$1,Merged_couplings!$B$1:$BU$1,0),FALSE)</f>
        <v>#N/A</v>
      </c>
      <c r="F88" s="258" t="e">
        <f>VLOOKUP($A88,Merged_couplings!$B:$BU,MATCH(F$1,Merged_couplings!$B$1:$BU$1,0),FALSE)</f>
        <v>#N/A</v>
      </c>
      <c r="G88" s="258" t="e">
        <f>VLOOKUP($A88,Merged_couplings!$B:$BU,MATCH(G$1,Merged_couplings!$B$1:$BU$1,0),FALSE)</f>
        <v>#N/A</v>
      </c>
      <c r="H88" s="258" t="e">
        <f>VLOOKUP($A88,Merged_couplings!$B:$BU,MATCH(H$1,Merged_couplings!$B$1:$BU$1,0),FALSE)</f>
        <v>#N/A</v>
      </c>
      <c r="I88" s="258" t="e">
        <f>VLOOKUP($A88,Merged_couplings!$B:$BU,MATCH(I$1,Merged_couplings!$B$1:$BU$1,0),FALSE)</f>
        <v>#N/A</v>
      </c>
      <c r="J88" s="258" t="e">
        <f>VLOOKUP($A88,Merged_couplings!$B:$BU,MATCH(J$1,Merged_couplings!$B$1:$BU$1,0),FALSE)</f>
        <v>#N/A</v>
      </c>
      <c r="K88" s="258" t="e">
        <f>VLOOKUP($A88,Merged_couplings!$B:$BU,MATCH(K$1,Merged_couplings!$B$1:$BU$1,0),FALSE)</f>
        <v>#N/A</v>
      </c>
      <c r="L88" s="258" t="e">
        <f>VLOOKUP($A88,Merged_couplings!$B:$BU,MATCH(L$1,Merged_couplings!$B$1:$BU$1,0),FALSE)</f>
        <v>#N/A</v>
      </c>
      <c r="M88" s="258" t="e">
        <f>VLOOKUP($A88,Merged_couplings!$B:$BU,MATCH(M$1,Merged_couplings!$B$1:$BU$1,0),FALSE)</f>
        <v>#N/A</v>
      </c>
      <c r="N88" s="258" t="e">
        <f>VLOOKUP($A88,Merged_couplings!$B:$BU,MATCH(N$1,Merged_couplings!$B$1:$BU$1,0),FALSE)</f>
        <v>#N/A</v>
      </c>
      <c r="O88" s="121" t="e">
        <f>IF(OR(B88="BIG",B88="BI-",B88="-IG"),VLOOKUP($A88,Merged_couplings!$B:$BU,MATCH(O$1,Merged_couplings!$B$1:$BU$1,0),FALSE),"")</f>
        <v>#N/A</v>
      </c>
      <c r="P88" s="120" t="e">
        <f>IF(OR(C88="BIG",C88="BI-",C88="-IG"),VLOOKUP($A88,Merged_couplings!$B:$BU,MATCH(P$1,Merged_couplings!$B$1:$BU$1,0),FALSE),"")</f>
        <v>#N/A</v>
      </c>
      <c r="Q88" s="120" t="e">
        <f>IF(OR(D88="BIG",D88="BI-",D88="-IG"),VLOOKUP($A88,Merged_couplings!$B:$BU,MATCH(Q$1,Merged_couplings!$B$1:$BU$1,0),FALSE),"")</f>
        <v>#N/A</v>
      </c>
      <c r="R88" s="120" t="e">
        <f t="shared" si="7"/>
        <v>#N/A</v>
      </c>
      <c r="S88" s="120" t="e">
        <f t="shared" si="7"/>
        <v>#N/A</v>
      </c>
      <c r="T88" s="120" t="e">
        <f t="shared" si="7"/>
        <v>#N/A</v>
      </c>
      <c r="U88" s="120" t="e">
        <f>IF(OR(H88="BIG",H88="BI-",H88="-IG"),VLOOKUP($A88,Merged_couplings!$B:$BU,MATCH(U$1,Merged_couplings!$B$1:$BU$1,0),FALSE),"")</f>
        <v>#N/A</v>
      </c>
      <c r="V88" s="120" t="e">
        <f>IF(OR(I88="BIG",I88="BI-",I88="-IG"),VLOOKUP($A88,Merged_couplings!$B:$BU,MATCH(V$1,Merged_couplings!$B$1:$BU$1,0),FALSE),"")</f>
        <v>#N/A</v>
      </c>
      <c r="W88" s="120" t="e">
        <f t="shared" si="6"/>
        <v>#N/A</v>
      </c>
      <c r="X88" s="120" t="e">
        <f>IF(OR(K88="BIG",K88="BI-",K88="-IG"),VLOOKUP($A88,Merged_couplings!$B:$BU,MATCH(X$1,Merged_couplings!$B$1:$BU$1,0),FALSE),"")</f>
        <v>#N/A</v>
      </c>
      <c r="Y88" s="120" t="e">
        <f>IF(OR(L88="BIG",L88="BI-",L88="-IG"),VLOOKUP($A88,Merged_couplings!$B:$BU,MATCH(Y$1,Merged_couplings!$B$1:$BU$1,0),FALSE),"")</f>
        <v>#N/A</v>
      </c>
      <c r="Z88" s="120" t="e">
        <f>IF(OR(M88="BIG",M88="BI-",M88="-IG"),VLOOKUP($A88,Merged_couplings!$B:$BU,MATCH(Z$1,Merged_couplings!$B$1:$BU$1,0),FALSE),"")</f>
        <v>#N/A</v>
      </c>
      <c r="AA88" s="120" t="e">
        <f>IF(OR(N88="BIG",N88="BI-",N88="-IG"),VLOOKUP($A88,Merged_couplings!$B:$BU,MATCH(AA$1,Merged_couplings!$B$1:$BU$1,0),FALSE),"")</f>
        <v>#N/A</v>
      </c>
      <c r="AB88" s="123" t="e" cm="1">
        <f t="array" ref="AB88">_xlfn.IFS(AND($O88&lt;&gt;"",P88&lt;&gt;""),ABS($O88-P88),AND($O88="",P88=""),"",OR($O88&lt;&gt;"",P88&lt;&gt;""),"-")</f>
        <v>#N/A</v>
      </c>
      <c r="AC88" s="122" t="e" cm="1">
        <f t="array" ref="AC88">_xlfn.IFS(AND($O88&lt;&gt;"",Q88&lt;&gt;""),ABS($O88-Q88),AND($O88="",Q88=""),"",OR($O88&lt;&gt;"",Q88&lt;&gt;""),"-")</f>
        <v>#N/A</v>
      </c>
      <c r="AD88" s="122" t="e" cm="1">
        <f t="array" ref="AD88">_xlfn.IFS(AND($O88&lt;&gt;"",R88&lt;&gt;""),ABS($O88-R88),AND($O88="",R88=""),"",OR($O88&lt;&gt;"",R88&lt;&gt;""),"-")</f>
        <v>#N/A</v>
      </c>
      <c r="AE88" s="122" t="e" cm="1">
        <f t="array" ref="AE88">_xlfn.IFS(AND($O88&lt;&gt;"",S88&lt;&gt;""),ABS($O88-S88),AND($O88="",S88=""),"",OR($O88&lt;&gt;"",S88&lt;&gt;""),"-")</f>
        <v>#N/A</v>
      </c>
      <c r="AF88" s="122" t="e" cm="1">
        <f t="array" ref="AF88">_xlfn.IFS(AND($O88&lt;&gt;"",T88&lt;&gt;""),ABS($O88-T88),AND($O88="",T88=""),"",OR($O88&lt;&gt;"",T88&lt;&gt;""),"-")</f>
        <v>#N/A</v>
      </c>
      <c r="AG88" s="122" t="e" cm="1">
        <f t="array" ref="AG88">_xlfn.IFS(AND($O88&lt;&gt;"",U88&lt;&gt;""),ABS($O88-U88),AND($O88="",U88=""),"",OR($O88&lt;&gt;"",U88&lt;&gt;""),"-")</f>
        <v>#N/A</v>
      </c>
      <c r="AH88" s="122" t="e" cm="1">
        <f t="array" ref="AH88">_xlfn.IFS(AND($O88&lt;&gt;"",V88&lt;&gt;""),ABS($O88-V88),AND($O88="",V88=""),"",OR($O88&lt;&gt;"",V88&lt;&gt;""),"-")</f>
        <v>#N/A</v>
      </c>
      <c r="AI88" s="122" t="e" cm="1">
        <f t="array" ref="AI88">_xlfn.IFS(AND($O88&lt;&gt;"",W88&lt;&gt;""),ABS($O88-W88),AND($O88="",W88=""),"",OR($O88&lt;&gt;"",W88&lt;&gt;""),"-")</f>
        <v>#N/A</v>
      </c>
      <c r="AJ88" s="122" t="e" cm="1">
        <f t="array" ref="AJ88">_xlfn.IFS(AND($O88&lt;&gt;"",X88&lt;&gt;""),ABS($O88-X88),AND($O88="",X88=""),"",OR($O88&lt;&gt;"",X88&lt;&gt;""),"-")</f>
        <v>#N/A</v>
      </c>
      <c r="AK88" s="122" t="e" cm="1">
        <f t="array" ref="AK88">_xlfn.IFS(AND($O88&lt;&gt;"",Y88&lt;&gt;""),ABS($O88-Y88),AND($O88="",Y88=""),"",OR($O88&lt;&gt;"",Y88&lt;&gt;""),"-")</f>
        <v>#N/A</v>
      </c>
      <c r="AL88" s="122" t="e" cm="1">
        <f t="array" ref="AL88">_xlfn.IFS(AND($O88&lt;&gt;"",Z88&lt;&gt;""),ABS($O88-Z88),AND($O88="",Z88=""),"",OR($O88&lt;&gt;"",Z88&lt;&gt;""),"-")</f>
        <v>#N/A</v>
      </c>
      <c r="AM88" s="122" t="e" cm="1">
        <f t="array" ref="AM88">_xlfn.IFS(AND($O88&lt;&gt;"",AA88&lt;&gt;""),ABS($O88-AA88),AND($O88="",AA88=""),"",OR($O88&lt;&gt;"",AA88&lt;&gt;""),"-")</f>
        <v>#N/A</v>
      </c>
      <c r="AN88" s="121" t="e" cm="1">
        <f t="array" ref="AN88">_xlfn.IFS(AND($P88&lt;&gt;"",Q88&lt;&gt;""),ABS($P88-Q88),AND($P88="",Q88=""),"",OR($P88&lt;&gt;"",Q88&lt;&gt;""),"-")</f>
        <v>#N/A</v>
      </c>
      <c r="AO88" s="120" t="e" cm="1">
        <f t="array" ref="AO88">_xlfn.IFS(AND($P88&lt;&gt;"",R88&lt;&gt;""),ABS($P88-R88),AND($P88="",R88=""),"",OR($P88&lt;&gt;"",R88&lt;&gt;""),"-")</f>
        <v>#N/A</v>
      </c>
      <c r="AP88" s="120" t="e" cm="1">
        <f t="array" ref="AP88">_xlfn.IFS(AND($P88&lt;&gt;"",S88&lt;&gt;""),ABS($P88-S88),AND($P88="",S88=""),"",OR($P88&lt;&gt;"",S88&lt;&gt;""),"-")</f>
        <v>#N/A</v>
      </c>
      <c r="AQ88" s="120" t="e" cm="1">
        <f t="array" ref="AQ88">_xlfn.IFS(AND($P88&lt;&gt;"",T88&lt;&gt;""),ABS($P88-T88),AND($P88="",T88=""),"",OR($P88&lt;&gt;"",T88&lt;&gt;""),"-")</f>
        <v>#N/A</v>
      </c>
      <c r="AR88" s="120" t="e" cm="1">
        <f t="array" ref="AR88">_xlfn.IFS(AND($P88&lt;&gt;"",U88&lt;&gt;""),ABS($P88-U88),AND($P88="",U88=""),"",OR($P88&lt;&gt;"",U88&lt;&gt;""),"-")</f>
        <v>#N/A</v>
      </c>
      <c r="AS88" s="120" t="e" cm="1">
        <f t="array" ref="AS88">_xlfn.IFS(AND($P88&lt;&gt;"",V88&lt;&gt;""),ABS($P88-V88),AND($P88="",V88=""),"",OR($P88&lt;&gt;"",V88&lt;&gt;""),"-")</f>
        <v>#N/A</v>
      </c>
      <c r="AT88" s="120" t="e" cm="1">
        <f t="array" ref="AT88">_xlfn.IFS(AND($P88&lt;&gt;"",W88&lt;&gt;""),ABS($P88-W88),AND($P88="",W88=""),"",OR($P88&lt;&gt;"",W88&lt;&gt;""),"-")</f>
        <v>#N/A</v>
      </c>
      <c r="AU88" s="120" t="e" cm="1">
        <f t="array" ref="AU88">_xlfn.IFS(AND($P88&lt;&gt;"",X88&lt;&gt;""),ABS($P88-X88),AND($P88="",X88=""),"",OR($P88&lt;&gt;"",X88&lt;&gt;""),"-")</f>
        <v>#N/A</v>
      </c>
      <c r="AV88" s="120" t="e" cm="1">
        <f t="array" ref="AV88">_xlfn.IFS(AND($P88&lt;&gt;"",Y88&lt;&gt;""),ABS($P88-Y88),AND($P88="",Y88=""),"",OR($P88&lt;&gt;"",Y88&lt;&gt;""),"-")</f>
        <v>#N/A</v>
      </c>
      <c r="AW88" s="120" t="e" cm="1">
        <f t="array" ref="AW88">_xlfn.IFS(AND($P88&lt;&gt;"",Z88&lt;&gt;""),ABS($P88-Z88),AND($P88="",Z88=""),"",OR($P88&lt;&gt;"",Z88&lt;&gt;""),"-")</f>
        <v>#N/A</v>
      </c>
      <c r="AX88" s="120" t="e" cm="1">
        <f t="array" ref="AX88">_xlfn.IFS(AND($P88&lt;&gt;"",AA88&lt;&gt;""),ABS($P88-AA88),AND($P88="",AA88=""),"",OR($P88&lt;&gt;"",AA88&lt;&gt;""),"-")</f>
        <v>#N/A</v>
      </c>
      <c r="AY88" s="121" t="e" cm="1">
        <f t="array" ref="AY88">_xlfn.IFS(AND($Q88&lt;&gt;"",R88&lt;&gt;""),ABS($Q88-R88),AND($Q88="",R88=""),"",OR($Q88&lt;&gt;"",R88&lt;&gt;""),"-")</f>
        <v>#N/A</v>
      </c>
      <c r="AZ88" s="334" t="e" cm="1">
        <f t="array" ref="AZ88">_xlfn.IFS(AND($Q88&lt;&gt;"",S88&lt;&gt;""),ABS($Q88-S88),AND($Q88="",S88=""),"",OR($Q88&lt;&gt;"",S88&lt;&gt;""),"-")</f>
        <v>#N/A</v>
      </c>
      <c r="BA88" s="334" t="e" cm="1">
        <f t="array" ref="BA88">_xlfn.IFS(AND($Q88&lt;&gt;"",T88&lt;&gt;""),ABS($Q88-T88),AND($Q88="",T88=""),"",OR($Q88&lt;&gt;"",T88&lt;&gt;""),"-")</f>
        <v>#N/A</v>
      </c>
      <c r="BB88" s="120" t="e" cm="1">
        <f t="array" ref="BB88">_xlfn.IFS(AND($Q88&lt;&gt;"",U88&lt;&gt;""),ABS($Q88-U88),AND($Q88="",U88=""),"",OR($Q88&lt;&gt;"",U88&lt;&gt;""),"-")</f>
        <v>#N/A</v>
      </c>
      <c r="BC88" s="120" t="e" cm="1">
        <f t="array" ref="BC88">_xlfn.IFS(AND($Q88&lt;&gt;"",V88&lt;&gt;""),ABS($Q88-V88),AND($Q88="",V88=""),"",OR($Q88&lt;&gt;"",V88&lt;&gt;""),"-")</f>
        <v>#N/A</v>
      </c>
      <c r="BD88" s="120" t="e" cm="1">
        <f t="array" ref="BD88">_xlfn.IFS(AND($Q88&lt;&gt;"",W88&lt;&gt;""),ABS($Q88-W88),AND($Q88="",W88=""),"",OR($Q88&lt;&gt;"",W88&lt;&gt;""),"-")</f>
        <v>#N/A</v>
      </c>
      <c r="BE88" s="120" t="e" cm="1">
        <f t="array" ref="BE88">_xlfn.IFS(AND($Q88&lt;&gt;"",X88&lt;&gt;""),ABS($Q88-X88),AND($Q88="",X88=""),"",OR($Q88&lt;&gt;"",X88&lt;&gt;""),"-")</f>
        <v>#N/A</v>
      </c>
      <c r="BF88" s="120" t="e" cm="1">
        <f t="array" ref="BF88">_xlfn.IFS(AND($Q88&lt;&gt;"",Y88&lt;&gt;""),ABS($Q88-Y88),AND($Q88="",Y88=""),"",OR($Q88&lt;&gt;"",Y88&lt;&gt;""),"-")</f>
        <v>#N/A</v>
      </c>
      <c r="BG88" s="120" t="e" cm="1">
        <f t="array" ref="BG88">_xlfn.IFS(AND($Q88&lt;&gt;"",Z88&lt;&gt;""),ABS($Q88-Z88),AND($Q88="",Z88=""),"",OR($Q88&lt;&gt;"",Z88&lt;&gt;""),"-")</f>
        <v>#N/A</v>
      </c>
      <c r="BH88" s="120" t="e" cm="1">
        <f t="array" ref="BH88">_xlfn.IFS(AND($Q88&lt;&gt;"",AA88&lt;&gt;""),ABS($Q88-AA88),AND($Q88="",AA88=""),"",OR($Q88&lt;&gt;"",AA88&lt;&gt;""),"-")</f>
        <v>#N/A</v>
      </c>
      <c r="BI88" s="121" t="e" cm="1">
        <f t="array" ref="BI88">_xlfn.IFS(AND($R88&lt;&gt;"",S88&lt;&gt;""),ABS($R88-S88),AND($R88="",S88=""),"",OR($R88&lt;&gt;"",S88&lt;&gt;""),"-")</f>
        <v>#N/A</v>
      </c>
      <c r="BJ88" s="120" t="e" cm="1">
        <f t="array" ref="BJ88">_xlfn.IFS(AND($R88&lt;&gt;"",T88&lt;&gt;""),ABS($R88-T88),AND($R88="",T88=""),"",OR($R88&lt;&gt;"",T88&lt;&gt;""),"-")</f>
        <v>#N/A</v>
      </c>
      <c r="BK88" s="334" t="e" cm="1">
        <f t="array" ref="BK88">_xlfn.IFS(AND($R88&lt;&gt;"",U88&lt;&gt;""),ABS($R88-U88),AND($R88="",U88=""),"",OR($R88&lt;&gt;"",U88&lt;&gt;""),"-")</f>
        <v>#N/A</v>
      </c>
      <c r="BL88" s="120" t="e" cm="1">
        <f t="array" ref="BL88">_xlfn.IFS(AND($R88&lt;&gt;"",V88&lt;&gt;""),ABS($R88-V88),AND($R88="",V88=""),"",OR($R88&lt;&gt;"",V88&lt;&gt;""),"-")</f>
        <v>#N/A</v>
      </c>
      <c r="BM88" s="120" t="e" cm="1">
        <f t="array" ref="BM88">_xlfn.IFS(AND($R88&lt;&gt;"",W88&lt;&gt;""),ABS($R88-W88),AND($R88="",W88=""),"",OR($R88&lt;&gt;"",W88&lt;&gt;""),"-")</f>
        <v>#N/A</v>
      </c>
      <c r="BN88" s="120" t="e" cm="1">
        <f t="array" ref="BN88">_xlfn.IFS(AND($R88&lt;&gt;"",X88&lt;&gt;""),ABS($R88-X88),AND($R88="",X88=""),"",OR($R88&lt;&gt;"",X88&lt;&gt;""),"-")</f>
        <v>#N/A</v>
      </c>
      <c r="BO88" s="120" t="e" cm="1">
        <f t="array" ref="BO88">_xlfn.IFS(AND($R88&lt;&gt;"",Y88&lt;&gt;""),ABS($R88-Y88),AND($R88="",Y88=""),"",OR($R88&lt;&gt;"",Y88&lt;&gt;""),"-")</f>
        <v>#N/A</v>
      </c>
      <c r="BP88" s="120" t="e" cm="1">
        <f t="array" ref="BP88">_xlfn.IFS(AND($R88&lt;&gt;"",Z88&lt;&gt;""),ABS($R88-Z88),AND($R88="",Z88=""),"",OR($R88&lt;&gt;"",Z88&lt;&gt;""),"-")</f>
        <v>#N/A</v>
      </c>
      <c r="BQ88" s="120" t="e" cm="1">
        <f t="array" ref="BQ88">_xlfn.IFS(AND($R88&lt;&gt;"",AA88&lt;&gt;""),ABS($R88-AA88),AND($R88="",AA88=""),"",OR($R88&lt;&gt;"",AA88&lt;&gt;""),"-")</f>
        <v>#N/A</v>
      </c>
      <c r="BR88" s="121" t="e" cm="1">
        <f t="array" ref="BR88">_xlfn.IFS(AND($S88&lt;&gt;"",T88&lt;&gt;""),ABS($S88-T88),AND($S88="",T88=""),"",OR($S88&lt;&gt;"",T88&lt;&gt;""),"-")</f>
        <v>#N/A</v>
      </c>
      <c r="BS88" s="334" t="e" cm="1">
        <f t="array" ref="BS88">_xlfn.IFS(AND($S88&lt;&gt;"",U88&lt;&gt;""),ABS($S88-U88),AND($S88="",U88=""),"",OR($S88&lt;&gt;"",U88&lt;&gt;""),"-")</f>
        <v>#N/A</v>
      </c>
      <c r="BT88" s="120" t="e" cm="1">
        <f t="array" ref="BT88">_xlfn.IFS(AND($S88&lt;&gt;"",V88&lt;&gt;""),ABS($S88-V88),AND($S88="",V88=""),"",OR($S88&lt;&gt;"",V88&lt;&gt;""),"-")</f>
        <v>#N/A</v>
      </c>
      <c r="BU88" s="120" t="e" cm="1">
        <f t="array" ref="BU88">_xlfn.IFS(AND($S88&lt;&gt;"",W88&lt;&gt;""),ABS($S88-W88),AND($S88="",W88=""),"",OR($S88&lt;&gt;"",W88&lt;&gt;""),"-")</f>
        <v>#N/A</v>
      </c>
      <c r="BV88" s="120" t="e" cm="1">
        <f t="array" ref="BV88">_xlfn.IFS(AND($S88&lt;&gt;"",X88&lt;&gt;""),ABS($S88-X88),AND($S88="",X88=""),"",OR($S88&lt;&gt;"",X88&lt;&gt;""),"-")</f>
        <v>#N/A</v>
      </c>
      <c r="BW88" s="120" t="e" cm="1">
        <f t="array" ref="BW88">_xlfn.IFS(AND($S88&lt;&gt;"",Y88&lt;&gt;""),ABS($S88-Y88),AND($S88="",Y88=""),"",OR($S88&lt;&gt;"",Y88&lt;&gt;""),"-")</f>
        <v>#N/A</v>
      </c>
      <c r="BX88" s="120" t="e" cm="1">
        <f t="array" ref="BX88">_xlfn.IFS(AND($S88&lt;&gt;"",Z88&lt;&gt;""),ABS($S88-Z88),AND($S88="",Z88=""),"",OR($S88&lt;&gt;"",Z88&lt;&gt;""),"-")</f>
        <v>#N/A</v>
      </c>
      <c r="BY88" s="120" t="e" cm="1">
        <f t="array" ref="BY88">_xlfn.IFS(AND($S88&lt;&gt;"",AA88&lt;&gt;""),ABS($S88-AA88),AND($S88="",AA88=""),"",OR($S88&lt;&gt;"",AA88&lt;&gt;""),"-")</f>
        <v>#N/A</v>
      </c>
      <c r="BZ88" s="121" t="e" cm="1">
        <f t="array" ref="BZ88">_xlfn.IFS(AND($T88&lt;&gt;"",U88&lt;&gt;""),ABS($T88-U88),AND($T88="",U88=""),"",OR($T88&lt;&gt;"",U88&lt;&gt;""),"-")</f>
        <v>#N/A</v>
      </c>
      <c r="CA88" s="120" t="e" cm="1">
        <f t="array" ref="CA88">_xlfn.IFS(AND($T88&lt;&gt;"",V88&lt;&gt;""),ABS($T88-V88),AND($T88="",V88=""),"",OR($T88&lt;&gt;"",V88&lt;&gt;""),"-")</f>
        <v>#N/A</v>
      </c>
      <c r="CB88" s="120" t="e" cm="1">
        <f t="array" ref="CB88">_xlfn.IFS(AND($T88&lt;&gt;"",W88&lt;&gt;""),ABS($T88-W88),AND($T88="",W88=""),"",OR($T88&lt;&gt;"",W88&lt;&gt;""),"-")</f>
        <v>#N/A</v>
      </c>
      <c r="CC88" s="120" t="e" cm="1">
        <f t="array" ref="CC88">_xlfn.IFS(AND($T88&lt;&gt;"",X88&lt;&gt;""),ABS($T88-X88),AND($T88="",X88=""),"",OR($T88&lt;&gt;"",X88&lt;&gt;""),"-")</f>
        <v>#N/A</v>
      </c>
      <c r="CD88" s="120" t="e" cm="1">
        <f t="array" ref="CD88">_xlfn.IFS(AND($T88&lt;&gt;"",Y88&lt;&gt;""),ABS($T88-Y88),AND($T88="",Y88=""),"",OR($T88&lt;&gt;"",Y88&lt;&gt;""),"-")</f>
        <v>#N/A</v>
      </c>
      <c r="CE88" s="120" t="e" cm="1">
        <f t="array" ref="CE88">_xlfn.IFS(AND($T88&lt;&gt;"",Z88&lt;&gt;""),ABS($T88-Z88),AND($T88="",Z88=""),"",OR($T88&lt;&gt;"",Z88&lt;&gt;""),"-")</f>
        <v>#N/A</v>
      </c>
      <c r="CF88" s="120" t="e" cm="1">
        <f t="array" ref="CF88">_xlfn.IFS(AND($T88&lt;&gt;"",AA88&lt;&gt;""),ABS($T88-AA88),AND($T88="",AA88=""),"",OR($T88&lt;&gt;"",AA88&lt;&gt;""),"-")</f>
        <v>#N/A</v>
      </c>
      <c r="CG88" s="121" t="e" cm="1">
        <f t="array" ref="CG88">_xlfn.IFS(AND($U88&lt;&gt;"",V88&lt;&gt;""),ABS($U88-V88),AND($U88="",V88=""),"",OR($U88&lt;&gt;"",V88&lt;&gt;""),"-")</f>
        <v>#N/A</v>
      </c>
      <c r="CH88" s="120" t="e" cm="1">
        <f t="array" ref="CH88">_xlfn.IFS(AND($U88&lt;&gt;"",W88&lt;&gt;""),ABS($U88-W88),AND($U88="",W88=""),"",OR($U88&lt;&gt;"",W88&lt;&gt;""),"-")</f>
        <v>#N/A</v>
      </c>
      <c r="CI88" s="120" t="e" cm="1">
        <f t="array" ref="CI88">_xlfn.IFS(AND($U88&lt;&gt;"",X88&lt;&gt;""),ABS($U88-X88),AND($U88="",X88=""),"",OR($U88&lt;&gt;"",X88&lt;&gt;""),"-")</f>
        <v>#N/A</v>
      </c>
      <c r="CJ88" s="120" t="e" cm="1">
        <f t="array" ref="CJ88">_xlfn.IFS(AND($U88&lt;&gt;"",Y88&lt;&gt;""),ABS($U88-Y88),AND($U88="",Y88=""),"",OR($U88&lt;&gt;"",Y88&lt;&gt;""),"-")</f>
        <v>#N/A</v>
      </c>
      <c r="CK88" s="120" t="e" cm="1">
        <f t="array" ref="CK88">_xlfn.IFS(AND($U88&lt;&gt;"",Z88&lt;&gt;""),ABS($U88-Z88),AND($U88="",Z88=""),"",OR($U88&lt;&gt;"",Z88&lt;&gt;""),"-")</f>
        <v>#N/A</v>
      </c>
      <c r="CL88" s="120" t="e" cm="1">
        <f t="array" ref="CL88">_xlfn.IFS(AND($U88&lt;&gt;"",AA88&lt;&gt;""),ABS($U88-AA88),AND($U88="",AA88=""),"",OR($U88&lt;&gt;"",AA88&lt;&gt;""),"-")</f>
        <v>#N/A</v>
      </c>
      <c r="CM88" s="121" t="e" cm="1">
        <f t="array" ref="CM88">_xlfn.IFS(AND($V88&lt;&gt;"",W88&lt;&gt;""),ABS($V88-W88),AND($V88="",W88=""),"",OR($V88&lt;&gt;"",W88&lt;&gt;""),"-")</f>
        <v>#N/A</v>
      </c>
      <c r="CN88" s="120" t="e" cm="1">
        <f t="array" ref="CN88">_xlfn.IFS(AND($V88&lt;&gt;"",X88&lt;&gt;""),ABS($V88-X88),AND($V88="",X88=""),"",OR($V88&lt;&gt;"",X88&lt;&gt;""),"-")</f>
        <v>#N/A</v>
      </c>
      <c r="CO88" s="120" t="e" cm="1">
        <f t="array" ref="CO88">_xlfn.IFS(AND($V88&lt;&gt;"",Y88&lt;&gt;""),ABS($V88-Y88),AND($V88="",Y88=""),"",OR($V88&lt;&gt;"",Y88&lt;&gt;""),"-")</f>
        <v>#N/A</v>
      </c>
      <c r="CP88" s="120" t="e" cm="1">
        <f t="array" ref="CP88">_xlfn.IFS(AND($V88&lt;&gt;"",Z88&lt;&gt;""),ABS($V88-Z88),AND($V88="",Z88=""),"",OR($V88&lt;&gt;"",Z88&lt;&gt;""),"-")</f>
        <v>#N/A</v>
      </c>
      <c r="CQ88" s="120" t="e" cm="1">
        <f t="array" ref="CQ88">_xlfn.IFS(AND($V88&lt;&gt;"",AA88&lt;&gt;""),ABS($V88-AA88),AND($V88="",AA88=""),"",OR($V88&lt;&gt;"",AA88&lt;&gt;""),"-")</f>
        <v>#N/A</v>
      </c>
      <c r="CR88" s="121" t="e" cm="1">
        <f t="array" ref="CR88">_xlfn.IFS(AND($W88&lt;&gt;"",X88&lt;&gt;""),ABS($W88-X88),AND($W88="",X88=""),"",OR($W88&lt;&gt;"",X88&lt;&gt;""),"-")</f>
        <v>#N/A</v>
      </c>
      <c r="CS88" s="120" t="e" cm="1">
        <f t="array" ref="CS88">_xlfn.IFS(AND($W88&lt;&gt;"",Y88&lt;&gt;""),ABS($W88-Y88),AND($W88="",Y88=""),"",OR($W88&lt;&gt;"",Y88&lt;&gt;""),"-")</f>
        <v>#N/A</v>
      </c>
      <c r="CT88" s="120" t="e" cm="1">
        <f t="array" ref="CT88">_xlfn.IFS(AND($W88&lt;&gt;"",Z88&lt;&gt;""),ABS($W88-Z88),AND($W88="",Z88=""),"",OR($W88&lt;&gt;"",Z88&lt;&gt;""),"-")</f>
        <v>#N/A</v>
      </c>
      <c r="CU88" s="120" t="e" cm="1">
        <f t="array" ref="CU88">_xlfn.IFS(AND($W88&lt;&gt;"",AA88&lt;&gt;""),ABS($W88-AA88),AND($W88="",AA88=""),"",OR($W88&lt;&gt;"",AA88&lt;&gt;""),"-")</f>
        <v>#N/A</v>
      </c>
      <c r="CV88" s="121" t="e" cm="1">
        <f t="array" ref="CV88">_xlfn.IFS(AND($X88&lt;&gt;"",Y88&lt;&gt;""),ABS($X88-Y88),AND($X88="",Y88=""),"",OR($X88&lt;&gt;"",Y88&lt;&gt;""),"-")</f>
        <v>#N/A</v>
      </c>
      <c r="CW88" s="120" t="e" cm="1">
        <f t="array" ref="CW88">_xlfn.IFS(AND($X88&lt;&gt;"",Z88&lt;&gt;""),ABS($X88-Z88),AND($X88="",Z88=""),"",OR($X88&lt;&gt;"",Z88&lt;&gt;""),"-")</f>
        <v>#N/A</v>
      </c>
      <c r="CX88" s="120" t="e" cm="1">
        <f t="array" ref="CX88">_xlfn.IFS(AND($X88&lt;&gt;"",AA88&lt;&gt;""),ABS($X88-AA88),AND($X88="",AA88=""),"",OR($X88&lt;&gt;"",AA88&lt;&gt;""),"-")</f>
        <v>#N/A</v>
      </c>
      <c r="CY88" s="121" t="e" cm="1">
        <f t="array" ref="CY88">_xlfn.IFS(AND($Y88&lt;&gt;"",Z88&lt;&gt;""),ABS($Y88-Z88),AND($Y88="",Z88=""),"",OR($Y88&lt;&gt;"",Z88&lt;&gt;""),"-")</f>
        <v>#N/A</v>
      </c>
      <c r="CZ88" s="120" t="e" cm="1">
        <f t="array" ref="CZ88">_xlfn.IFS(AND($Y88&lt;&gt;"",AA88&lt;&gt;""),ABS($Y88-AA88),AND($Y88="",AA88=""),"",OR($Y88&lt;&gt;"",AA88&lt;&gt;""),"-")</f>
        <v>#N/A</v>
      </c>
      <c r="DA88" s="121" t="e" cm="1">
        <f t="array" ref="DA88">_xlfn.IFS(AND($Z88&lt;&gt;"",AA88&lt;&gt;""),ABS($Z88-AA88),AND($Z88="",AA88=""),"",OR($Z88&lt;&gt;"",AA88&lt;&gt;""),"-")</f>
        <v>#N/A</v>
      </c>
    </row>
    <row r="89" spans="1:105" x14ac:dyDescent="0.2">
      <c r="A89" s="260" t="s">
        <v>48</v>
      </c>
      <c r="B89" s="259" t="str">
        <f>VLOOKUP($A89,Merged_couplings!$B:$BU,MATCH(B$1,Merged_couplings!$B$1:$BU$1,0),FALSE)</f>
        <v>-I-</v>
      </c>
      <c r="C89" s="258" t="str">
        <f>VLOOKUP($A89,Merged_couplings!$B:$BU,MATCH(C$1,Merged_couplings!$B$1:$BU$1,0),FALSE)</f>
        <v>-I-</v>
      </c>
      <c r="D89" s="258" t="str">
        <f>VLOOKUP($A89,Merged_couplings!$B:$BU,MATCH(D$1,Merged_couplings!$B$1:$BU$1,0),FALSE)</f>
        <v>-I-</v>
      </c>
      <c r="E89" s="258" t="str">
        <f>VLOOKUP($A89,Merged_couplings!$B:$BU,MATCH(E$1,Merged_couplings!$B$1:$BU$1,0),FALSE)</f>
        <v>-I-</v>
      </c>
      <c r="F89" s="258" t="str">
        <f>VLOOKUP($A89,Merged_couplings!$B:$BU,MATCH(F$1,Merged_couplings!$B$1:$BU$1,0),FALSE)</f>
        <v>-I-</v>
      </c>
      <c r="G89" s="258" t="str">
        <f>VLOOKUP($A89,Merged_couplings!$B:$BU,MATCH(G$1,Merged_couplings!$B$1:$BU$1,0),FALSE)</f>
        <v>-I-</v>
      </c>
      <c r="H89" s="258" t="str">
        <f>VLOOKUP($A89,Merged_couplings!$B:$BU,MATCH(H$1,Merged_couplings!$B$1:$BU$1,0),FALSE)</f>
        <v>-I-</v>
      </c>
      <c r="I89" s="258" t="str">
        <f>VLOOKUP($A89,Merged_couplings!$B:$BU,MATCH(I$1,Merged_couplings!$B$1:$BU$1,0),FALSE)</f>
        <v>-IG</v>
      </c>
      <c r="J89" s="258" t="str">
        <f>VLOOKUP($A89,Merged_couplings!$B:$BU,MATCH(J$1,Merged_couplings!$B$1:$BU$1,0),FALSE)</f>
        <v>-IG</v>
      </c>
      <c r="K89" s="258" t="str">
        <f>VLOOKUP($A89,Merged_couplings!$B:$BU,MATCH(K$1,Merged_couplings!$B$1:$BU$1,0),FALSE)</f>
        <v>-IG</v>
      </c>
      <c r="L89" s="258" t="str">
        <f>VLOOKUP($A89,Merged_couplings!$B:$BU,MATCH(L$1,Merged_couplings!$B$1:$BU$1,0),FALSE)</f>
        <v>-IG</v>
      </c>
      <c r="M89" s="258" t="str">
        <f>VLOOKUP($A89,Merged_couplings!$B:$BU,MATCH(M$1,Merged_couplings!$B$1:$BU$1,0),FALSE)</f>
        <v>-I-</v>
      </c>
      <c r="N89" s="258" t="str">
        <f>VLOOKUP($A89,Merged_couplings!$B:$BU,MATCH(N$1,Merged_couplings!$B$1:$BU$1,0),FALSE)</f>
        <v>-I-</v>
      </c>
      <c r="O89" s="121" t="str">
        <f>IF(OR(B89="BIG",B89="BI-",B89="-IG"),VLOOKUP($A89,Merged_couplings!$B:$BU,MATCH(O$1,Merged_couplings!$B$1:$BU$1,0),FALSE),"")</f>
        <v/>
      </c>
      <c r="P89" s="120" t="str">
        <f>IF(OR(C89="BIG",C89="BI-",C89="-IG"),VLOOKUP($A89,Merged_couplings!$B:$BU,MATCH(P$1,Merged_couplings!$B$1:$BU$1,0),FALSE),"")</f>
        <v/>
      </c>
      <c r="Q89" s="120" t="str">
        <f>IF(OR(D89="BIG",D89="BI-",D89="-IG"),VLOOKUP($A89,Merged_couplings!$B:$BU,MATCH(Q$1,Merged_couplings!$B$1:$BU$1,0),FALSE),"")</f>
        <v/>
      </c>
      <c r="R89" s="120" t="str">
        <f t="shared" si="7"/>
        <v/>
      </c>
      <c r="S89" s="120" t="str">
        <f t="shared" si="7"/>
        <v/>
      </c>
      <c r="T89" s="120" t="str">
        <f t="shared" si="7"/>
        <v/>
      </c>
      <c r="U89" s="120" t="str">
        <f>IF(OR(H89="BIG",H89="BI-",H89="-IG"),VLOOKUP($A89,Merged_couplings!$B:$BU,MATCH(U$1,Merged_couplings!$B$1:$BU$1,0),FALSE),"")</f>
        <v/>
      </c>
      <c r="V89" s="120">
        <f>IF(OR(I89="BIG",I89="BI-",I89="-IG"),VLOOKUP($A89,Merged_couplings!$B:$BU,MATCH(V$1,Merged_couplings!$B$1:$BU$1,0),FALSE),"")</f>
        <v>10.438075242058964</v>
      </c>
      <c r="W89" s="120">
        <f t="shared" si="6"/>
        <v>10.438075242058964</v>
      </c>
      <c r="X89" s="120">
        <f>IF(OR(K89="BIG",K89="BI-",K89="-IG"),VLOOKUP($A89,Merged_couplings!$B:$BU,MATCH(X$1,Merged_couplings!$B$1:$BU$1,0),FALSE),"")</f>
        <v>10.393040529800613</v>
      </c>
      <c r="Y89" s="120">
        <f>IF(OR(L89="BIG",L89="BI-",L89="-IG"),VLOOKUP($A89,Merged_couplings!$B:$BU,MATCH(Y$1,Merged_couplings!$B$1:$BU$1,0),FALSE),"")</f>
        <v>10.025473477637087</v>
      </c>
      <c r="Z89" s="120" t="str">
        <f>IF(OR(M89="BIG",M89="BI-",M89="-IG"),VLOOKUP($A89,Merged_couplings!$B:$BU,MATCH(Z$1,Merged_couplings!$B$1:$BU$1,0),FALSE),"")</f>
        <v/>
      </c>
      <c r="AA89" s="120" t="str">
        <f>IF(OR(N89="BIG",N89="BI-",N89="-IG"),VLOOKUP($A89,Merged_couplings!$B:$BU,MATCH(AA$1,Merged_couplings!$B$1:$BU$1,0),FALSE),"")</f>
        <v/>
      </c>
      <c r="AB89" s="123" t="str" cm="1">
        <f t="array" ref="AB89">_xlfn.IFS(AND($O89&lt;&gt;"",P89&lt;&gt;""),ABS($O89-P89),AND($O89="",P89=""),"",OR($O89&lt;&gt;"",P89&lt;&gt;""),"-")</f>
        <v/>
      </c>
      <c r="AC89" s="122" t="str" cm="1">
        <f t="array" ref="AC89">_xlfn.IFS(AND($O89&lt;&gt;"",Q89&lt;&gt;""),ABS($O89-Q89),AND($O89="",Q89=""),"",OR($O89&lt;&gt;"",Q89&lt;&gt;""),"-")</f>
        <v/>
      </c>
      <c r="AD89" s="122" t="str" cm="1">
        <f t="array" ref="AD89">_xlfn.IFS(AND($O89&lt;&gt;"",R89&lt;&gt;""),ABS($O89-R89),AND($O89="",R89=""),"",OR($O89&lt;&gt;"",R89&lt;&gt;""),"-")</f>
        <v/>
      </c>
      <c r="AE89" s="122" t="str" cm="1">
        <f t="array" ref="AE89">_xlfn.IFS(AND($O89&lt;&gt;"",S89&lt;&gt;""),ABS($O89-S89),AND($O89="",S89=""),"",OR($O89&lt;&gt;"",S89&lt;&gt;""),"-")</f>
        <v/>
      </c>
      <c r="AF89" s="122" t="str" cm="1">
        <f t="array" ref="AF89">_xlfn.IFS(AND($O89&lt;&gt;"",T89&lt;&gt;""),ABS($O89-T89),AND($O89="",T89=""),"",OR($O89&lt;&gt;"",T89&lt;&gt;""),"-")</f>
        <v/>
      </c>
      <c r="AG89" s="122" t="str" cm="1">
        <f t="array" ref="AG89">_xlfn.IFS(AND($O89&lt;&gt;"",U89&lt;&gt;""),ABS($O89-U89),AND($O89="",U89=""),"",OR($O89&lt;&gt;"",U89&lt;&gt;""),"-")</f>
        <v/>
      </c>
      <c r="AH89" s="122" t="str" cm="1">
        <f t="array" ref="AH89">_xlfn.IFS(AND($O89&lt;&gt;"",V89&lt;&gt;""),ABS($O89-V89),AND($O89="",V89=""),"",OR($O89&lt;&gt;"",V89&lt;&gt;""),"-")</f>
        <v>-</v>
      </c>
      <c r="AI89" s="122" t="str" cm="1">
        <f t="array" ref="AI89">_xlfn.IFS(AND($O89&lt;&gt;"",W89&lt;&gt;""),ABS($O89-W89),AND($O89="",W89=""),"",OR($O89&lt;&gt;"",W89&lt;&gt;""),"-")</f>
        <v>-</v>
      </c>
      <c r="AJ89" s="122" t="str" cm="1">
        <f t="array" ref="AJ89">_xlfn.IFS(AND($O89&lt;&gt;"",X89&lt;&gt;""),ABS($O89-X89),AND($O89="",X89=""),"",OR($O89&lt;&gt;"",X89&lt;&gt;""),"-")</f>
        <v>-</v>
      </c>
      <c r="AK89" s="122" t="str" cm="1">
        <f t="array" ref="AK89">_xlfn.IFS(AND($O89&lt;&gt;"",Y89&lt;&gt;""),ABS($O89-Y89),AND($O89="",Y89=""),"",OR($O89&lt;&gt;"",Y89&lt;&gt;""),"-")</f>
        <v>-</v>
      </c>
      <c r="AL89" s="122" t="str" cm="1">
        <f t="array" ref="AL89">_xlfn.IFS(AND($O89&lt;&gt;"",Z89&lt;&gt;""),ABS($O89-Z89),AND($O89="",Z89=""),"",OR($O89&lt;&gt;"",Z89&lt;&gt;""),"-")</f>
        <v/>
      </c>
      <c r="AM89" s="122" t="str" cm="1">
        <f t="array" ref="AM89">_xlfn.IFS(AND($O89&lt;&gt;"",AA89&lt;&gt;""),ABS($O89-AA89),AND($O89="",AA89=""),"",OR($O89&lt;&gt;"",AA89&lt;&gt;""),"-")</f>
        <v/>
      </c>
      <c r="AN89" s="121" t="str" cm="1">
        <f t="array" ref="AN89">_xlfn.IFS(AND($P89&lt;&gt;"",Q89&lt;&gt;""),ABS($P89-Q89),AND($P89="",Q89=""),"",OR($P89&lt;&gt;"",Q89&lt;&gt;""),"-")</f>
        <v/>
      </c>
      <c r="AO89" s="120" t="str" cm="1">
        <f t="array" ref="AO89">_xlfn.IFS(AND($P89&lt;&gt;"",R89&lt;&gt;""),ABS($P89-R89),AND($P89="",R89=""),"",OR($P89&lt;&gt;"",R89&lt;&gt;""),"-")</f>
        <v/>
      </c>
      <c r="AP89" s="120" t="str" cm="1">
        <f t="array" ref="AP89">_xlfn.IFS(AND($P89&lt;&gt;"",S89&lt;&gt;""),ABS($P89-S89),AND($P89="",S89=""),"",OR($P89&lt;&gt;"",S89&lt;&gt;""),"-")</f>
        <v/>
      </c>
      <c r="AQ89" s="120" t="str" cm="1">
        <f t="array" ref="AQ89">_xlfn.IFS(AND($P89&lt;&gt;"",T89&lt;&gt;""),ABS($P89-T89),AND($P89="",T89=""),"",OR($P89&lt;&gt;"",T89&lt;&gt;""),"-")</f>
        <v/>
      </c>
      <c r="AR89" s="120" t="str" cm="1">
        <f t="array" ref="AR89">_xlfn.IFS(AND($P89&lt;&gt;"",U89&lt;&gt;""),ABS($P89-U89),AND($P89="",U89=""),"",OR($P89&lt;&gt;"",U89&lt;&gt;""),"-")</f>
        <v/>
      </c>
      <c r="AS89" s="120" t="str" cm="1">
        <f t="array" ref="AS89">_xlfn.IFS(AND($P89&lt;&gt;"",V89&lt;&gt;""),ABS($P89-V89),AND($P89="",V89=""),"",OR($P89&lt;&gt;"",V89&lt;&gt;""),"-")</f>
        <v>-</v>
      </c>
      <c r="AT89" s="120" t="str" cm="1">
        <f t="array" ref="AT89">_xlfn.IFS(AND($P89&lt;&gt;"",W89&lt;&gt;""),ABS($P89-W89),AND($P89="",W89=""),"",OR($P89&lt;&gt;"",W89&lt;&gt;""),"-")</f>
        <v>-</v>
      </c>
      <c r="AU89" s="120" t="str" cm="1">
        <f t="array" ref="AU89">_xlfn.IFS(AND($P89&lt;&gt;"",X89&lt;&gt;""),ABS($P89-X89),AND($P89="",X89=""),"",OR($P89&lt;&gt;"",X89&lt;&gt;""),"-")</f>
        <v>-</v>
      </c>
      <c r="AV89" s="120" t="str" cm="1">
        <f t="array" ref="AV89">_xlfn.IFS(AND($P89&lt;&gt;"",Y89&lt;&gt;""),ABS($P89-Y89),AND($P89="",Y89=""),"",OR($P89&lt;&gt;"",Y89&lt;&gt;""),"-")</f>
        <v>-</v>
      </c>
      <c r="AW89" s="120" t="str" cm="1">
        <f t="array" ref="AW89">_xlfn.IFS(AND($P89&lt;&gt;"",Z89&lt;&gt;""),ABS($P89-Z89),AND($P89="",Z89=""),"",OR($P89&lt;&gt;"",Z89&lt;&gt;""),"-")</f>
        <v/>
      </c>
      <c r="AX89" s="120" t="str" cm="1">
        <f t="array" ref="AX89">_xlfn.IFS(AND($P89&lt;&gt;"",AA89&lt;&gt;""),ABS($P89-AA89),AND($P89="",AA89=""),"",OR($P89&lt;&gt;"",AA89&lt;&gt;""),"-")</f>
        <v/>
      </c>
      <c r="AY89" s="121" t="str" cm="1">
        <f t="array" ref="AY89">_xlfn.IFS(AND($Q89&lt;&gt;"",R89&lt;&gt;""),ABS($Q89-R89),AND($Q89="",R89=""),"",OR($Q89&lt;&gt;"",R89&lt;&gt;""),"-")</f>
        <v/>
      </c>
      <c r="AZ89" s="334" t="str" cm="1">
        <f t="array" ref="AZ89">_xlfn.IFS(AND($Q89&lt;&gt;"",S89&lt;&gt;""),ABS($Q89-S89),AND($Q89="",S89=""),"",OR($Q89&lt;&gt;"",S89&lt;&gt;""),"-")</f>
        <v/>
      </c>
      <c r="BA89" s="334" t="str" cm="1">
        <f t="array" ref="BA89">_xlfn.IFS(AND($Q89&lt;&gt;"",T89&lt;&gt;""),ABS($Q89-T89),AND($Q89="",T89=""),"",OR($Q89&lt;&gt;"",T89&lt;&gt;""),"-")</f>
        <v/>
      </c>
      <c r="BB89" s="120" t="str" cm="1">
        <f t="array" ref="BB89">_xlfn.IFS(AND($Q89&lt;&gt;"",U89&lt;&gt;""),ABS($Q89-U89),AND($Q89="",U89=""),"",OR($Q89&lt;&gt;"",U89&lt;&gt;""),"-")</f>
        <v/>
      </c>
      <c r="BC89" s="120" t="str" cm="1">
        <f t="array" ref="BC89">_xlfn.IFS(AND($Q89&lt;&gt;"",V89&lt;&gt;""),ABS($Q89-V89),AND($Q89="",V89=""),"",OR($Q89&lt;&gt;"",V89&lt;&gt;""),"-")</f>
        <v>-</v>
      </c>
      <c r="BD89" s="120" t="str" cm="1">
        <f t="array" ref="BD89">_xlfn.IFS(AND($Q89&lt;&gt;"",W89&lt;&gt;""),ABS($Q89-W89),AND($Q89="",W89=""),"",OR($Q89&lt;&gt;"",W89&lt;&gt;""),"-")</f>
        <v>-</v>
      </c>
      <c r="BE89" s="120" t="str" cm="1">
        <f t="array" ref="BE89">_xlfn.IFS(AND($Q89&lt;&gt;"",X89&lt;&gt;""),ABS($Q89-X89),AND($Q89="",X89=""),"",OR($Q89&lt;&gt;"",X89&lt;&gt;""),"-")</f>
        <v>-</v>
      </c>
      <c r="BF89" s="120" t="str" cm="1">
        <f t="array" ref="BF89">_xlfn.IFS(AND($Q89&lt;&gt;"",Y89&lt;&gt;""),ABS($Q89-Y89),AND($Q89="",Y89=""),"",OR($Q89&lt;&gt;"",Y89&lt;&gt;""),"-")</f>
        <v>-</v>
      </c>
      <c r="BG89" s="120" t="str" cm="1">
        <f t="array" ref="BG89">_xlfn.IFS(AND($Q89&lt;&gt;"",Z89&lt;&gt;""),ABS($Q89-Z89),AND($Q89="",Z89=""),"",OR($Q89&lt;&gt;"",Z89&lt;&gt;""),"-")</f>
        <v/>
      </c>
      <c r="BH89" s="120" t="str" cm="1">
        <f t="array" ref="BH89">_xlfn.IFS(AND($Q89&lt;&gt;"",AA89&lt;&gt;""),ABS($Q89-AA89),AND($Q89="",AA89=""),"",OR($Q89&lt;&gt;"",AA89&lt;&gt;""),"-")</f>
        <v/>
      </c>
      <c r="BI89" s="121" t="str" cm="1">
        <f t="array" ref="BI89">_xlfn.IFS(AND($R89&lt;&gt;"",S89&lt;&gt;""),ABS($R89-S89),AND($R89="",S89=""),"",OR($R89&lt;&gt;"",S89&lt;&gt;""),"-")</f>
        <v/>
      </c>
      <c r="BJ89" s="120" t="str" cm="1">
        <f t="array" ref="BJ89">_xlfn.IFS(AND($R89&lt;&gt;"",T89&lt;&gt;""),ABS($R89-T89),AND($R89="",T89=""),"",OR($R89&lt;&gt;"",T89&lt;&gt;""),"-")</f>
        <v/>
      </c>
      <c r="BK89" s="334" t="str" cm="1">
        <f t="array" ref="BK89">_xlfn.IFS(AND($R89&lt;&gt;"",U89&lt;&gt;""),ABS($R89-U89),AND($R89="",U89=""),"",OR($R89&lt;&gt;"",U89&lt;&gt;""),"-")</f>
        <v/>
      </c>
      <c r="BL89" s="120" t="str" cm="1">
        <f t="array" ref="BL89">_xlfn.IFS(AND($R89&lt;&gt;"",V89&lt;&gt;""),ABS($R89-V89),AND($R89="",V89=""),"",OR($R89&lt;&gt;"",V89&lt;&gt;""),"-")</f>
        <v>-</v>
      </c>
      <c r="BM89" s="120" t="str" cm="1">
        <f t="array" ref="BM89">_xlfn.IFS(AND($R89&lt;&gt;"",W89&lt;&gt;""),ABS($R89-W89),AND($R89="",W89=""),"",OR($R89&lt;&gt;"",W89&lt;&gt;""),"-")</f>
        <v>-</v>
      </c>
      <c r="BN89" s="120" t="str" cm="1">
        <f t="array" ref="BN89">_xlfn.IFS(AND($R89&lt;&gt;"",X89&lt;&gt;""),ABS($R89-X89),AND($R89="",X89=""),"",OR($R89&lt;&gt;"",X89&lt;&gt;""),"-")</f>
        <v>-</v>
      </c>
      <c r="BO89" s="120" t="str" cm="1">
        <f t="array" ref="BO89">_xlfn.IFS(AND($R89&lt;&gt;"",Y89&lt;&gt;""),ABS($R89-Y89),AND($R89="",Y89=""),"",OR($R89&lt;&gt;"",Y89&lt;&gt;""),"-")</f>
        <v>-</v>
      </c>
      <c r="BP89" s="120" t="str" cm="1">
        <f t="array" ref="BP89">_xlfn.IFS(AND($R89&lt;&gt;"",Z89&lt;&gt;""),ABS($R89-Z89),AND($R89="",Z89=""),"",OR($R89&lt;&gt;"",Z89&lt;&gt;""),"-")</f>
        <v/>
      </c>
      <c r="BQ89" s="120" t="str" cm="1">
        <f t="array" ref="BQ89">_xlfn.IFS(AND($R89&lt;&gt;"",AA89&lt;&gt;""),ABS($R89-AA89),AND($R89="",AA89=""),"",OR($R89&lt;&gt;"",AA89&lt;&gt;""),"-")</f>
        <v/>
      </c>
      <c r="BR89" s="121" t="str" cm="1">
        <f t="array" ref="BR89">_xlfn.IFS(AND($S89&lt;&gt;"",T89&lt;&gt;""),ABS($S89-T89),AND($S89="",T89=""),"",OR($S89&lt;&gt;"",T89&lt;&gt;""),"-")</f>
        <v/>
      </c>
      <c r="BS89" s="334" t="str" cm="1">
        <f t="array" ref="BS89">_xlfn.IFS(AND($S89&lt;&gt;"",U89&lt;&gt;""),ABS($S89-U89),AND($S89="",U89=""),"",OR($S89&lt;&gt;"",U89&lt;&gt;""),"-")</f>
        <v/>
      </c>
      <c r="BT89" s="120" t="str" cm="1">
        <f t="array" ref="BT89">_xlfn.IFS(AND($S89&lt;&gt;"",V89&lt;&gt;""),ABS($S89-V89),AND($S89="",V89=""),"",OR($S89&lt;&gt;"",V89&lt;&gt;""),"-")</f>
        <v>-</v>
      </c>
      <c r="BU89" s="120" t="str" cm="1">
        <f t="array" ref="BU89">_xlfn.IFS(AND($S89&lt;&gt;"",W89&lt;&gt;""),ABS($S89-W89),AND($S89="",W89=""),"",OR($S89&lt;&gt;"",W89&lt;&gt;""),"-")</f>
        <v>-</v>
      </c>
      <c r="BV89" s="120" t="str" cm="1">
        <f t="array" ref="BV89">_xlfn.IFS(AND($S89&lt;&gt;"",X89&lt;&gt;""),ABS($S89-X89),AND($S89="",X89=""),"",OR($S89&lt;&gt;"",X89&lt;&gt;""),"-")</f>
        <v>-</v>
      </c>
      <c r="BW89" s="120" t="str" cm="1">
        <f t="array" ref="BW89">_xlfn.IFS(AND($S89&lt;&gt;"",Y89&lt;&gt;""),ABS($S89-Y89),AND($S89="",Y89=""),"",OR($S89&lt;&gt;"",Y89&lt;&gt;""),"-")</f>
        <v>-</v>
      </c>
      <c r="BX89" s="120" t="str" cm="1">
        <f t="array" ref="BX89">_xlfn.IFS(AND($S89&lt;&gt;"",Z89&lt;&gt;""),ABS($S89-Z89),AND($S89="",Z89=""),"",OR($S89&lt;&gt;"",Z89&lt;&gt;""),"-")</f>
        <v/>
      </c>
      <c r="BY89" s="120" t="str" cm="1">
        <f t="array" ref="BY89">_xlfn.IFS(AND($S89&lt;&gt;"",AA89&lt;&gt;""),ABS($S89-AA89),AND($S89="",AA89=""),"",OR($S89&lt;&gt;"",AA89&lt;&gt;""),"-")</f>
        <v/>
      </c>
      <c r="BZ89" s="121" t="str" cm="1">
        <f t="array" ref="BZ89">_xlfn.IFS(AND($T89&lt;&gt;"",U89&lt;&gt;""),ABS($T89-U89),AND($T89="",U89=""),"",OR($T89&lt;&gt;"",U89&lt;&gt;""),"-")</f>
        <v/>
      </c>
      <c r="CA89" s="120" t="str" cm="1">
        <f t="array" ref="CA89">_xlfn.IFS(AND($T89&lt;&gt;"",V89&lt;&gt;""),ABS($T89-V89),AND($T89="",V89=""),"",OR($T89&lt;&gt;"",V89&lt;&gt;""),"-")</f>
        <v>-</v>
      </c>
      <c r="CB89" s="120" t="str" cm="1">
        <f t="array" ref="CB89">_xlfn.IFS(AND($T89&lt;&gt;"",W89&lt;&gt;""),ABS($T89-W89),AND($T89="",W89=""),"",OR($T89&lt;&gt;"",W89&lt;&gt;""),"-")</f>
        <v>-</v>
      </c>
      <c r="CC89" s="120" t="str" cm="1">
        <f t="array" ref="CC89">_xlfn.IFS(AND($T89&lt;&gt;"",X89&lt;&gt;""),ABS($T89-X89),AND($T89="",X89=""),"",OR($T89&lt;&gt;"",X89&lt;&gt;""),"-")</f>
        <v>-</v>
      </c>
      <c r="CD89" s="120" t="str" cm="1">
        <f t="array" ref="CD89">_xlfn.IFS(AND($T89&lt;&gt;"",Y89&lt;&gt;""),ABS($T89-Y89),AND($T89="",Y89=""),"",OR($T89&lt;&gt;"",Y89&lt;&gt;""),"-")</f>
        <v>-</v>
      </c>
      <c r="CE89" s="120" t="str" cm="1">
        <f t="array" ref="CE89">_xlfn.IFS(AND($T89&lt;&gt;"",Z89&lt;&gt;""),ABS($T89-Z89),AND($T89="",Z89=""),"",OR($T89&lt;&gt;"",Z89&lt;&gt;""),"-")</f>
        <v/>
      </c>
      <c r="CF89" s="120" t="str" cm="1">
        <f t="array" ref="CF89">_xlfn.IFS(AND($T89&lt;&gt;"",AA89&lt;&gt;""),ABS($T89-AA89),AND($T89="",AA89=""),"",OR($T89&lt;&gt;"",AA89&lt;&gt;""),"-")</f>
        <v/>
      </c>
      <c r="CG89" s="121" t="str" cm="1">
        <f t="array" ref="CG89">_xlfn.IFS(AND($U89&lt;&gt;"",V89&lt;&gt;""),ABS($U89-V89),AND($U89="",V89=""),"",OR($U89&lt;&gt;"",V89&lt;&gt;""),"-")</f>
        <v>-</v>
      </c>
      <c r="CH89" s="120" t="str" cm="1">
        <f t="array" ref="CH89">_xlfn.IFS(AND($U89&lt;&gt;"",W89&lt;&gt;""),ABS($U89-W89),AND($U89="",W89=""),"",OR($U89&lt;&gt;"",W89&lt;&gt;""),"-")</f>
        <v>-</v>
      </c>
      <c r="CI89" s="120" t="str" cm="1">
        <f t="array" ref="CI89">_xlfn.IFS(AND($U89&lt;&gt;"",X89&lt;&gt;""),ABS($U89-X89),AND($U89="",X89=""),"",OR($U89&lt;&gt;"",X89&lt;&gt;""),"-")</f>
        <v>-</v>
      </c>
      <c r="CJ89" s="120" t="str" cm="1">
        <f t="array" ref="CJ89">_xlfn.IFS(AND($U89&lt;&gt;"",Y89&lt;&gt;""),ABS($U89-Y89),AND($U89="",Y89=""),"",OR($U89&lt;&gt;"",Y89&lt;&gt;""),"-")</f>
        <v>-</v>
      </c>
      <c r="CK89" s="120" t="str" cm="1">
        <f t="array" ref="CK89">_xlfn.IFS(AND($U89&lt;&gt;"",Z89&lt;&gt;""),ABS($U89-Z89),AND($U89="",Z89=""),"",OR($U89&lt;&gt;"",Z89&lt;&gt;""),"-")</f>
        <v/>
      </c>
      <c r="CL89" s="120" t="str" cm="1">
        <f t="array" ref="CL89">_xlfn.IFS(AND($U89&lt;&gt;"",AA89&lt;&gt;""),ABS($U89-AA89),AND($U89="",AA89=""),"",OR($U89&lt;&gt;"",AA89&lt;&gt;""),"-")</f>
        <v/>
      </c>
      <c r="CM89" s="121" cm="1">
        <f t="array" ref="CM89">_xlfn.IFS(AND($V89&lt;&gt;"",W89&lt;&gt;""),ABS($V89-W89),AND($V89="",W89=""),"",OR($V89&lt;&gt;"",W89&lt;&gt;""),"-")</f>
        <v>0</v>
      </c>
      <c r="CN89" s="120" cm="1">
        <f t="array" ref="CN89">_xlfn.IFS(AND($V89&lt;&gt;"",X89&lt;&gt;""),ABS($V89-X89),AND($V89="",X89=""),"",OR($V89&lt;&gt;"",X89&lt;&gt;""),"-")</f>
        <v>4.5034712258351206E-2</v>
      </c>
      <c r="CO89" s="120" cm="1">
        <f t="array" ref="CO89">_xlfn.IFS(AND($V89&lt;&gt;"",Y89&lt;&gt;""),ABS($V89-Y89),AND($V89="",Y89=""),"",OR($V89&lt;&gt;"",Y89&lt;&gt;""),"-")</f>
        <v>0.41260176442187735</v>
      </c>
      <c r="CP89" s="120" t="str" cm="1">
        <f t="array" ref="CP89">_xlfn.IFS(AND($V89&lt;&gt;"",Z89&lt;&gt;""),ABS($V89-Z89),AND($V89="",Z89=""),"",OR($V89&lt;&gt;"",Z89&lt;&gt;""),"-")</f>
        <v>-</v>
      </c>
      <c r="CQ89" s="120" t="str" cm="1">
        <f t="array" ref="CQ89">_xlfn.IFS(AND($V89&lt;&gt;"",AA89&lt;&gt;""),ABS($V89-AA89),AND($V89="",AA89=""),"",OR($V89&lt;&gt;"",AA89&lt;&gt;""),"-")</f>
        <v>-</v>
      </c>
      <c r="CR89" s="121" cm="1">
        <f t="array" ref="CR89">_xlfn.IFS(AND($W89&lt;&gt;"",X89&lt;&gt;""),ABS($W89-X89),AND($W89="",X89=""),"",OR($W89&lt;&gt;"",X89&lt;&gt;""),"-")</f>
        <v>4.5034712258351206E-2</v>
      </c>
      <c r="CS89" s="120" cm="1">
        <f t="array" ref="CS89">_xlfn.IFS(AND($W89&lt;&gt;"",Y89&lt;&gt;""),ABS($W89-Y89),AND($W89="",Y89=""),"",OR($W89&lt;&gt;"",Y89&lt;&gt;""),"-")</f>
        <v>0.41260176442187735</v>
      </c>
      <c r="CT89" s="120" t="str" cm="1">
        <f t="array" ref="CT89">_xlfn.IFS(AND($W89&lt;&gt;"",Z89&lt;&gt;""),ABS($W89-Z89),AND($W89="",Z89=""),"",OR($W89&lt;&gt;"",Z89&lt;&gt;""),"-")</f>
        <v>-</v>
      </c>
      <c r="CU89" s="120" t="str" cm="1">
        <f t="array" ref="CU89">_xlfn.IFS(AND($W89&lt;&gt;"",AA89&lt;&gt;""),ABS($W89-AA89),AND($W89="",AA89=""),"",OR($W89&lt;&gt;"",AA89&lt;&gt;""),"-")</f>
        <v>-</v>
      </c>
      <c r="CV89" s="121" cm="1">
        <f t="array" ref="CV89">_xlfn.IFS(AND($X89&lt;&gt;"",Y89&lt;&gt;""),ABS($X89-Y89),AND($X89="",Y89=""),"",OR($X89&lt;&gt;"",Y89&lt;&gt;""),"-")</f>
        <v>0.36756705216352614</v>
      </c>
      <c r="CW89" s="120" t="str" cm="1">
        <f t="array" ref="CW89">_xlfn.IFS(AND($X89&lt;&gt;"",Z89&lt;&gt;""),ABS($X89-Z89),AND($X89="",Z89=""),"",OR($X89&lt;&gt;"",Z89&lt;&gt;""),"-")</f>
        <v>-</v>
      </c>
      <c r="CX89" s="120" t="str" cm="1">
        <f t="array" ref="CX89">_xlfn.IFS(AND($X89&lt;&gt;"",AA89&lt;&gt;""),ABS($X89-AA89),AND($X89="",AA89=""),"",OR($X89&lt;&gt;"",AA89&lt;&gt;""),"-")</f>
        <v>-</v>
      </c>
      <c r="CY89" s="121" t="str" cm="1">
        <f t="array" ref="CY89">_xlfn.IFS(AND($Y89&lt;&gt;"",Z89&lt;&gt;""),ABS($Y89-Z89),AND($Y89="",Z89=""),"",OR($Y89&lt;&gt;"",Z89&lt;&gt;""),"-")</f>
        <v>-</v>
      </c>
      <c r="CZ89" s="120" t="str" cm="1">
        <f t="array" ref="CZ89">_xlfn.IFS(AND($Y89&lt;&gt;"",AA89&lt;&gt;""),ABS($Y89-AA89),AND($Y89="",AA89=""),"",OR($Y89&lt;&gt;"",AA89&lt;&gt;""),"-")</f>
        <v>-</v>
      </c>
      <c r="DA89" s="121" t="str" cm="1">
        <f t="array" ref="DA89">_xlfn.IFS(AND($Z89&lt;&gt;"",AA89&lt;&gt;""),ABS($Z89-AA89),AND($Z89="",AA89=""),"",OR($Z89&lt;&gt;"",AA89&lt;&gt;""),"-")</f>
        <v/>
      </c>
    </row>
    <row r="90" spans="1:105" x14ac:dyDescent="0.2">
      <c r="A90" s="260" t="s">
        <v>16</v>
      </c>
      <c r="B90" s="259" t="e">
        <f>VLOOKUP($A90,Merged_couplings!$B:$BU,MATCH(B$1,Merged_couplings!$B$1:$BU$1,0),FALSE)</f>
        <v>#N/A</v>
      </c>
      <c r="C90" s="258" t="e">
        <f>VLOOKUP($A90,Merged_couplings!$B:$BU,MATCH(C$1,Merged_couplings!$B$1:$BU$1,0),FALSE)</f>
        <v>#N/A</v>
      </c>
      <c r="D90" s="258" t="e">
        <f>VLOOKUP($A90,Merged_couplings!$B:$BU,MATCH(D$1,Merged_couplings!$B$1:$BU$1,0),FALSE)</f>
        <v>#N/A</v>
      </c>
      <c r="E90" s="258" t="e">
        <f>VLOOKUP($A90,Merged_couplings!$B:$BU,MATCH(E$1,Merged_couplings!$B$1:$BU$1,0),FALSE)</f>
        <v>#N/A</v>
      </c>
      <c r="F90" s="258" t="e">
        <f>VLOOKUP($A90,Merged_couplings!$B:$BU,MATCH(F$1,Merged_couplings!$B$1:$BU$1,0),FALSE)</f>
        <v>#N/A</v>
      </c>
      <c r="G90" s="258" t="e">
        <f>VLOOKUP($A90,Merged_couplings!$B:$BU,MATCH(G$1,Merged_couplings!$B$1:$BU$1,0),FALSE)</f>
        <v>#N/A</v>
      </c>
      <c r="H90" s="258" t="e">
        <f>VLOOKUP($A90,Merged_couplings!$B:$BU,MATCH(H$1,Merged_couplings!$B$1:$BU$1,0),FALSE)</f>
        <v>#N/A</v>
      </c>
      <c r="I90" s="258" t="e">
        <f>VLOOKUP($A90,Merged_couplings!$B:$BU,MATCH(I$1,Merged_couplings!$B$1:$BU$1,0),FALSE)</f>
        <v>#N/A</v>
      </c>
      <c r="J90" s="258" t="e">
        <f>VLOOKUP($A90,Merged_couplings!$B:$BU,MATCH(J$1,Merged_couplings!$B$1:$BU$1,0),FALSE)</f>
        <v>#N/A</v>
      </c>
      <c r="K90" s="258" t="e">
        <f>VLOOKUP($A90,Merged_couplings!$B:$BU,MATCH(K$1,Merged_couplings!$B$1:$BU$1,0),FALSE)</f>
        <v>#N/A</v>
      </c>
      <c r="L90" s="258" t="e">
        <f>VLOOKUP($A90,Merged_couplings!$B:$BU,MATCH(L$1,Merged_couplings!$B$1:$BU$1,0),FALSE)</f>
        <v>#N/A</v>
      </c>
      <c r="M90" s="258" t="e">
        <f>VLOOKUP($A90,Merged_couplings!$B:$BU,MATCH(M$1,Merged_couplings!$B$1:$BU$1,0),FALSE)</f>
        <v>#N/A</v>
      </c>
      <c r="N90" s="258" t="e">
        <f>VLOOKUP($A90,Merged_couplings!$B:$BU,MATCH(N$1,Merged_couplings!$B$1:$BU$1,0),FALSE)</f>
        <v>#N/A</v>
      </c>
      <c r="O90" s="121" t="e">
        <f>IF(OR(B90="BIG",B90="BI-",B90="-IG"),VLOOKUP($A90,Merged_couplings!$B:$BU,MATCH(O$1,Merged_couplings!$B$1:$BU$1,0),FALSE),"")</f>
        <v>#N/A</v>
      </c>
      <c r="P90" s="120" t="e">
        <f>IF(OR(C90="BIG",C90="BI-",C90="-IG"),VLOOKUP($A90,Merged_couplings!$B:$BU,MATCH(P$1,Merged_couplings!$B$1:$BU$1,0),FALSE),"")</f>
        <v>#N/A</v>
      </c>
      <c r="Q90" s="120" t="e">
        <f>IF(OR(D90="BIG",D90="BI-",D90="-IG"),VLOOKUP($A90,Merged_couplings!$B:$BU,MATCH(Q$1,Merged_couplings!$B$1:$BU$1,0),FALSE),"")</f>
        <v>#N/A</v>
      </c>
      <c r="R90" s="120" t="e">
        <f t="shared" si="7"/>
        <v>#N/A</v>
      </c>
      <c r="S90" s="120" t="e">
        <f t="shared" si="7"/>
        <v>#N/A</v>
      </c>
      <c r="T90" s="120" t="e">
        <f t="shared" si="7"/>
        <v>#N/A</v>
      </c>
      <c r="U90" s="120" t="e">
        <f>IF(OR(H90="BIG",H90="BI-",H90="-IG"),VLOOKUP($A90,Merged_couplings!$B:$BU,MATCH(U$1,Merged_couplings!$B$1:$BU$1,0),FALSE),"")</f>
        <v>#N/A</v>
      </c>
      <c r="V90" s="120" t="e">
        <f>IF(OR(I90="BIG",I90="BI-",I90="-IG"),VLOOKUP($A90,Merged_couplings!$B:$BU,MATCH(V$1,Merged_couplings!$B$1:$BU$1,0),FALSE),"")</f>
        <v>#N/A</v>
      </c>
      <c r="W90" s="120" t="e">
        <f t="shared" si="6"/>
        <v>#N/A</v>
      </c>
      <c r="X90" s="120" t="e">
        <f>IF(OR(K90="BIG",K90="BI-",K90="-IG"),VLOOKUP($A90,Merged_couplings!$B:$BU,MATCH(X$1,Merged_couplings!$B$1:$BU$1,0),FALSE),"")</f>
        <v>#N/A</v>
      </c>
      <c r="Y90" s="120" t="e">
        <f>IF(OR(L90="BIG",L90="BI-",L90="-IG"),VLOOKUP($A90,Merged_couplings!$B:$BU,MATCH(Y$1,Merged_couplings!$B$1:$BU$1,0),FALSE),"")</f>
        <v>#N/A</v>
      </c>
      <c r="Z90" s="120" t="e">
        <f>IF(OR(M90="BIG",M90="BI-",M90="-IG"),VLOOKUP($A90,Merged_couplings!$B:$BU,MATCH(Z$1,Merged_couplings!$B$1:$BU$1,0),FALSE),"")</f>
        <v>#N/A</v>
      </c>
      <c r="AA90" s="120" t="e">
        <f>IF(OR(N90="BIG",N90="BI-",N90="-IG"),VLOOKUP($A90,Merged_couplings!$B:$BU,MATCH(AA$1,Merged_couplings!$B$1:$BU$1,0),FALSE),"")</f>
        <v>#N/A</v>
      </c>
      <c r="AB90" s="123" t="e" cm="1">
        <f t="array" ref="AB90">_xlfn.IFS(AND($O90&lt;&gt;"",P90&lt;&gt;""),ABS($O90-P90),AND($O90="",P90=""),"",OR($O90&lt;&gt;"",P90&lt;&gt;""),"-")</f>
        <v>#N/A</v>
      </c>
      <c r="AC90" s="122" t="e" cm="1">
        <f t="array" ref="AC90">_xlfn.IFS(AND($O90&lt;&gt;"",Q90&lt;&gt;""),ABS($O90-Q90),AND($O90="",Q90=""),"",OR($O90&lt;&gt;"",Q90&lt;&gt;""),"-")</f>
        <v>#N/A</v>
      </c>
      <c r="AD90" s="122" t="e" cm="1">
        <f t="array" ref="AD90">_xlfn.IFS(AND($O90&lt;&gt;"",R90&lt;&gt;""),ABS($O90-R90),AND($O90="",R90=""),"",OR($O90&lt;&gt;"",R90&lt;&gt;""),"-")</f>
        <v>#N/A</v>
      </c>
      <c r="AE90" s="122" t="e" cm="1">
        <f t="array" ref="AE90">_xlfn.IFS(AND($O90&lt;&gt;"",S90&lt;&gt;""),ABS($O90-S90),AND($O90="",S90=""),"",OR($O90&lt;&gt;"",S90&lt;&gt;""),"-")</f>
        <v>#N/A</v>
      </c>
      <c r="AF90" s="122" t="e" cm="1">
        <f t="array" ref="AF90">_xlfn.IFS(AND($O90&lt;&gt;"",T90&lt;&gt;""),ABS($O90-T90),AND($O90="",T90=""),"",OR($O90&lt;&gt;"",T90&lt;&gt;""),"-")</f>
        <v>#N/A</v>
      </c>
      <c r="AG90" s="122" t="e" cm="1">
        <f t="array" ref="AG90">_xlfn.IFS(AND($O90&lt;&gt;"",U90&lt;&gt;""),ABS($O90-U90),AND($O90="",U90=""),"",OR($O90&lt;&gt;"",U90&lt;&gt;""),"-")</f>
        <v>#N/A</v>
      </c>
      <c r="AH90" s="122" t="e" cm="1">
        <f t="array" ref="AH90">_xlfn.IFS(AND($O90&lt;&gt;"",V90&lt;&gt;""),ABS($O90-V90),AND($O90="",V90=""),"",OR($O90&lt;&gt;"",V90&lt;&gt;""),"-")</f>
        <v>#N/A</v>
      </c>
      <c r="AI90" s="122" t="e" cm="1">
        <f t="array" ref="AI90">_xlfn.IFS(AND($O90&lt;&gt;"",W90&lt;&gt;""),ABS($O90-W90),AND($O90="",W90=""),"",OR($O90&lt;&gt;"",W90&lt;&gt;""),"-")</f>
        <v>#N/A</v>
      </c>
      <c r="AJ90" s="122" t="e" cm="1">
        <f t="array" ref="AJ90">_xlfn.IFS(AND($O90&lt;&gt;"",X90&lt;&gt;""),ABS($O90-X90),AND($O90="",X90=""),"",OR($O90&lt;&gt;"",X90&lt;&gt;""),"-")</f>
        <v>#N/A</v>
      </c>
      <c r="AK90" s="122" t="e" cm="1">
        <f t="array" ref="AK90">_xlfn.IFS(AND($O90&lt;&gt;"",Y90&lt;&gt;""),ABS($O90-Y90),AND($O90="",Y90=""),"",OR($O90&lt;&gt;"",Y90&lt;&gt;""),"-")</f>
        <v>#N/A</v>
      </c>
      <c r="AL90" s="122" t="e" cm="1">
        <f t="array" ref="AL90">_xlfn.IFS(AND($O90&lt;&gt;"",Z90&lt;&gt;""),ABS($O90-Z90),AND($O90="",Z90=""),"",OR($O90&lt;&gt;"",Z90&lt;&gt;""),"-")</f>
        <v>#N/A</v>
      </c>
      <c r="AM90" s="122" t="e" cm="1">
        <f t="array" ref="AM90">_xlfn.IFS(AND($O90&lt;&gt;"",AA90&lt;&gt;""),ABS($O90-AA90),AND($O90="",AA90=""),"",OR($O90&lt;&gt;"",AA90&lt;&gt;""),"-")</f>
        <v>#N/A</v>
      </c>
      <c r="AN90" s="121" t="e" cm="1">
        <f t="array" ref="AN90">_xlfn.IFS(AND($P90&lt;&gt;"",Q90&lt;&gt;""),ABS($P90-Q90),AND($P90="",Q90=""),"",OR($P90&lt;&gt;"",Q90&lt;&gt;""),"-")</f>
        <v>#N/A</v>
      </c>
      <c r="AO90" s="120" t="e" cm="1">
        <f t="array" ref="AO90">_xlfn.IFS(AND($P90&lt;&gt;"",R90&lt;&gt;""),ABS($P90-R90),AND($P90="",R90=""),"",OR($P90&lt;&gt;"",R90&lt;&gt;""),"-")</f>
        <v>#N/A</v>
      </c>
      <c r="AP90" s="120" t="e" cm="1">
        <f t="array" ref="AP90">_xlfn.IFS(AND($P90&lt;&gt;"",S90&lt;&gt;""),ABS($P90-S90),AND($P90="",S90=""),"",OR($P90&lt;&gt;"",S90&lt;&gt;""),"-")</f>
        <v>#N/A</v>
      </c>
      <c r="AQ90" s="120" t="e" cm="1">
        <f t="array" ref="AQ90">_xlfn.IFS(AND($P90&lt;&gt;"",T90&lt;&gt;""),ABS($P90-T90),AND($P90="",T90=""),"",OR($P90&lt;&gt;"",T90&lt;&gt;""),"-")</f>
        <v>#N/A</v>
      </c>
      <c r="AR90" s="120" t="e" cm="1">
        <f t="array" ref="AR90">_xlfn.IFS(AND($P90&lt;&gt;"",U90&lt;&gt;""),ABS($P90-U90),AND($P90="",U90=""),"",OR($P90&lt;&gt;"",U90&lt;&gt;""),"-")</f>
        <v>#N/A</v>
      </c>
      <c r="AS90" s="120" t="e" cm="1">
        <f t="array" ref="AS90">_xlfn.IFS(AND($P90&lt;&gt;"",V90&lt;&gt;""),ABS($P90-V90),AND($P90="",V90=""),"",OR($P90&lt;&gt;"",V90&lt;&gt;""),"-")</f>
        <v>#N/A</v>
      </c>
      <c r="AT90" s="120" t="e" cm="1">
        <f t="array" ref="AT90">_xlfn.IFS(AND($P90&lt;&gt;"",W90&lt;&gt;""),ABS($P90-W90),AND($P90="",W90=""),"",OR($P90&lt;&gt;"",W90&lt;&gt;""),"-")</f>
        <v>#N/A</v>
      </c>
      <c r="AU90" s="120" t="e" cm="1">
        <f t="array" ref="AU90">_xlfn.IFS(AND($P90&lt;&gt;"",X90&lt;&gt;""),ABS($P90-X90),AND($P90="",X90=""),"",OR($P90&lt;&gt;"",X90&lt;&gt;""),"-")</f>
        <v>#N/A</v>
      </c>
      <c r="AV90" s="120" t="e" cm="1">
        <f t="array" ref="AV90">_xlfn.IFS(AND($P90&lt;&gt;"",Y90&lt;&gt;""),ABS($P90-Y90),AND($P90="",Y90=""),"",OR($P90&lt;&gt;"",Y90&lt;&gt;""),"-")</f>
        <v>#N/A</v>
      </c>
      <c r="AW90" s="120" t="e" cm="1">
        <f t="array" ref="AW90">_xlfn.IFS(AND($P90&lt;&gt;"",Z90&lt;&gt;""),ABS($P90-Z90),AND($P90="",Z90=""),"",OR($P90&lt;&gt;"",Z90&lt;&gt;""),"-")</f>
        <v>#N/A</v>
      </c>
      <c r="AX90" s="120" t="e" cm="1">
        <f t="array" ref="AX90">_xlfn.IFS(AND($P90&lt;&gt;"",AA90&lt;&gt;""),ABS($P90-AA90),AND($P90="",AA90=""),"",OR($P90&lt;&gt;"",AA90&lt;&gt;""),"-")</f>
        <v>#N/A</v>
      </c>
      <c r="AY90" s="121" t="e" cm="1">
        <f t="array" ref="AY90">_xlfn.IFS(AND($Q90&lt;&gt;"",R90&lt;&gt;""),ABS($Q90-R90),AND($Q90="",R90=""),"",OR($Q90&lt;&gt;"",R90&lt;&gt;""),"-")</f>
        <v>#N/A</v>
      </c>
      <c r="AZ90" s="334" t="e" cm="1">
        <f t="array" ref="AZ90">_xlfn.IFS(AND($Q90&lt;&gt;"",S90&lt;&gt;""),ABS($Q90-S90),AND($Q90="",S90=""),"",OR($Q90&lt;&gt;"",S90&lt;&gt;""),"-")</f>
        <v>#N/A</v>
      </c>
      <c r="BA90" s="334" t="e" cm="1">
        <f t="array" ref="BA90">_xlfn.IFS(AND($Q90&lt;&gt;"",T90&lt;&gt;""),ABS($Q90-T90),AND($Q90="",T90=""),"",OR($Q90&lt;&gt;"",T90&lt;&gt;""),"-")</f>
        <v>#N/A</v>
      </c>
      <c r="BB90" s="120" t="e" cm="1">
        <f t="array" ref="BB90">_xlfn.IFS(AND($Q90&lt;&gt;"",U90&lt;&gt;""),ABS($Q90-U90),AND($Q90="",U90=""),"",OR($Q90&lt;&gt;"",U90&lt;&gt;""),"-")</f>
        <v>#N/A</v>
      </c>
      <c r="BC90" s="120" t="e" cm="1">
        <f t="array" ref="BC90">_xlfn.IFS(AND($Q90&lt;&gt;"",V90&lt;&gt;""),ABS($Q90-V90),AND($Q90="",V90=""),"",OR($Q90&lt;&gt;"",V90&lt;&gt;""),"-")</f>
        <v>#N/A</v>
      </c>
      <c r="BD90" s="120" t="e" cm="1">
        <f t="array" ref="BD90">_xlfn.IFS(AND($Q90&lt;&gt;"",W90&lt;&gt;""),ABS($Q90-W90),AND($Q90="",W90=""),"",OR($Q90&lt;&gt;"",W90&lt;&gt;""),"-")</f>
        <v>#N/A</v>
      </c>
      <c r="BE90" s="120" t="e" cm="1">
        <f t="array" ref="BE90">_xlfn.IFS(AND($Q90&lt;&gt;"",X90&lt;&gt;""),ABS($Q90-X90),AND($Q90="",X90=""),"",OR($Q90&lt;&gt;"",X90&lt;&gt;""),"-")</f>
        <v>#N/A</v>
      </c>
      <c r="BF90" s="120" t="e" cm="1">
        <f t="array" ref="BF90">_xlfn.IFS(AND($Q90&lt;&gt;"",Y90&lt;&gt;""),ABS($Q90-Y90),AND($Q90="",Y90=""),"",OR($Q90&lt;&gt;"",Y90&lt;&gt;""),"-")</f>
        <v>#N/A</v>
      </c>
      <c r="BG90" s="120" t="e" cm="1">
        <f t="array" ref="BG90">_xlfn.IFS(AND($Q90&lt;&gt;"",Z90&lt;&gt;""),ABS($Q90-Z90),AND($Q90="",Z90=""),"",OR($Q90&lt;&gt;"",Z90&lt;&gt;""),"-")</f>
        <v>#N/A</v>
      </c>
      <c r="BH90" s="120" t="e" cm="1">
        <f t="array" ref="BH90">_xlfn.IFS(AND($Q90&lt;&gt;"",AA90&lt;&gt;""),ABS($Q90-AA90),AND($Q90="",AA90=""),"",OR($Q90&lt;&gt;"",AA90&lt;&gt;""),"-")</f>
        <v>#N/A</v>
      </c>
      <c r="BI90" s="121" t="e" cm="1">
        <f t="array" ref="BI90">_xlfn.IFS(AND($R90&lt;&gt;"",S90&lt;&gt;""),ABS($R90-S90),AND($R90="",S90=""),"",OR($R90&lt;&gt;"",S90&lt;&gt;""),"-")</f>
        <v>#N/A</v>
      </c>
      <c r="BJ90" s="120" t="e" cm="1">
        <f t="array" ref="BJ90">_xlfn.IFS(AND($R90&lt;&gt;"",T90&lt;&gt;""),ABS($R90-T90),AND($R90="",T90=""),"",OR($R90&lt;&gt;"",T90&lt;&gt;""),"-")</f>
        <v>#N/A</v>
      </c>
      <c r="BK90" s="334" t="e" cm="1">
        <f t="array" ref="BK90">_xlfn.IFS(AND($R90&lt;&gt;"",U90&lt;&gt;""),ABS($R90-U90),AND($R90="",U90=""),"",OR($R90&lt;&gt;"",U90&lt;&gt;""),"-")</f>
        <v>#N/A</v>
      </c>
      <c r="BL90" s="120" t="e" cm="1">
        <f t="array" ref="BL90">_xlfn.IFS(AND($R90&lt;&gt;"",V90&lt;&gt;""),ABS($R90-V90),AND($R90="",V90=""),"",OR($R90&lt;&gt;"",V90&lt;&gt;""),"-")</f>
        <v>#N/A</v>
      </c>
      <c r="BM90" s="120" t="e" cm="1">
        <f t="array" ref="BM90">_xlfn.IFS(AND($R90&lt;&gt;"",W90&lt;&gt;""),ABS($R90-W90),AND($R90="",W90=""),"",OR($R90&lt;&gt;"",W90&lt;&gt;""),"-")</f>
        <v>#N/A</v>
      </c>
      <c r="BN90" s="120" t="e" cm="1">
        <f t="array" ref="BN90">_xlfn.IFS(AND($R90&lt;&gt;"",X90&lt;&gt;""),ABS($R90-X90),AND($R90="",X90=""),"",OR($R90&lt;&gt;"",X90&lt;&gt;""),"-")</f>
        <v>#N/A</v>
      </c>
      <c r="BO90" s="120" t="e" cm="1">
        <f t="array" ref="BO90">_xlfn.IFS(AND($R90&lt;&gt;"",Y90&lt;&gt;""),ABS($R90-Y90),AND($R90="",Y90=""),"",OR($R90&lt;&gt;"",Y90&lt;&gt;""),"-")</f>
        <v>#N/A</v>
      </c>
      <c r="BP90" s="120" t="e" cm="1">
        <f t="array" ref="BP90">_xlfn.IFS(AND($R90&lt;&gt;"",Z90&lt;&gt;""),ABS($R90-Z90),AND($R90="",Z90=""),"",OR($R90&lt;&gt;"",Z90&lt;&gt;""),"-")</f>
        <v>#N/A</v>
      </c>
      <c r="BQ90" s="120" t="e" cm="1">
        <f t="array" ref="BQ90">_xlfn.IFS(AND($R90&lt;&gt;"",AA90&lt;&gt;""),ABS($R90-AA90),AND($R90="",AA90=""),"",OR($R90&lt;&gt;"",AA90&lt;&gt;""),"-")</f>
        <v>#N/A</v>
      </c>
      <c r="BR90" s="121" t="e" cm="1">
        <f t="array" ref="BR90">_xlfn.IFS(AND($S90&lt;&gt;"",T90&lt;&gt;""),ABS($S90-T90),AND($S90="",T90=""),"",OR($S90&lt;&gt;"",T90&lt;&gt;""),"-")</f>
        <v>#N/A</v>
      </c>
      <c r="BS90" s="334" t="e" cm="1">
        <f t="array" ref="BS90">_xlfn.IFS(AND($S90&lt;&gt;"",U90&lt;&gt;""),ABS($S90-U90),AND($S90="",U90=""),"",OR($S90&lt;&gt;"",U90&lt;&gt;""),"-")</f>
        <v>#N/A</v>
      </c>
      <c r="BT90" s="120" t="e" cm="1">
        <f t="array" ref="BT90">_xlfn.IFS(AND($S90&lt;&gt;"",V90&lt;&gt;""),ABS($S90-V90),AND($S90="",V90=""),"",OR($S90&lt;&gt;"",V90&lt;&gt;""),"-")</f>
        <v>#N/A</v>
      </c>
      <c r="BU90" s="120" t="e" cm="1">
        <f t="array" ref="BU90">_xlfn.IFS(AND($S90&lt;&gt;"",W90&lt;&gt;""),ABS($S90-W90),AND($S90="",W90=""),"",OR($S90&lt;&gt;"",W90&lt;&gt;""),"-")</f>
        <v>#N/A</v>
      </c>
      <c r="BV90" s="120" t="e" cm="1">
        <f t="array" ref="BV90">_xlfn.IFS(AND($S90&lt;&gt;"",X90&lt;&gt;""),ABS($S90-X90),AND($S90="",X90=""),"",OR($S90&lt;&gt;"",X90&lt;&gt;""),"-")</f>
        <v>#N/A</v>
      </c>
      <c r="BW90" s="120" t="e" cm="1">
        <f t="array" ref="BW90">_xlfn.IFS(AND($S90&lt;&gt;"",Y90&lt;&gt;""),ABS($S90-Y90),AND($S90="",Y90=""),"",OR($S90&lt;&gt;"",Y90&lt;&gt;""),"-")</f>
        <v>#N/A</v>
      </c>
      <c r="BX90" s="120" t="e" cm="1">
        <f t="array" ref="BX90">_xlfn.IFS(AND($S90&lt;&gt;"",Z90&lt;&gt;""),ABS($S90-Z90),AND($S90="",Z90=""),"",OR($S90&lt;&gt;"",Z90&lt;&gt;""),"-")</f>
        <v>#N/A</v>
      </c>
      <c r="BY90" s="120" t="e" cm="1">
        <f t="array" ref="BY90">_xlfn.IFS(AND($S90&lt;&gt;"",AA90&lt;&gt;""),ABS($S90-AA90),AND($S90="",AA90=""),"",OR($S90&lt;&gt;"",AA90&lt;&gt;""),"-")</f>
        <v>#N/A</v>
      </c>
      <c r="BZ90" s="121" t="e" cm="1">
        <f t="array" ref="BZ90">_xlfn.IFS(AND($T90&lt;&gt;"",U90&lt;&gt;""),ABS($T90-U90),AND($T90="",U90=""),"",OR($T90&lt;&gt;"",U90&lt;&gt;""),"-")</f>
        <v>#N/A</v>
      </c>
      <c r="CA90" s="120" t="e" cm="1">
        <f t="array" ref="CA90">_xlfn.IFS(AND($T90&lt;&gt;"",V90&lt;&gt;""),ABS($T90-V90),AND($T90="",V90=""),"",OR($T90&lt;&gt;"",V90&lt;&gt;""),"-")</f>
        <v>#N/A</v>
      </c>
      <c r="CB90" s="120" t="e" cm="1">
        <f t="array" ref="CB90">_xlfn.IFS(AND($T90&lt;&gt;"",W90&lt;&gt;""),ABS($T90-W90),AND($T90="",W90=""),"",OR($T90&lt;&gt;"",W90&lt;&gt;""),"-")</f>
        <v>#N/A</v>
      </c>
      <c r="CC90" s="120" t="e" cm="1">
        <f t="array" ref="CC90">_xlfn.IFS(AND($T90&lt;&gt;"",X90&lt;&gt;""),ABS($T90-X90),AND($T90="",X90=""),"",OR($T90&lt;&gt;"",X90&lt;&gt;""),"-")</f>
        <v>#N/A</v>
      </c>
      <c r="CD90" s="120" t="e" cm="1">
        <f t="array" ref="CD90">_xlfn.IFS(AND($T90&lt;&gt;"",Y90&lt;&gt;""),ABS($T90-Y90),AND($T90="",Y90=""),"",OR($T90&lt;&gt;"",Y90&lt;&gt;""),"-")</f>
        <v>#N/A</v>
      </c>
      <c r="CE90" s="120" t="e" cm="1">
        <f t="array" ref="CE90">_xlfn.IFS(AND($T90&lt;&gt;"",Z90&lt;&gt;""),ABS($T90-Z90),AND($T90="",Z90=""),"",OR($T90&lt;&gt;"",Z90&lt;&gt;""),"-")</f>
        <v>#N/A</v>
      </c>
      <c r="CF90" s="120" t="e" cm="1">
        <f t="array" ref="CF90">_xlfn.IFS(AND($T90&lt;&gt;"",AA90&lt;&gt;""),ABS($T90-AA90),AND($T90="",AA90=""),"",OR($T90&lt;&gt;"",AA90&lt;&gt;""),"-")</f>
        <v>#N/A</v>
      </c>
      <c r="CG90" s="121" t="e" cm="1">
        <f t="array" ref="CG90">_xlfn.IFS(AND($U90&lt;&gt;"",V90&lt;&gt;""),ABS($U90-V90),AND($U90="",V90=""),"",OR($U90&lt;&gt;"",V90&lt;&gt;""),"-")</f>
        <v>#N/A</v>
      </c>
      <c r="CH90" s="120" t="e" cm="1">
        <f t="array" ref="CH90">_xlfn.IFS(AND($U90&lt;&gt;"",W90&lt;&gt;""),ABS($U90-W90),AND($U90="",W90=""),"",OR($U90&lt;&gt;"",W90&lt;&gt;""),"-")</f>
        <v>#N/A</v>
      </c>
      <c r="CI90" s="120" t="e" cm="1">
        <f t="array" ref="CI90">_xlfn.IFS(AND($U90&lt;&gt;"",X90&lt;&gt;""),ABS($U90-X90),AND($U90="",X90=""),"",OR($U90&lt;&gt;"",X90&lt;&gt;""),"-")</f>
        <v>#N/A</v>
      </c>
      <c r="CJ90" s="120" t="e" cm="1">
        <f t="array" ref="CJ90">_xlfn.IFS(AND($U90&lt;&gt;"",Y90&lt;&gt;""),ABS($U90-Y90),AND($U90="",Y90=""),"",OR($U90&lt;&gt;"",Y90&lt;&gt;""),"-")</f>
        <v>#N/A</v>
      </c>
      <c r="CK90" s="120" t="e" cm="1">
        <f t="array" ref="CK90">_xlfn.IFS(AND($U90&lt;&gt;"",Z90&lt;&gt;""),ABS($U90-Z90),AND($U90="",Z90=""),"",OR($U90&lt;&gt;"",Z90&lt;&gt;""),"-")</f>
        <v>#N/A</v>
      </c>
      <c r="CL90" s="120" t="e" cm="1">
        <f t="array" ref="CL90">_xlfn.IFS(AND($U90&lt;&gt;"",AA90&lt;&gt;""),ABS($U90-AA90),AND($U90="",AA90=""),"",OR($U90&lt;&gt;"",AA90&lt;&gt;""),"-")</f>
        <v>#N/A</v>
      </c>
      <c r="CM90" s="121" t="e" cm="1">
        <f t="array" ref="CM90">_xlfn.IFS(AND($V90&lt;&gt;"",W90&lt;&gt;""),ABS($V90-W90),AND($V90="",W90=""),"",OR($V90&lt;&gt;"",W90&lt;&gt;""),"-")</f>
        <v>#N/A</v>
      </c>
      <c r="CN90" s="120" t="e" cm="1">
        <f t="array" ref="CN90">_xlfn.IFS(AND($V90&lt;&gt;"",X90&lt;&gt;""),ABS($V90-X90),AND($V90="",X90=""),"",OR($V90&lt;&gt;"",X90&lt;&gt;""),"-")</f>
        <v>#N/A</v>
      </c>
      <c r="CO90" s="120" t="e" cm="1">
        <f t="array" ref="CO90">_xlfn.IFS(AND($V90&lt;&gt;"",Y90&lt;&gt;""),ABS($V90-Y90),AND($V90="",Y90=""),"",OR($V90&lt;&gt;"",Y90&lt;&gt;""),"-")</f>
        <v>#N/A</v>
      </c>
      <c r="CP90" s="120" t="e" cm="1">
        <f t="array" ref="CP90">_xlfn.IFS(AND($V90&lt;&gt;"",Z90&lt;&gt;""),ABS($V90-Z90),AND($V90="",Z90=""),"",OR($V90&lt;&gt;"",Z90&lt;&gt;""),"-")</f>
        <v>#N/A</v>
      </c>
      <c r="CQ90" s="120" t="e" cm="1">
        <f t="array" ref="CQ90">_xlfn.IFS(AND($V90&lt;&gt;"",AA90&lt;&gt;""),ABS($V90-AA90),AND($V90="",AA90=""),"",OR($V90&lt;&gt;"",AA90&lt;&gt;""),"-")</f>
        <v>#N/A</v>
      </c>
      <c r="CR90" s="121" t="e" cm="1">
        <f t="array" ref="CR90">_xlfn.IFS(AND($W90&lt;&gt;"",X90&lt;&gt;""),ABS($W90-X90),AND($W90="",X90=""),"",OR($W90&lt;&gt;"",X90&lt;&gt;""),"-")</f>
        <v>#N/A</v>
      </c>
      <c r="CS90" s="120" t="e" cm="1">
        <f t="array" ref="CS90">_xlfn.IFS(AND($W90&lt;&gt;"",Y90&lt;&gt;""),ABS($W90-Y90),AND($W90="",Y90=""),"",OR($W90&lt;&gt;"",Y90&lt;&gt;""),"-")</f>
        <v>#N/A</v>
      </c>
      <c r="CT90" s="120" t="e" cm="1">
        <f t="array" ref="CT90">_xlfn.IFS(AND($W90&lt;&gt;"",Z90&lt;&gt;""),ABS($W90-Z90),AND($W90="",Z90=""),"",OR($W90&lt;&gt;"",Z90&lt;&gt;""),"-")</f>
        <v>#N/A</v>
      </c>
      <c r="CU90" s="120" t="e" cm="1">
        <f t="array" ref="CU90">_xlfn.IFS(AND($W90&lt;&gt;"",AA90&lt;&gt;""),ABS($W90-AA90),AND($W90="",AA90=""),"",OR($W90&lt;&gt;"",AA90&lt;&gt;""),"-")</f>
        <v>#N/A</v>
      </c>
      <c r="CV90" s="121" t="e" cm="1">
        <f t="array" ref="CV90">_xlfn.IFS(AND($X90&lt;&gt;"",Y90&lt;&gt;""),ABS($X90-Y90),AND($X90="",Y90=""),"",OR($X90&lt;&gt;"",Y90&lt;&gt;""),"-")</f>
        <v>#N/A</v>
      </c>
      <c r="CW90" s="120" t="e" cm="1">
        <f t="array" ref="CW90">_xlfn.IFS(AND($X90&lt;&gt;"",Z90&lt;&gt;""),ABS($X90-Z90),AND($X90="",Z90=""),"",OR($X90&lt;&gt;"",Z90&lt;&gt;""),"-")</f>
        <v>#N/A</v>
      </c>
      <c r="CX90" s="120" t="e" cm="1">
        <f t="array" ref="CX90">_xlfn.IFS(AND($X90&lt;&gt;"",AA90&lt;&gt;""),ABS($X90-AA90),AND($X90="",AA90=""),"",OR($X90&lt;&gt;"",AA90&lt;&gt;""),"-")</f>
        <v>#N/A</v>
      </c>
      <c r="CY90" s="121" t="e" cm="1">
        <f t="array" ref="CY90">_xlfn.IFS(AND($Y90&lt;&gt;"",Z90&lt;&gt;""),ABS($Y90-Z90),AND($Y90="",Z90=""),"",OR($Y90&lt;&gt;"",Z90&lt;&gt;""),"-")</f>
        <v>#N/A</v>
      </c>
      <c r="CZ90" s="120" t="e" cm="1">
        <f t="array" ref="CZ90">_xlfn.IFS(AND($Y90&lt;&gt;"",AA90&lt;&gt;""),ABS($Y90-AA90),AND($Y90="",AA90=""),"",OR($Y90&lt;&gt;"",AA90&lt;&gt;""),"-")</f>
        <v>#N/A</v>
      </c>
      <c r="DA90" s="121" t="e" cm="1">
        <f t="array" ref="DA90">_xlfn.IFS(AND($Z90&lt;&gt;"",AA90&lt;&gt;""),ABS($Z90-AA90),AND($Z90="",AA90=""),"",OR($Z90&lt;&gt;"",AA90&lt;&gt;""),"-")</f>
        <v>#N/A</v>
      </c>
    </row>
    <row r="91" spans="1:105" x14ac:dyDescent="0.2">
      <c r="A91" s="260" t="s">
        <v>24</v>
      </c>
      <c r="B91" s="259" t="e">
        <f>VLOOKUP($A91,Merged_couplings!$B:$BU,MATCH(B$1,Merged_couplings!$B$1:$BU$1,0),FALSE)</f>
        <v>#N/A</v>
      </c>
      <c r="C91" s="258" t="e">
        <f>VLOOKUP($A91,Merged_couplings!$B:$BU,MATCH(C$1,Merged_couplings!$B$1:$BU$1,0),FALSE)</f>
        <v>#N/A</v>
      </c>
      <c r="D91" s="258" t="e">
        <f>VLOOKUP($A91,Merged_couplings!$B:$BU,MATCH(D$1,Merged_couplings!$B$1:$BU$1,0),FALSE)</f>
        <v>#N/A</v>
      </c>
      <c r="E91" s="258" t="e">
        <f>VLOOKUP($A91,Merged_couplings!$B:$BU,MATCH(E$1,Merged_couplings!$B$1:$BU$1,0),FALSE)</f>
        <v>#N/A</v>
      </c>
      <c r="F91" s="258" t="e">
        <f>VLOOKUP($A91,Merged_couplings!$B:$BU,MATCH(F$1,Merged_couplings!$B$1:$BU$1,0),FALSE)</f>
        <v>#N/A</v>
      </c>
      <c r="G91" s="258" t="e">
        <f>VLOOKUP($A91,Merged_couplings!$B:$BU,MATCH(G$1,Merged_couplings!$B$1:$BU$1,0),FALSE)</f>
        <v>#N/A</v>
      </c>
      <c r="H91" s="258" t="e">
        <f>VLOOKUP($A91,Merged_couplings!$B:$BU,MATCH(H$1,Merged_couplings!$B$1:$BU$1,0),FALSE)</f>
        <v>#N/A</v>
      </c>
      <c r="I91" s="258" t="e">
        <f>VLOOKUP($A91,Merged_couplings!$B:$BU,MATCH(I$1,Merged_couplings!$B$1:$BU$1,0),FALSE)</f>
        <v>#N/A</v>
      </c>
      <c r="J91" s="258" t="e">
        <f>VLOOKUP($A91,Merged_couplings!$B:$BU,MATCH(J$1,Merged_couplings!$B$1:$BU$1,0),FALSE)</f>
        <v>#N/A</v>
      </c>
      <c r="K91" s="258" t="e">
        <f>VLOOKUP($A91,Merged_couplings!$B:$BU,MATCH(K$1,Merged_couplings!$B$1:$BU$1,0),FALSE)</f>
        <v>#N/A</v>
      </c>
      <c r="L91" s="258" t="e">
        <f>VLOOKUP($A91,Merged_couplings!$B:$BU,MATCH(L$1,Merged_couplings!$B$1:$BU$1,0),FALSE)</f>
        <v>#N/A</v>
      </c>
      <c r="M91" s="258" t="e">
        <f>VLOOKUP($A91,Merged_couplings!$B:$BU,MATCH(M$1,Merged_couplings!$B$1:$BU$1,0),FALSE)</f>
        <v>#N/A</v>
      </c>
      <c r="N91" s="258" t="e">
        <f>VLOOKUP($A91,Merged_couplings!$B:$BU,MATCH(N$1,Merged_couplings!$B$1:$BU$1,0),FALSE)</f>
        <v>#N/A</v>
      </c>
      <c r="O91" s="121" t="e">
        <f>IF(OR(B91="BIG",B91="BI-",B91="-IG"),VLOOKUP($A91,Merged_couplings!$B:$BU,MATCH(O$1,Merged_couplings!$B$1:$BU$1,0),FALSE),"")</f>
        <v>#N/A</v>
      </c>
      <c r="P91" s="120" t="e">
        <f>IF(OR(C91="BIG",C91="BI-",C91="-IG"),VLOOKUP($A91,Merged_couplings!$B:$BU,MATCH(P$1,Merged_couplings!$B$1:$BU$1,0),FALSE),"")</f>
        <v>#N/A</v>
      </c>
      <c r="Q91" s="120" t="e">
        <f>IF(OR(D91="BIG",D91="BI-",D91="-IG"),VLOOKUP($A91,Merged_couplings!$B:$BU,MATCH(Q$1,Merged_couplings!$B$1:$BU$1,0),FALSE),"")</f>
        <v>#N/A</v>
      </c>
      <c r="R91" s="120" t="e">
        <f t="shared" si="7"/>
        <v>#N/A</v>
      </c>
      <c r="S91" s="120" t="e">
        <f t="shared" si="7"/>
        <v>#N/A</v>
      </c>
      <c r="T91" s="120" t="e">
        <f t="shared" si="7"/>
        <v>#N/A</v>
      </c>
      <c r="U91" s="120" t="e">
        <f>IF(OR(H91="BIG",H91="BI-",H91="-IG"),VLOOKUP($A91,Merged_couplings!$B:$BU,MATCH(U$1,Merged_couplings!$B$1:$BU$1,0),FALSE),"")</f>
        <v>#N/A</v>
      </c>
      <c r="V91" s="120" t="e">
        <f>IF(OR(I91="BIG",I91="BI-",I91="-IG"),VLOOKUP($A91,Merged_couplings!$B:$BU,MATCH(V$1,Merged_couplings!$B$1:$BU$1,0),FALSE),"")</f>
        <v>#N/A</v>
      </c>
      <c r="W91" s="120" t="e">
        <f t="shared" si="6"/>
        <v>#N/A</v>
      </c>
      <c r="X91" s="120" t="e">
        <f>IF(OR(K91="BIG",K91="BI-",K91="-IG"),VLOOKUP($A91,Merged_couplings!$B:$BU,MATCH(X$1,Merged_couplings!$B$1:$BU$1,0),FALSE),"")</f>
        <v>#N/A</v>
      </c>
      <c r="Y91" s="120" t="e">
        <f>IF(OR(L91="BIG",L91="BI-",L91="-IG"),VLOOKUP($A91,Merged_couplings!$B:$BU,MATCH(Y$1,Merged_couplings!$B$1:$BU$1,0),FALSE),"")</f>
        <v>#N/A</v>
      </c>
      <c r="Z91" s="120" t="e">
        <f>IF(OR(M91="BIG",M91="BI-",M91="-IG"),VLOOKUP($A91,Merged_couplings!$B:$BU,MATCH(Z$1,Merged_couplings!$B$1:$BU$1,0),FALSE),"")</f>
        <v>#N/A</v>
      </c>
      <c r="AA91" s="120" t="e">
        <f>IF(OR(N91="BIG",N91="BI-",N91="-IG"),VLOOKUP($A91,Merged_couplings!$B:$BU,MATCH(AA$1,Merged_couplings!$B$1:$BU$1,0),FALSE),"")</f>
        <v>#N/A</v>
      </c>
      <c r="AB91" s="123" t="e" cm="1">
        <f t="array" ref="AB91">_xlfn.IFS(AND($O91&lt;&gt;"",P91&lt;&gt;""),ABS($O91-P91),AND($O91="",P91=""),"",OR($O91&lt;&gt;"",P91&lt;&gt;""),"-")</f>
        <v>#N/A</v>
      </c>
      <c r="AC91" s="122" t="e" cm="1">
        <f t="array" ref="AC91">_xlfn.IFS(AND($O91&lt;&gt;"",Q91&lt;&gt;""),ABS($O91-Q91),AND($O91="",Q91=""),"",OR($O91&lt;&gt;"",Q91&lt;&gt;""),"-")</f>
        <v>#N/A</v>
      </c>
      <c r="AD91" s="122" t="e" cm="1">
        <f t="array" ref="AD91">_xlfn.IFS(AND($O91&lt;&gt;"",R91&lt;&gt;""),ABS($O91-R91),AND($O91="",R91=""),"",OR($O91&lt;&gt;"",R91&lt;&gt;""),"-")</f>
        <v>#N/A</v>
      </c>
      <c r="AE91" s="122" t="e" cm="1">
        <f t="array" ref="AE91">_xlfn.IFS(AND($O91&lt;&gt;"",S91&lt;&gt;""),ABS($O91-S91),AND($O91="",S91=""),"",OR($O91&lt;&gt;"",S91&lt;&gt;""),"-")</f>
        <v>#N/A</v>
      </c>
      <c r="AF91" s="122" t="e" cm="1">
        <f t="array" ref="AF91">_xlfn.IFS(AND($O91&lt;&gt;"",T91&lt;&gt;""),ABS($O91-T91),AND($O91="",T91=""),"",OR($O91&lt;&gt;"",T91&lt;&gt;""),"-")</f>
        <v>#N/A</v>
      </c>
      <c r="AG91" s="122" t="e" cm="1">
        <f t="array" ref="AG91">_xlfn.IFS(AND($O91&lt;&gt;"",U91&lt;&gt;""),ABS($O91-U91),AND($O91="",U91=""),"",OR($O91&lt;&gt;"",U91&lt;&gt;""),"-")</f>
        <v>#N/A</v>
      </c>
      <c r="AH91" s="122" t="e" cm="1">
        <f t="array" ref="AH91">_xlfn.IFS(AND($O91&lt;&gt;"",V91&lt;&gt;""),ABS($O91-V91),AND($O91="",V91=""),"",OR($O91&lt;&gt;"",V91&lt;&gt;""),"-")</f>
        <v>#N/A</v>
      </c>
      <c r="AI91" s="122" t="e" cm="1">
        <f t="array" ref="AI91">_xlfn.IFS(AND($O91&lt;&gt;"",W91&lt;&gt;""),ABS($O91-W91),AND($O91="",W91=""),"",OR($O91&lt;&gt;"",W91&lt;&gt;""),"-")</f>
        <v>#N/A</v>
      </c>
      <c r="AJ91" s="122" t="e" cm="1">
        <f t="array" ref="AJ91">_xlfn.IFS(AND($O91&lt;&gt;"",X91&lt;&gt;""),ABS($O91-X91),AND($O91="",X91=""),"",OR($O91&lt;&gt;"",X91&lt;&gt;""),"-")</f>
        <v>#N/A</v>
      </c>
      <c r="AK91" s="122" t="e" cm="1">
        <f t="array" ref="AK91">_xlfn.IFS(AND($O91&lt;&gt;"",Y91&lt;&gt;""),ABS($O91-Y91),AND($O91="",Y91=""),"",OR($O91&lt;&gt;"",Y91&lt;&gt;""),"-")</f>
        <v>#N/A</v>
      </c>
      <c r="AL91" s="122" t="e" cm="1">
        <f t="array" ref="AL91">_xlfn.IFS(AND($O91&lt;&gt;"",Z91&lt;&gt;""),ABS($O91-Z91),AND($O91="",Z91=""),"",OR($O91&lt;&gt;"",Z91&lt;&gt;""),"-")</f>
        <v>#N/A</v>
      </c>
      <c r="AM91" s="122" t="e" cm="1">
        <f t="array" ref="AM91">_xlfn.IFS(AND($O91&lt;&gt;"",AA91&lt;&gt;""),ABS($O91-AA91),AND($O91="",AA91=""),"",OR($O91&lt;&gt;"",AA91&lt;&gt;""),"-")</f>
        <v>#N/A</v>
      </c>
      <c r="AN91" s="121" t="e" cm="1">
        <f t="array" ref="AN91">_xlfn.IFS(AND($P91&lt;&gt;"",Q91&lt;&gt;""),ABS($P91-Q91),AND($P91="",Q91=""),"",OR($P91&lt;&gt;"",Q91&lt;&gt;""),"-")</f>
        <v>#N/A</v>
      </c>
      <c r="AO91" s="120" t="e" cm="1">
        <f t="array" ref="AO91">_xlfn.IFS(AND($P91&lt;&gt;"",R91&lt;&gt;""),ABS($P91-R91),AND($P91="",R91=""),"",OR($P91&lt;&gt;"",R91&lt;&gt;""),"-")</f>
        <v>#N/A</v>
      </c>
      <c r="AP91" s="120" t="e" cm="1">
        <f t="array" ref="AP91">_xlfn.IFS(AND($P91&lt;&gt;"",S91&lt;&gt;""),ABS($P91-S91),AND($P91="",S91=""),"",OR($P91&lt;&gt;"",S91&lt;&gt;""),"-")</f>
        <v>#N/A</v>
      </c>
      <c r="AQ91" s="120" t="e" cm="1">
        <f t="array" ref="AQ91">_xlfn.IFS(AND($P91&lt;&gt;"",T91&lt;&gt;""),ABS($P91-T91),AND($P91="",T91=""),"",OR($P91&lt;&gt;"",T91&lt;&gt;""),"-")</f>
        <v>#N/A</v>
      </c>
      <c r="AR91" s="120" t="e" cm="1">
        <f t="array" ref="AR91">_xlfn.IFS(AND($P91&lt;&gt;"",U91&lt;&gt;""),ABS($P91-U91),AND($P91="",U91=""),"",OR($P91&lt;&gt;"",U91&lt;&gt;""),"-")</f>
        <v>#N/A</v>
      </c>
      <c r="AS91" s="120" t="e" cm="1">
        <f t="array" ref="AS91">_xlfn.IFS(AND($P91&lt;&gt;"",V91&lt;&gt;""),ABS($P91-V91),AND($P91="",V91=""),"",OR($P91&lt;&gt;"",V91&lt;&gt;""),"-")</f>
        <v>#N/A</v>
      </c>
      <c r="AT91" s="120" t="e" cm="1">
        <f t="array" ref="AT91">_xlfn.IFS(AND($P91&lt;&gt;"",W91&lt;&gt;""),ABS($P91-W91),AND($P91="",W91=""),"",OR($P91&lt;&gt;"",W91&lt;&gt;""),"-")</f>
        <v>#N/A</v>
      </c>
      <c r="AU91" s="120" t="e" cm="1">
        <f t="array" ref="AU91">_xlfn.IFS(AND($P91&lt;&gt;"",X91&lt;&gt;""),ABS($P91-X91),AND($P91="",X91=""),"",OR($P91&lt;&gt;"",X91&lt;&gt;""),"-")</f>
        <v>#N/A</v>
      </c>
      <c r="AV91" s="120" t="e" cm="1">
        <f t="array" ref="AV91">_xlfn.IFS(AND($P91&lt;&gt;"",Y91&lt;&gt;""),ABS($P91-Y91),AND($P91="",Y91=""),"",OR($P91&lt;&gt;"",Y91&lt;&gt;""),"-")</f>
        <v>#N/A</v>
      </c>
      <c r="AW91" s="120" t="e" cm="1">
        <f t="array" ref="AW91">_xlfn.IFS(AND($P91&lt;&gt;"",Z91&lt;&gt;""),ABS($P91-Z91),AND($P91="",Z91=""),"",OR($P91&lt;&gt;"",Z91&lt;&gt;""),"-")</f>
        <v>#N/A</v>
      </c>
      <c r="AX91" s="120" t="e" cm="1">
        <f t="array" ref="AX91">_xlfn.IFS(AND($P91&lt;&gt;"",AA91&lt;&gt;""),ABS($P91-AA91),AND($P91="",AA91=""),"",OR($P91&lt;&gt;"",AA91&lt;&gt;""),"-")</f>
        <v>#N/A</v>
      </c>
      <c r="AY91" s="121" t="e" cm="1">
        <f t="array" ref="AY91">_xlfn.IFS(AND($Q91&lt;&gt;"",R91&lt;&gt;""),ABS($Q91-R91),AND($Q91="",R91=""),"",OR($Q91&lt;&gt;"",R91&lt;&gt;""),"-")</f>
        <v>#N/A</v>
      </c>
      <c r="AZ91" s="334" t="e" cm="1">
        <f t="array" ref="AZ91">_xlfn.IFS(AND($Q91&lt;&gt;"",S91&lt;&gt;""),ABS($Q91-S91),AND($Q91="",S91=""),"",OR($Q91&lt;&gt;"",S91&lt;&gt;""),"-")</f>
        <v>#N/A</v>
      </c>
      <c r="BA91" s="334" t="e" cm="1">
        <f t="array" ref="BA91">_xlfn.IFS(AND($Q91&lt;&gt;"",T91&lt;&gt;""),ABS($Q91-T91),AND($Q91="",T91=""),"",OR($Q91&lt;&gt;"",T91&lt;&gt;""),"-")</f>
        <v>#N/A</v>
      </c>
      <c r="BB91" s="120" t="e" cm="1">
        <f t="array" ref="BB91">_xlfn.IFS(AND($Q91&lt;&gt;"",U91&lt;&gt;""),ABS($Q91-U91),AND($Q91="",U91=""),"",OR($Q91&lt;&gt;"",U91&lt;&gt;""),"-")</f>
        <v>#N/A</v>
      </c>
      <c r="BC91" s="120" t="e" cm="1">
        <f t="array" ref="BC91">_xlfn.IFS(AND($Q91&lt;&gt;"",V91&lt;&gt;""),ABS($Q91-V91),AND($Q91="",V91=""),"",OR($Q91&lt;&gt;"",V91&lt;&gt;""),"-")</f>
        <v>#N/A</v>
      </c>
      <c r="BD91" s="120" t="e" cm="1">
        <f t="array" ref="BD91">_xlfn.IFS(AND($Q91&lt;&gt;"",W91&lt;&gt;""),ABS($Q91-W91),AND($Q91="",W91=""),"",OR($Q91&lt;&gt;"",W91&lt;&gt;""),"-")</f>
        <v>#N/A</v>
      </c>
      <c r="BE91" s="120" t="e" cm="1">
        <f t="array" ref="BE91">_xlfn.IFS(AND($Q91&lt;&gt;"",X91&lt;&gt;""),ABS($Q91-X91),AND($Q91="",X91=""),"",OR($Q91&lt;&gt;"",X91&lt;&gt;""),"-")</f>
        <v>#N/A</v>
      </c>
      <c r="BF91" s="120" t="e" cm="1">
        <f t="array" ref="BF91">_xlfn.IFS(AND($Q91&lt;&gt;"",Y91&lt;&gt;""),ABS($Q91-Y91),AND($Q91="",Y91=""),"",OR($Q91&lt;&gt;"",Y91&lt;&gt;""),"-")</f>
        <v>#N/A</v>
      </c>
      <c r="BG91" s="120" t="e" cm="1">
        <f t="array" ref="BG91">_xlfn.IFS(AND($Q91&lt;&gt;"",Z91&lt;&gt;""),ABS($Q91-Z91),AND($Q91="",Z91=""),"",OR($Q91&lt;&gt;"",Z91&lt;&gt;""),"-")</f>
        <v>#N/A</v>
      </c>
      <c r="BH91" s="120" t="e" cm="1">
        <f t="array" ref="BH91">_xlfn.IFS(AND($Q91&lt;&gt;"",AA91&lt;&gt;""),ABS($Q91-AA91),AND($Q91="",AA91=""),"",OR($Q91&lt;&gt;"",AA91&lt;&gt;""),"-")</f>
        <v>#N/A</v>
      </c>
      <c r="BI91" s="121" t="e" cm="1">
        <f t="array" ref="BI91">_xlfn.IFS(AND($R91&lt;&gt;"",S91&lt;&gt;""),ABS($R91-S91),AND($R91="",S91=""),"",OR($R91&lt;&gt;"",S91&lt;&gt;""),"-")</f>
        <v>#N/A</v>
      </c>
      <c r="BJ91" s="120" t="e" cm="1">
        <f t="array" ref="BJ91">_xlfn.IFS(AND($R91&lt;&gt;"",T91&lt;&gt;""),ABS($R91-T91),AND($R91="",T91=""),"",OR($R91&lt;&gt;"",T91&lt;&gt;""),"-")</f>
        <v>#N/A</v>
      </c>
      <c r="BK91" s="334" t="e" cm="1">
        <f t="array" ref="BK91">_xlfn.IFS(AND($R91&lt;&gt;"",U91&lt;&gt;""),ABS($R91-U91),AND($R91="",U91=""),"",OR($R91&lt;&gt;"",U91&lt;&gt;""),"-")</f>
        <v>#N/A</v>
      </c>
      <c r="BL91" s="120" t="e" cm="1">
        <f t="array" ref="BL91">_xlfn.IFS(AND($R91&lt;&gt;"",V91&lt;&gt;""),ABS($R91-V91),AND($R91="",V91=""),"",OR($R91&lt;&gt;"",V91&lt;&gt;""),"-")</f>
        <v>#N/A</v>
      </c>
      <c r="BM91" s="120" t="e" cm="1">
        <f t="array" ref="BM91">_xlfn.IFS(AND($R91&lt;&gt;"",W91&lt;&gt;""),ABS($R91-W91),AND($R91="",W91=""),"",OR($R91&lt;&gt;"",W91&lt;&gt;""),"-")</f>
        <v>#N/A</v>
      </c>
      <c r="BN91" s="120" t="e" cm="1">
        <f t="array" ref="BN91">_xlfn.IFS(AND($R91&lt;&gt;"",X91&lt;&gt;""),ABS($R91-X91),AND($R91="",X91=""),"",OR($R91&lt;&gt;"",X91&lt;&gt;""),"-")</f>
        <v>#N/A</v>
      </c>
      <c r="BO91" s="120" t="e" cm="1">
        <f t="array" ref="BO91">_xlfn.IFS(AND($R91&lt;&gt;"",Y91&lt;&gt;""),ABS($R91-Y91),AND($R91="",Y91=""),"",OR($R91&lt;&gt;"",Y91&lt;&gt;""),"-")</f>
        <v>#N/A</v>
      </c>
      <c r="BP91" s="120" t="e" cm="1">
        <f t="array" ref="BP91">_xlfn.IFS(AND($R91&lt;&gt;"",Z91&lt;&gt;""),ABS($R91-Z91),AND($R91="",Z91=""),"",OR($R91&lt;&gt;"",Z91&lt;&gt;""),"-")</f>
        <v>#N/A</v>
      </c>
      <c r="BQ91" s="120" t="e" cm="1">
        <f t="array" ref="BQ91">_xlfn.IFS(AND($R91&lt;&gt;"",AA91&lt;&gt;""),ABS($R91-AA91),AND($R91="",AA91=""),"",OR($R91&lt;&gt;"",AA91&lt;&gt;""),"-")</f>
        <v>#N/A</v>
      </c>
      <c r="BR91" s="121" t="e" cm="1">
        <f t="array" ref="BR91">_xlfn.IFS(AND($S91&lt;&gt;"",T91&lt;&gt;""),ABS($S91-T91),AND($S91="",T91=""),"",OR($S91&lt;&gt;"",T91&lt;&gt;""),"-")</f>
        <v>#N/A</v>
      </c>
      <c r="BS91" s="334" t="e" cm="1">
        <f t="array" ref="BS91">_xlfn.IFS(AND($S91&lt;&gt;"",U91&lt;&gt;""),ABS($S91-U91),AND($S91="",U91=""),"",OR($S91&lt;&gt;"",U91&lt;&gt;""),"-")</f>
        <v>#N/A</v>
      </c>
      <c r="BT91" s="120" t="e" cm="1">
        <f t="array" ref="BT91">_xlfn.IFS(AND($S91&lt;&gt;"",V91&lt;&gt;""),ABS($S91-V91),AND($S91="",V91=""),"",OR($S91&lt;&gt;"",V91&lt;&gt;""),"-")</f>
        <v>#N/A</v>
      </c>
      <c r="BU91" s="120" t="e" cm="1">
        <f t="array" ref="BU91">_xlfn.IFS(AND($S91&lt;&gt;"",W91&lt;&gt;""),ABS($S91-W91),AND($S91="",W91=""),"",OR($S91&lt;&gt;"",W91&lt;&gt;""),"-")</f>
        <v>#N/A</v>
      </c>
      <c r="BV91" s="120" t="e" cm="1">
        <f t="array" ref="BV91">_xlfn.IFS(AND($S91&lt;&gt;"",X91&lt;&gt;""),ABS($S91-X91),AND($S91="",X91=""),"",OR($S91&lt;&gt;"",X91&lt;&gt;""),"-")</f>
        <v>#N/A</v>
      </c>
      <c r="BW91" s="120" t="e" cm="1">
        <f t="array" ref="BW91">_xlfn.IFS(AND($S91&lt;&gt;"",Y91&lt;&gt;""),ABS($S91-Y91),AND($S91="",Y91=""),"",OR($S91&lt;&gt;"",Y91&lt;&gt;""),"-")</f>
        <v>#N/A</v>
      </c>
      <c r="BX91" s="120" t="e" cm="1">
        <f t="array" ref="BX91">_xlfn.IFS(AND($S91&lt;&gt;"",Z91&lt;&gt;""),ABS($S91-Z91),AND($S91="",Z91=""),"",OR($S91&lt;&gt;"",Z91&lt;&gt;""),"-")</f>
        <v>#N/A</v>
      </c>
      <c r="BY91" s="120" t="e" cm="1">
        <f t="array" ref="BY91">_xlfn.IFS(AND($S91&lt;&gt;"",AA91&lt;&gt;""),ABS($S91-AA91),AND($S91="",AA91=""),"",OR($S91&lt;&gt;"",AA91&lt;&gt;""),"-")</f>
        <v>#N/A</v>
      </c>
      <c r="BZ91" s="121" t="e" cm="1">
        <f t="array" ref="BZ91">_xlfn.IFS(AND($T91&lt;&gt;"",U91&lt;&gt;""),ABS($T91-U91),AND($T91="",U91=""),"",OR($T91&lt;&gt;"",U91&lt;&gt;""),"-")</f>
        <v>#N/A</v>
      </c>
      <c r="CA91" s="120" t="e" cm="1">
        <f t="array" ref="CA91">_xlfn.IFS(AND($T91&lt;&gt;"",V91&lt;&gt;""),ABS($T91-V91),AND($T91="",V91=""),"",OR($T91&lt;&gt;"",V91&lt;&gt;""),"-")</f>
        <v>#N/A</v>
      </c>
      <c r="CB91" s="120" t="e" cm="1">
        <f t="array" ref="CB91">_xlfn.IFS(AND($T91&lt;&gt;"",W91&lt;&gt;""),ABS($T91-W91),AND($T91="",W91=""),"",OR($T91&lt;&gt;"",W91&lt;&gt;""),"-")</f>
        <v>#N/A</v>
      </c>
      <c r="CC91" s="120" t="e" cm="1">
        <f t="array" ref="CC91">_xlfn.IFS(AND($T91&lt;&gt;"",X91&lt;&gt;""),ABS($T91-X91),AND($T91="",X91=""),"",OR($T91&lt;&gt;"",X91&lt;&gt;""),"-")</f>
        <v>#N/A</v>
      </c>
      <c r="CD91" s="120" t="e" cm="1">
        <f t="array" ref="CD91">_xlfn.IFS(AND($T91&lt;&gt;"",Y91&lt;&gt;""),ABS($T91-Y91),AND($T91="",Y91=""),"",OR($T91&lt;&gt;"",Y91&lt;&gt;""),"-")</f>
        <v>#N/A</v>
      </c>
      <c r="CE91" s="120" t="e" cm="1">
        <f t="array" ref="CE91">_xlfn.IFS(AND($T91&lt;&gt;"",Z91&lt;&gt;""),ABS($T91-Z91),AND($T91="",Z91=""),"",OR($T91&lt;&gt;"",Z91&lt;&gt;""),"-")</f>
        <v>#N/A</v>
      </c>
      <c r="CF91" s="120" t="e" cm="1">
        <f t="array" ref="CF91">_xlfn.IFS(AND($T91&lt;&gt;"",AA91&lt;&gt;""),ABS($T91-AA91),AND($T91="",AA91=""),"",OR($T91&lt;&gt;"",AA91&lt;&gt;""),"-")</f>
        <v>#N/A</v>
      </c>
      <c r="CG91" s="121" t="e" cm="1">
        <f t="array" ref="CG91">_xlfn.IFS(AND($U91&lt;&gt;"",V91&lt;&gt;""),ABS($U91-V91),AND($U91="",V91=""),"",OR($U91&lt;&gt;"",V91&lt;&gt;""),"-")</f>
        <v>#N/A</v>
      </c>
      <c r="CH91" s="120" t="e" cm="1">
        <f t="array" ref="CH91">_xlfn.IFS(AND($U91&lt;&gt;"",W91&lt;&gt;""),ABS($U91-W91),AND($U91="",W91=""),"",OR($U91&lt;&gt;"",W91&lt;&gt;""),"-")</f>
        <v>#N/A</v>
      </c>
      <c r="CI91" s="120" t="e" cm="1">
        <f t="array" ref="CI91">_xlfn.IFS(AND($U91&lt;&gt;"",X91&lt;&gt;""),ABS($U91-X91),AND($U91="",X91=""),"",OR($U91&lt;&gt;"",X91&lt;&gt;""),"-")</f>
        <v>#N/A</v>
      </c>
      <c r="CJ91" s="120" t="e" cm="1">
        <f t="array" ref="CJ91">_xlfn.IFS(AND($U91&lt;&gt;"",Y91&lt;&gt;""),ABS($U91-Y91),AND($U91="",Y91=""),"",OR($U91&lt;&gt;"",Y91&lt;&gt;""),"-")</f>
        <v>#N/A</v>
      </c>
      <c r="CK91" s="120" t="e" cm="1">
        <f t="array" ref="CK91">_xlfn.IFS(AND($U91&lt;&gt;"",Z91&lt;&gt;""),ABS($U91-Z91),AND($U91="",Z91=""),"",OR($U91&lt;&gt;"",Z91&lt;&gt;""),"-")</f>
        <v>#N/A</v>
      </c>
      <c r="CL91" s="120" t="e" cm="1">
        <f t="array" ref="CL91">_xlfn.IFS(AND($U91&lt;&gt;"",AA91&lt;&gt;""),ABS($U91-AA91),AND($U91="",AA91=""),"",OR($U91&lt;&gt;"",AA91&lt;&gt;""),"-")</f>
        <v>#N/A</v>
      </c>
      <c r="CM91" s="121" t="e" cm="1">
        <f t="array" ref="CM91">_xlfn.IFS(AND($V91&lt;&gt;"",W91&lt;&gt;""),ABS($V91-W91),AND($V91="",W91=""),"",OR($V91&lt;&gt;"",W91&lt;&gt;""),"-")</f>
        <v>#N/A</v>
      </c>
      <c r="CN91" s="120" t="e" cm="1">
        <f t="array" ref="CN91">_xlfn.IFS(AND($V91&lt;&gt;"",X91&lt;&gt;""),ABS($V91-X91),AND($V91="",X91=""),"",OR($V91&lt;&gt;"",X91&lt;&gt;""),"-")</f>
        <v>#N/A</v>
      </c>
      <c r="CO91" s="120" t="e" cm="1">
        <f t="array" ref="CO91">_xlfn.IFS(AND($V91&lt;&gt;"",Y91&lt;&gt;""),ABS($V91-Y91),AND($V91="",Y91=""),"",OR($V91&lt;&gt;"",Y91&lt;&gt;""),"-")</f>
        <v>#N/A</v>
      </c>
      <c r="CP91" s="120" t="e" cm="1">
        <f t="array" ref="CP91">_xlfn.IFS(AND($V91&lt;&gt;"",Z91&lt;&gt;""),ABS($V91-Z91),AND($V91="",Z91=""),"",OR($V91&lt;&gt;"",Z91&lt;&gt;""),"-")</f>
        <v>#N/A</v>
      </c>
      <c r="CQ91" s="120" t="e" cm="1">
        <f t="array" ref="CQ91">_xlfn.IFS(AND($V91&lt;&gt;"",AA91&lt;&gt;""),ABS($V91-AA91),AND($V91="",AA91=""),"",OR($V91&lt;&gt;"",AA91&lt;&gt;""),"-")</f>
        <v>#N/A</v>
      </c>
      <c r="CR91" s="121" t="e" cm="1">
        <f t="array" ref="CR91">_xlfn.IFS(AND($W91&lt;&gt;"",X91&lt;&gt;""),ABS($W91-X91),AND($W91="",X91=""),"",OR($W91&lt;&gt;"",X91&lt;&gt;""),"-")</f>
        <v>#N/A</v>
      </c>
      <c r="CS91" s="120" t="e" cm="1">
        <f t="array" ref="CS91">_xlfn.IFS(AND($W91&lt;&gt;"",Y91&lt;&gt;""),ABS($W91-Y91),AND($W91="",Y91=""),"",OR($W91&lt;&gt;"",Y91&lt;&gt;""),"-")</f>
        <v>#N/A</v>
      </c>
      <c r="CT91" s="120" t="e" cm="1">
        <f t="array" ref="CT91">_xlfn.IFS(AND($W91&lt;&gt;"",Z91&lt;&gt;""),ABS($W91-Z91),AND($W91="",Z91=""),"",OR($W91&lt;&gt;"",Z91&lt;&gt;""),"-")</f>
        <v>#N/A</v>
      </c>
      <c r="CU91" s="120" t="e" cm="1">
        <f t="array" ref="CU91">_xlfn.IFS(AND($W91&lt;&gt;"",AA91&lt;&gt;""),ABS($W91-AA91),AND($W91="",AA91=""),"",OR($W91&lt;&gt;"",AA91&lt;&gt;""),"-")</f>
        <v>#N/A</v>
      </c>
      <c r="CV91" s="121" t="e" cm="1">
        <f t="array" ref="CV91">_xlfn.IFS(AND($X91&lt;&gt;"",Y91&lt;&gt;""),ABS($X91-Y91),AND($X91="",Y91=""),"",OR($X91&lt;&gt;"",Y91&lt;&gt;""),"-")</f>
        <v>#N/A</v>
      </c>
      <c r="CW91" s="120" t="e" cm="1">
        <f t="array" ref="CW91">_xlfn.IFS(AND($X91&lt;&gt;"",Z91&lt;&gt;""),ABS($X91-Z91),AND($X91="",Z91=""),"",OR($X91&lt;&gt;"",Z91&lt;&gt;""),"-")</f>
        <v>#N/A</v>
      </c>
      <c r="CX91" s="120" t="e" cm="1">
        <f t="array" ref="CX91">_xlfn.IFS(AND($X91&lt;&gt;"",AA91&lt;&gt;""),ABS($X91-AA91),AND($X91="",AA91=""),"",OR($X91&lt;&gt;"",AA91&lt;&gt;""),"-")</f>
        <v>#N/A</v>
      </c>
      <c r="CY91" s="121" t="e" cm="1">
        <f t="array" ref="CY91">_xlfn.IFS(AND($Y91&lt;&gt;"",Z91&lt;&gt;""),ABS($Y91-Z91),AND($Y91="",Z91=""),"",OR($Y91&lt;&gt;"",Z91&lt;&gt;""),"-")</f>
        <v>#N/A</v>
      </c>
      <c r="CZ91" s="120" t="e" cm="1">
        <f t="array" ref="CZ91">_xlfn.IFS(AND($Y91&lt;&gt;"",AA91&lt;&gt;""),ABS($Y91-AA91),AND($Y91="",AA91=""),"",OR($Y91&lt;&gt;"",AA91&lt;&gt;""),"-")</f>
        <v>#N/A</v>
      </c>
      <c r="DA91" s="121" t="e" cm="1">
        <f t="array" ref="DA91">_xlfn.IFS(AND($Z91&lt;&gt;"",AA91&lt;&gt;""),ABS($Z91-AA91),AND($Z91="",AA91=""),"",OR($Z91&lt;&gt;"",AA91&lt;&gt;""),"-")</f>
        <v>#N/A</v>
      </c>
    </row>
    <row r="92" spans="1:105" x14ac:dyDescent="0.2">
      <c r="A92" s="260" t="s">
        <v>134</v>
      </c>
      <c r="B92" s="259" t="str">
        <f>VLOOKUP($A92,Merged_couplings!$B:$BU,MATCH(B$1,Merged_couplings!$B$1:$BU$1,0),FALSE)</f>
        <v>--G</v>
      </c>
      <c r="C92" s="258" t="str">
        <f>VLOOKUP($A92,Merged_couplings!$B:$BU,MATCH(C$1,Merged_couplings!$B$1:$BU$1,0),FALSE)</f>
        <v>-IG</v>
      </c>
      <c r="D92" s="258" t="str">
        <f>VLOOKUP($A92,Merged_couplings!$B:$BU,MATCH(D$1,Merged_couplings!$B$1:$BU$1,0),FALSE)</f>
        <v>-I-</v>
      </c>
      <c r="E92" s="258" t="str">
        <f>VLOOKUP($A92,Merged_couplings!$B:$BU,MATCH(E$1,Merged_couplings!$B$1:$BU$1,0),FALSE)</f>
        <v>-I-</v>
      </c>
      <c r="F92" s="258" t="str">
        <f>VLOOKUP($A92,Merged_couplings!$B:$BU,MATCH(F$1,Merged_couplings!$B$1:$BU$1,0),FALSE)</f>
        <v>-I-</v>
      </c>
      <c r="G92" s="258" t="str">
        <f>VLOOKUP($A92,Merged_couplings!$B:$BU,MATCH(G$1,Merged_couplings!$B$1:$BU$1,0),FALSE)</f>
        <v>-I-</v>
      </c>
      <c r="H92" s="258" t="str">
        <f>VLOOKUP($A92,Merged_couplings!$B:$BU,MATCH(H$1,Merged_couplings!$B$1:$BU$1,0),FALSE)</f>
        <v>-I-</v>
      </c>
      <c r="I92" s="258" t="str">
        <f>VLOOKUP($A92,Merged_couplings!$B:$BU,MATCH(I$1,Merged_couplings!$B$1:$BU$1,0),FALSE)</f>
        <v>-I-</v>
      </c>
      <c r="J92" s="258" t="str">
        <f>VLOOKUP($A92,Merged_couplings!$B:$BU,MATCH(J$1,Merged_couplings!$B$1:$BU$1,0),FALSE)</f>
        <v>-I-</v>
      </c>
      <c r="K92" s="258" t="str">
        <f>VLOOKUP($A92,Merged_couplings!$B:$BU,MATCH(K$1,Merged_couplings!$B$1:$BU$1,0),FALSE)</f>
        <v>-I-</v>
      </c>
      <c r="L92" s="258" t="str">
        <f>VLOOKUP($A92,Merged_couplings!$B:$BU,MATCH(L$1,Merged_couplings!$B$1:$BU$1,0),FALSE)</f>
        <v>-I-</v>
      </c>
      <c r="M92" s="258" t="str">
        <f>VLOOKUP($A92,Merged_couplings!$B:$BU,MATCH(M$1,Merged_couplings!$B$1:$BU$1,0),FALSE)</f>
        <v>---</v>
      </c>
      <c r="N92" s="258" t="str">
        <f>VLOOKUP($A92,Merged_couplings!$B:$BU,MATCH(N$1,Merged_couplings!$B$1:$BU$1,0),FALSE)</f>
        <v>---</v>
      </c>
      <c r="O92" s="121" t="str">
        <f>IF(OR(B92="BIG",B92="BI-",B92="-IG"),VLOOKUP($A92,Merged_couplings!$B:$BU,MATCH(O$1,Merged_couplings!$B$1:$BU$1,0),FALSE),"")</f>
        <v/>
      </c>
      <c r="P92" s="120">
        <f>IF(OR(C92="BIG",C92="BI-",C92="-IG"),VLOOKUP($A92,Merged_couplings!$B:$BU,MATCH(P$1,Merged_couplings!$B$1:$BU$1,0),FALSE),"")</f>
        <v>7.0687616598754799</v>
      </c>
      <c r="Q92" s="120" t="str">
        <f>IF(OR(D92="BIG",D92="BI-",D92="-IG"),VLOOKUP($A92,Merged_couplings!$B:$BU,MATCH(Q$1,Merged_couplings!$B$1:$BU$1,0),FALSE),"")</f>
        <v/>
      </c>
      <c r="R92" s="120" t="str">
        <f t="shared" si="7"/>
        <v/>
      </c>
      <c r="S92" s="120" t="str">
        <f t="shared" si="7"/>
        <v/>
      </c>
      <c r="T92" s="120" t="str">
        <f t="shared" si="7"/>
        <v/>
      </c>
      <c r="U92" s="120" t="str">
        <f>IF(OR(H92="BIG",H92="BI-",H92="-IG"),VLOOKUP($A92,Merged_couplings!$B:$BU,MATCH(U$1,Merged_couplings!$B$1:$BU$1,0),FALSE),"")</f>
        <v/>
      </c>
      <c r="V92" s="120" t="str">
        <f>IF(OR(I92="BIG",I92="BI-",I92="-IG"),VLOOKUP($A92,Merged_couplings!$B:$BU,MATCH(V$1,Merged_couplings!$B$1:$BU$1,0),FALSE),"")</f>
        <v/>
      </c>
      <c r="W92" s="120" t="str">
        <f t="shared" si="6"/>
        <v/>
      </c>
      <c r="X92" s="120" t="str">
        <f>IF(OR(K92="BIG",K92="BI-",K92="-IG"),VLOOKUP($A92,Merged_couplings!$B:$BU,MATCH(X$1,Merged_couplings!$B$1:$BU$1,0),FALSE),"")</f>
        <v/>
      </c>
      <c r="Y92" s="120" t="str">
        <f>IF(OR(L92="BIG",L92="BI-",L92="-IG"),VLOOKUP($A92,Merged_couplings!$B:$BU,MATCH(Y$1,Merged_couplings!$B$1:$BU$1,0),FALSE),"")</f>
        <v/>
      </c>
      <c r="Z92" s="120" t="str">
        <f>IF(OR(M92="BIG",M92="BI-",M92="-IG"),VLOOKUP($A92,Merged_couplings!$B:$BU,MATCH(Z$1,Merged_couplings!$B$1:$BU$1,0),FALSE),"")</f>
        <v/>
      </c>
      <c r="AA92" s="120" t="str">
        <f>IF(OR(N92="BIG",N92="BI-",N92="-IG"),VLOOKUP($A92,Merged_couplings!$B:$BU,MATCH(AA$1,Merged_couplings!$B$1:$BU$1,0),FALSE),"")</f>
        <v/>
      </c>
      <c r="AB92" s="123" t="str" cm="1">
        <f t="array" ref="AB92">_xlfn.IFS(AND($O92&lt;&gt;"",P92&lt;&gt;""),ABS($O92-P92),AND($O92="",P92=""),"",OR($O92&lt;&gt;"",P92&lt;&gt;""),"-")</f>
        <v>-</v>
      </c>
      <c r="AC92" s="122" t="str" cm="1">
        <f t="array" ref="AC92">_xlfn.IFS(AND($O92&lt;&gt;"",Q92&lt;&gt;""),ABS($O92-Q92),AND($O92="",Q92=""),"",OR($O92&lt;&gt;"",Q92&lt;&gt;""),"-")</f>
        <v/>
      </c>
      <c r="AD92" s="122" t="str" cm="1">
        <f t="array" ref="AD92">_xlfn.IFS(AND($O92&lt;&gt;"",R92&lt;&gt;""),ABS($O92-R92),AND($O92="",R92=""),"",OR($O92&lt;&gt;"",R92&lt;&gt;""),"-")</f>
        <v/>
      </c>
      <c r="AE92" s="122" t="str" cm="1">
        <f t="array" ref="AE92">_xlfn.IFS(AND($O92&lt;&gt;"",S92&lt;&gt;""),ABS($O92-S92),AND($O92="",S92=""),"",OR($O92&lt;&gt;"",S92&lt;&gt;""),"-")</f>
        <v/>
      </c>
      <c r="AF92" s="122" t="str" cm="1">
        <f t="array" ref="AF92">_xlfn.IFS(AND($O92&lt;&gt;"",T92&lt;&gt;""),ABS($O92-T92),AND($O92="",T92=""),"",OR($O92&lt;&gt;"",T92&lt;&gt;""),"-")</f>
        <v/>
      </c>
      <c r="AG92" s="122" t="str" cm="1">
        <f t="array" ref="AG92">_xlfn.IFS(AND($O92&lt;&gt;"",U92&lt;&gt;""),ABS($O92-U92),AND($O92="",U92=""),"",OR($O92&lt;&gt;"",U92&lt;&gt;""),"-")</f>
        <v/>
      </c>
      <c r="AH92" s="122" t="str" cm="1">
        <f t="array" ref="AH92">_xlfn.IFS(AND($O92&lt;&gt;"",V92&lt;&gt;""),ABS($O92-V92),AND($O92="",V92=""),"",OR($O92&lt;&gt;"",V92&lt;&gt;""),"-")</f>
        <v/>
      </c>
      <c r="AI92" s="122" t="str" cm="1">
        <f t="array" ref="AI92">_xlfn.IFS(AND($O92&lt;&gt;"",W92&lt;&gt;""),ABS($O92-W92),AND($O92="",W92=""),"",OR($O92&lt;&gt;"",W92&lt;&gt;""),"-")</f>
        <v/>
      </c>
      <c r="AJ92" s="122" t="str" cm="1">
        <f t="array" ref="AJ92">_xlfn.IFS(AND($O92&lt;&gt;"",X92&lt;&gt;""),ABS($O92-X92),AND($O92="",X92=""),"",OR($O92&lt;&gt;"",X92&lt;&gt;""),"-")</f>
        <v/>
      </c>
      <c r="AK92" s="122" t="str" cm="1">
        <f t="array" ref="AK92">_xlfn.IFS(AND($O92&lt;&gt;"",Y92&lt;&gt;""),ABS($O92-Y92),AND($O92="",Y92=""),"",OR($O92&lt;&gt;"",Y92&lt;&gt;""),"-")</f>
        <v/>
      </c>
      <c r="AL92" s="122" t="str" cm="1">
        <f t="array" ref="AL92">_xlfn.IFS(AND($O92&lt;&gt;"",Z92&lt;&gt;""),ABS($O92-Z92),AND($O92="",Z92=""),"",OR($O92&lt;&gt;"",Z92&lt;&gt;""),"-")</f>
        <v/>
      </c>
      <c r="AM92" s="122" t="str" cm="1">
        <f t="array" ref="AM92">_xlfn.IFS(AND($O92&lt;&gt;"",AA92&lt;&gt;""),ABS($O92-AA92),AND($O92="",AA92=""),"",OR($O92&lt;&gt;"",AA92&lt;&gt;""),"-")</f>
        <v/>
      </c>
      <c r="AN92" s="121" t="str" cm="1">
        <f t="array" ref="AN92">_xlfn.IFS(AND($P92&lt;&gt;"",Q92&lt;&gt;""),ABS($P92-Q92),AND($P92="",Q92=""),"",OR($P92&lt;&gt;"",Q92&lt;&gt;""),"-")</f>
        <v>-</v>
      </c>
      <c r="AO92" s="120" t="str" cm="1">
        <f t="array" ref="AO92">_xlfn.IFS(AND($P92&lt;&gt;"",R92&lt;&gt;""),ABS($P92-R92),AND($P92="",R92=""),"",OR($P92&lt;&gt;"",R92&lt;&gt;""),"-")</f>
        <v>-</v>
      </c>
      <c r="AP92" s="120" t="str" cm="1">
        <f t="array" ref="AP92">_xlfn.IFS(AND($P92&lt;&gt;"",S92&lt;&gt;""),ABS($P92-S92),AND($P92="",S92=""),"",OR($P92&lt;&gt;"",S92&lt;&gt;""),"-")</f>
        <v>-</v>
      </c>
      <c r="AQ92" s="120" t="str" cm="1">
        <f t="array" ref="AQ92">_xlfn.IFS(AND($P92&lt;&gt;"",T92&lt;&gt;""),ABS($P92-T92),AND($P92="",T92=""),"",OR($P92&lt;&gt;"",T92&lt;&gt;""),"-")</f>
        <v>-</v>
      </c>
      <c r="AR92" s="120" t="str" cm="1">
        <f t="array" ref="AR92">_xlfn.IFS(AND($P92&lt;&gt;"",U92&lt;&gt;""),ABS($P92-U92),AND($P92="",U92=""),"",OR($P92&lt;&gt;"",U92&lt;&gt;""),"-")</f>
        <v>-</v>
      </c>
      <c r="AS92" s="120" t="str" cm="1">
        <f t="array" ref="AS92">_xlfn.IFS(AND($P92&lt;&gt;"",V92&lt;&gt;""),ABS($P92-V92),AND($P92="",V92=""),"",OR($P92&lt;&gt;"",V92&lt;&gt;""),"-")</f>
        <v>-</v>
      </c>
      <c r="AT92" s="120" t="str" cm="1">
        <f t="array" ref="AT92">_xlfn.IFS(AND($P92&lt;&gt;"",W92&lt;&gt;""),ABS($P92-W92),AND($P92="",W92=""),"",OR($P92&lt;&gt;"",W92&lt;&gt;""),"-")</f>
        <v>-</v>
      </c>
      <c r="AU92" s="120" t="str" cm="1">
        <f t="array" ref="AU92">_xlfn.IFS(AND($P92&lt;&gt;"",X92&lt;&gt;""),ABS($P92-X92),AND($P92="",X92=""),"",OR($P92&lt;&gt;"",X92&lt;&gt;""),"-")</f>
        <v>-</v>
      </c>
      <c r="AV92" s="120" t="str" cm="1">
        <f t="array" ref="AV92">_xlfn.IFS(AND($P92&lt;&gt;"",Y92&lt;&gt;""),ABS($P92-Y92),AND($P92="",Y92=""),"",OR($P92&lt;&gt;"",Y92&lt;&gt;""),"-")</f>
        <v>-</v>
      </c>
      <c r="AW92" s="120" t="str" cm="1">
        <f t="array" ref="AW92">_xlfn.IFS(AND($P92&lt;&gt;"",Z92&lt;&gt;""),ABS($P92-Z92),AND($P92="",Z92=""),"",OR($P92&lt;&gt;"",Z92&lt;&gt;""),"-")</f>
        <v>-</v>
      </c>
      <c r="AX92" s="120" t="str" cm="1">
        <f t="array" ref="AX92">_xlfn.IFS(AND($P92&lt;&gt;"",AA92&lt;&gt;""),ABS($P92-AA92),AND($P92="",AA92=""),"",OR($P92&lt;&gt;"",AA92&lt;&gt;""),"-")</f>
        <v>-</v>
      </c>
      <c r="AY92" s="121" t="str" cm="1">
        <f t="array" ref="AY92">_xlfn.IFS(AND($Q92&lt;&gt;"",R92&lt;&gt;""),ABS($Q92-R92),AND($Q92="",R92=""),"",OR($Q92&lt;&gt;"",R92&lt;&gt;""),"-")</f>
        <v/>
      </c>
      <c r="AZ92" s="334" t="str" cm="1">
        <f t="array" ref="AZ92">_xlfn.IFS(AND($Q92&lt;&gt;"",S92&lt;&gt;""),ABS($Q92-S92),AND($Q92="",S92=""),"",OR($Q92&lt;&gt;"",S92&lt;&gt;""),"-")</f>
        <v/>
      </c>
      <c r="BA92" s="334" t="str" cm="1">
        <f t="array" ref="BA92">_xlfn.IFS(AND($Q92&lt;&gt;"",T92&lt;&gt;""),ABS($Q92-T92),AND($Q92="",T92=""),"",OR($Q92&lt;&gt;"",T92&lt;&gt;""),"-")</f>
        <v/>
      </c>
      <c r="BB92" s="120" t="str" cm="1">
        <f t="array" ref="BB92">_xlfn.IFS(AND($Q92&lt;&gt;"",U92&lt;&gt;""),ABS($Q92-U92),AND($Q92="",U92=""),"",OR($Q92&lt;&gt;"",U92&lt;&gt;""),"-")</f>
        <v/>
      </c>
      <c r="BC92" s="120" t="str" cm="1">
        <f t="array" ref="BC92">_xlfn.IFS(AND($Q92&lt;&gt;"",V92&lt;&gt;""),ABS($Q92-V92),AND($Q92="",V92=""),"",OR($Q92&lt;&gt;"",V92&lt;&gt;""),"-")</f>
        <v/>
      </c>
      <c r="BD92" s="120" t="str" cm="1">
        <f t="array" ref="BD92">_xlfn.IFS(AND($Q92&lt;&gt;"",W92&lt;&gt;""),ABS($Q92-W92),AND($Q92="",W92=""),"",OR($Q92&lt;&gt;"",W92&lt;&gt;""),"-")</f>
        <v/>
      </c>
      <c r="BE92" s="120" t="str" cm="1">
        <f t="array" ref="BE92">_xlfn.IFS(AND($Q92&lt;&gt;"",X92&lt;&gt;""),ABS($Q92-X92),AND($Q92="",X92=""),"",OR($Q92&lt;&gt;"",X92&lt;&gt;""),"-")</f>
        <v/>
      </c>
      <c r="BF92" s="120" t="str" cm="1">
        <f t="array" ref="BF92">_xlfn.IFS(AND($Q92&lt;&gt;"",Y92&lt;&gt;""),ABS($Q92-Y92),AND($Q92="",Y92=""),"",OR($Q92&lt;&gt;"",Y92&lt;&gt;""),"-")</f>
        <v/>
      </c>
      <c r="BG92" s="120" t="str" cm="1">
        <f t="array" ref="BG92">_xlfn.IFS(AND($Q92&lt;&gt;"",Z92&lt;&gt;""),ABS($Q92-Z92),AND($Q92="",Z92=""),"",OR($Q92&lt;&gt;"",Z92&lt;&gt;""),"-")</f>
        <v/>
      </c>
      <c r="BH92" s="120" t="str" cm="1">
        <f t="array" ref="BH92">_xlfn.IFS(AND($Q92&lt;&gt;"",AA92&lt;&gt;""),ABS($Q92-AA92),AND($Q92="",AA92=""),"",OR($Q92&lt;&gt;"",AA92&lt;&gt;""),"-")</f>
        <v/>
      </c>
      <c r="BI92" s="121" t="str" cm="1">
        <f t="array" ref="BI92">_xlfn.IFS(AND($R92&lt;&gt;"",S92&lt;&gt;""),ABS($R92-S92),AND($R92="",S92=""),"",OR($R92&lt;&gt;"",S92&lt;&gt;""),"-")</f>
        <v/>
      </c>
      <c r="BJ92" s="120" t="str" cm="1">
        <f t="array" ref="BJ92">_xlfn.IFS(AND($R92&lt;&gt;"",T92&lt;&gt;""),ABS($R92-T92),AND($R92="",T92=""),"",OR($R92&lt;&gt;"",T92&lt;&gt;""),"-")</f>
        <v/>
      </c>
      <c r="BK92" s="334" t="str" cm="1">
        <f t="array" ref="BK92">_xlfn.IFS(AND($R92&lt;&gt;"",U92&lt;&gt;""),ABS($R92-U92),AND($R92="",U92=""),"",OR($R92&lt;&gt;"",U92&lt;&gt;""),"-")</f>
        <v/>
      </c>
      <c r="BL92" s="120" t="str" cm="1">
        <f t="array" ref="BL92">_xlfn.IFS(AND($R92&lt;&gt;"",V92&lt;&gt;""),ABS($R92-V92),AND($R92="",V92=""),"",OR($R92&lt;&gt;"",V92&lt;&gt;""),"-")</f>
        <v/>
      </c>
      <c r="BM92" s="120" t="str" cm="1">
        <f t="array" ref="BM92">_xlfn.IFS(AND($R92&lt;&gt;"",W92&lt;&gt;""),ABS($R92-W92),AND($R92="",W92=""),"",OR($R92&lt;&gt;"",W92&lt;&gt;""),"-")</f>
        <v/>
      </c>
      <c r="BN92" s="120" t="str" cm="1">
        <f t="array" ref="BN92">_xlfn.IFS(AND($R92&lt;&gt;"",X92&lt;&gt;""),ABS($R92-X92),AND($R92="",X92=""),"",OR($R92&lt;&gt;"",X92&lt;&gt;""),"-")</f>
        <v/>
      </c>
      <c r="BO92" s="120" t="str" cm="1">
        <f t="array" ref="BO92">_xlfn.IFS(AND($R92&lt;&gt;"",Y92&lt;&gt;""),ABS($R92-Y92),AND($R92="",Y92=""),"",OR($R92&lt;&gt;"",Y92&lt;&gt;""),"-")</f>
        <v/>
      </c>
      <c r="BP92" s="120" t="str" cm="1">
        <f t="array" ref="BP92">_xlfn.IFS(AND($R92&lt;&gt;"",Z92&lt;&gt;""),ABS($R92-Z92),AND($R92="",Z92=""),"",OR($R92&lt;&gt;"",Z92&lt;&gt;""),"-")</f>
        <v/>
      </c>
      <c r="BQ92" s="120" t="str" cm="1">
        <f t="array" ref="BQ92">_xlfn.IFS(AND($R92&lt;&gt;"",AA92&lt;&gt;""),ABS($R92-AA92),AND($R92="",AA92=""),"",OR($R92&lt;&gt;"",AA92&lt;&gt;""),"-")</f>
        <v/>
      </c>
      <c r="BR92" s="121" t="str" cm="1">
        <f t="array" ref="BR92">_xlfn.IFS(AND($S92&lt;&gt;"",T92&lt;&gt;""),ABS($S92-T92),AND($S92="",T92=""),"",OR($S92&lt;&gt;"",T92&lt;&gt;""),"-")</f>
        <v/>
      </c>
      <c r="BS92" s="334" t="str" cm="1">
        <f t="array" ref="BS92">_xlfn.IFS(AND($S92&lt;&gt;"",U92&lt;&gt;""),ABS($S92-U92),AND($S92="",U92=""),"",OR($S92&lt;&gt;"",U92&lt;&gt;""),"-")</f>
        <v/>
      </c>
      <c r="BT92" s="120" t="str" cm="1">
        <f t="array" ref="BT92">_xlfn.IFS(AND($S92&lt;&gt;"",V92&lt;&gt;""),ABS($S92-V92),AND($S92="",V92=""),"",OR($S92&lt;&gt;"",V92&lt;&gt;""),"-")</f>
        <v/>
      </c>
      <c r="BU92" s="120" t="str" cm="1">
        <f t="array" ref="BU92">_xlfn.IFS(AND($S92&lt;&gt;"",W92&lt;&gt;""),ABS($S92-W92),AND($S92="",W92=""),"",OR($S92&lt;&gt;"",W92&lt;&gt;""),"-")</f>
        <v/>
      </c>
      <c r="BV92" s="120" t="str" cm="1">
        <f t="array" ref="BV92">_xlfn.IFS(AND($S92&lt;&gt;"",X92&lt;&gt;""),ABS($S92-X92),AND($S92="",X92=""),"",OR($S92&lt;&gt;"",X92&lt;&gt;""),"-")</f>
        <v/>
      </c>
      <c r="BW92" s="120" t="str" cm="1">
        <f t="array" ref="BW92">_xlfn.IFS(AND($S92&lt;&gt;"",Y92&lt;&gt;""),ABS($S92-Y92),AND($S92="",Y92=""),"",OR($S92&lt;&gt;"",Y92&lt;&gt;""),"-")</f>
        <v/>
      </c>
      <c r="BX92" s="120" t="str" cm="1">
        <f t="array" ref="BX92">_xlfn.IFS(AND($S92&lt;&gt;"",Z92&lt;&gt;""),ABS($S92-Z92),AND($S92="",Z92=""),"",OR($S92&lt;&gt;"",Z92&lt;&gt;""),"-")</f>
        <v/>
      </c>
      <c r="BY92" s="120" t="str" cm="1">
        <f t="array" ref="BY92">_xlfn.IFS(AND($S92&lt;&gt;"",AA92&lt;&gt;""),ABS($S92-AA92),AND($S92="",AA92=""),"",OR($S92&lt;&gt;"",AA92&lt;&gt;""),"-")</f>
        <v/>
      </c>
      <c r="BZ92" s="121" t="str" cm="1">
        <f t="array" ref="BZ92">_xlfn.IFS(AND($T92&lt;&gt;"",U92&lt;&gt;""),ABS($T92-U92),AND($T92="",U92=""),"",OR($T92&lt;&gt;"",U92&lt;&gt;""),"-")</f>
        <v/>
      </c>
      <c r="CA92" s="120" t="str" cm="1">
        <f t="array" ref="CA92">_xlfn.IFS(AND($T92&lt;&gt;"",V92&lt;&gt;""),ABS($T92-V92),AND($T92="",V92=""),"",OR($T92&lt;&gt;"",V92&lt;&gt;""),"-")</f>
        <v/>
      </c>
      <c r="CB92" s="120" t="str" cm="1">
        <f t="array" ref="CB92">_xlfn.IFS(AND($T92&lt;&gt;"",W92&lt;&gt;""),ABS($T92-W92),AND($T92="",W92=""),"",OR($T92&lt;&gt;"",W92&lt;&gt;""),"-")</f>
        <v/>
      </c>
      <c r="CC92" s="120" t="str" cm="1">
        <f t="array" ref="CC92">_xlfn.IFS(AND($T92&lt;&gt;"",X92&lt;&gt;""),ABS($T92-X92),AND($T92="",X92=""),"",OR($T92&lt;&gt;"",X92&lt;&gt;""),"-")</f>
        <v/>
      </c>
      <c r="CD92" s="120" t="str" cm="1">
        <f t="array" ref="CD92">_xlfn.IFS(AND($T92&lt;&gt;"",Y92&lt;&gt;""),ABS($T92-Y92),AND($T92="",Y92=""),"",OR($T92&lt;&gt;"",Y92&lt;&gt;""),"-")</f>
        <v/>
      </c>
      <c r="CE92" s="120" t="str" cm="1">
        <f t="array" ref="CE92">_xlfn.IFS(AND($T92&lt;&gt;"",Z92&lt;&gt;""),ABS($T92-Z92),AND($T92="",Z92=""),"",OR($T92&lt;&gt;"",Z92&lt;&gt;""),"-")</f>
        <v/>
      </c>
      <c r="CF92" s="120" t="str" cm="1">
        <f t="array" ref="CF92">_xlfn.IFS(AND($T92&lt;&gt;"",AA92&lt;&gt;""),ABS($T92-AA92),AND($T92="",AA92=""),"",OR($T92&lt;&gt;"",AA92&lt;&gt;""),"-")</f>
        <v/>
      </c>
      <c r="CG92" s="121" t="str" cm="1">
        <f t="array" ref="CG92">_xlfn.IFS(AND($U92&lt;&gt;"",V92&lt;&gt;""),ABS($U92-V92),AND($U92="",V92=""),"",OR($U92&lt;&gt;"",V92&lt;&gt;""),"-")</f>
        <v/>
      </c>
      <c r="CH92" s="120" t="str" cm="1">
        <f t="array" ref="CH92">_xlfn.IFS(AND($U92&lt;&gt;"",W92&lt;&gt;""),ABS($U92-W92),AND($U92="",W92=""),"",OR($U92&lt;&gt;"",W92&lt;&gt;""),"-")</f>
        <v/>
      </c>
      <c r="CI92" s="120" t="str" cm="1">
        <f t="array" ref="CI92">_xlfn.IFS(AND($U92&lt;&gt;"",X92&lt;&gt;""),ABS($U92-X92),AND($U92="",X92=""),"",OR($U92&lt;&gt;"",X92&lt;&gt;""),"-")</f>
        <v/>
      </c>
      <c r="CJ92" s="120" t="str" cm="1">
        <f t="array" ref="CJ92">_xlfn.IFS(AND($U92&lt;&gt;"",Y92&lt;&gt;""),ABS($U92-Y92),AND($U92="",Y92=""),"",OR($U92&lt;&gt;"",Y92&lt;&gt;""),"-")</f>
        <v/>
      </c>
      <c r="CK92" s="120" t="str" cm="1">
        <f t="array" ref="CK92">_xlfn.IFS(AND($U92&lt;&gt;"",Z92&lt;&gt;""),ABS($U92-Z92),AND($U92="",Z92=""),"",OR($U92&lt;&gt;"",Z92&lt;&gt;""),"-")</f>
        <v/>
      </c>
      <c r="CL92" s="120" t="str" cm="1">
        <f t="array" ref="CL92">_xlfn.IFS(AND($U92&lt;&gt;"",AA92&lt;&gt;""),ABS($U92-AA92),AND($U92="",AA92=""),"",OR($U92&lt;&gt;"",AA92&lt;&gt;""),"-")</f>
        <v/>
      </c>
      <c r="CM92" s="121" t="str" cm="1">
        <f t="array" ref="CM92">_xlfn.IFS(AND($V92&lt;&gt;"",W92&lt;&gt;""),ABS($V92-W92),AND($V92="",W92=""),"",OR($V92&lt;&gt;"",W92&lt;&gt;""),"-")</f>
        <v/>
      </c>
      <c r="CN92" s="120" t="str" cm="1">
        <f t="array" ref="CN92">_xlfn.IFS(AND($V92&lt;&gt;"",X92&lt;&gt;""),ABS($V92-X92),AND($V92="",X92=""),"",OR($V92&lt;&gt;"",X92&lt;&gt;""),"-")</f>
        <v/>
      </c>
      <c r="CO92" s="120" t="str" cm="1">
        <f t="array" ref="CO92">_xlfn.IFS(AND($V92&lt;&gt;"",Y92&lt;&gt;""),ABS($V92-Y92),AND($V92="",Y92=""),"",OR($V92&lt;&gt;"",Y92&lt;&gt;""),"-")</f>
        <v/>
      </c>
      <c r="CP92" s="120" t="str" cm="1">
        <f t="array" ref="CP92">_xlfn.IFS(AND($V92&lt;&gt;"",Z92&lt;&gt;""),ABS($V92-Z92),AND($V92="",Z92=""),"",OR($V92&lt;&gt;"",Z92&lt;&gt;""),"-")</f>
        <v/>
      </c>
      <c r="CQ92" s="120" t="str" cm="1">
        <f t="array" ref="CQ92">_xlfn.IFS(AND($V92&lt;&gt;"",AA92&lt;&gt;""),ABS($V92-AA92),AND($V92="",AA92=""),"",OR($V92&lt;&gt;"",AA92&lt;&gt;""),"-")</f>
        <v/>
      </c>
      <c r="CR92" s="121" t="str" cm="1">
        <f t="array" ref="CR92">_xlfn.IFS(AND($W92&lt;&gt;"",X92&lt;&gt;""),ABS($W92-X92),AND($W92="",X92=""),"",OR($W92&lt;&gt;"",X92&lt;&gt;""),"-")</f>
        <v/>
      </c>
      <c r="CS92" s="120" t="str" cm="1">
        <f t="array" ref="CS92">_xlfn.IFS(AND($W92&lt;&gt;"",Y92&lt;&gt;""),ABS($W92-Y92),AND($W92="",Y92=""),"",OR($W92&lt;&gt;"",Y92&lt;&gt;""),"-")</f>
        <v/>
      </c>
      <c r="CT92" s="120" t="str" cm="1">
        <f t="array" ref="CT92">_xlfn.IFS(AND($W92&lt;&gt;"",Z92&lt;&gt;""),ABS($W92-Z92),AND($W92="",Z92=""),"",OR($W92&lt;&gt;"",Z92&lt;&gt;""),"-")</f>
        <v/>
      </c>
      <c r="CU92" s="120" t="str" cm="1">
        <f t="array" ref="CU92">_xlfn.IFS(AND($W92&lt;&gt;"",AA92&lt;&gt;""),ABS($W92-AA92),AND($W92="",AA92=""),"",OR($W92&lt;&gt;"",AA92&lt;&gt;""),"-")</f>
        <v/>
      </c>
      <c r="CV92" s="121" t="str" cm="1">
        <f t="array" ref="CV92">_xlfn.IFS(AND($X92&lt;&gt;"",Y92&lt;&gt;""),ABS($X92-Y92),AND($X92="",Y92=""),"",OR($X92&lt;&gt;"",Y92&lt;&gt;""),"-")</f>
        <v/>
      </c>
      <c r="CW92" s="120" t="str" cm="1">
        <f t="array" ref="CW92">_xlfn.IFS(AND($X92&lt;&gt;"",Z92&lt;&gt;""),ABS($X92-Z92),AND($X92="",Z92=""),"",OR($X92&lt;&gt;"",Z92&lt;&gt;""),"-")</f>
        <v/>
      </c>
      <c r="CX92" s="120" t="str" cm="1">
        <f t="array" ref="CX92">_xlfn.IFS(AND($X92&lt;&gt;"",AA92&lt;&gt;""),ABS($X92-AA92),AND($X92="",AA92=""),"",OR($X92&lt;&gt;"",AA92&lt;&gt;""),"-")</f>
        <v/>
      </c>
      <c r="CY92" s="121" t="str" cm="1">
        <f t="array" ref="CY92">_xlfn.IFS(AND($Y92&lt;&gt;"",Z92&lt;&gt;""),ABS($Y92-Z92),AND($Y92="",Z92=""),"",OR($Y92&lt;&gt;"",Z92&lt;&gt;""),"-")</f>
        <v/>
      </c>
      <c r="CZ92" s="120" t="str" cm="1">
        <f t="array" ref="CZ92">_xlfn.IFS(AND($Y92&lt;&gt;"",AA92&lt;&gt;""),ABS($Y92-AA92),AND($Y92="",AA92=""),"",OR($Y92&lt;&gt;"",AA92&lt;&gt;""),"-")</f>
        <v/>
      </c>
      <c r="DA92" s="121" t="str" cm="1">
        <f t="array" ref="DA92">_xlfn.IFS(AND($Z92&lt;&gt;"",AA92&lt;&gt;""),ABS($Z92-AA92),AND($Z92="",AA92=""),"",OR($Z92&lt;&gt;"",AA92&lt;&gt;""),"-")</f>
        <v/>
      </c>
    </row>
    <row r="93" spans="1:105" x14ac:dyDescent="0.2">
      <c r="A93" s="260" t="s">
        <v>132</v>
      </c>
      <c r="B93" s="259" t="e">
        <f>VLOOKUP($A93,Merged_couplings!$B:$BU,MATCH(B$1,Merged_couplings!$B$1:$BU$1,0),FALSE)</f>
        <v>#N/A</v>
      </c>
      <c r="C93" s="258" t="e">
        <f>VLOOKUP($A93,Merged_couplings!$B:$BU,MATCH(C$1,Merged_couplings!$B$1:$BU$1,0),FALSE)</f>
        <v>#N/A</v>
      </c>
      <c r="D93" s="258" t="e">
        <f>VLOOKUP($A93,Merged_couplings!$B:$BU,MATCH(D$1,Merged_couplings!$B$1:$BU$1,0),FALSE)</f>
        <v>#N/A</v>
      </c>
      <c r="E93" s="258" t="e">
        <f>VLOOKUP($A93,Merged_couplings!$B:$BU,MATCH(E$1,Merged_couplings!$B$1:$BU$1,0),FALSE)</f>
        <v>#N/A</v>
      </c>
      <c r="F93" s="258" t="e">
        <f>VLOOKUP($A93,Merged_couplings!$B:$BU,MATCH(F$1,Merged_couplings!$B$1:$BU$1,0),FALSE)</f>
        <v>#N/A</v>
      </c>
      <c r="G93" s="258" t="e">
        <f>VLOOKUP($A93,Merged_couplings!$B:$BU,MATCH(G$1,Merged_couplings!$B$1:$BU$1,0),FALSE)</f>
        <v>#N/A</v>
      </c>
      <c r="H93" s="258" t="e">
        <f>VLOOKUP($A93,Merged_couplings!$B:$BU,MATCH(H$1,Merged_couplings!$B$1:$BU$1,0),FALSE)</f>
        <v>#N/A</v>
      </c>
      <c r="I93" s="258" t="e">
        <f>VLOOKUP($A93,Merged_couplings!$B:$BU,MATCH(I$1,Merged_couplings!$B$1:$BU$1,0),FALSE)</f>
        <v>#N/A</v>
      </c>
      <c r="J93" s="258" t="e">
        <f>VLOOKUP($A93,Merged_couplings!$B:$BU,MATCH(J$1,Merged_couplings!$B$1:$BU$1,0),FALSE)</f>
        <v>#N/A</v>
      </c>
      <c r="K93" s="258" t="e">
        <f>VLOOKUP($A93,Merged_couplings!$B:$BU,MATCH(K$1,Merged_couplings!$B$1:$BU$1,0),FALSE)</f>
        <v>#N/A</v>
      </c>
      <c r="L93" s="258" t="e">
        <f>VLOOKUP($A93,Merged_couplings!$B:$BU,MATCH(L$1,Merged_couplings!$B$1:$BU$1,0),FALSE)</f>
        <v>#N/A</v>
      </c>
      <c r="M93" s="258" t="e">
        <f>VLOOKUP($A93,Merged_couplings!$B:$BU,MATCH(M$1,Merged_couplings!$B$1:$BU$1,0),FALSE)</f>
        <v>#N/A</v>
      </c>
      <c r="N93" s="258" t="e">
        <f>VLOOKUP($A93,Merged_couplings!$B:$BU,MATCH(N$1,Merged_couplings!$B$1:$BU$1,0),FALSE)</f>
        <v>#N/A</v>
      </c>
      <c r="O93" s="121" t="e">
        <f>IF(OR(B93="BIG",B93="BI-",B93="-IG"),VLOOKUP($A93,Merged_couplings!$B:$BU,MATCH(O$1,Merged_couplings!$B$1:$BU$1,0),FALSE),"")</f>
        <v>#N/A</v>
      </c>
      <c r="P93" s="120" t="e">
        <f>IF(OR(C93="BIG",C93="BI-",C93="-IG"),VLOOKUP($A93,Merged_couplings!$B:$BU,MATCH(P$1,Merged_couplings!$B$1:$BU$1,0),FALSE),"")</f>
        <v>#N/A</v>
      </c>
      <c r="Q93" s="120" t="e">
        <f>IF(OR(D93="BIG",D93="BI-",D93="-IG"),VLOOKUP($A93,Merged_couplings!$B:$BU,MATCH(Q$1,Merged_couplings!$B$1:$BU$1,0),FALSE),"")</f>
        <v>#N/A</v>
      </c>
      <c r="R93" s="120" t="e">
        <f t="shared" si="7"/>
        <v>#N/A</v>
      </c>
      <c r="S93" s="120" t="e">
        <f t="shared" si="7"/>
        <v>#N/A</v>
      </c>
      <c r="T93" s="120" t="e">
        <f t="shared" si="7"/>
        <v>#N/A</v>
      </c>
      <c r="U93" s="120" t="e">
        <f>IF(OR(H93="BIG",H93="BI-",H93="-IG"),VLOOKUP($A93,Merged_couplings!$B:$BU,MATCH(U$1,Merged_couplings!$B$1:$BU$1,0),FALSE),"")</f>
        <v>#N/A</v>
      </c>
      <c r="V93" s="120" t="e">
        <f>IF(OR(I93="BIG",I93="BI-",I93="-IG"),VLOOKUP($A93,Merged_couplings!$B:$BU,MATCH(V$1,Merged_couplings!$B$1:$BU$1,0),FALSE),"")</f>
        <v>#N/A</v>
      </c>
      <c r="W93" s="120" t="e">
        <f t="shared" si="6"/>
        <v>#N/A</v>
      </c>
      <c r="X93" s="120" t="e">
        <f>IF(OR(K93="BIG",K93="BI-",K93="-IG"),VLOOKUP($A93,Merged_couplings!$B:$BU,MATCH(X$1,Merged_couplings!$B$1:$BU$1,0),FALSE),"")</f>
        <v>#N/A</v>
      </c>
      <c r="Y93" s="120" t="e">
        <f>IF(OR(L93="BIG",L93="BI-",L93="-IG"),VLOOKUP($A93,Merged_couplings!$B:$BU,MATCH(Y$1,Merged_couplings!$B$1:$BU$1,0),FALSE),"")</f>
        <v>#N/A</v>
      </c>
      <c r="Z93" s="120" t="e">
        <f>IF(OR(M93="BIG",M93="BI-",M93="-IG"),VLOOKUP($A93,Merged_couplings!$B:$BU,MATCH(Z$1,Merged_couplings!$B$1:$BU$1,0),FALSE),"")</f>
        <v>#N/A</v>
      </c>
      <c r="AA93" s="120" t="e">
        <f>IF(OR(N93="BIG",N93="BI-",N93="-IG"),VLOOKUP($A93,Merged_couplings!$B:$BU,MATCH(AA$1,Merged_couplings!$B$1:$BU$1,0),FALSE),"")</f>
        <v>#N/A</v>
      </c>
      <c r="AB93" s="123" t="e" cm="1">
        <f t="array" ref="AB93">_xlfn.IFS(AND($O93&lt;&gt;"",P93&lt;&gt;""),ABS($O93-P93),AND($O93="",P93=""),"",OR($O93&lt;&gt;"",P93&lt;&gt;""),"-")</f>
        <v>#N/A</v>
      </c>
      <c r="AC93" s="122" t="e" cm="1">
        <f t="array" ref="AC93">_xlfn.IFS(AND($O93&lt;&gt;"",Q93&lt;&gt;""),ABS($O93-Q93),AND($O93="",Q93=""),"",OR($O93&lt;&gt;"",Q93&lt;&gt;""),"-")</f>
        <v>#N/A</v>
      </c>
      <c r="AD93" s="122" t="e" cm="1">
        <f t="array" ref="AD93">_xlfn.IFS(AND($O93&lt;&gt;"",R93&lt;&gt;""),ABS($O93-R93),AND($O93="",R93=""),"",OR($O93&lt;&gt;"",R93&lt;&gt;""),"-")</f>
        <v>#N/A</v>
      </c>
      <c r="AE93" s="122" t="e" cm="1">
        <f t="array" ref="AE93">_xlfn.IFS(AND($O93&lt;&gt;"",S93&lt;&gt;""),ABS($O93-S93),AND($O93="",S93=""),"",OR($O93&lt;&gt;"",S93&lt;&gt;""),"-")</f>
        <v>#N/A</v>
      </c>
      <c r="AF93" s="122" t="e" cm="1">
        <f t="array" ref="AF93">_xlfn.IFS(AND($O93&lt;&gt;"",T93&lt;&gt;""),ABS($O93-T93),AND($O93="",T93=""),"",OR($O93&lt;&gt;"",T93&lt;&gt;""),"-")</f>
        <v>#N/A</v>
      </c>
      <c r="AG93" s="122" t="e" cm="1">
        <f t="array" ref="AG93">_xlfn.IFS(AND($O93&lt;&gt;"",U93&lt;&gt;""),ABS($O93-U93),AND($O93="",U93=""),"",OR($O93&lt;&gt;"",U93&lt;&gt;""),"-")</f>
        <v>#N/A</v>
      </c>
      <c r="AH93" s="122" t="e" cm="1">
        <f t="array" ref="AH93">_xlfn.IFS(AND($O93&lt;&gt;"",V93&lt;&gt;""),ABS($O93-V93),AND($O93="",V93=""),"",OR($O93&lt;&gt;"",V93&lt;&gt;""),"-")</f>
        <v>#N/A</v>
      </c>
      <c r="AI93" s="122" t="e" cm="1">
        <f t="array" ref="AI93">_xlfn.IFS(AND($O93&lt;&gt;"",W93&lt;&gt;""),ABS($O93-W93),AND($O93="",W93=""),"",OR($O93&lt;&gt;"",W93&lt;&gt;""),"-")</f>
        <v>#N/A</v>
      </c>
      <c r="AJ93" s="122" t="e" cm="1">
        <f t="array" ref="AJ93">_xlfn.IFS(AND($O93&lt;&gt;"",X93&lt;&gt;""),ABS($O93-X93),AND($O93="",X93=""),"",OR($O93&lt;&gt;"",X93&lt;&gt;""),"-")</f>
        <v>#N/A</v>
      </c>
      <c r="AK93" s="122" t="e" cm="1">
        <f t="array" ref="AK93">_xlfn.IFS(AND($O93&lt;&gt;"",Y93&lt;&gt;""),ABS($O93-Y93),AND($O93="",Y93=""),"",OR($O93&lt;&gt;"",Y93&lt;&gt;""),"-")</f>
        <v>#N/A</v>
      </c>
      <c r="AL93" s="122" t="e" cm="1">
        <f t="array" ref="AL93">_xlfn.IFS(AND($O93&lt;&gt;"",Z93&lt;&gt;""),ABS($O93-Z93),AND($O93="",Z93=""),"",OR($O93&lt;&gt;"",Z93&lt;&gt;""),"-")</f>
        <v>#N/A</v>
      </c>
      <c r="AM93" s="122" t="e" cm="1">
        <f t="array" ref="AM93">_xlfn.IFS(AND($O93&lt;&gt;"",AA93&lt;&gt;""),ABS($O93-AA93),AND($O93="",AA93=""),"",OR($O93&lt;&gt;"",AA93&lt;&gt;""),"-")</f>
        <v>#N/A</v>
      </c>
      <c r="AN93" s="121" t="e" cm="1">
        <f t="array" ref="AN93">_xlfn.IFS(AND($P93&lt;&gt;"",Q93&lt;&gt;""),ABS($P93-Q93),AND($P93="",Q93=""),"",OR($P93&lt;&gt;"",Q93&lt;&gt;""),"-")</f>
        <v>#N/A</v>
      </c>
      <c r="AO93" s="120" t="e" cm="1">
        <f t="array" ref="AO93">_xlfn.IFS(AND($P93&lt;&gt;"",R93&lt;&gt;""),ABS($P93-R93),AND($P93="",R93=""),"",OR($P93&lt;&gt;"",R93&lt;&gt;""),"-")</f>
        <v>#N/A</v>
      </c>
      <c r="AP93" s="120" t="e" cm="1">
        <f t="array" ref="AP93">_xlfn.IFS(AND($P93&lt;&gt;"",S93&lt;&gt;""),ABS($P93-S93),AND($P93="",S93=""),"",OR($P93&lt;&gt;"",S93&lt;&gt;""),"-")</f>
        <v>#N/A</v>
      </c>
      <c r="AQ93" s="120" t="e" cm="1">
        <f t="array" ref="AQ93">_xlfn.IFS(AND($P93&lt;&gt;"",T93&lt;&gt;""),ABS($P93-T93),AND($P93="",T93=""),"",OR($P93&lt;&gt;"",T93&lt;&gt;""),"-")</f>
        <v>#N/A</v>
      </c>
      <c r="AR93" s="120" t="e" cm="1">
        <f t="array" ref="AR93">_xlfn.IFS(AND($P93&lt;&gt;"",U93&lt;&gt;""),ABS($P93-U93),AND($P93="",U93=""),"",OR($P93&lt;&gt;"",U93&lt;&gt;""),"-")</f>
        <v>#N/A</v>
      </c>
      <c r="AS93" s="120" t="e" cm="1">
        <f t="array" ref="AS93">_xlfn.IFS(AND($P93&lt;&gt;"",V93&lt;&gt;""),ABS($P93-V93),AND($P93="",V93=""),"",OR($P93&lt;&gt;"",V93&lt;&gt;""),"-")</f>
        <v>#N/A</v>
      </c>
      <c r="AT93" s="120" t="e" cm="1">
        <f t="array" ref="AT93">_xlfn.IFS(AND($P93&lt;&gt;"",W93&lt;&gt;""),ABS($P93-W93),AND($P93="",W93=""),"",OR($P93&lt;&gt;"",W93&lt;&gt;""),"-")</f>
        <v>#N/A</v>
      </c>
      <c r="AU93" s="120" t="e" cm="1">
        <f t="array" ref="AU93">_xlfn.IFS(AND($P93&lt;&gt;"",X93&lt;&gt;""),ABS($P93-X93),AND($P93="",X93=""),"",OR($P93&lt;&gt;"",X93&lt;&gt;""),"-")</f>
        <v>#N/A</v>
      </c>
      <c r="AV93" s="120" t="e" cm="1">
        <f t="array" ref="AV93">_xlfn.IFS(AND($P93&lt;&gt;"",Y93&lt;&gt;""),ABS($P93-Y93),AND($P93="",Y93=""),"",OR($P93&lt;&gt;"",Y93&lt;&gt;""),"-")</f>
        <v>#N/A</v>
      </c>
      <c r="AW93" s="120" t="e" cm="1">
        <f t="array" ref="AW93">_xlfn.IFS(AND($P93&lt;&gt;"",Z93&lt;&gt;""),ABS($P93-Z93),AND($P93="",Z93=""),"",OR($P93&lt;&gt;"",Z93&lt;&gt;""),"-")</f>
        <v>#N/A</v>
      </c>
      <c r="AX93" s="120" t="e" cm="1">
        <f t="array" ref="AX93">_xlfn.IFS(AND($P93&lt;&gt;"",AA93&lt;&gt;""),ABS($P93-AA93),AND($P93="",AA93=""),"",OR($P93&lt;&gt;"",AA93&lt;&gt;""),"-")</f>
        <v>#N/A</v>
      </c>
      <c r="AY93" s="121" t="e" cm="1">
        <f t="array" ref="AY93">_xlfn.IFS(AND($Q93&lt;&gt;"",R93&lt;&gt;""),ABS($Q93-R93),AND($Q93="",R93=""),"",OR($Q93&lt;&gt;"",R93&lt;&gt;""),"-")</f>
        <v>#N/A</v>
      </c>
      <c r="AZ93" s="334" t="e" cm="1">
        <f t="array" ref="AZ93">_xlfn.IFS(AND($Q93&lt;&gt;"",S93&lt;&gt;""),ABS($Q93-S93),AND($Q93="",S93=""),"",OR($Q93&lt;&gt;"",S93&lt;&gt;""),"-")</f>
        <v>#N/A</v>
      </c>
      <c r="BA93" s="334" t="e" cm="1">
        <f t="array" ref="BA93">_xlfn.IFS(AND($Q93&lt;&gt;"",T93&lt;&gt;""),ABS($Q93-T93),AND($Q93="",T93=""),"",OR($Q93&lt;&gt;"",T93&lt;&gt;""),"-")</f>
        <v>#N/A</v>
      </c>
      <c r="BB93" s="120" t="e" cm="1">
        <f t="array" ref="BB93">_xlfn.IFS(AND($Q93&lt;&gt;"",U93&lt;&gt;""),ABS($Q93-U93),AND($Q93="",U93=""),"",OR($Q93&lt;&gt;"",U93&lt;&gt;""),"-")</f>
        <v>#N/A</v>
      </c>
      <c r="BC93" s="120" t="e" cm="1">
        <f t="array" ref="BC93">_xlfn.IFS(AND($Q93&lt;&gt;"",V93&lt;&gt;""),ABS($Q93-V93),AND($Q93="",V93=""),"",OR($Q93&lt;&gt;"",V93&lt;&gt;""),"-")</f>
        <v>#N/A</v>
      </c>
      <c r="BD93" s="120" t="e" cm="1">
        <f t="array" ref="BD93">_xlfn.IFS(AND($Q93&lt;&gt;"",W93&lt;&gt;""),ABS($Q93-W93),AND($Q93="",W93=""),"",OR($Q93&lt;&gt;"",W93&lt;&gt;""),"-")</f>
        <v>#N/A</v>
      </c>
      <c r="BE93" s="120" t="e" cm="1">
        <f t="array" ref="BE93">_xlfn.IFS(AND($Q93&lt;&gt;"",X93&lt;&gt;""),ABS($Q93-X93),AND($Q93="",X93=""),"",OR($Q93&lt;&gt;"",X93&lt;&gt;""),"-")</f>
        <v>#N/A</v>
      </c>
      <c r="BF93" s="120" t="e" cm="1">
        <f t="array" ref="BF93">_xlfn.IFS(AND($Q93&lt;&gt;"",Y93&lt;&gt;""),ABS($Q93-Y93),AND($Q93="",Y93=""),"",OR($Q93&lt;&gt;"",Y93&lt;&gt;""),"-")</f>
        <v>#N/A</v>
      </c>
      <c r="BG93" s="120" t="e" cm="1">
        <f t="array" ref="BG93">_xlfn.IFS(AND($Q93&lt;&gt;"",Z93&lt;&gt;""),ABS($Q93-Z93),AND($Q93="",Z93=""),"",OR($Q93&lt;&gt;"",Z93&lt;&gt;""),"-")</f>
        <v>#N/A</v>
      </c>
      <c r="BH93" s="120" t="e" cm="1">
        <f t="array" ref="BH93">_xlfn.IFS(AND($Q93&lt;&gt;"",AA93&lt;&gt;""),ABS($Q93-AA93),AND($Q93="",AA93=""),"",OR($Q93&lt;&gt;"",AA93&lt;&gt;""),"-")</f>
        <v>#N/A</v>
      </c>
      <c r="BI93" s="121" t="e" cm="1">
        <f t="array" ref="BI93">_xlfn.IFS(AND($R93&lt;&gt;"",S93&lt;&gt;""),ABS($R93-S93),AND($R93="",S93=""),"",OR($R93&lt;&gt;"",S93&lt;&gt;""),"-")</f>
        <v>#N/A</v>
      </c>
      <c r="BJ93" s="120" t="e" cm="1">
        <f t="array" ref="BJ93">_xlfn.IFS(AND($R93&lt;&gt;"",T93&lt;&gt;""),ABS($R93-T93),AND($R93="",T93=""),"",OR($R93&lt;&gt;"",T93&lt;&gt;""),"-")</f>
        <v>#N/A</v>
      </c>
      <c r="BK93" s="334" t="e" cm="1">
        <f t="array" ref="BK93">_xlfn.IFS(AND($R93&lt;&gt;"",U93&lt;&gt;""),ABS($R93-U93),AND($R93="",U93=""),"",OR($R93&lt;&gt;"",U93&lt;&gt;""),"-")</f>
        <v>#N/A</v>
      </c>
      <c r="BL93" s="120" t="e" cm="1">
        <f t="array" ref="BL93">_xlfn.IFS(AND($R93&lt;&gt;"",V93&lt;&gt;""),ABS($R93-V93),AND($R93="",V93=""),"",OR($R93&lt;&gt;"",V93&lt;&gt;""),"-")</f>
        <v>#N/A</v>
      </c>
      <c r="BM93" s="120" t="e" cm="1">
        <f t="array" ref="BM93">_xlfn.IFS(AND($R93&lt;&gt;"",W93&lt;&gt;""),ABS($R93-W93),AND($R93="",W93=""),"",OR($R93&lt;&gt;"",W93&lt;&gt;""),"-")</f>
        <v>#N/A</v>
      </c>
      <c r="BN93" s="120" t="e" cm="1">
        <f t="array" ref="BN93">_xlfn.IFS(AND($R93&lt;&gt;"",X93&lt;&gt;""),ABS($R93-X93),AND($R93="",X93=""),"",OR($R93&lt;&gt;"",X93&lt;&gt;""),"-")</f>
        <v>#N/A</v>
      </c>
      <c r="BO93" s="120" t="e" cm="1">
        <f t="array" ref="BO93">_xlfn.IFS(AND($R93&lt;&gt;"",Y93&lt;&gt;""),ABS($R93-Y93),AND($R93="",Y93=""),"",OR($R93&lt;&gt;"",Y93&lt;&gt;""),"-")</f>
        <v>#N/A</v>
      </c>
      <c r="BP93" s="120" t="e" cm="1">
        <f t="array" ref="BP93">_xlfn.IFS(AND($R93&lt;&gt;"",Z93&lt;&gt;""),ABS($R93-Z93),AND($R93="",Z93=""),"",OR($R93&lt;&gt;"",Z93&lt;&gt;""),"-")</f>
        <v>#N/A</v>
      </c>
      <c r="BQ93" s="120" t="e" cm="1">
        <f t="array" ref="BQ93">_xlfn.IFS(AND($R93&lt;&gt;"",AA93&lt;&gt;""),ABS($R93-AA93),AND($R93="",AA93=""),"",OR($R93&lt;&gt;"",AA93&lt;&gt;""),"-")</f>
        <v>#N/A</v>
      </c>
      <c r="BR93" s="121" t="e" cm="1">
        <f t="array" ref="BR93">_xlfn.IFS(AND($S93&lt;&gt;"",T93&lt;&gt;""),ABS($S93-T93),AND($S93="",T93=""),"",OR($S93&lt;&gt;"",T93&lt;&gt;""),"-")</f>
        <v>#N/A</v>
      </c>
      <c r="BS93" s="334" t="e" cm="1">
        <f t="array" ref="BS93">_xlfn.IFS(AND($S93&lt;&gt;"",U93&lt;&gt;""),ABS($S93-U93),AND($S93="",U93=""),"",OR($S93&lt;&gt;"",U93&lt;&gt;""),"-")</f>
        <v>#N/A</v>
      </c>
      <c r="BT93" s="120" t="e" cm="1">
        <f t="array" ref="BT93">_xlfn.IFS(AND($S93&lt;&gt;"",V93&lt;&gt;""),ABS($S93-V93),AND($S93="",V93=""),"",OR($S93&lt;&gt;"",V93&lt;&gt;""),"-")</f>
        <v>#N/A</v>
      </c>
      <c r="BU93" s="120" t="e" cm="1">
        <f t="array" ref="BU93">_xlfn.IFS(AND($S93&lt;&gt;"",W93&lt;&gt;""),ABS($S93-W93),AND($S93="",W93=""),"",OR($S93&lt;&gt;"",W93&lt;&gt;""),"-")</f>
        <v>#N/A</v>
      </c>
      <c r="BV93" s="120" t="e" cm="1">
        <f t="array" ref="BV93">_xlfn.IFS(AND($S93&lt;&gt;"",X93&lt;&gt;""),ABS($S93-X93),AND($S93="",X93=""),"",OR($S93&lt;&gt;"",X93&lt;&gt;""),"-")</f>
        <v>#N/A</v>
      </c>
      <c r="BW93" s="120" t="e" cm="1">
        <f t="array" ref="BW93">_xlfn.IFS(AND($S93&lt;&gt;"",Y93&lt;&gt;""),ABS($S93-Y93),AND($S93="",Y93=""),"",OR($S93&lt;&gt;"",Y93&lt;&gt;""),"-")</f>
        <v>#N/A</v>
      </c>
      <c r="BX93" s="120" t="e" cm="1">
        <f t="array" ref="BX93">_xlfn.IFS(AND($S93&lt;&gt;"",Z93&lt;&gt;""),ABS($S93-Z93),AND($S93="",Z93=""),"",OR($S93&lt;&gt;"",Z93&lt;&gt;""),"-")</f>
        <v>#N/A</v>
      </c>
      <c r="BY93" s="120" t="e" cm="1">
        <f t="array" ref="BY93">_xlfn.IFS(AND($S93&lt;&gt;"",AA93&lt;&gt;""),ABS($S93-AA93),AND($S93="",AA93=""),"",OR($S93&lt;&gt;"",AA93&lt;&gt;""),"-")</f>
        <v>#N/A</v>
      </c>
      <c r="BZ93" s="121" t="e" cm="1">
        <f t="array" ref="BZ93">_xlfn.IFS(AND($T93&lt;&gt;"",U93&lt;&gt;""),ABS($T93-U93),AND($T93="",U93=""),"",OR($T93&lt;&gt;"",U93&lt;&gt;""),"-")</f>
        <v>#N/A</v>
      </c>
      <c r="CA93" s="120" t="e" cm="1">
        <f t="array" ref="CA93">_xlfn.IFS(AND($T93&lt;&gt;"",V93&lt;&gt;""),ABS($T93-V93),AND($T93="",V93=""),"",OR($T93&lt;&gt;"",V93&lt;&gt;""),"-")</f>
        <v>#N/A</v>
      </c>
      <c r="CB93" s="120" t="e" cm="1">
        <f t="array" ref="CB93">_xlfn.IFS(AND($T93&lt;&gt;"",W93&lt;&gt;""),ABS($T93-W93),AND($T93="",W93=""),"",OR($T93&lt;&gt;"",W93&lt;&gt;""),"-")</f>
        <v>#N/A</v>
      </c>
      <c r="CC93" s="120" t="e" cm="1">
        <f t="array" ref="CC93">_xlfn.IFS(AND($T93&lt;&gt;"",X93&lt;&gt;""),ABS($T93-X93),AND($T93="",X93=""),"",OR($T93&lt;&gt;"",X93&lt;&gt;""),"-")</f>
        <v>#N/A</v>
      </c>
      <c r="CD93" s="120" t="e" cm="1">
        <f t="array" ref="CD93">_xlfn.IFS(AND($T93&lt;&gt;"",Y93&lt;&gt;""),ABS($T93-Y93),AND($T93="",Y93=""),"",OR($T93&lt;&gt;"",Y93&lt;&gt;""),"-")</f>
        <v>#N/A</v>
      </c>
      <c r="CE93" s="120" t="e" cm="1">
        <f t="array" ref="CE93">_xlfn.IFS(AND($T93&lt;&gt;"",Z93&lt;&gt;""),ABS($T93-Z93),AND($T93="",Z93=""),"",OR($T93&lt;&gt;"",Z93&lt;&gt;""),"-")</f>
        <v>#N/A</v>
      </c>
      <c r="CF93" s="120" t="e" cm="1">
        <f t="array" ref="CF93">_xlfn.IFS(AND($T93&lt;&gt;"",AA93&lt;&gt;""),ABS($T93-AA93),AND($T93="",AA93=""),"",OR($T93&lt;&gt;"",AA93&lt;&gt;""),"-")</f>
        <v>#N/A</v>
      </c>
      <c r="CG93" s="121" t="e" cm="1">
        <f t="array" ref="CG93">_xlfn.IFS(AND($U93&lt;&gt;"",V93&lt;&gt;""),ABS($U93-V93),AND($U93="",V93=""),"",OR($U93&lt;&gt;"",V93&lt;&gt;""),"-")</f>
        <v>#N/A</v>
      </c>
      <c r="CH93" s="120" t="e" cm="1">
        <f t="array" ref="CH93">_xlfn.IFS(AND($U93&lt;&gt;"",W93&lt;&gt;""),ABS($U93-W93),AND($U93="",W93=""),"",OR($U93&lt;&gt;"",W93&lt;&gt;""),"-")</f>
        <v>#N/A</v>
      </c>
      <c r="CI93" s="120" t="e" cm="1">
        <f t="array" ref="CI93">_xlfn.IFS(AND($U93&lt;&gt;"",X93&lt;&gt;""),ABS($U93-X93),AND($U93="",X93=""),"",OR($U93&lt;&gt;"",X93&lt;&gt;""),"-")</f>
        <v>#N/A</v>
      </c>
      <c r="CJ93" s="120" t="e" cm="1">
        <f t="array" ref="CJ93">_xlfn.IFS(AND($U93&lt;&gt;"",Y93&lt;&gt;""),ABS($U93-Y93),AND($U93="",Y93=""),"",OR($U93&lt;&gt;"",Y93&lt;&gt;""),"-")</f>
        <v>#N/A</v>
      </c>
      <c r="CK93" s="120" t="e" cm="1">
        <f t="array" ref="CK93">_xlfn.IFS(AND($U93&lt;&gt;"",Z93&lt;&gt;""),ABS($U93-Z93),AND($U93="",Z93=""),"",OR($U93&lt;&gt;"",Z93&lt;&gt;""),"-")</f>
        <v>#N/A</v>
      </c>
      <c r="CL93" s="120" t="e" cm="1">
        <f t="array" ref="CL93">_xlfn.IFS(AND($U93&lt;&gt;"",AA93&lt;&gt;""),ABS($U93-AA93),AND($U93="",AA93=""),"",OR($U93&lt;&gt;"",AA93&lt;&gt;""),"-")</f>
        <v>#N/A</v>
      </c>
      <c r="CM93" s="121" t="e" cm="1">
        <f t="array" ref="CM93">_xlfn.IFS(AND($V93&lt;&gt;"",W93&lt;&gt;""),ABS($V93-W93),AND($V93="",W93=""),"",OR($V93&lt;&gt;"",W93&lt;&gt;""),"-")</f>
        <v>#N/A</v>
      </c>
      <c r="CN93" s="120" t="e" cm="1">
        <f t="array" ref="CN93">_xlfn.IFS(AND($V93&lt;&gt;"",X93&lt;&gt;""),ABS($V93-X93),AND($V93="",X93=""),"",OR($V93&lt;&gt;"",X93&lt;&gt;""),"-")</f>
        <v>#N/A</v>
      </c>
      <c r="CO93" s="120" t="e" cm="1">
        <f t="array" ref="CO93">_xlfn.IFS(AND($V93&lt;&gt;"",Y93&lt;&gt;""),ABS($V93-Y93),AND($V93="",Y93=""),"",OR($V93&lt;&gt;"",Y93&lt;&gt;""),"-")</f>
        <v>#N/A</v>
      </c>
      <c r="CP93" s="120" t="e" cm="1">
        <f t="array" ref="CP93">_xlfn.IFS(AND($V93&lt;&gt;"",Z93&lt;&gt;""),ABS($V93-Z93),AND($V93="",Z93=""),"",OR($V93&lt;&gt;"",Z93&lt;&gt;""),"-")</f>
        <v>#N/A</v>
      </c>
      <c r="CQ93" s="120" t="e" cm="1">
        <f t="array" ref="CQ93">_xlfn.IFS(AND($V93&lt;&gt;"",AA93&lt;&gt;""),ABS($V93-AA93),AND($V93="",AA93=""),"",OR($V93&lt;&gt;"",AA93&lt;&gt;""),"-")</f>
        <v>#N/A</v>
      </c>
      <c r="CR93" s="121" t="e" cm="1">
        <f t="array" ref="CR93">_xlfn.IFS(AND($W93&lt;&gt;"",X93&lt;&gt;""),ABS($W93-X93),AND($W93="",X93=""),"",OR($W93&lt;&gt;"",X93&lt;&gt;""),"-")</f>
        <v>#N/A</v>
      </c>
      <c r="CS93" s="120" t="e" cm="1">
        <f t="array" ref="CS93">_xlfn.IFS(AND($W93&lt;&gt;"",Y93&lt;&gt;""),ABS($W93-Y93),AND($W93="",Y93=""),"",OR($W93&lt;&gt;"",Y93&lt;&gt;""),"-")</f>
        <v>#N/A</v>
      </c>
      <c r="CT93" s="120" t="e" cm="1">
        <f t="array" ref="CT93">_xlfn.IFS(AND($W93&lt;&gt;"",Z93&lt;&gt;""),ABS($W93-Z93),AND($W93="",Z93=""),"",OR($W93&lt;&gt;"",Z93&lt;&gt;""),"-")</f>
        <v>#N/A</v>
      </c>
      <c r="CU93" s="120" t="e" cm="1">
        <f t="array" ref="CU93">_xlfn.IFS(AND($W93&lt;&gt;"",AA93&lt;&gt;""),ABS($W93-AA93),AND($W93="",AA93=""),"",OR($W93&lt;&gt;"",AA93&lt;&gt;""),"-")</f>
        <v>#N/A</v>
      </c>
      <c r="CV93" s="121" t="e" cm="1">
        <f t="array" ref="CV93">_xlfn.IFS(AND($X93&lt;&gt;"",Y93&lt;&gt;""),ABS($X93-Y93),AND($X93="",Y93=""),"",OR($X93&lt;&gt;"",Y93&lt;&gt;""),"-")</f>
        <v>#N/A</v>
      </c>
      <c r="CW93" s="120" t="e" cm="1">
        <f t="array" ref="CW93">_xlfn.IFS(AND($X93&lt;&gt;"",Z93&lt;&gt;""),ABS($X93-Z93),AND($X93="",Z93=""),"",OR($X93&lt;&gt;"",Z93&lt;&gt;""),"-")</f>
        <v>#N/A</v>
      </c>
      <c r="CX93" s="120" t="e" cm="1">
        <f t="array" ref="CX93">_xlfn.IFS(AND($X93&lt;&gt;"",AA93&lt;&gt;""),ABS($X93-AA93),AND($X93="",AA93=""),"",OR($X93&lt;&gt;"",AA93&lt;&gt;""),"-")</f>
        <v>#N/A</v>
      </c>
      <c r="CY93" s="121" t="e" cm="1">
        <f t="array" ref="CY93">_xlfn.IFS(AND($Y93&lt;&gt;"",Z93&lt;&gt;""),ABS($Y93-Z93),AND($Y93="",Z93=""),"",OR($Y93&lt;&gt;"",Z93&lt;&gt;""),"-")</f>
        <v>#N/A</v>
      </c>
      <c r="CZ93" s="120" t="e" cm="1">
        <f t="array" ref="CZ93">_xlfn.IFS(AND($Y93&lt;&gt;"",AA93&lt;&gt;""),ABS($Y93-AA93),AND($Y93="",AA93=""),"",OR($Y93&lt;&gt;"",AA93&lt;&gt;""),"-")</f>
        <v>#N/A</v>
      </c>
      <c r="DA93" s="121" t="e" cm="1">
        <f t="array" ref="DA93">_xlfn.IFS(AND($Z93&lt;&gt;"",AA93&lt;&gt;""),ABS($Z93-AA93),AND($Z93="",AA93=""),"",OR($Z93&lt;&gt;"",AA93&lt;&gt;""),"-")</f>
        <v>#N/A</v>
      </c>
    </row>
    <row r="94" spans="1:105" x14ac:dyDescent="0.2">
      <c r="A94" s="260" t="s">
        <v>133</v>
      </c>
      <c r="B94" s="259" t="str">
        <f>VLOOKUP($A94,Merged_couplings!$B:$BU,MATCH(B$1,Merged_couplings!$B$1:$BU$1,0),FALSE)</f>
        <v>-I-</v>
      </c>
      <c r="C94" s="258" t="str">
        <f>VLOOKUP($A94,Merged_couplings!$B:$BU,MATCH(C$1,Merged_couplings!$B$1:$BU$1,0),FALSE)</f>
        <v>-I-</v>
      </c>
      <c r="D94" s="258" t="str">
        <f>VLOOKUP($A94,Merged_couplings!$B:$BU,MATCH(D$1,Merged_couplings!$B$1:$BU$1,0),FALSE)</f>
        <v>-I-</v>
      </c>
      <c r="E94" s="258" t="str">
        <f>VLOOKUP($A94,Merged_couplings!$B:$BU,MATCH(E$1,Merged_couplings!$B$1:$BU$1,0),FALSE)</f>
        <v>-I-</v>
      </c>
      <c r="F94" s="258" t="str">
        <f>VLOOKUP($A94,Merged_couplings!$B:$BU,MATCH(F$1,Merged_couplings!$B$1:$BU$1,0),FALSE)</f>
        <v>-I-</v>
      </c>
      <c r="G94" s="258" t="str">
        <f>VLOOKUP($A94,Merged_couplings!$B:$BU,MATCH(G$1,Merged_couplings!$B$1:$BU$1,0),FALSE)</f>
        <v>-I-</v>
      </c>
      <c r="H94" s="258" t="str">
        <f>VLOOKUP($A94,Merged_couplings!$B:$BU,MATCH(H$1,Merged_couplings!$B$1:$BU$1,0),FALSE)</f>
        <v>-I-</v>
      </c>
      <c r="I94" s="258" t="str">
        <f>VLOOKUP($A94,Merged_couplings!$B:$BU,MATCH(I$1,Merged_couplings!$B$1:$BU$1,0),FALSE)</f>
        <v>-IG</v>
      </c>
      <c r="J94" s="258" t="str">
        <f>VLOOKUP($A94,Merged_couplings!$B:$BU,MATCH(J$1,Merged_couplings!$B$1:$BU$1,0),FALSE)</f>
        <v>-IG</v>
      </c>
      <c r="K94" s="258" t="str">
        <f>VLOOKUP($A94,Merged_couplings!$B:$BU,MATCH(K$1,Merged_couplings!$B$1:$BU$1,0),FALSE)</f>
        <v>-IG</v>
      </c>
      <c r="L94" s="258" t="str">
        <f>VLOOKUP($A94,Merged_couplings!$B:$BU,MATCH(L$1,Merged_couplings!$B$1:$BU$1,0),FALSE)</f>
        <v>-IG</v>
      </c>
      <c r="M94" s="258" t="str">
        <f>VLOOKUP($A94,Merged_couplings!$B:$BU,MATCH(M$1,Merged_couplings!$B$1:$BU$1,0),FALSE)</f>
        <v>-I-</v>
      </c>
      <c r="N94" s="258" t="str">
        <f>VLOOKUP($A94,Merged_couplings!$B:$BU,MATCH(N$1,Merged_couplings!$B$1:$BU$1,0),FALSE)</f>
        <v>-I-</v>
      </c>
      <c r="O94" s="121" t="str">
        <f>IF(OR(B94="BIG",B94="BI-",B94="-IG"),VLOOKUP($A94,Merged_couplings!$B:$BU,MATCH(O$1,Merged_couplings!$B$1:$BU$1,0),FALSE),"")</f>
        <v/>
      </c>
      <c r="P94" s="120" t="str">
        <f>IF(OR(C94="BIG",C94="BI-",C94="-IG"),VLOOKUP($A94,Merged_couplings!$B:$BU,MATCH(P$1,Merged_couplings!$B$1:$BU$1,0),FALSE),"")</f>
        <v/>
      </c>
      <c r="Q94" s="120" t="str">
        <f>IF(OR(D94="BIG",D94="BI-",D94="-IG"),VLOOKUP($A94,Merged_couplings!$B:$BU,MATCH(Q$1,Merged_couplings!$B$1:$BU$1,0),FALSE),"")</f>
        <v/>
      </c>
      <c r="R94" s="120" t="str">
        <f t="shared" si="7"/>
        <v/>
      </c>
      <c r="S94" s="120" t="str">
        <f t="shared" si="7"/>
        <v/>
      </c>
      <c r="T94" s="120" t="str">
        <f t="shared" si="7"/>
        <v/>
      </c>
      <c r="U94" s="120" t="str">
        <f>IF(OR(H94="BIG",H94="BI-",H94="-IG"),VLOOKUP($A94,Merged_couplings!$B:$BU,MATCH(U$1,Merged_couplings!$B$1:$BU$1,0),FALSE),"")</f>
        <v/>
      </c>
      <c r="V94" s="120">
        <f>IF(OR(I94="BIG",I94="BI-",I94="-IG"),VLOOKUP($A94,Merged_couplings!$B:$BU,MATCH(V$1,Merged_couplings!$B$1:$BU$1,0),FALSE),"")</f>
        <v>10.698773539552654</v>
      </c>
      <c r="W94" s="120">
        <f t="shared" si="6"/>
        <v>10.698773539552654</v>
      </c>
      <c r="X94" s="120">
        <f>IF(OR(K94="BIG",K94="BI-",K94="-IG"),VLOOKUP($A94,Merged_couplings!$B:$BU,MATCH(X$1,Merged_couplings!$B$1:$BU$1,0),FALSE),"")</f>
        <v>9.9958562530953241</v>
      </c>
      <c r="Y94" s="120">
        <f>IF(OR(L94="BIG",L94="BI-",L94="-IG"),VLOOKUP($A94,Merged_couplings!$B:$BU,MATCH(Y$1,Merged_couplings!$B$1:$BU$1,0),FALSE),"")</f>
        <v>9.8167008724753533</v>
      </c>
      <c r="Z94" s="120" t="str">
        <f>IF(OR(M94="BIG",M94="BI-",M94="-IG"),VLOOKUP($A94,Merged_couplings!$B:$BU,MATCH(Z$1,Merged_couplings!$B$1:$BU$1,0),FALSE),"")</f>
        <v/>
      </c>
      <c r="AA94" s="120" t="str">
        <f>IF(OR(N94="BIG",N94="BI-",N94="-IG"),VLOOKUP($A94,Merged_couplings!$B:$BU,MATCH(AA$1,Merged_couplings!$B$1:$BU$1,0),FALSE),"")</f>
        <v/>
      </c>
      <c r="AB94" s="123" t="str" cm="1">
        <f t="array" ref="AB94">_xlfn.IFS(AND($O94&lt;&gt;"",P94&lt;&gt;""),ABS($O94-P94),AND($O94="",P94=""),"",OR($O94&lt;&gt;"",P94&lt;&gt;""),"-")</f>
        <v/>
      </c>
      <c r="AC94" s="122" t="str" cm="1">
        <f t="array" ref="AC94">_xlfn.IFS(AND($O94&lt;&gt;"",Q94&lt;&gt;""),ABS($O94-Q94),AND($O94="",Q94=""),"",OR($O94&lt;&gt;"",Q94&lt;&gt;""),"-")</f>
        <v/>
      </c>
      <c r="AD94" s="122" t="str" cm="1">
        <f t="array" ref="AD94">_xlfn.IFS(AND($O94&lt;&gt;"",R94&lt;&gt;""),ABS($O94-R94),AND($O94="",R94=""),"",OR($O94&lt;&gt;"",R94&lt;&gt;""),"-")</f>
        <v/>
      </c>
      <c r="AE94" s="122" t="str" cm="1">
        <f t="array" ref="AE94">_xlfn.IFS(AND($O94&lt;&gt;"",S94&lt;&gt;""),ABS($O94-S94),AND($O94="",S94=""),"",OR($O94&lt;&gt;"",S94&lt;&gt;""),"-")</f>
        <v/>
      </c>
      <c r="AF94" s="122" t="str" cm="1">
        <f t="array" ref="AF94">_xlfn.IFS(AND($O94&lt;&gt;"",T94&lt;&gt;""),ABS($O94-T94),AND($O94="",T94=""),"",OR($O94&lt;&gt;"",T94&lt;&gt;""),"-")</f>
        <v/>
      </c>
      <c r="AG94" s="122" t="str" cm="1">
        <f t="array" ref="AG94">_xlfn.IFS(AND($O94&lt;&gt;"",U94&lt;&gt;""),ABS($O94-U94),AND($O94="",U94=""),"",OR($O94&lt;&gt;"",U94&lt;&gt;""),"-")</f>
        <v/>
      </c>
      <c r="AH94" s="122" t="str" cm="1">
        <f t="array" ref="AH94">_xlfn.IFS(AND($O94&lt;&gt;"",V94&lt;&gt;""),ABS($O94-V94),AND($O94="",V94=""),"",OR($O94&lt;&gt;"",V94&lt;&gt;""),"-")</f>
        <v>-</v>
      </c>
      <c r="AI94" s="122" t="str" cm="1">
        <f t="array" ref="AI94">_xlfn.IFS(AND($O94&lt;&gt;"",W94&lt;&gt;""),ABS($O94-W94),AND($O94="",W94=""),"",OR($O94&lt;&gt;"",W94&lt;&gt;""),"-")</f>
        <v>-</v>
      </c>
      <c r="AJ94" s="122" t="str" cm="1">
        <f t="array" ref="AJ94">_xlfn.IFS(AND($O94&lt;&gt;"",X94&lt;&gt;""),ABS($O94-X94),AND($O94="",X94=""),"",OR($O94&lt;&gt;"",X94&lt;&gt;""),"-")</f>
        <v>-</v>
      </c>
      <c r="AK94" s="122" t="str" cm="1">
        <f t="array" ref="AK94">_xlfn.IFS(AND($O94&lt;&gt;"",Y94&lt;&gt;""),ABS($O94-Y94),AND($O94="",Y94=""),"",OR($O94&lt;&gt;"",Y94&lt;&gt;""),"-")</f>
        <v>-</v>
      </c>
      <c r="AL94" s="122" t="str" cm="1">
        <f t="array" ref="AL94">_xlfn.IFS(AND($O94&lt;&gt;"",Z94&lt;&gt;""),ABS($O94-Z94),AND($O94="",Z94=""),"",OR($O94&lt;&gt;"",Z94&lt;&gt;""),"-")</f>
        <v/>
      </c>
      <c r="AM94" s="122" t="str" cm="1">
        <f t="array" ref="AM94">_xlfn.IFS(AND($O94&lt;&gt;"",AA94&lt;&gt;""),ABS($O94-AA94),AND($O94="",AA94=""),"",OR($O94&lt;&gt;"",AA94&lt;&gt;""),"-")</f>
        <v/>
      </c>
      <c r="AN94" s="121" t="str" cm="1">
        <f t="array" ref="AN94">_xlfn.IFS(AND($P94&lt;&gt;"",Q94&lt;&gt;""),ABS($P94-Q94),AND($P94="",Q94=""),"",OR($P94&lt;&gt;"",Q94&lt;&gt;""),"-")</f>
        <v/>
      </c>
      <c r="AO94" s="120" t="str" cm="1">
        <f t="array" ref="AO94">_xlfn.IFS(AND($P94&lt;&gt;"",R94&lt;&gt;""),ABS($P94-R94),AND($P94="",R94=""),"",OR($P94&lt;&gt;"",R94&lt;&gt;""),"-")</f>
        <v/>
      </c>
      <c r="AP94" s="120" t="str" cm="1">
        <f t="array" ref="AP94">_xlfn.IFS(AND($P94&lt;&gt;"",S94&lt;&gt;""),ABS($P94-S94),AND($P94="",S94=""),"",OR($P94&lt;&gt;"",S94&lt;&gt;""),"-")</f>
        <v/>
      </c>
      <c r="AQ94" s="120" t="str" cm="1">
        <f t="array" ref="AQ94">_xlfn.IFS(AND($P94&lt;&gt;"",T94&lt;&gt;""),ABS($P94-T94),AND($P94="",T94=""),"",OR($P94&lt;&gt;"",T94&lt;&gt;""),"-")</f>
        <v/>
      </c>
      <c r="AR94" s="120" t="str" cm="1">
        <f t="array" ref="AR94">_xlfn.IFS(AND($P94&lt;&gt;"",U94&lt;&gt;""),ABS($P94-U94),AND($P94="",U94=""),"",OR($P94&lt;&gt;"",U94&lt;&gt;""),"-")</f>
        <v/>
      </c>
      <c r="AS94" s="120" t="str" cm="1">
        <f t="array" ref="AS94">_xlfn.IFS(AND($P94&lt;&gt;"",V94&lt;&gt;""),ABS($P94-V94),AND($P94="",V94=""),"",OR($P94&lt;&gt;"",V94&lt;&gt;""),"-")</f>
        <v>-</v>
      </c>
      <c r="AT94" s="120" t="str" cm="1">
        <f t="array" ref="AT94">_xlfn.IFS(AND($P94&lt;&gt;"",W94&lt;&gt;""),ABS($P94-W94),AND($P94="",W94=""),"",OR($P94&lt;&gt;"",W94&lt;&gt;""),"-")</f>
        <v>-</v>
      </c>
      <c r="AU94" s="120" t="str" cm="1">
        <f t="array" ref="AU94">_xlfn.IFS(AND($P94&lt;&gt;"",X94&lt;&gt;""),ABS($P94-X94),AND($P94="",X94=""),"",OR($P94&lt;&gt;"",X94&lt;&gt;""),"-")</f>
        <v>-</v>
      </c>
      <c r="AV94" s="120" t="str" cm="1">
        <f t="array" ref="AV94">_xlfn.IFS(AND($P94&lt;&gt;"",Y94&lt;&gt;""),ABS($P94-Y94),AND($P94="",Y94=""),"",OR($P94&lt;&gt;"",Y94&lt;&gt;""),"-")</f>
        <v>-</v>
      </c>
      <c r="AW94" s="120" t="str" cm="1">
        <f t="array" ref="AW94">_xlfn.IFS(AND($P94&lt;&gt;"",Z94&lt;&gt;""),ABS($P94-Z94),AND($P94="",Z94=""),"",OR($P94&lt;&gt;"",Z94&lt;&gt;""),"-")</f>
        <v/>
      </c>
      <c r="AX94" s="120" t="str" cm="1">
        <f t="array" ref="AX94">_xlfn.IFS(AND($P94&lt;&gt;"",AA94&lt;&gt;""),ABS($P94-AA94),AND($P94="",AA94=""),"",OR($P94&lt;&gt;"",AA94&lt;&gt;""),"-")</f>
        <v/>
      </c>
      <c r="AY94" s="121" t="str" cm="1">
        <f t="array" ref="AY94">_xlfn.IFS(AND($Q94&lt;&gt;"",R94&lt;&gt;""),ABS($Q94-R94),AND($Q94="",R94=""),"",OR($Q94&lt;&gt;"",R94&lt;&gt;""),"-")</f>
        <v/>
      </c>
      <c r="AZ94" s="334" t="str" cm="1">
        <f t="array" ref="AZ94">_xlfn.IFS(AND($Q94&lt;&gt;"",S94&lt;&gt;""),ABS($Q94-S94),AND($Q94="",S94=""),"",OR($Q94&lt;&gt;"",S94&lt;&gt;""),"-")</f>
        <v/>
      </c>
      <c r="BA94" s="334" t="str" cm="1">
        <f t="array" ref="BA94">_xlfn.IFS(AND($Q94&lt;&gt;"",T94&lt;&gt;""),ABS($Q94-T94),AND($Q94="",T94=""),"",OR($Q94&lt;&gt;"",T94&lt;&gt;""),"-")</f>
        <v/>
      </c>
      <c r="BB94" s="120" t="str" cm="1">
        <f t="array" ref="BB94">_xlfn.IFS(AND($Q94&lt;&gt;"",U94&lt;&gt;""),ABS($Q94-U94),AND($Q94="",U94=""),"",OR($Q94&lt;&gt;"",U94&lt;&gt;""),"-")</f>
        <v/>
      </c>
      <c r="BC94" s="120" t="str" cm="1">
        <f t="array" ref="BC94">_xlfn.IFS(AND($Q94&lt;&gt;"",V94&lt;&gt;""),ABS($Q94-V94),AND($Q94="",V94=""),"",OR($Q94&lt;&gt;"",V94&lt;&gt;""),"-")</f>
        <v>-</v>
      </c>
      <c r="BD94" s="120" t="str" cm="1">
        <f t="array" ref="BD94">_xlfn.IFS(AND($Q94&lt;&gt;"",W94&lt;&gt;""),ABS($Q94-W94),AND($Q94="",W94=""),"",OR($Q94&lt;&gt;"",W94&lt;&gt;""),"-")</f>
        <v>-</v>
      </c>
      <c r="BE94" s="120" t="str" cm="1">
        <f t="array" ref="BE94">_xlfn.IFS(AND($Q94&lt;&gt;"",X94&lt;&gt;""),ABS($Q94-X94),AND($Q94="",X94=""),"",OR($Q94&lt;&gt;"",X94&lt;&gt;""),"-")</f>
        <v>-</v>
      </c>
      <c r="BF94" s="120" t="str" cm="1">
        <f t="array" ref="BF94">_xlfn.IFS(AND($Q94&lt;&gt;"",Y94&lt;&gt;""),ABS($Q94-Y94),AND($Q94="",Y94=""),"",OR($Q94&lt;&gt;"",Y94&lt;&gt;""),"-")</f>
        <v>-</v>
      </c>
      <c r="BG94" s="120" t="str" cm="1">
        <f t="array" ref="BG94">_xlfn.IFS(AND($Q94&lt;&gt;"",Z94&lt;&gt;""),ABS($Q94-Z94),AND($Q94="",Z94=""),"",OR($Q94&lt;&gt;"",Z94&lt;&gt;""),"-")</f>
        <v/>
      </c>
      <c r="BH94" s="120" t="str" cm="1">
        <f t="array" ref="BH94">_xlfn.IFS(AND($Q94&lt;&gt;"",AA94&lt;&gt;""),ABS($Q94-AA94),AND($Q94="",AA94=""),"",OR($Q94&lt;&gt;"",AA94&lt;&gt;""),"-")</f>
        <v/>
      </c>
      <c r="BI94" s="121" t="str" cm="1">
        <f t="array" ref="BI94">_xlfn.IFS(AND($R94&lt;&gt;"",S94&lt;&gt;""),ABS($R94-S94),AND($R94="",S94=""),"",OR($R94&lt;&gt;"",S94&lt;&gt;""),"-")</f>
        <v/>
      </c>
      <c r="BJ94" s="120" t="str" cm="1">
        <f t="array" ref="BJ94">_xlfn.IFS(AND($R94&lt;&gt;"",T94&lt;&gt;""),ABS($R94-T94),AND($R94="",T94=""),"",OR($R94&lt;&gt;"",T94&lt;&gt;""),"-")</f>
        <v/>
      </c>
      <c r="BK94" s="334" t="str" cm="1">
        <f t="array" ref="BK94">_xlfn.IFS(AND($R94&lt;&gt;"",U94&lt;&gt;""),ABS($R94-U94),AND($R94="",U94=""),"",OR($R94&lt;&gt;"",U94&lt;&gt;""),"-")</f>
        <v/>
      </c>
      <c r="BL94" s="120" t="str" cm="1">
        <f t="array" ref="BL94">_xlfn.IFS(AND($R94&lt;&gt;"",V94&lt;&gt;""),ABS($R94-V94),AND($R94="",V94=""),"",OR($R94&lt;&gt;"",V94&lt;&gt;""),"-")</f>
        <v>-</v>
      </c>
      <c r="BM94" s="120" t="str" cm="1">
        <f t="array" ref="BM94">_xlfn.IFS(AND($R94&lt;&gt;"",W94&lt;&gt;""),ABS($R94-W94),AND($R94="",W94=""),"",OR($R94&lt;&gt;"",W94&lt;&gt;""),"-")</f>
        <v>-</v>
      </c>
      <c r="BN94" s="120" t="str" cm="1">
        <f t="array" ref="BN94">_xlfn.IFS(AND($R94&lt;&gt;"",X94&lt;&gt;""),ABS($R94-X94),AND($R94="",X94=""),"",OR($R94&lt;&gt;"",X94&lt;&gt;""),"-")</f>
        <v>-</v>
      </c>
      <c r="BO94" s="120" t="str" cm="1">
        <f t="array" ref="BO94">_xlfn.IFS(AND($R94&lt;&gt;"",Y94&lt;&gt;""),ABS($R94-Y94),AND($R94="",Y94=""),"",OR($R94&lt;&gt;"",Y94&lt;&gt;""),"-")</f>
        <v>-</v>
      </c>
      <c r="BP94" s="120" t="str" cm="1">
        <f t="array" ref="BP94">_xlfn.IFS(AND($R94&lt;&gt;"",Z94&lt;&gt;""),ABS($R94-Z94),AND($R94="",Z94=""),"",OR($R94&lt;&gt;"",Z94&lt;&gt;""),"-")</f>
        <v/>
      </c>
      <c r="BQ94" s="120" t="str" cm="1">
        <f t="array" ref="BQ94">_xlfn.IFS(AND($R94&lt;&gt;"",AA94&lt;&gt;""),ABS($R94-AA94),AND($R94="",AA94=""),"",OR($R94&lt;&gt;"",AA94&lt;&gt;""),"-")</f>
        <v/>
      </c>
      <c r="BR94" s="121" t="str" cm="1">
        <f t="array" ref="BR94">_xlfn.IFS(AND($S94&lt;&gt;"",T94&lt;&gt;""),ABS($S94-T94),AND($S94="",T94=""),"",OR($S94&lt;&gt;"",T94&lt;&gt;""),"-")</f>
        <v/>
      </c>
      <c r="BS94" s="334" t="str" cm="1">
        <f t="array" ref="BS94">_xlfn.IFS(AND($S94&lt;&gt;"",U94&lt;&gt;""),ABS($S94-U94),AND($S94="",U94=""),"",OR($S94&lt;&gt;"",U94&lt;&gt;""),"-")</f>
        <v/>
      </c>
      <c r="BT94" s="120" t="str" cm="1">
        <f t="array" ref="BT94">_xlfn.IFS(AND($S94&lt;&gt;"",V94&lt;&gt;""),ABS($S94-V94),AND($S94="",V94=""),"",OR($S94&lt;&gt;"",V94&lt;&gt;""),"-")</f>
        <v>-</v>
      </c>
      <c r="BU94" s="120" t="str" cm="1">
        <f t="array" ref="BU94">_xlfn.IFS(AND($S94&lt;&gt;"",W94&lt;&gt;""),ABS($S94-W94),AND($S94="",W94=""),"",OR($S94&lt;&gt;"",W94&lt;&gt;""),"-")</f>
        <v>-</v>
      </c>
      <c r="BV94" s="120" t="str" cm="1">
        <f t="array" ref="BV94">_xlfn.IFS(AND($S94&lt;&gt;"",X94&lt;&gt;""),ABS($S94-X94),AND($S94="",X94=""),"",OR($S94&lt;&gt;"",X94&lt;&gt;""),"-")</f>
        <v>-</v>
      </c>
      <c r="BW94" s="120" t="str" cm="1">
        <f t="array" ref="BW94">_xlfn.IFS(AND($S94&lt;&gt;"",Y94&lt;&gt;""),ABS($S94-Y94),AND($S94="",Y94=""),"",OR($S94&lt;&gt;"",Y94&lt;&gt;""),"-")</f>
        <v>-</v>
      </c>
      <c r="BX94" s="120" t="str" cm="1">
        <f t="array" ref="BX94">_xlfn.IFS(AND($S94&lt;&gt;"",Z94&lt;&gt;""),ABS($S94-Z94),AND($S94="",Z94=""),"",OR($S94&lt;&gt;"",Z94&lt;&gt;""),"-")</f>
        <v/>
      </c>
      <c r="BY94" s="120" t="str" cm="1">
        <f t="array" ref="BY94">_xlfn.IFS(AND($S94&lt;&gt;"",AA94&lt;&gt;""),ABS($S94-AA94),AND($S94="",AA94=""),"",OR($S94&lt;&gt;"",AA94&lt;&gt;""),"-")</f>
        <v/>
      </c>
      <c r="BZ94" s="121" t="str" cm="1">
        <f t="array" ref="BZ94">_xlfn.IFS(AND($T94&lt;&gt;"",U94&lt;&gt;""),ABS($T94-U94),AND($T94="",U94=""),"",OR($T94&lt;&gt;"",U94&lt;&gt;""),"-")</f>
        <v/>
      </c>
      <c r="CA94" s="120" t="str" cm="1">
        <f t="array" ref="CA94">_xlfn.IFS(AND($T94&lt;&gt;"",V94&lt;&gt;""),ABS($T94-V94),AND($T94="",V94=""),"",OR($T94&lt;&gt;"",V94&lt;&gt;""),"-")</f>
        <v>-</v>
      </c>
      <c r="CB94" s="120" t="str" cm="1">
        <f t="array" ref="CB94">_xlfn.IFS(AND($T94&lt;&gt;"",W94&lt;&gt;""),ABS($T94-W94),AND($T94="",W94=""),"",OR($T94&lt;&gt;"",W94&lt;&gt;""),"-")</f>
        <v>-</v>
      </c>
      <c r="CC94" s="120" t="str" cm="1">
        <f t="array" ref="CC94">_xlfn.IFS(AND($T94&lt;&gt;"",X94&lt;&gt;""),ABS($T94-X94),AND($T94="",X94=""),"",OR($T94&lt;&gt;"",X94&lt;&gt;""),"-")</f>
        <v>-</v>
      </c>
      <c r="CD94" s="120" t="str" cm="1">
        <f t="array" ref="CD94">_xlfn.IFS(AND($T94&lt;&gt;"",Y94&lt;&gt;""),ABS($T94-Y94),AND($T94="",Y94=""),"",OR($T94&lt;&gt;"",Y94&lt;&gt;""),"-")</f>
        <v>-</v>
      </c>
      <c r="CE94" s="120" t="str" cm="1">
        <f t="array" ref="CE94">_xlfn.IFS(AND($T94&lt;&gt;"",Z94&lt;&gt;""),ABS($T94-Z94),AND($T94="",Z94=""),"",OR($T94&lt;&gt;"",Z94&lt;&gt;""),"-")</f>
        <v/>
      </c>
      <c r="CF94" s="120" t="str" cm="1">
        <f t="array" ref="CF94">_xlfn.IFS(AND($T94&lt;&gt;"",AA94&lt;&gt;""),ABS($T94-AA94),AND($T94="",AA94=""),"",OR($T94&lt;&gt;"",AA94&lt;&gt;""),"-")</f>
        <v/>
      </c>
      <c r="CG94" s="121" t="str" cm="1">
        <f t="array" ref="CG94">_xlfn.IFS(AND($U94&lt;&gt;"",V94&lt;&gt;""),ABS($U94-V94),AND($U94="",V94=""),"",OR($U94&lt;&gt;"",V94&lt;&gt;""),"-")</f>
        <v>-</v>
      </c>
      <c r="CH94" s="120" t="str" cm="1">
        <f t="array" ref="CH94">_xlfn.IFS(AND($U94&lt;&gt;"",W94&lt;&gt;""),ABS($U94-W94),AND($U94="",W94=""),"",OR($U94&lt;&gt;"",W94&lt;&gt;""),"-")</f>
        <v>-</v>
      </c>
      <c r="CI94" s="120" t="str" cm="1">
        <f t="array" ref="CI94">_xlfn.IFS(AND($U94&lt;&gt;"",X94&lt;&gt;""),ABS($U94-X94),AND($U94="",X94=""),"",OR($U94&lt;&gt;"",X94&lt;&gt;""),"-")</f>
        <v>-</v>
      </c>
      <c r="CJ94" s="120" t="str" cm="1">
        <f t="array" ref="CJ94">_xlfn.IFS(AND($U94&lt;&gt;"",Y94&lt;&gt;""),ABS($U94-Y94),AND($U94="",Y94=""),"",OR($U94&lt;&gt;"",Y94&lt;&gt;""),"-")</f>
        <v>-</v>
      </c>
      <c r="CK94" s="120" t="str" cm="1">
        <f t="array" ref="CK94">_xlfn.IFS(AND($U94&lt;&gt;"",Z94&lt;&gt;""),ABS($U94-Z94),AND($U94="",Z94=""),"",OR($U94&lt;&gt;"",Z94&lt;&gt;""),"-")</f>
        <v/>
      </c>
      <c r="CL94" s="120" t="str" cm="1">
        <f t="array" ref="CL94">_xlfn.IFS(AND($U94&lt;&gt;"",AA94&lt;&gt;""),ABS($U94-AA94),AND($U94="",AA94=""),"",OR($U94&lt;&gt;"",AA94&lt;&gt;""),"-")</f>
        <v/>
      </c>
      <c r="CM94" s="121" cm="1">
        <f t="array" ref="CM94">_xlfn.IFS(AND($V94&lt;&gt;"",W94&lt;&gt;""),ABS($V94-W94),AND($V94="",W94=""),"",OR($V94&lt;&gt;"",W94&lt;&gt;""),"-")</f>
        <v>0</v>
      </c>
      <c r="CN94" s="120" cm="1">
        <f t="array" ref="CN94">_xlfn.IFS(AND($V94&lt;&gt;"",X94&lt;&gt;""),ABS($V94-X94),AND($V94="",X94=""),"",OR($V94&lt;&gt;"",X94&lt;&gt;""),"-")</f>
        <v>0.70291728645733009</v>
      </c>
      <c r="CO94" s="120" cm="1">
        <f t="array" ref="CO94">_xlfn.IFS(AND($V94&lt;&gt;"",Y94&lt;&gt;""),ABS($V94-Y94),AND($V94="",Y94=""),"",OR($V94&lt;&gt;"",Y94&lt;&gt;""),"-")</f>
        <v>0.88207266707730092</v>
      </c>
      <c r="CP94" s="120" t="str" cm="1">
        <f t="array" ref="CP94">_xlfn.IFS(AND($V94&lt;&gt;"",Z94&lt;&gt;""),ABS($V94-Z94),AND($V94="",Z94=""),"",OR($V94&lt;&gt;"",Z94&lt;&gt;""),"-")</f>
        <v>-</v>
      </c>
      <c r="CQ94" s="120" t="str" cm="1">
        <f t="array" ref="CQ94">_xlfn.IFS(AND($V94&lt;&gt;"",AA94&lt;&gt;""),ABS($V94-AA94),AND($V94="",AA94=""),"",OR($V94&lt;&gt;"",AA94&lt;&gt;""),"-")</f>
        <v>-</v>
      </c>
      <c r="CR94" s="121" cm="1">
        <f t="array" ref="CR94">_xlfn.IFS(AND($W94&lt;&gt;"",X94&lt;&gt;""),ABS($W94-X94),AND($W94="",X94=""),"",OR($W94&lt;&gt;"",X94&lt;&gt;""),"-")</f>
        <v>0.70291728645733009</v>
      </c>
      <c r="CS94" s="120" cm="1">
        <f t="array" ref="CS94">_xlfn.IFS(AND($W94&lt;&gt;"",Y94&lt;&gt;""),ABS($W94-Y94),AND($W94="",Y94=""),"",OR($W94&lt;&gt;"",Y94&lt;&gt;""),"-")</f>
        <v>0.88207266707730092</v>
      </c>
      <c r="CT94" s="120" t="str" cm="1">
        <f t="array" ref="CT94">_xlfn.IFS(AND($W94&lt;&gt;"",Z94&lt;&gt;""),ABS($W94-Z94),AND($W94="",Z94=""),"",OR($W94&lt;&gt;"",Z94&lt;&gt;""),"-")</f>
        <v>-</v>
      </c>
      <c r="CU94" s="120" t="str" cm="1">
        <f t="array" ref="CU94">_xlfn.IFS(AND($W94&lt;&gt;"",AA94&lt;&gt;""),ABS($W94-AA94),AND($W94="",AA94=""),"",OR($W94&lt;&gt;"",AA94&lt;&gt;""),"-")</f>
        <v>-</v>
      </c>
      <c r="CV94" s="121" cm="1">
        <f t="array" ref="CV94">_xlfn.IFS(AND($X94&lt;&gt;"",Y94&lt;&gt;""),ABS($X94-Y94),AND($X94="",Y94=""),"",OR($X94&lt;&gt;"",Y94&lt;&gt;""),"-")</f>
        <v>0.17915538061997083</v>
      </c>
      <c r="CW94" s="120" t="str" cm="1">
        <f t="array" ref="CW94">_xlfn.IFS(AND($X94&lt;&gt;"",Z94&lt;&gt;""),ABS($X94-Z94),AND($X94="",Z94=""),"",OR($X94&lt;&gt;"",Z94&lt;&gt;""),"-")</f>
        <v>-</v>
      </c>
      <c r="CX94" s="120" t="str" cm="1">
        <f t="array" ref="CX94">_xlfn.IFS(AND($X94&lt;&gt;"",AA94&lt;&gt;""),ABS($X94-AA94),AND($X94="",AA94=""),"",OR($X94&lt;&gt;"",AA94&lt;&gt;""),"-")</f>
        <v>-</v>
      </c>
      <c r="CY94" s="121" t="str" cm="1">
        <f t="array" ref="CY94">_xlfn.IFS(AND($Y94&lt;&gt;"",Z94&lt;&gt;""),ABS($Y94-Z94),AND($Y94="",Z94=""),"",OR($Y94&lt;&gt;"",Z94&lt;&gt;""),"-")</f>
        <v>-</v>
      </c>
      <c r="CZ94" s="120" t="str" cm="1">
        <f t="array" ref="CZ94">_xlfn.IFS(AND($Y94&lt;&gt;"",AA94&lt;&gt;""),ABS($Y94-AA94),AND($Y94="",AA94=""),"",OR($Y94&lt;&gt;"",AA94&lt;&gt;""),"-")</f>
        <v>-</v>
      </c>
      <c r="DA94" s="121" t="str" cm="1">
        <f t="array" ref="DA94">_xlfn.IFS(AND($Z94&lt;&gt;"",AA94&lt;&gt;""),ABS($Z94-AA94),AND($Z94="",AA94=""),"",OR($Z94&lt;&gt;"",AA94&lt;&gt;""),"-")</f>
        <v/>
      </c>
    </row>
    <row r="95" spans="1:105" x14ac:dyDescent="0.2">
      <c r="A95" s="260" t="s">
        <v>143</v>
      </c>
      <c r="B95" s="259" t="e">
        <f>VLOOKUP($A95,Merged_couplings!$B:$BU,MATCH(B$1,Merged_couplings!$B$1:$BU$1,0),FALSE)</f>
        <v>#N/A</v>
      </c>
      <c r="C95" s="258" t="e">
        <f>VLOOKUP($A95,Merged_couplings!$B:$BU,MATCH(C$1,Merged_couplings!$B$1:$BU$1,0),FALSE)</f>
        <v>#N/A</v>
      </c>
      <c r="D95" s="258" t="e">
        <f>VLOOKUP($A95,Merged_couplings!$B:$BU,MATCH(D$1,Merged_couplings!$B$1:$BU$1,0),FALSE)</f>
        <v>#N/A</v>
      </c>
      <c r="E95" s="258" t="e">
        <f>VLOOKUP($A95,Merged_couplings!$B:$BU,MATCH(E$1,Merged_couplings!$B$1:$BU$1,0),FALSE)</f>
        <v>#N/A</v>
      </c>
      <c r="F95" s="258" t="e">
        <f>VLOOKUP($A95,Merged_couplings!$B:$BU,MATCH(F$1,Merged_couplings!$B$1:$BU$1,0),FALSE)</f>
        <v>#N/A</v>
      </c>
      <c r="G95" s="258" t="e">
        <f>VLOOKUP($A95,Merged_couplings!$B:$BU,MATCH(G$1,Merged_couplings!$B$1:$BU$1,0),FALSE)</f>
        <v>#N/A</v>
      </c>
      <c r="H95" s="258" t="e">
        <f>VLOOKUP($A95,Merged_couplings!$B:$BU,MATCH(H$1,Merged_couplings!$B$1:$BU$1,0),FALSE)</f>
        <v>#N/A</v>
      </c>
      <c r="I95" s="258" t="e">
        <f>VLOOKUP($A95,Merged_couplings!$B:$BU,MATCH(I$1,Merged_couplings!$B$1:$BU$1,0),FALSE)</f>
        <v>#N/A</v>
      </c>
      <c r="J95" s="258" t="e">
        <f>VLOOKUP($A95,Merged_couplings!$B:$BU,MATCH(J$1,Merged_couplings!$B$1:$BU$1,0),FALSE)</f>
        <v>#N/A</v>
      </c>
      <c r="K95" s="258" t="e">
        <f>VLOOKUP($A95,Merged_couplings!$B:$BU,MATCH(K$1,Merged_couplings!$B$1:$BU$1,0),FALSE)</f>
        <v>#N/A</v>
      </c>
      <c r="L95" s="258" t="e">
        <f>VLOOKUP($A95,Merged_couplings!$B:$BU,MATCH(L$1,Merged_couplings!$B$1:$BU$1,0),FALSE)</f>
        <v>#N/A</v>
      </c>
      <c r="M95" s="258" t="e">
        <f>VLOOKUP($A95,Merged_couplings!$B:$BU,MATCH(M$1,Merged_couplings!$B$1:$BU$1,0),FALSE)</f>
        <v>#N/A</v>
      </c>
      <c r="N95" s="258" t="e">
        <f>VLOOKUP($A95,Merged_couplings!$B:$BU,MATCH(N$1,Merged_couplings!$B$1:$BU$1,0),FALSE)</f>
        <v>#N/A</v>
      </c>
      <c r="O95" s="121" t="e">
        <f>IF(OR(B95="BIG",B95="BI-",B95="-IG"),VLOOKUP($A95,Merged_couplings!$B:$BU,MATCH(O$1,Merged_couplings!$B$1:$BU$1,0),FALSE),"")</f>
        <v>#N/A</v>
      </c>
      <c r="P95" s="120" t="e">
        <f>IF(OR(C95="BIG",C95="BI-",C95="-IG"),VLOOKUP($A95,Merged_couplings!$B:$BU,MATCH(P$1,Merged_couplings!$B$1:$BU$1,0),FALSE),"")</f>
        <v>#N/A</v>
      </c>
      <c r="Q95" s="120" t="e">
        <f>IF(OR(D95="BIG",D95="BI-",D95="-IG"),VLOOKUP($A95,Merged_couplings!$B:$BU,MATCH(Q$1,Merged_couplings!$B$1:$BU$1,0),FALSE),"")</f>
        <v>#N/A</v>
      </c>
      <c r="R95" s="120" t="e">
        <f t="shared" si="7"/>
        <v>#N/A</v>
      </c>
      <c r="S95" s="120" t="e">
        <f t="shared" si="7"/>
        <v>#N/A</v>
      </c>
      <c r="T95" s="120" t="e">
        <f t="shared" si="7"/>
        <v>#N/A</v>
      </c>
      <c r="U95" s="120" t="e">
        <f>IF(OR(H95="BIG",H95="BI-",H95="-IG"),VLOOKUP($A95,Merged_couplings!$B:$BU,MATCH(U$1,Merged_couplings!$B$1:$BU$1,0),FALSE),"")</f>
        <v>#N/A</v>
      </c>
      <c r="V95" s="120" t="e">
        <f>IF(OR(I95="BIG",I95="BI-",I95="-IG"),VLOOKUP($A95,Merged_couplings!$B:$BU,MATCH(V$1,Merged_couplings!$B$1:$BU$1,0),FALSE),"")</f>
        <v>#N/A</v>
      </c>
      <c r="W95" s="120" t="e">
        <f t="shared" si="6"/>
        <v>#N/A</v>
      </c>
      <c r="X95" s="120" t="e">
        <f>IF(OR(K95="BIG",K95="BI-",K95="-IG"),VLOOKUP($A95,Merged_couplings!$B:$BU,MATCH(X$1,Merged_couplings!$B$1:$BU$1,0),FALSE),"")</f>
        <v>#N/A</v>
      </c>
      <c r="Y95" s="120" t="e">
        <f>IF(OR(L95="BIG",L95="BI-",L95="-IG"),VLOOKUP($A95,Merged_couplings!$B:$BU,MATCH(Y$1,Merged_couplings!$B$1:$BU$1,0),FALSE),"")</f>
        <v>#N/A</v>
      </c>
      <c r="Z95" s="120" t="e">
        <f>IF(OR(M95="BIG",M95="BI-",M95="-IG"),VLOOKUP($A95,Merged_couplings!$B:$BU,MATCH(Z$1,Merged_couplings!$B$1:$BU$1,0),FALSE),"")</f>
        <v>#N/A</v>
      </c>
      <c r="AA95" s="120" t="e">
        <f>IF(OR(N95="BIG",N95="BI-",N95="-IG"),VLOOKUP($A95,Merged_couplings!$B:$BU,MATCH(AA$1,Merged_couplings!$B$1:$BU$1,0),FALSE),"")</f>
        <v>#N/A</v>
      </c>
      <c r="AB95" s="123" t="e" cm="1">
        <f t="array" ref="AB95">_xlfn.IFS(AND($O95&lt;&gt;"",P95&lt;&gt;""),ABS($O95-P95),AND($O95="",P95=""),"",OR($O95&lt;&gt;"",P95&lt;&gt;""),"-")</f>
        <v>#N/A</v>
      </c>
      <c r="AC95" s="122" t="e" cm="1">
        <f t="array" ref="AC95">_xlfn.IFS(AND($O95&lt;&gt;"",Q95&lt;&gt;""),ABS($O95-Q95),AND($O95="",Q95=""),"",OR($O95&lt;&gt;"",Q95&lt;&gt;""),"-")</f>
        <v>#N/A</v>
      </c>
      <c r="AD95" s="122" t="e" cm="1">
        <f t="array" ref="AD95">_xlfn.IFS(AND($O95&lt;&gt;"",R95&lt;&gt;""),ABS($O95-R95),AND($O95="",R95=""),"",OR($O95&lt;&gt;"",R95&lt;&gt;""),"-")</f>
        <v>#N/A</v>
      </c>
      <c r="AE95" s="122" t="e" cm="1">
        <f t="array" ref="AE95">_xlfn.IFS(AND($O95&lt;&gt;"",S95&lt;&gt;""),ABS($O95-S95),AND($O95="",S95=""),"",OR($O95&lt;&gt;"",S95&lt;&gt;""),"-")</f>
        <v>#N/A</v>
      </c>
      <c r="AF95" s="122" t="e" cm="1">
        <f t="array" ref="AF95">_xlfn.IFS(AND($O95&lt;&gt;"",T95&lt;&gt;""),ABS($O95-T95),AND($O95="",T95=""),"",OR($O95&lt;&gt;"",T95&lt;&gt;""),"-")</f>
        <v>#N/A</v>
      </c>
      <c r="AG95" s="122" t="e" cm="1">
        <f t="array" ref="AG95">_xlfn.IFS(AND($O95&lt;&gt;"",U95&lt;&gt;""),ABS($O95-U95),AND($O95="",U95=""),"",OR($O95&lt;&gt;"",U95&lt;&gt;""),"-")</f>
        <v>#N/A</v>
      </c>
      <c r="AH95" s="122" t="e" cm="1">
        <f t="array" ref="AH95">_xlfn.IFS(AND($O95&lt;&gt;"",V95&lt;&gt;""),ABS($O95-V95),AND($O95="",V95=""),"",OR($O95&lt;&gt;"",V95&lt;&gt;""),"-")</f>
        <v>#N/A</v>
      </c>
      <c r="AI95" s="122" t="e" cm="1">
        <f t="array" ref="AI95">_xlfn.IFS(AND($O95&lt;&gt;"",W95&lt;&gt;""),ABS($O95-W95),AND($O95="",W95=""),"",OR($O95&lt;&gt;"",W95&lt;&gt;""),"-")</f>
        <v>#N/A</v>
      </c>
      <c r="AJ95" s="122" t="e" cm="1">
        <f t="array" ref="AJ95">_xlfn.IFS(AND($O95&lt;&gt;"",X95&lt;&gt;""),ABS($O95-X95),AND($O95="",X95=""),"",OR($O95&lt;&gt;"",X95&lt;&gt;""),"-")</f>
        <v>#N/A</v>
      </c>
      <c r="AK95" s="122" t="e" cm="1">
        <f t="array" ref="AK95">_xlfn.IFS(AND($O95&lt;&gt;"",Y95&lt;&gt;""),ABS($O95-Y95),AND($O95="",Y95=""),"",OR($O95&lt;&gt;"",Y95&lt;&gt;""),"-")</f>
        <v>#N/A</v>
      </c>
      <c r="AL95" s="122" t="e" cm="1">
        <f t="array" ref="AL95">_xlfn.IFS(AND($O95&lt;&gt;"",Z95&lt;&gt;""),ABS($O95-Z95),AND($O95="",Z95=""),"",OR($O95&lt;&gt;"",Z95&lt;&gt;""),"-")</f>
        <v>#N/A</v>
      </c>
      <c r="AM95" s="122" t="e" cm="1">
        <f t="array" ref="AM95">_xlfn.IFS(AND($O95&lt;&gt;"",AA95&lt;&gt;""),ABS($O95-AA95),AND($O95="",AA95=""),"",OR($O95&lt;&gt;"",AA95&lt;&gt;""),"-")</f>
        <v>#N/A</v>
      </c>
      <c r="AN95" s="121" t="e" cm="1">
        <f t="array" ref="AN95">_xlfn.IFS(AND($P95&lt;&gt;"",Q95&lt;&gt;""),ABS($P95-Q95),AND($P95="",Q95=""),"",OR($P95&lt;&gt;"",Q95&lt;&gt;""),"-")</f>
        <v>#N/A</v>
      </c>
      <c r="AO95" s="120" t="e" cm="1">
        <f t="array" ref="AO95">_xlfn.IFS(AND($P95&lt;&gt;"",R95&lt;&gt;""),ABS($P95-R95),AND($P95="",R95=""),"",OR($P95&lt;&gt;"",R95&lt;&gt;""),"-")</f>
        <v>#N/A</v>
      </c>
      <c r="AP95" s="120" t="e" cm="1">
        <f t="array" ref="AP95">_xlfn.IFS(AND($P95&lt;&gt;"",S95&lt;&gt;""),ABS($P95-S95),AND($P95="",S95=""),"",OR($P95&lt;&gt;"",S95&lt;&gt;""),"-")</f>
        <v>#N/A</v>
      </c>
      <c r="AQ95" s="120" t="e" cm="1">
        <f t="array" ref="AQ95">_xlfn.IFS(AND($P95&lt;&gt;"",T95&lt;&gt;""),ABS($P95-T95),AND($P95="",T95=""),"",OR($P95&lt;&gt;"",T95&lt;&gt;""),"-")</f>
        <v>#N/A</v>
      </c>
      <c r="AR95" s="120" t="e" cm="1">
        <f t="array" ref="AR95">_xlfn.IFS(AND($P95&lt;&gt;"",U95&lt;&gt;""),ABS($P95-U95),AND($P95="",U95=""),"",OR($P95&lt;&gt;"",U95&lt;&gt;""),"-")</f>
        <v>#N/A</v>
      </c>
      <c r="AS95" s="120" t="e" cm="1">
        <f t="array" ref="AS95">_xlfn.IFS(AND($P95&lt;&gt;"",V95&lt;&gt;""),ABS($P95-V95),AND($P95="",V95=""),"",OR($P95&lt;&gt;"",V95&lt;&gt;""),"-")</f>
        <v>#N/A</v>
      </c>
      <c r="AT95" s="120" t="e" cm="1">
        <f t="array" ref="AT95">_xlfn.IFS(AND($P95&lt;&gt;"",W95&lt;&gt;""),ABS($P95-W95),AND($P95="",W95=""),"",OR($P95&lt;&gt;"",W95&lt;&gt;""),"-")</f>
        <v>#N/A</v>
      </c>
      <c r="AU95" s="120" t="e" cm="1">
        <f t="array" ref="AU95">_xlfn.IFS(AND($P95&lt;&gt;"",X95&lt;&gt;""),ABS($P95-X95),AND($P95="",X95=""),"",OR($P95&lt;&gt;"",X95&lt;&gt;""),"-")</f>
        <v>#N/A</v>
      </c>
      <c r="AV95" s="120" t="e" cm="1">
        <f t="array" ref="AV95">_xlfn.IFS(AND($P95&lt;&gt;"",Y95&lt;&gt;""),ABS($P95-Y95),AND($P95="",Y95=""),"",OR($P95&lt;&gt;"",Y95&lt;&gt;""),"-")</f>
        <v>#N/A</v>
      </c>
      <c r="AW95" s="120" t="e" cm="1">
        <f t="array" ref="AW95">_xlfn.IFS(AND($P95&lt;&gt;"",Z95&lt;&gt;""),ABS($P95-Z95),AND($P95="",Z95=""),"",OR($P95&lt;&gt;"",Z95&lt;&gt;""),"-")</f>
        <v>#N/A</v>
      </c>
      <c r="AX95" s="120" t="e" cm="1">
        <f t="array" ref="AX95">_xlfn.IFS(AND($P95&lt;&gt;"",AA95&lt;&gt;""),ABS($P95-AA95),AND($P95="",AA95=""),"",OR($P95&lt;&gt;"",AA95&lt;&gt;""),"-")</f>
        <v>#N/A</v>
      </c>
      <c r="AY95" s="121" t="e" cm="1">
        <f t="array" ref="AY95">_xlfn.IFS(AND($Q95&lt;&gt;"",R95&lt;&gt;""),ABS($Q95-R95),AND($Q95="",R95=""),"",OR($Q95&lt;&gt;"",R95&lt;&gt;""),"-")</f>
        <v>#N/A</v>
      </c>
      <c r="AZ95" s="334" t="e" cm="1">
        <f t="array" ref="AZ95">_xlfn.IFS(AND($Q95&lt;&gt;"",S95&lt;&gt;""),ABS($Q95-S95),AND($Q95="",S95=""),"",OR($Q95&lt;&gt;"",S95&lt;&gt;""),"-")</f>
        <v>#N/A</v>
      </c>
      <c r="BA95" s="334" t="e" cm="1">
        <f t="array" ref="BA95">_xlfn.IFS(AND($Q95&lt;&gt;"",T95&lt;&gt;""),ABS($Q95-T95),AND($Q95="",T95=""),"",OR($Q95&lt;&gt;"",T95&lt;&gt;""),"-")</f>
        <v>#N/A</v>
      </c>
      <c r="BB95" s="120" t="e" cm="1">
        <f t="array" ref="BB95">_xlfn.IFS(AND($Q95&lt;&gt;"",U95&lt;&gt;""),ABS($Q95-U95),AND($Q95="",U95=""),"",OR($Q95&lt;&gt;"",U95&lt;&gt;""),"-")</f>
        <v>#N/A</v>
      </c>
      <c r="BC95" s="120" t="e" cm="1">
        <f t="array" ref="BC95">_xlfn.IFS(AND($Q95&lt;&gt;"",V95&lt;&gt;""),ABS($Q95-V95),AND($Q95="",V95=""),"",OR($Q95&lt;&gt;"",V95&lt;&gt;""),"-")</f>
        <v>#N/A</v>
      </c>
      <c r="BD95" s="120" t="e" cm="1">
        <f t="array" ref="BD95">_xlfn.IFS(AND($Q95&lt;&gt;"",W95&lt;&gt;""),ABS($Q95-W95),AND($Q95="",W95=""),"",OR($Q95&lt;&gt;"",W95&lt;&gt;""),"-")</f>
        <v>#N/A</v>
      </c>
      <c r="BE95" s="120" t="e" cm="1">
        <f t="array" ref="BE95">_xlfn.IFS(AND($Q95&lt;&gt;"",X95&lt;&gt;""),ABS($Q95-X95),AND($Q95="",X95=""),"",OR($Q95&lt;&gt;"",X95&lt;&gt;""),"-")</f>
        <v>#N/A</v>
      </c>
      <c r="BF95" s="120" t="e" cm="1">
        <f t="array" ref="BF95">_xlfn.IFS(AND($Q95&lt;&gt;"",Y95&lt;&gt;""),ABS($Q95-Y95),AND($Q95="",Y95=""),"",OR($Q95&lt;&gt;"",Y95&lt;&gt;""),"-")</f>
        <v>#N/A</v>
      </c>
      <c r="BG95" s="120" t="e" cm="1">
        <f t="array" ref="BG95">_xlfn.IFS(AND($Q95&lt;&gt;"",Z95&lt;&gt;""),ABS($Q95-Z95),AND($Q95="",Z95=""),"",OR($Q95&lt;&gt;"",Z95&lt;&gt;""),"-")</f>
        <v>#N/A</v>
      </c>
      <c r="BH95" s="120" t="e" cm="1">
        <f t="array" ref="BH95">_xlfn.IFS(AND($Q95&lt;&gt;"",AA95&lt;&gt;""),ABS($Q95-AA95),AND($Q95="",AA95=""),"",OR($Q95&lt;&gt;"",AA95&lt;&gt;""),"-")</f>
        <v>#N/A</v>
      </c>
      <c r="BI95" s="121" t="e" cm="1">
        <f t="array" ref="BI95">_xlfn.IFS(AND($R95&lt;&gt;"",S95&lt;&gt;""),ABS($R95-S95),AND($R95="",S95=""),"",OR($R95&lt;&gt;"",S95&lt;&gt;""),"-")</f>
        <v>#N/A</v>
      </c>
      <c r="BJ95" s="120" t="e" cm="1">
        <f t="array" ref="BJ95">_xlfn.IFS(AND($R95&lt;&gt;"",T95&lt;&gt;""),ABS($R95-T95),AND($R95="",T95=""),"",OR($R95&lt;&gt;"",T95&lt;&gt;""),"-")</f>
        <v>#N/A</v>
      </c>
      <c r="BK95" s="334" t="e" cm="1">
        <f t="array" ref="BK95">_xlfn.IFS(AND($R95&lt;&gt;"",U95&lt;&gt;""),ABS($R95-U95),AND($R95="",U95=""),"",OR($R95&lt;&gt;"",U95&lt;&gt;""),"-")</f>
        <v>#N/A</v>
      </c>
      <c r="BL95" s="120" t="e" cm="1">
        <f t="array" ref="BL95">_xlfn.IFS(AND($R95&lt;&gt;"",V95&lt;&gt;""),ABS($R95-V95),AND($R95="",V95=""),"",OR($R95&lt;&gt;"",V95&lt;&gt;""),"-")</f>
        <v>#N/A</v>
      </c>
      <c r="BM95" s="120" t="e" cm="1">
        <f t="array" ref="BM95">_xlfn.IFS(AND($R95&lt;&gt;"",W95&lt;&gt;""),ABS($R95-W95),AND($R95="",W95=""),"",OR($R95&lt;&gt;"",W95&lt;&gt;""),"-")</f>
        <v>#N/A</v>
      </c>
      <c r="BN95" s="120" t="e" cm="1">
        <f t="array" ref="BN95">_xlfn.IFS(AND($R95&lt;&gt;"",X95&lt;&gt;""),ABS($R95-X95),AND($R95="",X95=""),"",OR($R95&lt;&gt;"",X95&lt;&gt;""),"-")</f>
        <v>#N/A</v>
      </c>
      <c r="BO95" s="120" t="e" cm="1">
        <f t="array" ref="BO95">_xlfn.IFS(AND($R95&lt;&gt;"",Y95&lt;&gt;""),ABS($R95-Y95),AND($R95="",Y95=""),"",OR($R95&lt;&gt;"",Y95&lt;&gt;""),"-")</f>
        <v>#N/A</v>
      </c>
      <c r="BP95" s="120" t="e" cm="1">
        <f t="array" ref="BP95">_xlfn.IFS(AND($R95&lt;&gt;"",Z95&lt;&gt;""),ABS($R95-Z95),AND($R95="",Z95=""),"",OR($R95&lt;&gt;"",Z95&lt;&gt;""),"-")</f>
        <v>#N/A</v>
      </c>
      <c r="BQ95" s="120" t="e" cm="1">
        <f t="array" ref="BQ95">_xlfn.IFS(AND($R95&lt;&gt;"",AA95&lt;&gt;""),ABS($R95-AA95),AND($R95="",AA95=""),"",OR($R95&lt;&gt;"",AA95&lt;&gt;""),"-")</f>
        <v>#N/A</v>
      </c>
      <c r="BR95" s="121" t="e" cm="1">
        <f t="array" ref="BR95">_xlfn.IFS(AND($S95&lt;&gt;"",T95&lt;&gt;""),ABS($S95-T95),AND($S95="",T95=""),"",OR($S95&lt;&gt;"",T95&lt;&gt;""),"-")</f>
        <v>#N/A</v>
      </c>
      <c r="BS95" s="334" t="e" cm="1">
        <f t="array" ref="BS95">_xlfn.IFS(AND($S95&lt;&gt;"",U95&lt;&gt;""),ABS($S95-U95),AND($S95="",U95=""),"",OR($S95&lt;&gt;"",U95&lt;&gt;""),"-")</f>
        <v>#N/A</v>
      </c>
      <c r="BT95" s="120" t="e" cm="1">
        <f t="array" ref="BT95">_xlfn.IFS(AND($S95&lt;&gt;"",V95&lt;&gt;""),ABS($S95-V95),AND($S95="",V95=""),"",OR($S95&lt;&gt;"",V95&lt;&gt;""),"-")</f>
        <v>#N/A</v>
      </c>
      <c r="BU95" s="120" t="e" cm="1">
        <f t="array" ref="BU95">_xlfn.IFS(AND($S95&lt;&gt;"",W95&lt;&gt;""),ABS($S95-W95),AND($S95="",W95=""),"",OR($S95&lt;&gt;"",W95&lt;&gt;""),"-")</f>
        <v>#N/A</v>
      </c>
      <c r="BV95" s="120" t="e" cm="1">
        <f t="array" ref="BV95">_xlfn.IFS(AND($S95&lt;&gt;"",X95&lt;&gt;""),ABS($S95-X95),AND($S95="",X95=""),"",OR($S95&lt;&gt;"",X95&lt;&gt;""),"-")</f>
        <v>#N/A</v>
      </c>
      <c r="BW95" s="120" t="e" cm="1">
        <f t="array" ref="BW95">_xlfn.IFS(AND($S95&lt;&gt;"",Y95&lt;&gt;""),ABS($S95-Y95),AND($S95="",Y95=""),"",OR($S95&lt;&gt;"",Y95&lt;&gt;""),"-")</f>
        <v>#N/A</v>
      </c>
      <c r="BX95" s="120" t="e" cm="1">
        <f t="array" ref="BX95">_xlfn.IFS(AND($S95&lt;&gt;"",Z95&lt;&gt;""),ABS($S95-Z95),AND($S95="",Z95=""),"",OR($S95&lt;&gt;"",Z95&lt;&gt;""),"-")</f>
        <v>#N/A</v>
      </c>
      <c r="BY95" s="120" t="e" cm="1">
        <f t="array" ref="BY95">_xlfn.IFS(AND($S95&lt;&gt;"",AA95&lt;&gt;""),ABS($S95-AA95),AND($S95="",AA95=""),"",OR($S95&lt;&gt;"",AA95&lt;&gt;""),"-")</f>
        <v>#N/A</v>
      </c>
      <c r="BZ95" s="121" t="e" cm="1">
        <f t="array" ref="BZ95">_xlfn.IFS(AND($T95&lt;&gt;"",U95&lt;&gt;""),ABS($T95-U95),AND($T95="",U95=""),"",OR($T95&lt;&gt;"",U95&lt;&gt;""),"-")</f>
        <v>#N/A</v>
      </c>
      <c r="CA95" s="120" t="e" cm="1">
        <f t="array" ref="CA95">_xlfn.IFS(AND($T95&lt;&gt;"",V95&lt;&gt;""),ABS($T95-V95),AND($T95="",V95=""),"",OR($T95&lt;&gt;"",V95&lt;&gt;""),"-")</f>
        <v>#N/A</v>
      </c>
      <c r="CB95" s="120" t="e" cm="1">
        <f t="array" ref="CB95">_xlfn.IFS(AND($T95&lt;&gt;"",W95&lt;&gt;""),ABS($T95-W95),AND($T95="",W95=""),"",OR($T95&lt;&gt;"",W95&lt;&gt;""),"-")</f>
        <v>#N/A</v>
      </c>
      <c r="CC95" s="120" t="e" cm="1">
        <f t="array" ref="CC95">_xlfn.IFS(AND($T95&lt;&gt;"",X95&lt;&gt;""),ABS($T95-X95),AND($T95="",X95=""),"",OR($T95&lt;&gt;"",X95&lt;&gt;""),"-")</f>
        <v>#N/A</v>
      </c>
      <c r="CD95" s="120" t="e" cm="1">
        <f t="array" ref="CD95">_xlfn.IFS(AND($T95&lt;&gt;"",Y95&lt;&gt;""),ABS($T95-Y95),AND($T95="",Y95=""),"",OR($T95&lt;&gt;"",Y95&lt;&gt;""),"-")</f>
        <v>#N/A</v>
      </c>
      <c r="CE95" s="120" t="e" cm="1">
        <f t="array" ref="CE95">_xlfn.IFS(AND($T95&lt;&gt;"",Z95&lt;&gt;""),ABS($T95-Z95),AND($T95="",Z95=""),"",OR($T95&lt;&gt;"",Z95&lt;&gt;""),"-")</f>
        <v>#N/A</v>
      </c>
      <c r="CF95" s="120" t="e" cm="1">
        <f t="array" ref="CF95">_xlfn.IFS(AND($T95&lt;&gt;"",AA95&lt;&gt;""),ABS($T95-AA95),AND($T95="",AA95=""),"",OR($T95&lt;&gt;"",AA95&lt;&gt;""),"-")</f>
        <v>#N/A</v>
      </c>
      <c r="CG95" s="121" t="e" cm="1">
        <f t="array" ref="CG95">_xlfn.IFS(AND($U95&lt;&gt;"",V95&lt;&gt;""),ABS($U95-V95),AND($U95="",V95=""),"",OR($U95&lt;&gt;"",V95&lt;&gt;""),"-")</f>
        <v>#N/A</v>
      </c>
      <c r="CH95" s="120" t="e" cm="1">
        <f t="array" ref="CH95">_xlfn.IFS(AND($U95&lt;&gt;"",W95&lt;&gt;""),ABS($U95-W95),AND($U95="",W95=""),"",OR($U95&lt;&gt;"",W95&lt;&gt;""),"-")</f>
        <v>#N/A</v>
      </c>
      <c r="CI95" s="120" t="e" cm="1">
        <f t="array" ref="CI95">_xlfn.IFS(AND($U95&lt;&gt;"",X95&lt;&gt;""),ABS($U95-X95),AND($U95="",X95=""),"",OR($U95&lt;&gt;"",X95&lt;&gt;""),"-")</f>
        <v>#N/A</v>
      </c>
      <c r="CJ95" s="120" t="e" cm="1">
        <f t="array" ref="CJ95">_xlfn.IFS(AND($U95&lt;&gt;"",Y95&lt;&gt;""),ABS($U95-Y95),AND($U95="",Y95=""),"",OR($U95&lt;&gt;"",Y95&lt;&gt;""),"-")</f>
        <v>#N/A</v>
      </c>
      <c r="CK95" s="120" t="e" cm="1">
        <f t="array" ref="CK95">_xlfn.IFS(AND($U95&lt;&gt;"",Z95&lt;&gt;""),ABS($U95-Z95),AND($U95="",Z95=""),"",OR($U95&lt;&gt;"",Z95&lt;&gt;""),"-")</f>
        <v>#N/A</v>
      </c>
      <c r="CL95" s="120" t="e" cm="1">
        <f t="array" ref="CL95">_xlfn.IFS(AND($U95&lt;&gt;"",AA95&lt;&gt;""),ABS($U95-AA95),AND($U95="",AA95=""),"",OR($U95&lt;&gt;"",AA95&lt;&gt;""),"-")</f>
        <v>#N/A</v>
      </c>
      <c r="CM95" s="121" t="e" cm="1">
        <f t="array" ref="CM95">_xlfn.IFS(AND($V95&lt;&gt;"",W95&lt;&gt;""),ABS($V95-W95),AND($V95="",W95=""),"",OR($V95&lt;&gt;"",W95&lt;&gt;""),"-")</f>
        <v>#N/A</v>
      </c>
      <c r="CN95" s="120" t="e" cm="1">
        <f t="array" ref="CN95">_xlfn.IFS(AND($V95&lt;&gt;"",X95&lt;&gt;""),ABS($V95-X95),AND($V95="",X95=""),"",OR($V95&lt;&gt;"",X95&lt;&gt;""),"-")</f>
        <v>#N/A</v>
      </c>
      <c r="CO95" s="120" t="e" cm="1">
        <f t="array" ref="CO95">_xlfn.IFS(AND($V95&lt;&gt;"",Y95&lt;&gt;""),ABS($V95-Y95),AND($V95="",Y95=""),"",OR($V95&lt;&gt;"",Y95&lt;&gt;""),"-")</f>
        <v>#N/A</v>
      </c>
      <c r="CP95" s="120" t="e" cm="1">
        <f t="array" ref="CP95">_xlfn.IFS(AND($V95&lt;&gt;"",Z95&lt;&gt;""),ABS($V95-Z95),AND($V95="",Z95=""),"",OR($V95&lt;&gt;"",Z95&lt;&gt;""),"-")</f>
        <v>#N/A</v>
      </c>
      <c r="CQ95" s="120" t="e" cm="1">
        <f t="array" ref="CQ95">_xlfn.IFS(AND($V95&lt;&gt;"",AA95&lt;&gt;""),ABS($V95-AA95),AND($V95="",AA95=""),"",OR($V95&lt;&gt;"",AA95&lt;&gt;""),"-")</f>
        <v>#N/A</v>
      </c>
      <c r="CR95" s="121" t="e" cm="1">
        <f t="array" ref="CR95">_xlfn.IFS(AND($W95&lt;&gt;"",X95&lt;&gt;""),ABS($W95-X95),AND($W95="",X95=""),"",OR($W95&lt;&gt;"",X95&lt;&gt;""),"-")</f>
        <v>#N/A</v>
      </c>
      <c r="CS95" s="120" t="e" cm="1">
        <f t="array" ref="CS95">_xlfn.IFS(AND($W95&lt;&gt;"",Y95&lt;&gt;""),ABS($W95-Y95),AND($W95="",Y95=""),"",OR($W95&lt;&gt;"",Y95&lt;&gt;""),"-")</f>
        <v>#N/A</v>
      </c>
      <c r="CT95" s="120" t="e" cm="1">
        <f t="array" ref="CT95">_xlfn.IFS(AND($W95&lt;&gt;"",Z95&lt;&gt;""),ABS($W95-Z95),AND($W95="",Z95=""),"",OR($W95&lt;&gt;"",Z95&lt;&gt;""),"-")</f>
        <v>#N/A</v>
      </c>
      <c r="CU95" s="120" t="e" cm="1">
        <f t="array" ref="CU95">_xlfn.IFS(AND($W95&lt;&gt;"",AA95&lt;&gt;""),ABS($W95-AA95),AND($W95="",AA95=""),"",OR($W95&lt;&gt;"",AA95&lt;&gt;""),"-")</f>
        <v>#N/A</v>
      </c>
      <c r="CV95" s="121" t="e" cm="1">
        <f t="array" ref="CV95">_xlfn.IFS(AND($X95&lt;&gt;"",Y95&lt;&gt;""),ABS($X95-Y95),AND($X95="",Y95=""),"",OR($X95&lt;&gt;"",Y95&lt;&gt;""),"-")</f>
        <v>#N/A</v>
      </c>
      <c r="CW95" s="120" t="e" cm="1">
        <f t="array" ref="CW95">_xlfn.IFS(AND($X95&lt;&gt;"",Z95&lt;&gt;""),ABS($X95-Z95),AND($X95="",Z95=""),"",OR($X95&lt;&gt;"",Z95&lt;&gt;""),"-")</f>
        <v>#N/A</v>
      </c>
      <c r="CX95" s="120" t="e" cm="1">
        <f t="array" ref="CX95">_xlfn.IFS(AND($X95&lt;&gt;"",AA95&lt;&gt;""),ABS($X95-AA95),AND($X95="",AA95=""),"",OR($X95&lt;&gt;"",AA95&lt;&gt;""),"-")</f>
        <v>#N/A</v>
      </c>
      <c r="CY95" s="121" t="e" cm="1">
        <f t="array" ref="CY95">_xlfn.IFS(AND($Y95&lt;&gt;"",Z95&lt;&gt;""),ABS($Y95-Z95),AND($Y95="",Z95=""),"",OR($Y95&lt;&gt;"",Z95&lt;&gt;""),"-")</f>
        <v>#N/A</v>
      </c>
      <c r="CZ95" s="120" t="e" cm="1">
        <f t="array" ref="CZ95">_xlfn.IFS(AND($Y95&lt;&gt;"",AA95&lt;&gt;""),ABS($Y95-AA95),AND($Y95="",AA95=""),"",OR($Y95&lt;&gt;"",AA95&lt;&gt;""),"-")</f>
        <v>#N/A</v>
      </c>
      <c r="DA95" s="121" t="e" cm="1">
        <f t="array" ref="DA95">_xlfn.IFS(AND($Z95&lt;&gt;"",AA95&lt;&gt;""),ABS($Z95-AA95),AND($Z95="",AA95=""),"",OR($Z95&lt;&gt;"",AA95&lt;&gt;""),"-")</f>
        <v>#N/A</v>
      </c>
    </row>
    <row r="96" spans="1:105" x14ac:dyDescent="0.2">
      <c r="A96" s="260" t="s">
        <v>82</v>
      </c>
      <c r="B96" s="259" t="str">
        <f>VLOOKUP($A96,Merged_couplings!$B:$BU,MATCH(B$1,Merged_couplings!$B$1:$BU$1,0),FALSE)</f>
        <v>-I-</v>
      </c>
      <c r="C96" s="258" t="str">
        <f>VLOOKUP($A96,Merged_couplings!$B:$BU,MATCH(C$1,Merged_couplings!$B$1:$BU$1,0),FALSE)</f>
        <v>-I-</v>
      </c>
      <c r="D96" s="258" t="str">
        <f>VLOOKUP($A96,Merged_couplings!$B:$BU,MATCH(D$1,Merged_couplings!$B$1:$BU$1,0),FALSE)</f>
        <v>-I-</v>
      </c>
      <c r="E96" s="258" t="str">
        <f>VLOOKUP($A96,Merged_couplings!$B:$BU,MATCH(E$1,Merged_couplings!$B$1:$BU$1,0),FALSE)</f>
        <v>-I-</v>
      </c>
      <c r="F96" s="258" t="str">
        <f>VLOOKUP($A96,Merged_couplings!$B:$BU,MATCH(F$1,Merged_couplings!$B$1:$BU$1,0),FALSE)</f>
        <v>-I-</v>
      </c>
      <c r="G96" s="258" t="str">
        <f>VLOOKUP($A96,Merged_couplings!$B:$BU,MATCH(G$1,Merged_couplings!$B$1:$BU$1,0),FALSE)</f>
        <v>-I-</v>
      </c>
      <c r="H96" s="258" t="str">
        <f>VLOOKUP($A96,Merged_couplings!$B:$BU,MATCH(H$1,Merged_couplings!$B$1:$BU$1,0),FALSE)</f>
        <v>-I-</v>
      </c>
      <c r="I96" s="258" t="str">
        <f>VLOOKUP($A96,Merged_couplings!$B:$BU,MATCH(I$1,Merged_couplings!$B$1:$BU$1,0),FALSE)</f>
        <v>-IG</v>
      </c>
      <c r="J96" s="258" t="str">
        <f>VLOOKUP($A96,Merged_couplings!$B:$BU,MATCH(J$1,Merged_couplings!$B$1:$BU$1,0),FALSE)</f>
        <v>-IG</v>
      </c>
      <c r="K96" s="258" t="str">
        <f>VLOOKUP($A96,Merged_couplings!$B:$BU,MATCH(K$1,Merged_couplings!$B$1:$BU$1,0),FALSE)</f>
        <v>-IG</v>
      </c>
      <c r="L96" s="258" t="str">
        <f>VLOOKUP($A96,Merged_couplings!$B:$BU,MATCH(L$1,Merged_couplings!$B$1:$BU$1,0),FALSE)</f>
        <v>-IG</v>
      </c>
      <c r="M96" s="258" t="str">
        <f>VLOOKUP($A96,Merged_couplings!$B:$BU,MATCH(M$1,Merged_couplings!$B$1:$BU$1,0),FALSE)</f>
        <v>-I-</v>
      </c>
      <c r="N96" s="258" t="str">
        <f>VLOOKUP($A96,Merged_couplings!$B:$BU,MATCH(N$1,Merged_couplings!$B$1:$BU$1,0),FALSE)</f>
        <v>-I-</v>
      </c>
      <c r="O96" s="121" t="str">
        <f>IF(OR(B96="BIG",B96="BI-",B96="-IG"),VLOOKUP($A96,Merged_couplings!$B:$BU,MATCH(O$1,Merged_couplings!$B$1:$BU$1,0),FALSE),"")</f>
        <v/>
      </c>
      <c r="P96" s="120" t="str">
        <f>IF(OR(C96="BIG",C96="BI-",C96="-IG"),VLOOKUP($A96,Merged_couplings!$B:$BU,MATCH(P$1,Merged_couplings!$B$1:$BU$1,0),FALSE),"")</f>
        <v/>
      </c>
      <c r="Q96" s="120" t="str">
        <f>IF(OR(D96="BIG",D96="BI-",D96="-IG"),VLOOKUP($A96,Merged_couplings!$B:$BU,MATCH(Q$1,Merged_couplings!$B$1:$BU$1,0),FALSE),"")</f>
        <v/>
      </c>
      <c r="R96" s="120" t="str">
        <f t="shared" si="7"/>
        <v/>
      </c>
      <c r="S96" s="120" t="str">
        <f t="shared" si="7"/>
        <v/>
      </c>
      <c r="T96" s="120" t="str">
        <f t="shared" si="7"/>
        <v/>
      </c>
      <c r="U96" s="120" t="str">
        <f>IF(OR(H96="BIG",H96="BI-",H96="-IG"),VLOOKUP($A96,Merged_couplings!$B:$BU,MATCH(U$1,Merged_couplings!$B$1:$BU$1,0),FALSE),"")</f>
        <v/>
      </c>
      <c r="V96" s="120">
        <f>IF(OR(I96="BIG",I96="BI-",I96="-IG"),VLOOKUP($A96,Merged_couplings!$B:$BU,MATCH(V$1,Merged_couplings!$B$1:$BU$1,0),FALSE),"")</f>
        <v>8.6151875099329498</v>
      </c>
      <c r="W96" s="120">
        <f t="shared" si="6"/>
        <v>8.6151875099329498</v>
      </c>
      <c r="X96" s="120">
        <f>IF(OR(K96="BIG",K96="BI-",K96="-IG"),VLOOKUP($A96,Merged_couplings!$B:$BU,MATCH(X$1,Merged_couplings!$B$1:$BU$1,0),FALSE),"")</f>
        <v>8.368550002027126</v>
      </c>
      <c r="Y96" s="120">
        <f>IF(OR(L96="BIG",L96="BI-",L96="-IG"),VLOOKUP($A96,Merged_couplings!$B:$BU,MATCH(Y$1,Merged_couplings!$B$1:$BU$1,0),FALSE),"")</f>
        <v>8.5313313180565089</v>
      </c>
      <c r="Z96" s="120" t="str">
        <f>IF(OR(M96="BIG",M96="BI-",M96="-IG"),VLOOKUP($A96,Merged_couplings!$B:$BU,MATCH(Z$1,Merged_couplings!$B$1:$BU$1,0),FALSE),"")</f>
        <v/>
      </c>
      <c r="AA96" s="120" t="str">
        <f>IF(OR(N96="BIG",N96="BI-",N96="-IG"),VLOOKUP($A96,Merged_couplings!$B:$BU,MATCH(AA$1,Merged_couplings!$B$1:$BU$1,0),FALSE),"")</f>
        <v/>
      </c>
      <c r="AB96" s="123" t="str" cm="1">
        <f t="array" ref="AB96">_xlfn.IFS(AND($O96&lt;&gt;"",P96&lt;&gt;""),ABS($O96-P96),AND($O96="",P96=""),"",OR($O96&lt;&gt;"",P96&lt;&gt;""),"-")</f>
        <v/>
      </c>
      <c r="AC96" s="122" t="str" cm="1">
        <f t="array" ref="AC96">_xlfn.IFS(AND($O96&lt;&gt;"",Q96&lt;&gt;""),ABS($O96-Q96),AND($O96="",Q96=""),"",OR($O96&lt;&gt;"",Q96&lt;&gt;""),"-")</f>
        <v/>
      </c>
      <c r="AD96" s="122" t="str" cm="1">
        <f t="array" ref="AD96">_xlfn.IFS(AND($O96&lt;&gt;"",R96&lt;&gt;""),ABS($O96-R96),AND($O96="",R96=""),"",OR($O96&lt;&gt;"",R96&lt;&gt;""),"-")</f>
        <v/>
      </c>
      <c r="AE96" s="122" t="str" cm="1">
        <f t="array" ref="AE96">_xlfn.IFS(AND($O96&lt;&gt;"",S96&lt;&gt;""),ABS($O96-S96),AND($O96="",S96=""),"",OR($O96&lt;&gt;"",S96&lt;&gt;""),"-")</f>
        <v/>
      </c>
      <c r="AF96" s="122" t="str" cm="1">
        <f t="array" ref="AF96">_xlfn.IFS(AND($O96&lt;&gt;"",T96&lt;&gt;""),ABS($O96-T96),AND($O96="",T96=""),"",OR($O96&lt;&gt;"",T96&lt;&gt;""),"-")</f>
        <v/>
      </c>
      <c r="AG96" s="122" t="str" cm="1">
        <f t="array" ref="AG96">_xlfn.IFS(AND($O96&lt;&gt;"",U96&lt;&gt;""),ABS($O96-U96),AND($O96="",U96=""),"",OR($O96&lt;&gt;"",U96&lt;&gt;""),"-")</f>
        <v/>
      </c>
      <c r="AH96" s="122" t="str" cm="1">
        <f t="array" ref="AH96">_xlfn.IFS(AND($O96&lt;&gt;"",V96&lt;&gt;""),ABS($O96-V96),AND($O96="",V96=""),"",OR($O96&lt;&gt;"",V96&lt;&gt;""),"-")</f>
        <v>-</v>
      </c>
      <c r="AI96" s="122" t="str" cm="1">
        <f t="array" ref="AI96">_xlfn.IFS(AND($O96&lt;&gt;"",W96&lt;&gt;""),ABS($O96-W96),AND($O96="",W96=""),"",OR($O96&lt;&gt;"",W96&lt;&gt;""),"-")</f>
        <v>-</v>
      </c>
      <c r="AJ96" s="122" t="str" cm="1">
        <f t="array" ref="AJ96">_xlfn.IFS(AND($O96&lt;&gt;"",X96&lt;&gt;""),ABS($O96-X96),AND($O96="",X96=""),"",OR($O96&lt;&gt;"",X96&lt;&gt;""),"-")</f>
        <v>-</v>
      </c>
      <c r="AK96" s="122" t="str" cm="1">
        <f t="array" ref="AK96">_xlfn.IFS(AND($O96&lt;&gt;"",Y96&lt;&gt;""),ABS($O96-Y96),AND($O96="",Y96=""),"",OR($O96&lt;&gt;"",Y96&lt;&gt;""),"-")</f>
        <v>-</v>
      </c>
      <c r="AL96" s="122" t="str" cm="1">
        <f t="array" ref="AL96">_xlfn.IFS(AND($O96&lt;&gt;"",Z96&lt;&gt;""),ABS($O96-Z96),AND($O96="",Z96=""),"",OR($O96&lt;&gt;"",Z96&lt;&gt;""),"-")</f>
        <v/>
      </c>
      <c r="AM96" s="122" t="str" cm="1">
        <f t="array" ref="AM96">_xlfn.IFS(AND($O96&lt;&gt;"",AA96&lt;&gt;""),ABS($O96-AA96),AND($O96="",AA96=""),"",OR($O96&lt;&gt;"",AA96&lt;&gt;""),"-")</f>
        <v/>
      </c>
      <c r="AN96" s="121" t="str" cm="1">
        <f t="array" ref="AN96">_xlfn.IFS(AND($P96&lt;&gt;"",Q96&lt;&gt;""),ABS($P96-Q96),AND($P96="",Q96=""),"",OR($P96&lt;&gt;"",Q96&lt;&gt;""),"-")</f>
        <v/>
      </c>
      <c r="AO96" s="120" t="str" cm="1">
        <f t="array" ref="AO96">_xlfn.IFS(AND($P96&lt;&gt;"",R96&lt;&gt;""),ABS($P96-R96),AND($P96="",R96=""),"",OR($P96&lt;&gt;"",R96&lt;&gt;""),"-")</f>
        <v/>
      </c>
      <c r="AP96" s="120" t="str" cm="1">
        <f t="array" ref="AP96">_xlfn.IFS(AND($P96&lt;&gt;"",S96&lt;&gt;""),ABS($P96-S96),AND($P96="",S96=""),"",OR($P96&lt;&gt;"",S96&lt;&gt;""),"-")</f>
        <v/>
      </c>
      <c r="AQ96" s="120" t="str" cm="1">
        <f t="array" ref="AQ96">_xlfn.IFS(AND($P96&lt;&gt;"",T96&lt;&gt;""),ABS($P96-T96),AND($P96="",T96=""),"",OR($P96&lt;&gt;"",T96&lt;&gt;""),"-")</f>
        <v/>
      </c>
      <c r="AR96" s="120" t="str" cm="1">
        <f t="array" ref="AR96">_xlfn.IFS(AND($P96&lt;&gt;"",U96&lt;&gt;""),ABS($P96-U96),AND($P96="",U96=""),"",OR($P96&lt;&gt;"",U96&lt;&gt;""),"-")</f>
        <v/>
      </c>
      <c r="AS96" s="120" t="str" cm="1">
        <f t="array" ref="AS96">_xlfn.IFS(AND($P96&lt;&gt;"",V96&lt;&gt;""),ABS($P96-V96),AND($P96="",V96=""),"",OR($P96&lt;&gt;"",V96&lt;&gt;""),"-")</f>
        <v>-</v>
      </c>
      <c r="AT96" s="120" t="str" cm="1">
        <f t="array" ref="AT96">_xlfn.IFS(AND($P96&lt;&gt;"",W96&lt;&gt;""),ABS($P96-W96),AND($P96="",W96=""),"",OR($P96&lt;&gt;"",W96&lt;&gt;""),"-")</f>
        <v>-</v>
      </c>
      <c r="AU96" s="120" t="str" cm="1">
        <f t="array" ref="AU96">_xlfn.IFS(AND($P96&lt;&gt;"",X96&lt;&gt;""),ABS($P96-X96),AND($P96="",X96=""),"",OR($P96&lt;&gt;"",X96&lt;&gt;""),"-")</f>
        <v>-</v>
      </c>
      <c r="AV96" s="120" t="str" cm="1">
        <f t="array" ref="AV96">_xlfn.IFS(AND($P96&lt;&gt;"",Y96&lt;&gt;""),ABS($P96-Y96),AND($P96="",Y96=""),"",OR($P96&lt;&gt;"",Y96&lt;&gt;""),"-")</f>
        <v>-</v>
      </c>
      <c r="AW96" s="120" t="str" cm="1">
        <f t="array" ref="AW96">_xlfn.IFS(AND($P96&lt;&gt;"",Z96&lt;&gt;""),ABS($P96-Z96),AND($P96="",Z96=""),"",OR($P96&lt;&gt;"",Z96&lt;&gt;""),"-")</f>
        <v/>
      </c>
      <c r="AX96" s="120" t="str" cm="1">
        <f t="array" ref="AX96">_xlfn.IFS(AND($P96&lt;&gt;"",AA96&lt;&gt;""),ABS($P96-AA96),AND($P96="",AA96=""),"",OR($P96&lt;&gt;"",AA96&lt;&gt;""),"-")</f>
        <v/>
      </c>
      <c r="AY96" s="121" t="str" cm="1">
        <f t="array" ref="AY96">_xlfn.IFS(AND($Q96&lt;&gt;"",R96&lt;&gt;""),ABS($Q96-R96),AND($Q96="",R96=""),"",OR($Q96&lt;&gt;"",R96&lt;&gt;""),"-")</f>
        <v/>
      </c>
      <c r="AZ96" s="334" t="str" cm="1">
        <f t="array" ref="AZ96">_xlfn.IFS(AND($Q96&lt;&gt;"",S96&lt;&gt;""),ABS($Q96-S96),AND($Q96="",S96=""),"",OR($Q96&lt;&gt;"",S96&lt;&gt;""),"-")</f>
        <v/>
      </c>
      <c r="BA96" s="334" t="str" cm="1">
        <f t="array" ref="BA96">_xlfn.IFS(AND($Q96&lt;&gt;"",T96&lt;&gt;""),ABS($Q96-T96),AND($Q96="",T96=""),"",OR($Q96&lt;&gt;"",T96&lt;&gt;""),"-")</f>
        <v/>
      </c>
      <c r="BB96" s="120" t="str" cm="1">
        <f t="array" ref="BB96">_xlfn.IFS(AND($Q96&lt;&gt;"",U96&lt;&gt;""),ABS($Q96-U96),AND($Q96="",U96=""),"",OR($Q96&lt;&gt;"",U96&lt;&gt;""),"-")</f>
        <v/>
      </c>
      <c r="BC96" s="120" t="str" cm="1">
        <f t="array" ref="BC96">_xlfn.IFS(AND($Q96&lt;&gt;"",V96&lt;&gt;""),ABS($Q96-V96),AND($Q96="",V96=""),"",OR($Q96&lt;&gt;"",V96&lt;&gt;""),"-")</f>
        <v>-</v>
      </c>
      <c r="BD96" s="120" t="str" cm="1">
        <f t="array" ref="BD96">_xlfn.IFS(AND($Q96&lt;&gt;"",W96&lt;&gt;""),ABS($Q96-W96),AND($Q96="",W96=""),"",OR($Q96&lt;&gt;"",W96&lt;&gt;""),"-")</f>
        <v>-</v>
      </c>
      <c r="BE96" s="120" t="str" cm="1">
        <f t="array" ref="BE96">_xlfn.IFS(AND($Q96&lt;&gt;"",X96&lt;&gt;""),ABS($Q96-X96),AND($Q96="",X96=""),"",OR($Q96&lt;&gt;"",X96&lt;&gt;""),"-")</f>
        <v>-</v>
      </c>
      <c r="BF96" s="120" t="str" cm="1">
        <f t="array" ref="BF96">_xlfn.IFS(AND($Q96&lt;&gt;"",Y96&lt;&gt;""),ABS($Q96-Y96),AND($Q96="",Y96=""),"",OR($Q96&lt;&gt;"",Y96&lt;&gt;""),"-")</f>
        <v>-</v>
      </c>
      <c r="BG96" s="120" t="str" cm="1">
        <f t="array" ref="BG96">_xlfn.IFS(AND($Q96&lt;&gt;"",Z96&lt;&gt;""),ABS($Q96-Z96),AND($Q96="",Z96=""),"",OR($Q96&lt;&gt;"",Z96&lt;&gt;""),"-")</f>
        <v/>
      </c>
      <c r="BH96" s="120" t="str" cm="1">
        <f t="array" ref="BH96">_xlfn.IFS(AND($Q96&lt;&gt;"",AA96&lt;&gt;""),ABS($Q96-AA96),AND($Q96="",AA96=""),"",OR($Q96&lt;&gt;"",AA96&lt;&gt;""),"-")</f>
        <v/>
      </c>
      <c r="BI96" s="121" t="str" cm="1">
        <f t="array" ref="BI96">_xlfn.IFS(AND($R96&lt;&gt;"",S96&lt;&gt;""),ABS($R96-S96),AND($R96="",S96=""),"",OR($R96&lt;&gt;"",S96&lt;&gt;""),"-")</f>
        <v/>
      </c>
      <c r="BJ96" s="120" t="str" cm="1">
        <f t="array" ref="BJ96">_xlfn.IFS(AND($R96&lt;&gt;"",T96&lt;&gt;""),ABS($R96-T96),AND($R96="",T96=""),"",OR($R96&lt;&gt;"",T96&lt;&gt;""),"-")</f>
        <v/>
      </c>
      <c r="BK96" s="334" t="str" cm="1">
        <f t="array" ref="BK96">_xlfn.IFS(AND($R96&lt;&gt;"",U96&lt;&gt;""),ABS($R96-U96),AND($R96="",U96=""),"",OR($R96&lt;&gt;"",U96&lt;&gt;""),"-")</f>
        <v/>
      </c>
      <c r="BL96" s="120" t="str" cm="1">
        <f t="array" ref="BL96">_xlfn.IFS(AND($R96&lt;&gt;"",V96&lt;&gt;""),ABS($R96-V96),AND($R96="",V96=""),"",OR($R96&lt;&gt;"",V96&lt;&gt;""),"-")</f>
        <v>-</v>
      </c>
      <c r="BM96" s="120" t="str" cm="1">
        <f t="array" ref="BM96">_xlfn.IFS(AND($R96&lt;&gt;"",W96&lt;&gt;""),ABS($R96-W96),AND($R96="",W96=""),"",OR($R96&lt;&gt;"",W96&lt;&gt;""),"-")</f>
        <v>-</v>
      </c>
      <c r="BN96" s="120" t="str" cm="1">
        <f t="array" ref="BN96">_xlfn.IFS(AND($R96&lt;&gt;"",X96&lt;&gt;""),ABS($R96-X96),AND($R96="",X96=""),"",OR($R96&lt;&gt;"",X96&lt;&gt;""),"-")</f>
        <v>-</v>
      </c>
      <c r="BO96" s="120" t="str" cm="1">
        <f t="array" ref="BO96">_xlfn.IFS(AND($R96&lt;&gt;"",Y96&lt;&gt;""),ABS($R96-Y96),AND($R96="",Y96=""),"",OR($R96&lt;&gt;"",Y96&lt;&gt;""),"-")</f>
        <v>-</v>
      </c>
      <c r="BP96" s="120" t="str" cm="1">
        <f t="array" ref="BP96">_xlfn.IFS(AND($R96&lt;&gt;"",Z96&lt;&gt;""),ABS($R96-Z96),AND($R96="",Z96=""),"",OR($R96&lt;&gt;"",Z96&lt;&gt;""),"-")</f>
        <v/>
      </c>
      <c r="BQ96" s="120" t="str" cm="1">
        <f t="array" ref="BQ96">_xlfn.IFS(AND($R96&lt;&gt;"",AA96&lt;&gt;""),ABS($R96-AA96),AND($R96="",AA96=""),"",OR($R96&lt;&gt;"",AA96&lt;&gt;""),"-")</f>
        <v/>
      </c>
      <c r="BR96" s="121" t="str" cm="1">
        <f t="array" ref="BR96">_xlfn.IFS(AND($S96&lt;&gt;"",T96&lt;&gt;""),ABS($S96-T96),AND($S96="",T96=""),"",OR($S96&lt;&gt;"",T96&lt;&gt;""),"-")</f>
        <v/>
      </c>
      <c r="BS96" s="334" t="str" cm="1">
        <f t="array" ref="BS96">_xlfn.IFS(AND($S96&lt;&gt;"",U96&lt;&gt;""),ABS($S96-U96),AND($S96="",U96=""),"",OR($S96&lt;&gt;"",U96&lt;&gt;""),"-")</f>
        <v/>
      </c>
      <c r="BT96" s="120" t="str" cm="1">
        <f t="array" ref="BT96">_xlfn.IFS(AND($S96&lt;&gt;"",V96&lt;&gt;""),ABS($S96-V96),AND($S96="",V96=""),"",OR($S96&lt;&gt;"",V96&lt;&gt;""),"-")</f>
        <v>-</v>
      </c>
      <c r="BU96" s="120" t="str" cm="1">
        <f t="array" ref="BU96">_xlfn.IFS(AND($S96&lt;&gt;"",W96&lt;&gt;""),ABS($S96-W96),AND($S96="",W96=""),"",OR($S96&lt;&gt;"",W96&lt;&gt;""),"-")</f>
        <v>-</v>
      </c>
      <c r="BV96" s="120" t="str" cm="1">
        <f t="array" ref="BV96">_xlfn.IFS(AND($S96&lt;&gt;"",X96&lt;&gt;""),ABS($S96-X96),AND($S96="",X96=""),"",OR($S96&lt;&gt;"",X96&lt;&gt;""),"-")</f>
        <v>-</v>
      </c>
      <c r="BW96" s="120" t="str" cm="1">
        <f t="array" ref="BW96">_xlfn.IFS(AND($S96&lt;&gt;"",Y96&lt;&gt;""),ABS($S96-Y96),AND($S96="",Y96=""),"",OR($S96&lt;&gt;"",Y96&lt;&gt;""),"-")</f>
        <v>-</v>
      </c>
      <c r="BX96" s="120" t="str" cm="1">
        <f t="array" ref="BX96">_xlfn.IFS(AND($S96&lt;&gt;"",Z96&lt;&gt;""),ABS($S96-Z96),AND($S96="",Z96=""),"",OR($S96&lt;&gt;"",Z96&lt;&gt;""),"-")</f>
        <v/>
      </c>
      <c r="BY96" s="120" t="str" cm="1">
        <f t="array" ref="BY96">_xlfn.IFS(AND($S96&lt;&gt;"",AA96&lt;&gt;""),ABS($S96-AA96),AND($S96="",AA96=""),"",OR($S96&lt;&gt;"",AA96&lt;&gt;""),"-")</f>
        <v/>
      </c>
      <c r="BZ96" s="121" t="str" cm="1">
        <f t="array" ref="BZ96">_xlfn.IFS(AND($T96&lt;&gt;"",U96&lt;&gt;""),ABS($T96-U96),AND($T96="",U96=""),"",OR($T96&lt;&gt;"",U96&lt;&gt;""),"-")</f>
        <v/>
      </c>
      <c r="CA96" s="120" t="str" cm="1">
        <f t="array" ref="CA96">_xlfn.IFS(AND($T96&lt;&gt;"",V96&lt;&gt;""),ABS($T96-V96),AND($T96="",V96=""),"",OR($T96&lt;&gt;"",V96&lt;&gt;""),"-")</f>
        <v>-</v>
      </c>
      <c r="CB96" s="120" t="str" cm="1">
        <f t="array" ref="CB96">_xlfn.IFS(AND($T96&lt;&gt;"",W96&lt;&gt;""),ABS($T96-W96),AND($T96="",W96=""),"",OR($T96&lt;&gt;"",W96&lt;&gt;""),"-")</f>
        <v>-</v>
      </c>
      <c r="CC96" s="120" t="str" cm="1">
        <f t="array" ref="CC96">_xlfn.IFS(AND($T96&lt;&gt;"",X96&lt;&gt;""),ABS($T96-X96),AND($T96="",X96=""),"",OR($T96&lt;&gt;"",X96&lt;&gt;""),"-")</f>
        <v>-</v>
      </c>
      <c r="CD96" s="120" t="str" cm="1">
        <f t="array" ref="CD96">_xlfn.IFS(AND($T96&lt;&gt;"",Y96&lt;&gt;""),ABS($T96-Y96),AND($T96="",Y96=""),"",OR($T96&lt;&gt;"",Y96&lt;&gt;""),"-")</f>
        <v>-</v>
      </c>
      <c r="CE96" s="120" t="str" cm="1">
        <f t="array" ref="CE96">_xlfn.IFS(AND($T96&lt;&gt;"",Z96&lt;&gt;""),ABS($T96-Z96),AND($T96="",Z96=""),"",OR($T96&lt;&gt;"",Z96&lt;&gt;""),"-")</f>
        <v/>
      </c>
      <c r="CF96" s="120" t="str" cm="1">
        <f t="array" ref="CF96">_xlfn.IFS(AND($T96&lt;&gt;"",AA96&lt;&gt;""),ABS($T96-AA96),AND($T96="",AA96=""),"",OR($T96&lt;&gt;"",AA96&lt;&gt;""),"-")</f>
        <v/>
      </c>
      <c r="CG96" s="121" t="str" cm="1">
        <f t="array" ref="CG96">_xlfn.IFS(AND($U96&lt;&gt;"",V96&lt;&gt;""),ABS($U96-V96),AND($U96="",V96=""),"",OR($U96&lt;&gt;"",V96&lt;&gt;""),"-")</f>
        <v>-</v>
      </c>
      <c r="CH96" s="120" t="str" cm="1">
        <f t="array" ref="CH96">_xlfn.IFS(AND($U96&lt;&gt;"",W96&lt;&gt;""),ABS($U96-W96),AND($U96="",W96=""),"",OR($U96&lt;&gt;"",W96&lt;&gt;""),"-")</f>
        <v>-</v>
      </c>
      <c r="CI96" s="120" t="str" cm="1">
        <f t="array" ref="CI96">_xlfn.IFS(AND($U96&lt;&gt;"",X96&lt;&gt;""),ABS($U96-X96),AND($U96="",X96=""),"",OR($U96&lt;&gt;"",X96&lt;&gt;""),"-")</f>
        <v>-</v>
      </c>
      <c r="CJ96" s="120" t="str" cm="1">
        <f t="array" ref="CJ96">_xlfn.IFS(AND($U96&lt;&gt;"",Y96&lt;&gt;""),ABS($U96-Y96),AND($U96="",Y96=""),"",OR($U96&lt;&gt;"",Y96&lt;&gt;""),"-")</f>
        <v>-</v>
      </c>
      <c r="CK96" s="120" t="str" cm="1">
        <f t="array" ref="CK96">_xlfn.IFS(AND($U96&lt;&gt;"",Z96&lt;&gt;""),ABS($U96-Z96),AND($U96="",Z96=""),"",OR($U96&lt;&gt;"",Z96&lt;&gt;""),"-")</f>
        <v/>
      </c>
      <c r="CL96" s="120" t="str" cm="1">
        <f t="array" ref="CL96">_xlfn.IFS(AND($U96&lt;&gt;"",AA96&lt;&gt;""),ABS($U96-AA96),AND($U96="",AA96=""),"",OR($U96&lt;&gt;"",AA96&lt;&gt;""),"-")</f>
        <v/>
      </c>
      <c r="CM96" s="121" cm="1">
        <f t="array" ref="CM96">_xlfn.IFS(AND($V96&lt;&gt;"",W96&lt;&gt;""),ABS($V96-W96),AND($V96="",W96=""),"",OR($V96&lt;&gt;"",W96&lt;&gt;""),"-")</f>
        <v>0</v>
      </c>
      <c r="CN96" s="120" cm="1">
        <f t="array" ref="CN96">_xlfn.IFS(AND($V96&lt;&gt;"",X96&lt;&gt;""),ABS($V96-X96),AND($V96="",X96=""),"",OR($V96&lt;&gt;"",X96&lt;&gt;""),"-")</f>
        <v>0.24663750790582384</v>
      </c>
      <c r="CO96" s="120" cm="1">
        <f t="array" ref="CO96">_xlfn.IFS(AND($V96&lt;&gt;"",Y96&lt;&gt;""),ABS($V96-Y96),AND($V96="",Y96=""),"",OR($V96&lt;&gt;"",Y96&lt;&gt;""),"-")</f>
        <v>8.3856191876440889E-2</v>
      </c>
      <c r="CP96" s="120" t="str" cm="1">
        <f t="array" ref="CP96">_xlfn.IFS(AND($V96&lt;&gt;"",Z96&lt;&gt;""),ABS($V96-Z96),AND($V96="",Z96=""),"",OR($V96&lt;&gt;"",Z96&lt;&gt;""),"-")</f>
        <v>-</v>
      </c>
      <c r="CQ96" s="120" t="str" cm="1">
        <f t="array" ref="CQ96">_xlfn.IFS(AND($V96&lt;&gt;"",AA96&lt;&gt;""),ABS($V96-AA96),AND($V96="",AA96=""),"",OR($V96&lt;&gt;"",AA96&lt;&gt;""),"-")</f>
        <v>-</v>
      </c>
      <c r="CR96" s="121" cm="1">
        <f t="array" ref="CR96">_xlfn.IFS(AND($W96&lt;&gt;"",X96&lt;&gt;""),ABS($W96-X96),AND($W96="",X96=""),"",OR($W96&lt;&gt;"",X96&lt;&gt;""),"-")</f>
        <v>0.24663750790582384</v>
      </c>
      <c r="CS96" s="120" cm="1">
        <f t="array" ref="CS96">_xlfn.IFS(AND($W96&lt;&gt;"",Y96&lt;&gt;""),ABS($W96-Y96),AND($W96="",Y96=""),"",OR($W96&lt;&gt;"",Y96&lt;&gt;""),"-")</f>
        <v>8.3856191876440889E-2</v>
      </c>
      <c r="CT96" s="120" t="str" cm="1">
        <f t="array" ref="CT96">_xlfn.IFS(AND($W96&lt;&gt;"",Z96&lt;&gt;""),ABS($W96-Z96),AND($W96="",Z96=""),"",OR($W96&lt;&gt;"",Z96&lt;&gt;""),"-")</f>
        <v>-</v>
      </c>
      <c r="CU96" s="120" t="str" cm="1">
        <f t="array" ref="CU96">_xlfn.IFS(AND($W96&lt;&gt;"",AA96&lt;&gt;""),ABS($W96-AA96),AND($W96="",AA96=""),"",OR($W96&lt;&gt;"",AA96&lt;&gt;""),"-")</f>
        <v>-</v>
      </c>
      <c r="CV96" s="121" cm="1">
        <f t="array" ref="CV96">_xlfn.IFS(AND($X96&lt;&gt;"",Y96&lt;&gt;""),ABS($X96-Y96),AND($X96="",Y96=""),"",OR($X96&lt;&gt;"",Y96&lt;&gt;""),"-")</f>
        <v>0.16278131602938295</v>
      </c>
      <c r="CW96" s="120" t="str" cm="1">
        <f t="array" ref="CW96">_xlfn.IFS(AND($X96&lt;&gt;"",Z96&lt;&gt;""),ABS($X96-Z96),AND($X96="",Z96=""),"",OR($X96&lt;&gt;"",Z96&lt;&gt;""),"-")</f>
        <v>-</v>
      </c>
      <c r="CX96" s="120" t="str" cm="1">
        <f t="array" ref="CX96">_xlfn.IFS(AND($X96&lt;&gt;"",AA96&lt;&gt;""),ABS($X96-AA96),AND($X96="",AA96=""),"",OR($X96&lt;&gt;"",AA96&lt;&gt;""),"-")</f>
        <v>-</v>
      </c>
      <c r="CY96" s="121" t="str" cm="1">
        <f t="array" ref="CY96">_xlfn.IFS(AND($Y96&lt;&gt;"",Z96&lt;&gt;""),ABS($Y96-Z96),AND($Y96="",Z96=""),"",OR($Y96&lt;&gt;"",Z96&lt;&gt;""),"-")</f>
        <v>-</v>
      </c>
      <c r="CZ96" s="120" t="str" cm="1">
        <f t="array" ref="CZ96">_xlfn.IFS(AND($Y96&lt;&gt;"",AA96&lt;&gt;""),ABS($Y96-AA96),AND($Y96="",AA96=""),"",OR($Y96&lt;&gt;"",AA96&lt;&gt;""),"-")</f>
        <v>-</v>
      </c>
      <c r="DA96" s="121" t="str" cm="1">
        <f t="array" ref="DA96">_xlfn.IFS(AND($Z96&lt;&gt;"",AA96&lt;&gt;""),ABS($Z96-AA96),AND($Z96="",AA96=""),"",OR($Z96&lt;&gt;"",AA96&lt;&gt;""),"-")</f>
        <v/>
      </c>
    </row>
    <row r="97" spans="1:105" x14ac:dyDescent="0.2">
      <c r="A97" s="260" t="s">
        <v>84</v>
      </c>
      <c r="B97" s="259" t="e">
        <f>VLOOKUP($A97,Merged_couplings!$B:$BU,MATCH(B$1,Merged_couplings!$B$1:$BU$1,0),FALSE)</f>
        <v>#N/A</v>
      </c>
      <c r="C97" s="258" t="e">
        <f>VLOOKUP($A97,Merged_couplings!$B:$BU,MATCH(C$1,Merged_couplings!$B$1:$BU$1,0),FALSE)</f>
        <v>#N/A</v>
      </c>
      <c r="D97" s="258" t="e">
        <f>VLOOKUP($A97,Merged_couplings!$B:$BU,MATCH(D$1,Merged_couplings!$B$1:$BU$1,0),FALSE)</f>
        <v>#N/A</v>
      </c>
      <c r="E97" s="258" t="e">
        <f>VLOOKUP($A97,Merged_couplings!$B:$BU,MATCH(E$1,Merged_couplings!$B$1:$BU$1,0),FALSE)</f>
        <v>#N/A</v>
      </c>
      <c r="F97" s="258" t="e">
        <f>VLOOKUP($A97,Merged_couplings!$B:$BU,MATCH(F$1,Merged_couplings!$B$1:$BU$1,0),FALSE)</f>
        <v>#N/A</v>
      </c>
      <c r="G97" s="258" t="e">
        <f>VLOOKUP($A97,Merged_couplings!$B:$BU,MATCH(G$1,Merged_couplings!$B$1:$BU$1,0),FALSE)</f>
        <v>#N/A</v>
      </c>
      <c r="H97" s="258" t="e">
        <f>VLOOKUP($A97,Merged_couplings!$B:$BU,MATCH(H$1,Merged_couplings!$B$1:$BU$1,0),FALSE)</f>
        <v>#N/A</v>
      </c>
      <c r="I97" s="258" t="e">
        <f>VLOOKUP($A97,Merged_couplings!$B:$BU,MATCH(I$1,Merged_couplings!$B$1:$BU$1,0),FALSE)</f>
        <v>#N/A</v>
      </c>
      <c r="J97" s="258" t="e">
        <f>VLOOKUP($A97,Merged_couplings!$B:$BU,MATCH(J$1,Merged_couplings!$B$1:$BU$1,0),FALSE)</f>
        <v>#N/A</v>
      </c>
      <c r="K97" s="258" t="e">
        <f>VLOOKUP($A97,Merged_couplings!$B:$BU,MATCH(K$1,Merged_couplings!$B$1:$BU$1,0),FALSE)</f>
        <v>#N/A</v>
      </c>
      <c r="L97" s="258" t="e">
        <f>VLOOKUP($A97,Merged_couplings!$B:$BU,MATCH(L$1,Merged_couplings!$B$1:$BU$1,0),FALSE)</f>
        <v>#N/A</v>
      </c>
      <c r="M97" s="258" t="e">
        <f>VLOOKUP($A97,Merged_couplings!$B:$BU,MATCH(M$1,Merged_couplings!$B$1:$BU$1,0),FALSE)</f>
        <v>#N/A</v>
      </c>
      <c r="N97" s="258" t="e">
        <f>VLOOKUP($A97,Merged_couplings!$B:$BU,MATCH(N$1,Merged_couplings!$B$1:$BU$1,0),FALSE)</f>
        <v>#N/A</v>
      </c>
      <c r="O97" s="121" t="e">
        <f>IF(OR(B97="BIG",B97="BI-",B97="-IG"),VLOOKUP($A97,Merged_couplings!$B:$BU,MATCH(O$1,Merged_couplings!$B$1:$BU$1,0),FALSE),"")</f>
        <v>#N/A</v>
      </c>
      <c r="P97" s="120" t="e">
        <f>IF(OR(C97="BIG",C97="BI-",C97="-IG"),VLOOKUP($A97,Merged_couplings!$B:$BU,MATCH(P$1,Merged_couplings!$B$1:$BU$1,0),FALSE),"")</f>
        <v>#N/A</v>
      </c>
      <c r="Q97" s="120" t="e">
        <f>IF(OR(D97="BIG",D97="BI-",D97="-IG"),VLOOKUP($A97,Merged_couplings!$B:$BU,MATCH(Q$1,Merged_couplings!$B$1:$BU$1,0),FALSE),"")</f>
        <v>#N/A</v>
      </c>
      <c r="R97" s="120" t="e">
        <f t="shared" si="7"/>
        <v>#N/A</v>
      </c>
      <c r="S97" s="120" t="e">
        <f t="shared" si="7"/>
        <v>#N/A</v>
      </c>
      <c r="T97" s="120" t="e">
        <f t="shared" si="7"/>
        <v>#N/A</v>
      </c>
      <c r="U97" s="120" t="e">
        <f>IF(OR(H97="BIG",H97="BI-",H97="-IG"),VLOOKUP($A97,Merged_couplings!$B:$BU,MATCH(U$1,Merged_couplings!$B$1:$BU$1,0),FALSE),"")</f>
        <v>#N/A</v>
      </c>
      <c r="V97" s="120" t="e">
        <f>IF(OR(I97="BIG",I97="BI-",I97="-IG"),VLOOKUP($A97,Merged_couplings!$B:$BU,MATCH(V$1,Merged_couplings!$B$1:$BU$1,0),FALSE),"")</f>
        <v>#N/A</v>
      </c>
      <c r="W97" s="120" t="e">
        <f t="shared" si="6"/>
        <v>#N/A</v>
      </c>
      <c r="X97" s="120" t="e">
        <f>IF(OR(K97="BIG",K97="BI-",K97="-IG"),VLOOKUP($A97,Merged_couplings!$B:$BU,MATCH(X$1,Merged_couplings!$B$1:$BU$1,0),FALSE),"")</f>
        <v>#N/A</v>
      </c>
      <c r="Y97" s="120" t="e">
        <f>IF(OR(L97="BIG",L97="BI-",L97="-IG"),VLOOKUP($A97,Merged_couplings!$B:$BU,MATCH(Y$1,Merged_couplings!$B$1:$BU$1,0),FALSE),"")</f>
        <v>#N/A</v>
      </c>
      <c r="Z97" s="120" t="e">
        <f>IF(OR(M97="BIG",M97="BI-",M97="-IG"),VLOOKUP($A97,Merged_couplings!$B:$BU,MATCH(Z$1,Merged_couplings!$B$1:$BU$1,0),FALSE),"")</f>
        <v>#N/A</v>
      </c>
      <c r="AA97" s="120" t="e">
        <f>IF(OR(N97="BIG",N97="BI-",N97="-IG"),VLOOKUP($A97,Merged_couplings!$B:$BU,MATCH(AA$1,Merged_couplings!$B$1:$BU$1,0),FALSE),"")</f>
        <v>#N/A</v>
      </c>
      <c r="AB97" s="123" t="e" cm="1">
        <f t="array" ref="AB97">_xlfn.IFS(AND($O97&lt;&gt;"",P97&lt;&gt;""),ABS($O97-P97),AND($O97="",P97=""),"",OR($O97&lt;&gt;"",P97&lt;&gt;""),"-")</f>
        <v>#N/A</v>
      </c>
      <c r="AC97" s="122" t="e" cm="1">
        <f t="array" ref="AC97">_xlfn.IFS(AND($O97&lt;&gt;"",Q97&lt;&gt;""),ABS($O97-Q97),AND($O97="",Q97=""),"",OR($O97&lt;&gt;"",Q97&lt;&gt;""),"-")</f>
        <v>#N/A</v>
      </c>
      <c r="AD97" s="122" t="e" cm="1">
        <f t="array" ref="AD97">_xlfn.IFS(AND($O97&lt;&gt;"",R97&lt;&gt;""),ABS($O97-R97),AND($O97="",R97=""),"",OR($O97&lt;&gt;"",R97&lt;&gt;""),"-")</f>
        <v>#N/A</v>
      </c>
      <c r="AE97" s="122" t="e" cm="1">
        <f t="array" ref="AE97">_xlfn.IFS(AND($O97&lt;&gt;"",S97&lt;&gt;""),ABS($O97-S97),AND($O97="",S97=""),"",OR($O97&lt;&gt;"",S97&lt;&gt;""),"-")</f>
        <v>#N/A</v>
      </c>
      <c r="AF97" s="122" t="e" cm="1">
        <f t="array" ref="AF97">_xlfn.IFS(AND($O97&lt;&gt;"",T97&lt;&gt;""),ABS($O97-T97),AND($O97="",T97=""),"",OR($O97&lt;&gt;"",T97&lt;&gt;""),"-")</f>
        <v>#N/A</v>
      </c>
      <c r="AG97" s="122" t="e" cm="1">
        <f t="array" ref="AG97">_xlfn.IFS(AND($O97&lt;&gt;"",U97&lt;&gt;""),ABS($O97-U97),AND($O97="",U97=""),"",OR($O97&lt;&gt;"",U97&lt;&gt;""),"-")</f>
        <v>#N/A</v>
      </c>
      <c r="AH97" s="122" t="e" cm="1">
        <f t="array" ref="AH97">_xlfn.IFS(AND($O97&lt;&gt;"",V97&lt;&gt;""),ABS($O97-V97),AND($O97="",V97=""),"",OR($O97&lt;&gt;"",V97&lt;&gt;""),"-")</f>
        <v>#N/A</v>
      </c>
      <c r="AI97" s="122" t="e" cm="1">
        <f t="array" ref="AI97">_xlfn.IFS(AND($O97&lt;&gt;"",W97&lt;&gt;""),ABS($O97-W97),AND($O97="",W97=""),"",OR($O97&lt;&gt;"",W97&lt;&gt;""),"-")</f>
        <v>#N/A</v>
      </c>
      <c r="AJ97" s="122" t="e" cm="1">
        <f t="array" ref="AJ97">_xlfn.IFS(AND($O97&lt;&gt;"",X97&lt;&gt;""),ABS($O97-X97),AND($O97="",X97=""),"",OR($O97&lt;&gt;"",X97&lt;&gt;""),"-")</f>
        <v>#N/A</v>
      </c>
      <c r="AK97" s="122" t="e" cm="1">
        <f t="array" ref="AK97">_xlfn.IFS(AND($O97&lt;&gt;"",Y97&lt;&gt;""),ABS($O97-Y97),AND($O97="",Y97=""),"",OR($O97&lt;&gt;"",Y97&lt;&gt;""),"-")</f>
        <v>#N/A</v>
      </c>
      <c r="AL97" s="122" t="e" cm="1">
        <f t="array" ref="AL97">_xlfn.IFS(AND($O97&lt;&gt;"",Z97&lt;&gt;""),ABS($O97-Z97),AND($O97="",Z97=""),"",OR($O97&lt;&gt;"",Z97&lt;&gt;""),"-")</f>
        <v>#N/A</v>
      </c>
      <c r="AM97" s="122" t="e" cm="1">
        <f t="array" ref="AM97">_xlfn.IFS(AND($O97&lt;&gt;"",AA97&lt;&gt;""),ABS($O97-AA97),AND($O97="",AA97=""),"",OR($O97&lt;&gt;"",AA97&lt;&gt;""),"-")</f>
        <v>#N/A</v>
      </c>
      <c r="AN97" s="121" t="e" cm="1">
        <f t="array" ref="AN97">_xlfn.IFS(AND($P97&lt;&gt;"",Q97&lt;&gt;""),ABS($P97-Q97),AND($P97="",Q97=""),"",OR($P97&lt;&gt;"",Q97&lt;&gt;""),"-")</f>
        <v>#N/A</v>
      </c>
      <c r="AO97" s="120" t="e" cm="1">
        <f t="array" ref="AO97">_xlfn.IFS(AND($P97&lt;&gt;"",R97&lt;&gt;""),ABS($P97-R97),AND($P97="",R97=""),"",OR($P97&lt;&gt;"",R97&lt;&gt;""),"-")</f>
        <v>#N/A</v>
      </c>
      <c r="AP97" s="120" t="e" cm="1">
        <f t="array" ref="AP97">_xlfn.IFS(AND($P97&lt;&gt;"",S97&lt;&gt;""),ABS($P97-S97),AND($P97="",S97=""),"",OR($P97&lt;&gt;"",S97&lt;&gt;""),"-")</f>
        <v>#N/A</v>
      </c>
      <c r="AQ97" s="120" t="e" cm="1">
        <f t="array" ref="AQ97">_xlfn.IFS(AND($P97&lt;&gt;"",T97&lt;&gt;""),ABS($P97-T97),AND($P97="",T97=""),"",OR($P97&lt;&gt;"",T97&lt;&gt;""),"-")</f>
        <v>#N/A</v>
      </c>
      <c r="AR97" s="120" t="e" cm="1">
        <f t="array" ref="AR97">_xlfn.IFS(AND($P97&lt;&gt;"",U97&lt;&gt;""),ABS($P97-U97),AND($P97="",U97=""),"",OR($P97&lt;&gt;"",U97&lt;&gt;""),"-")</f>
        <v>#N/A</v>
      </c>
      <c r="AS97" s="120" t="e" cm="1">
        <f t="array" ref="AS97">_xlfn.IFS(AND($P97&lt;&gt;"",V97&lt;&gt;""),ABS($P97-V97),AND($P97="",V97=""),"",OR($P97&lt;&gt;"",V97&lt;&gt;""),"-")</f>
        <v>#N/A</v>
      </c>
      <c r="AT97" s="120" t="e" cm="1">
        <f t="array" ref="AT97">_xlfn.IFS(AND($P97&lt;&gt;"",W97&lt;&gt;""),ABS($P97-W97),AND($P97="",W97=""),"",OR($P97&lt;&gt;"",W97&lt;&gt;""),"-")</f>
        <v>#N/A</v>
      </c>
      <c r="AU97" s="120" t="e" cm="1">
        <f t="array" ref="AU97">_xlfn.IFS(AND($P97&lt;&gt;"",X97&lt;&gt;""),ABS($P97-X97),AND($P97="",X97=""),"",OR($P97&lt;&gt;"",X97&lt;&gt;""),"-")</f>
        <v>#N/A</v>
      </c>
      <c r="AV97" s="120" t="e" cm="1">
        <f t="array" ref="AV97">_xlfn.IFS(AND($P97&lt;&gt;"",Y97&lt;&gt;""),ABS($P97-Y97),AND($P97="",Y97=""),"",OR($P97&lt;&gt;"",Y97&lt;&gt;""),"-")</f>
        <v>#N/A</v>
      </c>
      <c r="AW97" s="120" t="e" cm="1">
        <f t="array" ref="AW97">_xlfn.IFS(AND($P97&lt;&gt;"",Z97&lt;&gt;""),ABS($P97-Z97),AND($P97="",Z97=""),"",OR($P97&lt;&gt;"",Z97&lt;&gt;""),"-")</f>
        <v>#N/A</v>
      </c>
      <c r="AX97" s="120" t="e" cm="1">
        <f t="array" ref="AX97">_xlfn.IFS(AND($P97&lt;&gt;"",AA97&lt;&gt;""),ABS($P97-AA97),AND($P97="",AA97=""),"",OR($P97&lt;&gt;"",AA97&lt;&gt;""),"-")</f>
        <v>#N/A</v>
      </c>
      <c r="AY97" s="121" t="e" cm="1">
        <f t="array" ref="AY97">_xlfn.IFS(AND($Q97&lt;&gt;"",R97&lt;&gt;""),ABS($Q97-R97),AND($Q97="",R97=""),"",OR($Q97&lt;&gt;"",R97&lt;&gt;""),"-")</f>
        <v>#N/A</v>
      </c>
      <c r="AZ97" s="334" t="e" cm="1">
        <f t="array" ref="AZ97">_xlfn.IFS(AND($Q97&lt;&gt;"",S97&lt;&gt;""),ABS($Q97-S97),AND($Q97="",S97=""),"",OR($Q97&lt;&gt;"",S97&lt;&gt;""),"-")</f>
        <v>#N/A</v>
      </c>
      <c r="BA97" s="334" t="e" cm="1">
        <f t="array" ref="BA97">_xlfn.IFS(AND($Q97&lt;&gt;"",T97&lt;&gt;""),ABS($Q97-T97),AND($Q97="",T97=""),"",OR($Q97&lt;&gt;"",T97&lt;&gt;""),"-")</f>
        <v>#N/A</v>
      </c>
      <c r="BB97" s="120" t="e" cm="1">
        <f t="array" ref="BB97">_xlfn.IFS(AND($Q97&lt;&gt;"",U97&lt;&gt;""),ABS($Q97-U97),AND($Q97="",U97=""),"",OR($Q97&lt;&gt;"",U97&lt;&gt;""),"-")</f>
        <v>#N/A</v>
      </c>
      <c r="BC97" s="120" t="e" cm="1">
        <f t="array" ref="BC97">_xlfn.IFS(AND($Q97&lt;&gt;"",V97&lt;&gt;""),ABS($Q97-V97),AND($Q97="",V97=""),"",OR($Q97&lt;&gt;"",V97&lt;&gt;""),"-")</f>
        <v>#N/A</v>
      </c>
      <c r="BD97" s="120" t="e" cm="1">
        <f t="array" ref="BD97">_xlfn.IFS(AND($Q97&lt;&gt;"",W97&lt;&gt;""),ABS($Q97-W97),AND($Q97="",W97=""),"",OR($Q97&lt;&gt;"",W97&lt;&gt;""),"-")</f>
        <v>#N/A</v>
      </c>
      <c r="BE97" s="120" t="e" cm="1">
        <f t="array" ref="BE97">_xlfn.IFS(AND($Q97&lt;&gt;"",X97&lt;&gt;""),ABS($Q97-X97),AND($Q97="",X97=""),"",OR($Q97&lt;&gt;"",X97&lt;&gt;""),"-")</f>
        <v>#N/A</v>
      </c>
      <c r="BF97" s="120" t="e" cm="1">
        <f t="array" ref="BF97">_xlfn.IFS(AND($Q97&lt;&gt;"",Y97&lt;&gt;""),ABS($Q97-Y97),AND($Q97="",Y97=""),"",OR($Q97&lt;&gt;"",Y97&lt;&gt;""),"-")</f>
        <v>#N/A</v>
      </c>
      <c r="BG97" s="120" t="e" cm="1">
        <f t="array" ref="BG97">_xlfn.IFS(AND($Q97&lt;&gt;"",Z97&lt;&gt;""),ABS($Q97-Z97),AND($Q97="",Z97=""),"",OR($Q97&lt;&gt;"",Z97&lt;&gt;""),"-")</f>
        <v>#N/A</v>
      </c>
      <c r="BH97" s="120" t="e" cm="1">
        <f t="array" ref="BH97">_xlfn.IFS(AND($Q97&lt;&gt;"",AA97&lt;&gt;""),ABS($Q97-AA97),AND($Q97="",AA97=""),"",OR($Q97&lt;&gt;"",AA97&lt;&gt;""),"-")</f>
        <v>#N/A</v>
      </c>
      <c r="BI97" s="121" t="e" cm="1">
        <f t="array" ref="BI97">_xlfn.IFS(AND($R97&lt;&gt;"",S97&lt;&gt;""),ABS($R97-S97),AND($R97="",S97=""),"",OR($R97&lt;&gt;"",S97&lt;&gt;""),"-")</f>
        <v>#N/A</v>
      </c>
      <c r="BJ97" s="120" t="e" cm="1">
        <f t="array" ref="BJ97">_xlfn.IFS(AND($R97&lt;&gt;"",T97&lt;&gt;""),ABS($R97-T97),AND($R97="",T97=""),"",OR($R97&lt;&gt;"",T97&lt;&gt;""),"-")</f>
        <v>#N/A</v>
      </c>
      <c r="BK97" s="334" t="e" cm="1">
        <f t="array" ref="BK97">_xlfn.IFS(AND($R97&lt;&gt;"",U97&lt;&gt;""),ABS($R97-U97),AND($R97="",U97=""),"",OR($R97&lt;&gt;"",U97&lt;&gt;""),"-")</f>
        <v>#N/A</v>
      </c>
      <c r="BL97" s="120" t="e" cm="1">
        <f t="array" ref="BL97">_xlfn.IFS(AND($R97&lt;&gt;"",V97&lt;&gt;""),ABS($R97-V97),AND($R97="",V97=""),"",OR($R97&lt;&gt;"",V97&lt;&gt;""),"-")</f>
        <v>#N/A</v>
      </c>
      <c r="BM97" s="120" t="e" cm="1">
        <f t="array" ref="BM97">_xlfn.IFS(AND($R97&lt;&gt;"",W97&lt;&gt;""),ABS($R97-W97),AND($R97="",W97=""),"",OR($R97&lt;&gt;"",W97&lt;&gt;""),"-")</f>
        <v>#N/A</v>
      </c>
      <c r="BN97" s="120" t="e" cm="1">
        <f t="array" ref="BN97">_xlfn.IFS(AND($R97&lt;&gt;"",X97&lt;&gt;""),ABS($R97-X97),AND($R97="",X97=""),"",OR($R97&lt;&gt;"",X97&lt;&gt;""),"-")</f>
        <v>#N/A</v>
      </c>
      <c r="BO97" s="120" t="e" cm="1">
        <f t="array" ref="BO97">_xlfn.IFS(AND($R97&lt;&gt;"",Y97&lt;&gt;""),ABS($R97-Y97),AND($R97="",Y97=""),"",OR($R97&lt;&gt;"",Y97&lt;&gt;""),"-")</f>
        <v>#N/A</v>
      </c>
      <c r="BP97" s="120" t="e" cm="1">
        <f t="array" ref="BP97">_xlfn.IFS(AND($R97&lt;&gt;"",Z97&lt;&gt;""),ABS($R97-Z97),AND($R97="",Z97=""),"",OR($R97&lt;&gt;"",Z97&lt;&gt;""),"-")</f>
        <v>#N/A</v>
      </c>
      <c r="BQ97" s="120" t="e" cm="1">
        <f t="array" ref="BQ97">_xlfn.IFS(AND($R97&lt;&gt;"",AA97&lt;&gt;""),ABS($R97-AA97),AND($R97="",AA97=""),"",OR($R97&lt;&gt;"",AA97&lt;&gt;""),"-")</f>
        <v>#N/A</v>
      </c>
      <c r="BR97" s="121" t="e" cm="1">
        <f t="array" ref="BR97">_xlfn.IFS(AND($S97&lt;&gt;"",T97&lt;&gt;""),ABS($S97-T97),AND($S97="",T97=""),"",OR($S97&lt;&gt;"",T97&lt;&gt;""),"-")</f>
        <v>#N/A</v>
      </c>
      <c r="BS97" s="334" t="e" cm="1">
        <f t="array" ref="BS97">_xlfn.IFS(AND($S97&lt;&gt;"",U97&lt;&gt;""),ABS($S97-U97),AND($S97="",U97=""),"",OR($S97&lt;&gt;"",U97&lt;&gt;""),"-")</f>
        <v>#N/A</v>
      </c>
      <c r="BT97" s="120" t="e" cm="1">
        <f t="array" ref="BT97">_xlfn.IFS(AND($S97&lt;&gt;"",V97&lt;&gt;""),ABS($S97-V97),AND($S97="",V97=""),"",OR($S97&lt;&gt;"",V97&lt;&gt;""),"-")</f>
        <v>#N/A</v>
      </c>
      <c r="BU97" s="120" t="e" cm="1">
        <f t="array" ref="BU97">_xlfn.IFS(AND($S97&lt;&gt;"",W97&lt;&gt;""),ABS($S97-W97),AND($S97="",W97=""),"",OR($S97&lt;&gt;"",W97&lt;&gt;""),"-")</f>
        <v>#N/A</v>
      </c>
      <c r="BV97" s="120" t="e" cm="1">
        <f t="array" ref="BV97">_xlfn.IFS(AND($S97&lt;&gt;"",X97&lt;&gt;""),ABS($S97-X97),AND($S97="",X97=""),"",OR($S97&lt;&gt;"",X97&lt;&gt;""),"-")</f>
        <v>#N/A</v>
      </c>
      <c r="BW97" s="120" t="e" cm="1">
        <f t="array" ref="BW97">_xlfn.IFS(AND($S97&lt;&gt;"",Y97&lt;&gt;""),ABS($S97-Y97),AND($S97="",Y97=""),"",OR($S97&lt;&gt;"",Y97&lt;&gt;""),"-")</f>
        <v>#N/A</v>
      </c>
      <c r="BX97" s="120" t="e" cm="1">
        <f t="array" ref="BX97">_xlfn.IFS(AND($S97&lt;&gt;"",Z97&lt;&gt;""),ABS($S97-Z97),AND($S97="",Z97=""),"",OR($S97&lt;&gt;"",Z97&lt;&gt;""),"-")</f>
        <v>#N/A</v>
      </c>
      <c r="BY97" s="120" t="e" cm="1">
        <f t="array" ref="BY97">_xlfn.IFS(AND($S97&lt;&gt;"",AA97&lt;&gt;""),ABS($S97-AA97),AND($S97="",AA97=""),"",OR($S97&lt;&gt;"",AA97&lt;&gt;""),"-")</f>
        <v>#N/A</v>
      </c>
      <c r="BZ97" s="121" t="e" cm="1">
        <f t="array" ref="BZ97">_xlfn.IFS(AND($T97&lt;&gt;"",U97&lt;&gt;""),ABS($T97-U97),AND($T97="",U97=""),"",OR($T97&lt;&gt;"",U97&lt;&gt;""),"-")</f>
        <v>#N/A</v>
      </c>
      <c r="CA97" s="120" t="e" cm="1">
        <f t="array" ref="CA97">_xlfn.IFS(AND($T97&lt;&gt;"",V97&lt;&gt;""),ABS($T97-V97),AND($T97="",V97=""),"",OR($T97&lt;&gt;"",V97&lt;&gt;""),"-")</f>
        <v>#N/A</v>
      </c>
      <c r="CB97" s="120" t="e" cm="1">
        <f t="array" ref="CB97">_xlfn.IFS(AND($T97&lt;&gt;"",W97&lt;&gt;""),ABS($T97-W97),AND($T97="",W97=""),"",OR($T97&lt;&gt;"",W97&lt;&gt;""),"-")</f>
        <v>#N/A</v>
      </c>
      <c r="CC97" s="120" t="e" cm="1">
        <f t="array" ref="CC97">_xlfn.IFS(AND($T97&lt;&gt;"",X97&lt;&gt;""),ABS($T97-X97),AND($T97="",X97=""),"",OR($T97&lt;&gt;"",X97&lt;&gt;""),"-")</f>
        <v>#N/A</v>
      </c>
      <c r="CD97" s="120" t="e" cm="1">
        <f t="array" ref="CD97">_xlfn.IFS(AND($T97&lt;&gt;"",Y97&lt;&gt;""),ABS($T97-Y97),AND($T97="",Y97=""),"",OR($T97&lt;&gt;"",Y97&lt;&gt;""),"-")</f>
        <v>#N/A</v>
      </c>
      <c r="CE97" s="120" t="e" cm="1">
        <f t="array" ref="CE97">_xlfn.IFS(AND($T97&lt;&gt;"",Z97&lt;&gt;""),ABS($T97-Z97),AND($T97="",Z97=""),"",OR($T97&lt;&gt;"",Z97&lt;&gt;""),"-")</f>
        <v>#N/A</v>
      </c>
      <c r="CF97" s="120" t="e" cm="1">
        <f t="array" ref="CF97">_xlfn.IFS(AND($T97&lt;&gt;"",AA97&lt;&gt;""),ABS($T97-AA97),AND($T97="",AA97=""),"",OR($T97&lt;&gt;"",AA97&lt;&gt;""),"-")</f>
        <v>#N/A</v>
      </c>
      <c r="CG97" s="121" t="e" cm="1">
        <f t="array" ref="CG97">_xlfn.IFS(AND($U97&lt;&gt;"",V97&lt;&gt;""),ABS($U97-V97),AND($U97="",V97=""),"",OR($U97&lt;&gt;"",V97&lt;&gt;""),"-")</f>
        <v>#N/A</v>
      </c>
      <c r="CH97" s="120" t="e" cm="1">
        <f t="array" ref="CH97">_xlfn.IFS(AND($U97&lt;&gt;"",W97&lt;&gt;""),ABS($U97-W97),AND($U97="",W97=""),"",OR($U97&lt;&gt;"",W97&lt;&gt;""),"-")</f>
        <v>#N/A</v>
      </c>
      <c r="CI97" s="120" t="e" cm="1">
        <f t="array" ref="CI97">_xlfn.IFS(AND($U97&lt;&gt;"",X97&lt;&gt;""),ABS($U97-X97),AND($U97="",X97=""),"",OR($U97&lt;&gt;"",X97&lt;&gt;""),"-")</f>
        <v>#N/A</v>
      </c>
      <c r="CJ97" s="120" t="e" cm="1">
        <f t="array" ref="CJ97">_xlfn.IFS(AND($U97&lt;&gt;"",Y97&lt;&gt;""),ABS($U97-Y97),AND($U97="",Y97=""),"",OR($U97&lt;&gt;"",Y97&lt;&gt;""),"-")</f>
        <v>#N/A</v>
      </c>
      <c r="CK97" s="120" t="e" cm="1">
        <f t="array" ref="CK97">_xlfn.IFS(AND($U97&lt;&gt;"",Z97&lt;&gt;""),ABS($U97-Z97),AND($U97="",Z97=""),"",OR($U97&lt;&gt;"",Z97&lt;&gt;""),"-")</f>
        <v>#N/A</v>
      </c>
      <c r="CL97" s="120" t="e" cm="1">
        <f t="array" ref="CL97">_xlfn.IFS(AND($U97&lt;&gt;"",AA97&lt;&gt;""),ABS($U97-AA97),AND($U97="",AA97=""),"",OR($U97&lt;&gt;"",AA97&lt;&gt;""),"-")</f>
        <v>#N/A</v>
      </c>
      <c r="CM97" s="121" t="e" cm="1">
        <f t="array" ref="CM97">_xlfn.IFS(AND($V97&lt;&gt;"",W97&lt;&gt;""),ABS($V97-W97),AND($V97="",W97=""),"",OR($V97&lt;&gt;"",W97&lt;&gt;""),"-")</f>
        <v>#N/A</v>
      </c>
      <c r="CN97" s="120" t="e" cm="1">
        <f t="array" ref="CN97">_xlfn.IFS(AND($V97&lt;&gt;"",X97&lt;&gt;""),ABS($V97-X97),AND($V97="",X97=""),"",OR($V97&lt;&gt;"",X97&lt;&gt;""),"-")</f>
        <v>#N/A</v>
      </c>
      <c r="CO97" s="120" t="e" cm="1">
        <f t="array" ref="CO97">_xlfn.IFS(AND($V97&lt;&gt;"",Y97&lt;&gt;""),ABS($V97-Y97),AND($V97="",Y97=""),"",OR($V97&lt;&gt;"",Y97&lt;&gt;""),"-")</f>
        <v>#N/A</v>
      </c>
      <c r="CP97" s="120" t="e" cm="1">
        <f t="array" ref="CP97">_xlfn.IFS(AND($V97&lt;&gt;"",Z97&lt;&gt;""),ABS($V97-Z97),AND($V97="",Z97=""),"",OR($V97&lt;&gt;"",Z97&lt;&gt;""),"-")</f>
        <v>#N/A</v>
      </c>
      <c r="CQ97" s="120" t="e" cm="1">
        <f t="array" ref="CQ97">_xlfn.IFS(AND($V97&lt;&gt;"",AA97&lt;&gt;""),ABS($V97-AA97),AND($V97="",AA97=""),"",OR($V97&lt;&gt;"",AA97&lt;&gt;""),"-")</f>
        <v>#N/A</v>
      </c>
      <c r="CR97" s="121" t="e" cm="1">
        <f t="array" ref="CR97">_xlfn.IFS(AND($W97&lt;&gt;"",X97&lt;&gt;""),ABS($W97-X97),AND($W97="",X97=""),"",OR($W97&lt;&gt;"",X97&lt;&gt;""),"-")</f>
        <v>#N/A</v>
      </c>
      <c r="CS97" s="120" t="e" cm="1">
        <f t="array" ref="CS97">_xlfn.IFS(AND($W97&lt;&gt;"",Y97&lt;&gt;""),ABS($W97-Y97),AND($W97="",Y97=""),"",OR($W97&lt;&gt;"",Y97&lt;&gt;""),"-")</f>
        <v>#N/A</v>
      </c>
      <c r="CT97" s="120" t="e" cm="1">
        <f t="array" ref="CT97">_xlfn.IFS(AND($W97&lt;&gt;"",Z97&lt;&gt;""),ABS($W97-Z97),AND($W97="",Z97=""),"",OR($W97&lt;&gt;"",Z97&lt;&gt;""),"-")</f>
        <v>#N/A</v>
      </c>
      <c r="CU97" s="120" t="e" cm="1">
        <f t="array" ref="CU97">_xlfn.IFS(AND($W97&lt;&gt;"",AA97&lt;&gt;""),ABS($W97-AA97),AND($W97="",AA97=""),"",OR($W97&lt;&gt;"",AA97&lt;&gt;""),"-")</f>
        <v>#N/A</v>
      </c>
      <c r="CV97" s="121" t="e" cm="1">
        <f t="array" ref="CV97">_xlfn.IFS(AND($X97&lt;&gt;"",Y97&lt;&gt;""),ABS($X97-Y97),AND($X97="",Y97=""),"",OR($X97&lt;&gt;"",Y97&lt;&gt;""),"-")</f>
        <v>#N/A</v>
      </c>
      <c r="CW97" s="120" t="e" cm="1">
        <f t="array" ref="CW97">_xlfn.IFS(AND($X97&lt;&gt;"",Z97&lt;&gt;""),ABS($X97-Z97),AND($X97="",Z97=""),"",OR($X97&lt;&gt;"",Z97&lt;&gt;""),"-")</f>
        <v>#N/A</v>
      </c>
      <c r="CX97" s="120" t="e" cm="1">
        <f t="array" ref="CX97">_xlfn.IFS(AND($X97&lt;&gt;"",AA97&lt;&gt;""),ABS($X97-AA97),AND($X97="",AA97=""),"",OR($X97&lt;&gt;"",AA97&lt;&gt;""),"-")</f>
        <v>#N/A</v>
      </c>
      <c r="CY97" s="121" t="e" cm="1">
        <f t="array" ref="CY97">_xlfn.IFS(AND($Y97&lt;&gt;"",Z97&lt;&gt;""),ABS($Y97-Z97),AND($Y97="",Z97=""),"",OR($Y97&lt;&gt;"",Z97&lt;&gt;""),"-")</f>
        <v>#N/A</v>
      </c>
      <c r="CZ97" s="120" t="e" cm="1">
        <f t="array" ref="CZ97">_xlfn.IFS(AND($Y97&lt;&gt;"",AA97&lt;&gt;""),ABS($Y97-AA97),AND($Y97="",AA97=""),"",OR($Y97&lt;&gt;"",AA97&lt;&gt;""),"-")</f>
        <v>#N/A</v>
      </c>
      <c r="DA97" s="121" t="e" cm="1">
        <f t="array" ref="DA97">_xlfn.IFS(AND($Z97&lt;&gt;"",AA97&lt;&gt;""),ABS($Z97-AA97),AND($Z97="",AA97=""),"",OR($Z97&lt;&gt;"",AA97&lt;&gt;""),"-")</f>
        <v>#N/A</v>
      </c>
    </row>
    <row r="98" spans="1:105" x14ac:dyDescent="0.2">
      <c r="A98" s="260" t="s">
        <v>136</v>
      </c>
      <c r="B98" s="259" t="e">
        <f>VLOOKUP($A98,Merged_couplings!$B:$BU,MATCH(B$1,Merged_couplings!$B$1:$BU$1,0),FALSE)</f>
        <v>#N/A</v>
      </c>
      <c r="C98" s="258" t="e">
        <f>VLOOKUP($A98,Merged_couplings!$B:$BU,MATCH(C$1,Merged_couplings!$B$1:$BU$1,0),FALSE)</f>
        <v>#N/A</v>
      </c>
      <c r="D98" s="258" t="e">
        <f>VLOOKUP($A98,Merged_couplings!$B:$BU,MATCH(D$1,Merged_couplings!$B$1:$BU$1,0),FALSE)</f>
        <v>#N/A</v>
      </c>
      <c r="E98" s="258" t="e">
        <f>VLOOKUP($A98,Merged_couplings!$B:$BU,MATCH(E$1,Merged_couplings!$B$1:$BU$1,0),FALSE)</f>
        <v>#N/A</v>
      </c>
      <c r="F98" s="258" t="e">
        <f>VLOOKUP($A98,Merged_couplings!$B:$BU,MATCH(F$1,Merged_couplings!$B$1:$BU$1,0),FALSE)</f>
        <v>#N/A</v>
      </c>
      <c r="G98" s="258" t="e">
        <f>VLOOKUP($A98,Merged_couplings!$B:$BU,MATCH(G$1,Merged_couplings!$B$1:$BU$1,0),FALSE)</f>
        <v>#N/A</v>
      </c>
      <c r="H98" s="258" t="e">
        <f>VLOOKUP($A98,Merged_couplings!$B:$BU,MATCH(H$1,Merged_couplings!$B$1:$BU$1,0),FALSE)</f>
        <v>#N/A</v>
      </c>
      <c r="I98" s="258" t="e">
        <f>VLOOKUP($A98,Merged_couplings!$B:$BU,MATCH(I$1,Merged_couplings!$B$1:$BU$1,0),FALSE)</f>
        <v>#N/A</v>
      </c>
      <c r="J98" s="258" t="e">
        <f>VLOOKUP($A98,Merged_couplings!$B:$BU,MATCH(J$1,Merged_couplings!$B$1:$BU$1,0),FALSE)</f>
        <v>#N/A</v>
      </c>
      <c r="K98" s="258" t="e">
        <f>VLOOKUP($A98,Merged_couplings!$B:$BU,MATCH(K$1,Merged_couplings!$B$1:$BU$1,0),FALSE)</f>
        <v>#N/A</v>
      </c>
      <c r="L98" s="258" t="e">
        <f>VLOOKUP($A98,Merged_couplings!$B:$BU,MATCH(L$1,Merged_couplings!$B$1:$BU$1,0),FALSE)</f>
        <v>#N/A</v>
      </c>
      <c r="M98" s="258" t="e">
        <f>VLOOKUP($A98,Merged_couplings!$B:$BU,MATCH(M$1,Merged_couplings!$B$1:$BU$1,0),FALSE)</f>
        <v>#N/A</v>
      </c>
      <c r="N98" s="258" t="e">
        <f>VLOOKUP($A98,Merged_couplings!$B:$BU,MATCH(N$1,Merged_couplings!$B$1:$BU$1,0),FALSE)</f>
        <v>#N/A</v>
      </c>
      <c r="O98" s="121" t="e">
        <f>IF(OR(B98="BIG",B98="BI-",B98="-IG"),VLOOKUP($A98,Merged_couplings!$B:$BU,MATCH(O$1,Merged_couplings!$B$1:$BU$1,0),FALSE),"")</f>
        <v>#N/A</v>
      </c>
      <c r="P98" s="120" t="e">
        <f>IF(OR(C98="BIG",C98="BI-",C98="-IG"),VLOOKUP($A98,Merged_couplings!$B:$BU,MATCH(P$1,Merged_couplings!$B$1:$BU$1,0),FALSE),"")</f>
        <v>#N/A</v>
      </c>
      <c r="Q98" s="120" t="e">
        <f>IF(OR(D98="BIG",D98="BI-",D98="-IG"),VLOOKUP($A98,Merged_couplings!$B:$BU,MATCH(Q$1,Merged_couplings!$B$1:$BU$1,0),FALSE),"")</f>
        <v>#N/A</v>
      </c>
      <c r="R98" s="120" t="e">
        <f t="shared" si="7"/>
        <v>#N/A</v>
      </c>
      <c r="S98" s="120" t="e">
        <f t="shared" si="7"/>
        <v>#N/A</v>
      </c>
      <c r="T98" s="120" t="e">
        <f t="shared" si="7"/>
        <v>#N/A</v>
      </c>
      <c r="U98" s="120" t="e">
        <f>IF(OR(H98="BIG",H98="BI-",H98="-IG"),VLOOKUP($A98,Merged_couplings!$B:$BU,MATCH(U$1,Merged_couplings!$B$1:$BU$1,0),FALSE),"")</f>
        <v>#N/A</v>
      </c>
      <c r="V98" s="120" t="e">
        <f>IF(OR(I98="BIG",I98="BI-",I98="-IG"),VLOOKUP($A98,Merged_couplings!$B:$BU,MATCH(V$1,Merged_couplings!$B$1:$BU$1,0),FALSE),"")</f>
        <v>#N/A</v>
      </c>
      <c r="W98" s="120" t="e">
        <f t="shared" ref="W98:W129" si="8">V98</f>
        <v>#N/A</v>
      </c>
      <c r="X98" s="120" t="e">
        <f>IF(OR(K98="BIG",K98="BI-",K98="-IG"),VLOOKUP($A98,Merged_couplings!$B:$BU,MATCH(X$1,Merged_couplings!$B$1:$BU$1,0),FALSE),"")</f>
        <v>#N/A</v>
      </c>
      <c r="Y98" s="120" t="e">
        <f>IF(OR(L98="BIG",L98="BI-",L98="-IG"),VLOOKUP($A98,Merged_couplings!$B:$BU,MATCH(Y$1,Merged_couplings!$B$1:$BU$1,0),FALSE),"")</f>
        <v>#N/A</v>
      </c>
      <c r="Z98" s="120" t="e">
        <f>IF(OR(M98="BIG",M98="BI-",M98="-IG"),VLOOKUP($A98,Merged_couplings!$B:$BU,MATCH(Z$1,Merged_couplings!$B$1:$BU$1,0),FALSE),"")</f>
        <v>#N/A</v>
      </c>
      <c r="AA98" s="120" t="e">
        <f>IF(OR(N98="BIG",N98="BI-",N98="-IG"),VLOOKUP($A98,Merged_couplings!$B:$BU,MATCH(AA$1,Merged_couplings!$B$1:$BU$1,0),FALSE),"")</f>
        <v>#N/A</v>
      </c>
      <c r="AB98" s="123" t="e" cm="1">
        <f t="array" ref="AB98">_xlfn.IFS(AND($O98&lt;&gt;"",P98&lt;&gt;""),ABS($O98-P98),AND($O98="",P98=""),"",OR($O98&lt;&gt;"",P98&lt;&gt;""),"-")</f>
        <v>#N/A</v>
      </c>
      <c r="AC98" s="122" t="e" cm="1">
        <f t="array" ref="AC98">_xlfn.IFS(AND($O98&lt;&gt;"",Q98&lt;&gt;""),ABS($O98-Q98),AND($O98="",Q98=""),"",OR($O98&lt;&gt;"",Q98&lt;&gt;""),"-")</f>
        <v>#N/A</v>
      </c>
      <c r="AD98" s="122" t="e" cm="1">
        <f t="array" ref="AD98">_xlfn.IFS(AND($O98&lt;&gt;"",R98&lt;&gt;""),ABS($O98-R98),AND($O98="",R98=""),"",OR($O98&lt;&gt;"",R98&lt;&gt;""),"-")</f>
        <v>#N/A</v>
      </c>
      <c r="AE98" s="122" t="e" cm="1">
        <f t="array" ref="AE98">_xlfn.IFS(AND($O98&lt;&gt;"",S98&lt;&gt;""),ABS($O98-S98),AND($O98="",S98=""),"",OR($O98&lt;&gt;"",S98&lt;&gt;""),"-")</f>
        <v>#N/A</v>
      </c>
      <c r="AF98" s="122" t="e" cm="1">
        <f t="array" ref="AF98">_xlfn.IFS(AND($O98&lt;&gt;"",T98&lt;&gt;""),ABS($O98-T98),AND($O98="",T98=""),"",OR($O98&lt;&gt;"",T98&lt;&gt;""),"-")</f>
        <v>#N/A</v>
      </c>
      <c r="AG98" s="122" t="e" cm="1">
        <f t="array" ref="AG98">_xlfn.IFS(AND($O98&lt;&gt;"",U98&lt;&gt;""),ABS($O98-U98),AND($O98="",U98=""),"",OR($O98&lt;&gt;"",U98&lt;&gt;""),"-")</f>
        <v>#N/A</v>
      </c>
      <c r="AH98" s="122" t="e" cm="1">
        <f t="array" ref="AH98">_xlfn.IFS(AND($O98&lt;&gt;"",V98&lt;&gt;""),ABS($O98-V98),AND($O98="",V98=""),"",OR($O98&lt;&gt;"",V98&lt;&gt;""),"-")</f>
        <v>#N/A</v>
      </c>
      <c r="AI98" s="122" t="e" cm="1">
        <f t="array" ref="AI98">_xlfn.IFS(AND($O98&lt;&gt;"",W98&lt;&gt;""),ABS($O98-W98),AND($O98="",W98=""),"",OR($O98&lt;&gt;"",W98&lt;&gt;""),"-")</f>
        <v>#N/A</v>
      </c>
      <c r="AJ98" s="122" t="e" cm="1">
        <f t="array" ref="AJ98">_xlfn.IFS(AND($O98&lt;&gt;"",X98&lt;&gt;""),ABS($O98-X98),AND($O98="",X98=""),"",OR($O98&lt;&gt;"",X98&lt;&gt;""),"-")</f>
        <v>#N/A</v>
      </c>
      <c r="AK98" s="122" t="e" cm="1">
        <f t="array" ref="AK98">_xlfn.IFS(AND($O98&lt;&gt;"",Y98&lt;&gt;""),ABS($O98-Y98),AND($O98="",Y98=""),"",OR($O98&lt;&gt;"",Y98&lt;&gt;""),"-")</f>
        <v>#N/A</v>
      </c>
      <c r="AL98" s="122" t="e" cm="1">
        <f t="array" ref="AL98">_xlfn.IFS(AND($O98&lt;&gt;"",Z98&lt;&gt;""),ABS($O98-Z98),AND($O98="",Z98=""),"",OR($O98&lt;&gt;"",Z98&lt;&gt;""),"-")</f>
        <v>#N/A</v>
      </c>
      <c r="AM98" s="122" t="e" cm="1">
        <f t="array" ref="AM98">_xlfn.IFS(AND($O98&lt;&gt;"",AA98&lt;&gt;""),ABS($O98-AA98),AND($O98="",AA98=""),"",OR($O98&lt;&gt;"",AA98&lt;&gt;""),"-")</f>
        <v>#N/A</v>
      </c>
      <c r="AN98" s="121" t="e" cm="1">
        <f t="array" ref="AN98">_xlfn.IFS(AND($P98&lt;&gt;"",Q98&lt;&gt;""),ABS($P98-Q98),AND($P98="",Q98=""),"",OR($P98&lt;&gt;"",Q98&lt;&gt;""),"-")</f>
        <v>#N/A</v>
      </c>
      <c r="AO98" s="120" t="e" cm="1">
        <f t="array" ref="AO98">_xlfn.IFS(AND($P98&lt;&gt;"",R98&lt;&gt;""),ABS($P98-R98),AND($P98="",R98=""),"",OR($P98&lt;&gt;"",R98&lt;&gt;""),"-")</f>
        <v>#N/A</v>
      </c>
      <c r="AP98" s="120" t="e" cm="1">
        <f t="array" ref="AP98">_xlfn.IFS(AND($P98&lt;&gt;"",S98&lt;&gt;""),ABS($P98-S98),AND($P98="",S98=""),"",OR($P98&lt;&gt;"",S98&lt;&gt;""),"-")</f>
        <v>#N/A</v>
      </c>
      <c r="AQ98" s="120" t="e" cm="1">
        <f t="array" ref="AQ98">_xlfn.IFS(AND($P98&lt;&gt;"",T98&lt;&gt;""),ABS($P98-T98),AND($P98="",T98=""),"",OR($P98&lt;&gt;"",T98&lt;&gt;""),"-")</f>
        <v>#N/A</v>
      </c>
      <c r="AR98" s="120" t="e" cm="1">
        <f t="array" ref="AR98">_xlfn.IFS(AND($P98&lt;&gt;"",U98&lt;&gt;""),ABS($P98-U98),AND($P98="",U98=""),"",OR($P98&lt;&gt;"",U98&lt;&gt;""),"-")</f>
        <v>#N/A</v>
      </c>
      <c r="AS98" s="120" t="e" cm="1">
        <f t="array" ref="AS98">_xlfn.IFS(AND($P98&lt;&gt;"",V98&lt;&gt;""),ABS($P98-V98),AND($P98="",V98=""),"",OR($P98&lt;&gt;"",V98&lt;&gt;""),"-")</f>
        <v>#N/A</v>
      </c>
      <c r="AT98" s="120" t="e" cm="1">
        <f t="array" ref="AT98">_xlfn.IFS(AND($P98&lt;&gt;"",W98&lt;&gt;""),ABS($P98-W98),AND($P98="",W98=""),"",OR($P98&lt;&gt;"",W98&lt;&gt;""),"-")</f>
        <v>#N/A</v>
      </c>
      <c r="AU98" s="120" t="e" cm="1">
        <f t="array" ref="AU98">_xlfn.IFS(AND($P98&lt;&gt;"",X98&lt;&gt;""),ABS($P98-X98),AND($P98="",X98=""),"",OR($P98&lt;&gt;"",X98&lt;&gt;""),"-")</f>
        <v>#N/A</v>
      </c>
      <c r="AV98" s="120" t="e" cm="1">
        <f t="array" ref="AV98">_xlfn.IFS(AND($P98&lt;&gt;"",Y98&lt;&gt;""),ABS($P98-Y98),AND($P98="",Y98=""),"",OR($P98&lt;&gt;"",Y98&lt;&gt;""),"-")</f>
        <v>#N/A</v>
      </c>
      <c r="AW98" s="120" t="e" cm="1">
        <f t="array" ref="AW98">_xlfn.IFS(AND($P98&lt;&gt;"",Z98&lt;&gt;""),ABS($P98-Z98),AND($P98="",Z98=""),"",OR($P98&lt;&gt;"",Z98&lt;&gt;""),"-")</f>
        <v>#N/A</v>
      </c>
      <c r="AX98" s="120" t="e" cm="1">
        <f t="array" ref="AX98">_xlfn.IFS(AND($P98&lt;&gt;"",AA98&lt;&gt;""),ABS($P98-AA98),AND($P98="",AA98=""),"",OR($P98&lt;&gt;"",AA98&lt;&gt;""),"-")</f>
        <v>#N/A</v>
      </c>
      <c r="AY98" s="121" t="e" cm="1">
        <f t="array" ref="AY98">_xlfn.IFS(AND($Q98&lt;&gt;"",R98&lt;&gt;""),ABS($Q98-R98),AND($Q98="",R98=""),"",OR($Q98&lt;&gt;"",R98&lt;&gt;""),"-")</f>
        <v>#N/A</v>
      </c>
      <c r="AZ98" s="334" t="e" cm="1">
        <f t="array" ref="AZ98">_xlfn.IFS(AND($Q98&lt;&gt;"",S98&lt;&gt;""),ABS($Q98-S98),AND($Q98="",S98=""),"",OR($Q98&lt;&gt;"",S98&lt;&gt;""),"-")</f>
        <v>#N/A</v>
      </c>
      <c r="BA98" s="334" t="e" cm="1">
        <f t="array" ref="BA98">_xlfn.IFS(AND($Q98&lt;&gt;"",T98&lt;&gt;""),ABS($Q98-T98),AND($Q98="",T98=""),"",OR($Q98&lt;&gt;"",T98&lt;&gt;""),"-")</f>
        <v>#N/A</v>
      </c>
      <c r="BB98" s="120" t="e" cm="1">
        <f t="array" ref="BB98">_xlfn.IFS(AND($Q98&lt;&gt;"",U98&lt;&gt;""),ABS($Q98-U98),AND($Q98="",U98=""),"",OR($Q98&lt;&gt;"",U98&lt;&gt;""),"-")</f>
        <v>#N/A</v>
      </c>
      <c r="BC98" s="120" t="e" cm="1">
        <f t="array" ref="BC98">_xlfn.IFS(AND($Q98&lt;&gt;"",V98&lt;&gt;""),ABS($Q98-V98),AND($Q98="",V98=""),"",OR($Q98&lt;&gt;"",V98&lt;&gt;""),"-")</f>
        <v>#N/A</v>
      </c>
      <c r="BD98" s="120" t="e" cm="1">
        <f t="array" ref="BD98">_xlfn.IFS(AND($Q98&lt;&gt;"",W98&lt;&gt;""),ABS($Q98-W98),AND($Q98="",W98=""),"",OR($Q98&lt;&gt;"",W98&lt;&gt;""),"-")</f>
        <v>#N/A</v>
      </c>
      <c r="BE98" s="120" t="e" cm="1">
        <f t="array" ref="BE98">_xlfn.IFS(AND($Q98&lt;&gt;"",X98&lt;&gt;""),ABS($Q98-X98),AND($Q98="",X98=""),"",OR($Q98&lt;&gt;"",X98&lt;&gt;""),"-")</f>
        <v>#N/A</v>
      </c>
      <c r="BF98" s="120" t="e" cm="1">
        <f t="array" ref="BF98">_xlfn.IFS(AND($Q98&lt;&gt;"",Y98&lt;&gt;""),ABS($Q98-Y98),AND($Q98="",Y98=""),"",OR($Q98&lt;&gt;"",Y98&lt;&gt;""),"-")</f>
        <v>#N/A</v>
      </c>
      <c r="BG98" s="120" t="e" cm="1">
        <f t="array" ref="BG98">_xlfn.IFS(AND($Q98&lt;&gt;"",Z98&lt;&gt;""),ABS($Q98-Z98),AND($Q98="",Z98=""),"",OR($Q98&lt;&gt;"",Z98&lt;&gt;""),"-")</f>
        <v>#N/A</v>
      </c>
      <c r="BH98" s="120" t="e" cm="1">
        <f t="array" ref="BH98">_xlfn.IFS(AND($Q98&lt;&gt;"",AA98&lt;&gt;""),ABS($Q98-AA98),AND($Q98="",AA98=""),"",OR($Q98&lt;&gt;"",AA98&lt;&gt;""),"-")</f>
        <v>#N/A</v>
      </c>
      <c r="BI98" s="121" t="e" cm="1">
        <f t="array" ref="BI98">_xlfn.IFS(AND($R98&lt;&gt;"",S98&lt;&gt;""),ABS($R98-S98),AND($R98="",S98=""),"",OR($R98&lt;&gt;"",S98&lt;&gt;""),"-")</f>
        <v>#N/A</v>
      </c>
      <c r="BJ98" s="120" t="e" cm="1">
        <f t="array" ref="BJ98">_xlfn.IFS(AND($R98&lt;&gt;"",T98&lt;&gt;""),ABS($R98-T98),AND($R98="",T98=""),"",OR($R98&lt;&gt;"",T98&lt;&gt;""),"-")</f>
        <v>#N/A</v>
      </c>
      <c r="BK98" s="334" t="e" cm="1">
        <f t="array" ref="BK98">_xlfn.IFS(AND($R98&lt;&gt;"",U98&lt;&gt;""),ABS($R98-U98),AND($R98="",U98=""),"",OR($R98&lt;&gt;"",U98&lt;&gt;""),"-")</f>
        <v>#N/A</v>
      </c>
      <c r="BL98" s="120" t="e" cm="1">
        <f t="array" ref="BL98">_xlfn.IFS(AND($R98&lt;&gt;"",V98&lt;&gt;""),ABS($R98-V98),AND($R98="",V98=""),"",OR($R98&lt;&gt;"",V98&lt;&gt;""),"-")</f>
        <v>#N/A</v>
      </c>
      <c r="BM98" s="120" t="e" cm="1">
        <f t="array" ref="BM98">_xlfn.IFS(AND($R98&lt;&gt;"",W98&lt;&gt;""),ABS($R98-W98),AND($R98="",W98=""),"",OR($R98&lt;&gt;"",W98&lt;&gt;""),"-")</f>
        <v>#N/A</v>
      </c>
      <c r="BN98" s="120" t="e" cm="1">
        <f t="array" ref="BN98">_xlfn.IFS(AND($R98&lt;&gt;"",X98&lt;&gt;""),ABS($R98-X98),AND($R98="",X98=""),"",OR($R98&lt;&gt;"",X98&lt;&gt;""),"-")</f>
        <v>#N/A</v>
      </c>
      <c r="BO98" s="120" t="e" cm="1">
        <f t="array" ref="BO98">_xlfn.IFS(AND($R98&lt;&gt;"",Y98&lt;&gt;""),ABS($R98-Y98),AND($R98="",Y98=""),"",OR($R98&lt;&gt;"",Y98&lt;&gt;""),"-")</f>
        <v>#N/A</v>
      </c>
      <c r="BP98" s="120" t="e" cm="1">
        <f t="array" ref="BP98">_xlfn.IFS(AND($R98&lt;&gt;"",Z98&lt;&gt;""),ABS($R98-Z98),AND($R98="",Z98=""),"",OR($R98&lt;&gt;"",Z98&lt;&gt;""),"-")</f>
        <v>#N/A</v>
      </c>
      <c r="BQ98" s="120" t="e" cm="1">
        <f t="array" ref="BQ98">_xlfn.IFS(AND($R98&lt;&gt;"",AA98&lt;&gt;""),ABS($R98-AA98),AND($R98="",AA98=""),"",OR($R98&lt;&gt;"",AA98&lt;&gt;""),"-")</f>
        <v>#N/A</v>
      </c>
      <c r="BR98" s="121" t="e" cm="1">
        <f t="array" ref="BR98">_xlfn.IFS(AND($S98&lt;&gt;"",T98&lt;&gt;""),ABS($S98-T98),AND($S98="",T98=""),"",OR($S98&lt;&gt;"",T98&lt;&gt;""),"-")</f>
        <v>#N/A</v>
      </c>
      <c r="BS98" s="334" t="e" cm="1">
        <f t="array" ref="BS98">_xlfn.IFS(AND($S98&lt;&gt;"",U98&lt;&gt;""),ABS($S98-U98),AND($S98="",U98=""),"",OR($S98&lt;&gt;"",U98&lt;&gt;""),"-")</f>
        <v>#N/A</v>
      </c>
      <c r="BT98" s="120" t="e" cm="1">
        <f t="array" ref="BT98">_xlfn.IFS(AND($S98&lt;&gt;"",V98&lt;&gt;""),ABS($S98-V98),AND($S98="",V98=""),"",OR($S98&lt;&gt;"",V98&lt;&gt;""),"-")</f>
        <v>#N/A</v>
      </c>
      <c r="BU98" s="120" t="e" cm="1">
        <f t="array" ref="BU98">_xlfn.IFS(AND($S98&lt;&gt;"",W98&lt;&gt;""),ABS($S98-W98),AND($S98="",W98=""),"",OR($S98&lt;&gt;"",W98&lt;&gt;""),"-")</f>
        <v>#N/A</v>
      </c>
      <c r="BV98" s="120" t="e" cm="1">
        <f t="array" ref="BV98">_xlfn.IFS(AND($S98&lt;&gt;"",X98&lt;&gt;""),ABS($S98-X98),AND($S98="",X98=""),"",OR($S98&lt;&gt;"",X98&lt;&gt;""),"-")</f>
        <v>#N/A</v>
      </c>
      <c r="BW98" s="120" t="e" cm="1">
        <f t="array" ref="BW98">_xlfn.IFS(AND($S98&lt;&gt;"",Y98&lt;&gt;""),ABS($S98-Y98),AND($S98="",Y98=""),"",OR($S98&lt;&gt;"",Y98&lt;&gt;""),"-")</f>
        <v>#N/A</v>
      </c>
      <c r="BX98" s="120" t="e" cm="1">
        <f t="array" ref="BX98">_xlfn.IFS(AND($S98&lt;&gt;"",Z98&lt;&gt;""),ABS($S98-Z98),AND($S98="",Z98=""),"",OR($S98&lt;&gt;"",Z98&lt;&gt;""),"-")</f>
        <v>#N/A</v>
      </c>
      <c r="BY98" s="120" t="e" cm="1">
        <f t="array" ref="BY98">_xlfn.IFS(AND($S98&lt;&gt;"",AA98&lt;&gt;""),ABS($S98-AA98),AND($S98="",AA98=""),"",OR($S98&lt;&gt;"",AA98&lt;&gt;""),"-")</f>
        <v>#N/A</v>
      </c>
      <c r="BZ98" s="121" t="e" cm="1">
        <f t="array" ref="BZ98">_xlfn.IFS(AND($T98&lt;&gt;"",U98&lt;&gt;""),ABS($T98-U98),AND($T98="",U98=""),"",OR($T98&lt;&gt;"",U98&lt;&gt;""),"-")</f>
        <v>#N/A</v>
      </c>
      <c r="CA98" s="120" t="e" cm="1">
        <f t="array" ref="CA98">_xlfn.IFS(AND($T98&lt;&gt;"",V98&lt;&gt;""),ABS($T98-V98),AND($T98="",V98=""),"",OR($T98&lt;&gt;"",V98&lt;&gt;""),"-")</f>
        <v>#N/A</v>
      </c>
      <c r="CB98" s="120" t="e" cm="1">
        <f t="array" ref="CB98">_xlfn.IFS(AND($T98&lt;&gt;"",W98&lt;&gt;""),ABS($T98-W98),AND($T98="",W98=""),"",OR($T98&lt;&gt;"",W98&lt;&gt;""),"-")</f>
        <v>#N/A</v>
      </c>
      <c r="CC98" s="120" t="e" cm="1">
        <f t="array" ref="CC98">_xlfn.IFS(AND($T98&lt;&gt;"",X98&lt;&gt;""),ABS($T98-X98),AND($T98="",X98=""),"",OR($T98&lt;&gt;"",X98&lt;&gt;""),"-")</f>
        <v>#N/A</v>
      </c>
      <c r="CD98" s="120" t="e" cm="1">
        <f t="array" ref="CD98">_xlfn.IFS(AND($T98&lt;&gt;"",Y98&lt;&gt;""),ABS($T98-Y98),AND($T98="",Y98=""),"",OR($T98&lt;&gt;"",Y98&lt;&gt;""),"-")</f>
        <v>#N/A</v>
      </c>
      <c r="CE98" s="120" t="e" cm="1">
        <f t="array" ref="CE98">_xlfn.IFS(AND($T98&lt;&gt;"",Z98&lt;&gt;""),ABS($T98-Z98),AND($T98="",Z98=""),"",OR($T98&lt;&gt;"",Z98&lt;&gt;""),"-")</f>
        <v>#N/A</v>
      </c>
      <c r="CF98" s="120" t="e" cm="1">
        <f t="array" ref="CF98">_xlfn.IFS(AND($T98&lt;&gt;"",AA98&lt;&gt;""),ABS($T98-AA98),AND($T98="",AA98=""),"",OR($T98&lt;&gt;"",AA98&lt;&gt;""),"-")</f>
        <v>#N/A</v>
      </c>
      <c r="CG98" s="121" t="e" cm="1">
        <f t="array" ref="CG98">_xlfn.IFS(AND($U98&lt;&gt;"",V98&lt;&gt;""),ABS($U98-V98),AND($U98="",V98=""),"",OR($U98&lt;&gt;"",V98&lt;&gt;""),"-")</f>
        <v>#N/A</v>
      </c>
      <c r="CH98" s="120" t="e" cm="1">
        <f t="array" ref="CH98">_xlfn.IFS(AND($U98&lt;&gt;"",W98&lt;&gt;""),ABS($U98-W98),AND($U98="",W98=""),"",OR($U98&lt;&gt;"",W98&lt;&gt;""),"-")</f>
        <v>#N/A</v>
      </c>
      <c r="CI98" s="120" t="e" cm="1">
        <f t="array" ref="CI98">_xlfn.IFS(AND($U98&lt;&gt;"",X98&lt;&gt;""),ABS($U98-X98),AND($U98="",X98=""),"",OR($U98&lt;&gt;"",X98&lt;&gt;""),"-")</f>
        <v>#N/A</v>
      </c>
      <c r="CJ98" s="120" t="e" cm="1">
        <f t="array" ref="CJ98">_xlfn.IFS(AND($U98&lt;&gt;"",Y98&lt;&gt;""),ABS($U98-Y98),AND($U98="",Y98=""),"",OR($U98&lt;&gt;"",Y98&lt;&gt;""),"-")</f>
        <v>#N/A</v>
      </c>
      <c r="CK98" s="120" t="e" cm="1">
        <f t="array" ref="CK98">_xlfn.IFS(AND($U98&lt;&gt;"",Z98&lt;&gt;""),ABS($U98-Z98),AND($U98="",Z98=""),"",OR($U98&lt;&gt;"",Z98&lt;&gt;""),"-")</f>
        <v>#N/A</v>
      </c>
      <c r="CL98" s="120" t="e" cm="1">
        <f t="array" ref="CL98">_xlfn.IFS(AND($U98&lt;&gt;"",AA98&lt;&gt;""),ABS($U98-AA98),AND($U98="",AA98=""),"",OR($U98&lt;&gt;"",AA98&lt;&gt;""),"-")</f>
        <v>#N/A</v>
      </c>
      <c r="CM98" s="121" t="e" cm="1">
        <f t="array" ref="CM98">_xlfn.IFS(AND($V98&lt;&gt;"",W98&lt;&gt;""),ABS($V98-W98),AND($V98="",W98=""),"",OR($V98&lt;&gt;"",W98&lt;&gt;""),"-")</f>
        <v>#N/A</v>
      </c>
      <c r="CN98" s="120" t="e" cm="1">
        <f t="array" ref="CN98">_xlfn.IFS(AND($V98&lt;&gt;"",X98&lt;&gt;""),ABS($V98-X98),AND($V98="",X98=""),"",OR($V98&lt;&gt;"",X98&lt;&gt;""),"-")</f>
        <v>#N/A</v>
      </c>
      <c r="CO98" s="120" t="e" cm="1">
        <f t="array" ref="CO98">_xlfn.IFS(AND($V98&lt;&gt;"",Y98&lt;&gt;""),ABS($V98-Y98),AND($V98="",Y98=""),"",OR($V98&lt;&gt;"",Y98&lt;&gt;""),"-")</f>
        <v>#N/A</v>
      </c>
      <c r="CP98" s="120" t="e" cm="1">
        <f t="array" ref="CP98">_xlfn.IFS(AND($V98&lt;&gt;"",Z98&lt;&gt;""),ABS($V98-Z98),AND($V98="",Z98=""),"",OR($V98&lt;&gt;"",Z98&lt;&gt;""),"-")</f>
        <v>#N/A</v>
      </c>
      <c r="CQ98" s="120" t="e" cm="1">
        <f t="array" ref="CQ98">_xlfn.IFS(AND($V98&lt;&gt;"",AA98&lt;&gt;""),ABS($V98-AA98),AND($V98="",AA98=""),"",OR($V98&lt;&gt;"",AA98&lt;&gt;""),"-")</f>
        <v>#N/A</v>
      </c>
      <c r="CR98" s="121" t="e" cm="1">
        <f t="array" ref="CR98">_xlfn.IFS(AND($W98&lt;&gt;"",X98&lt;&gt;""),ABS($W98-X98),AND($W98="",X98=""),"",OR($W98&lt;&gt;"",X98&lt;&gt;""),"-")</f>
        <v>#N/A</v>
      </c>
      <c r="CS98" s="120" t="e" cm="1">
        <f t="array" ref="CS98">_xlfn.IFS(AND($W98&lt;&gt;"",Y98&lt;&gt;""),ABS($W98-Y98),AND($W98="",Y98=""),"",OR($W98&lt;&gt;"",Y98&lt;&gt;""),"-")</f>
        <v>#N/A</v>
      </c>
      <c r="CT98" s="120" t="e" cm="1">
        <f t="array" ref="CT98">_xlfn.IFS(AND($W98&lt;&gt;"",Z98&lt;&gt;""),ABS($W98-Z98),AND($W98="",Z98=""),"",OR($W98&lt;&gt;"",Z98&lt;&gt;""),"-")</f>
        <v>#N/A</v>
      </c>
      <c r="CU98" s="120" t="e" cm="1">
        <f t="array" ref="CU98">_xlfn.IFS(AND($W98&lt;&gt;"",AA98&lt;&gt;""),ABS($W98-AA98),AND($W98="",AA98=""),"",OR($W98&lt;&gt;"",AA98&lt;&gt;""),"-")</f>
        <v>#N/A</v>
      </c>
      <c r="CV98" s="121" t="e" cm="1">
        <f t="array" ref="CV98">_xlfn.IFS(AND($X98&lt;&gt;"",Y98&lt;&gt;""),ABS($X98-Y98),AND($X98="",Y98=""),"",OR($X98&lt;&gt;"",Y98&lt;&gt;""),"-")</f>
        <v>#N/A</v>
      </c>
      <c r="CW98" s="120" t="e" cm="1">
        <f t="array" ref="CW98">_xlfn.IFS(AND($X98&lt;&gt;"",Z98&lt;&gt;""),ABS($X98-Z98),AND($X98="",Z98=""),"",OR($X98&lt;&gt;"",Z98&lt;&gt;""),"-")</f>
        <v>#N/A</v>
      </c>
      <c r="CX98" s="120" t="e" cm="1">
        <f t="array" ref="CX98">_xlfn.IFS(AND($X98&lt;&gt;"",AA98&lt;&gt;""),ABS($X98-AA98),AND($X98="",AA98=""),"",OR($X98&lt;&gt;"",AA98&lt;&gt;""),"-")</f>
        <v>#N/A</v>
      </c>
      <c r="CY98" s="121" t="e" cm="1">
        <f t="array" ref="CY98">_xlfn.IFS(AND($Y98&lt;&gt;"",Z98&lt;&gt;""),ABS($Y98-Z98),AND($Y98="",Z98=""),"",OR($Y98&lt;&gt;"",Z98&lt;&gt;""),"-")</f>
        <v>#N/A</v>
      </c>
      <c r="CZ98" s="120" t="e" cm="1">
        <f t="array" ref="CZ98">_xlfn.IFS(AND($Y98&lt;&gt;"",AA98&lt;&gt;""),ABS($Y98-AA98),AND($Y98="",AA98=""),"",OR($Y98&lt;&gt;"",AA98&lt;&gt;""),"-")</f>
        <v>#N/A</v>
      </c>
      <c r="DA98" s="121" t="e" cm="1">
        <f t="array" ref="DA98">_xlfn.IFS(AND($Z98&lt;&gt;"",AA98&lt;&gt;""),ABS($Z98-AA98),AND($Z98="",AA98=""),"",OR($Z98&lt;&gt;"",AA98&lt;&gt;""),"-")</f>
        <v>#N/A</v>
      </c>
    </row>
    <row r="99" spans="1:105" x14ac:dyDescent="0.2">
      <c r="A99" s="260" t="s">
        <v>137</v>
      </c>
      <c r="B99" s="259" t="e">
        <f>VLOOKUP($A99,Merged_couplings!$B:$BU,MATCH(B$1,Merged_couplings!$B$1:$BU$1,0),FALSE)</f>
        <v>#N/A</v>
      </c>
      <c r="C99" s="258" t="e">
        <f>VLOOKUP($A99,Merged_couplings!$B:$BU,MATCH(C$1,Merged_couplings!$B$1:$BU$1,0),FALSE)</f>
        <v>#N/A</v>
      </c>
      <c r="D99" s="258" t="e">
        <f>VLOOKUP($A99,Merged_couplings!$B:$BU,MATCH(D$1,Merged_couplings!$B$1:$BU$1,0),FALSE)</f>
        <v>#N/A</v>
      </c>
      <c r="E99" s="258" t="e">
        <f>VLOOKUP($A99,Merged_couplings!$B:$BU,MATCH(E$1,Merged_couplings!$B$1:$BU$1,0),FALSE)</f>
        <v>#N/A</v>
      </c>
      <c r="F99" s="258" t="e">
        <f>VLOOKUP($A99,Merged_couplings!$B:$BU,MATCH(F$1,Merged_couplings!$B$1:$BU$1,0),FALSE)</f>
        <v>#N/A</v>
      </c>
      <c r="G99" s="258" t="e">
        <f>VLOOKUP($A99,Merged_couplings!$B:$BU,MATCH(G$1,Merged_couplings!$B$1:$BU$1,0),FALSE)</f>
        <v>#N/A</v>
      </c>
      <c r="H99" s="258" t="e">
        <f>VLOOKUP($A99,Merged_couplings!$B:$BU,MATCH(H$1,Merged_couplings!$B$1:$BU$1,0),FALSE)</f>
        <v>#N/A</v>
      </c>
      <c r="I99" s="258" t="e">
        <f>VLOOKUP($A99,Merged_couplings!$B:$BU,MATCH(I$1,Merged_couplings!$B$1:$BU$1,0),FALSE)</f>
        <v>#N/A</v>
      </c>
      <c r="J99" s="258" t="e">
        <f>VLOOKUP($A99,Merged_couplings!$B:$BU,MATCH(J$1,Merged_couplings!$B$1:$BU$1,0),FALSE)</f>
        <v>#N/A</v>
      </c>
      <c r="K99" s="258" t="e">
        <f>VLOOKUP($A99,Merged_couplings!$B:$BU,MATCH(K$1,Merged_couplings!$B$1:$BU$1,0),FALSE)</f>
        <v>#N/A</v>
      </c>
      <c r="L99" s="258" t="e">
        <f>VLOOKUP($A99,Merged_couplings!$B:$BU,MATCH(L$1,Merged_couplings!$B$1:$BU$1,0),FALSE)</f>
        <v>#N/A</v>
      </c>
      <c r="M99" s="258" t="e">
        <f>VLOOKUP($A99,Merged_couplings!$B:$BU,MATCH(M$1,Merged_couplings!$B$1:$BU$1,0),FALSE)</f>
        <v>#N/A</v>
      </c>
      <c r="N99" s="258" t="e">
        <f>VLOOKUP($A99,Merged_couplings!$B:$BU,MATCH(N$1,Merged_couplings!$B$1:$BU$1,0),FALSE)</f>
        <v>#N/A</v>
      </c>
      <c r="O99" s="121" t="e">
        <f>IF(OR(B99="BIG",B99="BI-",B99="-IG"),VLOOKUP($A99,Merged_couplings!$B:$BU,MATCH(O$1,Merged_couplings!$B$1:$BU$1,0),FALSE),"")</f>
        <v>#N/A</v>
      </c>
      <c r="P99" s="120" t="e">
        <f>IF(OR(C99="BIG",C99="BI-",C99="-IG"),VLOOKUP($A99,Merged_couplings!$B:$BU,MATCH(P$1,Merged_couplings!$B$1:$BU$1,0),FALSE),"")</f>
        <v>#N/A</v>
      </c>
      <c r="Q99" s="120" t="e">
        <f>IF(OR(D99="BIG",D99="BI-",D99="-IG"),VLOOKUP($A99,Merged_couplings!$B:$BU,MATCH(Q$1,Merged_couplings!$B$1:$BU$1,0),FALSE),"")</f>
        <v>#N/A</v>
      </c>
      <c r="R99" s="120" t="e">
        <f t="shared" si="7"/>
        <v>#N/A</v>
      </c>
      <c r="S99" s="120" t="e">
        <f t="shared" si="7"/>
        <v>#N/A</v>
      </c>
      <c r="T99" s="120" t="e">
        <f t="shared" si="7"/>
        <v>#N/A</v>
      </c>
      <c r="U99" s="120" t="e">
        <f>IF(OR(H99="BIG",H99="BI-",H99="-IG"),VLOOKUP($A99,Merged_couplings!$B:$BU,MATCH(U$1,Merged_couplings!$B$1:$BU$1,0),FALSE),"")</f>
        <v>#N/A</v>
      </c>
      <c r="V99" s="120" t="e">
        <f>IF(OR(I99="BIG",I99="BI-",I99="-IG"),VLOOKUP($A99,Merged_couplings!$B:$BU,MATCH(V$1,Merged_couplings!$B$1:$BU$1,0),FALSE),"")</f>
        <v>#N/A</v>
      </c>
      <c r="W99" s="120" t="e">
        <f t="shared" si="8"/>
        <v>#N/A</v>
      </c>
      <c r="X99" s="120" t="e">
        <f>IF(OR(K99="BIG",K99="BI-",K99="-IG"),VLOOKUP($A99,Merged_couplings!$B:$BU,MATCH(X$1,Merged_couplings!$B$1:$BU$1,0),FALSE),"")</f>
        <v>#N/A</v>
      </c>
      <c r="Y99" s="120" t="e">
        <f>IF(OR(L99="BIG",L99="BI-",L99="-IG"),VLOOKUP($A99,Merged_couplings!$B:$BU,MATCH(Y$1,Merged_couplings!$B$1:$BU$1,0),FALSE),"")</f>
        <v>#N/A</v>
      </c>
      <c r="Z99" s="120" t="e">
        <f>IF(OR(M99="BIG",M99="BI-",M99="-IG"),VLOOKUP($A99,Merged_couplings!$B:$BU,MATCH(Z$1,Merged_couplings!$B$1:$BU$1,0),FALSE),"")</f>
        <v>#N/A</v>
      </c>
      <c r="AA99" s="120" t="e">
        <f>IF(OR(N99="BIG",N99="BI-",N99="-IG"),VLOOKUP($A99,Merged_couplings!$B:$BU,MATCH(AA$1,Merged_couplings!$B$1:$BU$1,0),FALSE),"")</f>
        <v>#N/A</v>
      </c>
      <c r="AB99" s="123" t="e" cm="1">
        <f t="array" ref="AB99">_xlfn.IFS(AND($O99&lt;&gt;"",P99&lt;&gt;""),ABS($O99-P99),AND($O99="",P99=""),"",OR($O99&lt;&gt;"",P99&lt;&gt;""),"-")</f>
        <v>#N/A</v>
      </c>
      <c r="AC99" s="122" t="e" cm="1">
        <f t="array" ref="AC99">_xlfn.IFS(AND($O99&lt;&gt;"",Q99&lt;&gt;""),ABS($O99-Q99),AND($O99="",Q99=""),"",OR($O99&lt;&gt;"",Q99&lt;&gt;""),"-")</f>
        <v>#N/A</v>
      </c>
      <c r="AD99" s="122" t="e" cm="1">
        <f t="array" ref="AD99">_xlfn.IFS(AND($O99&lt;&gt;"",R99&lt;&gt;""),ABS($O99-R99),AND($O99="",R99=""),"",OR($O99&lt;&gt;"",R99&lt;&gt;""),"-")</f>
        <v>#N/A</v>
      </c>
      <c r="AE99" s="122" t="e" cm="1">
        <f t="array" ref="AE99">_xlfn.IFS(AND($O99&lt;&gt;"",S99&lt;&gt;""),ABS($O99-S99),AND($O99="",S99=""),"",OR($O99&lt;&gt;"",S99&lt;&gt;""),"-")</f>
        <v>#N/A</v>
      </c>
      <c r="AF99" s="122" t="e" cm="1">
        <f t="array" ref="AF99">_xlfn.IFS(AND($O99&lt;&gt;"",T99&lt;&gt;""),ABS($O99-T99),AND($O99="",T99=""),"",OR($O99&lt;&gt;"",T99&lt;&gt;""),"-")</f>
        <v>#N/A</v>
      </c>
      <c r="AG99" s="122" t="e" cm="1">
        <f t="array" ref="AG99">_xlfn.IFS(AND($O99&lt;&gt;"",U99&lt;&gt;""),ABS($O99-U99),AND($O99="",U99=""),"",OR($O99&lt;&gt;"",U99&lt;&gt;""),"-")</f>
        <v>#N/A</v>
      </c>
      <c r="AH99" s="122" t="e" cm="1">
        <f t="array" ref="AH99">_xlfn.IFS(AND($O99&lt;&gt;"",V99&lt;&gt;""),ABS($O99-V99),AND($O99="",V99=""),"",OR($O99&lt;&gt;"",V99&lt;&gt;""),"-")</f>
        <v>#N/A</v>
      </c>
      <c r="AI99" s="122" t="e" cm="1">
        <f t="array" ref="AI99">_xlfn.IFS(AND($O99&lt;&gt;"",W99&lt;&gt;""),ABS($O99-W99),AND($O99="",W99=""),"",OR($O99&lt;&gt;"",W99&lt;&gt;""),"-")</f>
        <v>#N/A</v>
      </c>
      <c r="AJ99" s="122" t="e" cm="1">
        <f t="array" ref="AJ99">_xlfn.IFS(AND($O99&lt;&gt;"",X99&lt;&gt;""),ABS($O99-X99),AND($O99="",X99=""),"",OR($O99&lt;&gt;"",X99&lt;&gt;""),"-")</f>
        <v>#N/A</v>
      </c>
      <c r="AK99" s="122" t="e" cm="1">
        <f t="array" ref="AK99">_xlfn.IFS(AND($O99&lt;&gt;"",Y99&lt;&gt;""),ABS($O99-Y99),AND($O99="",Y99=""),"",OR($O99&lt;&gt;"",Y99&lt;&gt;""),"-")</f>
        <v>#N/A</v>
      </c>
      <c r="AL99" s="122" t="e" cm="1">
        <f t="array" ref="AL99">_xlfn.IFS(AND($O99&lt;&gt;"",Z99&lt;&gt;""),ABS($O99-Z99),AND($O99="",Z99=""),"",OR($O99&lt;&gt;"",Z99&lt;&gt;""),"-")</f>
        <v>#N/A</v>
      </c>
      <c r="AM99" s="122" t="e" cm="1">
        <f t="array" ref="AM99">_xlfn.IFS(AND($O99&lt;&gt;"",AA99&lt;&gt;""),ABS($O99-AA99),AND($O99="",AA99=""),"",OR($O99&lt;&gt;"",AA99&lt;&gt;""),"-")</f>
        <v>#N/A</v>
      </c>
      <c r="AN99" s="121" t="e" cm="1">
        <f t="array" ref="AN99">_xlfn.IFS(AND($P99&lt;&gt;"",Q99&lt;&gt;""),ABS($P99-Q99),AND($P99="",Q99=""),"",OR($P99&lt;&gt;"",Q99&lt;&gt;""),"-")</f>
        <v>#N/A</v>
      </c>
      <c r="AO99" s="120" t="e" cm="1">
        <f t="array" ref="AO99">_xlfn.IFS(AND($P99&lt;&gt;"",R99&lt;&gt;""),ABS($P99-R99),AND($P99="",R99=""),"",OR($P99&lt;&gt;"",R99&lt;&gt;""),"-")</f>
        <v>#N/A</v>
      </c>
      <c r="AP99" s="120" t="e" cm="1">
        <f t="array" ref="AP99">_xlfn.IFS(AND($P99&lt;&gt;"",S99&lt;&gt;""),ABS($P99-S99),AND($P99="",S99=""),"",OR($P99&lt;&gt;"",S99&lt;&gt;""),"-")</f>
        <v>#N/A</v>
      </c>
      <c r="AQ99" s="120" t="e" cm="1">
        <f t="array" ref="AQ99">_xlfn.IFS(AND($P99&lt;&gt;"",T99&lt;&gt;""),ABS($P99-T99),AND($P99="",T99=""),"",OR($P99&lt;&gt;"",T99&lt;&gt;""),"-")</f>
        <v>#N/A</v>
      </c>
      <c r="AR99" s="120" t="e" cm="1">
        <f t="array" ref="AR99">_xlfn.IFS(AND($P99&lt;&gt;"",U99&lt;&gt;""),ABS($P99-U99),AND($P99="",U99=""),"",OR($P99&lt;&gt;"",U99&lt;&gt;""),"-")</f>
        <v>#N/A</v>
      </c>
      <c r="AS99" s="120" t="e" cm="1">
        <f t="array" ref="AS99">_xlfn.IFS(AND($P99&lt;&gt;"",V99&lt;&gt;""),ABS($P99-V99),AND($P99="",V99=""),"",OR($P99&lt;&gt;"",V99&lt;&gt;""),"-")</f>
        <v>#N/A</v>
      </c>
      <c r="AT99" s="120" t="e" cm="1">
        <f t="array" ref="AT99">_xlfn.IFS(AND($P99&lt;&gt;"",W99&lt;&gt;""),ABS($P99-W99),AND($P99="",W99=""),"",OR($P99&lt;&gt;"",W99&lt;&gt;""),"-")</f>
        <v>#N/A</v>
      </c>
      <c r="AU99" s="120" t="e" cm="1">
        <f t="array" ref="AU99">_xlfn.IFS(AND($P99&lt;&gt;"",X99&lt;&gt;""),ABS($P99-X99),AND($P99="",X99=""),"",OR($P99&lt;&gt;"",X99&lt;&gt;""),"-")</f>
        <v>#N/A</v>
      </c>
      <c r="AV99" s="120" t="e" cm="1">
        <f t="array" ref="AV99">_xlfn.IFS(AND($P99&lt;&gt;"",Y99&lt;&gt;""),ABS($P99-Y99),AND($P99="",Y99=""),"",OR($P99&lt;&gt;"",Y99&lt;&gt;""),"-")</f>
        <v>#N/A</v>
      </c>
      <c r="AW99" s="120" t="e" cm="1">
        <f t="array" ref="AW99">_xlfn.IFS(AND($P99&lt;&gt;"",Z99&lt;&gt;""),ABS($P99-Z99),AND($P99="",Z99=""),"",OR($P99&lt;&gt;"",Z99&lt;&gt;""),"-")</f>
        <v>#N/A</v>
      </c>
      <c r="AX99" s="120" t="e" cm="1">
        <f t="array" ref="AX99">_xlfn.IFS(AND($P99&lt;&gt;"",AA99&lt;&gt;""),ABS($P99-AA99),AND($P99="",AA99=""),"",OR($P99&lt;&gt;"",AA99&lt;&gt;""),"-")</f>
        <v>#N/A</v>
      </c>
      <c r="AY99" s="121" t="e" cm="1">
        <f t="array" ref="AY99">_xlfn.IFS(AND($Q99&lt;&gt;"",R99&lt;&gt;""),ABS($Q99-R99),AND($Q99="",R99=""),"",OR($Q99&lt;&gt;"",R99&lt;&gt;""),"-")</f>
        <v>#N/A</v>
      </c>
      <c r="AZ99" s="334" t="e" cm="1">
        <f t="array" ref="AZ99">_xlfn.IFS(AND($Q99&lt;&gt;"",S99&lt;&gt;""),ABS($Q99-S99),AND($Q99="",S99=""),"",OR($Q99&lt;&gt;"",S99&lt;&gt;""),"-")</f>
        <v>#N/A</v>
      </c>
      <c r="BA99" s="334" t="e" cm="1">
        <f t="array" ref="BA99">_xlfn.IFS(AND($Q99&lt;&gt;"",T99&lt;&gt;""),ABS($Q99-T99),AND($Q99="",T99=""),"",OR($Q99&lt;&gt;"",T99&lt;&gt;""),"-")</f>
        <v>#N/A</v>
      </c>
      <c r="BB99" s="120" t="e" cm="1">
        <f t="array" ref="BB99">_xlfn.IFS(AND($Q99&lt;&gt;"",U99&lt;&gt;""),ABS($Q99-U99),AND($Q99="",U99=""),"",OR($Q99&lt;&gt;"",U99&lt;&gt;""),"-")</f>
        <v>#N/A</v>
      </c>
      <c r="BC99" s="120" t="e" cm="1">
        <f t="array" ref="BC99">_xlfn.IFS(AND($Q99&lt;&gt;"",V99&lt;&gt;""),ABS($Q99-V99),AND($Q99="",V99=""),"",OR($Q99&lt;&gt;"",V99&lt;&gt;""),"-")</f>
        <v>#N/A</v>
      </c>
      <c r="BD99" s="120" t="e" cm="1">
        <f t="array" ref="BD99">_xlfn.IFS(AND($Q99&lt;&gt;"",W99&lt;&gt;""),ABS($Q99-W99),AND($Q99="",W99=""),"",OR($Q99&lt;&gt;"",W99&lt;&gt;""),"-")</f>
        <v>#N/A</v>
      </c>
      <c r="BE99" s="120" t="e" cm="1">
        <f t="array" ref="BE99">_xlfn.IFS(AND($Q99&lt;&gt;"",X99&lt;&gt;""),ABS($Q99-X99),AND($Q99="",X99=""),"",OR($Q99&lt;&gt;"",X99&lt;&gt;""),"-")</f>
        <v>#N/A</v>
      </c>
      <c r="BF99" s="120" t="e" cm="1">
        <f t="array" ref="BF99">_xlfn.IFS(AND($Q99&lt;&gt;"",Y99&lt;&gt;""),ABS($Q99-Y99),AND($Q99="",Y99=""),"",OR($Q99&lt;&gt;"",Y99&lt;&gt;""),"-")</f>
        <v>#N/A</v>
      </c>
      <c r="BG99" s="120" t="e" cm="1">
        <f t="array" ref="BG99">_xlfn.IFS(AND($Q99&lt;&gt;"",Z99&lt;&gt;""),ABS($Q99-Z99),AND($Q99="",Z99=""),"",OR($Q99&lt;&gt;"",Z99&lt;&gt;""),"-")</f>
        <v>#N/A</v>
      </c>
      <c r="BH99" s="120" t="e" cm="1">
        <f t="array" ref="BH99">_xlfn.IFS(AND($Q99&lt;&gt;"",AA99&lt;&gt;""),ABS($Q99-AA99),AND($Q99="",AA99=""),"",OR($Q99&lt;&gt;"",AA99&lt;&gt;""),"-")</f>
        <v>#N/A</v>
      </c>
      <c r="BI99" s="121" t="e" cm="1">
        <f t="array" ref="BI99">_xlfn.IFS(AND($R99&lt;&gt;"",S99&lt;&gt;""),ABS($R99-S99),AND($R99="",S99=""),"",OR($R99&lt;&gt;"",S99&lt;&gt;""),"-")</f>
        <v>#N/A</v>
      </c>
      <c r="BJ99" s="120" t="e" cm="1">
        <f t="array" ref="BJ99">_xlfn.IFS(AND($R99&lt;&gt;"",T99&lt;&gt;""),ABS($R99-T99),AND($R99="",T99=""),"",OR($R99&lt;&gt;"",T99&lt;&gt;""),"-")</f>
        <v>#N/A</v>
      </c>
      <c r="BK99" s="334" t="e" cm="1">
        <f t="array" ref="BK99">_xlfn.IFS(AND($R99&lt;&gt;"",U99&lt;&gt;""),ABS($R99-U99),AND($R99="",U99=""),"",OR($R99&lt;&gt;"",U99&lt;&gt;""),"-")</f>
        <v>#N/A</v>
      </c>
      <c r="BL99" s="120" t="e" cm="1">
        <f t="array" ref="BL99">_xlfn.IFS(AND($R99&lt;&gt;"",V99&lt;&gt;""),ABS($R99-V99),AND($R99="",V99=""),"",OR($R99&lt;&gt;"",V99&lt;&gt;""),"-")</f>
        <v>#N/A</v>
      </c>
      <c r="BM99" s="120" t="e" cm="1">
        <f t="array" ref="BM99">_xlfn.IFS(AND($R99&lt;&gt;"",W99&lt;&gt;""),ABS($R99-W99),AND($R99="",W99=""),"",OR($R99&lt;&gt;"",W99&lt;&gt;""),"-")</f>
        <v>#N/A</v>
      </c>
      <c r="BN99" s="120" t="e" cm="1">
        <f t="array" ref="BN99">_xlfn.IFS(AND($R99&lt;&gt;"",X99&lt;&gt;""),ABS($R99-X99),AND($R99="",X99=""),"",OR($R99&lt;&gt;"",X99&lt;&gt;""),"-")</f>
        <v>#N/A</v>
      </c>
      <c r="BO99" s="120" t="e" cm="1">
        <f t="array" ref="BO99">_xlfn.IFS(AND($R99&lt;&gt;"",Y99&lt;&gt;""),ABS($R99-Y99),AND($R99="",Y99=""),"",OR($R99&lt;&gt;"",Y99&lt;&gt;""),"-")</f>
        <v>#N/A</v>
      </c>
      <c r="BP99" s="120" t="e" cm="1">
        <f t="array" ref="BP99">_xlfn.IFS(AND($R99&lt;&gt;"",Z99&lt;&gt;""),ABS($R99-Z99),AND($R99="",Z99=""),"",OR($R99&lt;&gt;"",Z99&lt;&gt;""),"-")</f>
        <v>#N/A</v>
      </c>
      <c r="BQ99" s="120" t="e" cm="1">
        <f t="array" ref="BQ99">_xlfn.IFS(AND($R99&lt;&gt;"",AA99&lt;&gt;""),ABS($R99-AA99),AND($R99="",AA99=""),"",OR($R99&lt;&gt;"",AA99&lt;&gt;""),"-")</f>
        <v>#N/A</v>
      </c>
      <c r="BR99" s="121" t="e" cm="1">
        <f t="array" ref="BR99">_xlfn.IFS(AND($S99&lt;&gt;"",T99&lt;&gt;""),ABS($S99-T99),AND($S99="",T99=""),"",OR($S99&lt;&gt;"",T99&lt;&gt;""),"-")</f>
        <v>#N/A</v>
      </c>
      <c r="BS99" s="334" t="e" cm="1">
        <f t="array" ref="BS99">_xlfn.IFS(AND($S99&lt;&gt;"",U99&lt;&gt;""),ABS($S99-U99),AND($S99="",U99=""),"",OR($S99&lt;&gt;"",U99&lt;&gt;""),"-")</f>
        <v>#N/A</v>
      </c>
      <c r="BT99" s="120" t="e" cm="1">
        <f t="array" ref="BT99">_xlfn.IFS(AND($S99&lt;&gt;"",V99&lt;&gt;""),ABS($S99-V99),AND($S99="",V99=""),"",OR($S99&lt;&gt;"",V99&lt;&gt;""),"-")</f>
        <v>#N/A</v>
      </c>
      <c r="BU99" s="120" t="e" cm="1">
        <f t="array" ref="BU99">_xlfn.IFS(AND($S99&lt;&gt;"",W99&lt;&gt;""),ABS($S99-W99),AND($S99="",W99=""),"",OR($S99&lt;&gt;"",W99&lt;&gt;""),"-")</f>
        <v>#N/A</v>
      </c>
      <c r="BV99" s="120" t="e" cm="1">
        <f t="array" ref="BV99">_xlfn.IFS(AND($S99&lt;&gt;"",X99&lt;&gt;""),ABS($S99-X99),AND($S99="",X99=""),"",OR($S99&lt;&gt;"",X99&lt;&gt;""),"-")</f>
        <v>#N/A</v>
      </c>
      <c r="BW99" s="120" t="e" cm="1">
        <f t="array" ref="BW99">_xlfn.IFS(AND($S99&lt;&gt;"",Y99&lt;&gt;""),ABS($S99-Y99),AND($S99="",Y99=""),"",OR($S99&lt;&gt;"",Y99&lt;&gt;""),"-")</f>
        <v>#N/A</v>
      </c>
      <c r="BX99" s="120" t="e" cm="1">
        <f t="array" ref="BX99">_xlfn.IFS(AND($S99&lt;&gt;"",Z99&lt;&gt;""),ABS($S99-Z99),AND($S99="",Z99=""),"",OR($S99&lt;&gt;"",Z99&lt;&gt;""),"-")</f>
        <v>#N/A</v>
      </c>
      <c r="BY99" s="120" t="e" cm="1">
        <f t="array" ref="BY99">_xlfn.IFS(AND($S99&lt;&gt;"",AA99&lt;&gt;""),ABS($S99-AA99),AND($S99="",AA99=""),"",OR($S99&lt;&gt;"",AA99&lt;&gt;""),"-")</f>
        <v>#N/A</v>
      </c>
      <c r="BZ99" s="121" t="e" cm="1">
        <f t="array" ref="BZ99">_xlfn.IFS(AND($T99&lt;&gt;"",U99&lt;&gt;""),ABS($T99-U99),AND($T99="",U99=""),"",OR($T99&lt;&gt;"",U99&lt;&gt;""),"-")</f>
        <v>#N/A</v>
      </c>
      <c r="CA99" s="120" t="e" cm="1">
        <f t="array" ref="CA99">_xlfn.IFS(AND($T99&lt;&gt;"",V99&lt;&gt;""),ABS($T99-V99),AND($T99="",V99=""),"",OR($T99&lt;&gt;"",V99&lt;&gt;""),"-")</f>
        <v>#N/A</v>
      </c>
      <c r="CB99" s="120" t="e" cm="1">
        <f t="array" ref="CB99">_xlfn.IFS(AND($T99&lt;&gt;"",W99&lt;&gt;""),ABS($T99-W99),AND($T99="",W99=""),"",OR($T99&lt;&gt;"",W99&lt;&gt;""),"-")</f>
        <v>#N/A</v>
      </c>
      <c r="CC99" s="120" t="e" cm="1">
        <f t="array" ref="CC99">_xlfn.IFS(AND($T99&lt;&gt;"",X99&lt;&gt;""),ABS($T99-X99),AND($T99="",X99=""),"",OR($T99&lt;&gt;"",X99&lt;&gt;""),"-")</f>
        <v>#N/A</v>
      </c>
      <c r="CD99" s="120" t="e" cm="1">
        <f t="array" ref="CD99">_xlfn.IFS(AND($T99&lt;&gt;"",Y99&lt;&gt;""),ABS($T99-Y99),AND($T99="",Y99=""),"",OR($T99&lt;&gt;"",Y99&lt;&gt;""),"-")</f>
        <v>#N/A</v>
      </c>
      <c r="CE99" s="120" t="e" cm="1">
        <f t="array" ref="CE99">_xlfn.IFS(AND($T99&lt;&gt;"",Z99&lt;&gt;""),ABS($T99-Z99),AND($T99="",Z99=""),"",OR($T99&lt;&gt;"",Z99&lt;&gt;""),"-")</f>
        <v>#N/A</v>
      </c>
      <c r="CF99" s="120" t="e" cm="1">
        <f t="array" ref="CF99">_xlfn.IFS(AND($T99&lt;&gt;"",AA99&lt;&gt;""),ABS($T99-AA99),AND($T99="",AA99=""),"",OR($T99&lt;&gt;"",AA99&lt;&gt;""),"-")</f>
        <v>#N/A</v>
      </c>
      <c r="CG99" s="121" t="e" cm="1">
        <f t="array" ref="CG99">_xlfn.IFS(AND($U99&lt;&gt;"",V99&lt;&gt;""),ABS($U99-V99),AND($U99="",V99=""),"",OR($U99&lt;&gt;"",V99&lt;&gt;""),"-")</f>
        <v>#N/A</v>
      </c>
      <c r="CH99" s="120" t="e" cm="1">
        <f t="array" ref="CH99">_xlfn.IFS(AND($U99&lt;&gt;"",W99&lt;&gt;""),ABS($U99-W99),AND($U99="",W99=""),"",OR($U99&lt;&gt;"",W99&lt;&gt;""),"-")</f>
        <v>#N/A</v>
      </c>
      <c r="CI99" s="120" t="e" cm="1">
        <f t="array" ref="CI99">_xlfn.IFS(AND($U99&lt;&gt;"",X99&lt;&gt;""),ABS($U99-X99),AND($U99="",X99=""),"",OR($U99&lt;&gt;"",X99&lt;&gt;""),"-")</f>
        <v>#N/A</v>
      </c>
      <c r="CJ99" s="120" t="e" cm="1">
        <f t="array" ref="CJ99">_xlfn.IFS(AND($U99&lt;&gt;"",Y99&lt;&gt;""),ABS($U99-Y99),AND($U99="",Y99=""),"",OR($U99&lt;&gt;"",Y99&lt;&gt;""),"-")</f>
        <v>#N/A</v>
      </c>
      <c r="CK99" s="120" t="e" cm="1">
        <f t="array" ref="CK99">_xlfn.IFS(AND($U99&lt;&gt;"",Z99&lt;&gt;""),ABS($U99-Z99),AND($U99="",Z99=""),"",OR($U99&lt;&gt;"",Z99&lt;&gt;""),"-")</f>
        <v>#N/A</v>
      </c>
      <c r="CL99" s="120" t="e" cm="1">
        <f t="array" ref="CL99">_xlfn.IFS(AND($U99&lt;&gt;"",AA99&lt;&gt;""),ABS($U99-AA99),AND($U99="",AA99=""),"",OR($U99&lt;&gt;"",AA99&lt;&gt;""),"-")</f>
        <v>#N/A</v>
      </c>
      <c r="CM99" s="121" t="e" cm="1">
        <f t="array" ref="CM99">_xlfn.IFS(AND($V99&lt;&gt;"",W99&lt;&gt;""),ABS($V99-W99),AND($V99="",W99=""),"",OR($V99&lt;&gt;"",W99&lt;&gt;""),"-")</f>
        <v>#N/A</v>
      </c>
      <c r="CN99" s="120" t="e" cm="1">
        <f t="array" ref="CN99">_xlfn.IFS(AND($V99&lt;&gt;"",X99&lt;&gt;""),ABS($V99-X99),AND($V99="",X99=""),"",OR($V99&lt;&gt;"",X99&lt;&gt;""),"-")</f>
        <v>#N/A</v>
      </c>
      <c r="CO99" s="120" t="e" cm="1">
        <f t="array" ref="CO99">_xlfn.IFS(AND($V99&lt;&gt;"",Y99&lt;&gt;""),ABS($V99-Y99),AND($V99="",Y99=""),"",OR($V99&lt;&gt;"",Y99&lt;&gt;""),"-")</f>
        <v>#N/A</v>
      </c>
      <c r="CP99" s="120" t="e" cm="1">
        <f t="array" ref="CP99">_xlfn.IFS(AND($V99&lt;&gt;"",Z99&lt;&gt;""),ABS($V99-Z99),AND($V99="",Z99=""),"",OR($V99&lt;&gt;"",Z99&lt;&gt;""),"-")</f>
        <v>#N/A</v>
      </c>
      <c r="CQ99" s="120" t="e" cm="1">
        <f t="array" ref="CQ99">_xlfn.IFS(AND($V99&lt;&gt;"",AA99&lt;&gt;""),ABS($V99-AA99),AND($V99="",AA99=""),"",OR($V99&lt;&gt;"",AA99&lt;&gt;""),"-")</f>
        <v>#N/A</v>
      </c>
      <c r="CR99" s="121" t="e" cm="1">
        <f t="array" ref="CR99">_xlfn.IFS(AND($W99&lt;&gt;"",X99&lt;&gt;""),ABS($W99-X99),AND($W99="",X99=""),"",OR($W99&lt;&gt;"",X99&lt;&gt;""),"-")</f>
        <v>#N/A</v>
      </c>
      <c r="CS99" s="120" t="e" cm="1">
        <f t="array" ref="CS99">_xlfn.IFS(AND($W99&lt;&gt;"",Y99&lt;&gt;""),ABS($W99-Y99),AND($W99="",Y99=""),"",OR($W99&lt;&gt;"",Y99&lt;&gt;""),"-")</f>
        <v>#N/A</v>
      </c>
      <c r="CT99" s="120" t="e" cm="1">
        <f t="array" ref="CT99">_xlfn.IFS(AND($W99&lt;&gt;"",Z99&lt;&gt;""),ABS($W99-Z99),AND($W99="",Z99=""),"",OR($W99&lt;&gt;"",Z99&lt;&gt;""),"-")</f>
        <v>#N/A</v>
      </c>
      <c r="CU99" s="120" t="e" cm="1">
        <f t="array" ref="CU99">_xlfn.IFS(AND($W99&lt;&gt;"",AA99&lt;&gt;""),ABS($W99-AA99),AND($W99="",AA99=""),"",OR($W99&lt;&gt;"",AA99&lt;&gt;""),"-")</f>
        <v>#N/A</v>
      </c>
      <c r="CV99" s="121" t="e" cm="1">
        <f t="array" ref="CV99">_xlfn.IFS(AND($X99&lt;&gt;"",Y99&lt;&gt;""),ABS($X99-Y99),AND($X99="",Y99=""),"",OR($X99&lt;&gt;"",Y99&lt;&gt;""),"-")</f>
        <v>#N/A</v>
      </c>
      <c r="CW99" s="120" t="e" cm="1">
        <f t="array" ref="CW99">_xlfn.IFS(AND($X99&lt;&gt;"",Z99&lt;&gt;""),ABS($X99-Z99),AND($X99="",Z99=""),"",OR($X99&lt;&gt;"",Z99&lt;&gt;""),"-")</f>
        <v>#N/A</v>
      </c>
      <c r="CX99" s="120" t="e" cm="1">
        <f t="array" ref="CX99">_xlfn.IFS(AND($X99&lt;&gt;"",AA99&lt;&gt;""),ABS($X99-AA99),AND($X99="",AA99=""),"",OR($X99&lt;&gt;"",AA99&lt;&gt;""),"-")</f>
        <v>#N/A</v>
      </c>
      <c r="CY99" s="121" t="e" cm="1">
        <f t="array" ref="CY99">_xlfn.IFS(AND($Y99&lt;&gt;"",Z99&lt;&gt;""),ABS($Y99-Z99),AND($Y99="",Z99=""),"",OR($Y99&lt;&gt;"",Z99&lt;&gt;""),"-")</f>
        <v>#N/A</v>
      </c>
      <c r="CZ99" s="120" t="e" cm="1">
        <f t="array" ref="CZ99">_xlfn.IFS(AND($Y99&lt;&gt;"",AA99&lt;&gt;""),ABS($Y99-AA99),AND($Y99="",AA99=""),"",OR($Y99&lt;&gt;"",AA99&lt;&gt;""),"-")</f>
        <v>#N/A</v>
      </c>
      <c r="DA99" s="121" t="e" cm="1">
        <f t="array" ref="DA99">_xlfn.IFS(AND($Z99&lt;&gt;"",AA99&lt;&gt;""),ABS($Z99-AA99),AND($Z99="",AA99=""),"",OR($Z99&lt;&gt;"",AA99&lt;&gt;""),"-")</f>
        <v>#N/A</v>
      </c>
    </row>
    <row r="100" spans="1:105" x14ac:dyDescent="0.2">
      <c r="A100" s="260" t="s">
        <v>186</v>
      </c>
      <c r="B100" s="259" t="e">
        <f>VLOOKUP($A100,Merged_couplings!$B:$BU,MATCH(B$1,Merged_couplings!$B$1:$BU$1,0),FALSE)</f>
        <v>#N/A</v>
      </c>
      <c r="C100" s="258" t="e">
        <f>VLOOKUP($A100,Merged_couplings!$B:$BU,MATCH(C$1,Merged_couplings!$B$1:$BU$1,0),FALSE)</f>
        <v>#N/A</v>
      </c>
      <c r="D100" s="258" t="e">
        <f>VLOOKUP($A100,Merged_couplings!$B:$BU,MATCH(D$1,Merged_couplings!$B$1:$BU$1,0),FALSE)</f>
        <v>#N/A</v>
      </c>
      <c r="E100" s="258" t="e">
        <f>VLOOKUP($A100,Merged_couplings!$B:$BU,MATCH(E$1,Merged_couplings!$B$1:$BU$1,0),FALSE)</f>
        <v>#N/A</v>
      </c>
      <c r="F100" s="258" t="e">
        <f>VLOOKUP($A100,Merged_couplings!$B:$BU,MATCH(F$1,Merged_couplings!$B$1:$BU$1,0),FALSE)</f>
        <v>#N/A</v>
      </c>
      <c r="G100" s="258" t="e">
        <f>VLOOKUP($A100,Merged_couplings!$B:$BU,MATCH(G$1,Merged_couplings!$B$1:$BU$1,0),FALSE)</f>
        <v>#N/A</v>
      </c>
      <c r="H100" s="258" t="e">
        <f>VLOOKUP($A100,Merged_couplings!$B:$BU,MATCH(H$1,Merged_couplings!$B$1:$BU$1,0),FALSE)</f>
        <v>#N/A</v>
      </c>
      <c r="I100" s="258" t="e">
        <f>VLOOKUP($A100,Merged_couplings!$B:$BU,MATCH(I$1,Merged_couplings!$B$1:$BU$1,0),FALSE)</f>
        <v>#N/A</v>
      </c>
      <c r="J100" s="258" t="e">
        <f>VLOOKUP($A100,Merged_couplings!$B:$BU,MATCH(J$1,Merged_couplings!$B$1:$BU$1,0),FALSE)</f>
        <v>#N/A</v>
      </c>
      <c r="K100" s="258" t="e">
        <f>VLOOKUP($A100,Merged_couplings!$B:$BU,MATCH(K$1,Merged_couplings!$B$1:$BU$1,0),FALSE)</f>
        <v>#N/A</v>
      </c>
      <c r="L100" s="258" t="e">
        <f>VLOOKUP($A100,Merged_couplings!$B:$BU,MATCH(L$1,Merged_couplings!$B$1:$BU$1,0),FALSE)</f>
        <v>#N/A</v>
      </c>
      <c r="M100" s="258" t="e">
        <f>VLOOKUP($A100,Merged_couplings!$B:$BU,MATCH(M$1,Merged_couplings!$B$1:$BU$1,0),FALSE)</f>
        <v>#N/A</v>
      </c>
      <c r="N100" s="258" t="e">
        <f>VLOOKUP($A100,Merged_couplings!$B:$BU,MATCH(N$1,Merged_couplings!$B$1:$BU$1,0),FALSE)</f>
        <v>#N/A</v>
      </c>
      <c r="O100" s="121" t="e">
        <f>IF(OR(B100="BIG",B100="BI-",B100="-IG"),VLOOKUP($A100,Merged_couplings!$B:$BU,MATCH(O$1,Merged_couplings!$B$1:$BU$1,0),FALSE),"")</f>
        <v>#N/A</v>
      </c>
      <c r="P100" s="120" t="e">
        <f>IF(OR(C100="BIG",C100="BI-",C100="-IG"),VLOOKUP($A100,Merged_couplings!$B:$BU,MATCH(P$1,Merged_couplings!$B$1:$BU$1,0),FALSE),"")</f>
        <v>#N/A</v>
      </c>
      <c r="Q100" s="120" t="e">
        <f>IF(OR(D100="BIG",D100="BI-",D100="-IG"),VLOOKUP($A100,Merged_couplings!$B:$BU,MATCH(Q$1,Merged_couplings!$B$1:$BU$1,0),FALSE),"")</f>
        <v>#N/A</v>
      </c>
      <c r="R100" s="120" t="e">
        <f t="shared" si="7"/>
        <v>#N/A</v>
      </c>
      <c r="S100" s="120" t="e">
        <f t="shared" si="7"/>
        <v>#N/A</v>
      </c>
      <c r="T100" s="120" t="e">
        <f t="shared" si="7"/>
        <v>#N/A</v>
      </c>
      <c r="U100" s="120" t="e">
        <f>IF(OR(H100="BIG",H100="BI-",H100="-IG"),VLOOKUP($A100,Merged_couplings!$B:$BU,MATCH(U$1,Merged_couplings!$B$1:$BU$1,0),FALSE),"")</f>
        <v>#N/A</v>
      </c>
      <c r="V100" s="120" t="e">
        <f>IF(OR(I100="BIG",I100="BI-",I100="-IG"),VLOOKUP($A100,Merged_couplings!$B:$BU,MATCH(V$1,Merged_couplings!$B$1:$BU$1,0),FALSE),"")</f>
        <v>#N/A</v>
      </c>
      <c r="W100" s="120" t="e">
        <f t="shared" si="8"/>
        <v>#N/A</v>
      </c>
      <c r="X100" s="120" t="e">
        <f>IF(OR(K100="BIG",K100="BI-",K100="-IG"),VLOOKUP($A100,Merged_couplings!$B:$BU,MATCH(X$1,Merged_couplings!$B$1:$BU$1,0),FALSE),"")</f>
        <v>#N/A</v>
      </c>
      <c r="Y100" s="120" t="e">
        <f>IF(OR(L100="BIG",L100="BI-",L100="-IG"),VLOOKUP($A100,Merged_couplings!$B:$BU,MATCH(Y$1,Merged_couplings!$B$1:$BU$1,0),FALSE),"")</f>
        <v>#N/A</v>
      </c>
      <c r="Z100" s="120" t="e">
        <f>IF(OR(M100="BIG",M100="BI-",M100="-IG"),VLOOKUP($A100,Merged_couplings!$B:$BU,MATCH(Z$1,Merged_couplings!$B$1:$BU$1,0),FALSE),"")</f>
        <v>#N/A</v>
      </c>
      <c r="AA100" s="120" t="e">
        <f>IF(OR(N100="BIG",N100="BI-",N100="-IG"),VLOOKUP($A100,Merged_couplings!$B:$BU,MATCH(AA$1,Merged_couplings!$B$1:$BU$1,0),FALSE),"")</f>
        <v>#N/A</v>
      </c>
      <c r="AB100" s="123" t="e" cm="1">
        <f t="array" ref="AB100">_xlfn.IFS(AND($O100&lt;&gt;"",P100&lt;&gt;""),ABS($O100-P100),AND($O100="",P100=""),"",OR($O100&lt;&gt;"",P100&lt;&gt;""),"-")</f>
        <v>#N/A</v>
      </c>
      <c r="AC100" s="122" t="e" cm="1">
        <f t="array" ref="AC100">_xlfn.IFS(AND($O100&lt;&gt;"",Q100&lt;&gt;""),ABS($O100-Q100),AND($O100="",Q100=""),"",OR($O100&lt;&gt;"",Q100&lt;&gt;""),"-")</f>
        <v>#N/A</v>
      </c>
      <c r="AD100" s="122" t="e" cm="1">
        <f t="array" ref="AD100">_xlfn.IFS(AND($O100&lt;&gt;"",R100&lt;&gt;""),ABS($O100-R100),AND($O100="",R100=""),"",OR($O100&lt;&gt;"",R100&lt;&gt;""),"-")</f>
        <v>#N/A</v>
      </c>
      <c r="AE100" s="122" t="e" cm="1">
        <f t="array" ref="AE100">_xlfn.IFS(AND($O100&lt;&gt;"",S100&lt;&gt;""),ABS($O100-S100),AND($O100="",S100=""),"",OR($O100&lt;&gt;"",S100&lt;&gt;""),"-")</f>
        <v>#N/A</v>
      </c>
      <c r="AF100" s="122" t="e" cm="1">
        <f t="array" ref="AF100">_xlfn.IFS(AND($O100&lt;&gt;"",T100&lt;&gt;""),ABS($O100-T100),AND($O100="",T100=""),"",OR($O100&lt;&gt;"",T100&lt;&gt;""),"-")</f>
        <v>#N/A</v>
      </c>
      <c r="AG100" s="122" t="e" cm="1">
        <f t="array" ref="AG100">_xlfn.IFS(AND($O100&lt;&gt;"",U100&lt;&gt;""),ABS($O100-U100),AND($O100="",U100=""),"",OR($O100&lt;&gt;"",U100&lt;&gt;""),"-")</f>
        <v>#N/A</v>
      </c>
      <c r="AH100" s="122" t="e" cm="1">
        <f t="array" ref="AH100">_xlfn.IFS(AND($O100&lt;&gt;"",V100&lt;&gt;""),ABS($O100-V100),AND($O100="",V100=""),"",OR($O100&lt;&gt;"",V100&lt;&gt;""),"-")</f>
        <v>#N/A</v>
      </c>
      <c r="AI100" s="122" t="e" cm="1">
        <f t="array" ref="AI100">_xlfn.IFS(AND($O100&lt;&gt;"",W100&lt;&gt;""),ABS($O100-W100),AND($O100="",W100=""),"",OR($O100&lt;&gt;"",W100&lt;&gt;""),"-")</f>
        <v>#N/A</v>
      </c>
      <c r="AJ100" s="122" t="e" cm="1">
        <f t="array" ref="AJ100">_xlfn.IFS(AND($O100&lt;&gt;"",X100&lt;&gt;""),ABS($O100-X100),AND($O100="",X100=""),"",OR($O100&lt;&gt;"",X100&lt;&gt;""),"-")</f>
        <v>#N/A</v>
      </c>
      <c r="AK100" s="122" t="e" cm="1">
        <f t="array" ref="AK100">_xlfn.IFS(AND($O100&lt;&gt;"",Y100&lt;&gt;""),ABS($O100-Y100),AND($O100="",Y100=""),"",OR($O100&lt;&gt;"",Y100&lt;&gt;""),"-")</f>
        <v>#N/A</v>
      </c>
      <c r="AL100" s="122" t="e" cm="1">
        <f t="array" ref="AL100">_xlfn.IFS(AND($O100&lt;&gt;"",Z100&lt;&gt;""),ABS($O100-Z100),AND($O100="",Z100=""),"",OR($O100&lt;&gt;"",Z100&lt;&gt;""),"-")</f>
        <v>#N/A</v>
      </c>
      <c r="AM100" s="122" t="e" cm="1">
        <f t="array" ref="AM100">_xlfn.IFS(AND($O100&lt;&gt;"",AA100&lt;&gt;""),ABS($O100-AA100),AND($O100="",AA100=""),"",OR($O100&lt;&gt;"",AA100&lt;&gt;""),"-")</f>
        <v>#N/A</v>
      </c>
      <c r="AN100" s="121" t="e" cm="1">
        <f t="array" ref="AN100">_xlfn.IFS(AND($P100&lt;&gt;"",Q100&lt;&gt;""),ABS($P100-Q100),AND($P100="",Q100=""),"",OR($P100&lt;&gt;"",Q100&lt;&gt;""),"-")</f>
        <v>#N/A</v>
      </c>
      <c r="AO100" s="120" t="e" cm="1">
        <f t="array" ref="AO100">_xlfn.IFS(AND($P100&lt;&gt;"",R100&lt;&gt;""),ABS($P100-R100),AND($P100="",R100=""),"",OR($P100&lt;&gt;"",R100&lt;&gt;""),"-")</f>
        <v>#N/A</v>
      </c>
      <c r="AP100" s="120" t="e" cm="1">
        <f t="array" ref="AP100">_xlfn.IFS(AND($P100&lt;&gt;"",S100&lt;&gt;""),ABS($P100-S100),AND($P100="",S100=""),"",OR($P100&lt;&gt;"",S100&lt;&gt;""),"-")</f>
        <v>#N/A</v>
      </c>
      <c r="AQ100" s="120" t="e" cm="1">
        <f t="array" ref="AQ100">_xlfn.IFS(AND($P100&lt;&gt;"",T100&lt;&gt;""),ABS($P100-T100),AND($P100="",T100=""),"",OR($P100&lt;&gt;"",T100&lt;&gt;""),"-")</f>
        <v>#N/A</v>
      </c>
      <c r="AR100" s="120" t="e" cm="1">
        <f t="array" ref="AR100">_xlfn.IFS(AND($P100&lt;&gt;"",U100&lt;&gt;""),ABS($P100-U100),AND($P100="",U100=""),"",OR($P100&lt;&gt;"",U100&lt;&gt;""),"-")</f>
        <v>#N/A</v>
      </c>
      <c r="AS100" s="120" t="e" cm="1">
        <f t="array" ref="AS100">_xlfn.IFS(AND($P100&lt;&gt;"",V100&lt;&gt;""),ABS($P100-V100),AND($P100="",V100=""),"",OR($P100&lt;&gt;"",V100&lt;&gt;""),"-")</f>
        <v>#N/A</v>
      </c>
      <c r="AT100" s="120" t="e" cm="1">
        <f t="array" ref="AT100">_xlfn.IFS(AND($P100&lt;&gt;"",W100&lt;&gt;""),ABS($P100-W100),AND($P100="",W100=""),"",OR($P100&lt;&gt;"",W100&lt;&gt;""),"-")</f>
        <v>#N/A</v>
      </c>
      <c r="AU100" s="120" t="e" cm="1">
        <f t="array" ref="AU100">_xlfn.IFS(AND($P100&lt;&gt;"",X100&lt;&gt;""),ABS($P100-X100),AND($P100="",X100=""),"",OR($P100&lt;&gt;"",X100&lt;&gt;""),"-")</f>
        <v>#N/A</v>
      </c>
      <c r="AV100" s="120" t="e" cm="1">
        <f t="array" ref="AV100">_xlfn.IFS(AND($P100&lt;&gt;"",Y100&lt;&gt;""),ABS($P100-Y100),AND($P100="",Y100=""),"",OR($P100&lt;&gt;"",Y100&lt;&gt;""),"-")</f>
        <v>#N/A</v>
      </c>
      <c r="AW100" s="120" t="e" cm="1">
        <f t="array" ref="AW100">_xlfn.IFS(AND($P100&lt;&gt;"",Z100&lt;&gt;""),ABS($P100-Z100),AND($P100="",Z100=""),"",OR($P100&lt;&gt;"",Z100&lt;&gt;""),"-")</f>
        <v>#N/A</v>
      </c>
      <c r="AX100" s="120" t="e" cm="1">
        <f t="array" ref="AX100">_xlfn.IFS(AND($P100&lt;&gt;"",AA100&lt;&gt;""),ABS($P100-AA100),AND($P100="",AA100=""),"",OR($P100&lt;&gt;"",AA100&lt;&gt;""),"-")</f>
        <v>#N/A</v>
      </c>
      <c r="AY100" s="121" t="e" cm="1">
        <f t="array" ref="AY100">_xlfn.IFS(AND($Q100&lt;&gt;"",R100&lt;&gt;""),ABS($Q100-R100),AND($Q100="",R100=""),"",OR($Q100&lt;&gt;"",R100&lt;&gt;""),"-")</f>
        <v>#N/A</v>
      </c>
      <c r="AZ100" s="334" t="e" cm="1">
        <f t="array" ref="AZ100">_xlfn.IFS(AND($Q100&lt;&gt;"",S100&lt;&gt;""),ABS($Q100-S100),AND($Q100="",S100=""),"",OR($Q100&lt;&gt;"",S100&lt;&gt;""),"-")</f>
        <v>#N/A</v>
      </c>
      <c r="BA100" s="334" t="e" cm="1">
        <f t="array" ref="BA100">_xlfn.IFS(AND($Q100&lt;&gt;"",T100&lt;&gt;""),ABS($Q100-T100),AND($Q100="",T100=""),"",OR($Q100&lt;&gt;"",T100&lt;&gt;""),"-")</f>
        <v>#N/A</v>
      </c>
      <c r="BB100" s="120" t="e" cm="1">
        <f t="array" ref="BB100">_xlfn.IFS(AND($Q100&lt;&gt;"",U100&lt;&gt;""),ABS($Q100-U100),AND($Q100="",U100=""),"",OR($Q100&lt;&gt;"",U100&lt;&gt;""),"-")</f>
        <v>#N/A</v>
      </c>
      <c r="BC100" s="120" t="e" cm="1">
        <f t="array" ref="BC100">_xlfn.IFS(AND($Q100&lt;&gt;"",V100&lt;&gt;""),ABS($Q100-V100),AND($Q100="",V100=""),"",OR($Q100&lt;&gt;"",V100&lt;&gt;""),"-")</f>
        <v>#N/A</v>
      </c>
      <c r="BD100" s="120" t="e" cm="1">
        <f t="array" ref="BD100">_xlfn.IFS(AND($Q100&lt;&gt;"",W100&lt;&gt;""),ABS($Q100-W100),AND($Q100="",W100=""),"",OR($Q100&lt;&gt;"",W100&lt;&gt;""),"-")</f>
        <v>#N/A</v>
      </c>
      <c r="BE100" s="120" t="e" cm="1">
        <f t="array" ref="BE100">_xlfn.IFS(AND($Q100&lt;&gt;"",X100&lt;&gt;""),ABS($Q100-X100),AND($Q100="",X100=""),"",OR($Q100&lt;&gt;"",X100&lt;&gt;""),"-")</f>
        <v>#N/A</v>
      </c>
      <c r="BF100" s="120" t="e" cm="1">
        <f t="array" ref="BF100">_xlfn.IFS(AND($Q100&lt;&gt;"",Y100&lt;&gt;""),ABS($Q100-Y100),AND($Q100="",Y100=""),"",OR($Q100&lt;&gt;"",Y100&lt;&gt;""),"-")</f>
        <v>#N/A</v>
      </c>
      <c r="BG100" s="120" t="e" cm="1">
        <f t="array" ref="BG100">_xlfn.IFS(AND($Q100&lt;&gt;"",Z100&lt;&gt;""),ABS($Q100-Z100),AND($Q100="",Z100=""),"",OR($Q100&lt;&gt;"",Z100&lt;&gt;""),"-")</f>
        <v>#N/A</v>
      </c>
      <c r="BH100" s="120" t="e" cm="1">
        <f t="array" ref="BH100">_xlfn.IFS(AND($Q100&lt;&gt;"",AA100&lt;&gt;""),ABS($Q100-AA100),AND($Q100="",AA100=""),"",OR($Q100&lt;&gt;"",AA100&lt;&gt;""),"-")</f>
        <v>#N/A</v>
      </c>
      <c r="BI100" s="121" t="e" cm="1">
        <f t="array" ref="BI100">_xlfn.IFS(AND($R100&lt;&gt;"",S100&lt;&gt;""),ABS($R100-S100),AND($R100="",S100=""),"",OR($R100&lt;&gt;"",S100&lt;&gt;""),"-")</f>
        <v>#N/A</v>
      </c>
      <c r="BJ100" s="120" t="e" cm="1">
        <f t="array" ref="BJ100">_xlfn.IFS(AND($R100&lt;&gt;"",T100&lt;&gt;""),ABS($R100-T100),AND($R100="",T100=""),"",OR($R100&lt;&gt;"",T100&lt;&gt;""),"-")</f>
        <v>#N/A</v>
      </c>
      <c r="BK100" s="334" t="e" cm="1">
        <f t="array" ref="BK100">_xlfn.IFS(AND($R100&lt;&gt;"",U100&lt;&gt;""),ABS($R100-U100),AND($R100="",U100=""),"",OR($R100&lt;&gt;"",U100&lt;&gt;""),"-")</f>
        <v>#N/A</v>
      </c>
      <c r="BL100" s="120" t="e" cm="1">
        <f t="array" ref="BL100">_xlfn.IFS(AND($R100&lt;&gt;"",V100&lt;&gt;""),ABS($R100-V100),AND($R100="",V100=""),"",OR($R100&lt;&gt;"",V100&lt;&gt;""),"-")</f>
        <v>#N/A</v>
      </c>
      <c r="BM100" s="120" t="e" cm="1">
        <f t="array" ref="BM100">_xlfn.IFS(AND($R100&lt;&gt;"",W100&lt;&gt;""),ABS($R100-W100),AND($R100="",W100=""),"",OR($R100&lt;&gt;"",W100&lt;&gt;""),"-")</f>
        <v>#N/A</v>
      </c>
      <c r="BN100" s="120" t="e" cm="1">
        <f t="array" ref="BN100">_xlfn.IFS(AND($R100&lt;&gt;"",X100&lt;&gt;""),ABS($R100-X100),AND($R100="",X100=""),"",OR($R100&lt;&gt;"",X100&lt;&gt;""),"-")</f>
        <v>#N/A</v>
      </c>
      <c r="BO100" s="120" t="e" cm="1">
        <f t="array" ref="BO100">_xlfn.IFS(AND($R100&lt;&gt;"",Y100&lt;&gt;""),ABS($R100-Y100),AND($R100="",Y100=""),"",OR($R100&lt;&gt;"",Y100&lt;&gt;""),"-")</f>
        <v>#N/A</v>
      </c>
      <c r="BP100" s="120" t="e" cm="1">
        <f t="array" ref="BP100">_xlfn.IFS(AND($R100&lt;&gt;"",Z100&lt;&gt;""),ABS($R100-Z100),AND($R100="",Z100=""),"",OR($R100&lt;&gt;"",Z100&lt;&gt;""),"-")</f>
        <v>#N/A</v>
      </c>
      <c r="BQ100" s="120" t="e" cm="1">
        <f t="array" ref="BQ100">_xlfn.IFS(AND($R100&lt;&gt;"",AA100&lt;&gt;""),ABS($R100-AA100),AND($R100="",AA100=""),"",OR($R100&lt;&gt;"",AA100&lt;&gt;""),"-")</f>
        <v>#N/A</v>
      </c>
      <c r="BR100" s="121" t="e" cm="1">
        <f t="array" ref="BR100">_xlfn.IFS(AND($S100&lt;&gt;"",T100&lt;&gt;""),ABS($S100-T100),AND($S100="",T100=""),"",OR($S100&lt;&gt;"",T100&lt;&gt;""),"-")</f>
        <v>#N/A</v>
      </c>
      <c r="BS100" s="334" t="e" cm="1">
        <f t="array" ref="BS100">_xlfn.IFS(AND($S100&lt;&gt;"",U100&lt;&gt;""),ABS($S100-U100),AND($S100="",U100=""),"",OR($S100&lt;&gt;"",U100&lt;&gt;""),"-")</f>
        <v>#N/A</v>
      </c>
      <c r="BT100" s="120" t="e" cm="1">
        <f t="array" ref="BT100">_xlfn.IFS(AND($S100&lt;&gt;"",V100&lt;&gt;""),ABS($S100-V100),AND($S100="",V100=""),"",OR($S100&lt;&gt;"",V100&lt;&gt;""),"-")</f>
        <v>#N/A</v>
      </c>
      <c r="BU100" s="120" t="e" cm="1">
        <f t="array" ref="BU100">_xlfn.IFS(AND($S100&lt;&gt;"",W100&lt;&gt;""),ABS($S100-W100),AND($S100="",W100=""),"",OR($S100&lt;&gt;"",W100&lt;&gt;""),"-")</f>
        <v>#N/A</v>
      </c>
      <c r="BV100" s="120" t="e" cm="1">
        <f t="array" ref="BV100">_xlfn.IFS(AND($S100&lt;&gt;"",X100&lt;&gt;""),ABS($S100-X100),AND($S100="",X100=""),"",OR($S100&lt;&gt;"",X100&lt;&gt;""),"-")</f>
        <v>#N/A</v>
      </c>
      <c r="BW100" s="120" t="e" cm="1">
        <f t="array" ref="BW100">_xlfn.IFS(AND($S100&lt;&gt;"",Y100&lt;&gt;""),ABS($S100-Y100),AND($S100="",Y100=""),"",OR($S100&lt;&gt;"",Y100&lt;&gt;""),"-")</f>
        <v>#N/A</v>
      </c>
      <c r="BX100" s="120" t="e" cm="1">
        <f t="array" ref="BX100">_xlfn.IFS(AND($S100&lt;&gt;"",Z100&lt;&gt;""),ABS($S100-Z100),AND($S100="",Z100=""),"",OR($S100&lt;&gt;"",Z100&lt;&gt;""),"-")</f>
        <v>#N/A</v>
      </c>
      <c r="BY100" s="120" t="e" cm="1">
        <f t="array" ref="BY100">_xlfn.IFS(AND($S100&lt;&gt;"",AA100&lt;&gt;""),ABS($S100-AA100),AND($S100="",AA100=""),"",OR($S100&lt;&gt;"",AA100&lt;&gt;""),"-")</f>
        <v>#N/A</v>
      </c>
      <c r="BZ100" s="121" t="e" cm="1">
        <f t="array" ref="BZ100">_xlfn.IFS(AND($T100&lt;&gt;"",U100&lt;&gt;""),ABS($T100-U100),AND($T100="",U100=""),"",OR($T100&lt;&gt;"",U100&lt;&gt;""),"-")</f>
        <v>#N/A</v>
      </c>
      <c r="CA100" s="120" t="e" cm="1">
        <f t="array" ref="CA100">_xlfn.IFS(AND($T100&lt;&gt;"",V100&lt;&gt;""),ABS($T100-V100),AND($T100="",V100=""),"",OR($T100&lt;&gt;"",V100&lt;&gt;""),"-")</f>
        <v>#N/A</v>
      </c>
      <c r="CB100" s="120" t="e" cm="1">
        <f t="array" ref="CB100">_xlfn.IFS(AND($T100&lt;&gt;"",W100&lt;&gt;""),ABS($T100-W100),AND($T100="",W100=""),"",OR($T100&lt;&gt;"",W100&lt;&gt;""),"-")</f>
        <v>#N/A</v>
      </c>
      <c r="CC100" s="120" t="e" cm="1">
        <f t="array" ref="CC100">_xlfn.IFS(AND($T100&lt;&gt;"",X100&lt;&gt;""),ABS($T100-X100),AND($T100="",X100=""),"",OR($T100&lt;&gt;"",X100&lt;&gt;""),"-")</f>
        <v>#N/A</v>
      </c>
      <c r="CD100" s="120" t="e" cm="1">
        <f t="array" ref="CD100">_xlfn.IFS(AND($T100&lt;&gt;"",Y100&lt;&gt;""),ABS($T100-Y100),AND($T100="",Y100=""),"",OR($T100&lt;&gt;"",Y100&lt;&gt;""),"-")</f>
        <v>#N/A</v>
      </c>
      <c r="CE100" s="120" t="e" cm="1">
        <f t="array" ref="CE100">_xlfn.IFS(AND($T100&lt;&gt;"",Z100&lt;&gt;""),ABS($T100-Z100),AND($T100="",Z100=""),"",OR($T100&lt;&gt;"",Z100&lt;&gt;""),"-")</f>
        <v>#N/A</v>
      </c>
      <c r="CF100" s="120" t="e" cm="1">
        <f t="array" ref="CF100">_xlfn.IFS(AND($T100&lt;&gt;"",AA100&lt;&gt;""),ABS($T100-AA100),AND($T100="",AA100=""),"",OR($T100&lt;&gt;"",AA100&lt;&gt;""),"-")</f>
        <v>#N/A</v>
      </c>
      <c r="CG100" s="121" t="e" cm="1">
        <f t="array" ref="CG100">_xlfn.IFS(AND($U100&lt;&gt;"",V100&lt;&gt;""),ABS($U100-V100),AND($U100="",V100=""),"",OR($U100&lt;&gt;"",V100&lt;&gt;""),"-")</f>
        <v>#N/A</v>
      </c>
      <c r="CH100" s="120" t="e" cm="1">
        <f t="array" ref="CH100">_xlfn.IFS(AND($U100&lt;&gt;"",W100&lt;&gt;""),ABS($U100-W100),AND($U100="",W100=""),"",OR($U100&lt;&gt;"",W100&lt;&gt;""),"-")</f>
        <v>#N/A</v>
      </c>
      <c r="CI100" s="120" t="e" cm="1">
        <f t="array" ref="CI100">_xlfn.IFS(AND($U100&lt;&gt;"",X100&lt;&gt;""),ABS($U100-X100),AND($U100="",X100=""),"",OR($U100&lt;&gt;"",X100&lt;&gt;""),"-")</f>
        <v>#N/A</v>
      </c>
      <c r="CJ100" s="120" t="e" cm="1">
        <f t="array" ref="CJ100">_xlfn.IFS(AND($U100&lt;&gt;"",Y100&lt;&gt;""),ABS($U100-Y100),AND($U100="",Y100=""),"",OR($U100&lt;&gt;"",Y100&lt;&gt;""),"-")</f>
        <v>#N/A</v>
      </c>
      <c r="CK100" s="120" t="e" cm="1">
        <f t="array" ref="CK100">_xlfn.IFS(AND($U100&lt;&gt;"",Z100&lt;&gt;""),ABS($U100-Z100),AND($U100="",Z100=""),"",OR($U100&lt;&gt;"",Z100&lt;&gt;""),"-")</f>
        <v>#N/A</v>
      </c>
      <c r="CL100" s="120" t="e" cm="1">
        <f t="array" ref="CL100">_xlfn.IFS(AND($U100&lt;&gt;"",AA100&lt;&gt;""),ABS($U100-AA100),AND($U100="",AA100=""),"",OR($U100&lt;&gt;"",AA100&lt;&gt;""),"-")</f>
        <v>#N/A</v>
      </c>
      <c r="CM100" s="121" t="e" cm="1">
        <f t="array" ref="CM100">_xlfn.IFS(AND($V100&lt;&gt;"",W100&lt;&gt;""),ABS($V100-W100),AND($V100="",W100=""),"",OR($V100&lt;&gt;"",W100&lt;&gt;""),"-")</f>
        <v>#N/A</v>
      </c>
      <c r="CN100" s="120" t="e" cm="1">
        <f t="array" ref="CN100">_xlfn.IFS(AND($V100&lt;&gt;"",X100&lt;&gt;""),ABS($V100-X100),AND($V100="",X100=""),"",OR($V100&lt;&gt;"",X100&lt;&gt;""),"-")</f>
        <v>#N/A</v>
      </c>
      <c r="CO100" s="120" t="e" cm="1">
        <f t="array" ref="CO100">_xlfn.IFS(AND($V100&lt;&gt;"",Y100&lt;&gt;""),ABS($V100-Y100),AND($V100="",Y100=""),"",OR($V100&lt;&gt;"",Y100&lt;&gt;""),"-")</f>
        <v>#N/A</v>
      </c>
      <c r="CP100" s="120" t="e" cm="1">
        <f t="array" ref="CP100">_xlfn.IFS(AND($V100&lt;&gt;"",Z100&lt;&gt;""),ABS($V100-Z100),AND($V100="",Z100=""),"",OR($V100&lt;&gt;"",Z100&lt;&gt;""),"-")</f>
        <v>#N/A</v>
      </c>
      <c r="CQ100" s="120" t="e" cm="1">
        <f t="array" ref="CQ100">_xlfn.IFS(AND($V100&lt;&gt;"",AA100&lt;&gt;""),ABS($V100-AA100),AND($V100="",AA100=""),"",OR($V100&lt;&gt;"",AA100&lt;&gt;""),"-")</f>
        <v>#N/A</v>
      </c>
      <c r="CR100" s="121" t="e" cm="1">
        <f t="array" ref="CR100">_xlfn.IFS(AND($W100&lt;&gt;"",X100&lt;&gt;""),ABS($W100-X100),AND($W100="",X100=""),"",OR($W100&lt;&gt;"",X100&lt;&gt;""),"-")</f>
        <v>#N/A</v>
      </c>
      <c r="CS100" s="120" t="e" cm="1">
        <f t="array" ref="CS100">_xlfn.IFS(AND($W100&lt;&gt;"",Y100&lt;&gt;""),ABS($W100-Y100),AND($W100="",Y100=""),"",OR($W100&lt;&gt;"",Y100&lt;&gt;""),"-")</f>
        <v>#N/A</v>
      </c>
      <c r="CT100" s="120" t="e" cm="1">
        <f t="array" ref="CT100">_xlfn.IFS(AND($W100&lt;&gt;"",Z100&lt;&gt;""),ABS($W100-Z100),AND($W100="",Z100=""),"",OR($W100&lt;&gt;"",Z100&lt;&gt;""),"-")</f>
        <v>#N/A</v>
      </c>
      <c r="CU100" s="120" t="e" cm="1">
        <f t="array" ref="CU100">_xlfn.IFS(AND($W100&lt;&gt;"",AA100&lt;&gt;""),ABS($W100-AA100),AND($W100="",AA100=""),"",OR($W100&lt;&gt;"",AA100&lt;&gt;""),"-")</f>
        <v>#N/A</v>
      </c>
      <c r="CV100" s="121" t="e" cm="1">
        <f t="array" ref="CV100">_xlfn.IFS(AND($X100&lt;&gt;"",Y100&lt;&gt;""),ABS($X100-Y100),AND($X100="",Y100=""),"",OR($X100&lt;&gt;"",Y100&lt;&gt;""),"-")</f>
        <v>#N/A</v>
      </c>
      <c r="CW100" s="120" t="e" cm="1">
        <f t="array" ref="CW100">_xlfn.IFS(AND($X100&lt;&gt;"",Z100&lt;&gt;""),ABS($X100-Z100),AND($X100="",Z100=""),"",OR($X100&lt;&gt;"",Z100&lt;&gt;""),"-")</f>
        <v>#N/A</v>
      </c>
      <c r="CX100" s="120" t="e" cm="1">
        <f t="array" ref="CX100">_xlfn.IFS(AND($X100&lt;&gt;"",AA100&lt;&gt;""),ABS($X100-AA100),AND($X100="",AA100=""),"",OR($X100&lt;&gt;"",AA100&lt;&gt;""),"-")</f>
        <v>#N/A</v>
      </c>
      <c r="CY100" s="121" t="e" cm="1">
        <f t="array" ref="CY100">_xlfn.IFS(AND($Y100&lt;&gt;"",Z100&lt;&gt;""),ABS($Y100-Z100),AND($Y100="",Z100=""),"",OR($Y100&lt;&gt;"",Z100&lt;&gt;""),"-")</f>
        <v>#N/A</v>
      </c>
      <c r="CZ100" s="120" t="e" cm="1">
        <f t="array" ref="CZ100">_xlfn.IFS(AND($Y100&lt;&gt;"",AA100&lt;&gt;""),ABS($Y100-AA100),AND($Y100="",AA100=""),"",OR($Y100&lt;&gt;"",AA100&lt;&gt;""),"-")</f>
        <v>#N/A</v>
      </c>
      <c r="DA100" s="121" t="e" cm="1">
        <f t="array" ref="DA100">_xlfn.IFS(AND($Z100&lt;&gt;"",AA100&lt;&gt;""),ABS($Z100-AA100),AND($Z100="",AA100=""),"",OR($Z100&lt;&gt;"",AA100&lt;&gt;""),"-")</f>
        <v>#N/A</v>
      </c>
    </row>
    <row r="101" spans="1:105" x14ac:dyDescent="0.2">
      <c r="A101" s="260" t="s">
        <v>187</v>
      </c>
      <c r="B101" s="259" t="e">
        <f>VLOOKUP($A101,Merged_couplings!$B:$BU,MATCH(B$1,Merged_couplings!$B$1:$BU$1,0),FALSE)</f>
        <v>#N/A</v>
      </c>
      <c r="C101" s="258" t="e">
        <f>VLOOKUP($A101,Merged_couplings!$B:$BU,MATCH(C$1,Merged_couplings!$B$1:$BU$1,0),FALSE)</f>
        <v>#N/A</v>
      </c>
      <c r="D101" s="258" t="e">
        <f>VLOOKUP($A101,Merged_couplings!$B:$BU,MATCH(D$1,Merged_couplings!$B$1:$BU$1,0),FALSE)</f>
        <v>#N/A</v>
      </c>
      <c r="E101" s="258" t="e">
        <f>VLOOKUP($A101,Merged_couplings!$B:$BU,MATCH(E$1,Merged_couplings!$B$1:$BU$1,0),FALSE)</f>
        <v>#N/A</v>
      </c>
      <c r="F101" s="258" t="e">
        <f>VLOOKUP($A101,Merged_couplings!$B:$BU,MATCH(F$1,Merged_couplings!$B$1:$BU$1,0),FALSE)</f>
        <v>#N/A</v>
      </c>
      <c r="G101" s="258" t="e">
        <f>VLOOKUP($A101,Merged_couplings!$B:$BU,MATCH(G$1,Merged_couplings!$B$1:$BU$1,0),FALSE)</f>
        <v>#N/A</v>
      </c>
      <c r="H101" s="258" t="e">
        <f>VLOOKUP($A101,Merged_couplings!$B:$BU,MATCH(H$1,Merged_couplings!$B$1:$BU$1,0),FALSE)</f>
        <v>#N/A</v>
      </c>
      <c r="I101" s="258" t="e">
        <f>VLOOKUP($A101,Merged_couplings!$B:$BU,MATCH(I$1,Merged_couplings!$B$1:$BU$1,0),FALSE)</f>
        <v>#N/A</v>
      </c>
      <c r="J101" s="258" t="e">
        <f>VLOOKUP($A101,Merged_couplings!$B:$BU,MATCH(J$1,Merged_couplings!$B$1:$BU$1,0),FALSE)</f>
        <v>#N/A</v>
      </c>
      <c r="K101" s="258" t="e">
        <f>VLOOKUP($A101,Merged_couplings!$B:$BU,MATCH(K$1,Merged_couplings!$B$1:$BU$1,0),FALSE)</f>
        <v>#N/A</v>
      </c>
      <c r="L101" s="258" t="e">
        <f>VLOOKUP($A101,Merged_couplings!$B:$BU,MATCH(L$1,Merged_couplings!$B$1:$BU$1,0),FALSE)</f>
        <v>#N/A</v>
      </c>
      <c r="M101" s="258" t="e">
        <f>VLOOKUP($A101,Merged_couplings!$B:$BU,MATCH(M$1,Merged_couplings!$B$1:$BU$1,0),FALSE)</f>
        <v>#N/A</v>
      </c>
      <c r="N101" s="258" t="e">
        <f>VLOOKUP($A101,Merged_couplings!$B:$BU,MATCH(N$1,Merged_couplings!$B$1:$BU$1,0),FALSE)</f>
        <v>#N/A</v>
      </c>
      <c r="O101" s="121" t="e">
        <f>IF(OR(B101="BIG",B101="BI-",B101="-IG"),VLOOKUP($A101,Merged_couplings!$B:$BU,MATCH(O$1,Merged_couplings!$B$1:$BU$1,0),FALSE),"")</f>
        <v>#N/A</v>
      </c>
      <c r="P101" s="120" t="e">
        <f>IF(OR(C101="BIG",C101="BI-",C101="-IG"),VLOOKUP($A101,Merged_couplings!$B:$BU,MATCH(P$1,Merged_couplings!$B$1:$BU$1,0),FALSE),"")</f>
        <v>#N/A</v>
      </c>
      <c r="Q101" s="120" t="e">
        <f>IF(OR(D101="BIG",D101="BI-",D101="-IG"),VLOOKUP($A101,Merged_couplings!$B:$BU,MATCH(Q$1,Merged_couplings!$B$1:$BU$1,0),FALSE),"")</f>
        <v>#N/A</v>
      </c>
      <c r="R101" s="120" t="e">
        <f t="shared" si="7"/>
        <v>#N/A</v>
      </c>
      <c r="S101" s="120" t="e">
        <f t="shared" si="7"/>
        <v>#N/A</v>
      </c>
      <c r="T101" s="120" t="e">
        <f t="shared" si="7"/>
        <v>#N/A</v>
      </c>
      <c r="U101" s="120" t="e">
        <f>IF(OR(H101="BIG",H101="BI-",H101="-IG"),VLOOKUP($A101,Merged_couplings!$B:$BU,MATCH(U$1,Merged_couplings!$B$1:$BU$1,0),FALSE),"")</f>
        <v>#N/A</v>
      </c>
      <c r="V101" s="120" t="e">
        <f>IF(OR(I101="BIG",I101="BI-",I101="-IG"),VLOOKUP($A101,Merged_couplings!$B:$BU,MATCH(V$1,Merged_couplings!$B$1:$BU$1,0),FALSE),"")</f>
        <v>#N/A</v>
      </c>
      <c r="W101" s="120" t="e">
        <f t="shared" si="8"/>
        <v>#N/A</v>
      </c>
      <c r="X101" s="120" t="e">
        <f>IF(OR(K101="BIG",K101="BI-",K101="-IG"),VLOOKUP($A101,Merged_couplings!$B:$BU,MATCH(X$1,Merged_couplings!$B$1:$BU$1,0),FALSE),"")</f>
        <v>#N/A</v>
      </c>
      <c r="Y101" s="120" t="e">
        <f>IF(OR(L101="BIG",L101="BI-",L101="-IG"),VLOOKUP($A101,Merged_couplings!$B:$BU,MATCH(Y$1,Merged_couplings!$B$1:$BU$1,0),FALSE),"")</f>
        <v>#N/A</v>
      </c>
      <c r="Z101" s="120" t="e">
        <f>IF(OR(M101="BIG",M101="BI-",M101="-IG"),VLOOKUP($A101,Merged_couplings!$B:$BU,MATCH(Z$1,Merged_couplings!$B$1:$BU$1,0),FALSE),"")</f>
        <v>#N/A</v>
      </c>
      <c r="AA101" s="120" t="e">
        <f>IF(OR(N101="BIG",N101="BI-",N101="-IG"),VLOOKUP($A101,Merged_couplings!$B:$BU,MATCH(AA$1,Merged_couplings!$B$1:$BU$1,0),FALSE),"")</f>
        <v>#N/A</v>
      </c>
      <c r="AB101" s="123" t="e" cm="1">
        <f t="array" ref="AB101">_xlfn.IFS(AND($O101&lt;&gt;"",P101&lt;&gt;""),ABS($O101-P101),AND($O101="",P101=""),"",OR($O101&lt;&gt;"",P101&lt;&gt;""),"-")</f>
        <v>#N/A</v>
      </c>
      <c r="AC101" s="122" t="e" cm="1">
        <f t="array" ref="AC101">_xlfn.IFS(AND($O101&lt;&gt;"",Q101&lt;&gt;""),ABS($O101-Q101),AND($O101="",Q101=""),"",OR($O101&lt;&gt;"",Q101&lt;&gt;""),"-")</f>
        <v>#N/A</v>
      </c>
      <c r="AD101" s="122" t="e" cm="1">
        <f t="array" ref="AD101">_xlfn.IFS(AND($O101&lt;&gt;"",R101&lt;&gt;""),ABS($O101-R101),AND($O101="",R101=""),"",OR($O101&lt;&gt;"",R101&lt;&gt;""),"-")</f>
        <v>#N/A</v>
      </c>
      <c r="AE101" s="122" t="e" cm="1">
        <f t="array" ref="AE101">_xlfn.IFS(AND($O101&lt;&gt;"",S101&lt;&gt;""),ABS($O101-S101),AND($O101="",S101=""),"",OR($O101&lt;&gt;"",S101&lt;&gt;""),"-")</f>
        <v>#N/A</v>
      </c>
      <c r="AF101" s="122" t="e" cm="1">
        <f t="array" ref="AF101">_xlfn.IFS(AND($O101&lt;&gt;"",T101&lt;&gt;""),ABS($O101-T101),AND($O101="",T101=""),"",OR($O101&lt;&gt;"",T101&lt;&gt;""),"-")</f>
        <v>#N/A</v>
      </c>
      <c r="AG101" s="122" t="e" cm="1">
        <f t="array" ref="AG101">_xlfn.IFS(AND($O101&lt;&gt;"",U101&lt;&gt;""),ABS($O101-U101),AND($O101="",U101=""),"",OR($O101&lt;&gt;"",U101&lt;&gt;""),"-")</f>
        <v>#N/A</v>
      </c>
      <c r="AH101" s="122" t="e" cm="1">
        <f t="array" ref="AH101">_xlfn.IFS(AND($O101&lt;&gt;"",V101&lt;&gt;""),ABS($O101-V101),AND($O101="",V101=""),"",OR($O101&lt;&gt;"",V101&lt;&gt;""),"-")</f>
        <v>#N/A</v>
      </c>
      <c r="AI101" s="122" t="e" cm="1">
        <f t="array" ref="AI101">_xlfn.IFS(AND($O101&lt;&gt;"",W101&lt;&gt;""),ABS($O101-W101),AND($O101="",W101=""),"",OR($O101&lt;&gt;"",W101&lt;&gt;""),"-")</f>
        <v>#N/A</v>
      </c>
      <c r="AJ101" s="122" t="e" cm="1">
        <f t="array" ref="AJ101">_xlfn.IFS(AND($O101&lt;&gt;"",X101&lt;&gt;""),ABS($O101-X101),AND($O101="",X101=""),"",OR($O101&lt;&gt;"",X101&lt;&gt;""),"-")</f>
        <v>#N/A</v>
      </c>
      <c r="AK101" s="122" t="e" cm="1">
        <f t="array" ref="AK101">_xlfn.IFS(AND($O101&lt;&gt;"",Y101&lt;&gt;""),ABS($O101-Y101),AND($O101="",Y101=""),"",OR($O101&lt;&gt;"",Y101&lt;&gt;""),"-")</f>
        <v>#N/A</v>
      </c>
      <c r="AL101" s="122" t="e" cm="1">
        <f t="array" ref="AL101">_xlfn.IFS(AND($O101&lt;&gt;"",Z101&lt;&gt;""),ABS($O101-Z101),AND($O101="",Z101=""),"",OR($O101&lt;&gt;"",Z101&lt;&gt;""),"-")</f>
        <v>#N/A</v>
      </c>
      <c r="AM101" s="122" t="e" cm="1">
        <f t="array" ref="AM101">_xlfn.IFS(AND($O101&lt;&gt;"",AA101&lt;&gt;""),ABS($O101-AA101),AND($O101="",AA101=""),"",OR($O101&lt;&gt;"",AA101&lt;&gt;""),"-")</f>
        <v>#N/A</v>
      </c>
      <c r="AN101" s="121" t="e" cm="1">
        <f t="array" ref="AN101">_xlfn.IFS(AND($P101&lt;&gt;"",Q101&lt;&gt;""),ABS($P101-Q101),AND($P101="",Q101=""),"",OR($P101&lt;&gt;"",Q101&lt;&gt;""),"-")</f>
        <v>#N/A</v>
      </c>
      <c r="AO101" s="120" t="e" cm="1">
        <f t="array" ref="AO101">_xlfn.IFS(AND($P101&lt;&gt;"",R101&lt;&gt;""),ABS($P101-R101),AND($P101="",R101=""),"",OR($P101&lt;&gt;"",R101&lt;&gt;""),"-")</f>
        <v>#N/A</v>
      </c>
      <c r="AP101" s="120" t="e" cm="1">
        <f t="array" ref="AP101">_xlfn.IFS(AND($P101&lt;&gt;"",S101&lt;&gt;""),ABS($P101-S101),AND($P101="",S101=""),"",OR($P101&lt;&gt;"",S101&lt;&gt;""),"-")</f>
        <v>#N/A</v>
      </c>
      <c r="AQ101" s="120" t="e" cm="1">
        <f t="array" ref="AQ101">_xlfn.IFS(AND($P101&lt;&gt;"",T101&lt;&gt;""),ABS($P101-T101),AND($P101="",T101=""),"",OR($P101&lt;&gt;"",T101&lt;&gt;""),"-")</f>
        <v>#N/A</v>
      </c>
      <c r="AR101" s="120" t="e" cm="1">
        <f t="array" ref="AR101">_xlfn.IFS(AND($P101&lt;&gt;"",U101&lt;&gt;""),ABS($P101-U101),AND($P101="",U101=""),"",OR($P101&lt;&gt;"",U101&lt;&gt;""),"-")</f>
        <v>#N/A</v>
      </c>
      <c r="AS101" s="120" t="e" cm="1">
        <f t="array" ref="AS101">_xlfn.IFS(AND($P101&lt;&gt;"",V101&lt;&gt;""),ABS($P101-V101),AND($P101="",V101=""),"",OR($P101&lt;&gt;"",V101&lt;&gt;""),"-")</f>
        <v>#N/A</v>
      </c>
      <c r="AT101" s="120" t="e" cm="1">
        <f t="array" ref="AT101">_xlfn.IFS(AND($P101&lt;&gt;"",W101&lt;&gt;""),ABS($P101-W101),AND($P101="",W101=""),"",OR($P101&lt;&gt;"",W101&lt;&gt;""),"-")</f>
        <v>#N/A</v>
      </c>
      <c r="AU101" s="120" t="e" cm="1">
        <f t="array" ref="AU101">_xlfn.IFS(AND($P101&lt;&gt;"",X101&lt;&gt;""),ABS($P101-X101),AND($P101="",X101=""),"",OR($P101&lt;&gt;"",X101&lt;&gt;""),"-")</f>
        <v>#N/A</v>
      </c>
      <c r="AV101" s="120" t="e" cm="1">
        <f t="array" ref="AV101">_xlfn.IFS(AND($P101&lt;&gt;"",Y101&lt;&gt;""),ABS($P101-Y101),AND($P101="",Y101=""),"",OR($P101&lt;&gt;"",Y101&lt;&gt;""),"-")</f>
        <v>#N/A</v>
      </c>
      <c r="AW101" s="120" t="e" cm="1">
        <f t="array" ref="AW101">_xlfn.IFS(AND($P101&lt;&gt;"",Z101&lt;&gt;""),ABS($P101-Z101),AND($P101="",Z101=""),"",OR($P101&lt;&gt;"",Z101&lt;&gt;""),"-")</f>
        <v>#N/A</v>
      </c>
      <c r="AX101" s="120" t="e" cm="1">
        <f t="array" ref="AX101">_xlfn.IFS(AND($P101&lt;&gt;"",AA101&lt;&gt;""),ABS($P101-AA101),AND($P101="",AA101=""),"",OR($P101&lt;&gt;"",AA101&lt;&gt;""),"-")</f>
        <v>#N/A</v>
      </c>
      <c r="AY101" s="121" t="e" cm="1">
        <f t="array" ref="AY101">_xlfn.IFS(AND($Q101&lt;&gt;"",R101&lt;&gt;""),ABS($Q101-R101),AND($Q101="",R101=""),"",OR($Q101&lt;&gt;"",R101&lt;&gt;""),"-")</f>
        <v>#N/A</v>
      </c>
      <c r="AZ101" s="334" t="e" cm="1">
        <f t="array" ref="AZ101">_xlfn.IFS(AND($Q101&lt;&gt;"",S101&lt;&gt;""),ABS($Q101-S101),AND($Q101="",S101=""),"",OR($Q101&lt;&gt;"",S101&lt;&gt;""),"-")</f>
        <v>#N/A</v>
      </c>
      <c r="BA101" s="334" t="e" cm="1">
        <f t="array" ref="BA101">_xlfn.IFS(AND($Q101&lt;&gt;"",T101&lt;&gt;""),ABS($Q101-T101),AND($Q101="",T101=""),"",OR($Q101&lt;&gt;"",T101&lt;&gt;""),"-")</f>
        <v>#N/A</v>
      </c>
      <c r="BB101" s="120" t="e" cm="1">
        <f t="array" ref="BB101">_xlfn.IFS(AND($Q101&lt;&gt;"",U101&lt;&gt;""),ABS($Q101-U101),AND($Q101="",U101=""),"",OR($Q101&lt;&gt;"",U101&lt;&gt;""),"-")</f>
        <v>#N/A</v>
      </c>
      <c r="BC101" s="120" t="e" cm="1">
        <f t="array" ref="BC101">_xlfn.IFS(AND($Q101&lt;&gt;"",V101&lt;&gt;""),ABS($Q101-V101),AND($Q101="",V101=""),"",OR($Q101&lt;&gt;"",V101&lt;&gt;""),"-")</f>
        <v>#N/A</v>
      </c>
      <c r="BD101" s="120" t="e" cm="1">
        <f t="array" ref="BD101">_xlfn.IFS(AND($Q101&lt;&gt;"",W101&lt;&gt;""),ABS($Q101-W101),AND($Q101="",W101=""),"",OR($Q101&lt;&gt;"",W101&lt;&gt;""),"-")</f>
        <v>#N/A</v>
      </c>
      <c r="BE101" s="120" t="e" cm="1">
        <f t="array" ref="BE101">_xlfn.IFS(AND($Q101&lt;&gt;"",X101&lt;&gt;""),ABS($Q101-X101),AND($Q101="",X101=""),"",OR($Q101&lt;&gt;"",X101&lt;&gt;""),"-")</f>
        <v>#N/A</v>
      </c>
      <c r="BF101" s="120" t="e" cm="1">
        <f t="array" ref="BF101">_xlfn.IFS(AND($Q101&lt;&gt;"",Y101&lt;&gt;""),ABS($Q101-Y101),AND($Q101="",Y101=""),"",OR($Q101&lt;&gt;"",Y101&lt;&gt;""),"-")</f>
        <v>#N/A</v>
      </c>
      <c r="BG101" s="120" t="e" cm="1">
        <f t="array" ref="BG101">_xlfn.IFS(AND($Q101&lt;&gt;"",Z101&lt;&gt;""),ABS($Q101-Z101),AND($Q101="",Z101=""),"",OR($Q101&lt;&gt;"",Z101&lt;&gt;""),"-")</f>
        <v>#N/A</v>
      </c>
      <c r="BH101" s="120" t="e" cm="1">
        <f t="array" ref="BH101">_xlfn.IFS(AND($Q101&lt;&gt;"",AA101&lt;&gt;""),ABS($Q101-AA101),AND($Q101="",AA101=""),"",OR($Q101&lt;&gt;"",AA101&lt;&gt;""),"-")</f>
        <v>#N/A</v>
      </c>
      <c r="BI101" s="121" t="e" cm="1">
        <f t="array" ref="BI101">_xlfn.IFS(AND($R101&lt;&gt;"",S101&lt;&gt;""),ABS($R101-S101),AND($R101="",S101=""),"",OR($R101&lt;&gt;"",S101&lt;&gt;""),"-")</f>
        <v>#N/A</v>
      </c>
      <c r="BJ101" s="120" t="e" cm="1">
        <f t="array" ref="BJ101">_xlfn.IFS(AND($R101&lt;&gt;"",T101&lt;&gt;""),ABS($R101-T101),AND($R101="",T101=""),"",OR($R101&lt;&gt;"",T101&lt;&gt;""),"-")</f>
        <v>#N/A</v>
      </c>
      <c r="BK101" s="334" t="e" cm="1">
        <f t="array" ref="BK101">_xlfn.IFS(AND($R101&lt;&gt;"",U101&lt;&gt;""),ABS($R101-U101),AND($R101="",U101=""),"",OR($R101&lt;&gt;"",U101&lt;&gt;""),"-")</f>
        <v>#N/A</v>
      </c>
      <c r="BL101" s="120" t="e" cm="1">
        <f t="array" ref="BL101">_xlfn.IFS(AND($R101&lt;&gt;"",V101&lt;&gt;""),ABS($R101-V101),AND($R101="",V101=""),"",OR($R101&lt;&gt;"",V101&lt;&gt;""),"-")</f>
        <v>#N/A</v>
      </c>
      <c r="BM101" s="120" t="e" cm="1">
        <f t="array" ref="BM101">_xlfn.IFS(AND($R101&lt;&gt;"",W101&lt;&gt;""),ABS($R101-W101),AND($R101="",W101=""),"",OR($R101&lt;&gt;"",W101&lt;&gt;""),"-")</f>
        <v>#N/A</v>
      </c>
      <c r="BN101" s="120" t="e" cm="1">
        <f t="array" ref="BN101">_xlfn.IFS(AND($R101&lt;&gt;"",X101&lt;&gt;""),ABS($R101-X101),AND($R101="",X101=""),"",OR($R101&lt;&gt;"",X101&lt;&gt;""),"-")</f>
        <v>#N/A</v>
      </c>
      <c r="BO101" s="120" t="e" cm="1">
        <f t="array" ref="BO101">_xlfn.IFS(AND($R101&lt;&gt;"",Y101&lt;&gt;""),ABS($R101-Y101),AND($R101="",Y101=""),"",OR($R101&lt;&gt;"",Y101&lt;&gt;""),"-")</f>
        <v>#N/A</v>
      </c>
      <c r="BP101" s="120" t="e" cm="1">
        <f t="array" ref="BP101">_xlfn.IFS(AND($R101&lt;&gt;"",Z101&lt;&gt;""),ABS($R101-Z101),AND($R101="",Z101=""),"",OR($R101&lt;&gt;"",Z101&lt;&gt;""),"-")</f>
        <v>#N/A</v>
      </c>
      <c r="BQ101" s="120" t="e" cm="1">
        <f t="array" ref="BQ101">_xlfn.IFS(AND($R101&lt;&gt;"",AA101&lt;&gt;""),ABS($R101-AA101),AND($R101="",AA101=""),"",OR($R101&lt;&gt;"",AA101&lt;&gt;""),"-")</f>
        <v>#N/A</v>
      </c>
      <c r="BR101" s="121" t="e" cm="1">
        <f t="array" ref="BR101">_xlfn.IFS(AND($S101&lt;&gt;"",T101&lt;&gt;""),ABS($S101-T101),AND($S101="",T101=""),"",OR($S101&lt;&gt;"",T101&lt;&gt;""),"-")</f>
        <v>#N/A</v>
      </c>
      <c r="BS101" s="334" t="e" cm="1">
        <f t="array" ref="BS101">_xlfn.IFS(AND($S101&lt;&gt;"",U101&lt;&gt;""),ABS($S101-U101),AND($S101="",U101=""),"",OR($S101&lt;&gt;"",U101&lt;&gt;""),"-")</f>
        <v>#N/A</v>
      </c>
      <c r="BT101" s="120" t="e" cm="1">
        <f t="array" ref="BT101">_xlfn.IFS(AND($S101&lt;&gt;"",V101&lt;&gt;""),ABS($S101-V101),AND($S101="",V101=""),"",OR($S101&lt;&gt;"",V101&lt;&gt;""),"-")</f>
        <v>#N/A</v>
      </c>
      <c r="BU101" s="120" t="e" cm="1">
        <f t="array" ref="BU101">_xlfn.IFS(AND($S101&lt;&gt;"",W101&lt;&gt;""),ABS($S101-W101),AND($S101="",W101=""),"",OR($S101&lt;&gt;"",W101&lt;&gt;""),"-")</f>
        <v>#N/A</v>
      </c>
      <c r="BV101" s="120" t="e" cm="1">
        <f t="array" ref="BV101">_xlfn.IFS(AND($S101&lt;&gt;"",X101&lt;&gt;""),ABS($S101-X101),AND($S101="",X101=""),"",OR($S101&lt;&gt;"",X101&lt;&gt;""),"-")</f>
        <v>#N/A</v>
      </c>
      <c r="BW101" s="120" t="e" cm="1">
        <f t="array" ref="BW101">_xlfn.IFS(AND($S101&lt;&gt;"",Y101&lt;&gt;""),ABS($S101-Y101),AND($S101="",Y101=""),"",OR($S101&lt;&gt;"",Y101&lt;&gt;""),"-")</f>
        <v>#N/A</v>
      </c>
      <c r="BX101" s="120" t="e" cm="1">
        <f t="array" ref="BX101">_xlfn.IFS(AND($S101&lt;&gt;"",Z101&lt;&gt;""),ABS($S101-Z101),AND($S101="",Z101=""),"",OR($S101&lt;&gt;"",Z101&lt;&gt;""),"-")</f>
        <v>#N/A</v>
      </c>
      <c r="BY101" s="120" t="e" cm="1">
        <f t="array" ref="BY101">_xlfn.IFS(AND($S101&lt;&gt;"",AA101&lt;&gt;""),ABS($S101-AA101),AND($S101="",AA101=""),"",OR($S101&lt;&gt;"",AA101&lt;&gt;""),"-")</f>
        <v>#N/A</v>
      </c>
      <c r="BZ101" s="121" t="e" cm="1">
        <f t="array" ref="BZ101">_xlfn.IFS(AND($T101&lt;&gt;"",U101&lt;&gt;""),ABS($T101-U101),AND($T101="",U101=""),"",OR($T101&lt;&gt;"",U101&lt;&gt;""),"-")</f>
        <v>#N/A</v>
      </c>
      <c r="CA101" s="120" t="e" cm="1">
        <f t="array" ref="CA101">_xlfn.IFS(AND($T101&lt;&gt;"",V101&lt;&gt;""),ABS($T101-V101),AND($T101="",V101=""),"",OR($T101&lt;&gt;"",V101&lt;&gt;""),"-")</f>
        <v>#N/A</v>
      </c>
      <c r="CB101" s="120" t="e" cm="1">
        <f t="array" ref="CB101">_xlfn.IFS(AND($T101&lt;&gt;"",W101&lt;&gt;""),ABS($T101-W101),AND($T101="",W101=""),"",OR($T101&lt;&gt;"",W101&lt;&gt;""),"-")</f>
        <v>#N/A</v>
      </c>
      <c r="CC101" s="120" t="e" cm="1">
        <f t="array" ref="CC101">_xlfn.IFS(AND($T101&lt;&gt;"",X101&lt;&gt;""),ABS($T101-X101),AND($T101="",X101=""),"",OR($T101&lt;&gt;"",X101&lt;&gt;""),"-")</f>
        <v>#N/A</v>
      </c>
      <c r="CD101" s="120" t="e" cm="1">
        <f t="array" ref="CD101">_xlfn.IFS(AND($T101&lt;&gt;"",Y101&lt;&gt;""),ABS($T101-Y101),AND($T101="",Y101=""),"",OR($T101&lt;&gt;"",Y101&lt;&gt;""),"-")</f>
        <v>#N/A</v>
      </c>
      <c r="CE101" s="120" t="e" cm="1">
        <f t="array" ref="CE101">_xlfn.IFS(AND($T101&lt;&gt;"",Z101&lt;&gt;""),ABS($T101-Z101),AND($T101="",Z101=""),"",OR($T101&lt;&gt;"",Z101&lt;&gt;""),"-")</f>
        <v>#N/A</v>
      </c>
      <c r="CF101" s="120" t="e" cm="1">
        <f t="array" ref="CF101">_xlfn.IFS(AND($T101&lt;&gt;"",AA101&lt;&gt;""),ABS($T101-AA101),AND($T101="",AA101=""),"",OR($T101&lt;&gt;"",AA101&lt;&gt;""),"-")</f>
        <v>#N/A</v>
      </c>
      <c r="CG101" s="121" t="e" cm="1">
        <f t="array" ref="CG101">_xlfn.IFS(AND($U101&lt;&gt;"",V101&lt;&gt;""),ABS($U101-V101),AND($U101="",V101=""),"",OR($U101&lt;&gt;"",V101&lt;&gt;""),"-")</f>
        <v>#N/A</v>
      </c>
      <c r="CH101" s="120" t="e" cm="1">
        <f t="array" ref="CH101">_xlfn.IFS(AND($U101&lt;&gt;"",W101&lt;&gt;""),ABS($U101-W101),AND($U101="",W101=""),"",OR($U101&lt;&gt;"",W101&lt;&gt;""),"-")</f>
        <v>#N/A</v>
      </c>
      <c r="CI101" s="120" t="e" cm="1">
        <f t="array" ref="CI101">_xlfn.IFS(AND($U101&lt;&gt;"",X101&lt;&gt;""),ABS($U101-X101),AND($U101="",X101=""),"",OR($U101&lt;&gt;"",X101&lt;&gt;""),"-")</f>
        <v>#N/A</v>
      </c>
      <c r="CJ101" s="120" t="e" cm="1">
        <f t="array" ref="CJ101">_xlfn.IFS(AND($U101&lt;&gt;"",Y101&lt;&gt;""),ABS($U101-Y101),AND($U101="",Y101=""),"",OR($U101&lt;&gt;"",Y101&lt;&gt;""),"-")</f>
        <v>#N/A</v>
      </c>
      <c r="CK101" s="120" t="e" cm="1">
        <f t="array" ref="CK101">_xlfn.IFS(AND($U101&lt;&gt;"",Z101&lt;&gt;""),ABS($U101-Z101),AND($U101="",Z101=""),"",OR($U101&lt;&gt;"",Z101&lt;&gt;""),"-")</f>
        <v>#N/A</v>
      </c>
      <c r="CL101" s="120" t="e" cm="1">
        <f t="array" ref="CL101">_xlfn.IFS(AND($U101&lt;&gt;"",AA101&lt;&gt;""),ABS($U101-AA101),AND($U101="",AA101=""),"",OR($U101&lt;&gt;"",AA101&lt;&gt;""),"-")</f>
        <v>#N/A</v>
      </c>
      <c r="CM101" s="121" t="e" cm="1">
        <f t="array" ref="CM101">_xlfn.IFS(AND($V101&lt;&gt;"",W101&lt;&gt;""),ABS($V101-W101),AND($V101="",W101=""),"",OR($V101&lt;&gt;"",W101&lt;&gt;""),"-")</f>
        <v>#N/A</v>
      </c>
      <c r="CN101" s="120" t="e" cm="1">
        <f t="array" ref="CN101">_xlfn.IFS(AND($V101&lt;&gt;"",X101&lt;&gt;""),ABS($V101-X101),AND($V101="",X101=""),"",OR($V101&lt;&gt;"",X101&lt;&gt;""),"-")</f>
        <v>#N/A</v>
      </c>
      <c r="CO101" s="120" t="e" cm="1">
        <f t="array" ref="CO101">_xlfn.IFS(AND($V101&lt;&gt;"",Y101&lt;&gt;""),ABS($V101-Y101),AND($V101="",Y101=""),"",OR($V101&lt;&gt;"",Y101&lt;&gt;""),"-")</f>
        <v>#N/A</v>
      </c>
      <c r="CP101" s="120" t="e" cm="1">
        <f t="array" ref="CP101">_xlfn.IFS(AND($V101&lt;&gt;"",Z101&lt;&gt;""),ABS($V101-Z101),AND($V101="",Z101=""),"",OR($V101&lt;&gt;"",Z101&lt;&gt;""),"-")</f>
        <v>#N/A</v>
      </c>
      <c r="CQ101" s="120" t="e" cm="1">
        <f t="array" ref="CQ101">_xlfn.IFS(AND($V101&lt;&gt;"",AA101&lt;&gt;""),ABS($V101-AA101),AND($V101="",AA101=""),"",OR($V101&lt;&gt;"",AA101&lt;&gt;""),"-")</f>
        <v>#N/A</v>
      </c>
      <c r="CR101" s="121" t="e" cm="1">
        <f t="array" ref="CR101">_xlfn.IFS(AND($W101&lt;&gt;"",X101&lt;&gt;""),ABS($W101-X101),AND($W101="",X101=""),"",OR($W101&lt;&gt;"",X101&lt;&gt;""),"-")</f>
        <v>#N/A</v>
      </c>
      <c r="CS101" s="120" t="e" cm="1">
        <f t="array" ref="CS101">_xlfn.IFS(AND($W101&lt;&gt;"",Y101&lt;&gt;""),ABS($W101-Y101),AND($W101="",Y101=""),"",OR($W101&lt;&gt;"",Y101&lt;&gt;""),"-")</f>
        <v>#N/A</v>
      </c>
      <c r="CT101" s="120" t="e" cm="1">
        <f t="array" ref="CT101">_xlfn.IFS(AND($W101&lt;&gt;"",Z101&lt;&gt;""),ABS($W101-Z101),AND($W101="",Z101=""),"",OR($W101&lt;&gt;"",Z101&lt;&gt;""),"-")</f>
        <v>#N/A</v>
      </c>
      <c r="CU101" s="120" t="e" cm="1">
        <f t="array" ref="CU101">_xlfn.IFS(AND($W101&lt;&gt;"",AA101&lt;&gt;""),ABS($W101-AA101),AND($W101="",AA101=""),"",OR($W101&lt;&gt;"",AA101&lt;&gt;""),"-")</f>
        <v>#N/A</v>
      </c>
      <c r="CV101" s="121" t="e" cm="1">
        <f t="array" ref="CV101">_xlfn.IFS(AND($X101&lt;&gt;"",Y101&lt;&gt;""),ABS($X101-Y101),AND($X101="",Y101=""),"",OR($X101&lt;&gt;"",Y101&lt;&gt;""),"-")</f>
        <v>#N/A</v>
      </c>
      <c r="CW101" s="120" t="e" cm="1">
        <f t="array" ref="CW101">_xlfn.IFS(AND($X101&lt;&gt;"",Z101&lt;&gt;""),ABS($X101-Z101),AND($X101="",Z101=""),"",OR($X101&lt;&gt;"",Z101&lt;&gt;""),"-")</f>
        <v>#N/A</v>
      </c>
      <c r="CX101" s="120" t="e" cm="1">
        <f t="array" ref="CX101">_xlfn.IFS(AND($X101&lt;&gt;"",AA101&lt;&gt;""),ABS($X101-AA101),AND($X101="",AA101=""),"",OR($X101&lt;&gt;"",AA101&lt;&gt;""),"-")</f>
        <v>#N/A</v>
      </c>
      <c r="CY101" s="121" t="e" cm="1">
        <f t="array" ref="CY101">_xlfn.IFS(AND($Y101&lt;&gt;"",Z101&lt;&gt;""),ABS($Y101-Z101),AND($Y101="",Z101=""),"",OR($Y101&lt;&gt;"",Z101&lt;&gt;""),"-")</f>
        <v>#N/A</v>
      </c>
      <c r="CZ101" s="120" t="e" cm="1">
        <f t="array" ref="CZ101">_xlfn.IFS(AND($Y101&lt;&gt;"",AA101&lt;&gt;""),ABS($Y101-AA101),AND($Y101="",AA101=""),"",OR($Y101&lt;&gt;"",AA101&lt;&gt;""),"-")</f>
        <v>#N/A</v>
      </c>
      <c r="DA101" s="121" t="e" cm="1">
        <f t="array" ref="DA101">_xlfn.IFS(AND($Z101&lt;&gt;"",AA101&lt;&gt;""),ABS($Z101-AA101),AND($Z101="",AA101=""),"",OR($Z101&lt;&gt;"",AA101&lt;&gt;""),"-")</f>
        <v>#N/A</v>
      </c>
    </row>
    <row r="102" spans="1:105" x14ac:dyDescent="0.2">
      <c r="A102" s="260" t="s">
        <v>188</v>
      </c>
      <c r="B102" s="259" t="str">
        <f>VLOOKUP($A102,Merged_couplings!$B:$BU,MATCH(B$1,Merged_couplings!$B$1:$BU$1,0),FALSE)</f>
        <v>-I-</v>
      </c>
      <c r="C102" s="258" t="str">
        <f>VLOOKUP($A102,Merged_couplings!$B:$BU,MATCH(C$1,Merged_couplings!$B$1:$BU$1,0),FALSE)</f>
        <v>-I-</v>
      </c>
      <c r="D102" s="258" t="str">
        <f>VLOOKUP($A102,Merged_couplings!$B:$BU,MATCH(D$1,Merged_couplings!$B$1:$BU$1,0),FALSE)</f>
        <v>-I-</v>
      </c>
      <c r="E102" s="258" t="str">
        <f>VLOOKUP($A102,Merged_couplings!$B:$BU,MATCH(E$1,Merged_couplings!$B$1:$BU$1,0),FALSE)</f>
        <v>-I-</v>
      </c>
      <c r="F102" s="258" t="str">
        <f>VLOOKUP($A102,Merged_couplings!$B:$BU,MATCH(F$1,Merged_couplings!$B$1:$BU$1,0),FALSE)</f>
        <v>-I-</v>
      </c>
      <c r="G102" s="258" t="str">
        <f>VLOOKUP($A102,Merged_couplings!$B:$BU,MATCH(G$1,Merged_couplings!$B$1:$BU$1,0),FALSE)</f>
        <v>-I-</v>
      </c>
      <c r="H102" s="258" t="str">
        <f>VLOOKUP($A102,Merged_couplings!$B:$BU,MATCH(H$1,Merged_couplings!$B$1:$BU$1,0),FALSE)</f>
        <v>-I-</v>
      </c>
      <c r="I102" s="258" t="str">
        <f>VLOOKUP($A102,Merged_couplings!$B:$BU,MATCH(I$1,Merged_couplings!$B$1:$BU$1,0),FALSE)</f>
        <v>-IG</v>
      </c>
      <c r="J102" s="258" t="str">
        <f>VLOOKUP($A102,Merged_couplings!$B:$BU,MATCH(J$1,Merged_couplings!$B$1:$BU$1,0),FALSE)</f>
        <v>-IG</v>
      </c>
      <c r="K102" s="258" t="str">
        <f>VLOOKUP($A102,Merged_couplings!$B:$BU,MATCH(K$1,Merged_couplings!$B$1:$BU$1,0),FALSE)</f>
        <v>-IG</v>
      </c>
      <c r="L102" s="258" t="str">
        <f>VLOOKUP($A102,Merged_couplings!$B:$BU,MATCH(L$1,Merged_couplings!$B$1:$BU$1,0),FALSE)</f>
        <v>-IG</v>
      </c>
      <c r="M102" s="258" t="str">
        <f>VLOOKUP($A102,Merged_couplings!$B:$BU,MATCH(M$1,Merged_couplings!$B$1:$BU$1,0),FALSE)</f>
        <v>-I-</v>
      </c>
      <c r="N102" s="258" t="str">
        <f>VLOOKUP($A102,Merged_couplings!$B:$BU,MATCH(N$1,Merged_couplings!$B$1:$BU$1,0),FALSE)</f>
        <v>-I-</v>
      </c>
      <c r="O102" s="121" t="str">
        <f>IF(OR(B102="BIG",B102="BI-",B102="-IG"),VLOOKUP($A102,Merged_couplings!$B:$BU,MATCH(O$1,Merged_couplings!$B$1:$BU$1,0),FALSE),"")</f>
        <v/>
      </c>
      <c r="P102" s="120" t="str">
        <f>IF(OR(C102="BIG",C102="BI-",C102="-IG"),VLOOKUP($A102,Merged_couplings!$B:$BU,MATCH(P$1,Merged_couplings!$B$1:$BU$1,0),FALSE),"")</f>
        <v/>
      </c>
      <c r="Q102" s="120" t="str">
        <f>IF(OR(D102="BIG",D102="BI-",D102="-IG"),VLOOKUP($A102,Merged_couplings!$B:$BU,MATCH(Q$1,Merged_couplings!$B$1:$BU$1,0),FALSE),"")</f>
        <v/>
      </c>
      <c r="R102" s="120" t="str">
        <f t="shared" ref="R102:T121" si="9">Q102</f>
        <v/>
      </c>
      <c r="S102" s="120" t="str">
        <f t="shared" si="9"/>
        <v/>
      </c>
      <c r="T102" s="120" t="str">
        <f t="shared" si="9"/>
        <v/>
      </c>
      <c r="U102" s="120" t="str">
        <f>IF(OR(H102="BIG",H102="BI-",H102="-IG"),VLOOKUP($A102,Merged_couplings!$B:$BU,MATCH(U$1,Merged_couplings!$B$1:$BU$1,0),FALSE),"")</f>
        <v/>
      </c>
      <c r="V102" s="120">
        <f>IF(OR(I102="BIG",I102="BI-",I102="-IG"),VLOOKUP($A102,Merged_couplings!$B:$BU,MATCH(V$1,Merged_couplings!$B$1:$BU$1,0),FALSE),"")</f>
        <v>10.465139254897558</v>
      </c>
      <c r="W102" s="120">
        <f t="shared" si="8"/>
        <v>10.465139254897558</v>
      </c>
      <c r="X102" s="120">
        <f>IF(OR(K102="BIG",K102="BI-",K102="-IG"),VLOOKUP($A102,Merged_couplings!$B:$BU,MATCH(X$1,Merged_couplings!$B$1:$BU$1,0),FALSE),"")</f>
        <v>10.534308205131262</v>
      </c>
      <c r="Y102" s="120">
        <f>IF(OR(L102="BIG",L102="BI-",L102="-IG"),VLOOKUP($A102,Merged_couplings!$B:$BU,MATCH(Y$1,Merged_couplings!$B$1:$BU$1,0),FALSE),"")</f>
        <v>9.1848275230065539</v>
      </c>
      <c r="Z102" s="120" t="str">
        <f>IF(OR(M102="BIG",M102="BI-",M102="-IG"),VLOOKUP($A102,Merged_couplings!$B:$BU,MATCH(Z$1,Merged_couplings!$B$1:$BU$1,0),FALSE),"")</f>
        <v/>
      </c>
      <c r="AA102" s="120" t="str">
        <f>IF(OR(N102="BIG",N102="BI-",N102="-IG"),VLOOKUP($A102,Merged_couplings!$B:$BU,MATCH(AA$1,Merged_couplings!$B$1:$BU$1,0),FALSE),"")</f>
        <v/>
      </c>
      <c r="AB102" s="123" t="str" cm="1">
        <f t="array" ref="AB102">_xlfn.IFS(AND($O102&lt;&gt;"",P102&lt;&gt;""),ABS($O102-P102),AND($O102="",P102=""),"",OR($O102&lt;&gt;"",P102&lt;&gt;""),"-")</f>
        <v/>
      </c>
      <c r="AC102" s="122" t="str" cm="1">
        <f t="array" ref="AC102">_xlfn.IFS(AND($O102&lt;&gt;"",Q102&lt;&gt;""),ABS($O102-Q102),AND($O102="",Q102=""),"",OR($O102&lt;&gt;"",Q102&lt;&gt;""),"-")</f>
        <v/>
      </c>
      <c r="AD102" s="122" t="str" cm="1">
        <f t="array" ref="AD102">_xlfn.IFS(AND($O102&lt;&gt;"",R102&lt;&gt;""),ABS($O102-R102),AND($O102="",R102=""),"",OR($O102&lt;&gt;"",R102&lt;&gt;""),"-")</f>
        <v/>
      </c>
      <c r="AE102" s="122" t="str" cm="1">
        <f t="array" ref="AE102">_xlfn.IFS(AND($O102&lt;&gt;"",S102&lt;&gt;""),ABS($O102-S102),AND($O102="",S102=""),"",OR($O102&lt;&gt;"",S102&lt;&gt;""),"-")</f>
        <v/>
      </c>
      <c r="AF102" s="122" t="str" cm="1">
        <f t="array" ref="AF102">_xlfn.IFS(AND($O102&lt;&gt;"",T102&lt;&gt;""),ABS($O102-T102),AND($O102="",T102=""),"",OR($O102&lt;&gt;"",T102&lt;&gt;""),"-")</f>
        <v/>
      </c>
      <c r="AG102" s="122" t="str" cm="1">
        <f t="array" ref="AG102">_xlfn.IFS(AND($O102&lt;&gt;"",U102&lt;&gt;""),ABS($O102-U102),AND($O102="",U102=""),"",OR($O102&lt;&gt;"",U102&lt;&gt;""),"-")</f>
        <v/>
      </c>
      <c r="AH102" s="122" t="str" cm="1">
        <f t="array" ref="AH102">_xlfn.IFS(AND($O102&lt;&gt;"",V102&lt;&gt;""),ABS($O102-V102),AND($O102="",V102=""),"",OR($O102&lt;&gt;"",V102&lt;&gt;""),"-")</f>
        <v>-</v>
      </c>
      <c r="AI102" s="122" t="str" cm="1">
        <f t="array" ref="AI102">_xlfn.IFS(AND($O102&lt;&gt;"",W102&lt;&gt;""),ABS($O102-W102),AND($O102="",W102=""),"",OR($O102&lt;&gt;"",W102&lt;&gt;""),"-")</f>
        <v>-</v>
      </c>
      <c r="AJ102" s="122" t="str" cm="1">
        <f t="array" ref="AJ102">_xlfn.IFS(AND($O102&lt;&gt;"",X102&lt;&gt;""),ABS($O102-X102),AND($O102="",X102=""),"",OR($O102&lt;&gt;"",X102&lt;&gt;""),"-")</f>
        <v>-</v>
      </c>
      <c r="AK102" s="122" t="str" cm="1">
        <f t="array" ref="AK102">_xlfn.IFS(AND($O102&lt;&gt;"",Y102&lt;&gt;""),ABS($O102-Y102),AND($O102="",Y102=""),"",OR($O102&lt;&gt;"",Y102&lt;&gt;""),"-")</f>
        <v>-</v>
      </c>
      <c r="AL102" s="122" t="str" cm="1">
        <f t="array" ref="AL102">_xlfn.IFS(AND($O102&lt;&gt;"",Z102&lt;&gt;""),ABS($O102-Z102),AND($O102="",Z102=""),"",OR($O102&lt;&gt;"",Z102&lt;&gt;""),"-")</f>
        <v/>
      </c>
      <c r="AM102" s="122" t="str" cm="1">
        <f t="array" ref="AM102">_xlfn.IFS(AND($O102&lt;&gt;"",AA102&lt;&gt;""),ABS($O102-AA102),AND($O102="",AA102=""),"",OR($O102&lt;&gt;"",AA102&lt;&gt;""),"-")</f>
        <v/>
      </c>
      <c r="AN102" s="121" t="str" cm="1">
        <f t="array" ref="AN102">_xlfn.IFS(AND($P102&lt;&gt;"",Q102&lt;&gt;""),ABS($P102-Q102),AND($P102="",Q102=""),"",OR($P102&lt;&gt;"",Q102&lt;&gt;""),"-")</f>
        <v/>
      </c>
      <c r="AO102" s="120" t="str" cm="1">
        <f t="array" ref="AO102">_xlfn.IFS(AND($P102&lt;&gt;"",R102&lt;&gt;""),ABS($P102-R102),AND($P102="",R102=""),"",OR($P102&lt;&gt;"",R102&lt;&gt;""),"-")</f>
        <v/>
      </c>
      <c r="AP102" s="120" t="str" cm="1">
        <f t="array" ref="AP102">_xlfn.IFS(AND($P102&lt;&gt;"",S102&lt;&gt;""),ABS($P102-S102),AND($P102="",S102=""),"",OR($P102&lt;&gt;"",S102&lt;&gt;""),"-")</f>
        <v/>
      </c>
      <c r="AQ102" s="120" t="str" cm="1">
        <f t="array" ref="AQ102">_xlfn.IFS(AND($P102&lt;&gt;"",T102&lt;&gt;""),ABS($P102-T102),AND($P102="",T102=""),"",OR($P102&lt;&gt;"",T102&lt;&gt;""),"-")</f>
        <v/>
      </c>
      <c r="AR102" s="120" t="str" cm="1">
        <f t="array" ref="AR102">_xlfn.IFS(AND($P102&lt;&gt;"",U102&lt;&gt;""),ABS($P102-U102),AND($P102="",U102=""),"",OR($P102&lt;&gt;"",U102&lt;&gt;""),"-")</f>
        <v/>
      </c>
      <c r="AS102" s="120" t="str" cm="1">
        <f t="array" ref="AS102">_xlfn.IFS(AND($P102&lt;&gt;"",V102&lt;&gt;""),ABS($P102-V102),AND($P102="",V102=""),"",OR($P102&lt;&gt;"",V102&lt;&gt;""),"-")</f>
        <v>-</v>
      </c>
      <c r="AT102" s="120" t="str" cm="1">
        <f t="array" ref="AT102">_xlfn.IFS(AND($P102&lt;&gt;"",W102&lt;&gt;""),ABS($P102-W102),AND($P102="",W102=""),"",OR($P102&lt;&gt;"",W102&lt;&gt;""),"-")</f>
        <v>-</v>
      </c>
      <c r="AU102" s="120" t="str" cm="1">
        <f t="array" ref="AU102">_xlfn.IFS(AND($P102&lt;&gt;"",X102&lt;&gt;""),ABS($P102-X102),AND($P102="",X102=""),"",OR($P102&lt;&gt;"",X102&lt;&gt;""),"-")</f>
        <v>-</v>
      </c>
      <c r="AV102" s="120" t="str" cm="1">
        <f t="array" ref="AV102">_xlfn.IFS(AND($P102&lt;&gt;"",Y102&lt;&gt;""),ABS($P102-Y102),AND($P102="",Y102=""),"",OR($P102&lt;&gt;"",Y102&lt;&gt;""),"-")</f>
        <v>-</v>
      </c>
      <c r="AW102" s="120" t="str" cm="1">
        <f t="array" ref="AW102">_xlfn.IFS(AND($P102&lt;&gt;"",Z102&lt;&gt;""),ABS($P102-Z102),AND($P102="",Z102=""),"",OR($P102&lt;&gt;"",Z102&lt;&gt;""),"-")</f>
        <v/>
      </c>
      <c r="AX102" s="120" t="str" cm="1">
        <f t="array" ref="AX102">_xlfn.IFS(AND($P102&lt;&gt;"",AA102&lt;&gt;""),ABS($P102-AA102),AND($P102="",AA102=""),"",OR($P102&lt;&gt;"",AA102&lt;&gt;""),"-")</f>
        <v/>
      </c>
      <c r="AY102" s="121" t="str" cm="1">
        <f t="array" ref="AY102">_xlfn.IFS(AND($Q102&lt;&gt;"",R102&lt;&gt;""),ABS($Q102-R102),AND($Q102="",R102=""),"",OR($Q102&lt;&gt;"",R102&lt;&gt;""),"-")</f>
        <v/>
      </c>
      <c r="AZ102" s="334" t="str" cm="1">
        <f t="array" ref="AZ102">_xlfn.IFS(AND($Q102&lt;&gt;"",S102&lt;&gt;""),ABS($Q102-S102),AND($Q102="",S102=""),"",OR($Q102&lt;&gt;"",S102&lt;&gt;""),"-")</f>
        <v/>
      </c>
      <c r="BA102" s="334" t="str" cm="1">
        <f t="array" ref="BA102">_xlfn.IFS(AND($Q102&lt;&gt;"",T102&lt;&gt;""),ABS($Q102-T102),AND($Q102="",T102=""),"",OR($Q102&lt;&gt;"",T102&lt;&gt;""),"-")</f>
        <v/>
      </c>
      <c r="BB102" s="120" t="str" cm="1">
        <f t="array" ref="BB102">_xlfn.IFS(AND($Q102&lt;&gt;"",U102&lt;&gt;""),ABS($Q102-U102),AND($Q102="",U102=""),"",OR($Q102&lt;&gt;"",U102&lt;&gt;""),"-")</f>
        <v/>
      </c>
      <c r="BC102" s="120" t="str" cm="1">
        <f t="array" ref="BC102">_xlfn.IFS(AND($Q102&lt;&gt;"",V102&lt;&gt;""),ABS($Q102-V102),AND($Q102="",V102=""),"",OR($Q102&lt;&gt;"",V102&lt;&gt;""),"-")</f>
        <v>-</v>
      </c>
      <c r="BD102" s="120" t="str" cm="1">
        <f t="array" ref="BD102">_xlfn.IFS(AND($Q102&lt;&gt;"",W102&lt;&gt;""),ABS($Q102-W102),AND($Q102="",W102=""),"",OR($Q102&lt;&gt;"",W102&lt;&gt;""),"-")</f>
        <v>-</v>
      </c>
      <c r="BE102" s="120" t="str" cm="1">
        <f t="array" ref="BE102">_xlfn.IFS(AND($Q102&lt;&gt;"",X102&lt;&gt;""),ABS($Q102-X102),AND($Q102="",X102=""),"",OR($Q102&lt;&gt;"",X102&lt;&gt;""),"-")</f>
        <v>-</v>
      </c>
      <c r="BF102" s="120" t="str" cm="1">
        <f t="array" ref="BF102">_xlfn.IFS(AND($Q102&lt;&gt;"",Y102&lt;&gt;""),ABS($Q102-Y102),AND($Q102="",Y102=""),"",OR($Q102&lt;&gt;"",Y102&lt;&gt;""),"-")</f>
        <v>-</v>
      </c>
      <c r="BG102" s="120" t="str" cm="1">
        <f t="array" ref="BG102">_xlfn.IFS(AND($Q102&lt;&gt;"",Z102&lt;&gt;""),ABS($Q102-Z102),AND($Q102="",Z102=""),"",OR($Q102&lt;&gt;"",Z102&lt;&gt;""),"-")</f>
        <v/>
      </c>
      <c r="BH102" s="120" t="str" cm="1">
        <f t="array" ref="BH102">_xlfn.IFS(AND($Q102&lt;&gt;"",AA102&lt;&gt;""),ABS($Q102-AA102),AND($Q102="",AA102=""),"",OR($Q102&lt;&gt;"",AA102&lt;&gt;""),"-")</f>
        <v/>
      </c>
      <c r="BI102" s="121" t="str" cm="1">
        <f t="array" ref="BI102">_xlfn.IFS(AND($R102&lt;&gt;"",S102&lt;&gt;""),ABS($R102-S102),AND($R102="",S102=""),"",OR($R102&lt;&gt;"",S102&lt;&gt;""),"-")</f>
        <v/>
      </c>
      <c r="BJ102" s="120" t="str" cm="1">
        <f t="array" ref="BJ102">_xlfn.IFS(AND($R102&lt;&gt;"",T102&lt;&gt;""),ABS($R102-T102),AND($R102="",T102=""),"",OR($R102&lt;&gt;"",T102&lt;&gt;""),"-")</f>
        <v/>
      </c>
      <c r="BK102" s="334" t="str" cm="1">
        <f t="array" ref="BK102">_xlfn.IFS(AND($R102&lt;&gt;"",U102&lt;&gt;""),ABS($R102-U102),AND($R102="",U102=""),"",OR($R102&lt;&gt;"",U102&lt;&gt;""),"-")</f>
        <v/>
      </c>
      <c r="BL102" s="120" t="str" cm="1">
        <f t="array" ref="BL102">_xlfn.IFS(AND($R102&lt;&gt;"",V102&lt;&gt;""),ABS($R102-V102),AND($R102="",V102=""),"",OR($R102&lt;&gt;"",V102&lt;&gt;""),"-")</f>
        <v>-</v>
      </c>
      <c r="BM102" s="120" t="str" cm="1">
        <f t="array" ref="BM102">_xlfn.IFS(AND($R102&lt;&gt;"",W102&lt;&gt;""),ABS($R102-W102),AND($R102="",W102=""),"",OR($R102&lt;&gt;"",W102&lt;&gt;""),"-")</f>
        <v>-</v>
      </c>
      <c r="BN102" s="120" t="str" cm="1">
        <f t="array" ref="BN102">_xlfn.IFS(AND($R102&lt;&gt;"",X102&lt;&gt;""),ABS($R102-X102),AND($R102="",X102=""),"",OR($R102&lt;&gt;"",X102&lt;&gt;""),"-")</f>
        <v>-</v>
      </c>
      <c r="BO102" s="120" t="str" cm="1">
        <f t="array" ref="BO102">_xlfn.IFS(AND($R102&lt;&gt;"",Y102&lt;&gt;""),ABS($R102-Y102),AND($R102="",Y102=""),"",OR($R102&lt;&gt;"",Y102&lt;&gt;""),"-")</f>
        <v>-</v>
      </c>
      <c r="BP102" s="120" t="str" cm="1">
        <f t="array" ref="BP102">_xlfn.IFS(AND($R102&lt;&gt;"",Z102&lt;&gt;""),ABS($R102-Z102),AND($R102="",Z102=""),"",OR($R102&lt;&gt;"",Z102&lt;&gt;""),"-")</f>
        <v/>
      </c>
      <c r="BQ102" s="120" t="str" cm="1">
        <f t="array" ref="BQ102">_xlfn.IFS(AND($R102&lt;&gt;"",AA102&lt;&gt;""),ABS($R102-AA102),AND($R102="",AA102=""),"",OR($R102&lt;&gt;"",AA102&lt;&gt;""),"-")</f>
        <v/>
      </c>
      <c r="BR102" s="121" t="str" cm="1">
        <f t="array" ref="BR102">_xlfn.IFS(AND($S102&lt;&gt;"",T102&lt;&gt;""),ABS($S102-T102),AND($S102="",T102=""),"",OR($S102&lt;&gt;"",T102&lt;&gt;""),"-")</f>
        <v/>
      </c>
      <c r="BS102" s="334" t="str" cm="1">
        <f t="array" ref="BS102">_xlfn.IFS(AND($S102&lt;&gt;"",U102&lt;&gt;""),ABS($S102-U102),AND($S102="",U102=""),"",OR($S102&lt;&gt;"",U102&lt;&gt;""),"-")</f>
        <v/>
      </c>
      <c r="BT102" s="120" t="str" cm="1">
        <f t="array" ref="BT102">_xlfn.IFS(AND($S102&lt;&gt;"",V102&lt;&gt;""),ABS($S102-V102),AND($S102="",V102=""),"",OR($S102&lt;&gt;"",V102&lt;&gt;""),"-")</f>
        <v>-</v>
      </c>
      <c r="BU102" s="120" t="str" cm="1">
        <f t="array" ref="BU102">_xlfn.IFS(AND($S102&lt;&gt;"",W102&lt;&gt;""),ABS($S102-W102),AND($S102="",W102=""),"",OR($S102&lt;&gt;"",W102&lt;&gt;""),"-")</f>
        <v>-</v>
      </c>
      <c r="BV102" s="120" t="str" cm="1">
        <f t="array" ref="BV102">_xlfn.IFS(AND($S102&lt;&gt;"",X102&lt;&gt;""),ABS($S102-X102),AND($S102="",X102=""),"",OR($S102&lt;&gt;"",X102&lt;&gt;""),"-")</f>
        <v>-</v>
      </c>
      <c r="BW102" s="120" t="str" cm="1">
        <f t="array" ref="BW102">_xlfn.IFS(AND($S102&lt;&gt;"",Y102&lt;&gt;""),ABS($S102-Y102),AND($S102="",Y102=""),"",OR($S102&lt;&gt;"",Y102&lt;&gt;""),"-")</f>
        <v>-</v>
      </c>
      <c r="BX102" s="120" t="str" cm="1">
        <f t="array" ref="BX102">_xlfn.IFS(AND($S102&lt;&gt;"",Z102&lt;&gt;""),ABS($S102-Z102),AND($S102="",Z102=""),"",OR($S102&lt;&gt;"",Z102&lt;&gt;""),"-")</f>
        <v/>
      </c>
      <c r="BY102" s="120" t="str" cm="1">
        <f t="array" ref="BY102">_xlfn.IFS(AND($S102&lt;&gt;"",AA102&lt;&gt;""),ABS($S102-AA102),AND($S102="",AA102=""),"",OR($S102&lt;&gt;"",AA102&lt;&gt;""),"-")</f>
        <v/>
      </c>
      <c r="BZ102" s="121" t="str" cm="1">
        <f t="array" ref="BZ102">_xlfn.IFS(AND($T102&lt;&gt;"",U102&lt;&gt;""),ABS($T102-U102),AND($T102="",U102=""),"",OR($T102&lt;&gt;"",U102&lt;&gt;""),"-")</f>
        <v/>
      </c>
      <c r="CA102" s="120" t="str" cm="1">
        <f t="array" ref="CA102">_xlfn.IFS(AND($T102&lt;&gt;"",V102&lt;&gt;""),ABS($T102-V102),AND($T102="",V102=""),"",OR($T102&lt;&gt;"",V102&lt;&gt;""),"-")</f>
        <v>-</v>
      </c>
      <c r="CB102" s="120" t="str" cm="1">
        <f t="array" ref="CB102">_xlfn.IFS(AND($T102&lt;&gt;"",W102&lt;&gt;""),ABS($T102-W102),AND($T102="",W102=""),"",OR($T102&lt;&gt;"",W102&lt;&gt;""),"-")</f>
        <v>-</v>
      </c>
      <c r="CC102" s="120" t="str" cm="1">
        <f t="array" ref="CC102">_xlfn.IFS(AND($T102&lt;&gt;"",X102&lt;&gt;""),ABS($T102-X102),AND($T102="",X102=""),"",OR($T102&lt;&gt;"",X102&lt;&gt;""),"-")</f>
        <v>-</v>
      </c>
      <c r="CD102" s="120" t="str" cm="1">
        <f t="array" ref="CD102">_xlfn.IFS(AND($T102&lt;&gt;"",Y102&lt;&gt;""),ABS($T102-Y102),AND($T102="",Y102=""),"",OR($T102&lt;&gt;"",Y102&lt;&gt;""),"-")</f>
        <v>-</v>
      </c>
      <c r="CE102" s="120" t="str" cm="1">
        <f t="array" ref="CE102">_xlfn.IFS(AND($T102&lt;&gt;"",Z102&lt;&gt;""),ABS($T102-Z102),AND($T102="",Z102=""),"",OR($T102&lt;&gt;"",Z102&lt;&gt;""),"-")</f>
        <v/>
      </c>
      <c r="CF102" s="120" t="str" cm="1">
        <f t="array" ref="CF102">_xlfn.IFS(AND($T102&lt;&gt;"",AA102&lt;&gt;""),ABS($T102-AA102),AND($T102="",AA102=""),"",OR($T102&lt;&gt;"",AA102&lt;&gt;""),"-")</f>
        <v/>
      </c>
      <c r="CG102" s="121" t="str" cm="1">
        <f t="array" ref="CG102">_xlfn.IFS(AND($U102&lt;&gt;"",V102&lt;&gt;""),ABS($U102-V102),AND($U102="",V102=""),"",OR($U102&lt;&gt;"",V102&lt;&gt;""),"-")</f>
        <v>-</v>
      </c>
      <c r="CH102" s="120" t="str" cm="1">
        <f t="array" ref="CH102">_xlfn.IFS(AND($U102&lt;&gt;"",W102&lt;&gt;""),ABS($U102-W102),AND($U102="",W102=""),"",OR($U102&lt;&gt;"",W102&lt;&gt;""),"-")</f>
        <v>-</v>
      </c>
      <c r="CI102" s="120" t="str" cm="1">
        <f t="array" ref="CI102">_xlfn.IFS(AND($U102&lt;&gt;"",X102&lt;&gt;""),ABS($U102-X102),AND($U102="",X102=""),"",OR($U102&lt;&gt;"",X102&lt;&gt;""),"-")</f>
        <v>-</v>
      </c>
      <c r="CJ102" s="120" t="str" cm="1">
        <f t="array" ref="CJ102">_xlfn.IFS(AND($U102&lt;&gt;"",Y102&lt;&gt;""),ABS($U102-Y102),AND($U102="",Y102=""),"",OR($U102&lt;&gt;"",Y102&lt;&gt;""),"-")</f>
        <v>-</v>
      </c>
      <c r="CK102" s="120" t="str" cm="1">
        <f t="array" ref="CK102">_xlfn.IFS(AND($U102&lt;&gt;"",Z102&lt;&gt;""),ABS($U102-Z102),AND($U102="",Z102=""),"",OR($U102&lt;&gt;"",Z102&lt;&gt;""),"-")</f>
        <v/>
      </c>
      <c r="CL102" s="120" t="str" cm="1">
        <f t="array" ref="CL102">_xlfn.IFS(AND($U102&lt;&gt;"",AA102&lt;&gt;""),ABS($U102-AA102),AND($U102="",AA102=""),"",OR($U102&lt;&gt;"",AA102&lt;&gt;""),"-")</f>
        <v/>
      </c>
      <c r="CM102" s="121" cm="1">
        <f t="array" ref="CM102">_xlfn.IFS(AND($V102&lt;&gt;"",W102&lt;&gt;""),ABS($V102-W102),AND($V102="",W102=""),"",OR($V102&lt;&gt;"",W102&lt;&gt;""),"-")</f>
        <v>0</v>
      </c>
      <c r="CN102" s="120" cm="1">
        <f t="array" ref="CN102">_xlfn.IFS(AND($V102&lt;&gt;"",X102&lt;&gt;""),ABS($V102-X102),AND($V102="",X102=""),"",OR($V102&lt;&gt;"",X102&lt;&gt;""),"-")</f>
        <v>6.9168950233704507E-2</v>
      </c>
      <c r="CO102" s="120" cm="1">
        <f t="array" ref="CO102">_xlfn.IFS(AND($V102&lt;&gt;"",Y102&lt;&gt;""),ABS($V102-Y102),AND($V102="",Y102=""),"",OR($V102&lt;&gt;"",Y102&lt;&gt;""),"-")</f>
        <v>1.280311731891004</v>
      </c>
      <c r="CP102" s="120" t="str" cm="1">
        <f t="array" ref="CP102">_xlfn.IFS(AND($V102&lt;&gt;"",Z102&lt;&gt;""),ABS($V102-Z102),AND($V102="",Z102=""),"",OR($V102&lt;&gt;"",Z102&lt;&gt;""),"-")</f>
        <v>-</v>
      </c>
      <c r="CQ102" s="120" t="str" cm="1">
        <f t="array" ref="CQ102">_xlfn.IFS(AND($V102&lt;&gt;"",AA102&lt;&gt;""),ABS($V102-AA102),AND($V102="",AA102=""),"",OR($V102&lt;&gt;"",AA102&lt;&gt;""),"-")</f>
        <v>-</v>
      </c>
      <c r="CR102" s="121" cm="1">
        <f t="array" ref="CR102">_xlfn.IFS(AND($W102&lt;&gt;"",X102&lt;&gt;""),ABS($W102-X102),AND($W102="",X102=""),"",OR($W102&lt;&gt;"",X102&lt;&gt;""),"-")</f>
        <v>6.9168950233704507E-2</v>
      </c>
      <c r="CS102" s="120" cm="1">
        <f t="array" ref="CS102">_xlfn.IFS(AND($W102&lt;&gt;"",Y102&lt;&gt;""),ABS($W102-Y102),AND($W102="",Y102=""),"",OR($W102&lt;&gt;"",Y102&lt;&gt;""),"-")</f>
        <v>1.280311731891004</v>
      </c>
      <c r="CT102" s="120" t="str" cm="1">
        <f t="array" ref="CT102">_xlfn.IFS(AND($W102&lt;&gt;"",Z102&lt;&gt;""),ABS($W102-Z102),AND($W102="",Z102=""),"",OR($W102&lt;&gt;"",Z102&lt;&gt;""),"-")</f>
        <v>-</v>
      </c>
      <c r="CU102" s="120" t="str" cm="1">
        <f t="array" ref="CU102">_xlfn.IFS(AND($W102&lt;&gt;"",AA102&lt;&gt;""),ABS($W102-AA102),AND($W102="",AA102=""),"",OR($W102&lt;&gt;"",AA102&lt;&gt;""),"-")</f>
        <v>-</v>
      </c>
      <c r="CV102" s="121" cm="1">
        <f t="array" ref="CV102">_xlfn.IFS(AND($X102&lt;&gt;"",Y102&lt;&gt;""),ABS($X102-Y102),AND($X102="",Y102=""),"",OR($X102&lt;&gt;"",Y102&lt;&gt;""),"-")</f>
        <v>1.3494806821247085</v>
      </c>
      <c r="CW102" s="120" t="str" cm="1">
        <f t="array" ref="CW102">_xlfn.IFS(AND($X102&lt;&gt;"",Z102&lt;&gt;""),ABS($X102-Z102),AND($X102="",Z102=""),"",OR($X102&lt;&gt;"",Z102&lt;&gt;""),"-")</f>
        <v>-</v>
      </c>
      <c r="CX102" s="120" t="str" cm="1">
        <f t="array" ref="CX102">_xlfn.IFS(AND($X102&lt;&gt;"",AA102&lt;&gt;""),ABS($X102-AA102),AND($X102="",AA102=""),"",OR($X102&lt;&gt;"",AA102&lt;&gt;""),"-")</f>
        <v>-</v>
      </c>
      <c r="CY102" s="121" t="str" cm="1">
        <f t="array" ref="CY102">_xlfn.IFS(AND($Y102&lt;&gt;"",Z102&lt;&gt;""),ABS($Y102-Z102),AND($Y102="",Z102=""),"",OR($Y102&lt;&gt;"",Z102&lt;&gt;""),"-")</f>
        <v>-</v>
      </c>
      <c r="CZ102" s="120" t="str" cm="1">
        <f t="array" ref="CZ102">_xlfn.IFS(AND($Y102&lt;&gt;"",AA102&lt;&gt;""),ABS($Y102-AA102),AND($Y102="",AA102=""),"",OR($Y102&lt;&gt;"",AA102&lt;&gt;""),"-")</f>
        <v>-</v>
      </c>
      <c r="DA102" s="121" t="str" cm="1">
        <f t="array" ref="DA102">_xlfn.IFS(AND($Z102&lt;&gt;"",AA102&lt;&gt;""),ABS($Z102-AA102),AND($Z102="",AA102=""),"",OR($Z102&lt;&gt;"",AA102&lt;&gt;""),"-")</f>
        <v/>
      </c>
    </row>
    <row r="103" spans="1:105" x14ac:dyDescent="0.2">
      <c r="A103" s="260" t="s">
        <v>144</v>
      </c>
      <c r="B103" s="259" t="str">
        <f>VLOOKUP($A103,Merged_couplings!$B:$BU,MATCH(B$1,Merged_couplings!$B$1:$BU$1,0),FALSE)</f>
        <v>-I-</v>
      </c>
      <c r="C103" s="258" t="str">
        <f>VLOOKUP($A103,Merged_couplings!$B:$BU,MATCH(C$1,Merged_couplings!$B$1:$BU$1,0),FALSE)</f>
        <v>-I-</v>
      </c>
      <c r="D103" s="258" t="str">
        <f>VLOOKUP($A103,Merged_couplings!$B:$BU,MATCH(D$1,Merged_couplings!$B$1:$BU$1,0),FALSE)</f>
        <v>-I-</v>
      </c>
      <c r="E103" s="258" t="str">
        <f>VLOOKUP($A103,Merged_couplings!$B:$BU,MATCH(E$1,Merged_couplings!$B$1:$BU$1,0),FALSE)</f>
        <v>-I-</v>
      </c>
      <c r="F103" s="258" t="str">
        <f>VLOOKUP($A103,Merged_couplings!$B:$BU,MATCH(F$1,Merged_couplings!$B$1:$BU$1,0),FALSE)</f>
        <v>-I-</v>
      </c>
      <c r="G103" s="258" t="str">
        <f>VLOOKUP($A103,Merged_couplings!$B:$BU,MATCH(G$1,Merged_couplings!$B$1:$BU$1,0),FALSE)</f>
        <v>-I-</v>
      </c>
      <c r="H103" s="258" t="str">
        <f>VLOOKUP($A103,Merged_couplings!$B:$BU,MATCH(H$1,Merged_couplings!$B$1:$BU$1,0),FALSE)</f>
        <v>---</v>
      </c>
      <c r="I103" s="258" t="str">
        <f>VLOOKUP($A103,Merged_couplings!$B:$BU,MATCH(I$1,Merged_couplings!$B$1:$BU$1,0),FALSE)</f>
        <v>-IG</v>
      </c>
      <c r="J103" s="258" t="str">
        <f>VLOOKUP($A103,Merged_couplings!$B:$BU,MATCH(J$1,Merged_couplings!$B$1:$BU$1,0),FALSE)</f>
        <v>-IG</v>
      </c>
      <c r="K103" s="258" t="str">
        <f>VLOOKUP($A103,Merged_couplings!$B:$BU,MATCH(K$1,Merged_couplings!$B$1:$BU$1,0),FALSE)</f>
        <v>-IG</v>
      </c>
      <c r="L103" s="258" t="str">
        <f>VLOOKUP($A103,Merged_couplings!$B:$BU,MATCH(L$1,Merged_couplings!$B$1:$BU$1,0),FALSE)</f>
        <v>-IG</v>
      </c>
      <c r="M103" s="258" t="str">
        <f>VLOOKUP($A103,Merged_couplings!$B:$BU,MATCH(M$1,Merged_couplings!$B$1:$BU$1,0),FALSE)</f>
        <v>-I-</v>
      </c>
      <c r="N103" s="258" t="str">
        <f>VLOOKUP($A103,Merged_couplings!$B:$BU,MATCH(N$1,Merged_couplings!$B$1:$BU$1,0),FALSE)</f>
        <v>-I-</v>
      </c>
      <c r="O103" s="121" t="str">
        <f>IF(OR(B103="BIG",B103="BI-",B103="-IG"),VLOOKUP($A103,Merged_couplings!$B:$BU,MATCH(O$1,Merged_couplings!$B$1:$BU$1,0),FALSE),"")</f>
        <v/>
      </c>
      <c r="P103" s="120" t="str">
        <f>IF(OR(C103="BIG",C103="BI-",C103="-IG"),VLOOKUP($A103,Merged_couplings!$B:$BU,MATCH(P$1,Merged_couplings!$B$1:$BU$1,0),FALSE),"")</f>
        <v/>
      </c>
      <c r="Q103" s="120" t="str">
        <f>IF(OR(D103="BIG",D103="BI-",D103="-IG"),VLOOKUP($A103,Merged_couplings!$B:$BU,MATCH(Q$1,Merged_couplings!$B$1:$BU$1,0),FALSE),"")</f>
        <v/>
      </c>
      <c r="R103" s="120" t="str">
        <f t="shared" si="9"/>
        <v/>
      </c>
      <c r="S103" s="120" t="str">
        <f t="shared" si="9"/>
        <v/>
      </c>
      <c r="T103" s="120" t="str">
        <f t="shared" si="9"/>
        <v/>
      </c>
      <c r="U103" s="120" t="str">
        <f>IF(OR(H103="BIG",H103="BI-",H103="-IG"),VLOOKUP($A103,Merged_couplings!$B:$BU,MATCH(U$1,Merged_couplings!$B$1:$BU$1,0),FALSE),"")</f>
        <v/>
      </c>
      <c r="V103" s="120">
        <f>IF(OR(I103="BIG",I103="BI-",I103="-IG"),VLOOKUP($A103,Merged_couplings!$B:$BU,MATCH(V$1,Merged_couplings!$B$1:$BU$1,0),FALSE),"")</f>
        <v>10.92996283862259</v>
      </c>
      <c r="W103" s="120">
        <f t="shared" si="8"/>
        <v>10.92996283862259</v>
      </c>
      <c r="X103" s="120">
        <f>IF(OR(K103="BIG",K103="BI-",K103="-IG"),VLOOKUP($A103,Merged_couplings!$B:$BU,MATCH(X$1,Merged_couplings!$B$1:$BU$1,0),FALSE),"")</f>
        <v>10.807942489786358</v>
      </c>
      <c r="Y103" s="120">
        <f>IF(OR(L103="BIG",L103="BI-",L103="-IG"),VLOOKUP($A103,Merged_couplings!$B:$BU,MATCH(Y$1,Merged_couplings!$B$1:$BU$1,0),FALSE),"")</f>
        <v>8.4638411314039192</v>
      </c>
      <c r="Z103" s="120" t="str">
        <f>IF(OR(M103="BIG",M103="BI-",M103="-IG"),VLOOKUP($A103,Merged_couplings!$B:$BU,MATCH(Z$1,Merged_couplings!$B$1:$BU$1,0),FALSE),"")</f>
        <v/>
      </c>
      <c r="AA103" s="120" t="str">
        <f>IF(OR(N103="BIG",N103="BI-",N103="-IG"),VLOOKUP($A103,Merged_couplings!$B:$BU,MATCH(AA$1,Merged_couplings!$B$1:$BU$1,0),FALSE),"")</f>
        <v/>
      </c>
      <c r="AB103" s="123" t="str" cm="1">
        <f t="array" ref="AB103">_xlfn.IFS(AND($O103&lt;&gt;"",P103&lt;&gt;""),ABS($O103-P103),AND($O103="",P103=""),"",OR($O103&lt;&gt;"",P103&lt;&gt;""),"-")</f>
        <v/>
      </c>
      <c r="AC103" s="122" t="str" cm="1">
        <f t="array" ref="AC103">_xlfn.IFS(AND($O103&lt;&gt;"",Q103&lt;&gt;""),ABS($O103-Q103),AND($O103="",Q103=""),"",OR($O103&lt;&gt;"",Q103&lt;&gt;""),"-")</f>
        <v/>
      </c>
      <c r="AD103" s="122" t="str" cm="1">
        <f t="array" ref="AD103">_xlfn.IFS(AND($O103&lt;&gt;"",R103&lt;&gt;""),ABS($O103-R103),AND($O103="",R103=""),"",OR($O103&lt;&gt;"",R103&lt;&gt;""),"-")</f>
        <v/>
      </c>
      <c r="AE103" s="122" t="str" cm="1">
        <f t="array" ref="AE103">_xlfn.IFS(AND($O103&lt;&gt;"",S103&lt;&gt;""),ABS($O103-S103),AND($O103="",S103=""),"",OR($O103&lt;&gt;"",S103&lt;&gt;""),"-")</f>
        <v/>
      </c>
      <c r="AF103" s="122" t="str" cm="1">
        <f t="array" ref="AF103">_xlfn.IFS(AND($O103&lt;&gt;"",T103&lt;&gt;""),ABS($O103-T103),AND($O103="",T103=""),"",OR($O103&lt;&gt;"",T103&lt;&gt;""),"-")</f>
        <v/>
      </c>
      <c r="AG103" s="122" t="str" cm="1">
        <f t="array" ref="AG103">_xlfn.IFS(AND($O103&lt;&gt;"",U103&lt;&gt;""),ABS($O103-U103),AND($O103="",U103=""),"",OR($O103&lt;&gt;"",U103&lt;&gt;""),"-")</f>
        <v/>
      </c>
      <c r="AH103" s="122" t="str" cm="1">
        <f t="array" ref="AH103">_xlfn.IFS(AND($O103&lt;&gt;"",V103&lt;&gt;""),ABS($O103-V103),AND($O103="",V103=""),"",OR($O103&lt;&gt;"",V103&lt;&gt;""),"-")</f>
        <v>-</v>
      </c>
      <c r="AI103" s="122" t="str" cm="1">
        <f t="array" ref="AI103">_xlfn.IFS(AND($O103&lt;&gt;"",W103&lt;&gt;""),ABS($O103-W103),AND($O103="",W103=""),"",OR($O103&lt;&gt;"",W103&lt;&gt;""),"-")</f>
        <v>-</v>
      </c>
      <c r="AJ103" s="122" t="str" cm="1">
        <f t="array" ref="AJ103">_xlfn.IFS(AND($O103&lt;&gt;"",X103&lt;&gt;""),ABS($O103-X103),AND($O103="",X103=""),"",OR($O103&lt;&gt;"",X103&lt;&gt;""),"-")</f>
        <v>-</v>
      </c>
      <c r="AK103" s="122" t="str" cm="1">
        <f t="array" ref="AK103">_xlfn.IFS(AND($O103&lt;&gt;"",Y103&lt;&gt;""),ABS($O103-Y103),AND($O103="",Y103=""),"",OR($O103&lt;&gt;"",Y103&lt;&gt;""),"-")</f>
        <v>-</v>
      </c>
      <c r="AL103" s="122" t="str" cm="1">
        <f t="array" ref="AL103">_xlfn.IFS(AND($O103&lt;&gt;"",Z103&lt;&gt;""),ABS($O103-Z103),AND($O103="",Z103=""),"",OR($O103&lt;&gt;"",Z103&lt;&gt;""),"-")</f>
        <v/>
      </c>
      <c r="AM103" s="122" t="str" cm="1">
        <f t="array" ref="AM103">_xlfn.IFS(AND($O103&lt;&gt;"",AA103&lt;&gt;""),ABS($O103-AA103),AND($O103="",AA103=""),"",OR($O103&lt;&gt;"",AA103&lt;&gt;""),"-")</f>
        <v/>
      </c>
      <c r="AN103" s="121" t="str" cm="1">
        <f t="array" ref="AN103">_xlfn.IFS(AND($P103&lt;&gt;"",Q103&lt;&gt;""),ABS($P103-Q103),AND($P103="",Q103=""),"",OR($P103&lt;&gt;"",Q103&lt;&gt;""),"-")</f>
        <v/>
      </c>
      <c r="AO103" s="120" t="str" cm="1">
        <f t="array" ref="AO103">_xlfn.IFS(AND($P103&lt;&gt;"",R103&lt;&gt;""),ABS($P103-R103),AND($P103="",R103=""),"",OR($P103&lt;&gt;"",R103&lt;&gt;""),"-")</f>
        <v/>
      </c>
      <c r="AP103" s="120" t="str" cm="1">
        <f t="array" ref="AP103">_xlfn.IFS(AND($P103&lt;&gt;"",S103&lt;&gt;""),ABS($P103-S103),AND($P103="",S103=""),"",OR($P103&lt;&gt;"",S103&lt;&gt;""),"-")</f>
        <v/>
      </c>
      <c r="AQ103" s="120" t="str" cm="1">
        <f t="array" ref="AQ103">_xlfn.IFS(AND($P103&lt;&gt;"",T103&lt;&gt;""),ABS($P103-T103),AND($P103="",T103=""),"",OR($P103&lt;&gt;"",T103&lt;&gt;""),"-")</f>
        <v/>
      </c>
      <c r="AR103" s="120" t="str" cm="1">
        <f t="array" ref="AR103">_xlfn.IFS(AND($P103&lt;&gt;"",U103&lt;&gt;""),ABS($P103-U103),AND($P103="",U103=""),"",OR($P103&lt;&gt;"",U103&lt;&gt;""),"-")</f>
        <v/>
      </c>
      <c r="AS103" s="120" t="str" cm="1">
        <f t="array" ref="AS103">_xlfn.IFS(AND($P103&lt;&gt;"",V103&lt;&gt;""),ABS($P103-V103),AND($P103="",V103=""),"",OR($P103&lt;&gt;"",V103&lt;&gt;""),"-")</f>
        <v>-</v>
      </c>
      <c r="AT103" s="120" t="str" cm="1">
        <f t="array" ref="AT103">_xlfn.IFS(AND($P103&lt;&gt;"",W103&lt;&gt;""),ABS($P103-W103),AND($P103="",W103=""),"",OR($P103&lt;&gt;"",W103&lt;&gt;""),"-")</f>
        <v>-</v>
      </c>
      <c r="AU103" s="120" t="str" cm="1">
        <f t="array" ref="AU103">_xlfn.IFS(AND($P103&lt;&gt;"",X103&lt;&gt;""),ABS($P103-X103),AND($P103="",X103=""),"",OR($P103&lt;&gt;"",X103&lt;&gt;""),"-")</f>
        <v>-</v>
      </c>
      <c r="AV103" s="120" t="str" cm="1">
        <f t="array" ref="AV103">_xlfn.IFS(AND($P103&lt;&gt;"",Y103&lt;&gt;""),ABS($P103-Y103),AND($P103="",Y103=""),"",OR($P103&lt;&gt;"",Y103&lt;&gt;""),"-")</f>
        <v>-</v>
      </c>
      <c r="AW103" s="120" t="str" cm="1">
        <f t="array" ref="AW103">_xlfn.IFS(AND($P103&lt;&gt;"",Z103&lt;&gt;""),ABS($P103-Z103),AND($P103="",Z103=""),"",OR($P103&lt;&gt;"",Z103&lt;&gt;""),"-")</f>
        <v/>
      </c>
      <c r="AX103" s="120" t="str" cm="1">
        <f t="array" ref="AX103">_xlfn.IFS(AND($P103&lt;&gt;"",AA103&lt;&gt;""),ABS($P103-AA103),AND($P103="",AA103=""),"",OR($P103&lt;&gt;"",AA103&lt;&gt;""),"-")</f>
        <v/>
      </c>
      <c r="AY103" s="121" t="str" cm="1">
        <f t="array" ref="AY103">_xlfn.IFS(AND($Q103&lt;&gt;"",R103&lt;&gt;""),ABS($Q103-R103),AND($Q103="",R103=""),"",OR($Q103&lt;&gt;"",R103&lt;&gt;""),"-")</f>
        <v/>
      </c>
      <c r="AZ103" s="334" t="str" cm="1">
        <f t="array" ref="AZ103">_xlfn.IFS(AND($Q103&lt;&gt;"",S103&lt;&gt;""),ABS($Q103-S103),AND($Q103="",S103=""),"",OR($Q103&lt;&gt;"",S103&lt;&gt;""),"-")</f>
        <v/>
      </c>
      <c r="BA103" s="334" t="str" cm="1">
        <f t="array" ref="BA103">_xlfn.IFS(AND($Q103&lt;&gt;"",T103&lt;&gt;""),ABS($Q103-T103),AND($Q103="",T103=""),"",OR($Q103&lt;&gt;"",T103&lt;&gt;""),"-")</f>
        <v/>
      </c>
      <c r="BB103" s="120" t="str" cm="1">
        <f t="array" ref="BB103">_xlfn.IFS(AND($Q103&lt;&gt;"",U103&lt;&gt;""),ABS($Q103-U103),AND($Q103="",U103=""),"",OR($Q103&lt;&gt;"",U103&lt;&gt;""),"-")</f>
        <v/>
      </c>
      <c r="BC103" s="120" t="str" cm="1">
        <f t="array" ref="BC103">_xlfn.IFS(AND($Q103&lt;&gt;"",V103&lt;&gt;""),ABS($Q103-V103),AND($Q103="",V103=""),"",OR($Q103&lt;&gt;"",V103&lt;&gt;""),"-")</f>
        <v>-</v>
      </c>
      <c r="BD103" s="120" t="str" cm="1">
        <f t="array" ref="BD103">_xlfn.IFS(AND($Q103&lt;&gt;"",W103&lt;&gt;""),ABS($Q103-W103),AND($Q103="",W103=""),"",OR($Q103&lt;&gt;"",W103&lt;&gt;""),"-")</f>
        <v>-</v>
      </c>
      <c r="BE103" s="120" t="str" cm="1">
        <f t="array" ref="BE103">_xlfn.IFS(AND($Q103&lt;&gt;"",X103&lt;&gt;""),ABS($Q103-X103),AND($Q103="",X103=""),"",OR($Q103&lt;&gt;"",X103&lt;&gt;""),"-")</f>
        <v>-</v>
      </c>
      <c r="BF103" s="120" t="str" cm="1">
        <f t="array" ref="BF103">_xlfn.IFS(AND($Q103&lt;&gt;"",Y103&lt;&gt;""),ABS($Q103-Y103),AND($Q103="",Y103=""),"",OR($Q103&lt;&gt;"",Y103&lt;&gt;""),"-")</f>
        <v>-</v>
      </c>
      <c r="BG103" s="120" t="str" cm="1">
        <f t="array" ref="BG103">_xlfn.IFS(AND($Q103&lt;&gt;"",Z103&lt;&gt;""),ABS($Q103-Z103),AND($Q103="",Z103=""),"",OR($Q103&lt;&gt;"",Z103&lt;&gt;""),"-")</f>
        <v/>
      </c>
      <c r="BH103" s="120" t="str" cm="1">
        <f t="array" ref="BH103">_xlfn.IFS(AND($Q103&lt;&gt;"",AA103&lt;&gt;""),ABS($Q103-AA103),AND($Q103="",AA103=""),"",OR($Q103&lt;&gt;"",AA103&lt;&gt;""),"-")</f>
        <v/>
      </c>
      <c r="BI103" s="121" t="str" cm="1">
        <f t="array" ref="BI103">_xlfn.IFS(AND($R103&lt;&gt;"",S103&lt;&gt;""),ABS($R103-S103),AND($R103="",S103=""),"",OR($R103&lt;&gt;"",S103&lt;&gt;""),"-")</f>
        <v/>
      </c>
      <c r="BJ103" s="120" t="str" cm="1">
        <f t="array" ref="BJ103">_xlfn.IFS(AND($R103&lt;&gt;"",T103&lt;&gt;""),ABS($R103-T103),AND($R103="",T103=""),"",OR($R103&lt;&gt;"",T103&lt;&gt;""),"-")</f>
        <v/>
      </c>
      <c r="BK103" s="334" t="str" cm="1">
        <f t="array" ref="BK103">_xlfn.IFS(AND($R103&lt;&gt;"",U103&lt;&gt;""),ABS($R103-U103),AND($R103="",U103=""),"",OR($R103&lt;&gt;"",U103&lt;&gt;""),"-")</f>
        <v/>
      </c>
      <c r="BL103" s="120" t="str" cm="1">
        <f t="array" ref="BL103">_xlfn.IFS(AND($R103&lt;&gt;"",V103&lt;&gt;""),ABS($R103-V103),AND($R103="",V103=""),"",OR($R103&lt;&gt;"",V103&lt;&gt;""),"-")</f>
        <v>-</v>
      </c>
      <c r="BM103" s="120" t="str" cm="1">
        <f t="array" ref="BM103">_xlfn.IFS(AND($R103&lt;&gt;"",W103&lt;&gt;""),ABS($R103-W103),AND($R103="",W103=""),"",OR($R103&lt;&gt;"",W103&lt;&gt;""),"-")</f>
        <v>-</v>
      </c>
      <c r="BN103" s="120" t="str" cm="1">
        <f t="array" ref="BN103">_xlfn.IFS(AND($R103&lt;&gt;"",X103&lt;&gt;""),ABS($R103-X103),AND($R103="",X103=""),"",OR($R103&lt;&gt;"",X103&lt;&gt;""),"-")</f>
        <v>-</v>
      </c>
      <c r="BO103" s="120" t="str" cm="1">
        <f t="array" ref="BO103">_xlfn.IFS(AND($R103&lt;&gt;"",Y103&lt;&gt;""),ABS($R103-Y103),AND($R103="",Y103=""),"",OR($R103&lt;&gt;"",Y103&lt;&gt;""),"-")</f>
        <v>-</v>
      </c>
      <c r="BP103" s="120" t="str" cm="1">
        <f t="array" ref="BP103">_xlfn.IFS(AND($R103&lt;&gt;"",Z103&lt;&gt;""),ABS($R103-Z103),AND($R103="",Z103=""),"",OR($R103&lt;&gt;"",Z103&lt;&gt;""),"-")</f>
        <v/>
      </c>
      <c r="BQ103" s="120" t="str" cm="1">
        <f t="array" ref="BQ103">_xlfn.IFS(AND($R103&lt;&gt;"",AA103&lt;&gt;""),ABS($R103-AA103),AND($R103="",AA103=""),"",OR($R103&lt;&gt;"",AA103&lt;&gt;""),"-")</f>
        <v/>
      </c>
      <c r="BR103" s="121" t="str" cm="1">
        <f t="array" ref="BR103">_xlfn.IFS(AND($S103&lt;&gt;"",T103&lt;&gt;""),ABS($S103-T103),AND($S103="",T103=""),"",OR($S103&lt;&gt;"",T103&lt;&gt;""),"-")</f>
        <v/>
      </c>
      <c r="BS103" s="334" t="str" cm="1">
        <f t="array" ref="BS103">_xlfn.IFS(AND($S103&lt;&gt;"",U103&lt;&gt;""),ABS($S103-U103),AND($S103="",U103=""),"",OR($S103&lt;&gt;"",U103&lt;&gt;""),"-")</f>
        <v/>
      </c>
      <c r="BT103" s="120" t="str" cm="1">
        <f t="array" ref="BT103">_xlfn.IFS(AND($S103&lt;&gt;"",V103&lt;&gt;""),ABS($S103-V103),AND($S103="",V103=""),"",OR($S103&lt;&gt;"",V103&lt;&gt;""),"-")</f>
        <v>-</v>
      </c>
      <c r="BU103" s="120" t="str" cm="1">
        <f t="array" ref="BU103">_xlfn.IFS(AND($S103&lt;&gt;"",W103&lt;&gt;""),ABS($S103-W103),AND($S103="",W103=""),"",OR($S103&lt;&gt;"",W103&lt;&gt;""),"-")</f>
        <v>-</v>
      </c>
      <c r="BV103" s="120" t="str" cm="1">
        <f t="array" ref="BV103">_xlfn.IFS(AND($S103&lt;&gt;"",X103&lt;&gt;""),ABS($S103-X103),AND($S103="",X103=""),"",OR($S103&lt;&gt;"",X103&lt;&gt;""),"-")</f>
        <v>-</v>
      </c>
      <c r="BW103" s="120" t="str" cm="1">
        <f t="array" ref="BW103">_xlfn.IFS(AND($S103&lt;&gt;"",Y103&lt;&gt;""),ABS($S103-Y103),AND($S103="",Y103=""),"",OR($S103&lt;&gt;"",Y103&lt;&gt;""),"-")</f>
        <v>-</v>
      </c>
      <c r="BX103" s="120" t="str" cm="1">
        <f t="array" ref="BX103">_xlfn.IFS(AND($S103&lt;&gt;"",Z103&lt;&gt;""),ABS($S103-Z103),AND($S103="",Z103=""),"",OR($S103&lt;&gt;"",Z103&lt;&gt;""),"-")</f>
        <v/>
      </c>
      <c r="BY103" s="120" t="str" cm="1">
        <f t="array" ref="BY103">_xlfn.IFS(AND($S103&lt;&gt;"",AA103&lt;&gt;""),ABS($S103-AA103),AND($S103="",AA103=""),"",OR($S103&lt;&gt;"",AA103&lt;&gt;""),"-")</f>
        <v/>
      </c>
      <c r="BZ103" s="121" t="str" cm="1">
        <f t="array" ref="BZ103">_xlfn.IFS(AND($T103&lt;&gt;"",U103&lt;&gt;""),ABS($T103-U103),AND($T103="",U103=""),"",OR($T103&lt;&gt;"",U103&lt;&gt;""),"-")</f>
        <v/>
      </c>
      <c r="CA103" s="120" t="str" cm="1">
        <f t="array" ref="CA103">_xlfn.IFS(AND($T103&lt;&gt;"",V103&lt;&gt;""),ABS($T103-V103),AND($T103="",V103=""),"",OR($T103&lt;&gt;"",V103&lt;&gt;""),"-")</f>
        <v>-</v>
      </c>
      <c r="CB103" s="120" t="str" cm="1">
        <f t="array" ref="CB103">_xlfn.IFS(AND($T103&lt;&gt;"",W103&lt;&gt;""),ABS($T103-W103),AND($T103="",W103=""),"",OR($T103&lt;&gt;"",W103&lt;&gt;""),"-")</f>
        <v>-</v>
      </c>
      <c r="CC103" s="120" t="str" cm="1">
        <f t="array" ref="CC103">_xlfn.IFS(AND($T103&lt;&gt;"",X103&lt;&gt;""),ABS($T103-X103),AND($T103="",X103=""),"",OR($T103&lt;&gt;"",X103&lt;&gt;""),"-")</f>
        <v>-</v>
      </c>
      <c r="CD103" s="120" t="str" cm="1">
        <f t="array" ref="CD103">_xlfn.IFS(AND($T103&lt;&gt;"",Y103&lt;&gt;""),ABS($T103-Y103),AND($T103="",Y103=""),"",OR($T103&lt;&gt;"",Y103&lt;&gt;""),"-")</f>
        <v>-</v>
      </c>
      <c r="CE103" s="120" t="str" cm="1">
        <f t="array" ref="CE103">_xlfn.IFS(AND($T103&lt;&gt;"",Z103&lt;&gt;""),ABS($T103-Z103),AND($T103="",Z103=""),"",OR($T103&lt;&gt;"",Z103&lt;&gt;""),"-")</f>
        <v/>
      </c>
      <c r="CF103" s="120" t="str" cm="1">
        <f t="array" ref="CF103">_xlfn.IFS(AND($T103&lt;&gt;"",AA103&lt;&gt;""),ABS($T103-AA103),AND($T103="",AA103=""),"",OR($T103&lt;&gt;"",AA103&lt;&gt;""),"-")</f>
        <v/>
      </c>
      <c r="CG103" s="121" t="str" cm="1">
        <f t="array" ref="CG103">_xlfn.IFS(AND($U103&lt;&gt;"",V103&lt;&gt;""),ABS($U103-V103),AND($U103="",V103=""),"",OR($U103&lt;&gt;"",V103&lt;&gt;""),"-")</f>
        <v>-</v>
      </c>
      <c r="CH103" s="120" t="str" cm="1">
        <f t="array" ref="CH103">_xlfn.IFS(AND($U103&lt;&gt;"",W103&lt;&gt;""),ABS($U103-W103),AND($U103="",W103=""),"",OR($U103&lt;&gt;"",W103&lt;&gt;""),"-")</f>
        <v>-</v>
      </c>
      <c r="CI103" s="120" t="str" cm="1">
        <f t="array" ref="CI103">_xlfn.IFS(AND($U103&lt;&gt;"",X103&lt;&gt;""),ABS($U103-X103),AND($U103="",X103=""),"",OR($U103&lt;&gt;"",X103&lt;&gt;""),"-")</f>
        <v>-</v>
      </c>
      <c r="CJ103" s="120" t="str" cm="1">
        <f t="array" ref="CJ103">_xlfn.IFS(AND($U103&lt;&gt;"",Y103&lt;&gt;""),ABS($U103-Y103),AND($U103="",Y103=""),"",OR($U103&lt;&gt;"",Y103&lt;&gt;""),"-")</f>
        <v>-</v>
      </c>
      <c r="CK103" s="120" t="str" cm="1">
        <f t="array" ref="CK103">_xlfn.IFS(AND($U103&lt;&gt;"",Z103&lt;&gt;""),ABS($U103-Z103),AND($U103="",Z103=""),"",OR($U103&lt;&gt;"",Z103&lt;&gt;""),"-")</f>
        <v/>
      </c>
      <c r="CL103" s="120" t="str" cm="1">
        <f t="array" ref="CL103">_xlfn.IFS(AND($U103&lt;&gt;"",AA103&lt;&gt;""),ABS($U103-AA103),AND($U103="",AA103=""),"",OR($U103&lt;&gt;"",AA103&lt;&gt;""),"-")</f>
        <v/>
      </c>
      <c r="CM103" s="121" cm="1">
        <f t="array" ref="CM103">_xlfn.IFS(AND($V103&lt;&gt;"",W103&lt;&gt;""),ABS($V103-W103),AND($V103="",W103=""),"",OR($V103&lt;&gt;"",W103&lt;&gt;""),"-")</f>
        <v>0</v>
      </c>
      <c r="CN103" s="120" cm="1">
        <f t="array" ref="CN103">_xlfn.IFS(AND($V103&lt;&gt;"",X103&lt;&gt;""),ABS($V103-X103),AND($V103="",X103=""),"",OR($V103&lt;&gt;"",X103&lt;&gt;""),"-")</f>
        <v>0.12202034883623192</v>
      </c>
      <c r="CO103" s="120" cm="1">
        <f t="array" ref="CO103">_xlfn.IFS(AND($V103&lt;&gt;"",Y103&lt;&gt;""),ABS($V103-Y103),AND($V103="",Y103=""),"",OR($V103&lt;&gt;"",Y103&lt;&gt;""),"-")</f>
        <v>2.4661217072186705</v>
      </c>
      <c r="CP103" s="120" t="str" cm="1">
        <f t="array" ref="CP103">_xlfn.IFS(AND($V103&lt;&gt;"",Z103&lt;&gt;""),ABS($V103-Z103),AND($V103="",Z103=""),"",OR($V103&lt;&gt;"",Z103&lt;&gt;""),"-")</f>
        <v>-</v>
      </c>
      <c r="CQ103" s="120" t="str" cm="1">
        <f t="array" ref="CQ103">_xlfn.IFS(AND($V103&lt;&gt;"",AA103&lt;&gt;""),ABS($V103-AA103),AND($V103="",AA103=""),"",OR($V103&lt;&gt;"",AA103&lt;&gt;""),"-")</f>
        <v>-</v>
      </c>
      <c r="CR103" s="121" cm="1">
        <f t="array" ref="CR103">_xlfn.IFS(AND($W103&lt;&gt;"",X103&lt;&gt;""),ABS($W103-X103),AND($W103="",X103=""),"",OR($W103&lt;&gt;"",X103&lt;&gt;""),"-")</f>
        <v>0.12202034883623192</v>
      </c>
      <c r="CS103" s="120" cm="1">
        <f t="array" ref="CS103">_xlfn.IFS(AND($W103&lt;&gt;"",Y103&lt;&gt;""),ABS($W103-Y103),AND($W103="",Y103=""),"",OR($W103&lt;&gt;"",Y103&lt;&gt;""),"-")</f>
        <v>2.4661217072186705</v>
      </c>
      <c r="CT103" s="120" t="str" cm="1">
        <f t="array" ref="CT103">_xlfn.IFS(AND($W103&lt;&gt;"",Z103&lt;&gt;""),ABS($W103-Z103),AND($W103="",Z103=""),"",OR($W103&lt;&gt;"",Z103&lt;&gt;""),"-")</f>
        <v>-</v>
      </c>
      <c r="CU103" s="120" t="str" cm="1">
        <f t="array" ref="CU103">_xlfn.IFS(AND($W103&lt;&gt;"",AA103&lt;&gt;""),ABS($W103-AA103),AND($W103="",AA103=""),"",OR($W103&lt;&gt;"",AA103&lt;&gt;""),"-")</f>
        <v>-</v>
      </c>
      <c r="CV103" s="121" cm="1">
        <f t="array" ref="CV103">_xlfn.IFS(AND($X103&lt;&gt;"",Y103&lt;&gt;""),ABS($X103-Y103),AND($X103="",Y103=""),"",OR($X103&lt;&gt;"",Y103&lt;&gt;""),"-")</f>
        <v>2.3441013583824386</v>
      </c>
      <c r="CW103" s="120" t="str" cm="1">
        <f t="array" ref="CW103">_xlfn.IFS(AND($X103&lt;&gt;"",Z103&lt;&gt;""),ABS($X103-Z103),AND($X103="",Z103=""),"",OR($X103&lt;&gt;"",Z103&lt;&gt;""),"-")</f>
        <v>-</v>
      </c>
      <c r="CX103" s="120" t="str" cm="1">
        <f t="array" ref="CX103">_xlfn.IFS(AND($X103&lt;&gt;"",AA103&lt;&gt;""),ABS($X103-AA103),AND($X103="",AA103=""),"",OR($X103&lt;&gt;"",AA103&lt;&gt;""),"-")</f>
        <v>-</v>
      </c>
      <c r="CY103" s="121" t="str" cm="1">
        <f t="array" ref="CY103">_xlfn.IFS(AND($Y103&lt;&gt;"",Z103&lt;&gt;""),ABS($Y103-Z103),AND($Y103="",Z103=""),"",OR($Y103&lt;&gt;"",Z103&lt;&gt;""),"-")</f>
        <v>-</v>
      </c>
      <c r="CZ103" s="120" t="str" cm="1">
        <f t="array" ref="CZ103">_xlfn.IFS(AND($Y103&lt;&gt;"",AA103&lt;&gt;""),ABS($Y103-AA103),AND($Y103="",AA103=""),"",OR($Y103&lt;&gt;"",AA103&lt;&gt;""),"-")</f>
        <v>-</v>
      </c>
      <c r="DA103" s="121" t="str" cm="1">
        <f t="array" ref="DA103">_xlfn.IFS(AND($Z103&lt;&gt;"",AA103&lt;&gt;""),ABS($Z103-AA103),AND($Z103="",AA103=""),"",OR($Z103&lt;&gt;"",AA103&lt;&gt;""),"-")</f>
        <v/>
      </c>
    </row>
    <row r="104" spans="1:105" x14ac:dyDescent="0.2">
      <c r="A104" s="260" t="s">
        <v>145</v>
      </c>
      <c r="B104" s="259" t="str">
        <f>VLOOKUP($A104,Merged_couplings!$B:$BU,MATCH(B$1,Merged_couplings!$B$1:$BU$1,0),FALSE)</f>
        <v>-I-</v>
      </c>
      <c r="C104" s="258" t="str">
        <f>VLOOKUP($A104,Merged_couplings!$B:$BU,MATCH(C$1,Merged_couplings!$B$1:$BU$1,0),FALSE)</f>
        <v>-I-</v>
      </c>
      <c r="D104" s="258" t="str">
        <f>VLOOKUP($A104,Merged_couplings!$B:$BU,MATCH(D$1,Merged_couplings!$B$1:$BU$1,0),FALSE)</f>
        <v>-I-</v>
      </c>
      <c r="E104" s="258" t="str">
        <f>VLOOKUP($A104,Merged_couplings!$B:$BU,MATCH(E$1,Merged_couplings!$B$1:$BU$1,0),FALSE)</f>
        <v>-I-</v>
      </c>
      <c r="F104" s="258" t="str">
        <f>VLOOKUP($A104,Merged_couplings!$B:$BU,MATCH(F$1,Merged_couplings!$B$1:$BU$1,0),FALSE)</f>
        <v>-I-</v>
      </c>
      <c r="G104" s="258" t="str">
        <f>VLOOKUP($A104,Merged_couplings!$B:$BU,MATCH(G$1,Merged_couplings!$B$1:$BU$1,0),FALSE)</f>
        <v>-I-</v>
      </c>
      <c r="H104" s="258" t="str">
        <f>VLOOKUP($A104,Merged_couplings!$B:$BU,MATCH(H$1,Merged_couplings!$B$1:$BU$1,0),FALSE)</f>
        <v>-I-</v>
      </c>
      <c r="I104" s="258" t="str">
        <f>VLOOKUP($A104,Merged_couplings!$B:$BU,MATCH(I$1,Merged_couplings!$B$1:$BU$1,0),FALSE)</f>
        <v>-IG</v>
      </c>
      <c r="J104" s="258" t="str">
        <f>VLOOKUP($A104,Merged_couplings!$B:$BU,MATCH(J$1,Merged_couplings!$B$1:$BU$1,0),FALSE)</f>
        <v>-IG</v>
      </c>
      <c r="K104" s="258" t="str">
        <f>VLOOKUP($A104,Merged_couplings!$B:$BU,MATCH(K$1,Merged_couplings!$B$1:$BU$1,0),FALSE)</f>
        <v>-IG</v>
      </c>
      <c r="L104" s="258" t="str">
        <f>VLOOKUP($A104,Merged_couplings!$B:$BU,MATCH(L$1,Merged_couplings!$B$1:$BU$1,0),FALSE)</f>
        <v>-IG</v>
      </c>
      <c r="M104" s="258" t="str">
        <f>VLOOKUP($A104,Merged_couplings!$B:$BU,MATCH(M$1,Merged_couplings!$B$1:$BU$1,0),FALSE)</f>
        <v>-I-</v>
      </c>
      <c r="N104" s="258" t="str">
        <f>VLOOKUP($A104,Merged_couplings!$B:$BU,MATCH(N$1,Merged_couplings!$B$1:$BU$1,0),FALSE)</f>
        <v>-I-</v>
      </c>
      <c r="O104" s="121" t="str">
        <f>IF(OR(B104="BIG",B104="BI-",B104="-IG"),VLOOKUP($A104,Merged_couplings!$B:$BU,MATCH(O$1,Merged_couplings!$B$1:$BU$1,0),FALSE),"")</f>
        <v/>
      </c>
      <c r="P104" s="120" t="str">
        <f>IF(OR(C104="BIG",C104="BI-",C104="-IG"),VLOOKUP($A104,Merged_couplings!$B:$BU,MATCH(P$1,Merged_couplings!$B$1:$BU$1,0),FALSE),"")</f>
        <v/>
      </c>
      <c r="Q104" s="120" t="str">
        <f>IF(OR(D104="BIG",D104="BI-",D104="-IG"),VLOOKUP($A104,Merged_couplings!$B:$BU,MATCH(Q$1,Merged_couplings!$B$1:$BU$1,0),FALSE),"")</f>
        <v/>
      </c>
      <c r="R104" s="120" t="str">
        <f t="shared" si="9"/>
        <v/>
      </c>
      <c r="S104" s="120" t="str">
        <f t="shared" si="9"/>
        <v/>
      </c>
      <c r="T104" s="120" t="str">
        <f t="shared" si="9"/>
        <v/>
      </c>
      <c r="U104" s="120" t="str">
        <f>IF(OR(H104="BIG",H104="BI-",H104="-IG"),VLOOKUP($A104,Merged_couplings!$B:$BU,MATCH(U$1,Merged_couplings!$B$1:$BU$1,0),FALSE),"")</f>
        <v/>
      </c>
      <c r="V104" s="120">
        <f>IF(OR(I104="BIG",I104="BI-",I104="-IG"),VLOOKUP($A104,Merged_couplings!$B:$BU,MATCH(V$1,Merged_couplings!$B$1:$BU$1,0),FALSE),"")</f>
        <v>11.173832732619639</v>
      </c>
      <c r="W104" s="120">
        <f t="shared" si="8"/>
        <v>11.173832732619639</v>
      </c>
      <c r="X104" s="120">
        <f>IF(OR(K104="BIG",K104="BI-",K104="-IG"),VLOOKUP($A104,Merged_couplings!$B:$BU,MATCH(X$1,Merged_couplings!$B$1:$BU$1,0),FALSE),"")</f>
        <v>11.134037986918026</v>
      </c>
      <c r="Y104" s="120">
        <f>IF(OR(L104="BIG",L104="BI-",L104="-IG"),VLOOKUP($A104,Merged_couplings!$B:$BU,MATCH(Y$1,Merged_couplings!$B$1:$BU$1,0),FALSE),"")</f>
        <v>10.949023308394384</v>
      </c>
      <c r="Z104" s="120" t="str">
        <f>IF(OR(M104="BIG",M104="BI-",M104="-IG"),VLOOKUP($A104,Merged_couplings!$B:$BU,MATCH(Z$1,Merged_couplings!$B$1:$BU$1,0),FALSE),"")</f>
        <v/>
      </c>
      <c r="AA104" s="120" t="str">
        <f>IF(OR(N104="BIG",N104="BI-",N104="-IG"),VLOOKUP($A104,Merged_couplings!$B:$BU,MATCH(AA$1,Merged_couplings!$B$1:$BU$1,0),FALSE),"")</f>
        <v/>
      </c>
      <c r="AB104" s="123" t="str" cm="1">
        <f t="array" ref="AB104">_xlfn.IFS(AND($O104&lt;&gt;"",P104&lt;&gt;""),ABS($O104-P104),AND($O104="",P104=""),"",OR($O104&lt;&gt;"",P104&lt;&gt;""),"-")</f>
        <v/>
      </c>
      <c r="AC104" s="122" t="str" cm="1">
        <f t="array" ref="AC104">_xlfn.IFS(AND($O104&lt;&gt;"",Q104&lt;&gt;""),ABS($O104-Q104),AND($O104="",Q104=""),"",OR($O104&lt;&gt;"",Q104&lt;&gt;""),"-")</f>
        <v/>
      </c>
      <c r="AD104" s="122" t="str" cm="1">
        <f t="array" ref="AD104">_xlfn.IFS(AND($O104&lt;&gt;"",R104&lt;&gt;""),ABS($O104-R104),AND($O104="",R104=""),"",OR($O104&lt;&gt;"",R104&lt;&gt;""),"-")</f>
        <v/>
      </c>
      <c r="AE104" s="122" t="str" cm="1">
        <f t="array" ref="AE104">_xlfn.IFS(AND($O104&lt;&gt;"",S104&lt;&gt;""),ABS($O104-S104),AND($O104="",S104=""),"",OR($O104&lt;&gt;"",S104&lt;&gt;""),"-")</f>
        <v/>
      </c>
      <c r="AF104" s="122" t="str" cm="1">
        <f t="array" ref="AF104">_xlfn.IFS(AND($O104&lt;&gt;"",T104&lt;&gt;""),ABS($O104-T104),AND($O104="",T104=""),"",OR($O104&lt;&gt;"",T104&lt;&gt;""),"-")</f>
        <v/>
      </c>
      <c r="AG104" s="122" t="str" cm="1">
        <f t="array" ref="AG104">_xlfn.IFS(AND($O104&lt;&gt;"",U104&lt;&gt;""),ABS($O104-U104),AND($O104="",U104=""),"",OR($O104&lt;&gt;"",U104&lt;&gt;""),"-")</f>
        <v/>
      </c>
      <c r="AH104" s="122" t="str" cm="1">
        <f t="array" ref="AH104">_xlfn.IFS(AND($O104&lt;&gt;"",V104&lt;&gt;""),ABS($O104-V104),AND($O104="",V104=""),"",OR($O104&lt;&gt;"",V104&lt;&gt;""),"-")</f>
        <v>-</v>
      </c>
      <c r="AI104" s="122" t="str" cm="1">
        <f t="array" ref="AI104">_xlfn.IFS(AND($O104&lt;&gt;"",W104&lt;&gt;""),ABS($O104-W104),AND($O104="",W104=""),"",OR($O104&lt;&gt;"",W104&lt;&gt;""),"-")</f>
        <v>-</v>
      </c>
      <c r="AJ104" s="122" t="str" cm="1">
        <f t="array" ref="AJ104">_xlfn.IFS(AND($O104&lt;&gt;"",X104&lt;&gt;""),ABS($O104-X104),AND($O104="",X104=""),"",OR($O104&lt;&gt;"",X104&lt;&gt;""),"-")</f>
        <v>-</v>
      </c>
      <c r="AK104" s="122" t="str" cm="1">
        <f t="array" ref="AK104">_xlfn.IFS(AND($O104&lt;&gt;"",Y104&lt;&gt;""),ABS($O104-Y104),AND($O104="",Y104=""),"",OR($O104&lt;&gt;"",Y104&lt;&gt;""),"-")</f>
        <v>-</v>
      </c>
      <c r="AL104" s="122" t="str" cm="1">
        <f t="array" ref="AL104">_xlfn.IFS(AND($O104&lt;&gt;"",Z104&lt;&gt;""),ABS($O104-Z104),AND($O104="",Z104=""),"",OR($O104&lt;&gt;"",Z104&lt;&gt;""),"-")</f>
        <v/>
      </c>
      <c r="AM104" s="122" t="str" cm="1">
        <f t="array" ref="AM104">_xlfn.IFS(AND($O104&lt;&gt;"",AA104&lt;&gt;""),ABS($O104-AA104),AND($O104="",AA104=""),"",OR($O104&lt;&gt;"",AA104&lt;&gt;""),"-")</f>
        <v/>
      </c>
      <c r="AN104" s="121" t="str" cm="1">
        <f t="array" ref="AN104">_xlfn.IFS(AND($P104&lt;&gt;"",Q104&lt;&gt;""),ABS($P104-Q104),AND($P104="",Q104=""),"",OR($P104&lt;&gt;"",Q104&lt;&gt;""),"-")</f>
        <v/>
      </c>
      <c r="AO104" s="120" t="str" cm="1">
        <f t="array" ref="AO104">_xlfn.IFS(AND($P104&lt;&gt;"",R104&lt;&gt;""),ABS($P104-R104),AND($P104="",R104=""),"",OR($P104&lt;&gt;"",R104&lt;&gt;""),"-")</f>
        <v/>
      </c>
      <c r="AP104" s="120" t="str" cm="1">
        <f t="array" ref="AP104">_xlfn.IFS(AND($P104&lt;&gt;"",S104&lt;&gt;""),ABS($P104-S104),AND($P104="",S104=""),"",OR($P104&lt;&gt;"",S104&lt;&gt;""),"-")</f>
        <v/>
      </c>
      <c r="AQ104" s="120" t="str" cm="1">
        <f t="array" ref="AQ104">_xlfn.IFS(AND($P104&lt;&gt;"",T104&lt;&gt;""),ABS($P104-T104),AND($P104="",T104=""),"",OR($P104&lt;&gt;"",T104&lt;&gt;""),"-")</f>
        <v/>
      </c>
      <c r="AR104" s="120" t="str" cm="1">
        <f t="array" ref="AR104">_xlfn.IFS(AND($P104&lt;&gt;"",U104&lt;&gt;""),ABS($P104-U104),AND($P104="",U104=""),"",OR($P104&lt;&gt;"",U104&lt;&gt;""),"-")</f>
        <v/>
      </c>
      <c r="AS104" s="120" t="str" cm="1">
        <f t="array" ref="AS104">_xlfn.IFS(AND($P104&lt;&gt;"",V104&lt;&gt;""),ABS($P104-V104),AND($P104="",V104=""),"",OR($P104&lt;&gt;"",V104&lt;&gt;""),"-")</f>
        <v>-</v>
      </c>
      <c r="AT104" s="120" t="str" cm="1">
        <f t="array" ref="AT104">_xlfn.IFS(AND($P104&lt;&gt;"",W104&lt;&gt;""),ABS($P104-W104),AND($P104="",W104=""),"",OR($P104&lt;&gt;"",W104&lt;&gt;""),"-")</f>
        <v>-</v>
      </c>
      <c r="AU104" s="120" t="str" cm="1">
        <f t="array" ref="AU104">_xlfn.IFS(AND($P104&lt;&gt;"",X104&lt;&gt;""),ABS($P104-X104),AND($P104="",X104=""),"",OR($P104&lt;&gt;"",X104&lt;&gt;""),"-")</f>
        <v>-</v>
      </c>
      <c r="AV104" s="120" t="str" cm="1">
        <f t="array" ref="AV104">_xlfn.IFS(AND($P104&lt;&gt;"",Y104&lt;&gt;""),ABS($P104-Y104),AND($P104="",Y104=""),"",OR($P104&lt;&gt;"",Y104&lt;&gt;""),"-")</f>
        <v>-</v>
      </c>
      <c r="AW104" s="120" t="str" cm="1">
        <f t="array" ref="AW104">_xlfn.IFS(AND($P104&lt;&gt;"",Z104&lt;&gt;""),ABS($P104-Z104),AND($P104="",Z104=""),"",OR($P104&lt;&gt;"",Z104&lt;&gt;""),"-")</f>
        <v/>
      </c>
      <c r="AX104" s="120" t="str" cm="1">
        <f t="array" ref="AX104">_xlfn.IFS(AND($P104&lt;&gt;"",AA104&lt;&gt;""),ABS($P104-AA104),AND($P104="",AA104=""),"",OR($P104&lt;&gt;"",AA104&lt;&gt;""),"-")</f>
        <v/>
      </c>
      <c r="AY104" s="121" t="str" cm="1">
        <f t="array" ref="AY104">_xlfn.IFS(AND($Q104&lt;&gt;"",R104&lt;&gt;""),ABS($Q104-R104),AND($Q104="",R104=""),"",OR($Q104&lt;&gt;"",R104&lt;&gt;""),"-")</f>
        <v/>
      </c>
      <c r="AZ104" s="334" t="str" cm="1">
        <f t="array" ref="AZ104">_xlfn.IFS(AND($Q104&lt;&gt;"",S104&lt;&gt;""),ABS($Q104-S104),AND($Q104="",S104=""),"",OR($Q104&lt;&gt;"",S104&lt;&gt;""),"-")</f>
        <v/>
      </c>
      <c r="BA104" s="334" t="str" cm="1">
        <f t="array" ref="BA104">_xlfn.IFS(AND($Q104&lt;&gt;"",T104&lt;&gt;""),ABS($Q104-T104),AND($Q104="",T104=""),"",OR($Q104&lt;&gt;"",T104&lt;&gt;""),"-")</f>
        <v/>
      </c>
      <c r="BB104" s="120" t="str" cm="1">
        <f t="array" ref="BB104">_xlfn.IFS(AND($Q104&lt;&gt;"",U104&lt;&gt;""),ABS($Q104-U104),AND($Q104="",U104=""),"",OR($Q104&lt;&gt;"",U104&lt;&gt;""),"-")</f>
        <v/>
      </c>
      <c r="BC104" s="120" t="str" cm="1">
        <f t="array" ref="BC104">_xlfn.IFS(AND($Q104&lt;&gt;"",V104&lt;&gt;""),ABS($Q104-V104),AND($Q104="",V104=""),"",OR($Q104&lt;&gt;"",V104&lt;&gt;""),"-")</f>
        <v>-</v>
      </c>
      <c r="BD104" s="120" t="str" cm="1">
        <f t="array" ref="BD104">_xlfn.IFS(AND($Q104&lt;&gt;"",W104&lt;&gt;""),ABS($Q104-W104),AND($Q104="",W104=""),"",OR($Q104&lt;&gt;"",W104&lt;&gt;""),"-")</f>
        <v>-</v>
      </c>
      <c r="BE104" s="120" t="str" cm="1">
        <f t="array" ref="BE104">_xlfn.IFS(AND($Q104&lt;&gt;"",X104&lt;&gt;""),ABS($Q104-X104),AND($Q104="",X104=""),"",OR($Q104&lt;&gt;"",X104&lt;&gt;""),"-")</f>
        <v>-</v>
      </c>
      <c r="BF104" s="120" t="str" cm="1">
        <f t="array" ref="BF104">_xlfn.IFS(AND($Q104&lt;&gt;"",Y104&lt;&gt;""),ABS($Q104-Y104),AND($Q104="",Y104=""),"",OR($Q104&lt;&gt;"",Y104&lt;&gt;""),"-")</f>
        <v>-</v>
      </c>
      <c r="BG104" s="120" t="str" cm="1">
        <f t="array" ref="BG104">_xlfn.IFS(AND($Q104&lt;&gt;"",Z104&lt;&gt;""),ABS($Q104-Z104),AND($Q104="",Z104=""),"",OR($Q104&lt;&gt;"",Z104&lt;&gt;""),"-")</f>
        <v/>
      </c>
      <c r="BH104" s="120" t="str" cm="1">
        <f t="array" ref="BH104">_xlfn.IFS(AND($Q104&lt;&gt;"",AA104&lt;&gt;""),ABS($Q104-AA104),AND($Q104="",AA104=""),"",OR($Q104&lt;&gt;"",AA104&lt;&gt;""),"-")</f>
        <v/>
      </c>
      <c r="BI104" s="121" t="str" cm="1">
        <f t="array" ref="BI104">_xlfn.IFS(AND($R104&lt;&gt;"",S104&lt;&gt;""),ABS($R104-S104),AND($R104="",S104=""),"",OR($R104&lt;&gt;"",S104&lt;&gt;""),"-")</f>
        <v/>
      </c>
      <c r="BJ104" s="120" t="str" cm="1">
        <f t="array" ref="BJ104">_xlfn.IFS(AND($R104&lt;&gt;"",T104&lt;&gt;""),ABS($R104-T104),AND($R104="",T104=""),"",OR($R104&lt;&gt;"",T104&lt;&gt;""),"-")</f>
        <v/>
      </c>
      <c r="BK104" s="334" t="str" cm="1">
        <f t="array" ref="BK104">_xlfn.IFS(AND($R104&lt;&gt;"",U104&lt;&gt;""),ABS($R104-U104),AND($R104="",U104=""),"",OR($R104&lt;&gt;"",U104&lt;&gt;""),"-")</f>
        <v/>
      </c>
      <c r="BL104" s="120" t="str" cm="1">
        <f t="array" ref="BL104">_xlfn.IFS(AND($R104&lt;&gt;"",V104&lt;&gt;""),ABS($R104-V104),AND($R104="",V104=""),"",OR($R104&lt;&gt;"",V104&lt;&gt;""),"-")</f>
        <v>-</v>
      </c>
      <c r="BM104" s="120" t="str" cm="1">
        <f t="array" ref="BM104">_xlfn.IFS(AND($R104&lt;&gt;"",W104&lt;&gt;""),ABS($R104-W104),AND($R104="",W104=""),"",OR($R104&lt;&gt;"",W104&lt;&gt;""),"-")</f>
        <v>-</v>
      </c>
      <c r="BN104" s="120" t="str" cm="1">
        <f t="array" ref="BN104">_xlfn.IFS(AND($R104&lt;&gt;"",X104&lt;&gt;""),ABS($R104-X104),AND($R104="",X104=""),"",OR($R104&lt;&gt;"",X104&lt;&gt;""),"-")</f>
        <v>-</v>
      </c>
      <c r="BO104" s="120" t="str" cm="1">
        <f t="array" ref="BO104">_xlfn.IFS(AND($R104&lt;&gt;"",Y104&lt;&gt;""),ABS($R104-Y104),AND($R104="",Y104=""),"",OR($R104&lt;&gt;"",Y104&lt;&gt;""),"-")</f>
        <v>-</v>
      </c>
      <c r="BP104" s="120" t="str" cm="1">
        <f t="array" ref="BP104">_xlfn.IFS(AND($R104&lt;&gt;"",Z104&lt;&gt;""),ABS($R104-Z104),AND($R104="",Z104=""),"",OR($R104&lt;&gt;"",Z104&lt;&gt;""),"-")</f>
        <v/>
      </c>
      <c r="BQ104" s="120" t="str" cm="1">
        <f t="array" ref="BQ104">_xlfn.IFS(AND($R104&lt;&gt;"",AA104&lt;&gt;""),ABS($R104-AA104),AND($R104="",AA104=""),"",OR($R104&lt;&gt;"",AA104&lt;&gt;""),"-")</f>
        <v/>
      </c>
      <c r="BR104" s="121" t="str" cm="1">
        <f t="array" ref="BR104">_xlfn.IFS(AND($S104&lt;&gt;"",T104&lt;&gt;""),ABS($S104-T104),AND($S104="",T104=""),"",OR($S104&lt;&gt;"",T104&lt;&gt;""),"-")</f>
        <v/>
      </c>
      <c r="BS104" s="334" t="str" cm="1">
        <f t="array" ref="BS104">_xlfn.IFS(AND($S104&lt;&gt;"",U104&lt;&gt;""),ABS($S104-U104),AND($S104="",U104=""),"",OR($S104&lt;&gt;"",U104&lt;&gt;""),"-")</f>
        <v/>
      </c>
      <c r="BT104" s="120" t="str" cm="1">
        <f t="array" ref="BT104">_xlfn.IFS(AND($S104&lt;&gt;"",V104&lt;&gt;""),ABS($S104-V104),AND($S104="",V104=""),"",OR($S104&lt;&gt;"",V104&lt;&gt;""),"-")</f>
        <v>-</v>
      </c>
      <c r="BU104" s="120" t="str" cm="1">
        <f t="array" ref="BU104">_xlfn.IFS(AND($S104&lt;&gt;"",W104&lt;&gt;""),ABS($S104-W104),AND($S104="",W104=""),"",OR($S104&lt;&gt;"",W104&lt;&gt;""),"-")</f>
        <v>-</v>
      </c>
      <c r="BV104" s="120" t="str" cm="1">
        <f t="array" ref="BV104">_xlfn.IFS(AND($S104&lt;&gt;"",X104&lt;&gt;""),ABS($S104-X104),AND($S104="",X104=""),"",OR($S104&lt;&gt;"",X104&lt;&gt;""),"-")</f>
        <v>-</v>
      </c>
      <c r="BW104" s="120" t="str" cm="1">
        <f t="array" ref="BW104">_xlfn.IFS(AND($S104&lt;&gt;"",Y104&lt;&gt;""),ABS($S104-Y104),AND($S104="",Y104=""),"",OR($S104&lt;&gt;"",Y104&lt;&gt;""),"-")</f>
        <v>-</v>
      </c>
      <c r="BX104" s="120" t="str" cm="1">
        <f t="array" ref="BX104">_xlfn.IFS(AND($S104&lt;&gt;"",Z104&lt;&gt;""),ABS($S104-Z104),AND($S104="",Z104=""),"",OR($S104&lt;&gt;"",Z104&lt;&gt;""),"-")</f>
        <v/>
      </c>
      <c r="BY104" s="120" t="str" cm="1">
        <f t="array" ref="BY104">_xlfn.IFS(AND($S104&lt;&gt;"",AA104&lt;&gt;""),ABS($S104-AA104),AND($S104="",AA104=""),"",OR($S104&lt;&gt;"",AA104&lt;&gt;""),"-")</f>
        <v/>
      </c>
      <c r="BZ104" s="121" t="str" cm="1">
        <f t="array" ref="BZ104">_xlfn.IFS(AND($T104&lt;&gt;"",U104&lt;&gt;""),ABS($T104-U104),AND($T104="",U104=""),"",OR($T104&lt;&gt;"",U104&lt;&gt;""),"-")</f>
        <v/>
      </c>
      <c r="CA104" s="120" t="str" cm="1">
        <f t="array" ref="CA104">_xlfn.IFS(AND($T104&lt;&gt;"",V104&lt;&gt;""),ABS($T104-V104),AND($T104="",V104=""),"",OR($T104&lt;&gt;"",V104&lt;&gt;""),"-")</f>
        <v>-</v>
      </c>
      <c r="CB104" s="120" t="str" cm="1">
        <f t="array" ref="CB104">_xlfn.IFS(AND($T104&lt;&gt;"",W104&lt;&gt;""),ABS($T104-W104),AND($T104="",W104=""),"",OR($T104&lt;&gt;"",W104&lt;&gt;""),"-")</f>
        <v>-</v>
      </c>
      <c r="CC104" s="120" t="str" cm="1">
        <f t="array" ref="CC104">_xlfn.IFS(AND($T104&lt;&gt;"",X104&lt;&gt;""),ABS($T104-X104),AND($T104="",X104=""),"",OR($T104&lt;&gt;"",X104&lt;&gt;""),"-")</f>
        <v>-</v>
      </c>
      <c r="CD104" s="120" t="str" cm="1">
        <f t="array" ref="CD104">_xlfn.IFS(AND($T104&lt;&gt;"",Y104&lt;&gt;""),ABS($T104-Y104),AND($T104="",Y104=""),"",OR($T104&lt;&gt;"",Y104&lt;&gt;""),"-")</f>
        <v>-</v>
      </c>
      <c r="CE104" s="120" t="str" cm="1">
        <f t="array" ref="CE104">_xlfn.IFS(AND($T104&lt;&gt;"",Z104&lt;&gt;""),ABS($T104-Z104),AND($T104="",Z104=""),"",OR($T104&lt;&gt;"",Z104&lt;&gt;""),"-")</f>
        <v/>
      </c>
      <c r="CF104" s="120" t="str" cm="1">
        <f t="array" ref="CF104">_xlfn.IFS(AND($T104&lt;&gt;"",AA104&lt;&gt;""),ABS($T104-AA104),AND($T104="",AA104=""),"",OR($T104&lt;&gt;"",AA104&lt;&gt;""),"-")</f>
        <v/>
      </c>
      <c r="CG104" s="121" t="str" cm="1">
        <f t="array" ref="CG104">_xlfn.IFS(AND($U104&lt;&gt;"",V104&lt;&gt;""),ABS($U104-V104),AND($U104="",V104=""),"",OR($U104&lt;&gt;"",V104&lt;&gt;""),"-")</f>
        <v>-</v>
      </c>
      <c r="CH104" s="120" t="str" cm="1">
        <f t="array" ref="CH104">_xlfn.IFS(AND($U104&lt;&gt;"",W104&lt;&gt;""),ABS($U104-W104),AND($U104="",W104=""),"",OR($U104&lt;&gt;"",W104&lt;&gt;""),"-")</f>
        <v>-</v>
      </c>
      <c r="CI104" s="120" t="str" cm="1">
        <f t="array" ref="CI104">_xlfn.IFS(AND($U104&lt;&gt;"",X104&lt;&gt;""),ABS($U104-X104),AND($U104="",X104=""),"",OR($U104&lt;&gt;"",X104&lt;&gt;""),"-")</f>
        <v>-</v>
      </c>
      <c r="CJ104" s="120" t="str" cm="1">
        <f t="array" ref="CJ104">_xlfn.IFS(AND($U104&lt;&gt;"",Y104&lt;&gt;""),ABS($U104-Y104),AND($U104="",Y104=""),"",OR($U104&lt;&gt;"",Y104&lt;&gt;""),"-")</f>
        <v>-</v>
      </c>
      <c r="CK104" s="120" t="str" cm="1">
        <f t="array" ref="CK104">_xlfn.IFS(AND($U104&lt;&gt;"",Z104&lt;&gt;""),ABS($U104-Z104),AND($U104="",Z104=""),"",OR($U104&lt;&gt;"",Z104&lt;&gt;""),"-")</f>
        <v/>
      </c>
      <c r="CL104" s="120" t="str" cm="1">
        <f t="array" ref="CL104">_xlfn.IFS(AND($U104&lt;&gt;"",AA104&lt;&gt;""),ABS($U104-AA104),AND($U104="",AA104=""),"",OR($U104&lt;&gt;"",AA104&lt;&gt;""),"-")</f>
        <v/>
      </c>
      <c r="CM104" s="121" cm="1">
        <f t="array" ref="CM104">_xlfn.IFS(AND($V104&lt;&gt;"",W104&lt;&gt;""),ABS($V104-W104),AND($V104="",W104=""),"",OR($V104&lt;&gt;"",W104&lt;&gt;""),"-")</f>
        <v>0</v>
      </c>
      <c r="CN104" s="120" cm="1">
        <f t="array" ref="CN104">_xlfn.IFS(AND($V104&lt;&gt;"",X104&lt;&gt;""),ABS($V104-X104),AND($V104="",X104=""),"",OR($V104&lt;&gt;"",X104&lt;&gt;""),"-")</f>
        <v>3.979474570161301E-2</v>
      </c>
      <c r="CO104" s="120" cm="1">
        <f t="array" ref="CO104">_xlfn.IFS(AND($V104&lt;&gt;"",Y104&lt;&gt;""),ABS($V104-Y104),AND($V104="",Y104=""),"",OR($V104&lt;&gt;"",Y104&lt;&gt;""),"-")</f>
        <v>0.22480942422525452</v>
      </c>
      <c r="CP104" s="120" t="str" cm="1">
        <f t="array" ref="CP104">_xlfn.IFS(AND($V104&lt;&gt;"",Z104&lt;&gt;""),ABS($V104-Z104),AND($V104="",Z104=""),"",OR($V104&lt;&gt;"",Z104&lt;&gt;""),"-")</f>
        <v>-</v>
      </c>
      <c r="CQ104" s="120" t="str" cm="1">
        <f t="array" ref="CQ104">_xlfn.IFS(AND($V104&lt;&gt;"",AA104&lt;&gt;""),ABS($V104-AA104),AND($V104="",AA104=""),"",OR($V104&lt;&gt;"",AA104&lt;&gt;""),"-")</f>
        <v>-</v>
      </c>
      <c r="CR104" s="121" cm="1">
        <f t="array" ref="CR104">_xlfn.IFS(AND($W104&lt;&gt;"",X104&lt;&gt;""),ABS($W104-X104),AND($W104="",X104=""),"",OR($W104&lt;&gt;"",X104&lt;&gt;""),"-")</f>
        <v>3.979474570161301E-2</v>
      </c>
      <c r="CS104" s="120" cm="1">
        <f t="array" ref="CS104">_xlfn.IFS(AND($W104&lt;&gt;"",Y104&lt;&gt;""),ABS($W104-Y104),AND($W104="",Y104=""),"",OR($W104&lt;&gt;"",Y104&lt;&gt;""),"-")</f>
        <v>0.22480942422525452</v>
      </c>
      <c r="CT104" s="120" t="str" cm="1">
        <f t="array" ref="CT104">_xlfn.IFS(AND($W104&lt;&gt;"",Z104&lt;&gt;""),ABS($W104-Z104),AND($W104="",Z104=""),"",OR($W104&lt;&gt;"",Z104&lt;&gt;""),"-")</f>
        <v>-</v>
      </c>
      <c r="CU104" s="120" t="str" cm="1">
        <f t="array" ref="CU104">_xlfn.IFS(AND($W104&lt;&gt;"",AA104&lt;&gt;""),ABS($W104-AA104),AND($W104="",AA104=""),"",OR($W104&lt;&gt;"",AA104&lt;&gt;""),"-")</f>
        <v>-</v>
      </c>
      <c r="CV104" s="121" cm="1">
        <f t="array" ref="CV104">_xlfn.IFS(AND($X104&lt;&gt;"",Y104&lt;&gt;""),ABS($X104-Y104),AND($X104="",Y104=""),"",OR($X104&lt;&gt;"",Y104&lt;&gt;""),"-")</f>
        <v>0.18501467852364151</v>
      </c>
      <c r="CW104" s="120" t="str" cm="1">
        <f t="array" ref="CW104">_xlfn.IFS(AND($X104&lt;&gt;"",Z104&lt;&gt;""),ABS($X104-Z104),AND($X104="",Z104=""),"",OR($X104&lt;&gt;"",Z104&lt;&gt;""),"-")</f>
        <v>-</v>
      </c>
      <c r="CX104" s="120" t="str" cm="1">
        <f t="array" ref="CX104">_xlfn.IFS(AND($X104&lt;&gt;"",AA104&lt;&gt;""),ABS($X104-AA104),AND($X104="",AA104=""),"",OR($X104&lt;&gt;"",AA104&lt;&gt;""),"-")</f>
        <v>-</v>
      </c>
      <c r="CY104" s="121" t="str" cm="1">
        <f t="array" ref="CY104">_xlfn.IFS(AND($Y104&lt;&gt;"",Z104&lt;&gt;""),ABS($Y104-Z104),AND($Y104="",Z104=""),"",OR($Y104&lt;&gt;"",Z104&lt;&gt;""),"-")</f>
        <v>-</v>
      </c>
      <c r="CZ104" s="120" t="str" cm="1">
        <f t="array" ref="CZ104">_xlfn.IFS(AND($Y104&lt;&gt;"",AA104&lt;&gt;""),ABS($Y104-AA104),AND($Y104="",AA104=""),"",OR($Y104&lt;&gt;"",AA104&lt;&gt;""),"-")</f>
        <v>-</v>
      </c>
      <c r="DA104" s="121" t="str" cm="1">
        <f t="array" ref="DA104">_xlfn.IFS(AND($Z104&lt;&gt;"",AA104&lt;&gt;""),ABS($Z104-AA104),AND($Z104="",AA104=""),"",OR($Z104&lt;&gt;"",AA104&lt;&gt;""),"-")</f>
        <v/>
      </c>
    </row>
    <row r="105" spans="1:105" s="121" customFormat="1" x14ac:dyDescent="0.2">
      <c r="A105" s="260" t="s">
        <v>153</v>
      </c>
      <c r="B105" s="259" t="e">
        <f>VLOOKUP($A105,Merged_couplings!$B:$BU,MATCH(B$1,Merged_couplings!$B$1:$BU$1,0),FALSE)</f>
        <v>#N/A</v>
      </c>
      <c r="C105" s="258" t="e">
        <f>VLOOKUP($A105,Merged_couplings!$B:$BU,MATCH(C$1,Merged_couplings!$B$1:$BU$1,0),FALSE)</f>
        <v>#N/A</v>
      </c>
      <c r="D105" s="258" t="e">
        <f>VLOOKUP($A105,Merged_couplings!$B:$BU,MATCH(D$1,Merged_couplings!$B$1:$BU$1,0),FALSE)</f>
        <v>#N/A</v>
      </c>
      <c r="E105" s="258" t="e">
        <f>VLOOKUP($A105,Merged_couplings!$B:$BU,MATCH(E$1,Merged_couplings!$B$1:$BU$1,0),FALSE)</f>
        <v>#N/A</v>
      </c>
      <c r="F105" s="258" t="e">
        <f>VLOOKUP($A105,Merged_couplings!$B:$BU,MATCH(F$1,Merged_couplings!$B$1:$BU$1,0),FALSE)</f>
        <v>#N/A</v>
      </c>
      <c r="G105" s="258" t="e">
        <f>VLOOKUP($A105,Merged_couplings!$B:$BU,MATCH(G$1,Merged_couplings!$B$1:$BU$1,0),FALSE)</f>
        <v>#N/A</v>
      </c>
      <c r="H105" s="258" t="e">
        <f>VLOOKUP($A105,Merged_couplings!$B:$BU,MATCH(H$1,Merged_couplings!$B$1:$BU$1,0),FALSE)</f>
        <v>#N/A</v>
      </c>
      <c r="I105" s="258" t="e">
        <f>VLOOKUP($A105,Merged_couplings!$B:$BU,MATCH(I$1,Merged_couplings!$B$1:$BU$1,0),FALSE)</f>
        <v>#N/A</v>
      </c>
      <c r="J105" s="258" t="e">
        <f>VLOOKUP($A105,Merged_couplings!$B:$BU,MATCH(J$1,Merged_couplings!$B$1:$BU$1,0),FALSE)</f>
        <v>#N/A</v>
      </c>
      <c r="K105" s="258" t="e">
        <f>VLOOKUP($A105,Merged_couplings!$B:$BU,MATCH(K$1,Merged_couplings!$B$1:$BU$1,0),FALSE)</f>
        <v>#N/A</v>
      </c>
      <c r="L105" s="258" t="e">
        <f>VLOOKUP($A105,Merged_couplings!$B:$BU,MATCH(L$1,Merged_couplings!$B$1:$BU$1,0),FALSE)</f>
        <v>#N/A</v>
      </c>
      <c r="M105" s="258" t="e">
        <f>VLOOKUP($A105,Merged_couplings!$B:$BU,MATCH(M$1,Merged_couplings!$B$1:$BU$1,0),FALSE)</f>
        <v>#N/A</v>
      </c>
      <c r="N105" s="258" t="e">
        <f>VLOOKUP($A105,Merged_couplings!$B:$BU,MATCH(N$1,Merged_couplings!$B$1:$BU$1,0),FALSE)</f>
        <v>#N/A</v>
      </c>
      <c r="O105" s="121" t="e">
        <f>IF(OR(B105="BIG",B105="BI-",B105="-IG"),VLOOKUP($A105,Merged_couplings!$B:$BU,MATCH(O$1,Merged_couplings!$B$1:$BU$1,0),FALSE),"")</f>
        <v>#N/A</v>
      </c>
      <c r="P105" s="120" t="e">
        <f>IF(OR(C105="BIG",C105="BI-",C105="-IG"),VLOOKUP($A105,Merged_couplings!$B:$BU,MATCH(P$1,Merged_couplings!$B$1:$BU$1,0),FALSE),"")</f>
        <v>#N/A</v>
      </c>
      <c r="Q105" s="120" t="e">
        <f>IF(OR(D105="BIG",D105="BI-",D105="-IG"),VLOOKUP($A105,Merged_couplings!$B:$BU,MATCH(Q$1,Merged_couplings!$B$1:$BU$1,0),FALSE),"")</f>
        <v>#N/A</v>
      </c>
      <c r="R105" s="120" t="e">
        <f t="shared" si="9"/>
        <v>#N/A</v>
      </c>
      <c r="S105" s="120" t="e">
        <f t="shared" si="9"/>
        <v>#N/A</v>
      </c>
      <c r="T105" s="120" t="e">
        <f t="shared" si="9"/>
        <v>#N/A</v>
      </c>
      <c r="U105" s="120" t="e">
        <f>IF(OR(H105="BIG",H105="BI-",H105="-IG"),VLOOKUP($A105,Merged_couplings!$B:$BU,MATCH(U$1,Merged_couplings!$B$1:$BU$1,0),FALSE),"")</f>
        <v>#N/A</v>
      </c>
      <c r="V105" s="120" t="e">
        <f>IF(OR(I105="BIG",I105="BI-",I105="-IG"),VLOOKUP($A105,Merged_couplings!$B:$BU,MATCH(V$1,Merged_couplings!$B$1:$BU$1,0),FALSE),"")</f>
        <v>#N/A</v>
      </c>
      <c r="W105" s="120" t="e">
        <f t="shared" si="8"/>
        <v>#N/A</v>
      </c>
      <c r="X105" s="120" t="e">
        <f>IF(OR(K105="BIG",K105="BI-",K105="-IG"),VLOOKUP($A105,Merged_couplings!$B:$BU,MATCH(X$1,Merged_couplings!$B$1:$BU$1,0),FALSE),"")</f>
        <v>#N/A</v>
      </c>
      <c r="Y105" s="120" t="e">
        <f>IF(OR(L105="BIG",L105="BI-",L105="-IG"),VLOOKUP($A105,Merged_couplings!$B:$BU,MATCH(Y$1,Merged_couplings!$B$1:$BU$1,0),FALSE),"")</f>
        <v>#N/A</v>
      </c>
      <c r="Z105" s="120" t="e">
        <f>IF(OR(M105="BIG",M105="BI-",M105="-IG"),VLOOKUP($A105,Merged_couplings!$B:$BU,MATCH(Z$1,Merged_couplings!$B$1:$BU$1,0),FALSE),"")</f>
        <v>#N/A</v>
      </c>
      <c r="AA105" s="120" t="e">
        <f>IF(OR(N105="BIG",N105="BI-",N105="-IG"),VLOOKUP($A105,Merged_couplings!$B:$BU,MATCH(AA$1,Merged_couplings!$B$1:$BU$1,0),FALSE),"")</f>
        <v>#N/A</v>
      </c>
      <c r="AB105" s="123" t="e" cm="1">
        <f t="array" ref="AB105">_xlfn.IFS(AND($O105&lt;&gt;"",P105&lt;&gt;""),ABS($O105-P105),AND($O105="",P105=""),"",OR($O105&lt;&gt;"",P105&lt;&gt;""),"-")</f>
        <v>#N/A</v>
      </c>
      <c r="AC105" s="122" t="e" cm="1">
        <f t="array" ref="AC105">_xlfn.IFS(AND($O105&lt;&gt;"",Q105&lt;&gt;""),ABS($O105-Q105),AND($O105="",Q105=""),"",OR($O105&lt;&gt;"",Q105&lt;&gt;""),"-")</f>
        <v>#N/A</v>
      </c>
      <c r="AD105" s="122" t="e" cm="1">
        <f t="array" ref="AD105">_xlfn.IFS(AND($O105&lt;&gt;"",R105&lt;&gt;""),ABS($O105-R105),AND($O105="",R105=""),"",OR($O105&lt;&gt;"",R105&lt;&gt;""),"-")</f>
        <v>#N/A</v>
      </c>
      <c r="AE105" s="122" t="e" cm="1">
        <f t="array" ref="AE105">_xlfn.IFS(AND($O105&lt;&gt;"",S105&lt;&gt;""),ABS($O105-S105),AND($O105="",S105=""),"",OR($O105&lt;&gt;"",S105&lt;&gt;""),"-")</f>
        <v>#N/A</v>
      </c>
      <c r="AF105" s="122" t="e" cm="1">
        <f t="array" ref="AF105">_xlfn.IFS(AND($O105&lt;&gt;"",T105&lt;&gt;""),ABS($O105-T105),AND($O105="",T105=""),"",OR($O105&lt;&gt;"",T105&lt;&gt;""),"-")</f>
        <v>#N/A</v>
      </c>
      <c r="AG105" s="122" t="e" cm="1">
        <f t="array" ref="AG105">_xlfn.IFS(AND($O105&lt;&gt;"",U105&lt;&gt;""),ABS($O105-U105),AND($O105="",U105=""),"",OR($O105&lt;&gt;"",U105&lt;&gt;""),"-")</f>
        <v>#N/A</v>
      </c>
      <c r="AH105" s="122" t="e" cm="1">
        <f t="array" ref="AH105">_xlfn.IFS(AND($O105&lt;&gt;"",V105&lt;&gt;""),ABS($O105-V105),AND($O105="",V105=""),"",OR($O105&lt;&gt;"",V105&lt;&gt;""),"-")</f>
        <v>#N/A</v>
      </c>
      <c r="AI105" s="122" t="e" cm="1">
        <f t="array" ref="AI105">_xlfn.IFS(AND($O105&lt;&gt;"",W105&lt;&gt;""),ABS($O105-W105),AND($O105="",W105=""),"",OR($O105&lt;&gt;"",W105&lt;&gt;""),"-")</f>
        <v>#N/A</v>
      </c>
      <c r="AJ105" s="122" t="e" cm="1">
        <f t="array" ref="AJ105">_xlfn.IFS(AND($O105&lt;&gt;"",X105&lt;&gt;""),ABS($O105-X105),AND($O105="",X105=""),"",OR($O105&lt;&gt;"",X105&lt;&gt;""),"-")</f>
        <v>#N/A</v>
      </c>
      <c r="AK105" s="122" t="e" cm="1">
        <f t="array" ref="AK105">_xlfn.IFS(AND($O105&lt;&gt;"",Y105&lt;&gt;""),ABS($O105-Y105),AND($O105="",Y105=""),"",OR($O105&lt;&gt;"",Y105&lt;&gt;""),"-")</f>
        <v>#N/A</v>
      </c>
      <c r="AL105" s="122" t="e" cm="1">
        <f t="array" ref="AL105">_xlfn.IFS(AND($O105&lt;&gt;"",Z105&lt;&gt;""),ABS($O105-Z105),AND($O105="",Z105=""),"",OR($O105&lt;&gt;"",Z105&lt;&gt;""),"-")</f>
        <v>#N/A</v>
      </c>
      <c r="AM105" s="122" t="e" cm="1">
        <f t="array" ref="AM105">_xlfn.IFS(AND($O105&lt;&gt;"",AA105&lt;&gt;""),ABS($O105-AA105),AND($O105="",AA105=""),"",OR($O105&lt;&gt;"",AA105&lt;&gt;""),"-")</f>
        <v>#N/A</v>
      </c>
      <c r="AN105" s="121" t="e" cm="1">
        <f t="array" ref="AN105">_xlfn.IFS(AND($P105&lt;&gt;"",Q105&lt;&gt;""),ABS($P105-Q105),AND($P105="",Q105=""),"",OR($P105&lt;&gt;"",Q105&lt;&gt;""),"-")</f>
        <v>#N/A</v>
      </c>
      <c r="AO105" s="120" t="e" cm="1">
        <f t="array" ref="AO105">_xlfn.IFS(AND($P105&lt;&gt;"",R105&lt;&gt;""),ABS($P105-R105),AND($P105="",R105=""),"",OR($P105&lt;&gt;"",R105&lt;&gt;""),"-")</f>
        <v>#N/A</v>
      </c>
      <c r="AP105" s="120" t="e" cm="1">
        <f t="array" ref="AP105">_xlfn.IFS(AND($P105&lt;&gt;"",S105&lt;&gt;""),ABS($P105-S105),AND($P105="",S105=""),"",OR($P105&lt;&gt;"",S105&lt;&gt;""),"-")</f>
        <v>#N/A</v>
      </c>
      <c r="AQ105" s="120" t="e" cm="1">
        <f t="array" ref="AQ105">_xlfn.IFS(AND($P105&lt;&gt;"",T105&lt;&gt;""),ABS($P105-T105),AND($P105="",T105=""),"",OR($P105&lt;&gt;"",T105&lt;&gt;""),"-")</f>
        <v>#N/A</v>
      </c>
      <c r="AR105" s="120" t="e" cm="1">
        <f t="array" ref="AR105">_xlfn.IFS(AND($P105&lt;&gt;"",U105&lt;&gt;""),ABS($P105-U105),AND($P105="",U105=""),"",OR($P105&lt;&gt;"",U105&lt;&gt;""),"-")</f>
        <v>#N/A</v>
      </c>
      <c r="AS105" s="120" t="e" cm="1">
        <f t="array" ref="AS105">_xlfn.IFS(AND($P105&lt;&gt;"",V105&lt;&gt;""),ABS($P105-V105),AND($P105="",V105=""),"",OR($P105&lt;&gt;"",V105&lt;&gt;""),"-")</f>
        <v>#N/A</v>
      </c>
      <c r="AT105" s="120" t="e" cm="1">
        <f t="array" ref="AT105">_xlfn.IFS(AND($P105&lt;&gt;"",W105&lt;&gt;""),ABS($P105-W105),AND($P105="",W105=""),"",OR($P105&lt;&gt;"",W105&lt;&gt;""),"-")</f>
        <v>#N/A</v>
      </c>
      <c r="AU105" s="120" t="e" cm="1">
        <f t="array" ref="AU105">_xlfn.IFS(AND($P105&lt;&gt;"",X105&lt;&gt;""),ABS($P105-X105),AND($P105="",X105=""),"",OR($P105&lt;&gt;"",X105&lt;&gt;""),"-")</f>
        <v>#N/A</v>
      </c>
      <c r="AV105" s="120" t="e" cm="1">
        <f t="array" ref="AV105">_xlfn.IFS(AND($P105&lt;&gt;"",Y105&lt;&gt;""),ABS($P105-Y105),AND($P105="",Y105=""),"",OR($P105&lt;&gt;"",Y105&lt;&gt;""),"-")</f>
        <v>#N/A</v>
      </c>
      <c r="AW105" s="120" t="e" cm="1">
        <f t="array" ref="AW105">_xlfn.IFS(AND($P105&lt;&gt;"",Z105&lt;&gt;""),ABS($P105-Z105),AND($P105="",Z105=""),"",OR($P105&lt;&gt;"",Z105&lt;&gt;""),"-")</f>
        <v>#N/A</v>
      </c>
      <c r="AX105" s="120" t="e" cm="1">
        <f t="array" ref="AX105">_xlfn.IFS(AND($P105&lt;&gt;"",AA105&lt;&gt;""),ABS($P105-AA105),AND($P105="",AA105=""),"",OR($P105&lt;&gt;"",AA105&lt;&gt;""),"-")</f>
        <v>#N/A</v>
      </c>
      <c r="AY105" s="121" t="e" cm="1">
        <f t="array" ref="AY105">_xlfn.IFS(AND($Q105&lt;&gt;"",R105&lt;&gt;""),ABS($Q105-R105),AND($Q105="",R105=""),"",OR($Q105&lt;&gt;"",R105&lt;&gt;""),"-")</f>
        <v>#N/A</v>
      </c>
      <c r="AZ105" s="334" t="e" cm="1">
        <f t="array" ref="AZ105">_xlfn.IFS(AND($Q105&lt;&gt;"",S105&lt;&gt;""),ABS($Q105-S105),AND($Q105="",S105=""),"",OR($Q105&lt;&gt;"",S105&lt;&gt;""),"-")</f>
        <v>#N/A</v>
      </c>
      <c r="BA105" s="334" t="e" cm="1">
        <f t="array" ref="BA105">_xlfn.IFS(AND($Q105&lt;&gt;"",T105&lt;&gt;""),ABS($Q105-T105),AND($Q105="",T105=""),"",OR($Q105&lt;&gt;"",T105&lt;&gt;""),"-")</f>
        <v>#N/A</v>
      </c>
      <c r="BB105" s="120" t="e" cm="1">
        <f t="array" ref="BB105">_xlfn.IFS(AND($Q105&lt;&gt;"",U105&lt;&gt;""),ABS($Q105-U105),AND($Q105="",U105=""),"",OR($Q105&lt;&gt;"",U105&lt;&gt;""),"-")</f>
        <v>#N/A</v>
      </c>
      <c r="BC105" s="120" t="e" cm="1">
        <f t="array" ref="BC105">_xlfn.IFS(AND($Q105&lt;&gt;"",V105&lt;&gt;""),ABS($Q105-V105),AND($Q105="",V105=""),"",OR($Q105&lt;&gt;"",V105&lt;&gt;""),"-")</f>
        <v>#N/A</v>
      </c>
      <c r="BD105" s="120" t="e" cm="1">
        <f t="array" ref="BD105">_xlfn.IFS(AND($Q105&lt;&gt;"",W105&lt;&gt;""),ABS($Q105-W105),AND($Q105="",W105=""),"",OR($Q105&lt;&gt;"",W105&lt;&gt;""),"-")</f>
        <v>#N/A</v>
      </c>
      <c r="BE105" s="120" t="e" cm="1">
        <f t="array" ref="BE105">_xlfn.IFS(AND($Q105&lt;&gt;"",X105&lt;&gt;""),ABS($Q105-X105),AND($Q105="",X105=""),"",OR($Q105&lt;&gt;"",X105&lt;&gt;""),"-")</f>
        <v>#N/A</v>
      </c>
      <c r="BF105" s="120" t="e" cm="1">
        <f t="array" ref="BF105">_xlfn.IFS(AND($Q105&lt;&gt;"",Y105&lt;&gt;""),ABS($Q105-Y105),AND($Q105="",Y105=""),"",OR($Q105&lt;&gt;"",Y105&lt;&gt;""),"-")</f>
        <v>#N/A</v>
      </c>
      <c r="BG105" s="120" t="e" cm="1">
        <f t="array" ref="BG105">_xlfn.IFS(AND($Q105&lt;&gt;"",Z105&lt;&gt;""),ABS($Q105-Z105),AND($Q105="",Z105=""),"",OR($Q105&lt;&gt;"",Z105&lt;&gt;""),"-")</f>
        <v>#N/A</v>
      </c>
      <c r="BH105" s="120" t="e" cm="1">
        <f t="array" ref="BH105">_xlfn.IFS(AND($Q105&lt;&gt;"",AA105&lt;&gt;""),ABS($Q105-AA105),AND($Q105="",AA105=""),"",OR($Q105&lt;&gt;"",AA105&lt;&gt;""),"-")</f>
        <v>#N/A</v>
      </c>
      <c r="BI105" s="121" t="e" cm="1">
        <f t="array" ref="BI105">_xlfn.IFS(AND($R105&lt;&gt;"",S105&lt;&gt;""),ABS($R105-S105),AND($R105="",S105=""),"",OR($R105&lt;&gt;"",S105&lt;&gt;""),"-")</f>
        <v>#N/A</v>
      </c>
      <c r="BJ105" s="120" t="e" cm="1">
        <f t="array" ref="BJ105">_xlfn.IFS(AND($R105&lt;&gt;"",T105&lt;&gt;""),ABS($R105-T105),AND($R105="",T105=""),"",OR($R105&lt;&gt;"",T105&lt;&gt;""),"-")</f>
        <v>#N/A</v>
      </c>
      <c r="BK105" s="334" t="e" cm="1">
        <f t="array" ref="BK105">_xlfn.IFS(AND($R105&lt;&gt;"",U105&lt;&gt;""),ABS($R105-U105),AND($R105="",U105=""),"",OR($R105&lt;&gt;"",U105&lt;&gt;""),"-")</f>
        <v>#N/A</v>
      </c>
      <c r="BL105" s="120" t="e" cm="1">
        <f t="array" ref="BL105">_xlfn.IFS(AND($R105&lt;&gt;"",V105&lt;&gt;""),ABS($R105-V105),AND($R105="",V105=""),"",OR($R105&lt;&gt;"",V105&lt;&gt;""),"-")</f>
        <v>#N/A</v>
      </c>
      <c r="BM105" s="120" t="e" cm="1">
        <f t="array" ref="BM105">_xlfn.IFS(AND($R105&lt;&gt;"",W105&lt;&gt;""),ABS($R105-W105),AND($R105="",W105=""),"",OR($R105&lt;&gt;"",W105&lt;&gt;""),"-")</f>
        <v>#N/A</v>
      </c>
      <c r="BN105" s="120" t="e" cm="1">
        <f t="array" ref="BN105">_xlfn.IFS(AND($R105&lt;&gt;"",X105&lt;&gt;""),ABS($R105-X105),AND($R105="",X105=""),"",OR($R105&lt;&gt;"",X105&lt;&gt;""),"-")</f>
        <v>#N/A</v>
      </c>
      <c r="BO105" s="120" t="e" cm="1">
        <f t="array" ref="BO105">_xlfn.IFS(AND($R105&lt;&gt;"",Y105&lt;&gt;""),ABS($R105-Y105),AND($R105="",Y105=""),"",OR($R105&lt;&gt;"",Y105&lt;&gt;""),"-")</f>
        <v>#N/A</v>
      </c>
      <c r="BP105" s="120" t="e" cm="1">
        <f t="array" ref="BP105">_xlfn.IFS(AND($R105&lt;&gt;"",Z105&lt;&gt;""),ABS($R105-Z105),AND($R105="",Z105=""),"",OR($R105&lt;&gt;"",Z105&lt;&gt;""),"-")</f>
        <v>#N/A</v>
      </c>
      <c r="BQ105" s="120" t="e" cm="1">
        <f t="array" ref="BQ105">_xlfn.IFS(AND($R105&lt;&gt;"",AA105&lt;&gt;""),ABS($R105-AA105),AND($R105="",AA105=""),"",OR($R105&lt;&gt;"",AA105&lt;&gt;""),"-")</f>
        <v>#N/A</v>
      </c>
      <c r="BR105" s="121" t="e" cm="1">
        <f t="array" ref="BR105">_xlfn.IFS(AND($S105&lt;&gt;"",T105&lt;&gt;""),ABS($S105-T105),AND($S105="",T105=""),"",OR($S105&lt;&gt;"",T105&lt;&gt;""),"-")</f>
        <v>#N/A</v>
      </c>
      <c r="BS105" s="334" t="e" cm="1">
        <f t="array" ref="BS105">_xlfn.IFS(AND($S105&lt;&gt;"",U105&lt;&gt;""),ABS($S105-U105),AND($S105="",U105=""),"",OR($S105&lt;&gt;"",U105&lt;&gt;""),"-")</f>
        <v>#N/A</v>
      </c>
      <c r="BT105" s="120" t="e" cm="1">
        <f t="array" ref="BT105">_xlfn.IFS(AND($S105&lt;&gt;"",V105&lt;&gt;""),ABS($S105-V105),AND($S105="",V105=""),"",OR($S105&lt;&gt;"",V105&lt;&gt;""),"-")</f>
        <v>#N/A</v>
      </c>
      <c r="BU105" s="120" t="e" cm="1">
        <f t="array" ref="BU105">_xlfn.IFS(AND($S105&lt;&gt;"",W105&lt;&gt;""),ABS($S105-W105),AND($S105="",W105=""),"",OR($S105&lt;&gt;"",W105&lt;&gt;""),"-")</f>
        <v>#N/A</v>
      </c>
      <c r="BV105" s="120" t="e" cm="1">
        <f t="array" ref="BV105">_xlfn.IFS(AND($S105&lt;&gt;"",X105&lt;&gt;""),ABS($S105-X105),AND($S105="",X105=""),"",OR($S105&lt;&gt;"",X105&lt;&gt;""),"-")</f>
        <v>#N/A</v>
      </c>
      <c r="BW105" s="120" t="e" cm="1">
        <f t="array" ref="BW105">_xlfn.IFS(AND($S105&lt;&gt;"",Y105&lt;&gt;""),ABS($S105-Y105),AND($S105="",Y105=""),"",OR($S105&lt;&gt;"",Y105&lt;&gt;""),"-")</f>
        <v>#N/A</v>
      </c>
      <c r="BX105" s="120" t="e" cm="1">
        <f t="array" ref="BX105">_xlfn.IFS(AND($S105&lt;&gt;"",Z105&lt;&gt;""),ABS($S105-Z105),AND($S105="",Z105=""),"",OR($S105&lt;&gt;"",Z105&lt;&gt;""),"-")</f>
        <v>#N/A</v>
      </c>
      <c r="BY105" s="120" t="e" cm="1">
        <f t="array" ref="BY105">_xlfn.IFS(AND($S105&lt;&gt;"",AA105&lt;&gt;""),ABS($S105-AA105),AND($S105="",AA105=""),"",OR($S105&lt;&gt;"",AA105&lt;&gt;""),"-")</f>
        <v>#N/A</v>
      </c>
      <c r="BZ105" s="121" t="e" cm="1">
        <f t="array" ref="BZ105">_xlfn.IFS(AND($T105&lt;&gt;"",U105&lt;&gt;""),ABS($T105-U105),AND($T105="",U105=""),"",OR($T105&lt;&gt;"",U105&lt;&gt;""),"-")</f>
        <v>#N/A</v>
      </c>
      <c r="CA105" s="120" t="e" cm="1">
        <f t="array" ref="CA105">_xlfn.IFS(AND($T105&lt;&gt;"",V105&lt;&gt;""),ABS($T105-V105),AND($T105="",V105=""),"",OR($T105&lt;&gt;"",V105&lt;&gt;""),"-")</f>
        <v>#N/A</v>
      </c>
      <c r="CB105" s="120" t="e" cm="1">
        <f t="array" ref="CB105">_xlfn.IFS(AND($T105&lt;&gt;"",W105&lt;&gt;""),ABS($T105-W105),AND($T105="",W105=""),"",OR($T105&lt;&gt;"",W105&lt;&gt;""),"-")</f>
        <v>#N/A</v>
      </c>
      <c r="CC105" s="120" t="e" cm="1">
        <f t="array" ref="CC105">_xlfn.IFS(AND($T105&lt;&gt;"",X105&lt;&gt;""),ABS($T105-X105),AND($T105="",X105=""),"",OR($T105&lt;&gt;"",X105&lt;&gt;""),"-")</f>
        <v>#N/A</v>
      </c>
      <c r="CD105" s="120" t="e" cm="1">
        <f t="array" ref="CD105">_xlfn.IFS(AND($T105&lt;&gt;"",Y105&lt;&gt;""),ABS($T105-Y105),AND($T105="",Y105=""),"",OR($T105&lt;&gt;"",Y105&lt;&gt;""),"-")</f>
        <v>#N/A</v>
      </c>
      <c r="CE105" s="120" t="e" cm="1">
        <f t="array" ref="CE105">_xlfn.IFS(AND($T105&lt;&gt;"",Z105&lt;&gt;""),ABS($T105-Z105),AND($T105="",Z105=""),"",OR($T105&lt;&gt;"",Z105&lt;&gt;""),"-")</f>
        <v>#N/A</v>
      </c>
      <c r="CF105" s="120" t="e" cm="1">
        <f t="array" ref="CF105">_xlfn.IFS(AND($T105&lt;&gt;"",AA105&lt;&gt;""),ABS($T105-AA105),AND($T105="",AA105=""),"",OR($T105&lt;&gt;"",AA105&lt;&gt;""),"-")</f>
        <v>#N/A</v>
      </c>
      <c r="CG105" s="121" t="e" cm="1">
        <f t="array" ref="CG105">_xlfn.IFS(AND($U105&lt;&gt;"",V105&lt;&gt;""),ABS($U105-V105),AND($U105="",V105=""),"",OR($U105&lt;&gt;"",V105&lt;&gt;""),"-")</f>
        <v>#N/A</v>
      </c>
      <c r="CH105" s="120" t="e" cm="1">
        <f t="array" ref="CH105">_xlfn.IFS(AND($U105&lt;&gt;"",W105&lt;&gt;""),ABS($U105-W105),AND($U105="",W105=""),"",OR($U105&lt;&gt;"",W105&lt;&gt;""),"-")</f>
        <v>#N/A</v>
      </c>
      <c r="CI105" s="120" t="e" cm="1">
        <f t="array" ref="CI105">_xlfn.IFS(AND($U105&lt;&gt;"",X105&lt;&gt;""),ABS($U105-X105),AND($U105="",X105=""),"",OR($U105&lt;&gt;"",X105&lt;&gt;""),"-")</f>
        <v>#N/A</v>
      </c>
      <c r="CJ105" s="120" t="e" cm="1">
        <f t="array" ref="CJ105">_xlfn.IFS(AND($U105&lt;&gt;"",Y105&lt;&gt;""),ABS($U105-Y105),AND($U105="",Y105=""),"",OR($U105&lt;&gt;"",Y105&lt;&gt;""),"-")</f>
        <v>#N/A</v>
      </c>
      <c r="CK105" s="120" t="e" cm="1">
        <f t="array" ref="CK105">_xlfn.IFS(AND($U105&lt;&gt;"",Z105&lt;&gt;""),ABS($U105-Z105),AND($U105="",Z105=""),"",OR($U105&lt;&gt;"",Z105&lt;&gt;""),"-")</f>
        <v>#N/A</v>
      </c>
      <c r="CL105" s="120" t="e" cm="1">
        <f t="array" ref="CL105">_xlfn.IFS(AND($U105&lt;&gt;"",AA105&lt;&gt;""),ABS($U105-AA105),AND($U105="",AA105=""),"",OR($U105&lt;&gt;"",AA105&lt;&gt;""),"-")</f>
        <v>#N/A</v>
      </c>
      <c r="CM105" s="121" t="e" cm="1">
        <f t="array" ref="CM105">_xlfn.IFS(AND($V105&lt;&gt;"",W105&lt;&gt;""),ABS($V105-W105),AND($V105="",W105=""),"",OR($V105&lt;&gt;"",W105&lt;&gt;""),"-")</f>
        <v>#N/A</v>
      </c>
      <c r="CN105" s="120" t="e" cm="1">
        <f t="array" ref="CN105">_xlfn.IFS(AND($V105&lt;&gt;"",X105&lt;&gt;""),ABS($V105-X105),AND($V105="",X105=""),"",OR($V105&lt;&gt;"",X105&lt;&gt;""),"-")</f>
        <v>#N/A</v>
      </c>
      <c r="CO105" s="120" t="e" cm="1">
        <f t="array" ref="CO105">_xlfn.IFS(AND($V105&lt;&gt;"",Y105&lt;&gt;""),ABS($V105-Y105),AND($V105="",Y105=""),"",OR($V105&lt;&gt;"",Y105&lt;&gt;""),"-")</f>
        <v>#N/A</v>
      </c>
      <c r="CP105" s="120" t="e" cm="1">
        <f t="array" ref="CP105">_xlfn.IFS(AND($V105&lt;&gt;"",Z105&lt;&gt;""),ABS($V105-Z105),AND($V105="",Z105=""),"",OR($V105&lt;&gt;"",Z105&lt;&gt;""),"-")</f>
        <v>#N/A</v>
      </c>
      <c r="CQ105" s="120" t="e" cm="1">
        <f t="array" ref="CQ105">_xlfn.IFS(AND($V105&lt;&gt;"",AA105&lt;&gt;""),ABS($V105-AA105),AND($V105="",AA105=""),"",OR($V105&lt;&gt;"",AA105&lt;&gt;""),"-")</f>
        <v>#N/A</v>
      </c>
      <c r="CR105" s="121" t="e" cm="1">
        <f t="array" ref="CR105">_xlfn.IFS(AND($W105&lt;&gt;"",X105&lt;&gt;""),ABS($W105-X105),AND($W105="",X105=""),"",OR($W105&lt;&gt;"",X105&lt;&gt;""),"-")</f>
        <v>#N/A</v>
      </c>
      <c r="CS105" s="120" t="e" cm="1">
        <f t="array" ref="CS105">_xlfn.IFS(AND($W105&lt;&gt;"",Y105&lt;&gt;""),ABS($W105-Y105),AND($W105="",Y105=""),"",OR($W105&lt;&gt;"",Y105&lt;&gt;""),"-")</f>
        <v>#N/A</v>
      </c>
      <c r="CT105" s="120" t="e" cm="1">
        <f t="array" ref="CT105">_xlfn.IFS(AND($W105&lt;&gt;"",Z105&lt;&gt;""),ABS($W105-Z105),AND($W105="",Z105=""),"",OR($W105&lt;&gt;"",Z105&lt;&gt;""),"-")</f>
        <v>#N/A</v>
      </c>
      <c r="CU105" s="120" t="e" cm="1">
        <f t="array" ref="CU105">_xlfn.IFS(AND($W105&lt;&gt;"",AA105&lt;&gt;""),ABS($W105-AA105),AND($W105="",AA105=""),"",OR($W105&lt;&gt;"",AA105&lt;&gt;""),"-")</f>
        <v>#N/A</v>
      </c>
      <c r="CV105" s="121" t="e" cm="1">
        <f t="array" ref="CV105">_xlfn.IFS(AND($X105&lt;&gt;"",Y105&lt;&gt;""),ABS($X105-Y105),AND($X105="",Y105=""),"",OR($X105&lt;&gt;"",Y105&lt;&gt;""),"-")</f>
        <v>#N/A</v>
      </c>
      <c r="CW105" s="120" t="e" cm="1">
        <f t="array" ref="CW105">_xlfn.IFS(AND($X105&lt;&gt;"",Z105&lt;&gt;""),ABS($X105-Z105),AND($X105="",Z105=""),"",OR($X105&lt;&gt;"",Z105&lt;&gt;""),"-")</f>
        <v>#N/A</v>
      </c>
      <c r="CX105" s="120" t="e" cm="1">
        <f t="array" ref="CX105">_xlfn.IFS(AND($X105&lt;&gt;"",AA105&lt;&gt;""),ABS($X105-AA105),AND($X105="",AA105=""),"",OR($X105&lt;&gt;"",AA105&lt;&gt;""),"-")</f>
        <v>#N/A</v>
      </c>
      <c r="CY105" s="121" t="e" cm="1">
        <f t="array" ref="CY105">_xlfn.IFS(AND($Y105&lt;&gt;"",Z105&lt;&gt;""),ABS($Y105-Z105),AND($Y105="",Z105=""),"",OR($Y105&lt;&gt;"",Z105&lt;&gt;""),"-")</f>
        <v>#N/A</v>
      </c>
      <c r="CZ105" s="120" t="e" cm="1">
        <f t="array" ref="CZ105">_xlfn.IFS(AND($Y105&lt;&gt;"",AA105&lt;&gt;""),ABS($Y105-AA105),AND($Y105="",AA105=""),"",OR($Y105&lt;&gt;"",AA105&lt;&gt;""),"-")</f>
        <v>#N/A</v>
      </c>
      <c r="DA105" s="121" t="e" cm="1">
        <f t="array" ref="DA105">_xlfn.IFS(AND($Z105&lt;&gt;"",AA105&lt;&gt;""),ABS($Z105-AA105),AND($Z105="",AA105=""),"",OR($Z105&lt;&gt;"",AA105&lt;&gt;""),"-")</f>
        <v>#N/A</v>
      </c>
    </row>
    <row r="106" spans="1:105" s="121" customFormat="1" x14ac:dyDescent="0.2">
      <c r="A106" s="260" t="s">
        <v>148</v>
      </c>
      <c r="B106" s="259" t="str">
        <f>VLOOKUP($A106,Merged_couplings!$B:$BU,MATCH(B$1,Merged_couplings!$B$1:$BU$1,0),FALSE)</f>
        <v>---</v>
      </c>
      <c r="C106" s="258" t="str">
        <f>VLOOKUP($A106,Merged_couplings!$B:$BU,MATCH(C$1,Merged_couplings!$B$1:$BU$1,0),FALSE)</f>
        <v>---</v>
      </c>
      <c r="D106" s="258" t="str">
        <f>VLOOKUP($A106,Merged_couplings!$B:$BU,MATCH(D$1,Merged_couplings!$B$1:$BU$1,0),FALSE)</f>
        <v>-IG</v>
      </c>
      <c r="E106" s="258" t="str">
        <f>VLOOKUP($A106,Merged_couplings!$B:$BU,MATCH(E$1,Merged_couplings!$B$1:$BU$1,0),FALSE)</f>
        <v>-IG</v>
      </c>
      <c r="F106" s="258" t="str">
        <f>VLOOKUP($A106,Merged_couplings!$B:$BU,MATCH(F$1,Merged_couplings!$B$1:$BU$1,0),FALSE)</f>
        <v>-IG</v>
      </c>
      <c r="G106" s="258" t="str">
        <f>VLOOKUP($A106,Merged_couplings!$B:$BU,MATCH(G$1,Merged_couplings!$B$1:$BU$1,0),FALSE)</f>
        <v>-IG</v>
      </c>
      <c r="H106" s="258" t="str">
        <f>VLOOKUP($A106,Merged_couplings!$B:$BU,MATCH(H$1,Merged_couplings!$B$1:$BU$1,0),FALSE)</f>
        <v>--G</v>
      </c>
      <c r="I106" s="258" t="str">
        <f>VLOOKUP($A106,Merged_couplings!$B:$BU,MATCH(I$1,Merged_couplings!$B$1:$BU$1,0),FALSE)</f>
        <v>---</v>
      </c>
      <c r="J106" s="258" t="str">
        <f>VLOOKUP($A106,Merged_couplings!$B:$BU,MATCH(J$1,Merged_couplings!$B$1:$BU$1,0),FALSE)</f>
        <v>---</v>
      </c>
      <c r="K106" s="258" t="str">
        <f>VLOOKUP($A106,Merged_couplings!$B:$BU,MATCH(K$1,Merged_couplings!$B$1:$BU$1,0),FALSE)</f>
        <v>---</v>
      </c>
      <c r="L106" s="258" t="str">
        <f>VLOOKUP($A106,Merged_couplings!$B:$BU,MATCH(L$1,Merged_couplings!$B$1:$BU$1,0),FALSE)</f>
        <v>---</v>
      </c>
      <c r="M106" s="258" t="str">
        <f>VLOOKUP($A106,Merged_couplings!$B:$BU,MATCH(M$1,Merged_couplings!$B$1:$BU$1,0),FALSE)</f>
        <v>---</v>
      </c>
      <c r="N106" s="258" t="str">
        <f>VLOOKUP($A106,Merged_couplings!$B:$BU,MATCH(N$1,Merged_couplings!$B$1:$BU$1,0),FALSE)</f>
        <v>---</v>
      </c>
      <c r="O106" s="121" t="str">
        <f>IF(OR(B106="BIG",B106="BI-",B106="-IG"),VLOOKUP($A106,Merged_couplings!$B:$BU,MATCH(O$1,Merged_couplings!$B$1:$BU$1,0),FALSE),"")</f>
        <v/>
      </c>
      <c r="P106" s="120" t="str">
        <f>IF(OR(C106="BIG",C106="BI-",C106="-IG"),VLOOKUP($A106,Merged_couplings!$B:$BU,MATCH(P$1,Merged_couplings!$B$1:$BU$1,0),FALSE),"")</f>
        <v/>
      </c>
      <c r="Q106" s="120">
        <f>IF(OR(D106="BIG",D106="BI-",D106="-IG"),VLOOKUP($A106,Merged_couplings!$B:$BU,MATCH(Q$1,Merged_couplings!$B$1:$BU$1,0),FALSE),"")</f>
        <v>8.6327088040017941</v>
      </c>
      <c r="R106" s="120">
        <f t="shared" si="9"/>
        <v>8.6327088040017941</v>
      </c>
      <c r="S106" s="120">
        <f t="shared" si="9"/>
        <v>8.6327088040017941</v>
      </c>
      <c r="T106" s="120">
        <f t="shared" si="9"/>
        <v>8.6327088040017941</v>
      </c>
      <c r="U106" s="120" t="str">
        <f>IF(OR(H106="BIG",H106="BI-",H106="-IG"),VLOOKUP($A106,Merged_couplings!$B:$BU,MATCH(U$1,Merged_couplings!$B$1:$BU$1,0),FALSE),"")</f>
        <v/>
      </c>
      <c r="V106" s="120" t="str">
        <f>IF(OR(I106="BIG",I106="BI-",I106="-IG"),VLOOKUP($A106,Merged_couplings!$B:$BU,MATCH(V$1,Merged_couplings!$B$1:$BU$1,0),FALSE),"")</f>
        <v/>
      </c>
      <c r="W106" s="120" t="str">
        <f t="shared" si="8"/>
        <v/>
      </c>
      <c r="X106" s="120" t="str">
        <f>IF(OR(K106="BIG",K106="BI-",K106="-IG"),VLOOKUP($A106,Merged_couplings!$B:$BU,MATCH(X$1,Merged_couplings!$B$1:$BU$1,0),FALSE),"")</f>
        <v/>
      </c>
      <c r="Y106" s="120" t="str">
        <f>IF(OR(L106="BIG",L106="BI-",L106="-IG"),VLOOKUP($A106,Merged_couplings!$B:$BU,MATCH(Y$1,Merged_couplings!$B$1:$BU$1,0),FALSE),"")</f>
        <v/>
      </c>
      <c r="Z106" s="120" t="str">
        <f>IF(OR(M106="BIG",M106="BI-",M106="-IG"),VLOOKUP($A106,Merged_couplings!$B:$BU,MATCH(Z$1,Merged_couplings!$B$1:$BU$1,0),FALSE),"")</f>
        <v/>
      </c>
      <c r="AA106" s="120" t="str">
        <f>IF(OR(N106="BIG",N106="BI-",N106="-IG"),VLOOKUP($A106,Merged_couplings!$B:$BU,MATCH(AA$1,Merged_couplings!$B$1:$BU$1,0),FALSE),"")</f>
        <v/>
      </c>
      <c r="AB106" s="123" t="str" cm="1">
        <f t="array" ref="AB106">_xlfn.IFS(AND($O106&lt;&gt;"",P106&lt;&gt;""),ABS($O106-P106),AND($O106="",P106=""),"",OR($O106&lt;&gt;"",P106&lt;&gt;""),"-")</f>
        <v/>
      </c>
      <c r="AC106" s="122" t="str" cm="1">
        <f t="array" ref="AC106">_xlfn.IFS(AND($O106&lt;&gt;"",Q106&lt;&gt;""),ABS($O106-Q106),AND($O106="",Q106=""),"",OR($O106&lt;&gt;"",Q106&lt;&gt;""),"-")</f>
        <v>-</v>
      </c>
      <c r="AD106" s="122" t="str" cm="1">
        <f t="array" ref="AD106">_xlfn.IFS(AND($O106&lt;&gt;"",R106&lt;&gt;""),ABS($O106-R106),AND($O106="",R106=""),"",OR($O106&lt;&gt;"",R106&lt;&gt;""),"-")</f>
        <v>-</v>
      </c>
      <c r="AE106" s="122" t="str" cm="1">
        <f t="array" ref="AE106">_xlfn.IFS(AND($O106&lt;&gt;"",S106&lt;&gt;""),ABS($O106-S106),AND($O106="",S106=""),"",OR($O106&lt;&gt;"",S106&lt;&gt;""),"-")</f>
        <v>-</v>
      </c>
      <c r="AF106" s="122" t="str" cm="1">
        <f t="array" ref="AF106">_xlfn.IFS(AND($O106&lt;&gt;"",T106&lt;&gt;""),ABS($O106-T106),AND($O106="",T106=""),"",OR($O106&lt;&gt;"",T106&lt;&gt;""),"-")</f>
        <v>-</v>
      </c>
      <c r="AG106" s="122" t="str" cm="1">
        <f t="array" ref="AG106">_xlfn.IFS(AND($O106&lt;&gt;"",U106&lt;&gt;""),ABS($O106-U106),AND($O106="",U106=""),"",OR($O106&lt;&gt;"",U106&lt;&gt;""),"-")</f>
        <v/>
      </c>
      <c r="AH106" s="122" t="str" cm="1">
        <f t="array" ref="AH106">_xlfn.IFS(AND($O106&lt;&gt;"",V106&lt;&gt;""),ABS($O106-V106),AND($O106="",V106=""),"",OR($O106&lt;&gt;"",V106&lt;&gt;""),"-")</f>
        <v/>
      </c>
      <c r="AI106" s="122" t="str" cm="1">
        <f t="array" ref="AI106">_xlfn.IFS(AND($O106&lt;&gt;"",W106&lt;&gt;""),ABS($O106-W106),AND($O106="",W106=""),"",OR($O106&lt;&gt;"",W106&lt;&gt;""),"-")</f>
        <v/>
      </c>
      <c r="AJ106" s="122" t="str" cm="1">
        <f t="array" ref="AJ106">_xlfn.IFS(AND($O106&lt;&gt;"",X106&lt;&gt;""),ABS($O106-X106),AND($O106="",X106=""),"",OR($O106&lt;&gt;"",X106&lt;&gt;""),"-")</f>
        <v/>
      </c>
      <c r="AK106" s="122" t="str" cm="1">
        <f t="array" ref="AK106">_xlfn.IFS(AND($O106&lt;&gt;"",Y106&lt;&gt;""),ABS($O106-Y106),AND($O106="",Y106=""),"",OR($O106&lt;&gt;"",Y106&lt;&gt;""),"-")</f>
        <v/>
      </c>
      <c r="AL106" s="122" t="str" cm="1">
        <f t="array" ref="AL106">_xlfn.IFS(AND($O106&lt;&gt;"",Z106&lt;&gt;""),ABS($O106-Z106),AND($O106="",Z106=""),"",OR($O106&lt;&gt;"",Z106&lt;&gt;""),"-")</f>
        <v/>
      </c>
      <c r="AM106" s="122" t="str" cm="1">
        <f t="array" ref="AM106">_xlfn.IFS(AND($O106&lt;&gt;"",AA106&lt;&gt;""),ABS($O106-AA106),AND($O106="",AA106=""),"",OR($O106&lt;&gt;"",AA106&lt;&gt;""),"-")</f>
        <v/>
      </c>
      <c r="AN106" s="121" t="str" cm="1">
        <f t="array" ref="AN106">_xlfn.IFS(AND($P106&lt;&gt;"",Q106&lt;&gt;""),ABS($P106-Q106),AND($P106="",Q106=""),"",OR($P106&lt;&gt;"",Q106&lt;&gt;""),"-")</f>
        <v>-</v>
      </c>
      <c r="AO106" s="120" t="str" cm="1">
        <f t="array" ref="AO106">_xlfn.IFS(AND($P106&lt;&gt;"",R106&lt;&gt;""),ABS($P106-R106),AND($P106="",R106=""),"",OR($P106&lt;&gt;"",R106&lt;&gt;""),"-")</f>
        <v>-</v>
      </c>
      <c r="AP106" s="120" t="str" cm="1">
        <f t="array" ref="AP106">_xlfn.IFS(AND($P106&lt;&gt;"",S106&lt;&gt;""),ABS($P106-S106),AND($P106="",S106=""),"",OR($P106&lt;&gt;"",S106&lt;&gt;""),"-")</f>
        <v>-</v>
      </c>
      <c r="AQ106" s="120" t="str" cm="1">
        <f t="array" ref="AQ106">_xlfn.IFS(AND($P106&lt;&gt;"",T106&lt;&gt;""),ABS($P106-T106),AND($P106="",T106=""),"",OR($P106&lt;&gt;"",T106&lt;&gt;""),"-")</f>
        <v>-</v>
      </c>
      <c r="AR106" s="120" t="str" cm="1">
        <f t="array" ref="AR106">_xlfn.IFS(AND($P106&lt;&gt;"",U106&lt;&gt;""),ABS($P106-U106),AND($P106="",U106=""),"",OR($P106&lt;&gt;"",U106&lt;&gt;""),"-")</f>
        <v/>
      </c>
      <c r="AS106" s="120" t="str" cm="1">
        <f t="array" ref="AS106">_xlfn.IFS(AND($P106&lt;&gt;"",V106&lt;&gt;""),ABS($P106-V106),AND($P106="",V106=""),"",OR($P106&lt;&gt;"",V106&lt;&gt;""),"-")</f>
        <v/>
      </c>
      <c r="AT106" s="120" t="str" cm="1">
        <f t="array" ref="AT106">_xlfn.IFS(AND($P106&lt;&gt;"",W106&lt;&gt;""),ABS($P106-W106),AND($P106="",W106=""),"",OR($P106&lt;&gt;"",W106&lt;&gt;""),"-")</f>
        <v/>
      </c>
      <c r="AU106" s="120" t="str" cm="1">
        <f t="array" ref="AU106">_xlfn.IFS(AND($P106&lt;&gt;"",X106&lt;&gt;""),ABS($P106-X106),AND($P106="",X106=""),"",OR($P106&lt;&gt;"",X106&lt;&gt;""),"-")</f>
        <v/>
      </c>
      <c r="AV106" s="120" t="str" cm="1">
        <f t="array" ref="AV106">_xlfn.IFS(AND($P106&lt;&gt;"",Y106&lt;&gt;""),ABS($P106-Y106),AND($P106="",Y106=""),"",OR($P106&lt;&gt;"",Y106&lt;&gt;""),"-")</f>
        <v/>
      </c>
      <c r="AW106" s="120" t="str" cm="1">
        <f t="array" ref="AW106">_xlfn.IFS(AND($P106&lt;&gt;"",Z106&lt;&gt;""),ABS($P106-Z106),AND($P106="",Z106=""),"",OR($P106&lt;&gt;"",Z106&lt;&gt;""),"-")</f>
        <v/>
      </c>
      <c r="AX106" s="120" t="str" cm="1">
        <f t="array" ref="AX106">_xlfn.IFS(AND($P106&lt;&gt;"",AA106&lt;&gt;""),ABS($P106-AA106),AND($P106="",AA106=""),"",OR($P106&lt;&gt;"",AA106&lt;&gt;""),"-")</f>
        <v/>
      </c>
      <c r="AY106" s="121" cm="1">
        <f t="array" ref="AY106">_xlfn.IFS(AND($Q106&lt;&gt;"",R106&lt;&gt;""),ABS($Q106-R106),AND($Q106="",R106=""),"",OR($Q106&lt;&gt;"",R106&lt;&gt;""),"-")</f>
        <v>0</v>
      </c>
      <c r="AZ106" s="334" cm="1">
        <f t="array" ref="AZ106">_xlfn.IFS(AND($Q106&lt;&gt;"",S106&lt;&gt;""),ABS($Q106-S106),AND($Q106="",S106=""),"",OR($Q106&lt;&gt;"",S106&lt;&gt;""),"-")</f>
        <v>0</v>
      </c>
      <c r="BA106" s="334" cm="1">
        <f t="array" ref="BA106">_xlfn.IFS(AND($Q106&lt;&gt;"",T106&lt;&gt;""),ABS($Q106-T106),AND($Q106="",T106=""),"",OR($Q106&lt;&gt;"",T106&lt;&gt;""),"-")</f>
        <v>0</v>
      </c>
      <c r="BB106" s="120" t="str" cm="1">
        <f t="array" ref="BB106">_xlfn.IFS(AND($Q106&lt;&gt;"",U106&lt;&gt;""),ABS($Q106-U106),AND($Q106="",U106=""),"",OR($Q106&lt;&gt;"",U106&lt;&gt;""),"-")</f>
        <v>-</v>
      </c>
      <c r="BC106" s="120" t="str" cm="1">
        <f t="array" ref="BC106">_xlfn.IFS(AND($Q106&lt;&gt;"",V106&lt;&gt;""),ABS($Q106-V106),AND($Q106="",V106=""),"",OR($Q106&lt;&gt;"",V106&lt;&gt;""),"-")</f>
        <v>-</v>
      </c>
      <c r="BD106" s="120" t="str" cm="1">
        <f t="array" ref="BD106">_xlfn.IFS(AND($Q106&lt;&gt;"",W106&lt;&gt;""),ABS($Q106-W106),AND($Q106="",W106=""),"",OR($Q106&lt;&gt;"",W106&lt;&gt;""),"-")</f>
        <v>-</v>
      </c>
      <c r="BE106" s="120" t="str" cm="1">
        <f t="array" ref="BE106">_xlfn.IFS(AND($Q106&lt;&gt;"",X106&lt;&gt;""),ABS($Q106-X106),AND($Q106="",X106=""),"",OR($Q106&lt;&gt;"",X106&lt;&gt;""),"-")</f>
        <v>-</v>
      </c>
      <c r="BF106" s="120" t="str" cm="1">
        <f t="array" ref="BF106">_xlfn.IFS(AND($Q106&lt;&gt;"",Y106&lt;&gt;""),ABS($Q106-Y106),AND($Q106="",Y106=""),"",OR($Q106&lt;&gt;"",Y106&lt;&gt;""),"-")</f>
        <v>-</v>
      </c>
      <c r="BG106" s="120" t="str" cm="1">
        <f t="array" ref="BG106">_xlfn.IFS(AND($Q106&lt;&gt;"",Z106&lt;&gt;""),ABS($Q106-Z106),AND($Q106="",Z106=""),"",OR($Q106&lt;&gt;"",Z106&lt;&gt;""),"-")</f>
        <v>-</v>
      </c>
      <c r="BH106" s="120" t="str" cm="1">
        <f t="array" ref="BH106">_xlfn.IFS(AND($Q106&lt;&gt;"",AA106&lt;&gt;""),ABS($Q106-AA106),AND($Q106="",AA106=""),"",OR($Q106&lt;&gt;"",AA106&lt;&gt;""),"-")</f>
        <v>-</v>
      </c>
      <c r="BI106" s="121" cm="1">
        <f t="array" ref="BI106">_xlfn.IFS(AND($R106&lt;&gt;"",S106&lt;&gt;""),ABS($R106-S106),AND($R106="",S106=""),"",OR($R106&lt;&gt;"",S106&lt;&gt;""),"-")</f>
        <v>0</v>
      </c>
      <c r="BJ106" s="120" cm="1">
        <f t="array" ref="BJ106">_xlfn.IFS(AND($R106&lt;&gt;"",T106&lt;&gt;""),ABS($R106-T106),AND($R106="",T106=""),"",OR($R106&lt;&gt;"",T106&lt;&gt;""),"-")</f>
        <v>0</v>
      </c>
      <c r="BK106" s="334" t="str" cm="1">
        <f t="array" ref="BK106">_xlfn.IFS(AND($R106&lt;&gt;"",U106&lt;&gt;""),ABS($R106-U106),AND($R106="",U106=""),"",OR($R106&lt;&gt;"",U106&lt;&gt;""),"-")</f>
        <v>-</v>
      </c>
      <c r="BL106" s="120" t="str" cm="1">
        <f t="array" ref="BL106">_xlfn.IFS(AND($R106&lt;&gt;"",V106&lt;&gt;""),ABS($R106-V106),AND($R106="",V106=""),"",OR($R106&lt;&gt;"",V106&lt;&gt;""),"-")</f>
        <v>-</v>
      </c>
      <c r="BM106" s="120" t="str" cm="1">
        <f t="array" ref="BM106">_xlfn.IFS(AND($R106&lt;&gt;"",W106&lt;&gt;""),ABS($R106-W106),AND($R106="",W106=""),"",OR($R106&lt;&gt;"",W106&lt;&gt;""),"-")</f>
        <v>-</v>
      </c>
      <c r="BN106" s="120" t="str" cm="1">
        <f t="array" ref="BN106">_xlfn.IFS(AND($R106&lt;&gt;"",X106&lt;&gt;""),ABS($R106-X106),AND($R106="",X106=""),"",OR($R106&lt;&gt;"",X106&lt;&gt;""),"-")</f>
        <v>-</v>
      </c>
      <c r="BO106" s="120" t="str" cm="1">
        <f t="array" ref="BO106">_xlfn.IFS(AND($R106&lt;&gt;"",Y106&lt;&gt;""),ABS($R106-Y106),AND($R106="",Y106=""),"",OR($R106&lt;&gt;"",Y106&lt;&gt;""),"-")</f>
        <v>-</v>
      </c>
      <c r="BP106" s="120" t="str" cm="1">
        <f t="array" ref="BP106">_xlfn.IFS(AND($R106&lt;&gt;"",Z106&lt;&gt;""),ABS($R106-Z106),AND($R106="",Z106=""),"",OR($R106&lt;&gt;"",Z106&lt;&gt;""),"-")</f>
        <v>-</v>
      </c>
      <c r="BQ106" s="120" t="str" cm="1">
        <f t="array" ref="BQ106">_xlfn.IFS(AND($R106&lt;&gt;"",AA106&lt;&gt;""),ABS($R106-AA106),AND($R106="",AA106=""),"",OR($R106&lt;&gt;"",AA106&lt;&gt;""),"-")</f>
        <v>-</v>
      </c>
      <c r="BR106" s="121" cm="1">
        <f t="array" ref="BR106">_xlfn.IFS(AND($S106&lt;&gt;"",T106&lt;&gt;""),ABS($S106-T106),AND($S106="",T106=""),"",OR($S106&lt;&gt;"",T106&lt;&gt;""),"-")</f>
        <v>0</v>
      </c>
      <c r="BS106" s="334" t="str" cm="1">
        <f t="array" ref="BS106">_xlfn.IFS(AND($S106&lt;&gt;"",U106&lt;&gt;""),ABS($S106-U106),AND($S106="",U106=""),"",OR($S106&lt;&gt;"",U106&lt;&gt;""),"-")</f>
        <v>-</v>
      </c>
      <c r="BT106" s="120" t="str" cm="1">
        <f t="array" ref="BT106">_xlfn.IFS(AND($S106&lt;&gt;"",V106&lt;&gt;""),ABS($S106-V106),AND($S106="",V106=""),"",OR($S106&lt;&gt;"",V106&lt;&gt;""),"-")</f>
        <v>-</v>
      </c>
      <c r="BU106" s="120" t="str" cm="1">
        <f t="array" ref="BU106">_xlfn.IFS(AND($S106&lt;&gt;"",W106&lt;&gt;""),ABS($S106-W106),AND($S106="",W106=""),"",OR($S106&lt;&gt;"",W106&lt;&gt;""),"-")</f>
        <v>-</v>
      </c>
      <c r="BV106" s="120" t="str" cm="1">
        <f t="array" ref="BV106">_xlfn.IFS(AND($S106&lt;&gt;"",X106&lt;&gt;""),ABS($S106-X106),AND($S106="",X106=""),"",OR($S106&lt;&gt;"",X106&lt;&gt;""),"-")</f>
        <v>-</v>
      </c>
      <c r="BW106" s="120" t="str" cm="1">
        <f t="array" ref="BW106">_xlfn.IFS(AND($S106&lt;&gt;"",Y106&lt;&gt;""),ABS($S106-Y106),AND($S106="",Y106=""),"",OR($S106&lt;&gt;"",Y106&lt;&gt;""),"-")</f>
        <v>-</v>
      </c>
      <c r="BX106" s="120" t="str" cm="1">
        <f t="array" ref="BX106">_xlfn.IFS(AND($S106&lt;&gt;"",Z106&lt;&gt;""),ABS($S106-Z106),AND($S106="",Z106=""),"",OR($S106&lt;&gt;"",Z106&lt;&gt;""),"-")</f>
        <v>-</v>
      </c>
      <c r="BY106" s="120" t="str" cm="1">
        <f t="array" ref="BY106">_xlfn.IFS(AND($S106&lt;&gt;"",AA106&lt;&gt;""),ABS($S106-AA106),AND($S106="",AA106=""),"",OR($S106&lt;&gt;"",AA106&lt;&gt;""),"-")</f>
        <v>-</v>
      </c>
      <c r="BZ106" s="121" t="str" cm="1">
        <f t="array" ref="BZ106">_xlfn.IFS(AND($T106&lt;&gt;"",U106&lt;&gt;""),ABS($T106-U106),AND($T106="",U106=""),"",OR($T106&lt;&gt;"",U106&lt;&gt;""),"-")</f>
        <v>-</v>
      </c>
      <c r="CA106" s="120" t="str" cm="1">
        <f t="array" ref="CA106">_xlfn.IFS(AND($T106&lt;&gt;"",V106&lt;&gt;""),ABS($T106-V106),AND($T106="",V106=""),"",OR($T106&lt;&gt;"",V106&lt;&gt;""),"-")</f>
        <v>-</v>
      </c>
      <c r="CB106" s="120" t="str" cm="1">
        <f t="array" ref="CB106">_xlfn.IFS(AND($T106&lt;&gt;"",W106&lt;&gt;""),ABS($T106-W106),AND($T106="",W106=""),"",OR($T106&lt;&gt;"",W106&lt;&gt;""),"-")</f>
        <v>-</v>
      </c>
      <c r="CC106" s="120" t="str" cm="1">
        <f t="array" ref="CC106">_xlfn.IFS(AND($T106&lt;&gt;"",X106&lt;&gt;""),ABS($T106-X106),AND($T106="",X106=""),"",OR($T106&lt;&gt;"",X106&lt;&gt;""),"-")</f>
        <v>-</v>
      </c>
      <c r="CD106" s="120" t="str" cm="1">
        <f t="array" ref="CD106">_xlfn.IFS(AND($T106&lt;&gt;"",Y106&lt;&gt;""),ABS($T106-Y106),AND($T106="",Y106=""),"",OR($T106&lt;&gt;"",Y106&lt;&gt;""),"-")</f>
        <v>-</v>
      </c>
      <c r="CE106" s="120" t="str" cm="1">
        <f t="array" ref="CE106">_xlfn.IFS(AND($T106&lt;&gt;"",Z106&lt;&gt;""),ABS($T106-Z106),AND($T106="",Z106=""),"",OR($T106&lt;&gt;"",Z106&lt;&gt;""),"-")</f>
        <v>-</v>
      </c>
      <c r="CF106" s="120" t="str" cm="1">
        <f t="array" ref="CF106">_xlfn.IFS(AND($T106&lt;&gt;"",AA106&lt;&gt;""),ABS($T106-AA106),AND($T106="",AA106=""),"",OR($T106&lt;&gt;"",AA106&lt;&gt;""),"-")</f>
        <v>-</v>
      </c>
      <c r="CG106" s="121" t="str" cm="1">
        <f t="array" ref="CG106">_xlfn.IFS(AND($U106&lt;&gt;"",V106&lt;&gt;""),ABS($U106-V106),AND($U106="",V106=""),"",OR($U106&lt;&gt;"",V106&lt;&gt;""),"-")</f>
        <v/>
      </c>
      <c r="CH106" s="120" t="str" cm="1">
        <f t="array" ref="CH106">_xlfn.IFS(AND($U106&lt;&gt;"",W106&lt;&gt;""),ABS($U106-W106),AND($U106="",W106=""),"",OR($U106&lt;&gt;"",W106&lt;&gt;""),"-")</f>
        <v/>
      </c>
      <c r="CI106" s="120" t="str" cm="1">
        <f t="array" ref="CI106">_xlfn.IFS(AND($U106&lt;&gt;"",X106&lt;&gt;""),ABS($U106-X106),AND($U106="",X106=""),"",OR($U106&lt;&gt;"",X106&lt;&gt;""),"-")</f>
        <v/>
      </c>
      <c r="CJ106" s="120" t="str" cm="1">
        <f t="array" ref="CJ106">_xlfn.IFS(AND($U106&lt;&gt;"",Y106&lt;&gt;""),ABS($U106-Y106),AND($U106="",Y106=""),"",OR($U106&lt;&gt;"",Y106&lt;&gt;""),"-")</f>
        <v/>
      </c>
      <c r="CK106" s="120" t="str" cm="1">
        <f t="array" ref="CK106">_xlfn.IFS(AND($U106&lt;&gt;"",Z106&lt;&gt;""),ABS($U106-Z106),AND($U106="",Z106=""),"",OR($U106&lt;&gt;"",Z106&lt;&gt;""),"-")</f>
        <v/>
      </c>
      <c r="CL106" s="120" t="str" cm="1">
        <f t="array" ref="CL106">_xlfn.IFS(AND($U106&lt;&gt;"",AA106&lt;&gt;""),ABS($U106-AA106),AND($U106="",AA106=""),"",OR($U106&lt;&gt;"",AA106&lt;&gt;""),"-")</f>
        <v/>
      </c>
      <c r="CM106" s="121" t="str" cm="1">
        <f t="array" ref="CM106">_xlfn.IFS(AND($V106&lt;&gt;"",W106&lt;&gt;""),ABS($V106-W106),AND($V106="",W106=""),"",OR($V106&lt;&gt;"",W106&lt;&gt;""),"-")</f>
        <v/>
      </c>
      <c r="CN106" s="120" t="str" cm="1">
        <f t="array" ref="CN106">_xlfn.IFS(AND($V106&lt;&gt;"",X106&lt;&gt;""),ABS($V106-X106),AND($V106="",X106=""),"",OR($V106&lt;&gt;"",X106&lt;&gt;""),"-")</f>
        <v/>
      </c>
      <c r="CO106" s="120" t="str" cm="1">
        <f t="array" ref="CO106">_xlfn.IFS(AND($V106&lt;&gt;"",Y106&lt;&gt;""),ABS($V106-Y106),AND($V106="",Y106=""),"",OR($V106&lt;&gt;"",Y106&lt;&gt;""),"-")</f>
        <v/>
      </c>
      <c r="CP106" s="120" t="str" cm="1">
        <f t="array" ref="CP106">_xlfn.IFS(AND($V106&lt;&gt;"",Z106&lt;&gt;""),ABS($V106-Z106),AND($V106="",Z106=""),"",OR($V106&lt;&gt;"",Z106&lt;&gt;""),"-")</f>
        <v/>
      </c>
      <c r="CQ106" s="120" t="str" cm="1">
        <f t="array" ref="CQ106">_xlfn.IFS(AND($V106&lt;&gt;"",AA106&lt;&gt;""),ABS($V106-AA106),AND($V106="",AA106=""),"",OR($V106&lt;&gt;"",AA106&lt;&gt;""),"-")</f>
        <v/>
      </c>
      <c r="CR106" s="121" t="str" cm="1">
        <f t="array" ref="CR106">_xlfn.IFS(AND($W106&lt;&gt;"",X106&lt;&gt;""),ABS($W106-X106),AND($W106="",X106=""),"",OR($W106&lt;&gt;"",X106&lt;&gt;""),"-")</f>
        <v/>
      </c>
      <c r="CS106" s="120" t="str" cm="1">
        <f t="array" ref="CS106">_xlfn.IFS(AND($W106&lt;&gt;"",Y106&lt;&gt;""),ABS($W106-Y106),AND($W106="",Y106=""),"",OR($W106&lt;&gt;"",Y106&lt;&gt;""),"-")</f>
        <v/>
      </c>
      <c r="CT106" s="120" t="str" cm="1">
        <f t="array" ref="CT106">_xlfn.IFS(AND($W106&lt;&gt;"",Z106&lt;&gt;""),ABS($W106-Z106),AND($W106="",Z106=""),"",OR($W106&lt;&gt;"",Z106&lt;&gt;""),"-")</f>
        <v/>
      </c>
      <c r="CU106" s="120" t="str" cm="1">
        <f t="array" ref="CU106">_xlfn.IFS(AND($W106&lt;&gt;"",AA106&lt;&gt;""),ABS($W106-AA106),AND($W106="",AA106=""),"",OR($W106&lt;&gt;"",AA106&lt;&gt;""),"-")</f>
        <v/>
      </c>
      <c r="CV106" s="121" t="str" cm="1">
        <f t="array" ref="CV106">_xlfn.IFS(AND($X106&lt;&gt;"",Y106&lt;&gt;""),ABS($X106-Y106),AND($X106="",Y106=""),"",OR($X106&lt;&gt;"",Y106&lt;&gt;""),"-")</f>
        <v/>
      </c>
      <c r="CW106" s="120" t="str" cm="1">
        <f t="array" ref="CW106">_xlfn.IFS(AND($X106&lt;&gt;"",Z106&lt;&gt;""),ABS($X106-Z106),AND($X106="",Z106=""),"",OR($X106&lt;&gt;"",Z106&lt;&gt;""),"-")</f>
        <v/>
      </c>
      <c r="CX106" s="120" t="str" cm="1">
        <f t="array" ref="CX106">_xlfn.IFS(AND($X106&lt;&gt;"",AA106&lt;&gt;""),ABS($X106-AA106),AND($X106="",AA106=""),"",OR($X106&lt;&gt;"",AA106&lt;&gt;""),"-")</f>
        <v/>
      </c>
      <c r="CY106" s="121" t="str" cm="1">
        <f t="array" ref="CY106">_xlfn.IFS(AND($Y106&lt;&gt;"",Z106&lt;&gt;""),ABS($Y106-Z106),AND($Y106="",Z106=""),"",OR($Y106&lt;&gt;"",Z106&lt;&gt;""),"-")</f>
        <v/>
      </c>
      <c r="CZ106" s="120" t="str" cm="1">
        <f t="array" ref="CZ106">_xlfn.IFS(AND($Y106&lt;&gt;"",AA106&lt;&gt;""),ABS($Y106-AA106),AND($Y106="",AA106=""),"",OR($Y106&lt;&gt;"",AA106&lt;&gt;""),"-")</f>
        <v/>
      </c>
      <c r="DA106" s="121" t="str" cm="1">
        <f t="array" ref="DA106">_xlfn.IFS(AND($Z106&lt;&gt;"",AA106&lt;&gt;""),ABS($Z106-AA106),AND($Z106="",AA106=""),"",OR($Z106&lt;&gt;"",AA106&lt;&gt;""),"-")</f>
        <v/>
      </c>
    </row>
    <row r="107" spans="1:105" s="121" customFormat="1" x14ac:dyDescent="0.2">
      <c r="A107" s="260" t="s">
        <v>146</v>
      </c>
      <c r="B107" s="259" t="e">
        <f>VLOOKUP($A107,Merged_couplings!$B:$BU,MATCH(B$1,Merged_couplings!$B$1:$BU$1,0),FALSE)</f>
        <v>#N/A</v>
      </c>
      <c r="C107" s="258" t="e">
        <f>VLOOKUP($A107,Merged_couplings!$B:$BU,MATCH(C$1,Merged_couplings!$B$1:$BU$1,0),FALSE)</f>
        <v>#N/A</v>
      </c>
      <c r="D107" s="258" t="e">
        <f>VLOOKUP($A107,Merged_couplings!$B:$BU,MATCH(D$1,Merged_couplings!$B$1:$BU$1,0),FALSE)</f>
        <v>#N/A</v>
      </c>
      <c r="E107" s="258" t="e">
        <f>VLOOKUP($A107,Merged_couplings!$B:$BU,MATCH(E$1,Merged_couplings!$B$1:$BU$1,0),FALSE)</f>
        <v>#N/A</v>
      </c>
      <c r="F107" s="258" t="e">
        <f>VLOOKUP($A107,Merged_couplings!$B:$BU,MATCH(F$1,Merged_couplings!$B$1:$BU$1,0),FALSE)</f>
        <v>#N/A</v>
      </c>
      <c r="G107" s="258" t="e">
        <f>VLOOKUP($A107,Merged_couplings!$B:$BU,MATCH(G$1,Merged_couplings!$B$1:$BU$1,0),FALSE)</f>
        <v>#N/A</v>
      </c>
      <c r="H107" s="258" t="e">
        <f>VLOOKUP($A107,Merged_couplings!$B:$BU,MATCH(H$1,Merged_couplings!$B$1:$BU$1,0),FALSE)</f>
        <v>#N/A</v>
      </c>
      <c r="I107" s="258" t="e">
        <f>VLOOKUP($A107,Merged_couplings!$B:$BU,MATCH(I$1,Merged_couplings!$B$1:$BU$1,0),FALSE)</f>
        <v>#N/A</v>
      </c>
      <c r="J107" s="258" t="e">
        <f>VLOOKUP($A107,Merged_couplings!$B:$BU,MATCH(J$1,Merged_couplings!$B$1:$BU$1,0),FALSE)</f>
        <v>#N/A</v>
      </c>
      <c r="K107" s="258" t="e">
        <f>VLOOKUP($A107,Merged_couplings!$B:$BU,MATCH(K$1,Merged_couplings!$B$1:$BU$1,0),FALSE)</f>
        <v>#N/A</v>
      </c>
      <c r="L107" s="258" t="e">
        <f>VLOOKUP($A107,Merged_couplings!$B:$BU,MATCH(L$1,Merged_couplings!$B$1:$BU$1,0),FALSE)</f>
        <v>#N/A</v>
      </c>
      <c r="M107" s="258" t="e">
        <f>VLOOKUP($A107,Merged_couplings!$B:$BU,MATCH(M$1,Merged_couplings!$B$1:$BU$1,0),FALSE)</f>
        <v>#N/A</v>
      </c>
      <c r="N107" s="258" t="e">
        <f>VLOOKUP($A107,Merged_couplings!$B:$BU,MATCH(N$1,Merged_couplings!$B$1:$BU$1,0),FALSE)</f>
        <v>#N/A</v>
      </c>
      <c r="O107" s="121" t="e">
        <f>IF(OR(B107="BIG",B107="BI-",B107="-IG"),VLOOKUP($A107,Merged_couplings!$B:$BU,MATCH(O$1,Merged_couplings!$B$1:$BU$1,0),FALSE),"")</f>
        <v>#N/A</v>
      </c>
      <c r="P107" s="120" t="e">
        <f>IF(OR(C107="BIG",C107="BI-",C107="-IG"),VLOOKUP($A107,Merged_couplings!$B:$BU,MATCH(P$1,Merged_couplings!$B$1:$BU$1,0),FALSE),"")</f>
        <v>#N/A</v>
      </c>
      <c r="Q107" s="120" t="e">
        <f>IF(OR(D107="BIG",D107="BI-",D107="-IG"),VLOOKUP($A107,Merged_couplings!$B:$BU,MATCH(Q$1,Merged_couplings!$B$1:$BU$1,0),FALSE),"")</f>
        <v>#N/A</v>
      </c>
      <c r="R107" s="120" t="e">
        <f t="shared" si="9"/>
        <v>#N/A</v>
      </c>
      <c r="S107" s="120" t="e">
        <f t="shared" si="9"/>
        <v>#N/A</v>
      </c>
      <c r="T107" s="120" t="e">
        <f t="shared" si="9"/>
        <v>#N/A</v>
      </c>
      <c r="U107" s="120" t="e">
        <f>IF(OR(H107="BIG",H107="BI-",H107="-IG"),VLOOKUP($A107,Merged_couplings!$B:$BU,MATCH(U$1,Merged_couplings!$B$1:$BU$1,0),FALSE),"")</f>
        <v>#N/A</v>
      </c>
      <c r="V107" s="120" t="e">
        <f>IF(OR(I107="BIG",I107="BI-",I107="-IG"),VLOOKUP($A107,Merged_couplings!$B:$BU,MATCH(V$1,Merged_couplings!$B$1:$BU$1,0),FALSE),"")</f>
        <v>#N/A</v>
      </c>
      <c r="W107" s="120" t="e">
        <f t="shared" si="8"/>
        <v>#N/A</v>
      </c>
      <c r="X107" s="120" t="e">
        <f>IF(OR(K107="BIG",K107="BI-",K107="-IG"),VLOOKUP($A107,Merged_couplings!$B:$BU,MATCH(X$1,Merged_couplings!$B$1:$BU$1,0),FALSE),"")</f>
        <v>#N/A</v>
      </c>
      <c r="Y107" s="120" t="e">
        <f>IF(OR(L107="BIG",L107="BI-",L107="-IG"),VLOOKUP($A107,Merged_couplings!$B:$BU,MATCH(Y$1,Merged_couplings!$B$1:$BU$1,0),FALSE),"")</f>
        <v>#N/A</v>
      </c>
      <c r="Z107" s="120" t="e">
        <f>IF(OR(M107="BIG",M107="BI-",M107="-IG"),VLOOKUP($A107,Merged_couplings!$B:$BU,MATCH(Z$1,Merged_couplings!$B$1:$BU$1,0),FALSE),"")</f>
        <v>#N/A</v>
      </c>
      <c r="AA107" s="120" t="e">
        <f>IF(OR(N107="BIG",N107="BI-",N107="-IG"),VLOOKUP($A107,Merged_couplings!$B:$BU,MATCH(AA$1,Merged_couplings!$B$1:$BU$1,0),FALSE),"")</f>
        <v>#N/A</v>
      </c>
      <c r="AB107" s="123" t="e" cm="1">
        <f t="array" ref="AB107">_xlfn.IFS(AND($O107&lt;&gt;"",P107&lt;&gt;""),ABS($O107-P107),AND($O107="",P107=""),"",OR($O107&lt;&gt;"",P107&lt;&gt;""),"-")</f>
        <v>#N/A</v>
      </c>
      <c r="AC107" s="122" t="e" cm="1">
        <f t="array" ref="AC107">_xlfn.IFS(AND($O107&lt;&gt;"",Q107&lt;&gt;""),ABS($O107-Q107),AND($O107="",Q107=""),"",OR($O107&lt;&gt;"",Q107&lt;&gt;""),"-")</f>
        <v>#N/A</v>
      </c>
      <c r="AD107" s="122" t="e" cm="1">
        <f t="array" ref="AD107">_xlfn.IFS(AND($O107&lt;&gt;"",R107&lt;&gt;""),ABS($O107-R107),AND($O107="",R107=""),"",OR($O107&lt;&gt;"",R107&lt;&gt;""),"-")</f>
        <v>#N/A</v>
      </c>
      <c r="AE107" s="122" t="e" cm="1">
        <f t="array" ref="AE107">_xlfn.IFS(AND($O107&lt;&gt;"",S107&lt;&gt;""),ABS($O107-S107),AND($O107="",S107=""),"",OR($O107&lt;&gt;"",S107&lt;&gt;""),"-")</f>
        <v>#N/A</v>
      </c>
      <c r="AF107" s="122" t="e" cm="1">
        <f t="array" ref="AF107">_xlfn.IFS(AND($O107&lt;&gt;"",T107&lt;&gt;""),ABS($O107-T107),AND($O107="",T107=""),"",OR($O107&lt;&gt;"",T107&lt;&gt;""),"-")</f>
        <v>#N/A</v>
      </c>
      <c r="AG107" s="122" t="e" cm="1">
        <f t="array" ref="AG107">_xlfn.IFS(AND($O107&lt;&gt;"",U107&lt;&gt;""),ABS($O107-U107),AND($O107="",U107=""),"",OR($O107&lt;&gt;"",U107&lt;&gt;""),"-")</f>
        <v>#N/A</v>
      </c>
      <c r="AH107" s="122" t="e" cm="1">
        <f t="array" ref="AH107">_xlfn.IFS(AND($O107&lt;&gt;"",V107&lt;&gt;""),ABS($O107-V107),AND($O107="",V107=""),"",OR($O107&lt;&gt;"",V107&lt;&gt;""),"-")</f>
        <v>#N/A</v>
      </c>
      <c r="AI107" s="122" t="e" cm="1">
        <f t="array" ref="AI107">_xlfn.IFS(AND($O107&lt;&gt;"",W107&lt;&gt;""),ABS($O107-W107),AND($O107="",W107=""),"",OR($O107&lt;&gt;"",W107&lt;&gt;""),"-")</f>
        <v>#N/A</v>
      </c>
      <c r="AJ107" s="122" t="e" cm="1">
        <f t="array" ref="AJ107">_xlfn.IFS(AND($O107&lt;&gt;"",X107&lt;&gt;""),ABS($O107-X107),AND($O107="",X107=""),"",OR($O107&lt;&gt;"",X107&lt;&gt;""),"-")</f>
        <v>#N/A</v>
      </c>
      <c r="AK107" s="122" t="e" cm="1">
        <f t="array" ref="AK107">_xlfn.IFS(AND($O107&lt;&gt;"",Y107&lt;&gt;""),ABS($O107-Y107),AND($O107="",Y107=""),"",OR($O107&lt;&gt;"",Y107&lt;&gt;""),"-")</f>
        <v>#N/A</v>
      </c>
      <c r="AL107" s="122" t="e" cm="1">
        <f t="array" ref="AL107">_xlfn.IFS(AND($O107&lt;&gt;"",Z107&lt;&gt;""),ABS($O107-Z107),AND($O107="",Z107=""),"",OR($O107&lt;&gt;"",Z107&lt;&gt;""),"-")</f>
        <v>#N/A</v>
      </c>
      <c r="AM107" s="122" t="e" cm="1">
        <f t="array" ref="AM107">_xlfn.IFS(AND($O107&lt;&gt;"",AA107&lt;&gt;""),ABS($O107-AA107),AND($O107="",AA107=""),"",OR($O107&lt;&gt;"",AA107&lt;&gt;""),"-")</f>
        <v>#N/A</v>
      </c>
      <c r="AN107" s="121" t="e" cm="1">
        <f t="array" ref="AN107">_xlfn.IFS(AND($P107&lt;&gt;"",Q107&lt;&gt;""),ABS($P107-Q107),AND($P107="",Q107=""),"",OR($P107&lt;&gt;"",Q107&lt;&gt;""),"-")</f>
        <v>#N/A</v>
      </c>
      <c r="AO107" s="120" t="e" cm="1">
        <f t="array" ref="AO107">_xlfn.IFS(AND($P107&lt;&gt;"",R107&lt;&gt;""),ABS($P107-R107),AND($P107="",R107=""),"",OR($P107&lt;&gt;"",R107&lt;&gt;""),"-")</f>
        <v>#N/A</v>
      </c>
      <c r="AP107" s="120" t="e" cm="1">
        <f t="array" ref="AP107">_xlfn.IFS(AND($P107&lt;&gt;"",S107&lt;&gt;""),ABS($P107-S107),AND($P107="",S107=""),"",OR($P107&lt;&gt;"",S107&lt;&gt;""),"-")</f>
        <v>#N/A</v>
      </c>
      <c r="AQ107" s="120" t="e" cm="1">
        <f t="array" ref="AQ107">_xlfn.IFS(AND($P107&lt;&gt;"",T107&lt;&gt;""),ABS($P107-T107),AND($P107="",T107=""),"",OR($P107&lt;&gt;"",T107&lt;&gt;""),"-")</f>
        <v>#N/A</v>
      </c>
      <c r="AR107" s="120" t="e" cm="1">
        <f t="array" ref="AR107">_xlfn.IFS(AND($P107&lt;&gt;"",U107&lt;&gt;""),ABS($P107-U107),AND($P107="",U107=""),"",OR($P107&lt;&gt;"",U107&lt;&gt;""),"-")</f>
        <v>#N/A</v>
      </c>
      <c r="AS107" s="120" t="e" cm="1">
        <f t="array" ref="AS107">_xlfn.IFS(AND($P107&lt;&gt;"",V107&lt;&gt;""),ABS($P107-V107),AND($P107="",V107=""),"",OR($P107&lt;&gt;"",V107&lt;&gt;""),"-")</f>
        <v>#N/A</v>
      </c>
      <c r="AT107" s="120" t="e" cm="1">
        <f t="array" ref="AT107">_xlfn.IFS(AND($P107&lt;&gt;"",W107&lt;&gt;""),ABS($P107-W107),AND($P107="",W107=""),"",OR($P107&lt;&gt;"",W107&lt;&gt;""),"-")</f>
        <v>#N/A</v>
      </c>
      <c r="AU107" s="120" t="e" cm="1">
        <f t="array" ref="AU107">_xlfn.IFS(AND($P107&lt;&gt;"",X107&lt;&gt;""),ABS($P107-X107),AND($P107="",X107=""),"",OR($P107&lt;&gt;"",X107&lt;&gt;""),"-")</f>
        <v>#N/A</v>
      </c>
      <c r="AV107" s="120" t="e" cm="1">
        <f t="array" ref="AV107">_xlfn.IFS(AND($P107&lt;&gt;"",Y107&lt;&gt;""),ABS($P107-Y107),AND($P107="",Y107=""),"",OR($P107&lt;&gt;"",Y107&lt;&gt;""),"-")</f>
        <v>#N/A</v>
      </c>
      <c r="AW107" s="120" t="e" cm="1">
        <f t="array" ref="AW107">_xlfn.IFS(AND($P107&lt;&gt;"",Z107&lt;&gt;""),ABS($P107-Z107),AND($P107="",Z107=""),"",OR($P107&lt;&gt;"",Z107&lt;&gt;""),"-")</f>
        <v>#N/A</v>
      </c>
      <c r="AX107" s="120" t="e" cm="1">
        <f t="array" ref="AX107">_xlfn.IFS(AND($P107&lt;&gt;"",AA107&lt;&gt;""),ABS($P107-AA107),AND($P107="",AA107=""),"",OR($P107&lt;&gt;"",AA107&lt;&gt;""),"-")</f>
        <v>#N/A</v>
      </c>
      <c r="AY107" s="121" t="e" cm="1">
        <f t="array" ref="AY107">_xlfn.IFS(AND($Q107&lt;&gt;"",R107&lt;&gt;""),ABS($Q107-R107),AND($Q107="",R107=""),"",OR($Q107&lt;&gt;"",R107&lt;&gt;""),"-")</f>
        <v>#N/A</v>
      </c>
      <c r="AZ107" s="334" t="e" cm="1">
        <f t="array" ref="AZ107">_xlfn.IFS(AND($Q107&lt;&gt;"",S107&lt;&gt;""),ABS($Q107-S107),AND($Q107="",S107=""),"",OR($Q107&lt;&gt;"",S107&lt;&gt;""),"-")</f>
        <v>#N/A</v>
      </c>
      <c r="BA107" s="334" t="e" cm="1">
        <f t="array" ref="BA107">_xlfn.IFS(AND($Q107&lt;&gt;"",T107&lt;&gt;""),ABS($Q107-T107),AND($Q107="",T107=""),"",OR($Q107&lt;&gt;"",T107&lt;&gt;""),"-")</f>
        <v>#N/A</v>
      </c>
      <c r="BB107" s="120" t="e" cm="1">
        <f t="array" ref="BB107">_xlfn.IFS(AND($Q107&lt;&gt;"",U107&lt;&gt;""),ABS($Q107-U107),AND($Q107="",U107=""),"",OR($Q107&lt;&gt;"",U107&lt;&gt;""),"-")</f>
        <v>#N/A</v>
      </c>
      <c r="BC107" s="120" t="e" cm="1">
        <f t="array" ref="BC107">_xlfn.IFS(AND($Q107&lt;&gt;"",V107&lt;&gt;""),ABS($Q107-V107),AND($Q107="",V107=""),"",OR($Q107&lt;&gt;"",V107&lt;&gt;""),"-")</f>
        <v>#N/A</v>
      </c>
      <c r="BD107" s="120" t="e" cm="1">
        <f t="array" ref="BD107">_xlfn.IFS(AND($Q107&lt;&gt;"",W107&lt;&gt;""),ABS($Q107-W107),AND($Q107="",W107=""),"",OR($Q107&lt;&gt;"",W107&lt;&gt;""),"-")</f>
        <v>#N/A</v>
      </c>
      <c r="BE107" s="120" t="e" cm="1">
        <f t="array" ref="BE107">_xlfn.IFS(AND($Q107&lt;&gt;"",X107&lt;&gt;""),ABS($Q107-X107),AND($Q107="",X107=""),"",OR($Q107&lt;&gt;"",X107&lt;&gt;""),"-")</f>
        <v>#N/A</v>
      </c>
      <c r="BF107" s="120" t="e" cm="1">
        <f t="array" ref="BF107">_xlfn.IFS(AND($Q107&lt;&gt;"",Y107&lt;&gt;""),ABS($Q107-Y107),AND($Q107="",Y107=""),"",OR($Q107&lt;&gt;"",Y107&lt;&gt;""),"-")</f>
        <v>#N/A</v>
      </c>
      <c r="BG107" s="120" t="e" cm="1">
        <f t="array" ref="BG107">_xlfn.IFS(AND($Q107&lt;&gt;"",Z107&lt;&gt;""),ABS($Q107-Z107),AND($Q107="",Z107=""),"",OR($Q107&lt;&gt;"",Z107&lt;&gt;""),"-")</f>
        <v>#N/A</v>
      </c>
      <c r="BH107" s="120" t="e" cm="1">
        <f t="array" ref="BH107">_xlfn.IFS(AND($Q107&lt;&gt;"",AA107&lt;&gt;""),ABS($Q107-AA107),AND($Q107="",AA107=""),"",OR($Q107&lt;&gt;"",AA107&lt;&gt;""),"-")</f>
        <v>#N/A</v>
      </c>
      <c r="BI107" s="121" t="e" cm="1">
        <f t="array" ref="BI107">_xlfn.IFS(AND($R107&lt;&gt;"",S107&lt;&gt;""),ABS($R107-S107),AND($R107="",S107=""),"",OR($R107&lt;&gt;"",S107&lt;&gt;""),"-")</f>
        <v>#N/A</v>
      </c>
      <c r="BJ107" s="120" t="e" cm="1">
        <f t="array" ref="BJ107">_xlfn.IFS(AND($R107&lt;&gt;"",T107&lt;&gt;""),ABS($R107-T107),AND($R107="",T107=""),"",OR($R107&lt;&gt;"",T107&lt;&gt;""),"-")</f>
        <v>#N/A</v>
      </c>
      <c r="BK107" s="334" t="e" cm="1">
        <f t="array" ref="BK107">_xlfn.IFS(AND($R107&lt;&gt;"",U107&lt;&gt;""),ABS($R107-U107),AND($R107="",U107=""),"",OR($R107&lt;&gt;"",U107&lt;&gt;""),"-")</f>
        <v>#N/A</v>
      </c>
      <c r="BL107" s="120" t="e" cm="1">
        <f t="array" ref="BL107">_xlfn.IFS(AND($R107&lt;&gt;"",V107&lt;&gt;""),ABS($R107-V107),AND($R107="",V107=""),"",OR($R107&lt;&gt;"",V107&lt;&gt;""),"-")</f>
        <v>#N/A</v>
      </c>
      <c r="BM107" s="120" t="e" cm="1">
        <f t="array" ref="BM107">_xlfn.IFS(AND($R107&lt;&gt;"",W107&lt;&gt;""),ABS($R107-W107),AND($R107="",W107=""),"",OR($R107&lt;&gt;"",W107&lt;&gt;""),"-")</f>
        <v>#N/A</v>
      </c>
      <c r="BN107" s="120" t="e" cm="1">
        <f t="array" ref="BN107">_xlfn.IFS(AND($R107&lt;&gt;"",X107&lt;&gt;""),ABS($R107-X107),AND($R107="",X107=""),"",OR($R107&lt;&gt;"",X107&lt;&gt;""),"-")</f>
        <v>#N/A</v>
      </c>
      <c r="BO107" s="120" t="e" cm="1">
        <f t="array" ref="BO107">_xlfn.IFS(AND($R107&lt;&gt;"",Y107&lt;&gt;""),ABS($R107-Y107),AND($R107="",Y107=""),"",OR($R107&lt;&gt;"",Y107&lt;&gt;""),"-")</f>
        <v>#N/A</v>
      </c>
      <c r="BP107" s="120" t="e" cm="1">
        <f t="array" ref="BP107">_xlfn.IFS(AND($R107&lt;&gt;"",Z107&lt;&gt;""),ABS($R107-Z107),AND($R107="",Z107=""),"",OR($R107&lt;&gt;"",Z107&lt;&gt;""),"-")</f>
        <v>#N/A</v>
      </c>
      <c r="BQ107" s="120" t="e" cm="1">
        <f t="array" ref="BQ107">_xlfn.IFS(AND($R107&lt;&gt;"",AA107&lt;&gt;""),ABS($R107-AA107),AND($R107="",AA107=""),"",OR($R107&lt;&gt;"",AA107&lt;&gt;""),"-")</f>
        <v>#N/A</v>
      </c>
      <c r="BR107" s="121" t="e" cm="1">
        <f t="array" ref="BR107">_xlfn.IFS(AND($S107&lt;&gt;"",T107&lt;&gt;""),ABS($S107-T107),AND($S107="",T107=""),"",OR($S107&lt;&gt;"",T107&lt;&gt;""),"-")</f>
        <v>#N/A</v>
      </c>
      <c r="BS107" s="334" t="e" cm="1">
        <f t="array" ref="BS107">_xlfn.IFS(AND($S107&lt;&gt;"",U107&lt;&gt;""),ABS($S107-U107),AND($S107="",U107=""),"",OR($S107&lt;&gt;"",U107&lt;&gt;""),"-")</f>
        <v>#N/A</v>
      </c>
      <c r="BT107" s="120" t="e" cm="1">
        <f t="array" ref="BT107">_xlfn.IFS(AND($S107&lt;&gt;"",V107&lt;&gt;""),ABS($S107-V107),AND($S107="",V107=""),"",OR($S107&lt;&gt;"",V107&lt;&gt;""),"-")</f>
        <v>#N/A</v>
      </c>
      <c r="BU107" s="120" t="e" cm="1">
        <f t="array" ref="BU107">_xlfn.IFS(AND($S107&lt;&gt;"",W107&lt;&gt;""),ABS($S107-W107),AND($S107="",W107=""),"",OR($S107&lt;&gt;"",W107&lt;&gt;""),"-")</f>
        <v>#N/A</v>
      </c>
      <c r="BV107" s="120" t="e" cm="1">
        <f t="array" ref="BV107">_xlfn.IFS(AND($S107&lt;&gt;"",X107&lt;&gt;""),ABS($S107-X107),AND($S107="",X107=""),"",OR($S107&lt;&gt;"",X107&lt;&gt;""),"-")</f>
        <v>#N/A</v>
      </c>
      <c r="BW107" s="120" t="e" cm="1">
        <f t="array" ref="BW107">_xlfn.IFS(AND($S107&lt;&gt;"",Y107&lt;&gt;""),ABS($S107-Y107),AND($S107="",Y107=""),"",OR($S107&lt;&gt;"",Y107&lt;&gt;""),"-")</f>
        <v>#N/A</v>
      </c>
      <c r="BX107" s="120" t="e" cm="1">
        <f t="array" ref="BX107">_xlfn.IFS(AND($S107&lt;&gt;"",Z107&lt;&gt;""),ABS($S107-Z107),AND($S107="",Z107=""),"",OR($S107&lt;&gt;"",Z107&lt;&gt;""),"-")</f>
        <v>#N/A</v>
      </c>
      <c r="BY107" s="120" t="e" cm="1">
        <f t="array" ref="BY107">_xlfn.IFS(AND($S107&lt;&gt;"",AA107&lt;&gt;""),ABS($S107-AA107),AND($S107="",AA107=""),"",OR($S107&lt;&gt;"",AA107&lt;&gt;""),"-")</f>
        <v>#N/A</v>
      </c>
      <c r="BZ107" s="121" t="e" cm="1">
        <f t="array" ref="BZ107">_xlfn.IFS(AND($T107&lt;&gt;"",U107&lt;&gt;""),ABS($T107-U107),AND($T107="",U107=""),"",OR($T107&lt;&gt;"",U107&lt;&gt;""),"-")</f>
        <v>#N/A</v>
      </c>
      <c r="CA107" s="120" t="e" cm="1">
        <f t="array" ref="CA107">_xlfn.IFS(AND($T107&lt;&gt;"",V107&lt;&gt;""),ABS($T107-V107),AND($T107="",V107=""),"",OR($T107&lt;&gt;"",V107&lt;&gt;""),"-")</f>
        <v>#N/A</v>
      </c>
      <c r="CB107" s="120" t="e" cm="1">
        <f t="array" ref="CB107">_xlfn.IFS(AND($T107&lt;&gt;"",W107&lt;&gt;""),ABS($T107-W107),AND($T107="",W107=""),"",OR($T107&lt;&gt;"",W107&lt;&gt;""),"-")</f>
        <v>#N/A</v>
      </c>
      <c r="CC107" s="120" t="e" cm="1">
        <f t="array" ref="CC107">_xlfn.IFS(AND($T107&lt;&gt;"",X107&lt;&gt;""),ABS($T107-X107),AND($T107="",X107=""),"",OR($T107&lt;&gt;"",X107&lt;&gt;""),"-")</f>
        <v>#N/A</v>
      </c>
      <c r="CD107" s="120" t="e" cm="1">
        <f t="array" ref="CD107">_xlfn.IFS(AND($T107&lt;&gt;"",Y107&lt;&gt;""),ABS($T107-Y107),AND($T107="",Y107=""),"",OR($T107&lt;&gt;"",Y107&lt;&gt;""),"-")</f>
        <v>#N/A</v>
      </c>
      <c r="CE107" s="120" t="e" cm="1">
        <f t="array" ref="CE107">_xlfn.IFS(AND($T107&lt;&gt;"",Z107&lt;&gt;""),ABS($T107-Z107),AND($T107="",Z107=""),"",OR($T107&lt;&gt;"",Z107&lt;&gt;""),"-")</f>
        <v>#N/A</v>
      </c>
      <c r="CF107" s="120" t="e" cm="1">
        <f t="array" ref="CF107">_xlfn.IFS(AND($T107&lt;&gt;"",AA107&lt;&gt;""),ABS($T107-AA107),AND($T107="",AA107=""),"",OR($T107&lt;&gt;"",AA107&lt;&gt;""),"-")</f>
        <v>#N/A</v>
      </c>
      <c r="CG107" s="121" t="e" cm="1">
        <f t="array" ref="CG107">_xlfn.IFS(AND($U107&lt;&gt;"",V107&lt;&gt;""),ABS($U107-V107),AND($U107="",V107=""),"",OR($U107&lt;&gt;"",V107&lt;&gt;""),"-")</f>
        <v>#N/A</v>
      </c>
      <c r="CH107" s="120" t="e" cm="1">
        <f t="array" ref="CH107">_xlfn.IFS(AND($U107&lt;&gt;"",W107&lt;&gt;""),ABS($U107-W107),AND($U107="",W107=""),"",OR($U107&lt;&gt;"",W107&lt;&gt;""),"-")</f>
        <v>#N/A</v>
      </c>
      <c r="CI107" s="120" t="e" cm="1">
        <f t="array" ref="CI107">_xlfn.IFS(AND($U107&lt;&gt;"",X107&lt;&gt;""),ABS($U107-X107),AND($U107="",X107=""),"",OR($U107&lt;&gt;"",X107&lt;&gt;""),"-")</f>
        <v>#N/A</v>
      </c>
      <c r="CJ107" s="120" t="e" cm="1">
        <f t="array" ref="CJ107">_xlfn.IFS(AND($U107&lt;&gt;"",Y107&lt;&gt;""),ABS($U107-Y107),AND($U107="",Y107=""),"",OR($U107&lt;&gt;"",Y107&lt;&gt;""),"-")</f>
        <v>#N/A</v>
      </c>
      <c r="CK107" s="120" t="e" cm="1">
        <f t="array" ref="CK107">_xlfn.IFS(AND($U107&lt;&gt;"",Z107&lt;&gt;""),ABS($U107-Z107),AND($U107="",Z107=""),"",OR($U107&lt;&gt;"",Z107&lt;&gt;""),"-")</f>
        <v>#N/A</v>
      </c>
      <c r="CL107" s="120" t="e" cm="1">
        <f t="array" ref="CL107">_xlfn.IFS(AND($U107&lt;&gt;"",AA107&lt;&gt;""),ABS($U107-AA107),AND($U107="",AA107=""),"",OR($U107&lt;&gt;"",AA107&lt;&gt;""),"-")</f>
        <v>#N/A</v>
      </c>
      <c r="CM107" s="121" t="e" cm="1">
        <f t="array" ref="CM107">_xlfn.IFS(AND($V107&lt;&gt;"",W107&lt;&gt;""),ABS($V107-W107),AND($V107="",W107=""),"",OR($V107&lt;&gt;"",W107&lt;&gt;""),"-")</f>
        <v>#N/A</v>
      </c>
      <c r="CN107" s="120" t="e" cm="1">
        <f t="array" ref="CN107">_xlfn.IFS(AND($V107&lt;&gt;"",X107&lt;&gt;""),ABS($V107-X107),AND($V107="",X107=""),"",OR($V107&lt;&gt;"",X107&lt;&gt;""),"-")</f>
        <v>#N/A</v>
      </c>
      <c r="CO107" s="120" t="e" cm="1">
        <f t="array" ref="CO107">_xlfn.IFS(AND($V107&lt;&gt;"",Y107&lt;&gt;""),ABS($V107-Y107),AND($V107="",Y107=""),"",OR($V107&lt;&gt;"",Y107&lt;&gt;""),"-")</f>
        <v>#N/A</v>
      </c>
      <c r="CP107" s="120" t="e" cm="1">
        <f t="array" ref="CP107">_xlfn.IFS(AND($V107&lt;&gt;"",Z107&lt;&gt;""),ABS($V107-Z107),AND($V107="",Z107=""),"",OR($V107&lt;&gt;"",Z107&lt;&gt;""),"-")</f>
        <v>#N/A</v>
      </c>
      <c r="CQ107" s="120" t="e" cm="1">
        <f t="array" ref="CQ107">_xlfn.IFS(AND($V107&lt;&gt;"",AA107&lt;&gt;""),ABS($V107-AA107),AND($V107="",AA107=""),"",OR($V107&lt;&gt;"",AA107&lt;&gt;""),"-")</f>
        <v>#N/A</v>
      </c>
      <c r="CR107" s="121" t="e" cm="1">
        <f t="array" ref="CR107">_xlfn.IFS(AND($W107&lt;&gt;"",X107&lt;&gt;""),ABS($W107-X107),AND($W107="",X107=""),"",OR($W107&lt;&gt;"",X107&lt;&gt;""),"-")</f>
        <v>#N/A</v>
      </c>
      <c r="CS107" s="120" t="e" cm="1">
        <f t="array" ref="CS107">_xlfn.IFS(AND($W107&lt;&gt;"",Y107&lt;&gt;""),ABS($W107-Y107),AND($W107="",Y107=""),"",OR($W107&lt;&gt;"",Y107&lt;&gt;""),"-")</f>
        <v>#N/A</v>
      </c>
      <c r="CT107" s="120" t="e" cm="1">
        <f t="array" ref="CT107">_xlfn.IFS(AND($W107&lt;&gt;"",Z107&lt;&gt;""),ABS($W107-Z107),AND($W107="",Z107=""),"",OR($W107&lt;&gt;"",Z107&lt;&gt;""),"-")</f>
        <v>#N/A</v>
      </c>
      <c r="CU107" s="120" t="e" cm="1">
        <f t="array" ref="CU107">_xlfn.IFS(AND($W107&lt;&gt;"",AA107&lt;&gt;""),ABS($W107-AA107),AND($W107="",AA107=""),"",OR($W107&lt;&gt;"",AA107&lt;&gt;""),"-")</f>
        <v>#N/A</v>
      </c>
      <c r="CV107" s="121" t="e" cm="1">
        <f t="array" ref="CV107">_xlfn.IFS(AND($X107&lt;&gt;"",Y107&lt;&gt;""),ABS($X107-Y107),AND($X107="",Y107=""),"",OR($X107&lt;&gt;"",Y107&lt;&gt;""),"-")</f>
        <v>#N/A</v>
      </c>
      <c r="CW107" s="120" t="e" cm="1">
        <f t="array" ref="CW107">_xlfn.IFS(AND($X107&lt;&gt;"",Z107&lt;&gt;""),ABS($X107-Z107),AND($X107="",Z107=""),"",OR($X107&lt;&gt;"",Z107&lt;&gt;""),"-")</f>
        <v>#N/A</v>
      </c>
      <c r="CX107" s="120" t="e" cm="1">
        <f t="array" ref="CX107">_xlfn.IFS(AND($X107&lt;&gt;"",AA107&lt;&gt;""),ABS($X107-AA107),AND($X107="",AA107=""),"",OR($X107&lt;&gt;"",AA107&lt;&gt;""),"-")</f>
        <v>#N/A</v>
      </c>
      <c r="CY107" s="121" t="e" cm="1">
        <f t="array" ref="CY107">_xlfn.IFS(AND($Y107&lt;&gt;"",Z107&lt;&gt;""),ABS($Y107-Z107),AND($Y107="",Z107=""),"",OR($Y107&lt;&gt;"",Z107&lt;&gt;""),"-")</f>
        <v>#N/A</v>
      </c>
      <c r="CZ107" s="120" t="e" cm="1">
        <f t="array" ref="CZ107">_xlfn.IFS(AND($Y107&lt;&gt;"",AA107&lt;&gt;""),ABS($Y107-AA107),AND($Y107="",AA107=""),"",OR($Y107&lt;&gt;"",AA107&lt;&gt;""),"-")</f>
        <v>#N/A</v>
      </c>
      <c r="DA107" s="121" t="e" cm="1">
        <f t="array" ref="DA107">_xlfn.IFS(AND($Z107&lt;&gt;"",AA107&lt;&gt;""),ABS($Z107-AA107),AND($Z107="",AA107=""),"",OR($Z107&lt;&gt;"",AA107&lt;&gt;""),"-")</f>
        <v>#N/A</v>
      </c>
    </row>
    <row r="108" spans="1:105" s="121" customFormat="1" x14ac:dyDescent="0.2">
      <c r="A108" s="260" t="s">
        <v>147</v>
      </c>
      <c r="B108" s="259" t="e">
        <f>VLOOKUP($A108,Merged_couplings!$B:$BU,MATCH(B$1,Merged_couplings!$B$1:$BU$1,0),FALSE)</f>
        <v>#N/A</v>
      </c>
      <c r="C108" s="258" t="e">
        <f>VLOOKUP($A108,Merged_couplings!$B:$BU,MATCH(C$1,Merged_couplings!$B$1:$BU$1,0),FALSE)</f>
        <v>#N/A</v>
      </c>
      <c r="D108" s="258" t="e">
        <f>VLOOKUP($A108,Merged_couplings!$B:$BU,MATCH(D$1,Merged_couplings!$B$1:$BU$1,0),FALSE)</f>
        <v>#N/A</v>
      </c>
      <c r="E108" s="258" t="e">
        <f>VLOOKUP($A108,Merged_couplings!$B:$BU,MATCH(E$1,Merged_couplings!$B$1:$BU$1,0),FALSE)</f>
        <v>#N/A</v>
      </c>
      <c r="F108" s="258" t="e">
        <f>VLOOKUP($A108,Merged_couplings!$B:$BU,MATCH(F$1,Merged_couplings!$B$1:$BU$1,0),FALSE)</f>
        <v>#N/A</v>
      </c>
      <c r="G108" s="258" t="e">
        <f>VLOOKUP($A108,Merged_couplings!$B:$BU,MATCH(G$1,Merged_couplings!$B$1:$BU$1,0),FALSE)</f>
        <v>#N/A</v>
      </c>
      <c r="H108" s="258" t="e">
        <f>VLOOKUP($A108,Merged_couplings!$B:$BU,MATCH(H$1,Merged_couplings!$B$1:$BU$1,0),FALSE)</f>
        <v>#N/A</v>
      </c>
      <c r="I108" s="258" t="e">
        <f>VLOOKUP($A108,Merged_couplings!$B:$BU,MATCH(I$1,Merged_couplings!$B$1:$BU$1,0),FALSE)</f>
        <v>#N/A</v>
      </c>
      <c r="J108" s="258" t="e">
        <f>VLOOKUP($A108,Merged_couplings!$B:$BU,MATCH(J$1,Merged_couplings!$B$1:$BU$1,0),FALSE)</f>
        <v>#N/A</v>
      </c>
      <c r="K108" s="258" t="e">
        <f>VLOOKUP($A108,Merged_couplings!$B:$BU,MATCH(K$1,Merged_couplings!$B$1:$BU$1,0),FALSE)</f>
        <v>#N/A</v>
      </c>
      <c r="L108" s="258" t="e">
        <f>VLOOKUP($A108,Merged_couplings!$B:$BU,MATCH(L$1,Merged_couplings!$B$1:$BU$1,0),FALSE)</f>
        <v>#N/A</v>
      </c>
      <c r="M108" s="258" t="e">
        <f>VLOOKUP($A108,Merged_couplings!$B:$BU,MATCH(M$1,Merged_couplings!$B$1:$BU$1,0),FALSE)</f>
        <v>#N/A</v>
      </c>
      <c r="N108" s="258" t="e">
        <f>VLOOKUP($A108,Merged_couplings!$B:$BU,MATCH(N$1,Merged_couplings!$B$1:$BU$1,0),FALSE)</f>
        <v>#N/A</v>
      </c>
      <c r="O108" s="121" t="e">
        <f>IF(OR(B108="BIG",B108="BI-",B108="-IG"),VLOOKUP($A108,Merged_couplings!$B:$BU,MATCH(O$1,Merged_couplings!$B$1:$BU$1,0),FALSE),"")</f>
        <v>#N/A</v>
      </c>
      <c r="P108" s="120" t="e">
        <f>IF(OR(C108="BIG",C108="BI-",C108="-IG"),VLOOKUP($A108,Merged_couplings!$B:$BU,MATCH(P$1,Merged_couplings!$B$1:$BU$1,0),FALSE),"")</f>
        <v>#N/A</v>
      </c>
      <c r="Q108" s="120" t="e">
        <f>IF(OR(D108="BIG",D108="BI-",D108="-IG"),VLOOKUP($A108,Merged_couplings!$B:$BU,MATCH(Q$1,Merged_couplings!$B$1:$BU$1,0),FALSE),"")</f>
        <v>#N/A</v>
      </c>
      <c r="R108" s="120" t="e">
        <f t="shared" si="9"/>
        <v>#N/A</v>
      </c>
      <c r="S108" s="120" t="e">
        <f t="shared" si="9"/>
        <v>#N/A</v>
      </c>
      <c r="T108" s="120" t="e">
        <f t="shared" si="9"/>
        <v>#N/A</v>
      </c>
      <c r="U108" s="120" t="e">
        <f>IF(OR(H108="BIG",H108="BI-",H108="-IG"),VLOOKUP($A108,Merged_couplings!$B:$BU,MATCH(U$1,Merged_couplings!$B$1:$BU$1,0),FALSE),"")</f>
        <v>#N/A</v>
      </c>
      <c r="V108" s="120" t="e">
        <f>IF(OR(I108="BIG",I108="BI-",I108="-IG"),VLOOKUP($A108,Merged_couplings!$B:$BU,MATCH(V$1,Merged_couplings!$B$1:$BU$1,0),FALSE),"")</f>
        <v>#N/A</v>
      </c>
      <c r="W108" s="120" t="e">
        <f t="shared" si="8"/>
        <v>#N/A</v>
      </c>
      <c r="X108" s="120" t="e">
        <f>IF(OR(K108="BIG",K108="BI-",K108="-IG"),VLOOKUP($A108,Merged_couplings!$B:$BU,MATCH(X$1,Merged_couplings!$B$1:$BU$1,0),FALSE),"")</f>
        <v>#N/A</v>
      </c>
      <c r="Y108" s="120" t="e">
        <f>IF(OR(L108="BIG",L108="BI-",L108="-IG"),VLOOKUP($A108,Merged_couplings!$B:$BU,MATCH(Y$1,Merged_couplings!$B$1:$BU$1,0),FALSE),"")</f>
        <v>#N/A</v>
      </c>
      <c r="Z108" s="120" t="e">
        <f>IF(OR(M108="BIG",M108="BI-",M108="-IG"),VLOOKUP($A108,Merged_couplings!$B:$BU,MATCH(Z$1,Merged_couplings!$B$1:$BU$1,0),FALSE),"")</f>
        <v>#N/A</v>
      </c>
      <c r="AA108" s="120" t="e">
        <f>IF(OR(N108="BIG",N108="BI-",N108="-IG"),VLOOKUP($A108,Merged_couplings!$B:$BU,MATCH(AA$1,Merged_couplings!$B$1:$BU$1,0),FALSE),"")</f>
        <v>#N/A</v>
      </c>
      <c r="AB108" s="123" t="e" cm="1">
        <f t="array" ref="AB108">_xlfn.IFS(AND($O108&lt;&gt;"",P108&lt;&gt;""),ABS($O108-P108),AND($O108="",P108=""),"",OR($O108&lt;&gt;"",P108&lt;&gt;""),"-")</f>
        <v>#N/A</v>
      </c>
      <c r="AC108" s="122" t="e" cm="1">
        <f t="array" ref="AC108">_xlfn.IFS(AND($O108&lt;&gt;"",Q108&lt;&gt;""),ABS($O108-Q108),AND($O108="",Q108=""),"",OR($O108&lt;&gt;"",Q108&lt;&gt;""),"-")</f>
        <v>#N/A</v>
      </c>
      <c r="AD108" s="122" t="e" cm="1">
        <f t="array" ref="AD108">_xlfn.IFS(AND($O108&lt;&gt;"",R108&lt;&gt;""),ABS($O108-R108),AND($O108="",R108=""),"",OR($O108&lt;&gt;"",R108&lt;&gt;""),"-")</f>
        <v>#N/A</v>
      </c>
      <c r="AE108" s="122" t="e" cm="1">
        <f t="array" ref="AE108">_xlfn.IFS(AND($O108&lt;&gt;"",S108&lt;&gt;""),ABS($O108-S108),AND($O108="",S108=""),"",OR($O108&lt;&gt;"",S108&lt;&gt;""),"-")</f>
        <v>#N/A</v>
      </c>
      <c r="AF108" s="122" t="e" cm="1">
        <f t="array" ref="AF108">_xlfn.IFS(AND($O108&lt;&gt;"",T108&lt;&gt;""),ABS($O108-T108),AND($O108="",T108=""),"",OR($O108&lt;&gt;"",T108&lt;&gt;""),"-")</f>
        <v>#N/A</v>
      </c>
      <c r="AG108" s="122" t="e" cm="1">
        <f t="array" ref="AG108">_xlfn.IFS(AND($O108&lt;&gt;"",U108&lt;&gt;""),ABS($O108-U108),AND($O108="",U108=""),"",OR($O108&lt;&gt;"",U108&lt;&gt;""),"-")</f>
        <v>#N/A</v>
      </c>
      <c r="AH108" s="122" t="e" cm="1">
        <f t="array" ref="AH108">_xlfn.IFS(AND($O108&lt;&gt;"",V108&lt;&gt;""),ABS($O108-V108),AND($O108="",V108=""),"",OR($O108&lt;&gt;"",V108&lt;&gt;""),"-")</f>
        <v>#N/A</v>
      </c>
      <c r="AI108" s="122" t="e" cm="1">
        <f t="array" ref="AI108">_xlfn.IFS(AND($O108&lt;&gt;"",W108&lt;&gt;""),ABS($O108-W108),AND($O108="",W108=""),"",OR($O108&lt;&gt;"",W108&lt;&gt;""),"-")</f>
        <v>#N/A</v>
      </c>
      <c r="AJ108" s="122" t="e" cm="1">
        <f t="array" ref="AJ108">_xlfn.IFS(AND($O108&lt;&gt;"",X108&lt;&gt;""),ABS($O108-X108),AND($O108="",X108=""),"",OR($O108&lt;&gt;"",X108&lt;&gt;""),"-")</f>
        <v>#N/A</v>
      </c>
      <c r="AK108" s="122" t="e" cm="1">
        <f t="array" ref="AK108">_xlfn.IFS(AND($O108&lt;&gt;"",Y108&lt;&gt;""),ABS($O108-Y108),AND($O108="",Y108=""),"",OR($O108&lt;&gt;"",Y108&lt;&gt;""),"-")</f>
        <v>#N/A</v>
      </c>
      <c r="AL108" s="122" t="e" cm="1">
        <f t="array" ref="AL108">_xlfn.IFS(AND($O108&lt;&gt;"",Z108&lt;&gt;""),ABS($O108-Z108),AND($O108="",Z108=""),"",OR($O108&lt;&gt;"",Z108&lt;&gt;""),"-")</f>
        <v>#N/A</v>
      </c>
      <c r="AM108" s="122" t="e" cm="1">
        <f t="array" ref="AM108">_xlfn.IFS(AND($O108&lt;&gt;"",AA108&lt;&gt;""),ABS($O108-AA108),AND($O108="",AA108=""),"",OR($O108&lt;&gt;"",AA108&lt;&gt;""),"-")</f>
        <v>#N/A</v>
      </c>
      <c r="AN108" s="121" t="e" cm="1">
        <f t="array" ref="AN108">_xlfn.IFS(AND($P108&lt;&gt;"",Q108&lt;&gt;""),ABS($P108-Q108),AND($P108="",Q108=""),"",OR($P108&lt;&gt;"",Q108&lt;&gt;""),"-")</f>
        <v>#N/A</v>
      </c>
      <c r="AO108" s="120" t="e" cm="1">
        <f t="array" ref="AO108">_xlfn.IFS(AND($P108&lt;&gt;"",R108&lt;&gt;""),ABS($P108-R108),AND($P108="",R108=""),"",OR($P108&lt;&gt;"",R108&lt;&gt;""),"-")</f>
        <v>#N/A</v>
      </c>
      <c r="AP108" s="120" t="e" cm="1">
        <f t="array" ref="AP108">_xlfn.IFS(AND($P108&lt;&gt;"",S108&lt;&gt;""),ABS($P108-S108),AND($P108="",S108=""),"",OR($P108&lt;&gt;"",S108&lt;&gt;""),"-")</f>
        <v>#N/A</v>
      </c>
      <c r="AQ108" s="120" t="e" cm="1">
        <f t="array" ref="AQ108">_xlfn.IFS(AND($P108&lt;&gt;"",T108&lt;&gt;""),ABS($P108-T108),AND($P108="",T108=""),"",OR($P108&lt;&gt;"",T108&lt;&gt;""),"-")</f>
        <v>#N/A</v>
      </c>
      <c r="AR108" s="120" t="e" cm="1">
        <f t="array" ref="AR108">_xlfn.IFS(AND($P108&lt;&gt;"",U108&lt;&gt;""),ABS($P108-U108),AND($P108="",U108=""),"",OR($P108&lt;&gt;"",U108&lt;&gt;""),"-")</f>
        <v>#N/A</v>
      </c>
      <c r="AS108" s="120" t="e" cm="1">
        <f t="array" ref="AS108">_xlfn.IFS(AND($P108&lt;&gt;"",V108&lt;&gt;""),ABS($P108-V108),AND($P108="",V108=""),"",OR($P108&lt;&gt;"",V108&lt;&gt;""),"-")</f>
        <v>#N/A</v>
      </c>
      <c r="AT108" s="120" t="e" cm="1">
        <f t="array" ref="AT108">_xlfn.IFS(AND($P108&lt;&gt;"",W108&lt;&gt;""),ABS($P108-W108),AND($P108="",W108=""),"",OR($P108&lt;&gt;"",W108&lt;&gt;""),"-")</f>
        <v>#N/A</v>
      </c>
      <c r="AU108" s="120" t="e" cm="1">
        <f t="array" ref="AU108">_xlfn.IFS(AND($P108&lt;&gt;"",X108&lt;&gt;""),ABS($P108-X108),AND($P108="",X108=""),"",OR($P108&lt;&gt;"",X108&lt;&gt;""),"-")</f>
        <v>#N/A</v>
      </c>
      <c r="AV108" s="120" t="e" cm="1">
        <f t="array" ref="AV108">_xlfn.IFS(AND($P108&lt;&gt;"",Y108&lt;&gt;""),ABS($P108-Y108),AND($P108="",Y108=""),"",OR($P108&lt;&gt;"",Y108&lt;&gt;""),"-")</f>
        <v>#N/A</v>
      </c>
      <c r="AW108" s="120" t="e" cm="1">
        <f t="array" ref="AW108">_xlfn.IFS(AND($P108&lt;&gt;"",Z108&lt;&gt;""),ABS($P108-Z108),AND($P108="",Z108=""),"",OR($P108&lt;&gt;"",Z108&lt;&gt;""),"-")</f>
        <v>#N/A</v>
      </c>
      <c r="AX108" s="120" t="e" cm="1">
        <f t="array" ref="AX108">_xlfn.IFS(AND($P108&lt;&gt;"",AA108&lt;&gt;""),ABS($P108-AA108),AND($P108="",AA108=""),"",OR($P108&lt;&gt;"",AA108&lt;&gt;""),"-")</f>
        <v>#N/A</v>
      </c>
      <c r="AY108" s="121" t="e" cm="1">
        <f t="array" ref="AY108">_xlfn.IFS(AND($Q108&lt;&gt;"",R108&lt;&gt;""),ABS($Q108-R108),AND($Q108="",R108=""),"",OR($Q108&lt;&gt;"",R108&lt;&gt;""),"-")</f>
        <v>#N/A</v>
      </c>
      <c r="AZ108" s="334" t="e" cm="1">
        <f t="array" ref="AZ108">_xlfn.IFS(AND($Q108&lt;&gt;"",S108&lt;&gt;""),ABS($Q108-S108),AND($Q108="",S108=""),"",OR($Q108&lt;&gt;"",S108&lt;&gt;""),"-")</f>
        <v>#N/A</v>
      </c>
      <c r="BA108" s="334" t="e" cm="1">
        <f t="array" ref="BA108">_xlfn.IFS(AND($Q108&lt;&gt;"",T108&lt;&gt;""),ABS($Q108-T108),AND($Q108="",T108=""),"",OR($Q108&lt;&gt;"",T108&lt;&gt;""),"-")</f>
        <v>#N/A</v>
      </c>
      <c r="BB108" s="120" t="e" cm="1">
        <f t="array" ref="BB108">_xlfn.IFS(AND($Q108&lt;&gt;"",U108&lt;&gt;""),ABS($Q108-U108),AND($Q108="",U108=""),"",OR($Q108&lt;&gt;"",U108&lt;&gt;""),"-")</f>
        <v>#N/A</v>
      </c>
      <c r="BC108" s="120" t="e" cm="1">
        <f t="array" ref="BC108">_xlfn.IFS(AND($Q108&lt;&gt;"",V108&lt;&gt;""),ABS($Q108-V108),AND($Q108="",V108=""),"",OR($Q108&lt;&gt;"",V108&lt;&gt;""),"-")</f>
        <v>#N/A</v>
      </c>
      <c r="BD108" s="120" t="e" cm="1">
        <f t="array" ref="BD108">_xlfn.IFS(AND($Q108&lt;&gt;"",W108&lt;&gt;""),ABS($Q108-W108),AND($Q108="",W108=""),"",OR($Q108&lt;&gt;"",W108&lt;&gt;""),"-")</f>
        <v>#N/A</v>
      </c>
      <c r="BE108" s="120" t="e" cm="1">
        <f t="array" ref="BE108">_xlfn.IFS(AND($Q108&lt;&gt;"",X108&lt;&gt;""),ABS($Q108-X108),AND($Q108="",X108=""),"",OR($Q108&lt;&gt;"",X108&lt;&gt;""),"-")</f>
        <v>#N/A</v>
      </c>
      <c r="BF108" s="120" t="e" cm="1">
        <f t="array" ref="BF108">_xlfn.IFS(AND($Q108&lt;&gt;"",Y108&lt;&gt;""),ABS($Q108-Y108),AND($Q108="",Y108=""),"",OR($Q108&lt;&gt;"",Y108&lt;&gt;""),"-")</f>
        <v>#N/A</v>
      </c>
      <c r="BG108" s="120" t="e" cm="1">
        <f t="array" ref="BG108">_xlfn.IFS(AND($Q108&lt;&gt;"",Z108&lt;&gt;""),ABS($Q108-Z108),AND($Q108="",Z108=""),"",OR($Q108&lt;&gt;"",Z108&lt;&gt;""),"-")</f>
        <v>#N/A</v>
      </c>
      <c r="BH108" s="120" t="e" cm="1">
        <f t="array" ref="BH108">_xlfn.IFS(AND($Q108&lt;&gt;"",AA108&lt;&gt;""),ABS($Q108-AA108),AND($Q108="",AA108=""),"",OR($Q108&lt;&gt;"",AA108&lt;&gt;""),"-")</f>
        <v>#N/A</v>
      </c>
      <c r="BI108" s="121" t="e" cm="1">
        <f t="array" ref="BI108">_xlfn.IFS(AND($R108&lt;&gt;"",S108&lt;&gt;""),ABS($R108-S108),AND($R108="",S108=""),"",OR($R108&lt;&gt;"",S108&lt;&gt;""),"-")</f>
        <v>#N/A</v>
      </c>
      <c r="BJ108" s="120" t="e" cm="1">
        <f t="array" ref="BJ108">_xlfn.IFS(AND($R108&lt;&gt;"",T108&lt;&gt;""),ABS($R108-T108),AND($R108="",T108=""),"",OR($R108&lt;&gt;"",T108&lt;&gt;""),"-")</f>
        <v>#N/A</v>
      </c>
      <c r="BK108" s="334" t="e" cm="1">
        <f t="array" ref="BK108">_xlfn.IFS(AND($R108&lt;&gt;"",U108&lt;&gt;""),ABS($R108-U108),AND($R108="",U108=""),"",OR($R108&lt;&gt;"",U108&lt;&gt;""),"-")</f>
        <v>#N/A</v>
      </c>
      <c r="BL108" s="120" t="e" cm="1">
        <f t="array" ref="BL108">_xlfn.IFS(AND($R108&lt;&gt;"",V108&lt;&gt;""),ABS($R108-V108),AND($R108="",V108=""),"",OR($R108&lt;&gt;"",V108&lt;&gt;""),"-")</f>
        <v>#N/A</v>
      </c>
      <c r="BM108" s="120" t="e" cm="1">
        <f t="array" ref="BM108">_xlfn.IFS(AND($R108&lt;&gt;"",W108&lt;&gt;""),ABS($R108-W108),AND($R108="",W108=""),"",OR($R108&lt;&gt;"",W108&lt;&gt;""),"-")</f>
        <v>#N/A</v>
      </c>
      <c r="BN108" s="120" t="e" cm="1">
        <f t="array" ref="BN108">_xlfn.IFS(AND($R108&lt;&gt;"",X108&lt;&gt;""),ABS($R108-X108),AND($R108="",X108=""),"",OR($R108&lt;&gt;"",X108&lt;&gt;""),"-")</f>
        <v>#N/A</v>
      </c>
      <c r="BO108" s="120" t="e" cm="1">
        <f t="array" ref="BO108">_xlfn.IFS(AND($R108&lt;&gt;"",Y108&lt;&gt;""),ABS($R108-Y108),AND($R108="",Y108=""),"",OR($R108&lt;&gt;"",Y108&lt;&gt;""),"-")</f>
        <v>#N/A</v>
      </c>
      <c r="BP108" s="120" t="e" cm="1">
        <f t="array" ref="BP108">_xlfn.IFS(AND($R108&lt;&gt;"",Z108&lt;&gt;""),ABS($R108-Z108),AND($R108="",Z108=""),"",OR($R108&lt;&gt;"",Z108&lt;&gt;""),"-")</f>
        <v>#N/A</v>
      </c>
      <c r="BQ108" s="120" t="e" cm="1">
        <f t="array" ref="BQ108">_xlfn.IFS(AND($R108&lt;&gt;"",AA108&lt;&gt;""),ABS($R108-AA108),AND($R108="",AA108=""),"",OR($R108&lt;&gt;"",AA108&lt;&gt;""),"-")</f>
        <v>#N/A</v>
      </c>
      <c r="BR108" s="121" t="e" cm="1">
        <f t="array" ref="BR108">_xlfn.IFS(AND($S108&lt;&gt;"",T108&lt;&gt;""),ABS($S108-T108),AND($S108="",T108=""),"",OR($S108&lt;&gt;"",T108&lt;&gt;""),"-")</f>
        <v>#N/A</v>
      </c>
      <c r="BS108" s="334" t="e" cm="1">
        <f t="array" ref="BS108">_xlfn.IFS(AND($S108&lt;&gt;"",U108&lt;&gt;""),ABS($S108-U108),AND($S108="",U108=""),"",OR($S108&lt;&gt;"",U108&lt;&gt;""),"-")</f>
        <v>#N/A</v>
      </c>
      <c r="BT108" s="120" t="e" cm="1">
        <f t="array" ref="BT108">_xlfn.IFS(AND($S108&lt;&gt;"",V108&lt;&gt;""),ABS($S108-V108),AND($S108="",V108=""),"",OR($S108&lt;&gt;"",V108&lt;&gt;""),"-")</f>
        <v>#N/A</v>
      </c>
      <c r="BU108" s="120" t="e" cm="1">
        <f t="array" ref="BU108">_xlfn.IFS(AND($S108&lt;&gt;"",W108&lt;&gt;""),ABS($S108-W108),AND($S108="",W108=""),"",OR($S108&lt;&gt;"",W108&lt;&gt;""),"-")</f>
        <v>#N/A</v>
      </c>
      <c r="BV108" s="120" t="e" cm="1">
        <f t="array" ref="BV108">_xlfn.IFS(AND($S108&lt;&gt;"",X108&lt;&gt;""),ABS($S108-X108),AND($S108="",X108=""),"",OR($S108&lt;&gt;"",X108&lt;&gt;""),"-")</f>
        <v>#N/A</v>
      </c>
      <c r="BW108" s="120" t="e" cm="1">
        <f t="array" ref="BW108">_xlfn.IFS(AND($S108&lt;&gt;"",Y108&lt;&gt;""),ABS($S108-Y108),AND($S108="",Y108=""),"",OR($S108&lt;&gt;"",Y108&lt;&gt;""),"-")</f>
        <v>#N/A</v>
      </c>
      <c r="BX108" s="120" t="e" cm="1">
        <f t="array" ref="BX108">_xlfn.IFS(AND($S108&lt;&gt;"",Z108&lt;&gt;""),ABS($S108-Z108),AND($S108="",Z108=""),"",OR($S108&lt;&gt;"",Z108&lt;&gt;""),"-")</f>
        <v>#N/A</v>
      </c>
      <c r="BY108" s="120" t="e" cm="1">
        <f t="array" ref="BY108">_xlfn.IFS(AND($S108&lt;&gt;"",AA108&lt;&gt;""),ABS($S108-AA108),AND($S108="",AA108=""),"",OR($S108&lt;&gt;"",AA108&lt;&gt;""),"-")</f>
        <v>#N/A</v>
      </c>
      <c r="BZ108" s="121" t="e" cm="1">
        <f t="array" ref="BZ108">_xlfn.IFS(AND($T108&lt;&gt;"",U108&lt;&gt;""),ABS($T108-U108),AND($T108="",U108=""),"",OR($T108&lt;&gt;"",U108&lt;&gt;""),"-")</f>
        <v>#N/A</v>
      </c>
      <c r="CA108" s="120" t="e" cm="1">
        <f t="array" ref="CA108">_xlfn.IFS(AND($T108&lt;&gt;"",V108&lt;&gt;""),ABS($T108-V108),AND($T108="",V108=""),"",OR($T108&lt;&gt;"",V108&lt;&gt;""),"-")</f>
        <v>#N/A</v>
      </c>
      <c r="CB108" s="120" t="e" cm="1">
        <f t="array" ref="CB108">_xlfn.IFS(AND($T108&lt;&gt;"",W108&lt;&gt;""),ABS($T108-W108),AND($T108="",W108=""),"",OR($T108&lt;&gt;"",W108&lt;&gt;""),"-")</f>
        <v>#N/A</v>
      </c>
      <c r="CC108" s="120" t="e" cm="1">
        <f t="array" ref="CC108">_xlfn.IFS(AND($T108&lt;&gt;"",X108&lt;&gt;""),ABS($T108-X108),AND($T108="",X108=""),"",OR($T108&lt;&gt;"",X108&lt;&gt;""),"-")</f>
        <v>#N/A</v>
      </c>
      <c r="CD108" s="120" t="e" cm="1">
        <f t="array" ref="CD108">_xlfn.IFS(AND($T108&lt;&gt;"",Y108&lt;&gt;""),ABS($T108-Y108),AND($T108="",Y108=""),"",OR($T108&lt;&gt;"",Y108&lt;&gt;""),"-")</f>
        <v>#N/A</v>
      </c>
      <c r="CE108" s="120" t="e" cm="1">
        <f t="array" ref="CE108">_xlfn.IFS(AND($T108&lt;&gt;"",Z108&lt;&gt;""),ABS($T108-Z108),AND($T108="",Z108=""),"",OR($T108&lt;&gt;"",Z108&lt;&gt;""),"-")</f>
        <v>#N/A</v>
      </c>
      <c r="CF108" s="120" t="e" cm="1">
        <f t="array" ref="CF108">_xlfn.IFS(AND($T108&lt;&gt;"",AA108&lt;&gt;""),ABS($T108-AA108),AND($T108="",AA108=""),"",OR($T108&lt;&gt;"",AA108&lt;&gt;""),"-")</f>
        <v>#N/A</v>
      </c>
      <c r="CG108" s="121" t="e" cm="1">
        <f t="array" ref="CG108">_xlfn.IFS(AND($U108&lt;&gt;"",V108&lt;&gt;""),ABS($U108-V108),AND($U108="",V108=""),"",OR($U108&lt;&gt;"",V108&lt;&gt;""),"-")</f>
        <v>#N/A</v>
      </c>
      <c r="CH108" s="120" t="e" cm="1">
        <f t="array" ref="CH108">_xlfn.IFS(AND($U108&lt;&gt;"",W108&lt;&gt;""),ABS($U108-W108),AND($U108="",W108=""),"",OR($U108&lt;&gt;"",W108&lt;&gt;""),"-")</f>
        <v>#N/A</v>
      </c>
      <c r="CI108" s="120" t="e" cm="1">
        <f t="array" ref="CI108">_xlfn.IFS(AND($U108&lt;&gt;"",X108&lt;&gt;""),ABS($U108-X108),AND($U108="",X108=""),"",OR($U108&lt;&gt;"",X108&lt;&gt;""),"-")</f>
        <v>#N/A</v>
      </c>
      <c r="CJ108" s="120" t="e" cm="1">
        <f t="array" ref="CJ108">_xlfn.IFS(AND($U108&lt;&gt;"",Y108&lt;&gt;""),ABS($U108-Y108),AND($U108="",Y108=""),"",OR($U108&lt;&gt;"",Y108&lt;&gt;""),"-")</f>
        <v>#N/A</v>
      </c>
      <c r="CK108" s="120" t="e" cm="1">
        <f t="array" ref="CK108">_xlfn.IFS(AND($U108&lt;&gt;"",Z108&lt;&gt;""),ABS($U108-Z108),AND($U108="",Z108=""),"",OR($U108&lt;&gt;"",Z108&lt;&gt;""),"-")</f>
        <v>#N/A</v>
      </c>
      <c r="CL108" s="120" t="e" cm="1">
        <f t="array" ref="CL108">_xlfn.IFS(AND($U108&lt;&gt;"",AA108&lt;&gt;""),ABS($U108-AA108),AND($U108="",AA108=""),"",OR($U108&lt;&gt;"",AA108&lt;&gt;""),"-")</f>
        <v>#N/A</v>
      </c>
      <c r="CM108" s="121" t="e" cm="1">
        <f t="array" ref="CM108">_xlfn.IFS(AND($V108&lt;&gt;"",W108&lt;&gt;""),ABS($V108-W108),AND($V108="",W108=""),"",OR($V108&lt;&gt;"",W108&lt;&gt;""),"-")</f>
        <v>#N/A</v>
      </c>
      <c r="CN108" s="120" t="e" cm="1">
        <f t="array" ref="CN108">_xlfn.IFS(AND($V108&lt;&gt;"",X108&lt;&gt;""),ABS($V108-X108),AND($V108="",X108=""),"",OR($V108&lt;&gt;"",X108&lt;&gt;""),"-")</f>
        <v>#N/A</v>
      </c>
      <c r="CO108" s="120" t="e" cm="1">
        <f t="array" ref="CO108">_xlfn.IFS(AND($V108&lt;&gt;"",Y108&lt;&gt;""),ABS($V108-Y108),AND($V108="",Y108=""),"",OR($V108&lt;&gt;"",Y108&lt;&gt;""),"-")</f>
        <v>#N/A</v>
      </c>
      <c r="CP108" s="120" t="e" cm="1">
        <f t="array" ref="CP108">_xlfn.IFS(AND($V108&lt;&gt;"",Z108&lt;&gt;""),ABS($V108-Z108),AND($V108="",Z108=""),"",OR($V108&lt;&gt;"",Z108&lt;&gt;""),"-")</f>
        <v>#N/A</v>
      </c>
      <c r="CQ108" s="120" t="e" cm="1">
        <f t="array" ref="CQ108">_xlfn.IFS(AND($V108&lt;&gt;"",AA108&lt;&gt;""),ABS($V108-AA108),AND($V108="",AA108=""),"",OR($V108&lt;&gt;"",AA108&lt;&gt;""),"-")</f>
        <v>#N/A</v>
      </c>
      <c r="CR108" s="121" t="e" cm="1">
        <f t="array" ref="CR108">_xlfn.IFS(AND($W108&lt;&gt;"",X108&lt;&gt;""),ABS($W108-X108),AND($W108="",X108=""),"",OR($W108&lt;&gt;"",X108&lt;&gt;""),"-")</f>
        <v>#N/A</v>
      </c>
      <c r="CS108" s="120" t="e" cm="1">
        <f t="array" ref="CS108">_xlfn.IFS(AND($W108&lt;&gt;"",Y108&lt;&gt;""),ABS($W108-Y108),AND($W108="",Y108=""),"",OR($W108&lt;&gt;"",Y108&lt;&gt;""),"-")</f>
        <v>#N/A</v>
      </c>
      <c r="CT108" s="120" t="e" cm="1">
        <f t="array" ref="CT108">_xlfn.IFS(AND($W108&lt;&gt;"",Z108&lt;&gt;""),ABS($W108-Z108),AND($W108="",Z108=""),"",OR($W108&lt;&gt;"",Z108&lt;&gt;""),"-")</f>
        <v>#N/A</v>
      </c>
      <c r="CU108" s="120" t="e" cm="1">
        <f t="array" ref="CU108">_xlfn.IFS(AND($W108&lt;&gt;"",AA108&lt;&gt;""),ABS($W108-AA108),AND($W108="",AA108=""),"",OR($W108&lt;&gt;"",AA108&lt;&gt;""),"-")</f>
        <v>#N/A</v>
      </c>
      <c r="CV108" s="121" t="e" cm="1">
        <f t="array" ref="CV108">_xlfn.IFS(AND($X108&lt;&gt;"",Y108&lt;&gt;""),ABS($X108-Y108),AND($X108="",Y108=""),"",OR($X108&lt;&gt;"",Y108&lt;&gt;""),"-")</f>
        <v>#N/A</v>
      </c>
      <c r="CW108" s="120" t="e" cm="1">
        <f t="array" ref="CW108">_xlfn.IFS(AND($X108&lt;&gt;"",Z108&lt;&gt;""),ABS($X108-Z108),AND($X108="",Z108=""),"",OR($X108&lt;&gt;"",Z108&lt;&gt;""),"-")</f>
        <v>#N/A</v>
      </c>
      <c r="CX108" s="120" t="e" cm="1">
        <f t="array" ref="CX108">_xlfn.IFS(AND($X108&lt;&gt;"",AA108&lt;&gt;""),ABS($X108-AA108),AND($X108="",AA108=""),"",OR($X108&lt;&gt;"",AA108&lt;&gt;""),"-")</f>
        <v>#N/A</v>
      </c>
      <c r="CY108" s="121" t="e" cm="1">
        <f t="array" ref="CY108">_xlfn.IFS(AND($Y108&lt;&gt;"",Z108&lt;&gt;""),ABS($Y108-Z108),AND($Y108="",Z108=""),"",OR($Y108&lt;&gt;"",Z108&lt;&gt;""),"-")</f>
        <v>#N/A</v>
      </c>
      <c r="CZ108" s="120" t="e" cm="1">
        <f t="array" ref="CZ108">_xlfn.IFS(AND($Y108&lt;&gt;"",AA108&lt;&gt;""),ABS($Y108-AA108),AND($Y108="",AA108=""),"",OR($Y108&lt;&gt;"",AA108&lt;&gt;""),"-")</f>
        <v>#N/A</v>
      </c>
      <c r="DA108" s="121" t="e" cm="1">
        <f t="array" ref="DA108">_xlfn.IFS(AND($Z108&lt;&gt;"",AA108&lt;&gt;""),ABS($Z108-AA108),AND($Z108="",AA108=""),"",OR($Z108&lt;&gt;"",AA108&lt;&gt;""),"-")</f>
        <v>#N/A</v>
      </c>
    </row>
    <row r="109" spans="1:105" s="121" customFormat="1" x14ac:dyDescent="0.2">
      <c r="A109" s="260" t="s">
        <v>149</v>
      </c>
      <c r="B109" s="259" t="str">
        <f>VLOOKUP($A109,Merged_couplings!$B:$BU,MATCH(B$1,Merged_couplings!$B$1:$BU$1,0),FALSE)</f>
        <v>-IG</v>
      </c>
      <c r="C109" s="258" t="str">
        <f>VLOOKUP($A109,Merged_couplings!$B:$BU,MATCH(C$1,Merged_couplings!$B$1:$BU$1,0),FALSE)</f>
        <v>-IG</v>
      </c>
      <c r="D109" s="258" t="str">
        <f>VLOOKUP($A109,Merged_couplings!$B:$BU,MATCH(D$1,Merged_couplings!$B$1:$BU$1,0),FALSE)</f>
        <v>-IG</v>
      </c>
      <c r="E109" s="258" t="str">
        <f>VLOOKUP($A109,Merged_couplings!$B:$BU,MATCH(E$1,Merged_couplings!$B$1:$BU$1,0),FALSE)</f>
        <v>-IG</v>
      </c>
      <c r="F109" s="258" t="str">
        <f>VLOOKUP($A109,Merged_couplings!$B:$BU,MATCH(F$1,Merged_couplings!$B$1:$BU$1,0),FALSE)</f>
        <v>-IG</v>
      </c>
      <c r="G109" s="258" t="str">
        <f>VLOOKUP($A109,Merged_couplings!$B:$BU,MATCH(G$1,Merged_couplings!$B$1:$BU$1,0),FALSE)</f>
        <v>-IG</v>
      </c>
      <c r="H109" s="258" t="str">
        <f>VLOOKUP($A109,Merged_couplings!$B:$BU,MATCH(H$1,Merged_couplings!$B$1:$BU$1,0),FALSE)</f>
        <v>-IG</v>
      </c>
      <c r="I109" s="258" t="str">
        <f>VLOOKUP($A109,Merged_couplings!$B:$BU,MATCH(I$1,Merged_couplings!$B$1:$BU$1,0),FALSE)</f>
        <v>-IG</v>
      </c>
      <c r="J109" s="258" t="str">
        <f>VLOOKUP($A109,Merged_couplings!$B:$BU,MATCH(J$1,Merged_couplings!$B$1:$BU$1,0),FALSE)</f>
        <v>-IG</v>
      </c>
      <c r="K109" s="258" t="str">
        <f>VLOOKUP($A109,Merged_couplings!$B:$BU,MATCH(K$1,Merged_couplings!$B$1:$BU$1,0),FALSE)</f>
        <v>-IG</v>
      </c>
      <c r="L109" s="258" t="str">
        <f>VLOOKUP($A109,Merged_couplings!$B:$BU,MATCH(L$1,Merged_couplings!$B$1:$BU$1,0),FALSE)</f>
        <v>-IG</v>
      </c>
      <c r="M109" s="258" t="str">
        <f>VLOOKUP($A109,Merged_couplings!$B:$BU,MATCH(M$1,Merged_couplings!$B$1:$BU$1,0),FALSE)</f>
        <v>-I-</v>
      </c>
      <c r="N109" s="258" t="str">
        <f>VLOOKUP($A109,Merged_couplings!$B:$BU,MATCH(N$1,Merged_couplings!$B$1:$BU$1,0),FALSE)</f>
        <v>-I-</v>
      </c>
      <c r="O109" s="121">
        <f>IF(OR(B109="BIG",B109="BI-",B109="-IG"),VLOOKUP($A109,Merged_couplings!$B:$BU,MATCH(O$1,Merged_couplings!$B$1:$BU$1,0),FALSE),"")</f>
        <v>9.4871864706182727</v>
      </c>
      <c r="P109" s="120">
        <f>IF(OR(C109="BIG",C109="BI-",C109="-IG"),VLOOKUP($A109,Merged_couplings!$B:$BU,MATCH(P$1,Merged_couplings!$B$1:$BU$1,0),FALSE),"")</f>
        <v>9.3178178960955282</v>
      </c>
      <c r="Q109" s="120">
        <f>IF(OR(D109="BIG",D109="BI-",D109="-IG"),VLOOKUP($A109,Merged_couplings!$B:$BU,MATCH(Q$1,Merged_couplings!$B$1:$BU$1,0),FALSE),"")</f>
        <v>10.72980922098731</v>
      </c>
      <c r="R109" s="120">
        <f t="shared" si="9"/>
        <v>10.72980922098731</v>
      </c>
      <c r="S109" s="120">
        <f t="shared" si="9"/>
        <v>10.72980922098731</v>
      </c>
      <c r="T109" s="120">
        <f t="shared" si="9"/>
        <v>10.72980922098731</v>
      </c>
      <c r="U109" s="120">
        <f>IF(OR(H109="BIG",H109="BI-",H109="-IG"),VLOOKUP($A109,Merged_couplings!$B:$BU,MATCH(U$1,Merged_couplings!$B$1:$BU$1,0),FALSE),"")</f>
        <v>10.488540735601473</v>
      </c>
      <c r="V109" s="120">
        <f>IF(OR(I109="BIG",I109="BI-",I109="-IG"),VLOOKUP($A109,Merged_couplings!$B:$BU,MATCH(V$1,Merged_couplings!$B$1:$BU$1,0),FALSE),"")</f>
        <v>11.605342640985848</v>
      </c>
      <c r="W109" s="120">
        <f t="shared" si="8"/>
        <v>11.605342640985848</v>
      </c>
      <c r="X109" s="120">
        <f>IF(OR(K109="BIG",K109="BI-",K109="-IG"),VLOOKUP($A109,Merged_couplings!$B:$BU,MATCH(X$1,Merged_couplings!$B$1:$BU$1,0),FALSE),"")</f>
        <v>11.533348820827756</v>
      </c>
      <c r="Y109" s="120">
        <f>IF(OR(L109="BIG",L109="BI-",L109="-IG"),VLOOKUP($A109,Merged_couplings!$B:$BU,MATCH(Y$1,Merged_couplings!$B$1:$BU$1,0),FALSE),"")</f>
        <v>9.1345112932852839</v>
      </c>
      <c r="Z109" s="120" t="str">
        <f>IF(OR(M109="BIG",M109="BI-",M109="-IG"),VLOOKUP($A109,Merged_couplings!$B:$BU,MATCH(Z$1,Merged_couplings!$B$1:$BU$1,0),FALSE),"")</f>
        <v/>
      </c>
      <c r="AA109" s="120" t="str">
        <f>IF(OR(N109="BIG",N109="BI-",N109="-IG"),VLOOKUP($A109,Merged_couplings!$B:$BU,MATCH(AA$1,Merged_couplings!$B$1:$BU$1,0),FALSE),"")</f>
        <v/>
      </c>
      <c r="AB109" s="123" cm="1">
        <f t="array" ref="AB109">_xlfn.IFS(AND($O109&lt;&gt;"",P109&lt;&gt;""),ABS($O109-P109),AND($O109="",P109=""),"",OR($O109&lt;&gt;"",P109&lt;&gt;""),"-")</f>
        <v>0.16936857452274445</v>
      </c>
      <c r="AC109" s="122" cm="1">
        <f t="array" ref="AC109">_xlfn.IFS(AND($O109&lt;&gt;"",Q109&lt;&gt;""),ABS($O109-Q109),AND($O109="",Q109=""),"",OR($O109&lt;&gt;"",Q109&lt;&gt;""),"-")</f>
        <v>1.242622750369037</v>
      </c>
      <c r="AD109" s="122" cm="1">
        <f t="array" ref="AD109">_xlfn.IFS(AND($O109&lt;&gt;"",R109&lt;&gt;""),ABS($O109-R109),AND($O109="",R109=""),"",OR($O109&lt;&gt;"",R109&lt;&gt;""),"-")</f>
        <v>1.242622750369037</v>
      </c>
      <c r="AE109" s="122" cm="1">
        <f t="array" ref="AE109">_xlfn.IFS(AND($O109&lt;&gt;"",S109&lt;&gt;""),ABS($O109-S109),AND($O109="",S109=""),"",OR($O109&lt;&gt;"",S109&lt;&gt;""),"-")</f>
        <v>1.242622750369037</v>
      </c>
      <c r="AF109" s="122" cm="1">
        <f t="array" ref="AF109">_xlfn.IFS(AND($O109&lt;&gt;"",T109&lt;&gt;""),ABS($O109-T109),AND($O109="",T109=""),"",OR($O109&lt;&gt;"",T109&lt;&gt;""),"-")</f>
        <v>1.242622750369037</v>
      </c>
      <c r="AG109" s="122" cm="1">
        <f t="array" ref="AG109">_xlfn.IFS(AND($O109&lt;&gt;"",U109&lt;&gt;""),ABS($O109-U109),AND($O109="",U109=""),"",OR($O109&lt;&gt;"",U109&lt;&gt;""),"-")</f>
        <v>1.0013542649832008</v>
      </c>
      <c r="AH109" s="122" cm="1">
        <f t="array" ref="AH109">_xlfn.IFS(AND($O109&lt;&gt;"",V109&lt;&gt;""),ABS($O109-V109),AND($O109="",V109=""),"",OR($O109&lt;&gt;"",V109&lt;&gt;""),"-")</f>
        <v>2.1181561703675751</v>
      </c>
      <c r="AI109" s="122" cm="1">
        <f t="array" ref="AI109">_xlfn.IFS(AND($O109&lt;&gt;"",W109&lt;&gt;""),ABS($O109-W109),AND($O109="",W109=""),"",OR($O109&lt;&gt;"",W109&lt;&gt;""),"-")</f>
        <v>2.1181561703675751</v>
      </c>
      <c r="AJ109" s="122" cm="1">
        <f t="array" ref="AJ109">_xlfn.IFS(AND($O109&lt;&gt;"",X109&lt;&gt;""),ABS($O109-X109),AND($O109="",X109=""),"",OR($O109&lt;&gt;"",X109&lt;&gt;""),"-")</f>
        <v>2.0461623502094834</v>
      </c>
      <c r="AK109" s="122" cm="1">
        <f t="array" ref="AK109">_xlfn.IFS(AND($O109&lt;&gt;"",Y109&lt;&gt;""),ABS($O109-Y109),AND($O109="",Y109=""),"",OR($O109&lt;&gt;"",Y109&lt;&gt;""),"-")</f>
        <v>0.35267517733298881</v>
      </c>
      <c r="AL109" s="122" t="str" cm="1">
        <f t="array" ref="AL109">_xlfn.IFS(AND($O109&lt;&gt;"",Z109&lt;&gt;""),ABS($O109-Z109),AND($O109="",Z109=""),"",OR($O109&lt;&gt;"",Z109&lt;&gt;""),"-")</f>
        <v>-</v>
      </c>
      <c r="AM109" s="122" t="str" cm="1">
        <f t="array" ref="AM109">_xlfn.IFS(AND($O109&lt;&gt;"",AA109&lt;&gt;""),ABS($O109-AA109),AND($O109="",AA109=""),"",OR($O109&lt;&gt;"",AA109&lt;&gt;""),"-")</f>
        <v>-</v>
      </c>
      <c r="AN109" s="121" cm="1">
        <f t="array" ref="AN109">_xlfn.IFS(AND($P109&lt;&gt;"",Q109&lt;&gt;""),ABS($P109-Q109),AND($P109="",Q109=""),"",OR($P109&lt;&gt;"",Q109&lt;&gt;""),"-")</f>
        <v>1.4119913248917815</v>
      </c>
      <c r="AO109" s="120" cm="1">
        <f t="array" ref="AO109">_xlfn.IFS(AND($P109&lt;&gt;"",R109&lt;&gt;""),ABS($P109-R109),AND($P109="",R109=""),"",OR($P109&lt;&gt;"",R109&lt;&gt;""),"-")</f>
        <v>1.4119913248917815</v>
      </c>
      <c r="AP109" s="120" cm="1">
        <f t="array" ref="AP109">_xlfn.IFS(AND($P109&lt;&gt;"",S109&lt;&gt;""),ABS($P109-S109),AND($P109="",S109=""),"",OR($P109&lt;&gt;"",S109&lt;&gt;""),"-")</f>
        <v>1.4119913248917815</v>
      </c>
      <c r="AQ109" s="120" cm="1">
        <f t="array" ref="AQ109">_xlfn.IFS(AND($P109&lt;&gt;"",T109&lt;&gt;""),ABS($P109-T109),AND($P109="",T109=""),"",OR($P109&lt;&gt;"",T109&lt;&gt;""),"-")</f>
        <v>1.4119913248917815</v>
      </c>
      <c r="AR109" s="120" cm="1">
        <f t="array" ref="AR109">_xlfn.IFS(AND($P109&lt;&gt;"",U109&lt;&gt;""),ABS($P109-U109),AND($P109="",U109=""),"",OR($P109&lt;&gt;"",U109&lt;&gt;""),"-")</f>
        <v>1.1707228395059452</v>
      </c>
      <c r="AS109" s="120" cm="1">
        <f t="array" ref="AS109">_xlfn.IFS(AND($P109&lt;&gt;"",V109&lt;&gt;""),ABS($P109-V109),AND($P109="",V109=""),"",OR($P109&lt;&gt;"",V109&lt;&gt;""),"-")</f>
        <v>2.2875247448903195</v>
      </c>
      <c r="AT109" s="120" cm="1">
        <f t="array" ref="AT109">_xlfn.IFS(AND($P109&lt;&gt;"",W109&lt;&gt;""),ABS($P109-W109),AND($P109="",W109=""),"",OR($P109&lt;&gt;"",W109&lt;&gt;""),"-")</f>
        <v>2.2875247448903195</v>
      </c>
      <c r="AU109" s="120" cm="1">
        <f t="array" ref="AU109">_xlfn.IFS(AND($P109&lt;&gt;"",X109&lt;&gt;""),ABS($P109-X109),AND($P109="",X109=""),"",OR($P109&lt;&gt;"",X109&lt;&gt;""),"-")</f>
        <v>2.2155309247322279</v>
      </c>
      <c r="AV109" s="120" cm="1">
        <f t="array" ref="AV109">_xlfn.IFS(AND($P109&lt;&gt;"",Y109&lt;&gt;""),ABS($P109-Y109),AND($P109="",Y109=""),"",OR($P109&lt;&gt;"",Y109&lt;&gt;""),"-")</f>
        <v>0.18330660281024436</v>
      </c>
      <c r="AW109" s="120" t="str" cm="1">
        <f t="array" ref="AW109">_xlfn.IFS(AND($P109&lt;&gt;"",Z109&lt;&gt;""),ABS($P109-Z109),AND($P109="",Z109=""),"",OR($P109&lt;&gt;"",Z109&lt;&gt;""),"-")</f>
        <v>-</v>
      </c>
      <c r="AX109" s="120" t="str" cm="1">
        <f t="array" ref="AX109">_xlfn.IFS(AND($P109&lt;&gt;"",AA109&lt;&gt;""),ABS($P109-AA109),AND($P109="",AA109=""),"",OR($P109&lt;&gt;"",AA109&lt;&gt;""),"-")</f>
        <v>-</v>
      </c>
      <c r="AY109" s="121" cm="1">
        <f t="array" ref="AY109">_xlfn.IFS(AND($Q109&lt;&gt;"",R109&lt;&gt;""),ABS($Q109-R109),AND($Q109="",R109=""),"",OR($Q109&lt;&gt;"",R109&lt;&gt;""),"-")</f>
        <v>0</v>
      </c>
      <c r="AZ109" s="334" cm="1">
        <f t="array" ref="AZ109">_xlfn.IFS(AND($Q109&lt;&gt;"",S109&lt;&gt;""),ABS($Q109-S109),AND($Q109="",S109=""),"",OR($Q109&lt;&gt;"",S109&lt;&gt;""),"-")</f>
        <v>0</v>
      </c>
      <c r="BA109" s="334" cm="1">
        <f t="array" ref="BA109">_xlfn.IFS(AND($Q109&lt;&gt;"",T109&lt;&gt;""),ABS($Q109-T109),AND($Q109="",T109=""),"",OR($Q109&lt;&gt;"",T109&lt;&gt;""),"-")</f>
        <v>0</v>
      </c>
      <c r="BB109" s="120" cm="1">
        <f t="array" ref="BB109">_xlfn.IFS(AND($Q109&lt;&gt;"",U109&lt;&gt;""),ABS($Q109-U109),AND($Q109="",U109=""),"",OR($Q109&lt;&gt;"",U109&lt;&gt;""),"-")</f>
        <v>0.24126848538583623</v>
      </c>
      <c r="BC109" s="120" cm="1">
        <f t="array" ref="BC109">_xlfn.IFS(AND($Q109&lt;&gt;"",V109&lt;&gt;""),ABS($Q109-V109),AND($Q109="",V109=""),"",OR($Q109&lt;&gt;"",V109&lt;&gt;""),"-")</f>
        <v>0.87553341999853806</v>
      </c>
      <c r="BD109" s="120" cm="1">
        <f t="array" ref="BD109">_xlfn.IFS(AND($Q109&lt;&gt;"",W109&lt;&gt;""),ABS($Q109-W109),AND($Q109="",W109=""),"",OR($Q109&lt;&gt;"",W109&lt;&gt;""),"-")</f>
        <v>0.87553341999853806</v>
      </c>
      <c r="BE109" s="120" cm="1">
        <f t="array" ref="BE109">_xlfn.IFS(AND($Q109&lt;&gt;"",X109&lt;&gt;""),ABS($Q109-X109),AND($Q109="",X109=""),"",OR($Q109&lt;&gt;"",X109&lt;&gt;""),"-")</f>
        <v>0.80353959984044643</v>
      </c>
      <c r="BF109" s="120" cm="1">
        <f t="array" ref="BF109">_xlfn.IFS(AND($Q109&lt;&gt;"",Y109&lt;&gt;""),ABS($Q109-Y109),AND($Q109="",Y109=""),"",OR($Q109&lt;&gt;"",Y109&lt;&gt;""),"-")</f>
        <v>1.5952979277020258</v>
      </c>
      <c r="BG109" s="120" t="str" cm="1">
        <f t="array" ref="BG109">_xlfn.IFS(AND($Q109&lt;&gt;"",Z109&lt;&gt;""),ABS($Q109-Z109),AND($Q109="",Z109=""),"",OR($Q109&lt;&gt;"",Z109&lt;&gt;""),"-")</f>
        <v>-</v>
      </c>
      <c r="BH109" s="120" t="str" cm="1">
        <f t="array" ref="BH109">_xlfn.IFS(AND($Q109&lt;&gt;"",AA109&lt;&gt;""),ABS($Q109-AA109),AND($Q109="",AA109=""),"",OR($Q109&lt;&gt;"",AA109&lt;&gt;""),"-")</f>
        <v>-</v>
      </c>
      <c r="BI109" s="121" cm="1">
        <f t="array" ref="BI109">_xlfn.IFS(AND($R109&lt;&gt;"",S109&lt;&gt;""),ABS($R109-S109),AND($R109="",S109=""),"",OR($R109&lt;&gt;"",S109&lt;&gt;""),"-")</f>
        <v>0</v>
      </c>
      <c r="BJ109" s="120" cm="1">
        <f t="array" ref="BJ109">_xlfn.IFS(AND($R109&lt;&gt;"",T109&lt;&gt;""),ABS($R109-T109),AND($R109="",T109=""),"",OR($R109&lt;&gt;"",T109&lt;&gt;""),"-")</f>
        <v>0</v>
      </c>
      <c r="BK109" s="334" cm="1">
        <f t="array" ref="BK109">_xlfn.IFS(AND($R109&lt;&gt;"",U109&lt;&gt;""),ABS($R109-U109),AND($R109="",U109=""),"",OR($R109&lt;&gt;"",U109&lt;&gt;""),"-")</f>
        <v>0.24126848538583623</v>
      </c>
      <c r="BL109" s="120" cm="1">
        <f t="array" ref="BL109">_xlfn.IFS(AND($R109&lt;&gt;"",V109&lt;&gt;""),ABS($R109-V109),AND($R109="",V109=""),"",OR($R109&lt;&gt;"",V109&lt;&gt;""),"-")</f>
        <v>0.87553341999853806</v>
      </c>
      <c r="BM109" s="120" cm="1">
        <f t="array" ref="BM109">_xlfn.IFS(AND($R109&lt;&gt;"",W109&lt;&gt;""),ABS($R109-W109),AND($R109="",W109=""),"",OR($R109&lt;&gt;"",W109&lt;&gt;""),"-")</f>
        <v>0.87553341999853806</v>
      </c>
      <c r="BN109" s="120" cm="1">
        <f t="array" ref="BN109">_xlfn.IFS(AND($R109&lt;&gt;"",X109&lt;&gt;""),ABS($R109-X109),AND($R109="",X109=""),"",OR($R109&lt;&gt;"",X109&lt;&gt;""),"-")</f>
        <v>0.80353959984044643</v>
      </c>
      <c r="BO109" s="120" cm="1">
        <f t="array" ref="BO109">_xlfn.IFS(AND($R109&lt;&gt;"",Y109&lt;&gt;""),ABS($R109-Y109),AND($R109="",Y109=""),"",OR($R109&lt;&gt;"",Y109&lt;&gt;""),"-")</f>
        <v>1.5952979277020258</v>
      </c>
      <c r="BP109" s="120" t="str" cm="1">
        <f t="array" ref="BP109">_xlfn.IFS(AND($R109&lt;&gt;"",Z109&lt;&gt;""),ABS($R109-Z109),AND($R109="",Z109=""),"",OR($R109&lt;&gt;"",Z109&lt;&gt;""),"-")</f>
        <v>-</v>
      </c>
      <c r="BQ109" s="120" t="str" cm="1">
        <f t="array" ref="BQ109">_xlfn.IFS(AND($R109&lt;&gt;"",AA109&lt;&gt;""),ABS($R109-AA109),AND($R109="",AA109=""),"",OR($R109&lt;&gt;"",AA109&lt;&gt;""),"-")</f>
        <v>-</v>
      </c>
      <c r="BR109" s="121" cm="1">
        <f t="array" ref="BR109">_xlfn.IFS(AND($S109&lt;&gt;"",T109&lt;&gt;""),ABS($S109-T109),AND($S109="",T109=""),"",OR($S109&lt;&gt;"",T109&lt;&gt;""),"-")</f>
        <v>0</v>
      </c>
      <c r="BS109" s="334" cm="1">
        <f t="array" ref="BS109">_xlfn.IFS(AND($S109&lt;&gt;"",U109&lt;&gt;""),ABS($S109-U109),AND($S109="",U109=""),"",OR($S109&lt;&gt;"",U109&lt;&gt;""),"-")</f>
        <v>0.24126848538583623</v>
      </c>
      <c r="BT109" s="120" cm="1">
        <f t="array" ref="BT109">_xlfn.IFS(AND($S109&lt;&gt;"",V109&lt;&gt;""),ABS($S109-V109),AND($S109="",V109=""),"",OR($S109&lt;&gt;"",V109&lt;&gt;""),"-")</f>
        <v>0.87553341999853806</v>
      </c>
      <c r="BU109" s="120" cm="1">
        <f t="array" ref="BU109">_xlfn.IFS(AND($S109&lt;&gt;"",W109&lt;&gt;""),ABS($S109-W109),AND($S109="",W109=""),"",OR($S109&lt;&gt;"",W109&lt;&gt;""),"-")</f>
        <v>0.87553341999853806</v>
      </c>
      <c r="BV109" s="120" cm="1">
        <f t="array" ref="BV109">_xlfn.IFS(AND($S109&lt;&gt;"",X109&lt;&gt;""),ABS($S109-X109),AND($S109="",X109=""),"",OR($S109&lt;&gt;"",X109&lt;&gt;""),"-")</f>
        <v>0.80353959984044643</v>
      </c>
      <c r="BW109" s="120" cm="1">
        <f t="array" ref="BW109">_xlfn.IFS(AND($S109&lt;&gt;"",Y109&lt;&gt;""),ABS($S109-Y109),AND($S109="",Y109=""),"",OR($S109&lt;&gt;"",Y109&lt;&gt;""),"-")</f>
        <v>1.5952979277020258</v>
      </c>
      <c r="BX109" s="120" t="str" cm="1">
        <f t="array" ref="BX109">_xlfn.IFS(AND($S109&lt;&gt;"",Z109&lt;&gt;""),ABS($S109-Z109),AND($S109="",Z109=""),"",OR($S109&lt;&gt;"",Z109&lt;&gt;""),"-")</f>
        <v>-</v>
      </c>
      <c r="BY109" s="120" t="str" cm="1">
        <f t="array" ref="BY109">_xlfn.IFS(AND($S109&lt;&gt;"",AA109&lt;&gt;""),ABS($S109-AA109),AND($S109="",AA109=""),"",OR($S109&lt;&gt;"",AA109&lt;&gt;""),"-")</f>
        <v>-</v>
      </c>
      <c r="BZ109" s="121" cm="1">
        <f t="array" ref="BZ109">_xlfn.IFS(AND($T109&lt;&gt;"",U109&lt;&gt;""),ABS($T109-U109),AND($T109="",U109=""),"",OR($T109&lt;&gt;"",U109&lt;&gt;""),"-")</f>
        <v>0.24126848538583623</v>
      </c>
      <c r="CA109" s="120" cm="1">
        <f t="array" ref="CA109">_xlfn.IFS(AND($T109&lt;&gt;"",V109&lt;&gt;""),ABS($T109-V109),AND($T109="",V109=""),"",OR($T109&lt;&gt;"",V109&lt;&gt;""),"-")</f>
        <v>0.87553341999853806</v>
      </c>
      <c r="CB109" s="120" cm="1">
        <f t="array" ref="CB109">_xlfn.IFS(AND($T109&lt;&gt;"",W109&lt;&gt;""),ABS($T109-W109),AND($T109="",W109=""),"",OR($T109&lt;&gt;"",W109&lt;&gt;""),"-")</f>
        <v>0.87553341999853806</v>
      </c>
      <c r="CC109" s="120" cm="1">
        <f t="array" ref="CC109">_xlfn.IFS(AND($T109&lt;&gt;"",X109&lt;&gt;""),ABS($T109-X109),AND($T109="",X109=""),"",OR($T109&lt;&gt;"",X109&lt;&gt;""),"-")</f>
        <v>0.80353959984044643</v>
      </c>
      <c r="CD109" s="120" cm="1">
        <f t="array" ref="CD109">_xlfn.IFS(AND($T109&lt;&gt;"",Y109&lt;&gt;""),ABS($T109-Y109),AND($T109="",Y109=""),"",OR($T109&lt;&gt;"",Y109&lt;&gt;""),"-")</f>
        <v>1.5952979277020258</v>
      </c>
      <c r="CE109" s="120" t="str" cm="1">
        <f t="array" ref="CE109">_xlfn.IFS(AND($T109&lt;&gt;"",Z109&lt;&gt;""),ABS($T109-Z109),AND($T109="",Z109=""),"",OR($T109&lt;&gt;"",Z109&lt;&gt;""),"-")</f>
        <v>-</v>
      </c>
      <c r="CF109" s="120" t="str" cm="1">
        <f t="array" ref="CF109">_xlfn.IFS(AND($T109&lt;&gt;"",AA109&lt;&gt;""),ABS($T109-AA109),AND($T109="",AA109=""),"",OR($T109&lt;&gt;"",AA109&lt;&gt;""),"-")</f>
        <v>-</v>
      </c>
      <c r="CG109" s="121" cm="1">
        <f t="array" ref="CG109">_xlfn.IFS(AND($U109&lt;&gt;"",V109&lt;&gt;""),ABS($U109-V109),AND($U109="",V109=""),"",OR($U109&lt;&gt;"",V109&lt;&gt;""),"-")</f>
        <v>1.1168019053843743</v>
      </c>
      <c r="CH109" s="120" cm="1">
        <f t="array" ref="CH109">_xlfn.IFS(AND($U109&lt;&gt;"",W109&lt;&gt;""),ABS($U109-W109),AND($U109="",W109=""),"",OR($U109&lt;&gt;"",W109&lt;&gt;""),"-")</f>
        <v>1.1168019053843743</v>
      </c>
      <c r="CI109" s="120" cm="1">
        <f t="array" ref="CI109">_xlfn.IFS(AND($U109&lt;&gt;"",X109&lt;&gt;""),ABS($U109-X109),AND($U109="",X109=""),"",OR($U109&lt;&gt;"",X109&lt;&gt;""),"-")</f>
        <v>1.0448080852262827</v>
      </c>
      <c r="CJ109" s="120" cm="1">
        <f t="array" ref="CJ109">_xlfn.IFS(AND($U109&lt;&gt;"",Y109&lt;&gt;""),ABS($U109-Y109),AND($U109="",Y109=""),"",OR($U109&lt;&gt;"",Y109&lt;&gt;""),"-")</f>
        <v>1.3540294423161896</v>
      </c>
      <c r="CK109" s="120" t="str" cm="1">
        <f t="array" ref="CK109">_xlfn.IFS(AND($U109&lt;&gt;"",Z109&lt;&gt;""),ABS($U109-Z109),AND($U109="",Z109=""),"",OR($U109&lt;&gt;"",Z109&lt;&gt;""),"-")</f>
        <v>-</v>
      </c>
      <c r="CL109" s="120" t="str" cm="1">
        <f t="array" ref="CL109">_xlfn.IFS(AND($U109&lt;&gt;"",AA109&lt;&gt;""),ABS($U109-AA109),AND($U109="",AA109=""),"",OR($U109&lt;&gt;"",AA109&lt;&gt;""),"-")</f>
        <v>-</v>
      </c>
      <c r="CM109" s="121" cm="1">
        <f t="array" ref="CM109">_xlfn.IFS(AND($V109&lt;&gt;"",W109&lt;&gt;""),ABS($V109-W109),AND($V109="",W109=""),"",OR($V109&lt;&gt;"",W109&lt;&gt;""),"-")</f>
        <v>0</v>
      </c>
      <c r="CN109" s="120" cm="1">
        <f t="array" ref="CN109">_xlfn.IFS(AND($V109&lt;&gt;"",X109&lt;&gt;""),ABS($V109-X109),AND($V109="",X109=""),"",OR($V109&lt;&gt;"",X109&lt;&gt;""),"-")</f>
        <v>7.1993820158091637E-2</v>
      </c>
      <c r="CO109" s="120" cm="1">
        <f t="array" ref="CO109">_xlfn.IFS(AND($V109&lt;&gt;"",Y109&lt;&gt;""),ABS($V109-Y109),AND($V109="",Y109=""),"",OR($V109&lt;&gt;"",Y109&lt;&gt;""),"-")</f>
        <v>2.4708313477005639</v>
      </c>
      <c r="CP109" s="120" t="str" cm="1">
        <f t="array" ref="CP109">_xlfn.IFS(AND($V109&lt;&gt;"",Z109&lt;&gt;""),ABS($V109-Z109),AND($V109="",Z109=""),"",OR($V109&lt;&gt;"",Z109&lt;&gt;""),"-")</f>
        <v>-</v>
      </c>
      <c r="CQ109" s="120" t="str" cm="1">
        <f t="array" ref="CQ109">_xlfn.IFS(AND($V109&lt;&gt;"",AA109&lt;&gt;""),ABS($V109-AA109),AND($V109="",AA109=""),"",OR($V109&lt;&gt;"",AA109&lt;&gt;""),"-")</f>
        <v>-</v>
      </c>
      <c r="CR109" s="121" cm="1">
        <f t="array" ref="CR109">_xlfn.IFS(AND($W109&lt;&gt;"",X109&lt;&gt;""),ABS($W109-X109),AND($W109="",X109=""),"",OR($W109&lt;&gt;"",X109&lt;&gt;""),"-")</f>
        <v>7.1993820158091637E-2</v>
      </c>
      <c r="CS109" s="120" cm="1">
        <f t="array" ref="CS109">_xlfn.IFS(AND($W109&lt;&gt;"",Y109&lt;&gt;""),ABS($W109-Y109),AND($W109="",Y109=""),"",OR($W109&lt;&gt;"",Y109&lt;&gt;""),"-")</f>
        <v>2.4708313477005639</v>
      </c>
      <c r="CT109" s="120" t="str" cm="1">
        <f t="array" ref="CT109">_xlfn.IFS(AND($W109&lt;&gt;"",Z109&lt;&gt;""),ABS($W109-Z109),AND($W109="",Z109=""),"",OR($W109&lt;&gt;"",Z109&lt;&gt;""),"-")</f>
        <v>-</v>
      </c>
      <c r="CU109" s="120" t="str" cm="1">
        <f t="array" ref="CU109">_xlfn.IFS(AND($W109&lt;&gt;"",AA109&lt;&gt;""),ABS($W109-AA109),AND($W109="",AA109=""),"",OR($W109&lt;&gt;"",AA109&lt;&gt;""),"-")</f>
        <v>-</v>
      </c>
      <c r="CV109" s="121" cm="1">
        <f t="array" ref="CV109">_xlfn.IFS(AND($X109&lt;&gt;"",Y109&lt;&gt;""),ABS($X109-Y109),AND($X109="",Y109=""),"",OR($X109&lt;&gt;"",Y109&lt;&gt;""),"-")</f>
        <v>2.3988375275424723</v>
      </c>
      <c r="CW109" s="120" t="str" cm="1">
        <f t="array" ref="CW109">_xlfn.IFS(AND($X109&lt;&gt;"",Z109&lt;&gt;""),ABS($X109-Z109),AND($X109="",Z109=""),"",OR($X109&lt;&gt;"",Z109&lt;&gt;""),"-")</f>
        <v>-</v>
      </c>
      <c r="CX109" s="120" t="str" cm="1">
        <f t="array" ref="CX109">_xlfn.IFS(AND($X109&lt;&gt;"",AA109&lt;&gt;""),ABS($X109-AA109),AND($X109="",AA109=""),"",OR($X109&lt;&gt;"",AA109&lt;&gt;""),"-")</f>
        <v>-</v>
      </c>
      <c r="CY109" s="121" t="str" cm="1">
        <f t="array" ref="CY109">_xlfn.IFS(AND($Y109&lt;&gt;"",Z109&lt;&gt;""),ABS($Y109-Z109),AND($Y109="",Z109=""),"",OR($Y109&lt;&gt;"",Z109&lt;&gt;""),"-")</f>
        <v>-</v>
      </c>
      <c r="CZ109" s="120" t="str" cm="1">
        <f t="array" ref="CZ109">_xlfn.IFS(AND($Y109&lt;&gt;"",AA109&lt;&gt;""),ABS($Y109-AA109),AND($Y109="",AA109=""),"",OR($Y109&lt;&gt;"",AA109&lt;&gt;""),"-")</f>
        <v>-</v>
      </c>
      <c r="DA109" s="121" t="str" cm="1">
        <f t="array" ref="DA109">_xlfn.IFS(AND($Z109&lt;&gt;"",AA109&lt;&gt;""),ABS($Z109-AA109),AND($Z109="",AA109=""),"",OR($Z109&lt;&gt;"",AA109&lt;&gt;""),"-")</f>
        <v/>
      </c>
    </row>
    <row r="110" spans="1:105" s="121" customFormat="1" x14ac:dyDescent="0.2">
      <c r="A110" s="260" t="s">
        <v>191</v>
      </c>
      <c r="B110" s="259" t="e">
        <f>VLOOKUP($A110,Merged_couplings!$B:$BU,MATCH(B$1,Merged_couplings!$B$1:$BU$1,0),FALSE)</f>
        <v>#N/A</v>
      </c>
      <c r="C110" s="258" t="e">
        <f>VLOOKUP($A110,Merged_couplings!$B:$BU,MATCH(C$1,Merged_couplings!$B$1:$BU$1,0),FALSE)</f>
        <v>#N/A</v>
      </c>
      <c r="D110" s="258" t="e">
        <f>VLOOKUP($A110,Merged_couplings!$B:$BU,MATCH(D$1,Merged_couplings!$B$1:$BU$1,0),FALSE)</f>
        <v>#N/A</v>
      </c>
      <c r="E110" s="258" t="e">
        <f>VLOOKUP($A110,Merged_couplings!$B:$BU,MATCH(E$1,Merged_couplings!$B$1:$BU$1,0),FALSE)</f>
        <v>#N/A</v>
      </c>
      <c r="F110" s="258" t="e">
        <f>VLOOKUP($A110,Merged_couplings!$B:$BU,MATCH(F$1,Merged_couplings!$B$1:$BU$1,0),FALSE)</f>
        <v>#N/A</v>
      </c>
      <c r="G110" s="258" t="e">
        <f>VLOOKUP($A110,Merged_couplings!$B:$BU,MATCH(G$1,Merged_couplings!$B$1:$BU$1,0),FALSE)</f>
        <v>#N/A</v>
      </c>
      <c r="H110" s="258" t="e">
        <f>VLOOKUP($A110,Merged_couplings!$B:$BU,MATCH(H$1,Merged_couplings!$B$1:$BU$1,0),FALSE)</f>
        <v>#N/A</v>
      </c>
      <c r="I110" s="258" t="e">
        <f>VLOOKUP($A110,Merged_couplings!$B:$BU,MATCH(I$1,Merged_couplings!$B$1:$BU$1,0),FALSE)</f>
        <v>#N/A</v>
      </c>
      <c r="J110" s="258" t="e">
        <f>VLOOKUP($A110,Merged_couplings!$B:$BU,MATCH(J$1,Merged_couplings!$B$1:$BU$1,0),FALSE)</f>
        <v>#N/A</v>
      </c>
      <c r="K110" s="258" t="e">
        <f>VLOOKUP($A110,Merged_couplings!$B:$BU,MATCH(K$1,Merged_couplings!$B$1:$BU$1,0),FALSE)</f>
        <v>#N/A</v>
      </c>
      <c r="L110" s="258" t="e">
        <f>VLOOKUP($A110,Merged_couplings!$B:$BU,MATCH(L$1,Merged_couplings!$B$1:$BU$1,0),FALSE)</f>
        <v>#N/A</v>
      </c>
      <c r="M110" s="258" t="e">
        <f>VLOOKUP($A110,Merged_couplings!$B:$BU,MATCH(M$1,Merged_couplings!$B$1:$BU$1,0),FALSE)</f>
        <v>#N/A</v>
      </c>
      <c r="N110" s="258" t="e">
        <f>VLOOKUP($A110,Merged_couplings!$B:$BU,MATCH(N$1,Merged_couplings!$B$1:$BU$1,0),FALSE)</f>
        <v>#N/A</v>
      </c>
      <c r="O110" s="121" t="e">
        <f>IF(OR(B110="BIG",B110="BI-",B110="-IG"),VLOOKUP($A110,Merged_couplings!$B:$BU,MATCH(O$1,Merged_couplings!$B$1:$BU$1,0),FALSE),"")</f>
        <v>#N/A</v>
      </c>
      <c r="P110" s="120" t="e">
        <f>IF(OR(C110="BIG",C110="BI-",C110="-IG"),VLOOKUP($A110,Merged_couplings!$B:$BU,MATCH(P$1,Merged_couplings!$B$1:$BU$1,0),FALSE),"")</f>
        <v>#N/A</v>
      </c>
      <c r="Q110" s="120" t="e">
        <f>IF(OR(D110="BIG",D110="BI-",D110="-IG"),VLOOKUP($A110,Merged_couplings!$B:$BU,MATCH(Q$1,Merged_couplings!$B$1:$BU$1,0),FALSE),"")</f>
        <v>#N/A</v>
      </c>
      <c r="R110" s="120" t="e">
        <f t="shared" si="9"/>
        <v>#N/A</v>
      </c>
      <c r="S110" s="120" t="e">
        <f t="shared" si="9"/>
        <v>#N/A</v>
      </c>
      <c r="T110" s="120" t="e">
        <f t="shared" si="9"/>
        <v>#N/A</v>
      </c>
      <c r="U110" s="120" t="e">
        <f>IF(OR(H110="BIG",H110="BI-",H110="-IG"),VLOOKUP($A110,Merged_couplings!$B:$BU,MATCH(U$1,Merged_couplings!$B$1:$BU$1,0),FALSE),"")</f>
        <v>#N/A</v>
      </c>
      <c r="V110" s="120" t="e">
        <f>IF(OR(I110="BIG",I110="BI-",I110="-IG"),VLOOKUP($A110,Merged_couplings!$B:$BU,MATCH(V$1,Merged_couplings!$B$1:$BU$1,0),FALSE),"")</f>
        <v>#N/A</v>
      </c>
      <c r="W110" s="120" t="e">
        <f t="shared" si="8"/>
        <v>#N/A</v>
      </c>
      <c r="X110" s="120" t="e">
        <f>IF(OR(K110="BIG",K110="BI-",K110="-IG"),VLOOKUP($A110,Merged_couplings!$B:$BU,MATCH(X$1,Merged_couplings!$B$1:$BU$1,0),FALSE),"")</f>
        <v>#N/A</v>
      </c>
      <c r="Y110" s="120" t="e">
        <f>IF(OR(L110="BIG",L110="BI-",L110="-IG"),VLOOKUP($A110,Merged_couplings!$B:$BU,MATCH(Y$1,Merged_couplings!$B$1:$BU$1,0),FALSE),"")</f>
        <v>#N/A</v>
      </c>
      <c r="Z110" s="120" t="e">
        <f>IF(OR(M110="BIG",M110="BI-",M110="-IG"),VLOOKUP($A110,Merged_couplings!$B:$BU,MATCH(Z$1,Merged_couplings!$B$1:$BU$1,0),FALSE),"")</f>
        <v>#N/A</v>
      </c>
      <c r="AA110" s="120" t="e">
        <f>IF(OR(N110="BIG",N110="BI-",N110="-IG"),VLOOKUP($A110,Merged_couplings!$B:$BU,MATCH(AA$1,Merged_couplings!$B$1:$BU$1,0),FALSE),"")</f>
        <v>#N/A</v>
      </c>
      <c r="AB110" s="123" t="e" cm="1">
        <f t="array" ref="AB110">_xlfn.IFS(AND($O110&lt;&gt;"",P110&lt;&gt;""),ABS($O110-P110),AND($O110="",P110=""),"",OR($O110&lt;&gt;"",P110&lt;&gt;""),"-")</f>
        <v>#N/A</v>
      </c>
      <c r="AC110" s="122" t="e" cm="1">
        <f t="array" ref="AC110">_xlfn.IFS(AND($O110&lt;&gt;"",Q110&lt;&gt;""),ABS($O110-Q110),AND($O110="",Q110=""),"",OR($O110&lt;&gt;"",Q110&lt;&gt;""),"-")</f>
        <v>#N/A</v>
      </c>
      <c r="AD110" s="122" t="e" cm="1">
        <f t="array" ref="AD110">_xlfn.IFS(AND($O110&lt;&gt;"",R110&lt;&gt;""),ABS($O110-R110),AND($O110="",R110=""),"",OR($O110&lt;&gt;"",R110&lt;&gt;""),"-")</f>
        <v>#N/A</v>
      </c>
      <c r="AE110" s="122" t="e" cm="1">
        <f t="array" ref="AE110">_xlfn.IFS(AND($O110&lt;&gt;"",S110&lt;&gt;""),ABS($O110-S110),AND($O110="",S110=""),"",OR($O110&lt;&gt;"",S110&lt;&gt;""),"-")</f>
        <v>#N/A</v>
      </c>
      <c r="AF110" s="122" t="e" cm="1">
        <f t="array" ref="AF110">_xlfn.IFS(AND($O110&lt;&gt;"",T110&lt;&gt;""),ABS($O110-T110),AND($O110="",T110=""),"",OR($O110&lt;&gt;"",T110&lt;&gt;""),"-")</f>
        <v>#N/A</v>
      </c>
      <c r="AG110" s="122" t="e" cm="1">
        <f t="array" ref="AG110">_xlfn.IFS(AND($O110&lt;&gt;"",U110&lt;&gt;""),ABS($O110-U110),AND($O110="",U110=""),"",OR($O110&lt;&gt;"",U110&lt;&gt;""),"-")</f>
        <v>#N/A</v>
      </c>
      <c r="AH110" s="122" t="e" cm="1">
        <f t="array" ref="AH110">_xlfn.IFS(AND($O110&lt;&gt;"",V110&lt;&gt;""),ABS($O110-V110),AND($O110="",V110=""),"",OR($O110&lt;&gt;"",V110&lt;&gt;""),"-")</f>
        <v>#N/A</v>
      </c>
      <c r="AI110" s="122" t="e" cm="1">
        <f t="array" ref="AI110">_xlfn.IFS(AND($O110&lt;&gt;"",W110&lt;&gt;""),ABS($O110-W110),AND($O110="",W110=""),"",OR($O110&lt;&gt;"",W110&lt;&gt;""),"-")</f>
        <v>#N/A</v>
      </c>
      <c r="AJ110" s="122" t="e" cm="1">
        <f t="array" ref="AJ110">_xlfn.IFS(AND($O110&lt;&gt;"",X110&lt;&gt;""),ABS($O110-X110),AND($O110="",X110=""),"",OR($O110&lt;&gt;"",X110&lt;&gt;""),"-")</f>
        <v>#N/A</v>
      </c>
      <c r="AK110" s="122" t="e" cm="1">
        <f t="array" ref="AK110">_xlfn.IFS(AND($O110&lt;&gt;"",Y110&lt;&gt;""),ABS($O110-Y110),AND($O110="",Y110=""),"",OR($O110&lt;&gt;"",Y110&lt;&gt;""),"-")</f>
        <v>#N/A</v>
      </c>
      <c r="AL110" s="122" t="e" cm="1">
        <f t="array" ref="AL110">_xlfn.IFS(AND($O110&lt;&gt;"",Z110&lt;&gt;""),ABS($O110-Z110),AND($O110="",Z110=""),"",OR($O110&lt;&gt;"",Z110&lt;&gt;""),"-")</f>
        <v>#N/A</v>
      </c>
      <c r="AM110" s="122" t="e" cm="1">
        <f t="array" ref="AM110">_xlfn.IFS(AND($O110&lt;&gt;"",AA110&lt;&gt;""),ABS($O110-AA110),AND($O110="",AA110=""),"",OR($O110&lt;&gt;"",AA110&lt;&gt;""),"-")</f>
        <v>#N/A</v>
      </c>
      <c r="AN110" s="121" t="e" cm="1">
        <f t="array" ref="AN110">_xlfn.IFS(AND($P110&lt;&gt;"",Q110&lt;&gt;""),ABS($P110-Q110),AND($P110="",Q110=""),"",OR($P110&lt;&gt;"",Q110&lt;&gt;""),"-")</f>
        <v>#N/A</v>
      </c>
      <c r="AO110" s="120" t="e" cm="1">
        <f t="array" ref="AO110">_xlfn.IFS(AND($P110&lt;&gt;"",R110&lt;&gt;""),ABS($P110-R110),AND($P110="",R110=""),"",OR($P110&lt;&gt;"",R110&lt;&gt;""),"-")</f>
        <v>#N/A</v>
      </c>
      <c r="AP110" s="120" t="e" cm="1">
        <f t="array" ref="AP110">_xlfn.IFS(AND($P110&lt;&gt;"",S110&lt;&gt;""),ABS($P110-S110),AND($P110="",S110=""),"",OR($P110&lt;&gt;"",S110&lt;&gt;""),"-")</f>
        <v>#N/A</v>
      </c>
      <c r="AQ110" s="120" t="e" cm="1">
        <f t="array" ref="AQ110">_xlfn.IFS(AND($P110&lt;&gt;"",T110&lt;&gt;""),ABS($P110-T110),AND($P110="",T110=""),"",OR($P110&lt;&gt;"",T110&lt;&gt;""),"-")</f>
        <v>#N/A</v>
      </c>
      <c r="AR110" s="120" t="e" cm="1">
        <f t="array" ref="AR110">_xlfn.IFS(AND($P110&lt;&gt;"",U110&lt;&gt;""),ABS($P110-U110),AND($P110="",U110=""),"",OR($P110&lt;&gt;"",U110&lt;&gt;""),"-")</f>
        <v>#N/A</v>
      </c>
      <c r="AS110" s="120" t="e" cm="1">
        <f t="array" ref="AS110">_xlfn.IFS(AND($P110&lt;&gt;"",V110&lt;&gt;""),ABS($P110-V110),AND($P110="",V110=""),"",OR($P110&lt;&gt;"",V110&lt;&gt;""),"-")</f>
        <v>#N/A</v>
      </c>
      <c r="AT110" s="120" t="e" cm="1">
        <f t="array" ref="AT110">_xlfn.IFS(AND($P110&lt;&gt;"",W110&lt;&gt;""),ABS($P110-W110),AND($P110="",W110=""),"",OR($P110&lt;&gt;"",W110&lt;&gt;""),"-")</f>
        <v>#N/A</v>
      </c>
      <c r="AU110" s="120" t="e" cm="1">
        <f t="array" ref="AU110">_xlfn.IFS(AND($P110&lt;&gt;"",X110&lt;&gt;""),ABS($P110-X110),AND($P110="",X110=""),"",OR($P110&lt;&gt;"",X110&lt;&gt;""),"-")</f>
        <v>#N/A</v>
      </c>
      <c r="AV110" s="120" t="e" cm="1">
        <f t="array" ref="AV110">_xlfn.IFS(AND($P110&lt;&gt;"",Y110&lt;&gt;""),ABS($P110-Y110),AND($P110="",Y110=""),"",OR($P110&lt;&gt;"",Y110&lt;&gt;""),"-")</f>
        <v>#N/A</v>
      </c>
      <c r="AW110" s="120" t="e" cm="1">
        <f t="array" ref="AW110">_xlfn.IFS(AND($P110&lt;&gt;"",Z110&lt;&gt;""),ABS($P110-Z110),AND($P110="",Z110=""),"",OR($P110&lt;&gt;"",Z110&lt;&gt;""),"-")</f>
        <v>#N/A</v>
      </c>
      <c r="AX110" s="120" t="e" cm="1">
        <f t="array" ref="AX110">_xlfn.IFS(AND($P110&lt;&gt;"",AA110&lt;&gt;""),ABS($P110-AA110),AND($P110="",AA110=""),"",OR($P110&lt;&gt;"",AA110&lt;&gt;""),"-")</f>
        <v>#N/A</v>
      </c>
      <c r="AY110" s="121" t="e" cm="1">
        <f t="array" ref="AY110">_xlfn.IFS(AND($Q110&lt;&gt;"",R110&lt;&gt;""),ABS($Q110-R110),AND($Q110="",R110=""),"",OR($Q110&lt;&gt;"",R110&lt;&gt;""),"-")</f>
        <v>#N/A</v>
      </c>
      <c r="AZ110" s="334" t="e" cm="1">
        <f t="array" ref="AZ110">_xlfn.IFS(AND($Q110&lt;&gt;"",S110&lt;&gt;""),ABS($Q110-S110),AND($Q110="",S110=""),"",OR($Q110&lt;&gt;"",S110&lt;&gt;""),"-")</f>
        <v>#N/A</v>
      </c>
      <c r="BA110" s="334" t="e" cm="1">
        <f t="array" ref="BA110">_xlfn.IFS(AND($Q110&lt;&gt;"",T110&lt;&gt;""),ABS($Q110-T110),AND($Q110="",T110=""),"",OR($Q110&lt;&gt;"",T110&lt;&gt;""),"-")</f>
        <v>#N/A</v>
      </c>
      <c r="BB110" s="120" t="e" cm="1">
        <f t="array" ref="BB110">_xlfn.IFS(AND($Q110&lt;&gt;"",U110&lt;&gt;""),ABS($Q110-U110),AND($Q110="",U110=""),"",OR($Q110&lt;&gt;"",U110&lt;&gt;""),"-")</f>
        <v>#N/A</v>
      </c>
      <c r="BC110" s="120" t="e" cm="1">
        <f t="array" ref="BC110">_xlfn.IFS(AND($Q110&lt;&gt;"",V110&lt;&gt;""),ABS($Q110-V110),AND($Q110="",V110=""),"",OR($Q110&lt;&gt;"",V110&lt;&gt;""),"-")</f>
        <v>#N/A</v>
      </c>
      <c r="BD110" s="120" t="e" cm="1">
        <f t="array" ref="BD110">_xlfn.IFS(AND($Q110&lt;&gt;"",W110&lt;&gt;""),ABS($Q110-W110),AND($Q110="",W110=""),"",OR($Q110&lt;&gt;"",W110&lt;&gt;""),"-")</f>
        <v>#N/A</v>
      </c>
      <c r="BE110" s="120" t="e" cm="1">
        <f t="array" ref="BE110">_xlfn.IFS(AND($Q110&lt;&gt;"",X110&lt;&gt;""),ABS($Q110-X110),AND($Q110="",X110=""),"",OR($Q110&lt;&gt;"",X110&lt;&gt;""),"-")</f>
        <v>#N/A</v>
      </c>
      <c r="BF110" s="120" t="e" cm="1">
        <f t="array" ref="BF110">_xlfn.IFS(AND($Q110&lt;&gt;"",Y110&lt;&gt;""),ABS($Q110-Y110),AND($Q110="",Y110=""),"",OR($Q110&lt;&gt;"",Y110&lt;&gt;""),"-")</f>
        <v>#N/A</v>
      </c>
      <c r="BG110" s="120" t="e" cm="1">
        <f t="array" ref="BG110">_xlfn.IFS(AND($Q110&lt;&gt;"",Z110&lt;&gt;""),ABS($Q110-Z110),AND($Q110="",Z110=""),"",OR($Q110&lt;&gt;"",Z110&lt;&gt;""),"-")</f>
        <v>#N/A</v>
      </c>
      <c r="BH110" s="120" t="e" cm="1">
        <f t="array" ref="BH110">_xlfn.IFS(AND($Q110&lt;&gt;"",AA110&lt;&gt;""),ABS($Q110-AA110),AND($Q110="",AA110=""),"",OR($Q110&lt;&gt;"",AA110&lt;&gt;""),"-")</f>
        <v>#N/A</v>
      </c>
      <c r="BI110" s="121" t="e" cm="1">
        <f t="array" ref="BI110">_xlfn.IFS(AND($R110&lt;&gt;"",S110&lt;&gt;""),ABS($R110-S110),AND($R110="",S110=""),"",OR($R110&lt;&gt;"",S110&lt;&gt;""),"-")</f>
        <v>#N/A</v>
      </c>
      <c r="BJ110" s="120" t="e" cm="1">
        <f t="array" ref="BJ110">_xlfn.IFS(AND($R110&lt;&gt;"",T110&lt;&gt;""),ABS($R110-T110),AND($R110="",T110=""),"",OR($R110&lt;&gt;"",T110&lt;&gt;""),"-")</f>
        <v>#N/A</v>
      </c>
      <c r="BK110" s="334" t="e" cm="1">
        <f t="array" ref="BK110">_xlfn.IFS(AND($R110&lt;&gt;"",U110&lt;&gt;""),ABS($R110-U110),AND($R110="",U110=""),"",OR($R110&lt;&gt;"",U110&lt;&gt;""),"-")</f>
        <v>#N/A</v>
      </c>
      <c r="BL110" s="120" t="e" cm="1">
        <f t="array" ref="BL110">_xlfn.IFS(AND($R110&lt;&gt;"",V110&lt;&gt;""),ABS($R110-V110),AND($R110="",V110=""),"",OR($R110&lt;&gt;"",V110&lt;&gt;""),"-")</f>
        <v>#N/A</v>
      </c>
      <c r="BM110" s="120" t="e" cm="1">
        <f t="array" ref="BM110">_xlfn.IFS(AND($R110&lt;&gt;"",W110&lt;&gt;""),ABS($R110-W110),AND($R110="",W110=""),"",OR($R110&lt;&gt;"",W110&lt;&gt;""),"-")</f>
        <v>#N/A</v>
      </c>
      <c r="BN110" s="120" t="e" cm="1">
        <f t="array" ref="BN110">_xlfn.IFS(AND($R110&lt;&gt;"",X110&lt;&gt;""),ABS($R110-X110),AND($R110="",X110=""),"",OR($R110&lt;&gt;"",X110&lt;&gt;""),"-")</f>
        <v>#N/A</v>
      </c>
      <c r="BO110" s="120" t="e" cm="1">
        <f t="array" ref="BO110">_xlfn.IFS(AND($R110&lt;&gt;"",Y110&lt;&gt;""),ABS($R110-Y110),AND($R110="",Y110=""),"",OR($R110&lt;&gt;"",Y110&lt;&gt;""),"-")</f>
        <v>#N/A</v>
      </c>
      <c r="BP110" s="120" t="e" cm="1">
        <f t="array" ref="BP110">_xlfn.IFS(AND($R110&lt;&gt;"",Z110&lt;&gt;""),ABS($R110-Z110),AND($R110="",Z110=""),"",OR($R110&lt;&gt;"",Z110&lt;&gt;""),"-")</f>
        <v>#N/A</v>
      </c>
      <c r="BQ110" s="120" t="e" cm="1">
        <f t="array" ref="BQ110">_xlfn.IFS(AND($R110&lt;&gt;"",AA110&lt;&gt;""),ABS($R110-AA110),AND($R110="",AA110=""),"",OR($R110&lt;&gt;"",AA110&lt;&gt;""),"-")</f>
        <v>#N/A</v>
      </c>
      <c r="BR110" s="121" t="e" cm="1">
        <f t="array" ref="BR110">_xlfn.IFS(AND($S110&lt;&gt;"",T110&lt;&gt;""),ABS($S110-T110),AND($S110="",T110=""),"",OR($S110&lt;&gt;"",T110&lt;&gt;""),"-")</f>
        <v>#N/A</v>
      </c>
      <c r="BS110" s="334" t="e" cm="1">
        <f t="array" ref="BS110">_xlfn.IFS(AND($S110&lt;&gt;"",U110&lt;&gt;""),ABS($S110-U110),AND($S110="",U110=""),"",OR($S110&lt;&gt;"",U110&lt;&gt;""),"-")</f>
        <v>#N/A</v>
      </c>
      <c r="BT110" s="120" t="e" cm="1">
        <f t="array" ref="BT110">_xlfn.IFS(AND($S110&lt;&gt;"",V110&lt;&gt;""),ABS($S110-V110),AND($S110="",V110=""),"",OR($S110&lt;&gt;"",V110&lt;&gt;""),"-")</f>
        <v>#N/A</v>
      </c>
      <c r="BU110" s="120" t="e" cm="1">
        <f t="array" ref="BU110">_xlfn.IFS(AND($S110&lt;&gt;"",W110&lt;&gt;""),ABS($S110-W110),AND($S110="",W110=""),"",OR($S110&lt;&gt;"",W110&lt;&gt;""),"-")</f>
        <v>#N/A</v>
      </c>
      <c r="BV110" s="120" t="e" cm="1">
        <f t="array" ref="BV110">_xlfn.IFS(AND($S110&lt;&gt;"",X110&lt;&gt;""),ABS($S110-X110),AND($S110="",X110=""),"",OR($S110&lt;&gt;"",X110&lt;&gt;""),"-")</f>
        <v>#N/A</v>
      </c>
      <c r="BW110" s="120" t="e" cm="1">
        <f t="array" ref="BW110">_xlfn.IFS(AND($S110&lt;&gt;"",Y110&lt;&gt;""),ABS($S110-Y110),AND($S110="",Y110=""),"",OR($S110&lt;&gt;"",Y110&lt;&gt;""),"-")</f>
        <v>#N/A</v>
      </c>
      <c r="BX110" s="120" t="e" cm="1">
        <f t="array" ref="BX110">_xlfn.IFS(AND($S110&lt;&gt;"",Z110&lt;&gt;""),ABS($S110-Z110),AND($S110="",Z110=""),"",OR($S110&lt;&gt;"",Z110&lt;&gt;""),"-")</f>
        <v>#N/A</v>
      </c>
      <c r="BY110" s="120" t="e" cm="1">
        <f t="array" ref="BY110">_xlfn.IFS(AND($S110&lt;&gt;"",AA110&lt;&gt;""),ABS($S110-AA110),AND($S110="",AA110=""),"",OR($S110&lt;&gt;"",AA110&lt;&gt;""),"-")</f>
        <v>#N/A</v>
      </c>
      <c r="BZ110" s="121" t="e" cm="1">
        <f t="array" ref="BZ110">_xlfn.IFS(AND($T110&lt;&gt;"",U110&lt;&gt;""),ABS($T110-U110),AND($T110="",U110=""),"",OR($T110&lt;&gt;"",U110&lt;&gt;""),"-")</f>
        <v>#N/A</v>
      </c>
      <c r="CA110" s="120" t="e" cm="1">
        <f t="array" ref="CA110">_xlfn.IFS(AND($T110&lt;&gt;"",V110&lt;&gt;""),ABS($T110-V110),AND($T110="",V110=""),"",OR($T110&lt;&gt;"",V110&lt;&gt;""),"-")</f>
        <v>#N/A</v>
      </c>
      <c r="CB110" s="120" t="e" cm="1">
        <f t="array" ref="CB110">_xlfn.IFS(AND($T110&lt;&gt;"",W110&lt;&gt;""),ABS($T110-W110),AND($T110="",W110=""),"",OR($T110&lt;&gt;"",W110&lt;&gt;""),"-")</f>
        <v>#N/A</v>
      </c>
      <c r="CC110" s="120" t="e" cm="1">
        <f t="array" ref="CC110">_xlfn.IFS(AND($T110&lt;&gt;"",X110&lt;&gt;""),ABS($T110-X110),AND($T110="",X110=""),"",OR($T110&lt;&gt;"",X110&lt;&gt;""),"-")</f>
        <v>#N/A</v>
      </c>
      <c r="CD110" s="120" t="e" cm="1">
        <f t="array" ref="CD110">_xlfn.IFS(AND($T110&lt;&gt;"",Y110&lt;&gt;""),ABS($T110-Y110),AND($T110="",Y110=""),"",OR($T110&lt;&gt;"",Y110&lt;&gt;""),"-")</f>
        <v>#N/A</v>
      </c>
      <c r="CE110" s="120" t="e" cm="1">
        <f t="array" ref="CE110">_xlfn.IFS(AND($T110&lt;&gt;"",Z110&lt;&gt;""),ABS($T110-Z110),AND($T110="",Z110=""),"",OR($T110&lt;&gt;"",Z110&lt;&gt;""),"-")</f>
        <v>#N/A</v>
      </c>
      <c r="CF110" s="120" t="e" cm="1">
        <f t="array" ref="CF110">_xlfn.IFS(AND($T110&lt;&gt;"",AA110&lt;&gt;""),ABS($T110-AA110),AND($T110="",AA110=""),"",OR($T110&lt;&gt;"",AA110&lt;&gt;""),"-")</f>
        <v>#N/A</v>
      </c>
      <c r="CG110" s="121" t="e" cm="1">
        <f t="array" ref="CG110">_xlfn.IFS(AND($U110&lt;&gt;"",V110&lt;&gt;""),ABS($U110-V110),AND($U110="",V110=""),"",OR($U110&lt;&gt;"",V110&lt;&gt;""),"-")</f>
        <v>#N/A</v>
      </c>
      <c r="CH110" s="120" t="e" cm="1">
        <f t="array" ref="CH110">_xlfn.IFS(AND($U110&lt;&gt;"",W110&lt;&gt;""),ABS($U110-W110),AND($U110="",W110=""),"",OR($U110&lt;&gt;"",W110&lt;&gt;""),"-")</f>
        <v>#N/A</v>
      </c>
      <c r="CI110" s="120" t="e" cm="1">
        <f t="array" ref="CI110">_xlfn.IFS(AND($U110&lt;&gt;"",X110&lt;&gt;""),ABS($U110-X110),AND($U110="",X110=""),"",OR($U110&lt;&gt;"",X110&lt;&gt;""),"-")</f>
        <v>#N/A</v>
      </c>
      <c r="CJ110" s="120" t="e" cm="1">
        <f t="array" ref="CJ110">_xlfn.IFS(AND($U110&lt;&gt;"",Y110&lt;&gt;""),ABS($U110-Y110),AND($U110="",Y110=""),"",OR($U110&lt;&gt;"",Y110&lt;&gt;""),"-")</f>
        <v>#N/A</v>
      </c>
      <c r="CK110" s="120" t="e" cm="1">
        <f t="array" ref="CK110">_xlfn.IFS(AND($U110&lt;&gt;"",Z110&lt;&gt;""),ABS($U110-Z110),AND($U110="",Z110=""),"",OR($U110&lt;&gt;"",Z110&lt;&gt;""),"-")</f>
        <v>#N/A</v>
      </c>
      <c r="CL110" s="120" t="e" cm="1">
        <f t="array" ref="CL110">_xlfn.IFS(AND($U110&lt;&gt;"",AA110&lt;&gt;""),ABS($U110-AA110),AND($U110="",AA110=""),"",OR($U110&lt;&gt;"",AA110&lt;&gt;""),"-")</f>
        <v>#N/A</v>
      </c>
      <c r="CM110" s="121" t="e" cm="1">
        <f t="array" ref="CM110">_xlfn.IFS(AND($V110&lt;&gt;"",W110&lt;&gt;""),ABS($V110-W110),AND($V110="",W110=""),"",OR($V110&lt;&gt;"",W110&lt;&gt;""),"-")</f>
        <v>#N/A</v>
      </c>
      <c r="CN110" s="120" t="e" cm="1">
        <f t="array" ref="CN110">_xlfn.IFS(AND($V110&lt;&gt;"",X110&lt;&gt;""),ABS($V110-X110),AND($V110="",X110=""),"",OR($V110&lt;&gt;"",X110&lt;&gt;""),"-")</f>
        <v>#N/A</v>
      </c>
      <c r="CO110" s="120" t="e" cm="1">
        <f t="array" ref="CO110">_xlfn.IFS(AND($V110&lt;&gt;"",Y110&lt;&gt;""),ABS($V110-Y110),AND($V110="",Y110=""),"",OR($V110&lt;&gt;"",Y110&lt;&gt;""),"-")</f>
        <v>#N/A</v>
      </c>
      <c r="CP110" s="120" t="e" cm="1">
        <f t="array" ref="CP110">_xlfn.IFS(AND($V110&lt;&gt;"",Z110&lt;&gt;""),ABS($V110-Z110),AND($V110="",Z110=""),"",OR($V110&lt;&gt;"",Z110&lt;&gt;""),"-")</f>
        <v>#N/A</v>
      </c>
      <c r="CQ110" s="120" t="e" cm="1">
        <f t="array" ref="CQ110">_xlfn.IFS(AND($V110&lt;&gt;"",AA110&lt;&gt;""),ABS($V110-AA110),AND($V110="",AA110=""),"",OR($V110&lt;&gt;"",AA110&lt;&gt;""),"-")</f>
        <v>#N/A</v>
      </c>
      <c r="CR110" s="121" t="e" cm="1">
        <f t="array" ref="CR110">_xlfn.IFS(AND($W110&lt;&gt;"",X110&lt;&gt;""),ABS($W110-X110),AND($W110="",X110=""),"",OR($W110&lt;&gt;"",X110&lt;&gt;""),"-")</f>
        <v>#N/A</v>
      </c>
      <c r="CS110" s="120" t="e" cm="1">
        <f t="array" ref="CS110">_xlfn.IFS(AND($W110&lt;&gt;"",Y110&lt;&gt;""),ABS($W110-Y110),AND($W110="",Y110=""),"",OR($W110&lt;&gt;"",Y110&lt;&gt;""),"-")</f>
        <v>#N/A</v>
      </c>
      <c r="CT110" s="120" t="e" cm="1">
        <f t="array" ref="CT110">_xlfn.IFS(AND($W110&lt;&gt;"",Z110&lt;&gt;""),ABS($W110-Z110),AND($W110="",Z110=""),"",OR($W110&lt;&gt;"",Z110&lt;&gt;""),"-")</f>
        <v>#N/A</v>
      </c>
      <c r="CU110" s="120" t="e" cm="1">
        <f t="array" ref="CU110">_xlfn.IFS(AND($W110&lt;&gt;"",AA110&lt;&gt;""),ABS($W110-AA110),AND($W110="",AA110=""),"",OR($W110&lt;&gt;"",AA110&lt;&gt;""),"-")</f>
        <v>#N/A</v>
      </c>
      <c r="CV110" s="121" t="e" cm="1">
        <f t="array" ref="CV110">_xlfn.IFS(AND($X110&lt;&gt;"",Y110&lt;&gt;""),ABS($X110-Y110),AND($X110="",Y110=""),"",OR($X110&lt;&gt;"",Y110&lt;&gt;""),"-")</f>
        <v>#N/A</v>
      </c>
      <c r="CW110" s="120" t="e" cm="1">
        <f t="array" ref="CW110">_xlfn.IFS(AND($X110&lt;&gt;"",Z110&lt;&gt;""),ABS($X110-Z110),AND($X110="",Z110=""),"",OR($X110&lt;&gt;"",Z110&lt;&gt;""),"-")</f>
        <v>#N/A</v>
      </c>
      <c r="CX110" s="120" t="e" cm="1">
        <f t="array" ref="CX110">_xlfn.IFS(AND($X110&lt;&gt;"",AA110&lt;&gt;""),ABS($X110-AA110),AND($X110="",AA110=""),"",OR($X110&lt;&gt;"",AA110&lt;&gt;""),"-")</f>
        <v>#N/A</v>
      </c>
      <c r="CY110" s="121" t="e" cm="1">
        <f t="array" ref="CY110">_xlfn.IFS(AND($Y110&lt;&gt;"",Z110&lt;&gt;""),ABS($Y110-Z110),AND($Y110="",Z110=""),"",OR($Y110&lt;&gt;"",Z110&lt;&gt;""),"-")</f>
        <v>#N/A</v>
      </c>
      <c r="CZ110" s="120" t="e" cm="1">
        <f t="array" ref="CZ110">_xlfn.IFS(AND($Y110&lt;&gt;"",AA110&lt;&gt;""),ABS($Y110-AA110),AND($Y110="",AA110=""),"",OR($Y110&lt;&gt;"",AA110&lt;&gt;""),"-")</f>
        <v>#N/A</v>
      </c>
      <c r="DA110" s="121" t="e" cm="1">
        <f t="array" ref="DA110">_xlfn.IFS(AND($Z110&lt;&gt;"",AA110&lt;&gt;""),ABS($Z110-AA110),AND($Z110="",AA110=""),"",OR($Z110&lt;&gt;"",AA110&lt;&gt;""),"-")</f>
        <v>#N/A</v>
      </c>
    </row>
    <row r="111" spans="1:105" s="121" customFormat="1" x14ac:dyDescent="0.2">
      <c r="A111" s="260" t="s">
        <v>154</v>
      </c>
      <c r="B111" s="259" t="e">
        <f>VLOOKUP($A111,Merged_couplings!$B:$BU,MATCH(B$1,Merged_couplings!$B$1:$BU$1,0),FALSE)</f>
        <v>#N/A</v>
      </c>
      <c r="C111" s="258" t="e">
        <f>VLOOKUP($A111,Merged_couplings!$B:$BU,MATCH(C$1,Merged_couplings!$B$1:$BU$1,0),FALSE)</f>
        <v>#N/A</v>
      </c>
      <c r="D111" s="258" t="e">
        <f>VLOOKUP($A111,Merged_couplings!$B:$BU,MATCH(D$1,Merged_couplings!$B$1:$BU$1,0),FALSE)</f>
        <v>#N/A</v>
      </c>
      <c r="E111" s="258" t="e">
        <f>VLOOKUP($A111,Merged_couplings!$B:$BU,MATCH(E$1,Merged_couplings!$B$1:$BU$1,0),FALSE)</f>
        <v>#N/A</v>
      </c>
      <c r="F111" s="258" t="e">
        <f>VLOOKUP($A111,Merged_couplings!$B:$BU,MATCH(F$1,Merged_couplings!$B$1:$BU$1,0),FALSE)</f>
        <v>#N/A</v>
      </c>
      <c r="G111" s="258" t="e">
        <f>VLOOKUP($A111,Merged_couplings!$B:$BU,MATCH(G$1,Merged_couplings!$B$1:$BU$1,0),FALSE)</f>
        <v>#N/A</v>
      </c>
      <c r="H111" s="258" t="e">
        <f>VLOOKUP($A111,Merged_couplings!$B:$BU,MATCH(H$1,Merged_couplings!$B$1:$BU$1,0),FALSE)</f>
        <v>#N/A</v>
      </c>
      <c r="I111" s="258" t="e">
        <f>VLOOKUP($A111,Merged_couplings!$B:$BU,MATCH(I$1,Merged_couplings!$B$1:$BU$1,0),FALSE)</f>
        <v>#N/A</v>
      </c>
      <c r="J111" s="258" t="e">
        <f>VLOOKUP($A111,Merged_couplings!$B:$BU,MATCH(J$1,Merged_couplings!$B$1:$BU$1,0),FALSE)</f>
        <v>#N/A</v>
      </c>
      <c r="K111" s="258" t="e">
        <f>VLOOKUP($A111,Merged_couplings!$B:$BU,MATCH(K$1,Merged_couplings!$B$1:$BU$1,0),FALSE)</f>
        <v>#N/A</v>
      </c>
      <c r="L111" s="258" t="e">
        <f>VLOOKUP($A111,Merged_couplings!$B:$BU,MATCH(L$1,Merged_couplings!$B$1:$BU$1,0),FALSE)</f>
        <v>#N/A</v>
      </c>
      <c r="M111" s="258" t="e">
        <f>VLOOKUP($A111,Merged_couplings!$B:$BU,MATCH(M$1,Merged_couplings!$B$1:$BU$1,0),FALSE)</f>
        <v>#N/A</v>
      </c>
      <c r="N111" s="258" t="e">
        <f>VLOOKUP($A111,Merged_couplings!$B:$BU,MATCH(N$1,Merged_couplings!$B$1:$BU$1,0),FALSE)</f>
        <v>#N/A</v>
      </c>
      <c r="O111" s="121" t="e">
        <f>IF(OR(B111="BIG",B111="BI-",B111="-IG"),VLOOKUP($A111,Merged_couplings!$B:$BU,MATCH(O$1,Merged_couplings!$B$1:$BU$1,0),FALSE),"")</f>
        <v>#N/A</v>
      </c>
      <c r="P111" s="120" t="e">
        <f>IF(OR(C111="BIG",C111="BI-",C111="-IG"),VLOOKUP($A111,Merged_couplings!$B:$BU,MATCH(P$1,Merged_couplings!$B$1:$BU$1,0),FALSE),"")</f>
        <v>#N/A</v>
      </c>
      <c r="Q111" s="120" t="e">
        <f>IF(OR(D111="BIG",D111="BI-",D111="-IG"),VLOOKUP($A111,Merged_couplings!$B:$BU,MATCH(Q$1,Merged_couplings!$B$1:$BU$1,0),FALSE),"")</f>
        <v>#N/A</v>
      </c>
      <c r="R111" s="120" t="e">
        <f t="shared" si="9"/>
        <v>#N/A</v>
      </c>
      <c r="S111" s="120" t="e">
        <f t="shared" si="9"/>
        <v>#N/A</v>
      </c>
      <c r="T111" s="120" t="e">
        <f t="shared" si="9"/>
        <v>#N/A</v>
      </c>
      <c r="U111" s="120" t="e">
        <f>IF(OR(H111="BIG",H111="BI-",H111="-IG"),VLOOKUP($A111,Merged_couplings!$B:$BU,MATCH(U$1,Merged_couplings!$B$1:$BU$1,0),FALSE),"")</f>
        <v>#N/A</v>
      </c>
      <c r="V111" s="120" t="e">
        <f>IF(OR(I111="BIG",I111="BI-",I111="-IG"),VLOOKUP($A111,Merged_couplings!$B:$BU,MATCH(V$1,Merged_couplings!$B$1:$BU$1,0),FALSE),"")</f>
        <v>#N/A</v>
      </c>
      <c r="W111" s="120" t="e">
        <f t="shared" si="8"/>
        <v>#N/A</v>
      </c>
      <c r="X111" s="120" t="e">
        <f>IF(OR(K111="BIG",K111="BI-",K111="-IG"),VLOOKUP($A111,Merged_couplings!$B:$BU,MATCH(X$1,Merged_couplings!$B$1:$BU$1,0),FALSE),"")</f>
        <v>#N/A</v>
      </c>
      <c r="Y111" s="120" t="e">
        <f>IF(OR(L111="BIG",L111="BI-",L111="-IG"),VLOOKUP($A111,Merged_couplings!$B:$BU,MATCH(Y$1,Merged_couplings!$B$1:$BU$1,0),FALSE),"")</f>
        <v>#N/A</v>
      </c>
      <c r="Z111" s="120" t="e">
        <f>IF(OR(M111="BIG",M111="BI-",M111="-IG"),VLOOKUP($A111,Merged_couplings!$B:$BU,MATCH(Z$1,Merged_couplings!$B$1:$BU$1,0),FALSE),"")</f>
        <v>#N/A</v>
      </c>
      <c r="AA111" s="120" t="e">
        <f>IF(OR(N111="BIG",N111="BI-",N111="-IG"),VLOOKUP($A111,Merged_couplings!$B:$BU,MATCH(AA$1,Merged_couplings!$B$1:$BU$1,0),FALSE),"")</f>
        <v>#N/A</v>
      </c>
      <c r="AB111" s="123" t="e" cm="1">
        <f t="array" ref="AB111">_xlfn.IFS(AND($O111&lt;&gt;"",P111&lt;&gt;""),ABS($O111-P111),AND($O111="",P111=""),"",OR($O111&lt;&gt;"",P111&lt;&gt;""),"-")</f>
        <v>#N/A</v>
      </c>
      <c r="AC111" s="122" t="e" cm="1">
        <f t="array" ref="AC111">_xlfn.IFS(AND($O111&lt;&gt;"",Q111&lt;&gt;""),ABS($O111-Q111),AND($O111="",Q111=""),"",OR($O111&lt;&gt;"",Q111&lt;&gt;""),"-")</f>
        <v>#N/A</v>
      </c>
      <c r="AD111" s="122" t="e" cm="1">
        <f t="array" ref="AD111">_xlfn.IFS(AND($O111&lt;&gt;"",R111&lt;&gt;""),ABS($O111-R111),AND($O111="",R111=""),"",OR($O111&lt;&gt;"",R111&lt;&gt;""),"-")</f>
        <v>#N/A</v>
      </c>
      <c r="AE111" s="122" t="e" cm="1">
        <f t="array" ref="AE111">_xlfn.IFS(AND($O111&lt;&gt;"",S111&lt;&gt;""),ABS($O111-S111),AND($O111="",S111=""),"",OR($O111&lt;&gt;"",S111&lt;&gt;""),"-")</f>
        <v>#N/A</v>
      </c>
      <c r="AF111" s="122" t="e" cm="1">
        <f t="array" ref="AF111">_xlfn.IFS(AND($O111&lt;&gt;"",T111&lt;&gt;""),ABS($O111-T111),AND($O111="",T111=""),"",OR($O111&lt;&gt;"",T111&lt;&gt;""),"-")</f>
        <v>#N/A</v>
      </c>
      <c r="AG111" s="122" t="e" cm="1">
        <f t="array" ref="AG111">_xlfn.IFS(AND($O111&lt;&gt;"",U111&lt;&gt;""),ABS($O111-U111),AND($O111="",U111=""),"",OR($O111&lt;&gt;"",U111&lt;&gt;""),"-")</f>
        <v>#N/A</v>
      </c>
      <c r="AH111" s="122" t="e" cm="1">
        <f t="array" ref="AH111">_xlfn.IFS(AND($O111&lt;&gt;"",V111&lt;&gt;""),ABS($O111-V111),AND($O111="",V111=""),"",OR($O111&lt;&gt;"",V111&lt;&gt;""),"-")</f>
        <v>#N/A</v>
      </c>
      <c r="AI111" s="122" t="e" cm="1">
        <f t="array" ref="AI111">_xlfn.IFS(AND($O111&lt;&gt;"",W111&lt;&gt;""),ABS($O111-W111),AND($O111="",W111=""),"",OR($O111&lt;&gt;"",W111&lt;&gt;""),"-")</f>
        <v>#N/A</v>
      </c>
      <c r="AJ111" s="122" t="e" cm="1">
        <f t="array" ref="AJ111">_xlfn.IFS(AND($O111&lt;&gt;"",X111&lt;&gt;""),ABS($O111-X111),AND($O111="",X111=""),"",OR($O111&lt;&gt;"",X111&lt;&gt;""),"-")</f>
        <v>#N/A</v>
      </c>
      <c r="AK111" s="122" t="e" cm="1">
        <f t="array" ref="AK111">_xlfn.IFS(AND($O111&lt;&gt;"",Y111&lt;&gt;""),ABS($O111-Y111),AND($O111="",Y111=""),"",OR($O111&lt;&gt;"",Y111&lt;&gt;""),"-")</f>
        <v>#N/A</v>
      </c>
      <c r="AL111" s="122" t="e" cm="1">
        <f t="array" ref="AL111">_xlfn.IFS(AND($O111&lt;&gt;"",Z111&lt;&gt;""),ABS($O111-Z111),AND($O111="",Z111=""),"",OR($O111&lt;&gt;"",Z111&lt;&gt;""),"-")</f>
        <v>#N/A</v>
      </c>
      <c r="AM111" s="122" t="e" cm="1">
        <f t="array" ref="AM111">_xlfn.IFS(AND($O111&lt;&gt;"",AA111&lt;&gt;""),ABS($O111-AA111),AND($O111="",AA111=""),"",OR($O111&lt;&gt;"",AA111&lt;&gt;""),"-")</f>
        <v>#N/A</v>
      </c>
      <c r="AN111" s="121" t="e" cm="1">
        <f t="array" ref="AN111">_xlfn.IFS(AND($P111&lt;&gt;"",Q111&lt;&gt;""),ABS($P111-Q111),AND($P111="",Q111=""),"",OR($P111&lt;&gt;"",Q111&lt;&gt;""),"-")</f>
        <v>#N/A</v>
      </c>
      <c r="AO111" s="120" t="e" cm="1">
        <f t="array" ref="AO111">_xlfn.IFS(AND($P111&lt;&gt;"",R111&lt;&gt;""),ABS($P111-R111),AND($P111="",R111=""),"",OR($P111&lt;&gt;"",R111&lt;&gt;""),"-")</f>
        <v>#N/A</v>
      </c>
      <c r="AP111" s="120" t="e" cm="1">
        <f t="array" ref="AP111">_xlfn.IFS(AND($P111&lt;&gt;"",S111&lt;&gt;""),ABS($P111-S111),AND($P111="",S111=""),"",OR($P111&lt;&gt;"",S111&lt;&gt;""),"-")</f>
        <v>#N/A</v>
      </c>
      <c r="AQ111" s="120" t="e" cm="1">
        <f t="array" ref="AQ111">_xlfn.IFS(AND($P111&lt;&gt;"",T111&lt;&gt;""),ABS($P111-T111),AND($P111="",T111=""),"",OR($P111&lt;&gt;"",T111&lt;&gt;""),"-")</f>
        <v>#N/A</v>
      </c>
      <c r="AR111" s="120" t="e" cm="1">
        <f t="array" ref="AR111">_xlfn.IFS(AND($P111&lt;&gt;"",U111&lt;&gt;""),ABS($P111-U111),AND($P111="",U111=""),"",OR($P111&lt;&gt;"",U111&lt;&gt;""),"-")</f>
        <v>#N/A</v>
      </c>
      <c r="AS111" s="120" t="e" cm="1">
        <f t="array" ref="AS111">_xlfn.IFS(AND($P111&lt;&gt;"",V111&lt;&gt;""),ABS($P111-V111),AND($P111="",V111=""),"",OR($P111&lt;&gt;"",V111&lt;&gt;""),"-")</f>
        <v>#N/A</v>
      </c>
      <c r="AT111" s="120" t="e" cm="1">
        <f t="array" ref="AT111">_xlfn.IFS(AND($P111&lt;&gt;"",W111&lt;&gt;""),ABS($P111-W111),AND($P111="",W111=""),"",OR($P111&lt;&gt;"",W111&lt;&gt;""),"-")</f>
        <v>#N/A</v>
      </c>
      <c r="AU111" s="120" t="e" cm="1">
        <f t="array" ref="AU111">_xlfn.IFS(AND($P111&lt;&gt;"",X111&lt;&gt;""),ABS($P111-X111),AND($P111="",X111=""),"",OR($P111&lt;&gt;"",X111&lt;&gt;""),"-")</f>
        <v>#N/A</v>
      </c>
      <c r="AV111" s="120" t="e" cm="1">
        <f t="array" ref="AV111">_xlfn.IFS(AND($P111&lt;&gt;"",Y111&lt;&gt;""),ABS($P111-Y111),AND($P111="",Y111=""),"",OR($P111&lt;&gt;"",Y111&lt;&gt;""),"-")</f>
        <v>#N/A</v>
      </c>
      <c r="AW111" s="120" t="e" cm="1">
        <f t="array" ref="AW111">_xlfn.IFS(AND($P111&lt;&gt;"",Z111&lt;&gt;""),ABS($P111-Z111),AND($P111="",Z111=""),"",OR($P111&lt;&gt;"",Z111&lt;&gt;""),"-")</f>
        <v>#N/A</v>
      </c>
      <c r="AX111" s="120" t="e" cm="1">
        <f t="array" ref="AX111">_xlfn.IFS(AND($P111&lt;&gt;"",AA111&lt;&gt;""),ABS($P111-AA111),AND($P111="",AA111=""),"",OR($P111&lt;&gt;"",AA111&lt;&gt;""),"-")</f>
        <v>#N/A</v>
      </c>
      <c r="AY111" s="121" t="e" cm="1">
        <f t="array" ref="AY111">_xlfn.IFS(AND($Q111&lt;&gt;"",R111&lt;&gt;""),ABS($Q111-R111),AND($Q111="",R111=""),"",OR($Q111&lt;&gt;"",R111&lt;&gt;""),"-")</f>
        <v>#N/A</v>
      </c>
      <c r="AZ111" s="334" t="e" cm="1">
        <f t="array" ref="AZ111">_xlfn.IFS(AND($Q111&lt;&gt;"",S111&lt;&gt;""),ABS($Q111-S111),AND($Q111="",S111=""),"",OR($Q111&lt;&gt;"",S111&lt;&gt;""),"-")</f>
        <v>#N/A</v>
      </c>
      <c r="BA111" s="334" t="e" cm="1">
        <f t="array" ref="BA111">_xlfn.IFS(AND($Q111&lt;&gt;"",T111&lt;&gt;""),ABS($Q111-T111),AND($Q111="",T111=""),"",OR($Q111&lt;&gt;"",T111&lt;&gt;""),"-")</f>
        <v>#N/A</v>
      </c>
      <c r="BB111" s="120" t="e" cm="1">
        <f t="array" ref="BB111">_xlfn.IFS(AND($Q111&lt;&gt;"",U111&lt;&gt;""),ABS($Q111-U111),AND($Q111="",U111=""),"",OR($Q111&lt;&gt;"",U111&lt;&gt;""),"-")</f>
        <v>#N/A</v>
      </c>
      <c r="BC111" s="120" t="e" cm="1">
        <f t="array" ref="BC111">_xlfn.IFS(AND($Q111&lt;&gt;"",V111&lt;&gt;""),ABS($Q111-V111),AND($Q111="",V111=""),"",OR($Q111&lt;&gt;"",V111&lt;&gt;""),"-")</f>
        <v>#N/A</v>
      </c>
      <c r="BD111" s="120" t="e" cm="1">
        <f t="array" ref="BD111">_xlfn.IFS(AND($Q111&lt;&gt;"",W111&lt;&gt;""),ABS($Q111-W111),AND($Q111="",W111=""),"",OR($Q111&lt;&gt;"",W111&lt;&gt;""),"-")</f>
        <v>#N/A</v>
      </c>
      <c r="BE111" s="120" t="e" cm="1">
        <f t="array" ref="BE111">_xlfn.IFS(AND($Q111&lt;&gt;"",X111&lt;&gt;""),ABS($Q111-X111),AND($Q111="",X111=""),"",OR($Q111&lt;&gt;"",X111&lt;&gt;""),"-")</f>
        <v>#N/A</v>
      </c>
      <c r="BF111" s="120" t="e" cm="1">
        <f t="array" ref="BF111">_xlfn.IFS(AND($Q111&lt;&gt;"",Y111&lt;&gt;""),ABS($Q111-Y111),AND($Q111="",Y111=""),"",OR($Q111&lt;&gt;"",Y111&lt;&gt;""),"-")</f>
        <v>#N/A</v>
      </c>
      <c r="BG111" s="120" t="e" cm="1">
        <f t="array" ref="BG111">_xlfn.IFS(AND($Q111&lt;&gt;"",Z111&lt;&gt;""),ABS($Q111-Z111),AND($Q111="",Z111=""),"",OR($Q111&lt;&gt;"",Z111&lt;&gt;""),"-")</f>
        <v>#N/A</v>
      </c>
      <c r="BH111" s="120" t="e" cm="1">
        <f t="array" ref="BH111">_xlfn.IFS(AND($Q111&lt;&gt;"",AA111&lt;&gt;""),ABS($Q111-AA111),AND($Q111="",AA111=""),"",OR($Q111&lt;&gt;"",AA111&lt;&gt;""),"-")</f>
        <v>#N/A</v>
      </c>
      <c r="BI111" s="121" t="e" cm="1">
        <f t="array" ref="BI111">_xlfn.IFS(AND($R111&lt;&gt;"",S111&lt;&gt;""),ABS($R111-S111),AND($R111="",S111=""),"",OR($R111&lt;&gt;"",S111&lt;&gt;""),"-")</f>
        <v>#N/A</v>
      </c>
      <c r="BJ111" s="120" t="e" cm="1">
        <f t="array" ref="BJ111">_xlfn.IFS(AND($R111&lt;&gt;"",T111&lt;&gt;""),ABS($R111-T111),AND($R111="",T111=""),"",OR($R111&lt;&gt;"",T111&lt;&gt;""),"-")</f>
        <v>#N/A</v>
      </c>
      <c r="BK111" s="334" t="e" cm="1">
        <f t="array" ref="BK111">_xlfn.IFS(AND($R111&lt;&gt;"",U111&lt;&gt;""),ABS($R111-U111),AND($R111="",U111=""),"",OR($R111&lt;&gt;"",U111&lt;&gt;""),"-")</f>
        <v>#N/A</v>
      </c>
      <c r="BL111" s="120" t="e" cm="1">
        <f t="array" ref="BL111">_xlfn.IFS(AND($R111&lt;&gt;"",V111&lt;&gt;""),ABS($R111-V111),AND($R111="",V111=""),"",OR($R111&lt;&gt;"",V111&lt;&gt;""),"-")</f>
        <v>#N/A</v>
      </c>
      <c r="BM111" s="120" t="e" cm="1">
        <f t="array" ref="BM111">_xlfn.IFS(AND($R111&lt;&gt;"",W111&lt;&gt;""),ABS($R111-W111),AND($R111="",W111=""),"",OR($R111&lt;&gt;"",W111&lt;&gt;""),"-")</f>
        <v>#N/A</v>
      </c>
      <c r="BN111" s="120" t="e" cm="1">
        <f t="array" ref="BN111">_xlfn.IFS(AND($R111&lt;&gt;"",X111&lt;&gt;""),ABS($R111-X111),AND($R111="",X111=""),"",OR($R111&lt;&gt;"",X111&lt;&gt;""),"-")</f>
        <v>#N/A</v>
      </c>
      <c r="BO111" s="120" t="e" cm="1">
        <f t="array" ref="BO111">_xlfn.IFS(AND($R111&lt;&gt;"",Y111&lt;&gt;""),ABS($R111-Y111),AND($R111="",Y111=""),"",OR($R111&lt;&gt;"",Y111&lt;&gt;""),"-")</f>
        <v>#N/A</v>
      </c>
      <c r="BP111" s="120" t="e" cm="1">
        <f t="array" ref="BP111">_xlfn.IFS(AND($R111&lt;&gt;"",Z111&lt;&gt;""),ABS($R111-Z111),AND($R111="",Z111=""),"",OR($R111&lt;&gt;"",Z111&lt;&gt;""),"-")</f>
        <v>#N/A</v>
      </c>
      <c r="BQ111" s="120" t="e" cm="1">
        <f t="array" ref="BQ111">_xlfn.IFS(AND($R111&lt;&gt;"",AA111&lt;&gt;""),ABS($R111-AA111),AND($R111="",AA111=""),"",OR($R111&lt;&gt;"",AA111&lt;&gt;""),"-")</f>
        <v>#N/A</v>
      </c>
      <c r="BR111" s="121" t="e" cm="1">
        <f t="array" ref="BR111">_xlfn.IFS(AND($S111&lt;&gt;"",T111&lt;&gt;""),ABS($S111-T111),AND($S111="",T111=""),"",OR($S111&lt;&gt;"",T111&lt;&gt;""),"-")</f>
        <v>#N/A</v>
      </c>
      <c r="BS111" s="334" t="e" cm="1">
        <f t="array" ref="BS111">_xlfn.IFS(AND($S111&lt;&gt;"",U111&lt;&gt;""),ABS($S111-U111),AND($S111="",U111=""),"",OR($S111&lt;&gt;"",U111&lt;&gt;""),"-")</f>
        <v>#N/A</v>
      </c>
      <c r="BT111" s="120" t="e" cm="1">
        <f t="array" ref="BT111">_xlfn.IFS(AND($S111&lt;&gt;"",V111&lt;&gt;""),ABS($S111-V111),AND($S111="",V111=""),"",OR($S111&lt;&gt;"",V111&lt;&gt;""),"-")</f>
        <v>#N/A</v>
      </c>
      <c r="BU111" s="120" t="e" cm="1">
        <f t="array" ref="BU111">_xlfn.IFS(AND($S111&lt;&gt;"",W111&lt;&gt;""),ABS($S111-W111),AND($S111="",W111=""),"",OR($S111&lt;&gt;"",W111&lt;&gt;""),"-")</f>
        <v>#N/A</v>
      </c>
      <c r="BV111" s="120" t="e" cm="1">
        <f t="array" ref="BV111">_xlfn.IFS(AND($S111&lt;&gt;"",X111&lt;&gt;""),ABS($S111-X111),AND($S111="",X111=""),"",OR($S111&lt;&gt;"",X111&lt;&gt;""),"-")</f>
        <v>#N/A</v>
      </c>
      <c r="BW111" s="120" t="e" cm="1">
        <f t="array" ref="BW111">_xlfn.IFS(AND($S111&lt;&gt;"",Y111&lt;&gt;""),ABS($S111-Y111),AND($S111="",Y111=""),"",OR($S111&lt;&gt;"",Y111&lt;&gt;""),"-")</f>
        <v>#N/A</v>
      </c>
      <c r="BX111" s="120" t="e" cm="1">
        <f t="array" ref="BX111">_xlfn.IFS(AND($S111&lt;&gt;"",Z111&lt;&gt;""),ABS($S111-Z111),AND($S111="",Z111=""),"",OR($S111&lt;&gt;"",Z111&lt;&gt;""),"-")</f>
        <v>#N/A</v>
      </c>
      <c r="BY111" s="120" t="e" cm="1">
        <f t="array" ref="BY111">_xlfn.IFS(AND($S111&lt;&gt;"",AA111&lt;&gt;""),ABS($S111-AA111),AND($S111="",AA111=""),"",OR($S111&lt;&gt;"",AA111&lt;&gt;""),"-")</f>
        <v>#N/A</v>
      </c>
      <c r="BZ111" s="121" t="e" cm="1">
        <f t="array" ref="BZ111">_xlfn.IFS(AND($T111&lt;&gt;"",U111&lt;&gt;""),ABS($T111-U111),AND($T111="",U111=""),"",OR($T111&lt;&gt;"",U111&lt;&gt;""),"-")</f>
        <v>#N/A</v>
      </c>
      <c r="CA111" s="120" t="e" cm="1">
        <f t="array" ref="CA111">_xlfn.IFS(AND($T111&lt;&gt;"",V111&lt;&gt;""),ABS($T111-V111),AND($T111="",V111=""),"",OR($T111&lt;&gt;"",V111&lt;&gt;""),"-")</f>
        <v>#N/A</v>
      </c>
      <c r="CB111" s="120" t="e" cm="1">
        <f t="array" ref="CB111">_xlfn.IFS(AND($T111&lt;&gt;"",W111&lt;&gt;""),ABS($T111-W111),AND($T111="",W111=""),"",OR($T111&lt;&gt;"",W111&lt;&gt;""),"-")</f>
        <v>#N/A</v>
      </c>
      <c r="CC111" s="120" t="e" cm="1">
        <f t="array" ref="CC111">_xlfn.IFS(AND($T111&lt;&gt;"",X111&lt;&gt;""),ABS($T111-X111),AND($T111="",X111=""),"",OR($T111&lt;&gt;"",X111&lt;&gt;""),"-")</f>
        <v>#N/A</v>
      </c>
      <c r="CD111" s="120" t="e" cm="1">
        <f t="array" ref="CD111">_xlfn.IFS(AND($T111&lt;&gt;"",Y111&lt;&gt;""),ABS($T111-Y111),AND($T111="",Y111=""),"",OR($T111&lt;&gt;"",Y111&lt;&gt;""),"-")</f>
        <v>#N/A</v>
      </c>
      <c r="CE111" s="120" t="e" cm="1">
        <f t="array" ref="CE111">_xlfn.IFS(AND($T111&lt;&gt;"",Z111&lt;&gt;""),ABS($T111-Z111),AND($T111="",Z111=""),"",OR($T111&lt;&gt;"",Z111&lt;&gt;""),"-")</f>
        <v>#N/A</v>
      </c>
      <c r="CF111" s="120" t="e" cm="1">
        <f t="array" ref="CF111">_xlfn.IFS(AND($T111&lt;&gt;"",AA111&lt;&gt;""),ABS($T111-AA111),AND($T111="",AA111=""),"",OR($T111&lt;&gt;"",AA111&lt;&gt;""),"-")</f>
        <v>#N/A</v>
      </c>
      <c r="CG111" s="121" t="e" cm="1">
        <f t="array" ref="CG111">_xlfn.IFS(AND($U111&lt;&gt;"",V111&lt;&gt;""),ABS($U111-V111),AND($U111="",V111=""),"",OR($U111&lt;&gt;"",V111&lt;&gt;""),"-")</f>
        <v>#N/A</v>
      </c>
      <c r="CH111" s="120" t="e" cm="1">
        <f t="array" ref="CH111">_xlfn.IFS(AND($U111&lt;&gt;"",W111&lt;&gt;""),ABS($U111-W111),AND($U111="",W111=""),"",OR($U111&lt;&gt;"",W111&lt;&gt;""),"-")</f>
        <v>#N/A</v>
      </c>
      <c r="CI111" s="120" t="e" cm="1">
        <f t="array" ref="CI111">_xlfn.IFS(AND($U111&lt;&gt;"",X111&lt;&gt;""),ABS($U111-X111),AND($U111="",X111=""),"",OR($U111&lt;&gt;"",X111&lt;&gt;""),"-")</f>
        <v>#N/A</v>
      </c>
      <c r="CJ111" s="120" t="e" cm="1">
        <f t="array" ref="CJ111">_xlfn.IFS(AND($U111&lt;&gt;"",Y111&lt;&gt;""),ABS($U111-Y111),AND($U111="",Y111=""),"",OR($U111&lt;&gt;"",Y111&lt;&gt;""),"-")</f>
        <v>#N/A</v>
      </c>
      <c r="CK111" s="120" t="e" cm="1">
        <f t="array" ref="CK111">_xlfn.IFS(AND($U111&lt;&gt;"",Z111&lt;&gt;""),ABS($U111-Z111),AND($U111="",Z111=""),"",OR($U111&lt;&gt;"",Z111&lt;&gt;""),"-")</f>
        <v>#N/A</v>
      </c>
      <c r="CL111" s="120" t="e" cm="1">
        <f t="array" ref="CL111">_xlfn.IFS(AND($U111&lt;&gt;"",AA111&lt;&gt;""),ABS($U111-AA111),AND($U111="",AA111=""),"",OR($U111&lt;&gt;"",AA111&lt;&gt;""),"-")</f>
        <v>#N/A</v>
      </c>
      <c r="CM111" s="121" t="e" cm="1">
        <f t="array" ref="CM111">_xlfn.IFS(AND($V111&lt;&gt;"",W111&lt;&gt;""),ABS($V111-W111),AND($V111="",W111=""),"",OR($V111&lt;&gt;"",W111&lt;&gt;""),"-")</f>
        <v>#N/A</v>
      </c>
      <c r="CN111" s="120" t="e" cm="1">
        <f t="array" ref="CN111">_xlfn.IFS(AND($V111&lt;&gt;"",X111&lt;&gt;""),ABS($V111-X111),AND($V111="",X111=""),"",OR($V111&lt;&gt;"",X111&lt;&gt;""),"-")</f>
        <v>#N/A</v>
      </c>
      <c r="CO111" s="120" t="e" cm="1">
        <f t="array" ref="CO111">_xlfn.IFS(AND($V111&lt;&gt;"",Y111&lt;&gt;""),ABS($V111-Y111),AND($V111="",Y111=""),"",OR($V111&lt;&gt;"",Y111&lt;&gt;""),"-")</f>
        <v>#N/A</v>
      </c>
      <c r="CP111" s="120" t="e" cm="1">
        <f t="array" ref="CP111">_xlfn.IFS(AND($V111&lt;&gt;"",Z111&lt;&gt;""),ABS($V111-Z111),AND($V111="",Z111=""),"",OR($V111&lt;&gt;"",Z111&lt;&gt;""),"-")</f>
        <v>#N/A</v>
      </c>
      <c r="CQ111" s="120" t="e" cm="1">
        <f t="array" ref="CQ111">_xlfn.IFS(AND($V111&lt;&gt;"",AA111&lt;&gt;""),ABS($V111-AA111),AND($V111="",AA111=""),"",OR($V111&lt;&gt;"",AA111&lt;&gt;""),"-")</f>
        <v>#N/A</v>
      </c>
      <c r="CR111" s="121" t="e" cm="1">
        <f t="array" ref="CR111">_xlfn.IFS(AND($W111&lt;&gt;"",X111&lt;&gt;""),ABS($W111-X111),AND($W111="",X111=""),"",OR($W111&lt;&gt;"",X111&lt;&gt;""),"-")</f>
        <v>#N/A</v>
      </c>
      <c r="CS111" s="120" t="e" cm="1">
        <f t="array" ref="CS111">_xlfn.IFS(AND($W111&lt;&gt;"",Y111&lt;&gt;""),ABS($W111-Y111),AND($W111="",Y111=""),"",OR($W111&lt;&gt;"",Y111&lt;&gt;""),"-")</f>
        <v>#N/A</v>
      </c>
      <c r="CT111" s="120" t="e" cm="1">
        <f t="array" ref="CT111">_xlfn.IFS(AND($W111&lt;&gt;"",Z111&lt;&gt;""),ABS($W111-Z111),AND($W111="",Z111=""),"",OR($W111&lt;&gt;"",Z111&lt;&gt;""),"-")</f>
        <v>#N/A</v>
      </c>
      <c r="CU111" s="120" t="e" cm="1">
        <f t="array" ref="CU111">_xlfn.IFS(AND($W111&lt;&gt;"",AA111&lt;&gt;""),ABS($W111-AA111),AND($W111="",AA111=""),"",OR($W111&lt;&gt;"",AA111&lt;&gt;""),"-")</f>
        <v>#N/A</v>
      </c>
      <c r="CV111" s="121" t="e" cm="1">
        <f t="array" ref="CV111">_xlfn.IFS(AND($X111&lt;&gt;"",Y111&lt;&gt;""),ABS($X111-Y111),AND($X111="",Y111=""),"",OR($X111&lt;&gt;"",Y111&lt;&gt;""),"-")</f>
        <v>#N/A</v>
      </c>
      <c r="CW111" s="120" t="e" cm="1">
        <f t="array" ref="CW111">_xlfn.IFS(AND($X111&lt;&gt;"",Z111&lt;&gt;""),ABS($X111-Z111),AND($X111="",Z111=""),"",OR($X111&lt;&gt;"",Z111&lt;&gt;""),"-")</f>
        <v>#N/A</v>
      </c>
      <c r="CX111" s="120" t="e" cm="1">
        <f t="array" ref="CX111">_xlfn.IFS(AND($X111&lt;&gt;"",AA111&lt;&gt;""),ABS($X111-AA111),AND($X111="",AA111=""),"",OR($X111&lt;&gt;"",AA111&lt;&gt;""),"-")</f>
        <v>#N/A</v>
      </c>
      <c r="CY111" s="121" t="e" cm="1">
        <f t="array" ref="CY111">_xlfn.IFS(AND($Y111&lt;&gt;"",Z111&lt;&gt;""),ABS($Y111-Z111),AND($Y111="",Z111=""),"",OR($Y111&lt;&gt;"",Z111&lt;&gt;""),"-")</f>
        <v>#N/A</v>
      </c>
      <c r="CZ111" s="120" t="e" cm="1">
        <f t="array" ref="CZ111">_xlfn.IFS(AND($Y111&lt;&gt;"",AA111&lt;&gt;""),ABS($Y111-AA111),AND($Y111="",AA111=""),"",OR($Y111&lt;&gt;"",AA111&lt;&gt;""),"-")</f>
        <v>#N/A</v>
      </c>
      <c r="DA111" s="121" t="e" cm="1">
        <f t="array" ref="DA111">_xlfn.IFS(AND($Z111&lt;&gt;"",AA111&lt;&gt;""),ABS($Z111-AA111),AND($Z111="",AA111=""),"",OR($Z111&lt;&gt;"",AA111&lt;&gt;""),"-")</f>
        <v>#N/A</v>
      </c>
    </row>
    <row r="112" spans="1:105" s="121" customFormat="1" x14ac:dyDescent="0.2">
      <c r="A112" s="260" t="s">
        <v>155</v>
      </c>
      <c r="B112" s="259" t="e">
        <f>VLOOKUP($A112,Merged_couplings!$B:$BU,MATCH(B$1,Merged_couplings!$B$1:$BU$1,0),FALSE)</f>
        <v>#N/A</v>
      </c>
      <c r="C112" s="258" t="e">
        <f>VLOOKUP($A112,Merged_couplings!$B:$BU,MATCH(C$1,Merged_couplings!$B$1:$BU$1,0),FALSE)</f>
        <v>#N/A</v>
      </c>
      <c r="D112" s="258" t="e">
        <f>VLOOKUP($A112,Merged_couplings!$B:$BU,MATCH(D$1,Merged_couplings!$B$1:$BU$1,0),FALSE)</f>
        <v>#N/A</v>
      </c>
      <c r="E112" s="258" t="e">
        <f>VLOOKUP($A112,Merged_couplings!$B:$BU,MATCH(E$1,Merged_couplings!$B$1:$BU$1,0),FALSE)</f>
        <v>#N/A</v>
      </c>
      <c r="F112" s="258" t="e">
        <f>VLOOKUP($A112,Merged_couplings!$B:$BU,MATCH(F$1,Merged_couplings!$B$1:$BU$1,0),FALSE)</f>
        <v>#N/A</v>
      </c>
      <c r="G112" s="258" t="e">
        <f>VLOOKUP($A112,Merged_couplings!$B:$BU,MATCH(G$1,Merged_couplings!$B$1:$BU$1,0),FALSE)</f>
        <v>#N/A</v>
      </c>
      <c r="H112" s="258" t="e">
        <f>VLOOKUP($A112,Merged_couplings!$B:$BU,MATCH(H$1,Merged_couplings!$B$1:$BU$1,0),FALSE)</f>
        <v>#N/A</v>
      </c>
      <c r="I112" s="258" t="e">
        <f>VLOOKUP($A112,Merged_couplings!$B:$BU,MATCH(I$1,Merged_couplings!$B$1:$BU$1,0),FALSE)</f>
        <v>#N/A</v>
      </c>
      <c r="J112" s="258" t="e">
        <f>VLOOKUP($A112,Merged_couplings!$B:$BU,MATCH(J$1,Merged_couplings!$B$1:$BU$1,0),FALSE)</f>
        <v>#N/A</v>
      </c>
      <c r="K112" s="258" t="e">
        <f>VLOOKUP($A112,Merged_couplings!$B:$BU,MATCH(K$1,Merged_couplings!$B$1:$BU$1,0),FALSE)</f>
        <v>#N/A</v>
      </c>
      <c r="L112" s="258" t="e">
        <f>VLOOKUP($A112,Merged_couplings!$B:$BU,MATCH(L$1,Merged_couplings!$B$1:$BU$1,0),FALSE)</f>
        <v>#N/A</v>
      </c>
      <c r="M112" s="258" t="e">
        <f>VLOOKUP($A112,Merged_couplings!$B:$BU,MATCH(M$1,Merged_couplings!$B$1:$BU$1,0),FALSE)</f>
        <v>#N/A</v>
      </c>
      <c r="N112" s="258" t="e">
        <f>VLOOKUP($A112,Merged_couplings!$B:$BU,MATCH(N$1,Merged_couplings!$B$1:$BU$1,0),FALSE)</f>
        <v>#N/A</v>
      </c>
      <c r="O112" s="121" t="e">
        <f>IF(OR(B112="BIG",B112="BI-",B112="-IG"),VLOOKUP($A112,Merged_couplings!$B:$BU,MATCH(O$1,Merged_couplings!$B$1:$BU$1,0),FALSE),"")</f>
        <v>#N/A</v>
      </c>
      <c r="P112" s="120" t="e">
        <f>IF(OR(C112="BIG",C112="BI-",C112="-IG"),VLOOKUP($A112,Merged_couplings!$B:$BU,MATCH(P$1,Merged_couplings!$B$1:$BU$1,0),FALSE),"")</f>
        <v>#N/A</v>
      </c>
      <c r="Q112" s="120" t="e">
        <f>IF(OR(D112="BIG",D112="BI-",D112="-IG"),VLOOKUP($A112,Merged_couplings!$B:$BU,MATCH(Q$1,Merged_couplings!$B$1:$BU$1,0),FALSE),"")</f>
        <v>#N/A</v>
      </c>
      <c r="R112" s="120" t="e">
        <f t="shared" si="9"/>
        <v>#N/A</v>
      </c>
      <c r="S112" s="120" t="e">
        <f t="shared" si="9"/>
        <v>#N/A</v>
      </c>
      <c r="T112" s="120" t="e">
        <f t="shared" si="9"/>
        <v>#N/A</v>
      </c>
      <c r="U112" s="120" t="e">
        <f>IF(OR(H112="BIG",H112="BI-",H112="-IG"),VLOOKUP($A112,Merged_couplings!$B:$BU,MATCH(U$1,Merged_couplings!$B$1:$BU$1,0),FALSE),"")</f>
        <v>#N/A</v>
      </c>
      <c r="V112" s="120" t="e">
        <f>IF(OR(I112="BIG",I112="BI-",I112="-IG"),VLOOKUP($A112,Merged_couplings!$B:$BU,MATCH(V$1,Merged_couplings!$B$1:$BU$1,0),FALSE),"")</f>
        <v>#N/A</v>
      </c>
      <c r="W112" s="120" t="e">
        <f t="shared" si="8"/>
        <v>#N/A</v>
      </c>
      <c r="X112" s="120" t="e">
        <f>IF(OR(K112="BIG",K112="BI-",K112="-IG"),VLOOKUP($A112,Merged_couplings!$B:$BU,MATCH(X$1,Merged_couplings!$B$1:$BU$1,0),FALSE),"")</f>
        <v>#N/A</v>
      </c>
      <c r="Y112" s="120" t="e">
        <f>IF(OR(L112="BIG",L112="BI-",L112="-IG"),VLOOKUP($A112,Merged_couplings!$B:$BU,MATCH(Y$1,Merged_couplings!$B$1:$BU$1,0),FALSE),"")</f>
        <v>#N/A</v>
      </c>
      <c r="Z112" s="120" t="e">
        <f>IF(OR(M112="BIG",M112="BI-",M112="-IG"),VLOOKUP($A112,Merged_couplings!$B:$BU,MATCH(Z$1,Merged_couplings!$B$1:$BU$1,0),FALSE),"")</f>
        <v>#N/A</v>
      </c>
      <c r="AA112" s="120" t="e">
        <f>IF(OR(N112="BIG",N112="BI-",N112="-IG"),VLOOKUP($A112,Merged_couplings!$B:$BU,MATCH(AA$1,Merged_couplings!$B$1:$BU$1,0),FALSE),"")</f>
        <v>#N/A</v>
      </c>
      <c r="AB112" s="123" t="e" cm="1">
        <f t="array" ref="AB112">_xlfn.IFS(AND($O112&lt;&gt;"",P112&lt;&gt;""),ABS($O112-P112),AND($O112="",P112=""),"",OR($O112&lt;&gt;"",P112&lt;&gt;""),"-")</f>
        <v>#N/A</v>
      </c>
      <c r="AC112" s="122" t="e" cm="1">
        <f t="array" ref="AC112">_xlfn.IFS(AND($O112&lt;&gt;"",Q112&lt;&gt;""),ABS($O112-Q112),AND($O112="",Q112=""),"",OR($O112&lt;&gt;"",Q112&lt;&gt;""),"-")</f>
        <v>#N/A</v>
      </c>
      <c r="AD112" s="122" t="e" cm="1">
        <f t="array" ref="AD112">_xlfn.IFS(AND($O112&lt;&gt;"",R112&lt;&gt;""),ABS($O112-R112),AND($O112="",R112=""),"",OR($O112&lt;&gt;"",R112&lt;&gt;""),"-")</f>
        <v>#N/A</v>
      </c>
      <c r="AE112" s="122" t="e" cm="1">
        <f t="array" ref="AE112">_xlfn.IFS(AND($O112&lt;&gt;"",S112&lt;&gt;""),ABS($O112-S112),AND($O112="",S112=""),"",OR($O112&lt;&gt;"",S112&lt;&gt;""),"-")</f>
        <v>#N/A</v>
      </c>
      <c r="AF112" s="122" t="e" cm="1">
        <f t="array" ref="AF112">_xlfn.IFS(AND($O112&lt;&gt;"",T112&lt;&gt;""),ABS($O112-T112),AND($O112="",T112=""),"",OR($O112&lt;&gt;"",T112&lt;&gt;""),"-")</f>
        <v>#N/A</v>
      </c>
      <c r="AG112" s="122" t="e" cm="1">
        <f t="array" ref="AG112">_xlfn.IFS(AND($O112&lt;&gt;"",U112&lt;&gt;""),ABS($O112-U112),AND($O112="",U112=""),"",OR($O112&lt;&gt;"",U112&lt;&gt;""),"-")</f>
        <v>#N/A</v>
      </c>
      <c r="AH112" s="122" t="e" cm="1">
        <f t="array" ref="AH112">_xlfn.IFS(AND($O112&lt;&gt;"",V112&lt;&gt;""),ABS($O112-V112),AND($O112="",V112=""),"",OR($O112&lt;&gt;"",V112&lt;&gt;""),"-")</f>
        <v>#N/A</v>
      </c>
      <c r="AI112" s="122" t="e" cm="1">
        <f t="array" ref="AI112">_xlfn.IFS(AND($O112&lt;&gt;"",W112&lt;&gt;""),ABS($O112-W112),AND($O112="",W112=""),"",OR($O112&lt;&gt;"",W112&lt;&gt;""),"-")</f>
        <v>#N/A</v>
      </c>
      <c r="AJ112" s="122" t="e" cm="1">
        <f t="array" ref="AJ112">_xlfn.IFS(AND($O112&lt;&gt;"",X112&lt;&gt;""),ABS($O112-X112),AND($O112="",X112=""),"",OR($O112&lt;&gt;"",X112&lt;&gt;""),"-")</f>
        <v>#N/A</v>
      </c>
      <c r="AK112" s="122" t="e" cm="1">
        <f t="array" ref="AK112">_xlfn.IFS(AND($O112&lt;&gt;"",Y112&lt;&gt;""),ABS($O112-Y112),AND($O112="",Y112=""),"",OR($O112&lt;&gt;"",Y112&lt;&gt;""),"-")</f>
        <v>#N/A</v>
      </c>
      <c r="AL112" s="122" t="e" cm="1">
        <f t="array" ref="AL112">_xlfn.IFS(AND($O112&lt;&gt;"",Z112&lt;&gt;""),ABS($O112-Z112),AND($O112="",Z112=""),"",OR($O112&lt;&gt;"",Z112&lt;&gt;""),"-")</f>
        <v>#N/A</v>
      </c>
      <c r="AM112" s="122" t="e" cm="1">
        <f t="array" ref="AM112">_xlfn.IFS(AND($O112&lt;&gt;"",AA112&lt;&gt;""),ABS($O112-AA112),AND($O112="",AA112=""),"",OR($O112&lt;&gt;"",AA112&lt;&gt;""),"-")</f>
        <v>#N/A</v>
      </c>
      <c r="AN112" s="121" t="e" cm="1">
        <f t="array" ref="AN112">_xlfn.IFS(AND($P112&lt;&gt;"",Q112&lt;&gt;""),ABS($P112-Q112),AND($P112="",Q112=""),"",OR($P112&lt;&gt;"",Q112&lt;&gt;""),"-")</f>
        <v>#N/A</v>
      </c>
      <c r="AO112" s="120" t="e" cm="1">
        <f t="array" ref="AO112">_xlfn.IFS(AND($P112&lt;&gt;"",R112&lt;&gt;""),ABS($P112-R112),AND($P112="",R112=""),"",OR($P112&lt;&gt;"",R112&lt;&gt;""),"-")</f>
        <v>#N/A</v>
      </c>
      <c r="AP112" s="120" t="e" cm="1">
        <f t="array" ref="AP112">_xlfn.IFS(AND($P112&lt;&gt;"",S112&lt;&gt;""),ABS($P112-S112),AND($P112="",S112=""),"",OR($P112&lt;&gt;"",S112&lt;&gt;""),"-")</f>
        <v>#N/A</v>
      </c>
      <c r="AQ112" s="120" t="e" cm="1">
        <f t="array" ref="AQ112">_xlfn.IFS(AND($P112&lt;&gt;"",T112&lt;&gt;""),ABS($P112-T112),AND($P112="",T112=""),"",OR($P112&lt;&gt;"",T112&lt;&gt;""),"-")</f>
        <v>#N/A</v>
      </c>
      <c r="AR112" s="120" t="e" cm="1">
        <f t="array" ref="AR112">_xlfn.IFS(AND($P112&lt;&gt;"",U112&lt;&gt;""),ABS($P112-U112),AND($P112="",U112=""),"",OR($P112&lt;&gt;"",U112&lt;&gt;""),"-")</f>
        <v>#N/A</v>
      </c>
      <c r="AS112" s="120" t="e" cm="1">
        <f t="array" ref="AS112">_xlfn.IFS(AND($P112&lt;&gt;"",V112&lt;&gt;""),ABS($P112-V112),AND($P112="",V112=""),"",OR($P112&lt;&gt;"",V112&lt;&gt;""),"-")</f>
        <v>#N/A</v>
      </c>
      <c r="AT112" s="120" t="e" cm="1">
        <f t="array" ref="AT112">_xlfn.IFS(AND($P112&lt;&gt;"",W112&lt;&gt;""),ABS($P112-W112),AND($P112="",W112=""),"",OR($P112&lt;&gt;"",W112&lt;&gt;""),"-")</f>
        <v>#N/A</v>
      </c>
      <c r="AU112" s="120" t="e" cm="1">
        <f t="array" ref="AU112">_xlfn.IFS(AND($P112&lt;&gt;"",X112&lt;&gt;""),ABS($P112-X112),AND($P112="",X112=""),"",OR($P112&lt;&gt;"",X112&lt;&gt;""),"-")</f>
        <v>#N/A</v>
      </c>
      <c r="AV112" s="120" t="e" cm="1">
        <f t="array" ref="AV112">_xlfn.IFS(AND($P112&lt;&gt;"",Y112&lt;&gt;""),ABS($P112-Y112),AND($P112="",Y112=""),"",OR($P112&lt;&gt;"",Y112&lt;&gt;""),"-")</f>
        <v>#N/A</v>
      </c>
      <c r="AW112" s="120" t="e" cm="1">
        <f t="array" ref="AW112">_xlfn.IFS(AND($P112&lt;&gt;"",Z112&lt;&gt;""),ABS($P112-Z112),AND($P112="",Z112=""),"",OR($P112&lt;&gt;"",Z112&lt;&gt;""),"-")</f>
        <v>#N/A</v>
      </c>
      <c r="AX112" s="120" t="e" cm="1">
        <f t="array" ref="AX112">_xlfn.IFS(AND($P112&lt;&gt;"",AA112&lt;&gt;""),ABS($P112-AA112),AND($P112="",AA112=""),"",OR($P112&lt;&gt;"",AA112&lt;&gt;""),"-")</f>
        <v>#N/A</v>
      </c>
      <c r="AY112" s="121" t="e" cm="1">
        <f t="array" ref="AY112">_xlfn.IFS(AND($Q112&lt;&gt;"",R112&lt;&gt;""),ABS($Q112-R112),AND($Q112="",R112=""),"",OR($Q112&lt;&gt;"",R112&lt;&gt;""),"-")</f>
        <v>#N/A</v>
      </c>
      <c r="AZ112" s="334" t="e" cm="1">
        <f t="array" ref="AZ112">_xlfn.IFS(AND($Q112&lt;&gt;"",S112&lt;&gt;""),ABS($Q112-S112),AND($Q112="",S112=""),"",OR($Q112&lt;&gt;"",S112&lt;&gt;""),"-")</f>
        <v>#N/A</v>
      </c>
      <c r="BA112" s="334" t="e" cm="1">
        <f t="array" ref="BA112">_xlfn.IFS(AND($Q112&lt;&gt;"",T112&lt;&gt;""),ABS($Q112-T112),AND($Q112="",T112=""),"",OR($Q112&lt;&gt;"",T112&lt;&gt;""),"-")</f>
        <v>#N/A</v>
      </c>
      <c r="BB112" s="120" t="e" cm="1">
        <f t="array" ref="BB112">_xlfn.IFS(AND($Q112&lt;&gt;"",U112&lt;&gt;""),ABS($Q112-U112),AND($Q112="",U112=""),"",OR($Q112&lt;&gt;"",U112&lt;&gt;""),"-")</f>
        <v>#N/A</v>
      </c>
      <c r="BC112" s="120" t="e" cm="1">
        <f t="array" ref="BC112">_xlfn.IFS(AND($Q112&lt;&gt;"",V112&lt;&gt;""),ABS($Q112-V112),AND($Q112="",V112=""),"",OR($Q112&lt;&gt;"",V112&lt;&gt;""),"-")</f>
        <v>#N/A</v>
      </c>
      <c r="BD112" s="120" t="e" cm="1">
        <f t="array" ref="BD112">_xlfn.IFS(AND($Q112&lt;&gt;"",W112&lt;&gt;""),ABS($Q112-W112),AND($Q112="",W112=""),"",OR($Q112&lt;&gt;"",W112&lt;&gt;""),"-")</f>
        <v>#N/A</v>
      </c>
      <c r="BE112" s="120" t="e" cm="1">
        <f t="array" ref="BE112">_xlfn.IFS(AND($Q112&lt;&gt;"",X112&lt;&gt;""),ABS($Q112-X112),AND($Q112="",X112=""),"",OR($Q112&lt;&gt;"",X112&lt;&gt;""),"-")</f>
        <v>#N/A</v>
      </c>
      <c r="BF112" s="120" t="e" cm="1">
        <f t="array" ref="BF112">_xlfn.IFS(AND($Q112&lt;&gt;"",Y112&lt;&gt;""),ABS($Q112-Y112),AND($Q112="",Y112=""),"",OR($Q112&lt;&gt;"",Y112&lt;&gt;""),"-")</f>
        <v>#N/A</v>
      </c>
      <c r="BG112" s="120" t="e" cm="1">
        <f t="array" ref="BG112">_xlfn.IFS(AND($Q112&lt;&gt;"",Z112&lt;&gt;""),ABS($Q112-Z112),AND($Q112="",Z112=""),"",OR($Q112&lt;&gt;"",Z112&lt;&gt;""),"-")</f>
        <v>#N/A</v>
      </c>
      <c r="BH112" s="120" t="e" cm="1">
        <f t="array" ref="BH112">_xlfn.IFS(AND($Q112&lt;&gt;"",AA112&lt;&gt;""),ABS($Q112-AA112),AND($Q112="",AA112=""),"",OR($Q112&lt;&gt;"",AA112&lt;&gt;""),"-")</f>
        <v>#N/A</v>
      </c>
      <c r="BI112" s="121" t="e" cm="1">
        <f t="array" ref="BI112">_xlfn.IFS(AND($R112&lt;&gt;"",S112&lt;&gt;""),ABS($R112-S112),AND($R112="",S112=""),"",OR($R112&lt;&gt;"",S112&lt;&gt;""),"-")</f>
        <v>#N/A</v>
      </c>
      <c r="BJ112" s="120" t="e" cm="1">
        <f t="array" ref="BJ112">_xlfn.IFS(AND($R112&lt;&gt;"",T112&lt;&gt;""),ABS($R112-T112),AND($R112="",T112=""),"",OR($R112&lt;&gt;"",T112&lt;&gt;""),"-")</f>
        <v>#N/A</v>
      </c>
      <c r="BK112" s="334" t="e" cm="1">
        <f t="array" ref="BK112">_xlfn.IFS(AND($R112&lt;&gt;"",U112&lt;&gt;""),ABS($R112-U112),AND($R112="",U112=""),"",OR($R112&lt;&gt;"",U112&lt;&gt;""),"-")</f>
        <v>#N/A</v>
      </c>
      <c r="BL112" s="120" t="e" cm="1">
        <f t="array" ref="BL112">_xlfn.IFS(AND($R112&lt;&gt;"",V112&lt;&gt;""),ABS($R112-V112),AND($R112="",V112=""),"",OR($R112&lt;&gt;"",V112&lt;&gt;""),"-")</f>
        <v>#N/A</v>
      </c>
      <c r="BM112" s="120" t="e" cm="1">
        <f t="array" ref="BM112">_xlfn.IFS(AND($R112&lt;&gt;"",W112&lt;&gt;""),ABS($R112-W112),AND($R112="",W112=""),"",OR($R112&lt;&gt;"",W112&lt;&gt;""),"-")</f>
        <v>#N/A</v>
      </c>
      <c r="BN112" s="120" t="e" cm="1">
        <f t="array" ref="BN112">_xlfn.IFS(AND($R112&lt;&gt;"",X112&lt;&gt;""),ABS($R112-X112),AND($R112="",X112=""),"",OR($R112&lt;&gt;"",X112&lt;&gt;""),"-")</f>
        <v>#N/A</v>
      </c>
      <c r="BO112" s="120" t="e" cm="1">
        <f t="array" ref="BO112">_xlfn.IFS(AND($R112&lt;&gt;"",Y112&lt;&gt;""),ABS($R112-Y112),AND($R112="",Y112=""),"",OR($R112&lt;&gt;"",Y112&lt;&gt;""),"-")</f>
        <v>#N/A</v>
      </c>
      <c r="BP112" s="120" t="e" cm="1">
        <f t="array" ref="BP112">_xlfn.IFS(AND($R112&lt;&gt;"",Z112&lt;&gt;""),ABS($R112-Z112),AND($R112="",Z112=""),"",OR($R112&lt;&gt;"",Z112&lt;&gt;""),"-")</f>
        <v>#N/A</v>
      </c>
      <c r="BQ112" s="120" t="e" cm="1">
        <f t="array" ref="BQ112">_xlfn.IFS(AND($R112&lt;&gt;"",AA112&lt;&gt;""),ABS($R112-AA112),AND($R112="",AA112=""),"",OR($R112&lt;&gt;"",AA112&lt;&gt;""),"-")</f>
        <v>#N/A</v>
      </c>
      <c r="BR112" s="121" t="e" cm="1">
        <f t="array" ref="BR112">_xlfn.IFS(AND($S112&lt;&gt;"",T112&lt;&gt;""),ABS($S112-T112),AND($S112="",T112=""),"",OR($S112&lt;&gt;"",T112&lt;&gt;""),"-")</f>
        <v>#N/A</v>
      </c>
      <c r="BS112" s="334" t="e" cm="1">
        <f t="array" ref="BS112">_xlfn.IFS(AND($S112&lt;&gt;"",U112&lt;&gt;""),ABS($S112-U112),AND($S112="",U112=""),"",OR($S112&lt;&gt;"",U112&lt;&gt;""),"-")</f>
        <v>#N/A</v>
      </c>
      <c r="BT112" s="120" t="e" cm="1">
        <f t="array" ref="BT112">_xlfn.IFS(AND($S112&lt;&gt;"",V112&lt;&gt;""),ABS($S112-V112),AND($S112="",V112=""),"",OR($S112&lt;&gt;"",V112&lt;&gt;""),"-")</f>
        <v>#N/A</v>
      </c>
      <c r="BU112" s="120" t="e" cm="1">
        <f t="array" ref="BU112">_xlfn.IFS(AND($S112&lt;&gt;"",W112&lt;&gt;""),ABS($S112-W112),AND($S112="",W112=""),"",OR($S112&lt;&gt;"",W112&lt;&gt;""),"-")</f>
        <v>#N/A</v>
      </c>
      <c r="BV112" s="120" t="e" cm="1">
        <f t="array" ref="BV112">_xlfn.IFS(AND($S112&lt;&gt;"",X112&lt;&gt;""),ABS($S112-X112),AND($S112="",X112=""),"",OR($S112&lt;&gt;"",X112&lt;&gt;""),"-")</f>
        <v>#N/A</v>
      </c>
      <c r="BW112" s="120" t="e" cm="1">
        <f t="array" ref="BW112">_xlfn.IFS(AND($S112&lt;&gt;"",Y112&lt;&gt;""),ABS($S112-Y112),AND($S112="",Y112=""),"",OR($S112&lt;&gt;"",Y112&lt;&gt;""),"-")</f>
        <v>#N/A</v>
      </c>
      <c r="BX112" s="120" t="e" cm="1">
        <f t="array" ref="BX112">_xlfn.IFS(AND($S112&lt;&gt;"",Z112&lt;&gt;""),ABS($S112-Z112),AND($S112="",Z112=""),"",OR($S112&lt;&gt;"",Z112&lt;&gt;""),"-")</f>
        <v>#N/A</v>
      </c>
      <c r="BY112" s="120" t="e" cm="1">
        <f t="array" ref="BY112">_xlfn.IFS(AND($S112&lt;&gt;"",AA112&lt;&gt;""),ABS($S112-AA112),AND($S112="",AA112=""),"",OR($S112&lt;&gt;"",AA112&lt;&gt;""),"-")</f>
        <v>#N/A</v>
      </c>
      <c r="BZ112" s="121" t="e" cm="1">
        <f t="array" ref="BZ112">_xlfn.IFS(AND($T112&lt;&gt;"",U112&lt;&gt;""),ABS($T112-U112),AND($T112="",U112=""),"",OR($T112&lt;&gt;"",U112&lt;&gt;""),"-")</f>
        <v>#N/A</v>
      </c>
      <c r="CA112" s="120" t="e" cm="1">
        <f t="array" ref="CA112">_xlfn.IFS(AND($T112&lt;&gt;"",V112&lt;&gt;""),ABS($T112-V112),AND($T112="",V112=""),"",OR($T112&lt;&gt;"",V112&lt;&gt;""),"-")</f>
        <v>#N/A</v>
      </c>
      <c r="CB112" s="120" t="e" cm="1">
        <f t="array" ref="CB112">_xlfn.IFS(AND($T112&lt;&gt;"",W112&lt;&gt;""),ABS($T112-W112),AND($T112="",W112=""),"",OR($T112&lt;&gt;"",W112&lt;&gt;""),"-")</f>
        <v>#N/A</v>
      </c>
      <c r="CC112" s="120" t="e" cm="1">
        <f t="array" ref="CC112">_xlfn.IFS(AND($T112&lt;&gt;"",X112&lt;&gt;""),ABS($T112-X112),AND($T112="",X112=""),"",OR($T112&lt;&gt;"",X112&lt;&gt;""),"-")</f>
        <v>#N/A</v>
      </c>
      <c r="CD112" s="120" t="e" cm="1">
        <f t="array" ref="CD112">_xlfn.IFS(AND($T112&lt;&gt;"",Y112&lt;&gt;""),ABS($T112-Y112),AND($T112="",Y112=""),"",OR($T112&lt;&gt;"",Y112&lt;&gt;""),"-")</f>
        <v>#N/A</v>
      </c>
      <c r="CE112" s="120" t="e" cm="1">
        <f t="array" ref="CE112">_xlfn.IFS(AND($T112&lt;&gt;"",Z112&lt;&gt;""),ABS($T112-Z112),AND($T112="",Z112=""),"",OR($T112&lt;&gt;"",Z112&lt;&gt;""),"-")</f>
        <v>#N/A</v>
      </c>
      <c r="CF112" s="120" t="e" cm="1">
        <f t="array" ref="CF112">_xlfn.IFS(AND($T112&lt;&gt;"",AA112&lt;&gt;""),ABS($T112-AA112),AND($T112="",AA112=""),"",OR($T112&lt;&gt;"",AA112&lt;&gt;""),"-")</f>
        <v>#N/A</v>
      </c>
      <c r="CG112" s="121" t="e" cm="1">
        <f t="array" ref="CG112">_xlfn.IFS(AND($U112&lt;&gt;"",V112&lt;&gt;""),ABS($U112-V112),AND($U112="",V112=""),"",OR($U112&lt;&gt;"",V112&lt;&gt;""),"-")</f>
        <v>#N/A</v>
      </c>
      <c r="CH112" s="120" t="e" cm="1">
        <f t="array" ref="CH112">_xlfn.IFS(AND($U112&lt;&gt;"",W112&lt;&gt;""),ABS($U112-W112),AND($U112="",W112=""),"",OR($U112&lt;&gt;"",W112&lt;&gt;""),"-")</f>
        <v>#N/A</v>
      </c>
      <c r="CI112" s="120" t="e" cm="1">
        <f t="array" ref="CI112">_xlfn.IFS(AND($U112&lt;&gt;"",X112&lt;&gt;""),ABS($U112-X112),AND($U112="",X112=""),"",OR($U112&lt;&gt;"",X112&lt;&gt;""),"-")</f>
        <v>#N/A</v>
      </c>
      <c r="CJ112" s="120" t="e" cm="1">
        <f t="array" ref="CJ112">_xlfn.IFS(AND($U112&lt;&gt;"",Y112&lt;&gt;""),ABS($U112-Y112),AND($U112="",Y112=""),"",OR($U112&lt;&gt;"",Y112&lt;&gt;""),"-")</f>
        <v>#N/A</v>
      </c>
      <c r="CK112" s="120" t="e" cm="1">
        <f t="array" ref="CK112">_xlfn.IFS(AND($U112&lt;&gt;"",Z112&lt;&gt;""),ABS($U112-Z112),AND($U112="",Z112=""),"",OR($U112&lt;&gt;"",Z112&lt;&gt;""),"-")</f>
        <v>#N/A</v>
      </c>
      <c r="CL112" s="120" t="e" cm="1">
        <f t="array" ref="CL112">_xlfn.IFS(AND($U112&lt;&gt;"",AA112&lt;&gt;""),ABS($U112-AA112),AND($U112="",AA112=""),"",OR($U112&lt;&gt;"",AA112&lt;&gt;""),"-")</f>
        <v>#N/A</v>
      </c>
      <c r="CM112" s="121" t="e" cm="1">
        <f t="array" ref="CM112">_xlfn.IFS(AND($V112&lt;&gt;"",W112&lt;&gt;""),ABS($V112-W112),AND($V112="",W112=""),"",OR($V112&lt;&gt;"",W112&lt;&gt;""),"-")</f>
        <v>#N/A</v>
      </c>
      <c r="CN112" s="120" t="e" cm="1">
        <f t="array" ref="CN112">_xlfn.IFS(AND($V112&lt;&gt;"",X112&lt;&gt;""),ABS($V112-X112),AND($V112="",X112=""),"",OR($V112&lt;&gt;"",X112&lt;&gt;""),"-")</f>
        <v>#N/A</v>
      </c>
      <c r="CO112" s="120" t="e" cm="1">
        <f t="array" ref="CO112">_xlfn.IFS(AND($V112&lt;&gt;"",Y112&lt;&gt;""),ABS($V112-Y112),AND($V112="",Y112=""),"",OR($V112&lt;&gt;"",Y112&lt;&gt;""),"-")</f>
        <v>#N/A</v>
      </c>
      <c r="CP112" s="120" t="e" cm="1">
        <f t="array" ref="CP112">_xlfn.IFS(AND($V112&lt;&gt;"",Z112&lt;&gt;""),ABS($V112-Z112),AND($V112="",Z112=""),"",OR($V112&lt;&gt;"",Z112&lt;&gt;""),"-")</f>
        <v>#N/A</v>
      </c>
      <c r="CQ112" s="120" t="e" cm="1">
        <f t="array" ref="CQ112">_xlfn.IFS(AND($V112&lt;&gt;"",AA112&lt;&gt;""),ABS($V112-AA112),AND($V112="",AA112=""),"",OR($V112&lt;&gt;"",AA112&lt;&gt;""),"-")</f>
        <v>#N/A</v>
      </c>
      <c r="CR112" s="121" t="e" cm="1">
        <f t="array" ref="CR112">_xlfn.IFS(AND($W112&lt;&gt;"",X112&lt;&gt;""),ABS($W112-X112),AND($W112="",X112=""),"",OR($W112&lt;&gt;"",X112&lt;&gt;""),"-")</f>
        <v>#N/A</v>
      </c>
      <c r="CS112" s="120" t="e" cm="1">
        <f t="array" ref="CS112">_xlfn.IFS(AND($W112&lt;&gt;"",Y112&lt;&gt;""),ABS($W112-Y112),AND($W112="",Y112=""),"",OR($W112&lt;&gt;"",Y112&lt;&gt;""),"-")</f>
        <v>#N/A</v>
      </c>
      <c r="CT112" s="120" t="e" cm="1">
        <f t="array" ref="CT112">_xlfn.IFS(AND($W112&lt;&gt;"",Z112&lt;&gt;""),ABS($W112-Z112),AND($W112="",Z112=""),"",OR($W112&lt;&gt;"",Z112&lt;&gt;""),"-")</f>
        <v>#N/A</v>
      </c>
      <c r="CU112" s="120" t="e" cm="1">
        <f t="array" ref="CU112">_xlfn.IFS(AND($W112&lt;&gt;"",AA112&lt;&gt;""),ABS($W112-AA112),AND($W112="",AA112=""),"",OR($W112&lt;&gt;"",AA112&lt;&gt;""),"-")</f>
        <v>#N/A</v>
      </c>
      <c r="CV112" s="121" t="e" cm="1">
        <f t="array" ref="CV112">_xlfn.IFS(AND($X112&lt;&gt;"",Y112&lt;&gt;""),ABS($X112-Y112),AND($X112="",Y112=""),"",OR($X112&lt;&gt;"",Y112&lt;&gt;""),"-")</f>
        <v>#N/A</v>
      </c>
      <c r="CW112" s="120" t="e" cm="1">
        <f t="array" ref="CW112">_xlfn.IFS(AND($X112&lt;&gt;"",Z112&lt;&gt;""),ABS($X112-Z112),AND($X112="",Z112=""),"",OR($X112&lt;&gt;"",Z112&lt;&gt;""),"-")</f>
        <v>#N/A</v>
      </c>
      <c r="CX112" s="120" t="e" cm="1">
        <f t="array" ref="CX112">_xlfn.IFS(AND($X112&lt;&gt;"",AA112&lt;&gt;""),ABS($X112-AA112),AND($X112="",AA112=""),"",OR($X112&lt;&gt;"",AA112&lt;&gt;""),"-")</f>
        <v>#N/A</v>
      </c>
      <c r="CY112" s="121" t="e" cm="1">
        <f t="array" ref="CY112">_xlfn.IFS(AND($Y112&lt;&gt;"",Z112&lt;&gt;""),ABS($Y112-Z112),AND($Y112="",Z112=""),"",OR($Y112&lt;&gt;"",Z112&lt;&gt;""),"-")</f>
        <v>#N/A</v>
      </c>
      <c r="CZ112" s="120" t="e" cm="1">
        <f t="array" ref="CZ112">_xlfn.IFS(AND($Y112&lt;&gt;"",AA112&lt;&gt;""),ABS($Y112-AA112),AND($Y112="",AA112=""),"",OR($Y112&lt;&gt;"",AA112&lt;&gt;""),"-")</f>
        <v>#N/A</v>
      </c>
      <c r="DA112" s="121" t="e" cm="1">
        <f t="array" ref="DA112">_xlfn.IFS(AND($Z112&lt;&gt;"",AA112&lt;&gt;""),ABS($Z112-AA112),AND($Z112="",AA112=""),"",OR($Z112&lt;&gt;"",AA112&lt;&gt;""),"-")</f>
        <v>#N/A</v>
      </c>
    </row>
    <row r="113" spans="1:105" s="121" customFormat="1" x14ac:dyDescent="0.2">
      <c r="A113" s="260" t="s">
        <v>156</v>
      </c>
      <c r="B113" s="259" t="str">
        <f>VLOOKUP($A113,Merged_couplings!$B:$BU,MATCH(B$1,Merged_couplings!$B$1:$BU$1,0),FALSE)</f>
        <v>-I-</v>
      </c>
      <c r="C113" s="258" t="str">
        <f>VLOOKUP($A113,Merged_couplings!$B:$BU,MATCH(C$1,Merged_couplings!$B$1:$BU$1,0),FALSE)</f>
        <v>-I-</v>
      </c>
      <c r="D113" s="258" t="str">
        <f>VLOOKUP($A113,Merged_couplings!$B:$BU,MATCH(D$1,Merged_couplings!$B$1:$BU$1,0),FALSE)</f>
        <v>-I-</v>
      </c>
      <c r="E113" s="258" t="str">
        <f>VLOOKUP($A113,Merged_couplings!$B:$BU,MATCH(E$1,Merged_couplings!$B$1:$BU$1,0),FALSE)</f>
        <v>-I-</v>
      </c>
      <c r="F113" s="258" t="str">
        <f>VLOOKUP($A113,Merged_couplings!$B:$BU,MATCH(F$1,Merged_couplings!$B$1:$BU$1,0),FALSE)</f>
        <v>-I-</v>
      </c>
      <c r="G113" s="258" t="str">
        <f>VLOOKUP($A113,Merged_couplings!$B:$BU,MATCH(G$1,Merged_couplings!$B$1:$BU$1,0),FALSE)</f>
        <v>-I-</v>
      </c>
      <c r="H113" s="258" t="str">
        <f>VLOOKUP($A113,Merged_couplings!$B:$BU,MATCH(H$1,Merged_couplings!$B$1:$BU$1,0),FALSE)</f>
        <v>-I-</v>
      </c>
      <c r="I113" s="258" t="str">
        <f>VLOOKUP($A113,Merged_couplings!$B:$BU,MATCH(I$1,Merged_couplings!$B$1:$BU$1,0),FALSE)</f>
        <v>-IG</v>
      </c>
      <c r="J113" s="258" t="str">
        <f>VLOOKUP($A113,Merged_couplings!$B:$BU,MATCH(J$1,Merged_couplings!$B$1:$BU$1,0),FALSE)</f>
        <v>-IG</v>
      </c>
      <c r="K113" s="258" t="str">
        <f>VLOOKUP($A113,Merged_couplings!$B:$BU,MATCH(K$1,Merged_couplings!$B$1:$BU$1,0),FALSE)</f>
        <v>--G</v>
      </c>
      <c r="L113" s="258" t="str">
        <f>VLOOKUP($A113,Merged_couplings!$B:$BU,MATCH(L$1,Merged_couplings!$B$1:$BU$1,0),FALSE)</f>
        <v>--G</v>
      </c>
      <c r="M113" s="258" t="str">
        <f>VLOOKUP($A113,Merged_couplings!$B:$BU,MATCH(M$1,Merged_couplings!$B$1:$BU$1,0),FALSE)</f>
        <v>---</v>
      </c>
      <c r="N113" s="258" t="str">
        <f>VLOOKUP($A113,Merged_couplings!$B:$BU,MATCH(N$1,Merged_couplings!$B$1:$BU$1,0),FALSE)</f>
        <v>---</v>
      </c>
      <c r="O113" s="121" t="str">
        <f>IF(OR(B113="BIG",B113="BI-",B113="-IG"),VLOOKUP($A113,Merged_couplings!$B:$BU,MATCH(O$1,Merged_couplings!$B$1:$BU$1,0),FALSE),"")</f>
        <v/>
      </c>
      <c r="P113" s="120" t="str">
        <f>IF(OR(C113="BIG",C113="BI-",C113="-IG"),VLOOKUP($A113,Merged_couplings!$B:$BU,MATCH(P$1,Merged_couplings!$B$1:$BU$1,0),FALSE),"")</f>
        <v/>
      </c>
      <c r="Q113" s="120" t="str">
        <f>IF(OR(D113="BIG",D113="BI-",D113="-IG"),VLOOKUP($A113,Merged_couplings!$B:$BU,MATCH(Q$1,Merged_couplings!$B$1:$BU$1,0),FALSE),"")</f>
        <v/>
      </c>
      <c r="R113" s="120" t="str">
        <f t="shared" si="9"/>
        <v/>
      </c>
      <c r="S113" s="120" t="str">
        <f t="shared" si="9"/>
        <v/>
      </c>
      <c r="T113" s="120" t="str">
        <f t="shared" si="9"/>
        <v/>
      </c>
      <c r="U113" s="120" t="str">
        <f>IF(OR(H113="BIG",H113="BI-",H113="-IG"),VLOOKUP($A113,Merged_couplings!$B:$BU,MATCH(U$1,Merged_couplings!$B$1:$BU$1,0),FALSE),"")</f>
        <v/>
      </c>
      <c r="V113" s="120">
        <f>IF(OR(I113="BIG",I113="BI-",I113="-IG"),VLOOKUP($A113,Merged_couplings!$B:$BU,MATCH(V$1,Merged_couplings!$B$1:$BU$1,0),FALSE),"")</f>
        <v>6.291702758516343</v>
      </c>
      <c r="W113" s="120">
        <f t="shared" si="8"/>
        <v>6.291702758516343</v>
      </c>
      <c r="X113" s="120" t="str">
        <f>IF(OR(K113="BIG",K113="BI-",K113="-IG"),VLOOKUP($A113,Merged_couplings!$B:$BU,MATCH(X$1,Merged_couplings!$B$1:$BU$1,0),FALSE),"")</f>
        <v/>
      </c>
      <c r="Y113" s="120" t="str">
        <f>IF(OR(L113="BIG",L113="BI-",L113="-IG"),VLOOKUP($A113,Merged_couplings!$B:$BU,MATCH(Y$1,Merged_couplings!$B$1:$BU$1,0),FALSE),"")</f>
        <v/>
      </c>
      <c r="Z113" s="120" t="str">
        <f>IF(OR(M113="BIG",M113="BI-",M113="-IG"),VLOOKUP($A113,Merged_couplings!$B:$BU,MATCH(Z$1,Merged_couplings!$B$1:$BU$1,0),FALSE),"")</f>
        <v/>
      </c>
      <c r="AA113" s="120" t="str">
        <f>IF(OR(N113="BIG",N113="BI-",N113="-IG"),VLOOKUP($A113,Merged_couplings!$B:$BU,MATCH(AA$1,Merged_couplings!$B$1:$BU$1,0),FALSE),"")</f>
        <v/>
      </c>
      <c r="AB113" s="123" t="str" cm="1">
        <f t="array" ref="AB113">_xlfn.IFS(AND($O113&lt;&gt;"",P113&lt;&gt;""),ABS($O113-P113),AND($O113="",P113=""),"",OR($O113&lt;&gt;"",P113&lt;&gt;""),"-")</f>
        <v/>
      </c>
      <c r="AC113" s="122" t="str" cm="1">
        <f t="array" ref="AC113">_xlfn.IFS(AND($O113&lt;&gt;"",Q113&lt;&gt;""),ABS($O113-Q113),AND($O113="",Q113=""),"",OR($O113&lt;&gt;"",Q113&lt;&gt;""),"-")</f>
        <v/>
      </c>
      <c r="AD113" s="122" t="str" cm="1">
        <f t="array" ref="AD113">_xlfn.IFS(AND($O113&lt;&gt;"",R113&lt;&gt;""),ABS($O113-R113),AND($O113="",R113=""),"",OR($O113&lt;&gt;"",R113&lt;&gt;""),"-")</f>
        <v/>
      </c>
      <c r="AE113" s="122" t="str" cm="1">
        <f t="array" ref="AE113">_xlfn.IFS(AND($O113&lt;&gt;"",S113&lt;&gt;""),ABS($O113-S113),AND($O113="",S113=""),"",OR($O113&lt;&gt;"",S113&lt;&gt;""),"-")</f>
        <v/>
      </c>
      <c r="AF113" s="122" t="str" cm="1">
        <f t="array" ref="AF113">_xlfn.IFS(AND($O113&lt;&gt;"",T113&lt;&gt;""),ABS($O113-T113),AND($O113="",T113=""),"",OR($O113&lt;&gt;"",T113&lt;&gt;""),"-")</f>
        <v/>
      </c>
      <c r="AG113" s="122" t="str" cm="1">
        <f t="array" ref="AG113">_xlfn.IFS(AND($O113&lt;&gt;"",U113&lt;&gt;""),ABS($O113-U113),AND($O113="",U113=""),"",OR($O113&lt;&gt;"",U113&lt;&gt;""),"-")</f>
        <v/>
      </c>
      <c r="AH113" s="122" t="str" cm="1">
        <f t="array" ref="AH113">_xlfn.IFS(AND($O113&lt;&gt;"",V113&lt;&gt;""),ABS($O113-V113),AND($O113="",V113=""),"",OR($O113&lt;&gt;"",V113&lt;&gt;""),"-")</f>
        <v>-</v>
      </c>
      <c r="AI113" s="122" t="str" cm="1">
        <f t="array" ref="AI113">_xlfn.IFS(AND($O113&lt;&gt;"",W113&lt;&gt;""),ABS($O113-W113),AND($O113="",W113=""),"",OR($O113&lt;&gt;"",W113&lt;&gt;""),"-")</f>
        <v>-</v>
      </c>
      <c r="AJ113" s="122" t="str" cm="1">
        <f t="array" ref="AJ113">_xlfn.IFS(AND($O113&lt;&gt;"",X113&lt;&gt;""),ABS($O113-X113),AND($O113="",X113=""),"",OR($O113&lt;&gt;"",X113&lt;&gt;""),"-")</f>
        <v/>
      </c>
      <c r="AK113" s="122" t="str" cm="1">
        <f t="array" ref="AK113">_xlfn.IFS(AND($O113&lt;&gt;"",Y113&lt;&gt;""),ABS($O113-Y113),AND($O113="",Y113=""),"",OR($O113&lt;&gt;"",Y113&lt;&gt;""),"-")</f>
        <v/>
      </c>
      <c r="AL113" s="122" t="str" cm="1">
        <f t="array" ref="AL113">_xlfn.IFS(AND($O113&lt;&gt;"",Z113&lt;&gt;""),ABS($O113-Z113),AND($O113="",Z113=""),"",OR($O113&lt;&gt;"",Z113&lt;&gt;""),"-")</f>
        <v/>
      </c>
      <c r="AM113" s="122" t="str" cm="1">
        <f t="array" ref="AM113">_xlfn.IFS(AND($O113&lt;&gt;"",AA113&lt;&gt;""),ABS($O113-AA113),AND($O113="",AA113=""),"",OR($O113&lt;&gt;"",AA113&lt;&gt;""),"-")</f>
        <v/>
      </c>
      <c r="AN113" s="121" t="str" cm="1">
        <f t="array" ref="AN113">_xlfn.IFS(AND($P113&lt;&gt;"",Q113&lt;&gt;""),ABS($P113-Q113),AND($P113="",Q113=""),"",OR($P113&lt;&gt;"",Q113&lt;&gt;""),"-")</f>
        <v/>
      </c>
      <c r="AO113" s="120" t="str" cm="1">
        <f t="array" ref="AO113">_xlfn.IFS(AND($P113&lt;&gt;"",R113&lt;&gt;""),ABS($P113-R113),AND($P113="",R113=""),"",OR($P113&lt;&gt;"",R113&lt;&gt;""),"-")</f>
        <v/>
      </c>
      <c r="AP113" s="120" t="str" cm="1">
        <f t="array" ref="AP113">_xlfn.IFS(AND($P113&lt;&gt;"",S113&lt;&gt;""),ABS($P113-S113),AND($P113="",S113=""),"",OR($P113&lt;&gt;"",S113&lt;&gt;""),"-")</f>
        <v/>
      </c>
      <c r="AQ113" s="120" t="str" cm="1">
        <f t="array" ref="AQ113">_xlfn.IFS(AND($P113&lt;&gt;"",T113&lt;&gt;""),ABS($P113-T113),AND($P113="",T113=""),"",OR($P113&lt;&gt;"",T113&lt;&gt;""),"-")</f>
        <v/>
      </c>
      <c r="AR113" s="120" t="str" cm="1">
        <f t="array" ref="AR113">_xlfn.IFS(AND($P113&lt;&gt;"",U113&lt;&gt;""),ABS($P113-U113),AND($P113="",U113=""),"",OR($P113&lt;&gt;"",U113&lt;&gt;""),"-")</f>
        <v/>
      </c>
      <c r="AS113" s="120" t="str" cm="1">
        <f t="array" ref="AS113">_xlfn.IFS(AND($P113&lt;&gt;"",V113&lt;&gt;""),ABS($P113-V113),AND($P113="",V113=""),"",OR($P113&lt;&gt;"",V113&lt;&gt;""),"-")</f>
        <v>-</v>
      </c>
      <c r="AT113" s="120" t="str" cm="1">
        <f t="array" ref="AT113">_xlfn.IFS(AND($P113&lt;&gt;"",W113&lt;&gt;""),ABS($P113-W113),AND($P113="",W113=""),"",OR($P113&lt;&gt;"",W113&lt;&gt;""),"-")</f>
        <v>-</v>
      </c>
      <c r="AU113" s="120" t="str" cm="1">
        <f t="array" ref="AU113">_xlfn.IFS(AND($P113&lt;&gt;"",X113&lt;&gt;""),ABS($P113-X113),AND($P113="",X113=""),"",OR($P113&lt;&gt;"",X113&lt;&gt;""),"-")</f>
        <v/>
      </c>
      <c r="AV113" s="120" t="str" cm="1">
        <f t="array" ref="AV113">_xlfn.IFS(AND($P113&lt;&gt;"",Y113&lt;&gt;""),ABS($P113-Y113),AND($P113="",Y113=""),"",OR($P113&lt;&gt;"",Y113&lt;&gt;""),"-")</f>
        <v/>
      </c>
      <c r="AW113" s="120" t="str" cm="1">
        <f t="array" ref="AW113">_xlfn.IFS(AND($P113&lt;&gt;"",Z113&lt;&gt;""),ABS($P113-Z113),AND($P113="",Z113=""),"",OR($P113&lt;&gt;"",Z113&lt;&gt;""),"-")</f>
        <v/>
      </c>
      <c r="AX113" s="120" t="str" cm="1">
        <f t="array" ref="AX113">_xlfn.IFS(AND($P113&lt;&gt;"",AA113&lt;&gt;""),ABS($P113-AA113),AND($P113="",AA113=""),"",OR($P113&lt;&gt;"",AA113&lt;&gt;""),"-")</f>
        <v/>
      </c>
      <c r="AY113" s="121" t="str" cm="1">
        <f t="array" ref="AY113">_xlfn.IFS(AND($Q113&lt;&gt;"",R113&lt;&gt;""),ABS($Q113-R113),AND($Q113="",R113=""),"",OR($Q113&lt;&gt;"",R113&lt;&gt;""),"-")</f>
        <v/>
      </c>
      <c r="AZ113" s="334" t="str" cm="1">
        <f t="array" ref="AZ113">_xlfn.IFS(AND($Q113&lt;&gt;"",S113&lt;&gt;""),ABS($Q113-S113),AND($Q113="",S113=""),"",OR($Q113&lt;&gt;"",S113&lt;&gt;""),"-")</f>
        <v/>
      </c>
      <c r="BA113" s="334" t="str" cm="1">
        <f t="array" ref="BA113">_xlfn.IFS(AND($Q113&lt;&gt;"",T113&lt;&gt;""),ABS($Q113-T113),AND($Q113="",T113=""),"",OR($Q113&lt;&gt;"",T113&lt;&gt;""),"-")</f>
        <v/>
      </c>
      <c r="BB113" s="120" t="str" cm="1">
        <f t="array" ref="BB113">_xlfn.IFS(AND($Q113&lt;&gt;"",U113&lt;&gt;""),ABS($Q113-U113),AND($Q113="",U113=""),"",OR($Q113&lt;&gt;"",U113&lt;&gt;""),"-")</f>
        <v/>
      </c>
      <c r="BC113" s="120" t="str" cm="1">
        <f t="array" ref="BC113">_xlfn.IFS(AND($Q113&lt;&gt;"",V113&lt;&gt;""),ABS($Q113-V113),AND($Q113="",V113=""),"",OR($Q113&lt;&gt;"",V113&lt;&gt;""),"-")</f>
        <v>-</v>
      </c>
      <c r="BD113" s="120" t="str" cm="1">
        <f t="array" ref="BD113">_xlfn.IFS(AND($Q113&lt;&gt;"",W113&lt;&gt;""),ABS($Q113-W113),AND($Q113="",W113=""),"",OR($Q113&lt;&gt;"",W113&lt;&gt;""),"-")</f>
        <v>-</v>
      </c>
      <c r="BE113" s="120" t="str" cm="1">
        <f t="array" ref="BE113">_xlfn.IFS(AND($Q113&lt;&gt;"",X113&lt;&gt;""),ABS($Q113-X113),AND($Q113="",X113=""),"",OR($Q113&lt;&gt;"",X113&lt;&gt;""),"-")</f>
        <v/>
      </c>
      <c r="BF113" s="120" t="str" cm="1">
        <f t="array" ref="BF113">_xlfn.IFS(AND($Q113&lt;&gt;"",Y113&lt;&gt;""),ABS($Q113-Y113),AND($Q113="",Y113=""),"",OR($Q113&lt;&gt;"",Y113&lt;&gt;""),"-")</f>
        <v/>
      </c>
      <c r="BG113" s="120" t="str" cm="1">
        <f t="array" ref="BG113">_xlfn.IFS(AND($Q113&lt;&gt;"",Z113&lt;&gt;""),ABS($Q113-Z113),AND($Q113="",Z113=""),"",OR($Q113&lt;&gt;"",Z113&lt;&gt;""),"-")</f>
        <v/>
      </c>
      <c r="BH113" s="120" t="str" cm="1">
        <f t="array" ref="BH113">_xlfn.IFS(AND($Q113&lt;&gt;"",AA113&lt;&gt;""),ABS($Q113-AA113),AND($Q113="",AA113=""),"",OR($Q113&lt;&gt;"",AA113&lt;&gt;""),"-")</f>
        <v/>
      </c>
      <c r="BI113" s="121" t="str" cm="1">
        <f t="array" ref="BI113">_xlfn.IFS(AND($R113&lt;&gt;"",S113&lt;&gt;""),ABS($R113-S113),AND($R113="",S113=""),"",OR($R113&lt;&gt;"",S113&lt;&gt;""),"-")</f>
        <v/>
      </c>
      <c r="BJ113" s="120" t="str" cm="1">
        <f t="array" ref="BJ113">_xlfn.IFS(AND($R113&lt;&gt;"",T113&lt;&gt;""),ABS($R113-T113),AND($R113="",T113=""),"",OR($R113&lt;&gt;"",T113&lt;&gt;""),"-")</f>
        <v/>
      </c>
      <c r="BK113" s="334" t="str" cm="1">
        <f t="array" ref="BK113">_xlfn.IFS(AND($R113&lt;&gt;"",U113&lt;&gt;""),ABS($R113-U113),AND($R113="",U113=""),"",OR($R113&lt;&gt;"",U113&lt;&gt;""),"-")</f>
        <v/>
      </c>
      <c r="BL113" s="120" t="str" cm="1">
        <f t="array" ref="BL113">_xlfn.IFS(AND($R113&lt;&gt;"",V113&lt;&gt;""),ABS($R113-V113),AND($R113="",V113=""),"",OR($R113&lt;&gt;"",V113&lt;&gt;""),"-")</f>
        <v>-</v>
      </c>
      <c r="BM113" s="120" t="str" cm="1">
        <f t="array" ref="BM113">_xlfn.IFS(AND($R113&lt;&gt;"",W113&lt;&gt;""),ABS($R113-W113),AND($R113="",W113=""),"",OR($R113&lt;&gt;"",W113&lt;&gt;""),"-")</f>
        <v>-</v>
      </c>
      <c r="BN113" s="120" t="str" cm="1">
        <f t="array" ref="BN113">_xlfn.IFS(AND($R113&lt;&gt;"",X113&lt;&gt;""),ABS($R113-X113),AND($R113="",X113=""),"",OR($R113&lt;&gt;"",X113&lt;&gt;""),"-")</f>
        <v/>
      </c>
      <c r="BO113" s="120" t="str" cm="1">
        <f t="array" ref="BO113">_xlfn.IFS(AND($R113&lt;&gt;"",Y113&lt;&gt;""),ABS($R113-Y113),AND($R113="",Y113=""),"",OR($R113&lt;&gt;"",Y113&lt;&gt;""),"-")</f>
        <v/>
      </c>
      <c r="BP113" s="120" t="str" cm="1">
        <f t="array" ref="BP113">_xlfn.IFS(AND($R113&lt;&gt;"",Z113&lt;&gt;""),ABS($R113-Z113),AND($R113="",Z113=""),"",OR($R113&lt;&gt;"",Z113&lt;&gt;""),"-")</f>
        <v/>
      </c>
      <c r="BQ113" s="120" t="str" cm="1">
        <f t="array" ref="BQ113">_xlfn.IFS(AND($R113&lt;&gt;"",AA113&lt;&gt;""),ABS($R113-AA113),AND($R113="",AA113=""),"",OR($R113&lt;&gt;"",AA113&lt;&gt;""),"-")</f>
        <v/>
      </c>
      <c r="BR113" s="121" t="str" cm="1">
        <f t="array" ref="BR113">_xlfn.IFS(AND($S113&lt;&gt;"",T113&lt;&gt;""),ABS($S113-T113),AND($S113="",T113=""),"",OR($S113&lt;&gt;"",T113&lt;&gt;""),"-")</f>
        <v/>
      </c>
      <c r="BS113" s="334" t="str" cm="1">
        <f t="array" ref="BS113">_xlfn.IFS(AND($S113&lt;&gt;"",U113&lt;&gt;""),ABS($S113-U113),AND($S113="",U113=""),"",OR($S113&lt;&gt;"",U113&lt;&gt;""),"-")</f>
        <v/>
      </c>
      <c r="BT113" s="120" t="str" cm="1">
        <f t="array" ref="BT113">_xlfn.IFS(AND($S113&lt;&gt;"",V113&lt;&gt;""),ABS($S113-V113),AND($S113="",V113=""),"",OR($S113&lt;&gt;"",V113&lt;&gt;""),"-")</f>
        <v>-</v>
      </c>
      <c r="BU113" s="120" t="str" cm="1">
        <f t="array" ref="BU113">_xlfn.IFS(AND($S113&lt;&gt;"",W113&lt;&gt;""),ABS($S113-W113),AND($S113="",W113=""),"",OR($S113&lt;&gt;"",W113&lt;&gt;""),"-")</f>
        <v>-</v>
      </c>
      <c r="BV113" s="120" t="str" cm="1">
        <f t="array" ref="BV113">_xlfn.IFS(AND($S113&lt;&gt;"",X113&lt;&gt;""),ABS($S113-X113),AND($S113="",X113=""),"",OR($S113&lt;&gt;"",X113&lt;&gt;""),"-")</f>
        <v/>
      </c>
      <c r="BW113" s="120" t="str" cm="1">
        <f t="array" ref="BW113">_xlfn.IFS(AND($S113&lt;&gt;"",Y113&lt;&gt;""),ABS($S113-Y113),AND($S113="",Y113=""),"",OR($S113&lt;&gt;"",Y113&lt;&gt;""),"-")</f>
        <v/>
      </c>
      <c r="BX113" s="120" t="str" cm="1">
        <f t="array" ref="BX113">_xlfn.IFS(AND($S113&lt;&gt;"",Z113&lt;&gt;""),ABS($S113-Z113),AND($S113="",Z113=""),"",OR($S113&lt;&gt;"",Z113&lt;&gt;""),"-")</f>
        <v/>
      </c>
      <c r="BY113" s="120" t="str" cm="1">
        <f t="array" ref="BY113">_xlfn.IFS(AND($S113&lt;&gt;"",AA113&lt;&gt;""),ABS($S113-AA113),AND($S113="",AA113=""),"",OR($S113&lt;&gt;"",AA113&lt;&gt;""),"-")</f>
        <v/>
      </c>
      <c r="BZ113" s="121" t="str" cm="1">
        <f t="array" ref="BZ113">_xlfn.IFS(AND($T113&lt;&gt;"",U113&lt;&gt;""),ABS($T113-U113),AND($T113="",U113=""),"",OR($T113&lt;&gt;"",U113&lt;&gt;""),"-")</f>
        <v/>
      </c>
      <c r="CA113" s="120" t="str" cm="1">
        <f t="array" ref="CA113">_xlfn.IFS(AND($T113&lt;&gt;"",V113&lt;&gt;""),ABS($T113-V113),AND($T113="",V113=""),"",OR($T113&lt;&gt;"",V113&lt;&gt;""),"-")</f>
        <v>-</v>
      </c>
      <c r="CB113" s="120" t="str" cm="1">
        <f t="array" ref="CB113">_xlfn.IFS(AND($T113&lt;&gt;"",W113&lt;&gt;""),ABS($T113-W113),AND($T113="",W113=""),"",OR($T113&lt;&gt;"",W113&lt;&gt;""),"-")</f>
        <v>-</v>
      </c>
      <c r="CC113" s="120" t="str" cm="1">
        <f t="array" ref="CC113">_xlfn.IFS(AND($T113&lt;&gt;"",X113&lt;&gt;""),ABS($T113-X113),AND($T113="",X113=""),"",OR($T113&lt;&gt;"",X113&lt;&gt;""),"-")</f>
        <v/>
      </c>
      <c r="CD113" s="120" t="str" cm="1">
        <f t="array" ref="CD113">_xlfn.IFS(AND($T113&lt;&gt;"",Y113&lt;&gt;""),ABS($T113-Y113),AND($T113="",Y113=""),"",OR($T113&lt;&gt;"",Y113&lt;&gt;""),"-")</f>
        <v/>
      </c>
      <c r="CE113" s="120" t="str" cm="1">
        <f t="array" ref="CE113">_xlfn.IFS(AND($T113&lt;&gt;"",Z113&lt;&gt;""),ABS($T113-Z113),AND($T113="",Z113=""),"",OR($T113&lt;&gt;"",Z113&lt;&gt;""),"-")</f>
        <v/>
      </c>
      <c r="CF113" s="120" t="str" cm="1">
        <f t="array" ref="CF113">_xlfn.IFS(AND($T113&lt;&gt;"",AA113&lt;&gt;""),ABS($T113-AA113),AND($T113="",AA113=""),"",OR($T113&lt;&gt;"",AA113&lt;&gt;""),"-")</f>
        <v/>
      </c>
      <c r="CG113" s="121" t="str" cm="1">
        <f t="array" ref="CG113">_xlfn.IFS(AND($U113&lt;&gt;"",V113&lt;&gt;""),ABS($U113-V113),AND($U113="",V113=""),"",OR($U113&lt;&gt;"",V113&lt;&gt;""),"-")</f>
        <v>-</v>
      </c>
      <c r="CH113" s="120" t="str" cm="1">
        <f t="array" ref="CH113">_xlfn.IFS(AND($U113&lt;&gt;"",W113&lt;&gt;""),ABS($U113-W113),AND($U113="",W113=""),"",OR($U113&lt;&gt;"",W113&lt;&gt;""),"-")</f>
        <v>-</v>
      </c>
      <c r="CI113" s="120" t="str" cm="1">
        <f t="array" ref="CI113">_xlfn.IFS(AND($U113&lt;&gt;"",X113&lt;&gt;""),ABS($U113-X113),AND($U113="",X113=""),"",OR($U113&lt;&gt;"",X113&lt;&gt;""),"-")</f>
        <v/>
      </c>
      <c r="CJ113" s="120" t="str" cm="1">
        <f t="array" ref="CJ113">_xlfn.IFS(AND($U113&lt;&gt;"",Y113&lt;&gt;""),ABS($U113-Y113),AND($U113="",Y113=""),"",OR($U113&lt;&gt;"",Y113&lt;&gt;""),"-")</f>
        <v/>
      </c>
      <c r="CK113" s="120" t="str" cm="1">
        <f t="array" ref="CK113">_xlfn.IFS(AND($U113&lt;&gt;"",Z113&lt;&gt;""),ABS($U113-Z113),AND($U113="",Z113=""),"",OR($U113&lt;&gt;"",Z113&lt;&gt;""),"-")</f>
        <v/>
      </c>
      <c r="CL113" s="120" t="str" cm="1">
        <f t="array" ref="CL113">_xlfn.IFS(AND($U113&lt;&gt;"",AA113&lt;&gt;""),ABS($U113-AA113),AND($U113="",AA113=""),"",OR($U113&lt;&gt;"",AA113&lt;&gt;""),"-")</f>
        <v/>
      </c>
      <c r="CM113" s="121" cm="1">
        <f t="array" ref="CM113">_xlfn.IFS(AND($V113&lt;&gt;"",W113&lt;&gt;""),ABS($V113-W113),AND($V113="",W113=""),"",OR($V113&lt;&gt;"",W113&lt;&gt;""),"-")</f>
        <v>0</v>
      </c>
      <c r="CN113" s="120" t="str" cm="1">
        <f t="array" ref="CN113">_xlfn.IFS(AND($V113&lt;&gt;"",X113&lt;&gt;""),ABS($V113-X113),AND($V113="",X113=""),"",OR($V113&lt;&gt;"",X113&lt;&gt;""),"-")</f>
        <v>-</v>
      </c>
      <c r="CO113" s="120" t="str" cm="1">
        <f t="array" ref="CO113">_xlfn.IFS(AND($V113&lt;&gt;"",Y113&lt;&gt;""),ABS($V113-Y113),AND($V113="",Y113=""),"",OR($V113&lt;&gt;"",Y113&lt;&gt;""),"-")</f>
        <v>-</v>
      </c>
      <c r="CP113" s="120" t="str" cm="1">
        <f t="array" ref="CP113">_xlfn.IFS(AND($V113&lt;&gt;"",Z113&lt;&gt;""),ABS($V113-Z113),AND($V113="",Z113=""),"",OR($V113&lt;&gt;"",Z113&lt;&gt;""),"-")</f>
        <v>-</v>
      </c>
      <c r="CQ113" s="120" t="str" cm="1">
        <f t="array" ref="CQ113">_xlfn.IFS(AND($V113&lt;&gt;"",AA113&lt;&gt;""),ABS($V113-AA113),AND($V113="",AA113=""),"",OR($V113&lt;&gt;"",AA113&lt;&gt;""),"-")</f>
        <v>-</v>
      </c>
      <c r="CR113" s="121" t="str" cm="1">
        <f t="array" ref="CR113">_xlfn.IFS(AND($W113&lt;&gt;"",X113&lt;&gt;""),ABS($W113-X113),AND($W113="",X113=""),"",OR($W113&lt;&gt;"",X113&lt;&gt;""),"-")</f>
        <v>-</v>
      </c>
      <c r="CS113" s="120" t="str" cm="1">
        <f t="array" ref="CS113">_xlfn.IFS(AND($W113&lt;&gt;"",Y113&lt;&gt;""),ABS($W113-Y113),AND($W113="",Y113=""),"",OR($W113&lt;&gt;"",Y113&lt;&gt;""),"-")</f>
        <v>-</v>
      </c>
      <c r="CT113" s="120" t="str" cm="1">
        <f t="array" ref="CT113">_xlfn.IFS(AND($W113&lt;&gt;"",Z113&lt;&gt;""),ABS($W113-Z113),AND($W113="",Z113=""),"",OR($W113&lt;&gt;"",Z113&lt;&gt;""),"-")</f>
        <v>-</v>
      </c>
      <c r="CU113" s="120" t="str" cm="1">
        <f t="array" ref="CU113">_xlfn.IFS(AND($W113&lt;&gt;"",AA113&lt;&gt;""),ABS($W113-AA113),AND($W113="",AA113=""),"",OR($W113&lt;&gt;"",AA113&lt;&gt;""),"-")</f>
        <v>-</v>
      </c>
      <c r="CV113" s="121" t="str" cm="1">
        <f t="array" ref="CV113">_xlfn.IFS(AND($X113&lt;&gt;"",Y113&lt;&gt;""),ABS($X113-Y113),AND($X113="",Y113=""),"",OR($X113&lt;&gt;"",Y113&lt;&gt;""),"-")</f>
        <v/>
      </c>
      <c r="CW113" s="120" t="str" cm="1">
        <f t="array" ref="CW113">_xlfn.IFS(AND($X113&lt;&gt;"",Z113&lt;&gt;""),ABS($X113-Z113),AND($X113="",Z113=""),"",OR($X113&lt;&gt;"",Z113&lt;&gt;""),"-")</f>
        <v/>
      </c>
      <c r="CX113" s="120" t="str" cm="1">
        <f t="array" ref="CX113">_xlfn.IFS(AND($X113&lt;&gt;"",AA113&lt;&gt;""),ABS($X113-AA113),AND($X113="",AA113=""),"",OR($X113&lt;&gt;"",AA113&lt;&gt;""),"-")</f>
        <v/>
      </c>
      <c r="CY113" s="121" t="str" cm="1">
        <f t="array" ref="CY113">_xlfn.IFS(AND($Y113&lt;&gt;"",Z113&lt;&gt;""),ABS($Y113-Z113),AND($Y113="",Z113=""),"",OR($Y113&lt;&gt;"",Z113&lt;&gt;""),"-")</f>
        <v/>
      </c>
      <c r="CZ113" s="120" t="str" cm="1">
        <f t="array" ref="CZ113">_xlfn.IFS(AND($Y113&lt;&gt;"",AA113&lt;&gt;""),ABS($Y113-AA113),AND($Y113="",AA113=""),"",OR($Y113&lt;&gt;"",AA113&lt;&gt;""),"-")</f>
        <v/>
      </c>
      <c r="DA113" s="121" t="str" cm="1">
        <f t="array" ref="DA113">_xlfn.IFS(AND($Z113&lt;&gt;"",AA113&lt;&gt;""),ABS($Z113-AA113),AND($Z113="",AA113=""),"",OR($Z113&lt;&gt;"",AA113&lt;&gt;""),"-")</f>
        <v/>
      </c>
    </row>
    <row r="114" spans="1:105" s="121" customFormat="1" x14ac:dyDescent="0.2">
      <c r="A114" s="260" t="s">
        <v>158</v>
      </c>
      <c r="B114" s="259" t="str">
        <f>VLOOKUP($A114,Merged_couplings!$B:$BU,MATCH(B$1,Merged_couplings!$B$1:$BU$1,0),FALSE)</f>
        <v>---</v>
      </c>
      <c r="C114" s="258" t="str">
        <f>VLOOKUP($A114,Merged_couplings!$B:$BU,MATCH(C$1,Merged_couplings!$B$1:$BU$1,0),FALSE)</f>
        <v>---</v>
      </c>
      <c r="D114" s="258" t="str">
        <f>VLOOKUP($A114,Merged_couplings!$B:$BU,MATCH(D$1,Merged_couplings!$B$1:$BU$1,0),FALSE)</f>
        <v>--G</v>
      </c>
      <c r="E114" s="258" t="str">
        <f>VLOOKUP($A114,Merged_couplings!$B:$BU,MATCH(E$1,Merged_couplings!$B$1:$BU$1,0),FALSE)</f>
        <v>--G</v>
      </c>
      <c r="F114" s="258" t="str">
        <f>VLOOKUP($A114,Merged_couplings!$B:$BU,MATCH(F$1,Merged_couplings!$B$1:$BU$1,0),FALSE)</f>
        <v>--G</v>
      </c>
      <c r="G114" s="258" t="str">
        <f>VLOOKUP($A114,Merged_couplings!$B:$BU,MATCH(G$1,Merged_couplings!$B$1:$BU$1,0),FALSE)</f>
        <v>--G</v>
      </c>
      <c r="H114" s="258" t="str">
        <f>VLOOKUP($A114,Merged_couplings!$B:$BU,MATCH(H$1,Merged_couplings!$B$1:$BU$1,0),FALSE)</f>
        <v>--G</v>
      </c>
      <c r="I114" s="258" t="str">
        <f>VLOOKUP($A114,Merged_couplings!$B:$BU,MATCH(I$1,Merged_couplings!$B$1:$BU$1,0),FALSE)</f>
        <v>--G</v>
      </c>
      <c r="J114" s="258" t="str">
        <f>VLOOKUP($A114,Merged_couplings!$B:$BU,MATCH(J$1,Merged_couplings!$B$1:$BU$1,0),FALSE)</f>
        <v>--G</v>
      </c>
      <c r="K114" s="258" t="str">
        <f>VLOOKUP($A114,Merged_couplings!$B:$BU,MATCH(K$1,Merged_couplings!$B$1:$BU$1,0),FALSE)</f>
        <v>--G</v>
      </c>
      <c r="L114" s="258" t="str">
        <f>VLOOKUP($A114,Merged_couplings!$B:$BU,MATCH(L$1,Merged_couplings!$B$1:$BU$1,0),FALSE)</f>
        <v>-IG</v>
      </c>
      <c r="M114" s="258" t="str">
        <f>VLOOKUP($A114,Merged_couplings!$B:$BU,MATCH(M$1,Merged_couplings!$B$1:$BU$1,0),FALSE)</f>
        <v>---</v>
      </c>
      <c r="N114" s="258" t="str">
        <f>VLOOKUP($A114,Merged_couplings!$B:$BU,MATCH(N$1,Merged_couplings!$B$1:$BU$1,0),FALSE)</f>
        <v>---</v>
      </c>
      <c r="O114" s="121" t="str">
        <f>IF(OR(B114="BIG",B114="BI-",B114="-IG"),VLOOKUP($A114,Merged_couplings!$B:$BU,MATCH(O$1,Merged_couplings!$B$1:$BU$1,0),FALSE),"")</f>
        <v/>
      </c>
      <c r="P114" s="120" t="str">
        <f>IF(OR(C114="BIG",C114="BI-",C114="-IG"),VLOOKUP($A114,Merged_couplings!$B:$BU,MATCH(P$1,Merged_couplings!$B$1:$BU$1,0),FALSE),"")</f>
        <v/>
      </c>
      <c r="Q114" s="120" t="str">
        <f>IF(OR(D114="BIG",D114="BI-",D114="-IG"),VLOOKUP($A114,Merged_couplings!$B:$BU,MATCH(Q$1,Merged_couplings!$B$1:$BU$1,0),FALSE),"")</f>
        <v/>
      </c>
      <c r="R114" s="120" t="str">
        <f t="shared" si="9"/>
        <v/>
      </c>
      <c r="S114" s="120" t="str">
        <f t="shared" si="9"/>
        <v/>
      </c>
      <c r="T114" s="120" t="str">
        <f t="shared" si="9"/>
        <v/>
      </c>
      <c r="U114" s="120" t="str">
        <f>IF(OR(H114="BIG",H114="BI-",H114="-IG"),VLOOKUP($A114,Merged_couplings!$B:$BU,MATCH(U$1,Merged_couplings!$B$1:$BU$1,0),FALSE),"")</f>
        <v/>
      </c>
      <c r="V114" s="120" t="str">
        <f>IF(OR(I114="BIG",I114="BI-",I114="-IG"),VLOOKUP($A114,Merged_couplings!$B:$BU,MATCH(V$1,Merged_couplings!$B$1:$BU$1,0),FALSE),"")</f>
        <v/>
      </c>
      <c r="W114" s="120" t="str">
        <f t="shared" si="8"/>
        <v/>
      </c>
      <c r="X114" s="120" t="str">
        <f>IF(OR(K114="BIG",K114="BI-",K114="-IG"),VLOOKUP($A114,Merged_couplings!$B:$BU,MATCH(X$1,Merged_couplings!$B$1:$BU$1,0),FALSE),"")</f>
        <v/>
      </c>
      <c r="Y114" s="120">
        <f>IF(OR(L114="BIG",L114="BI-",L114="-IG"),VLOOKUP($A114,Merged_couplings!$B:$BU,MATCH(Y$1,Merged_couplings!$B$1:$BU$1,0),FALSE),"")</f>
        <v>8.2105204875742128</v>
      </c>
      <c r="Z114" s="120" t="str">
        <f>IF(OR(M114="BIG",M114="BI-",M114="-IG"),VLOOKUP($A114,Merged_couplings!$B:$BU,MATCH(Z$1,Merged_couplings!$B$1:$BU$1,0),FALSE),"")</f>
        <v/>
      </c>
      <c r="AA114" s="120" t="str">
        <f>IF(OR(N114="BIG",N114="BI-",N114="-IG"),VLOOKUP($A114,Merged_couplings!$B:$BU,MATCH(AA$1,Merged_couplings!$B$1:$BU$1,0),FALSE),"")</f>
        <v/>
      </c>
      <c r="AB114" s="123" t="str" cm="1">
        <f t="array" ref="AB114">_xlfn.IFS(AND($O114&lt;&gt;"",P114&lt;&gt;""),ABS($O114-P114),AND($O114="",P114=""),"",OR($O114&lt;&gt;"",P114&lt;&gt;""),"-")</f>
        <v/>
      </c>
      <c r="AC114" s="122" t="str" cm="1">
        <f t="array" ref="AC114">_xlfn.IFS(AND($O114&lt;&gt;"",Q114&lt;&gt;""),ABS($O114-Q114),AND($O114="",Q114=""),"",OR($O114&lt;&gt;"",Q114&lt;&gt;""),"-")</f>
        <v/>
      </c>
      <c r="AD114" s="122" t="str" cm="1">
        <f t="array" ref="AD114">_xlfn.IFS(AND($O114&lt;&gt;"",R114&lt;&gt;""),ABS($O114-R114),AND($O114="",R114=""),"",OR($O114&lt;&gt;"",R114&lt;&gt;""),"-")</f>
        <v/>
      </c>
      <c r="AE114" s="122" t="str" cm="1">
        <f t="array" ref="AE114">_xlfn.IFS(AND($O114&lt;&gt;"",S114&lt;&gt;""),ABS($O114-S114),AND($O114="",S114=""),"",OR($O114&lt;&gt;"",S114&lt;&gt;""),"-")</f>
        <v/>
      </c>
      <c r="AF114" s="122" t="str" cm="1">
        <f t="array" ref="AF114">_xlfn.IFS(AND($O114&lt;&gt;"",T114&lt;&gt;""),ABS($O114-T114),AND($O114="",T114=""),"",OR($O114&lt;&gt;"",T114&lt;&gt;""),"-")</f>
        <v/>
      </c>
      <c r="AG114" s="122" t="str" cm="1">
        <f t="array" ref="AG114">_xlfn.IFS(AND($O114&lt;&gt;"",U114&lt;&gt;""),ABS($O114-U114),AND($O114="",U114=""),"",OR($O114&lt;&gt;"",U114&lt;&gt;""),"-")</f>
        <v/>
      </c>
      <c r="AH114" s="122" t="str" cm="1">
        <f t="array" ref="AH114">_xlfn.IFS(AND($O114&lt;&gt;"",V114&lt;&gt;""),ABS($O114-V114),AND($O114="",V114=""),"",OR($O114&lt;&gt;"",V114&lt;&gt;""),"-")</f>
        <v/>
      </c>
      <c r="AI114" s="122" t="str" cm="1">
        <f t="array" ref="AI114">_xlfn.IFS(AND($O114&lt;&gt;"",W114&lt;&gt;""),ABS($O114-W114),AND($O114="",W114=""),"",OR($O114&lt;&gt;"",W114&lt;&gt;""),"-")</f>
        <v/>
      </c>
      <c r="AJ114" s="122" t="str" cm="1">
        <f t="array" ref="AJ114">_xlfn.IFS(AND($O114&lt;&gt;"",X114&lt;&gt;""),ABS($O114-X114),AND($O114="",X114=""),"",OR($O114&lt;&gt;"",X114&lt;&gt;""),"-")</f>
        <v/>
      </c>
      <c r="AK114" s="122" t="str" cm="1">
        <f t="array" ref="AK114">_xlfn.IFS(AND($O114&lt;&gt;"",Y114&lt;&gt;""),ABS($O114-Y114),AND($O114="",Y114=""),"",OR($O114&lt;&gt;"",Y114&lt;&gt;""),"-")</f>
        <v>-</v>
      </c>
      <c r="AL114" s="122" t="str" cm="1">
        <f t="array" ref="AL114">_xlfn.IFS(AND($O114&lt;&gt;"",Z114&lt;&gt;""),ABS($O114-Z114),AND($O114="",Z114=""),"",OR($O114&lt;&gt;"",Z114&lt;&gt;""),"-")</f>
        <v/>
      </c>
      <c r="AM114" s="122" t="str" cm="1">
        <f t="array" ref="AM114">_xlfn.IFS(AND($O114&lt;&gt;"",AA114&lt;&gt;""),ABS($O114-AA114),AND($O114="",AA114=""),"",OR($O114&lt;&gt;"",AA114&lt;&gt;""),"-")</f>
        <v/>
      </c>
      <c r="AN114" s="121" t="str" cm="1">
        <f t="array" ref="AN114">_xlfn.IFS(AND($P114&lt;&gt;"",Q114&lt;&gt;""),ABS($P114-Q114),AND($P114="",Q114=""),"",OR($P114&lt;&gt;"",Q114&lt;&gt;""),"-")</f>
        <v/>
      </c>
      <c r="AO114" s="120" t="str" cm="1">
        <f t="array" ref="AO114">_xlfn.IFS(AND($P114&lt;&gt;"",R114&lt;&gt;""),ABS($P114-R114),AND($P114="",R114=""),"",OR($P114&lt;&gt;"",R114&lt;&gt;""),"-")</f>
        <v/>
      </c>
      <c r="AP114" s="120" t="str" cm="1">
        <f t="array" ref="AP114">_xlfn.IFS(AND($P114&lt;&gt;"",S114&lt;&gt;""),ABS($P114-S114),AND($P114="",S114=""),"",OR($P114&lt;&gt;"",S114&lt;&gt;""),"-")</f>
        <v/>
      </c>
      <c r="AQ114" s="120" t="str" cm="1">
        <f t="array" ref="AQ114">_xlfn.IFS(AND($P114&lt;&gt;"",T114&lt;&gt;""),ABS($P114-T114),AND($P114="",T114=""),"",OR($P114&lt;&gt;"",T114&lt;&gt;""),"-")</f>
        <v/>
      </c>
      <c r="AR114" s="120" t="str" cm="1">
        <f t="array" ref="AR114">_xlfn.IFS(AND($P114&lt;&gt;"",U114&lt;&gt;""),ABS($P114-U114),AND($P114="",U114=""),"",OR($P114&lt;&gt;"",U114&lt;&gt;""),"-")</f>
        <v/>
      </c>
      <c r="AS114" s="120" t="str" cm="1">
        <f t="array" ref="AS114">_xlfn.IFS(AND($P114&lt;&gt;"",V114&lt;&gt;""),ABS($P114-V114),AND($P114="",V114=""),"",OR($P114&lt;&gt;"",V114&lt;&gt;""),"-")</f>
        <v/>
      </c>
      <c r="AT114" s="120" t="str" cm="1">
        <f t="array" ref="AT114">_xlfn.IFS(AND($P114&lt;&gt;"",W114&lt;&gt;""),ABS($P114-W114),AND($P114="",W114=""),"",OR($P114&lt;&gt;"",W114&lt;&gt;""),"-")</f>
        <v/>
      </c>
      <c r="AU114" s="120" t="str" cm="1">
        <f t="array" ref="AU114">_xlfn.IFS(AND($P114&lt;&gt;"",X114&lt;&gt;""),ABS($P114-X114),AND($P114="",X114=""),"",OR($P114&lt;&gt;"",X114&lt;&gt;""),"-")</f>
        <v/>
      </c>
      <c r="AV114" s="120" t="str" cm="1">
        <f t="array" ref="AV114">_xlfn.IFS(AND($P114&lt;&gt;"",Y114&lt;&gt;""),ABS($P114-Y114),AND($P114="",Y114=""),"",OR($P114&lt;&gt;"",Y114&lt;&gt;""),"-")</f>
        <v>-</v>
      </c>
      <c r="AW114" s="120" t="str" cm="1">
        <f t="array" ref="AW114">_xlfn.IFS(AND($P114&lt;&gt;"",Z114&lt;&gt;""),ABS($P114-Z114),AND($P114="",Z114=""),"",OR($P114&lt;&gt;"",Z114&lt;&gt;""),"-")</f>
        <v/>
      </c>
      <c r="AX114" s="120" t="str" cm="1">
        <f t="array" ref="AX114">_xlfn.IFS(AND($P114&lt;&gt;"",AA114&lt;&gt;""),ABS($P114-AA114),AND($P114="",AA114=""),"",OR($P114&lt;&gt;"",AA114&lt;&gt;""),"-")</f>
        <v/>
      </c>
      <c r="AY114" s="121" t="str" cm="1">
        <f t="array" ref="AY114">_xlfn.IFS(AND($Q114&lt;&gt;"",R114&lt;&gt;""),ABS($Q114-R114),AND($Q114="",R114=""),"",OR($Q114&lt;&gt;"",R114&lt;&gt;""),"-")</f>
        <v/>
      </c>
      <c r="AZ114" s="334" t="str" cm="1">
        <f t="array" ref="AZ114">_xlfn.IFS(AND($Q114&lt;&gt;"",S114&lt;&gt;""),ABS($Q114-S114),AND($Q114="",S114=""),"",OR($Q114&lt;&gt;"",S114&lt;&gt;""),"-")</f>
        <v/>
      </c>
      <c r="BA114" s="334" t="str" cm="1">
        <f t="array" ref="BA114">_xlfn.IFS(AND($Q114&lt;&gt;"",T114&lt;&gt;""),ABS($Q114-T114),AND($Q114="",T114=""),"",OR($Q114&lt;&gt;"",T114&lt;&gt;""),"-")</f>
        <v/>
      </c>
      <c r="BB114" s="120" t="str" cm="1">
        <f t="array" ref="BB114">_xlfn.IFS(AND($Q114&lt;&gt;"",U114&lt;&gt;""),ABS($Q114-U114),AND($Q114="",U114=""),"",OR($Q114&lt;&gt;"",U114&lt;&gt;""),"-")</f>
        <v/>
      </c>
      <c r="BC114" s="120" t="str" cm="1">
        <f t="array" ref="BC114">_xlfn.IFS(AND($Q114&lt;&gt;"",V114&lt;&gt;""),ABS($Q114-V114),AND($Q114="",V114=""),"",OR($Q114&lt;&gt;"",V114&lt;&gt;""),"-")</f>
        <v/>
      </c>
      <c r="BD114" s="120" t="str" cm="1">
        <f t="array" ref="BD114">_xlfn.IFS(AND($Q114&lt;&gt;"",W114&lt;&gt;""),ABS($Q114-W114),AND($Q114="",W114=""),"",OR($Q114&lt;&gt;"",W114&lt;&gt;""),"-")</f>
        <v/>
      </c>
      <c r="BE114" s="120" t="str" cm="1">
        <f t="array" ref="BE114">_xlfn.IFS(AND($Q114&lt;&gt;"",X114&lt;&gt;""),ABS($Q114-X114),AND($Q114="",X114=""),"",OR($Q114&lt;&gt;"",X114&lt;&gt;""),"-")</f>
        <v/>
      </c>
      <c r="BF114" s="120" t="str" cm="1">
        <f t="array" ref="BF114">_xlfn.IFS(AND($Q114&lt;&gt;"",Y114&lt;&gt;""),ABS($Q114-Y114),AND($Q114="",Y114=""),"",OR($Q114&lt;&gt;"",Y114&lt;&gt;""),"-")</f>
        <v>-</v>
      </c>
      <c r="BG114" s="120" t="str" cm="1">
        <f t="array" ref="BG114">_xlfn.IFS(AND($Q114&lt;&gt;"",Z114&lt;&gt;""),ABS($Q114-Z114),AND($Q114="",Z114=""),"",OR($Q114&lt;&gt;"",Z114&lt;&gt;""),"-")</f>
        <v/>
      </c>
      <c r="BH114" s="120" t="str" cm="1">
        <f t="array" ref="BH114">_xlfn.IFS(AND($Q114&lt;&gt;"",AA114&lt;&gt;""),ABS($Q114-AA114),AND($Q114="",AA114=""),"",OR($Q114&lt;&gt;"",AA114&lt;&gt;""),"-")</f>
        <v/>
      </c>
      <c r="BI114" s="121" t="str" cm="1">
        <f t="array" ref="BI114">_xlfn.IFS(AND($R114&lt;&gt;"",S114&lt;&gt;""),ABS($R114-S114),AND($R114="",S114=""),"",OR($R114&lt;&gt;"",S114&lt;&gt;""),"-")</f>
        <v/>
      </c>
      <c r="BJ114" s="120" t="str" cm="1">
        <f t="array" ref="BJ114">_xlfn.IFS(AND($R114&lt;&gt;"",T114&lt;&gt;""),ABS($R114-T114),AND($R114="",T114=""),"",OR($R114&lt;&gt;"",T114&lt;&gt;""),"-")</f>
        <v/>
      </c>
      <c r="BK114" s="334" t="str" cm="1">
        <f t="array" ref="BK114">_xlfn.IFS(AND($R114&lt;&gt;"",U114&lt;&gt;""),ABS($R114-U114),AND($R114="",U114=""),"",OR($R114&lt;&gt;"",U114&lt;&gt;""),"-")</f>
        <v/>
      </c>
      <c r="BL114" s="120" t="str" cm="1">
        <f t="array" ref="BL114">_xlfn.IFS(AND($R114&lt;&gt;"",V114&lt;&gt;""),ABS($R114-V114),AND($R114="",V114=""),"",OR($R114&lt;&gt;"",V114&lt;&gt;""),"-")</f>
        <v/>
      </c>
      <c r="BM114" s="120" t="str" cm="1">
        <f t="array" ref="BM114">_xlfn.IFS(AND($R114&lt;&gt;"",W114&lt;&gt;""),ABS($R114-W114),AND($R114="",W114=""),"",OR($R114&lt;&gt;"",W114&lt;&gt;""),"-")</f>
        <v/>
      </c>
      <c r="BN114" s="120" t="str" cm="1">
        <f t="array" ref="BN114">_xlfn.IFS(AND($R114&lt;&gt;"",X114&lt;&gt;""),ABS($R114-X114),AND($R114="",X114=""),"",OR($R114&lt;&gt;"",X114&lt;&gt;""),"-")</f>
        <v/>
      </c>
      <c r="BO114" s="120" t="str" cm="1">
        <f t="array" ref="BO114">_xlfn.IFS(AND($R114&lt;&gt;"",Y114&lt;&gt;""),ABS($R114-Y114),AND($R114="",Y114=""),"",OR($R114&lt;&gt;"",Y114&lt;&gt;""),"-")</f>
        <v>-</v>
      </c>
      <c r="BP114" s="120" t="str" cm="1">
        <f t="array" ref="BP114">_xlfn.IFS(AND($R114&lt;&gt;"",Z114&lt;&gt;""),ABS($R114-Z114),AND($R114="",Z114=""),"",OR($R114&lt;&gt;"",Z114&lt;&gt;""),"-")</f>
        <v/>
      </c>
      <c r="BQ114" s="120" t="str" cm="1">
        <f t="array" ref="BQ114">_xlfn.IFS(AND($R114&lt;&gt;"",AA114&lt;&gt;""),ABS($R114-AA114),AND($R114="",AA114=""),"",OR($R114&lt;&gt;"",AA114&lt;&gt;""),"-")</f>
        <v/>
      </c>
      <c r="BR114" s="121" t="str" cm="1">
        <f t="array" ref="BR114">_xlfn.IFS(AND($S114&lt;&gt;"",T114&lt;&gt;""),ABS($S114-T114),AND($S114="",T114=""),"",OR($S114&lt;&gt;"",T114&lt;&gt;""),"-")</f>
        <v/>
      </c>
      <c r="BS114" s="334" t="str" cm="1">
        <f t="array" ref="BS114">_xlfn.IFS(AND($S114&lt;&gt;"",U114&lt;&gt;""),ABS($S114-U114),AND($S114="",U114=""),"",OR($S114&lt;&gt;"",U114&lt;&gt;""),"-")</f>
        <v/>
      </c>
      <c r="BT114" s="120" t="str" cm="1">
        <f t="array" ref="BT114">_xlfn.IFS(AND($S114&lt;&gt;"",V114&lt;&gt;""),ABS($S114-V114),AND($S114="",V114=""),"",OR($S114&lt;&gt;"",V114&lt;&gt;""),"-")</f>
        <v/>
      </c>
      <c r="BU114" s="120" t="str" cm="1">
        <f t="array" ref="BU114">_xlfn.IFS(AND($S114&lt;&gt;"",W114&lt;&gt;""),ABS($S114-W114),AND($S114="",W114=""),"",OR($S114&lt;&gt;"",W114&lt;&gt;""),"-")</f>
        <v/>
      </c>
      <c r="BV114" s="120" t="str" cm="1">
        <f t="array" ref="BV114">_xlfn.IFS(AND($S114&lt;&gt;"",X114&lt;&gt;""),ABS($S114-X114),AND($S114="",X114=""),"",OR($S114&lt;&gt;"",X114&lt;&gt;""),"-")</f>
        <v/>
      </c>
      <c r="BW114" s="120" t="str" cm="1">
        <f t="array" ref="BW114">_xlfn.IFS(AND($S114&lt;&gt;"",Y114&lt;&gt;""),ABS($S114-Y114),AND($S114="",Y114=""),"",OR($S114&lt;&gt;"",Y114&lt;&gt;""),"-")</f>
        <v>-</v>
      </c>
      <c r="BX114" s="120" t="str" cm="1">
        <f t="array" ref="BX114">_xlfn.IFS(AND($S114&lt;&gt;"",Z114&lt;&gt;""),ABS($S114-Z114),AND($S114="",Z114=""),"",OR($S114&lt;&gt;"",Z114&lt;&gt;""),"-")</f>
        <v/>
      </c>
      <c r="BY114" s="120" t="str" cm="1">
        <f t="array" ref="BY114">_xlfn.IFS(AND($S114&lt;&gt;"",AA114&lt;&gt;""),ABS($S114-AA114),AND($S114="",AA114=""),"",OR($S114&lt;&gt;"",AA114&lt;&gt;""),"-")</f>
        <v/>
      </c>
      <c r="BZ114" s="121" t="str" cm="1">
        <f t="array" ref="BZ114">_xlfn.IFS(AND($T114&lt;&gt;"",U114&lt;&gt;""),ABS($T114-U114),AND($T114="",U114=""),"",OR($T114&lt;&gt;"",U114&lt;&gt;""),"-")</f>
        <v/>
      </c>
      <c r="CA114" s="120" t="str" cm="1">
        <f t="array" ref="CA114">_xlfn.IFS(AND($T114&lt;&gt;"",V114&lt;&gt;""),ABS($T114-V114),AND($T114="",V114=""),"",OR($T114&lt;&gt;"",V114&lt;&gt;""),"-")</f>
        <v/>
      </c>
      <c r="CB114" s="120" t="str" cm="1">
        <f t="array" ref="CB114">_xlfn.IFS(AND($T114&lt;&gt;"",W114&lt;&gt;""),ABS($T114-W114),AND($T114="",W114=""),"",OR($T114&lt;&gt;"",W114&lt;&gt;""),"-")</f>
        <v/>
      </c>
      <c r="CC114" s="120" t="str" cm="1">
        <f t="array" ref="CC114">_xlfn.IFS(AND($T114&lt;&gt;"",X114&lt;&gt;""),ABS($T114-X114),AND($T114="",X114=""),"",OR($T114&lt;&gt;"",X114&lt;&gt;""),"-")</f>
        <v/>
      </c>
      <c r="CD114" s="120" t="str" cm="1">
        <f t="array" ref="CD114">_xlfn.IFS(AND($T114&lt;&gt;"",Y114&lt;&gt;""),ABS($T114-Y114),AND($T114="",Y114=""),"",OR($T114&lt;&gt;"",Y114&lt;&gt;""),"-")</f>
        <v>-</v>
      </c>
      <c r="CE114" s="120" t="str" cm="1">
        <f t="array" ref="CE114">_xlfn.IFS(AND($T114&lt;&gt;"",Z114&lt;&gt;""),ABS($T114-Z114),AND($T114="",Z114=""),"",OR($T114&lt;&gt;"",Z114&lt;&gt;""),"-")</f>
        <v/>
      </c>
      <c r="CF114" s="120" t="str" cm="1">
        <f t="array" ref="CF114">_xlfn.IFS(AND($T114&lt;&gt;"",AA114&lt;&gt;""),ABS($T114-AA114),AND($T114="",AA114=""),"",OR($T114&lt;&gt;"",AA114&lt;&gt;""),"-")</f>
        <v/>
      </c>
      <c r="CG114" s="121" t="str" cm="1">
        <f t="array" ref="CG114">_xlfn.IFS(AND($U114&lt;&gt;"",V114&lt;&gt;""),ABS($U114-V114),AND($U114="",V114=""),"",OR($U114&lt;&gt;"",V114&lt;&gt;""),"-")</f>
        <v/>
      </c>
      <c r="CH114" s="120" t="str" cm="1">
        <f t="array" ref="CH114">_xlfn.IFS(AND($U114&lt;&gt;"",W114&lt;&gt;""),ABS($U114-W114),AND($U114="",W114=""),"",OR($U114&lt;&gt;"",W114&lt;&gt;""),"-")</f>
        <v/>
      </c>
      <c r="CI114" s="120" t="str" cm="1">
        <f t="array" ref="CI114">_xlfn.IFS(AND($U114&lt;&gt;"",X114&lt;&gt;""),ABS($U114-X114),AND($U114="",X114=""),"",OR($U114&lt;&gt;"",X114&lt;&gt;""),"-")</f>
        <v/>
      </c>
      <c r="CJ114" s="120" t="str" cm="1">
        <f t="array" ref="CJ114">_xlfn.IFS(AND($U114&lt;&gt;"",Y114&lt;&gt;""),ABS($U114-Y114),AND($U114="",Y114=""),"",OR($U114&lt;&gt;"",Y114&lt;&gt;""),"-")</f>
        <v>-</v>
      </c>
      <c r="CK114" s="120" t="str" cm="1">
        <f t="array" ref="CK114">_xlfn.IFS(AND($U114&lt;&gt;"",Z114&lt;&gt;""),ABS($U114-Z114),AND($U114="",Z114=""),"",OR($U114&lt;&gt;"",Z114&lt;&gt;""),"-")</f>
        <v/>
      </c>
      <c r="CL114" s="120" t="str" cm="1">
        <f t="array" ref="CL114">_xlfn.IFS(AND($U114&lt;&gt;"",AA114&lt;&gt;""),ABS($U114-AA114),AND($U114="",AA114=""),"",OR($U114&lt;&gt;"",AA114&lt;&gt;""),"-")</f>
        <v/>
      </c>
      <c r="CM114" s="121" t="str" cm="1">
        <f t="array" ref="CM114">_xlfn.IFS(AND($V114&lt;&gt;"",W114&lt;&gt;""),ABS($V114-W114),AND($V114="",W114=""),"",OR($V114&lt;&gt;"",W114&lt;&gt;""),"-")</f>
        <v/>
      </c>
      <c r="CN114" s="120" t="str" cm="1">
        <f t="array" ref="CN114">_xlfn.IFS(AND($V114&lt;&gt;"",X114&lt;&gt;""),ABS($V114-X114),AND($V114="",X114=""),"",OR($V114&lt;&gt;"",X114&lt;&gt;""),"-")</f>
        <v/>
      </c>
      <c r="CO114" s="120" t="str" cm="1">
        <f t="array" ref="CO114">_xlfn.IFS(AND($V114&lt;&gt;"",Y114&lt;&gt;""),ABS($V114-Y114),AND($V114="",Y114=""),"",OR($V114&lt;&gt;"",Y114&lt;&gt;""),"-")</f>
        <v>-</v>
      </c>
      <c r="CP114" s="120" t="str" cm="1">
        <f t="array" ref="CP114">_xlfn.IFS(AND($V114&lt;&gt;"",Z114&lt;&gt;""),ABS($V114-Z114),AND($V114="",Z114=""),"",OR($V114&lt;&gt;"",Z114&lt;&gt;""),"-")</f>
        <v/>
      </c>
      <c r="CQ114" s="120" t="str" cm="1">
        <f t="array" ref="CQ114">_xlfn.IFS(AND($V114&lt;&gt;"",AA114&lt;&gt;""),ABS($V114-AA114),AND($V114="",AA114=""),"",OR($V114&lt;&gt;"",AA114&lt;&gt;""),"-")</f>
        <v/>
      </c>
      <c r="CR114" s="121" t="str" cm="1">
        <f t="array" ref="CR114">_xlfn.IFS(AND($W114&lt;&gt;"",X114&lt;&gt;""),ABS($W114-X114),AND($W114="",X114=""),"",OR($W114&lt;&gt;"",X114&lt;&gt;""),"-")</f>
        <v/>
      </c>
      <c r="CS114" s="120" t="str" cm="1">
        <f t="array" ref="CS114">_xlfn.IFS(AND($W114&lt;&gt;"",Y114&lt;&gt;""),ABS($W114-Y114),AND($W114="",Y114=""),"",OR($W114&lt;&gt;"",Y114&lt;&gt;""),"-")</f>
        <v>-</v>
      </c>
      <c r="CT114" s="120" t="str" cm="1">
        <f t="array" ref="CT114">_xlfn.IFS(AND($W114&lt;&gt;"",Z114&lt;&gt;""),ABS($W114-Z114),AND($W114="",Z114=""),"",OR($W114&lt;&gt;"",Z114&lt;&gt;""),"-")</f>
        <v/>
      </c>
      <c r="CU114" s="120" t="str" cm="1">
        <f t="array" ref="CU114">_xlfn.IFS(AND($W114&lt;&gt;"",AA114&lt;&gt;""),ABS($W114-AA114),AND($W114="",AA114=""),"",OR($W114&lt;&gt;"",AA114&lt;&gt;""),"-")</f>
        <v/>
      </c>
      <c r="CV114" s="121" t="str" cm="1">
        <f t="array" ref="CV114">_xlfn.IFS(AND($X114&lt;&gt;"",Y114&lt;&gt;""),ABS($X114-Y114),AND($X114="",Y114=""),"",OR($X114&lt;&gt;"",Y114&lt;&gt;""),"-")</f>
        <v>-</v>
      </c>
      <c r="CW114" s="120" t="str" cm="1">
        <f t="array" ref="CW114">_xlfn.IFS(AND($X114&lt;&gt;"",Z114&lt;&gt;""),ABS($X114-Z114),AND($X114="",Z114=""),"",OR($X114&lt;&gt;"",Z114&lt;&gt;""),"-")</f>
        <v/>
      </c>
      <c r="CX114" s="120" t="str" cm="1">
        <f t="array" ref="CX114">_xlfn.IFS(AND($X114&lt;&gt;"",AA114&lt;&gt;""),ABS($X114-AA114),AND($X114="",AA114=""),"",OR($X114&lt;&gt;"",AA114&lt;&gt;""),"-")</f>
        <v/>
      </c>
      <c r="CY114" s="121" t="str" cm="1">
        <f t="array" ref="CY114">_xlfn.IFS(AND($Y114&lt;&gt;"",Z114&lt;&gt;""),ABS($Y114-Z114),AND($Y114="",Z114=""),"",OR($Y114&lt;&gt;"",Z114&lt;&gt;""),"-")</f>
        <v>-</v>
      </c>
      <c r="CZ114" s="120" t="str" cm="1">
        <f t="array" ref="CZ114">_xlfn.IFS(AND($Y114&lt;&gt;"",AA114&lt;&gt;""),ABS($Y114-AA114),AND($Y114="",AA114=""),"",OR($Y114&lt;&gt;"",AA114&lt;&gt;""),"-")</f>
        <v>-</v>
      </c>
      <c r="DA114" s="121" t="str" cm="1">
        <f t="array" ref="DA114">_xlfn.IFS(AND($Z114&lt;&gt;"",AA114&lt;&gt;""),ABS($Z114-AA114),AND($Z114="",AA114=""),"",OR($Z114&lt;&gt;"",AA114&lt;&gt;""),"-")</f>
        <v/>
      </c>
    </row>
    <row r="115" spans="1:105" s="121" customFormat="1" x14ac:dyDescent="0.2">
      <c r="A115" s="260" t="s">
        <v>162</v>
      </c>
      <c r="B115" s="259" t="str">
        <f>VLOOKUP($A115,Merged_couplings!$B:$BU,MATCH(B$1,Merged_couplings!$B$1:$BU$1,0),FALSE)</f>
        <v>--G</v>
      </c>
      <c r="C115" s="258" t="str">
        <f>VLOOKUP($A115,Merged_couplings!$B:$BU,MATCH(C$1,Merged_couplings!$B$1:$BU$1,0),FALSE)</f>
        <v>-IG</v>
      </c>
      <c r="D115" s="258" t="str">
        <f>VLOOKUP($A115,Merged_couplings!$B:$BU,MATCH(D$1,Merged_couplings!$B$1:$BU$1,0),FALSE)</f>
        <v>-I-</v>
      </c>
      <c r="E115" s="258" t="str">
        <f>VLOOKUP($A115,Merged_couplings!$B:$BU,MATCH(E$1,Merged_couplings!$B$1:$BU$1,0),FALSE)</f>
        <v>-I-</v>
      </c>
      <c r="F115" s="258" t="str">
        <f>VLOOKUP($A115,Merged_couplings!$B:$BU,MATCH(F$1,Merged_couplings!$B$1:$BU$1,0),FALSE)</f>
        <v>-I-</v>
      </c>
      <c r="G115" s="258" t="str">
        <f>VLOOKUP($A115,Merged_couplings!$B:$BU,MATCH(G$1,Merged_couplings!$B$1:$BU$1,0),FALSE)</f>
        <v>-I-</v>
      </c>
      <c r="H115" s="258" t="str">
        <f>VLOOKUP($A115,Merged_couplings!$B:$BU,MATCH(H$1,Merged_couplings!$B$1:$BU$1,0),FALSE)</f>
        <v>-I-</v>
      </c>
      <c r="I115" s="258" t="str">
        <f>VLOOKUP($A115,Merged_couplings!$B:$BU,MATCH(I$1,Merged_couplings!$B$1:$BU$1,0),FALSE)</f>
        <v>-IG</v>
      </c>
      <c r="J115" s="258" t="str">
        <f>VLOOKUP($A115,Merged_couplings!$B:$BU,MATCH(J$1,Merged_couplings!$B$1:$BU$1,0),FALSE)</f>
        <v>-IG</v>
      </c>
      <c r="K115" s="258" t="str">
        <f>VLOOKUP($A115,Merged_couplings!$B:$BU,MATCH(K$1,Merged_couplings!$B$1:$BU$1,0),FALSE)</f>
        <v>-IG</v>
      </c>
      <c r="L115" s="258" t="str">
        <f>VLOOKUP($A115,Merged_couplings!$B:$BU,MATCH(L$1,Merged_couplings!$B$1:$BU$1,0),FALSE)</f>
        <v>-IG</v>
      </c>
      <c r="M115" s="258" t="str">
        <f>VLOOKUP($A115,Merged_couplings!$B:$BU,MATCH(M$1,Merged_couplings!$B$1:$BU$1,0),FALSE)</f>
        <v>-I-</v>
      </c>
      <c r="N115" s="258" t="str">
        <f>VLOOKUP($A115,Merged_couplings!$B:$BU,MATCH(N$1,Merged_couplings!$B$1:$BU$1,0),FALSE)</f>
        <v>-I-</v>
      </c>
      <c r="O115" s="121" t="str">
        <f>IF(OR(B115="BIG",B115="BI-",B115="-IG"),VLOOKUP($A115,Merged_couplings!$B:$BU,MATCH(O$1,Merged_couplings!$B$1:$BU$1,0),FALSE),"")</f>
        <v/>
      </c>
      <c r="P115" s="120">
        <f>IF(OR(C115="BIG",C115="BI-",C115="-IG"),VLOOKUP($A115,Merged_couplings!$B:$BU,MATCH(P$1,Merged_couplings!$B$1:$BU$1,0),FALSE),"")</f>
        <v>8.0399155646872238</v>
      </c>
      <c r="Q115" s="120" t="str">
        <f>IF(OR(D115="BIG",D115="BI-",D115="-IG"),VLOOKUP($A115,Merged_couplings!$B:$BU,MATCH(Q$1,Merged_couplings!$B$1:$BU$1,0),FALSE),"")</f>
        <v/>
      </c>
      <c r="R115" s="120" t="str">
        <f t="shared" si="9"/>
        <v/>
      </c>
      <c r="S115" s="120" t="str">
        <f t="shared" si="9"/>
        <v/>
      </c>
      <c r="T115" s="120" t="str">
        <f t="shared" si="9"/>
        <v/>
      </c>
      <c r="U115" s="120" t="str">
        <f>IF(OR(H115="BIG",H115="BI-",H115="-IG"),VLOOKUP($A115,Merged_couplings!$B:$BU,MATCH(U$1,Merged_couplings!$B$1:$BU$1,0),FALSE),"")</f>
        <v/>
      </c>
      <c r="V115" s="120">
        <f>IF(OR(I115="BIG",I115="BI-",I115="-IG"),VLOOKUP($A115,Merged_couplings!$B:$BU,MATCH(V$1,Merged_couplings!$B$1:$BU$1,0),FALSE),"")</f>
        <v>8.237794017572023</v>
      </c>
      <c r="W115" s="120">
        <f t="shared" si="8"/>
        <v>8.237794017572023</v>
      </c>
      <c r="X115" s="120">
        <f>IF(OR(K115="BIG",K115="BI-",K115="-IG"),VLOOKUP($A115,Merged_couplings!$B:$BU,MATCH(X$1,Merged_couplings!$B$1:$BU$1,0),FALSE),"")</f>
        <v>8.0810589147333616</v>
      </c>
      <c r="Y115" s="120">
        <f>IF(OR(L115="BIG",L115="BI-",L115="-IG"),VLOOKUP($A115,Merged_couplings!$B:$BU,MATCH(Y$1,Merged_couplings!$B$1:$BU$1,0),FALSE),"")</f>
        <v>7.5131937647336606</v>
      </c>
      <c r="Z115" s="120" t="str">
        <f>IF(OR(M115="BIG",M115="BI-",M115="-IG"),VLOOKUP($A115,Merged_couplings!$B:$BU,MATCH(Z$1,Merged_couplings!$B$1:$BU$1,0),FALSE),"")</f>
        <v/>
      </c>
      <c r="AA115" s="120" t="str">
        <f>IF(OR(N115="BIG",N115="BI-",N115="-IG"),VLOOKUP($A115,Merged_couplings!$B:$BU,MATCH(AA$1,Merged_couplings!$B$1:$BU$1,0),FALSE),"")</f>
        <v/>
      </c>
      <c r="AB115" s="123" t="str" cm="1">
        <f t="array" ref="AB115">_xlfn.IFS(AND($O115&lt;&gt;"",P115&lt;&gt;""),ABS($O115-P115),AND($O115="",P115=""),"",OR($O115&lt;&gt;"",P115&lt;&gt;""),"-")</f>
        <v>-</v>
      </c>
      <c r="AC115" s="122" t="str" cm="1">
        <f t="array" ref="AC115">_xlfn.IFS(AND($O115&lt;&gt;"",Q115&lt;&gt;""),ABS($O115-Q115),AND($O115="",Q115=""),"",OR($O115&lt;&gt;"",Q115&lt;&gt;""),"-")</f>
        <v/>
      </c>
      <c r="AD115" s="122" t="str" cm="1">
        <f t="array" ref="AD115">_xlfn.IFS(AND($O115&lt;&gt;"",R115&lt;&gt;""),ABS($O115-R115),AND($O115="",R115=""),"",OR($O115&lt;&gt;"",R115&lt;&gt;""),"-")</f>
        <v/>
      </c>
      <c r="AE115" s="122" t="str" cm="1">
        <f t="array" ref="AE115">_xlfn.IFS(AND($O115&lt;&gt;"",S115&lt;&gt;""),ABS($O115-S115),AND($O115="",S115=""),"",OR($O115&lt;&gt;"",S115&lt;&gt;""),"-")</f>
        <v/>
      </c>
      <c r="AF115" s="122" t="str" cm="1">
        <f t="array" ref="AF115">_xlfn.IFS(AND($O115&lt;&gt;"",T115&lt;&gt;""),ABS($O115-T115),AND($O115="",T115=""),"",OR($O115&lt;&gt;"",T115&lt;&gt;""),"-")</f>
        <v/>
      </c>
      <c r="AG115" s="122" t="str" cm="1">
        <f t="array" ref="AG115">_xlfn.IFS(AND($O115&lt;&gt;"",U115&lt;&gt;""),ABS($O115-U115),AND($O115="",U115=""),"",OR($O115&lt;&gt;"",U115&lt;&gt;""),"-")</f>
        <v/>
      </c>
      <c r="AH115" s="122" t="str" cm="1">
        <f t="array" ref="AH115">_xlfn.IFS(AND($O115&lt;&gt;"",V115&lt;&gt;""),ABS($O115-V115),AND($O115="",V115=""),"",OR($O115&lt;&gt;"",V115&lt;&gt;""),"-")</f>
        <v>-</v>
      </c>
      <c r="AI115" s="122" t="str" cm="1">
        <f t="array" ref="AI115">_xlfn.IFS(AND($O115&lt;&gt;"",W115&lt;&gt;""),ABS($O115-W115),AND($O115="",W115=""),"",OR($O115&lt;&gt;"",W115&lt;&gt;""),"-")</f>
        <v>-</v>
      </c>
      <c r="AJ115" s="122" t="str" cm="1">
        <f t="array" ref="AJ115">_xlfn.IFS(AND($O115&lt;&gt;"",X115&lt;&gt;""),ABS($O115-X115),AND($O115="",X115=""),"",OR($O115&lt;&gt;"",X115&lt;&gt;""),"-")</f>
        <v>-</v>
      </c>
      <c r="AK115" s="122" t="str" cm="1">
        <f t="array" ref="AK115">_xlfn.IFS(AND($O115&lt;&gt;"",Y115&lt;&gt;""),ABS($O115-Y115),AND($O115="",Y115=""),"",OR($O115&lt;&gt;"",Y115&lt;&gt;""),"-")</f>
        <v>-</v>
      </c>
      <c r="AL115" s="122" t="str" cm="1">
        <f t="array" ref="AL115">_xlfn.IFS(AND($O115&lt;&gt;"",Z115&lt;&gt;""),ABS($O115-Z115),AND($O115="",Z115=""),"",OR($O115&lt;&gt;"",Z115&lt;&gt;""),"-")</f>
        <v/>
      </c>
      <c r="AM115" s="122" t="str" cm="1">
        <f t="array" ref="AM115">_xlfn.IFS(AND($O115&lt;&gt;"",AA115&lt;&gt;""),ABS($O115-AA115),AND($O115="",AA115=""),"",OR($O115&lt;&gt;"",AA115&lt;&gt;""),"-")</f>
        <v/>
      </c>
      <c r="AN115" s="121" t="str" cm="1">
        <f t="array" ref="AN115">_xlfn.IFS(AND($P115&lt;&gt;"",Q115&lt;&gt;""),ABS($P115-Q115),AND($P115="",Q115=""),"",OR($P115&lt;&gt;"",Q115&lt;&gt;""),"-")</f>
        <v>-</v>
      </c>
      <c r="AO115" s="120" t="str" cm="1">
        <f t="array" ref="AO115">_xlfn.IFS(AND($P115&lt;&gt;"",R115&lt;&gt;""),ABS($P115-R115),AND($P115="",R115=""),"",OR($P115&lt;&gt;"",R115&lt;&gt;""),"-")</f>
        <v>-</v>
      </c>
      <c r="AP115" s="120" t="str" cm="1">
        <f t="array" ref="AP115">_xlfn.IFS(AND($P115&lt;&gt;"",S115&lt;&gt;""),ABS($P115-S115),AND($P115="",S115=""),"",OR($P115&lt;&gt;"",S115&lt;&gt;""),"-")</f>
        <v>-</v>
      </c>
      <c r="AQ115" s="120" t="str" cm="1">
        <f t="array" ref="AQ115">_xlfn.IFS(AND($P115&lt;&gt;"",T115&lt;&gt;""),ABS($P115-T115),AND($P115="",T115=""),"",OR($P115&lt;&gt;"",T115&lt;&gt;""),"-")</f>
        <v>-</v>
      </c>
      <c r="AR115" s="120" t="str" cm="1">
        <f t="array" ref="AR115">_xlfn.IFS(AND($P115&lt;&gt;"",U115&lt;&gt;""),ABS($P115-U115),AND($P115="",U115=""),"",OR($P115&lt;&gt;"",U115&lt;&gt;""),"-")</f>
        <v>-</v>
      </c>
      <c r="AS115" s="120" cm="1">
        <f t="array" ref="AS115">_xlfn.IFS(AND($P115&lt;&gt;"",V115&lt;&gt;""),ABS($P115-V115),AND($P115="",V115=""),"",OR($P115&lt;&gt;"",V115&lt;&gt;""),"-")</f>
        <v>0.19787845288479922</v>
      </c>
      <c r="AT115" s="120" cm="1">
        <f t="array" ref="AT115">_xlfn.IFS(AND($P115&lt;&gt;"",W115&lt;&gt;""),ABS($P115-W115),AND($P115="",W115=""),"",OR($P115&lt;&gt;"",W115&lt;&gt;""),"-")</f>
        <v>0.19787845288479922</v>
      </c>
      <c r="AU115" s="120" cm="1">
        <f t="array" ref="AU115">_xlfn.IFS(AND($P115&lt;&gt;"",X115&lt;&gt;""),ABS($P115-X115),AND($P115="",X115=""),"",OR($P115&lt;&gt;"",X115&lt;&gt;""),"-")</f>
        <v>4.1143350046137783E-2</v>
      </c>
      <c r="AV115" s="120" cm="1">
        <f t="array" ref="AV115">_xlfn.IFS(AND($P115&lt;&gt;"",Y115&lt;&gt;""),ABS($P115-Y115),AND($P115="",Y115=""),"",OR($P115&lt;&gt;"",Y115&lt;&gt;""),"-")</f>
        <v>0.52672179995356316</v>
      </c>
      <c r="AW115" s="120" t="str" cm="1">
        <f t="array" ref="AW115">_xlfn.IFS(AND($P115&lt;&gt;"",Z115&lt;&gt;""),ABS($P115-Z115),AND($P115="",Z115=""),"",OR($P115&lt;&gt;"",Z115&lt;&gt;""),"-")</f>
        <v>-</v>
      </c>
      <c r="AX115" s="120" t="str" cm="1">
        <f t="array" ref="AX115">_xlfn.IFS(AND($P115&lt;&gt;"",AA115&lt;&gt;""),ABS($P115-AA115),AND($P115="",AA115=""),"",OR($P115&lt;&gt;"",AA115&lt;&gt;""),"-")</f>
        <v>-</v>
      </c>
      <c r="AY115" s="121" t="str" cm="1">
        <f t="array" ref="AY115">_xlfn.IFS(AND($Q115&lt;&gt;"",R115&lt;&gt;""),ABS($Q115-R115),AND($Q115="",R115=""),"",OR($Q115&lt;&gt;"",R115&lt;&gt;""),"-")</f>
        <v/>
      </c>
      <c r="AZ115" s="334" t="str" cm="1">
        <f t="array" ref="AZ115">_xlfn.IFS(AND($Q115&lt;&gt;"",S115&lt;&gt;""),ABS($Q115-S115),AND($Q115="",S115=""),"",OR($Q115&lt;&gt;"",S115&lt;&gt;""),"-")</f>
        <v/>
      </c>
      <c r="BA115" s="334" t="str" cm="1">
        <f t="array" ref="BA115">_xlfn.IFS(AND($Q115&lt;&gt;"",T115&lt;&gt;""),ABS($Q115-T115),AND($Q115="",T115=""),"",OR($Q115&lt;&gt;"",T115&lt;&gt;""),"-")</f>
        <v/>
      </c>
      <c r="BB115" s="120" t="str" cm="1">
        <f t="array" ref="BB115">_xlfn.IFS(AND($Q115&lt;&gt;"",U115&lt;&gt;""),ABS($Q115-U115),AND($Q115="",U115=""),"",OR($Q115&lt;&gt;"",U115&lt;&gt;""),"-")</f>
        <v/>
      </c>
      <c r="BC115" s="120" t="str" cm="1">
        <f t="array" ref="BC115">_xlfn.IFS(AND($Q115&lt;&gt;"",V115&lt;&gt;""),ABS($Q115-V115),AND($Q115="",V115=""),"",OR($Q115&lt;&gt;"",V115&lt;&gt;""),"-")</f>
        <v>-</v>
      </c>
      <c r="BD115" s="120" t="str" cm="1">
        <f t="array" ref="BD115">_xlfn.IFS(AND($Q115&lt;&gt;"",W115&lt;&gt;""),ABS($Q115-W115),AND($Q115="",W115=""),"",OR($Q115&lt;&gt;"",W115&lt;&gt;""),"-")</f>
        <v>-</v>
      </c>
      <c r="BE115" s="120" t="str" cm="1">
        <f t="array" ref="BE115">_xlfn.IFS(AND($Q115&lt;&gt;"",X115&lt;&gt;""),ABS($Q115-X115),AND($Q115="",X115=""),"",OR($Q115&lt;&gt;"",X115&lt;&gt;""),"-")</f>
        <v>-</v>
      </c>
      <c r="BF115" s="120" t="str" cm="1">
        <f t="array" ref="BF115">_xlfn.IFS(AND($Q115&lt;&gt;"",Y115&lt;&gt;""),ABS($Q115-Y115),AND($Q115="",Y115=""),"",OR($Q115&lt;&gt;"",Y115&lt;&gt;""),"-")</f>
        <v>-</v>
      </c>
      <c r="BG115" s="120" t="str" cm="1">
        <f t="array" ref="BG115">_xlfn.IFS(AND($Q115&lt;&gt;"",Z115&lt;&gt;""),ABS($Q115-Z115),AND($Q115="",Z115=""),"",OR($Q115&lt;&gt;"",Z115&lt;&gt;""),"-")</f>
        <v/>
      </c>
      <c r="BH115" s="120" t="str" cm="1">
        <f t="array" ref="BH115">_xlfn.IFS(AND($Q115&lt;&gt;"",AA115&lt;&gt;""),ABS($Q115-AA115),AND($Q115="",AA115=""),"",OR($Q115&lt;&gt;"",AA115&lt;&gt;""),"-")</f>
        <v/>
      </c>
      <c r="BI115" s="121" t="str" cm="1">
        <f t="array" ref="BI115">_xlfn.IFS(AND($R115&lt;&gt;"",S115&lt;&gt;""),ABS($R115-S115),AND($R115="",S115=""),"",OR($R115&lt;&gt;"",S115&lt;&gt;""),"-")</f>
        <v/>
      </c>
      <c r="BJ115" s="120" t="str" cm="1">
        <f t="array" ref="BJ115">_xlfn.IFS(AND($R115&lt;&gt;"",T115&lt;&gt;""),ABS($R115-T115),AND($R115="",T115=""),"",OR($R115&lt;&gt;"",T115&lt;&gt;""),"-")</f>
        <v/>
      </c>
      <c r="BK115" s="334" t="str" cm="1">
        <f t="array" ref="BK115">_xlfn.IFS(AND($R115&lt;&gt;"",U115&lt;&gt;""),ABS($R115-U115),AND($R115="",U115=""),"",OR($R115&lt;&gt;"",U115&lt;&gt;""),"-")</f>
        <v/>
      </c>
      <c r="BL115" s="120" t="str" cm="1">
        <f t="array" ref="BL115">_xlfn.IFS(AND($R115&lt;&gt;"",V115&lt;&gt;""),ABS($R115-V115),AND($R115="",V115=""),"",OR($R115&lt;&gt;"",V115&lt;&gt;""),"-")</f>
        <v>-</v>
      </c>
      <c r="BM115" s="120" t="str" cm="1">
        <f t="array" ref="BM115">_xlfn.IFS(AND($R115&lt;&gt;"",W115&lt;&gt;""),ABS($R115-W115),AND($R115="",W115=""),"",OR($R115&lt;&gt;"",W115&lt;&gt;""),"-")</f>
        <v>-</v>
      </c>
      <c r="BN115" s="120" t="str" cm="1">
        <f t="array" ref="BN115">_xlfn.IFS(AND($R115&lt;&gt;"",X115&lt;&gt;""),ABS($R115-X115),AND($R115="",X115=""),"",OR($R115&lt;&gt;"",X115&lt;&gt;""),"-")</f>
        <v>-</v>
      </c>
      <c r="BO115" s="120" t="str" cm="1">
        <f t="array" ref="BO115">_xlfn.IFS(AND($R115&lt;&gt;"",Y115&lt;&gt;""),ABS($R115-Y115),AND($R115="",Y115=""),"",OR($R115&lt;&gt;"",Y115&lt;&gt;""),"-")</f>
        <v>-</v>
      </c>
      <c r="BP115" s="120" t="str" cm="1">
        <f t="array" ref="BP115">_xlfn.IFS(AND($R115&lt;&gt;"",Z115&lt;&gt;""),ABS($R115-Z115),AND($R115="",Z115=""),"",OR($R115&lt;&gt;"",Z115&lt;&gt;""),"-")</f>
        <v/>
      </c>
      <c r="BQ115" s="120" t="str" cm="1">
        <f t="array" ref="BQ115">_xlfn.IFS(AND($R115&lt;&gt;"",AA115&lt;&gt;""),ABS($R115-AA115),AND($R115="",AA115=""),"",OR($R115&lt;&gt;"",AA115&lt;&gt;""),"-")</f>
        <v/>
      </c>
      <c r="BR115" s="121" t="str" cm="1">
        <f t="array" ref="BR115">_xlfn.IFS(AND($S115&lt;&gt;"",T115&lt;&gt;""),ABS($S115-T115),AND($S115="",T115=""),"",OR($S115&lt;&gt;"",T115&lt;&gt;""),"-")</f>
        <v/>
      </c>
      <c r="BS115" s="334" t="str" cm="1">
        <f t="array" ref="BS115">_xlfn.IFS(AND($S115&lt;&gt;"",U115&lt;&gt;""),ABS($S115-U115),AND($S115="",U115=""),"",OR($S115&lt;&gt;"",U115&lt;&gt;""),"-")</f>
        <v/>
      </c>
      <c r="BT115" s="120" t="str" cm="1">
        <f t="array" ref="BT115">_xlfn.IFS(AND($S115&lt;&gt;"",V115&lt;&gt;""),ABS($S115-V115),AND($S115="",V115=""),"",OR($S115&lt;&gt;"",V115&lt;&gt;""),"-")</f>
        <v>-</v>
      </c>
      <c r="BU115" s="120" t="str" cm="1">
        <f t="array" ref="BU115">_xlfn.IFS(AND($S115&lt;&gt;"",W115&lt;&gt;""),ABS($S115-W115),AND($S115="",W115=""),"",OR($S115&lt;&gt;"",W115&lt;&gt;""),"-")</f>
        <v>-</v>
      </c>
      <c r="BV115" s="120" t="str" cm="1">
        <f t="array" ref="BV115">_xlfn.IFS(AND($S115&lt;&gt;"",X115&lt;&gt;""),ABS($S115-X115),AND($S115="",X115=""),"",OR($S115&lt;&gt;"",X115&lt;&gt;""),"-")</f>
        <v>-</v>
      </c>
      <c r="BW115" s="120" t="str" cm="1">
        <f t="array" ref="BW115">_xlfn.IFS(AND($S115&lt;&gt;"",Y115&lt;&gt;""),ABS($S115-Y115),AND($S115="",Y115=""),"",OR($S115&lt;&gt;"",Y115&lt;&gt;""),"-")</f>
        <v>-</v>
      </c>
      <c r="BX115" s="120" t="str" cm="1">
        <f t="array" ref="BX115">_xlfn.IFS(AND($S115&lt;&gt;"",Z115&lt;&gt;""),ABS($S115-Z115),AND($S115="",Z115=""),"",OR($S115&lt;&gt;"",Z115&lt;&gt;""),"-")</f>
        <v/>
      </c>
      <c r="BY115" s="120" t="str" cm="1">
        <f t="array" ref="BY115">_xlfn.IFS(AND($S115&lt;&gt;"",AA115&lt;&gt;""),ABS($S115-AA115),AND($S115="",AA115=""),"",OR($S115&lt;&gt;"",AA115&lt;&gt;""),"-")</f>
        <v/>
      </c>
      <c r="BZ115" s="121" t="str" cm="1">
        <f t="array" ref="BZ115">_xlfn.IFS(AND($T115&lt;&gt;"",U115&lt;&gt;""),ABS($T115-U115),AND($T115="",U115=""),"",OR($T115&lt;&gt;"",U115&lt;&gt;""),"-")</f>
        <v/>
      </c>
      <c r="CA115" s="120" t="str" cm="1">
        <f t="array" ref="CA115">_xlfn.IFS(AND($T115&lt;&gt;"",V115&lt;&gt;""),ABS($T115-V115),AND($T115="",V115=""),"",OR($T115&lt;&gt;"",V115&lt;&gt;""),"-")</f>
        <v>-</v>
      </c>
      <c r="CB115" s="120" t="str" cm="1">
        <f t="array" ref="CB115">_xlfn.IFS(AND($T115&lt;&gt;"",W115&lt;&gt;""),ABS($T115-W115),AND($T115="",W115=""),"",OR($T115&lt;&gt;"",W115&lt;&gt;""),"-")</f>
        <v>-</v>
      </c>
      <c r="CC115" s="120" t="str" cm="1">
        <f t="array" ref="CC115">_xlfn.IFS(AND($T115&lt;&gt;"",X115&lt;&gt;""),ABS($T115-X115),AND($T115="",X115=""),"",OR($T115&lt;&gt;"",X115&lt;&gt;""),"-")</f>
        <v>-</v>
      </c>
      <c r="CD115" s="120" t="str" cm="1">
        <f t="array" ref="CD115">_xlfn.IFS(AND($T115&lt;&gt;"",Y115&lt;&gt;""),ABS($T115-Y115),AND($T115="",Y115=""),"",OR($T115&lt;&gt;"",Y115&lt;&gt;""),"-")</f>
        <v>-</v>
      </c>
      <c r="CE115" s="120" t="str" cm="1">
        <f t="array" ref="CE115">_xlfn.IFS(AND($T115&lt;&gt;"",Z115&lt;&gt;""),ABS($T115-Z115),AND($T115="",Z115=""),"",OR($T115&lt;&gt;"",Z115&lt;&gt;""),"-")</f>
        <v/>
      </c>
      <c r="CF115" s="120" t="str" cm="1">
        <f t="array" ref="CF115">_xlfn.IFS(AND($T115&lt;&gt;"",AA115&lt;&gt;""),ABS($T115-AA115),AND($T115="",AA115=""),"",OR($T115&lt;&gt;"",AA115&lt;&gt;""),"-")</f>
        <v/>
      </c>
      <c r="CG115" s="121" t="str" cm="1">
        <f t="array" ref="CG115">_xlfn.IFS(AND($U115&lt;&gt;"",V115&lt;&gt;""),ABS($U115-V115),AND($U115="",V115=""),"",OR($U115&lt;&gt;"",V115&lt;&gt;""),"-")</f>
        <v>-</v>
      </c>
      <c r="CH115" s="120" t="str" cm="1">
        <f t="array" ref="CH115">_xlfn.IFS(AND($U115&lt;&gt;"",W115&lt;&gt;""),ABS($U115-W115),AND($U115="",W115=""),"",OR($U115&lt;&gt;"",W115&lt;&gt;""),"-")</f>
        <v>-</v>
      </c>
      <c r="CI115" s="120" t="str" cm="1">
        <f t="array" ref="CI115">_xlfn.IFS(AND($U115&lt;&gt;"",X115&lt;&gt;""),ABS($U115-X115),AND($U115="",X115=""),"",OR($U115&lt;&gt;"",X115&lt;&gt;""),"-")</f>
        <v>-</v>
      </c>
      <c r="CJ115" s="120" t="str" cm="1">
        <f t="array" ref="CJ115">_xlfn.IFS(AND($U115&lt;&gt;"",Y115&lt;&gt;""),ABS($U115-Y115),AND($U115="",Y115=""),"",OR($U115&lt;&gt;"",Y115&lt;&gt;""),"-")</f>
        <v>-</v>
      </c>
      <c r="CK115" s="120" t="str" cm="1">
        <f t="array" ref="CK115">_xlfn.IFS(AND($U115&lt;&gt;"",Z115&lt;&gt;""),ABS($U115-Z115),AND($U115="",Z115=""),"",OR($U115&lt;&gt;"",Z115&lt;&gt;""),"-")</f>
        <v/>
      </c>
      <c r="CL115" s="120" t="str" cm="1">
        <f t="array" ref="CL115">_xlfn.IFS(AND($U115&lt;&gt;"",AA115&lt;&gt;""),ABS($U115-AA115),AND($U115="",AA115=""),"",OR($U115&lt;&gt;"",AA115&lt;&gt;""),"-")</f>
        <v/>
      </c>
      <c r="CM115" s="121" cm="1">
        <f t="array" ref="CM115">_xlfn.IFS(AND($V115&lt;&gt;"",W115&lt;&gt;""),ABS($V115-W115),AND($V115="",W115=""),"",OR($V115&lt;&gt;"",W115&lt;&gt;""),"-")</f>
        <v>0</v>
      </c>
      <c r="CN115" s="120" cm="1">
        <f t="array" ref="CN115">_xlfn.IFS(AND($V115&lt;&gt;"",X115&lt;&gt;""),ABS($V115-X115),AND($V115="",X115=""),"",OR($V115&lt;&gt;"",X115&lt;&gt;""),"-")</f>
        <v>0.15673510283866143</v>
      </c>
      <c r="CO115" s="120" cm="1">
        <f t="array" ref="CO115">_xlfn.IFS(AND($V115&lt;&gt;"",Y115&lt;&gt;""),ABS($V115-Y115),AND($V115="",Y115=""),"",OR($V115&lt;&gt;"",Y115&lt;&gt;""),"-")</f>
        <v>0.72460025283836238</v>
      </c>
      <c r="CP115" s="120" t="str" cm="1">
        <f t="array" ref="CP115">_xlfn.IFS(AND($V115&lt;&gt;"",Z115&lt;&gt;""),ABS($V115-Z115),AND($V115="",Z115=""),"",OR($V115&lt;&gt;"",Z115&lt;&gt;""),"-")</f>
        <v>-</v>
      </c>
      <c r="CQ115" s="120" t="str" cm="1">
        <f t="array" ref="CQ115">_xlfn.IFS(AND($V115&lt;&gt;"",AA115&lt;&gt;""),ABS($V115-AA115),AND($V115="",AA115=""),"",OR($V115&lt;&gt;"",AA115&lt;&gt;""),"-")</f>
        <v>-</v>
      </c>
      <c r="CR115" s="121" cm="1">
        <f t="array" ref="CR115">_xlfn.IFS(AND($W115&lt;&gt;"",X115&lt;&gt;""),ABS($W115-X115),AND($W115="",X115=""),"",OR($W115&lt;&gt;"",X115&lt;&gt;""),"-")</f>
        <v>0.15673510283866143</v>
      </c>
      <c r="CS115" s="120" cm="1">
        <f t="array" ref="CS115">_xlfn.IFS(AND($W115&lt;&gt;"",Y115&lt;&gt;""),ABS($W115-Y115),AND($W115="",Y115=""),"",OR($W115&lt;&gt;"",Y115&lt;&gt;""),"-")</f>
        <v>0.72460025283836238</v>
      </c>
      <c r="CT115" s="120" t="str" cm="1">
        <f t="array" ref="CT115">_xlfn.IFS(AND($W115&lt;&gt;"",Z115&lt;&gt;""),ABS($W115-Z115),AND($W115="",Z115=""),"",OR($W115&lt;&gt;"",Z115&lt;&gt;""),"-")</f>
        <v>-</v>
      </c>
      <c r="CU115" s="120" t="str" cm="1">
        <f t="array" ref="CU115">_xlfn.IFS(AND($W115&lt;&gt;"",AA115&lt;&gt;""),ABS($W115-AA115),AND($W115="",AA115=""),"",OR($W115&lt;&gt;"",AA115&lt;&gt;""),"-")</f>
        <v>-</v>
      </c>
      <c r="CV115" s="121" cm="1">
        <f t="array" ref="CV115">_xlfn.IFS(AND($X115&lt;&gt;"",Y115&lt;&gt;""),ABS($X115-Y115),AND($X115="",Y115=""),"",OR($X115&lt;&gt;"",Y115&lt;&gt;""),"-")</f>
        <v>0.56786514999970095</v>
      </c>
      <c r="CW115" s="120" t="str" cm="1">
        <f t="array" ref="CW115">_xlfn.IFS(AND($X115&lt;&gt;"",Z115&lt;&gt;""),ABS($X115-Z115),AND($X115="",Z115=""),"",OR($X115&lt;&gt;"",Z115&lt;&gt;""),"-")</f>
        <v>-</v>
      </c>
      <c r="CX115" s="120" t="str" cm="1">
        <f t="array" ref="CX115">_xlfn.IFS(AND($X115&lt;&gt;"",AA115&lt;&gt;""),ABS($X115-AA115),AND($X115="",AA115=""),"",OR($X115&lt;&gt;"",AA115&lt;&gt;""),"-")</f>
        <v>-</v>
      </c>
      <c r="CY115" s="121" t="str" cm="1">
        <f t="array" ref="CY115">_xlfn.IFS(AND($Y115&lt;&gt;"",Z115&lt;&gt;""),ABS($Y115-Z115),AND($Y115="",Z115=""),"",OR($Y115&lt;&gt;"",Z115&lt;&gt;""),"-")</f>
        <v>-</v>
      </c>
      <c r="CZ115" s="120" t="str" cm="1">
        <f t="array" ref="CZ115">_xlfn.IFS(AND($Y115&lt;&gt;"",AA115&lt;&gt;""),ABS($Y115-AA115),AND($Y115="",AA115=""),"",OR($Y115&lt;&gt;"",AA115&lt;&gt;""),"-")</f>
        <v>-</v>
      </c>
      <c r="DA115" s="121" t="str" cm="1">
        <f t="array" ref="DA115">_xlfn.IFS(AND($Z115&lt;&gt;"",AA115&lt;&gt;""),ABS($Z115-AA115),AND($Z115="",AA115=""),"",OR($Z115&lt;&gt;"",AA115&lt;&gt;""),"-")</f>
        <v/>
      </c>
    </row>
    <row r="116" spans="1:105" s="121" customFormat="1" x14ac:dyDescent="0.2">
      <c r="A116" s="260" t="s">
        <v>164</v>
      </c>
      <c r="B116" s="259" t="str">
        <f>VLOOKUP($A116,Merged_couplings!$B:$BU,MATCH(B$1,Merged_couplings!$B$1:$BU$1,0),FALSE)</f>
        <v>---</v>
      </c>
      <c r="C116" s="258" t="str">
        <f>VLOOKUP($A116,Merged_couplings!$B:$BU,MATCH(C$1,Merged_couplings!$B$1:$BU$1,0),FALSE)</f>
        <v>---</v>
      </c>
      <c r="D116" s="258" t="str">
        <f>VLOOKUP($A116,Merged_couplings!$B:$BU,MATCH(D$1,Merged_couplings!$B$1:$BU$1,0),FALSE)</f>
        <v>-IG</v>
      </c>
      <c r="E116" s="258" t="str">
        <f>VLOOKUP($A116,Merged_couplings!$B:$BU,MATCH(E$1,Merged_couplings!$B$1:$BU$1,0),FALSE)</f>
        <v>-IG</v>
      </c>
      <c r="F116" s="258" t="str">
        <f>VLOOKUP($A116,Merged_couplings!$B:$BU,MATCH(F$1,Merged_couplings!$B$1:$BU$1,0),FALSE)</f>
        <v>-IG</v>
      </c>
      <c r="G116" s="258" t="str">
        <f>VLOOKUP($A116,Merged_couplings!$B:$BU,MATCH(G$1,Merged_couplings!$B$1:$BU$1,0),FALSE)</f>
        <v>-IG</v>
      </c>
      <c r="H116" s="258" t="str">
        <f>VLOOKUP($A116,Merged_couplings!$B:$BU,MATCH(H$1,Merged_couplings!$B$1:$BU$1,0),FALSE)</f>
        <v>--G</v>
      </c>
      <c r="I116" s="258" t="str">
        <f>VLOOKUP($A116,Merged_couplings!$B:$BU,MATCH(I$1,Merged_couplings!$B$1:$BU$1,0),FALSE)</f>
        <v>-I-</v>
      </c>
      <c r="J116" s="258" t="str">
        <f>VLOOKUP($A116,Merged_couplings!$B:$BU,MATCH(J$1,Merged_couplings!$B$1:$BU$1,0),FALSE)</f>
        <v>-I-</v>
      </c>
      <c r="K116" s="258" t="str">
        <f>VLOOKUP($A116,Merged_couplings!$B:$BU,MATCH(K$1,Merged_couplings!$B$1:$BU$1,0),FALSE)</f>
        <v>-I-</v>
      </c>
      <c r="L116" s="258" t="str">
        <f>VLOOKUP($A116,Merged_couplings!$B:$BU,MATCH(L$1,Merged_couplings!$B$1:$BU$1,0),FALSE)</f>
        <v>-I-</v>
      </c>
      <c r="M116" s="258" t="str">
        <f>VLOOKUP($A116,Merged_couplings!$B:$BU,MATCH(M$1,Merged_couplings!$B$1:$BU$1,0),FALSE)</f>
        <v>---</v>
      </c>
      <c r="N116" s="258" t="str">
        <f>VLOOKUP($A116,Merged_couplings!$B:$BU,MATCH(N$1,Merged_couplings!$B$1:$BU$1,0),FALSE)</f>
        <v>-I-</v>
      </c>
      <c r="O116" s="121" t="str">
        <f>IF(OR(B116="BIG",B116="BI-",B116="-IG"),VLOOKUP($A116,Merged_couplings!$B:$BU,MATCH(O$1,Merged_couplings!$B$1:$BU$1,0),FALSE),"")</f>
        <v/>
      </c>
      <c r="P116" s="120" t="str">
        <f>IF(OR(C116="BIG",C116="BI-",C116="-IG"),VLOOKUP($A116,Merged_couplings!$B:$BU,MATCH(P$1,Merged_couplings!$B$1:$BU$1,0),FALSE),"")</f>
        <v/>
      </c>
      <c r="Q116" s="120">
        <f>IF(OR(D116="BIG",D116="BI-",D116="-IG"),VLOOKUP($A116,Merged_couplings!$B:$BU,MATCH(Q$1,Merged_couplings!$B$1:$BU$1,0),FALSE),"")</f>
        <v>6.788780689945626</v>
      </c>
      <c r="R116" s="120">
        <f t="shared" si="9"/>
        <v>6.788780689945626</v>
      </c>
      <c r="S116" s="120">
        <f t="shared" si="9"/>
        <v>6.788780689945626</v>
      </c>
      <c r="T116" s="120">
        <f t="shared" si="9"/>
        <v>6.788780689945626</v>
      </c>
      <c r="U116" s="120" t="str">
        <f>IF(OR(H116="BIG",H116="BI-",H116="-IG"),VLOOKUP($A116,Merged_couplings!$B:$BU,MATCH(U$1,Merged_couplings!$B$1:$BU$1,0),FALSE),"")</f>
        <v/>
      </c>
      <c r="V116" s="120" t="str">
        <f>IF(OR(I116="BIG",I116="BI-",I116="-IG"),VLOOKUP($A116,Merged_couplings!$B:$BU,MATCH(V$1,Merged_couplings!$B$1:$BU$1,0),FALSE),"")</f>
        <v/>
      </c>
      <c r="W116" s="120" t="str">
        <f t="shared" si="8"/>
        <v/>
      </c>
      <c r="X116" s="120" t="str">
        <f>IF(OR(K116="BIG",K116="BI-",K116="-IG"),VLOOKUP($A116,Merged_couplings!$B:$BU,MATCH(X$1,Merged_couplings!$B$1:$BU$1,0),FALSE),"")</f>
        <v/>
      </c>
      <c r="Y116" s="120" t="str">
        <f>IF(OR(L116="BIG",L116="BI-",L116="-IG"),VLOOKUP($A116,Merged_couplings!$B:$BU,MATCH(Y$1,Merged_couplings!$B$1:$BU$1,0),FALSE),"")</f>
        <v/>
      </c>
      <c r="Z116" s="120" t="str">
        <f>IF(OR(M116="BIG",M116="BI-",M116="-IG"),VLOOKUP($A116,Merged_couplings!$B:$BU,MATCH(Z$1,Merged_couplings!$B$1:$BU$1,0),FALSE),"")</f>
        <v/>
      </c>
      <c r="AA116" s="120" t="str">
        <f>IF(OR(N116="BIG",N116="BI-",N116="-IG"),VLOOKUP($A116,Merged_couplings!$B:$BU,MATCH(AA$1,Merged_couplings!$B$1:$BU$1,0),FALSE),"")</f>
        <v/>
      </c>
      <c r="AB116" s="123" t="str" cm="1">
        <f t="array" ref="AB116">_xlfn.IFS(AND($O116&lt;&gt;"",P116&lt;&gt;""),ABS($O116-P116),AND($O116="",P116=""),"",OR($O116&lt;&gt;"",P116&lt;&gt;""),"-")</f>
        <v/>
      </c>
      <c r="AC116" s="122" t="str" cm="1">
        <f t="array" ref="AC116">_xlfn.IFS(AND($O116&lt;&gt;"",Q116&lt;&gt;""),ABS($O116-Q116),AND($O116="",Q116=""),"",OR($O116&lt;&gt;"",Q116&lt;&gt;""),"-")</f>
        <v>-</v>
      </c>
      <c r="AD116" s="122" t="str" cm="1">
        <f t="array" ref="AD116">_xlfn.IFS(AND($O116&lt;&gt;"",R116&lt;&gt;""),ABS($O116-R116),AND($O116="",R116=""),"",OR($O116&lt;&gt;"",R116&lt;&gt;""),"-")</f>
        <v>-</v>
      </c>
      <c r="AE116" s="122" t="str" cm="1">
        <f t="array" ref="AE116">_xlfn.IFS(AND($O116&lt;&gt;"",S116&lt;&gt;""),ABS($O116-S116),AND($O116="",S116=""),"",OR($O116&lt;&gt;"",S116&lt;&gt;""),"-")</f>
        <v>-</v>
      </c>
      <c r="AF116" s="122" t="str" cm="1">
        <f t="array" ref="AF116">_xlfn.IFS(AND($O116&lt;&gt;"",T116&lt;&gt;""),ABS($O116-T116),AND($O116="",T116=""),"",OR($O116&lt;&gt;"",T116&lt;&gt;""),"-")</f>
        <v>-</v>
      </c>
      <c r="AG116" s="122" t="str" cm="1">
        <f t="array" ref="AG116">_xlfn.IFS(AND($O116&lt;&gt;"",U116&lt;&gt;""),ABS($O116-U116),AND($O116="",U116=""),"",OR($O116&lt;&gt;"",U116&lt;&gt;""),"-")</f>
        <v/>
      </c>
      <c r="AH116" s="122" t="str" cm="1">
        <f t="array" ref="AH116">_xlfn.IFS(AND($O116&lt;&gt;"",V116&lt;&gt;""),ABS($O116-V116),AND($O116="",V116=""),"",OR($O116&lt;&gt;"",V116&lt;&gt;""),"-")</f>
        <v/>
      </c>
      <c r="AI116" s="122" t="str" cm="1">
        <f t="array" ref="AI116">_xlfn.IFS(AND($O116&lt;&gt;"",W116&lt;&gt;""),ABS($O116-W116),AND($O116="",W116=""),"",OR($O116&lt;&gt;"",W116&lt;&gt;""),"-")</f>
        <v/>
      </c>
      <c r="AJ116" s="122" t="str" cm="1">
        <f t="array" ref="AJ116">_xlfn.IFS(AND($O116&lt;&gt;"",X116&lt;&gt;""),ABS($O116-X116),AND($O116="",X116=""),"",OR($O116&lt;&gt;"",X116&lt;&gt;""),"-")</f>
        <v/>
      </c>
      <c r="AK116" s="122" t="str" cm="1">
        <f t="array" ref="AK116">_xlfn.IFS(AND($O116&lt;&gt;"",Y116&lt;&gt;""),ABS($O116-Y116),AND($O116="",Y116=""),"",OR($O116&lt;&gt;"",Y116&lt;&gt;""),"-")</f>
        <v/>
      </c>
      <c r="AL116" s="122" t="str" cm="1">
        <f t="array" ref="AL116">_xlfn.IFS(AND($O116&lt;&gt;"",Z116&lt;&gt;""),ABS($O116-Z116),AND($O116="",Z116=""),"",OR($O116&lt;&gt;"",Z116&lt;&gt;""),"-")</f>
        <v/>
      </c>
      <c r="AM116" s="122" t="str" cm="1">
        <f t="array" ref="AM116">_xlfn.IFS(AND($O116&lt;&gt;"",AA116&lt;&gt;""),ABS($O116-AA116),AND($O116="",AA116=""),"",OR($O116&lt;&gt;"",AA116&lt;&gt;""),"-")</f>
        <v/>
      </c>
      <c r="AN116" s="121" t="str" cm="1">
        <f t="array" ref="AN116">_xlfn.IFS(AND($P116&lt;&gt;"",Q116&lt;&gt;""),ABS($P116-Q116),AND($P116="",Q116=""),"",OR($P116&lt;&gt;"",Q116&lt;&gt;""),"-")</f>
        <v>-</v>
      </c>
      <c r="AO116" s="120" t="str" cm="1">
        <f t="array" ref="AO116">_xlfn.IFS(AND($P116&lt;&gt;"",R116&lt;&gt;""),ABS($P116-R116),AND($P116="",R116=""),"",OR($P116&lt;&gt;"",R116&lt;&gt;""),"-")</f>
        <v>-</v>
      </c>
      <c r="AP116" s="120" t="str" cm="1">
        <f t="array" ref="AP116">_xlfn.IFS(AND($P116&lt;&gt;"",S116&lt;&gt;""),ABS($P116-S116),AND($P116="",S116=""),"",OR($P116&lt;&gt;"",S116&lt;&gt;""),"-")</f>
        <v>-</v>
      </c>
      <c r="AQ116" s="120" t="str" cm="1">
        <f t="array" ref="AQ116">_xlfn.IFS(AND($P116&lt;&gt;"",T116&lt;&gt;""),ABS($P116-T116),AND($P116="",T116=""),"",OR($P116&lt;&gt;"",T116&lt;&gt;""),"-")</f>
        <v>-</v>
      </c>
      <c r="AR116" s="120" t="str" cm="1">
        <f t="array" ref="AR116">_xlfn.IFS(AND($P116&lt;&gt;"",U116&lt;&gt;""),ABS($P116-U116),AND($P116="",U116=""),"",OR($P116&lt;&gt;"",U116&lt;&gt;""),"-")</f>
        <v/>
      </c>
      <c r="AS116" s="120" t="str" cm="1">
        <f t="array" ref="AS116">_xlfn.IFS(AND($P116&lt;&gt;"",V116&lt;&gt;""),ABS($P116-V116),AND($P116="",V116=""),"",OR($P116&lt;&gt;"",V116&lt;&gt;""),"-")</f>
        <v/>
      </c>
      <c r="AT116" s="120" t="str" cm="1">
        <f t="array" ref="AT116">_xlfn.IFS(AND($P116&lt;&gt;"",W116&lt;&gt;""),ABS($P116-W116),AND($P116="",W116=""),"",OR($P116&lt;&gt;"",W116&lt;&gt;""),"-")</f>
        <v/>
      </c>
      <c r="AU116" s="120" t="str" cm="1">
        <f t="array" ref="AU116">_xlfn.IFS(AND($P116&lt;&gt;"",X116&lt;&gt;""),ABS($P116-X116),AND($P116="",X116=""),"",OR($P116&lt;&gt;"",X116&lt;&gt;""),"-")</f>
        <v/>
      </c>
      <c r="AV116" s="120" t="str" cm="1">
        <f t="array" ref="AV116">_xlfn.IFS(AND($P116&lt;&gt;"",Y116&lt;&gt;""),ABS($P116-Y116),AND($P116="",Y116=""),"",OR($P116&lt;&gt;"",Y116&lt;&gt;""),"-")</f>
        <v/>
      </c>
      <c r="AW116" s="120" t="str" cm="1">
        <f t="array" ref="AW116">_xlfn.IFS(AND($P116&lt;&gt;"",Z116&lt;&gt;""),ABS($P116-Z116),AND($P116="",Z116=""),"",OR($P116&lt;&gt;"",Z116&lt;&gt;""),"-")</f>
        <v/>
      </c>
      <c r="AX116" s="120" t="str" cm="1">
        <f t="array" ref="AX116">_xlfn.IFS(AND($P116&lt;&gt;"",AA116&lt;&gt;""),ABS($P116-AA116),AND($P116="",AA116=""),"",OR($P116&lt;&gt;"",AA116&lt;&gt;""),"-")</f>
        <v/>
      </c>
      <c r="AY116" s="121" cm="1">
        <f t="array" ref="AY116">_xlfn.IFS(AND($Q116&lt;&gt;"",R116&lt;&gt;""),ABS($Q116-R116),AND($Q116="",R116=""),"",OR($Q116&lt;&gt;"",R116&lt;&gt;""),"-")</f>
        <v>0</v>
      </c>
      <c r="AZ116" s="334" cm="1">
        <f t="array" ref="AZ116">_xlfn.IFS(AND($Q116&lt;&gt;"",S116&lt;&gt;""),ABS($Q116-S116),AND($Q116="",S116=""),"",OR($Q116&lt;&gt;"",S116&lt;&gt;""),"-")</f>
        <v>0</v>
      </c>
      <c r="BA116" s="334" cm="1">
        <f t="array" ref="BA116">_xlfn.IFS(AND($Q116&lt;&gt;"",T116&lt;&gt;""),ABS($Q116-T116),AND($Q116="",T116=""),"",OR($Q116&lt;&gt;"",T116&lt;&gt;""),"-")</f>
        <v>0</v>
      </c>
      <c r="BB116" s="120" t="str" cm="1">
        <f t="array" ref="BB116">_xlfn.IFS(AND($Q116&lt;&gt;"",U116&lt;&gt;""),ABS($Q116-U116),AND($Q116="",U116=""),"",OR($Q116&lt;&gt;"",U116&lt;&gt;""),"-")</f>
        <v>-</v>
      </c>
      <c r="BC116" s="120" t="str" cm="1">
        <f t="array" ref="BC116">_xlfn.IFS(AND($Q116&lt;&gt;"",V116&lt;&gt;""),ABS($Q116-V116),AND($Q116="",V116=""),"",OR($Q116&lt;&gt;"",V116&lt;&gt;""),"-")</f>
        <v>-</v>
      </c>
      <c r="BD116" s="120" t="str" cm="1">
        <f t="array" ref="BD116">_xlfn.IFS(AND($Q116&lt;&gt;"",W116&lt;&gt;""),ABS($Q116-W116),AND($Q116="",W116=""),"",OR($Q116&lt;&gt;"",W116&lt;&gt;""),"-")</f>
        <v>-</v>
      </c>
      <c r="BE116" s="120" t="str" cm="1">
        <f t="array" ref="BE116">_xlfn.IFS(AND($Q116&lt;&gt;"",X116&lt;&gt;""),ABS($Q116-X116),AND($Q116="",X116=""),"",OR($Q116&lt;&gt;"",X116&lt;&gt;""),"-")</f>
        <v>-</v>
      </c>
      <c r="BF116" s="120" t="str" cm="1">
        <f t="array" ref="BF116">_xlfn.IFS(AND($Q116&lt;&gt;"",Y116&lt;&gt;""),ABS($Q116-Y116),AND($Q116="",Y116=""),"",OR($Q116&lt;&gt;"",Y116&lt;&gt;""),"-")</f>
        <v>-</v>
      </c>
      <c r="BG116" s="120" t="str" cm="1">
        <f t="array" ref="BG116">_xlfn.IFS(AND($Q116&lt;&gt;"",Z116&lt;&gt;""),ABS($Q116-Z116),AND($Q116="",Z116=""),"",OR($Q116&lt;&gt;"",Z116&lt;&gt;""),"-")</f>
        <v>-</v>
      </c>
      <c r="BH116" s="120" t="str" cm="1">
        <f t="array" ref="BH116">_xlfn.IFS(AND($Q116&lt;&gt;"",AA116&lt;&gt;""),ABS($Q116-AA116),AND($Q116="",AA116=""),"",OR($Q116&lt;&gt;"",AA116&lt;&gt;""),"-")</f>
        <v>-</v>
      </c>
      <c r="BI116" s="121" cm="1">
        <f t="array" ref="BI116">_xlfn.IFS(AND($R116&lt;&gt;"",S116&lt;&gt;""),ABS($R116-S116),AND($R116="",S116=""),"",OR($R116&lt;&gt;"",S116&lt;&gt;""),"-")</f>
        <v>0</v>
      </c>
      <c r="BJ116" s="120" cm="1">
        <f t="array" ref="BJ116">_xlfn.IFS(AND($R116&lt;&gt;"",T116&lt;&gt;""),ABS($R116-T116),AND($R116="",T116=""),"",OR($R116&lt;&gt;"",T116&lt;&gt;""),"-")</f>
        <v>0</v>
      </c>
      <c r="BK116" s="334" t="str" cm="1">
        <f t="array" ref="BK116">_xlfn.IFS(AND($R116&lt;&gt;"",U116&lt;&gt;""),ABS($R116-U116),AND($R116="",U116=""),"",OR($R116&lt;&gt;"",U116&lt;&gt;""),"-")</f>
        <v>-</v>
      </c>
      <c r="BL116" s="120" t="str" cm="1">
        <f t="array" ref="BL116">_xlfn.IFS(AND($R116&lt;&gt;"",V116&lt;&gt;""),ABS($R116-V116),AND($R116="",V116=""),"",OR($R116&lt;&gt;"",V116&lt;&gt;""),"-")</f>
        <v>-</v>
      </c>
      <c r="BM116" s="120" t="str" cm="1">
        <f t="array" ref="BM116">_xlfn.IFS(AND($R116&lt;&gt;"",W116&lt;&gt;""),ABS($R116-W116),AND($R116="",W116=""),"",OR($R116&lt;&gt;"",W116&lt;&gt;""),"-")</f>
        <v>-</v>
      </c>
      <c r="BN116" s="120" t="str" cm="1">
        <f t="array" ref="BN116">_xlfn.IFS(AND($R116&lt;&gt;"",X116&lt;&gt;""),ABS($R116-X116),AND($R116="",X116=""),"",OR($R116&lt;&gt;"",X116&lt;&gt;""),"-")</f>
        <v>-</v>
      </c>
      <c r="BO116" s="120" t="str" cm="1">
        <f t="array" ref="BO116">_xlfn.IFS(AND($R116&lt;&gt;"",Y116&lt;&gt;""),ABS($R116-Y116),AND($R116="",Y116=""),"",OR($R116&lt;&gt;"",Y116&lt;&gt;""),"-")</f>
        <v>-</v>
      </c>
      <c r="BP116" s="120" t="str" cm="1">
        <f t="array" ref="BP116">_xlfn.IFS(AND($R116&lt;&gt;"",Z116&lt;&gt;""),ABS($R116-Z116),AND($R116="",Z116=""),"",OR($R116&lt;&gt;"",Z116&lt;&gt;""),"-")</f>
        <v>-</v>
      </c>
      <c r="BQ116" s="120" t="str" cm="1">
        <f t="array" ref="BQ116">_xlfn.IFS(AND($R116&lt;&gt;"",AA116&lt;&gt;""),ABS($R116-AA116),AND($R116="",AA116=""),"",OR($R116&lt;&gt;"",AA116&lt;&gt;""),"-")</f>
        <v>-</v>
      </c>
      <c r="BR116" s="121" cm="1">
        <f t="array" ref="BR116">_xlfn.IFS(AND($S116&lt;&gt;"",T116&lt;&gt;""),ABS($S116-T116),AND($S116="",T116=""),"",OR($S116&lt;&gt;"",T116&lt;&gt;""),"-")</f>
        <v>0</v>
      </c>
      <c r="BS116" s="334" t="str" cm="1">
        <f t="array" ref="BS116">_xlfn.IFS(AND($S116&lt;&gt;"",U116&lt;&gt;""),ABS($S116-U116),AND($S116="",U116=""),"",OR($S116&lt;&gt;"",U116&lt;&gt;""),"-")</f>
        <v>-</v>
      </c>
      <c r="BT116" s="120" t="str" cm="1">
        <f t="array" ref="BT116">_xlfn.IFS(AND($S116&lt;&gt;"",V116&lt;&gt;""),ABS($S116-V116),AND($S116="",V116=""),"",OR($S116&lt;&gt;"",V116&lt;&gt;""),"-")</f>
        <v>-</v>
      </c>
      <c r="BU116" s="120" t="str" cm="1">
        <f t="array" ref="BU116">_xlfn.IFS(AND($S116&lt;&gt;"",W116&lt;&gt;""),ABS($S116-W116),AND($S116="",W116=""),"",OR($S116&lt;&gt;"",W116&lt;&gt;""),"-")</f>
        <v>-</v>
      </c>
      <c r="BV116" s="120" t="str" cm="1">
        <f t="array" ref="BV116">_xlfn.IFS(AND($S116&lt;&gt;"",X116&lt;&gt;""),ABS($S116-X116),AND($S116="",X116=""),"",OR($S116&lt;&gt;"",X116&lt;&gt;""),"-")</f>
        <v>-</v>
      </c>
      <c r="BW116" s="120" t="str" cm="1">
        <f t="array" ref="BW116">_xlfn.IFS(AND($S116&lt;&gt;"",Y116&lt;&gt;""),ABS($S116-Y116),AND($S116="",Y116=""),"",OR($S116&lt;&gt;"",Y116&lt;&gt;""),"-")</f>
        <v>-</v>
      </c>
      <c r="BX116" s="120" t="str" cm="1">
        <f t="array" ref="BX116">_xlfn.IFS(AND($S116&lt;&gt;"",Z116&lt;&gt;""),ABS($S116-Z116),AND($S116="",Z116=""),"",OR($S116&lt;&gt;"",Z116&lt;&gt;""),"-")</f>
        <v>-</v>
      </c>
      <c r="BY116" s="120" t="str" cm="1">
        <f t="array" ref="BY116">_xlfn.IFS(AND($S116&lt;&gt;"",AA116&lt;&gt;""),ABS($S116-AA116),AND($S116="",AA116=""),"",OR($S116&lt;&gt;"",AA116&lt;&gt;""),"-")</f>
        <v>-</v>
      </c>
      <c r="BZ116" s="121" t="str" cm="1">
        <f t="array" ref="BZ116">_xlfn.IFS(AND($T116&lt;&gt;"",U116&lt;&gt;""),ABS($T116-U116),AND($T116="",U116=""),"",OR($T116&lt;&gt;"",U116&lt;&gt;""),"-")</f>
        <v>-</v>
      </c>
      <c r="CA116" s="120" t="str" cm="1">
        <f t="array" ref="CA116">_xlfn.IFS(AND($T116&lt;&gt;"",V116&lt;&gt;""),ABS($T116-V116),AND($T116="",V116=""),"",OR($T116&lt;&gt;"",V116&lt;&gt;""),"-")</f>
        <v>-</v>
      </c>
      <c r="CB116" s="120" t="str" cm="1">
        <f t="array" ref="CB116">_xlfn.IFS(AND($T116&lt;&gt;"",W116&lt;&gt;""),ABS($T116-W116),AND($T116="",W116=""),"",OR($T116&lt;&gt;"",W116&lt;&gt;""),"-")</f>
        <v>-</v>
      </c>
      <c r="CC116" s="120" t="str" cm="1">
        <f t="array" ref="CC116">_xlfn.IFS(AND($T116&lt;&gt;"",X116&lt;&gt;""),ABS($T116-X116),AND($T116="",X116=""),"",OR($T116&lt;&gt;"",X116&lt;&gt;""),"-")</f>
        <v>-</v>
      </c>
      <c r="CD116" s="120" t="str" cm="1">
        <f t="array" ref="CD116">_xlfn.IFS(AND($T116&lt;&gt;"",Y116&lt;&gt;""),ABS($T116-Y116),AND($T116="",Y116=""),"",OR($T116&lt;&gt;"",Y116&lt;&gt;""),"-")</f>
        <v>-</v>
      </c>
      <c r="CE116" s="120" t="str" cm="1">
        <f t="array" ref="CE116">_xlfn.IFS(AND($T116&lt;&gt;"",Z116&lt;&gt;""),ABS($T116-Z116),AND($T116="",Z116=""),"",OR($T116&lt;&gt;"",Z116&lt;&gt;""),"-")</f>
        <v>-</v>
      </c>
      <c r="CF116" s="120" t="str" cm="1">
        <f t="array" ref="CF116">_xlfn.IFS(AND($T116&lt;&gt;"",AA116&lt;&gt;""),ABS($T116-AA116),AND($T116="",AA116=""),"",OR($T116&lt;&gt;"",AA116&lt;&gt;""),"-")</f>
        <v>-</v>
      </c>
      <c r="CG116" s="121" t="str" cm="1">
        <f t="array" ref="CG116">_xlfn.IFS(AND($U116&lt;&gt;"",V116&lt;&gt;""),ABS($U116-V116),AND($U116="",V116=""),"",OR($U116&lt;&gt;"",V116&lt;&gt;""),"-")</f>
        <v/>
      </c>
      <c r="CH116" s="120" t="str" cm="1">
        <f t="array" ref="CH116">_xlfn.IFS(AND($U116&lt;&gt;"",W116&lt;&gt;""),ABS($U116-W116),AND($U116="",W116=""),"",OR($U116&lt;&gt;"",W116&lt;&gt;""),"-")</f>
        <v/>
      </c>
      <c r="CI116" s="120" t="str" cm="1">
        <f t="array" ref="CI116">_xlfn.IFS(AND($U116&lt;&gt;"",X116&lt;&gt;""),ABS($U116-X116),AND($U116="",X116=""),"",OR($U116&lt;&gt;"",X116&lt;&gt;""),"-")</f>
        <v/>
      </c>
      <c r="CJ116" s="120" t="str" cm="1">
        <f t="array" ref="CJ116">_xlfn.IFS(AND($U116&lt;&gt;"",Y116&lt;&gt;""),ABS($U116-Y116),AND($U116="",Y116=""),"",OR($U116&lt;&gt;"",Y116&lt;&gt;""),"-")</f>
        <v/>
      </c>
      <c r="CK116" s="120" t="str" cm="1">
        <f t="array" ref="CK116">_xlfn.IFS(AND($U116&lt;&gt;"",Z116&lt;&gt;""),ABS($U116-Z116),AND($U116="",Z116=""),"",OR($U116&lt;&gt;"",Z116&lt;&gt;""),"-")</f>
        <v/>
      </c>
      <c r="CL116" s="120" t="str" cm="1">
        <f t="array" ref="CL116">_xlfn.IFS(AND($U116&lt;&gt;"",AA116&lt;&gt;""),ABS($U116-AA116),AND($U116="",AA116=""),"",OR($U116&lt;&gt;"",AA116&lt;&gt;""),"-")</f>
        <v/>
      </c>
      <c r="CM116" s="121" t="str" cm="1">
        <f t="array" ref="CM116">_xlfn.IFS(AND($V116&lt;&gt;"",W116&lt;&gt;""),ABS($V116-W116),AND($V116="",W116=""),"",OR($V116&lt;&gt;"",W116&lt;&gt;""),"-")</f>
        <v/>
      </c>
      <c r="CN116" s="120" t="str" cm="1">
        <f t="array" ref="CN116">_xlfn.IFS(AND($V116&lt;&gt;"",X116&lt;&gt;""),ABS($V116-X116),AND($V116="",X116=""),"",OR($V116&lt;&gt;"",X116&lt;&gt;""),"-")</f>
        <v/>
      </c>
      <c r="CO116" s="120" t="str" cm="1">
        <f t="array" ref="CO116">_xlfn.IFS(AND($V116&lt;&gt;"",Y116&lt;&gt;""),ABS($V116-Y116),AND($V116="",Y116=""),"",OR($V116&lt;&gt;"",Y116&lt;&gt;""),"-")</f>
        <v/>
      </c>
      <c r="CP116" s="120" t="str" cm="1">
        <f t="array" ref="CP116">_xlfn.IFS(AND($V116&lt;&gt;"",Z116&lt;&gt;""),ABS($V116-Z116),AND($V116="",Z116=""),"",OR($V116&lt;&gt;"",Z116&lt;&gt;""),"-")</f>
        <v/>
      </c>
      <c r="CQ116" s="120" t="str" cm="1">
        <f t="array" ref="CQ116">_xlfn.IFS(AND($V116&lt;&gt;"",AA116&lt;&gt;""),ABS($V116-AA116),AND($V116="",AA116=""),"",OR($V116&lt;&gt;"",AA116&lt;&gt;""),"-")</f>
        <v/>
      </c>
      <c r="CR116" s="121" t="str" cm="1">
        <f t="array" ref="CR116">_xlfn.IFS(AND($W116&lt;&gt;"",X116&lt;&gt;""),ABS($W116-X116),AND($W116="",X116=""),"",OR($W116&lt;&gt;"",X116&lt;&gt;""),"-")</f>
        <v/>
      </c>
      <c r="CS116" s="120" t="str" cm="1">
        <f t="array" ref="CS116">_xlfn.IFS(AND($W116&lt;&gt;"",Y116&lt;&gt;""),ABS($W116-Y116),AND($W116="",Y116=""),"",OR($W116&lt;&gt;"",Y116&lt;&gt;""),"-")</f>
        <v/>
      </c>
      <c r="CT116" s="120" t="str" cm="1">
        <f t="array" ref="CT116">_xlfn.IFS(AND($W116&lt;&gt;"",Z116&lt;&gt;""),ABS($W116-Z116),AND($W116="",Z116=""),"",OR($W116&lt;&gt;"",Z116&lt;&gt;""),"-")</f>
        <v/>
      </c>
      <c r="CU116" s="120" t="str" cm="1">
        <f t="array" ref="CU116">_xlfn.IFS(AND($W116&lt;&gt;"",AA116&lt;&gt;""),ABS($W116-AA116),AND($W116="",AA116=""),"",OR($W116&lt;&gt;"",AA116&lt;&gt;""),"-")</f>
        <v/>
      </c>
      <c r="CV116" s="121" t="str" cm="1">
        <f t="array" ref="CV116">_xlfn.IFS(AND($X116&lt;&gt;"",Y116&lt;&gt;""),ABS($X116-Y116),AND($X116="",Y116=""),"",OR($X116&lt;&gt;"",Y116&lt;&gt;""),"-")</f>
        <v/>
      </c>
      <c r="CW116" s="120" t="str" cm="1">
        <f t="array" ref="CW116">_xlfn.IFS(AND($X116&lt;&gt;"",Z116&lt;&gt;""),ABS($X116-Z116),AND($X116="",Z116=""),"",OR($X116&lt;&gt;"",Z116&lt;&gt;""),"-")</f>
        <v/>
      </c>
      <c r="CX116" s="120" t="str" cm="1">
        <f t="array" ref="CX116">_xlfn.IFS(AND($X116&lt;&gt;"",AA116&lt;&gt;""),ABS($X116-AA116),AND($X116="",AA116=""),"",OR($X116&lt;&gt;"",AA116&lt;&gt;""),"-")</f>
        <v/>
      </c>
      <c r="CY116" s="121" t="str" cm="1">
        <f t="array" ref="CY116">_xlfn.IFS(AND($Y116&lt;&gt;"",Z116&lt;&gt;""),ABS($Y116-Z116),AND($Y116="",Z116=""),"",OR($Y116&lt;&gt;"",Z116&lt;&gt;""),"-")</f>
        <v/>
      </c>
      <c r="CZ116" s="120" t="str" cm="1">
        <f t="array" ref="CZ116">_xlfn.IFS(AND($Y116&lt;&gt;"",AA116&lt;&gt;""),ABS($Y116-AA116),AND($Y116="",AA116=""),"",OR($Y116&lt;&gt;"",AA116&lt;&gt;""),"-")</f>
        <v/>
      </c>
      <c r="DA116" s="121" t="str" cm="1">
        <f t="array" ref="DA116">_xlfn.IFS(AND($Z116&lt;&gt;"",AA116&lt;&gt;""),ABS($Z116-AA116),AND($Z116="",AA116=""),"",OR($Z116&lt;&gt;"",AA116&lt;&gt;""),"-")</f>
        <v/>
      </c>
    </row>
    <row r="117" spans="1:105" s="121" customFormat="1" x14ac:dyDescent="0.2">
      <c r="A117" s="260" t="s">
        <v>165</v>
      </c>
      <c r="B117" s="259" t="str">
        <f>VLOOKUP($A117,Merged_couplings!$B:$BU,MATCH(B$1,Merged_couplings!$B$1:$BU$1,0),FALSE)</f>
        <v>---</v>
      </c>
      <c r="C117" s="258" t="str">
        <f>VLOOKUP($A117,Merged_couplings!$B:$BU,MATCH(C$1,Merged_couplings!$B$1:$BU$1,0),FALSE)</f>
        <v>---</v>
      </c>
      <c r="D117" s="258" t="str">
        <f>VLOOKUP($A117,Merged_couplings!$B:$BU,MATCH(D$1,Merged_couplings!$B$1:$BU$1,0),FALSE)</f>
        <v>--G</v>
      </c>
      <c r="E117" s="258" t="str">
        <f>VLOOKUP($A117,Merged_couplings!$B:$BU,MATCH(E$1,Merged_couplings!$B$1:$BU$1,0),FALSE)</f>
        <v>--G</v>
      </c>
      <c r="F117" s="258" t="str">
        <f>VLOOKUP($A117,Merged_couplings!$B:$BU,MATCH(F$1,Merged_couplings!$B$1:$BU$1,0),FALSE)</f>
        <v>--G</v>
      </c>
      <c r="G117" s="258" t="str">
        <f>VLOOKUP($A117,Merged_couplings!$B:$BU,MATCH(G$1,Merged_couplings!$B$1:$BU$1,0),FALSE)</f>
        <v>--G</v>
      </c>
      <c r="H117" s="258" t="str">
        <f>VLOOKUP($A117,Merged_couplings!$B:$BU,MATCH(H$1,Merged_couplings!$B$1:$BU$1,0),FALSE)</f>
        <v>-IG</v>
      </c>
      <c r="I117" s="258" t="str">
        <f>VLOOKUP($A117,Merged_couplings!$B:$BU,MATCH(I$1,Merged_couplings!$B$1:$BU$1,0),FALSE)</f>
        <v>-I-</v>
      </c>
      <c r="J117" s="258" t="str">
        <f>VLOOKUP($A117,Merged_couplings!$B:$BU,MATCH(J$1,Merged_couplings!$B$1:$BU$1,0),FALSE)</f>
        <v>-I-</v>
      </c>
      <c r="K117" s="258" t="str">
        <f>VLOOKUP($A117,Merged_couplings!$B:$BU,MATCH(K$1,Merged_couplings!$B$1:$BU$1,0),FALSE)</f>
        <v>-I-</v>
      </c>
      <c r="L117" s="258" t="str">
        <f>VLOOKUP($A117,Merged_couplings!$B:$BU,MATCH(L$1,Merged_couplings!$B$1:$BU$1,0),FALSE)</f>
        <v>---</v>
      </c>
      <c r="M117" s="258" t="str">
        <f>VLOOKUP($A117,Merged_couplings!$B:$BU,MATCH(M$1,Merged_couplings!$B$1:$BU$1,0),FALSE)</f>
        <v>---</v>
      </c>
      <c r="N117" s="258" t="str">
        <f>VLOOKUP($A117,Merged_couplings!$B:$BU,MATCH(N$1,Merged_couplings!$B$1:$BU$1,0),FALSE)</f>
        <v>---</v>
      </c>
      <c r="O117" s="121" t="str">
        <f>IF(OR(B117="BIG",B117="BI-",B117="-IG"),VLOOKUP($A117,Merged_couplings!$B:$BU,MATCH(O$1,Merged_couplings!$B$1:$BU$1,0),FALSE),"")</f>
        <v/>
      </c>
      <c r="P117" s="120" t="str">
        <f>IF(OR(C117="BIG",C117="BI-",C117="-IG"),VLOOKUP($A117,Merged_couplings!$B:$BU,MATCH(P$1,Merged_couplings!$B$1:$BU$1,0),FALSE),"")</f>
        <v/>
      </c>
      <c r="Q117" s="120" t="str">
        <f>IF(OR(D117="BIG",D117="BI-",D117="-IG"),VLOOKUP($A117,Merged_couplings!$B:$BU,MATCH(Q$1,Merged_couplings!$B$1:$BU$1,0),FALSE),"")</f>
        <v/>
      </c>
      <c r="R117" s="120" t="str">
        <f t="shared" si="9"/>
        <v/>
      </c>
      <c r="S117" s="120" t="str">
        <f t="shared" si="9"/>
        <v/>
      </c>
      <c r="T117" s="120" t="str">
        <f t="shared" si="9"/>
        <v/>
      </c>
      <c r="U117" s="120">
        <f>IF(OR(H117="BIG",H117="BI-",H117="-IG"),VLOOKUP($A117,Merged_couplings!$B:$BU,MATCH(U$1,Merged_couplings!$B$1:$BU$1,0),FALSE),"")</f>
        <v>8.0349387366083</v>
      </c>
      <c r="V117" s="120" t="str">
        <f>IF(OR(I117="BIG",I117="BI-",I117="-IG"),VLOOKUP($A117,Merged_couplings!$B:$BU,MATCH(V$1,Merged_couplings!$B$1:$BU$1,0),FALSE),"")</f>
        <v/>
      </c>
      <c r="W117" s="120" t="str">
        <f t="shared" si="8"/>
        <v/>
      </c>
      <c r="X117" s="120" t="str">
        <f>IF(OR(K117="BIG",K117="BI-",K117="-IG"),VLOOKUP($A117,Merged_couplings!$B:$BU,MATCH(X$1,Merged_couplings!$B$1:$BU$1,0),FALSE),"")</f>
        <v/>
      </c>
      <c r="Y117" s="120" t="str">
        <f>IF(OR(L117="BIG",L117="BI-",L117="-IG"),VLOOKUP($A117,Merged_couplings!$B:$BU,MATCH(Y$1,Merged_couplings!$B$1:$BU$1,0),FALSE),"")</f>
        <v/>
      </c>
      <c r="Z117" s="120" t="str">
        <f>IF(OR(M117="BIG",M117="BI-",M117="-IG"),VLOOKUP($A117,Merged_couplings!$B:$BU,MATCH(Z$1,Merged_couplings!$B$1:$BU$1,0),FALSE),"")</f>
        <v/>
      </c>
      <c r="AA117" s="120" t="str">
        <f>IF(OR(N117="BIG",N117="BI-",N117="-IG"),VLOOKUP($A117,Merged_couplings!$B:$BU,MATCH(AA$1,Merged_couplings!$B$1:$BU$1,0),FALSE),"")</f>
        <v/>
      </c>
      <c r="AB117" s="123" t="str" cm="1">
        <f t="array" ref="AB117">_xlfn.IFS(AND($O117&lt;&gt;"",P117&lt;&gt;""),ABS($O117-P117),AND($O117="",P117=""),"",OR($O117&lt;&gt;"",P117&lt;&gt;""),"-")</f>
        <v/>
      </c>
      <c r="AC117" s="122" t="str" cm="1">
        <f t="array" ref="AC117">_xlfn.IFS(AND($O117&lt;&gt;"",Q117&lt;&gt;""),ABS($O117-Q117),AND($O117="",Q117=""),"",OR($O117&lt;&gt;"",Q117&lt;&gt;""),"-")</f>
        <v/>
      </c>
      <c r="AD117" s="122" t="str" cm="1">
        <f t="array" ref="AD117">_xlfn.IFS(AND($O117&lt;&gt;"",R117&lt;&gt;""),ABS($O117-R117),AND($O117="",R117=""),"",OR($O117&lt;&gt;"",R117&lt;&gt;""),"-")</f>
        <v/>
      </c>
      <c r="AE117" s="122" t="str" cm="1">
        <f t="array" ref="AE117">_xlfn.IFS(AND($O117&lt;&gt;"",S117&lt;&gt;""),ABS($O117-S117),AND($O117="",S117=""),"",OR($O117&lt;&gt;"",S117&lt;&gt;""),"-")</f>
        <v/>
      </c>
      <c r="AF117" s="122" t="str" cm="1">
        <f t="array" ref="AF117">_xlfn.IFS(AND($O117&lt;&gt;"",T117&lt;&gt;""),ABS($O117-T117),AND($O117="",T117=""),"",OR($O117&lt;&gt;"",T117&lt;&gt;""),"-")</f>
        <v/>
      </c>
      <c r="AG117" s="122" t="str" cm="1">
        <f t="array" ref="AG117">_xlfn.IFS(AND($O117&lt;&gt;"",U117&lt;&gt;""),ABS($O117-U117),AND($O117="",U117=""),"",OR($O117&lt;&gt;"",U117&lt;&gt;""),"-")</f>
        <v>-</v>
      </c>
      <c r="AH117" s="122" t="str" cm="1">
        <f t="array" ref="AH117">_xlfn.IFS(AND($O117&lt;&gt;"",V117&lt;&gt;""),ABS($O117-V117),AND($O117="",V117=""),"",OR($O117&lt;&gt;"",V117&lt;&gt;""),"-")</f>
        <v/>
      </c>
      <c r="AI117" s="122" t="str" cm="1">
        <f t="array" ref="AI117">_xlfn.IFS(AND($O117&lt;&gt;"",W117&lt;&gt;""),ABS($O117-W117),AND($O117="",W117=""),"",OR($O117&lt;&gt;"",W117&lt;&gt;""),"-")</f>
        <v/>
      </c>
      <c r="AJ117" s="122" t="str" cm="1">
        <f t="array" ref="AJ117">_xlfn.IFS(AND($O117&lt;&gt;"",X117&lt;&gt;""),ABS($O117-X117),AND($O117="",X117=""),"",OR($O117&lt;&gt;"",X117&lt;&gt;""),"-")</f>
        <v/>
      </c>
      <c r="AK117" s="122" t="str" cm="1">
        <f t="array" ref="AK117">_xlfn.IFS(AND($O117&lt;&gt;"",Y117&lt;&gt;""),ABS($O117-Y117),AND($O117="",Y117=""),"",OR($O117&lt;&gt;"",Y117&lt;&gt;""),"-")</f>
        <v/>
      </c>
      <c r="AL117" s="122" t="str" cm="1">
        <f t="array" ref="AL117">_xlfn.IFS(AND($O117&lt;&gt;"",Z117&lt;&gt;""),ABS($O117-Z117),AND($O117="",Z117=""),"",OR($O117&lt;&gt;"",Z117&lt;&gt;""),"-")</f>
        <v/>
      </c>
      <c r="AM117" s="122" t="str" cm="1">
        <f t="array" ref="AM117">_xlfn.IFS(AND($O117&lt;&gt;"",AA117&lt;&gt;""),ABS($O117-AA117),AND($O117="",AA117=""),"",OR($O117&lt;&gt;"",AA117&lt;&gt;""),"-")</f>
        <v/>
      </c>
      <c r="AN117" s="121" t="str" cm="1">
        <f t="array" ref="AN117">_xlfn.IFS(AND($P117&lt;&gt;"",Q117&lt;&gt;""),ABS($P117-Q117),AND($P117="",Q117=""),"",OR($P117&lt;&gt;"",Q117&lt;&gt;""),"-")</f>
        <v/>
      </c>
      <c r="AO117" s="120" t="str" cm="1">
        <f t="array" ref="AO117">_xlfn.IFS(AND($P117&lt;&gt;"",R117&lt;&gt;""),ABS($P117-R117),AND($P117="",R117=""),"",OR($P117&lt;&gt;"",R117&lt;&gt;""),"-")</f>
        <v/>
      </c>
      <c r="AP117" s="120" t="str" cm="1">
        <f t="array" ref="AP117">_xlfn.IFS(AND($P117&lt;&gt;"",S117&lt;&gt;""),ABS($P117-S117),AND($P117="",S117=""),"",OR($P117&lt;&gt;"",S117&lt;&gt;""),"-")</f>
        <v/>
      </c>
      <c r="AQ117" s="120" t="str" cm="1">
        <f t="array" ref="AQ117">_xlfn.IFS(AND($P117&lt;&gt;"",T117&lt;&gt;""),ABS($P117-T117),AND($P117="",T117=""),"",OR($P117&lt;&gt;"",T117&lt;&gt;""),"-")</f>
        <v/>
      </c>
      <c r="AR117" s="120" t="str" cm="1">
        <f t="array" ref="AR117">_xlfn.IFS(AND($P117&lt;&gt;"",U117&lt;&gt;""),ABS($P117-U117),AND($P117="",U117=""),"",OR($P117&lt;&gt;"",U117&lt;&gt;""),"-")</f>
        <v>-</v>
      </c>
      <c r="AS117" s="120" t="str" cm="1">
        <f t="array" ref="AS117">_xlfn.IFS(AND($P117&lt;&gt;"",V117&lt;&gt;""),ABS($P117-V117),AND($P117="",V117=""),"",OR($P117&lt;&gt;"",V117&lt;&gt;""),"-")</f>
        <v/>
      </c>
      <c r="AT117" s="120" t="str" cm="1">
        <f t="array" ref="AT117">_xlfn.IFS(AND($P117&lt;&gt;"",W117&lt;&gt;""),ABS($P117-W117),AND($P117="",W117=""),"",OR($P117&lt;&gt;"",W117&lt;&gt;""),"-")</f>
        <v/>
      </c>
      <c r="AU117" s="120" t="str" cm="1">
        <f t="array" ref="AU117">_xlfn.IFS(AND($P117&lt;&gt;"",X117&lt;&gt;""),ABS($P117-X117),AND($P117="",X117=""),"",OR($P117&lt;&gt;"",X117&lt;&gt;""),"-")</f>
        <v/>
      </c>
      <c r="AV117" s="120" t="str" cm="1">
        <f t="array" ref="AV117">_xlfn.IFS(AND($P117&lt;&gt;"",Y117&lt;&gt;""),ABS($P117-Y117),AND($P117="",Y117=""),"",OR($P117&lt;&gt;"",Y117&lt;&gt;""),"-")</f>
        <v/>
      </c>
      <c r="AW117" s="120" t="str" cm="1">
        <f t="array" ref="AW117">_xlfn.IFS(AND($P117&lt;&gt;"",Z117&lt;&gt;""),ABS($P117-Z117),AND($P117="",Z117=""),"",OR($P117&lt;&gt;"",Z117&lt;&gt;""),"-")</f>
        <v/>
      </c>
      <c r="AX117" s="120" t="str" cm="1">
        <f t="array" ref="AX117">_xlfn.IFS(AND($P117&lt;&gt;"",AA117&lt;&gt;""),ABS($P117-AA117),AND($P117="",AA117=""),"",OR($P117&lt;&gt;"",AA117&lt;&gt;""),"-")</f>
        <v/>
      </c>
      <c r="AY117" s="121" t="str" cm="1">
        <f t="array" ref="AY117">_xlfn.IFS(AND($Q117&lt;&gt;"",R117&lt;&gt;""),ABS($Q117-R117),AND($Q117="",R117=""),"",OR($Q117&lt;&gt;"",R117&lt;&gt;""),"-")</f>
        <v/>
      </c>
      <c r="AZ117" s="334" t="str" cm="1">
        <f t="array" ref="AZ117">_xlfn.IFS(AND($Q117&lt;&gt;"",S117&lt;&gt;""),ABS($Q117-S117),AND($Q117="",S117=""),"",OR($Q117&lt;&gt;"",S117&lt;&gt;""),"-")</f>
        <v/>
      </c>
      <c r="BA117" s="334" t="str" cm="1">
        <f t="array" ref="BA117">_xlfn.IFS(AND($Q117&lt;&gt;"",T117&lt;&gt;""),ABS($Q117-T117),AND($Q117="",T117=""),"",OR($Q117&lt;&gt;"",T117&lt;&gt;""),"-")</f>
        <v/>
      </c>
      <c r="BB117" s="120" t="str" cm="1">
        <f t="array" ref="BB117">_xlfn.IFS(AND($Q117&lt;&gt;"",U117&lt;&gt;""),ABS($Q117-U117),AND($Q117="",U117=""),"",OR($Q117&lt;&gt;"",U117&lt;&gt;""),"-")</f>
        <v>-</v>
      </c>
      <c r="BC117" s="120" t="str" cm="1">
        <f t="array" ref="BC117">_xlfn.IFS(AND($Q117&lt;&gt;"",V117&lt;&gt;""),ABS($Q117-V117),AND($Q117="",V117=""),"",OR($Q117&lt;&gt;"",V117&lt;&gt;""),"-")</f>
        <v/>
      </c>
      <c r="BD117" s="120" t="str" cm="1">
        <f t="array" ref="BD117">_xlfn.IFS(AND($Q117&lt;&gt;"",W117&lt;&gt;""),ABS($Q117-W117),AND($Q117="",W117=""),"",OR($Q117&lt;&gt;"",W117&lt;&gt;""),"-")</f>
        <v/>
      </c>
      <c r="BE117" s="120" t="str" cm="1">
        <f t="array" ref="BE117">_xlfn.IFS(AND($Q117&lt;&gt;"",X117&lt;&gt;""),ABS($Q117-X117),AND($Q117="",X117=""),"",OR($Q117&lt;&gt;"",X117&lt;&gt;""),"-")</f>
        <v/>
      </c>
      <c r="BF117" s="120" t="str" cm="1">
        <f t="array" ref="BF117">_xlfn.IFS(AND($Q117&lt;&gt;"",Y117&lt;&gt;""),ABS($Q117-Y117),AND($Q117="",Y117=""),"",OR($Q117&lt;&gt;"",Y117&lt;&gt;""),"-")</f>
        <v/>
      </c>
      <c r="BG117" s="120" t="str" cm="1">
        <f t="array" ref="BG117">_xlfn.IFS(AND($Q117&lt;&gt;"",Z117&lt;&gt;""),ABS($Q117-Z117),AND($Q117="",Z117=""),"",OR($Q117&lt;&gt;"",Z117&lt;&gt;""),"-")</f>
        <v/>
      </c>
      <c r="BH117" s="120" t="str" cm="1">
        <f t="array" ref="BH117">_xlfn.IFS(AND($Q117&lt;&gt;"",AA117&lt;&gt;""),ABS($Q117-AA117),AND($Q117="",AA117=""),"",OR($Q117&lt;&gt;"",AA117&lt;&gt;""),"-")</f>
        <v/>
      </c>
      <c r="BI117" s="121" t="str" cm="1">
        <f t="array" ref="BI117">_xlfn.IFS(AND($R117&lt;&gt;"",S117&lt;&gt;""),ABS($R117-S117),AND($R117="",S117=""),"",OR($R117&lt;&gt;"",S117&lt;&gt;""),"-")</f>
        <v/>
      </c>
      <c r="BJ117" s="120" t="str" cm="1">
        <f t="array" ref="BJ117">_xlfn.IFS(AND($R117&lt;&gt;"",T117&lt;&gt;""),ABS($R117-T117),AND($R117="",T117=""),"",OR($R117&lt;&gt;"",T117&lt;&gt;""),"-")</f>
        <v/>
      </c>
      <c r="BK117" s="334" t="str" cm="1">
        <f t="array" ref="BK117">_xlfn.IFS(AND($R117&lt;&gt;"",U117&lt;&gt;""),ABS($R117-U117),AND($R117="",U117=""),"",OR($R117&lt;&gt;"",U117&lt;&gt;""),"-")</f>
        <v>-</v>
      </c>
      <c r="BL117" s="120" t="str" cm="1">
        <f t="array" ref="BL117">_xlfn.IFS(AND($R117&lt;&gt;"",V117&lt;&gt;""),ABS($R117-V117),AND($R117="",V117=""),"",OR($R117&lt;&gt;"",V117&lt;&gt;""),"-")</f>
        <v/>
      </c>
      <c r="BM117" s="120" t="str" cm="1">
        <f t="array" ref="BM117">_xlfn.IFS(AND($R117&lt;&gt;"",W117&lt;&gt;""),ABS($R117-W117),AND($R117="",W117=""),"",OR($R117&lt;&gt;"",W117&lt;&gt;""),"-")</f>
        <v/>
      </c>
      <c r="BN117" s="120" t="str" cm="1">
        <f t="array" ref="BN117">_xlfn.IFS(AND($R117&lt;&gt;"",X117&lt;&gt;""),ABS($R117-X117),AND($R117="",X117=""),"",OR($R117&lt;&gt;"",X117&lt;&gt;""),"-")</f>
        <v/>
      </c>
      <c r="BO117" s="120" t="str" cm="1">
        <f t="array" ref="BO117">_xlfn.IFS(AND($R117&lt;&gt;"",Y117&lt;&gt;""),ABS($R117-Y117),AND($R117="",Y117=""),"",OR($R117&lt;&gt;"",Y117&lt;&gt;""),"-")</f>
        <v/>
      </c>
      <c r="BP117" s="120" t="str" cm="1">
        <f t="array" ref="BP117">_xlfn.IFS(AND($R117&lt;&gt;"",Z117&lt;&gt;""),ABS($R117-Z117),AND($R117="",Z117=""),"",OR($R117&lt;&gt;"",Z117&lt;&gt;""),"-")</f>
        <v/>
      </c>
      <c r="BQ117" s="120" t="str" cm="1">
        <f t="array" ref="BQ117">_xlfn.IFS(AND($R117&lt;&gt;"",AA117&lt;&gt;""),ABS($R117-AA117),AND($R117="",AA117=""),"",OR($R117&lt;&gt;"",AA117&lt;&gt;""),"-")</f>
        <v/>
      </c>
      <c r="BR117" s="121" t="str" cm="1">
        <f t="array" ref="BR117">_xlfn.IFS(AND($S117&lt;&gt;"",T117&lt;&gt;""),ABS($S117-T117),AND($S117="",T117=""),"",OR($S117&lt;&gt;"",T117&lt;&gt;""),"-")</f>
        <v/>
      </c>
      <c r="BS117" s="334" t="str" cm="1">
        <f t="array" ref="BS117">_xlfn.IFS(AND($S117&lt;&gt;"",U117&lt;&gt;""),ABS($S117-U117),AND($S117="",U117=""),"",OR($S117&lt;&gt;"",U117&lt;&gt;""),"-")</f>
        <v>-</v>
      </c>
      <c r="BT117" s="120" t="str" cm="1">
        <f t="array" ref="BT117">_xlfn.IFS(AND($S117&lt;&gt;"",V117&lt;&gt;""),ABS($S117-V117),AND($S117="",V117=""),"",OR($S117&lt;&gt;"",V117&lt;&gt;""),"-")</f>
        <v/>
      </c>
      <c r="BU117" s="120" t="str" cm="1">
        <f t="array" ref="BU117">_xlfn.IFS(AND($S117&lt;&gt;"",W117&lt;&gt;""),ABS($S117-W117),AND($S117="",W117=""),"",OR($S117&lt;&gt;"",W117&lt;&gt;""),"-")</f>
        <v/>
      </c>
      <c r="BV117" s="120" t="str" cm="1">
        <f t="array" ref="BV117">_xlfn.IFS(AND($S117&lt;&gt;"",X117&lt;&gt;""),ABS($S117-X117),AND($S117="",X117=""),"",OR($S117&lt;&gt;"",X117&lt;&gt;""),"-")</f>
        <v/>
      </c>
      <c r="BW117" s="120" t="str" cm="1">
        <f t="array" ref="BW117">_xlfn.IFS(AND($S117&lt;&gt;"",Y117&lt;&gt;""),ABS($S117-Y117),AND($S117="",Y117=""),"",OR($S117&lt;&gt;"",Y117&lt;&gt;""),"-")</f>
        <v/>
      </c>
      <c r="BX117" s="120" t="str" cm="1">
        <f t="array" ref="BX117">_xlfn.IFS(AND($S117&lt;&gt;"",Z117&lt;&gt;""),ABS($S117-Z117),AND($S117="",Z117=""),"",OR($S117&lt;&gt;"",Z117&lt;&gt;""),"-")</f>
        <v/>
      </c>
      <c r="BY117" s="120" t="str" cm="1">
        <f t="array" ref="BY117">_xlfn.IFS(AND($S117&lt;&gt;"",AA117&lt;&gt;""),ABS($S117-AA117),AND($S117="",AA117=""),"",OR($S117&lt;&gt;"",AA117&lt;&gt;""),"-")</f>
        <v/>
      </c>
      <c r="BZ117" s="121" t="str" cm="1">
        <f t="array" ref="BZ117">_xlfn.IFS(AND($T117&lt;&gt;"",U117&lt;&gt;""),ABS($T117-U117),AND($T117="",U117=""),"",OR($T117&lt;&gt;"",U117&lt;&gt;""),"-")</f>
        <v>-</v>
      </c>
      <c r="CA117" s="120" t="str" cm="1">
        <f t="array" ref="CA117">_xlfn.IFS(AND($T117&lt;&gt;"",V117&lt;&gt;""),ABS($T117-V117),AND($T117="",V117=""),"",OR($T117&lt;&gt;"",V117&lt;&gt;""),"-")</f>
        <v/>
      </c>
      <c r="CB117" s="120" t="str" cm="1">
        <f t="array" ref="CB117">_xlfn.IFS(AND($T117&lt;&gt;"",W117&lt;&gt;""),ABS($T117-W117),AND($T117="",W117=""),"",OR($T117&lt;&gt;"",W117&lt;&gt;""),"-")</f>
        <v/>
      </c>
      <c r="CC117" s="120" t="str" cm="1">
        <f t="array" ref="CC117">_xlfn.IFS(AND($T117&lt;&gt;"",X117&lt;&gt;""),ABS($T117-X117),AND($T117="",X117=""),"",OR($T117&lt;&gt;"",X117&lt;&gt;""),"-")</f>
        <v/>
      </c>
      <c r="CD117" s="120" t="str" cm="1">
        <f t="array" ref="CD117">_xlfn.IFS(AND($T117&lt;&gt;"",Y117&lt;&gt;""),ABS($T117-Y117),AND($T117="",Y117=""),"",OR($T117&lt;&gt;"",Y117&lt;&gt;""),"-")</f>
        <v/>
      </c>
      <c r="CE117" s="120" t="str" cm="1">
        <f t="array" ref="CE117">_xlfn.IFS(AND($T117&lt;&gt;"",Z117&lt;&gt;""),ABS($T117-Z117),AND($T117="",Z117=""),"",OR($T117&lt;&gt;"",Z117&lt;&gt;""),"-")</f>
        <v/>
      </c>
      <c r="CF117" s="120" t="str" cm="1">
        <f t="array" ref="CF117">_xlfn.IFS(AND($T117&lt;&gt;"",AA117&lt;&gt;""),ABS($T117-AA117),AND($T117="",AA117=""),"",OR($T117&lt;&gt;"",AA117&lt;&gt;""),"-")</f>
        <v/>
      </c>
      <c r="CG117" s="121" t="str" cm="1">
        <f t="array" ref="CG117">_xlfn.IFS(AND($U117&lt;&gt;"",V117&lt;&gt;""),ABS($U117-V117),AND($U117="",V117=""),"",OR($U117&lt;&gt;"",V117&lt;&gt;""),"-")</f>
        <v>-</v>
      </c>
      <c r="CH117" s="120" t="str" cm="1">
        <f t="array" ref="CH117">_xlfn.IFS(AND($U117&lt;&gt;"",W117&lt;&gt;""),ABS($U117-W117),AND($U117="",W117=""),"",OR($U117&lt;&gt;"",W117&lt;&gt;""),"-")</f>
        <v>-</v>
      </c>
      <c r="CI117" s="120" t="str" cm="1">
        <f t="array" ref="CI117">_xlfn.IFS(AND($U117&lt;&gt;"",X117&lt;&gt;""),ABS($U117-X117),AND($U117="",X117=""),"",OR($U117&lt;&gt;"",X117&lt;&gt;""),"-")</f>
        <v>-</v>
      </c>
      <c r="CJ117" s="120" t="str" cm="1">
        <f t="array" ref="CJ117">_xlfn.IFS(AND($U117&lt;&gt;"",Y117&lt;&gt;""),ABS($U117-Y117),AND($U117="",Y117=""),"",OR($U117&lt;&gt;"",Y117&lt;&gt;""),"-")</f>
        <v>-</v>
      </c>
      <c r="CK117" s="120" t="str" cm="1">
        <f t="array" ref="CK117">_xlfn.IFS(AND($U117&lt;&gt;"",Z117&lt;&gt;""),ABS($U117-Z117),AND($U117="",Z117=""),"",OR($U117&lt;&gt;"",Z117&lt;&gt;""),"-")</f>
        <v>-</v>
      </c>
      <c r="CL117" s="120" t="str" cm="1">
        <f t="array" ref="CL117">_xlfn.IFS(AND($U117&lt;&gt;"",AA117&lt;&gt;""),ABS($U117-AA117),AND($U117="",AA117=""),"",OR($U117&lt;&gt;"",AA117&lt;&gt;""),"-")</f>
        <v>-</v>
      </c>
      <c r="CM117" s="121" t="str" cm="1">
        <f t="array" ref="CM117">_xlfn.IFS(AND($V117&lt;&gt;"",W117&lt;&gt;""),ABS($V117-W117),AND($V117="",W117=""),"",OR($V117&lt;&gt;"",W117&lt;&gt;""),"-")</f>
        <v/>
      </c>
      <c r="CN117" s="120" t="str" cm="1">
        <f t="array" ref="CN117">_xlfn.IFS(AND($V117&lt;&gt;"",X117&lt;&gt;""),ABS($V117-X117),AND($V117="",X117=""),"",OR($V117&lt;&gt;"",X117&lt;&gt;""),"-")</f>
        <v/>
      </c>
      <c r="CO117" s="120" t="str" cm="1">
        <f t="array" ref="CO117">_xlfn.IFS(AND($V117&lt;&gt;"",Y117&lt;&gt;""),ABS($V117-Y117),AND($V117="",Y117=""),"",OR($V117&lt;&gt;"",Y117&lt;&gt;""),"-")</f>
        <v/>
      </c>
      <c r="CP117" s="120" t="str" cm="1">
        <f t="array" ref="CP117">_xlfn.IFS(AND($V117&lt;&gt;"",Z117&lt;&gt;""),ABS($V117-Z117),AND($V117="",Z117=""),"",OR($V117&lt;&gt;"",Z117&lt;&gt;""),"-")</f>
        <v/>
      </c>
      <c r="CQ117" s="120" t="str" cm="1">
        <f t="array" ref="CQ117">_xlfn.IFS(AND($V117&lt;&gt;"",AA117&lt;&gt;""),ABS($V117-AA117),AND($V117="",AA117=""),"",OR($V117&lt;&gt;"",AA117&lt;&gt;""),"-")</f>
        <v/>
      </c>
      <c r="CR117" s="121" t="str" cm="1">
        <f t="array" ref="CR117">_xlfn.IFS(AND($W117&lt;&gt;"",X117&lt;&gt;""),ABS($W117-X117),AND($W117="",X117=""),"",OR($W117&lt;&gt;"",X117&lt;&gt;""),"-")</f>
        <v/>
      </c>
      <c r="CS117" s="120" t="str" cm="1">
        <f t="array" ref="CS117">_xlfn.IFS(AND($W117&lt;&gt;"",Y117&lt;&gt;""),ABS($W117-Y117),AND($W117="",Y117=""),"",OR($W117&lt;&gt;"",Y117&lt;&gt;""),"-")</f>
        <v/>
      </c>
      <c r="CT117" s="120" t="str" cm="1">
        <f t="array" ref="CT117">_xlfn.IFS(AND($W117&lt;&gt;"",Z117&lt;&gt;""),ABS($W117-Z117),AND($W117="",Z117=""),"",OR($W117&lt;&gt;"",Z117&lt;&gt;""),"-")</f>
        <v/>
      </c>
      <c r="CU117" s="120" t="str" cm="1">
        <f t="array" ref="CU117">_xlfn.IFS(AND($W117&lt;&gt;"",AA117&lt;&gt;""),ABS($W117-AA117),AND($W117="",AA117=""),"",OR($W117&lt;&gt;"",AA117&lt;&gt;""),"-")</f>
        <v/>
      </c>
      <c r="CV117" s="121" t="str" cm="1">
        <f t="array" ref="CV117">_xlfn.IFS(AND($X117&lt;&gt;"",Y117&lt;&gt;""),ABS($X117-Y117),AND($X117="",Y117=""),"",OR($X117&lt;&gt;"",Y117&lt;&gt;""),"-")</f>
        <v/>
      </c>
      <c r="CW117" s="120" t="str" cm="1">
        <f t="array" ref="CW117">_xlfn.IFS(AND($X117&lt;&gt;"",Z117&lt;&gt;""),ABS($X117-Z117),AND($X117="",Z117=""),"",OR($X117&lt;&gt;"",Z117&lt;&gt;""),"-")</f>
        <v/>
      </c>
      <c r="CX117" s="120" t="str" cm="1">
        <f t="array" ref="CX117">_xlfn.IFS(AND($X117&lt;&gt;"",AA117&lt;&gt;""),ABS($X117-AA117),AND($X117="",AA117=""),"",OR($X117&lt;&gt;"",AA117&lt;&gt;""),"-")</f>
        <v/>
      </c>
      <c r="CY117" s="121" t="str" cm="1">
        <f t="array" ref="CY117">_xlfn.IFS(AND($Y117&lt;&gt;"",Z117&lt;&gt;""),ABS($Y117-Z117),AND($Y117="",Z117=""),"",OR($Y117&lt;&gt;"",Z117&lt;&gt;""),"-")</f>
        <v/>
      </c>
      <c r="CZ117" s="120" t="str" cm="1">
        <f t="array" ref="CZ117">_xlfn.IFS(AND($Y117&lt;&gt;"",AA117&lt;&gt;""),ABS($Y117-AA117),AND($Y117="",AA117=""),"",OR($Y117&lt;&gt;"",AA117&lt;&gt;""),"-")</f>
        <v/>
      </c>
      <c r="DA117" s="121" t="str" cm="1">
        <f t="array" ref="DA117">_xlfn.IFS(AND($Z117&lt;&gt;"",AA117&lt;&gt;""),ABS($Z117-AA117),AND($Z117="",AA117=""),"",OR($Z117&lt;&gt;"",AA117&lt;&gt;""),"-")</f>
        <v/>
      </c>
    </row>
    <row r="118" spans="1:105" s="121" customFormat="1" x14ac:dyDescent="0.2">
      <c r="A118" s="260" t="s">
        <v>159</v>
      </c>
      <c r="B118" s="259" t="e">
        <f>VLOOKUP($A118,Merged_couplings!$B:$BU,MATCH(B$1,Merged_couplings!$B$1:$BU$1,0),FALSE)</f>
        <v>#N/A</v>
      </c>
      <c r="C118" s="258" t="e">
        <f>VLOOKUP($A118,Merged_couplings!$B:$BU,MATCH(C$1,Merged_couplings!$B$1:$BU$1,0),FALSE)</f>
        <v>#N/A</v>
      </c>
      <c r="D118" s="258" t="e">
        <f>VLOOKUP($A118,Merged_couplings!$B:$BU,MATCH(D$1,Merged_couplings!$B$1:$BU$1,0),FALSE)</f>
        <v>#N/A</v>
      </c>
      <c r="E118" s="258" t="e">
        <f>VLOOKUP($A118,Merged_couplings!$B:$BU,MATCH(E$1,Merged_couplings!$B$1:$BU$1,0),FALSE)</f>
        <v>#N/A</v>
      </c>
      <c r="F118" s="258" t="e">
        <f>VLOOKUP($A118,Merged_couplings!$B:$BU,MATCH(F$1,Merged_couplings!$B$1:$BU$1,0),FALSE)</f>
        <v>#N/A</v>
      </c>
      <c r="G118" s="258" t="e">
        <f>VLOOKUP($A118,Merged_couplings!$B:$BU,MATCH(G$1,Merged_couplings!$B$1:$BU$1,0),FALSE)</f>
        <v>#N/A</v>
      </c>
      <c r="H118" s="258" t="e">
        <f>VLOOKUP($A118,Merged_couplings!$B:$BU,MATCH(H$1,Merged_couplings!$B$1:$BU$1,0),FALSE)</f>
        <v>#N/A</v>
      </c>
      <c r="I118" s="258" t="e">
        <f>VLOOKUP($A118,Merged_couplings!$B:$BU,MATCH(I$1,Merged_couplings!$B$1:$BU$1,0),FALSE)</f>
        <v>#N/A</v>
      </c>
      <c r="J118" s="258" t="e">
        <f>VLOOKUP($A118,Merged_couplings!$B:$BU,MATCH(J$1,Merged_couplings!$B$1:$BU$1,0),FALSE)</f>
        <v>#N/A</v>
      </c>
      <c r="K118" s="258" t="e">
        <f>VLOOKUP($A118,Merged_couplings!$B:$BU,MATCH(K$1,Merged_couplings!$B$1:$BU$1,0),FALSE)</f>
        <v>#N/A</v>
      </c>
      <c r="L118" s="258" t="e">
        <f>VLOOKUP($A118,Merged_couplings!$B:$BU,MATCH(L$1,Merged_couplings!$B$1:$BU$1,0),FALSE)</f>
        <v>#N/A</v>
      </c>
      <c r="M118" s="258" t="e">
        <f>VLOOKUP($A118,Merged_couplings!$B:$BU,MATCH(M$1,Merged_couplings!$B$1:$BU$1,0),FALSE)</f>
        <v>#N/A</v>
      </c>
      <c r="N118" s="258" t="e">
        <f>VLOOKUP($A118,Merged_couplings!$B:$BU,MATCH(N$1,Merged_couplings!$B$1:$BU$1,0),FALSE)</f>
        <v>#N/A</v>
      </c>
      <c r="O118" s="121" t="e">
        <f>IF(OR(B118="BIG",B118="BI-",B118="-IG"),VLOOKUP($A118,Merged_couplings!$B:$BU,MATCH(O$1,Merged_couplings!$B$1:$BU$1,0),FALSE),"")</f>
        <v>#N/A</v>
      </c>
      <c r="P118" s="120" t="e">
        <f>IF(OR(C118="BIG",C118="BI-",C118="-IG"),VLOOKUP($A118,Merged_couplings!$B:$BU,MATCH(P$1,Merged_couplings!$B$1:$BU$1,0),FALSE),"")</f>
        <v>#N/A</v>
      </c>
      <c r="Q118" s="120" t="e">
        <f>IF(OR(D118="BIG",D118="BI-",D118="-IG"),VLOOKUP($A118,Merged_couplings!$B:$BU,MATCH(Q$1,Merged_couplings!$B$1:$BU$1,0),FALSE),"")</f>
        <v>#N/A</v>
      </c>
      <c r="R118" s="120" t="e">
        <f t="shared" si="9"/>
        <v>#N/A</v>
      </c>
      <c r="S118" s="120" t="e">
        <f t="shared" si="9"/>
        <v>#N/A</v>
      </c>
      <c r="T118" s="120" t="e">
        <f t="shared" si="9"/>
        <v>#N/A</v>
      </c>
      <c r="U118" s="120" t="e">
        <f>IF(OR(H118="BIG",H118="BI-",H118="-IG"),VLOOKUP($A118,Merged_couplings!$B:$BU,MATCH(U$1,Merged_couplings!$B$1:$BU$1,0),FALSE),"")</f>
        <v>#N/A</v>
      </c>
      <c r="V118" s="120" t="e">
        <f>IF(OR(I118="BIG",I118="BI-",I118="-IG"),VLOOKUP($A118,Merged_couplings!$B:$BU,MATCH(V$1,Merged_couplings!$B$1:$BU$1,0),FALSE),"")</f>
        <v>#N/A</v>
      </c>
      <c r="W118" s="120" t="e">
        <f t="shared" si="8"/>
        <v>#N/A</v>
      </c>
      <c r="X118" s="120" t="e">
        <f>IF(OR(K118="BIG",K118="BI-",K118="-IG"),VLOOKUP($A118,Merged_couplings!$B:$BU,MATCH(X$1,Merged_couplings!$B$1:$BU$1,0),FALSE),"")</f>
        <v>#N/A</v>
      </c>
      <c r="Y118" s="120" t="e">
        <f>IF(OR(L118="BIG",L118="BI-",L118="-IG"),VLOOKUP($A118,Merged_couplings!$B:$BU,MATCH(Y$1,Merged_couplings!$B$1:$BU$1,0),FALSE),"")</f>
        <v>#N/A</v>
      </c>
      <c r="Z118" s="120" t="e">
        <f>IF(OR(M118="BIG",M118="BI-",M118="-IG"),VLOOKUP($A118,Merged_couplings!$B:$BU,MATCH(Z$1,Merged_couplings!$B$1:$BU$1,0),FALSE),"")</f>
        <v>#N/A</v>
      </c>
      <c r="AA118" s="120" t="e">
        <f>IF(OR(N118="BIG",N118="BI-",N118="-IG"),VLOOKUP($A118,Merged_couplings!$B:$BU,MATCH(AA$1,Merged_couplings!$B$1:$BU$1,0),FALSE),"")</f>
        <v>#N/A</v>
      </c>
      <c r="AB118" s="123" t="e" cm="1">
        <f t="array" ref="AB118">_xlfn.IFS(AND($O118&lt;&gt;"",P118&lt;&gt;""),ABS($O118-P118),AND($O118="",P118=""),"",OR($O118&lt;&gt;"",P118&lt;&gt;""),"-")</f>
        <v>#N/A</v>
      </c>
      <c r="AC118" s="122" t="e" cm="1">
        <f t="array" ref="AC118">_xlfn.IFS(AND($O118&lt;&gt;"",Q118&lt;&gt;""),ABS($O118-Q118),AND($O118="",Q118=""),"",OR($O118&lt;&gt;"",Q118&lt;&gt;""),"-")</f>
        <v>#N/A</v>
      </c>
      <c r="AD118" s="122" t="e" cm="1">
        <f t="array" ref="AD118">_xlfn.IFS(AND($O118&lt;&gt;"",R118&lt;&gt;""),ABS($O118-R118),AND($O118="",R118=""),"",OR($O118&lt;&gt;"",R118&lt;&gt;""),"-")</f>
        <v>#N/A</v>
      </c>
      <c r="AE118" s="122" t="e" cm="1">
        <f t="array" ref="AE118">_xlfn.IFS(AND($O118&lt;&gt;"",S118&lt;&gt;""),ABS($O118-S118),AND($O118="",S118=""),"",OR($O118&lt;&gt;"",S118&lt;&gt;""),"-")</f>
        <v>#N/A</v>
      </c>
      <c r="AF118" s="122" t="e" cm="1">
        <f t="array" ref="AF118">_xlfn.IFS(AND($O118&lt;&gt;"",T118&lt;&gt;""),ABS($O118-T118),AND($O118="",T118=""),"",OR($O118&lt;&gt;"",T118&lt;&gt;""),"-")</f>
        <v>#N/A</v>
      </c>
      <c r="AG118" s="122" t="e" cm="1">
        <f t="array" ref="AG118">_xlfn.IFS(AND($O118&lt;&gt;"",U118&lt;&gt;""),ABS($O118-U118),AND($O118="",U118=""),"",OR($O118&lt;&gt;"",U118&lt;&gt;""),"-")</f>
        <v>#N/A</v>
      </c>
      <c r="AH118" s="122" t="e" cm="1">
        <f t="array" ref="AH118">_xlfn.IFS(AND($O118&lt;&gt;"",V118&lt;&gt;""),ABS($O118-V118),AND($O118="",V118=""),"",OR($O118&lt;&gt;"",V118&lt;&gt;""),"-")</f>
        <v>#N/A</v>
      </c>
      <c r="AI118" s="122" t="e" cm="1">
        <f t="array" ref="AI118">_xlfn.IFS(AND($O118&lt;&gt;"",W118&lt;&gt;""),ABS($O118-W118),AND($O118="",W118=""),"",OR($O118&lt;&gt;"",W118&lt;&gt;""),"-")</f>
        <v>#N/A</v>
      </c>
      <c r="AJ118" s="122" t="e" cm="1">
        <f t="array" ref="AJ118">_xlfn.IFS(AND($O118&lt;&gt;"",X118&lt;&gt;""),ABS($O118-X118),AND($O118="",X118=""),"",OR($O118&lt;&gt;"",X118&lt;&gt;""),"-")</f>
        <v>#N/A</v>
      </c>
      <c r="AK118" s="122" t="e" cm="1">
        <f t="array" ref="AK118">_xlfn.IFS(AND($O118&lt;&gt;"",Y118&lt;&gt;""),ABS($O118-Y118),AND($O118="",Y118=""),"",OR($O118&lt;&gt;"",Y118&lt;&gt;""),"-")</f>
        <v>#N/A</v>
      </c>
      <c r="AL118" s="122" t="e" cm="1">
        <f t="array" ref="AL118">_xlfn.IFS(AND($O118&lt;&gt;"",Z118&lt;&gt;""),ABS($O118-Z118),AND($O118="",Z118=""),"",OR($O118&lt;&gt;"",Z118&lt;&gt;""),"-")</f>
        <v>#N/A</v>
      </c>
      <c r="AM118" s="122" t="e" cm="1">
        <f t="array" ref="AM118">_xlfn.IFS(AND($O118&lt;&gt;"",AA118&lt;&gt;""),ABS($O118-AA118),AND($O118="",AA118=""),"",OR($O118&lt;&gt;"",AA118&lt;&gt;""),"-")</f>
        <v>#N/A</v>
      </c>
      <c r="AN118" s="121" t="e" cm="1">
        <f t="array" ref="AN118">_xlfn.IFS(AND($P118&lt;&gt;"",Q118&lt;&gt;""),ABS($P118-Q118),AND($P118="",Q118=""),"",OR($P118&lt;&gt;"",Q118&lt;&gt;""),"-")</f>
        <v>#N/A</v>
      </c>
      <c r="AO118" s="120" t="e" cm="1">
        <f t="array" ref="AO118">_xlfn.IFS(AND($P118&lt;&gt;"",R118&lt;&gt;""),ABS($P118-R118),AND($P118="",R118=""),"",OR($P118&lt;&gt;"",R118&lt;&gt;""),"-")</f>
        <v>#N/A</v>
      </c>
      <c r="AP118" s="120" t="e" cm="1">
        <f t="array" ref="AP118">_xlfn.IFS(AND($P118&lt;&gt;"",S118&lt;&gt;""),ABS($P118-S118),AND($P118="",S118=""),"",OR($P118&lt;&gt;"",S118&lt;&gt;""),"-")</f>
        <v>#N/A</v>
      </c>
      <c r="AQ118" s="120" t="e" cm="1">
        <f t="array" ref="AQ118">_xlfn.IFS(AND($P118&lt;&gt;"",T118&lt;&gt;""),ABS($P118-T118),AND($P118="",T118=""),"",OR($P118&lt;&gt;"",T118&lt;&gt;""),"-")</f>
        <v>#N/A</v>
      </c>
      <c r="AR118" s="120" t="e" cm="1">
        <f t="array" ref="AR118">_xlfn.IFS(AND($P118&lt;&gt;"",U118&lt;&gt;""),ABS($P118-U118),AND($P118="",U118=""),"",OR($P118&lt;&gt;"",U118&lt;&gt;""),"-")</f>
        <v>#N/A</v>
      </c>
      <c r="AS118" s="120" t="e" cm="1">
        <f t="array" ref="AS118">_xlfn.IFS(AND($P118&lt;&gt;"",V118&lt;&gt;""),ABS($P118-V118),AND($P118="",V118=""),"",OR($P118&lt;&gt;"",V118&lt;&gt;""),"-")</f>
        <v>#N/A</v>
      </c>
      <c r="AT118" s="120" t="e" cm="1">
        <f t="array" ref="AT118">_xlfn.IFS(AND($P118&lt;&gt;"",W118&lt;&gt;""),ABS($P118-W118),AND($P118="",W118=""),"",OR($P118&lt;&gt;"",W118&lt;&gt;""),"-")</f>
        <v>#N/A</v>
      </c>
      <c r="AU118" s="120" t="e" cm="1">
        <f t="array" ref="AU118">_xlfn.IFS(AND($P118&lt;&gt;"",X118&lt;&gt;""),ABS($P118-X118),AND($P118="",X118=""),"",OR($P118&lt;&gt;"",X118&lt;&gt;""),"-")</f>
        <v>#N/A</v>
      </c>
      <c r="AV118" s="120" t="e" cm="1">
        <f t="array" ref="AV118">_xlfn.IFS(AND($P118&lt;&gt;"",Y118&lt;&gt;""),ABS($P118-Y118),AND($P118="",Y118=""),"",OR($P118&lt;&gt;"",Y118&lt;&gt;""),"-")</f>
        <v>#N/A</v>
      </c>
      <c r="AW118" s="120" t="e" cm="1">
        <f t="array" ref="AW118">_xlfn.IFS(AND($P118&lt;&gt;"",Z118&lt;&gt;""),ABS($P118-Z118),AND($P118="",Z118=""),"",OR($P118&lt;&gt;"",Z118&lt;&gt;""),"-")</f>
        <v>#N/A</v>
      </c>
      <c r="AX118" s="120" t="e" cm="1">
        <f t="array" ref="AX118">_xlfn.IFS(AND($P118&lt;&gt;"",AA118&lt;&gt;""),ABS($P118-AA118),AND($P118="",AA118=""),"",OR($P118&lt;&gt;"",AA118&lt;&gt;""),"-")</f>
        <v>#N/A</v>
      </c>
      <c r="AY118" s="121" t="e" cm="1">
        <f t="array" ref="AY118">_xlfn.IFS(AND($Q118&lt;&gt;"",R118&lt;&gt;""),ABS($Q118-R118),AND($Q118="",R118=""),"",OR($Q118&lt;&gt;"",R118&lt;&gt;""),"-")</f>
        <v>#N/A</v>
      </c>
      <c r="AZ118" s="334" t="e" cm="1">
        <f t="array" ref="AZ118">_xlfn.IFS(AND($Q118&lt;&gt;"",S118&lt;&gt;""),ABS($Q118-S118),AND($Q118="",S118=""),"",OR($Q118&lt;&gt;"",S118&lt;&gt;""),"-")</f>
        <v>#N/A</v>
      </c>
      <c r="BA118" s="334" t="e" cm="1">
        <f t="array" ref="BA118">_xlfn.IFS(AND($Q118&lt;&gt;"",T118&lt;&gt;""),ABS($Q118-T118),AND($Q118="",T118=""),"",OR($Q118&lt;&gt;"",T118&lt;&gt;""),"-")</f>
        <v>#N/A</v>
      </c>
      <c r="BB118" s="120" t="e" cm="1">
        <f t="array" ref="BB118">_xlfn.IFS(AND($Q118&lt;&gt;"",U118&lt;&gt;""),ABS($Q118-U118),AND($Q118="",U118=""),"",OR($Q118&lt;&gt;"",U118&lt;&gt;""),"-")</f>
        <v>#N/A</v>
      </c>
      <c r="BC118" s="120" t="e" cm="1">
        <f t="array" ref="BC118">_xlfn.IFS(AND($Q118&lt;&gt;"",V118&lt;&gt;""),ABS($Q118-V118),AND($Q118="",V118=""),"",OR($Q118&lt;&gt;"",V118&lt;&gt;""),"-")</f>
        <v>#N/A</v>
      </c>
      <c r="BD118" s="120" t="e" cm="1">
        <f t="array" ref="BD118">_xlfn.IFS(AND($Q118&lt;&gt;"",W118&lt;&gt;""),ABS($Q118-W118),AND($Q118="",W118=""),"",OR($Q118&lt;&gt;"",W118&lt;&gt;""),"-")</f>
        <v>#N/A</v>
      </c>
      <c r="BE118" s="120" t="e" cm="1">
        <f t="array" ref="BE118">_xlfn.IFS(AND($Q118&lt;&gt;"",X118&lt;&gt;""),ABS($Q118-X118),AND($Q118="",X118=""),"",OR($Q118&lt;&gt;"",X118&lt;&gt;""),"-")</f>
        <v>#N/A</v>
      </c>
      <c r="BF118" s="120" t="e" cm="1">
        <f t="array" ref="BF118">_xlfn.IFS(AND($Q118&lt;&gt;"",Y118&lt;&gt;""),ABS($Q118-Y118),AND($Q118="",Y118=""),"",OR($Q118&lt;&gt;"",Y118&lt;&gt;""),"-")</f>
        <v>#N/A</v>
      </c>
      <c r="BG118" s="120" t="e" cm="1">
        <f t="array" ref="BG118">_xlfn.IFS(AND($Q118&lt;&gt;"",Z118&lt;&gt;""),ABS($Q118-Z118),AND($Q118="",Z118=""),"",OR($Q118&lt;&gt;"",Z118&lt;&gt;""),"-")</f>
        <v>#N/A</v>
      </c>
      <c r="BH118" s="120" t="e" cm="1">
        <f t="array" ref="BH118">_xlfn.IFS(AND($Q118&lt;&gt;"",AA118&lt;&gt;""),ABS($Q118-AA118),AND($Q118="",AA118=""),"",OR($Q118&lt;&gt;"",AA118&lt;&gt;""),"-")</f>
        <v>#N/A</v>
      </c>
      <c r="BI118" s="121" t="e" cm="1">
        <f t="array" ref="BI118">_xlfn.IFS(AND($R118&lt;&gt;"",S118&lt;&gt;""),ABS($R118-S118),AND($R118="",S118=""),"",OR($R118&lt;&gt;"",S118&lt;&gt;""),"-")</f>
        <v>#N/A</v>
      </c>
      <c r="BJ118" s="120" t="e" cm="1">
        <f t="array" ref="BJ118">_xlfn.IFS(AND($R118&lt;&gt;"",T118&lt;&gt;""),ABS($R118-T118),AND($R118="",T118=""),"",OR($R118&lt;&gt;"",T118&lt;&gt;""),"-")</f>
        <v>#N/A</v>
      </c>
      <c r="BK118" s="334" t="e" cm="1">
        <f t="array" ref="BK118">_xlfn.IFS(AND($R118&lt;&gt;"",U118&lt;&gt;""),ABS($R118-U118),AND($R118="",U118=""),"",OR($R118&lt;&gt;"",U118&lt;&gt;""),"-")</f>
        <v>#N/A</v>
      </c>
      <c r="BL118" s="120" t="e" cm="1">
        <f t="array" ref="BL118">_xlfn.IFS(AND($R118&lt;&gt;"",V118&lt;&gt;""),ABS($R118-V118),AND($R118="",V118=""),"",OR($R118&lt;&gt;"",V118&lt;&gt;""),"-")</f>
        <v>#N/A</v>
      </c>
      <c r="BM118" s="120" t="e" cm="1">
        <f t="array" ref="BM118">_xlfn.IFS(AND($R118&lt;&gt;"",W118&lt;&gt;""),ABS($R118-W118),AND($R118="",W118=""),"",OR($R118&lt;&gt;"",W118&lt;&gt;""),"-")</f>
        <v>#N/A</v>
      </c>
      <c r="BN118" s="120" t="e" cm="1">
        <f t="array" ref="BN118">_xlfn.IFS(AND($R118&lt;&gt;"",X118&lt;&gt;""),ABS($R118-X118),AND($R118="",X118=""),"",OR($R118&lt;&gt;"",X118&lt;&gt;""),"-")</f>
        <v>#N/A</v>
      </c>
      <c r="BO118" s="120" t="e" cm="1">
        <f t="array" ref="BO118">_xlfn.IFS(AND($R118&lt;&gt;"",Y118&lt;&gt;""),ABS($R118-Y118),AND($R118="",Y118=""),"",OR($R118&lt;&gt;"",Y118&lt;&gt;""),"-")</f>
        <v>#N/A</v>
      </c>
      <c r="BP118" s="120" t="e" cm="1">
        <f t="array" ref="BP118">_xlfn.IFS(AND($R118&lt;&gt;"",Z118&lt;&gt;""),ABS($R118-Z118),AND($R118="",Z118=""),"",OR($R118&lt;&gt;"",Z118&lt;&gt;""),"-")</f>
        <v>#N/A</v>
      </c>
      <c r="BQ118" s="120" t="e" cm="1">
        <f t="array" ref="BQ118">_xlfn.IFS(AND($R118&lt;&gt;"",AA118&lt;&gt;""),ABS($R118-AA118),AND($R118="",AA118=""),"",OR($R118&lt;&gt;"",AA118&lt;&gt;""),"-")</f>
        <v>#N/A</v>
      </c>
      <c r="BR118" s="121" t="e" cm="1">
        <f t="array" ref="BR118">_xlfn.IFS(AND($S118&lt;&gt;"",T118&lt;&gt;""),ABS($S118-T118),AND($S118="",T118=""),"",OR($S118&lt;&gt;"",T118&lt;&gt;""),"-")</f>
        <v>#N/A</v>
      </c>
      <c r="BS118" s="334" t="e" cm="1">
        <f t="array" ref="BS118">_xlfn.IFS(AND($S118&lt;&gt;"",U118&lt;&gt;""),ABS($S118-U118),AND($S118="",U118=""),"",OR($S118&lt;&gt;"",U118&lt;&gt;""),"-")</f>
        <v>#N/A</v>
      </c>
      <c r="BT118" s="120" t="e" cm="1">
        <f t="array" ref="BT118">_xlfn.IFS(AND($S118&lt;&gt;"",V118&lt;&gt;""),ABS($S118-V118),AND($S118="",V118=""),"",OR($S118&lt;&gt;"",V118&lt;&gt;""),"-")</f>
        <v>#N/A</v>
      </c>
      <c r="BU118" s="120" t="e" cm="1">
        <f t="array" ref="BU118">_xlfn.IFS(AND($S118&lt;&gt;"",W118&lt;&gt;""),ABS($S118-W118),AND($S118="",W118=""),"",OR($S118&lt;&gt;"",W118&lt;&gt;""),"-")</f>
        <v>#N/A</v>
      </c>
      <c r="BV118" s="120" t="e" cm="1">
        <f t="array" ref="BV118">_xlfn.IFS(AND($S118&lt;&gt;"",X118&lt;&gt;""),ABS($S118-X118),AND($S118="",X118=""),"",OR($S118&lt;&gt;"",X118&lt;&gt;""),"-")</f>
        <v>#N/A</v>
      </c>
      <c r="BW118" s="120" t="e" cm="1">
        <f t="array" ref="BW118">_xlfn.IFS(AND($S118&lt;&gt;"",Y118&lt;&gt;""),ABS($S118-Y118),AND($S118="",Y118=""),"",OR($S118&lt;&gt;"",Y118&lt;&gt;""),"-")</f>
        <v>#N/A</v>
      </c>
      <c r="BX118" s="120" t="e" cm="1">
        <f t="array" ref="BX118">_xlfn.IFS(AND($S118&lt;&gt;"",Z118&lt;&gt;""),ABS($S118-Z118),AND($S118="",Z118=""),"",OR($S118&lt;&gt;"",Z118&lt;&gt;""),"-")</f>
        <v>#N/A</v>
      </c>
      <c r="BY118" s="120" t="e" cm="1">
        <f t="array" ref="BY118">_xlfn.IFS(AND($S118&lt;&gt;"",AA118&lt;&gt;""),ABS($S118-AA118),AND($S118="",AA118=""),"",OR($S118&lt;&gt;"",AA118&lt;&gt;""),"-")</f>
        <v>#N/A</v>
      </c>
      <c r="BZ118" s="121" t="e" cm="1">
        <f t="array" ref="BZ118">_xlfn.IFS(AND($T118&lt;&gt;"",U118&lt;&gt;""),ABS($T118-U118),AND($T118="",U118=""),"",OR($T118&lt;&gt;"",U118&lt;&gt;""),"-")</f>
        <v>#N/A</v>
      </c>
      <c r="CA118" s="120" t="e" cm="1">
        <f t="array" ref="CA118">_xlfn.IFS(AND($T118&lt;&gt;"",V118&lt;&gt;""),ABS($T118-V118),AND($T118="",V118=""),"",OR($T118&lt;&gt;"",V118&lt;&gt;""),"-")</f>
        <v>#N/A</v>
      </c>
      <c r="CB118" s="120" t="e" cm="1">
        <f t="array" ref="CB118">_xlfn.IFS(AND($T118&lt;&gt;"",W118&lt;&gt;""),ABS($T118-W118),AND($T118="",W118=""),"",OR($T118&lt;&gt;"",W118&lt;&gt;""),"-")</f>
        <v>#N/A</v>
      </c>
      <c r="CC118" s="120" t="e" cm="1">
        <f t="array" ref="CC118">_xlfn.IFS(AND($T118&lt;&gt;"",X118&lt;&gt;""),ABS($T118-X118),AND($T118="",X118=""),"",OR($T118&lt;&gt;"",X118&lt;&gt;""),"-")</f>
        <v>#N/A</v>
      </c>
      <c r="CD118" s="120" t="e" cm="1">
        <f t="array" ref="CD118">_xlfn.IFS(AND($T118&lt;&gt;"",Y118&lt;&gt;""),ABS($T118-Y118),AND($T118="",Y118=""),"",OR($T118&lt;&gt;"",Y118&lt;&gt;""),"-")</f>
        <v>#N/A</v>
      </c>
      <c r="CE118" s="120" t="e" cm="1">
        <f t="array" ref="CE118">_xlfn.IFS(AND($T118&lt;&gt;"",Z118&lt;&gt;""),ABS($T118-Z118),AND($T118="",Z118=""),"",OR($T118&lt;&gt;"",Z118&lt;&gt;""),"-")</f>
        <v>#N/A</v>
      </c>
      <c r="CF118" s="120" t="e" cm="1">
        <f t="array" ref="CF118">_xlfn.IFS(AND($T118&lt;&gt;"",AA118&lt;&gt;""),ABS($T118-AA118),AND($T118="",AA118=""),"",OR($T118&lt;&gt;"",AA118&lt;&gt;""),"-")</f>
        <v>#N/A</v>
      </c>
      <c r="CG118" s="121" t="e" cm="1">
        <f t="array" ref="CG118">_xlfn.IFS(AND($U118&lt;&gt;"",V118&lt;&gt;""),ABS($U118-V118),AND($U118="",V118=""),"",OR($U118&lt;&gt;"",V118&lt;&gt;""),"-")</f>
        <v>#N/A</v>
      </c>
      <c r="CH118" s="120" t="e" cm="1">
        <f t="array" ref="CH118">_xlfn.IFS(AND($U118&lt;&gt;"",W118&lt;&gt;""),ABS($U118-W118),AND($U118="",W118=""),"",OR($U118&lt;&gt;"",W118&lt;&gt;""),"-")</f>
        <v>#N/A</v>
      </c>
      <c r="CI118" s="120" t="e" cm="1">
        <f t="array" ref="CI118">_xlfn.IFS(AND($U118&lt;&gt;"",X118&lt;&gt;""),ABS($U118-X118),AND($U118="",X118=""),"",OR($U118&lt;&gt;"",X118&lt;&gt;""),"-")</f>
        <v>#N/A</v>
      </c>
      <c r="CJ118" s="120" t="e" cm="1">
        <f t="array" ref="CJ118">_xlfn.IFS(AND($U118&lt;&gt;"",Y118&lt;&gt;""),ABS($U118-Y118),AND($U118="",Y118=""),"",OR($U118&lt;&gt;"",Y118&lt;&gt;""),"-")</f>
        <v>#N/A</v>
      </c>
      <c r="CK118" s="120" t="e" cm="1">
        <f t="array" ref="CK118">_xlfn.IFS(AND($U118&lt;&gt;"",Z118&lt;&gt;""),ABS($U118-Z118),AND($U118="",Z118=""),"",OR($U118&lt;&gt;"",Z118&lt;&gt;""),"-")</f>
        <v>#N/A</v>
      </c>
      <c r="CL118" s="120" t="e" cm="1">
        <f t="array" ref="CL118">_xlfn.IFS(AND($U118&lt;&gt;"",AA118&lt;&gt;""),ABS($U118-AA118),AND($U118="",AA118=""),"",OR($U118&lt;&gt;"",AA118&lt;&gt;""),"-")</f>
        <v>#N/A</v>
      </c>
      <c r="CM118" s="121" t="e" cm="1">
        <f t="array" ref="CM118">_xlfn.IFS(AND($V118&lt;&gt;"",W118&lt;&gt;""),ABS($V118-W118),AND($V118="",W118=""),"",OR($V118&lt;&gt;"",W118&lt;&gt;""),"-")</f>
        <v>#N/A</v>
      </c>
      <c r="CN118" s="120" t="e" cm="1">
        <f t="array" ref="CN118">_xlfn.IFS(AND($V118&lt;&gt;"",X118&lt;&gt;""),ABS($V118-X118),AND($V118="",X118=""),"",OR($V118&lt;&gt;"",X118&lt;&gt;""),"-")</f>
        <v>#N/A</v>
      </c>
      <c r="CO118" s="120" t="e" cm="1">
        <f t="array" ref="CO118">_xlfn.IFS(AND($V118&lt;&gt;"",Y118&lt;&gt;""),ABS($V118-Y118),AND($V118="",Y118=""),"",OR($V118&lt;&gt;"",Y118&lt;&gt;""),"-")</f>
        <v>#N/A</v>
      </c>
      <c r="CP118" s="120" t="e" cm="1">
        <f t="array" ref="CP118">_xlfn.IFS(AND($V118&lt;&gt;"",Z118&lt;&gt;""),ABS($V118-Z118),AND($V118="",Z118=""),"",OR($V118&lt;&gt;"",Z118&lt;&gt;""),"-")</f>
        <v>#N/A</v>
      </c>
      <c r="CQ118" s="120" t="e" cm="1">
        <f t="array" ref="CQ118">_xlfn.IFS(AND($V118&lt;&gt;"",AA118&lt;&gt;""),ABS($V118-AA118),AND($V118="",AA118=""),"",OR($V118&lt;&gt;"",AA118&lt;&gt;""),"-")</f>
        <v>#N/A</v>
      </c>
      <c r="CR118" s="121" t="e" cm="1">
        <f t="array" ref="CR118">_xlfn.IFS(AND($W118&lt;&gt;"",X118&lt;&gt;""),ABS($W118-X118),AND($W118="",X118=""),"",OR($W118&lt;&gt;"",X118&lt;&gt;""),"-")</f>
        <v>#N/A</v>
      </c>
      <c r="CS118" s="120" t="e" cm="1">
        <f t="array" ref="CS118">_xlfn.IFS(AND($W118&lt;&gt;"",Y118&lt;&gt;""),ABS($W118-Y118),AND($W118="",Y118=""),"",OR($W118&lt;&gt;"",Y118&lt;&gt;""),"-")</f>
        <v>#N/A</v>
      </c>
      <c r="CT118" s="120" t="e" cm="1">
        <f t="array" ref="CT118">_xlfn.IFS(AND($W118&lt;&gt;"",Z118&lt;&gt;""),ABS($W118-Z118),AND($W118="",Z118=""),"",OR($W118&lt;&gt;"",Z118&lt;&gt;""),"-")</f>
        <v>#N/A</v>
      </c>
      <c r="CU118" s="120" t="e" cm="1">
        <f t="array" ref="CU118">_xlfn.IFS(AND($W118&lt;&gt;"",AA118&lt;&gt;""),ABS($W118-AA118),AND($W118="",AA118=""),"",OR($W118&lt;&gt;"",AA118&lt;&gt;""),"-")</f>
        <v>#N/A</v>
      </c>
      <c r="CV118" s="121" t="e" cm="1">
        <f t="array" ref="CV118">_xlfn.IFS(AND($X118&lt;&gt;"",Y118&lt;&gt;""),ABS($X118-Y118),AND($X118="",Y118=""),"",OR($X118&lt;&gt;"",Y118&lt;&gt;""),"-")</f>
        <v>#N/A</v>
      </c>
      <c r="CW118" s="120" t="e" cm="1">
        <f t="array" ref="CW118">_xlfn.IFS(AND($X118&lt;&gt;"",Z118&lt;&gt;""),ABS($X118-Z118),AND($X118="",Z118=""),"",OR($X118&lt;&gt;"",Z118&lt;&gt;""),"-")</f>
        <v>#N/A</v>
      </c>
      <c r="CX118" s="120" t="e" cm="1">
        <f t="array" ref="CX118">_xlfn.IFS(AND($X118&lt;&gt;"",AA118&lt;&gt;""),ABS($X118-AA118),AND($X118="",AA118=""),"",OR($X118&lt;&gt;"",AA118&lt;&gt;""),"-")</f>
        <v>#N/A</v>
      </c>
      <c r="CY118" s="121" t="e" cm="1">
        <f t="array" ref="CY118">_xlfn.IFS(AND($Y118&lt;&gt;"",Z118&lt;&gt;""),ABS($Y118-Z118),AND($Y118="",Z118=""),"",OR($Y118&lt;&gt;"",Z118&lt;&gt;""),"-")</f>
        <v>#N/A</v>
      </c>
      <c r="CZ118" s="120" t="e" cm="1">
        <f t="array" ref="CZ118">_xlfn.IFS(AND($Y118&lt;&gt;"",AA118&lt;&gt;""),ABS($Y118-AA118),AND($Y118="",AA118=""),"",OR($Y118&lt;&gt;"",AA118&lt;&gt;""),"-")</f>
        <v>#N/A</v>
      </c>
      <c r="DA118" s="121" t="e" cm="1">
        <f t="array" ref="DA118">_xlfn.IFS(AND($Z118&lt;&gt;"",AA118&lt;&gt;""),ABS($Z118-AA118),AND($Z118="",AA118=""),"",OR($Z118&lt;&gt;"",AA118&lt;&gt;""),"-")</f>
        <v>#N/A</v>
      </c>
    </row>
    <row r="119" spans="1:105" s="121" customFormat="1" x14ac:dyDescent="0.2">
      <c r="A119" s="260" t="s">
        <v>160</v>
      </c>
      <c r="B119" s="259" t="str">
        <f>VLOOKUP($A119,Merged_couplings!$B:$BU,MATCH(B$1,Merged_couplings!$B$1:$BU$1,0),FALSE)</f>
        <v>-I-</v>
      </c>
      <c r="C119" s="258" t="str">
        <f>VLOOKUP($A119,Merged_couplings!$B:$BU,MATCH(C$1,Merged_couplings!$B$1:$BU$1,0),FALSE)</f>
        <v>-I-</v>
      </c>
      <c r="D119" s="258" t="str">
        <f>VLOOKUP($A119,Merged_couplings!$B:$BU,MATCH(D$1,Merged_couplings!$B$1:$BU$1,0),FALSE)</f>
        <v>-I-</v>
      </c>
      <c r="E119" s="258" t="str">
        <f>VLOOKUP($A119,Merged_couplings!$B:$BU,MATCH(E$1,Merged_couplings!$B$1:$BU$1,0),FALSE)</f>
        <v>-I-</v>
      </c>
      <c r="F119" s="258" t="str">
        <f>VLOOKUP($A119,Merged_couplings!$B:$BU,MATCH(F$1,Merged_couplings!$B$1:$BU$1,0),FALSE)</f>
        <v>-I-</v>
      </c>
      <c r="G119" s="258" t="str">
        <f>VLOOKUP($A119,Merged_couplings!$B:$BU,MATCH(G$1,Merged_couplings!$B$1:$BU$1,0),FALSE)</f>
        <v>-I-</v>
      </c>
      <c r="H119" s="258" t="str">
        <f>VLOOKUP($A119,Merged_couplings!$B:$BU,MATCH(H$1,Merged_couplings!$B$1:$BU$1,0),FALSE)</f>
        <v>-I-</v>
      </c>
      <c r="I119" s="258" t="str">
        <f>VLOOKUP($A119,Merged_couplings!$B:$BU,MATCH(I$1,Merged_couplings!$B$1:$BU$1,0),FALSE)</f>
        <v>--G</v>
      </c>
      <c r="J119" s="258" t="str">
        <f>VLOOKUP($A119,Merged_couplings!$B:$BU,MATCH(J$1,Merged_couplings!$B$1:$BU$1,0),FALSE)</f>
        <v>--G</v>
      </c>
      <c r="K119" s="258" t="str">
        <f>VLOOKUP($A119,Merged_couplings!$B:$BU,MATCH(K$1,Merged_couplings!$B$1:$BU$1,0),FALSE)</f>
        <v>--G</v>
      </c>
      <c r="L119" s="258" t="str">
        <f>VLOOKUP($A119,Merged_couplings!$B:$BU,MATCH(L$1,Merged_couplings!$B$1:$BU$1,0),FALSE)</f>
        <v>-IG</v>
      </c>
      <c r="M119" s="258" t="str">
        <f>VLOOKUP($A119,Merged_couplings!$B:$BU,MATCH(M$1,Merged_couplings!$B$1:$BU$1,0),FALSE)</f>
        <v>-I-</v>
      </c>
      <c r="N119" s="258" t="str">
        <f>VLOOKUP($A119,Merged_couplings!$B:$BU,MATCH(N$1,Merged_couplings!$B$1:$BU$1,0),FALSE)</f>
        <v>-I-</v>
      </c>
      <c r="O119" s="121" t="str">
        <f>IF(OR(B119="BIG",B119="BI-",B119="-IG"),VLOOKUP($A119,Merged_couplings!$B:$BU,MATCH(O$1,Merged_couplings!$B$1:$BU$1,0),FALSE),"")</f>
        <v/>
      </c>
      <c r="P119" s="120" t="str">
        <f>IF(OR(C119="BIG",C119="BI-",C119="-IG"),VLOOKUP($A119,Merged_couplings!$B:$BU,MATCH(P$1,Merged_couplings!$B$1:$BU$1,0),FALSE),"")</f>
        <v/>
      </c>
      <c r="Q119" s="120" t="str">
        <f>IF(OR(D119="BIG",D119="BI-",D119="-IG"),VLOOKUP($A119,Merged_couplings!$B:$BU,MATCH(Q$1,Merged_couplings!$B$1:$BU$1,0),FALSE),"")</f>
        <v/>
      </c>
      <c r="R119" s="120" t="str">
        <f t="shared" si="9"/>
        <v/>
      </c>
      <c r="S119" s="120" t="str">
        <f t="shared" si="9"/>
        <v/>
      </c>
      <c r="T119" s="120" t="str">
        <f t="shared" si="9"/>
        <v/>
      </c>
      <c r="U119" s="120" t="str">
        <f>IF(OR(H119="BIG",H119="BI-",H119="-IG"),VLOOKUP($A119,Merged_couplings!$B:$BU,MATCH(U$1,Merged_couplings!$B$1:$BU$1,0),FALSE),"")</f>
        <v/>
      </c>
      <c r="V119" s="120" t="str">
        <f>IF(OR(I119="BIG",I119="BI-",I119="-IG"),VLOOKUP($A119,Merged_couplings!$B:$BU,MATCH(V$1,Merged_couplings!$B$1:$BU$1,0),FALSE),"")</f>
        <v/>
      </c>
      <c r="W119" s="120" t="str">
        <f t="shared" si="8"/>
        <v/>
      </c>
      <c r="X119" s="120" t="str">
        <f>IF(OR(K119="BIG",K119="BI-",K119="-IG"),VLOOKUP($A119,Merged_couplings!$B:$BU,MATCH(X$1,Merged_couplings!$B$1:$BU$1,0),FALSE),"")</f>
        <v/>
      </c>
      <c r="Y119" s="120">
        <f>IF(OR(L119="BIG",L119="BI-",L119="-IG"),VLOOKUP($A119,Merged_couplings!$B:$BU,MATCH(Y$1,Merged_couplings!$B$1:$BU$1,0),FALSE),"")</f>
        <v>8.0392713267285458</v>
      </c>
      <c r="Z119" s="120" t="str">
        <f>IF(OR(M119="BIG",M119="BI-",M119="-IG"),VLOOKUP($A119,Merged_couplings!$B:$BU,MATCH(Z$1,Merged_couplings!$B$1:$BU$1,0),FALSE),"")</f>
        <v/>
      </c>
      <c r="AA119" s="120" t="str">
        <f>IF(OR(N119="BIG",N119="BI-",N119="-IG"),VLOOKUP($A119,Merged_couplings!$B:$BU,MATCH(AA$1,Merged_couplings!$B$1:$BU$1,0),FALSE),"")</f>
        <v/>
      </c>
      <c r="AB119" s="123" t="str" cm="1">
        <f t="array" ref="AB119">_xlfn.IFS(AND($O119&lt;&gt;"",P119&lt;&gt;""),ABS($O119-P119),AND($O119="",P119=""),"",OR($O119&lt;&gt;"",P119&lt;&gt;""),"-")</f>
        <v/>
      </c>
      <c r="AC119" s="122" t="str" cm="1">
        <f t="array" ref="AC119">_xlfn.IFS(AND($O119&lt;&gt;"",Q119&lt;&gt;""),ABS($O119-Q119),AND($O119="",Q119=""),"",OR($O119&lt;&gt;"",Q119&lt;&gt;""),"-")</f>
        <v/>
      </c>
      <c r="AD119" s="122" t="str" cm="1">
        <f t="array" ref="AD119">_xlfn.IFS(AND($O119&lt;&gt;"",R119&lt;&gt;""),ABS($O119-R119),AND($O119="",R119=""),"",OR($O119&lt;&gt;"",R119&lt;&gt;""),"-")</f>
        <v/>
      </c>
      <c r="AE119" s="122" t="str" cm="1">
        <f t="array" ref="AE119">_xlfn.IFS(AND($O119&lt;&gt;"",S119&lt;&gt;""),ABS($O119-S119),AND($O119="",S119=""),"",OR($O119&lt;&gt;"",S119&lt;&gt;""),"-")</f>
        <v/>
      </c>
      <c r="AF119" s="122" t="str" cm="1">
        <f t="array" ref="AF119">_xlfn.IFS(AND($O119&lt;&gt;"",T119&lt;&gt;""),ABS($O119-T119),AND($O119="",T119=""),"",OR($O119&lt;&gt;"",T119&lt;&gt;""),"-")</f>
        <v/>
      </c>
      <c r="AG119" s="122" t="str" cm="1">
        <f t="array" ref="AG119">_xlfn.IFS(AND($O119&lt;&gt;"",U119&lt;&gt;""),ABS($O119-U119),AND($O119="",U119=""),"",OR($O119&lt;&gt;"",U119&lt;&gt;""),"-")</f>
        <v/>
      </c>
      <c r="AH119" s="122" t="str" cm="1">
        <f t="array" ref="AH119">_xlfn.IFS(AND($O119&lt;&gt;"",V119&lt;&gt;""),ABS($O119-V119),AND($O119="",V119=""),"",OR($O119&lt;&gt;"",V119&lt;&gt;""),"-")</f>
        <v/>
      </c>
      <c r="AI119" s="122" t="str" cm="1">
        <f t="array" ref="AI119">_xlfn.IFS(AND($O119&lt;&gt;"",W119&lt;&gt;""),ABS($O119-W119),AND($O119="",W119=""),"",OR($O119&lt;&gt;"",W119&lt;&gt;""),"-")</f>
        <v/>
      </c>
      <c r="AJ119" s="122" t="str" cm="1">
        <f t="array" ref="AJ119">_xlfn.IFS(AND($O119&lt;&gt;"",X119&lt;&gt;""),ABS($O119-X119),AND($O119="",X119=""),"",OR($O119&lt;&gt;"",X119&lt;&gt;""),"-")</f>
        <v/>
      </c>
      <c r="AK119" s="122" t="str" cm="1">
        <f t="array" ref="AK119">_xlfn.IFS(AND($O119&lt;&gt;"",Y119&lt;&gt;""),ABS($O119-Y119),AND($O119="",Y119=""),"",OR($O119&lt;&gt;"",Y119&lt;&gt;""),"-")</f>
        <v>-</v>
      </c>
      <c r="AL119" s="122" t="str" cm="1">
        <f t="array" ref="AL119">_xlfn.IFS(AND($O119&lt;&gt;"",Z119&lt;&gt;""),ABS($O119-Z119),AND($O119="",Z119=""),"",OR($O119&lt;&gt;"",Z119&lt;&gt;""),"-")</f>
        <v/>
      </c>
      <c r="AM119" s="122" t="str" cm="1">
        <f t="array" ref="AM119">_xlfn.IFS(AND($O119&lt;&gt;"",AA119&lt;&gt;""),ABS($O119-AA119),AND($O119="",AA119=""),"",OR($O119&lt;&gt;"",AA119&lt;&gt;""),"-")</f>
        <v/>
      </c>
      <c r="AN119" s="121" t="str" cm="1">
        <f t="array" ref="AN119">_xlfn.IFS(AND($P119&lt;&gt;"",Q119&lt;&gt;""),ABS($P119-Q119),AND($P119="",Q119=""),"",OR($P119&lt;&gt;"",Q119&lt;&gt;""),"-")</f>
        <v/>
      </c>
      <c r="AO119" s="120" t="str" cm="1">
        <f t="array" ref="AO119">_xlfn.IFS(AND($P119&lt;&gt;"",R119&lt;&gt;""),ABS($P119-R119),AND($P119="",R119=""),"",OR($P119&lt;&gt;"",R119&lt;&gt;""),"-")</f>
        <v/>
      </c>
      <c r="AP119" s="120" t="str" cm="1">
        <f t="array" ref="AP119">_xlfn.IFS(AND($P119&lt;&gt;"",S119&lt;&gt;""),ABS($P119-S119),AND($P119="",S119=""),"",OR($P119&lt;&gt;"",S119&lt;&gt;""),"-")</f>
        <v/>
      </c>
      <c r="AQ119" s="120" t="str" cm="1">
        <f t="array" ref="AQ119">_xlfn.IFS(AND($P119&lt;&gt;"",T119&lt;&gt;""),ABS($P119-T119),AND($P119="",T119=""),"",OR($P119&lt;&gt;"",T119&lt;&gt;""),"-")</f>
        <v/>
      </c>
      <c r="AR119" s="120" t="str" cm="1">
        <f t="array" ref="AR119">_xlfn.IFS(AND($P119&lt;&gt;"",U119&lt;&gt;""),ABS($P119-U119),AND($P119="",U119=""),"",OR($P119&lt;&gt;"",U119&lt;&gt;""),"-")</f>
        <v/>
      </c>
      <c r="AS119" s="120" t="str" cm="1">
        <f t="array" ref="AS119">_xlfn.IFS(AND($P119&lt;&gt;"",V119&lt;&gt;""),ABS($P119-V119),AND($P119="",V119=""),"",OR($P119&lt;&gt;"",V119&lt;&gt;""),"-")</f>
        <v/>
      </c>
      <c r="AT119" s="120" t="str" cm="1">
        <f t="array" ref="AT119">_xlfn.IFS(AND($P119&lt;&gt;"",W119&lt;&gt;""),ABS($P119-W119),AND($P119="",W119=""),"",OR($P119&lt;&gt;"",W119&lt;&gt;""),"-")</f>
        <v/>
      </c>
      <c r="AU119" s="120" t="str" cm="1">
        <f t="array" ref="AU119">_xlfn.IFS(AND($P119&lt;&gt;"",X119&lt;&gt;""),ABS($P119-X119),AND($P119="",X119=""),"",OR($P119&lt;&gt;"",X119&lt;&gt;""),"-")</f>
        <v/>
      </c>
      <c r="AV119" s="120" t="str" cm="1">
        <f t="array" ref="AV119">_xlfn.IFS(AND($P119&lt;&gt;"",Y119&lt;&gt;""),ABS($P119-Y119),AND($P119="",Y119=""),"",OR($P119&lt;&gt;"",Y119&lt;&gt;""),"-")</f>
        <v>-</v>
      </c>
      <c r="AW119" s="120" t="str" cm="1">
        <f t="array" ref="AW119">_xlfn.IFS(AND($P119&lt;&gt;"",Z119&lt;&gt;""),ABS($P119-Z119),AND($P119="",Z119=""),"",OR($P119&lt;&gt;"",Z119&lt;&gt;""),"-")</f>
        <v/>
      </c>
      <c r="AX119" s="120" t="str" cm="1">
        <f t="array" ref="AX119">_xlfn.IFS(AND($P119&lt;&gt;"",AA119&lt;&gt;""),ABS($P119-AA119),AND($P119="",AA119=""),"",OR($P119&lt;&gt;"",AA119&lt;&gt;""),"-")</f>
        <v/>
      </c>
      <c r="AY119" s="121" t="str" cm="1">
        <f t="array" ref="AY119">_xlfn.IFS(AND($Q119&lt;&gt;"",R119&lt;&gt;""),ABS($Q119-R119),AND($Q119="",R119=""),"",OR($Q119&lt;&gt;"",R119&lt;&gt;""),"-")</f>
        <v/>
      </c>
      <c r="AZ119" s="334" t="str" cm="1">
        <f t="array" ref="AZ119">_xlfn.IFS(AND($Q119&lt;&gt;"",S119&lt;&gt;""),ABS($Q119-S119),AND($Q119="",S119=""),"",OR($Q119&lt;&gt;"",S119&lt;&gt;""),"-")</f>
        <v/>
      </c>
      <c r="BA119" s="334" t="str" cm="1">
        <f t="array" ref="BA119">_xlfn.IFS(AND($Q119&lt;&gt;"",T119&lt;&gt;""),ABS($Q119-T119),AND($Q119="",T119=""),"",OR($Q119&lt;&gt;"",T119&lt;&gt;""),"-")</f>
        <v/>
      </c>
      <c r="BB119" s="120" t="str" cm="1">
        <f t="array" ref="BB119">_xlfn.IFS(AND($Q119&lt;&gt;"",U119&lt;&gt;""),ABS($Q119-U119),AND($Q119="",U119=""),"",OR($Q119&lt;&gt;"",U119&lt;&gt;""),"-")</f>
        <v/>
      </c>
      <c r="BC119" s="120" t="str" cm="1">
        <f t="array" ref="BC119">_xlfn.IFS(AND($Q119&lt;&gt;"",V119&lt;&gt;""),ABS($Q119-V119),AND($Q119="",V119=""),"",OR($Q119&lt;&gt;"",V119&lt;&gt;""),"-")</f>
        <v/>
      </c>
      <c r="BD119" s="120" t="str" cm="1">
        <f t="array" ref="BD119">_xlfn.IFS(AND($Q119&lt;&gt;"",W119&lt;&gt;""),ABS($Q119-W119),AND($Q119="",W119=""),"",OR($Q119&lt;&gt;"",W119&lt;&gt;""),"-")</f>
        <v/>
      </c>
      <c r="BE119" s="120" t="str" cm="1">
        <f t="array" ref="BE119">_xlfn.IFS(AND($Q119&lt;&gt;"",X119&lt;&gt;""),ABS($Q119-X119),AND($Q119="",X119=""),"",OR($Q119&lt;&gt;"",X119&lt;&gt;""),"-")</f>
        <v/>
      </c>
      <c r="BF119" s="120" t="str" cm="1">
        <f t="array" ref="BF119">_xlfn.IFS(AND($Q119&lt;&gt;"",Y119&lt;&gt;""),ABS($Q119-Y119),AND($Q119="",Y119=""),"",OR($Q119&lt;&gt;"",Y119&lt;&gt;""),"-")</f>
        <v>-</v>
      </c>
      <c r="BG119" s="120" t="str" cm="1">
        <f t="array" ref="BG119">_xlfn.IFS(AND($Q119&lt;&gt;"",Z119&lt;&gt;""),ABS($Q119-Z119),AND($Q119="",Z119=""),"",OR($Q119&lt;&gt;"",Z119&lt;&gt;""),"-")</f>
        <v/>
      </c>
      <c r="BH119" s="120" t="str" cm="1">
        <f t="array" ref="BH119">_xlfn.IFS(AND($Q119&lt;&gt;"",AA119&lt;&gt;""),ABS($Q119-AA119),AND($Q119="",AA119=""),"",OR($Q119&lt;&gt;"",AA119&lt;&gt;""),"-")</f>
        <v/>
      </c>
      <c r="BI119" s="121" t="str" cm="1">
        <f t="array" ref="BI119">_xlfn.IFS(AND($R119&lt;&gt;"",S119&lt;&gt;""),ABS($R119-S119),AND($R119="",S119=""),"",OR($R119&lt;&gt;"",S119&lt;&gt;""),"-")</f>
        <v/>
      </c>
      <c r="BJ119" s="120" t="str" cm="1">
        <f t="array" ref="BJ119">_xlfn.IFS(AND($R119&lt;&gt;"",T119&lt;&gt;""),ABS($R119-T119),AND($R119="",T119=""),"",OR($R119&lt;&gt;"",T119&lt;&gt;""),"-")</f>
        <v/>
      </c>
      <c r="BK119" s="334" t="str" cm="1">
        <f t="array" ref="BK119">_xlfn.IFS(AND($R119&lt;&gt;"",U119&lt;&gt;""),ABS($R119-U119),AND($R119="",U119=""),"",OR($R119&lt;&gt;"",U119&lt;&gt;""),"-")</f>
        <v/>
      </c>
      <c r="BL119" s="120" t="str" cm="1">
        <f t="array" ref="BL119">_xlfn.IFS(AND($R119&lt;&gt;"",V119&lt;&gt;""),ABS($R119-V119),AND($R119="",V119=""),"",OR($R119&lt;&gt;"",V119&lt;&gt;""),"-")</f>
        <v/>
      </c>
      <c r="BM119" s="120" t="str" cm="1">
        <f t="array" ref="BM119">_xlfn.IFS(AND($R119&lt;&gt;"",W119&lt;&gt;""),ABS($R119-W119),AND($R119="",W119=""),"",OR($R119&lt;&gt;"",W119&lt;&gt;""),"-")</f>
        <v/>
      </c>
      <c r="BN119" s="120" t="str" cm="1">
        <f t="array" ref="BN119">_xlfn.IFS(AND($R119&lt;&gt;"",X119&lt;&gt;""),ABS($R119-X119),AND($R119="",X119=""),"",OR($R119&lt;&gt;"",X119&lt;&gt;""),"-")</f>
        <v/>
      </c>
      <c r="BO119" s="120" t="str" cm="1">
        <f t="array" ref="BO119">_xlfn.IFS(AND($R119&lt;&gt;"",Y119&lt;&gt;""),ABS($R119-Y119),AND($R119="",Y119=""),"",OR($R119&lt;&gt;"",Y119&lt;&gt;""),"-")</f>
        <v>-</v>
      </c>
      <c r="BP119" s="120" t="str" cm="1">
        <f t="array" ref="BP119">_xlfn.IFS(AND($R119&lt;&gt;"",Z119&lt;&gt;""),ABS($R119-Z119),AND($R119="",Z119=""),"",OR($R119&lt;&gt;"",Z119&lt;&gt;""),"-")</f>
        <v/>
      </c>
      <c r="BQ119" s="120" t="str" cm="1">
        <f t="array" ref="BQ119">_xlfn.IFS(AND($R119&lt;&gt;"",AA119&lt;&gt;""),ABS($R119-AA119),AND($R119="",AA119=""),"",OR($R119&lt;&gt;"",AA119&lt;&gt;""),"-")</f>
        <v/>
      </c>
      <c r="BR119" s="121" t="str" cm="1">
        <f t="array" ref="BR119">_xlfn.IFS(AND($S119&lt;&gt;"",T119&lt;&gt;""),ABS($S119-T119),AND($S119="",T119=""),"",OR($S119&lt;&gt;"",T119&lt;&gt;""),"-")</f>
        <v/>
      </c>
      <c r="BS119" s="334" t="str" cm="1">
        <f t="array" ref="BS119">_xlfn.IFS(AND($S119&lt;&gt;"",U119&lt;&gt;""),ABS($S119-U119),AND($S119="",U119=""),"",OR($S119&lt;&gt;"",U119&lt;&gt;""),"-")</f>
        <v/>
      </c>
      <c r="BT119" s="120" t="str" cm="1">
        <f t="array" ref="BT119">_xlfn.IFS(AND($S119&lt;&gt;"",V119&lt;&gt;""),ABS($S119-V119),AND($S119="",V119=""),"",OR($S119&lt;&gt;"",V119&lt;&gt;""),"-")</f>
        <v/>
      </c>
      <c r="BU119" s="120" t="str" cm="1">
        <f t="array" ref="BU119">_xlfn.IFS(AND($S119&lt;&gt;"",W119&lt;&gt;""),ABS($S119-W119),AND($S119="",W119=""),"",OR($S119&lt;&gt;"",W119&lt;&gt;""),"-")</f>
        <v/>
      </c>
      <c r="BV119" s="120" t="str" cm="1">
        <f t="array" ref="BV119">_xlfn.IFS(AND($S119&lt;&gt;"",X119&lt;&gt;""),ABS($S119-X119),AND($S119="",X119=""),"",OR($S119&lt;&gt;"",X119&lt;&gt;""),"-")</f>
        <v/>
      </c>
      <c r="BW119" s="120" t="str" cm="1">
        <f t="array" ref="BW119">_xlfn.IFS(AND($S119&lt;&gt;"",Y119&lt;&gt;""),ABS($S119-Y119),AND($S119="",Y119=""),"",OR($S119&lt;&gt;"",Y119&lt;&gt;""),"-")</f>
        <v>-</v>
      </c>
      <c r="BX119" s="120" t="str" cm="1">
        <f t="array" ref="BX119">_xlfn.IFS(AND($S119&lt;&gt;"",Z119&lt;&gt;""),ABS($S119-Z119),AND($S119="",Z119=""),"",OR($S119&lt;&gt;"",Z119&lt;&gt;""),"-")</f>
        <v/>
      </c>
      <c r="BY119" s="120" t="str" cm="1">
        <f t="array" ref="BY119">_xlfn.IFS(AND($S119&lt;&gt;"",AA119&lt;&gt;""),ABS($S119-AA119),AND($S119="",AA119=""),"",OR($S119&lt;&gt;"",AA119&lt;&gt;""),"-")</f>
        <v/>
      </c>
      <c r="BZ119" s="121" t="str" cm="1">
        <f t="array" ref="BZ119">_xlfn.IFS(AND($T119&lt;&gt;"",U119&lt;&gt;""),ABS($T119-U119),AND($T119="",U119=""),"",OR($T119&lt;&gt;"",U119&lt;&gt;""),"-")</f>
        <v/>
      </c>
      <c r="CA119" s="120" t="str" cm="1">
        <f t="array" ref="CA119">_xlfn.IFS(AND($T119&lt;&gt;"",V119&lt;&gt;""),ABS($T119-V119),AND($T119="",V119=""),"",OR($T119&lt;&gt;"",V119&lt;&gt;""),"-")</f>
        <v/>
      </c>
      <c r="CB119" s="120" t="str" cm="1">
        <f t="array" ref="CB119">_xlfn.IFS(AND($T119&lt;&gt;"",W119&lt;&gt;""),ABS($T119-W119),AND($T119="",W119=""),"",OR($T119&lt;&gt;"",W119&lt;&gt;""),"-")</f>
        <v/>
      </c>
      <c r="CC119" s="120" t="str" cm="1">
        <f t="array" ref="CC119">_xlfn.IFS(AND($T119&lt;&gt;"",X119&lt;&gt;""),ABS($T119-X119),AND($T119="",X119=""),"",OR($T119&lt;&gt;"",X119&lt;&gt;""),"-")</f>
        <v/>
      </c>
      <c r="CD119" s="120" t="str" cm="1">
        <f t="array" ref="CD119">_xlfn.IFS(AND($T119&lt;&gt;"",Y119&lt;&gt;""),ABS($T119-Y119),AND($T119="",Y119=""),"",OR($T119&lt;&gt;"",Y119&lt;&gt;""),"-")</f>
        <v>-</v>
      </c>
      <c r="CE119" s="120" t="str" cm="1">
        <f t="array" ref="CE119">_xlfn.IFS(AND($T119&lt;&gt;"",Z119&lt;&gt;""),ABS($T119-Z119),AND($T119="",Z119=""),"",OR($T119&lt;&gt;"",Z119&lt;&gt;""),"-")</f>
        <v/>
      </c>
      <c r="CF119" s="120" t="str" cm="1">
        <f t="array" ref="CF119">_xlfn.IFS(AND($T119&lt;&gt;"",AA119&lt;&gt;""),ABS($T119-AA119),AND($T119="",AA119=""),"",OR($T119&lt;&gt;"",AA119&lt;&gt;""),"-")</f>
        <v/>
      </c>
      <c r="CG119" s="121" t="str" cm="1">
        <f t="array" ref="CG119">_xlfn.IFS(AND($U119&lt;&gt;"",V119&lt;&gt;""),ABS($U119-V119),AND($U119="",V119=""),"",OR($U119&lt;&gt;"",V119&lt;&gt;""),"-")</f>
        <v/>
      </c>
      <c r="CH119" s="120" t="str" cm="1">
        <f t="array" ref="CH119">_xlfn.IFS(AND($U119&lt;&gt;"",W119&lt;&gt;""),ABS($U119-W119),AND($U119="",W119=""),"",OR($U119&lt;&gt;"",W119&lt;&gt;""),"-")</f>
        <v/>
      </c>
      <c r="CI119" s="120" t="str" cm="1">
        <f t="array" ref="CI119">_xlfn.IFS(AND($U119&lt;&gt;"",X119&lt;&gt;""),ABS($U119-X119),AND($U119="",X119=""),"",OR($U119&lt;&gt;"",X119&lt;&gt;""),"-")</f>
        <v/>
      </c>
      <c r="CJ119" s="120" t="str" cm="1">
        <f t="array" ref="CJ119">_xlfn.IFS(AND($U119&lt;&gt;"",Y119&lt;&gt;""),ABS($U119-Y119),AND($U119="",Y119=""),"",OR($U119&lt;&gt;"",Y119&lt;&gt;""),"-")</f>
        <v>-</v>
      </c>
      <c r="CK119" s="120" t="str" cm="1">
        <f t="array" ref="CK119">_xlfn.IFS(AND($U119&lt;&gt;"",Z119&lt;&gt;""),ABS($U119-Z119),AND($U119="",Z119=""),"",OR($U119&lt;&gt;"",Z119&lt;&gt;""),"-")</f>
        <v/>
      </c>
      <c r="CL119" s="120" t="str" cm="1">
        <f t="array" ref="CL119">_xlfn.IFS(AND($U119&lt;&gt;"",AA119&lt;&gt;""),ABS($U119-AA119),AND($U119="",AA119=""),"",OR($U119&lt;&gt;"",AA119&lt;&gt;""),"-")</f>
        <v/>
      </c>
      <c r="CM119" s="121" t="str" cm="1">
        <f t="array" ref="CM119">_xlfn.IFS(AND($V119&lt;&gt;"",W119&lt;&gt;""),ABS($V119-W119),AND($V119="",W119=""),"",OR($V119&lt;&gt;"",W119&lt;&gt;""),"-")</f>
        <v/>
      </c>
      <c r="CN119" s="120" t="str" cm="1">
        <f t="array" ref="CN119">_xlfn.IFS(AND($V119&lt;&gt;"",X119&lt;&gt;""),ABS($V119-X119),AND($V119="",X119=""),"",OR($V119&lt;&gt;"",X119&lt;&gt;""),"-")</f>
        <v/>
      </c>
      <c r="CO119" s="120" t="str" cm="1">
        <f t="array" ref="CO119">_xlfn.IFS(AND($V119&lt;&gt;"",Y119&lt;&gt;""),ABS($V119-Y119),AND($V119="",Y119=""),"",OR($V119&lt;&gt;"",Y119&lt;&gt;""),"-")</f>
        <v>-</v>
      </c>
      <c r="CP119" s="120" t="str" cm="1">
        <f t="array" ref="CP119">_xlfn.IFS(AND($V119&lt;&gt;"",Z119&lt;&gt;""),ABS($V119-Z119),AND($V119="",Z119=""),"",OR($V119&lt;&gt;"",Z119&lt;&gt;""),"-")</f>
        <v/>
      </c>
      <c r="CQ119" s="120" t="str" cm="1">
        <f t="array" ref="CQ119">_xlfn.IFS(AND($V119&lt;&gt;"",AA119&lt;&gt;""),ABS($V119-AA119),AND($V119="",AA119=""),"",OR($V119&lt;&gt;"",AA119&lt;&gt;""),"-")</f>
        <v/>
      </c>
      <c r="CR119" s="121" t="str" cm="1">
        <f t="array" ref="CR119">_xlfn.IFS(AND($W119&lt;&gt;"",X119&lt;&gt;""),ABS($W119-X119),AND($W119="",X119=""),"",OR($W119&lt;&gt;"",X119&lt;&gt;""),"-")</f>
        <v/>
      </c>
      <c r="CS119" s="120" t="str" cm="1">
        <f t="array" ref="CS119">_xlfn.IFS(AND($W119&lt;&gt;"",Y119&lt;&gt;""),ABS($W119-Y119),AND($W119="",Y119=""),"",OR($W119&lt;&gt;"",Y119&lt;&gt;""),"-")</f>
        <v>-</v>
      </c>
      <c r="CT119" s="120" t="str" cm="1">
        <f t="array" ref="CT119">_xlfn.IFS(AND($W119&lt;&gt;"",Z119&lt;&gt;""),ABS($W119-Z119),AND($W119="",Z119=""),"",OR($W119&lt;&gt;"",Z119&lt;&gt;""),"-")</f>
        <v/>
      </c>
      <c r="CU119" s="120" t="str" cm="1">
        <f t="array" ref="CU119">_xlfn.IFS(AND($W119&lt;&gt;"",AA119&lt;&gt;""),ABS($W119-AA119),AND($W119="",AA119=""),"",OR($W119&lt;&gt;"",AA119&lt;&gt;""),"-")</f>
        <v/>
      </c>
      <c r="CV119" s="121" t="str" cm="1">
        <f t="array" ref="CV119">_xlfn.IFS(AND($X119&lt;&gt;"",Y119&lt;&gt;""),ABS($X119-Y119),AND($X119="",Y119=""),"",OR($X119&lt;&gt;"",Y119&lt;&gt;""),"-")</f>
        <v>-</v>
      </c>
      <c r="CW119" s="120" t="str" cm="1">
        <f t="array" ref="CW119">_xlfn.IFS(AND($X119&lt;&gt;"",Z119&lt;&gt;""),ABS($X119-Z119),AND($X119="",Z119=""),"",OR($X119&lt;&gt;"",Z119&lt;&gt;""),"-")</f>
        <v/>
      </c>
      <c r="CX119" s="120" t="str" cm="1">
        <f t="array" ref="CX119">_xlfn.IFS(AND($X119&lt;&gt;"",AA119&lt;&gt;""),ABS($X119-AA119),AND($X119="",AA119=""),"",OR($X119&lt;&gt;"",AA119&lt;&gt;""),"-")</f>
        <v/>
      </c>
      <c r="CY119" s="121" t="str" cm="1">
        <f t="array" ref="CY119">_xlfn.IFS(AND($Y119&lt;&gt;"",Z119&lt;&gt;""),ABS($Y119-Z119),AND($Y119="",Z119=""),"",OR($Y119&lt;&gt;"",Z119&lt;&gt;""),"-")</f>
        <v>-</v>
      </c>
      <c r="CZ119" s="120" t="str" cm="1">
        <f t="array" ref="CZ119">_xlfn.IFS(AND($Y119&lt;&gt;"",AA119&lt;&gt;""),ABS($Y119-AA119),AND($Y119="",AA119=""),"",OR($Y119&lt;&gt;"",AA119&lt;&gt;""),"-")</f>
        <v>-</v>
      </c>
      <c r="DA119" s="121" t="str" cm="1">
        <f t="array" ref="DA119">_xlfn.IFS(AND($Z119&lt;&gt;"",AA119&lt;&gt;""),ABS($Z119-AA119),AND($Z119="",AA119=""),"",OR($Z119&lt;&gt;"",AA119&lt;&gt;""),"-")</f>
        <v/>
      </c>
    </row>
    <row r="120" spans="1:105" s="121" customFormat="1" x14ac:dyDescent="0.2">
      <c r="A120" s="260" t="s">
        <v>167</v>
      </c>
      <c r="B120" s="259" t="e">
        <f>VLOOKUP($A120,Merged_couplings!$B:$BU,MATCH(B$1,Merged_couplings!$B$1:$BU$1,0),FALSE)</f>
        <v>#N/A</v>
      </c>
      <c r="C120" s="258" t="e">
        <f>VLOOKUP($A120,Merged_couplings!$B:$BU,MATCH(C$1,Merged_couplings!$B$1:$BU$1,0),FALSE)</f>
        <v>#N/A</v>
      </c>
      <c r="D120" s="258" t="e">
        <f>VLOOKUP($A120,Merged_couplings!$B:$BU,MATCH(D$1,Merged_couplings!$B$1:$BU$1,0),FALSE)</f>
        <v>#N/A</v>
      </c>
      <c r="E120" s="258" t="e">
        <f>VLOOKUP($A120,Merged_couplings!$B:$BU,MATCH(E$1,Merged_couplings!$B$1:$BU$1,0),FALSE)</f>
        <v>#N/A</v>
      </c>
      <c r="F120" s="258" t="e">
        <f>VLOOKUP($A120,Merged_couplings!$B:$BU,MATCH(F$1,Merged_couplings!$B$1:$BU$1,0),FALSE)</f>
        <v>#N/A</v>
      </c>
      <c r="G120" s="258" t="e">
        <f>VLOOKUP($A120,Merged_couplings!$B:$BU,MATCH(G$1,Merged_couplings!$B$1:$BU$1,0),FALSE)</f>
        <v>#N/A</v>
      </c>
      <c r="H120" s="258" t="e">
        <f>VLOOKUP($A120,Merged_couplings!$B:$BU,MATCH(H$1,Merged_couplings!$B$1:$BU$1,0),FALSE)</f>
        <v>#N/A</v>
      </c>
      <c r="I120" s="258" t="e">
        <f>VLOOKUP($A120,Merged_couplings!$B:$BU,MATCH(I$1,Merged_couplings!$B$1:$BU$1,0),FALSE)</f>
        <v>#N/A</v>
      </c>
      <c r="J120" s="258" t="e">
        <f>VLOOKUP($A120,Merged_couplings!$B:$BU,MATCH(J$1,Merged_couplings!$B$1:$BU$1,0),FALSE)</f>
        <v>#N/A</v>
      </c>
      <c r="K120" s="258" t="e">
        <f>VLOOKUP($A120,Merged_couplings!$B:$BU,MATCH(K$1,Merged_couplings!$B$1:$BU$1,0),FALSE)</f>
        <v>#N/A</v>
      </c>
      <c r="L120" s="258" t="e">
        <f>VLOOKUP($A120,Merged_couplings!$B:$BU,MATCH(L$1,Merged_couplings!$B$1:$BU$1,0),FALSE)</f>
        <v>#N/A</v>
      </c>
      <c r="M120" s="258" t="e">
        <f>VLOOKUP($A120,Merged_couplings!$B:$BU,MATCH(M$1,Merged_couplings!$B$1:$BU$1,0),FALSE)</f>
        <v>#N/A</v>
      </c>
      <c r="N120" s="258" t="e">
        <f>VLOOKUP($A120,Merged_couplings!$B:$BU,MATCH(N$1,Merged_couplings!$B$1:$BU$1,0),FALSE)</f>
        <v>#N/A</v>
      </c>
      <c r="O120" s="121" t="e">
        <f>IF(OR(B120="BIG",B120="BI-",B120="-IG"),VLOOKUP($A120,Merged_couplings!$B:$BU,MATCH(O$1,Merged_couplings!$B$1:$BU$1,0),FALSE),"")</f>
        <v>#N/A</v>
      </c>
      <c r="P120" s="120" t="e">
        <f>IF(OR(C120="BIG",C120="BI-",C120="-IG"),VLOOKUP($A120,Merged_couplings!$B:$BU,MATCH(P$1,Merged_couplings!$B$1:$BU$1,0),FALSE),"")</f>
        <v>#N/A</v>
      </c>
      <c r="Q120" s="120" t="e">
        <f>IF(OR(D120="BIG",D120="BI-",D120="-IG"),VLOOKUP($A120,Merged_couplings!$B:$BU,MATCH(Q$1,Merged_couplings!$B$1:$BU$1,0),FALSE),"")</f>
        <v>#N/A</v>
      </c>
      <c r="R120" s="120" t="e">
        <f t="shared" si="9"/>
        <v>#N/A</v>
      </c>
      <c r="S120" s="120" t="e">
        <f t="shared" si="9"/>
        <v>#N/A</v>
      </c>
      <c r="T120" s="120" t="e">
        <f t="shared" si="9"/>
        <v>#N/A</v>
      </c>
      <c r="U120" s="120" t="e">
        <f>IF(OR(H120="BIG",H120="BI-",H120="-IG"),VLOOKUP($A120,Merged_couplings!$B:$BU,MATCH(U$1,Merged_couplings!$B$1:$BU$1,0),FALSE),"")</f>
        <v>#N/A</v>
      </c>
      <c r="V120" s="120" t="e">
        <f>IF(OR(I120="BIG",I120="BI-",I120="-IG"),VLOOKUP($A120,Merged_couplings!$B:$BU,MATCH(V$1,Merged_couplings!$B$1:$BU$1,0),FALSE),"")</f>
        <v>#N/A</v>
      </c>
      <c r="W120" s="120" t="e">
        <f t="shared" si="8"/>
        <v>#N/A</v>
      </c>
      <c r="X120" s="120" t="e">
        <f>IF(OR(K120="BIG",K120="BI-",K120="-IG"),VLOOKUP($A120,Merged_couplings!$B:$BU,MATCH(X$1,Merged_couplings!$B$1:$BU$1,0),FALSE),"")</f>
        <v>#N/A</v>
      </c>
      <c r="Y120" s="120" t="e">
        <f>IF(OR(L120="BIG",L120="BI-",L120="-IG"),VLOOKUP($A120,Merged_couplings!$B:$BU,MATCH(Y$1,Merged_couplings!$B$1:$BU$1,0),FALSE),"")</f>
        <v>#N/A</v>
      </c>
      <c r="Z120" s="120" t="e">
        <f>IF(OR(M120="BIG",M120="BI-",M120="-IG"),VLOOKUP($A120,Merged_couplings!$B:$BU,MATCH(Z$1,Merged_couplings!$B$1:$BU$1,0),FALSE),"")</f>
        <v>#N/A</v>
      </c>
      <c r="AA120" s="120" t="e">
        <f>IF(OR(N120="BIG",N120="BI-",N120="-IG"),VLOOKUP($A120,Merged_couplings!$B:$BU,MATCH(AA$1,Merged_couplings!$B$1:$BU$1,0),FALSE),"")</f>
        <v>#N/A</v>
      </c>
      <c r="AB120" s="123" t="e" cm="1">
        <f t="array" ref="AB120">_xlfn.IFS(AND($O120&lt;&gt;"",P120&lt;&gt;""),ABS($O120-P120),AND($O120="",P120=""),"",OR($O120&lt;&gt;"",P120&lt;&gt;""),"-")</f>
        <v>#N/A</v>
      </c>
      <c r="AC120" s="122" t="e" cm="1">
        <f t="array" ref="AC120">_xlfn.IFS(AND($O120&lt;&gt;"",Q120&lt;&gt;""),ABS($O120-Q120),AND($O120="",Q120=""),"",OR($O120&lt;&gt;"",Q120&lt;&gt;""),"-")</f>
        <v>#N/A</v>
      </c>
      <c r="AD120" s="122" t="e" cm="1">
        <f t="array" ref="AD120">_xlfn.IFS(AND($O120&lt;&gt;"",R120&lt;&gt;""),ABS($O120-R120),AND($O120="",R120=""),"",OR($O120&lt;&gt;"",R120&lt;&gt;""),"-")</f>
        <v>#N/A</v>
      </c>
      <c r="AE120" s="122" t="e" cm="1">
        <f t="array" ref="AE120">_xlfn.IFS(AND($O120&lt;&gt;"",S120&lt;&gt;""),ABS($O120-S120),AND($O120="",S120=""),"",OR($O120&lt;&gt;"",S120&lt;&gt;""),"-")</f>
        <v>#N/A</v>
      </c>
      <c r="AF120" s="122" t="e" cm="1">
        <f t="array" ref="AF120">_xlfn.IFS(AND($O120&lt;&gt;"",T120&lt;&gt;""),ABS($O120-T120),AND($O120="",T120=""),"",OR($O120&lt;&gt;"",T120&lt;&gt;""),"-")</f>
        <v>#N/A</v>
      </c>
      <c r="AG120" s="122" t="e" cm="1">
        <f t="array" ref="AG120">_xlfn.IFS(AND($O120&lt;&gt;"",U120&lt;&gt;""),ABS($O120-U120),AND($O120="",U120=""),"",OR($O120&lt;&gt;"",U120&lt;&gt;""),"-")</f>
        <v>#N/A</v>
      </c>
      <c r="AH120" s="122" t="e" cm="1">
        <f t="array" ref="AH120">_xlfn.IFS(AND($O120&lt;&gt;"",V120&lt;&gt;""),ABS($O120-V120),AND($O120="",V120=""),"",OR($O120&lt;&gt;"",V120&lt;&gt;""),"-")</f>
        <v>#N/A</v>
      </c>
      <c r="AI120" s="122" t="e" cm="1">
        <f t="array" ref="AI120">_xlfn.IFS(AND($O120&lt;&gt;"",W120&lt;&gt;""),ABS($O120-W120),AND($O120="",W120=""),"",OR($O120&lt;&gt;"",W120&lt;&gt;""),"-")</f>
        <v>#N/A</v>
      </c>
      <c r="AJ120" s="122" t="e" cm="1">
        <f t="array" ref="AJ120">_xlfn.IFS(AND($O120&lt;&gt;"",X120&lt;&gt;""),ABS($O120-X120),AND($O120="",X120=""),"",OR($O120&lt;&gt;"",X120&lt;&gt;""),"-")</f>
        <v>#N/A</v>
      </c>
      <c r="AK120" s="122" t="e" cm="1">
        <f t="array" ref="AK120">_xlfn.IFS(AND($O120&lt;&gt;"",Y120&lt;&gt;""),ABS($O120-Y120),AND($O120="",Y120=""),"",OR($O120&lt;&gt;"",Y120&lt;&gt;""),"-")</f>
        <v>#N/A</v>
      </c>
      <c r="AL120" s="122" t="e" cm="1">
        <f t="array" ref="AL120">_xlfn.IFS(AND($O120&lt;&gt;"",Z120&lt;&gt;""),ABS($O120-Z120),AND($O120="",Z120=""),"",OR($O120&lt;&gt;"",Z120&lt;&gt;""),"-")</f>
        <v>#N/A</v>
      </c>
      <c r="AM120" s="122" t="e" cm="1">
        <f t="array" ref="AM120">_xlfn.IFS(AND($O120&lt;&gt;"",AA120&lt;&gt;""),ABS($O120-AA120),AND($O120="",AA120=""),"",OR($O120&lt;&gt;"",AA120&lt;&gt;""),"-")</f>
        <v>#N/A</v>
      </c>
      <c r="AN120" s="121" t="e" cm="1">
        <f t="array" ref="AN120">_xlfn.IFS(AND($P120&lt;&gt;"",Q120&lt;&gt;""),ABS($P120-Q120),AND($P120="",Q120=""),"",OR($P120&lt;&gt;"",Q120&lt;&gt;""),"-")</f>
        <v>#N/A</v>
      </c>
      <c r="AO120" s="120" t="e" cm="1">
        <f t="array" ref="AO120">_xlfn.IFS(AND($P120&lt;&gt;"",R120&lt;&gt;""),ABS($P120-R120),AND($P120="",R120=""),"",OR($P120&lt;&gt;"",R120&lt;&gt;""),"-")</f>
        <v>#N/A</v>
      </c>
      <c r="AP120" s="120" t="e" cm="1">
        <f t="array" ref="AP120">_xlfn.IFS(AND($P120&lt;&gt;"",S120&lt;&gt;""),ABS($P120-S120),AND($P120="",S120=""),"",OR($P120&lt;&gt;"",S120&lt;&gt;""),"-")</f>
        <v>#N/A</v>
      </c>
      <c r="AQ120" s="120" t="e" cm="1">
        <f t="array" ref="AQ120">_xlfn.IFS(AND($P120&lt;&gt;"",T120&lt;&gt;""),ABS($P120-T120),AND($P120="",T120=""),"",OR($P120&lt;&gt;"",T120&lt;&gt;""),"-")</f>
        <v>#N/A</v>
      </c>
      <c r="AR120" s="120" t="e" cm="1">
        <f t="array" ref="AR120">_xlfn.IFS(AND($P120&lt;&gt;"",U120&lt;&gt;""),ABS($P120-U120),AND($P120="",U120=""),"",OR($P120&lt;&gt;"",U120&lt;&gt;""),"-")</f>
        <v>#N/A</v>
      </c>
      <c r="AS120" s="120" t="e" cm="1">
        <f t="array" ref="AS120">_xlfn.IFS(AND($P120&lt;&gt;"",V120&lt;&gt;""),ABS($P120-V120),AND($P120="",V120=""),"",OR($P120&lt;&gt;"",V120&lt;&gt;""),"-")</f>
        <v>#N/A</v>
      </c>
      <c r="AT120" s="120" t="e" cm="1">
        <f t="array" ref="AT120">_xlfn.IFS(AND($P120&lt;&gt;"",W120&lt;&gt;""),ABS($P120-W120),AND($P120="",W120=""),"",OR($P120&lt;&gt;"",W120&lt;&gt;""),"-")</f>
        <v>#N/A</v>
      </c>
      <c r="AU120" s="120" t="e" cm="1">
        <f t="array" ref="AU120">_xlfn.IFS(AND($P120&lt;&gt;"",X120&lt;&gt;""),ABS($P120-X120),AND($P120="",X120=""),"",OR($P120&lt;&gt;"",X120&lt;&gt;""),"-")</f>
        <v>#N/A</v>
      </c>
      <c r="AV120" s="120" t="e" cm="1">
        <f t="array" ref="AV120">_xlfn.IFS(AND($P120&lt;&gt;"",Y120&lt;&gt;""),ABS($P120-Y120),AND($P120="",Y120=""),"",OR($P120&lt;&gt;"",Y120&lt;&gt;""),"-")</f>
        <v>#N/A</v>
      </c>
      <c r="AW120" s="120" t="e" cm="1">
        <f t="array" ref="AW120">_xlfn.IFS(AND($P120&lt;&gt;"",Z120&lt;&gt;""),ABS($P120-Z120),AND($P120="",Z120=""),"",OR($P120&lt;&gt;"",Z120&lt;&gt;""),"-")</f>
        <v>#N/A</v>
      </c>
      <c r="AX120" s="120" t="e" cm="1">
        <f t="array" ref="AX120">_xlfn.IFS(AND($P120&lt;&gt;"",AA120&lt;&gt;""),ABS($P120-AA120),AND($P120="",AA120=""),"",OR($P120&lt;&gt;"",AA120&lt;&gt;""),"-")</f>
        <v>#N/A</v>
      </c>
      <c r="AY120" s="121" t="e" cm="1">
        <f t="array" ref="AY120">_xlfn.IFS(AND($Q120&lt;&gt;"",R120&lt;&gt;""),ABS($Q120-R120),AND($Q120="",R120=""),"",OR($Q120&lt;&gt;"",R120&lt;&gt;""),"-")</f>
        <v>#N/A</v>
      </c>
      <c r="AZ120" s="334" t="e" cm="1">
        <f t="array" ref="AZ120">_xlfn.IFS(AND($Q120&lt;&gt;"",S120&lt;&gt;""),ABS($Q120-S120),AND($Q120="",S120=""),"",OR($Q120&lt;&gt;"",S120&lt;&gt;""),"-")</f>
        <v>#N/A</v>
      </c>
      <c r="BA120" s="334" t="e" cm="1">
        <f t="array" ref="BA120">_xlfn.IFS(AND($Q120&lt;&gt;"",T120&lt;&gt;""),ABS($Q120-T120),AND($Q120="",T120=""),"",OR($Q120&lt;&gt;"",T120&lt;&gt;""),"-")</f>
        <v>#N/A</v>
      </c>
      <c r="BB120" s="120" t="e" cm="1">
        <f t="array" ref="BB120">_xlfn.IFS(AND($Q120&lt;&gt;"",U120&lt;&gt;""),ABS($Q120-U120),AND($Q120="",U120=""),"",OR($Q120&lt;&gt;"",U120&lt;&gt;""),"-")</f>
        <v>#N/A</v>
      </c>
      <c r="BC120" s="120" t="e" cm="1">
        <f t="array" ref="BC120">_xlfn.IFS(AND($Q120&lt;&gt;"",V120&lt;&gt;""),ABS($Q120-V120),AND($Q120="",V120=""),"",OR($Q120&lt;&gt;"",V120&lt;&gt;""),"-")</f>
        <v>#N/A</v>
      </c>
      <c r="BD120" s="120" t="e" cm="1">
        <f t="array" ref="BD120">_xlfn.IFS(AND($Q120&lt;&gt;"",W120&lt;&gt;""),ABS($Q120-W120),AND($Q120="",W120=""),"",OR($Q120&lt;&gt;"",W120&lt;&gt;""),"-")</f>
        <v>#N/A</v>
      </c>
      <c r="BE120" s="120" t="e" cm="1">
        <f t="array" ref="BE120">_xlfn.IFS(AND($Q120&lt;&gt;"",X120&lt;&gt;""),ABS($Q120-X120),AND($Q120="",X120=""),"",OR($Q120&lt;&gt;"",X120&lt;&gt;""),"-")</f>
        <v>#N/A</v>
      </c>
      <c r="BF120" s="120" t="e" cm="1">
        <f t="array" ref="BF120">_xlfn.IFS(AND($Q120&lt;&gt;"",Y120&lt;&gt;""),ABS($Q120-Y120),AND($Q120="",Y120=""),"",OR($Q120&lt;&gt;"",Y120&lt;&gt;""),"-")</f>
        <v>#N/A</v>
      </c>
      <c r="BG120" s="120" t="e" cm="1">
        <f t="array" ref="BG120">_xlfn.IFS(AND($Q120&lt;&gt;"",Z120&lt;&gt;""),ABS($Q120-Z120),AND($Q120="",Z120=""),"",OR($Q120&lt;&gt;"",Z120&lt;&gt;""),"-")</f>
        <v>#N/A</v>
      </c>
      <c r="BH120" s="120" t="e" cm="1">
        <f t="array" ref="BH120">_xlfn.IFS(AND($Q120&lt;&gt;"",AA120&lt;&gt;""),ABS($Q120-AA120),AND($Q120="",AA120=""),"",OR($Q120&lt;&gt;"",AA120&lt;&gt;""),"-")</f>
        <v>#N/A</v>
      </c>
      <c r="BI120" s="121" t="e" cm="1">
        <f t="array" ref="BI120">_xlfn.IFS(AND($R120&lt;&gt;"",S120&lt;&gt;""),ABS($R120-S120),AND($R120="",S120=""),"",OR($R120&lt;&gt;"",S120&lt;&gt;""),"-")</f>
        <v>#N/A</v>
      </c>
      <c r="BJ120" s="120" t="e" cm="1">
        <f t="array" ref="BJ120">_xlfn.IFS(AND($R120&lt;&gt;"",T120&lt;&gt;""),ABS($R120-T120),AND($R120="",T120=""),"",OR($R120&lt;&gt;"",T120&lt;&gt;""),"-")</f>
        <v>#N/A</v>
      </c>
      <c r="BK120" s="334" t="e" cm="1">
        <f t="array" ref="BK120">_xlfn.IFS(AND($R120&lt;&gt;"",U120&lt;&gt;""),ABS($R120-U120),AND($R120="",U120=""),"",OR($R120&lt;&gt;"",U120&lt;&gt;""),"-")</f>
        <v>#N/A</v>
      </c>
      <c r="BL120" s="120" t="e" cm="1">
        <f t="array" ref="BL120">_xlfn.IFS(AND($R120&lt;&gt;"",V120&lt;&gt;""),ABS($R120-V120),AND($R120="",V120=""),"",OR($R120&lt;&gt;"",V120&lt;&gt;""),"-")</f>
        <v>#N/A</v>
      </c>
      <c r="BM120" s="120" t="e" cm="1">
        <f t="array" ref="BM120">_xlfn.IFS(AND($R120&lt;&gt;"",W120&lt;&gt;""),ABS($R120-W120),AND($R120="",W120=""),"",OR($R120&lt;&gt;"",W120&lt;&gt;""),"-")</f>
        <v>#N/A</v>
      </c>
      <c r="BN120" s="120" t="e" cm="1">
        <f t="array" ref="BN120">_xlfn.IFS(AND($R120&lt;&gt;"",X120&lt;&gt;""),ABS($R120-X120),AND($R120="",X120=""),"",OR($R120&lt;&gt;"",X120&lt;&gt;""),"-")</f>
        <v>#N/A</v>
      </c>
      <c r="BO120" s="120" t="e" cm="1">
        <f t="array" ref="BO120">_xlfn.IFS(AND($R120&lt;&gt;"",Y120&lt;&gt;""),ABS($R120-Y120),AND($R120="",Y120=""),"",OR($R120&lt;&gt;"",Y120&lt;&gt;""),"-")</f>
        <v>#N/A</v>
      </c>
      <c r="BP120" s="120" t="e" cm="1">
        <f t="array" ref="BP120">_xlfn.IFS(AND($R120&lt;&gt;"",Z120&lt;&gt;""),ABS($R120-Z120),AND($R120="",Z120=""),"",OR($R120&lt;&gt;"",Z120&lt;&gt;""),"-")</f>
        <v>#N/A</v>
      </c>
      <c r="BQ120" s="120" t="e" cm="1">
        <f t="array" ref="BQ120">_xlfn.IFS(AND($R120&lt;&gt;"",AA120&lt;&gt;""),ABS($R120-AA120),AND($R120="",AA120=""),"",OR($R120&lt;&gt;"",AA120&lt;&gt;""),"-")</f>
        <v>#N/A</v>
      </c>
      <c r="BR120" s="121" t="e" cm="1">
        <f t="array" ref="BR120">_xlfn.IFS(AND($S120&lt;&gt;"",T120&lt;&gt;""),ABS($S120-T120),AND($S120="",T120=""),"",OR($S120&lt;&gt;"",T120&lt;&gt;""),"-")</f>
        <v>#N/A</v>
      </c>
      <c r="BS120" s="334" t="e" cm="1">
        <f t="array" ref="BS120">_xlfn.IFS(AND($S120&lt;&gt;"",U120&lt;&gt;""),ABS($S120-U120),AND($S120="",U120=""),"",OR($S120&lt;&gt;"",U120&lt;&gt;""),"-")</f>
        <v>#N/A</v>
      </c>
      <c r="BT120" s="120" t="e" cm="1">
        <f t="array" ref="BT120">_xlfn.IFS(AND($S120&lt;&gt;"",V120&lt;&gt;""),ABS($S120-V120),AND($S120="",V120=""),"",OR($S120&lt;&gt;"",V120&lt;&gt;""),"-")</f>
        <v>#N/A</v>
      </c>
      <c r="BU120" s="120" t="e" cm="1">
        <f t="array" ref="BU120">_xlfn.IFS(AND($S120&lt;&gt;"",W120&lt;&gt;""),ABS($S120-W120),AND($S120="",W120=""),"",OR($S120&lt;&gt;"",W120&lt;&gt;""),"-")</f>
        <v>#N/A</v>
      </c>
      <c r="BV120" s="120" t="e" cm="1">
        <f t="array" ref="BV120">_xlfn.IFS(AND($S120&lt;&gt;"",X120&lt;&gt;""),ABS($S120-X120),AND($S120="",X120=""),"",OR($S120&lt;&gt;"",X120&lt;&gt;""),"-")</f>
        <v>#N/A</v>
      </c>
      <c r="BW120" s="120" t="e" cm="1">
        <f t="array" ref="BW120">_xlfn.IFS(AND($S120&lt;&gt;"",Y120&lt;&gt;""),ABS($S120-Y120),AND($S120="",Y120=""),"",OR($S120&lt;&gt;"",Y120&lt;&gt;""),"-")</f>
        <v>#N/A</v>
      </c>
      <c r="BX120" s="120" t="e" cm="1">
        <f t="array" ref="BX120">_xlfn.IFS(AND($S120&lt;&gt;"",Z120&lt;&gt;""),ABS($S120-Z120),AND($S120="",Z120=""),"",OR($S120&lt;&gt;"",Z120&lt;&gt;""),"-")</f>
        <v>#N/A</v>
      </c>
      <c r="BY120" s="120" t="e" cm="1">
        <f t="array" ref="BY120">_xlfn.IFS(AND($S120&lt;&gt;"",AA120&lt;&gt;""),ABS($S120-AA120),AND($S120="",AA120=""),"",OR($S120&lt;&gt;"",AA120&lt;&gt;""),"-")</f>
        <v>#N/A</v>
      </c>
      <c r="BZ120" s="121" t="e" cm="1">
        <f t="array" ref="BZ120">_xlfn.IFS(AND($T120&lt;&gt;"",U120&lt;&gt;""),ABS($T120-U120),AND($T120="",U120=""),"",OR($T120&lt;&gt;"",U120&lt;&gt;""),"-")</f>
        <v>#N/A</v>
      </c>
      <c r="CA120" s="120" t="e" cm="1">
        <f t="array" ref="CA120">_xlfn.IFS(AND($T120&lt;&gt;"",V120&lt;&gt;""),ABS($T120-V120),AND($T120="",V120=""),"",OR($T120&lt;&gt;"",V120&lt;&gt;""),"-")</f>
        <v>#N/A</v>
      </c>
      <c r="CB120" s="120" t="e" cm="1">
        <f t="array" ref="CB120">_xlfn.IFS(AND($T120&lt;&gt;"",W120&lt;&gt;""),ABS($T120-W120),AND($T120="",W120=""),"",OR($T120&lt;&gt;"",W120&lt;&gt;""),"-")</f>
        <v>#N/A</v>
      </c>
      <c r="CC120" s="120" t="e" cm="1">
        <f t="array" ref="CC120">_xlfn.IFS(AND($T120&lt;&gt;"",X120&lt;&gt;""),ABS($T120-X120),AND($T120="",X120=""),"",OR($T120&lt;&gt;"",X120&lt;&gt;""),"-")</f>
        <v>#N/A</v>
      </c>
      <c r="CD120" s="120" t="e" cm="1">
        <f t="array" ref="CD120">_xlfn.IFS(AND($T120&lt;&gt;"",Y120&lt;&gt;""),ABS($T120-Y120),AND($T120="",Y120=""),"",OR($T120&lt;&gt;"",Y120&lt;&gt;""),"-")</f>
        <v>#N/A</v>
      </c>
      <c r="CE120" s="120" t="e" cm="1">
        <f t="array" ref="CE120">_xlfn.IFS(AND($T120&lt;&gt;"",Z120&lt;&gt;""),ABS($T120-Z120),AND($T120="",Z120=""),"",OR($T120&lt;&gt;"",Z120&lt;&gt;""),"-")</f>
        <v>#N/A</v>
      </c>
      <c r="CF120" s="120" t="e" cm="1">
        <f t="array" ref="CF120">_xlfn.IFS(AND($T120&lt;&gt;"",AA120&lt;&gt;""),ABS($T120-AA120),AND($T120="",AA120=""),"",OR($T120&lt;&gt;"",AA120&lt;&gt;""),"-")</f>
        <v>#N/A</v>
      </c>
      <c r="CG120" s="121" t="e" cm="1">
        <f t="array" ref="CG120">_xlfn.IFS(AND($U120&lt;&gt;"",V120&lt;&gt;""),ABS($U120-V120),AND($U120="",V120=""),"",OR($U120&lt;&gt;"",V120&lt;&gt;""),"-")</f>
        <v>#N/A</v>
      </c>
      <c r="CH120" s="120" t="e" cm="1">
        <f t="array" ref="CH120">_xlfn.IFS(AND($U120&lt;&gt;"",W120&lt;&gt;""),ABS($U120-W120),AND($U120="",W120=""),"",OR($U120&lt;&gt;"",W120&lt;&gt;""),"-")</f>
        <v>#N/A</v>
      </c>
      <c r="CI120" s="120" t="e" cm="1">
        <f t="array" ref="CI120">_xlfn.IFS(AND($U120&lt;&gt;"",X120&lt;&gt;""),ABS($U120-X120),AND($U120="",X120=""),"",OR($U120&lt;&gt;"",X120&lt;&gt;""),"-")</f>
        <v>#N/A</v>
      </c>
      <c r="CJ120" s="120" t="e" cm="1">
        <f t="array" ref="CJ120">_xlfn.IFS(AND($U120&lt;&gt;"",Y120&lt;&gt;""),ABS($U120-Y120),AND($U120="",Y120=""),"",OR($U120&lt;&gt;"",Y120&lt;&gt;""),"-")</f>
        <v>#N/A</v>
      </c>
      <c r="CK120" s="120" t="e" cm="1">
        <f t="array" ref="CK120">_xlfn.IFS(AND($U120&lt;&gt;"",Z120&lt;&gt;""),ABS($U120-Z120),AND($U120="",Z120=""),"",OR($U120&lt;&gt;"",Z120&lt;&gt;""),"-")</f>
        <v>#N/A</v>
      </c>
      <c r="CL120" s="120" t="e" cm="1">
        <f t="array" ref="CL120">_xlfn.IFS(AND($U120&lt;&gt;"",AA120&lt;&gt;""),ABS($U120-AA120),AND($U120="",AA120=""),"",OR($U120&lt;&gt;"",AA120&lt;&gt;""),"-")</f>
        <v>#N/A</v>
      </c>
      <c r="CM120" s="121" t="e" cm="1">
        <f t="array" ref="CM120">_xlfn.IFS(AND($V120&lt;&gt;"",W120&lt;&gt;""),ABS($V120-W120),AND($V120="",W120=""),"",OR($V120&lt;&gt;"",W120&lt;&gt;""),"-")</f>
        <v>#N/A</v>
      </c>
      <c r="CN120" s="120" t="e" cm="1">
        <f t="array" ref="CN120">_xlfn.IFS(AND($V120&lt;&gt;"",X120&lt;&gt;""),ABS($V120-X120),AND($V120="",X120=""),"",OR($V120&lt;&gt;"",X120&lt;&gt;""),"-")</f>
        <v>#N/A</v>
      </c>
      <c r="CO120" s="120" t="e" cm="1">
        <f t="array" ref="CO120">_xlfn.IFS(AND($V120&lt;&gt;"",Y120&lt;&gt;""),ABS($V120-Y120),AND($V120="",Y120=""),"",OR($V120&lt;&gt;"",Y120&lt;&gt;""),"-")</f>
        <v>#N/A</v>
      </c>
      <c r="CP120" s="120" t="e" cm="1">
        <f t="array" ref="CP120">_xlfn.IFS(AND($V120&lt;&gt;"",Z120&lt;&gt;""),ABS($V120-Z120),AND($V120="",Z120=""),"",OR($V120&lt;&gt;"",Z120&lt;&gt;""),"-")</f>
        <v>#N/A</v>
      </c>
      <c r="CQ120" s="120" t="e" cm="1">
        <f t="array" ref="CQ120">_xlfn.IFS(AND($V120&lt;&gt;"",AA120&lt;&gt;""),ABS($V120-AA120),AND($V120="",AA120=""),"",OR($V120&lt;&gt;"",AA120&lt;&gt;""),"-")</f>
        <v>#N/A</v>
      </c>
      <c r="CR120" s="121" t="e" cm="1">
        <f t="array" ref="CR120">_xlfn.IFS(AND($W120&lt;&gt;"",X120&lt;&gt;""),ABS($W120-X120),AND($W120="",X120=""),"",OR($W120&lt;&gt;"",X120&lt;&gt;""),"-")</f>
        <v>#N/A</v>
      </c>
      <c r="CS120" s="120" t="e" cm="1">
        <f t="array" ref="CS120">_xlfn.IFS(AND($W120&lt;&gt;"",Y120&lt;&gt;""),ABS($W120-Y120),AND($W120="",Y120=""),"",OR($W120&lt;&gt;"",Y120&lt;&gt;""),"-")</f>
        <v>#N/A</v>
      </c>
      <c r="CT120" s="120" t="e" cm="1">
        <f t="array" ref="CT120">_xlfn.IFS(AND($W120&lt;&gt;"",Z120&lt;&gt;""),ABS($W120-Z120),AND($W120="",Z120=""),"",OR($W120&lt;&gt;"",Z120&lt;&gt;""),"-")</f>
        <v>#N/A</v>
      </c>
      <c r="CU120" s="120" t="e" cm="1">
        <f t="array" ref="CU120">_xlfn.IFS(AND($W120&lt;&gt;"",AA120&lt;&gt;""),ABS($W120-AA120),AND($W120="",AA120=""),"",OR($W120&lt;&gt;"",AA120&lt;&gt;""),"-")</f>
        <v>#N/A</v>
      </c>
      <c r="CV120" s="121" t="e" cm="1">
        <f t="array" ref="CV120">_xlfn.IFS(AND($X120&lt;&gt;"",Y120&lt;&gt;""),ABS($X120-Y120),AND($X120="",Y120=""),"",OR($X120&lt;&gt;"",Y120&lt;&gt;""),"-")</f>
        <v>#N/A</v>
      </c>
      <c r="CW120" s="120" t="e" cm="1">
        <f t="array" ref="CW120">_xlfn.IFS(AND($X120&lt;&gt;"",Z120&lt;&gt;""),ABS($X120-Z120),AND($X120="",Z120=""),"",OR($X120&lt;&gt;"",Z120&lt;&gt;""),"-")</f>
        <v>#N/A</v>
      </c>
      <c r="CX120" s="120" t="e" cm="1">
        <f t="array" ref="CX120">_xlfn.IFS(AND($X120&lt;&gt;"",AA120&lt;&gt;""),ABS($X120-AA120),AND($X120="",AA120=""),"",OR($X120&lt;&gt;"",AA120&lt;&gt;""),"-")</f>
        <v>#N/A</v>
      </c>
      <c r="CY120" s="121" t="e" cm="1">
        <f t="array" ref="CY120">_xlfn.IFS(AND($Y120&lt;&gt;"",Z120&lt;&gt;""),ABS($Y120-Z120),AND($Y120="",Z120=""),"",OR($Y120&lt;&gt;"",Z120&lt;&gt;""),"-")</f>
        <v>#N/A</v>
      </c>
      <c r="CZ120" s="120" t="e" cm="1">
        <f t="array" ref="CZ120">_xlfn.IFS(AND($Y120&lt;&gt;"",AA120&lt;&gt;""),ABS($Y120-AA120),AND($Y120="",AA120=""),"",OR($Y120&lt;&gt;"",AA120&lt;&gt;""),"-")</f>
        <v>#N/A</v>
      </c>
      <c r="DA120" s="121" t="e" cm="1">
        <f t="array" ref="DA120">_xlfn.IFS(AND($Z120&lt;&gt;"",AA120&lt;&gt;""),ABS($Z120-AA120),AND($Z120="",AA120=""),"",OR($Z120&lt;&gt;"",AA120&lt;&gt;""),"-")</f>
        <v>#N/A</v>
      </c>
    </row>
    <row r="121" spans="1:105" s="121" customFormat="1" x14ac:dyDescent="0.2">
      <c r="A121" s="260" t="s">
        <v>177</v>
      </c>
      <c r="B121" s="259" t="e">
        <f>VLOOKUP($A121,Merged_couplings!$B:$BU,MATCH(B$1,Merged_couplings!$B$1:$BU$1,0),FALSE)</f>
        <v>#N/A</v>
      </c>
      <c r="C121" s="258" t="e">
        <f>VLOOKUP($A121,Merged_couplings!$B:$BU,MATCH(C$1,Merged_couplings!$B$1:$BU$1,0),FALSE)</f>
        <v>#N/A</v>
      </c>
      <c r="D121" s="258" t="e">
        <f>VLOOKUP($A121,Merged_couplings!$B:$BU,MATCH(D$1,Merged_couplings!$B$1:$BU$1,0),FALSE)</f>
        <v>#N/A</v>
      </c>
      <c r="E121" s="258" t="e">
        <f>VLOOKUP($A121,Merged_couplings!$B:$BU,MATCH(E$1,Merged_couplings!$B$1:$BU$1,0),FALSE)</f>
        <v>#N/A</v>
      </c>
      <c r="F121" s="258" t="e">
        <f>VLOOKUP($A121,Merged_couplings!$B:$BU,MATCH(F$1,Merged_couplings!$B$1:$BU$1,0),FALSE)</f>
        <v>#N/A</v>
      </c>
      <c r="G121" s="258" t="e">
        <f>VLOOKUP($A121,Merged_couplings!$B:$BU,MATCH(G$1,Merged_couplings!$B$1:$BU$1,0),FALSE)</f>
        <v>#N/A</v>
      </c>
      <c r="H121" s="258" t="e">
        <f>VLOOKUP($A121,Merged_couplings!$B:$BU,MATCH(H$1,Merged_couplings!$B$1:$BU$1,0),FALSE)</f>
        <v>#N/A</v>
      </c>
      <c r="I121" s="258" t="e">
        <f>VLOOKUP($A121,Merged_couplings!$B:$BU,MATCH(I$1,Merged_couplings!$B$1:$BU$1,0),FALSE)</f>
        <v>#N/A</v>
      </c>
      <c r="J121" s="258" t="e">
        <f>VLOOKUP($A121,Merged_couplings!$B:$BU,MATCH(J$1,Merged_couplings!$B$1:$BU$1,0),FALSE)</f>
        <v>#N/A</v>
      </c>
      <c r="K121" s="258" t="e">
        <f>VLOOKUP($A121,Merged_couplings!$B:$BU,MATCH(K$1,Merged_couplings!$B$1:$BU$1,0),FALSE)</f>
        <v>#N/A</v>
      </c>
      <c r="L121" s="258" t="e">
        <f>VLOOKUP($A121,Merged_couplings!$B:$BU,MATCH(L$1,Merged_couplings!$B$1:$BU$1,0),FALSE)</f>
        <v>#N/A</v>
      </c>
      <c r="M121" s="258" t="e">
        <f>VLOOKUP($A121,Merged_couplings!$B:$BU,MATCH(M$1,Merged_couplings!$B$1:$BU$1,0),FALSE)</f>
        <v>#N/A</v>
      </c>
      <c r="N121" s="258" t="e">
        <f>VLOOKUP($A121,Merged_couplings!$B:$BU,MATCH(N$1,Merged_couplings!$B$1:$BU$1,0),FALSE)</f>
        <v>#N/A</v>
      </c>
      <c r="O121" s="121" t="e">
        <f>IF(OR(B121="BIG",B121="BI-",B121="-IG"),VLOOKUP($A121,Merged_couplings!$B:$BU,MATCH(O$1,Merged_couplings!$B$1:$BU$1,0),FALSE),"")</f>
        <v>#N/A</v>
      </c>
      <c r="P121" s="120" t="e">
        <f>IF(OR(C121="BIG",C121="BI-",C121="-IG"),VLOOKUP($A121,Merged_couplings!$B:$BU,MATCH(P$1,Merged_couplings!$B$1:$BU$1,0),FALSE),"")</f>
        <v>#N/A</v>
      </c>
      <c r="Q121" s="120" t="e">
        <f>IF(OR(D121="BIG",D121="BI-",D121="-IG"),VLOOKUP($A121,Merged_couplings!$B:$BU,MATCH(Q$1,Merged_couplings!$B$1:$BU$1,0),FALSE),"")</f>
        <v>#N/A</v>
      </c>
      <c r="R121" s="120" t="e">
        <f t="shared" si="9"/>
        <v>#N/A</v>
      </c>
      <c r="S121" s="120" t="e">
        <f t="shared" si="9"/>
        <v>#N/A</v>
      </c>
      <c r="T121" s="120" t="e">
        <f t="shared" si="9"/>
        <v>#N/A</v>
      </c>
      <c r="U121" s="120" t="e">
        <f>IF(OR(H121="BIG",H121="BI-",H121="-IG"),VLOOKUP($A121,Merged_couplings!$B:$BU,MATCH(U$1,Merged_couplings!$B$1:$BU$1,0),FALSE),"")</f>
        <v>#N/A</v>
      </c>
      <c r="V121" s="120" t="e">
        <f>IF(OR(I121="BIG",I121="BI-",I121="-IG"),VLOOKUP($A121,Merged_couplings!$B:$BU,MATCH(V$1,Merged_couplings!$B$1:$BU$1,0),FALSE),"")</f>
        <v>#N/A</v>
      </c>
      <c r="W121" s="120" t="e">
        <f t="shared" si="8"/>
        <v>#N/A</v>
      </c>
      <c r="X121" s="120" t="e">
        <f>IF(OR(K121="BIG",K121="BI-",K121="-IG"),VLOOKUP($A121,Merged_couplings!$B:$BU,MATCH(X$1,Merged_couplings!$B$1:$BU$1,0),FALSE),"")</f>
        <v>#N/A</v>
      </c>
      <c r="Y121" s="120" t="e">
        <f>IF(OR(L121="BIG",L121="BI-",L121="-IG"),VLOOKUP($A121,Merged_couplings!$B:$BU,MATCH(Y$1,Merged_couplings!$B$1:$BU$1,0),FALSE),"")</f>
        <v>#N/A</v>
      </c>
      <c r="Z121" s="120" t="e">
        <f>IF(OR(M121="BIG",M121="BI-",M121="-IG"),VLOOKUP($A121,Merged_couplings!$B:$BU,MATCH(Z$1,Merged_couplings!$B$1:$BU$1,0),FALSE),"")</f>
        <v>#N/A</v>
      </c>
      <c r="AA121" s="120" t="e">
        <f>IF(OR(N121="BIG",N121="BI-",N121="-IG"),VLOOKUP($A121,Merged_couplings!$B:$BU,MATCH(AA$1,Merged_couplings!$B$1:$BU$1,0),FALSE),"")</f>
        <v>#N/A</v>
      </c>
      <c r="AB121" s="123" t="e" cm="1">
        <f t="array" ref="AB121">_xlfn.IFS(AND($O121&lt;&gt;"",P121&lt;&gt;""),ABS($O121-P121),AND($O121="",P121=""),"",OR($O121&lt;&gt;"",P121&lt;&gt;""),"-")</f>
        <v>#N/A</v>
      </c>
      <c r="AC121" s="122" t="e" cm="1">
        <f t="array" ref="AC121">_xlfn.IFS(AND($O121&lt;&gt;"",Q121&lt;&gt;""),ABS($O121-Q121),AND($O121="",Q121=""),"",OR($O121&lt;&gt;"",Q121&lt;&gt;""),"-")</f>
        <v>#N/A</v>
      </c>
      <c r="AD121" s="122" t="e" cm="1">
        <f t="array" ref="AD121">_xlfn.IFS(AND($O121&lt;&gt;"",R121&lt;&gt;""),ABS($O121-R121),AND($O121="",R121=""),"",OR($O121&lt;&gt;"",R121&lt;&gt;""),"-")</f>
        <v>#N/A</v>
      </c>
      <c r="AE121" s="122" t="e" cm="1">
        <f t="array" ref="AE121">_xlfn.IFS(AND($O121&lt;&gt;"",S121&lt;&gt;""),ABS($O121-S121),AND($O121="",S121=""),"",OR($O121&lt;&gt;"",S121&lt;&gt;""),"-")</f>
        <v>#N/A</v>
      </c>
      <c r="AF121" s="122" t="e" cm="1">
        <f t="array" ref="AF121">_xlfn.IFS(AND($O121&lt;&gt;"",T121&lt;&gt;""),ABS($O121-T121),AND($O121="",T121=""),"",OR($O121&lt;&gt;"",T121&lt;&gt;""),"-")</f>
        <v>#N/A</v>
      </c>
      <c r="AG121" s="122" t="e" cm="1">
        <f t="array" ref="AG121">_xlfn.IFS(AND($O121&lt;&gt;"",U121&lt;&gt;""),ABS($O121-U121),AND($O121="",U121=""),"",OR($O121&lt;&gt;"",U121&lt;&gt;""),"-")</f>
        <v>#N/A</v>
      </c>
      <c r="AH121" s="122" t="e" cm="1">
        <f t="array" ref="AH121">_xlfn.IFS(AND($O121&lt;&gt;"",V121&lt;&gt;""),ABS($O121-V121),AND($O121="",V121=""),"",OR($O121&lt;&gt;"",V121&lt;&gt;""),"-")</f>
        <v>#N/A</v>
      </c>
      <c r="AI121" s="122" t="e" cm="1">
        <f t="array" ref="AI121">_xlfn.IFS(AND($O121&lt;&gt;"",W121&lt;&gt;""),ABS($O121-W121),AND($O121="",W121=""),"",OR($O121&lt;&gt;"",W121&lt;&gt;""),"-")</f>
        <v>#N/A</v>
      </c>
      <c r="AJ121" s="122" t="e" cm="1">
        <f t="array" ref="AJ121">_xlfn.IFS(AND($O121&lt;&gt;"",X121&lt;&gt;""),ABS($O121-X121),AND($O121="",X121=""),"",OR($O121&lt;&gt;"",X121&lt;&gt;""),"-")</f>
        <v>#N/A</v>
      </c>
      <c r="AK121" s="122" t="e" cm="1">
        <f t="array" ref="AK121">_xlfn.IFS(AND($O121&lt;&gt;"",Y121&lt;&gt;""),ABS($O121-Y121),AND($O121="",Y121=""),"",OR($O121&lt;&gt;"",Y121&lt;&gt;""),"-")</f>
        <v>#N/A</v>
      </c>
      <c r="AL121" s="122" t="e" cm="1">
        <f t="array" ref="AL121">_xlfn.IFS(AND($O121&lt;&gt;"",Z121&lt;&gt;""),ABS($O121-Z121),AND($O121="",Z121=""),"",OR($O121&lt;&gt;"",Z121&lt;&gt;""),"-")</f>
        <v>#N/A</v>
      </c>
      <c r="AM121" s="122" t="e" cm="1">
        <f t="array" ref="AM121">_xlfn.IFS(AND($O121&lt;&gt;"",AA121&lt;&gt;""),ABS($O121-AA121),AND($O121="",AA121=""),"",OR($O121&lt;&gt;"",AA121&lt;&gt;""),"-")</f>
        <v>#N/A</v>
      </c>
      <c r="AN121" s="121" t="e" cm="1">
        <f t="array" ref="AN121">_xlfn.IFS(AND($P121&lt;&gt;"",Q121&lt;&gt;""),ABS($P121-Q121),AND($P121="",Q121=""),"",OR($P121&lt;&gt;"",Q121&lt;&gt;""),"-")</f>
        <v>#N/A</v>
      </c>
      <c r="AO121" s="120" t="e" cm="1">
        <f t="array" ref="AO121">_xlfn.IFS(AND($P121&lt;&gt;"",R121&lt;&gt;""),ABS($P121-R121),AND($P121="",R121=""),"",OR($P121&lt;&gt;"",R121&lt;&gt;""),"-")</f>
        <v>#N/A</v>
      </c>
      <c r="AP121" s="120" t="e" cm="1">
        <f t="array" ref="AP121">_xlfn.IFS(AND($P121&lt;&gt;"",S121&lt;&gt;""),ABS($P121-S121),AND($P121="",S121=""),"",OR($P121&lt;&gt;"",S121&lt;&gt;""),"-")</f>
        <v>#N/A</v>
      </c>
      <c r="AQ121" s="120" t="e" cm="1">
        <f t="array" ref="AQ121">_xlfn.IFS(AND($P121&lt;&gt;"",T121&lt;&gt;""),ABS($P121-T121),AND($P121="",T121=""),"",OR($P121&lt;&gt;"",T121&lt;&gt;""),"-")</f>
        <v>#N/A</v>
      </c>
      <c r="AR121" s="120" t="e" cm="1">
        <f t="array" ref="AR121">_xlfn.IFS(AND($P121&lt;&gt;"",U121&lt;&gt;""),ABS($P121-U121),AND($P121="",U121=""),"",OR($P121&lt;&gt;"",U121&lt;&gt;""),"-")</f>
        <v>#N/A</v>
      </c>
      <c r="AS121" s="120" t="e" cm="1">
        <f t="array" ref="AS121">_xlfn.IFS(AND($P121&lt;&gt;"",V121&lt;&gt;""),ABS($P121-V121),AND($P121="",V121=""),"",OR($P121&lt;&gt;"",V121&lt;&gt;""),"-")</f>
        <v>#N/A</v>
      </c>
      <c r="AT121" s="120" t="e" cm="1">
        <f t="array" ref="AT121">_xlfn.IFS(AND($P121&lt;&gt;"",W121&lt;&gt;""),ABS($P121-W121),AND($P121="",W121=""),"",OR($P121&lt;&gt;"",W121&lt;&gt;""),"-")</f>
        <v>#N/A</v>
      </c>
      <c r="AU121" s="120" t="e" cm="1">
        <f t="array" ref="AU121">_xlfn.IFS(AND($P121&lt;&gt;"",X121&lt;&gt;""),ABS($P121-X121),AND($P121="",X121=""),"",OR($P121&lt;&gt;"",X121&lt;&gt;""),"-")</f>
        <v>#N/A</v>
      </c>
      <c r="AV121" s="120" t="e" cm="1">
        <f t="array" ref="AV121">_xlfn.IFS(AND($P121&lt;&gt;"",Y121&lt;&gt;""),ABS($P121-Y121),AND($P121="",Y121=""),"",OR($P121&lt;&gt;"",Y121&lt;&gt;""),"-")</f>
        <v>#N/A</v>
      </c>
      <c r="AW121" s="120" t="e" cm="1">
        <f t="array" ref="AW121">_xlfn.IFS(AND($P121&lt;&gt;"",Z121&lt;&gt;""),ABS($P121-Z121),AND($P121="",Z121=""),"",OR($P121&lt;&gt;"",Z121&lt;&gt;""),"-")</f>
        <v>#N/A</v>
      </c>
      <c r="AX121" s="120" t="e" cm="1">
        <f t="array" ref="AX121">_xlfn.IFS(AND($P121&lt;&gt;"",AA121&lt;&gt;""),ABS($P121-AA121),AND($P121="",AA121=""),"",OR($P121&lt;&gt;"",AA121&lt;&gt;""),"-")</f>
        <v>#N/A</v>
      </c>
      <c r="AY121" s="121" t="e" cm="1">
        <f t="array" ref="AY121">_xlfn.IFS(AND($Q121&lt;&gt;"",R121&lt;&gt;""),ABS($Q121-R121),AND($Q121="",R121=""),"",OR($Q121&lt;&gt;"",R121&lt;&gt;""),"-")</f>
        <v>#N/A</v>
      </c>
      <c r="AZ121" s="334" t="e" cm="1">
        <f t="array" ref="AZ121">_xlfn.IFS(AND($Q121&lt;&gt;"",S121&lt;&gt;""),ABS($Q121-S121),AND($Q121="",S121=""),"",OR($Q121&lt;&gt;"",S121&lt;&gt;""),"-")</f>
        <v>#N/A</v>
      </c>
      <c r="BA121" s="334" t="e" cm="1">
        <f t="array" ref="BA121">_xlfn.IFS(AND($Q121&lt;&gt;"",T121&lt;&gt;""),ABS($Q121-T121),AND($Q121="",T121=""),"",OR($Q121&lt;&gt;"",T121&lt;&gt;""),"-")</f>
        <v>#N/A</v>
      </c>
      <c r="BB121" s="120" t="e" cm="1">
        <f t="array" ref="BB121">_xlfn.IFS(AND($Q121&lt;&gt;"",U121&lt;&gt;""),ABS($Q121-U121),AND($Q121="",U121=""),"",OR($Q121&lt;&gt;"",U121&lt;&gt;""),"-")</f>
        <v>#N/A</v>
      </c>
      <c r="BC121" s="120" t="e" cm="1">
        <f t="array" ref="BC121">_xlfn.IFS(AND($Q121&lt;&gt;"",V121&lt;&gt;""),ABS($Q121-V121),AND($Q121="",V121=""),"",OR($Q121&lt;&gt;"",V121&lt;&gt;""),"-")</f>
        <v>#N/A</v>
      </c>
      <c r="BD121" s="120" t="e" cm="1">
        <f t="array" ref="BD121">_xlfn.IFS(AND($Q121&lt;&gt;"",W121&lt;&gt;""),ABS($Q121-W121),AND($Q121="",W121=""),"",OR($Q121&lt;&gt;"",W121&lt;&gt;""),"-")</f>
        <v>#N/A</v>
      </c>
      <c r="BE121" s="120" t="e" cm="1">
        <f t="array" ref="BE121">_xlfn.IFS(AND($Q121&lt;&gt;"",X121&lt;&gt;""),ABS($Q121-X121),AND($Q121="",X121=""),"",OR($Q121&lt;&gt;"",X121&lt;&gt;""),"-")</f>
        <v>#N/A</v>
      </c>
      <c r="BF121" s="120" t="e" cm="1">
        <f t="array" ref="BF121">_xlfn.IFS(AND($Q121&lt;&gt;"",Y121&lt;&gt;""),ABS($Q121-Y121),AND($Q121="",Y121=""),"",OR($Q121&lt;&gt;"",Y121&lt;&gt;""),"-")</f>
        <v>#N/A</v>
      </c>
      <c r="BG121" s="120" t="e" cm="1">
        <f t="array" ref="BG121">_xlfn.IFS(AND($Q121&lt;&gt;"",Z121&lt;&gt;""),ABS($Q121-Z121),AND($Q121="",Z121=""),"",OR($Q121&lt;&gt;"",Z121&lt;&gt;""),"-")</f>
        <v>#N/A</v>
      </c>
      <c r="BH121" s="120" t="e" cm="1">
        <f t="array" ref="BH121">_xlfn.IFS(AND($Q121&lt;&gt;"",AA121&lt;&gt;""),ABS($Q121-AA121),AND($Q121="",AA121=""),"",OR($Q121&lt;&gt;"",AA121&lt;&gt;""),"-")</f>
        <v>#N/A</v>
      </c>
      <c r="BI121" s="121" t="e" cm="1">
        <f t="array" ref="BI121">_xlfn.IFS(AND($R121&lt;&gt;"",S121&lt;&gt;""),ABS($R121-S121),AND($R121="",S121=""),"",OR($R121&lt;&gt;"",S121&lt;&gt;""),"-")</f>
        <v>#N/A</v>
      </c>
      <c r="BJ121" s="120" t="e" cm="1">
        <f t="array" ref="BJ121">_xlfn.IFS(AND($R121&lt;&gt;"",T121&lt;&gt;""),ABS($R121-T121),AND($R121="",T121=""),"",OR($R121&lt;&gt;"",T121&lt;&gt;""),"-")</f>
        <v>#N/A</v>
      </c>
      <c r="BK121" s="334" t="e" cm="1">
        <f t="array" ref="BK121">_xlfn.IFS(AND($R121&lt;&gt;"",U121&lt;&gt;""),ABS($R121-U121),AND($R121="",U121=""),"",OR($R121&lt;&gt;"",U121&lt;&gt;""),"-")</f>
        <v>#N/A</v>
      </c>
      <c r="BL121" s="120" t="e" cm="1">
        <f t="array" ref="BL121">_xlfn.IFS(AND($R121&lt;&gt;"",V121&lt;&gt;""),ABS($R121-V121),AND($R121="",V121=""),"",OR($R121&lt;&gt;"",V121&lt;&gt;""),"-")</f>
        <v>#N/A</v>
      </c>
      <c r="BM121" s="120" t="e" cm="1">
        <f t="array" ref="BM121">_xlfn.IFS(AND($R121&lt;&gt;"",W121&lt;&gt;""),ABS($R121-W121),AND($R121="",W121=""),"",OR($R121&lt;&gt;"",W121&lt;&gt;""),"-")</f>
        <v>#N/A</v>
      </c>
      <c r="BN121" s="120" t="e" cm="1">
        <f t="array" ref="BN121">_xlfn.IFS(AND($R121&lt;&gt;"",X121&lt;&gt;""),ABS($R121-X121),AND($R121="",X121=""),"",OR($R121&lt;&gt;"",X121&lt;&gt;""),"-")</f>
        <v>#N/A</v>
      </c>
      <c r="BO121" s="120" t="e" cm="1">
        <f t="array" ref="BO121">_xlfn.IFS(AND($R121&lt;&gt;"",Y121&lt;&gt;""),ABS($R121-Y121),AND($R121="",Y121=""),"",OR($R121&lt;&gt;"",Y121&lt;&gt;""),"-")</f>
        <v>#N/A</v>
      </c>
      <c r="BP121" s="120" t="e" cm="1">
        <f t="array" ref="BP121">_xlfn.IFS(AND($R121&lt;&gt;"",Z121&lt;&gt;""),ABS($R121-Z121),AND($R121="",Z121=""),"",OR($R121&lt;&gt;"",Z121&lt;&gt;""),"-")</f>
        <v>#N/A</v>
      </c>
      <c r="BQ121" s="120" t="e" cm="1">
        <f t="array" ref="BQ121">_xlfn.IFS(AND($R121&lt;&gt;"",AA121&lt;&gt;""),ABS($R121-AA121),AND($R121="",AA121=""),"",OR($R121&lt;&gt;"",AA121&lt;&gt;""),"-")</f>
        <v>#N/A</v>
      </c>
      <c r="BR121" s="121" t="e" cm="1">
        <f t="array" ref="BR121">_xlfn.IFS(AND($S121&lt;&gt;"",T121&lt;&gt;""),ABS($S121-T121),AND($S121="",T121=""),"",OR($S121&lt;&gt;"",T121&lt;&gt;""),"-")</f>
        <v>#N/A</v>
      </c>
      <c r="BS121" s="334" t="e" cm="1">
        <f t="array" ref="BS121">_xlfn.IFS(AND($S121&lt;&gt;"",U121&lt;&gt;""),ABS($S121-U121),AND($S121="",U121=""),"",OR($S121&lt;&gt;"",U121&lt;&gt;""),"-")</f>
        <v>#N/A</v>
      </c>
      <c r="BT121" s="120" t="e" cm="1">
        <f t="array" ref="BT121">_xlfn.IFS(AND($S121&lt;&gt;"",V121&lt;&gt;""),ABS($S121-V121),AND($S121="",V121=""),"",OR($S121&lt;&gt;"",V121&lt;&gt;""),"-")</f>
        <v>#N/A</v>
      </c>
      <c r="BU121" s="120" t="e" cm="1">
        <f t="array" ref="BU121">_xlfn.IFS(AND($S121&lt;&gt;"",W121&lt;&gt;""),ABS($S121-W121),AND($S121="",W121=""),"",OR($S121&lt;&gt;"",W121&lt;&gt;""),"-")</f>
        <v>#N/A</v>
      </c>
      <c r="BV121" s="120" t="e" cm="1">
        <f t="array" ref="BV121">_xlfn.IFS(AND($S121&lt;&gt;"",X121&lt;&gt;""),ABS($S121-X121),AND($S121="",X121=""),"",OR($S121&lt;&gt;"",X121&lt;&gt;""),"-")</f>
        <v>#N/A</v>
      </c>
      <c r="BW121" s="120" t="e" cm="1">
        <f t="array" ref="BW121">_xlfn.IFS(AND($S121&lt;&gt;"",Y121&lt;&gt;""),ABS($S121-Y121),AND($S121="",Y121=""),"",OR($S121&lt;&gt;"",Y121&lt;&gt;""),"-")</f>
        <v>#N/A</v>
      </c>
      <c r="BX121" s="120" t="e" cm="1">
        <f t="array" ref="BX121">_xlfn.IFS(AND($S121&lt;&gt;"",Z121&lt;&gt;""),ABS($S121-Z121),AND($S121="",Z121=""),"",OR($S121&lt;&gt;"",Z121&lt;&gt;""),"-")</f>
        <v>#N/A</v>
      </c>
      <c r="BY121" s="120" t="e" cm="1">
        <f t="array" ref="BY121">_xlfn.IFS(AND($S121&lt;&gt;"",AA121&lt;&gt;""),ABS($S121-AA121),AND($S121="",AA121=""),"",OR($S121&lt;&gt;"",AA121&lt;&gt;""),"-")</f>
        <v>#N/A</v>
      </c>
      <c r="BZ121" s="121" t="e" cm="1">
        <f t="array" ref="BZ121">_xlfn.IFS(AND($T121&lt;&gt;"",U121&lt;&gt;""),ABS($T121-U121),AND($T121="",U121=""),"",OR($T121&lt;&gt;"",U121&lt;&gt;""),"-")</f>
        <v>#N/A</v>
      </c>
      <c r="CA121" s="120" t="e" cm="1">
        <f t="array" ref="CA121">_xlfn.IFS(AND($T121&lt;&gt;"",V121&lt;&gt;""),ABS($T121-V121),AND($T121="",V121=""),"",OR($T121&lt;&gt;"",V121&lt;&gt;""),"-")</f>
        <v>#N/A</v>
      </c>
      <c r="CB121" s="120" t="e" cm="1">
        <f t="array" ref="CB121">_xlfn.IFS(AND($T121&lt;&gt;"",W121&lt;&gt;""),ABS($T121-W121),AND($T121="",W121=""),"",OR($T121&lt;&gt;"",W121&lt;&gt;""),"-")</f>
        <v>#N/A</v>
      </c>
      <c r="CC121" s="120" t="e" cm="1">
        <f t="array" ref="CC121">_xlfn.IFS(AND($T121&lt;&gt;"",X121&lt;&gt;""),ABS($T121-X121),AND($T121="",X121=""),"",OR($T121&lt;&gt;"",X121&lt;&gt;""),"-")</f>
        <v>#N/A</v>
      </c>
      <c r="CD121" s="120" t="e" cm="1">
        <f t="array" ref="CD121">_xlfn.IFS(AND($T121&lt;&gt;"",Y121&lt;&gt;""),ABS($T121-Y121),AND($T121="",Y121=""),"",OR($T121&lt;&gt;"",Y121&lt;&gt;""),"-")</f>
        <v>#N/A</v>
      </c>
      <c r="CE121" s="120" t="e" cm="1">
        <f t="array" ref="CE121">_xlfn.IFS(AND($T121&lt;&gt;"",Z121&lt;&gt;""),ABS($T121-Z121),AND($T121="",Z121=""),"",OR($T121&lt;&gt;"",Z121&lt;&gt;""),"-")</f>
        <v>#N/A</v>
      </c>
      <c r="CF121" s="120" t="e" cm="1">
        <f t="array" ref="CF121">_xlfn.IFS(AND($T121&lt;&gt;"",AA121&lt;&gt;""),ABS($T121-AA121),AND($T121="",AA121=""),"",OR($T121&lt;&gt;"",AA121&lt;&gt;""),"-")</f>
        <v>#N/A</v>
      </c>
      <c r="CG121" s="121" t="e" cm="1">
        <f t="array" ref="CG121">_xlfn.IFS(AND($U121&lt;&gt;"",V121&lt;&gt;""),ABS($U121-V121),AND($U121="",V121=""),"",OR($U121&lt;&gt;"",V121&lt;&gt;""),"-")</f>
        <v>#N/A</v>
      </c>
      <c r="CH121" s="120" t="e" cm="1">
        <f t="array" ref="CH121">_xlfn.IFS(AND($U121&lt;&gt;"",W121&lt;&gt;""),ABS($U121-W121),AND($U121="",W121=""),"",OR($U121&lt;&gt;"",W121&lt;&gt;""),"-")</f>
        <v>#N/A</v>
      </c>
      <c r="CI121" s="120" t="e" cm="1">
        <f t="array" ref="CI121">_xlfn.IFS(AND($U121&lt;&gt;"",X121&lt;&gt;""),ABS($U121-X121),AND($U121="",X121=""),"",OR($U121&lt;&gt;"",X121&lt;&gt;""),"-")</f>
        <v>#N/A</v>
      </c>
      <c r="CJ121" s="120" t="e" cm="1">
        <f t="array" ref="CJ121">_xlfn.IFS(AND($U121&lt;&gt;"",Y121&lt;&gt;""),ABS($U121-Y121),AND($U121="",Y121=""),"",OR($U121&lt;&gt;"",Y121&lt;&gt;""),"-")</f>
        <v>#N/A</v>
      </c>
      <c r="CK121" s="120" t="e" cm="1">
        <f t="array" ref="CK121">_xlfn.IFS(AND($U121&lt;&gt;"",Z121&lt;&gt;""),ABS($U121-Z121),AND($U121="",Z121=""),"",OR($U121&lt;&gt;"",Z121&lt;&gt;""),"-")</f>
        <v>#N/A</v>
      </c>
      <c r="CL121" s="120" t="e" cm="1">
        <f t="array" ref="CL121">_xlfn.IFS(AND($U121&lt;&gt;"",AA121&lt;&gt;""),ABS($U121-AA121),AND($U121="",AA121=""),"",OR($U121&lt;&gt;"",AA121&lt;&gt;""),"-")</f>
        <v>#N/A</v>
      </c>
      <c r="CM121" s="121" t="e" cm="1">
        <f t="array" ref="CM121">_xlfn.IFS(AND($V121&lt;&gt;"",W121&lt;&gt;""),ABS($V121-W121),AND($V121="",W121=""),"",OR($V121&lt;&gt;"",W121&lt;&gt;""),"-")</f>
        <v>#N/A</v>
      </c>
      <c r="CN121" s="120" t="e" cm="1">
        <f t="array" ref="CN121">_xlfn.IFS(AND($V121&lt;&gt;"",X121&lt;&gt;""),ABS($V121-X121),AND($V121="",X121=""),"",OR($V121&lt;&gt;"",X121&lt;&gt;""),"-")</f>
        <v>#N/A</v>
      </c>
      <c r="CO121" s="120" t="e" cm="1">
        <f t="array" ref="CO121">_xlfn.IFS(AND($V121&lt;&gt;"",Y121&lt;&gt;""),ABS($V121-Y121),AND($V121="",Y121=""),"",OR($V121&lt;&gt;"",Y121&lt;&gt;""),"-")</f>
        <v>#N/A</v>
      </c>
      <c r="CP121" s="120" t="e" cm="1">
        <f t="array" ref="CP121">_xlfn.IFS(AND($V121&lt;&gt;"",Z121&lt;&gt;""),ABS($V121-Z121),AND($V121="",Z121=""),"",OR($V121&lt;&gt;"",Z121&lt;&gt;""),"-")</f>
        <v>#N/A</v>
      </c>
      <c r="CQ121" s="120" t="e" cm="1">
        <f t="array" ref="CQ121">_xlfn.IFS(AND($V121&lt;&gt;"",AA121&lt;&gt;""),ABS($V121-AA121),AND($V121="",AA121=""),"",OR($V121&lt;&gt;"",AA121&lt;&gt;""),"-")</f>
        <v>#N/A</v>
      </c>
      <c r="CR121" s="121" t="e" cm="1">
        <f t="array" ref="CR121">_xlfn.IFS(AND($W121&lt;&gt;"",X121&lt;&gt;""),ABS($W121-X121),AND($W121="",X121=""),"",OR($W121&lt;&gt;"",X121&lt;&gt;""),"-")</f>
        <v>#N/A</v>
      </c>
      <c r="CS121" s="120" t="e" cm="1">
        <f t="array" ref="CS121">_xlfn.IFS(AND($W121&lt;&gt;"",Y121&lt;&gt;""),ABS($W121-Y121),AND($W121="",Y121=""),"",OR($W121&lt;&gt;"",Y121&lt;&gt;""),"-")</f>
        <v>#N/A</v>
      </c>
      <c r="CT121" s="120" t="e" cm="1">
        <f t="array" ref="CT121">_xlfn.IFS(AND($W121&lt;&gt;"",Z121&lt;&gt;""),ABS($W121-Z121),AND($W121="",Z121=""),"",OR($W121&lt;&gt;"",Z121&lt;&gt;""),"-")</f>
        <v>#N/A</v>
      </c>
      <c r="CU121" s="120" t="e" cm="1">
        <f t="array" ref="CU121">_xlfn.IFS(AND($W121&lt;&gt;"",AA121&lt;&gt;""),ABS($W121-AA121),AND($W121="",AA121=""),"",OR($W121&lt;&gt;"",AA121&lt;&gt;""),"-")</f>
        <v>#N/A</v>
      </c>
      <c r="CV121" s="121" t="e" cm="1">
        <f t="array" ref="CV121">_xlfn.IFS(AND($X121&lt;&gt;"",Y121&lt;&gt;""),ABS($X121-Y121),AND($X121="",Y121=""),"",OR($X121&lt;&gt;"",Y121&lt;&gt;""),"-")</f>
        <v>#N/A</v>
      </c>
      <c r="CW121" s="120" t="e" cm="1">
        <f t="array" ref="CW121">_xlfn.IFS(AND($X121&lt;&gt;"",Z121&lt;&gt;""),ABS($X121-Z121),AND($X121="",Z121=""),"",OR($X121&lt;&gt;"",Z121&lt;&gt;""),"-")</f>
        <v>#N/A</v>
      </c>
      <c r="CX121" s="120" t="e" cm="1">
        <f t="array" ref="CX121">_xlfn.IFS(AND($X121&lt;&gt;"",AA121&lt;&gt;""),ABS($X121-AA121),AND($X121="",AA121=""),"",OR($X121&lt;&gt;"",AA121&lt;&gt;""),"-")</f>
        <v>#N/A</v>
      </c>
      <c r="CY121" s="121" t="e" cm="1">
        <f t="array" ref="CY121">_xlfn.IFS(AND($Y121&lt;&gt;"",Z121&lt;&gt;""),ABS($Y121-Z121),AND($Y121="",Z121=""),"",OR($Y121&lt;&gt;"",Z121&lt;&gt;""),"-")</f>
        <v>#N/A</v>
      </c>
      <c r="CZ121" s="120" t="e" cm="1">
        <f t="array" ref="CZ121">_xlfn.IFS(AND($Y121&lt;&gt;"",AA121&lt;&gt;""),ABS($Y121-AA121),AND($Y121="",AA121=""),"",OR($Y121&lt;&gt;"",AA121&lt;&gt;""),"-")</f>
        <v>#N/A</v>
      </c>
      <c r="DA121" s="121" t="e" cm="1">
        <f t="array" ref="DA121">_xlfn.IFS(AND($Z121&lt;&gt;"",AA121&lt;&gt;""),ABS($Z121-AA121),AND($Z121="",AA121=""),"",OR($Z121&lt;&gt;"",AA121&lt;&gt;""),"-")</f>
        <v>#N/A</v>
      </c>
    </row>
    <row r="122" spans="1:105" s="121" customFormat="1" x14ac:dyDescent="0.2">
      <c r="A122" s="260" t="s">
        <v>178</v>
      </c>
      <c r="B122" s="259" t="e">
        <f>VLOOKUP($A122,Merged_couplings!$B:$BU,MATCH(B$1,Merged_couplings!$B$1:$BU$1,0),FALSE)</f>
        <v>#N/A</v>
      </c>
      <c r="C122" s="258" t="e">
        <f>VLOOKUP($A122,Merged_couplings!$B:$BU,MATCH(C$1,Merged_couplings!$B$1:$BU$1,0),FALSE)</f>
        <v>#N/A</v>
      </c>
      <c r="D122" s="258" t="e">
        <f>VLOOKUP($A122,Merged_couplings!$B:$BU,MATCH(D$1,Merged_couplings!$B$1:$BU$1,0),FALSE)</f>
        <v>#N/A</v>
      </c>
      <c r="E122" s="258" t="e">
        <f>VLOOKUP($A122,Merged_couplings!$B:$BU,MATCH(E$1,Merged_couplings!$B$1:$BU$1,0),FALSE)</f>
        <v>#N/A</v>
      </c>
      <c r="F122" s="258" t="e">
        <f>VLOOKUP($A122,Merged_couplings!$B:$BU,MATCH(F$1,Merged_couplings!$B$1:$BU$1,0),FALSE)</f>
        <v>#N/A</v>
      </c>
      <c r="G122" s="258" t="e">
        <f>VLOOKUP($A122,Merged_couplings!$B:$BU,MATCH(G$1,Merged_couplings!$B$1:$BU$1,0),FALSE)</f>
        <v>#N/A</v>
      </c>
      <c r="H122" s="258" t="e">
        <f>VLOOKUP($A122,Merged_couplings!$B:$BU,MATCH(H$1,Merged_couplings!$B$1:$BU$1,0),FALSE)</f>
        <v>#N/A</v>
      </c>
      <c r="I122" s="258" t="e">
        <f>VLOOKUP($A122,Merged_couplings!$B:$BU,MATCH(I$1,Merged_couplings!$B$1:$BU$1,0),FALSE)</f>
        <v>#N/A</v>
      </c>
      <c r="J122" s="258" t="e">
        <f>VLOOKUP($A122,Merged_couplings!$B:$BU,MATCH(J$1,Merged_couplings!$B$1:$BU$1,0),FALSE)</f>
        <v>#N/A</v>
      </c>
      <c r="K122" s="258" t="e">
        <f>VLOOKUP($A122,Merged_couplings!$B:$BU,MATCH(K$1,Merged_couplings!$B$1:$BU$1,0),FALSE)</f>
        <v>#N/A</v>
      </c>
      <c r="L122" s="258" t="e">
        <f>VLOOKUP($A122,Merged_couplings!$B:$BU,MATCH(L$1,Merged_couplings!$B$1:$BU$1,0),FALSE)</f>
        <v>#N/A</v>
      </c>
      <c r="M122" s="258" t="e">
        <f>VLOOKUP($A122,Merged_couplings!$B:$BU,MATCH(M$1,Merged_couplings!$B$1:$BU$1,0),FALSE)</f>
        <v>#N/A</v>
      </c>
      <c r="N122" s="258" t="e">
        <f>VLOOKUP($A122,Merged_couplings!$B:$BU,MATCH(N$1,Merged_couplings!$B$1:$BU$1,0),FALSE)</f>
        <v>#N/A</v>
      </c>
      <c r="O122" s="121" t="e">
        <f>IF(OR(B122="BIG",B122="BI-",B122="-IG"),VLOOKUP($A122,Merged_couplings!$B:$BU,MATCH(O$1,Merged_couplings!$B$1:$BU$1,0),FALSE),"")</f>
        <v>#N/A</v>
      </c>
      <c r="P122" s="120" t="e">
        <f>IF(OR(C122="BIG",C122="BI-",C122="-IG"),VLOOKUP($A122,Merged_couplings!$B:$BU,MATCH(P$1,Merged_couplings!$B$1:$BU$1,0),FALSE),"")</f>
        <v>#N/A</v>
      </c>
      <c r="Q122" s="120" t="e">
        <f>IF(OR(D122="BIG",D122="BI-",D122="-IG"),VLOOKUP($A122,Merged_couplings!$B:$BU,MATCH(Q$1,Merged_couplings!$B$1:$BU$1,0),FALSE),"")</f>
        <v>#N/A</v>
      </c>
      <c r="R122" s="120" t="e">
        <f t="shared" ref="R122:T135" si="10">Q122</f>
        <v>#N/A</v>
      </c>
      <c r="S122" s="120" t="e">
        <f t="shared" si="10"/>
        <v>#N/A</v>
      </c>
      <c r="T122" s="120" t="e">
        <f t="shared" si="10"/>
        <v>#N/A</v>
      </c>
      <c r="U122" s="120" t="e">
        <f>IF(OR(H122="BIG",H122="BI-",H122="-IG"),VLOOKUP($A122,Merged_couplings!$B:$BU,MATCH(U$1,Merged_couplings!$B$1:$BU$1,0),FALSE),"")</f>
        <v>#N/A</v>
      </c>
      <c r="V122" s="120" t="e">
        <f>IF(OR(I122="BIG",I122="BI-",I122="-IG"),VLOOKUP($A122,Merged_couplings!$B:$BU,MATCH(V$1,Merged_couplings!$B$1:$BU$1,0),FALSE),"")</f>
        <v>#N/A</v>
      </c>
      <c r="W122" s="120" t="e">
        <f t="shared" si="8"/>
        <v>#N/A</v>
      </c>
      <c r="X122" s="120" t="e">
        <f>IF(OR(K122="BIG",K122="BI-",K122="-IG"),VLOOKUP($A122,Merged_couplings!$B:$BU,MATCH(X$1,Merged_couplings!$B$1:$BU$1,0),FALSE),"")</f>
        <v>#N/A</v>
      </c>
      <c r="Y122" s="120" t="e">
        <f>IF(OR(L122="BIG",L122="BI-",L122="-IG"),VLOOKUP($A122,Merged_couplings!$B:$BU,MATCH(Y$1,Merged_couplings!$B$1:$BU$1,0),FALSE),"")</f>
        <v>#N/A</v>
      </c>
      <c r="Z122" s="120" t="e">
        <f>IF(OR(M122="BIG",M122="BI-",M122="-IG"),VLOOKUP($A122,Merged_couplings!$B:$BU,MATCH(Z$1,Merged_couplings!$B$1:$BU$1,0),FALSE),"")</f>
        <v>#N/A</v>
      </c>
      <c r="AA122" s="120" t="e">
        <f>IF(OR(N122="BIG",N122="BI-",N122="-IG"),VLOOKUP($A122,Merged_couplings!$B:$BU,MATCH(AA$1,Merged_couplings!$B$1:$BU$1,0),FALSE),"")</f>
        <v>#N/A</v>
      </c>
      <c r="AB122" s="123" t="e" cm="1">
        <f t="array" ref="AB122">_xlfn.IFS(AND($O122&lt;&gt;"",P122&lt;&gt;""),ABS($O122-P122),AND($O122="",P122=""),"",OR($O122&lt;&gt;"",P122&lt;&gt;""),"-")</f>
        <v>#N/A</v>
      </c>
      <c r="AC122" s="122" t="e" cm="1">
        <f t="array" ref="AC122">_xlfn.IFS(AND($O122&lt;&gt;"",Q122&lt;&gt;""),ABS($O122-Q122),AND($O122="",Q122=""),"",OR($O122&lt;&gt;"",Q122&lt;&gt;""),"-")</f>
        <v>#N/A</v>
      </c>
      <c r="AD122" s="122" t="e" cm="1">
        <f t="array" ref="AD122">_xlfn.IFS(AND($O122&lt;&gt;"",R122&lt;&gt;""),ABS($O122-R122),AND($O122="",R122=""),"",OR($O122&lt;&gt;"",R122&lt;&gt;""),"-")</f>
        <v>#N/A</v>
      </c>
      <c r="AE122" s="122" t="e" cm="1">
        <f t="array" ref="AE122">_xlfn.IFS(AND($O122&lt;&gt;"",S122&lt;&gt;""),ABS($O122-S122),AND($O122="",S122=""),"",OR($O122&lt;&gt;"",S122&lt;&gt;""),"-")</f>
        <v>#N/A</v>
      </c>
      <c r="AF122" s="122" t="e" cm="1">
        <f t="array" ref="AF122">_xlfn.IFS(AND($O122&lt;&gt;"",T122&lt;&gt;""),ABS($O122-T122),AND($O122="",T122=""),"",OR($O122&lt;&gt;"",T122&lt;&gt;""),"-")</f>
        <v>#N/A</v>
      </c>
      <c r="AG122" s="122" t="e" cm="1">
        <f t="array" ref="AG122">_xlfn.IFS(AND($O122&lt;&gt;"",U122&lt;&gt;""),ABS($O122-U122),AND($O122="",U122=""),"",OR($O122&lt;&gt;"",U122&lt;&gt;""),"-")</f>
        <v>#N/A</v>
      </c>
      <c r="AH122" s="122" t="e" cm="1">
        <f t="array" ref="AH122">_xlfn.IFS(AND($O122&lt;&gt;"",V122&lt;&gt;""),ABS($O122-V122),AND($O122="",V122=""),"",OR($O122&lt;&gt;"",V122&lt;&gt;""),"-")</f>
        <v>#N/A</v>
      </c>
      <c r="AI122" s="122" t="e" cm="1">
        <f t="array" ref="AI122">_xlfn.IFS(AND($O122&lt;&gt;"",W122&lt;&gt;""),ABS($O122-W122),AND($O122="",W122=""),"",OR($O122&lt;&gt;"",W122&lt;&gt;""),"-")</f>
        <v>#N/A</v>
      </c>
      <c r="AJ122" s="122" t="e" cm="1">
        <f t="array" ref="AJ122">_xlfn.IFS(AND($O122&lt;&gt;"",X122&lt;&gt;""),ABS($O122-X122),AND($O122="",X122=""),"",OR($O122&lt;&gt;"",X122&lt;&gt;""),"-")</f>
        <v>#N/A</v>
      </c>
      <c r="AK122" s="122" t="e" cm="1">
        <f t="array" ref="AK122">_xlfn.IFS(AND($O122&lt;&gt;"",Y122&lt;&gt;""),ABS($O122-Y122),AND($O122="",Y122=""),"",OR($O122&lt;&gt;"",Y122&lt;&gt;""),"-")</f>
        <v>#N/A</v>
      </c>
      <c r="AL122" s="122" t="e" cm="1">
        <f t="array" ref="AL122">_xlfn.IFS(AND($O122&lt;&gt;"",Z122&lt;&gt;""),ABS($O122-Z122),AND($O122="",Z122=""),"",OR($O122&lt;&gt;"",Z122&lt;&gt;""),"-")</f>
        <v>#N/A</v>
      </c>
      <c r="AM122" s="122" t="e" cm="1">
        <f t="array" ref="AM122">_xlfn.IFS(AND($O122&lt;&gt;"",AA122&lt;&gt;""),ABS($O122-AA122),AND($O122="",AA122=""),"",OR($O122&lt;&gt;"",AA122&lt;&gt;""),"-")</f>
        <v>#N/A</v>
      </c>
      <c r="AN122" s="121" t="e" cm="1">
        <f t="array" ref="AN122">_xlfn.IFS(AND($P122&lt;&gt;"",Q122&lt;&gt;""),ABS($P122-Q122),AND($P122="",Q122=""),"",OR($P122&lt;&gt;"",Q122&lt;&gt;""),"-")</f>
        <v>#N/A</v>
      </c>
      <c r="AO122" s="120" t="e" cm="1">
        <f t="array" ref="AO122">_xlfn.IFS(AND($P122&lt;&gt;"",R122&lt;&gt;""),ABS($P122-R122),AND($P122="",R122=""),"",OR($P122&lt;&gt;"",R122&lt;&gt;""),"-")</f>
        <v>#N/A</v>
      </c>
      <c r="AP122" s="120" t="e" cm="1">
        <f t="array" ref="AP122">_xlfn.IFS(AND($P122&lt;&gt;"",S122&lt;&gt;""),ABS($P122-S122),AND($P122="",S122=""),"",OR($P122&lt;&gt;"",S122&lt;&gt;""),"-")</f>
        <v>#N/A</v>
      </c>
      <c r="AQ122" s="120" t="e" cm="1">
        <f t="array" ref="AQ122">_xlfn.IFS(AND($P122&lt;&gt;"",T122&lt;&gt;""),ABS($P122-T122),AND($P122="",T122=""),"",OR($P122&lt;&gt;"",T122&lt;&gt;""),"-")</f>
        <v>#N/A</v>
      </c>
      <c r="AR122" s="120" t="e" cm="1">
        <f t="array" ref="AR122">_xlfn.IFS(AND($P122&lt;&gt;"",U122&lt;&gt;""),ABS($P122-U122),AND($P122="",U122=""),"",OR($P122&lt;&gt;"",U122&lt;&gt;""),"-")</f>
        <v>#N/A</v>
      </c>
      <c r="AS122" s="120" t="e" cm="1">
        <f t="array" ref="AS122">_xlfn.IFS(AND($P122&lt;&gt;"",V122&lt;&gt;""),ABS($P122-V122),AND($P122="",V122=""),"",OR($P122&lt;&gt;"",V122&lt;&gt;""),"-")</f>
        <v>#N/A</v>
      </c>
      <c r="AT122" s="120" t="e" cm="1">
        <f t="array" ref="AT122">_xlfn.IFS(AND($P122&lt;&gt;"",W122&lt;&gt;""),ABS($P122-W122),AND($P122="",W122=""),"",OR($P122&lt;&gt;"",W122&lt;&gt;""),"-")</f>
        <v>#N/A</v>
      </c>
      <c r="AU122" s="120" t="e" cm="1">
        <f t="array" ref="AU122">_xlfn.IFS(AND($P122&lt;&gt;"",X122&lt;&gt;""),ABS($P122-X122),AND($P122="",X122=""),"",OR($P122&lt;&gt;"",X122&lt;&gt;""),"-")</f>
        <v>#N/A</v>
      </c>
      <c r="AV122" s="120" t="e" cm="1">
        <f t="array" ref="AV122">_xlfn.IFS(AND($P122&lt;&gt;"",Y122&lt;&gt;""),ABS($P122-Y122),AND($P122="",Y122=""),"",OR($P122&lt;&gt;"",Y122&lt;&gt;""),"-")</f>
        <v>#N/A</v>
      </c>
      <c r="AW122" s="120" t="e" cm="1">
        <f t="array" ref="AW122">_xlfn.IFS(AND($P122&lt;&gt;"",Z122&lt;&gt;""),ABS($P122-Z122),AND($P122="",Z122=""),"",OR($P122&lt;&gt;"",Z122&lt;&gt;""),"-")</f>
        <v>#N/A</v>
      </c>
      <c r="AX122" s="120" t="e" cm="1">
        <f t="array" ref="AX122">_xlfn.IFS(AND($P122&lt;&gt;"",AA122&lt;&gt;""),ABS($P122-AA122),AND($P122="",AA122=""),"",OR($P122&lt;&gt;"",AA122&lt;&gt;""),"-")</f>
        <v>#N/A</v>
      </c>
      <c r="AY122" s="121" t="e" cm="1">
        <f t="array" ref="AY122">_xlfn.IFS(AND($Q122&lt;&gt;"",R122&lt;&gt;""),ABS($Q122-R122),AND($Q122="",R122=""),"",OR($Q122&lt;&gt;"",R122&lt;&gt;""),"-")</f>
        <v>#N/A</v>
      </c>
      <c r="AZ122" s="334" t="e" cm="1">
        <f t="array" ref="AZ122">_xlfn.IFS(AND($Q122&lt;&gt;"",S122&lt;&gt;""),ABS($Q122-S122),AND($Q122="",S122=""),"",OR($Q122&lt;&gt;"",S122&lt;&gt;""),"-")</f>
        <v>#N/A</v>
      </c>
      <c r="BA122" s="334" t="e" cm="1">
        <f t="array" ref="BA122">_xlfn.IFS(AND($Q122&lt;&gt;"",T122&lt;&gt;""),ABS($Q122-T122),AND($Q122="",T122=""),"",OR($Q122&lt;&gt;"",T122&lt;&gt;""),"-")</f>
        <v>#N/A</v>
      </c>
      <c r="BB122" s="120" t="e" cm="1">
        <f t="array" ref="BB122">_xlfn.IFS(AND($Q122&lt;&gt;"",U122&lt;&gt;""),ABS($Q122-U122),AND($Q122="",U122=""),"",OR($Q122&lt;&gt;"",U122&lt;&gt;""),"-")</f>
        <v>#N/A</v>
      </c>
      <c r="BC122" s="120" t="e" cm="1">
        <f t="array" ref="BC122">_xlfn.IFS(AND($Q122&lt;&gt;"",V122&lt;&gt;""),ABS($Q122-V122),AND($Q122="",V122=""),"",OR($Q122&lt;&gt;"",V122&lt;&gt;""),"-")</f>
        <v>#N/A</v>
      </c>
      <c r="BD122" s="120" t="e" cm="1">
        <f t="array" ref="BD122">_xlfn.IFS(AND($Q122&lt;&gt;"",W122&lt;&gt;""),ABS($Q122-W122),AND($Q122="",W122=""),"",OR($Q122&lt;&gt;"",W122&lt;&gt;""),"-")</f>
        <v>#N/A</v>
      </c>
      <c r="BE122" s="120" t="e" cm="1">
        <f t="array" ref="BE122">_xlfn.IFS(AND($Q122&lt;&gt;"",X122&lt;&gt;""),ABS($Q122-X122),AND($Q122="",X122=""),"",OR($Q122&lt;&gt;"",X122&lt;&gt;""),"-")</f>
        <v>#N/A</v>
      </c>
      <c r="BF122" s="120" t="e" cm="1">
        <f t="array" ref="BF122">_xlfn.IFS(AND($Q122&lt;&gt;"",Y122&lt;&gt;""),ABS($Q122-Y122),AND($Q122="",Y122=""),"",OR($Q122&lt;&gt;"",Y122&lt;&gt;""),"-")</f>
        <v>#N/A</v>
      </c>
      <c r="BG122" s="120" t="e" cm="1">
        <f t="array" ref="BG122">_xlfn.IFS(AND($Q122&lt;&gt;"",Z122&lt;&gt;""),ABS($Q122-Z122),AND($Q122="",Z122=""),"",OR($Q122&lt;&gt;"",Z122&lt;&gt;""),"-")</f>
        <v>#N/A</v>
      </c>
      <c r="BH122" s="120" t="e" cm="1">
        <f t="array" ref="BH122">_xlfn.IFS(AND($Q122&lt;&gt;"",AA122&lt;&gt;""),ABS($Q122-AA122),AND($Q122="",AA122=""),"",OR($Q122&lt;&gt;"",AA122&lt;&gt;""),"-")</f>
        <v>#N/A</v>
      </c>
      <c r="BI122" s="121" t="e" cm="1">
        <f t="array" ref="BI122">_xlfn.IFS(AND($R122&lt;&gt;"",S122&lt;&gt;""),ABS($R122-S122),AND($R122="",S122=""),"",OR($R122&lt;&gt;"",S122&lt;&gt;""),"-")</f>
        <v>#N/A</v>
      </c>
      <c r="BJ122" s="120" t="e" cm="1">
        <f t="array" ref="BJ122">_xlfn.IFS(AND($R122&lt;&gt;"",T122&lt;&gt;""),ABS($R122-T122),AND($R122="",T122=""),"",OR($R122&lt;&gt;"",T122&lt;&gt;""),"-")</f>
        <v>#N/A</v>
      </c>
      <c r="BK122" s="334" t="e" cm="1">
        <f t="array" ref="BK122">_xlfn.IFS(AND($R122&lt;&gt;"",U122&lt;&gt;""),ABS($R122-U122),AND($R122="",U122=""),"",OR($R122&lt;&gt;"",U122&lt;&gt;""),"-")</f>
        <v>#N/A</v>
      </c>
      <c r="BL122" s="120" t="e" cm="1">
        <f t="array" ref="BL122">_xlfn.IFS(AND($R122&lt;&gt;"",V122&lt;&gt;""),ABS($R122-V122),AND($R122="",V122=""),"",OR($R122&lt;&gt;"",V122&lt;&gt;""),"-")</f>
        <v>#N/A</v>
      </c>
      <c r="BM122" s="120" t="e" cm="1">
        <f t="array" ref="BM122">_xlfn.IFS(AND($R122&lt;&gt;"",W122&lt;&gt;""),ABS($R122-W122),AND($R122="",W122=""),"",OR($R122&lt;&gt;"",W122&lt;&gt;""),"-")</f>
        <v>#N/A</v>
      </c>
      <c r="BN122" s="120" t="e" cm="1">
        <f t="array" ref="BN122">_xlfn.IFS(AND($R122&lt;&gt;"",X122&lt;&gt;""),ABS($R122-X122),AND($R122="",X122=""),"",OR($R122&lt;&gt;"",X122&lt;&gt;""),"-")</f>
        <v>#N/A</v>
      </c>
      <c r="BO122" s="120" t="e" cm="1">
        <f t="array" ref="BO122">_xlfn.IFS(AND($R122&lt;&gt;"",Y122&lt;&gt;""),ABS($R122-Y122),AND($R122="",Y122=""),"",OR($R122&lt;&gt;"",Y122&lt;&gt;""),"-")</f>
        <v>#N/A</v>
      </c>
      <c r="BP122" s="120" t="e" cm="1">
        <f t="array" ref="BP122">_xlfn.IFS(AND($R122&lt;&gt;"",Z122&lt;&gt;""),ABS($R122-Z122),AND($R122="",Z122=""),"",OR($R122&lt;&gt;"",Z122&lt;&gt;""),"-")</f>
        <v>#N/A</v>
      </c>
      <c r="BQ122" s="120" t="e" cm="1">
        <f t="array" ref="BQ122">_xlfn.IFS(AND($R122&lt;&gt;"",AA122&lt;&gt;""),ABS($R122-AA122),AND($R122="",AA122=""),"",OR($R122&lt;&gt;"",AA122&lt;&gt;""),"-")</f>
        <v>#N/A</v>
      </c>
      <c r="BR122" s="121" t="e" cm="1">
        <f t="array" ref="BR122">_xlfn.IFS(AND($S122&lt;&gt;"",T122&lt;&gt;""),ABS($S122-T122),AND($S122="",T122=""),"",OR($S122&lt;&gt;"",T122&lt;&gt;""),"-")</f>
        <v>#N/A</v>
      </c>
      <c r="BS122" s="334" t="e" cm="1">
        <f t="array" ref="BS122">_xlfn.IFS(AND($S122&lt;&gt;"",U122&lt;&gt;""),ABS($S122-U122),AND($S122="",U122=""),"",OR($S122&lt;&gt;"",U122&lt;&gt;""),"-")</f>
        <v>#N/A</v>
      </c>
      <c r="BT122" s="120" t="e" cm="1">
        <f t="array" ref="BT122">_xlfn.IFS(AND($S122&lt;&gt;"",V122&lt;&gt;""),ABS($S122-V122),AND($S122="",V122=""),"",OR($S122&lt;&gt;"",V122&lt;&gt;""),"-")</f>
        <v>#N/A</v>
      </c>
      <c r="BU122" s="120" t="e" cm="1">
        <f t="array" ref="BU122">_xlfn.IFS(AND($S122&lt;&gt;"",W122&lt;&gt;""),ABS($S122-W122),AND($S122="",W122=""),"",OR($S122&lt;&gt;"",W122&lt;&gt;""),"-")</f>
        <v>#N/A</v>
      </c>
      <c r="BV122" s="120" t="e" cm="1">
        <f t="array" ref="BV122">_xlfn.IFS(AND($S122&lt;&gt;"",X122&lt;&gt;""),ABS($S122-X122),AND($S122="",X122=""),"",OR($S122&lt;&gt;"",X122&lt;&gt;""),"-")</f>
        <v>#N/A</v>
      </c>
      <c r="BW122" s="120" t="e" cm="1">
        <f t="array" ref="BW122">_xlfn.IFS(AND($S122&lt;&gt;"",Y122&lt;&gt;""),ABS($S122-Y122),AND($S122="",Y122=""),"",OR($S122&lt;&gt;"",Y122&lt;&gt;""),"-")</f>
        <v>#N/A</v>
      </c>
      <c r="BX122" s="120" t="e" cm="1">
        <f t="array" ref="BX122">_xlfn.IFS(AND($S122&lt;&gt;"",Z122&lt;&gt;""),ABS($S122-Z122),AND($S122="",Z122=""),"",OR($S122&lt;&gt;"",Z122&lt;&gt;""),"-")</f>
        <v>#N/A</v>
      </c>
      <c r="BY122" s="120" t="e" cm="1">
        <f t="array" ref="BY122">_xlfn.IFS(AND($S122&lt;&gt;"",AA122&lt;&gt;""),ABS($S122-AA122),AND($S122="",AA122=""),"",OR($S122&lt;&gt;"",AA122&lt;&gt;""),"-")</f>
        <v>#N/A</v>
      </c>
      <c r="BZ122" s="121" t="e" cm="1">
        <f t="array" ref="BZ122">_xlfn.IFS(AND($T122&lt;&gt;"",U122&lt;&gt;""),ABS($T122-U122),AND($T122="",U122=""),"",OR($T122&lt;&gt;"",U122&lt;&gt;""),"-")</f>
        <v>#N/A</v>
      </c>
      <c r="CA122" s="120" t="e" cm="1">
        <f t="array" ref="CA122">_xlfn.IFS(AND($T122&lt;&gt;"",V122&lt;&gt;""),ABS($T122-V122),AND($T122="",V122=""),"",OR($T122&lt;&gt;"",V122&lt;&gt;""),"-")</f>
        <v>#N/A</v>
      </c>
      <c r="CB122" s="120" t="e" cm="1">
        <f t="array" ref="CB122">_xlfn.IFS(AND($T122&lt;&gt;"",W122&lt;&gt;""),ABS($T122-W122),AND($T122="",W122=""),"",OR($T122&lt;&gt;"",W122&lt;&gt;""),"-")</f>
        <v>#N/A</v>
      </c>
      <c r="CC122" s="120" t="e" cm="1">
        <f t="array" ref="CC122">_xlfn.IFS(AND($T122&lt;&gt;"",X122&lt;&gt;""),ABS($T122-X122),AND($T122="",X122=""),"",OR($T122&lt;&gt;"",X122&lt;&gt;""),"-")</f>
        <v>#N/A</v>
      </c>
      <c r="CD122" s="120" t="e" cm="1">
        <f t="array" ref="CD122">_xlfn.IFS(AND($T122&lt;&gt;"",Y122&lt;&gt;""),ABS($T122-Y122),AND($T122="",Y122=""),"",OR($T122&lt;&gt;"",Y122&lt;&gt;""),"-")</f>
        <v>#N/A</v>
      </c>
      <c r="CE122" s="120" t="e" cm="1">
        <f t="array" ref="CE122">_xlfn.IFS(AND($T122&lt;&gt;"",Z122&lt;&gt;""),ABS($T122-Z122),AND($T122="",Z122=""),"",OR($T122&lt;&gt;"",Z122&lt;&gt;""),"-")</f>
        <v>#N/A</v>
      </c>
      <c r="CF122" s="120" t="e" cm="1">
        <f t="array" ref="CF122">_xlfn.IFS(AND($T122&lt;&gt;"",AA122&lt;&gt;""),ABS($T122-AA122),AND($T122="",AA122=""),"",OR($T122&lt;&gt;"",AA122&lt;&gt;""),"-")</f>
        <v>#N/A</v>
      </c>
      <c r="CG122" s="121" t="e" cm="1">
        <f t="array" ref="CG122">_xlfn.IFS(AND($U122&lt;&gt;"",V122&lt;&gt;""),ABS($U122-V122),AND($U122="",V122=""),"",OR($U122&lt;&gt;"",V122&lt;&gt;""),"-")</f>
        <v>#N/A</v>
      </c>
      <c r="CH122" s="120" t="e" cm="1">
        <f t="array" ref="CH122">_xlfn.IFS(AND($U122&lt;&gt;"",W122&lt;&gt;""),ABS($U122-W122),AND($U122="",W122=""),"",OR($U122&lt;&gt;"",W122&lt;&gt;""),"-")</f>
        <v>#N/A</v>
      </c>
      <c r="CI122" s="120" t="e" cm="1">
        <f t="array" ref="CI122">_xlfn.IFS(AND($U122&lt;&gt;"",X122&lt;&gt;""),ABS($U122-X122),AND($U122="",X122=""),"",OR($U122&lt;&gt;"",X122&lt;&gt;""),"-")</f>
        <v>#N/A</v>
      </c>
      <c r="CJ122" s="120" t="e" cm="1">
        <f t="array" ref="CJ122">_xlfn.IFS(AND($U122&lt;&gt;"",Y122&lt;&gt;""),ABS($U122-Y122),AND($U122="",Y122=""),"",OR($U122&lt;&gt;"",Y122&lt;&gt;""),"-")</f>
        <v>#N/A</v>
      </c>
      <c r="CK122" s="120" t="e" cm="1">
        <f t="array" ref="CK122">_xlfn.IFS(AND($U122&lt;&gt;"",Z122&lt;&gt;""),ABS($U122-Z122),AND($U122="",Z122=""),"",OR($U122&lt;&gt;"",Z122&lt;&gt;""),"-")</f>
        <v>#N/A</v>
      </c>
      <c r="CL122" s="120" t="e" cm="1">
        <f t="array" ref="CL122">_xlfn.IFS(AND($U122&lt;&gt;"",AA122&lt;&gt;""),ABS($U122-AA122),AND($U122="",AA122=""),"",OR($U122&lt;&gt;"",AA122&lt;&gt;""),"-")</f>
        <v>#N/A</v>
      </c>
      <c r="CM122" s="121" t="e" cm="1">
        <f t="array" ref="CM122">_xlfn.IFS(AND($V122&lt;&gt;"",W122&lt;&gt;""),ABS($V122-W122),AND($V122="",W122=""),"",OR($V122&lt;&gt;"",W122&lt;&gt;""),"-")</f>
        <v>#N/A</v>
      </c>
      <c r="CN122" s="120" t="e" cm="1">
        <f t="array" ref="CN122">_xlfn.IFS(AND($V122&lt;&gt;"",X122&lt;&gt;""),ABS($V122-X122),AND($V122="",X122=""),"",OR($V122&lt;&gt;"",X122&lt;&gt;""),"-")</f>
        <v>#N/A</v>
      </c>
      <c r="CO122" s="120" t="e" cm="1">
        <f t="array" ref="CO122">_xlfn.IFS(AND($V122&lt;&gt;"",Y122&lt;&gt;""),ABS($V122-Y122),AND($V122="",Y122=""),"",OR($V122&lt;&gt;"",Y122&lt;&gt;""),"-")</f>
        <v>#N/A</v>
      </c>
      <c r="CP122" s="120" t="e" cm="1">
        <f t="array" ref="CP122">_xlfn.IFS(AND($V122&lt;&gt;"",Z122&lt;&gt;""),ABS($V122-Z122),AND($V122="",Z122=""),"",OR($V122&lt;&gt;"",Z122&lt;&gt;""),"-")</f>
        <v>#N/A</v>
      </c>
      <c r="CQ122" s="120" t="e" cm="1">
        <f t="array" ref="CQ122">_xlfn.IFS(AND($V122&lt;&gt;"",AA122&lt;&gt;""),ABS($V122-AA122),AND($V122="",AA122=""),"",OR($V122&lt;&gt;"",AA122&lt;&gt;""),"-")</f>
        <v>#N/A</v>
      </c>
      <c r="CR122" s="121" t="e" cm="1">
        <f t="array" ref="CR122">_xlfn.IFS(AND($W122&lt;&gt;"",X122&lt;&gt;""),ABS($W122-X122),AND($W122="",X122=""),"",OR($W122&lt;&gt;"",X122&lt;&gt;""),"-")</f>
        <v>#N/A</v>
      </c>
      <c r="CS122" s="120" t="e" cm="1">
        <f t="array" ref="CS122">_xlfn.IFS(AND($W122&lt;&gt;"",Y122&lt;&gt;""),ABS($W122-Y122),AND($W122="",Y122=""),"",OR($W122&lt;&gt;"",Y122&lt;&gt;""),"-")</f>
        <v>#N/A</v>
      </c>
      <c r="CT122" s="120" t="e" cm="1">
        <f t="array" ref="CT122">_xlfn.IFS(AND($W122&lt;&gt;"",Z122&lt;&gt;""),ABS($W122-Z122),AND($W122="",Z122=""),"",OR($W122&lt;&gt;"",Z122&lt;&gt;""),"-")</f>
        <v>#N/A</v>
      </c>
      <c r="CU122" s="120" t="e" cm="1">
        <f t="array" ref="CU122">_xlfn.IFS(AND($W122&lt;&gt;"",AA122&lt;&gt;""),ABS($W122-AA122),AND($W122="",AA122=""),"",OR($W122&lt;&gt;"",AA122&lt;&gt;""),"-")</f>
        <v>#N/A</v>
      </c>
      <c r="CV122" s="121" t="e" cm="1">
        <f t="array" ref="CV122">_xlfn.IFS(AND($X122&lt;&gt;"",Y122&lt;&gt;""),ABS($X122-Y122),AND($X122="",Y122=""),"",OR($X122&lt;&gt;"",Y122&lt;&gt;""),"-")</f>
        <v>#N/A</v>
      </c>
      <c r="CW122" s="120" t="e" cm="1">
        <f t="array" ref="CW122">_xlfn.IFS(AND($X122&lt;&gt;"",Z122&lt;&gt;""),ABS($X122-Z122),AND($X122="",Z122=""),"",OR($X122&lt;&gt;"",Z122&lt;&gt;""),"-")</f>
        <v>#N/A</v>
      </c>
      <c r="CX122" s="120" t="e" cm="1">
        <f t="array" ref="CX122">_xlfn.IFS(AND($X122&lt;&gt;"",AA122&lt;&gt;""),ABS($X122-AA122),AND($X122="",AA122=""),"",OR($X122&lt;&gt;"",AA122&lt;&gt;""),"-")</f>
        <v>#N/A</v>
      </c>
      <c r="CY122" s="121" t="e" cm="1">
        <f t="array" ref="CY122">_xlfn.IFS(AND($Y122&lt;&gt;"",Z122&lt;&gt;""),ABS($Y122-Z122),AND($Y122="",Z122=""),"",OR($Y122&lt;&gt;"",Z122&lt;&gt;""),"-")</f>
        <v>#N/A</v>
      </c>
      <c r="CZ122" s="120" t="e" cm="1">
        <f t="array" ref="CZ122">_xlfn.IFS(AND($Y122&lt;&gt;"",AA122&lt;&gt;""),ABS($Y122-AA122),AND($Y122="",AA122=""),"",OR($Y122&lt;&gt;"",AA122&lt;&gt;""),"-")</f>
        <v>#N/A</v>
      </c>
      <c r="DA122" s="121" t="e" cm="1">
        <f t="array" ref="DA122">_xlfn.IFS(AND($Z122&lt;&gt;"",AA122&lt;&gt;""),ABS($Z122-AA122),AND($Z122="",AA122=""),"",OR($Z122&lt;&gt;"",AA122&lt;&gt;""),"-")</f>
        <v>#N/A</v>
      </c>
    </row>
    <row r="123" spans="1:105" s="121" customFormat="1" x14ac:dyDescent="0.2">
      <c r="A123" s="260" t="s">
        <v>19</v>
      </c>
      <c r="B123" s="259" t="e">
        <f>VLOOKUP($A123,Merged_couplings!$B:$BU,MATCH(B$1,Merged_couplings!$B$1:$BU$1,0),FALSE)</f>
        <v>#N/A</v>
      </c>
      <c r="C123" s="258" t="e">
        <f>VLOOKUP($A123,Merged_couplings!$B:$BU,MATCH(C$1,Merged_couplings!$B$1:$BU$1,0),FALSE)</f>
        <v>#N/A</v>
      </c>
      <c r="D123" s="258" t="e">
        <f>VLOOKUP($A123,Merged_couplings!$B:$BU,MATCH(D$1,Merged_couplings!$B$1:$BU$1,0),FALSE)</f>
        <v>#N/A</v>
      </c>
      <c r="E123" s="258" t="e">
        <f>VLOOKUP($A123,Merged_couplings!$B:$BU,MATCH(E$1,Merged_couplings!$B$1:$BU$1,0),FALSE)</f>
        <v>#N/A</v>
      </c>
      <c r="F123" s="258" t="e">
        <f>VLOOKUP($A123,Merged_couplings!$B:$BU,MATCH(F$1,Merged_couplings!$B$1:$BU$1,0),FALSE)</f>
        <v>#N/A</v>
      </c>
      <c r="G123" s="258" t="e">
        <f>VLOOKUP($A123,Merged_couplings!$B:$BU,MATCH(G$1,Merged_couplings!$B$1:$BU$1,0),FALSE)</f>
        <v>#N/A</v>
      </c>
      <c r="H123" s="258" t="e">
        <f>VLOOKUP($A123,Merged_couplings!$B:$BU,MATCH(H$1,Merged_couplings!$B$1:$BU$1,0),FALSE)</f>
        <v>#N/A</v>
      </c>
      <c r="I123" s="258" t="e">
        <f>VLOOKUP($A123,Merged_couplings!$B:$BU,MATCH(I$1,Merged_couplings!$B$1:$BU$1,0),FALSE)</f>
        <v>#N/A</v>
      </c>
      <c r="J123" s="258" t="e">
        <f>VLOOKUP($A123,Merged_couplings!$B:$BU,MATCH(J$1,Merged_couplings!$B$1:$BU$1,0),FALSE)</f>
        <v>#N/A</v>
      </c>
      <c r="K123" s="258" t="e">
        <f>VLOOKUP($A123,Merged_couplings!$B:$BU,MATCH(K$1,Merged_couplings!$B$1:$BU$1,0),FALSE)</f>
        <v>#N/A</v>
      </c>
      <c r="L123" s="258" t="e">
        <f>VLOOKUP($A123,Merged_couplings!$B:$BU,MATCH(L$1,Merged_couplings!$B$1:$BU$1,0),FALSE)</f>
        <v>#N/A</v>
      </c>
      <c r="M123" s="258" t="e">
        <f>VLOOKUP($A123,Merged_couplings!$B:$BU,MATCH(M$1,Merged_couplings!$B$1:$BU$1,0),FALSE)</f>
        <v>#N/A</v>
      </c>
      <c r="N123" s="258" t="e">
        <f>VLOOKUP($A123,Merged_couplings!$B:$BU,MATCH(N$1,Merged_couplings!$B$1:$BU$1,0),FALSE)</f>
        <v>#N/A</v>
      </c>
      <c r="O123" s="121" t="e">
        <f>IF(OR(B123="BIG",B123="BI-",B123="-IG"),VLOOKUP($A123,Merged_couplings!$B:$BU,MATCH(O$1,Merged_couplings!$B$1:$BU$1,0),FALSE),"")</f>
        <v>#N/A</v>
      </c>
      <c r="P123" s="120" t="e">
        <f>IF(OR(C123="BIG",C123="BI-",C123="-IG"),VLOOKUP($A123,Merged_couplings!$B:$BU,MATCH(P$1,Merged_couplings!$B$1:$BU$1,0),FALSE),"")</f>
        <v>#N/A</v>
      </c>
      <c r="Q123" s="120" t="e">
        <f>IF(OR(D123="BIG",D123="BI-",D123="-IG"),VLOOKUP($A123,Merged_couplings!$B:$BU,MATCH(Q$1,Merged_couplings!$B$1:$BU$1,0),FALSE),"")</f>
        <v>#N/A</v>
      </c>
      <c r="R123" s="120" t="e">
        <f t="shared" si="10"/>
        <v>#N/A</v>
      </c>
      <c r="S123" s="120" t="e">
        <f t="shared" si="10"/>
        <v>#N/A</v>
      </c>
      <c r="T123" s="120" t="e">
        <f t="shared" si="10"/>
        <v>#N/A</v>
      </c>
      <c r="U123" s="120" t="e">
        <f>IF(OR(H123="BIG",H123="BI-",H123="-IG"),VLOOKUP($A123,Merged_couplings!$B:$BU,MATCH(U$1,Merged_couplings!$B$1:$BU$1,0),FALSE),"")</f>
        <v>#N/A</v>
      </c>
      <c r="V123" s="120" t="e">
        <f>IF(OR(I123="BIG",I123="BI-",I123="-IG"),VLOOKUP($A123,Merged_couplings!$B:$BU,MATCH(V$1,Merged_couplings!$B$1:$BU$1,0),FALSE),"")</f>
        <v>#N/A</v>
      </c>
      <c r="W123" s="120" t="e">
        <f t="shared" si="8"/>
        <v>#N/A</v>
      </c>
      <c r="X123" s="120" t="e">
        <f>IF(OR(K123="BIG",K123="BI-",K123="-IG"),VLOOKUP($A123,Merged_couplings!$B:$BU,MATCH(X$1,Merged_couplings!$B$1:$BU$1,0),FALSE),"")</f>
        <v>#N/A</v>
      </c>
      <c r="Y123" s="120" t="e">
        <f>IF(OR(L123="BIG",L123="BI-",L123="-IG"),VLOOKUP($A123,Merged_couplings!$B:$BU,MATCH(Y$1,Merged_couplings!$B$1:$BU$1,0),FALSE),"")</f>
        <v>#N/A</v>
      </c>
      <c r="Z123" s="120" t="e">
        <f>IF(OR(M123="BIG",M123="BI-",M123="-IG"),VLOOKUP($A123,Merged_couplings!$B:$BU,MATCH(Z$1,Merged_couplings!$B$1:$BU$1,0),FALSE),"")</f>
        <v>#N/A</v>
      </c>
      <c r="AA123" s="120" t="e">
        <f>IF(OR(N123="BIG",N123="BI-",N123="-IG"),VLOOKUP($A123,Merged_couplings!$B:$BU,MATCH(AA$1,Merged_couplings!$B$1:$BU$1,0),FALSE),"")</f>
        <v>#N/A</v>
      </c>
      <c r="AB123" s="123" t="e" cm="1">
        <f t="array" ref="AB123">_xlfn.IFS(AND($O123&lt;&gt;"",P123&lt;&gt;""),ABS($O123-P123),AND($O123="",P123=""),"",OR($O123&lt;&gt;"",P123&lt;&gt;""),"-")</f>
        <v>#N/A</v>
      </c>
      <c r="AC123" s="122" t="e" cm="1">
        <f t="array" ref="AC123">_xlfn.IFS(AND($O123&lt;&gt;"",Q123&lt;&gt;""),ABS($O123-Q123),AND($O123="",Q123=""),"",OR($O123&lt;&gt;"",Q123&lt;&gt;""),"-")</f>
        <v>#N/A</v>
      </c>
      <c r="AD123" s="122" t="e" cm="1">
        <f t="array" ref="AD123">_xlfn.IFS(AND($O123&lt;&gt;"",R123&lt;&gt;""),ABS($O123-R123),AND($O123="",R123=""),"",OR($O123&lt;&gt;"",R123&lt;&gt;""),"-")</f>
        <v>#N/A</v>
      </c>
      <c r="AE123" s="122" t="e" cm="1">
        <f t="array" ref="AE123">_xlfn.IFS(AND($O123&lt;&gt;"",S123&lt;&gt;""),ABS($O123-S123),AND($O123="",S123=""),"",OR($O123&lt;&gt;"",S123&lt;&gt;""),"-")</f>
        <v>#N/A</v>
      </c>
      <c r="AF123" s="122" t="e" cm="1">
        <f t="array" ref="AF123">_xlfn.IFS(AND($O123&lt;&gt;"",T123&lt;&gt;""),ABS($O123-T123),AND($O123="",T123=""),"",OR($O123&lt;&gt;"",T123&lt;&gt;""),"-")</f>
        <v>#N/A</v>
      </c>
      <c r="AG123" s="122" t="e" cm="1">
        <f t="array" ref="AG123">_xlfn.IFS(AND($O123&lt;&gt;"",U123&lt;&gt;""),ABS($O123-U123),AND($O123="",U123=""),"",OR($O123&lt;&gt;"",U123&lt;&gt;""),"-")</f>
        <v>#N/A</v>
      </c>
      <c r="AH123" s="122" t="e" cm="1">
        <f t="array" ref="AH123">_xlfn.IFS(AND($O123&lt;&gt;"",V123&lt;&gt;""),ABS($O123-V123),AND($O123="",V123=""),"",OR($O123&lt;&gt;"",V123&lt;&gt;""),"-")</f>
        <v>#N/A</v>
      </c>
      <c r="AI123" s="122" t="e" cm="1">
        <f t="array" ref="AI123">_xlfn.IFS(AND($O123&lt;&gt;"",W123&lt;&gt;""),ABS($O123-W123),AND($O123="",W123=""),"",OR($O123&lt;&gt;"",W123&lt;&gt;""),"-")</f>
        <v>#N/A</v>
      </c>
      <c r="AJ123" s="122" t="e" cm="1">
        <f t="array" ref="AJ123">_xlfn.IFS(AND($O123&lt;&gt;"",X123&lt;&gt;""),ABS($O123-X123),AND($O123="",X123=""),"",OR($O123&lt;&gt;"",X123&lt;&gt;""),"-")</f>
        <v>#N/A</v>
      </c>
      <c r="AK123" s="122" t="e" cm="1">
        <f t="array" ref="AK123">_xlfn.IFS(AND($O123&lt;&gt;"",Y123&lt;&gt;""),ABS($O123-Y123),AND($O123="",Y123=""),"",OR($O123&lt;&gt;"",Y123&lt;&gt;""),"-")</f>
        <v>#N/A</v>
      </c>
      <c r="AL123" s="122" t="e" cm="1">
        <f t="array" ref="AL123">_xlfn.IFS(AND($O123&lt;&gt;"",Z123&lt;&gt;""),ABS($O123-Z123),AND($O123="",Z123=""),"",OR($O123&lt;&gt;"",Z123&lt;&gt;""),"-")</f>
        <v>#N/A</v>
      </c>
      <c r="AM123" s="122" t="e" cm="1">
        <f t="array" ref="AM123">_xlfn.IFS(AND($O123&lt;&gt;"",AA123&lt;&gt;""),ABS($O123-AA123),AND($O123="",AA123=""),"",OR($O123&lt;&gt;"",AA123&lt;&gt;""),"-")</f>
        <v>#N/A</v>
      </c>
      <c r="AN123" s="121" t="e" cm="1">
        <f t="array" ref="AN123">_xlfn.IFS(AND($P123&lt;&gt;"",Q123&lt;&gt;""),ABS($P123-Q123),AND($P123="",Q123=""),"",OR($P123&lt;&gt;"",Q123&lt;&gt;""),"-")</f>
        <v>#N/A</v>
      </c>
      <c r="AO123" s="120" t="e" cm="1">
        <f t="array" ref="AO123">_xlfn.IFS(AND($P123&lt;&gt;"",R123&lt;&gt;""),ABS($P123-R123),AND($P123="",R123=""),"",OR($P123&lt;&gt;"",R123&lt;&gt;""),"-")</f>
        <v>#N/A</v>
      </c>
      <c r="AP123" s="120" t="e" cm="1">
        <f t="array" ref="AP123">_xlfn.IFS(AND($P123&lt;&gt;"",S123&lt;&gt;""),ABS($P123-S123),AND($P123="",S123=""),"",OR($P123&lt;&gt;"",S123&lt;&gt;""),"-")</f>
        <v>#N/A</v>
      </c>
      <c r="AQ123" s="120" t="e" cm="1">
        <f t="array" ref="AQ123">_xlfn.IFS(AND($P123&lt;&gt;"",T123&lt;&gt;""),ABS($P123-T123),AND($P123="",T123=""),"",OR($P123&lt;&gt;"",T123&lt;&gt;""),"-")</f>
        <v>#N/A</v>
      </c>
      <c r="AR123" s="120" t="e" cm="1">
        <f t="array" ref="AR123">_xlfn.IFS(AND($P123&lt;&gt;"",U123&lt;&gt;""),ABS($P123-U123),AND($P123="",U123=""),"",OR($P123&lt;&gt;"",U123&lt;&gt;""),"-")</f>
        <v>#N/A</v>
      </c>
      <c r="AS123" s="120" t="e" cm="1">
        <f t="array" ref="AS123">_xlfn.IFS(AND($P123&lt;&gt;"",V123&lt;&gt;""),ABS($P123-V123),AND($P123="",V123=""),"",OR($P123&lt;&gt;"",V123&lt;&gt;""),"-")</f>
        <v>#N/A</v>
      </c>
      <c r="AT123" s="120" t="e" cm="1">
        <f t="array" ref="AT123">_xlfn.IFS(AND($P123&lt;&gt;"",W123&lt;&gt;""),ABS($P123-W123),AND($P123="",W123=""),"",OR($P123&lt;&gt;"",W123&lt;&gt;""),"-")</f>
        <v>#N/A</v>
      </c>
      <c r="AU123" s="120" t="e" cm="1">
        <f t="array" ref="AU123">_xlfn.IFS(AND($P123&lt;&gt;"",X123&lt;&gt;""),ABS($P123-X123),AND($P123="",X123=""),"",OR($P123&lt;&gt;"",X123&lt;&gt;""),"-")</f>
        <v>#N/A</v>
      </c>
      <c r="AV123" s="120" t="e" cm="1">
        <f t="array" ref="AV123">_xlfn.IFS(AND($P123&lt;&gt;"",Y123&lt;&gt;""),ABS($P123-Y123),AND($P123="",Y123=""),"",OR($P123&lt;&gt;"",Y123&lt;&gt;""),"-")</f>
        <v>#N/A</v>
      </c>
      <c r="AW123" s="120" t="e" cm="1">
        <f t="array" ref="AW123">_xlfn.IFS(AND($P123&lt;&gt;"",Z123&lt;&gt;""),ABS($P123-Z123),AND($P123="",Z123=""),"",OR($P123&lt;&gt;"",Z123&lt;&gt;""),"-")</f>
        <v>#N/A</v>
      </c>
      <c r="AX123" s="120" t="e" cm="1">
        <f t="array" ref="AX123">_xlfn.IFS(AND($P123&lt;&gt;"",AA123&lt;&gt;""),ABS($P123-AA123),AND($P123="",AA123=""),"",OR($P123&lt;&gt;"",AA123&lt;&gt;""),"-")</f>
        <v>#N/A</v>
      </c>
      <c r="AY123" s="121" t="e" cm="1">
        <f t="array" ref="AY123">_xlfn.IFS(AND($Q123&lt;&gt;"",R123&lt;&gt;""),ABS($Q123-R123),AND($Q123="",R123=""),"",OR($Q123&lt;&gt;"",R123&lt;&gt;""),"-")</f>
        <v>#N/A</v>
      </c>
      <c r="AZ123" s="334" t="e" cm="1">
        <f t="array" ref="AZ123">_xlfn.IFS(AND($Q123&lt;&gt;"",S123&lt;&gt;""),ABS($Q123-S123),AND($Q123="",S123=""),"",OR($Q123&lt;&gt;"",S123&lt;&gt;""),"-")</f>
        <v>#N/A</v>
      </c>
      <c r="BA123" s="334" t="e" cm="1">
        <f t="array" ref="BA123">_xlfn.IFS(AND($Q123&lt;&gt;"",T123&lt;&gt;""),ABS($Q123-T123),AND($Q123="",T123=""),"",OR($Q123&lt;&gt;"",T123&lt;&gt;""),"-")</f>
        <v>#N/A</v>
      </c>
      <c r="BB123" s="120" t="e" cm="1">
        <f t="array" ref="BB123">_xlfn.IFS(AND($Q123&lt;&gt;"",U123&lt;&gt;""),ABS($Q123-U123),AND($Q123="",U123=""),"",OR($Q123&lt;&gt;"",U123&lt;&gt;""),"-")</f>
        <v>#N/A</v>
      </c>
      <c r="BC123" s="120" t="e" cm="1">
        <f t="array" ref="BC123">_xlfn.IFS(AND($Q123&lt;&gt;"",V123&lt;&gt;""),ABS($Q123-V123),AND($Q123="",V123=""),"",OR($Q123&lt;&gt;"",V123&lt;&gt;""),"-")</f>
        <v>#N/A</v>
      </c>
      <c r="BD123" s="120" t="e" cm="1">
        <f t="array" ref="BD123">_xlfn.IFS(AND($Q123&lt;&gt;"",W123&lt;&gt;""),ABS($Q123-W123),AND($Q123="",W123=""),"",OR($Q123&lt;&gt;"",W123&lt;&gt;""),"-")</f>
        <v>#N/A</v>
      </c>
      <c r="BE123" s="120" t="e" cm="1">
        <f t="array" ref="BE123">_xlfn.IFS(AND($Q123&lt;&gt;"",X123&lt;&gt;""),ABS($Q123-X123),AND($Q123="",X123=""),"",OR($Q123&lt;&gt;"",X123&lt;&gt;""),"-")</f>
        <v>#N/A</v>
      </c>
      <c r="BF123" s="120" t="e" cm="1">
        <f t="array" ref="BF123">_xlfn.IFS(AND($Q123&lt;&gt;"",Y123&lt;&gt;""),ABS($Q123-Y123),AND($Q123="",Y123=""),"",OR($Q123&lt;&gt;"",Y123&lt;&gt;""),"-")</f>
        <v>#N/A</v>
      </c>
      <c r="BG123" s="120" t="e" cm="1">
        <f t="array" ref="BG123">_xlfn.IFS(AND($Q123&lt;&gt;"",Z123&lt;&gt;""),ABS($Q123-Z123),AND($Q123="",Z123=""),"",OR($Q123&lt;&gt;"",Z123&lt;&gt;""),"-")</f>
        <v>#N/A</v>
      </c>
      <c r="BH123" s="120" t="e" cm="1">
        <f t="array" ref="BH123">_xlfn.IFS(AND($Q123&lt;&gt;"",AA123&lt;&gt;""),ABS($Q123-AA123),AND($Q123="",AA123=""),"",OR($Q123&lt;&gt;"",AA123&lt;&gt;""),"-")</f>
        <v>#N/A</v>
      </c>
      <c r="BI123" s="121" t="e" cm="1">
        <f t="array" ref="BI123">_xlfn.IFS(AND($R123&lt;&gt;"",S123&lt;&gt;""),ABS($R123-S123),AND($R123="",S123=""),"",OR($R123&lt;&gt;"",S123&lt;&gt;""),"-")</f>
        <v>#N/A</v>
      </c>
      <c r="BJ123" s="120" t="e" cm="1">
        <f t="array" ref="BJ123">_xlfn.IFS(AND($R123&lt;&gt;"",T123&lt;&gt;""),ABS($R123-T123),AND($R123="",T123=""),"",OR($R123&lt;&gt;"",T123&lt;&gt;""),"-")</f>
        <v>#N/A</v>
      </c>
      <c r="BK123" s="334" t="e" cm="1">
        <f t="array" ref="BK123">_xlfn.IFS(AND($R123&lt;&gt;"",U123&lt;&gt;""),ABS($R123-U123),AND($R123="",U123=""),"",OR($R123&lt;&gt;"",U123&lt;&gt;""),"-")</f>
        <v>#N/A</v>
      </c>
      <c r="BL123" s="120" t="e" cm="1">
        <f t="array" ref="BL123">_xlfn.IFS(AND($R123&lt;&gt;"",V123&lt;&gt;""),ABS($R123-V123),AND($R123="",V123=""),"",OR($R123&lt;&gt;"",V123&lt;&gt;""),"-")</f>
        <v>#N/A</v>
      </c>
      <c r="BM123" s="120" t="e" cm="1">
        <f t="array" ref="BM123">_xlfn.IFS(AND($R123&lt;&gt;"",W123&lt;&gt;""),ABS($R123-W123),AND($R123="",W123=""),"",OR($R123&lt;&gt;"",W123&lt;&gt;""),"-")</f>
        <v>#N/A</v>
      </c>
      <c r="BN123" s="120" t="e" cm="1">
        <f t="array" ref="BN123">_xlfn.IFS(AND($R123&lt;&gt;"",X123&lt;&gt;""),ABS($R123-X123),AND($R123="",X123=""),"",OR($R123&lt;&gt;"",X123&lt;&gt;""),"-")</f>
        <v>#N/A</v>
      </c>
      <c r="BO123" s="120" t="e" cm="1">
        <f t="array" ref="BO123">_xlfn.IFS(AND($R123&lt;&gt;"",Y123&lt;&gt;""),ABS($R123-Y123),AND($R123="",Y123=""),"",OR($R123&lt;&gt;"",Y123&lt;&gt;""),"-")</f>
        <v>#N/A</v>
      </c>
      <c r="BP123" s="120" t="e" cm="1">
        <f t="array" ref="BP123">_xlfn.IFS(AND($R123&lt;&gt;"",Z123&lt;&gt;""),ABS($R123-Z123),AND($R123="",Z123=""),"",OR($R123&lt;&gt;"",Z123&lt;&gt;""),"-")</f>
        <v>#N/A</v>
      </c>
      <c r="BQ123" s="120" t="e" cm="1">
        <f t="array" ref="BQ123">_xlfn.IFS(AND($R123&lt;&gt;"",AA123&lt;&gt;""),ABS($R123-AA123),AND($R123="",AA123=""),"",OR($R123&lt;&gt;"",AA123&lt;&gt;""),"-")</f>
        <v>#N/A</v>
      </c>
      <c r="BR123" s="121" t="e" cm="1">
        <f t="array" ref="BR123">_xlfn.IFS(AND($S123&lt;&gt;"",T123&lt;&gt;""),ABS($S123-T123),AND($S123="",T123=""),"",OR($S123&lt;&gt;"",T123&lt;&gt;""),"-")</f>
        <v>#N/A</v>
      </c>
      <c r="BS123" s="334" t="e" cm="1">
        <f t="array" ref="BS123">_xlfn.IFS(AND($S123&lt;&gt;"",U123&lt;&gt;""),ABS($S123-U123),AND($S123="",U123=""),"",OR($S123&lt;&gt;"",U123&lt;&gt;""),"-")</f>
        <v>#N/A</v>
      </c>
      <c r="BT123" s="120" t="e" cm="1">
        <f t="array" ref="BT123">_xlfn.IFS(AND($S123&lt;&gt;"",V123&lt;&gt;""),ABS($S123-V123),AND($S123="",V123=""),"",OR($S123&lt;&gt;"",V123&lt;&gt;""),"-")</f>
        <v>#N/A</v>
      </c>
      <c r="BU123" s="120" t="e" cm="1">
        <f t="array" ref="BU123">_xlfn.IFS(AND($S123&lt;&gt;"",W123&lt;&gt;""),ABS($S123-W123),AND($S123="",W123=""),"",OR($S123&lt;&gt;"",W123&lt;&gt;""),"-")</f>
        <v>#N/A</v>
      </c>
      <c r="BV123" s="120" t="e" cm="1">
        <f t="array" ref="BV123">_xlfn.IFS(AND($S123&lt;&gt;"",X123&lt;&gt;""),ABS($S123-X123),AND($S123="",X123=""),"",OR($S123&lt;&gt;"",X123&lt;&gt;""),"-")</f>
        <v>#N/A</v>
      </c>
      <c r="BW123" s="120" t="e" cm="1">
        <f t="array" ref="BW123">_xlfn.IFS(AND($S123&lt;&gt;"",Y123&lt;&gt;""),ABS($S123-Y123),AND($S123="",Y123=""),"",OR($S123&lt;&gt;"",Y123&lt;&gt;""),"-")</f>
        <v>#N/A</v>
      </c>
      <c r="BX123" s="120" t="e" cm="1">
        <f t="array" ref="BX123">_xlfn.IFS(AND($S123&lt;&gt;"",Z123&lt;&gt;""),ABS($S123-Z123),AND($S123="",Z123=""),"",OR($S123&lt;&gt;"",Z123&lt;&gt;""),"-")</f>
        <v>#N/A</v>
      </c>
      <c r="BY123" s="120" t="e" cm="1">
        <f t="array" ref="BY123">_xlfn.IFS(AND($S123&lt;&gt;"",AA123&lt;&gt;""),ABS($S123-AA123),AND($S123="",AA123=""),"",OR($S123&lt;&gt;"",AA123&lt;&gt;""),"-")</f>
        <v>#N/A</v>
      </c>
      <c r="BZ123" s="121" t="e" cm="1">
        <f t="array" ref="BZ123">_xlfn.IFS(AND($T123&lt;&gt;"",U123&lt;&gt;""),ABS($T123-U123),AND($T123="",U123=""),"",OR($T123&lt;&gt;"",U123&lt;&gt;""),"-")</f>
        <v>#N/A</v>
      </c>
      <c r="CA123" s="120" t="e" cm="1">
        <f t="array" ref="CA123">_xlfn.IFS(AND($T123&lt;&gt;"",V123&lt;&gt;""),ABS($T123-V123),AND($T123="",V123=""),"",OR($T123&lt;&gt;"",V123&lt;&gt;""),"-")</f>
        <v>#N/A</v>
      </c>
      <c r="CB123" s="120" t="e" cm="1">
        <f t="array" ref="CB123">_xlfn.IFS(AND($T123&lt;&gt;"",W123&lt;&gt;""),ABS($T123-W123),AND($T123="",W123=""),"",OR($T123&lt;&gt;"",W123&lt;&gt;""),"-")</f>
        <v>#N/A</v>
      </c>
      <c r="CC123" s="120" t="e" cm="1">
        <f t="array" ref="CC123">_xlfn.IFS(AND($T123&lt;&gt;"",X123&lt;&gt;""),ABS($T123-X123),AND($T123="",X123=""),"",OR($T123&lt;&gt;"",X123&lt;&gt;""),"-")</f>
        <v>#N/A</v>
      </c>
      <c r="CD123" s="120" t="e" cm="1">
        <f t="array" ref="CD123">_xlfn.IFS(AND($T123&lt;&gt;"",Y123&lt;&gt;""),ABS($T123-Y123),AND($T123="",Y123=""),"",OR($T123&lt;&gt;"",Y123&lt;&gt;""),"-")</f>
        <v>#N/A</v>
      </c>
      <c r="CE123" s="120" t="e" cm="1">
        <f t="array" ref="CE123">_xlfn.IFS(AND($T123&lt;&gt;"",Z123&lt;&gt;""),ABS($T123-Z123),AND($T123="",Z123=""),"",OR($T123&lt;&gt;"",Z123&lt;&gt;""),"-")</f>
        <v>#N/A</v>
      </c>
      <c r="CF123" s="120" t="e" cm="1">
        <f t="array" ref="CF123">_xlfn.IFS(AND($T123&lt;&gt;"",AA123&lt;&gt;""),ABS($T123-AA123),AND($T123="",AA123=""),"",OR($T123&lt;&gt;"",AA123&lt;&gt;""),"-")</f>
        <v>#N/A</v>
      </c>
      <c r="CG123" s="121" t="e" cm="1">
        <f t="array" ref="CG123">_xlfn.IFS(AND($U123&lt;&gt;"",V123&lt;&gt;""),ABS($U123-V123),AND($U123="",V123=""),"",OR($U123&lt;&gt;"",V123&lt;&gt;""),"-")</f>
        <v>#N/A</v>
      </c>
      <c r="CH123" s="120" t="e" cm="1">
        <f t="array" ref="CH123">_xlfn.IFS(AND($U123&lt;&gt;"",W123&lt;&gt;""),ABS($U123-W123),AND($U123="",W123=""),"",OR($U123&lt;&gt;"",W123&lt;&gt;""),"-")</f>
        <v>#N/A</v>
      </c>
      <c r="CI123" s="120" t="e" cm="1">
        <f t="array" ref="CI123">_xlfn.IFS(AND($U123&lt;&gt;"",X123&lt;&gt;""),ABS($U123-X123),AND($U123="",X123=""),"",OR($U123&lt;&gt;"",X123&lt;&gt;""),"-")</f>
        <v>#N/A</v>
      </c>
      <c r="CJ123" s="120" t="e" cm="1">
        <f t="array" ref="CJ123">_xlfn.IFS(AND($U123&lt;&gt;"",Y123&lt;&gt;""),ABS($U123-Y123),AND($U123="",Y123=""),"",OR($U123&lt;&gt;"",Y123&lt;&gt;""),"-")</f>
        <v>#N/A</v>
      </c>
      <c r="CK123" s="120" t="e" cm="1">
        <f t="array" ref="CK123">_xlfn.IFS(AND($U123&lt;&gt;"",Z123&lt;&gt;""),ABS($U123-Z123),AND($U123="",Z123=""),"",OR($U123&lt;&gt;"",Z123&lt;&gt;""),"-")</f>
        <v>#N/A</v>
      </c>
      <c r="CL123" s="120" t="e" cm="1">
        <f t="array" ref="CL123">_xlfn.IFS(AND($U123&lt;&gt;"",AA123&lt;&gt;""),ABS($U123-AA123),AND($U123="",AA123=""),"",OR($U123&lt;&gt;"",AA123&lt;&gt;""),"-")</f>
        <v>#N/A</v>
      </c>
      <c r="CM123" s="121" t="e" cm="1">
        <f t="array" ref="CM123">_xlfn.IFS(AND($V123&lt;&gt;"",W123&lt;&gt;""),ABS($V123-W123),AND($V123="",W123=""),"",OR($V123&lt;&gt;"",W123&lt;&gt;""),"-")</f>
        <v>#N/A</v>
      </c>
      <c r="CN123" s="120" t="e" cm="1">
        <f t="array" ref="CN123">_xlfn.IFS(AND($V123&lt;&gt;"",X123&lt;&gt;""),ABS($V123-X123),AND($V123="",X123=""),"",OR($V123&lt;&gt;"",X123&lt;&gt;""),"-")</f>
        <v>#N/A</v>
      </c>
      <c r="CO123" s="120" t="e" cm="1">
        <f t="array" ref="CO123">_xlfn.IFS(AND($V123&lt;&gt;"",Y123&lt;&gt;""),ABS($V123-Y123),AND($V123="",Y123=""),"",OR($V123&lt;&gt;"",Y123&lt;&gt;""),"-")</f>
        <v>#N/A</v>
      </c>
      <c r="CP123" s="120" t="e" cm="1">
        <f t="array" ref="CP123">_xlfn.IFS(AND($V123&lt;&gt;"",Z123&lt;&gt;""),ABS($V123-Z123),AND($V123="",Z123=""),"",OR($V123&lt;&gt;"",Z123&lt;&gt;""),"-")</f>
        <v>#N/A</v>
      </c>
      <c r="CQ123" s="120" t="e" cm="1">
        <f t="array" ref="CQ123">_xlfn.IFS(AND($V123&lt;&gt;"",AA123&lt;&gt;""),ABS($V123-AA123),AND($V123="",AA123=""),"",OR($V123&lt;&gt;"",AA123&lt;&gt;""),"-")</f>
        <v>#N/A</v>
      </c>
      <c r="CR123" s="121" t="e" cm="1">
        <f t="array" ref="CR123">_xlfn.IFS(AND($W123&lt;&gt;"",X123&lt;&gt;""),ABS($W123-X123),AND($W123="",X123=""),"",OR($W123&lt;&gt;"",X123&lt;&gt;""),"-")</f>
        <v>#N/A</v>
      </c>
      <c r="CS123" s="120" t="e" cm="1">
        <f t="array" ref="CS123">_xlfn.IFS(AND($W123&lt;&gt;"",Y123&lt;&gt;""),ABS($W123-Y123),AND($W123="",Y123=""),"",OR($W123&lt;&gt;"",Y123&lt;&gt;""),"-")</f>
        <v>#N/A</v>
      </c>
      <c r="CT123" s="120" t="e" cm="1">
        <f t="array" ref="CT123">_xlfn.IFS(AND($W123&lt;&gt;"",Z123&lt;&gt;""),ABS($W123-Z123),AND($W123="",Z123=""),"",OR($W123&lt;&gt;"",Z123&lt;&gt;""),"-")</f>
        <v>#N/A</v>
      </c>
      <c r="CU123" s="120" t="e" cm="1">
        <f t="array" ref="CU123">_xlfn.IFS(AND($W123&lt;&gt;"",AA123&lt;&gt;""),ABS($W123-AA123),AND($W123="",AA123=""),"",OR($W123&lt;&gt;"",AA123&lt;&gt;""),"-")</f>
        <v>#N/A</v>
      </c>
      <c r="CV123" s="121" t="e" cm="1">
        <f t="array" ref="CV123">_xlfn.IFS(AND($X123&lt;&gt;"",Y123&lt;&gt;""),ABS($X123-Y123),AND($X123="",Y123=""),"",OR($X123&lt;&gt;"",Y123&lt;&gt;""),"-")</f>
        <v>#N/A</v>
      </c>
      <c r="CW123" s="120" t="e" cm="1">
        <f t="array" ref="CW123">_xlfn.IFS(AND($X123&lt;&gt;"",Z123&lt;&gt;""),ABS($X123-Z123),AND($X123="",Z123=""),"",OR($X123&lt;&gt;"",Z123&lt;&gt;""),"-")</f>
        <v>#N/A</v>
      </c>
      <c r="CX123" s="120" t="e" cm="1">
        <f t="array" ref="CX123">_xlfn.IFS(AND($X123&lt;&gt;"",AA123&lt;&gt;""),ABS($X123-AA123),AND($X123="",AA123=""),"",OR($X123&lt;&gt;"",AA123&lt;&gt;""),"-")</f>
        <v>#N/A</v>
      </c>
      <c r="CY123" s="121" t="e" cm="1">
        <f t="array" ref="CY123">_xlfn.IFS(AND($Y123&lt;&gt;"",Z123&lt;&gt;""),ABS($Y123-Z123),AND($Y123="",Z123=""),"",OR($Y123&lt;&gt;"",Z123&lt;&gt;""),"-")</f>
        <v>#N/A</v>
      </c>
      <c r="CZ123" s="120" t="e" cm="1">
        <f t="array" ref="CZ123">_xlfn.IFS(AND($Y123&lt;&gt;"",AA123&lt;&gt;""),ABS($Y123-AA123),AND($Y123="",AA123=""),"",OR($Y123&lt;&gt;"",AA123&lt;&gt;""),"-")</f>
        <v>#N/A</v>
      </c>
      <c r="DA123" s="121" t="e" cm="1">
        <f t="array" ref="DA123">_xlfn.IFS(AND($Z123&lt;&gt;"",AA123&lt;&gt;""),ABS($Z123-AA123),AND($Z123="",AA123=""),"",OR($Z123&lt;&gt;"",AA123&lt;&gt;""),"-")</f>
        <v>#N/A</v>
      </c>
    </row>
    <row r="124" spans="1:105" s="121" customFormat="1" x14ac:dyDescent="0.2">
      <c r="A124" s="260" t="s">
        <v>129</v>
      </c>
      <c r="B124" s="259" t="e">
        <f>VLOOKUP($A124,Merged_couplings!$B:$BU,MATCH(B$1,Merged_couplings!$B$1:$BU$1,0),FALSE)</f>
        <v>#N/A</v>
      </c>
      <c r="C124" s="258" t="e">
        <f>VLOOKUP($A124,Merged_couplings!$B:$BU,MATCH(C$1,Merged_couplings!$B$1:$BU$1,0),FALSE)</f>
        <v>#N/A</v>
      </c>
      <c r="D124" s="258" t="e">
        <f>VLOOKUP($A124,Merged_couplings!$B:$BU,MATCH(D$1,Merged_couplings!$B$1:$BU$1,0),FALSE)</f>
        <v>#N/A</v>
      </c>
      <c r="E124" s="258" t="e">
        <f>VLOOKUP($A124,Merged_couplings!$B:$BU,MATCH(E$1,Merged_couplings!$B$1:$BU$1,0),FALSE)</f>
        <v>#N/A</v>
      </c>
      <c r="F124" s="258" t="e">
        <f>VLOOKUP($A124,Merged_couplings!$B:$BU,MATCH(F$1,Merged_couplings!$B$1:$BU$1,0),FALSE)</f>
        <v>#N/A</v>
      </c>
      <c r="G124" s="258" t="e">
        <f>VLOOKUP($A124,Merged_couplings!$B:$BU,MATCH(G$1,Merged_couplings!$B$1:$BU$1,0),FALSE)</f>
        <v>#N/A</v>
      </c>
      <c r="H124" s="258" t="e">
        <f>VLOOKUP($A124,Merged_couplings!$B:$BU,MATCH(H$1,Merged_couplings!$B$1:$BU$1,0),FALSE)</f>
        <v>#N/A</v>
      </c>
      <c r="I124" s="258" t="e">
        <f>VLOOKUP($A124,Merged_couplings!$B:$BU,MATCH(I$1,Merged_couplings!$B$1:$BU$1,0),FALSE)</f>
        <v>#N/A</v>
      </c>
      <c r="J124" s="258" t="e">
        <f>VLOOKUP($A124,Merged_couplings!$B:$BU,MATCH(J$1,Merged_couplings!$B$1:$BU$1,0),FALSE)</f>
        <v>#N/A</v>
      </c>
      <c r="K124" s="258" t="e">
        <f>VLOOKUP($A124,Merged_couplings!$B:$BU,MATCH(K$1,Merged_couplings!$B$1:$BU$1,0),FALSE)</f>
        <v>#N/A</v>
      </c>
      <c r="L124" s="258" t="e">
        <f>VLOOKUP($A124,Merged_couplings!$B:$BU,MATCH(L$1,Merged_couplings!$B$1:$BU$1,0),FALSE)</f>
        <v>#N/A</v>
      </c>
      <c r="M124" s="258" t="e">
        <f>VLOOKUP($A124,Merged_couplings!$B:$BU,MATCH(M$1,Merged_couplings!$B$1:$BU$1,0),FALSE)</f>
        <v>#N/A</v>
      </c>
      <c r="N124" s="258" t="e">
        <f>VLOOKUP($A124,Merged_couplings!$B:$BU,MATCH(N$1,Merged_couplings!$B$1:$BU$1,0),FALSE)</f>
        <v>#N/A</v>
      </c>
      <c r="O124" s="121" t="e">
        <f>IF(OR(B124="BIG",B124="BI-",B124="-IG"),VLOOKUP($A124,Merged_couplings!$B:$BU,MATCH(O$1,Merged_couplings!$B$1:$BU$1,0),FALSE),"")</f>
        <v>#N/A</v>
      </c>
      <c r="P124" s="120" t="e">
        <f>IF(OR(C124="BIG",C124="BI-",C124="-IG"),VLOOKUP($A124,Merged_couplings!$B:$BU,MATCH(P$1,Merged_couplings!$B$1:$BU$1,0),FALSE),"")</f>
        <v>#N/A</v>
      </c>
      <c r="Q124" s="120" t="e">
        <f>IF(OR(D124="BIG",D124="BI-",D124="-IG"),VLOOKUP($A124,Merged_couplings!$B:$BU,MATCH(Q$1,Merged_couplings!$B$1:$BU$1,0),FALSE),"")</f>
        <v>#N/A</v>
      </c>
      <c r="R124" s="120" t="e">
        <f t="shared" si="10"/>
        <v>#N/A</v>
      </c>
      <c r="S124" s="120" t="e">
        <f t="shared" si="10"/>
        <v>#N/A</v>
      </c>
      <c r="T124" s="120" t="e">
        <f t="shared" si="10"/>
        <v>#N/A</v>
      </c>
      <c r="U124" s="120" t="e">
        <f>IF(OR(H124="BIG",H124="BI-",H124="-IG"),VLOOKUP($A124,Merged_couplings!$B:$BU,MATCH(U$1,Merged_couplings!$B$1:$BU$1,0),FALSE),"")</f>
        <v>#N/A</v>
      </c>
      <c r="V124" s="120" t="e">
        <f>IF(OR(I124="BIG",I124="BI-",I124="-IG"),VLOOKUP($A124,Merged_couplings!$B:$BU,MATCH(V$1,Merged_couplings!$B$1:$BU$1,0),FALSE),"")</f>
        <v>#N/A</v>
      </c>
      <c r="W124" s="120" t="e">
        <f t="shared" si="8"/>
        <v>#N/A</v>
      </c>
      <c r="X124" s="120" t="e">
        <f>IF(OR(K124="BIG",K124="BI-",K124="-IG"),VLOOKUP($A124,Merged_couplings!$B:$BU,MATCH(X$1,Merged_couplings!$B$1:$BU$1,0),FALSE),"")</f>
        <v>#N/A</v>
      </c>
      <c r="Y124" s="120" t="e">
        <f>IF(OR(L124="BIG",L124="BI-",L124="-IG"),VLOOKUP($A124,Merged_couplings!$B:$BU,MATCH(Y$1,Merged_couplings!$B$1:$BU$1,0),FALSE),"")</f>
        <v>#N/A</v>
      </c>
      <c r="Z124" s="120" t="e">
        <f>IF(OR(M124="BIG",M124="BI-",M124="-IG"),VLOOKUP($A124,Merged_couplings!$B:$BU,MATCH(Z$1,Merged_couplings!$B$1:$BU$1,0),FALSE),"")</f>
        <v>#N/A</v>
      </c>
      <c r="AA124" s="120" t="e">
        <f>IF(OR(N124="BIG",N124="BI-",N124="-IG"),VLOOKUP($A124,Merged_couplings!$B:$BU,MATCH(AA$1,Merged_couplings!$B$1:$BU$1,0),FALSE),"")</f>
        <v>#N/A</v>
      </c>
      <c r="AB124" s="123" t="e" cm="1">
        <f t="array" ref="AB124">_xlfn.IFS(AND($O124&lt;&gt;"",P124&lt;&gt;""),ABS($O124-P124),AND($O124="",P124=""),"",OR($O124&lt;&gt;"",P124&lt;&gt;""),"-")</f>
        <v>#N/A</v>
      </c>
      <c r="AC124" s="122" t="e" cm="1">
        <f t="array" ref="AC124">_xlfn.IFS(AND($O124&lt;&gt;"",Q124&lt;&gt;""),ABS($O124-Q124),AND($O124="",Q124=""),"",OR($O124&lt;&gt;"",Q124&lt;&gt;""),"-")</f>
        <v>#N/A</v>
      </c>
      <c r="AD124" s="122" t="e" cm="1">
        <f t="array" ref="AD124">_xlfn.IFS(AND($O124&lt;&gt;"",R124&lt;&gt;""),ABS($O124-R124),AND($O124="",R124=""),"",OR($O124&lt;&gt;"",R124&lt;&gt;""),"-")</f>
        <v>#N/A</v>
      </c>
      <c r="AE124" s="122" t="e" cm="1">
        <f t="array" ref="AE124">_xlfn.IFS(AND($O124&lt;&gt;"",S124&lt;&gt;""),ABS($O124-S124),AND($O124="",S124=""),"",OR($O124&lt;&gt;"",S124&lt;&gt;""),"-")</f>
        <v>#N/A</v>
      </c>
      <c r="AF124" s="122" t="e" cm="1">
        <f t="array" ref="AF124">_xlfn.IFS(AND($O124&lt;&gt;"",T124&lt;&gt;""),ABS($O124-T124),AND($O124="",T124=""),"",OR($O124&lt;&gt;"",T124&lt;&gt;""),"-")</f>
        <v>#N/A</v>
      </c>
      <c r="AG124" s="122" t="e" cm="1">
        <f t="array" ref="AG124">_xlfn.IFS(AND($O124&lt;&gt;"",U124&lt;&gt;""),ABS($O124-U124),AND($O124="",U124=""),"",OR($O124&lt;&gt;"",U124&lt;&gt;""),"-")</f>
        <v>#N/A</v>
      </c>
      <c r="AH124" s="122" t="e" cm="1">
        <f t="array" ref="AH124">_xlfn.IFS(AND($O124&lt;&gt;"",V124&lt;&gt;""),ABS($O124-V124),AND($O124="",V124=""),"",OR($O124&lt;&gt;"",V124&lt;&gt;""),"-")</f>
        <v>#N/A</v>
      </c>
      <c r="AI124" s="122" t="e" cm="1">
        <f t="array" ref="AI124">_xlfn.IFS(AND($O124&lt;&gt;"",W124&lt;&gt;""),ABS($O124-W124),AND($O124="",W124=""),"",OR($O124&lt;&gt;"",W124&lt;&gt;""),"-")</f>
        <v>#N/A</v>
      </c>
      <c r="AJ124" s="122" t="e" cm="1">
        <f t="array" ref="AJ124">_xlfn.IFS(AND($O124&lt;&gt;"",X124&lt;&gt;""),ABS($O124-X124),AND($O124="",X124=""),"",OR($O124&lt;&gt;"",X124&lt;&gt;""),"-")</f>
        <v>#N/A</v>
      </c>
      <c r="AK124" s="122" t="e" cm="1">
        <f t="array" ref="AK124">_xlfn.IFS(AND($O124&lt;&gt;"",Y124&lt;&gt;""),ABS($O124-Y124),AND($O124="",Y124=""),"",OR($O124&lt;&gt;"",Y124&lt;&gt;""),"-")</f>
        <v>#N/A</v>
      </c>
      <c r="AL124" s="122" t="e" cm="1">
        <f t="array" ref="AL124">_xlfn.IFS(AND($O124&lt;&gt;"",Z124&lt;&gt;""),ABS($O124-Z124),AND($O124="",Z124=""),"",OR($O124&lt;&gt;"",Z124&lt;&gt;""),"-")</f>
        <v>#N/A</v>
      </c>
      <c r="AM124" s="122" t="e" cm="1">
        <f t="array" ref="AM124">_xlfn.IFS(AND($O124&lt;&gt;"",AA124&lt;&gt;""),ABS($O124-AA124),AND($O124="",AA124=""),"",OR($O124&lt;&gt;"",AA124&lt;&gt;""),"-")</f>
        <v>#N/A</v>
      </c>
      <c r="AN124" s="121" t="e" cm="1">
        <f t="array" ref="AN124">_xlfn.IFS(AND($P124&lt;&gt;"",Q124&lt;&gt;""),ABS($P124-Q124),AND($P124="",Q124=""),"",OR($P124&lt;&gt;"",Q124&lt;&gt;""),"-")</f>
        <v>#N/A</v>
      </c>
      <c r="AO124" s="120" t="e" cm="1">
        <f t="array" ref="AO124">_xlfn.IFS(AND($P124&lt;&gt;"",R124&lt;&gt;""),ABS($P124-R124),AND($P124="",R124=""),"",OR($P124&lt;&gt;"",R124&lt;&gt;""),"-")</f>
        <v>#N/A</v>
      </c>
      <c r="AP124" s="120" t="e" cm="1">
        <f t="array" ref="AP124">_xlfn.IFS(AND($P124&lt;&gt;"",S124&lt;&gt;""),ABS($P124-S124),AND($P124="",S124=""),"",OR($P124&lt;&gt;"",S124&lt;&gt;""),"-")</f>
        <v>#N/A</v>
      </c>
      <c r="AQ124" s="120" t="e" cm="1">
        <f t="array" ref="AQ124">_xlfn.IFS(AND($P124&lt;&gt;"",T124&lt;&gt;""),ABS($P124-T124),AND($P124="",T124=""),"",OR($P124&lt;&gt;"",T124&lt;&gt;""),"-")</f>
        <v>#N/A</v>
      </c>
      <c r="AR124" s="120" t="e" cm="1">
        <f t="array" ref="AR124">_xlfn.IFS(AND($P124&lt;&gt;"",U124&lt;&gt;""),ABS($P124-U124),AND($P124="",U124=""),"",OR($P124&lt;&gt;"",U124&lt;&gt;""),"-")</f>
        <v>#N/A</v>
      </c>
      <c r="AS124" s="120" t="e" cm="1">
        <f t="array" ref="AS124">_xlfn.IFS(AND($P124&lt;&gt;"",V124&lt;&gt;""),ABS($P124-V124),AND($P124="",V124=""),"",OR($P124&lt;&gt;"",V124&lt;&gt;""),"-")</f>
        <v>#N/A</v>
      </c>
      <c r="AT124" s="120" t="e" cm="1">
        <f t="array" ref="AT124">_xlfn.IFS(AND($P124&lt;&gt;"",W124&lt;&gt;""),ABS($P124-W124),AND($P124="",W124=""),"",OR($P124&lt;&gt;"",W124&lt;&gt;""),"-")</f>
        <v>#N/A</v>
      </c>
      <c r="AU124" s="120" t="e" cm="1">
        <f t="array" ref="AU124">_xlfn.IFS(AND($P124&lt;&gt;"",X124&lt;&gt;""),ABS($P124-X124),AND($P124="",X124=""),"",OR($P124&lt;&gt;"",X124&lt;&gt;""),"-")</f>
        <v>#N/A</v>
      </c>
      <c r="AV124" s="120" t="e" cm="1">
        <f t="array" ref="AV124">_xlfn.IFS(AND($P124&lt;&gt;"",Y124&lt;&gt;""),ABS($P124-Y124),AND($P124="",Y124=""),"",OR($P124&lt;&gt;"",Y124&lt;&gt;""),"-")</f>
        <v>#N/A</v>
      </c>
      <c r="AW124" s="120" t="e" cm="1">
        <f t="array" ref="AW124">_xlfn.IFS(AND($P124&lt;&gt;"",Z124&lt;&gt;""),ABS($P124-Z124),AND($P124="",Z124=""),"",OR($P124&lt;&gt;"",Z124&lt;&gt;""),"-")</f>
        <v>#N/A</v>
      </c>
      <c r="AX124" s="120" t="e" cm="1">
        <f t="array" ref="AX124">_xlfn.IFS(AND($P124&lt;&gt;"",AA124&lt;&gt;""),ABS($P124-AA124),AND($P124="",AA124=""),"",OR($P124&lt;&gt;"",AA124&lt;&gt;""),"-")</f>
        <v>#N/A</v>
      </c>
      <c r="AY124" s="121" t="e" cm="1">
        <f t="array" ref="AY124">_xlfn.IFS(AND($Q124&lt;&gt;"",R124&lt;&gt;""),ABS($Q124-R124),AND($Q124="",R124=""),"",OR($Q124&lt;&gt;"",R124&lt;&gt;""),"-")</f>
        <v>#N/A</v>
      </c>
      <c r="AZ124" s="334" t="e" cm="1">
        <f t="array" ref="AZ124">_xlfn.IFS(AND($Q124&lt;&gt;"",S124&lt;&gt;""),ABS($Q124-S124),AND($Q124="",S124=""),"",OR($Q124&lt;&gt;"",S124&lt;&gt;""),"-")</f>
        <v>#N/A</v>
      </c>
      <c r="BA124" s="334" t="e" cm="1">
        <f t="array" ref="BA124">_xlfn.IFS(AND($Q124&lt;&gt;"",T124&lt;&gt;""),ABS($Q124-T124),AND($Q124="",T124=""),"",OR($Q124&lt;&gt;"",T124&lt;&gt;""),"-")</f>
        <v>#N/A</v>
      </c>
      <c r="BB124" s="120" t="e" cm="1">
        <f t="array" ref="BB124">_xlfn.IFS(AND($Q124&lt;&gt;"",U124&lt;&gt;""),ABS($Q124-U124),AND($Q124="",U124=""),"",OR($Q124&lt;&gt;"",U124&lt;&gt;""),"-")</f>
        <v>#N/A</v>
      </c>
      <c r="BC124" s="120" t="e" cm="1">
        <f t="array" ref="BC124">_xlfn.IFS(AND($Q124&lt;&gt;"",V124&lt;&gt;""),ABS($Q124-V124),AND($Q124="",V124=""),"",OR($Q124&lt;&gt;"",V124&lt;&gt;""),"-")</f>
        <v>#N/A</v>
      </c>
      <c r="BD124" s="120" t="e" cm="1">
        <f t="array" ref="BD124">_xlfn.IFS(AND($Q124&lt;&gt;"",W124&lt;&gt;""),ABS($Q124-W124),AND($Q124="",W124=""),"",OR($Q124&lt;&gt;"",W124&lt;&gt;""),"-")</f>
        <v>#N/A</v>
      </c>
      <c r="BE124" s="120" t="e" cm="1">
        <f t="array" ref="BE124">_xlfn.IFS(AND($Q124&lt;&gt;"",X124&lt;&gt;""),ABS($Q124-X124),AND($Q124="",X124=""),"",OR($Q124&lt;&gt;"",X124&lt;&gt;""),"-")</f>
        <v>#N/A</v>
      </c>
      <c r="BF124" s="120" t="e" cm="1">
        <f t="array" ref="BF124">_xlfn.IFS(AND($Q124&lt;&gt;"",Y124&lt;&gt;""),ABS($Q124-Y124),AND($Q124="",Y124=""),"",OR($Q124&lt;&gt;"",Y124&lt;&gt;""),"-")</f>
        <v>#N/A</v>
      </c>
      <c r="BG124" s="120" t="e" cm="1">
        <f t="array" ref="BG124">_xlfn.IFS(AND($Q124&lt;&gt;"",Z124&lt;&gt;""),ABS($Q124-Z124),AND($Q124="",Z124=""),"",OR($Q124&lt;&gt;"",Z124&lt;&gt;""),"-")</f>
        <v>#N/A</v>
      </c>
      <c r="BH124" s="120" t="e" cm="1">
        <f t="array" ref="BH124">_xlfn.IFS(AND($Q124&lt;&gt;"",AA124&lt;&gt;""),ABS($Q124-AA124),AND($Q124="",AA124=""),"",OR($Q124&lt;&gt;"",AA124&lt;&gt;""),"-")</f>
        <v>#N/A</v>
      </c>
      <c r="BI124" s="121" t="e" cm="1">
        <f t="array" ref="BI124">_xlfn.IFS(AND($R124&lt;&gt;"",S124&lt;&gt;""),ABS($R124-S124),AND($R124="",S124=""),"",OR($R124&lt;&gt;"",S124&lt;&gt;""),"-")</f>
        <v>#N/A</v>
      </c>
      <c r="BJ124" s="120" t="e" cm="1">
        <f t="array" ref="BJ124">_xlfn.IFS(AND($R124&lt;&gt;"",T124&lt;&gt;""),ABS($R124-T124),AND($R124="",T124=""),"",OR($R124&lt;&gt;"",T124&lt;&gt;""),"-")</f>
        <v>#N/A</v>
      </c>
      <c r="BK124" s="334" t="e" cm="1">
        <f t="array" ref="BK124">_xlfn.IFS(AND($R124&lt;&gt;"",U124&lt;&gt;""),ABS($R124-U124),AND($R124="",U124=""),"",OR($R124&lt;&gt;"",U124&lt;&gt;""),"-")</f>
        <v>#N/A</v>
      </c>
      <c r="BL124" s="120" t="e" cm="1">
        <f t="array" ref="BL124">_xlfn.IFS(AND($R124&lt;&gt;"",V124&lt;&gt;""),ABS($R124-V124),AND($R124="",V124=""),"",OR($R124&lt;&gt;"",V124&lt;&gt;""),"-")</f>
        <v>#N/A</v>
      </c>
      <c r="BM124" s="120" t="e" cm="1">
        <f t="array" ref="BM124">_xlfn.IFS(AND($R124&lt;&gt;"",W124&lt;&gt;""),ABS($R124-W124),AND($R124="",W124=""),"",OR($R124&lt;&gt;"",W124&lt;&gt;""),"-")</f>
        <v>#N/A</v>
      </c>
      <c r="BN124" s="120" t="e" cm="1">
        <f t="array" ref="BN124">_xlfn.IFS(AND($R124&lt;&gt;"",X124&lt;&gt;""),ABS($R124-X124),AND($R124="",X124=""),"",OR($R124&lt;&gt;"",X124&lt;&gt;""),"-")</f>
        <v>#N/A</v>
      </c>
      <c r="BO124" s="120" t="e" cm="1">
        <f t="array" ref="BO124">_xlfn.IFS(AND($R124&lt;&gt;"",Y124&lt;&gt;""),ABS($R124-Y124),AND($R124="",Y124=""),"",OR($R124&lt;&gt;"",Y124&lt;&gt;""),"-")</f>
        <v>#N/A</v>
      </c>
      <c r="BP124" s="120" t="e" cm="1">
        <f t="array" ref="BP124">_xlfn.IFS(AND($R124&lt;&gt;"",Z124&lt;&gt;""),ABS($R124-Z124),AND($R124="",Z124=""),"",OR($R124&lt;&gt;"",Z124&lt;&gt;""),"-")</f>
        <v>#N/A</v>
      </c>
      <c r="BQ124" s="120" t="e" cm="1">
        <f t="array" ref="BQ124">_xlfn.IFS(AND($R124&lt;&gt;"",AA124&lt;&gt;""),ABS($R124-AA124),AND($R124="",AA124=""),"",OR($R124&lt;&gt;"",AA124&lt;&gt;""),"-")</f>
        <v>#N/A</v>
      </c>
      <c r="BR124" s="121" t="e" cm="1">
        <f t="array" ref="BR124">_xlfn.IFS(AND($S124&lt;&gt;"",T124&lt;&gt;""),ABS($S124-T124),AND($S124="",T124=""),"",OR($S124&lt;&gt;"",T124&lt;&gt;""),"-")</f>
        <v>#N/A</v>
      </c>
      <c r="BS124" s="334" t="e" cm="1">
        <f t="array" ref="BS124">_xlfn.IFS(AND($S124&lt;&gt;"",U124&lt;&gt;""),ABS($S124-U124),AND($S124="",U124=""),"",OR($S124&lt;&gt;"",U124&lt;&gt;""),"-")</f>
        <v>#N/A</v>
      </c>
      <c r="BT124" s="120" t="e" cm="1">
        <f t="array" ref="BT124">_xlfn.IFS(AND($S124&lt;&gt;"",V124&lt;&gt;""),ABS($S124-V124),AND($S124="",V124=""),"",OR($S124&lt;&gt;"",V124&lt;&gt;""),"-")</f>
        <v>#N/A</v>
      </c>
      <c r="BU124" s="120" t="e" cm="1">
        <f t="array" ref="BU124">_xlfn.IFS(AND($S124&lt;&gt;"",W124&lt;&gt;""),ABS($S124-W124),AND($S124="",W124=""),"",OR($S124&lt;&gt;"",W124&lt;&gt;""),"-")</f>
        <v>#N/A</v>
      </c>
      <c r="BV124" s="120" t="e" cm="1">
        <f t="array" ref="BV124">_xlfn.IFS(AND($S124&lt;&gt;"",X124&lt;&gt;""),ABS($S124-X124),AND($S124="",X124=""),"",OR($S124&lt;&gt;"",X124&lt;&gt;""),"-")</f>
        <v>#N/A</v>
      </c>
      <c r="BW124" s="120" t="e" cm="1">
        <f t="array" ref="BW124">_xlfn.IFS(AND($S124&lt;&gt;"",Y124&lt;&gt;""),ABS($S124-Y124),AND($S124="",Y124=""),"",OR($S124&lt;&gt;"",Y124&lt;&gt;""),"-")</f>
        <v>#N/A</v>
      </c>
      <c r="BX124" s="120" t="e" cm="1">
        <f t="array" ref="BX124">_xlfn.IFS(AND($S124&lt;&gt;"",Z124&lt;&gt;""),ABS($S124-Z124),AND($S124="",Z124=""),"",OR($S124&lt;&gt;"",Z124&lt;&gt;""),"-")</f>
        <v>#N/A</v>
      </c>
      <c r="BY124" s="120" t="e" cm="1">
        <f t="array" ref="BY124">_xlfn.IFS(AND($S124&lt;&gt;"",AA124&lt;&gt;""),ABS($S124-AA124),AND($S124="",AA124=""),"",OR($S124&lt;&gt;"",AA124&lt;&gt;""),"-")</f>
        <v>#N/A</v>
      </c>
      <c r="BZ124" s="121" t="e" cm="1">
        <f t="array" ref="BZ124">_xlfn.IFS(AND($T124&lt;&gt;"",U124&lt;&gt;""),ABS($T124-U124),AND($T124="",U124=""),"",OR($T124&lt;&gt;"",U124&lt;&gt;""),"-")</f>
        <v>#N/A</v>
      </c>
      <c r="CA124" s="120" t="e" cm="1">
        <f t="array" ref="CA124">_xlfn.IFS(AND($T124&lt;&gt;"",V124&lt;&gt;""),ABS($T124-V124),AND($T124="",V124=""),"",OR($T124&lt;&gt;"",V124&lt;&gt;""),"-")</f>
        <v>#N/A</v>
      </c>
      <c r="CB124" s="120" t="e" cm="1">
        <f t="array" ref="CB124">_xlfn.IFS(AND($T124&lt;&gt;"",W124&lt;&gt;""),ABS($T124-W124),AND($T124="",W124=""),"",OR($T124&lt;&gt;"",W124&lt;&gt;""),"-")</f>
        <v>#N/A</v>
      </c>
      <c r="CC124" s="120" t="e" cm="1">
        <f t="array" ref="CC124">_xlfn.IFS(AND($T124&lt;&gt;"",X124&lt;&gt;""),ABS($T124-X124),AND($T124="",X124=""),"",OR($T124&lt;&gt;"",X124&lt;&gt;""),"-")</f>
        <v>#N/A</v>
      </c>
      <c r="CD124" s="120" t="e" cm="1">
        <f t="array" ref="CD124">_xlfn.IFS(AND($T124&lt;&gt;"",Y124&lt;&gt;""),ABS($T124-Y124),AND($T124="",Y124=""),"",OR($T124&lt;&gt;"",Y124&lt;&gt;""),"-")</f>
        <v>#N/A</v>
      </c>
      <c r="CE124" s="120" t="e" cm="1">
        <f t="array" ref="CE124">_xlfn.IFS(AND($T124&lt;&gt;"",Z124&lt;&gt;""),ABS($T124-Z124),AND($T124="",Z124=""),"",OR($T124&lt;&gt;"",Z124&lt;&gt;""),"-")</f>
        <v>#N/A</v>
      </c>
      <c r="CF124" s="120" t="e" cm="1">
        <f t="array" ref="CF124">_xlfn.IFS(AND($T124&lt;&gt;"",AA124&lt;&gt;""),ABS($T124-AA124),AND($T124="",AA124=""),"",OR($T124&lt;&gt;"",AA124&lt;&gt;""),"-")</f>
        <v>#N/A</v>
      </c>
      <c r="CG124" s="121" t="e" cm="1">
        <f t="array" ref="CG124">_xlfn.IFS(AND($U124&lt;&gt;"",V124&lt;&gt;""),ABS($U124-V124),AND($U124="",V124=""),"",OR($U124&lt;&gt;"",V124&lt;&gt;""),"-")</f>
        <v>#N/A</v>
      </c>
      <c r="CH124" s="120" t="e" cm="1">
        <f t="array" ref="CH124">_xlfn.IFS(AND($U124&lt;&gt;"",W124&lt;&gt;""),ABS($U124-W124),AND($U124="",W124=""),"",OR($U124&lt;&gt;"",W124&lt;&gt;""),"-")</f>
        <v>#N/A</v>
      </c>
      <c r="CI124" s="120" t="e" cm="1">
        <f t="array" ref="CI124">_xlfn.IFS(AND($U124&lt;&gt;"",X124&lt;&gt;""),ABS($U124-X124),AND($U124="",X124=""),"",OR($U124&lt;&gt;"",X124&lt;&gt;""),"-")</f>
        <v>#N/A</v>
      </c>
      <c r="CJ124" s="120" t="e" cm="1">
        <f t="array" ref="CJ124">_xlfn.IFS(AND($U124&lt;&gt;"",Y124&lt;&gt;""),ABS($U124-Y124),AND($U124="",Y124=""),"",OR($U124&lt;&gt;"",Y124&lt;&gt;""),"-")</f>
        <v>#N/A</v>
      </c>
      <c r="CK124" s="120" t="e" cm="1">
        <f t="array" ref="CK124">_xlfn.IFS(AND($U124&lt;&gt;"",Z124&lt;&gt;""),ABS($U124-Z124),AND($U124="",Z124=""),"",OR($U124&lt;&gt;"",Z124&lt;&gt;""),"-")</f>
        <v>#N/A</v>
      </c>
      <c r="CL124" s="120" t="e" cm="1">
        <f t="array" ref="CL124">_xlfn.IFS(AND($U124&lt;&gt;"",AA124&lt;&gt;""),ABS($U124-AA124),AND($U124="",AA124=""),"",OR($U124&lt;&gt;"",AA124&lt;&gt;""),"-")</f>
        <v>#N/A</v>
      </c>
      <c r="CM124" s="121" t="e" cm="1">
        <f t="array" ref="CM124">_xlfn.IFS(AND($V124&lt;&gt;"",W124&lt;&gt;""),ABS($V124-W124),AND($V124="",W124=""),"",OR($V124&lt;&gt;"",W124&lt;&gt;""),"-")</f>
        <v>#N/A</v>
      </c>
      <c r="CN124" s="120" t="e" cm="1">
        <f t="array" ref="CN124">_xlfn.IFS(AND($V124&lt;&gt;"",X124&lt;&gt;""),ABS($V124-X124),AND($V124="",X124=""),"",OR($V124&lt;&gt;"",X124&lt;&gt;""),"-")</f>
        <v>#N/A</v>
      </c>
      <c r="CO124" s="120" t="e" cm="1">
        <f t="array" ref="CO124">_xlfn.IFS(AND($V124&lt;&gt;"",Y124&lt;&gt;""),ABS($V124-Y124),AND($V124="",Y124=""),"",OR($V124&lt;&gt;"",Y124&lt;&gt;""),"-")</f>
        <v>#N/A</v>
      </c>
      <c r="CP124" s="120" t="e" cm="1">
        <f t="array" ref="CP124">_xlfn.IFS(AND($V124&lt;&gt;"",Z124&lt;&gt;""),ABS($V124-Z124),AND($V124="",Z124=""),"",OR($V124&lt;&gt;"",Z124&lt;&gt;""),"-")</f>
        <v>#N/A</v>
      </c>
      <c r="CQ124" s="120" t="e" cm="1">
        <f t="array" ref="CQ124">_xlfn.IFS(AND($V124&lt;&gt;"",AA124&lt;&gt;""),ABS($V124-AA124),AND($V124="",AA124=""),"",OR($V124&lt;&gt;"",AA124&lt;&gt;""),"-")</f>
        <v>#N/A</v>
      </c>
      <c r="CR124" s="121" t="e" cm="1">
        <f t="array" ref="CR124">_xlfn.IFS(AND($W124&lt;&gt;"",X124&lt;&gt;""),ABS($W124-X124),AND($W124="",X124=""),"",OR($W124&lt;&gt;"",X124&lt;&gt;""),"-")</f>
        <v>#N/A</v>
      </c>
      <c r="CS124" s="120" t="e" cm="1">
        <f t="array" ref="CS124">_xlfn.IFS(AND($W124&lt;&gt;"",Y124&lt;&gt;""),ABS($W124-Y124),AND($W124="",Y124=""),"",OR($W124&lt;&gt;"",Y124&lt;&gt;""),"-")</f>
        <v>#N/A</v>
      </c>
      <c r="CT124" s="120" t="e" cm="1">
        <f t="array" ref="CT124">_xlfn.IFS(AND($W124&lt;&gt;"",Z124&lt;&gt;""),ABS($W124-Z124),AND($W124="",Z124=""),"",OR($W124&lt;&gt;"",Z124&lt;&gt;""),"-")</f>
        <v>#N/A</v>
      </c>
      <c r="CU124" s="120" t="e" cm="1">
        <f t="array" ref="CU124">_xlfn.IFS(AND($W124&lt;&gt;"",AA124&lt;&gt;""),ABS($W124-AA124),AND($W124="",AA124=""),"",OR($W124&lt;&gt;"",AA124&lt;&gt;""),"-")</f>
        <v>#N/A</v>
      </c>
      <c r="CV124" s="121" t="e" cm="1">
        <f t="array" ref="CV124">_xlfn.IFS(AND($X124&lt;&gt;"",Y124&lt;&gt;""),ABS($X124-Y124),AND($X124="",Y124=""),"",OR($X124&lt;&gt;"",Y124&lt;&gt;""),"-")</f>
        <v>#N/A</v>
      </c>
      <c r="CW124" s="120" t="e" cm="1">
        <f t="array" ref="CW124">_xlfn.IFS(AND($X124&lt;&gt;"",Z124&lt;&gt;""),ABS($X124-Z124),AND($X124="",Z124=""),"",OR($X124&lt;&gt;"",Z124&lt;&gt;""),"-")</f>
        <v>#N/A</v>
      </c>
      <c r="CX124" s="120" t="e" cm="1">
        <f t="array" ref="CX124">_xlfn.IFS(AND($X124&lt;&gt;"",AA124&lt;&gt;""),ABS($X124-AA124),AND($X124="",AA124=""),"",OR($X124&lt;&gt;"",AA124&lt;&gt;""),"-")</f>
        <v>#N/A</v>
      </c>
      <c r="CY124" s="121" t="e" cm="1">
        <f t="array" ref="CY124">_xlfn.IFS(AND($Y124&lt;&gt;"",Z124&lt;&gt;""),ABS($Y124-Z124),AND($Y124="",Z124=""),"",OR($Y124&lt;&gt;"",Z124&lt;&gt;""),"-")</f>
        <v>#N/A</v>
      </c>
      <c r="CZ124" s="120" t="e" cm="1">
        <f t="array" ref="CZ124">_xlfn.IFS(AND($Y124&lt;&gt;"",AA124&lt;&gt;""),ABS($Y124-AA124),AND($Y124="",AA124=""),"",OR($Y124&lt;&gt;"",AA124&lt;&gt;""),"-")</f>
        <v>#N/A</v>
      </c>
      <c r="DA124" s="121" t="e" cm="1">
        <f t="array" ref="DA124">_xlfn.IFS(AND($Z124&lt;&gt;"",AA124&lt;&gt;""),ABS($Z124-AA124),AND($Z124="",AA124=""),"",OR($Z124&lt;&gt;"",AA124&lt;&gt;""),"-")</f>
        <v>#N/A</v>
      </c>
    </row>
    <row r="125" spans="1:105" s="121" customFormat="1" x14ac:dyDescent="0.2">
      <c r="A125" s="260" t="s">
        <v>130</v>
      </c>
      <c r="B125" s="259" t="e">
        <f>VLOOKUP($A125,Merged_couplings!$B:$BU,MATCH(B$1,Merged_couplings!$B$1:$BU$1,0),FALSE)</f>
        <v>#N/A</v>
      </c>
      <c r="C125" s="258" t="e">
        <f>VLOOKUP($A125,Merged_couplings!$B:$BU,MATCH(C$1,Merged_couplings!$B$1:$BU$1,0),FALSE)</f>
        <v>#N/A</v>
      </c>
      <c r="D125" s="258" t="e">
        <f>VLOOKUP($A125,Merged_couplings!$B:$BU,MATCH(D$1,Merged_couplings!$B$1:$BU$1,0),FALSE)</f>
        <v>#N/A</v>
      </c>
      <c r="E125" s="258" t="e">
        <f>VLOOKUP($A125,Merged_couplings!$B:$BU,MATCH(E$1,Merged_couplings!$B$1:$BU$1,0),FALSE)</f>
        <v>#N/A</v>
      </c>
      <c r="F125" s="258" t="e">
        <f>VLOOKUP($A125,Merged_couplings!$B:$BU,MATCH(F$1,Merged_couplings!$B$1:$BU$1,0),FALSE)</f>
        <v>#N/A</v>
      </c>
      <c r="G125" s="258" t="e">
        <f>VLOOKUP($A125,Merged_couplings!$B:$BU,MATCH(G$1,Merged_couplings!$B$1:$BU$1,0),FALSE)</f>
        <v>#N/A</v>
      </c>
      <c r="H125" s="258" t="e">
        <f>VLOOKUP($A125,Merged_couplings!$B:$BU,MATCH(H$1,Merged_couplings!$B$1:$BU$1,0),FALSE)</f>
        <v>#N/A</v>
      </c>
      <c r="I125" s="258" t="e">
        <f>VLOOKUP($A125,Merged_couplings!$B:$BU,MATCH(I$1,Merged_couplings!$B$1:$BU$1,0),FALSE)</f>
        <v>#N/A</v>
      </c>
      <c r="J125" s="258" t="e">
        <f>VLOOKUP($A125,Merged_couplings!$B:$BU,MATCH(J$1,Merged_couplings!$B$1:$BU$1,0),FALSE)</f>
        <v>#N/A</v>
      </c>
      <c r="K125" s="258" t="e">
        <f>VLOOKUP($A125,Merged_couplings!$B:$BU,MATCH(K$1,Merged_couplings!$B$1:$BU$1,0),FALSE)</f>
        <v>#N/A</v>
      </c>
      <c r="L125" s="258" t="e">
        <f>VLOOKUP($A125,Merged_couplings!$B:$BU,MATCH(L$1,Merged_couplings!$B$1:$BU$1,0),FALSE)</f>
        <v>#N/A</v>
      </c>
      <c r="M125" s="258" t="e">
        <f>VLOOKUP($A125,Merged_couplings!$B:$BU,MATCH(M$1,Merged_couplings!$B$1:$BU$1,0),FALSE)</f>
        <v>#N/A</v>
      </c>
      <c r="N125" s="258" t="e">
        <f>VLOOKUP($A125,Merged_couplings!$B:$BU,MATCH(N$1,Merged_couplings!$B$1:$BU$1,0),FALSE)</f>
        <v>#N/A</v>
      </c>
      <c r="O125" s="121" t="e">
        <f>IF(OR(B125="BIG",B125="BI-",B125="-IG"),VLOOKUP($A125,Merged_couplings!$B:$BU,MATCH(O$1,Merged_couplings!$B$1:$BU$1,0),FALSE),"")</f>
        <v>#N/A</v>
      </c>
      <c r="P125" s="120" t="e">
        <f>IF(OR(C125="BIG",C125="BI-",C125="-IG"),VLOOKUP($A125,Merged_couplings!$B:$BU,MATCH(P$1,Merged_couplings!$B$1:$BU$1,0),FALSE),"")</f>
        <v>#N/A</v>
      </c>
      <c r="Q125" s="120" t="e">
        <f>IF(OR(D125="BIG",D125="BI-",D125="-IG"),VLOOKUP($A125,Merged_couplings!$B:$BU,MATCH(Q$1,Merged_couplings!$B$1:$BU$1,0),FALSE),"")</f>
        <v>#N/A</v>
      </c>
      <c r="R125" s="120" t="e">
        <f t="shared" si="10"/>
        <v>#N/A</v>
      </c>
      <c r="S125" s="120" t="e">
        <f t="shared" si="10"/>
        <v>#N/A</v>
      </c>
      <c r="T125" s="120" t="e">
        <f t="shared" si="10"/>
        <v>#N/A</v>
      </c>
      <c r="U125" s="120" t="e">
        <f>IF(OR(H125="BIG",H125="BI-",H125="-IG"),VLOOKUP($A125,Merged_couplings!$B:$BU,MATCH(U$1,Merged_couplings!$B$1:$BU$1,0),FALSE),"")</f>
        <v>#N/A</v>
      </c>
      <c r="V125" s="120" t="e">
        <f>IF(OR(I125="BIG",I125="BI-",I125="-IG"),VLOOKUP($A125,Merged_couplings!$B:$BU,MATCH(V$1,Merged_couplings!$B$1:$BU$1,0),FALSE),"")</f>
        <v>#N/A</v>
      </c>
      <c r="W125" s="120" t="e">
        <f t="shared" si="8"/>
        <v>#N/A</v>
      </c>
      <c r="X125" s="120" t="e">
        <f>IF(OR(K125="BIG",K125="BI-",K125="-IG"),VLOOKUP($A125,Merged_couplings!$B:$BU,MATCH(X$1,Merged_couplings!$B$1:$BU$1,0),FALSE),"")</f>
        <v>#N/A</v>
      </c>
      <c r="Y125" s="120" t="e">
        <f>IF(OR(L125="BIG",L125="BI-",L125="-IG"),VLOOKUP($A125,Merged_couplings!$B:$BU,MATCH(Y$1,Merged_couplings!$B$1:$BU$1,0),FALSE),"")</f>
        <v>#N/A</v>
      </c>
      <c r="Z125" s="120" t="e">
        <f>IF(OR(M125="BIG",M125="BI-",M125="-IG"),VLOOKUP($A125,Merged_couplings!$B:$BU,MATCH(Z$1,Merged_couplings!$B$1:$BU$1,0),FALSE),"")</f>
        <v>#N/A</v>
      </c>
      <c r="AA125" s="120" t="e">
        <f>IF(OR(N125="BIG",N125="BI-",N125="-IG"),VLOOKUP($A125,Merged_couplings!$B:$BU,MATCH(AA$1,Merged_couplings!$B$1:$BU$1,0),FALSE),"")</f>
        <v>#N/A</v>
      </c>
      <c r="AB125" s="123" t="e" cm="1">
        <f t="array" ref="AB125">_xlfn.IFS(AND($O125&lt;&gt;"",P125&lt;&gt;""),ABS($O125-P125),AND($O125="",P125=""),"",OR($O125&lt;&gt;"",P125&lt;&gt;""),"-")</f>
        <v>#N/A</v>
      </c>
      <c r="AC125" s="122" t="e" cm="1">
        <f t="array" ref="AC125">_xlfn.IFS(AND($O125&lt;&gt;"",Q125&lt;&gt;""),ABS($O125-Q125),AND($O125="",Q125=""),"",OR($O125&lt;&gt;"",Q125&lt;&gt;""),"-")</f>
        <v>#N/A</v>
      </c>
      <c r="AD125" s="122" t="e" cm="1">
        <f t="array" ref="AD125">_xlfn.IFS(AND($O125&lt;&gt;"",R125&lt;&gt;""),ABS($O125-R125),AND($O125="",R125=""),"",OR($O125&lt;&gt;"",R125&lt;&gt;""),"-")</f>
        <v>#N/A</v>
      </c>
      <c r="AE125" s="122" t="e" cm="1">
        <f t="array" ref="AE125">_xlfn.IFS(AND($O125&lt;&gt;"",S125&lt;&gt;""),ABS($O125-S125),AND($O125="",S125=""),"",OR($O125&lt;&gt;"",S125&lt;&gt;""),"-")</f>
        <v>#N/A</v>
      </c>
      <c r="AF125" s="122" t="e" cm="1">
        <f t="array" ref="AF125">_xlfn.IFS(AND($O125&lt;&gt;"",T125&lt;&gt;""),ABS($O125-T125),AND($O125="",T125=""),"",OR($O125&lt;&gt;"",T125&lt;&gt;""),"-")</f>
        <v>#N/A</v>
      </c>
      <c r="AG125" s="122" t="e" cm="1">
        <f t="array" ref="AG125">_xlfn.IFS(AND($O125&lt;&gt;"",U125&lt;&gt;""),ABS($O125-U125),AND($O125="",U125=""),"",OR($O125&lt;&gt;"",U125&lt;&gt;""),"-")</f>
        <v>#N/A</v>
      </c>
      <c r="AH125" s="122" t="e" cm="1">
        <f t="array" ref="AH125">_xlfn.IFS(AND($O125&lt;&gt;"",V125&lt;&gt;""),ABS($O125-V125),AND($O125="",V125=""),"",OR($O125&lt;&gt;"",V125&lt;&gt;""),"-")</f>
        <v>#N/A</v>
      </c>
      <c r="AI125" s="122" t="e" cm="1">
        <f t="array" ref="AI125">_xlfn.IFS(AND($O125&lt;&gt;"",W125&lt;&gt;""),ABS($O125-W125),AND($O125="",W125=""),"",OR($O125&lt;&gt;"",W125&lt;&gt;""),"-")</f>
        <v>#N/A</v>
      </c>
      <c r="AJ125" s="122" t="e" cm="1">
        <f t="array" ref="AJ125">_xlfn.IFS(AND($O125&lt;&gt;"",X125&lt;&gt;""),ABS($O125-X125),AND($O125="",X125=""),"",OR($O125&lt;&gt;"",X125&lt;&gt;""),"-")</f>
        <v>#N/A</v>
      </c>
      <c r="AK125" s="122" t="e" cm="1">
        <f t="array" ref="AK125">_xlfn.IFS(AND($O125&lt;&gt;"",Y125&lt;&gt;""),ABS($O125-Y125),AND($O125="",Y125=""),"",OR($O125&lt;&gt;"",Y125&lt;&gt;""),"-")</f>
        <v>#N/A</v>
      </c>
      <c r="AL125" s="122" t="e" cm="1">
        <f t="array" ref="AL125">_xlfn.IFS(AND($O125&lt;&gt;"",Z125&lt;&gt;""),ABS($O125-Z125),AND($O125="",Z125=""),"",OR($O125&lt;&gt;"",Z125&lt;&gt;""),"-")</f>
        <v>#N/A</v>
      </c>
      <c r="AM125" s="122" t="e" cm="1">
        <f t="array" ref="AM125">_xlfn.IFS(AND($O125&lt;&gt;"",AA125&lt;&gt;""),ABS($O125-AA125),AND($O125="",AA125=""),"",OR($O125&lt;&gt;"",AA125&lt;&gt;""),"-")</f>
        <v>#N/A</v>
      </c>
      <c r="AN125" s="121" t="e" cm="1">
        <f t="array" ref="AN125">_xlfn.IFS(AND($P125&lt;&gt;"",Q125&lt;&gt;""),ABS($P125-Q125),AND($P125="",Q125=""),"",OR($P125&lt;&gt;"",Q125&lt;&gt;""),"-")</f>
        <v>#N/A</v>
      </c>
      <c r="AO125" s="120" t="e" cm="1">
        <f t="array" ref="AO125">_xlfn.IFS(AND($P125&lt;&gt;"",R125&lt;&gt;""),ABS($P125-R125),AND($P125="",R125=""),"",OR($P125&lt;&gt;"",R125&lt;&gt;""),"-")</f>
        <v>#N/A</v>
      </c>
      <c r="AP125" s="120" t="e" cm="1">
        <f t="array" ref="AP125">_xlfn.IFS(AND($P125&lt;&gt;"",S125&lt;&gt;""),ABS($P125-S125),AND($P125="",S125=""),"",OR($P125&lt;&gt;"",S125&lt;&gt;""),"-")</f>
        <v>#N/A</v>
      </c>
      <c r="AQ125" s="120" t="e" cm="1">
        <f t="array" ref="AQ125">_xlfn.IFS(AND($P125&lt;&gt;"",T125&lt;&gt;""),ABS($P125-T125),AND($P125="",T125=""),"",OR($P125&lt;&gt;"",T125&lt;&gt;""),"-")</f>
        <v>#N/A</v>
      </c>
      <c r="AR125" s="120" t="e" cm="1">
        <f t="array" ref="AR125">_xlfn.IFS(AND($P125&lt;&gt;"",U125&lt;&gt;""),ABS($P125-U125),AND($P125="",U125=""),"",OR($P125&lt;&gt;"",U125&lt;&gt;""),"-")</f>
        <v>#N/A</v>
      </c>
      <c r="AS125" s="120" t="e" cm="1">
        <f t="array" ref="AS125">_xlfn.IFS(AND($P125&lt;&gt;"",V125&lt;&gt;""),ABS($P125-V125),AND($P125="",V125=""),"",OR($P125&lt;&gt;"",V125&lt;&gt;""),"-")</f>
        <v>#N/A</v>
      </c>
      <c r="AT125" s="120" t="e" cm="1">
        <f t="array" ref="AT125">_xlfn.IFS(AND($P125&lt;&gt;"",W125&lt;&gt;""),ABS($P125-W125),AND($P125="",W125=""),"",OR($P125&lt;&gt;"",W125&lt;&gt;""),"-")</f>
        <v>#N/A</v>
      </c>
      <c r="AU125" s="120" t="e" cm="1">
        <f t="array" ref="AU125">_xlfn.IFS(AND($P125&lt;&gt;"",X125&lt;&gt;""),ABS($P125-X125),AND($P125="",X125=""),"",OR($P125&lt;&gt;"",X125&lt;&gt;""),"-")</f>
        <v>#N/A</v>
      </c>
      <c r="AV125" s="120" t="e" cm="1">
        <f t="array" ref="AV125">_xlfn.IFS(AND($P125&lt;&gt;"",Y125&lt;&gt;""),ABS($P125-Y125),AND($P125="",Y125=""),"",OR($P125&lt;&gt;"",Y125&lt;&gt;""),"-")</f>
        <v>#N/A</v>
      </c>
      <c r="AW125" s="120" t="e" cm="1">
        <f t="array" ref="AW125">_xlfn.IFS(AND($P125&lt;&gt;"",Z125&lt;&gt;""),ABS($P125-Z125),AND($P125="",Z125=""),"",OR($P125&lt;&gt;"",Z125&lt;&gt;""),"-")</f>
        <v>#N/A</v>
      </c>
      <c r="AX125" s="120" t="e" cm="1">
        <f t="array" ref="AX125">_xlfn.IFS(AND($P125&lt;&gt;"",AA125&lt;&gt;""),ABS($P125-AA125),AND($P125="",AA125=""),"",OR($P125&lt;&gt;"",AA125&lt;&gt;""),"-")</f>
        <v>#N/A</v>
      </c>
      <c r="AY125" s="121" t="e" cm="1">
        <f t="array" ref="AY125">_xlfn.IFS(AND($Q125&lt;&gt;"",R125&lt;&gt;""),ABS($Q125-R125),AND($Q125="",R125=""),"",OR($Q125&lt;&gt;"",R125&lt;&gt;""),"-")</f>
        <v>#N/A</v>
      </c>
      <c r="AZ125" s="334" t="e" cm="1">
        <f t="array" ref="AZ125">_xlfn.IFS(AND($Q125&lt;&gt;"",S125&lt;&gt;""),ABS($Q125-S125),AND($Q125="",S125=""),"",OR($Q125&lt;&gt;"",S125&lt;&gt;""),"-")</f>
        <v>#N/A</v>
      </c>
      <c r="BA125" s="334" t="e" cm="1">
        <f t="array" ref="BA125">_xlfn.IFS(AND($Q125&lt;&gt;"",T125&lt;&gt;""),ABS($Q125-T125),AND($Q125="",T125=""),"",OR($Q125&lt;&gt;"",T125&lt;&gt;""),"-")</f>
        <v>#N/A</v>
      </c>
      <c r="BB125" s="120" t="e" cm="1">
        <f t="array" ref="BB125">_xlfn.IFS(AND($Q125&lt;&gt;"",U125&lt;&gt;""),ABS($Q125-U125),AND($Q125="",U125=""),"",OR($Q125&lt;&gt;"",U125&lt;&gt;""),"-")</f>
        <v>#N/A</v>
      </c>
      <c r="BC125" s="120" t="e" cm="1">
        <f t="array" ref="BC125">_xlfn.IFS(AND($Q125&lt;&gt;"",V125&lt;&gt;""),ABS($Q125-V125),AND($Q125="",V125=""),"",OR($Q125&lt;&gt;"",V125&lt;&gt;""),"-")</f>
        <v>#N/A</v>
      </c>
      <c r="BD125" s="120" t="e" cm="1">
        <f t="array" ref="BD125">_xlfn.IFS(AND($Q125&lt;&gt;"",W125&lt;&gt;""),ABS($Q125-W125),AND($Q125="",W125=""),"",OR($Q125&lt;&gt;"",W125&lt;&gt;""),"-")</f>
        <v>#N/A</v>
      </c>
      <c r="BE125" s="120" t="e" cm="1">
        <f t="array" ref="BE125">_xlfn.IFS(AND($Q125&lt;&gt;"",X125&lt;&gt;""),ABS($Q125-X125),AND($Q125="",X125=""),"",OR($Q125&lt;&gt;"",X125&lt;&gt;""),"-")</f>
        <v>#N/A</v>
      </c>
      <c r="BF125" s="120" t="e" cm="1">
        <f t="array" ref="BF125">_xlfn.IFS(AND($Q125&lt;&gt;"",Y125&lt;&gt;""),ABS($Q125-Y125),AND($Q125="",Y125=""),"",OR($Q125&lt;&gt;"",Y125&lt;&gt;""),"-")</f>
        <v>#N/A</v>
      </c>
      <c r="BG125" s="120" t="e" cm="1">
        <f t="array" ref="BG125">_xlfn.IFS(AND($Q125&lt;&gt;"",Z125&lt;&gt;""),ABS($Q125-Z125),AND($Q125="",Z125=""),"",OR($Q125&lt;&gt;"",Z125&lt;&gt;""),"-")</f>
        <v>#N/A</v>
      </c>
      <c r="BH125" s="120" t="e" cm="1">
        <f t="array" ref="BH125">_xlfn.IFS(AND($Q125&lt;&gt;"",AA125&lt;&gt;""),ABS($Q125-AA125),AND($Q125="",AA125=""),"",OR($Q125&lt;&gt;"",AA125&lt;&gt;""),"-")</f>
        <v>#N/A</v>
      </c>
      <c r="BI125" s="121" t="e" cm="1">
        <f t="array" ref="BI125">_xlfn.IFS(AND($R125&lt;&gt;"",S125&lt;&gt;""),ABS($R125-S125),AND($R125="",S125=""),"",OR($R125&lt;&gt;"",S125&lt;&gt;""),"-")</f>
        <v>#N/A</v>
      </c>
      <c r="BJ125" s="120" t="e" cm="1">
        <f t="array" ref="BJ125">_xlfn.IFS(AND($R125&lt;&gt;"",T125&lt;&gt;""),ABS($R125-T125),AND($R125="",T125=""),"",OR($R125&lt;&gt;"",T125&lt;&gt;""),"-")</f>
        <v>#N/A</v>
      </c>
      <c r="BK125" s="334" t="e" cm="1">
        <f t="array" ref="BK125">_xlfn.IFS(AND($R125&lt;&gt;"",U125&lt;&gt;""),ABS($R125-U125),AND($R125="",U125=""),"",OR($R125&lt;&gt;"",U125&lt;&gt;""),"-")</f>
        <v>#N/A</v>
      </c>
      <c r="BL125" s="120" t="e" cm="1">
        <f t="array" ref="BL125">_xlfn.IFS(AND($R125&lt;&gt;"",V125&lt;&gt;""),ABS($R125-V125),AND($R125="",V125=""),"",OR($R125&lt;&gt;"",V125&lt;&gt;""),"-")</f>
        <v>#N/A</v>
      </c>
      <c r="BM125" s="120" t="e" cm="1">
        <f t="array" ref="BM125">_xlfn.IFS(AND($R125&lt;&gt;"",W125&lt;&gt;""),ABS($R125-W125),AND($R125="",W125=""),"",OR($R125&lt;&gt;"",W125&lt;&gt;""),"-")</f>
        <v>#N/A</v>
      </c>
      <c r="BN125" s="120" t="e" cm="1">
        <f t="array" ref="BN125">_xlfn.IFS(AND($R125&lt;&gt;"",X125&lt;&gt;""),ABS($R125-X125),AND($R125="",X125=""),"",OR($R125&lt;&gt;"",X125&lt;&gt;""),"-")</f>
        <v>#N/A</v>
      </c>
      <c r="BO125" s="120" t="e" cm="1">
        <f t="array" ref="BO125">_xlfn.IFS(AND($R125&lt;&gt;"",Y125&lt;&gt;""),ABS($R125-Y125),AND($R125="",Y125=""),"",OR($R125&lt;&gt;"",Y125&lt;&gt;""),"-")</f>
        <v>#N/A</v>
      </c>
      <c r="BP125" s="120" t="e" cm="1">
        <f t="array" ref="BP125">_xlfn.IFS(AND($R125&lt;&gt;"",Z125&lt;&gt;""),ABS($R125-Z125),AND($R125="",Z125=""),"",OR($R125&lt;&gt;"",Z125&lt;&gt;""),"-")</f>
        <v>#N/A</v>
      </c>
      <c r="BQ125" s="120" t="e" cm="1">
        <f t="array" ref="BQ125">_xlfn.IFS(AND($R125&lt;&gt;"",AA125&lt;&gt;""),ABS($R125-AA125),AND($R125="",AA125=""),"",OR($R125&lt;&gt;"",AA125&lt;&gt;""),"-")</f>
        <v>#N/A</v>
      </c>
      <c r="BR125" s="121" t="e" cm="1">
        <f t="array" ref="BR125">_xlfn.IFS(AND($S125&lt;&gt;"",T125&lt;&gt;""),ABS($S125-T125),AND($S125="",T125=""),"",OR($S125&lt;&gt;"",T125&lt;&gt;""),"-")</f>
        <v>#N/A</v>
      </c>
      <c r="BS125" s="334" t="e" cm="1">
        <f t="array" ref="BS125">_xlfn.IFS(AND($S125&lt;&gt;"",U125&lt;&gt;""),ABS($S125-U125),AND($S125="",U125=""),"",OR($S125&lt;&gt;"",U125&lt;&gt;""),"-")</f>
        <v>#N/A</v>
      </c>
      <c r="BT125" s="120" t="e" cm="1">
        <f t="array" ref="BT125">_xlfn.IFS(AND($S125&lt;&gt;"",V125&lt;&gt;""),ABS($S125-V125),AND($S125="",V125=""),"",OR($S125&lt;&gt;"",V125&lt;&gt;""),"-")</f>
        <v>#N/A</v>
      </c>
      <c r="BU125" s="120" t="e" cm="1">
        <f t="array" ref="BU125">_xlfn.IFS(AND($S125&lt;&gt;"",W125&lt;&gt;""),ABS($S125-W125),AND($S125="",W125=""),"",OR($S125&lt;&gt;"",W125&lt;&gt;""),"-")</f>
        <v>#N/A</v>
      </c>
      <c r="BV125" s="120" t="e" cm="1">
        <f t="array" ref="BV125">_xlfn.IFS(AND($S125&lt;&gt;"",X125&lt;&gt;""),ABS($S125-X125),AND($S125="",X125=""),"",OR($S125&lt;&gt;"",X125&lt;&gt;""),"-")</f>
        <v>#N/A</v>
      </c>
      <c r="BW125" s="120" t="e" cm="1">
        <f t="array" ref="BW125">_xlfn.IFS(AND($S125&lt;&gt;"",Y125&lt;&gt;""),ABS($S125-Y125),AND($S125="",Y125=""),"",OR($S125&lt;&gt;"",Y125&lt;&gt;""),"-")</f>
        <v>#N/A</v>
      </c>
      <c r="BX125" s="120" t="e" cm="1">
        <f t="array" ref="BX125">_xlfn.IFS(AND($S125&lt;&gt;"",Z125&lt;&gt;""),ABS($S125-Z125),AND($S125="",Z125=""),"",OR($S125&lt;&gt;"",Z125&lt;&gt;""),"-")</f>
        <v>#N/A</v>
      </c>
      <c r="BY125" s="120" t="e" cm="1">
        <f t="array" ref="BY125">_xlfn.IFS(AND($S125&lt;&gt;"",AA125&lt;&gt;""),ABS($S125-AA125),AND($S125="",AA125=""),"",OR($S125&lt;&gt;"",AA125&lt;&gt;""),"-")</f>
        <v>#N/A</v>
      </c>
      <c r="BZ125" s="121" t="e" cm="1">
        <f t="array" ref="BZ125">_xlfn.IFS(AND($T125&lt;&gt;"",U125&lt;&gt;""),ABS($T125-U125),AND($T125="",U125=""),"",OR($T125&lt;&gt;"",U125&lt;&gt;""),"-")</f>
        <v>#N/A</v>
      </c>
      <c r="CA125" s="120" t="e" cm="1">
        <f t="array" ref="CA125">_xlfn.IFS(AND($T125&lt;&gt;"",V125&lt;&gt;""),ABS($T125-V125),AND($T125="",V125=""),"",OR($T125&lt;&gt;"",V125&lt;&gt;""),"-")</f>
        <v>#N/A</v>
      </c>
      <c r="CB125" s="120" t="e" cm="1">
        <f t="array" ref="CB125">_xlfn.IFS(AND($T125&lt;&gt;"",W125&lt;&gt;""),ABS($T125-W125),AND($T125="",W125=""),"",OR($T125&lt;&gt;"",W125&lt;&gt;""),"-")</f>
        <v>#N/A</v>
      </c>
      <c r="CC125" s="120" t="e" cm="1">
        <f t="array" ref="CC125">_xlfn.IFS(AND($T125&lt;&gt;"",X125&lt;&gt;""),ABS($T125-X125),AND($T125="",X125=""),"",OR($T125&lt;&gt;"",X125&lt;&gt;""),"-")</f>
        <v>#N/A</v>
      </c>
      <c r="CD125" s="120" t="e" cm="1">
        <f t="array" ref="CD125">_xlfn.IFS(AND($T125&lt;&gt;"",Y125&lt;&gt;""),ABS($T125-Y125),AND($T125="",Y125=""),"",OR($T125&lt;&gt;"",Y125&lt;&gt;""),"-")</f>
        <v>#N/A</v>
      </c>
      <c r="CE125" s="120" t="e" cm="1">
        <f t="array" ref="CE125">_xlfn.IFS(AND($T125&lt;&gt;"",Z125&lt;&gt;""),ABS($T125-Z125),AND($T125="",Z125=""),"",OR($T125&lt;&gt;"",Z125&lt;&gt;""),"-")</f>
        <v>#N/A</v>
      </c>
      <c r="CF125" s="120" t="e" cm="1">
        <f t="array" ref="CF125">_xlfn.IFS(AND($T125&lt;&gt;"",AA125&lt;&gt;""),ABS($T125-AA125),AND($T125="",AA125=""),"",OR($T125&lt;&gt;"",AA125&lt;&gt;""),"-")</f>
        <v>#N/A</v>
      </c>
      <c r="CG125" s="121" t="e" cm="1">
        <f t="array" ref="CG125">_xlfn.IFS(AND($U125&lt;&gt;"",V125&lt;&gt;""),ABS($U125-V125),AND($U125="",V125=""),"",OR($U125&lt;&gt;"",V125&lt;&gt;""),"-")</f>
        <v>#N/A</v>
      </c>
      <c r="CH125" s="120" t="e" cm="1">
        <f t="array" ref="CH125">_xlfn.IFS(AND($U125&lt;&gt;"",W125&lt;&gt;""),ABS($U125-W125),AND($U125="",W125=""),"",OR($U125&lt;&gt;"",W125&lt;&gt;""),"-")</f>
        <v>#N/A</v>
      </c>
      <c r="CI125" s="120" t="e" cm="1">
        <f t="array" ref="CI125">_xlfn.IFS(AND($U125&lt;&gt;"",X125&lt;&gt;""),ABS($U125-X125),AND($U125="",X125=""),"",OR($U125&lt;&gt;"",X125&lt;&gt;""),"-")</f>
        <v>#N/A</v>
      </c>
      <c r="CJ125" s="120" t="e" cm="1">
        <f t="array" ref="CJ125">_xlfn.IFS(AND($U125&lt;&gt;"",Y125&lt;&gt;""),ABS($U125-Y125),AND($U125="",Y125=""),"",OR($U125&lt;&gt;"",Y125&lt;&gt;""),"-")</f>
        <v>#N/A</v>
      </c>
      <c r="CK125" s="120" t="e" cm="1">
        <f t="array" ref="CK125">_xlfn.IFS(AND($U125&lt;&gt;"",Z125&lt;&gt;""),ABS($U125-Z125),AND($U125="",Z125=""),"",OR($U125&lt;&gt;"",Z125&lt;&gt;""),"-")</f>
        <v>#N/A</v>
      </c>
      <c r="CL125" s="120" t="e" cm="1">
        <f t="array" ref="CL125">_xlfn.IFS(AND($U125&lt;&gt;"",AA125&lt;&gt;""),ABS($U125-AA125),AND($U125="",AA125=""),"",OR($U125&lt;&gt;"",AA125&lt;&gt;""),"-")</f>
        <v>#N/A</v>
      </c>
      <c r="CM125" s="121" t="e" cm="1">
        <f t="array" ref="CM125">_xlfn.IFS(AND($V125&lt;&gt;"",W125&lt;&gt;""),ABS($V125-W125),AND($V125="",W125=""),"",OR($V125&lt;&gt;"",W125&lt;&gt;""),"-")</f>
        <v>#N/A</v>
      </c>
      <c r="CN125" s="120" t="e" cm="1">
        <f t="array" ref="CN125">_xlfn.IFS(AND($V125&lt;&gt;"",X125&lt;&gt;""),ABS($V125-X125),AND($V125="",X125=""),"",OR($V125&lt;&gt;"",X125&lt;&gt;""),"-")</f>
        <v>#N/A</v>
      </c>
      <c r="CO125" s="120" t="e" cm="1">
        <f t="array" ref="CO125">_xlfn.IFS(AND($V125&lt;&gt;"",Y125&lt;&gt;""),ABS($V125-Y125),AND($V125="",Y125=""),"",OR($V125&lt;&gt;"",Y125&lt;&gt;""),"-")</f>
        <v>#N/A</v>
      </c>
      <c r="CP125" s="120" t="e" cm="1">
        <f t="array" ref="CP125">_xlfn.IFS(AND($V125&lt;&gt;"",Z125&lt;&gt;""),ABS($V125-Z125),AND($V125="",Z125=""),"",OR($V125&lt;&gt;"",Z125&lt;&gt;""),"-")</f>
        <v>#N/A</v>
      </c>
      <c r="CQ125" s="120" t="e" cm="1">
        <f t="array" ref="CQ125">_xlfn.IFS(AND($V125&lt;&gt;"",AA125&lt;&gt;""),ABS($V125-AA125),AND($V125="",AA125=""),"",OR($V125&lt;&gt;"",AA125&lt;&gt;""),"-")</f>
        <v>#N/A</v>
      </c>
      <c r="CR125" s="121" t="e" cm="1">
        <f t="array" ref="CR125">_xlfn.IFS(AND($W125&lt;&gt;"",X125&lt;&gt;""),ABS($W125-X125),AND($W125="",X125=""),"",OR($W125&lt;&gt;"",X125&lt;&gt;""),"-")</f>
        <v>#N/A</v>
      </c>
      <c r="CS125" s="120" t="e" cm="1">
        <f t="array" ref="CS125">_xlfn.IFS(AND($W125&lt;&gt;"",Y125&lt;&gt;""),ABS($W125-Y125),AND($W125="",Y125=""),"",OR($W125&lt;&gt;"",Y125&lt;&gt;""),"-")</f>
        <v>#N/A</v>
      </c>
      <c r="CT125" s="120" t="e" cm="1">
        <f t="array" ref="CT125">_xlfn.IFS(AND($W125&lt;&gt;"",Z125&lt;&gt;""),ABS($W125-Z125),AND($W125="",Z125=""),"",OR($W125&lt;&gt;"",Z125&lt;&gt;""),"-")</f>
        <v>#N/A</v>
      </c>
      <c r="CU125" s="120" t="e" cm="1">
        <f t="array" ref="CU125">_xlfn.IFS(AND($W125&lt;&gt;"",AA125&lt;&gt;""),ABS($W125-AA125),AND($W125="",AA125=""),"",OR($W125&lt;&gt;"",AA125&lt;&gt;""),"-")</f>
        <v>#N/A</v>
      </c>
      <c r="CV125" s="121" t="e" cm="1">
        <f t="array" ref="CV125">_xlfn.IFS(AND($X125&lt;&gt;"",Y125&lt;&gt;""),ABS($X125-Y125),AND($X125="",Y125=""),"",OR($X125&lt;&gt;"",Y125&lt;&gt;""),"-")</f>
        <v>#N/A</v>
      </c>
      <c r="CW125" s="120" t="e" cm="1">
        <f t="array" ref="CW125">_xlfn.IFS(AND($X125&lt;&gt;"",Z125&lt;&gt;""),ABS($X125-Z125),AND($X125="",Z125=""),"",OR($X125&lt;&gt;"",Z125&lt;&gt;""),"-")</f>
        <v>#N/A</v>
      </c>
      <c r="CX125" s="120" t="e" cm="1">
        <f t="array" ref="CX125">_xlfn.IFS(AND($X125&lt;&gt;"",AA125&lt;&gt;""),ABS($X125-AA125),AND($X125="",AA125=""),"",OR($X125&lt;&gt;"",AA125&lt;&gt;""),"-")</f>
        <v>#N/A</v>
      </c>
      <c r="CY125" s="121" t="e" cm="1">
        <f t="array" ref="CY125">_xlfn.IFS(AND($Y125&lt;&gt;"",Z125&lt;&gt;""),ABS($Y125-Z125),AND($Y125="",Z125=""),"",OR($Y125&lt;&gt;"",Z125&lt;&gt;""),"-")</f>
        <v>#N/A</v>
      </c>
      <c r="CZ125" s="120" t="e" cm="1">
        <f t="array" ref="CZ125">_xlfn.IFS(AND($Y125&lt;&gt;"",AA125&lt;&gt;""),ABS($Y125-AA125),AND($Y125="",AA125=""),"",OR($Y125&lt;&gt;"",AA125&lt;&gt;""),"-")</f>
        <v>#N/A</v>
      </c>
      <c r="DA125" s="121" t="e" cm="1">
        <f t="array" ref="DA125">_xlfn.IFS(AND($Z125&lt;&gt;"",AA125&lt;&gt;""),ABS($Z125-AA125),AND($Z125="",AA125=""),"",OR($Z125&lt;&gt;"",AA125&lt;&gt;""),"-")</f>
        <v>#N/A</v>
      </c>
    </row>
    <row r="126" spans="1:105" s="121" customFormat="1" x14ac:dyDescent="0.2">
      <c r="A126" s="260" t="s">
        <v>131</v>
      </c>
      <c r="B126" s="259" t="e">
        <f>VLOOKUP($A126,Merged_couplings!$B:$BU,MATCH(B$1,Merged_couplings!$B$1:$BU$1,0),FALSE)</f>
        <v>#N/A</v>
      </c>
      <c r="C126" s="258" t="e">
        <f>VLOOKUP($A126,Merged_couplings!$B:$BU,MATCH(C$1,Merged_couplings!$B$1:$BU$1,0),FALSE)</f>
        <v>#N/A</v>
      </c>
      <c r="D126" s="258" t="e">
        <f>VLOOKUP($A126,Merged_couplings!$B:$BU,MATCH(D$1,Merged_couplings!$B$1:$BU$1,0),FALSE)</f>
        <v>#N/A</v>
      </c>
      <c r="E126" s="258" t="e">
        <f>VLOOKUP($A126,Merged_couplings!$B:$BU,MATCH(E$1,Merged_couplings!$B$1:$BU$1,0),FALSE)</f>
        <v>#N/A</v>
      </c>
      <c r="F126" s="258" t="e">
        <f>VLOOKUP($A126,Merged_couplings!$B:$BU,MATCH(F$1,Merged_couplings!$B$1:$BU$1,0),FALSE)</f>
        <v>#N/A</v>
      </c>
      <c r="G126" s="258" t="e">
        <f>VLOOKUP($A126,Merged_couplings!$B:$BU,MATCH(G$1,Merged_couplings!$B$1:$BU$1,0),FALSE)</f>
        <v>#N/A</v>
      </c>
      <c r="H126" s="258" t="e">
        <f>VLOOKUP($A126,Merged_couplings!$B:$BU,MATCH(H$1,Merged_couplings!$B$1:$BU$1,0),FALSE)</f>
        <v>#N/A</v>
      </c>
      <c r="I126" s="258" t="e">
        <f>VLOOKUP($A126,Merged_couplings!$B:$BU,MATCH(I$1,Merged_couplings!$B$1:$BU$1,0),FALSE)</f>
        <v>#N/A</v>
      </c>
      <c r="J126" s="258" t="e">
        <f>VLOOKUP($A126,Merged_couplings!$B:$BU,MATCH(J$1,Merged_couplings!$B$1:$BU$1,0),FALSE)</f>
        <v>#N/A</v>
      </c>
      <c r="K126" s="258" t="e">
        <f>VLOOKUP($A126,Merged_couplings!$B:$BU,MATCH(K$1,Merged_couplings!$B$1:$BU$1,0),FALSE)</f>
        <v>#N/A</v>
      </c>
      <c r="L126" s="258" t="e">
        <f>VLOOKUP($A126,Merged_couplings!$B:$BU,MATCH(L$1,Merged_couplings!$B$1:$BU$1,0),FALSE)</f>
        <v>#N/A</v>
      </c>
      <c r="M126" s="258" t="e">
        <f>VLOOKUP($A126,Merged_couplings!$B:$BU,MATCH(M$1,Merged_couplings!$B$1:$BU$1,0),FALSE)</f>
        <v>#N/A</v>
      </c>
      <c r="N126" s="258" t="e">
        <f>VLOOKUP($A126,Merged_couplings!$B:$BU,MATCH(N$1,Merged_couplings!$B$1:$BU$1,0),FALSE)</f>
        <v>#N/A</v>
      </c>
      <c r="O126" s="121" t="e">
        <f>IF(OR(B126="BIG",B126="BI-",B126="-IG"),VLOOKUP($A126,Merged_couplings!$B:$BU,MATCH(O$1,Merged_couplings!$B$1:$BU$1,0),FALSE),"")</f>
        <v>#N/A</v>
      </c>
      <c r="P126" s="120" t="e">
        <f>IF(OR(C126="BIG",C126="BI-",C126="-IG"),VLOOKUP($A126,Merged_couplings!$B:$BU,MATCH(P$1,Merged_couplings!$B$1:$BU$1,0),FALSE),"")</f>
        <v>#N/A</v>
      </c>
      <c r="Q126" s="120" t="e">
        <f>IF(OR(D126="BIG",D126="BI-",D126="-IG"),VLOOKUP($A126,Merged_couplings!$B:$BU,MATCH(Q$1,Merged_couplings!$B$1:$BU$1,0),FALSE),"")</f>
        <v>#N/A</v>
      </c>
      <c r="R126" s="120" t="e">
        <f t="shared" si="10"/>
        <v>#N/A</v>
      </c>
      <c r="S126" s="120" t="e">
        <f t="shared" si="10"/>
        <v>#N/A</v>
      </c>
      <c r="T126" s="120" t="e">
        <f t="shared" si="10"/>
        <v>#N/A</v>
      </c>
      <c r="U126" s="120" t="e">
        <f>IF(OR(H126="BIG",H126="BI-",H126="-IG"),VLOOKUP($A126,Merged_couplings!$B:$BU,MATCH(U$1,Merged_couplings!$B$1:$BU$1,0),FALSE),"")</f>
        <v>#N/A</v>
      </c>
      <c r="V126" s="120" t="e">
        <f>IF(OR(I126="BIG",I126="BI-",I126="-IG"),VLOOKUP($A126,Merged_couplings!$B:$BU,MATCH(V$1,Merged_couplings!$B$1:$BU$1,0),FALSE),"")</f>
        <v>#N/A</v>
      </c>
      <c r="W126" s="120" t="e">
        <f t="shared" si="8"/>
        <v>#N/A</v>
      </c>
      <c r="X126" s="120" t="e">
        <f>IF(OR(K126="BIG",K126="BI-",K126="-IG"),VLOOKUP($A126,Merged_couplings!$B:$BU,MATCH(X$1,Merged_couplings!$B$1:$BU$1,0),FALSE),"")</f>
        <v>#N/A</v>
      </c>
      <c r="Y126" s="120" t="e">
        <f>IF(OR(L126="BIG",L126="BI-",L126="-IG"),VLOOKUP($A126,Merged_couplings!$B:$BU,MATCH(Y$1,Merged_couplings!$B$1:$BU$1,0),FALSE),"")</f>
        <v>#N/A</v>
      </c>
      <c r="Z126" s="120" t="e">
        <f>IF(OR(M126="BIG",M126="BI-",M126="-IG"),VLOOKUP($A126,Merged_couplings!$B:$BU,MATCH(Z$1,Merged_couplings!$B$1:$BU$1,0),FALSE),"")</f>
        <v>#N/A</v>
      </c>
      <c r="AA126" s="120" t="e">
        <f>IF(OR(N126="BIG",N126="BI-",N126="-IG"),VLOOKUP($A126,Merged_couplings!$B:$BU,MATCH(AA$1,Merged_couplings!$B$1:$BU$1,0),FALSE),"")</f>
        <v>#N/A</v>
      </c>
      <c r="AB126" s="123" t="e" cm="1">
        <f t="array" ref="AB126">_xlfn.IFS(AND($O126&lt;&gt;"",P126&lt;&gt;""),ABS($O126-P126),AND($O126="",P126=""),"",OR($O126&lt;&gt;"",P126&lt;&gt;""),"-")</f>
        <v>#N/A</v>
      </c>
      <c r="AC126" s="122" t="e" cm="1">
        <f t="array" ref="AC126">_xlfn.IFS(AND($O126&lt;&gt;"",Q126&lt;&gt;""),ABS($O126-Q126),AND($O126="",Q126=""),"",OR($O126&lt;&gt;"",Q126&lt;&gt;""),"-")</f>
        <v>#N/A</v>
      </c>
      <c r="AD126" s="122" t="e" cm="1">
        <f t="array" ref="AD126">_xlfn.IFS(AND($O126&lt;&gt;"",R126&lt;&gt;""),ABS($O126-R126),AND($O126="",R126=""),"",OR($O126&lt;&gt;"",R126&lt;&gt;""),"-")</f>
        <v>#N/A</v>
      </c>
      <c r="AE126" s="122" t="e" cm="1">
        <f t="array" ref="AE126">_xlfn.IFS(AND($O126&lt;&gt;"",S126&lt;&gt;""),ABS($O126-S126),AND($O126="",S126=""),"",OR($O126&lt;&gt;"",S126&lt;&gt;""),"-")</f>
        <v>#N/A</v>
      </c>
      <c r="AF126" s="122" t="e" cm="1">
        <f t="array" ref="AF126">_xlfn.IFS(AND($O126&lt;&gt;"",T126&lt;&gt;""),ABS($O126-T126),AND($O126="",T126=""),"",OR($O126&lt;&gt;"",T126&lt;&gt;""),"-")</f>
        <v>#N/A</v>
      </c>
      <c r="AG126" s="122" t="e" cm="1">
        <f t="array" ref="AG126">_xlfn.IFS(AND($O126&lt;&gt;"",U126&lt;&gt;""),ABS($O126-U126),AND($O126="",U126=""),"",OR($O126&lt;&gt;"",U126&lt;&gt;""),"-")</f>
        <v>#N/A</v>
      </c>
      <c r="AH126" s="122" t="e" cm="1">
        <f t="array" ref="AH126">_xlfn.IFS(AND($O126&lt;&gt;"",V126&lt;&gt;""),ABS($O126-V126),AND($O126="",V126=""),"",OR($O126&lt;&gt;"",V126&lt;&gt;""),"-")</f>
        <v>#N/A</v>
      </c>
      <c r="AI126" s="122" t="e" cm="1">
        <f t="array" ref="AI126">_xlfn.IFS(AND($O126&lt;&gt;"",W126&lt;&gt;""),ABS($O126-W126),AND($O126="",W126=""),"",OR($O126&lt;&gt;"",W126&lt;&gt;""),"-")</f>
        <v>#N/A</v>
      </c>
      <c r="AJ126" s="122" t="e" cm="1">
        <f t="array" ref="AJ126">_xlfn.IFS(AND($O126&lt;&gt;"",X126&lt;&gt;""),ABS($O126-X126),AND($O126="",X126=""),"",OR($O126&lt;&gt;"",X126&lt;&gt;""),"-")</f>
        <v>#N/A</v>
      </c>
      <c r="AK126" s="122" t="e" cm="1">
        <f t="array" ref="AK126">_xlfn.IFS(AND($O126&lt;&gt;"",Y126&lt;&gt;""),ABS($O126-Y126),AND($O126="",Y126=""),"",OR($O126&lt;&gt;"",Y126&lt;&gt;""),"-")</f>
        <v>#N/A</v>
      </c>
      <c r="AL126" s="122" t="e" cm="1">
        <f t="array" ref="AL126">_xlfn.IFS(AND($O126&lt;&gt;"",Z126&lt;&gt;""),ABS($O126-Z126),AND($O126="",Z126=""),"",OR($O126&lt;&gt;"",Z126&lt;&gt;""),"-")</f>
        <v>#N/A</v>
      </c>
      <c r="AM126" s="122" t="e" cm="1">
        <f t="array" ref="AM126">_xlfn.IFS(AND($O126&lt;&gt;"",AA126&lt;&gt;""),ABS($O126-AA126),AND($O126="",AA126=""),"",OR($O126&lt;&gt;"",AA126&lt;&gt;""),"-")</f>
        <v>#N/A</v>
      </c>
      <c r="AN126" s="121" t="e" cm="1">
        <f t="array" ref="AN126">_xlfn.IFS(AND($P126&lt;&gt;"",Q126&lt;&gt;""),ABS($P126-Q126),AND($P126="",Q126=""),"",OR($P126&lt;&gt;"",Q126&lt;&gt;""),"-")</f>
        <v>#N/A</v>
      </c>
      <c r="AO126" s="120" t="e" cm="1">
        <f t="array" ref="AO126">_xlfn.IFS(AND($P126&lt;&gt;"",R126&lt;&gt;""),ABS($P126-R126),AND($P126="",R126=""),"",OR($P126&lt;&gt;"",R126&lt;&gt;""),"-")</f>
        <v>#N/A</v>
      </c>
      <c r="AP126" s="120" t="e" cm="1">
        <f t="array" ref="AP126">_xlfn.IFS(AND($P126&lt;&gt;"",S126&lt;&gt;""),ABS($P126-S126),AND($P126="",S126=""),"",OR($P126&lt;&gt;"",S126&lt;&gt;""),"-")</f>
        <v>#N/A</v>
      </c>
      <c r="AQ126" s="120" t="e" cm="1">
        <f t="array" ref="AQ126">_xlfn.IFS(AND($P126&lt;&gt;"",T126&lt;&gt;""),ABS($P126-T126),AND($P126="",T126=""),"",OR($P126&lt;&gt;"",T126&lt;&gt;""),"-")</f>
        <v>#N/A</v>
      </c>
      <c r="AR126" s="120" t="e" cm="1">
        <f t="array" ref="AR126">_xlfn.IFS(AND($P126&lt;&gt;"",U126&lt;&gt;""),ABS($P126-U126),AND($P126="",U126=""),"",OR($P126&lt;&gt;"",U126&lt;&gt;""),"-")</f>
        <v>#N/A</v>
      </c>
      <c r="AS126" s="120" t="e" cm="1">
        <f t="array" ref="AS126">_xlfn.IFS(AND($P126&lt;&gt;"",V126&lt;&gt;""),ABS($P126-V126),AND($P126="",V126=""),"",OR($P126&lt;&gt;"",V126&lt;&gt;""),"-")</f>
        <v>#N/A</v>
      </c>
      <c r="AT126" s="120" t="e" cm="1">
        <f t="array" ref="AT126">_xlfn.IFS(AND($P126&lt;&gt;"",W126&lt;&gt;""),ABS($P126-W126),AND($P126="",W126=""),"",OR($P126&lt;&gt;"",W126&lt;&gt;""),"-")</f>
        <v>#N/A</v>
      </c>
      <c r="AU126" s="120" t="e" cm="1">
        <f t="array" ref="AU126">_xlfn.IFS(AND($P126&lt;&gt;"",X126&lt;&gt;""),ABS($P126-X126),AND($P126="",X126=""),"",OR($P126&lt;&gt;"",X126&lt;&gt;""),"-")</f>
        <v>#N/A</v>
      </c>
      <c r="AV126" s="120" t="e" cm="1">
        <f t="array" ref="AV126">_xlfn.IFS(AND($P126&lt;&gt;"",Y126&lt;&gt;""),ABS($P126-Y126),AND($P126="",Y126=""),"",OR($P126&lt;&gt;"",Y126&lt;&gt;""),"-")</f>
        <v>#N/A</v>
      </c>
      <c r="AW126" s="120" t="e" cm="1">
        <f t="array" ref="AW126">_xlfn.IFS(AND($P126&lt;&gt;"",Z126&lt;&gt;""),ABS($P126-Z126),AND($P126="",Z126=""),"",OR($P126&lt;&gt;"",Z126&lt;&gt;""),"-")</f>
        <v>#N/A</v>
      </c>
      <c r="AX126" s="120" t="e" cm="1">
        <f t="array" ref="AX126">_xlfn.IFS(AND($P126&lt;&gt;"",AA126&lt;&gt;""),ABS($P126-AA126),AND($P126="",AA126=""),"",OR($P126&lt;&gt;"",AA126&lt;&gt;""),"-")</f>
        <v>#N/A</v>
      </c>
      <c r="AY126" s="121" t="e" cm="1">
        <f t="array" ref="AY126">_xlfn.IFS(AND($Q126&lt;&gt;"",R126&lt;&gt;""),ABS($Q126-R126),AND($Q126="",R126=""),"",OR($Q126&lt;&gt;"",R126&lt;&gt;""),"-")</f>
        <v>#N/A</v>
      </c>
      <c r="AZ126" s="334" t="e" cm="1">
        <f t="array" ref="AZ126">_xlfn.IFS(AND($Q126&lt;&gt;"",S126&lt;&gt;""),ABS($Q126-S126),AND($Q126="",S126=""),"",OR($Q126&lt;&gt;"",S126&lt;&gt;""),"-")</f>
        <v>#N/A</v>
      </c>
      <c r="BA126" s="334" t="e" cm="1">
        <f t="array" ref="BA126">_xlfn.IFS(AND($Q126&lt;&gt;"",T126&lt;&gt;""),ABS($Q126-T126),AND($Q126="",T126=""),"",OR($Q126&lt;&gt;"",T126&lt;&gt;""),"-")</f>
        <v>#N/A</v>
      </c>
      <c r="BB126" s="120" t="e" cm="1">
        <f t="array" ref="BB126">_xlfn.IFS(AND($Q126&lt;&gt;"",U126&lt;&gt;""),ABS($Q126-U126),AND($Q126="",U126=""),"",OR($Q126&lt;&gt;"",U126&lt;&gt;""),"-")</f>
        <v>#N/A</v>
      </c>
      <c r="BC126" s="120" t="e" cm="1">
        <f t="array" ref="BC126">_xlfn.IFS(AND($Q126&lt;&gt;"",V126&lt;&gt;""),ABS($Q126-V126),AND($Q126="",V126=""),"",OR($Q126&lt;&gt;"",V126&lt;&gt;""),"-")</f>
        <v>#N/A</v>
      </c>
      <c r="BD126" s="120" t="e" cm="1">
        <f t="array" ref="BD126">_xlfn.IFS(AND($Q126&lt;&gt;"",W126&lt;&gt;""),ABS($Q126-W126),AND($Q126="",W126=""),"",OR($Q126&lt;&gt;"",W126&lt;&gt;""),"-")</f>
        <v>#N/A</v>
      </c>
      <c r="BE126" s="120" t="e" cm="1">
        <f t="array" ref="BE126">_xlfn.IFS(AND($Q126&lt;&gt;"",X126&lt;&gt;""),ABS($Q126-X126),AND($Q126="",X126=""),"",OR($Q126&lt;&gt;"",X126&lt;&gt;""),"-")</f>
        <v>#N/A</v>
      </c>
      <c r="BF126" s="120" t="e" cm="1">
        <f t="array" ref="BF126">_xlfn.IFS(AND($Q126&lt;&gt;"",Y126&lt;&gt;""),ABS($Q126-Y126),AND($Q126="",Y126=""),"",OR($Q126&lt;&gt;"",Y126&lt;&gt;""),"-")</f>
        <v>#N/A</v>
      </c>
      <c r="BG126" s="120" t="e" cm="1">
        <f t="array" ref="BG126">_xlfn.IFS(AND($Q126&lt;&gt;"",Z126&lt;&gt;""),ABS($Q126-Z126),AND($Q126="",Z126=""),"",OR($Q126&lt;&gt;"",Z126&lt;&gt;""),"-")</f>
        <v>#N/A</v>
      </c>
      <c r="BH126" s="120" t="e" cm="1">
        <f t="array" ref="BH126">_xlfn.IFS(AND($Q126&lt;&gt;"",AA126&lt;&gt;""),ABS($Q126-AA126),AND($Q126="",AA126=""),"",OR($Q126&lt;&gt;"",AA126&lt;&gt;""),"-")</f>
        <v>#N/A</v>
      </c>
      <c r="BI126" s="121" t="e" cm="1">
        <f t="array" ref="BI126">_xlfn.IFS(AND($R126&lt;&gt;"",S126&lt;&gt;""),ABS($R126-S126),AND($R126="",S126=""),"",OR($R126&lt;&gt;"",S126&lt;&gt;""),"-")</f>
        <v>#N/A</v>
      </c>
      <c r="BJ126" s="120" t="e" cm="1">
        <f t="array" ref="BJ126">_xlfn.IFS(AND($R126&lt;&gt;"",T126&lt;&gt;""),ABS($R126-T126),AND($R126="",T126=""),"",OR($R126&lt;&gt;"",T126&lt;&gt;""),"-")</f>
        <v>#N/A</v>
      </c>
      <c r="BK126" s="334" t="e" cm="1">
        <f t="array" ref="BK126">_xlfn.IFS(AND($R126&lt;&gt;"",U126&lt;&gt;""),ABS($R126-U126),AND($R126="",U126=""),"",OR($R126&lt;&gt;"",U126&lt;&gt;""),"-")</f>
        <v>#N/A</v>
      </c>
      <c r="BL126" s="120" t="e" cm="1">
        <f t="array" ref="BL126">_xlfn.IFS(AND($R126&lt;&gt;"",V126&lt;&gt;""),ABS($R126-V126),AND($R126="",V126=""),"",OR($R126&lt;&gt;"",V126&lt;&gt;""),"-")</f>
        <v>#N/A</v>
      </c>
      <c r="BM126" s="120" t="e" cm="1">
        <f t="array" ref="BM126">_xlfn.IFS(AND($R126&lt;&gt;"",W126&lt;&gt;""),ABS($R126-W126),AND($R126="",W126=""),"",OR($R126&lt;&gt;"",W126&lt;&gt;""),"-")</f>
        <v>#N/A</v>
      </c>
      <c r="BN126" s="120" t="e" cm="1">
        <f t="array" ref="BN126">_xlfn.IFS(AND($R126&lt;&gt;"",X126&lt;&gt;""),ABS($R126-X126),AND($R126="",X126=""),"",OR($R126&lt;&gt;"",X126&lt;&gt;""),"-")</f>
        <v>#N/A</v>
      </c>
      <c r="BO126" s="120" t="e" cm="1">
        <f t="array" ref="BO126">_xlfn.IFS(AND($R126&lt;&gt;"",Y126&lt;&gt;""),ABS($R126-Y126),AND($R126="",Y126=""),"",OR($R126&lt;&gt;"",Y126&lt;&gt;""),"-")</f>
        <v>#N/A</v>
      </c>
      <c r="BP126" s="120" t="e" cm="1">
        <f t="array" ref="BP126">_xlfn.IFS(AND($R126&lt;&gt;"",Z126&lt;&gt;""),ABS($R126-Z126),AND($R126="",Z126=""),"",OR($R126&lt;&gt;"",Z126&lt;&gt;""),"-")</f>
        <v>#N/A</v>
      </c>
      <c r="BQ126" s="120" t="e" cm="1">
        <f t="array" ref="BQ126">_xlfn.IFS(AND($R126&lt;&gt;"",AA126&lt;&gt;""),ABS($R126-AA126),AND($R126="",AA126=""),"",OR($R126&lt;&gt;"",AA126&lt;&gt;""),"-")</f>
        <v>#N/A</v>
      </c>
      <c r="BR126" s="121" t="e" cm="1">
        <f t="array" ref="BR126">_xlfn.IFS(AND($S126&lt;&gt;"",T126&lt;&gt;""),ABS($S126-T126),AND($S126="",T126=""),"",OR($S126&lt;&gt;"",T126&lt;&gt;""),"-")</f>
        <v>#N/A</v>
      </c>
      <c r="BS126" s="334" t="e" cm="1">
        <f t="array" ref="BS126">_xlfn.IFS(AND($S126&lt;&gt;"",U126&lt;&gt;""),ABS($S126-U126),AND($S126="",U126=""),"",OR($S126&lt;&gt;"",U126&lt;&gt;""),"-")</f>
        <v>#N/A</v>
      </c>
      <c r="BT126" s="120" t="e" cm="1">
        <f t="array" ref="BT126">_xlfn.IFS(AND($S126&lt;&gt;"",V126&lt;&gt;""),ABS($S126-V126),AND($S126="",V126=""),"",OR($S126&lt;&gt;"",V126&lt;&gt;""),"-")</f>
        <v>#N/A</v>
      </c>
      <c r="BU126" s="120" t="e" cm="1">
        <f t="array" ref="BU126">_xlfn.IFS(AND($S126&lt;&gt;"",W126&lt;&gt;""),ABS($S126-W126),AND($S126="",W126=""),"",OR($S126&lt;&gt;"",W126&lt;&gt;""),"-")</f>
        <v>#N/A</v>
      </c>
      <c r="BV126" s="120" t="e" cm="1">
        <f t="array" ref="BV126">_xlfn.IFS(AND($S126&lt;&gt;"",X126&lt;&gt;""),ABS($S126-X126),AND($S126="",X126=""),"",OR($S126&lt;&gt;"",X126&lt;&gt;""),"-")</f>
        <v>#N/A</v>
      </c>
      <c r="BW126" s="120" t="e" cm="1">
        <f t="array" ref="BW126">_xlfn.IFS(AND($S126&lt;&gt;"",Y126&lt;&gt;""),ABS($S126-Y126),AND($S126="",Y126=""),"",OR($S126&lt;&gt;"",Y126&lt;&gt;""),"-")</f>
        <v>#N/A</v>
      </c>
      <c r="BX126" s="120" t="e" cm="1">
        <f t="array" ref="BX126">_xlfn.IFS(AND($S126&lt;&gt;"",Z126&lt;&gt;""),ABS($S126-Z126),AND($S126="",Z126=""),"",OR($S126&lt;&gt;"",Z126&lt;&gt;""),"-")</f>
        <v>#N/A</v>
      </c>
      <c r="BY126" s="120" t="e" cm="1">
        <f t="array" ref="BY126">_xlfn.IFS(AND($S126&lt;&gt;"",AA126&lt;&gt;""),ABS($S126-AA126),AND($S126="",AA126=""),"",OR($S126&lt;&gt;"",AA126&lt;&gt;""),"-")</f>
        <v>#N/A</v>
      </c>
      <c r="BZ126" s="121" t="e" cm="1">
        <f t="array" ref="BZ126">_xlfn.IFS(AND($T126&lt;&gt;"",U126&lt;&gt;""),ABS($T126-U126),AND($T126="",U126=""),"",OR($T126&lt;&gt;"",U126&lt;&gt;""),"-")</f>
        <v>#N/A</v>
      </c>
      <c r="CA126" s="120" t="e" cm="1">
        <f t="array" ref="CA126">_xlfn.IFS(AND($T126&lt;&gt;"",V126&lt;&gt;""),ABS($T126-V126),AND($T126="",V126=""),"",OR($T126&lt;&gt;"",V126&lt;&gt;""),"-")</f>
        <v>#N/A</v>
      </c>
      <c r="CB126" s="120" t="e" cm="1">
        <f t="array" ref="CB126">_xlfn.IFS(AND($T126&lt;&gt;"",W126&lt;&gt;""),ABS($T126-W126),AND($T126="",W126=""),"",OR($T126&lt;&gt;"",W126&lt;&gt;""),"-")</f>
        <v>#N/A</v>
      </c>
      <c r="CC126" s="120" t="e" cm="1">
        <f t="array" ref="CC126">_xlfn.IFS(AND($T126&lt;&gt;"",X126&lt;&gt;""),ABS($T126-X126),AND($T126="",X126=""),"",OR($T126&lt;&gt;"",X126&lt;&gt;""),"-")</f>
        <v>#N/A</v>
      </c>
      <c r="CD126" s="120" t="e" cm="1">
        <f t="array" ref="CD126">_xlfn.IFS(AND($T126&lt;&gt;"",Y126&lt;&gt;""),ABS($T126-Y126),AND($T126="",Y126=""),"",OR($T126&lt;&gt;"",Y126&lt;&gt;""),"-")</f>
        <v>#N/A</v>
      </c>
      <c r="CE126" s="120" t="e" cm="1">
        <f t="array" ref="CE126">_xlfn.IFS(AND($T126&lt;&gt;"",Z126&lt;&gt;""),ABS($T126-Z126),AND($T126="",Z126=""),"",OR($T126&lt;&gt;"",Z126&lt;&gt;""),"-")</f>
        <v>#N/A</v>
      </c>
      <c r="CF126" s="120" t="e" cm="1">
        <f t="array" ref="CF126">_xlfn.IFS(AND($T126&lt;&gt;"",AA126&lt;&gt;""),ABS($T126-AA126),AND($T126="",AA126=""),"",OR($T126&lt;&gt;"",AA126&lt;&gt;""),"-")</f>
        <v>#N/A</v>
      </c>
      <c r="CG126" s="121" t="e" cm="1">
        <f t="array" ref="CG126">_xlfn.IFS(AND($U126&lt;&gt;"",V126&lt;&gt;""),ABS($U126-V126),AND($U126="",V126=""),"",OR($U126&lt;&gt;"",V126&lt;&gt;""),"-")</f>
        <v>#N/A</v>
      </c>
      <c r="CH126" s="120" t="e" cm="1">
        <f t="array" ref="CH126">_xlfn.IFS(AND($U126&lt;&gt;"",W126&lt;&gt;""),ABS($U126-W126),AND($U126="",W126=""),"",OR($U126&lt;&gt;"",W126&lt;&gt;""),"-")</f>
        <v>#N/A</v>
      </c>
      <c r="CI126" s="120" t="e" cm="1">
        <f t="array" ref="CI126">_xlfn.IFS(AND($U126&lt;&gt;"",X126&lt;&gt;""),ABS($U126-X126),AND($U126="",X126=""),"",OR($U126&lt;&gt;"",X126&lt;&gt;""),"-")</f>
        <v>#N/A</v>
      </c>
      <c r="CJ126" s="120" t="e" cm="1">
        <f t="array" ref="CJ126">_xlfn.IFS(AND($U126&lt;&gt;"",Y126&lt;&gt;""),ABS($U126-Y126),AND($U126="",Y126=""),"",OR($U126&lt;&gt;"",Y126&lt;&gt;""),"-")</f>
        <v>#N/A</v>
      </c>
      <c r="CK126" s="120" t="e" cm="1">
        <f t="array" ref="CK126">_xlfn.IFS(AND($U126&lt;&gt;"",Z126&lt;&gt;""),ABS($U126-Z126),AND($U126="",Z126=""),"",OR($U126&lt;&gt;"",Z126&lt;&gt;""),"-")</f>
        <v>#N/A</v>
      </c>
      <c r="CL126" s="120" t="e" cm="1">
        <f t="array" ref="CL126">_xlfn.IFS(AND($U126&lt;&gt;"",AA126&lt;&gt;""),ABS($U126-AA126),AND($U126="",AA126=""),"",OR($U126&lt;&gt;"",AA126&lt;&gt;""),"-")</f>
        <v>#N/A</v>
      </c>
      <c r="CM126" s="121" t="e" cm="1">
        <f t="array" ref="CM126">_xlfn.IFS(AND($V126&lt;&gt;"",W126&lt;&gt;""),ABS($V126-W126),AND($V126="",W126=""),"",OR($V126&lt;&gt;"",W126&lt;&gt;""),"-")</f>
        <v>#N/A</v>
      </c>
      <c r="CN126" s="120" t="e" cm="1">
        <f t="array" ref="CN126">_xlfn.IFS(AND($V126&lt;&gt;"",X126&lt;&gt;""),ABS($V126-X126),AND($V126="",X126=""),"",OR($V126&lt;&gt;"",X126&lt;&gt;""),"-")</f>
        <v>#N/A</v>
      </c>
      <c r="CO126" s="120" t="e" cm="1">
        <f t="array" ref="CO126">_xlfn.IFS(AND($V126&lt;&gt;"",Y126&lt;&gt;""),ABS($V126-Y126),AND($V126="",Y126=""),"",OR($V126&lt;&gt;"",Y126&lt;&gt;""),"-")</f>
        <v>#N/A</v>
      </c>
      <c r="CP126" s="120" t="e" cm="1">
        <f t="array" ref="CP126">_xlfn.IFS(AND($V126&lt;&gt;"",Z126&lt;&gt;""),ABS($V126-Z126),AND($V126="",Z126=""),"",OR($V126&lt;&gt;"",Z126&lt;&gt;""),"-")</f>
        <v>#N/A</v>
      </c>
      <c r="CQ126" s="120" t="e" cm="1">
        <f t="array" ref="CQ126">_xlfn.IFS(AND($V126&lt;&gt;"",AA126&lt;&gt;""),ABS($V126-AA126),AND($V126="",AA126=""),"",OR($V126&lt;&gt;"",AA126&lt;&gt;""),"-")</f>
        <v>#N/A</v>
      </c>
      <c r="CR126" s="121" t="e" cm="1">
        <f t="array" ref="CR126">_xlfn.IFS(AND($W126&lt;&gt;"",X126&lt;&gt;""),ABS($W126-X126),AND($W126="",X126=""),"",OR($W126&lt;&gt;"",X126&lt;&gt;""),"-")</f>
        <v>#N/A</v>
      </c>
      <c r="CS126" s="120" t="e" cm="1">
        <f t="array" ref="CS126">_xlfn.IFS(AND($W126&lt;&gt;"",Y126&lt;&gt;""),ABS($W126-Y126),AND($W126="",Y126=""),"",OR($W126&lt;&gt;"",Y126&lt;&gt;""),"-")</f>
        <v>#N/A</v>
      </c>
      <c r="CT126" s="120" t="e" cm="1">
        <f t="array" ref="CT126">_xlfn.IFS(AND($W126&lt;&gt;"",Z126&lt;&gt;""),ABS($W126-Z126),AND($W126="",Z126=""),"",OR($W126&lt;&gt;"",Z126&lt;&gt;""),"-")</f>
        <v>#N/A</v>
      </c>
      <c r="CU126" s="120" t="e" cm="1">
        <f t="array" ref="CU126">_xlfn.IFS(AND($W126&lt;&gt;"",AA126&lt;&gt;""),ABS($W126-AA126),AND($W126="",AA126=""),"",OR($W126&lt;&gt;"",AA126&lt;&gt;""),"-")</f>
        <v>#N/A</v>
      </c>
      <c r="CV126" s="121" t="e" cm="1">
        <f t="array" ref="CV126">_xlfn.IFS(AND($X126&lt;&gt;"",Y126&lt;&gt;""),ABS($X126-Y126),AND($X126="",Y126=""),"",OR($X126&lt;&gt;"",Y126&lt;&gt;""),"-")</f>
        <v>#N/A</v>
      </c>
      <c r="CW126" s="120" t="e" cm="1">
        <f t="array" ref="CW126">_xlfn.IFS(AND($X126&lt;&gt;"",Z126&lt;&gt;""),ABS($X126-Z126),AND($X126="",Z126=""),"",OR($X126&lt;&gt;"",Z126&lt;&gt;""),"-")</f>
        <v>#N/A</v>
      </c>
      <c r="CX126" s="120" t="e" cm="1">
        <f t="array" ref="CX126">_xlfn.IFS(AND($X126&lt;&gt;"",AA126&lt;&gt;""),ABS($X126-AA126),AND($X126="",AA126=""),"",OR($X126&lt;&gt;"",AA126&lt;&gt;""),"-")</f>
        <v>#N/A</v>
      </c>
      <c r="CY126" s="121" t="e" cm="1">
        <f t="array" ref="CY126">_xlfn.IFS(AND($Y126&lt;&gt;"",Z126&lt;&gt;""),ABS($Y126-Z126),AND($Y126="",Z126=""),"",OR($Y126&lt;&gt;"",Z126&lt;&gt;""),"-")</f>
        <v>#N/A</v>
      </c>
      <c r="CZ126" s="120" t="e" cm="1">
        <f t="array" ref="CZ126">_xlfn.IFS(AND($Y126&lt;&gt;"",AA126&lt;&gt;""),ABS($Y126-AA126),AND($Y126="",AA126=""),"",OR($Y126&lt;&gt;"",AA126&lt;&gt;""),"-")</f>
        <v>#N/A</v>
      </c>
      <c r="DA126" s="121" t="e" cm="1">
        <f t="array" ref="DA126">_xlfn.IFS(AND($Z126&lt;&gt;"",AA126&lt;&gt;""),ABS($Z126-AA126),AND($Z126="",AA126=""),"",OR($Z126&lt;&gt;"",AA126&lt;&gt;""),"-")</f>
        <v>#N/A</v>
      </c>
    </row>
    <row r="127" spans="1:105" s="121" customFormat="1" x14ac:dyDescent="0.2">
      <c r="A127" s="260" t="s">
        <v>181</v>
      </c>
      <c r="B127" s="259" t="str">
        <f>VLOOKUP($A127,Merged_couplings!$B:$BU,MATCH(B$1,Merged_couplings!$B$1:$BU$1,0),FALSE)</f>
        <v>---</v>
      </c>
      <c r="C127" s="258" t="str">
        <f>VLOOKUP($A127,Merged_couplings!$B:$BU,MATCH(C$1,Merged_couplings!$B$1:$BU$1,0),FALSE)</f>
        <v>---</v>
      </c>
      <c r="D127" s="258" t="str">
        <f>VLOOKUP($A127,Merged_couplings!$B:$BU,MATCH(D$1,Merged_couplings!$B$1:$BU$1,0),FALSE)</f>
        <v>-IG</v>
      </c>
      <c r="E127" s="258" t="str">
        <f>VLOOKUP($A127,Merged_couplings!$B:$BU,MATCH(E$1,Merged_couplings!$B$1:$BU$1,0),FALSE)</f>
        <v>-IG</v>
      </c>
      <c r="F127" s="258" t="str">
        <f>VLOOKUP($A127,Merged_couplings!$B:$BU,MATCH(F$1,Merged_couplings!$B$1:$BU$1,0),FALSE)</f>
        <v>-IG</v>
      </c>
      <c r="G127" s="258" t="str">
        <f>VLOOKUP($A127,Merged_couplings!$B:$BU,MATCH(G$1,Merged_couplings!$B$1:$BU$1,0),FALSE)</f>
        <v>-IG</v>
      </c>
      <c r="H127" s="258" t="str">
        <f>VLOOKUP($A127,Merged_couplings!$B:$BU,MATCH(H$1,Merged_couplings!$B$1:$BU$1,0),FALSE)</f>
        <v>-IG</v>
      </c>
      <c r="I127" s="258" t="str">
        <f>VLOOKUP($A127,Merged_couplings!$B:$BU,MATCH(I$1,Merged_couplings!$B$1:$BU$1,0),FALSE)</f>
        <v>---</v>
      </c>
      <c r="J127" s="258" t="str">
        <f>VLOOKUP($A127,Merged_couplings!$B:$BU,MATCH(J$1,Merged_couplings!$B$1:$BU$1,0),FALSE)</f>
        <v>---</v>
      </c>
      <c r="K127" s="258" t="str">
        <f>VLOOKUP($A127,Merged_couplings!$B:$BU,MATCH(K$1,Merged_couplings!$B$1:$BU$1,0),FALSE)</f>
        <v>-I-</v>
      </c>
      <c r="L127" s="258" t="str">
        <f>VLOOKUP($A127,Merged_couplings!$B:$BU,MATCH(L$1,Merged_couplings!$B$1:$BU$1,0),FALSE)</f>
        <v>-I-</v>
      </c>
      <c r="M127" s="258" t="str">
        <f>VLOOKUP($A127,Merged_couplings!$B:$BU,MATCH(M$1,Merged_couplings!$B$1:$BU$1,0),FALSE)</f>
        <v>-I-</v>
      </c>
      <c r="N127" s="258" t="str">
        <f>VLOOKUP($A127,Merged_couplings!$B:$BU,MATCH(N$1,Merged_couplings!$B$1:$BU$1,0),FALSE)</f>
        <v>-I-</v>
      </c>
      <c r="O127" s="121" t="str">
        <f>IF(OR(B127="BIG",B127="BI-",B127="-IG"),VLOOKUP($A127,Merged_couplings!$B:$BU,MATCH(O$1,Merged_couplings!$B$1:$BU$1,0),FALSE),"")</f>
        <v/>
      </c>
      <c r="P127" s="120" t="str">
        <f>IF(OR(C127="BIG",C127="BI-",C127="-IG"),VLOOKUP($A127,Merged_couplings!$B:$BU,MATCH(P$1,Merged_couplings!$B$1:$BU$1,0),FALSE),"")</f>
        <v/>
      </c>
      <c r="Q127" s="120">
        <f>IF(OR(D127="BIG",D127="BI-",D127="-IG"),VLOOKUP($A127,Merged_couplings!$B:$BU,MATCH(Q$1,Merged_couplings!$B$1:$BU$1,0),FALSE),"")</f>
        <v>10.904328551979333</v>
      </c>
      <c r="R127" s="120">
        <f t="shared" si="10"/>
        <v>10.904328551979333</v>
      </c>
      <c r="S127" s="120">
        <f t="shared" si="10"/>
        <v>10.904328551979333</v>
      </c>
      <c r="T127" s="120">
        <f t="shared" si="10"/>
        <v>10.904328551979333</v>
      </c>
      <c r="U127" s="120">
        <f>IF(OR(H127="BIG",H127="BI-",H127="-IG"),VLOOKUP($A127,Merged_couplings!$B:$BU,MATCH(U$1,Merged_couplings!$B$1:$BU$1,0),FALSE),"")</f>
        <v>9.5990909179347828</v>
      </c>
      <c r="V127" s="120" t="str">
        <f>IF(OR(I127="BIG",I127="BI-",I127="-IG"),VLOOKUP($A127,Merged_couplings!$B:$BU,MATCH(V$1,Merged_couplings!$B$1:$BU$1,0),FALSE),"")</f>
        <v/>
      </c>
      <c r="W127" s="120" t="str">
        <f t="shared" si="8"/>
        <v/>
      </c>
      <c r="X127" s="120" t="str">
        <f>IF(OR(K127="BIG",K127="BI-",K127="-IG"),VLOOKUP($A127,Merged_couplings!$B:$BU,MATCH(X$1,Merged_couplings!$B$1:$BU$1,0),FALSE),"")</f>
        <v/>
      </c>
      <c r="Y127" s="120" t="str">
        <f>IF(OR(L127="BIG",L127="BI-",L127="-IG"),VLOOKUP($A127,Merged_couplings!$B:$BU,MATCH(Y$1,Merged_couplings!$B$1:$BU$1,0),FALSE),"")</f>
        <v/>
      </c>
      <c r="Z127" s="120" t="str">
        <f>IF(OR(M127="BIG",M127="BI-",M127="-IG"),VLOOKUP($A127,Merged_couplings!$B:$BU,MATCH(Z$1,Merged_couplings!$B$1:$BU$1,0),FALSE),"")</f>
        <v/>
      </c>
      <c r="AA127" s="120" t="str">
        <f>IF(OR(N127="BIG",N127="BI-",N127="-IG"),VLOOKUP($A127,Merged_couplings!$B:$BU,MATCH(AA$1,Merged_couplings!$B$1:$BU$1,0),FALSE),"")</f>
        <v/>
      </c>
      <c r="AB127" s="123" t="str" cm="1">
        <f t="array" ref="AB127">_xlfn.IFS(AND($O127&lt;&gt;"",P127&lt;&gt;""),ABS($O127-P127),AND($O127="",P127=""),"",OR($O127&lt;&gt;"",P127&lt;&gt;""),"-")</f>
        <v/>
      </c>
      <c r="AC127" s="122" t="str" cm="1">
        <f t="array" ref="AC127">_xlfn.IFS(AND($O127&lt;&gt;"",Q127&lt;&gt;""),ABS($O127-Q127),AND($O127="",Q127=""),"",OR($O127&lt;&gt;"",Q127&lt;&gt;""),"-")</f>
        <v>-</v>
      </c>
      <c r="AD127" s="122" t="str" cm="1">
        <f t="array" ref="AD127">_xlfn.IFS(AND($O127&lt;&gt;"",R127&lt;&gt;""),ABS($O127-R127),AND($O127="",R127=""),"",OR($O127&lt;&gt;"",R127&lt;&gt;""),"-")</f>
        <v>-</v>
      </c>
      <c r="AE127" s="122" t="str" cm="1">
        <f t="array" ref="AE127">_xlfn.IFS(AND($O127&lt;&gt;"",S127&lt;&gt;""),ABS($O127-S127),AND($O127="",S127=""),"",OR($O127&lt;&gt;"",S127&lt;&gt;""),"-")</f>
        <v>-</v>
      </c>
      <c r="AF127" s="122" t="str" cm="1">
        <f t="array" ref="AF127">_xlfn.IFS(AND($O127&lt;&gt;"",T127&lt;&gt;""),ABS($O127-T127),AND($O127="",T127=""),"",OR($O127&lt;&gt;"",T127&lt;&gt;""),"-")</f>
        <v>-</v>
      </c>
      <c r="AG127" s="122" t="str" cm="1">
        <f t="array" ref="AG127">_xlfn.IFS(AND($O127&lt;&gt;"",U127&lt;&gt;""),ABS($O127-U127),AND($O127="",U127=""),"",OR($O127&lt;&gt;"",U127&lt;&gt;""),"-")</f>
        <v>-</v>
      </c>
      <c r="AH127" s="122" t="str" cm="1">
        <f t="array" ref="AH127">_xlfn.IFS(AND($O127&lt;&gt;"",V127&lt;&gt;""),ABS($O127-V127),AND($O127="",V127=""),"",OR($O127&lt;&gt;"",V127&lt;&gt;""),"-")</f>
        <v/>
      </c>
      <c r="AI127" s="122" t="str" cm="1">
        <f t="array" ref="AI127">_xlfn.IFS(AND($O127&lt;&gt;"",W127&lt;&gt;""),ABS($O127-W127),AND($O127="",W127=""),"",OR($O127&lt;&gt;"",W127&lt;&gt;""),"-")</f>
        <v/>
      </c>
      <c r="AJ127" s="122" t="str" cm="1">
        <f t="array" ref="AJ127">_xlfn.IFS(AND($O127&lt;&gt;"",X127&lt;&gt;""),ABS($O127-X127),AND($O127="",X127=""),"",OR($O127&lt;&gt;"",X127&lt;&gt;""),"-")</f>
        <v/>
      </c>
      <c r="AK127" s="122" t="str" cm="1">
        <f t="array" ref="AK127">_xlfn.IFS(AND($O127&lt;&gt;"",Y127&lt;&gt;""),ABS($O127-Y127),AND($O127="",Y127=""),"",OR($O127&lt;&gt;"",Y127&lt;&gt;""),"-")</f>
        <v/>
      </c>
      <c r="AL127" s="122" t="str" cm="1">
        <f t="array" ref="AL127">_xlfn.IFS(AND($O127&lt;&gt;"",Z127&lt;&gt;""),ABS($O127-Z127),AND($O127="",Z127=""),"",OR($O127&lt;&gt;"",Z127&lt;&gt;""),"-")</f>
        <v/>
      </c>
      <c r="AM127" s="122" t="str" cm="1">
        <f t="array" ref="AM127">_xlfn.IFS(AND($O127&lt;&gt;"",AA127&lt;&gt;""),ABS($O127-AA127),AND($O127="",AA127=""),"",OR($O127&lt;&gt;"",AA127&lt;&gt;""),"-")</f>
        <v/>
      </c>
      <c r="AN127" s="121" t="str" cm="1">
        <f t="array" ref="AN127">_xlfn.IFS(AND($P127&lt;&gt;"",Q127&lt;&gt;""),ABS($P127-Q127),AND($P127="",Q127=""),"",OR($P127&lt;&gt;"",Q127&lt;&gt;""),"-")</f>
        <v>-</v>
      </c>
      <c r="AO127" s="120" t="str" cm="1">
        <f t="array" ref="AO127">_xlfn.IFS(AND($P127&lt;&gt;"",R127&lt;&gt;""),ABS($P127-R127),AND($P127="",R127=""),"",OR($P127&lt;&gt;"",R127&lt;&gt;""),"-")</f>
        <v>-</v>
      </c>
      <c r="AP127" s="120" t="str" cm="1">
        <f t="array" ref="AP127">_xlfn.IFS(AND($P127&lt;&gt;"",S127&lt;&gt;""),ABS($P127-S127),AND($P127="",S127=""),"",OR($P127&lt;&gt;"",S127&lt;&gt;""),"-")</f>
        <v>-</v>
      </c>
      <c r="AQ127" s="120" t="str" cm="1">
        <f t="array" ref="AQ127">_xlfn.IFS(AND($P127&lt;&gt;"",T127&lt;&gt;""),ABS($P127-T127),AND($P127="",T127=""),"",OR($P127&lt;&gt;"",T127&lt;&gt;""),"-")</f>
        <v>-</v>
      </c>
      <c r="AR127" s="120" t="str" cm="1">
        <f t="array" ref="AR127">_xlfn.IFS(AND($P127&lt;&gt;"",U127&lt;&gt;""),ABS($P127-U127),AND($P127="",U127=""),"",OR($P127&lt;&gt;"",U127&lt;&gt;""),"-")</f>
        <v>-</v>
      </c>
      <c r="AS127" s="120" t="str" cm="1">
        <f t="array" ref="AS127">_xlfn.IFS(AND($P127&lt;&gt;"",V127&lt;&gt;""),ABS($P127-V127),AND($P127="",V127=""),"",OR($P127&lt;&gt;"",V127&lt;&gt;""),"-")</f>
        <v/>
      </c>
      <c r="AT127" s="120" t="str" cm="1">
        <f t="array" ref="AT127">_xlfn.IFS(AND($P127&lt;&gt;"",W127&lt;&gt;""),ABS($P127-W127),AND($P127="",W127=""),"",OR($P127&lt;&gt;"",W127&lt;&gt;""),"-")</f>
        <v/>
      </c>
      <c r="AU127" s="120" t="str" cm="1">
        <f t="array" ref="AU127">_xlfn.IFS(AND($P127&lt;&gt;"",X127&lt;&gt;""),ABS($P127-X127),AND($P127="",X127=""),"",OR($P127&lt;&gt;"",X127&lt;&gt;""),"-")</f>
        <v/>
      </c>
      <c r="AV127" s="120" t="str" cm="1">
        <f t="array" ref="AV127">_xlfn.IFS(AND($P127&lt;&gt;"",Y127&lt;&gt;""),ABS($P127-Y127),AND($P127="",Y127=""),"",OR($P127&lt;&gt;"",Y127&lt;&gt;""),"-")</f>
        <v/>
      </c>
      <c r="AW127" s="120" t="str" cm="1">
        <f t="array" ref="AW127">_xlfn.IFS(AND($P127&lt;&gt;"",Z127&lt;&gt;""),ABS($P127-Z127),AND($P127="",Z127=""),"",OR($P127&lt;&gt;"",Z127&lt;&gt;""),"-")</f>
        <v/>
      </c>
      <c r="AX127" s="120" t="str" cm="1">
        <f t="array" ref="AX127">_xlfn.IFS(AND($P127&lt;&gt;"",AA127&lt;&gt;""),ABS($P127-AA127),AND($P127="",AA127=""),"",OR($P127&lt;&gt;"",AA127&lt;&gt;""),"-")</f>
        <v/>
      </c>
      <c r="AY127" s="121" cm="1">
        <f t="array" ref="AY127">_xlfn.IFS(AND($Q127&lt;&gt;"",R127&lt;&gt;""),ABS($Q127-R127),AND($Q127="",R127=""),"",OR($Q127&lt;&gt;"",R127&lt;&gt;""),"-")</f>
        <v>0</v>
      </c>
      <c r="AZ127" s="334" cm="1">
        <f t="array" ref="AZ127">_xlfn.IFS(AND($Q127&lt;&gt;"",S127&lt;&gt;""),ABS($Q127-S127),AND($Q127="",S127=""),"",OR($Q127&lt;&gt;"",S127&lt;&gt;""),"-")</f>
        <v>0</v>
      </c>
      <c r="BA127" s="334" cm="1">
        <f t="array" ref="BA127">_xlfn.IFS(AND($Q127&lt;&gt;"",T127&lt;&gt;""),ABS($Q127-T127),AND($Q127="",T127=""),"",OR($Q127&lt;&gt;"",T127&lt;&gt;""),"-")</f>
        <v>0</v>
      </c>
      <c r="BB127" s="120" cm="1">
        <f t="array" ref="BB127">_xlfn.IFS(AND($Q127&lt;&gt;"",U127&lt;&gt;""),ABS($Q127-U127),AND($Q127="",U127=""),"",OR($Q127&lt;&gt;"",U127&lt;&gt;""),"-")</f>
        <v>1.3052376340445502</v>
      </c>
      <c r="BC127" s="120" t="str" cm="1">
        <f t="array" ref="BC127">_xlfn.IFS(AND($Q127&lt;&gt;"",V127&lt;&gt;""),ABS($Q127-V127),AND($Q127="",V127=""),"",OR($Q127&lt;&gt;"",V127&lt;&gt;""),"-")</f>
        <v>-</v>
      </c>
      <c r="BD127" s="120" t="str" cm="1">
        <f t="array" ref="BD127">_xlfn.IFS(AND($Q127&lt;&gt;"",W127&lt;&gt;""),ABS($Q127-W127),AND($Q127="",W127=""),"",OR($Q127&lt;&gt;"",W127&lt;&gt;""),"-")</f>
        <v>-</v>
      </c>
      <c r="BE127" s="120" t="str" cm="1">
        <f t="array" ref="BE127">_xlfn.IFS(AND($Q127&lt;&gt;"",X127&lt;&gt;""),ABS($Q127-X127),AND($Q127="",X127=""),"",OR($Q127&lt;&gt;"",X127&lt;&gt;""),"-")</f>
        <v>-</v>
      </c>
      <c r="BF127" s="120" t="str" cm="1">
        <f t="array" ref="BF127">_xlfn.IFS(AND($Q127&lt;&gt;"",Y127&lt;&gt;""),ABS($Q127-Y127),AND($Q127="",Y127=""),"",OR($Q127&lt;&gt;"",Y127&lt;&gt;""),"-")</f>
        <v>-</v>
      </c>
      <c r="BG127" s="120" t="str" cm="1">
        <f t="array" ref="BG127">_xlfn.IFS(AND($Q127&lt;&gt;"",Z127&lt;&gt;""),ABS($Q127-Z127),AND($Q127="",Z127=""),"",OR($Q127&lt;&gt;"",Z127&lt;&gt;""),"-")</f>
        <v>-</v>
      </c>
      <c r="BH127" s="120" t="str" cm="1">
        <f t="array" ref="BH127">_xlfn.IFS(AND($Q127&lt;&gt;"",AA127&lt;&gt;""),ABS($Q127-AA127),AND($Q127="",AA127=""),"",OR($Q127&lt;&gt;"",AA127&lt;&gt;""),"-")</f>
        <v>-</v>
      </c>
      <c r="BI127" s="121" cm="1">
        <f t="array" ref="BI127">_xlfn.IFS(AND($R127&lt;&gt;"",S127&lt;&gt;""),ABS($R127-S127),AND($R127="",S127=""),"",OR($R127&lt;&gt;"",S127&lt;&gt;""),"-")</f>
        <v>0</v>
      </c>
      <c r="BJ127" s="120" cm="1">
        <f t="array" ref="BJ127">_xlfn.IFS(AND($R127&lt;&gt;"",T127&lt;&gt;""),ABS($R127-T127),AND($R127="",T127=""),"",OR($R127&lt;&gt;"",T127&lt;&gt;""),"-")</f>
        <v>0</v>
      </c>
      <c r="BK127" s="334" cm="1">
        <f t="array" ref="BK127">_xlfn.IFS(AND($R127&lt;&gt;"",U127&lt;&gt;""),ABS($R127-U127),AND($R127="",U127=""),"",OR($R127&lt;&gt;"",U127&lt;&gt;""),"-")</f>
        <v>1.3052376340445502</v>
      </c>
      <c r="BL127" s="120" t="str" cm="1">
        <f t="array" ref="BL127">_xlfn.IFS(AND($R127&lt;&gt;"",V127&lt;&gt;""),ABS($R127-V127),AND($R127="",V127=""),"",OR($R127&lt;&gt;"",V127&lt;&gt;""),"-")</f>
        <v>-</v>
      </c>
      <c r="BM127" s="120" t="str" cm="1">
        <f t="array" ref="BM127">_xlfn.IFS(AND($R127&lt;&gt;"",W127&lt;&gt;""),ABS($R127-W127),AND($R127="",W127=""),"",OR($R127&lt;&gt;"",W127&lt;&gt;""),"-")</f>
        <v>-</v>
      </c>
      <c r="BN127" s="120" t="str" cm="1">
        <f t="array" ref="BN127">_xlfn.IFS(AND($R127&lt;&gt;"",X127&lt;&gt;""),ABS($R127-X127),AND($R127="",X127=""),"",OR($R127&lt;&gt;"",X127&lt;&gt;""),"-")</f>
        <v>-</v>
      </c>
      <c r="BO127" s="120" t="str" cm="1">
        <f t="array" ref="BO127">_xlfn.IFS(AND($R127&lt;&gt;"",Y127&lt;&gt;""),ABS($R127-Y127),AND($R127="",Y127=""),"",OR($R127&lt;&gt;"",Y127&lt;&gt;""),"-")</f>
        <v>-</v>
      </c>
      <c r="BP127" s="120" t="str" cm="1">
        <f t="array" ref="BP127">_xlfn.IFS(AND($R127&lt;&gt;"",Z127&lt;&gt;""),ABS($R127-Z127),AND($R127="",Z127=""),"",OR($R127&lt;&gt;"",Z127&lt;&gt;""),"-")</f>
        <v>-</v>
      </c>
      <c r="BQ127" s="120" t="str" cm="1">
        <f t="array" ref="BQ127">_xlfn.IFS(AND($R127&lt;&gt;"",AA127&lt;&gt;""),ABS($R127-AA127),AND($R127="",AA127=""),"",OR($R127&lt;&gt;"",AA127&lt;&gt;""),"-")</f>
        <v>-</v>
      </c>
      <c r="BR127" s="121" cm="1">
        <f t="array" ref="BR127">_xlfn.IFS(AND($S127&lt;&gt;"",T127&lt;&gt;""),ABS($S127-T127),AND($S127="",T127=""),"",OR($S127&lt;&gt;"",T127&lt;&gt;""),"-")</f>
        <v>0</v>
      </c>
      <c r="BS127" s="334" cm="1">
        <f t="array" ref="BS127">_xlfn.IFS(AND($S127&lt;&gt;"",U127&lt;&gt;""),ABS($S127-U127),AND($S127="",U127=""),"",OR($S127&lt;&gt;"",U127&lt;&gt;""),"-")</f>
        <v>1.3052376340445502</v>
      </c>
      <c r="BT127" s="120" t="str" cm="1">
        <f t="array" ref="BT127">_xlfn.IFS(AND($S127&lt;&gt;"",V127&lt;&gt;""),ABS($S127-V127),AND($S127="",V127=""),"",OR($S127&lt;&gt;"",V127&lt;&gt;""),"-")</f>
        <v>-</v>
      </c>
      <c r="BU127" s="120" t="str" cm="1">
        <f t="array" ref="BU127">_xlfn.IFS(AND($S127&lt;&gt;"",W127&lt;&gt;""),ABS($S127-W127),AND($S127="",W127=""),"",OR($S127&lt;&gt;"",W127&lt;&gt;""),"-")</f>
        <v>-</v>
      </c>
      <c r="BV127" s="120" t="str" cm="1">
        <f t="array" ref="BV127">_xlfn.IFS(AND($S127&lt;&gt;"",X127&lt;&gt;""),ABS($S127-X127),AND($S127="",X127=""),"",OR($S127&lt;&gt;"",X127&lt;&gt;""),"-")</f>
        <v>-</v>
      </c>
      <c r="BW127" s="120" t="str" cm="1">
        <f t="array" ref="BW127">_xlfn.IFS(AND($S127&lt;&gt;"",Y127&lt;&gt;""),ABS($S127-Y127),AND($S127="",Y127=""),"",OR($S127&lt;&gt;"",Y127&lt;&gt;""),"-")</f>
        <v>-</v>
      </c>
      <c r="BX127" s="120" t="str" cm="1">
        <f t="array" ref="BX127">_xlfn.IFS(AND($S127&lt;&gt;"",Z127&lt;&gt;""),ABS($S127-Z127),AND($S127="",Z127=""),"",OR($S127&lt;&gt;"",Z127&lt;&gt;""),"-")</f>
        <v>-</v>
      </c>
      <c r="BY127" s="120" t="str" cm="1">
        <f t="array" ref="BY127">_xlfn.IFS(AND($S127&lt;&gt;"",AA127&lt;&gt;""),ABS($S127-AA127),AND($S127="",AA127=""),"",OR($S127&lt;&gt;"",AA127&lt;&gt;""),"-")</f>
        <v>-</v>
      </c>
      <c r="BZ127" s="121" cm="1">
        <f t="array" ref="BZ127">_xlfn.IFS(AND($T127&lt;&gt;"",U127&lt;&gt;""),ABS($T127-U127),AND($T127="",U127=""),"",OR($T127&lt;&gt;"",U127&lt;&gt;""),"-")</f>
        <v>1.3052376340445502</v>
      </c>
      <c r="CA127" s="120" t="str" cm="1">
        <f t="array" ref="CA127">_xlfn.IFS(AND($T127&lt;&gt;"",V127&lt;&gt;""),ABS($T127-V127),AND($T127="",V127=""),"",OR($T127&lt;&gt;"",V127&lt;&gt;""),"-")</f>
        <v>-</v>
      </c>
      <c r="CB127" s="120" t="str" cm="1">
        <f t="array" ref="CB127">_xlfn.IFS(AND($T127&lt;&gt;"",W127&lt;&gt;""),ABS($T127-W127),AND($T127="",W127=""),"",OR($T127&lt;&gt;"",W127&lt;&gt;""),"-")</f>
        <v>-</v>
      </c>
      <c r="CC127" s="120" t="str" cm="1">
        <f t="array" ref="CC127">_xlfn.IFS(AND($T127&lt;&gt;"",X127&lt;&gt;""),ABS($T127-X127),AND($T127="",X127=""),"",OR($T127&lt;&gt;"",X127&lt;&gt;""),"-")</f>
        <v>-</v>
      </c>
      <c r="CD127" s="120" t="str" cm="1">
        <f t="array" ref="CD127">_xlfn.IFS(AND($T127&lt;&gt;"",Y127&lt;&gt;""),ABS($T127-Y127),AND($T127="",Y127=""),"",OR($T127&lt;&gt;"",Y127&lt;&gt;""),"-")</f>
        <v>-</v>
      </c>
      <c r="CE127" s="120" t="str" cm="1">
        <f t="array" ref="CE127">_xlfn.IFS(AND($T127&lt;&gt;"",Z127&lt;&gt;""),ABS($T127-Z127),AND($T127="",Z127=""),"",OR($T127&lt;&gt;"",Z127&lt;&gt;""),"-")</f>
        <v>-</v>
      </c>
      <c r="CF127" s="120" t="str" cm="1">
        <f t="array" ref="CF127">_xlfn.IFS(AND($T127&lt;&gt;"",AA127&lt;&gt;""),ABS($T127-AA127),AND($T127="",AA127=""),"",OR($T127&lt;&gt;"",AA127&lt;&gt;""),"-")</f>
        <v>-</v>
      </c>
      <c r="CG127" s="121" t="str" cm="1">
        <f t="array" ref="CG127">_xlfn.IFS(AND($U127&lt;&gt;"",V127&lt;&gt;""),ABS($U127-V127),AND($U127="",V127=""),"",OR($U127&lt;&gt;"",V127&lt;&gt;""),"-")</f>
        <v>-</v>
      </c>
      <c r="CH127" s="120" t="str" cm="1">
        <f t="array" ref="CH127">_xlfn.IFS(AND($U127&lt;&gt;"",W127&lt;&gt;""),ABS($U127-W127),AND($U127="",W127=""),"",OR($U127&lt;&gt;"",W127&lt;&gt;""),"-")</f>
        <v>-</v>
      </c>
      <c r="CI127" s="120" t="str" cm="1">
        <f t="array" ref="CI127">_xlfn.IFS(AND($U127&lt;&gt;"",X127&lt;&gt;""),ABS($U127-X127),AND($U127="",X127=""),"",OR($U127&lt;&gt;"",X127&lt;&gt;""),"-")</f>
        <v>-</v>
      </c>
      <c r="CJ127" s="120" t="str" cm="1">
        <f t="array" ref="CJ127">_xlfn.IFS(AND($U127&lt;&gt;"",Y127&lt;&gt;""),ABS($U127-Y127),AND($U127="",Y127=""),"",OR($U127&lt;&gt;"",Y127&lt;&gt;""),"-")</f>
        <v>-</v>
      </c>
      <c r="CK127" s="120" t="str" cm="1">
        <f t="array" ref="CK127">_xlfn.IFS(AND($U127&lt;&gt;"",Z127&lt;&gt;""),ABS($U127-Z127),AND($U127="",Z127=""),"",OR($U127&lt;&gt;"",Z127&lt;&gt;""),"-")</f>
        <v>-</v>
      </c>
      <c r="CL127" s="120" t="str" cm="1">
        <f t="array" ref="CL127">_xlfn.IFS(AND($U127&lt;&gt;"",AA127&lt;&gt;""),ABS($U127-AA127),AND($U127="",AA127=""),"",OR($U127&lt;&gt;"",AA127&lt;&gt;""),"-")</f>
        <v>-</v>
      </c>
      <c r="CM127" s="121" t="str" cm="1">
        <f t="array" ref="CM127">_xlfn.IFS(AND($V127&lt;&gt;"",W127&lt;&gt;""),ABS($V127-W127),AND($V127="",W127=""),"",OR($V127&lt;&gt;"",W127&lt;&gt;""),"-")</f>
        <v/>
      </c>
      <c r="CN127" s="120" t="str" cm="1">
        <f t="array" ref="CN127">_xlfn.IFS(AND($V127&lt;&gt;"",X127&lt;&gt;""),ABS($V127-X127),AND($V127="",X127=""),"",OR($V127&lt;&gt;"",X127&lt;&gt;""),"-")</f>
        <v/>
      </c>
      <c r="CO127" s="120" t="str" cm="1">
        <f t="array" ref="CO127">_xlfn.IFS(AND($V127&lt;&gt;"",Y127&lt;&gt;""),ABS($V127-Y127),AND($V127="",Y127=""),"",OR($V127&lt;&gt;"",Y127&lt;&gt;""),"-")</f>
        <v/>
      </c>
      <c r="CP127" s="120" t="str" cm="1">
        <f t="array" ref="CP127">_xlfn.IFS(AND($V127&lt;&gt;"",Z127&lt;&gt;""),ABS($V127-Z127),AND($V127="",Z127=""),"",OR($V127&lt;&gt;"",Z127&lt;&gt;""),"-")</f>
        <v/>
      </c>
      <c r="CQ127" s="120" t="str" cm="1">
        <f t="array" ref="CQ127">_xlfn.IFS(AND($V127&lt;&gt;"",AA127&lt;&gt;""),ABS($V127-AA127),AND($V127="",AA127=""),"",OR($V127&lt;&gt;"",AA127&lt;&gt;""),"-")</f>
        <v/>
      </c>
      <c r="CR127" s="121" t="str" cm="1">
        <f t="array" ref="CR127">_xlfn.IFS(AND($W127&lt;&gt;"",X127&lt;&gt;""),ABS($W127-X127),AND($W127="",X127=""),"",OR($W127&lt;&gt;"",X127&lt;&gt;""),"-")</f>
        <v/>
      </c>
      <c r="CS127" s="120" t="str" cm="1">
        <f t="array" ref="CS127">_xlfn.IFS(AND($W127&lt;&gt;"",Y127&lt;&gt;""),ABS($W127-Y127),AND($W127="",Y127=""),"",OR($W127&lt;&gt;"",Y127&lt;&gt;""),"-")</f>
        <v/>
      </c>
      <c r="CT127" s="120" t="str" cm="1">
        <f t="array" ref="CT127">_xlfn.IFS(AND($W127&lt;&gt;"",Z127&lt;&gt;""),ABS($W127-Z127),AND($W127="",Z127=""),"",OR($W127&lt;&gt;"",Z127&lt;&gt;""),"-")</f>
        <v/>
      </c>
      <c r="CU127" s="120" t="str" cm="1">
        <f t="array" ref="CU127">_xlfn.IFS(AND($W127&lt;&gt;"",AA127&lt;&gt;""),ABS($W127-AA127),AND($W127="",AA127=""),"",OR($W127&lt;&gt;"",AA127&lt;&gt;""),"-")</f>
        <v/>
      </c>
      <c r="CV127" s="121" t="str" cm="1">
        <f t="array" ref="CV127">_xlfn.IFS(AND($X127&lt;&gt;"",Y127&lt;&gt;""),ABS($X127-Y127),AND($X127="",Y127=""),"",OR($X127&lt;&gt;"",Y127&lt;&gt;""),"-")</f>
        <v/>
      </c>
      <c r="CW127" s="120" t="str" cm="1">
        <f t="array" ref="CW127">_xlfn.IFS(AND($X127&lt;&gt;"",Z127&lt;&gt;""),ABS($X127-Z127),AND($X127="",Z127=""),"",OR($X127&lt;&gt;"",Z127&lt;&gt;""),"-")</f>
        <v/>
      </c>
      <c r="CX127" s="120" t="str" cm="1">
        <f t="array" ref="CX127">_xlfn.IFS(AND($X127&lt;&gt;"",AA127&lt;&gt;""),ABS($X127-AA127),AND($X127="",AA127=""),"",OR($X127&lt;&gt;"",AA127&lt;&gt;""),"-")</f>
        <v/>
      </c>
      <c r="CY127" s="121" t="str" cm="1">
        <f t="array" ref="CY127">_xlfn.IFS(AND($Y127&lt;&gt;"",Z127&lt;&gt;""),ABS($Y127-Z127),AND($Y127="",Z127=""),"",OR($Y127&lt;&gt;"",Z127&lt;&gt;""),"-")</f>
        <v/>
      </c>
      <c r="CZ127" s="120" t="str" cm="1">
        <f t="array" ref="CZ127">_xlfn.IFS(AND($Y127&lt;&gt;"",AA127&lt;&gt;""),ABS($Y127-AA127),AND($Y127="",AA127=""),"",OR($Y127&lt;&gt;"",AA127&lt;&gt;""),"-")</f>
        <v/>
      </c>
      <c r="DA127" s="121" t="str" cm="1">
        <f t="array" ref="DA127">_xlfn.IFS(AND($Z127&lt;&gt;"",AA127&lt;&gt;""),ABS($Z127-AA127),AND($Z127="",AA127=""),"",OR($Z127&lt;&gt;"",AA127&lt;&gt;""),"-")</f>
        <v/>
      </c>
    </row>
    <row r="128" spans="1:105" s="121" customFormat="1" x14ac:dyDescent="0.2">
      <c r="A128" s="260" t="s">
        <v>182</v>
      </c>
      <c r="B128" s="259" t="e">
        <f>VLOOKUP($A128,Merged_couplings!$B:$BU,MATCH(B$1,Merged_couplings!$B$1:$BU$1,0),FALSE)</f>
        <v>#N/A</v>
      </c>
      <c r="C128" s="258" t="e">
        <f>VLOOKUP($A128,Merged_couplings!$B:$BU,MATCH(C$1,Merged_couplings!$B$1:$BU$1,0),FALSE)</f>
        <v>#N/A</v>
      </c>
      <c r="D128" s="258" t="e">
        <f>VLOOKUP($A128,Merged_couplings!$B:$BU,MATCH(D$1,Merged_couplings!$B$1:$BU$1,0),FALSE)</f>
        <v>#N/A</v>
      </c>
      <c r="E128" s="258" t="e">
        <f>VLOOKUP($A128,Merged_couplings!$B:$BU,MATCH(E$1,Merged_couplings!$B$1:$BU$1,0),FALSE)</f>
        <v>#N/A</v>
      </c>
      <c r="F128" s="258" t="e">
        <f>VLOOKUP($A128,Merged_couplings!$B:$BU,MATCH(F$1,Merged_couplings!$B$1:$BU$1,0),FALSE)</f>
        <v>#N/A</v>
      </c>
      <c r="G128" s="258" t="e">
        <f>VLOOKUP($A128,Merged_couplings!$B:$BU,MATCH(G$1,Merged_couplings!$B$1:$BU$1,0),FALSE)</f>
        <v>#N/A</v>
      </c>
      <c r="H128" s="258" t="e">
        <f>VLOOKUP($A128,Merged_couplings!$B:$BU,MATCH(H$1,Merged_couplings!$B$1:$BU$1,0),FALSE)</f>
        <v>#N/A</v>
      </c>
      <c r="I128" s="258" t="e">
        <f>VLOOKUP($A128,Merged_couplings!$B:$BU,MATCH(I$1,Merged_couplings!$B$1:$BU$1,0),FALSE)</f>
        <v>#N/A</v>
      </c>
      <c r="J128" s="258" t="e">
        <f>VLOOKUP($A128,Merged_couplings!$B:$BU,MATCH(J$1,Merged_couplings!$B$1:$BU$1,0),FALSE)</f>
        <v>#N/A</v>
      </c>
      <c r="K128" s="258" t="e">
        <f>VLOOKUP($A128,Merged_couplings!$B:$BU,MATCH(K$1,Merged_couplings!$B$1:$BU$1,0),FALSE)</f>
        <v>#N/A</v>
      </c>
      <c r="L128" s="258" t="e">
        <f>VLOOKUP($A128,Merged_couplings!$B:$BU,MATCH(L$1,Merged_couplings!$B$1:$BU$1,0),FALSE)</f>
        <v>#N/A</v>
      </c>
      <c r="M128" s="258" t="e">
        <f>VLOOKUP($A128,Merged_couplings!$B:$BU,MATCH(M$1,Merged_couplings!$B$1:$BU$1,0),FALSE)</f>
        <v>#N/A</v>
      </c>
      <c r="N128" s="258" t="e">
        <f>VLOOKUP($A128,Merged_couplings!$B:$BU,MATCH(N$1,Merged_couplings!$B$1:$BU$1,0),FALSE)</f>
        <v>#N/A</v>
      </c>
      <c r="O128" s="121" t="e">
        <f>IF(OR(B128="BIG",B128="BI-",B128="-IG"),VLOOKUP($A128,Merged_couplings!$B:$BU,MATCH(O$1,Merged_couplings!$B$1:$BU$1,0),FALSE),"")</f>
        <v>#N/A</v>
      </c>
      <c r="P128" s="120" t="e">
        <f>IF(OR(C128="BIG",C128="BI-",C128="-IG"),VLOOKUP($A128,Merged_couplings!$B:$BU,MATCH(P$1,Merged_couplings!$B$1:$BU$1,0),FALSE),"")</f>
        <v>#N/A</v>
      </c>
      <c r="Q128" s="120" t="e">
        <f>IF(OR(D128="BIG",D128="BI-",D128="-IG"),VLOOKUP($A128,Merged_couplings!$B:$BU,MATCH(Q$1,Merged_couplings!$B$1:$BU$1,0),FALSE),"")</f>
        <v>#N/A</v>
      </c>
      <c r="R128" s="120" t="e">
        <f t="shared" si="10"/>
        <v>#N/A</v>
      </c>
      <c r="S128" s="120" t="e">
        <f t="shared" si="10"/>
        <v>#N/A</v>
      </c>
      <c r="T128" s="120" t="e">
        <f t="shared" si="10"/>
        <v>#N/A</v>
      </c>
      <c r="U128" s="120" t="e">
        <f>IF(OR(H128="BIG",H128="BI-",H128="-IG"),VLOOKUP($A128,Merged_couplings!$B:$BU,MATCH(U$1,Merged_couplings!$B$1:$BU$1,0),FALSE),"")</f>
        <v>#N/A</v>
      </c>
      <c r="V128" s="120" t="e">
        <f>IF(OR(I128="BIG",I128="BI-",I128="-IG"),VLOOKUP($A128,Merged_couplings!$B:$BU,MATCH(V$1,Merged_couplings!$B$1:$BU$1,0),FALSE),"")</f>
        <v>#N/A</v>
      </c>
      <c r="W128" s="120" t="e">
        <f t="shared" si="8"/>
        <v>#N/A</v>
      </c>
      <c r="X128" s="120" t="e">
        <f>IF(OR(K128="BIG",K128="BI-",K128="-IG"),VLOOKUP($A128,Merged_couplings!$B:$BU,MATCH(X$1,Merged_couplings!$B$1:$BU$1,0),FALSE),"")</f>
        <v>#N/A</v>
      </c>
      <c r="Y128" s="120" t="e">
        <f>IF(OR(L128="BIG",L128="BI-",L128="-IG"),VLOOKUP($A128,Merged_couplings!$B:$BU,MATCH(Y$1,Merged_couplings!$B$1:$BU$1,0),FALSE),"")</f>
        <v>#N/A</v>
      </c>
      <c r="Z128" s="120" t="e">
        <f>IF(OR(M128="BIG",M128="BI-",M128="-IG"),VLOOKUP($A128,Merged_couplings!$B:$BU,MATCH(Z$1,Merged_couplings!$B$1:$BU$1,0),FALSE),"")</f>
        <v>#N/A</v>
      </c>
      <c r="AA128" s="120" t="e">
        <f>IF(OR(N128="BIG",N128="BI-",N128="-IG"),VLOOKUP($A128,Merged_couplings!$B:$BU,MATCH(AA$1,Merged_couplings!$B$1:$BU$1,0),FALSE),"")</f>
        <v>#N/A</v>
      </c>
      <c r="AB128" s="123" t="e" cm="1">
        <f t="array" ref="AB128">_xlfn.IFS(AND($O128&lt;&gt;"",P128&lt;&gt;""),ABS($O128-P128),AND($O128="",P128=""),"",OR($O128&lt;&gt;"",P128&lt;&gt;""),"-")</f>
        <v>#N/A</v>
      </c>
      <c r="AC128" s="122" t="e" cm="1">
        <f t="array" ref="AC128">_xlfn.IFS(AND($O128&lt;&gt;"",Q128&lt;&gt;""),ABS($O128-Q128),AND($O128="",Q128=""),"",OR($O128&lt;&gt;"",Q128&lt;&gt;""),"-")</f>
        <v>#N/A</v>
      </c>
      <c r="AD128" s="122" t="e" cm="1">
        <f t="array" ref="AD128">_xlfn.IFS(AND($O128&lt;&gt;"",R128&lt;&gt;""),ABS($O128-R128),AND($O128="",R128=""),"",OR($O128&lt;&gt;"",R128&lt;&gt;""),"-")</f>
        <v>#N/A</v>
      </c>
      <c r="AE128" s="122" t="e" cm="1">
        <f t="array" ref="AE128">_xlfn.IFS(AND($O128&lt;&gt;"",S128&lt;&gt;""),ABS($O128-S128),AND($O128="",S128=""),"",OR($O128&lt;&gt;"",S128&lt;&gt;""),"-")</f>
        <v>#N/A</v>
      </c>
      <c r="AF128" s="122" t="e" cm="1">
        <f t="array" ref="AF128">_xlfn.IFS(AND($O128&lt;&gt;"",T128&lt;&gt;""),ABS($O128-T128),AND($O128="",T128=""),"",OR($O128&lt;&gt;"",T128&lt;&gt;""),"-")</f>
        <v>#N/A</v>
      </c>
      <c r="AG128" s="122" t="e" cm="1">
        <f t="array" ref="AG128">_xlfn.IFS(AND($O128&lt;&gt;"",U128&lt;&gt;""),ABS($O128-U128),AND($O128="",U128=""),"",OR($O128&lt;&gt;"",U128&lt;&gt;""),"-")</f>
        <v>#N/A</v>
      </c>
      <c r="AH128" s="122" t="e" cm="1">
        <f t="array" ref="AH128">_xlfn.IFS(AND($O128&lt;&gt;"",V128&lt;&gt;""),ABS($O128-V128),AND($O128="",V128=""),"",OR($O128&lt;&gt;"",V128&lt;&gt;""),"-")</f>
        <v>#N/A</v>
      </c>
      <c r="AI128" s="122" t="e" cm="1">
        <f t="array" ref="AI128">_xlfn.IFS(AND($O128&lt;&gt;"",W128&lt;&gt;""),ABS($O128-W128),AND($O128="",W128=""),"",OR($O128&lt;&gt;"",W128&lt;&gt;""),"-")</f>
        <v>#N/A</v>
      </c>
      <c r="AJ128" s="122" t="e" cm="1">
        <f t="array" ref="AJ128">_xlfn.IFS(AND($O128&lt;&gt;"",X128&lt;&gt;""),ABS($O128-X128),AND($O128="",X128=""),"",OR($O128&lt;&gt;"",X128&lt;&gt;""),"-")</f>
        <v>#N/A</v>
      </c>
      <c r="AK128" s="122" t="e" cm="1">
        <f t="array" ref="AK128">_xlfn.IFS(AND($O128&lt;&gt;"",Y128&lt;&gt;""),ABS($O128-Y128),AND($O128="",Y128=""),"",OR($O128&lt;&gt;"",Y128&lt;&gt;""),"-")</f>
        <v>#N/A</v>
      </c>
      <c r="AL128" s="122" t="e" cm="1">
        <f t="array" ref="AL128">_xlfn.IFS(AND($O128&lt;&gt;"",Z128&lt;&gt;""),ABS($O128-Z128),AND($O128="",Z128=""),"",OR($O128&lt;&gt;"",Z128&lt;&gt;""),"-")</f>
        <v>#N/A</v>
      </c>
      <c r="AM128" s="122" t="e" cm="1">
        <f t="array" ref="AM128">_xlfn.IFS(AND($O128&lt;&gt;"",AA128&lt;&gt;""),ABS($O128-AA128),AND($O128="",AA128=""),"",OR($O128&lt;&gt;"",AA128&lt;&gt;""),"-")</f>
        <v>#N/A</v>
      </c>
      <c r="AN128" s="121" t="e" cm="1">
        <f t="array" ref="AN128">_xlfn.IFS(AND($P128&lt;&gt;"",Q128&lt;&gt;""),ABS($P128-Q128),AND($P128="",Q128=""),"",OR($P128&lt;&gt;"",Q128&lt;&gt;""),"-")</f>
        <v>#N/A</v>
      </c>
      <c r="AO128" s="120" t="e" cm="1">
        <f t="array" ref="AO128">_xlfn.IFS(AND($P128&lt;&gt;"",R128&lt;&gt;""),ABS($P128-R128),AND($P128="",R128=""),"",OR($P128&lt;&gt;"",R128&lt;&gt;""),"-")</f>
        <v>#N/A</v>
      </c>
      <c r="AP128" s="120" t="e" cm="1">
        <f t="array" ref="AP128">_xlfn.IFS(AND($P128&lt;&gt;"",S128&lt;&gt;""),ABS($P128-S128),AND($P128="",S128=""),"",OR($P128&lt;&gt;"",S128&lt;&gt;""),"-")</f>
        <v>#N/A</v>
      </c>
      <c r="AQ128" s="120" t="e" cm="1">
        <f t="array" ref="AQ128">_xlfn.IFS(AND($P128&lt;&gt;"",T128&lt;&gt;""),ABS($P128-T128),AND($P128="",T128=""),"",OR($P128&lt;&gt;"",T128&lt;&gt;""),"-")</f>
        <v>#N/A</v>
      </c>
      <c r="AR128" s="120" t="e" cm="1">
        <f t="array" ref="AR128">_xlfn.IFS(AND($P128&lt;&gt;"",U128&lt;&gt;""),ABS($P128-U128),AND($P128="",U128=""),"",OR($P128&lt;&gt;"",U128&lt;&gt;""),"-")</f>
        <v>#N/A</v>
      </c>
      <c r="AS128" s="120" t="e" cm="1">
        <f t="array" ref="AS128">_xlfn.IFS(AND($P128&lt;&gt;"",V128&lt;&gt;""),ABS($P128-V128),AND($P128="",V128=""),"",OR($P128&lt;&gt;"",V128&lt;&gt;""),"-")</f>
        <v>#N/A</v>
      </c>
      <c r="AT128" s="120" t="e" cm="1">
        <f t="array" ref="AT128">_xlfn.IFS(AND($P128&lt;&gt;"",W128&lt;&gt;""),ABS($P128-W128),AND($P128="",W128=""),"",OR($P128&lt;&gt;"",W128&lt;&gt;""),"-")</f>
        <v>#N/A</v>
      </c>
      <c r="AU128" s="120" t="e" cm="1">
        <f t="array" ref="AU128">_xlfn.IFS(AND($P128&lt;&gt;"",X128&lt;&gt;""),ABS($P128-X128),AND($P128="",X128=""),"",OR($P128&lt;&gt;"",X128&lt;&gt;""),"-")</f>
        <v>#N/A</v>
      </c>
      <c r="AV128" s="120" t="e" cm="1">
        <f t="array" ref="AV128">_xlfn.IFS(AND($P128&lt;&gt;"",Y128&lt;&gt;""),ABS($P128-Y128),AND($P128="",Y128=""),"",OR($P128&lt;&gt;"",Y128&lt;&gt;""),"-")</f>
        <v>#N/A</v>
      </c>
      <c r="AW128" s="120" t="e" cm="1">
        <f t="array" ref="AW128">_xlfn.IFS(AND($P128&lt;&gt;"",Z128&lt;&gt;""),ABS($P128-Z128),AND($P128="",Z128=""),"",OR($P128&lt;&gt;"",Z128&lt;&gt;""),"-")</f>
        <v>#N/A</v>
      </c>
      <c r="AX128" s="120" t="e" cm="1">
        <f t="array" ref="AX128">_xlfn.IFS(AND($P128&lt;&gt;"",AA128&lt;&gt;""),ABS($P128-AA128),AND($P128="",AA128=""),"",OR($P128&lt;&gt;"",AA128&lt;&gt;""),"-")</f>
        <v>#N/A</v>
      </c>
      <c r="AY128" s="121" t="e" cm="1">
        <f t="array" ref="AY128">_xlfn.IFS(AND($Q128&lt;&gt;"",R128&lt;&gt;""),ABS($Q128-R128),AND($Q128="",R128=""),"",OR($Q128&lt;&gt;"",R128&lt;&gt;""),"-")</f>
        <v>#N/A</v>
      </c>
      <c r="AZ128" s="334" t="e" cm="1">
        <f t="array" ref="AZ128">_xlfn.IFS(AND($Q128&lt;&gt;"",S128&lt;&gt;""),ABS($Q128-S128),AND($Q128="",S128=""),"",OR($Q128&lt;&gt;"",S128&lt;&gt;""),"-")</f>
        <v>#N/A</v>
      </c>
      <c r="BA128" s="334" t="e" cm="1">
        <f t="array" ref="BA128">_xlfn.IFS(AND($Q128&lt;&gt;"",T128&lt;&gt;""),ABS($Q128-T128),AND($Q128="",T128=""),"",OR($Q128&lt;&gt;"",T128&lt;&gt;""),"-")</f>
        <v>#N/A</v>
      </c>
      <c r="BB128" s="120" t="e" cm="1">
        <f t="array" ref="BB128">_xlfn.IFS(AND($Q128&lt;&gt;"",U128&lt;&gt;""),ABS($Q128-U128),AND($Q128="",U128=""),"",OR($Q128&lt;&gt;"",U128&lt;&gt;""),"-")</f>
        <v>#N/A</v>
      </c>
      <c r="BC128" s="120" t="e" cm="1">
        <f t="array" ref="BC128">_xlfn.IFS(AND($Q128&lt;&gt;"",V128&lt;&gt;""),ABS($Q128-V128),AND($Q128="",V128=""),"",OR($Q128&lt;&gt;"",V128&lt;&gt;""),"-")</f>
        <v>#N/A</v>
      </c>
      <c r="BD128" s="120" t="e" cm="1">
        <f t="array" ref="BD128">_xlfn.IFS(AND($Q128&lt;&gt;"",W128&lt;&gt;""),ABS($Q128-W128),AND($Q128="",W128=""),"",OR($Q128&lt;&gt;"",W128&lt;&gt;""),"-")</f>
        <v>#N/A</v>
      </c>
      <c r="BE128" s="120" t="e" cm="1">
        <f t="array" ref="BE128">_xlfn.IFS(AND($Q128&lt;&gt;"",X128&lt;&gt;""),ABS($Q128-X128),AND($Q128="",X128=""),"",OR($Q128&lt;&gt;"",X128&lt;&gt;""),"-")</f>
        <v>#N/A</v>
      </c>
      <c r="BF128" s="120" t="e" cm="1">
        <f t="array" ref="BF128">_xlfn.IFS(AND($Q128&lt;&gt;"",Y128&lt;&gt;""),ABS($Q128-Y128),AND($Q128="",Y128=""),"",OR($Q128&lt;&gt;"",Y128&lt;&gt;""),"-")</f>
        <v>#N/A</v>
      </c>
      <c r="BG128" s="120" t="e" cm="1">
        <f t="array" ref="BG128">_xlfn.IFS(AND($Q128&lt;&gt;"",Z128&lt;&gt;""),ABS($Q128-Z128),AND($Q128="",Z128=""),"",OR($Q128&lt;&gt;"",Z128&lt;&gt;""),"-")</f>
        <v>#N/A</v>
      </c>
      <c r="BH128" s="120" t="e" cm="1">
        <f t="array" ref="BH128">_xlfn.IFS(AND($Q128&lt;&gt;"",AA128&lt;&gt;""),ABS($Q128-AA128),AND($Q128="",AA128=""),"",OR($Q128&lt;&gt;"",AA128&lt;&gt;""),"-")</f>
        <v>#N/A</v>
      </c>
      <c r="BI128" s="121" t="e" cm="1">
        <f t="array" ref="BI128">_xlfn.IFS(AND($R128&lt;&gt;"",S128&lt;&gt;""),ABS($R128-S128),AND($R128="",S128=""),"",OR($R128&lt;&gt;"",S128&lt;&gt;""),"-")</f>
        <v>#N/A</v>
      </c>
      <c r="BJ128" s="120" t="e" cm="1">
        <f t="array" ref="BJ128">_xlfn.IFS(AND($R128&lt;&gt;"",T128&lt;&gt;""),ABS($R128-T128),AND($R128="",T128=""),"",OR($R128&lt;&gt;"",T128&lt;&gt;""),"-")</f>
        <v>#N/A</v>
      </c>
      <c r="BK128" s="334" t="e" cm="1">
        <f t="array" ref="BK128">_xlfn.IFS(AND($R128&lt;&gt;"",U128&lt;&gt;""),ABS($R128-U128),AND($R128="",U128=""),"",OR($R128&lt;&gt;"",U128&lt;&gt;""),"-")</f>
        <v>#N/A</v>
      </c>
      <c r="BL128" s="120" t="e" cm="1">
        <f t="array" ref="BL128">_xlfn.IFS(AND($R128&lt;&gt;"",V128&lt;&gt;""),ABS($R128-V128),AND($R128="",V128=""),"",OR($R128&lt;&gt;"",V128&lt;&gt;""),"-")</f>
        <v>#N/A</v>
      </c>
      <c r="BM128" s="120" t="e" cm="1">
        <f t="array" ref="BM128">_xlfn.IFS(AND($R128&lt;&gt;"",W128&lt;&gt;""),ABS($R128-W128),AND($R128="",W128=""),"",OR($R128&lt;&gt;"",W128&lt;&gt;""),"-")</f>
        <v>#N/A</v>
      </c>
      <c r="BN128" s="120" t="e" cm="1">
        <f t="array" ref="BN128">_xlfn.IFS(AND($R128&lt;&gt;"",X128&lt;&gt;""),ABS($R128-X128),AND($R128="",X128=""),"",OR($R128&lt;&gt;"",X128&lt;&gt;""),"-")</f>
        <v>#N/A</v>
      </c>
      <c r="BO128" s="120" t="e" cm="1">
        <f t="array" ref="BO128">_xlfn.IFS(AND($R128&lt;&gt;"",Y128&lt;&gt;""),ABS($R128-Y128),AND($R128="",Y128=""),"",OR($R128&lt;&gt;"",Y128&lt;&gt;""),"-")</f>
        <v>#N/A</v>
      </c>
      <c r="BP128" s="120" t="e" cm="1">
        <f t="array" ref="BP128">_xlfn.IFS(AND($R128&lt;&gt;"",Z128&lt;&gt;""),ABS($R128-Z128),AND($R128="",Z128=""),"",OR($R128&lt;&gt;"",Z128&lt;&gt;""),"-")</f>
        <v>#N/A</v>
      </c>
      <c r="BQ128" s="120" t="e" cm="1">
        <f t="array" ref="BQ128">_xlfn.IFS(AND($R128&lt;&gt;"",AA128&lt;&gt;""),ABS($R128-AA128),AND($R128="",AA128=""),"",OR($R128&lt;&gt;"",AA128&lt;&gt;""),"-")</f>
        <v>#N/A</v>
      </c>
      <c r="BR128" s="121" t="e" cm="1">
        <f t="array" ref="BR128">_xlfn.IFS(AND($S128&lt;&gt;"",T128&lt;&gt;""),ABS($S128-T128),AND($S128="",T128=""),"",OR($S128&lt;&gt;"",T128&lt;&gt;""),"-")</f>
        <v>#N/A</v>
      </c>
      <c r="BS128" s="334" t="e" cm="1">
        <f t="array" ref="BS128">_xlfn.IFS(AND($S128&lt;&gt;"",U128&lt;&gt;""),ABS($S128-U128),AND($S128="",U128=""),"",OR($S128&lt;&gt;"",U128&lt;&gt;""),"-")</f>
        <v>#N/A</v>
      </c>
      <c r="BT128" s="120" t="e" cm="1">
        <f t="array" ref="BT128">_xlfn.IFS(AND($S128&lt;&gt;"",V128&lt;&gt;""),ABS($S128-V128),AND($S128="",V128=""),"",OR($S128&lt;&gt;"",V128&lt;&gt;""),"-")</f>
        <v>#N/A</v>
      </c>
      <c r="BU128" s="120" t="e" cm="1">
        <f t="array" ref="BU128">_xlfn.IFS(AND($S128&lt;&gt;"",W128&lt;&gt;""),ABS($S128-W128),AND($S128="",W128=""),"",OR($S128&lt;&gt;"",W128&lt;&gt;""),"-")</f>
        <v>#N/A</v>
      </c>
      <c r="BV128" s="120" t="e" cm="1">
        <f t="array" ref="BV128">_xlfn.IFS(AND($S128&lt;&gt;"",X128&lt;&gt;""),ABS($S128-X128),AND($S128="",X128=""),"",OR($S128&lt;&gt;"",X128&lt;&gt;""),"-")</f>
        <v>#N/A</v>
      </c>
      <c r="BW128" s="120" t="e" cm="1">
        <f t="array" ref="BW128">_xlfn.IFS(AND($S128&lt;&gt;"",Y128&lt;&gt;""),ABS($S128-Y128),AND($S128="",Y128=""),"",OR($S128&lt;&gt;"",Y128&lt;&gt;""),"-")</f>
        <v>#N/A</v>
      </c>
      <c r="BX128" s="120" t="e" cm="1">
        <f t="array" ref="BX128">_xlfn.IFS(AND($S128&lt;&gt;"",Z128&lt;&gt;""),ABS($S128-Z128),AND($S128="",Z128=""),"",OR($S128&lt;&gt;"",Z128&lt;&gt;""),"-")</f>
        <v>#N/A</v>
      </c>
      <c r="BY128" s="120" t="e" cm="1">
        <f t="array" ref="BY128">_xlfn.IFS(AND($S128&lt;&gt;"",AA128&lt;&gt;""),ABS($S128-AA128),AND($S128="",AA128=""),"",OR($S128&lt;&gt;"",AA128&lt;&gt;""),"-")</f>
        <v>#N/A</v>
      </c>
      <c r="BZ128" s="121" t="e" cm="1">
        <f t="array" ref="BZ128">_xlfn.IFS(AND($T128&lt;&gt;"",U128&lt;&gt;""),ABS($T128-U128),AND($T128="",U128=""),"",OR($T128&lt;&gt;"",U128&lt;&gt;""),"-")</f>
        <v>#N/A</v>
      </c>
      <c r="CA128" s="120" t="e" cm="1">
        <f t="array" ref="CA128">_xlfn.IFS(AND($T128&lt;&gt;"",V128&lt;&gt;""),ABS($T128-V128),AND($T128="",V128=""),"",OR($T128&lt;&gt;"",V128&lt;&gt;""),"-")</f>
        <v>#N/A</v>
      </c>
      <c r="CB128" s="120" t="e" cm="1">
        <f t="array" ref="CB128">_xlfn.IFS(AND($T128&lt;&gt;"",W128&lt;&gt;""),ABS($T128-W128),AND($T128="",W128=""),"",OR($T128&lt;&gt;"",W128&lt;&gt;""),"-")</f>
        <v>#N/A</v>
      </c>
      <c r="CC128" s="120" t="e" cm="1">
        <f t="array" ref="CC128">_xlfn.IFS(AND($T128&lt;&gt;"",X128&lt;&gt;""),ABS($T128-X128),AND($T128="",X128=""),"",OR($T128&lt;&gt;"",X128&lt;&gt;""),"-")</f>
        <v>#N/A</v>
      </c>
      <c r="CD128" s="120" t="e" cm="1">
        <f t="array" ref="CD128">_xlfn.IFS(AND($T128&lt;&gt;"",Y128&lt;&gt;""),ABS($T128-Y128),AND($T128="",Y128=""),"",OR($T128&lt;&gt;"",Y128&lt;&gt;""),"-")</f>
        <v>#N/A</v>
      </c>
      <c r="CE128" s="120" t="e" cm="1">
        <f t="array" ref="CE128">_xlfn.IFS(AND($T128&lt;&gt;"",Z128&lt;&gt;""),ABS($T128-Z128),AND($T128="",Z128=""),"",OR($T128&lt;&gt;"",Z128&lt;&gt;""),"-")</f>
        <v>#N/A</v>
      </c>
      <c r="CF128" s="120" t="e" cm="1">
        <f t="array" ref="CF128">_xlfn.IFS(AND($T128&lt;&gt;"",AA128&lt;&gt;""),ABS($T128-AA128),AND($T128="",AA128=""),"",OR($T128&lt;&gt;"",AA128&lt;&gt;""),"-")</f>
        <v>#N/A</v>
      </c>
      <c r="CG128" s="121" t="e" cm="1">
        <f t="array" ref="CG128">_xlfn.IFS(AND($U128&lt;&gt;"",V128&lt;&gt;""),ABS($U128-V128),AND($U128="",V128=""),"",OR($U128&lt;&gt;"",V128&lt;&gt;""),"-")</f>
        <v>#N/A</v>
      </c>
      <c r="CH128" s="120" t="e" cm="1">
        <f t="array" ref="CH128">_xlfn.IFS(AND($U128&lt;&gt;"",W128&lt;&gt;""),ABS($U128-W128),AND($U128="",W128=""),"",OR($U128&lt;&gt;"",W128&lt;&gt;""),"-")</f>
        <v>#N/A</v>
      </c>
      <c r="CI128" s="120" t="e" cm="1">
        <f t="array" ref="CI128">_xlfn.IFS(AND($U128&lt;&gt;"",X128&lt;&gt;""),ABS($U128-X128),AND($U128="",X128=""),"",OR($U128&lt;&gt;"",X128&lt;&gt;""),"-")</f>
        <v>#N/A</v>
      </c>
      <c r="CJ128" s="120" t="e" cm="1">
        <f t="array" ref="CJ128">_xlfn.IFS(AND($U128&lt;&gt;"",Y128&lt;&gt;""),ABS($U128-Y128),AND($U128="",Y128=""),"",OR($U128&lt;&gt;"",Y128&lt;&gt;""),"-")</f>
        <v>#N/A</v>
      </c>
      <c r="CK128" s="120" t="e" cm="1">
        <f t="array" ref="CK128">_xlfn.IFS(AND($U128&lt;&gt;"",Z128&lt;&gt;""),ABS($U128-Z128),AND($U128="",Z128=""),"",OR($U128&lt;&gt;"",Z128&lt;&gt;""),"-")</f>
        <v>#N/A</v>
      </c>
      <c r="CL128" s="120" t="e" cm="1">
        <f t="array" ref="CL128">_xlfn.IFS(AND($U128&lt;&gt;"",AA128&lt;&gt;""),ABS($U128-AA128),AND($U128="",AA128=""),"",OR($U128&lt;&gt;"",AA128&lt;&gt;""),"-")</f>
        <v>#N/A</v>
      </c>
      <c r="CM128" s="121" t="e" cm="1">
        <f t="array" ref="CM128">_xlfn.IFS(AND($V128&lt;&gt;"",W128&lt;&gt;""),ABS($V128-W128),AND($V128="",W128=""),"",OR($V128&lt;&gt;"",W128&lt;&gt;""),"-")</f>
        <v>#N/A</v>
      </c>
      <c r="CN128" s="120" t="e" cm="1">
        <f t="array" ref="CN128">_xlfn.IFS(AND($V128&lt;&gt;"",X128&lt;&gt;""),ABS($V128-X128),AND($V128="",X128=""),"",OR($V128&lt;&gt;"",X128&lt;&gt;""),"-")</f>
        <v>#N/A</v>
      </c>
      <c r="CO128" s="120" t="e" cm="1">
        <f t="array" ref="CO128">_xlfn.IFS(AND($V128&lt;&gt;"",Y128&lt;&gt;""),ABS($V128-Y128),AND($V128="",Y128=""),"",OR($V128&lt;&gt;"",Y128&lt;&gt;""),"-")</f>
        <v>#N/A</v>
      </c>
      <c r="CP128" s="120" t="e" cm="1">
        <f t="array" ref="CP128">_xlfn.IFS(AND($V128&lt;&gt;"",Z128&lt;&gt;""),ABS($V128-Z128),AND($V128="",Z128=""),"",OR($V128&lt;&gt;"",Z128&lt;&gt;""),"-")</f>
        <v>#N/A</v>
      </c>
      <c r="CQ128" s="120" t="e" cm="1">
        <f t="array" ref="CQ128">_xlfn.IFS(AND($V128&lt;&gt;"",AA128&lt;&gt;""),ABS($V128-AA128),AND($V128="",AA128=""),"",OR($V128&lt;&gt;"",AA128&lt;&gt;""),"-")</f>
        <v>#N/A</v>
      </c>
      <c r="CR128" s="121" t="e" cm="1">
        <f t="array" ref="CR128">_xlfn.IFS(AND($W128&lt;&gt;"",X128&lt;&gt;""),ABS($W128-X128),AND($W128="",X128=""),"",OR($W128&lt;&gt;"",X128&lt;&gt;""),"-")</f>
        <v>#N/A</v>
      </c>
      <c r="CS128" s="120" t="e" cm="1">
        <f t="array" ref="CS128">_xlfn.IFS(AND($W128&lt;&gt;"",Y128&lt;&gt;""),ABS($W128-Y128),AND($W128="",Y128=""),"",OR($W128&lt;&gt;"",Y128&lt;&gt;""),"-")</f>
        <v>#N/A</v>
      </c>
      <c r="CT128" s="120" t="e" cm="1">
        <f t="array" ref="CT128">_xlfn.IFS(AND($W128&lt;&gt;"",Z128&lt;&gt;""),ABS($W128-Z128),AND($W128="",Z128=""),"",OR($W128&lt;&gt;"",Z128&lt;&gt;""),"-")</f>
        <v>#N/A</v>
      </c>
      <c r="CU128" s="120" t="e" cm="1">
        <f t="array" ref="CU128">_xlfn.IFS(AND($W128&lt;&gt;"",AA128&lt;&gt;""),ABS($W128-AA128),AND($W128="",AA128=""),"",OR($W128&lt;&gt;"",AA128&lt;&gt;""),"-")</f>
        <v>#N/A</v>
      </c>
      <c r="CV128" s="121" t="e" cm="1">
        <f t="array" ref="CV128">_xlfn.IFS(AND($X128&lt;&gt;"",Y128&lt;&gt;""),ABS($X128-Y128),AND($X128="",Y128=""),"",OR($X128&lt;&gt;"",Y128&lt;&gt;""),"-")</f>
        <v>#N/A</v>
      </c>
      <c r="CW128" s="120" t="e" cm="1">
        <f t="array" ref="CW128">_xlfn.IFS(AND($X128&lt;&gt;"",Z128&lt;&gt;""),ABS($X128-Z128),AND($X128="",Z128=""),"",OR($X128&lt;&gt;"",Z128&lt;&gt;""),"-")</f>
        <v>#N/A</v>
      </c>
      <c r="CX128" s="120" t="e" cm="1">
        <f t="array" ref="CX128">_xlfn.IFS(AND($X128&lt;&gt;"",AA128&lt;&gt;""),ABS($X128-AA128),AND($X128="",AA128=""),"",OR($X128&lt;&gt;"",AA128&lt;&gt;""),"-")</f>
        <v>#N/A</v>
      </c>
      <c r="CY128" s="121" t="e" cm="1">
        <f t="array" ref="CY128">_xlfn.IFS(AND($Y128&lt;&gt;"",Z128&lt;&gt;""),ABS($Y128-Z128),AND($Y128="",Z128=""),"",OR($Y128&lt;&gt;"",Z128&lt;&gt;""),"-")</f>
        <v>#N/A</v>
      </c>
      <c r="CZ128" s="120" t="e" cm="1">
        <f t="array" ref="CZ128">_xlfn.IFS(AND($Y128&lt;&gt;"",AA128&lt;&gt;""),ABS($Y128-AA128),AND($Y128="",AA128=""),"",OR($Y128&lt;&gt;"",AA128&lt;&gt;""),"-")</f>
        <v>#N/A</v>
      </c>
      <c r="DA128" s="121" t="e" cm="1">
        <f t="array" ref="DA128">_xlfn.IFS(AND($Z128&lt;&gt;"",AA128&lt;&gt;""),ABS($Z128-AA128),AND($Z128="",AA128=""),"",OR($Z128&lt;&gt;"",AA128&lt;&gt;""),"-")</f>
        <v>#N/A</v>
      </c>
    </row>
    <row r="129" spans="1:105" s="121" customFormat="1" x14ac:dyDescent="0.2">
      <c r="A129" s="260" t="s">
        <v>183</v>
      </c>
      <c r="B129" s="259" t="str">
        <f>VLOOKUP($A129,Merged_couplings!$B:$BU,MATCH(B$1,Merged_couplings!$B$1:$BU$1,0),FALSE)</f>
        <v>---</v>
      </c>
      <c r="C129" s="258" t="str">
        <f>VLOOKUP($A129,Merged_couplings!$B:$BU,MATCH(C$1,Merged_couplings!$B$1:$BU$1,0),FALSE)</f>
        <v>---</v>
      </c>
      <c r="D129" s="258" t="str">
        <f>VLOOKUP($A129,Merged_couplings!$B:$BU,MATCH(D$1,Merged_couplings!$B$1:$BU$1,0),FALSE)</f>
        <v>-IG</v>
      </c>
      <c r="E129" s="258" t="str">
        <f>VLOOKUP($A129,Merged_couplings!$B:$BU,MATCH(E$1,Merged_couplings!$B$1:$BU$1,0),FALSE)</f>
        <v>-IG</v>
      </c>
      <c r="F129" s="258" t="str">
        <f>VLOOKUP($A129,Merged_couplings!$B:$BU,MATCH(F$1,Merged_couplings!$B$1:$BU$1,0),FALSE)</f>
        <v>-IG</v>
      </c>
      <c r="G129" s="258" t="str">
        <f>VLOOKUP($A129,Merged_couplings!$B:$BU,MATCH(G$1,Merged_couplings!$B$1:$BU$1,0),FALSE)</f>
        <v>-IG</v>
      </c>
      <c r="H129" s="258" t="str">
        <f>VLOOKUP($A129,Merged_couplings!$B:$BU,MATCH(H$1,Merged_couplings!$B$1:$BU$1,0),FALSE)</f>
        <v>-IG</v>
      </c>
      <c r="I129" s="258" t="str">
        <f>VLOOKUP($A129,Merged_couplings!$B:$BU,MATCH(I$1,Merged_couplings!$B$1:$BU$1,0),FALSE)</f>
        <v>---</v>
      </c>
      <c r="J129" s="258" t="str">
        <f>VLOOKUP($A129,Merged_couplings!$B:$BU,MATCH(J$1,Merged_couplings!$B$1:$BU$1,0),FALSE)</f>
        <v>---</v>
      </c>
      <c r="K129" s="258" t="str">
        <f>VLOOKUP($A129,Merged_couplings!$B:$BU,MATCH(K$1,Merged_couplings!$B$1:$BU$1,0),FALSE)</f>
        <v>-I-</v>
      </c>
      <c r="L129" s="258" t="str">
        <f>VLOOKUP($A129,Merged_couplings!$B:$BU,MATCH(L$1,Merged_couplings!$B$1:$BU$1,0),FALSE)</f>
        <v>-I-</v>
      </c>
      <c r="M129" s="258" t="str">
        <f>VLOOKUP($A129,Merged_couplings!$B:$BU,MATCH(M$1,Merged_couplings!$B$1:$BU$1,0),FALSE)</f>
        <v>-I-</v>
      </c>
      <c r="N129" s="258" t="str">
        <f>VLOOKUP($A129,Merged_couplings!$B:$BU,MATCH(N$1,Merged_couplings!$B$1:$BU$1,0),FALSE)</f>
        <v>---</v>
      </c>
      <c r="O129" s="121" t="str">
        <f>IF(OR(B129="BIG",B129="BI-",B129="-IG"),VLOOKUP($A129,Merged_couplings!$B:$BU,MATCH(O$1,Merged_couplings!$B$1:$BU$1,0),FALSE),"")</f>
        <v/>
      </c>
      <c r="P129" s="120" t="str">
        <f>IF(OR(C129="BIG",C129="BI-",C129="-IG"),VLOOKUP($A129,Merged_couplings!$B:$BU,MATCH(P$1,Merged_couplings!$B$1:$BU$1,0),FALSE),"")</f>
        <v/>
      </c>
      <c r="Q129" s="120">
        <f>IF(OR(D129="BIG",D129="BI-",D129="-IG"),VLOOKUP($A129,Merged_couplings!$B:$BU,MATCH(Q$1,Merged_couplings!$B$1:$BU$1,0),FALSE),"")</f>
        <v>10.168953690412378</v>
      </c>
      <c r="R129" s="120">
        <f t="shared" si="10"/>
        <v>10.168953690412378</v>
      </c>
      <c r="S129" s="120">
        <f t="shared" si="10"/>
        <v>10.168953690412378</v>
      </c>
      <c r="T129" s="120">
        <f t="shared" si="10"/>
        <v>10.168953690412378</v>
      </c>
      <c r="U129" s="120">
        <f>IF(OR(H129="BIG",H129="BI-",H129="-IG"),VLOOKUP($A129,Merged_couplings!$B:$BU,MATCH(U$1,Merged_couplings!$B$1:$BU$1,0),FALSE),"")</f>
        <v>8.9220860163661246</v>
      </c>
      <c r="V129" s="120" t="str">
        <f>IF(OR(I129="BIG",I129="BI-",I129="-IG"),VLOOKUP($A129,Merged_couplings!$B:$BU,MATCH(V$1,Merged_couplings!$B$1:$BU$1,0),FALSE),"")</f>
        <v/>
      </c>
      <c r="W129" s="120" t="str">
        <f t="shared" si="8"/>
        <v/>
      </c>
      <c r="X129" s="120" t="str">
        <f>IF(OR(K129="BIG",K129="BI-",K129="-IG"),VLOOKUP($A129,Merged_couplings!$B:$BU,MATCH(X$1,Merged_couplings!$B$1:$BU$1,0),FALSE),"")</f>
        <v/>
      </c>
      <c r="Y129" s="120" t="str">
        <f>IF(OR(L129="BIG",L129="BI-",L129="-IG"),VLOOKUP($A129,Merged_couplings!$B:$BU,MATCH(Y$1,Merged_couplings!$B$1:$BU$1,0),FALSE),"")</f>
        <v/>
      </c>
      <c r="Z129" s="120" t="str">
        <f>IF(OR(M129="BIG",M129="BI-",M129="-IG"),VLOOKUP($A129,Merged_couplings!$B:$BU,MATCH(Z$1,Merged_couplings!$B$1:$BU$1,0),FALSE),"")</f>
        <v/>
      </c>
      <c r="AA129" s="120" t="str">
        <f>IF(OR(N129="BIG",N129="BI-",N129="-IG"),VLOOKUP($A129,Merged_couplings!$B:$BU,MATCH(AA$1,Merged_couplings!$B$1:$BU$1,0),FALSE),"")</f>
        <v/>
      </c>
      <c r="AB129" s="123" t="str" cm="1">
        <f t="array" ref="AB129">_xlfn.IFS(AND($O129&lt;&gt;"",P129&lt;&gt;""),ABS($O129-P129),AND($O129="",P129=""),"",OR($O129&lt;&gt;"",P129&lt;&gt;""),"-")</f>
        <v/>
      </c>
      <c r="AC129" s="122" t="str" cm="1">
        <f t="array" ref="AC129">_xlfn.IFS(AND($O129&lt;&gt;"",Q129&lt;&gt;""),ABS($O129-Q129),AND($O129="",Q129=""),"",OR($O129&lt;&gt;"",Q129&lt;&gt;""),"-")</f>
        <v>-</v>
      </c>
      <c r="AD129" s="122" t="str" cm="1">
        <f t="array" ref="AD129">_xlfn.IFS(AND($O129&lt;&gt;"",R129&lt;&gt;""),ABS($O129-R129),AND($O129="",R129=""),"",OR($O129&lt;&gt;"",R129&lt;&gt;""),"-")</f>
        <v>-</v>
      </c>
      <c r="AE129" s="122" t="str" cm="1">
        <f t="array" ref="AE129">_xlfn.IFS(AND($O129&lt;&gt;"",S129&lt;&gt;""),ABS($O129-S129),AND($O129="",S129=""),"",OR($O129&lt;&gt;"",S129&lt;&gt;""),"-")</f>
        <v>-</v>
      </c>
      <c r="AF129" s="122" t="str" cm="1">
        <f t="array" ref="AF129">_xlfn.IFS(AND($O129&lt;&gt;"",T129&lt;&gt;""),ABS($O129-T129),AND($O129="",T129=""),"",OR($O129&lt;&gt;"",T129&lt;&gt;""),"-")</f>
        <v>-</v>
      </c>
      <c r="AG129" s="122" t="str" cm="1">
        <f t="array" ref="AG129">_xlfn.IFS(AND($O129&lt;&gt;"",U129&lt;&gt;""),ABS($O129-U129),AND($O129="",U129=""),"",OR($O129&lt;&gt;"",U129&lt;&gt;""),"-")</f>
        <v>-</v>
      </c>
      <c r="AH129" s="122" t="str" cm="1">
        <f t="array" ref="AH129">_xlfn.IFS(AND($O129&lt;&gt;"",V129&lt;&gt;""),ABS($O129-V129),AND($O129="",V129=""),"",OR($O129&lt;&gt;"",V129&lt;&gt;""),"-")</f>
        <v/>
      </c>
      <c r="AI129" s="122" t="str" cm="1">
        <f t="array" ref="AI129">_xlfn.IFS(AND($O129&lt;&gt;"",W129&lt;&gt;""),ABS($O129-W129),AND($O129="",W129=""),"",OR($O129&lt;&gt;"",W129&lt;&gt;""),"-")</f>
        <v/>
      </c>
      <c r="AJ129" s="122" t="str" cm="1">
        <f t="array" ref="AJ129">_xlfn.IFS(AND($O129&lt;&gt;"",X129&lt;&gt;""),ABS($O129-X129),AND($O129="",X129=""),"",OR($O129&lt;&gt;"",X129&lt;&gt;""),"-")</f>
        <v/>
      </c>
      <c r="AK129" s="122" t="str" cm="1">
        <f t="array" ref="AK129">_xlfn.IFS(AND($O129&lt;&gt;"",Y129&lt;&gt;""),ABS($O129-Y129),AND($O129="",Y129=""),"",OR($O129&lt;&gt;"",Y129&lt;&gt;""),"-")</f>
        <v/>
      </c>
      <c r="AL129" s="122" t="str" cm="1">
        <f t="array" ref="AL129">_xlfn.IFS(AND($O129&lt;&gt;"",Z129&lt;&gt;""),ABS($O129-Z129),AND($O129="",Z129=""),"",OR($O129&lt;&gt;"",Z129&lt;&gt;""),"-")</f>
        <v/>
      </c>
      <c r="AM129" s="122" t="str" cm="1">
        <f t="array" ref="AM129">_xlfn.IFS(AND($O129&lt;&gt;"",AA129&lt;&gt;""),ABS($O129-AA129),AND($O129="",AA129=""),"",OR($O129&lt;&gt;"",AA129&lt;&gt;""),"-")</f>
        <v/>
      </c>
      <c r="AN129" s="121" t="str" cm="1">
        <f t="array" ref="AN129">_xlfn.IFS(AND($P129&lt;&gt;"",Q129&lt;&gt;""),ABS($P129-Q129),AND($P129="",Q129=""),"",OR($P129&lt;&gt;"",Q129&lt;&gt;""),"-")</f>
        <v>-</v>
      </c>
      <c r="AO129" s="120" t="str" cm="1">
        <f t="array" ref="AO129">_xlfn.IFS(AND($P129&lt;&gt;"",R129&lt;&gt;""),ABS($P129-R129),AND($P129="",R129=""),"",OR($P129&lt;&gt;"",R129&lt;&gt;""),"-")</f>
        <v>-</v>
      </c>
      <c r="AP129" s="120" t="str" cm="1">
        <f t="array" ref="AP129">_xlfn.IFS(AND($P129&lt;&gt;"",S129&lt;&gt;""),ABS($P129-S129),AND($P129="",S129=""),"",OR($P129&lt;&gt;"",S129&lt;&gt;""),"-")</f>
        <v>-</v>
      </c>
      <c r="AQ129" s="120" t="str" cm="1">
        <f t="array" ref="AQ129">_xlfn.IFS(AND($P129&lt;&gt;"",T129&lt;&gt;""),ABS($P129-T129),AND($P129="",T129=""),"",OR($P129&lt;&gt;"",T129&lt;&gt;""),"-")</f>
        <v>-</v>
      </c>
      <c r="AR129" s="120" t="str" cm="1">
        <f t="array" ref="AR129">_xlfn.IFS(AND($P129&lt;&gt;"",U129&lt;&gt;""),ABS($P129-U129),AND($P129="",U129=""),"",OR($P129&lt;&gt;"",U129&lt;&gt;""),"-")</f>
        <v>-</v>
      </c>
      <c r="AS129" s="120" t="str" cm="1">
        <f t="array" ref="AS129">_xlfn.IFS(AND($P129&lt;&gt;"",V129&lt;&gt;""),ABS($P129-V129),AND($P129="",V129=""),"",OR($P129&lt;&gt;"",V129&lt;&gt;""),"-")</f>
        <v/>
      </c>
      <c r="AT129" s="120" t="str" cm="1">
        <f t="array" ref="AT129">_xlfn.IFS(AND($P129&lt;&gt;"",W129&lt;&gt;""),ABS($P129-W129),AND($P129="",W129=""),"",OR($P129&lt;&gt;"",W129&lt;&gt;""),"-")</f>
        <v/>
      </c>
      <c r="AU129" s="120" t="str" cm="1">
        <f t="array" ref="AU129">_xlfn.IFS(AND($P129&lt;&gt;"",X129&lt;&gt;""),ABS($P129-X129),AND($P129="",X129=""),"",OR($P129&lt;&gt;"",X129&lt;&gt;""),"-")</f>
        <v/>
      </c>
      <c r="AV129" s="120" t="str" cm="1">
        <f t="array" ref="AV129">_xlfn.IFS(AND($P129&lt;&gt;"",Y129&lt;&gt;""),ABS($P129-Y129),AND($P129="",Y129=""),"",OR($P129&lt;&gt;"",Y129&lt;&gt;""),"-")</f>
        <v/>
      </c>
      <c r="AW129" s="120" t="str" cm="1">
        <f t="array" ref="AW129">_xlfn.IFS(AND($P129&lt;&gt;"",Z129&lt;&gt;""),ABS($P129-Z129),AND($P129="",Z129=""),"",OR($P129&lt;&gt;"",Z129&lt;&gt;""),"-")</f>
        <v/>
      </c>
      <c r="AX129" s="120" t="str" cm="1">
        <f t="array" ref="AX129">_xlfn.IFS(AND($P129&lt;&gt;"",AA129&lt;&gt;""),ABS($P129-AA129),AND($P129="",AA129=""),"",OR($P129&lt;&gt;"",AA129&lt;&gt;""),"-")</f>
        <v/>
      </c>
      <c r="AY129" s="121" cm="1">
        <f t="array" ref="AY129">_xlfn.IFS(AND($Q129&lt;&gt;"",R129&lt;&gt;""),ABS($Q129-R129),AND($Q129="",R129=""),"",OR($Q129&lt;&gt;"",R129&lt;&gt;""),"-")</f>
        <v>0</v>
      </c>
      <c r="AZ129" s="334" cm="1">
        <f t="array" ref="AZ129">_xlfn.IFS(AND($Q129&lt;&gt;"",S129&lt;&gt;""),ABS($Q129-S129),AND($Q129="",S129=""),"",OR($Q129&lt;&gt;"",S129&lt;&gt;""),"-")</f>
        <v>0</v>
      </c>
      <c r="BA129" s="334" cm="1">
        <f t="array" ref="BA129">_xlfn.IFS(AND($Q129&lt;&gt;"",T129&lt;&gt;""),ABS($Q129-T129),AND($Q129="",T129=""),"",OR($Q129&lt;&gt;"",T129&lt;&gt;""),"-")</f>
        <v>0</v>
      </c>
      <c r="BB129" s="120" cm="1">
        <f t="array" ref="BB129">_xlfn.IFS(AND($Q129&lt;&gt;"",U129&lt;&gt;""),ABS($Q129-U129),AND($Q129="",U129=""),"",OR($Q129&lt;&gt;"",U129&lt;&gt;""),"-")</f>
        <v>1.2468676740462534</v>
      </c>
      <c r="BC129" s="120" t="str" cm="1">
        <f t="array" ref="BC129">_xlfn.IFS(AND($Q129&lt;&gt;"",V129&lt;&gt;""),ABS($Q129-V129),AND($Q129="",V129=""),"",OR($Q129&lt;&gt;"",V129&lt;&gt;""),"-")</f>
        <v>-</v>
      </c>
      <c r="BD129" s="120" t="str" cm="1">
        <f t="array" ref="BD129">_xlfn.IFS(AND($Q129&lt;&gt;"",W129&lt;&gt;""),ABS($Q129-W129),AND($Q129="",W129=""),"",OR($Q129&lt;&gt;"",W129&lt;&gt;""),"-")</f>
        <v>-</v>
      </c>
      <c r="BE129" s="120" t="str" cm="1">
        <f t="array" ref="BE129">_xlfn.IFS(AND($Q129&lt;&gt;"",X129&lt;&gt;""),ABS($Q129-X129),AND($Q129="",X129=""),"",OR($Q129&lt;&gt;"",X129&lt;&gt;""),"-")</f>
        <v>-</v>
      </c>
      <c r="BF129" s="120" t="str" cm="1">
        <f t="array" ref="BF129">_xlfn.IFS(AND($Q129&lt;&gt;"",Y129&lt;&gt;""),ABS($Q129-Y129),AND($Q129="",Y129=""),"",OR($Q129&lt;&gt;"",Y129&lt;&gt;""),"-")</f>
        <v>-</v>
      </c>
      <c r="BG129" s="120" t="str" cm="1">
        <f t="array" ref="BG129">_xlfn.IFS(AND($Q129&lt;&gt;"",Z129&lt;&gt;""),ABS($Q129-Z129),AND($Q129="",Z129=""),"",OR($Q129&lt;&gt;"",Z129&lt;&gt;""),"-")</f>
        <v>-</v>
      </c>
      <c r="BH129" s="120" t="str" cm="1">
        <f t="array" ref="BH129">_xlfn.IFS(AND($Q129&lt;&gt;"",AA129&lt;&gt;""),ABS($Q129-AA129),AND($Q129="",AA129=""),"",OR($Q129&lt;&gt;"",AA129&lt;&gt;""),"-")</f>
        <v>-</v>
      </c>
      <c r="BI129" s="121" cm="1">
        <f t="array" ref="BI129">_xlfn.IFS(AND($R129&lt;&gt;"",S129&lt;&gt;""),ABS($R129-S129),AND($R129="",S129=""),"",OR($R129&lt;&gt;"",S129&lt;&gt;""),"-")</f>
        <v>0</v>
      </c>
      <c r="BJ129" s="120" cm="1">
        <f t="array" ref="BJ129">_xlfn.IFS(AND($R129&lt;&gt;"",T129&lt;&gt;""),ABS($R129-T129),AND($R129="",T129=""),"",OR($R129&lt;&gt;"",T129&lt;&gt;""),"-")</f>
        <v>0</v>
      </c>
      <c r="BK129" s="334" cm="1">
        <f t="array" ref="BK129">_xlfn.IFS(AND($R129&lt;&gt;"",U129&lt;&gt;""),ABS($R129-U129),AND($R129="",U129=""),"",OR($R129&lt;&gt;"",U129&lt;&gt;""),"-")</f>
        <v>1.2468676740462534</v>
      </c>
      <c r="BL129" s="120" t="str" cm="1">
        <f t="array" ref="BL129">_xlfn.IFS(AND($R129&lt;&gt;"",V129&lt;&gt;""),ABS($R129-V129),AND($R129="",V129=""),"",OR($R129&lt;&gt;"",V129&lt;&gt;""),"-")</f>
        <v>-</v>
      </c>
      <c r="BM129" s="120" t="str" cm="1">
        <f t="array" ref="BM129">_xlfn.IFS(AND($R129&lt;&gt;"",W129&lt;&gt;""),ABS($R129-W129),AND($R129="",W129=""),"",OR($R129&lt;&gt;"",W129&lt;&gt;""),"-")</f>
        <v>-</v>
      </c>
      <c r="BN129" s="120" t="str" cm="1">
        <f t="array" ref="BN129">_xlfn.IFS(AND($R129&lt;&gt;"",X129&lt;&gt;""),ABS($R129-X129),AND($R129="",X129=""),"",OR($R129&lt;&gt;"",X129&lt;&gt;""),"-")</f>
        <v>-</v>
      </c>
      <c r="BO129" s="120" t="str" cm="1">
        <f t="array" ref="BO129">_xlfn.IFS(AND($R129&lt;&gt;"",Y129&lt;&gt;""),ABS($R129-Y129),AND($R129="",Y129=""),"",OR($R129&lt;&gt;"",Y129&lt;&gt;""),"-")</f>
        <v>-</v>
      </c>
      <c r="BP129" s="120" t="str" cm="1">
        <f t="array" ref="BP129">_xlfn.IFS(AND($R129&lt;&gt;"",Z129&lt;&gt;""),ABS($R129-Z129),AND($R129="",Z129=""),"",OR($R129&lt;&gt;"",Z129&lt;&gt;""),"-")</f>
        <v>-</v>
      </c>
      <c r="BQ129" s="120" t="str" cm="1">
        <f t="array" ref="BQ129">_xlfn.IFS(AND($R129&lt;&gt;"",AA129&lt;&gt;""),ABS($R129-AA129),AND($R129="",AA129=""),"",OR($R129&lt;&gt;"",AA129&lt;&gt;""),"-")</f>
        <v>-</v>
      </c>
      <c r="BR129" s="121" cm="1">
        <f t="array" ref="BR129">_xlfn.IFS(AND($S129&lt;&gt;"",T129&lt;&gt;""),ABS($S129-T129),AND($S129="",T129=""),"",OR($S129&lt;&gt;"",T129&lt;&gt;""),"-")</f>
        <v>0</v>
      </c>
      <c r="BS129" s="334" cm="1">
        <f t="array" ref="BS129">_xlfn.IFS(AND($S129&lt;&gt;"",U129&lt;&gt;""),ABS($S129-U129),AND($S129="",U129=""),"",OR($S129&lt;&gt;"",U129&lt;&gt;""),"-")</f>
        <v>1.2468676740462534</v>
      </c>
      <c r="BT129" s="120" t="str" cm="1">
        <f t="array" ref="BT129">_xlfn.IFS(AND($S129&lt;&gt;"",V129&lt;&gt;""),ABS($S129-V129),AND($S129="",V129=""),"",OR($S129&lt;&gt;"",V129&lt;&gt;""),"-")</f>
        <v>-</v>
      </c>
      <c r="BU129" s="120" t="str" cm="1">
        <f t="array" ref="BU129">_xlfn.IFS(AND($S129&lt;&gt;"",W129&lt;&gt;""),ABS($S129-W129),AND($S129="",W129=""),"",OR($S129&lt;&gt;"",W129&lt;&gt;""),"-")</f>
        <v>-</v>
      </c>
      <c r="BV129" s="120" t="str" cm="1">
        <f t="array" ref="BV129">_xlfn.IFS(AND($S129&lt;&gt;"",X129&lt;&gt;""),ABS($S129-X129),AND($S129="",X129=""),"",OR($S129&lt;&gt;"",X129&lt;&gt;""),"-")</f>
        <v>-</v>
      </c>
      <c r="BW129" s="120" t="str" cm="1">
        <f t="array" ref="BW129">_xlfn.IFS(AND($S129&lt;&gt;"",Y129&lt;&gt;""),ABS($S129-Y129),AND($S129="",Y129=""),"",OR($S129&lt;&gt;"",Y129&lt;&gt;""),"-")</f>
        <v>-</v>
      </c>
      <c r="BX129" s="120" t="str" cm="1">
        <f t="array" ref="BX129">_xlfn.IFS(AND($S129&lt;&gt;"",Z129&lt;&gt;""),ABS($S129-Z129),AND($S129="",Z129=""),"",OR($S129&lt;&gt;"",Z129&lt;&gt;""),"-")</f>
        <v>-</v>
      </c>
      <c r="BY129" s="120" t="str" cm="1">
        <f t="array" ref="BY129">_xlfn.IFS(AND($S129&lt;&gt;"",AA129&lt;&gt;""),ABS($S129-AA129),AND($S129="",AA129=""),"",OR($S129&lt;&gt;"",AA129&lt;&gt;""),"-")</f>
        <v>-</v>
      </c>
      <c r="BZ129" s="121" cm="1">
        <f t="array" ref="BZ129">_xlfn.IFS(AND($T129&lt;&gt;"",U129&lt;&gt;""),ABS($T129-U129),AND($T129="",U129=""),"",OR($T129&lt;&gt;"",U129&lt;&gt;""),"-")</f>
        <v>1.2468676740462534</v>
      </c>
      <c r="CA129" s="120" t="str" cm="1">
        <f t="array" ref="CA129">_xlfn.IFS(AND($T129&lt;&gt;"",V129&lt;&gt;""),ABS($T129-V129),AND($T129="",V129=""),"",OR($T129&lt;&gt;"",V129&lt;&gt;""),"-")</f>
        <v>-</v>
      </c>
      <c r="CB129" s="120" t="str" cm="1">
        <f t="array" ref="CB129">_xlfn.IFS(AND($T129&lt;&gt;"",W129&lt;&gt;""),ABS($T129-W129),AND($T129="",W129=""),"",OR($T129&lt;&gt;"",W129&lt;&gt;""),"-")</f>
        <v>-</v>
      </c>
      <c r="CC129" s="120" t="str" cm="1">
        <f t="array" ref="CC129">_xlfn.IFS(AND($T129&lt;&gt;"",X129&lt;&gt;""),ABS($T129-X129),AND($T129="",X129=""),"",OR($T129&lt;&gt;"",X129&lt;&gt;""),"-")</f>
        <v>-</v>
      </c>
      <c r="CD129" s="120" t="str" cm="1">
        <f t="array" ref="CD129">_xlfn.IFS(AND($T129&lt;&gt;"",Y129&lt;&gt;""),ABS($T129-Y129),AND($T129="",Y129=""),"",OR($T129&lt;&gt;"",Y129&lt;&gt;""),"-")</f>
        <v>-</v>
      </c>
      <c r="CE129" s="120" t="str" cm="1">
        <f t="array" ref="CE129">_xlfn.IFS(AND($T129&lt;&gt;"",Z129&lt;&gt;""),ABS($T129-Z129),AND($T129="",Z129=""),"",OR($T129&lt;&gt;"",Z129&lt;&gt;""),"-")</f>
        <v>-</v>
      </c>
      <c r="CF129" s="120" t="str" cm="1">
        <f t="array" ref="CF129">_xlfn.IFS(AND($T129&lt;&gt;"",AA129&lt;&gt;""),ABS($T129-AA129),AND($T129="",AA129=""),"",OR($T129&lt;&gt;"",AA129&lt;&gt;""),"-")</f>
        <v>-</v>
      </c>
      <c r="CG129" s="121" t="str" cm="1">
        <f t="array" ref="CG129">_xlfn.IFS(AND($U129&lt;&gt;"",V129&lt;&gt;""),ABS($U129-V129),AND($U129="",V129=""),"",OR($U129&lt;&gt;"",V129&lt;&gt;""),"-")</f>
        <v>-</v>
      </c>
      <c r="CH129" s="120" t="str" cm="1">
        <f t="array" ref="CH129">_xlfn.IFS(AND($U129&lt;&gt;"",W129&lt;&gt;""),ABS($U129-W129),AND($U129="",W129=""),"",OR($U129&lt;&gt;"",W129&lt;&gt;""),"-")</f>
        <v>-</v>
      </c>
      <c r="CI129" s="120" t="str" cm="1">
        <f t="array" ref="CI129">_xlfn.IFS(AND($U129&lt;&gt;"",X129&lt;&gt;""),ABS($U129-X129),AND($U129="",X129=""),"",OR($U129&lt;&gt;"",X129&lt;&gt;""),"-")</f>
        <v>-</v>
      </c>
      <c r="CJ129" s="120" t="str" cm="1">
        <f t="array" ref="CJ129">_xlfn.IFS(AND($U129&lt;&gt;"",Y129&lt;&gt;""),ABS($U129-Y129),AND($U129="",Y129=""),"",OR($U129&lt;&gt;"",Y129&lt;&gt;""),"-")</f>
        <v>-</v>
      </c>
      <c r="CK129" s="120" t="str" cm="1">
        <f t="array" ref="CK129">_xlfn.IFS(AND($U129&lt;&gt;"",Z129&lt;&gt;""),ABS($U129-Z129),AND($U129="",Z129=""),"",OR($U129&lt;&gt;"",Z129&lt;&gt;""),"-")</f>
        <v>-</v>
      </c>
      <c r="CL129" s="120" t="str" cm="1">
        <f t="array" ref="CL129">_xlfn.IFS(AND($U129&lt;&gt;"",AA129&lt;&gt;""),ABS($U129-AA129),AND($U129="",AA129=""),"",OR($U129&lt;&gt;"",AA129&lt;&gt;""),"-")</f>
        <v>-</v>
      </c>
      <c r="CM129" s="121" t="str" cm="1">
        <f t="array" ref="CM129">_xlfn.IFS(AND($V129&lt;&gt;"",W129&lt;&gt;""),ABS($V129-W129),AND($V129="",W129=""),"",OR($V129&lt;&gt;"",W129&lt;&gt;""),"-")</f>
        <v/>
      </c>
      <c r="CN129" s="120" t="str" cm="1">
        <f t="array" ref="CN129">_xlfn.IFS(AND($V129&lt;&gt;"",X129&lt;&gt;""),ABS($V129-X129),AND($V129="",X129=""),"",OR($V129&lt;&gt;"",X129&lt;&gt;""),"-")</f>
        <v/>
      </c>
      <c r="CO129" s="120" t="str" cm="1">
        <f t="array" ref="CO129">_xlfn.IFS(AND($V129&lt;&gt;"",Y129&lt;&gt;""),ABS($V129-Y129),AND($V129="",Y129=""),"",OR($V129&lt;&gt;"",Y129&lt;&gt;""),"-")</f>
        <v/>
      </c>
      <c r="CP129" s="120" t="str" cm="1">
        <f t="array" ref="CP129">_xlfn.IFS(AND($V129&lt;&gt;"",Z129&lt;&gt;""),ABS($V129-Z129),AND($V129="",Z129=""),"",OR($V129&lt;&gt;"",Z129&lt;&gt;""),"-")</f>
        <v/>
      </c>
      <c r="CQ129" s="120" t="str" cm="1">
        <f t="array" ref="CQ129">_xlfn.IFS(AND($V129&lt;&gt;"",AA129&lt;&gt;""),ABS($V129-AA129),AND($V129="",AA129=""),"",OR($V129&lt;&gt;"",AA129&lt;&gt;""),"-")</f>
        <v/>
      </c>
      <c r="CR129" s="121" t="str" cm="1">
        <f t="array" ref="CR129">_xlfn.IFS(AND($W129&lt;&gt;"",X129&lt;&gt;""),ABS($W129-X129),AND($W129="",X129=""),"",OR($W129&lt;&gt;"",X129&lt;&gt;""),"-")</f>
        <v/>
      </c>
      <c r="CS129" s="120" t="str" cm="1">
        <f t="array" ref="CS129">_xlfn.IFS(AND($W129&lt;&gt;"",Y129&lt;&gt;""),ABS($W129-Y129),AND($W129="",Y129=""),"",OR($W129&lt;&gt;"",Y129&lt;&gt;""),"-")</f>
        <v/>
      </c>
      <c r="CT129" s="120" t="str" cm="1">
        <f t="array" ref="CT129">_xlfn.IFS(AND($W129&lt;&gt;"",Z129&lt;&gt;""),ABS($W129-Z129),AND($W129="",Z129=""),"",OR($W129&lt;&gt;"",Z129&lt;&gt;""),"-")</f>
        <v/>
      </c>
      <c r="CU129" s="120" t="str" cm="1">
        <f t="array" ref="CU129">_xlfn.IFS(AND($W129&lt;&gt;"",AA129&lt;&gt;""),ABS($W129-AA129),AND($W129="",AA129=""),"",OR($W129&lt;&gt;"",AA129&lt;&gt;""),"-")</f>
        <v/>
      </c>
      <c r="CV129" s="121" t="str" cm="1">
        <f t="array" ref="CV129">_xlfn.IFS(AND($X129&lt;&gt;"",Y129&lt;&gt;""),ABS($X129-Y129),AND($X129="",Y129=""),"",OR($X129&lt;&gt;"",Y129&lt;&gt;""),"-")</f>
        <v/>
      </c>
      <c r="CW129" s="120" t="str" cm="1">
        <f t="array" ref="CW129">_xlfn.IFS(AND($X129&lt;&gt;"",Z129&lt;&gt;""),ABS($X129-Z129),AND($X129="",Z129=""),"",OR($X129&lt;&gt;"",Z129&lt;&gt;""),"-")</f>
        <v/>
      </c>
      <c r="CX129" s="120" t="str" cm="1">
        <f t="array" ref="CX129">_xlfn.IFS(AND($X129&lt;&gt;"",AA129&lt;&gt;""),ABS($X129-AA129),AND($X129="",AA129=""),"",OR($X129&lt;&gt;"",AA129&lt;&gt;""),"-")</f>
        <v/>
      </c>
      <c r="CY129" s="121" t="str" cm="1">
        <f t="array" ref="CY129">_xlfn.IFS(AND($Y129&lt;&gt;"",Z129&lt;&gt;""),ABS($Y129-Z129),AND($Y129="",Z129=""),"",OR($Y129&lt;&gt;"",Z129&lt;&gt;""),"-")</f>
        <v/>
      </c>
      <c r="CZ129" s="120" t="str" cm="1">
        <f t="array" ref="CZ129">_xlfn.IFS(AND($Y129&lt;&gt;"",AA129&lt;&gt;""),ABS($Y129-AA129),AND($Y129="",AA129=""),"",OR($Y129&lt;&gt;"",AA129&lt;&gt;""),"-")</f>
        <v/>
      </c>
      <c r="DA129" s="121" t="str" cm="1">
        <f t="array" ref="DA129">_xlfn.IFS(AND($Z129&lt;&gt;"",AA129&lt;&gt;""),ABS($Z129-AA129),AND($Z129="",AA129=""),"",OR($Z129&lt;&gt;"",AA129&lt;&gt;""),"-")</f>
        <v/>
      </c>
    </row>
    <row r="130" spans="1:105" s="121" customFormat="1" x14ac:dyDescent="0.2">
      <c r="A130" s="260" t="s">
        <v>184</v>
      </c>
      <c r="B130" s="259" t="str">
        <f>VLOOKUP($A130,Merged_couplings!$B:$BU,MATCH(B$1,Merged_couplings!$B$1:$BU$1,0),FALSE)</f>
        <v>---</v>
      </c>
      <c r="C130" s="258" t="str">
        <f>VLOOKUP($A130,Merged_couplings!$B:$BU,MATCH(C$1,Merged_couplings!$B$1:$BU$1,0),FALSE)</f>
        <v>---</v>
      </c>
      <c r="D130" s="258" t="str">
        <f>VLOOKUP($A130,Merged_couplings!$B:$BU,MATCH(D$1,Merged_couplings!$B$1:$BU$1,0),FALSE)</f>
        <v>-IG</v>
      </c>
      <c r="E130" s="258" t="str">
        <f>VLOOKUP($A130,Merged_couplings!$B:$BU,MATCH(E$1,Merged_couplings!$B$1:$BU$1,0),FALSE)</f>
        <v>-IG</v>
      </c>
      <c r="F130" s="258" t="str">
        <f>VLOOKUP($A130,Merged_couplings!$B:$BU,MATCH(F$1,Merged_couplings!$B$1:$BU$1,0),FALSE)</f>
        <v>-IG</v>
      </c>
      <c r="G130" s="258" t="str">
        <f>VLOOKUP($A130,Merged_couplings!$B:$BU,MATCH(G$1,Merged_couplings!$B$1:$BU$1,0),FALSE)</f>
        <v>-IG</v>
      </c>
      <c r="H130" s="258" t="str">
        <f>VLOOKUP($A130,Merged_couplings!$B:$BU,MATCH(H$1,Merged_couplings!$B$1:$BU$1,0),FALSE)</f>
        <v>-IG</v>
      </c>
      <c r="I130" s="258" t="str">
        <f>VLOOKUP($A130,Merged_couplings!$B:$BU,MATCH(I$1,Merged_couplings!$B$1:$BU$1,0),FALSE)</f>
        <v>---</v>
      </c>
      <c r="J130" s="258" t="str">
        <f>VLOOKUP($A130,Merged_couplings!$B:$BU,MATCH(J$1,Merged_couplings!$B$1:$BU$1,0),FALSE)</f>
        <v>---</v>
      </c>
      <c r="K130" s="258" t="str">
        <f>VLOOKUP($A130,Merged_couplings!$B:$BU,MATCH(K$1,Merged_couplings!$B$1:$BU$1,0),FALSE)</f>
        <v>-I-</v>
      </c>
      <c r="L130" s="258" t="str">
        <f>VLOOKUP($A130,Merged_couplings!$B:$BU,MATCH(L$1,Merged_couplings!$B$1:$BU$1,0),FALSE)</f>
        <v>-I-</v>
      </c>
      <c r="M130" s="258" t="str">
        <f>VLOOKUP($A130,Merged_couplings!$B:$BU,MATCH(M$1,Merged_couplings!$B$1:$BU$1,0),FALSE)</f>
        <v>-I-</v>
      </c>
      <c r="N130" s="258" t="str">
        <f>VLOOKUP($A130,Merged_couplings!$B:$BU,MATCH(N$1,Merged_couplings!$B$1:$BU$1,0),FALSE)</f>
        <v>---</v>
      </c>
      <c r="O130" s="121" t="str">
        <f>IF(OR(B130="BIG",B130="BI-",B130="-IG"),VLOOKUP($A130,Merged_couplings!$B:$BU,MATCH(O$1,Merged_couplings!$B$1:$BU$1,0),FALSE),"")</f>
        <v/>
      </c>
      <c r="P130" s="120" t="str">
        <f>IF(OR(C130="BIG",C130="BI-",C130="-IG"),VLOOKUP($A130,Merged_couplings!$B:$BU,MATCH(P$1,Merged_couplings!$B$1:$BU$1,0),FALSE),"")</f>
        <v/>
      </c>
      <c r="Q130" s="120">
        <f>IF(OR(D130="BIG",D130="BI-",D130="-IG"),VLOOKUP($A130,Merged_couplings!$B:$BU,MATCH(Q$1,Merged_couplings!$B$1:$BU$1,0),FALSE),"")</f>
        <v>10.816737809961152</v>
      </c>
      <c r="R130" s="120">
        <f t="shared" si="10"/>
        <v>10.816737809961152</v>
      </c>
      <c r="S130" s="120">
        <f t="shared" si="10"/>
        <v>10.816737809961152</v>
      </c>
      <c r="T130" s="120">
        <f t="shared" si="10"/>
        <v>10.816737809961152</v>
      </c>
      <c r="U130" s="120">
        <f>IF(OR(H130="BIG",H130="BI-",H130="-IG"),VLOOKUP($A130,Merged_couplings!$B:$BU,MATCH(U$1,Merged_couplings!$B$1:$BU$1,0),FALSE),"")</f>
        <v>9.7053087585264244</v>
      </c>
      <c r="V130" s="120" t="str">
        <f>IF(OR(I130="BIG",I130="BI-",I130="-IG"),VLOOKUP($A130,Merged_couplings!$B:$BU,MATCH(V$1,Merged_couplings!$B$1:$BU$1,0),FALSE),"")</f>
        <v/>
      </c>
      <c r="W130" s="120" t="str">
        <f t="shared" ref="W130:W151" si="11">V130</f>
        <v/>
      </c>
      <c r="X130" s="120" t="str">
        <f>IF(OR(K130="BIG",K130="BI-",K130="-IG"),VLOOKUP($A130,Merged_couplings!$B:$BU,MATCH(X$1,Merged_couplings!$B$1:$BU$1,0),FALSE),"")</f>
        <v/>
      </c>
      <c r="Y130" s="120" t="str">
        <f>IF(OR(L130="BIG",L130="BI-",L130="-IG"),VLOOKUP($A130,Merged_couplings!$B:$BU,MATCH(Y$1,Merged_couplings!$B$1:$BU$1,0),FALSE),"")</f>
        <v/>
      </c>
      <c r="Z130" s="120" t="str">
        <f>IF(OR(M130="BIG",M130="BI-",M130="-IG"),VLOOKUP($A130,Merged_couplings!$B:$BU,MATCH(Z$1,Merged_couplings!$B$1:$BU$1,0),FALSE),"")</f>
        <v/>
      </c>
      <c r="AA130" s="120" t="str">
        <f>IF(OR(N130="BIG",N130="BI-",N130="-IG"),VLOOKUP($A130,Merged_couplings!$B:$BU,MATCH(AA$1,Merged_couplings!$B$1:$BU$1,0),FALSE),"")</f>
        <v/>
      </c>
      <c r="AB130" s="123" t="str" cm="1">
        <f t="array" ref="AB130">_xlfn.IFS(AND($O130&lt;&gt;"",P130&lt;&gt;""),ABS($O130-P130),AND($O130="",P130=""),"",OR($O130&lt;&gt;"",P130&lt;&gt;""),"-")</f>
        <v/>
      </c>
      <c r="AC130" s="122" t="str" cm="1">
        <f t="array" ref="AC130">_xlfn.IFS(AND($O130&lt;&gt;"",Q130&lt;&gt;""),ABS($O130-Q130),AND($O130="",Q130=""),"",OR($O130&lt;&gt;"",Q130&lt;&gt;""),"-")</f>
        <v>-</v>
      </c>
      <c r="AD130" s="122" t="str" cm="1">
        <f t="array" ref="AD130">_xlfn.IFS(AND($O130&lt;&gt;"",R130&lt;&gt;""),ABS($O130-R130),AND($O130="",R130=""),"",OR($O130&lt;&gt;"",R130&lt;&gt;""),"-")</f>
        <v>-</v>
      </c>
      <c r="AE130" s="122" t="str" cm="1">
        <f t="array" ref="AE130">_xlfn.IFS(AND($O130&lt;&gt;"",S130&lt;&gt;""),ABS($O130-S130),AND($O130="",S130=""),"",OR($O130&lt;&gt;"",S130&lt;&gt;""),"-")</f>
        <v>-</v>
      </c>
      <c r="AF130" s="122" t="str" cm="1">
        <f t="array" ref="AF130">_xlfn.IFS(AND($O130&lt;&gt;"",T130&lt;&gt;""),ABS($O130-T130),AND($O130="",T130=""),"",OR($O130&lt;&gt;"",T130&lt;&gt;""),"-")</f>
        <v>-</v>
      </c>
      <c r="AG130" s="122" t="str" cm="1">
        <f t="array" ref="AG130">_xlfn.IFS(AND($O130&lt;&gt;"",U130&lt;&gt;""),ABS($O130-U130),AND($O130="",U130=""),"",OR($O130&lt;&gt;"",U130&lt;&gt;""),"-")</f>
        <v>-</v>
      </c>
      <c r="AH130" s="122" t="str" cm="1">
        <f t="array" ref="AH130">_xlfn.IFS(AND($O130&lt;&gt;"",V130&lt;&gt;""),ABS($O130-V130),AND($O130="",V130=""),"",OR($O130&lt;&gt;"",V130&lt;&gt;""),"-")</f>
        <v/>
      </c>
      <c r="AI130" s="122" t="str" cm="1">
        <f t="array" ref="AI130">_xlfn.IFS(AND($O130&lt;&gt;"",W130&lt;&gt;""),ABS($O130-W130),AND($O130="",W130=""),"",OR($O130&lt;&gt;"",W130&lt;&gt;""),"-")</f>
        <v/>
      </c>
      <c r="AJ130" s="122" t="str" cm="1">
        <f t="array" ref="AJ130">_xlfn.IFS(AND($O130&lt;&gt;"",X130&lt;&gt;""),ABS($O130-X130),AND($O130="",X130=""),"",OR($O130&lt;&gt;"",X130&lt;&gt;""),"-")</f>
        <v/>
      </c>
      <c r="AK130" s="122" t="str" cm="1">
        <f t="array" ref="AK130">_xlfn.IFS(AND($O130&lt;&gt;"",Y130&lt;&gt;""),ABS($O130-Y130),AND($O130="",Y130=""),"",OR($O130&lt;&gt;"",Y130&lt;&gt;""),"-")</f>
        <v/>
      </c>
      <c r="AL130" s="122" t="str" cm="1">
        <f t="array" ref="AL130">_xlfn.IFS(AND($O130&lt;&gt;"",Z130&lt;&gt;""),ABS($O130-Z130),AND($O130="",Z130=""),"",OR($O130&lt;&gt;"",Z130&lt;&gt;""),"-")</f>
        <v/>
      </c>
      <c r="AM130" s="122" t="str" cm="1">
        <f t="array" ref="AM130">_xlfn.IFS(AND($O130&lt;&gt;"",AA130&lt;&gt;""),ABS($O130-AA130),AND($O130="",AA130=""),"",OR($O130&lt;&gt;"",AA130&lt;&gt;""),"-")</f>
        <v/>
      </c>
      <c r="AN130" s="121" t="str" cm="1">
        <f t="array" ref="AN130">_xlfn.IFS(AND($P130&lt;&gt;"",Q130&lt;&gt;""),ABS($P130-Q130),AND($P130="",Q130=""),"",OR($P130&lt;&gt;"",Q130&lt;&gt;""),"-")</f>
        <v>-</v>
      </c>
      <c r="AO130" s="120" t="str" cm="1">
        <f t="array" ref="AO130">_xlfn.IFS(AND($P130&lt;&gt;"",R130&lt;&gt;""),ABS($P130-R130),AND($P130="",R130=""),"",OR($P130&lt;&gt;"",R130&lt;&gt;""),"-")</f>
        <v>-</v>
      </c>
      <c r="AP130" s="120" t="str" cm="1">
        <f t="array" ref="AP130">_xlfn.IFS(AND($P130&lt;&gt;"",S130&lt;&gt;""),ABS($P130-S130),AND($P130="",S130=""),"",OR($P130&lt;&gt;"",S130&lt;&gt;""),"-")</f>
        <v>-</v>
      </c>
      <c r="AQ130" s="120" t="str" cm="1">
        <f t="array" ref="AQ130">_xlfn.IFS(AND($P130&lt;&gt;"",T130&lt;&gt;""),ABS($P130-T130),AND($P130="",T130=""),"",OR($P130&lt;&gt;"",T130&lt;&gt;""),"-")</f>
        <v>-</v>
      </c>
      <c r="AR130" s="120" t="str" cm="1">
        <f t="array" ref="AR130">_xlfn.IFS(AND($P130&lt;&gt;"",U130&lt;&gt;""),ABS($P130-U130),AND($P130="",U130=""),"",OR($P130&lt;&gt;"",U130&lt;&gt;""),"-")</f>
        <v>-</v>
      </c>
      <c r="AS130" s="120" t="str" cm="1">
        <f t="array" ref="AS130">_xlfn.IFS(AND($P130&lt;&gt;"",V130&lt;&gt;""),ABS($P130-V130),AND($P130="",V130=""),"",OR($P130&lt;&gt;"",V130&lt;&gt;""),"-")</f>
        <v/>
      </c>
      <c r="AT130" s="120" t="str" cm="1">
        <f t="array" ref="AT130">_xlfn.IFS(AND($P130&lt;&gt;"",W130&lt;&gt;""),ABS($P130-W130),AND($P130="",W130=""),"",OR($P130&lt;&gt;"",W130&lt;&gt;""),"-")</f>
        <v/>
      </c>
      <c r="AU130" s="120" t="str" cm="1">
        <f t="array" ref="AU130">_xlfn.IFS(AND($P130&lt;&gt;"",X130&lt;&gt;""),ABS($P130-X130),AND($P130="",X130=""),"",OR($P130&lt;&gt;"",X130&lt;&gt;""),"-")</f>
        <v/>
      </c>
      <c r="AV130" s="120" t="str" cm="1">
        <f t="array" ref="AV130">_xlfn.IFS(AND($P130&lt;&gt;"",Y130&lt;&gt;""),ABS($P130-Y130),AND($P130="",Y130=""),"",OR($P130&lt;&gt;"",Y130&lt;&gt;""),"-")</f>
        <v/>
      </c>
      <c r="AW130" s="120" t="str" cm="1">
        <f t="array" ref="AW130">_xlfn.IFS(AND($P130&lt;&gt;"",Z130&lt;&gt;""),ABS($P130-Z130),AND($P130="",Z130=""),"",OR($P130&lt;&gt;"",Z130&lt;&gt;""),"-")</f>
        <v/>
      </c>
      <c r="AX130" s="120" t="str" cm="1">
        <f t="array" ref="AX130">_xlfn.IFS(AND($P130&lt;&gt;"",AA130&lt;&gt;""),ABS($P130-AA130),AND($P130="",AA130=""),"",OR($P130&lt;&gt;"",AA130&lt;&gt;""),"-")</f>
        <v/>
      </c>
      <c r="AY130" s="121" cm="1">
        <f t="array" ref="AY130">_xlfn.IFS(AND($Q130&lt;&gt;"",R130&lt;&gt;""),ABS($Q130-R130),AND($Q130="",R130=""),"",OR($Q130&lt;&gt;"",R130&lt;&gt;""),"-")</f>
        <v>0</v>
      </c>
      <c r="AZ130" s="334" cm="1">
        <f t="array" ref="AZ130">_xlfn.IFS(AND($Q130&lt;&gt;"",S130&lt;&gt;""),ABS($Q130-S130),AND($Q130="",S130=""),"",OR($Q130&lt;&gt;"",S130&lt;&gt;""),"-")</f>
        <v>0</v>
      </c>
      <c r="BA130" s="334" cm="1">
        <f t="array" ref="BA130">_xlfn.IFS(AND($Q130&lt;&gt;"",T130&lt;&gt;""),ABS($Q130-T130),AND($Q130="",T130=""),"",OR($Q130&lt;&gt;"",T130&lt;&gt;""),"-")</f>
        <v>0</v>
      </c>
      <c r="BB130" s="120" cm="1">
        <f t="array" ref="BB130">_xlfn.IFS(AND($Q130&lt;&gt;"",U130&lt;&gt;""),ABS($Q130-U130),AND($Q130="",U130=""),"",OR($Q130&lt;&gt;"",U130&lt;&gt;""),"-")</f>
        <v>1.1114290514347278</v>
      </c>
      <c r="BC130" s="120" t="str" cm="1">
        <f t="array" ref="BC130">_xlfn.IFS(AND($Q130&lt;&gt;"",V130&lt;&gt;""),ABS($Q130-V130),AND($Q130="",V130=""),"",OR($Q130&lt;&gt;"",V130&lt;&gt;""),"-")</f>
        <v>-</v>
      </c>
      <c r="BD130" s="120" t="str" cm="1">
        <f t="array" ref="BD130">_xlfn.IFS(AND($Q130&lt;&gt;"",W130&lt;&gt;""),ABS($Q130-W130),AND($Q130="",W130=""),"",OR($Q130&lt;&gt;"",W130&lt;&gt;""),"-")</f>
        <v>-</v>
      </c>
      <c r="BE130" s="120" t="str" cm="1">
        <f t="array" ref="BE130">_xlfn.IFS(AND($Q130&lt;&gt;"",X130&lt;&gt;""),ABS($Q130-X130),AND($Q130="",X130=""),"",OR($Q130&lt;&gt;"",X130&lt;&gt;""),"-")</f>
        <v>-</v>
      </c>
      <c r="BF130" s="120" t="str" cm="1">
        <f t="array" ref="BF130">_xlfn.IFS(AND($Q130&lt;&gt;"",Y130&lt;&gt;""),ABS($Q130-Y130),AND($Q130="",Y130=""),"",OR($Q130&lt;&gt;"",Y130&lt;&gt;""),"-")</f>
        <v>-</v>
      </c>
      <c r="BG130" s="120" t="str" cm="1">
        <f t="array" ref="BG130">_xlfn.IFS(AND($Q130&lt;&gt;"",Z130&lt;&gt;""),ABS($Q130-Z130),AND($Q130="",Z130=""),"",OR($Q130&lt;&gt;"",Z130&lt;&gt;""),"-")</f>
        <v>-</v>
      </c>
      <c r="BH130" s="120" t="str" cm="1">
        <f t="array" ref="BH130">_xlfn.IFS(AND($Q130&lt;&gt;"",AA130&lt;&gt;""),ABS($Q130-AA130),AND($Q130="",AA130=""),"",OR($Q130&lt;&gt;"",AA130&lt;&gt;""),"-")</f>
        <v>-</v>
      </c>
      <c r="BI130" s="121" cm="1">
        <f t="array" ref="BI130">_xlfn.IFS(AND($R130&lt;&gt;"",S130&lt;&gt;""),ABS($R130-S130),AND($R130="",S130=""),"",OR($R130&lt;&gt;"",S130&lt;&gt;""),"-")</f>
        <v>0</v>
      </c>
      <c r="BJ130" s="120" cm="1">
        <f t="array" ref="BJ130">_xlfn.IFS(AND($R130&lt;&gt;"",T130&lt;&gt;""),ABS($R130-T130),AND($R130="",T130=""),"",OR($R130&lt;&gt;"",T130&lt;&gt;""),"-")</f>
        <v>0</v>
      </c>
      <c r="BK130" s="334" cm="1">
        <f t="array" ref="BK130">_xlfn.IFS(AND($R130&lt;&gt;"",U130&lt;&gt;""),ABS($R130-U130),AND($R130="",U130=""),"",OR($R130&lt;&gt;"",U130&lt;&gt;""),"-")</f>
        <v>1.1114290514347278</v>
      </c>
      <c r="BL130" s="120" t="str" cm="1">
        <f t="array" ref="BL130">_xlfn.IFS(AND($R130&lt;&gt;"",V130&lt;&gt;""),ABS($R130-V130),AND($R130="",V130=""),"",OR($R130&lt;&gt;"",V130&lt;&gt;""),"-")</f>
        <v>-</v>
      </c>
      <c r="BM130" s="120" t="str" cm="1">
        <f t="array" ref="BM130">_xlfn.IFS(AND($R130&lt;&gt;"",W130&lt;&gt;""),ABS($R130-W130),AND($R130="",W130=""),"",OR($R130&lt;&gt;"",W130&lt;&gt;""),"-")</f>
        <v>-</v>
      </c>
      <c r="BN130" s="120" t="str" cm="1">
        <f t="array" ref="BN130">_xlfn.IFS(AND($R130&lt;&gt;"",X130&lt;&gt;""),ABS($R130-X130),AND($R130="",X130=""),"",OR($R130&lt;&gt;"",X130&lt;&gt;""),"-")</f>
        <v>-</v>
      </c>
      <c r="BO130" s="120" t="str" cm="1">
        <f t="array" ref="BO130">_xlfn.IFS(AND($R130&lt;&gt;"",Y130&lt;&gt;""),ABS($R130-Y130),AND($R130="",Y130=""),"",OR($R130&lt;&gt;"",Y130&lt;&gt;""),"-")</f>
        <v>-</v>
      </c>
      <c r="BP130" s="120" t="str" cm="1">
        <f t="array" ref="BP130">_xlfn.IFS(AND($R130&lt;&gt;"",Z130&lt;&gt;""),ABS($R130-Z130),AND($R130="",Z130=""),"",OR($R130&lt;&gt;"",Z130&lt;&gt;""),"-")</f>
        <v>-</v>
      </c>
      <c r="BQ130" s="120" t="str" cm="1">
        <f t="array" ref="BQ130">_xlfn.IFS(AND($R130&lt;&gt;"",AA130&lt;&gt;""),ABS($R130-AA130),AND($R130="",AA130=""),"",OR($R130&lt;&gt;"",AA130&lt;&gt;""),"-")</f>
        <v>-</v>
      </c>
      <c r="BR130" s="121" cm="1">
        <f t="array" ref="BR130">_xlfn.IFS(AND($S130&lt;&gt;"",T130&lt;&gt;""),ABS($S130-T130),AND($S130="",T130=""),"",OR($S130&lt;&gt;"",T130&lt;&gt;""),"-")</f>
        <v>0</v>
      </c>
      <c r="BS130" s="334" cm="1">
        <f t="array" ref="BS130">_xlfn.IFS(AND($S130&lt;&gt;"",U130&lt;&gt;""),ABS($S130-U130),AND($S130="",U130=""),"",OR($S130&lt;&gt;"",U130&lt;&gt;""),"-")</f>
        <v>1.1114290514347278</v>
      </c>
      <c r="BT130" s="120" t="str" cm="1">
        <f t="array" ref="BT130">_xlfn.IFS(AND($S130&lt;&gt;"",V130&lt;&gt;""),ABS($S130-V130),AND($S130="",V130=""),"",OR($S130&lt;&gt;"",V130&lt;&gt;""),"-")</f>
        <v>-</v>
      </c>
      <c r="BU130" s="120" t="str" cm="1">
        <f t="array" ref="BU130">_xlfn.IFS(AND($S130&lt;&gt;"",W130&lt;&gt;""),ABS($S130-W130),AND($S130="",W130=""),"",OR($S130&lt;&gt;"",W130&lt;&gt;""),"-")</f>
        <v>-</v>
      </c>
      <c r="BV130" s="120" t="str" cm="1">
        <f t="array" ref="BV130">_xlfn.IFS(AND($S130&lt;&gt;"",X130&lt;&gt;""),ABS($S130-X130),AND($S130="",X130=""),"",OR($S130&lt;&gt;"",X130&lt;&gt;""),"-")</f>
        <v>-</v>
      </c>
      <c r="BW130" s="120" t="str" cm="1">
        <f t="array" ref="BW130">_xlfn.IFS(AND($S130&lt;&gt;"",Y130&lt;&gt;""),ABS($S130-Y130),AND($S130="",Y130=""),"",OR($S130&lt;&gt;"",Y130&lt;&gt;""),"-")</f>
        <v>-</v>
      </c>
      <c r="BX130" s="120" t="str" cm="1">
        <f t="array" ref="BX130">_xlfn.IFS(AND($S130&lt;&gt;"",Z130&lt;&gt;""),ABS($S130-Z130),AND($S130="",Z130=""),"",OR($S130&lt;&gt;"",Z130&lt;&gt;""),"-")</f>
        <v>-</v>
      </c>
      <c r="BY130" s="120" t="str" cm="1">
        <f t="array" ref="BY130">_xlfn.IFS(AND($S130&lt;&gt;"",AA130&lt;&gt;""),ABS($S130-AA130),AND($S130="",AA130=""),"",OR($S130&lt;&gt;"",AA130&lt;&gt;""),"-")</f>
        <v>-</v>
      </c>
      <c r="BZ130" s="121" cm="1">
        <f t="array" ref="BZ130">_xlfn.IFS(AND($T130&lt;&gt;"",U130&lt;&gt;""),ABS($T130-U130),AND($T130="",U130=""),"",OR($T130&lt;&gt;"",U130&lt;&gt;""),"-")</f>
        <v>1.1114290514347278</v>
      </c>
      <c r="CA130" s="120" t="str" cm="1">
        <f t="array" ref="CA130">_xlfn.IFS(AND($T130&lt;&gt;"",V130&lt;&gt;""),ABS($T130-V130),AND($T130="",V130=""),"",OR($T130&lt;&gt;"",V130&lt;&gt;""),"-")</f>
        <v>-</v>
      </c>
      <c r="CB130" s="120" t="str" cm="1">
        <f t="array" ref="CB130">_xlfn.IFS(AND($T130&lt;&gt;"",W130&lt;&gt;""),ABS($T130-W130),AND($T130="",W130=""),"",OR($T130&lt;&gt;"",W130&lt;&gt;""),"-")</f>
        <v>-</v>
      </c>
      <c r="CC130" s="120" t="str" cm="1">
        <f t="array" ref="CC130">_xlfn.IFS(AND($T130&lt;&gt;"",X130&lt;&gt;""),ABS($T130-X130),AND($T130="",X130=""),"",OR($T130&lt;&gt;"",X130&lt;&gt;""),"-")</f>
        <v>-</v>
      </c>
      <c r="CD130" s="120" t="str" cm="1">
        <f t="array" ref="CD130">_xlfn.IFS(AND($T130&lt;&gt;"",Y130&lt;&gt;""),ABS($T130-Y130),AND($T130="",Y130=""),"",OR($T130&lt;&gt;"",Y130&lt;&gt;""),"-")</f>
        <v>-</v>
      </c>
      <c r="CE130" s="120" t="str" cm="1">
        <f t="array" ref="CE130">_xlfn.IFS(AND($T130&lt;&gt;"",Z130&lt;&gt;""),ABS($T130-Z130),AND($T130="",Z130=""),"",OR($T130&lt;&gt;"",Z130&lt;&gt;""),"-")</f>
        <v>-</v>
      </c>
      <c r="CF130" s="120" t="str" cm="1">
        <f t="array" ref="CF130">_xlfn.IFS(AND($T130&lt;&gt;"",AA130&lt;&gt;""),ABS($T130-AA130),AND($T130="",AA130=""),"",OR($T130&lt;&gt;"",AA130&lt;&gt;""),"-")</f>
        <v>-</v>
      </c>
      <c r="CG130" s="121" t="str" cm="1">
        <f t="array" ref="CG130">_xlfn.IFS(AND($U130&lt;&gt;"",V130&lt;&gt;""),ABS($U130-V130),AND($U130="",V130=""),"",OR($U130&lt;&gt;"",V130&lt;&gt;""),"-")</f>
        <v>-</v>
      </c>
      <c r="CH130" s="120" t="str" cm="1">
        <f t="array" ref="CH130">_xlfn.IFS(AND($U130&lt;&gt;"",W130&lt;&gt;""),ABS($U130-W130),AND($U130="",W130=""),"",OR($U130&lt;&gt;"",W130&lt;&gt;""),"-")</f>
        <v>-</v>
      </c>
      <c r="CI130" s="120" t="str" cm="1">
        <f t="array" ref="CI130">_xlfn.IFS(AND($U130&lt;&gt;"",X130&lt;&gt;""),ABS($U130-X130),AND($U130="",X130=""),"",OR($U130&lt;&gt;"",X130&lt;&gt;""),"-")</f>
        <v>-</v>
      </c>
      <c r="CJ130" s="120" t="str" cm="1">
        <f t="array" ref="CJ130">_xlfn.IFS(AND($U130&lt;&gt;"",Y130&lt;&gt;""),ABS($U130-Y130),AND($U130="",Y130=""),"",OR($U130&lt;&gt;"",Y130&lt;&gt;""),"-")</f>
        <v>-</v>
      </c>
      <c r="CK130" s="120" t="str" cm="1">
        <f t="array" ref="CK130">_xlfn.IFS(AND($U130&lt;&gt;"",Z130&lt;&gt;""),ABS($U130-Z130),AND($U130="",Z130=""),"",OR($U130&lt;&gt;"",Z130&lt;&gt;""),"-")</f>
        <v>-</v>
      </c>
      <c r="CL130" s="120" t="str" cm="1">
        <f t="array" ref="CL130">_xlfn.IFS(AND($U130&lt;&gt;"",AA130&lt;&gt;""),ABS($U130-AA130),AND($U130="",AA130=""),"",OR($U130&lt;&gt;"",AA130&lt;&gt;""),"-")</f>
        <v>-</v>
      </c>
      <c r="CM130" s="121" t="str" cm="1">
        <f t="array" ref="CM130">_xlfn.IFS(AND($V130&lt;&gt;"",W130&lt;&gt;""),ABS($V130-W130),AND($V130="",W130=""),"",OR($V130&lt;&gt;"",W130&lt;&gt;""),"-")</f>
        <v/>
      </c>
      <c r="CN130" s="120" t="str" cm="1">
        <f t="array" ref="CN130">_xlfn.IFS(AND($V130&lt;&gt;"",X130&lt;&gt;""),ABS($V130-X130),AND($V130="",X130=""),"",OR($V130&lt;&gt;"",X130&lt;&gt;""),"-")</f>
        <v/>
      </c>
      <c r="CO130" s="120" t="str" cm="1">
        <f t="array" ref="CO130">_xlfn.IFS(AND($V130&lt;&gt;"",Y130&lt;&gt;""),ABS($V130-Y130),AND($V130="",Y130=""),"",OR($V130&lt;&gt;"",Y130&lt;&gt;""),"-")</f>
        <v/>
      </c>
      <c r="CP130" s="120" t="str" cm="1">
        <f t="array" ref="CP130">_xlfn.IFS(AND($V130&lt;&gt;"",Z130&lt;&gt;""),ABS($V130-Z130),AND($V130="",Z130=""),"",OR($V130&lt;&gt;"",Z130&lt;&gt;""),"-")</f>
        <v/>
      </c>
      <c r="CQ130" s="120" t="str" cm="1">
        <f t="array" ref="CQ130">_xlfn.IFS(AND($V130&lt;&gt;"",AA130&lt;&gt;""),ABS($V130-AA130),AND($V130="",AA130=""),"",OR($V130&lt;&gt;"",AA130&lt;&gt;""),"-")</f>
        <v/>
      </c>
      <c r="CR130" s="121" t="str" cm="1">
        <f t="array" ref="CR130">_xlfn.IFS(AND($W130&lt;&gt;"",X130&lt;&gt;""),ABS($W130-X130),AND($W130="",X130=""),"",OR($W130&lt;&gt;"",X130&lt;&gt;""),"-")</f>
        <v/>
      </c>
      <c r="CS130" s="120" t="str" cm="1">
        <f t="array" ref="CS130">_xlfn.IFS(AND($W130&lt;&gt;"",Y130&lt;&gt;""),ABS($W130-Y130),AND($W130="",Y130=""),"",OR($W130&lt;&gt;"",Y130&lt;&gt;""),"-")</f>
        <v/>
      </c>
      <c r="CT130" s="120" t="str" cm="1">
        <f t="array" ref="CT130">_xlfn.IFS(AND($W130&lt;&gt;"",Z130&lt;&gt;""),ABS($W130-Z130),AND($W130="",Z130=""),"",OR($W130&lt;&gt;"",Z130&lt;&gt;""),"-")</f>
        <v/>
      </c>
      <c r="CU130" s="120" t="str" cm="1">
        <f t="array" ref="CU130">_xlfn.IFS(AND($W130&lt;&gt;"",AA130&lt;&gt;""),ABS($W130-AA130),AND($W130="",AA130=""),"",OR($W130&lt;&gt;"",AA130&lt;&gt;""),"-")</f>
        <v/>
      </c>
      <c r="CV130" s="121" t="str" cm="1">
        <f t="array" ref="CV130">_xlfn.IFS(AND($X130&lt;&gt;"",Y130&lt;&gt;""),ABS($X130-Y130),AND($X130="",Y130=""),"",OR($X130&lt;&gt;"",Y130&lt;&gt;""),"-")</f>
        <v/>
      </c>
      <c r="CW130" s="120" t="str" cm="1">
        <f t="array" ref="CW130">_xlfn.IFS(AND($X130&lt;&gt;"",Z130&lt;&gt;""),ABS($X130-Z130),AND($X130="",Z130=""),"",OR($X130&lt;&gt;"",Z130&lt;&gt;""),"-")</f>
        <v/>
      </c>
      <c r="CX130" s="120" t="str" cm="1">
        <f t="array" ref="CX130">_xlfn.IFS(AND($X130&lt;&gt;"",AA130&lt;&gt;""),ABS($X130-AA130),AND($X130="",AA130=""),"",OR($X130&lt;&gt;"",AA130&lt;&gt;""),"-")</f>
        <v/>
      </c>
      <c r="CY130" s="121" t="str" cm="1">
        <f t="array" ref="CY130">_xlfn.IFS(AND($Y130&lt;&gt;"",Z130&lt;&gt;""),ABS($Y130-Z130),AND($Y130="",Z130=""),"",OR($Y130&lt;&gt;"",Z130&lt;&gt;""),"-")</f>
        <v/>
      </c>
      <c r="CZ130" s="120" t="str" cm="1">
        <f t="array" ref="CZ130">_xlfn.IFS(AND($Y130&lt;&gt;"",AA130&lt;&gt;""),ABS($Y130-AA130),AND($Y130="",AA130=""),"",OR($Y130&lt;&gt;"",AA130&lt;&gt;""),"-")</f>
        <v/>
      </c>
      <c r="DA130" s="121" t="str" cm="1">
        <f t="array" ref="DA130">_xlfn.IFS(AND($Z130&lt;&gt;"",AA130&lt;&gt;""),ABS($Z130-AA130),AND($Z130="",AA130=""),"",OR($Z130&lt;&gt;"",AA130&lt;&gt;""),"-")</f>
        <v/>
      </c>
    </row>
    <row r="131" spans="1:105" s="121" customFormat="1" x14ac:dyDescent="0.2">
      <c r="A131" s="260" t="s">
        <v>185</v>
      </c>
      <c r="B131" s="259" t="str">
        <f>VLOOKUP($A131,Merged_couplings!$B:$BU,MATCH(B$1,Merged_couplings!$B$1:$BU$1,0),FALSE)</f>
        <v>-I-</v>
      </c>
      <c r="C131" s="258" t="str">
        <f>VLOOKUP($A131,Merged_couplings!$B:$BU,MATCH(C$1,Merged_couplings!$B$1:$BU$1,0),FALSE)</f>
        <v>-I-</v>
      </c>
      <c r="D131" s="258" t="str">
        <f>VLOOKUP($A131,Merged_couplings!$B:$BU,MATCH(D$1,Merged_couplings!$B$1:$BU$1,0),FALSE)</f>
        <v>-IG</v>
      </c>
      <c r="E131" s="258" t="str">
        <f>VLOOKUP($A131,Merged_couplings!$B:$BU,MATCH(E$1,Merged_couplings!$B$1:$BU$1,0),FALSE)</f>
        <v>-IG</v>
      </c>
      <c r="F131" s="258" t="str">
        <f>VLOOKUP($A131,Merged_couplings!$B:$BU,MATCH(F$1,Merged_couplings!$B$1:$BU$1,0),FALSE)</f>
        <v>-IG</v>
      </c>
      <c r="G131" s="258" t="str">
        <f>VLOOKUP($A131,Merged_couplings!$B:$BU,MATCH(G$1,Merged_couplings!$B$1:$BU$1,0),FALSE)</f>
        <v>-IG</v>
      </c>
      <c r="H131" s="258" t="str">
        <f>VLOOKUP($A131,Merged_couplings!$B:$BU,MATCH(H$1,Merged_couplings!$B$1:$BU$1,0),FALSE)</f>
        <v>-IG</v>
      </c>
      <c r="I131" s="258" t="str">
        <f>VLOOKUP($A131,Merged_couplings!$B:$BU,MATCH(I$1,Merged_couplings!$B$1:$BU$1,0),FALSE)</f>
        <v>-I-</v>
      </c>
      <c r="J131" s="258" t="str">
        <f>VLOOKUP($A131,Merged_couplings!$B:$BU,MATCH(J$1,Merged_couplings!$B$1:$BU$1,0),FALSE)</f>
        <v>-I-</v>
      </c>
      <c r="K131" s="258" t="str">
        <f>VLOOKUP($A131,Merged_couplings!$B:$BU,MATCH(K$1,Merged_couplings!$B$1:$BU$1,0),FALSE)</f>
        <v>-I-</v>
      </c>
      <c r="L131" s="258" t="str">
        <f>VLOOKUP($A131,Merged_couplings!$B:$BU,MATCH(L$1,Merged_couplings!$B$1:$BU$1,0),FALSE)</f>
        <v>-I-</v>
      </c>
      <c r="M131" s="258" t="str">
        <f>VLOOKUP($A131,Merged_couplings!$B:$BU,MATCH(M$1,Merged_couplings!$B$1:$BU$1,0),FALSE)</f>
        <v>-I-</v>
      </c>
      <c r="N131" s="258" t="str">
        <f>VLOOKUP($A131,Merged_couplings!$B:$BU,MATCH(N$1,Merged_couplings!$B$1:$BU$1,0),FALSE)</f>
        <v>-I-</v>
      </c>
      <c r="O131" s="121" t="str">
        <f>IF(OR(B131="BIG",B131="BI-",B131="-IG"),VLOOKUP($A131,Merged_couplings!$B:$BU,MATCH(O$1,Merged_couplings!$B$1:$BU$1,0),FALSE),"")</f>
        <v/>
      </c>
      <c r="P131" s="120" t="str">
        <f>IF(OR(C131="BIG",C131="BI-",C131="-IG"),VLOOKUP($A131,Merged_couplings!$B:$BU,MATCH(P$1,Merged_couplings!$B$1:$BU$1,0),FALSE),"")</f>
        <v/>
      </c>
      <c r="Q131" s="120">
        <f>IF(OR(D131="BIG",D131="BI-",D131="-IG"),VLOOKUP($A131,Merged_couplings!$B:$BU,MATCH(Q$1,Merged_couplings!$B$1:$BU$1,0),FALSE),"")</f>
        <v>11.412287798580143</v>
      </c>
      <c r="R131" s="120">
        <f t="shared" si="10"/>
        <v>11.412287798580143</v>
      </c>
      <c r="S131" s="120">
        <f t="shared" si="10"/>
        <v>11.412287798580143</v>
      </c>
      <c r="T131" s="120">
        <f t="shared" si="10"/>
        <v>11.412287798580143</v>
      </c>
      <c r="U131" s="120">
        <f>IF(OR(H131="BIG",H131="BI-",H131="-IG"),VLOOKUP($A131,Merged_couplings!$B:$BU,MATCH(U$1,Merged_couplings!$B$1:$BU$1,0),FALSE),"")</f>
        <v>11.030491458716327</v>
      </c>
      <c r="V131" s="120" t="str">
        <f>IF(OR(I131="BIG",I131="BI-",I131="-IG"),VLOOKUP($A131,Merged_couplings!$B:$BU,MATCH(V$1,Merged_couplings!$B$1:$BU$1,0),FALSE),"")</f>
        <v/>
      </c>
      <c r="W131" s="120" t="str">
        <f t="shared" si="11"/>
        <v/>
      </c>
      <c r="X131" s="120" t="str">
        <f>IF(OR(K131="BIG",K131="BI-",K131="-IG"),VLOOKUP($A131,Merged_couplings!$B:$BU,MATCH(X$1,Merged_couplings!$B$1:$BU$1,0),FALSE),"")</f>
        <v/>
      </c>
      <c r="Y131" s="120" t="str">
        <f>IF(OR(L131="BIG",L131="BI-",L131="-IG"),VLOOKUP($A131,Merged_couplings!$B:$BU,MATCH(Y$1,Merged_couplings!$B$1:$BU$1,0),FALSE),"")</f>
        <v/>
      </c>
      <c r="Z131" s="120" t="str">
        <f>IF(OR(M131="BIG",M131="BI-",M131="-IG"),VLOOKUP($A131,Merged_couplings!$B:$BU,MATCH(Z$1,Merged_couplings!$B$1:$BU$1,0),FALSE),"")</f>
        <v/>
      </c>
      <c r="AA131" s="120" t="str">
        <f>IF(OR(N131="BIG",N131="BI-",N131="-IG"),VLOOKUP($A131,Merged_couplings!$B:$BU,MATCH(AA$1,Merged_couplings!$B$1:$BU$1,0),FALSE),"")</f>
        <v/>
      </c>
      <c r="AB131" s="123" t="str" cm="1">
        <f t="array" ref="AB131">_xlfn.IFS(AND($O131&lt;&gt;"",P131&lt;&gt;""),ABS($O131-P131),AND($O131="",P131=""),"",OR($O131&lt;&gt;"",P131&lt;&gt;""),"-")</f>
        <v/>
      </c>
      <c r="AC131" s="122" t="str" cm="1">
        <f t="array" ref="AC131">_xlfn.IFS(AND($O131&lt;&gt;"",Q131&lt;&gt;""),ABS($O131-Q131),AND($O131="",Q131=""),"",OR($O131&lt;&gt;"",Q131&lt;&gt;""),"-")</f>
        <v>-</v>
      </c>
      <c r="AD131" s="122" t="str" cm="1">
        <f t="array" ref="AD131">_xlfn.IFS(AND($O131&lt;&gt;"",R131&lt;&gt;""),ABS($O131-R131),AND($O131="",R131=""),"",OR($O131&lt;&gt;"",R131&lt;&gt;""),"-")</f>
        <v>-</v>
      </c>
      <c r="AE131" s="122" t="str" cm="1">
        <f t="array" ref="AE131">_xlfn.IFS(AND($O131&lt;&gt;"",S131&lt;&gt;""),ABS($O131-S131),AND($O131="",S131=""),"",OR($O131&lt;&gt;"",S131&lt;&gt;""),"-")</f>
        <v>-</v>
      </c>
      <c r="AF131" s="122" t="str" cm="1">
        <f t="array" ref="AF131">_xlfn.IFS(AND($O131&lt;&gt;"",T131&lt;&gt;""),ABS($O131-T131),AND($O131="",T131=""),"",OR($O131&lt;&gt;"",T131&lt;&gt;""),"-")</f>
        <v>-</v>
      </c>
      <c r="AG131" s="122" t="str" cm="1">
        <f t="array" ref="AG131">_xlfn.IFS(AND($O131&lt;&gt;"",U131&lt;&gt;""),ABS($O131-U131),AND($O131="",U131=""),"",OR($O131&lt;&gt;"",U131&lt;&gt;""),"-")</f>
        <v>-</v>
      </c>
      <c r="AH131" s="122" t="str" cm="1">
        <f t="array" ref="AH131">_xlfn.IFS(AND($O131&lt;&gt;"",V131&lt;&gt;""),ABS($O131-V131),AND($O131="",V131=""),"",OR($O131&lt;&gt;"",V131&lt;&gt;""),"-")</f>
        <v/>
      </c>
      <c r="AI131" s="122" t="str" cm="1">
        <f t="array" ref="AI131">_xlfn.IFS(AND($O131&lt;&gt;"",W131&lt;&gt;""),ABS($O131-W131),AND($O131="",W131=""),"",OR($O131&lt;&gt;"",W131&lt;&gt;""),"-")</f>
        <v/>
      </c>
      <c r="AJ131" s="122" t="str" cm="1">
        <f t="array" ref="AJ131">_xlfn.IFS(AND($O131&lt;&gt;"",X131&lt;&gt;""),ABS($O131-X131),AND($O131="",X131=""),"",OR($O131&lt;&gt;"",X131&lt;&gt;""),"-")</f>
        <v/>
      </c>
      <c r="AK131" s="122" t="str" cm="1">
        <f t="array" ref="AK131">_xlfn.IFS(AND($O131&lt;&gt;"",Y131&lt;&gt;""),ABS($O131-Y131),AND($O131="",Y131=""),"",OR($O131&lt;&gt;"",Y131&lt;&gt;""),"-")</f>
        <v/>
      </c>
      <c r="AL131" s="122" t="str" cm="1">
        <f t="array" ref="AL131">_xlfn.IFS(AND($O131&lt;&gt;"",Z131&lt;&gt;""),ABS($O131-Z131),AND($O131="",Z131=""),"",OR($O131&lt;&gt;"",Z131&lt;&gt;""),"-")</f>
        <v/>
      </c>
      <c r="AM131" s="122" t="str" cm="1">
        <f t="array" ref="AM131">_xlfn.IFS(AND($O131&lt;&gt;"",AA131&lt;&gt;""),ABS($O131-AA131),AND($O131="",AA131=""),"",OR($O131&lt;&gt;"",AA131&lt;&gt;""),"-")</f>
        <v/>
      </c>
      <c r="AN131" s="121" t="str" cm="1">
        <f t="array" ref="AN131">_xlfn.IFS(AND($P131&lt;&gt;"",Q131&lt;&gt;""),ABS($P131-Q131),AND($P131="",Q131=""),"",OR($P131&lt;&gt;"",Q131&lt;&gt;""),"-")</f>
        <v>-</v>
      </c>
      <c r="AO131" s="120" t="str" cm="1">
        <f t="array" ref="AO131">_xlfn.IFS(AND($P131&lt;&gt;"",R131&lt;&gt;""),ABS($P131-R131),AND($P131="",R131=""),"",OR($P131&lt;&gt;"",R131&lt;&gt;""),"-")</f>
        <v>-</v>
      </c>
      <c r="AP131" s="120" t="str" cm="1">
        <f t="array" ref="AP131">_xlfn.IFS(AND($P131&lt;&gt;"",S131&lt;&gt;""),ABS($P131-S131),AND($P131="",S131=""),"",OR($P131&lt;&gt;"",S131&lt;&gt;""),"-")</f>
        <v>-</v>
      </c>
      <c r="AQ131" s="120" t="str" cm="1">
        <f t="array" ref="AQ131">_xlfn.IFS(AND($P131&lt;&gt;"",T131&lt;&gt;""),ABS($P131-T131),AND($P131="",T131=""),"",OR($P131&lt;&gt;"",T131&lt;&gt;""),"-")</f>
        <v>-</v>
      </c>
      <c r="AR131" s="120" t="str" cm="1">
        <f t="array" ref="AR131">_xlfn.IFS(AND($P131&lt;&gt;"",U131&lt;&gt;""),ABS($P131-U131),AND($P131="",U131=""),"",OR($P131&lt;&gt;"",U131&lt;&gt;""),"-")</f>
        <v>-</v>
      </c>
      <c r="AS131" s="120" t="str" cm="1">
        <f t="array" ref="AS131">_xlfn.IFS(AND($P131&lt;&gt;"",V131&lt;&gt;""),ABS($P131-V131),AND($P131="",V131=""),"",OR($P131&lt;&gt;"",V131&lt;&gt;""),"-")</f>
        <v/>
      </c>
      <c r="AT131" s="120" t="str" cm="1">
        <f t="array" ref="AT131">_xlfn.IFS(AND($P131&lt;&gt;"",W131&lt;&gt;""),ABS($P131-W131),AND($P131="",W131=""),"",OR($P131&lt;&gt;"",W131&lt;&gt;""),"-")</f>
        <v/>
      </c>
      <c r="AU131" s="120" t="str" cm="1">
        <f t="array" ref="AU131">_xlfn.IFS(AND($P131&lt;&gt;"",X131&lt;&gt;""),ABS($P131-X131),AND($P131="",X131=""),"",OR($P131&lt;&gt;"",X131&lt;&gt;""),"-")</f>
        <v/>
      </c>
      <c r="AV131" s="120" t="str" cm="1">
        <f t="array" ref="AV131">_xlfn.IFS(AND($P131&lt;&gt;"",Y131&lt;&gt;""),ABS($P131-Y131),AND($P131="",Y131=""),"",OR($P131&lt;&gt;"",Y131&lt;&gt;""),"-")</f>
        <v/>
      </c>
      <c r="AW131" s="120" t="str" cm="1">
        <f t="array" ref="AW131">_xlfn.IFS(AND($P131&lt;&gt;"",Z131&lt;&gt;""),ABS($P131-Z131),AND($P131="",Z131=""),"",OR($P131&lt;&gt;"",Z131&lt;&gt;""),"-")</f>
        <v/>
      </c>
      <c r="AX131" s="120" t="str" cm="1">
        <f t="array" ref="AX131">_xlfn.IFS(AND($P131&lt;&gt;"",AA131&lt;&gt;""),ABS($P131-AA131),AND($P131="",AA131=""),"",OR($P131&lt;&gt;"",AA131&lt;&gt;""),"-")</f>
        <v/>
      </c>
      <c r="AY131" s="121" cm="1">
        <f t="array" ref="AY131">_xlfn.IFS(AND($Q131&lt;&gt;"",R131&lt;&gt;""),ABS($Q131-R131),AND($Q131="",R131=""),"",OR($Q131&lt;&gt;"",R131&lt;&gt;""),"-")</f>
        <v>0</v>
      </c>
      <c r="AZ131" s="334" cm="1">
        <f t="array" ref="AZ131">_xlfn.IFS(AND($Q131&lt;&gt;"",S131&lt;&gt;""),ABS($Q131-S131),AND($Q131="",S131=""),"",OR($Q131&lt;&gt;"",S131&lt;&gt;""),"-")</f>
        <v>0</v>
      </c>
      <c r="BA131" s="334" cm="1">
        <f t="array" ref="BA131">_xlfn.IFS(AND($Q131&lt;&gt;"",T131&lt;&gt;""),ABS($Q131-T131),AND($Q131="",T131=""),"",OR($Q131&lt;&gt;"",T131&lt;&gt;""),"-")</f>
        <v>0</v>
      </c>
      <c r="BB131" s="120" cm="1">
        <f t="array" ref="BB131">_xlfn.IFS(AND($Q131&lt;&gt;"",U131&lt;&gt;""),ABS($Q131-U131),AND($Q131="",U131=""),"",OR($Q131&lt;&gt;"",U131&lt;&gt;""),"-")</f>
        <v>0.38179633986381667</v>
      </c>
      <c r="BC131" s="120" t="str" cm="1">
        <f t="array" ref="BC131">_xlfn.IFS(AND($Q131&lt;&gt;"",V131&lt;&gt;""),ABS($Q131-V131),AND($Q131="",V131=""),"",OR($Q131&lt;&gt;"",V131&lt;&gt;""),"-")</f>
        <v>-</v>
      </c>
      <c r="BD131" s="120" t="str" cm="1">
        <f t="array" ref="BD131">_xlfn.IFS(AND($Q131&lt;&gt;"",W131&lt;&gt;""),ABS($Q131-W131),AND($Q131="",W131=""),"",OR($Q131&lt;&gt;"",W131&lt;&gt;""),"-")</f>
        <v>-</v>
      </c>
      <c r="BE131" s="120" t="str" cm="1">
        <f t="array" ref="BE131">_xlfn.IFS(AND($Q131&lt;&gt;"",X131&lt;&gt;""),ABS($Q131-X131),AND($Q131="",X131=""),"",OR($Q131&lt;&gt;"",X131&lt;&gt;""),"-")</f>
        <v>-</v>
      </c>
      <c r="BF131" s="120" t="str" cm="1">
        <f t="array" ref="BF131">_xlfn.IFS(AND($Q131&lt;&gt;"",Y131&lt;&gt;""),ABS($Q131-Y131),AND($Q131="",Y131=""),"",OR($Q131&lt;&gt;"",Y131&lt;&gt;""),"-")</f>
        <v>-</v>
      </c>
      <c r="BG131" s="120" t="str" cm="1">
        <f t="array" ref="BG131">_xlfn.IFS(AND($Q131&lt;&gt;"",Z131&lt;&gt;""),ABS($Q131-Z131),AND($Q131="",Z131=""),"",OR($Q131&lt;&gt;"",Z131&lt;&gt;""),"-")</f>
        <v>-</v>
      </c>
      <c r="BH131" s="120" t="str" cm="1">
        <f t="array" ref="BH131">_xlfn.IFS(AND($Q131&lt;&gt;"",AA131&lt;&gt;""),ABS($Q131-AA131),AND($Q131="",AA131=""),"",OR($Q131&lt;&gt;"",AA131&lt;&gt;""),"-")</f>
        <v>-</v>
      </c>
      <c r="BI131" s="121" cm="1">
        <f t="array" ref="BI131">_xlfn.IFS(AND($R131&lt;&gt;"",S131&lt;&gt;""),ABS($R131-S131),AND($R131="",S131=""),"",OR($R131&lt;&gt;"",S131&lt;&gt;""),"-")</f>
        <v>0</v>
      </c>
      <c r="BJ131" s="120" cm="1">
        <f t="array" ref="BJ131">_xlfn.IFS(AND($R131&lt;&gt;"",T131&lt;&gt;""),ABS($R131-T131),AND($R131="",T131=""),"",OR($R131&lt;&gt;"",T131&lt;&gt;""),"-")</f>
        <v>0</v>
      </c>
      <c r="BK131" s="334" cm="1">
        <f t="array" ref="BK131">_xlfn.IFS(AND($R131&lt;&gt;"",U131&lt;&gt;""),ABS($R131-U131),AND($R131="",U131=""),"",OR($R131&lt;&gt;"",U131&lt;&gt;""),"-")</f>
        <v>0.38179633986381667</v>
      </c>
      <c r="BL131" s="120" t="str" cm="1">
        <f t="array" ref="BL131">_xlfn.IFS(AND($R131&lt;&gt;"",V131&lt;&gt;""),ABS($R131-V131),AND($R131="",V131=""),"",OR($R131&lt;&gt;"",V131&lt;&gt;""),"-")</f>
        <v>-</v>
      </c>
      <c r="BM131" s="120" t="str" cm="1">
        <f t="array" ref="BM131">_xlfn.IFS(AND($R131&lt;&gt;"",W131&lt;&gt;""),ABS($R131-W131),AND($R131="",W131=""),"",OR($R131&lt;&gt;"",W131&lt;&gt;""),"-")</f>
        <v>-</v>
      </c>
      <c r="BN131" s="120" t="str" cm="1">
        <f t="array" ref="BN131">_xlfn.IFS(AND($R131&lt;&gt;"",X131&lt;&gt;""),ABS($R131-X131),AND($R131="",X131=""),"",OR($R131&lt;&gt;"",X131&lt;&gt;""),"-")</f>
        <v>-</v>
      </c>
      <c r="BO131" s="120" t="str" cm="1">
        <f t="array" ref="BO131">_xlfn.IFS(AND($R131&lt;&gt;"",Y131&lt;&gt;""),ABS($R131-Y131),AND($R131="",Y131=""),"",OR($R131&lt;&gt;"",Y131&lt;&gt;""),"-")</f>
        <v>-</v>
      </c>
      <c r="BP131" s="120" t="str" cm="1">
        <f t="array" ref="BP131">_xlfn.IFS(AND($R131&lt;&gt;"",Z131&lt;&gt;""),ABS($R131-Z131),AND($R131="",Z131=""),"",OR($R131&lt;&gt;"",Z131&lt;&gt;""),"-")</f>
        <v>-</v>
      </c>
      <c r="BQ131" s="120" t="str" cm="1">
        <f t="array" ref="BQ131">_xlfn.IFS(AND($R131&lt;&gt;"",AA131&lt;&gt;""),ABS($R131-AA131),AND($R131="",AA131=""),"",OR($R131&lt;&gt;"",AA131&lt;&gt;""),"-")</f>
        <v>-</v>
      </c>
      <c r="BR131" s="121" cm="1">
        <f t="array" ref="BR131">_xlfn.IFS(AND($S131&lt;&gt;"",T131&lt;&gt;""),ABS($S131-T131),AND($S131="",T131=""),"",OR($S131&lt;&gt;"",T131&lt;&gt;""),"-")</f>
        <v>0</v>
      </c>
      <c r="BS131" s="334" cm="1">
        <f t="array" ref="BS131">_xlfn.IFS(AND($S131&lt;&gt;"",U131&lt;&gt;""),ABS($S131-U131),AND($S131="",U131=""),"",OR($S131&lt;&gt;"",U131&lt;&gt;""),"-")</f>
        <v>0.38179633986381667</v>
      </c>
      <c r="BT131" s="120" t="str" cm="1">
        <f t="array" ref="BT131">_xlfn.IFS(AND($S131&lt;&gt;"",V131&lt;&gt;""),ABS($S131-V131),AND($S131="",V131=""),"",OR($S131&lt;&gt;"",V131&lt;&gt;""),"-")</f>
        <v>-</v>
      </c>
      <c r="BU131" s="120" t="str" cm="1">
        <f t="array" ref="BU131">_xlfn.IFS(AND($S131&lt;&gt;"",W131&lt;&gt;""),ABS($S131-W131),AND($S131="",W131=""),"",OR($S131&lt;&gt;"",W131&lt;&gt;""),"-")</f>
        <v>-</v>
      </c>
      <c r="BV131" s="120" t="str" cm="1">
        <f t="array" ref="BV131">_xlfn.IFS(AND($S131&lt;&gt;"",X131&lt;&gt;""),ABS($S131-X131),AND($S131="",X131=""),"",OR($S131&lt;&gt;"",X131&lt;&gt;""),"-")</f>
        <v>-</v>
      </c>
      <c r="BW131" s="120" t="str" cm="1">
        <f t="array" ref="BW131">_xlfn.IFS(AND($S131&lt;&gt;"",Y131&lt;&gt;""),ABS($S131-Y131),AND($S131="",Y131=""),"",OR($S131&lt;&gt;"",Y131&lt;&gt;""),"-")</f>
        <v>-</v>
      </c>
      <c r="BX131" s="120" t="str" cm="1">
        <f t="array" ref="BX131">_xlfn.IFS(AND($S131&lt;&gt;"",Z131&lt;&gt;""),ABS($S131-Z131),AND($S131="",Z131=""),"",OR($S131&lt;&gt;"",Z131&lt;&gt;""),"-")</f>
        <v>-</v>
      </c>
      <c r="BY131" s="120" t="str" cm="1">
        <f t="array" ref="BY131">_xlfn.IFS(AND($S131&lt;&gt;"",AA131&lt;&gt;""),ABS($S131-AA131),AND($S131="",AA131=""),"",OR($S131&lt;&gt;"",AA131&lt;&gt;""),"-")</f>
        <v>-</v>
      </c>
      <c r="BZ131" s="121" cm="1">
        <f t="array" ref="BZ131">_xlfn.IFS(AND($T131&lt;&gt;"",U131&lt;&gt;""),ABS($T131-U131),AND($T131="",U131=""),"",OR($T131&lt;&gt;"",U131&lt;&gt;""),"-")</f>
        <v>0.38179633986381667</v>
      </c>
      <c r="CA131" s="120" t="str" cm="1">
        <f t="array" ref="CA131">_xlfn.IFS(AND($T131&lt;&gt;"",V131&lt;&gt;""),ABS($T131-V131),AND($T131="",V131=""),"",OR($T131&lt;&gt;"",V131&lt;&gt;""),"-")</f>
        <v>-</v>
      </c>
      <c r="CB131" s="120" t="str" cm="1">
        <f t="array" ref="CB131">_xlfn.IFS(AND($T131&lt;&gt;"",W131&lt;&gt;""),ABS($T131-W131),AND($T131="",W131=""),"",OR($T131&lt;&gt;"",W131&lt;&gt;""),"-")</f>
        <v>-</v>
      </c>
      <c r="CC131" s="120" t="str" cm="1">
        <f t="array" ref="CC131">_xlfn.IFS(AND($T131&lt;&gt;"",X131&lt;&gt;""),ABS($T131-X131),AND($T131="",X131=""),"",OR($T131&lt;&gt;"",X131&lt;&gt;""),"-")</f>
        <v>-</v>
      </c>
      <c r="CD131" s="120" t="str" cm="1">
        <f t="array" ref="CD131">_xlfn.IFS(AND($T131&lt;&gt;"",Y131&lt;&gt;""),ABS($T131-Y131),AND($T131="",Y131=""),"",OR($T131&lt;&gt;"",Y131&lt;&gt;""),"-")</f>
        <v>-</v>
      </c>
      <c r="CE131" s="120" t="str" cm="1">
        <f t="array" ref="CE131">_xlfn.IFS(AND($T131&lt;&gt;"",Z131&lt;&gt;""),ABS($T131-Z131),AND($T131="",Z131=""),"",OR($T131&lt;&gt;"",Z131&lt;&gt;""),"-")</f>
        <v>-</v>
      </c>
      <c r="CF131" s="120" t="str" cm="1">
        <f t="array" ref="CF131">_xlfn.IFS(AND($T131&lt;&gt;"",AA131&lt;&gt;""),ABS($T131-AA131),AND($T131="",AA131=""),"",OR($T131&lt;&gt;"",AA131&lt;&gt;""),"-")</f>
        <v>-</v>
      </c>
      <c r="CG131" s="121" t="str" cm="1">
        <f t="array" ref="CG131">_xlfn.IFS(AND($U131&lt;&gt;"",V131&lt;&gt;""),ABS($U131-V131),AND($U131="",V131=""),"",OR($U131&lt;&gt;"",V131&lt;&gt;""),"-")</f>
        <v>-</v>
      </c>
      <c r="CH131" s="120" t="str" cm="1">
        <f t="array" ref="CH131">_xlfn.IFS(AND($U131&lt;&gt;"",W131&lt;&gt;""),ABS($U131-W131),AND($U131="",W131=""),"",OR($U131&lt;&gt;"",W131&lt;&gt;""),"-")</f>
        <v>-</v>
      </c>
      <c r="CI131" s="120" t="str" cm="1">
        <f t="array" ref="CI131">_xlfn.IFS(AND($U131&lt;&gt;"",X131&lt;&gt;""),ABS($U131-X131),AND($U131="",X131=""),"",OR($U131&lt;&gt;"",X131&lt;&gt;""),"-")</f>
        <v>-</v>
      </c>
      <c r="CJ131" s="120" t="str" cm="1">
        <f t="array" ref="CJ131">_xlfn.IFS(AND($U131&lt;&gt;"",Y131&lt;&gt;""),ABS($U131-Y131),AND($U131="",Y131=""),"",OR($U131&lt;&gt;"",Y131&lt;&gt;""),"-")</f>
        <v>-</v>
      </c>
      <c r="CK131" s="120" t="str" cm="1">
        <f t="array" ref="CK131">_xlfn.IFS(AND($U131&lt;&gt;"",Z131&lt;&gt;""),ABS($U131-Z131),AND($U131="",Z131=""),"",OR($U131&lt;&gt;"",Z131&lt;&gt;""),"-")</f>
        <v>-</v>
      </c>
      <c r="CL131" s="120" t="str" cm="1">
        <f t="array" ref="CL131">_xlfn.IFS(AND($U131&lt;&gt;"",AA131&lt;&gt;""),ABS($U131-AA131),AND($U131="",AA131=""),"",OR($U131&lt;&gt;"",AA131&lt;&gt;""),"-")</f>
        <v>-</v>
      </c>
      <c r="CM131" s="121" t="str" cm="1">
        <f t="array" ref="CM131">_xlfn.IFS(AND($V131&lt;&gt;"",W131&lt;&gt;""),ABS($V131-W131),AND($V131="",W131=""),"",OR($V131&lt;&gt;"",W131&lt;&gt;""),"-")</f>
        <v/>
      </c>
      <c r="CN131" s="120" t="str" cm="1">
        <f t="array" ref="CN131">_xlfn.IFS(AND($V131&lt;&gt;"",X131&lt;&gt;""),ABS($V131-X131),AND($V131="",X131=""),"",OR($V131&lt;&gt;"",X131&lt;&gt;""),"-")</f>
        <v/>
      </c>
      <c r="CO131" s="120" t="str" cm="1">
        <f t="array" ref="CO131">_xlfn.IFS(AND($V131&lt;&gt;"",Y131&lt;&gt;""),ABS($V131-Y131),AND($V131="",Y131=""),"",OR($V131&lt;&gt;"",Y131&lt;&gt;""),"-")</f>
        <v/>
      </c>
      <c r="CP131" s="120" t="str" cm="1">
        <f t="array" ref="CP131">_xlfn.IFS(AND($V131&lt;&gt;"",Z131&lt;&gt;""),ABS($V131-Z131),AND($V131="",Z131=""),"",OR($V131&lt;&gt;"",Z131&lt;&gt;""),"-")</f>
        <v/>
      </c>
      <c r="CQ131" s="120" t="str" cm="1">
        <f t="array" ref="CQ131">_xlfn.IFS(AND($V131&lt;&gt;"",AA131&lt;&gt;""),ABS($V131-AA131),AND($V131="",AA131=""),"",OR($V131&lt;&gt;"",AA131&lt;&gt;""),"-")</f>
        <v/>
      </c>
      <c r="CR131" s="121" t="str" cm="1">
        <f t="array" ref="CR131">_xlfn.IFS(AND($W131&lt;&gt;"",X131&lt;&gt;""),ABS($W131-X131),AND($W131="",X131=""),"",OR($W131&lt;&gt;"",X131&lt;&gt;""),"-")</f>
        <v/>
      </c>
      <c r="CS131" s="120" t="str" cm="1">
        <f t="array" ref="CS131">_xlfn.IFS(AND($W131&lt;&gt;"",Y131&lt;&gt;""),ABS($W131-Y131),AND($W131="",Y131=""),"",OR($W131&lt;&gt;"",Y131&lt;&gt;""),"-")</f>
        <v/>
      </c>
      <c r="CT131" s="120" t="str" cm="1">
        <f t="array" ref="CT131">_xlfn.IFS(AND($W131&lt;&gt;"",Z131&lt;&gt;""),ABS($W131-Z131),AND($W131="",Z131=""),"",OR($W131&lt;&gt;"",Z131&lt;&gt;""),"-")</f>
        <v/>
      </c>
      <c r="CU131" s="120" t="str" cm="1">
        <f t="array" ref="CU131">_xlfn.IFS(AND($W131&lt;&gt;"",AA131&lt;&gt;""),ABS($W131-AA131),AND($W131="",AA131=""),"",OR($W131&lt;&gt;"",AA131&lt;&gt;""),"-")</f>
        <v/>
      </c>
      <c r="CV131" s="121" t="str" cm="1">
        <f t="array" ref="CV131">_xlfn.IFS(AND($X131&lt;&gt;"",Y131&lt;&gt;""),ABS($X131-Y131),AND($X131="",Y131=""),"",OR($X131&lt;&gt;"",Y131&lt;&gt;""),"-")</f>
        <v/>
      </c>
      <c r="CW131" s="120" t="str" cm="1">
        <f t="array" ref="CW131">_xlfn.IFS(AND($X131&lt;&gt;"",Z131&lt;&gt;""),ABS($X131-Z131),AND($X131="",Z131=""),"",OR($X131&lt;&gt;"",Z131&lt;&gt;""),"-")</f>
        <v/>
      </c>
      <c r="CX131" s="120" t="str" cm="1">
        <f t="array" ref="CX131">_xlfn.IFS(AND($X131&lt;&gt;"",AA131&lt;&gt;""),ABS($X131-AA131),AND($X131="",AA131=""),"",OR($X131&lt;&gt;"",AA131&lt;&gt;""),"-")</f>
        <v/>
      </c>
      <c r="CY131" s="121" t="str" cm="1">
        <f t="array" ref="CY131">_xlfn.IFS(AND($Y131&lt;&gt;"",Z131&lt;&gt;""),ABS($Y131-Z131),AND($Y131="",Z131=""),"",OR($Y131&lt;&gt;"",Z131&lt;&gt;""),"-")</f>
        <v/>
      </c>
      <c r="CZ131" s="120" t="str" cm="1">
        <f t="array" ref="CZ131">_xlfn.IFS(AND($Y131&lt;&gt;"",AA131&lt;&gt;""),ABS($Y131-AA131),AND($Y131="",AA131=""),"",OR($Y131&lt;&gt;"",AA131&lt;&gt;""),"-")</f>
        <v/>
      </c>
      <c r="DA131" s="121" t="str" cm="1">
        <f t="array" ref="DA131">_xlfn.IFS(AND($Z131&lt;&gt;"",AA131&lt;&gt;""),ABS($Z131-AA131),AND($Z131="",AA131=""),"",OR($Z131&lt;&gt;"",AA131&lt;&gt;""),"-")</f>
        <v/>
      </c>
    </row>
    <row r="132" spans="1:105" s="121" customFormat="1" x14ac:dyDescent="0.2">
      <c r="A132" s="260" t="s">
        <v>176</v>
      </c>
      <c r="B132" s="259" t="str">
        <f>VLOOKUP($A132,Merged_couplings!$B:$BU,MATCH(B$1,Merged_couplings!$B$1:$BU$1,0),FALSE)</f>
        <v>-I-</v>
      </c>
      <c r="C132" s="258" t="str">
        <f>VLOOKUP($A132,Merged_couplings!$B:$BU,MATCH(C$1,Merged_couplings!$B$1:$BU$1,0),FALSE)</f>
        <v>-I-</v>
      </c>
      <c r="D132" s="258" t="str">
        <f>VLOOKUP($A132,Merged_couplings!$B:$BU,MATCH(D$1,Merged_couplings!$B$1:$BU$1,0),FALSE)</f>
        <v>-I-</v>
      </c>
      <c r="E132" s="258" t="str">
        <f>VLOOKUP($A132,Merged_couplings!$B:$BU,MATCH(E$1,Merged_couplings!$B$1:$BU$1,0),FALSE)</f>
        <v>-I-</v>
      </c>
      <c r="F132" s="258" t="str">
        <f>VLOOKUP($A132,Merged_couplings!$B:$BU,MATCH(F$1,Merged_couplings!$B$1:$BU$1,0),FALSE)</f>
        <v>-I-</v>
      </c>
      <c r="G132" s="258" t="str">
        <f>VLOOKUP($A132,Merged_couplings!$B:$BU,MATCH(G$1,Merged_couplings!$B$1:$BU$1,0),FALSE)</f>
        <v>-I-</v>
      </c>
      <c r="H132" s="258" t="str">
        <f>VLOOKUP($A132,Merged_couplings!$B:$BU,MATCH(H$1,Merged_couplings!$B$1:$BU$1,0),FALSE)</f>
        <v>-I-</v>
      </c>
      <c r="I132" s="258" t="str">
        <f>VLOOKUP($A132,Merged_couplings!$B:$BU,MATCH(I$1,Merged_couplings!$B$1:$BU$1,0),FALSE)</f>
        <v>-IG</v>
      </c>
      <c r="J132" s="258" t="str">
        <f>VLOOKUP($A132,Merged_couplings!$B:$BU,MATCH(J$1,Merged_couplings!$B$1:$BU$1,0),FALSE)</f>
        <v>-IG</v>
      </c>
      <c r="K132" s="258" t="str">
        <f>VLOOKUP($A132,Merged_couplings!$B:$BU,MATCH(K$1,Merged_couplings!$B$1:$BU$1,0),FALSE)</f>
        <v>-IG</v>
      </c>
      <c r="L132" s="258" t="str">
        <f>VLOOKUP($A132,Merged_couplings!$B:$BU,MATCH(L$1,Merged_couplings!$B$1:$BU$1,0),FALSE)</f>
        <v>-IG</v>
      </c>
      <c r="M132" s="258" t="str">
        <f>VLOOKUP($A132,Merged_couplings!$B:$BU,MATCH(M$1,Merged_couplings!$B$1:$BU$1,0),FALSE)</f>
        <v>-I-</v>
      </c>
      <c r="N132" s="258" t="str">
        <f>VLOOKUP($A132,Merged_couplings!$B:$BU,MATCH(N$1,Merged_couplings!$B$1:$BU$1,0),FALSE)</f>
        <v>-I-</v>
      </c>
      <c r="O132" s="121" t="str">
        <f>IF(OR(B132="BIG",B132="BI-",B132="-IG"),VLOOKUP($A132,Merged_couplings!$B:$BU,MATCH(O$1,Merged_couplings!$B$1:$BU$1,0),FALSE),"")</f>
        <v/>
      </c>
      <c r="P132" s="120" t="str">
        <f>IF(OR(C132="BIG",C132="BI-",C132="-IG"),VLOOKUP($A132,Merged_couplings!$B:$BU,MATCH(P$1,Merged_couplings!$B$1:$BU$1,0),FALSE),"")</f>
        <v/>
      </c>
      <c r="Q132" s="120" t="str">
        <f>IF(OR(D132="BIG",D132="BI-",D132="-IG"),VLOOKUP($A132,Merged_couplings!$B:$BU,MATCH(Q$1,Merged_couplings!$B$1:$BU$1,0),FALSE),"")</f>
        <v/>
      </c>
      <c r="R132" s="120" t="str">
        <f t="shared" si="10"/>
        <v/>
      </c>
      <c r="S132" s="120" t="str">
        <f t="shared" si="10"/>
        <v/>
      </c>
      <c r="T132" s="120" t="str">
        <f t="shared" si="10"/>
        <v/>
      </c>
      <c r="U132" s="120" t="str">
        <f>IF(OR(H132="BIG",H132="BI-",H132="-IG"),VLOOKUP($A132,Merged_couplings!$B:$BU,MATCH(U$1,Merged_couplings!$B$1:$BU$1,0),FALSE),"")</f>
        <v/>
      </c>
      <c r="V132" s="120">
        <f>IF(OR(I132="BIG",I132="BI-",I132="-IG"),VLOOKUP($A132,Merged_couplings!$B:$BU,MATCH(V$1,Merged_couplings!$B$1:$BU$1,0),FALSE),"")</f>
        <v>11.080960295740006</v>
      </c>
      <c r="W132" s="120">
        <f t="shared" si="11"/>
        <v>11.080960295740006</v>
      </c>
      <c r="X132" s="120">
        <f>IF(OR(K132="BIG",K132="BI-",K132="-IG"),VLOOKUP($A132,Merged_couplings!$B:$BU,MATCH(X$1,Merged_couplings!$B$1:$BU$1,0),FALSE),"")</f>
        <v>11.055922084854737</v>
      </c>
      <c r="Y132" s="120">
        <f>IF(OR(L132="BIG",L132="BI-",L132="-IG"),VLOOKUP($A132,Merged_couplings!$B:$BU,MATCH(Y$1,Merged_couplings!$B$1:$BU$1,0),FALSE),"")</f>
        <v>8.3624759848805699</v>
      </c>
      <c r="Z132" s="120" t="str">
        <f>IF(OR(M132="BIG",M132="BI-",M132="-IG"),VLOOKUP($A132,Merged_couplings!$B:$BU,MATCH(Z$1,Merged_couplings!$B$1:$BU$1,0),FALSE),"")</f>
        <v/>
      </c>
      <c r="AA132" s="120" t="str">
        <f>IF(OR(N132="BIG",N132="BI-",N132="-IG"),VLOOKUP($A132,Merged_couplings!$B:$BU,MATCH(AA$1,Merged_couplings!$B$1:$BU$1,0),FALSE),"")</f>
        <v/>
      </c>
      <c r="AB132" s="123" t="str" cm="1">
        <f t="array" ref="AB132">_xlfn.IFS(AND($O132&lt;&gt;"",P132&lt;&gt;""),ABS($O132-P132),AND($O132="",P132=""),"",OR($O132&lt;&gt;"",P132&lt;&gt;""),"-")</f>
        <v/>
      </c>
      <c r="AC132" s="122" t="str" cm="1">
        <f t="array" ref="AC132">_xlfn.IFS(AND($O132&lt;&gt;"",Q132&lt;&gt;""),ABS($O132-Q132),AND($O132="",Q132=""),"",OR($O132&lt;&gt;"",Q132&lt;&gt;""),"-")</f>
        <v/>
      </c>
      <c r="AD132" s="122" t="str" cm="1">
        <f t="array" ref="AD132">_xlfn.IFS(AND($O132&lt;&gt;"",R132&lt;&gt;""),ABS($O132-R132),AND($O132="",R132=""),"",OR($O132&lt;&gt;"",R132&lt;&gt;""),"-")</f>
        <v/>
      </c>
      <c r="AE132" s="122" t="str" cm="1">
        <f t="array" ref="AE132">_xlfn.IFS(AND($O132&lt;&gt;"",S132&lt;&gt;""),ABS($O132-S132),AND($O132="",S132=""),"",OR($O132&lt;&gt;"",S132&lt;&gt;""),"-")</f>
        <v/>
      </c>
      <c r="AF132" s="122" t="str" cm="1">
        <f t="array" ref="AF132">_xlfn.IFS(AND($O132&lt;&gt;"",T132&lt;&gt;""),ABS($O132-T132),AND($O132="",T132=""),"",OR($O132&lt;&gt;"",T132&lt;&gt;""),"-")</f>
        <v/>
      </c>
      <c r="AG132" s="122" t="str" cm="1">
        <f t="array" ref="AG132">_xlfn.IFS(AND($O132&lt;&gt;"",U132&lt;&gt;""),ABS($O132-U132),AND($O132="",U132=""),"",OR($O132&lt;&gt;"",U132&lt;&gt;""),"-")</f>
        <v/>
      </c>
      <c r="AH132" s="122" t="str" cm="1">
        <f t="array" ref="AH132">_xlfn.IFS(AND($O132&lt;&gt;"",V132&lt;&gt;""),ABS($O132-V132),AND($O132="",V132=""),"",OR($O132&lt;&gt;"",V132&lt;&gt;""),"-")</f>
        <v>-</v>
      </c>
      <c r="AI132" s="122" t="str" cm="1">
        <f t="array" ref="AI132">_xlfn.IFS(AND($O132&lt;&gt;"",W132&lt;&gt;""),ABS($O132-W132),AND($O132="",W132=""),"",OR($O132&lt;&gt;"",W132&lt;&gt;""),"-")</f>
        <v>-</v>
      </c>
      <c r="AJ132" s="122" t="str" cm="1">
        <f t="array" ref="AJ132">_xlfn.IFS(AND($O132&lt;&gt;"",X132&lt;&gt;""),ABS($O132-X132),AND($O132="",X132=""),"",OR($O132&lt;&gt;"",X132&lt;&gt;""),"-")</f>
        <v>-</v>
      </c>
      <c r="AK132" s="122" t="str" cm="1">
        <f t="array" ref="AK132">_xlfn.IFS(AND($O132&lt;&gt;"",Y132&lt;&gt;""),ABS($O132-Y132),AND($O132="",Y132=""),"",OR($O132&lt;&gt;"",Y132&lt;&gt;""),"-")</f>
        <v>-</v>
      </c>
      <c r="AL132" s="122" t="str" cm="1">
        <f t="array" ref="AL132">_xlfn.IFS(AND($O132&lt;&gt;"",Z132&lt;&gt;""),ABS($O132-Z132),AND($O132="",Z132=""),"",OR($O132&lt;&gt;"",Z132&lt;&gt;""),"-")</f>
        <v/>
      </c>
      <c r="AM132" s="122" t="str" cm="1">
        <f t="array" ref="AM132">_xlfn.IFS(AND($O132&lt;&gt;"",AA132&lt;&gt;""),ABS($O132-AA132),AND($O132="",AA132=""),"",OR($O132&lt;&gt;"",AA132&lt;&gt;""),"-")</f>
        <v/>
      </c>
      <c r="AN132" s="121" t="str" cm="1">
        <f t="array" ref="AN132">_xlfn.IFS(AND($P132&lt;&gt;"",Q132&lt;&gt;""),ABS($P132-Q132),AND($P132="",Q132=""),"",OR($P132&lt;&gt;"",Q132&lt;&gt;""),"-")</f>
        <v/>
      </c>
      <c r="AO132" s="120" t="str" cm="1">
        <f t="array" ref="AO132">_xlfn.IFS(AND($P132&lt;&gt;"",R132&lt;&gt;""),ABS($P132-R132),AND($P132="",R132=""),"",OR($P132&lt;&gt;"",R132&lt;&gt;""),"-")</f>
        <v/>
      </c>
      <c r="AP132" s="120" t="str" cm="1">
        <f t="array" ref="AP132">_xlfn.IFS(AND($P132&lt;&gt;"",S132&lt;&gt;""),ABS($P132-S132),AND($P132="",S132=""),"",OR($P132&lt;&gt;"",S132&lt;&gt;""),"-")</f>
        <v/>
      </c>
      <c r="AQ132" s="120" t="str" cm="1">
        <f t="array" ref="AQ132">_xlfn.IFS(AND($P132&lt;&gt;"",T132&lt;&gt;""),ABS($P132-T132),AND($P132="",T132=""),"",OR($P132&lt;&gt;"",T132&lt;&gt;""),"-")</f>
        <v/>
      </c>
      <c r="AR132" s="120" t="str" cm="1">
        <f t="array" ref="AR132">_xlfn.IFS(AND($P132&lt;&gt;"",U132&lt;&gt;""),ABS($P132-U132),AND($P132="",U132=""),"",OR($P132&lt;&gt;"",U132&lt;&gt;""),"-")</f>
        <v/>
      </c>
      <c r="AS132" s="120" t="str" cm="1">
        <f t="array" ref="AS132">_xlfn.IFS(AND($P132&lt;&gt;"",V132&lt;&gt;""),ABS($P132-V132),AND($P132="",V132=""),"",OR($P132&lt;&gt;"",V132&lt;&gt;""),"-")</f>
        <v>-</v>
      </c>
      <c r="AT132" s="120" t="str" cm="1">
        <f t="array" ref="AT132">_xlfn.IFS(AND($P132&lt;&gt;"",W132&lt;&gt;""),ABS($P132-W132),AND($P132="",W132=""),"",OR($P132&lt;&gt;"",W132&lt;&gt;""),"-")</f>
        <v>-</v>
      </c>
      <c r="AU132" s="120" t="str" cm="1">
        <f t="array" ref="AU132">_xlfn.IFS(AND($P132&lt;&gt;"",X132&lt;&gt;""),ABS($P132-X132),AND($P132="",X132=""),"",OR($P132&lt;&gt;"",X132&lt;&gt;""),"-")</f>
        <v>-</v>
      </c>
      <c r="AV132" s="120" t="str" cm="1">
        <f t="array" ref="AV132">_xlfn.IFS(AND($P132&lt;&gt;"",Y132&lt;&gt;""),ABS($P132-Y132),AND($P132="",Y132=""),"",OR($P132&lt;&gt;"",Y132&lt;&gt;""),"-")</f>
        <v>-</v>
      </c>
      <c r="AW132" s="120" t="str" cm="1">
        <f t="array" ref="AW132">_xlfn.IFS(AND($P132&lt;&gt;"",Z132&lt;&gt;""),ABS($P132-Z132),AND($P132="",Z132=""),"",OR($P132&lt;&gt;"",Z132&lt;&gt;""),"-")</f>
        <v/>
      </c>
      <c r="AX132" s="120" t="str" cm="1">
        <f t="array" ref="AX132">_xlfn.IFS(AND($P132&lt;&gt;"",AA132&lt;&gt;""),ABS($P132-AA132),AND($P132="",AA132=""),"",OR($P132&lt;&gt;"",AA132&lt;&gt;""),"-")</f>
        <v/>
      </c>
      <c r="AY132" s="121" t="str" cm="1">
        <f t="array" ref="AY132">_xlfn.IFS(AND($Q132&lt;&gt;"",R132&lt;&gt;""),ABS($Q132-R132),AND($Q132="",R132=""),"",OR($Q132&lt;&gt;"",R132&lt;&gt;""),"-")</f>
        <v/>
      </c>
      <c r="AZ132" s="334" t="str" cm="1">
        <f t="array" ref="AZ132">_xlfn.IFS(AND($Q132&lt;&gt;"",S132&lt;&gt;""),ABS($Q132-S132),AND($Q132="",S132=""),"",OR($Q132&lt;&gt;"",S132&lt;&gt;""),"-")</f>
        <v/>
      </c>
      <c r="BA132" s="334" t="str" cm="1">
        <f t="array" ref="BA132">_xlfn.IFS(AND($Q132&lt;&gt;"",T132&lt;&gt;""),ABS($Q132-T132),AND($Q132="",T132=""),"",OR($Q132&lt;&gt;"",T132&lt;&gt;""),"-")</f>
        <v/>
      </c>
      <c r="BB132" s="120" t="str" cm="1">
        <f t="array" ref="BB132">_xlfn.IFS(AND($Q132&lt;&gt;"",U132&lt;&gt;""),ABS($Q132-U132),AND($Q132="",U132=""),"",OR($Q132&lt;&gt;"",U132&lt;&gt;""),"-")</f>
        <v/>
      </c>
      <c r="BC132" s="120" t="str" cm="1">
        <f t="array" ref="BC132">_xlfn.IFS(AND($Q132&lt;&gt;"",V132&lt;&gt;""),ABS($Q132-V132),AND($Q132="",V132=""),"",OR($Q132&lt;&gt;"",V132&lt;&gt;""),"-")</f>
        <v>-</v>
      </c>
      <c r="BD132" s="120" t="str" cm="1">
        <f t="array" ref="BD132">_xlfn.IFS(AND($Q132&lt;&gt;"",W132&lt;&gt;""),ABS($Q132-W132),AND($Q132="",W132=""),"",OR($Q132&lt;&gt;"",W132&lt;&gt;""),"-")</f>
        <v>-</v>
      </c>
      <c r="BE132" s="120" t="str" cm="1">
        <f t="array" ref="BE132">_xlfn.IFS(AND($Q132&lt;&gt;"",X132&lt;&gt;""),ABS($Q132-X132),AND($Q132="",X132=""),"",OR($Q132&lt;&gt;"",X132&lt;&gt;""),"-")</f>
        <v>-</v>
      </c>
      <c r="BF132" s="120" t="str" cm="1">
        <f t="array" ref="BF132">_xlfn.IFS(AND($Q132&lt;&gt;"",Y132&lt;&gt;""),ABS($Q132-Y132),AND($Q132="",Y132=""),"",OR($Q132&lt;&gt;"",Y132&lt;&gt;""),"-")</f>
        <v>-</v>
      </c>
      <c r="BG132" s="120" t="str" cm="1">
        <f t="array" ref="BG132">_xlfn.IFS(AND($Q132&lt;&gt;"",Z132&lt;&gt;""),ABS($Q132-Z132),AND($Q132="",Z132=""),"",OR($Q132&lt;&gt;"",Z132&lt;&gt;""),"-")</f>
        <v/>
      </c>
      <c r="BH132" s="120" t="str" cm="1">
        <f t="array" ref="BH132">_xlfn.IFS(AND($Q132&lt;&gt;"",AA132&lt;&gt;""),ABS($Q132-AA132),AND($Q132="",AA132=""),"",OR($Q132&lt;&gt;"",AA132&lt;&gt;""),"-")</f>
        <v/>
      </c>
      <c r="BI132" s="121" t="str" cm="1">
        <f t="array" ref="BI132">_xlfn.IFS(AND($R132&lt;&gt;"",S132&lt;&gt;""),ABS($R132-S132),AND($R132="",S132=""),"",OR($R132&lt;&gt;"",S132&lt;&gt;""),"-")</f>
        <v/>
      </c>
      <c r="BJ132" s="120" t="str" cm="1">
        <f t="array" ref="BJ132">_xlfn.IFS(AND($R132&lt;&gt;"",T132&lt;&gt;""),ABS($R132-T132),AND($R132="",T132=""),"",OR($R132&lt;&gt;"",T132&lt;&gt;""),"-")</f>
        <v/>
      </c>
      <c r="BK132" s="334" t="str" cm="1">
        <f t="array" ref="BK132">_xlfn.IFS(AND($R132&lt;&gt;"",U132&lt;&gt;""),ABS($R132-U132),AND($R132="",U132=""),"",OR($R132&lt;&gt;"",U132&lt;&gt;""),"-")</f>
        <v/>
      </c>
      <c r="BL132" s="120" t="str" cm="1">
        <f t="array" ref="BL132">_xlfn.IFS(AND($R132&lt;&gt;"",V132&lt;&gt;""),ABS($R132-V132),AND($R132="",V132=""),"",OR($R132&lt;&gt;"",V132&lt;&gt;""),"-")</f>
        <v>-</v>
      </c>
      <c r="BM132" s="120" t="str" cm="1">
        <f t="array" ref="BM132">_xlfn.IFS(AND($R132&lt;&gt;"",W132&lt;&gt;""),ABS($R132-W132),AND($R132="",W132=""),"",OR($R132&lt;&gt;"",W132&lt;&gt;""),"-")</f>
        <v>-</v>
      </c>
      <c r="BN132" s="120" t="str" cm="1">
        <f t="array" ref="BN132">_xlfn.IFS(AND($R132&lt;&gt;"",X132&lt;&gt;""),ABS($R132-X132),AND($R132="",X132=""),"",OR($R132&lt;&gt;"",X132&lt;&gt;""),"-")</f>
        <v>-</v>
      </c>
      <c r="BO132" s="120" t="str" cm="1">
        <f t="array" ref="BO132">_xlfn.IFS(AND($R132&lt;&gt;"",Y132&lt;&gt;""),ABS($R132-Y132),AND($R132="",Y132=""),"",OR($R132&lt;&gt;"",Y132&lt;&gt;""),"-")</f>
        <v>-</v>
      </c>
      <c r="BP132" s="120" t="str" cm="1">
        <f t="array" ref="BP132">_xlfn.IFS(AND($R132&lt;&gt;"",Z132&lt;&gt;""),ABS($R132-Z132),AND($R132="",Z132=""),"",OR($R132&lt;&gt;"",Z132&lt;&gt;""),"-")</f>
        <v/>
      </c>
      <c r="BQ132" s="120" t="str" cm="1">
        <f t="array" ref="BQ132">_xlfn.IFS(AND($R132&lt;&gt;"",AA132&lt;&gt;""),ABS($R132-AA132),AND($R132="",AA132=""),"",OR($R132&lt;&gt;"",AA132&lt;&gt;""),"-")</f>
        <v/>
      </c>
      <c r="BR132" s="121" t="str" cm="1">
        <f t="array" ref="BR132">_xlfn.IFS(AND($S132&lt;&gt;"",T132&lt;&gt;""),ABS($S132-T132),AND($S132="",T132=""),"",OR($S132&lt;&gt;"",T132&lt;&gt;""),"-")</f>
        <v/>
      </c>
      <c r="BS132" s="334" t="str" cm="1">
        <f t="array" ref="BS132">_xlfn.IFS(AND($S132&lt;&gt;"",U132&lt;&gt;""),ABS($S132-U132),AND($S132="",U132=""),"",OR($S132&lt;&gt;"",U132&lt;&gt;""),"-")</f>
        <v/>
      </c>
      <c r="BT132" s="120" t="str" cm="1">
        <f t="array" ref="BT132">_xlfn.IFS(AND($S132&lt;&gt;"",V132&lt;&gt;""),ABS($S132-V132),AND($S132="",V132=""),"",OR($S132&lt;&gt;"",V132&lt;&gt;""),"-")</f>
        <v>-</v>
      </c>
      <c r="BU132" s="120" t="str" cm="1">
        <f t="array" ref="BU132">_xlfn.IFS(AND($S132&lt;&gt;"",W132&lt;&gt;""),ABS($S132-W132),AND($S132="",W132=""),"",OR($S132&lt;&gt;"",W132&lt;&gt;""),"-")</f>
        <v>-</v>
      </c>
      <c r="BV132" s="120" t="str" cm="1">
        <f t="array" ref="BV132">_xlfn.IFS(AND($S132&lt;&gt;"",X132&lt;&gt;""),ABS($S132-X132),AND($S132="",X132=""),"",OR($S132&lt;&gt;"",X132&lt;&gt;""),"-")</f>
        <v>-</v>
      </c>
      <c r="BW132" s="120" t="str" cm="1">
        <f t="array" ref="BW132">_xlfn.IFS(AND($S132&lt;&gt;"",Y132&lt;&gt;""),ABS($S132-Y132),AND($S132="",Y132=""),"",OR($S132&lt;&gt;"",Y132&lt;&gt;""),"-")</f>
        <v>-</v>
      </c>
      <c r="BX132" s="120" t="str" cm="1">
        <f t="array" ref="BX132">_xlfn.IFS(AND($S132&lt;&gt;"",Z132&lt;&gt;""),ABS($S132-Z132),AND($S132="",Z132=""),"",OR($S132&lt;&gt;"",Z132&lt;&gt;""),"-")</f>
        <v/>
      </c>
      <c r="BY132" s="120" t="str" cm="1">
        <f t="array" ref="BY132">_xlfn.IFS(AND($S132&lt;&gt;"",AA132&lt;&gt;""),ABS($S132-AA132),AND($S132="",AA132=""),"",OR($S132&lt;&gt;"",AA132&lt;&gt;""),"-")</f>
        <v/>
      </c>
      <c r="BZ132" s="121" t="str" cm="1">
        <f t="array" ref="BZ132">_xlfn.IFS(AND($T132&lt;&gt;"",U132&lt;&gt;""),ABS($T132-U132),AND($T132="",U132=""),"",OR($T132&lt;&gt;"",U132&lt;&gt;""),"-")</f>
        <v/>
      </c>
      <c r="CA132" s="120" t="str" cm="1">
        <f t="array" ref="CA132">_xlfn.IFS(AND($T132&lt;&gt;"",V132&lt;&gt;""),ABS($T132-V132),AND($T132="",V132=""),"",OR($T132&lt;&gt;"",V132&lt;&gt;""),"-")</f>
        <v>-</v>
      </c>
      <c r="CB132" s="120" t="str" cm="1">
        <f t="array" ref="CB132">_xlfn.IFS(AND($T132&lt;&gt;"",W132&lt;&gt;""),ABS($T132-W132),AND($T132="",W132=""),"",OR($T132&lt;&gt;"",W132&lt;&gt;""),"-")</f>
        <v>-</v>
      </c>
      <c r="CC132" s="120" t="str" cm="1">
        <f t="array" ref="CC132">_xlfn.IFS(AND($T132&lt;&gt;"",X132&lt;&gt;""),ABS($T132-X132),AND($T132="",X132=""),"",OR($T132&lt;&gt;"",X132&lt;&gt;""),"-")</f>
        <v>-</v>
      </c>
      <c r="CD132" s="120" t="str" cm="1">
        <f t="array" ref="CD132">_xlfn.IFS(AND($T132&lt;&gt;"",Y132&lt;&gt;""),ABS($T132-Y132),AND($T132="",Y132=""),"",OR($T132&lt;&gt;"",Y132&lt;&gt;""),"-")</f>
        <v>-</v>
      </c>
      <c r="CE132" s="120" t="str" cm="1">
        <f t="array" ref="CE132">_xlfn.IFS(AND($T132&lt;&gt;"",Z132&lt;&gt;""),ABS($T132-Z132),AND($T132="",Z132=""),"",OR($T132&lt;&gt;"",Z132&lt;&gt;""),"-")</f>
        <v/>
      </c>
      <c r="CF132" s="120" t="str" cm="1">
        <f t="array" ref="CF132">_xlfn.IFS(AND($T132&lt;&gt;"",AA132&lt;&gt;""),ABS($T132-AA132),AND($T132="",AA132=""),"",OR($T132&lt;&gt;"",AA132&lt;&gt;""),"-")</f>
        <v/>
      </c>
      <c r="CG132" s="121" t="str" cm="1">
        <f t="array" ref="CG132">_xlfn.IFS(AND($U132&lt;&gt;"",V132&lt;&gt;""),ABS($U132-V132),AND($U132="",V132=""),"",OR($U132&lt;&gt;"",V132&lt;&gt;""),"-")</f>
        <v>-</v>
      </c>
      <c r="CH132" s="120" t="str" cm="1">
        <f t="array" ref="CH132">_xlfn.IFS(AND($U132&lt;&gt;"",W132&lt;&gt;""),ABS($U132-W132),AND($U132="",W132=""),"",OR($U132&lt;&gt;"",W132&lt;&gt;""),"-")</f>
        <v>-</v>
      </c>
      <c r="CI132" s="120" t="str" cm="1">
        <f t="array" ref="CI132">_xlfn.IFS(AND($U132&lt;&gt;"",X132&lt;&gt;""),ABS($U132-X132),AND($U132="",X132=""),"",OR($U132&lt;&gt;"",X132&lt;&gt;""),"-")</f>
        <v>-</v>
      </c>
      <c r="CJ132" s="120" t="str" cm="1">
        <f t="array" ref="CJ132">_xlfn.IFS(AND($U132&lt;&gt;"",Y132&lt;&gt;""),ABS($U132-Y132),AND($U132="",Y132=""),"",OR($U132&lt;&gt;"",Y132&lt;&gt;""),"-")</f>
        <v>-</v>
      </c>
      <c r="CK132" s="120" t="str" cm="1">
        <f t="array" ref="CK132">_xlfn.IFS(AND($U132&lt;&gt;"",Z132&lt;&gt;""),ABS($U132-Z132),AND($U132="",Z132=""),"",OR($U132&lt;&gt;"",Z132&lt;&gt;""),"-")</f>
        <v/>
      </c>
      <c r="CL132" s="120" t="str" cm="1">
        <f t="array" ref="CL132">_xlfn.IFS(AND($U132&lt;&gt;"",AA132&lt;&gt;""),ABS($U132-AA132),AND($U132="",AA132=""),"",OR($U132&lt;&gt;"",AA132&lt;&gt;""),"-")</f>
        <v/>
      </c>
      <c r="CM132" s="121" cm="1">
        <f t="array" ref="CM132">_xlfn.IFS(AND($V132&lt;&gt;"",W132&lt;&gt;""),ABS($V132-W132),AND($V132="",W132=""),"",OR($V132&lt;&gt;"",W132&lt;&gt;""),"-")</f>
        <v>0</v>
      </c>
      <c r="CN132" s="120" cm="1">
        <f t="array" ref="CN132">_xlfn.IFS(AND($V132&lt;&gt;"",X132&lt;&gt;""),ABS($V132-X132),AND($V132="",X132=""),"",OR($V132&lt;&gt;"",X132&lt;&gt;""),"-")</f>
        <v>2.5038210885268697E-2</v>
      </c>
      <c r="CO132" s="120" cm="1">
        <f t="array" ref="CO132">_xlfn.IFS(AND($V132&lt;&gt;"",Y132&lt;&gt;""),ABS($V132-Y132),AND($V132="",Y132=""),"",OR($V132&lt;&gt;"",Y132&lt;&gt;""),"-")</f>
        <v>2.7184843108594361</v>
      </c>
      <c r="CP132" s="120" t="str" cm="1">
        <f t="array" ref="CP132">_xlfn.IFS(AND($V132&lt;&gt;"",Z132&lt;&gt;""),ABS($V132-Z132),AND($V132="",Z132=""),"",OR($V132&lt;&gt;"",Z132&lt;&gt;""),"-")</f>
        <v>-</v>
      </c>
      <c r="CQ132" s="120" t="str" cm="1">
        <f t="array" ref="CQ132">_xlfn.IFS(AND($V132&lt;&gt;"",AA132&lt;&gt;""),ABS($V132-AA132),AND($V132="",AA132=""),"",OR($V132&lt;&gt;"",AA132&lt;&gt;""),"-")</f>
        <v>-</v>
      </c>
      <c r="CR132" s="121" cm="1">
        <f t="array" ref="CR132">_xlfn.IFS(AND($W132&lt;&gt;"",X132&lt;&gt;""),ABS($W132-X132),AND($W132="",X132=""),"",OR($W132&lt;&gt;"",X132&lt;&gt;""),"-")</f>
        <v>2.5038210885268697E-2</v>
      </c>
      <c r="CS132" s="120" cm="1">
        <f t="array" ref="CS132">_xlfn.IFS(AND($W132&lt;&gt;"",Y132&lt;&gt;""),ABS($W132-Y132),AND($W132="",Y132=""),"",OR($W132&lt;&gt;"",Y132&lt;&gt;""),"-")</f>
        <v>2.7184843108594361</v>
      </c>
      <c r="CT132" s="120" t="str" cm="1">
        <f t="array" ref="CT132">_xlfn.IFS(AND($W132&lt;&gt;"",Z132&lt;&gt;""),ABS($W132-Z132),AND($W132="",Z132=""),"",OR($W132&lt;&gt;"",Z132&lt;&gt;""),"-")</f>
        <v>-</v>
      </c>
      <c r="CU132" s="120" t="str" cm="1">
        <f t="array" ref="CU132">_xlfn.IFS(AND($W132&lt;&gt;"",AA132&lt;&gt;""),ABS($W132-AA132),AND($W132="",AA132=""),"",OR($W132&lt;&gt;"",AA132&lt;&gt;""),"-")</f>
        <v>-</v>
      </c>
      <c r="CV132" s="121" cm="1">
        <f t="array" ref="CV132">_xlfn.IFS(AND($X132&lt;&gt;"",Y132&lt;&gt;""),ABS($X132-Y132),AND($X132="",Y132=""),"",OR($X132&lt;&gt;"",Y132&lt;&gt;""),"-")</f>
        <v>2.6934460999741674</v>
      </c>
      <c r="CW132" s="120" t="str" cm="1">
        <f t="array" ref="CW132">_xlfn.IFS(AND($X132&lt;&gt;"",Z132&lt;&gt;""),ABS($X132-Z132),AND($X132="",Z132=""),"",OR($X132&lt;&gt;"",Z132&lt;&gt;""),"-")</f>
        <v>-</v>
      </c>
      <c r="CX132" s="120" t="str" cm="1">
        <f t="array" ref="CX132">_xlfn.IFS(AND($X132&lt;&gt;"",AA132&lt;&gt;""),ABS($X132-AA132),AND($X132="",AA132=""),"",OR($X132&lt;&gt;"",AA132&lt;&gt;""),"-")</f>
        <v>-</v>
      </c>
      <c r="CY132" s="121" t="str" cm="1">
        <f t="array" ref="CY132">_xlfn.IFS(AND($Y132&lt;&gt;"",Z132&lt;&gt;""),ABS($Y132-Z132),AND($Y132="",Z132=""),"",OR($Y132&lt;&gt;"",Z132&lt;&gt;""),"-")</f>
        <v>-</v>
      </c>
      <c r="CZ132" s="120" t="str" cm="1">
        <f t="array" ref="CZ132">_xlfn.IFS(AND($Y132&lt;&gt;"",AA132&lt;&gt;""),ABS($Y132-AA132),AND($Y132="",AA132=""),"",OR($Y132&lt;&gt;"",AA132&lt;&gt;""),"-")</f>
        <v>-</v>
      </c>
      <c r="DA132" s="121" t="str" cm="1">
        <f t="array" ref="DA132">_xlfn.IFS(AND($Z132&lt;&gt;"",AA132&lt;&gt;""),ABS($Z132-AA132),AND($Z132="",AA132=""),"",OR($Z132&lt;&gt;"",AA132&lt;&gt;""),"-")</f>
        <v/>
      </c>
    </row>
    <row r="133" spans="1:105" s="121" customFormat="1" x14ac:dyDescent="0.2">
      <c r="A133" s="260" t="s">
        <v>189</v>
      </c>
      <c r="B133" s="259" t="str">
        <f>VLOOKUP($A133,Merged_couplings!$B:$BU,MATCH(B$1,Merged_couplings!$B$1:$BU$1,0),FALSE)</f>
        <v>-I-</v>
      </c>
      <c r="C133" s="258" t="str">
        <f>VLOOKUP($A133,Merged_couplings!$B:$BU,MATCH(C$1,Merged_couplings!$B$1:$BU$1,0),FALSE)</f>
        <v>-I-</v>
      </c>
      <c r="D133" s="258" t="str">
        <f>VLOOKUP($A133,Merged_couplings!$B:$BU,MATCH(D$1,Merged_couplings!$B$1:$BU$1,0),FALSE)</f>
        <v>-I-</v>
      </c>
      <c r="E133" s="258" t="str">
        <f>VLOOKUP($A133,Merged_couplings!$B:$BU,MATCH(E$1,Merged_couplings!$B$1:$BU$1,0),FALSE)</f>
        <v>-I-</v>
      </c>
      <c r="F133" s="258" t="str">
        <f>VLOOKUP($A133,Merged_couplings!$B:$BU,MATCH(F$1,Merged_couplings!$B$1:$BU$1,0),FALSE)</f>
        <v>-I-</v>
      </c>
      <c r="G133" s="258" t="str">
        <f>VLOOKUP($A133,Merged_couplings!$B:$BU,MATCH(G$1,Merged_couplings!$B$1:$BU$1,0),FALSE)</f>
        <v>-I-</v>
      </c>
      <c r="H133" s="258" t="str">
        <f>VLOOKUP($A133,Merged_couplings!$B:$BU,MATCH(H$1,Merged_couplings!$B$1:$BU$1,0),FALSE)</f>
        <v>-I-</v>
      </c>
      <c r="I133" s="258" t="str">
        <f>VLOOKUP($A133,Merged_couplings!$B:$BU,MATCH(I$1,Merged_couplings!$B$1:$BU$1,0),FALSE)</f>
        <v>-IG</v>
      </c>
      <c r="J133" s="258" t="str">
        <f>VLOOKUP($A133,Merged_couplings!$B:$BU,MATCH(J$1,Merged_couplings!$B$1:$BU$1,0),FALSE)</f>
        <v>-IG</v>
      </c>
      <c r="K133" s="258" t="str">
        <f>VLOOKUP($A133,Merged_couplings!$B:$BU,MATCH(K$1,Merged_couplings!$B$1:$BU$1,0),FALSE)</f>
        <v>-IG</v>
      </c>
      <c r="L133" s="258" t="str">
        <f>VLOOKUP($A133,Merged_couplings!$B:$BU,MATCH(L$1,Merged_couplings!$B$1:$BU$1,0),FALSE)</f>
        <v>-IG</v>
      </c>
      <c r="M133" s="258" t="str">
        <f>VLOOKUP($A133,Merged_couplings!$B:$BU,MATCH(M$1,Merged_couplings!$B$1:$BU$1,0),FALSE)</f>
        <v>-I-</v>
      </c>
      <c r="N133" s="258" t="str">
        <f>VLOOKUP($A133,Merged_couplings!$B:$BU,MATCH(N$1,Merged_couplings!$B$1:$BU$1,0),FALSE)</f>
        <v>-I-</v>
      </c>
      <c r="O133" s="121" t="str">
        <f>IF(OR(B133="BIG",B133="BI-",B133="-IG"),VLOOKUP($A133,Merged_couplings!$B:$BU,MATCH(O$1,Merged_couplings!$B$1:$BU$1,0),FALSE),"")</f>
        <v/>
      </c>
      <c r="P133" s="120" t="str">
        <f>IF(OR(C133="BIG",C133="BI-",C133="-IG"),VLOOKUP($A133,Merged_couplings!$B:$BU,MATCH(P$1,Merged_couplings!$B$1:$BU$1,0),FALSE),"")</f>
        <v/>
      </c>
      <c r="Q133" s="120" t="str">
        <f>IF(OR(D133="BIG",D133="BI-",D133="-IG"),VLOOKUP($A133,Merged_couplings!$B:$BU,MATCH(Q$1,Merged_couplings!$B$1:$BU$1,0),FALSE),"")</f>
        <v/>
      </c>
      <c r="R133" s="120" t="str">
        <f t="shared" si="10"/>
        <v/>
      </c>
      <c r="S133" s="120" t="str">
        <f t="shared" si="10"/>
        <v/>
      </c>
      <c r="T133" s="120" t="str">
        <f t="shared" si="10"/>
        <v/>
      </c>
      <c r="U133" s="120" t="str">
        <f>IF(OR(H133="BIG",H133="BI-",H133="-IG"),VLOOKUP($A133,Merged_couplings!$B:$BU,MATCH(U$1,Merged_couplings!$B$1:$BU$1,0),FALSE),"")</f>
        <v/>
      </c>
      <c r="V133" s="120">
        <f>IF(OR(I133="BIG",I133="BI-",I133="-IG"),VLOOKUP($A133,Merged_couplings!$B:$BU,MATCH(V$1,Merged_couplings!$B$1:$BU$1,0),FALSE),"")</f>
        <v>11.888989019340247</v>
      </c>
      <c r="W133" s="120">
        <f t="shared" si="11"/>
        <v>11.888989019340247</v>
      </c>
      <c r="X133" s="120">
        <f>IF(OR(K133="BIG",K133="BI-",K133="-IG"),VLOOKUP($A133,Merged_couplings!$B:$BU,MATCH(X$1,Merged_couplings!$B$1:$BU$1,0),FALSE),"")</f>
        <v>12.103854011985366</v>
      </c>
      <c r="Y133" s="120">
        <f>IF(OR(L133="BIG",L133="BI-",L133="-IG"),VLOOKUP($A133,Merged_couplings!$B:$BU,MATCH(Y$1,Merged_couplings!$B$1:$BU$1,0),FALSE),"")</f>
        <v>9.4998736772977335</v>
      </c>
      <c r="Z133" s="120" t="str">
        <f>IF(OR(M133="BIG",M133="BI-",M133="-IG"),VLOOKUP($A133,Merged_couplings!$B:$BU,MATCH(Z$1,Merged_couplings!$B$1:$BU$1,0),FALSE),"")</f>
        <v/>
      </c>
      <c r="AA133" s="120" t="str">
        <f>IF(OR(N133="BIG",N133="BI-",N133="-IG"),VLOOKUP($A133,Merged_couplings!$B:$BU,MATCH(AA$1,Merged_couplings!$B$1:$BU$1,0),FALSE),"")</f>
        <v/>
      </c>
      <c r="AB133" s="123" t="str" cm="1">
        <f t="array" ref="AB133">_xlfn.IFS(AND($O133&lt;&gt;"",P133&lt;&gt;""),ABS($O133-P133),AND($O133="",P133=""),"",OR($O133&lt;&gt;"",P133&lt;&gt;""),"-")</f>
        <v/>
      </c>
      <c r="AC133" s="122" t="str" cm="1">
        <f t="array" ref="AC133">_xlfn.IFS(AND($O133&lt;&gt;"",Q133&lt;&gt;""),ABS($O133-Q133),AND($O133="",Q133=""),"",OR($O133&lt;&gt;"",Q133&lt;&gt;""),"-")</f>
        <v/>
      </c>
      <c r="AD133" s="122" t="str" cm="1">
        <f t="array" ref="AD133">_xlfn.IFS(AND($O133&lt;&gt;"",R133&lt;&gt;""),ABS($O133-R133),AND($O133="",R133=""),"",OR($O133&lt;&gt;"",R133&lt;&gt;""),"-")</f>
        <v/>
      </c>
      <c r="AE133" s="122" t="str" cm="1">
        <f t="array" ref="AE133">_xlfn.IFS(AND($O133&lt;&gt;"",S133&lt;&gt;""),ABS($O133-S133),AND($O133="",S133=""),"",OR($O133&lt;&gt;"",S133&lt;&gt;""),"-")</f>
        <v/>
      </c>
      <c r="AF133" s="122" t="str" cm="1">
        <f t="array" ref="AF133">_xlfn.IFS(AND($O133&lt;&gt;"",T133&lt;&gt;""),ABS($O133-T133),AND($O133="",T133=""),"",OR($O133&lt;&gt;"",T133&lt;&gt;""),"-")</f>
        <v/>
      </c>
      <c r="AG133" s="122" t="str" cm="1">
        <f t="array" ref="AG133">_xlfn.IFS(AND($O133&lt;&gt;"",U133&lt;&gt;""),ABS($O133-U133),AND($O133="",U133=""),"",OR($O133&lt;&gt;"",U133&lt;&gt;""),"-")</f>
        <v/>
      </c>
      <c r="AH133" s="122" t="str" cm="1">
        <f t="array" ref="AH133">_xlfn.IFS(AND($O133&lt;&gt;"",V133&lt;&gt;""),ABS($O133-V133),AND($O133="",V133=""),"",OR($O133&lt;&gt;"",V133&lt;&gt;""),"-")</f>
        <v>-</v>
      </c>
      <c r="AI133" s="122" t="str" cm="1">
        <f t="array" ref="AI133">_xlfn.IFS(AND($O133&lt;&gt;"",W133&lt;&gt;""),ABS($O133-W133),AND($O133="",W133=""),"",OR($O133&lt;&gt;"",W133&lt;&gt;""),"-")</f>
        <v>-</v>
      </c>
      <c r="AJ133" s="122" t="str" cm="1">
        <f t="array" ref="AJ133">_xlfn.IFS(AND($O133&lt;&gt;"",X133&lt;&gt;""),ABS($O133-X133),AND($O133="",X133=""),"",OR($O133&lt;&gt;"",X133&lt;&gt;""),"-")</f>
        <v>-</v>
      </c>
      <c r="AK133" s="122" t="str" cm="1">
        <f t="array" ref="AK133">_xlfn.IFS(AND($O133&lt;&gt;"",Y133&lt;&gt;""),ABS($O133-Y133),AND($O133="",Y133=""),"",OR($O133&lt;&gt;"",Y133&lt;&gt;""),"-")</f>
        <v>-</v>
      </c>
      <c r="AL133" s="122" t="str" cm="1">
        <f t="array" ref="AL133">_xlfn.IFS(AND($O133&lt;&gt;"",Z133&lt;&gt;""),ABS($O133-Z133),AND($O133="",Z133=""),"",OR($O133&lt;&gt;"",Z133&lt;&gt;""),"-")</f>
        <v/>
      </c>
      <c r="AM133" s="122" t="str" cm="1">
        <f t="array" ref="AM133">_xlfn.IFS(AND($O133&lt;&gt;"",AA133&lt;&gt;""),ABS($O133-AA133),AND($O133="",AA133=""),"",OR($O133&lt;&gt;"",AA133&lt;&gt;""),"-")</f>
        <v/>
      </c>
      <c r="AN133" s="121" t="str" cm="1">
        <f t="array" ref="AN133">_xlfn.IFS(AND($P133&lt;&gt;"",Q133&lt;&gt;""),ABS($P133-Q133),AND($P133="",Q133=""),"",OR($P133&lt;&gt;"",Q133&lt;&gt;""),"-")</f>
        <v/>
      </c>
      <c r="AO133" s="120" t="str" cm="1">
        <f t="array" ref="AO133">_xlfn.IFS(AND($P133&lt;&gt;"",R133&lt;&gt;""),ABS($P133-R133),AND($P133="",R133=""),"",OR($P133&lt;&gt;"",R133&lt;&gt;""),"-")</f>
        <v/>
      </c>
      <c r="AP133" s="120" t="str" cm="1">
        <f t="array" ref="AP133">_xlfn.IFS(AND($P133&lt;&gt;"",S133&lt;&gt;""),ABS($P133-S133),AND($P133="",S133=""),"",OR($P133&lt;&gt;"",S133&lt;&gt;""),"-")</f>
        <v/>
      </c>
      <c r="AQ133" s="120" t="str" cm="1">
        <f t="array" ref="AQ133">_xlfn.IFS(AND($P133&lt;&gt;"",T133&lt;&gt;""),ABS($P133-T133),AND($P133="",T133=""),"",OR($P133&lt;&gt;"",T133&lt;&gt;""),"-")</f>
        <v/>
      </c>
      <c r="AR133" s="120" t="str" cm="1">
        <f t="array" ref="AR133">_xlfn.IFS(AND($P133&lt;&gt;"",U133&lt;&gt;""),ABS($P133-U133),AND($P133="",U133=""),"",OR($P133&lt;&gt;"",U133&lt;&gt;""),"-")</f>
        <v/>
      </c>
      <c r="AS133" s="120" t="str" cm="1">
        <f t="array" ref="AS133">_xlfn.IFS(AND($P133&lt;&gt;"",V133&lt;&gt;""),ABS($P133-V133),AND($P133="",V133=""),"",OR($P133&lt;&gt;"",V133&lt;&gt;""),"-")</f>
        <v>-</v>
      </c>
      <c r="AT133" s="120" t="str" cm="1">
        <f t="array" ref="AT133">_xlfn.IFS(AND($P133&lt;&gt;"",W133&lt;&gt;""),ABS($P133-W133),AND($P133="",W133=""),"",OR($P133&lt;&gt;"",W133&lt;&gt;""),"-")</f>
        <v>-</v>
      </c>
      <c r="AU133" s="120" t="str" cm="1">
        <f t="array" ref="AU133">_xlfn.IFS(AND($P133&lt;&gt;"",X133&lt;&gt;""),ABS($P133-X133),AND($P133="",X133=""),"",OR($P133&lt;&gt;"",X133&lt;&gt;""),"-")</f>
        <v>-</v>
      </c>
      <c r="AV133" s="120" t="str" cm="1">
        <f t="array" ref="AV133">_xlfn.IFS(AND($P133&lt;&gt;"",Y133&lt;&gt;""),ABS($P133-Y133),AND($P133="",Y133=""),"",OR($P133&lt;&gt;"",Y133&lt;&gt;""),"-")</f>
        <v>-</v>
      </c>
      <c r="AW133" s="120" t="str" cm="1">
        <f t="array" ref="AW133">_xlfn.IFS(AND($P133&lt;&gt;"",Z133&lt;&gt;""),ABS($P133-Z133),AND($P133="",Z133=""),"",OR($P133&lt;&gt;"",Z133&lt;&gt;""),"-")</f>
        <v/>
      </c>
      <c r="AX133" s="120" t="str" cm="1">
        <f t="array" ref="AX133">_xlfn.IFS(AND($P133&lt;&gt;"",AA133&lt;&gt;""),ABS($P133-AA133),AND($P133="",AA133=""),"",OR($P133&lt;&gt;"",AA133&lt;&gt;""),"-")</f>
        <v/>
      </c>
      <c r="AY133" s="121" t="str" cm="1">
        <f t="array" ref="AY133">_xlfn.IFS(AND($Q133&lt;&gt;"",R133&lt;&gt;""),ABS($Q133-R133),AND($Q133="",R133=""),"",OR($Q133&lt;&gt;"",R133&lt;&gt;""),"-")</f>
        <v/>
      </c>
      <c r="AZ133" s="334" t="str" cm="1">
        <f t="array" ref="AZ133">_xlfn.IFS(AND($Q133&lt;&gt;"",S133&lt;&gt;""),ABS($Q133-S133),AND($Q133="",S133=""),"",OR($Q133&lt;&gt;"",S133&lt;&gt;""),"-")</f>
        <v/>
      </c>
      <c r="BA133" s="334" t="str" cm="1">
        <f t="array" ref="BA133">_xlfn.IFS(AND($Q133&lt;&gt;"",T133&lt;&gt;""),ABS($Q133-T133),AND($Q133="",T133=""),"",OR($Q133&lt;&gt;"",T133&lt;&gt;""),"-")</f>
        <v/>
      </c>
      <c r="BB133" s="120" t="str" cm="1">
        <f t="array" ref="BB133">_xlfn.IFS(AND($Q133&lt;&gt;"",U133&lt;&gt;""),ABS($Q133-U133),AND($Q133="",U133=""),"",OR($Q133&lt;&gt;"",U133&lt;&gt;""),"-")</f>
        <v/>
      </c>
      <c r="BC133" s="120" t="str" cm="1">
        <f t="array" ref="BC133">_xlfn.IFS(AND($Q133&lt;&gt;"",V133&lt;&gt;""),ABS($Q133-V133),AND($Q133="",V133=""),"",OR($Q133&lt;&gt;"",V133&lt;&gt;""),"-")</f>
        <v>-</v>
      </c>
      <c r="BD133" s="120" t="str" cm="1">
        <f t="array" ref="BD133">_xlfn.IFS(AND($Q133&lt;&gt;"",W133&lt;&gt;""),ABS($Q133-W133),AND($Q133="",W133=""),"",OR($Q133&lt;&gt;"",W133&lt;&gt;""),"-")</f>
        <v>-</v>
      </c>
      <c r="BE133" s="120" t="str" cm="1">
        <f t="array" ref="BE133">_xlfn.IFS(AND($Q133&lt;&gt;"",X133&lt;&gt;""),ABS($Q133-X133),AND($Q133="",X133=""),"",OR($Q133&lt;&gt;"",X133&lt;&gt;""),"-")</f>
        <v>-</v>
      </c>
      <c r="BF133" s="120" t="str" cm="1">
        <f t="array" ref="BF133">_xlfn.IFS(AND($Q133&lt;&gt;"",Y133&lt;&gt;""),ABS($Q133-Y133),AND($Q133="",Y133=""),"",OR($Q133&lt;&gt;"",Y133&lt;&gt;""),"-")</f>
        <v>-</v>
      </c>
      <c r="BG133" s="120" t="str" cm="1">
        <f t="array" ref="BG133">_xlfn.IFS(AND($Q133&lt;&gt;"",Z133&lt;&gt;""),ABS($Q133-Z133),AND($Q133="",Z133=""),"",OR($Q133&lt;&gt;"",Z133&lt;&gt;""),"-")</f>
        <v/>
      </c>
      <c r="BH133" s="120" t="str" cm="1">
        <f t="array" ref="BH133">_xlfn.IFS(AND($Q133&lt;&gt;"",AA133&lt;&gt;""),ABS($Q133-AA133),AND($Q133="",AA133=""),"",OR($Q133&lt;&gt;"",AA133&lt;&gt;""),"-")</f>
        <v/>
      </c>
      <c r="BI133" s="121" t="str" cm="1">
        <f t="array" ref="BI133">_xlfn.IFS(AND($R133&lt;&gt;"",S133&lt;&gt;""),ABS($R133-S133),AND($R133="",S133=""),"",OR($R133&lt;&gt;"",S133&lt;&gt;""),"-")</f>
        <v/>
      </c>
      <c r="BJ133" s="120" t="str" cm="1">
        <f t="array" ref="BJ133">_xlfn.IFS(AND($R133&lt;&gt;"",T133&lt;&gt;""),ABS($R133-T133),AND($R133="",T133=""),"",OR($R133&lt;&gt;"",T133&lt;&gt;""),"-")</f>
        <v/>
      </c>
      <c r="BK133" s="334" t="str" cm="1">
        <f t="array" ref="BK133">_xlfn.IFS(AND($R133&lt;&gt;"",U133&lt;&gt;""),ABS($R133-U133),AND($R133="",U133=""),"",OR($R133&lt;&gt;"",U133&lt;&gt;""),"-")</f>
        <v/>
      </c>
      <c r="BL133" s="120" t="str" cm="1">
        <f t="array" ref="BL133">_xlfn.IFS(AND($R133&lt;&gt;"",V133&lt;&gt;""),ABS($R133-V133),AND($R133="",V133=""),"",OR($R133&lt;&gt;"",V133&lt;&gt;""),"-")</f>
        <v>-</v>
      </c>
      <c r="BM133" s="120" t="str" cm="1">
        <f t="array" ref="BM133">_xlfn.IFS(AND($R133&lt;&gt;"",W133&lt;&gt;""),ABS($R133-W133),AND($R133="",W133=""),"",OR($R133&lt;&gt;"",W133&lt;&gt;""),"-")</f>
        <v>-</v>
      </c>
      <c r="BN133" s="120" t="str" cm="1">
        <f t="array" ref="BN133">_xlfn.IFS(AND($R133&lt;&gt;"",X133&lt;&gt;""),ABS($R133-X133),AND($R133="",X133=""),"",OR($R133&lt;&gt;"",X133&lt;&gt;""),"-")</f>
        <v>-</v>
      </c>
      <c r="BO133" s="120" t="str" cm="1">
        <f t="array" ref="BO133">_xlfn.IFS(AND($R133&lt;&gt;"",Y133&lt;&gt;""),ABS($R133-Y133),AND($R133="",Y133=""),"",OR($R133&lt;&gt;"",Y133&lt;&gt;""),"-")</f>
        <v>-</v>
      </c>
      <c r="BP133" s="120" t="str" cm="1">
        <f t="array" ref="BP133">_xlfn.IFS(AND($R133&lt;&gt;"",Z133&lt;&gt;""),ABS($R133-Z133),AND($R133="",Z133=""),"",OR($R133&lt;&gt;"",Z133&lt;&gt;""),"-")</f>
        <v/>
      </c>
      <c r="BQ133" s="120" t="str" cm="1">
        <f t="array" ref="BQ133">_xlfn.IFS(AND($R133&lt;&gt;"",AA133&lt;&gt;""),ABS($R133-AA133),AND($R133="",AA133=""),"",OR($R133&lt;&gt;"",AA133&lt;&gt;""),"-")</f>
        <v/>
      </c>
      <c r="BR133" s="121" t="str" cm="1">
        <f t="array" ref="BR133">_xlfn.IFS(AND($S133&lt;&gt;"",T133&lt;&gt;""),ABS($S133-T133),AND($S133="",T133=""),"",OR($S133&lt;&gt;"",T133&lt;&gt;""),"-")</f>
        <v/>
      </c>
      <c r="BS133" s="334" t="str" cm="1">
        <f t="array" ref="BS133">_xlfn.IFS(AND($S133&lt;&gt;"",U133&lt;&gt;""),ABS($S133-U133),AND($S133="",U133=""),"",OR($S133&lt;&gt;"",U133&lt;&gt;""),"-")</f>
        <v/>
      </c>
      <c r="BT133" s="120" t="str" cm="1">
        <f t="array" ref="BT133">_xlfn.IFS(AND($S133&lt;&gt;"",V133&lt;&gt;""),ABS($S133-V133),AND($S133="",V133=""),"",OR($S133&lt;&gt;"",V133&lt;&gt;""),"-")</f>
        <v>-</v>
      </c>
      <c r="BU133" s="120" t="str" cm="1">
        <f t="array" ref="BU133">_xlfn.IFS(AND($S133&lt;&gt;"",W133&lt;&gt;""),ABS($S133-W133),AND($S133="",W133=""),"",OR($S133&lt;&gt;"",W133&lt;&gt;""),"-")</f>
        <v>-</v>
      </c>
      <c r="BV133" s="120" t="str" cm="1">
        <f t="array" ref="BV133">_xlfn.IFS(AND($S133&lt;&gt;"",X133&lt;&gt;""),ABS($S133-X133),AND($S133="",X133=""),"",OR($S133&lt;&gt;"",X133&lt;&gt;""),"-")</f>
        <v>-</v>
      </c>
      <c r="BW133" s="120" t="str" cm="1">
        <f t="array" ref="BW133">_xlfn.IFS(AND($S133&lt;&gt;"",Y133&lt;&gt;""),ABS($S133-Y133),AND($S133="",Y133=""),"",OR($S133&lt;&gt;"",Y133&lt;&gt;""),"-")</f>
        <v>-</v>
      </c>
      <c r="BX133" s="120" t="str" cm="1">
        <f t="array" ref="BX133">_xlfn.IFS(AND($S133&lt;&gt;"",Z133&lt;&gt;""),ABS($S133-Z133),AND($S133="",Z133=""),"",OR($S133&lt;&gt;"",Z133&lt;&gt;""),"-")</f>
        <v/>
      </c>
      <c r="BY133" s="120" t="str" cm="1">
        <f t="array" ref="BY133">_xlfn.IFS(AND($S133&lt;&gt;"",AA133&lt;&gt;""),ABS($S133-AA133),AND($S133="",AA133=""),"",OR($S133&lt;&gt;"",AA133&lt;&gt;""),"-")</f>
        <v/>
      </c>
      <c r="BZ133" s="121" t="str" cm="1">
        <f t="array" ref="BZ133">_xlfn.IFS(AND($T133&lt;&gt;"",U133&lt;&gt;""),ABS($T133-U133),AND($T133="",U133=""),"",OR($T133&lt;&gt;"",U133&lt;&gt;""),"-")</f>
        <v/>
      </c>
      <c r="CA133" s="120" t="str" cm="1">
        <f t="array" ref="CA133">_xlfn.IFS(AND($T133&lt;&gt;"",V133&lt;&gt;""),ABS($T133-V133),AND($T133="",V133=""),"",OR($T133&lt;&gt;"",V133&lt;&gt;""),"-")</f>
        <v>-</v>
      </c>
      <c r="CB133" s="120" t="str" cm="1">
        <f t="array" ref="CB133">_xlfn.IFS(AND($T133&lt;&gt;"",W133&lt;&gt;""),ABS($T133-W133),AND($T133="",W133=""),"",OR($T133&lt;&gt;"",W133&lt;&gt;""),"-")</f>
        <v>-</v>
      </c>
      <c r="CC133" s="120" t="str" cm="1">
        <f t="array" ref="CC133">_xlfn.IFS(AND($T133&lt;&gt;"",X133&lt;&gt;""),ABS($T133-X133),AND($T133="",X133=""),"",OR($T133&lt;&gt;"",X133&lt;&gt;""),"-")</f>
        <v>-</v>
      </c>
      <c r="CD133" s="120" t="str" cm="1">
        <f t="array" ref="CD133">_xlfn.IFS(AND($T133&lt;&gt;"",Y133&lt;&gt;""),ABS($T133-Y133),AND($T133="",Y133=""),"",OR($T133&lt;&gt;"",Y133&lt;&gt;""),"-")</f>
        <v>-</v>
      </c>
      <c r="CE133" s="120" t="str" cm="1">
        <f t="array" ref="CE133">_xlfn.IFS(AND($T133&lt;&gt;"",Z133&lt;&gt;""),ABS($T133-Z133),AND($T133="",Z133=""),"",OR($T133&lt;&gt;"",Z133&lt;&gt;""),"-")</f>
        <v/>
      </c>
      <c r="CF133" s="120" t="str" cm="1">
        <f t="array" ref="CF133">_xlfn.IFS(AND($T133&lt;&gt;"",AA133&lt;&gt;""),ABS($T133-AA133),AND($T133="",AA133=""),"",OR($T133&lt;&gt;"",AA133&lt;&gt;""),"-")</f>
        <v/>
      </c>
      <c r="CG133" s="121" t="str" cm="1">
        <f t="array" ref="CG133">_xlfn.IFS(AND($U133&lt;&gt;"",V133&lt;&gt;""),ABS($U133-V133),AND($U133="",V133=""),"",OR($U133&lt;&gt;"",V133&lt;&gt;""),"-")</f>
        <v>-</v>
      </c>
      <c r="CH133" s="120" t="str" cm="1">
        <f t="array" ref="CH133">_xlfn.IFS(AND($U133&lt;&gt;"",W133&lt;&gt;""),ABS($U133-W133),AND($U133="",W133=""),"",OR($U133&lt;&gt;"",W133&lt;&gt;""),"-")</f>
        <v>-</v>
      </c>
      <c r="CI133" s="120" t="str" cm="1">
        <f t="array" ref="CI133">_xlfn.IFS(AND($U133&lt;&gt;"",X133&lt;&gt;""),ABS($U133-X133),AND($U133="",X133=""),"",OR($U133&lt;&gt;"",X133&lt;&gt;""),"-")</f>
        <v>-</v>
      </c>
      <c r="CJ133" s="120" t="str" cm="1">
        <f t="array" ref="CJ133">_xlfn.IFS(AND($U133&lt;&gt;"",Y133&lt;&gt;""),ABS($U133-Y133),AND($U133="",Y133=""),"",OR($U133&lt;&gt;"",Y133&lt;&gt;""),"-")</f>
        <v>-</v>
      </c>
      <c r="CK133" s="120" t="str" cm="1">
        <f t="array" ref="CK133">_xlfn.IFS(AND($U133&lt;&gt;"",Z133&lt;&gt;""),ABS($U133-Z133),AND($U133="",Z133=""),"",OR($U133&lt;&gt;"",Z133&lt;&gt;""),"-")</f>
        <v/>
      </c>
      <c r="CL133" s="120" t="str" cm="1">
        <f t="array" ref="CL133">_xlfn.IFS(AND($U133&lt;&gt;"",AA133&lt;&gt;""),ABS($U133-AA133),AND($U133="",AA133=""),"",OR($U133&lt;&gt;"",AA133&lt;&gt;""),"-")</f>
        <v/>
      </c>
      <c r="CM133" s="121" cm="1">
        <f t="array" ref="CM133">_xlfn.IFS(AND($V133&lt;&gt;"",W133&lt;&gt;""),ABS($V133-W133),AND($V133="",W133=""),"",OR($V133&lt;&gt;"",W133&lt;&gt;""),"-")</f>
        <v>0</v>
      </c>
      <c r="CN133" s="120" cm="1">
        <f t="array" ref="CN133">_xlfn.IFS(AND($V133&lt;&gt;"",X133&lt;&gt;""),ABS($V133-X133),AND($V133="",X133=""),"",OR($V133&lt;&gt;"",X133&lt;&gt;""),"-")</f>
        <v>0.21486499264511849</v>
      </c>
      <c r="CO133" s="120" cm="1">
        <f t="array" ref="CO133">_xlfn.IFS(AND($V133&lt;&gt;"",Y133&lt;&gt;""),ABS($V133-Y133),AND($V133="",Y133=""),"",OR($V133&lt;&gt;"",Y133&lt;&gt;""),"-")</f>
        <v>2.3891153420425137</v>
      </c>
      <c r="CP133" s="120" t="str" cm="1">
        <f t="array" ref="CP133">_xlfn.IFS(AND($V133&lt;&gt;"",Z133&lt;&gt;""),ABS($V133-Z133),AND($V133="",Z133=""),"",OR($V133&lt;&gt;"",Z133&lt;&gt;""),"-")</f>
        <v>-</v>
      </c>
      <c r="CQ133" s="120" t="str" cm="1">
        <f t="array" ref="CQ133">_xlfn.IFS(AND($V133&lt;&gt;"",AA133&lt;&gt;""),ABS($V133-AA133),AND($V133="",AA133=""),"",OR($V133&lt;&gt;"",AA133&lt;&gt;""),"-")</f>
        <v>-</v>
      </c>
      <c r="CR133" s="121" cm="1">
        <f t="array" ref="CR133">_xlfn.IFS(AND($W133&lt;&gt;"",X133&lt;&gt;""),ABS($W133-X133),AND($W133="",X133=""),"",OR($W133&lt;&gt;"",X133&lt;&gt;""),"-")</f>
        <v>0.21486499264511849</v>
      </c>
      <c r="CS133" s="120" cm="1">
        <f t="array" ref="CS133">_xlfn.IFS(AND($W133&lt;&gt;"",Y133&lt;&gt;""),ABS($W133-Y133),AND($W133="",Y133=""),"",OR($W133&lt;&gt;"",Y133&lt;&gt;""),"-")</f>
        <v>2.3891153420425137</v>
      </c>
      <c r="CT133" s="120" t="str" cm="1">
        <f t="array" ref="CT133">_xlfn.IFS(AND($W133&lt;&gt;"",Z133&lt;&gt;""),ABS($W133-Z133),AND($W133="",Z133=""),"",OR($W133&lt;&gt;"",Z133&lt;&gt;""),"-")</f>
        <v>-</v>
      </c>
      <c r="CU133" s="120" t="str" cm="1">
        <f t="array" ref="CU133">_xlfn.IFS(AND($W133&lt;&gt;"",AA133&lt;&gt;""),ABS($W133-AA133),AND($W133="",AA133=""),"",OR($W133&lt;&gt;"",AA133&lt;&gt;""),"-")</f>
        <v>-</v>
      </c>
      <c r="CV133" s="121" cm="1">
        <f t="array" ref="CV133">_xlfn.IFS(AND($X133&lt;&gt;"",Y133&lt;&gt;""),ABS($X133-Y133),AND($X133="",Y133=""),"",OR($X133&lt;&gt;"",Y133&lt;&gt;""),"-")</f>
        <v>2.6039803346876322</v>
      </c>
      <c r="CW133" s="120" t="str" cm="1">
        <f t="array" ref="CW133">_xlfn.IFS(AND($X133&lt;&gt;"",Z133&lt;&gt;""),ABS($X133-Z133),AND($X133="",Z133=""),"",OR($X133&lt;&gt;"",Z133&lt;&gt;""),"-")</f>
        <v>-</v>
      </c>
      <c r="CX133" s="120" t="str" cm="1">
        <f t="array" ref="CX133">_xlfn.IFS(AND($X133&lt;&gt;"",AA133&lt;&gt;""),ABS($X133-AA133),AND($X133="",AA133=""),"",OR($X133&lt;&gt;"",AA133&lt;&gt;""),"-")</f>
        <v>-</v>
      </c>
      <c r="CY133" s="121" t="str" cm="1">
        <f t="array" ref="CY133">_xlfn.IFS(AND($Y133&lt;&gt;"",Z133&lt;&gt;""),ABS($Y133-Z133),AND($Y133="",Z133=""),"",OR($Y133&lt;&gt;"",Z133&lt;&gt;""),"-")</f>
        <v>-</v>
      </c>
      <c r="CZ133" s="120" t="str" cm="1">
        <f t="array" ref="CZ133">_xlfn.IFS(AND($Y133&lt;&gt;"",AA133&lt;&gt;""),ABS($Y133-AA133),AND($Y133="",AA133=""),"",OR($Y133&lt;&gt;"",AA133&lt;&gt;""),"-")</f>
        <v>-</v>
      </c>
      <c r="DA133" s="121" t="str" cm="1">
        <f t="array" ref="DA133">_xlfn.IFS(AND($Z133&lt;&gt;"",AA133&lt;&gt;""),ABS($Z133-AA133),AND($Z133="",AA133=""),"",OR($Z133&lt;&gt;"",AA133&lt;&gt;""),"-")</f>
        <v/>
      </c>
    </row>
    <row r="134" spans="1:105" s="121" customFormat="1" x14ac:dyDescent="0.2">
      <c r="A134" s="260" t="s">
        <v>190</v>
      </c>
      <c r="B134" s="259" t="str">
        <f>VLOOKUP($A134,Merged_couplings!$B:$BU,MATCH(B$1,Merged_couplings!$B$1:$BU$1,0),FALSE)</f>
        <v>-I-</v>
      </c>
      <c r="C134" s="258" t="str">
        <f>VLOOKUP($A134,Merged_couplings!$B:$BU,MATCH(C$1,Merged_couplings!$B$1:$BU$1,0),FALSE)</f>
        <v>-I-</v>
      </c>
      <c r="D134" s="258" t="str">
        <f>VLOOKUP($A134,Merged_couplings!$B:$BU,MATCH(D$1,Merged_couplings!$B$1:$BU$1,0),FALSE)</f>
        <v>-I-</v>
      </c>
      <c r="E134" s="258" t="str">
        <f>VLOOKUP($A134,Merged_couplings!$B:$BU,MATCH(E$1,Merged_couplings!$B$1:$BU$1,0),FALSE)</f>
        <v>-I-</v>
      </c>
      <c r="F134" s="258" t="str">
        <f>VLOOKUP($A134,Merged_couplings!$B:$BU,MATCH(F$1,Merged_couplings!$B$1:$BU$1,0),FALSE)</f>
        <v>-I-</v>
      </c>
      <c r="G134" s="258" t="str">
        <f>VLOOKUP($A134,Merged_couplings!$B:$BU,MATCH(G$1,Merged_couplings!$B$1:$BU$1,0),FALSE)</f>
        <v>-I-</v>
      </c>
      <c r="H134" s="258" t="str">
        <f>VLOOKUP($A134,Merged_couplings!$B:$BU,MATCH(H$1,Merged_couplings!$B$1:$BU$1,0),FALSE)</f>
        <v>-I-</v>
      </c>
      <c r="I134" s="258" t="str">
        <f>VLOOKUP($A134,Merged_couplings!$B:$BU,MATCH(I$1,Merged_couplings!$B$1:$BU$1,0),FALSE)</f>
        <v>-IG</v>
      </c>
      <c r="J134" s="258" t="str">
        <f>VLOOKUP($A134,Merged_couplings!$B:$BU,MATCH(J$1,Merged_couplings!$B$1:$BU$1,0),FALSE)</f>
        <v>-IG</v>
      </c>
      <c r="K134" s="258" t="str">
        <f>VLOOKUP($A134,Merged_couplings!$B:$BU,MATCH(K$1,Merged_couplings!$B$1:$BU$1,0),FALSE)</f>
        <v>-IG</v>
      </c>
      <c r="L134" s="258" t="str">
        <f>VLOOKUP($A134,Merged_couplings!$B:$BU,MATCH(L$1,Merged_couplings!$B$1:$BU$1,0),FALSE)</f>
        <v>-IG</v>
      </c>
      <c r="M134" s="258" t="str">
        <f>VLOOKUP($A134,Merged_couplings!$B:$BU,MATCH(M$1,Merged_couplings!$B$1:$BU$1,0),FALSE)</f>
        <v>-I-</v>
      </c>
      <c r="N134" s="258" t="str">
        <f>VLOOKUP($A134,Merged_couplings!$B:$BU,MATCH(N$1,Merged_couplings!$B$1:$BU$1,0),FALSE)</f>
        <v>-I-</v>
      </c>
      <c r="O134" s="121" t="str">
        <f>IF(OR(B134="BIG",B134="BI-",B134="-IG"),VLOOKUP($A134,Merged_couplings!$B:$BU,MATCH(O$1,Merged_couplings!$B$1:$BU$1,0),FALSE),"")</f>
        <v/>
      </c>
      <c r="P134" s="120" t="str">
        <f>IF(OR(C134="BIG",C134="BI-",C134="-IG"),VLOOKUP($A134,Merged_couplings!$B:$BU,MATCH(P$1,Merged_couplings!$B$1:$BU$1,0),FALSE),"")</f>
        <v/>
      </c>
      <c r="Q134" s="120" t="str">
        <f>IF(OR(D134="BIG",D134="BI-",D134="-IG"),VLOOKUP($A134,Merged_couplings!$B:$BU,MATCH(Q$1,Merged_couplings!$B$1:$BU$1,0),FALSE),"")</f>
        <v/>
      </c>
      <c r="R134" s="120" t="str">
        <f t="shared" si="10"/>
        <v/>
      </c>
      <c r="S134" s="120" t="str">
        <f t="shared" si="10"/>
        <v/>
      </c>
      <c r="T134" s="120" t="str">
        <f t="shared" si="10"/>
        <v/>
      </c>
      <c r="U134" s="120" t="str">
        <f>IF(OR(H134="BIG",H134="BI-",H134="-IG"),VLOOKUP($A134,Merged_couplings!$B:$BU,MATCH(U$1,Merged_couplings!$B$1:$BU$1,0),FALSE),"")</f>
        <v/>
      </c>
      <c r="V134" s="120">
        <f>IF(OR(I134="BIG",I134="BI-",I134="-IG"),VLOOKUP($A134,Merged_couplings!$B:$BU,MATCH(V$1,Merged_couplings!$B$1:$BU$1,0),FALSE),"")</f>
        <v>11.487794017572025</v>
      </c>
      <c r="W134" s="120">
        <f t="shared" si="11"/>
        <v>11.487794017572025</v>
      </c>
      <c r="X134" s="120">
        <f>IF(OR(K134="BIG",K134="BI-",K134="-IG"),VLOOKUP($A134,Merged_couplings!$B:$BU,MATCH(X$1,Merged_couplings!$B$1:$BU$1,0),FALSE),"")</f>
        <v>11.571901704414028</v>
      </c>
      <c r="Y134" s="120">
        <f>IF(OR(L134="BIG",L134="BI-",L134="-IG"),VLOOKUP($A134,Merged_couplings!$B:$BU,MATCH(Y$1,Merged_couplings!$B$1:$BU$1,0),FALSE),"")</f>
        <v>10.896745901722419</v>
      </c>
      <c r="Z134" s="120" t="str">
        <f>IF(OR(M134="BIG",M134="BI-",M134="-IG"),VLOOKUP($A134,Merged_couplings!$B:$BU,MATCH(Z$1,Merged_couplings!$B$1:$BU$1,0),FALSE),"")</f>
        <v/>
      </c>
      <c r="AA134" s="120" t="str">
        <f>IF(OR(N134="BIG",N134="BI-",N134="-IG"),VLOOKUP($A134,Merged_couplings!$B:$BU,MATCH(AA$1,Merged_couplings!$B$1:$BU$1,0),FALSE),"")</f>
        <v/>
      </c>
      <c r="AB134" s="123" t="str" cm="1">
        <f t="array" ref="AB134">_xlfn.IFS(AND($O134&lt;&gt;"",P134&lt;&gt;""),ABS($O134-P134),AND($O134="",P134=""),"",OR($O134&lt;&gt;"",P134&lt;&gt;""),"-")</f>
        <v/>
      </c>
      <c r="AC134" s="122" t="str" cm="1">
        <f t="array" ref="AC134">_xlfn.IFS(AND($O134&lt;&gt;"",Q134&lt;&gt;""),ABS($O134-Q134),AND($O134="",Q134=""),"",OR($O134&lt;&gt;"",Q134&lt;&gt;""),"-")</f>
        <v/>
      </c>
      <c r="AD134" s="122" t="str" cm="1">
        <f t="array" ref="AD134">_xlfn.IFS(AND($O134&lt;&gt;"",R134&lt;&gt;""),ABS($O134-R134),AND($O134="",R134=""),"",OR($O134&lt;&gt;"",R134&lt;&gt;""),"-")</f>
        <v/>
      </c>
      <c r="AE134" s="122" t="str" cm="1">
        <f t="array" ref="AE134">_xlfn.IFS(AND($O134&lt;&gt;"",S134&lt;&gt;""),ABS($O134-S134),AND($O134="",S134=""),"",OR($O134&lt;&gt;"",S134&lt;&gt;""),"-")</f>
        <v/>
      </c>
      <c r="AF134" s="122" t="str" cm="1">
        <f t="array" ref="AF134">_xlfn.IFS(AND($O134&lt;&gt;"",T134&lt;&gt;""),ABS($O134-T134),AND($O134="",T134=""),"",OR($O134&lt;&gt;"",T134&lt;&gt;""),"-")</f>
        <v/>
      </c>
      <c r="AG134" s="122" t="str" cm="1">
        <f t="array" ref="AG134">_xlfn.IFS(AND($O134&lt;&gt;"",U134&lt;&gt;""),ABS($O134-U134),AND($O134="",U134=""),"",OR($O134&lt;&gt;"",U134&lt;&gt;""),"-")</f>
        <v/>
      </c>
      <c r="AH134" s="122" t="str" cm="1">
        <f t="array" ref="AH134">_xlfn.IFS(AND($O134&lt;&gt;"",V134&lt;&gt;""),ABS($O134-V134),AND($O134="",V134=""),"",OR($O134&lt;&gt;"",V134&lt;&gt;""),"-")</f>
        <v>-</v>
      </c>
      <c r="AI134" s="122" t="str" cm="1">
        <f t="array" ref="AI134">_xlfn.IFS(AND($O134&lt;&gt;"",W134&lt;&gt;""),ABS($O134-W134),AND($O134="",W134=""),"",OR($O134&lt;&gt;"",W134&lt;&gt;""),"-")</f>
        <v>-</v>
      </c>
      <c r="AJ134" s="122" t="str" cm="1">
        <f t="array" ref="AJ134">_xlfn.IFS(AND($O134&lt;&gt;"",X134&lt;&gt;""),ABS($O134-X134),AND($O134="",X134=""),"",OR($O134&lt;&gt;"",X134&lt;&gt;""),"-")</f>
        <v>-</v>
      </c>
      <c r="AK134" s="122" t="str" cm="1">
        <f t="array" ref="AK134">_xlfn.IFS(AND($O134&lt;&gt;"",Y134&lt;&gt;""),ABS($O134-Y134),AND($O134="",Y134=""),"",OR($O134&lt;&gt;"",Y134&lt;&gt;""),"-")</f>
        <v>-</v>
      </c>
      <c r="AL134" s="122" t="str" cm="1">
        <f t="array" ref="AL134">_xlfn.IFS(AND($O134&lt;&gt;"",Z134&lt;&gt;""),ABS($O134-Z134),AND($O134="",Z134=""),"",OR($O134&lt;&gt;"",Z134&lt;&gt;""),"-")</f>
        <v/>
      </c>
      <c r="AM134" s="122" t="str" cm="1">
        <f t="array" ref="AM134">_xlfn.IFS(AND($O134&lt;&gt;"",AA134&lt;&gt;""),ABS($O134-AA134),AND($O134="",AA134=""),"",OR($O134&lt;&gt;"",AA134&lt;&gt;""),"-")</f>
        <v/>
      </c>
      <c r="AN134" s="121" t="str" cm="1">
        <f t="array" ref="AN134">_xlfn.IFS(AND($P134&lt;&gt;"",Q134&lt;&gt;""),ABS($P134-Q134),AND($P134="",Q134=""),"",OR($P134&lt;&gt;"",Q134&lt;&gt;""),"-")</f>
        <v/>
      </c>
      <c r="AO134" s="120" t="str" cm="1">
        <f t="array" ref="AO134">_xlfn.IFS(AND($P134&lt;&gt;"",R134&lt;&gt;""),ABS($P134-R134),AND($P134="",R134=""),"",OR($P134&lt;&gt;"",R134&lt;&gt;""),"-")</f>
        <v/>
      </c>
      <c r="AP134" s="120" t="str" cm="1">
        <f t="array" ref="AP134">_xlfn.IFS(AND($P134&lt;&gt;"",S134&lt;&gt;""),ABS($P134-S134),AND($P134="",S134=""),"",OR($P134&lt;&gt;"",S134&lt;&gt;""),"-")</f>
        <v/>
      </c>
      <c r="AQ134" s="120" t="str" cm="1">
        <f t="array" ref="AQ134">_xlfn.IFS(AND($P134&lt;&gt;"",T134&lt;&gt;""),ABS($P134-T134),AND($P134="",T134=""),"",OR($P134&lt;&gt;"",T134&lt;&gt;""),"-")</f>
        <v/>
      </c>
      <c r="AR134" s="120" t="str" cm="1">
        <f t="array" ref="AR134">_xlfn.IFS(AND($P134&lt;&gt;"",U134&lt;&gt;""),ABS($P134-U134),AND($P134="",U134=""),"",OR($P134&lt;&gt;"",U134&lt;&gt;""),"-")</f>
        <v/>
      </c>
      <c r="AS134" s="120" t="str" cm="1">
        <f t="array" ref="AS134">_xlfn.IFS(AND($P134&lt;&gt;"",V134&lt;&gt;""),ABS($P134-V134),AND($P134="",V134=""),"",OR($P134&lt;&gt;"",V134&lt;&gt;""),"-")</f>
        <v>-</v>
      </c>
      <c r="AT134" s="120" t="str" cm="1">
        <f t="array" ref="AT134">_xlfn.IFS(AND($P134&lt;&gt;"",W134&lt;&gt;""),ABS($P134-W134),AND($P134="",W134=""),"",OR($P134&lt;&gt;"",W134&lt;&gt;""),"-")</f>
        <v>-</v>
      </c>
      <c r="AU134" s="120" t="str" cm="1">
        <f t="array" ref="AU134">_xlfn.IFS(AND($P134&lt;&gt;"",X134&lt;&gt;""),ABS($P134-X134),AND($P134="",X134=""),"",OR($P134&lt;&gt;"",X134&lt;&gt;""),"-")</f>
        <v>-</v>
      </c>
      <c r="AV134" s="120" t="str" cm="1">
        <f t="array" ref="AV134">_xlfn.IFS(AND($P134&lt;&gt;"",Y134&lt;&gt;""),ABS($P134-Y134),AND($P134="",Y134=""),"",OR($P134&lt;&gt;"",Y134&lt;&gt;""),"-")</f>
        <v>-</v>
      </c>
      <c r="AW134" s="120" t="str" cm="1">
        <f t="array" ref="AW134">_xlfn.IFS(AND($P134&lt;&gt;"",Z134&lt;&gt;""),ABS($P134-Z134),AND($P134="",Z134=""),"",OR($P134&lt;&gt;"",Z134&lt;&gt;""),"-")</f>
        <v/>
      </c>
      <c r="AX134" s="120" t="str" cm="1">
        <f t="array" ref="AX134">_xlfn.IFS(AND($P134&lt;&gt;"",AA134&lt;&gt;""),ABS($P134-AA134),AND($P134="",AA134=""),"",OR($P134&lt;&gt;"",AA134&lt;&gt;""),"-")</f>
        <v/>
      </c>
      <c r="AY134" s="121" t="str" cm="1">
        <f t="array" ref="AY134">_xlfn.IFS(AND($Q134&lt;&gt;"",R134&lt;&gt;""),ABS($Q134-R134),AND($Q134="",R134=""),"",OR($Q134&lt;&gt;"",R134&lt;&gt;""),"-")</f>
        <v/>
      </c>
      <c r="AZ134" s="334" t="str" cm="1">
        <f t="array" ref="AZ134">_xlfn.IFS(AND($Q134&lt;&gt;"",S134&lt;&gt;""),ABS($Q134-S134),AND($Q134="",S134=""),"",OR($Q134&lt;&gt;"",S134&lt;&gt;""),"-")</f>
        <v/>
      </c>
      <c r="BA134" s="334" t="str" cm="1">
        <f t="array" ref="BA134">_xlfn.IFS(AND($Q134&lt;&gt;"",T134&lt;&gt;""),ABS($Q134-T134),AND($Q134="",T134=""),"",OR($Q134&lt;&gt;"",T134&lt;&gt;""),"-")</f>
        <v/>
      </c>
      <c r="BB134" s="120" t="str" cm="1">
        <f t="array" ref="BB134">_xlfn.IFS(AND($Q134&lt;&gt;"",U134&lt;&gt;""),ABS($Q134-U134),AND($Q134="",U134=""),"",OR($Q134&lt;&gt;"",U134&lt;&gt;""),"-")</f>
        <v/>
      </c>
      <c r="BC134" s="120" t="str" cm="1">
        <f t="array" ref="BC134">_xlfn.IFS(AND($Q134&lt;&gt;"",V134&lt;&gt;""),ABS($Q134-V134),AND($Q134="",V134=""),"",OR($Q134&lt;&gt;"",V134&lt;&gt;""),"-")</f>
        <v>-</v>
      </c>
      <c r="BD134" s="120" t="str" cm="1">
        <f t="array" ref="BD134">_xlfn.IFS(AND($Q134&lt;&gt;"",W134&lt;&gt;""),ABS($Q134-W134),AND($Q134="",W134=""),"",OR($Q134&lt;&gt;"",W134&lt;&gt;""),"-")</f>
        <v>-</v>
      </c>
      <c r="BE134" s="120" t="str" cm="1">
        <f t="array" ref="BE134">_xlfn.IFS(AND($Q134&lt;&gt;"",X134&lt;&gt;""),ABS($Q134-X134),AND($Q134="",X134=""),"",OR($Q134&lt;&gt;"",X134&lt;&gt;""),"-")</f>
        <v>-</v>
      </c>
      <c r="BF134" s="120" t="str" cm="1">
        <f t="array" ref="BF134">_xlfn.IFS(AND($Q134&lt;&gt;"",Y134&lt;&gt;""),ABS($Q134-Y134),AND($Q134="",Y134=""),"",OR($Q134&lt;&gt;"",Y134&lt;&gt;""),"-")</f>
        <v>-</v>
      </c>
      <c r="BG134" s="120" t="str" cm="1">
        <f t="array" ref="BG134">_xlfn.IFS(AND($Q134&lt;&gt;"",Z134&lt;&gt;""),ABS($Q134-Z134),AND($Q134="",Z134=""),"",OR($Q134&lt;&gt;"",Z134&lt;&gt;""),"-")</f>
        <v/>
      </c>
      <c r="BH134" s="120" t="str" cm="1">
        <f t="array" ref="BH134">_xlfn.IFS(AND($Q134&lt;&gt;"",AA134&lt;&gt;""),ABS($Q134-AA134),AND($Q134="",AA134=""),"",OR($Q134&lt;&gt;"",AA134&lt;&gt;""),"-")</f>
        <v/>
      </c>
      <c r="BI134" s="121" t="str" cm="1">
        <f t="array" ref="BI134">_xlfn.IFS(AND($R134&lt;&gt;"",S134&lt;&gt;""),ABS($R134-S134),AND($R134="",S134=""),"",OR($R134&lt;&gt;"",S134&lt;&gt;""),"-")</f>
        <v/>
      </c>
      <c r="BJ134" s="120" t="str" cm="1">
        <f t="array" ref="BJ134">_xlfn.IFS(AND($R134&lt;&gt;"",T134&lt;&gt;""),ABS($R134-T134),AND($R134="",T134=""),"",OR($R134&lt;&gt;"",T134&lt;&gt;""),"-")</f>
        <v/>
      </c>
      <c r="BK134" s="334" t="str" cm="1">
        <f t="array" ref="BK134">_xlfn.IFS(AND($R134&lt;&gt;"",U134&lt;&gt;""),ABS($R134-U134),AND($R134="",U134=""),"",OR($R134&lt;&gt;"",U134&lt;&gt;""),"-")</f>
        <v/>
      </c>
      <c r="BL134" s="120" t="str" cm="1">
        <f t="array" ref="BL134">_xlfn.IFS(AND($R134&lt;&gt;"",V134&lt;&gt;""),ABS($R134-V134),AND($R134="",V134=""),"",OR($R134&lt;&gt;"",V134&lt;&gt;""),"-")</f>
        <v>-</v>
      </c>
      <c r="BM134" s="120" t="str" cm="1">
        <f t="array" ref="BM134">_xlfn.IFS(AND($R134&lt;&gt;"",W134&lt;&gt;""),ABS($R134-W134),AND($R134="",W134=""),"",OR($R134&lt;&gt;"",W134&lt;&gt;""),"-")</f>
        <v>-</v>
      </c>
      <c r="BN134" s="120" t="str" cm="1">
        <f t="array" ref="BN134">_xlfn.IFS(AND($R134&lt;&gt;"",X134&lt;&gt;""),ABS($R134-X134),AND($R134="",X134=""),"",OR($R134&lt;&gt;"",X134&lt;&gt;""),"-")</f>
        <v>-</v>
      </c>
      <c r="BO134" s="120" t="str" cm="1">
        <f t="array" ref="BO134">_xlfn.IFS(AND($R134&lt;&gt;"",Y134&lt;&gt;""),ABS($R134-Y134),AND($R134="",Y134=""),"",OR($R134&lt;&gt;"",Y134&lt;&gt;""),"-")</f>
        <v>-</v>
      </c>
      <c r="BP134" s="120" t="str" cm="1">
        <f t="array" ref="BP134">_xlfn.IFS(AND($R134&lt;&gt;"",Z134&lt;&gt;""),ABS($R134-Z134),AND($R134="",Z134=""),"",OR($R134&lt;&gt;"",Z134&lt;&gt;""),"-")</f>
        <v/>
      </c>
      <c r="BQ134" s="120" t="str" cm="1">
        <f t="array" ref="BQ134">_xlfn.IFS(AND($R134&lt;&gt;"",AA134&lt;&gt;""),ABS($R134-AA134),AND($R134="",AA134=""),"",OR($R134&lt;&gt;"",AA134&lt;&gt;""),"-")</f>
        <v/>
      </c>
      <c r="BR134" s="121" t="str" cm="1">
        <f t="array" ref="BR134">_xlfn.IFS(AND($S134&lt;&gt;"",T134&lt;&gt;""),ABS($S134-T134),AND($S134="",T134=""),"",OR($S134&lt;&gt;"",T134&lt;&gt;""),"-")</f>
        <v/>
      </c>
      <c r="BS134" s="334" t="str" cm="1">
        <f t="array" ref="BS134">_xlfn.IFS(AND($S134&lt;&gt;"",U134&lt;&gt;""),ABS($S134-U134),AND($S134="",U134=""),"",OR($S134&lt;&gt;"",U134&lt;&gt;""),"-")</f>
        <v/>
      </c>
      <c r="BT134" s="120" t="str" cm="1">
        <f t="array" ref="BT134">_xlfn.IFS(AND($S134&lt;&gt;"",V134&lt;&gt;""),ABS($S134-V134),AND($S134="",V134=""),"",OR($S134&lt;&gt;"",V134&lt;&gt;""),"-")</f>
        <v>-</v>
      </c>
      <c r="BU134" s="120" t="str" cm="1">
        <f t="array" ref="BU134">_xlfn.IFS(AND($S134&lt;&gt;"",W134&lt;&gt;""),ABS($S134-W134),AND($S134="",W134=""),"",OR($S134&lt;&gt;"",W134&lt;&gt;""),"-")</f>
        <v>-</v>
      </c>
      <c r="BV134" s="120" t="str" cm="1">
        <f t="array" ref="BV134">_xlfn.IFS(AND($S134&lt;&gt;"",X134&lt;&gt;""),ABS($S134-X134),AND($S134="",X134=""),"",OR($S134&lt;&gt;"",X134&lt;&gt;""),"-")</f>
        <v>-</v>
      </c>
      <c r="BW134" s="120" t="str" cm="1">
        <f t="array" ref="BW134">_xlfn.IFS(AND($S134&lt;&gt;"",Y134&lt;&gt;""),ABS($S134-Y134),AND($S134="",Y134=""),"",OR($S134&lt;&gt;"",Y134&lt;&gt;""),"-")</f>
        <v>-</v>
      </c>
      <c r="BX134" s="120" t="str" cm="1">
        <f t="array" ref="BX134">_xlfn.IFS(AND($S134&lt;&gt;"",Z134&lt;&gt;""),ABS($S134-Z134),AND($S134="",Z134=""),"",OR($S134&lt;&gt;"",Z134&lt;&gt;""),"-")</f>
        <v/>
      </c>
      <c r="BY134" s="120" t="str" cm="1">
        <f t="array" ref="BY134">_xlfn.IFS(AND($S134&lt;&gt;"",AA134&lt;&gt;""),ABS($S134-AA134),AND($S134="",AA134=""),"",OR($S134&lt;&gt;"",AA134&lt;&gt;""),"-")</f>
        <v/>
      </c>
      <c r="BZ134" s="121" t="str" cm="1">
        <f t="array" ref="BZ134">_xlfn.IFS(AND($T134&lt;&gt;"",U134&lt;&gt;""),ABS($T134-U134),AND($T134="",U134=""),"",OR($T134&lt;&gt;"",U134&lt;&gt;""),"-")</f>
        <v/>
      </c>
      <c r="CA134" s="120" t="str" cm="1">
        <f t="array" ref="CA134">_xlfn.IFS(AND($T134&lt;&gt;"",V134&lt;&gt;""),ABS($T134-V134),AND($T134="",V134=""),"",OR($T134&lt;&gt;"",V134&lt;&gt;""),"-")</f>
        <v>-</v>
      </c>
      <c r="CB134" s="120" t="str" cm="1">
        <f t="array" ref="CB134">_xlfn.IFS(AND($T134&lt;&gt;"",W134&lt;&gt;""),ABS($T134-W134),AND($T134="",W134=""),"",OR($T134&lt;&gt;"",W134&lt;&gt;""),"-")</f>
        <v>-</v>
      </c>
      <c r="CC134" s="120" t="str" cm="1">
        <f t="array" ref="CC134">_xlfn.IFS(AND($T134&lt;&gt;"",X134&lt;&gt;""),ABS($T134-X134),AND($T134="",X134=""),"",OR($T134&lt;&gt;"",X134&lt;&gt;""),"-")</f>
        <v>-</v>
      </c>
      <c r="CD134" s="120" t="str" cm="1">
        <f t="array" ref="CD134">_xlfn.IFS(AND($T134&lt;&gt;"",Y134&lt;&gt;""),ABS($T134-Y134),AND($T134="",Y134=""),"",OR($T134&lt;&gt;"",Y134&lt;&gt;""),"-")</f>
        <v>-</v>
      </c>
      <c r="CE134" s="120" t="str" cm="1">
        <f t="array" ref="CE134">_xlfn.IFS(AND($T134&lt;&gt;"",Z134&lt;&gt;""),ABS($T134-Z134),AND($T134="",Z134=""),"",OR($T134&lt;&gt;"",Z134&lt;&gt;""),"-")</f>
        <v/>
      </c>
      <c r="CF134" s="120" t="str" cm="1">
        <f t="array" ref="CF134">_xlfn.IFS(AND($T134&lt;&gt;"",AA134&lt;&gt;""),ABS($T134-AA134),AND($T134="",AA134=""),"",OR($T134&lt;&gt;"",AA134&lt;&gt;""),"-")</f>
        <v/>
      </c>
      <c r="CG134" s="121" t="str" cm="1">
        <f t="array" ref="CG134">_xlfn.IFS(AND($U134&lt;&gt;"",V134&lt;&gt;""),ABS($U134-V134),AND($U134="",V134=""),"",OR($U134&lt;&gt;"",V134&lt;&gt;""),"-")</f>
        <v>-</v>
      </c>
      <c r="CH134" s="120" t="str" cm="1">
        <f t="array" ref="CH134">_xlfn.IFS(AND($U134&lt;&gt;"",W134&lt;&gt;""),ABS($U134-W134),AND($U134="",W134=""),"",OR($U134&lt;&gt;"",W134&lt;&gt;""),"-")</f>
        <v>-</v>
      </c>
      <c r="CI134" s="120" t="str" cm="1">
        <f t="array" ref="CI134">_xlfn.IFS(AND($U134&lt;&gt;"",X134&lt;&gt;""),ABS($U134-X134),AND($U134="",X134=""),"",OR($U134&lt;&gt;"",X134&lt;&gt;""),"-")</f>
        <v>-</v>
      </c>
      <c r="CJ134" s="120" t="str" cm="1">
        <f t="array" ref="CJ134">_xlfn.IFS(AND($U134&lt;&gt;"",Y134&lt;&gt;""),ABS($U134-Y134),AND($U134="",Y134=""),"",OR($U134&lt;&gt;"",Y134&lt;&gt;""),"-")</f>
        <v>-</v>
      </c>
      <c r="CK134" s="120" t="str" cm="1">
        <f t="array" ref="CK134">_xlfn.IFS(AND($U134&lt;&gt;"",Z134&lt;&gt;""),ABS($U134-Z134),AND($U134="",Z134=""),"",OR($U134&lt;&gt;"",Z134&lt;&gt;""),"-")</f>
        <v/>
      </c>
      <c r="CL134" s="120" t="str" cm="1">
        <f t="array" ref="CL134">_xlfn.IFS(AND($U134&lt;&gt;"",AA134&lt;&gt;""),ABS($U134-AA134),AND($U134="",AA134=""),"",OR($U134&lt;&gt;"",AA134&lt;&gt;""),"-")</f>
        <v/>
      </c>
      <c r="CM134" s="121" cm="1">
        <f t="array" ref="CM134">_xlfn.IFS(AND($V134&lt;&gt;"",W134&lt;&gt;""),ABS($V134-W134),AND($V134="",W134=""),"",OR($V134&lt;&gt;"",W134&lt;&gt;""),"-")</f>
        <v>0</v>
      </c>
      <c r="CN134" s="120" cm="1">
        <f t="array" ref="CN134">_xlfn.IFS(AND($V134&lt;&gt;"",X134&lt;&gt;""),ABS($V134-X134),AND($V134="",X134=""),"",OR($V134&lt;&gt;"",X134&lt;&gt;""),"-")</f>
        <v>8.4107686842003204E-2</v>
      </c>
      <c r="CO134" s="120" cm="1">
        <f t="array" ref="CO134">_xlfn.IFS(AND($V134&lt;&gt;"",Y134&lt;&gt;""),ABS($V134-Y134),AND($V134="",Y134=""),"",OR($V134&lt;&gt;"",Y134&lt;&gt;""),"-")</f>
        <v>0.59104811584960615</v>
      </c>
      <c r="CP134" s="120" t="str" cm="1">
        <f t="array" ref="CP134">_xlfn.IFS(AND($V134&lt;&gt;"",Z134&lt;&gt;""),ABS($V134-Z134),AND($V134="",Z134=""),"",OR($V134&lt;&gt;"",Z134&lt;&gt;""),"-")</f>
        <v>-</v>
      </c>
      <c r="CQ134" s="120" t="str" cm="1">
        <f t="array" ref="CQ134">_xlfn.IFS(AND($V134&lt;&gt;"",AA134&lt;&gt;""),ABS($V134-AA134),AND($V134="",AA134=""),"",OR($V134&lt;&gt;"",AA134&lt;&gt;""),"-")</f>
        <v>-</v>
      </c>
      <c r="CR134" s="121" cm="1">
        <f t="array" ref="CR134">_xlfn.IFS(AND($W134&lt;&gt;"",X134&lt;&gt;""),ABS($W134-X134),AND($W134="",X134=""),"",OR($W134&lt;&gt;"",X134&lt;&gt;""),"-")</f>
        <v>8.4107686842003204E-2</v>
      </c>
      <c r="CS134" s="120" cm="1">
        <f t="array" ref="CS134">_xlfn.IFS(AND($W134&lt;&gt;"",Y134&lt;&gt;""),ABS($W134-Y134),AND($W134="",Y134=""),"",OR($W134&lt;&gt;"",Y134&lt;&gt;""),"-")</f>
        <v>0.59104811584960615</v>
      </c>
      <c r="CT134" s="120" t="str" cm="1">
        <f t="array" ref="CT134">_xlfn.IFS(AND($W134&lt;&gt;"",Z134&lt;&gt;""),ABS($W134-Z134),AND($W134="",Z134=""),"",OR($W134&lt;&gt;"",Z134&lt;&gt;""),"-")</f>
        <v>-</v>
      </c>
      <c r="CU134" s="120" t="str" cm="1">
        <f t="array" ref="CU134">_xlfn.IFS(AND($W134&lt;&gt;"",AA134&lt;&gt;""),ABS($W134-AA134),AND($W134="",AA134=""),"",OR($W134&lt;&gt;"",AA134&lt;&gt;""),"-")</f>
        <v>-</v>
      </c>
      <c r="CV134" s="121" cm="1">
        <f t="array" ref="CV134">_xlfn.IFS(AND($X134&lt;&gt;"",Y134&lt;&gt;""),ABS($X134-Y134),AND($X134="",Y134=""),"",OR($X134&lt;&gt;"",Y134&lt;&gt;""),"-")</f>
        <v>0.67515580269160935</v>
      </c>
      <c r="CW134" s="120" t="str" cm="1">
        <f t="array" ref="CW134">_xlfn.IFS(AND($X134&lt;&gt;"",Z134&lt;&gt;""),ABS($X134-Z134),AND($X134="",Z134=""),"",OR($X134&lt;&gt;"",Z134&lt;&gt;""),"-")</f>
        <v>-</v>
      </c>
      <c r="CX134" s="120" t="str" cm="1">
        <f t="array" ref="CX134">_xlfn.IFS(AND($X134&lt;&gt;"",AA134&lt;&gt;""),ABS($X134-AA134),AND($X134="",AA134=""),"",OR($X134&lt;&gt;"",AA134&lt;&gt;""),"-")</f>
        <v>-</v>
      </c>
      <c r="CY134" s="121" t="str" cm="1">
        <f t="array" ref="CY134">_xlfn.IFS(AND($Y134&lt;&gt;"",Z134&lt;&gt;""),ABS($Y134-Z134),AND($Y134="",Z134=""),"",OR($Y134&lt;&gt;"",Z134&lt;&gt;""),"-")</f>
        <v>-</v>
      </c>
      <c r="CZ134" s="120" t="str" cm="1">
        <f t="array" ref="CZ134">_xlfn.IFS(AND($Y134&lt;&gt;"",AA134&lt;&gt;""),ABS($Y134-AA134),AND($Y134="",AA134=""),"",OR($Y134&lt;&gt;"",AA134&lt;&gt;""),"-")</f>
        <v>-</v>
      </c>
      <c r="DA134" s="121" t="str" cm="1">
        <f t="array" ref="DA134">_xlfn.IFS(AND($Z134&lt;&gt;"",AA134&lt;&gt;""),ABS($Z134-AA134),AND($Z134="",AA134=""),"",OR($Z134&lt;&gt;"",AA134&lt;&gt;""),"-")</f>
        <v/>
      </c>
    </row>
    <row r="135" spans="1:105" s="121" customFormat="1" x14ac:dyDescent="0.2">
      <c r="A135" s="260" t="s">
        <v>30</v>
      </c>
      <c r="B135" s="259" t="e">
        <f>VLOOKUP($A135,Merged_couplings!$B:$BU,MATCH(B$1,Merged_couplings!$B$1:$BU$1,0),FALSE)</f>
        <v>#N/A</v>
      </c>
      <c r="C135" s="258" t="e">
        <f>VLOOKUP($A135,Merged_couplings!$B:$BU,MATCH(C$1,Merged_couplings!$B$1:$BU$1,0),FALSE)</f>
        <v>#N/A</v>
      </c>
      <c r="D135" s="258" t="e">
        <f>VLOOKUP($A135,Merged_couplings!$B:$BU,MATCH(D$1,Merged_couplings!$B$1:$BU$1,0),FALSE)</f>
        <v>#N/A</v>
      </c>
      <c r="E135" s="258" t="e">
        <f>VLOOKUP($A135,Merged_couplings!$B:$BU,MATCH(E$1,Merged_couplings!$B$1:$BU$1,0),FALSE)</f>
        <v>#N/A</v>
      </c>
      <c r="F135" s="258" t="e">
        <f>VLOOKUP($A135,Merged_couplings!$B:$BU,MATCH(F$1,Merged_couplings!$B$1:$BU$1,0),FALSE)</f>
        <v>#N/A</v>
      </c>
      <c r="G135" s="258" t="e">
        <f>VLOOKUP($A135,Merged_couplings!$B:$BU,MATCH(G$1,Merged_couplings!$B$1:$BU$1,0),FALSE)</f>
        <v>#N/A</v>
      </c>
      <c r="H135" s="258" t="e">
        <f>VLOOKUP($A135,Merged_couplings!$B:$BU,MATCH(H$1,Merged_couplings!$B$1:$BU$1,0),FALSE)</f>
        <v>#N/A</v>
      </c>
      <c r="I135" s="258" t="e">
        <f>VLOOKUP($A135,Merged_couplings!$B:$BU,MATCH(I$1,Merged_couplings!$B$1:$BU$1,0),FALSE)</f>
        <v>#N/A</v>
      </c>
      <c r="J135" s="258" t="e">
        <f>VLOOKUP($A135,Merged_couplings!$B:$BU,MATCH(J$1,Merged_couplings!$B$1:$BU$1,0),FALSE)</f>
        <v>#N/A</v>
      </c>
      <c r="K135" s="258" t="e">
        <f>VLOOKUP($A135,Merged_couplings!$B:$BU,MATCH(K$1,Merged_couplings!$B$1:$BU$1,0),FALSE)</f>
        <v>#N/A</v>
      </c>
      <c r="L135" s="258" t="e">
        <f>VLOOKUP($A135,Merged_couplings!$B:$BU,MATCH(L$1,Merged_couplings!$B$1:$BU$1,0),FALSE)</f>
        <v>#N/A</v>
      </c>
      <c r="M135" s="258" t="e">
        <f>VLOOKUP($A135,Merged_couplings!$B:$BU,MATCH(M$1,Merged_couplings!$B$1:$BU$1,0),FALSE)</f>
        <v>#N/A</v>
      </c>
      <c r="N135" s="258" t="e">
        <f>VLOOKUP($A135,Merged_couplings!$B:$BU,MATCH(N$1,Merged_couplings!$B$1:$BU$1,0),FALSE)</f>
        <v>#N/A</v>
      </c>
      <c r="O135" s="121" t="e">
        <f>IF(OR(B135="BIG",B135="BI-",B135="-IG"),VLOOKUP($A135,Merged_couplings!$B:$BU,MATCH(O$1,Merged_couplings!$B$1:$BU$1,0),FALSE),"")</f>
        <v>#N/A</v>
      </c>
      <c r="P135" s="120" t="e">
        <f>IF(OR(C135="BIG",C135="BI-",C135="-IG"),VLOOKUP($A135,Merged_couplings!$B:$BU,MATCH(P$1,Merged_couplings!$B$1:$BU$1,0),FALSE),"")</f>
        <v>#N/A</v>
      </c>
      <c r="Q135" s="120" t="e">
        <f>IF(OR(D135="BIG",D135="BI-",D135="-IG"),VLOOKUP($A135,Merged_couplings!$B:$BU,MATCH(Q$1,Merged_couplings!$B$1:$BU$1,0),FALSE),"")</f>
        <v>#N/A</v>
      </c>
      <c r="R135" s="120" t="e">
        <f t="shared" si="10"/>
        <v>#N/A</v>
      </c>
      <c r="S135" s="120" t="e">
        <f t="shared" si="10"/>
        <v>#N/A</v>
      </c>
      <c r="T135" s="120" t="e">
        <f t="shared" si="10"/>
        <v>#N/A</v>
      </c>
      <c r="U135" s="120" t="e">
        <f>IF(OR(H135="BIG",H135="BI-",H135="-IG"),VLOOKUP($A135,Merged_couplings!$B:$BU,MATCH(U$1,Merged_couplings!$B$1:$BU$1,0),FALSE),"")</f>
        <v>#N/A</v>
      </c>
      <c r="V135" s="120" t="e">
        <f>IF(OR(I135="BIG",I135="BI-",I135="-IG"),VLOOKUP($A135,Merged_couplings!$B:$BU,MATCH(V$1,Merged_couplings!$B$1:$BU$1,0),FALSE),"")</f>
        <v>#N/A</v>
      </c>
      <c r="W135" s="120" t="e">
        <f t="shared" si="11"/>
        <v>#N/A</v>
      </c>
      <c r="X135" s="120" t="e">
        <f>IF(OR(K135="BIG",K135="BI-",K135="-IG"),VLOOKUP($A135,Merged_couplings!$B:$BU,MATCH(X$1,Merged_couplings!$B$1:$BU$1,0),FALSE),"")</f>
        <v>#N/A</v>
      </c>
      <c r="Y135" s="120" t="e">
        <f>IF(OR(L135="BIG",L135="BI-",L135="-IG"),VLOOKUP($A135,Merged_couplings!$B:$BU,MATCH(Y$1,Merged_couplings!$B$1:$BU$1,0),FALSE),"")</f>
        <v>#N/A</v>
      </c>
      <c r="Z135" s="120" t="e">
        <f>IF(OR(M135="BIG",M135="BI-",M135="-IG"),VLOOKUP($A135,Merged_couplings!$B:$BU,MATCH(Z$1,Merged_couplings!$B$1:$BU$1,0),FALSE),"")</f>
        <v>#N/A</v>
      </c>
      <c r="AA135" s="120" t="e">
        <f>IF(OR(N135="BIG",N135="BI-",N135="-IG"),VLOOKUP($A135,Merged_couplings!$B:$BU,MATCH(AA$1,Merged_couplings!$B$1:$BU$1,0),FALSE),"")</f>
        <v>#N/A</v>
      </c>
      <c r="AB135" s="123" t="e" cm="1">
        <f t="array" ref="AB135">_xlfn.IFS(AND($O135&lt;&gt;"",P135&lt;&gt;""),ABS($O135-P135),AND($O135="",P135=""),"",OR($O135&lt;&gt;"",P135&lt;&gt;""),"-")</f>
        <v>#N/A</v>
      </c>
      <c r="AC135" s="122" t="e" cm="1">
        <f t="array" ref="AC135">_xlfn.IFS(AND($O135&lt;&gt;"",Q135&lt;&gt;""),ABS($O135-Q135),AND($O135="",Q135=""),"",OR($O135&lt;&gt;"",Q135&lt;&gt;""),"-")</f>
        <v>#N/A</v>
      </c>
      <c r="AD135" s="122" t="e" cm="1">
        <f t="array" ref="AD135">_xlfn.IFS(AND($O135&lt;&gt;"",R135&lt;&gt;""),ABS($O135-R135),AND($O135="",R135=""),"",OR($O135&lt;&gt;"",R135&lt;&gt;""),"-")</f>
        <v>#N/A</v>
      </c>
      <c r="AE135" s="122" t="e" cm="1">
        <f t="array" ref="AE135">_xlfn.IFS(AND($O135&lt;&gt;"",S135&lt;&gt;""),ABS($O135-S135),AND($O135="",S135=""),"",OR($O135&lt;&gt;"",S135&lt;&gt;""),"-")</f>
        <v>#N/A</v>
      </c>
      <c r="AF135" s="122" t="e" cm="1">
        <f t="array" ref="AF135">_xlfn.IFS(AND($O135&lt;&gt;"",T135&lt;&gt;""),ABS($O135-T135),AND($O135="",T135=""),"",OR($O135&lt;&gt;"",T135&lt;&gt;""),"-")</f>
        <v>#N/A</v>
      </c>
      <c r="AG135" s="122" t="e" cm="1">
        <f t="array" ref="AG135">_xlfn.IFS(AND($O135&lt;&gt;"",U135&lt;&gt;""),ABS($O135-U135),AND($O135="",U135=""),"",OR($O135&lt;&gt;"",U135&lt;&gt;""),"-")</f>
        <v>#N/A</v>
      </c>
      <c r="AH135" s="122" t="e" cm="1">
        <f t="array" ref="AH135">_xlfn.IFS(AND($O135&lt;&gt;"",V135&lt;&gt;""),ABS($O135-V135),AND($O135="",V135=""),"",OR($O135&lt;&gt;"",V135&lt;&gt;""),"-")</f>
        <v>#N/A</v>
      </c>
      <c r="AI135" s="122" t="e" cm="1">
        <f t="array" ref="AI135">_xlfn.IFS(AND($O135&lt;&gt;"",W135&lt;&gt;""),ABS($O135-W135),AND($O135="",W135=""),"",OR($O135&lt;&gt;"",W135&lt;&gt;""),"-")</f>
        <v>#N/A</v>
      </c>
      <c r="AJ135" s="122" t="e" cm="1">
        <f t="array" ref="AJ135">_xlfn.IFS(AND($O135&lt;&gt;"",X135&lt;&gt;""),ABS($O135-X135),AND($O135="",X135=""),"",OR($O135&lt;&gt;"",X135&lt;&gt;""),"-")</f>
        <v>#N/A</v>
      </c>
      <c r="AK135" s="122" t="e" cm="1">
        <f t="array" ref="AK135">_xlfn.IFS(AND($O135&lt;&gt;"",Y135&lt;&gt;""),ABS($O135-Y135),AND($O135="",Y135=""),"",OR($O135&lt;&gt;"",Y135&lt;&gt;""),"-")</f>
        <v>#N/A</v>
      </c>
      <c r="AL135" s="122" t="e" cm="1">
        <f t="array" ref="AL135">_xlfn.IFS(AND($O135&lt;&gt;"",Z135&lt;&gt;""),ABS($O135-Z135),AND($O135="",Z135=""),"",OR($O135&lt;&gt;"",Z135&lt;&gt;""),"-")</f>
        <v>#N/A</v>
      </c>
      <c r="AM135" s="122" t="e" cm="1">
        <f t="array" ref="AM135">_xlfn.IFS(AND($O135&lt;&gt;"",AA135&lt;&gt;""),ABS($O135-AA135),AND($O135="",AA135=""),"",OR($O135&lt;&gt;"",AA135&lt;&gt;""),"-")</f>
        <v>#N/A</v>
      </c>
      <c r="AN135" s="121" t="e" cm="1">
        <f t="array" ref="AN135">_xlfn.IFS(AND($P135&lt;&gt;"",Q135&lt;&gt;""),ABS($P135-Q135),AND($P135="",Q135=""),"",OR($P135&lt;&gt;"",Q135&lt;&gt;""),"-")</f>
        <v>#N/A</v>
      </c>
      <c r="AO135" s="120" t="e" cm="1">
        <f t="array" ref="AO135">_xlfn.IFS(AND($P135&lt;&gt;"",R135&lt;&gt;""),ABS($P135-R135),AND($P135="",R135=""),"",OR($P135&lt;&gt;"",R135&lt;&gt;""),"-")</f>
        <v>#N/A</v>
      </c>
      <c r="AP135" s="120" t="e" cm="1">
        <f t="array" ref="AP135">_xlfn.IFS(AND($P135&lt;&gt;"",S135&lt;&gt;""),ABS($P135-S135),AND($P135="",S135=""),"",OR($P135&lt;&gt;"",S135&lt;&gt;""),"-")</f>
        <v>#N/A</v>
      </c>
      <c r="AQ135" s="120" t="e" cm="1">
        <f t="array" ref="AQ135">_xlfn.IFS(AND($P135&lt;&gt;"",T135&lt;&gt;""),ABS($P135-T135),AND($P135="",T135=""),"",OR($P135&lt;&gt;"",T135&lt;&gt;""),"-")</f>
        <v>#N/A</v>
      </c>
      <c r="AR135" s="120" t="e" cm="1">
        <f t="array" ref="AR135">_xlfn.IFS(AND($P135&lt;&gt;"",U135&lt;&gt;""),ABS($P135-U135),AND($P135="",U135=""),"",OR($P135&lt;&gt;"",U135&lt;&gt;""),"-")</f>
        <v>#N/A</v>
      </c>
      <c r="AS135" s="120" t="e" cm="1">
        <f t="array" ref="AS135">_xlfn.IFS(AND($P135&lt;&gt;"",V135&lt;&gt;""),ABS($P135-V135),AND($P135="",V135=""),"",OR($P135&lt;&gt;"",V135&lt;&gt;""),"-")</f>
        <v>#N/A</v>
      </c>
      <c r="AT135" s="120" t="e" cm="1">
        <f t="array" ref="AT135">_xlfn.IFS(AND($P135&lt;&gt;"",W135&lt;&gt;""),ABS($P135-W135),AND($P135="",W135=""),"",OR($P135&lt;&gt;"",W135&lt;&gt;""),"-")</f>
        <v>#N/A</v>
      </c>
      <c r="AU135" s="120" t="e" cm="1">
        <f t="array" ref="AU135">_xlfn.IFS(AND($P135&lt;&gt;"",X135&lt;&gt;""),ABS($P135-X135),AND($P135="",X135=""),"",OR($P135&lt;&gt;"",X135&lt;&gt;""),"-")</f>
        <v>#N/A</v>
      </c>
      <c r="AV135" s="120" t="e" cm="1">
        <f t="array" ref="AV135">_xlfn.IFS(AND($P135&lt;&gt;"",Y135&lt;&gt;""),ABS($P135-Y135),AND($P135="",Y135=""),"",OR($P135&lt;&gt;"",Y135&lt;&gt;""),"-")</f>
        <v>#N/A</v>
      </c>
      <c r="AW135" s="120" t="e" cm="1">
        <f t="array" ref="AW135">_xlfn.IFS(AND($P135&lt;&gt;"",Z135&lt;&gt;""),ABS($P135-Z135),AND($P135="",Z135=""),"",OR($P135&lt;&gt;"",Z135&lt;&gt;""),"-")</f>
        <v>#N/A</v>
      </c>
      <c r="AX135" s="120" t="e" cm="1">
        <f t="array" ref="AX135">_xlfn.IFS(AND($P135&lt;&gt;"",AA135&lt;&gt;""),ABS($P135-AA135),AND($P135="",AA135=""),"",OR($P135&lt;&gt;"",AA135&lt;&gt;""),"-")</f>
        <v>#N/A</v>
      </c>
      <c r="AY135" s="121" t="e" cm="1">
        <f t="array" ref="AY135">_xlfn.IFS(AND($Q135&lt;&gt;"",R135&lt;&gt;""),ABS($Q135-R135),AND($Q135="",R135=""),"",OR($Q135&lt;&gt;"",R135&lt;&gt;""),"-")</f>
        <v>#N/A</v>
      </c>
      <c r="AZ135" s="334" t="e" cm="1">
        <f t="array" ref="AZ135">_xlfn.IFS(AND($Q135&lt;&gt;"",S135&lt;&gt;""),ABS($Q135-S135),AND($Q135="",S135=""),"",OR($Q135&lt;&gt;"",S135&lt;&gt;""),"-")</f>
        <v>#N/A</v>
      </c>
      <c r="BA135" s="334" t="e" cm="1">
        <f t="array" ref="BA135">_xlfn.IFS(AND($Q135&lt;&gt;"",T135&lt;&gt;""),ABS($Q135-T135),AND($Q135="",T135=""),"",OR($Q135&lt;&gt;"",T135&lt;&gt;""),"-")</f>
        <v>#N/A</v>
      </c>
      <c r="BB135" s="120" t="e" cm="1">
        <f t="array" ref="BB135">_xlfn.IFS(AND($Q135&lt;&gt;"",U135&lt;&gt;""),ABS($Q135-U135),AND($Q135="",U135=""),"",OR($Q135&lt;&gt;"",U135&lt;&gt;""),"-")</f>
        <v>#N/A</v>
      </c>
      <c r="BC135" s="120" t="e" cm="1">
        <f t="array" ref="BC135">_xlfn.IFS(AND($Q135&lt;&gt;"",V135&lt;&gt;""),ABS($Q135-V135),AND($Q135="",V135=""),"",OR($Q135&lt;&gt;"",V135&lt;&gt;""),"-")</f>
        <v>#N/A</v>
      </c>
      <c r="BD135" s="120" t="e" cm="1">
        <f t="array" ref="BD135">_xlfn.IFS(AND($Q135&lt;&gt;"",W135&lt;&gt;""),ABS($Q135-W135),AND($Q135="",W135=""),"",OR($Q135&lt;&gt;"",W135&lt;&gt;""),"-")</f>
        <v>#N/A</v>
      </c>
      <c r="BE135" s="120" t="e" cm="1">
        <f t="array" ref="BE135">_xlfn.IFS(AND($Q135&lt;&gt;"",X135&lt;&gt;""),ABS($Q135-X135),AND($Q135="",X135=""),"",OR($Q135&lt;&gt;"",X135&lt;&gt;""),"-")</f>
        <v>#N/A</v>
      </c>
      <c r="BF135" s="120" t="e" cm="1">
        <f t="array" ref="BF135">_xlfn.IFS(AND($Q135&lt;&gt;"",Y135&lt;&gt;""),ABS($Q135-Y135),AND($Q135="",Y135=""),"",OR($Q135&lt;&gt;"",Y135&lt;&gt;""),"-")</f>
        <v>#N/A</v>
      </c>
      <c r="BG135" s="120" t="e" cm="1">
        <f t="array" ref="BG135">_xlfn.IFS(AND($Q135&lt;&gt;"",Z135&lt;&gt;""),ABS($Q135-Z135),AND($Q135="",Z135=""),"",OR($Q135&lt;&gt;"",Z135&lt;&gt;""),"-")</f>
        <v>#N/A</v>
      </c>
      <c r="BH135" s="120" t="e" cm="1">
        <f t="array" ref="BH135">_xlfn.IFS(AND($Q135&lt;&gt;"",AA135&lt;&gt;""),ABS($Q135-AA135),AND($Q135="",AA135=""),"",OR($Q135&lt;&gt;"",AA135&lt;&gt;""),"-")</f>
        <v>#N/A</v>
      </c>
      <c r="BI135" s="121" t="e" cm="1">
        <f t="array" ref="BI135">_xlfn.IFS(AND($R135&lt;&gt;"",S135&lt;&gt;""),ABS($R135-S135),AND($R135="",S135=""),"",OR($R135&lt;&gt;"",S135&lt;&gt;""),"-")</f>
        <v>#N/A</v>
      </c>
      <c r="BJ135" s="120" t="e" cm="1">
        <f t="array" ref="BJ135">_xlfn.IFS(AND($R135&lt;&gt;"",T135&lt;&gt;""),ABS($R135-T135),AND($R135="",T135=""),"",OR($R135&lt;&gt;"",T135&lt;&gt;""),"-")</f>
        <v>#N/A</v>
      </c>
      <c r="BK135" s="334" t="e" cm="1">
        <f t="array" ref="BK135">_xlfn.IFS(AND($R135&lt;&gt;"",U135&lt;&gt;""),ABS($R135-U135),AND($R135="",U135=""),"",OR($R135&lt;&gt;"",U135&lt;&gt;""),"-")</f>
        <v>#N/A</v>
      </c>
      <c r="BL135" s="120" t="e" cm="1">
        <f t="array" ref="BL135">_xlfn.IFS(AND($R135&lt;&gt;"",V135&lt;&gt;""),ABS($R135-V135),AND($R135="",V135=""),"",OR($R135&lt;&gt;"",V135&lt;&gt;""),"-")</f>
        <v>#N/A</v>
      </c>
      <c r="BM135" s="120" t="e" cm="1">
        <f t="array" ref="BM135">_xlfn.IFS(AND($R135&lt;&gt;"",W135&lt;&gt;""),ABS($R135-W135),AND($R135="",W135=""),"",OR($R135&lt;&gt;"",W135&lt;&gt;""),"-")</f>
        <v>#N/A</v>
      </c>
      <c r="BN135" s="120" t="e" cm="1">
        <f t="array" ref="BN135">_xlfn.IFS(AND($R135&lt;&gt;"",X135&lt;&gt;""),ABS($R135-X135),AND($R135="",X135=""),"",OR($R135&lt;&gt;"",X135&lt;&gt;""),"-")</f>
        <v>#N/A</v>
      </c>
      <c r="BO135" s="120" t="e" cm="1">
        <f t="array" ref="BO135">_xlfn.IFS(AND($R135&lt;&gt;"",Y135&lt;&gt;""),ABS($R135-Y135),AND($R135="",Y135=""),"",OR($R135&lt;&gt;"",Y135&lt;&gt;""),"-")</f>
        <v>#N/A</v>
      </c>
      <c r="BP135" s="120" t="e" cm="1">
        <f t="array" ref="BP135">_xlfn.IFS(AND($R135&lt;&gt;"",Z135&lt;&gt;""),ABS($R135-Z135),AND($R135="",Z135=""),"",OR($R135&lt;&gt;"",Z135&lt;&gt;""),"-")</f>
        <v>#N/A</v>
      </c>
      <c r="BQ135" s="120" t="e" cm="1">
        <f t="array" ref="BQ135">_xlfn.IFS(AND($R135&lt;&gt;"",AA135&lt;&gt;""),ABS($R135-AA135),AND($R135="",AA135=""),"",OR($R135&lt;&gt;"",AA135&lt;&gt;""),"-")</f>
        <v>#N/A</v>
      </c>
      <c r="BR135" s="121" t="e" cm="1">
        <f t="array" ref="BR135">_xlfn.IFS(AND($S135&lt;&gt;"",T135&lt;&gt;""),ABS($S135-T135),AND($S135="",T135=""),"",OR($S135&lt;&gt;"",T135&lt;&gt;""),"-")</f>
        <v>#N/A</v>
      </c>
      <c r="BS135" s="334" t="e" cm="1">
        <f t="array" ref="BS135">_xlfn.IFS(AND($S135&lt;&gt;"",U135&lt;&gt;""),ABS($S135-U135),AND($S135="",U135=""),"",OR($S135&lt;&gt;"",U135&lt;&gt;""),"-")</f>
        <v>#N/A</v>
      </c>
      <c r="BT135" s="120" t="e" cm="1">
        <f t="array" ref="BT135">_xlfn.IFS(AND($S135&lt;&gt;"",V135&lt;&gt;""),ABS($S135-V135),AND($S135="",V135=""),"",OR($S135&lt;&gt;"",V135&lt;&gt;""),"-")</f>
        <v>#N/A</v>
      </c>
      <c r="BU135" s="120" t="e" cm="1">
        <f t="array" ref="BU135">_xlfn.IFS(AND($S135&lt;&gt;"",W135&lt;&gt;""),ABS($S135-W135),AND($S135="",W135=""),"",OR($S135&lt;&gt;"",W135&lt;&gt;""),"-")</f>
        <v>#N/A</v>
      </c>
      <c r="BV135" s="120" t="e" cm="1">
        <f t="array" ref="BV135">_xlfn.IFS(AND($S135&lt;&gt;"",X135&lt;&gt;""),ABS($S135-X135),AND($S135="",X135=""),"",OR($S135&lt;&gt;"",X135&lt;&gt;""),"-")</f>
        <v>#N/A</v>
      </c>
      <c r="BW135" s="120" t="e" cm="1">
        <f t="array" ref="BW135">_xlfn.IFS(AND($S135&lt;&gt;"",Y135&lt;&gt;""),ABS($S135-Y135),AND($S135="",Y135=""),"",OR($S135&lt;&gt;"",Y135&lt;&gt;""),"-")</f>
        <v>#N/A</v>
      </c>
      <c r="BX135" s="120" t="e" cm="1">
        <f t="array" ref="BX135">_xlfn.IFS(AND($S135&lt;&gt;"",Z135&lt;&gt;""),ABS($S135-Z135),AND($S135="",Z135=""),"",OR($S135&lt;&gt;"",Z135&lt;&gt;""),"-")</f>
        <v>#N/A</v>
      </c>
      <c r="BY135" s="120" t="e" cm="1">
        <f t="array" ref="BY135">_xlfn.IFS(AND($S135&lt;&gt;"",AA135&lt;&gt;""),ABS($S135-AA135),AND($S135="",AA135=""),"",OR($S135&lt;&gt;"",AA135&lt;&gt;""),"-")</f>
        <v>#N/A</v>
      </c>
      <c r="BZ135" s="121" t="e" cm="1">
        <f t="array" ref="BZ135">_xlfn.IFS(AND($T135&lt;&gt;"",U135&lt;&gt;""),ABS($T135-U135),AND($T135="",U135=""),"",OR($T135&lt;&gt;"",U135&lt;&gt;""),"-")</f>
        <v>#N/A</v>
      </c>
      <c r="CA135" s="120" t="e" cm="1">
        <f t="array" ref="CA135">_xlfn.IFS(AND($T135&lt;&gt;"",V135&lt;&gt;""),ABS($T135-V135),AND($T135="",V135=""),"",OR($T135&lt;&gt;"",V135&lt;&gt;""),"-")</f>
        <v>#N/A</v>
      </c>
      <c r="CB135" s="120" t="e" cm="1">
        <f t="array" ref="CB135">_xlfn.IFS(AND($T135&lt;&gt;"",W135&lt;&gt;""),ABS($T135-W135),AND($T135="",W135=""),"",OR($T135&lt;&gt;"",W135&lt;&gt;""),"-")</f>
        <v>#N/A</v>
      </c>
      <c r="CC135" s="120" t="e" cm="1">
        <f t="array" ref="CC135">_xlfn.IFS(AND($T135&lt;&gt;"",X135&lt;&gt;""),ABS($T135-X135),AND($T135="",X135=""),"",OR($T135&lt;&gt;"",X135&lt;&gt;""),"-")</f>
        <v>#N/A</v>
      </c>
      <c r="CD135" s="120" t="e" cm="1">
        <f t="array" ref="CD135">_xlfn.IFS(AND($T135&lt;&gt;"",Y135&lt;&gt;""),ABS($T135-Y135),AND($T135="",Y135=""),"",OR($T135&lt;&gt;"",Y135&lt;&gt;""),"-")</f>
        <v>#N/A</v>
      </c>
      <c r="CE135" s="120" t="e" cm="1">
        <f t="array" ref="CE135">_xlfn.IFS(AND($T135&lt;&gt;"",Z135&lt;&gt;""),ABS($T135-Z135),AND($T135="",Z135=""),"",OR($T135&lt;&gt;"",Z135&lt;&gt;""),"-")</f>
        <v>#N/A</v>
      </c>
      <c r="CF135" s="120" t="e" cm="1">
        <f t="array" ref="CF135">_xlfn.IFS(AND($T135&lt;&gt;"",AA135&lt;&gt;""),ABS($T135-AA135),AND($T135="",AA135=""),"",OR($T135&lt;&gt;"",AA135&lt;&gt;""),"-")</f>
        <v>#N/A</v>
      </c>
      <c r="CG135" s="121" t="e" cm="1">
        <f t="array" ref="CG135">_xlfn.IFS(AND($U135&lt;&gt;"",V135&lt;&gt;""),ABS($U135-V135),AND($U135="",V135=""),"",OR($U135&lt;&gt;"",V135&lt;&gt;""),"-")</f>
        <v>#N/A</v>
      </c>
      <c r="CH135" s="120" t="e" cm="1">
        <f t="array" ref="CH135">_xlfn.IFS(AND($U135&lt;&gt;"",W135&lt;&gt;""),ABS($U135-W135),AND($U135="",W135=""),"",OR($U135&lt;&gt;"",W135&lt;&gt;""),"-")</f>
        <v>#N/A</v>
      </c>
      <c r="CI135" s="120" t="e" cm="1">
        <f t="array" ref="CI135">_xlfn.IFS(AND($U135&lt;&gt;"",X135&lt;&gt;""),ABS($U135-X135),AND($U135="",X135=""),"",OR($U135&lt;&gt;"",X135&lt;&gt;""),"-")</f>
        <v>#N/A</v>
      </c>
      <c r="CJ135" s="120" t="e" cm="1">
        <f t="array" ref="CJ135">_xlfn.IFS(AND($U135&lt;&gt;"",Y135&lt;&gt;""),ABS($U135-Y135),AND($U135="",Y135=""),"",OR($U135&lt;&gt;"",Y135&lt;&gt;""),"-")</f>
        <v>#N/A</v>
      </c>
      <c r="CK135" s="120" t="e" cm="1">
        <f t="array" ref="CK135">_xlfn.IFS(AND($U135&lt;&gt;"",Z135&lt;&gt;""),ABS($U135-Z135),AND($U135="",Z135=""),"",OR($U135&lt;&gt;"",Z135&lt;&gt;""),"-")</f>
        <v>#N/A</v>
      </c>
      <c r="CL135" s="120" t="e" cm="1">
        <f t="array" ref="CL135">_xlfn.IFS(AND($U135&lt;&gt;"",AA135&lt;&gt;""),ABS($U135-AA135),AND($U135="",AA135=""),"",OR($U135&lt;&gt;"",AA135&lt;&gt;""),"-")</f>
        <v>#N/A</v>
      </c>
      <c r="CM135" s="121" t="e" cm="1">
        <f t="array" ref="CM135">_xlfn.IFS(AND($V135&lt;&gt;"",W135&lt;&gt;""),ABS($V135-W135),AND($V135="",W135=""),"",OR($V135&lt;&gt;"",W135&lt;&gt;""),"-")</f>
        <v>#N/A</v>
      </c>
      <c r="CN135" s="120" t="e" cm="1">
        <f t="array" ref="CN135">_xlfn.IFS(AND($V135&lt;&gt;"",X135&lt;&gt;""),ABS($V135-X135),AND($V135="",X135=""),"",OR($V135&lt;&gt;"",X135&lt;&gt;""),"-")</f>
        <v>#N/A</v>
      </c>
      <c r="CO135" s="120" t="e" cm="1">
        <f t="array" ref="CO135">_xlfn.IFS(AND($V135&lt;&gt;"",Y135&lt;&gt;""),ABS($V135-Y135),AND($V135="",Y135=""),"",OR($V135&lt;&gt;"",Y135&lt;&gt;""),"-")</f>
        <v>#N/A</v>
      </c>
      <c r="CP135" s="120" t="e" cm="1">
        <f t="array" ref="CP135">_xlfn.IFS(AND($V135&lt;&gt;"",Z135&lt;&gt;""),ABS($V135-Z135),AND($V135="",Z135=""),"",OR($V135&lt;&gt;"",Z135&lt;&gt;""),"-")</f>
        <v>#N/A</v>
      </c>
      <c r="CQ135" s="120" t="e" cm="1">
        <f t="array" ref="CQ135">_xlfn.IFS(AND($V135&lt;&gt;"",AA135&lt;&gt;""),ABS($V135-AA135),AND($V135="",AA135=""),"",OR($V135&lt;&gt;"",AA135&lt;&gt;""),"-")</f>
        <v>#N/A</v>
      </c>
      <c r="CR135" s="121" t="e" cm="1">
        <f t="array" ref="CR135">_xlfn.IFS(AND($W135&lt;&gt;"",X135&lt;&gt;""),ABS($W135-X135),AND($W135="",X135=""),"",OR($W135&lt;&gt;"",X135&lt;&gt;""),"-")</f>
        <v>#N/A</v>
      </c>
      <c r="CS135" s="120" t="e" cm="1">
        <f t="array" ref="CS135">_xlfn.IFS(AND($W135&lt;&gt;"",Y135&lt;&gt;""),ABS($W135-Y135),AND($W135="",Y135=""),"",OR($W135&lt;&gt;"",Y135&lt;&gt;""),"-")</f>
        <v>#N/A</v>
      </c>
      <c r="CT135" s="120" t="e" cm="1">
        <f t="array" ref="CT135">_xlfn.IFS(AND($W135&lt;&gt;"",Z135&lt;&gt;""),ABS($W135-Z135),AND($W135="",Z135=""),"",OR($W135&lt;&gt;"",Z135&lt;&gt;""),"-")</f>
        <v>#N/A</v>
      </c>
      <c r="CU135" s="120" t="e" cm="1">
        <f t="array" ref="CU135">_xlfn.IFS(AND($W135&lt;&gt;"",AA135&lt;&gt;""),ABS($W135-AA135),AND($W135="",AA135=""),"",OR($W135&lt;&gt;"",AA135&lt;&gt;""),"-")</f>
        <v>#N/A</v>
      </c>
      <c r="CV135" s="121" t="e" cm="1">
        <f t="array" ref="CV135">_xlfn.IFS(AND($X135&lt;&gt;"",Y135&lt;&gt;""),ABS($X135-Y135),AND($X135="",Y135=""),"",OR($X135&lt;&gt;"",Y135&lt;&gt;""),"-")</f>
        <v>#N/A</v>
      </c>
      <c r="CW135" s="120" t="e" cm="1">
        <f t="array" ref="CW135">_xlfn.IFS(AND($X135&lt;&gt;"",Z135&lt;&gt;""),ABS($X135-Z135),AND($X135="",Z135=""),"",OR($X135&lt;&gt;"",Z135&lt;&gt;""),"-")</f>
        <v>#N/A</v>
      </c>
      <c r="CX135" s="120" t="e" cm="1">
        <f t="array" ref="CX135">_xlfn.IFS(AND($X135&lt;&gt;"",AA135&lt;&gt;""),ABS($X135-AA135),AND($X135="",AA135=""),"",OR($X135&lt;&gt;"",AA135&lt;&gt;""),"-")</f>
        <v>#N/A</v>
      </c>
      <c r="CY135" s="121" t="e" cm="1">
        <f t="array" ref="CY135">_xlfn.IFS(AND($Y135&lt;&gt;"",Z135&lt;&gt;""),ABS($Y135-Z135),AND($Y135="",Z135=""),"",OR($Y135&lt;&gt;"",Z135&lt;&gt;""),"-")</f>
        <v>#N/A</v>
      </c>
      <c r="CZ135" s="120" t="e" cm="1">
        <f t="array" ref="CZ135">_xlfn.IFS(AND($Y135&lt;&gt;"",AA135&lt;&gt;""),ABS($Y135-AA135),AND($Y135="",AA135=""),"",OR($Y135&lt;&gt;"",AA135&lt;&gt;""),"-")</f>
        <v>#N/A</v>
      </c>
      <c r="DA135" s="121" t="e" cm="1">
        <f t="array" ref="DA135">_xlfn.IFS(AND($Z135&lt;&gt;"",AA135&lt;&gt;""),ABS($Z135-AA135),AND($Z135="",AA135=""),"",OR($Z135&lt;&gt;"",AA135&lt;&gt;""),"-")</f>
        <v>#N/A</v>
      </c>
    </row>
    <row r="136" spans="1:105" s="121" customFormat="1" x14ac:dyDescent="0.2">
      <c r="A136" s="260" t="s">
        <v>192</v>
      </c>
      <c r="B136" s="259" t="str">
        <f>VLOOKUP($A136,Merged_couplings!$B:$BU,MATCH(B$1,Merged_couplings!$B$1:$BU$1,0),FALSE)</f>
        <v>-I-</v>
      </c>
      <c r="C136" s="258" t="str">
        <f>VLOOKUP($A136,Merged_couplings!$B:$BU,MATCH(C$1,Merged_couplings!$B$1:$BU$1,0),FALSE)</f>
        <v>-I-</v>
      </c>
      <c r="D136" s="258" t="str">
        <f>VLOOKUP($A136,Merged_couplings!$B:$BU,MATCH(D$1,Merged_couplings!$B$1:$BU$1,0),FALSE)</f>
        <v>-I-</v>
      </c>
      <c r="E136" s="258" t="str">
        <f>VLOOKUP($A136,Merged_couplings!$B:$BU,MATCH(E$1,Merged_couplings!$B$1:$BU$1,0),FALSE)</f>
        <v>-I-</v>
      </c>
      <c r="F136" s="258" t="str">
        <f>VLOOKUP($A136,Merged_couplings!$B:$BU,MATCH(F$1,Merged_couplings!$B$1:$BU$1,0),FALSE)</f>
        <v>-I-</v>
      </c>
      <c r="G136" s="258" t="str">
        <f>VLOOKUP($A136,Merged_couplings!$B:$BU,MATCH(G$1,Merged_couplings!$B$1:$BU$1,0),FALSE)</f>
        <v>-I-</v>
      </c>
      <c r="H136" s="258" t="str">
        <f>VLOOKUP($A136,Merged_couplings!$B:$BU,MATCH(H$1,Merged_couplings!$B$1:$BU$1,0),FALSE)</f>
        <v>-I-</v>
      </c>
      <c r="I136" s="258" t="str">
        <f>VLOOKUP($A136,Merged_couplings!$B:$BU,MATCH(I$1,Merged_couplings!$B$1:$BU$1,0),FALSE)</f>
        <v>-IG</v>
      </c>
      <c r="J136" s="258" t="str">
        <f>VLOOKUP($A136,Merged_couplings!$B:$BU,MATCH(J$1,Merged_couplings!$B$1:$BU$1,0),FALSE)</f>
        <v>-IG</v>
      </c>
      <c r="K136" s="258" t="str">
        <f>VLOOKUP($A136,Merged_couplings!$B:$BU,MATCH(K$1,Merged_couplings!$B$1:$BU$1,0),FALSE)</f>
        <v>-IG</v>
      </c>
      <c r="L136" s="258" t="str">
        <f>VLOOKUP($A136,Merged_couplings!$B:$BU,MATCH(L$1,Merged_couplings!$B$1:$BU$1,0),FALSE)</f>
        <v>--G</v>
      </c>
      <c r="M136" s="258" t="str">
        <f>VLOOKUP($A136,Merged_couplings!$B:$BU,MATCH(M$1,Merged_couplings!$B$1:$BU$1,0),FALSE)</f>
        <v>-I-</v>
      </c>
      <c r="N136" s="258" t="str">
        <f>VLOOKUP($A136,Merged_couplings!$B:$BU,MATCH(N$1,Merged_couplings!$B$1:$BU$1,0),FALSE)</f>
        <v>---</v>
      </c>
      <c r="O136" s="121" t="str">
        <f>IF(OR(B136="BIG",B136="BI-",B136="-IG"),VLOOKUP($A136,Merged_couplings!$B:$BU,MATCH(O$1,Merged_couplings!$B$1:$BU$1,0),FALSE),"")</f>
        <v/>
      </c>
      <c r="P136" s="120" t="str">
        <f>IF(OR(C136="BIG",C136="BI-",C136="-IG"),VLOOKUP($A136,Merged_couplings!$B:$BU,MATCH(P$1,Merged_couplings!$B$1:$BU$1,0),FALSE),"")</f>
        <v/>
      </c>
      <c r="Q136" s="120" t="str">
        <f>IF(OR(D136="BIG",D136="BI-",D136="-IG"),VLOOKUP($A136,Merged_couplings!$B:$BU,MATCH(Q$1,Merged_couplings!$B$1:$BU$1,0),FALSE),"")</f>
        <v/>
      </c>
      <c r="R136" s="120" t="str">
        <f t="shared" ref="R136:T136" si="12">Q136</f>
        <v/>
      </c>
      <c r="S136" s="120" t="str">
        <f t="shared" si="12"/>
        <v/>
      </c>
      <c r="T136" s="120" t="str">
        <f t="shared" si="12"/>
        <v/>
      </c>
      <c r="U136" s="120" t="str">
        <f>IF(OR(H136="BIG",H136="BI-",H136="-IG"),VLOOKUP($A136,Merged_couplings!$B:$BU,MATCH(U$1,Merged_couplings!$B$1:$BU$1,0),FALSE),"")</f>
        <v/>
      </c>
      <c r="V136" s="120">
        <f>IF(OR(I136="BIG",I136="BI-",I136="-IG"),VLOOKUP($A136,Merged_couplings!$B:$BU,MATCH(V$1,Merged_couplings!$B$1:$BU$1,0),FALSE),"")</f>
        <v>11.806312860661437</v>
      </c>
      <c r="W136" s="120">
        <f t="shared" si="11"/>
        <v>11.806312860661437</v>
      </c>
      <c r="X136" s="120">
        <f>IF(OR(K136="BIG",K136="BI-",K136="-IG"),VLOOKUP($A136,Merged_couplings!$B:$BU,MATCH(X$1,Merged_couplings!$B$1:$BU$1,0),FALSE),"")</f>
        <v>10.713657031593938</v>
      </c>
      <c r="Y136" s="120" t="str">
        <f>IF(OR(L136="BIG",L136="BI-",L136="-IG"),VLOOKUP($A136,Merged_couplings!$B:$BU,MATCH(Y$1,Merged_couplings!$B$1:$BU$1,0),FALSE),"")</f>
        <v/>
      </c>
      <c r="Z136" s="120" t="str">
        <f>IF(OR(M136="BIG",M136="BI-",M136="-IG"),VLOOKUP($A136,Merged_couplings!$B:$BU,MATCH(Z$1,Merged_couplings!$B$1:$BU$1,0),FALSE),"")</f>
        <v/>
      </c>
      <c r="AA136" s="120" t="str">
        <f>IF(OR(N136="BIG",N136="BI-",N136="-IG"),VLOOKUP($A136,Merged_couplings!$B:$BU,MATCH(AA$1,Merged_couplings!$B$1:$BU$1,0),FALSE),"")</f>
        <v/>
      </c>
      <c r="AB136" s="123" t="str" cm="1">
        <f t="array" ref="AB136">_xlfn.IFS(AND($O136&lt;&gt;"",P136&lt;&gt;""),ABS($O136-P136),AND($O136="",P136=""),"",OR($O136&lt;&gt;"",P136&lt;&gt;""),"-")</f>
        <v/>
      </c>
      <c r="AC136" s="122" t="str" cm="1">
        <f t="array" ref="AC136">_xlfn.IFS(AND($O136&lt;&gt;"",Q136&lt;&gt;""),ABS($O136-Q136),AND($O136="",Q136=""),"",OR($O136&lt;&gt;"",Q136&lt;&gt;""),"-")</f>
        <v/>
      </c>
      <c r="AD136" s="122" t="str" cm="1">
        <f t="array" ref="AD136">_xlfn.IFS(AND($O136&lt;&gt;"",R136&lt;&gt;""),ABS($O136-R136),AND($O136="",R136=""),"",OR($O136&lt;&gt;"",R136&lt;&gt;""),"-")</f>
        <v/>
      </c>
      <c r="AE136" s="122" t="str" cm="1">
        <f t="array" ref="AE136">_xlfn.IFS(AND($O136&lt;&gt;"",S136&lt;&gt;""),ABS($O136-S136),AND($O136="",S136=""),"",OR($O136&lt;&gt;"",S136&lt;&gt;""),"-")</f>
        <v/>
      </c>
      <c r="AF136" s="122" t="str" cm="1">
        <f t="array" ref="AF136">_xlfn.IFS(AND($O136&lt;&gt;"",T136&lt;&gt;""),ABS($O136-T136),AND($O136="",T136=""),"",OR($O136&lt;&gt;"",T136&lt;&gt;""),"-")</f>
        <v/>
      </c>
      <c r="AG136" s="122" t="str" cm="1">
        <f t="array" ref="AG136">_xlfn.IFS(AND($O136&lt;&gt;"",U136&lt;&gt;""),ABS($O136-U136),AND($O136="",U136=""),"",OR($O136&lt;&gt;"",U136&lt;&gt;""),"-")</f>
        <v/>
      </c>
      <c r="AH136" s="122" t="str" cm="1">
        <f t="array" ref="AH136">_xlfn.IFS(AND($O136&lt;&gt;"",V136&lt;&gt;""),ABS($O136-V136),AND($O136="",V136=""),"",OR($O136&lt;&gt;"",V136&lt;&gt;""),"-")</f>
        <v>-</v>
      </c>
      <c r="AI136" s="122" t="str" cm="1">
        <f t="array" ref="AI136">_xlfn.IFS(AND($O136&lt;&gt;"",W136&lt;&gt;""),ABS($O136-W136),AND($O136="",W136=""),"",OR($O136&lt;&gt;"",W136&lt;&gt;""),"-")</f>
        <v>-</v>
      </c>
      <c r="AJ136" s="122" t="str" cm="1">
        <f t="array" ref="AJ136">_xlfn.IFS(AND($O136&lt;&gt;"",X136&lt;&gt;""),ABS($O136-X136),AND($O136="",X136=""),"",OR($O136&lt;&gt;"",X136&lt;&gt;""),"-")</f>
        <v>-</v>
      </c>
      <c r="AK136" s="122" t="str" cm="1">
        <f t="array" ref="AK136">_xlfn.IFS(AND($O136&lt;&gt;"",Y136&lt;&gt;""),ABS($O136-Y136),AND($O136="",Y136=""),"",OR($O136&lt;&gt;"",Y136&lt;&gt;""),"-")</f>
        <v/>
      </c>
      <c r="AL136" s="122" t="str" cm="1">
        <f t="array" ref="AL136">_xlfn.IFS(AND($O136&lt;&gt;"",Z136&lt;&gt;""),ABS($O136-Z136),AND($O136="",Z136=""),"",OR($O136&lt;&gt;"",Z136&lt;&gt;""),"-")</f>
        <v/>
      </c>
      <c r="AM136" s="122" t="str" cm="1">
        <f t="array" ref="AM136">_xlfn.IFS(AND($O136&lt;&gt;"",AA136&lt;&gt;""),ABS($O136-AA136),AND($O136="",AA136=""),"",OR($O136&lt;&gt;"",AA136&lt;&gt;""),"-")</f>
        <v/>
      </c>
      <c r="AN136" s="121" t="str" cm="1">
        <f t="array" ref="AN136">_xlfn.IFS(AND($P136&lt;&gt;"",Q136&lt;&gt;""),ABS($P136-Q136),AND($P136="",Q136=""),"",OR($P136&lt;&gt;"",Q136&lt;&gt;""),"-")</f>
        <v/>
      </c>
      <c r="AO136" s="120" t="str" cm="1">
        <f t="array" ref="AO136">_xlfn.IFS(AND($P136&lt;&gt;"",R136&lt;&gt;""),ABS($P136-R136),AND($P136="",R136=""),"",OR($P136&lt;&gt;"",R136&lt;&gt;""),"-")</f>
        <v/>
      </c>
      <c r="AP136" s="120" t="str" cm="1">
        <f t="array" ref="AP136">_xlfn.IFS(AND($P136&lt;&gt;"",S136&lt;&gt;""),ABS($P136-S136),AND($P136="",S136=""),"",OR($P136&lt;&gt;"",S136&lt;&gt;""),"-")</f>
        <v/>
      </c>
      <c r="AQ136" s="120" t="str" cm="1">
        <f t="array" ref="AQ136">_xlfn.IFS(AND($P136&lt;&gt;"",T136&lt;&gt;""),ABS($P136-T136),AND($P136="",T136=""),"",OR($P136&lt;&gt;"",T136&lt;&gt;""),"-")</f>
        <v/>
      </c>
      <c r="AR136" s="120" t="str" cm="1">
        <f t="array" ref="AR136">_xlfn.IFS(AND($P136&lt;&gt;"",U136&lt;&gt;""),ABS($P136-U136),AND($P136="",U136=""),"",OR($P136&lt;&gt;"",U136&lt;&gt;""),"-")</f>
        <v/>
      </c>
      <c r="AS136" s="120" t="str" cm="1">
        <f t="array" ref="AS136">_xlfn.IFS(AND($P136&lt;&gt;"",V136&lt;&gt;""),ABS($P136-V136),AND($P136="",V136=""),"",OR($P136&lt;&gt;"",V136&lt;&gt;""),"-")</f>
        <v>-</v>
      </c>
      <c r="AT136" s="120" t="str" cm="1">
        <f t="array" ref="AT136">_xlfn.IFS(AND($P136&lt;&gt;"",W136&lt;&gt;""),ABS($P136-W136),AND($P136="",W136=""),"",OR($P136&lt;&gt;"",W136&lt;&gt;""),"-")</f>
        <v>-</v>
      </c>
      <c r="AU136" s="120" t="str" cm="1">
        <f t="array" ref="AU136">_xlfn.IFS(AND($P136&lt;&gt;"",X136&lt;&gt;""),ABS($P136-X136),AND($P136="",X136=""),"",OR($P136&lt;&gt;"",X136&lt;&gt;""),"-")</f>
        <v>-</v>
      </c>
      <c r="AV136" s="120" t="str" cm="1">
        <f t="array" ref="AV136">_xlfn.IFS(AND($P136&lt;&gt;"",Y136&lt;&gt;""),ABS($P136-Y136),AND($P136="",Y136=""),"",OR($P136&lt;&gt;"",Y136&lt;&gt;""),"-")</f>
        <v/>
      </c>
      <c r="AW136" s="120" t="str" cm="1">
        <f t="array" ref="AW136">_xlfn.IFS(AND($P136&lt;&gt;"",Z136&lt;&gt;""),ABS($P136-Z136),AND($P136="",Z136=""),"",OR($P136&lt;&gt;"",Z136&lt;&gt;""),"-")</f>
        <v/>
      </c>
      <c r="AX136" s="120" t="str" cm="1">
        <f t="array" ref="AX136">_xlfn.IFS(AND($P136&lt;&gt;"",AA136&lt;&gt;""),ABS($P136-AA136),AND($P136="",AA136=""),"",OR($P136&lt;&gt;"",AA136&lt;&gt;""),"-")</f>
        <v/>
      </c>
      <c r="AY136" s="121" t="str" cm="1">
        <f t="array" ref="AY136">_xlfn.IFS(AND($Q136&lt;&gt;"",R136&lt;&gt;""),ABS($Q136-R136),AND($Q136="",R136=""),"",OR($Q136&lt;&gt;"",R136&lt;&gt;""),"-")</f>
        <v/>
      </c>
      <c r="AZ136" s="334" t="str" cm="1">
        <f t="array" ref="AZ136">_xlfn.IFS(AND($Q136&lt;&gt;"",S136&lt;&gt;""),ABS($Q136-S136),AND($Q136="",S136=""),"",OR($Q136&lt;&gt;"",S136&lt;&gt;""),"-")</f>
        <v/>
      </c>
      <c r="BA136" s="334" t="str" cm="1">
        <f t="array" ref="BA136">_xlfn.IFS(AND($Q136&lt;&gt;"",T136&lt;&gt;""),ABS($Q136-T136),AND($Q136="",T136=""),"",OR($Q136&lt;&gt;"",T136&lt;&gt;""),"-")</f>
        <v/>
      </c>
      <c r="BB136" s="120" t="str" cm="1">
        <f t="array" ref="BB136">_xlfn.IFS(AND($Q136&lt;&gt;"",U136&lt;&gt;""),ABS($Q136-U136),AND($Q136="",U136=""),"",OR($Q136&lt;&gt;"",U136&lt;&gt;""),"-")</f>
        <v/>
      </c>
      <c r="BC136" s="120" t="str" cm="1">
        <f t="array" ref="BC136">_xlfn.IFS(AND($Q136&lt;&gt;"",V136&lt;&gt;""),ABS($Q136-V136),AND($Q136="",V136=""),"",OR($Q136&lt;&gt;"",V136&lt;&gt;""),"-")</f>
        <v>-</v>
      </c>
      <c r="BD136" s="120" t="str" cm="1">
        <f t="array" ref="BD136">_xlfn.IFS(AND($Q136&lt;&gt;"",W136&lt;&gt;""),ABS($Q136-W136),AND($Q136="",W136=""),"",OR($Q136&lt;&gt;"",W136&lt;&gt;""),"-")</f>
        <v>-</v>
      </c>
      <c r="BE136" s="120" t="str" cm="1">
        <f t="array" ref="BE136">_xlfn.IFS(AND($Q136&lt;&gt;"",X136&lt;&gt;""),ABS($Q136-X136),AND($Q136="",X136=""),"",OR($Q136&lt;&gt;"",X136&lt;&gt;""),"-")</f>
        <v>-</v>
      </c>
      <c r="BF136" s="120" t="str" cm="1">
        <f t="array" ref="BF136">_xlfn.IFS(AND($Q136&lt;&gt;"",Y136&lt;&gt;""),ABS($Q136-Y136),AND($Q136="",Y136=""),"",OR($Q136&lt;&gt;"",Y136&lt;&gt;""),"-")</f>
        <v/>
      </c>
      <c r="BG136" s="120" t="str" cm="1">
        <f t="array" ref="BG136">_xlfn.IFS(AND($Q136&lt;&gt;"",Z136&lt;&gt;""),ABS($Q136-Z136),AND($Q136="",Z136=""),"",OR($Q136&lt;&gt;"",Z136&lt;&gt;""),"-")</f>
        <v/>
      </c>
      <c r="BH136" s="120" t="str" cm="1">
        <f t="array" ref="BH136">_xlfn.IFS(AND($Q136&lt;&gt;"",AA136&lt;&gt;""),ABS($Q136-AA136),AND($Q136="",AA136=""),"",OR($Q136&lt;&gt;"",AA136&lt;&gt;""),"-")</f>
        <v/>
      </c>
      <c r="BI136" s="121" t="str" cm="1">
        <f t="array" ref="BI136">_xlfn.IFS(AND($R136&lt;&gt;"",S136&lt;&gt;""),ABS($R136-S136),AND($R136="",S136=""),"",OR($R136&lt;&gt;"",S136&lt;&gt;""),"-")</f>
        <v/>
      </c>
      <c r="BJ136" s="120" t="str" cm="1">
        <f t="array" ref="BJ136">_xlfn.IFS(AND($R136&lt;&gt;"",T136&lt;&gt;""),ABS($R136-T136),AND($R136="",T136=""),"",OR($R136&lt;&gt;"",T136&lt;&gt;""),"-")</f>
        <v/>
      </c>
      <c r="BK136" s="334" t="str" cm="1">
        <f t="array" ref="BK136">_xlfn.IFS(AND($R136&lt;&gt;"",U136&lt;&gt;""),ABS($R136-U136),AND($R136="",U136=""),"",OR($R136&lt;&gt;"",U136&lt;&gt;""),"-")</f>
        <v/>
      </c>
      <c r="BL136" s="120" t="str" cm="1">
        <f t="array" ref="BL136">_xlfn.IFS(AND($R136&lt;&gt;"",V136&lt;&gt;""),ABS($R136-V136),AND($R136="",V136=""),"",OR($R136&lt;&gt;"",V136&lt;&gt;""),"-")</f>
        <v>-</v>
      </c>
      <c r="BM136" s="120" t="str" cm="1">
        <f t="array" ref="BM136">_xlfn.IFS(AND($R136&lt;&gt;"",W136&lt;&gt;""),ABS($R136-W136),AND($R136="",W136=""),"",OR($R136&lt;&gt;"",W136&lt;&gt;""),"-")</f>
        <v>-</v>
      </c>
      <c r="BN136" s="120" t="str" cm="1">
        <f t="array" ref="BN136">_xlfn.IFS(AND($R136&lt;&gt;"",X136&lt;&gt;""),ABS($R136-X136),AND($R136="",X136=""),"",OR($R136&lt;&gt;"",X136&lt;&gt;""),"-")</f>
        <v>-</v>
      </c>
      <c r="BO136" s="120" t="str" cm="1">
        <f t="array" ref="BO136">_xlfn.IFS(AND($R136&lt;&gt;"",Y136&lt;&gt;""),ABS($R136-Y136),AND($R136="",Y136=""),"",OR($R136&lt;&gt;"",Y136&lt;&gt;""),"-")</f>
        <v/>
      </c>
      <c r="BP136" s="120" t="str" cm="1">
        <f t="array" ref="BP136">_xlfn.IFS(AND($R136&lt;&gt;"",Z136&lt;&gt;""),ABS($R136-Z136),AND($R136="",Z136=""),"",OR($R136&lt;&gt;"",Z136&lt;&gt;""),"-")</f>
        <v/>
      </c>
      <c r="BQ136" s="120" t="str" cm="1">
        <f t="array" ref="BQ136">_xlfn.IFS(AND($R136&lt;&gt;"",AA136&lt;&gt;""),ABS($R136-AA136),AND($R136="",AA136=""),"",OR($R136&lt;&gt;"",AA136&lt;&gt;""),"-")</f>
        <v/>
      </c>
      <c r="BR136" s="121" t="str" cm="1">
        <f t="array" ref="BR136">_xlfn.IFS(AND($S136&lt;&gt;"",T136&lt;&gt;""),ABS($S136-T136),AND($S136="",T136=""),"",OR($S136&lt;&gt;"",T136&lt;&gt;""),"-")</f>
        <v/>
      </c>
      <c r="BS136" s="334" t="str" cm="1">
        <f t="array" ref="BS136">_xlfn.IFS(AND($S136&lt;&gt;"",U136&lt;&gt;""),ABS($S136-U136),AND($S136="",U136=""),"",OR($S136&lt;&gt;"",U136&lt;&gt;""),"-")</f>
        <v/>
      </c>
      <c r="BT136" s="120" t="str" cm="1">
        <f t="array" ref="BT136">_xlfn.IFS(AND($S136&lt;&gt;"",V136&lt;&gt;""),ABS($S136-V136),AND($S136="",V136=""),"",OR($S136&lt;&gt;"",V136&lt;&gt;""),"-")</f>
        <v>-</v>
      </c>
      <c r="BU136" s="120" t="str" cm="1">
        <f t="array" ref="BU136">_xlfn.IFS(AND($S136&lt;&gt;"",W136&lt;&gt;""),ABS($S136-W136),AND($S136="",W136=""),"",OR($S136&lt;&gt;"",W136&lt;&gt;""),"-")</f>
        <v>-</v>
      </c>
      <c r="BV136" s="120" t="str" cm="1">
        <f t="array" ref="BV136">_xlfn.IFS(AND($S136&lt;&gt;"",X136&lt;&gt;""),ABS($S136-X136),AND($S136="",X136=""),"",OR($S136&lt;&gt;"",X136&lt;&gt;""),"-")</f>
        <v>-</v>
      </c>
      <c r="BW136" s="120" t="str" cm="1">
        <f t="array" ref="BW136">_xlfn.IFS(AND($S136&lt;&gt;"",Y136&lt;&gt;""),ABS($S136-Y136),AND($S136="",Y136=""),"",OR($S136&lt;&gt;"",Y136&lt;&gt;""),"-")</f>
        <v/>
      </c>
      <c r="BX136" s="120" t="str" cm="1">
        <f t="array" ref="BX136">_xlfn.IFS(AND($S136&lt;&gt;"",Z136&lt;&gt;""),ABS($S136-Z136),AND($S136="",Z136=""),"",OR($S136&lt;&gt;"",Z136&lt;&gt;""),"-")</f>
        <v/>
      </c>
      <c r="BY136" s="120" t="str" cm="1">
        <f t="array" ref="BY136">_xlfn.IFS(AND($S136&lt;&gt;"",AA136&lt;&gt;""),ABS($S136-AA136),AND($S136="",AA136=""),"",OR($S136&lt;&gt;"",AA136&lt;&gt;""),"-")</f>
        <v/>
      </c>
      <c r="BZ136" s="121" t="str" cm="1">
        <f t="array" ref="BZ136">_xlfn.IFS(AND($T136&lt;&gt;"",U136&lt;&gt;""),ABS($T136-U136),AND($T136="",U136=""),"",OR($T136&lt;&gt;"",U136&lt;&gt;""),"-")</f>
        <v/>
      </c>
      <c r="CA136" s="120" t="str" cm="1">
        <f t="array" ref="CA136">_xlfn.IFS(AND($T136&lt;&gt;"",V136&lt;&gt;""),ABS($T136-V136),AND($T136="",V136=""),"",OR($T136&lt;&gt;"",V136&lt;&gt;""),"-")</f>
        <v>-</v>
      </c>
      <c r="CB136" s="120" t="str" cm="1">
        <f t="array" ref="CB136">_xlfn.IFS(AND($T136&lt;&gt;"",W136&lt;&gt;""),ABS($T136-W136),AND($T136="",W136=""),"",OR($T136&lt;&gt;"",W136&lt;&gt;""),"-")</f>
        <v>-</v>
      </c>
      <c r="CC136" s="120" t="str" cm="1">
        <f t="array" ref="CC136">_xlfn.IFS(AND($T136&lt;&gt;"",X136&lt;&gt;""),ABS($T136-X136),AND($T136="",X136=""),"",OR($T136&lt;&gt;"",X136&lt;&gt;""),"-")</f>
        <v>-</v>
      </c>
      <c r="CD136" s="120" t="str" cm="1">
        <f t="array" ref="CD136">_xlfn.IFS(AND($T136&lt;&gt;"",Y136&lt;&gt;""),ABS($T136-Y136),AND($T136="",Y136=""),"",OR($T136&lt;&gt;"",Y136&lt;&gt;""),"-")</f>
        <v/>
      </c>
      <c r="CE136" s="120" t="str" cm="1">
        <f t="array" ref="CE136">_xlfn.IFS(AND($T136&lt;&gt;"",Z136&lt;&gt;""),ABS($T136-Z136),AND($T136="",Z136=""),"",OR($T136&lt;&gt;"",Z136&lt;&gt;""),"-")</f>
        <v/>
      </c>
      <c r="CF136" s="120" t="str" cm="1">
        <f t="array" ref="CF136">_xlfn.IFS(AND($T136&lt;&gt;"",AA136&lt;&gt;""),ABS($T136-AA136),AND($T136="",AA136=""),"",OR($T136&lt;&gt;"",AA136&lt;&gt;""),"-")</f>
        <v/>
      </c>
      <c r="CG136" s="121" t="str" cm="1">
        <f t="array" ref="CG136">_xlfn.IFS(AND($U136&lt;&gt;"",V136&lt;&gt;""),ABS($U136-V136),AND($U136="",V136=""),"",OR($U136&lt;&gt;"",V136&lt;&gt;""),"-")</f>
        <v>-</v>
      </c>
      <c r="CH136" s="120" t="str" cm="1">
        <f t="array" ref="CH136">_xlfn.IFS(AND($U136&lt;&gt;"",W136&lt;&gt;""),ABS($U136-W136),AND($U136="",W136=""),"",OR($U136&lt;&gt;"",W136&lt;&gt;""),"-")</f>
        <v>-</v>
      </c>
      <c r="CI136" s="120" t="str" cm="1">
        <f t="array" ref="CI136">_xlfn.IFS(AND($U136&lt;&gt;"",X136&lt;&gt;""),ABS($U136-X136),AND($U136="",X136=""),"",OR($U136&lt;&gt;"",X136&lt;&gt;""),"-")</f>
        <v>-</v>
      </c>
      <c r="CJ136" s="120" t="str" cm="1">
        <f t="array" ref="CJ136">_xlfn.IFS(AND($U136&lt;&gt;"",Y136&lt;&gt;""),ABS($U136-Y136),AND($U136="",Y136=""),"",OR($U136&lt;&gt;"",Y136&lt;&gt;""),"-")</f>
        <v/>
      </c>
      <c r="CK136" s="120" t="str" cm="1">
        <f t="array" ref="CK136">_xlfn.IFS(AND($U136&lt;&gt;"",Z136&lt;&gt;""),ABS($U136-Z136),AND($U136="",Z136=""),"",OR($U136&lt;&gt;"",Z136&lt;&gt;""),"-")</f>
        <v/>
      </c>
      <c r="CL136" s="120" t="str" cm="1">
        <f t="array" ref="CL136">_xlfn.IFS(AND($U136&lt;&gt;"",AA136&lt;&gt;""),ABS($U136-AA136),AND($U136="",AA136=""),"",OR($U136&lt;&gt;"",AA136&lt;&gt;""),"-")</f>
        <v/>
      </c>
      <c r="CM136" s="121" cm="1">
        <f t="array" ref="CM136">_xlfn.IFS(AND($V136&lt;&gt;"",W136&lt;&gt;""),ABS($V136-W136),AND($V136="",W136=""),"",OR($V136&lt;&gt;"",W136&lt;&gt;""),"-")</f>
        <v>0</v>
      </c>
      <c r="CN136" s="120" cm="1">
        <f t="array" ref="CN136">_xlfn.IFS(AND($V136&lt;&gt;"",X136&lt;&gt;""),ABS($V136-X136),AND($V136="",X136=""),"",OR($V136&lt;&gt;"",X136&lt;&gt;""),"-")</f>
        <v>1.0926558290674997</v>
      </c>
      <c r="CO136" s="120" t="str" cm="1">
        <f t="array" ref="CO136">_xlfn.IFS(AND($V136&lt;&gt;"",Y136&lt;&gt;""),ABS($V136-Y136),AND($V136="",Y136=""),"",OR($V136&lt;&gt;"",Y136&lt;&gt;""),"-")</f>
        <v>-</v>
      </c>
      <c r="CP136" s="120" t="str" cm="1">
        <f t="array" ref="CP136">_xlfn.IFS(AND($V136&lt;&gt;"",Z136&lt;&gt;""),ABS($V136-Z136),AND($V136="",Z136=""),"",OR($V136&lt;&gt;"",Z136&lt;&gt;""),"-")</f>
        <v>-</v>
      </c>
      <c r="CQ136" s="120" t="str" cm="1">
        <f t="array" ref="CQ136">_xlfn.IFS(AND($V136&lt;&gt;"",AA136&lt;&gt;""),ABS($V136-AA136),AND($V136="",AA136=""),"",OR($V136&lt;&gt;"",AA136&lt;&gt;""),"-")</f>
        <v>-</v>
      </c>
      <c r="CR136" s="121" cm="1">
        <f t="array" ref="CR136">_xlfn.IFS(AND($W136&lt;&gt;"",X136&lt;&gt;""),ABS($W136-X136),AND($W136="",X136=""),"",OR($W136&lt;&gt;"",X136&lt;&gt;""),"-")</f>
        <v>1.0926558290674997</v>
      </c>
      <c r="CS136" s="120" t="str" cm="1">
        <f t="array" ref="CS136">_xlfn.IFS(AND($W136&lt;&gt;"",Y136&lt;&gt;""),ABS($W136-Y136),AND($W136="",Y136=""),"",OR($W136&lt;&gt;"",Y136&lt;&gt;""),"-")</f>
        <v>-</v>
      </c>
      <c r="CT136" s="120" t="str" cm="1">
        <f t="array" ref="CT136">_xlfn.IFS(AND($W136&lt;&gt;"",Z136&lt;&gt;""),ABS($W136-Z136),AND($W136="",Z136=""),"",OR($W136&lt;&gt;"",Z136&lt;&gt;""),"-")</f>
        <v>-</v>
      </c>
      <c r="CU136" s="120" t="str" cm="1">
        <f t="array" ref="CU136">_xlfn.IFS(AND($W136&lt;&gt;"",AA136&lt;&gt;""),ABS($W136-AA136),AND($W136="",AA136=""),"",OR($W136&lt;&gt;"",AA136&lt;&gt;""),"-")</f>
        <v>-</v>
      </c>
      <c r="CV136" s="121" t="str" cm="1">
        <f t="array" ref="CV136">_xlfn.IFS(AND($X136&lt;&gt;"",Y136&lt;&gt;""),ABS($X136-Y136),AND($X136="",Y136=""),"",OR($X136&lt;&gt;"",Y136&lt;&gt;""),"-")</f>
        <v>-</v>
      </c>
      <c r="CW136" s="120" t="str" cm="1">
        <f t="array" ref="CW136">_xlfn.IFS(AND($X136&lt;&gt;"",Z136&lt;&gt;""),ABS($X136-Z136),AND($X136="",Z136=""),"",OR($X136&lt;&gt;"",Z136&lt;&gt;""),"-")</f>
        <v>-</v>
      </c>
      <c r="CX136" s="120" t="str" cm="1">
        <f t="array" ref="CX136">_xlfn.IFS(AND($X136&lt;&gt;"",AA136&lt;&gt;""),ABS($X136-AA136),AND($X136="",AA136=""),"",OR($X136&lt;&gt;"",AA136&lt;&gt;""),"-")</f>
        <v>-</v>
      </c>
      <c r="CY136" s="121" t="str" cm="1">
        <f t="array" ref="CY136">_xlfn.IFS(AND($Y136&lt;&gt;"",Z136&lt;&gt;""),ABS($Y136-Z136),AND($Y136="",Z136=""),"",OR($Y136&lt;&gt;"",Z136&lt;&gt;""),"-")</f>
        <v/>
      </c>
      <c r="CZ136" s="120" t="str" cm="1">
        <f t="array" ref="CZ136">_xlfn.IFS(AND($Y136&lt;&gt;"",AA136&lt;&gt;""),ABS($Y136-AA136),AND($Y136="",AA136=""),"",OR($Y136&lt;&gt;"",AA136&lt;&gt;""),"-")</f>
        <v/>
      </c>
      <c r="DA136" s="121" t="str" cm="1">
        <f t="array" ref="DA136">_xlfn.IFS(AND($Z136&lt;&gt;"",AA136&lt;&gt;""),ABS($Z136-AA136),AND($Z136="",AA136=""),"",OR($Z136&lt;&gt;"",AA136&lt;&gt;""),"-")</f>
        <v/>
      </c>
    </row>
    <row r="137" spans="1:105" s="121" customFormat="1" x14ac:dyDescent="0.2">
      <c r="A137" s="260" t="s">
        <v>20</v>
      </c>
      <c r="B137" s="259" t="e">
        <f>VLOOKUP($A137,Merged_couplings!$B:$BU,MATCH(B$1,Merged_couplings!$B$1:$BU$1,0),FALSE)</f>
        <v>#N/A</v>
      </c>
      <c r="C137" s="258" t="e">
        <f>VLOOKUP($A137,Merged_couplings!$B:$BU,MATCH(C$1,Merged_couplings!$B$1:$BU$1,0),FALSE)</f>
        <v>#N/A</v>
      </c>
      <c r="D137" s="258" t="e">
        <f>VLOOKUP($A137,Merged_couplings!$B:$BU,MATCH(D$1,Merged_couplings!$B$1:$BU$1,0),FALSE)</f>
        <v>#N/A</v>
      </c>
      <c r="E137" s="258" t="e">
        <f>VLOOKUP($A137,Merged_couplings!$B:$BU,MATCH(E$1,Merged_couplings!$B$1:$BU$1,0),FALSE)</f>
        <v>#N/A</v>
      </c>
      <c r="F137" s="258" t="e">
        <f>VLOOKUP($A137,Merged_couplings!$B:$BU,MATCH(F$1,Merged_couplings!$B$1:$BU$1,0),FALSE)</f>
        <v>#N/A</v>
      </c>
      <c r="G137" s="258" t="e">
        <f>VLOOKUP($A137,Merged_couplings!$B:$BU,MATCH(G$1,Merged_couplings!$B$1:$BU$1,0),FALSE)</f>
        <v>#N/A</v>
      </c>
      <c r="H137" s="258" t="e">
        <f>VLOOKUP($A137,Merged_couplings!$B:$BU,MATCH(H$1,Merged_couplings!$B$1:$BU$1,0),FALSE)</f>
        <v>#N/A</v>
      </c>
      <c r="I137" s="258" t="e">
        <f>VLOOKUP($A137,Merged_couplings!$B:$BU,MATCH(I$1,Merged_couplings!$B$1:$BU$1,0),FALSE)</f>
        <v>#N/A</v>
      </c>
      <c r="J137" s="258" t="e">
        <f>VLOOKUP($A137,Merged_couplings!$B:$BU,MATCH(J$1,Merged_couplings!$B$1:$BU$1,0),FALSE)</f>
        <v>#N/A</v>
      </c>
      <c r="K137" s="258" t="e">
        <f>VLOOKUP($A137,Merged_couplings!$B:$BU,MATCH(K$1,Merged_couplings!$B$1:$BU$1,0),FALSE)</f>
        <v>#N/A</v>
      </c>
      <c r="L137" s="258" t="e">
        <f>VLOOKUP($A137,Merged_couplings!$B:$BU,MATCH(L$1,Merged_couplings!$B$1:$BU$1,0),FALSE)</f>
        <v>#N/A</v>
      </c>
      <c r="M137" s="258" t="e">
        <f>VLOOKUP($A137,Merged_couplings!$B:$BU,MATCH(M$1,Merged_couplings!$B$1:$BU$1,0),FALSE)</f>
        <v>#N/A</v>
      </c>
      <c r="N137" s="258" t="e">
        <f>VLOOKUP($A137,Merged_couplings!$B:$BU,MATCH(N$1,Merged_couplings!$B$1:$BU$1,0),FALSE)</f>
        <v>#N/A</v>
      </c>
      <c r="O137" s="121" t="e">
        <f>IF(OR(B137="BIG",B137="BI-",B137="-IG"),VLOOKUP($A137,Merged_couplings!$B:$BU,MATCH(O$1,Merged_couplings!$B$1:$BU$1,0),FALSE),"")</f>
        <v>#N/A</v>
      </c>
      <c r="P137" s="120" t="e">
        <f>IF(OR(C137="BIG",C137="BI-",C137="-IG"),VLOOKUP($A137,Merged_couplings!$B:$BU,MATCH(P$1,Merged_couplings!$B$1:$BU$1,0),FALSE),"")</f>
        <v>#N/A</v>
      </c>
      <c r="Q137" s="120" t="e">
        <f>IF(OR(D137="BIG",D137="BI-",D137="-IG"),VLOOKUP($A137,Merged_couplings!$B:$BU,MATCH(Q$1,Merged_couplings!$B$1:$BU$1,0),FALSE),"")</f>
        <v>#N/A</v>
      </c>
      <c r="R137" s="120" t="e">
        <f t="shared" ref="R137:T137" si="13">Q137</f>
        <v>#N/A</v>
      </c>
      <c r="S137" s="120" t="e">
        <f t="shared" si="13"/>
        <v>#N/A</v>
      </c>
      <c r="T137" s="120" t="e">
        <f t="shared" si="13"/>
        <v>#N/A</v>
      </c>
      <c r="U137" s="120" t="e">
        <f>IF(OR(H137="BIG",H137="BI-",H137="-IG"),VLOOKUP($A137,Merged_couplings!$B:$BU,MATCH(U$1,Merged_couplings!$B$1:$BU$1,0),FALSE),"")</f>
        <v>#N/A</v>
      </c>
      <c r="V137" s="120" t="e">
        <f>IF(OR(I137="BIG",I137="BI-",I137="-IG"),VLOOKUP($A137,Merged_couplings!$B:$BU,MATCH(V$1,Merged_couplings!$B$1:$BU$1,0),FALSE),"")</f>
        <v>#N/A</v>
      </c>
      <c r="W137" s="120" t="e">
        <f t="shared" si="11"/>
        <v>#N/A</v>
      </c>
      <c r="X137" s="120" t="e">
        <f>IF(OR(K137="BIG",K137="BI-",K137="-IG"),VLOOKUP($A137,Merged_couplings!$B:$BU,MATCH(X$1,Merged_couplings!$B$1:$BU$1,0),FALSE),"")</f>
        <v>#N/A</v>
      </c>
      <c r="Y137" s="120" t="e">
        <f>IF(OR(L137="BIG",L137="BI-",L137="-IG"),VLOOKUP($A137,Merged_couplings!$B:$BU,MATCH(Y$1,Merged_couplings!$B$1:$BU$1,0),FALSE),"")</f>
        <v>#N/A</v>
      </c>
      <c r="Z137" s="120" t="e">
        <f>IF(OR(M137="BIG",M137="BI-",M137="-IG"),VLOOKUP($A137,Merged_couplings!$B:$BU,MATCH(Z$1,Merged_couplings!$B$1:$BU$1,0),FALSE),"")</f>
        <v>#N/A</v>
      </c>
      <c r="AA137" s="120" t="e">
        <f>IF(OR(N137="BIG",N137="BI-",N137="-IG"),VLOOKUP($A137,Merged_couplings!$B:$BU,MATCH(AA$1,Merged_couplings!$B$1:$BU$1,0),FALSE),"")</f>
        <v>#N/A</v>
      </c>
      <c r="AB137" s="123" t="e" cm="1">
        <f t="array" ref="AB137">_xlfn.IFS(AND($O137&lt;&gt;"",P137&lt;&gt;""),ABS($O137-P137),AND($O137="",P137=""),"",OR($O137&lt;&gt;"",P137&lt;&gt;""),"-")</f>
        <v>#N/A</v>
      </c>
      <c r="AC137" s="122" t="e" cm="1">
        <f t="array" ref="AC137">_xlfn.IFS(AND($O137&lt;&gt;"",Q137&lt;&gt;""),ABS($O137-Q137),AND($O137="",Q137=""),"",OR($O137&lt;&gt;"",Q137&lt;&gt;""),"-")</f>
        <v>#N/A</v>
      </c>
      <c r="AD137" s="122" t="e" cm="1">
        <f t="array" ref="AD137">_xlfn.IFS(AND($O137&lt;&gt;"",R137&lt;&gt;""),ABS($O137-R137),AND($O137="",R137=""),"",OR($O137&lt;&gt;"",R137&lt;&gt;""),"-")</f>
        <v>#N/A</v>
      </c>
      <c r="AE137" s="122" t="e" cm="1">
        <f t="array" ref="AE137">_xlfn.IFS(AND($O137&lt;&gt;"",S137&lt;&gt;""),ABS($O137-S137),AND($O137="",S137=""),"",OR($O137&lt;&gt;"",S137&lt;&gt;""),"-")</f>
        <v>#N/A</v>
      </c>
      <c r="AF137" s="122" t="e" cm="1">
        <f t="array" ref="AF137">_xlfn.IFS(AND($O137&lt;&gt;"",T137&lt;&gt;""),ABS($O137-T137),AND($O137="",T137=""),"",OR($O137&lt;&gt;"",T137&lt;&gt;""),"-")</f>
        <v>#N/A</v>
      </c>
      <c r="AG137" s="122" t="e" cm="1">
        <f t="array" ref="AG137">_xlfn.IFS(AND($O137&lt;&gt;"",U137&lt;&gt;""),ABS($O137-U137),AND($O137="",U137=""),"",OR($O137&lt;&gt;"",U137&lt;&gt;""),"-")</f>
        <v>#N/A</v>
      </c>
      <c r="AH137" s="122" t="e" cm="1">
        <f t="array" ref="AH137">_xlfn.IFS(AND($O137&lt;&gt;"",V137&lt;&gt;""),ABS($O137-V137),AND($O137="",V137=""),"",OR($O137&lt;&gt;"",V137&lt;&gt;""),"-")</f>
        <v>#N/A</v>
      </c>
      <c r="AI137" s="122" t="e" cm="1">
        <f t="array" ref="AI137">_xlfn.IFS(AND($O137&lt;&gt;"",W137&lt;&gt;""),ABS($O137-W137),AND($O137="",W137=""),"",OR($O137&lt;&gt;"",W137&lt;&gt;""),"-")</f>
        <v>#N/A</v>
      </c>
      <c r="AJ137" s="122" t="e" cm="1">
        <f t="array" ref="AJ137">_xlfn.IFS(AND($O137&lt;&gt;"",X137&lt;&gt;""),ABS($O137-X137),AND($O137="",X137=""),"",OR($O137&lt;&gt;"",X137&lt;&gt;""),"-")</f>
        <v>#N/A</v>
      </c>
      <c r="AK137" s="122" t="e" cm="1">
        <f t="array" ref="AK137">_xlfn.IFS(AND($O137&lt;&gt;"",Y137&lt;&gt;""),ABS($O137-Y137),AND($O137="",Y137=""),"",OR($O137&lt;&gt;"",Y137&lt;&gt;""),"-")</f>
        <v>#N/A</v>
      </c>
      <c r="AL137" s="122" t="e" cm="1">
        <f t="array" ref="AL137">_xlfn.IFS(AND($O137&lt;&gt;"",Z137&lt;&gt;""),ABS($O137-Z137),AND($O137="",Z137=""),"",OR($O137&lt;&gt;"",Z137&lt;&gt;""),"-")</f>
        <v>#N/A</v>
      </c>
      <c r="AM137" s="122" t="e" cm="1">
        <f t="array" ref="AM137">_xlfn.IFS(AND($O137&lt;&gt;"",AA137&lt;&gt;""),ABS($O137-AA137),AND($O137="",AA137=""),"",OR($O137&lt;&gt;"",AA137&lt;&gt;""),"-")</f>
        <v>#N/A</v>
      </c>
      <c r="AN137" s="121" t="e" cm="1">
        <f t="array" ref="AN137">_xlfn.IFS(AND($P137&lt;&gt;"",Q137&lt;&gt;""),ABS($P137-Q137),AND($P137="",Q137=""),"",OR($P137&lt;&gt;"",Q137&lt;&gt;""),"-")</f>
        <v>#N/A</v>
      </c>
      <c r="AO137" s="120" t="e" cm="1">
        <f t="array" ref="AO137">_xlfn.IFS(AND($P137&lt;&gt;"",R137&lt;&gt;""),ABS($P137-R137),AND($P137="",R137=""),"",OR($P137&lt;&gt;"",R137&lt;&gt;""),"-")</f>
        <v>#N/A</v>
      </c>
      <c r="AP137" s="120" t="e" cm="1">
        <f t="array" ref="AP137">_xlfn.IFS(AND($P137&lt;&gt;"",S137&lt;&gt;""),ABS($P137-S137),AND($P137="",S137=""),"",OR($P137&lt;&gt;"",S137&lt;&gt;""),"-")</f>
        <v>#N/A</v>
      </c>
      <c r="AQ137" s="120" t="e" cm="1">
        <f t="array" ref="AQ137">_xlfn.IFS(AND($P137&lt;&gt;"",T137&lt;&gt;""),ABS($P137-T137),AND($P137="",T137=""),"",OR($P137&lt;&gt;"",T137&lt;&gt;""),"-")</f>
        <v>#N/A</v>
      </c>
      <c r="AR137" s="120" t="e" cm="1">
        <f t="array" ref="AR137">_xlfn.IFS(AND($P137&lt;&gt;"",U137&lt;&gt;""),ABS($P137-U137),AND($P137="",U137=""),"",OR($P137&lt;&gt;"",U137&lt;&gt;""),"-")</f>
        <v>#N/A</v>
      </c>
      <c r="AS137" s="120" t="e" cm="1">
        <f t="array" ref="AS137">_xlfn.IFS(AND($P137&lt;&gt;"",V137&lt;&gt;""),ABS($P137-V137),AND($P137="",V137=""),"",OR($P137&lt;&gt;"",V137&lt;&gt;""),"-")</f>
        <v>#N/A</v>
      </c>
      <c r="AT137" s="120" t="e" cm="1">
        <f t="array" ref="AT137">_xlfn.IFS(AND($P137&lt;&gt;"",W137&lt;&gt;""),ABS($P137-W137),AND($P137="",W137=""),"",OR($P137&lt;&gt;"",W137&lt;&gt;""),"-")</f>
        <v>#N/A</v>
      </c>
      <c r="AU137" s="120" t="e" cm="1">
        <f t="array" ref="AU137">_xlfn.IFS(AND($P137&lt;&gt;"",X137&lt;&gt;""),ABS($P137-X137),AND($P137="",X137=""),"",OR($P137&lt;&gt;"",X137&lt;&gt;""),"-")</f>
        <v>#N/A</v>
      </c>
      <c r="AV137" s="120" t="e" cm="1">
        <f t="array" ref="AV137">_xlfn.IFS(AND($P137&lt;&gt;"",Y137&lt;&gt;""),ABS($P137-Y137),AND($P137="",Y137=""),"",OR($P137&lt;&gt;"",Y137&lt;&gt;""),"-")</f>
        <v>#N/A</v>
      </c>
      <c r="AW137" s="120" t="e" cm="1">
        <f t="array" ref="AW137">_xlfn.IFS(AND($P137&lt;&gt;"",Z137&lt;&gt;""),ABS($P137-Z137),AND($P137="",Z137=""),"",OR($P137&lt;&gt;"",Z137&lt;&gt;""),"-")</f>
        <v>#N/A</v>
      </c>
      <c r="AX137" s="120" t="e" cm="1">
        <f t="array" ref="AX137">_xlfn.IFS(AND($P137&lt;&gt;"",AA137&lt;&gt;""),ABS($P137-AA137),AND($P137="",AA137=""),"",OR($P137&lt;&gt;"",AA137&lt;&gt;""),"-")</f>
        <v>#N/A</v>
      </c>
      <c r="AY137" s="121" t="e" cm="1">
        <f t="array" ref="AY137">_xlfn.IFS(AND($Q137&lt;&gt;"",R137&lt;&gt;""),ABS($Q137-R137),AND($Q137="",R137=""),"",OR($Q137&lt;&gt;"",R137&lt;&gt;""),"-")</f>
        <v>#N/A</v>
      </c>
      <c r="AZ137" s="334" t="e" cm="1">
        <f t="array" ref="AZ137">_xlfn.IFS(AND($Q137&lt;&gt;"",S137&lt;&gt;""),ABS($Q137-S137),AND($Q137="",S137=""),"",OR($Q137&lt;&gt;"",S137&lt;&gt;""),"-")</f>
        <v>#N/A</v>
      </c>
      <c r="BA137" s="334" t="e" cm="1">
        <f t="array" ref="BA137">_xlfn.IFS(AND($Q137&lt;&gt;"",T137&lt;&gt;""),ABS($Q137-T137),AND($Q137="",T137=""),"",OR($Q137&lt;&gt;"",T137&lt;&gt;""),"-")</f>
        <v>#N/A</v>
      </c>
      <c r="BB137" s="120" t="e" cm="1">
        <f t="array" ref="BB137">_xlfn.IFS(AND($Q137&lt;&gt;"",U137&lt;&gt;""),ABS($Q137-U137),AND($Q137="",U137=""),"",OR($Q137&lt;&gt;"",U137&lt;&gt;""),"-")</f>
        <v>#N/A</v>
      </c>
      <c r="BC137" s="120" t="e" cm="1">
        <f t="array" ref="BC137">_xlfn.IFS(AND($Q137&lt;&gt;"",V137&lt;&gt;""),ABS($Q137-V137),AND($Q137="",V137=""),"",OR($Q137&lt;&gt;"",V137&lt;&gt;""),"-")</f>
        <v>#N/A</v>
      </c>
      <c r="BD137" s="120" t="e" cm="1">
        <f t="array" ref="BD137">_xlfn.IFS(AND($Q137&lt;&gt;"",W137&lt;&gt;""),ABS($Q137-W137),AND($Q137="",W137=""),"",OR($Q137&lt;&gt;"",W137&lt;&gt;""),"-")</f>
        <v>#N/A</v>
      </c>
      <c r="BE137" s="120" t="e" cm="1">
        <f t="array" ref="BE137">_xlfn.IFS(AND($Q137&lt;&gt;"",X137&lt;&gt;""),ABS($Q137-X137),AND($Q137="",X137=""),"",OR($Q137&lt;&gt;"",X137&lt;&gt;""),"-")</f>
        <v>#N/A</v>
      </c>
      <c r="BF137" s="120" t="e" cm="1">
        <f t="array" ref="BF137">_xlfn.IFS(AND($Q137&lt;&gt;"",Y137&lt;&gt;""),ABS($Q137-Y137),AND($Q137="",Y137=""),"",OR($Q137&lt;&gt;"",Y137&lt;&gt;""),"-")</f>
        <v>#N/A</v>
      </c>
      <c r="BG137" s="120" t="e" cm="1">
        <f t="array" ref="BG137">_xlfn.IFS(AND($Q137&lt;&gt;"",Z137&lt;&gt;""),ABS($Q137-Z137),AND($Q137="",Z137=""),"",OR($Q137&lt;&gt;"",Z137&lt;&gt;""),"-")</f>
        <v>#N/A</v>
      </c>
      <c r="BH137" s="120" t="e" cm="1">
        <f t="array" ref="BH137">_xlfn.IFS(AND($Q137&lt;&gt;"",AA137&lt;&gt;""),ABS($Q137-AA137),AND($Q137="",AA137=""),"",OR($Q137&lt;&gt;"",AA137&lt;&gt;""),"-")</f>
        <v>#N/A</v>
      </c>
      <c r="BI137" s="121" t="e" cm="1">
        <f t="array" ref="BI137">_xlfn.IFS(AND($R137&lt;&gt;"",S137&lt;&gt;""),ABS($R137-S137),AND($R137="",S137=""),"",OR($R137&lt;&gt;"",S137&lt;&gt;""),"-")</f>
        <v>#N/A</v>
      </c>
      <c r="BJ137" s="120" t="e" cm="1">
        <f t="array" ref="BJ137">_xlfn.IFS(AND($R137&lt;&gt;"",T137&lt;&gt;""),ABS($R137-T137),AND($R137="",T137=""),"",OR($R137&lt;&gt;"",T137&lt;&gt;""),"-")</f>
        <v>#N/A</v>
      </c>
      <c r="BK137" s="334" t="e" cm="1">
        <f t="array" ref="BK137">_xlfn.IFS(AND($R137&lt;&gt;"",U137&lt;&gt;""),ABS($R137-U137),AND($R137="",U137=""),"",OR($R137&lt;&gt;"",U137&lt;&gt;""),"-")</f>
        <v>#N/A</v>
      </c>
      <c r="BL137" s="120" t="e" cm="1">
        <f t="array" ref="BL137">_xlfn.IFS(AND($R137&lt;&gt;"",V137&lt;&gt;""),ABS($R137-V137),AND($R137="",V137=""),"",OR($R137&lt;&gt;"",V137&lt;&gt;""),"-")</f>
        <v>#N/A</v>
      </c>
      <c r="BM137" s="120" t="e" cm="1">
        <f t="array" ref="BM137">_xlfn.IFS(AND($R137&lt;&gt;"",W137&lt;&gt;""),ABS($R137-W137),AND($R137="",W137=""),"",OR($R137&lt;&gt;"",W137&lt;&gt;""),"-")</f>
        <v>#N/A</v>
      </c>
      <c r="BN137" s="120" t="e" cm="1">
        <f t="array" ref="BN137">_xlfn.IFS(AND($R137&lt;&gt;"",X137&lt;&gt;""),ABS($R137-X137),AND($R137="",X137=""),"",OR($R137&lt;&gt;"",X137&lt;&gt;""),"-")</f>
        <v>#N/A</v>
      </c>
      <c r="BO137" s="120" t="e" cm="1">
        <f t="array" ref="BO137">_xlfn.IFS(AND($R137&lt;&gt;"",Y137&lt;&gt;""),ABS($R137-Y137),AND($R137="",Y137=""),"",OR($R137&lt;&gt;"",Y137&lt;&gt;""),"-")</f>
        <v>#N/A</v>
      </c>
      <c r="BP137" s="120" t="e" cm="1">
        <f t="array" ref="BP137">_xlfn.IFS(AND($R137&lt;&gt;"",Z137&lt;&gt;""),ABS($R137-Z137),AND($R137="",Z137=""),"",OR($R137&lt;&gt;"",Z137&lt;&gt;""),"-")</f>
        <v>#N/A</v>
      </c>
      <c r="BQ137" s="120" t="e" cm="1">
        <f t="array" ref="BQ137">_xlfn.IFS(AND($R137&lt;&gt;"",AA137&lt;&gt;""),ABS($R137-AA137),AND($R137="",AA137=""),"",OR($R137&lt;&gt;"",AA137&lt;&gt;""),"-")</f>
        <v>#N/A</v>
      </c>
      <c r="BR137" s="121" t="e" cm="1">
        <f t="array" ref="BR137">_xlfn.IFS(AND($S137&lt;&gt;"",T137&lt;&gt;""),ABS($S137-T137),AND($S137="",T137=""),"",OR($S137&lt;&gt;"",T137&lt;&gt;""),"-")</f>
        <v>#N/A</v>
      </c>
      <c r="BS137" s="334" t="e" cm="1">
        <f t="array" ref="BS137">_xlfn.IFS(AND($S137&lt;&gt;"",U137&lt;&gt;""),ABS($S137-U137),AND($S137="",U137=""),"",OR($S137&lt;&gt;"",U137&lt;&gt;""),"-")</f>
        <v>#N/A</v>
      </c>
      <c r="BT137" s="120" t="e" cm="1">
        <f t="array" ref="BT137">_xlfn.IFS(AND($S137&lt;&gt;"",V137&lt;&gt;""),ABS($S137-V137),AND($S137="",V137=""),"",OR($S137&lt;&gt;"",V137&lt;&gt;""),"-")</f>
        <v>#N/A</v>
      </c>
      <c r="BU137" s="120" t="e" cm="1">
        <f t="array" ref="BU137">_xlfn.IFS(AND($S137&lt;&gt;"",W137&lt;&gt;""),ABS($S137-W137),AND($S137="",W137=""),"",OR($S137&lt;&gt;"",W137&lt;&gt;""),"-")</f>
        <v>#N/A</v>
      </c>
      <c r="BV137" s="120" t="e" cm="1">
        <f t="array" ref="BV137">_xlfn.IFS(AND($S137&lt;&gt;"",X137&lt;&gt;""),ABS($S137-X137),AND($S137="",X137=""),"",OR($S137&lt;&gt;"",X137&lt;&gt;""),"-")</f>
        <v>#N/A</v>
      </c>
      <c r="BW137" s="120" t="e" cm="1">
        <f t="array" ref="BW137">_xlfn.IFS(AND($S137&lt;&gt;"",Y137&lt;&gt;""),ABS($S137-Y137),AND($S137="",Y137=""),"",OR($S137&lt;&gt;"",Y137&lt;&gt;""),"-")</f>
        <v>#N/A</v>
      </c>
      <c r="BX137" s="120" t="e" cm="1">
        <f t="array" ref="BX137">_xlfn.IFS(AND($S137&lt;&gt;"",Z137&lt;&gt;""),ABS($S137-Z137),AND($S137="",Z137=""),"",OR($S137&lt;&gt;"",Z137&lt;&gt;""),"-")</f>
        <v>#N/A</v>
      </c>
      <c r="BY137" s="120" t="e" cm="1">
        <f t="array" ref="BY137">_xlfn.IFS(AND($S137&lt;&gt;"",AA137&lt;&gt;""),ABS($S137-AA137),AND($S137="",AA137=""),"",OR($S137&lt;&gt;"",AA137&lt;&gt;""),"-")</f>
        <v>#N/A</v>
      </c>
      <c r="BZ137" s="121" t="e" cm="1">
        <f t="array" ref="BZ137">_xlfn.IFS(AND($T137&lt;&gt;"",U137&lt;&gt;""),ABS($T137-U137),AND($T137="",U137=""),"",OR($T137&lt;&gt;"",U137&lt;&gt;""),"-")</f>
        <v>#N/A</v>
      </c>
      <c r="CA137" s="120" t="e" cm="1">
        <f t="array" ref="CA137">_xlfn.IFS(AND($T137&lt;&gt;"",V137&lt;&gt;""),ABS($T137-V137),AND($T137="",V137=""),"",OR($T137&lt;&gt;"",V137&lt;&gt;""),"-")</f>
        <v>#N/A</v>
      </c>
      <c r="CB137" s="120" t="e" cm="1">
        <f t="array" ref="CB137">_xlfn.IFS(AND($T137&lt;&gt;"",W137&lt;&gt;""),ABS($T137-W137),AND($T137="",W137=""),"",OR($T137&lt;&gt;"",W137&lt;&gt;""),"-")</f>
        <v>#N/A</v>
      </c>
      <c r="CC137" s="120" t="e" cm="1">
        <f t="array" ref="CC137">_xlfn.IFS(AND($T137&lt;&gt;"",X137&lt;&gt;""),ABS($T137-X137),AND($T137="",X137=""),"",OR($T137&lt;&gt;"",X137&lt;&gt;""),"-")</f>
        <v>#N/A</v>
      </c>
      <c r="CD137" s="120" t="e" cm="1">
        <f t="array" ref="CD137">_xlfn.IFS(AND($T137&lt;&gt;"",Y137&lt;&gt;""),ABS($T137-Y137),AND($T137="",Y137=""),"",OR($T137&lt;&gt;"",Y137&lt;&gt;""),"-")</f>
        <v>#N/A</v>
      </c>
      <c r="CE137" s="120" t="e" cm="1">
        <f t="array" ref="CE137">_xlfn.IFS(AND($T137&lt;&gt;"",Z137&lt;&gt;""),ABS($T137-Z137),AND($T137="",Z137=""),"",OR($T137&lt;&gt;"",Z137&lt;&gt;""),"-")</f>
        <v>#N/A</v>
      </c>
      <c r="CF137" s="120" t="e" cm="1">
        <f t="array" ref="CF137">_xlfn.IFS(AND($T137&lt;&gt;"",AA137&lt;&gt;""),ABS($T137-AA137),AND($T137="",AA137=""),"",OR($T137&lt;&gt;"",AA137&lt;&gt;""),"-")</f>
        <v>#N/A</v>
      </c>
      <c r="CG137" s="121" t="e" cm="1">
        <f t="array" ref="CG137">_xlfn.IFS(AND($U137&lt;&gt;"",V137&lt;&gt;""),ABS($U137-V137),AND($U137="",V137=""),"",OR($U137&lt;&gt;"",V137&lt;&gt;""),"-")</f>
        <v>#N/A</v>
      </c>
      <c r="CH137" s="120" t="e" cm="1">
        <f t="array" ref="CH137">_xlfn.IFS(AND($U137&lt;&gt;"",W137&lt;&gt;""),ABS($U137-W137),AND($U137="",W137=""),"",OR($U137&lt;&gt;"",W137&lt;&gt;""),"-")</f>
        <v>#N/A</v>
      </c>
      <c r="CI137" s="120" t="e" cm="1">
        <f t="array" ref="CI137">_xlfn.IFS(AND($U137&lt;&gt;"",X137&lt;&gt;""),ABS($U137-X137),AND($U137="",X137=""),"",OR($U137&lt;&gt;"",X137&lt;&gt;""),"-")</f>
        <v>#N/A</v>
      </c>
      <c r="CJ137" s="120" t="e" cm="1">
        <f t="array" ref="CJ137">_xlfn.IFS(AND($U137&lt;&gt;"",Y137&lt;&gt;""),ABS($U137-Y137),AND($U137="",Y137=""),"",OR($U137&lt;&gt;"",Y137&lt;&gt;""),"-")</f>
        <v>#N/A</v>
      </c>
      <c r="CK137" s="120" t="e" cm="1">
        <f t="array" ref="CK137">_xlfn.IFS(AND($U137&lt;&gt;"",Z137&lt;&gt;""),ABS($U137-Z137),AND($U137="",Z137=""),"",OR($U137&lt;&gt;"",Z137&lt;&gt;""),"-")</f>
        <v>#N/A</v>
      </c>
      <c r="CL137" s="120" t="e" cm="1">
        <f t="array" ref="CL137">_xlfn.IFS(AND($U137&lt;&gt;"",AA137&lt;&gt;""),ABS($U137-AA137),AND($U137="",AA137=""),"",OR($U137&lt;&gt;"",AA137&lt;&gt;""),"-")</f>
        <v>#N/A</v>
      </c>
      <c r="CM137" s="121" t="e" cm="1">
        <f t="array" ref="CM137">_xlfn.IFS(AND($V137&lt;&gt;"",W137&lt;&gt;""),ABS($V137-W137),AND($V137="",W137=""),"",OR($V137&lt;&gt;"",W137&lt;&gt;""),"-")</f>
        <v>#N/A</v>
      </c>
      <c r="CN137" s="120" t="e" cm="1">
        <f t="array" ref="CN137">_xlfn.IFS(AND($V137&lt;&gt;"",X137&lt;&gt;""),ABS($V137-X137),AND($V137="",X137=""),"",OR($V137&lt;&gt;"",X137&lt;&gt;""),"-")</f>
        <v>#N/A</v>
      </c>
      <c r="CO137" s="120" t="e" cm="1">
        <f t="array" ref="CO137">_xlfn.IFS(AND($V137&lt;&gt;"",Y137&lt;&gt;""),ABS($V137-Y137),AND($V137="",Y137=""),"",OR($V137&lt;&gt;"",Y137&lt;&gt;""),"-")</f>
        <v>#N/A</v>
      </c>
      <c r="CP137" s="120" t="e" cm="1">
        <f t="array" ref="CP137">_xlfn.IFS(AND($V137&lt;&gt;"",Z137&lt;&gt;""),ABS($V137-Z137),AND($V137="",Z137=""),"",OR($V137&lt;&gt;"",Z137&lt;&gt;""),"-")</f>
        <v>#N/A</v>
      </c>
      <c r="CQ137" s="120" t="e" cm="1">
        <f t="array" ref="CQ137">_xlfn.IFS(AND($V137&lt;&gt;"",AA137&lt;&gt;""),ABS($V137-AA137),AND($V137="",AA137=""),"",OR($V137&lt;&gt;"",AA137&lt;&gt;""),"-")</f>
        <v>#N/A</v>
      </c>
      <c r="CR137" s="121" t="e" cm="1">
        <f t="array" ref="CR137">_xlfn.IFS(AND($W137&lt;&gt;"",X137&lt;&gt;""),ABS($W137-X137),AND($W137="",X137=""),"",OR($W137&lt;&gt;"",X137&lt;&gt;""),"-")</f>
        <v>#N/A</v>
      </c>
      <c r="CS137" s="120" t="e" cm="1">
        <f t="array" ref="CS137">_xlfn.IFS(AND($W137&lt;&gt;"",Y137&lt;&gt;""),ABS($W137-Y137),AND($W137="",Y137=""),"",OR($W137&lt;&gt;"",Y137&lt;&gt;""),"-")</f>
        <v>#N/A</v>
      </c>
      <c r="CT137" s="120" t="e" cm="1">
        <f t="array" ref="CT137">_xlfn.IFS(AND($W137&lt;&gt;"",Z137&lt;&gt;""),ABS($W137-Z137),AND($W137="",Z137=""),"",OR($W137&lt;&gt;"",Z137&lt;&gt;""),"-")</f>
        <v>#N/A</v>
      </c>
      <c r="CU137" s="120" t="e" cm="1">
        <f t="array" ref="CU137">_xlfn.IFS(AND($W137&lt;&gt;"",AA137&lt;&gt;""),ABS($W137-AA137),AND($W137="",AA137=""),"",OR($W137&lt;&gt;"",AA137&lt;&gt;""),"-")</f>
        <v>#N/A</v>
      </c>
      <c r="CV137" s="121" t="e" cm="1">
        <f t="array" ref="CV137">_xlfn.IFS(AND($X137&lt;&gt;"",Y137&lt;&gt;""),ABS($X137-Y137),AND($X137="",Y137=""),"",OR($X137&lt;&gt;"",Y137&lt;&gt;""),"-")</f>
        <v>#N/A</v>
      </c>
      <c r="CW137" s="120" t="e" cm="1">
        <f t="array" ref="CW137">_xlfn.IFS(AND($X137&lt;&gt;"",Z137&lt;&gt;""),ABS($X137-Z137),AND($X137="",Z137=""),"",OR($X137&lt;&gt;"",Z137&lt;&gt;""),"-")</f>
        <v>#N/A</v>
      </c>
      <c r="CX137" s="120" t="e" cm="1">
        <f t="array" ref="CX137">_xlfn.IFS(AND($X137&lt;&gt;"",AA137&lt;&gt;""),ABS($X137-AA137),AND($X137="",AA137=""),"",OR($X137&lt;&gt;"",AA137&lt;&gt;""),"-")</f>
        <v>#N/A</v>
      </c>
      <c r="CY137" s="121" t="e" cm="1">
        <f t="array" ref="CY137">_xlfn.IFS(AND($Y137&lt;&gt;"",Z137&lt;&gt;""),ABS($Y137-Z137),AND($Y137="",Z137=""),"",OR($Y137&lt;&gt;"",Z137&lt;&gt;""),"-")</f>
        <v>#N/A</v>
      </c>
      <c r="CZ137" s="120" t="e" cm="1">
        <f t="array" ref="CZ137">_xlfn.IFS(AND($Y137&lt;&gt;"",AA137&lt;&gt;""),ABS($Y137-AA137),AND($Y137="",AA137=""),"",OR($Y137&lt;&gt;"",AA137&lt;&gt;""),"-")</f>
        <v>#N/A</v>
      </c>
      <c r="DA137" s="121" t="e" cm="1">
        <f t="array" ref="DA137">_xlfn.IFS(AND($Z137&lt;&gt;"",AA137&lt;&gt;""),ABS($Z137-AA137),AND($Z137="",AA137=""),"",OR($Z137&lt;&gt;"",AA137&lt;&gt;""),"-")</f>
        <v>#N/A</v>
      </c>
    </row>
    <row r="138" spans="1:105" s="121" customFormat="1" x14ac:dyDescent="0.2">
      <c r="A138" s="260" t="s">
        <v>18</v>
      </c>
      <c r="B138" s="259" t="e">
        <f>VLOOKUP($A138,Merged_couplings!$B:$BU,MATCH(B$1,Merged_couplings!$B$1:$BU$1,0),FALSE)</f>
        <v>#N/A</v>
      </c>
      <c r="C138" s="258" t="e">
        <f>VLOOKUP($A138,Merged_couplings!$B:$BU,MATCH(C$1,Merged_couplings!$B$1:$BU$1,0),FALSE)</f>
        <v>#N/A</v>
      </c>
      <c r="D138" s="258" t="e">
        <f>VLOOKUP($A138,Merged_couplings!$B:$BU,MATCH(D$1,Merged_couplings!$B$1:$BU$1,0),FALSE)</f>
        <v>#N/A</v>
      </c>
      <c r="E138" s="258" t="e">
        <f>VLOOKUP($A138,Merged_couplings!$B:$BU,MATCH(E$1,Merged_couplings!$B$1:$BU$1,0),FALSE)</f>
        <v>#N/A</v>
      </c>
      <c r="F138" s="258" t="e">
        <f>VLOOKUP($A138,Merged_couplings!$B:$BU,MATCH(F$1,Merged_couplings!$B$1:$BU$1,0),FALSE)</f>
        <v>#N/A</v>
      </c>
      <c r="G138" s="258" t="e">
        <f>VLOOKUP($A138,Merged_couplings!$B:$BU,MATCH(G$1,Merged_couplings!$B$1:$BU$1,0),FALSE)</f>
        <v>#N/A</v>
      </c>
      <c r="H138" s="258" t="e">
        <f>VLOOKUP($A138,Merged_couplings!$B:$BU,MATCH(H$1,Merged_couplings!$B$1:$BU$1,0),FALSE)</f>
        <v>#N/A</v>
      </c>
      <c r="I138" s="258" t="e">
        <f>VLOOKUP($A138,Merged_couplings!$B:$BU,MATCH(I$1,Merged_couplings!$B$1:$BU$1,0),FALSE)</f>
        <v>#N/A</v>
      </c>
      <c r="J138" s="258" t="e">
        <f>VLOOKUP($A138,Merged_couplings!$B:$BU,MATCH(J$1,Merged_couplings!$B$1:$BU$1,0),FALSE)</f>
        <v>#N/A</v>
      </c>
      <c r="K138" s="258" t="e">
        <f>VLOOKUP($A138,Merged_couplings!$B:$BU,MATCH(K$1,Merged_couplings!$B$1:$BU$1,0),FALSE)</f>
        <v>#N/A</v>
      </c>
      <c r="L138" s="258" t="e">
        <f>VLOOKUP($A138,Merged_couplings!$B:$BU,MATCH(L$1,Merged_couplings!$B$1:$BU$1,0),FALSE)</f>
        <v>#N/A</v>
      </c>
      <c r="M138" s="258" t="e">
        <f>VLOOKUP($A138,Merged_couplings!$B:$BU,MATCH(M$1,Merged_couplings!$B$1:$BU$1,0),FALSE)</f>
        <v>#N/A</v>
      </c>
      <c r="N138" s="258" t="e">
        <f>VLOOKUP($A138,Merged_couplings!$B:$BU,MATCH(N$1,Merged_couplings!$B$1:$BU$1,0),FALSE)</f>
        <v>#N/A</v>
      </c>
      <c r="O138" s="121" t="e">
        <f>IF(OR(B138="BIG",B138="BI-",B138="-IG"),VLOOKUP($A138,Merged_couplings!$B:$BU,MATCH(O$1,Merged_couplings!$B$1:$BU$1,0),FALSE),"")</f>
        <v>#N/A</v>
      </c>
      <c r="P138" s="120" t="e">
        <f>IF(OR(C138="BIG",C138="BI-",C138="-IG"),VLOOKUP($A138,Merged_couplings!$B:$BU,MATCH(P$1,Merged_couplings!$B$1:$BU$1,0),FALSE),"")</f>
        <v>#N/A</v>
      </c>
      <c r="Q138" s="120" t="e">
        <f>IF(OR(D138="BIG",D138="BI-",D138="-IG"),VLOOKUP($A138,Merged_couplings!$B:$BU,MATCH(Q$1,Merged_couplings!$B$1:$BU$1,0),FALSE),"")</f>
        <v>#N/A</v>
      </c>
      <c r="R138" s="120" t="e">
        <f t="shared" ref="R138:T138" si="14">Q138</f>
        <v>#N/A</v>
      </c>
      <c r="S138" s="120" t="e">
        <f t="shared" si="14"/>
        <v>#N/A</v>
      </c>
      <c r="T138" s="120" t="e">
        <f t="shared" si="14"/>
        <v>#N/A</v>
      </c>
      <c r="U138" s="120" t="e">
        <f>IF(OR(H138="BIG",H138="BI-",H138="-IG"),VLOOKUP($A138,Merged_couplings!$B:$BU,MATCH(U$1,Merged_couplings!$B$1:$BU$1,0),FALSE),"")</f>
        <v>#N/A</v>
      </c>
      <c r="V138" s="120" t="e">
        <f>IF(OR(I138="BIG",I138="BI-",I138="-IG"),VLOOKUP($A138,Merged_couplings!$B:$BU,MATCH(V$1,Merged_couplings!$B$1:$BU$1,0),FALSE),"")</f>
        <v>#N/A</v>
      </c>
      <c r="W138" s="120" t="e">
        <f t="shared" si="11"/>
        <v>#N/A</v>
      </c>
      <c r="X138" s="120" t="e">
        <f>IF(OR(K138="BIG",K138="BI-",K138="-IG"),VLOOKUP($A138,Merged_couplings!$B:$BU,MATCH(X$1,Merged_couplings!$B$1:$BU$1,0),FALSE),"")</f>
        <v>#N/A</v>
      </c>
      <c r="Y138" s="120" t="e">
        <f>IF(OR(L138="BIG",L138="BI-",L138="-IG"),VLOOKUP($A138,Merged_couplings!$B:$BU,MATCH(Y$1,Merged_couplings!$B$1:$BU$1,0),FALSE),"")</f>
        <v>#N/A</v>
      </c>
      <c r="Z138" s="120" t="e">
        <f>IF(OR(M138="BIG",M138="BI-",M138="-IG"),VLOOKUP($A138,Merged_couplings!$B:$BU,MATCH(Z$1,Merged_couplings!$B$1:$BU$1,0),FALSE),"")</f>
        <v>#N/A</v>
      </c>
      <c r="AA138" s="120" t="e">
        <f>IF(OR(N138="BIG",N138="BI-",N138="-IG"),VLOOKUP($A138,Merged_couplings!$B:$BU,MATCH(AA$1,Merged_couplings!$B$1:$BU$1,0),FALSE),"")</f>
        <v>#N/A</v>
      </c>
      <c r="AB138" s="123" t="e" cm="1">
        <f t="array" ref="AB138">_xlfn.IFS(AND($O138&lt;&gt;"",P138&lt;&gt;""),ABS($O138-P138),AND($O138="",P138=""),"",OR($O138&lt;&gt;"",P138&lt;&gt;""),"-")</f>
        <v>#N/A</v>
      </c>
      <c r="AC138" s="122" t="e" cm="1">
        <f t="array" ref="AC138">_xlfn.IFS(AND($O138&lt;&gt;"",Q138&lt;&gt;""),ABS($O138-Q138),AND($O138="",Q138=""),"",OR($O138&lt;&gt;"",Q138&lt;&gt;""),"-")</f>
        <v>#N/A</v>
      </c>
      <c r="AD138" s="122" t="e" cm="1">
        <f t="array" ref="AD138">_xlfn.IFS(AND($O138&lt;&gt;"",R138&lt;&gt;""),ABS($O138-R138),AND($O138="",R138=""),"",OR($O138&lt;&gt;"",R138&lt;&gt;""),"-")</f>
        <v>#N/A</v>
      </c>
      <c r="AE138" s="122" t="e" cm="1">
        <f t="array" ref="AE138">_xlfn.IFS(AND($O138&lt;&gt;"",S138&lt;&gt;""),ABS($O138-S138),AND($O138="",S138=""),"",OR($O138&lt;&gt;"",S138&lt;&gt;""),"-")</f>
        <v>#N/A</v>
      </c>
      <c r="AF138" s="122" t="e" cm="1">
        <f t="array" ref="AF138">_xlfn.IFS(AND($O138&lt;&gt;"",T138&lt;&gt;""),ABS($O138-T138),AND($O138="",T138=""),"",OR($O138&lt;&gt;"",T138&lt;&gt;""),"-")</f>
        <v>#N/A</v>
      </c>
      <c r="AG138" s="122" t="e" cm="1">
        <f t="array" ref="AG138">_xlfn.IFS(AND($O138&lt;&gt;"",U138&lt;&gt;""),ABS($O138-U138),AND($O138="",U138=""),"",OR($O138&lt;&gt;"",U138&lt;&gt;""),"-")</f>
        <v>#N/A</v>
      </c>
      <c r="AH138" s="122" t="e" cm="1">
        <f t="array" ref="AH138">_xlfn.IFS(AND($O138&lt;&gt;"",V138&lt;&gt;""),ABS($O138-V138),AND($O138="",V138=""),"",OR($O138&lt;&gt;"",V138&lt;&gt;""),"-")</f>
        <v>#N/A</v>
      </c>
      <c r="AI138" s="122" t="e" cm="1">
        <f t="array" ref="AI138">_xlfn.IFS(AND($O138&lt;&gt;"",W138&lt;&gt;""),ABS($O138-W138),AND($O138="",W138=""),"",OR($O138&lt;&gt;"",W138&lt;&gt;""),"-")</f>
        <v>#N/A</v>
      </c>
      <c r="AJ138" s="122" t="e" cm="1">
        <f t="array" ref="AJ138">_xlfn.IFS(AND($O138&lt;&gt;"",X138&lt;&gt;""),ABS($O138-X138),AND($O138="",X138=""),"",OR($O138&lt;&gt;"",X138&lt;&gt;""),"-")</f>
        <v>#N/A</v>
      </c>
      <c r="AK138" s="122" t="e" cm="1">
        <f t="array" ref="AK138">_xlfn.IFS(AND($O138&lt;&gt;"",Y138&lt;&gt;""),ABS($O138-Y138),AND($O138="",Y138=""),"",OR($O138&lt;&gt;"",Y138&lt;&gt;""),"-")</f>
        <v>#N/A</v>
      </c>
      <c r="AL138" s="122" t="e" cm="1">
        <f t="array" ref="AL138">_xlfn.IFS(AND($O138&lt;&gt;"",Z138&lt;&gt;""),ABS($O138-Z138),AND($O138="",Z138=""),"",OR($O138&lt;&gt;"",Z138&lt;&gt;""),"-")</f>
        <v>#N/A</v>
      </c>
      <c r="AM138" s="122" t="e" cm="1">
        <f t="array" ref="AM138">_xlfn.IFS(AND($O138&lt;&gt;"",AA138&lt;&gt;""),ABS($O138-AA138),AND($O138="",AA138=""),"",OR($O138&lt;&gt;"",AA138&lt;&gt;""),"-")</f>
        <v>#N/A</v>
      </c>
      <c r="AN138" s="121" t="e" cm="1">
        <f t="array" ref="AN138">_xlfn.IFS(AND($P138&lt;&gt;"",Q138&lt;&gt;""),ABS($P138-Q138),AND($P138="",Q138=""),"",OR($P138&lt;&gt;"",Q138&lt;&gt;""),"-")</f>
        <v>#N/A</v>
      </c>
      <c r="AO138" s="120" t="e" cm="1">
        <f t="array" ref="AO138">_xlfn.IFS(AND($P138&lt;&gt;"",R138&lt;&gt;""),ABS($P138-R138),AND($P138="",R138=""),"",OR($P138&lt;&gt;"",R138&lt;&gt;""),"-")</f>
        <v>#N/A</v>
      </c>
      <c r="AP138" s="120" t="e" cm="1">
        <f t="array" ref="AP138">_xlfn.IFS(AND($P138&lt;&gt;"",S138&lt;&gt;""),ABS($P138-S138),AND($P138="",S138=""),"",OR($P138&lt;&gt;"",S138&lt;&gt;""),"-")</f>
        <v>#N/A</v>
      </c>
      <c r="AQ138" s="120" t="e" cm="1">
        <f t="array" ref="AQ138">_xlfn.IFS(AND($P138&lt;&gt;"",T138&lt;&gt;""),ABS($P138-T138),AND($P138="",T138=""),"",OR($P138&lt;&gt;"",T138&lt;&gt;""),"-")</f>
        <v>#N/A</v>
      </c>
      <c r="AR138" s="120" t="e" cm="1">
        <f t="array" ref="AR138">_xlfn.IFS(AND($P138&lt;&gt;"",U138&lt;&gt;""),ABS($P138-U138),AND($P138="",U138=""),"",OR($P138&lt;&gt;"",U138&lt;&gt;""),"-")</f>
        <v>#N/A</v>
      </c>
      <c r="AS138" s="120" t="e" cm="1">
        <f t="array" ref="AS138">_xlfn.IFS(AND($P138&lt;&gt;"",V138&lt;&gt;""),ABS($P138-V138),AND($P138="",V138=""),"",OR($P138&lt;&gt;"",V138&lt;&gt;""),"-")</f>
        <v>#N/A</v>
      </c>
      <c r="AT138" s="120" t="e" cm="1">
        <f t="array" ref="AT138">_xlfn.IFS(AND($P138&lt;&gt;"",W138&lt;&gt;""),ABS($P138-W138),AND($P138="",W138=""),"",OR($P138&lt;&gt;"",W138&lt;&gt;""),"-")</f>
        <v>#N/A</v>
      </c>
      <c r="AU138" s="120" t="e" cm="1">
        <f t="array" ref="AU138">_xlfn.IFS(AND($P138&lt;&gt;"",X138&lt;&gt;""),ABS($P138-X138),AND($P138="",X138=""),"",OR($P138&lt;&gt;"",X138&lt;&gt;""),"-")</f>
        <v>#N/A</v>
      </c>
      <c r="AV138" s="120" t="e" cm="1">
        <f t="array" ref="AV138">_xlfn.IFS(AND($P138&lt;&gt;"",Y138&lt;&gt;""),ABS($P138-Y138),AND($P138="",Y138=""),"",OR($P138&lt;&gt;"",Y138&lt;&gt;""),"-")</f>
        <v>#N/A</v>
      </c>
      <c r="AW138" s="120" t="e" cm="1">
        <f t="array" ref="AW138">_xlfn.IFS(AND($P138&lt;&gt;"",Z138&lt;&gt;""),ABS($P138-Z138),AND($P138="",Z138=""),"",OR($P138&lt;&gt;"",Z138&lt;&gt;""),"-")</f>
        <v>#N/A</v>
      </c>
      <c r="AX138" s="120" t="e" cm="1">
        <f t="array" ref="AX138">_xlfn.IFS(AND($P138&lt;&gt;"",AA138&lt;&gt;""),ABS($P138-AA138),AND($P138="",AA138=""),"",OR($P138&lt;&gt;"",AA138&lt;&gt;""),"-")</f>
        <v>#N/A</v>
      </c>
      <c r="AY138" s="121" t="e" cm="1">
        <f t="array" ref="AY138">_xlfn.IFS(AND($Q138&lt;&gt;"",R138&lt;&gt;""),ABS($Q138-R138),AND($Q138="",R138=""),"",OR($Q138&lt;&gt;"",R138&lt;&gt;""),"-")</f>
        <v>#N/A</v>
      </c>
      <c r="AZ138" s="334" t="e" cm="1">
        <f t="array" ref="AZ138">_xlfn.IFS(AND($Q138&lt;&gt;"",S138&lt;&gt;""),ABS($Q138-S138),AND($Q138="",S138=""),"",OR($Q138&lt;&gt;"",S138&lt;&gt;""),"-")</f>
        <v>#N/A</v>
      </c>
      <c r="BA138" s="334" t="e" cm="1">
        <f t="array" ref="BA138">_xlfn.IFS(AND($Q138&lt;&gt;"",T138&lt;&gt;""),ABS($Q138-T138),AND($Q138="",T138=""),"",OR($Q138&lt;&gt;"",T138&lt;&gt;""),"-")</f>
        <v>#N/A</v>
      </c>
      <c r="BB138" s="120" t="e" cm="1">
        <f t="array" ref="BB138">_xlfn.IFS(AND($Q138&lt;&gt;"",U138&lt;&gt;""),ABS($Q138-U138),AND($Q138="",U138=""),"",OR($Q138&lt;&gt;"",U138&lt;&gt;""),"-")</f>
        <v>#N/A</v>
      </c>
      <c r="BC138" s="120" t="e" cm="1">
        <f t="array" ref="BC138">_xlfn.IFS(AND($Q138&lt;&gt;"",V138&lt;&gt;""),ABS($Q138-V138),AND($Q138="",V138=""),"",OR($Q138&lt;&gt;"",V138&lt;&gt;""),"-")</f>
        <v>#N/A</v>
      </c>
      <c r="BD138" s="120" t="e" cm="1">
        <f t="array" ref="BD138">_xlfn.IFS(AND($Q138&lt;&gt;"",W138&lt;&gt;""),ABS($Q138-W138),AND($Q138="",W138=""),"",OR($Q138&lt;&gt;"",W138&lt;&gt;""),"-")</f>
        <v>#N/A</v>
      </c>
      <c r="BE138" s="120" t="e" cm="1">
        <f t="array" ref="BE138">_xlfn.IFS(AND($Q138&lt;&gt;"",X138&lt;&gt;""),ABS($Q138-X138),AND($Q138="",X138=""),"",OR($Q138&lt;&gt;"",X138&lt;&gt;""),"-")</f>
        <v>#N/A</v>
      </c>
      <c r="BF138" s="120" t="e" cm="1">
        <f t="array" ref="BF138">_xlfn.IFS(AND($Q138&lt;&gt;"",Y138&lt;&gt;""),ABS($Q138-Y138),AND($Q138="",Y138=""),"",OR($Q138&lt;&gt;"",Y138&lt;&gt;""),"-")</f>
        <v>#N/A</v>
      </c>
      <c r="BG138" s="120" t="e" cm="1">
        <f t="array" ref="BG138">_xlfn.IFS(AND($Q138&lt;&gt;"",Z138&lt;&gt;""),ABS($Q138-Z138),AND($Q138="",Z138=""),"",OR($Q138&lt;&gt;"",Z138&lt;&gt;""),"-")</f>
        <v>#N/A</v>
      </c>
      <c r="BH138" s="120" t="e" cm="1">
        <f t="array" ref="BH138">_xlfn.IFS(AND($Q138&lt;&gt;"",AA138&lt;&gt;""),ABS($Q138-AA138),AND($Q138="",AA138=""),"",OR($Q138&lt;&gt;"",AA138&lt;&gt;""),"-")</f>
        <v>#N/A</v>
      </c>
      <c r="BI138" s="121" t="e" cm="1">
        <f t="array" ref="BI138">_xlfn.IFS(AND($R138&lt;&gt;"",S138&lt;&gt;""),ABS($R138-S138),AND($R138="",S138=""),"",OR($R138&lt;&gt;"",S138&lt;&gt;""),"-")</f>
        <v>#N/A</v>
      </c>
      <c r="BJ138" s="120" t="e" cm="1">
        <f t="array" ref="BJ138">_xlfn.IFS(AND($R138&lt;&gt;"",T138&lt;&gt;""),ABS($R138-T138),AND($R138="",T138=""),"",OR($R138&lt;&gt;"",T138&lt;&gt;""),"-")</f>
        <v>#N/A</v>
      </c>
      <c r="BK138" s="334" t="e" cm="1">
        <f t="array" ref="BK138">_xlfn.IFS(AND($R138&lt;&gt;"",U138&lt;&gt;""),ABS($R138-U138),AND($R138="",U138=""),"",OR($R138&lt;&gt;"",U138&lt;&gt;""),"-")</f>
        <v>#N/A</v>
      </c>
      <c r="BL138" s="120" t="e" cm="1">
        <f t="array" ref="BL138">_xlfn.IFS(AND($R138&lt;&gt;"",V138&lt;&gt;""),ABS($R138-V138),AND($R138="",V138=""),"",OR($R138&lt;&gt;"",V138&lt;&gt;""),"-")</f>
        <v>#N/A</v>
      </c>
      <c r="BM138" s="120" t="e" cm="1">
        <f t="array" ref="BM138">_xlfn.IFS(AND($R138&lt;&gt;"",W138&lt;&gt;""),ABS($R138-W138),AND($R138="",W138=""),"",OR($R138&lt;&gt;"",W138&lt;&gt;""),"-")</f>
        <v>#N/A</v>
      </c>
      <c r="BN138" s="120" t="e" cm="1">
        <f t="array" ref="BN138">_xlfn.IFS(AND($R138&lt;&gt;"",X138&lt;&gt;""),ABS($R138-X138),AND($R138="",X138=""),"",OR($R138&lt;&gt;"",X138&lt;&gt;""),"-")</f>
        <v>#N/A</v>
      </c>
      <c r="BO138" s="120" t="e" cm="1">
        <f t="array" ref="BO138">_xlfn.IFS(AND($R138&lt;&gt;"",Y138&lt;&gt;""),ABS($R138-Y138),AND($R138="",Y138=""),"",OR($R138&lt;&gt;"",Y138&lt;&gt;""),"-")</f>
        <v>#N/A</v>
      </c>
      <c r="BP138" s="120" t="e" cm="1">
        <f t="array" ref="BP138">_xlfn.IFS(AND($R138&lt;&gt;"",Z138&lt;&gt;""),ABS($R138-Z138),AND($R138="",Z138=""),"",OR($R138&lt;&gt;"",Z138&lt;&gt;""),"-")</f>
        <v>#N/A</v>
      </c>
      <c r="BQ138" s="120" t="e" cm="1">
        <f t="array" ref="BQ138">_xlfn.IFS(AND($R138&lt;&gt;"",AA138&lt;&gt;""),ABS($R138-AA138),AND($R138="",AA138=""),"",OR($R138&lt;&gt;"",AA138&lt;&gt;""),"-")</f>
        <v>#N/A</v>
      </c>
      <c r="BR138" s="121" t="e" cm="1">
        <f t="array" ref="BR138">_xlfn.IFS(AND($S138&lt;&gt;"",T138&lt;&gt;""),ABS($S138-T138),AND($S138="",T138=""),"",OR($S138&lt;&gt;"",T138&lt;&gt;""),"-")</f>
        <v>#N/A</v>
      </c>
      <c r="BS138" s="334" t="e" cm="1">
        <f t="array" ref="BS138">_xlfn.IFS(AND($S138&lt;&gt;"",U138&lt;&gt;""),ABS($S138-U138),AND($S138="",U138=""),"",OR($S138&lt;&gt;"",U138&lt;&gt;""),"-")</f>
        <v>#N/A</v>
      </c>
      <c r="BT138" s="120" t="e" cm="1">
        <f t="array" ref="BT138">_xlfn.IFS(AND($S138&lt;&gt;"",V138&lt;&gt;""),ABS($S138-V138),AND($S138="",V138=""),"",OR($S138&lt;&gt;"",V138&lt;&gt;""),"-")</f>
        <v>#N/A</v>
      </c>
      <c r="BU138" s="120" t="e" cm="1">
        <f t="array" ref="BU138">_xlfn.IFS(AND($S138&lt;&gt;"",W138&lt;&gt;""),ABS($S138-W138),AND($S138="",W138=""),"",OR($S138&lt;&gt;"",W138&lt;&gt;""),"-")</f>
        <v>#N/A</v>
      </c>
      <c r="BV138" s="120" t="e" cm="1">
        <f t="array" ref="BV138">_xlfn.IFS(AND($S138&lt;&gt;"",X138&lt;&gt;""),ABS($S138-X138),AND($S138="",X138=""),"",OR($S138&lt;&gt;"",X138&lt;&gt;""),"-")</f>
        <v>#N/A</v>
      </c>
      <c r="BW138" s="120" t="e" cm="1">
        <f t="array" ref="BW138">_xlfn.IFS(AND($S138&lt;&gt;"",Y138&lt;&gt;""),ABS($S138-Y138),AND($S138="",Y138=""),"",OR($S138&lt;&gt;"",Y138&lt;&gt;""),"-")</f>
        <v>#N/A</v>
      </c>
      <c r="BX138" s="120" t="e" cm="1">
        <f t="array" ref="BX138">_xlfn.IFS(AND($S138&lt;&gt;"",Z138&lt;&gt;""),ABS($S138-Z138),AND($S138="",Z138=""),"",OR($S138&lt;&gt;"",Z138&lt;&gt;""),"-")</f>
        <v>#N/A</v>
      </c>
      <c r="BY138" s="120" t="e" cm="1">
        <f t="array" ref="BY138">_xlfn.IFS(AND($S138&lt;&gt;"",AA138&lt;&gt;""),ABS($S138-AA138),AND($S138="",AA138=""),"",OR($S138&lt;&gt;"",AA138&lt;&gt;""),"-")</f>
        <v>#N/A</v>
      </c>
      <c r="BZ138" s="121" t="e" cm="1">
        <f t="array" ref="BZ138">_xlfn.IFS(AND($T138&lt;&gt;"",U138&lt;&gt;""),ABS($T138-U138),AND($T138="",U138=""),"",OR($T138&lt;&gt;"",U138&lt;&gt;""),"-")</f>
        <v>#N/A</v>
      </c>
      <c r="CA138" s="120" t="e" cm="1">
        <f t="array" ref="CA138">_xlfn.IFS(AND($T138&lt;&gt;"",V138&lt;&gt;""),ABS($T138-V138),AND($T138="",V138=""),"",OR($T138&lt;&gt;"",V138&lt;&gt;""),"-")</f>
        <v>#N/A</v>
      </c>
      <c r="CB138" s="120" t="e" cm="1">
        <f t="array" ref="CB138">_xlfn.IFS(AND($T138&lt;&gt;"",W138&lt;&gt;""),ABS($T138-W138),AND($T138="",W138=""),"",OR($T138&lt;&gt;"",W138&lt;&gt;""),"-")</f>
        <v>#N/A</v>
      </c>
      <c r="CC138" s="120" t="e" cm="1">
        <f t="array" ref="CC138">_xlfn.IFS(AND($T138&lt;&gt;"",X138&lt;&gt;""),ABS($T138-X138),AND($T138="",X138=""),"",OR($T138&lt;&gt;"",X138&lt;&gt;""),"-")</f>
        <v>#N/A</v>
      </c>
      <c r="CD138" s="120" t="e" cm="1">
        <f t="array" ref="CD138">_xlfn.IFS(AND($T138&lt;&gt;"",Y138&lt;&gt;""),ABS($T138-Y138),AND($T138="",Y138=""),"",OR($T138&lt;&gt;"",Y138&lt;&gt;""),"-")</f>
        <v>#N/A</v>
      </c>
      <c r="CE138" s="120" t="e" cm="1">
        <f t="array" ref="CE138">_xlfn.IFS(AND($T138&lt;&gt;"",Z138&lt;&gt;""),ABS($T138-Z138),AND($T138="",Z138=""),"",OR($T138&lt;&gt;"",Z138&lt;&gt;""),"-")</f>
        <v>#N/A</v>
      </c>
      <c r="CF138" s="120" t="e" cm="1">
        <f t="array" ref="CF138">_xlfn.IFS(AND($T138&lt;&gt;"",AA138&lt;&gt;""),ABS($T138-AA138),AND($T138="",AA138=""),"",OR($T138&lt;&gt;"",AA138&lt;&gt;""),"-")</f>
        <v>#N/A</v>
      </c>
      <c r="CG138" s="121" t="e" cm="1">
        <f t="array" ref="CG138">_xlfn.IFS(AND($U138&lt;&gt;"",V138&lt;&gt;""),ABS($U138-V138),AND($U138="",V138=""),"",OR($U138&lt;&gt;"",V138&lt;&gt;""),"-")</f>
        <v>#N/A</v>
      </c>
      <c r="CH138" s="120" t="e" cm="1">
        <f t="array" ref="CH138">_xlfn.IFS(AND($U138&lt;&gt;"",W138&lt;&gt;""),ABS($U138-W138),AND($U138="",W138=""),"",OR($U138&lt;&gt;"",W138&lt;&gt;""),"-")</f>
        <v>#N/A</v>
      </c>
      <c r="CI138" s="120" t="e" cm="1">
        <f t="array" ref="CI138">_xlfn.IFS(AND($U138&lt;&gt;"",X138&lt;&gt;""),ABS($U138-X138),AND($U138="",X138=""),"",OR($U138&lt;&gt;"",X138&lt;&gt;""),"-")</f>
        <v>#N/A</v>
      </c>
      <c r="CJ138" s="120" t="e" cm="1">
        <f t="array" ref="CJ138">_xlfn.IFS(AND($U138&lt;&gt;"",Y138&lt;&gt;""),ABS($U138-Y138),AND($U138="",Y138=""),"",OR($U138&lt;&gt;"",Y138&lt;&gt;""),"-")</f>
        <v>#N/A</v>
      </c>
      <c r="CK138" s="120" t="e" cm="1">
        <f t="array" ref="CK138">_xlfn.IFS(AND($U138&lt;&gt;"",Z138&lt;&gt;""),ABS($U138-Z138),AND($U138="",Z138=""),"",OR($U138&lt;&gt;"",Z138&lt;&gt;""),"-")</f>
        <v>#N/A</v>
      </c>
      <c r="CL138" s="120" t="e" cm="1">
        <f t="array" ref="CL138">_xlfn.IFS(AND($U138&lt;&gt;"",AA138&lt;&gt;""),ABS($U138-AA138),AND($U138="",AA138=""),"",OR($U138&lt;&gt;"",AA138&lt;&gt;""),"-")</f>
        <v>#N/A</v>
      </c>
      <c r="CM138" s="121" t="e" cm="1">
        <f t="array" ref="CM138">_xlfn.IFS(AND($V138&lt;&gt;"",W138&lt;&gt;""),ABS($V138-W138),AND($V138="",W138=""),"",OR($V138&lt;&gt;"",W138&lt;&gt;""),"-")</f>
        <v>#N/A</v>
      </c>
      <c r="CN138" s="120" t="e" cm="1">
        <f t="array" ref="CN138">_xlfn.IFS(AND($V138&lt;&gt;"",X138&lt;&gt;""),ABS($V138-X138),AND($V138="",X138=""),"",OR($V138&lt;&gt;"",X138&lt;&gt;""),"-")</f>
        <v>#N/A</v>
      </c>
      <c r="CO138" s="120" t="e" cm="1">
        <f t="array" ref="CO138">_xlfn.IFS(AND($V138&lt;&gt;"",Y138&lt;&gt;""),ABS($V138-Y138),AND($V138="",Y138=""),"",OR($V138&lt;&gt;"",Y138&lt;&gt;""),"-")</f>
        <v>#N/A</v>
      </c>
      <c r="CP138" s="120" t="e" cm="1">
        <f t="array" ref="CP138">_xlfn.IFS(AND($V138&lt;&gt;"",Z138&lt;&gt;""),ABS($V138-Z138),AND($V138="",Z138=""),"",OR($V138&lt;&gt;"",Z138&lt;&gt;""),"-")</f>
        <v>#N/A</v>
      </c>
      <c r="CQ138" s="120" t="e" cm="1">
        <f t="array" ref="CQ138">_xlfn.IFS(AND($V138&lt;&gt;"",AA138&lt;&gt;""),ABS($V138-AA138),AND($V138="",AA138=""),"",OR($V138&lt;&gt;"",AA138&lt;&gt;""),"-")</f>
        <v>#N/A</v>
      </c>
      <c r="CR138" s="121" t="e" cm="1">
        <f t="array" ref="CR138">_xlfn.IFS(AND($W138&lt;&gt;"",X138&lt;&gt;""),ABS($W138-X138),AND($W138="",X138=""),"",OR($W138&lt;&gt;"",X138&lt;&gt;""),"-")</f>
        <v>#N/A</v>
      </c>
      <c r="CS138" s="120" t="e" cm="1">
        <f t="array" ref="CS138">_xlfn.IFS(AND($W138&lt;&gt;"",Y138&lt;&gt;""),ABS($W138-Y138),AND($W138="",Y138=""),"",OR($W138&lt;&gt;"",Y138&lt;&gt;""),"-")</f>
        <v>#N/A</v>
      </c>
      <c r="CT138" s="120" t="e" cm="1">
        <f t="array" ref="CT138">_xlfn.IFS(AND($W138&lt;&gt;"",Z138&lt;&gt;""),ABS($W138-Z138),AND($W138="",Z138=""),"",OR($W138&lt;&gt;"",Z138&lt;&gt;""),"-")</f>
        <v>#N/A</v>
      </c>
      <c r="CU138" s="120" t="e" cm="1">
        <f t="array" ref="CU138">_xlfn.IFS(AND($W138&lt;&gt;"",AA138&lt;&gt;""),ABS($W138-AA138),AND($W138="",AA138=""),"",OR($W138&lt;&gt;"",AA138&lt;&gt;""),"-")</f>
        <v>#N/A</v>
      </c>
      <c r="CV138" s="121" t="e" cm="1">
        <f t="array" ref="CV138">_xlfn.IFS(AND($X138&lt;&gt;"",Y138&lt;&gt;""),ABS($X138-Y138),AND($X138="",Y138=""),"",OR($X138&lt;&gt;"",Y138&lt;&gt;""),"-")</f>
        <v>#N/A</v>
      </c>
      <c r="CW138" s="120" t="e" cm="1">
        <f t="array" ref="CW138">_xlfn.IFS(AND($X138&lt;&gt;"",Z138&lt;&gt;""),ABS($X138-Z138),AND($X138="",Z138=""),"",OR($X138&lt;&gt;"",Z138&lt;&gt;""),"-")</f>
        <v>#N/A</v>
      </c>
      <c r="CX138" s="120" t="e" cm="1">
        <f t="array" ref="CX138">_xlfn.IFS(AND($X138&lt;&gt;"",AA138&lt;&gt;""),ABS($X138-AA138),AND($X138="",AA138=""),"",OR($X138&lt;&gt;"",AA138&lt;&gt;""),"-")</f>
        <v>#N/A</v>
      </c>
      <c r="CY138" s="121" t="e" cm="1">
        <f t="array" ref="CY138">_xlfn.IFS(AND($Y138&lt;&gt;"",Z138&lt;&gt;""),ABS($Y138-Z138),AND($Y138="",Z138=""),"",OR($Y138&lt;&gt;"",Z138&lt;&gt;""),"-")</f>
        <v>#N/A</v>
      </c>
      <c r="CZ138" s="120" t="e" cm="1">
        <f t="array" ref="CZ138">_xlfn.IFS(AND($Y138&lt;&gt;"",AA138&lt;&gt;""),ABS($Y138-AA138),AND($Y138="",AA138=""),"",OR($Y138&lt;&gt;"",AA138&lt;&gt;""),"-")</f>
        <v>#N/A</v>
      </c>
      <c r="DA138" s="121" t="e" cm="1">
        <f t="array" ref="DA138">_xlfn.IFS(AND($Z138&lt;&gt;"",AA138&lt;&gt;""),ABS($Z138-AA138),AND($Z138="",AA138=""),"",OR($Z138&lt;&gt;"",AA138&lt;&gt;""),"-")</f>
        <v>#N/A</v>
      </c>
    </row>
    <row r="139" spans="1:105" s="121" customFormat="1" x14ac:dyDescent="0.2">
      <c r="A139" s="260" t="s">
        <v>25</v>
      </c>
      <c r="B139" s="259" t="e">
        <f>VLOOKUP($A139,Merged_couplings!$B:$BU,MATCH(B$1,Merged_couplings!$B$1:$BU$1,0),FALSE)</f>
        <v>#N/A</v>
      </c>
      <c r="C139" s="258" t="e">
        <f>VLOOKUP($A139,Merged_couplings!$B:$BU,MATCH(C$1,Merged_couplings!$B$1:$BU$1,0),FALSE)</f>
        <v>#N/A</v>
      </c>
      <c r="D139" s="258" t="e">
        <f>VLOOKUP($A139,Merged_couplings!$B:$BU,MATCH(D$1,Merged_couplings!$B$1:$BU$1,0),FALSE)</f>
        <v>#N/A</v>
      </c>
      <c r="E139" s="258" t="e">
        <f>VLOOKUP($A139,Merged_couplings!$B:$BU,MATCH(E$1,Merged_couplings!$B$1:$BU$1,0),FALSE)</f>
        <v>#N/A</v>
      </c>
      <c r="F139" s="258" t="e">
        <f>VLOOKUP($A139,Merged_couplings!$B:$BU,MATCH(F$1,Merged_couplings!$B$1:$BU$1,0),FALSE)</f>
        <v>#N/A</v>
      </c>
      <c r="G139" s="258" t="e">
        <f>VLOOKUP($A139,Merged_couplings!$B:$BU,MATCH(G$1,Merged_couplings!$B$1:$BU$1,0),FALSE)</f>
        <v>#N/A</v>
      </c>
      <c r="H139" s="258" t="e">
        <f>VLOOKUP($A139,Merged_couplings!$B:$BU,MATCH(H$1,Merged_couplings!$B$1:$BU$1,0),FALSE)</f>
        <v>#N/A</v>
      </c>
      <c r="I139" s="258" t="e">
        <f>VLOOKUP($A139,Merged_couplings!$B:$BU,MATCH(I$1,Merged_couplings!$B$1:$BU$1,0),FALSE)</f>
        <v>#N/A</v>
      </c>
      <c r="J139" s="258" t="e">
        <f>VLOOKUP($A139,Merged_couplings!$B:$BU,MATCH(J$1,Merged_couplings!$B$1:$BU$1,0),FALSE)</f>
        <v>#N/A</v>
      </c>
      <c r="K139" s="258" t="e">
        <f>VLOOKUP($A139,Merged_couplings!$B:$BU,MATCH(K$1,Merged_couplings!$B$1:$BU$1,0),FALSE)</f>
        <v>#N/A</v>
      </c>
      <c r="L139" s="258" t="e">
        <f>VLOOKUP($A139,Merged_couplings!$B:$BU,MATCH(L$1,Merged_couplings!$B$1:$BU$1,0),FALSE)</f>
        <v>#N/A</v>
      </c>
      <c r="M139" s="258" t="e">
        <f>VLOOKUP($A139,Merged_couplings!$B:$BU,MATCH(M$1,Merged_couplings!$B$1:$BU$1,0),FALSE)</f>
        <v>#N/A</v>
      </c>
      <c r="N139" s="258" t="e">
        <f>VLOOKUP($A139,Merged_couplings!$B:$BU,MATCH(N$1,Merged_couplings!$B$1:$BU$1,0),FALSE)</f>
        <v>#N/A</v>
      </c>
      <c r="O139" s="121" t="e">
        <f>IF(OR(B139="BIG",B139="BI-",B139="-IG"),VLOOKUP($A139,Merged_couplings!$B:$BU,MATCH(O$1,Merged_couplings!$B$1:$BU$1,0),FALSE),"")</f>
        <v>#N/A</v>
      </c>
      <c r="P139" s="120" t="e">
        <f>IF(OR(C139="BIG",C139="BI-",C139="-IG"),VLOOKUP($A139,Merged_couplings!$B:$BU,MATCH(P$1,Merged_couplings!$B$1:$BU$1,0),FALSE),"")</f>
        <v>#N/A</v>
      </c>
      <c r="Q139" s="120" t="e">
        <f>IF(OR(D139="BIG",D139="BI-",D139="-IG"),VLOOKUP($A139,Merged_couplings!$B:$BU,MATCH(Q$1,Merged_couplings!$B$1:$BU$1,0),FALSE),"")</f>
        <v>#N/A</v>
      </c>
      <c r="R139" s="120" t="e">
        <f t="shared" ref="R139:T139" si="15">Q139</f>
        <v>#N/A</v>
      </c>
      <c r="S139" s="120" t="e">
        <f t="shared" si="15"/>
        <v>#N/A</v>
      </c>
      <c r="T139" s="120" t="e">
        <f t="shared" si="15"/>
        <v>#N/A</v>
      </c>
      <c r="U139" s="120" t="e">
        <f>IF(OR(H139="BIG",H139="BI-",H139="-IG"),VLOOKUP($A139,Merged_couplings!$B:$BU,MATCH(U$1,Merged_couplings!$B$1:$BU$1,0),FALSE),"")</f>
        <v>#N/A</v>
      </c>
      <c r="V139" s="120" t="e">
        <f>IF(OR(I139="BIG",I139="BI-",I139="-IG"),VLOOKUP($A139,Merged_couplings!$B:$BU,MATCH(V$1,Merged_couplings!$B$1:$BU$1,0),FALSE),"")</f>
        <v>#N/A</v>
      </c>
      <c r="W139" s="120" t="e">
        <f t="shared" si="11"/>
        <v>#N/A</v>
      </c>
      <c r="X139" s="120" t="e">
        <f>IF(OR(K139="BIG",K139="BI-",K139="-IG"),VLOOKUP($A139,Merged_couplings!$B:$BU,MATCH(X$1,Merged_couplings!$B$1:$BU$1,0),FALSE),"")</f>
        <v>#N/A</v>
      </c>
      <c r="Y139" s="120" t="e">
        <f>IF(OR(L139="BIG",L139="BI-",L139="-IG"),VLOOKUP($A139,Merged_couplings!$B:$BU,MATCH(Y$1,Merged_couplings!$B$1:$BU$1,0),FALSE),"")</f>
        <v>#N/A</v>
      </c>
      <c r="Z139" s="120" t="e">
        <f>IF(OR(M139="BIG",M139="BI-",M139="-IG"),VLOOKUP($A139,Merged_couplings!$B:$BU,MATCH(Z$1,Merged_couplings!$B$1:$BU$1,0),FALSE),"")</f>
        <v>#N/A</v>
      </c>
      <c r="AA139" s="120" t="e">
        <f>IF(OR(N139="BIG",N139="BI-",N139="-IG"),VLOOKUP($A139,Merged_couplings!$B:$BU,MATCH(AA$1,Merged_couplings!$B$1:$BU$1,0),FALSE),"")</f>
        <v>#N/A</v>
      </c>
      <c r="AB139" s="123" t="e" cm="1">
        <f t="array" ref="AB139">_xlfn.IFS(AND($O139&lt;&gt;"",P139&lt;&gt;""),ABS($O139-P139),AND($O139="",P139=""),"",OR($O139&lt;&gt;"",P139&lt;&gt;""),"-")</f>
        <v>#N/A</v>
      </c>
      <c r="AC139" s="122" t="e" cm="1">
        <f t="array" ref="AC139">_xlfn.IFS(AND($O139&lt;&gt;"",Q139&lt;&gt;""),ABS($O139-Q139),AND($O139="",Q139=""),"",OR($O139&lt;&gt;"",Q139&lt;&gt;""),"-")</f>
        <v>#N/A</v>
      </c>
      <c r="AD139" s="122" t="e" cm="1">
        <f t="array" ref="AD139">_xlfn.IFS(AND($O139&lt;&gt;"",R139&lt;&gt;""),ABS($O139-R139),AND($O139="",R139=""),"",OR($O139&lt;&gt;"",R139&lt;&gt;""),"-")</f>
        <v>#N/A</v>
      </c>
      <c r="AE139" s="122" t="e" cm="1">
        <f t="array" ref="AE139">_xlfn.IFS(AND($O139&lt;&gt;"",S139&lt;&gt;""),ABS($O139-S139),AND($O139="",S139=""),"",OR($O139&lt;&gt;"",S139&lt;&gt;""),"-")</f>
        <v>#N/A</v>
      </c>
      <c r="AF139" s="122" t="e" cm="1">
        <f t="array" ref="AF139">_xlfn.IFS(AND($O139&lt;&gt;"",T139&lt;&gt;""),ABS($O139-T139),AND($O139="",T139=""),"",OR($O139&lt;&gt;"",T139&lt;&gt;""),"-")</f>
        <v>#N/A</v>
      </c>
      <c r="AG139" s="122" t="e" cm="1">
        <f t="array" ref="AG139">_xlfn.IFS(AND($O139&lt;&gt;"",U139&lt;&gt;""),ABS($O139-U139),AND($O139="",U139=""),"",OR($O139&lt;&gt;"",U139&lt;&gt;""),"-")</f>
        <v>#N/A</v>
      </c>
      <c r="AH139" s="122" t="e" cm="1">
        <f t="array" ref="AH139">_xlfn.IFS(AND($O139&lt;&gt;"",V139&lt;&gt;""),ABS($O139-V139),AND($O139="",V139=""),"",OR($O139&lt;&gt;"",V139&lt;&gt;""),"-")</f>
        <v>#N/A</v>
      </c>
      <c r="AI139" s="122" t="e" cm="1">
        <f t="array" ref="AI139">_xlfn.IFS(AND($O139&lt;&gt;"",W139&lt;&gt;""),ABS($O139-W139),AND($O139="",W139=""),"",OR($O139&lt;&gt;"",W139&lt;&gt;""),"-")</f>
        <v>#N/A</v>
      </c>
      <c r="AJ139" s="122" t="e" cm="1">
        <f t="array" ref="AJ139">_xlfn.IFS(AND($O139&lt;&gt;"",X139&lt;&gt;""),ABS($O139-X139),AND($O139="",X139=""),"",OR($O139&lt;&gt;"",X139&lt;&gt;""),"-")</f>
        <v>#N/A</v>
      </c>
      <c r="AK139" s="122" t="e" cm="1">
        <f t="array" ref="AK139">_xlfn.IFS(AND($O139&lt;&gt;"",Y139&lt;&gt;""),ABS($O139-Y139),AND($O139="",Y139=""),"",OR($O139&lt;&gt;"",Y139&lt;&gt;""),"-")</f>
        <v>#N/A</v>
      </c>
      <c r="AL139" s="122" t="e" cm="1">
        <f t="array" ref="AL139">_xlfn.IFS(AND($O139&lt;&gt;"",Z139&lt;&gt;""),ABS($O139-Z139),AND($O139="",Z139=""),"",OR($O139&lt;&gt;"",Z139&lt;&gt;""),"-")</f>
        <v>#N/A</v>
      </c>
      <c r="AM139" s="122" t="e" cm="1">
        <f t="array" ref="AM139">_xlfn.IFS(AND($O139&lt;&gt;"",AA139&lt;&gt;""),ABS($O139-AA139),AND($O139="",AA139=""),"",OR($O139&lt;&gt;"",AA139&lt;&gt;""),"-")</f>
        <v>#N/A</v>
      </c>
      <c r="AN139" s="121" t="e" cm="1">
        <f t="array" ref="AN139">_xlfn.IFS(AND($P139&lt;&gt;"",Q139&lt;&gt;""),ABS($P139-Q139),AND($P139="",Q139=""),"",OR($P139&lt;&gt;"",Q139&lt;&gt;""),"-")</f>
        <v>#N/A</v>
      </c>
      <c r="AO139" s="120" t="e" cm="1">
        <f t="array" ref="AO139">_xlfn.IFS(AND($P139&lt;&gt;"",R139&lt;&gt;""),ABS($P139-R139),AND($P139="",R139=""),"",OR($P139&lt;&gt;"",R139&lt;&gt;""),"-")</f>
        <v>#N/A</v>
      </c>
      <c r="AP139" s="120" t="e" cm="1">
        <f t="array" ref="AP139">_xlfn.IFS(AND($P139&lt;&gt;"",S139&lt;&gt;""),ABS($P139-S139),AND($P139="",S139=""),"",OR($P139&lt;&gt;"",S139&lt;&gt;""),"-")</f>
        <v>#N/A</v>
      </c>
      <c r="AQ139" s="120" t="e" cm="1">
        <f t="array" ref="AQ139">_xlfn.IFS(AND($P139&lt;&gt;"",T139&lt;&gt;""),ABS($P139-T139),AND($P139="",T139=""),"",OR($P139&lt;&gt;"",T139&lt;&gt;""),"-")</f>
        <v>#N/A</v>
      </c>
      <c r="AR139" s="120" t="e" cm="1">
        <f t="array" ref="AR139">_xlfn.IFS(AND($P139&lt;&gt;"",U139&lt;&gt;""),ABS($P139-U139),AND($P139="",U139=""),"",OR($P139&lt;&gt;"",U139&lt;&gt;""),"-")</f>
        <v>#N/A</v>
      </c>
      <c r="AS139" s="120" t="e" cm="1">
        <f t="array" ref="AS139">_xlfn.IFS(AND($P139&lt;&gt;"",V139&lt;&gt;""),ABS($P139-V139),AND($P139="",V139=""),"",OR($P139&lt;&gt;"",V139&lt;&gt;""),"-")</f>
        <v>#N/A</v>
      </c>
      <c r="AT139" s="120" t="e" cm="1">
        <f t="array" ref="AT139">_xlfn.IFS(AND($P139&lt;&gt;"",W139&lt;&gt;""),ABS($P139-W139),AND($P139="",W139=""),"",OR($P139&lt;&gt;"",W139&lt;&gt;""),"-")</f>
        <v>#N/A</v>
      </c>
      <c r="AU139" s="120" t="e" cm="1">
        <f t="array" ref="AU139">_xlfn.IFS(AND($P139&lt;&gt;"",X139&lt;&gt;""),ABS($P139-X139),AND($P139="",X139=""),"",OR($P139&lt;&gt;"",X139&lt;&gt;""),"-")</f>
        <v>#N/A</v>
      </c>
      <c r="AV139" s="120" t="e" cm="1">
        <f t="array" ref="AV139">_xlfn.IFS(AND($P139&lt;&gt;"",Y139&lt;&gt;""),ABS($P139-Y139),AND($P139="",Y139=""),"",OR($P139&lt;&gt;"",Y139&lt;&gt;""),"-")</f>
        <v>#N/A</v>
      </c>
      <c r="AW139" s="120" t="e" cm="1">
        <f t="array" ref="AW139">_xlfn.IFS(AND($P139&lt;&gt;"",Z139&lt;&gt;""),ABS($P139-Z139),AND($P139="",Z139=""),"",OR($P139&lt;&gt;"",Z139&lt;&gt;""),"-")</f>
        <v>#N/A</v>
      </c>
      <c r="AX139" s="120" t="e" cm="1">
        <f t="array" ref="AX139">_xlfn.IFS(AND($P139&lt;&gt;"",AA139&lt;&gt;""),ABS($P139-AA139),AND($P139="",AA139=""),"",OR($P139&lt;&gt;"",AA139&lt;&gt;""),"-")</f>
        <v>#N/A</v>
      </c>
      <c r="AY139" s="121" t="e" cm="1">
        <f t="array" ref="AY139">_xlfn.IFS(AND($Q139&lt;&gt;"",R139&lt;&gt;""),ABS($Q139-R139),AND($Q139="",R139=""),"",OR($Q139&lt;&gt;"",R139&lt;&gt;""),"-")</f>
        <v>#N/A</v>
      </c>
      <c r="AZ139" s="334" t="e" cm="1">
        <f t="array" ref="AZ139">_xlfn.IFS(AND($Q139&lt;&gt;"",S139&lt;&gt;""),ABS($Q139-S139),AND($Q139="",S139=""),"",OR($Q139&lt;&gt;"",S139&lt;&gt;""),"-")</f>
        <v>#N/A</v>
      </c>
      <c r="BA139" s="334" t="e" cm="1">
        <f t="array" ref="BA139">_xlfn.IFS(AND($Q139&lt;&gt;"",T139&lt;&gt;""),ABS($Q139-T139),AND($Q139="",T139=""),"",OR($Q139&lt;&gt;"",T139&lt;&gt;""),"-")</f>
        <v>#N/A</v>
      </c>
      <c r="BB139" s="120" t="e" cm="1">
        <f t="array" ref="BB139">_xlfn.IFS(AND($Q139&lt;&gt;"",U139&lt;&gt;""),ABS($Q139-U139),AND($Q139="",U139=""),"",OR($Q139&lt;&gt;"",U139&lt;&gt;""),"-")</f>
        <v>#N/A</v>
      </c>
      <c r="BC139" s="120" t="e" cm="1">
        <f t="array" ref="BC139">_xlfn.IFS(AND($Q139&lt;&gt;"",V139&lt;&gt;""),ABS($Q139-V139),AND($Q139="",V139=""),"",OR($Q139&lt;&gt;"",V139&lt;&gt;""),"-")</f>
        <v>#N/A</v>
      </c>
      <c r="BD139" s="120" t="e" cm="1">
        <f t="array" ref="BD139">_xlfn.IFS(AND($Q139&lt;&gt;"",W139&lt;&gt;""),ABS($Q139-W139),AND($Q139="",W139=""),"",OR($Q139&lt;&gt;"",W139&lt;&gt;""),"-")</f>
        <v>#N/A</v>
      </c>
      <c r="BE139" s="120" t="e" cm="1">
        <f t="array" ref="BE139">_xlfn.IFS(AND($Q139&lt;&gt;"",X139&lt;&gt;""),ABS($Q139-X139),AND($Q139="",X139=""),"",OR($Q139&lt;&gt;"",X139&lt;&gt;""),"-")</f>
        <v>#N/A</v>
      </c>
      <c r="BF139" s="120" t="e" cm="1">
        <f t="array" ref="BF139">_xlfn.IFS(AND($Q139&lt;&gt;"",Y139&lt;&gt;""),ABS($Q139-Y139),AND($Q139="",Y139=""),"",OR($Q139&lt;&gt;"",Y139&lt;&gt;""),"-")</f>
        <v>#N/A</v>
      </c>
      <c r="BG139" s="120" t="e" cm="1">
        <f t="array" ref="BG139">_xlfn.IFS(AND($Q139&lt;&gt;"",Z139&lt;&gt;""),ABS($Q139-Z139),AND($Q139="",Z139=""),"",OR($Q139&lt;&gt;"",Z139&lt;&gt;""),"-")</f>
        <v>#N/A</v>
      </c>
      <c r="BH139" s="120" t="e" cm="1">
        <f t="array" ref="BH139">_xlfn.IFS(AND($Q139&lt;&gt;"",AA139&lt;&gt;""),ABS($Q139-AA139),AND($Q139="",AA139=""),"",OR($Q139&lt;&gt;"",AA139&lt;&gt;""),"-")</f>
        <v>#N/A</v>
      </c>
      <c r="BI139" s="121" t="e" cm="1">
        <f t="array" ref="BI139">_xlfn.IFS(AND($R139&lt;&gt;"",S139&lt;&gt;""),ABS($R139-S139),AND($R139="",S139=""),"",OR($R139&lt;&gt;"",S139&lt;&gt;""),"-")</f>
        <v>#N/A</v>
      </c>
      <c r="BJ139" s="120" t="e" cm="1">
        <f t="array" ref="BJ139">_xlfn.IFS(AND($R139&lt;&gt;"",T139&lt;&gt;""),ABS($R139-T139),AND($R139="",T139=""),"",OR($R139&lt;&gt;"",T139&lt;&gt;""),"-")</f>
        <v>#N/A</v>
      </c>
      <c r="BK139" s="334" t="e" cm="1">
        <f t="array" ref="BK139">_xlfn.IFS(AND($R139&lt;&gt;"",U139&lt;&gt;""),ABS($R139-U139),AND($R139="",U139=""),"",OR($R139&lt;&gt;"",U139&lt;&gt;""),"-")</f>
        <v>#N/A</v>
      </c>
      <c r="BL139" s="120" t="e" cm="1">
        <f t="array" ref="BL139">_xlfn.IFS(AND($R139&lt;&gt;"",V139&lt;&gt;""),ABS($R139-V139),AND($R139="",V139=""),"",OR($R139&lt;&gt;"",V139&lt;&gt;""),"-")</f>
        <v>#N/A</v>
      </c>
      <c r="BM139" s="120" t="e" cm="1">
        <f t="array" ref="BM139">_xlfn.IFS(AND($R139&lt;&gt;"",W139&lt;&gt;""),ABS($R139-W139),AND($R139="",W139=""),"",OR($R139&lt;&gt;"",W139&lt;&gt;""),"-")</f>
        <v>#N/A</v>
      </c>
      <c r="BN139" s="120" t="e" cm="1">
        <f t="array" ref="BN139">_xlfn.IFS(AND($R139&lt;&gt;"",X139&lt;&gt;""),ABS($R139-X139),AND($R139="",X139=""),"",OR($R139&lt;&gt;"",X139&lt;&gt;""),"-")</f>
        <v>#N/A</v>
      </c>
      <c r="BO139" s="120" t="e" cm="1">
        <f t="array" ref="BO139">_xlfn.IFS(AND($R139&lt;&gt;"",Y139&lt;&gt;""),ABS($R139-Y139),AND($R139="",Y139=""),"",OR($R139&lt;&gt;"",Y139&lt;&gt;""),"-")</f>
        <v>#N/A</v>
      </c>
      <c r="BP139" s="120" t="e" cm="1">
        <f t="array" ref="BP139">_xlfn.IFS(AND($R139&lt;&gt;"",Z139&lt;&gt;""),ABS($R139-Z139),AND($R139="",Z139=""),"",OR($R139&lt;&gt;"",Z139&lt;&gt;""),"-")</f>
        <v>#N/A</v>
      </c>
      <c r="BQ139" s="120" t="e" cm="1">
        <f t="array" ref="BQ139">_xlfn.IFS(AND($R139&lt;&gt;"",AA139&lt;&gt;""),ABS($R139-AA139),AND($R139="",AA139=""),"",OR($R139&lt;&gt;"",AA139&lt;&gt;""),"-")</f>
        <v>#N/A</v>
      </c>
      <c r="BR139" s="121" t="e" cm="1">
        <f t="array" ref="BR139">_xlfn.IFS(AND($S139&lt;&gt;"",T139&lt;&gt;""),ABS($S139-T139),AND($S139="",T139=""),"",OR($S139&lt;&gt;"",T139&lt;&gt;""),"-")</f>
        <v>#N/A</v>
      </c>
      <c r="BS139" s="334" t="e" cm="1">
        <f t="array" ref="BS139">_xlfn.IFS(AND($S139&lt;&gt;"",U139&lt;&gt;""),ABS($S139-U139),AND($S139="",U139=""),"",OR($S139&lt;&gt;"",U139&lt;&gt;""),"-")</f>
        <v>#N/A</v>
      </c>
      <c r="BT139" s="120" t="e" cm="1">
        <f t="array" ref="BT139">_xlfn.IFS(AND($S139&lt;&gt;"",V139&lt;&gt;""),ABS($S139-V139),AND($S139="",V139=""),"",OR($S139&lt;&gt;"",V139&lt;&gt;""),"-")</f>
        <v>#N/A</v>
      </c>
      <c r="BU139" s="120" t="e" cm="1">
        <f t="array" ref="BU139">_xlfn.IFS(AND($S139&lt;&gt;"",W139&lt;&gt;""),ABS($S139-W139),AND($S139="",W139=""),"",OR($S139&lt;&gt;"",W139&lt;&gt;""),"-")</f>
        <v>#N/A</v>
      </c>
      <c r="BV139" s="120" t="e" cm="1">
        <f t="array" ref="BV139">_xlfn.IFS(AND($S139&lt;&gt;"",X139&lt;&gt;""),ABS($S139-X139),AND($S139="",X139=""),"",OR($S139&lt;&gt;"",X139&lt;&gt;""),"-")</f>
        <v>#N/A</v>
      </c>
      <c r="BW139" s="120" t="e" cm="1">
        <f t="array" ref="BW139">_xlfn.IFS(AND($S139&lt;&gt;"",Y139&lt;&gt;""),ABS($S139-Y139),AND($S139="",Y139=""),"",OR($S139&lt;&gt;"",Y139&lt;&gt;""),"-")</f>
        <v>#N/A</v>
      </c>
      <c r="BX139" s="120" t="e" cm="1">
        <f t="array" ref="BX139">_xlfn.IFS(AND($S139&lt;&gt;"",Z139&lt;&gt;""),ABS($S139-Z139),AND($S139="",Z139=""),"",OR($S139&lt;&gt;"",Z139&lt;&gt;""),"-")</f>
        <v>#N/A</v>
      </c>
      <c r="BY139" s="120" t="e" cm="1">
        <f t="array" ref="BY139">_xlfn.IFS(AND($S139&lt;&gt;"",AA139&lt;&gt;""),ABS($S139-AA139),AND($S139="",AA139=""),"",OR($S139&lt;&gt;"",AA139&lt;&gt;""),"-")</f>
        <v>#N/A</v>
      </c>
      <c r="BZ139" s="121" t="e" cm="1">
        <f t="array" ref="BZ139">_xlfn.IFS(AND($T139&lt;&gt;"",U139&lt;&gt;""),ABS($T139-U139),AND($T139="",U139=""),"",OR($T139&lt;&gt;"",U139&lt;&gt;""),"-")</f>
        <v>#N/A</v>
      </c>
      <c r="CA139" s="120" t="e" cm="1">
        <f t="array" ref="CA139">_xlfn.IFS(AND($T139&lt;&gt;"",V139&lt;&gt;""),ABS($T139-V139),AND($T139="",V139=""),"",OR($T139&lt;&gt;"",V139&lt;&gt;""),"-")</f>
        <v>#N/A</v>
      </c>
      <c r="CB139" s="120" t="e" cm="1">
        <f t="array" ref="CB139">_xlfn.IFS(AND($T139&lt;&gt;"",W139&lt;&gt;""),ABS($T139-W139),AND($T139="",W139=""),"",OR($T139&lt;&gt;"",W139&lt;&gt;""),"-")</f>
        <v>#N/A</v>
      </c>
      <c r="CC139" s="120" t="e" cm="1">
        <f t="array" ref="CC139">_xlfn.IFS(AND($T139&lt;&gt;"",X139&lt;&gt;""),ABS($T139-X139),AND($T139="",X139=""),"",OR($T139&lt;&gt;"",X139&lt;&gt;""),"-")</f>
        <v>#N/A</v>
      </c>
      <c r="CD139" s="120" t="e" cm="1">
        <f t="array" ref="CD139">_xlfn.IFS(AND($T139&lt;&gt;"",Y139&lt;&gt;""),ABS($T139-Y139),AND($T139="",Y139=""),"",OR($T139&lt;&gt;"",Y139&lt;&gt;""),"-")</f>
        <v>#N/A</v>
      </c>
      <c r="CE139" s="120" t="e" cm="1">
        <f t="array" ref="CE139">_xlfn.IFS(AND($T139&lt;&gt;"",Z139&lt;&gt;""),ABS($T139-Z139),AND($T139="",Z139=""),"",OR($T139&lt;&gt;"",Z139&lt;&gt;""),"-")</f>
        <v>#N/A</v>
      </c>
      <c r="CF139" s="120" t="e" cm="1">
        <f t="array" ref="CF139">_xlfn.IFS(AND($T139&lt;&gt;"",AA139&lt;&gt;""),ABS($T139-AA139),AND($T139="",AA139=""),"",OR($T139&lt;&gt;"",AA139&lt;&gt;""),"-")</f>
        <v>#N/A</v>
      </c>
      <c r="CG139" s="121" t="e" cm="1">
        <f t="array" ref="CG139">_xlfn.IFS(AND($U139&lt;&gt;"",V139&lt;&gt;""),ABS($U139-V139),AND($U139="",V139=""),"",OR($U139&lt;&gt;"",V139&lt;&gt;""),"-")</f>
        <v>#N/A</v>
      </c>
      <c r="CH139" s="120" t="e" cm="1">
        <f t="array" ref="CH139">_xlfn.IFS(AND($U139&lt;&gt;"",W139&lt;&gt;""),ABS($U139-W139),AND($U139="",W139=""),"",OR($U139&lt;&gt;"",W139&lt;&gt;""),"-")</f>
        <v>#N/A</v>
      </c>
      <c r="CI139" s="120" t="e" cm="1">
        <f t="array" ref="CI139">_xlfn.IFS(AND($U139&lt;&gt;"",X139&lt;&gt;""),ABS($U139-X139),AND($U139="",X139=""),"",OR($U139&lt;&gt;"",X139&lt;&gt;""),"-")</f>
        <v>#N/A</v>
      </c>
      <c r="CJ139" s="120" t="e" cm="1">
        <f t="array" ref="CJ139">_xlfn.IFS(AND($U139&lt;&gt;"",Y139&lt;&gt;""),ABS($U139-Y139),AND($U139="",Y139=""),"",OR($U139&lt;&gt;"",Y139&lt;&gt;""),"-")</f>
        <v>#N/A</v>
      </c>
      <c r="CK139" s="120" t="e" cm="1">
        <f t="array" ref="CK139">_xlfn.IFS(AND($U139&lt;&gt;"",Z139&lt;&gt;""),ABS($U139-Z139),AND($U139="",Z139=""),"",OR($U139&lt;&gt;"",Z139&lt;&gt;""),"-")</f>
        <v>#N/A</v>
      </c>
      <c r="CL139" s="120" t="e" cm="1">
        <f t="array" ref="CL139">_xlfn.IFS(AND($U139&lt;&gt;"",AA139&lt;&gt;""),ABS($U139-AA139),AND($U139="",AA139=""),"",OR($U139&lt;&gt;"",AA139&lt;&gt;""),"-")</f>
        <v>#N/A</v>
      </c>
      <c r="CM139" s="121" t="e" cm="1">
        <f t="array" ref="CM139">_xlfn.IFS(AND($V139&lt;&gt;"",W139&lt;&gt;""),ABS($V139-W139),AND($V139="",W139=""),"",OR($V139&lt;&gt;"",W139&lt;&gt;""),"-")</f>
        <v>#N/A</v>
      </c>
      <c r="CN139" s="120" t="e" cm="1">
        <f t="array" ref="CN139">_xlfn.IFS(AND($V139&lt;&gt;"",X139&lt;&gt;""),ABS($V139-X139),AND($V139="",X139=""),"",OR($V139&lt;&gt;"",X139&lt;&gt;""),"-")</f>
        <v>#N/A</v>
      </c>
      <c r="CO139" s="120" t="e" cm="1">
        <f t="array" ref="CO139">_xlfn.IFS(AND($V139&lt;&gt;"",Y139&lt;&gt;""),ABS($V139-Y139),AND($V139="",Y139=""),"",OR($V139&lt;&gt;"",Y139&lt;&gt;""),"-")</f>
        <v>#N/A</v>
      </c>
      <c r="CP139" s="120" t="e" cm="1">
        <f t="array" ref="CP139">_xlfn.IFS(AND($V139&lt;&gt;"",Z139&lt;&gt;""),ABS($V139-Z139),AND($V139="",Z139=""),"",OR($V139&lt;&gt;"",Z139&lt;&gt;""),"-")</f>
        <v>#N/A</v>
      </c>
      <c r="CQ139" s="120" t="e" cm="1">
        <f t="array" ref="CQ139">_xlfn.IFS(AND($V139&lt;&gt;"",AA139&lt;&gt;""),ABS($V139-AA139),AND($V139="",AA139=""),"",OR($V139&lt;&gt;"",AA139&lt;&gt;""),"-")</f>
        <v>#N/A</v>
      </c>
      <c r="CR139" s="121" t="e" cm="1">
        <f t="array" ref="CR139">_xlfn.IFS(AND($W139&lt;&gt;"",X139&lt;&gt;""),ABS($W139-X139),AND($W139="",X139=""),"",OR($W139&lt;&gt;"",X139&lt;&gt;""),"-")</f>
        <v>#N/A</v>
      </c>
      <c r="CS139" s="120" t="e" cm="1">
        <f t="array" ref="CS139">_xlfn.IFS(AND($W139&lt;&gt;"",Y139&lt;&gt;""),ABS($W139-Y139),AND($W139="",Y139=""),"",OR($W139&lt;&gt;"",Y139&lt;&gt;""),"-")</f>
        <v>#N/A</v>
      </c>
      <c r="CT139" s="120" t="e" cm="1">
        <f t="array" ref="CT139">_xlfn.IFS(AND($W139&lt;&gt;"",Z139&lt;&gt;""),ABS($W139-Z139),AND($W139="",Z139=""),"",OR($W139&lt;&gt;"",Z139&lt;&gt;""),"-")</f>
        <v>#N/A</v>
      </c>
      <c r="CU139" s="120" t="e" cm="1">
        <f t="array" ref="CU139">_xlfn.IFS(AND($W139&lt;&gt;"",AA139&lt;&gt;""),ABS($W139-AA139),AND($W139="",AA139=""),"",OR($W139&lt;&gt;"",AA139&lt;&gt;""),"-")</f>
        <v>#N/A</v>
      </c>
      <c r="CV139" s="121" t="e" cm="1">
        <f t="array" ref="CV139">_xlfn.IFS(AND($X139&lt;&gt;"",Y139&lt;&gt;""),ABS($X139-Y139),AND($X139="",Y139=""),"",OR($X139&lt;&gt;"",Y139&lt;&gt;""),"-")</f>
        <v>#N/A</v>
      </c>
      <c r="CW139" s="120" t="e" cm="1">
        <f t="array" ref="CW139">_xlfn.IFS(AND($X139&lt;&gt;"",Z139&lt;&gt;""),ABS($X139-Z139),AND($X139="",Z139=""),"",OR($X139&lt;&gt;"",Z139&lt;&gt;""),"-")</f>
        <v>#N/A</v>
      </c>
      <c r="CX139" s="120" t="e" cm="1">
        <f t="array" ref="CX139">_xlfn.IFS(AND($X139&lt;&gt;"",AA139&lt;&gt;""),ABS($X139-AA139),AND($X139="",AA139=""),"",OR($X139&lt;&gt;"",AA139&lt;&gt;""),"-")</f>
        <v>#N/A</v>
      </c>
      <c r="CY139" s="121" t="e" cm="1">
        <f t="array" ref="CY139">_xlfn.IFS(AND($Y139&lt;&gt;"",Z139&lt;&gt;""),ABS($Y139-Z139),AND($Y139="",Z139=""),"",OR($Y139&lt;&gt;"",Z139&lt;&gt;""),"-")</f>
        <v>#N/A</v>
      </c>
      <c r="CZ139" s="120" t="e" cm="1">
        <f t="array" ref="CZ139">_xlfn.IFS(AND($Y139&lt;&gt;"",AA139&lt;&gt;""),ABS($Y139-AA139),AND($Y139="",AA139=""),"",OR($Y139&lt;&gt;"",AA139&lt;&gt;""),"-")</f>
        <v>#N/A</v>
      </c>
      <c r="DA139" s="121" t="e" cm="1">
        <f t="array" ref="DA139">_xlfn.IFS(AND($Z139&lt;&gt;"",AA139&lt;&gt;""),ABS($Z139-AA139),AND($Z139="",AA139=""),"",OR($Z139&lt;&gt;"",AA139&lt;&gt;""),"-")</f>
        <v>#N/A</v>
      </c>
    </row>
    <row r="140" spans="1:105" s="121" customFormat="1" x14ac:dyDescent="0.2">
      <c r="A140" s="260" t="s">
        <v>53</v>
      </c>
      <c r="B140" s="259" t="e">
        <f>VLOOKUP($A140,Merged_couplings!$B:$BU,MATCH(B$1,Merged_couplings!$B$1:$BU$1,0),FALSE)</f>
        <v>#N/A</v>
      </c>
      <c r="C140" s="258" t="e">
        <f>VLOOKUP($A140,Merged_couplings!$B:$BU,MATCH(C$1,Merged_couplings!$B$1:$BU$1,0),FALSE)</f>
        <v>#N/A</v>
      </c>
      <c r="D140" s="258" t="e">
        <f>VLOOKUP($A140,Merged_couplings!$B:$BU,MATCH(D$1,Merged_couplings!$B$1:$BU$1,0),FALSE)</f>
        <v>#N/A</v>
      </c>
      <c r="E140" s="258" t="e">
        <f>VLOOKUP($A140,Merged_couplings!$B:$BU,MATCH(E$1,Merged_couplings!$B$1:$BU$1,0),FALSE)</f>
        <v>#N/A</v>
      </c>
      <c r="F140" s="258" t="e">
        <f>VLOOKUP($A140,Merged_couplings!$B:$BU,MATCH(F$1,Merged_couplings!$B$1:$BU$1,0),FALSE)</f>
        <v>#N/A</v>
      </c>
      <c r="G140" s="258" t="e">
        <f>VLOOKUP($A140,Merged_couplings!$B:$BU,MATCH(G$1,Merged_couplings!$B$1:$BU$1,0),FALSE)</f>
        <v>#N/A</v>
      </c>
      <c r="H140" s="258" t="e">
        <f>VLOOKUP($A140,Merged_couplings!$B:$BU,MATCH(H$1,Merged_couplings!$B$1:$BU$1,0),FALSE)</f>
        <v>#N/A</v>
      </c>
      <c r="I140" s="258" t="e">
        <f>VLOOKUP($A140,Merged_couplings!$B:$BU,MATCH(I$1,Merged_couplings!$B$1:$BU$1,0),FALSE)</f>
        <v>#N/A</v>
      </c>
      <c r="J140" s="258" t="e">
        <f>VLOOKUP($A140,Merged_couplings!$B:$BU,MATCH(J$1,Merged_couplings!$B$1:$BU$1,0),FALSE)</f>
        <v>#N/A</v>
      </c>
      <c r="K140" s="258" t="e">
        <f>VLOOKUP($A140,Merged_couplings!$B:$BU,MATCH(K$1,Merged_couplings!$B$1:$BU$1,0),FALSE)</f>
        <v>#N/A</v>
      </c>
      <c r="L140" s="258" t="e">
        <f>VLOOKUP($A140,Merged_couplings!$B:$BU,MATCH(L$1,Merged_couplings!$B$1:$BU$1,0),FALSE)</f>
        <v>#N/A</v>
      </c>
      <c r="M140" s="258" t="e">
        <f>VLOOKUP($A140,Merged_couplings!$B:$BU,MATCH(M$1,Merged_couplings!$B$1:$BU$1,0),FALSE)</f>
        <v>#N/A</v>
      </c>
      <c r="N140" s="258" t="e">
        <f>VLOOKUP($A140,Merged_couplings!$B:$BU,MATCH(N$1,Merged_couplings!$B$1:$BU$1,0),FALSE)</f>
        <v>#N/A</v>
      </c>
      <c r="O140" s="121" t="e">
        <f>IF(OR(B140="BIG",B140="BI-",B140="-IG"),VLOOKUP($A140,Merged_couplings!$B:$BU,MATCH(O$1,Merged_couplings!$B$1:$BU$1,0),FALSE),"")</f>
        <v>#N/A</v>
      </c>
      <c r="P140" s="120" t="e">
        <f>IF(OR(C140="BIG",C140="BI-",C140="-IG"),VLOOKUP($A140,Merged_couplings!$B:$BU,MATCH(P$1,Merged_couplings!$B$1:$BU$1,0),FALSE),"")</f>
        <v>#N/A</v>
      </c>
      <c r="Q140" s="120" t="e">
        <f>IF(OR(D140="BIG",D140="BI-",D140="-IG"),VLOOKUP($A140,Merged_couplings!$B:$BU,MATCH(Q$1,Merged_couplings!$B$1:$BU$1,0),FALSE),"")</f>
        <v>#N/A</v>
      </c>
      <c r="R140" s="120" t="e">
        <f t="shared" ref="R140:T140" si="16">Q140</f>
        <v>#N/A</v>
      </c>
      <c r="S140" s="120" t="e">
        <f t="shared" si="16"/>
        <v>#N/A</v>
      </c>
      <c r="T140" s="120" t="e">
        <f t="shared" si="16"/>
        <v>#N/A</v>
      </c>
      <c r="U140" s="120" t="e">
        <f>IF(OR(H140="BIG",H140="BI-",H140="-IG"),VLOOKUP($A140,Merged_couplings!$B:$BU,MATCH(U$1,Merged_couplings!$B$1:$BU$1,0),FALSE),"")</f>
        <v>#N/A</v>
      </c>
      <c r="V140" s="120" t="e">
        <f>IF(OR(I140="BIG",I140="BI-",I140="-IG"),VLOOKUP($A140,Merged_couplings!$B:$BU,MATCH(V$1,Merged_couplings!$B$1:$BU$1,0),FALSE),"")</f>
        <v>#N/A</v>
      </c>
      <c r="W140" s="120" t="e">
        <f t="shared" si="11"/>
        <v>#N/A</v>
      </c>
      <c r="X140" s="120" t="e">
        <f>IF(OR(K140="BIG",K140="BI-",K140="-IG"),VLOOKUP($A140,Merged_couplings!$B:$BU,MATCH(X$1,Merged_couplings!$B$1:$BU$1,0),FALSE),"")</f>
        <v>#N/A</v>
      </c>
      <c r="Y140" s="120" t="e">
        <f>IF(OR(L140="BIG",L140="BI-",L140="-IG"),VLOOKUP($A140,Merged_couplings!$B:$BU,MATCH(Y$1,Merged_couplings!$B$1:$BU$1,0),FALSE),"")</f>
        <v>#N/A</v>
      </c>
      <c r="Z140" s="120" t="e">
        <f>IF(OR(M140="BIG",M140="BI-",M140="-IG"),VLOOKUP($A140,Merged_couplings!$B:$BU,MATCH(Z$1,Merged_couplings!$B$1:$BU$1,0),FALSE),"")</f>
        <v>#N/A</v>
      </c>
      <c r="AA140" s="120" t="e">
        <f>IF(OR(N140="BIG",N140="BI-",N140="-IG"),VLOOKUP($A140,Merged_couplings!$B:$BU,MATCH(AA$1,Merged_couplings!$B$1:$BU$1,0),FALSE),"")</f>
        <v>#N/A</v>
      </c>
      <c r="AB140" s="123" t="e" cm="1">
        <f t="array" ref="AB140">_xlfn.IFS(AND($O140&lt;&gt;"",P140&lt;&gt;""),ABS($O140-P140),AND($O140="",P140=""),"",OR($O140&lt;&gt;"",P140&lt;&gt;""),"-")</f>
        <v>#N/A</v>
      </c>
      <c r="AC140" s="122" t="e" cm="1">
        <f t="array" ref="AC140">_xlfn.IFS(AND($O140&lt;&gt;"",Q140&lt;&gt;""),ABS($O140-Q140),AND($O140="",Q140=""),"",OR($O140&lt;&gt;"",Q140&lt;&gt;""),"-")</f>
        <v>#N/A</v>
      </c>
      <c r="AD140" s="122" t="e" cm="1">
        <f t="array" ref="AD140">_xlfn.IFS(AND($O140&lt;&gt;"",R140&lt;&gt;""),ABS($O140-R140),AND($O140="",R140=""),"",OR($O140&lt;&gt;"",R140&lt;&gt;""),"-")</f>
        <v>#N/A</v>
      </c>
      <c r="AE140" s="122" t="e" cm="1">
        <f t="array" ref="AE140">_xlfn.IFS(AND($O140&lt;&gt;"",S140&lt;&gt;""),ABS($O140-S140),AND($O140="",S140=""),"",OR($O140&lt;&gt;"",S140&lt;&gt;""),"-")</f>
        <v>#N/A</v>
      </c>
      <c r="AF140" s="122" t="e" cm="1">
        <f t="array" ref="AF140">_xlfn.IFS(AND($O140&lt;&gt;"",T140&lt;&gt;""),ABS($O140-T140),AND($O140="",T140=""),"",OR($O140&lt;&gt;"",T140&lt;&gt;""),"-")</f>
        <v>#N/A</v>
      </c>
      <c r="AG140" s="122" t="e" cm="1">
        <f t="array" ref="AG140">_xlfn.IFS(AND($O140&lt;&gt;"",U140&lt;&gt;""),ABS($O140-U140),AND($O140="",U140=""),"",OR($O140&lt;&gt;"",U140&lt;&gt;""),"-")</f>
        <v>#N/A</v>
      </c>
      <c r="AH140" s="122" t="e" cm="1">
        <f t="array" ref="AH140">_xlfn.IFS(AND($O140&lt;&gt;"",V140&lt;&gt;""),ABS($O140-V140),AND($O140="",V140=""),"",OR($O140&lt;&gt;"",V140&lt;&gt;""),"-")</f>
        <v>#N/A</v>
      </c>
      <c r="AI140" s="122" t="e" cm="1">
        <f t="array" ref="AI140">_xlfn.IFS(AND($O140&lt;&gt;"",W140&lt;&gt;""),ABS($O140-W140),AND($O140="",W140=""),"",OR($O140&lt;&gt;"",W140&lt;&gt;""),"-")</f>
        <v>#N/A</v>
      </c>
      <c r="AJ140" s="122" t="e" cm="1">
        <f t="array" ref="AJ140">_xlfn.IFS(AND($O140&lt;&gt;"",X140&lt;&gt;""),ABS($O140-X140),AND($O140="",X140=""),"",OR($O140&lt;&gt;"",X140&lt;&gt;""),"-")</f>
        <v>#N/A</v>
      </c>
      <c r="AK140" s="122" t="e" cm="1">
        <f t="array" ref="AK140">_xlfn.IFS(AND($O140&lt;&gt;"",Y140&lt;&gt;""),ABS($O140-Y140),AND($O140="",Y140=""),"",OR($O140&lt;&gt;"",Y140&lt;&gt;""),"-")</f>
        <v>#N/A</v>
      </c>
      <c r="AL140" s="122" t="e" cm="1">
        <f t="array" ref="AL140">_xlfn.IFS(AND($O140&lt;&gt;"",Z140&lt;&gt;""),ABS($O140-Z140),AND($O140="",Z140=""),"",OR($O140&lt;&gt;"",Z140&lt;&gt;""),"-")</f>
        <v>#N/A</v>
      </c>
      <c r="AM140" s="122" t="e" cm="1">
        <f t="array" ref="AM140">_xlfn.IFS(AND($O140&lt;&gt;"",AA140&lt;&gt;""),ABS($O140-AA140),AND($O140="",AA140=""),"",OR($O140&lt;&gt;"",AA140&lt;&gt;""),"-")</f>
        <v>#N/A</v>
      </c>
      <c r="AN140" s="121" t="e" cm="1">
        <f t="array" ref="AN140">_xlfn.IFS(AND($P140&lt;&gt;"",Q140&lt;&gt;""),ABS($P140-Q140),AND($P140="",Q140=""),"",OR($P140&lt;&gt;"",Q140&lt;&gt;""),"-")</f>
        <v>#N/A</v>
      </c>
      <c r="AO140" s="120" t="e" cm="1">
        <f t="array" ref="AO140">_xlfn.IFS(AND($P140&lt;&gt;"",R140&lt;&gt;""),ABS($P140-R140),AND($P140="",R140=""),"",OR($P140&lt;&gt;"",R140&lt;&gt;""),"-")</f>
        <v>#N/A</v>
      </c>
      <c r="AP140" s="120" t="e" cm="1">
        <f t="array" ref="AP140">_xlfn.IFS(AND($P140&lt;&gt;"",S140&lt;&gt;""),ABS($P140-S140),AND($P140="",S140=""),"",OR($P140&lt;&gt;"",S140&lt;&gt;""),"-")</f>
        <v>#N/A</v>
      </c>
      <c r="AQ140" s="120" t="e" cm="1">
        <f t="array" ref="AQ140">_xlfn.IFS(AND($P140&lt;&gt;"",T140&lt;&gt;""),ABS($P140-T140),AND($P140="",T140=""),"",OR($P140&lt;&gt;"",T140&lt;&gt;""),"-")</f>
        <v>#N/A</v>
      </c>
      <c r="AR140" s="120" t="e" cm="1">
        <f t="array" ref="AR140">_xlfn.IFS(AND($P140&lt;&gt;"",U140&lt;&gt;""),ABS($P140-U140),AND($P140="",U140=""),"",OR($P140&lt;&gt;"",U140&lt;&gt;""),"-")</f>
        <v>#N/A</v>
      </c>
      <c r="AS140" s="120" t="e" cm="1">
        <f t="array" ref="AS140">_xlfn.IFS(AND($P140&lt;&gt;"",V140&lt;&gt;""),ABS($P140-V140),AND($P140="",V140=""),"",OR($P140&lt;&gt;"",V140&lt;&gt;""),"-")</f>
        <v>#N/A</v>
      </c>
      <c r="AT140" s="120" t="e" cm="1">
        <f t="array" ref="AT140">_xlfn.IFS(AND($P140&lt;&gt;"",W140&lt;&gt;""),ABS($P140-W140),AND($P140="",W140=""),"",OR($P140&lt;&gt;"",W140&lt;&gt;""),"-")</f>
        <v>#N/A</v>
      </c>
      <c r="AU140" s="120" t="e" cm="1">
        <f t="array" ref="AU140">_xlfn.IFS(AND($P140&lt;&gt;"",X140&lt;&gt;""),ABS($P140-X140),AND($P140="",X140=""),"",OR($P140&lt;&gt;"",X140&lt;&gt;""),"-")</f>
        <v>#N/A</v>
      </c>
      <c r="AV140" s="120" t="e" cm="1">
        <f t="array" ref="AV140">_xlfn.IFS(AND($P140&lt;&gt;"",Y140&lt;&gt;""),ABS($P140-Y140),AND($P140="",Y140=""),"",OR($P140&lt;&gt;"",Y140&lt;&gt;""),"-")</f>
        <v>#N/A</v>
      </c>
      <c r="AW140" s="120" t="e" cm="1">
        <f t="array" ref="AW140">_xlfn.IFS(AND($P140&lt;&gt;"",Z140&lt;&gt;""),ABS($P140-Z140),AND($P140="",Z140=""),"",OR($P140&lt;&gt;"",Z140&lt;&gt;""),"-")</f>
        <v>#N/A</v>
      </c>
      <c r="AX140" s="120" t="e" cm="1">
        <f t="array" ref="AX140">_xlfn.IFS(AND($P140&lt;&gt;"",AA140&lt;&gt;""),ABS($P140-AA140),AND($P140="",AA140=""),"",OR($P140&lt;&gt;"",AA140&lt;&gt;""),"-")</f>
        <v>#N/A</v>
      </c>
      <c r="AY140" s="121" t="e" cm="1">
        <f t="array" ref="AY140">_xlfn.IFS(AND($Q140&lt;&gt;"",R140&lt;&gt;""),ABS($Q140-R140),AND($Q140="",R140=""),"",OR($Q140&lt;&gt;"",R140&lt;&gt;""),"-")</f>
        <v>#N/A</v>
      </c>
      <c r="AZ140" s="334" t="e" cm="1">
        <f t="array" ref="AZ140">_xlfn.IFS(AND($Q140&lt;&gt;"",S140&lt;&gt;""),ABS($Q140-S140),AND($Q140="",S140=""),"",OR($Q140&lt;&gt;"",S140&lt;&gt;""),"-")</f>
        <v>#N/A</v>
      </c>
      <c r="BA140" s="334" t="e" cm="1">
        <f t="array" ref="BA140">_xlfn.IFS(AND($Q140&lt;&gt;"",T140&lt;&gt;""),ABS($Q140-T140),AND($Q140="",T140=""),"",OR($Q140&lt;&gt;"",T140&lt;&gt;""),"-")</f>
        <v>#N/A</v>
      </c>
      <c r="BB140" s="120" t="e" cm="1">
        <f t="array" ref="BB140">_xlfn.IFS(AND($Q140&lt;&gt;"",U140&lt;&gt;""),ABS($Q140-U140),AND($Q140="",U140=""),"",OR($Q140&lt;&gt;"",U140&lt;&gt;""),"-")</f>
        <v>#N/A</v>
      </c>
      <c r="BC140" s="120" t="e" cm="1">
        <f t="array" ref="BC140">_xlfn.IFS(AND($Q140&lt;&gt;"",V140&lt;&gt;""),ABS($Q140-V140),AND($Q140="",V140=""),"",OR($Q140&lt;&gt;"",V140&lt;&gt;""),"-")</f>
        <v>#N/A</v>
      </c>
      <c r="BD140" s="120" t="e" cm="1">
        <f t="array" ref="BD140">_xlfn.IFS(AND($Q140&lt;&gt;"",W140&lt;&gt;""),ABS($Q140-W140),AND($Q140="",W140=""),"",OR($Q140&lt;&gt;"",W140&lt;&gt;""),"-")</f>
        <v>#N/A</v>
      </c>
      <c r="BE140" s="120" t="e" cm="1">
        <f t="array" ref="BE140">_xlfn.IFS(AND($Q140&lt;&gt;"",X140&lt;&gt;""),ABS($Q140-X140),AND($Q140="",X140=""),"",OR($Q140&lt;&gt;"",X140&lt;&gt;""),"-")</f>
        <v>#N/A</v>
      </c>
      <c r="BF140" s="120" t="e" cm="1">
        <f t="array" ref="BF140">_xlfn.IFS(AND($Q140&lt;&gt;"",Y140&lt;&gt;""),ABS($Q140-Y140),AND($Q140="",Y140=""),"",OR($Q140&lt;&gt;"",Y140&lt;&gt;""),"-")</f>
        <v>#N/A</v>
      </c>
      <c r="BG140" s="120" t="e" cm="1">
        <f t="array" ref="BG140">_xlfn.IFS(AND($Q140&lt;&gt;"",Z140&lt;&gt;""),ABS($Q140-Z140),AND($Q140="",Z140=""),"",OR($Q140&lt;&gt;"",Z140&lt;&gt;""),"-")</f>
        <v>#N/A</v>
      </c>
      <c r="BH140" s="120" t="e" cm="1">
        <f t="array" ref="BH140">_xlfn.IFS(AND($Q140&lt;&gt;"",AA140&lt;&gt;""),ABS($Q140-AA140),AND($Q140="",AA140=""),"",OR($Q140&lt;&gt;"",AA140&lt;&gt;""),"-")</f>
        <v>#N/A</v>
      </c>
      <c r="BI140" s="121" t="e" cm="1">
        <f t="array" ref="BI140">_xlfn.IFS(AND($R140&lt;&gt;"",S140&lt;&gt;""),ABS($R140-S140),AND($R140="",S140=""),"",OR($R140&lt;&gt;"",S140&lt;&gt;""),"-")</f>
        <v>#N/A</v>
      </c>
      <c r="BJ140" s="120" t="e" cm="1">
        <f t="array" ref="BJ140">_xlfn.IFS(AND($R140&lt;&gt;"",T140&lt;&gt;""),ABS($R140-T140),AND($R140="",T140=""),"",OR($R140&lt;&gt;"",T140&lt;&gt;""),"-")</f>
        <v>#N/A</v>
      </c>
      <c r="BK140" s="334" t="e" cm="1">
        <f t="array" ref="BK140">_xlfn.IFS(AND($R140&lt;&gt;"",U140&lt;&gt;""),ABS($R140-U140),AND($R140="",U140=""),"",OR($R140&lt;&gt;"",U140&lt;&gt;""),"-")</f>
        <v>#N/A</v>
      </c>
      <c r="BL140" s="120" t="e" cm="1">
        <f t="array" ref="BL140">_xlfn.IFS(AND($R140&lt;&gt;"",V140&lt;&gt;""),ABS($R140-V140),AND($R140="",V140=""),"",OR($R140&lt;&gt;"",V140&lt;&gt;""),"-")</f>
        <v>#N/A</v>
      </c>
      <c r="BM140" s="120" t="e" cm="1">
        <f t="array" ref="BM140">_xlfn.IFS(AND($R140&lt;&gt;"",W140&lt;&gt;""),ABS($R140-W140),AND($R140="",W140=""),"",OR($R140&lt;&gt;"",W140&lt;&gt;""),"-")</f>
        <v>#N/A</v>
      </c>
      <c r="BN140" s="120" t="e" cm="1">
        <f t="array" ref="BN140">_xlfn.IFS(AND($R140&lt;&gt;"",X140&lt;&gt;""),ABS($R140-X140),AND($R140="",X140=""),"",OR($R140&lt;&gt;"",X140&lt;&gt;""),"-")</f>
        <v>#N/A</v>
      </c>
      <c r="BO140" s="120" t="e" cm="1">
        <f t="array" ref="BO140">_xlfn.IFS(AND($R140&lt;&gt;"",Y140&lt;&gt;""),ABS($R140-Y140),AND($R140="",Y140=""),"",OR($R140&lt;&gt;"",Y140&lt;&gt;""),"-")</f>
        <v>#N/A</v>
      </c>
      <c r="BP140" s="120" t="e" cm="1">
        <f t="array" ref="BP140">_xlfn.IFS(AND($R140&lt;&gt;"",Z140&lt;&gt;""),ABS($R140-Z140),AND($R140="",Z140=""),"",OR($R140&lt;&gt;"",Z140&lt;&gt;""),"-")</f>
        <v>#N/A</v>
      </c>
      <c r="BQ140" s="120" t="e" cm="1">
        <f t="array" ref="BQ140">_xlfn.IFS(AND($R140&lt;&gt;"",AA140&lt;&gt;""),ABS($R140-AA140),AND($R140="",AA140=""),"",OR($R140&lt;&gt;"",AA140&lt;&gt;""),"-")</f>
        <v>#N/A</v>
      </c>
      <c r="BR140" s="121" t="e" cm="1">
        <f t="array" ref="BR140">_xlfn.IFS(AND($S140&lt;&gt;"",T140&lt;&gt;""),ABS($S140-T140),AND($S140="",T140=""),"",OR($S140&lt;&gt;"",T140&lt;&gt;""),"-")</f>
        <v>#N/A</v>
      </c>
      <c r="BS140" s="334" t="e" cm="1">
        <f t="array" ref="BS140">_xlfn.IFS(AND($S140&lt;&gt;"",U140&lt;&gt;""),ABS($S140-U140),AND($S140="",U140=""),"",OR($S140&lt;&gt;"",U140&lt;&gt;""),"-")</f>
        <v>#N/A</v>
      </c>
      <c r="BT140" s="120" t="e" cm="1">
        <f t="array" ref="BT140">_xlfn.IFS(AND($S140&lt;&gt;"",V140&lt;&gt;""),ABS($S140-V140),AND($S140="",V140=""),"",OR($S140&lt;&gt;"",V140&lt;&gt;""),"-")</f>
        <v>#N/A</v>
      </c>
      <c r="BU140" s="120" t="e" cm="1">
        <f t="array" ref="BU140">_xlfn.IFS(AND($S140&lt;&gt;"",W140&lt;&gt;""),ABS($S140-W140),AND($S140="",W140=""),"",OR($S140&lt;&gt;"",W140&lt;&gt;""),"-")</f>
        <v>#N/A</v>
      </c>
      <c r="BV140" s="120" t="e" cm="1">
        <f t="array" ref="BV140">_xlfn.IFS(AND($S140&lt;&gt;"",X140&lt;&gt;""),ABS($S140-X140),AND($S140="",X140=""),"",OR($S140&lt;&gt;"",X140&lt;&gt;""),"-")</f>
        <v>#N/A</v>
      </c>
      <c r="BW140" s="120" t="e" cm="1">
        <f t="array" ref="BW140">_xlfn.IFS(AND($S140&lt;&gt;"",Y140&lt;&gt;""),ABS($S140-Y140),AND($S140="",Y140=""),"",OR($S140&lt;&gt;"",Y140&lt;&gt;""),"-")</f>
        <v>#N/A</v>
      </c>
      <c r="BX140" s="120" t="e" cm="1">
        <f t="array" ref="BX140">_xlfn.IFS(AND($S140&lt;&gt;"",Z140&lt;&gt;""),ABS($S140-Z140),AND($S140="",Z140=""),"",OR($S140&lt;&gt;"",Z140&lt;&gt;""),"-")</f>
        <v>#N/A</v>
      </c>
      <c r="BY140" s="120" t="e" cm="1">
        <f t="array" ref="BY140">_xlfn.IFS(AND($S140&lt;&gt;"",AA140&lt;&gt;""),ABS($S140-AA140),AND($S140="",AA140=""),"",OR($S140&lt;&gt;"",AA140&lt;&gt;""),"-")</f>
        <v>#N/A</v>
      </c>
      <c r="BZ140" s="121" t="e" cm="1">
        <f t="array" ref="BZ140">_xlfn.IFS(AND($T140&lt;&gt;"",U140&lt;&gt;""),ABS($T140-U140),AND($T140="",U140=""),"",OR($T140&lt;&gt;"",U140&lt;&gt;""),"-")</f>
        <v>#N/A</v>
      </c>
      <c r="CA140" s="120" t="e" cm="1">
        <f t="array" ref="CA140">_xlfn.IFS(AND($T140&lt;&gt;"",V140&lt;&gt;""),ABS($T140-V140),AND($T140="",V140=""),"",OR($T140&lt;&gt;"",V140&lt;&gt;""),"-")</f>
        <v>#N/A</v>
      </c>
      <c r="CB140" s="120" t="e" cm="1">
        <f t="array" ref="CB140">_xlfn.IFS(AND($T140&lt;&gt;"",W140&lt;&gt;""),ABS($T140-W140),AND($T140="",W140=""),"",OR($T140&lt;&gt;"",W140&lt;&gt;""),"-")</f>
        <v>#N/A</v>
      </c>
      <c r="CC140" s="120" t="e" cm="1">
        <f t="array" ref="CC140">_xlfn.IFS(AND($T140&lt;&gt;"",X140&lt;&gt;""),ABS($T140-X140),AND($T140="",X140=""),"",OR($T140&lt;&gt;"",X140&lt;&gt;""),"-")</f>
        <v>#N/A</v>
      </c>
      <c r="CD140" s="120" t="e" cm="1">
        <f t="array" ref="CD140">_xlfn.IFS(AND($T140&lt;&gt;"",Y140&lt;&gt;""),ABS($T140-Y140),AND($T140="",Y140=""),"",OR($T140&lt;&gt;"",Y140&lt;&gt;""),"-")</f>
        <v>#N/A</v>
      </c>
      <c r="CE140" s="120" t="e" cm="1">
        <f t="array" ref="CE140">_xlfn.IFS(AND($T140&lt;&gt;"",Z140&lt;&gt;""),ABS($T140-Z140),AND($T140="",Z140=""),"",OR($T140&lt;&gt;"",Z140&lt;&gt;""),"-")</f>
        <v>#N/A</v>
      </c>
      <c r="CF140" s="120" t="e" cm="1">
        <f t="array" ref="CF140">_xlfn.IFS(AND($T140&lt;&gt;"",AA140&lt;&gt;""),ABS($T140-AA140),AND($T140="",AA140=""),"",OR($T140&lt;&gt;"",AA140&lt;&gt;""),"-")</f>
        <v>#N/A</v>
      </c>
      <c r="CG140" s="121" t="e" cm="1">
        <f t="array" ref="CG140">_xlfn.IFS(AND($U140&lt;&gt;"",V140&lt;&gt;""),ABS($U140-V140),AND($U140="",V140=""),"",OR($U140&lt;&gt;"",V140&lt;&gt;""),"-")</f>
        <v>#N/A</v>
      </c>
      <c r="CH140" s="120" t="e" cm="1">
        <f t="array" ref="CH140">_xlfn.IFS(AND($U140&lt;&gt;"",W140&lt;&gt;""),ABS($U140-W140),AND($U140="",W140=""),"",OR($U140&lt;&gt;"",W140&lt;&gt;""),"-")</f>
        <v>#N/A</v>
      </c>
      <c r="CI140" s="120" t="e" cm="1">
        <f t="array" ref="CI140">_xlfn.IFS(AND($U140&lt;&gt;"",X140&lt;&gt;""),ABS($U140-X140),AND($U140="",X140=""),"",OR($U140&lt;&gt;"",X140&lt;&gt;""),"-")</f>
        <v>#N/A</v>
      </c>
      <c r="CJ140" s="120" t="e" cm="1">
        <f t="array" ref="CJ140">_xlfn.IFS(AND($U140&lt;&gt;"",Y140&lt;&gt;""),ABS($U140-Y140),AND($U140="",Y140=""),"",OR($U140&lt;&gt;"",Y140&lt;&gt;""),"-")</f>
        <v>#N/A</v>
      </c>
      <c r="CK140" s="120" t="e" cm="1">
        <f t="array" ref="CK140">_xlfn.IFS(AND($U140&lt;&gt;"",Z140&lt;&gt;""),ABS($U140-Z140),AND($U140="",Z140=""),"",OR($U140&lt;&gt;"",Z140&lt;&gt;""),"-")</f>
        <v>#N/A</v>
      </c>
      <c r="CL140" s="120" t="e" cm="1">
        <f t="array" ref="CL140">_xlfn.IFS(AND($U140&lt;&gt;"",AA140&lt;&gt;""),ABS($U140-AA140),AND($U140="",AA140=""),"",OR($U140&lt;&gt;"",AA140&lt;&gt;""),"-")</f>
        <v>#N/A</v>
      </c>
      <c r="CM140" s="121" t="e" cm="1">
        <f t="array" ref="CM140">_xlfn.IFS(AND($V140&lt;&gt;"",W140&lt;&gt;""),ABS($V140-W140),AND($V140="",W140=""),"",OR($V140&lt;&gt;"",W140&lt;&gt;""),"-")</f>
        <v>#N/A</v>
      </c>
      <c r="CN140" s="120" t="e" cm="1">
        <f t="array" ref="CN140">_xlfn.IFS(AND($V140&lt;&gt;"",X140&lt;&gt;""),ABS($V140-X140),AND($V140="",X140=""),"",OR($V140&lt;&gt;"",X140&lt;&gt;""),"-")</f>
        <v>#N/A</v>
      </c>
      <c r="CO140" s="120" t="e" cm="1">
        <f t="array" ref="CO140">_xlfn.IFS(AND($V140&lt;&gt;"",Y140&lt;&gt;""),ABS($V140-Y140),AND($V140="",Y140=""),"",OR($V140&lt;&gt;"",Y140&lt;&gt;""),"-")</f>
        <v>#N/A</v>
      </c>
      <c r="CP140" s="120" t="e" cm="1">
        <f t="array" ref="CP140">_xlfn.IFS(AND($V140&lt;&gt;"",Z140&lt;&gt;""),ABS($V140-Z140),AND($V140="",Z140=""),"",OR($V140&lt;&gt;"",Z140&lt;&gt;""),"-")</f>
        <v>#N/A</v>
      </c>
      <c r="CQ140" s="120" t="e" cm="1">
        <f t="array" ref="CQ140">_xlfn.IFS(AND($V140&lt;&gt;"",AA140&lt;&gt;""),ABS($V140-AA140),AND($V140="",AA140=""),"",OR($V140&lt;&gt;"",AA140&lt;&gt;""),"-")</f>
        <v>#N/A</v>
      </c>
      <c r="CR140" s="121" t="e" cm="1">
        <f t="array" ref="CR140">_xlfn.IFS(AND($W140&lt;&gt;"",X140&lt;&gt;""),ABS($W140-X140),AND($W140="",X140=""),"",OR($W140&lt;&gt;"",X140&lt;&gt;""),"-")</f>
        <v>#N/A</v>
      </c>
      <c r="CS140" s="120" t="e" cm="1">
        <f t="array" ref="CS140">_xlfn.IFS(AND($W140&lt;&gt;"",Y140&lt;&gt;""),ABS($W140-Y140),AND($W140="",Y140=""),"",OR($W140&lt;&gt;"",Y140&lt;&gt;""),"-")</f>
        <v>#N/A</v>
      </c>
      <c r="CT140" s="120" t="e" cm="1">
        <f t="array" ref="CT140">_xlfn.IFS(AND($W140&lt;&gt;"",Z140&lt;&gt;""),ABS($W140-Z140),AND($W140="",Z140=""),"",OR($W140&lt;&gt;"",Z140&lt;&gt;""),"-")</f>
        <v>#N/A</v>
      </c>
      <c r="CU140" s="120" t="e" cm="1">
        <f t="array" ref="CU140">_xlfn.IFS(AND($W140&lt;&gt;"",AA140&lt;&gt;""),ABS($W140-AA140),AND($W140="",AA140=""),"",OR($W140&lt;&gt;"",AA140&lt;&gt;""),"-")</f>
        <v>#N/A</v>
      </c>
      <c r="CV140" s="121" t="e" cm="1">
        <f t="array" ref="CV140">_xlfn.IFS(AND($X140&lt;&gt;"",Y140&lt;&gt;""),ABS($X140-Y140),AND($X140="",Y140=""),"",OR($X140&lt;&gt;"",Y140&lt;&gt;""),"-")</f>
        <v>#N/A</v>
      </c>
      <c r="CW140" s="120" t="e" cm="1">
        <f t="array" ref="CW140">_xlfn.IFS(AND($X140&lt;&gt;"",Z140&lt;&gt;""),ABS($X140-Z140),AND($X140="",Z140=""),"",OR($X140&lt;&gt;"",Z140&lt;&gt;""),"-")</f>
        <v>#N/A</v>
      </c>
      <c r="CX140" s="120" t="e" cm="1">
        <f t="array" ref="CX140">_xlfn.IFS(AND($X140&lt;&gt;"",AA140&lt;&gt;""),ABS($X140-AA140),AND($X140="",AA140=""),"",OR($X140&lt;&gt;"",AA140&lt;&gt;""),"-")</f>
        <v>#N/A</v>
      </c>
      <c r="CY140" s="121" t="e" cm="1">
        <f t="array" ref="CY140">_xlfn.IFS(AND($Y140&lt;&gt;"",Z140&lt;&gt;""),ABS($Y140-Z140),AND($Y140="",Z140=""),"",OR($Y140&lt;&gt;"",Z140&lt;&gt;""),"-")</f>
        <v>#N/A</v>
      </c>
      <c r="CZ140" s="120" t="e" cm="1">
        <f t="array" ref="CZ140">_xlfn.IFS(AND($Y140&lt;&gt;"",AA140&lt;&gt;""),ABS($Y140-AA140),AND($Y140="",AA140=""),"",OR($Y140&lt;&gt;"",AA140&lt;&gt;""),"-")</f>
        <v>#N/A</v>
      </c>
      <c r="DA140" s="121" t="e" cm="1">
        <f t="array" ref="DA140">_xlfn.IFS(AND($Z140&lt;&gt;"",AA140&lt;&gt;""),ABS($Z140-AA140),AND($Z140="",AA140=""),"",OR($Z140&lt;&gt;"",AA140&lt;&gt;""),"-")</f>
        <v>#N/A</v>
      </c>
    </row>
    <row r="141" spans="1:105" s="121" customFormat="1" x14ac:dyDescent="0.2">
      <c r="A141" s="260" t="s">
        <v>54</v>
      </c>
      <c r="B141" s="259" t="str">
        <f>VLOOKUP($A141,Merged_couplings!$B:$BU,MATCH(B$1,Merged_couplings!$B$1:$BU$1,0),FALSE)</f>
        <v>-I-</v>
      </c>
      <c r="C141" s="258" t="str">
        <f>VLOOKUP($A141,Merged_couplings!$B:$BU,MATCH(C$1,Merged_couplings!$B$1:$BU$1,0),FALSE)</f>
        <v>-I-</v>
      </c>
      <c r="D141" s="258" t="str">
        <f>VLOOKUP($A141,Merged_couplings!$B:$BU,MATCH(D$1,Merged_couplings!$B$1:$BU$1,0),FALSE)</f>
        <v>-I-</v>
      </c>
      <c r="E141" s="258" t="str">
        <f>VLOOKUP($A141,Merged_couplings!$B:$BU,MATCH(E$1,Merged_couplings!$B$1:$BU$1,0),FALSE)</f>
        <v>-I-</v>
      </c>
      <c r="F141" s="258" t="str">
        <f>VLOOKUP($A141,Merged_couplings!$B:$BU,MATCH(F$1,Merged_couplings!$B$1:$BU$1,0),FALSE)</f>
        <v>-I-</v>
      </c>
      <c r="G141" s="258" t="str">
        <f>VLOOKUP($A141,Merged_couplings!$B:$BU,MATCH(G$1,Merged_couplings!$B$1:$BU$1,0),FALSE)</f>
        <v>-I-</v>
      </c>
      <c r="H141" s="258" t="str">
        <f>VLOOKUP($A141,Merged_couplings!$B:$BU,MATCH(H$1,Merged_couplings!$B$1:$BU$1,0),FALSE)</f>
        <v>-I-</v>
      </c>
      <c r="I141" s="258" t="str">
        <f>VLOOKUP($A141,Merged_couplings!$B:$BU,MATCH(I$1,Merged_couplings!$B$1:$BU$1,0),FALSE)</f>
        <v>-IG</v>
      </c>
      <c r="J141" s="258" t="str">
        <f>VLOOKUP($A141,Merged_couplings!$B:$BU,MATCH(J$1,Merged_couplings!$B$1:$BU$1,0),FALSE)</f>
        <v>-IG</v>
      </c>
      <c r="K141" s="258" t="str">
        <f>VLOOKUP($A141,Merged_couplings!$B:$BU,MATCH(K$1,Merged_couplings!$B$1:$BU$1,0),FALSE)</f>
        <v>-IG</v>
      </c>
      <c r="L141" s="258" t="str">
        <f>VLOOKUP($A141,Merged_couplings!$B:$BU,MATCH(L$1,Merged_couplings!$B$1:$BU$1,0),FALSE)</f>
        <v>-IG</v>
      </c>
      <c r="M141" s="258" t="str">
        <f>VLOOKUP($A141,Merged_couplings!$B:$BU,MATCH(M$1,Merged_couplings!$B$1:$BU$1,0),FALSE)</f>
        <v>-I-</v>
      </c>
      <c r="N141" s="258" t="str">
        <f>VLOOKUP($A141,Merged_couplings!$B:$BU,MATCH(N$1,Merged_couplings!$B$1:$BU$1,0),FALSE)</f>
        <v>-I-</v>
      </c>
      <c r="O141" s="121" t="str">
        <f>IF(OR(B141="BIG",B141="BI-",B141="-IG"),VLOOKUP($A141,Merged_couplings!$B:$BU,MATCH(O$1,Merged_couplings!$B$1:$BU$1,0),FALSE),"")</f>
        <v/>
      </c>
      <c r="P141" s="120" t="str">
        <f>IF(OR(C141="BIG",C141="BI-",C141="-IG"),VLOOKUP($A141,Merged_couplings!$B:$BU,MATCH(P$1,Merged_couplings!$B$1:$BU$1,0),FALSE),"")</f>
        <v/>
      </c>
      <c r="Q141" s="120" t="str">
        <f>IF(OR(D141="BIG",D141="BI-",D141="-IG"),VLOOKUP($A141,Merged_couplings!$B:$BU,MATCH(Q$1,Merged_couplings!$B$1:$BU$1,0),FALSE),"")</f>
        <v/>
      </c>
      <c r="R141" s="120" t="str">
        <f t="shared" ref="R141:T141" si="17">Q141</f>
        <v/>
      </c>
      <c r="S141" s="120" t="str">
        <f t="shared" si="17"/>
        <v/>
      </c>
      <c r="T141" s="120" t="str">
        <f t="shared" si="17"/>
        <v/>
      </c>
      <c r="U141" s="120" t="str">
        <f>IF(OR(H141="BIG",H141="BI-",H141="-IG"),VLOOKUP($A141,Merged_couplings!$B:$BU,MATCH(U$1,Merged_couplings!$B$1:$BU$1,0),FALSE),"")</f>
        <v/>
      </c>
      <c r="V141" s="120">
        <f>IF(OR(I141="BIG",I141="BI-",I141="-IG"),VLOOKUP($A141,Merged_couplings!$B:$BU,MATCH(V$1,Merged_couplings!$B$1:$BU$1,0),FALSE),"")</f>
        <v>9.3841943467927074</v>
      </c>
      <c r="W141" s="120">
        <f t="shared" si="11"/>
        <v>9.3841943467927074</v>
      </c>
      <c r="X141" s="120">
        <f>IF(OR(K141="BIG",K141="BI-",K141="-IG"),VLOOKUP($A141,Merged_couplings!$B:$BU,MATCH(X$1,Merged_couplings!$B$1:$BU$1,0),FALSE),"")</f>
        <v>9.5693509540379811</v>
      </c>
      <c r="Y141" s="120">
        <f>IF(OR(L141="BIG",L141="BI-",L141="-IG"),VLOOKUP($A141,Merged_couplings!$B:$BU,MATCH(Y$1,Merged_couplings!$B$1:$BU$1,0),FALSE),"")</f>
        <v>7.7466117466298945</v>
      </c>
      <c r="Z141" s="120" t="str">
        <f>IF(OR(M141="BIG",M141="BI-",M141="-IG"),VLOOKUP($A141,Merged_couplings!$B:$BU,MATCH(Z$1,Merged_couplings!$B$1:$BU$1,0),FALSE),"")</f>
        <v/>
      </c>
      <c r="AA141" s="120" t="str">
        <f>IF(OR(N141="BIG",N141="BI-",N141="-IG"),VLOOKUP($A141,Merged_couplings!$B:$BU,MATCH(AA$1,Merged_couplings!$B$1:$BU$1,0),FALSE),"")</f>
        <v/>
      </c>
      <c r="AB141" s="123" t="str" cm="1">
        <f t="array" ref="AB141">_xlfn.IFS(AND($O141&lt;&gt;"",P141&lt;&gt;""),ABS($O141-P141),AND($O141="",P141=""),"",OR($O141&lt;&gt;"",P141&lt;&gt;""),"-")</f>
        <v/>
      </c>
      <c r="AC141" s="122" t="str" cm="1">
        <f t="array" ref="AC141">_xlfn.IFS(AND($O141&lt;&gt;"",Q141&lt;&gt;""),ABS($O141-Q141),AND($O141="",Q141=""),"",OR($O141&lt;&gt;"",Q141&lt;&gt;""),"-")</f>
        <v/>
      </c>
      <c r="AD141" s="122" t="str" cm="1">
        <f t="array" ref="AD141">_xlfn.IFS(AND($O141&lt;&gt;"",R141&lt;&gt;""),ABS($O141-R141),AND($O141="",R141=""),"",OR($O141&lt;&gt;"",R141&lt;&gt;""),"-")</f>
        <v/>
      </c>
      <c r="AE141" s="122" t="str" cm="1">
        <f t="array" ref="AE141">_xlfn.IFS(AND($O141&lt;&gt;"",S141&lt;&gt;""),ABS($O141-S141),AND($O141="",S141=""),"",OR($O141&lt;&gt;"",S141&lt;&gt;""),"-")</f>
        <v/>
      </c>
      <c r="AF141" s="122" t="str" cm="1">
        <f t="array" ref="AF141">_xlfn.IFS(AND($O141&lt;&gt;"",T141&lt;&gt;""),ABS($O141-T141),AND($O141="",T141=""),"",OR($O141&lt;&gt;"",T141&lt;&gt;""),"-")</f>
        <v/>
      </c>
      <c r="AG141" s="122" t="str" cm="1">
        <f t="array" ref="AG141">_xlfn.IFS(AND($O141&lt;&gt;"",U141&lt;&gt;""),ABS($O141-U141),AND($O141="",U141=""),"",OR($O141&lt;&gt;"",U141&lt;&gt;""),"-")</f>
        <v/>
      </c>
      <c r="AH141" s="122" t="str" cm="1">
        <f t="array" ref="AH141">_xlfn.IFS(AND($O141&lt;&gt;"",V141&lt;&gt;""),ABS($O141-V141),AND($O141="",V141=""),"",OR($O141&lt;&gt;"",V141&lt;&gt;""),"-")</f>
        <v>-</v>
      </c>
      <c r="AI141" s="122" t="str" cm="1">
        <f t="array" ref="AI141">_xlfn.IFS(AND($O141&lt;&gt;"",W141&lt;&gt;""),ABS($O141-W141),AND($O141="",W141=""),"",OR($O141&lt;&gt;"",W141&lt;&gt;""),"-")</f>
        <v>-</v>
      </c>
      <c r="AJ141" s="122" t="str" cm="1">
        <f t="array" ref="AJ141">_xlfn.IFS(AND($O141&lt;&gt;"",X141&lt;&gt;""),ABS($O141-X141),AND($O141="",X141=""),"",OR($O141&lt;&gt;"",X141&lt;&gt;""),"-")</f>
        <v>-</v>
      </c>
      <c r="AK141" s="122" t="str" cm="1">
        <f t="array" ref="AK141">_xlfn.IFS(AND($O141&lt;&gt;"",Y141&lt;&gt;""),ABS($O141-Y141),AND($O141="",Y141=""),"",OR($O141&lt;&gt;"",Y141&lt;&gt;""),"-")</f>
        <v>-</v>
      </c>
      <c r="AL141" s="122" t="str" cm="1">
        <f t="array" ref="AL141">_xlfn.IFS(AND($O141&lt;&gt;"",Z141&lt;&gt;""),ABS($O141-Z141),AND($O141="",Z141=""),"",OR($O141&lt;&gt;"",Z141&lt;&gt;""),"-")</f>
        <v/>
      </c>
      <c r="AM141" s="122" t="str" cm="1">
        <f t="array" ref="AM141">_xlfn.IFS(AND($O141&lt;&gt;"",AA141&lt;&gt;""),ABS($O141-AA141),AND($O141="",AA141=""),"",OR($O141&lt;&gt;"",AA141&lt;&gt;""),"-")</f>
        <v/>
      </c>
      <c r="AN141" s="121" t="str" cm="1">
        <f t="array" ref="AN141">_xlfn.IFS(AND($P141&lt;&gt;"",Q141&lt;&gt;""),ABS($P141-Q141),AND($P141="",Q141=""),"",OR($P141&lt;&gt;"",Q141&lt;&gt;""),"-")</f>
        <v/>
      </c>
      <c r="AO141" s="120" t="str" cm="1">
        <f t="array" ref="AO141">_xlfn.IFS(AND($P141&lt;&gt;"",R141&lt;&gt;""),ABS($P141-R141),AND($P141="",R141=""),"",OR($P141&lt;&gt;"",R141&lt;&gt;""),"-")</f>
        <v/>
      </c>
      <c r="AP141" s="120" t="str" cm="1">
        <f t="array" ref="AP141">_xlfn.IFS(AND($P141&lt;&gt;"",S141&lt;&gt;""),ABS($P141-S141),AND($P141="",S141=""),"",OR($P141&lt;&gt;"",S141&lt;&gt;""),"-")</f>
        <v/>
      </c>
      <c r="AQ141" s="120" t="str" cm="1">
        <f t="array" ref="AQ141">_xlfn.IFS(AND($P141&lt;&gt;"",T141&lt;&gt;""),ABS($P141-T141),AND($P141="",T141=""),"",OR($P141&lt;&gt;"",T141&lt;&gt;""),"-")</f>
        <v/>
      </c>
      <c r="AR141" s="120" t="str" cm="1">
        <f t="array" ref="AR141">_xlfn.IFS(AND($P141&lt;&gt;"",U141&lt;&gt;""),ABS($P141-U141),AND($P141="",U141=""),"",OR($P141&lt;&gt;"",U141&lt;&gt;""),"-")</f>
        <v/>
      </c>
      <c r="AS141" s="120" t="str" cm="1">
        <f t="array" ref="AS141">_xlfn.IFS(AND($P141&lt;&gt;"",V141&lt;&gt;""),ABS($P141-V141),AND($P141="",V141=""),"",OR($P141&lt;&gt;"",V141&lt;&gt;""),"-")</f>
        <v>-</v>
      </c>
      <c r="AT141" s="120" t="str" cm="1">
        <f t="array" ref="AT141">_xlfn.IFS(AND($P141&lt;&gt;"",W141&lt;&gt;""),ABS($P141-W141),AND($P141="",W141=""),"",OR($P141&lt;&gt;"",W141&lt;&gt;""),"-")</f>
        <v>-</v>
      </c>
      <c r="AU141" s="120" t="str" cm="1">
        <f t="array" ref="AU141">_xlfn.IFS(AND($P141&lt;&gt;"",X141&lt;&gt;""),ABS($P141-X141),AND($P141="",X141=""),"",OR($P141&lt;&gt;"",X141&lt;&gt;""),"-")</f>
        <v>-</v>
      </c>
      <c r="AV141" s="120" t="str" cm="1">
        <f t="array" ref="AV141">_xlfn.IFS(AND($P141&lt;&gt;"",Y141&lt;&gt;""),ABS($P141-Y141),AND($P141="",Y141=""),"",OR($P141&lt;&gt;"",Y141&lt;&gt;""),"-")</f>
        <v>-</v>
      </c>
      <c r="AW141" s="120" t="str" cm="1">
        <f t="array" ref="AW141">_xlfn.IFS(AND($P141&lt;&gt;"",Z141&lt;&gt;""),ABS($P141-Z141),AND($P141="",Z141=""),"",OR($P141&lt;&gt;"",Z141&lt;&gt;""),"-")</f>
        <v/>
      </c>
      <c r="AX141" s="120" t="str" cm="1">
        <f t="array" ref="AX141">_xlfn.IFS(AND($P141&lt;&gt;"",AA141&lt;&gt;""),ABS($P141-AA141),AND($P141="",AA141=""),"",OR($P141&lt;&gt;"",AA141&lt;&gt;""),"-")</f>
        <v/>
      </c>
      <c r="AY141" s="121" t="str" cm="1">
        <f t="array" ref="AY141">_xlfn.IFS(AND($Q141&lt;&gt;"",R141&lt;&gt;""),ABS($Q141-R141),AND($Q141="",R141=""),"",OR($Q141&lt;&gt;"",R141&lt;&gt;""),"-")</f>
        <v/>
      </c>
      <c r="AZ141" s="334" t="str" cm="1">
        <f t="array" ref="AZ141">_xlfn.IFS(AND($Q141&lt;&gt;"",S141&lt;&gt;""),ABS($Q141-S141),AND($Q141="",S141=""),"",OR($Q141&lt;&gt;"",S141&lt;&gt;""),"-")</f>
        <v/>
      </c>
      <c r="BA141" s="334" t="str" cm="1">
        <f t="array" ref="BA141">_xlfn.IFS(AND($Q141&lt;&gt;"",T141&lt;&gt;""),ABS($Q141-T141),AND($Q141="",T141=""),"",OR($Q141&lt;&gt;"",T141&lt;&gt;""),"-")</f>
        <v/>
      </c>
      <c r="BB141" s="120" t="str" cm="1">
        <f t="array" ref="BB141">_xlfn.IFS(AND($Q141&lt;&gt;"",U141&lt;&gt;""),ABS($Q141-U141),AND($Q141="",U141=""),"",OR($Q141&lt;&gt;"",U141&lt;&gt;""),"-")</f>
        <v/>
      </c>
      <c r="BC141" s="120" t="str" cm="1">
        <f t="array" ref="BC141">_xlfn.IFS(AND($Q141&lt;&gt;"",V141&lt;&gt;""),ABS($Q141-V141),AND($Q141="",V141=""),"",OR($Q141&lt;&gt;"",V141&lt;&gt;""),"-")</f>
        <v>-</v>
      </c>
      <c r="BD141" s="120" t="str" cm="1">
        <f t="array" ref="BD141">_xlfn.IFS(AND($Q141&lt;&gt;"",W141&lt;&gt;""),ABS($Q141-W141),AND($Q141="",W141=""),"",OR($Q141&lt;&gt;"",W141&lt;&gt;""),"-")</f>
        <v>-</v>
      </c>
      <c r="BE141" s="120" t="str" cm="1">
        <f t="array" ref="BE141">_xlfn.IFS(AND($Q141&lt;&gt;"",X141&lt;&gt;""),ABS($Q141-X141),AND($Q141="",X141=""),"",OR($Q141&lt;&gt;"",X141&lt;&gt;""),"-")</f>
        <v>-</v>
      </c>
      <c r="BF141" s="120" t="str" cm="1">
        <f t="array" ref="BF141">_xlfn.IFS(AND($Q141&lt;&gt;"",Y141&lt;&gt;""),ABS($Q141-Y141),AND($Q141="",Y141=""),"",OR($Q141&lt;&gt;"",Y141&lt;&gt;""),"-")</f>
        <v>-</v>
      </c>
      <c r="BG141" s="120" t="str" cm="1">
        <f t="array" ref="BG141">_xlfn.IFS(AND($Q141&lt;&gt;"",Z141&lt;&gt;""),ABS($Q141-Z141),AND($Q141="",Z141=""),"",OR($Q141&lt;&gt;"",Z141&lt;&gt;""),"-")</f>
        <v/>
      </c>
      <c r="BH141" s="120" t="str" cm="1">
        <f t="array" ref="BH141">_xlfn.IFS(AND($Q141&lt;&gt;"",AA141&lt;&gt;""),ABS($Q141-AA141),AND($Q141="",AA141=""),"",OR($Q141&lt;&gt;"",AA141&lt;&gt;""),"-")</f>
        <v/>
      </c>
      <c r="BI141" s="121" t="str" cm="1">
        <f t="array" ref="BI141">_xlfn.IFS(AND($R141&lt;&gt;"",S141&lt;&gt;""),ABS($R141-S141),AND($R141="",S141=""),"",OR($R141&lt;&gt;"",S141&lt;&gt;""),"-")</f>
        <v/>
      </c>
      <c r="BJ141" s="120" t="str" cm="1">
        <f t="array" ref="BJ141">_xlfn.IFS(AND($R141&lt;&gt;"",T141&lt;&gt;""),ABS($R141-T141),AND($R141="",T141=""),"",OR($R141&lt;&gt;"",T141&lt;&gt;""),"-")</f>
        <v/>
      </c>
      <c r="BK141" s="334" t="str" cm="1">
        <f t="array" ref="BK141">_xlfn.IFS(AND($R141&lt;&gt;"",U141&lt;&gt;""),ABS($R141-U141),AND($R141="",U141=""),"",OR($R141&lt;&gt;"",U141&lt;&gt;""),"-")</f>
        <v/>
      </c>
      <c r="BL141" s="120" t="str" cm="1">
        <f t="array" ref="BL141">_xlfn.IFS(AND($R141&lt;&gt;"",V141&lt;&gt;""),ABS($R141-V141),AND($R141="",V141=""),"",OR($R141&lt;&gt;"",V141&lt;&gt;""),"-")</f>
        <v>-</v>
      </c>
      <c r="BM141" s="120" t="str" cm="1">
        <f t="array" ref="BM141">_xlfn.IFS(AND($R141&lt;&gt;"",W141&lt;&gt;""),ABS($R141-W141),AND($R141="",W141=""),"",OR($R141&lt;&gt;"",W141&lt;&gt;""),"-")</f>
        <v>-</v>
      </c>
      <c r="BN141" s="120" t="str" cm="1">
        <f t="array" ref="BN141">_xlfn.IFS(AND($R141&lt;&gt;"",X141&lt;&gt;""),ABS($R141-X141),AND($R141="",X141=""),"",OR($R141&lt;&gt;"",X141&lt;&gt;""),"-")</f>
        <v>-</v>
      </c>
      <c r="BO141" s="120" t="str" cm="1">
        <f t="array" ref="BO141">_xlfn.IFS(AND($R141&lt;&gt;"",Y141&lt;&gt;""),ABS($R141-Y141),AND($R141="",Y141=""),"",OR($R141&lt;&gt;"",Y141&lt;&gt;""),"-")</f>
        <v>-</v>
      </c>
      <c r="BP141" s="120" t="str" cm="1">
        <f t="array" ref="BP141">_xlfn.IFS(AND($R141&lt;&gt;"",Z141&lt;&gt;""),ABS($R141-Z141),AND($R141="",Z141=""),"",OR($R141&lt;&gt;"",Z141&lt;&gt;""),"-")</f>
        <v/>
      </c>
      <c r="BQ141" s="120" t="str" cm="1">
        <f t="array" ref="BQ141">_xlfn.IFS(AND($R141&lt;&gt;"",AA141&lt;&gt;""),ABS($R141-AA141),AND($R141="",AA141=""),"",OR($R141&lt;&gt;"",AA141&lt;&gt;""),"-")</f>
        <v/>
      </c>
      <c r="BR141" s="121" t="str" cm="1">
        <f t="array" ref="BR141">_xlfn.IFS(AND($S141&lt;&gt;"",T141&lt;&gt;""),ABS($S141-T141),AND($S141="",T141=""),"",OR($S141&lt;&gt;"",T141&lt;&gt;""),"-")</f>
        <v/>
      </c>
      <c r="BS141" s="334" t="str" cm="1">
        <f t="array" ref="BS141">_xlfn.IFS(AND($S141&lt;&gt;"",U141&lt;&gt;""),ABS($S141-U141),AND($S141="",U141=""),"",OR($S141&lt;&gt;"",U141&lt;&gt;""),"-")</f>
        <v/>
      </c>
      <c r="BT141" s="120" t="str" cm="1">
        <f t="array" ref="BT141">_xlfn.IFS(AND($S141&lt;&gt;"",V141&lt;&gt;""),ABS($S141-V141),AND($S141="",V141=""),"",OR($S141&lt;&gt;"",V141&lt;&gt;""),"-")</f>
        <v>-</v>
      </c>
      <c r="BU141" s="120" t="str" cm="1">
        <f t="array" ref="BU141">_xlfn.IFS(AND($S141&lt;&gt;"",W141&lt;&gt;""),ABS($S141-W141),AND($S141="",W141=""),"",OR($S141&lt;&gt;"",W141&lt;&gt;""),"-")</f>
        <v>-</v>
      </c>
      <c r="BV141" s="120" t="str" cm="1">
        <f t="array" ref="BV141">_xlfn.IFS(AND($S141&lt;&gt;"",X141&lt;&gt;""),ABS($S141-X141),AND($S141="",X141=""),"",OR($S141&lt;&gt;"",X141&lt;&gt;""),"-")</f>
        <v>-</v>
      </c>
      <c r="BW141" s="120" t="str" cm="1">
        <f t="array" ref="BW141">_xlfn.IFS(AND($S141&lt;&gt;"",Y141&lt;&gt;""),ABS($S141-Y141),AND($S141="",Y141=""),"",OR($S141&lt;&gt;"",Y141&lt;&gt;""),"-")</f>
        <v>-</v>
      </c>
      <c r="BX141" s="120" t="str" cm="1">
        <f t="array" ref="BX141">_xlfn.IFS(AND($S141&lt;&gt;"",Z141&lt;&gt;""),ABS($S141-Z141),AND($S141="",Z141=""),"",OR($S141&lt;&gt;"",Z141&lt;&gt;""),"-")</f>
        <v/>
      </c>
      <c r="BY141" s="120" t="str" cm="1">
        <f t="array" ref="BY141">_xlfn.IFS(AND($S141&lt;&gt;"",AA141&lt;&gt;""),ABS($S141-AA141),AND($S141="",AA141=""),"",OR($S141&lt;&gt;"",AA141&lt;&gt;""),"-")</f>
        <v/>
      </c>
      <c r="BZ141" s="121" t="str" cm="1">
        <f t="array" ref="BZ141">_xlfn.IFS(AND($T141&lt;&gt;"",U141&lt;&gt;""),ABS($T141-U141),AND($T141="",U141=""),"",OR($T141&lt;&gt;"",U141&lt;&gt;""),"-")</f>
        <v/>
      </c>
      <c r="CA141" s="120" t="str" cm="1">
        <f t="array" ref="CA141">_xlfn.IFS(AND($T141&lt;&gt;"",V141&lt;&gt;""),ABS($T141-V141),AND($T141="",V141=""),"",OR($T141&lt;&gt;"",V141&lt;&gt;""),"-")</f>
        <v>-</v>
      </c>
      <c r="CB141" s="120" t="str" cm="1">
        <f t="array" ref="CB141">_xlfn.IFS(AND($T141&lt;&gt;"",W141&lt;&gt;""),ABS($T141-W141),AND($T141="",W141=""),"",OR($T141&lt;&gt;"",W141&lt;&gt;""),"-")</f>
        <v>-</v>
      </c>
      <c r="CC141" s="120" t="str" cm="1">
        <f t="array" ref="CC141">_xlfn.IFS(AND($T141&lt;&gt;"",X141&lt;&gt;""),ABS($T141-X141),AND($T141="",X141=""),"",OR($T141&lt;&gt;"",X141&lt;&gt;""),"-")</f>
        <v>-</v>
      </c>
      <c r="CD141" s="120" t="str" cm="1">
        <f t="array" ref="CD141">_xlfn.IFS(AND($T141&lt;&gt;"",Y141&lt;&gt;""),ABS($T141-Y141),AND($T141="",Y141=""),"",OR($T141&lt;&gt;"",Y141&lt;&gt;""),"-")</f>
        <v>-</v>
      </c>
      <c r="CE141" s="120" t="str" cm="1">
        <f t="array" ref="CE141">_xlfn.IFS(AND($T141&lt;&gt;"",Z141&lt;&gt;""),ABS($T141-Z141),AND($T141="",Z141=""),"",OR($T141&lt;&gt;"",Z141&lt;&gt;""),"-")</f>
        <v/>
      </c>
      <c r="CF141" s="120" t="str" cm="1">
        <f t="array" ref="CF141">_xlfn.IFS(AND($T141&lt;&gt;"",AA141&lt;&gt;""),ABS($T141-AA141),AND($T141="",AA141=""),"",OR($T141&lt;&gt;"",AA141&lt;&gt;""),"-")</f>
        <v/>
      </c>
      <c r="CG141" s="121" t="str" cm="1">
        <f t="array" ref="CG141">_xlfn.IFS(AND($U141&lt;&gt;"",V141&lt;&gt;""),ABS($U141-V141),AND($U141="",V141=""),"",OR($U141&lt;&gt;"",V141&lt;&gt;""),"-")</f>
        <v>-</v>
      </c>
      <c r="CH141" s="120" t="str" cm="1">
        <f t="array" ref="CH141">_xlfn.IFS(AND($U141&lt;&gt;"",W141&lt;&gt;""),ABS($U141-W141),AND($U141="",W141=""),"",OR($U141&lt;&gt;"",W141&lt;&gt;""),"-")</f>
        <v>-</v>
      </c>
      <c r="CI141" s="120" t="str" cm="1">
        <f t="array" ref="CI141">_xlfn.IFS(AND($U141&lt;&gt;"",X141&lt;&gt;""),ABS($U141-X141),AND($U141="",X141=""),"",OR($U141&lt;&gt;"",X141&lt;&gt;""),"-")</f>
        <v>-</v>
      </c>
      <c r="CJ141" s="120" t="str" cm="1">
        <f t="array" ref="CJ141">_xlfn.IFS(AND($U141&lt;&gt;"",Y141&lt;&gt;""),ABS($U141-Y141),AND($U141="",Y141=""),"",OR($U141&lt;&gt;"",Y141&lt;&gt;""),"-")</f>
        <v>-</v>
      </c>
      <c r="CK141" s="120" t="str" cm="1">
        <f t="array" ref="CK141">_xlfn.IFS(AND($U141&lt;&gt;"",Z141&lt;&gt;""),ABS($U141-Z141),AND($U141="",Z141=""),"",OR($U141&lt;&gt;"",Z141&lt;&gt;""),"-")</f>
        <v/>
      </c>
      <c r="CL141" s="120" t="str" cm="1">
        <f t="array" ref="CL141">_xlfn.IFS(AND($U141&lt;&gt;"",AA141&lt;&gt;""),ABS($U141-AA141),AND($U141="",AA141=""),"",OR($U141&lt;&gt;"",AA141&lt;&gt;""),"-")</f>
        <v/>
      </c>
      <c r="CM141" s="121" cm="1">
        <f t="array" ref="CM141">_xlfn.IFS(AND($V141&lt;&gt;"",W141&lt;&gt;""),ABS($V141-W141),AND($V141="",W141=""),"",OR($V141&lt;&gt;"",W141&lt;&gt;""),"-")</f>
        <v>0</v>
      </c>
      <c r="CN141" s="120" cm="1">
        <f t="array" ref="CN141">_xlfn.IFS(AND($V141&lt;&gt;"",X141&lt;&gt;""),ABS($V141-X141),AND($V141="",X141=""),"",OR($V141&lt;&gt;"",X141&lt;&gt;""),"-")</f>
        <v>0.18515660724527372</v>
      </c>
      <c r="CO141" s="120" cm="1">
        <f t="array" ref="CO141">_xlfn.IFS(AND($V141&lt;&gt;"",Y141&lt;&gt;""),ABS($V141-Y141),AND($V141="",Y141=""),"",OR($V141&lt;&gt;"",Y141&lt;&gt;""),"-")</f>
        <v>1.6375826001628129</v>
      </c>
      <c r="CP141" s="120" t="str" cm="1">
        <f t="array" ref="CP141">_xlfn.IFS(AND($V141&lt;&gt;"",Z141&lt;&gt;""),ABS($V141-Z141),AND($V141="",Z141=""),"",OR($V141&lt;&gt;"",Z141&lt;&gt;""),"-")</f>
        <v>-</v>
      </c>
      <c r="CQ141" s="120" t="str" cm="1">
        <f t="array" ref="CQ141">_xlfn.IFS(AND($V141&lt;&gt;"",AA141&lt;&gt;""),ABS($V141-AA141),AND($V141="",AA141=""),"",OR($V141&lt;&gt;"",AA141&lt;&gt;""),"-")</f>
        <v>-</v>
      </c>
      <c r="CR141" s="121" cm="1">
        <f t="array" ref="CR141">_xlfn.IFS(AND($W141&lt;&gt;"",X141&lt;&gt;""),ABS($W141-X141),AND($W141="",X141=""),"",OR($W141&lt;&gt;"",X141&lt;&gt;""),"-")</f>
        <v>0.18515660724527372</v>
      </c>
      <c r="CS141" s="120" cm="1">
        <f t="array" ref="CS141">_xlfn.IFS(AND($W141&lt;&gt;"",Y141&lt;&gt;""),ABS($W141-Y141),AND($W141="",Y141=""),"",OR($W141&lt;&gt;"",Y141&lt;&gt;""),"-")</f>
        <v>1.6375826001628129</v>
      </c>
      <c r="CT141" s="120" t="str" cm="1">
        <f t="array" ref="CT141">_xlfn.IFS(AND($W141&lt;&gt;"",Z141&lt;&gt;""),ABS($W141-Z141),AND($W141="",Z141=""),"",OR($W141&lt;&gt;"",Z141&lt;&gt;""),"-")</f>
        <v>-</v>
      </c>
      <c r="CU141" s="120" t="str" cm="1">
        <f t="array" ref="CU141">_xlfn.IFS(AND($W141&lt;&gt;"",AA141&lt;&gt;""),ABS($W141-AA141),AND($W141="",AA141=""),"",OR($W141&lt;&gt;"",AA141&lt;&gt;""),"-")</f>
        <v>-</v>
      </c>
      <c r="CV141" s="121" cm="1">
        <f t="array" ref="CV141">_xlfn.IFS(AND($X141&lt;&gt;"",Y141&lt;&gt;""),ABS($X141-Y141),AND($X141="",Y141=""),"",OR($X141&lt;&gt;"",Y141&lt;&gt;""),"-")</f>
        <v>1.8227392074080866</v>
      </c>
      <c r="CW141" s="120" t="str" cm="1">
        <f t="array" ref="CW141">_xlfn.IFS(AND($X141&lt;&gt;"",Z141&lt;&gt;""),ABS($X141-Z141),AND($X141="",Z141=""),"",OR($X141&lt;&gt;"",Z141&lt;&gt;""),"-")</f>
        <v>-</v>
      </c>
      <c r="CX141" s="120" t="str" cm="1">
        <f t="array" ref="CX141">_xlfn.IFS(AND($X141&lt;&gt;"",AA141&lt;&gt;""),ABS($X141-AA141),AND($X141="",AA141=""),"",OR($X141&lt;&gt;"",AA141&lt;&gt;""),"-")</f>
        <v>-</v>
      </c>
      <c r="CY141" s="121" t="str" cm="1">
        <f t="array" ref="CY141">_xlfn.IFS(AND($Y141&lt;&gt;"",Z141&lt;&gt;""),ABS($Y141-Z141),AND($Y141="",Z141=""),"",OR($Y141&lt;&gt;"",Z141&lt;&gt;""),"-")</f>
        <v>-</v>
      </c>
      <c r="CZ141" s="120" t="str" cm="1">
        <f t="array" ref="CZ141">_xlfn.IFS(AND($Y141&lt;&gt;"",AA141&lt;&gt;""),ABS($Y141-AA141),AND($Y141="",AA141=""),"",OR($Y141&lt;&gt;"",AA141&lt;&gt;""),"-")</f>
        <v>-</v>
      </c>
      <c r="DA141" s="121" t="str" cm="1">
        <f t="array" ref="DA141">_xlfn.IFS(AND($Z141&lt;&gt;"",AA141&lt;&gt;""),ABS($Z141-AA141),AND($Z141="",AA141=""),"",OR($Z141&lt;&gt;"",AA141&lt;&gt;""),"-")</f>
        <v/>
      </c>
    </row>
    <row r="142" spans="1:105" s="121" customFormat="1" x14ac:dyDescent="0.2">
      <c r="A142" s="260" t="s">
        <v>55</v>
      </c>
      <c r="B142" s="259" t="str">
        <f>VLOOKUP($A142,Merged_couplings!$B:$BU,MATCH(B$1,Merged_couplings!$B$1:$BU$1,0),FALSE)</f>
        <v>-I-</v>
      </c>
      <c r="C142" s="258" t="str">
        <f>VLOOKUP($A142,Merged_couplings!$B:$BU,MATCH(C$1,Merged_couplings!$B$1:$BU$1,0),FALSE)</f>
        <v>-I-</v>
      </c>
      <c r="D142" s="258" t="str">
        <f>VLOOKUP($A142,Merged_couplings!$B:$BU,MATCH(D$1,Merged_couplings!$B$1:$BU$1,0),FALSE)</f>
        <v>---</v>
      </c>
      <c r="E142" s="258" t="str">
        <f>VLOOKUP($A142,Merged_couplings!$B:$BU,MATCH(E$1,Merged_couplings!$B$1:$BU$1,0),FALSE)</f>
        <v>---</v>
      </c>
      <c r="F142" s="258" t="str">
        <f>VLOOKUP($A142,Merged_couplings!$B:$BU,MATCH(F$1,Merged_couplings!$B$1:$BU$1,0),FALSE)</f>
        <v>---</v>
      </c>
      <c r="G142" s="258" t="str">
        <f>VLOOKUP($A142,Merged_couplings!$B:$BU,MATCH(G$1,Merged_couplings!$B$1:$BU$1,0),FALSE)</f>
        <v>---</v>
      </c>
      <c r="H142" s="258" t="str">
        <f>VLOOKUP($A142,Merged_couplings!$B:$BU,MATCH(H$1,Merged_couplings!$B$1:$BU$1,0),FALSE)</f>
        <v>---</v>
      </c>
      <c r="I142" s="258" t="str">
        <f>VLOOKUP($A142,Merged_couplings!$B:$BU,MATCH(I$1,Merged_couplings!$B$1:$BU$1,0),FALSE)</f>
        <v>-IG</v>
      </c>
      <c r="J142" s="258" t="str">
        <f>VLOOKUP($A142,Merged_couplings!$B:$BU,MATCH(J$1,Merged_couplings!$B$1:$BU$1,0),FALSE)</f>
        <v>-IG</v>
      </c>
      <c r="K142" s="258" t="str">
        <f>VLOOKUP($A142,Merged_couplings!$B:$BU,MATCH(K$1,Merged_couplings!$B$1:$BU$1,0),FALSE)</f>
        <v>-IG</v>
      </c>
      <c r="L142" s="258" t="str">
        <f>VLOOKUP($A142,Merged_couplings!$B:$BU,MATCH(L$1,Merged_couplings!$B$1:$BU$1,0),FALSE)</f>
        <v>--G</v>
      </c>
      <c r="M142" s="258" t="str">
        <f>VLOOKUP($A142,Merged_couplings!$B:$BU,MATCH(M$1,Merged_couplings!$B$1:$BU$1,0),FALSE)</f>
        <v>---</v>
      </c>
      <c r="N142" s="258" t="str">
        <f>VLOOKUP($A142,Merged_couplings!$B:$BU,MATCH(N$1,Merged_couplings!$B$1:$BU$1,0),FALSE)</f>
        <v>---</v>
      </c>
      <c r="O142" s="121" t="str">
        <f>IF(OR(B142="BIG",B142="BI-",B142="-IG"),VLOOKUP($A142,Merged_couplings!$B:$BU,MATCH(O$1,Merged_couplings!$B$1:$BU$1,0),FALSE),"")</f>
        <v/>
      </c>
      <c r="P142" s="120" t="str">
        <f>IF(OR(C142="BIG",C142="BI-",C142="-IG"),VLOOKUP($A142,Merged_couplings!$B:$BU,MATCH(P$1,Merged_couplings!$B$1:$BU$1,0),FALSE),"")</f>
        <v/>
      </c>
      <c r="Q142" s="120" t="str">
        <f>IF(OR(D142="BIG",D142="BI-",D142="-IG"),VLOOKUP($A142,Merged_couplings!$B:$BU,MATCH(Q$1,Merged_couplings!$B$1:$BU$1,0),FALSE),"")</f>
        <v/>
      </c>
      <c r="R142" s="120" t="str">
        <f t="shared" ref="R142:T142" si="18">Q142</f>
        <v/>
      </c>
      <c r="S142" s="120" t="str">
        <f t="shared" si="18"/>
        <v/>
      </c>
      <c r="T142" s="120" t="str">
        <f t="shared" si="18"/>
        <v/>
      </c>
      <c r="U142" s="120" t="str">
        <f>IF(OR(H142="BIG",H142="BI-",H142="-IG"),VLOOKUP($A142,Merged_couplings!$B:$BU,MATCH(U$1,Merged_couplings!$B$1:$BU$1,0),FALSE),"")</f>
        <v/>
      </c>
      <c r="V142" s="120">
        <f>IF(OR(I142="BIG",I142="BI-",I142="-IG"),VLOOKUP($A142,Merged_couplings!$B:$BU,MATCH(V$1,Merged_couplings!$B$1:$BU$1,0),FALSE),"")</f>
        <v>8.4256573071976408</v>
      </c>
      <c r="W142" s="120">
        <f t="shared" si="11"/>
        <v>8.4256573071976408</v>
      </c>
      <c r="X142" s="120">
        <f>IF(OR(K142="BIG",K142="BI-",K142="-IG"),VLOOKUP($A142,Merged_couplings!$B:$BU,MATCH(X$1,Merged_couplings!$B$1:$BU$1,0),FALSE),"")</f>
        <v>8.5191360269322818</v>
      </c>
      <c r="Y142" s="120" t="str">
        <f>IF(OR(L142="BIG",L142="BI-",L142="-IG"),VLOOKUP($A142,Merged_couplings!$B:$BU,MATCH(Y$1,Merged_couplings!$B$1:$BU$1,0),FALSE),"")</f>
        <v/>
      </c>
      <c r="Z142" s="120" t="str">
        <f>IF(OR(M142="BIG",M142="BI-",M142="-IG"),VLOOKUP($A142,Merged_couplings!$B:$BU,MATCH(Z$1,Merged_couplings!$B$1:$BU$1,0),FALSE),"")</f>
        <v/>
      </c>
      <c r="AA142" s="120" t="str">
        <f>IF(OR(N142="BIG",N142="BI-",N142="-IG"),VLOOKUP($A142,Merged_couplings!$B:$BU,MATCH(AA$1,Merged_couplings!$B$1:$BU$1,0),FALSE),"")</f>
        <v/>
      </c>
      <c r="AB142" s="123" t="str" cm="1">
        <f t="array" ref="AB142">_xlfn.IFS(AND($O142&lt;&gt;"",P142&lt;&gt;""),ABS($O142-P142),AND($O142="",P142=""),"",OR($O142&lt;&gt;"",P142&lt;&gt;""),"-")</f>
        <v/>
      </c>
      <c r="AC142" s="122" t="str" cm="1">
        <f t="array" ref="AC142">_xlfn.IFS(AND($O142&lt;&gt;"",Q142&lt;&gt;""),ABS($O142-Q142),AND($O142="",Q142=""),"",OR($O142&lt;&gt;"",Q142&lt;&gt;""),"-")</f>
        <v/>
      </c>
      <c r="AD142" s="122" t="str" cm="1">
        <f t="array" ref="AD142">_xlfn.IFS(AND($O142&lt;&gt;"",R142&lt;&gt;""),ABS($O142-R142),AND($O142="",R142=""),"",OR($O142&lt;&gt;"",R142&lt;&gt;""),"-")</f>
        <v/>
      </c>
      <c r="AE142" s="122" t="str" cm="1">
        <f t="array" ref="AE142">_xlfn.IFS(AND($O142&lt;&gt;"",S142&lt;&gt;""),ABS($O142-S142),AND($O142="",S142=""),"",OR($O142&lt;&gt;"",S142&lt;&gt;""),"-")</f>
        <v/>
      </c>
      <c r="AF142" s="122" t="str" cm="1">
        <f t="array" ref="AF142">_xlfn.IFS(AND($O142&lt;&gt;"",T142&lt;&gt;""),ABS($O142-T142),AND($O142="",T142=""),"",OR($O142&lt;&gt;"",T142&lt;&gt;""),"-")</f>
        <v/>
      </c>
      <c r="AG142" s="122" t="str" cm="1">
        <f t="array" ref="AG142">_xlfn.IFS(AND($O142&lt;&gt;"",U142&lt;&gt;""),ABS($O142-U142),AND($O142="",U142=""),"",OR($O142&lt;&gt;"",U142&lt;&gt;""),"-")</f>
        <v/>
      </c>
      <c r="AH142" s="122" t="str" cm="1">
        <f t="array" ref="AH142">_xlfn.IFS(AND($O142&lt;&gt;"",V142&lt;&gt;""),ABS($O142-V142),AND($O142="",V142=""),"",OR($O142&lt;&gt;"",V142&lt;&gt;""),"-")</f>
        <v>-</v>
      </c>
      <c r="AI142" s="122" t="str" cm="1">
        <f t="array" ref="AI142">_xlfn.IFS(AND($O142&lt;&gt;"",W142&lt;&gt;""),ABS($O142-W142),AND($O142="",W142=""),"",OR($O142&lt;&gt;"",W142&lt;&gt;""),"-")</f>
        <v>-</v>
      </c>
      <c r="AJ142" s="122" t="str" cm="1">
        <f t="array" ref="AJ142">_xlfn.IFS(AND($O142&lt;&gt;"",X142&lt;&gt;""),ABS($O142-X142),AND($O142="",X142=""),"",OR($O142&lt;&gt;"",X142&lt;&gt;""),"-")</f>
        <v>-</v>
      </c>
      <c r="AK142" s="122" t="str" cm="1">
        <f t="array" ref="AK142">_xlfn.IFS(AND($O142&lt;&gt;"",Y142&lt;&gt;""),ABS($O142-Y142),AND($O142="",Y142=""),"",OR($O142&lt;&gt;"",Y142&lt;&gt;""),"-")</f>
        <v/>
      </c>
      <c r="AL142" s="122" t="str" cm="1">
        <f t="array" ref="AL142">_xlfn.IFS(AND($O142&lt;&gt;"",Z142&lt;&gt;""),ABS($O142-Z142),AND($O142="",Z142=""),"",OR($O142&lt;&gt;"",Z142&lt;&gt;""),"-")</f>
        <v/>
      </c>
      <c r="AM142" s="122" t="str" cm="1">
        <f t="array" ref="AM142">_xlfn.IFS(AND($O142&lt;&gt;"",AA142&lt;&gt;""),ABS($O142-AA142),AND($O142="",AA142=""),"",OR($O142&lt;&gt;"",AA142&lt;&gt;""),"-")</f>
        <v/>
      </c>
      <c r="AN142" s="121" t="str" cm="1">
        <f t="array" ref="AN142">_xlfn.IFS(AND($P142&lt;&gt;"",Q142&lt;&gt;""),ABS($P142-Q142),AND($P142="",Q142=""),"",OR($P142&lt;&gt;"",Q142&lt;&gt;""),"-")</f>
        <v/>
      </c>
      <c r="AO142" s="120" t="str" cm="1">
        <f t="array" ref="AO142">_xlfn.IFS(AND($P142&lt;&gt;"",R142&lt;&gt;""),ABS($P142-R142),AND($P142="",R142=""),"",OR($P142&lt;&gt;"",R142&lt;&gt;""),"-")</f>
        <v/>
      </c>
      <c r="AP142" s="120" t="str" cm="1">
        <f t="array" ref="AP142">_xlfn.IFS(AND($P142&lt;&gt;"",S142&lt;&gt;""),ABS($P142-S142),AND($P142="",S142=""),"",OR($P142&lt;&gt;"",S142&lt;&gt;""),"-")</f>
        <v/>
      </c>
      <c r="AQ142" s="120" t="str" cm="1">
        <f t="array" ref="AQ142">_xlfn.IFS(AND($P142&lt;&gt;"",T142&lt;&gt;""),ABS($P142-T142),AND($P142="",T142=""),"",OR($P142&lt;&gt;"",T142&lt;&gt;""),"-")</f>
        <v/>
      </c>
      <c r="AR142" s="120" t="str" cm="1">
        <f t="array" ref="AR142">_xlfn.IFS(AND($P142&lt;&gt;"",U142&lt;&gt;""),ABS($P142-U142),AND($P142="",U142=""),"",OR($P142&lt;&gt;"",U142&lt;&gt;""),"-")</f>
        <v/>
      </c>
      <c r="AS142" s="120" t="str" cm="1">
        <f t="array" ref="AS142">_xlfn.IFS(AND($P142&lt;&gt;"",V142&lt;&gt;""),ABS($P142-V142),AND($P142="",V142=""),"",OR($P142&lt;&gt;"",V142&lt;&gt;""),"-")</f>
        <v>-</v>
      </c>
      <c r="AT142" s="120" t="str" cm="1">
        <f t="array" ref="AT142">_xlfn.IFS(AND($P142&lt;&gt;"",W142&lt;&gt;""),ABS($P142-W142),AND($P142="",W142=""),"",OR($P142&lt;&gt;"",W142&lt;&gt;""),"-")</f>
        <v>-</v>
      </c>
      <c r="AU142" s="120" t="str" cm="1">
        <f t="array" ref="AU142">_xlfn.IFS(AND($P142&lt;&gt;"",X142&lt;&gt;""),ABS($P142-X142),AND($P142="",X142=""),"",OR($P142&lt;&gt;"",X142&lt;&gt;""),"-")</f>
        <v>-</v>
      </c>
      <c r="AV142" s="120" t="str" cm="1">
        <f t="array" ref="AV142">_xlfn.IFS(AND($P142&lt;&gt;"",Y142&lt;&gt;""),ABS($P142-Y142),AND($P142="",Y142=""),"",OR($P142&lt;&gt;"",Y142&lt;&gt;""),"-")</f>
        <v/>
      </c>
      <c r="AW142" s="120" t="str" cm="1">
        <f t="array" ref="AW142">_xlfn.IFS(AND($P142&lt;&gt;"",Z142&lt;&gt;""),ABS($P142-Z142),AND($P142="",Z142=""),"",OR($P142&lt;&gt;"",Z142&lt;&gt;""),"-")</f>
        <v/>
      </c>
      <c r="AX142" s="120" t="str" cm="1">
        <f t="array" ref="AX142">_xlfn.IFS(AND($P142&lt;&gt;"",AA142&lt;&gt;""),ABS($P142-AA142),AND($P142="",AA142=""),"",OR($P142&lt;&gt;"",AA142&lt;&gt;""),"-")</f>
        <v/>
      </c>
      <c r="AY142" s="121" t="str" cm="1">
        <f t="array" ref="AY142">_xlfn.IFS(AND($Q142&lt;&gt;"",R142&lt;&gt;""),ABS($Q142-R142),AND($Q142="",R142=""),"",OR($Q142&lt;&gt;"",R142&lt;&gt;""),"-")</f>
        <v/>
      </c>
      <c r="AZ142" s="334" t="str" cm="1">
        <f t="array" ref="AZ142">_xlfn.IFS(AND($Q142&lt;&gt;"",S142&lt;&gt;""),ABS($Q142-S142),AND($Q142="",S142=""),"",OR($Q142&lt;&gt;"",S142&lt;&gt;""),"-")</f>
        <v/>
      </c>
      <c r="BA142" s="334" t="str" cm="1">
        <f t="array" ref="BA142">_xlfn.IFS(AND($Q142&lt;&gt;"",T142&lt;&gt;""),ABS($Q142-T142),AND($Q142="",T142=""),"",OR($Q142&lt;&gt;"",T142&lt;&gt;""),"-")</f>
        <v/>
      </c>
      <c r="BB142" s="120" t="str" cm="1">
        <f t="array" ref="BB142">_xlfn.IFS(AND($Q142&lt;&gt;"",U142&lt;&gt;""),ABS($Q142-U142),AND($Q142="",U142=""),"",OR($Q142&lt;&gt;"",U142&lt;&gt;""),"-")</f>
        <v/>
      </c>
      <c r="BC142" s="120" t="str" cm="1">
        <f t="array" ref="BC142">_xlfn.IFS(AND($Q142&lt;&gt;"",V142&lt;&gt;""),ABS($Q142-V142),AND($Q142="",V142=""),"",OR($Q142&lt;&gt;"",V142&lt;&gt;""),"-")</f>
        <v>-</v>
      </c>
      <c r="BD142" s="120" t="str" cm="1">
        <f t="array" ref="BD142">_xlfn.IFS(AND($Q142&lt;&gt;"",W142&lt;&gt;""),ABS($Q142-W142),AND($Q142="",W142=""),"",OR($Q142&lt;&gt;"",W142&lt;&gt;""),"-")</f>
        <v>-</v>
      </c>
      <c r="BE142" s="120" t="str" cm="1">
        <f t="array" ref="BE142">_xlfn.IFS(AND($Q142&lt;&gt;"",X142&lt;&gt;""),ABS($Q142-X142),AND($Q142="",X142=""),"",OR($Q142&lt;&gt;"",X142&lt;&gt;""),"-")</f>
        <v>-</v>
      </c>
      <c r="BF142" s="120" t="str" cm="1">
        <f t="array" ref="BF142">_xlfn.IFS(AND($Q142&lt;&gt;"",Y142&lt;&gt;""),ABS($Q142-Y142),AND($Q142="",Y142=""),"",OR($Q142&lt;&gt;"",Y142&lt;&gt;""),"-")</f>
        <v/>
      </c>
      <c r="BG142" s="120" t="str" cm="1">
        <f t="array" ref="BG142">_xlfn.IFS(AND($Q142&lt;&gt;"",Z142&lt;&gt;""),ABS($Q142-Z142),AND($Q142="",Z142=""),"",OR($Q142&lt;&gt;"",Z142&lt;&gt;""),"-")</f>
        <v/>
      </c>
      <c r="BH142" s="120" t="str" cm="1">
        <f t="array" ref="BH142">_xlfn.IFS(AND($Q142&lt;&gt;"",AA142&lt;&gt;""),ABS($Q142-AA142),AND($Q142="",AA142=""),"",OR($Q142&lt;&gt;"",AA142&lt;&gt;""),"-")</f>
        <v/>
      </c>
      <c r="BI142" s="121" t="str" cm="1">
        <f t="array" ref="BI142">_xlfn.IFS(AND($R142&lt;&gt;"",S142&lt;&gt;""),ABS($R142-S142),AND($R142="",S142=""),"",OR($R142&lt;&gt;"",S142&lt;&gt;""),"-")</f>
        <v/>
      </c>
      <c r="BJ142" s="120" t="str" cm="1">
        <f t="array" ref="BJ142">_xlfn.IFS(AND($R142&lt;&gt;"",T142&lt;&gt;""),ABS($R142-T142),AND($R142="",T142=""),"",OR($R142&lt;&gt;"",T142&lt;&gt;""),"-")</f>
        <v/>
      </c>
      <c r="BK142" s="334" t="str" cm="1">
        <f t="array" ref="BK142">_xlfn.IFS(AND($R142&lt;&gt;"",U142&lt;&gt;""),ABS($R142-U142),AND($R142="",U142=""),"",OR($R142&lt;&gt;"",U142&lt;&gt;""),"-")</f>
        <v/>
      </c>
      <c r="BL142" s="120" t="str" cm="1">
        <f t="array" ref="BL142">_xlfn.IFS(AND($R142&lt;&gt;"",V142&lt;&gt;""),ABS($R142-V142),AND($R142="",V142=""),"",OR($R142&lt;&gt;"",V142&lt;&gt;""),"-")</f>
        <v>-</v>
      </c>
      <c r="BM142" s="120" t="str" cm="1">
        <f t="array" ref="BM142">_xlfn.IFS(AND($R142&lt;&gt;"",W142&lt;&gt;""),ABS($R142-W142),AND($R142="",W142=""),"",OR($R142&lt;&gt;"",W142&lt;&gt;""),"-")</f>
        <v>-</v>
      </c>
      <c r="BN142" s="120" t="str" cm="1">
        <f t="array" ref="BN142">_xlfn.IFS(AND($R142&lt;&gt;"",X142&lt;&gt;""),ABS($R142-X142),AND($R142="",X142=""),"",OR($R142&lt;&gt;"",X142&lt;&gt;""),"-")</f>
        <v>-</v>
      </c>
      <c r="BO142" s="120" t="str" cm="1">
        <f t="array" ref="BO142">_xlfn.IFS(AND($R142&lt;&gt;"",Y142&lt;&gt;""),ABS($R142-Y142),AND($R142="",Y142=""),"",OR($R142&lt;&gt;"",Y142&lt;&gt;""),"-")</f>
        <v/>
      </c>
      <c r="BP142" s="120" t="str" cm="1">
        <f t="array" ref="BP142">_xlfn.IFS(AND($R142&lt;&gt;"",Z142&lt;&gt;""),ABS($R142-Z142),AND($R142="",Z142=""),"",OR($R142&lt;&gt;"",Z142&lt;&gt;""),"-")</f>
        <v/>
      </c>
      <c r="BQ142" s="120" t="str" cm="1">
        <f t="array" ref="BQ142">_xlfn.IFS(AND($R142&lt;&gt;"",AA142&lt;&gt;""),ABS($R142-AA142),AND($R142="",AA142=""),"",OR($R142&lt;&gt;"",AA142&lt;&gt;""),"-")</f>
        <v/>
      </c>
      <c r="BR142" s="121" t="str" cm="1">
        <f t="array" ref="BR142">_xlfn.IFS(AND($S142&lt;&gt;"",T142&lt;&gt;""),ABS($S142-T142),AND($S142="",T142=""),"",OR($S142&lt;&gt;"",T142&lt;&gt;""),"-")</f>
        <v/>
      </c>
      <c r="BS142" s="334" t="str" cm="1">
        <f t="array" ref="BS142">_xlfn.IFS(AND($S142&lt;&gt;"",U142&lt;&gt;""),ABS($S142-U142),AND($S142="",U142=""),"",OR($S142&lt;&gt;"",U142&lt;&gt;""),"-")</f>
        <v/>
      </c>
      <c r="BT142" s="120" t="str" cm="1">
        <f t="array" ref="BT142">_xlfn.IFS(AND($S142&lt;&gt;"",V142&lt;&gt;""),ABS($S142-V142),AND($S142="",V142=""),"",OR($S142&lt;&gt;"",V142&lt;&gt;""),"-")</f>
        <v>-</v>
      </c>
      <c r="BU142" s="120" t="str" cm="1">
        <f t="array" ref="BU142">_xlfn.IFS(AND($S142&lt;&gt;"",W142&lt;&gt;""),ABS($S142-W142),AND($S142="",W142=""),"",OR($S142&lt;&gt;"",W142&lt;&gt;""),"-")</f>
        <v>-</v>
      </c>
      <c r="BV142" s="120" t="str" cm="1">
        <f t="array" ref="BV142">_xlfn.IFS(AND($S142&lt;&gt;"",X142&lt;&gt;""),ABS($S142-X142),AND($S142="",X142=""),"",OR($S142&lt;&gt;"",X142&lt;&gt;""),"-")</f>
        <v>-</v>
      </c>
      <c r="BW142" s="120" t="str" cm="1">
        <f t="array" ref="BW142">_xlfn.IFS(AND($S142&lt;&gt;"",Y142&lt;&gt;""),ABS($S142-Y142),AND($S142="",Y142=""),"",OR($S142&lt;&gt;"",Y142&lt;&gt;""),"-")</f>
        <v/>
      </c>
      <c r="BX142" s="120" t="str" cm="1">
        <f t="array" ref="BX142">_xlfn.IFS(AND($S142&lt;&gt;"",Z142&lt;&gt;""),ABS($S142-Z142),AND($S142="",Z142=""),"",OR($S142&lt;&gt;"",Z142&lt;&gt;""),"-")</f>
        <v/>
      </c>
      <c r="BY142" s="120" t="str" cm="1">
        <f t="array" ref="BY142">_xlfn.IFS(AND($S142&lt;&gt;"",AA142&lt;&gt;""),ABS($S142-AA142),AND($S142="",AA142=""),"",OR($S142&lt;&gt;"",AA142&lt;&gt;""),"-")</f>
        <v/>
      </c>
      <c r="BZ142" s="121" t="str" cm="1">
        <f t="array" ref="BZ142">_xlfn.IFS(AND($T142&lt;&gt;"",U142&lt;&gt;""),ABS($T142-U142),AND($T142="",U142=""),"",OR($T142&lt;&gt;"",U142&lt;&gt;""),"-")</f>
        <v/>
      </c>
      <c r="CA142" s="120" t="str" cm="1">
        <f t="array" ref="CA142">_xlfn.IFS(AND($T142&lt;&gt;"",V142&lt;&gt;""),ABS($T142-V142),AND($T142="",V142=""),"",OR($T142&lt;&gt;"",V142&lt;&gt;""),"-")</f>
        <v>-</v>
      </c>
      <c r="CB142" s="120" t="str" cm="1">
        <f t="array" ref="CB142">_xlfn.IFS(AND($T142&lt;&gt;"",W142&lt;&gt;""),ABS($T142-W142),AND($T142="",W142=""),"",OR($T142&lt;&gt;"",W142&lt;&gt;""),"-")</f>
        <v>-</v>
      </c>
      <c r="CC142" s="120" t="str" cm="1">
        <f t="array" ref="CC142">_xlfn.IFS(AND($T142&lt;&gt;"",X142&lt;&gt;""),ABS($T142-X142),AND($T142="",X142=""),"",OR($T142&lt;&gt;"",X142&lt;&gt;""),"-")</f>
        <v>-</v>
      </c>
      <c r="CD142" s="120" t="str" cm="1">
        <f t="array" ref="CD142">_xlfn.IFS(AND($T142&lt;&gt;"",Y142&lt;&gt;""),ABS($T142-Y142),AND($T142="",Y142=""),"",OR($T142&lt;&gt;"",Y142&lt;&gt;""),"-")</f>
        <v/>
      </c>
      <c r="CE142" s="120" t="str" cm="1">
        <f t="array" ref="CE142">_xlfn.IFS(AND($T142&lt;&gt;"",Z142&lt;&gt;""),ABS($T142-Z142),AND($T142="",Z142=""),"",OR($T142&lt;&gt;"",Z142&lt;&gt;""),"-")</f>
        <v/>
      </c>
      <c r="CF142" s="120" t="str" cm="1">
        <f t="array" ref="CF142">_xlfn.IFS(AND($T142&lt;&gt;"",AA142&lt;&gt;""),ABS($T142-AA142),AND($T142="",AA142=""),"",OR($T142&lt;&gt;"",AA142&lt;&gt;""),"-")</f>
        <v/>
      </c>
      <c r="CG142" s="121" t="str" cm="1">
        <f t="array" ref="CG142">_xlfn.IFS(AND($U142&lt;&gt;"",V142&lt;&gt;""),ABS($U142-V142),AND($U142="",V142=""),"",OR($U142&lt;&gt;"",V142&lt;&gt;""),"-")</f>
        <v>-</v>
      </c>
      <c r="CH142" s="120" t="str" cm="1">
        <f t="array" ref="CH142">_xlfn.IFS(AND($U142&lt;&gt;"",W142&lt;&gt;""),ABS($U142-W142),AND($U142="",W142=""),"",OR($U142&lt;&gt;"",W142&lt;&gt;""),"-")</f>
        <v>-</v>
      </c>
      <c r="CI142" s="120" t="str" cm="1">
        <f t="array" ref="CI142">_xlfn.IFS(AND($U142&lt;&gt;"",X142&lt;&gt;""),ABS($U142-X142),AND($U142="",X142=""),"",OR($U142&lt;&gt;"",X142&lt;&gt;""),"-")</f>
        <v>-</v>
      </c>
      <c r="CJ142" s="120" t="str" cm="1">
        <f t="array" ref="CJ142">_xlfn.IFS(AND($U142&lt;&gt;"",Y142&lt;&gt;""),ABS($U142-Y142),AND($U142="",Y142=""),"",OR($U142&lt;&gt;"",Y142&lt;&gt;""),"-")</f>
        <v/>
      </c>
      <c r="CK142" s="120" t="str" cm="1">
        <f t="array" ref="CK142">_xlfn.IFS(AND($U142&lt;&gt;"",Z142&lt;&gt;""),ABS($U142-Z142),AND($U142="",Z142=""),"",OR($U142&lt;&gt;"",Z142&lt;&gt;""),"-")</f>
        <v/>
      </c>
      <c r="CL142" s="120" t="str" cm="1">
        <f t="array" ref="CL142">_xlfn.IFS(AND($U142&lt;&gt;"",AA142&lt;&gt;""),ABS($U142-AA142),AND($U142="",AA142=""),"",OR($U142&lt;&gt;"",AA142&lt;&gt;""),"-")</f>
        <v/>
      </c>
      <c r="CM142" s="121" cm="1">
        <f t="array" ref="CM142">_xlfn.IFS(AND($V142&lt;&gt;"",W142&lt;&gt;""),ABS($V142-W142),AND($V142="",W142=""),"",OR($V142&lt;&gt;"",W142&lt;&gt;""),"-")</f>
        <v>0</v>
      </c>
      <c r="CN142" s="120" cm="1">
        <f t="array" ref="CN142">_xlfn.IFS(AND($V142&lt;&gt;"",X142&lt;&gt;""),ABS($V142-X142),AND($V142="",X142=""),"",OR($V142&lt;&gt;"",X142&lt;&gt;""),"-")</f>
        <v>9.3478719734640947E-2</v>
      </c>
      <c r="CO142" s="120" t="str" cm="1">
        <f t="array" ref="CO142">_xlfn.IFS(AND($V142&lt;&gt;"",Y142&lt;&gt;""),ABS($V142-Y142),AND($V142="",Y142=""),"",OR($V142&lt;&gt;"",Y142&lt;&gt;""),"-")</f>
        <v>-</v>
      </c>
      <c r="CP142" s="120" t="str" cm="1">
        <f t="array" ref="CP142">_xlfn.IFS(AND($V142&lt;&gt;"",Z142&lt;&gt;""),ABS($V142-Z142),AND($V142="",Z142=""),"",OR($V142&lt;&gt;"",Z142&lt;&gt;""),"-")</f>
        <v>-</v>
      </c>
      <c r="CQ142" s="120" t="str" cm="1">
        <f t="array" ref="CQ142">_xlfn.IFS(AND($V142&lt;&gt;"",AA142&lt;&gt;""),ABS($V142-AA142),AND($V142="",AA142=""),"",OR($V142&lt;&gt;"",AA142&lt;&gt;""),"-")</f>
        <v>-</v>
      </c>
      <c r="CR142" s="121" cm="1">
        <f t="array" ref="CR142">_xlfn.IFS(AND($W142&lt;&gt;"",X142&lt;&gt;""),ABS($W142-X142),AND($W142="",X142=""),"",OR($W142&lt;&gt;"",X142&lt;&gt;""),"-")</f>
        <v>9.3478719734640947E-2</v>
      </c>
      <c r="CS142" s="120" t="str" cm="1">
        <f t="array" ref="CS142">_xlfn.IFS(AND($W142&lt;&gt;"",Y142&lt;&gt;""),ABS($W142-Y142),AND($W142="",Y142=""),"",OR($W142&lt;&gt;"",Y142&lt;&gt;""),"-")</f>
        <v>-</v>
      </c>
      <c r="CT142" s="120" t="str" cm="1">
        <f t="array" ref="CT142">_xlfn.IFS(AND($W142&lt;&gt;"",Z142&lt;&gt;""),ABS($W142-Z142),AND($W142="",Z142=""),"",OR($W142&lt;&gt;"",Z142&lt;&gt;""),"-")</f>
        <v>-</v>
      </c>
      <c r="CU142" s="120" t="str" cm="1">
        <f t="array" ref="CU142">_xlfn.IFS(AND($W142&lt;&gt;"",AA142&lt;&gt;""),ABS($W142-AA142),AND($W142="",AA142=""),"",OR($W142&lt;&gt;"",AA142&lt;&gt;""),"-")</f>
        <v>-</v>
      </c>
      <c r="CV142" s="121" t="str" cm="1">
        <f t="array" ref="CV142">_xlfn.IFS(AND($X142&lt;&gt;"",Y142&lt;&gt;""),ABS($X142-Y142),AND($X142="",Y142=""),"",OR($X142&lt;&gt;"",Y142&lt;&gt;""),"-")</f>
        <v>-</v>
      </c>
      <c r="CW142" s="120" t="str" cm="1">
        <f t="array" ref="CW142">_xlfn.IFS(AND($X142&lt;&gt;"",Z142&lt;&gt;""),ABS($X142-Z142),AND($X142="",Z142=""),"",OR($X142&lt;&gt;"",Z142&lt;&gt;""),"-")</f>
        <v>-</v>
      </c>
      <c r="CX142" s="120" t="str" cm="1">
        <f t="array" ref="CX142">_xlfn.IFS(AND($X142&lt;&gt;"",AA142&lt;&gt;""),ABS($X142-AA142),AND($X142="",AA142=""),"",OR($X142&lt;&gt;"",AA142&lt;&gt;""),"-")</f>
        <v>-</v>
      </c>
      <c r="CY142" s="121" t="str" cm="1">
        <f t="array" ref="CY142">_xlfn.IFS(AND($Y142&lt;&gt;"",Z142&lt;&gt;""),ABS($Y142-Z142),AND($Y142="",Z142=""),"",OR($Y142&lt;&gt;"",Z142&lt;&gt;""),"-")</f>
        <v/>
      </c>
      <c r="CZ142" s="120" t="str" cm="1">
        <f t="array" ref="CZ142">_xlfn.IFS(AND($Y142&lt;&gt;"",AA142&lt;&gt;""),ABS($Y142-AA142),AND($Y142="",AA142=""),"",OR($Y142&lt;&gt;"",AA142&lt;&gt;""),"-")</f>
        <v/>
      </c>
      <c r="DA142" s="121" t="str" cm="1">
        <f t="array" ref="DA142">_xlfn.IFS(AND($Z142&lt;&gt;"",AA142&lt;&gt;""),ABS($Z142-AA142),AND($Z142="",AA142=""),"",OR($Z142&lt;&gt;"",AA142&lt;&gt;""),"-")</f>
        <v/>
      </c>
    </row>
    <row r="143" spans="1:105" s="121" customFormat="1" x14ac:dyDescent="0.2">
      <c r="A143" s="260" t="s">
        <v>56</v>
      </c>
      <c r="B143" s="259" t="e">
        <f>VLOOKUP($A143,Merged_couplings!$B:$BU,MATCH(B$1,Merged_couplings!$B$1:$BU$1,0),FALSE)</f>
        <v>#N/A</v>
      </c>
      <c r="C143" s="258" t="e">
        <f>VLOOKUP($A143,Merged_couplings!$B:$BU,MATCH(C$1,Merged_couplings!$B$1:$BU$1,0),FALSE)</f>
        <v>#N/A</v>
      </c>
      <c r="D143" s="258" t="e">
        <f>VLOOKUP($A143,Merged_couplings!$B:$BU,MATCH(D$1,Merged_couplings!$B$1:$BU$1,0),FALSE)</f>
        <v>#N/A</v>
      </c>
      <c r="E143" s="258" t="e">
        <f>VLOOKUP($A143,Merged_couplings!$B:$BU,MATCH(E$1,Merged_couplings!$B$1:$BU$1,0),FALSE)</f>
        <v>#N/A</v>
      </c>
      <c r="F143" s="258" t="e">
        <f>VLOOKUP($A143,Merged_couplings!$B:$BU,MATCH(F$1,Merged_couplings!$B$1:$BU$1,0),FALSE)</f>
        <v>#N/A</v>
      </c>
      <c r="G143" s="258" t="e">
        <f>VLOOKUP($A143,Merged_couplings!$B:$BU,MATCH(G$1,Merged_couplings!$B$1:$BU$1,0),FALSE)</f>
        <v>#N/A</v>
      </c>
      <c r="H143" s="258" t="e">
        <f>VLOOKUP($A143,Merged_couplings!$B:$BU,MATCH(H$1,Merged_couplings!$B$1:$BU$1,0),FALSE)</f>
        <v>#N/A</v>
      </c>
      <c r="I143" s="258" t="e">
        <f>VLOOKUP($A143,Merged_couplings!$B:$BU,MATCH(I$1,Merged_couplings!$B$1:$BU$1,0),FALSE)</f>
        <v>#N/A</v>
      </c>
      <c r="J143" s="258" t="e">
        <f>VLOOKUP($A143,Merged_couplings!$B:$BU,MATCH(J$1,Merged_couplings!$B$1:$BU$1,0),FALSE)</f>
        <v>#N/A</v>
      </c>
      <c r="K143" s="258" t="e">
        <f>VLOOKUP($A143,Merged_couplings!$B:$BU,MATCH(K$1,Merged_couplings!$B$1:$BU$1,0),FALSE)</f>
        <v>#N/A</v>
      </c>
      <c r="L143" s="258" t="e">
        <f>VLOOKUP($A143,Merged_couplings!$B:$BU,MATCH(L$1,Merged_couplings!$B$1:$BU$1,0),FALSE)</f>
        <v>#N/A</v>
      </c>
      <c r="M143" s="258" t="e">
        <f>VLOOKUP($A143,Merged_couplings!$B:$BU,MATCH(M$1,Merged_couplings!$B$1:$BU$1,0),FALSE)</f>
        <v>#N/A</v>
      </c>
      <c r="N143" s="258" t="e">
        <f>VLOOKUP($A143,Merged_couplings!$B:$BU,MATCH(N$1,Merged_couplings!$B$1:$BU$1,0),FALSE)</f>
        <v>#N/A</v>
      </c>
      <c r="O143" s="121" t="e">
        <f>IF(OR(B143="BIG",B143="BI-",B143="-IG"),VLOOKUP($A143,Merged_couplings!$B:$BU,MATCH(O$1,Merged_couplings!$B$1:$BU$1,0),FALSE),"")</f>
        <v>#N/A</v>
      </c>
      <c r="P143" s="120" t="e">
        <f>IF(OR(C143="BIG",C143="BI-",C143="-IG"),VLOOKUP($A143,Merged_couplings!$B:$BU,MATCH(P$1,Merged_couplings!$B$1:$BU$1,0),FALSE),"")</f>
        <v>#N/A</v>
      </c>
      <c r="Q143" s="120" t="e">
        <f>IF(OR(D143="BIG",D143="BI-",D143="-IG"),VLOOKUP($A143,Merged_couplings!$B:$BU,MATCH(Q$1,Merged_couplings!$B$1:$BU$1,0),FALSE),"")</f>
        <v>#N/A</v>
      </c>
      <c r="R143" s="120" t="e">
        <f t="shared" ref="R143:T143" si="19">Q143</f>
        <v>#N/A</v>
      </c>
      <c r="S143" s="120" t="e">
        <f t="shared" si="19"/>
        <v>#N/A</v>
      </c>
      <c r="T143" s="120" t="e">
        <f t="shared" si="19"/>
        <v>#N/A</v>
      </c>
      <c r="U143" s="120" t="e">
        <f>IF(OR(H143="BIG",H143="BI-",H143="-IG"),VLOOKUP($A143,Merged_couplings!$B:$BU,MATCH(U$1,Merged_couplings!$B$1:$BU$1,0),FALSE),"")</f>
        <v>#N/A</v>
      </c>
      <c r="V143" s="120" t="e">
        <f>IF(OR(I143="BIG",I143="BI-",I143="-IG"),VLOOKUP($A143,Merged_couplings!$B:$BU,MATCH(V$1,Merged_couplings!$B$1:$BU$1,0),FALSE),"")</f>
        <v>#N/A</v>
      </c>
      <c r="W143" s="120" t="e">
        <f t="shared" si="11"/>
        <v>#N/A</v>
      </c>
      <c r="X143" s="120" t="e">
        <f>IF(OR(K143="BIG",K143="BI-",K143="-IG"),VLOOKUP($A143,Merged_couplings!$B:$BU,MATCH(X$1,Merged_couplings!$B$1:$BU$1,0),FALSE),"")</f>
        <v>#N/A</v>
      </c>
      <c r="Y143" s="120" t="e">
        <f>IF(OR(L143="BIG",L143="BI-",L143="-IG"),VLOOKUP($A143,Merged_couplings!$B:$BU,MATCH(Y$1,Merged_couplings!$B$1:$BU$1,0),FALSE),"")</f>
        <v>#N/A</v>
      </c>
      <c r="Z143" s="120" t="e">
        <f>IF(OR(M143="BIG",M143="BI-",M143="-IG"),VLOOKUP($A143,Merged_couplings!$B:$BU,MATCH(Z$1,Merged_couplings!$B$1:$BU$1,0),FALSE),"")</f>
        <v>#N/A</v>
      </c>
      <c r="AA143" s="120" t="e">
        <f>IF(OR(N143="BIG",N143="BI-",N143="-IG"),VLOOKUP($A143,Merged_couplings!$B:$BU,MATCH(AA$1,Merged_couplings!$B$1:$BU$1,0),FALSE),"")</f>
        <v>#N/A</v>
      </c>
      <c r="AB143" s="123" t="e" cm="1">
        <f t="array" ref="AB143">_xlfn.IFS(AND($O143&lt;&gt;"",P143&lt;&gt;""),ABS($O143-P143),AND($O143="",P143=""),"",OR($O143&lt;&gt;"",P143&lt;&gt;""),"-")</f>
        <v>#N/A</v>
      </c>
      <c r="AC143" s="122" t="e" cm="1">
        <f t="array" ref="AC143">_xlfn.IFS(AND($O143&lt;&gt;"",Q143&lt;&gt;""),ABS($O143-Q143),AND($O143="",Q143=""),"",OR($O143&lt;&gt;"",Q143&lt;&gt;""),"-")</f>
        <v>#N/A</v>
      </c>
      <c r="AD143" s="122" t="e" cm="1">
        <f t="array" ref="AD143">_xlfn.IFS(AND($O143&lt;&gt;"",R143&lt;&gt;""),ABS($O143-R143),AND($O143="",R143=""),"",OR($O143&lt;&gt;"",R143&lt;&gt;""),"-")</f>
        <v>#N/A</v>
      </c>
      <c r="AE143" s="122" t="e" cm="1">
        <f t="array" ref="AE143">_xlfn.IFS(AND($O143&lt;&gt;"",S143&lt;&gt;""),ABS($O143-S143),AND($O143="",S143=""),"",OR($O143&lt;&gt;"",S143&lt;&gt;""),"-")</f>
        <v>#N/A</v>
      </c>
      <c r="AF143" s="122" t="e" cm="1">
        <f t="array" ref="AF143">_xlfn.IFS(AND($O143&lt;&gt;"",T143&lt;&gt;""),ABS($O143-T143),AND($O143="",T143=""),"",OR($O143&lt;&gt;"",T143&lt;&gt;""),"-")</f>
        <v>#N/A</v>
      </c>
      <c r="AG143" s="122" t="e" cm="1">
        <f t="array" ref="AG143">_xlfn.IFS(AND($O143&lt;&gt;"",U143&lt;&gt;""),ABS($O143-U143),AND($O143="",U143=""),"",OR($O143&lt;&gt;"",U143&lt;&gt;""),"-")</f>
        <v>#N/A</v>
      </c>
      <c r="AH143" s="122" t="e" cm="1">
        <f t="array" ref="AH143">_xlfn.IFS(AND($O143&lt;&gt;"",V143&lt;&gt;""),ABS($O143-V143),AND($O143="",V143=""),"",OR($O143&lt;&gt;"",V143&lt;&gt;""),"-")</f>
        <v>#N/A</v>
      </c>
      <c r="AI143" s="122" t="e" cm="1">
        <f t="array" ref="AI143">_xlfn.IFS(AND($O143&lt;&gt;"",W143&lt;&gt;""),ABS($O143-W143),AND($O143="",W143=""),"",OR($O143&lt;&gt;"",W143&lt;&gt;""),"-")</f>
        <v>#N/A</v>
      </c>
      <c r="AJ143" s="122" t="e" cm="1">
        <f t="array" ref="AJ143">_xlfn.IFS(AND($O143&lt;&gt;"",X143&lt;&gt;""),ABS($O143-X143),AND($O143="",X143=""),"",OR($O143&lt;&gt;"",X143&lt;&gt;""),"-")</f>
        <v>#N/A</v>
      </c>
      <c r="AK143" s="122" t="e" cm="1">
        <f t="array" ref="AK143">_xlfn.IFS(AND($O143&lt;&gt;"",Y143&lt;&gt;""),ABS($O143-Y143),AND($O143="",Y143=""),"",OR($O143&lt;&gt;"",Y143&lt;&gt;""),"-")</f>
        <v>#N/A</v>
      </c>
      <c r="AL143" s="122" t="e" cm="1">
        <f t="array" ref="AL143">_xlfn.IFS(AND($O143&lt;&gt;"",Z143&lt;&gt;""),ABS($O143-Z143),AND($O143="",Z143=""),"",OR($O143&lt;&gt;"",Z143&lt;&gt;""),"-")</f>
        <v>#N/A</v>
      </c>
      <c r="AM143" s="122" t="e" cm="1">
        <f t="array" ref="AM143">_xlfn.IFS(AND($O143&lt;&gt;"",AA143&lt;&gt;""),ABS($O143-AA143),AND($O143="",AA143=""),"",OR($O143&lt;&gt;"",AA143&lt;&gt;""),"-")</f>
        <v>#N/A</v>
      </c>
      <c r="AN143" s="121" t="e" cm="1">
        <f t="array" ref="AN143">_xlfn.IFS(AND($P143&lt;&gt;"",Q143&lt;&gt;""),ABS($P143-Q143),AND($P143="",Q143=""),"",OR($P143&lt;&gt;"",Q143&lt;&gt;""),"-")</f>
        <v>#N/A</v>
      </c>
      <c r="AO143" s="120" t="e" cm="1">
        <f t="array" ref="AO143">_xlfn.IFS(AND($P143&lt;&gt;"",R143&lt;&gt;""),ABS($P143-R143),AND($P143="",R143=""),"",OR($P143&lt;&gt;"",R143&lt;&gt;""),"-")</f>
        <v>#N/A</v>
      </c>
      <c r="AP143" s="120" t="e" cm="1">
        <f t="array" ref="AP143">_xlfn.IFS(AND($P143&lt;&gt;"",S143&lt;&gt;""),ABS($P143-S143),AND($P143="",S143=""),"",OR($P143&lt;&gt;"",S143&lt;&gt;""),"-")</f>
        <v>#N/A</v>
      </c>
      <c r="AQ143" s="120" t="e" cm="1">
        <f t="array" ref="AQ143">_xlfn.IFS(AND($P143&lt;&gt;"",T143&lt;&gt;""),ABS($P143-T143),AND($P143="",T143=""),"",OR($P143&lt;&gt;"",T143&lt;&gt;""),"-")</f>
        <v>#N/A</v>
      </c>
      <c r="AR143" s="120" t="e" cm="1">
        <f t="array" ref="AR143">_xlfn.IFS(AND($P143&lt;&gt;"",U143&lt;&gt;""),ABS($P143-U143),AND($P143="",U143=""),"",OR($P143&lt;&gt;"",U143&lt;&gt;""),"-")</f>
        <v>#N/A</v>
      </c>
      <c r="AS143" s="120" t="e" cm="1">
        <f t="array" ref="AS143">_xlfn.IFS(AND($P143&lt;&gt;"",V143&lt;&gt;""),ABS($P143-V143),AND($P143="",V143=""),"",OR($P143&lt;&gt;"",V143&lt;&gt;""),"-")</f>
        <v>#N/A</v>
      </c>
      <c r="AT143" s="120" t="e" cm="1">
        <f t="array" ref="AT143">_xlfn.IFS(AND($P143&lt;&gt;"",W143&lt;&gt;""),ABS($P143-W143),AND($P143="",W143=""),"",OR($P143&lt;&gt;"",W143&lt;&gt;""),"-")</f>
        <v>#N/A</v>
      </c>
      <c r="AU143" s="120" t="e" cm="1">
        <f t="array" ref="AU143">_xlfn.IFS(AND($P143&lt;&gt;"",X143&lt;&gt;""),ABS($P143-X143),AND($P143="",X143=""),"",OR($P143&lt;&gt;"",X143&lt;&gt;""),"-")</f>
        <v>#N/A</v>
      </c>
      <c r="AV143" s="120" t="e" cm="1">
        <f t="array" ref="AV143">_xlfn.IFS(AND($P143&lt;&gt;"",Y143&lt;&gt;""),ABS($P143-Y143),AND($P143="",Y143=""),"",OR($P143&lt;&gt;"",Y143&lt;&gt;""),"-")</f>
        <v>#N/A</v>
      </c>
      <c r="AW143" s="120" t="e" cm="1">
        <f t="array" ref="AW143">_xlfn.IFS(AND($P143&lt;&gt;"",Z143&lt;&gt;""),ABS($P143-Z143),AND($P143="",Z143=""),"",OR($P143&lt;&gt;"",Z143&lt;&gt;""),"-")</f>
        <v>#N/A</v>
      </c>
      <c r="AX143" s="120" t="e" cm="1">
        <f t="array" ref="AX143">_xlfn.IFS(AND($P143&lt;&gt;"",AA143&lt;&gt;""),ABS($P143-AA143),AND($P143="",AA143=""),"",OR($P143&lt;&gt;"",AA143&lt;&gt;""),"-")</f>
        <v>#N/A</v>
      </c>
      <c r="AY143" s="121" t="e" cm="1">
        <f t="array" ref="AY143">_xlfn.IFS(AND($Q143&lt;&gt;"",R143&lt;&gt;""),ABS($Q143-R143),AND($Q143="",R143=""),"",OR($Q143&lt;&gt;"",R143&lt;&gt;""),"-")</f>
        <v>#N/A</v>
      </c>
      <c r="AZ143" s="334" t="e" cm="1">
        <f t="array" ref="AZ143">_xlfn.IFS(AND($Q143&lt;&gt;"",S143&lt;&gt;""),ABS($Q143-S143),AND($Q143="",S143=""),"",OR($Q143&lt;&gt;"",S143&lt;&gt;""),"-")</f>
        <v>#N/A</v>
      </c>
      <c r="BA143" s="334" t="e" cm="1">
        <f t="array" ref="BA143">_xlfn.IFS(AND($Q143&lt;&gt;"",T143&lt;&gt;""),ABS($Q143-T143),AND($Q143="",T143=""),"",OR($Q143&lt;&gt;"",T143&lt;&gt;""),"-")</f>
        <v>#N/A</v>
      </c>
      <c r="BB143" s="120" t="e" cm="1">
        <f t="array" ref="BB143">_xlfn.IFS(AND($Q143&lt;&gt;"",U143&lt;&gt;""),ABS($Q143-U143),AND($Q143="",U143=""),"",OR($Q143&lt;&gt;"",U143&lt;&gt;""),"-")</f>
        <v>#N/A</v>
      </c>
      <c r="BC143" s="120" t="e" cm="1">
        <f t="array" ref="BC143">_xlfn.IFS(AND($Q143&lt;&gt;"",V143&lt;&gt;""),ABS($Q143-V143),AND($Q143="",V143=""),"",OR($Q143&lt;&gt;"",V143&lt;&gt;""),"-")</f>
        <v>#N/A</v>
      </c>
      <c r="BD143" s="120" t="e" cm="1">
        <f t="array" ref="BD143">_xlfn.IFS(AND($Q143&lt;&gt;"",W143&lt;&gt;""),ABS($Q143-W143),AND($Q143="",W143=""),"",OR($Q143&lt;&gt;"",W143&lt;&gt;""),"-")</f>
        <v>#N/A</v>
      </c>
      <c r="BE143" s="120" t="e" cm="1">
        <f t="array" ref="BE143">_xlfn.IFS(AND($Q143&lt;&gt;"",X143&lt;&gt;""),ABS($Q143-X143),AND($Q143="",X143=""),"",OR($Q143&lt;&gt;"",X143&lt;&gt;""),"-")</f>
        <v>#N/A</v>
      </c>
      <c r="BF143" s="120" t="e" cm="1">
        <f t="array" ref="BF143">_xlfn.IFS(AND($Q143&lt;&gt;"",Y143&lt;&gt;""),ABS($Q143-Y143),AND($Q143="",Y143=""),"",OR($Q143&lt;&gt;"",Y143&lt;&gt;""),"-")</f>
        <v>#N/A</v>
      </c>
      <c r="BG143" s="120" t="e" cm="1">
        <f t="array" ref="BG143">_xlfn.IFS(AND($Q143&lt;&gt;"",Z143&lt;&gt;""),ABS($Q143-Z143),AND($Q143="",Z143=""),"",OR($Q143&lt;&gt;"",Z143&lt;&gt;""),"-")</f>
        <v>#N/A</v>
      </c>
      <c r="BH143" s="120" t="e" cm="1">
        <f t="array" ref="BH143">_xlfn.IFS(AND($Q143&lt;&gt;"",AA143&lt;&gt;""),ABS($Q143-AA143),AND($Q143="",AA143=""),"",OR($Q143&lt;&gt;"",AA143&lt;&gt;""),"-")</f>
        <v>#N/A</v>
      </c>
      <c r="BI143" s="121" t="e" cm="1">
        <f t="array" ref="BI143">_xlfn.IFS(AND($R143&lt;&gt;"",S143&lt;&gt;""),ABS($R143-S143),AND($R143="",S143=""),"",OR($R143&lt;&gt;"",S143&lt;&gt;""),"-")</f>
        <v>#N/A</v>
      </c>
      <c r="BJ143" s="120" t="e" cm="1">
        <f t="array" ref="BJ143">_xlfn.IFS(AND($R143&lt;&gt;"",T143&lt;&gt;""),ABS($R143-T143),AND($R143="",T143=""),"",OR($R143&lt;&gt;"",T143&lt;&gt;""),"-")</f>
        <v>#N/A</v>
      </c>
      <c r="BK143" s="334" t="e" cm="1">
        <f t="array" ref="BK143">_xlfn.IFS(AND($R143&lt;&gt;"",U143&lt;&gt;""),ABS($R143-U143),AND($R143="",U143=""),"",OR($R143&lt;&gt;"",U143&lt;&gt;""),"-")</f>
        <v>#N/A</v>
      </c>
      <c r="BL143" s="120" t="e" cm="1">
        <f t="array" ref="BL143">_xlfn.IFS(AND($R143&lt;&gt;"",V143&lt;&gt;""),ABS($R143-V143),AND($R143="",V143=""),"",OR($R143&lt;&gt;"",V143&lt;&gt;""),"-")</f>
        <v>#N/A</v>
      </c>
      <c r="BM143" s="120" t="e" cm="1">
        <f t="array" ref="BM143">_xlfn.IFS(AND($R143&lt;&gt;"",W143&lt;&gt;""),ABS($R143-W143),AND($R143="",W143=""),"",OR($R143&lt;&gt;"",W143&lt;&gt;""),"-")</f>
        <v>#N/A</v>
      </c>
      <c r="BN143" s="120" t="e" cm="1">
        <f t="array" ref="BN143">_xlfn.IFS(AND($R143&lt;&gt;"",X143&lt;&gt;""),ABS($R143-X143),AND($R143="",X143=""),"",OR($R143&lt;&gt;"",X143&lt;&gt;""),"-")</f>
        <v>#N/A</v>
      </c>
      <c r="BO143" s="120" t="e" cm="1">
        <f t="array" ref="BO143">_xlfn.IFS(AND($R143&lt;&gt;"",Y143&lt;&gt;""),ABS($R143-Y143),AND($R143="",Y143=""),"",OR($R143&lt;&gt;"",Y143&lt;&gt;""),"-")</f>
        <v>#N/A</v>
      </c>
      <c r="BP143" s="120" t="e" cm="1">
        <f t="array" ref="BP143">_xlfn.IFS(AND($R143&lt;&gt;"",Z143&lt;&gt;""),ABS($R143-Z143),AND($R143="",Z143=""),"",OR($R143&lt;&gt;"",Z143&lt;&gt;""),"-")</f>
        <v>#N/A</v>
      </c>
      <c r="BQ143" s="120" t="e" cm="1">
        <f t="array" ref="BQ143">_xlfn.IFS(AND($R143&lt;&gt;"",AA143&lt;&gt;""),ABS($R143-AA143),AND($R143="",AA143=""),"",OR($R143&lt;&gt;"",AA143&lt;&gt;""),"-")</f>
        <v>#N/A</v>
      </c>
      <c r="BR143" s="121" t="e" cm="1">
        <f t="array" ref="BR143">_xlfn.IFS(AND($S143&lt;&gt;"",T143&lt;&gt;""),ABS($S143-T143),AND($S143="",T143=""),"",OR($S143&lt;&gt;"",T143&lt;&gt;""),"-")</f>
        <v>#N/A</v>
      </c>
      <c r="BS143" s="334" t="e" cm="1">
        <f t="array" ref="BS143">_xlfn.IFS(AND($S143&lt;&gt;"",U143&lt;&gt;""),ABS($S143-U143),AND($S143="",U143=""),"",OR($S143&lt;&gt;"",U143&lt;&gt;""),"-")</f>
        <v>#N/A</v>
      </c>
      <c r="BT143" s="120" t="e" cm="1">
        <f t="array" ref="BT143">_xlfn.IFS(AND($S143&lt;&gt;"",V143&lt;&gt;""),ABS($S143-V143),AND($S143="",V143=""),"",OR($S143&lt;&gt;"",V143&lt;&gt;""),"-")</f>
        <v>#N/A</v>
      </c>
      <c r="BU143" s="120" t="e" cm="1">
        <f t="array" ref="BU143">_xlfn.IFS(AND($S143&lt;&gt;"",W143&lt;&gt;""),ABS($S143-W143),AND($S143="",W143=""),"",OR($S143&lt;&gt;"",W143&lt;&gt;""),"-")</f>
        <v>#N/A</v>
      </c>
      <c r="BV143" s="120" t="e" cm="1">
        <f t="array" ref="BV143">_xlfn.IFS(AND($S143&lt;&gt;"",X143&lt;&gt;""),ABS($S143-X143),AND($S143="",X143=""),"",OR($S143&lt;&gt;"",X143&lt;&gt;""),"-")</f>
        <v>#N/A</v>
      </c>
      <c r="BW143" s="120" t="e" cm="1">
        <f t="array" ref="BW143">_xlfn.IFS(AND($S143&lt;&gt;"",Y143&lt;&gt;""),ABS($S143-Y143),AND($S143="",Y143=""),"",OR($S143&lt;&gt;"",Y143&lt;&gt;""),"-")</f>
        <v>#N/A</v>
      </c>
      <c r="BX143" s="120" t="e" cm="1">
        <f t="array" ref="BX143">_xlfn.IFS(AND($S143&lt;&gt;"",Z143&lt;&gt;""),ABS($S143-Z143),AND($S143="",Z143=""),"",OR($S143&lt;&gt;"",Z143&lt;&gt;""),"-")</f>
        <v>#N/A</v>
      </c>
      <c r="BY143" s="120" t="e" cm="1">
        <f t="array" ref="BY143">_xlfn.IFS(AND($S143&lt;&gt;"",AA143&lt;&gt;""),ABS($S143-AA143),AND($S143="",AA143=""),"",OR($S143&lt;&gt;"",AA143&lt;&gt;""),"-")</f>
        <v>#N/A</v>
      </c>
      <c r="BZ143" s="121" t="e" cm="1">
        <f t="array" ref="BZ143">_xlfn.IFS(AND($T143&lt;&gt;"",U143&lt;&gt;""),ABS($T143-U143),AND($T143="",U143=""),"",OR($T143&lt;&gt;"",U143&lt;&gt;""),"-")</f>
        <v>#N/A</v>
      </c>
      <c r="CA143" s="120" t="e" cm="1">
        <f t="array" ref="CA143">_xlfn.IFS(AND($T143&lt;&gt;"",V143&lt;&gt;""),ABS($T143-V143),AND($T143="",V143=""),"",OR($T143&lt;&gt;"",V143&lt;&gt;""),"-")</f>
        <v>#N/A</v>
      </c>
      <c r="CB143" s="120" t="e" cm="1">
        <f t="array" ref="CB143">_xlfn.IFS(AND($T143&lt;&gt;"",W143&lt;&gt;""),ABS($T143-W143),AND($T143="",W143=""),"",OR($T143&lt;&gt;"",W143&lt;&gt;""),"-")</f>
        <v>#N/A</v>
      </c>
      <c r="CC143" s="120" t="e" cm="1">
        <f t="array" ref="CC143">_xlfn.IFS(AND($T143&lt;&gt;"",X143&lt;&gt;""),ABS($T143-X143),AND($T143="",X143=""),"",OR($T143&lt;&gt;"",X143&lt;&gt;""),"-")</f>
        <v>#N/A</v>
      </c>
      <c r="CD143" s="120" t="e" cm="1">
        <f t="array" ref="CD143">_xlfn.IFS(AND($T143&lt;&gt;"",Y143&lt;&gt;""),ABS($T143-Y143),AND($T143="",Y143=""),"",OR($T143&lt;&gt;"",Y143&lt;&gt;""),"-")</f>
        <v>#N/A</v>
      </c>
      <c r="CE143" s="120" t="e" cm="1">
        <f t="array" ref="CE143">_xlfn.IFS(AND($T143&lt;&gt;"",Z143&lt;&gt;""),ABS($T143-Z143),AND($T143="",Z143=""),"",OR($T143&lt;&gt;"",Z143&lt;&gt;""),"-")</f>
        <v>#N/A</v>
      </c>
      <c r="CF143" s="120" t="e" cm="1">
        <f t="array" ref="CF143">_xlfn.IFS(AND($T143&lt;&gt;"",AA143&lt;&gt;""),ABS($T143-AA143),AND($T143="",AA143=""),"",OR($T143&lt;&gt;"",AA143&lt;&gt;""),"-")</f>
        <v>#N/A</v>
      </c>
      <c r="CG143" s="121" t="e" cm="1">
        <f t="array" ref="CG143">_xlfn.IFS(AND($U143&lt;&gt;"",V143&lt;&gt;""),ABS($U143-V143),AND($U143="",V143=""),"",OR($U143&lt;&gt;"",V143&lt;&gt;""),"-")</f>
        <v>#N/A</v>
      </c>
      <c r="CH143" s="120" t="e" cm="1">
        <f t="array" ref="CH143">_xlfn.IFS(AND($U143&lt;&gt;"",W143&lt;&gt;""),ABS($U143-W143),AND($U143="",W143=""),"",OR($U143&lt;&gt;"",W143&lt;&gt;""),"-")</f>
        <v>#N/A</v>
      </c>
      <c r="CI143" s="120" t="e" cm="1">
        <f t="array" ref="CI143">_xlfn.IFS(AND($U143&lt;&gt;"",X143&lt;&gt;""),ABS($U143-X143),AND($U143="",X143=""),"",OR($U143&lt;&gt;"",X143&lt;&gt;""),"-")</f>
        <v>#N/A</v>
      </c>
      <c r="CJ143" s="120" t="e" cm="1">
        <f t="array" ref="CJ143">_xlfn.IFS(AND($U143&lt;&gt;"",Y143&lt;&gt;""),ABS($U143-Y143),AND($U143="",Y143=""),"",OR($U143&lt;&gt;"",Y143&lt;&gt;""),"-")</f>
        <v>#N/A</v>
      </c>
      <c r="CK143" s="120" t="e" cm="1">
        <f t="array" ref="CK143">_xlfn.IFS(AND($U143&lt;&gt;"",Z143&lt;&gt;""),ABS($U143-Z143),AND($U143="",Z143=""),"",OR($U143&lt;&gt;"",Z143&lt;&gt;""),"-")</f>
        <v>#N/A</v>
      </c>
      <c r="CL143" s="120" t="e" cm="1">
        <f t="array" ref="CL143">_xlfn.IFS(AND($U143&lt;&gt;"",AA143&lt;&gt;""),ABS($U143-AA143),AND($U143="",AA143=""),"",OR($U143&lt;&gt;"",AA143&lt;&gt;""),"-")</f>
        <v>#N/A</v>
      </c>
      <c r="CM143" s="121" t="e" cm="1">
        <f t="array" ref="CM143">_xlfn.IFS(AND($V143&lt;&gt;"",W143&lt;&gt;""),ABS($V143-W143),AND($V143="",W143=""),"",OR($V143&lt;&gt;"",W143&lt;&gt;""),"-")</f>
        <v>#N/A</v>
      </c>
      <c r="CN143" s="120" t="e" cm="1">
        <f t="array" ref="CN143">_xlfn.IFS(AND($V143&lt;&gt;"",X143&lt;&gt;""),ABS($V143-X143),AND($V143="",X143=""),"",OR($V143&lt;&gt;"",X143&lt;&gt;""),"-")</f>
        <v>#N/A</v>
      </c>
      <c r="CO143" s="120" t="e" cm="1">
        <f t="array" ref="CO143">_xlfn.IFS(AND($V143&lt;&gt;"",Y143&lt;&gt;""),ABS($V143-Y143),AND($V143="",Y143=""),"",OR($V143&lt;&gt;"",Y143&lt;&gt;""),"-")</f>
        <v>#N/A</v>
      </c>
      <c r="CP143" s="120" t="e" cm="1">
        <f t="array" ref="CP143">_xlfn.IFS(AND($V143&lt;&gt;"",Z143&lt;&gt;""),ABS($V143-Z143),AND($V143="",Z143=""),"",OR($V143&lt;&gt;"",Z143&lt;&gt;""),"-")</f>
        <v>#N/A</v>
      </c>
      <c r="CQ143" s="120" t="e" cm="1">
        <f t="array" ref="CQ143">_xlfn.IFS(AND($V143&lt;&gt;"",AA143&lt;&gt;""),ABS($V143-AA143),AND($V143="",AA143=""),"",OR($V143&lt;&gt;"",AA143&lt;&gt;""),"-")</f>
        <v>#N/A</v>
      </c>
      <c r="CR143" s="121" t="e" cm="1">
        <f t="array" ref="CR143">_xlfn.IFS(AND($W143&lt;&gt;"",X143&lt;&gt;""),ABS($W143-X143),AND($W143="",X143=""),"",OR($W143&lt;&gt;"",X143&lt;&gt;""),"-")</f>
        <v>#N/A</v>
      </c>
      <c r="CS143" s="120" t="e" cm="1">
        <f t="array" ref="CS143">_xlfn.IFS(AND($W143&lt;&gt;"",Y143&lt;&gt;""),ABS($W143-Y143),AND($W143="",Y143=""),"",OR($W143&lt;&gt;"",Y143&lt;&gt;""),"-")</f>
        <v>#N/A</v>
      </c>
      <c r="CT143" s="120" t="e" cm="1">
        <f t="array" ref="CT143">_xlfn.IFS(AND($W143&lt;&gt;"",Z143&lt;&gt;""),ABS($W143-Z143),AND($W143="",Z143=""),"",OR($W143&lt;&gt;"",Z143&lt;&gt;""),"-")</f>
        <v>#N/A</v>
      </c>
      <c r="CU143" s="120" t="e" cm="1">
        <f t="array" ref="CU143">_xlfn.IFS(AND($W143&lt;&gt;"",AA143&lt;&gt;""),ABS($W143-AA143),AND($W143="",AA143=""),"",OR($W143&lt;&gt;"",AA143&lt;&gt;""),"-")</f>
        <v>#N/A</v>
      </c>
      <c r="CV143" s="121" t="e" cm="1">
        <f t="array" ref="CV143">_xlfn.IFS(AND($X143&lt;&gt;"",Y143&lt;&gt;""),ABS($X143-Y143),AND($X143="",Y143=""),"",OR($X143&lt;&gt;"",Y143&lt;&gt;""),"-")</f>
        <v>#N/A</v>
      </c>
      <c r="CW143" s="120" t="e" cm="1">
        <f t="array" ref="CW143">_xlfn.IFS(AND($X143&lt;&gt;"",Z143&lt;&gt;""),ABS($X143-Z143),AND($X143="",Z143=""),"",OR($X143&lt;&gt;"",Z143&lt;&gt;""),"-")</f>
        <v>#N/A</v>
      </c>
      <c r="CX143" s="120" t="e" cm="1">
        <f t="array" ref="CX143">_xlfn.IFS(AND($X143&lt;&gt;"",AA143&lt;&gt;""),ABS($X143-AA143),AND($X143="",AA143=""),"",OR($X143&lt;&gt;"",AA143&lt;&gt;""),"-")</f>
        <v>#N/A</v>
      </c>
      <c r="CY143" s="121" t="e" cm="1">
        <f t="array" ref="CY143">_xlfn.IFS(AND($Y143&lt;&gt;"",Z143&lt;&gt;""),ABS($Y143-Z143),AND($Y143="",Z143=""),"",OR($Y143&lt;&gt;"",Z143&lt;&gt;""),"-")</f>
        <v>#N/A</v>
      </c>
      <c r="CZ143" s="120" t="e" cm="1">
        <f t="array" ref="CZ143">_xlfn.IFS(AND($Y143&lt;&gt;"",AA143&lt;&gt;""),ABS($Y143-AA143),AND($Y143="",AA143=""),"",OR($Y143&lt;&gt;"",AA143&lt;&gt;""),"-")</f>
        <v>#N/A</v>
      </c>
      <c r="DA143" s="121" t="e" cm="1">
        <f t="array" ref="DA143">_xlfn.IFS(AND($Z143&lt;&gt;"",AA143&lt;&gt;""),ABS($Z143-AA143),AND($Z143="",AA143=""),"",OR($Z143&lt;&gt;"",AA143&lt;&gt;""),"-")</f>
        <v>#N/A</v>
      </c>
    </row>
    <row r="144" spans="1:105" s="121" customFormat="1" x14ac:dyDescent="0.2">
      <c r="A144" s="260" t="s">
        <v>57</v>
      </c>
      <c r="B144" s="259" t="e">
        <f>VLOOKUP($A144,Merged_couplings!$B:$BU,MATCH(B$1,Merged_couplings!$B$1:$BU$1,0),FALSE)</f>
        <v>#N/A</v>
      </c>
      <c r="C144" s="258" t="e">
        <f>VLOOKUP($A144,Merged_couplings!$B:$BU,MATCH(C$1,Merged_couplings!$B$1:$BU$1,0),FALSE)</f>
        <v>#N/A</v>
      </c>
      <c r="D144" s="258" t="e">
        <f>VLOOKUP($A144,Merged_couplings!$B:$BU,MATCH(D$1,Merged_couplings!$B$1:$BU$1,0),FALSE)</f>
        <v>#N/A</v>
      </c>
      <c r="E144" s="258" t="e">
        <f>VLOOKUP($A144,Merged_couplings!$B:$BU,MATCH(E$1,Merged_couplings!$B$1:$BU$1,0),FALSE)</f>
        <v>#N/A</v>
      </c>
      <c r="F144" s="258" t="e">
        <f>VLOOKUP($A144,Merged_couplings!$B:$BU,MATCH(F$1,Merged_couplings!$B$1:$BU$1,0),FALSE)</f>
        <v>#N/A</v>
      </c>
      <c r="G144" s="258" t="e">
        <f>VLOOKUP($A144,Merged_couplings!$B:$BU,MATCH(G$1,Merged_couplings!$B$1:$BU$1,0),FALSE)</f>
        <v>#N/A</v>
      </c>
      <c r="H144" s="258" t="e">
        <f>VLOOKUP($A144,Merged_couplings!$B:$BU,MATCH(H$1,Merged_couplings!$B$1:$BU$1,0),FALSE)</f>
        <v>#N/A</v>
      </c>
      <c r="I144" s="258" t="e">
        <f>VLOOKUP($A144,Merged_couplings!$B:$BU,MATCH(I$1,Merged_couplings!$B$1:$BU$1,0),FALSE)</f>
        <v>#N/A</v>
      </c>
      <c r="J144" s="258" t="e">
        <f>VLOOKUP($A144,Merged_couplings!$B:$BU,MATCH(J$1,Merged_couplings!$B$1:$BU$1,0),FALSE)</f>
        <v>#N/A</v>
      </c>
      <c r="K144" s="258" t="e">
        <f>VLOOKUP($A144,Merged_couplings!$B:$BU,MATCH(K$1,Merged_couplings!$B$1:$BU$1,0),FALSE)</f>
        <v>#N/A</v>
      </c>
      <c r="L144" s="258" t="e">
        <f>VLOOKUP($A144,Merged_couplings!$B:$BU,MATCH(L$1,Merged_couplings!$B$1:$BU$1,0),FALSE)</f>
        <v>#N/A</v>
      </c>
      <c r="M144" s="258" t="e">
        <f>VLOOKUP($A144,Merged_couplings!$B:$BU,MATCH(M$1,Merged_couplings!$B$1:$BU$1,0),FALSE)</f>
        <v>#N/A</v>
      </c>
      <c r="N144" s="258" t="e">
        <f>VLOOKUP($A144,Merged_couplings!$B:$BU,MATCH(N$1,Merged_couplings!$B$1:$BU$1,0),FALSE)</f>
        <v>#N/A</v>
      </c>
      <c r="O144" s="121" t="e">
        <f>IF(OR(B144="BIG",B144="BI-",B144="-IG"),VLOOKUP($A144,Merged_couplings!$B:$BU,MATCH(O$1,Merged_couplings!$B$1:$BU$1,0),FALSE),"")</f>
        <v>#N/A</v>
      </c>
      <c r="P144" s="120" t="e">
        <f>IF(OR(C144="BIG",C144="BI-",C144="-IG"),VLOOKUP($A144,Merged_couplings!$B:$BU,MATCH(P$1,Merged_couplings!$B$1:$BU$1,0),FALSE),"")</f>
        <v>#N/A</v>
      </c>
      <c r="Q144" s="120" t="e">
        <f>IF(OR(D144="BIG",D144="BI-",D144="-IG"),VLOOKUP($A144,Merged_couplings!$B:$BU,MATCH(Q$1,Merged_couplings!$B$1:$BU$1,0),FALSE),"")</f>
        <v>#N/A</v>
      </c>
      <c r="R144" s="120" t="e">
        <f t="shared" ref="R144:T144" si="20">Q144</f>
        <v>#N/A</v>
      </c>
      <c r="S144" s="120" t="e">
        <f t="shared" si="20"/>
        <v>#N/A</v>
      </c>
      <c r="T144" s="120" t="e">
        <f t="shared" si="20"/>
        <v>#N/A</v>
      </c>
      <c r="U144" s="120" t="e">
        <f>IF(OR(H144="BIG",H144="BI-",H144="-IG"),VLOOKUP($A144,Merged_couplings!$B:$BU,MATCH(U$1,Merged_couplings!$B$1:$BU$1,0),FALSE),"")</f>
        <v>#N/A</v>
      </c>
      <c r="V144" s="120" t="e">
        <f>IF(OR(I144="BIG",I144="BI-",I144="-IG"),VLOOKUP($A144,Merged_couplings!$B:$BU,MATCH(V$1,Merged_couplings!$B$1:$BU$1,0),FALSE),"")</f>
        <v>#N/A</v>
      </c>
      <c r="W144" s="120" t="e">
        <f t="shared" si="11"/>
        <v>#N/A</v>
      </c>
      <c r="X144" s="120" t="e">
        <f>IF(OR(K144="BIG",K144="BI-",K144="-IG"),VLOOKUP($A144,Merged_couplings!$B:$BU,MATCH(X$1,Merged_couplings!$B$1:$BU$1,0),FALSE),"")</f>
        <v>#N/A</v>
      </c>
      <c r="Y144" s="120" t="e">
        <f>IF(OR(L144="BIG",L144="BI-",L144="-IG"),VLOOKUP($A144,Merged_couplings!$B:$BU,MATCH(Y$1,Merged_couplings!$B$1:$BU$1,0),FALSE),"")</f>
        <v>#N/A</v>
      </c>
      <c r="Z144" s="120" t="e">
        <f>IF(OR(M144="BIG",M144="BI-",M144="-IG"),VLOOKUP($A144,Merged_couplings!$B:$BU,MATCH(Z$1,Merged_couplings!$B$1:$BU$1,0),FALSE),"")</f>
        <v>#N/A</v>
      </c>
      <c r="AA144" s="120" t="e">
        <f>IF(OR(N144="BIG",N144="BI-",N144="-IG"),VLOOKUP($A144,Merged_couplings!$B:$BU,MATCH(AA$1,Merged_couplings!$B$1:$BU$1,0),FALSE),"")</f>
        <v>#N/A</v>
      </c>
      <c r="AB144" s="123" t="e" cm="1">
        <f t="array" ref="AB144">_xlfn.IFS(AND($O144&lt;&gt;"",P144&lt;&gt;""),ABS($O144-P144),AND($O144="",P144=""),"",OR($O144&lt;&gt;"",P144&lt;&gt;""),"-")</f>
        <v>#N/A</v>
      </c>
      <c r="AC144" s="122" t="e" cm="1">
        <f t="array" ref="AC144">_xlfn.IFS(AND($O144&lt;&gt;"",Q144&lt;&gt;""),ABS($O144-Q144),AND($O144="",Q144=""),"",OR($O144&lt;&gt;"",Q144&lt;&gt;""),"-")</f>
        <v>#N/A</v>
      </c>
      <c r="AD144" s="122" t="e" cm="1">
        <f t="array" ref="AD144">_xlfn.IFS(AND($O144&lt;&gt;"",R144&lt;&gt;""),ABS($O144-R144),AND($O144="",R144=""),"",OR($O144&lt;&gt;"",R144&lt;&gt;""),"-")</f>
        <v>#N/A</v>
      </c>
      <c r="AE144" s="122" t="e" cm="1">
        <f t="array" ref="AE144">_xlfn.IFS(AND($O144&lt;&gt;"",S144&lt;&gt;""),ABS($O144-S144),AND($O144="",S144=""),"",OR($O144&lt;&gt;"",S144&lt;&gt;""),"-")</f>
        <v>#N/A</v>
      </c>
      <c r="AF144" s="122" t="e" cm="1">
        <f t="array" ref="AF144">_xlfn.IFS(AND($O144&lt;&gt;"",T144&lt;&gt;""),ABS($O144-T144),AND($O144="",T144=""),"",OR($O144&lt;&gt;"",T144&lt;&gt;""),"-")</f>
        <v>#N/A</v>
      </c>
      <c r="AG144" s="122" t="e" cm="1">
        <f t="array" ref="AG144">_xlfn.IFS(AND($O144&lt;&gt;"",U144&lt;&gt;""),ABS($O144-U144),AND($O144="",U144=""),"",OR($O144&lt;&gt;"",U144&lt;&gt;""),"-")</f>
        <v>#N/A</v>
      </c>
      <c r="AH144" s="122" t="e" cm="1">
        <f t="array" ref="AH144">_xlfn.IFS(AND($O144&lt;&gt;"",V144&lt;&gt;""),ABS($O144-V144),AND($O144="",V144=""),"",OR($O144&lt;&gt;"",V144&lt;&gt;""),"-")</f>
        <v>#N/A</v>
      </c>
      <c r="AI144" s="122" t="e" cm="1">
        <f t="array" ref="AI144">_xlfn.IFS(AND($O144&lt;&gt;"",W144&lt;&gt;""),ABS($O144-W144),AND($O144="",W144=""),"",OR($O144&lt;&gt;"",W144&lt;&gt;""),"-")</f>
        <v>#N/A</v>
      </c>
      <c r="AJ144" s="122" t="e" cm="1">
        <f t="array" ref="AJ144">_xlfn.IFS(AND($O144&lt;&gt;"",X144&lt;&gt;""),ABS($O144-X144),AND($O144="",X144=""),"",OR($O144&lt;&gt;"",X144&lt;&gt;""),"-")</f>
        <v>#N/A</v>
      </c>
      <c r="AK144" s="122" t="e" cm="1">
        <f t="array" ref="AK144">_xlfn.IFS(AND($O144&lt;&gt;"",Y144&lt;&gt;""),ABS($O144-Y144),AND($O144="",Y144=""),"",OR($O144&lt;&gt;"",Y144&lt;&gt;""),"-")</f>
        <v>#N/A</v>
      </c>
      <c r="AL144" s="122" t="e" cm="1">
        <f t="array" ref="AL144">_xlfn.IFS(AND($O144&lt;&gt;"",Z144&lt;&gt;""),ABS($O144-Z144),AND($O144="",Z144=""),"",OR($O144&lt;&gt;"",Z144&lt;&gt;""),"-")</f>
        <v>#N/A</v>
      </c>
      <c r="AM144" s="122" t="e" cm="1">
        <f t="array" ref="AM144">_xlfn.IFS(AND($O144&lt;&gt;"",AA144&lt;&gt;""),ABS($O144-AA144),AND($O144="",AA144=""),"",OR($O144&lt;&gt;"",AA144&lt;&gt;""),"-")</f>
        <v>#N/A</v>
      </c>
      <c r="AN144" s="121" t="e" cm="1">
        <f t="array" ref="AN144">_xlfn.IFS(AND($P144&lt;&gt;"",Q144&lt;&gt;""),ABS($P144-Q144),AND($P144="",Q144=""),"",OR($P144&lt;&gt;"",Q144&lt;&gt;""),"-")</f>
        <v>#N/A</v>
      </c>
      <c r="AO144" s="120" t="e" cm="1">
        <f t="array" ref="AO144">_xlfn.IFS(AND($P144&lt;&gt;"",R144&lt;&gt;""),ABS($P144-R144),AND($P144="",R144=""),"",OR($P144&lt;&gt;"",R144&lt;&gt;""),"-")</f>
        <v>#N/A</v>
      </c>
      <c r="AP144" s="120" t="e" cm="1">
        <f t="array" ref="AP144">_xlfn.IFS(AND($P144&lt;&gt;"",S144&lt;&gt;""),ABS($P144-S144),AND($P144="",S144=""),"",OR($P144&lt;&gt;"",S144&lt;&gt;""),"-")</f>
        <v>#N/A</v>
      </c>
      <c r="AQ144" s="120" t="e" cm="1">
        <f t="array" ref="AQ144">_xlfn.IFS(AND($P144&lt;&gt;"",T144&lt;&gt;""),ABS($P144-T144),AND($P144="",T144=""),"",OR($P144&lt;&gt;"",T144&lt;&gt;""),"-")</f>
        <v>#N/A</v>
      </c>
      <c r="AR144" s="120" t="e" cm="1">
        <f t="array" ref="AR144">_xlfn.IFS(AND($P144&lt;&gt;"",U144&lt;&gt;""),ABS($P144-U144),AND($P144="",U144=""),"",OR($P144&lt;&gt;"",U144&lt;&gt;""),"-")</f>
        <v>#N/A</v>
      </c>
      <c r="AS144" s="120" t="e" cm="1">
        <f t="array" ref="AS144">_xlfn.IFS(AND($P144&lt;&gt;"",V144&lt;&gt;""),ABS($P144-V144),AND($P144="",V144=""),"",OR($P144&lt;&gt;"",V144&lt;&gt;""),"-")</f>
        <v>#N/A</v>
      </c>
      <c r="AT144" s="120" t="e" cm="1">
        <f t="array" ref="AT144">_xlfn.IFS(AND($P144&lt;&gt;"",W144&lt;&gt;""),ABS($P144-W144),AND($P144="",W144=""),"",OR($P144&lt;&gt;"",W144&lt;&gt;""),"-")</f>
        <v>#N/A</v>
      </c>
      <c r="AU144" s="120" t="e" cm="1">
        <f t="array" ref="AU144">_xlfn.IFS(AND($P144&lt;&gt;"",X144&lt;&gt;""),ABS($P144-X144),AND($P144="",X144=""),"",OR($P144&lt;&gt;"",X144&lt;&gt;""),"-")</f>
        <v>#N/A</v>
      </c>
      <c r="AV144" s="120" t="e" cm="1">
        <f t="array" ref="AV144">_xlfn.IFS(AND($P144&lt;&gt;"",Y144&lt;&gt;""),ABS($P144-Y144),AND($P144="",Y144=""),"",OR($P144&lt;&gt;"",Y144&lt;&gt;""),"-")</f>
        <v>#N/A</v>
      </c>
      <c r="AW144" s="120" t="e" cm="1">
        <f t="array" ref="AW144">_xlfn.IFS(AND($P144&lt;&gt;"",Z144&lt;&gt;""),ABS($P144-Z144),AND($P144="",Z144=""),"",OR($P144&lt;&gt;"",Z144&lt;&gt;""),"-")</f>
        <v>#N/A</v>
      </c>
      <c r="AX144" s="120" t="e" cm="1">
        <f t="array" ref="AX144">_xlfn.IFS(AND($P144&lt;&gt;"",AA144&lt;&gt;""),ABS($P144-AA144),AND($P144="",AA144=""),"",OR($P144&lt;&gt;"",AA144&lt;&gt;""),"-")</f>
        <v>#N/A</v>
      </c>
      <c r="AY144" s="121" t="e" cm="1">
        <f t="array" ref="AY144">_xlfn.IFS(AND($Q144&lt;&gt;"",R144&lt;&gt;""),ABS($Q144-R144),AND($Q144="",R144=""),"",OR($Q144&lt;&gt;"",R144&lt;&gt;""),"-")</f>
        <v>#N/A</v>
      </c>
      <c r="AZ144" s="334" t="e" cm="1">
        <f t="array" ref="AZ144">_xlfn.IFS(AND($Q144&lt;&gt;"",S144&lt;&gt;""),ABS($Q144-S144),AND($Q144="",S144=""),"",OR($Q144&lt;&gt;"",S144&lt;&gt;""),"-")</f>
        <v>#N/A</v>
      </c>
      <c r="BA144" s="334" t="e" cm="1">
        <f t="array" ref="BA144">_xlfn.IFS(AND($Q144&lt;&gt;"",T144&lt;&gt;""),ABS($Q144-T144),AND($Q144="",T144=""),"",OR($Q144&lt;&gt;"",T144&lt;&gt;""),"-")</f>
        <v>#N/A</v>
      </c>
      <c r="BB144" s="120" t="e" cm="1">
        <f t="array" ref="BB144">_xlfn.IFS(AND($Q144&lt;&gt;"",U144&lt;&gt;""),ABS($Q144-U144),AND($Q144="",U144=""),"",OR($Q144&lt;&gt;"",U144&lt;&gt;""),"-")</f>
        <v>#N/A</v>
      </c>
      <c r="BC144" s="120" t="e" cm="1">
        <f t="array" ref="BC144">_xlfn.IFS(AND($Q144&lt;&gt;"",V144&lt;&gt;""),ABS($Q144-V144),AND($Q144="",V144=""),"",OR($Q144&lt;&gt;"",V144&lt;&gt;""),"-")</f>
        <v>#N/A</v>
      </c>
      <c r="BD144" s="120" t="e" cm="1">
        <f t="array" ref="BD144">_xlfn.IFS(AND($Q144&lt;&gt;"",W144&lt;&gt;""),ABS($Q144-W144),AND($Q144="",W144=""),"",OR($Q144&lt;&gt;"",W144&lt;&gt;""),"-")</f>
        <v>#N/A</v>
      </c>
      <c r="BE144" s="120" t="e" cm="1">
        <f t="array" ref="BE144">_xlfn.IFS(AND($Q144&lt;&gt;"",X144&lt;&gt;""),ABS($Q144-X144),AND($Q144="",X144=""),"",OR($Q144&lt;&gt;"",X144&lt;&gt;""),"-")</f>
        <v>#N/A</v>
      </c>
      <c r="BF144" s="120" t="e" cm="1">
        <f t="array" ref="BF144">_xlfn.IFS(AND($Q144&lt;&gt;"",Y144&lt;&gt;""),ABS($Q144-Y144),AND($Q144="",Y144=""),"",OR($Q144&lt;&gt;"",Y144&lt;&gt;""),"-")</f>
        <v>#N/A</v>
      </c>
      <c r="BG144" s="120" t="e" cm="1">
        <f t="array" ref="BG144">_xlfn.IFS(AND($Q144&lt;&gt;"",Z144&lt;&gt;""),ABS($Q144-Z144),AND($Q144="",Z144=""),"",OR($Q144&lt;&gt;"",Z144&lt;&gt;""),"-")</f>
        <v>#N/A</v>
      </c>
      <c r="BH144" s="120" t="e" cm="1">
        <f t="array" ref="BH144">_xlfn.IFS(AND($Q144&lt;&gt;"",AA144&lt;&gt;""),ABS($Q144-AA144),AND($Q144="",AA144=""),"",OR($Q144&lt;&gt;"",AA144&lt;&gt;""),"-")</f>
        <v>#N/A</v>
      </c>
      <c r="BI144" s="121" t="e" cm="1">
        <f t="array" ref="BI144">_xlfn.IFS(AND($R144&lt;&gt;"",S144&lt;&gt;""),ABS($R144-S144),AND($R144="",S144=""),"",OR($R144&lt;&gt;"",S144&lt;&gt;""),"-")</f>
        <v>#N/A</v>
      </c>
      <c r="BJ144" s="120" t="e" cm="1">
        <f t="array" ref="BJ144">_xlfn.IFS(AND($R144&lt;&gt;"",T144&lt;&gt;""),ABS($R144-T144),AND($R144="",T144=""),"",OR($R144&lt;&gt;"",T144&lt;&gt;""),"-")</f>
        <v>#N/A</v>
      </c>
      <c r="BK144" s="334" t="e" cm="1">
        <f t="array" ref="BK144">_xlfn.IFS(AND($R144&lt;&gt;"",U144&lt;&gt;""),ABS($R144-U144),AND($R144="",U144=""),"",OR($R144&lt;&gt;"",U144&lt;&gt;""),"-")</f>
        <v>#N/A</v>
      </c>
      <c r="BL144" s="120" t="e" cm="1">
        <f t="array" ref="BL144">_xlfn.IFS(AND($R144&lt;&gt;"",V144&lt;&gt;""),ABS($R144-V144),AND($R144="",V144=""),"",OR($R144&lt;&gt;"",V144&lt;&gt;""),"-")</f>
        <v>#N/A</v>
      </c>
      <c r="BM144" s="120" t="e" cm="1">
        <f t="array" ref="BM144">_xlfn.IFS(AND($R144&lt;&gt;"",W144&lt;&gt;""),ABS($R144-W144),AND($R144="",W144=""),"",OR($R144&lt;&gt;"",W144&lt;&gt;""),"-")</f>
        <v>#N/A</v>
      </c>
      <c r="BN144" s="120" t="e" cm="1">
        <f t="array" ref="BN144">_xlfn.IFS(AND($R144&lt;&gt;"",X144&lt;&gt;""),ABS($R144-X144),AND($R144="",X144=""),"",OR($R144&lt;&gt;"",X144&lt;&gt;""),"-")</f>
        <v>#N/A</v>
      </c>
      <c r="BO144" s="120" t="e" cm="1">
        <f t="array" ref="BO144">_xlfn.IFS(AND($R144&lt;&gt;"",Y144&lt;&gt;""),ABS($R144-Y144),AND($R144="",Y144=""),"",OR($R144&lt;&gt;"",Y144&lt;&gt;""),"-")</f>
        <v>#N/A</v>
      </c>
      <c r="BP144" s="120" t="e" cm="1">
        <f t="array" ref="BP144">_xlfn.IFS(AND($R144&lt;&gt;"",Z144&lt;&gt;""),ABS($R144-Z144),AND($R144="",Z144=""),"",OR($R144&lt;&gt;"",Z144&lt;&gt;""),"-")</f>
        <v>#N/A</v>
      </c>
      <c r="BQ144" s="120" t="e" cm="1">
        <f t="array" ref="BQ144">_xlfn.IFS(AND($R144&lt;&gt;"",AA144&lt;&gt;""),ABS($R144-AA144),AND($R144="",AA144=""),"",OR($R144&lt;&gt;"",AA144&lt;&gt;""),"-")</f>
        <v>#N/A</v>
      </c>
      <c r="BR144" s="121" t="e" cm="1">
        <f t="array" ref="BR144">_xlfn.IFS(AND($S144&lt;&gt;"",T144&lt;&gt;""),ABS($S144-T144),AND($S144="",T144=""),"",OR($S144&lt;&gt;"",T144&lt;&gt;""),"-")</f>
        <v>#N/A</v>
      </c>
      <c r="BS144" s="334" t="e" cm="1">
        <f t="array" ref="BS144">_xlfn.IFS(AND($S144&lt;&gt;"",U144&lt;&gt;""),ABS($S144-U144),AND($S144="",U144=""),"",OR($S144&lt;&gt;"",U144&lt;&gt;""),"-")</f>
        <v>#N/A</v>
      </c>
      <c r="BT144" s="120" t="e" cm="1">
        <f t="array" ref="BT144">_xlfn.IFS(AND($S144&lt;&gt;"",V144&lt;&gt;""),ABS($S144-V144),AND($S144="",V144=""),"",OR($S144&lt;&gt;"",V144&lt;&gt;""),"-")</f>
        <v>#N/A</v>
      </c>
      <c r="BU144" s="120" t="e" cm="1">
        <f t="array" ref="BU144">_xlfn.IFS(AND($S144&lt;&gt;"",W144&lt;&gt;""),ABS($S144-W144),AND($S144="",W144=""),"",OR($S144&lt;&gt;"",W144&lt;&gt;""),"-")</f>
        <v>#N/A</v>
      </c>
      <c r="BV144" s="120" t="e" cm="1">
        <f t="array" ref="BV144">_xlfn.IFS(AND($S144&lt;&gt;"",X144&lt;&gt;""),ABS($S144-X144),AND($S144="",X144=""),"",OR($S144&lt;&gt;"",X144&lt;&gt;""),"-")</f>
        <v>#N/A</v>
      </c>
      <c r="BW144" s="120" t="e" cm="1">
        <f t="array" ref="BW144">_xlfn.IFS(AND($S144&lt;&gt;"",Y144&lt;&gt;""),ABS($S144-Y144),AND($S144="",Y144=""),"",OR($S144&lt;&gt;"",Y144&lt;&gt;""),"-")</f>
        <v>#N/A</v>
      </c>
      <c r="BX144" s="120" t="e" cm="1">
        <f t="array" ref="BX144">_xlfn.IFS(AND($S144&lt;&gt;"",Z144&lt;&gt;""),ABS($S144-Z144),AND($S144="",Z144=""),"",OR($S144&lt;&gt;"",Z144&lt;&gt;""),"-")</f>
        <v>#N/A</v>
      </c>
      <c r="BY144" s="120" t="e" cm="1">
        <f t="array" ref="BY144">_xlfn.IFS(AND($S144&lt;&gt;"",AA144&lt;&gt;""),ABS($S144-AA144),AND($S144="",AA144=""),"",OR($S144&lt;&gt;"",AA144&lt;&gt;""),"-")</f>
        <v>#N/A</v>
      </c>
      <c r="BZ144" s="121" t="e" cm="1">
        <f t="array" ref="BZ144">_xlfn.IFS(AND($T144&lt;&gt;"",U144&lt;&gt;""),ABS($T144-U144),AND($T144="",U144=""),"",OR($T144&lt;&gt;"",U144&lt;&gt;""),"-")</f>
        <v>#N/A</v>
      </c>
      <c r="CA144" s="120" t="e" cm="1">
        <f t="array" ref="CA144">_xlfn.IFS(AND($T144&lt;&gt;"",V144&lt;&gt;""),ABS($T144-V144),AND($T144="",V144=""),"",OR($T144&lt;&gt;"",V144&lt;&gt;""),"-")</f>
        <v>#N/A</v>
      </c>
      <c r="CB144" s="120" t="e" cm="1">
        <f t="array" ref="CB144">_xlfn.IFS(AND($T144&lt;&gt;"",W144&lt;&gt;""),ABS($T144-W144),AND($T144="",W144=""),"",OR($T144&lt;&gt;"",W144&lt;&gt;""),"-")</f>
        <v>#N/A</v>
      </c>
      <c r="CC144" s="120" t="e" cm="1">
        <f t="array" ref="CC144">_xlfn.IFS(AND($T144&lt;&gt;"",X144&lt;&gt;""),ABS($T144-X144),AND($T144="",X144=""),"",OR($T144&lt;&gt;"",X144&lt;&gt;""),"-")</f>
        <v>#N/A</v>
      </c>
      <c r="CD144" s="120" t="e" cm="1">
        <f t="array" ref="CD144">_xlfn.IFS(AND($T144&lt;&gt;"",Y144&lt;&gt;""),ABS($T144-Y144),AND($T144="",Y144=""),"",OR($T144&lt;&gt;"",Y144&lt;&gt;""),"-")</f>
        <v>#N/A</v>
      </c>
      <c r="CE144" s="120" t="e" cm="1">
        <f t="array" ref="CE144">_xlfn.IFS(AND($T144&lt;&gt;"",Z144&lt;&gt;""),ABS($T144-Z144),AND($T144="",Z144=""),"",OR($T144&lt;&gt;"",Z144&lt;&gt;""),"-")</f>
        <v>#N/A</v>
      </c>
      <c r="CF144" s="120" t="e" cm="1">
        <f t="array" ref="CF144">_xlfn.IFS(AND($T144&lt;&gt;"",AA144&lt;&gt;""),ABS($T144-AA144),AND($T144="",AA144=""),"",OR($T144&lt;&gt;"",AA144&lt;&gt;""),"-")</f>
        <v>#N/A</v>
      </c>
      <c r="CG144" s="121" t="e" cm="1">
        <f t="array" ref="CG144">_xlfn.IFS(AND($U144&lt;&gt;"",V144&lt;&gt;""),ABS($U144-V144),AND($U144="",V144=""),"",OR($U144&lt;&gt;"",V144&lt;&gt;""),"-")</f>
        <v>#N/A</v>
      </c>
      <c r="CH144" s="120" t="e" cm="1">
        <f t="array" ref="CH144">_xlfn.IFS(AND($U144&lt;&gt;"",W144&lt;&gt;""),ABS($U144-W144),AND($U144="",W144=""),"",OR($U144&lt;&gt;"",W144&lt;&gt;""),"-")</f>
        <v>#N/A</v>
      </c>
      <c r="CI144" s="120" t="e" cm="1">
        <f t="array" ref="CI144">_xlfn.IFS(AND($U144&lt;&gt;"",X144&lt;&gt;""),ABS($U144-X144),AND($U144="",X144=""),"",OR($U144&lt;&gt;"",X144&lt;&gt;""),"-")</f>
        <v>#N/A</v>
      </c>
      <c r="CJ144" s="120" t="e" cm="1">
        <f t="array" ref="CJ144">_xlfn.IFS(AND($U144&lt;&gt;"",Y144&lt;&gt;""),ABS($U144-Y144),AND($U144="",Y144=""),"",OR($U144&lt;&gt;"",Y144&lt;&gt;""),"-")</f>
        <v>#N/A</v>
      </c>
      <c r="CK144" s="120" t="e" cm="1">
        <f t="array" ref="CK144">_xlfn.IFS(AND($U144&lt;&gt;"",Z144&lt;&gt;""),ABS($U144-Z144),AND($U144="",Z144=""),"",OR($U144&lt;&gt;"",Z144&lt;&gt;""),"-")</f>
        <v>#N/A</v>
      </c>
      <c r="CL144" s="120" t="e" cm="1">
        <f t="array" ref="CL144">_xlfn.IFS(AND($U144&lt;&gt;"",AA144&lt;&gt;""),ABS($U144-AA144),AND($U144="",AA144=""),"",OR($U144&lt;&gt;"",AA144&lt;&gt;""),"-")</f>
        <v>#N/A</v>
      </c>
      <c r="CM144" s="121" t="e" cm="1">
        <f t="array" ref="CM144">_xlfn.IFS(AND($V144&lt;&gt;"",W144&lt;&gt;""),ABS($V144-W144),AND($V144="",W144=""),"",OR($V144&lt;&gt;"",W144&lt;&gt;""),"-")</f>
        <v>#N/A</v>
      </c>
      <c r="CN144" s="120" t="e" cm="1">
        <f t="array" ref="CN144">_xlfn.IFS(AND($V144&lt;&gt;"",X144&lt;&gt;""),ABS($V144-X144),AND($V144="",X144=""),"",OR($V144&lt;&gt;"",X144&lt;&gt;""),"-")</f>
        <v>#N/A</v>
      </c>
      <c r="CO144" s="120" t="e" cm="1">
        <f t="array" ref="CO144">_xlfn.IFS(AND($V144&lt;&gt;"",Y144&lt;&gt;""),ABS($V144-Y144),AND($V144="",Y144=""),"",OR($V144&lt;&gt;"",Y144&lt;&gt;""),"-")</f>
        <v>#N/A</v>
      </c>
      <c r="CP144" s="120" t="e" cm="1">
        <f t="array" ref="CP144">_xlfn.IFS(AND($V144&lt;&gt;"",Z144&lt;&gt;""),ABS($V144-Z144),AND($V144="",Z144=""),"",OR($V144&lt;&gt;"",Z144&lt;&gt;""),"-")</f>
        <v>#N/A</v>
      </c>
      <c r="CQ144" s="120" t="e" cm="1">
        <f t="array" ref="CQ144">_xlfn.IFS(AND($V144&lt;&gt;"",AA144&lt;&gt;""),ABS($V144-AA144),AND($V144="",AA144=""),"",OR($V144&lt;&gt;"",AA144&lt;&gt;""),"-")</f>
        <v>#N/A</v>
      </c>
      <c r="CR144" s="121" t="e" cm="1">
        <f t="array" ref="CR144">_xlfn.IFS(AND($W144&lt;&gt;"",X144&lt;&gt;""),ABS($W144-X144),AND($W144="",X144=""),"",OR($W144&lt;&gt;"",X144&lt;&gt;""),"-")</f>
        <v>#N/A</v>
      </c>
      <c r="CS144" s="120" t="e" cm="1">
        <f t="array" ref="CS144">_xlfn.IFS(AND($W144&lt;&gt;"",Y144&lt;&gt;""),ABS($W144-Y144),AND($W144="",Y144=""),"",OR($W144&lt;&gt;"",Y144&lt;&gt;""),"-")</f>
        <v>#N/A</v>
      </c>
      <c r="CT144" s="120" t="e" cm="1">
        <f t="array" ref="CT144">_xlfn.IFS(AND($W144&lt;&gt;"",Z144&lt;&gt;""),ABS($W144-Z144),AND($W144="",Z144=""),"",OR($W144&lt;&gt;"",Z144&lt;&gt;""),"-")</f>
        <v>#N/A</v>
      </c>
      <c r="CU144" s="120" t="e" cm="1">
        <f t="array" ref="CU144">_xlfn.IFS(AND($W144&lt;&gt;"",AA144&lt;&gt;""),ABS($W144-AA144),AND($W144="",AA144=""),"",OR($W144&lt;&gt;"",AA144&lt;&gt;""),"-")</f>
        <v>#N/A</v>
      </c>
      <c r="CV144" s="121" t="e" cm="1">
        <f t="array" ref="CV144">_xlfn.IFS(AND($X144&lt;&gt;"",Y144&lt;&gt;""),ABS($X144-Y144),AND($X144="",Y144=""),"",OR($X144&lt;&gt;"",Y144&lt;&gt;""),"-")</f>
        <v>#N/A</v>
      </c>
      <c r="CW144" s="120" t="e" cm="1">
        <f t="array" ref="CW144">_xlfn.IFS(AND($X144&lt;&gt;"",Z144&lt;&gt;""),ABS($X144-Z144),AND($X144="",Z144=""),"",OR($X144&lt;&gt;"",Z144&lt;&gt;""),"-")</f>
        <v>#N/A</v>
      </c>
      <c r="CX144" s="120" t="e" cm="1">
        <f t="array" ref="CX144">_xlfn.IFS(AND($X144&lt;&gt;"",AA144&lt;&gt;""),ABS($X144-AA144),AND($X144="",AA144=""),"",OR($X144&lt;&gt;"",AA144&lt;&gt;""),"-")</f>
        <v>#N/A</v>
      </c>
      <c r="CY144" s="121" t="e" cm="1">
        <f t="array" ref="CY144">_xlfn.IFS(AND($Y144&lt;&gt;"",Z144&lt;&gt;""),ABS($Y144-Z144),AND($Y144="",Z144=""),"",OR($Y144&lt;&gt;"",Z144&lt;&gt;""),"-")</f>
        <v>#N/A</v>
      </c>
      <c r="CZ144" s="120" t="e" cm="1">
        <f t="array" ref="CZ144">_xlfn.IFS(AND($Y144&lt;&gt;"",AA144&lt;&gt;""),ABS($Y144-AA144),AND($Y144="",AA144=""),"",OR($Y144&lt;&gt;"",AA144&lt;&gt;""),"-")</f>
        <v>#N/A</v>
      </c>
      <c r="DA144" s="121" t="e" cm="1">
        <f t="array" ref="DA144">_xlfn.IFS(AND($Z144&lt;&gt;"",AA144&lt;&gt;""),ABS($Z144-AA144),AND($Z144="",AA144=""),"",OR($Z144&lt;&gt;"",AA144&lt;&gt;""),"-")</f>
        <v>#N/A</v>
      </c>
    </row>
    <row r="145" spans="1:105" s="121" customFormat="1" x14ac:dyDescent="0.2">
      <c r="A145" s="260" t="s">
        <v>58</v>
      </c>
      <c r="B145" s="259" t="e">
        <f>VLOOKUP($A145,Merged_couplings!$B:$BU,MATCH(B$1,Merged_couplings!$B$1:$BU$1,0),FALSE)</f>
        <v>#N/A</v>
      </c>
      <c r="C145" s="258" t="e">
        <f>VLOOKUP($A145,Merged_couplings!$B:$BU,MATCH(C$1,Merged_couplings!$B$1:$BU$1,0),FALSE)</f>
        <v>#N/A</v>
      </c>
      <c r="D145" s="258" t="e">
        <f>VLOOKUP($A145,Merged_couplings!$B:$BU,MATCH(D$1,Merged_couplings!$B$1:$BU$1,0),FALSE)</f>
        <v>#N/A</v>
      </c>
      <c r="E145" s="258" t="e">
        <f>VLOOKUP($A145,Merged_couplings!$B:$BU,MATCH(E$1,Merged_couplings!$B$1:$BU$1,0),FALSE)</f>
        <v>#N/A</v>
      </c>
      <c r="F145" s="258" t="e">
        <f>VLOOKUP($A145,Merged_couplings!$B:$BU,MATCH(F$1,Merged_couplings!$B$1:$BU$1,0),FALSE)</f>
        <v>#N/A</v>
      </c>
      <c r="G145" s="258" t="e">
        <f>VLOOKUP($A145,Merged_couplings!$B:$BU,MATCH(G$1,Merged_couplings!$B$1:$BU$1,0),FALSE)</f>
        <v>#N/A</v>
      </c>
      <c r="H145" s="258" t="e">
        <f>VLOOKUP($A145,Merged_couplings!$B:$BU,MATCH(H$1,Merged_couplings!$B$1:$BU$1,0),FALSE)</f>
        <v>#N/A</v>
      </c>
      <c r="I145" s="258" t="e">
        <f>VLOOKUP($A145,Merged_couplings!$B:$BU,MATCH(I$1,Merged_couplings!$B$1:$BU$1,0),FALSE)</f>
        <v>#N/A</v>
      </c>
      <c r="J145" s="258" t="e">
        <f>VLOOKUP($A145,Merged_couplings!$B:$BU,MATCH(J$1,Merged_couplings!$B$1:$BU$1,0),FALSE)</f>
        <v>#N/A</v>
      </c>
      <c r="K145" s="258" t="e">
        <f>VLOOKUP($A145,Merged_couplings!$B:$BU,MATCH(K$1,Merged_couplings!$B$1:$BU$1,0),FALSE)</f>
        <v>#N/A</v>
      </c>
      <c r="L145" s="258" t="e">
        <f>VLOOKUP($A145,Merged_couplings!$B:$BU,MATCH(L$1,Merged_couplings!$B$1:$BU$1,0),FALSE)</f>
        <v>#N/A</v>
      </c>
      <c r="M145" s="258" t="e">
        <f>VLOOKUP($A145,Merged_couplings!$B:$BU,MATCH(M$1,Merged_couplings!$B$1:$BU$1,0),FALSE)</f>
        <v>#N/A</v>
      </c>
      <c r="N145" s="258" t="e">
        <f>VLOOKUP($A145,Merged_couplings!$B:$BU,MATCH(N$1,Merged_couplings!$B$1:$BU$1,0),FALSE)</f>
        <v>#N/A</v>
      </c>
      <c r="O145" s="121" t="e">
        <f>IF(OR(B145="BIG",B145="BI-",B145="-IG"),VLOOKUP($A145,Merged_couplings!$B:$BU,MATCH(O$1,Merged_couplings!$B$1:$BU$1,0),FALSE),"")</f>
        <v>#N/A</v>
      </c>
      <c r="P145" s="120" t="e">
        <f>IF(OR(C145="BIG",C145="BI-",C145="-IG"),VLOOKUP($A145,Merged_couplings!$B:$BU,MATCH(P$1,Merged_couplings!$B$1:$BU$1,0),FALSE),"")</f>
        <v>#N/A</v>
      </c>
      <c r="Q145" s="120" t="e">
        <f>IF(OR(D145="BIG",D145="BI-",D145="-IG"),VLOOKUP($A145,Merged_couplings!$B:$BU,MATCH(Q$1,Merged_couplings!$B$1:$BU$1,0),FALSE),"")</f>
        <v>#N/A</v>
      </c>
      <c r="R145" s="120" t="e">
        <f t="shared" ref="R145:T145" si="21">Q145</f>
        <v>#N/A</v>
      </c>
      <c r="S145" s="120" t="e">
        <f t="shared" si="21"/>
        <v>#N/A</v>
      </c>
      <c r="T145" s="120" t="e">
        <f t="shared" si="21"/>
        <v>#N/A</v>
      </c>
      <c r="U145" s="120" t="e">
        <f>IF(OR(H145="BIG",H145="BI-",H145="-IG"),VLOOKUP($A145,Merged_couplings!$B:$BU,MATCH(U$1,Merged_couplings!$B$1:$BU$1,0),FALSE),"")</f>
        <v>#N/A</v>
      </c>
      <c r="V145" s="120" t="e">
        <f>IF(OR(I145="BIG",I145="BI-",I145="-IG"),VLOOKUP($A145,Merged_couplings!$B:$BU,MATCH(V$1,Merged_couplings!$B$1:$BU$1,0),FALSE),"")</f>
        <v>#N/A</v>
      </c>
      <c r="W145" s="120" t="e">
        <f t="shared" si="11"/>
        <v>#N/A</v>
      </c>
      <c r="X145" s="120" t="e">
        <f>IF(OR(K145="BIG",K145="BI-",K145="-IG"),VLOOKUP($A145,Merged_couplings!$B:$BU,MATCH(X$1,Merged_couplings!$B$1:$BU$1,0),FALSE),"")</f>
        <v>#N/A</v>
      </c>
      <c r="Y145" s="120" t="e">
        <f>IF(OR(L145="BIG",L145="BI-",L145="-IG"),VLOOKUP($A145,Merged_couplings!$B:$BU,MATCH(Y$1,Merged_couplings!$B$1:$BU$1,0),FALSE),"")</f>
        <v>#N/A</v>
      </c>
      <c r="Z145" s="120" t="e">
        <f>IF(OR(M145="BIG",M145="BI-",M145="-IG"),VLOOKUP($A145,Merged_couplings!$B:$BU,MATCH(Z$1,Merged_couplings!$B$1:$BU$1,0),FALSE),"")</f>
        <v>#N/A</v>
      </c>
      <c r="AA145" s="120" t="e">
        <f>IF(OR(N145="BIG",N145="BI-",N145="-IG"),VLOOKUP($A145,Merged_couplings!$B:$BU,MATCH(AA$1,Merged_couplings!$B$1:$BU$1,0),FALSE),"")</f>
        <v>#N/A</v>
      </c>
      <c r="AB145" s="123" t="e" cm="1">
        <f t="array" ref="AB145">_xlfn.IFS(AND($O145&lt;&gt;"",P145&lt;&gt;""),ABS($O145-P145),AND($O145="",P145=""),"",OR($O145&lt;&gt;"",P145&lt;&gt;""),"-")</f>
        <v>#N/A</v>
      </c>
      <c r="AC145" s="122" t="e" cm="1">
        <f t="array" ref="AC145">_xlfn.IFS(AND($O145&lt;&gt;"",Q145&lt;&gt;""),ABS($O145-Q145),AND($O145="",Q145=""),"",OR($O145&lt;&gt;"",Q145&lt;&gt;""),"-")</f>
        <v>#N/A</v>
      </c>
      <c r="AD145" s="122" t="e" cm="1">
        <f t="array" ref="AD145">_xlfn.IFS(AND($O145&lt;&gt;"",R145&lt;&gt;""),ABS($O145-R145),AND($O145="",R145=""),"",OR($O145&lt;&gt;"",R145&lt;&gt;""),"-")</f>
        <v>#N/A</v>
      </c>
      <c r="AE145" s="122" t="e" cm="1">
        <f t="array" ref="AE145">_xlfn.IFS(AND($O145&lt;&gt;"",S145&lt;&gt;""),ABS($O145-S145),AND($O145="",S145=""),"",OR($O145&lt;&gt;"",S145&lt;&gt;""),"-")</f>
        <v>#N/A</v>
      </c>
      <c r="AF145" s="122" t="e" cm="1">
        <f t="array" ref="AF145">_xlfn.IFS(AND($O145&lt;&gt;"",T145&lt;&gt;""),ABS($O145-T145),AND($O145="",T145=""),"",OR($O145&lt;&gt;"",T145&lt;&gt;""),"-")</f>
        <v>#N/A</v>
      </c>
      <c r="AG145" s="122" t="e" cm="1">
        <f t="array" ref="AG145">_xlfn.IFS(AND($O145&lt;&gt;"",U145&lt;&gt;""),ABS($O145-U145),AND($O145="",U145=""),"",OR($O145&lt;&gt;"",U145&lt;&gt;""),"-")</f>
        <v>#N/A</v>
      </c>
      <c r="AH145" s="122" t="e" cm="1">
        <f t="array" ref="AH145">_xlfn.IFS(AND($O145&lt;&gt;"",V145&lt;&gt;""),ABS($O145-V145),AND($O145="",V145=""),"",OR($O145&lt;&gt;"",V145&lt;&gt;""),"-")</f>
        <v>#N/A</v>
      </c>
      <c r="AI145" s="122" t="e" cm="1">
        <f t="array" ref="AI145">_xlfn.IFS(AND($O145&lt;&gt;"",W145&lt;&gt;""),ABS($O145-W145),AND($O145="",W145=""),"",OR($O145&lt;&gt;"",W145&lt;&gt;""),"-")</f>
        <v>#N/A</v>
      </c>
      <c r="AJ145" s="122" t="e" cm="1">
        <f t="array" ref="AJ145">_xlfn.IFS(AND($O145&lt;&gt;"",X145&lt;&gt;""),ABS($O145-X145),AND($O145="",X145=""),"",OR($O145&lt;&gt;"",X145&lt;&gt;""),"-")</f>
        <v>#N/A</v>
      </c>
      <c r="AK145" s="122" t="e" cm="1">
        <f t="array" ref="AK145">_xlfn.IFS(AND($O145&lt;&gt;"",Y145&lt;&gt;""),ABS($O145-Y145),AND($O145="",Y145=""),"",OR($O145&lt;&gt;"",Y145&lt;&gt;""),"-")</f>
        <v>#N/A</v>
      </c>
      <c r="AL145" s="122" t="e" cm="1">
        <f t="array" ref="AL145">_xlfn.IFS(AND($O145&lt;&gt;"",Z145&lt;&gt;""),ABS($O145-Z145),AND($O145="",Z145=""),"",OR($O145&lt;&gt;"",Z145&lt;&gt;""),"-")</f>
        <v>#N/A</v>
      </c>
      <c r="AM145" s="122" t="e" cm="1">
        <f t="array" ref="AM145">_xlfn.IFS(AND($O145&lt;&gt;"",AA145&lt;&gt;""),ABS($O145-AA145),AND($O145="",AA145=""),"",OR($O145&lt;&gt;"",AA145&lt;&gt;""),"-")</f>
        <v>#N/A</v>
      </c>
      <c r="AN145" s="121" t="e" cm="1">
        <f t="array" ref="AN145">_xlfn.IFS(AND($P145&lt;&gt;"",Q145&lt;&gt;""),ABS($P145-Q145),AND($P145="",Q145=""),"",OR($P145&lt;&gt;"",Q145&lt;&gt;""),"-")</f>
        <v>#N/A</v>
      </c>
      <c r="AO145" s="120" t="e" cm="1">
        <f t="array" ref="AO145">_xlfn.IFS(AND($P145&lt;&gt;"",R145&lt;&gt;""),ABS($P145-R145),AND($P145="",R145=""),"",OR($P145&lt;&gt;"",R145&lt;&gt;""),"-")</f>
        <v>#N/A</v>
      </c>
      <c r="AP145" s="120" t="e" cm="1">
        <f t="array" ref="AP145">_xlfn.IFS(AND($P145&lt;&gt;"",S145&lt;&gt;""),ABS($P145-S145),AND($P145="",S145=""),"",OR($P145&lt;&gt;"",S145&lt;&gt;""),"-")</f>
        <v>#N/A</v>
      </c>
      <c r="AQ145" s="120" t="e" cm="1">
        <f t="array" ref="AQ145">_xlfn.IFS(AND($P145&lt;&gt;"",T145&lt;&gt;""),ABS($P145-T145),AND($P145="",T145=""),"",OR($P145&lt;&gt;"",T145&lt;&gt;""),"-")</f>
        <v>#N/A</v>
      </c>
      <c r="AR145" s="120" t="e" cm="1">
        <f t="array" ref="AR145">_xlfn.IFS(AND($P145&lt;&gt;"",U145&lt;&gt;""),ABS($P145-U145),AND($P145="",U145=""),"",OR($P145&lt;&gt;"",U145&lt;&gt;""),"-")</f>
        <v>#N/A</v>
      </c>
      <c r="AS145" s="120" t="e" cm="1">
        <f t="array" ref="AS145">_xlfn.IFS(AND($P145&lt;&gt;"",V145&lt;&gt;""),ABS($P145-V145),AND($P145="",V145=""),"",OR($P145&lt;&gt;"",V145&lt;&gt;""),"-")</f>
        <v>#N/A</v>
      </c>
      <c r="AT145" s="120" t="e" cm="1">
        <f t="array" ref="AT145">_xlfn.IFS(AND($P145&lt;&gt;"",W145&lt;&gt;""),ABS($P145-W145),AND($P145="",W145=""),"",OR($P145&lt;&gt;"",W145&lt;&gt;""),"-")</f>
        <v>#N/A</v>
      </c>
      <c r="AU145" s="120" t="e" cm="1">
        <f t="array" ref="AU145">_xlfn.IFS(AND($P145&lt;&gt;"",X145&lt;&gt;""),ABS($P145-X145),AND($P145="",X145=""),"",OR($P145&lt;&gt;"",X145&lt;&gt;""),"-")</f>
        <v>#N/A</v>
      </c>
      <c r="AV145" s="120" t="e" cm="1">
        <f t="array" ref="AV145">_xlfn.IFS(AND($P145&lt;&gt;"",Y145&lt;&gt;""),ABS($P145-Y145),AND($P145="",Y145=""),"",OR($P145&lt;&gt;"",Y145&lt;&gt;""),"-")</f>
        <v>#N/A</v>
      </c>
      <c r="AW145" s="120" t="e" cm="1">
        <f t="array" ref="AW145">_xlfn.IFS(AND($P145&lt;&gt;"",Z145&lt;&gt;""),ABS($P145-Z145),AND($P145="",Z145=""),"",OR($P145&lt;&gt;"",Z145&lt;&gt;""),"-")</f>
        <v>#N/A</v>
      </c>
      <c r="AX145" s="120" t="e" cm="1">
        <f t="array" ref="AX145">_xlfn.IFS(AND($P145&lt;&gt;"",AA145&lt;&gt;""),ABS($P145-AA145),AND($P145="",AA145=""),"",OR($P145&lt;&gt;"",AA145&lt;&gt;""),"-")</f>
        <v>#N/A</v>
      </c>
      <c r="AY145" s="121" t="e" cm="1">
        <f t="array" ref="AY145">_xlfn.IFS(AND($Q145&lt;&gt;"",R145&lt;&gt;""),ABS($Q145-R145),AND($Q145="",R145=""),"",OR($Q145&lt;&gt;"",R145&lt;&gt;""),"-")</f>
        <v>#N/A</v>
      </c>
      <c r="AZ145" s="334" t="e" cm="1">
        <f t="array" ref="AZ145">_xlfn.IFS(AND($Q145&lt;&gt;"",S145&lt;&gt;""),ABS($Q145-S145),AND($Q145="",S145=""),"",OR($Q145&lt;&gt;"",S145&lt;&gt;""),"-")</f>
        <v>#N/A</v>
      </c>
      <c r="BA145" s="334" t="e" cm="1">
        <f t="array" ref="BA145">_xlfn.IFS(AND($Q145&lt;&gt;"",T145&lt;&gt;""),ABS($Q145-T145),AND($Q145="",T145=""),"",OR($Q145&lt;&gt;"",T145&lt;&gt;""),"-")</f>
        <v>#N/A</v>
      </c>
      <c r="BB145" s="120" t="e" cm="1">
        <f t="array" ref="BB145">_xlfn.IFS(AND($Q145&lt;&gt;"",U145&lt;&gt;""),ABS($Q145-U145),AND($Q145="",U145=""),"",OR($Q145&lt;&gt;"",U145&lt;&gt;""),"-")</f>
        <v>#N/A</v>
      </c>
      <c r="BC145" s="120" t="e" cm="1">
        <f t="array" ref="BC145">_xlfn.IFS(AND($Q145&lt;&gt;"",V145&lt;&gt;""),ABS($Q145-V145),AND($Q145="",V145=""),"",OR($Q145&lt;&gt;"",V145&lt;&gt;""),"-")</f>
        <v>#N/A</v>
      </c>
      <c r="BD145" s="120" t="e" cm="1">
        <f t="array" ref="BD145">_xlfn.IFS(AND($Q145&lt;&gt;"",W145&lt;&gt;""),ABS($Q145-W145),AND($Q145="",W145=""),"",OR($Q145&lt;&gt;"",W145&lt;&gt;""),"-")</f>
        <v>#N/A</v>
      </c>
      <c r="BE145" s="120" t="e" cm="1">
        <f t="array" ref="BE145">_xlfn.IFS(AND($Q145&lt;&gt;"",X145&lt;&gt;""),ABS($Q145-X145),AND($Q145="",X145=""),"",OR($Q145&lt;&gt;"",X145&lt;&gt;""),"-")</f>
        <v>#N/A</v>
      </c>
      <c r="BF145" s="120" t="e" cm="1">
        <f t="array" ref="BF145">_xlfn.IFS(AND($Q145&lt;&gt;"",Y145&lt;&gt;""),ABS($Q145-Y145),AND($Q145="",Y145=""),"",OR($Q145&lt;&gt;"",Y145&lt;&gt;""),"-")</f>
        <v>#N/A</v>
      </c>
      <c r="BG145" s="120" t="e" cm="1">
        <f t="array" ref="BG145">_xlfn.IFS(AND($Q145&lt;&gt;"",Z145&lt;&gt;""),ABS($Q145-Z145),AND($Q145="",Z145=""),"",OR($Q145&lt;&gt;"",Z145&lt;&gt;""),"-")</f>
        <v>#N/A</v>
      </c>
      <c r="BH145" s="120" t="e" cm="1">
        <f t="array" ref="BH145">_xlfn.IFS(AND($Q145&lt;&gt;"",AA145&lt;&gt;""),ABS($Q145-AA145),AND($Q145="",AA145=""),"",OR($Q145&lt;&gt;"",AA145&lt;&gt;""),"-")</f>
        <v>#N/A</v>
      </c>
      <c r="BI145" s="121" t="e" cm="1">
        <f t="array" ref="BI145">_xlfn.IFS(AND($R145&lt;&gt;"",S145&lt;&gt;""),ABS($R145-S145),AND($R145="",S145=""),"",OR($R145&lt;&gt;"",S145&lt;&gt;""),"-")</f>
        <v>#N/A</v>
      </c>
      <c r="BJ145" s="120" t="e" cm="1">
        <f t="array" ref="BJ145">_xlfn.IFS(AND($R145&lt;&gt;"",T145&lt;&gt;""),ABS($R145-T145),AND($R145="",T145=""),"",OR($R145&lt;&gt;"",T145&lt;&gt;""),"-")</f>
        <v>#N/A</v>
      </c>
      <c r="BK145" s="334" t="e" cm="1">
        <f t="array" ref="BK145">_xlfn.IFS(AND($R145&lt;&gt;"",U145&lt;&gt;""),ABS($R145-U145),AND($R145="",U145=""),"",OR($R145&lt;&gt;"",U145&lt;&gt;""),"-")</f>
        <v>#N/A</v>
      </c>
      <c r="BL145" s="120" t="e" cm="1">
        <f t="array" ref="BL145">_xlfn.IFS(AND($R145&lt;&gt;"",V145&lt;&gt;""),ABS($R145-V145),AND($R145="",V145=""),"",OR($R145&lt;&gt;"",V145&lt;&gt;""),"-")</f>
        <v>#N/A</v>
      </c>
      <c r="BM145" s="120" t="e" cm="1">
        <f t="array" ref="BM145">_xlfn.IFS(AND($R145&lt;&gt;"",W145&lt;&gt;""),ABS($R145-W145),AND($R145="",W145=""),"",OR($R145&lt;&gt;"",W145&lt;&gt;""),"-")</f>
        <v>#N/A</v>
      </c>
      <c r="BN145" s="120" t="e" cm="1">
        <f t="array" ref="BN145">_xlfn.IFS(AND($R145&lt;&gt;"",X145&lt;&gt;""),ABS($R145-X145),AND($R145="",X145=""),"",OR($R145&lt;&gt;"",X145&lt;&gt;""),"-")</f>
        <v>#N/A</v>
      </c>
      <c r="BO145" s="120" t="e" cm="1">
        <f t="array" ref="BO145">_xlfn.IFS(AND($R145&lt;&gt;"",Y145&lt;&gt;""),ABS($R145-Y145),AND($R145="",Y145=""),"",OR($R145&lt;&gt;"",Y145&lt;&gt;""),"-")</f>
        <v>#N/A</v>
      </c>
      <c r="BP145" s="120" t="e" cm="1">
        <f t="array" ref="BP145">_xlfn.IFS(AND($R145&lt;&gt;"",Z145&lt;&gt;""),ABS($R145-Z145),AND($R145="",Z145=""),"",OR($R145&lt;&gt;"",Z145&lt;&gt;""),"-")</f>
        <v>#N/A</v>
      </c>
      <c r="BQ145" s="120" t="e" cm="1">
        <f t="array" ref="BQ145">_xlfn.IFS(AND($R145&lt;&gt;"",AA145&lt;&gt;""),ABS($R145-AA145),AND($R145="",AA145=""),"",OR($R145&lt;&gt;"",AA145&lt;&gt;""),"-")</f>
        <v>#N/A</v>
      </c>
      <c r="BR145" s="121" t="e" cm="1">
        <f t="array" ref="BR145">_xlfn.IFS(AND($S145&lt;&gt;"",T145&lt;&gt;""),ABS($S145-T145),AND($S145="",T145=""),"",OR($S145&lt;&gt;"",T145&lt;&gt;""),"-")</f>
        <v>#N/A</v>
      </c>
      <c r="BS145" s="334" t="e" cm="1">
        <f t="array" ref="BS145">_xlfn.IFS(AND($S145&lt;&gt;"",U145&lt;&gt;""),ABS($S145-U145),AND($S145="",U145=""),"",OR($S145&lt;&gt;"",U145&lt;&gt;""),"-")</f>
        <v>#N/A</v>
      </c>
      <c r="BT145" s="120" t="e" cm="1">
        <f t="array" ref="BT145">_xlfn.IFS(AND($S145&lt;&gt;"",V145&lt;&gt;""),ABS($S145-V145),AND($S145="",V145=""),"",OR($S145&lt;&gt;"",V145&lt;&gt;""),"-")</f>
        <v>#N/A</v>
      </c>
      <c r="BU145" s="120" t="e" cm="1">
        <f t="array" ref="BU145">_xlfn.IFS(AND($S145&lt;&gt;"",W145&lt;&gt;""),ABS($S145-W145),AND($S145="",W145=""),"",OR($S145&lt;&gt;"",W145&lt;&gt;""),"-")</f>
        <v>#N/A</v>
      </c>
      <c r="BV145" s="120" t="e" cm="1">
        <f t="array" ref="BV145">_xlfn.IFS(AND($S145&lt;&gt;"",X145&lt;&gt;""),ABS($S145-X145),AND($S145="",X145=""),"",OR($S145&lt;&gt;"",X145&lt;&gt;""),"-")</f>
        <v>#N/A</v>
      </c>
      <c r="BW145" s="120" t="e" cm="1">
        <f t="array" ref="BW145">_xlfn.IFS(AND($S145&lt;&gt;"",Y145&lt;&gt;""),ABS($S145-Y145),AND($S145="",Y145=""),"",OR($S145&lt;&gt;"",Y145&lt;&gt;""),"-")</f>
        <v>#N/A</v>
      </c>
      <c r="BX145" s="120" t="e" cm="1">
        <f t="array" ref="BX145">_xlfn.IFS(AND($S145&lt;&gt;"",Z145&lt;&gt;""),ABS($S145-Z145),AND($S145="",Z145=""),"",OR($S145&lt;&gt;"",Z145&lt;&gt;""),"-")</f>
        <v>#N/A</v>
      </c>
      <c r="BY145" s="120" t="e" cm="1">
        <f t="array" ref="BY145">_xlfn.IFS(AND($S145&lt;&gt;"",AA145&lt;&gt;""),ABS($S145-AA145),AND($S145="",AA145=""),"",OR($S145&lt;&gt;"",AA145&lt;&gt;""),"-")</f>
        <v>#N/A</v>
      </c>
      <c r="BZ145" s="121" t="e" cm="1">
        <f t="array" ref="BZ145">_xlfn.IFS(AND($T145&lt;&gt;"",U145&lt;&gt;""),ABS($T145-U145),AND($T145="",U145=""),"",OR($T145&lt;&gt;"",U145&lt;&gt;""),"-")</f>
        <v>#N/A</v>
      </c>
      <c r="CA145" s="120" t="e" cm="1">
        <f t="array" ref="CA145">_xlfn.IFS(AND($T145&lt;&gt;"",V145&lt;&gt;""),ABS($T145-V145),AND($T145="",V145=""),"",OR($T145&lt;&gt;"",V145&lt;&gt;""),"-")</f>
        <v>#N/A</v>
      </c>
      <c r="CB145" s="120" t="e" cm="1">
        <f t="array" ref="CB145">_xlfn.IFS(AND($T145&lt;&gt;"",W145&lt;&gt;""),ABS($T145-W145),AND($T145="",W145=""),"",OR($T145&lt;&gt;"",W145&lt;&gt;""),"-")</f>
        <v>#N/A</v>
      </c>
      <c r="CC145" s="120" t="e" cm="1">
        <f t="array" ref="CC145">_xlfn.IFS(AND($T145&lt;&gt;"",X145&lt;&gt;""),ABS($T145-X145),AND($T145="",X145=""),"",OR($T145&lt;&gt;"",X145&lt;&gt;""),"-")</f>
        <v>#N/A</v>
      </c>
      <c r="CD145" s="120" t="e" cm="1">
        <f t="array" ref="CD145">_xlfn.IFS(AND($T145&lt;&gt;"",Y145&lt;&gt;""),ABS($T145-Y145),AND($T145="",Y145=""),"",OR($T145&lt;&gt;"",Y145&lt;&gt;""),"-")</f>
        <v>#N/A</v>
      </c>
      <c r="CE145" s="120" t="e" cm="1">
        <f t="array" ref="CE145">_xlfn.IFS(AND($T145&lt;&gt;"",Z145&lt;&gt;""),ABS($T145-Z145),AND($T145="",Z145=""),"",OR($T145&lt;&gt;"",Z145&lt;&gt;""),"-")</f>
        <v>#N/A</v>
      </c>
      <c r="CF145" s="120" t="e" cm="1">
        <f t="array" ref="CF145">_xlfn.IFS(AND($T145&lt;&gt;"",AA145&lt;&gt;""),ABS($T145-AA145),AND($T145="",AA145=""),"",OR($T145&lt;&gt;"",AA145&lt;&gt;""),"-")</f>
        <v>#N/A</v>
      </c>
      <c r="CG145" s="121" t="e" cm="1">
        <f t="array" ref="CG145">_xlfn.IFS(AND($U145&lt;&gt;"",V145&lt;&gt;""),ABS($U145-V145),AND($U145="",V145=""),"",OR($U145&lt;&gt;"",V145&lt;&gt;""),"-")</f>
        <v>#N/A</v>
      </c>
      <c r="CH145" s="120" t="e" cm="1">
        <f t="array" ref="CH145">_xlfn.IFS(AND($U145&lt;&gt;"",W145&lt;&gt;""),ABS($U145-W145),AND($U145="",W145=""),"",OR($U145&lt;&gt;"",W145&lt;&gt;""),"-")</f>
        <v>#N/A</v>
      </c>
      <c r="CI145" s="120" t="e" cm="1">
        <f t="array" ref="CI145">_xlfn.IFS(AND($U145&lt;&gt;"",X145&lt;&gt;""),ABS($U145-X145),AND($U145="",X145=""),"",OR($U145&lt;&gt;"",X145&lt;&gt;""),"-")</f>
        <v>#N/A</v>
      </c>
      <c r="CJ145" s="120" t="e" cm="1">
        <f t="array" ref="CJ145">_xlfn.IFS(AND($U145&lt;&gt;"",Y145&lt;&gt;""),ABS($U145-Y145),AND($U145="",Y145=""),"",OR($U145&lt;&gt;"",Y145&lt;&gt;""),"-")</f>
        <v>#N/A</v>
      </c>
      <c r="CK145" s="120" t="e" cm="1">
        <f t="array" ref="CK145">_xlfn.IFS(AND($U145&lt;&gt;"",Z145&lt;&gt;""),ABS($U145-Z145),AND($U145="",Z145=""),"",OR($U145&lt;&gt;"",Z145&lt;&gt;""),"-")</f>
        <v>#N/A</v>
      </c>
      <c r="CL145" s="120" t="e" cm="1">
        <f t="array" ref="CL145">_xlfn.IFS(AND($U145&lt;&gt;"",AA145&lt;&gt;""),ABS($U145-AA145),AND($U145="",AA145=""),"",OR($U145&lt;&gt;"",AA145&lt;&gt;""),"-")</f>
        <v>#N/A</v>
      </c>
      <c r="CM145" s="121" t="e" cm="1">
        <f t="array" ref="CM145">_xlfn.IFS(AND($V145&lt;&gt;"",W145&lt;&gt;""),ABS($V145-W145),AND($V145="",W145=""),"",OR($V145&lt;&gt;"",W145&lt;&gt;""),"-")</f>
        <v>#N/A</v>
      </c>
      <c r="CN145" s="120" t="e" cm="1">
        <f t="array" ref="CN145">_xlfn.IFS(AND($V145&lt;&gt;"",X145&lt;&gt;""),ABS($V145-X145),AND($V145="",X145=""),"",OR($V145&lt;&gt;"",X145&lt;&gt;""),"-")</f>
        <v>#N/A</v>
      </c>
      <c r="CO145" s="120" t="e" cm="1">
        <f t="array" ref="CO145">_xlfn.IFS(AND($V145&lt;&gt;"",Y145&lt;&gt;""),ABS($V145-Y145),AND($V145="",Y145=""),"",OR($V145&lt;&gt;"",Y145&lt;&gt;""),"-")</f>
        <v>#N/A</v>
      </c>
      <c r="CP145" s="120" t="e" cm="1">
        <f t="array" ref="CP145">_xlfn.IFS(AND($V145&lt;&gt;"",Z145&lt;&gt;""),ABS($V145-Z145),AND($V145="",Z145=""),"",OR($V145&lt;&gt;"",Z145&lt;&gt;""),"-")</f>
        <v>#N/A</v>
      </c>
      <c r="CQ145" s="120" t="e" cm="1">
        <f t="array" ref="CQ145">_xlfn.IFS(AND($V145&lt;&gt;"",AA145&lt;&gt;""),ABS($V145-AA145),AND($V145="",AA145=""),"",OR($V145&lt;&gt;"",AA145&lt;&gt;""),"-")</f>
        <v>#N/A</v>
      </c>
      <c r="CR145" s="121" t="e" cm="1">
        <f t="array" ref="CR145">_xlfn.IFS(AND($W145&lt;&gt;"",X145&lt;&gt;""),ABS($W145-X145),AND($W145="",X145=""),"",OR($W145&lt;&gt;"",X145&lt;&gt;""),"-")</f>
        <v>#N/A</v>
      </c>
      <c r="CS145" s="120" t="e" cm="1">
        <f t="array" ref="CS145">_xlfn.IFS(AND($W145&lt;&gt;"",Y145&lt;&gt;""),ABS($W145-Y145),AND($W145="",Y145=""),"",OR($W145&lt;&gt;"",Y145&lt;&gt;""),"-")</f>
        <v>#N/A</v>
      </c>
      <c r="CT145" s="120" t="e" cm="1">
        <f t="array" ref="CT145">_xlfn.IFS(AND($W145&lt;&gt;"",Z145&lt;&gt;""),ABS($W145-Z145),AND($W145="",Z145=""),"",OR($W145&lt;&gt;"",Z145&lt;&gt;""),"-")</f>
        <v>#N/A</v>
      </c>
      <c r="CU145" s="120" t="e" cm="1">
        <f t="array" ref="CU145">_xlfn.IFS(AND($W145&lt;&gt;"",AA145&lt;&gt;""),ABS($W145-AA145),AND($W145="",AA145=""),"",OR($W145&lt;&gt;"",AA145&lt;&gt;""),"-")</f>
        <v>#N/A</v>
      </c>
      <c r="CV145" s="121" t="e" cm="1">
        <f t="array" ref="CV145">_xlfn.IFS(AND($X145&lt;&gt;"",Y145&lt;&gt;""),ABS($X145-Y145),AND($X145="",Y145=""),"",OR($X145&lt;&gt;"",Y145&lt;&gt;""),"-")</f>
        <v>#N/A</v>
      </c>
      <c r="CW145" s="120" t="e" cm="1">
        <f t="array" ref="CW145">_xlfn.IFS(AND($X145&lt;&gt;"",Z145&lt;&gt;""),ABS($X145-Z145),AND($X145="",Z145=""),"",OR($X145&lt;&gt;"",Z145&lt;&gt;""),"-")</f>
        <v>#N/A</v>
      </c>
      <c r="CX145" s="120" t="e" cm="1">
        <f t="array" ref="CX145">_xlfn.IFS(AND($X145&lt;&gt;"",AA145&lt;&gt;""),ABS($X145-AA145),AND($X145="",AA145=""),"",OR($X145&lt;&gt;"",AA145&lt;&gt;""),"-")</f>
        <v>#N/A</v>
      </c>
      <c r="CY145" s="121" t="e" cm="1">
        <f t="array" ref="CY145">_xlfn.IFS(AND($Y145&lt;&gt;"",Z145&lt;&gt;""),ABS($Y145-Z145),AND($Y145="",Z145=""),"",OR($Y145&lt;&gt;"",Z145&lt;&gt;""),"-")</f>
        <v>#N/A</v>
      </c>
      <c r="CZ145" s="120" t="e" cm="1">
        <f t="array" ref="CZ145">_xlfn.IFS(AND($Y145&lt;&gt;"",AA145&lt;&gt;""),ABS($Y145-AA145),AND($Y145="",AA145=""),"",OR($Y145&lt;&gt;"",AA145&lt;&gt;""),"-")</f>
        <v>#N/A</v>
      </c>
      <c r="DA145" s="121" t="e" cm="1">
        <f t="array" ref="DA145">_xlfn.IFS(AND($Z145&lt;&gt;"",AA145&lt;&gt;""),ABS($Z145-AA145),AND($Z145="",AA145=""),"",OR($Z145&lt;&gt;"",AA145&lt;&gt;""),"-")</f>
        <v>#N/A</v>
      </c>
    </row>
    <row r="146" spans="1:105" s="121" customFormat="1" x14ac:dyDescent="0.2">
      <c r="A146" s="260" t="s">
        <v>59</v>
      </c>
      <c r="B146" s="259" t="e">
        <f>VLOOKUP($A146,Merged_couplings!$B:$BU,MATCH(B$1,Merged_couplings!$B$1:$BU$1,0),FALSE)</f>
        <v>#N/A</v>
      </c>
      <c r="C146" s="258" t="e">
        <f>VLOOKUP($A146,Merged_couplings!$B:$BU,MATCH(C$1,Merged_couplings!$B$1:$BU$1,0),FALSE)</f>
        <v>#N/A</v>
      </c>
      <c r="D146" s="258" t="e">
        <f>VLOOKUP($A146,Merged_couplings!$B:$BU,MATCH(D$1,Merged_couplings!$B$1:$BU$1,0),FALSE)</f>
        <v>#N/A</v>
      </c>
      <c r="E146" s="258" t="e">
        <f>VLOOKUP($A146,Merged_couplings!$B:$BU,MATCH(E$1,Merged_couplings!$B$1:$BU$1,0),FALSE)</f>
        <v>#N/A</v>
      </c>
      <c r="F146" s="258" t="e">
        <f>VLOOKUP($A146,Merged_couplings!$B:$BU,MATCH(F$1,Merged_couplings!$B$1:$BU$1,0),FALSE)</f>
        <v>#N/A</v>
      </c>
      <c r="G146" s="258" t="e">
        <f>VLOOKUP($A146,Merged_couplings!$B:$BU,MATCH(G$1,Merged_couplings!$B$1:$BU$1,0),FALSE)</f>
        <v>#N/A</v>
      </c>
      <c r="H146" s="258" t="e">
        <f>VLOOKUP($A146,Merged_couplings!$B:$BU,MATCH(H$1,Merged_couplings!$B$1:$BU$1,0),FALSE)</f>
        <v>#N/A</v>
      </c>
      <c r="I146" s="258" t="e">
        <f>VLOOKUP($A146,Merged_couplings!$B:$BU,MATCH(I$1,Merged_couplings!$B$1:$BU$1,0),FALSE)</f>
        <v>#N/A</v>
      </c>
      <c r="J146" s="258" t="e">
        <f>VLOOKUP($A146,Merged_couplings!$B:$BU,MATCH(J$1,Merged_couplings!$B$1:$BU$1,0),FALSE)</f>
        <v>#N/A</v>
      </c>
      <c r="K146" s="258" t="e">
        <f>VLOOKUP($A146,Merged_couplings!$B:$BU,MATCH(K$1,Merged_couplings!$B$1:$BU$1,0),FALSE)</f>
        <v>#N/A</v>
      </c>
      <c r="L146" s="258" t="e">
        <f>VLOOKUP($A146,Merged_couplings!$B:$BU,MATCH(L$1,Merged_couplings!$B$1:$BU$1,0),FALSE)</f>
        <v>#N/A</v>
      </c>
      <c r="M146" s="258" t="e">
        <f>VLOOKUP($A146,Merged_couplings!$B:$BU,MATCH(M$1,Merged_couplings!$B$1:$BU$1,0),FALSE)</f>
        <v>#N/A</v>
      </c>
      <c r="N146" s="258" t="e">
        <f>VLOOKUP($A146,Merged_couplings!$B:$BU,MATCH(N$1,Merged_couplings!$B$1:$BU$1,0),FALSE)</f>
        <v>#N/A</v>
      </c>
      <c r="O146" s="121" t="e">
        <f>IF(OR(B146="BIG",B146="BI-",B146="-IG"),VLOOKUP($A146,Merged_couplings!$B:$BU,MATCH(O$1,Merged_couplings!$B$1:$BU$1,0),FALSE),"")</f>
        <v>#N/A</v>
      </c>
      <c r="P146" s="120" t="e">
        <f>IF(OR(C146="BIG",C146="BI-",C146="-IG"),VLOOKUP($A146,Merged_couplings!$B:$BU,MATCH(P$1,Merged_couplings!$B$1:$BU$1,0),FALSE),"")</f>
        <v>#N/A</v>
      </c>
      <c r="Q146" s="120" t="e">
        <f>IF(OR(D146="BIG",D146="BI-",D146="-IG"),VLOOKUP($A146,Merged_couplings!$B:$BU,MATCH(Q$1,Merged_couplings!$B$1:$BU$1,0),FALSE),"")</f>
        <v>#N/A</v>
      </c>
      <c r="R146" s="120" t="e">
        <f t="shared" ref="R146:T146" si="22">Q146</f>
        <v>#N/A</v>
      </c>
      <c r="S146" s="120" t="e">
        <f t="shared" si="22"/>
        <v>#N/A</v>
      </c>
      <c r="T146" s="120" t="e">
        <f t="shared" si="22"/>
        <v>#N/A</v>
      </c>
      <c r="U146" s="120" t="e">
        <f>IF(OR(H146="BIG",H146="BI-",H146="-IG"),VLOOKUP($A146,Merged_couplings!$B:$BU,MATCH(U$1,Merged_couplings!$B$1:$BU$1,0),FALSE),"")</f>
        <v>#N/A</v>
      </c>
      <c r="V146" s="120" t="e">
        <f>IF(OR(I146="BIG",I146="BI-",I146="-IG"),VLOOKUP($A146,Merged_couplings!$B:$BU,MATCH(V$1,Merged_couplings!$B$1:$BU$1,0),FALSE),"")</f>
        <v>#N/A</v>
      </c>
      <c r="W146" s="120" t="e">
        <f t="shared" si="11"/>
        <v>#N/A</v>
      </c>
      <c r="X146" s="120" t="e">
        <f>IF(OR(K146="BIG",K146="BI-",K146="-IG"),VLOOKUP($A146,Merged_couplings!$B:$BU,MATCH(X$1,Merged_couplings!$B$1:$BU$1,0),FALSE),"")</f>
        <v>#N/A</v>
      </c>
      <c r="Y146" s="120" t="e">
        <f>IF(OR(L146="BIG",L146="BI-",L146="-IG"),VLOOKUP($A146,Merged_couplings!$B:$BU,MATCH(Y$1,Merged_couplings!$B$1:$BU$1,0),FALSE),"")</f>
        <v>#N/A</v>
      </c>
      <c r="Z146" s="120" t="e">
        <f>IF(OR(M146="BIG",M146="BI-",M146="-IG"),VLOOKUP($A146,Merged_couplings!$B:$BU,MATCH(Z$1,Merged_couplings!$B$1:$BU$1,0),FALSE),"")</f>
        <v>#N/A</v>
      </c>
      <c r="AA146" s="120" t="e">
        <f>IF(OR(N146="BIG",N146="BI-",N146="-IG"),VLOOKUP($A146,Merged_couplings!$B:$BU,MATCH(AA$1,Merged_couplings!$B$1:$BU$1,0),FALSE),"")</f>
        <v>#N/A</v>
      </c>
      <c r="AB146" s="123" t="e" cm="1">
        <f t="array" ref="AB146">_xlfn.IFS(AND($O146&lt;&gt;"",P146&lt;&gt;""),ABS($O146-P146),AND($O146="",P146=""),"",OR($O146&lt;&gt;"",P146&lt;&gt;""),"-")</f>
        <v>#N/A</v>
      </c>
      <c r="AC146" s="122" t="e" cm="1">
        <f t="array" ref="AC146">_xlfn.IFS(AND($O146&lt;&gt;"",Q146&lt;&gt;""),ABS($O146-Q146),AND($O146="",Q146=""),"",OR($O146&lt;&gt;"",Q146&lt;&gt;""),"-")</f>
        <v>#N/A</v>
      </c>
      <c r="AD146" s="122" t="e" cm="1">
        <f t="array" ref="AD146">_xlfn.IFS(AND($O146&lt;&gt;"",R146&lt;&gt;""),ABS($O146-R146),AND($O146="",R146=""),"",OR($O146&lt;&gt;"",R146&lt;&gt;""),"-")</f>
        <v>#N/A</v>
      </c>
      <c r="AE146" s="122" t="e" cm="1">
        <f t="array" ref="AE146">_xlfn.IFS(AND($O146&lt;&gt;"",S146&lt;&gt;""),ABS($O146-S146),AND($O146="",S146=""),"",OR($O146&lt;&gt;"",S146&lt;&gt;""),"-")</f>
        <v>#N/A</v>
      </c>
      <c r="AF146" s="122" t="e" cm="1">
        <f t="array" ref="AF146">_xlfn.IFS(AND($O146&lt;&gt;"",T146&lt;&gt;""),ABS($O146-T146),AND($O146="",T146=""),"",OR($O146&lt;&gt;"",T146&lt;&gt;""),"-")</f>
        <v>#N/A</v>
      </c>
      <c r="AG146" s="122" t="e" cm="1">
        <f t="array" ref="AG146">_xlfn.IFS(AND($O146&lt;&gt;"",U146&lt;&gt;""),ABS($O146-U146),AND($O146="",U146=""),"",OR($O146&lt;&gt;"",U146&lt;&gt;""),"-")</f>
        <v>#N/A</v>
      </c>
      <c r="AH146" s="122" t="e" cm="1">
        <f t="array" ref="AH146">_xlfn.IFS(AND($O146&lt;&gt;"",V146&lt;&gt;""),ABS($O146-V146),AND($O146="",V146=""),"",OR($O146&lt;&gt;"",V146&lt;&gt;""),"-")</f>
        <v>#N/A</v>
      </c>
      <c r="AI146" s="122" t="e" cm="1">
        <f t="array" ref="AI146">_xlfn.IFS(AND($O146&lt;&gt;"",W146&lt;&gt;""),ABS($O146-W146),AND($O146="",W146=""),"",OR($O146&lt;&gt;"",W146&lt;&gt;""),"-")</f>
        <v>#N/A</v>
      </c>
      <c r="AJ146" s="122" t="e" cm="1">
        <f t="array" ref="AJ146">_xlfn.IFS(AND($O146&lt;&gt;"",X146&lt;&gt;""),ABS($O146-X146),AND($O146="",X146=""),"",OR($O146&lt;&gt;"",X146&lt;&gt;""),"-")</f>
        <v>#N/A</v>
      </c>
      <c r="AK146" s="122" t="e" cm="1">
        <f t="array" ref="AK146">_xlfn.IFS(AND($O146&lt;&gt;"",Y146&lt;&gt;""),ABS($O146-Y146),AND($O146="",Y146=""),"",OR($O146&lt;&gt;"",Y146&lt;&gt;""),"-")</f>
        <v>#N/A</v>
      </c>
      <c r="AL146" s="122" t="e" cm="1">
        <f t="array" ref="AL146">_xlfn.IFS(AND($O146&lt;&gt;"",Z146&lt;&gt;""),ABS($O146-Z146),AND($O146="",Z146=""),"",OR($O146&lt;&gt;"",Z146&lt;&gt;""),"-")</f>
        <v>#N/A</v>
      </c>
      <c r="AM146" s="122" t="e" cm="1">
        <f t="array" ref="AM146">_xlfn.IFS(AND($O146&lt;&gt;"",AA146&lt;&gt;""),ABS($O146-AA146),AND($O146="",AA146=""),"",OR($O146&lt;&gt;"",AA146&lt;&gt;""),"-")</f>
        <v>#N/A</v>
      </c>
      <c r="AN146" s="121" t="e" cm="1">
        <f t="array" ref="AN146">_xlfn.IFS(AND($P146&lt;&gt;"",Q146&lt;&gt;""),ABS($P146-Q146),AND($P146="",Q146=""),"",OR($P146&lt;&gt;"",Q146&lt;&gt;""),"-")</f>
        <v>#N/A</v>
      </c>
      <c r="AO146" s="120" t="e" cm="1">
        <f t="array" ref="AO146">_xlfn.IFS(AND($P146&lt;&gt;"",R146&lt;&gt;""),ABS($P146-R146),AND($P146="",R146=""),"",OR($P146&lt;&gt;"",R146&lt;&gt;""),"-")</f>
        <v>#N/A</v>
      </c>
      <c r="AP146" s="120" t="e" cm="1">
        <f t="array" ref="AP146">_xlfn.IFS(AND($P146&lt;&gt;"",S146&lt;&gt;""),ABS($P146-S146),AND($P146="",S146=""),"",OR($P146&lt;&gt;"",S146&lt;&gt;""),"-")</f>
        <v>#N/A</v>
      </c>
      <c r="AQ146" s="120" t="e" cm="1">
        <f t="array" ref="AQ146">_xlfn.IFS(AND($P146&lt;&gt;"",T146&lt;&gt;""),ABS($P146-T146),AND($P146="",T146=""),"",OR($P146&lt;&gt;"",T146&lt;&gt;""),"-")</f>
        <v>#N/A</v>
      </c>
      <c r="AR146" s="120" t="e" cm="1">
        <f t="array" ref="AR146">_xlfn.IFS(AND($P146&lt;&gt;"",U146&lt;&gt;""),ABS($P146-U146),AND($P146="",U146=""),"",OR($P146&lt;&gt;"",U146&lt;&gt;""),"-")</f>
        <v>#N/A</v>
      </c>
      <c r="AS146" s="120" t="e" cm="1">
        <f t="array" ref="AS146">_xlfn.IFS(AND($P146&lt;&gt;"",V146&lt;&gt;""),ABS($P146-V146),AND($P146="",V146=""),"",OR($P146&lt;&gt;"",V146&lt;&gt;""),"-")</f>
        <v>#N/A</v>
      </c>
      <c r="AT146" s="120" t="e" cm="1">
        <f t="array" ref="AT146">_xlfn.IFS(AND($P146&lt;&gt;"",W146&lt;&gt;""),ABS($P146-W146),AND($P146="",W146=""),"",OR($P146&lt;&gt;"",W146&lt;&gt;""),"-")</f>
        <v>#N/A</v>
      </c>
      <c r="AU146" s="120" t="e" cm="1">
        <f t="array" ref="AU146">_xlfn.IFS(AND($P146&lt;&gt;"",X146&lt;&gt;""),ABS($P146-X146),AND($P146="",X146=""),"",OR($P146&lt;&gt;"",X146&lt;&gt;""),"-")</f>
        <v>#N/A</v>
      </c>
      <c r="AV146" s="120" t="e" cm="1">
        <f t="array" ref="AV146">_xlfn.IFS(AND($P146&lt;&gt;"",Y146&lt;&gt;""),ABS($P146-Y146),AND($P146="",Y146=""),"",OR($P146&lt;&gt;"",Y146&lt;&gt;""),"-")</f>
        <v>#N/A</v>
      </c>
      <c r="AW146" s="120" t="e" cm="1">
        <f t="array" ref="AW146">_xlfn.IFS(AND($P146&lt;&gt;"",Z146&lt;&gt;""),ABS($P146-Z146),AND($P146="",Z146=""),"",OR($P146&lt;&gt;"",Z146&lt;&gt;""),"-")</f>
        <v>#N/A</v>
      </c>
      <c r="AX146" s="120" t="e" cm="1">
        <f t="array" ref="AX146">_xlfn.IFS(AND($P146&lt;&gt;"",AA146&lt;&gt;""),ABS($P146-AA146),AND($P146="",AA146=""),"",OR($P146&lt;&gt;"",AA146&lt;&gt;""),"-")</f>
        <v>#N/A</v>
      </c>
      <c r="AY146" s="121" t="e" cm="1">
        <f t="array" ref="AY146">_xlfn.IFS(AND($Q146&lt;&gt;"",R146&lt;&gt;""),ABS($Q146-R146),AND($Q146="",R146=""),"",OR($Q146&lt;&gt;"",R146&lt;&gt;""),"-")</f>
        <v>#N/A</v>
      </c>
      <c r="AZ146" s="334" t="e" cm="1">
        <f t="array" ref="AZ146">_xlfn.IFS(AND($Q146&lt;&gt;"",S146&lt;&gt;""),ABS($Q146-S146),AND($Q146="",S146=""),"",OR($Q146&lt;&gt;"",S146&lt;&gt;""),"-")</f>
        <v>#N/A</v>
      </c>
      <c r="BA146" s="334" t="e" cm="1">
        <f t="array" ref="BA146">_xlfn.IFS(AND($Q146&lt;&gt;"",T146&lt;&gt;""),ABS($Q146-T146),AND($Q146="",T146=""),"",OR($Q146&lt;&gt;"",T146&lt;&gt;""),"-")</f>
        <v>#N/A</v>
      </c>
      <c r="BB146" s="120" t="e" cm="1">
        <f t="array" ref="BB146">_xlfn.IFS(AND($Q146&lt;&gt;"",U146&lt;&gt;""),ABS($Q146-U146),AND($Q146="",U146=""),"",OR($Q146&lt;&gt;"",U146&lt;&gt;""),"-")</f>
        <v>#N/A</v>
      </c>
      <c r="BC146" s="120" t="e" cm="1">
        <f t="array" ref="BC146">_xlfn.IFS(AND($Q146&lt;&gt;"",V146&lt;&gt;""),ABS($Q146-V146),AND($Q146="",V146=""),"",OR($Q146&lt;&gt;"",V146&lt;&gt;""),"-")</f>
        <v>#N/A</v>
      </c>
      <c r="BD146" s="120" t="e" cm="1">
        <f t="array" ref="BD146">_xlfn.IFS(AND($Q146&lt;&gt;"",W146&lt;&gt;""),ABS($Q146-W146),AND($Q146="",W146=""),"",OR($Q146&lt;&gt;"",W146&lt;&gt;""),"-")</f>
        <v>#N/A</v>
      </c>
      <c r="BE146" s="120" t="e" cm="1">
        <f t="array" ref="BE146">_xlfn.IFS(AND($Q146&lt;&gt;"",X146&lt;&gt;""),ABS($Q146-X146),AND($Q146="",X146=""),"",OR($Q146&lt;&gt;"",X146&lt;&gt;""),"-")</f>
        <v>#N/A</v>
      </c>
      <c r="BF146" s="120" t="e" cm="1">
        <f t="array" ref="BF146">_xlfn.IFS(AND($Q146&lt;&gt;"",Y146&lt;&gt;""),ABS($Q146-Y146),AND($Q146="",Y146=""),"",OR($Q146&lt;&gt;"",Y146&lt;&gt;""),"-")</f>
        <v>#N/A</v>
      </c>
      <c r="BG146" s="120" t="e" cm="1">
        <f t="array" ref="BG146">_xlfn.IFS(AND($Q146&lt;&gt;"",Z146&lt;&gt;""),ABS($Q146-Z146),AND($Q146="",Z146=""),"",OR($Q146&lt;&gt;"",Z146&lt;&gt;""),"-")</f>
        <v>#N/A</v>
      </c>
      <c r="BH146" s="120" t="e" cm="1">
        <f t="array" ref="BH146">_xlfn.IFS(AND($Q146&lt;&gt;"",AA146&lt;&gt;""),ABS($Q146-AA146),AND($Q146="",AA146=""),"",OR($Q146&lt;&gt;"",AA146&lt;&gt;""),"-")</f>
        <v>#N/A</v>
      </c>
      <c r="BI146" s="121" t="e" cm="1">
        <f t="array" ref="BI146">_xlfn.IFS(AND($R146&lt;&gt;"",S146&lt;&gt;""),ABS($R146-S146),AND($R146="",S146=""),"",OR($R146&lt;&gt;"",S146&lt;&gt;""),"-")</f>
        <v>#N/A</v>
      </c>
      <c r="BJ146" s="120" t="e" cm="1">
        <f t="array" ref="BJ146">_xlfn.IFS(AND($R146&lt;&gt;"",T146&lt;&gt;""),ABS($R146-T146),AND($R146="",T146=""),"",OR($R146&lt;&gt;"",T146&lt;&gt;""),"-")</f>
        <v>#N/A</v>
      </c>
      <c r="BK146" s="334" t="e" cm="1">
        <f t="array" ref="BK146">_xlfn.IFS(AND($R146&lt;&gt;"",U146&lt;&gt;""),ABS($R146-U146),AND($R146="",U146=""),"",OR($R146&lt;&gt;"",U146&lt;&gt;""),"-")</f>
        <v>#N/A</v>
      </c>
      <c r="BL146" s="120" t="e" cm="1">
        <f t="array" ref="BL146">_xlfn.IFS(AND($R146&lt;&gt;"",V146&lt;&gt;""),ABS($R146-V146),AND($R146="",V146=""),"",OR($R146&lt;&gt;"",V146&lt;&gt;""),"-")</f>
        <v>#N/A</v>
      </c>
      <c r="BM146" s="120" t="e" cm="1">
        <f t="array" ref="BM146">_xlfn.IFS(AND($R146&lt;&gt;"",W146&lt;&gt;""),ABS($R146-W146),AND($R146="",W146=""),"",OR($R146&lt;&gt;"",W146&lt;&gt;""),"-")</f>
        <v>#N/A</v>
      </c>
      <c r="BN146" s="120" t="e" cm="1">
        <f t="array" ref="BN146">_xlfn.IFS(AND($R146&lt;&gt;"",X146&lt;&gt;""),ABS($R146-X146),AND($R146="",X146=""),"",OR($R146&lt;&gt;"",X146&lt;&gt;""),"-")</f>
        <v>#N/A</v>
      </c>
      <c r="BO146" s="120" t="e" cm="1">
        <f t="array" ref="BO146">_xlfn.IFS(AND($R146&lt;&gt;"",Y146&lt;&gt;""),ABS($R146-Y146),AND($R146="",Y146=""),"",OR($R146&lt;&gt;"",Y146&lt;&gt;""),"-")</f>
        <v>#N/A</v>
      </c>
      <c r="BP146" s="120" t="e" cm="1">
        <f t="array" ref="BP146">_xlfn.IFS(AND($R146&lt;&gt;"",Z146&lt;&gt;""),ABS($R146-Z146),AND($R146="",Z146=""),"",OR($R146&lt;&gt;"",Z146&lt;&gt;""),"-")</f>
        <v>#N/A</v>
      </c>
      <c r="BQ146" s="120" t="e" cm="1">
        <f t="array" ref="BQ146">_xlfn.IFS(AND($R146&lt;&gt;"",AA146&lt;&gt;""),ABS($R146-AA146),AND($R146="",AA146=""),"",OR($R146&lt;&gt;"",AA146&lt;&gt;""),"-")</f>
        <v>#N/A</v>
      </c>
      <c r="BR146" s="121" t="e" cm="1">
        <f t="array" ref="BR146">_xlfn.IFS(AND($S146&lt;&gt;"",T146&lt;&gt;""),ABS($S146-T146),AND($S146="",T146=""),"",OR($S146&lt;&gt;"",T146&lt;&gt;""),"-")</f>
        <v>#N/A</v>
      </c>
      <c r="BS146" s="334" t="e" cm="1">
        <f t="array" ref="BS146">_xlfn.IFS(AND($S146&lt;&gt;"",U146&lt;&gt;""),ABS($S146-U146),AND($S146="",U146=""),"",OR($S146&lt;&gt;"",U146&lt;&gt;""),"-")</f>
        <v>#N/A</v>
      </c>
      <c r="BT146" s="120" t="e" cm="1">
        <f t="array" ref="BT146">_xlfn.IFS(AND($S146&lt;&gt;"",V146&lt;&gt;""),ABS($S146-V146),AND($S146="",V146=""),"",OR($S146&lt;&gt;"",V146&lt;&gt;""),"-")</f>
        <v>#N/A</v>
      </c>
      <c r="BU146" s="120" t="e" cm="1">
        <f t="array" ref="BU146">_xlfn.IFS(AND($S146&lt;&gt;"",W146&lt;&gt;""),ABS($S146-W146),AND($S146="",W146=""),"",OR($S146&lt;&gt;"",W146&lt;&gt;""),"-")</f>
        <v>#N/A</v>
      </c>
      <c r="BV146" s="120" t="e" cm="1">
        <f t="array" ref="BV146">_xlfn.IFS(AND($S146&lt;&gt;"",X146&lt;&gt;""),ABS($S146-X146),AND($S146="",X146=""),"",OR($S146&lt;&gt;"",X146&lt;&gt;""),"-")</f>
        <v>#N/A</v>
      </c>
      <c r="BW146" s="120" t="e" cm="1">
        <f t="array" ref="BW146">_xlfn.IFS(AND($S146&lt;&gt;"",Y146&lt;&gt;""),ABS($S146-Y146),AND($S146="",Y146=""),"",OR($S146&lt;&gt;"",Y146&lt;&gt;""),"-")</f>
        <v>#N/A</v>
      </c>
      <c r="BX146" s="120" t="e" cm="1">
        <f t="array" ref="BX146">_xlfn.IFS(AND($S146&lt;&gt;"",Z146&lt;&gt;""),ABS($S146-Z146),AND($S146="",Z146=""),"",OR($S146&lt;&gt;"",Z146&lt;&gt;""),"-")</f>
        <v>#N/A</v>
      </c>
      <c r="BY146" s="120" t="e" cm="1">
        <f t="array" ref="BY146">_xlfn.IFS(AND($S146&lt;&gt;"",AA146&lt;&gt;""),ABS($S146-AA146),AND($S146="",AA146=""),"",OR($S146&lt;&gt;"",AA146&lt;&gt;""),"-")</f>
        <v>#N/A</v>
      </c>
      <c r="BZ146" s="121" t="e" cm="1">
        <f t="array" ref="BZ146">_xlfn.IFS(AND($T146&lt;&gt;"",U146&lt;&gt;""),ABS($T146-U146),AND($T146="",U146=""),"",OR($T146&lt;&gt;"",U146&lt;&gt;""),"-")</f>
        <v>#N/A</v>
      </c>
      <c r="CA146" s="120" t="e" cm="1">
        <f t="array" ref="CA146">_xlfn.IFS(AND($T146&lt;&gt;"",V146&lt;&gt;""),ABS($T146-V146),AND($T146="",V146=""),"",OR($T146&lt;&gt;"",V146&lt;&gt;""),"-")</f>
        <v>#N/A</v>
      </c>
      <c r="CB146" s="120" t="e" cm="1">
        <f t="array" ref="CB146">_xlfn.IFS(AND($T146&lt;&gt;"",W146&lt;&gt;""),ABS($T146-W146),AND($T146="",W146=""),"",OR($T146&lt;&gt;"",W146&lt;&gt;""),"-")</f>
        <v>#N/A</v>
      </c>
      <c r="CC146" s="120" t="e" cm="1">
        <f t="array" ref="CC146">_xlfn.IFS(AND($T146&lt;&gt;"",X146&lt;&gt;""),ABS($T146-X146),AND($T146="",X146=""),"",OR($T146&lt;&gt;"",X146&lt;&gt;""),"-")</f>
        <v>#N/A</v>
      </c>
      <c r="CD146" s="120" t="e" cm="1">
        <f t="array" ref="CD146">_xlfn.IFS(AND($T146&lt;&gt;"",Y146&lt;&gt;""),ABS($T146-Y146),AND($T146="",Y146=""),"",OR($T146&lt;&gt;"",Y146&lt;&gt;""),"-")</f>
        <v>#N/A</v>
      </c>
      <c r="CE146" s="120" t="e" cm="1">
        <f t="array" ref="CE146">_xlfn.IFS(AND($T146&lt;&gt;"",Z146&lt;&gt;""),ABS($T146-Z146),AND($T146="",Z146=""),"",OR($T146&lt;&gt;"",Z146&lt;&gt;""),"-")</f>
        <v>#N/A</v>
      </c>
      <c r="CF146" s="120" t="e" cm="1">
        <f t="array" ref="CF146">_xlfn.IFS(AND($T146&lt;&gt;"",AA146&lt;&gt;""),ABS($T146-AA146),AND($T146="",AA146=""),"",OR($T146&lt;&gt;"",AA146&lt;&gt;""),"-")</f>
        <v>#N/A</v>
      </c>
      <c r="CG146" s="121" t="e" cm="1">
        <f t="array" ref="CG146">_xlfn.IFS(AND($U146&lt;&gt;"",V146&lt;&gt;""),ABS($U146-V146),AND($U146="",V146=""),"",OR($U146&lt;&gt;"",V146&lt;&gt;""),"-")</f>
        <v>#N/A</v>
      </c>
      <c r="CH146" s="120" t="e" cm="1">
        <f t="array" ref="CH146">_xlfn.IFS(AND($U146&lt;&gt;"",W146&lt;&gt;""),ABS($U146-W146),AND($U146="",W146=""),"",OR($U146&lt;&gt;"",W146&lt;&gt;""),"-")</f>
        <v>#N/A</v>
      </c>
      <c r="CI146" s="120" t="e" cm="1">
        <f t="array" ref="CI146">_xlfn.IFS(AND($U146&lt;&gt;"",X146&lt;&gt;""),ABS($U146-X146),AND($U146="",X146=""),"",OR($U146&lt;&gt;"",X146&lt;&gt;""),"-")</f>
        <v>#N/A</v>
      </c>
      <c r="CJ146" s="120" t="e" cm="1">
        <f t="array" ref="CJ146">_xlfn.IFS(AND($U146&lt;&gt;"",Y146&lt;&gt;""),ABS($U146-Y146),AND($U146="",Y146=""),"",OR($U146&lt;&gt;"",Y146&lt;&gt;""),"-")</f>
        <v>#N/A</v>
      </c>
      <c r="CK146" s="120" t="e" cm="1">
        <f t="array" ref="CK146">_xlfn.IFS(AND($U146&lt;&gt;"",Z146&lt;&gt;""),ABS($U146-Z146),AND($U146="",Z146=""),"",OR($U146&lt;&gt;"",Z146&lt;&gt;""),"-")</f>
        <v>#N/A</v>
      </c>
      <c r="CL146" s="120" t="e" cm="1">
        <f t="array" ref="CL146">_xlfn.IFS(AND($U146&lt;&gt;"",AA146&lt;&gt;""),ABS($U146-AA146),AND($U146="",AA146=""),"",OR($U146&lt;&gt;"",AA146&lt;&gt;""),"-")</f>
        <v>#N/A</v>
      </c>
      <c r="CM146" s="121" t="e" cm="1">
        <f t="array" ref="CM146">_xlfn.IFS(AND($V146&lt;&gt;"",W146&lt;&gt;""),ABS($V146-W146),AND($V146="",W146=""),"",OR($V146&lt;&gt;"",W146&lt;&gt;""),"-")</f>
        <v>#N/A</v>
      </c>
      <c r="CN146" s="120" t="e" cm="1">
        <f t="array" ref="CN146">_xlfn.IFS(AND($V146&lt;&gt;"",X146&lt;&gt;""),ABS($V146-X146),AND($V146="",X146=""),"",OR($V146&lt;&gt;"",X146&lt;&gt;""),"-")</f>
        <v>#N/A</v>
      </c>
      <c r="CO146" s="120" t="e" cm="1">
        <f t="array" ref="CO146">_xlfn.IFS(AND($V146&lt;&gt;"",Y146&lt;&gt;""),ABS($V146-Y146),AND($V146="",Y146=""),"",OR($V146&lt;&gt;"",Y146&lt;&gt;""),"-")</f>
        <v>#N/A</v>
      </c>
      <c r="CP146" s="120" t="e" cm="1">
        <f t="array" ref="CP146">_xlfn.IFS(AND($V146&lt;&gt;"",Z146&lt;&gt;""),ABS($V146-Z146),AND($V146="",Z146=""),"",OR($V146&lt;&gt;"",Z146&lt;&gt;""),"-")</f>
        <v>#N/A</v>
      </c>
      <c r="CQ146" s="120" t="e" cm="1">
        <f t="array" ref="CQ146">_xlfn.IFS(AND($V146&lt;&gt;"",AA146&lt;&gt;""),ABS($V146-AA146),AND($V146="",AA146=""),"",OR($V146&lt;&gt;"",AA146&lt;&gt;""),"-")</f>
        <v>#N/A</v>
      </c>
      <c r="CR146" s="121" t="e" cm="1">
        <f t="array" ref="CR146">_xlfn.IFS(AND($W146&lt;&gt;"",X146&lt;&gt;""),ABS($W146-X146),AND($W146="",X146=""),"",OR($W146&lt;&gt;"",X146&lt;&gt;""),"-")</f>
        <v>#N/A</v>
      </c>
      <c r="CS146" s="120" t="e" cm="1">
        <f t="array" ref="CS146">_xlfn.IFS(AND($W146&lt;&gt;"",Y146&lt;&gt;""),ABS($W146-Y146),AND($W146="",Y146=""),"",OR($W146&lt;&gt;"",Y146&lt;&gt;""),"-")</f>
        <v>#N/A</v>
      </c>
      <c r="CT146" s="120" t="e" cm="1">
        <f t="array" ref="CT146">_xlfn.IFS(AND($W146&lt;&gt;"",Z146&lt;&gt;""),ABS($W146-Z146),AND($W146="",Z146=""),"",OR($W146&lt;&gt;"",Z146&lt;&gt;""),"-")</f>
        <v>#N/A</v>
      </c>
      <c r="CU146" s="120" t="e" cm="1">
        <f t="array" ref="CU146">_xlfn.IFS(AND($W146&lt;&gt;"",AA146&lt;&gt;""),ABS($W146-AA146),AND($W146="",AA146=""),"",OR($W146&lt;&gt;"",AA146&lt;&gt;""),"-")</f>
        <v>#N/A</v>
      </c>
      <c r="CV146" s="121" t="e" cm="1">
        <f t="array" ref="CV146">_xlfn.IFS(AND($X146&lt;&gt;"",Y146&lt;&gt;""),ABS($X146-Y146),AND($X146="",Y146=""),"",OR($X146&lt;&gt;"",Y146&lt;&gt;""),"-")</f>
        <v>#N/A</v>
      </c>
      <c r="CW146" s="120" t="e" cm="1">
        <f t="array" ref="CW146">_xlfn.IFS(AND($X146&lt;&gt;"",Z146&lt;&gt;""),ABS($X146-Z146),AND($X146="",Z146=""),"",OR($X146&lt;&gt;"",Z146&lt;&gt;""),"-")</f>
        <v>#N/A</v>
      </c>
      <c r="CX146" s="120" t="e" cm="1">
        <f t="array" ref="CX146">_xlfn.IFS(AND($X146&lt;&gt;"",AA146&lt;&gt;""),ABS($X146-AA146),AND($X146="",AA146=""),"",OR($X146&lt;&gt;"",AA146&lt;&gt;""),"-")</f>
        <v>#N/A</v>
      </c>
      <c r="CY146" s="121" t="e" cm="1">
        <f t="array" ref="CY146">_xlfn.IFS(AND($Y146&lt;&gt;"",Z146&lt;&gt;""),ABS($Y146-Z146),AND($Y146="",Z146=""),"",OR($Y146&lt;&gt;"",Z146&lt;&gt;""),"-")</f>
        <v>#N/A</v>
      </c>
      <c r="CZ146" s="120" t="e" cm="1">
        <f t="array" ref="CZ146">_xlfn.IFS(AND($Y146&lt;&gt;"",AA146&lt;&gt;""),ABS($Y146-AA146),AND($Y146="",AA146=""),"",OR($Y146&lt;&gt;"",AA146&lt;&gt;""),"-")</f>
        <v>#N/A</v>
      </c>
      <c r="DA146" s="121" t="e" cm="1">
        <f t="array" ref="DA146">_xlfn.IFS(AND($Z146&lt;&gt;"",AA146&lt;&gt;""),ABS($Z146-AA146),AND($Z146="",AA146=""),"",OR($Z146&lt;&gt;"",AA146&lt;&gt;""),"-")</f>
        <v>#N/A</v>
      </c>
    </row>
    <row r="147" spans="1:105" s="121" customFormat="1" x14ac:dyDescent="0.2">
      <c r="A147" s="260" t="s">
        <v>60</v>
      </c>
      <c r="B147" s="259" t="e">
        <f>VLOOKUP($A147,Merged_couplings!$B:$BU,MATCH(B$1,Merged_couplings!$B$1:$BU$1,0),FALSE)</f>
        <v>#N/A</v>
      </c>
      <c r="C147" s="258" t="e">
        <f>VLOOKUP($A147,Merged_couplings!$B:$BU,MATCH(C$1,Merged_couplings!$B$1:$BU$1,0),FALSE)</f>
        <v>#N/A</v>
      </c>
      <c r="D147" s="258" t="e">
        <f>VLOOKUP($A147,Merged_couplings!$B:$BU,MATCH(D$1,Merged_couplings!$B$1:$BU$1,0),FALSE)</f>
        <v>#N/A</v>
      </c>
      <c r="E147" s="258" t="e">
        <f>VLOOKUP($A147,Merged_couplings!$B:$BU,MATCH(E$1,Merged_couplings!$B$1:$BU$1,0),FALSE)</f>
        <v>#N/A</v>
      </c>
      <c r="F147" s="258" t="e">
        <f>VLOOKUP($A147,Merged_couplings!$B:$BU,MATCH(F$1,Merged_couplings!$B$1:$BU$1,0),FALSE)</f>
        <v>#N/A</v>
      </c>
      <c r="G147" s="258" t="e">
        <f>VLOOKUP($A147,Merged_couplings!$B:$BU,MATCH(G$1,Merged_couplings!$B$1:$BU$1,0),FALSE)</f>
        <v>#N/A</v>
      </c>
      <c r="H147" s="258" t="e">
        <f>VLOOKUP($A147,Merged_couplings!$B:$BU,MATCH(H$1,Merged_couplings!$B$1:$BU$1,0),FALSE)</f>
        <v>#N/A</v>
      </c>
      <c r="I147" s="258" t="e">
        <f>VLOOKUP($A147,Merged_couplings!$B:$BU,MATCH(I$1,Merged_couplings!$B$1:$BU$1,0),FALSE)</f>
        <v>#N/A</v>
      </c>
      <c r="J147" s="258" t="e">
        <f>VLOOKUP($A147,Merged_couplings!$B:$BU,MATCH(J$1,Merged_couplings!$B$1:$BU$1,0),FALSE)</f>
        <v>#N/A</v>
      </c>
      <c r="K147" s="258" t="e">
        <f>VLOOKUP($A147,Merged_couplings!$B:$BU,MATCH(K$1,Merged_couplings!$B$1:$BU$1,0),FALSE)</f>
        <v>#N/A</v>
      </c>
      <c r="L147" s="258" t="e">
        <f>VLOOKUP($A147,Merged_couplings!$B:$BU,MATCH(L$1,Merged_couplings!$B$1:$BU$1,0),FALSE)</f>
        <v>#N/A</v>
      </c>
      <c r="M147" s="258" t="e">
        <f>VLOOKUP($A147,Merged_couplings!$B:$BU,MATCH(M$1,Merged_couplings!$B$1:$BU$1,0),FALSE)</f>
        <v>#N/A</v>
      </c>
      <c r="N147" s="258" t="e">
        <f>VLOOKUP($A147,Merged_couplings!$B:$BU,MATCH(N$1,Merged_couplings!$B$1:$BU$1,0),FALSE)</f>
        <v>#N/A</v>
      </c>
      <c r="O147" s="121" t="e">
        <f>IF(OR(B147="BIG",B147="BI-",B147="-IG"),VLOOKUP($A147,Merged_couplings!$B:$BU,MATCH(O$1,Merged_couplings!$B$1:$BU$1,0),FALSE),"")</f>
        <v>#N/A</v>
      </c>
      <c r="P147" s="120" t="e">
        <f>IF(OR(C147="BIG",C147="BI-",C147="-IG"),VLOOKUP($A147,Merged_couplings!$B:$BU,MATCH(P$1,Merged_couplings!$B$1:$BU$1,0),FALSE),"")</f>
        <v>#N/A</v>
      </c>
      <c r="Q147" s="120" t="e">
        <f>IF(OR(D147="BIG",D147="BI-",D147="-IG"),VLOOKUP($A147,Merged_couplings!$B:$BU,MATCH(Q$1,Merged_couplings!$B$1:$BU$1,0),FALSE),"")</f>
        <v>#N/A</v>
      </c>
      <c r="R147" s="120" t="e">
        <f t="shared" ref="R147:T147" si="23">Q147</f>
        <v>#N/A</v>
      </c>
      <c r="S147" s="120" t="e">
        <f t="shared" si="23"/>
        <v>#N/A</v>
      </c>
      <c r="T147" s="120" t="e">
        <f t="shared" si="23"/>
        <v>#N/A</v>
      </c>
      <c r="U147" s="120" t="e">
        <f>IF(OR(H147="BIG",H147="BI-",H147="-IG"),VLOOKUP($A147,Merged_couplings!$B:$BU,MATCH(U$1,Merged_couplings!$B$1:$BU$1,0),FALSE),"")</f>
        <v>#N/A</v>
      </c>
      <c r="V147" s="120" t="e">
        <f>IF(OR(I147="BIG",I147="BI-",I147="-IG"),VLOOKUP($A147,Merged_couplings!$B:$BU,MATCH(V$1,Merged_couplings!$B$1:$BU$1,0),FALSE),"")</f>
        <v>#N/A</v>
      </c>
      <c r="W147" s="120" t="e">
        <f t="shared" si="11"/>
        <v>#N/A</v>
      </c>
      <c r="X147" s="120" t="e">
        <f>IF(OR(K147="BIG",K147="BI-",K147="-IG"),VLOOKUP($A147,Merged_couplings!$B:$BU,MATCH(X$1,Merged_couplings!$B$1:$BU$1,0),FALSE),"")</f>
        <v>#N/A</v>
      </c>
      <c r="Y147" s="120" t="e">
        <f>IF(OR(L147="BIG",L147="BI-",L147="-IG"),VLOOKUP($A147,Merged_couplings!$B:$BU,MATCH(Y$1,Merged_couplings!$B$1:$BU$1,0),FALSE),"")</f>
        <v>#N/A</v>
      </c>
      <c r="Z147" s="120" t="e">
        <f>IF(OR(M147="BIG",M147="BI-",M147="-IG"),VLOOKUP($A147,Merged_couplings!$B:$BU,MATCH(Z$1,Merged_couplings!$B$1:$BU$1,0),FALSE),"")</f>
        <v>#N/A</v>
      </c>
      <c r="AA147" s="120" t="e">
        <f>IF(OR(N147="BIG",N147="BI-",N147="-IG"),VLOOKUP($A147,Merged_couplings!$B:$BU,MATCH(AA$1,Merged_couplings!$B$1:$BU$1,0),FALSE),"")</f>
        <v>#N/A</v>
      </c>
      <c r="AB147" s="123" t="e" cm="1">
        <f t="array" ref="AB147">_xlfn.IFS(AND($O147&lt;&gt;"",P147&lt;&gt;""),ABS($O147-P147),AND($O147="",P147=""),"",OR($O147&lt;&gt;"",P147&lt;&gt;""),"-")</f>
        <v>#N/A</v>
      </c>
      <c r="AC147" s="122" t="e" cm="1">
        <f t="array" ref="AC147">_xlfn.IFS(AND($O147&lt;&gt;"",Q147&lt;&gt;""),ABS($O147-Q147),AND($O147="",Q147=""),"",OR($O147&lt;&gt;"",Q147&lt;&gt;""),"-")</f>
        <v>#N/A</v>
      </c>
      <c r="AD147" s="122" t="e" cm="1">
        <f t="array" ref="AD147">_xlfn.IFS(AND($O147&lt;&gt;"",R147&lt;&gt;""),ABS($O147-R147),AND($O147="",R147=""),"",OR($O147&lt;&gt;"",R147&lt;&gt;""),"-")</f>
        <v>#N/A</v>
      </c>
      <c r="AE147" s="122" t="e" cm="1">
        <f t="array" ref="AE147">_xlfn.IFS(AND($O147&lt;&gt;"",S147&lt;&gt;""),ABS($O147-S147),AND($O147="",S147=""),"",OR($O147&lt;&gt;"",S147&lt;&gt;""),"-")</f>
        <v>#N/A</v>
      </c>
      <c r="AF147" s="122" t="e" cm="1">
        <f t="array" ref="AF147">_xlfn.IFS(AND($O147&lt;&gt;"",T147&lt;&gt;""),ABS($O147-T147),AND($O147="",T147=""),"",OR($O147&lt;&gt;"",T147&lt;&gt;""),"-")</f>
        <v>#N/A</v>
      </c>
      <c r="AG147" s="122" t="e" cm="1">
        <f t="array" ref="AG147">_xlfn.IFS(AND($O147&lt;&gt;"",U147&lt;&gt;""),ABS($O147-U147),AND($O147="",U147=""),"",OR($O147&lt;&gt;"",U147&lt;&gt;""),"-")</f>
        <v>#N/A</v>
      </c>
      <c r="AH147" s="122" t="e" cm="1">
        <f t="array" ref="AH147">_xlfn.IFS(AND($O147&lt;&gt;"",V147&lt;&gt;""),ABS($O147-V147),AND($O147="",V147=""),"",OR($O147&lt;&gt;"",V147&lt;&gt;""),"-")</f>
        <v>#N/A</v>
      </c>
      <c r="AI147" s="122" t="e" cm="1">
        <f t="array" ref="AI147">_xlfn.IFS(AND($O147&lt;&gt;"",W147&lt;&gt;""),ABS($O147-W147),AND($O147="",W147=""),"",OR($O147&lt;&gt;"",W147&lt;&gt;""),"-")</f>
        <v>#N/A</v>
      </c>
      <c r="AJ147" s="122" t="e" cm="1">
        <f t="array" ref="AJ147">_xlfn.IFS(AND($O147&lt;&gt;"",X147&lt;&gt;""),ABS($O147-X147),AND($O147="",X147=""),"",OR($O147&lt;&gt;"",X147&lt;&gt;""),"-")</f>
        <v>#N/A</v>
      </c>
      <c r="AK147" s="122" t="e" cm="1">
        <f t="array" ref="AK147">_xlfn.IFS(AND($O147&lt;&gt;"",Y147&lt;&gt;""),ABS($O147-Y147),AND($O147="",Y147=""),"",OR($O147&lt;&gt;"",Y147&lt;&gt;""),"-")</f>
        <v>#N/A</v>
      </c>
      <c r="AL147" s="122" t="e" cm="1">
        <f t="array" ref="AL147">_xlfn.IFS(AND($O147&lt;&gt;"",Z147&lt;&gt;""),ABS($O147-Z147),AND($O147="",Z147=""),"",OR($O147&lt;&gt;"",Z147&lt;&gt;""),"-")</f>
        <v>#N/A</v>
      </c>
      <c r="AM147" s="122" t="e" cm="1">
        <f t="array" ref="AM147">_xlfn.IFS(AND($O147&lt;&gt;"",AA147&lt;&gt;""),ABS($O147-AA147),AND($O147="",AA147=""),"",OR($O147&lt;&gt;"",AA147&lt;&gt;""),"-")</f>
        <v>#N/A</v>
      </c>
      <c r="AN147" s="121" t="e" cm="1">
        <f t="array" ref="AN147">_xlfn.IFS(AND($P147&lt;&gt;"",Q147&lt;&gt;""),ABS($P147-Q147),AND($P147="",Q147=""),"",OR($P147&lt;&gt;"",Q147&lt;&gt;""),"-")</f>
        <v>#N/A</v>
      </c>
      <c r="AO147" s="120" t="e" cm="1">
        <f t="array" ref="AO147">_xlfn.IFS(AND($P147&lt;&gt;"",R147&lt;&gt;""),ABS($P147-R147),AND($P147="",R147=""),"",OR($P147&lt;&gt;"",R147&lt;&gt;""),"-")</f>
        <v>#N/A</v>
      </c>
      <c r="AP147" s="120" t="e" cm="1">
        <f t="array" ref="AP147">_xlfn.IFS(AND($P147&lt;&gt;"",S147&lt;&gt;""),ABS($P147-S147),AND($P147="",S147=""),"",OR($P147&lt;&gt;"",S147&lt;&gt;""),"-")</f>
        <v>#N/A</v>
      </c>
      <c r="AQ147" s="120" t="e" cm="1">
        <f t="array" ref="AQ147">_xlfn.IFS(AND($P147&lt;&gt;"",T147&lt;&gt;""),ABS($P147-T147),AND($P147="",T147=""),"",OR($P147&lt;&gt;"",T147&lt;&gt;""),"-")</f>
        <v>#N/A</v>
      </c>
      <c r="AR147" s="120" t="e" cm="1">
        <f t="array" ref="AR147">_xlfn.IFS(AND($P147&lt;&gt;"",U147&lt;&gt;""),ABS($P147-U147),AND($P147="",U147=""),"",OR($P147&lt;&gt;"",U147&lt;&gt;""),"-")</f>
        <v>#N/A</v>
      </c>
      <c r="AS147" s="120" t="e" cm="1">
        <f t="array" ref="AS147">_xlfn.IFS(AND($P147&lt;&gt;"",V147&lt;&gt;""),ABS($P147-V147),AND($P147="",V147=""),"",OR($P147&lt;&gt;"",V147&lt;&gt;""),"-")</f>
        <v>#N/A</v>
      </c>
      <c r="AT147" s="120" t="e" cm="1">
        <f t="array" ref="AT147">_xlfn.IFS(AND($P147&lt;&gt;"",W147&lt;&gt;""),ABS($P147-W147),AND($P147="",W147=""),"",OR($P147&lt;&gt;"",W147&lt;&gt;""),"-")</f>
        <v>#N/A</v>
      </c>
      <c r="AU147" s="120" t="e" cm="1">
        <f t="array" ref="AU147">_xlfn.IFS(AND($P147&lt;&gt;"",X147&lt;&gt;""),ABS($P147-X147),AND($P147="",X147=""),"",OR($P147&lt;&gt;"",X147&lt;&gt;""),"-")</f>
        <v>#N/A</v>
      </c>
      <c r="AV147" s="120" t="e" cm="1">
        <f t="array" ref="AV147">_xlfn.IFS(AND($P147&lt;&gt;"",Y147&lt;&gt;""),ABS($P147-Y147),AND($P147="",Y147=""),"",OR($P147&lt;&gt;"",Y147&lt;&gt;""),"-")</f>
        <v>#N/A</v>
      </c>
      <c r="AW147" s="120" t="e" cm="1">
        <f t="array" ref="AW147">_xlfn.IFS(AND($P147&lt;&gt;"",Z147&lt;&gt;""),ABS($P147-Z147),AND($P147="",Z147=""),"",OR($P147&lt;&gt;"",Z147&lt;&gt;""),"-")</f>
        <v>#N/A</v>
      </c>
      <c r="AX147" s="120" t="e" cm="1">
        <f t="array" ref="AX147">_xlfn.IFS(AND($P147&lt;&gt;"",AA147&lt;&gt;""),ABS($P147-AA147),AND($P147="",AA147=""),"",OR($P147&lt;&gt;"",AA147&lt;&gt;""),"-")</f>
        <v>#N/A</v>
      </c>
      <c r="AY147" s="121" t="e" cm="1">
        <f t="array" ref="AY147">_xlfn.IFS(AND($Q147&lt;&gt;"",R147&lt;&gt;""),ABS($Q147-R147),AND($Q147="",R147=""),"",OR($Q147&lt;&gt;"",R147&lt;&gt;""),"-")</f>
        <v>#N/A</v>
      </c>
      <c r="AZ147" s="334" t="e" cm="1">
        <f t="array" ref="AZ147">_xlfn.IFS(AND($Q147&lt;&gt;"",S147&lt;&gt;""),ABS($Q147-S147),AND($Q147="",S147=""),"",OR($Q147&lt;&gt;"",S147&lt;&gt;""),"-")</f>
        <v>#N/A</v>
      </c>
      <c r="BA147" s="334" t="e" cm="1">
        <f t="array" ref="BA147">_xlfn.IFS(AND($Q147&lt;&gt;"",T147&lt;&gt;""),ABS($Q147-T147),AND($Q147="",T147=""),"",OR($Q147&lt;&gt;"",T147&lt;&gt;""),"-")</f>
        <v>#N/A</v>
      </c>
      <c r="BB147" s="120" t="e" cm="1">
        <f t="array" ref="BB147">_xlfn.IFS(AND($Q147&lt;&gt;"",U147&lt;&gt;""),ABS($Q147-U147),AND($Q147="",U147=""),"",OR($Q147&lt;&gt;"",U147&lt;&gt;""),"-")</f>
        <v>#N/A</v>
      </c>
      <c r="BC147" s="120" t="e" cm="1">
        <f t="array" ref="BC147">_xlfn.IFS(AND($Q147&lt;&gt;"",V147&lt;&gt;""),ABS($Q147-V147),AND($Q147="",V147=""),"",OR($Q147&lt;&gt;"",V147&lt;&gt;""),"-")</f>
        <v>#N/A</v>
      </c>
      <c r="BD147" s="120" t="e" cm="1">
        <f t="array" ref="BD147">_xlfn.IFS(AND($Q147&lt;&gt;"",W147&lt;&gt;""),ABS($Q147-W147),AND($Q147="",W147=""),"",OR($Q147&lt;&gt;"",W147&lt;&gt;""),"-")</f>
        <v>#N/A</v>
      </c>
      <c r="BE147" s="120" t="e" cm="1">
        <f t="array" ref="BE147">_xlfn.IFS(AND($Q147&lt;&gt;"",X147&lt;&gt;""),ABS($Q147-X147),AND($Q147="",X147=""),"",OR($Q147&lt;&gt;"",X147&lt;&gt;""),"-")</f>
        <v>#N/A</v>
      </c>
      <c r="BF147" s="120" t="e" cm="1">
        <f t="array" ref="BF147">_xlfn.IFS(AND($Q147&lt;&gt;"",Y147&lt;&gt;""),ABS($Q147-Y147),AND($Q147="",Y147=""),"",OR($Q147&lt;&gt;"",Y147&lt;&gt;""),"-")</f>
        <v>#N/A</v>
      </c>
      <c r="BG147" s="120" t="e" cm="1">
        <f t="array" ref="BG147">_xlfn.IFS(AND($Q147&lt;&gt;"",Z147&lt;&gt;""),ABS($Q147-Z147),AND($Q147="",Z147=""),"",OR($Q147&lt;&gt;"",Z147&lt;&gt;""),"-")</f>
        <v>#N/A</v>
      </c>
      <c r="BH147" s="120" t="e" cm="1">
        <f t="array" ref="BH147">_xlfn.IFS(AND($Q147&lt;&gt;"",AA147&lt;&gt;""),ABS($Q147-AA147),AND($Q147="",AA147=""),"",OR($Q147&lt;&gt;"",AA147&lt;&gt;""),"-")</f>
        <v>#N/A</v>
      </c>
      <c r="BI147" s="121" t="e" cm="1">
        <f t="array" ref="BI147">_xlfn.IFS(AND($R147&lt;&gt;"",S147&lt;&gt;""),ABS($R147-S147),AND($R147="",S147=""),"",OR($R147&lt;&gt;"",S147&lt;&gt;""),"-")</f>
        <v>#N/A</v>
      </c>
      <c r="BJ147" s="120" t="e" cm="1">
        <f t="array" ref="BJ147">_xlfn.IFS(AND($R147&lt;&gt;"",T147&lt;&gt;""),ABS($R147-T147),AND($R147="",T147=""),"",OR($R147&lt;&gt;"",T147&lt;&gt;""),"-")</f>
        <v>#N/A</v>
      </c>
      <c r="BK147" s="334" t="e" cm="1">
        <f t="array" ref="BK147">_xlfn.IFS(AND($R147&lt;&gt;"",U147&lt;&gt;""),ABS($R147-U147),AND($R147="",U147=""),"",OR($R147&lt;&gt;"",U147&lt;&gt;""),"-")</f>
        <v>#N/A</v>
      </c>
      <c r="BL147" s="120" t="e" cm="1">
        <f t="array" ref="BL147">_xlfn.IFS(AND($R147&lt;&gt;"",V147&lt;&gt;""),ABS($R147-V147),AND($R147="",V147=""),"",OR($R147&lt;&gt;"",V147&lt;&gt;""),"-")</f>
        <v>#N/A</v>
      </c>
      <c r="BM147" s="120" t="e" cm="1">
        <f t="array" ref="BM147">_xlfn.IFS(AND($R147&lt;&gt;"",W147&lt;&gt;""),ABS($R147-W147),AND($R147="",W147=""),"",OR($R147&lt;&gt;"",W147&lt;&gt;""),"-")</f>
        <v>#N/A</v>
      </c>
      <c r="BN147" s="120" t="e" cm="1">
        <f t="array" ref="BN147">_xlfn.IFS(AND($R147&lt;&gt;"",X147&lt;&gt;""),ABS($R147-X147),AND($R147="",X147=""),"",OR($R147&lt;&gt;"",X147&lt;&gt;""),"-")</f>
        <v>#N/A</v>
      </c>
      <c r="BO147" s="120" t="e" cm="1">
        <f t="array" ref="BO147">_xlfn.IFS(AND($R147&lt;&gt;"",Y147&lt;&gt;""),ABS($R147-Y147),AND($R147="",Y147=""),"",OR($R147&lt;&gt;"",Y147&lt;&gt;""),"-")</f>
        <v>#N/A</v>
      </c>
      <c r="BP147" s="120" t="e" cm="1">
        <f t="array" ref="BP147">_xlfn.IFS(AND($R147&lt;&gt;"",Z147&lt;&gt;""),ABS($R147-Z147),AND($R147="",Z147=""),"",OR($R147&lt;&gt;"",Z147&lt;&gt;""),"-")</f>
        <v>#N/A</v>
      </c>
      <c r="BQ147" s="120" t="e" cm="1">
        <f t="array" ref="BQ147">_xlfn.IFS(AND($R147&lt;&gt;"",AA147&lt;&gt;""),ABS($R147-AA147),AND($R147="",AA147=""),"",OR($R147&lt;&gt;"",AA147&lt;&gt;""),"-")</f>
        <v>#N/A</v>
      </c>
      <c r="BR147" s="121" t="e" cm="1">
        <f t="array" ref="BR147">_xlfn.IFS(AND($S147&lt;&gt;"",T147&lt;&gt;""),ABS($S147-T147),AND($S147="",T147=""),"",OR($S147&lt;&gt;"",T147&lt;&gt;""),"-")</f>
        <v>#N/A</v>
      </c>
      <c r="BS147" s="334" t="e" cm="1">
        <f t="array" ref="BS147">_xlfn.IFS(AND($S147&lt;&gt;"",U147&lt;&gt;""),ABS($S147-U147),AND($S147="",U147=""),"",OR($S147&lt;&gt;"",U147&lt;&gt;""),"-")</f>
        <v>#N/A</v>
      </c>
      <c r="BT147" s="120" t="e" cm="1">
        <f t="array" ref="BT147">_xlfn.IFS(AND($S147&lt;&gt;"",V147&lt;&gt;""),ABS($S147-V147),AND($S147="",V147=""),"",OR($S147&lt;&gt;"",V147&lt;&gt;""),"-")</f>
        <v>#N/A</v>
      </c>
      <c r="BU147" s="120" t="e" cm="1">
        <f t="array" ref="BU147">_xlfn.IFS(AND($S147&lt;&gt;"",W147&lt;&gt;""),ABS($S147-W147),AND($S147="",W147=""),"",OR($S147&lt;&gt;"",W147&lt;&gt;""),"-")</f>
        <v>#N/A</v>
      </c>
      <c r="BV147" s="120" t="e" cm="1">
        <f t="array" ref="BV147">_xlfn.IFS(AND($S147&lt;&gt;"",X147&lt;&gt;""),ABS($S147-X147),AND($S147="",X147=""),"",OR($S147&lt;&gt;"",X147&lt;&gt;""),"-")</f>
        <v>#N/A</v>
      </c>
      <c r="BW147" s="120" t="e" cm="1">
        <f t="array" ref="BW147">_xlfn.IFS(AND($S147&lt;&gt;"",Y147&lt;&gt;""),ABS($S147-Y147),AND($S147="",Y147=""),"",OR($S147&lt;&gt;"",Y147&lt;&gt;""),"-")</f>
        <v>#N/A</v>
      </c>
      <c r="BX147" s="120" t="e" cm="1">
        <f t="array" ref="BX147">_xlfn.IFS(AND($S147&lt;&gt;"",Z147&lt;&gt;""),ABS($S147-Z147),AND($S147="",Z147=""),"",OR($S147&lt;&gt;"",Z147&lt;&gt;""),"-")</f>
        <v>#N/A</v>
      </c>
      <c r="BY147" s="120" t="e" cm="1">
        <f t="array" ref="BY147">_xlfn.IFS(AND($S147&lt;&gt;"",AA147&lt;&gt;""),ABS($S147-AA147),AND($S147="",AA147=""),"",OR($S147&lt;&gt;"",AA147&lt;&gt;""),"-")</f>
        <v>#N/A</v>
      </c>
      <c r="BZ147" s="121" t="e" cm="1">
        <f t="array" ref="BZ147">_xlfn.IFS(AND($T147&lt;&gt;"",U147&lt;&gt;""),ABS($T147-U147),AND($T147="",U147=""),"",OR($T147&lt;&gt;"",U147&lt;&gt;""),"-")</f>
        <v>#N/A</v>
      </c>
      <c r="CA147" s="120" t="e" cm="1">
        <f t="array" ref="CA147">_xlfn.IFS(AND($T147&lt;&gt;"",V147&lt;&gt;""),ABS($T147-V147),AND($T147="",V147=""),"",OR($T147&lt;&gt;"",V147&lt;&gt;""),"-")</f>
        <v>#N/A</v>
      </c>
      <c r="CB147" s="120" t="e" cm="1">
        <f t="array" ref="CB147">_xlfn.IFS(AND($T147&lt;&gt;"",W147&lt;&gt;""),ABS($T147-W147),AND($T147="",W147=""),"",OR($T147&lt;&gt;"",W147&lt;&gt;""),"-")</f>
        <v>#N/A</v>
      </c>
      <c r="CC147" s="120" t="e" cm="1">
        <f t="array" ref="CC147">_xlfn.IFS(AND($T147&lt;&gt;"",X147&lt;&gt;""),ABS($T147-X147),AND($T147="",X147=""),"",OR($T147&lt;&gt;"",X147&lt;&gt;""),"-")</f>
        <v>#N/A</v>
      </c>
      <c r="CD147" s="120" t="e" cm="1">
        <f t="array" ref="CD147">_xlfn.IFS(AND($T147&lt;&gt;"",Y147&lt;&gt;""),ABS($T147-Y147),AND($T147="",Y147=""),"",OR($T147&lt;&gt;"",Y147&lt;&gt;""),"-")</f>
        <v>#N/A</v>
      </c>
      <c r="CE147" s="120" t="e" cm="1">
        <f t="array" ref="CE147">_xlfn.IFS(AND($T147&lt;&gt;"",Z147&lt;&gt;""),ABS($T147-Z147),AND($T147="",Z147=""),"",OR($T147&lt;&gt;"",Z147&lt;&gt;""),"-")</f>
        <v>#N/A</v>
      </c>
      <c r="CF147" s="120" t="e" cm="1">
        <f t="array" ref="CF147">_xlfn.IFS(AND($T147&lt;&gt;"",AA147&lt;&gt;""),ABS($T147-AA147),AND($T147="",AA147=""),"",OR($T147&lt;&gt;"",AA147&lt;&gt;""),"-")</f>
        <v>#N/A</v>
      </c>
      <c r="CG147" s="121" t="e" cm="1">
        <f t="array" ref="CG147">_xlfn.IFS(AND($U147&lt;&gt;"",V147&lt;&gt;""),ABS($U147-V147),AND($U147="",V147=""),"",OR($U147&lt;&gt;"",V147&lt;&gt;""),"-")</f>
        <v>#N/A</v>
      </c>
      <c r="CH147" s="120" t="e" cm="1">
        <f t="array" ref="CH147">_xlfn.IFS(AND($U147&lt;&gt;"",W147&lt;&gt;""),ABS($U147-W147),AND($U147="",W147=""),"",OR($U147&lt;&gt;"",W147&lt;&gt;""),"-")</f>
        <v>#N/A</v>
      </c>
      <c r="CI147" s="120" t="e" cm="1">
        <f t="array" ref="CI147">_xlfn.IFS(AND($U147&lt;&gt;"",X147&lt;&gt;""),ABS($U147-X147),AND($U147="",X147=""),"",OR($U147&lt;&gt;"",X147&lt;&gt;""),"-")</f>
        <v>#N/A</v>
      </c>
      <c r="CJ147" s="120" t="e" cm="1">
        <f t="array" ref="CJ147">_xlfn.IFS(AND($U147&lt;&gt;"",Y147&lt;&gt;""),ABS($U147-Y147),AND($U147="",Y147=""),"",OR($U147&lt;&gt;"",Y147&lt;&gt;""),"-")</f>
        <v>#N/A</v>
      </c>
      <c r="CK147" s="120" t="e" cm="1">
        <f t="array" ref="CK147">_xlfn.IFS(AND($U147&lt;&gt;"",Z147&lt;&gt;""),ABS($U147-Z147),AND($U147="",Z147=""),"",OR($U147&lt;&gt;"",Z147&lt;&gt;""),"-")</f>
        <v>#N/A</v>
      </c>
      <c r="CL147" s="120" t="e" cm="1">
        <f t="array" ref="CL147">_xlfn.IFS(AND($U147&lt;&gt;"",AA147&lt;&gt;""),ABS($U147-AA147),AND($U147="",AA147=""),"",OR($U147&lt;&gt;"",AA147&lt;&gt;""),"-")</f>
        <v>#N/A</v>
      </c>
      <c r="CM147" s="121" t="e" cm="1">
        <f t="array" ref="CM147">_xlfn.IFS(AND($V147&lt;&gt;"",W147&lt;&gt;""),ABS($V147-W147),AND($V147="",W147=""),"",OR($V147&lt;&gt;"",W147&lt;&gt;""),"-")</f>
        <v>#N/A</v>
      </c>
      <c r="CN147" s="120" t="e" cm="1">
        <f t="array" ref="CN147">_xlfn.IFS(AND($V147&lt;&gt;"",X147&lt;&gt;""),ABS($V147-X147),AND($V147="",X147=""),"",OR($V147&lt;&gt;"",X147&lt;&gt;""),"-")</f>
        <v>#N/A</v>
      </c>
      <c r="CO147" s="120" t="e" cm="1">
        <f t="array" ref="CO147">_xlfn.IFS(AND($V147&lt;&gt;"",Y147&lt;&gt;""),ABS($V147-Y147),AND($V147="",Y147=""),"",OR($V147&lt;&gt;"",Y147&lt;&gt;""),"-")</f>
        <v>#N/A</v>
      </c>
      <c r="CP147" s="120" t="e" cm="1">
        <f t="array" ref="CP147">_xlfn.IFS(AND($V147&lt;&gt;"",Z147&lt;&gt;""),ABS($V147-Z147),AND($V147="",Z147=""),"",OR($V147&lt;&gt;"",Z147&lt;&gt;""),"-")</f>
        <v>#N/A</v>
      </c>
      <c r="CQ147" s="120" t="e" cm="1">
        <f t="array" ref="CQ147">_xlfn.IFS(AND($V147&lt;&gt;"",AA147&lt;&gt;""),ABS($V147-AA147),AND($V147="",AA147=""),"",OR($V147&lt;&gt;"",AA147&lt;&gt;""),"-")</f>
        <v>#N/A</v>
      </c>
      <c r="CR147" s="121" t="e" cm="1">
        <f t="array" ref="CR147">_xlfn.IFS(AND($W147&lt;&gt;"",X147&lt;&gt;""),ABS($W147-X147),AND($W147="",X147=""),"",OR($W147&lt;&gt;"",X147&lt;&gt;""),"-")</f>
        <v>#N/A</v>
      </c>
      <c r="CS147" s="120" t="e" cm="1">
        <f t="array" ref="CS147">_xlfn.IFS(AND($W147&lt;&gt;"",Y147&lt;&gt;""),ABS($W147-Y147),AND($W147="",Y147=""),"",OR($W147&lt;&gt;"",Y147&lt;&gt;""),"-")</f>
        <v>#N/A</v>
      </c>
      <c r="CT147" s="120" t="e" cm="1">
        <f t="array" ref="CT147">_xlfn.IFS(AND($W147&lt;&gt;"",Z147&lt;&gt;""),ABS($W147-Z147),AND($W147="",Z147=""),"",OR($W147&lt;&gt;"",Z147&lt;&gt;""),"-")</f>
        <v>#N/A</v>
      </c>
      <c r="CU147" s="120" t="e" cm="1">
        <f t="array" ref="CU147">_xlfn.IFS(AND($W147&lt;&gt;"",AA147&lt;&gt;""),ABS($W147-AA147),AND($W147="",AA147=""),"",OR($W147&lt;&gt;"",AA147&lt;&gt;""),"-")</f>
        <v>#N/A</v>
      </c>
      <c r="CV147" s="121" t="e" cm="1">
        <f t="array" ref="CV147">_xlfn.IFS(AND($X147&lt;&gt;"",Y147&lt;&gt;""),ABS($X147-Y147),AND($X147="",Y147=""),"",OR($X147&lt;&gt;"",Y147&lt;&gt;""),"-")</f>
        <v>#N/A</v>
      </c>
      <c r="CW147" s="120" t="e" cm="1">
        <f t="array" ref="CW147">_xlfn.IFS(AND($X147&lt;&gt;"",Z147&lt;&gt;""),ABS($X147-Z147),AND($X147="",Z147=""),"",OR($X147&lt;&gt;"",Z147&lt;&gt;""),"-")</f>
        <v>#N/A</v>
      </c>
      <c r="CX147" s="120" t="e" cm="1">
        <f t="array" ref="CX147">_xlfn.IFS(AND($X147&lt;&gt;"",AA147&lt;&gt;""),ABS($X147-AA147),AND($X147="",AA147=""),"",OR($X147&lt;&gt;"",AA147&lt;&gt;""),"-")</f>
        <v>#N/A</v>
      </c>
      <c r="CY147" s="121" t="e" cm="1">
        <f t="array" ref="CY147">_xlfn.IFS(AND($Y147&lt;&gt;"",Z147&lt;&gt;""),ABS($Y147-Z147),AND($Y147="",Z147=""),"",OR($Y147&lt;&gt;"",Z147&lt;&gt;""),"-")</f>
        <v>#N/A</v>
      </c>
      <c r="CZ147" s="120" t="e" cm="1">
        <f t="array" ref="CZ147">_xlfn.IFS(AND($Y147&lt;&gt;"",AA147&lt;&gt;""),ABS($Y147-AA147),AND($Y147="",AA147=""),"",OR($Y147&lt;&gt;"",AA147&lt;&gt;""),"-")</f>
        <v>#N/A</v>
      </c>
      <c r="DA147" s="121" t="e" cm="1">
        <f t="array" ref="DA147">_xlfn.IFS(AND($Z147&lt;&gt;"",AA147&lt;&gt;""),ABS($Z147-AA147),AND($Z147="",AA147=""),"",OR($Z147&lt;&gt;"",AA147&lt;&gt;""),"-")</f>
        <v>#N/A</v>
      </c>
    </row>
    <row r="148" spans="1:105" s="121" customFormat="1" x14ac:dyDescent="0.2">
      <c r="A148" s="260" t="s">
        <v>61</v>
      </c>
      <c r="B148" s="259" t="str">
        <f>VLOOKUP($A148,Merged_couplings!$B:$BU,MATCH(B$1,Merged_couplings!$B$1:$BU$1,0),FALSE)</f>
        <v>-IG</v>
      </c>
      <c r="C148" s="258" t="str">
        <f>VLOOKUP($A148,Merged_couplings!$B:$BU,MATCH(C$1,Merged_couplings!$B$1:$BU$1,0),FALSE)</f>
        <v>-IG</v>
      </c>
      <c r="D148" s="258" t="str">
        <f>VLOOKUP($A148,Merged_couplings!$B:$BU,MATCH(D$1,Merged_couplings!$B$1:$BU$1,0),FALSE)</f>
        <v>--G</v>
      </c>
      <c r="E148" s="258" t="str">
        <f>VLOOKUP($A148,Merged_couplings!$B:$BU,MATCH(E$1,Merged_couplings!$B$1:$BU$1,0),FALSE)</f>
        <v>--G</v>
      </c>
      <c r="F148" s="258" t="str">
        <f>VLOOKUP($A148,Merged_couplings!$B:$BU,MATCH(F$1,Merged_couplings!$B$1:$BU$1,0),FALSE)</f>
        <v>--G</v>
      </c>
      <c r="G148" s="258" t="str">
        <f>VLOOKUP($A148,Merged_couplings!$B:$BU,MATCH(G$1,Merged_couplings!$B$1:$BU$1,0),FALSE)</f>
        <v>--G</v>
      </c>
      <c r="H148" s="258" t="str">
        <f>VLOOKUP($A148,Merged_couplings!$B:$BU,MATCH(H$1,Merged_couplings!$B$1:$BU$1,0),FALSE)</f>
        <v>--G</v>
      </c>
      <c r="I148" s="258" t="str">
        <f>VLOOKUP($A148,Merged_couplings!$B:$BU,MATCH(I$1,Merged_couplings!$B$1:$BU$1,0),FALSE)</f>
        <v>---</v>
      </c>
      <c r="J148" s="258" t="str">
        <f>VLOOKUP($A148,Merged_couplings!$B:$BU,MATCH(J$1,Merged_couplings!$B$1:$BU$1,0),FALSE)</f>
        <v>---</v>
      </c>
      <c r="K148" s="258" t="str">
        <f>VLOOKUP($A148,Merged_couplings!$B:$BU,MATCH(K$1,Merged_couplings!$B$1:$BU$1,0),FALSE)</f>
        <v>---</v>
      </c>
      <c r="L148" s="258" t="str">
        <f>VLOOKUP($A148,Merged_couplings!$B:$BU,MATCH(L$1,Merged_couplings!$B$1:$BU$1,0),FALSE)</f>
        <v>---</v>
      </c>
      <c r="M148" s="258" t="str">
        <f>VLOOKUP($A148,Merged_couplings!$B:$BU,MATCH(M$1,Merged_couplings!$B$1:$BU$1,0),FALSE)</f>
        <v>---</v>
      </c>
      <c r="N148" s="258" t="str">
        <f>VLOOKUP($A148,Merged_couplings!$B:$BU,MATCH(N$1,Merged_couplings!$B$1:$BU$1,0),FALSE)</f>
        <v>---</v>
      </c>
      <c r="O148" s="121">
        <f>IF(OR(B148="BIG",B148="BI-",B148="-IG"),VLOOKUP($A148,Merged_couplings!$B:$BU,MATCH(O$1,Merged_couplings!$B$1:$BU$1,0),FALSE),"")</f>
        <v>7.0709780573583316</v>
      </c>
      <c r="P148" s="120">
        <f>IF(OR(C148="BIG",C148="BI-",C148="-IG"),VLOOKUP($A148,Merged_couplings!$B:$BU,MATCH(P$1,Merged_couplings!$B$1:$BU$1,0),FALSE),"")</f>
        <v>6.800285586605348</v>
      </c>
      <c r="Q148" s="120" t="str">
        <f>IF(OR(D148="BIG",D148="BI-",D148="-IG"),VLOOKUP($A148,Merged_couplings!$B:$BU,MATCH(Q$1,Merged_couplings!$B$1:$BU$1,0),FALSE),"")</f>
        <v/>
      </c>
      <c r="R148" s="120" t="str">
        <f t="shared" ref="R148:T148" si="24">Q148</f>
        <v/>
      </c>
      <c r="S148" s="120" t="str">
        <f t="shared" si="24"/>
        <v/>
      </c>
      <c r="T148" s="120" t="str">
        <f t="shared" si="24"/>
        <v/>
      </c>
      <c r="U148" s="120" t="str">
        <f>IF(OR(H148="BIG",H148="BI-",H148="-IG"),VLOOKUP($A148,Merged_couplings!$B:$BU,MATCH(U$1,Merged_couplings!$B$1:$BU$1,0),FALSE),"")</f>
        <v/>
      </c>
      <c r="V148" s="120" t="str">
        <f>IF(OR(I148="BIG",I148="BI-",I148="-IG"),VLOOKUP($A148,Merged_couplings!$B:$BU,MATCH(V$1,Merged_couplings!$B$1:$BU$1,0),FALSE),"")</f>
        <v/>
      </c>
      <c r="W148" s="120" t="str">
        <f t="shared" si="11"/>
        <v/>
      </c>
      <c r="X148" s="120" t="str">
        <f>IF(OR(K148="BIG",K148="BI-",K148="-IG"),VLOOKUP($A148,Merged_couplings!$B:$BU,MATCH(X$1,Merged_couplings!$B$1:$BU$1,0),FALSE),"")</f>
        <v/>
      </c>
      <c r="Y148" s="120" t="str">
        <f>IF(OR(L148="BIG",L148="BI-",L148="-IG"),VLOOKUP($A148,Merged_couplings!$B:$BU,MATCH(Y$1,Merged_couplings!$B$1:$BU$1,0),FALSE),"")</f>
        <v/>
      </c>
      <c r="Z148" s="120" t="str">
        <f>IF(OR(M148="BIG",M148="BI-",M148="-IG"),VLOOKUP($A148,Merged_couplings!$B:$BU,MATCH(Z$1,Merged_couplings!$B$1:$BU$1,0),FALSE),"")</f>
        <v/>
      </c>
      <c r="AA148" s="120" t="str">
        <f>IF(OR(N148="BIG",N148="BI-",N148="-IG"),VLOOKUP($A148,Merged_couplings!$B:$BU,MATCH(AA$1,Merged_couplings!$B$1:$BU$1,0),FALSE),"")</f>
        <v/>
      </c>
      <c r="AB148" s="123" cm="1">
        <f t="array" ref="AB148">_xlfn.IFS(AND($O148&lt;&gt;"",P148&lt;&gt;""),ABS($O148-P148),AND($O148="",P148=""),"",OR($O148&lt;&gt;"",P148&lt;&gt;""),"-")</f>
        <v>0.27069247075298364</v>
      </c>
      <c r="AC148" s="122" t="str" cm="1">
        <f t="array" ref="AC148">_xlfn.IFS(AND($O148&lt;&gt;"",Q148&lt;&gt;""),ABS($O148-Q148),AND($O148="",Q148=""),"",OR($O148&lt;&gt;"",Q148&lt;&gt;""),"-")</f>
        <v>-</v>
      </c>
      <c r="AD148" s="122" t="str" cm="1">
        <f t="array" ref="AD148">_xlfn.IFS(AND($O148&lt;&gt;"",R148&lt;&gt;""),ABS($O148-R148),AND($O148="",R148=""),"",OR($O148&lt;&gt;"",R148&lt;&gt;""),"-")</f>
        <v>-</v>
      </c>
      <c r="AE148" s="122" t="str" cm="1">
        <f t="array" ref="AE148">_xlfn.IFS(AND($O148&lt;&gt;"",S148&lt;&gt;""),ABS($O148-S148),AND($O148="",S148=""),"",OR($O148&lt;&gt;"",S148&lt;&gt;""),"-")</f>
        <v>-</v>
      </c>
      <c r="AF148" s="122" t="str" cm="1">
        <f t="array" ref="AF148">_xlfn.IFS(AND($O148&lt;&gt;"",T148&lt;&gt;""),ABS($O148-T148),AND($O148="",T148=""),"",OR($O148&lt;&gt;"",T148&lt;&gt;""),"-")</f>
        <v>-</v>
      </c>
      <c r="AG148" s="122" t="str" cm="1">
        <f t="array" ref="AG148">_xlfn.IFS(AND($O148&lt;&gt;"",U148&lt;&gt;""),ABS($O148-U148),AND($O148="",U148=""),"",OR($O148&lt;&gt;"",U148&lt;&gt;""),"-")</f>
        <v>-</v>
      </c>
      <c r="AH148" s="122" t="str" cm="1">
        <f t="array" ref="AH148">_xlfn.IFS(AND($O148&lt;&gt;"",V148&lt;&gt;""),ABS($O148-V148),AND($O148="",V148=""),"",OR($O148&lt;&gt;"",V148&lt;&gt;""),"-")</f>
        <v>-</v>
      </c>
      <c r="AI148" s="122" t="str" cm="1">
        <f t="array" ref="AI148">_xlfn.IFS(AND($O148&lt;&gt;"",W148&lt;&gt;""),ABS($O148-W148),AND($O148="",W148=""),"",OR($O148&lt;&gt;"",W148&lt;&gt;""),"-")</f>
        <v>-</v>
      </c>
      <c r="AJ148" s="122" t="str" cm="1">
        <f t="array" ref="AJ148">_xlfn.IFS(AND($O148&lt;&gt;"",X148&lt;&gt;""),ABS($O148-X148),AND($O148="",X148=""),"",OR($O148&lt;&gt;"",X148&lt;&gt;""),"-")</f>
        <v>-</v>
      </c>
      <c r="AK148" s="122" t="str" cm="1">
        <f t="array" ref="AK148">_xlfn.IFS(AND($O148&lt;&gt;"",Y148&lt;&gt;""),ABS($O148-Y148),AND($O148="",Y148=""),"",OR($O148&lt;&gt;"",Y148&lt;&gt;""),"-")</f>
        <v>-</v>
      </c>
      <c r="AL148" s="122" t="str" cm="1">
        <f t="array" ref="AL148">_xlfn.IFS(AND($O148&lt;&gt;"",Z148&lt;&gt;""),ABS($O148-Z148),AND($O148="",Z148=""),"",OR($O148&lt;&gt;"",Z148&lt;&gt;""),"-")</f>
        <v>-</v>
      </c>
      <c r="AM148" s="122" t="str" cm="1">
        <f t="array" ref="AM148">_xlfn.IFS(AND($O148&lt;&gt;"",AA148&lt;&gt;""),ABS($O148-AA148),AND($O148="",AA148=""),"",OR($O148&lt;&gt;"",AA148&lt;&gt;""),"-")</f>
        <v>-</v>
      </c>
      <c r="AN148" s="121" t="str" cm="1">
        <f t="array" ref="AN148">_xlfn.IFS(AND($P148&lt;&gt;"",Q148&lt;&gt;""),ABS($P148-Q148),AND($P148="",Q148=""),"",OR($P148&lt;&gt;"",Q148&lt;&gt;""),"-")</f>
        <v>-</v>
      </c>
      <c r="AO148" s="120" t="str" cm="1">
        <f t="array" ref="AO148">_xlfn.IFS(AND($P148&lt;&gt;"",R148&lt;&gt;""),ABS($P148-R148),AND($P148="",R148=""),"",OR($P148&lt;&gt;"",R148&lt;&gt;""),"-")</f>
        <v>-</v>
      </c>
      <c r="AP148" s="120" t="str" cm="1">
        <f t="array" ref="AP148">_xlfn.IFS(AND($P148&lt;&gt;"",S148&lt;&gt;""),ABS($P148-S148),AND($P148="",S148=""),"",OR($P148&lt;&gt;"",S148&lt;&gt;""),"-")</f>
        <v>-</v>
      </c>
      <c r="AQ148" s="120" t="str" cm="1">
        <f t="array" ref="AQ148">_xlfn.IFS(AND($P148&lt;&gt;"",T148&lt;&gt;""),ABS($P148-T148),AND($P148="",T148=""),"",OR($P148&lt;&gt;"",T148&lt;&gt;""),"-")</f>
        <v>-</v>
      </c>
      <c r="AR148" s="120" t="str" cm="1">
        <f t="array" ref="AR148">_xlfn.IFS(AND($P148&lt;&gt;"",U148&lt;&gt;""),ABS($P148-U148),AND($P148="",U148=""),"",OR($P148&lt;&gt;"",U148&lt;&gt;""),"-")</f>
        <v>-</v>
      </c>
      <c r="AS148" s="120" t="str" cm="1">
        <f t="array" ref="AS148">_xlfn.IFS(AND($P148&lt;&gt;"",V148&lt;&gt;""),ABS($P148-V148),AND($P148="",V148=""),"",OR($P148&lt;&gt;"",V148&lt;&gt;""),"-")</f>
        <v>-</v>
      </c>
      <c r="AT148" s="120" t="str" cm="1">
        <f t="array" ref="AT148">_xlfn.IFS(AND($P148&lt;&gt;"",W148&lt;&gt;""),ABS($P148-W148),AND($P148="",W148=""),"",OR($P148&lt;&gt;"",W148&lt;&gt;""),"-")</f>
        <v>-</v>
      </c>
      <c r="AU148" s="120" t="str" cm="1">
        <f t="array" ref="AU148">_xlfn.IFS(AND($P148&lt;&gt;"",X148&lt;&gt;""),ABS($P148-X148),AND($P148="",X148=""),"",OR($P148&lt;&gt;"",X148&lt;&gt;""),"-")</f>
        <v>-</v>
      </c>
      <c r="AV148" s="120" t="str" cm="1">
        <f t="array" ref="AV148">_xlfn.IFS(AND($P148&lt;&gt;"",Y148&lt;&gt;""),ABS($P148-Y148),AND($P148="",Y148=""),"",OR($P148&lt;&gt;"",Y148&lt;&gt;""),"-")</f>
        <v>-</v>
      </c>
      <c r="AW148" s="120" t="str" cm="1">
        <f t="array" ref="AW148">_xlfn.IFS(AND($P148&lt;&gt;"",Z148&lt;&gt;""),ABS($P148-Z148),AND($P148="",Z148=""),"",OR($P148&lt;&gt;"",Z148&lt;&gt;""),"-")</f>
        <v>-</v>
      </c>
      <c r="AX148" s="120" t="str" cm="1">
        <f t="array" ref="AX148">_xlfn.IFS(AND($P148&lt;&gt;"",AA148&lt;&gt;""),ABS($P148-AA148),AND($P148="",AA148=""),"",OR($P148&lt;&gt;"",AA148&lt;&gt;""),"-")</f>
        <v>-</v>
      </c>
      <c r="AY148" s="121" t="str" cm="1">
        <f t="array" ref="AY148">_xlfn.IFS(AND($Q148&lt;&gt;"",R148&lt;&gt;""),ABS($Q148-R148),AND($Q148="",R148=""),"",OR($Q148&lt;&gt;"",R148&lt;&gt;""),"-")</f>
        <v/>
      </c>
      <c r="AZ148" s="334" t="str" cm="1">
        <f t="array" ref="AZ148">_xlfn.IFS(AND($Q148&lt;&gt;"",S148&lt;&gt;""),ABS($Q148-S148),AND($Q148="",S148=""),"",OR($Q148&lt;&gt;"",S148&lt;&gt;""),"-")</f>
        <v/>
      </c>
      <c r="BA148" s="334" t="str" cm="1">
        <f t="array" ref="BA148">_xlfn.IFS(AND($Q148&lt;&gt;"",T148&lt;&gt;""),ABS($Q148-T148),AND($Q148="",T148=""),"",OR($Q148&lt;&gt;"",T148&lt;&gt;""),"-")</f>
        <v/>
      </c>
      <c r="BB148" s="120" t="str" cm="1">
        <f t="array" ref="BB148">_xlfn.IFS(AND($Q148&lt;&gt;"",U148&lt;&gt;""),ABS($Q148-U148),AND($Q148="",U148=""),"",OR($Q148&lt;&gt;"",U148&lt;&gt;""),"-")</f>
        <v/>
      </c>
      <c r="BC148" s="120" t="str" cm="1">
        <f t="array" ref="BC148">_xlfn.IFS(AND($Q148&lt;&gt;"",V148&lt;&gt;""),ABS($Q148-V148),AND($Q148="",V148=""),"",OR($Q148&lt;&gt;"",V148&lt;&gt;""),"-")</f>
        <v/>
      </c>
      <c r="BD148" s="120" t="str" cm="1">
        <f t="array" ref="BD148">_xlfn.IFS(AND($Q148&lt;&gt;"",W148&lt;&gt;""),ABS($Q148-W148),AND($Q148="",W148=""),"",OR($Q148&lt;&gt;"",W148&lt;&gt;""),"-")</f>
        <v/>
      </c>
      <c r="BE148" s="120" t="str" cm="1">
        <f t="array" ref="BE148">_xlfn.IFS(AND($Q148&lt;&gt;"",X148&lt;&gt;""),ABS($Q148-X148),AND($Q148="",X148=""),"",OR($Q148&lt;&gt;"",X148&lt;&gt;""),"-")</f>
        <v/>
      </c>
      <c r="BF148" s="120" t="str" cm="1">
        <f t="array" ref="BF148">_xlfn.IFS(AND($Q148&lt;&gt;"",Y148&lt;&gt;""),ABS($Q148-Y148),AND($Q148="",Y148=""),"",OR($Q148&lt;&gt;"",Y148&lt;&gt;""),"-")</f>
        <v/>
      </c>
      <c r="BG148" s="120" t="str" cm="1">
        <f t="array" ref="BG148">_xlfn.IFS(AND($Q148&lt;&gt;"",Z148&lt;&gt;""),ABS($Q148-Z148),AND($Q148="",Z148=""),"",OR($Q148&lt;&gt;"",Z148&lt;&gt;""),"-")</f>
        <v/>
      </c>
      <c r="BH148" s="120" t="str" cm="1">
        <f t="array" ref="BH148">_xlfn.IFS(AND($Q148&lt;&gt;"",AA148&lt;&gt;""),ABS($Q148-AA148),AND($Q148="",AA148=""),"",OR($Q148&lt;&gt;"",AA148&lt;&gt;""),"-")</f>
        <v/>
      </c>
      <c r="BI148" s="121" t="str" cm="1">
        <f t="array" ref="BI148">_xlfn.IFS(AND($R148&lt;&gt;"",S148&lt;&gt;""),ABS($R148-S148),AND($R148="",S148=""),"",OR($R148&lt;&gt;"",S148&lt;&gt;""),"-")</f>
        <v/>
      </c>
      <c r="BJ148" s="120" t="str" cm="1">
        <f t="array" ref="BJ148">_xlfn.IFS(AND($R148&lt;&gt;"",T148&lt;&gt;""),ABS($R148-T148),AND($R148="",T148=""),"",OR($R148&lt;&gt;"",T148&lt;&gt;""),"-")</f>
        <v/>
      </c>
      <c r="BK148" s="334" t="str" cm="1">
        <f t="array" ref="BK148">_xlfn.IFS(AND($R148&lt;&gt;"",U148&lt;&gt;""),ABS($R148-U148),AND($R148="",U148=""),"",OR($R148&lt;&gt;"",U148&lt;&gt;""),"-")</f>
        <v/>
      </c>
      <c r="BL148" s="120" t="str" cm="1">
        <f t="array" ref="BL148">_xlfn.IFS(AND($R148&lt;&gt;"",V148&lt;&gt;""),ABS($R148-V148),AND($R148="",V148=""),"",OR($R148&lt;&gt;"",V148&lt;&gt;""),"-")</f>
        <v/>
      </c>
      <c r="BM148" s="120" t="str" cm="1">
        <f t="array" ref="BM148">_xlfn.IFS(AND($R148&lt;&gt;"",W148&lt;&gt;""),ABS($R148-W148),AND($R148="",W148=""),"",OR($R148&lt;&gt;"",W148&lt;&gt;""),"-")</f>
        <v/>
      </c>
      <c r="BN148" s="120" t="str" cm="1">
        <f t="array" ref="BN148">_xlfn.IFS(AND($R148&lt;&gt;"",X148&lt;&gt;""),ABS($R148-X148),AND($R148="",X148=""),"",OR($R148&lt;&gt;"",X148&lt;&gt;""),"-")</f>
        <v/>
      </c>
      <c r="BO148" s="120" t="str" cm="1">
        <f t="array" ref="BO148">_xlfn.IFS(AND($R148&lt;&gt;"",Y148&lt;&gt;""),ABS($R148-Y148),AND($R148="",Y148=""),"",OR($R148&lt;&gt;"",Y148&lt;&gt;""),"-")</f>
        <v/>
      </c>
      <c r="BP148" s="120" t="str" cm="1">
        <f t="array" ref="BP148">_xlfn.IFS(AND($R148&lt;&gt;"",Z148&lt;&gt;""),ABS($R148-Z148),AND($R148="",Z148=""),"",OR($R148&lt;&gt;"",Z148&lt;&gt;""),"-")</f>
        <v/>
      </c>
      <c r="BQ148" s="120" t="str" cm="1">
        <f t="array" ref="BQ148">_xlfn.IFS(AND($R148&lt;&gt;"",AA148&lt;&gt;""),ABS($R148-AA148),AND($R148="",AA148=""),"",OR($R148&lt;&gt;"",AA148&lt;&gt;""),"-")</f>
        <v/>
      </c>
      <c r="BR148" s="121" t="str" cm="1">
        <f t="array" ref="BR148">_xlfn.IFS(AND($S148&lt;&gt;"",T148&lt;&gt;""),ABS($S148-T148),AND($S148="",T148=""),"",OR($S148&lt;&gt;"",T148&lt;&gt;""),"-")</f>
        <v/>
      </c>
      <c r="BS148" s="334" t="str" cm="1">
        <f t="array" ref="BS148">_xlfn.IFS(AND($S148&lt;&gt;"",U148&lt;&gt;""),ABS($S148-U148),AND($S148="",U148=""),"",OR($S148&lt;&gt;"",U148&lt;&gt;""),"-")</f>
        <v/>
      </c>
      <c r="BT148" s="120" t="str" cm="1">
        <f t="array" ref="BT148">_xlfn.IFS(AND($S148&lt;&gt;"",V148&lt;&gt;""),ABS($S148-V148),AND($S148="",V148=""),"",OR($S148&lt;&gt;"",V148&lt;&gt;""),"-")</f>
        <v/>
      </c>
      <c r="BU148" s="120" t="str" cm="1">
        <f t="array" ref="BU148">_xlfn.IFS(AND($S148&lt;&gt;"",W148&lt;&gt;""),ABS($S148-W148),AND($S148="",W148=""),"",OR($S148&lt;&gt;"",W148&lt;&gt;""),"-")</f>
        <v/>
      </c>
      <c r="BV148" s="120" t="str" cm="1">
        <f t="array" ref="BV148">_xlfn.IFS(AND($S148&lt;&gt;"",X148&lt;&gt;""),ABS($S148-X148),AND($S148="",X148=""),"",OR($S148&lt;&gt;"",X148&lt;&gt;""),"-")</f>
        <v/>
      </c>
      <c r="BW148" s="120" t="str" cm="1">
        <f t="array" ref="BW148">_xlfn.IFS(AND($S148&lt;&gt;"",Y148&lt;&gt;""),ABS($S148-Y148),AND($S148="",Y148=""),"",OR($S148&lt;&gt;"",Y148&lt;&gt;""),"-")</f>
        <v/>
      </c>
      <c r="BX148" s="120" t="str" cm="1">
        <f t="array" ref="BX148">_xlfn.IFS(AND($S148&lt;&gt;"",Z148&lt;&gt;""),ABS($S148-Z148),AND($S148="",Z148=""),"",OR($S148&lt;&gt;"",Z148&lt;&gt;""),"-")</f>
        <v/>
      </c>
      <c r="BY148" s="120" t="str" cm="1">
        <f t="array" ref="BY148">_xlfn.IFS(AND($S148&lt;&gt;"",AA148&lt;&gt;""),ABS($S148-AA148),AND($S148="",AA148=""),"",OR($S148&lt;&gt;"",AA148&lt;&gt;""),"-")</f>
        <v/>
      </c>
      <c r="BZ148" s="121" t="str" cm="1">
        <f t="array" ref="BZ148">_xlfn.IFS(AND($T148&lt;&gt;"",U148&lt;&gt;""),ABS($T148-U148),AND($T148="",U148=""),"",OR($T148&lt;&gt;"",U148&lt;&gt;""),"-")</f>
        <v/>
      </c>
      <c r="CA148" s="120" t="str" cm="1">
        <f t="array" ref="CA148">_xlfn.IFS(AND($T148&lt;&gt;"",V148&lt;&gt;""),ABS($T148-V148),AND($T148="",V148=""),"",OR($T148&lt;&gt;"",V148&lt;&gt;""),"-")</f>
        <v/>
      </c>
      <c r="CB148" s="120" t="str" cm="1">
        <f t="array" ref="CB148">_xlfn.IFS(AND($T148&lt;&gt;"",W148&lt;&gt;""),ABS($T148-W148),AND($T148="",W148=""),"",OR($T148&lt;&gt;"",W148&lt;&gt;""),"-")</f>
        <v/>
      </c>
      <c r="CC148" s="120" t="str" cm="1">
        <f t="array" ref="CC148">_xlfn.IFS(AND($T148&lt;&gt;"",X148&lt;&gt;""),ABS($T148-X148),AND($T148="",X148=""),"",OR($T148&lt;&gt;"",X148&lt;&gt;""),"-")</f>
        <v/>
      </c>
      <c r="CD148" s="120" t="str" cm="1">
        <f t="array" ref="CD148">_xlfn.IFS(AND($T148&lt;&gt;"",Y148&lt;&gt;""),ABS($T148-Y148),AND($T148="",Y148=""),"",OR($T148&lt;&gt;"",Y148&lt;&gt;""),"-")</f>
        <v/>
      </c>
      <c r="CE148" s="120" t="str" cm="1">
        <f t="array" ref="CE148">_xlfn.IFS(AND($T148&lt;&gt;"",Z148&lt;&gt;""),ABS($T148-Z148),AND($T148="",Z148=""),"",OR($T148&lt;&gt;"",Z148&lt;&gt;""),"-")</f>
        <v/>
      </c>
      <c r="CF148" s="120" t="str" cm="1">
        <f t="array" ref="CF148">_xlfn.IFS(AND($T148&lt;&gt;"",AA148&lt;&gt;""),ABS($T148-AA148),AND($T148="",AA148=""),"",OR($T148&lt;&gt;"",AA148&lt;&gt;""),"-")</f>
        <v/>
      </c>
      <c r="CG148" s="121" t="str" cm="1">
        <f t="array" ref="CG148">_xlfn.IFS(AND($U148&lt;&gt;"",V148&lt;&gt;""),ABS($U148-V148),AND($U148="",V148=""),"",OR($U148&lt;&gt;"",V148&lt;&gt;""),"-")</f>
        <v/>
      </c>
      <c r="CH148" s="120" t="str" cm="1">
        <f t="array" ref="CH148">_xlfn.IFS(AND($U148&lt;&gt;"",W148&lt;&gt;""),ABS($U148-W148),AND($U148="",W148=""),"",OR($U148&lt;&gt;"",W148&lt;&gt;""),"-")</f>
        <v/>
      </c>
      <c r="CI148" s="120" t="str" cm="1">
        <f t="array" ref="CI148">_xlfn.IFS(AND($U148&lt;&gt;"",X148&lt;&gt;""),ABS($U148-X148),AND($U148="",X148=""),"",OR($U148&lt;&gt;"",X148&lt;&gt;""),"-")</f>
        <v/>
      </c>
      <c r="CJ148" s="120" t="str" cm="1">
        <f t="array" ref="CJ148">_xlfn.IFS(AND($U148&lt;&gt;"",Y148&lt;&gt;""),ABS($U148-Y148),AND($U148="",Y148=""),"",OR($U148&lt;&gt;"",Y148&lt;&gt;""),"-")</f>
        <v/>
      </c>
      <c r="CK148" s="120" t="str" cm="1">
        <f t="array" ref="CK148">_xlfn.IFS(AND($U148&lt;&gt;"",Z148&lt;&gt;""),ABS($U148-Z148),AND($U148="",Z148=""),"",OR($U148&lt;&gt;"",Z148&lt;&gt;""),"-")</f>
        <v/>
      </c>
      <c r="CL148" s="120" t="str" cm="1">
        <f t="array" ref="CL148">_xlfn.IFS(AND($U148&lt;&gt;"",AA148&lt;&gt;""),ABS($U148-AA148),AND($U148="",AA148=""),"",OR($U148&lt;&gt;"",AA148&lt;&gt;""),"-")</f>
        <v/>
      </c>
      <c r="CM148" s="121" t="str" cm="1">
        <f t="array" ref="CM148">_xlfn.IFS(AND($V148&lt;&gt;"",W148&lt;&gt;""),ABS($V148-W148),AND($V148="",W148=""),"",OR($V148&lt;&gt;"",W148&lt;&gt;""),"-")</f>
        <v/>
      </c>
      <c r="CN148" s="120" t="str" cm="1">
        <f t="array" ref="CN148">_xlfn.IFS(AND($V148&lt;&gt;"",X148&lt;&gt;""),ABS($V148-X148),AND($V148="",X148=""),"",OR($V148&lt;&gt;"",X148&lt;&gt;""),"-")</f>
        <v/>
      </c>
      <c r="CO148" s="120" t="str" cm="1">
        <f t="array" ref="CO148">_xlfn.IFS(AND($V148&lt;&gt;"",Y148&lt;&gt;""),ABS($V148-Y148),AND($V148="",Y148=""),"",OR($V148&lt;&gt;"",Y148&lt;&gt;""),"-")</f>
        <v/>
      </c>
      <c r="CP148" s="120" t="str" cm="1">
        <f t="array" ref="CP148">_xlfn.IFS(AND($V148&lt;&gt;"",Z148&lt;&gt;""),ABS($V148-Z148),AND($V148="",Z148=""),"",OR($V148&lt;&gt;"",Z148&lt;&gt;""),"-")</f>
        <v/>
      </c>
      <c r="CQ148" s="120" t="str" cm="1">
        <f t="array" ref="CQ148">_xlfn.IFS(AND($V148&lt;&gt;"",AA148&lt;&gt;""),ABS($V148-AA148),AND($V148="",AA148=""),"",OR($V148&lt;&gt;"",AA148&lt;&gt;""),"-")</f>
        <v/>
      </c>
      <c r="CR148" s="121" t="str" cm="1">
        <f t="array" ref="CR148">_xlfn.IFS(AND($W148&lt;&gt;"",X148&lt;&gt;""),ABS($W148-X148),AND($W148="",X148=""),"",OR($W148&lt;&gt;"",X148&lt;&gt;""),"-")</f>
        <v/>
      </c>
      <c r="CS148" s="120" t="str" cm="1">
        <f t="array" ref="CS148">_xlfn.IFS(AND($W148&lt;&gt;"",Y148&lt;&gt;""),ABS($W148-Y148),AND($W148="",Y148=""),"",OR($W148&lt;&gt;"",Y148&lt;&gt;""),"-")</f>
        <v/>
      </c>
      <c r="CT148" s="120" t="str" cm="1">
        <f t="array" ref="CT148">_xlfn.IFS(AND($W148&lt;&gt;"",Z148&lt;&gt;""),ABS($W148-Z148),AND($W148="",Z148=""),"",OR($W148&lt;&gt;"",Z148&lt;&gt;""),"-")</f>
        <v/>
      </c>
      <c r="CU148" s="120" t="str" cm="1">
        <f t="array" ref="CU148">_xlfn.IFS(AND($W148&lt;&gt;"",AA148&lt;&gt;""),ABS($W148-AA148),AND($W148="",AA148=""),"",OR($W148&lt;&gt;"",AA148&lt;&gt;""),"-")</f>
        <v/>
      </c>
      <c r="CV148" s="121" t="str" cm="1">
        <f t="array" ref="CV148">_xlfn.IFS(AND($X148&lt;&gt;"",Y148&lt;&gt;""),ABS($X148-Y148),AND($X148="",Y148=""),"",OR($X148&lt;&gt;"",Y148&lt;&gt;""),"-")</f>
        <v/>
      </c>
      <c r="CW148" s="120" t="str" cm="1">
        <f t="array" ref="CW148">_xlfn.IFS(AND($X148&lt;&gt;"",Z148&lt;&gt;""),ABS($X148-Z148),AND($X148="",Z148=""),"",OR($X148&lt;&gt;"",Z148&lt;&gt;""),"-")</f>
        <v/>
      </c>
      <c r="CX148" s="120" t="str" cm="1">
        <f t="array" ref="CX148">_xlfn.IFS(AND($X148&lt;&gt;"",AA148&lt;&gt;""),ABS($X148-AA148),AND($X148="",AA148=""),"",OR($X148&lt;&gt;"",AA148&lt;&gt;""),"-")</f>
        <v/>
      </c>
      <c r="CY148" s="121" t="str" cm="1">
        <f t="array" ref="CY148">_xlfn.IFS(AND($Y148&lt;&gt;"",Z148&lt;&gt;""),ABS($Y148-Z148),AND($Y148="",Z148=""),"",OR($Y148&lt;&gt;"",Z148&lt;&gt;""),"-")</f>
        <v/>
      </c>
      <c r="CZ148" s="120" t="str" cm="1">
        <f t="array" ref="CZ148">_xlfn.IFS(AND($Y148&lt;&gt;"",AA148&lt;&gt;""),ABS($Y148-AA148),AND($Y148="",AA148=""),"",OR($Y148&lt;&gt;"",AA148&lt;&gt;""),"-")</f>
        <v/>
      </c>
      <c r="DA148" s="121" t="str" cm="1">
        <f t="array" ref="DA148">_xlfn.IFS(AND($Z148&lt;&gt;"",AA148&lt;&gt;""),ABS($Z148-AA148),AND($Z148="",AA148=""),"",OR($Z148&lt;&gt;"",AA148&lt;&gt;""),"-")</f>
        <v/>
      </c>
    </row>
    <row r="149" spans="1:105" s="121" customFormat="1" x14ac:dyDescent="0.2">
      <c r="A149" s="260" t="s">
        <v>150</v>
      </c>
      <c r="B149" s="259" t="e">
        <f>VLOOKUP($A149,Merged_couplings!$B:$BU,MATCH(B$1,Merged_couplings!$B$1:$BU$1,0),FALSE)</f>
        <v>#N/A</v>
      </c>
      <c r="C149" s="258" t="e">
        <f>VLOOKUP($A149,Merged_couplings!$B:$BU,MATCH(C$1,Merged_couplings!$B$1:$BU$1,0),FALSE)</f>
        <v>#N/A</v>
      </c>
      <c r="D149" s="258" t="e">
        <f>VLOOKUP($A149,Merged_couplings!$B:$BU,MATCH(D$1,Merged_couplings!$B$1:$BU$1,0),FALSE)</f>
        <v>#N/A</v>
      </c>
      <c r="E149" s="258" t="e">
        <f>VLOOKUP($A149,Merged_couplings!$B:$BU,MATCH(E$1,Merged_couplings!$B$1:$BU$1,0),FALSE)</f>
        <v>#N/A</v>
      </c>
      <c r="F149" s="258" t="e">
        <f>VLOOKUP($A149,Merged_couplings!$B:$BU,MATCH(F$1,Merged_couplings!$B$1:$BU$1,0),FALSE)</f>
        <v>#N/A</v>
      </c>
      <c r="G149" s="258" t="e">
        <f>VLOOKUP($A149,Merged_couplings!$B:$BU,MATCH(G$1,Merged_couplings!$B$1:$BU$1,0),FALSE)</f>
        <v>#N/A</v>
      </c>
      <c r="H149" s="258" t="e">
        <f>VLOOKUP($A149,Merged_couplings!$B:$BU,MATCH(H$1,Merged_couplings!$B$1:$BU$1,0),FALSE)</f>
        <v>#N/A</v>
      </c>
      <c r="I149" s="258" t="e">
        <f>VLOOKUP($A149,Merged_couplings!$B:$BU,MATCH(I$1,Merged_couplings!$B$1:$BU$1,0),FALSE)</f>
        <v>#N/A</v>
      </c>
      <c r="J149" s="258" t="e">
        <f>VLOOKUP($A149,Merged_couplings!$B:$BU,MATCH(J$1,Merged_couplings!$B$1:$BU$1,0),FALSE)</f>
        <v>#N/A</v>
      </c>
      <c r="K149" s="258" t="e">
        <f>VLOOKUP($A149,Merged_couplings!$B:$BU,MATCH(K$1,Merged_couplings!$B$1:$BU$1,0),FALSE)</f>
        <v>#N/A</v>
      </c>
      <c r="L149" s="258" t="e">
        <f>VLOOKUP($A149,Merged_couplings!$B:$BU,MATCH(L$1,Merged_couplings!$B$1:$BU$1,0),FALSE)</f>
        <v>#N/A</v>
      </c>
      <c r="M149" s="258" t="e">
        <f>VLOOKUP($A149,Merged_couplings!$B:$BU,MATCH(M$1,Merged_couplings!$B$1:$BU$1,0),FALSE)</f>
        <v>#N/A</v>
      </c>
      <c r="N149" s="258" t="e">
        <f>VLOOKUP($A149,Merged_couplings!$B:$BU,MATCH(N$1,Merged_couplings!$B$1:$BU$1,0),FALSE)</f>
        <v>#N/A</v>
      </c>
      <c r="O149" s="121" t="e">
        <f>IF(OR(B149="BIG",B149="BI-",B149="-IG"),VLOOKUP($A149,Merged_couplings!$B:$BU,MATCH(O$1,Merged_couplings!$B$1:$BU$1,0),FALSE),"")</f>
        <v>#N/A</v>
      </c>
      <c r="P149" s="120" t="e">
        <f>IF(OR(C149="BIG",C149="BI-",C149="-IG"),VLOOKUP($A149,Merged_couplings!$B:$BU,MATCH(P$1,Merged_couplings!$B$1:$BU$1,0),FALSE),"")</f>
        <v>#N/A</v>
      </c>
      <c r="Q149" s="120" t="e">
        <f>IF(OR(D149="BIG",D149="BI-",D149="-IG"),VLOOKUP($A149,Merged_couplings!$B:$BU,MATCH(Q$1,Merged_couplings!$B$1:$BU$1,0),FALSE),"")</f>
        <v>#N/A</v>
      </c>
      <c r="R149" s="120" t="e">
        <f t="shared" ref="R149:T149" si="25">Q149</f>
        <v>#N/A</v>
      </c>
      <c r="S149" s="120" t="e">
        <f t="shared" si="25"/>
        <v>#N/A</v>
      </c>
      <c r="T149" s="120" t="e">
        <f t="shared" si="25"/>
        <v>#N/A</v>
      </c>
      <c r="U149" s="120" t="e">
        <f>IF(OR(H149="BIG",H149="BI-",H149="-IG"),VLOOKUP($A149,Merged_couplings!$B:$BU,MATCH(U$1,Merged_couplings!$B$1:$BU$1,0),FALSE),"")</f>
        <v>#N/A</v>
      </c>
      <c r="V149" s="120" t="e">
        <f>IF(OR(I149="BIG",I149="BI-",I149="-IG"),VLOOKUP($A149,Merged_couplings!$B:$BU,MATCH(V$1,Merged_couplings!$B$1:$BU$1,0),FALSE),"")</f>
        <v>#N/A</v>
      </c>
      <c r="W149" s="120" t="e">
        <f t="shared" si="11"/>
        <v>#N/A</v>
      </c>
      <c r="X149" s="120" t="e">
        <f>IF(OR(K149="BIG",K149="BI-",K149="-IG"),VLOOKUP($A149,Merged_couplings!$B:$BU,MATCH(X$1,Merged_couplings!$B$1:$BU$1,0),FALSE),"")</f>
        <v>#N/A</v>
      </c>
      <c r="Y149" s="120" t="e">
        <f>IF(OR(L149="BIG",L149="BI-",L149="-IG"),VLOOKUP($A149,Merged_couplings!$B:$BU,MATCH(Y$1,Merged_couplings!$B$1:$BU$1,0),FALSE),"")</f>
        <v>#N/A</v>
      </c>
      <c r="Z149" s="120" t="e">
        <f>IF(OR(M149="BIG",M149="BI-",M149="-IG"),VLOOKUP($A149,Merged_couplings!$B:$BU,MATCH(Z$1,Merged_couplings!$B$1:$BU$1,0),FALSE),"")</f>
        <v>#N/A</v>
      </c>
      <c r="AA149" s="120" t="e">
        <f>IF(OR(N149="BIG",N149="BI-",N149="-IG"),VLOOKUP($A149,Merged_couplings!$B:$BU,MATCH(AA$1,Merged_couplings!$B$1:$BU$1,0),FALSE),"")</f>
        <v>#N/A</v>
      </c>
      <c r="AB149" s="123" t="e" cm="1">
        <f t="array" ref="AB149">_xlfn.IFS(AND($O149&lt;&gt;"",P149&lt;&gt;""),ABS($O149-P149),AND($O149="",P149=""),"",OR($O149&lt;&gt;"",P149&lt;&gt;""),"-")</f>
        <v>#N/A</v>
      </c>
      <c r="AC149" s="122" t="e" cm="1">
        <f t="array" ref="AC149">_xlfn.IFS(AND($O149&lt;&gt;"",Q149&lt;&gt;""),ABS($O149-Q149),AND($O149="",Q149=""),"",OR($O149&lt;&gt;"",Q149&lt;&gt;""),"-")</f>
        <v>#N/A</v>
      </c>
      <c r="AD149" s="122" t="e" cm="1">
        <f t="array" ref="AD149">_xlfn.IFS(AND($O149&lt;&gt;"",R149&lt;&gt;""),ABS($O149-R149),AND($O149="",R149=""),"",OR($O149&lt;&gt;"",R149&lt;&gt;""),"-")</f>
        <v>#N/A</v>
      </c>
      <c r="AE149" s="122" t="e" cm="1">
        <f t="array" ref="AE149">_xlfn.IFS(AND($O149&lt;&gt;"",S149&lt;&gt;""),ABS($O149-S149),AND($O149="",S149=""),"",OR($O149&lt;&gt;"",S149&lt;&gt;""),"-")</f>
        <v>#N/A</v>
      </c>
      <c r="AF149" s="122" t="e" cm="1">
        <f t="array" ref="AF149">_xlfn.IFS(AND($O149&lt;&gt;"",T149&lt;&gt;""),ABS($O149-T149),AND($O149="",T149=""),"",OR($O149&lt;&gt;"",T149&lt;&gt;""),"-")</f>
        <v>#N/A</v>
      </c>
      <c r="AG149" s="122" t="e" cm="1">
        <f t="array" ref="AG149">_xlfn.IFS(AND($O149&lt;&gt;"",U149&lt;&gt;""),ABS($O149-U149),AND($O149="",U149=""),"",OR($O149&lt;&gt;"",U149&lt;&gt;""),"-")</f>
        <v>#N/A</v>
      </c>
      <c r="AH149" s="122" t="e" cm="1">
        <f t="array" ref="AH149">_xlfn.IFS(AND($O149&lt;&gt;"",V149&lt;&gt;""),ABS($O149-V149),AND($O149="",V149=""),"",OR($O149&lt;&gt;"",V149&lt;&gt;""),"-")</f>
        <v>#N/A</v>
      </c>
      <c r="AI149" s="122" t="e" cm="1">
        <f t="array" ref="AI149">_xlfn.IFS(AND($O149&lt;&gt;"",W149&lt;&gt;""),ABS($O149-W149),AND($O149="",W149=""),"",OR($O149&lt;&gt;"",W149&lt;&gt;""),"-")</f>
        <v>#N/A</v>
      </c>
      <c r="AJ149" s="122" t="e" cm="1">
        <f t="array" ref="AJ149">_xlfn.IFS(AND($O149&lt;&gt;"",X149&lt;&gt;""),ABS($O149-X149),AND($O149="",X149=""),"",OR($O149&lt;&gt;"",X149&lt;&gt;""),"-")</f>
        <v>#N/A</v>
      </c>
      <c r="AK149" s="122" t="e" cm="1">
        <f t="array" ref="AK149">_xlfn.IFS(AND($O149&lt;&gt;"",Y149&lt;&gt;""),ABS($O149-Y149),AND($O149="",Y149=""),"",OR($O149&lt;&gt;"",Y149&lt;&gt;""),"-")</f>
        <v>#N/A</v>
      </c>
      <c r="AL149" s="122" t="e" cm="1">
        <f t="array" ref="AL149">_xlfn.IFS(AND($O149&lt;&gt;"",Z149&lt;&gt;""),ABS($O149-Z149),AND($O149="",Z149=""),"",OR($O149&lt;&gt;"",Z149&lt;&gt;""),"-")</f>
        <v>#N/A</v>
      </c>
      <c r="AM149" s="122" t="e" cm="1">
        <f t="array" ref="AM149">_xlfn.IFS(AND($O149&lt;&gt;"",AA149&lt;&gt;""),ABS($O149-AA149),AND($O149="",AA149=""),"",OR($O149&lt;&gt;"",AA149&lt;&gt;""),"-")</f>
        <v>#N/A</v>
      </c>
      <c r="AN149" s="121" t="e" cm="1">
        <f t="array" ref="AN149">_xlfn.IFS(AND($P149&lt;&gt;"",Q149&lt;&gt;""),ABS($P149-Q149),AND($P149="",Q149=""),"",OR($P149&lt;&gt;"",Q149&lt;&gt;""),"-")</f>
        <v>#N/A</v>
      </c>
      <c r="AO149" s="120" t="e" cm="1">
        <f t="array" ref="AO149">_xlfn.IFS(AND($P149&lt;&gt;"",R149&lt;&gt;""),ABS($P149-R149),AND($P149="",R149=""),"",OR($P149&lt;&gt;"",R149&lt;&gt;""),"-")</f>
        <v>#N/A</v>
      </c>
      <c r="AP149" s="120" t="e" cm="1">
        <f t="array" ref="AP149">_xlfn.IFS(AND($P149&lt;&gt;"",S149&lt;&gt;""),ABS($P149-S149),AND($P149="",S149=""),"",OR($P149&lt;&gt;"",S149&lt;&gt;""),"-")</f>
        <v>#N/A</v>
      </c>
      <c r="AQ149" s="120" t="e" cm="1">
        <f t="array" ref="AQ149">_xlfn.IFS(AND($P149&lt;&gt;"",T149&lt;&gt;""),ABS($P149-T149),AND($P149="",T149=""),"",OR($P149&lt;&gt;"",T149&lt;&gt;""),"-")</f>
        <v>#N/A</v>
      </c>
      <c r="AR149" s="120" t="e" cm="1">
        <f t="array" ref="AR149">_xlfn.IFS(AND($P149&lt;&gt;"",U149&lt;&gt;""),ABS($P149-U149),AND($P149="",U149=""),"",OR($P149&lt;&gt;"",U149&lt;&gt;""),"-")</f>
        <v>#N/A</v>
      </c>
      <c r="AS149" s="120" t="e" cm="1">
        <f t="array" ref="AS149">_xlfn.IFS(AND($P149&lt;&gt;"",V149&lt;&gt;""),ABS($P149-V149),AND($P149="",V149=""),"",OR($P149&lt;&gt;"",V149&lt;&gt;""),"-")</f>
        <v>#N/A</v>
      </c>
      <c r="AT149" s="120" t="e" cm="1">
        <f t="array" ref="AT149">_xlfn.IFS(AND($P149&lt;&gt;"",W149&lt;&gt;""),ABS($P149-W149),AND($P149="",W149=""),"",OR($P149&lt;&gt;"",W149&lt;&gt;""),"-")</f>
        <v>#N/A</v>
      </c>
      <c r="AU149" s="120" t="e" cm="1">
        <f t="array" ref="AU149">_xlfn.IFS(AND($P149&lt;&gt;"",X149&lt;&gt;""),ABS($P149-X149),AND($P149="",X149=""),"",OR($P149&lt;&gt;"",X149&lt;&gt;""),"-")</f>
        <v>#N/A</v>
      </c>
      <c r="AV149" s="120" t="e" cm="1">
        <f t="array" ref="AV149">_xlfn.IFS(AND($P149&lt;&gt;"",Y149&lt;&gt;""),ABS($P149-Y149),AND($P149="",Y149=""),"",OR($P149&lt;&gt;"",Y149&lt;&gt;""),"-")</f>
        <v>#N/A</v>
      </c>
      <c r="AW149" s="120" t="e" cm="1">
        <f t="array" ref="AW149">_xlfn.IFS(AND($P149&lt;&gt;"",Z149&lt;&gt;""),ABS($P149-Z149),AND($P149="",Z149=""),"",OR($P149&lt;&gt;"",Z149&lt;&gt;""),"-")</f>
        <v>#N/A</v>
      </c>
      <c r="AX149" s="120" t="e" cm="1">
        <f t="array" ref="AX149">_xlfn.IFS(AND($P149&lt;&gt;"",AA149&lt;&gt;""),ABS($P149-AA149),AND($P149="",AA149=""),"",OR($P149&lt;&gt;"",AA149&lt;&gt;""),"-")</f>
        <v>#N/A</v>
      </c>
      <c r="AY149" s="121" t="e" cm="1">
        <f t="array" ref="AY149">_xlfn.IFS(AND($Q149&lt;&gt;"",R149&lt;&gt;""),ABS($Q149-R149),AND($Q149="",R149=""),"",OR($Q149&lt;&gt;"",R149&lt;&gt;""),"-")</f>
        <v>#N/A</v>
      </c>
      <c r="AZ149" s="334" t="e" cm="1">
        <f t="array" ref="AZ149">_xlfn.IFS(AND($Q149&lt;&gt;"",S149&lt;&gt;""),ABS($Q149-S149),AND($Q149="",S149=""),"",OR($Q149&lt;&gt;"",S149&lt;&gt;""),"-")</f>
        <v>#N/A</v>
      </c>
      <c r="BA149" s="334" t="e" cm="1">
        <f t="array" ref="BA149">_xlfn.IFS(AND($Q149&lt;&gt;"",T149&lt;&gt;""),ABS($Q149-T149),AND($Q149="",T149=""),"",OR($Q149&lt;&gt;"",T149&lt;&gt;""),"-")</f>
        <v>#N/A</v>
      </c>
      <c r="BB149" s="120" t="e" cm="1">
        <f t="array" ref="BB149">_xlfn.IFS(AND($Q149&lt;&gt;"",U149&lt;&gt;""),ABS($Q149-U149),AND($Q149="",U149=""),"",OR($Q149&lt;&gt;"",U149&lt;&gt;""),"-")</f>
        <v>#N/A</v>
      </c>
      <c r="BC149" s="120" t="e" cm="1">
        <f t="array" ref="BC149">_xlfn.IFS(AND($Q149&lt;&gt;"",V149&lt;&gt;""),ABS($Q149-V149),AND($Q149="",V149=""),"",OR($Q149&lt;&gt;"",V149&lt;&gt;""),"-")</f>
        <v>#N/A</v>
      </c>
      <c r="BD149" s="120" t="e" cm="1">
        <f t="array" ref="BD149">_xlfn.IFS(AND($Q149&lt;&gt;"",W149&lt;&gt;""),ABS($Q149-W149),AND($Q149="",W149=""),"",OR($Q149&lt;&gt;"",W149&lt;&gt;""),"-")</f>
        <v>#N/A</v>
      </c>
      <c r="BE149" s="120" t="e" cm="1">
        <f t="array" ref="BE149">_xlfn.IFS(AND($Q149&lt;&gt;"",X149&lt;&gt;""),ABS($Q149-X149),AND($Q149="",X149=""),"",OR($Q149&lt;&gt;"",X149&lt;&gt;""),"-")</f>
        <v>#N/A</v>
      </c>
      <c r="BF149" s="120" t="e" cm="1">
        <f t="array" ref="BF149">_xlfn.IFS(AND($Q149&lt;&gt;"",Y149&lt;&gt;""),ABS($Q149-Y149),AND($Q149="",Y149=""),"",OR($Q149&lt;&gt;"",Y149&lt;&gt;""),"-")</f>
        <v>#N/A</v>
      </c>
      <c r="BG149" s="120" t="e" cm="1">
        <f t="array" ref="BG149">_xlfn.IFS(AND($Q149&lt;&gt;"",Z149&lt;&gt;""),ABS($Q149-Z149),AND($Q149="",Z149=""),"",OR($Q149&lt;&gt;"",Z149&lt;&gt;""),"-")</f>
        <v>#N/A</v>
      </c>
      <c r="BH149" s="120" t="e" cm="1">
        <f t="array" ref="BH149">_xlfn.IFS(AND($Q149&lt;&gt;"",AA149&lt;&gt;""),ABS($Q149-AA149),AND($Q149="",AA149=""),"",OR($Q149&lt;&gt;"",AA149&lt;&gt;""),"-")</f>
        <v>#N/A</v>
      </c>
      <c r="BI149" s="121" t="e" cm="1">
        <f t="array" ref="BI149">_xlfn.IFS(AND($R149&lt;&gt;"",S149&lt;&gt;""),ABS($R149-S149),AND($R149="",S149=""),"",OR($R149&lt;&gt;"",S149&lt;&gt;""),"-")</f>
        <v>#N/A</v>
      </c>
      <c r="BJ149" s="120" t="e" cm="1">
        <f t="array" ref="BJ149">_xlfn.IFS(AND($R149&lt;&gt;"",T149&lt;&gt;""),ABS($R149-T149),AND($R149="",T149=""),"",OR($R149&lt;&gt;"",T149&lt;&gt;""),"-")</f>
        <v>#N/A</v>
      </c>
      <c r="BK149" s="334" t="e" cm="1">
        <f t="array" ref="BK149">_xlfn.IFS(AND($R149&lt;&gt;"",U149&lt;&gt;""),ABS($R149-U149),AND($R149="",U149=""),"",OR($R149&lt;&gt;"",U149&lt;&gt;""),"-")</f>
        <v>#N/A</v>
      </c>
      <c r="BL149" s="120" t="e" cm="1">
        <f t="array" ref="BL149">_xlfn.IFS(AND($R149&lt;&gt;"",V149&lt;&gt;""),ABS($R149-V149),AND($R149="",V149=""),"",OR($R149&lt;&gt;"",V149&lt;&gt;""),"-")</f>
        <v>#N/A</v>
      </c>
      <c r="BM149" s="120" t="e" cm="1">
        <f t="array" ref="BM149">_xlfn.IFS(AND($R149&lt;&gt;"",W149&lt;&gt;""),ABS($R149-W149),AND($R149="",W149=""),"",OR($R149&lt;&gt;"",W149&lt;&gt;""),"-")</f>
        <v>#N/A</v>
      </c>
      <c r="BN149" s="120" t="e" cm="1">
        <f t="array" ref="BN149">_xlfn.IFS(AND($R149&lt;&gt;"",X149&lt;&gt;""),ABS($R149-X149),AND($R149="",X149=""),"",OR($R149&lt;&gt;"",X149&lt;&gt;""),"-")</f>
        <v>#N/A</v>
      </c>
      <c r="BO149" s="120" t="e" cm="1">
        <f t="array" ref="BO149">_xlfn.IFS(AND($R149&lt;&gt;"",Y149&lt;&gt;""),ABS($R149-Y149),AND($R149="",Y149=""),"",OR($R149&lt;&gt;"",Y149&lt;&gt;""),"-")</f>
        <v>#N/A</v>
      </c>
      <c r="BP149" s="120" t="e" cm="1">
        <f t="array" ref="BP149">_xlfn.IFS(AND($R149&lt;&gt;"",Z149&lt;&gt;""),ABS($R149-Z149),AND($R149="",Z149=""),"",OR($R149&lt;&gt;"",Z149&lt;&gt;""),"-")</f>
        <v>#N/A</v>
      </c>
      <c r="BQ149" s="120" t="e" cm="1">
        <f t="array" ref="BQ149">_xlfn.IFS(AND($R149&lt;&gt;"",AA149&lt;&gt;""),ABS($R149-AA149),AND($R149="",AA149=""),"",OR($R149&lt;&gt;"",AA149&lt;&gt;""),"-")</f>
        <v>#N/A</v>
      </c>
      <c r="BR149" s="121" t="e" cm="1">
        <f t="array" ref="BR149">_xlfn.IFS(AND($S149&lt;&gt;"",T149&lt;&gt;""),ABS($S149-T149),AND($S149="",T149=""),"",OR($S149&lt;&gt;"",T149&lt;&gt;""),"-")</f>
        <v>#N/A</v>
      </c>
      <c r="BS149" s="334" t="e" cm="1">
        <f t="array" ref="BS149">_xlfn.IFS(AND($S149&lt;&gt;"",U149&lt;&gt;""),ABS($S149-U149),AND($S149="",U149=""),"",OR($S149&lt;&gt;"",U149&lt;&gt;""),"-")</f>
        <v>#N/A</v>
      </c>
      <c r="BT149" s="120" t="e" cm="1">
        <f t="array" ref="BT149">_xlfn.IFS(AND($S149&lt;&gt;"",V149&lt;&gt;""),ABS($S149-V149),AND($S149="",V149=""),"",OR($S149&lt;&gt;"",V149&lt;&gt;""),"-")</f>
        <v>#N/A</v>
      </c>
      <c r="BU149" s="120" t="e" cm="1">
        <f t="array" ref="BU149">_xlfn.IFS(AND($S149&lt;&gt;"",W149&lt;&gt;""),ABS($S149-W149),AND($S149="",W149=""),"",OR($S149&lt;&gt;"",W149&lt;&gt;""),"-")</f>
        <v>#N/A</v>
      </c>
      <c r="BV149" s="120" t="e" cm="1">
        <f t="array" ref="BV149">_xlfn.IFS(AND($S149&lt;&gt;"",X149&lt;&gt;""),ABS($S149-X149),AND($S149="",X149=""),"",OR($S149&lt;&gt;"",X149&lt;&gt;""),"-")</f>
        <v>#N/A</v>
      </c>
      <c r="BW149" s="120" t="e" cm="1">
        <f t="array" ref="BW149">_xlfn.IFS(AND($S149&lt;&gt;"",Y149&lt;&gt;""),ABS($S149-Y149),AND($S149="",Y149=""),"",OR($S149&lt;&gt;"",Y149&lt;&gt;""),"-")</f>
        <v>#N/A</v>
      </c>
      <c r="BX149" s="120" t="e" cm="1">
        <f t="array" ref="BX149">_xlfn.IFS(AND($S149&lt;&gt;"",Z149&lt;&gt;""),ABS($S149-Z149),AND($S149="",Z149=""),"",OR($S149&lt;&gt;"",Z149&lt;&gt;""),"-")</f>
        <v>#N/A</v>
      </c>
      <c r="BY149" s="120" t="e" cm="1">
        <f t="array" ref="BY149">_xlfn.IFS(AND($S149&lt;&gt;"",AA149&lt;&gt;""),ABS($S149-AA149),AND($S149="",AA149=""),"",OR($S149&lt;&gt;"",AA149&lt;&gt;""),"-")</f>
        <v>#N/A</v>
      </c>
      <c r="BZ149" s="121" t="e" cm="1">
        <f t="array" ref="BZ149">_xlfn.IFS(AND($T149&lt;&gt;"",U149&lt;&gt;""),ABS($T149-U149),AND($T149="",U149=""),"",OR($T149&lt;&gt;"",U149&lt;&gt;""),"-")</f>
        <v>#N/A</v>
      </c>
      <c r="CA149" s="120" t="e" cm="1">
        <f t="array" ref="CA149">_xlfn.IFS(AND($T149&lt;&gt;"",V149&lt;&gt;""),ABS($T149-V149),AND($T149="",V149=""),"",OR($T149&lt;&gt;"",V149&lt;&gt;""),"-")</f>
        <v>#N/A</v>
      </c>
      <c r="CB149" s="120" t="e" cm="1">
        <f t="array" ref="CB149">_xlfn.IFS(AND($T149&lt;&gt;"",W149&lt;&gt;""),ABS($T149-W149),AND($T149="",W149=""),"",OR($T149&lt;&gt;"",W149&lt;&gt;""),"-")</f>
        <v>#N/A</v>
      </c>
      <c r="CC149" s="120" t="e" cm="1">
        <f t="array" ref="CC149">_xlfn.IFS(AND($T149&lt;&gt;"",X149&lt;&gt;""),ABS($T149-X149),AND($T149="",X149=""),"",OR($T149&lt;&gt;"",X149&lt;&gt;""),"-")</f>
        <v>#N/A</v>
      </c>
      <c r="CD149" s="120" t="e" cm="1">
        <f t="array" ref="CD149">_xlfn.IFS(AND($T149&lt;&gt;"",Y149&lt;&gt;""),ABS($T149-Y149),AND($T149="",Y149=""),"",OR($T149&lt;&gt;"",Y149&lt;&gt;""),"-")</f>
        <v>#N/A</v>
      </c>
      <c r="CE149" s="120" t="e" cm="1">
        <f t="array" ref="CE149">_xlfn.IFS(AND($T149&lt;&gt;"",Z149&lt;&gt;""),ABS($T149-Z149),AND($T149="",Z149=""),"",OR($T149&lt;&gt;"",Z149&lt;&gt;""),"-")</f>
        <v>#N/A</v>
      </c>
      <c r="CF149" s="120" t="e" cm="1">
        <f t="array" ref="CF149">_xlfn.IFS(AND($T149&lt;&gt;"",AA149&lt;&gt;""),ABS($T149-AA149),AND($T149="",AA149=""),"",OR($T149&lt;&gt;"",AA149&lt;&gt;""),"-")</f>
        <v>#N/A</v>
      </c>
      <c r="CG149" s="121" t="e" cm="1">
        <f t="array" ref="CG149">_xlfn.IFS(AND($U149&lt;&gt;"",V149&lt;&gt;""),ABS($U149-V149),AND($U149="",V149=""),"",OR($U149&lt;&gt;"",V149&lt;&gt;""),"-")</f>
        <v>#N/A</v>
      </c>
      <c r="CH149" s="120" t="e" cm="1">
        <f t="array" ref="CH149">_xlfn.IFS(AND($U149&lt;&gt;"",W149&lt;&gt;""),ABS($U149-W149),AND($U149="",W149=""),"",OR($U149&lt;&gt;"",W149&lt;&gt;""),"-")</f>
        <v>#N/A</v>
      </c>
      <c r="CI149" s="120" t="e" cm="1">
        <f t="array" ref="CI149">_xlfn.IFS(AND($U149&lt;&gt;"",X149&lt;&gt;""),ABS($U149-X149),AND($U149="",X149=""),"",OR($U149&lt;&gt;"",X149&lt;&gt;""),"-")</f>
        <v>#N/A</v>
      </c>
      <c r="CJ149" s="120" t="e" cm="1">
        <f t="array" ref="CJ149">_xlfn.IFS(AND($U149&lt;&gt;"",Y149&lt;&gt;""),ABS($U149-Y149),AND($U149="",Y149=""),"",OR($U149&lt;&gt;"",Y149&lt;&gt;""),"-")</f>
        <v>#N/A</v>
      </c>
      <c r="CK149" s="120" t="e" cm="1">
        <f t="array" ref="CK149">_xlfn.IFS(AND($U149&lt;&gt;"",Z149&lt;&gt;""),ABS($U149-Z149),AND($U149="",Z149=""),"",OR($U149&lt;&gt;"",Z149&lt;&gt;""),"-")</f>
        <v>#N/A</v>
      </c>
      <c r="CL149" s="120" t="e" cm="1">
        <f t="array" ref="CL149">_xlfn.IFS(AND($U149&lt;&gt;"",AA149&lt;&gt;""),ABS($U149-AA149),AND($U149="",AA149=""),"",OR($U149&lt;&gt;"",AA149&lt;&gt;""),"-")</f>
        <v>#N/A</v>
      </c>
      <c r="CM149" s="121" t="e" cm="1">
        <f t="array" ref="CM149">_xlfn.IFS(AND($V149&lt;&gt;"",W149&lt;&gt;""),ABS($V149-W149),AND($V149="",W149=""),"",OR($V149&lt;&gt;"",W149&lt;&gt;""),"-")</f>
        <v>#N/A</v>
      </c>
      <c r="CN149" s="120" t="e" cm="1">
        <f t="array" ref="CN149">_xlfn.IFS(AND($V149&lt;&gt;"",X149&lt;&gt;""),ABS($V149-X149),AND($V149="",X149=""),"",OR($V149&lt;&gt;"",X149&lt;&gt;""),"-")</f>
        <v>#N/A</v>
      </c>
      <c r="CO149" s="120" t="e" cm="1">
        <f t="array" ref="CO149">_xlfn.IFS(AND($V149&lt;&gt;"",Y149&lt;&gt;""),ABS($V149-Y149),AND($V149="",Y149=""),"",OR($V149&lt;&gt;"",Y149&lt;&gt;""),"-")</f>
        <v>#N/A</v>
      </c>
      <c r="CP149" s="120" t="e" cm="1">
        <f t="array" ref="CP149">_xlfn.IFS(AND($V149&lt;&gt;"",Z149&lt;&gt;""),ABS($V149-Z149),AND($V149="",Z149=""),"",OR($V149&lt;&gt;"",Z149&lt;&gt;""),"-")</f>
        <v>#N/A</v>
      </c>
      <c r="CQ149" s="120" t="e" cm="1">
        <f t="array" ref="CQ149">_xlfn.IFS(AND($V149&lt;&gt;"",AA149&lt;&gt;""),ABS($V149-AA149),AND($V149="",AA149=""),"",OR($V149&lt;&gt;"",AA149&lt;&gt;""),"-")</f>
        <v>#N/A</v>
      </c>
      <c r="CR149" s="121" t="e" cm="1">
        <f t="array" ref="CR149">_xlfn.IFS(AND($W149&lt;&gt;"",X149&lt;&gt;""),ABS($W149-X149),AND($W149="",X149=""),"",OR($W149&lt;&gt;"",X149&lt;&gt;""),"-")</f>
        <v>#N/A</v>
      </c>
      <c r="CS149" s="120" t="e" cm="1">
        <f t="array" ref="CS149">_xlfn.IFS(AND($W149&lt;&gt;"",Y149&lt;&gt;""),ABS($W149-Y149),AND($W149="",Y149=""),"",OR($W149&lt;&gt;"",Y149&lt;&gt;""),"-")</f>
        <v>#N/A</v>
      </c>
      <c r="CT149" s="120" t="e" cm="1">
        <f t="array" ref="CT149">_xlfn.IFS(AND($W149&lt;&gt;"",Z149&lt;&gt;""),ABS($W149-Z149),AND($W149="",Z149=""),"",OR($W149&lt;&gt;"",Z149&lt;&gt;""),"-")</f>
        <v>#N/A</v>
      </c>
      <c r="CU149" s="120" t="e" cm="1">
        <f t="array" ref="CU149">_xlfn.IFS(AND($W149&lt;&gt;"",AA149&lt;&gt;""),ABS($W149-AA149),AND($W149="",AA149=""),"",OR($W149&lt;&gt;"",AA149&lt;&gt;""),"-")</f>
        <v>#N/A</v>
      </c>
      <c r="CV149" s="121" t="e" cm="1">
        <f t="array" ref="CV149">_xlfn.IFS(AND($X149&lt;&gt;"",Y149&lt;&gt;""),ABS($X149-Y149),AND($X149="",Y149=""),"",OR($X149&lt;&gt;"",Y149&lt;&gt;""),"-")</f>
        <v>#N/A</v>
      </c>
      <c r="CW149" s="120" t="e" cm="1">
        <f t="array" ref="CW149">_xlfn.IFS(AND($X149&lt;&gt;"",Z149&lt;&gt;""),ABS($X149-Z149),AND($X149="",Z149=""),"",OR($X149&lt;&gt;"",Z149&lt;&gt;""),"-")</f>
        <v>#N/A</v>
      </c>
      <c r="CX149" s="120" t="e" cm="1">
        <f t="array" ref="CX149">_xlfn.IFS(AND($X149&lt;&gt;"",AA149&lt;&gt;""),ABS($X149-AA149),AND($X149="",AA149=""),"",OR($X149&lt;&gt;"",AA149&lt;&gt;""),"-")</f>
        <v>#N/A</v>
      </c>
      <c r="CY149" s="121" t="e" cm="1">
        <f t="array" ref="CY149">_xlfn.IFS(AND($Y149&lt;&gt;"",Z149&lt;&gt;""),ABS($Y149-Z149),AND($Y149="",Z149=""),"",OR($Y149&lt;&gt;"",Z149&lt;&gt;""),"-")</f>
        <v>#N/A</v>
      </c>
      <c r="CZ149" s="120" t="e" cm="1">
        <f t="array" ref="CZ149">_xlfn.IFS(AND($Y149&lt;&gt;"",AA149&lt;&gt;""),ABS($Y149-AA149),AND($Y149="",AA149=""),"",OR($Y149&lt;&gt;"",AA149&lt;&gt;""),"-")</f>
        <v>#N/A</v>
      </c>
      <c r="DA149" s="121" t="e" cm="1">
        <f t="array" ref="DA149">_xlfn.IFS(AND($Z149&lt;&gt;"",AA149&lt;&gt;""),ABS($Z149-AA149),AND($Z149="",AA149=""),"",OR($Z149&lt;&gt;"",AA149&lt;&gt;""),"-")</f>
        <v>#N/A</v>
      </c>
    </row>
    <row r="150" spans="1:105" s="121" customFormat="1" x14ac:dyDescent="0.2">
      <c r="A150" s="260" t="s">
        <v>151</v>
      </c>
      <c r="B150" s="259" t="e">
        <f>VLOOKUP($A150,Merged_couplings!$B:$BU,MATCH(B$1,Merged_couplings!$B$1:$BU$1,0),FALSE)</f>
        <v>#N/A</v>
      </c>
      <c r="C150" s="258" t="e">
        <f>VLOOKUP($A150,Merged_couplings!$B:$BU,MATCH(C$1,Merged_couplings!$B$1:$BU$1,0),FALSE)</f>
        <v>#N/A</v>
      </c>
      <c r="D150" s="258" t="e">
        <f>VLOOKUP($A150,Merged_couplings!$B:$BU,MATCH(D$1,Merged_couplings!$B$1:$BU$1,0),FALSE)</f>
        <v>#N/A</v>
      </c>
      <c r="E150" s="258" t="e">
        <f>VLOOKUP($A150,Merged_couplings!$B:$BU,MATCH(E$1,Merged_couplings!$B$1:$BU$1,0),FALSE)</f>
        <v>#N/A</v>
      </c>
      <c r="F150" s="258" t="e">
        <f>VLOOKUP($A150,Merged_couplings!$B:$BU,MATCH(F$1,Merged_couplings!$B$1:$BU$1,0),FALSE)</f>
        <v>#N/A</v>
      </c>
      <c r="G150" s="258" t="e">
        <f>VLOOKUP($A150,Merged_couplings!$B:$BU,MATCH(G$1,Merged_couplings!$B$1:$BU$1,0),FALSE)</f>
        <v>#N/A</v>
      </c>
      <c r="H150" s="258" t="e">
        <f>VLOOKUP($A150,Merged_couplings!$B:$BU,MATCH(H$1,Merged_couplings!$B$1:$BU$1,0),FALSE)</f>
        <v>#N/A</v>
      </c>
      <c r="I150" s="258" t="e">
        <f>VLOOKUP($A150,Merged_couplings!$B:$BU,MATCH(I$1,Merged_couplings!$B$1:$BU$1,0),FALSE)</f>
        <v>#N/A</v>
      </c>
      <c r="J150" s="258" t="e">
        <f>VLOOKUP($A150,Merged_couplings!$B:$BU,MATCH(J$1,Merged_couplings!$B$1:$BU$1,0),FALSE)</f>
        <v>#N/A</v>
      </c>
      <c r="K150" s="258" t="e">
        <f>VLOOKUP($A150,Merged_couplings!$B:$BU,MATCH(K$1,Merged_couplings!$B$1:$BU$1,0),FALSE)</f>
        <v>#N/A</v>
      </c>
      <c r="L150" s="258" t="e">
        <f>VLOOKUP($A150,Merged_couplings!$B:$BU,MATCH(L$1,Merged_couplings!$B$1:$BU$1,0),FALSE)</f>
        <v>#N/A</v>
      </c>
      <c r="M150" s="258" t="e">
        <f>VLOOKUP($A150,Merged_couplings!$B:$BU,MATCH(M$1,Merged_couplings!$B$1:$BU$1,0),FALSE)</f>
        <v>#N/A</v>
      </c>
      <c r="N150" s="258" t="e">
        <f>VLOOKUP($A150,Merged_couplings!$B:$BU,MATCH(N$1,Merged_couplings!$B$1:$BU$1,0),FALSE)</f>
        <v>#N/A</v>
      </c>
      <c r="O150" s="121" t="e">
        <f>IF(OR(B150="BIG",B150="BI-",B150="-IG"),VLOOKUP($A150,Merged_couplings!$B:$BU,MATCH(O$1,Merged_couplings!$B$1:$BU$1,0),FALSE),"")</f>
        <v>#N/A</v>
      </c>
      <c r="P150" s="120" t="e">
        <f>IF(OR(C150="BIG",C150="BI-",C150="-IG"),VLOOKUP($A150,Merged_couplings!$B:$BU,MATCH(P$1,Merged_couplings!$B$1:$BU$1,0),FALSE),"")</f>
        <v>#N/A</v>
      </c>
      <c r="Q150" s="120" t="e">
        <f>IF(OR(D150="BIG",D150="BI-",D150="-IG"),VLOOKUP($A150,Merged_couplings!$B:$BU,MATCH(Q$1,Merged_couplings!$B$1:$BU$1,0),FALSE),"")</f>
        <v>#N/A</v>
      </c>
      <c r="R150" s="120" t="e">
        <f t="shared" ref="R150:T150" si="26">Q150</f>
        <v>#N/A</v>
      </c>
      <c r="S150" s="120" t="e">
        <f t="shared" si="26"/>
        <v>#N/A</v>
      </c>
      <c r="T150" s="120" t="e">
        <f t="shared" si="26"/>
        <v>#N/A</v>
      </c>
      <c r="U150" s="120" t="e">
        <f>IF(OR(H150="BIG",H150="BI-",H150="-IG"),VLOOKUP($A150,Merged_couplings!$B:$BU,MATCH(U$1,Merged_couplings!$B$1:$BU$1,0),FALSE),"")</f>
        <v>#N/A</v>
      </c>
      <c r="V150" s="120" t="e">
        <f>IF(OR(I150="BIG",I150="BI-",I150="-IG"),VLOOKUP($A150,Merged_couplings!$B:$BU,MATCH(V$1,Merged_couplings!$B$1:$BU$1,0),FALSE),"")</f>
        <v>#N/A</v>
      </c>
      <c r="W150" s="120" t="e">
        <f t="shared" si="11"/>
        <v>#N/A</v>
      </c>
      <c r="X150" s="120" t="e">
        <f>IF(OR(K150="BIG",K150="BI-",K150="-IG"),VLOOKUP($A150,Merged_couplings!$B:$BU,MATCH(X$1,Merged_couplings!$B$1:$BU$1,0),FALSE),"")</f>
        <v>#N/A</v>
      </c>
      <c r="Y150" s="120" t="e">
        <f>IF(OR(L150="BIG",L150="BI-",L150="-IG"),VLOOKUP($A150,Merged_couplings!$B:$BU,MATCH(Y$1,Merged_couplings!$B$1:$BU$1,0),FALSE),"")</f>
        <v>#N/A</v>
      </c>
      <c r="Z150" s="120" t="e">
        <f>IF(OR(M150="BIG",M150="BI-",M150="-IG"),VLOOKUP($A150,Merged_couplings!$B:$BU,MATCH(Z$1,Merged_couplings!$B$1:$BU$1,0),FALSE),"")</f>
        <v>#N/A</v>
      </c>
      <c r="AA150" s="120" t="e">
        <f>IF(OR(N150="BIG",N150="BI-",N150="-IG"),VLOOKUP($A150,Merged_couplings!$B:$BU,MATCH(AA$1,Merged_couplings!$B$1:$BU$1,0),FALSE),"")</f>
        <v>#N/A</v>
      </c>
      <c r="AB150" s="123" t="e" cm="1">
        <f t="array" ref="AB150">_xlfn.IFS(AND($O150&lt;&gt;"",P150&lt;&gt;""),ABS($O150-P150),AND($O150="",P150=""),"",OR($O150&lt;&gt;"",P150&lt;&gt;""),"-")</f>
        <v>#N/A</v>
      </c>
      <c r="AC150" s="122" t="e" cm="1">
        <f t="array" ref="AC150">_xlfn.IFS(AND($O150&lt;&gt;"",Q150&lt;&gt;""),ABS($O150-Q150),AND($O150="",Q150=""),"",OR($O150&lt;&gt;"",Q150&lt;&gt;""),"-")</f>
        <v>#N/A</v>
      </c>
      <c r="AD150" s="122" t="e" cm="1">
        <f t="array" ref="AD150">_xlfn.IFS(AND($O150&lt;&gt;"",R150&lt;&gt;""),ABS($O150-R150),AND($O150="",R150=""),"",OR($O150&lt;&gt;"",R150&lt;&gt;""),"-")</f>
        <v>#N/A</v>
      </c>
      <c r="AE150" s="122" t="e" cm="1">
        <f t="array" ref="AE150">_xlfn.IFS(AND($O150&lt;&gt;"",S150&lt;&gt;""),ABS($O150-S150),AND($O150="",S150=""),"",OR($O150&lt;&gt;"",S150&lt;&gt;""),"-")</f>
        <v>#N/A</v>
      </c>
      <c r="AF150" s="122" t="e" cm="1">
        <f t="array" ref="AF150">_xlfn.IFS(AND($O150&lt;&gt;"",T150&lt;&gt;""),ABS($O150-T150),AND($O150="",T150=""),"",OR($O150&lt;&gt;"",T150&lt;&gt;""),"-")</f>
        <v>#N/A</v>
      </c>
      <c r="AG150" s="122" t="e" cm="1">
        <f t="array" ref="AG150">_xlfn.IFS(AND($O150&lt;&gt;"",U150&lt;&gt;""),ABS($O150-U150),AND($O150="",U150=""),"",OR($O150&lt;&gt;"",U150&lt;&gt;""),"-")</f>
        <v>#N/A</v>
      </c>
      <c r="AH150" s="122" t="e" cm="1">
        <f t="array" ref="AH150">_xlfn.IFS(AND($O150&lt;&gt;"",V150&lt;&gt;""),ABS($O150-V150),AND($O150="",V150=""),"",OR($O150&lt;&gt;"",V150&lt;&gt;""),"-")</f>
        <v>#N/A</v>
      </c>
      <c r="AI150" s="122" t="e" cm="1">
        <f t="array" ref="AI150">_xlfn.IFS(AND($O150&lt;&gt;"",W150&lt;&gt;""),ABS($O150-W150),AND($O150="",W150=""),"",OR($O150&lt;&gt;"",W150&lt;&gt;""),"-")</f>
        <v>#N/A</v>
      </c>
      <c r="AJ150" s="122" t="e" cm="1">
        <f t="array" ref="AJ150">_xlfn.IFS(AND($O150&lt;&gt;"",X150&lt;&gt;""),ABS($O150-X150),AND($O150="",X150=""),"",OR($O150&lt;&gt;"",X150&lt;&gt;""),"-")</f>
        <v>#N/A</v>
      </c>
      <c r="AK150" s="122" t="e" cm="1">
        <f t="array" ref="AK150">_xlfn.IFS(AND($O150&lt;&gt;"",Y150&lt;&gt;""),ABS($O150-Y150),AND($O150="",Y150=""),"",OR($O150&lt;&gt;"",Y150&lt;&gt;""),"-")</f>
        <v>#N/A</v>
      </c>
      <c r="AL150" s="122" t="e" cm="1">
        <f t="array" ref="AL150">_xlfn.IFS(AND($O150&lt;&gt;"",Z150&lt;&gt;""),ABS($O150-Z150),AND($O150="",Z150=""),"",OR($O150&lt;&gt;"",Z150&lt;&gt;""),"-")</f>
        <v>#N/A</v>
      </c>
      <c r="AM150" s="122" t="e" cm="1">
        <f t="array" ref="AM150">_xlfn.IFS(AND($O150&lt;&gt;"",AA150&lt;&gt;""),ABS($O150-AA150),AND($O150="",AA150=""),"",OR($O150&lt;&gt;"",AA150&lt;&gt;""),"-")</f>
        <v>#N/A</v>
      </c>
      <c r="AN150" s="121" t="e" cm="1">
        <f t="array" ref="AN150">_xlfn.IFS(AND($P150&lt;&gt;"",Q150&lt;&gt;""),ABS($P150-Q150),AND($P150="",Q150=""),"",OR($P150&lt;&gt;"",Q150&lt;&gt;""),"-")</f>
        <v>#N/A</v>
      </c>
      <c r="AO150" s="120" t="e" cm="1">
        <f t="array" ref="AO150">_xlfn.IFS(AND($P150&lt;&gt;"",R150&lt;&gt;""),ABS($P150-R150),AND($P150="",R150=""),"",OR($P150&lt;&gt;"",R150&lt;&gt;""),"-")</f>
        <v>#N/A</v>
      </c>
      <c r="AP150" s="120" t="e" cm="1">
        <f t="array" ref="AP150">_xlfn.IFS(AND($P150&lt;&gt;"",S150&lt;&gt;""),ABS($P150-S150),AND($P150="",S150=""),"",OR($P150&lt;&gt;"",S150&lt;&gt;""),"-")</f>
        <v>#N/A</v>
      </c>
      <c r="AQ150" s="120" t="e" cm="1">
        <f t="array" ref="AQ150">_xlfn.IFS(AND($P150&lt;&gt;"",T150&lt;&gt;""),ABS($P150-T150),AND($P150="",T150=""),"",OR($P150&lt;&gt;"",T150&lt;&gt;""),"-")</f>
        <v>#N/A</v>
      </c>
      <c r="AR150" s="120" t="e" cm="1">
        <f t="array" ref="AR150">_xlfn.IFS(AND($P150&lt;&gt;"",U150&lt;&gt;""),ABS($P150-U150),AND($P150="",U150=""),"",OR($P150&lt;&gt;"",U150&lt;&gt;""),"-")</f>
        <v>#N/A</v>
      </c>
      <c r="AS150" s="120" t="e" cm="1">
        <f t="array" ref="AS150">_xlfn.IFS(AND($P150&lt;&gt;"",V150&lt;&gt;""),ABS($P150-V150),AND($P150="",V150=""),"",OR($P150&lt;&gt;"",V150&lt;&gt;""),"-")</f>
        <v>#N/A</v>
      </c>
      <c r="AT150" s="120" t="e" cm="1">
        <f t="array" ref="AT150">_xlfn.IFS(AND($P150&lt;&gt;"",W150&lt;&gt;""),ABS($P150-W150),AND($P150="",W150=""),"",OR($P150&lt;&gt;"",W150&lt;&gt;""),"-")</f>
        <v>#N/A</v>
      </c>
      <c r="AU150" s="120" t="e" cm="1">
        <f t="array" ref="AU150">_xlfn.IFS(AND($P150&lt;&gt;"",X150&lt;&gt;""),ABS($P150-X150),AND($P150="",X150=""),"",OR($P150&lt;&gt;"",X150&lt;&gt;""),"-")</f>
        <v>#N/A</v>
      </c>
      <c r="AV150" s="120" t="e" cm="1">
        <f t="array" ref="AV150">_xlfn.IFS(AND($P150&lt;&gt;"",Y150&lt;&gt;""),ABS($P150-Y150),AND($P150="",Y150=""),"",OR($P150&lt;&gt;"",Y150&lt;&gt;""),"-")</f>
        <v>#N/A</v>
      </c>
      <c r="AW150" s="120" t="e" cm="1">
        <f t="array" ref="AW150">_xlfn.IFS(AND($P150&lt;&gt;"",Z150&lt;&gt;""),ABS($P150-Z150),AND($P150="",Z150=""),"",OR($P150&lt;&gt;"",Z150&lt;&gt;""),"-")</f>
        <v>#N/A</v>
      </c>
      <c r="AX150" s="120" t="e" cm="1">
        <f t="array" ref="AX150">_xlfn.IFS(AND($P150&lt;&gt;"",AA150&lt;&gt;""),ABS($P150-AA150),AND($P150="",AA150=""),"",OR($P150&lt;&gt;"",AA150&lt;&gt;""),"-")</f>
        <v>#N/A</v>
      </c>
      <c r="AY150" s="121" t="e" cm="1">
        <f t="array" ref="AY150">_xlfn.IFS(AND($Q150&lt;&gt;"",R150&lt;&gt;""),ABS($Q150-R150),AND($Q150="",R150=""),"",OR($Q150&lt;&gt;"",R150&lt;&gt;""),"-")</f>
        <v>#N/A</v>
      </c>
      <c r="AZ150" s="334" t="e" cm="1">
        <f t="array" ref="AZ150">_xlfn.IFS(AND($Q150&lt;&gt;"",S150&lt;&gt;""),ABS($Q150-S150),AND($Q150="",S150=""),"",OR($Q150&lt;&gt;"",S150&lt;&gt;""),"-")</f>
        <v>#N/A</v>
      </c>
      <c r="BA150" s="334" t="e" cm="1">
        <f t="array" ref="BA150">_xlfn.IFS(AND($Q150&lt;&gt;"",T150&lt;&gt;""),ABS($Q150-T150),AND($Q150="",T150=""),"",OR($Q150&lt;&gt;"",T150&lt;&gt;""),"-")</f>
        <v>#N/A</v>
      </c>
      <c r="BB150" s="120" t="e" cm="1">
        <f t="array" ref="BB150">_xlfn.IFS(AND($Q150&lt;&gt;"",U150&lt;&gt;""),ABS($Q150-U150),AND($Q150="",U150=""),"",OR($Q150&lt;&gt;"",U150&lt;&gt;""),"-")</f>
        <v>#N/A</v>
      </c>
      <c r="BC150" s="120" t="e" cm="1">
        <f t="array" ref="BC150">_xlfn.IFS(AND($Q150&lt;&gt;"",V150&lt;&gt;""),ABS($Q150-V150),AND($Q150="",V150=""),"",OR($Q150&lt;&gt;"",V150&lt;&gt;""),"-")</f>
        <v>#N/A</v>
      </c>
      <c r="BD150" s="120" t="e" cm="1">
        <f t="array" ref="BD150">_xlfn.IFS(AND($Q150&lt;&gt;"",W150&lt;&gt;""),ABS($Q150-W150),AND($Q150="",W150=""),"",OR($Q150&lt;&gt;"",W150&lt;&gt;""),"-")</f>
        <v>#N/A</v>
      </c>
      <c r="BE150" s="120" t="e" cm="1">
        <f t="array" ref="BE150">_xlfn.IFS(AND($Q150&lt;&gt;"",X150&lt;&gt;""),ABS($Q150-X150),AND($Q150="",X150=""),"",OR($Q150&lt;&gt;"",X150&lt;&gt;""),"-")</f>
        <v>#N/A</v>
      </c>
      <c r="BF150" s="120" t="e" cm="1">
        <f t="array" ref="BF150">_xlfn.IFS(AND($Q150&lt;&gt;"",Y150&lt;&gt;""),ABS($Q150-Y150),AND($Q150="",Y150=""),"",OR($Q150&lt;&gt;"",Y150&lt;&gt;""),"-")</f>
        <v>#N/A</v>
      </c>
      <c r="BG150" s="120" t="e" cm="1">
        <f t="array" ref="BG150">_xlfn.IFS(AND($Q150&lt;&gt;"",Z150&lt;&gt;""),ABS($Q150-Z150),AND($Q150="",Z150=""),"",OR($Q150&lt;&gt;"",Z150&lt;&gt;""),"-")</f>
        <v>#N/A</v>
      </c>
      <c r="BH150" s="120" t="e" cm="1">
        <f t="array" ref="BH150">_xlfn.IFS(AND($Q150&lt;&gt;"",AA150&lt;&gt;""),ABS($Q150-AA150),AND($Q150="",AA150=""),"",OR($Q150&lt;&gt;"",AA150&lt;&gt;""),"-")</f>
        <v>#N/A</v>
      </c>
      <c r="BI150" s="121" t="e" cm="1">
        <f t="array" ref="BI150">_xlfn.IFS(AND($R150&lt;&gt;"",S150&lt;&gt;""),ABS($R150-S150),AND($R150="",S150=""),"",OR($R150&lt;&gt;"",S150&lt;&gt;""),"-")</f>
        <v>#N/A</v>
      </c>
      <c r="BJ150" s="120" t="e" cm="1">
        <f t="array" ref="BJ150">_xlfn.IFS(AND($R150&lt;&gt;"",T150&lt;&gt;""),ABS($R150-T150),AND($R150="",T150=""),"",OR($R150&lt;&gt;"",T150&lt;&gt;""),"-")</f>
        <v>#N/A</v>
      </c>
      <c r="BK150" s="334" t="e" cm="1">
        <f t="array" ref="BK150">_xlfn.IFS(AND($R150&lt;&gt;"",U150&lt;&gt;""),ABS($R150-U150),AND($R150="",U150=""),"",OR($R150&lt;&gt;"",U150&lt;&gt;""),"-")</f>
        <v>#N/A</v>
      </c>
      <c r="BL150" s="120" t="e" cm="1">
        <f t="array" ref="BL150">_xlfn.IFS(AND($R150&lt;&gt;"",V150&lt;&gt;""),ABS($R150-V150),AND($R150="",V150=""),"",OR($R150&lt;&gt;"",V150&lt;&gt;""),"-")</f>
        <v>#N/A</v>
      </c>
      <c r="BM150" s="120" t="e" cm="1">
        <f t="array" ref="BM150">_xlfn.IFS(AND($R150&lt;&gt;"",W150&lt;&gt;""),ABS($R150-W150),AND($R150="",W150=""),"",OR($R150&lt;&gt;"",W150&lt;&gt;""),"-")</f>
        <v>#N/A</v>
      </c>
      <c r="BN150" s="120" t="e" cm="1">
        <f t="array" ref="BN150">_xlfn.IFS(AND($R150&lt;&gt;"",X150&lt;&gt;""),ABS($R150-X150),AND($R150="",X150=""),"",OR($R150&lt;&gt;"",X150&lt;&gt;""),"-")</f>
        <v>#N/A</v>
      </c>
      <c r="BO150" s="120" t="e" cm="1">
        <f t="array" ref="BO150">_xlfn.IFS(AND($R150&lt;&gt;"",Y150&lt;&gt;""),ABS($R150-Y150),AND($R150="",Y150=""),"",OR($R150&lt;&gt;"",Y150&lt;&gt;""),"-")</f>
        <v>#N/A</v>
      </c>
      <c r="BP150" s="120" t="e" cm="1">
        <f t="array" ref="BP150">_xlfn.IFS(AND($R150&lt;&gt;"",Z150&lt;&gt;""),ABS($R150-Z150),AND($R150="",Z150=""),"",OR($R150&lt;&gt;"",Z150&lt;&gt;""),"-")</f>
        <v>#N/A</v>
      </c>
      <c r="BQ150" s="120" t="e" cm="1">
        <f t="array" ref="BQ150">_xlfn.IFS(AND($R150&lt;&gt;"",AA150&lt;&gt;""),ABS($R150-AA150),AND($R150="",AA150=""),"",OR($R150&lt;&gt;"",AA150&lt;&gt;""),"-")</f>
        <v>#N/A</v>
      </c>
      <c r="BR150" s="121" t="e" cm="1">
        <f t="array" ref="BR150">_xlfn.IFS(AND($S150&lt;&gt;"",T150&lt;&gt;""),ABS($S150-T150),AND($S150="",T150=""),"",OR($S150&lt;&gt;"",T150&lt;&gt;""),"-")</f>
        <v>#N/A</v>
      </c>
      <c r="BS150" s="334" t="e" cm="1">
        <f t="array" ref="BS150">_xlfn.IFS(AND($S150&lt;&gt;"",U150&lt;&gt;""),ABS($S150-U150),AND($S150="",U150=""),"",OR($S150&lt;&gt;"",U150&lt;&gt;""),"-")</f>
        <v>#N/A</v>
      </c>
      <c r="BT150" s="120" t="e" cm="1">
        <f t="array" ref="BT150">_xlfn.IFS(AND($S150&lt;&gt;"",V150&lt;&gt;""),ABS($S150-V150),AND($S150="",V150=""),"",OR($S150&lt;&gt;"",V150&lt;&gt;""),"-")</f>
        <v>#N/A</v>
      </c>
      <c r="BU150" s="120" t="e" cm="1">
        <f t="array" ref="BU150">_xlfn.IFS(AND($S150&lt;&gt;"",W150&lt;&gt;""),ABS($S150-W150),AND($S150="",W150=""),"",OR($S150&lt;&gt;"",W150&lt;&gt;""),"-")</f>
        <v>#N/A</v>
      </c>
      <c r="BV150" s="120" t="e" cm="1">
        <f t="array" ref="BV150">_xlfn.IFS(AND($S150&lt;&gt;"",X150&lt;&gt;""),ABS($S150-X150),AND($S150="",X150=""),"",OR($S150&lt;&gt;"",X150&lt;&gt;""),"-")</f>
        <v>#N/A</v>
      </c>
      <c r="BW150" s="120" t="e" cm="1">
        <f t="array" ref="BW150">_xlfn.IFS(AND($S150&lt;&gt;"",Y150&lt;&gt;""),ABS($S150-Y150),AND($S150="",Y150=""),"",OR($S150&lt;&gt;"",Y150&lt;&gt;""),"-")</f>
        <v>#N/A</v>
      </c>
      <c r="BX150" s="120" t="e" cm="1">
        <f t="array" ref="BX150">_xlfn.IFS(AND($S150&lt;&gt;"",Z150&lt;&gt;""),ABS($S150-Z150),AND($S150="",Z150=""),"",OR($S150&lt;&gt;"",Z150&lt;&gt;""),"-")</f>
        <v>#N/A</v>
      </c>
      <c r="BY150" s="120" t="e" cm="1">
        <f t="array" ref="BY150">_xlfn.IFS(AND($S150&lt;&gt;"",AA150&lt;&gt;""),ABS($S150-AA150),AND($S150="",AA150=""),"",OR($S150&lt;&gt;"",AA150&lt;&gt;""),"-")</f>
        <v>#N/A</v>
      </c>
      <c r="BZ150" s="121" t="e" cm="1">
        <f t="array" ref="BZ150">_xlfn.IFS(AND($T150&lt;&gt;"",U150&lt;&gt;""),ABS($T150-U150),AND($T150="",U150=""),"",OR($T150&lt;&gt;"",U150&lt;&gt;""),"-")</f>
        <v>#N/A</v>
      </c>
      <c r="CA150" s="120" t="e" cm="1">
        <f t="array" ref="CA150">_xlfn.IFS(AND($T150&lt;&gt;"",V150&lt;&gt;""),ABS($T150-V150),AND($T150="",V150=""),"",OR($T150&lt;&gt;"",V150&lt;&gt;""),"-")</f>
        <v>#N/A</v>
      </c>
      <c r="CB150" s="120" t="e" cm="1">
        <f t="array" ref="CB150">_xlfn.IFS(AND($T150&lt;&gt;"",W150&lt;&gt;""),ABS($T150-W150),AND($T150="",W150=""),"",OR($T150&lt;&gt;"",W150&lt;&gt;""),"-")</f>
        <v>#N/A</v>
      </c>
      <c r="CC150" s="120" t="e" cm="1">
        <f t="array" ref="CC150">_xlfn.IFS(AND($T150&lt;&gt;"",X150&lt;&gt;""),ABS($T150-X150),AND($T150="",X150=""),"",OR($T150&lt;&gt;"",X150&lt;&gt;""),"-")</f>
        <v>#N/A</v>
      </c>
      <c r="CD150" s="120" t="e" cm="1">
        <f t="array" ref="CD150">_xlfn.IFS(AND($T150&lt;&gt;"",Y150&lt;&gt;""),ABS($T150-Y150),AND($T150="",Y150=""),"",OR($T150&lt;&gt;"",Y150&lt;&gt;""),"-")</f>
        <v>#N/A</v>
      </c>
      <c r="CE150" s="120" t="e" cm="1">
        <f t="array" ref="CE150">_xlfn.IFS(AND($T150&lt;&gt;"",Z150&lt;&gt;""),ABS($T150-Z150),AND($T150="",Z150=""),"",OR($T150&lt;&gt;"",Z150&lt;&gt;""),"-")</f>
        <v>#N/A</v>
      </c>
      <c r="CF150" s="120" t="e" cm="1">
        <f t="array" ref="CF150">_xlfn.IFS(AND($T150&lt;&gt;"",AA150&lt;&gt;""),ABS($T150-AA150),AND($T150="",AA150=""),"",OR($T150&lt;&gt;"",AA150&lt;&gt;""),"-")</f>
        <v>#N/A</v>
      </c>
      <c r="CG150" s="121" t="e" cm="1">
        <f t="array" ref="CG150">_xlfn.IFS(AND($U150&lt;&gt;"",V150&lt;&gt;""),ABS($U150-V150),AND($U150="",V150=""),"",OR($U150&lt;&gt;"",V150&lt;&gt;""),"-")</f>
        <v>#N/A</v>
      </c>
      <c r="CH150" s="120" t="e" cm="1">
        <f t="array" ref="CH150">_xlfn.IFS(AND($U150&lt;&gt;"",W150&lt;&gt;""),ABS($U150-W150),AND($U150="",W150=""),"",OR($U150&lt;&gt;"",W150&lt;&gt;""),"-")</f>
        <v>#N/A</v>
      </c>
      <c r="CI150" s="120" t="e" cm="1">
        <f t="array" ref="CI150">_xlfn.IFS(AND($U150&lt;&gt;"",X150&lt;&gt;""),ABS($U150-X150),AND($U150="",X150=""),"",OR($U150&lt;&gt;"",X150&lt;&gt;""),"-")</f>
        <v>#N/A</v>
      </c>
      <c r="CJ150" s="120" t="e" cm="1">
        <f t="array" ref="CJ150">_xlfn.IFS(AND($U150&lt;&gt;"",Y150&lt;&gt;""),ABS($U150-Y150),AND($U150="",Y150=""),"",OR($U150&lt;&gt;"",Y150&lt;&gt;""),"-")</f>
        <v>#N/A</v>
      </c>
      <c r="CK150" s="120" t="e" cm="1">
        <f t="array" ref="CK150">_xlfn.IFS(AND($U150&lt;&gt;"",Z150&lt;&gt;""),ABS($U150-Z150),AND($U150="",Z150=""),"",OR($U150&lt;&gt;"",Z150&lt;&gt;""),"-")</f>
        <v>#N/A</v>
      </c>
      <c r="CL150" s="120" t="e" cm="1">
        <f t="array" ref="CL150">_xlfn.IFS(AND($U150&lt;&gt;"",AA150&lt;&gt;""),ABS($U150-AA150),AND($U150="",AA150=""),"",OR($U150&lt;&gt;"",AA150&lt;&gt;""),"-")</f>
        <v>#N/A</v>
      </c>
      <c r="CM150" s="121" t="e" cm="1">
        <f t="array" ref="CM150">_xlfn.IFS(AND($V150&lt;&gt;"",W150&lt;&gt;""),ABS($V150-W150),AND($V150="",W150=""),"",OR($V150&lt;&gt;"",W150&lt;&gt;""),"-")</f>
        <v>#N/A</v>
      </c>
      <c r="CN150" s="120" t="e" cm="1">
        <f t="array" ref="CN150">_xlfn.IFS(AND($V150&lt;&gt;"",X150&lt;&gt;""),ABS($V150-X150),AND($V150="",X150=""),"",OR($V150&lt;&gt;"",X150&lt;&gt;""),"-")</f>
        <v>#N/A</v>
      </c>
      <c r="CO150" s="120" t="e" cm="1">
        <f t="array" ref="CO150">_xlfn.IFS(AND($V150&lt;&gt;"",Y150&lt;&gt;""),ABS($V150-Y150),AND($V150="",Y150=""),"",OR($V150&lt;&gt;"",Y150&lt;&gt;""),"-")</f>
        <v>#N/A</v>
      </c>
      <c r="CP150" s="120" t="e" cm="1">
        <f t="array" ref="CP150">_xlfn.IFS(AND($V150&lt;&gt;"",Z150&lt;&gt;""),ABS($V150-Z150),AND($V150="",Z150=""),"",OR($V150&lt;&gt;"",Z150&lt;&gt;""),"-")</f>
        <v>#N/A</v>
      </c>
      <c r="CQ150" s="120" t="e" cm="1">
        <f t="array" ref="CQ150">_xlfn.IFS(AND($V150&lt;&gt;"",AA150&lt;&gt;""),ABS($V150-AA150),AND($V150="",AA150=""),"",OR($V150&lt;&gt;"",AA150&lt;&gt;""),"-")</f>
        <v>#N/A</v>
      </c>
      <c r="CR150" s="121" t="e" cm="1">
        <f t="array" ref="CR150">_xlfn.IFS(AND($W150&lt;&gt;"",X150&lt;&gt;""),ABS($W150-X150),AND($W150="",X150=""),"",OR($W150&lt;&gt;"",X150&lt;&gt;""),"-")</f>
        <v>#N/A</v>
      </c>
      <c r="CS150" s="120" t="e" cm="1">
        <f t="array" ref="CS150">_xlfn.IFS(AND($W150&lt;&gt;"",Y150&lt;&gt;""),ABS($W150-Y150),AND($W150="",Y150=""),"",OR($W150&lt;&gt;"",Y150&lt;&gt;""),"-")</f>
        <v>#N/A</v>
      </c>
      <c r="CT150" s="120" t="e" cm="1">
        <f t="array" ref="CT150">_xlfn.IFS(AND($W150&lt;&gt;"",Z150&lt;&gt;""),ABS($W150-Z150),AND($W150="",Z150=""),"",OR($W150&lt;&gt;"",Z150&lt;&gt;""),"-")</f>
        <v>#N/A</v>
      </c>
      <c r="CU150" s="120" t="e" cm="1">
        <f t="array" ref="CU150">_xlfn.IFS(AND($W150&lt;&gt;"",AA150&lt;&gt;""),ABS($W150-AA150),AND($W150="",AA150=""),"",OR($W150&lt;&gt;"",AA150&lt;&gt;""),"-")</f>
        <v>#N/A</v>
      </c>
      <c r="CV150" s="121" t="e" cm="1">
        <f t="array" ref="CV150">_xlfn.IFS(AND($X150&lt;&gt;"",Y150&lt;&gt;""),ABS($X150-Y150),AND($X150="",Y150=""),"",OR($X150&lt;&gt;"",Y150&lt;&gt;""),"-")</f>
        <v>#N/A</v>
      </c>
      <c r="CW150" s="120" t="e" cm="1">
        <f t="array" ref="CW150">_xlfn.IFS(AND($X150&lt;&gt;"",Z150&lt;&gt;""),ABS($X150-Z150),AND($X150="",Z150=""),"",OR($X150&lt;&gt;"",Z150&lt;&gt;""),"-")</f>
        <v>#N/A</v>
      </c>
      <c r="CX150" s="120" t="e" cm="1">
        <f t="array" ref="CX150">_xlfn.IFS(AND($X150&lt;&gt;"",AA150&lt;&gt;""),ABS($X150-AA150),AND($X150="",AA150=""),"",OR($X150&lt;&gt;"",AA150&lt;&gt;""),"-")</f>
        <v>#N/A</v>
      </c>
      <c r="CY150" s="121" t="e" cm="1">
        <f t="array" ref="CY150">_xlfn.IFS(AND($Y150&lt;&gt;"",Z150&lt;&gt;""),ABS($Y150-Z150),AND($Y150="",Z150=""),"",OR($Y150&lt;&gt;"",Z150&lt;&gt;""),"-")</f>
        <v>#N/A</v>
      </c>
      <c r="CZ150" s="120" t="e" cm="1">
        <f t="array" ref="CZ150">_xlfn.IFS(AND($Y150&lt;&gt;"",AA150&lt;&gt;""),ABS($Y150-AA150),AND($Y150="",AA150=""),"",OR($Y150&lt;&gt;"",AA150&lt;&gt;""),"-")</f>
        <v>#N/A</v>
      </c>
      <c r="DA150" s="121" t="e" cm="1">
        <f t="array" ref="DA150">_xlfn.IFS(AND($Z150&lt;&gt;"",AA150&lt;&gt;""),ABS($Z150-AA150),AND($Z150="",AA150=""),"",OR($Z150&lt;&gt;"",AA150&lt;&gt;""),"-")</f>
        <v>#N/A</v>
      </c>
    </row>
    <row r="151" spans="1:105" s="121" customFormat="1" x14ac:dyDescent="0.2">
      <c r="A151" s="260" t="s">
        <v>152</v>
      </c>
      <c r="B151" s="259" t="e">
        <f>VLOOKUP($A151,Merged_couplings!$B:$BU,MATCH(B$1,Merged_couplings!$B$1:$BU$1,0),FALSE)</f>
        <v>#N/A</v>
      </c>
      <c r="C151" s="258" t="e">
        <f>VLOOKUP($A151,Merged_couplings!$B:$BU,MATCH(C$1,Merged_couplings!$B$1:$BU$1,0),FALSE)</f>
        <v>#N/A</v>
      </c>
      <c r="D151" s="258" t="e">
        <f>VLOOKUP($A151,Merged_couplings!$B:$BU,MATCH(D$1,Merged_couplings!$B$1:$BU$1,0),FALSE)</f>
        <v>#N/A</v>
      </c>
      <c r="E151" s="258" t="e">
        <f>VLOOKUP($A151,Merged_couplings!$B:$BU,MATCH(E$1,Merged_couplings!$B$1:$BU$1,0),FALSE)</f>
        <v>#N/A</v>
      </c>
      <c r="F151" s="258" t="e">
        <f>VLOOKUP($A151,Merged_couplings!$B:$BU,MATCH(F$1,Merged_couplings!$B$1:$BU$1,0),FALSE)</f>
        <v>#N/A</v>
      </c>
      <c r="G151" s="258" t="e">
        <f>VLOOKUP($A151,Merged_couplings!$B:$BU,MATCH(G$1,Merged_couplings!$B$1:$BU$1,0),FALSE)</f>
        <v>#N/A</v>
      </c>
      <c r="H151" s="258" t="e">
        <f>VLOOKUP($A151,Merged_couplings!$B:$BU,MATCH(H$1,Merged_couplings!$B$1:$BU$1,0),FALSE)</f>
        <v>#N/A</v>
      </c>
      <c r="I151" s="258" t="e">
        <f>VLOOKUP($A151,Merged_couplings!$B:$BU,MATCH(I$1,Merged_couplings!$B$1:$BU$1,0),FALSE)</f>
        <v>#N/A</v>
      </c>
      <c r="J151" s="258" t="e">
        <f>VLOOKUP($A151,Merged_couplings!$B:$BU,MATCH(J$1,Merged_couplings!$B$1:$BU$1,0),FALSE)</f>
        <v>#N/A</v>
      </c>
      <c r="K151" s="258" t="e">
        <f>VLOOKUP($A151,Merged_couplings!$B:$BU,MATCH(K$1,Merged_couplings!$B$1:$BU$1,0),FALSE)</f>
        <v>#N/A</v>
      </c>
      <c r="L151" s="258" t="e">
        <f>VLOOKUP($A151,Merged_couplings!$B:$BU,MATCH(L$1,Merged_couplings!$B$1:$BU$1,0),FALSE)</f>
        <v>#N/A</v>
      </c>
      <c r="M151" s="258" t="e">
        <f>VLOOKUP($A151,Merged_couplings!$B:$BU,MATCH(M$1,Merged_couplings!$B$1:$BU$1,0),FALSE)</f>
        <v>#N/A</v>
      </c>
      <c r="N151" s="258" t="e">
        <f>VLOOKUP($A151,Merged_couplings!$B:$BU,MATCH(N$1,Merged_couplings!$B$1:$BU$1,0),FALSE)</f>
        <v>#N/A</v>
      </c>
      <c r="O151" s="121" t="e">
        <f>IF(OR(B151="BIG",B151="BI-",B151="-IG"),VLOOKUP($A151,Merged_couplings!$B:$BU,MATCH(O$1,Merged_couplings!$B$1:$BU$1,0),FALSE),"")</f>
        <v>#N/A</v>
      </c>
      <c r="P151" s="120" t="e">
        <f>IF(OR(C151="BIG",C151="BI-",C151="-IG"),VLOOKUP($A151,Merged_couplings!$B:$BU,MATCH(P$1,Merged_couplings!$B$1:$BU$1,0),FALSE),"")</f>
        <v>#N/A</v>
      </c>
      <c r="Q151" s="120" t="e">
        <f>IF(OR(D151="BIG",D151="BI-",D151="-IG"),VLOOKUP($A151,Merged_couplings!$B:$BU,MATCH(Q$1,Merged_couplings!$B$1:$BU$1,0),FALSE),"")</f>
        <v>#N/A</v>
      </c>
      <c r="R151" s="120" t="e">
        <f t="shared" ref="R151:T151" si="27">Q151</f>
        <v>#N/A</v>
      </c>
      <c r="S151" s="120" t="e">
        <f t="shared" si="27"/>
        <v>#N/A</v>
      </c>
      <c r="T151" s="120" t="e">
        <f t="shared" si="27"/>
        <v>#N/A</v>
      </c>
      <c r="U151" s="120" t="e">
        <f>IF(OR(H151="BIG",H151="BI-",H151="-IG"),VLOOKUP($A151,Merged_couplings!$B:$BU,MATCH(U$1,Merged_couplings!$B$1:$BU$1,0),FALSE),"")</f>
        <v>#N/A</v>
      </c>
      <c r="V151" s="120" t="e">
        <f>IF(OR(I151="BIG",I151="BI-",I151="-IG"),VLOOKUP($A151,Merged_couplings!$B:$BU,MATCH(V$1,Merged_couplings!$B$1:$BU$1,0),FALSE),"")</f>
        <v>#N/A</v>
      </c>
      <c r="W151" s="120" t="e">
        <f t="shared" si="11"/>
        <v>#N/A</v>
      </c>
      <c r="X151" s="120" t="e">
        <f>IF(OR(K151="BIG",K151="BI-",K151="-IG"),VLOOKUP($A151,Merged_couplings!$B:$BU,MATCH(X$1,Merged_couplings!$B$1:$BU$1,0),FALSE),"")</f>
        <v>#N/A</v>
      </c>
      <c r="Y151" s="120" t="e">
        <f>IF(OR(L151="BIG",L151="BI-",L151="-IG"),VLOOKUP($A151,Merged_couplings!$B:$BU,MATCH(Y$1,Merged_couplings!$B$1:$BU$1,0),FALSE),"")</f>
        <v>#N/A</v>
      </c>
      <c r="Z151" s="120" t="e">
        <f>IF(OR(M151="BIG",M151="BI-",M151="-IG"),VLOOKUP($A151,Merged_couplings!$B:$BU,MATCH(Z$1,Merged_couplings!$B$1:$BU$1,0),FALSE),"")</f>
        <v>#N/A</v>
      </c>
      <c r="AA151" s="120" t="e">
        <f>IF(OR(N151="BIG",N151="BI-",N151="-IG"),VLOOKUP($A151,Merged_couplings!$B:$BU,MATCH(AA$1,Merged_couplings!$B$1:$BU$1,0),FALSE),"")</f>
        <v>#N/A</v>
      </c>
      <c r="AB151" s="123" t="e" cm="1">
        <f t="array" ref="AB151">_xlfn.IFS(AND($O151&lt;&gt;"",P151&lt;&gt;""),ABS($O151-P151),AND($O151="",P151=""),"",OR($O151&lt;&gt;"",P151&lt;&gt;""),"-")</f>
        <v>#N/A</v>
      </c>
      <c r="AC151" s="122" t="e" cm="1">
        <f t="array" ref="AC151">_xlfn.IFS(AND($O151&lt;&gt;"",Q151&lt;&gt;""),ABS($O151-Q151),AND($O151="",Q151=""),"",OR($O151&lt;&gt;"",Q151&lt;&gt;""),"-")</f>
        <v>#N/A</v>
      </c>
      <c r="AD151" s="122" t="e" cm="1">
        <f t="array" ref="AD151">_xlfn.IFS(AND($O151&lt;&gt;"",R151&lt;&gt;""),ABS($O151-R151),AND($O151="",R151=""),"",OR($O151&lt;&gt;"",R151&lt;&gt;""),"-")</f>
        <v>#N/A</v>
      </c>
      <c r="AE151" s="122" t="e" cm="1">
        <f t="array" ref="AE151">_xlfn.IFS(AND($O151&lt;&gt;"",S151&lt;&gt;""),ABS($O151-S151),AND($O151="",S151=""),"",OR($O151&lt;&gt;"",S151&lt;&gt;""),"-")</f>
        <v>#N/A</v>
      </c>
      <c r="AF151" s="122" t="e" cm="1">
        <f t="array" ref="AF151">_xlfn.IFS(AND($O151&lt;&gt;"",T151&lt;&gt;""),ABS($O151-T151),AND($O151="",T151=""),"",OR($O151&lt;&gt;"",T151&lt;&gt;""),"-")</f>
        <v>#N/A</v>
      </c>
      <c r="AG151" s="122" t="e" cm="1">
        <f t="array" ref="AG151">_xlfn.IFS(AND($O151&lt;&gt;"",U151&lt;&gt;""),ABS($O151-U151),AND($O151="",U151=""),"",OR($O151&lt;&gt;"",U151&lt;&gt;""),"-")</f>
        <v>#N/A</v>
      </c>
      <c r="AH151" s="122" t="e" cm="1">
        <f t="array" ref="AH151">_xlfn.IFS(AND($O151&lt;&gt;"",V151&lt;&gt;""),ABS($O151-V151),AND($O151="",V151=""),"",OR($O151&lt;&gt;"",V151&lt;&gt;""),"-")</f>
        <v>#N/A</v>
      </c>
      <c r="AI151" s="122" t="e" cm="1">
        <f t="array" ref="AI151">_xlfn.IFS(AND($O151&lt;&gt;"",W151&lt;&gt;""),ABS($O151-W151),AND($O151="",W151=""),"",OR($O151&lt;&gt;"",W151&lt;&gt;""),"-")</f>
        <v>#N/A</v>
      </c>
      <c r="AJ151" s="122" t="e" cm="1">
        <f t="array" ref="AJ151">_xlfn.IFS(AND($O151&lt;&gt;"",X151&lt;&gt;""),ABS($O151-X151),AND($O151="",X151=""),"",OR($O151&lt;&gt;"",X151&lt;&gt;""),"-")</f>
        <v>#N/A</v>
      </c>
      <c r="AK151" s="122" t="e" cm="1">
        <f t="array" ref="AK151">_xlfn.IFS(AND($O151&lt;&gt;"",Y151&lt;&gt;""),ABS($O151-Y151),AND($O151="",Y151=""),"",OR($O151&lt;&gt;"",Y151&lt;&gt;""),"-")</f>
        <v>#N/A</v>
      </c>
      <c r="AL151" s="122" t="e" cm="1">
        <f t="array" ref="AL151">_xlfn.IFS(AND($O151&lt;&gt;"",Z151&lt;&gt;""),ABS($O151-Z151),AND($O151="",Z151=""),"",OR($O151&lt;&gt;"",Z151&lt;&gt;""),"-")</f>
        <v>#N/A</v>
      </c>
      <c r="AM151" s="122" t="e" cm="1">
        <f t="array" ref="AM151">_xlfn.IFS(AND($O151&lt;&gt;"",AA151&lt;&gt;""),ABS($O151-AA151),AND($O151="",AA151=""),"",OR($O151&lt;&gt;"",AA151&lt;&gt;""),"-")</f>
        <v>#N/A</v>
      </c>
      <c r="AN151" s="121" t="e" cm="1">
        <f t="array" ref="AN151">_xlfn.IFS(AND($P151&lt;&gt;"",Q151&lt;&gt;""),ABS($P151-Q151),AND($P151="",Q151=""),"",OR($P151&lt;&gt;"",Q151&lt;&gt;""),"-")</f>
        <v>#N/A</v>
      </c>
      <c r="AO151" s="120" t="e" cm="1">
        <f t="array" ref="AO151">_xlfn.IFS(AND($P151&lt;&gt;"",R151&lt;&gt;""),ABS($P151-R151),AND($P151="",R151=""),"",OR($P151&lt;&gt;"",R151&lt;&gt;""),"-")</f>
        <v>#N/A</v>
      </c>
      <c r="AP151" s="120" t="e" cm="1">
        <f t="array" ref="AP151">_xlfn.IFS(AND($P151&lt;&gt;"",S151&lt;&gt;""),ABS($P151-S151),AND($P151="",S151=""),"",OR($P151&lt;&gt;"",S151&lt;&gt;""),"-")</f>
        <v>#N/A</v>
      </c>
      <c r="AQ151" s="120" t="e" cm="1">
        <f t="array" ref="AQ151">_xlfn.IFS(AND($P151&lt;&gt;"",T151&lt;&gt;""),ABS($P151-T151),AND($P151="",T151=""),"",OR($P151&lt;&gt;"",T151&lt;&gt;""),"-")</f>
        <v>#N/A</v>
      </c>
      <c r="AR151" s="120" t="e" cm="1">
        <f t="array" ref="AR151">_xlfn.IFS(AND($P151&lt;&gt;"",U151&lt;&gt;""),ABS($P151-U151),AND($P151="",U151=""),"",OR($P151&lt;&gt;"",U151&lt;&gt;""),"-")</f>
        <v>#N/A</v>
      </c>
      <c r="AS151" s="120" t="e" cm="1">
        <f t="array" ref="AS151">_xlfn.IFS(AND($P151&lt;&gt;"",V151&lt;&gt;""),ABS($P151-V151),AND($P151="",V151=""),"",OR($P151&lt;&gt;"",V151&lt;&gt;""),"-")</f>
        <v>#N/A</v>
      </c>
      <c r="AT151" s="120" t="e" cm="1">
        <f t="array" ref="AT151">_xlfn.IFS(AND($P151&lt;&gt;"",W151&lt;&gt;""),ABS($P151-W151),AND($P151="",W151=""),"",OR($P151&lt;&gt;"",W151&lt;&gt;""),"-")</f>
        <v>#N/A</v>
      </c>
      <c r="AU151" s="120" t="e" cm="1">
        <f t="array" ref="AU151">_xlfn.IFS(AND($P151&lt;&gt;"",X151&lt;&gt;""),ABS($P151-X151),AND($P151="",X151=""),"",OR($P151&lt;&gt;"",X151&lt;&gt;""),"-")</f>
        <v>#N/A</v>
      </c>
      <c r="AV151" s="120" t="e" cm="1">
        <f t="array" ref="AV151">_xlfn.IFS(AND($P151&lt;&gt;"",Y151&lt;&gt;""),ABS($P151-Y151),AND($P151="",Y151=""),"",OR($P151&lt;&gt;"",Y151&lt;&gt;""),"-")</f>
        <v>#N/A</v>
      </c>
      <c r="AW151" s="120" t="e" cm="1">
        <f t="array" ref="AW151">_xlfn.IFS(AND($P151&lt;&gt;"",Z151&lt;&gt;""),ABS($P151-Z151),AND($P151="",Z151=""),"",OR($P151&lt;&gt;"",Z151&lt;&gt;""),"-")</f>
        <v>#N/A</v>
      </c>
      <c r="AX151" s="120" t="e" cm="1">
        <f t="array" ref="AX151">_xlfn.IFS(AND($P151&lt;&gt;"",AA151&lt;&gt;""),ABS($P151-AA151),AND($P151="",AA151=""),"",OR($P151&lt;&gt;"",AA151&lt;&gt;""),"-")</f>
        <v>#N/A</v>
      </c>
      <c r="AY151" s="121" t="e" cm="1">
        <f t="array" ref="AY151">_xlfn.IFS(AND($Q151&lt;&gt;"",R151&lt;&gt;""),ABS($Q151-R151),AND($Q151="",R151=""),"",OR($Q151&lt;&gt;"",R151&lt;&gt;""),"-")</f>
        <v>#N/A</v>
      </c>
      <c r="AZ151" s="334" t="e" cm="1">
        <f t="array" ref="AZ151">_xlfn.IFS(AND($Q151&lt;&gt;"",S151&lt;&gt;""),ABS($Q151-S151),AND($Q151="",S151=""),"",OR($Q151&lt;&gt;"",S151&lt;&gt;""),"-")</f>
        <v>#N/A</v>
      </c>
      <c r="BA151" s="334" t="e" cm="1">
        <f t="array" ref="BA151">_xlfn.IFS(AND($Q151&lt;&gt;"",T151&lt;&gt;""),ABS($Q151-T151),AND($Q151="",T151=""),"",OR($Q151&lt;&gt;"",T151&lt;&gt;""),"-")</f>
        <v>#N/A</v>
      </c>
      <c r="BB151" s="120" t="e" cm="1">
        <f t="array" ref="BB151">_xlfn.IFS(AND($Q151&lt;&gt;"",U151&lt;&gt;""),ABS($Q151-U151),AND($Q151="",U151=""),"",OR($Q151&lt;&gt;"",U151&lt;&gt;""),"-")</f>
        <v>#N/A</v>
      </c>
      <c r="BC151" s="120" t="e" cm="1">
        <f t="array" ref="BC151">_xlfn.IFS(AND($Q151&lt;&gt;"",V151&lt;&gt;""),ABS($Q151-V151),AND($Q151="",V151=""),"",OR($Q151&lt;&gt;"",V151&lt;&gt;""),"-")</f>
        <v>#N/A</v>
      </c>
      <c r="BD151" s="120" t="e" cm="1">
        <f t="array" ref="BD151">_xlfn.IFS(AND($Q151&lt;&gt;"",W151&lt;&gt;""),ABS($Q151-W151),AND($Q151="",W151=""),"",OR($Q151&lt;&gt;"",W151&lt;&gt;""),"-")</f>
        <v>#N/A</v>
      </c>
      <c r="BE151" s="120" t="e" cm="1">
        <f t="array" ref="BE151">_xlfn.IFS(AND($Q151&lt;&gt;"",X151&lt;&gt;""),ABS($Q151-X151),AND($Q151="",X151=""),"",OR($Q151&lt;&gt;"",X151&lt;&gt;""),"-")</f>
        <v>#N/A</v>
      </c>
      <c r="BF151" s="120" t="e" cm="1">
        <f t="array" ref="BF151">_xlfn.IFS(AND($Q151&lt;&gt;"",Y151&lt;&gt;""),ABS($Q151-Y151),AND($Q151="",Y151=""),"",OR($Q151&lt;&gt;"",Y151&lt;&gt;""),"-")</f>
        <v>#N/A</v>
      </c>
      <c r="BG151" s="120" t="e" cm="1">
        <f t="array" ref="BG151">_xlfn.IFS(AND($Q151&lt;&gt;"",Z151&lt;&gt;""),ABS($Q151-Z151),AND($Q151="",Z151=""),"",OR($Q151&lt;&gt;"",Z151&lt;&gt;""),"-")</f>
        <v>#N/A</v>
      </c>
      <c r="BH151" s="120" t="e" cm="1">
        <f t="array" ref="BH151">_xlfn.IFS(AND($Q151&lt;&gt;"",AA151&lt;&gt;""),ABS($Q151-AA151),AND($Q151="",AA151=""),"",OR($Q151&lt;&gt;"",AA151&lt;&gt;""),"-")</f>
        <v>#N/A</v>
      </c>
      <c r="BI151" s="121" t="e" cm="1">
        <f t="array" ref="BI151">_xlfn.IFS(AND($R151&lt;&gt;"",S151&lt;&gt;""),ABS($R151-S151),AND($R151="",S151=""),"",OR($R151&lt;&gt;"",S151&lt;&gt;""),"-")</f>
        <v>#N/A</v>
      </c>
      <c r="BJ151" s="120" t="e" cm="1">
        <f t="array" ref="BJ151">_xlfn.IFS(AND($R151&lt;&gt;"",T151&lt;&gt;""),ABS($R151-T151),AND($R151="",T151=""),"",OR($R151&lt;&gt;"",T151&lt;&gt;""),"-")</f>
        <v>#N/A</v>
      </c>
      <c r="BK151" s="334" t="e" cm="1">
        <f t="array" ref="BK151">_xlfn.IFS(AND($R151&lt;&gt;"",U151&lt;&gt;""),ABS($R151-U151),AND($R151="",U151=""),"",OR($R151&lt;&gt;"",U151&lt;&gt;""),"-")</f>
        <v>#N/A</v>
      </c>
      <c r="BL151" s="120" t="e" cm="1">
        <f t="array" ref="BL151">_xlfn.IFS(AND($R151&lt;&gt;"",V151&lt;&gt;""),ABS($R151-V151),AND($R151="",V151=""),"",OR($R151&lt;&gt;"",V151&lt;&gt;""),"-")</f>
        <v>#N/A</v>
      </c>
      <c r="BM151" s="120" t="e" cm="1">
        <f t="array" ref="BM151">_xlfn.IFS(AND($R151&lt;&gt;"",W151&lt;&gt;""),ABS($R151-W151),AND($R151="",W151=""),"",OR($R151&lt;&gt;"",W151&lt;&gt;""),"-")</f>
        <v>#N/A</v>
      </c>
      <c r="BN151" s="120" t="e" cm="1">
        <f t="array" ref="BN151">_xlfn.IFS(AND($R151&lt;&gt;"",X151&lt;&gt;""),ABS($R151-X151),AND($R151="",X151=""),"",OR($R151&lt;&gt;"",X151&lt;&gt;""),"-")</f>
        <v>#N/A</v>
      </c>
      <c r="BO151" s="120" t="e" cm="1">
        <f t="array" ref="BO151">_xlfn.IFS(AND($R151&lt;&gt;"",Y151&lt;&gt;""),ABS($R151-Y151),AND($R151="",Y151=""),"",OR($R151&lt;&gt;"",Y151&lt;&gt;""),"-")</f>
        <v>#N/A</v>
      </c>
      <c r="BP151" s="120" t="e" cm="1">
        <f t="array" ref="BP151">_xlfn.IFS(AND($R151&lt;&gt;"",Z151&lt;&gt;""),ABS($R151-Z151),AND($R151="",Z151=""),"",OR($R151&lt;&gt;"",Z151&lt;&gt;""),"-")</f>
        <v>#N/A</v>
      </c>
      <c r="BQ151" s="120" t="e" cm="1">
        <f t="array" ref="BQ151">_xlfn.IFS(AND($R151&lt;&gt;"",AA151&lt;&gt;""),ABS($R151-AA151),AND($R151="",AA151=""),"",OR($R151&lt;&gt;"",AA151&lt;&gt;""),"-")</f>
        <v>#N/A</v>
      </c>
      <c r="BR151" s="121" t="e" cm="1">
        <f t="array" ref="BR151">_xlfn.IFS(AND($S151&lt;&gt;"",T151&lt;&gt;""),ABS($S151-T151),AND($S151="",T151=""),"",OR($S151&lt;&gt;"",T151&lt;&gt;""),"-")</f>
        <v>#N/A</v>
      </c>
      <c r="BS151" s="334" t="e" cm="1">
        <f t="array" ref="BS151">_xlfn.IFS(AND($S151&lt;&gt;"",U151&lt;&gt;""),ABS($S151-U151),AND($S151="",U151=""),"",OR($S151&lt;&gt;"",U151&lt;&gt;""),"-")</f>
        <v>#N/A</v>
      </c>
      <c r="BT151" s="120" t="e" cm="1">
        <f t="array" ref="BT151">_xlfn.IFS(AND($S151&lt;&gt;"",V151&lt;&gt;""),ABS($S151-V151),AND($S151="",V151=""),"",OR($S151&lt;&gt;"",V151&lt;&gt;""),"-")</f>
        <v>#N/A</v>
      </c>
      <c r="BU151" s="120" t="e" cm="1">
        <f t="array" ref="BU151">_xlfn.IFS(AND($S151&lt;&gt;"",W151&lt;&gt;""),ABS($S151-W151),AND($S151="",W151=""),"",OR($S151&lt;&gt;"",W151&lt;&gt;""),"-")</f>
        <v>#N/A</v>
      </c>
      <c r="BV151" s="120" t="e" cm="1">
        <f t="array" ref="BV151">_xlfn.IFS(AND($S151&lt;&gt;"",X151&lt;&gt;""),ABS($S151-X151),AND($S151="",X151=""),"",OR($S151&lt;&gt;"",X151&lt;&gt;""),"-")</f>
        <v>#N/A</v>
      </c>
      <c r="BW151" s="120" t="e" cm="1">
        <f t="array" ref="BW151">_xlfn.IFS(AND($S151&lt;&gt;"",Y151&lt;&gt;""),ABS($S151-Y151),AND($S151="",Y151=""),"",OR($S151&lt;&gt;"",Y151&lt;&gt;""),"-")</f>
        <v>#N/A</v>
      </c>
      <c r="BX151" s="120" t="e" cm="1">
        <f t="array" ref="BX151">_xlfn.IFS(AND($S151&lt;&gt;"",Z151&lt;&gt;""),ABS($S151-Z151),AND($S151="",Z151=""),"",OR($S151&lt;&gt;"",Z151&lt;&gt;""),"-")</f>
        <v>#N/A</v>
      </c>
      <c r="BY151" s="120" t="e" cm="1">
        <f t="array" ref="BY151">_xlfn.IFS(AND($S151&lt;&gt;"",AA151&lt;&gt;""),ABS($S151-AA151),AND($S151="",AA151=""),"",OR($S151&lt;&gt;"",AA151&lt;&gt;""),"-")</f>
        <v>#N/A</v>
      </c>
      <c r="BZ151" s="121" t="e" cm="1">
        <f t="array" ref="BZ151">_xlfn.IFS(AND($T151&lt;&gt;"",U151&lt;&gt;""),ABS($T151-U151),AND($T151="",U151=""),"",OR($T151&lt;&gt;"",U151&lt;&gt;""),"-")</f>
        <v>#N/A</v>
      </c>
      <c r="CA151" s="120" t="e" cm="1">
        <f t="array" ref="CA151">_xlfn.IFS(AND($T151&lt;&gt;"",V151&lt;&gt;""),ABS($T151-V151),AND($T151="",V151=""),"",OR($T151&lt;&gt;"",V151&lt;&gt;""),"-")</f>
        <v>#N/A</v>
      </c>
      <c r="CB151" s="120" t="e" cm="1">
        <f t="array" ref="CB151">_xlfn.IFS(AND($T151&lt;&gt;"",W151&lt;&gt;""),ABS($T151-W151),AND($T151="",W151=""),"",OR($T151&lt;&gt;"",W151&lt;&gt;""),"-")</f>
        <v>#N/A</v>
      </c>
      <c r="CC151" s="120" t="e" cm="1">
        <f t="array" ref="CC151">_xlfn.IFS(AND($T151&lt;&gt;"",X151&lt;&gt;""),ABS($T151-X151),AND($T151="",X151=""),"",OR($T151&lt;&gt;"",X151&lt;&gt;""),"-")</f>
        <v>#N/A</v>
      </c>
      <c r="CD151" s="120" t="e" cm="1">
        <f t="array" ref="CD151">_xlfn.IFS(AND($T151&lt;&gt;"",Y151&lt;&gt;""),ABS($T151-Y151),AND($T151="",Y151=""),"",OR($T151&lt;&gt;"",Y151&lt;&gt;""),"-")</f>
        <v>#N/A</v>
      </c>
      <c r="CE151" s="120" t="e" cm="1">
        <f t="array" ref="CE151">_xlfn.IFS(AND($T151&lt;&gt;"",Z151&lt;&gt;""),ABS($T151-Z151),AND($T151="",Z151=""),"",OR($T151&lt;&gt;"",Z151&lt;&gt;""),"-")</f>
        <v>#N/A</v>
      </c>
      <c r="CF151" s="120" t="e" cm="1">
        <f t="array" ref="CF151">_xlfn.IFS(AND($T151&lt;&gt;"",AA151&lt;&gt;""),ABS($T151-AA151),AND($T151="",AA151=""),"",OR($T151&lt;&gt;"",AA151&lt;&gt;""),"-")</f>
        <v>#N/A</v>
      </c>
      <c r="CG151" s="121" t="e" cm="1">
        <f t="array" ref="CG151">_xlfn.IFS(AND($U151&lt;&gt;"",V151&lt;&gt;""),ABS($U151-V151),AND($U151="",V151=""),"",OR($U151&lt;&gt;"",V151&lt;&gt;""),"-")</f>
        <v>#N/A</v>
      </c>
      <c r="CH151" s="120" t="e" cm="1">
        <f t="array" ref="CH151">_xlfn.IFS(AND($U151&lt;&gt;"",W151&lt;&gt;""),ABS($U151-W151),AND($U151="",W151=""),"",OR($U151&lt;&gt;"",W151&lt;&gt;""),"-")</f>
        <v>#N/A</v>
      </c>
      <c r="CI151" s="120" t="e" cm="1">
        <f t="array" ref="CI151">_xlfn.IFS(AND($U151&lt;&gt;"",X151&lt;&gt;""),ABS($U151-X151),AND($U151="",X151=""),"",OR($U151&lt;&gt;"",X151&lt;&gt;""),"-")</f>
        <v>#N/A</v>
      </c>
      <c r="CJ151" s="120" t="e" cm="1">
        <f t="array" ref="CJ151">_xlfn.IFS(AND($U151&lt;&gt;"",Y151&lt;&gt;""),ABS($U151-Y151),AND($U151="",Y151=""),"",OR($U151&lt;&gt;"",Y151&lt;&gt;""),"-")</f>
        <v>#N/A</v>
      </c>
      <c r="CK151" s="120" t="e" cm="1">
        <f t="array" ref="CK151">_xlfn.IFS(AND($U151&lt;&gt;"",Z151&lt;&gt;""),ABS($U151-Z151),AND($U151="",Z151=""),"",OR($U151&lt;&gt;"",Z151&lt;&gt;""),"-")</f>
        <v>#N/A</v>
      </c>
      <c r="CL151" s="120" t="e" cm="1">
        <f t="array" ref="CL151">_xlfn.IFS(AND($U151&lt;&gt;"",AA151&lt;&gt;""),ABS($U151-AA151),AND($U151="",AA151=""),"",OR($U151&lt;&gt;"",AA151&lt;&gt;""),"-")</f>
        <v>#N/A</v>
      </c>
      <c r="CM151" s="121" t="e" cm="1">
        <f t="array" ref="CM151">_xlfn.IFS(AND($V151&lt;&gt;"",W151&lt;&gt;""),ABS($V151-W151),AND($V151="",W151=""),"",OR($V151&lt;&gt;"",W151&lt;&gt;""),"-")</f>
        <v>#N/A</v>
      </c>
      <c r="CN151" s="120" t="e" cm="1">
        <f t="array" ref="CN151">_xlfn.IFS(AND($V151&lt;&gt;"",X151&lt;&gt;""),ABS($V151-X151),AND($V151="",X151=""),"",OR($V151&lt;&gt;"",X151&lt;&gt;""),"-")</f>
        <v>#N/A</v>
      </c>
      <c r="CO151" s="120" t="e" cm="1">
        <f t="array" ref="CO151">_xlfn.IFS(AND($V151&lt;&gt;"",Y151&lt;&gt;""),ABS($V151-Y151),AND($V151="",Y151=""),"",OR($V151&lt;&gt;"",Y151&lt;&gt;""),"-")</f>
        <v>#N/A</v>
      </c>
      <c r="CP151" s="120" t="e" cm="1">
        <f t="array" ref="CP151">_xlfn.IFS(AND($V151&lt;&gt;"",Z151&lt;&gt;""),ABS($V151-Z151),AND($V151="",Z151=""),"",OR($V151&lt;&gt;"",Z151&lt;&gt;""),"-")</f>
        <v>#N/A</v>
      </c>
      <c r="CQ151" s="120" t="e" cm="1">
        <f t="array" ref="CQ151">_xlfn.IFS(AND($V151&lt;&gt;"",AA151&lt;&gt;""),ABS($V151-AA151),AND($V151="",AA151=""),"",OR($V151&lt;&gt;"",AA151&lt;&gt;""),"-")</f>
        <v>#N/A</v>
      </c>
      <c r="CR151" s="121" t="e" cm="1">
        <f t="array" ref="CR151">_xlfn.IFS(AND($W151&lt;&gt;"",X151&lt;&gt;""),ABS($W151-X151),AND($W151="",X151=""),"",OR($W151&lt;&gt;"",X151&lt;&gt;""),"-")</f>
        <v>#N/A</v>
      </c>
      <c r="CS151" s="120" t="e" cm="1">
        <f t="array" ref="CS151">_xlfn.IFS(AND($W151&lt;&gt;"",Y151&lt;&gt;""),ABS($W151-Y151),AND($W151="",Y151=""),"",OR($W151&lt;&gt;"",Y151&lt;&gt;""),"-")</f>
        <v>#N/A</v>
      </c>
      <c r="CT151" s="120" t="e" cm="1">
        <f t="array" ref="CT151">_xlfn.IFS(AND($W151&lt;&gt;"",Z151&lt;&gt;""),ABS($W151-Z151),AND($W151="",Z151=""),"",OR($W151&lt;&gt;"",Z151&lt;&gt;""),"-")</f>
        <v>#N/A</v>
      </c>
      <c r="CU151" s="120" t="e" cm="1">
        <f t="array" ref="CU151">_xlfn.IFS(AND($W151&lt;&gt;"",AA151&lt;&gt;""),ABS($W151-AA151),AND($W151="",AA151=""),"",OR($W151&lt;&gt;"",AA151&lt;&gt;""),"-")</f>
        <v>#N/A</v>
      </c>
      <c r="CV151" s="121" t="e" cm="1">
        <f t="array" ref="CV151">_xlfn.IFS(AND($X151&lt;&gt;"",Y151&lt;&gt;""),ABS($X151-Y151),AND($X151="",Y151=""),"",OR($X151&lt;&gt;"",Y151&lt;&gt;""),"-")</f>
        <v>#N/A</v>
      </c>
      <c r="CW151" s="120" t="e" cm="1">
        <f t="array" ref="CW151">_xlfn.IFS(AND($X151&lt;&gt;"",Z151&lt;&gt;""),ABS($X151-Z151),AND($X151="",Z151=""),"",OR($X151&lt;&gt;"",Z151&lt;&gt;""),"-")</f>
        <v>#N/A</v>
      </c>
      <c r="CX151" s="120" t="e" cm="1">
        <f t="array" ref="CX151">_xlfn.IFS(AND($X151&lt;&gt;"",AA151&lt;&gt;""),ABS($X151-AA151),AND($X151="",AA151=""),"",OR($X151&lt;&gt;"",AA151&lt;&gt;""),"-")</f>
        <v>#N/A</v>
      </c>
      <c r="CY151" s="121" t="e" cm="1">
        <f t="array" ref="CY151">_xlfn.IFS(AND($Y151&lt;&gt;"",Z151&lt;&gt;""),ABS($Y151-Z151),AND($Y151="",Z151=""),"",OR($Y151&lt;&gt;"",Z151&lt;&gt;""),"-")</f>
        <v>#N/A</v>
      </c>
      <c r="CZ151" s="120" t="e" cm="1">
        <f t="array" ref="CZ151">_xlfn.IFS(AND($Y151&lt;&gt;"",AA151&lt;&gt;""),ABS($Y151-AA151),AND($Y151="",AA151=""),"",OR($Y151&lt;&gt;"",AA151&lt;&gt;""),"-")</f>
        <v>#N/A</v>
      </c>
      <c r="DA151" s="121" t="e" cm="1">
        <f t="array" ref="DA151">_xlfn.IFS(AND($Z151&lt;&gt;"",AA151&lt;&gt;""),ABS($Z151-AA151),AND($Z151="",AA151=""),"",OR($Z151&lt;&gt;"",AA151&lt;&gt;""),"-")</f>
        <v>#N/A</v>
      </c>
    </row>
    <row r="152" spans="1:105" s="121" customFormat="1" x14ac:dyDescent="0.2">
      <c r="A152" s="260"/>
      <c r="B152" s="259"/>
      <c r="C152" s="258"/>
      <c r="D152" s="258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P152" s="120"/>
      <c r="Q152" s="120"/>
      <c r="R152" s="120"/>
      <c r="S152" s="120"/>
      <c r="T152" s="120"/>
      <c r="U152" s="120"/>
      <c r="V152" s="120"/>
      <c r="W152" s="120"/>
      <c r="X152" s="120"/>
      <c r="Y152" s="120"/>
      <c r="Z152" s="120"/>
      <c r="AA152" s="120"/>
      <c r="AB152" s="123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O152" s="120"/>
      <c r="AP152" s="120"/>
      <c r="AQ152" s="120"/>
      <c r="AR152" s="120"/>
      <c r="AS152" s="120"/>
      <c r="AT152" s="120"/>
      <c r="AU152" s="120"/>
      <c r="AV152" s="120"/>
      <c r="AW152" s="120"/>
      <c r="AX152" s="120"/>
      <c r="AZ152" s="334"/>
      <c r="BA152" s="334"/>
      <c r="BB152" s="120"/>
      <c r="BC152" s="120"/>
      <c r="BD152" s="120"/>
      <c r="BE152" s="120"/>
      <c r="BF152" s="120"/>
      <c r="BG152" s="120"/>
      <c r="BH152" s="120"/>
      <c r="BJ152" s="120"/>
      <c r="BK152" s="334"/>
      <c r="BL152" s="120"/>
      <c r="BM152" s="120"/>
      <c r="BN152" s="120"/>
      <c r="BO152" s="120"/>
      <c r="BP152" s="120"/>
      <c r="BQ152" s="120"/>
      <c r="BS152" s="334"/>
      <c r="BT152" s="120"/>
      <c r="BU152" s="120"/>
      <c r="BV152" s="120"/>
      <c r="BW152" s="120"/>
      <c r="BX152" s="120"/>
      <c r="BY152" s="120"/>
      <c r="CA152" s="120"/>
      <c r="CB152" s="120"/>
      <c r="CC152" s="120"/>
      <c r="CD152" s="120"/>
      <c r="CE152" s="120"/>
      <c r="CF152" s="120"/>
      <c r="CH152" s="120"/>
      <c r="CI152" s="120"/>
      <c r="CJ152" s="120"/>
      <c r="CK152" s="120"/>
      <c r="CL152" s="120"/>
      <c r="CN152" s="120"/>
      <c r="CO152" s="120"/>
      <c r="CP152" s="120"/>
      <c r="CQ152" s="120"/>
      <c r="CS152" s="120"/>
      <c r="CT152" s="120"/>
      <c r="CU152" s="120"/>
      <c r="CW152" s="120"/>
      <c r="CX152" s="120"/>
      <c r="CZ152" s="120"/>
    </row>
    <row r="153" spans="1:105" s="121" customFormat="1" x14ac:dyDescent="0.2">
      <c r="A153" s="257" t="s">
        <v>2378</v>
      </c>
      <c r="C153" s="120"/>
      <c r="D153" s="120"/>
      <c r="E153" s="120"/>
      <c r="F153" s="120"/>
      <c r="G153" s="120"/>
      <c r="H153" s="120"/>
      <c r="I153" s="120"/>
      <c r="J153" s="120"/>
      <c r="K153" s="120"/>
      <c r="L153" s="120"/>
      <c r="M153" s="120"/>
      <c r="N153" s="120"/>
      <c r="O153" s="121" t="e">
        <f>AVERAGE(O2:O151)</f>
        <v>#N/A</v>
      </c>
      <c r="P153" s="120" t="e">
        <f t="shared" ref="P153:CA153" si="28">AVERAGE(P2:P151)</f>
        <v>#N/A</v>
      </c>
      <c r="Q153" s="120" t="e">
        <f t="shared" si="28"/>
        <v>#N/A</v>
      </c>
      <c r="R153" s="120" t="e">
        <f t="shared" si="28"/>
        <v>#N/A</v>
      </c>
      <c r="S153" s="120" t="e">
        <f t="shared" si="28"/>
        <v>#N/A</v>
      </c>
      <c r="T153" s="120" t="e">
        <f t="shared" si="28"/>
        <v>#N/A</v>
      </c>
      <c r="U153" s="120" t="e">
        <f t="shared" si="28"/>
        <v>#N/A</v>
      </c>
      <c r="V153" s="120" t="e">
        <f t="shared" si="28"/>
        <v>#N/A</v>
      </c>
      <c r="W153" s="120" t="e">
        <f t="shared" si="28"/>
        <v>#N/A</v>
      </c>
      <c r="X153" s="120" t="e">
        <f t="shared" si="28"/>
        <v>#N/A</v>
      </c>
      <c r="Y153" s="120" t="e">
        <f t="shared" si="28"/>
        <v>#N/A</v>
      </c>
      <c r="Z153" s="120" t="e">
        <f t="shared" si="28"/>
        <v>#N/A</v>
      </c>
      <c r="AA153" s="120" t="e">
        <f t="shared" si="28"/>
        <v>#N/A</v>
      </c>
      <c r="AB153" s="121" t="e">
        <f t="shared" si="28"/>
        <v>#N/A</v>
      </c>
      <c r="AC153" s="120" t="e">
        <f t="shared" si="28"/>
        <v>#N/A</v>
      </c>
      <c r="AD153" s="120" t="e">
        <f t="shared" si="28"/>
        <v>#N/A</v>
      </c>
      <c r="AE153" s="120" t="e">
        <f t="shared" si="28"/>
        <v>#N/A</v>
      </c>
      <c r="AF153" s="120" t="e">
        <f t="shared" si="28"/>
        <v>#N/A</v>
      </c>
      <c r="AG153" s="120" t="e">
        <f t="shared" si="28"/>
        <v>#N/A</v>
      </c>
      <c r="AH153" s="120" t="e">
        <f t="shared" si="28"/>
        <v>#N/A</v>
      </c>
      <c r="AI153" s="120" t="e">
        <f t="shared" si="28"/>
        <v>#N/A</v>
      </c>
      <c r="AJ153" s="120" t="e">
        <f t="shared" si="28"/>
        <v>#N/A</v>
      </c>
      <c r="AK153" s="120" t="e">
        <f t="shared" si="28"/>
        <v>#N/A</v>
      </c>
      <c r="AL153" s="120" t="e">
        <f t="shared" si="28"/>
        <v>#N/A</v>
      </c>
      <c r="AM153" s="120" t="e">
        <f t="shared" si="28"/>
        <v>#N/A</v>
      </c>
      <c r="AN153" s="121" t="e">
        <f t="shared" si="28"/>
        <v>#N/A</v>
      </c>
      <c r="AO153" s="120" t="e">
        <f t="shared" si="28"/>
        <v>#N/A</v>
      </c>
      <c r="AP153" s="120" t="e">
        <f t="shared" si="28"/>
        <v>#N/A</v>
      </c>
      <c r="AQ153" s="120" t="e">
        <f t="shared" si="28"/>
        <v>#N/A</v>
      </c>
      <c r="AR153" s="120" t="e">
        <f t="shared" si="28"/>
        <v>#N/A</v>
      </c>
      <c r="AS153" s="120" t="e">
        <f t="shared" si="28"/>
        <v>#N/A</v>
      </c>
      <c r="AT153" s="120" t="e">
        <f t="shared" si="28"/>
        <v>#N/A</v>
      </c>
      <c r="AU153" s="120" t="e">
        <f t="shared" si="28"/>
        <v>#N/A</v>
      </c>
      <c r="AV153" s="120" t="e">
        <f t="shared" si="28"/>
        <v>#N/A</v>
      </c>
      <c r="AW153" s="120" t="e">
        <f t="shared" si="28"/>
        <v>#N/A</v>
      </c>
      <c r="AX153" s="120" t="e">
        <f t="shared" si="28"/>
        <v>#N/A</v>
      </c>
      <c r="AY153" s="121" t="e">
        <f t="shared" si="28"/>
        <v>#N/A</v>
      </c>
      <c r="AZ153" s="334" t="e">
        <f t="shared" si="28"/>
        <v>#N/A</v>
      </c>
      <c r="BA153" s="334" t="e">
        <f t="shared" si="28"/>
        <v>#N/A</v>
      </c>
      <c r="BB153" s="120" t="e">
        <f t="shared" si="28"/>
        <v>#N/A</v>
      </c>
      <c r="BC153" s="120" t="e">
        <f t="shared" si="28"/>
        <v>#N/A</v>
      </c>
      <c r="BD153" s="120" t="e">
        <f t="shared" si="28"/>
        <v>#N/A</v>
      </c>
      <c r="BE153" s="120" t="e">
        <f t="shared" si="28"/>
        <v>#N/A</v>
      </c>
      <c r="BF153" s="120" t="e">
        <f t="shared" si="28"/>
        <v>#N/A</v>
      </c>
      <c r="BG153" s="120" t="e">
        <f t="shared" si="28"/>
        <v>#N/A</v>
      </c>
      <c r="BH153" s="120" t="e">
        <f t="shared" si="28"/>
        <v>#N/A</v>
      </c>
      <c r="BI153" s="121" t="e">
        <f t="shared" si="28"/>
        <v>#N/A</v>
      </c>
      <c r="BJ153" s="120" t="e">
        <f t="shared" si="28"/>
        <v>#N/A</v>
      </c>
      <c r="BK153" s="334" t="e">
        <f t="shared" si="28"/>
        <v>#N/A</v>
      </c>
      <c r="BL153" s="120" t="e">
        <f t="shared" si="28"/>
        <v>#N/A</v>
      </c>
      <c r="BM153" s="120" t="e">
        <f t="shared" si="28"/>
        <v>#N/A</v>
      </c>
      <c r="BN153" s="120" t="e">
        <f t="shared" si="28"/>
        <v>#N/A</v>
      </c>
      <c r="BO153" s="120" t="e">
        <f t="shared" si="28"/>
        <v>#N/A</v>
      </c>
      <c r="BP153" s="120" t="e">
        <f t="shared" si="28"/>
        <v>#N/A</v>
      </c>
      <c r="BQ153" s="120" t="e">
        <f t="shared" si="28"/>
        <v>#N/A</v>
      </c>
      <c r="BR153" s="121" t="e">
        <f t="shared" si="28"/>
        <v>#N/A</v>
      </c>
      <c r="BS153" s="334" t="e">
        <f t="shared" si="28"/>
        <v>#N/A</v>
      </c>
      <c r="BT153" s="120" t="e">
        <f t="shared" si="28"/>
        <v>#N/A</v>
      </c>
      <c r="BU153" s="120" t="e">
        <f t="shared" si="28"/>
        <v>#N/A</v>
      </c>
      <c r="BV153" s="120" t="e">
        <f t="shared" si="28"/>
        <v>#N/A</v>
      </c>
      <c r="BW153" s="120" t="e">
        <f t="shared" si="28"/>
        <v>#N/A</v>
      </c>
      <c r="BX153" s="120" t="e">
        <f t="shared" si="28"/>
        <v>#N/A</v>
      </c>
      <c r="BY153" s="120" t="e">
        <f t="shared" si="28"/>
        <v>#N/A</v>
      </c>
      <c r="BZ153" s="121" t="e">
        <f t="shared" si="28"/>
        <v>#N/A</v>
      </c>
      <c r="CA153" s="120" t="e">
        <f t="shared" si="28"/>
        <v>#N/A</v>
      </c>
      <c r="CB153" s="120" t="e">
        <f t="shared" ref="CB153:DA153" si="29">AVERAGE(CB2:CB151)</f>
        <v>#N/A</v>
      </c>
      <c r="CC153" s="120" t="e">
        <f t="shared" si="29"/>
        <v>#N/A</v>
      </c>
      <c r="CD153" s="120" t="e">
        <f t="shared" si="29"/>
        <v>#N/A</v>
      </c>
      <c r="CE153" s="120" t="e">
        <f t="shared" si="29"/>
        <v>#N/A</v>
      </c>
      <c r="CF153" s="120" t="e">
        <f t="shared" si="29"/>
        <v>#N/A</v>
      </c>
      <c r="CG153" s="121" t="e">
        <f t="shared" si="29"/>
        <v>#N/A</v>
      </c>
      <c r="CH153" s="120" t="e">
        <f t="shared" si="29"/>
        <v>#N/A</v>
      </c>
      <c r="CI153" s="120" t="e">
        <f t="shared" si="29"/>
        <v>#N/A</v>
      </c>
      <c r="CJ153" s="120" t="e">
        <f t="shared" si="29"/>
        <v>#N/A</v>
      </c>
      <c r="CK153" s="120" t="e">
        <f t="shared" si="29"/>
        <v>#N/A</v>
      </c>
      <c r="CL153" s="120" t="e">
        <f t="shared" si="29"/>
        <v>#N/A</v>
      </c>
      <c r="CM153" s="121" t="e">
        <f t="shared" si="29"/>
        <v>#N/A</v>
      </c>
      <c r="CN153" s="120" t="e">
        <f t="shared" si="29"/>
        <v>#N/A</v>
      </c>
      <c r="CO153" s="120" t="e">
        <f t="shared" si="29"/>
        <v>#N/A</v>
      </c>
      <c r="CP153" s="120" t="e">
        <f t="shared" si="29"/>
        <v>#N/A</v>
      </c>
      <c r="CQ153" s="120" t="e">
        <f t="shared" si="29"/>
        <v>#N/A</v>
      </c>
      <c r="CR153" s="121" t="e">
        <f t="shared" si="29"/>
        <v>#N/A</v>
      </c>
      <c r="CS153" s="120" t="e">
        <f t="shared" si="29"/>
        <v>#N/A</v>
      </c>
      <c r="CT153" s="120" t="e">
        <f t="shared" si="29"/>
        <v>#N/A</v>
      </c>
      <c r="CU153" s="120" t="e">
        <f t="shared" si="29"/>
        <v>#N/A</v>
      </c>
      <c r="CV153" s="121" t="e">
        <f t="shared" si="29"/>
        <v>#N/A</v>
      </c>
      <c r="CW153" s="120" t="e">
        <f t="shared" si="29"/>
        <v>#N/A</v>
      </c>
      <c r="CX153" s="120" t="e">
        <f t="shared" si="29"/>
        <v>#N/A</v>
      </c>
      <c r="CY153" s="121" t="e">
        <f t="shared" si="29"/>
        <v>#N/A</v>
      </c>
      <c r="CZ153" s="120" t="e">
        <f t="shared" si="29"/>
        <v>#N/A</v>
      </c>
      <c r="DA153" s="121" t="e">
        <f t="shared" si="29"/>
        <v>#N/A</v>
      </c>
    </row>
    <row r="154" spans="1:105" s="121" customFormat="1" x14ac:dyDescent="0.2">
      <c r="A154" s="257" t="s">
        <v>2429</v>
      </c>
      <c r="C154" s="120"/>
      <c r="D154" s="120"/>
      <c r="E154" s="120"/>
      <c r="F154" s="120"/>
      <c r="G154" s="120"/>
      <c r="H154" s="120"/>
      <c r="I154" s="120"/>
      <c r="J154" s="120"/>
      <c r="K154" s="120"/>
      <c r="L154" s="120"/>
      <c r="M154" s="120"/>
      <c r="N154" s="120"/>
      <c r="O154" s="121">
        <f>COUNT(O2:O151,"&gt;0")/(ROWS(O2:O151)-COUNTIF(O2:O151,""))</f>
        <v>7.2072072072072071E-2</v>
      </c>
      <c r="P154" s="120">
        <f t="shared" ref="P154:CA154" si="30">COUNT(P2:P151,"&gt;0")/(ROWS(P2:P151)-COUNTIF(P2:P151,""))</f>
        <v>8.8495575221238937E-2</v>
      </c>
      <c r="Q154" s="120">
        <f t="shared" si="30"/>
        <v>0.1487603305785124</v>
      </c>
      <c r="R154" s="120">
        <f t="shared" si="30"/>
        <v>0.1487603305785124</v>
      </c>
      <c r="S154" s="120">
        <f t="shared" si="30"/>
        <v>0.1487603305785124</v>
      </c>
      <c r="T154" s="120">
        <f t="shared" si="30"/>
        <v>0.1487603305785124</v>
      </c>
      <c r="U154" s="120">
        <f t="shared" si="30"/>
        <v>0.11965811965811966</v>
      </c>
      <c r="V154" s="120">
        <f t="shared" si="30"/>
        <v>0.17599999999999999</v>
      </c>
      <c r="W154" s="120">
        <f t="shared" si="30"/>
        <v>0.17599999999999999</v>
      </c>
      <c r="X154" s="120">
        <f t="shared" si="30"/>
        <v>0.16260162601626016</v>
      </c>
      <c r="Y154" s="120">
        <f t="shared" si="30"/>
        <v>0.16935483870967741</v>
      </c>
      <c r="Z154" s="120">
        <f t="shared" si="30"/>
        <v>1.9047619047619049E-2</v>
      </c>
      <c r="AA154" s="120">
        <f t="shared" si="30"/>
        <v>1.9047619047619049E-2</v>
      </c>
      <c r="AB154" s="121">
        <f t="shared" si="30"/>
        <v>7.0796460176991149E-2</v>
      </c>
      <c r="AC154" s="120">
        <f t="shared" si="30"/>
        <v>7.8125E-3</v>
      </c>
      <c r="AD154" s="120">
        <f t="shared" si="30"/>
        <v>7.8125E-3</v>
      </c>
      <c r="AE154" s="120">
        <f t="shared" si="30"/>
        <v>7.8125E-3</v>
      </c>
      <c r="AF154" s="120">
        <f t="shared" si="30"/>
        <v>7.8125E-3</v>
      </c>
      <c r="AG154" s="120">
        <f t="shared" si="30"/>
        <v>1.6260162601626018E-2</v>
      </c>
      <c r="AH154" s="120">
        <f t="shared" si="30"/>
        <v>1.5267175572519083E-2</v>
      </c>
      <c r="AI154" s="120">
        <f t="shared" si="30"/>
        <v>1.5267175572519083E-2</v>
      </c>
      <c r="AJ154" s="120">
        <f t="shared" si="30"/>
        <v>7.6923076923076927E-3</v>
      </c>
      <c r="AK154" s="120">
        <f t="shared" si="30"/>
        <v>1.5384615384615385E-2</v>
      </c>
      <c r="AL154" s="120">
        <f t="shared" si="30"/>
        <v>8.9285714285714281E-3</v>
      </c>
      <c r="AM154" s="120">
        <f t="shared" si="30"/>
        <v>8.9285714285714281E-3</v>
      </c>
      <c r="AN154" s="121">
        <f t="shared" si="30"/>
        <v>7.6923076923076927E-3</v>
      </c>
      <c r="AO154" s="120">
        <f t="shared" si="30"/>
        <v>7.6923076923076927E-3</v>
      </c>
      <c r="AP154" s="120">
        <f t="shared" si="30"/>
        <v>7.6923076923076927E-3</v>
      </c>
      <c r="AQ154" s="120">
        <f t="shared" si="30"/>
        <v>7.6923076923076927E-3</v>
      </c>
      <c r="AR154" s="120">
        <f t="shared" si="30"/>
        <v>1.6E-2</v>
      </c>
      <c r="AS154" s="120">
        <f t="shared" si="30"/>
        <v>2.2727272727272728E-2</v>
      </c>
      <c r="AT154" s="120">
        <f t="shared" si="30"/>
        <v>2.2727272727272728E-2</v>
      </c>
      <c r="AU154" s="120">
        <f t="shared" si="30"/>
        <v>1.5267175572519083E-2</v>
      </c>
      <c r="AV154" s="120">
        <f t="shared" si="30"/>
        <v>2.2900763358778626E-2</v>
      </c>
      <c r="AW154" s="120">
        <f t="shared" si="30"/>
        <v>8.771929824561403E-3</v>
      </c>
      <c r="AX154" s="120">
        <f t="shared" si="30"/>
        <v>8.771929824561403E-3</v>
      </c>
      <c r="AY154" s="121">
        <f t="shared" si="30"/>
        <v>0.1487603305785124</v>
      </c>
      <c r="AZ154" s="334">
        <f t="shared" si="30"/>
        <v>0.1487603305785124</v>
      </c>
      <c r="BA154" s="334">
        <f t="shared" si="30"/>
        <v>0.1487603305785124</v>
      </c>
      <c r="BB154" s="120">
        <f t="shared" si="30"/>
        <v>9.7560975609756101E-2</v>
      </c>
      <c r="BC154" s="120">
        <f t="shared" si="30"/>
        <v>2.1428571428571429E-2</v>
      </c>
      <c r="BD154" s="120">
        <f t="shared" si="30"/>
        <v>2.1428571428571429E-2</v>
      </c>
      <c r="BE154" s="120">
        <f t="shared" si="30"/>
        <v>2.1739130434782608E-2</v>
      </c>
      <c r="BF154" s="120">
        <f t="shared" si="30"/>
        <v>2.1582733812949641E-2</v>
      </c>
      <c r="BG154" s="120">
        <f t="shared" si="30"/>
        <v>8.1967213114754103E-3</v>
      </c>
      <c r="BH154" s="120">
        <f t="shared" si="30"/>
        <v>8.1967213114754103E-3</v>
      </c>
      <c r="BI154" s="121">
        <f t="shared" si="30"/>
        <v>0.1487603305785124</v>
      </c>
      <c r="BJ154" s="120">
        <f t="shared" si="30"/>
        <v>0.1487603305785124</v>
      </c>
      <c r="BK154" s="334">
        <f t="shared" si="30"/>
        <v>9.7560975609756101E-2</v>
      </c>
      <c r="BL154" s="120">
        <f t="shared" si="30"/>
        <v>2.1428571428571429E-2</v>
      </c>
      <c r="BM154" s="120">
        <f t="shared" si="30"/>
        <v>2.1428571428571429E-2</v>
      </c>
      <c r="BN154" s="120">
        <f t="shared" si="30"/>
        <v>2.1739130434782608E-2</v>
      </c>
      <c r="BO154" s="120">
        <f t="shared" si="30"/>
        <v>2.1582733812949641E-2</v>
      </c>
      <c r="BP154" s="120">
        <f t="shared" si="30"/>
        <v>8.1967213114754103E-3</v>
      </c>
      <c r="BQ154" s="120">
        <f t="shared" si="30"/>
        <v>8.1967213114754103E-3</v>
      </c>
      <c r="BR154" s="121">
        <f t="shared" si="30"/>
        <v>0.1487603305785124</v>
      </c>
      <c r="BS154" s="334">
        <f t="shared" si="30"/>
        <v>9.7560975609756101E-2</v>
      </c>
      <c r="BT154" s="120">
        <f t="shared" si="30"/>
        <v>2.1428571428571429E-2</v>
      </c>
      <c r="BU154" s="120">
        <f t="shared" si="30"/>
        <v>2.1428571428571429E-2</v>
      </c>
      <c r="BV154" s="120">
        <f t="shared" si="30"/>
        <v>2.1739130434782608E-2</v>
      </c>
      <c r="BW154" s="120">
        <f t="shared" si="30"/>
        <v>2.1582733812949641E-2</v>
      </c>
      <c r="BX154" s="120">
        <f t="shared" si="30"/>
        <v>8.1967213114754103E-3</v>
      </c>
      <c r="BY154" s="120">
        <f t="shared" si="30"/>
        <v>8.1967213114754103E-3</v>
      </c>
      <c r="BZ154" s="121">
        <f t="shared" si="30"/>
        <v>9.7560975609756101E-2</v>
      </c>
      <c r="CA154" s="120">
        <f t="shared" si="30"/>
        <v>2.1428571428571429E-2</v>
      </c>
      <c r="CB154" s="120">
        <f t="shared" ref="CB154:DA154" si="31">COUNT(CB2:CB151,"&gt;0")/(ROWS(CB2:CB151)-COUNTIF(CB2:CB151,""))</f>
        <v>2.1428571428571429E-2</v>
      </c>
      <c r="CC154" s="120">
        <f t="shared" si="31"/>
        <v>2.1739130434782608E-2</v>
      </c>
      <c r="CD154" s="120">
        <f t="shared" si="31"/>
        <v>2.1582733812949641E-2</v>
      </c>
      <c r="CE154" s="120">
        <f t="shared" si="31"/>
        <v>8.1967213114754103E-3</v>
      </c>
      <c r="CF154" s="120">
        <f t="shared" si="31"/>
        <v>8.1967213114754103E-3</v>
      </c>
      <c r="CG154" s="121">
        <f t="shared" si="31"/>
        <v>1.4598540145985401E-2</v>
      </c>
      <c r="CH154" s="120">
        <f t="shared" si="31"/>
        <v>1.4598540145985401E-2</v>
      </c>
      <c r="CI154" s="120">
        <f t="shared" si="31"/>
        <v>1.4814814814814815E-2</v>
      </c>
      <c r="CJ154" s="120">
        <f t="shared" si="31"/>
        <v>2.2222222222222223E-2</v>
      </c>
      <c r="CK154" s="120">
        <f t="shared" si="31"/>
        <v>0</v>
      </c>
      <c r="CL154" s="120">
        <f t="shared" si="31"/>
        <v>0</v>
      </c>
      <c r="CM154" s="121">
        <f t="shared" si="31"/>
        <v>0.17599999999999999</v>
      </c>
      <c r="CN154" s="120">
        <f t="shared" si="31"/>
        <v>0.16</v>
      </c>
      <c r="CO154" s="120">
        <f t="shared" si="31"/>
        <v>0.140625</v>
      </c>
      <c r="CP154" s="120">
        <f t="shared" si="31"/>
        <v>7.9365079365079361E-3</v>
      </c>
      <c r="CQ154" s="120">
        <f t="shared" si="31"/>
        <v>7.9365079365079361E-3</v>
      </c>
      <c r="CR154" s="121">
        <f t="shared" si="31"/>
        <v>0.16</v>
      </c>
      <c r="CS154" s="120">
        <f t="shared" si="31"/>
        <v>0.140625</v>
      </c>
      <c r="CT154" s="120">
        <f t="shared" si="31"/>
        <v>7.9365079365079361E-3</v>
      </c>
      <c r="CU154" s="120">
        <f t="shared" si="31"/>
        <v>7.9365079365079361E-3</v>
      </c>
      <c r="CV154" s="121">
        <f t="shared" si="31"/>
        <v>0.14285714285714285</v>
      </c>
      <c r="CW154" s="120">
        <f t="shared" si="31"/>
        <v>8.0645161290322578E-3</v>
      </c>
      <c r="CX154" s="120">
        <f t="shared" si="31"/>
        <v>8.0645161290322578E-3</v>
      </c>
      <c r="CY154" s="121">
        <f t="shared" si="31"/>
        <v>8.0000000000000002E-3</v>
      </c>
      <c r="CZ154" s="120">
        <f t="shared" si="31"/>
        <v>8.0000000000000002E-3</v>
      </c>
      <c r="DA154" s="121">
        <f t="shared" si="31"/>
        <v>1.9047619047619049E-2</v>
      </c>
    </row>
  </sheetData>
  <conditionalFormatting sqref="CG1:CL1">
    <cfRule type="colorScale" priority="19">
      <colorScale>
        <cfvo type="min"/>
        <cfvo type="max"/>
        <color rgb="FFFCFCFF"/>
        <color rgb="FF63BE7B"/>
      </colorScale>
    </cfRule>
  </conditionalFormatting>
  <conditionalFormatting sqref="CM1:CQ1">
    <cfRule type="colorScale" priority="18">
      <colorScale>
        <cfvo type="min"/>
        <cfvo type="max"/>
        <color rgb="FFFCFCFF"/>
        <color rgb="FF63BE7B"/>
      </colorScale>
    </cfRule>
  </conditionalFormatting>
  <conditionalFormatting sqref="CR1:CU1">
    <cfRule type="colorScale" priority="17">
      <colorScale>
        <cfvo type="min"/>
        <cfvo type="max"/>
        <color rgb="FFFCFCFF"/>
        <color rgb="FF63BE7B"/>
      </colorScale>
    </cfRule>
  </conditionalFormatting>
  <conditionalFormatting sqref="CV1:CX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Y1:CZ1">
    <cfRule type="colorScale" priority="15">
      <colorScale>
        <cfvo type="min"/>
        <cfvo type="max"/>
        <color rgb="FFFCFCFF"/>
        <color rgb="FF63BE7B"/>
      </colorScale>
    </cfRule>
  </conditionalFormatting>
  <conditionalFormatting sqref="B1:N1048576">
    <cfRule type="cellIs" dxfId="7" priority="13" operator="equal">
      <formula>"-IG"</formula>
    </cfRule>
    <cfRule type="cellIs" dxfId="6" priority="14" operator="equal">
      <formula>"B-G"</formula>
    </cfRule>
  </conditionalFormatting>
  <conditionalFormatting sqref="AN1:AX1">
    <cfRule type="colorScale" priority="20">
      <colorScale>
        <cfvo type="min"/>
        <cfvo type="max"/>
        <color rgb="FFFCFCFF"/>
        <color rgb="FF63BE7B"/>
      </colorScale>
    </cfRule>
  </conditionalFormatting>
  <conditionalFormatting sqref="BB1:BH1 AY1">
    <cfRule type="colorScale" priority="21">
      <colorScale>
        <cfvo type="min"/>
        <cfvo type="max"/>
        <color rgb="FFFCFCFF"/>
        <color rgb="FF63BE7B"/>
      </colorScale>
    </cfRule>
  </conditionalFormatting>
  <conditionalFormatting sqref="BK1:BQ1">
    <cfRule type="colorScale" priority="22">
      <colorScale>
        <cfvo type="min"/>
        <cfvo type="max"/>
        <color rgb="FFFCFCFF"/>
        <color rgb="FF63BE7B"/>
      </colorScale>
    </cfRule>
  </conditionalFormatting>
  <conditionalFormatting sqref="AC1">
    <cfRule type="colorScale" priority="11">
      <colorScale>
        <cfvo type="min"/>
        <cfvo type="max"/>
        <color rgb="FFFCFCFF"/>
        <color rgb="FF63BE7B"/>
      </colorScale>
    </cfRule>
  </conditionalFormatting>
  <conditionalFormatting sqref="AD1">
    <cfRule type="colorScale" priority="12">
      <colorScale>
        <cfvo type="min"/>
        <cfvo type="max"/>
        <color rgb="FFFCFCFF"/>
        <color rgb="FF63BE7B"/>
      </colorScale>
    </cfRule>
  </conditionalFormatting>
  <conditionalFormatting sqref="AG1:AM1 AB1">
    <cfRule type="colorScale" priority="23">
      <colorScale>
        <cfvo type="min"/>
        <cfvo type="max"/>
        <color rgb="FFFCFCFF"/>
        <color rgb="FF63BE7B"/>
      </colorScale>
    </cfRule>
  </conditionalFormatting>
  <conditionalFormatting sqref="O1:AA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1:AF1">
    <cfRule type="colorScale" priority="9">
      <colorScale>
        <cfvo type="min"/>
        <cfvo type="max"/>
        <color rgb="FFFCFCFF"/>
        <color rgb="FF63BE7B"/>
      </colorScale>
    </cfRule>
  </conditionalFormatting>
  <conditionalFormatting sqref="AZ1:BA1">
    <cfRule type="colorScale" priority="8">
      <colorScale>
        <cfvo type="min"/>
        <cfvo type="max"/>
        <color rgb="FFFCFCFF"/>
        <color rgb="FF63BE7B"/>
      </colorScale>
    </cfRule>
  </conditionalFormatting>
  <conditionalFormatting sqref="BI1:BJ1">
    <cfRule type="colorScale" priority="5">
      <colorScale>
        <cfvo type="min"/>
        <cfvo type="max"/>
        <color rgb="FFFCFCFF"/>
        <color rgb="FF63BE7B"/>
      </colorScale>
    </cfRule>
  </conditionalFormatting>
  <conditionalFormatting sqref="BS1:BY1">
    <cfRule type="colorScale" priority="4">
      <colorScale>
        <cfvo type="min"/>
        <cfvo type="max"/>
        <color rgb="FFFCFCFF"/>
        <color rgb="FF63BE7B"/>
      </colorScale>
    </cfRule>
  </conditionalFormatting>
  <conditionalFormatting sqref="BR1">
    <cfRule type="colorScale" priority="3">
      <colorScale>
        <cfvo type="min"/>
        <cfvo type="max"/>
        <color rgb="FFFCFCFF"/>
        <color rgb="FF63BE7B"/>
      </colorScale>
    </cfRule>
  </conditionalFormatting>
  <conditionalFormatting sqref="BZ1:CF1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7030A0"/>
  </sheetPr>
  <dimension ref="A1:DK153"/>
  <sheetViews>
    <sheetView zoomScale="130" zoomScaleNormal="130" workbookViewId="0">
      <pane xSplit="36" ySplit="1" topLeftCell="AK2" activePane="bottomRight" state="frozen"/>
      <selection activeCell="AE37" sqref="AE37"/>
      <selection pane="topRight" activeCell="AE37" sqref="AE37"/>
      <selection pane="bottomLeft" activeCell="AE37" sqref="AE37"/>
      <selection pane="bottomRight" activeCell="AK3" sqref="AK3"/>
    </sheetView>
  </sheetViews>
  <sheetFormatPr baseColWidth="10" defaultColWidth="10.83203125" defaultRowHeight="15" x14ac:dyDescent="0.2"/>
  <cols>
    <col min="1" max="1" width="3" style="120" bestFit="1" customWidth="1"/>
    <col min="2" max="2" width="4.1640625" style="186" customWidth="1"/>
    <col min="3" max="3" width="3.6640625" style="186" bestFit="1" customWidth="1"/>
    <col min="4" max="4" width="3.83203125" style="186" bestFit="1" customWidth="1"/>
    <col min="5" max="5" width="4.5" style="263" customWidth="1"/>
    <col min="6" max="6" width="3.1640625" style="186" customWidth="1"/>
    <col min="7" max="7" width="4.1640625" style="186" bestFit="1" customWidth="1"/>
    <col min="8" max="8" width="4.1640625" style="262" customWidth="1"/>
    <col min="9" max="9" width="4.1640625" style="187" customWidth="1"/>
    <col min="10" max="10" width="7.1640625" style="256" bestFit="1" customWidth="1"/>
    <col min="11" max="11" width="4.6640625" style="121" bestFit="1" customWidth="1"/>
    <col min="12" max="12" width="4.6640625" style="120" customWidth="1"/>
    <col min="13" max="22" width="4.6640625" style="120" bestFit="1" customWidth="1"/>
    <col min="23" max="23" width="4.5" style="120" bestFit="1" customWidth="1"/>
    <col min="24" max="24" width="4.6640625" style="121" bestFit="1" customWidth="1"/>
    <col min="25" max="25" width="4.6640625" style="120" customWidth="1"/>
    <col min="26" max="35" width="4.6640625" style="120" bestFit="1" customWidth="1"/>
    <col min="36" max="36" width="4.5" style="120" bestFit="1" customWidth="1"/>
    <col min="37" max="37" width="3.6640625" style="121" bestFit="1" customWidth="1"/>
    <col min="38" max="48" width="3.6640625" style="120" bestFit="1" customWidth="1"/>
    <col min="49" max="49" width="3.6640625" style="121" bestFit="1" customWidth="1"/>
    <col min="50" max="59" width="3.6640625" style="120" bestFit="1" customWidth="1"/>
    <col min="60" max="60" width="3.6640625" style="121" bestFit="1" customWidth="1"/>
    <col min="61" max="69" width="3.6640625" style="120" bestFit="1" customWidth="1"/>
    <col min="70" max="70" width="3.6640625" style="121" bestFit="1" customWidth="1"/>
    <col min="71" max="78" width="3.6640625" style="120" bestFit="1" customWidth="1"/>
    <col min="79" max="79" width="3.6640625" style="121" bestFit="1" customWidth="1"/>
    <col min="80" max="86" width="3.6640625" style="120" bestFit="1" customWidth="1"/>
    <col min="87" max="87" width="3.6640625" style="121" bestFit="1" customWidth="1"/>
    <col min="88" max="93" width="3.6640625" style="120" bestFit="1" customWidth="1"/>
    <col min="94" max="94" width="3.6640625" style="121" bestFit="1" customWidth="1"/>
    <col min="95" max="99" width="3.6640625" style="120" bestFit="1" customWidth="1"/>
    <col min="100" max="100" width="4.6640625" style="121" bestFit="1" customWidth="1"/>
    <col min="101" max="104" width="3.6640625" style="120" bestFit="1" customWidth="1"/>
    <col min="105" max="105" width="3.6640625" style="121" bestFit="1" customWidth="1"/>
    <col min="106" max="108" width="3.6640625" style="120" bestFit="1" customWidth="1"/>
    <col min="109" max="109" width="3.6640625" style="121" bestFit="1" customWidth="1"/>
    <col min="110" max="111" width="3.6640625" style="120" bestFit="1" customWidth="1"/>
    <col min="112" max="112" width="3.6640625" style="121" bestFit="1" customWidth="1"/>
    <col min="113" max="113" width="3.6640625" style="120" bestFit="1" customWidth="1"/>
    <col min="114" max="114" width="3.6640625" style="121" bestFit="1" customWidth="1"/>
    <col min="115" max="115" width="10.83203125" style="121"/>
    <col min="116" max="16384" width="10.83203125" style="120"/>
  </cols>
  <sheetData>
    <row r="1" spans="1:115" s="125" customFormat="1" ht="74" customHeight="1" x14ac:dyDescent="0.2">
      <c r="A1" s="125" t="s">
        <v>2514</v>
      </c>
      <c r="B1" s="264" t="s">
        <v>2513</v>
      </c>
      <c r="C1" s="264" t="s">
        <v>2512</v>
      </c>
      <c r="D1" s="264" t="s">
        <v>2511</v>
      </c>
      <c r="E1" s="265" t="s">
        <v>2510</v>
      </c>
      <c r="F1" s="264" t="s">
        <v>2509</v>
      </c>
      <c r="G1" s="264" t="s">
        <v>2508</v>
      </c>
      <c r="H1" s="265" t="s">
        <v>628</v>
      </c>
      <c r="I1" s="264" t="s">
        <v>626</v>
      </c>
      <c r="J1" s="261" t="s">
        <v>31</v>
      </c>
      <c r="K1" s="129" t="s">
        <v>2349</v>
      </c>
      <c r="L1" s="128" t="s">
        <v>2348</v>
      </c>
      <c r="M1" s="128" t="s">
        <v>2347</v>
      </c>
      <c r="N1" s="128" t="s">
        <v>2346</v>
      </c>
      <c r="O1" s="128" t="s">
        <v>2345</v>
      </c>
      <c r="P1" s="128" t="s">
        <v>2344</v>
      </c>
      <c r="Q1" s="128" t="s">
        <v>2343</v>
      </c>
      <c r="R1" s="128" t="s">
        <v>2342</v>
      </c>
      <c r="S1" s="128" t="s">
        <v>2341</v>
      </c>
      <c r="T1" s="128" t="s">
        <v>2340</v>
      </c>
      <c r="U1" s="128" t="s">
        <v>2339</v>
      </c>
      <c r="V1" s="128" t="s">
        <v>2338</v>
      </c>
      <c r="W1" s="128" t="s">
        <v>2337</v>
      </c>
      <c r="X1" s="129" t="s">
        <v>0</v>
      </c>
      <c r="Y1" s="128" t="s">
        <v>2367</v>
      </c>
      <c r="Z1" s="128" t="s">
        <v>2366</v>
      </c>
      <c r="AA1" s="128" t="s">
        <v>2365</v>
      </c>
      <c r="AB1" s="128" t="s">
        <v>2364</v>
      </c>
      <c r="AC1" s="128" t="s">
        <v>2363</v>
      </c>
      <c r="AD1" s="128" t="s">
        <v>2362</v>
      </c>
      <c r="AE1" s="128" t="s">
        <v>2361</v>
      </c>
      <c r="AF1" s="128" t="s">
        <v>2360</v>
      </c>
      <c r="AG1" s="128" t="s">
        <v>2359</v>
      </c>
      <c r="AH1" s="128" t="s">
        <v>2358</v>
      </c>
      <c r="AI1" s="128" t="s">
        <v>2357</v>
      </c>
      <c r="AJ1" s="128" t="s">
        <v>2356</v>
      </c>
      <c r="AK1" s="129" t="s">
        <v>2507</v>
      </c>
      <c r="AL1" s="128" t="s">
        <v>2495</v>
      </c>
      <c r="AM1" s="128" t="s">
        <v>2494</v>
      </c>
      <c r="AN1" s="128" t="s">
        <v>2493</v>
      </c>
      <c r="AO1" s="128" t="s">
        <v>2492</v>
      </c>
      <c r="AP1" s="128" t="s">
        <v>2491</v>
      </c>
      <c r="AQ1" s="129" t="s">
        <v>2490</v>
      </c>
      <c r="AR1" s="128" t="s">
        <v>2489</v>
      </c>
      <c r="AS1" s="128" t="s">
        <v>2488</v>
      </c>
      <c r="AT1" s="128" t="s">
        <v>2487</v>
      </c>
      <c r="AU1" s="129" t="s">
        <v>2486</v>
      </c>
      <c r="AV1" s="128" t="s">
        <v>2485</v>
      </c>
      <c r="AW1" s="129" t="s">
        <v>2506</v>
      </c>
      <c r="AX1" s="128" t="s">
        <v>2505</v>
      </c>
      <c r="AY1" s="128" t="s">
        <v>2504</v>
      </c>
      <c r="AZ1" s="128" t="s">
        <v>2503</v>
      </c>
      <c r="BA1" s="128" t="s">
        <v>2502</v>
      </c>
      <c r="BB1" s="129" t="s">
        <v>2501</v>
      </c>
      <c r="BC1" s="128" t="s">
        <v>2500</v>
      </c>
      <c r="BD1" s="128" t="s">
        <v>2499</v>
      </c>
      <c r="BE1" s="128" t="s">
        <v>2498</v>
      </c>
      <c r="BF1" s="129" t="s">
        <v>2497</v>
      </c>
      <c r="BG1" s="128" t="s">
        <v>2496</v>
      </c>
      <c r="BH1" s="129" t="s">
        <v>2484</v>
      </c>
      <c r="BI1" s="128" t="s">
        <v>2483</v>
      </c>
      <c r="BJ1" s="128" t="s">
        <v>2482</v>
      </c>
      <c r="BK1" s="128" t="s">
        <v>2481</v>
      </c>
      <c r="BL1" s="128" t="s">
        <v>2480</v>
      </c>
      <c r="BM1" s="128" t="s">
        <v>2479</v>
      </c>
      <c r="BN1" s="128" t="s">
        <v>2478</v>
      </c>
      <c r="BO1" s="128" t="s">
        <v>2477</v>
      </c>
      <c r="BP1" s="128" t="s">
        <v>2476</v>
      </c>
      <c r="BQ1" s="128" t="s">
        <v>2475</v>
      </c>
      <c r="BR1" s="129" t="s">
        <v>2474</v>
      </c>
      <c r="BS1" s="128" t="s">
        <v>2473</v>
      </c>
      <c r="BT1" s="128" t="s">
        <v>2472</v>
      </c>
      <c r="BU1" s="128" t="s">
        <v>2471</v>
      </c>
      <c r="BV1" s="128" t="s">
        <v>2470</v>
      </c>
      <c r="BW1" s="128" t="s">
        <v>2469</v>
      </c>
      <c r="BX1" s="128" t="s">
        <v>2468</v>
      </c>
      <c r="BY1" s="128" t="s">
        <v>2467</v>
      </c>
      <c r="BZ1" s="128" t="s">
        <v>2466</v>
      </c>
      <c r="CA1" s="129" t="s">
        <v>2465</v>
      </c>
      <c r="CB1" s="128" t="s">
        <v>2464</v>
      </c>
      <c r="CC1" s="128" t="s">
        <v>2463</v>
      </c>
      <c r="CD1" s="128" t="s">
        <v>2462</v>
      </c>
      <c r="CE1" s="128" t="s">
        <v>2461</v>
      </c>
      <c r="CF1" s="128" t="s">
        <v>2460</v>
      </c>
      <c r="CG1" s="128" t="s">
        <v>2459</v>
      </c>
      <c r="CH1" s="128" t="s">
        <v>2458</v>
      </c>
      <c r="CI1" s="129" t="s">
        <v>2457</v>
      </c>
      <c r="CJ1" s="128" t="s">
        <v>2456</v>
      </c>
      <c r="CK1" s="128" t="s">
        <v>2455</v>
      </c>
      <c r="CL1" s="128" t="s">
        <v>2454</v>
      </c>
      <c r="CM1" s="128" t="s">
        <v>2453</v>
      </c>
      <c r="CN1" s="128" t="s">
        <v>2452</v>
      </c>
      <c r="CO1" s="128" t="s">
        <v>2451</v>
      </c>
      <c r="CP1" s="129" t="s">
        <v>2450</v>
      </c>
      <c r="CQ1" s="128" t="s">
        <v>2449</v>
      </c>
      <c r="CR1" s="128" t="s">
        <v>2448</v>
      </c>
      <c r="CS1" s="128" t="s">
        <v>2447</v>
      </c>
      <c r="CT1" s="128" t="s">
        <v>2446</v>
      </c>
      <c r="CU1" s="128" t="s">
        <v>2445</v>
      </c>
      <c r="CV1" s="129" t="s">
        <v>2444</v>
      </c>
      <c r="CW1" s="128" t="s">
        <v>2443</v>
      </c>
      <c r="CX1" s="128" t="s">
        <v>2442</v>
      </c>
      <c r="CY1" s="128" t="s">
        <v>2441</v>
      </c>
      <c r="CZ1" s="128" t="s">
        <v>2440</v>
      </c>
      <c r="DA1" s="129" t="s">
        <v>2439</v>
      </c>
      <c r="DB1" s="128" t="s">
        <v>2438</v>
      </c>
      <c r="DC1" s="128" t="s">
        <v>2437</v>
      </c>
      <c r="DD1" s="128" t="s">
        <v>2436</v>
      </c>
      <c r="DE1" s="129" t="s">
        <v>2435</v>
      </c>
      <c r="DF1" s="128" t="s">
        <v>2434</v>
      </c>
      <c r="DG1" s="128" t="s">
        <v>2433</v>
      </c>
      <c r="DH1" s="129" t="s">
        <v>2432</v>
      </c>
      <c r="DI1" s="128" t="s">
        <v>2431</v>
      </c>
      <c r="DJ1" s="126" t="s">
        <v>2430</v>
      </c>
      <c r="DK1" s="126"/>
    </row>
    <row r="2" spans="1:115" x14ac:dyDescent="0.2">
      <c r="A2" s="120" t="e">
        <f t="shared" ref="A2:A33" si="0">IF(OR(B2=100,C2=100,D2=100),"ok","")</f>
        <v>#DIV/0!</v>
      </c>
      <c r="B2" s="186" t="e">
        <f t="shared" ref="B2:B33" si="1">100*(COUNTIF(K2:W2,"BI-")+COUNTIF(K2:W2,"BIG"))/F2</f>
        <v>#DIV/0!</v>
      </c>
      <c r="C2" s="186" t="e">
        <f t="shared" ref="C2:C33" si="2">100*COUNTIF(K2:W2,"-IG")/F2</f>
        <v>#DIV/0!</v>
      </c>
      <c r="D2" s="186" t="e">
        <f t="shared" ref="D2:D33" si="3">100*COUNTIF(K2:W2,"B-G")/F2</f>
        <v>#DIV/0!</v>
      </c>
      <c r="E2" s="263">
        <f t="shared" ref="E2:E33" si="4">COUNTIF(K2:W2,"B-G")+COUNTIF(K2:W2,"-IG")</f>
        <v>0</v>
      </c>
      <c r="F2" s="186">
        <f t="shared" ref="F2:F33" si="5">COUNTIF(K2:W2,"BI-")+COUNTIF(K2:W2,"BIG")+COUNTIF(K2:W2,"B-G")+COUNTIF(K2:W2,"-IG")</f>
        <v>0</v>
      </c>
      <c r="G2" s="186" t="e">
        <f t="shared" ref="G2:G33" si="6">E2/F2*100</f>
        <v>#DIV/0!</v>
      </c>
      <c r="H2" s="262" t="str">
        <f t="shared" ref="H2:H33" si="7">IF(ISNUMBER(SEARCH("B",_xlfn.CONCAT(K2:W2))),"B","")</f>
        <v/>
      </c>
      <c r="I2" s="187" t="str">
        <f t="shared" ref="I2:I33" si="8">IF(ISNUMBER(SEARCH("I",_xlfn.CONCAT(K2:W2))),"I","")</f>
        <v/>
      </c>
      <c r="J2" s="260" t="s">
        <v>33</v>
      </c>
      <c r="K2" s="259" t="e">
        <f>VLOOKUP($J2,Merged_couplings!$B:$BU,MATCH(K$1,Merged_couplings!$B$1:$BU$1,0),FALSE)</f>
        <v>#N/A</v>
      </c>
      <c r="L2" s="258" t="e">
        <f>VLOOKUP($J2,Merged_couplings!$B:$BU,MATCH(L$1,Merged_couplings!$B$1:$BU$1,0),FALSE)</f>
        <v>#N/A</v>
      </c>
      <c r="M2" s="258" t="e">
        <f>VLOOKUP($J2,Merged_couplings!$B:$BU,MATCH(M$1,Merged_couplings!$B$1:$BU$1,0),FALSE)</f>
        <v>#N/A</v>
      </c>
      <c r="N2" s="258" t="e">
        <f>VLOOKUP($J2,Merged_couplings!$B:$BU,MATCH(N$1,Merged_couplings!$B$1:$BU$1,0),FALSE)</f>
        <v>#N/A</v>
      </c>
      <c r="O2" s="258" t="e">
        <f>VLOOKUP($J2,Merged_couplings!$B:$BU,MATCH(O$1,Merged_couplings!$B$1:$BU$1,0),FALSE)</f>
        <v>#N/A</v>
      </c>
      <c r="P2" s="258" t="e">
        <f>VLOOKUP($J2,Merged_couplings!$B:$BU,MATCH(P$1,Merged_couplings!$B$1:$BU$1,0),FALSE)</f>
        <v>#N/A</v>
      </c>
      <c r="Q2" s="258" t="e">
        <f>VLOOKUP($J2,Merged_couplings!$B:$BU,MATCH(Q$1,Merged_couplings!$B$1:$BU$1,0),FALSE)</f>
        <v>#N/A</v>
      </c>
      <c r="R2" s="258" t="e">
        <f>VLOOKUP($J2,Merged_couplings!$B:$BU,MATCH(R$1,Merged_couplings!$B$1:$BU$1,0),FALSE)</f>
        <v>#N/A</v>
      </c>
      <c r="S2" s="258" t="e">
        <f>VLOOKUP($J2,Merged_couplings!$B:$BU,MATCH(S$1,Merged_couplings!$B$1:$BU$1,0),FALSE)</f>
        <v>#N/A</v>
      </c>
      <c r="T2" s="258" t="e">
        <f>VLOOKUP($J2,Merged_couplings!$B:$BU,MATCH(T$1,Merged_couplings!$B$1:$BU$1,0),FALSE)</f>
        <v>#N/A</v>
      </c>
      <c r="U2" s="258" t="e">
        <f>VLOOKUP($J2,Merged_couplings!$B:$BU,MATCH(U$1,Merged_couplings!$B$1:$BU$1,0),FALSE)</f>
        <v>#N/A</v>
      </c>
      <c r="V2" s="258" t="e">
        <f>VLOOKUP($J2,Merged_couplings!$B:$BU,MATCH(V$1,Merged_couplings!$B$1:$BU$1,0),FALSE)</f>
        <v>#N/A</v>
      </c>
      <c r="W2" s="258" t="e">
        <f>VLOOKUP($J2,Merged_couplings!$B:$BU,MATCH(W$1,Merged_couplings!$B$1:$BU$1,0),FALSE)</f>
        <v>#N/A</v>
      </c>
      <c r="X2" s="121" t="str">
        <f>_xlfn.IFNA(VLOOKUP($J2,Merged_couplings!$B:$R,MATCH(X$1,Merged_couplings!$B$1:$R$1,0),FALSE),"")</f>
        <v/>
      </c>
      <c r="Y2" s="120" t="str">
        <f>_xlfn.IFNA(VLOOKUP($J2,Merged_couplings!$B:$R,MATCH(Y$1,Merged_couplings!$B$1:$R$1,0),FALSE),"")</f>
        <v/>
      </c>
      <c r="Z2" s="120" t="str">
        <f>_xlfn.IFNA(VLOOKUP($J2,Merged_couplings!$B:$R,MATCH(Z$1,Merged_couplings!$B$1:$R$1,0),FALSE),"")</f>
        <v/>
      </c>
      <c r="AA2" s="120" t="str">
        <f>_xlfn.IFNA(VLOOKUP($J2,Merged_couplings!$B:$R,MATCH(AA$1,Merged_couplings!$B$1:$R$1,0),FALSE),"")</f>
        <v/>
      </c>
      <c r="AB2" s="120" t="str">
        <f>_xlfn.IFNA(VLOOKUP($J2,Merged_couplings!$B:$R,MATCH(AB$1,Merged_couplings!$B$1:$R$1,0),FALSE),"")</f>
        <v/>
      </c>
      <c r="AC2" s="120" t="str">
        <f>_xlfn.IFNA(VLOOKUP($J2,Merged_couplings!$B:$R,MATCH(AC$1,Merged_couplings!$B$1:$R$1,0),FALSE),"")</f>
        <v/>
      </c>
      <c r="AD2" s="120" t="str">
        <f>_xlfn.IFNA(VLOOKUP($J2,Merged_couplings!$B:$R,MATCH(AD$1,Merged_couplings!$B$1:$R$1,0),FALSE),"")</f>
        <v/>
      </c>
      <c r="AE2" s="120" t="str">
        <f>_xlfn.IFNA(VLOOKUP($J2,Merged_couplings!$B:$R,MATCH(AE$1,Merged_couplings!$B$1:$R$1,0),FALSE),"")</f>
        <v/>
      </c>
      <c r="AF2" s="120" t="str">
        <f>_xlfn.IFNA(VLOOKUP($J2,Merged_couplings!$B:$R,MATCH(AF$1,Merged_couplings!$B$1:$R$1,0),FALSE),"")</f>
        <v/>
      </c>
      <c r="AG2" s="120" t="str">
        <f>_xlfn.IFNA(VLOOKUP($J2,Merged_couplings!$B:$R,MATCH(AG$1,Merged_couplings!$B$1:$R$1,0),FALSE),"")</f>
        <v/>
      </c>
      <c r="AH2" s="120" t="str">
        <f>_xlfn.IFNA(VLOOKUP($J2,Merged_couplings!$B:$R,MATCH(AH$1,Merged_couplings!$B$1:$R$1,0),FALSE),"")</f>
        <v/>
      </c>
      <c r="AI2" s="120" t="str">
        <f>_xlfn.IFNA(VLOOKUP($J2,Merged_couplings!$B:$R,MATCH(AI$1,Merged_couplings!$B$1:$R$1,0),FALSE),"")</f>
        <v/>
      </c>
      <c r="AJ2" s="120" t="str">
        <f>_xlfn.IFNA(VLOOKUP($J2,Merged_couplings!$B:$R,MATCH(AJ$1,Merged_couplings!$B$1:$R$1,0),FALSE),"")</f>
        <v/>
      </c>
      <c r="AK2" s="123" t="str" cm="1">
        <f t="array" ref="AK2">_xlfn.IFS(AND($X2&lt;&gt;"",Y2&lt;&gt;""),ABS($X2-Y2),AND($X2="",Y2=""),"",OR($X2&lt;&gt;"",Y2&lt;&gt;""),"-")</f>
        <v/>
      </c>
      <c r="AL2" s="122" t="str" cm="1">
        <f t="array" ref="AL2">_xlfn.IFS(AND($X2&lt;&gt;"",Z2&lt;&gt;""),ABS($X2-Z2),AND($X2="",Z2=""),"",OR($X2&lt;&gt;"",Z2&lt;&gt;""),"-")</f>
        <v/>
      </c>
      <c r="AM2" s="122" t="str" cm="1">
        <f t="array" ref="AM2">_xlfn.IFS(AND($X2&lt;&gt;"",AA2&lt;&gt;""),ABS($X2-AA2),AND($X2="",AA2=""),"",OR($X2&lt;&gt;"",AA2&lt;&gt;""),"-")</f>
        <v/>
      </c>
      <c r="AN2" s="122" t="str" cm="1">
        <f t="array" ref="AN2">_xlfn.IFS(AND($X2&lt;&gt;"",AB2&lt;&gt;""),ABS($X2-AB2),AND($X2="",AB2=""),"",OR($X2&lt;&gt;"",AB2&lt;&gt;""),"-")</f>
        <v/>
      </c>
      <c r="AO2" s="122" t="str" cm="1">
        <f t="array" ref="AO2">_xlfn.IFS(AND($X2&lt;&gt;"",AC2&lt;&gt;""),ABS($X2-AC2),AND($X2="",AC2=""),"",OR($X2&lt;&gt;"",AC2&lt;&gt;""),"-")</f>
        <v/>
      </c>
      <c r="AP2" s="122" t="str" cm="1">
        <f t="array" ref="AP2">_xlfn.IFS(AND($X2&lt;&gt;"",AD2&lt;&gt;""),ABS($X2-AD2),AND($X2="",AD2=""),"",OR($X2&lt;&gt;"",AD2&lt;&gt;""),"-")</f>
        <v/>
      </c>
      <c r="AQ2" s="122" t="str" cm="1">
        <f t="array" ref="AQ2">_xlfn.IFS(AND($X2&lt;&gt;"",AE2&lt;&gt;""),ABS($X2-AE2),AND($X2="",AE2=""),"",OR($X2&lt;&gt;"",AE2&lt;&gt;""),"-")</f>
        <v/>
      </c>
      <c r="AR2" s="122" t="str" cm="1">
        <f t="array" ref="AR2">_xlfn.IFS(AND($X2&lt;&gt;"",AF2&lt;&gt;""),ABS($X2-AF2),AND($X2="",AF2=""),"",OR($X2&lt;&gt;"",AF2&lt;&gt;""),"-")</f>
        <v/>
      </c>
      <c r="AS2" s="122" t="str" cm="1">
        <f t="array" ref="AS2">_xlfn.IFS(AND($X2&lt;&gt;"",AG2&lt;&gt;""),ABS($X2-AG2),AND($X2="",AG2=""),"",OR($X2&lt;&gt;"",AG2&lt;&gt;""),"-")</f>
        <v/>
      </c>
      <c r="AT2" s="122" t="str" cm="1">
        <f t="array" ref="AT2">_xlfn.IFS(AND($X2&lt;&gt;"",AH2&lt;&gt;""),ABS($X2-AH2),AND($X2="",AH2=""),"",OR($X2&lt;&gt;"",AH2&lt;&gt;""),"-")</f>
        <v/>
      </c>
      <c r="AU2" s="122" t="str" cm="1">
        <f t="array" ref="AU2">_xlfn.IFS(AND($X2&lt;&gt;"",AI2&lt;&gt;""),ABS($X2-AI2),AND($X2="",AI2=""),"",OR($X2&lt;&gt;"",AI2&lt;&gt;""),"-")</f>
        <v/>
      </c>
      <c r="AV2" s="122" t="str" cm="1">
        <f t="array" ref="AV2">_xlfn.IFS(AND($X2&lt;&gt;"",AJ2&lt;&gt;""),ABS($X2-AJ2),AND($X2="",AJ2=""),"",OR($X2&lt;&gt;"",AJ2&lt;&gt;""),"-")</f>
        <v/>
      </c>
      <c r="AW2" s="123" t="str" cm="1">
        <f t="array" ref="AW2">_xlfn.IFS(AND($Y2&lt;&gt;"",Z2&lt;&gt;""),ABS($Y2-Z2),AND($Y2="",Z2=""),"",OR($Y2&lt;&gt;"",Z2&lt;&gt;""),"-")</f>
        <v/>
      </c>
      <c r="AX2" s="122" t="str" cm="1">
        <f t="array" ref="AX2">_xlfn.IFS(AND($Y2&lt;&gt;"",AA2&lt;&gt;""),ABS($Y2-AA2),AND($Y2="",AA2=""),"",OR($Y2&lt;&gt;"",AA2&lt;&gt;""),"-")</f>
        <v/>
      </c>
      <c r="AY2" s="122" t="str" cm="1">
        <f t="array" ref="AY2">_xlfn.IFS(AND($Y2&lt;&gt;"",AB2&lt;&gt;""),ABS($Y2-AB2),AND($Y2="",AB2=""),"",OR($Y2&lt;&gt;"",AB2&lt;&gt;""),"-")</f>
        <v/>
      </c>
      <c r="AZ2" s="122" t="str" cm="1">
        <f t="array" ref="AZ2">_xlfn.IFS(AND($Y2&lt;&gt;"",AC2&lt;&gt;""),ABS($Y2-AC2),AND($Y2="",AC2=""),"",OR($Y2&lt;&gt;"",AC2&lt;&gt;""),"-")</f>
        <v/>
      </c>
      <c r="BA2" s="122" t="str" cm="1">
        <f t="array" ref="BA2">_xlfn.IFS(AND($Y2&lt;&gt;"",AD2&lt;&gt;""),ABS($Y2-AD2),AND($Y2="",AD2=""),"",OR($Y2&lt;&gt;"",AD2&lt;&gt;""),"-")</f>
        <v/>
      </c>
      <c r="BB2" s="122" t="str" cm="1">
        <f t="array" ref="BB2">_xlfn.IFS(AND($Y2&lt;&gt;"",AE2&lt;&gt;""),ABS($Y2-AE2),AND($Y2="",AE2=""),"",OR($Y2&lt;&gt;"",AE2&lt;&gt;""),"-")</f>
        <v/>
      </c>
      <c r="BC2" s="122" t="str" cm="1">
        <f t="array" ref="BC2">_xlfn.IFS(AND($Y2&lt;&gt;"",AF2&lt;&gt;""),ABS($Y2-AF2),AND($Y2="",AF2=""),"",OR($Y2&lt;&gt;"",AF2&lt;&gt;""),"-")</f>
        <v/>
      </c>
      <c r="BD2" s="122" t="str" cm="1">
        <f t="array" ref="BD2">_xlfn.IFS(AND($Y2&lt;&gt;"",AG2&lt;&gt;""),ABS($Y2-AG2),AND($Y2="",AG2=""),"",OR($Y2&lt;&gt;"",AG2&lt;&gt;""),"-")</f>
        <v/>
      </c>
      <c r="BE2" s="122" t="str" cm="1">
        <f t="array" ref="BE2">_xlfn.IFS(AND($Y2&lt;&gt;"",AH2&lt;&gt;""),ABS($Y2-AH2),AND($Y2="",AH2=""),"",OR($Y2&lt;&gt;"",AH2&lt;&gt;""),"-")</f>
        <v/>
      </c>
      <c r="BF2" s="122" t="str" cm="1">
        <f t="array" ref="BF2">_xlfn.IFS(AND($Y2&lt;&gt;"",AI2&lt;&gt;""),ABS($Y2-AI2),AND($Y2="",AI2=""),"",OR($Y2&lt;&gt;"",AI2&lt;&gt;""),"-")</f>
        <v/>
      </c>
      <c r="BG2" s="122" t="str" cm="1">
        <f t="array" ref="BG2">_xlfn.IFS(AND($Y2&lt;&gt;"",AJ2&lt;&gt;""),ABS($Y2-AJ2),AND($Y2="",AJ2=""),"",OR($Y2&lt;&gt;"",AJ2&lt;&gt;""),"-")</f>
        <v/>
      </c>
      <c r="BH2" s="121" t="str" cm="1">
        <f t="array" ref="BH2">_xlfn.IFS(AND($Z2&lt;&gt;"",AA2&lt;&gt;""),ABS($Z2-AA2),AND($Z2="",AA2=""),"",OR($Z2&lt;&gt;"",AA2&lt;&gt;""),"-")</f>
        <v/>
      </c>
      <c r="BI2" s="120" t="str" cm="1">
        <f t="array" ref="BI2">_xlfn.IFS(AND($Z2&lt;&gt;"",AB2&lt;&gt;""),ABS($Z2-AB2),AND($Z2="",AB2=""),"",OR($Z2&lt;&gt;"",AB2&lt;&gt;""),"-")</f>
        <v/>
      </c>
      <c r="BJ2" s="120" t="str" cm="1">
        <f t="array" ref="BJ2">_xlfn.IFS(AND($Z2&lt;&gt;"",AC2&lt;&gt;""),ABS($Z2-AC2),AND($Z2="",AC2=""),"",OR($Z2&lt;&gt;"",AC2&lt;&gt;""),"-")</f>
        <v/>
      </c>
      <c r="BK2" s="120" t="str" cm="1">
        <f t="array" ref="BK2">_xlfn.IFS(AND($Z2&lt;&gt;"",AD2&lt;&gt;""),ABS($Z2-AD2),AND($Z2="",AD2=""),"",OR($Z2&lt;&gt;"",AD2&lt;&gt;""),"-")</f>
        <v/>
      </c>
      <c r="BL2" s="120" t="str" cm="1">
        <f t="array" ref="BL2">_xlfn.IFS(AND($Z2&lt;&gt;"",AE2&lt;&gt;""),ABS($Z2-AE2),AND($Z2="",AE2=""),"",OR($Z2&lt;&gt;"",AE2&lt;&gt;""),"-")</f>
        <v/>
      </c>
      <c r="BM2" s="120" t="str" cm="1">
        <f t="array" ref="BM2">_xlfn.IFS(AND($Z2&lt;&gt;"",AF2&lt;&gt;""),ABS($Z2-AF2),AND($Z2="",AF2=""),"",OR($Z2&lt;&gt;"",AF2&lt;&gt;""),"-")</f>
        <v/>
      </c>
      <c r="BN2" s="120" t="str" cm="1">
        <f t="array" ref="BN2">_xlfn.IFS(AND($Z2&lt;&gt;"",AG2&lt;&gt;""),ABS($Z2-AG2),AND($Z2="",AG2=""),"",OR($Z2&lt;&gt;"",AG2&lt;&gt;""),"-")</f>
        <v/>
      </c>
      <c r="BO2" s="120" t="str" cm="1">
        <f t="array" ref="BO2">_xlfn.IFS(AND($Z2&lt;&gt;"",AH2&lt;&gt;""),ABS($Z2-AH2),AND($Z2="",AH2=""),"",OR($Z2&lt;&gt;"",AH2&lt;&gt;""),"-")</f>
        <v/>
      </c>
      <c r="BP2" s="120" t="str" cm="1">
        <f t="array" ref="BP2">_xlfn.IFS(AND($Z2&lt;&gt;"",AI2&lt;&gt;""),ABS($Z2-AI2),AND($Z2="",AI2=""),"",OR($Z2&lt;&gt;"",AI2&lt;&gt;""),"-")</f>
        <v/>
      </c>
      <c r="BQ2" s="120" t="str" cm="1">
        <f t="array" ref="BQ2">_xlfn.IFS(AND($Z2&lt;&gt;"",AJ2&lt;&gt;""),ABS($Z2-AJ2),AND($Z2="",AJ2=""),"",OR($Z2&lt;&gt;"",AJ2&lt;&gt;""),"-")</f>
        <v/>
      </c>
      <c r="BR2" s="121" t="str" cm="1">
        <f t="array" ref="BR2">_xlfn.IFS(AND($AA2&lt;&gt;"",AB2&lt;&gt;""),ABS($AA2-AB2),AND($AA2="",AB2=""),"",OR($AA2&lt;&gt;"",AB2&lt;&gt;""),"-")</f>
        <v/>
      </c>
      <c r="BS2" s="120" t="str" cm="1">
        <f t="array" ref="BS2">_xlfn.IFS(AND($AA2&lt;&gt;"",AC2&lt;&gt;""),ABS($AA2-AC2),AND($AA2="",AC2=""),"",OR($AA2&lt;&gt;"",AC2&lt;&gt;""),"-")</f>
        <v/>
      </c>
      <c r="BT2" s="120" t="str" cm="1">
        <f t="array" ref="BT2">_xlfn.IFS(AND($AA2&lt;&gt;"",AD2&lt;&gt;""),ABS($AA2-AD2),AND($AA2="",AD2=""),"",OR($AA2&lt;&gt;"",AD2&lt;&gt;""),"-")</f>
        <v/>
      </c>
      <c r="BU2" s="120" t="str" cm="1">
        <f t="array" ref="BU2">_xlfn.IFS(AND($AA2&lt;&gt;"",AE2&lt;&gt;""),ABS($AA2-AE2),AND($AA2="",AE2=""),"",OR($AA2&lt;&gt;"",AE2&lt;&gt;""),"-")</f>
        <v/>
      </c>
      <c r="BV2" s="120" t="str" cm="1">
        <f t="array" ref="BV2">_xlfn.IFS(AND($AA2&lt;&gt;"",AF2&lt;&gt;""),ABS($AA2-AF2),AND($AA2="",AF2=""),"",OR($AA2&lt;&gt;"",AF2&lt;&gt;""),"-")</f>
        <v/>
      </c>
      <c r="BW2" s="120" t="str" cm="1">
        <f t="array" ref="BW2">_xlfn.IFS(AND($AA2&lt;&gt;"",AG2&lt;&gt;""),ABS($AA2-AG2),AND($AA2="",AG2=""),"",OR($AA2&lt;&gt;"",AG2&lt;&gt;""),"-")</f>
        <v/>
      </c>
      <c r="BX2" s="120" t="str" cm="1">
        <f t="array" ref="BX2">_xlfn.IFS(AND($AA2&lt;&gt;"",AH2&lt;&gt;""),ABS($AA2-AH2),AND($AA2="",AH2=""),"",OR($AA2&lt;&gt;"",AH2&lt;&gt;""),"-")</f>
        <v/>
      </c>
      <c r="BY2" s="120" t="str" cm="1">
        <f t="array" ref="BY2">_xlfn.IFS(AND($AA2&lt;&gt;"",AI2&lt;&gt;""),ABS($AA2-AI2),AND($AA2="",AI2=""),"",OR($AA2&lt;&gt;"",AI2&lt;&gt;""),"-")</f>
        <v/>
      </c>
      <c r="BZ2" s="120" t="str" cm="1">
        <f t="array" ref="BZ2">_xlfn.IFS(AND($AA2&lt;&gt;"",AJ2&lt;&gt;""),ABS($AA2-AJ2),AND($AA2="",AJ2=""),"",OR($AA2&lt;&gt;"",AJ2&lt;&gt;""),"-")</f>
        <v/>
      </c>
      <c r="CA2" s="121" t="str" cm="1">
        <f t="array" ref="CA2">_xlfn.IFS(AND($AB2&lt;&gt;"",AC2&lt;&gt;""),ABS($AB2-AC2),AND($AB2="",AC2=""),"",OR($AB2&lt;&gt;"",AC2&lt;&gt;""),"-")</f>
        <v/>
      </c>
      <c r="CB2" s="120" t="str" cm="1">
        <f t="array" ref="CB2">_xlfn.IFS(AND($AB2&lt;&gt;"",AD2&lt;&gt;""),ABS($AB2-AD2),AND($AB2="",AD2=""),"",OR($AB2&lt;&gt;"",AD2&lt;&gt;""),"-")</f>
        <v/>
      </c>
      <c r="CC2" s="120" t="str" cm="1">
        <f t="array" ref="CC2">_xlfn.IFS(AND($AB2&lt;&gt;"",AE2&lt;&gt;""),ABS($AB2-AE2),AND($AB2="",AE2=""),"",OR($AB2&lt;&gt;"",AE2&lt;&gt;""),"-")</f>
        <v/>
      </c>
      <c r="CD2" s="120" t="str" cm="1">
        <f t="array" ref="CD2">_xlfn.IFS(AND($AB2&lt;&gt;"",AF2&lt;&gt;""),ABS($AB2-AF2),AND($AB2="",AF2=""),"",OR($AB2&lt;&gt;"",AF2&lt;&gt;""),"-")</f>
        <v/>
      </c>
      <c r="CE2" s="120" t="str" cm="1">
        <f t="array" ref="CE2">_xlfn.IFS(AND($AB2&lt;&gt;"",AG2&lt;&gt;""),ABS($AB2-AG2),AND($AB2="",AG2=""),"",OR($AB2&lt;&gt;"",AG2&lt;&gt;""),"-")</f>
        <v/>
      </c>
      <c r="CF2" s="120" t="str" cm="1">
        <f t="array" ref="CF2">_xlfn.IFS(AND($AB2&lt;&gt;"",AH2&lt;&gt;""),ABS($AB2-AH2),AND($AB2="",AH2=""),"",OR($AB2&lt;&gt;"",AH2&lt;&gt;""),"-")</f>
        <v/>
      </c>
      <c r="CG2" s="120" t="str" cm="1">
        <f t="array" ref="CG2">_xlfn.IFS(AND($AB2&lt;&gt;"",AI2&lt;&gt;""),ABS($AB2-AI2),AND($AB2="",AI2=""),"",OR($AB2&lt;&gt;"",AI2&lt;&gt;""),"-")</f>
        <v/>
      </c>
      <c r="CH2" s="120" t="str" cm="1">
        <f t="array" ref="CH2">_xlfn.IFS(AND($AB2&lt;&gt;"",AJ2&lt;&gt;""),ABS($AB2-AJ2),AND($AB2="",AJ2=""),"",OR($AB2&lt;&gt;"",AJ2&lt;&gt;""),"-")</f>
        <v/>
      </c>
      <c r="CI2" s="121" t="str" cm="1">
        <f t="array" ref="CI2">_xlfn.IFS(AND($AC2&lt;&gt;"",AD2&lt;&gt;""),ABS($AC2-AD2),AND($AC2="",AD2=""),"",OR($AC2&lt;&gt;"",AD2&lt;&gt;""),"-")</f>
        <v/>
      </c>
      <c r="CJ2" s="120" t="str" cm="1">
        <f t="array" ref="CJ2">_xlfn.IFS(AND($AC2&lt;&gt;"",AE2&lt;&gt;""),ABS($AC2-AE2),AND($AC2="",AE2=""),"",OR($AC2&lt;&gt;"",AE2&lt;&gt;""),"-")</f>
        <v/>
      </c>
      <c r="CK2" s="120" t="str" cm="1">
        <f t="array" ref="CK2">_xlfn.IFS(AND($AC2&lt;&gt;"",AF2&lt;&gt;""),ABS($AC2-AF2),AND($AC2="",AF2=""),"",OR($AC2&lt;&gt;"",AF2&lt;&gt;""),"-")</f>
        <v/>
      </c>
      <c r="CL2" s="120" t="str" cm="1">
        <f t="array" ref="CL2">_xlfn.IFS(AND($AC2&lt;&gt;"",AG2&lt;&gt;""),ABS($AC2-AG2),AND($AC2="",AG2=""),"",OR($AC2&lt;&gt;"",AG2&lt;&gt;""),"-")</f>
        <v/>
      </c>
      <c r="CM2" s="120" t="str" cm="1">
        <f t="array" ref="CM2">_xlfn.IFS(AND($AC2&lt;&gt;"",AH2&lt;&gt;""),ABS($AC2-AH2),AND($AC2="",AH2=""),"",OR($AC2&lt;&gt;"",AH2&lt;&gt;""),"-")</f>
        <v/>
      </c>
      <c r="CN2" s="120" t="str" cm="1">
        <f t="array" ref="CN2">_xlfn.IFS(AND($AC2&lt;&gt;"",AI2&lt;&gt;""),ABS($AC2-AI2),AND($AC2="",AI2=""),"",OR($AC2&lt;&gt;"",AI2&lt;&gt;""),"-")</f>
        <v/>
      </c>
      <c r="CO2" s="120" t="str" cm="1">
        <f t="array" ref="CO2">_xlfn.IFS(AND($AC2&lt;&gt;"",AJ2&lt;&gt;""),ABS($AC2-AJ2),AND($AC2="",AJ2=""),"",OR($AC2&lt;&gt;"",AJ2&lt;&gt;""),"-")</f>
        <v/>
      </c>
      <c r="CP2" s="121" t="str" cm="1">
        <f t="array" ref="CP2">_xlfn.IFS(AND($AD2&lt;&gt;"",AE2&lt;&gt;""),ABS($AD2-AE2),AND($AD2="",AE2=""),"",OR($AD2&lt;&gt;"",AE2&lt;&gt;""),"-")</f>
        <v/>
      </c>
      <c r="CQ2" s="120" t="str" cm="1">
        <f t="array" ref="CQ2">_xlfn.IFS(AND($AD2&lt;&gt;"",AF2&lt;&gt;""),ABS($AD2-AF2),AND($AD2="",AF2=""),"",OR($AD2&lt;&gt;"",AF2&lt;&gt;""),"-")</f>
        <v/>
      </c>
      <c r="CR2" s="120" t="str" cm="1">
        <f t="array" ref="CR2">_xlfn.IFS(AND($AD2&lt;&gt;"",AG2&lt;&gt;""),ABS($AD2-AG2),AND($AD2="",AG2=""),"",OR($AD2&lt;&gt;"",AG2&lt;&gt;""),"-")</f>
        <v/>
      </c>
      <c r="CS2" s="120" t="str" cm="1">
        <f t="array" ref="CS2">_xlfn.IFS(AND($AD2&lt;&gt;"",AH2&lt;&gt;""),ABS($AD2-AH2),AND($AD2="",AH2=""),"",OR($AD2&lt;&gt;"",AH2&lt;&gt;""),"-")</f>
        <v/>
      </c>
      <c r="CT2" s="120" t="str" cm="1">
        <f t="array" ref="CT2">_xlfn.IFS(AND($AD2&lt;&gt;"",AI2&lt;&gt;""),ABS($AD2-AI2),AND($AD2="",AI2=""),"",OR($AD2&lt;&gt;"",AI2&lt;&gt;""),"-")</f>
        <v/>
      </c>
      <c r="CU2" s="120" t="str" cm="1">
        <f t="array" ref="CU2">_xlfn.IFS(AND($AD2&lt;&gt;"",AJ2&lt;&gt;""),ABS($AD2-AJ2),AND($AD2="",AJ2=""),"",OR($AD2&lt;&gt;"",AJ2&lt;&gt;""),"-")</f>
        <v/>
      </c>
      <c r="CV2" s="121" t="str" cm="1">
        <f t="array" ref="CV2">_xlfn.IFS(AND($AE2&lt;&gt;"",AF2&lt;&gt;""),ABS($AE2-AF2),AND($AE2="",AF2=""),"",OR($AE2&lt;&gt;"",AF2&lt;&gt;""),"-")</f>
        <v/>
      </c>
      <c r="CW2" s="120" t="str" cm="1">
        <f t="array" ref="CW2">_xlfn.IFS(AND($AE2&lt;&gt;"",AG2&lt;&gt;""),ABS($AE2-AG2),AND($AE2="",AG2=""),"",OR($AE2&lt;&gt;"",AG2&lt;&gt;""),"-")</f>
        <v/>
      </c>
      <c r="CX2" s="120" t="str" cm="1">
        <f t="array" ref="CX2">_xlfn.IFS(AND($AE2&lt;&gt;"",AH2&lt;&gt;""),ABS($AE2-AH2),AND($AE2="",AH2=""),"",OR($AE2&lt;&gt;"",AH2&lt;&gt;""),"-")</f>
        <v/>
      </c>
      <c r="CY2" s="120" t="str" cm="1">
        <f t="array" ref="CY2">_xlfn.IFS(AND($AE2&lt;&gt;"",AI2&lt;&gt;""),ABS($AE2-AI2),AND($AE2="",AI2=""),"",OR($AE2&lt;&gt;"",AI2&lt;&gt;""),"-")</f>
        <v/>
      </c>
      <c r="CZ2" s="120" t="str" cm="1">
        <f t="array" ref="CZ2">_xlfn.IFS(AND($AE2&lt;&gt;"",AJ2&lt;&gt;""),ABS($AE2-AJ2),AND($AE2="",AJ2=""),"",OR($AE2&lt;&gt;"",AJ2&lt;&gt;""),"-")</f>
        <v/>
      </c>
      <c r="DA2" s="121" t="str" cm="1">
        <f t="array" ref="DA2">_xlfn.IFS(AND($AF2&lt;&gt;"",AG2&lt;&gt;""),ABS($AF2-AG2),AND($AF2="",AG2=""),"",OR($AF2&lt;&gt;"",AG2&lt;&gt;""),"-")</f>
        <v/>
      </c>
      <c r="DB2" s="120" t="str" cm="1">
        <f t="array" ref="DB2">_xlfn.IFS(AND($AF2&lt;&gt;"",AH2&lt;&gt;""),ABS($AF2-AH2),AND($AF2="",AH2=""),"",OR($AF2&lt;&gt;"",AH2&lt;&gt;""),"-")</f>
        <v/>
      </c>
      <c r="DC2" s="120" t="str" cm="1">
        <f t="array" ref="DC2">_xlfn.IFS(AND($AF2&lt;&gt;"",AI2&lt;&gt;""),ABS($AF2-AI2),AND($AF2="",AI2=""),"",OR($AF2&lt;&gt;"",AI2&lt;&gt;""),"-")</f>
        <v/>
      </c>
      <c r="DD2" s="120" t="str" cm="1">
        <f t="array" ref="DD2">_xlfn.IFS(AND($AF2&lt;&gt;"",AJ2&lt;&gt;""),ABS($AF2-AJ2),AND($AF2="",AJ2=""),"",OR($AF2&lt;&gt;"",AJ2&lt;&gt;""),"-")</f>
        <v/>
      </c>
      <c r="DE2" s="121" t="str" cm="1">
        <f t="array" ref="DE2">_xlfn.IFS(AND($AG2&lt;&gt;"",AH2&lt;&gt;""),ABS($AG2-AH2),AND($AG2="",AH2=""),"",OR($AG2&lt;&gt;"",AH2&lt;&gt;""),"-")</f>
        <v/>
      </c>
      <c r="DF2" s="120" t="str" cm="1">
        <f t="array" ref="DF2">_xlfn.IFS(AND($AG2&lt;&gt;"",AI2&lt;&gt;""),ABS($AG2-AI2),AND($AG2="",AI2=""),"",OR($AG2&lt;&gt;"",AI2&lt;&gt;""),"-")</f>
        <v/>
      </c>
      <c r="DG2" s="120" t="str" cm="1">
        <f t="array" ref="DG2">_xlfn.IFS(AND($AG2&lt;&gt;"",AJ2&lt;&gt;""),ABS($AG2-AJ2),AND($AG2="",AJ2=""),"",OR($AG2&lt;&gt;"",AJ2&lt;&gt;""),"-")</f>
        <v/>
      </c>
      <c r="DH2" s="121" t="str" cm="1">
        <f t="array" ref="DH2">_xlfn.IFS(AND($AH2&lt;&gt;"",AI2&lt;&gt;""),ABS($AH2-AI2),AND($AH2="",AI2=""),"",OR($AH2&lt;&gt;"",AI2&lt;&gt;""),"-")</f>
        <v/>
      </c>
      <c r="DI2" s="120" t="str" cm="1">
        <f t="array" ref="DI2">_xlfn.IFS(AND($AH2&lt;&gt;"",AJ2&lt;&gt;""),ABS($AH2-AJ2),AND($AH2="",AJ2=""),"",OR($AH2&lt;&gt;"",AJ2&lt;&gt;""),"-")</f>
        <v/>
      </c>
      <c r="DJ2" s="121" t="str" cm="1">
        <f t="array" ref="DJ2">_xlfn.IFS(AND($AI2&lt;&gt;"",AJ2&lt;&gt;""),ABS($AI2-AJ2),AND($AI2="",AJ2=""),"",OR($AI2&lt;&gt;"",AJ2&lt;&gt;""),"-")</f>
        <v/>
      </c>
    </row>
    <row r="3" spans="1:115" x14ac:dyDescent="0.2">
      <c r="A3" s="120" t="e">
        <f t="shared" si="0"/>
        <v>#DIV/0!</v>
      </c>
      <c r="B3" s="186" t="e">
        <f t="shared" si="1"/>
        <v>#DIV/0!</v>
      </c>
      <c r="C3" s="186" t="e">
        <f t="shared" si="2"/>
        <v>#DIV/0!</v>
      </c>
      <c r="D3" s="186" t="e">
        <f t="shared" si="3"/>
        <v>#DIV/0!</v>
      </c>
      <c r="E3" s="263">
        <f t="shared" si="4"/>
        <v>0</v>
      </c>
      <c r="F3" s="186">
        <f t="shared" si="5"/>
        <v>0</v>
      </c>
      <c r="G3" s="186" t="e">
        <f t="shared" si="6"/>
        <v>#DIV/0!</v>
      </c>
      <c r="H3" s="262" t="str">
        <f t="shared" si="7"/>
        <v/>
      </c>
      <c r="I3" s="187" t="str">
        <f t="shared" si="8"/>
        <v/>
      </c>
      <c r="J3" s="260" t="s">
        <v>34</v>
      </c>
      <c r="K3" s="259" t="e">
        <f>VLOOKUP($J3,Merged_couplings!$B:$BU,MATCH(K$1,Merged_couplings!$B$1:$BU$1,0),FALSE)</f>
        <v>#N/A</v>
      </c>
      <c r="L3" s="258" t="e">
        <f>VLOOKUP($J3,Merged_couplings!$B:$BU,MATCH(L$1,Merged_couplings!$B$1:$BU$1,0),FALSE)</f>
        <v>#N/A</v>
      </c>
      <c r="M3" s="258" t="e">
        <f>VLOOKUP($J3,Merged_couplings!$B:$BU,MATCH(M$1,Merged_couplings!$B$1:$BU$1,0),FALSE)</f>
        <v>#N/A</v>
      </c>
      <c r="N3" s="258" t="e">
        <f>VLOOKUP($J3,Merged_couplings!$B:$BU,MATCH(N$1,Merged_couplings!$B$1:$BU$1,0),FALSE)</f>
        <v>#N/A</v>
      </c>
      <c r="O3" s="258" t="e">
        <f>VLOOKUP($J3,Merged_couplings!$B:$BU,MATCH(O$1,Merged_couplings!$B$1:$BU$1,0),FALSE)</f>
        <v>#N/A</v>
      </c>
      <c r="P3" s="258" t="e">
        <f>VLOOKUP($J3,Merged_couplings!$B:$BU,MATCH(P$1,Merged_couplings!$B$1:$BU$1,0),FALSE)</f>
        <v>#N/A</v>
      </c>
      <c r="Q3" s="258" t="e">
        <f>VLOOKUP($J3,Merged_couplings!$B:$BU,MATCH(Q$1,Merged_couplings!$B$1:$BU$1,0),FALSE)</f>
        <v>#N/A</v>
      </c>
      <c r="R3" s="258" t="e">
        <f>VLOOKUP($J3,Merged_couplings!$B:$BU,MATCH(R$1,Merged_couplings!$B$1:$BU$1,0),FALSE)</f>
        <v>#N/A</v>
      </c>
      <c r="S3" s="258" t="e">
        <f>VLOOKUP($J3,Merged_couplings!$B:$BU,MATCH(S$1,Merged_couplings!$B$1:$BU$1,0),FALSE)</f>
        <v>#N/A</v>
      </c>
      <c r="T3" s="258" t="e">
        <f>VLOOKUP($J3,Merged_couplings!$B:$BU,MATCH(T$1,Merged_couplings!$B$1:$BU$1,0),FALSE)</f>
        <v>#N/A</v>
      </c>
      <c r="U3" s="258" t="e">
        <f>VLOOKUP($J3,Merged_couplings!$B:$BU,MATCH(U$1,Merged_couplings!$B$1:$BU$1,0),FALSE)</f>
        <v>#N/A</v>
      </c>
      <c r="V3" s="258" t="e">
        <f>VLOOKUP($J3,Merged_couplings!$B:$BU,MATCH(V$1,Merged_couplings!$B$1:$BU$1,0),FALSE)</f>
        <v>#N/A</v>
      </c>
      <c r="W3" s="258" t="e">
        <f>VLOOKUP($J3,Merged_couplings!$B:$BU,MATCH(W$1,Merged_couplings!$B$1:$BU$1,0),FALSE)</f>
        <v>#N/A</v>
      </c>
      <c r="X3" s="121" t="str">
        <f>_xlfn.IFNA(VLOOKUP($J3,Merged_couplings!$B:$R,MATCH(X$1,Merged_couplings!$B$1:$R$1,0),FALSE),"")</f>
        <v/>
      </c>
      <c r="Y3" s="120" t="str">
        <f>_xlfn.IFNA(VLOOKUP($J3,Merged_couplings!$B:$R,MATCH(Y$1,Merged_couplings!$B$1:$R$1,0),FALSE),"")</f>
        <v/>
      </c>
      <c r="Z3" s="120" t="str">
        <f>_xlfn.IFNA(VLOOKUP($J3,Merged_couplings!$B:$R,MATCH(Z$1,Merged_couplings!$B$1:$R$1,0),FALSE),"")</f>
        <v/>
      </c>
      <c r="AA3" s="120" t="str">
        <f>_xlfn.IFNA(VLOOKUP($J3,Merged_couplings!$B:$R,MATCH(AA$1,Merged_couplings!$B$1:$R$1,0),FALSE),"")</f>
        <v/>
      </c>
      <c r="AB3" s="120" t="str">
        <f>_xlfn.IFNA(VLOOKUP($J3,Merged_couplings!$B:$R,MATCH(AB$1,Merged_couplings!$B$1:$R$1,0),FALSE),"")</f>
        <v/>
      </c>
      <c r="AC3" s="120" t="str">
        <f>_xlfn.IFNA(VLOOKUP($J3,Merged_couplings!$B:$R,MATCH(AC$1,Merged_couplings!$B$1:$R$1,0),FALSE),"")</f>
        <v/>
      </c>
      <c r="AD3" s="120" t="str">
        <f>_xlfn.IFNA(VLOOKUP($J3,Merged_couplings!$B:$R,MATCH(AD$1,Merged_couplings!$B$1:$R$1,0),FALSE),"")</f>
        <v/>
      </c>
      <c r="AE3" s="120" t="str">
        <f>_xlfn.IFNA(VLOOKUP($J3,Merged_couplings!$B:$R,MATCH(AE$1,Merged_couplings!$B$1:$R$1,0),FALSE),"")</f>
        <v/>
      </c>
      <c r="AF3" s="120" t="str">
        <f>_xlfn.IFNA(VLOOKUP($J3,Merged_couplings!$B:$R,MATCH(AF$1,Merged_couplings!$B$1:$R$1,0),FALSE),"")</f>
        <v/>
      </c>
      <c r="AG3" s="120" t="str">
        <f>_xlfn.IFNA(VLOOKUP($J3,Merged_couplings!$B:$R,MATCH(AG$1,Merged_couplings!$B$1:$R$1,0),FALSE),"")</f>
        <v/>
      </c>
      <c r="AH3" s="120" t="str">
        <f>_xlfn.IFNA(VLOOKUP($J3,Merged_couplings!$B:$R,MATCH(AH$1,Merged_couplings!$B$1:$R$1,0),FALSE),"")</f>
        <v/>
      </c>
      <c r="AI3" s="120" t="str">
        <f>_xlfn.IFNA(VLOOKUP($J3,Merged_couplings!$B:$R,MATCH(AI$1,Merged_couplings!$B$1:$R$1,0),FALSE),"")</f>
        <v/>
      </c>
      <c r="AJ3" s="120" t="str">
        <f>_xlfn.IFNA(VLOOKUP($J3,Merged_couplings!$B:$R,MATCH(AJ$1,Merged_couplings!$B$1:$R$1,0),FALSE),"")</f>
        <v/>
      </c>
      <c r="AK3" s="123" t="str" cm="1">
        <f t="array" ref="AK3">_xlfn.IFS(AND($X3&lt;&gt;"",Y3&lt;&gt;""),ABS($X3-Y3),AND($X3="",Y3=""),"",OR($X3&lt;&gt;"",Y3&lt;&gt;""),"-")</f>
        <v/>
      </c>
      <c r="AL3" s="122" t="str" cm="1">
        <f t="array" ref="AL3">_xlfn.IFS(AND($X3&lt;&gt;"",Z3&lt;&gt;""),ABS($X3-Z3),AND($X3="",Z3=""),"",OR($X3&lt;&gt;"",Z3&lt;&gt;""),"-")</f>
        <v/>
      </c>
      <c r="AM3" s="122" t="str" cm="1">
        <f t="array" ref="AM3">_xlfn.IFS(AND($X3&lt;&gt;"",AA3&lt;&gt;""),ABS($X3-AA3),AND($X3="",AA3=""),"",OR($X3&lt;&gt;"",AA3&lt;&gt;""),"-")</f>
        <v/>
      </c>
      <c r="AN3" s="122" t="str" cm="1">
        <f t="array" ref="AN3">_xlfn.IFS(AND($X3&lt;&gt;"",AB3&lt;&gt;""),ABS($X3-AB3),AND($X3="",AB3=""),"",OR($X3&lt;&gt;"",AB3&lt;&gt;""),"-")</f>
        <v/>
      </c>
      <c r="AO3" s="122" t="str" cm="1">
        <f t="array" ref="AO3">_xlfn.IFS(AND($X3&lt;&gt;"",AC3&lt;&gt;""),ABS($X3-AC3),AND($X3="",AC3=""),"",OR($X3&lt;&gt;"",AC3&lt;&gt;""),"-")</f>
        <v/>
      </c>
      <c r="AP3" s="122" t="str" cm="1">
        <f t="array" ref="AP3">_xlfn.IFS(AND($X3&lt;&gt;"",AD3&lt;&gt;""),ABS($X3-AD3),AND($X3="",AD3=""),"",OR($X3&lt;&gt;"",AD3&lt;&gt;""),"-")</f>
        <v/>
      </c>
      <c r="AQ3" s="122" t="str" cm="1">
        <f t="array" ref="AQ3">_xlfn.IFS(AND($X3&lt;&gt;"",AE3&lt;&gt;""),ABS($X3-AE3),AND($X3="",AE3=""),"",OR($X3&lt;&gt;"",AE3&lt;&gt;""),"-")</f>
        <v/>
      </c>
      <c r="AR3" s="122" t="str" cm="1">
        <f t="array" ref="AR3">_xlfn.IFS(AND($X3&lt;&gt;"",AF3&lt;&gt;""),ABS($X3-AF3),AND($X3="",AF3=""),"",OR($X3&lt;&gt;"",AF3&lt;&gt;""),"-")</f>
        <v/>
      </c>
      <c r="AS3" s="122" t="str" cm="1">
        <f t="array" ref="AS3">_xlfn.IFS(AND($X3&lt;&gt;"",AG3&lt;&gt;""),ABS($X3-AG3),AND($X3="",AG3=""),"",OR($X3&lt;&gt;"",AG3&lt;&gt;""),"-")</f>
        <v/>
      </c>
      <c r="AT3" s="122" t="str" cm="1">
        <f t="array" ref="AT3">_xlfn.IFS(AND($X3&lt;&gt;"",AH3&lt;&gt;""),ABS($X3-AH3),AND($X3="",AH3=""),"",OR($X3&lt;&gt;"",AH3&lt;&gt;""),"-")</f>
        <v/>
      </c>
      <c r="AU3" s="122" t="str" cm="1">
        <f t="array" ref="AU3">_xlfn.IFS(AND($X3&lt;&gt;"",AI3&lt;&gt;""),ABS($X3-AI3),AND($X3="",AI3=""),"",OR($X3&lt;&gt;"",AI3&lt;&gt;""),"-")</f>
        <v/>
      </c>
      <c r="AV3" s="122" t="str" cm="1">
        <f t="array" ref="AV3">_xlfn.IFS(AND($X3&lt;&gt;"",AJ3&lt;&gt;""),ABS($X3-AJ3),AND($X3="",AJ3=""),"",OR($X3&lt;&gt;"",AJ3&lt;&gt;""),"-")</f>
        <v/>
      </c>
      <c r="AW3" s="123" t="str" cm="1">
        <f t="array" ref="AW3">_xlfn.IFS(AND($Y3&lt;&gt;"",Z3&lt;&gt;""),ABS($Y3-Z3),AND($Y3="",Z3=""),"",OR($Y3&lt;&gt;"",Z3&lt;&gt;""),"-")</f>
        <v/>
      </c>
      <c r="AX3" s="122" t="str" cm="1">
        <f t="array" ref="AX3">_xlfn.IFS(AND($Y3&lt;&gt;"",AA3&lt;&gt;""),ABS($Y3-AA3),AND($Y3="",AA3=""),"",OR($Y3&lt;&gt;"",AA3&lt;&gt;""),"-")</f>
        <v/>
      </c>
      <c r="AY3" s="122" t="str" cm="1">
        <f t="array" ref="AY3">_xlfn.IFS(AND($Y3&lt;&gt;"",AB3&lt;&gt;""),ABS($Y3-AB3),AND($Y3="",AB3=""),"",OR($Y3&lt;&gt;"",AB3&lt;&gt;""),"-")</f>
        <v/>
      </c>
      <c r="AZ3" s="122" t="str" cm="1">
        <f t="array" ref="AZ3">_xlfn.IFS(AND($Y3&lt;&gt;"",AC3&lt;&gt;""),ABS($Y3-AC3),AND($Y3="",AC3=""),"",OR($Y3&lt;&gt;"",AC3&lt;&gt;""),"-")</f>
        <v/>
      </c>
      <c r="BA3" s="122" t="str" cm="1">
        <f t="array" ref="BA3">_xlfn.IFS(AND($Y3&lt;&gt;"",AD3&lt;&gt;""),ABS($Y3-AD3),AND($Y3="",AD3=""),"",OR($Y3&lt;&gt;"",AD3&lt;&gt;""),"-")</f>
        <v/>
      </c>
      <c r="BB3" s="122" t="str" cm="1">
        <f t="array" ref="BB3">_xlfn.IFS(AND($Y3&lt;&gt;"",AE3&lt;&gt;""),ABS($Y3-AE3),AND($Y3="",AE3=""),"",OR($Y3&lt;&gt;"",AE3&lt;&gt;""),"-")</f>
        <v/>
      </c>
      <c r="BC3" s="122" t="str" cm="1">
        <f t="array" ref="BC3">_xlfn.IFS(AND($Y3&lt;&gt;"",AF3&lt;&gt;""),ABS($Y3-AF3),AND($Y3="",AF3=""),"",OR($Y3&lt;&gt;"",AF3&lt;&gt;""),"-")</f>
        <v/>
      </c>
      <c r="BD3" s="122" t="str" cm="1">
        <f t="array" ref="BD3">_xlfn.IFS(AND($Y3&lt;&gt;"",AG3&lt;&gt;""),ABS($Y3-AG3),AND($Y3="",AG3=""),"",OR($Y3&lt;&gt;"",AG3&lt;&gt;""),"-")</f>
        <v/>
      </c>
      <c r="BE3" s="122" t="str" cm="1">
        <f t="array" ref="BE3">_xlfn.IFS(AND($Y3&lt;&gt;"",AH3&lt;&gt;""),ABS($Y3-AH3),AND($Y3="",AH3=""),"",OR($Y3&lt;&gt;"",AH3&lt;&gt;""),"-")</f>
        <v/>
      </c>
      <c r="BF3" s="122" t="str" cm="1">
        <f t="array" ref="BF3">_xlfn.IFS(AND($Y3&lt;&gt;"",AI3&lt;&gt;""),ABS($Y3-AI3),AND($Y3="",AI3=""),"",OR($Y3&lt;&gt;"",AI3&lt;&gt;""),"-")</f>
        <v/>
      </c>
      <c r="BG3" s="122" t="str" cm="1">
        <f t="array" ref="BG3">_xlfn.IFS(AND($Y3&lt;&gt;"",AJ3&lt;&gt;""),ABS($Y3-AJ3),AND($Y3="",AJ3=""),"",OR($Y3&lt;&gt;"",AJ3&lt;&gt;""),"-")</f>
        <v/>
      </c>
      <c r="BH3" s="121" t="str" cm="1">
        <f t="array" ref="BH3">_xlfn.IFS(AND($Z3&lt;&gt;"",AA3&lt;&gt;""),ABS($Z3-AA3),AND($Z3="",AA3=""),"",OR($Z3&lt;&gt;"",AA3&lt;&gt;""),"-")</f>
        <v/>
      </c>
      <c r="BI3" s="120" t="str" cm="1">
        <f t="array" ref="BI3">_xlfn.IFS(AND($Z3&lt;&gt;"",AB3&lt;&gt;""),ABS($Z3-AB3),AND($Z3="",AB3=""),"",OR($Z3&lt;&gt;"",AB3&lt;&gt;""),"-")</f>
        <v/>
      </c>
      <c r="BJ3" s="120" t="str" cm="1">
        <f t="array" ref="BJ3">_xlfn.IFS(AND($Z3&lt;&gt;"",AC3&lt;&gt;""),ABS($Z3-AC3),AND($Z3="",AC3=""),"",OR($Z3&lt;&gt;"",AC3&lt;&gt;""),"-")</f>
        <v/>
      </c>
      <c r="BK3" s="120" t="str" cm="1">
        <f t="array" ref="BK3">_xlfn.IFS(AND($Z3&lt;&gt;"",AD3&lt;&gt;""),ABS($Z3-AD3),AND($Z3="",AD3=""),"",OR($Z3&lt;&gt;"",AD3&lt;&gt;""),"-")</f>
        <v/>
      </c>
      <c r="BL3" s="120" t="str" cm="1">
        <f t="array" ref="BL3">_xlfn.IFS(AND($Z3&lt;&gt;"",AE3&lt;&gt;""),ABS($Z3-AE3),AND($Z3="",AE3=""),"",OR($Z3&lt;&gt;"",AE3&lt;&gt;""),"-")</f>
        <v/>
      </c>
      <c r="BM3" s="120" t="str" cm="1">
        <f t="array" ref="BM3">_xlfn.IFS(AND($Z3&lt;&gt;"",AF3&lt;&gt;""),ABS($Z3-AF3),AND($Z3="",AF3=""),"",OR($Z3&lt;&gt;"",AF3&lt;&gt;""),"-")</f>
        <v/>
      </c>
      <c r="BN3" s="120" t="str" cm="1">
        <f t="array" ref="BN3">_xlfn.IFS(AND($Z3&lt;&gt;"",AG3&lt;&gt;""),ABS($Z3-AG3),AND($Z3="",AG3=""),"",OR($Z3&lt;&gt;"",AG3&lt;&gt;""),"-")</f>
        <v/>
      </c>
      <c r="BO3" s="120" t="str" cm="1">
        <f t="array" ref="BO3">_xlfn.IFS(AND($Z3&lt;&gt;"",AH3&lt;&gt;""),ABS($Z3-AH3),AND($Z3="",AH3=""),"",OR($Z3&lt;&gt;"",AH3&lt;&gt;""),"-")</f>
        <v/>
      </c>
      <c r="BP3" s="120" t="str" cm="1">
        <f t="array" ref="BP3">_xlfn.IFS(AND($Z3&lt;&gt;"",AI3&lt;&gt;""),ABS($Z3-AI3),AND($Z3="",AI3=""),"",OR($Z3&lt;&gt;"",AI3&lt;&gt;""),"-")</f>
        <v/>
      </c>
      <c r="BQ3" s="120" t="str" cm="1">
        <f t="array" ref="BQ3">_xlfn.IFS(AND($Z3&lt;&gt;"",AJ3&lt;&gt;""),ABS($Z3-AJ3),AND($Z3="",AJ3=""),"",OR($Z3&lt;&gt;"",AJ3&lt;&gt;""),"-")</f>
        <v/>
      </c>
      <c r="BR3" s="121" t="str" cm="1">
        <f t="array" ref="BR3">_xlfn.IFS(AND($AA3&lt;&gt;"",AB3&lt;&gt;""),ABS($AA3-AB3),AND($AA3="",AB3=""),"",OR($AA3&lt;&gt;"",AB3&lt;&gt;""),"-")</f>
        <v/>
      </c>
      <c r="BS3" s="120" t="str" cm="1">
        <f t="array" ref="BS3">_xlfn.IFS(AND($AA3&lt;&gt;"",AC3&lt;&gt;""),ABS($AA3-AC3),AND($AA3="",AC3=""),"",OR($AA3&lt;&gt;"",AC3&lt;&gt;""),"-")</f>
        <v/>
      </c>
      <c r="BT3" s="120" t="str" cm="1">
        <f t="array" ref="BT3">_xlfn.IFS(AND($AA3&lt;&gt;"",AD3&lt;&gt;""),ABS($AA3-AD3),AND($AA3="",AD3=""),"",OR($AA3&lt;&gt;"",AD3&lt;&gt;""),"-")</f>
        <v/>
      </c>
      <c r="BU3" s="120" t="str" cm="1">
        <f t="array" ref="BU3">_xlfn.IFS(AND($AA3&lt;&gt;"",AE3&lt;&gt;""),ABS($AA3-AE3),AND($AA3="",AE3=""),"",OR($AA3&lt;&gt;"",AE3&lt;&gt;""),"-")</f>
        <v/>
      </c>
      <c r="BV3" s="120" t="str" cm="1">
        <f t="array" ref="BV3">_xlfn.IFS(AND($AA3&lt;&gt;"",AF3&lt;&gt;""),ABS($AA3-AF3),AND($AA3="",AF3=""),"",OR($AA3&lt;&gt;"",AF3&lt;&gt;""),"-")</f>
        <v/>
      </c>
      <c r="BW3" s="120" t="str" cm="1">
        <f t="array" ref="BW3">_xlfn.IFS(AND($AA3&lt;&gt;"",AG3&lt;&gt;""),ABS($AA3-AG3),AND($AA3="",AG3=""),"",OR($AA3&lt;&gt;"",AG3&lt;&gt;""),"-")</f>
        <v/>
      </c>
      <c r="BX3" s="120" t="str" cm="1">
        <f t="array" ref="BX3">_xlfn.IFS(AND($AA3&lt;&gt;"",AH3&lt;&gt;""),ABS($AA3-AH3),AND($AA3="",AH3=""),"",OR($AA3&lt;&gt;"",AH3&lt;&gt;""),"-")</f>
        <v/>
      </c>
      <c r="BY3" s="120" t="str" cm="1">
        <f t="array" ref="BY3">_xlfn.IFS(AND($AA3&lt;&gt;"",AI3&lt;&gt;""),ABS($AA3-AI3),AND($AA3="",AI3=""),"",OR($AA3&lt;&gt;"",AI3&lt;&gt;""),"-")</f>
        <v/>
      </c>
      <c r="BZ3" s="120" t="str" cm="1">
        <f t="array" ref="BZ3">_xlfn.IFS(AND($AA3&lt;&gt;"",AJ3&lt;&gt;""),ABS($AA3-AJ3),AND($AA3="",AJ3=""),"",OR($AA3&lt;&gt;"",AJ3&lt;&gt;""),"-")</f>
        <v/>
      </c>
      <c r="CA3" s="121" t="str" cm="1">
        <f t="array" ref="CA3">_xlfn.IFS(AND($AB3&lt;&gt;"",AC3&lt;&gt;""),ABS($AB3-AC3),AND($AB3="",AC3=""),"",OR($AB3&lt;&gt;"",AC3&lt;&gt;""),"-")</f>
        <v/>
      </c>
      <c r="CB3" s="120" t="str" cm="1">
        <f t="array" ref="CB3">_xlfn.IFS(AND($AB3&lt;&gt;"",AD3&lt;&gt;""),ABS($AB3-AD3),AND($AB3="",AD3=""),"",OR($AB3&lt;&gt;"",AD3&lt;&gt;""),"-")</f>
        <v/>
      </c>
      <c r="CC3" s="120" t="str" cm="1">
        <f t="array" ref="CC3">_xlfn.IFS(AND($AB3&lt;&gt;"",AE3&lt;&gt;""),ABS($AB3-AE3),AND($AB3="",AE3=""),"",OR($AB3&lt;&gt;"",AE3&lt;&gt;""),"-")</f>
        <v/>
      </c>
      <c r="CD3" s="120" t="str" cm="1">
        <f t="array" ref="CD3">_xlfn.IFS(AND($AB3&lt;&gt;"",AF3&lt;&gt;""),ABS($AB3-AF3),AND($AB3="",AF3=""),"",OR($AB3&lt;&gt;"",AF3&lt;&gt;""),"-")</f>
        <v/>
      </c>
      <c r="CE3" s="120" t="str" cm="1">
        <f t="array" ref="CE3">_xlfn.IFS(AND($AB3&lt;&gt;"",AG3&lt;&gt;""),ABS($AB3-AG3),AND($AB3="",AG3=""),"",OR($AB3&lt;&gt;"",AG3&lt;&gt;""),"-")</f>
        <v/>
      </c>
      <c r="CF3" s="120" t="str" cm="1">
        <f t="array" ref="CF3">_xlfn.IFS(AND($AB3&lt;&gt;"",AH3&lt;&gt;""),ABS($AB3-AH3),AND($AB3="",AH3=""),"",OR($AB3&lt;&gt;"",AH3&lt;&gt;""),"-")</f>
        <v/>
      </c>
      <c r="CG3" s="120" t="str" cm="1">
        <f t="array" ref="CG3">_xlfn.IFS(AND($AB3&lt;&gt;"",AI3&lt;&gt;""),ABS($AB3-AI3),AND($AB3="",AI3=""),"",OR($AB3&lt;&gt;"",AI3&lt;&gt;""),"-")</f>
        <v/>
      </c>
      <c r="CH3" s="120" t="str" cm="1">
        <f t="array" ref="CH3">_xlfn.IFS(AND($AB3&lt;&gt;"",AJ3&lt;&gt;""),ABS($AB3-AJ3),AND($AB3="",AJ3=""),"",OR($AB3&lt;&gt;"",AJ3&lt;&gt;""),"-")</f>
        <v/>
      </c>
      <c r="CI3" s="121" t="str" cm="1">
        <f t="array" ref="CI3">_xlfn.IFS(AND($AC3&lt;&gt;"",AD3&lt;&gt;""),ABS($AC3-AD3),AND($AC3="",AD3=""),"",OR($AC3&lt;&gt;"",AD3&lt;&gt;""),"-")</f>
        <v/>
      </c>
      <c r="CJ3" s="120" t="str" cm="1">
        <f t="array" ref="CJ3">_xlfn.IFS(AND($AC3&lt;&gt;"",AE3&lt;&gt;""),ABS($AC3-AE3),AND($AC3="",AE3=""),"",OR($AC3&lt;&gt;"",AE3&lt;&gt;""),"-")</f>
        <v/>
      </c>
      <c r="CK3" s="120" t="str" cm="1">
        <f t="array" ref="CK3">_xlfn.IFS(AND($AC3&lt;&gt;"",AF3&lt;&gt;""),ABS($AC3-AF3),AND($AC3="",AF3=""),"",OR($AC3&lt;&gt;"",AF3&lt;&gt;""),"-")</f>
        <v/>
      </c>
      <c r="CL3" s="120" t="str" cm="1">
        <f t="array" ref="CL3">_xlfn.IFS(AND($AC3&lt;&gt;"",AG3&lt;&gt;""),ABS($AC3-AG3),AND($AC3="",AG3=""),"",OR($AC3&lt;&gt;"",AG3&lt;&gt;""),"-")</f>
        <v/>
      </c>
      <c r="CM3" s="120" t="str" cm="1">
        <f t="array" ref="CM3">_xlfn.IFS(AND($AC3&lt;&gt;"",AH3&lt;&gt;""),ABS($AC3-AH3),AND($AC3="",AH3=""),"",OR($AC3&lt;&gt;"",AH3&lt;&gt;""),"-")</f>
        <v/>
      </c>
      <c r="CN3" s="120" t="str" cm="1">
        <f t="array" ref="CN3">_xlfn.IFS(AND($AC3&lt;&gt;"",AI3&lt;&gt;""),ABS($AC3-AI3),AND($AC3="",AI3=""),"",OR($AC3&lt;&gt;"",AI3&lt;&gt;""),"-")</f>
        <v/>
      </c>
      <c r="CO3" s="120" t="str" cm="1">
        <f t="array" ref="CO3">_xlfn.IFS(AND($AC3&lt;&gt;"",AJ3&lt;&gt;""),ABS($AC3-AJ3),AND($AC3="",AJ3=""),"",OR($AC3&lt;&gt;"",AJ3&lt;&gt;""),"-")</f>
        <v/>
      </c>
      <c r="CP3" s="121" t="str" cm="1">
        <f t="array" ref="CP3">_xlfn.IFS(AND($AD3&lt;&gt;"",AE3&lt;&gt;""),ABS($AD3-AE3),AND($AD3="",AE3=""),"",OR($AD3&lt;&gt;"",AE3&lt;&gt;""),"-")</f>
        <v/>
      </c>
      <c r="CQ3" s="120" t="str" cm="1">
        <f t="array" ref="CQ3">_xlfn.IFS(AND($AD3&lt;&gt;"",AF3&lt;&gt;""),ABS($AD3-AF3),AND($AD3="",AF3=""),"",OR($AD3&lt;&gt;"",AF3&lt;&gt;""),"-")</f>
        <v/>
      </c>
      <c r="CR3" s="120" t="str" cm="1">
        <f t="array" ref="CR3">_xlfn.IFS(AND($AD3&lt;&gt;"",AG3&lt;&gt;""),ABS($AD3-AG3),AND($AD3="",AG3=""),"",OR($AD3&lt;&gt;"",AG3&lt;&gt;""),"-")</f>
        <v/>
      </c>
      <c r="CS3" s="120" t="str" cm="1">
        <f t="array" ref="CS3">_xlfn.IFS(AND($AD3&lt;&gt;"",AH3&lt;&gt;""),ABS($AD3-AH3),AND($AD3="",AH3=""),"",OR($AD3&lt;&gt;"",AH3&lt;&gt;""),"-")</f>
        <v/>
      </c>
      <c r="CT3" s="120" t="str" cm="1">
        <f t="array" ref="CT3">_xlfn.IFS(AND($AD3&lt;&gt;"",AI3&lt;&gt;""),ABS($AD3-AI3),AND($AD3="",AI3=""),"",OR($AD3&lt;&gt;"",AI3&lt;&gt;""),"-")</f>
        <v/>
      </c>
      <c r="CU3" s="120" t="str" cm="1">
        <f t="array" ref="CU3">_xlfn.IFS(AND($AD3&lt;&gt;"",AJ3&lt;&gt;""),ABS($AD3-AJ3),AND($AD3="",AJ3=""),"",OR($AD3&lt;&gt;"",AJ3&lt;&gt;""),"-")</f>
        <v/>
      </c>
      <c r="CV3" s="121" t="str" cm="1">
        <f t="array" ref="CV3">_xlfn.IFS(AND($AE3&lt;&gt;"",AF3&lt;&gt;""),ABS($AE3-AF3),AND($AE3="",AF3=""),"",OR($AE3&lt;&gt;"",AF3&lt;&gt;""),"-")</f>
        <v/>
      </c>
      <c r="CW3" s="120" t="str" cm="1">
        <f t="array" ref="CW3">_xlfn.IFS(AND($AE3&lt;&gt;"",AG3&lt;&gt;""),ABS($AE3-AG3),AND($AE3="",AG3=""),"",OR($AE3&lt;&gt;"",AG3&lt;&gt;""),"-")</f>
        <v/>
      </c>
      <c r="CX3" s="120" t="str" cm="1">
        <f t="array" ref="CX3">_xlfn.IFS(AND($AE3&lt;&gt;"",AH3&lt;&gt;""),ABS($AE3-AH3),AND($AE3="",AH3=""),"",OR($AE3&lt;&gt;"",AH3&lt;&gt;""),"-")</f>
        <v/>
      </c>
      <c r="CY3" s="120" t="str" cm="1">
        <f t="array" ref="CY3">_xlfn.IFS(AND($AE3&lt;&gt;"",AI3&lt;&gt;""),ABS($AE3-AI3),AND($AE3="",AI3=""),"",OR($AE3&lt;&gt;"",AI3&lt;&gt;""),"-")</f>
        <v/>
      </c>
      <c r="CZ3" s="120" t="str" cm="1">
        <f t="array" ref="CZ3">_xlfn.IFS(AND($AE3&lt;&gt;"",AJ3&lt;&gt;""),ABS($AE3-AJ3),AND($AE3="",AJ3=""),"",OR($AE3&lt;&gt;"",AJ3&lt;&gt;""),"-")</f>
        <v/>
      </c>
      <c r="DA3" s="121" t="str" cm="1">
        <f t="array" ref="DA3">_xlfn.IFS(AND($AF3&lt;&gt;"",AG3&lt;&gt;""),ABS($AF3-AG3),AND($AF3="",AG3=""),"",OR($AF3&lt;&gt;"",AG3&lt;&gt;""),"-")</f>
        <v/>
      </c>
      <c r="DB3" s="120" t="str" cm="1">
        <f t="array" ref="DB3">_xlfn.IFS(AND($AF3&lt;&gt;"",AH3&lt;&gt;""),ABS($AF3-AH3),AND($AF3="",AH3=""),"",OR($AF3&lt;&gt;"",AH3&lt;&gt;""),"-")</f>
        <v/>
      </c>
      <c r="DC3" s="120" t="str" cm="1">
        <f t="array" ref="DC3">_xlfn.IFS(AND($AF3&lt;&gt;"",AI3&lt;&gt;""),ABS($AF3-AI3),AND($AF3="",AI3=""),"",OR($AF3&lt;&gt;"",AI3&lt;&gt;""),"-")</f>
        <v/>
      </c>
      <c r="DD3" s="120" t="str" cm="1">
        <f t="array" ref="DD3">_xlfn.IFS(AND($AF3&lt;&gt;"",AJ3&lt;&gt;""),ABS($AF3-AJ3),AND($AF3="",AJ3=""),"",OR($AF3&lt;&gt;"",AJ3&lt;&gt;""),"-")</f>
        <v/>
      </c>
      <c r="DE3" s="121" t="str" cm="1">
        <f t="array" ref="DE3">_xlfn.IFS(AND($AG3&lt;&gt;"",AH3&lt;&gt;""),ABS($AG3-AH3),AND($AG3="",AH3=""),"",OR($AG3&lt;&gt;"",AH3&lt;&gt;""),"-")</f>
        <v/>
      </c>
      <c r="DF3" s="120" t="str" cm="1">
        <f t="array" ref="DF3">_xlfn.IFS(AND($AG3&lt;&gt;"",AI3&lt;&gt;""),ABS($AG3-AI3),AND($AG3="",AI3=""),"",OR($AG3&lt;&gt;"",AI3&lt;&gt;""),"-")</f>
        <v/>
      </c>
      <c r="DG3" s="120" t="str" cm="1">
        <f t="array" ref="DG3">_xlfn.IFS(AND($AG3&lt;&gt;"",AJ3&lt;&gt;""),ABS($AG3-AJ3),AND($AG3="",AJ3=""),"",OR($AG3&lt;&gt;"",AJ3&lt;&gt;""),"-")</f>
        <v/>
      </c>
      <c r="DH3" s="121" t="str" cm="1">
        <f t="array" ref="DH3">_xlfn.IFS(AND($AH3&lt;&gt;"",AI3&lt;&gt;""),ABS($AH3-AI3),AND($AH3="",AI3=""),"",OR($AH3&lt;&gt;"",AI3&lt;&gt;""),"-")</f>
        <v/>
      </c>
      <c r="DI3" s="120" t="str" cm="1">
        <f t="array" ref="DI3">_xlfn.IFS(AND($AH3&lt;&gt;"",AJ3&lt;&gt;""),ABS($AH3-AJ3),AND($AH3="",AJ3=""),"",OR($AH3&lt;&gt;"",AJ3&lt;&gt;""),"-")</f>
        <v/>
      </c>
      <c r="DJ3" s="121" t="str" cm="1">
        <f t="array" ref="DJ3">_xlfn.IFS(AND($AI3&lt;&gt;"",AJ3&lt;&gt;""),ABS($AI3-AJ3),AND($AI3="",AJ3=""),"",OR($AI3&lt;&gt;"",AJ3&lt;&gt;""),"-")</f>
        <v/>
      </c>
    </row>
    <row r="4" spans="1:115" x14ac:dyDescent="0.2">
      <c r="A4" s="120" t="e">
        <f t="shared" si="0"/>
        <v>#DIV/0!</v>
      </c>
      <c r="B4" s="186" t="e">
        <f t="shared" si="1"/>
        <v>#DIV/0!</v>
      </c>
      <c r="C4" s="186" t="e">
        <f t="shared" si="2"/>
        <v>#DIV/0!</v>
      </c>
      <c r="D4" s="186" t="e">
        <f t="shared" si="3"/>
        <v>#DIV/0!</v>
      </c>
      <c r="E4" s="263">
        <f t="shared" si="4"/>
        <v>0</v>
      </c>
      <c r="F4" s="186">
        <f t="shared" si="5"/>
        <v>0</v>
      </c>
      <c r="G4" s="186" t="e">
        <f t="shared" si="6"/>
        <v>#DIV/0!</v>
      </c>
      <c r="H4" s="262" t="str">
        <f t="shared" si="7"/>
        <v/>
      </c>
      <c r="I4" s="187" t="str">
        <f t="shared" si="8"/>
        <v/>
      </c>
      <c r="J4" s="260" t="s">
        <v>35</v>
      </c>
      <c r="K4" s="259" t="e">
        <f>VLOOKUP($J4,Merged_couplings!$B:$BU,MATCH(K$1,Merged_couplings!$B$1:$BU$1,0),FALSE)</f>
        <v>#N/A</v>
      </c>
      <c r="L4" s="258" t="e">
        <f>VLOOKUP($J4,Merged_couplings!$B:$BU,MATCH(L$1,Merged_couplings!$B$1:$BU$1,0),FALSE)</f>
        <v>#N/A</v>
      </c>
      <c r="M4" s="258" t="e">
        <f>VLOOKUP($J4,Merged_couplings!$B:$BU,MATCH(M$1,Merged_couplings!$B$1:$BU$1,0),FALSE)</f>
        <v>#N/A</v>
      </c>
      <c r="N4" s="258" t="e">
        <f>VLOOKUP($J4,Merged_couplings!$B:$BU,MATCH(N$1,Merged_couplings!$B$1:$BU$1,0),FALSE)</f>
        <v>#N/A</v>
      </c>
      <c r="O4" s="258" t="e">
        <f>VLOOKUP($J4,Merged_couplings!$B:$BU,MATCH(O$1,Merged_couplings!$B$1:$BU$1,0),FALSE)</f>
        <v>#N/A</v>
      </c>
      <c r="P4" s="258" t="e">
        <f>VLOOKUP($J4,Merged_couplings!$B:$BU,MATCH(P$1,Merged_couplings!$B$1:$BU$1,0),FALSE)</f>
        <v>#N/A</v>
      </c>
      <c r="Q4" s="258" t="e">
        <f>VLOOKUP($J4,Merged_couplings!$B:$BU,MATCH(Q$1,Merged_couplings!$B$1:$BU$1,0),FALSE)</f>
        <v>#N/A</v>
      </c>
      <c r="R4" s="258" t="e">
        <f>VLOOKUP($J4,Merged_couplings!$B:$BU,MATCH(R$1,Merged_couplings!$B$1:$BU$1,0),FALSE)</f>
        <v>#N/A</v>
      </c>
      <c r="S4" s="258" t="e">
        <f>VLOOKUP($J4,Merged_couplings!$B:$BU,MATCH(S$1,Merged_couplings!$B$1:$BU$1,0),FALSE)</f>
        <v>#N/A</v>
      </c>
      <c r="T4" s="258" t="e">
        <f>VLOOKUP($J4,Merged_couplings!$B:$BU,MATCH(T$1,Merged_couplings!$B$1:$BU$1,0),FALSE)</f>
        <v>#N/A</v>
      </c>
      <c r="U4" s="258" t="e">
        <f>VLOOKUP($J4,Merged_couplings!$B:$BU,MATCH(U$1,Merged_couplings!$B$1:$BU$1,0),FALSE)</f>
        <v>#N/A</v>
      </c>
      <c r="V4" s="258" t="e">
        <f>VLOOKUP($J4,Merged_couplings!$B:$BU,MATCH(V$1,Merged_couplings!$B$1:$BU$1,0),FALSE)</f>
        <v>#N/A</v>
      </c>
      <c r="W4" s="258" t="e">
        <f>VLOOKUP($J4,Merged_couplings!$B:$BU,MATCH(W$1,Merged_couplings!$B$1:$BU$1,0),FALSE)</f>
        <v>#N/A</v>
      </c>
      <c r="X4" s="121" t="str">
        <f>_xlfn.IFNA(VLOOKUP($J4,Merged_couplings!$B:$R,MATCH(X$1,Merged_couplings!$B$1:$R$1,0),FALSE),"")</f>
        <v/>
      </c>
      <c r="Y4" s="120" t="str">
        <f>_xlfn.IFNA(VLOOKUP($J4,Merged_couplings!$B:$R,MATCH(Y$1,Merged_couplings!$B$1:$R$1,0),FALSE),"")</f>
        <v/>
      </c>
      <c r="Z4" s="120" t="str">
        <f>_xlfn.IFNA(VLOOKUP($J4,Merged_couplings!$B:$R,MATCH(Z$1,Merged_couplings!$B$1:$R$1,0),FALSE),"")</f>
        <v/>
      </c>
      <c r="AA4" s="120" t="str">
        <f>_xlfn.IFNA(VLOOKUP($J4,Merged_couplings!$B:$R,MATCH(AA$1,Merged_couplings!$B$1:$R$1,0),FALSE),"")</f>
        <v/>
      </c>
      <c r="AB4" s="120" t="str">
        <f>_xlfn.IFNA(VLOOKUP($J4,Merged_couplings!$B:$R,MATCH(AB$1,Merged_couplings!$B$1:$R$1,0),FALSE),"")</f>
        <v/>
      </c>
      <c r="AC4" s="120" t="str">
        <f>_xlfn.IFNA(VLOOKUP($J4,Merged_couplings!$B:$R,MATCH(AC$1,Merged_couplings!$B$1:$R$1,0),FALSE),"")</f>
        <v/>
      </c>
      <c r="AD4" s="120" t="str">
        <f>_xlfn.IFNA(VLOOKUP($J4,Merged_couplings!$B:$R,MATCH(AD$1,Merged_couplings!$B$1:$R$1,0),FALSE),"")</f>
        <v/>
      </c>
      <c r="AE4" s="120" t="str">
        <f>_xlfn.IFNA(VLOOKUP($J4,Merged_couplings!$B:$R,MATCH(AE$1,Merged_couplings!$B$1:$R$1,0),FALSE),"")</f>
        <v/>
      </c>
      <c r="AF4" s="120" t="str">
        <f>_xlfn.IFNA(VLOOKUP($J4,Merged_couplings!$B:$R,MATCH(AF$1,Merged_couplings!$B$1:$R$1,0),FALSE),"")</f>
        <v/>
      </c>
      <c r="AG4" s="120" t="str">
        <f>_xlfn.IFNA(VLOOKUP($J4,Merged_couplings!$B:$R,MATCH(AG$1,Merged_couplings!$B$1:$R$1,0),FALSE),"")</f>
        <v/>
      </c>
      <c r="AH4" s="120" t="str">
        <f>_xlfn.IFNA(VLOOKUP($J4,Merged_couplings!$B:$R,MATCH(AH$1,Merged_couplings!$B$1:$R$1,0),FALSE),"")</f>
        <v/>
      </c>
      <c r="AI4" s="120" t="str">
        <f>_xlfn.IFNA(VLOOKUP($J4,Merged_couplings!$B:$R,MATCH(AI$1,Merged_couplings!$B$1:$R$1,0),FALSE),"")</f>
        <v/>
      </c>
      <c r="AJ4" s="120" t="str">
        <f>_xlfn.IFNA(VLOOKUP($J4,Merged_couplings!$B:$R,MATCH(AJ$1,Merged_couplings!$B$1:$R$1,0),FALSE),"")</f>
        <v/>
      </c>
      <c r="AK4" s="123" t="str" cm="1">
        <f t="array" ref="AK4">_xlfn.IFS(AND($X4&lt;&gt;"",Y4&lt;&gt;""),ABS($X4-Y4),AND($X4="",Y4=""),"",OR($X4&lt;&gt;"",Y4&lt;&gt;""),"-")</f>
        <v/>
      </c>
      <c r="AL4" s="122" t="str" cm="1">
        <f t="array" ref="AL4">_xlfn.IFS(AND($X4&lt;&gt;"",Z4&lt;&gt;""),ABS($X4-Z4),AND($X4="",Z4=""),"",OR($X4&lt;&gt;"",Z4&lt;&gt;""),"-")</f>
        <v/>
      </c>
      <c r="AM4" s="122" t="str" cm="1">
        <f t="array" ref="AM4">_xlfn.IFS(AND($X4&lt;&gt;"",AA4&lt;&gt;""),ABS($X4-AA4),AND($X4="",AA4=""),"",OR($X4&lt;&gt;"",AA4&lt;&gt;""),"-")</f>
        <v/>
      </c>
      <c r="AN4" s="122" t="str" cm="1">
        <f t="array" ref="AN4">_xlfn.IFS(AND($X4&lt;&gt;"",AB4&lt;&gt;""),ABS($X4-AB4),AND($X4="",AB4=""),"",OR($X4&lt;&gt;"",AB4&lt;&gt;""),"-")</f>
        <v/>
      </c>
      <c r="AO4" s="122" t="str" cm="1">
        <f t="array" ref="AO4">_xlfn.IFS(AND($X4&lt;&gt;"",AC4&lt;&gt;""),ABS($X4-AC4),AND($X4="",AC4=""),"",OR($X4&lt;&gt;"",AC4&lt;&gt;""),"-")</f>
        <v/>
      </c>
      <c r="AP4" s="122" t="str" cm="1">
        <f t="array" ref="AP4">_xlfn.IFS(AND($X4&lt;&gt;"",AD4&lt;&gt;""),ABS($X4-AD4),AND($X4="",AD4=""),"",OR($X4&lt;&gt;"",AD4&lt;&gt;""),"-")</f>
        <v/>
      </c>
      <c r="AQ4" s="122" t="str" cm="1">
        <f t="array" ref="AQ4">_xlfn.IFS(AND($X4&lt;&gt;"",AE4&lt;&gt;""),ABS($X4-AE4),AND($X4="",AE4=""),"",OR($X4&lt;&gt;"",AE4&lt;&gt;""),"-")</f>
        <v/>
      </c>
      <c r="AR4" s="122" t="str" cm="1">
        <f t="array" ref="AR4">_xlfn.IFS(AND($X4&lt;&gt;"",AF4&lt;&gt;""),ABS($X4-AF4),AND($X4="",AF4=""),"",OR($X4&lt;&gt;"",AF4&lt;&gt;""),"-")</f>
        <v/>
      </c>
      <c r="AS4" s="122" t="str" cm="1">
        <f t="array" ref="AS4">_xlfn.IFS(AND($X4&lt;&gt;"",AG4&lt;&gt;""),ABS($X4-AG4),AND($X4="",AG4=""),"",OR($X4&lt;&gt;"",AG4&lt;&gt;""),"-")</f>
        <v/>
      </c>
      <c r="AT4" s="122" t="str" cm="1">
        <f t="array" ref="AT4">_xlfn.IFS(AND($X4&lt;&gt;"",AH4&lt;&gt;""),ABS($X4-AH4),AND($X4="",AH4=""),"",OR($X4&lt;&gt;"",AH4&lt;&gt;""),"-")</f>
        <v/>
      </c>
      <c r="AU4" s="122" t="str" cm="1">
        <f t="array" ref="AU4">_xlfn.IFS(AND($X4&lt;&gt;"",AI4&lt;&gt;""),ABS($X4-AI4),AND($X4="",AI4=""),"",OR($X4&lt;&gt;"",AI4&lt;&gt;""),"-")</f>
        <v/>
      </c>
      <c r="AV4" s="122" t="str" cm="1">
        <f t="array" ref="AV4">_xlfn.IFS(AND($X4&lt;&gt;"",AJ4&lt;&gt;""),ABS($X4-AJ4),AND($X4="",AJ4=""),"",OR($X4&lt;&gt;"",AJ4&lt;&gt;""),"-")</f>
        <v/>
      </c>
      <c r="AW4" s="123" t="str" cm="1">
        <f t="array" ref="AW4">_xlfn.IFS(AND($Y4&lt;&gt;"",Z4&lt;&gt;""),ABS($Y4-Z4),AND($Y4="",Z4=""),"",OR($Y4&lt;&gt;"",Z4&lt;&gt;""),"-")</f>
        <v/>
      </c>
      <c r="AX4" s="122" t="str" cm="1">
        <f t="array" ref="AX4">_xlfn.IFS(AND($Y4&lt;&gt;"",AA4&lt;&gt;""),ABS($Y4-AA4),AND($Y4="",AA4=""),"",OR($Y4&lt;&gt;"",AA4&lt;&gt;""),"-")</f>
        <v/>
      </c>
      <c r="AY4" s="122" t="str" cm="1">
        <f t="array" ref="AY4">_xlfn.IFS(AND($Y4&lt;&gt;"",AB4&lt;&gt;""),ABS($Y4-AB4),AND($Y4="",AB4=""),"",OR($Y4&lt;&gt;"",AB4&lt;&gt;""),"-")</f>
        <v/>
      </c>
      <c r="AZ4" s="122" t="str" cm="1">
        <f t="array" ref="AZ4">_xlfn.IFS(AND($Y4&lt;&gt;"",AC4&lt;&gt;""),ABS($Y4-AC4),AND($Y4="",AC4=""),"",OR($Y4&lt;&gt;"",AC4&lt;&gt;""),"-")</f>
        <v/>
      </c>
      <c r="BA4" s="122" t="str" cm="1">
        <f t="array" ref="BA4">_xlfn.IFS(AND($Y4&lt;&gt;"",AD4&lt;&gt;""),ABS($Y4-AD4),AND($Y4="",AD4=""),"",OR($Y4&lt;&gt;"",AD4&lt;&gt;""),"-")</f>
        <v/>
      </c>
      <c r="BB4" s="122" t="str" cm="1">
        <f t="array" ref="BB4">_xlfn.IFS(AND($Y4&lt;&gt;"",AE4&lt;&gt;""),ABS($Y4-AE4),AND($Y4="",AE4=""),"",OR($Y4&lt;&gt;"",AE4&lt;&gt;""),"-")</f>
        <v/>
      </c>
      <c r="BC4" s="122" t="str" cm="1">
        <f t="array" ref="BC4">_xlfn.IFS(AND($Y4&lt;&gt;"",AF4&lt;&gt;""),ABS($Y4-AF4),AND($Y4="",AF4=""),"",OR($Y4&lt;&gt;"",AF4&lt;&gt;""),"-")</f>
        <v/>
      </c>
      <c r="BD4" s="122" t="str" cm="1">
        <f t="array" ref="BD4">_xlfn.IFS(AND($Y4&lt;&gt;"",AG4&lt;&gt;""),ABS($Y4-AG4),AND($Y4="",AG4=""),"",OR($Y4&lt;&gt;"",AG4&lt;&gt;""),"-")</f>
        <v/>
      </c>
      <c r="BE4" s="122" t="str" cm="1">
        <f t="array" ref="BE4">_xlfn.IFS(AND($Y4&lt;&gt;"",AH4&lt;&gt;""),ABS($Y4-AH4),AND($Y4="",AH4=""),"",OR($Y4&lt;&gt;"",AH4&lt;&gt;""),"-")</f>
        <v/>
      </c>
      <c r="BF4" s="122" t="str" cm="1">
        <f t="array" ref="BF4">_xlfn.IFS(AND($Y4&lt;&gt;"",AI4&lt;&gt;""),ABS($Y4-AI4),AND($Y4="",AI4=""),"",OR($Y4&lt;&gt;"",AI4&lt;&gt;""),"-")</f>
        <v/>
      </c>
      <c r="BG4" s="122" t="str" cm="1">
        <f t="array" ref="BG4">_xlfn.IFS(AND($Y4&lt;&gt;"",AJ4&lt;&gt;""),ABS($Y4-AJ4),AND($Y4="",AJ4=""),"",OR($Y4&lt;&gt;"",AJ4&lt;&gt;""),"-")</f>
        <v/>
      </c>
      <c r="BH4" s="121" t="str" cm="1">
        <f t="array" ref="BH4">_xlfn.IFS(AND($Z4&lt;&gt;"",AA4&lt;&gt;""),ABS($Z4-AA4),AND($Z4="",AA4=""),"",OR($Z4&lt;&gt;"",AA4&lt;&gt;""),"-")</f>
        <v/>
      </c>
      <c r="BI4" s="120" t="str" cm="1">
        <f t="array" ref="BI4">_xlfn.IFS(AND($Z4&lt;&gt;"",AB4&lt;&gt;""),ABS($Z4-AB4),AND($Z4="",AB4=""),"",OR($Z4&lt;&gt;"",AB4&lt;&gt;""),"-")</f>
        <v/>
      </c>
      <c r="BJ4" s="120" t="str" cm="1">
        <f t="array" ref="BJ4">_xlfn.IFS(AND($Z4&lt;&gt;"",AC4&lt;&gt;""),ABS($Z4-AC4),AND($Z4="",AC4=""),"",OR($Z4&lt;&gt;"",AC4&lt;&gt;""),"-")</f>
        <v/>
      </c>
      <c r="BK4" s="120" t="str" cm="1">
        <f t="array" ref="BK4">_xlfn.IFS(AND($Z4&lt;&gt;"",AD4&lt;&gt;""),ABS($Z4-AD4),AND($Z4="",AD4=""),"",OR($Z4&lt;&gt;"",AD4&lt;&gt;""),"-")</f>
        <v/>
      </c>
      <c r="BL4" s="120" t="str" cm="1">
        <f t="array" ref="BL4">_xlfn.IFS(AND($Z4&lt;&gt;"",AE4&lt;&gt;""),ABS($Z4-AE4),AND($Z4="",AE4=""),"",OR($Z4&lt;&gt;"",AE4&lt;&gt;""),"-")</f>
        <v/>
      </c>
      <c r="BM4" s="120" t="str" cm="1">
        <f t="array" ref="BM4">_xlfn.IFS(AND($Z4&lt;&gt;"",AF4&lt;&gt;""),ABS($Z4-AF4),AND($Z4="",AF4=""),"",OR($Z4&lt;&gt;"",AF4&lt;&gt;""),"-")</f>
        <v/>
      </c>
      <c r="BN4" s="120" t="str" cm="1">
        <f t="array" ref="BN4">_xlfn.IFS(AND($Z4&lt;&gt;"",AG4&lt;&gt;""),ABS($Z4-AG4),AND($Z4="",AG4=""),"",OR($Z4&lt;&gt;"",AG4&lt;&gt;""),"-")</f>
        <v/>
      </c>
      <c r="BO4" s="120" t="str" cm="1">
        <f t="array" ref="BO4">_xlfn.IFS(AND($Z4&lt;&gt;"",AH4&lt;&gt;""),ABS($Z4-AH4),AND($Z4="",AH4=""),"",OR($Z4&lt;&gt;"",AH4&lt;&gt;""),"-")</f>
        <v/>
      </c>
      <c r="BP4" s="120" t="str" cm="1">
        <f t="array" ref="BP4">_xlfn.IFS(AND($Z4&lt;&gt;"",AI4&lt;&gt;""),ABS($Z4-AI4),AND($Z4="",AI4=""),"",OR($Z4&lt;&gt;"",AI4&lt;&gt;""),"-")</f>
        <v/>
      </c>
      <c r="BQ4" s="120" t="str" cm="1">
        <f t="array" ref="BQ4">_xlfn.IFS(AND($Z4&lt;&gt;"",AJ4&lt;&gt;""),ABS($Z4-AJ4),AND($Z4="",AJ4=""),"",OR($Z4&lt;&gt;"",AJ4&lt;&gt;""),"-")</f>
        <v/>
      </c>
      <c r="BR4" s="121" t="str" cm="1">
        <f t="array" ref="BR4">_xlfn.IFS(AND($AA4&lt;&gt;"",AB4&lt;&gt;""),ABS($AA4-AB4),AND($AA4="",AB4=""),"",OR($AA4&lt;&gt;"",AB4&lt;&gt;""),"-")</f>
        <v/>
      </c>
      <c r="BS4" s="120" t="str" cm="1">
        <f t="array" ref="BS4">_xlfn.IFS(AND($AA4&lt;&gt;"",AC4&lt;&gt;""),ABS($AA4-AC4),AND($AA4="",AC4=""),"",OR($AA4&lt;&gt;"",AC4&lt;&gt;""),"-")</f>
        <v/>
      </c>
      <c r="BT4" s="120" t="str" cm="1">
        <f t="array" ref="BT4">_xlfn.IFS(AND($AA4&lt;&gt;"",AD4&lt;&gt;""),ABS($AA4-AD4),AND($AA4="",AD4=""),"",OR($AA4&lt;&gt;"",AD4&lt;&gt;""),"-")</f>
        <v/>
      </c>
      <c r="BU4" s="120" t="str" cm="1">
        <f t="array" ref="BU4">_xlfn.IFS(AND($AA4&lt;&gt;"",AE4&lt;&gt;""),ABS($AA4-AE4),AND($AA4="",AE4=""),"",OR($AA4&lt;&gt;"",AE4&lt;&gt;""),"-")</f>
        <v/>
      </c>
      <c r="BV4" s="120" t="str" cm="1">
        <f t="array" ref="BV4">_xlfn.IFS(AND($AA4&lt;&gt;"",AF4&lt;&gt;""),ABS($AA4-AF4),AND($AA4="",AF4=""),"",OR($AA4&lt;&gt;"",AF4&lt;&gt;""),"-")</f>
        <v/>
      </c>
      <c r="BW4" s="120" t="str" cm="1">
        <f t="array" ref="BW4">_xlfn.IFS(AND($AA4&lt;&gt;"",AG4&lt;&gt;""),ABS($AA4-AG4),AND($AA4="",AG4=""),"",OR($AA4&lt;&gt;"",AG4&lt;&gt;""),"-")</f>
        <v/>
      </c>
      <c r="BX4" s="120" t="str" cm="1">
        <f t="array" ref="BX4">_xlfn.IFS(AND($AA4&lt;&gt;"",AH4&lt;&gt;""),ABS($AA4-AH4),AND($AA4="",AH4=""),"",OR($AA4&lt;&gt;"",AH4&lt;&gt;""),"-")</f>
        <v/>
      </c>
      <c r="BY4" s="120" t="str" cm="1">
        <f t="array" ref="BY4">_xlfn.IFS(AND($AA4&lt;&gt;"",AI4&lt;&gt;""),ABS($AA4-AI4),AND($AA4="",AI4=""),"",OR($AA4&lt;&gt;"",AI4&lt;&gt;""),"-")</f>
        <v/>
      </c>
      <c r="BZ4" s="120" t="str" cm="1">
        <f t="array" ref="BZ4">_xlfn.IFS(AND($AA4&lt;&gt;"",AJ4&lt;&gt;""),ABS($AA4-AJ4),AND($AA4="",AJ4=""),"",OR($AA4&lt;&gt;"",AJ4&lt;&gt;""),"-")</f>
        <v/>
      </c>
      <c r="CA4" s="121" t="str" cm="1">
        <f t="array" ref="CA4">_xlfn.IFS(AND($AB4&lt;&gt;"",AC4&lt;&gt;""),ABS($AB4-AC4),AND($AB4="",AC4=""),"",OR($AB4&lt;&gt;"",AC4&lt;&gt;""),"-")</f>
        <v/>
      </c>
      <c r="CB4" s="120" t="str" cm="1">
        <f t="array" ref="CB4">_xlfn.IFS(AND($AB4&lt;&gt;"",AD4&lt;&gt;""),ABS($AB4-AD4),AND($AB4="",AD4=""),"",OR($AB4&lt;&gt;"",AD4&lt;&gt;""),"-")</f>
        <v/>
      </c>
      <c r="CC4" s="120" t="str" cm="1">
        <f t="array" ref="CC4">_xlfn.IFS(AND($AB4&lt;&gt;"",AE4&lt;&gt;""),ABS($AB4-AE4),AND($AB4="",AE4=""),"",OR($AB4&lt;&gt;"",AE4&lt;&gt;""),"-")</f>
        <v/>
      </c>
      <c r="CD4" s="120" t="str" cm="1">
        <f t="array" ref="CD4">_xlfn.IFS(AND($AB4&lt;&gt;"",AF4&lt;&gt;""),ABS($AB4-AF4),AND($AB4="",AF4=""),"",OR($AB4&lt;&gt;"",AF4&lt;&gt;""),"-")</f>
        <v/>
      </c>
      <c r="CE4" s="120" t="str" cm="1">
        <f t="array" ref="CE4">_xlfn.IFS(AND($AB4&lt;&gt;"",AG4&lt;&gt;""),ABS($AB4-AG4),AND($AB4="",AG4=""),"",OR($AB4&lt;&gt;"",AG4&lt;&gt;""),"-")</f>
        <v/>
      </c>
      <c r="CF4" s="120" t="str" cm="1">
        <f t="array" ref="CF4">_xlfn.IFS(AND($AB4&lt;&gt;"",AH4&lt;&gt;""),ABS($AB4-AH4),AND($AB4="",AH4=""),"",OR($AB4&lt;&gt;"",AH4&lt;&gt;""),"-")</f>
        <v/>
      </c>
      <c r="CG4" s="120" t="str" cm="1">
        <f t="array" ref="CG4">_xlfn.IFS(AND($AB4&lt;&gt;"",AI4&lt;&gt;""),ABS($AB4-AI4),AND($AB4="",AI4=""),"",OR($AB4&lt;&gt;"",AI4&lt;&gt;""),"-")</f>
        <v/>
      </c>
      <c r="CH4" s="120" t="str" cm="1">
        <f t="array" ref="CH4">_xlfn.IFS(AND($AB4&lt;&gt;"",AJ4&lt;&gt;""),ABS($AB4-AJ4),AND($AB4="",AJ4=""),"",OR($AB4&lt;&gt;"",AJ4&lt;&gt;""),"-")</f>
        <v/>
      </c>
      <c r="CI4" s="121" t="str" cm="1">
        <f t="array" ref="CI4">_xlfn.IFS(AND($AC4&lt;&gt;"",AD4&lt;&gt;""),ABS($AC4-AD4),AND($AC4="",AD4=""),"",OR($AC4&lt;&gt;"",AD4&lt;&gt;""),"-")</f>
        <v/>
      </c>
      <c r="CJ4" s="120" t="str" cm="1">
        <f t="array" ref="CJ4">_xlfn.IFS(AND($AC4&lt;&gt;"",AE4&lt;&gt;""),ABS($AC4-AE4),AND($AC4="",AE4=""),"",OR($AC4&lt;&gt;"",AE4&lt;&gt;""),"-")</f>
        <v/>
      </c>
      <c r="CK4" s="120" t="str" cm="1">
        <f t="array" ref="CK4">_xlfn.IFS(AND($AC4&lt;&gt;"",AF4&lt;&gt;""),ABS($AC4-AF4),AND($AC4="",AF4=""),"",OR($AC4&lt;&gt;"",AF4&lt;&gt;""),"-")</f>
        <v/>
      </c>
      <c r="CL4" s="120" t="str" cm="1">
        <f t="array" ref="CL4">_xlfn.IFS(AND($AC4&lt;&gt;"",AG4&lt;&gt;""),ABS($AC4-AG4),AND($AC4="",AG4=""),"",OR($AC4&lt;&gt;"",AG4&lt;&gt;""),"-")</f>
        <v/>
      </c>
      <c r="CM4" s="120" t="str" cm="1">
        <f t="array" ref="CM4">_xlfn.IFS(AND($AC4&lt;&gt;"",AH4&lt;&gt;""),ABS($AC4-AH4),AND($AC4="",AH4=""),"",OR($AC4&lt;&gt;"",AH4&lt;&gt;""),"-")</f>
        <v/>
      </c>
      <c r="CN4" s="120" t="str" cm="1">
        <f t="array" ref="CN4">_xlfn.IFS(AND($AC4&lt;&gt;"",AI4&lt;&gt;""),ABS($AC4-AI4),AND($AC4="",AI4=""),"",OR($AC4&lt;&gt;"",AI4&lt;&gt;""),"-")</f>
        <v/>
      </c>
      <c r="CO4" s="120" t="str" cm="1">
        <f t="array" ref="CO4">_xlfn.IFS(AND($AC4&lt;&gt;"",AJ4&lt;&gt;""),ABS($AC4-AJ4),AND($AC4="",AJ4=""),"",OR($AC4&lt;&gt;"",AJ4&lt;&gt;""),"-")</f>
        <v/>
      </c>
      <c r="CP4" s="121" t="str" cm="1">
        <f t="array" ref="CP4">_xlfn.IFS(AND($AD4&lt;&gt;"",AE4&lt;&gt;""),ABS($AD4-AE4),AND($AD4="",AE4=""),"",OR($AD4&lt;&gt;"",AE4&lt;&gt;""),"-")</f>
        <v/>
      </c>
      <c r="CQ4" s="120" t="str" cm="1">
        <f t="array" ref="CQ4">_xlfn.IFS(AND($AD4&lt;&gt;"",AF4&lt;&gt;""),ABS($AD4-AF4),AND($AD4="",AF4=""),"",OR($AD4&lt;&gt;"",AF4&lt;&gt;""),"-")</f>
        <v/>
      </c>
      <c r="CR4" s="120" t="str" cm="1">
        <f t="array" ref="CR4">_xlfn.IFS(AND($AD4&lt;&gt;"",AG4&lt;&gt;""),ABS($AD4-AG4),AND($AD4="",AG4=""),"",OR($AD4&lt;&gt;"",AG4&lt;&gt;""),"-")</f>
        <v/>
      </c>
      <c r="CS4" s="120" t="str" cm="1">
        <f t="array" ref="CS4">_xlfn.IFS(AND($AD4&lt;&gt;"",AH4&lt;&gt;""),ABS($AD4-AH4),AND($AD4="",AH4=""),"",OR($AD4&lt;&gt;"",AH4&lt;&gt;""),"-")</f>
        <v/>
      </c>
      <c r="CT4" s="120" t="str" cm="1">
        <f t="array" ref="CT4">_xlfn.IFS(AND($AD4&lt;&gt;"",AI4&lt;&gt;""),ABS($AD4-AI4),AND($AD4="",AI4=""),"",OR($AD4&lt;&gt;"",AI4&lt;&gt;""),"-")</f>
        <v/>
      </c>
      <c r="CU4" s="120" t="str" cm="1">
        <f t="array" ref="CU4">_xlfn.IFS(AND($AD4&lt;&gt;"",AJ4&lt;&gt;""),ABS($AD4-AJ4),AND($AD4="",AJ4=""),"",OR($AD4&lt;&gt;"",AJ4&lt;&gt;""),"-")</f>
        <v/>
      </c>
      <c r="CV4" s="121" t="str" cm="1">
        <f t="array" ref="CV4">_xlfn.IFS(AND($AE4&lt;&gt;"",AF4&lt;&gt;""),ABS($AE4-AF4),AND($AE4="",AF4=""),"",OR($AE4&lt;&gt;"",AF4&lt;&gt;""),"-")</f>
        <v/>
      </c>
      <c r="CW4" s="120" t="str" cm="1">
        <f t="array" ref="CW4">_xlfn.IFS(AND($AE4&lt;&gt;"",AG4&lt;&gt;""),ABS($AE4-AG4),AND($AE4="",AG4=""),"",OR($AE4&lt;&gt;"",AG4&lt;&gt;""),"-")</f>
        <v/>
      </c>
      <c r="CX4" s="120" t="str" cm="1">
        <f t="array" ref="CX4">_xlfn.IFS(AND($AE4&lt;&gt;"",AH4&lt;&gt;""),ABS($AE4-AH4),AND($AE4="",AH4=""),"",OR($AE4&lt;&gt;"",AH4&lt;&gt;""),"-")</f>
        <v/>
      </c>
      <c r="CY4" s="120" t="str" cm="1">
        <f t="array" ref="CY4">_xlfn.IFS(AND($AE4&lt;&gt;"",AI4&lt;&gt;""),ABS($AE4-AI4),AND($AE4="",AI4=""),"",OR($AE4&lt;&gt;"",AI4&lt;&gt;""),"-")</f>
        <v/>
      </c>
      <c r="CZ4" s="120" t="str" cm="1">
        <f t="array" ref="CZ4">_xlfn.IFS(AND($AE4&lt;&gt;"",AJ4&lt;&gt;""),ABS($AE4-AJ4),AND($AE4="",AJ4=""),"",OR($AE4&lt;&gt;"",AJ4&lt;&gt;""),"-")</f>
        <v/>
      </c>
      <c r="DA4" s="121" t="str" cm="1">
        <f t="array" ref="DA4">_xlfn.IFS(AND($AF4&lt;&gt;"",AG4&lt;&gt;""),ABS($AF4-AG4),AND($AF4="",AG4=""),"",OR($AF4&lt;&gt;"",AG4&lt;&gt;""),"-")</f>
        <v/>
      </c>
      <c r="DB4" s="120" t="str" cm="1">
        <f t="array" ref="DB4">_xlfn.IFS(AND($AF4&lt;&gt;"",AH4&lt;&gt;""),ABS($AF4-AH4),AND($AF4="",AH4=""),"",OR($AF4&lt;&gt;"",AH4&lt;&gt;""),"-")</f>
        <v/>
      </c>
      <c r="DC4" s="120" t="str" cm="1">
        <f t="array" ref="DC4">_xlfn.IFS(AND($AF4&lt;&gt;"",AI4&lt;&gt;""),ABS($AF4-AI4),AND($AF4="",AI4=""),"",OR($AF4&lt;&gt;"",AI4&lt;&gt;""),"-")</f>
        <v/>
      </c>
      <c r="DD4" s="120" t="str" cm="1">
        <f t="array" ref="DD4">_xlfn.IFS(AND($AF4&lt;&gt;"",AJ4&lt;&gt;""),ABS($AF4-AJ4),AND($AF4="",AJ4=""),"",OR($AF4&lt;&gt;"",AJ4&lt;&gt;""),"-")</f>
        <v/>
      </c>
      <c r="DE4" s="121" t="str" cm="1">
        <f t="array" ref="DE4">_xlfn.IFS(AND($AG4&lt;&gt;"",AH4&lt;&gt;""),ABS($AG4-AH4),AND($AG4="",AH4=""),"",OR($AG4&lt;&gt;"",AH4&lt;&gt;""),"-")</f>
        <v/>
      </c>
      <c r="DF4" s="120" t="str" cm="1">
        <f t="array" ref="DF4">_xlfn.IFS(AND($AG4&lt;&gt;"",AI4&lt;&gt;""),ABS($AG4-AI4),AND($AG4="",AI4=""),"",OR($AG4&lt;&gt;"",AI4&lt;&gt;""),"-")</f>
        <v/>
      </c>
      <c r="DG4" s="120" t="str" cm="1">
        <f t="array" ref="DG4">_xlfn.IFS(AND($AG4&lt;&gt;"",AJ4&lt;&gt;""),ABS($AG4-AJ4),AND($AG4="",AJ4=""),"",OR($AG4&lt;&gt;"",AJ4&lt;&gt;""),"-")</f>
        <v/>
      </c>
      <c r="DH4" s="121" t="str" cm="1">
        <f t="array" ref="DH4">_xlfn.IFS(AND($AH4&lt;&gt;"",AI4&lt;&gt;""),ABS($AH4-AI4),AND($AH4="",AI4=""),"",OR($AH4&lt;&gt;"",AI4&lt;&gt;""),"-")</f>
        <v/>
      </c>
      <c r="DI4" s="120" t="str" cm="1">
        <f t="array" ref="DI4">_xlfn.IFS(AND($AH4&lt;&gt;"",AJ4&lt;&gt;""),ABS($AH4-AJ4),AND($AH4="",AJ4=""),"",OR($AH4&lt;&gt;"",AJ4&lt;&gt;""),"-")</f>
        <v/>
      </c>
      <c r="DJ4" s="121" t="str" cm="1">
        <f t="array" ref="DJ4">_xlfn.IFS(AND($AI4&lt;&gt;"",AJ4&lt;&gt;""),ABS($AI4-AJ4),AND($AI4="",AJ4=""),"",OR($AI4&lt;&gt;"",AJ4&lt;&gt;""),"-")</f>
        <v/>
      </c>
    </row>
    <row r="5" spans="1:115" x14ac:dyDescent="0.2">
      <c r="A5" s="120" t="str">
        <f t="shared" si="0"/>
        <v>ok</v>
      </c>
      <c r="B5" s="186">
        <f t="shared" si="1"/>
        <v>0</v>
      </c>
      <c r="C5" s="186">
        <f t="shared" si="2"/>
        <v>100</v>
      </c>
      <c r="D5" s="186">
        <f t="shared" si="3"/>
        <v>0</v>
      </c>
      <c r="E5" s="263">
        <f t="shared" si="4"/>
        <v>5</v>
      </c>
      <c r="F5" s="186">
        <f t="shared" si="5"/>
        <v>5</v>
      </c>
      <c r="G5" s="186">
        <f t="shared" si="6"/>
        <v>100</v>
      </c>
      <c r="H5" s="262" t="str">
        <f t="shared" si="7"/>
        <v/>
      </c>
      <c r="I5" s="187" t="str">
        <f t="shared" si="8"/>
        <v>I</v>
      </c>
      <c r="J5" s="260" t="s">
        <v>36</v>
      </c>
      <c r="K5" s="259" t="str">
        <f>VLOOKUP($J5,Merged_couplings!$B:$BU,MATCH(K$1,Merged_couplings!$B$1:$BU$1,0),FALSE)</f>
        <v>---</v>
      </c>
      <c r="L5" s="258" t="str">
        <f>VLOOKUP($J5,Merged_couplings!$B:$BU,MATCH(L$1,Merged_couplings!$B$1:$BU$1,0),FALSE)</f>
        <v>---</v>
      </c>
      <c r="M5" s="258" t="str">
        <f>VLOOKUP($J5,Merged_couplings!$B:$BU,MATCH(M$1,Merged_couplings!$B$1:$BU$1,0),FALSE)</f>
        <v>-IG</v>
      </c>
      <c r="N5" s="258" t="str">
        <f>VLOOKUP($J5,Merged_couplings!$B:$BU,MATCH(N$1,Merged_couplings!$B$1:$BU$1,0),FALSE)</f>
        <v>-IG</v>
      </c>
      <c r="O5" s="258" t="str">
        <f>VLOOKUP($J5,Merged_couplings!$B:$BU,MATCH(O$1,Merged_couplings!$B$1:$BU$1,0),FALSE)</f>
        <v>-IG</v>
      </c>
      <c r="P5" s="258" t="str">
        <f>VLOOKUP($J5,Merged_couplings!$B:$BU,MATCH(P$1,Merged_couplings!$B$1:$BU$1,0),FALSE)</f>
        <v>-IG</v>
      </c>
      <c r="Q5" s="258" t="str">
        <f>VLOOKUP($J5,Merged_couplings!$B:$BU,MATCH(Q$1,Merged_couplings!$B$1:$BU$1,0),FALSE)</f>
        <v>-IG</v>
      </c>
      <c r="R5" s="258" t="str">
        <f>VLOOKUP($J5,Merged_couplings!$B:$BU,MATCH(R$1,Merged_couplings!$B$1:$BU$1,0),FALSE)</f>
        <v>---</v>
      </c>
      <c r="S5" s="258" t="str">
        <f>VLOOKUP($J5,Merged_couplings!$B:$BU,MATCH(S$1,Merged_couplings!$B$1:$BU$1,0),FALSE)</f>
        <v>---</v>
      </c>
      <c r="T5" s="258" t="str">
        <f>VLOOKUP($J5,Merged_couplings!$B:$BU,MATCH(T$1,Merged_couplings!$B$1:$BU$1,0),FALSE)</f>
        <v>---</v>
      </c>
      <c r="U5" s="258" t="str">
        <f>VLOOKUP($J5,Merged_couplings!$B:$BU,MATCH(U$1,Merged_couplings!$B$1:$BU$1,0),FALSE)</f>
        <v>---</v>
      </c>
      <c r="V5" s="258" t="str">
        <f>VLOOKUP($J5,Merged_couplings!$B:$BU,MATCH(V$1,Merged_couplings!$B$1:$BU$1,0),FALSE)</f>
        <v>---</v>
      </c>
      <c r="W5" s="258" t="str">
        <f>VLOOKUP($J5,Merged_couplings!$B:$BU,MATCH(W$1,Merged_couplings!$B$1:$BU$1,0),FALSE)</f>
        <v>---</v>
      </c>
      <c r="X5" s="121" t="str">
        <f>_xlfn.IFNA(VLOOKUP($J5,Merged_couplings!$B:$R,MATCH(X$1,Merged_couplings!$B$1:$R$1,0),FALSE),"")</f>
        <v/>
      </c>
      <c r="Y5" s="120" t="str">
        <f>_xlfn.IFNA(VLOOKUP($J5,Merged_couplings!$B:$R,MATCH(Y$1,Merged_couplings!$B$1:$R$1,0),FALSE),"")</f>
        <v/>
      </c>
      <c r="Z5" s="120">
        <f>_xlfn.IFNA(VLOOKUP($J5,Merged_couplings!$B:$R,MATCH(Z$1,Merged_couplings!$B$1:$R$1,0),FALSE),"")</f>
        <v>8.6332811911723031</v>
      </c>
      <c r="AA5" s="120">
        <f>_xlfn.IFNA(VLOOKUP($J5,Merged_couplings!$B:$R,MATCH(AA$1,Merged_couplings!$B$1:$R$1,0),FALSE),"")</f>
        <v>8.6332811911723031</v>
      </c>
      <c r="AB5" s="120">
        <f>_xlfn.IFNA(VLOOKUP($J5,Merged_couplings!$B:$R,MATCH(AB$1,Merged_couplings!$B$1:$R$1,0),FALSE),"")</f>
        <v>8.7103321553103701</v>
      </c>
      <c r="AC5" s="120">
        <f>_xlfn.IFNA(VLOOKUP($J5,Merged_couplings!$B:$R,MATCH(AC$1,Merged_couplings!$B$1:$R$1,0),FALSE),"")</f>
        <v>8.7103321553103701</v>
      </c>
      <c r="AD5" s="120">
        <f>_xlfn.IFNA(VLOOKUP($J5,Merged_couplings!$B:$R,MATCH(AD$1,Merged_couplings!$B$1:$R$1,0),FALSE),"")</f>
        <v>8.5283608789106147</v>
      </c>
      <c r="AE5" s="120" t="str">
        <f>_xlfn.IFNA(VLOOKUP($J5,Merged_couplings!$B:$R,MATCH(AE$1,Merged_couplings!$B$1:$R$1,0),FALSE),"")</f>
        <v/>
      </c>
      <c r="AF5" s="120" t="str">
        <f>_xlfn.IFNA(VLOOKUP($J5,Merged_couplings!$B:$R,MATCH(AF$1,Merged_couplings!$B$1:$R$1,0),FALSE),"")</f>
        <v/>
      </c>
      <c r="AG5" s="120" t="str">
        <f>_xlfn.IFNA(VLOOKUP($J5,Merged_couplings!$B:$R,MATCH(AG$1,Merged_couplings!$B$1:$R$1,0),FALSE),"")</f>
        <v/>
      </c>
      <c r="AH5" s="120" t="str">
        <f>_xlfn.IFNA(VLOOKUP($J5,Merged_couplings!$B:$R,MATCH(AH$1,Merged_couplings!$B$1:$R$1,0),FALSE),"")</f>
        <v/>
      </c>
      <c r="AI5" s="120" t="str">
        <f>_xlfn.IFNA(VLOOKUP($J5,Merged_couplings!$B:$R,MATCH(AI$1,Merged_couplings!$B$1:$R$1,0),FALSE),"")</f>
        <v/>
      </c>
      <c r="AJ5" s="120" t="str">
        <f>_xlfn.IFNA(VLOOKUP($J5,Merged_couplings!$B:$R,MATCH(AJ$1,Merged_couplings!$B$1:$R$1,0),FALSE),"")</f>
        <v/>
      </c>
      <c r="AK5" s="123" t="str" cm="1">
        <f t="array" ref="AK5">_xlfn.IFS(AND($X5&lt;&gt;"",Y5&lt;&gt;""),ABS($X5-Y5),AND($X5="",Y5=""),"",OR($X5&lt;&gt;"",Y5&lt;&gt;""),"-")</f>
        <v/>
      </c>
      <c r="AL5" s="122" t="str" cm="1">
        <f t="array" ref="AL5">_xlfn.IFS(AND($X5&lt;&gt;"",Z5&lt;&gt;""),ABS($X5-Z5),AND($X5="",Z5=""),"",OR($X5&lt;&gt;"",Z5&lt;&gt;""),"-")</f>
        <v>-</v>
      </c>
      <c r="AM5" s="122" t="str" cm="1">
        <f t="array" ref="AM5">_xlfn.IFS(AND($X5&lt;&gt;"",AA5&lt;&gt;""),ABS($X5-AA5),AND($X5="",AA5=""),"",OR($X5&lt;&gt;"",AA5&lt;&gt;""),"-")</f>
        <v>-</v>
      </c>
      <c r="AN5" s="122" t="str" cm="1">
        <f t="array" ref="AN5">_xlfn.IFS(AND($X5&lt;&gt;"",AB5&lt;&gt;""),ABS($X5-AB5),AND($X5="",AB5=""),"",OR($X5&lt;&gt;"",AB5&lt;&gt;""),"-")</f>
        <v>-</v>
      </c>
      <c r="AO5" s="122" t="str" cm="1">
        <f t="array" ref="AO5">_xlfn.IFS(AND($X5&lt;&gt;"",AC5&lt;&gt;""),ABS($X5-AC5),AND($X5="",AC5=""),"",OR($X5&lt;&gt;"",AC5&lt;&gt;""),"-")</f>
        <v>-</v>
      </c>
      <c r="AP5" s="122" t="str" cm="1">
        <f t="array" ref="AP5">_xlfn.IFS(AND($X5&lt;&gt;"",AD5&lt;&gt;""),ABS($X5-AD5),AND($X5="",AD5=""),"",OR($X5&lt;&gt;"",AD5&lt;&gt;""),"-")</f>
        <v>-</v>
      </c>
      <c r="AQ5" s="122" t="str" cm="1">
        <f t="array" ref="AQ5">_xlfn.IFS(AND($X5&lt;&gt;"",AE5&lt;&gt;""),ABS($X5-AE5),AND($X5="",AE5=""),"",OR($X5&lt;&gt;"",AE5&lt;&gt;""),"-")</f>
        <v/>
      </c>
      <c r="AR5" s="122" t="str" cm="1">
        <f t="array" ref="AR5">_xlfn.IFS(AND($X5&lt;&gt;"",AF5&lt;&gt;""),ABS($X5-AF5),AND($X5="",AF5=""),"",OR($X5&lt;&gt;"",AF5&lt;&gt;""),"-")</f>
        <v/>
      </c>
      <c r="AS5" s="122" t="str" cm="1">
        <f t="array" ref="AS5">_xlfn.IFS(AND($X5&lt;&gt;"",AG5&lt;&gt;""),ABS($X5-AG5),AND($X5="",AG5=""),"",OR($X5&lt;&gt;"",AG5&lt;&gt;""),"-")</f>
        <v/>
      </c>
      <c r="AT5" s="122" t="str" cm="1">
        <f t="array" ref="AT5">_xlfn.IFS(AND($X5&lt;&gt;"",AH5&lt;&gt;""),ABS($X5-AH5),AND($X5="",AH5=""),"",OR($X5&lt;&gt;"",AH5&lt;&gt;""),"-")</f>
        <v/>
      </c>
      <c r="AU5" s="122" t="str" cm="1">
        <f t="array" ref="AU5">_xlfn.IFS(AND($X5&lt;&gt;"",AI5&lt;&gt;""),ABS($X5-AI5),AND($X5="",AI5=""),"",OR($X5&lt;&gt;"",AI5&lt;&gt;""),"-")</f>
        <v/>
      </c>
      <c r="AV5" s="122" t="str" cm="1">
        <f t="array" ref="AV5">_xlfn.IFS(AND($X5&lt;&gt;"",AJ5&lt;&gt;""),ABS($X5-AJ5),AND($X5="",AJ5=""),"",OR($X5&lt;&gt;"",AJ5&lt;&gt;""),"-")</f>
        <v/>
      </c>
      <c r="AW5" s="123" t="str" cm="1">
        <f t="array" ref="AW5">_xlfn.IFS(AND($Y5&lt;&gt;"",Z5&lt;&gt;""),ABS($Y5-Z5),AND($Y5="",Z5=""),"",OR($Y5&lt;&gt;"",Z5&lt;&gt;""),"-")</f>
        <v>-</v>
      </c>
      <c r="AX5" s="122" t="str" cm="1">
        <f t="array" ref="AX5">_xlfn.IFS(AND($Y5&lt;&gt;"",AA5&lt;&gt;""),ABS($Y5-AA5),AND($Y5="",AA5=""),"",OR($Y5&lt;&gt;"",AA5&lt;&gt;""),"-")</f>
        <v>-</v>
      </c>
      <c r="AY5" s="122" t="str" cm="1">
        <f t="array" ref="AY5">_xlfn.IFS(AND($Y5&lt;&gt;"",AB5&lt;&gt;""),ABS($Y5-AB5),AND($Y5="",AB5=""),"",OR($Y5&lt;&gt;"",AB5&lt;&gt;""),"-")</f>
        <v>-</v>
      </c>
      <c r="AZ5" s="122" t="str" cm="1">
        <f t="array" ref="AZ5">_xlfn.IFS(AND($Y5&lt;&gt;"",AC5&lt;&gt;""),ABS($Y5-AC5),AND($Y5="",AC5=""),"",OR($Y5&lt;&gt;"",AC5&lt;&gt;""),"-")</f>
        <v>-</v>
      </c>
      <c r="BA5" s="122" t="str" cm="1">
        <f t="array" ref="BA5">_xlfn.IFS(AND($Y5&lt;&gt;"",AD5&lt;&gt;""),ABS($Y5-AD5),AND($Y5="",AD5=""),"",OR($Y5&lt;&gt;"",AD5&lt;&gt;""),"-")</f>
        <v>-</v>
      </c>
      <c r="BB5" s="122" t="str" cm="1">
        <f t="array" ref="BB5">_xlfn.IFS(AND($Y5&lt;&gt;"",AE5&lt;&gt;""),ABS($Y5-AE5),AND($Y5="",AE5=""),"",OR($Y5&lt;&gt;"",AE5&lt;&gt;""),"-")</f>
        <v/>
      </c>
      <c r="BC5" s="122" t="str" cm="1">
        <f t="array" ref="BC5">_xlfn.IFS(AND($Y5&lt;&gt;"",AF5&lt;&gt;""),ABS($Y5-AF5),AND($Y5="",AF5=""),"",OR($Y5&lt;&gt;"",AF5&lt;&gt;""),"-")</f>
        <v/>
      </c>
      <c r="BD5" s="122" t="str" cm="1">
        <f t="array" ref="BD5">_xlfn.IFS(AND($Y5&lt;&gt;"",AG5&lt;&gt;""),ABS($Y5-AG5),AND($Y5="",AG5=""),"",OR($Y5&lt;&gt;"",AG5&lt;&gt;""),"-")</f>
        <v/>
      </c>
      <c r="BE5" s="122" t="str" cm="1">
        <f t="array" ref="BE5">_xlfn.IFS(AND($Y5&lt;&gt;"",AH5&lt;&gt;""),ABS($Y5-AH5),AND($Y5="",AH5=""),"",OR($Y5&lt;&gt;"",AH5&lt;&gt;""),"-")</f>
        <v/>
      </c>
      <c r="BF5" s="122" t="str" cm="1">
        <f t="array" ref="BF5">_xlfn.IFS(AND($Y5&lt;&gt;"",AI5&lt;&gt;""),ABS($Y5-AI5),AND($Y5="",AI5=""),"",OR($Y5&lt;&gt;"",AI5&lt;&gt;""),"-")</f>
        <v/>
      </c>
      <c r="BG5" s="122" t="str" cm="1">
        <f t="array" ref="BG5">_xlfn.IFS(AND($Y5&lt;&gt;"",AJ5&lt;&gt;""),ABS($Y5-AJ5),AND($Y5="",AJ5=""),"",OR($Y5&lt;&gt;"",AJ5&lt;&gt;""),"-")</f>
        <v/>
      </c>
      <c r="BH5" s="121" cm="1">
        <f t="array" ref="BH5">_xlfn.IFS(AND($Z5&lt;&gt;"",AA5&lt;&gt;""),ABS($Z5-AA5),AND($Z5="",AA5=""),"",OR($Z5&lt;&gt;"",AA5&lt;&gt;""),"-")</f>
        <v>0</v>
      </c>
      <c r="BI5" s="120" cm="1">
        <f t="array" ref="BI5">_xlfn.IFS(AND($Z5&lt;&gt;"",AB5&lt;&gt;""),ABS($Z5-AB5),AND($Z5="",AB5=""),"",OR($Z5&lt;&gt;"",AB5&lt;&gt;""),"-")</f>
        <v>7.7050964138067002E-2</v>
      </c>
      <c r="BJ5" s="120" cm="1">
        <f t="array" ref="BJ5">_xlfn.IFS(AND($Z5&lt;&gt;"",AC5&lt;&gt;""),ABS($Z5-AC5),AND($Z5="",AC5=""),"",OR($Z5&lt;&gt;"",AC5&lt;&gt;""),"-")</f>
        <v>7.7050964138067002E-2</v>
      </c>
      <c r="BK5" s="120" cm="1">
        <f t="array" ref="BK5">_xlfn.IFS(AND($Z5&lt;&gt;"",AD5&lt;&gt;""),ABS($Z5-AD5),AND($Z5="",AD5=""),"",OR($Z5&lt;&gt;"",AD5&lt;&gt;""),"-")</f>
        <v>0.10492031226168841</v>
      </c>
      <c r="BL5" s="120" t="str" cm="1">
        <f t="array" ref="BL5">_xlfn.IFS(AND($Z5&lt;&gt;"",AE5&lt;&gt;""),ABS($Z5-AE5),AND($Z5="",AE5=""),"",OR($Z5&lt;&gt;"",AE5&lt;&gt;""),"-")</f>
        <v>-</v>
      </c>
      <c r="BM5" s="120" t="str" cm="1">
        <f t="array" ref="BM5">_xlfn.IFS(AND($Z5&lt;&gt;"",AF5&lt;&gt;""),ABS($Z5-AF5),AND($Z5="",AF5=""),"",OR($Z5&lt;&gt;"",AF5&lt;&gt;""),"-")</f>
        <v>-</v>
      </c>
      <c r="BN5" s="120" t="str" cm="1">
        <f t="array" ref="BN5">_xlfn.IFS(AND($Z5&lt;&gt;"",AG5&lt;&gt;""),ABS($Z5-AG5),AND($Z5="",AG5=""),"",OR($Z5&lt;&gt;"",AG5&lt;&gt;""),"-")</f>
        <v>-</v>
      </c>
      <c r="BO5" s="120" t="str" cm="1">
        <f t="array" ref="BO5">_xlfn.IFS(AND($Z5&lt;&gt;"",AH5&lt;&gt;""),ABS($Z5-AH5),AND($Z5="",AH5=""),"",OR($Z5&lt;&gt;"",AH5&lt;&gt;""),"-")</f>
        <v>-</v>
      </c>
      <c r="BP5" s="120" t="str" cm="1">
        <f t="array" ref="BP5">_xlfn.IFS(AND($Z5&lt;&gt;"",AI5&lt;&gt;""),ABS($Z5-AI5),AND($Z5="",AI5=""),"",OR($Z5&lt;&gt;"",AI5&lt;&gt;""),"-")</f>
        <v>-</v>
      </c>
      <c r="BQ5" s="120" t="str" cm="1">
        <f t="array" ref="BQ5">_xlfn.IFS(AND($Z5&lt;&gt;"",AJ5&lt;&gt;""),ABS($Z5-AJ5),AND($Z5="",AJ5=""),"",OR($Z5&lt;&gt;"",AJ5&lt;&gt;""),"-")</f>
        <v>-</v>
      </c>
      <c r="BR5" s="121" cm="1">
        <f t="array" ref="BR5">_xlfn.IFS(AND($AA5&lt;&gt;"",AB5&lt;&gt;""),ABS($AA5-AB5),AND($AA5="",AB5=""),"",OR($AA5&lt;&gt;"",AB5&lt;&gt;""),"-")</f>
        <v>7.7050964138067002E-2</v>
      </c>
      <c r="BS5" s="120" cm="1">
        <f t="array" ref="BS5">_xlfn.IFS(AND($AA5&lt;&gt;"",AC5&lt;&gt;""),ABS($AA5-AC5),AND($AA5="",AC5=""),"",OR($AA5&lt;&gt;"",AC5&lt;&gt;""),"-")</f>
        <v>7.7050964138067002E-2</v>
      </c>
      <c r="BT5" s="120" cm="1">
        <f t="array" ref="BT5">_xlfn.IFS(AND($AA5&lt;&gt;"",AD5&lt;&gt;""),ABS($AA5-AD5),AND($AA5="",AD5=""),"",OR($AA5&lt;&gt;"",AD5&lt;&gt;""),"-")</f>
        <v>0.10492031226168841</v>
      </c>
      <c r="BU5" s="324" t="str" cm="1">
        <f t="array" ref="BU5">_xlfn.IFS(AND($AA5&lt;&gt;"",AE5&lt;&gt;""),ABS($AA5-AE5),AND($AA5="",AE5=""),"",OR($AA5&lt;&gt;"",AE5&lt;&gt;""),"-")</f>
        <v>-</v>
      </c>
      <c r="BV5" s="324" t="str" cm="1">
        <f t="array" ref="BV5">_xlfn.IFS(AND($AA5&lt;&gt;"",AF5&lt;&gt;""),ABS($AA5-AF5),AND($AA5="",AF5=""),"",OR($AA5&lt;&gt;"",AF5&lt;&gt;""),"-")</f>
        <v>-</v>
      </c>
      <c r="BW5" s="120" t="str" cm="1">
        <f t="array" ref="BW5">_xlfn.IFS(AND($AA5&lt;&gt;"",AG5&lt;&gt;""),ABS($AA5-AG5),AND($AA5="",AG5=""),"",OR($AA5&lt;&gt;"",AG5&lt;&gt;""),"-")</f>
        <v>-</v>
      </c>
      <c r="BX5" s="120" t="str" cm="1">
        <f t="array" ref="BX5">_xlfn.IFS(AND($AA5&lt;&gt;"",AH5&lt;&gt;""),ABS($AA5-AH5),AND($AA5="",AH5=""),"",OR($AA5&lt;&gt;"",AH5&lt;&gt;""),"-")</f>
        <v>-</v>
      </c>
      <c r="BY5" s="120" t="str" cm="1">
        <f t="array" ref="BY5">_xlfn.IFS(AND($AA5&lt;&gt;"",AI5&lt;&gt;""),ABS($AA5-AI5),AND($AA5="",AI5=""),"",OR($AA5&lt;&gt;"",AI5&lt;&gt;""),"-")</f>
        <v>-</v>
      </c>
      <c r="BZ5" s="120" t="str" cm="1">
        <f t="array" ref="BZ5">_xlfn.IFS(AND($AA5&lt;&gt;"",AJ5&lt;&gt;""),ABS($AA5-AJ5),AND($AA5="",AJ5=""),"",OR($AA5&lt;&gt;"",AJ5&lt;&gt;""),"-")</f>
        <v>-</v>
      </c>
      <c r="CA5" s="121" cm="1">
        <f t="array" ref="CA5">_xlfn.IFS(AND($AB5&lt;&gt;"",AC5&lt;&gt;""),ABS($AB5-AC5),AND($AB5="",AC5=""),"",OR($AB5&lt;&gt;"",AC5&lt;&gt;""),"-")</f>
        <v>0</v>
      </c>
      <c r="CB5" s="120" cm="1">
        <f t="array" ref="CB5">_xlfn.IFS(AND($AB5&lt;&gt;"",AD5&lt;&gt;""),ABS($AB5-AD5),AND($AB5="",AD5=""),"",OR($AB5&lt;&gt;"",AD5&lt;&gt;""),"-")</f>
        <v>0.18197127639975541</v>
      </c>
      <c r="CC5" s="120" t="str" cm="1">
        <f t="array" ref="CC5">_xlfn.IFS(AND($AB5&lt;&gt;"",AE5&lt;&gt;""),ABS($AB5-AE5),AND($AB5="",AE5=""),"",OR($AB5&lt;&gt;"",AE5&lt;&gt;""),"-")</f>
        <v>-</v>
      </c>
      <c r="CD5" s="120" t="str" cm="1">
        <f t="array" ref="CD5">_xlfn.IFS(AND($AB5&lt;&gt;"",AF5&lt;&gt;""),ABS($AB5-AF5),AND($AB5="",AF5=""),"",OR($AB5&lt;&gt;"",AF5&lt;&gt;""),"-")</f>
        <v>-</v>
      </c>
      <c r="CE5" s="120" t="str" cm="1">
        <f t="array" ref="CE5">_xlfn.IFS(AND($AB5&lt;&gt;"",AG5&lt;&gt;""),ABS($AB5-AG5),AND($AB5="",AG5=""),"",OR($AB5&lt;&gt;"",AG5&lt;&gt;""),"-")</f>
        <v>-</v>
      </c>
      <c r="CF5" s="120" t="str" cm="1">
        <f t="array" ref="CF5">_xlfn.IFS(AND($AB5&lt;&gt;"",AH5&lt;&gt;""),ABS($AB5-AH5),AND($AB5="",AH5=""),"",OR($AB5&lt;&gt;"",AH5&lt;&gt;""),"-")</f>
        <v>-</v>
      </c>
      <c r="CG5" s="120" t="str" cm="1">
        <f t="array" ref="CG5">_xlfn.IFS(AND($AB5&lt;&gt;"",AI5&lt;&gt;""),ABS($AB5-AI5),AND($AB5="",AI5=""),"",OR($AB5&lt;&gt;"",AI5&lt;&gt;""),"-")</f>
        <v>-</v>
      </c>
      <c r="CH5" s="120" t="str" cm="1">
        <f t="array" ref="CH5">_xlfn.IFS(AND($AB5&lt;&gt;"",AJ5&lt;&gt;""),ABS($AB5-AJ5),AND($AB5="",AJ5=""),"",OR($AB5&lt;&gt;"",AJ5&lt;&gt;""),"-")</f>
        <v>-</v>
      </c>
      <c r="CI5" s="121" cm="1">
        <f t="array" ref="CI5">_xlfn.IFS(AND($AC5&lt;&gt;"",AD5&lt;&gt;""),ABS($AC5-AD5),AND($AC5="",AD5=""),"",OR($AC5&lt;&gt;"",AD5&lt;&gt;""),"-")</f>
        <v>0.18197127639975541</v>
      </c>
      <c r="CJ5" s="120" t="str" cm="1">
        <f t="array" ref="CJ5">_xlfn.IFS(AND($AC5&lt;&gt;"",AE5&lt;&gt;""),ABS($AC5-AE5),AND($AC5="",AE5=""),"",OR($AC5&lt;&gt;"",AE5&lt;&gt;""),"-")</f>
        <v>-</v>
      </c>
      <c r="CK5" s="120" t="str" cm="1">
        <f t="array" ref="CK5">_xlfn.IFS(AND($AC5&lt;&gt;"",AF5&lt;&gt;""),ABS($AC5-AF5),AND($AC5="",AF5=""),"",OR($AC5&lt;&gt;"",AF5&lt;&gt;""),"-")</f>
        <v>-</v>
      </c>
      <c r="CL5" s="120" t="str" cm="1">
        <f t="array" ref="CL5">_xlfn.IFS(AND($AC5&lt;&gt;"",AG5&lt;&gt;""),ABS($AC5-AG5),AND($AC5="",AG5=""),"",OR($AC5&lt;&gt;"",AG5&lt;&gt;""),"-")</f>
        <v>-</v>
      </c>
      <c r="CM5" s="120" t="str" cm="1">
        <f t="array" ref="CM5">_xlfn.IFS(AND($AC5&lt;&gt;"",AH5&lt;&gt;""),ABS($AC5-AH5),AND($AC5="",AH5=""),"",OR($AC5&lt;&gt;"",AH5&lt;&gt;""),"-")</f>
        <v>-</v>
      </c>
      <c r="CN5" s="120" t="str" cm="1">
        <f t="array" ref="CN5">_xlfn.IFS(AND($AC5&lt;&gt;"",AI5&lt;&gt;""),ABS($AC5-AI5),AND($AC5="",AI5=""),"",OR($AC5&lt;&gt;"",AI5&lt;&gt;""),"-")</f>
        <v>-</v>
      </c>
      <c r="CO5" s="120" t="str" cm="1">
        <f t="array" ref="CO5">_xlfn.IFS(AND($AC5&lt;&gt;"",AJ5&lt;&gt;""),ABS($AC5-AJ5),AND($AC5="",AJ5=""),"",OR($AC5&lt;&gt;"",AJ5&lt;&gt;""),"-")</f>
        <v>-</v>
      </c>
      <c r="CP5" s="121" t="str" cm="1">
        <f t="array" ref="CP5">_xlfn.IFS(AND($AD5&lt;&gt;"",AE5&lt;&gt;""),ABS($AD5-AE5),AND($AD5="",AE5=""),"",OR($AD5&lt;&gt;"",AE5&lt;&gt;""),"-")</f>
        <v>-</v>
      </c>
      <c r="CQ5" s="120" t="str" cm="1">
        <f t="array" ref="CQ5">_xlfn.IFS(AND($AD5&lt;&gt;"",AF5&lt;&gt;""),ABS($AD5-AF5),AND($AD5="",AF5=""),"",OR($AD5&lt;&gt;"",AF5&lt;&gt;""),"-")</f>
        <v>-</v>
      </c>
      <c r="CR5" s="120" t="str" cm="1">
        <f t="array" ref="CR5">_xlfn.IFS(AND($AD5&lt;&gt;"",AG5&lt;&gt;""),ABS($AD5-AG5),AND($AD5="",AG5=""),"",OR($AD5&lt;&gt;"",AG5&lt;&gt;""),"-")</f>
        <v>-</v>
      </c>
      <c r="CS5" s="120" t="str" cm="1">
        <f t="array" ref="CS5">_xlfn.IFS(AND($AD5&lt;&gt;"",AH5&lt;&gt;""),ABS($AD5-AH5),AND($AD5="",AH5=""),"",OR($AD5&lt;&gt;"",AH5&lt;&gt;""),"-")</f>
        <v>-</v>
      </c>
      <c r="CT5" s="120" t="str" cm="1">
        <f t="array" ref="CT5">_xlfn.IFS(AND($AD5&lt;&gt;"",AI5&lt;&gt;""),ABS($AD5-AI5),AND($AD5="",AI5=""),"",OR($AD5&lt;&gt;"",AI5&lt;&gt;""),"-")</f>
        <v>-</v>
      </c>
      <c r="CU5" s="120" t="str" cm="1">
        <f t="array" ref="CU5">_xlfn.IFS(AND($AD5&lt;&gt;"",AJ5&lt;&gt;""),ABS($AD5-AJ5),AND($AD5="",AJ5=""),"",OR($AD5&lt;&gt;"",AJ5&lt;&gt;""),"-")</f>
        <v>-</v>
      </c>
      <c r="CV5" s="121" t="str" cm="1">
        <f t="array" ref="CV5">_xlfn.IFS(AND($AE5&lt;&gt;"",AF5&lt;&gt;""),ABS($AE5-AF5),AND($AE5="",AF5=""),"",OR($AE5&lt;&gt;"",AF5&lt;&gt;""),"-")</f>
        <v/>
      </c>
      <c r="CW5" s="120" t="str" cm="1">
        <f t="array" ref="CW5">_xlfn.IFS(AND($AE5&lt;&gt;"",AG5&lt;&gt;""),ABS($AE5-AG5),AND($AE5="",AG5=""),"",OR($AE5&lt;&gt;"",AG5&lt;&gt;""),"-")</f>
        <v/>
      </c>
      <c r="CX5" s="120" t="str" cm="1">
        <f t="array" ref="CX5">_xlfn.IFS(AND($AE5&lt;&gt;"",AH5&lt;&gt;""),ABS($AE5-AH5),AND($AE5="",AH5=""),"",OR($AE5&lt;&gt;"",AH5&lt;&gt;""),"-")</f>
        <v/>
      </c>
      <c r="CY5" s="120" t="str" cm="1">
        <f t="array" ref="CY5">_xlfn.IFS(AND($AE5&lt;&gt;"",AI5&lt;&gt;""),ABS($AE5-AI5),AND($AE5="",AI5=""),"",OR($AE5&lt;&gt;"",AI5&lt;&gt;""),"-")</f>
        <v/>
      </c>
      <c r="CZ5" s="120" t="str" cm="1">
        <f t="array" ref="CZ5">_xlfn.IFS(AND($AE5&lt;&gt;"",AJ5&lt;&gt;""),ABS($AE5-AJ5),AND($AE5="",AJ5=""),"",OR($AE5&lt;&gt;"",AJ5&lt;&gt;""),"-")</f>
        <v/>
      </c>
      <c r="DA5" s="121" t="str" cm="1">
        <f t="array" ref="DA5">_xlfn.IFS(AND($AF5&lt;&gt;"",AG5&lt;&gt;""),ABS($AF5-AG5),AND($AF5="",AG5=""),"",OR($AF5&lt;&gt;"",AG5&lt;&gt;""),"-")</f>
        <v/>
      </c>
      <c r="DB5" s="120" t="str" cm="1">
        <f t="array" ref="DB5">_xlfn.IFS(AND($AF5&lt;&gt;"",AH5&lt;&gt;""),ABS($AF5-AH5),AND($AF5="",AH5=""),"",OR($AF5&lt;&gt;"",AH5&lt;&gt;""),"-")</f>
        <v/>
      </c>
      <c r="DC5" s="120" t="str" cm="1">
        <f t="array" ref="DC5">_xlfn.IFS(AND($AF5&lt;&gt;"",AI5&lt;&gt;""),ABS($AF5-AI5),AND($AF5="",AI5=""),"",OR($AF5&lt;&gt;"",AI5&lt;&gt;""),"-")</f>
        <v/>
      </c>
      <c r="DD5" s="120" t="str" cm="1">
        <f t="array" ref="DD5">_xlfn.IFS(AND($AF5&lt;&gt;"",AJ5&lt;&gt;""),ABS($AF5-AJ5),AND($AF5="",AJ5=""),"",OR($AF5&lt;&gt;"",AJ5&lt;&gt;""),"-")</f>
        <v/>
      </c>
      <c r="DE5" s="121" t="str" cm="1">
        <f t="array" ref="DE5">_xlfn.IFS(AND($AG5&lt;&gt;"",AH5&lt;&gt;""),ABS($AG5-AH5),AND($AG5="",AH5=""),"",OR($AG5&lt;&gt;"",AH5&lt;&gt;""),"-")</f>
        <v/>
      </c>
      <c r="DF5" s="120" t="str" cm="1">
        <f t="array" ref="DF5">_xlfn.IFS(AND($AG5&lt;&gt;"",AI5&lt;&gt;""),ABS($AG5-AI5),AND($AG5="",AI5=""),"",OR($AG5&lt;&gt;"",AI5&lt;&gt;""),"-")</f>
        <v/>
      </c>
      <c r="DG5" s="120" t="str" cm="1">
        <f t="array" ref="DG5">_xlfn.IFS(AND($AG5&lt;&gt;"",AJ5&lt;&gt;""),ABS($AG5-AJ5),AND($AG5="",AJ5=""),"",OR($AG5&lt;&gt;"",AJ5&lt;&gt;""),"-")</f>
        <v/>
      </c>
      <c r="DH5" s="121" t="str" cm="1">
        <f t="array" ref="DH5">_xlfn.IFS(AND($AH5&lt;&gt;"",AI5&lt;&gt;""),ABS($AH5-AI5),AND($AH5="",AI5=""),"",OR($AH5&lt;&gt;"",AI5&lt;&gt;""),"-")</f>
        <v/>
      </c>
      <c r="DI5" s="120" t="str" cm="1">
        <f t="array" ref="DI5">_xlfn.IFS(AND($AH5&lt;&gt;"",AJ5&lt;&gt;""),ABS($AH5-AJ5),AND($AH5="",AJ5=""),"",OR($AH5&lt;&gt;"",AJ5&lt;&gt;""),"-")</f>
        <v/>
      </c>
      <c r="DJ5" s="121" t="str" cm="1">
        <f t="array" ref="DJ5">_xlfn.IFS(AND($AI5&lt;&gt;"",AJ5&lt;&gt;""),ABS($AI5-AJ5),AND($AI5="",AJ5=""),"",OR($AI5&lt;&gt;"",AJ5&lt;&gt;""),"-")</f>
        <v/>
      </c>
    </row>
    <row r="6" spans="1:115" x14ac:dyDescent="0.2">
      <c r="A6" s="120" t="str">
        <f t="shared" si="0"/>
        <v>ok</v>
      </c>
      <c r="B6" s="186">
        <f t="shared" si="1"/>
        <v>0</v>
      </c>
      <c r="C6" s="186">
        <f t="shared" si="2"/>
        <v>100</v>
      </c>
      <c r="D6" s="186">
        <f t="shared" si="3"/>
        <v>0</v>
      </c>
      <c r="E6" s="263">
        <f t="shared" si="4"/>
        <v>2</v>
      </c>
      <c r="F6" s="186">
        <f t="shared" si="5"/>
        <v>2</v>
      </c>
      <c r="G6" s="186">
        <f t="shared" si="6"/>
        <v>100</v>
      </c>
      <c r="H6" s="262" t="str">
        <f t="shared" si="7"/>
        <v/>
      </c>
      <c r="I6" s="187" t="str">
        <f t="shared" si="8"/>
        <v>I</v>
      </c>
      <c r="J6" s="260" t="s">
        <v>37</v>
      </c>
      <c r="K6" s="259" t="str">
        <f>VLOOKUP($J6,Merged_couplings!$B:$BU,MATCH(K$1,Merged_couplings!$B$1:$BU$1,0),FALSE)</f>
        <v>---</v>
      </c>
      <c r="L6" s="258" t="str">
        <f>VLOOKUP($J6,Merged_couplings!$B:$BU,MATCH(L$1,Merged_couplings!$B$1:$BU$1,0),FALSE)</f>
        <v>---</v>
      </c>
      <c r="M6" s="258" t="str">
        <f>VLOOKUP($J6,Merged_couplings!$B:$BU,MATCH(M$1,Merged_couplings!$B$1:$BU$1,0),FALSE)</f>
        <v>-IG</v>
      </c>
      <c r="N6" s="258" t="str">
        <f>VLOOKUP($J6,Merged_couplings!$B:$BU,MATCH(N$1,Merged_couplings!$B$1:$BU$1,0),FALSE)</f>
        <v>-IG</v>
      </c>
      <c r="O6" s="258" t="str">
        <f>VLOOKUP($J6,Merged_couplings!$B:$BU,MATCH(O$1,Merged_couplings!$B$1:$BU$1,0),FALSE)</f>
        <v>--G</v>
      </c>
      <c r="P6" s="258" t="str">
        <f>VLOOKUP($J6,Merged_couplings!$B:$BU,MATCH(P$1,Merged_couplings!$B$1:$BU$1,0),FALSE)</f>
        <v>--G</v>
      </c>
      <c r="Q6" s="258" t="str">
        <f>VLOOKUP($J6,Merged_couplings!$B:$BU,MATCH(Q$1,Merged_couplings!$B$1:$BU$1,0),FALSE)</f>
        <v>--G</v>
      </c>
      <c r="R6" s="258" t="str">
        <f>VLOOKUP($J6,Merged_couplings!$B:$BU,MATCH(R$1,Merged_couplings!$B$1:$BU$1,0),FALSE)</f>
        <v>---</v>
      </c>
      <c r="S6" s="258" t="str">
        <f>VLOOKUP($J6,Merged_couplings!$B:$BU,MATCH(S$1,Merged_couplings!$B$1:$BU$1,0),FALSE)</f>
        <v>---</v>
      </c>
      <c r="T6" s="258" t="str">
        <f>VLOOKUP($J6,Merged_couplings!$B:$BU,MATCH(T$1,Merged_couplings!$B$1:$BU$1,0),FALSE)</f>
        <v>---</v>
      </c>
      <c r="U6" s="258" t="str">
        <f>VLOOKUP($J6,Merged_couplings!$B:$BU,MATCH(U$1,Merged_couplings!$B$1:$BU$1,0),FALSE)</f>
        <v>---</v>
      </c>
      <c r="V6" s="258" t="str">
        <f>VLOOKUP($J6,Merged_couplings!$B:$BU,MATCH(V$1,Merged_couplings!$B$1:$BU$1,0),FALSE)</f>
        <v>---</v>
      </c>
      <c r="W6" s="258" t="str">
        <f>VLOOKUP($J6,Merged_couplings!$B:$BU,MATCH(W$1,Merged_couplings!$B$1:$BU$1,0),FALSE)</f>
        <v>---</v>
      </c>
      <c r="X6" s="121" t="str">
        <f>_xlfn.IFNA(VLOOKUP($J6,Merged_couplings!$B:$R,MATCH(X$1,Merged_couplings!$B$1:$R$1,0),FALSE),"")</f>
        <v/>
      </c>
      <c r="Y6" s="120" t="str">
        <f>_xlfn.IFNA(VLOOKUP($J6,Merged_couplings!$B:$R,MATCH(Y$1,Merged_couplings!$B$1:$R$1,0),FALSE),"")</f>
        <v/>
      </c>
      <c r="Z6" s="120">
        <f>_xlfn.IFNA(VLOOKUP($J6,Merged_couplings!$B:$R,MATCH(Z$1,Merged_couplings!$B$1:$R$1,0),FALSE),"")</f>
        <v>8.459637310505757</v>
      </c>
      <c r="AA6" s="120">
        <f>_xlfn.IFNA(VLOOKUP($J6,Merged_couplings!$B:$R,MATCH(AA$1,Merged_couplings!$B$1:$R$1,0),FALSE),"")</f>
        <v>8.459637310505757</v>
      </c>
      <c r="AB6" s="120" t="str">
        <f>_xlfn.IFNA(VLOOKUP($J6,Merged_couplings!$B:$R,MATCH(AB$1,Merged_couplings!$B$1:$R$1,0),FALSE),"")</f>
        <v/>
      </c>
      <c r="AC6" s="120" t="str">
        <f>_xlfn.IFNA(VLOOKUP($J6,Merged_couplings!$B:$R,MATCH(AC$1,Merged_couplings!$B$1:$R$1,0),FALSE),"")</f>
        <v/>
      </c>
      <c r="AD6" s="120" t="str">
        <f>_xlfn.IFNA(VLOOKUP($J6,Merged_couplings!$B:$R,MATCH(AD$1,Merged_couplings!$B$1:$R$1,0),FALSE),"")</f>
        <v/>
      </c>
      <c r="AE6" s="120" t="str">
        <f>_xlfn.IFNA(VLOOKUP($J6,Merged_couplings!$B:$R,MATCH(AE$1,Merged_couplings!$B$1:$R$1,0),FALSE),"")</f>
        <v/>
      </c>
      <c r="AF6" s="120" t="str">
        <f>_xlfn.IFNA(VLOOKUP($J6,Merged_couplings!$B:$R,MATCH(AF$1,Merged_couplings!$B$1:$R$1,0),FALSE),"")</f>
        <v/>
      </c>
      <c r="AG6" s="120" t="str">
        <f>_xlfn.IFNA(VLOOKUP($J6,Merged_couplings!$B:$R,MATCH(AG$1,Merged_couplings!$B$1:$R$1,0),FALSE),"")</f>
        <v/>
      </c>
      <c r="AH6" s="120" t="str">
        <f>_xlfn.IFNA(VLOOKUP($J6,Merged_couplings!$B:$R,MATCH(AH$1,Merged_couplings!$B$1:$R$1,0),FALSE),"")</f>
        <v/>
      </c>
      <c r="AI6" s="120" t="str">
        <f>_xlfn.IFNA(VLOOKUP($J6,Merged_couplings!$B:$R,MATCH(AI$1,Merged_couplings!$B$1:$R$1,0),FALSE),"")</f>
        <v/>
      </c>
      <c r="AJ6" s="120" t="str">
        <f>_xlfn.IFNA(VLOOKUP($J6,Merged_couplings!$B:$R,MATCH(AJ$1,Merged_couplings!$B$1:$R$1,0),FALSE),"")</f>
        <v/>
      </c>
      <c r="AK6" s="123" t="str" cm="1">
        <f t="array" ref="AK6">_xlfn.IFS(AND($X6&lt;&gt;"",Y6&lt;&gt;""),ABS($X6-Y6),AND($X6="",Y6=""),"",OR($X6&lt;&gt;"",Y6&lt;&gt;""),"-")</f>
        <v/>
      </c>
      <c r="AL6" s="122" t="str" cm="1">
        <f t="array" ref="AL6">_xlfn.IFS(AND($X6&lt;&gt;"",Z6&lt;&gt;""),ABS($X6-Z6),AND($X6="",Z6=""),"",OR($X6&lt;&gt;"",Z6&lt;&gt;""),"-")</f>
        <v>-</v>
      </c>
      <c r="AM6" s="122" t="str" cm="1">
        <f t="array" ref="AM6">_xlfn.IFS(AND($X6&lt;&gt;"",AA6&lt;&gt;""),ABS($X6-AA6),AND($X6="",AA6=""),"",OR($X6&lt;&gt;"",AA6&lt;&gt;""),"-")</f>
        <v>-</v>
      </c>
      <c r="AN6" s="122" t="str" cm="1">
        <f t="array" ref="AN6">_xlfn.IFS(AND($X6&lt;&gt;"",AB6&lt;&gt;""),ABS($X6-AB6),AND($X6="",AB6=""),"",OR($X6&lt;&gt;"",AB6&lt;&gt;""),"-")</f>
        <v/>
      </c>
      <c r="AO6" s="122" t="str" cm="1">
        <f t="array" ref="AO6">_xlfn.IFS(AND($X6&lt;&gt;"",AC6&lt;&gt;""),ABS($X6-AC6),AND($X6="",AC6=""),"",OR($X6&lt;&gt;"",AC6&lt;&gt;""),"-")</f>
        <v/>
      </c>
      <c r="AP6" s="122" t="str" cm="1">
        <f t="array" ref="AP6">_xlfn.IFS(AND($X6&lt;&gt;"",AD6&lt;&gt;""),ABS($X6-AD6),AND($X6="",AD6=""),"",OR($X6&lt;&gt;"",AD6&lt;&gt;""),"-")</f>
        <v/>
      </c>
      <c r="AQ6" s="122" t="str" cm="1">
        <f t="array" ref="AQ6">_xlfn.IFS(AND($X6&lt;&gt;"",AE6&lt;&gt;""),ABS($X6-AE6),AND($X6="",AE6=""),"",OR($X6&lt;&gt;"",AE6&lt;&gt;""),"-")</f>
        <v/>
      </c>
      <c r="AR6" s="122" t="str" cm="1">
        <f t="array" ref="AR6">_xlfn.IFS(AND($X6&lt;&gt;"",AF6&lt;&gt;""),ABS($X6-AF6),AND($X6="",AF6=""),"",OR($X6&lt;&gt;"",AF6&lt;&gt;""),"-")</f>
        <v/>
      </c>
      <c r="AS6" s="122" t="str" cm="1">
        <f t="array" ref="AS6">_xlfn.IFS(AND($X6&lt;&gt;"",AG6&lt;&gt;""),ABS($X6-AG6),AND($X6="",AG6=""),"",OR($X6&lt;&gt;"",AG6&lt;&gt;""),"-")</f>
        <v/>
      </c>
      <c r="AT6" s="122" t="str" cm="1">
        <f t="array" ref="AT6">_xlfn.IFS(AND($X6&lt;&gt;"",AH6&lt;&gt;""),ABS($X6-AH6),AND($X6="",AH6=""),"",OR($X6&lt;&gt;"",AH6&lt;&gt;""),"-")</f>
        <v/>
      </c>
      <c r="AU6" s="122" t="str" cm="1">
        <f t="array" ref="AU6">_xlfn.IFS(AND($X6&lt;&gt;"",AI6&lt;&gt;""),ABS($X6-AI6),AND($X6="",AI6=""),"",OR($X6&lt;&gt;"",AI6&lt;&gt;""),"-")</f>
        <v/>
      </c>
      <c r="AV6" s="122" t="str" cm="1">
        <f t="array" ref="AV6">_xlfn.IFS(AND($X6&lt;&gt;"",AJ6&lt;&gt;""),ABS($X6-AJ6),AND($X6="",AJ6=""),"",OR($X6&lt;&gt;"",AJ6&lt;&gt;""),"-")</f>
        <v/>
      </c>
      <c r="AW6" s="123" t="str" cm="1">
        <f t="array" ref="AW6">_xlfn.IFS(AND($Y6&lt;&gt;"",Z6&lt;&gt;""),ABS($Y6-Z6),AND($Y6="",Z6=""),"",OR($Y6&lt;&gt;"",Z6&lt;&gt;""),"-")</f>
        <v>-</v>
      </c>
      <c r="AX6" s="122" t="str" cm="1">
        <f t="array" ref="AX6">_xlfn.IFS(AND($Y6&lt;&gt;"",AA6&lt;&gt;""),ABS($Y6-AA6),AND($Y6="",AA6=""),"",OR($Y6&lt;&gt;"",AA6&lt;&gt;""),"-")</f>
        <v>-</v>
      </c>
      <c r="AY6" s="122" t="str" cm="1">
        <f t="array" ref="AY6">_xlfn.IFS(AND($Y6&lt;&gt;"",AB6&lt;&gt;""),ABS($Y6-AB6),AND($Y6="",AB6=""),"",OR($Y6&lt;&gt;"",AB6&lt;&gt;""),"-")</f>
        <v/>
      </c>
      <c r="AZ6" s="122" t="str" cm="1">
        <f t="array" ref="AZ6">_xlfn.IFS(AND($Y6&lt;&gt;"",AC6&lt;&gt;""),ABS($Y6-AC6),AND($Y6="",AC6=""),"",OR($Y6&lt;&gt;"",AC6&lt;&gt;""),"-")</f>
        <v/>
      </c>
      <c r="BA6" s="122" t="str" cm="1">
        <f t="array" ref="BA6">_xlfn.IFS(AND($Y6&lt;&gt;"",AD6&lt;&gt;""),ABS($Y6-AD6),AND($Y6="",AD6=""),"",OR($Y6&lt;&gt;"",AD6&lt;&gt;""),"-")</f>
        <v/>
      </c>
      <c r="BB6" s="122" t="str" cm="1">
        <f t="array" ref="BB6">_xlfn.IFS(AND($Y6&lt;&gt;"",AE6&lt;&gt;""),ABS($Y6-AE6),AND($Y6="",AE6=""),"",OR($Y6&lt;&gt;"",AE6&lt;&gt;""),"-")</f>
        <v/>
      </c>
      <c r="BC6" s="122" t="str" cm="1">
        <f t="array" ref="BC6">_xlfn.IFS(AND($Y6&lt;&gt;"",AF6&lt;&gt;""),ABS($Y6-AF6),AND($Y6="",AF6=""),"",OR($Y6&lt;&gt;"",AF6&lt;&gt;""),"-")</f>
        <v/>
      </c>
      <c r="BD6" s="122" t="str" cm="1">
        <f t="array" ref="BD6">_xlfn.IFS(AND($Y6&lt;&gt;"",AG6&lt;&gt;""),ABS($Y6-AG6),AND($Y6="",AG6=""),"",OR($Y6&lt;&gt;"",AG6&lt;&gt;""),"-")</f>
        <v/>
      </c>
      <c r="BE6" s="122" t="str" cm="1">
        <f t="array" ref="BE6">_xlfn.IFS(AND($Y6&lt;&gt;"",AH6&lt;&gt;""),ABS($Y6-AH6),AND($Y6="",AH6=""),"",OR($Y6&lt;&gt;"",AH6&lt;&gt;""),"-")</f>
        <v/>
      </c>
      <c r="BF6" s="122" t="str" cm="1">
        <f t="array" ref="BF6">_xlfn.IFS(AND($Y6&lt;&gt;"",AI6&lt;&gt;""),ABS($Y6-AI6),AND($Y6="",AI6=""),"",OR($Y6&lt;&gt;"",AI6&lt;&gt;""),"-")</f>
        <v/>
      </c>
      <c r="BG6" s="122" t="str" cm="1">
        <f t="array" ref="BG6">_xlfn.IFS(AND($Y6&lt;&gt;"",AJ6&lt;&gt;""),ABS($Y6-AJ6),AND($Y6="",AJ6=""),"",OR($Y6&lt;&gt;"",AJ6&lt;&gt;""),"-")</f>
        <v/>
      </c>
      <c r="BH6" s="121" cm="1">
        <f t="array" ref="BH6">_xlfn.IFS(AND($Z6&lt;&gt;"",AA6&lt;&gt;""),ABS($Z6-AA6),AND($Z6="",AA6=""),"",OR($Z6&lt;&gt;"",AA6&lt;&gt;""),"-")</f>
        <v>0</v>
      </c>
      <c r="BI6" s="120" t="str" cm="1">
        <f t="array" ref="BI6">_xlfn.IFS(AND($Z6&lt;&gt;"",AB6&lt;&gt;""),ABS($Z6-AB6),AND($Z6="",AB6=""),"",OR($Z6&lt;&gt;"",AB6&lt;&gt;""),"-")</f>
        <v>-</v>
      </c>
      <c r="BJ6" s="120" t="str" cm="1">
        <f t="array" ref="BJ6">_xlfn.IFS(AND($Z6&lt;&gt;"",AC6&lt;&gt;""),ABS($Z6-AC6),AND($Z6="",AC6=""),"",OR($Z6&lt;&gt;"",AC6&lt;&gt;""),"-")</f>
        <v>-</v>
      </c>
      <c r="BK6" s="120" t="str" cm="1">
        <f t="array" ref="BK6">_xlfn.IFS(AND($Z6&lt;&gt;"",AD6&lt;&gt;""),ABS($Z6-AD6),AND($Z6="",AD6=""),"",OR($Z6&lt;&gt;"",AD6&lt;&gt;""),"-")</f>
        <v>-</v>
      </c>
      <c r="BL6" s="120" t="str" cm="1">
        <f t="array" ref="BL6">_xlfn.IFS(AND($Z6&lt;&gt;"",AE6&lt;&gt;""),ABS($Z6-AE6),AND($Z6="",AE6=""),"",OR($Z6&lt;&gt;"",AE6&lt;&gt;""),"-")</f>
        <v>-</v>
      </c>
      <c r="BM6" s="120" t="str" cm="1">
        <f t="array" ref="BM6">_xlfn.IFS(AND($Z6&lt;&gt;"",AF6&lt;&gt;""),ABS($Z6-AF6),AND($Z6="",AF6=""),"",OR($Z6&lt;&gt;"",AF6&lt;&gt;""),"-")</f>
        <v>-</v>
      </c>
      <c r="BN6" s="120" t="str" cm="1">
        <f t="array" ref="BN6">_xlfn.IFS(AND($Z6&lt;&gt;"",AG6&lt;&gt;""),ABS($Z6-AG6),AND($Z6="",AG6=""),"",OR($Z6&lt;&gt;"",AG6&lt;&gt;""),"-")</f>
        <v>-</v>
      </c>
      <c r="BO6" s="120" t="str" cm="1">
        <f t="array" ref="BO6">_xlfn.IFS(AND($Z6&lt;&gt;"",AH6&lt;&gt;""),ABS($Z6-AH6),AND($Z6="",AH6=""),"",OR($Z6&lt;&gt;"",AH6&lt;&gt;""),"-")</f>
        <v>-</v>
      </c>
      <c r="BP6" s="120" t="str" cm="1">
        <f t="array" ref="BP6">_xlfn.IFS(AND($Z6&lt;&gt;"",AI6&lt;&gt;""),ABS($Z6-AI6),AND($Z6="",AI6=""),"",OR($Z6&lt;&gt;"",AI6&lt;&gt;""),"-")</f>
        <v>-</v>
      </c>
      <c r="BQ6" s="120" t="str" cm="1">
        <f t="array" ref="BQ6">_xlfn.IFS(AND($Z6&lt;&gt;"",AJ6&lt;&gt;""),ABS($Z6-AJ6),AND($Z6="",AJ6=""),"",OR($Z6&lt;&gt;"",AJ6&lt;&gt;""),"-")</f>
        <v>-</v>
      </c>
      <c r="BR6" s="121" t="str" cm="1">
        <f t="array" ref="BR6">_xlfn.IFS(AND($AA6&lt;&gt;"",AB6&lt;&gt;""),ABS($AA6-AB6),AND($AA6="",AB6=""),"",OR($AA6&lt;&gt;"",AB6&lt;&gt;""),"-")</f>
        <v>-</v>
      </c>
      <c r="BS6" s="120" t="str" cm="1">
        <f t="array" ref="BS6">_xlfn.IFS(AND($AA6&lt;&gt;"",AC6&lt;&gt;""),ABS($AA6-AC6),AND($AA6="",AC6=""),"",OR($AA6&lt;&gt;"",AC6&lt;&gt;""),"-")</f>
        <v>-</v>
      </c>
      <c r="BT6" s="120" t="str" cm="1">
        <f t="array" ref="BT6">_xlfn.IFS(AND($AA6&lt;&gt;"",AD6&lt;&gt;""),ABS($AA6-AD6),AND($AA6="",AD6=""),"",OR($AA6&lt;&gt;"",AD6&lt;&gt;""),"-")</f>
        <v>-</v>
      </c>
      <c r="BU6" s="324" t="str" cm="1">
        <f t="array" ref="BU6">_xlfn.IFS(AND($AA6&lt;&gt;"",AE6&lt;&gt;""),ABS($AA6-AE6),AND($AA6="",AE6=""),"",OR($AA6&lt;&gt;"",AE6&lt;&gt;""),"-")</f>
        <v>-</v>
      </c>
      <c r="BV6" s="324" t="str" cm="1">
        <f t="array" ref="BV6">_xlfn.IFS(AND($AA6&lt;&gt;"",AF6&lt;&gt;""),ABS($AA6-AF6),AND($AA6="",AF6=""),"",OR($AA6&lt;&gt;"",AF6&lt;&gt;""),"-")</f>
        <v>-</v>
      </c>
      <c r="BW6" s="120" t="str" cm="1">
        <f t="array" ref="BW6">_xlfn.IFS(AND($AA6&lt;&gt;"",AG6&lt;&gt;""),ABS($AA6-AG6),AND($AA6="",AG6=""),"",OR($AA6&lt;&gt;"",AG6&lt;&gt;""),"-")</f>
        <v>-</v>
      </c>
      <c r="BX6" s="120" t="str" cm="1">
        <f t="array" ref="BX6">_xlfn.IFS(AND($AA6&lt;&gt;"",AH6&lt;&gt;""),ABS($AA6-AH6),AND($AA6="",AH6=""),"",OR($AA6&lt;&gt;"",AH6&lt;&gt;""),"-")</f>
        <v>-</v>
      </c>
      <c r="BY6" s="120" t="str" cm="1">
        <f t="array" ref="BY6">_xlfn.IFS(AND($AA6&lt;&gt;"",AI6&lt;&gt;""),ABS($AA6-AI6),AND($AA6="",AI6=""),"",OR($AA6&lt;&gt;"",AI6&lt;&gt;""),"-")</f>
        <v>-</v>
      </c>
      <c r="BZ6" s="120" t="str" cm="1">
        <f t="array" ref="BZ6">_xlfn.IFS(AND($AA6&lt;&gt;"",AJ6&lt;&gt;""),ABS($AA6-AJ6),AND($AA6="",AJ6=""),"",OR($AA6&lt;&gt;"",AJ6&lt;&gt;""),"-")</f>
        <v>-</v>
      </c>
      <c r="CA6" s="121" t="str" cm="1">
        <f t="array" ref="CA6">_xlfn.IFS(AND($AB6&lt;&gt;"",AC6&lt;&gt;""),ABS($AB6-AC6),AND($AB6="",AC6=""),"",OR($AB6&lt;&gt;"",AC6&lt;&gt;""),"-")</f>
        <v/>
      </c>
      <c r="CB6" s="120" t="str" cm="1">
        <f t="array" ref="CB6">_xlfn.IFS(AND($AB6&lt;&gt;"",AD6&lt;&gt;""),ABS($AB6-AD6),AND($AB6="",AD6=""),"",OR($AB6&lt;&gt;"",AD6&lt;&gt;""),"-")</f>
        <v/>
      </c>
      <c r="CC6" s="120" t="str" cm="1">
        <f t="array" ref="CC6">_xlfn.IFS(AND($AB6&lt;&gt;"",AE6&lt;&gt;""),ABS($AB6-AE6),AND($AB6="",AE6=""),"",OR($AB6&lt;&gt;"",AE6&lt;&gt;""),"-")</f>
        <v/>
      </c>
      <c r="CD6" s="120" t="str" cm="1">
        <f t="array" ref="CD6">_xlfn.IFS(AND($AB6&lt;&gt;"",AF6&lt;&gt;""),ABS($AB6-AF6),AND($AB6="",AF6=""),"",OR($AB6&lt;&gt;"",AF6&lt;&gt;""),"-")</f>
        <v/>
      </c>
      <c r="CE6" s="120" t="str" cm="1">
        <f t="array" ref="CE6">_xlfn.IFS(AND($AB6&lt;&gt;"",AG6&lt;&gt;""),ABS($AB6-AG6),AND($AB6="",AG6=""),"",OR($AB6&lt;&gt;"",AG6&lt;&gt;""),"-")</f>
        <v/>
      </c>
      <c r="CF6" s="120" t="str" cm="1">
        <f t="array" ref="CF6">_xlfn.IFS(AND($AB6&lt;&gt;"",AH6&lt;&gt;""),ABS($AB6-AH6),AND($AB6="",AH6=""),"",OR($AB6&lt;&gt;"",AH6&lt;&gt;""),"-")</f>
        <v/>
      </c>
      <c r="CG6" s="120" t="str" cm="1">
        <f t="array" ref="CG6">_xlfn.IFS(AND($AB6&lt;&gt;"",AI6&lt;&gt;""),ABS($AB6-AI6),AND($AB6="",AI6=""),"",OR($AB6&lt;&gt;"",AI6&lt;&gt;""),"-")</f>
        <v/>
      </c>
      <c r="CH6" s="120" t="str" cm="1">
        <f t="array" ref="CH6">_xlfn.IFS(AND($AB6&lt;&gt;"",AJ6&lt;&gt;""),ABS($AB6-AJ6),AND($AB6="",AJ6=""),"",OR($AB6&lt;&gt;"",AJ6&lt;&gt;""),"-")</f>
        <v/>
      </c>
      <c r="CI6" s="121" t="str" cm="1">
        <f t="array" ref="CI6">_xlfn.IFS(AND($AC6&lt;&gt;"",AD6&lt;&gt;""),ABS($AC6-AD6),AND($AC6="",AD6=""),"",OR($AC6&lt;&gt;"",AD6&lt;&gt;""),"-")</f>
        <v/>
      </c>
      <c r="CJ6" s="120" t="str" cm="1">
        <f t="array" ref="CJ6">_xlfn.IFS(AND($AC6&lt;&gt;"",AE6&lt;&gt;""),ABS($AC6-AE6),AND($AC6="",AE6=""),"",OR($AC6&lt;&gt;"",AE6&lt;&gt;""),"-")</f>
        <v/>
      </c>
      <c r="CK6" s="120" t="str" cm="1">
        <f t="array" ref="CK6">_xlfn.IFS(AND($AC6&lt;&gt;"",AF6&lt;&gt;""),ABS($AC6-AF6),AND($AC6="",AF6=""),"",OR($AC6&lt;&gt;"",AF6&lt;&gt;""),"-")</f>
        <v/>
      </c>
      <c r="CL6" s="120" t="str" cm="1">
        <f t="array" ref="CL6">_xlfn.IFS(AND($AC6&lt;&gt;"",AG6&lt;&gt;""),ABS($AC6-AG6),AND($AC6="",AG6=""),"",OR($AC6&lt;&gt;"",AG6&lt;&gt;""),"-")</f>
        <v/>
      </c>
      <c r="CM6" s="120" t="str" cm="1">
        <f t="array" ref="CM6">_xlfn.IFS(AND($AC6&lt;&gt;"",AH6&lt;&gt;""),ABS($AC6-AH6),AND($AC6="",AH6=""),"",OR($AC6&lt;&gt;"",AH6&lt;&gt;""),"-")</f>
        <v/>
      </c>
      <c r="CN6" s="120" t="str" cm="1">
        <f t="array" ref="CN6">_xlfn.IFS(AND($AC6&lt;&gt;"",AI6&lt;&gt;""),ABS($AC6-AI6),AND($AC6="",AI6=""),"",OR($AC6&lt;&gt;"",AI6&lt;&gt;""),"-")</f>
        <v/>
      </c>
      <c r="CO6" s="120" t="str" cm="1">
        <f t="array" ref="CO6">_xlfn.IFS(AND($AC6&lt;&gt;"",AJ6&lt;&gt;""),ABS($AC6-AJ6),AND($AC6="",AJ6=""),"",OR($AC6&lt;&gt;"",AJ6&lt;&gt;""),"-")</f>
        <v/>
      </c>
      <c r="CP6" s="121" t="str" cm="1">
        <f t="array" ref="CP6">_xlfn.IFS(AND($AD6&lt;&gt;"",AE6&lt;&gt;""),ABS($AD6-AE6),AND($AD6="",AE6=""),"",OR($AD6&lt;&gt;"",AE6&lt;&gt;""),"-")</f>
        <v/>
      </c>
      <c r="CQ6" s="120" t="str" cm="1">
        <f t="array" ref="CQ6">_xlfn.IFS(AND($AD6&lt;&gt;"",AF6&lt;&gt;""),ABS($AD6-AF6),AND($AD6="",AF6=""),"",OR($AD6&lt;&gt;"",AF6&lt;&gt;""),"-")</f>
        <v/>
      </c>
      <c r="CR6" s="120" t="str" cm="1">
        <f t="array" ref="CR6">_xlfn.IFS(AND($AD6&lt;&gt;"",AG6&lt;&gt;""),ABS($AD6-AG6),AND($AD6="",AG6=""),"",OR($AD6&lt;&gt;"",AG6&lt;&gt;""),"-")</f>
        <v/>
      </c>
      <c r="CS6" s="120" t="str" cm="1">
        <f t="array" ref="CS6">_xlfn.IFS(AND($AD6&lt;&gt;"",AH6&lt;&gt;""),ABS($AD6-AH6),AND($AD6="",AH6=""),"",OR($AD6&lt;&gt;"",AH6&lt;&gt;""),"-")</f>
        <v/>
      </c>
      <c r="CT6" s="120" t="str" cm="1">
        <f t="array" ref="CT6">_xlfn.IFS(AND($AD6&lt;&gt;"",AI6&lt;&gt;""),ABS($AD6-AI6),AND($AD6="",AI6=""),"",OR($AD6&lt;&gt;"",AI6&lt;&gt;""),"-")</f>
        <v/>
      </c>
      <c r="CU6" s="120" t="str" cm="1">
        <f t="array" ref="CU6">_xlfn.IFS(AND($AD6&lt;&gt;"",AJ6&lt;&gt;""),ABS($AD6-AJ6),AND($AD6="",AJ6=""),"",OR($AD6&lt;&gt;"",AJ6&lt;&gt;""),"-")</f>
        <v/>
      </c>
      <c r="CV6" s="121" t="str" cm="1">
        <f t="array" ref="CV6">_xlfn.IFS(AND($AE6&lt;&gt;"",AF6&lt;&gt;""),ABS($AE6-AF6),AND($AE6="",AF6=""),"",OR($AE6&lt;&gt;"",AF6&lt;&gt;""),"-")</f>
        <v/>
      </c>
      <c r="CW6" s="120" t="str" cm="1">
        <f t="array" ref="CW6">_xlfn.IFS(AND($AE6&lt;&gt;"",AG6&lt;&gt;""),ABS($AE6-AG6),AND($AE6="",AG6=""),"",OR($AE6&lt;&gt;"",AG6&lt;&gt;""),"-")</f>
        <v/>
      </c>
      <c r="CX6" s="120" t="str" cm="1">
        <f t="array" ref="CX6">_xlfn.IFS(AND($AE6&lt;&gt;"",AH6&lt;&gt;""),ABS($AE6-AH6),AND($AE6="",AH6=""),"",OR($AE6&lt;&gt;"",AH6&lt;&gt;""),"-")</f>
        <v/>
      </c>
      <c r="CY6" s="120" t="str" cm="1">
        <f t="array" ref="CY6">_xlfn.IFS(AND($AE6&lt;&gt;"",AI6&lt;&gt;""),ABS($AE6-AI6),AND($AE6="",AI6=""),"",OR($AE6&lt;&gt;"",AI6&lt;&gt;""),"-")</f>
        <v/>
      </c>
      <c r="CZ6" s="120" t="str" cm="1">
        <f t="array" ref="CZ6">_xlfn.IFS(AND($AE6&lt;&gt;"",AJ6&lt;&gt;""),ABS($AE6-AJ6),AND($AE6="",AJ6=""),"",OR($AE6&lt;&gt;"",AJ6&lt;&gt;""),"-")</f>
        <v/>
      </c>
      <c r="DA6" s="121" t="str" cm="1">
        <f t="array" ref="DA6">_xlfn.IFS(AND($AF6&lt;&gt;"",AG6&lt;&gt;""),ABS($AF6-AG6),AND($AF6="",AG6=""),"",OR($AF6&lt;&gt;"",AG6&lt;&gt;""),"-")</f>
        <v/>
      </c>
      <c r="DB6" s="120" t="str" cm="1">
        <f t="array" ref="DB6">_xlfn.IFS(AND($AF6&lt;&gt;"",AH6&lt;&gt;""),ABS($AF6-AH6),AND($AF6="",AH6=""),"",OR($AF6&lt;&gt;"",AH6&lt;&gt;""),"-")</f>
        <v/>
      </c>
      <c r="DC6" s="120" t="str" cm="1">
        <f t="array" ref="DC6">_xlfn.IFS(AND($AF6&lt;&gt;"",AI6&lt;&gt;""),ABS($AF6-AI6),AND($AF6="",AI6=""),"",OR($AF6&lt;&gt;"",AI6&lt;&gt;""),"-")</f>
        <v/>
      </c>
      <c r="DD6" s="120" t="str" cm="1">
        <f t="array" ref="DD6">_xlfn.IFS(AND($AF6&lt;&gt;"",AJ6&lt;&gt;""),ABS($AF6-AJ6),AND($AF6="",AJ6=""),"",OR($AF6&lt;&gt;"",AJ6&lt;&gt;""),"-")</f>
        <v/>
      </c>
      <c r="DE6" s="121" t="str" cm="1">
        <f t="array" ref="DE6">_xlfn.IFS(AND($AG6&lt;&gt;"",AH6&lt;&gt;""),ABS($AG6-AH6),AND($AG6="",AH6=""),"",OR($AG6&lt;&gt;"",AH6&lt;&gt;""),"-")</f>
        <v/>
      </c>
      <c r="DF6" s="120" t="str" cm="1">
        <f t="array" ref="DF6">_xlfn.IFS(AND($AG6&lt;&gt;"",AI6&lt;&gt;""),ABS($AG6-AI6),AND($AG6="",AI6=""),"",OR($AG6&lt;&gt;"",AI6&lt;&gt;""),"-")</f>
        <v/>
      </c>
      <c r="DG6" s="120" t="str" cm="1">
        <f t="array" ref="DG6">_xlfn.IFS(AND($AG6&lt;&gt;"",AJ6&lt;&gt;""),ABS($AG6-AJ6),AND($AG6="",AJ6=""),"",OR($AG6&lt;&gt;"",AJ6&lt;&gt;""),"-")</f>
        <v/>
      </c>
      <c r="DH6" s="121" t="str" cm="1">
        <f t="array" ref="DH6">_xlfn.IFS(AND($AH6&lt;&gt;"",AI6&lt;&gt;""),ABS($AH6-AI6),AND($AH6="",AI6=""),"",OR($AH6&lt;&gt;"",AI6&lt;&gt;""),"-")</f>
        <v/>
      </c>
      <c r="DI6" s="120" t="str" cm="1">
        <f t="array" ref="DI6">_xlfn.IFS(AND($AH6&lt;&gt;"",AJ6&lt;&gt;""),ABS($AH6-AJ6),AND($AH6="",AJ6=""),"",OR($AH6&lt;&gt;"",AJ6&lt;&gt;""),"-")</f>
        <v/>
      </c>
      <c r="DJ6" s="121" t="str" cm="1">
        <f t="array" ref="DJ6">_xlfn.IFS(AND($AI6&lt;&gt;"",AJ6&lt;&gt;""),ABS($AI6-AJ6),AND($AI6="",AJ6=""),"",OR($AI6&lt;&gt;"",AJ6&lt;&gt;""),"-")</f>
        <v/>
      </c>
    </row>
    <row r="7" spans="1:115" x14ac:dyDescent="0.2">
      <c r="A7" s="120" t="e">
        <f t="shared" si="0"/>
        <v>#DIV/0!</v>
      </c>
      <c r="B7" s="186" t="e">
        <f t="shared" si="1"/>
        <v>#DIV/0!</v>
      </c>
      <c r="C7" s="186" t="e">
        <f t="shared" si="2"/>
        <v>#DIV/0!</v>
      </c>
      <c r="D7" s="186" t="e">
        <f t="shared" si="3"/>
        <v>#DIV/0!</v>
      </c>
      <c r="E7" s="263">
        <f t="shared" si="4"/>
        <v>0</v>
      </c>
      <c r="F7" s="186">
        <f t="shared" si="5"/>
        <v>0</v>
      </c>
      <c r="G7" s="186" t="e">
        <f t="shared" si="6"/>
        <v>#DIV/0!</v>
      </c>
      <c r="H7" s="262" t="str">
        <f t="shared" si="7"/>
        <v/>
      </c>
      <c r="I7" s="187" t="str">
        <f t="shared" si="8"/>
        <v/>
      </c>
      <c r="J7" s="260" t="s">
        <v>38</v>
      </c>
      <c r="K7" s="259" t="e">
        <f>VLOOKUP($J7,Merged_couplings!$B:$BU,MATCH(K$1,Merged_couplings!$B$1:$BU$1,0),FALSE)</f>
        <v>#N/A</v>
      </c>
      <c r="L7" s="258" t="e">
        <f>VLOOKUP($J7,Merged_couplings!$B:$BU,MATCH(L$1,Merged_couplings!$B$1:$BU$1,0),FALSE)</f>
        <v>#N/A</v>
      </c>
      <c r="M7" s="258" t="e">
        <f>VLOOKUP($J7,Merged_couplings!$B:$BU,MATCH(M$1,Merged_couplings!$B$1:$BU$1,0),FALSE)</f>
        <v>#N/A</v>
      </c>
      <c r="N7" s="258" t="e">
        <f>VLOOKUP($J7,Merged_couplings!$B:$BU,MATCH(N$1,Merged_couplings!$B$1:$BU$1,0),FALSE)</f>
        <v>#N/A</v>
      </c>
      <c r="O7" s="258" t="e">
        <f>VLOOKUP($J7,Merged_couplings!$B:$BU,MATCH(O$1,Merged_couplings!$B$1:$BU$1,0),FALSE)</f>
        <v>#N/A</v>
      </c>
      <c r="P7" s="258" t="e">
        <f>VLOOKUP($J7,Merged_couplings!$B:$BU,MATCH(P$1,Merged_couplings!$B$1:$BU$1,0),FALSE)</f>
        <v>#N/A</v>
      </c>
      <c r="Q7" s="258" t="e">
        <f>VLOOKUP($J7,Merged_couplings!$B:$BU,MATCH(Q$1,Merged_couplings!$B$1:$BU$1,0),FALSE)</f>
        <v>#N/A</v>
      </c>
      <c r="R7" s="258" t="e">
        <f>VLOOKUP($J7,Merged_couplings!$B:$BU,MATCH(R$1,Merged_couplings!$B$1:$BU$1,0),FALSE)</f>
        <v>#N/A</v>
      </c>
      <c r="S7" s="258" t="e">
        <f>VLOOKUP($J7,Merged_couplings!$B:$BU,MATCH(S$1,Merged_couplings!$B$1:$BU$1,0),FALSE)</f>
        <v>#N/A</v>
      </c>
      <c r="T7" s="258" t="e">
        <f>VLOOKUP($J7,Merged_couplings!$B:$BU,MATCH(T$1,Merged_couplings!$B$1:$BU$1,0),FALSE)</f>
        <v>#N/A</v>
      </c>
      <c r="U7" s="258" t="e">
        <f>VLOOKUP($J7,Merged_couplings!$B:$BU,MATCH(U$1,Merged_couplings!$B$1:$BU$1,0),FALSE)</f>
        <v>#N/A</v>
      </c>
      <c r="V7" s="258" t="e">
        <f>VLOOKUP($J7,Merged_couplings!$B:$BU,MATCH(V$1,Merged_couplings!$B$1:$BU$1,0),FALSE)</f>
        <v>#N/A</v>
      </c>
      <c r="W7" s="258" t="e">
        <f>VLOOKUP($J7,Merged_couplings!$B:$BU,MATCH(W$1,Merged_couplings!$B$1:$BU$1,0),FALSE)</f>
        <v>#N/A</v>
      </c>
      <c r="X7" s="121" t="str">
        <f>_xlfn.IFNA(VLOOKUP($J7,Merged_couplings!$B:$R,MATCH(X$1,Merged_couplings!$B$1:$R$1,0),FALSE),"")</f>
        <v/>
      </c>
      <c r="Y7" s="120" t="str">
        <f>_xlfn.IFNA(VLOOKUP($J7,Merged_couplings!$B:$R,MATCH(Y$1,Merged_couplings!$B$1:$R$1,0),FALSE),"")</f>
        <v/>
      </c>
      <c r="Z7" s="120" t="str">
        <f>_xlfn.IFNA(VLOOKUP($J7,Merged_couplings!$B:$R,MATCH(Z$1,Merged_couplings!$B$1:$R$1,0),FALSE),"")</f>
        <v/>
      </c>
      <c r="AA7" s="120" t="str">
        <f>_xlfn.IFNA(VLOOKUP($J7,Merged_couplings!$B:$R,MATCH(AA$1,Merged_couplings!$B$1:$R$1,0),FALSE),"")</f>
        <v/>
      </c>
      <c r="AB7" s="120" t="str">
        <f>_xlfn.IFNA(VLOOKUP($J7,Merged_couplings!$B:$R,MATCH(AB$1,Merged_couplings!$B$1:$R$1,0),FALSE),"")</f>
        <v/>
      </c>
      <c r="AC7" s="120" t="str">
        <f>_xlfn.IFNA(VLOOKUP($J7,Merged_couplings!$B:$R,MATCH(AC$1,Merged_couplings!$B$1:$R$1,0),FALSE),"")</f>
        <v/>
      </c>
      <c r="AD7" s="120" t="str">
        <f>_xlfn.IFNA(VLOOKUP($J7,Merged_couplings!$B:$R,MATCH(AD$1,Merged_couplings!$B$1:$R$1,0),FALSE),"")</f>
        <v/>
      </c>
      <c r="AE7" s="120" t="str">
        <f>_xlfn.IFNA(VLOOKUP($J7,Merged_couplings!$B:$R,MATCH(AE$1,Merged_couplings!$B$1:$R$1,0),FALSE),"")</f>
        <v/>
      </c>
      <c r="AF7" s="120" t="str">
        <f>_xlfn.IFNA(VLOOKUP($J7,Merged_couplings!$B:$R,MATCH(AF$1,Merged_couplings!$B$1:$R$1,0),FALSE),"")</f>
        <v/>
      </c>
      <c r="AG7" s="120" t="str">
        <f>_xlfn.IFNA(VLOOKUP($J7,Merged_couplings!$B:$R,MATCH(AG$1,Merged_couplings!$B$1:$R$1,0),FALSE),"")</f>
        <v/>
      </c>
      <c r="AH7" s="120" t="str">
        <f>_xlfn.IFNA(VLOOKUP($J7,Merged_couplings!$B:$R,MATCH(AH$1,Merged_couplings!$B$1:$R$1,0),FALSE),"")</f>
        <v/>
      </c>
      <c r="AI7" s="120" t="str">
        <f>_xlfn.IFNA(VLOOKUP($J7,Merged_couplings!$B:$R,MATCH(AI$1,Merged_couplings!$B$1:$R$1,0),FALSE),"")</f>
        <v/>
      </c>
      <c r="AJ7" s="120" t="str">
        <f>_xlfn.IFNA(VLOOKUP($J7,Merged_couplings!$B:$R,MATCH(AJ$1,Merged_couplings!$B$1:$R$1,0),FALSE),"")</f>
        <v/>
      </c>
      <c r="AK7" s="123" t="str" cm="1">
        <f t="array" ref="AK7">_xlfn.IFS(AND($X7&lt;&gt;"",Y7&lt;&gt;""),ABS($X7-Y7),AND($X7="",Y7=""),"",OR($X7&lt;&gt;"",Y7&lt;&gt;""),"-")</f>
        <v/>
      </c>
      <c r="AL7" s="122" t="str" cm="1">
        <f t="array" ref="AL7">_xlfn.IFS(AND($X7&lt;&gt;"",Z7&lt;&gt;""),ABS($X7-Z7),AND($X7="",Z7=""),"",OR($X7&lt;&gt;"",Z7&lt;&gt;""),"-")</f>
        <v/>
      </c>
      <c r="AM7" s="122" t="str" cm="1">
        <f t="array" ref="AM7">_xlfn.IFS(AND($X7&lt;&gt;"",AA7&lt;&gt;""),ABS($X7-AA7),AND($X7="",AA7=""),"",OR($X7&lt;&gt;"",AA7&lt;&gt;""),"-")</f>
        <v/>
      </c>
      <c r="AN7" s="122" t="str" cm="1">
        <f t="array" ref="AN7">_xlfn.IFS(AND($X7&lt;&gt;"",AB7&lt;&gt;""),ABS($X7-AB7),AND($X7="",AB7=""),"",OR($X7&lt;&gt;"",AB7&lt;&gt;""),"-")</f>
        <v/>
      </c>
      <c r="AO7" s="122" t="str" cm="1">
        <f t="array" ref="AO7">_xlfn.IFS(AND($X7&lt;&gt;"",AC7&lt;&gt;""),ABS($X7-AC7),AND($X7="",AC7=""),"",OR($X7&lt;&gt;"",AC7&lt;&gt;""),"-")</f>
        <v/>
      </c>
      <c r="AP7" s="122" t="str" cm="1">
        <f t="array" ref="AP7">_xlfn.IFS(AND($X7&lt;&gt;"",AD7&lt;&gt;""),ABS($X7-AD7),AND($X7="",AD7=""),"",OR($X7&lt;&gt;"",AD7&lt;&gt;""),"-")</f>
        <v/>
      </c>
      <c r="AQ7" s="122" t="str" cm="1">
        <f t="array" ref="AQ7">_xlfn.IFS(AND($X7&lt;&gt;"",AE7&lt;&gt;""),ABS($X7-AE7),AND($X7="",AE7=""),"",OR($X7&lt;&gt;"",AE7&lt;&gt;""),"-")</f>
        <v/>
      </c>
      <c r="AR7" s="122" t="str" cm="1">
        <f t="array" ref="AR7">_xlfn.IFS(AND($X7&lt;&gt;"",AF7&lt;&gt;""),ABS($X7-AF7),AND($X7="",AF7=""),"",OR($X7&lt;&gt;"",AF7&lt;&gt;""),"-")</f>
        <v/>
      </c>
      <c r="AS7" s="122" t="str" cm="1">
        <f t="array" ref="AS7">_xlfn.IFS(AND($X7&lt;&gt;"",AG7&lt;&gt;""),ABS($X7-AG7),AND($X7="",AG7=""),"",OR($X7&lt;&gt;"",AG7&lt;&gt;""),"-")</f>
        <v/>
      </c>
      <c r="AT7" s="122" t="str" cm="1">
        <f t="array" ref="AT7">_xlfn.IFS(AND($X7&lt;&gt;"",AH7&lt;&gt;""),ABS($X7-AH7),AND($X7="",AH7=""),"",OR($X7&lt;&gt;"",AH7&lt;&gt;""),"-")</f>
        <v/>
      </c>
      <c r="AU7" s="122" t="str" cm="1">
        <f t="array" ref="AU7">_xlfn.IFS(AND($X7&lt;&gt;"",AI7&lt;&gt;""),ABS($X7-AI7),AND($X7="",AI7=""),"",OR($X7&lt;&gt;"",AI7&lt;&gt;""),"-")</f>
        <v/>
      </c>
      <c r="AV7" s="122" t="str" cm="1">
        <f t="array" ref="AV7">_xlfn.IFS(AND($X7&lt;&gt;"",AJ7&lt;&gt;""),ABS($X7-AJ7),AND($X7="",AJ7=""),"",OR($X7&lt;&gt;"",AJ7&lt;&gt;""),"-")</f>
        <v/>
      </c>
      <c r="AW7" s="123" t="str" cm="1">
        <f t="array" ref="AW7">_xlfn.IFS(AND($Y7&lt;&gt;"",Z7&lt;&gt;""),ABS($Y7-Z7),AND($Y7="",Z7=""),"",OR($Y7&lt;&gt;"",Z7&lt;&gt;""),"-")</f>
        <v/>
      </c>
      <c r="AX7" s="122" t="str" cm="1">
        <f t="array" ref="AX7">_xlfn.IFS(AND($Y7&lt;&gt;"",AA7&lt;&gt;""),ABS($Y7-AA7),AND($Y7="",AA7=""),"",OR($Y7&lt;&gt;"",AA7&lt;&gt;""),"-")</f>
        <v/>
      </c>
      <c r="AY7" s="122" t="str" cm="1">
        <f t="array" ref="AY7">_xlfn.IFS(AND($Y7&lt;&gt;"",AB7&lt;&gt;""),ABS($Y7-AB7),AND($Y7="",AB7=""),"",OR($Y7&lt;&gt;"",AB7&lt;&gt;""),"-")</f>
        <v/>
      </c>
      <c r="AZ7" s="122" t="str" cm="1">
        <f t="array" ref="AZ7">_xlfn.IFS(AND($Y7&lt;&gt;"",AC7&lt;&gt;""),ABS($Y7-AC7),AND($Y7="",AC7=""),"",OR($Y7&lt;&gt;"",AC7&lt;&gt;""),"-")</f>
        <v/>
      </c>
      <c r="BA7" s="122" t="str" cm="1">
        <f t="array" ref="BA7">_xlfn.IFS(AND($Y7&lt;&gt;"",AD7&lt;&gt;""),ABS($Y7-AD7),AND($Y7="",AD7=""),"",OR($Y7&lt;&gt;"",AD7&lt;&gt;""),"-")</f>
        <v/>
      </c>
      <c r="BB7" s="122" t="str" cm="1">
        <f t="array" ref="BB7">_xlfn.IFS(AND($Y7&lt;&gt;"",AE7&lt;&gt;""),ABS($Y7-AE7),AND($Y7="",AE7=""),"",OR($Y7&lt;&gt;"",AE7&lt;&gt;""),"-")</f>
        <v/>
      </c>
      <c r="BC7" s="122" t="str" cm="1">
        <f t="array" ref="BC7">_xlfn.IFS(AND($Y7&lt;&gt;"",AF7&lt;&gt;""),ABS($Y7-AF7),AND($Y7="",AF7=""),"",OR($Y7&lt;&gt;"",AF7&lt;&gt;""),"-")</f>
        <v/>
      </c>
      <c r="BD7" s="122" t="str" cm="1">
        <f t="array" ref="BD7">_xlfn.IFS(AND($Y7&lt;&gt;"",AG7&lt;&gt;""),ABS($Y7-AG7),AND($Y7="",AG7=""),"",OR($Y7&lt;&gt;"",AG7&lt;&gt;""),"-")</f>
        <v/>
      </c>
      <c r="BE7" s="122" t="str" cm="1">
        <f t="array" ref="BE7">_xlfn.IFS(AND($Y7&lt;&gt;"",AH7&lt;&gt;""),ABS($Y7-AH7),AND($Y7="",AH7=""),"",OR($Y7&lt;&gt;"",AH7&lt;&gt;""),"-")</f>
        <v/>
      </c>
      <c r="BF7" s="122" t="str" cm="1">
        <f t="array" ref="BF7">_xlfn.IFS(AND($Y7&lt;&gt;"",AI7&lt;&gt;""),ABS($Y7-AI7),AND($Y7="",AI7=""),"",OR($Y7&lt;&gt;"",AI7&lt;&gt;""),"-")</f>
        <v/>
      </c>
      <c r="BG7" s="122" t="str" cm="1">
        <f t="array" ref="BG7">_xlfn.IFS(AND($Y7&lt;&gt;"",AJ7&lt;&gt;""),ABS($Y7-AJ7),AND($Y7="",AJ7=""),"",OR($Y7&lt;&gt;"",AJ7&lt;&gt;""),"-")</f>
        <v/>
      </c>
      <c r="BH7" s="121" t="str" cm="1">
        <f t="array" ref="BH7">_xlfn.IFS(AND($Z7&lt;&gt;"",AA7&lt;&gt;""),ABS($Z7-AA7),AND($Z7="",AA7=""),"",OR($Z7&lt;&gt;"",AA7&lt;&gt;""),"-")</f>
        <v/>
      </c>
      <c r="BI7" s="120" t="str" cm="1">
        <f t="array" ref="BI7">_xlfn.IFS(AND($Z7&lt;&gt;"",AB7&lt;&gt;""),ABS($Z7-AB7),AND($Z7="",AB7=""),"",OR($Z7&lt;&gt;"",AB7&lt;&gt;""),"-")</f>
        <v/>
      </c>
      <c r="BJ7" s="120" t="str" cm="1">
        <f t="array" ref="BJ7">_xlfn.IFS(AND($Z7&lt;&gt;"",AC7&lt;&gt;""),ABS($Z7-AC7),AND($Z7="",AC7=""),"",OR($Z7&lt;&gt;"",AC7&lt;&gt;""),"-")</f>
        <v/>
      </c>
      <c r="BK7" s="120" t="str" cm="1">
        <f t="array" ref="BK7">_xlfn.IFS(AND($Z7&lt;&gt;"",AD7&lt;&gt;""),ABS($Z7-AD7),AND($Z7="",AD7=""),"",OR($Z7&lt;&gt;"",AD7&lt;&gt;""),"-")</f>
        <v/>
      </c>
      <c r="BL7" s="120" t="str" cm="1">
        <f t="array" ref="BL7">_xlfn.IFS(AND($Z7&lt;&gt;"",AE7&lt;&gt;""),ABS($Z7-AE7),AND($Z7="",AE7=""),"",OR($Z7&lt;&gt;"",AE7&lt;&gt;""),"-")</f>
        <v/>
      </c>
      <c r="BM7" s="120" t="str" cm="1">
        <f t="array" ref="BM7">_xlfn.IFS(AND($Z7&lt;&gt;"",AF7&lt;&gt;""),ABS($Z7-AF7),AND($Z7="",AF7=""),"",OR($Z7&lt;&gt;"",AF7&lt;&gt;""),"-")</f>
        <v/>
      </c>
      <c r="BN7" s="120" t="str" cm="1">
        <f t="array" ref="BN7">_xlfn.IFS(AND($Z7&lt;&gt;"",AG7&lt;&gt;""),ABS($Z7-AG7),AND($Z7="",AG7=""),"",OR($Z7&lt;&gt;"",AG7&lt;&gt;""),"-")</f>
        <v/>
      </c>
      <c r="BO7" s="120" t="str" cm="1">
        <f t="array" ref="BO7">_xlfn.IFS(AND($Z7&lt;&gt;"",AH7&lt;&gt;""),ABS($Z7-AH7),AND($Z7="",AH7=""),"",OR($Z7&lt;&gt;"",AH7&lt;&gt;""),"-")</f>
        <v/>
      </c>
      <c r="BP7" s="120" t="str" cm="1">
        <f t="array" ref="BP7">_xlfn.IFS(AND($Z7&lt;&gt;"",AI7&lt;&gt;""),ABS($Z7-AI7),AND($Z7="",AI7=""),"",OR($Z7&lt;&gt;"",AI7&lt;&gt;""),"-")</f>
        <v/>
      </c>
      <c r="BQ7" s="120" t="str" cm="1">
        <f t="array" ref="BQ7">_xlfn.IFS(AND($Z7&lt;&gt;"",AJ7&lt;&gt;""),ABS($Z7-AJ7),AND($Z7="",AJ7=""),"",OR($Z7&lt;&gt;"",AJ7&lt;&gt;""),"-")</f>
        <v/>
      </c>
      <c r="BR7" s="121" t="str" cm="1">
        <f t="array" ref="BR7">_xlfn.IFS(AND($AA7&lt;&gt;"",AB7&lt;&gt;""),ABS($AA7-AB7),AND($AA7="",AB7=""),"",OR($AA7&lt;&gt;"",AB7&lt;&gt;""),"-")</f>
        <v/>
      </c>
      <c r="BS7" s="120" t="str" cm="1">
        <f t="array" ref="BS7">_xlfn.IFS(AND($AA7&lt;&gt;"",AC7&lt;&gt;""),ABS($AA7-AC7),AND($AA7="",AC7=""),"",OR($AA7&lt;&gt;"",AC7&lt;&gt;""),"-")</f>
        <v/>
      </c>
      <c r="BT7" s="120" t="str" cm="1">
        <f t="array" ref="BT7">_xlfn.IFS(AND($AA7&lt;&gt;"",AD7&lt;&gt;""),ABS($AA7-AD7),AND($AA7="",AD7=""),"",OR($AA7&lt;&gt;"",AD7&lt;&gt;""),"-")</f>
        <v/>
      </c>
      <c r="BU7" s="324" t="str" cm="1">
        <f t="array" ref="BU7">_xlfn.IFS(AND($AA7&lt;&gt;"",AE7&lt;&gt;""),ABS($AA7-AE7),AND($AA7="",AE7=""),"",OR($AA7&lt;&gt;"",AE7&lt;&gt;""),"-")</f>
        <v/>
      </c>
      <c r="BV7" s="324" t="str" cm="1">
        <f t="array" ref="BV7">_xlfn.IFS(AND($AA7&lt;&gt;"",AF7&lt;&gt;""),ABS($AA7-AF7),AND($AA7="",AF7=""),"",OR($AA7&lt;&gt;"",AF7&lt;&gt;""),"-")</f>
        <v/>
      </c>
      <c r="BW7" s="120" t="str" cm="1">
        <f t="array" ref="BW7">_xlfn.IFS(AND($AA7&lt;&gt;"",AG7&lt;&gt;""),ABS($AA7-AG7),AND($AA7="",AG7=""),"",OR($AA7&lt;&gt;"",AG7&lt;&gt;""),"-")</f>
        <v/>
      </c>
      <c r="BX7" s="120" t="str" cm="1">
        <f t="array" ref="BX7">_xlfn.IFS(AND($AA7&lt;&gt;"",AH7&lt;&gt;""),ABS($AA7-AH7),AND($AA7="",AH7=""),"",OR($AA7&lt;&gt;"",AH7&lt;&gt;""),"-")</f>
        <v/>
      </c>
      <c r="BY7" s="120" t="str" cm="1">
        <f t="array" ref="BY7">_xlfn.IFS(AND($AA7&lt;&gt;"",AI7&lt;&gt;""),ABS($AA7-AI7),AND($AA7="",AI7=""),"",OR($AA7&lt;&gt;"",AI7&lt;&gt;""),"-")</f>
        <v/>
      </c>
      <c r="BZ7" s="120" t="str" cm="1">
        <f t="array" ref="BZ7">_xlfn.IFS(AND($AA7&lt;&gt;"",AJ7&lt;&gt;""),ABS($AA7-AJ7),AND($AA7="",AJ7=""),"",OR($AA7&lt;&gt;"",AJ7&lt;&gt;""),"-")</f>
        <v/>
      </c>
      <c r="CA7" s="121" t="str" cm="1">
        <f t="array" ref="CA7">_xlfn.IFS(AND($AB7&lt;&gt;"",AC7&lt;&gt;""),ABS($AB7-AC7),AND($AB7="",AC7=""),"",OR($AB7&lt;&gt;"",AC7&lt;&gt;""),"-")</f>
        <v/>
      </c>
      <c r="CB7" s="120" t="str" cm="1">
        <f t="array" ref="CB7">_xlfn.IFS(AND($AB7&lt;&gt;"",AD7&lt;&gt;""),ABS($AB7-AD7),AND($AB7="",AD7=""),"",OR($AB7&lt;&gt;"",AD7&lt;&gt;""),"-")</f>
        <v/>
      </c>
      <c r="CC7" s="120" t="str" cm="1">
        <f t="array" ref="CC7">_xlfn.IFS(AND($AB7&lt;&gt;"",AE7&lt;&gt;""),ABS($AB7-AE7),AND($AB7="",AE7=""),"",OR($AB7&lt;&gt;"",AE7&lt;&gt;""),"-")</f>
        <v/>
      </c>
      <c r="CD7" s="120" t="str" cm="1">
        <f t="array" ref="CD7">_xlfn.IFS(AND($AB7&lt;&gt;"",AF7&lt;&gt;""),ABS($AB7-AF7),AND($AB7="",AF7=""),"",OR($AB7&lt;&gt;"",AF7&lt;&gt;""),"-")</f>
        <v/>
      </c>
      <c r="CE7" s="120" t="str" cm="1">
        <f t="array" ref="CE7">_xlfn.IFS(AND($AB7&lt;&gt;"",AG7&lt;&gt;""),ABS($AB7-AG7),AND($AB7="",AG7=""),"",OR($AB7&lt;&gt;"",AG7&lt;&gt;""),"-")</f>
        <v/>
      </c>
      <c r="CF7" s="120" t="str" cm="1">
        <f t="array" ref="CF7">_xlfn.IFS(AND($AB7&lt;&gt;"",AH7&lt;&gt;""),ABS($AB7-AH7),AND($AB7="",AH7=""),"",OR($AB7&lt;&gt;"",AH7&lt;&gt;""),"-")</f>
        <v/>
      </c>
      <c r="CG7" s="120" t="str" cm="1">
        <f t="array" ref="CG7">_xlfn.IFS(AND($AB7&lt;&gt;"",AI7&lt;&gt;""),ABS($AB7-AI7),AND($AB7="",AI7=""),"",OR($AB7&lt;&gt;"",AI7&lt;&gt;""),"-")</f>
        <v/>
      </c>
      <c r="CH7" s="120" t="str" cm="1">
        <f t="array" ref="CH7">_xlfn.IFS(AND($AB7&lt;&gt;"",AJ7&lt;&gt;""),ABS($AB7-AJ7),AND($AB7="",AJ7=""),"",OR($AB7&lt;&gt;"",AJ7&lt;&gt;""),"-")</f>
        <v/>
      </c>
      <c r="CI7" s="121" t="str" cm="1">
        <f t="array" ref="CI7">_xlfn.IFS(AND($AC7&lt;&gt;"",AD7&lt;&gt;""),ABS($AC7-AD7),AND($AC7="",AD7=""),"",OR($AC7&lt;&gt;"",AD7&lt;&gt;""),"-")</f>
        <v/>
      </c>
      <c r="CJ7" s="120" t="str" cm="1">
        <f t="array" ref="CJ7">_xlfn.IFS(AND($AC7&lt;&gt;"",AE7&lt;&gt;""),ABS($AC7-AE7),AND($AC7="",AE7=""),"",OR($AC7&lt;&gt;"",AE7&lt;&gt;""),"-")</f>
        <v/>
      </c>
      <c r="CK7" s="120" t="str" cm="1">
        <f t="array" ref="CK7">_xlfn.IFS(AND($AC7&lt;&gt;"",AF7&lt;&gt;""),ABS($AC7-AF7),AND($AC7="",AF7=""),"",OR($AC7&lt;&gt;"",AF7&lt;&gt;""),"-")</f>
        <v/>
      </c>
      <c r="CL7" s="120" t="str" cm="1">
        <f t="array" ref="CL7">_xlfn.IFS(AND($AC7&lt;&gt;"",AG7&lt;&gt;""),ABS($AC7-AG7),AND($AC7="",AG7=""),"",OR($AC7&lt;&gt;"",AG7&lt;&gt;""),"-")</f>
        <v/>
      </c>
      <c r="CM7" s="120" t="str" cm="1">
        <f t="array" ref="CM7">_xlfn.IFS(AND($AC7&lt;&gt;"",AH7&lt;&gt;""),ABS($AC7-AH7),AND($AC7="",AH7=""),"",OR($AC7&lt;&gt;"",AH7&lt;&gt;""),"-")</f>
        <v/>
      </c>
      <c r="CN7" s="120" t="str" cm="1">
        <f t="array" ref="CN7">_xlfn.IFS(AND($AC7&lt;&gt;"",AI7&lt;&gt;""),ABS($AC7-AI7),AND($AC7="",AI7=""),"",OR($AC7&lt;&gt;"",AI7&lt;&gt;""),"-")</f>
        <v/>
      </c>
      <c r="CO7" s="120" t="str" cm="1">
        <f t="array" ref="CO7">_xlfn.IFS(AND($AC7&lt;&gt;"",AJ7&lt;&gt;""),ABS($AC7-AJ7),AND($AC7="",AJ7=""),"",OR($AC7&lt;&gt;"",AJ7&lt;&gt;""),"-")</f>
        <v/>
      </c>
      <c r="CP7" s="121" t="str" cm="1">
        <f t="array" ref="CP7">_xlfn.IFS(AND($AD7&lt;&gt;"",AE7&lt;&gt;""),ABS($AD7-AE7),AND($AD7="",AE7=""),"",OR($AD7&lt;&gt;"",AE7&lt;&gt;""),"-")</f>
        <v/>
      </c>
      <c r="CQ7" s="120" t="str" cm="1">
        <f t="array" ref="CQ7">_xlfn.IFS(AND($AD7&lt;&gt;"",AF7&lt;&gt;""),ABS($AD7-AF7),AND($AD7="",AF7=""),"",OR($AD7&lt;&gt;"",AF7&lt;&gt;""),"-")</f>
        <v/>
      </c>
      <c r="CR7" s="120" t="str" cm="1">
        <f t="array" ref="CR7">_xlfn.IFS(AND($AD7&lt;&gt;"",AG7&lt;&gt;""),ABS($AD7-AG7),AND($AD7="",AG7=""),"",OR($AD7&lt;&gt;"",AG7&lt;&gt;""),"-")</f>
        <v/>
      </c>
      <c r="CS7" s="120" t="str" cm="1">
        <f t="array" ref="CS7">_xlfn.IFS(AND($AD7&lt;&gt;"",AH7&lt;&gt;""),ABS($AD7-AH7),AND($AD7="",AH7=""),"",OR($AD7&lt;&gt;"",AH7&lt;&gt;""),"-")</f>
        <v/>
      </c>
      <c r="CT7" s="120" t="str" cm="1">
        <f t="array" ref="CT7">_xlfn.IFS(AND($AD7&lt;&gt;"",AI7&lt;&gt;""),ABS($AD7-AI7),AND($AD7="",AI7=""),"",OR($AD7&lt;&gt;"",AI7&lt;&gt;""),"-")</f>
        <v/>
      </c>
      <c r="CU7" s="120" t="str" cm="1">
        <f t="array" ref="CU7">_xlfn.IFS(AND($AD7&lt;&gt;"",AJ7&lt;&gt;""),ABS($AD7-AJ7),AND($AD7="",AJ7=""),"",OR($AD7&lt;&gt;"",AJ7&lt;&gt;""),"-")</f>
        <v/>
      </c>
      <c r="CV7" s="121" t="str" cm="1">
        <f t="array" ref="CV7">_xlfn.IFS(AND($AE7&lt;&gt;"",AF7&lt;&gt;""),ABS($AE7-AF7),AND($AE7="",AF7=""),"",OR($AE7&lt;&gt;"",AF7&lt;&gt;""),"-")</f>
        <v/>
      </c>
      <c r="CW7" s="120" t="str" cm="1">
        <f t="array" ref="CW7">_xlfn.IFS(AND($AE7&lt;&gt;"",AG7&lt;&gt;""),ABS($AE7-AG7),AND($AE7="",AG7=""),"",OR($AE7&lt;&gt;"",AG7&lt;&gt;""),"-")</f>
        <v/>
      </c>
      <c r="CX7" s="120" t="str" cm="1">
        <f t="array" ref="CX7">_xlfn.IFS(AND($AE7&lt;&gt;"",AH7&lt;&gt;""),ABS($AE7-AH7),AND($AE7="",AH7=""),"",OR($AE7&lt;&gt;"",AH7&lt;&gt;""),"-")</f>
        <v/>
      </c>
      <c r="CY7" s="120" t="str" cm="1">
        <f t="array" ref="CY7">_xlfn.IFS(AND($AE7&lt;&gt;"",AI7&lt;&gt;""),ABS($AE7-AI7),AND($AE7="",AI7=""),"",OR($AE7&lt;&gt;"",AI7&lt;&gt;""),"-")</f>
        <v/>
      </c>
      <c r="CZ7" s="120" t="str" cm="1">
        <f t="array" ref="CZ7">_xlfn.IFS(AND($AE7&lt;&gt;"",AJ7&lt;&gt;""),ABS($AE7-AJ7),AND($AE7="",AJ7=""),"",OR($AE7&lt;&gt;"",AJ7&lt;&gt;""),"-")</f>
        <v/>
      </c>
      <c r="DA7" s="121" t="str" cm="1">
        <f t="array" ref="DA7">_xlfn.IFS(AND($AF7&lt;&gt;"",AG7&lt;&gt;""),ABS($AF7-AG7),AND($AF7="",AG7=""),"",OR($AF7&lt;&gt;"",AG7&lt;&gt;""),"-")</f>
        <v/>
      </c>
      <c r="DB7" s="120" t="str" cm="1">
        <f t="array" ref="DB7">_xlfn.IFS(AND($AF7&lt;&gt;"",AH7&lt;&gt;""),ABS($AF7-AH7),AND($AF7="",AH7=""),"",OR($AF7&lt;&gt;"",AH7&lt;&gt;""),"-")</f>
        <v/>
      </c>
      <c r="DC7" s="120" t="str" cm="1">
        <f t="array" ref="DC7">_xlfn.IFS(AND($AF7&lt;&gt;"",AI7&lt;&gt;""),ABS($AF7-AI7),AND($AF7="",AI7=""),"",OR($AF7&lt;&gt;"",AI7&lt;&gt;""),"-")</f>
        <v/>
      </c>
      <c r="DD7" s="120" t="str" cm="1">
        <f t="array" ref="DD7">_xlfn.IFS(AND($AF7&lt;&gt;"",AJ7&lt;&gt;""),ABS($AF7-AJ7),AND($AF7="",AJ7=""),"",OR($AF7&lt;&gt;"",AJ7&lt;&gt;""),"-")</f>
        <v/>
      </c>
      <c r="DE7" s="121" t="str" cm="1">
        <f t="array" ref="DE7">_xlfn.IFS(AND($AG7&lt;&gt;"",AH7&lt;&gt;""),ABS($AG7-AH7),AND($AG7="",AH7=""),"",OR($AG7&lt;&gt;"",AH7&lt;&gt;""),"-")</f>
        <v/>
      </c>
      <c r="DF7" s="120" t="str" cm="1">
        <f t="array" ref="DF7">_xlfn.IFS(AND($AG7&lt;&gt;"",AI7&lt;&gt;""),ABS($AG7-AI7),AND($AG7="",AI7=""),"",OR($AG7&lt;&gt;"",AI7&lt;&gt;""),"-")</f>
        <v/>
      </c>
      <c r="DG7" s="120" t="str" cm="1">
        <f t="array" ref="DG7">_xlfn.IFS(AND($AG7&lt;&gt;"",AJ7&lt;&gt;""),ABS($AG7-AJ7),AND($AG7="",AJ7=""),"",OR($AG7&lt;&gt;"",AJ7&lt;&gt;""),"-")</f>
        <v/>
      </c>
      <c r="DH7" s="121" t="str" cm="1">
        <f t="array" ref="DH7">_xlfn.IFS(AND($AH7&lt;&gt;"",AI7&lt;&gt;""),ABS($AH7-AI7),AND($AH7="",AI7=""),"",OR($AH7&lt;&gt;"",AI7&lt;&gt;""),"-")</f>
        <v/>
      </c>
      <c r="DI7" s="120" t="str" cm="1">
        <f t="array" ref="DI7">_xlfn.IFS(AND($AH7&lt;&gt;"",AJ7&lt;&gt;""),ABS($AH7-AJ7),AND($AH7="",AJ7=""),"",OR($AH7&lt;&gt;"",AJ7&lt;&gt;""),"-")</f>
        <v/>
      </c>
      <c r="DJ7" s="121" t="str" cm="1">
        <f t="array" ref="DJ7">_xlfn.IFS(AND($AI7&lt;&gt;"",AJ7&lt;&gt;""),ABS($AI7-AJ7),AND($AI7="",AJ7=""),"",OR($AI7&lt;&gt;"",AJ7&lt;&gt;""),"-")</f>
        <v/>
      </c>
    </row>
    <row r="8" spans="1:115" x14ac:dyDescent="0.2">
      <c r="A8" s="120" t="e">
        <f t="shared" si="0"/>
        <v>#DIV/0!</v>
      </c>
      <c r="B8" s="186" t="e">
        <f t="shared" si="1"/>
        <v>#DIV/0!</v>
      </c>
      <c r="C8" s="186" t="e">
        <f t="shared" si="2"/>
        <v>#DIV/0!</v>
      </c>
      <c r="D8" s="186" t="e">
        <f t="shared" si="3"/>
        <v>#DIV/0!</v>
      </c>
      <c r="E8" s="263">
        <f t="shared" si="4"/>
        <v>0</v>
      </c>
      <c r="F8" s="186">
        <f t="shared" si="5"/>
        <v>0</v>
      </c>
      <c r="G8" s="186" t="e">
        <f t="shared" si="6"/>
        <v>#DIV/0!</v>
      </c>
      <c r="H8" s="262" t="str">
        <f t="shared" si="7"/>
        <v/>
      </c>
      <c r="I8" s="187" t="str">
        <f t="shared" si="8"/>
        <v/>
      </c>
      <c r="J8" s="260" t="s">
        <v>39</v>
      </c>
      <c r="K8" s="259" t="e">
        <f>VLOOKUP($J8,Merged_couplings!$B:$BU,MATCH(K$1,Merged_couplings!$B$1:$BU$1,0),FALSE)</f>
        <v>#N/A</v>
      </c>
      <c r="L8" s="258" t="e">
        <f>VLOOKUP($J8,Merged_couplings!$B:$BU,MATCH(L$1,Merged_couplings!$B$1:$BU$1,0),FALSE)</f>
        <v>#N/A</v>
      </c>
      <c r="M8" s="258" t="e">
        <f>VLOOKUP($J8,Merged_couplings!$B:$BU,MATCH(M$1,Merged_couplings!$B$1:$BU$1,0),FALSE)</f>
        <v>#N/A</v>
      </c>
      <c r="N8" s="258" t="e">
        <f>VLOOKUP($J8,Merged_couplings!$B:$BU,MATCH(N$1,Merged_couplings!$B$1:$BU$1,0),FALSE)</f>
        <v>#N/A</v>
      </c>
      <c r="O8" s="258" t="e">
        <f>VLOOKUP($J8,Merged_couplings!$B:$BU,MATCH(O$1,Merged_couplings!$B$1:$BU$1,0),FALSE)</f>
        <v>#N/A</v>
      </c>
      <c r="P8" s="258" t="e">
        <f>VLOOKUP($J8,Merged_couplings!$B:$BU,MATCH(P$1,Merged_couplings!$B$1:$BU$1,0),FALSE)</f>
        <v>#N/A</v>
      </c>
      <c r="Q8" s="258" t="e">
        <f>VLOOKUP($J8,Merged_couplings!$B:$BU,MATCH(Q$1,Merged_couplings!$B$1:$BU$1,0),FALSE)</f>
        <v>#N/A</v>
      </c>
      <c r="R8" s="258" t="e">
        <f>VLOOKUP($J8,Merged_couplings!$B:$BU,MATCH(R$1,Merged_couplings!$B$1:$BU$1,0),FALSE)</f>
        <v>#N/A</v>
      </c>
      <c r="S8" s="258" t="e">
        <f>VLOOKUP($J8,Merged_couplings!$B:$BU,MATCH(S$1,Merged_couplings!$B$1:$BU$1,0),FALSE)</f>
        <v>#N/A</v>
      </c>
      <c r="T8" s="258" t="e">
        <f>VLOOKUP($J8,Merged_couplings!$B:$BU,MATCH(T$1,Merged_couplings!$B$1:$BU$1,0),FALSE)</f>
        <v>#N/A</v>
      </c>
      <c r="U8" s="258" t="e">
        <f>VLOOKUP($J8,Merged_couplings!$B:$BU,MATCH(U$1,Merged_couplings!$B$1:$BU$1,0),FALSE)</f>
        <v>#N/A</v>
      </c>
      <c r="V8" s="258" t="e">
        <f>VLOOKUP($J8,Merged_couplings!$B:$BU,MATCH(V$1,Merged_couplings!$B$1:$BU$1,0),FALSE)</f>
        <v>#N/A</v>
      </c>
      <c r="W8" s="258" t="e">
        <f>VLOOKUP($J8,Merged_couplings!$B:$BU,MATCH(W$1,Merged_couplings!$B$1:$BU$1,0),FALSE)</f>
        <v>#N/A</v>
      </c>
      <c r="X8" s="121" t="str">
        <f>_xlfn.IFNA(VLOOKUP($J8,Merged_couplings!$B:$R,MATCH(X$1,Merged_couplings!$B$1:$R$1,0),FALSE),"")</f>
        <v/>
      </c>
      <c r="Y8" s="120" t="str">
        <f>_xlfn.IFNA(VLOOKUP($J8,Merged_couplings!$B:$R,MATCH(Y$1,Merged_couplings!$B$1:$R$1,0),FALSE),"")</f>
        <v/>
      </c>
      <c r="Z8" s="120" t="str">
        <f>_xlfn.IFNA(VLOOKUP($J8,Merged_couplings!$B:$R,MATCH(Z$1,Merged_couplings!$B$1:$R$1,0),FALSE),"")</f>
        <v/>
      </c>
      <c r="AA8" s="120" t="str">
        <f>_xlfn.IFNA(VLOOKUP($J8,Merged_couplings!$B:$R,MATCH(AA$1,Merged_couplings!$B$1:$R$1,0),FALSE),"")</f>
        <v/>
      </c>
      <c r="AB8" s="120" t="str">
        <f>_xlfn.IFNA(VLOOKUP($J8,Merged_couplings!$B:$R,MATCH(AB$1,Merged_couplings!$B$1:$R$1,0),FALSE),"")</f>
        <v/>
      </c>
      <c r="AC8" s="120" t="str">
        <f>_xlfn.IFNA(VLOOKUP($J8,Merged_couplings!$B:$R,MATCH(AC$1,Merged_couplings!$B$1:$R$1,0),FALSE),"")</f>
        <v/>
      </c>
      <c r="AD8" s="120" t="str">
        <f>_xlfn.IFNA(VLOOKUP($J8,Merged_couplings!$B:$R,MATCH(AD$1,Merged_couplings!$B$1:$R$1,0),FALSE),"")</f>
        <v/>
      </c>
      <c r="AE8" s="120" t="str">
        <f>_xlfn.IFNA(VLOOKUP($J8,Merged_couplings!$B:$R,MATCH(AE$1,Merged_couplings!$B$1:$R$1,0),FALSE),"")</f>
        <v/>
      </c>
      <c r="AF8" s="120" t="str">
        <f>_xlfn.IFNA(VLOOKUP($J8,Merged_couplings!$B:$R,MATCH(AF$1,Merged_couplings!$B$1:$R$1,0),FALSE),"")</f>
        <v/>
      </c>
      <c r="AG8" s="120" t="str">
        <f>_xlfn.IFNA(VLOOKUP($J8,Merged_couplings!$B:$R,MATCH(AG$1,Merged_couplings!$B$1:$R$1,0),FALSE),"")</f>
        <v/>
      </c>
      <c r="AH8" s="120" t="str">
        <f>_xlfn.IFNA(VLOOKUP($J8,Merged_couplings!$B:$R,MATCH(AH$1,Merged_couplings!$B$1:$R$1,0),FALSE),"")</f>
        <v/>
      </c>
      <c r="AI8" s="120" t="str">
        <f>_xlfn.IFNA(VLOOKUP($J8,Merged_couplings!$B:$R,MATCH(AI$1,Merged_couplings!$B$1:$R$1,0),FALSE),"")</f>
        <v/>
      </c>
      <c r="AJ8" s="120" t="str">
        <f>_xlfn.IFNA(VLOOKUP($J8,Merged_couplings!$B:$R,MATCH(AJ$1,Merged_couplings!$B$1:$R$1,0),FALSE),"")</f>
        <v/>
      </c>
      <c r="AK8" s="123" t="str" cm="1">
        <f t="array" ref="AK8">_xlfn.IFS(AND($X8&lt;&gt;"",Y8&lt;&gt;""),ABS($X8-Y8),AND($X8="",Y8=""),"",OR($X8&lt;&gt;"",Y8&lt;&gt;""),"-")</f>
        <v/>
      </c>
      <c r="AL8" s="122" t="str" cm="1">
        <f t="array" ref="AL8">_xlfn.IFS(AND($X8&lt;&gt;"",Z8&lt;&gt;""),ABS($X8-Z8),AND($X8="",Z8=""),"",OR($X8&lt;&gt;"",Z8&lt;&gt;""),"-")</f>
        <v/>
      </c>
      <c r="AM8" s="122" t="str" cm="1">
        <f t="array" ref="AM8">_xlfn.IFS(AND($X8&lt;&gt;"",AA8&lt;&gt;""),ABS($X8-AA8),AND($X8="",AA8=""),"",OR($X8&lt;&gt;"",AA8&lt;&gt;""),"-")</f>
        <v/>
      </c>
      <c r="AN8" s="122" t="str" cm="1">
        <f t="array" ref="AN8">_xlfn.IFS(AND($X8&lt;&gt;"",AB8&lt;&gt;""),ABS($X8-AB8),AND($X8="",AB8=""),"",OR($X8&lt;&gt;"",AB8&lt;&gt;""),"-")</f>
        <v/>
      </c>
      <c r="AO8" s="122" t="str" cm="1">
        <f t="array" ref="AO8">_xlfn.IFS(AND($X8&lt;&gt;"",AC8&lt;&gt;""),ABS($X8-AC8),AND($X8="",AC8=""),"",OR($X8&lt;&gt;"",AC8&lt;&gt;""),"-")</f>
        <v/>
      </c>
      <c r="AP8" s="122" t="str" cm="1">
        <f t="array" ref="AP8">_xlfn.IFS(AND($X8&lt;&gt;"",AD8&lt;&gt;""),ABS($X8-AD8),AND($X8="",AD8=""),"",OR($X8&lt;&gt;"",AD8&lt;&gt;""),"-")</f>
        <v/>
      </c>
      <c r="AQ8" s="122" t="str" cm="1">
        <f t="array" ref="AQ8">_xlfn.IFS(AND($X8&lt;&gt;"",AE8&lt;&gt;""),ABS($X8-AE8),AND($X8="",AE8=""),"",OR($X8&lt;&gt;"",AE8&lt;&gt;""),"-")</f>
        <v/>
      </c>
      <c r="AR8" s="122" t="str" cm="1">
        <f t="array" ref="AR8">_xlfn.IFS(AND($X8&lt;&gt;"",AF8&lt;&gt;""),ABS($X8-AF8),AND($X8="",AF8=""),"",OR($X8&lt;&gt;"",AF8&lt;&gt;""),"-")</f>
        <v/>
      </c>
      <c r="AS8" s="122" t="str" cm="1">
        <f t="array" ref="AS8">_xlfn.IFS(AND($X8&lt;&gt;"",AG8&lt;&gt;""),ABS($X8-AG8),AND($X8="",AG8=""),"",OR($X8&lt;&gt;"",AG8&lt;&gt;""),"-")</f>
        <v/>
      </c>
      <c r="AT8" s="122" t="str" cm="1">
        <f t="array" ref="AT8">_xlfn.IFS(AND($X8&lt;&gt;"",AH8&lt;&gt;""),ABS($X8-AH8),AND($X8="",AH8=""),"",OR($X8&lt;&gt;"",AH8&lt;&gt;""),"-")</f>
        <v/>
      </c>
      <c r="AU8" s="122" t="str" cm="1">
        <f t="array" ref="AU8">_xlfn.IFS(AND($X8&lt;&gt;"",AI8&lt;&gt;""),ABS($X8-AI8),AND($X8="",AI8=""),"",OR($X8&lt;&gt;"",AI8&lt;&gt;""),"-")</f>
        <v/>
      </c>
      <c r="AV8" s="122" t="str" cm="1">
        <f t="array" ref="AV8">_xlfn.IFS(AND($X8&lt;&gt;"",AJ8&lt;&gt;""),ABS($X8-AJ8),AND($X8="",AJ8=""),"",OR($X8&lt;&gt;"",AJ8&lt;&gt;""),"-")</f>
        <v/>
      </c>
      <c r="AW8" s="123" t="str" cm="1">
        <f t="array" ref="AW8">_xlfn.IFS(AND($Y8&lt;&gt;"",Z8&lt;&gt;""),ABS($Y8-Z8),AND($Y8="",Z8=""),"",OR($Y8&lt;&gt;"",Z8&lt;&gt;""),"-")</f>
        <v/>
      </c>
      <c r="AX8" s="122" t="str" cm="1">
        <f t="array" ref="AX8">_xlfn.IFS(AND($Y8&lt;&gt;"",AA8&lt;&gt;""),ABS($Y8-AA8),AND($Y8="",AA8=""),"",OR($Y8&lt;&gt;"",AA8&lt;&gt;""),"-")</f>
        <v/>
      </c>
      <c r="AY8" s="122" t="str" cm="1">
        <f t="array" ref="AY8">_xlfn.IFS(AND($Y8&lt;&gt;"",AB8&lt;&gt;""),ABS($Y8-AB8),AND($Y8="",AB8=""),"",OR($Y8&lt;&gt;"",AB8&lt;&gt;""),"-")</f>
        <v/>
      </c>
      <c r="AZ8" s="122" t="str" cm="1">
        <f t="array" ref="AZ8">_xlfn.IFS(AND($Y8&lt;&gt;"",AC8&lt;&gt;""),ABS($Y8-AC8),AND($Y8="",AC8=""),"",OR($Y8&lt;&gt;"",AC8&lt;&gt;""),"-")</f>
        <v/>
      </c>
      <c r="BA8" s="122" t="str" cm="1">
        <f t="array" ref="BA8">_xlfn.IFS(AND($Y8&lt;&gt;"",AD8&lt;&gt;""),ABS($Y8-AD8),AND($Y8="",AD8=""),"",OR($Y8&lt;&gt;"",AD8&lt;&gt;""),"-")</f>
        <v/>
      </c>
      <c r="BB8" s="122" t="str" cm="1">
        <f t="array" ref="BB8">_xlfn.IFS(AND($Y8&lt;&gt;"",AE8&lt;&gt;""),ABS($Y8-AE8),AND($Y8="",AE8=""),"",OR($Y8&lt;&gt;"",AE8&lt;&gt;""),"-")</f>
        <v/>
      </c>
      <c r="BC8" s="122" t="str" cm="1">
        <f t="array" ref="BC8">_xlfn.IFS(AND($Y8&lt;&gt;"",AF8&lt;&gt;""),ABS($Y8-AF8),AND($Y8="",AF8=""),"",OR($Y8&lt;&gt;"",AF8&lt;&gt;""),"-")</f>
        <v/>
      </c>
      <c r="BD8" s="122" t="str" cm="1">
        <f t="array" ref="BD8">_xlfn.IFS(AND($Y8&lt;&gt;"",AG8&lt;&gt;""),ABS($Y8-AG8),AND($Y8="",AG8=""),"",OR($Y8&lt;&gt;"",AG8&lt;&gt;""),"-")</f>
        <v/>
      </c>
      <c r="BE8" s="122" t="str" cm="1">
        <f t="array" ref="BE8">_xlfn.IFS(AND($Y8&lt;&gt;"",AH8&lt;&gt;""),ABS($Y8-AH8),AND($Y8="",AH8=""),"",OR($Y8&lt;&gt;"",AH8&lt;&gt;""),"-")</f>
        <v/>
      </c>
      <c r="BF8" s="122" t="str" cm="1">
        <f t="array" ref="BF8">_xlfn.IFS(AND($Y8&lt;&gt;"",AI8&lt;&gt;""),ABS($Y8-AI8),AND($Y8="",AI8=""),"",OR($Y8&lt;&gt;"",AI8&lt;&gt;""),"-")</f>
        <v/>
      </c>
      <c r="BG8" s="122" t="str" cm="1">
        <f t="array" ref="BG8">_xlfn.IFS(AND($Y8&lt;&gt;"",AJ8&lt;&gt;""),ABS($Y8-AJ8),AND($Y8="",AJ8=""),"",OR($Y8&lt;&gt;"",AJ8&lt;&gt;""),"-")</f>
        <v/>
      </c>
      <c r="BH8" s="121" t="str" cm="1">
        <f t="array" ref="BH8">_xlfn.IFS(AND($Z8&lt;&gt;"",AA8&lt;&gt;""),ABS($Z8-AA8),AND($Z8="",AA8=""),"",OR($Z8&lt;&gt;"",AA8&lt;&gt;""),"-")</f>
        <v/>
      </c>
      <c r="BI8" s="120" t="str" cm="1">
        <f t="array" ref="BI8">_xlfn.IFS(AND($Z8&lt;&gt;"",AB8&lt;&gt;""),ABS($Z8-AB8),AND($Z8="",AB8=""),"",OR($Z8&lt;&gt;"",AB8&lt;&gt;""),"-")</f>
        <v/>
      </c>
      <c r="BJ8" s="120" t="str" cm="1">
        <f t="array" ref="BJ8">_xlfn.IFS(AND($Z8&lt;&gt;"",AC8&lt;&gt;""),ABS($Z8-AC8),AND($Z8="",AC8=""),"",OR($Z8&lt;&gt;"",AC8&lt;&gt;""),"-")</f>
        <v/>
      </c>
      <c r="BK8" s="120" t="str" cm="1">
        <f t="array" ref="BK8">_xlfn.IFS(AND($Z8&lt;&gt;"",AD8&lt;&gt;""),ABS($Z8-AD8),AND($Z8="",AD8=""),"",OR($Z8&lt;&gt;"",AD8&lt;&gt;""),"-")</f>
        <v/>
      </c>
      <c r="BL8" s="120" t="str" cm="1">
        <f t="array" ref="BL8">_xlfn.IFS(AND($Z8&lt;&gt;"",AE8&lt;&gt;""),ABS($Z8-AE8),AND($Z8="",AE8=""),"",OR($Z8&lt;&gt;"",AE8&lt;&gt;""),"-")</f>
        <v/>
      </c>
      <c r="BM8" s="120" t="str" cm="1">
        <f t="array" ref="BM8">_xlfn.IFS(AND($Z8&lt;&gt;"",AF8&lt;&gt;""),ABS($Z8-AF8),AND($Z8="",AF8=""),"",OR($Z8&lt;&gt;"",AF8&lt;&gt;""),"-")</f>
        <v/>
      </c>
      <c r="BN8" s="120" t="str" cm="1">
        <f t="array" ref="BN8">_xlfn.IFS(AND($Z8&lt;&gt;"",AG8&lt;&gt;""),ABS($Z8-AG8),AND($Z8="",AG8=""),"",OR($Z8&lt;&gt;"",AG8&lt;&gt;""),"-")</f>
        <v/>
      </c>
      <c r="BO8" s="120" t="str" cm="1">
        <f t="array" ref="BO8">_xlfn.IFS(AND($Z8&lt;&gt;"",AH8&lt;&gt;""),ABS($Z8-AH8),AND($Z8="",AH8=""),"",OR($Z8&lt;&gt;"",AH8&lt;&gt;""),"-")</f>
        <v/>
      </c>
      <c r="BP8" s="120" t="str" cm="1">
        <f t="array" ref="BP8">_xlfn.IFS(AND($Z8&lt;&gt;"",AI8&lt;&gt;""),ABS($Z8-AI8),AND($Z8="",AI8=""),"",OR($Z8&lt;&gt;"",AI8&lt;&gt;""),"-")</f>
        <v/>
      </c>
      <c r="BQ8" s="120" t="str" cm="1">
        <f t="array" ref="BQ8">_xlfn.IFS(AND($Z8&lt;&gt;"",AJ8&lt;&gt;""),ABS($Z8-AJ8),AND($Z8="",AJ8=""),"",OR($Z8&lt;&gt;"",AJ8&lt;&gt;""),"-")</f>
        <v/>
      </c>
      <c r="BR8" s="121" t="str" cm="1">
        <f t="array" ref="BR8">_xlfn.IFS(AND($AA8&lt;&gt;"",AB8&lt;&gt;""),ABS($AA8-AB8),AND($AA8="",AB8=""),"",OR($AA8&lt;&gt;"",AB8&lt;&gt;""),"-")</f>
        <v/>
      </c>
      <c r="BS8" s="120" t="str" cm="1">
        <f t="array" ref="BS8">_xlfn.IFS(AND($AA8&lt;&gt;"",AC8&lt;&gt;""),ABS($AA8-AC8),AND($AA8="",AC8=""),"",OR($AA8&lt;&gt;"",AC8&lt;&gt;""),"-")</f>
        <v/>
      </c>
      <c r="BT8" s="120" t="str" cm="1">
        <f t="array" ref="BT8">_xlfn.IFS(AND($AA8&lt;&gt;"",AD8&lt;&gt;""),ABS($AA8-AD8),AND($AA8="",AD8=""),"",OR($AA8&lt;&gt;"",AD8&lt;&gt;""),"-")</f>
        <v/>
      </c>
      <c r="BU8" s="324" t="str" cm="1">
        <f t="array" ref="BU8">_xlfn.IFS(AND($AA8&lt;&gt;"",AE8&lt;&gt;""),ABS($AA8-AE8),AND($AA8="",AE8=""),"",OR($AA8&lt;&gt;"",AE8&lt;&gt;""),"-")</f>
        <v/>
      </c>
      <c r="BV8" s="324" t="str" cm="1">
        <f t="array" ref="BV8">_xlfn.IFS(AND($AA8&lt;&gt;"",AF8&lt;&gt;""),ABS($AA8-AF8),AND($AA8="",AF8=""),"",OR($AA8&lt;&gt;"",AF8&lt;&gt;""),"-")</f>
        <v/>
      </c>
      <c r="BW8" s="120" t="str" cm="1">
        <f t="array" ref="BW8">_xlfn.IFS(AND($AA8&lt;&gt;"",AG8&lt;&gt;""),ABS($AA8-AG8),AND($AA8="",AG8=""),"",OR($AA8&lt;&gt;"",AG8&lt;&gt;""),"-")</f>
        <v/>
      </c>
      <c r="BX8" s="120" t="str" cm="1">
        <f t="array" ref="BX8">_xlfn.IFS(AND($AA8&lt;&gt;"",AH8&lt;&gt;""),ABS($AA8-AH8),AND($AA8="",AH8=""),"",OR($AA8&lt;&gt;"",AH8&lt;&gt;""),"-")</f>
        <v/>
      </c>
      <c r="BY8" s="120" t="str" cm="1">
        <f t="array" ref="BY8">_xlfn.IFS(AND($AA8&lt;&gt;"",AI8&lt;&gt;""),ABS($AA8-AI8),AND($AA8="",AI8=""),"",OR($AA8&lt;&gt;"",AI8&lt;&gt;""),"-")</f>
        <v/>
      </c>
      <c r="BZ8" s="120" t="str" cm="1">
        <f t="array" ref="BZ8">_xlfn.IFS(AND($AA8&lt;&gt;"",AJ8&lt;&gt;""),ABS($AA8-AJ8),AND($AA8="",AJ8=""),"",OR($AA8&lt;&gt;"",AJ8&lt;&gt;""),"-")</f>
        <v/>
      </c>
      <c r="CA8" s="121" t="str" cm="1">
        <f t="array" ref="CA8">_xlfn.IFS(AND($AB8&lt;&gt;"",AC8&lt;&gt;""),ABS($AB8-AC8),AND($AB8="",AC8=""),"",OR($AB8&lt;&gt;"",AC8&lt;&gt;""),"-")</f>
        <v/>
      </c>
      <c r="CB8" s="120" t="str" cm="1">
        <f t="array" ref="CB8">_xlfn.IFS(AND($AB8&lt;&gt;"",AD8&lt;&gt;""),ABS($AB8-AD8),AND($AB8="",AD8=""),"",OR($AB8&lt;&gt;"",AD8&lt;&gt;""),"-")</f>
        <v/>
      </c>
      <c r="CC8" s="120" t="str" cm="1">
        <f t="array" ref="CC8">_xlfn.IFS(AND($AB8&lt;&gt;"",AE8&lt;&gt;""),ABS($AB8-AE8),AND($AB8="",AE8=""),"",OR($AB8&lt;&gt;"",AE8&lt;&gt;""),"-")</f>
        <v/>
      </c>
      <c r="CD8" s="120" t="str" cm="1">
        <f t="array" ref="CD8">_xlfn.IFS(AND($AB8&lt;&gt;"",AF8&lt;&gt;""),ABS($AB8-AF8),AND($AB8="",AF8=""),"",OR($AB8&lt;&gt;"",AF8&lt;&gt;""),"-")</f>
        <v/>
      </c>
      <c r="CE8" s="120" t="str" cm="1">
        <f t="array" ref="CE8">_xlfn.IFS(AND($AB8&lt;&gt;"",AG8&lt;&gt;""),ABS($AB8-AG8),AND($AB8="",AG8=""),"",OR($AB8&lt;&gt;"",AG8&lt;&gt;""),"-")</f>
        <v/>
      </c>
      <c r="CF8" s="120" t="str" cm="1">
        <f t="array" ref="CF8">_xlfn.IFS(AND($AB8&lt;&gt;"",AH8&lt;&gt;""),ABS($AB8-AH8),AND($AB8="",AH8=""),"",OR($AB8&lt;&gt;"",AH8&lt;&gt;""),"-")</f>
        <v/>
      </c>
      <c r="CG8" s="120" t="str" cm="1">
        <f t="array" ref="CG8">_xlfn.IFS(AND($AB8&lt;&gt;"",AI8&lt;&gt;""),ABS($AB8-AI8),AND($AB8="",AI8=""),"",OR($AB8&lt;&gt;"",AI8&lt;&gt;""),"-")</f>
        <v/>
      </c>
      <c r="CH8" s="120" t="str" cm="1">
        <f t="array" ref="CH8">_xlfn.IFS(AND($AB8&lt;&gt;"",AJ8&lt;&gt;""),ABS($AB8-AJ8),AND($AB8="",AJ8=""),"",OR($AB8&lt;&gt;"",AJ8&lt;&gt;""),"-")</f>
        <v/>
      </c>
      <c r="CI8" s="121" t="str" cm="1">
        <f t="array" ref="CI8">_xlfn.IFS(AND($AC8&lt;&gt;"",AD8&lt;&gt;""),ABS($AC8-AD8),AND($AC8="",AD8=""),"",OR($AC8&lt;&gt;"",AD8&lt;&gt;""),"-")</f>
        <v/>
      </c>
      <c r="CJ8" s="120" t="str" cm="1">
        <f t="array" ref="CJ8">_xlfn.IFS(AND($AC8&lt;&gt;"",AE8&lt;&gt;""),ABS($AC8-AE8),AND($AC8="",AE8=""),"",OR($AC8&lt;&gt;"",AE8&lt;&gt;""),"-")</f>
        <v/>
      </c>
      <c r="CK8" s="120" t="str" cm="1">
        <f t="array" ref="CK8">_xlfn.IFS(AND($AC8&lt;&gt;"",AF8&lt;&gt;""),ABS($AC8-AF8),AND($AC8="",AF8=""),"",OR($AC8&lt;&gt;"",AF8&lt;&gt;""),"-")</f>
        <v/>
      </c>
      <c r="CL8" s="120" t="str" cm="1">
        <f t="array" ref="CL8">_xlfn.IFS(AND($AC8&lt;&gt;"",AG8&lt;&gt;""),ABS($AC8-AG8),AND($AC8="",AG8=""),"",OR($AC8&lt;&gt;"",AG8&lt;&gt;""),"-")</f>
        <v/>
      </c>
      <c r="CM8" s="120" t="str" cm="1">
        <f t="array" ref="CM8">_xlfn.IFS(AND($AC8&lt;&gt;"",AH8&lt;&gt;""),ABS($AC8-AH8),AND($AC8="",AH8=""),"",OR($AC8&lt;&gt;"",AH8&lt;&gt;""),"-")</f>
        <v/>
      </c>
      <c r="CN8" s="120" t="str" cm="1">
        <f t="array" ref="CN8">_xlfn.IFS(AND($AC8&lt;&gt;"",AI8&lt;&gt;""),ABS($AC8-AI8),AND($AC8="",AI8=""),"",OR($AC8&lt;&gt;"",AI8&lt;&gt;""),"-")</f>
        <v/>
      </c>
      <c r="CO8" s="120" t="str" cm="1">
        <f t="array" ref="CO8">_xlfn.IFS(AND($AC8&lt;&gt;"",AJ8&lt;&gt;""),ABS($AC8-AJ8),AND($AC8="",AJ8=""),"",OR($AC8&lt;&gt;"",AJ8&lt;&gt;""),"-")</f>
        <v/>
      </c>
      <c r="CP8" s="121" t="str" cm="1">
        <f t="array" ref="CP8">_xlfn.IFS(AND($AD8&lt;&gt;"",AE8&lt;&gt;""),ABS($AD8-AE8),AND($AD8="",AE8=""),"",OR($AD8&lt;&gt;"",AE8&lt;&gt;""),"-")</f>
        <v/>
      </c>
      <c r="CQ8" s="120" t="str" cm="1">
        <f t="array" ref="CQ8">_xlfn.IFS(AND($AD8&lt;&gt;"",AF8&lt;&gt;""),ABS($AD8-AF8),AND($AD8="",AF8=""),"",OR($AD8&lt;&gt;"",AF8&lt;&gt;""),"-")</f>
        <v/>
      </c>
      <c r="CR8" s="120" t="str" cm="1">
        <f t="array" ref="CR8">_xlfn.IFS(AND($AD8&lt;&gt;"",AG8&lt;&gt;""),ABS($AD8-AG8),AND($AD8="",AG8=""),"",OR($AD8&lt;&gt;"",AG8&lt;&gt;""),"-")</f>
        <v/>
      </c>
      <c r="CS8" s="120" t="str" cm="1">
        <f t="array" ref="CS8">_xlfn.IFS(AND($AD8&lt;&gt;"",AH8&lt;&gt;""),ABS($AD8-AH8),AND($AD8="",AH8=""),"",OR($AD8&lt;&gt;"",AH8&lt;&gt;""),"-")</f>
        <v/>
      </c>
      <c r="CT8" s="120" t="str" cm="1">
        <f t="array" ref="CT8">_xlfn.IFS(AND($AD8&lt;&gt;"",AI8&lt;&gt;""),ABS($AD8-AI8),AND($AD8="",AI8=""),"",OR($AD8&lt;&gt;"",AI8&lt;&gt;""),"-")</f>
        <v/>
      </c>
      <c r="CU8" s="120" t="str" cm="1">
        <f t="array" ref="CU8">_xlfn.IFS(AND($AD8&lt;&gt;"",AJ8&lt;&gt;""),ABS($AD8-AJ8),AND($AD8="",AJ8=""),"",OR($AD8&lt;&gt;"",AJ8&lt;&gt;""),"-")</f>
        <v/>
      </c>
      <c r="CV8" s="121" t="str" cm="1">
        <f t="array" ref="CV8">_xlfn.IFS(AND($AE8&lt;&gt;"",AF8&lt;&gt;""),ABS($AE8-AF8),AND($AE8="",AF8=""),"",OR($AE8&lt;&gt;"",AF8&lt;&gt;""),"-")</f>
        <v/>
      </c>
      <c r="CW8" s="120" t="str" cm="1">
        <f t="array" ref="CW8">_xlfn.IFS(AND($AE8&lt;&gt;"",AG8&lt;&gt;""),ABS($AE8-AG8),AND($AE8="",AG8=""),"",OR($AE8&lt;&gt;"",AG8&lt;&gt;""),"-")</f>
        <v/>
      </c>
      <c r="CX8" s="120" t="str" cm="1">
        <f t="array" ref="CX8">_xlfn.IFS(AND($AE8&lt;&gt;"",AH8&lt;&gt;""),ABS($AE8-AH8),AND($AE8="",AH8=""),"",OR($AE8&lt;&gt;"",AH8&lt;&gt;""),"-")</f>
        <v/>
      </c>
      <c r="CY8" s="120" t="str" cm="1">
        <f t="array" ref="CY8">_xlfn.IFS(AND($AE8&lt;&gt;"",AI8&lt;&gt;""),ABS($AE8-AI8),AND($AE8="",AI8=""),"",OR($AE8&lt;&gt;"",AI8&lt;&gt;""),"-")</f>
        <v/>
      </c>
      <c r="CZ8" s="120" t="str" cm="1">
        <f t="array" ref="CZ8">_xlfn.IFS(AND($AE8&lt;&gt;"",AJ8&lt;&gt;""),ABS($AE8-AJ8),AND($AE8="",AJ8=""),"",OR($AE8&lt;&gt;"",AJ8&lt;&gt;""),"-")</f>
        <v/>
      </c>
      <c r="DA8" s="121" t="str" cm="1">
        <f t="array" ref="DA8">_xlfn.IFS(AND($AF8&lt;&gt;"",AG8&lt;&gt;""),ABS($AF8-AG8),AND($AF8="",AG8=""),"",OR($AF8&lt;&gt;"",AG8&lt;&gt;""),"-")</f>
        <v/>
      </c>
      <c r="DB8" s="120" t="str" cm="1">
        <f t="array" ref="DB8">_xlfn.IFS(AND($AF8&lt;&gt;"",AH8&lt;&gt;""),ABS($AF8-AH8),AND($AF8="",AH8=""),"",OR($AF8&lt;&gt;"",AH8&lt;&gt;""),"-")</f>
        <v/>
      </c>
      <c r="DC8" s="120" t="str" cm="1">
        <f t="array" ref="DC8">_xlfn.IFS(AND($AF8&lt;&gt;"",AI8&lt;&gt;""),ABS($AF8-AI8),AND($AF8="",AI8=""),"",OR($AF8&lt;&gt;"",AI8&lt;&gt;""),"-")</f>
        <v/>
      </c>
      <c r="DD8" s="120" t="str" cm="1">
        <f t="array" ref="DD8">_xlfn.IFS(AND($AF8&lt;&gt;"",AJ8&lt;&gt;""),ABS($AF8-AJ8),AND($AF8="",AJ8=""),"",OR($AF8&lt;&gt;"",AJ8&lt;&gt;""),"-")</f>
        <v/>
      </c>
      <c r="DE8" s="121" t="str" cm="1">
        <f t="array" ref="DE8">_xlfn.IFS(AND($AG8&lt;&gt;"",AH8&lt;&gt;""),ABS($AG8-AH8),AND($AG8="",AH8=""),"",OR($AG8&lt;&gt;"",AH8&lt;&gt;""),"-")</f>
        <v/>
      </c>
      <c r="DF8" s="120" t="str" cm="1">
        <f t="array" ref="DF8">_xlfn.IFS(AND($AG8&lt;&gt;"",AI8&lt;&gt;""),ABS($AG8-AI8),AND($AG8="",AI8=""),"",OR($AG8&lt;&gt;"",AI8&lt;&gt;""),"-")</f>
        <v/>
      </c>
      <c r="DG8" s="120" t="str" cm="1">
        <f t="array" ref="DG8">_xlfn.IFS(AND($AG8&lt;&gt;"",AJ8&lt;&gt;""),ABS($AG8-AJ8),AND($AG8="",AJ8=""),"",OR($AG8&lt;&gt;"",AJ8&lt;&gt;""),"-")</f>
        <v/>
      </c>
      <c r="DH8" s="121" t="str" cm="1">
        <f t="array" ref="DH8">_xlfn.IFS(AND($AH8&lt;&gt;"",AI8&lt;&gt;""),ABS($AH8-AI8),AND($AH8="",AI8=""),"",OR($AH8&lt;&gt;"",AI8&lt;&gt;""),"-")</f>
        <v/>
      </c>
      <c r="DI8" s="120" t="str" cm="1">
        <f t="array" ref="DI8">_xlfn.IFS(AND($AH8&lt;&gt;"",AJ8&lt;&gt;""),ABS($AH8-AJ8),AND($AH8="",AJ8=""),"",OR($AH8&lt;&gt;"",AJ8&lt;&gt;""),"-")</f>
        <v/>
      </c>
      <c r="DJ8" s="121" t="str" cm="1">
        <f t="array" ref="DJ8">_xlfn.IFS(AND($AI8&lt;&gt;"",AJ8&lt;&gt;""),ABS($AI8-AJ8),AND($AI8="",AJ8=""),"",OR($AI8&lt;&gt;"",AJ8&lt;&gt;""),"-")</f>
        <v/>
      </c>
    </row>
    <row r="9" spans="1:115" x14ac:dyDescent="0.2">
      <c r="A9" s="120" t="e">
        <f t="shared" si="0"/>
        <v>#DIV/0!</v>
      </c>
      <c r="B9" s="186" t="e">
        <f t="shared" si="1"/>
        <v>#DIV/0!</v>
      </c>
      <c r="C9" s="186" t="e">
        <f t="shared" si="2"/>
        <v>#DIV/0!</v>
      </c>
      <c r="D9" s="186" t="e">
        <f t="shared" si="3"/>
        <v>#DIV/0!</v>
      </c>
      <c r="E9" s="263">
        <f t="shared" si="4"/>
        <v>0</v>
      </c>
      <c r="F9" s="186">
        <f t="shared" si="5"/>
        <v>0</v>
      </c>
      <c r="G9" s="186" t="e">
        <f t="shared" si="6"/>
        <v>#DIV/0!</v>
      </c>
      <c r="H9" s="262" t="str">
        <f t="shared" si="7"/>
        <v/>
      </c>
      <c r="I9" s="187" t="str">
        <f t="shared" si="8"/>
        <v/>
      </c>
      <c r="J9" s="260" t="s">
        <v>40</v>
      </c>
      <c r="K9" s="259" t="e">
        <f>VLOOKUP($J9,Merged_couplings!$B:$BU,MATCH(K$1,Merged_couplings!$B$1:$BU$1,0),FALSE)</f>
        <v>#N/A</v>
      </c>
      <c r="L9" s="258" t="e">
        <f>VLOOKUP($J9,Merged_couplings!$B:$BU,MATCH(L$1,Merged_couplings!$B$1:$BU$1,0),FALSE)</f>
        <v>#N/A</v>
      </c>
      <c r="M9" s="258" t="e">
        <f>VLOOKUP($J9,Merged_couplings!$B:$BU,MATCH(M$1,Merged_couplings!$B$1:$BU$1,0),FALSE)</f>
        <v>#N/A</v>
      </c>
      <c r="N9" s="258" t="e">
        <f>VLOOKUP($J9,Merged_couplings!$B:$BU,MATCH(N$1,Merged_couplings!$B$1:$BU$1,0),FALSE)</f>
        <v>#N/A</v>
      </c>
      <c r="O9" s="258" t="e">
        <f>VLOOKUP($J9,Merged_couplings!$B:$BU,MATCH(O$1,Merged_couplings!$B$1:$BU$1,0),FALSE)</f>
        <v>#N/A</v>
      </c>
      <c r="P9" s="258" t="e">
        <f>VLOOKUP($J9,Merged_couplings!$B:$BU,MATCH(P$1,Merged_couplings!$B$1:$BU$1,0),FALSE)</f>
        <v>#N/A</v>
      </c>
      <c r="Q9" s="258" t="e">
        <f>VLOOKUP($J9,Merged_couplings!$B:$BU,MATCH(Q$1,Merged_couplings!$B$1:$BU$1,0),FALSE)</f>
        <v>#N/A</v>
      </c>
      <c r="R9" s="258" t="e">
        <f>VLOOKUP($J9,Merged_couplings!$B:$BU,MATCH(R$1,Merged_couplings!$B$1:$BU$1,0),FALSE)</f>
        <v>#N/A</v>
      </c>
      <c r="S9" s="258" t="e">
        <f>VLOOKUP($J9,Merged_couplings!$B:$BU,MATCH(S$1,Merged_couplings!$B$1:$BU$1,0),FALSE)</f>
        <v>#N/A</v>
      </c>
      <c r="T9" s="258" t="e">
        <f>VLOOKUP($J9,Merged_couplings!$B:$BU,MATCH(T$1,Merged_couplings!$B$1:$BU$1,0),FALSE)</f>
        <v>#N/A</v>
      </c>
      <c r="U9" s="258" t="e">
        <f>VLOOKUP($J9,Merged_couplings!$B:$BU,MATCH(U$1,Merged_couplings!$B$1:$BU$1,0),FALSE)</f>
        <v>#N/A</v>
      </c>
      <c r="V9" s="258" t="e">
        <f>VLOOKUP($J9,Merged_couplings!$B:$BU,MATCH(V$1,Merged_couplings!$B$1:$BU$1,0),FALSE)</f>
        <v>#N/A</v>
      </c>
      <c r="W9" s="258" t="e">
        <f>VLOOKUP($J9,Merged_couplings!$B:$BU,MATCH(W$1,Merged_couplings!$B$1:$BU$1,0),FALSE)</f>
        <v>#N/A</v>
      </c>
      <c r="X9" s="121" t="str">
        <f>_xlfn.IFNA(VLOOKUP($J9,Merged_couplings!$B:$R,MATCH(X$1,Merged_couplings!$B$1:$R$1,0),FALSE),"")</f>
        <v/>
      </c>
      <c r="Y9" s="120" t="str">
        <f>_xlfn.IFNA(VLOOKUP($J9,Merged_couplings!$B:$R,MATCH(Y$1,Merged_couplings!$B$1:$R$1,0),FALSE),"")</f>
        <v/>
      </c>
      <c r="Z9" s="120" t="str">
        <f>_xlfn.IFNA(VLOOKUP($J9,Merged_couplings!$B:$R,MATCH(Z$1,Merged_couplings!$B$1:$R$1,0),FALSE),"")</f>
        <v/>
      </c>
      <c r="AA9" s="120" t="str">
        <f>_xlfn.IFNA(VLOOKUP($J9,Merged_couplings!$B:$R,MATCH(AA$1,Merged_couplings!$B$1:$R$1,0),FALSE),"")</f>
        <v/>
      </c>
      <c r="AB9" s="120" t="str">
        <f>_xlfn.IFNA(VLOOKUP($J9,Merged_couplings!$B:$R,MATCH(AB$1,Merged_couplings!$B$1:$R$1,0),FALSE),"")</f>
        <v/>
      </c>
      <c r="AC9" s="120" t="str">
        <f>_xlfn.IFNA(VLOOKUP($J9,Merged_couplings!$B:$R,MATCH(AC$1,Merged_couplings!$B$1:$R$1,0),FALSE),"")</f>
        <v/>
      </c>
      <c r="AD9" s="120" t="str">
        <f>_xlfn.IFNA(VLOOKUP($J9,Merged_couplings!$B:$R,MATCH(AD$1,Merged_couplings!$B$1:$R$1,0),FALSE),"")</f>
        <v/>
      </c>
      <c r="AE9" s="120" t="str">
        <f>_xlfn.IFNA(VLOOKUP($J9,Merged_couplings!$B:$R,MATCH(AE$1,Merged_couplings!$B$1:$R$1,0),FALSE),"")</f>
        <v/>
      </c>
      <c r="AF9" s="120" t="str">
        <f>_xlfn.IFNA(VLOOKUP($J9,Merged_couplings!$B:$R,MATCH(AF$1,Merged_couplings!$B$1:$R$1,0),FALSE),"")</f>
        <v/>
      </c>
      <c r="AG9" s="120" t="str">
        <f>_xlfn.IFNA(VLOOKUP($J9,Merged_couplings!$B:$R,MATCH(AG$1,Merged_couplings!$B$1:$R$1,0),FALSE),"")</f>
        <v/>
      </c>
      <c r="AH9" s="120" t="str">
        <f>_xlfn.IFNA(VLOOKUP($J9,Merged_couplings!$B:$R,MATCH(AH$1,Merged_couplings!$B$1:$R$1,0),FALSE),"")</f>
        <v/>
      </c>
      <c r="AI9" s="120" t="str">
        <f>_xlfn.IFNA(VLOOKUP($J9,Merged_couplings!$B:$R,MATCH(AI$1,Merged_couplings!$B$1:$R$1,0),FALSE),"")</f>
        <v/>
      </c>
      <c r="AJ9" s="120" t="str">
        <f>_xlfn.IFNA(VLOOKUP($J9,Merged_couplings!$B:$R,MATCH(AJ$1,Merged_couplings!$B$1:$R$1,0),FALSE),"")</f>
        <v/>
      </c>
      <c r="AK9" s="123" t="str" cm="1">
        <f t="array" ref="AK9">_xlfn.IFS(AND($X9&lt;&gt;"",Y9&lt;&gt;""),ABS($X9-Y9),AND($X9="",Y9=""),"",OR($X9&lt;&gt;"",Y9&lt;&gt;""),"-")</f>
        <v/>
      </c>
      <c r="AL9" s="122" t="str" cm="1">
        <f t="array" ref="AL9">_xlfn.IFS(AND($X9&lt;&gt;"",Z9&lt;&gt;""),ABS($X9-Z9),AND($X9="",Z9=""),"",OR($X9&lt;&gt;"",Z9&lt;&gt;""),"-")</f>
        <v/>
      </c>
      <c r="AM9" s="122" t="str" cm="1">
        <f t="array" ref="AM9">_xlfn.IFS(AND($X9&lt;&gt;"",AA9&lt;&gt;""),ABS($X9-AA9),AND($X9="",AA9=""),"",OR($X9&lt;&gt;"",AA9&lt;&gt;""),"-")</f>
        <v/>
      </c>
      <c r="AN9" s="122" t="str" cm="1">
        <f t="array" ref="AN9">_xlfn.IFS(AND($X9&lt;&gt;"",AB9&lt;&gt;""),ABS($X9-AB9),AND($X9="",AB9=""),"",OR($X9&lt;&gt;"",AB9&lt;&gt;""),"-")</f>
        <v/>
      </c>
      <c r="AO9" s="122" t="str" cm="1">
        <f t="array" ref="AO9">_xlfn.IFS(AND($X9&lt;&gt;"",AC9&lt;&gt;""),ABS($X9-AC9),AND($X9="",AC9=""),"",OR($X9&lt;&gt;"",AC9&lt;&gt;""),"-")</f>
        <v/>
      </c>
      <c r="AP9" s="122" t="str" cm="1">
        <f t="array" ref="AP9">_xlfn.IFS(AND($X9&lt;&gt;"",AD9&lt;&gt;""),ABS($X9-AD9),AND($X9="",AD9=""),"",OR($X9&lt;&gt;"",AD9&lt;&gt;""),"-")</f>
        <v/>
      </c>
      <c r="AQ9" s="122" t="str" cm="1">
        <f t="array" ref="AQ9">_xlfn.IFS(AND($X9&lt;&gt;"",AE9&lt;&gt;""),ABS($X9-AE9),AND($X9="",AE9=""),"",OR($X9&lt;&gt;"",AE9&lt;&gt;""),"-")</f>
        <v/>
      </c>
      <c r="AR9" s="122" t="str" cm="1">
        <f t="array" ref="AR9">_xlfn.IFS(AND($X9&lt;&gt;"",AF9&lt;&gt;""),ABS($X9-AF9),AND($X9="",AF9=""),"",OR($X9&lt;&gt;"",AF9&lt;&gt;""),"-")</f>
        <v/>
      </c>
      <c r="AS9" s="122" t="str" cm="1">
        <f t="array" ref="AS9">_xlfn.IFS(AND($X9&lt;&gt;"",AG9&lt;&gt;""),ABS($X9-AG9),AND($X9="",AG9=""),"",OR($X9&lt;&gt;"",AG9&lt;&gt;""),"-")</f>
        <v/>
      </c>
      <c r="AT9" s="122" t="str" cm="1">
        <f t="array" ref="AT9">_xlfn.IFS(AND($X9&lt;&gt;"",AH9&lt;&gt;""),ABS($X9-AH9),AND($X9="",AH9=""),"",OR($X9&lt;&gt;"",AH9&lt;&gt;""),"-")</f>
        <v/>
      </c>
      <c r="AU9" s="122" t="str" cm="1">
        <f t="array" ref="AU9">_xlfn.IFS(AND($X9&lt;&gt;"",AI9&lt;&gt;""),ABS($X9-AI9),AND($X9="",AI9=""),"",OR($X9&lt;&gt;"",AI9&lt;&gt;""),"-")</f>
        <v/>
      </c>
      <c r="AV9" s="122" t="str" cm="1">
        <f t="array" ref="AV9">_xlfn.IFS(AND($X9&lt;&gt;"",AJ9&lt;&gt;""),ABS($X9-AJ9),AND($X9="",AJ9=""),"",OR($X9&lt;&gt;"",AJ9&lt;&gt;""),"-")</f>
        <v/>
      </c>
      <c r="AW9" s="123" t="str" cm="1">
        <f t="array" ref="AW9">_xlfn.IFS(AND($Y9&lt;&gt;"",Z9&lt;&gt;""),ABS($Y9-Z9),AND($Y9="",Z9=""),"",OR($Y9&lt;&gt;"",Z9&lt;&gt;""),"-")</f>
        <v/>
      </c>
      <c r="AX9" s="122" t="str" cm="1">
        <f t="array" ref="AX9">_xlfn.IFS(AND($Y9&lt;&gt;"",AA9&lt;&gt;""),ABS($Y9-AA9),AND($Y9="",AA9=""),"",OR($Y9&lt;&gt;"",AA9&lt;&gt;""),"-")</f>
        <v/>
      </c>
      <c r="AY9" s="122" t="str" cm="1">
        <f t="array" ref="AY9">_xlfn.IFS(AND($Y9&lt;&gt;"",AB9&lt;&gt;""),ABS($Y9-AB9),AND($Y9="",AB9=""),"",OR($Y9&lt;&gt;"",AB9&lt;&gt;""),"-")</f>
        <v/>
      </c>
      <c r="AZ9" s="122" t="str" cm="1">
        <f t="array" ref="AZ9">_xlfn.IFS(AND($Y9&lt;&gt;"",AC9&lt;&gt;""),ABS($Y9-AC9),AND($Y9="",AC9=""),"",OR($Y9&lt;&gt;"",AC9&lt;&gt;""),"-")</f>
        <v/>
      </c>
      <c r="BA9" s="122" t="str" cm="1">
        <f t="array" ref="BA9">_xlfn.IFS(AND($Y9&lt;&gt;"",AD9&lt;&gt;""),ABS($Y9-AD9),AND($Y9="",AD9=""),"",OR($Y9&lt;&gt;"",AD9&lt;&gt;""),"-")</f>
        <v/>
      </c>
      <c r="BB9" s="122" t="str" cm="1">
        <f t="array" ref="BB9">_xlfn.IFS(AND($Y9&lt;&gt;"",AE9&lt;&gt;""),ABS($Y9-AE9),AND($Y9="",AE9=""),"",OR($Y9&lt;&gt;"",AE9&lt;&gt;""),"-")</f>
        <v/>
      </c>
      <c r="BC9" s="122" t="str" cm="1">
        <f t="array" ref="BC9">_xlfn.IFS(AND($Y9&lt;&gt;"",AF9&lt;&gt;""),ABS($Y9-AF9),AND($Y9="",AF9=""),"",OR($Y9&lt;&gt;"",AF9&lt;&gt;""),"-")</f>
        <v/>
      </c>
      <c r="BD9" s="122" t="str" cm="1">
        <f t="array" ref="BD9">_xlfn.IFS(AND($Y9&lt;&gt;"",AG9&lt;&gt;""),ABS($Y9-AG9),AND($Y9="",AG9=""),"",OR($Y9&lt;&gt;"",AG9&lt;&gt;""),"-")</f>
        <v/>
      </c>
      <c r="BE9" s="122" t="str" cm="1">
        <f t="array" ref="BE9">_xlfn.IFS(AND($Y9&lt;&gt;"",AH9&lt;&gt;""),ABS($Y9-AH9),AND($Y9="",AH9=""),"",OR($Y9&lt;&gt;"",AH9&lt;&gt;""),"-")</f>
        <v/>
      </c>
      <c r="BF9" s="122" t="str" cm="1">
        <f t="array" ref="BF9">_xlfn.IFS(AND($Y9&lt;&gt;"",AI9&lt;&gt;""),ABS($Y9-AI9),AND($Y9="",AI9=""),"",OR($Y9&lt;&gt;"",AI9&lt;&gt;""),"-")</f>
        <v/>
      </c>
      <c r="BG9" s="122" t="str" cm="1">
        <f t="array" ref="BG9">_xlfn.IFS(AND($Y9&lt;&gt;"",AJ9&lt;&gt;""),ABS($Y9-AJ9),AND($Y9="",AJ9=""),"",OR($Y9&lt;&gt;"",AJ9&lt;&gt;""),"-")</f>
        <v/>
      </c>
      <c r="BH9" s="121" t="str" cm="1">
        <f t="array" ref="BH9">_xlfn.IFS(AND($Z9&lt;&gt;"",AA9&lt;&gt;""),ABS($Z9-AA9),AND($Z9="",AA9=""),"",OR($Z9&lt;&gt;"",AA9&lt;&gt;""),"-")</f>
        <v/>
      </c>
      <c r="BI9" s="120" t="str" cm="1">
        <f t="array" ref="BI9">_xlfn.IFS(AND($Z9&lt;&gt;"",AB9&lt;&gt;""),ABS($Z9-AB9),AND($Z9="",AB9=""),"",OR($Z9&lt;&gt;"",AB9&lt;&gt;""),"-")</f>
        <v/>
      </c>
      <c r="BJ9" s="120" t="str" cm="1">
        <f t="array" ref="BJ9">_xlfn.IFS(AND($Z9&lt;&gt;"",AC9&lt;&gt;""),ABS($Z9-AC9),AND($Z9="",AC9=""),"",OR($Z9&lt;&gt;"",AC9&lt;&gt;""),"-")</f>
        <v/>
      </c>
      <c r="BK9" s="120" t="str" cm="1">
        <f t="array" ref="BK9">_xlfn.IFS(AND($Z9&lt;&gt;"",AD9&lt;&gt;""),ABS($Z9-AD9),AND($Z9="",AD9=""),"",OR($Z9&lt;&gt;"",AD9&lt;&gt;""),"-")</f>
        <v/>
      </c>
      <c r="BL9" s="120" t="str" cm="1">
        <f t="array" ref="BL9">_xlfn.IFS(AND($Z9&lt;&gt;"",AE9&lt;&gt;""),ABS($Z9-AE9),AND($Z9="",AE9=""),"",OR($Z9&lt;&gt;"",AE9&lt;&gt;""),"-")</f>
        <v/>
      </c>
      <c r="BM9" s="120" t="str" cm="1">
        <f t="array" ref="BM9">_xlfn.IFS(AND($Z9&lt;&gt;"",AF9&lt;&gt;""),ABS($Z9-AF9),AND($Z9="",AF9=""),"",OR($Z9&lt;&gt;"",AF9&lt;&gt;""),"-")</f>
        <v/>
      </c>
      <c r="BN9" s="120" t="str" cm="1">
        <f t="array" ref="BN9">_xlfn.IFS(AND($Z9&lt;&gt;"",AG9&lt;&gt;""),ABS($Z9-AG9),AND($Z9="",AG9=""),"",OR($Z9&lt;&gt;"",AG9&lt;&gt;""),"-")</f>
        <v/>
      </c>
      <c r="BO9" s="120" t="str" cm="1">
        <f t="array" ref="BO9">_xlfn.IFS(AND($Z9&lt;&gt;"",AH9&lt;&gt;""),ABS($Z9-AH9),AND($Z9="",AH9=""),"",OR($Z9&lt;&gt;"",AH9&lt;&gt;""),"-")</f>
        <v/>
      </c>
      <c r="BP9" s="120" t="str" cm="1">
        <f t="array" ref="BP9">_xlfn.IFS(AND($Z9&lt;&gt;"",AI9&lt;&gt;""),ABS($Z9-AI9),AND($Z9="",AI9=""),"",OR($Z9&lt;&gt;"",AI9&lt;&gt;""),"-")</f>
        <v/>
      </c>
      <c r="BQ9" s="120" t="str" cm="1">
        <f t="array" ref="BQ9">_xlfn.IFS(AND($Z9&lt;&gt;"",AJ9&lt;&gt;""),ABS($Z9-AJ9),AND($Z9="",AJ9=""),"",OR($Z9&lt;&gt;"",AJ9&lt;&gt;""),"-")</f>
        <v/>
      </c>
      <c r="BR9" s="121" t="str" cm="1">
        <f t="array" ref="BR9">_xlfn.IFS(AND($AA9&lt;&gt;"",AB9&lt;&gt;""),ABS($AA9-AB9),AND($AA9="",AB9=""),"",OR($AA9&lt;&gt;"",AB9&lt;&gt;""),"-")</f>
        <v/>
      </c>
      <c r="BS9" s="120" t="str" cm="1">
        <f t="array" ref="BS9">_xlfn.IFS(AND($AA9&lt;&gt;"",AC9&lt;&gt;""),ABS($AA9-AC9),AND($AA9="",AC9=""),"",OR($AA9&lt;&gt;"",AC9&lt;&gt;""),"-")</f>
        <v/>
      </c>
      <c r="BT9" s="120" t="str" cm="1">
        <f t="array" ref="BT9">_xlfn.IFS(AND($AA9&lt;&gt;"",AD9&lt;&gt;""),ABS($AA9-AD9),AND($AA9="",AD9=""),"",OR($AA9&lt;&gt;"",AD9&lt;&gt;""),"-")</f>
        <v/>
      </c>
      <c r="BU9" s="120" t="str" cm="1">
        <f t="array" ref="BU9">_xlfn.IFS(AND($AA9&lt;&gt;"",AE9&lt;&gt;""),ABS($AA9-AE9),AND($AA9="",AE9=""),"",OR($AA9&lt;&gt;"",AE9&lt;&gt;""),"-")</f>
        <v/>
      </c>
      <c r="BV9" s="120" t="str" cm="1">
        <f t="array" ref="BV9">_xlfn.IFS(AND($AA9&lt;&gt;"",AF9&lt;&gt;""),ABS($AA9-AF9),AND($AA9="",AF9=""),"",OR($AA9&lt;&gt;"",AF9&lt;&gt;""),"-")</f>
        <v/>
      </c>
      <c r="BW9" s="120" t="str" cm="1">
        <f t="array" ref="BW9">_xlfn.IFS(AND($AA9&lt;&gt;"",AG9&lt;&gt;""),ABS($AA9-AG9),AND($AA9="",AG9=""),"",OR($AA9&lt;&gt;"",AG9&lt;&gt;""),"-")</f>
        <v/>
      </c>
      <c r="BX9" s="120" t="str" cm="1">
        <f t="array" ref="BX9">_xlfn.IFS(AND($AA9&lt;&gt;"",AH9&lt;&gt;""),ABS($AA9-AH9),AND($AA9="",AH9=""),"",OR($AA9&lt;&gt;"",AH9&lt;&gt;""),"-")</f>
        <v/>
      </c>
      <c r="BY9" s="120" t="str" cm="1">
        <f t="array" ref="BY9">_xlfn.IFS(AND($AA9&lt;&gt;"",AI9&lt;&gt;""),ABS($AA9-AI9),AND($AA9="",AI9=""),"",OR($AA9&lt;&gt;"",AI9&lt;&gt;""),"-")</f>
        <v/>
      </c>
      <c r="BZ9" s="120" t="str" cm="1">
        <f t="array" ref="BZ9">_xlfn.IFS(AND($AA9&lt;&gt;"",AJ9&lt;&gt;""),ABS($AA9-AJ9),AND($AA9="",AJ9=""),"",OR($AA9&lt;&gt;"",AJ9&lt;&gt;""),"-")</f>
        <v/>
      </c>
      <c r="CA9" s="121" t="str" cm="1">
        <f t="array" ref="CA9">_xlfn.IFS(AND($AB9&lt;&gt;"",AC9&lt;&gt;""),ABS($AB9-AC9),AND($AB9="",AC9=""),"",OR($AB9&lt;&gt;"",AC9&lt;&gt;""),"-")</f>
        <v/>
      </c>
      <c r="CB9" s="120" t="str" cm="1">
        <f t="array" ref="CB9">_xlfn.IFS(AND($AB9&lt;&gt;"",AD9&lt;&gt;""),ABS($AB9-AD9),AND($AB9="",AD9=""),"",OR($AB9&lt;&gt;"",AD9&lt;&gt;""),"-")</f>
        <v/>
      </c>
      <c r="CC9" s="120" t="str" cm="1">
        <f t="array" ref="CC9">_xlfn.IFS(AND($AB9&lt;&gt;"",AE9&lt;&gt;""),ABS($AB9-AE9),AND($AB9="",AE9=""),"",OR($AB9&lt;&gt;"",AE9&lt;&gt;""),"-")</f>
        <v/>
      </c>
      <c r="CD9" s="120" t="str" cm="1">
        <f t="array" ref="CD9">_xlfn.IFS(AND($AB9&lt;&gt;"",AF9&lt;&gt;""),ABS($AB9-AF9),AND($AB9="",AF9=""),"",OR($AB9&lt;&gt;"",AF9&lt;&gt;""),"-")</f>
        <v/>
      </c>
      <c r="CE9" s="120" t="str" cm="1">
        <f t="array" ref="CE9">_xlfn.IFS(AND($AB9&lt;&gt;"",AG9&lt;&gt;""),ABS($AB9-AG9),AND($AB9="",AG9=""),"",OR($AB9&lt;&gt;"",AG9&lt;&gt;""),"-")</f>
        <v/>
      </c>
      <c r="CF9" s="120" t="str" cm="1">
        <f t="array" ref="CF9">_xlfn.IFS(AND($AB9&lt;&gt;"",AH9&lt;&gt;""),ABS($AB9-AH9),AND($AB9="",AH9=""),"",OR($AB9&lt;&gt;"",AH9&lt;&gt;""),"-")</f>
        <v/>
      </c>
      <c r="CG9" s="120" t="str" cm="1">
        <f t="array" ref="CG9">_xlfn.IFS(AND($AB9&lt;&gt;"",AI9&lt;&gt;""),ABS($AB9-AI9),AND($AB9="",AI9=""),"",OR($AB9&lt;&gt;"",AI9&lt;&gt;""),"-")</f>
        <v/>
      </c>
      <c r="CH9" s="120" t="str" cm="1">
        <f t="array" ref="CH9">_xlfn.IFS(AND($AB9&lt;&gt;"",AJ9&lt;&gt;""),ABS($AB9-AJ9),AND($AB9="",AJ9=""),"",OR($AB9&lt;&gt;"",AJ9&lt;&gt;""),"-")</f>
        <v/>
      </c>
      <c r="CI9" s="121" t="str" cm="1">
        <f t="array" ref="CI9">_xlfn.IFS(AND($AC9&lt;&gt;"",AD9&lt;&gt;""),ABS($AC9-AD9),AND($AC9="",AD9=""),"",OR($AC9&lt;&gt;"",AD9&lt;&gt;""),"-")</f>
        <v/>
      </c>
      <c r="CJ9" s="120" t="str" cm="1">
        <f t="array" ref="CJ9">_xlfn.IFS(AND($AC9&lt;&gt;"",AE9&lt;&gt;""),ABS($AC9-AE9),AND($AC9="",AE9=""),"",OR($AC9&lt;&gt;"",AE9&lt;&gt;""),"-")</f>
        <v/>
      </c>
      <c r="CK9" s="120" t="str" cm="1">
        <f t="array" ref="CK9">_xlfn.IFS(AND($AC9&lt;&gt;"",AF9&lt;&gt;""),ABS($AC9-AF9),AND($AC9="",AF9=""),"",OR($AC9&lt;&gt;"",AF9&lt;&gt;""),"-")</f>
        <v/>
      </c>
      <c r="CL9" s="120" t="str" cm="1">
        <f t="array" ref="CL9">_xlfn.IFS(AND($AC9&lt;&gt;"",AG9&lt;&gt;""),ABS($AC9-AG9),AND($AC9="",AG9=""),"",OR($AC9&lt;&gt;"",AG9&lt;&gt;""),"-")</f>
        <v/>
      </c>
      <c r="CM9" s="120" t="str" cm="1">
        <f t="array" ref="CM9">_xlfn.IFS(AND($AC9&lt;&gt;"",AH9&lt;&gt;""),ABS($AC9-AH9),AND($AC9="",AH9=""),"",OR($AC9&lt;&gt;"",AH9&lt;&gt;""),"-")</f>
        <v/>
      </c>
      <c r="CN9" s="120" t="str" cm="1">
        <f t="array" ref="CN9">_xlfn.IFS(AND($AC9&lt;&gt;"",AI9&lt;&gt;""),ABS($AC9-AI9),AND($AC9="",AI9=""),"",OR($AC9&lt;&gt;"",AI9&lt;&gt;""),"-")</f>
        <v/>
      </c>
      <c r="CO9" s="120" t="str" cm="1">
        <f t="array" ref="CO9">_xlfn.IFS(AND($AC9&lt;&gt;"",AJ9&lt;&gt;""),ABS($AC9-AJ9),AND($AC9="",AJ9=""),"",OR($AC9&lt;&gt;"",AJ9&lt;&gt;""),"-")</f>
        <v/>
      </c>
      <c r="CP9" s="121" t="str" cm="1">
        <f t="array" ref="CP9">_xlfn.IFS(AND($AD9&lt;&gt;"",AE9&lt;&gt;""),ABS($AD9-AE9),AND($AD9="",AE9=""),"",OR($AD9&lt;&gt;"",AE9&lt;&gt;""),"-")</f>
        <v/>
      </c>
      <c r="CQ9" s="120" t="str" cm="1">
        <f t="array" ref="CQ9">_xlfn.IFS(AND($AD9&lt;&gt;"",AF9&lt;&gt;""),ABS($AD9-AF9),AND($AD9="",AF9=""),"",OR($AD9&lt;&gt;"",AF9&lt;&gt;""),"-")</f>
        <v/>
      </c>
      <c r="CR9" s="120" t="str" cm="1">
        <f t="array" ref="CR9">_xlfn.IFS(AND($AD9&lt;&gt;"",AG9&lt;&gt;""),ABS($AD9-AG9),AND($AD9="",AG9=""),"",OR($AD9&lt;&gt;"",AG9&lt;&gt;""),"-")</f>
        <v/>
      </c>
      <c r="CS9" s="120" t="str" cm="1">
        <f t="array" ref="CS9">_xlfn.IFS(AND($AD9&lt;&gt;"",AH9&lt;&gt;""),ABS($AD9-AH9),AND($AD9="",AH9=""),"",OR($AD9&lt;&gt;"",AH9&lt;&gt;""),"-")</f>
        <v/>
      </c>
      <c r="CT9" s="120" t="str" cm="1">
        <f t="array" ref="CT9">_xlfn.IFS(AND($AD9&lt;&gt;"",AI9&lt;&gt;""),ABS($AD9-AI9),AND($AD9="",AI9=""),"",OR($AD9&lt;&gt;"",AI9&lt;&gt;""),"-")</f>
        <v/>
      </c>
      <c r="CU9" s="120" t="str" cm="1">
        <f t="array" ref="CU9">_xlfn.IFS(AND($AD9&lt;&gt;"",AJ9&lt;&gt;""),ABS($AD9-AJ9),AND($AD9="",AJ9=""),"",OR($AD9&lt;&gt;"",AJ9&lt;&gt;""),"-")</f>
        <v/>
      </c>
      <c r="CV9" s="121" t="str" cm="1">
        <f t="array" ref="CV9">_xlfn.IFS(AND($AE9&lt;&gt;"",AF9&lt;&gt;""),ABS($AE9-AF9),AND($AE9="",AF9=""),"",OR($AE9&lt;&gt;"",AF9&lt;&gt;""),"-")</f>
        <v/>
      </c>
      <c r="CW9" s="120" t="str" cm="1">
        <f t="array" ref="CW9">_xlfn.IFS(AND($AE9&lt;&gt;"",AG9&lt;&gt;""),ABS($AE9-AG9),AND($AE9="",AG9=""),"",OR($AE9&lt;&gt;"",AG9&lt;&gt;""),"-")</f>
        <v/>
      </c>
      <c r="CX9" s="120" t="str" cm="1">
        <f t="array" ref="CX9">_xlfn.IFS(AND($AE9&lt;&gt;"",AH9&lt;&gt;""),ABS($AE9-AH9),AND($AE9="",AH9=""),"",OR($AE9&lt;&gt;"",AH9&lt;&gt;""),"-")</f>
        <v/>
      </c>
      <c r="CY9" s="120" t="str" cm="1">
        <f t="array" ref="CY9">_xlfn.IFS(AND($AE9&lt;&gt;"",AI9&lt;&gt;""),ABS($AE9-AI9),AND($AE9="",AI9=""),"",OR($AE9&lt;&gt;"",AI9&lt;&gt;""),"-")</f>
        <v/>
      </c>
      <c r="CZ9" s="120" t="str" cm="1">
        <f t="array" ref="CZ9">_xlfn.IFS(AND($AE9&lt;&gt;"",AJ9&lt;&gt;""),ABS($AE9-AJ9),AND($AE9="",AJ9=""),"",OR($AE9&lt;&gt;"",AJ9&lt;&gt;""),"-")</f>
        <v/>
      </c>
      <c r="DA9" s="121" t="str" cm="1">
        <f t="array" ref="DA9">_xlfn.IFS(AND($AF9&lt;&gt;"",AG9&lt;&gt;""),ABS($AF9-AG9),AND($AF9="",AG9=""),"",OR($AF9&lt;&gt;"",AG9&lt;&gt;""),"-")</f>
        <v/>
      </c>
      <c r="DB9" s="120" t="str" cm="1">
        <f t="array" ref="DB9">_xlfn.IFS(AND($AF9&lt;&gt;"",AH9&lt;&gt;""),ABS($AF9-AH9),AND($AF9="",AH9=""),"",OR($AF9&lt;&gt;"",AH9&lt;&gt;""),"-")</f>
        <v/>
      </c>
      <c r="DC9" s="120" t="str" cm="1">
        <f t="array" ref="DC9">_xlfn.IFS(AND($AF9&lt;&gt;"",AI9&lt;&gt;""),ABS($AF9-AI9),AND($AF9="",AI9=""),"",OR($AF9&lt;&gt;"",AI9&lt;&gt;""),"-")</f>
        <v/>
      </c>
      <c r="DD9" s="120" t="str" cm="1">
        <f t="array" ref="DD9">_xlfn.IFS(AND($AF9&lt;&gt;"",AJ9&lt;&gt;""),ABS($AF9-AJ9),AND($AF9="",AJ9=""),"",OR($AF9&lt;&gt;"",AJ9&lt;&gt;""),"-")</f>
        <v/>
      </c>
      <c r="DE9" s="121" t="str" cm="1">
        <f t="array" ref="DE9">_xlfn.IFS(AND($AG9&lt;&gt;"",AH9&lt;&gt;""),ABS($AG9-AH9),AND($AG9="",AH9=""),"",OR($AG9&lt;&gt;"",AH9&lt;&gt;""),"-")</f>
        <v/>
      </c>
      <c r="DF9" s="120" t="str" cm="1">
        <f t="array" ref="DF9">_xlfn.IFS(AND($AG9&lt;&gt;"",AI9&lt;&gt;""),ABS($AG9-AI9),AND($AG9="",AI9=""),"",OR($AG9&lt;&gt;"",AI9&lt;&gt;""),"-")</f>
        <v/>
      </c>
      <c r="DG9" s="120" t="str" cm="1">
        <f t="array" ref="DG9">_xlfn.IFS(AND($AG9&lt;&gt;"",AJ9&lt;&gt;""),ABS($AG9-AJ9),AND($AG9="",AJ9=""),"",OR($AG9&lt;&gt;"",AJ9&lt;&gt;""),"-")</f>
        <v/>
      </c>
      <c r="DH9" s="121" t="str" cm="1">
        <f t="array" ref="DH9">_xlfn.IFS(AND($AH9&lt;&gt;"",AI9&lt;&gt;""),ABS($AH9-AI9),AND($AH9="",AI9=""),"",OR($AH9&lt;&gt;"",AI9&lt;&gt;""),"-")</f>
        <v/>
      </c>
      <c r="DI9" s="120" t="str" cm="1">
        <f t="array" ref="DI9">_xlfn.IFS(AND($AH9&lt;&gt;"",AJ9&lt;&gt;""),ABS($AH9-AJ9),AND($AH9="",AJ9=""),"",OR($AH9&lt;&gt;"",AJ9&lt;&gt;""),"-")</f>
        <v/>
      </c>
      <c r="DJ9" s="121" t="str" cm="1">
        <f t="array" ref="DJ9">_xlfn.IFS(AND($AI9&lt;&gt;"",AJ9&lt;&gt;""),ABS($AI9-AJ9),AND($AI9="",AJ9=""),"",OR($AI9&lt;&gt;"",AJ9&lt;&gt;""),"-")</f>
        <v/>
      </c>
    </row>
    <row r="10" spans="1:115" x14ac:dyDescent="0.2">
      <c r="A10" s="120" t="str">
        <f t="shared" si="0"/>
        <v>ok</v>
      </c>
      <c r="B10" s="186">
        <f t="shared" si="1"/>
        <v>0</v>
      </c>
      <c r="C10" s="186">
        <f t="shared" si="2"/>
        <v>100</v>
      </c>
      <c r="D10" s="186">
        <f t="shared" si="3"/>
        <v>0</v>
      </c>
      <c r="E10" s="263">
        <f t="shared" si="4"/>
        <v>4</v>
      </c>
      <c r="F10" s="186">
        <f t="shared" si="5"/>
        <v>4</v>
      </c>
      <c r="G10" s="186">
        <f t="shared" si="6"/>
        <v>100</v>
      </c>
      <c r="H10" s="262" t="str">
        <f t="shared" si="7"/>
        <v/>
      </c>
      <c r="I10" s="187" t="str">
        <f t="shared" si="8"/>
        <v>I</v>
      </c>
      <c r="J10" s="260" t="s">
        <v>41</v>
      </c>
      <c r="K10" s="259" t="str">
        <f>VLOOKUP($J10,Merged_couplings!$B:$BU,MATCH(K$1,Merged_couplings!$B$1:$BU$1,0),FALSE)</f>
        <v>-IG</v>
      </c>
      <c r="L10" s="258" t="str">
        <f>VLOOKUP($J10,Merged_couplings!$B:$BU,MATCH(L$1,Merged_couplings!$B$1:$BU$1,0),FALSE)</f>
        <v>-IG</v>
      </c>
      <c r="M10" s="258" t="str">
        <f>VLOOKUP($J10,Merged_couplings!$B:$BU,MATCH(M$1,Merged_couplings!$B$1:$BU$1,0),FALSE)</f>
        <v>-I-</v>
      </c>
      <c r="N10" s="258" t="str">
        <f>VLOOKUP($J10,Merged_couplings!$B:$BU,MATCH(N$1,Merged_couplings!$B$1:$BU$1,0),FALSE)</f>
        <v>-I-</v>
      </c>
      <c r="O10" s="258" t="str">
        <f>VLOOKUP($J10,Merged_couplings!$B:$BU,MATCH(O$1,Merged_couplings!$B$1:$BU$1,0),FALSE)</f>
        <v>-I-</v>
      </c>
      <c r="P10" s="258" t="str">
        <f>VLOOKUP($J10,Merged_couplings!$B:$BU,MATCH(P$1,Merged_couplings!$B$1:$BU$1,0),FALSE)</f>
        <v>-I-</v>
      </c>
      <c r="Q10" s="258" t="str">
        <f>VLOOKUP($J10,Merged_couplings!$B:$BU,MATCH(Q$1,Merged_couplings!$B$1:$BU$1,0),FALSE)</f>
        <v>-I-</v>
      </c>
      <c r="R10" s="258" t="str">
        <f>VLOOKUP($J10,Merged_couplings!$B:$BU,MATCH(R$1,Merged_couplings!$B$1:$BU$1,0),FALSE)</f>
        <v>-I-</v>
      </c>
      <c r="S10" s="258" t="str">
        <f>VLOOKUP($J10,Merged_couplings!$B:$BU,MATCH(S$1,Merged_couplings!$B$1:$BU$1,0),FALSE)</f>
        <v>-I-</v>
      </c>
      <c r="T10" s="258" t="str">
        <f>VLOOKUP($J10,Merged_couplings!$B:$BU,MATCH(T$1,Merged_couplings!$B$1:$BU$1,0),FALSE)</f>
        <v>-I-</v>
      </c>
      <c r="U10" s="258" t="str">
        <f>VLOOKUP($J10,Merged_couplings!$B:$BU,MATCH(U$1,Merged_couplings!$B$1:$BU$1,0),FALSE)</f>
        <v>-I-</v>
      </c>
      <c r="V10" s="258" t="str">
        <f>VLOOKUP($J10,Merged_couplings!$B:$BU,MATCH(V$1,Merged_couplings!$B$1:$BU$1,0),FALSE)</f>
        <v>-IG</v>
      </c>
      <c r="W10" s="258" t="str">
        <f>VLOOKUP($J10,Merged_couplings!$B:$BU,MATCH(W$1,Merged_couplings!$B$1:$BU$1,0),FALSE)</f>
        <v>-IG</v>
      </c>
      <c r="X10" s="121">
        <f>_xlfn.IFNA(VLOOKUP($J10,Merged_couplings!$B:$R,MATCH(X$1,Merged_couplings!$B$1:$R$1,0),FALSE),"")</f>
        <v>8.6300073739001331</v>
      </c>
      <c r="Y10" s="120">
        <f>_xlfn.IFNA(VLOOKUP($J10,Merged_couplings!$B:$R,MATCH(Y$1,Merged_couplings!$B$1:$R$1,0),FALSE),"")</f>
        <v>8.5484335817437547</v>
      </c>
      <c r="Z10" s="120" t="str">
        <f>_xlfn.IFNA(VLOOKUP($J10,Merged_couplings!$B:$R,MATCH(Z$1,Merged_couplings!$B$1:$R$1,0),FALSE),"")</f>
        <v/>
      </c>
      <c r="AA10" s="120" t="str">
        <f>_xlfn.IFNA(VLOOKUP($J10,Merged_couplings!$B:$R,MATCH(AA$1,Merged_couplings!$B$1:$R$1,0),FALSE),"")</f>
        <v/>
      </c>
      <c r="AB10" s="120" t="str">
        <f>_xlfn.IFNA(VLOOKUP($J10,Merged_couplings!$B:$R,MATCH(AB$1,Merged_couplings!$B$1:$R$1,0),FALSE),"")</f>
        <v/>
      </c>
      <c r="AC10" s="120" t="str">
        <f>_xlfn.IFNA(VLOOKUP($J10,Merged_couplings!$B:$R,MATCH(AC$1,Merged_couplings!$B$1:$R$1,0),FALSE),"")</f>
        <v/>
      </c>
      <c r="AD10" s="120" t="str">
        <f>_xlfn.IFNA(VLOOKUP($J10,Merged_couplings!$B:$R,MATCH(AD$1,Merged_couplings!$B$1:$R$1,0),FALSE),"")</f>
        <v/>
      </c>
      <c r="AE10" s="120" t="str">
        <f>_xlfn.IFNA(VLOOKUP($J10,Merged_couplings!$B:$R,MATCH(AE$1,Merged_couplings!$B$1:$R$1,0),FALSE),"")</f>
        <v/>
      </c>
      <c r="AF10" s="120" t="str">
        <f>_xlfn.IFNA(VLOOKUP($J10,Merged_couplings!$B:$R,MATCH(AF$1,Merged_couplings!$B$1:$R$1,0),FALSE),"")</f>
        <v/>
      </c>
      <c r="AG10" s="120" t="str">
        <f>_xlfn.IFNA(VLOOKUP($J10,Merged_couplings!$B:$R,MATCH(AG$1,Merged_couplings!$B$1:$R$1,0),FALSE),"")</f>
        <v/>
      </c>
      <c r="AH10" s="120" t="str">
        <f>_xlfn.IFNA(VLOOKUP($J10,Merged_couplings!$B:$R,MATCH(AH$1,Merged_couplings!$B$1:$R$1,0),FALSE),"")</f>
        <v/>
      </c>
      <c r="AI10" s="120">
        <f>_xlfn.IFNA(VLOOKUP($J10,Merged_couplings!$B:$R,MATCH(AI$1,Merged_couplings!$B$1:$R$1,0),FALSE),"")</f>
        <v>8.2576424265242707</v>
      </c>
      <c r="AJ10" s="120">
        <f>_xlfn.IFNA(VLOOKUP($J10,Merged_couplings!$B:$R,MATCH(AJ$1,Merged_couplings!$B$1:$R$1,0),FALSE),"")</f>
        <v>8.2211587648860647</v>
      </c>
      <c r="AK10" s="123" cm="1">
        <f t="array" ref="AK10">_xlfn.IFS(AND($X10&lt;&gt;"",Y10&lt;&gt;""),ABS($X10-Y10),AND($X10="",Y10=""),"",OR($X10&lt;&gt;"",Y10&lt;&gt;""),"-")</f>
        <v>8.1573792156378389E-2</v>
      </c>
      <c r="AL10" s="122" t="str" cm="1">
        <f t="array" ref="AL10">_xlfn.IFS(AND($X10&lt;&gt;"",Z10&lt;&gt;""),ABS($X10-Z10),AND($X10="",Z10=""),"",OR($X10&lt;&gt;"",Z10&lt;&gt;""),"-")</f>
        <v>-</v>
      </c>
      <c r="AM10" s="122" t="str" cm="1">
        <f t="array" ref="AM10">_xlfn.IFS(AND($X10&lt;&gt;"",AA10&lt;&gt;""),ABS($X10-AA10),AND($X10="",AA10=""),"",OR($X10&lt;&gt;"",AA10&lt;&gt;""),"-")</f>
        <v>-</v>
      </c>
      <c r="AN10" s="122" t="str" cm="1">
        <f t="array" ref="AN10">_xlfn.IFS(AND($X10&lt;&gt;"",AB10&lt;&gt;""),ABS($X10-AB10),AND($X10="",AB10=""),"",OR($X10&lt;&gt;"",AB10&lt;&gt;""),"-")</f>
        <v>-</v>
      </c>
      <c r="AO10" s="122" t="str" cm="1">
        <f t="array" ref="AO10">_xlfn.IFS(AND($X10&lt;&gt;"",AC10&lt;&gt;""),ABS($X10-AC10),AND($X10="",AC10=""),"",OR($X10&lt;&gt;"",AC10&lt;&gt;""),"-")</f>
        <v>-</v>
      </c>
      <c r="AP10" s="122" t="str" cm="1">
        <f t="array" ref="AP10">_xlfn.IFS(AND($X10&lt;&gt;"",AD10&lt;&gt;""),ABS($X10-AD10),AND($X10="",AD10=""),"",OR($X10&lt;&gt;"",AD10&lt;&gt;""),"-")</f>
        <v>-</v>
      </c>
      <c r="AQ10" s="122" t="str" cm="1">
        <f t="array" ref="AQ10">_xlfn.IFS(AND($X10&lt;&gt;"",AE10&lt;&gt;""),ABS($X10-AE10),AND($X10="",AE10=""),"",OR($X10&lt;&gt;"",AE10&lt;&gt;""),"-")</f>
        <v>-</v>
      </c>
      <c r="AR10" s="122" t="str" cm="1">
        <f t="array" ref="AR10">_xlfn.IFS(AND($X10&lt;&gt;"",AF10&lt;&gt;""),ABS($X10-AF10),AND($X10="",AF10=""),"",OR($X10&lt;&gt;"",AF10&lt;&gt;""),"-")</f>
        <v>-</v>
      </c>
      <c r="AS10" s="122" t="str" cm="1">
        <f t="array" ref="AS10">_xlfn.IFS(AND($X10&lt;&gt;"",AG10&lt;&gt;""),ABS($X10-AG10),AND($X10="",AG10=""),"",OR($X10&lt;&gt;"",AG10&lt;&gt;""),"-")</f>
        <v>-</v>
      </c>
      <c r="AT10" s="122" t="str" cm="1">
        <f t="array" ref="AT10">_xlfn.IFS(AND($X10&lt;&gt;"",AH10&lt;&gt;""),ABS($X10-AH10),AND($X10="",AH10=""),"",OR($X10&lt;&gt;"",AH10&lt;&gt;""),"-")</f>
        <v>-</v>
      </c>
      <c r="AU10" s="122" cm="1">
        <f t="array" ref="AU10">_xlfn.IFS(AND($X10&lt;&gt;"",AI10&lt;&gt;""),ABS($X10-AI10),AND($X10="",AI10=""),"",OR($X10&lt;&gt;"",AI10&lt;&gt;""),"-")</f>
        <v>0.37236494737586234</v>
      </c>
      <c r="AV10" s="122" cm="1">
        <f t="array" ref="AV10">_xlfn.IFS(AND($X10&lt;&gt;"",AJ10&lt;&gt;""),ABS($X10-AJ10),AND($X10="",AJ10=""),"",OR($X10&lt;&gt;"",AJ10&lt;&gt;""),"-")</f>
        <v>0.40884860901406839</v>
      </c>
      <c r="AW10" s="123" t="str" cm="1">
        <f t="array" ref="AW10">_xlfn.IFS(AND($Y10&lt;&gt;"",Z10&lt;&gt;""),ABS($Y10-Z10),AND($Y10="",Z10=""),"",OR($Y10&lt;&gt;"",Z10&lt;&gt;""),"-")</f>
        <v>-</v>
      </c>
      <c r="AX10" s="122" t="str" cm="1">
        <f t="array" ref="AX10">_xlfn.IFS(AND($Y10&lt;&gt;"",AA10&lt;&gt;""),ABS($Y10-AA10),AND($Y10="",AA10=""),"",OR($Y10&lt;&gt;"",AA10&lt;&gt;""),"-")</f>
        <v>-</v>
      </c>
      <c r="AY10" s="122" t="str" cm="1">
        <f t="array" ref="AY10">_xlfn.IFS(AND($Y10&lt;&gt;"",AB10&lt;&gt;""),ABS($Y10-AB10),AND($Y10="",AB10=""),"",OR($Y10&lt;&gt;"",AB10&lt;&gt;""),"-")</f>
        <v>-</v>
      </c>
      <c r="AZ10" s="122" t="str" cm="1">
        <f t="array" ref="AZ10">_xlfn.IFS(AND($Y10&lt;&gt;"",AC10&lt;&gt;""),ABS($Y10-AC10),AND($Y10="",AC10=""),"",OR($Y10&lt;&gt;"",AC10&lt;&gt;""),"-")</f>
        <v>-</v>
      </c>
      <c r="BA10" s="122" t="str" cm="1">
        <f t="array" ref="BA10">_xlfn.IFS(AND($Y10&lt;&gt;"",AD10&lt;&gt;""),ABS($Y10-AD10),AND($Y10="",AD10=""),"",OR($Y10&lt;&gt;"",AD10&lt;&gt;""),"-")</f>
        <v>-</v>
      </c>
      <c r="BB10" s="122" t="str" cm="1">
        <f t="array" ref="BB10">_xlfn.IFS(AND($Y10&lt;&gt;"",AE10&lt;&gt;""),ABS($Y10-AE10),AND($Y10="",AE10=""),"",OR($Y10&lt;&gt;"",AE10&lt;&gt;""),"-")</f>
        <v>-</v>
      </c>
      <c r="BC10" s="122" t="str" cm="1">
        <f t="array" ref="BC10">_xlfn.IFS(AND($Y10&lt;&gt;"",AF10&lt;&gt;""),ABS($Y10-AF10),AND($Y10="",AF10=""),"",OR($Y10&lt;&gt;"",AF10&lt;&gt;""),"-")</f>
        <v>-</v>
      </c>
      <c r="BD10" s="122" t="str" cm="1">
        <f t="array" ref="BD10">_xlfn.IFS(AND($Y10&lt;&gt;"",AG10&lt;&gt;""),ABS($Y10-AG10),AND($Y10="",AG10=""),"",OR($Y10&lt;&gt;"",AG10&lt;&gt;""),"-")</f>
        <v>-</v>
      </c>
      <c r="BE10" s="122" t="str" cm="1">
        <f t="array" ref="BE10">_xlfn.IFS(AND($Y10&lt;&gt;"",AH10&lt;&gt;""),ABS($Y10-AH10),AND($Y10="",AH10=""),"",OR($Y10&lt;&gt;"",AH10&lt;&gt;""),"-")</f>
        <v>-</v>
      </c>
      <c r="BF10" s="122" cm="1">
        <f t="array" ref="BF10">_xlfn.IFS(AND($Y10&lt;&gt;"",AI10&lt;&gt;""),ABS($Y10-AI10),AND($Y10="",AI10=""),"",OR($Y10&lt;&gt;"",AI10&lt;&gt;""),"-")</f>
        <v>0.29079115521948395</v>
      </c>
      <c r="BG10" s="122" cm="1">
        <f t="array" ref="BG10">_xlfn.IFS(AND($Y10&lt;&gt;"",AJ10&lt;&gt;""),ABS($Y10-AJ10),AND($Y10="",AJ10=""),"",OR($Y10&lt;&gt;"",AJ10&lt;&gt;""),"-")</f>
        <v>0.32727481685769</v>
      </c>
      <c r="BH10" s="121" t="str" cm="1">
        <f t="array" ref="BH10">_xlfn.IFS(AND($Z10&lt;&gt;"",AA10&lt;&gt;""),ABS($Z10-AA10),AND($Z10="",AA10=""),"",OR($Z10&lt;&gt;"",AA10&lt;&gt;""),"-")</f>
        <v/>
      </c>
      <c r="BI10" s="120" t="str" cm="1">
        <f t="array" ref="BI10">_xlfn.IFS(AND($Z10&lt;&gt;"",AB10&lt;&gt;""),ABS($Z10-AB10),AND($Z10="",AB10=""),"",OR($Z10&lt;&gt;"",AB10&lt;&gt;""),"-")</f>
        <v/>
      </c>
      <c r="BJ10" s="120" t="str" cm="1">
        <f t="array" ref="BJ10">_xlfn.IFS(AND($Z10&lt;&gt;"",AC10&lt;&gt;""),ABS($Z10-AC10),AND($Z10="",AC10=""),"",OR($Z10&lt;&gt;"",AC10&lt;&gt;""),"-")</f>
        <v/>
      </c>
      <c r="BK10" s="120" t="str" cm="1">
        <f t="array" ref="BK10">_xlfn.IFS(AND($Z10&lt;&gt;"",AD10&lt;&gt;""),ABS($Z10-AD10),AND($Z10="",AD10=""),"",OR($Z10&lt;&gt;"",AD10&lt;&gt;""),"-")</f>
        <v/>
      </c>
      <c r="BL10" s="120" t="str" cm="1">
        <f t="array" ref="BL10">_xlfn.IFS(AND($Z10&lt;&gt;"",AE10&lt;&gt;""),ABS($Z10-AE10),AND($Z10="",AE10=""),"",OR($Z10&lt;&gt;"",AE10&lt;&gt;""),"-")</f>
        <v/>
      </c>
      <c r="BM10" s="120" t="str" cm="1">
        <f t="array" ref="BM10">_xlfn.IFS(AND($Z10&lt;&gt;"",AF10&lt;&gt;""),ABS($Z10-AF10),AND($Z10="",AF10=""),"",OR($Z10&lt;&gt;"",AF10&lt;&gt;""),"-")</f>
        <v/>
      </c>
      <c r="BN10" s="120" t="str" cm="1">
        <f t="array" ref="BN10">_xlfn.IFS(AND($Z10&lt;&gt;"",AG10&lt;&gt;""),ABS($Z10-AG10),AND($Z10="",AG10=""),"",OR($Z10&lt;&gt;"",AG10&lt;&gt;""),"-")</f>
        <v/>
      </c>
      <c r="BO10" s="120" t="str" cm="1">
        <f t="array" ref="BO10">_xlfn.IFS(AND($Z10&lt;&gt;"",AH10&lt;&gt;""),ABS($Z10-AH10),AND($Z10="",AH10=""),"",OR($Z10&lt;&gt;"",AH10&lt;&gt;""),"-")</f>
        <v/>
      </c>
      <c r="BP10" s="120" t="str" cm="1">
        <f t="array" ref="BP10">_xlfn.IFS(AND($Z10&lt;&gt;"",AI10&lt;&gt;""),ABS($Z10-AI10),AND($Z10="",AI10=""),"",OR($Z10&lt;&gt;"",AI10&lt;&gt;""),"-")</f>
        <v>-</v>
      </c>
      <c r="BQ10" s="120" t="str" cm="1">
        <f t="array" ref="BQ10">_xlfn.IFS(AND($Z10&lt;&gt;"",AJ10&lt;&gt;""),ABS($Z10-AJ10),AND($Z10="",AJ10=""),"",OR($Z10&lt;&gt;"",AJ10&lt;&gt;""),"-")</f>
        <v>-</v>
      </c>
      <c r="BR10" s="121" t="str" cm="1">
        <f t="array" ref="BR10">_xlfn.IFS(AND($AA10&lt;&gt;"",AB10&lt;&gt;""),ABS($AA10-AB10),AND($AA10="",AB10=""),"",OR($AA10&lt;&gt;"",AB10&lt;&gt;""),"-")</f>
        <v/>
      </c>
      <c r="BS10" s="120" t="str" cm="1">
        <f t="array" ref="BS10">_xlfn.IFS(AND($AA10&lt;&gt;"",AC10&lt;&gt;""),ABS($AA10-AC10),AND($AA10="",AC10=""),"",OR($AA10&lt;&gt;"",AC10&lt;&gt;""),"-")</f>
        <v/>
      </c>
      <c r="BT10" s="120" t="str" cm="1">
        <f t="array" ref="BT10">_xlfn.IFS(AND($AA10&lt;&gt;"",AD10&lt;&gt;""),ABS($AA10-AD10),AND($AA10="",AD10=""),"",OR($AA10&lt;&gt;"",AD10&lt;&gt;""),"-")</f>
        <v/>
      </c>
      <c r="BU10" s="120" t="str" cm="1">
        <f t="array" ref="BU10">_xlfn.IFS(AND($AA10&lt;&gt;"",AE10&lt;&gt;""),ABS($AA10-AE10),AND($AA10="",AE10=""),"",OR($AA10&lt;&gt;"",AE10&lt;&gt;""),"-")</f>
        <v/>
      </c>
      <c r="BV10" s="120" t="str" cm="1">
        <f t="array" ref="BV10">_xlfn.IFS(AND($AA10&lt;&gt;"",AF10&lt;&gt;""),ABS($AA10-AF10),AND($AA10="",AF10=""),"",OR($AA10&lt;&gt;"",AF10&lt;&gt;""),"-")</f>
        <v/>
      </c>
      <c r="BW10" s="120" t="str" cm="1">
        <f t="array" ref="BW10">_xlfn.IFS(AND($AA10&lt;&gt;"",AG10&lt;&gt;""),ABS($AA10-AG10),AND($AA10="",AG10=""),"",OR($AA10&lt;&gt;"",AG10&lt;&gt;""),"-")</f>
        <v/>
      </c>
      <c r="BX10" s="120" t="str" cm="1">
        <f t="array" ref="BX10">_xlfn.IFS(AND($AA10&lt;&gt;"",AH10&lt;&gt;""),ABS($AA10-AH10),AND($AA10="",AH10=""),"",OR($AA10&lt;&gt;"",AH10&lt;&gt;""),"-")</f>
        <v/>
      </c>
      <c r="BY10" s="120" t="str" cm="1">
        <f t="array" ref="BY10">_xlfn.IFS(AND($AA10&lt;&gt;"",AI10&lt;&gt;""),ABS($AA10-AI10),AND($AA10="",AI10=""),"",OR($AA10&lt;&gt;"",AI10&lt;&gt;""),"-")</f>
        <v>-</v>
      </c>
      <c r="BZ10" s="120" t="str" cm="1">
        <f t="array" ref="BZ10">_xlfn.IFS(AND($AA10&lt;&gt;"",AJ10&lt;&gt;""),ABS($AA10-AJ10),AND($AA10="",AJ10=""),"",OR($AA10&lt;&gt;"",AJ10&lt;&gt;""),"-")</f>
        <v>-</v>
      </c>
      <c r="CA10" s="121" t="str" cm="1">
        <f t="array" ref="CA10">_xlfn.IFS(AND($AB10&lt;&gt;"",AC10&lt;&gt;""),ABS($AB10-AC10),AND($AB10="",AC10=""),"",OR($AB10&lt;&gt;"",AC10&lt;&gt;""),"-")</f>
        <v/>
      </c>
      <c r="CB10" s="120" t="str" cm="1">
        <f t="array" ref="CB10">_xlfn.IFS(AND($AB10&lt;&gt;"",AD10&lt;&gt;""),ABS($AB10-AD10),AND($AB10="",AD10=""),"",OR($AB10&lt;&gt;"",AD10&lt;&gt;""),"-")</f>
        <v/>
      </c>
      <c r="CC10" s="120" t="str" cm="1">
        <f t="array" ref="CC10">_xlfn.IFS(AND($AB10&lt;&gt;"",AE10&lt;&gt;""),ABS($AB10-AE10),AND($AB10="",AE10=""),"",OR($AB10&lt;&gt;"",AE10&lt;&gt;""),"-")</f>
        <v/>
      </c>
      <c r="CD10" s="120" t="str" cm="1">
        <f t="array" ref="CD10">_xlfn.IFS(AND($AB10&lt;&gt;"",AF10&lt;&gt;""),ABS($AB10-AF10),AND($AB10="",AF10=""),"",OR($AB10&lt;&gt;"",AF10&lt;&gt;""),"-")</f>
        <v/>
      </c>
      <c r="CE10" s="120" t="str" cm="1">
        <f t="array" ref="CE10">_xlfn.IFS(AND($AB10&lt;&gt;"",AG10&lt;&gt;""),ABS($AB10-AG10),AND($AB10="",AG10=""),"",OR($AB10&lt;&gt;"",AG10&lt;&gt;""),"-")</f>
        <v/>
      </c>
      <c r="CF10" s="120" t="str" cm="1">
        <f t="array" ref="CF10">_xlfn.IFS(AND($AB10&lt;&gt;"",AH10&lt;&gt;""),ABS($AB10-AH10),AND($AB10="",AH10=""),"",OR($AB10&lt;&gt;"",AH10&lt;&gt;""),"-")</f>
        <v/>
      </c>
      <c r="CG10" s="120" t="str" cm="1">
        <f t="array" ref="CG10">_xlfn.IFS(AND($AB10&lt;&gt;"",AI10&lt;&gt;""),ABS($AB10-AI10),AND($AB10="",AI10=""),"",OR($AB10&lt;&gt;"",AI10&lt;&gt;""),"-")</f>
        <v>-</v>
      </c>
      <c r="CH10" s="120" t="str" cm="1">
        <f t="array" ref="CH10">_xlfn.IFS(AND($AB10&lt;&gt;"",AJ10&lt;&gt;""),ABS($AB10-AJ10),AND($AB10="",AJ10=""),"",OR($AB10&lt;&gt;"",AJ10&lt;&gt;""),"-")</f>
        <v>-</v>
      </c>
      <c r="CI10" s="121" t="str" cm="1">
        <f t="array" ref="CI10">_xlfn.IFS(AND($AC10&lt;&gt;"",AD10&lt;&gt;""),ABS($AC10-AD10),AND($AC10="",AD10=""),"",OR($AC10&lt;&gt;"",AD10&lt;&gt;""),"-")</f>
        <v/>
      </c>
      <c r="CJ10" s="120" t="str" cm="1">
        <f t="array" ref="CJ10">_xlfn.IFS(AND($AC10&lt;&gt;"",AE10&lt;&gt;""),ABS($AC10-AE10),AND($AC10="",AE10=""),"",OR($AC10&lt;&gt;"",AE10&lt;&gt;""),"-")</f>
        <v/>
      </c>
      <c r="CK10" s="120" t="str" cm="1">
        <f t="array" ref="CK10">_xlfn.IFS(AND($AC10&lt;&gt;"",AF10&lt;&gt;""),ABS($AC10-AF10),AND($AC10="",AF10=""),"",OR($AC10&lt;&gt;"",AF10&lt;&gt;""),"-")</f>
        <v/>
      </c>
      <c r="CL10" s="120" t="str" cm="1">
        <f t="array" ref="CL10">_xlfn.IFS(AND($AC10&lt;&gt;"",AG10&lt;&gt;""),ABS($AC10-AG10),AND($AC10="",AG10=""),"",OR($AC10&lt;&gt;"",AG10&lt;&gt;""),"-")</f>
        <v/>
      </c>
      <c r="CM10" s="120" t="str" cm="1">
        <f t="array" ref="CM10">_xlfn.IFS(AND($AC10&lt;&gt;"",AH10&lt;&gt;""),ABS($AC10-AH10),AND($AC10="",AH10=""),"",OR($AC10&lt;&gt;"",AH10&lt;&gt;""),"-")</f>
        <v/>
      </c>
      <c r="CN10" s="120" t="str" cm="1">
        <f t="array" ref="CN10">_xlfn.IFS(AND($AC10&lt;&gt;"",AI10&lt;&gt;""),ABS($AC10-AI10),AND($AC10="",AI10=""),"",OR($AC10&lt;&gt;"",AI10&lt;&gt;""),"-")</f>
        <v>-</v>
      </c>
      <c r="CO10" s="120" t="str" cm="1">
        <f t="array" ref="CO10">_xlfn.IFS(AND($AC10&lt;&gt;"",AJ10&lt;&gt;""),ABS($AC10-AJ10),AND($AC10="",AJ10=""),"",OR($AC10&lt;&gt;"",AJ10&lt;&gt;""),"-")</f>
        <v>-</v>
      </c>
      <c r="CP10" s="121" t="str" cm="1">
        <f t="array" ref="CP10">_xlfn.IFS(AND($AD10&lt;&gt;"",AE10&lt;&gt;""),ABS($AD10-AE10),AND($AD10="",AE10=""),"",OR($AD10&lt;&gt;"",AE10&lt;&gt;""),"-")</f>
        <v/>
      </c>
      <c r="CQ10" s="120" t="str" cm="1">
        <f t="array" ref="CQ10">_xlfn.IFS(AND($AD10&lt;&gt;"",AF10&lt;&gt;""),ABS($AD10-AF10),AND($AD10="",AF10=""),"",OR($AD10&lt;&gt;"",AF10&lt;&gt;""),"-")</f>
        <v/>
      </c>
      <c r="CR10" s="120" t="str" cm="1">
        <f t="array" ref="CR10">_xlfn.IFS(AND($AD10&lt;&gt;"",AG10&lt;&gt;""),ABS($AD10-AG10),AND($AD10="",AG10=""),"",OR($AD10&lt;&gt;"",AG10&lt;&gt;""),"-")</f>
        <v/>
      </c>
      <c r="CS10" s="120" t="str" cm="1">
        <f t="array" ref="CS10">_xlfn.IFS(AND($AD10&lt;&gt;"",AH10&lt;&gt;""),ABS($AD10-AH10),AND($AD10="",AH10=""),"",OR($AD10&lt;&gt;"",AH10&lt;&gt;""),"-")</f>
        <v/>
      </c>
      <c r="CT10" s="120" t="str" cm="1">
        <f t="array" ref="CT10">_xlfn.IFS(AND($AD10&lt;&gt;"",AI10&lt;&gt;""),ABS($AD10-AI10),AND($AD10="",AI10=""),"",OR($AD10&lt;&gt;"",AI10&lt;&gt;""),"-")</f>
        <v>-</v>
      </c>
      <c r="CU10" s="120" t="str" cm="1">
        <f t="array" ref="CU10">_xlfn.IFS(AND($AD10&lt;&gt;"",AJ10&lt;&gt;""),ABS($AD10-AJ10),AND($AD10="",AJ10=""),"",OR($AD10&lt;&gt;"",AJ10&lt;&gt;""),"-")</f>
        <v>-</v>
      </c>
      <c r="CV10" s="121" t="str" cm="1">
        <f t="array" ref="CV10">_xlfn.IFS(AND($AE10&lt;&gt;"",AF10&lt;&gt;""),ABS($AE10-AF10),AND($AE10="",AF10=""),"",OR($AE10&lt;&gt;"",AF10&lt;&gt;""),"-")</f>
        <v/>
      </c>
      <c r="CW10" s="120" t="str" cm="1">
        <f t="array" ref="CW10">_xlfn.IFS(AND($AE10&lt;&gt;"",AG10&lt;&gt;""),ABS($AE10-AG10),AND($AE10="",AG10=""),"",OR($AE10&lt;&gt;"",AG10&lt;&gt;""),"-")</f>
        <v/>
      </c>
      <c r="CX10" s="120" t="str" cm="1">
        <f t="array" ref="CX10">_xlfn.IFS(AND($AE10&lt;&gt;"",AH10&lt;&gt;""),ABS($AE10-AH10),AND($AE10="",AH10=""),"",OR($AE10&lt;&gt;"",AH10&lt;&gt;""),"-")</f>
        <v/>
      </c>
      <c r="CY10" s="120" t="str" cm="1">
        <f t="array" ref="CY10">_xlfn.IFS(AND($AE10&lt;&gt;"",AI10&lt;&gt;""),ABS($AE10-AI10),AND($AE10="",AI10=""),"",OR($AE10&lt;&gt;"",AI10&lt;&gt;""),"-")</f>
        <v>-</v>
      </c>
      <c r="CZ10" s="120" t="str" cm="1">
        <f t="array" ref="CZ10">_xlfn.IFS(AND($AE10&lt;&gt;"",AJ10&lt;&gt;""),ABS($AE10-AJ10),AND($AE10="",AJ10=""),"",OR($AE10&lt;&gt;"",AJ10&lt;&gt;""),"-")</f>
        <v>-</v>
      </c>
      <c r="DA10" s="121" t="str" cm="1">
        <f t="array" ref="DA10">_xlfn.IFS(AND($AF10&lt;&gt;"",AG10&lt;&gt;""),ABS($AF10-AG10),AND($AF10="",AG10=""),"",OR($AF10&lt;&gt;"",AG10&lt;&gt;""),"-")</f>
        <v/>
      </c>
      <c r="DB10" s="120" t="str" cm="1">
        <f t="array" ref="DB10">_xlfn.IFS(AND($AF10&lt;&gt;"",AH10&lt;&gt;""),ABS($AF10-AH10),AND($AF10="",AH10=""),"",OR($AF10&lt;&gt;"",AH10&lt;&gt;""),"-")</f>
        <v/>
      </c>
      <c r="DC10" s="120" t="str" cm="1">
        <f t="array" ref="DC10">_xlfn.IFS(AND($AF10&lt;&gt;"",AI10&lt;&gt;""),ABS($AF10-AI10),AND($AF10="",AI10=""),"",OR($AF10&lt;&gt;"",AI10&lt;&gt;""),"-")</f>
        <v>-</v>
      </c>
      <c r="DD10" s="120" t="str" cm="1">
        <f t="array" ref="DD10">_xlfn.IFS(AND($AF10&lt;&gt;"",AJ10&lt;&gt;""),ABS($AF10-AJ10),AND($AF10="",AJ10=""),"",OR($AF10&lt;&gt;"",AJ10&lt;&gt;""),"-")</f>
        <v>-</v>
      </c>
      <c r="DE10" s="121" t="str" cm="1">
        <f t="array" ref="DE10">_xlfn.IFS(AND($AG10&lt;&gt;"",AH10&lt;&gt;""),ABS($AG10-AH10),AND($AG10="",AH10=""),"",OR($AG10&lt;&gt;"",AH10&lt;&gt;""),"-")</f>
        <v/>
      </c>
      <c r="DF10" s="120" t="str" cm="1">
        <f t="array" ref="DF10">_xlfn.IFS(AND($AG10&lt;&gt;"",AI10&lt;&gt;""),ABS($AG10-AI10),AND($AG10="",AI10=""),"",OR($AG10&lt;&gt;"",AI10&lt;&gt;""),"-")</f>
        <v>-</v>
      </c>
      <c r="DG10" s="120" t="str" cm="1">
        <f t="array" ref="DG10">_xlfn.IFS(AND($AG10&lt;&gt;"",AJ10&lt;&gt;""),ABS($AG10-AJ10),AND($AG10="",AJ10=""),"",OR($AG10&lt;&gt;"",AJ10&lt;&gt;""),"-")</f>
        <v>-</v>
      </c>
      <c r="DH10" s="121" t="str" cm="1">
        <f t="array" ref="DH10">_xlfn.IFS(AND($AH10&lt;&gt;"",AI10&lt;&gt;""),ABS($AH10-AI10),AND($AH10="",AI10=""),"",OR($AH10&lt;&gt;"",AI10&lt;&gt;""),"-")</f>
        <v>-</v>
      </c>
      <c r="DI10" s="120" t="str" cm="1">
        <f t="array" ref="DI10">_xlfn.IFS(AND($AH10&lt;&gt;"",AJ10&lt;&gt;""),ABS($AH10-AJ10),AND($AH10="",AJ10=""),"",OR($AH10&lt;&gt;"",AJ10&lt;&gt;""),"-")</f>
        <v>-</v>
      </c>
      <c r="DJ10" s="121" cm="1">
        <f t="array" ref="DJ10">_xlfn.IFS(AND($AI10&lt;&gt;"",AJ10&lt;&gt;""),ABS($AI10-AJ10),AND($AI10="",AJ10=""),"",OR($AI10&lt;&gt;"",AJ10&lt;&gt;""),"-")</f>
        <v>3.6483661638206044E-2</v>
      </c>
    </row>
    <row r="11" spans="1:115" x14ac:dyDescent="0.2">
      <c r="A11" s="120" t="str">
        <f t="shared" si="0"/>
        <v>ok</v>
      </c>
      <c r="B11" s="186">
        <f t="shared" si="1"/>
        <v>0</v>
      </c>
      <c r="C11" s="186">
        <f t="shared" si="2"/>
        <v>100</v>
      </c>
      <c r="D11" s="186">
        <f t="shared" si="3"/>
        <v>0</v>
      </c>
      <c r="E11" s="263">
        <f t="shared" si="4"/>
        <v>2</v>
      </c>
      <c r="F11" s="186">
        <f t="shared" si="5"/>
        <v>2</v>
      </c>
      <c r="G11" s="186">
        <f t="shared" si="6"/>
        <v>100</v>
      </c>
      <c r="H11" s="262" t="str">
        <f t="shared" si="7"/>
        <v/>
      </c>
      <c r="I11" s="187" t="str">
        <f t="shared" si="8"/>
        <v>I</v>
      </c>
      <c r="J11" s="260" t="s">
        <v>42</v>
      </c>
      <c r="K11" s="259" t="str">
        <f>VLOOKUP($J11,Merged_couplings!$B:$BU,MATCH(K$1,Merged_couplings!$B$1:$BU$1,0),FALSE)</f>
        <v>-IG</v>
      </c>
      <c r="L11" s="258" t="str">
        <f>VLOOKUP($J11,Merged_couplings!$B:$BU,MATCH(L$1,Merged_couplings!$B$1:$BU$1,0),FALSE)</f>
        <v>-IG</v>
      </c>
      <c r="M11" s="258" t="str">
        <f>VLOOKUP($J11,Merged_couplings!$B:$BU,MATCH(M$1,Merged_couplings!$B$1:$BU$1,0),FALSE)</f>
        <v>---</v>
      </c>
      <c r="N11" s="258" t="str">
        <f>VLOOKUP($J11,Merged_couplings!$B:$BU,MATCH(N$1,Merged_couplings!$B$1:$BU$1,0),FALSE)</f>
        <v>---</v>
      </c>
      <c r="O11" s="258" t="str">
        <f>VLOOKUP($J11,Merged_couplings!$B:$BU,MATCH(O$1,Merged_couplings!$B$1:$BU$1,0),FALSE)</f>
        <v>---</v>
      </c>
      <c r="P11" s="258" t="str">
        <f>VLOOKUP($J11,Merged_couplings!$B:$BU,MATCH(P$1,Merged_couplings!$B$1:$BU$1,0),FALSE)</f>
        <v>---</v>
      </c>
      <c r="Q11" s="258" t="str">
        <f>VLOOKUP($J11,Merged_couplings!$B:$BU,MATCH(Q$1,Merged_couplings!$B$1:$BU$1,0),FALSE)</f>
        <v>-I-</v>
      </c>
      <c r="R11" s="258" t="str">
        <f>VLOOKUP($J11,Merged_couplings!$B:$BU,MATCH(R$1,Merged_couplings!$B$1:$BU$1,0),FALSE)</f>
        <v>--G</v>
      </c>
      <c r="S11" s="258" t="str">
        <f>VLOOKUP($J11,Merged_couplings!$B:$BU,MATCH(S$1,Merged_couplings!$B$1:$BU$1,0),FALSE)</f>
        <v>--G</v>
      </c>
      <c r="T11" s="258" t="str">
        <f>VLOOKUP($J11,Merged_couplings!$B:$BU,MATCH(T$1,Merged_couplings!$B$1:$BU$1,0),FALSE)</f>
        <v>--G</v>
      </c>
      <c r="U11" s="258" t="str">
        <f>VLOOKUP($J11,Merged_couplings!$B:$BU,MATCH(U$1,Merged_couplings!$B$1:$BU$1,0),FALSE)</f>
        <v>--G</v>
      </c>
      <c r="V11" s="258" t="str">
        <f>VLOOKUP($J11,Merged_couplings!$B:$BU,MATCH(V$1,Merged_couplings!$B$1:$BU$1,0),FALSE)</f>
        <v>---</v>
      </c>
      <c r="W11" s="258" t="str">
        <f>VLOOKUP($J11,Merged_couplings!$B:$BU,MATCH(W$1,Merged_couplings!$B$1:$BU$1,0),FALSE)</f>
        <v>-I-</v>
      </c>
      <c r="X11" s="121">
        <f>_xlfn.IFNA(VLOOKUP($J11,Merged_couplings!$B:$R,MATCH(X$1,Merged_couplings!$B$1:$R$1,0),FALSE),"")</f>
        <v>8.4085095394492217</v>
      </c>
      <c r="Y11" s="120">
        <f>_xlfn.IFNA(VLOOKUP($J11,Merged_couplings!$B:$R,MATCH(Y$1,Merged_couplings!$B$1:$R$1,0),FALSE),"")</f>
        <v>8.3639660703437162</v>
      </c>
      <c r="Z11" s="120" t="str">
        <f>_xlfn.IFNA(VLOOKUP($J11,Merged_couplings!$B:$R,MATCH(Z$1,Merged_couplings!$B$1:$R$1,0),FALSE),"")</f>
        <v/>
      </c>
      <c r="AA11" s="120" t="str">
        <f>_xlfn.IFNA(VLOOKUP($J11,Merged_couplings!$B:$R,MATCH(AA$1,Merged_couplings!$B$1:$R$1,0),FALSE),"")</f>
        <v/>
      </c>
      <c r="AB11" s="120" t="str">
        <f>_xlfn.IFNA(VLOOKUP($J11,Merged_couplings!$B:$R,MATCH(AB$1,Merged_couplings!$B$1:$R$1,0),FALSE),"")</f>
        <v/>
      </c>
      <c r="AC11" s="120" t="str">
        <f>_xlfn.IFNA(VLOOKUP($J11,Merged_couplings!$B:$R,MATCH(AC$1,Merged_couplings!$B$1:$R$1,0),FALSE),"")</f>
        <v/>
      </c>
      <c r="AD11" s="120" t="str">
        <f>_xlfn.IFNA(VLOOKUP($J11,Merged_couplings!$B:$R,MATCH(AD$1,Merged_couplings!$B$1:$R$1,0),FALSE),"")</f>
        <v/>
      </c>
      <c r="AE11" s="120" t="str">
        <f>_xlfn.IFNA(VLOOKUP($J11,Merged_couplings!$B:$R,MATCH(AE$1,Merged_couplings!$B$1:$R$1,0),FALSE),"")</f>
        <v/>
      </c>
      <c r="AF11" s="120" t="str">
        <f>_xlfn.IFNA(VLOOKUP($J11,Merged_couplings!$B:$R,MATCH(AF$1,Merged_couplings!$B$1:$R$1,0),FALSE),"")</f>
        <v/>
      </c>
      <c r="AG11" s="120" t="str">
        <f>_xlfn.IFNA(VLOOKUP($J11,Merged_couplings!$B:$R,MATCH(AG$1,Merged_couplings!$B$1:$R$1,0),FALSE),"")</f>
        <v/>
      </c>
      <c r="AH11" s="120" t="str">
        <f>_xlfn.IFNA(VLOOKUP($J11,Merged_couplings!$B:$R,MATCH(AH$1,Merged_couplings!$B$1:$R$1,0),FALSE),"")</f>
        <v/>
      </c>
      <c r="AI11" s="120" t="str">
        <f>_xlfn.IFNA(VLOOKUP($J11,Merged_couplings!$B:$R,MATCH(AI$1,Merged_couplings!$B$1:$R$1,0),FALSE),"")</f>
        <v/>
      </c>
      <c r="AJ11" s="120" t="str">
        <f>_xlfn.IFNA(VLOOKUP($J11,Merged_couplings!$B:$R,MATCH(AJ$1,Merged_couplings!$B$1:$R$1,0),FALSE),"")</f>
        <v/>
      </c>
      <c r="AK11" s="123" cm="1">
        <f t="array" ref="AK11">_xlfn.IFS(AND($X11&lt;&gt;"",Y11&lt;&gt;""),ABS($X11-Y11),AND($X11="",Y11=""),"",OR($X11&lt;&gt;"",Y11&lt;&gt;""),"-")</f>
        <v>4.4543469105505551E-2</v>
      </c>
      <c r="AL11" s="122" t="str" cm="1">
        <f t="array" ref="AL11">_xlfn.IFS(AND($X11&lt;&gt;"",Z11&lt;&gt;""),ABS($X11-Z11),AND($X11="",Z11=""),"",OR($X11&lt;&gt;"",Z11&lt;&gt;""),"-")</f>
        <v>-</v>
      </c>
      <c r="AM11" s="122" t="str" cm="1">
        <f t="array" ref="AM11">_xlfn.IFS(AND($X11&lt;&gt;"",AA11&lt;&gt;""),ABS($X11-AA11),AND($X11="",AA11=""),"",OR($X11&lt;&gt;"",AA11&lt;&gt;""),"-")</f>
        <v>-</v>
      </c>
      <c r="AN11" s="122" t="str" cm="1">
        <f t="array" ref="AN11">_xlfn.IFS(AND($X11&lt;&gt;"",AB11&lt;&gt;""),ABS($X11-AB11),AND($X11="",AB11=""),"",OR($X11&lt;&gt;"",AB11&lt;&gt;""),"-")</f>
        <v>-</v>
      </c>
      <c r="AO11" s="122" t="str" cm="1">
        <f t="array" ref="AO11">_xlfn.IFS(AND($X11&lt;&gt;"",AC11&lt;&gt;""),ABS($X11-AC11),AND($X11="",AC11=""),"",OR($X11&lt;&gt;"",AC11&lt;&gt;""),"-")</f>
        <v>-</v>
      </c>
      <c r="AP11" s="122" t="str" cm="1">
        <f t="array" ref="AP11">_xlfn.IFS(AND($X11&lt;&gt;"",AD11&lt;&gt;""),ABS($X11-AD11),AND($X11="",AD11=""),"",OR($X11&lt;&gt;"",AD11&lt;&gt;""),"-")</f>
        <v>-</v>
      </c>
      <c r="AQ11" s="122" t="str" cm="1">
        <f t="array" ref="AQ11">_xlfn.IFS(AND($X11&lt;&gt;"",AE11&lt;&gt;""),ABS($X11-AE11),AND($X11="",AE11=""),"",OR($X11&lt;&gt;"",AE11&lt;&gt;""),"-")</f>
        <v>-</v>
      </c>
      <c r="AR11" s="122" t="str" cm="1">
        <f t="array" ref="AR11">_xlfn.IFS(AND($X11&lt;&gt;"",AF11&lt;&gt;""),ABS($X11-AF11),AND($X11="",AF11=""),"",OR($X11&lt;&gt;"",AF11&lt;&gt;""),"-")</f>
        <v>-</v>
      </c>
      <c r="AS11" s="122" t="str" cm="1">
        <f t="array" ref="AS11">_xlfn.IFS(AND($X11&lt;&gt;"",AG11&lt;&gt;""),ABS($X11-AG11),AND($X11="",AG11=""),"",OR($X11&lt;&gt;"",AG11&lt;&gt;""),"-")</f>
        <v>-</v>
      </c>
      <c r="AT11" s="122" t="str" cm="1">
        <f t="array" ref="AT11">_xlfn.IFS(AND($X11&lt;&gt;"",AH11&lt;&gt;""),ABS($X11-AH11),AND($X11="",AH11=""),"",OR($X11&lt;&gt;"",AH11&lt;&gt;""),"-")</f>
        <v>-</v>
      </c>
      <c r="AU11" s="122" t="str" cm="1">
        <f t="array" ref="AU11">_xlfn.IFS(AND($X11&lt;&gt;"",AI11&lt;&gt;""),ABS($X11-AI11),AND($X11="",AI11=""),"",OR($X11&lt;&gt;"",AI11&lt;&gt;""),"-")</f>
        <v>-</v>
      </c>
      <c r="AV11" s="122" t="str" cm="1">
        <f t="array" ref="AV11">_xlfn.IFS(AND($X11&lt;&gt;"",AJ11&lt;&gt;""),ABS($X11-AJ11),AND($X11="",AJ11=""),"",OR($X11&lt;&gt;"",AJ11&lt;&gt;""),"-")</f>
        <v>-</v>
      </c>
      <c r="AW11" s="123" t="str" cm="1">
        <f t="array" ref="AW11">_xlfn.IFS(AND($Y11&lt;&gt;"",Z11&lt;&gt;""),ABS($Y11-Z11),AND($Y11="",Z11=""),"",OR($Y11&lt;&gt;"",Z11&lt;&gt;""),"-")</f>
        <v>-</v>
      </c>
      <c r="AX11" s="122" t="str" cm="1">
        <f t="array" ref="AX11">_xlfn.IFS(AND($Y11&lt;&gt;"",AA11&lt;&gt;""),ABS($Y11-AA11),AND($Y11="",AA11=""),"",OR($Y11&lt;&gt;"",AA11&lt;&gt;""),"-")</f>
        <v>-</v>
      </c>
      <c r="AY11" s="122" t="str" cm="1">
        <f t="array" ref="AY11">_xlfn.IFS(AND($Y11&lt;&gt;"",AB11&lt;&gt;""),ABS($Y11-AB11),AND($Y11="",AB11=""),"",OR($Y11&lt;&gt;"",AB11&lt;&gt;""),"-")</f>
        <v>-</v>
      </c>
      <c r="AZ11" s="122" t="str" cm="1">
        <f t="array" ref="AZ11">_xlfn.IFS(AND($Y11&lt;&gt;"",AC11&lt;&gt;""),ABS($Y11-AC11),AND($Y11="",AC11=""),"",OR($Y11&lt;&gt;"",AC11&lt;&gt;""),"-")</f>
        <v>-</v>
      </c>
      <c r="BA11" s="122" t="str" cm="1">
        <f t="array" ref="BA11">_xlfn.IFS(AND($Y11&lt;&gt;"",AD11&lt;&gt;""),ABS($Y11-AD11),AND($Y11="",AD11=""),"",OR($Y11&lt;&gt;"",AD11&lt;&gt;""),"-")</f>
        <v>-</v>
      </c>
      <c r="BB11" s="122" t="str" cm="1">
        <f t="array" ref="BB11">_xlfn.IFS(AND($Y11&lt;&gt;"",AE11&lt;&gt;""),ABS($Y11-AE11),AND($Y11="",AE11=""),"",OR($Y11&lt;&gt;"",AE11&lt;&gt;""),"-")</f>
        <v>-</v>
      </c>
      <c r="BC11" s="122" t="str" cm="1">
        <f t="array" ref="BC11">_xlfn.IFS(AND($Y11&lt;&gt;"",AF11&lt;&gt;""),ABS($Y11-AF11),AND($Y11="",AF11=""),"",OR($Y11&lt;&gt;"",AF11&lt;&gt;""),"-")</f>
        <v>-</v>
      </c>
      <c r="BD11" s="122" t="str" cm="1">
        <f t="array" ref="BD11">_xlfn.IFS(AND($Y11&lt;&gt;"",AG11&lt;&gt;""),ABS($Y11-AG11),AND($Y11="",AG11=""),"",OR($Y11&lt;&gt;"",AG11&lt;&gt;""),"-")</f>
        <v>-</v>
      </c>
      <c r="BE11" s="122" t="str" cm="1">
        <f t="array" ref="BE11">_xlfn.IFS(AND($Y11&lt;&gt;"",AH11&lt;&gt;""),ABS($Y11-AH11),AND($Y11="",AH11=""),"",OR($Y11&lt;&gt;"",AH11&lt;&gt;""),"-")</f>
        <v>-</v>
      </c>
      <c r="BF11" s="122" t="str" cm="1">
        <f t="array" ref="BF11">_xlfn.IFS(AND($Y11&lt;&gt;"",AI11&lt;&gt;""),ABS($Y11-AI11),AND($Y11="",AI11=""),"",OR($Y11&lt;&gt;"",AI11&lt;&gt;""),"-")</f>
        <v>-</v>
      </c>
      <c r="BG11" s="122" t="str" cm="1">
        <f t="array" ref="BG11">_xlfn.IFS(AND($Y11&lt;&gt;"",AJ11&lt;&gt;""),ABS($Y11-AJ11),AND($Y11="",AJ11=""),"",OR($Y11&lt;&gt;"",AJ11&lt;&gt;""),"-")</f>
        <v>-</v>
      </c>
      <c r="BH11" s="121" t="str" cm="1">
        <f t="array" ref="BH11">_xlfn.IFS(AND($Z11&lt;&gt;"",AA11&lt;&gt;""),ABS($Z11-AA11),AND($Z11="",AA11=""),"",OR($Z11&lt;&gt;"",AA11&lt;&gt;""),"-")</f>
        <v/>
      </c>
      <c r="BI11" s="120" t="str" cm="1">
        <f t="array" ref="BI11">_xlfn.IFS(AND($Z11&lt;&gt;"",AB11&lt;&gt;""),ABS($Z11-AB11),AND($Z11="",AB11=""),"",OR($Z11&lt;&gt;"",AB11&lt;&gt;""),"-")</f>
        <v/>
      </c>
      <c r="BJ11" s="120" t="str" cm="1">
        <f t="array" ref="BJ11">_xlfn.IFS(AND($Z11&lt;&gt;"",AC11&lt;&gt;""),ABS($Z11-AC11),AND($Z11="",AC11=""),"",OR($Z11&lt;&gt;"",AC11&lt;&gt;""),"-")</f>
        <v/>
      </c>
      <c r="BK11" s="120" t="str" cm="1">
        <f t="array" ref="BK11">_xlfn.IFS(AND($Z11&lt;&gt;"",AD11&lt;&gt;""),ABS($Z11-AD11),AND($Z11="",AD11=""),"",OR($Z11&lt;&gt;"",AD11&lt;&gt;""),"-")</f>
        <v/>
      </c>
      <c r="BL11" s="120" t="str" cm="1">
        <f t="array" ref="BL11">_xlfn.IFS(AND($Z11&lt;&gt;"",AE11&lt;&gt;""),ABS($Z11-AE11),AND($Z11="",AE11=""),"",OR($Z11&lt;&gt;"",AE11&lt;&gt;""),"-")</f>
        <v/>
      </c>
      <c r="BM11" s="120" t="str" cm="1">
        <f t="array" ref="BM11">_xlfn.IFS(AND($Z11&lt;&gt;"",AF11&lt;&gt;""),ABS($Z11-AF11),AND($Z11="",AF11=""),"",OR($Z11&lt;&gt;"",AF11&lt;&gt;""),"-")</f>
        <v/>
      </c>
      <c r="BN11" s="120" t="str" cm="1">
        <f t="array" ref="BN11">_xlfn.IFS(AND($Z11&lt;&gt;"",AG11&lt;&gt;""),ABS($Z11-AG11),AND($Z11="",AG11=""),"",OR($Z11&lt;&gt;"",AG11&lt;&gt;""),"-")</f>
        <v/>
      </c>
      <c r="BO11" s="120" t="str" cm="1">
        <f t="array" ref="BO11">_xlfn.IFS(AND($Z11&lt;&gt;"",AH11&lt;&gt;""),ABS($Z11-AH11),AND($Z11="",AH11=""),"",OR($Z11&lt;&gt;"",AH11&lt;&gt;""),"-")</f>
        <v/>
      </c>
      <c r="BP11" s="120" t="str" cm="1">
        <f t="array" ref="BP11">_xlfn.IFS(AND($Z11&lt;&gt;"",AI11&lt;&gt;""),ABS($Z11-AI11),AND($Z11="",AI11=""),"",OR($Z11&lt;&gt;"",AI11&lt;&gt;""),"-")</f>
        <v/>
      </c>
      <c r="BQ11" s="120" t="str" cm="1">
        <f t="array" ref="BQ11">_xlfn.IFS(AND($Z11&lt;&gt;"",AJ11&lt;&gt;""),ABS($Z11-AJ11),AND($Z11="",AJ11=""),"",OR($Z11&lt;&gt;"",AJ11&lt;&gt;""),"-")</f>
        <v/>
      </c>
      <c r="BR11" s="121" t="str" cm="1">
        <f t="array" ref="BR11">_xlfn.IFS(AND($AA11&lt;&gt;"",AB11&lt;&gt;""),ABS($AA11-AB11),AND($AA11="",AB11=""),"",OR($AA11&lt;&gt;"",AB11&lt;&gt;""),"-")</f>
        <v/>
      </c>
      <c r="BS11" s="120" t="str" cm="1">
        <f t="array" ref="BS11">_xlfn.IFS(AND($AA11&lt;&gt;"",AC11&lt;&gt;""),ABS($AA11-AC11),AND($AA11="",AC11=""),"",OR($AA11&lt;&gt;"",AC11&lt;&gt;""),"-")</f>
        <v/>
      </c>
      <c r="BT11" s="120" t="str" cm="1">
        <f t="array" ref="BT11">_xlfn.IFS(AND($AA11&lt;&gt;"",AD11&lt;&gt;""),ABS($AA11-AD11),AND($AA11="",AD11=""),"",OR($AA11&lt;&gt;"",AD11&lt;&gt;""),"-")</f>
        <v/>
      </c>
      <c r="BU11" s="120" t="str" cm="1">
        <f t="array" ref="BU11">_xlfn.IFS(AND($AA11&lt;&gt;"",AE11&lt;&gt;""),ABS($AA11-AE11),AND($AA11="",AE11=""),"",OR($AA11&lt;&gt;"",AE11&lt;&gt;""),"-")</f>
        <v/>
      </c>
      <c r="BV11" s="120" t="str" cm="1">
        <f t="array" ref="BV11">_xlfn.IFS(AND($AA11&lt;&gt;"",AF11&lt;&gt;""),ABS($AA11-AF11),AND($AA11="",AF11=""),"",OR($AA11&lt;&gt;"",AF11&lt;&gt;""),"-")</f>
        <v/>
      </c>
      <c r="BW11" s="120" t="str" cm="1">
        <f t="array" ref="BW11">_xlfn.IFS(AND($AA11&lt;&gt;"",AG11&lt;&gt;""),ABS($AA11-AG11),AND($AA11="",AG11=""),"",OR($AA11&lt;&gt;"",AG11&lt;&gt;""),"-")</f>
        <v/>
      </c>
      <c r="BX11" s="120" t="str" cm="1">
        <f t="array" ref="BX11">_xlfn.IFS(AND($AA11&lt;&gt;"",AH11&lt;&gt;""),ABS($AA11-AH11),AND($AA11="",AH11=""),"",OR($AA11&lt;&gt;"",AH11&lt;&gt;""),"-")</f>
        <v/>
      </c>
      <c r="BY11" s="120" t="str" cm="1">
        <f t="array" ref="BY11">_xlfn.IFS(AND($AA11&lt;&gt;"",AI11&lt;&gt;""),ABS($AA11-AI11),AND($AA11="",AI11=""),"",OR($AA11&lt;&gt;"",AI11&lt;&gt;""),"-")</f>
        <v/>
      </c>
      <c r="BZ11" s="120" t="str" cm="1">
        <f t="array" ref="BZ11">_xlfn.IFS(AND($AA11&lt;&gt;"",AJ11&lt;&gt;""),ABS($AA11-AJ11),AND($AA11="",AJ11=""),"",OR($AA11&lt;&gt;"",AJ11&lt;&gt;""),"-")</f>
        <v/>
      </c>
      <c r="CA11" s="121" t="str" cm="1">
        <f t="array" ref="CA11">_xlfn.IFS(AND($AB11&lt;&gt;"",AC11&lt;&gt;""),ABS($AB11-AC11),AND($AB11="",AC11=""),"",OR($AB11&lt;&gt;"",AC11&lt;&gt;""),"-")</f>
        <v/>
      </c>
      <c r="CB11" s="120" t="str" cm="1">
        <f t="array" ref="CB11">_xlfn.IFS(AND($AB11&lt;&gt;"",AD11&lt;&gt;""),ABS($AB11-AD11),AND($AB11="",AD11=""),"",OR($AB11&lt;&gt;"",AD11&lt;&gt;""),"-")</f>
        <v/>
      </c>
      <c r="CC11" s="120" t="str" cm="1">
        <f t="array" ref="CC11">_xlfn.IFS(AND($AB11&lt;&gt;"",AE11&lt;&gt;""),ABS($AB11-AE11),AND($AB11="",AE11=""),"",OR($AB11&lt;&gt;"",AE11&lt;&gt;""),"-")</f>
        <v/>
      </c>
      <c r="CD11" s="120" t="str" cm="1">
        <f t="array" ref="CD11">_xlfn.IFS(AND($AB11&lt;&gt;"",AF11&lt;&gt;""),ABS($AB11-AF11),AND($AB11="",AF11=""),"",OR($AB11&lt;&gt;"",AF11&lt;&gt;""),"-")</f>
        <v/>
      </c>
      <c r="CE11" s="120" t="str" cm="1">
        <f t="array" ref="CE11">_xlfn.IFS(AND($AB11&lt;&gt;"",AG11&lt;&gt;""),ABS($AB11-AG11),AND($AB11="",AG11=""),"",OR($AB11&lt;&gt;"",AG11&lt;&gt;""),"-")</f>
        <v/>
      </c>
      <c r="CF11" s="120" t="str" cm="1">
        <f t="array" ref="CF11">_xlfn.IFS(AND($AB11&lt;&gt;"",AH11&lt;&gt;""),ABS($AB11-AH11),AND($AB11="",AH11=""),"",OR($AB11&lt;&gt;"",AH11&lt;&gt;""),"-")</f>
        <v/>
      </c>
      <c r="CG11" s="120" t="str" cm="1">
        <f t="array" ref="CG11">_xlfn.IFS(AND($AB11&lt;&gt;"",AI11&lt;&gt;""),ABS($AB11-AI11),AND($AB11="",AI11=""),"",OR($AB11&lt;&gt;"",AI11&lt;&gt;""),"-")</f>
        <v/>
      </c>
      <c r="CH11" s="120" t="str" cm="1">
        <f t="array" ref="CH11">_xlfn.IFS(AND($AB11&lt;&gt;"",AJ11&lt;&gt;""),ABS($AB11-AJ11),AND($AB11="",AJ11=""),"",OR($AB11&lt;&gt;"",AJ11&lt;&gt;""),"-")</f>
        <v/>
      </c>
      <c r="CI11" s="121" t="str" cm="1">
        <f t="array" ref="CI11">_xlfn.IFS(AND($AC11&lt;&gt;"",AD11&lt;&gt;""),ABS($AC11-AD11),AND($AC11="",AD11=""),"",OR($AC11&lt;&gt;"",AD11&lt;&gt;""),"-")</f>
        <v/>
      </c>
      <c r="CJ11" s="120" t="str" cm="1">
        <f t="array" ref="CJ11">_xlfn.IFS(AND($AC11&lt;&gt;"",AE11&lt;&gt;""),ABS($AC11-AE11),AND($AC11="",AE11=""),"",OR($AC11&lt;&gt;"",AE11&lt;&gt;""),"-")</f>
        <v/>
      </c>
      <c r="CK11" s="120" t="str" cm="1">
        <f t="array" ref="CK11">_xlfn.IFS(AND($AC11&lt;&gt;"",AF11&lt;&gt;""),ABS($AC11-AF11),AND($AC11="",AF11=""),"",OR($AC11&lt;&gt;"",AF11&lt;&gt;""),"-")</f>
        <v/>
      </c>
      <c r="CL11" s="120" t="str" cm="1">
        <f t="array" ref="CL11">_xlfn.IFS(AND($AC11&lt;&gt;"",AG11&lt;&gt;""),ABS($AC11-AG11),AND($AC11="",AG11=""),"",OR($AC11&lt;&gt;"",AG11&lt;&gt;""),"-")</f>
        <v/>
      </c>
      <c r="CM11" s="120" t="str" cm="1">
        <f t="array" ref="CM11">_xlfn.IFS(AND($AC11&lt;&gt;"",AH11&lt;&gt;""),ABS($AC11-AH11),AND($AC11="",AH11=""),"",OR($AC11&lt;&gt;"",AH11&lt;&gt;""),"-")</f>
        <v/>
      </c>
      <c r="CN11" s="120" t="str" cm="1">
        <f t="array" ref="CN11">_xlfn.IFS(AND($AC11&lt;&gt;"",AI11&lt;&gt;""),ABS($AC11-AI11),AND($AC11="",AI11=""),"",OR($AC11&lt;&gt;"",AI11&lt;&gt;""),"-")</f>
        <v/>
      </c>
      <c r="CO11" s="120" t="str" cm="1">
        <f t="array" ref="CO11">_xlfn.IFS(AND($AC11&lt;&gt;"",AJ11&lt;&gt;""),ABS($AC11-AJ11),AND($AC11="",AJ11=""),"",OR($AC11&lt;&gt;"",AJ11&lt;&gt;""),"-")</f>
        <v/>
      </c>
      <c r="CP11" s="121" t="str" cm="1">
        <f t="array" ref="CP11">_xlfn.IFS(AND($AD11&lt;&gt;"",AE11&lt;&gt;""),ABS($AD11-AE11),AND($AD11="",AE11=""),"",OR($AD11&lt;&gt;"",AE11&lt;&gt;""),"-")</f>
        <v/>
      </c>
      <c r="CQ11" s="120" t="str" cm="1">
        <f t="array" ref="CQ11">_xlfn.IFS(AND($AD11&lt;&gt;"",AF11&lt;&gt;""),ABS($AD11-AF11),AND($AD11="",AF11=""),"",OR($AD11&lt;&gt;"",AF11&lt;&gt;""),"-")</f>
        <v/>
      </c>
      <c r="CR11" s="120" t="str" cm="1">
        <f t="array" ref="CR11">_xlfn.IFS(AND($AD11&lt;&gt;"",AG11&lt;&gt;""),ABS($AD11-AG11),AND($AD11="",AG11=""),"",OR($AD11&lt;&gt;"",AG11&lt;&gt;""),"-")</f>
        <v/>
      </c>
      <c r="CS11" s="120" t="str" cm="1">
        <f t="array" ref="CS11">_xlfn.IFS(AND($AD11&lt;&gt;"",AH11&lt;&gt;""),ABS($AD11-AH11),AND($AD11="",AH11=""),"",OR($AD11&lt;&gt;"",AH11&lt;&gt;""),"-")</f>
        <v/>
      </c>
      <c r="CT11" s="120" t="str" cm="1">
        <f t="array" ref="CT11">_xlfn.IFS(AND($AD11&lt;&gt;"",AI11&lt;&gt;""),ABS($AD11-AI11),AND($AD11="",AI11=""),"",OR($AD11&lt;&gt;"",AI11&lt;&gt;""),"-")</f>
        <v/>
      </c>
      <c r="CU11" s="120" t="str" cm="1">
        <f t="array" ref="CU11">_xlfn.IFS(AND($AD11&lt;&gt;"",AJ11&lt;&gt;""),ABS($AD11-AJ11),AND($AD11="",AJ11=""),"",OR($AD11&lt;&gt;"",AJ11&lt;&gt;""),"-")</f>
        <v/>
      </c>
      <c r="CV11" s="121" t="str" cm="1">
        <f t="array" ref="CV11">_xlfn.IFS(AND($AE11&lt;&gt;"",AF11&lt;&gt;""),ABS($AE11-AF11),AND($AE11="",AF11=""),"",OR($AE11&lt;&gt;"",AF11&lt;&gt;""),"-")</f>
        <v/>
      </c>
      <c r="CW11" s="120" t="str" cm="1">
        <f t="array" ref="CW11">_xlfn.IFS(AND($AE11&lt;&gt;"",AG11&lt;&gt;""),ABS($AE11-AG11),AND($AE11="",AG11=""),"",OR($AE11&lt;&gt;"",AG11&lt;&gt;""),"-")</f>
        <v/>
      </c>
      <c r="CX11" s="120" t="str" cm="1">
        <f t="array" ref="CX11">_xlfn.IFS(AND($AE11&lt;&gt;"",AH11&lt;&gt;""),ABS($AE11-AH11),AND($AE11="",AH11=""),"",OR($AE11&lt;&gt;"",AH11&lt;&gt;""),"-")</f>
        <v/>
      </c>
      <c r="CY11" s="120" t="str" cm="1">
        <f t="array" ref="CY11">_xlfn.IFS(AND($AE11&lt;&gt;"",AI11&lt;&gt;""),ABS($AE11-AI11),AND($AE11="",AI11=""),"",OR($AE11&lt;&gt;"",AI11&lt;&gt;""),"-")</f>
        <v/>
      </c>
      <c r="CZ11" s="120" t="str" cm="1">
        <f t="array" ref="CZ11">_xlfn.IFS(AND($AE11&lt;&gt;"",AJ11&lt;&gt;""),ABS($AE11-AJ11),AND($AE11="",AJ11=""),"",OR($AE11&lt;&gt;"",AJ11&lt;&gt;""),"-")</f>
        <v/>
      </c>
      <c r="DA11" s="121" t="str" cm="1">
        <f t="array" ref="DA11">_xlfn.IFS(AND($AF11&lt;&gt;"",AG11&lt;&gt;""),ABS($AF11-AG11),AND($AF11="",AG11=""),"",OR($AF11&lt;&gt;"",AG11&lt;&gt;""),"-")</f>
        <v/>
      </c>
      <c r="DB11" s="120" t="str" cm="1">
        <f t="array" ref="DB11">_xlfn.IFS(AND($AF11&lt;&gt;"",AH11&lt;&gt;""),ABS($AF11-AH11),AND($AF11="",AH11=""),"",OR($AF11&lt;&gt;"",AH11&lt;&gt;""),"-")</f>
        <v/>
      </c>
      <c r="DC11" s="120" t="str" cm="1">
        <f t="array" ref="DC11">_xlfn.IFS(AND($AF11&lt;&gt;"",AI11&lt;&gt;""),ABS($AF11-AI11),AND($AF11="",AI11=""),"",OR($AF11&lt;&gt;"",AI11&lt;&gt;""),"-")</f>
        <v/>
      </c>
      <c r="DD11" s="120" t="str" cm="1">
        <f t="array" ref="DD11">_xlfn.IFS(AND($AF11&lt;&gt;"",AJ11&lt;&gt;""),ABS($AF11-AJ11),AND($AF11="",AJ11=""),"",OR($AF11&lt;&gt;"",AJ11&lt;&gt;""),"-")</f>
        <v/>
      </c>
      <c r="DE11" s="121" t="str" cm="1">
        <f t="array" ref="DE11">_xlfn.IFS(AND($AG11&lt;&gt;"",AH11&lt;&gt;""),ABS($AG11-AH11),AND($AG11="",AH11=""),"",OR($AG11&lt;&gt;"",AH11&lt;&gt;""),"-")</f>
        <v/>
      </c>
      <c r="DF11" s="120" t="str" cm="1">
        <f t="array" ref="DF11">_xlfn.IFS(AND($AG11&lt;&gt;"",AI11&lt;&gt;""),ABS($AG11-AI11),AND($AG11="",AI11=""),"",OR($AG11&lt;&gt;"",AI11&lt;&gt;""),"-")</f>
        <v/>
      </c>
      <c r="DG11" s="120" t="str" cm="1">
        <f t="array" ref="DG11">_xlfn.IFS(AND($AG11&lt;&gt;"",AJ11&lt;&gt;""),ABS($AG11-AJ11),AND($AG11="",AJ11=""),"",OR($AG11&lt;&gt;"",AJ11&lt;&gt;""),"-")</f>
        <v/>
      </c>
      <c r="DH11" s="121" t="str" cm="1">
        <f t="array" ref="DH11">_xlfn.IFS(AND($AH11&lt;&gt;"",AI11&lt;&gt;""),ABS($AH11-AI11),AND($AH11="",AI11=""),"",OR($AH11&lt;&gt;"",AI11&lt;&gt;""),"-")</f>
        <v/>
      </c>
      <c r="DI11" s="120" t="str" cm="1">
        <f t="array" ref="DI11">_xlfn.IFS(AND($AH11&lt;&gt;"",AJ11&lt;&gt;""),ABS($AH11-AJ11),AND($AH11="",AJ11=""),"",OR($AH11&lt;&gt;"",AJ11&lt;&gt;""),"-")</f>
        <v/>
      </c>
      <c r="DJ11" s="121" t="str" cm="1">
        <f t="array" ref="DJ11">_xlfn.IFS(AND($AI11&lt;&gt;"",AJ11&lt;&gt;""),ABS($AI11-AJ11),AND($AI11="",AJ11=""),"",OR($AI11&lt;&gt;"",AJ11&lt;&gt;""),"-")</f>
        <v/>
      </c>
    </row>
    <row r="12" spans="1:115" x14ac:dyDescent="0.2">
      <c r="A12" s="120" t="str">
        <f t="shared" si="0"/>
        <v>ok</v>
      </c>
      <c r="B12" s="186">
        <f t="shared" si="1"/>
        <v>0</v>
      </c>
      <c r="C12" s="186">
        <f t="shared" si="2"/>
        <v>100</v>
      </c>
      <c r="D12" s="186">
        <f t="shared" si="3"/>
        <v>0</v>
      </c>
      <c r="E12" s="263">
        <f t="shared" si="4"/>
        <v>2</v>
      </c>
      <c r="F12" s="186">
        <f t="shared" si="5"/>
        <v>2</v>
      </c>
      <c r="G12" s="186">
        <f t="shared" si="6"/>
        <v>100</v>
      </c>
      <c r="H12" s="262" t="str">
        <f t="shared" si="7"/>
        <v/>
      </c>
      <c r="I12" s="187" t="str">
        <f t="shared" si="8"/>
        <v>I</v>
      </c>
      <c r="J12" s="260" t="s">
        <v>43</v>
      </c>
      <c r="K12" s="259" t="str">
        <f>VLOOKUP($J12,Merged_couplings!$B:$BU,MATCH(K$1,Merged_couplings!$B$1:$BU$1,0),FALSE)</f>
        <v>-IG</v>
      </c>
      <c r="L12" s="258" t="str">
        <f>VLOOKUP($J12,Merged_couplings!$B:$BU,MATCH(L$1,Merged_couplings!$B$1:$BU$1,0),FALSE)</f>
        <v>-IG</v>
      </c>
      <c r="M12" s="258" t="str">
        <f>VLOOKUP($J12,Merged_couplings!$B:$BU,MATCH(M$1,Merged_couplings!$B$1:$BU$1,0),FALSE)</f>
        <v>-I-</v>
      </c>
      <c r="N12" s="258" t="str">
        <f>VLOOKUP($J12,Merged_couplings!$B:$BU,MATCH(N$1,Merged_couplings!$B$1:$BU$1,0),FALSE)</f>
        <v>-I-</v>
      </c>
      <c r="O12" s="258" t="str">
        <f>VLOOKUP($J12,Merged_couplings!$B:$BU,MATCH(O$1,Merged_couplings!$B$1:$BU$1,0),FALSE)</f>
        <v>-I-</v>
      </c>
      <c r="P12" s="258" t="str">
        <f>VLOOKUP($J12,Merged_couplings!$B:$BU,MATCH(P$1,Merged_couplings!$B$1:$BU$1,0),FALSE)</f>
        <v>-I-</v>
      </c>
      <c r="Q12" s="258" t="str">
        <f>VLOOKUP($J12,Merged_couplings!$B:$BU,MATCH(Q$1,Merged_couplings!$B$1:$BU$1,0),FALSE)</f>
        <v>-I-</v>
      </c>
      <c r="R12" s="258" t="str">
        <f>VLOOKUP($J12,Merged_couplings!$B:$BU,MATCH(R$1,Merged_couplings!$B$1:$BU$1,0),FALSE)</f>
        <v>-I-</v>
      </c>
      <c r="S12" s="258" t="str">
        <f>VLOOKUP($J12,Merged_couplings!$B:$BU,MATCH(S$1,Merged_couplings!$B$1:$BU$1,0),FALSE)</f>
        <v>-I-</v>
      </c>
      <c r="T12" s="258" t="str">
        <f>VLOOKUP($J12,Merged_couplings!$B:$BU,MATCH(T$1,Merged_couplings!$B$1:$BU$1,0),FALSE)</f>
        <v>-I-</v>
      </c>
      <c r="U12" s="258" t="str">
        <f>VLOOKUP($J12,Merged_couplings!$B:$BU,MATCH(U$1,Merged_couplings!$B$1:$BU$1,0),FALSE)</f>
        <v>-I-</v>
      </c>
      <c r="V12" s="258" t="str">
        <f>VLOOKUP($J12,Merged_couplings!$B:$BU,MATCH(V$1,Merged_couplings!$B$1:$BU$1,0),FALSE)</f>
        <v>-I-</v>
      </c>
      <c r="W12" s="258" t="str">
        <f>VLOOKUP($J12,Merged_couplings!$B:$BU,MATCH(W$1,Merged_couplings!$B$1:$BU$1,0),FALSE)</f>
        <v>-I-</v>
      </c>
      <c r="X12" s="121">
        <f>_xlfn.IFNA(VLOOKUP($J12,Merged_couplings!$B:$R,MATCH(X$1,Merged_couplings!$B$1:$R$1,0),FALSE),"")</f>
        <v>10.28315470125465</v>
      </c>
      <c r="Y12" s="120">
        <f>_xlfn.IFNA(VLOOKUP($J12,Merged_couplings!$B:$R,MATCH(Y$1,Merged_couplings!$B$1:$R$1,0),FALSE),"")</f>
        <v>10.29474617124116</v>
      </c>
      <c r="Z12" s="120" t="str">
        <f>_xlfn.IFNA(VLOOKUP($J12,Merged_couplings!$B:$R,MATCH(Z$1,Merged_couplings!$B$1:$R$1,0),FALSE),"")</f>
        <v/>
      </c>
      <c r="AA12" s="120" t="str">
        <f>_xlfn.IFNA(VLOOKUP($J12,Merged_couplings!$B:$R,MATCH(AA$1,Merged_couplings!$B$1:$R$1,0),FALSE),"")</f>
        <v/>
      </c>
      <c r="AB12" s="120" t="str">
        <f>_xlfn.IFNA(VLOOKUP($J12,Merged_couplings!$B:$R,MATCH(AB$1,Merged_couplings!$B$1:$R$1,0),FALSE),"")</f>
        <v/>
      </c>
      <c r="AC12" s="120" t="str">
        <f>_xlfn.IFNA(VLOOKUP($J12,Merged_couplings!$B:$R,MATCH(AC$1,Merged_couplings!$B$1:$R$1,0),FALSE),"")</f>
        <v/>
      </c>
      <c r="AD12" s="120" t="str">
        <f>_xlfn.IFNA(VLOOKUP($J12,Merged_couplings!$B:$R,MATCH(AD$1,Merged_couplings!$B$1:$R$1,0),FALSE),"")</f>
        <v/>
      </c>
      <c r="AE12" s="120" t="str">
        <f>_xlfn.IFNA(VLOOKUP($J12,Merged_couplings!$B:$R,MATCH(AE$1,Merged_couplings!$B$1:$R$1,0),FALSE),"")</f>
        <v/>
      </c>
      <c r="AF12" s="120" t="str">
        <f>_xlfn.IFNA(VLOOKUP($J12,Merged_couplings!$B:$R,MATCH(AF$1,Merged_couplings!$B$1:$R$1,0),FALSE),"")</f>
        <v/>
      </c>
      <c r="AG12" s="120" t="str">
        <f>_xlfn.IFNA(VLOOKUP($J12,Merged_couplings!$B:$R,MATCH(AG$1,Merged_couplings!$B$1:$R$1,0),FALSE),"")</f>
        <v/>
      </c>
      <c r="AH12" s="120" t="str">
        <f>_xlfn.IFNA(VLOOKUP($J12,Merged_couplings!$B:$R,MATCH(AH$1,Merged_couplings!$B$1:$R$1,0),FALSE),"")</f>
        <v/>
      </c>
      <c r="AI12" s="120" t="str">
        <f>_xlfn.IFNA(VLOOKUP($J12,Merged_couplings!$B:$R,MATCH(AI$1,Merged_couplings!$B$1:$R$1,0),FALSE),"")</f>
        <v/>
      </c>
      <c r="AJ12" s="120" t="str">
        <f>_xlfn.IFNA(VLOOKUP($J12,Merged_couplings!$B:$R,MATCH(AJ$1,Merged_couplings!$B$1:$R$1,0),FALSE),"")</f>
        <v/>
      </c>
      <c r="AK12" s="123" cm="1">
        <f t="array" ref="AK12">_xlfn.IFS(AND($X12&lt;&gt;"",Y12&lt;&gt;""),ABS($X12-Y12),AND($X12="",Y12=""),"",OR($X12&lt;&gt;"",Y12&lt;&gt;""),"-")</f>
        <v>1.1591469986509395E-2</v>
      </c>
      <c r="AL12" s="122" t="str" cm="1">
        <f t="array" ref="AL12">_xlfn.IFS(AND($X12&lt;&gt;"",Z12&lt;&gt;""),ABS($X12-Z12),AND($X12="",Z12=""),"",OR($X12&lt;&gt;"",Z12&lt;&gt;""),"-")</f>
        <v>-</v>
      </c>
      <c r="AM12" s="122" t="str" cm="1">
        <f t="array" ref="AM12">_xlfn.IFS(AND($X12&lt;&gt;"",AA12&lt;&gt;""),ABS($X12-AA12),AND($X12="",AA12=""),"",OR($X12&lt;&gt;"",AA12&lt;&gt;""),"-")</f>
        <v>-</v>
      </c>
      <c r="AN12" s="122" t="str" cm="1">
        <f t="array" ref="AN12">_xlfn.IFS(AND($X12&lt;&gt;"",AB12&lt;&gt;""),ABS($X12-AB12),AND($X12="",AB12=""),"",OR($X12&lt;&gt;"",AB12&lt;&gt;""),"-")</f>
        <v>-</v>
      </c>
      <c r="AO12" s="122" t="str" cm="1">
        <f t="array" ref="AO12">_xlfn.IFS(AND($X12&lt;&gt;"",AC12&lt;&gt;""),ABS($X12-AC12),AND($X12="",AC12=""),"",OR($X12&lt;&gt;"",AC12&lt;&gt;""),"-")</f>
        <v>-</v>
      </c>
      <c r="AP12" s="122" t="str" cm="1">
        <f t="array" ref="AP12">_xlfn.IFS(AND($X12&lt;&gt;"",AD12&lt;&gt;""),ABS($X12-AD12),AND($X12="",AD12=""),"",OR($X12&lt;&gt;"",AD12&lt;&gt;""),"-")</f>
        <v>-</v>
      </c>
      <c r="AQ12" s="122" t="str" cm="1">
        <f t="array" ref="AQ12">_xlfn.IFS(AND($X12&lt;&gt;"",AE12&lt;&gt;""),ABS($X12-AE12),AND($X12="",AE12=""),"",OR($X12&lt;&gt;"",AE12&lt;&gt;""),"-")</f>
        <v>-</v>
      </c>
      <c r="AR12" s="122" t="str" cm="1">
        <f t="array" ref="AR12">_xlfn.IFS(AND($X12&lt;&gt;"",AF12&lt;&gt;""),ABS($X12-AF12),AND($X12="",AF12=""),"",OR($X12&lt;&gt;"",AF12&lt;&gt;""),"-")</f>
        <v>-</v>
      </c>
      <c r="AS12" s="122" t="str" cm="1">
        <f t="array" ref="AS12">_xlfn.IFS(AND($X12&lt;&gt;"",AG12&lt;&gt;""),ABS($X12-AG12),AND($X12="",AG12=""),"",OR($X12&lt;&gt;"",AG12&lt;&gt;""),"-")</f>
        <v>-</v>
      </c>
      <c r="AT12" s="122" t="str" cm="1">
        <f t="array" ref="AT12">_xlfn.IFS(AND($X12&lt;&gt;"",AH12&lt;&gt;""),ABS($X12-AH12),AND($X12="",AH12=""),"",OR($X12&lt;&gt;"",AH12&lt;&gt;""),"-")</f>
        <v>-</v>
      </c>
      <c r="AU12" s="122" t="str" cm="1">
        <f t="array" ref="AU12">_xlfn.IFS(AND($X12&lt;&gt;"",AI12&lt;&gt;""),ABS($X12-AI12),AND($X12="",AI12=""),"",OR($X12&lt;&gt;"",AI12&lt;&gt;""),"-")</f>
        <v>-</v>
      </c>
      <c r="AV12" s="122" t="str" cm="1">
        <f t="array" ref="AV12">_xlfn.IFS(AND($X12&lt;&gt;"",AJ12&lt;&gt;""),ABS($X12-AJ12),AND($X12="",AJ12=""),"",OR($X12&lt;&gt;"",AJ12&lt;&gt;""),"-")</f>
        <v>-</v>
      </c>
      <c r="AW12" s="123" t="str" cm="1">
        <f t="array" ref="AW12">_xlfn.IFS(AND($Y12&lt;&gt;"",Z12&lt;&gt;""),ABS($Y12-Z12),AND($Y12="",Z12=""),"",OR($Y12&lt;&gt;"",Z12&lt;&gt;""),"-")</f>
        <v>-</v>
      </c>
      <c r="AX12" s="122" t="str" cm="1">
        <f t="array" ref="AX12">_xlfn.IFS(AND($Y12&lt;&gt;"",AA12&lt;&gt;""),ABS($Y12-AA12),AND($Y12="",AA12=""),"",OR($Y12&lt;&gt;"",AA12&lt;&gt;""),"-")</f>
        <v>-</v>
      </c>
      <c r="AY12" s="122" t="str" cm="1">
        <f t="array" ref="AY12">_xlfn.IFS(AND($Y12&lt;&gt;"",AB12&lt;&gt;""),ABS($Y12-AB12),AND($Y12="",AB12=""),"",OR($Y12&lt;&gt;"",AB12&lt;&gt;""),"-")</f>
        <v>-</v>
      </c>
      <c r="AZ12" s="122" t="str" cm="1">
        <f t="array" ref="AZ12">_xlfn.IFS(AND($Y12&lt;&gt;"",AC12&lt;&gt;""),ABS($Y12-AC12),AND($Y12="",AC12=""),"",OR($Y12&lt;&gt;"",AC12&lt;&gt;""),"-")</f>
        <v>-</v>
      </c>
      <c r="BA12" s="122" t="str" cm="1">
        <f t="array" ref="BA12">_xlfn.IFS(AND($Y12&lt;&gt;"",AD12&lt;&gt;""),ABS($Y12-AD12),AND($Y12="",AD12=""),"",OR($Y12&lt;&gt;"",AD12&lt;&gt;""),"-")</f>
        <v>-</v>
      </c>
      <c r="BB12" s="122" t="str" cm="1">
        <f t="array" ref="BB12">_xlfn.IFS(AND($Y12&lt;&gt;"",AE12&lt;&gt;""),ABS($Y12-AE12),AND($Y12="",AE12=""),"",OR($Y12&lt;&gt;"",AE12&lt;&gt;""),"-")</f>
        <v>-</v>
      </c>
      <c r="BC12" s="122" t="str" cm="1">
        <f t="array" ref="BC12">_xlfn.IFS(AND($Y12&lt;&gt;"",AF12&lt;&gt;""),ABS($Y12-AF12),AND($Y12="",AF12=""),"",OR($Y12&lt;&gt;"",AF12&lt;&gt;""),"-")</f>
        <v>-</v>
      </c>
      <c r="BD12" s="122" t="str" cm="1">
        <f t="array" ref="BD12">_xlfn.IFS(AND($Y12&lt;&gt;"",AG12&lt;&gt;""),ABS($Y12-AG12),AND($Y12="",AG12=""),"",OR($Y12&lt;&gt;"",AG12&lt;&gt;""),"-")</f>
        <v>-</v>
      </c>
      <c r="BE12" s="122" t="str" cm="1">
        <f t="array" ref="BE12">_xlfn.IFS(AND($Y12&lt;&gt;"",AH12&lt;&gt;""),ABS($Y12-AH12),AND($Y12="",AH12=""),"",OR($Y12&lt;&gt;"",AH12&lt;&gt;""),"-")</f>
        <v>-</v>
      </c>
      <c r="BF12" s="122" t="str" cm="1">
        <f t="array" ref="BF12">_xlfn.IFS(AND($Y12&lt;&gt;"",AI12&lt;&gt;""),ABS($Y12-AI12),AND($Y12="",AI12=""),"",OR($Y12&lt;&gt;"",AI12&lt;&gt;""),"-")</f>
        <v>-</v>
      </c>
      <c r="BG12" s="122" t="str" cm="1">
        <f t="array" ref="BG12">_xlfn.IFS(AND($Y12&lt;&gt;"",AJ12&lt;&gt;""),ABS($Y12-AJ12),AND($Y12="",AJ12=""),"",OR($Y12&lt;&gt;"",AJ12&lt;&gt;""),"-")</f>
        <v>-</v>
      </c>
      <c r="BH12" s="121" t="str" cm="1">
        <f t="array" ref="BH12">_xlfn.IFS(AND($Z12&lt;&gt;"",AA12&lt;&gt;""),ABS($Z12-AA12),AND($Z12="",AA12=""),"",OR($Z12&lt;&gt;"",AA12&lt;&gt;""),"-")</f>
        <v/>
      </c>
      <c r="BI12" s="120" t="str" cm="1">
        <f t="array" ref="BI12">_xlfn.IFS(AND($Z12&lt;&gt;"",AB12&lt;&gt;""),ABS($Z12-AB12),AND($Z12="",AB12=""),"",OR($Z12&lt;&gt;"",AB12&lt;&gt;""),"-")</f>
        <v/>
      </c>
      <c r="BJ12" s="120" t="str" cm="1">
        <f t="array" ref="BJ12">_xlfn.IFS(AND($Z12&lt;&gt;"",AC12&lt;&gt;""),ABS($Z12-AC12),AND($Z12="",AC12=""),"",OR($Z12&lt;&gt;"",AC12&lt;&gt;""),"-")</f>
        <v/>
      </c>
      <c r="BK12" s="120" t="str" cm="1">
        <f t="array" ref="BK12">_xlfn.IFS(AND($Z12&lt;&gt;"",AD12&lt;&gt;""),ABS($Z12-AD12),AND($Z12="",AD12=""),"",OR($Z12&lt;&gt;"",AD12&lt;&gt;""),"-")</f>
        <v/>
      </c>
      <c r="BL12" s="120" t="str" cm="1">
        <f t="array" ref="BL12">_xlfn.IFS(AND($Z12&lt;&gt;"",AE12&lt;&gt;""),ABS($Z12-AE12),AND($Z12="",AE12=""),"",OR($Z12&lt;&gt;"",AE12&lt;&gt;""),"-")</f>
        <v/>
      </c>
      <c r="BM12" s="120" t="str" cm="1">
        <f t="array" ref="BM12">_xlfn.IFS(AND($Z12&lt;&gt;"",AF12&lt;&gt;""),ABS($Z12-AF12),AND($Z12="",AF12=""),"",OR($Z12&lt;&gt;"",AF12&lt;&gt;""),"-")</f>
        <v/>
      </c>
      <c r="BN12" s="120" t="str" cm="1">
        <f t="array" ref="BN12">_xlfn.IFS(AND($Z12&lt;&gt;"",AG12&lt;&gt;""),ABS($Z12-AG12),AND($Z12="",AG12=""),"",OR($Z12&lt;&gt;"",AG12&lt;&gt;""),"-")</f>
        <v/>
      </c>
      <c r="BO12" s="120" t="str" cm="1">
        <f t="array" ref="BO12">_xlfn.IFS(AND($Z12&lt;&gt;"",AH12&lt;&gt;""),ABS($Z12-AH12),AND($Z12="",AH12=""),"",OR($Z12&lt;&gt;"",AH12&lt;&gt;""),"-")</f>
        <v/>
      </c>
      <c r="BP12" s="120" t="str" cm="1">
        <f t="array" ref="BP12">_xlfn.IFS(AND($Z12&lt;&gt;"",AI12&lt;&gt;""),ABS($Z12-AI12),AND($Z12="",AI12=""),"",OR($Z12&lt;&gt;"",AI12&lt;&gt;""),"-")</f>
        <v/>
      </c>
      <c r="BQ12" s="120" t="str" cm="1">
        <f t="array" ref="BQ12">_xlfn.IFS(AND($Z12&lt;&gt;"",AJ12&lt;&gt;""),ABS($Z12-AJ12),AND($Z12="",AJ12=""),"",OR($Z12&lt;&gt;"",AJ12&lt;&gt;""),"-")</f>
        <v/>
      </c>
      <c r="BR12" s="121" t="str" cm="1">
        <f t="array" ref="BR12">_xlfn.IFS(AND($AA12&lt;&gt;"",AB12&lt;&gt;""),ABS($AA12-AB12),AND($AA12="",AB12=""),"",OR($AA12&lt;&gt;"",AB12&lt;&gt;""),"-")</f>
        <v/>
      </c>
      <c r="BS12" s="120" t="str" cm="1">
        <f t="array" ref="BS12">_xlfn.IFS(AND($AA12&lt;&gt;"",AC12&lt;&gt;""),ABS($AA12-AC12),AND($AA12="",AC12=""),"",OR($AA12&lt;&gt;"",AC12&lt;&gt;""),"-")</f>
        <v/>
      </c>
      <c r="BT12" s="120" t="str" cm="1">
        <f t="array" ref="BT12">_xlfn.IFS(AND($AA12&lt;&gt;"",AD12&lt;&gt;""),ABS($AA12-AD12),AND($AA12="",AD12=""),"",OR($AA12&lt;&gt;"",AD12&lt;&gt;""),"-")</f>
        <v/>
      </c>
      <c r="BU12" s="120" t="str" cm="1">
        <f t="array" ref="BU12">_xlfn.IFS(AND($AA12&lt;&gt;"",AE12&lt;&gt;""),ABS($AA12-AE12),AND($AA12="",AE12=""),"",OR($AA12&lt;&gt;"",AE12&lt;&gt;""),"-")</f>
        <v/>
      </c>
      <c r="BV12" s="120" t="str" cm="1">
        <f t="array" ref="BV12">_xlfn.IFS(AND($AA12&lt;&gt;"",AF12&lt;&gt;""),ABS($AA12-AF12),AND($AA12="",AF12=""),"",OR($AA12&lt;&gt;"",AF12&lt;&gt;""),"-")</f>
        <v/>
      </c>
      <c r="BW12" s="120" t="str" cm="1">
        <f t="array" ref="BW12">_xlfn.IFS(AND($AA12&lt;&gt;"",AG12&lt;&gt;""),ABS($AA12-AG12),AND($AA12="",AG12=""),"",OR($AA12&lt;&gt;"",AG12&lt;&gt;""),"-")</f>
        <v/>
      </c>
      <c r="BX12" s="120" t="str" cm="1">
        <f t="array" ref="BX12">_xlfn.IFS(AND($AA12&lt;&gt;"",AH12&lt;&gt;""),ABS($AA12-AH12),AND($AA12="",AH12=""),"",OR($AA12&lt;&gt;"",AH12&lt;&gt;""),"-")</f>
        <v/>
      </c>
      <c r="BY12" s="120" t="str" cm="1">
        <f t="array" ref="BY12">_xlfn.IFS(AND($AA12&lt;&gt;"",AI12&lt;&gt;""),ABS($AA12-AI12),AND($AA12="",AI12=""),"",OR($AA12&lt;&gt;"",AI12&lt;&gt;""),"-")</f>
        <v/>
      </c>
      <c r="BZ12" s="120" t="str" cm="1">
        <f t="array" ref="BZ12">_xlfn.IFS(AND($AA12&lt;&gt;"",AJ12&lt;&gt;""),ABS($AA12-AJ12),AND($AA12="",AJ12=""),"",OR($AA12&lt;&gt;"",AJ12&lt;&gt;""),"-")</f>
        <v/>
      </c>
      <c r="CA12" s="121" t="str" cm="1">
        <f t="array" ref="CA12">_xlfn.IFS(AND($AB12&lt;&gt;"",AC12&lt;&gt;""),ABS($AB12-AC12),AND($AB12="",AC12=""),"",OR($AB12&lt;&gt;"",AC12&lt;&gt;""),"-")</f>
        <v/>
      </c>
      <c r="CB12" s="120" t="str" cm="1">
        <f t="array" ref="CB12">_xlfn.IFS(AND($AB12&lt;&gt;"",AD12&lt;&gt;""),ABS($AB12-AD12),AND($AB12="",AD12=""),"",OR($AB12&lt;&gt;"",AD12&lt;&gt;""),"-")</f>
        <v/>
      </c>
      <c r="CC12" s="120" t="str" cm="1">
        <f t="array" ref="CC12">_xlfn.IFS(AND($AB12&lt;&gt;"",AE12&lt;&gt;""),ABS($AB12-AE12),AND($AB12="",AE12=""),"",OR($AB12&lt;&gt;"",AE12&lt;&gt;""),"-")</f>
        <v/>
      </c>
      <c r="CD12" s="120" t="str" cm="1">
        <f t="array" ref="CD12">_xlfn.IFS(AND($AB12&lt;&gt;"",AF12&lt;&gt;""),ABS($AB12-AF12),AND($AB12="",AF12=""),"",OR($AB12&lt;&gt;"",AF12&lt;&gt;""),"-")</f>
        <v/>
      </c>
      <c r="CE12" s="120" t="str" cm="1">
        <f t="array" ref="CE12">_xlfn.IFS(AND($AB12&lt;&gt;"",AG12&lt;&gt;""),ABS($AB12-AG12),AND($AB12="",AG12=""),"",OR($AB12&lt;&gt;"",AG12&lt;&gt;""),"-")</f>
        <v/>
      </c>
      <c r="CF12" s="120" t="str" cm="1">
        <f t="array" ref="CF12">_xlfn.IFS(AND($AB12&lt;&gt;"",AH12&lt;&gt;""),ABS($AB12-AH12),AND($AB12="",AH12=""),"",OR($AB12&lt;&gt;"",AH12&lt;&gt;""),"-")</f>
        <v/>
      </c>
      <c r="CG12" s="120" t="str" cm="1">
        <f t="array" ref="CG12">_xlfn.IFS(AND($AB12&lt;&gt;"",AI12&lt;&gt;""),ABS($AB12-AI12),AND($AB12="",AI12=""),"",OR($AB12&lt;&gt;"",AI12&lt;&gt;""),"-")</f>
        <v/>
      </c>
      <c r="CH12" s="120" t="str" cm="1">
        <f t="array" ref="CH12">_xlfn.IFS(AND($AB12&lt;&gt;"",AJ12&lt;&gt;""),ABS($AB12-AJ12),AND($AB12="",AJ12=""),"",OR($AB12&lt;&gt;"",AJ12&lt;&gt;""),"-")</f>
        <v/>
      </c>
      <c r="CI12" s="121" t="str" cm="1">
        <f t="array" ref="CI12">_xlfn.IFS(AND($AC12&lt;&gt;"",AD12&lt;&gt;""),ABS($AC12-AD12),AND($AC12="",AD12=""),"",OR($AC12&lt;&gt;"",AD12&lt;&gt;""),"-")</f>
        <v/>
      </c>
      <c r="CJ12" s="120" t="str" cm="1">
        <f t="array" ref="CJ12">_xlfn.IFS(AND($AC12&lt;&gt;"",AE12&lt;&gt;""),ABS($AC12-AE12),AND($AC12="",AE12=""),"",OR($AC12&lt;&gt;"",AE12&lt;&gt;""),"-")</f>
        <v/>
      </c>
      <c r="CK12" s="120" t="str" cm="1">
        <f t="array" ref="CK12">_xlfn.IFS(AND($AC12&lt;&gt;"",AF12&lt;&gt;""),ABS($AC12-AF12),AND($AC12="",AF12=""),"",OR($AC12&lt;&gt;"",AF12&lt;&gt;""),"-")</f>
        <v/>
      </c>
      <c r="CL12" s="120" t="str" cm="1">
        <f t="array" ref="CL12">_xlfn.IFS(AND($AC12&lt;&gt;"",AG12&lt;&gt;""),ABS($AC12-AG12),AND($AC12="",AG12=""),"",OR($AC12&lt;&gt;"",AG12&lt;&gt;""),"-")</f>
        <v/>
      </c>
      <c r="CM12" s="120" t="str" cm="1">
        <f t="array" ref="CM12">_xlfn.IFS(AND($AC12&lt;&gt;"",AH12&lt;&gt;""),ABS($AC12-AH12),AND($AC12="",AH12=""),"",OR($AC12&lt;&gt;"",AH12&lt;&gt;""),"-")</f>
        <v/>
      </c>
      <c r="CN12" s="120" t="str" cm="1">
        <f t="array" ref="CN12">_xlfn.IFS(AND($AC12&lt;&gt;"",AI12&lt;&gt;""),ABS($AC12-AI12),AND($AC12="",AI12=""),"",OR($AC12&lt;&gt;"",AI12&lt;&gt;""),"-")</f>
        <v/>
      </c>
      <c r="CO12" s="120" t="str" cm="1">
        <f t="array" ref="CO12">_xlfn.IFS(AND($AC12&lt;&gt;"",AJ12&lt;&gt;""),ABS($AC12-AJ12),AND($AC12="",AJ12=""),"",OR($AC12&lt;&gt;"",AJ12&lt;&gt;""),"-")</f>
        <v/>
      </c>
      <c r="CP12" s="121" t="str" cm="1">
        <f t="array" ref="CP12">_xlfn.IFS(AND($AD12&lt;&gt;"",AE12&lt;&gt;""),ABS($AD12-AE12),AND($AD12="",AE12=""),"",OR($AD12&lt;&gt;"",AE12&lt;&gt;""),"-")</f>
        <v/>
      </c>
      <c r="CQ12" s="120" t="str" cm="1">
        <f t="array" ref="CQ12">_xlfn.IFS(AND($AD12&lt;&gt;"",AF12&lt;&gt;""),ABS($AD12-AF12),AND($AD12="",AF12=""),"",OR($AD12&lt;&gt;"",AF12&lt;&gt;""),"-")</f>
        <v/>
      </c>
      <c r="CR12" s="120" t="str" cm="1">
        <f t="array" ref="CR12">_xlfn.IFS(AND($AD12&lt;&gt;"",AG12&lt;&gt;""),ABS($AD12-AG12),AND($AD12="",AG12=""),"",OR($AD12&lt;&gt;"",AG12&lt;&gt;""),"-")</f>
        <v/>
      </c>
      <c r="CS12" s="120" t="str" cm="1">
        <f t="array" ref="CS12">_xlfn.IFS(AND($AD12&lt;&gt;"",AH12&lt;&gt;""),ABS($AD12-AH12),AND($AD12="",AH12=""),"",OR($AD12&lt;&gt;"",AH12&lt;&gt;""),"-")</f>
        <v/>
      </c>
      <c r="CT12" s="120" t="str" cm="1">
        <f t="array" ref="CT12">_xlfn.IFS(AND($AD12&lt;&gt;"",AI12&lt;&gt;""),ABS($AD12-AI12),AND($AD12="",AI12=""),"",OR($AD12&lt;&gt;"",AI12&lt;&gt;""),"-")</f>
        <v/>
      </c>
      <c r="CU12" s="120" t="str" cm="1">
        <f t="array" ref="CU12">_xlfn.IFS(AND($AD12&lt;&gt;"",AJ12&lt;&gt;""),ABS($AD12-AJ12),AND($AD12="",AJ12=""),"",OR($AD12&lt;&gt;"",AJ12&lt;&gt;""),"-")</f>
        <v/>
      </c>
      <c r="CV12" s="121" t="str" cm="1">
        <f t="array" ref="CV12">_xlfn.IFS(AND($AE12&lt;&gt;"",AF12&lt;&gt;""),ABS($AE12-AF12),AND($AE12="",AF12=""),"",OR($AE12&lt;&gt;"",AF12&lt;&gt;""),"-")</f>
        <v/>
      </c>
      <c r="CW12" s="120" t="str" cm="1">
        <f t="array" ref="CW12">_xlfn.IFS(AND($AE12&lt;&gt;"",AG12&lt;&gt;""),ABS($AE12-AG12),AND($AE12="",AG12=""),"",OR($AE12&lt;&gt;"",AG12&lt;&gt;""),"-")</f>
        <v/>
      </c>
      <c r="CX12" s="120" t="str" cm="1">
        <f t="array" ref="CX12">_xlfn.IFS(AND($AE12&lt;&gt;"",AH12&lt;&gt;""),ABS($AE12-AH12),AND($AE12="",AH12=""),"",OR($AE12&lt;&gt;"",AH12&lt;&gt;""),"-")</f>
        <v/>
      </c>
      <c r="CY12" s="120" t="str" cm="1">
        <f t="array" ref="CY12">_xlfn.IFS(AND($AE12&lt;&gt;"",AI12&lt;&gt;""),ABS($AE12-AI12),AND($AE12="",AI12=""),"",OR($AE12&lt;&gt;"",AI12&lt;&gt;""),"-")</f>
        <v/>
      </c>
      <c r="CZ12" s="120" t="str" cm="1">
        <f t="array" ref="CZ12">_xlfn.IFS(AND($AE12&lt;&gt;"",AJ12&lt;&gt;""),ABS($AE12-AJ12),AND($AE12="",AJ12=""),"",OR($AE12&lt;&gt;"",AJ12&lt;&gt;""),"-")</f>
        <v/>
      </c>
      <c r="DA12" s="121" t="str" cm="1">
        <f t="array" ref="DA12">_xlfn.IFS(AND($AF12&lt;&gt;"",AG12&lt;&gt;""),ABS($AF12-AG12),AND($AF12="",AG12=""),"",OR($AF12&lt;&gt;"",AG12&lt;&gt;""),"-")</f>
        <v/>
      </c>
      <c r="DB12" s="120" t="str" cm="1">
        <f t="array" ref="DB12">_xlfn.IFS(AND($AF12&lt;&gt;"",AH12&lt;&gt;""),ABS($AF12-AH12),AND($AF12="",AH12=""),"",OR($AF12&lt;&gt;"",AH12&lt;&gt;""),"-")</f>
        <v/>
      </c>
      <c r="DC12" s="120" t="str" cm="1">
        <f t="array" ref="DC12">_xlfn.IFS(AND($AF12&lt;&gt;"",AI12&lt;&gt;""),ABS($AF12-AI12),AND($AF12="",AI12=""),"",OR($AF12&lt;&gt;"",AI12&lt;&gt;""),"-")</f>
        <v/>
      </c>
      <c r="DD12" s="120" t="str" cm="1">
        <f t="array" ref="DD12">_xlfn.IFS(AND($AF12&lt;&gt;"",AJ12&lt;&gt;""),ABS($AF12-AJ12),AND($AF12="",AJ12=""),"",OR($AF12&lt;&gt;"",AJ12&lt;&gt;""),"-")</f>
        <v/>
      </c>
      <c r="DE12" s="121" t="str" cm="1">
        <f t="array" ref="DE12">_xlfn.IFS(AND($AG12&lt;&gt;"",AH12&lt;&gt;""),ABS($AG12-AH12),AND($AG12="",AH12=""),"",OR($AG12&lt;&gt;"",AH12&lt;&gt;""),"-")</f>
        <v/>
      </c>
      <c r="DF12" s="120" t="str" cm="1">
        <f t="array" ref="DF12">_xlfn.IFS(AND($AG12&lt;&gt;"",AI12&lt;&gt;""),ABS($AG12-AI12),AND($AG12="",AI12=""),"",OR($AG12&lt;&gt;"",AI12&lt;&gt;""),"-")</f>
        <v/>
      </c>
      <c r="DG12" s="120" t="str" cm="1">
        <f t="array" ref="DG12">_xlfn.IFS(AND($AG12&lt;&gt;"",AJ12&lt;&gt;""),ABS($AG12-AJ12),AND($AG12="",AJ12=""),"",OR($AG12&lt;&gt;"",AJ12&lt;&gt;""),"-")</f>
        <v/>
      </c>
      <c r="DH12" s="121" t="str" cm="1">
        <f t="array" ref="DH12">_xlfn.IFS(AND($AH12&lt;&gt;"",AI12&lt;&gt;""),ABS($AH12-AI12),AND($AH12="",AI12=""),"",OR($AH12&lt;&gt;"",AI12&lt;&gt;""),"-")</f>
        <v/>
      </c>
      <c r="DI12" s="120" t="str" cm="1">
        <f t="array" ref="DI12">_xlfn.IFS(AND($AH12&lt;&gt;"",AJ12&lt;&gt;""),ABS($AH12-AJ12),AND($AH12="",AJ12=""),"",OR($AH12&lt;&gt;"",AJ12&lt;&gt;""),"-")</f>
        <v/>
      </c>
      <c r="DJ12" s="121" t="str" cm="1">
        <f t="array" ref="DJ12">_xlfn.IFS(AND($AI12&lt;&gt;"",AJ12&lt;&gt;""),ABS($AI12-AJ12),AND($AI12="",AJ12=""),"",OR($AI12&lt;&gt;"",AJ12&lt;&gt;""),"-")</f>
        <v/>
      </c>
    </row>
    <row r="13" spans="1:115" x14ac:dyDescent="0.2">
      <c r="A13" s="120" t="e">
        <f t="shared" si="0"/>
        <v>#DIV/0!</v>
      </c>
      <c r="B13" s="186" t="e">
        <f t="shared" si="1"/>
        <v>#DIV/0!</v>
      </c>
      <c r="C13" s="186" t="e">
        <f t="shared" si="2"/>
        <v>#DIV/0!</v>
      </c>
      <c r="D13" s="186" t="e">
        <f t="shared" si="3"/>
        <v>#DIV/0!</v>
      </c>
      <c r="E13" s="263">
        <f t="shared" si="4"/>
        <v>0</v>
      </c>
      <c r="F13" s="186">
        <f t="shared" si="5"/>
        <v>0</v>
      </c>
      <c r="G13" s="186" t="e">
        <f t="shared" si="6"/>
        <v>#DIV/0!</v>
      </c>
      <c r="H13" s="262" t="str">
        <f t="shared" si="7"/>
        <v/>
      </c>
      <c r="I13" s="187" t="str">
        <f t="shared" si="8"/>
        <v/>
      </c>
      <c r="J13" s="260" t="s">
        <v>49</v>
      </c>
      <c r="K13" s="259" t="e">
        <f>VLOOKUP($J13,Merged_couplings!$B:$BU,MATCH(K$1,Merged_couplings!$B$1:$BU$1,0),FALSE)</f>
        <v>#N/A</v>
      </c>
      <c r="L13" s="258" t="e">
        <f>VLOOKUP($J13,Merged_couplings!$B:$BU,MATCH(L$1,Merged_couplings!$B$1:$BU$1,0),FALSE)</f>
        <v>#N/A</v>
      </c>
      <c r="M13" s="258" t="e">
        <f>VLOOKUP($J13,Merged_couplings!$B:$BU,MATCH(M$1,Merged_couplings!$B$1:$BU$1,0),FALSE)</f>
        <v>#N/A</v>
      </c>
      <c r="N13" s="258" t="e">
        <f>VLOOKUP($J13,Merged_couplings!$B:$BU,MATCH(N$1,Merged_couplings!$B$1:$BU$1,0),FALSE)</f>
        <v>#N/A</v>
      </c>
      <c r="O13" s="258" t="e">
        <f>VLOOKUP($J13,Merged_couplings!$B:$BU,MATCH(O$1,Merged_couplings!$B$1:$BU$1,0),FALSE)</f>
        <v>#N/A</v>
      </c>
      <c r="P13" s="258" t="e">
        <f>VLOOKUP($J13,Merged_couplings!$B:$BU,MATCH(P$1,Merged_couplings!$B$1:$BU$1,0),FALSE)</f>
        <v>#N/A</v>
      </c>
      <c r="Q13" s="258" t="e">
        <f>VLOOKUP($J13,Merged_couplings!$B:$BU,MATCH(Q$1,Merged_couplings!$B$1:$BU$1,0),FALSE)</f>
        <v>#N/A</v>
      </c>
      <c r="R13" s="258" t="e">
        <f>VLOOKUP($J13,Merged_couplings!$B:$BU,MATCH(R$1,Merged_couplings!$B$1:$BU$1,0),FALSE)</f>
        <v>#N/A</v>
      </c>
      <c r="S13" s="258" t="e">
        <f>VLOOKUP($J13,Merged_couplings!$B:$BU,MATCH(S$1,Merged_couplings!$B$1:$BU$1,0),FALSE)</f>
        <v>#N/A</v>
      </c>
      <c r="T13" s="258" t="e">
        <f>VLOOKUP($J13,Merged_couplings!$B:$BU,MATCH(T$1,Merged_couplings!$B$1:$BU$1,0),FALSE)</f>
        <v>#N/A</v>
      </c>
      <c r="U13" s="258" t="e">
        <f>VLOOKUP($J13,Merged_couplings!$B:$BU,MATCH(U$1,Merged_couplings!$B$1:$BU$1,0),FALSE)</f>
        <v>#N/A</v>
      </c>
      <c r="V13" s="258" t="e">
        <f>VLOOKUP($J13,Merged_couplings!$B:$BU,MATCH(V$1,Merged_couplings!$B$1:$BU$1,0),FALSE)</f>
        <v>#N/A</v>
      </c>
      <c r="W13" s="258" t="e">
        <f>VLOOKUP($J13,Merged_couplings!$B:$BU,MATCH(W$1,Merged_couplings!$B$1:$BU$1,0),FALSE)</f>
        <v>#N/A</v>
      </c>
      <c r="X13" s="121" t="str">
        <f>_xlfn.IFNA(VLOOKUP($J13,Merged_couplings!$B:$R,MATCH(X$1,Merged_couplings!$B$1:$R$1,0),FALSE),"")</f>
        <v/>
      </c>
      <c r="Y13" s="120" t="str">
        <f>_xlfn.IFNA(VLOOKUP($J13,Merged_couplings!$B:$R,MATCH(Y$1,Merged_couplings!$B$1:$R$1,0),FALSE),"")</f>
        <v/>
      </c>
      <c r="Z13" s="120" t="str">
        <f>_xlfn.IFNA(VLOOKUP($J13,Merged_couplings!$B:$R,MATCH(Z$1,Merged_couplings!$B$1:$R$1,0),FALSE),"")</f>
        <v/>
      </c>
      <c r="AA13" s="120" t="str">
        <f>_xlfn.IFNA(VLOOKUP($J13,Merged_couplings!$B:$R,MATCH(AA$1,Merged_couplings!$B$1:$R$1,0),FALSE),"")</f>
        <v/>
      </c>
      <c r="AB13" s="120" t="str">
        <f>_xlfn.IFNA(VLOOKUP($J13,Merged_couplings!$B:$R,MATCH(AB$1,Merged_couplings!$B$1:$R$1,0),FALSE),"")</f>
        <v/>
      </c>
      <c r="AC13" s="120" t="str">
        <f>_xlfn.IFNA(VLOOKUP($J13,Merged_couplings!$B:$R,MATCH(AC$1,Merged_couplings!$B$1:$R$1,0),FALSE),"")</f>
        <v/>
      </c>
      <c r="AD13" s="120" t="str">
        <f>_xlfn.IFNA(VLOOKUP($J13,Merged_couplings!$B:$R,MATCH(AD$1,Merged_couplings!$B$1:$R$1,0),FALSE),"")</f>
        <v/>
      </c>
      <c r="AE13" s="120" t="str">
        <f>_xlfn.IFNA(VLOOKUP($J13,Merged_couplings!$B:$R,MATCH(AE$1,Merged_couplings!$B$1:$R$1,0),FALSE),"")</f>
        <v/>
      </c>
      <c r="AF13" s="120" t="str">
        <f>_xlfn.IFNA(VLOOKUP($J13,Merged_couplings!$B:$R,MATCH(AF$1,Merged_couplings!$B$1:$R$1,0),FALSE),"")</f>
        <v/>
      </c>
      <c r="AG13" s="120" t="str">
        <f>_xlfn.IFNA(VLOOKUP($J13,Merged_couplings!$B:$R,MATCH(AG$1,Merged_couplings!$B$1:$R$1,0),FALSE),"")</f>
        <v/>
      </c>
      <c r="AH13" s="120" t="str">
        <f>_xlfn.IFNA(VLOOKUP($J13,Merged_couplings!$B:$R,MATCH(AH$1,Merged_couplings!$B$1:$R$1,0),FALSE),"")</f>
        <v/>
      </c>
      <c r="AI13" s="120" t="str">
        <f>_xlfn.IFNA(VLOOKUP($J13,Merged_couplings!$B:$R,MATCH(AI$1,Merged_couplings!$B$1:$R$1,0),FALSE),"")</f>
        <v/>
      </c>
      <c r="AJ13" s="120" t="str">
        <f>_xlfn.IFNA(VLOOKUP($J13,Merged_couplings!$B:$R,MATCH(AJ$1,Merged_couplings!$B$1:$R$1,0),FALSE),"")</f>
        <v/>
      </c>
      <c r="AK13" s="123" t="str" cm="1">
        <f t="array" ref="AK13">_xlfn.IFS(AND($X13&lt;&gt;"",Y13&lt;&gt;""),ABS($X13-Y13),AND($X13="",Y13=""),"",OR($X13&lt;&gt;"",Y13&lt;&gt;""),"-")</f>
        <v/>
      </c>
      <c r="AL13" s="122" t="str" cm="1">
        <f t="array" ref="AL13">_xlfn.IFS(AND($X13&lt;&gt;"",Z13&lt;&gt;""),ABS($X13-Z13),AND($X13="",Z13=""),"",OR($X13&lt;&gt;"",Z13&lt;&gt;""),"-")</f>
        <v/>
      </c>
      <c r="AM13" s="122" t="str" cm="1">
        <f t="array" ref="AM13">_xlfn.IFS(AND($X13&lt;&gt;"",AA13&lt;&gt;""),ABS($X13-AA13),AND($X13="",AA13=""),"",OR($X13&lt;&gt;"",AA13&lt;&gt;""),"-")</f>
        <v/>
      </c>
      <c r="AN13" s="122" t="str" cm="1">
        <f t="array" ref="AN13">_xlfn.IFS(AND($X13&lt;&gt;"",AB13&lt;&gt;""),ABS($X13-AB13),AND($X13="",AB13=""),"",OR($X13&lt;&gt;"",AB13&lt;&gt;""),"-")</f>
        <v/>
      </c>
      <c r="AO13" s="122" t="str" cm="1">
        <f t="array" ref="AO13">_xlfn.IFS(AND($X13&lt;&gt;"",AC13&lt;&gt;""),ABS($X13-AC13),AND($X13="",AC13=""),"",OR($X13&lt;&gt;"",AC13&lt;&gt;""),"-")</f>
        <v/>
      </c>
      <c r="AP13" s="122" t="str" cm="1">
        <f t="array" ref="AP13">_xlfn.IFS(AND($X13&lt;&gt;"",AD13&lt;&gt;""),ABS($X13-AD13),AND($X13="",AD13=""),"",OR($X13&lt;&gt;"",AD13&lt;&gt;""),"-")</f>
        <v/>
      </c>
      <c r="AQ13" s="122" t="str" cm="1">
        <f t="array" ref="AQ13">_xlfn.IFS(AND($X13&lt;&gt;"",AE13&lt;&gt;""),ABS($X13-AE13),AND($X13="",AE13=""),"",OR($X13&lt;&gt;"",AE13&lt;&gt;""),"-")</f>
        <v/>
      </c>
      <c r="AR13" s="122" t="str" cm="1">
        <f t="array" ref="AR13">_xlfn.IFS(AND($X13&lt;&gt;"",AF13&lt;&gt;""),ABS($X13-AF13),AND($X13="",AF13=""),"",OR($X13&lt;&gt;"",AF13&lt;&gt;""),"-")</f>
        <v/>
      </c>
      <c r="AS13" s="122" t="str" cm="1">
        <f t="array" ref="AS13">_xlfn.IFS(AND($X13&lt;&gt;"",AG13&lt;&gt;""),ABS($X13-AG13),AND($X13="",AG13=""),"",OR($X13&lt;&gt;"",AG13&lt;&gt;""),"-")</f>
        <v/>
      </c>
      <c r="AT13" s="122" t="str" cm="1">
        <f t="array" ref="AT13">_xlfn.IFS(AND($X13&lt;&gt;"",AH13&lt;&gt;""),ABS($X13-AH13),AND($X13="",AH13=""),"",OR($X13&lt;&gt;"",AH13&lt;&gt;""),"-")</f>
        <v/>
      </c>
      <c r="AU13" s="122" t="str" cm="1">
        <f t="array" ref="AU13">_xlfn.IFS(AND($X13&lt;&gt;"",AI13&lt;&gt;""),ABS($X13-AI13),AND($X13="",AI13=""),"",OR($X13&lt;&gt;"",AI13&lt;&gt;""),"-")</f>
        <v/>
      </c>
      <c r="AV13" s="122" t="str" cm="1">
        <f t="array" ref="AV13">_xlfn.IFS(AND($X13&lt;&gt;"",AJ13&lt;&gt;""),ABS($X13-AJ13),AND($X13="",AJ13=""),"",OR($X13&lt;&gt;"",AJ13&lt;&gt;""),"-")</f>
        <v/>
      </c>
      <c r="AW13" s="123" t="str" cm="1">
        <f t="array" ref="AW13">_xlfn.IFS(AND($Y13&lt;&gt;"",Z13&lt;&gt;""),ABS($Y13-Z13),AND($Y13="",Z13=""),"",OR($Y13&lt;&gt;"",Z13&lt;&gt;""),"-")</f>
        <v/>
      </c>
      <c r="AX13" s="122" t="str" cm="1">
        <f t="array" ref="AX13">_xlfn.IFS(AND($Y13&lt;&gt;"",AA13&lt;&gt;""),ABS($Y13-AA13),AND($Y13="",AA13=""),"",OR($Y13&lt;&gt;"",AA13&lt;&gt;""),"-")</f>
        <v/>
      </c>
      <c r="AY13" s="122" t="str" cm="1">
        <f t="array" ref="AY13">_xlfn.IFS(AND($Y13&lt;&gt;"",AB13&lt;&gt;""),ABS($Y13-AB13),AND($Y13="",AB13=""),"",OR($Y13&lt;&gt;"",AB13&lt;&gt;""),"-")</f>
        <v/>
      </c>
      <c r="AZ13" s="122" t="str" cm="1">
        <f t="array" ref="AZ13">_xlfn.IFS(AND($Y13&lt;&gt;"",AC13&lt;&gt;""),ABS($Y13-AC13),AND($Y13="",AC13=""),"",OR($Y13&lt;&gt;"",AC13&lt;&gt;""),"-")</f>
        <v/>
      </c>
      <c r="BA13" s="122" t="str" cm="1">
        <f t="array" ref="BA13">_xlfn.IFS(AND($Y13&lt;&gt;"",AD13&lt;&gt;""),ABS($Y13-AD13),AND($Y13="",AD13=""),"",OR($Y13&lt;&gt;"",AD13&lt;&gt;""),"-")</f>
        <v/>
      </c>
      <c r="BB13" s="122" t="str" cm="1">
        <f t="array" ref="BB13">_xlfn.IFS(AND($Y13&lt;&gt;"",AE13&lt;&gt;""),ABS($Y13-AE13),AND($Y13="",AE13=""),"",OR($Y13&lt;&gt;"",AE13&lt;&gt;""),"-")</f>
        <v/>
      </c>
      <c r="BC13" s="122" t="str" cm="1">
        <f t="array" ref="BC13">_xlfn.IFS(AND($Y13&lt;&gt;"",AF13&lt;&gt;""),ABS($Y13-AF13),AND($Y13="",AF13=""),"",OR($Y13&lt;&gt;"",AF13&lt;&gt;""),"-")</f>
        <v/>
      </c>
      <c r="BD13" s="122" t="str" cm="1">
        <f t="array" ref="BD13">_xlfn.IFS(AND($Y13&lt;&gt;"",AG13&lt;&gt;""),ABS($Y13-AG13),AND($Y13="",AG13=""),"",OR($Y13&lt;&gt;"",AG13&lt;&gt;""),"-")</f>
        <v/>
      </c>
      <c r="BE13" s="122" t="str" cm="1">
        <f t="array" ref="BE13">_xlfn.IFS(AND($Y13&lt;&gt;"",AH13&lt;&gt;""),ABS($Y13-AH13),AND($Y13="",AH13=""),"",OR($Y13&lt;&gt;"",AH13&lt;&gt;""),"-")</f>
        <v/>
      </c>
      <c r="BF13" s="122" t="str" cm="1">
        <f t="array" ref="BF13">_xlfn.IFS(AND($Y13&lt;&gt;"",AI13&lt;&gt;""),ABS($Y13-AI13),AND($Y13="",AI13=""),"",OR($Y13&lt;&gt;"",AI13&lt;&gt;""),"-")</f>
        <v/>
      </c>
      <c r="BG13" s="122" t="str" cm="1">
        <f t="array" ref="BG13">_xlfn.IFS(AND($Y13&lt;&gt;"",AJ13&lt;&gt;""),ABS($Y13-AJ13),AND($Y13="",AJ13=""),"",OR($Y13&lt;&gt;"",AJ13&lt;&gt;""),"-")</f>
        <v/>
      </c>
      <c r="BH13" s="121" t="str" cm="1">
        <f t="array" ref="BH13">_xlfn.IFS(AND($Z13&lt;&gt;"",AA13&lt;&gt;""),ABS($Z13-AA13),AND($Z13="",AA13=""),"",OR($Z13&lt;&gt;"",AA13&lt;&gt;""),"-")</f>
        <v/>
      </c>
      <c r="BI13" s="120" t="str" cm="1">
        <f t="array" ref="BI13">_xlfn.IFS(AND($Z13&lt;&gt;"",AB13&lt;&gt;""),ABS($Z13-AB13),AND($Z13="",AB13=""),"",OR($Z13&lt;&gt;"",AB13&lt;&gt;""),"-")</f>
        <v/>
      </c>
      <c r="BJ13" s="120" t="str" cm="1">
        <f t="array" ref="BJ13">_xlfn.IFS(AND($Z13&lt;&gt;"",AC13&lt;&gt;""),ABS($Z13-AC13),AND($Z13="",AC13=""),"",OR($Z13&lt;&gt;"",AC13&lt;&gt;""),"-")</f>
        <v/>
      </c>
      <c r="BK13" s="120" t="str" cm="1">
        <f t="array" ref="BK13">_xlfn.IFS(AND($Z13&lt;&gt;"",AD13&lt;&gt;""),ABS($Z13-AD13),AND($Z13="",AD13=""),"",OR($Z13&lt;&gt;"",AD13&lt;&gt;""),"-")</f>
        <v/>
      </c>
      <c r="BL13" s="120" t="str" cm="1">
        <f t="array" ref="BL13">_xlfn.IFS(AND($Z13&lt;&gt;"",AE13&lt;&gt;""),ABS($Z13-AE13),AND($Z13="",AE13=""),"",OR($Z13&lt;&gt;"",AE13&lt;&gt;""),"-")</f>
        <v/>
      </c>
      <c r="BM13" s="120" t="str" cm="1">
        <f t="array" ref="BM13">_xlfn.IFS(AND($Z13&lt;&gt;"",AF13&lt;&gt;""),ABS($Z13-AF13),AND($Z13="",AF13=""),"",OR($Z13&lt;&gt;"",AF13&lt;&gt;""),"-")</f>
        <v/>
      </c>
      <c r="BN13" s="120" t="str" cm="1">
        <f t="array" ref="BN13">_xlfn.IFS(AND($Z13&lt;&gt;"",AG13&lt;&gt;""),ABS($Z13-AG13),AND($Z13="",AG13=""),"",OR($Z13&lt;&gt;"",AG13&lt;&gt;""),"-")</f>
        <v/>
      </c>
      <c r="BO13" s="120" t="str" cm="1">
        <f t="array" ref="BO13">_xlfn.IFS(AND($Z13&lt;&gt;"",AH13&lt;&gt;""),ABS($Z13-AH13),AND($Z13="",AH13=""),"",OR($Z13&lt;&gt;"",AH13&lt;&gt;""),"-")</f>
        <v/>
      </c>
      <c r="BP13" s="120" t="str" cm="1">
        <f t="array" ref="BP13">_xlfn.IFS(AND($Z13&lt;&gt;"",AI13&lt;&gt;""),ABS($Z13-AI13),AND($Z13="",AI13=""),"",OR($Z13&lt;&gt;"",AI13&lt;&gt;""),"-")</f>
        <v/>
      </c>
      <c r="BQ13" s="120" t="str" cm="1">
        <f t="array" ref="BQ13">_xlfn.IFS(AND($Z13&lt;&gt;"",AJ13&lt;&gt;""),ABS($Z13-AJ13),AND($Z13="",AJ13=""),"",OR($Z13&lt;&gt;"",AJ13&lt;&gt;""),"-")</f>
        <v/>
      </c>
      <c r="BR13" s="121" t="str" cm="1">
        <f t="array" ref="BR13">_xlfn.IFS(AND($AA13&lt;&gt;"",AB13&lt;&gt;""),ABS($AA13-AB13),AND($AA13="",AB13=""),"",OR($AA13&lt;&gt;"",AB13&lt;&gt;""),"-")</f>
        <v/>
      </c>
      <c r="BS13" s="120" t="str" cm="1">
        <f t="array" ref="BS13">_xlfn.IFS(AND($AA13&lt;&gt;"",AC13&lt;&gt;""),ABS($AA13-AC13),AND($AA13="",AC13=""),"",OR($AA13&lt;&gt;"",AC13&lt;&gt;""),"-")</f>
        <v/>
      </c>
      <c r="BT13" s="120" t="str" cm="1">
        <f t="array" ref="BT13">_xlfn.IFS(AND($AA13&lt;&gt;"",AD13&lt;&gt;""),ABS($AA13-AD13),AND($AA13="",AD13=""),"",OR($AA13&lt;&gt;"",AD13&lt;&gt;""),"-")</f>
        <v/>
      </c>
      <c r="BU13" s="120" t="str" cm="1">
        <f t="array" ref="BU13">_xlfn.IFS(AND($AA13&lt;&gt;"",AE13&lt;&gt;""),ABS($AA13-AE13),AND($AA13="",AE13=""),"",OR($AA13&lt;&gt;"",AE13&lt;&gt;""),"-")</f>
        <v/>
      </c>
      <c r="BV13" s="120" t="str" cm="1">
        <f t="array" ref="BV13">_xlfn.IFS(AND($AA13&lt;&gt;"",AF13&lt;&gt;""),ABS($AA13-AF13),AND($AA13="",AF13=""),"",OR($AA13&lt;&gt;"",AF13&lt;&gt;""),"-")</f>
        <v/>
      </c>
      <c r="BW13" s="120" t="str" cm="1">
        <f t="array" ref="BW13">_xlfn.IFS(AND($AA13&lt;&gt;"",AG13&lt;&gt;""),ABS($AA13-AG13),AND($AA13="",AG13=""),"",OR($AA13&lt;&gt;"",AG13&lt;&gt;""),"-")</f>
        <v/>
      </c>
      <c r="BX13" s="120" t="str" cm="1">
        <f t="array" ref="BX13">_xlfn.IFS(AND($AA13&lt;&gt;"",AH13&lt;&gt;""),ABS($AA13-AH13),AND($AA13="",AH13=""),"",OR($AA13&lt;&gt;"",AH13&lt;&gt;""),"-")</f>
        <v/>
      </c>
      <c r="BY13" s="120" t="str" cm="1">
        <f t="array" ref="BY13">_xlfn.IFS(AND($AA13&lt;&gt;"",AI13&lt;&gt;""),ABS($AA13-AI13),AND($AA13="",AI13=""),"",OR($AA13&lt;&gt;"",AI13&lt;&gt;""),"-")</f>
        <v/>
      </c>
      <c r="BZ13" s="120" t="str" cm="1">
        <f t="array" ref="BZ13">_xlfn.IFS(AND($AA13&lt;&gt;"",AJ13&lt;&gt;""),ABS($AA13-AJ13),AND($AA13="",AJ13=""),"",OR($AA13&lt;&gt;"",AJ13&lt;&gt;""),"-")</f>
        <v/>
      </c>
      <c r="CA13" s="121" t="str" cm="1">
        <f t="array" ref="CA13">_xlfn.IFS(AND($AB13&lt;&gt;"",AC13&lt;&gt;""),ABS($AB13-AC13),AND($AB13="",AC13=""),"",OR($AB13&lt;&gt;"",AC13&lt;&gt;""),"-")</f>
        <v/>
      </c>
      <c r="CB13" s="120" t="str" cm="1">
        <f t="array" ref="CB13">_xlfn.IFS(AND($AB13&lt;&gt;"",AD13&lt;&gt;""),ABS($AB13-AD13),AND($AB13="",AD13=""),"",OR($AB13&lt;&gt;"",AD13&lt;&gt;""),"-")</f>
        <v/>
      </c>
      <c r="CC13" s="120" t="str" cm="1">
        <f t="array" ref="CC13">_xlfn.IFS(AND($AB13&lt;&gt;"",AE13&lt;&gt;""),ABS($AB13-AE13),AND($AB13="",AE13=""),"",OR($AB13&lt;&gt;"",AE13&lt;&gt;""),"-")</f>
        <v/>
      </c>
      <c r="CD13" s="120" t="str" cm="1">
        <f t="array" ref="CD13">_xlfn.IFS(AND($AB13&lt;&gt;"",AF13&lt;&gt;""),ABS($AB13-AF13),AND($AB13="",AF13=""),"",OR($AB13&lt;&gt;"",AF13&lt;&gt;""),"-")</f>
        <v/>
      </c>
      <c r="CE13" s="120" t="str" cm="1">
        <f t="array" ref="CE13">_xlfn.IFS(AND($AB13&lt;&gt;"",AG13&lt;&gt;""),ABS($AB13-AG13),AND($AB13="",AG13=""),"",OR($AB13&lt;&gt;"",AG13&lt;&gt;""),"-")</f>
        <v/>
      </c>
      <c r="CF13" s="120" t="str" cm="1">
        <f t="array" ref="CF13">_xlfn.IFS(AND($AB13&lt;&gt;"",AH13&lt;&gt;""),ABS($AB13-AH13),AND($AB13="",AH13=""),"",OR($AB13&lt;&gt;"",AH13&lt;&gt;""),"-")</f>
        <v/>
      </c>
      <c r="CG13" s="120" t="str" cm="1">
        <f t="array" ref="CG13">_xlfn.IFS(AND($AB13&lt;&gt;"",AI13&lt;&gt;""),ABS($AB13-AI13),AND($AB13="",AI13=""),"",OR($AB13&lt;&gt;"",AI13&lt;&gt;""),"-")</f>
        <v/>
      </c>
      <c r="CH13" s="120" t="str" cm="1">
        <f t="array" ref="CH13">_xlfn.IFS(AND($AB13&lt;&gt;"",AJ13&lt;&gt;""),ABS($AB13-AJ13),AND($AB13="",AJ13=""),"",OR($AB13&lt;&gt;"",AJ13&lt;&gt;""),"-")</f>
        <v/>
      </c>
      <c r="CI13" s="121" t="str" cm="1">
        <f t="array" ref="CI13">_xlfn.IFS(AND($AC13&lt;&gt;"",AD13&lt;&gt;""),ABS($AC13-AD13),AND($AC13="",AD13=""),"",OR($AC13&lt;&gt;"",AD13&lt;&gt;""),"-")</f>
        <v/>
      </c>
      <c r="CJ13" s="120" t="str" cm="1">
        <f t="array" ref="CJ13">_xlfn.IFS(AND($AC13&lt;&gt;"",AE13&lt;&gt;""),ABS($AC13-AE13),AND($AC13="",AE13=""),"",OR($AC13&lt;&gt;"",AE13&lt;&gt;""),"-")</f>
        <v/>
      </c>
      <c r="CK13" s="120" t="str" cm="1">
        <f t="array" ref="CK13">_xlfn.IFS(AND($AC13&lt;&gt;"",AF13&lt;&gt;""),ABS($AC13-AF13),AND($AC13="",AF13=""),"",OR($AC13&lt;&gt;"",AF13&lt;&gt;""),"-")</f>
        <v/>
      </c>
      <c r="CL13" s="120" t="str" cm="1">
        <f t="array" ref="CL13">_xlfn.IFS(AND($AC13&lt;&gt;"",AG13&lt;&gt;""),ABS($AC13-AG13),AND($AC13="",AG13=""),"",OR($AC13&lt;&gt;"",AG13&lt;&gt;""),"-")</f>
        <v/>
      </c>
      <c r="CM13" s="120" t="str" cm="1">
        <f t="array" ref="CM13">_xlfn.IFS(AND($AC13&lt;&gt;"",AH13&lt;&gt;""),ABS($AC13-AH13),AND($AC13="",AH13=""),"",OR($AC13&lt;&gt;"",AH13&lt;&gt;""),"-")</f>
        <v/>
      </c>
      <c r="CN13" s="120" t="str" cm="1">
        <f t="array" ref="CN13">_xlfn.IFS(AND($AC13&lt;&gt;"",AI13&lt;&gt;""),ABS($AC13-AI13),AND($AC13="",AI13=""),"",OR($AC13&lt;&gt;"",AI13&lt;&gt;""),"-")</f>
        <v/>
      </c>
      <c r="CO13" s="120" t="str" cm="1">
        <f t="array" ref="CO13">_xlfn.IFS(AND($AC13&lt;&gt;"",AJ13&lt;&gt;""),ABS($AC13-AJ13),AND($AC13="",AJ13=""),"",OR($AC13&lt;&gt;"",AJ13&lt;&gt;""),"-")</f>
        <v/>
      </c>
      <c r="CP13" s="121" t="str" cm="1">
        <f t="array" ref="CP13">_xlfn.IFS(AND($AD13&lt;&gt;"",AE13&lt;&gt;""),ABS($AD13-AE13),AND($AD13="",AE13=""),"",OR($AD13&lt;&gt;"",AE13&lt;&gt;""),"-")</f>
        <v/>
      </c>
      <c r="CQ13" s="120" t="str" cm="1">
        <f t="array" ref="CQ13">_xlfn.IFS(AND($AD13&lt;&gt;"",AF13&lt;&gt;""),ABS($AD13-AF13),AND($AD13="",AF13=""),"",OR($AD13&lt;&gt;"",AF13&lt;&gt;""),"-")</f>
        <v/>
      </c>
      <c r="CR13" s="120" t="str" cm="1">
        <f t="array" ref="CR13">_xlfn.IFS(AND($AD13&lt;&gt;"",AG13&lt;&gt;""),ABS($AD13-AG13),AND($AD13="",AG13=""),"",OR($AD13&lt;&gt;"",AG13&lt;&gt;""),"-")</f>
        <v/>
      </c>
      <c r="CS13" s="120" t="str" cm="1">
        <f t="array" ref="CS13">_xlfn.IFS(AND($AD13&lt;&gt;"",AH13&lt;&gt;""),ABS($AD13-AH13),AND($AD13="",AH13=""),"",OR($AD13&lt;&gt;"",AH13&lt;&gt;""),"-")</f>
        <v/>
      </c>
      <c r="CT13" s="120" t="str" cm="1">
        <f t="array" ref="CT13">_xlfn.IFS(AND($AD13&lt;&gt;"",AI13&lt;&gt;""),ABS($AD13-AI13),AND($AD13="",AI13=""),"",OR($AD13&lt;&gt;"",AI13&lt;&gt;""),"-")</f>
        <v/>
      </c>
      <c r="CU13" s="120" t="str" cm="1">
        <f t="array" ref="CU13">_xlfn.IFS(AND($AD13&lt;&gt;"",AJ13&lt;&gt;""),ABS($AD13-AJ13),AND($AD13="",AJ13=""),"",OR($AD13&lt;&gt;"",AJ13&lt;&gt;""),"-")</f>
        <v/>
      </c>
      <c r="CV13" s="121" t="str" cm="1">
        <f t="array" ref="CV13">_xlfn.IFS(AND($AE13&lt;&gt;"",AF13&lt;&gt;""),ABS($AE13-AF13),AND($AE13="",AF13=""),"",OR($AE13&lt;&gt;"",AF13&lt;&gt;""),"-")</f>
        <v/>
      </c>
      <c r="CW13" s="120" t="str" cm="1">
        <f t="array" ref="CW13">_xlfn.IFS(AND($AE13&lt;&gt;"",AG13&lt;&gt;""),ABS($AE13-AG13),AND($AE13="",AG13=""),"",OR($AE13&lt;&gt;"",AG13&lt;&gt;""),"-")</f>
        <v/>
      </c>
      <c r="CX13" s="120" t="str" cm="1">
        <f t="array" ref="CX13">_xlfn.IFS(AND($AE13&lt;&gt;"",AH13&lt;&gt;""),ABS($AE13-AH13),AND($AE13="",AH13=""),"",OR($AE13&lt;&gt;"",AH13&lt;&gt;""),"-")</f>
        <v/>
      </c>
      <c r="CY13" s="120" t="str" cm="1">
        <f t="array" ref="CY13">_xlfn.IFS(AND($AE13&lt;&gt;"",AI13&lt;&gt;""),ABS($AE13-AI13),AND($AE13="",AI13=""),"",OR($AE13&lt;&gt;"",AI13&lt;&gt;""),"-")</f>
        <v/>
      </c>
      <c r="CZ13" s="120" t="str" cm="1">
        <f t="array" ref="CZ13">_xlfn.IFS(AND($AE13&lt;&gt;"",AJ13&lt;&gt;""),ABS($AE13-AJ13),AND($AE13="",AJ13=""),"",OR($AE13&lt;&gt;"",AJ13&lt;&gt;""),"-")</f>
        <v/>
      </c>
      <c r="DA13" s="121" t="str" cm="1">
        <f t="array" ref="DA13">_xlfn.IFS(AND($AF13&lt;&gt;"",AG13&lt;&gt;""),ABS($AF13-AG13),AND($AF13="",AG13=""),"",OR($AF13&lt;&gt;"",AG13&lt;&gt;""),"-")</f>
        <v/>
      </c>
      <c r="DB13" s="120" t="str" cm="1">
        <f t="array" ref="DB13">_xlfn.IFS(AND($AF13&lt;&gt;"",AH13&lt;&gt;""),ABS($AF13-AH13),AND($AF13="",AH13=""),"",OR($AF13&lt;&gt;"",AH13&lt;&gt;""),"-")</f>
        <v/>
      </c>
      <c r="DC13" s="120" t="str" cm="1">
        <f t="array" ref="DC13">_xlfn.IFS(AND($AF13&lt;&gt;"",AI13&lt;&gt;""),ABS($AF13-AI13),AND($AF13="",AI13=""),"",OR($AF13&lt;&gt;"",AI13&lt;&gt;""),"-")</f>
        <v/>
      </c>
      <c r="DD13" s="120" t="str" cm="1">
        <f t="array" ref="DD13">_xlfn.IFS(AND($AF13&lt;&gt;"",AJ13&lt;&gt;""),ABS($AF13-AJ13),AND($AF13="",AJ13=""),"",OR($AF13&lt;&gt;"",AJ13&lt;&gt;""),"-")</f>
        <v/>
      </c>
      <c r="DE13" s="121" t="str" cm="1">
        <f t="array" ref="DE13">_xlfn.IFS(AND($AG13&lt;&gt;"",AH13&lt;&gt;""),ABS($AG13-AH13),AND($AG13="",AH13=""),"",OR($AG13&lt;&gt;"",AH13&lt;&gt;""),"-")</f>
        <v/>
      </c>
      <c r="DF13" s="120" t="str" cm="1">
        <f t="array" ref="DF13">_xlfn.IFS(AND($AG13&lt;&gt;"",AI13&lt;&gt;""),ABS($AG13-AI13),AND($AG13="",AI13=""),"",OR($AG13&lt;&gt;"",AI13&lt;&gt;""),"-")</f>
        <v/>
      </c>
      <c r="DG13" s="120" t="str" cm="1">
        <f t="array" ref="DG13">_xlfn.IFS(AND($AG13&lt;&gt;"",AJ13&lt;&gt;""),ABS($AG13-AJ13),AND($AG13="",AJ13=""),"",OR($AG13&lt;&gt;"",AJ13&lt;&gt;""),"-")</f>
        <v/>
      </c>
      <c r="DH13" s="121" t="str" cm="1">
        <f t="array" ref="DH13">_xlfn.IFS(AND($AH13&lt;&gt;"",AI13&lt;&gt;""),ABS($AH13-AI13),AND($AH13="",AI13=""),"",OR($AH13&lt;&gt;"",AI13&lt;&gt;""),"-")</f>
        <v/>
      </c>
      <c r="DI13" s="120" t="str" cm="1">
        <f t="array" ref="DI13">_xlfn.IFS(AND($AH13&lt;&gt;"",AJ13&lt;&gt;""),ABS($AH13-AJ13),AND($AH13="",AJ13=""),"",OR($AH13&lt;&gt;"",AJ13&lt;&gt;""),"-")</f>
        <v/>
      </c>
      <c r="DJ13" s="121" t="str" cm="1">
        <f t="array" ref="DJ13">_xlfn.IFS(AND($AI13&lt;&gt;"",AJ13&lt;&gt;""),ABS($AI13-AJ13),AND($AI13="",AJ13=""),"",OR($AI13&lt;&gt;"",AJ13&lt;&gt;""),"-")</f>
        <v/>
      </c>
    </row>
    <row r="14" spans="1:115" x14ac:dyDescent="0.2">
      <c r="A14" s="120" t="e">
        <f t="shared" si="0"/>
        <v>#DIV/0!</v>
      </c>
      <c r="B14" s="186" t="e">
        <f t="shared" si="1"/>
        <v>#DIV/0!</v>
      </c>
      <c r="C14" s="186" t="e">
        <f t="shared" si="2"/>
        <v>#DIV/0!</v>
      </c>
      <c r="D14" s="186" t="e">
        <f t="shared" si="3"/>
        <v>#DIV/0!</v>
      </c>
      <c r="E14" s="263">
        <f t="shared" si="4"/>
        <v>0</v>
      </c>
      <c r="F14" s="186">
        <f t="shared" si="5"/>
        <v>0</v>
      </c>
      <c r="G14" s="186" t="e">
        <f t="shared" si="6"/>
        <v>#DIV/0!</v>
      </c>
      <c r="H14" s="262" t="str">
        <f t="shared" si="7"/>
        <v/>
      </c>
      <c r="I14" s="187" t="str">
        <f t="shared" si="8"/>
        <v/>
      </c>
      <c r="J14" s="260" t="s">
        <v>50</v>
      </c>
      <c r="K14" s="259" t="e">
        <f>VLOOKUP($J14,Merged_couplings!$B:$BU,MATCH(K$1,Merged_couplings!$B$1:$BU$1,0),FALSE)</f>
        <v>#N/A</v>
      </c>
      <c r="L14" s="258" t="e">
        <f>VLOOKUP($J14,Merged_couplings!$B:$BU,MATCH(L$1,Merged_couplings!$B$1:$BU$1,0),FALSE)</f>
        <v>#N/A</v>
      </c>
      <c r="M14" s="258" t="e">
        <f>VLOOKUP($J14,Merged_couplings!$B:$BU,MATCH(M$1,Merged_couplings!$B$1:$BU$1,0),FALSE)</f>
        <v>#N/A</v>
      </c>
      <c r="N14" s="258" t="e">
        <f>VLOOKUP($J14,Merged_couplings!$B:$BU,MATCH(N$1,Merged_couplings!$B$1:$BU$1,0),FALSE)</f>
        <v>#N/A</v>
      </c>
      <c r="O14" s="258" t="e">
        <f>VLOOKUP($J14,Merged_couplings!$B:$BU,MATCH(O$1,Merged_couplings!$B$1:$BU$1,0),FALSE)</f>
        <v>#N/A</v>
      </c>
      <c r="P14" s="258" t="e">
        <f>VLOOKUP($J14,Merged_couplings!$B:$BU,MATCH(P$1,Merged_couplings!$B$1:$BU$1,0),FALSE)</f>
        <v>#N/A</v>
      </c>
      <c r="Q14" s="258" t="e">
        <f>VLOOKUP($J14,Merged_couplings!$B:$BU,MATCH(Q$1,Merged_couplings!$B$1:$BU$1,0),FALSE)</f>
        <v>#N/A</v>
      </c>
      <c r="R14" s="258" t="e">
        <f>VLOOKUP($J14,Merged_couplings!$B:$BU,MATCH(R$1,Merged_couplings!$B$1:$BU$1,0),FALSE)</f>
        <v>#N/A</v>
      </c>
      <c r="S14" s="258" t="e">
        <f>VLOOKUP($J14,Merged_couplings!$B:$BU,MATCH(S$1,Merged_couplings!$B$1:$BU$1,0),FALSE)</f>
        <v>#N/A</v>
      </c>
      <c r="T14" s="258" t="e">
        <f>VLOOKUP($J14,Merged_couplings!$B:$BU,MATCH(T$1,Merged_couplings!$B$1:$BU$1,0),FALSE)</f>
        <v>#N/A</v>
      </c>
      <c r="U14" s="258" t="e">
        <f>VLOOKUP($J14,Merged_couplings!$B:$BU,MATCH(U$1,Merged_couplings!$B$1:$BU$1,0),FALSE)</f>
        <v>#N/A</v>
      </c>
      <c r="V14" s="258" t="e">
        <f>VLOOKUP($J14,Merged_couplings!$B:$BU,MATCH(V$1,Merged_couplings!$B$1:$BU$1,0),FALSE)</f>
        <v>#N/A</v>
      </c>
      <c r="W14" s="258" t="e">
        <f>VLOOKUP($J14,Merged_couplings!$B:$BU,MATCH(W$1,Merged_couplings!$B$1:$BU$1,0),FALSE)</f>
        <v>#N/A</v>
      </c>
      <c r="X14" s="121" t="str">
        <f>_xlfn.IFNA(VLOOKUP($J14,Merged_couplings!$B:$R,MATCH(X$1,Merged_couplings!$B$1:$R$1,0),FALSE),"")</f>
        <v/>
      </c>
      <c r="Y14" s="120" t="str">
        <f>_xlfn.IFNA(VLOOKUP($J14,Merged_couplings!$B:$R,MATCH(Y$1,Merged_couplings!$B$1:$R$1,0),FALSE),"")</f>
        <v/>
      </c>
      <c r="Z14" s="120" t="str">
        <f>_xlfn.IFNA(VLOOKUP($J14,Merged_couplings!$B:$R,MATCH(Z$1,Merged_couplings!$B$1:$R$1,0),FALSE),"")</f>
        <v/>
      </c>
      <c r="AA14" s="120" t="str">
        <f>_xlfn.IFNA(VLOOKUP($J14,Merged_couplings!$B:$R,MATCH(AA$1,Merged_couplings!$B$1:$R$1,0),FALSE),"")</f>
        <v/>
      </c>
      <c r="AB14" s="120" t="str">
        <f>_xlfn.IFNA(VLOOKUP($J14,Merged_couplings!$B:$R,MATCH(AB$1,Merged_couplings!$B$1:$R$1,0),FALSE),"")</f>
        <v/>
      </c>
      <c r="AC14" s="120" t="str">
        <f>_xlfn.IFNA(VLOOKUP($J14,Merged_couplings!$B:$R,MATCH(AC$1,Merged_couplings!$B$1:$R$1,0),FALSE),"")</f>
        <v/>
      </c>
      <c r="AD14" s="120" t="str">
        <f>_xlfn.IFNA(VLOOKUP($J14,Merged_couplings!$B:$R,MATCH(AD$1,Merged_couplings!$B$1:$R$1,0),FALSE),"")</f>
        <v/>
      </c>
      <c r="AE14" s="120" t="str">
        <f>_xlfn.IFNA(VLOOKUP($J14,Merged_couplings!$B:$R,MATCH(AE$1,Merged_couplings!$B$1:$R$1,0),FALSE),"")</f>
        <v/>
      </c>
      <c r="AF14" s="120" t="str">
        <f>_xlfn.IFNA(VLOOKUP($J14,Merged_couplings!$B:$R,MATCH(AF$1,Merged_couplings!$B$1:$R$1,0),FALSE),"")</f>
        <v/>
      </c>
      <c r="AG14" s="120" t="str">
        <f>_xlfn.IFNA(VLOOKUP($J14,Merged_couplings!$B:$R,MATCH(AG$1,Merged_couplings!$B$1:$R$1,0),FALSE),"")</f>
        <v/>
      </c>
      <c r="AH14" s="120" t="str">
        <f>_xlfn.IFNA(VLOOKUP($J14,Merged_couplings!$B:$R,MATCH(AH$1,Merged_couplings!$B$1:$R$1,0),FALSE),"")</f>
        <v/>
      </c>
      <c r="AI14" s="120" t="str">
        <f>_xlfn.IFNA(VLOOKUP($J14,Merged_couplings!$B:$R,MATCH(AI$1,Merged_couplings!$B$1:$R$1,0),FALSE),"")</f>
        <v/>
      </c>
      <c r="AJ14" s="120" t="str">
        <f>_xlfn.IFNA(VLOOKUP($J14,Merged_couplings!$B:$R,MATCH(AJ$1,Merged_couplings!$B$1:$R$1,0),FALSE),"")</f>
        <v/>
      </c>
      <c r="AK14" s="123" t="str" cm="1">
        <f t="array" ref="AK14">_xlfn.IFS(AND($X14&lt;&gt;"",Y14&lt;&gt;""),ABS($X14-Y14),AND($X14="",Y14=""),"",OR($X14&lt;&gt;"",Y14&lt;&gt;""),"-")</f>
        <v/>
      </c>
      <c r="AL14" s="122" t="str" cm="1">
        <f t="array" ref="AL14">_xlfn.IFS(AND($X14&lt;&gt;"",Z14&lt;&gt;""),ABS($X14-Z14),AND($X14="",Z14=""),"",OR($X14&lt;&gt;"",Z14&lt;&gt;""),"-")</f>
        <v/>
      </c>
      <c r="AM14" s="122" t="str" cm="1">
        <f t="array" ref="AM14">_xlfn.IFS(AND($X14&lt;&gt;"",AA14&lt;&gt;""),ABS($X14-AA14),AND($X14="",AA14=""),"",OR($X14&lt;&gt;"",AA14&lt;&gt;""),"-")</f>
        <v/>
      </c>
      <c r="AN14" s="122" t="str" cm="1">
        <f t="array" ref="AN14">_xlfn.IFS(AND($X14&lt;&gt;"",AB14&lt;&gt;""),ABS($X14-AB14),AND($X14="",AB14=""),"",OR($X14&lt;&gt;"",AB14&lt;&gt;""),"-")</f>
        <v/>
      </c>
      <c r="AO14" s="122" t="str" cm="1">
        <f t="array" ref="AO14">_xlfn.IFS(AND($X14&lt;&gt;"",AC14&lt;&gt;""),ABS($X14-AC14),AND($X14="",AC14=""),"",OR($X14&lt;&gt;"",AC14&lt;&gt;""),"-")</f>
        <v/>
      </c>
      <c r="AP14" s="122" t="str" cm="1">
        <f t="array" ref="AP14">_xlfn.IFS(AND($X14&lt;&gt;"",AD14&lt;&gt;""),ABS($X14-AD14),AND($X14="",AD14=""),"",OR($X14&lt;&gt;"",AD14&lt;&gt;""),"-")</f>
        <v/>
      </c>
      <c r="AQ14" s="122" t="str" cm="1">
        <f t="array" ref="AQ14">_xlfn.IFS(AND($X14&lt;&gt;"",AE14&lt;&gt;""),ABS($X14-AE14),AND($X14="",AE14=""),"",OR($X14&lt;&gt;"",AE14&lt;&gt;""),"-")</f>
        <v/>
      </c>
      <c r="AR14" s="122" t="str" cm="1">
        <f t="array" ref="AR14">_xlfn.IFS(AND($X14&lt;&gt;"",AF14&lt;&gt;""),ABS($X14-AF14),AND($X14="",AF14=""),"",OR($X14&lt;&gt;"",AF14&lt;&gt;""),"-")</f>
        <v/>
      </c>
      <c r="AS14" s="122" t="str" cm="1">
        <f t="array" ref="AS14">_xlfn.IFS(AND($X14&lt;&gt;"",AG14&lt;&gt;""),ABS($X14-AG14),AND($X14="",AG14=""),"",OR($X14&lt;&gt;"",AG14&lt;&gt;""),"-")</f>
        <v/>
      </c>
      <c r="AT14" s="122" t="str" cm="1">
        <f t="array" ref="AT14">_xlfn.IFS(AND($X14&lt;&gt;"",AH14&lt;&gt;""),ABS($X14-AH14),AND($X14="",AH14=""),"",OR($X14&lt;&gt;"",AH14&lt;&gt;""),"-")</f>
        <v/>
      </c>
      <c r="AU14" s="122" t="str" cm="1">
        <f t="array" ref="AU14">_xlfn.IFS(AND($X14&lt;&gt;"",AI14&lt;&gt;""),ABS($X14-AI14),AND($X14="",AI14=""),"",OR($X14&lt;&gt;"",AI14&lt;&gt;""),"-")</f>
        <v/>
      </c>
      <c r="AV14" s="122" t="str" cm="1">
        <f t="array" ref="AV14">_xlfn.IFS(AND($X14&lt;&gt;"",AJ14&lt;&gt;""),ABS($X14-AJ14),AND($X14="",AJ14=""),"",OR($X14&lt;&gt;"",AJ14&lt;&gt;""),"-")</f>
        <v/>
      </c>
      <c r="AW14" s="123" t="str" cm="1">
        <f t="array" ref="AW14">_xlfn.IFS(AND($Y14&lt;&gt;"",Z14&lt;&gt;""),ABS($Y14-Z14),AND($Y14="",Z14=""),"",OR($Y14&lt;&gt;"",Z14&lt;&gt;""),"-")</f>
        <v/>
      </c>
      <c r="AX14" s="122" t="str" cm="1">
        <f t="array" ref="AX14">_xlfn.IFS(AND($Y14&lt;&gt;"",AA14&lt;&gt;""),ABS($Y14-AA14),AND($Y14="",AA14=""),"",OR($Y14&lt;&gt;"",AA14&lt;&gt;""),"-")</f>
        <v/>
      </c>
      <c r="AY14" s="122" t="str" cm="1">
        <f t="array" ref="AY14">_xlfn.IFS(AND($Y14&lt;&gt;"",AB14&lt;&gt;""),ABS($Y14-AB14),AND($Y14="",AB14=""),"",OR($Y14&lt;&gt;"",AB14&lt;&gt;""),"-")</f>
        <v/>
      </c>
      <c r="AZ14" s="122" t="str" cm="1">
        <f t="array" ref="AZ14">_xlfn.IFS(AND($Y14&lt;&gt;"",AC14&lt;&gt;""),ABS($Y14-AC14),AND($Y14="",AC14=""),"",OR($Y14&lt;&gt;"",AC14&lt;&gt;""),"-")</f>
        <v/>
      </c>
      <c r="BA14" s="122" t="str" cm="1">
        <f t="array" ref="BA14">_xlfn.IFS(AND($Y14&lt;&gt;"",AD14&lt;&gt;""),ABS($Y14-AD14),AND($Y14="",AD14=""),"",OR($Y14&lt;&gt;"",AD14&lt;&gt;""),"-")</f>
        <v/>
      </c>
      <c r="BB14" s="122" t="str" cm="1">
        <f t="array" ref="BB14">_xlfn.IFS(AND($Y14&lt;&gt;"",AE14&lt;&gt;""),ABS($Y14-AE14),AND($Y14="",AE14=""),"",OR($Y14&lt;&gt;"",AE14&lt;&gt;""),"-")</f>
        <v/>
      </c>
      <c r="BC14" s="122" t="str" cm="1">
        <f t="array" ref="BC14">_xlfn.IFS(AND($Y14&lt;&gt;"",AF14&lt;&gt;""),ABS($Y14-AF14),AND($Y14="",AF14=""),"",OR($Y14&lt;&gt;"",AF14&lt;&gt;""),"-")</f>
        <v/>
      </c>
      <c r="BD14" s="122" t="str" cm="1">
        <f t="array" ref="BD14">_xlfn.IFS(AND($Y14&lt;&gt;"",AG14&lt;&gt;""),ABS($Y14-AG14),AND($Y14="",AG14=""),"",OR($Y14&lt;&gt;"",AG14&lt;&gt;""),"-")</f>
        <v/>
      </c>
      <c r="BE14" s="122" t="str" cm="1">
        <f t="array" ref="BE14">_xlfn.IFS(AND($Y14&lt;&gt;"",AH14&lt;&gt;""),ABS($Y14-AH14),AND($Y14="",AH14=""),"",OR($Y14&lt;&gt;"",AH14&lt;&gt;""),"-")</f>
        <v/>
      </c>
      <c r="BF14" s="122" t="str" cm="1">
        <f t="array" ref="BF14">_xlfn.IFS(AND($Y14&lt;&gt;"",AI14&lt;&gt;""),ABS($Y14-AI14),AND($Y14="",AI14=""),"",OR($Y14&lt;&gt;"",AI14&lt;&gt;""),"-")</f>
        <v/>
      </c>
      <c r="BG14" s="122" t="str" cm="1">
        <f t="array" ref="BG14">_xlfn.IFS(AND($Y14&lt;&gt;"",AJ14&lt;&gt;""),ABS($Y14-AJ14),AND($Y14="",AJ14=""),"",OR($Y14&lt;&gt;"",AJ14&lt;&gt;""),"-")</f>
        <v/>
      </c>
      <c r="BH14" s="121" t="str" cm="1">
        <f t="array" ref="BH14">_xlfn.IFS(AND($Z14&lt;&gt;"",AA14&lt;&gt;""),ABS($Z14-AA14),AND($Z14="",AA14=""),"",OR($Z14&lt;&gt;"",AA14&lt;&gt;""),"-")</f>
        <v/>
      </c>
      <c r="BI14" s="120" t="str" cm="1">
        <f t="array" ref="BI14">_xlfn.IFS(AND($Z14&lt;&gt;"",AB14&lt;&gt;""),ABS($Z14-AB14),AND($Z14="",AB14=""),"",OR($Z14&lt;&gt;"",AB14&lt;&gt;""),"-")</f>
        <v/>
      </c>
      <c r="BJ14" s="120" t="str" cm="1">
        <f t="array" ref="BJ14">_xlfn.IFS(AND($Z14&lt;&gt;"",AC14&lt;&gt;""),ABS($Z14-AC14),AND($Z14="",AC14=""),"",OR($Z14&lt;&gt;"",AC14&lt;&gt;""),"-")</f>
        <v/>
      </c>
      <c r="BK14" s="120" t="str" cm="1">
        <f t="array" ref="BK14">_xlfn.IFS(AND($Z14&lt;&gt;"",AD14&lt;&gt;""),ABS($Z14-AD14),AND($Z14="",AD14=""),"",OR($Z14&lt;&gt;"",AD14&lt;&gt;""),"-")</f>
        <v/>
      </c>
      <c r="BL14" s="120" t="str" cm="1">
        <f t="array" ref="BL14">_xlfn.IFS(AND($Z14&lt;&gt;"",AE14&lt;&gt;""),ABS($Z14-AE14),AND($Z14="",AE14=""),"",OR($Z14&lt;&gt;"",AE14&lt;&gt;""),"-")</f>
        <v/>
      </c>
      <c r="BM14" s="120" t="str" cm="1">
        <f t="array" ref="BM14">_xlfn.IFS(AND($Z14&lt;&gt;"",AF14&lt;&gt;""),ABS($Z14-AF14),AND($Z14="",AF14=""),"",OR($Z14&lt;&gt;"",AF14&lt;&gt;""),"-")</f>
        <v/>
      </c>
      <c r="BN14" s="120" t="str" cm="1">
        <f t="array" ref="BN14">_xlfn.IFS(AND($Z14&lt;&gt;"",AG14&lt;&gt;""),ABS($Z14-AG14),AND($Z14="",AG14=""),"",OR($Z14&lt;&gt;"",AG14&lt;&gt;""),"-")</f>
        <v/>
      </c>
      <c r="BO14" s="120" t="str" cm="1">
        <f t="array" ref="BO14">_xlfn.IFS(AND($Z14&lt;&gt;"",AH14&lt;&gt;""),ABS($Z14-AH14),AND($Z14="",AH14=""),"",OR($Z14&lt;&gt;"",AH14&lt;&gt;""),"-")</f>
        <v/>
      </c>
      <c r="BP14" s="120" t="str" cm="1">
        <f t="array" ref="BP14">_xlfn.IFS(AND($Z14&lt;&gt;"",AI14&lt;&gt;""),ABS($Z14-AI14),AND($Z14="",AI14=""),"",OR($Z14&lt;&gt;"",AI14&lt;&gt;""),"-")</f>
        <v/>
      </c>
      <c r="BQ14" s="120" t="str" cm="1">
        <f t="array" ref="BQ14">_xlfn.IFS(AND($Z14&lt;&gt;"",AJ14&lt;&gt;""),ABS($Z14-AJ14),AND($Z14="",AJ14=""),"",OR($Z14&lt;&gt;"",AJ14&lt;&gt;""),"-")</f>
        <v/>
      </c>
      <c r="BR14" s="121" t="str" cm="1">
        <f t="array" ref="BR14">_xlfn.IFS(AND($AA14&lt;&gt;"",AB14&lt;&gt;""),ABS($AA14-AB14),AND($AA14="",AB14=""),"",OR($AA14&lt;&gt;"",AB14&lt;&gt;""),"-")</f>
        <v/>
      </c>
      <c r="BS14" s="120" t="str" cm="1">
        <f t="array" ref="BS14">_xlfn.IFS(AND($AA14&lt;&gt;"",AC14&lt;&gt;""),ABS($AA14-AC14),AND($AA14="",AC14=""),"",OR($AA14&lt;&gt;"",AC14&lt;&gt;""),"-")</f>
        <v/>
      </c>
      <c r="BT14" s="120" t="str" cm="1">
        <f t="array" ref="BT14">_xlfn.IFS(AND($AA14&lt;&gt;"",AD14&lt;&gt;""),ABS($AA14-AD14),AND($AA14="",AD14=""),"",OR($AA14&lt;&gt;"",AD14&lt;&gt;""),"-")</f>
        <v/>
      </c>
      <c r="BU14" s="120" t="str" cm="1">
        <f t="array" ref="BU14">_xlfn.IFS(AND($AA14&lt;&gt;"",AE14&lt;&gt;""),ABS($AA14-AE14),AND($AA14="",AE14=""),"",OR($AA14&lt;&gt;"",AE14&lt;&gt;""),"-")</f>
        <v/>
      </c>
      <c r="BV14" s="120" t="str" cm="1">
        <f t="array" ref="BV14">_xlfn.IFS(AND($AA14&lt;&gt;"",AF14&lt;&gt;""),ABS($AA14-AF14),AND($AA14="",AF14=""),"",OR($AA14&lt;&gt;"",AF14&lt;&gt;""),"-")</f>
        <v/>
      </c>
      <c r="BW14" s="120" t="str" cm="1">
        <f t="array" ref="BW14">_xlfn.IFS(AND($AA14&lt;&gt;"",AG14&lt;&gt;""),ABS($AA14-AG14),AND($AA14="",AG14=""),"",OR($AA14&lt;&gt;"",AG14&lt;&gt;""),"-")</f>
        <v/>
      </c>
      <c r="BX14" s="120" t="str" cm="1">
        <f t="array" ref="BX14">_xlfn.IFS(AND($AA14&lt;&gt;"",AH14&lt;&gt;""),ABS($AA14-AH14),AND($AA14="",AH14=""),"",OR($AA14&lt;&gt;"",AH14&lt;&gt;""),"-")</f>
        <v/>
      </c>
      <c r="BY14" s="120" t="str" cm="1">
        <f t="array" ref="BY14">_xlfn.IFS(AND($AA14&lt;&gt;"",AI14&lt;&gt;""),ABS($AA14-AI14),AND($AA14="",AI14=""),"",OR($AA14&lt;&gt;"",AI14&lt;&gt;""),"-")</f>
        <v/>
      </c>
      <c r="BZ14" s="120" t="str" cm="1">
        <f t="array" ref="BZ14">_xlfn.IFS(AND($AA14&lt;&gt;"",AJ14&lt;&gt;""),ABS($AA14-AJ14),AND($AA14="",AJ14=""),"",OR($AA14&lt;&gt;"",AJ14&lt;&gt;""),"-")</f>
        <v/>
      </c>
      <c r="CA14" s="121" t="str" cm="1">
        <f t="array" ref="CA14">_xlfn.IFS(AND($AB14&lt;&gt;"",AC14&lt;&gt;""),ABS($AB14-AC14),AND($AB14="",AC14=""),"",OR($AB14&lt;&gt;"",AC14&lt;&gt;""),"-")</f>
        <v/>
      </c>
      <c r="CB14" s="120" t="str" cm="1">
        <f t="array" ref="CB14">_xlfn.IFS(AND($AB14&lt;&gt;"",AD14&lt;&gt;""),ABS($AB14-AD14),AND($AB14="",AD14=""),"",OR($AB14&lt;&gt;"",AD14&lt;&gt;""),"-")</f>
        <v/>
      </c>
      <c r="CC14" s="120" t="str" cm="1">
        <f t="array" ref="CC14">_xlfn.IFS(AND($AB14&lt;&gt;"",AE14&lt;&gt;""),ABS($AB14-AE14),AND($AB14="",AE14=""),"",OR($AB14&lt;&gt;"",AE14&lt;&gt;""),"-")</f>
        <v/>
      </c>
      <c r="CD14" s="120" t="str" cm="1">
        <f t="array" ref="CD14">_xlfn.IFS(AND($AB14&lt;&gt;"",AF14&lt;&gt;""),ABS($AB14-AF14),AND($AB14="",AF14=""),"",OR($AB14&lt;&gt;"",AF14&lt;&gt;""),"-")</f>
        <v/>
      </c>
      <c r="CE14" s="120" t="str" cm="1">
        <f t="array" ref="CE14">_xlfn.IFS(AND($AB14&lt;&gt;"",AG14&lt;&gt;""),ABS($AB14-AG14),AND($AB14="",AG14=""),"",OR($AB14&lt;&gt;"",AG14&lt;&gt;""),"-")</f>
        <v/>
      </c>
      <c r="CF14" s="120" t="str" cm="1">
        <f t="array" ref="CF14">_xlfn.IFS(AND($AB14&lt;&gt;"",AH14&lt;&gt;""),ABS($AB14-AH14),AND($AB14="",AH14=""),"",OR($AB14&lt;&gt;"",AH14&lt;&gt;""),"-")</f>
        <v/>
      </c>
      <c r="CG14" s="120" t="str" cm="1">
        <f t="array" ref="CG14">_xlfn.IFS(AND($AB14&lt;&gt;"",AI14&lt;&gt;""),ABS($AB14-AI14),AND($AB14="",AI14=""),"",OR($AB14&lt;&gt;"",AI14&lt;&gt;""),"-")</f>
        <v/>
      </c>
      <c r="CH14" s="120" t="str" cm="1">
        <f t="array" ref="CH14">_xlfn.IFS(AND($AB14&lt;&gt;"",AJ14&lt;&gt;""),ABS($AB14-AJ14),AND($AB14="",AJ14=""),"",OR($AB14&lt;&gt;"",AJ14&lt;&gt;""),"-")</f>
        <v/>
      </c>
      <c r="CI14" s="121" t="str" cm="1">
        <f t="array" ref="CI14">_xlfn.IFS(AND($AC14&lt;&gt;"",AD14&lt;&gt;""),ABS($AC14-AD14),AND($AC14="",AD14=""),"",OR($AC14&lt;&gt;"",AD14&lt;&gt;""),"-")</f>
        <v/>
      </c>
      <c r="CJ14" s="120" t="str" cm="1">
        <f t="array" ref="CJ14">_xlfn.IFS(AND($AC14&lt;&gt;"",AE14&lt;&gt;""),ABS($AC14-AE14),AND($AC14="",AE14=""),"",OR($AC14&lt;&gt;"",AE14&lt;&gt;""),"-")</f>
        <v/>
      </c>
      <c r="CK14" s="120" t="str" cm="1">
        <f t="array" ref="CK14">_xlfn.IFS(AND($AC14&lt;&gt;"",AF14&lt;&gt;""),ABS($AC14-AF14),AND($AC14="",AF14=""),"",OR($AC14&lt;&gt;"",AF14&lt;&gt;""),"-")</f>
        <v/>
      </c>
      <c r="CL14" s="120" t="str" cm="1">
        <f t="array" ref="CL14">_xlfn.IFS(AND($AC14&lt;&gt;"",AG14&lt;&gt;""),ABS($AC14-AG14),AND($AC14="",AG14=""),"",OR($AC14&lt;&gt;"",AG14&lt;&gt;""),"-")</f>
        <v/>
      </c>
      <c r="CM14" s="120" t="str" cm="1">
        <f t="array" ref="CM14">_xlfn.IFS(AND($AC14&lt;&gt;"",AH14&lt;&gt;""),ABS($AC14-AH14),AND($AC14="",AH14=""),"",OR($AC14&lt;&gt;"",AH14&lt;&gt;""),"-")</f>
        <v/>
      </c>
      <c r="CN14" s="120" t="str" cm="1">
        <f t="array" ref="CN14">_xlfn.IFS(AND($AC14&lt;&gt;"",AI14&lt;&gt;""),ABS($AC14-AI14),AND($AC14="",AI14=""),"",OR($AC14&lt;&gt;"",AI14&lt;&gt;""),"-")</f>
        <v/>
      </c>
      <c r="CO14" s="120" t="str" cm="1">
        <f t="array" ref="CO14">_xlfn.IFS(AND($AC14&lt;&gt;"",AJ14&lt;&gt;""),ABS($AC14-AJ14),AND($AC14="",AJ14=""),"",OR($AC14&lt;&gt;"",AJ14&lt;&gt;""),"-")</f>
        <v/>
      </c>
      <c r="CP14" s="121" t="str" cm="1">
        <f t="array" ref="CP14">_xlfn.IFS(AND($AD14&lt;&gt;"",AE14&lt;&gt;""),ABS($AD14-AE14),AND($AD14="",AE14=""),"",OR($AD14&lt;&gt;"",AE14&lt;&gt;""),"-")</f>
        <v/>
      </c>
      <c r="CQ14" s="120" t="str" cm="1">
        <f t="array" ref="CQ14">_xlfn.IFS(AND($AD14&lt;&gt;"",AF14&lt;&gt;""),ABS($AD14-AF14),AND($AD14="",AF14=""),"",OR($AD14&lt;&gt;"",AF14&lt;&gt;""),"-")</f>
        <v/>
      </c>
      <c r="CR14" s="120" t="str" cm="1">
        <f t="array" ref="CR14">_xlfn.IFS(AND($AD14&lt;&gt;"",AG14&lt;&gt;""),ABS($AD14-AG14),AND($AD14="",AG14=""),"",OR($AD14&lt;&gt;"",AG14&lt;&gt;""),"-")</f>
        <v/>
      </c>
      <c r="CS14" s="120" t="str" cm="1">
        <f t="array" ref="CS14">_xlfn.IFS(AND($AD14&lt;&gt;"",AH14&lt;&gt;""),ABS($AD14-AH14),AND($AD14="",AH14=""),"",OR($AD14&lt;&gt;"",AH14&lt;&gt;""),"-")</f>
        <v/>
      </c>
      <c r="CT14" s="120" t="str" cm="1">
        <f t="array" ref="CT14">_xlfn.IFS(AND($AD14&lt;&gt;"",AI14&lt;&gt;""),ABS($AD14-AI14),AND($AD14="",AI14=""),"",OR($AD14&lt;&gt;"",AI14&lt;&gt;""),"-")</f>
        <v/>
      </c>
      <c r="CU14" s="120" t="str" cm="1">
        <f t="array" ref="CU14">_xlfn.IFS(AND($AD14&lt;&gt;"",AJ14&lt;&gt;""),ABS($AD14-AJ14),AND($AD14="",AJ14=""),"",OR($AD14&lt;&gt;"",AJ14&lt;&gt;""),"-")</f>
        <v/>
      </c>
      <c r="CV14" s="121" t="str" cm="1">
        <f t="array" ref="CV14">_xlfn.IFS(AND($AE14&lt;&gt;"",AF14&lt;&gt;""),ABS($AE14-AF14),AND($AE14="",AF14=""),"",OR($AE14&lt;&gt;"",AF14&lt;&gt;""),"-")</f>
        <v/>
      </c>
      <c r="CW14" s="120" t="str" cm="1">
        <f t="array" ref="CW14">_xlfn.IFS(AND($AE14&lt;&gt;"",AG14&lt;&gt;""),ABS($AE14-AG14),AND($AE14="",AG14=""),"",OR($AE14&lt;&gt;"",AG14&lt;&gt;""),"-")</f>
        <v/>
      </c>
      <c r="CX14" s="120" t="str" cm="1">
        <f t="array" ref="CX14">_xlfn.IFS(AND($AE14&lt;&gt;"",AH14&lt;&gt;""),ABS($AE14-AH14),AND($AE14="",AH14=""),"",OR($AE14&lt;&gt;"",AH14&lt;&gt;""),"-")</f>
        <v/>
      </c>
      <c r="CY14" s="120" t="str" cm="1">
        <f t="array" ref="CY14">_xlfn.IFS(AND($AE14&lt;&gt;"",AI14&lt;&gt;""),ABS($AE14-AI14),AND($AE14="",AI14=""),"",OR($AE14&lt;&gt;"",AI14&lt;&gt;""),"-")</f>
        <v/>
      </c>
      <c r="CZ14" s="120" t="str" cm="1">
        <f t="array" ref="CZ14">_xlfn.IFS(AND($AE14&lt;&gt;"",AJ14&lt;&gt;""),ABS($AE14-AJ14),AND($AE14="",AJ14=""),"",OR($AE14&lt;&gt;"",AJ14&lt;&gt;""),"-")</f>
        <v/>
      </c>
      <c r="DA14" s="121" t="str" cm="1">
        <f t="array" ref="DA14">_xlfn.IFS(AND($AF14&lt;&gt;"",AG14&lt;&gt;""),ABS($AF14-AG14),AND($AF14="",AG14=""),"",OR($AF14&lt;&gt;"",AG14&lt;&gt;""),"-")</f>
        <v/>
      </c>
      <c r="DB14" s="120" t="str" cm="1">
        <f t="array" ref="DB14">_xlfn.IFS(AND($AF14&lt;&gt;"",AH14&lt;&gt;""),ABS($AF14-AH14),AND($AF14="",AH14=""),"",OR($AF14&lt;&gt;"",AH14&lt;&gt;""),"-")</f>
        <v/>
      </c>
      <c r="DC14" s="120" t="str" cm="1">
        <f t="array" ref="DC14">_xlfn.IFS(AND($AF14&lt;&gt;"",AI14&lt;&gt;""),ABS($AF14-AI14),AND($AF14="",AI14=""),"",OR($AF14&lt;&gt;"",AI14&lt;&gt;""),"-")</f>
        <v/>
      </c>
      <c r="DD14" s="120" t="str" cm="1">
        <f t="array" ref="DD14">_xlfn.IFS(AND($AF14&lt;&gt;"",AJ14&lt;&gt;""),ABS($AF14-AJ14),AND($AF14="",AJ14=""),"",OR($AF14&lt;&gt;"",AJ14&lt;&gt;""),"-")</f>
        <v/>
      </c>
      <c r="DE14" s="121" t="str" cm="1">
        <f t="array" ref="DE14">_xlfn.IFS(AND($AG14&lt;&gt;"",AH14&lt;&gt;""),ABS($AG14-AH14),AND($AG14="",AH14=""),"",OR($AG14&lt;&gt;"",AH14&lt;&gt;""),"-")</f>
        <v/>
      </c>
      <c r="DF14" s="120" t="str" cm="1">
        <f t="array" ref="DF14">_xlfn.IFS(AND($AG14&lt;&gt;"",AI14&lt;&gt;""),ABS($AG14-AI14),AND($AG14="",AI14=""),"",OR($AG14&lt;&gt;"",AI14&lt;&gt;""),"-")</f>
        <v/>
      </c>
      <c r="DG14" s="120" t="str" cm="1">
        <f t="array" ref="DG14">_xlfn.IFS(AND($AG14&lt;&gt;"",AJ14&lt;&gt;""),ABS($AG14-AJ14),AND($AG14="",AJ14=""),"",OR($AG14&lt;&gt;"",AJ14&lt;&gt;""),"-")</f>
        <v/>
      </c>
      <c r="DH14" s="121" t="str" cm="1">
        <f t="array" ref="DH14">_xlfn.IFS(AND($AH14&lt;&gt;"",AI14&lt;&gt;""),ABS($AH14-AI14),AND($AH14="",AI14=""),"",OR($AH14&lt;&gt;"",AI14&lt;&gt;""),"-")</f>
        <v/>
      </c>
      <c r="DI14" s="120" t="str" cm="1">
        <f t="array" ref="DI14">_xlfn.IFS(AND($AH14&lt;&gt;"",AJ14&lt;&gt;""),ABS($AH14-AJ14),AND($AH14="",AJ14=""),"",OR($AH14&lt;&gt;"",AJ14&lt;&gt;""),"-")</f>
        <v/>
      </c>
      <c r="DJ14" s="121" t="str" cm="1">
        <f t="array" ref="DJ14">_xlfn.IFS(AND($AI14&lt;&gt;"",AJ14&lt;&gt;""),ABS($AI14-AJ14),AND($AI14="",AJ14=""),"",OR($AI14&lt;&gt;"",AJ14&lt;&gt;""),"-")</f>
        <v/>
      </c>
    </row>
    <row r="15" spans="1:115" x14ac:dyDescent="0.2">
      <c r="A15" s="120" t="e">
        <f t="shared" si="0"/>
        <v>#DIV/0!</v>
      </c>
      <c r="B15" s="186" t="e">
        <f t="shared" si="1"/>
        <v>#DIV/0!</v>
      </c>
      <c r="C15" s="186" t="e">
        <f t="shared" si="2"/>
        <v>#DIV/0!</v>
      </c>
      <c r="D15" s="186" t="e">
        <f t="shared" si="3"/>
        <v>#DIV/0!</v>
      </c>
      <c r="E15" s="263">
        <f t="shared" si="4"/>
        <v>0</v>
      </c>
      <c r="F15" s="186">
        <f t="shared" si="5"/>
        <v>0</v>
      </c>
      <c r="G15" s="186" t="e">
        <f t="shared" si="6"/>
        <v>#DIV/0!</v>
      </c>
      <c r="H15" s="262" t="str">
        <f t="shared" si="7"/>
        <v/>
      </c>
      <c r="I15" s="187" t="str">
        <f t="shared" si="8"/>
        <v/>
      </c>
      <c r="J15" s="260" t="s">
        <v>51</v>
      </c>
      <c r="K15" s="259" t="e">
        <f>VLOOKUP($J15,Merged_couplings!$B:$BU,MATCH(K$1,Merged_couplings!$B$1:$BU$1,0),FALSE)</f>
        <v>#N/A</v>
      </c>
      <c r="L15" s="258" t="e">
        <f>VLOOKUP($J15,Merged_couplings!$B:$BU,MATCH(L$1,Merged_couplings!$B$1:$BU$1,0),FALSE)</f>
        <v>#N/A</v>
      </c>
      <c r="M15" s="258" t="e">
        <f>VLOOKUP($J15,Merged_couplings!$B:$BU,MATCH(M$1,Merged_couplings!$B$1:$BU$1,0),FALSE)</f>
        <v>#N/A</v>
      </c>
      <c r="N15" s="258" t="e">
        <f>VLOOKUP($J15,Merged_couplings!$B:$BU,MATCH(N$1,Merged_couplings!$B$1:$BU$1,0),FALSE)</f>
        <v>#N/A</v>
      </c>
      <c r="O15" s="258" t="e">
        <f>VLOOKUP($J15,Merged_couplings!$B:$BU,MATCH(O$1,Merged_couplings!$B$1:$BU$1,0),FALSE)</f>
        <v>#N/A</v>
      </c>
      <c r="P15" s="258" t="e">
        <f>VLOOKUP($J15,Merged_couplings!$B:$BU,MATCH(P$1,Merged_couplings!$B$1:$BU$1,0),FALSE)</f>
        <v>#N/A</v>
      </c>
      <c r="Q15" s="258" t="e">
        <f>VLOOKUP($J15,Merged_couplings!$B:$BU,MATCH(Q$1,Merged_couplings!$B$1:$BU$1,0),FALSE)</f>
        <v>#N/A</v>
      </c>
      <c r="R15" s="258" t="e">
        <f>VLOOKUP($J15,Merged_couplings!$B:$BU,MATCH(R$1,Merged_couplings!$B$1:$BU$1,0),FALSE)</f>
        <v>#N/A</v>
      </c>
      <c r="S15" s="258" t="e">
        <f>VLOOKUP($J15,Merged_couplings!$B:$BU,MATCH(S$1,Merged_couplings!$B$1:$BU$1,0),FALSE)</f>
        <v>#N/A</v>
      </c>
      <c r="T15" s="258" t="e">
        <f>VLOOKUP($J15,Merged_couplings!$B:$BU,MATCH(T$1,Merged_couplings!$B$1:$BU$1,0),FALSE)</f>
        <v>#N/A</v>
      </c>
      <c r="U15" s="258" t="e">
        <f>VLOOKUP($J15,Merged_couplings!$B:$BU,MATCH(U$1,Merged_couplings!$B$1:$BU$1,0),FALSE)</f>
        <v>#N/A</v>
      </c>
      <c r="V15" s="258" t="e">
        <f>VLOOKUP($J15,Merged_couplings!$B:$BU,MATCH(V$1,Merged_couplings!$B$1:$BU$1,0),FALSE)</f>
        <v>#N/A</v>
      </c>
      <c r="W15" s="258" t="e">
        <f>VLOOKUP($J15,Merged_couplings!$B:$BU,MATCH(W$1,Merged_couplings!$B$1:$BU$1,0),FALSE)</f>
        <v>#N/A</v>
      </c>
      <c r="X15" s="121" t="str">
        <f>_xlfn.IFNA(VLOOKUP($J15,Merged_couplings!$B:$R,MATCH(X$1,Merged_couplings!$B$1:$R$1,0),FALSE),"")</f>
        <v/>
      </c>
      <c r="Y15" s="120" t="str">
        <f>_xlfn.IFNA(VLOOKUP($J15,Merged_couplings!$B:$R,MATCH(Y$1,Merged_couplings!$B$1:$R$1,0),FALSE),"")</f>
        <v/>
      </c>
      <c r="Z15" s="120" t="str">
        <f>_xlfn.IFNA(VLOOKUP($J15,Merged_couplings!$B:$R,MATCH(Z$1,Merged_couplings!$B$1:$R$1,0),FALSE),"")</f>
        <v/>
      </c>
      <c r="AA15" s="120" t="str">
        <f>_xlfn.IFNA(VLOOKUP($J15,Merged_couplings!$B:$R,MATCH(AA$1,Merged_couplings!$B$1:$R$1,0),FALSE),"")</f>
        <v/>
      </c>
      <c r="AB15" s="120" t="str">
        <f>_xlfn.IFNA(VLOOKUP($J15,Merged_couplings!$B:$R,MATCH(AB$1,Merged_couplings!$B$1:$R$1,0),FALSE),"")</f>
        <v/>
      </c>
      <c r="AC15" s="120" t="str">
        <f>_xlfn.IFNA(VLOOKUP($J15,Merged_couplings!$B:$R,MATCH(AC$1,Merged_couplings!$B$1:$R$1,0),FALSE),"")</f>
        <v/>
      </c>
      <c r="AD15" s="120" t="str">
        <f>_xlfn.IFNA(VLOOKUP($J15,Merged_couplings!$B:$R,MATCH(AD$1,Merged_couplings!$B$1:$R$1,0),FALSE),"")</f>
        <v/>
      </c>
      <c r="AE15" s="120" t="str">
        <f>_xlfn.IFNA(VLOOKUP($J15,Merged_couplings!$B:$R,MATCH(AE$1,Merged_couplings!$B$1:$R$1,0),FALSE),"")</f>
        <v/>
      </c>
      <c r="AF15" s="120" t="str">
        <f>_xlfn.IFNA(VLOOKUP($J15,Merged_couplings!$B:$R,MATCH(AF$1,Merged_couplings!$B$1:$R$1,0),FALSE),"")</f>
        <v/>
      </c>
      <c r="AG15" s="120" t="str">
        <f>_xlfn.IFNA(VLOOKUP($J15,Merged_couplings!$B:$R,MATCH(AG$1,Merged_couplings!$B$1:$R$1,0),FALSE),"")</f>
        <v/>
      </c>
      <c r="AH15" s="120" t="str">
        <f>_xlfn.IFNA(VLOOKUP($J15,Merged_couplings!$B:$R,MATCH(AH$1,Merged_couplings!$B$1:$R$1,0),FALSE),"")</f>
        <v/>
      </c>
      <c r="AI15" s="120" t="str">
        <f>_xlfn.IFNA(VLOOKUP($J15,Merged_couplings!$B:$R,MATCH(AI$1,Merged_couplings!$B$1:$R$1,0),FALSE),"")</f>
        <v/>
      </c>
      <c r="AJ15" s="120" t="str">
        <f>_xlfn.IFNA(VLOOKUP($J15,Merged_couplings!$B:$R,MATCH(AJ$1,Merged_couplings!$B$1:$R$1,0),FALSE),"")</f>
        <v/>
      </c>
      <c r="AK15" s="123" t="str" cm="1">
        <f t="array" ref="AK15">_xlfn.IFS(AND($X15&lt;&gt;"",Y15&lt;&gt;""),ABS($X15-Y15),AND($X15="",Y15=""),"",OR($X15&lt;&gt;"",Y15&lt;&gt;""),"-")</f>
        <v/>
      </c>
      <c r="AL15" s="122" t="str" cm="1">
        <f t="array" ref="AL15">_xlfn.IFS(AND($X15&lt;&gt;"",Z15&lt;&gt;""),ABS($X15-Z15),AND($X15="",Z15=""),"",OR($X15&lt;&gt;"",Z15&lt;&gt;""),"-")</f>
        <v/>
      </c>
      <c r="AM15" s="122" t="str" cm="1">
        <f t="array" ref="AM15">_xlfn.IFS(AND($X15&lt;&gt;"",AA15&lt;&gt;""),ABS($X15-AA15),AND($X15="",AA15=""),"",OR($X15&lt;&gt;"",AA15&lt;&gt;""),"-")</f>
        <v/>
      </c>
      <c r="AN15" s="122" t="str" cm="1">
        <f t="array" ref="AN15">_xlfn.IFS(AND($X15&lt;&gt;"",AB15&lt;&gt;""),ABS($X15-AB15),AND($X15="",AB15=""),"",OR($X15&lt;&gt;"",AB15&lt;&gt;""),"-")</f>
        <v/>
      </c>
      <c r="AO15" s="122" t="str" cm="1">
        <f t="array" ref="AO15">_xlfn.IFS(AND($X15&lt;&gt;"",AC15&lt;&gt;""),ABS($X15-AC15),AND($X15="",AC15=""),"",OR($X15&lt;&gt;"",AC15&lt;&gt;""),"-")</f>
        <v/>
      </c>
      <c r="AP15" s="122" t="str" cm="1">
        <f t="array" ref="AP15">_xlfn.IFS(AND($X15&lt;&gt;"",AD15&lt;&gt;""),ABS($X15-AD15),AND($X15="",AD15=""),"",OR($X15&lt;&gt;"",AD15&lt;&gt;""),"-")</f>
        <v/>
      </c>
      <c r="AQ15" s="122" t="str" cm="1">
        <f t="array" ref="AQ15">_xlfn.IFS(AND($X15&lt;&gt;"",AE15&lt;&gt;""),ABS($X15-AE15),AND($X15="",AE15=""),"",OR($X15&lt;&gt;"",AE15&lt;&gt;""),"-")</f>
        <v/>
      </c>
      <c r="AR15" s="122" t="str" cm="1">
        <f t="array" ref="AR15">_xlfn.IFS(AND($X15&lt;&gt;"",AF15&lt;&gt;""),ABS($X15-AF15),AND($X15="",AF15=""),"",OR($X15&lt;&gt;"",AF15&lt;&gt;""),"-")</f>
        <v/>
      </c>
      <c r="AS15" s="122" t="str" cm="1">
        <f t="array" ref="AS15">_xlfn.IFS(AND($X15&lt;&gt;"",AG15&lt;&gt;""),ABS($X15-AG15),AND($X15="",AG15=""),"",OR($X15&lt;&gt;"",AG15&lt;&gt;""),"-")</f>
        <v/>
      </c>
      <c r="AT15" s="122" t="str" cm="1">
        <f t="array" ref="AT15">_xlfn.IFS(AND($X15&lt;&gt;"",AH15&lt;&gt;""),ABS($X15-AH15),AND($X15="",AH15=""),"",OR($X15&lt;&gt;"",AH15&lt;&gt;""),"-")</f>
        <v/>
      </c>
      <c r="AU15" s="122" t="str" cm="1">
        <f t="array" ref="AU15">_xlfn.IFS(AND($X15&lt;&gt;"",AI15&lt;&gt;""),ABS($X15-AI15),AND($X15="",AI15=""),"",OR($X15&lt;&gt;"",AI15&lt;&gt;""),"-")</f>
        <v/>
      </c>
      <c r="AV15" s="122" t="str" cm="1">
        <f t="array" ref="AV15">_xlfn.IFS(AND($X15&lt;&gt;"",AJ15&lt;&gt;""),ABS($X15-AJ15),AND($X15="",AJ15=""),"",OR($X15&lt;&gt;"",AJ15&lt;&gt;""),"-")</f>
        <v/>
      </c>
      <c r="AW15" s="123" t="str" cm="1">
        <f t="array" ref="AW15">_xlfn.IFS(AND($Y15&lt;&gt;"",Z15&lt;&gt;""),ABS($Y15-Z15),AND($Y15="",Z15=""),"",OR($Y15&lt;&gt;"",Z15&lt;&gt;""),"-")</f>
        <v/>
      </c>
      <c r="AX15" s="122" t="str" cm="1">
        <f t="array" ref="AX15">_xlfn.IFS(AND($Y15&lt;&gt;"",AA15&lt;&gt;""),ABS($Y15-AA15),AND($Y15="",AA15=""),"",OR($Y15&lt;&gt;"",AA15&lt;&gt;""),"-")</f>
        <v/>
      </c>
      <c r="AY15" s="122" t="str" cm="1">
        <f t="array" ref="AY15">_xlfn.IFS(AND($Y15&lt;&gt;"",AB15&lt;&gt;""),ABS($Y15-AB15),AND($Y15="",AB15=""),"",OR($Y15&lt;&gt;"",AB15&lt;&gt;""),"-")</f>
        <v/>
      </c>
      <c r="AZ15" s="122" t="str" cm="1">
        <f t="array" ref="AZ15">_xlfn.IFS(AND($Y15&lt;&gt;"",AC15&lt;&gt;""),ABS($Y15-AC15),AND($Y15="",AC15=""),"",OR($Y15&lt;&gt;"",AC15&lt;&gt;""),"-")</f>
        <v/>
      </c>
      <c r="BA15" s="122" t="str" cm="1">
        <f t="array" ref="BA15">_xlfn.IFS(AND($Y15&lt;&gt;"",AD15&lt;&gt;""),ABS($Y15-AD15),AND($Y15="",AD15=""),"",OR($Y15&lt;&gt;"",AD15&lt;&gt;""),"-")</f>
        <v/>
      </c>
      <c r="BB15" s="122" t="str" cm="1">
        <f t="array" ref="BB15">_xlfn.IFS(AND($Y15&lt;&gt;"",AE15&lt;&gt;""),ABS($Y15-AE15),AND($Y15="",AE15=""),"",OR($Y15&lt;&gt;"",AE15&lt;&gt;""),"-")</f>
        <v/>
      </c>
      <c r="BC15" s="122" t="str" cm="1">
        <f t="array" ref="BC15">_xlfn.IFS(AND($Y15&lt;&gt;"",AF15&lt;&gt;""),ABS($Y15-AF15),AND($Y15="",AF15=""),"",OR($Y15&lt;&gt;"",AF15&lt;&gt;""),"-")</f>
        <v/>
      </c>
      <c r="BD15" s="122" t="str" cm="1">
        <f t="array" ref="BD15">_xlfn.IFS(AND($Y15&lt;&gt;"",AG15&lt;&gt;""),ABS($Y15-AG15),AND($Y15="",AG15=""),"",OR($Y15&lt;&gt;"",AG15&lt;&gt;""),"-")</f>
        <v/>
      </c>
      <c r="BE15" s="122" t="str" cm="1">
        <f t="array" ref="BE15">_xlfn.IFS(AND($Y15&lt;&gt;"",AH15&lt;&gt;""),ABS($Y15-AH15),AND($Y15="",AH15=""),"",OR($Y15&lt;&gt;"",AH15&lt;&gt;""),"-")</f>
        <v/>
      </c>
      <c r="BF15" s="122" t="str" cm="1">
        <f t="array" ref="BF15">_xlfn.IFS(AND($Y15&lt;&gt;"",AI15&lt;&gt;""),ABS($Y15-AI15),AND($Y15="",AI15=""),"",OR($Y15&lt;&gt;"",AI15&lt;&gt;""),"-")</f>
        <v/>
      </c>
      <c r="BG15" s="122" t="str" cm="1">
        <f t="array" ref="BG15">_xlfn.IFS(AND($Y15&lt;&gt;"",AJ15&lt;&gt;""),ABS($Y15-AJ15),AND($Y15="",AJ15=""),"",OR($Y15&lt;&gt;"",AJ15&lt;&gt;""),"-")</f>
        <v/>
      </c>
      <c r="BH15" s="121" t="str" cm="1">
        <f t="array" ref="BH15">_xlfn.IFS(AND($Z15&lt;&gt;"",AA15&lt;&gt;""),ABS($Z15-AA15),AND($Z15="",AA15=""),"",OR($Z15&lt;&gt;"",AA15&lt;&gt;""),"-")</f>
        <v/>
      </c>
      <c r="BI15" s="120" t="str" cm="1">
        <f t="array" ref="BI15">_xlfn.IFS(AND($Z15&lt;&gt;"",AB15&lt;&gt;""),ABS($Z15-AB15),AND($Z15="",AB15=""),"",OR($Z15&lt;&gt;"",AB15&lt;&gt;""),"-")</f>
        <v/>
      </c>
      <c r="BJ15" s="120" t="str" cm="1">
        <f t="array" ref="BJ15">_xlfn.IFS(AND($Z15&lt;&gt;"",AC15&lt;&gt;""),ABS($Z15-AC15),AND($Z15="",AC15=""),"",OR($Z15&lt;&gt;"",AC15&lt;&gt;""),"-")</f>
        <v/>
      </c>
      <c r="BK15" s="120" t="str" cm="1">
        <f t="array" ref="BK15">_xlfn.IFS(AND($Z15&lt;&gt;"",AD15&lt;&gt;""),ABS($Z15-AD15),AND($Z15="",AD15=""),"",OR($Z15&lt;&gt;"",AD15&lt;&gt;""),"-")</f>
        <v/>
      </c>
      <c r="BL15" s="120" t="str" cm="1">
        <f t="array" ref="BL15">_xlfn.IFS(AND($Z15&lt;&gt;"",AE15&lt;&gt;""),ABS($Z15-AE15),AND($Z15="",AE15=""),"",OR($Z15&lt;&gt;"",AE15&lt;&gt;""),"-")</f>
        <v/>
      </c>
      <c r="BM15" s="120" t="str" cm="1">
        <f t="array" ref="BM15">_xlfn.IFS(AND($Z15&lt;&gt;"",AF15&lt;&gt;""),ABS($Z15-AF15),AND($Z15="",AF15=""),"",OR($Z15&lt;&gt;"",AF15&lt;&gt;""),"-")</f>
        <v/>
      </c>
      <c r="BN15" s="120" t="str" cm="1">
        <f t="array" ref="BN15">_xlfn.IFS(AND($Z15&lt;&gt;"",AG15&lt;&gt;""),ABS($Z15-AG15),AND($Z15="",AG15=""),"",OR($Z15&lt;&gt;"",AG15&lt;&gt;""),"-")</f>
        <v/>
      </c>
      <c r="BO15" s="120" t="str" cm="1">
        <f t="array" ref="BO15">_xlfn.IFS(AND($Z15&lt;&gt;"",AH15&lt;&gt;""),ABS($Z15-AH15),AND($Z15="",AH15=""),"",OR($Z15&lt;&gt;"",AH15&lt;&gt;""),"-")</f>
        <v/>
      </c>
      <c r="BP15" s="120" t="str" cm="1">
        <f t="array" ref="BP15">_xlfn.IFS(AND($Z15&lt;&gt;"",AI15&lt;&gt;""),ABS($Z15-AI15),AND($Z15="",AI15=""),"",OR($Z15&lt;&gt;"",AI15&lt;&gt;""),"-")</f>
        <v/>
      </c>
      <c r="BQ15" s="120" t="str" cm="1">
        <f t="array" ref="BQ15">_xlfn.IFS(AND($Z15&lt;&gt;"",AJ15&lt;&gt;""),ABS($Z15-AJ15),AND($Z15="",AJ15=""),"",OR($Z15&lt;&gt;"",AJ15&lt;&gt;""),"-")</f>
        <v/>
      </c>
      <c r="BR15" s="121" t="str" cm="1">
        <f t="array" ref="BR15">_xlfn.IFS(AND($AA15&lt;&gt;"",AB15&lt;&gt;""),ABS($AA15-AB15),AND($AA15="",AB15=""),"",OR($AA15&lt;&gt;"",AB15&lt;&gt;""),"-")</f>
        <v/>
      </c>
      <c r="BS15" s="120" t="str" cm="1">
        <f t="array" ref="BS15">_xlfn.IFS(AND($AA15&lt;&gt;"",AC15&lt;&gt;""),ABS($AA15-AC15),AND($AA15="",AC15=""),"",OR($AA15&lt;&gt;"",AC15&lt;&gt;""),"-")</f>
        <v/>
      </c>
      <c r="BT15" s="120" t="str" cm="1">
        <f t="array" ref="BT15">_xlfn.IFS(AND($AA15&lt;&gt;"",AD15&lt;&gt;""),ABS($AA15-AD15),AND($AA15="",AD15=""),"",OR($AA15&lt;&gt;"",AD15&lt;&gt;""),"-")</f>
        <v/>
      </c>
      <c r="BU15" s="120" t="str" cm="1">
        <f t="array" ref="BU15">_xlfn.IFS(AND($AA15&lt;&gt;"",AE15&lt;&gt;""),ABS($AA15-AE15),AND($AA15="",AE15=""),"",OR($AA15&lt;&gt;"",AE15&lt;&gt;""),"-")</f>
        <v/>
      </c>
      <c r="BV15" s="120" t="str" cm="1">
        <f t="array" ref="BV15">_xlfn.IFS(AND($AA15&lt;&gt;"",AF15&lt;&gt;""),ABS($AA15-AF15),AND($AA15="",AF15=""),"",OR($AA15&lt;&gt;"",AF15&lt;&gt;""),"-")</f>
        <v/>
      </c>
      <c r="BW15" s="120" t="str" cm="1">
        <f t="array" ref="BW15">_xlfn.IFS(AND($AA15&lt;&gt;"",AG15&lt;&gt;""),ABS($AA15-AG15),AND($AA15="",AG15=""),"",OR($AA15&lt;&gt;"",AG15&lt;&gt;""),"-")</f>
        <v/>
      </c>
      <c r="BX15" s="120" t="str" cm="1">
        <f t="array" ref="BX15">_xlfn.IFS(AND($AA15&lt;&gt;"",AH15&lt;&gt;""),ABS($AA15-AH15),AND($AA15="",AH15=""),"",OR($AA15&lt;&gt;"",AH15&lt;&gt;""),"-")</f>
        <v/>
      </c>
      <c r="BY15" s="120" t="str" cm="1">
        <f t="array" ref="BY15">_xlfn.IFS(AND($AA15&lt;&gt;"",AI15&lt;&gt;""),ABS($AA15-AI15),AND($AA15="",AI15=""),"",OR($AA15&lt;&gt;"",AI15&lt;&gt;""),"-")</f>
        <v/>
      </c>
      <c r="BZ15" s="120" t="str" cm="1">
        <f t="array" ref="BZ15">_xlfn.IFS(AND($AA15&lt;&gt;"",AJ15&lt;&gt;""),ABS($AA15-AJ15),AND($AA15="",AJ15=""),"",OR($AA15&lt;&gt;"",AJ15&lt;&gt;""),"-")</f>
        <v/>
      </c>
      <c r="CA15" s="121" t="str" cm="1">
        <f t="array" ref="CA15">_xlfn.IFS(AND($AB15&lt;&gt;"",AC15&lt;&gt;""),ABS($AB15-AC15),AND($AB15="",AC15=""),"",OR($AB15&lt;&gt;"",AC15&lt;&gt;""),"-")</f>
        <v/>
      </c>
      <c r="CB15" s="120" t="str" cm="1">
        <f t="array" ref="CB15">_xlfn.IFS(AND($AB15&lt;&gt;"",AD15&lt;&gt;""),ABS($AB15-AD15),AND($AB15="",AD15=""),"",OR($AB15&lt;&gt;"",AD15&lt;&gt;""),"-")</f>
        <v/>
      </c>
      <c r="CC15" s="120" t="str" cm="1">
        <f t="array" ref="CC15">_xlfn.IFS(AND($AB15&lt;&gt;"",AE15&lt;&gt;""),ABS($AB15-AE15),AND($AB15="",AE15=""),"",OR($AB15&lt;&gt;"",AE15&lt;&gt;""),"-")</f>
        <v/>
      </c>
      <c r="CD15" s="120" t="str" cm="1">
        <f t="array" ref="CD15">_xlfn.IFS(AND($AB15&lt;&gt;"",AF15&lt;&gt;""),ABS($AB15-AF15),AND($AB15="",AF15=""),"",OR($AB15&lt;&gt;"",AF15&lt;&gt;""),"-")</f>
        <v/>
      </c>
      <c r="CE15" s="120" t="str" cm="1">
        <f t="array" ref="CE15">_xlfn.IFS(AND($AB15&lt;&gt;"",AG15&lt;&gt;""),ABS($AB15-AG15),AND($AB15="",AG15=""),"",OR($AB15&lt;&gt;"",AG15&lt;&gt;""),"-")</f>
        <v/>
      </c>
      <c r="CF15" s="120" t="str" cm="1">
        <f t="array" ref="CF15">_xlfn.IFS(AND($AB15&lt;&gt;"",AH15&lt;&gt;""),ABS($AB15-AH15),AND($AB15="",AH15=""),"",OR($AB15&lt;&gt;"",AH15&lt;&gt;""),"-")</f>
        <v/>
      </c>
      <c r="CG15" s="120" t="str" cm="1">
        <f t="array" ref="CG15">_xlfn.IFS(AND($AB15&lt;&gt;"",AI15&lt;&gt;""),ABS($AB15-AI15),AND($AB15="",AI15=""),"",OR($AB15&lt;&gt;"",AI15&lt;&gt;""),"-")</f>
        <v/>
      </c>
      <c r="CH15" s="120" t="str" cm="1">
        <f t="array" ref="CH15">_xlfn.IFS(AND($AB15&lt;&gt;"",AJ15&lt;&gt;""),ABS($AB15-AJ15),AND($AB15="",AJ15=""),"",OR($AB15&lt;&gt;"",AJ15&lt;&gt;""),"-")</f>
        <v/>
      </c>
      <c r="CI15" s="121" t="str" cm="1">
        <f t="array" ref="CI15">_xlfn.IFS(AND($AC15&lt;&gt;"",AD15&lt;&gt;""),ABS($AC15-AD15),AND($AC15="",AD15=""),"",OR($AC15&lt;&gt;"",AD15&lt;&gt;""),"-")</f>
        <v/>
      </c>
      <c r="CJ15" s="120" t="str" cm="1">
        <f t="array" ref="CJ15">_xlfn.IFS(AND($AC15&lt;&gt;"",AE15&lt;&gt;""),ABS($AC15-AE15),AND($AC15="",AE15=""),"",OR($AC15&lt;&gt;"",AE15&lt;&gt;""),"-")</f>
        <v/>
      </c>
      <c r="CK15" s="120" t="str" cm="1">
        <f t="array" ref="CK15">_xlfn.IFS(AND($AC15&lt;&gt;"",AF15&lt;&gt;""),ABS($AC15-AF15),AND($AC15="",AF15=""),"",OR($AC15&lt;&gt;"",AF15&lt;&gt;""),"-")</f>
        <v/>
      </c>
      <c r="CL15" s="120" t="str" cm="1">
        <f t="array" ref="CL15">_xlfn.IFS(AND($AC15&lt;&gt;"",AG15&lt;&gt;""),ABS($AC15-AG15),AND($AC15="",AG15=""),"",OR($AC15&lt;&gt;"",AG15&lt;&gt;""),"-")</f>
        <v/>
      </c>
      <c r="CM15" s="120" t="str" cm="1">
        <f t="array" ref="CM15">_xlfn.IFS(AND($AC15&lt;&gt;"",AH15&lt;&gt;""),ABS($AC15-AH15),AND($AC15="",AH15=""),"",OR($AC15&lt;&gt;"",AH15&lt;&gt;""),"-")</f>
        <v/>
      </c>
      <c r="CN15" s="120" t="str" cm="1">
        <f t="array" ref="CN15">_xlfn.IFS(AND($AC15&lt;&gt;"",AI15&lt;&gt;""),ABS($AC15-AI15),AND($AC15="",AI15=""),"",OR($AC15&lt;&gt;"",AI15&lt;&gt;""),"-")</f>
        <v/>
      </c>
      <c r="CO15" s="120" t="str" cm="1">
        <f t="array" ref="CO15">_xlfn.IFS(AND($AC15&lt;&gt;"",AJ15&lt;&gt;""),ABS($AC15-AJ15),AND($AC15="",AJ15=""),"",OR($AC15&lt;&gt;"",AJ15&lt;&gt;""),"-")</f>
        <v/>
      </c>
      <c r="CP15" s="121" t="str" cm="1">
        <f t="array" ref="CP15">_xlfn.IFS(AND($AD15&lt;&gt;"",AE15&lt;&gt;""),ABS($AD15-AE15),AND($AD15="",AE15=""),"",OR($AD15&lt;&gt;"",AE15&lt;&gt;""),"-")</f>
        <v/>
      </c>
      <c r="CQ15" s="120" t="str" cm="1">
        <f t="array" ref="CQ15">_xlfn.IFS(AND($AD15&lt;&gt;"",AF15&lt;&gt;""),ABS($AD15-AF15),AND($AD15="",AF15=""),"",OR($AD15&lt;&gt;"",AF15&lt;&gt;""),"-")</f>
        <v/>
      </c>
      <c r="CR15" s="120" t="str" cm="1">
        <f t="array" ref="CR15">_xlfn.IFS(AND($AD15&lt;&gt;"",AG15&lt;&gt;""),ABS($AD15-AG15),AND($AD15="",AG15=""),"",OR($AD15&lt;&gt;"",AG15&lt;&gt;""),"-")</f>
        <v/>
      </c>
      <c r="CS15" s="120" t="str" cm="1">
        <f t="array" ref="CS15">_xlfn.IFS(AND($AD15&lt;&gt;"",AH15&lt;&gt;""),ABS($AD15-AH15),AND($AD15="",AH15=""),"",OR($AD15&lt;&gt;"",AH15&lt;&gt;""),"-")</f>
        <v/>
      </c>
      <c r="CT15" s="120" t="str" cm="1">
        <f t="array" ref="CT15">_xlfn.IFS(AND($AD15&lt;&gt;"",AI15&lt;&gt;""),ABS($AD15-AI15),AND($AD15="",AI15=""),"",OR($AD15&lt;&gt;"",AI15&lt;&gt;""),"-")</f>
        <v/>
      </c>
      <c r="CU15" s="120" t="str" cm="1">
        <f t="array" ref="CU15">_xlfn.IFS(AND($AD15&lt;&gt;"",AJ15&lt;&gt;""),ABS($AD15-AJ15),AND($AD15="",AJ15=""),"",OR($AD15&lt;&gt;"",AJ15&lt;&gt;""),"-")</f>
        <v/>
      </c>
      <c r="CV15" s="121" t="str" cm="1">
        <f t="array" ref="CV15">_xlfn.IFS(AND($AE15&lt;&gt;"",AF15&lt;&gt;""),ABS($AE15-AF15),AND($AE15="",AF15=""),"",OR($AE15&lt;&gt;"",AF15&lt;&gt;""),"-")</f>
        <v/>
      </c>
      <c r="CW15" s="120" t="str" cm="1">
        <f t="array" ref="CW15">_xlfn.IFS(AND($AE15&lt;&gt;"",AG15&lt;&gt;""),ABS($AE15-AG15),AND($AE15="",AG15=""),"",OR($AE15&lt;&gt;"",AG15&lt;&gt;""),"-")</f>
        <v/>
      </c>
      <c r="CX15" s="120" t="str" cm="1">
        <f t="array" ref="CX15">_xlfn.IFS(AND($AE15&lt;&gt;"",AH15&lt;&gt;""),ABS($AE15-AH15),AND($AE15="",AH15=""),"",OR($AE15&lt;&gt;"",AH15&lt;&gt;""),"-")</f>
        <v/>
      </c>
      <c r="CY15" s="120" t="str" cm="1">
        <f t="array" ref="CY15">_xlfn.IFS(AND($AE15&lt;&gt;"",AI15&lt;&gt;""),ABS($AE15-AI15),AND($AE15="",AI15=""),"",OR($AE15&lt;&gt;"",AI15&lt;&gt;""),"-")</f>
        <v/>
      </c>
      <c r="CZ15" s="120" t="str" cm="1">
        <f t="array" ref="CZ15">_xlfn.IFS(AND($AE15&lt;&gt;"",AJ15&lt;&gt;""),ABS($AE15-AJ15),AND($AE15="",AJ15=""),"",OR($AE15&lt;&gt;"",AJ15&lt;&gt;""),"-")</f>
        <v/>
      </c>
      <c r="DA15" s="121" t="str" cm="1">
        <f t="array" ref="DA15">_xlfn.IFS(AND($AF15&lt;&gt;"",AG15&lt;&gt;""),ABS($AF15-AG15),AND($AF15="",AG15=""),"",OR($AF15&lt;&gt;"",AG15&lt;&gt;""),"-")</f>
        <v/>
      </c>
      <c r="DB15" s="120" t="str" cm="1">
        <f t="array" ref="DB15">_xlfn.IFS(AND($AF15&lt;&gt;"",AH15&lt;&gt;""),ABS($AF15-AH15),AND($AF15="",AH15=""),"",OR($AF15&lt;&gt;"",AH15&lt;&gt;""),"-")</f>
        <v/>
      </c>
      <c r="DC15" s="120" t="str" cm="1">
        <f t="array" ref="DC15">_xlfn.IFS(AND($AF15&lt;&gt;"",AI15&lt;&gt;""),ABS($AF15-AI15),AND($AF15="",AI15=""),"",OR($AF15&lt;&gt;"",AI15&lt;&gt;""),"-")</f>
        <v/>
      </c>
      <c r="DD15" s="120" t="str" cm="1">
        <f t="array" ref="DD15">_xlfn.IFS(AND($AF15&lt;&gt;"",AJ15&lt;&gt;""),ABS($AF15-AJ15),AND($AF15="",AJ15=""),"",OR($AF15&lt;&gt;"",AJ15&lt;&gt;""),"-")</f>
        <v/>
      </c>
      <c r="DE15" s="121" t="str" cm="1">
        <f t="array" ref="DE15">_xlfn.IFS(AND($AG15&lt;&gt;"",AH15&lt;&gt;""),ABS($AG15-AH15),AND($AG15="",AH15=""),"",OR($AG15&lt;&gt;"",AH15&lt;&gt;""),"-")</f>
        <v/>
      </c>
      <c r="DF15" s="120" t="str" cm="1">
        <f t="array" ref="DF15">_xlfn.IFS(AND($AG15&lt;&gt;"",AI15&lt;&gt;""),ABS($AG15-AI15),AND($AG15="",AI15=""),"",OR($AG15&lt;&gt;"",AI15&lt;&gt;""),"-")</f>
        <v/>
      </c>
      <c r="DG15" s="120" t="str" cm="1">
        <f t="array" ref="DG15">_xlfn.IFS(AND($AG15&lt;&gt;"",AJ15&lt;&gt;""),ABS($AG15-AJ15),AND($AG15="",AJ15=""),"",OR($AG15&lt;&gt;"",AJ15&lt;&gt;""),"-")</f>
        <v/>
      </c>
      <c r="DH15" s="121" t="str" cm="1">
        <f t="array" ref="DH15">_xlfn.IFS(AND($AH15&lt;&gt;"",AI15&lt;&gt;""),ABS($AH15-AI15),AND($AH15="",AI15=""),"",OR($AH15&lt;&gt;"",AI15&lt;&gt;""),"-")</f>
        <v/>
      </c>
      <c r="DI15" s="120" t="str" cm="1">
        <f t="array" ref="DI15">_xlfn.IFS(AND($AH15&lt;&gt;"",AJ15&lt;&gt;""),ABS($AH15-AJ15),AND($AH15="",AJ15=""),"",OR($AH15&lt;&gt;"",AJ15&lt;&gt;""),"-")</f>
        <v/>
      </c>
      <c r="DJ15" s="121" t="str" cm="1">
        <f t="array" ref="DJ15">_xlfn.IFS(AND($AI15&lt;&gt;"",AJ15&lt;&gt;""),ABS($AI15-AJ15),AND($AI15="",AJ15=""),"",OR($AI15&lt;&gt;"",AJ15&lt;&gt;""),"-")</f>
        <v/>
      </c>
    </row>
    <row r="16" spans="1:115" x14ac:dyDescent="0.2">
      <c r="A16" s="120" t="e">
        <f t="shared" si="0"/>
        <v>#DIV/0!</v>
      </c>
      <c r="B16" s="186" t="e">
        <f t="shared" si="1"/>
        <v>#DIV/0!</v>
      </c>
      <c r="C16" s="186" t="e">
        <f t="shared" si="2"/>
        <v>#DIV/0!</v>
      </c>
      <c r="D16" s="186" t="e">
        <f t="shared" si="3"/>
        <v>#DIV/0!</v>
      </c>
      <c r="E16" s="263">
        <f t="shared" si="4"/>
        <v>0</v>
      </c>
      <c r="F16" s="186">
        <f t="shared" si="5"/>
        <v>0</v>
      </c>
      <c r="G16" s="186" t="e">
        <f t="shared" si="6"/>
        <v>#DIV/0!</v>
      </c>
      <c r="H16" s="262" t="str">
        <f t="shared" si="7"/>
        <v/>
      </c>
      <c r="I16" s="187" t="str">
        <f t="shared" si="8"/>
        <v/>
      </c>
      <c r="J16" s="260" t="s">
        <v>52</v>
      </c>
      <c r="K16" s="259" t="e">
        <f>VLOOKUP($J16,Merged_couplings!$B:$BU,MATCH(K$1,Merged_couplings!$B$1:$BU$1,0),FALSE)</f>
        <v>#N/A</v>
      </c>
      <c r="L16" s="258" t="e">
        <f>VLOOKUP($J16,Merged_couplings!$B:$BU,MATCH(L$1,Merged_couplings!$B$1:$BU$1,0),FALSE)</f>
        <v>#N/A</v>
      </c>
      <c r="M16" s="258" t="e">
        <f>VLOOKUP($J16,Merged_couplings!$B:$BU,MATCH(M$1,Merged_couplings!$B$1:$BU$1,0),FALSE)</f>
        <v>#N/A</v>
      </c>
      <c r="N16" s="258" t="e">
        <f>VLOOKUP($J16,Merged_couplings!$B:$BU,MATCH(N$1,Merged_couplings!$B$1:$BU$1,0),FALSE)</f>
        <v>#N/A</v>
      </c>
      <c r="O16" s="258" t="e">
        <f>VLOOKUP($J16,Merged_couplings!$B:$BU,MATCH(O$1,Merged_couplings!$B$1:$BU$1,0),FALSE)</f>
        <v>#N/A</v>
      </c>
      <c r="P16" s="258" t="e">
        <f>VLOOKUP($J16,Merged_couplings!$B:$BU,MATCH(P$1,Merged_couplings!$B$1:$BU$1,0),FALSE)</f>
        <v>#N/A</v>
      </c>
      <c r="Q16" s="258" t="e">
        <f>VLOOKUP($J16,Merged_couplings!$B:$BU,MATCH(Q$1,Merged_couplings!$B$1:$BU$1,0),FALSE)</f>
        <v>#N/A</v>
      </c>
      <c r="R16" s="258" t="e">
        <f>VLOOKUP($J16,Merged_couplings!$B:$BU,MATCH(R$1,Merged_couplings!$B$1:$BU$1,0),FALSE)</f>
        <v>#N/A</v>
      </c>
      <c r="S16" s="258" t="e">
        <f>VLOOKUP($J16,Merged_couplings!$B:$BU,MATCH(S$1,Merged_couplings!$B$1:$BU$1,0),FALSE)</f>
        <v>#N/A</v>
      </c>
      <c r="T16" s="258" t="e">
        <f>VLOOKUP($J16,Merged_couplings!$B:$BU,MATCH(T$1,Merged_couplings!$B$1:$BU$1,0),FALSE)</f>
        <v>#N/A</v>
      </c>
      <c r="U16" s="258" t="e">
        <f>VLOOKUP($J16,Merged_couplings!$B:$BU,MATCH(U$1,Merged_couplings!$B$1:$BU$1,0),FALSE)</f>
        <v>#N/A</v>
      </c>
      <c r="V16" s="258" t="e">
        <f>VLOOKUP($J16,Merged_couplings!$B:$BU,MATCH(V$1,Merged_couplings!$B$1:$BU$1,0),FALSE)</f>
        <v>#N/A</v>
      </c>
      <c r="W16" s="258" t="e">
        <f>VLOOKUP($J16,Merged_couplings!$B:$BU,MATCH(W$1,Merged_couplings!$B$1:$BU$1,0),FALSE)</f>
        <v>#N/A</v>
      </c>
      <c r="X16" s="121" t="str">
        <f>_xlfn.IFNA(VLOOKUP($J16,Merged_couplings!$B:$R,MATCH(X$1,Merged_couplings!$B$1:$R$1,0),FALSE),"")</f>
        <v/>
      </c>
      <c r="Y16" s="120" t="str">
        <f>_xlfn.IFNA(VLOOKUP($J16,Merged_couplings!$B:$R,MATCH(Y$1,Merged_couplings!$B$1:$R$1,0),FALSE),"")</f>
        <v/>
      </c>
      <c r="Z16" s="120" t="str">
        <f>_xlfn.IFNA(VLOOKUP($J16,Merged_couplings!$B:$R,MATCH(Z$1,Merged_couplings!$B$1:$R$1,0),FALSE),"")</f>
        <v/>
      </c>
      <c r="AA16" s="120" t="str">
        <f>_xlfn.IFNA(VLOOKUP($J16,Merged_couplings!$B:$R,MATCH(AA$1,Merged_couplings!$B$1:$R$1,0),FALSE),"")</f>
        <v/>
      </c>
      <c r="AB16" s="120" t="str">
        <f>_xlfn.IFNA(VLOOKUP($J16,Merged_couplings!$B:$R,MATCH(AB$1,Merged_couplings!$B$1:$R$1,0),FALSE),"")</f>
        <v/>
      </c>
      <c r="AC16" s="120" t="str">
        <f>_xlfn.IFNA(VLOOKUP($J16,Merged_couplings!$B:$R,MATCH(AC$1,Merged_couplings!$B$1:$R$1,0),FALSE),"")</f>
        <v/>
      </c>
      <c r="AD16" s="120" t="str">
        <f>_xlfn.IFNA(VLOOKUP($J16,Merged_couplings!$B:$R,MATCH(AD$1,Merged_couplings!$B$1:$R$1,0),FALSE),"")</f>
        <v/>
      </c>
      <c r="AE16" s="120" t="str">
        <f>_xlfn.IFNA(VLOOKUP($J16,Merged_couplings!$B:$R,MATCH(AE$1,Merged_couplings!$B$1:$R$1,0),FALSE),"")</f>
        <v/>
      </c>
      <c r="AF16" s="120" t="str">
        <f>_xlfn.IFNA(VLOOKUP($J16,Merged_couplings!$B:$R,MATCH(AF$1,Merged_couplings!$B$1:$R$1,0),FALSE),"")</f>
        <v/>
      </c>
      <c r="AG16" s="120" t="str">
        <f>_xlfn.IFNA(VLOOKUP($J16,Merged_couplings!$B:$R,MATCH(AG$1,Merged_couplings!$B$1:$R$1,0),FALSE),"")</f>
        <v/>
      </c>
      <c r="AH16" s="120" t="str">
        <f>_xlfn.IFNA(VLOOKUP($J16,Merged_couplings!$B:$R,MATCH(AH$1,Merged_couplings!$B$1:$R$1,0),FALSE),"")</f>
        <v/>
      </c>
      <c r="AI16" s="120" t="str">
        <f>_xlfn.IFNA(VLOOKUP($J16,Merged_couplings!$B:$R,MATCH(AI$1,Merged_couplings!$B$1:$R$1,0),FALSE),"")</f>
        <v/>
      </c>
      <c r="AJ16" s="120" t="str">
        <f>_xlfn.IFNA(VLOOKUP($J16,Merged_couplings!$B:$R,MATCH(AJ$1,Merged_couplings!$B$1:$R$1,0),FALSE),"")</f>
        <v/>
      </c>
      <c r="AK16" s="123" t="str" cm="1">
        <f t="array" ref="AK16">_xlfn.IFS(AND($X16&lt;&gt;"",Y16&lt;&gt;""),ABS($X16-Y16),AND($X16="",Y16=""),"",OR($X16&lt;&gt;"",Y16&lt;&gt;""),"-")</f>
        <v/>
      </c>
      <c r="AL16" s="122" t="str" cm="1">
        <f t="array" ref="AL16">_xlfn.IFS(AND($X16&lt;&gt;"",Z16&lt;&gt;""),ABS($X16-Z16),AND($X16="",Z16=""),"",OR($X16&lt;&gt;"",Z16&lt;&gt;""),"-")</f>
        <v/>
      </c>
      <c r="AM16" s="122" t="str" cm="1">
        <f t="array" ref="AM16">_xlfn.IFS(AND($X16&lt;&gt;"",AA16&lt;&gt;""),ABS($X16-AA16),AND($X16="",AA16=""),"",OR($X16&lt;&gt;"",AA16&lt;&gt;""),"-")</f>
        <v/>
      </c>
      <c r="AN16" s="122" t="str" cm="1">
        <f t="array" ref="AN16">_xlfn.IFS(AND($X16&lt;&gt;"",AB16&lt;&gt;""),ABS($X16-AB16),AND($X16="",AB16=""),"",OR($X16&lt;&gt;"",AB16&lt;&gt;""),"-")</f>
        <v/>
      </c>
      <c r="AO16" s="122" t="str" cm="1">
        <f t="array" ref="AO16">_xlfn.IFS(AND($X16&lt;&gt;"",AC16&lt;&gt;""),ABS($X16-AC16),AND($X16="",AC16=""),"",OR($X16&lt;&gt;"",AC16&lt;&gt;""),"-")</f>
        <v/>
      </c>
      <c r="AP16" s="122" t="str" cm="1">
        <f t="array" ref="AP16">_xlfn.IFS(AND($X16&lt;&gt;"",AD16&lt;&gt;""),ABS($X16-AD16),AND($X16="",AD16=""),"",OR($X16&lt;&gt;"",AD16&lt;&gt;""),"-")</f>
        <v/>
      </c>
      <c r="AQ16" s="122" t="str" cm="1">
        <f t="array" ref="AQ16">_xlfn.IFS(AND($X16&lt;&gt;"",AE16&lt;&gt;""),ABS($X16-AE16),AND($X16="",AE16=""),"",OR($X16&lt;&gt;"",AE16&lt;&gt;""),"-")</f>
        <v/>
      </c>
      <c r="AR16" s="122" t="str" cm="1">
        <f t="array" ref="AR16">_xlfn.IFS(AND($X16&lt;&gt;"",AF16&lt;&gt;""),ABS($X16-AF16),AND($X16="",AF16=""),"",OR($X16&lt;&gt;"",AF16&lt;&gt;""),"-")</f>
        <v/>
      </c>
      <c r="AS16" s="122" t="str" cm="1">
        <f t="array" ref="AS16">_xlfn.IFS(AND($X16&lt;&gt;"",AG16&lt;&gt;""),ABS($X16-AG16),AND($X16="",AG16=""),"",OR($X16&lt;&gt;"",AG16&lt;&gt;""),"-")</f>
        <v/>
      </c>
      <c r="AT16" s="122" t="str" cm="1">
        <f t="array" ref="AT16">_xlfn.IFS(AND($X16&lt;&gt;"",AH16&lt;&gt;""),ABS($X16-AH16),AND($X16="",AH16=""),"",OR($X16&lt;&gt;"",AH16&lt;&gt;""),"-")</f>
        <v/>
      </c>
      <c r="AU16" s="122" t="str" cm="1">
        <f t="array" ref="AU16">_xlfn.IFS(AND($X16&lt;&gt;"",AI16&lt;&gt;""),ABS($X16-AI16),AND($X16="",AI16=""),"",OR($X16&lt;&gt;"",AI16&lt;&gt;""),"-")</f>
        <v/>
      </c>
      <c r="AV16" s="122" t="str" cm="1">
        <f t="array" ref="AV16">_xlfn.IFS(AND($X16&lt;&gt;"",AJ16&lt;&gt;""),ABS($X16-AJ16),AND($X16="",AJ16=""),"",OR($X16&lt;&gt;"",AJ16&lt;&gt;""),"-")</f>
        <v/>
      </c>
      <c r="AW16" s="123" t="str" cm="1">
        <f t="array" ref="AW16">_xlfn.IFS(AND($Y16&lt;&gt;"",Z16&lt;&gt;""),ABS($Y16-Z16),AND($Y16="",Z16=""),"",OR($Y16&lt;&gt;"",Z16&lt;&gt;""),"-")</f>
        <v/>
      </c>
      <c r="AX16" s="122" t="str" cm="1">
        <f t="array" ref="AX16">_xlfn.IFS(AND($Y16&lt;&gt;"",AA16&lt;&gt;""),ABS($Y16-AA16),AND($Y16="",AA16=""),"",OR($Y16&lt;&gt;"",AA16&lt;&gt;""),"-")</f>
        <v/>
      </c>
      <c r="AY16" s="122" t="str" cm="1">
        <f t="array" ref="AY16">_xlfn.IFS(AND($Y16&lt;&gt;"",AB16&lt;&gt;""),ABS($Y16-AB16),AND($Y16="",AB16=""),"",OR($Y16&lt;&gt;"",AB16&lt;&gt;""),"-")</f>
        <v/>
      </c>
      <c r="AZ16" s="122" t="str" cm="1">
        <f t="array" ref="AZ16">_xlfn.IFS(AND($Y16&lt;&gt;"",AC16&lt;&gt;""),ABS($Y16-AC16),AND($Y16="",AC16=""),"",OR($Y16&lt;&gt;"",AC16&lt;&gt;""),"-")</f>
        <v/>
      </c>
      <c r="BA16" s="122" t="str" cm="1">
        <f t="array" ref="BA16">_xlfn.IFS(AND($Y16&lt;&gt;"",AD16&lt;&gt;""),ABS($Y16-AD16),AND($Y16="",AD16=""),"",OR($Y16&lt;&gt;"",AD16&lt;&gt;""),"-")</f>
        <v/>
      </c>
      <c r="BB16" s="122" t="str" cm="1">
        <f t="array" ref="BB16">_xlfn.IFS(AND($Y16&lt;&gt;"",AE16&lt;&gt;""),ABS($Y16-AE16),AND($Y16="",AE16=""),"",OR($Y16&lt;&gt;"",AE16&lt;&gt;""),"-")</f>
        <v/>
      </c>
      <c r="BC16" s="122" t="str" cm="1">
        <f t="array" ref="BC16">_xlfn.IFS(AND($Y16&lt;&gt;"",AF16&lt;&gt;""),ABS($Y16-AF16),AND($Y16="",AF16=""),"",OR($Y16&lt;&gt;"",AF16&lt;&gt;""),"-")</f>
        <v/>
      </c>
      <c r="BD16" s="122" t="str" cm="1">
        <f t="array" ref="BD16">_xlfn.IFS(AND($Y16&lt;&gt;"",AG16&lt;&gt;""),ABS($Y16-AG16),AND($Y16="",AG16=""),"",OR($Y16&lt;&gt;"",AG16&lt;&gt;""),"-")</f>
        <v/>
      </c>
      <c r="BE16" s="122" t="str" cm="1">
        <f t="array" ref="BE16">_xlfn.IFS(AND($Y16&lt;&gt;"",AH16&lt;&gt;""),ABS($Y16-AH16),AND($Y16="",AH16=""),"",OR($Y16&lt;&gt;"",AH16&lt;&gt;""),"-")</f>
        <v/>
      </c>
      <c r="BF16" s="122" t="str" cm="1">
        <f t="array" ref="BF16">_xlfn.IFS(AND($Y16&lt;&gt;"",AI16&lt;&gt;""),ABS($Y16-AI16),AND($Y16="",AI16=""),"",OR($Y16&lt;&gt;"",AI16&lt;&gt;""),"-")</f>
        <v/>
      </c>
      <c r="BG16" s="122" t="str" cm="1">
        <f t="array" ref="BG16">_xlfn.IFS(AND($Y16&lt;&gt;"",AJ16&lt;&gt;""),ABS($Y16-AJ16),AND($Y16="",AJ16=""),"",OR($Y16&lt;&gt;"",AJ16&lt;&gt;""),"-")</f>
        <v/>
      </c>
      <c r="BH16" s="121" t="str" cm="1">
        <f t="array" ref="BH16">_xlfn.IFS(AND($Z16&lt;&gt;"",AA16&lt;&gt;""),ABS($Z16-AA16),AND($Z16="",AA16=""),"",OR($Z16&lt;&gt;"",AA16&lt;&gt;""),"-")</f>
        <v/>
      </c>
      <c r="BI16" s="120" t="str" cm="1">
        <f t="array" ref="BI16">_xlfn.IFS(AND($Z16&lt;&gt;"",AB16&lt;&gt;""),ABS($Z16-AB16),AND($Z16="",AB16=""),"",OR($Z16&lt;&gt;"",AB16&lt;&gt;""),"-")</f>
        <v/>
      </c>
      <c r="BJ16" s="120" t="str" cm="1">
        <f t="array" ref="BJ16">_xlfn.IFS(AND($Z16&lt;&gt;"",AC16&lt;&gt;""),ABS($Z16-AC16),AND($Z16="",AC16=""),"",OR($Z16&lt;&gt;"",AC16&lt;&gt;""),"-")</f>
        <v/>
      </c>
      <c r="BK16" s="120" t="str" cm="1">
        <f t="array" ref="BK16">_xlfn.IFS(AND($Z16&lt;&gt;"",AD16&lt;&gt;""),ABS($Z16-AD16),AND($Z16="",AD16=""),"",OR($Z16&lt;&gt;"",AD16&lt;&gt;""),"-")</f>
        <v/>
      </c>
      <c r="BL16" s="120" t="str" cm="1">
        <f t="array" ref="BL16">_xlfn.IFS(AND($Z16&lt;&gt;"",AE16&lt;&gt;""),ABS($Z16-AE16),AND($Z16="",AE16=""),"",OR($Z16&lt;&gt;"",AE16&lt;&gt;""),"-")</f>
        <v/>
      </c>
      <c r="BM16" s="120" t="str" cm="1">
        <f t="array" ref="BM16">_xlfn.IFS(AND($Z16&lt;&gt;"",AF16&lt;&gt;""),ABS($Z16-AF16),AND($Z16="",AF16=""),"",OR($Z16&lt;&gt;"",AF16&lt;&gt;""),"-")</f>
        <v/>
      </c>
      <c r="BN16" s="120" t="str" cm="1">
        <f t="array" ref="BN16">_xlfn.IFS(AND($Z16&lt;&gt;"",AG16&lt;&gt;""),ABS($Z16-AG16),AND($Z16="",AG16=""),"",OR($Z16&lt;&gt;"",AG16&lt;&gt;""),"-")</f>
        <v/>
      </c>
      <c r="BO16" s="120" t="str" cm="1">
        <f t="array" ref="BO16">_xlfn.IFS(AND($Z16&lt;&gt;"",AH16&lt;&gt;""),ABS($Z16-AH16),AND($Z16="",AH16=""),"",OR($Z16&lt;&gt;"",AH16&lt;&gt;""),"-")</f>
        <v/>
      </c>
      <c r="BP16" s="120" t="str" cm="1">
        <f t="array" ref="BP16">_xlfn.IFS(AND($Z16&lt;&gt;"",AI16&lt;&gt;""),ABS($Z16-AI16),AND($Z16="",AI16=""),"",OR($Z16&lt;&gt;"",AI16&lt;&gt;""),"-")</f>
        <v/>
      </c>
      <c r="BQ16" s="120" t="str" cm="1">
        <f t="array" ref="BQ16">_xlfn.IFS(AND($Z16&lt;&gt;"",AJ16&lt;&gt;""),ABS($Z16-AJ16),AND($Z16="",AJ16=""),"",OR($Z16&lt;&gt;"",AJ16&lt;&gt;""),"-")</f>
        <v/>
      </c>
      <c r="BR16" s="121" t="str" cm="1">
        <f t="array" ref="BR16">_xlfn.IFS(AND($AA16&lt;&gt;"",AB16&lt;&gt;""),ABS($AA16-AB16),AND($AA16="",AB16=""),"",OR($AA16&lt;&gt;"",AB16&lt;&gt;""),"-")</f>
        <v/>
      </c>
      <c r="BS16" s="120" t="str" cm="1">
        <f t="array" ref="BS16">_xlfn.IFS(AND($AA16&lt;&gt;"",AC16&lt;&gt;""),ABS($AA16-AC16),AND($AA16="",AC16=""),"",OR($AA16&lt;&gt;"",AC16&lt;&gt;""),"-")</f>
        <v/>
      </c>
      <c r="BT16" s="120" t="str" cm="1">
        <f t="array" ref="BT16">_xlfn.IFS(AND($AA16&lt;&gt;"",AD16&lt;&gt;""),ABS($AA16-AD16),AND($AA16="",AD16=""),"",OR($AA16&lt;&gt;"",AD16&lt;&gt;""),"-")</f>
        <v/>
      </c>
      <c r="BU16" s="120" t="str" cm="1">
        <f t="array" ref="BU16">_xlfn.IFS(AND($AA16&lt;&gt;"",AE16&lt;&gt;""),ABS($AA16-AE16),AND($AA16="",AE16=""),"",OR($AA16&lt;&gt;"",AE16&lt;&gt;""),"-")</f>
        <v/>
      </c>
      <c r="BV16" s="120" t="str" cm="1">
        <f t="array" ref="BV16">_xlfn.IFS(AND($AA16&lt;&gt;"",AF16&lt;&gt;""),ABS($AA16-AF16),AND($AA16="",AF16=""),"",OR($AA16&lt;&gt;"",AF16&lt;&gt;""),"-")</f>
        <v/>
      </c>
      <c r="BW16" s="120" t="str" cm="1">
        <f t="array" ref="BW16">_xlfn.IFS(AND($AA16&lt;&gt;"",AG16&lt;&gt;""),ABS($AA16-AG16),AND($AA16="",AG16=""),"",OR($AA16&lt;&gt;"",AG16&lt;&gt;""),"-")</f>
        <v/>
      </c>
      <c r="BX16" s="120" t="str" cm="1">
        <f t="array" ref="BX16">_xlfn.IFS(AND($AA16&lt;&gt;"",AH16&lt;&gt;""),ABS($AA16-AH16),AND($AA16="",AH16=""),"",OR($AA16&lt;&gt;"",AH16&lt;&gt;""),"-")</f>
        <v/>
      </c>
      <c r="BY16" s="120" t="str" cm="1">
        <f t="array" ref="BY16">_xlfn.IFS(AND($AA16&lt;&gt;"",AI16&lt;&gt;""),ABS($AA16-AI16),AND($AA16="",AI16=""),"",OR($AA16&lt;&gt;"",AI16&lt;&gt;""),"-")</f>
        <v/>
      </c>
      <c r="BZ16" s="120" t="str" cm="1">
        <f t="array" ref="BZ16">_xlfn.IFS(AND($AA16&lt;&gt;"",AJ16&lt;&gt;""),ABS($AA16-AJ16),AND($AA16="",AJ16=""),"",OR($AA16&lt;&gt;"",AJ16&lt;&gt;""),"-")</f>
        <v/>
      </c>
      <c r="CA16" s="121" t="str" cm="1">
        <f t="array" ref="CA16">_xlfn.IFS(AND($AB16&lt;&gt;"",AC16&lt;&gt;""),ABS($AB16-AC16),AND($AB16="",AC16=""),"",OR($AB16&lt;&gt;"",AC16&lt;&gt;""),"-")</f>
        <v/>
      </c>
      <c r="CB16" s="120" t="str" cm="1">
        <f t="array" ref="CB16">_xlfn.IFS(AND($AB16&lt;&gt;"",AD16&lt;&gt;""),ABS($AB16-AD16),AND($AB16="",AD16=""),"",OR($AB16&lt;&gt;"",AD16&lt;&gt;""),"-")</f>
        <v/>
      </c>
      <c r="CC16" s="120" t="str" cm="1">
        <f t="array" ref="CC16">_xlfn.IFS(AND($AB16&lt;&gt;"",AE16&lt;&gt;""),ABS($AB16-AE16),AND($AB16="",AE16=""),"",OR($AB16&lt;&gt;"",AE16&lt;&gt;""),"-")</f>
        <v/>
      </c>
      <c r="CD16" s="120" t="str" cm="1">
        <f t="array" ref="CD16">_xlfn.IFS(AND($AB16&lt;&gt;"",AF16&lt;&gt;""),ABS($AB16-AF16),AND($AB16="",AF16=""),"",OR($AB16&lt;&gt;"",AF16&lt;&gt;""),"-")</f>
        <v/>
      </c>
      <c r="CE16" s="120" t="str" cm="1">
        <f t="array" ref="CE16">_xlfn.IFS(AND($AB16&lt;&gt;"",AG16&lt;&gt;""),ABS($AB16-AG16),AND($AB16="",AG16=""),"",OR($AB16&lt;&gt;"",AG16&lt;&gt;""),"-")</f>
        <v/>
      </c>
      <c r="CF16" s="120" t="str" cm="1">
        <f t="array" ref="CF16">_xlfn.IFS(AND($AB16&lt;&gt;"",AH16&lt;&gt;""),ABS($AB16-AH16),AND($AB16="",AH16=""),"",OR($AB16&lt;&gt;"",AH16&lt;&gt;""),"-")</f>
        <v/>
      </c>
      <c r="CG16" s="120" t="str" cm="1">
        <f t="array" ref="CG16">_xlfn.IFS(AND($AB16&lt;&gt;"",AI16&lt;&gt;""),ABS($AB16-AI16),AND($AB16="",AI16=""),"",OR($AB16&lt;&gt;"",AI16&lt;&gt;""),"-")</f>
        <v/>
      </c>
      <c r="CH16" s="120" t="str" cm="1">
        <f t="array" ref="CH16">_xlfn.IFS(AND($AB16&lt;&gt;"",AJ16&lt;&gt;""),ABS($AB16-AJ16),AND($AB16="",AJ16=""),"",OR($AB16&lt;&gt;"",AJ16&lt;&gt;""),"-")</f>
        <v/>
      </c>
      <c r="CI16" s="121" t="str" cm="1">
        <f t="array" ref="CI16">_xlfn.IFS(AND($AC16&lt;&gt;"",AD16&lt;&gt;""),ABS($AC16-AD16),AND($AC16="",AD16=""),"",OR($AC16&lt;&gt;"",AD16&lt;&gt;""),"-")</f>
        <v/>
      </c>
      <c r="CJ16" s="120" t="str" cm="1">
        <f t="array" ref="CJ16">_xlfn.IFS(AND($AC16&lt;&gt;"",AE16&lt;&gt;""),ABS($AC16-AE16),AND($AC16="",AE16=""),"",OR($AC16&lt;&gt;"",AE16&lt;&gt;""),"-")</f>
        <v/>
      </c>
      <c r="CK16" s="120" t="str" cm="1">
        <f t="array" ref="CK16">_xlfn.IFS(AND($AC16&lt;&gt;"",AF16&lt;&gt;""),ABS($AC16-AF16),AND($AC16="",AF16=""),"",OR($AC16&lt;&gt;"",AF16&lt;&gt;""),"-")</f>
        <v/>
      </c>
      <c r="CL16" s="120" t="str" cm="1">
        <f t="array" ref="CL16">_xlfn.IFS(AND($AC16&lt;&gt;"",AG16&lt;&gt;""),ABS($AC16-AG16),AND($AC16="",AG16=""),"",OR($AC16&lt;&gt;"",AG16&lt;&gt;""),"-")</f>
        <v/>
      </c>
      <c r="CM16" s="120" t="str" cm="1">
        <f t="array" ref="CM16">_xlfn.IFS(AND($AC16&lt;&gt;"",AH16&lt;&gt;""),ABS($AC16-AH16),AND($AC16="",AH16=""),"",OR($AC16&lt;&gt;"",AH16&lt;&gt;""),"-")</f>
        <v/>
      </c>
      <c r="CN16" s="120" t="str" cm="1">
        <f t="array" ref="CN16">_xlfn.IFS(AND($AC16&lt;&gt;"",AI16&lt;&gt;""),ABS($AC16-AI16),AND($AC16="",AI16=""),"",OR($AC16&lt;&gt;"",AI16&lt;&gt;""),"-")</f>
        <v/>
      </c>
      <c r="CO16" s="120" t="str" cm="1">
        <f t="array" ref="CO16">_xlfn.IFS(AND($AC16&lt;&gt;"",AJ16&lt;&gt;""),ABS($AC16-AJ16),AND($AC16="",AJ16=""),"",OR($AC16&lt;&gt;"",AJ16&lt;&gt;""),"-")</f>
        <v/>
      </c>
      <c r="CP16" s="121" t="str" cm="1">
        <f t="array" ref="CP16">_xlfn.IFS(AND($AD16&lt;&gt;"",AE16&lt;&gt;""),ABS($AD16-AE16),AND($AD16="",AE16=""),"",OR($AD16&lt;&gt;"",AE16&lt;&gt;""),"-")</f>
        <v/>
      </c>
      <c r="CQ16" s="120" t="str" cm="1">
        <f t="array" ref="CQ16">_xlfn.IFS(AND($AD16&lt;&gt;"",AF16&lt;&gt;""),ABS($AD16-AF16),AND($AD16="",AF16=""),"",OR($AD16&lt;&gt;"",AF16&lt;&gt;""),"-")</f>
        <v/>
      </c>
      <c r="CR16" s="120" t="str" cm="1">
        <f t="array" ref="CR16">_xlfn.IFS(AND($AD16&lt;&gt;"",AG16&lt;&gt;""),ABS($AD16-AG16),AND($AD16="",AG16=""),"",OR($AD16&lt;&gt;"",AG16&lt;&gt;""),"-")</f>
        <v/>
      </c>
      <c r="CS16" s="120" t="str" cm="1">
        <f t="array" ref="CS16">_xlfn.IFS(AND($AD16&lt;&gt;"",AH16&lt;&gt;""),ABS($AD16-AH16),AND($AD16="",AH16=""),"",OR($AD16&lt;&gt;"",AH16&lt;&gt;""),"-")</f>
        <v/>
      </c>
      <c r="CT16" s="120" t="str" cm="1">
        <f t="array" ref="CT16">_xlfn.IFS(AND($AD16&lt;&gt;"",AI16&lt;&gt;""),ABS($AD16-AI16),AND($AD16="",AI16=""),"",OR($AD16&lt;&gt;"",AI16&lt;&gt;""),"-")</f>
        <v/>
      </c>
      <c r="CU16" s="120" t="str" cm="1">
        <f t="array" ref="CU16">_xlfn.IFS(AND($AD16&lt;&gt;"",AJ16&lt;&gt;""),ABS($AD16-AJ16),AND($AD16="",AJ16=""),"",OR($AD16&lt;&gt;"",AJ16&lt;&gt;""),"-")</f>
        <v/>
      </c>
      <c r="CV16" s="121" t="str" cm="1">
        <f t="array" ref="CV16">_xlfn.IFS(AND($AE16&lt;&gt;"",AF16&lt;&gt;""),ABS($AE16-AF16),AND($AE16="",AF16=""),"",OR($AE16&lt;&gt;"",AF16&lt;&gt;""),"-")</f>
        <v/>
      </c>
      <c r="CW16" s="120" t="str" cm="1">
        <f t="array" ref="CW16">_xlfn.IFS(AND($AE16&lt;&gt;"",AG16&lt;&gt;""),ABS($AE16-AG16),AND($AE16="",AG16=""),"",OR($AE16&lt;&gt;"",AG16&lt;&gt;""),"-")</f>
        <v/>
      </c>
      <c r="CX16" s="120" t="str" cm="1">
        <f t="array" ref="CX16">_xlfn.IFS(AND($AE16&lt;&gt;"",AH16&lt;&gt;""),ABS($AE16-AH16),AND($AE16="",AH16=""),"",OR($AE16&lt;&gt;"",AH16&lt;&gt;""),"-")</f>
        <v/>
      </c>
      <c r="CY16" s="120" t="str" cm="1">
        <f t="array" ref="CY16">_xlfn.IFS(AND($AE16&lt;&gt;"",AI16&lt;&gt;""),ABS($AE16-AI16),AND($AE16="",AI16=""),"",OR($AE16&lt;&gt;"",AI16&lt;&gt;""),"-")</f>
        <v/>
      </c>
      <c r="CZ16" s="120" t="str" cm="1">
        <f t="array" ref="CZ16">_xlfn.IFS(AND($AE16&lt;&gt;"",AJ16&lt;&gt;""),ABS($AE16-AJ16),AND($AE16="",AJ16=""),"",OR($AE16&lt;&gt;"",AJ16&lt;&gt;""),"-")</f>
        <v/>
      </c>
      <c r="DA16" s="121" t="str" cm="1">
        <f t="array" ref="DA16">_xlfn.IFS(AND($AF16&lt;&gt;"",AG16&lt;&gt;""),ABS($AF16-AG16),AND($AF16="",AG16=""),"",OR($AF16&lt;&gt;"",AG16&lt;&gt;""),"-")</f>
        <v/>
      </c>
      <c r="DB16" s="120" t="str" cm="1">
        <f t="array" ref="DB16">_xlfn.IFS(AND($AF16&lt;&gt;"",AH16&lt;&gt;""),ABS($AF16-AH16),AND($AF16="",AH16=""),"",OR($AF16&lt;&gt;"",AH16&lt;&gt;""),"-")</f>
        <v/>
      </c>
      <c r="DC16" s="120" t="str" cm="1">
        <f t="array" ref="DC16">_xlfn.IFS(AND($AF16&lt;&gt;"",AI16&lt;&gt;""),ABS($AF16-AI16),AND($AF16="",AI16=""),"",OR($AF16&lt;&gt;"",AI16&lt;&gt;""),"-")</f>
        <v/>
      </c>
      <c r="DD16" s="120" t="str" cm="1">
        <f t="array" ref="DD16">_xlfn.IFS(AND($AF16&lt;&gt;"",AJ16&lt;&gt;""),ABS($AF16-AJ16),AND($AF16="",AJ16=""),"",OR($AF16&lt;&gt;"",AJ16&lt;&gt;""),"-")</f>
        <v/>
      </c>
      <c r="DE16" s="121" t="str" cm="1">
        <f t="array" ref="DE16">_xlfn.IFS(AND($AG16&lt;&gt;"",AH16&lt;&gt;""),ABS($AG16-AH16),AND($AG16="",AH16=""),"",OR($AG16&lt;&gt;"",AH16&lt;&gt;""),"-")</f>
        <v/>
      </c>
      <c r="DF16" s="120" t="str" cm="1">
        <f t="array" ref="DF16">_xlfn.IFS(AND($AG16&lt;&gt;"",AI16&lt;&gt;""),ABS($AG16-AI16),AND($AG16="",AI16=""),"",OR($AG16&lt;&gt;"",AI16&lt;&gt;""),"-")</f>
        <v/>
      </c>
      <c r="DG16" s="120" t="str" cm="1">
        <f t="array" ref="DG16">_xlfn.IFS(AND($AG16&lt;&gt;"",AJ16&lt;&gt;""),ABS($AG16-AJ16),AND($AG16="",AJ16=""),"",OR($AG16&lt;&gt;"",AJ16&lt;&gt;""),"-")</f>
        <v/>
      </c>
      <c r="DH16" s="121" t="str" cm="1">
        <f t="array" ref="DH16">_xlfn.IFS(AND($AH16&lt;&gt;"",AI16&lt;&gt;""),ABS($AH16-AI16),AND($AH16="",AI16=""),"",OR($AH16&lt;&gt;"",AI16&lt;&gt;""),"-")</f>
        <v/>
      </c>
      <c r="DI16" s="120" t="str" cm="1">
        <f t="array" ref="DI16">_xlfn.IFS(AND($AH16&lt;&gt;"",AJ16&lt;&gt;""),ABS($AH16-AJ16),AND($AH16="",AJ16=""),"",OR($AH16&lt;&gt;"",AJ16&lt;&gt;""),"-")</f>
        <v/>
      </c>
      <c r="DJ16" s="121" t="str" cm="1">
        <f t="array" ref="DJ16">_xlfn.IFS(AND($AI16&lt;&gt;"",AJ16&lt;&gt;""),ABS($AI16-AJ16),AND($AI16="",AJ16=""),"",OR($AI16&lt;&gt;"",AJ16&lt;&gt;""),"-")</f>
        <v/>
      </c>
    </row>
    <row r="17" spans="1:114" x14ac:dyDescent="0.2">
      <c r="A17" s="120" t="e">
        <f t="shared" si="0"/>
        <v>#DIV/0!</v>
      </c>
      <c r="B17" s="186" t="e">
        <f t="shared" si="1"/>
        <v>#DIV/0!</v>
      </c>
      <c r="C17" s="186" t="e">
        <f t="shared" si="2"/>
        <v>#DIV/0!</v>
      </c>
      <c r="D17" s="186" t="e">
        <f t="shared" si="3"/>
        <v>#DIV/0!</v>
      </c>
      <c r="E17" s="263">
        <f t="shared" si="4"/>
        <v>0</v>
      </c>
      <c r="F17" s="186">
        <f t="shared" si="5"/>
        <v>0</v>
      </c>
      <c r="G17" s="186" t="e">
        <f t="shared" si="6"/>
        <v>#DIV/0!</v>
      </c>
      <c r="H17" s="262" t="str">
        <f t="shared" si="7"/>
        <v/>
      </c>
      <c r="I17" s="187" t="str">
        <f t="shared" si="8"/>
        <v/>
      </c>
      <c r="J17" s="260" t="s">
        <v>1</v>
      </c>
      <c r="K17" s="259" t="e">
        <f>VLOOKUP($J17,Merged_couplings!$B:$BU,MATCH(K$1,Merged_couplings!$B$1:$BU$1,0),FALSE)</f>
        <v>#N/A</v>
      </c>
      <c r="L17" s="258" t="e">
        <f>VLOOKUP($J17,Merged_couplings!$B:$BU,MATCH(L$1,Merged_couplings!$B$1:$BU$1,0),FALSE)</f>
        <v>#N/A</v>
      </c>
      <c r="M17" s="258" t="e">
        <f>VLOOKUP($J17,Merged_couplings!$B:$BU,MATCH(M$1,Merged_couplings!$B$1:$BU$1,0),FALSE)</f>
        <v>#N/A</v>
      </c>
      <c r="N17" s="258" t="e">
        <f>VLOOKUP($J17,Merged_couplings!$B:$BU,MATCH(N$1,Merged_couplings!$B$1:$BU$1,0),FALSE)</f>
        <v>#N/A</v>
      </c>
      <c r="O17" s="258" t="e">
        <f>VLOOKUP($J17,Merged_couplings!$B:$BU,MATCH(O$1,Merged_couplings!$B$1:$BU$1,0),FALSE)</f>
        <v>#N/A</v>
      </c>
      <c r="P17" s="258" t="e">
        <f>VLOOKUP($J17,Merged_couplings!$B:$BU,MATCH(P$1,Merged_couplings!$B$1:$BU$1,0),FALSE)</f>
        <v>#N/A</v>
      </c>
      <c r="Q17" s="258" t="e">
        <f>VLOOKUP($J17,Merged_couplings!$B:$BU,MATCH(Q$1,Merged_couplings!$B$1:$BU$1,0),FALSE)</f>
        <v>#N/A</v>
      </c>
      <c r="R17" s="258" t="e">
        <f>VLOOKUP($J17,Merged_couplings!$B:$BU,MATCH(R$1,Merged_couplings!$B$1:$BU$1,0),FALSE)</f>
        <v>#N/A</v>
      </c>
      <c r="S17" s="258" t="e">
        <f>VLOOKUP($J17,Merged_couplings!$B:$BU,MATCH(S$1,Merged_couplings!$B$1:$BU$1,0),FALSE)</f>
        <v>#N/A</v>
      </c>
      <c r="T17" s="258" t="e">
        <f>VLOOKUP($J17,Merged_couplings!$B:$BU,MATCH(T$1,Merged_couplings!$B$1:$BU$1,0),FALSE)</f>
        <v>#N/A</v>
      </c>
      <c r="U17" s="258" t="e">
        <f>VLOOKUP($J17,Merged_couplings!$B:$BU,MATCH(U$1,Merged_couplings!$B$1:$BU$1,0),FALSE)</f>
        <v>#N/A</v>
      </c>
      <c r="V17" s="258" t="e">
        <f>VLOOKUP($J17,Merged_couplings!$B:$BU,MATCH(V$1,Merged_couplings!$B$1:$BU$1,0),FALSE)</f>
        <v>#N/A</v>
      </c>
      <c r="W17" s="258" t="e">
        <f>VLOOKUP($J17,Merged_couplings!$B:$BU,MATCH(W$1,Merged_couplings!$B$1:$BU$1,0),FALSE)</f>
        <v>#N/A</v>
      </c>
      <c r="X17" s="121" t="str">
        <f>_xlfn.IFNA(VLOOKUP($J17,Merged_couplings!$B:$R,MATCH(X$1,Merged_couplings!$B$1:$R$1,0),FALSE),"")</f>
        <v/>
      </c>
      <c r="Y17" s="120" t="str">
        <f>_xlfn.IFNA(VLOOKUP($J17,Merged_couplings!$B:$R,MATCH(Y$1,Merged_couplings!$B$1:$R$1,0),FALSE),"")</f>
        <v/>
      </c>
      <c r="Z17" s="120" t="str">
        <f>_xlfn.IFNA(VLOOKUP($J17,Merged_couplings!$B:$R,MATCH(Z$1,Merged_couplings!$B$1:$R$1,0),FALSE),"")</f>
        <v/>
      </c>
      <c r="AA17" s="120" t="str">
        <f>_xlfn.IFNA(VLOOKUP($J17,Merged_couplings!$B:$R,MATCH(AA$1,Merged_couplings!$B$1:$R$1,0),FALSE),"")</f>
        <v/>
      </c>
      <c r="AB17" s="120" t="str">
        <f>_xlfn.IFNA(VLOOKUP($J17,Merged_couplings!$B:$R,MATCH(AB$1,Merged_couplings!$B$1:$R$1,0),FALSE),"")</f>
        <v/>
      </c>
      <c r="AC17" s="120" t="str">
        <f>_xlfn.IFNA(VLOOKUP($J17,Merged_couplings!$B:$R,MATCH(AC$1,Merged_couplings!$B$1:$R$1,0),FALSE),"")</f>
        <v/>
      </c>
      <c r="AD17" s="120" t="str">
        <f>_xlfn.IFNA(VLOOKUP($J17,Merged_couplings!$B:$R,MATCH(AD$1,Merged_couplings!$B$1:$R$1,0),FALSE),"")</f>
        <v/>
      </c>
      <c r="AE17" s="120" t="str">
        <f>_xlfn.IFNA(VLOOKUP($J17,Merged_couplings!$B:$R,MATCH(AE$1,Merged_couplings!$B$1:$R$1,0),FALSE),"")</f>
        <v/>
      </c>
      <c r="AF17" s="120" t="str">
        <f>_xlfn.IFNA(VLOOKUP($J17,Merged_couplings!$B:$R,MATCH(AF$1,Merged_couplings!$B$1:$R$1,0),FALSE),"")</f>
        <v/>
      </c>
      <c r="AG17" s="120" t="str">
        <f>_xlfn.IFNA(VLOOKUP($J17,Merged_couplings!$B:$R,MATCH(AG$1,Merged_couplings!$B$1:$R$1,0),FALSE),"")</f>
        <v/>
      </c>
      <c r="AH17" s="120" t="str">
        <f>_xlfn.IFNA(VLOOKUP($J17,Merged_couplings!$B:$R,MATCH(AH$1,Merged_couplings!$B$1:$R$1,0),FALSE),"")</f>
        <v/>
      </c>
      <c r="AI17" s="120" t="str">
        <f>_xlfn.IFNA(VLOOKUP($J17,Merged_couplings!$B:$R,MATCH(AI$1,Merged_couplings!$B$1:$R$1,0),FALSE),"")</f>
        <v/>
      </c>
      <c r="AJ17" s="120" t="str">
        <f>_xlfn.IFNA(VLOOKUP($J17,Merged_couplings!$B:$R,MATCH(AJ$1,Merged_couplings!$B$1:$R$1,0),FALSE),"")</f>
        <v/>
      </c>
      <c r="AK17" s="123" t="str" cm="1">
        <f t="array" ref="AK17">_xlfn.IFS(AND($X17&lt;&gt;"",Y17&lt;&gt;""),ABS($X17-Y17),AND($X17="",Y17=""),"",OR($X17&lt;&gt;"",Y17&lt;&gt;""),"-")</f>
        <v/>
      </c>
      <c r="AL17" s="122" t="str" cm="1">
        <f t="array" ref="AL17">_xlfn.IFS(AND($X17&lt;&gt;"",Z17&lt;&gt;""),ABS($X17-Z17),AND($X17="",Z17=""),"",OR($X17&lt;&gt;"",Z17&lt;&gt;""),"-")</f>
        <v/>
      </c>
      <c r="AM17" s="122" t="str" cm="1">
        <f t="array" ref="AM17">_xlfn.IFS(AND($X17&lt;&gt;"",AA17&lt;&gt;""),ABS($X17-AA17),AND($X17="",AA17=""),"",OR($X17&lt;&gt;"",AA17&lt;&gt;""),"-")</f>
        <v/>
      </c>
      <c r="AN17" s="122" t="str" cm="1">
        <f t="array" ref="AN17">_xlfn.IFS(AND($X17&lt;&gt;"",AB17&lt;&gt;""),ABS($X17-AB17),AND($X17="",AB17=""),"",OR($X17&lt;&gt;"",AB17&lt;&gt;""),"-")</f>
        <v/>
      </c>
      <c r="AO17" s="122" t="str" cm="1">
        <f t="array" ref="AO17">_xlfn.IFS(AND($X17&lt;&gt;"",AC17&lt;&gt;""),ABS($X17-AC17),AND($X17="",AC17=""),"",OR($X17&lt;&gt;"",AC17&lt;&gt;""),"-")</f>
        <v/>
      </c>
      <c r="AP17" s="122" t="str" cm="1">
        <f t="array" ref="AP17">_xlfn.IFS(AND($X17&lt;&gt;"",AD17&lt;&gt;""),ABS($X17-AD17),AND($X17="",AD17=""),"",OR($X17&lt;&gt;"",AD17&lt;&gt;""),"-")</f>
        <v/>
      </c>
      <c r="AQ17" s="122" t="str" cm="1">
        <f t="array" ref="AQ17">_xlfn.IFS(AND($X17&lt;&gt;"",AE17&lt;&gt;""),ABS($X17-AE17),AND($X17="",AE17=""),"",OR($X17&lt;&gt;"",AE17&lt;&gt;""),"-")</f>
        <v/>
      </c>
      <c r="AR17" s="122" t="str" cm="1">
        <f t="array" ref="AR17">_xlfn.IFS(AND($X17&lt;&gt;"",AF17&lt;&gt;""),ABS($X17-AF17),AND($X17="",AF17=""),"",OR($X17&lt;&gt;"",AF17&lt;&gt;""),"-")</f>
        <v/>
      </c>
      <c r="AS17" s="122" t="str" cm="1">
        <f t="array" ref="AS17">_xlfn.IFS(AND($X17&lt;&gt;"",AG17&lt;&gt;""),ABS($X17-AG17),AND($X17="",AG17=""),"",OR($X17&lt;&gt;"",AG17&lt;&gt;""),"-")</f>
        <v/>
      </c>
      <c r="AT17" s="122" t="str" cm="1">
        <f t="array" ref="AT17">_xlfn.IFS(AND($X17&lt;&gt;"",AH17&lt;&gt;""),ABS($X17-AH17),AND($X17="",AH17=""),"",OR($X17&lt;&gt;"",AH17&lt;&gt;""),"-")</f>
        <v/>
      </c>
      <c r="AU17" s="122" t="str" cm="1">
        <f t="array" ref="AU17">_xlfn.IFS(AND($X17&lt;&gt;"",AI17&lt;&gt;""),ABS($X17-AI17),AND($X17="",AI17=""),"",OR($X17&lt;&gt;"",AI17&lt;&gt;""),"-")</f>
        <v/>
      </c>
      <c r="AV17" s="122" t="str" cm="1">
        <f t="array" ref="AV17">_xlfn.IFS(AND($X17&lt;&gt;"",AJ17&lt;&gt;""),ABS($X17-AJ17),AND($X17="",AJ17=""),"",OR($X17&lt;&gt;"",AJ17&lt;&gt;""),"-")</f>
        <v/>
      </c>
      <c r="AW17" s="123" t="str" cm="1">
        <f t="array" ref="AW17">_xlfn.IFS(AND($Y17&lt;&gt;"",Z17&lt;&gt;""),ABS($Y17-Z17),AND($Y17="",Z17=""),"",OR($Y17&lt;&gt;"",Z17&lt;&gt;""),"-")</f>
        <v/>
      </c>
      <c r="AX17" s="122" t="str" cm="1">
        <f t="array" ref="AX17">_xlfn.IFS(AND($Y17&lt;&gt;"",AA17&lt;&gt;""),ABS($Y17-AA17),AND($Y17="",AA17=""),"",OR($Y17&lt;&gt;"",AA17&lt;&gt;""),"-")</f>
        <v/>
      </c>
      <c r="AY17" s="122" t="str" cm="1">
        <f t="array" ref="AY17">_xlfn.IFS(AND($Y17&lt;&gt;"",AB17&lt;&gt;""),ABS($Y17-AB17),AND($Y17="",AB17=""),"",OR($Y17&lt;&gt;"",AB17&lt;&gt;""),"-")</f>
        <v/>
      </c>
      <c r="AZ17" s="122" t="str" cm="1">
        <f t="array" ref="AZ17">_xlfn.IFS(AND($Y17&lt;&gt;"",AC17&lt;&gt;""),ABS($Y17-AC17),AND($Y17="",AC17=""),"",OR($Y17&lt;&gt;"",AC17&lt;&gt;""),"-")</f>
        <v/>
      </c>
      <c r="BA17" s="122" t="str" cm="1">
        <f t="array" ref="BA17">_xlfn.IFS(AND($Y17&lt;&gt;"",AD17&lt;&gt;""),ABS($Y17-AD17),AND($Y17="",AD17=""),"",OR($Y17&lt;&gt;"",AD17&lt;&gt;""),"-")</f>
        <v/>
      </c>
      <c r="BB17" s="122" t="str" cm="1">
        <f t="array" ref="BB17">_xlfn.IFS(AND($Y17&lt;&gt;"",AE17&lt;&gt;""),ABS($Y17-AE17),AND($Y17="",AE17=""),"",OR($Y17&lt;&gt;"",AE17&lt;&gt;""),"-")</f>
        <v/>
      </c>
      <c r="BC17" s="122" t="str" cm="1">
        <f t="array" ref="BC17">_xlfn.IFS(AND($Y17&lt;&gt;"",AF17&lt;&gt;""),ABS($Y17-AF17),AND($Y17="",AF17=""),"",OR($Y17&lt;&gt;"",AF17&lt;&gt;""),"-")</f>
        <v/>
      </c>
      <c r="BD17" s="122" t="str" cm="1">
        <f t="array" ref="BD17">_xlfn.IFS(AND($Y17&lt;&gt;"",AG17&lt;&gt;""),ABS($Y17-AG17),AND($Y17="",AG17=""),"",OR($Y17&lt;&gt;"",AG17&lt;&gt;""),"-")</f>
        <v/>
      </c>
      <c r="BE17" s="122" t="str" cm="1">
        <f t="array" ref="BE17">_xlfn.IFS(AND($Y17&lt;&gt;"",AH17&lt;&gt;""),ABS($Y17-AH17),AND($Y17="",AH17=""),"",OR($Y17&lt;&gt;"",AH17&lt;&gt;""),"-")</f>
        <v/>
      </c>
      <c r="BF17" s="122" t="str" cm="1">
        <f t="array" ref="BF17">_xlfn.IFS(AND($Y17&lt;&gt;"",AI17&lt;&gt;""),ABS($Y17-AI17),AND($Y17="",AI17=""),"",OR($Y17&lt;&gt;"",AI17&lt;&gt;""),"-")</f>
        <v/>
      </c>
      <c r="BG17" s="122" t="str" cm="1">
        <f t="array" ref="BG17">_xlfn.IFS(AND($Y17&lt;&gt;"",AJ17&lt;&gt;""),ABS($Y17-AJ17),AND($Y17="",AJ17=""),"",OR($Y17&lt;&gt;"",AJ17&lt;&gt;""),"-")</f>
        <v/>
      </c>
      <c r="BH17" s="121" t="str" cm="1">
        <f t="array" ref="BH17">_xlfn.IFS(AND($Z17&lt;&gt;"",AA17&lt;&gt;""),ABS($Z17-AA17),AND($Z17="",AA17=""),"",OR($Z17&lt;&gt;"",AA17&lt;&gt;""),"-")</f>
        <v/>
      </c>
      <c r="BI17" s="120" t="str" cm="1">
        <f t="array" ref="BI17">_xlfn.IFS(AND($Z17&lt;&gt;"",AB17&lt;&gt;""),ABS($Z17-AB17),AND($Z17="",AB17=""),"",OR($Z17&lt;&gt;"",AB17&lt;&gt;""),"-")</f>
        <v/>
      </c>
      <c r="BJ17" s="120" t="str" cm="1">
        <f t="array" ref="BJ17">_xlfn.IFS(AND($Z17&lt;&gt;"",AC17&lt;&gt;""),ABS($Z17-AC17),AND($Z17="",AC17=""),"",OR($Z17&lt;&gt;"",AC17&lt;&gt;""),"-")</f>
        <v/>
      </c>
      <c r="BK17" s="120" t="str" cm="1">
        <f t="array" ref="BK17">_xlfn.IFS(AND($Z17&lt;&gt;"",AD17&lt;&gt;""),ABS($Z17-AD17),AND($Z17="",AD17=""),"",OR($Z17&lt;&gt;"",AD17&lt;&gt;""),"-")</f>
        <v/>
      </c>
      <c r="BL17" s="120" t="str" cm="1">
        <f t="array" ref="BL17">_xlfn.IFS(AND($Z17&lt;&gt;"",AE17&lt;&gt;""),ABS($Z17-AE17),AND($Z17="",AE17=""),"",OR($Z17&lt;&gt;"",AE17&lt;&gt;""),"-")</f>
        <v/>
      </c>
      <c r="BM17" s="120" t="str" cm="1">
        <f t="array" ref="BM17">_xlfn.IFS(AND($Z17&lt;&gt;"",AF17&lt;&gt;""),ABS($Z17-AF17),AND($Z17="",AF17=""),"",OR($Z17&lt;&gt;"",AF17&lt;&gt;""),"-")</f>
        <v/>
      </c>
      <c r="BN17" s="120" t="str" cm="1">
        <f t="array" ref="BN17">_xlfn.IFS(AND($Z17&lt;&gt;"",AG17&lt;&gt;""),ABS($Z17-AG17),AND($Z17="",AG17=""),"",OR($Z17&lt;&gt;"",AG17&lt;&gt;""),"-")</f>
        <v/>
      </c>
      <c r="BO17" s="120" t="str" cm="1">
        <f t="array" ref="BO17">_xlfn.IFS(AND($Z17&lt;&gt;"",AH17&lt;&gt;""),ABS($Z17-AH17),AND($Z17="",AH17=""),"",OR($Z17&lt;&gt;"",AH17&lt;&gt;""),"-")</f>
        <v/>
      </c>
      <c r="BP17" s="120" t="str" cm="1">
        <f t="array" ref="BP17">_xlfn.IFS(AND($Z17&lt;&gt;"",AI17&lt;&gt;""),ABS($Z17-AI17),AND($Z17="",AI17=""),"",OR($Z17&lt;&gt;"",AI17&lt;&gt;""),"-")</f>
        <v/>
      </c>
      <c r="BQ17" s="120" t="str" cm="1">
        <f t="array" ref="BQ17">_xlfn.IFS(AND($Z17&lt;&gt;"",AJ17&lt;&gt;""),ABS($Z17-AJ17),AND($Z17="",AJ17=""),"",OR($Z17&lt;&gt;"",AJ17&lt;&gt;""),"-")</f>
        <v/>
      </c>
      <c r="BR17" s="121" t="str" cm="1">
        <f t="array" ref="BR17">_xlfn.IFS(AND($AA17&lt;&gt;"",AB17&lt;&gt;""),ABS($AA17-AB17),AND($AA17="",AB17=""),"",OR($AA17&lt;&gt;"",AB17&lt;&gt;""),"-")</f>
        <v/>
      </c>
      <c r="BS17" s="120" t="str" cm="1">
        <f t="array" ref="BS17">_xlfn.IFS(AND($AA17&lt;&gt;"",AC17&lt;&gt;""),ABS($AA17-AC17),AND($AA17="",AC17=""),"",OR($AA17&lt;&gt;"",AC17&lt;&gt;""),"-")</f>
        <v/>
      </c>
      <c r="BT17" s="120" t="str" cm="1">
        <f t="array" ref="BT17">_xlfn.IFS(AND($AA17&lt;&gt;"",AD17&lt;&gt;""),ABS($AA17-AD17),AND($AA17="",AD17=""),"",OR($AA17&lt;&gt;"",AD17&lt;&gt;""),"-")</f>
        <v/>
      </c>
      <c r="BU17" s="120" t="str" cm="1">
        <f t="array" ref="BU17">_xlfn.IFS(AND($AA17&lt;&gt;"",AE17&lt;&gt;""),ABS($AA17-AE17),AND($AA17="",AE17=""),"",OR($AA17&lt;&gt;"",AE17&lt;&gt;""),"-")</f>
        <v/>
      </c>
      <c r="BV17" s="120" t="str" cm="1">
        <f t="array" ref="BV17">_xlfn.IFS(AND($AA17&lt;&gt;"",AF17&lt;&gt;""),ABS($AA17-AF17),AND($AA17="",AF17=""),"",OR($AA17&lt;&gt;"",AF17&lt;&gt;""),"-")</f>
        <v/>
      </c>
      <c r="BW17" s="120" t="str" cm="1">
        <f t="array" ref="BW17">_xlfn.IFS(AND($AA17&lt;&gt;"",AG17&lt;&gt;""),ABS($AA17-AG17),AND($AA17="",AG17=""),"",OR($AA17&lt;&gt;"",AG17&lt;&gt;""),"-")</f>
        <v/>
      </c>
      <c r="BX17" s="120" t="str" cm="1">
        <f t="array" ref="BX17">_xlfn.IFS(AND($AA17&lt;&gt;"",AH17&lt;&gt;""),ABS($AA17-AH17),AND($AA17="",AH17=""),"",OR($AA17&lt;&gt;"",AH17&lt;&gt;""),"-")</f>
        <v/>
      </c>
      <c r="BY17" s="120" t="str" cm="1">
        <f t="array" ref="BY17">_xlfn.IFS(AND($AA17&lt;&gt;"",AI17&lt;&gt;""),ABS($AA17-AI17),AND($AA17="",AI17=""),"",OR($AA17&lt;&gt;"",AI17&lt;&gt;""),"-")</f>
        <v/>
      </c>
      <c r="BZ17" s="120" t="str" cm="1">
        <f t="array" ref="BZ17">_xlfn.IFS(AND($AA17&lt;&gt;"",AJ17&lt;&gt;""),ABS($AA17-AJ17),AND($AA17="",AJ17=""),"",OR($AA17&lt;&gt;"",AJ17&lt;&gt;""),"-")</f>
        <v/>
      </c>
      <c r="CA17" s="121" t="str" cm="1">
        <f t="array" ref="CA17">_xlfn.IFS(AND($AB17&lt;&gt;"",AC17&lt;&gt;""),ABS($AB17-AC17),AND($AB17="",AC17=""),"",OR($AB17&lt;&gt;"",AC17&lt;&gt;""),"-")</f>
        <v/>
      </c>
      <c r="CB17" s="120" t="str" cm="1">
        <f t="array" ref="CB17">_xlfn.IFS(AND($AB17&lt;&gt;"",AD17&lt;&gt;""),ABS($AB17-AD17),AND($AB17="",AD17=""),"",OR($AB17&lt;&gt;"",AD17&lt;&gt;""),"-")</f>
        <v/>
      </c>
      <c r="CC17" s="120" t="str" cm="1">
        <f t="array" ref="CC17">_xlfn.IFS(AND($AB17&lt;&gt;"",AE17&lt;&gt;""),ABS($AB17-AE17),AND($AB17="",AE17=""),"",OR($AB17&lt;&gt;"",AE17&lt;&gt;""),"-")</f>
        <v/>
      </c>
      <c r="CD17" s="120" t="str" cm="1">
        <f t="array" ref="CD17">_xlfn.IFS(AND($AB17&lt;&gt;"",AF17&lt;&gt;""),ABS($AB17-AF17),AND($AB17="",AF17=""),"",OR($AB17&lt;&gt;"",AF17&lt;&gt;""),"-")</f>
        <v/>
      </c>
      <c r="CE17" s="120" t="str" cm="1">
        <f t="array" ref="CE17">_xlfn.IFS(AND($AB17&lt;&gt;"",AG17&lt;&gt;""),ABS($AB17-AG17),AND($AB17="",AG17=""),"",OR($AB17&lt;&gt;"",AG17&lt;&gt;""),"-")</f>
        <v/>
      </c>
      <c r="CF17" s="120" t="str" cm="1">
        <f t="array" ref="CF17">_xlfn.IFS(AND($AB17&lt;&gt;"",AH17&lt;&gt;""),ABS($AB17-AH17),AND($AB17="",AH17=""),"",OR($AB17&lt;&gt;"",AH17&lt;&gt;""),"-")</f>
        <v/>
      </c>
      <c r="CG17" s="120" t="str" cm="1">
        <f t="array" ref="CG17">_xlfn.IFS(AND($AB17&lt;&gt;"",AI17&lt;&gt;""),ABS($AB17-AI17),AND($AB17="",AI17=""),"",OR($AB17&lt;&gt;"",AI17&lt;&gt;""),"-")</f>
        <v/>
      </c>
      <c r="CH17" s="120" t="str" cm="1">
        <f t="array" ref="CH17">_xlfn.IFS(AND($AB17&lt;&gt;"",AJ17&lt;&gt;""),ABS($AB17-AJ17),AND($AB17="",AJ17=""),"",OR($AB17&lt;&gt;"",AJ17&lt;&gt;""),"-")</f>
        <v/>
      </c>
      <c r="CI17" s="121" t="str" cm="1">
        <f t="array" ref="CI17">_xlfn.IFS(AND($AC17&lt;&gt;"",AD17&lt;&gt;""),ABS($AC17-AD17),AND($AC17="",AD17=""),"",OR($AC17&lt;&gt;"",AD17&lt;&gt;""),"-")</f>
        <v/>
      </c>
      <c r="CJ17" s="120" t="str" cm="1">
        <f t="array" ref="CJ17">_xlfn.IFS(AND($AC17&lt;&gt;"",AE17&lt;&gt;""),ABS($AC17-AE17),AND($AC17="",AE17=""),"",OR($AC17&lt;&gt;"",AE17&lt;&gt;""),"-")</f>
        <v/>
      </c>
      <c r="CK17" s="120" t="str" cm="1">
        <f t="array" ref="CK17">_xlfn.IFS(AND($AC17&lt;&gt;"",AF17&lt;&gt;""),ABS($AC17-AF17),AND($AC17="",AF17=""),"",OR($AC17&lt;&gt;"",AF17&lt;&gt;""),"-")</f>
        <v/>
      </c>
      <c r="CL17" s="120" t="str" cm="1">
        <f t="array" ref="CL17">_xlfn.IFS(AND($AC17&lt;&gt;"",AG17&lt;&gt;""),ABS($AC17-AG17),AND($AC17="",AG17=""),"",OR($AC17&lt;&gt;"",AG17&lt;&gt;""),"-")</f>
        <v/>
      </c>
      <c r="CM17" s="120" t="str" cm="1">
        <f t="array" ref="CM17">_xlfn.IFS(AND($AC17&lt;&gt;"",AH17&lt;&gt;""),ABS($AC17-AH17),AND($AC17="",AH17=""),"",OR($AC17&lt;&gt;"",AH17&lt;&gt;""),"-")</f>
        <v/>
      </c>
      <c r="CN17" s="120" t="str" cm="1">
        <f t="array" ref="CN17">_xlfn.IFS(AND($AC17&lt;&gt;"",AI17&lt;&gt;""),ABS($AC17-AI17),AND($AC17="",AI17=""),"",OR($AC17&lt;&gt;"",AI17&lt;&gt;""),"-")</f>
        <v/>
      </c>
      <c r="CO17" s="120" t="str" cm="1">
        <f t="array" ref="CO17">_xlfn.IFS(AND($AC17&lt;&gt;"",AJ17&lt;&gt;""),ABS($AC17-AJ17),AND($AC17="",AJ17=""),"",OR($AC17&lt;&gt;"",AJ17&lt;&gt;""),"-")</f>
        <v/>
      </c>
      <c r="CP17" s="121" t="str" cm="1">
        <f t="array" ref="CP17">_xlfn.IFS(AND($AD17&lt;&gt;"",AE17&lt;&gt;""),ABS($AD17-AE17),AND($AD17="",AE17=""),"",OR($AD17&lt;&gt;"",AE17&lt;&gt;""),"-")</f>
        <v/>
      </c>
      <c r="CQ17" s="120" t="str" cm="1">
        <f t="array" ref="CQ17">_xlfn.IFS(AND($AD17&lt;&gt;"",AF17&lt;&gt;""),ABS($AD17-AF17),AND($AD17="",AF17=""),"",OR($AD17&lt;&gt;"",AF17&lt;&gt;""),"-")</f>
        <v/>
      </c>
      <c r="CR17" s="120" t="str" cm="1">
        <f t="array" ref="CR17">_xlfn.IFS(AND($AD17&lt;&gt;"",AG17&lt;&gt;""),ABS($AD17-AG17),AND($AD17="",AG17=""),"",OR($AD17&lt;&gt;"",AG17&lt;&gt;""),"-")</f>
        <v/>
      </c>
      <c r="CS17" s="120" t="str" cm="1">
        <f t="array" ref="CS17">_xlfn.IFS(AND($AD17&lt;&gt;"",AH17&lt;&gt;""),ABS($AD17-AH17),AND($AD17="",AH17=""),"",OR($AD17&lt;&gt;"",AH17&lt;&gt;""),"-")</f>
        <v/>
      </c>
      <c r="CT17" s="120" t="str" cm="1">
        <f t="array" ref="CT17">_xlfn.IFS(AND($AD17&lt;&gt;"",AI17&lt;&gt;""),ABS($AD17-AI17),AND($AD17="",AI17=""),"",OR($AD17&lt;&gt;"",AI17&lt;&gt;""),"-")</f>
        <v/>
      </c>
      <c r="CU17" s="120" t="str" cm="1">
        <f t="array" ref="CU17">_xlfn.IFS(AND($AD17&lt;&gt;"",AJ17&lt;&gt;""),ABS($AD17-AJ17),AND($AD17="",AJ17=""),"",OR($AD17&lt;&gt;"",AJ17&lt;&gt;""),"-")</f>
        <v/>
      </c>
      <c r="CV17" s="121" t="str" cm="1">
        <f t="array" ref="CV17">_xlfn.IFS(AND($AE17&lt;&gt;"",AF17&lt;&gt;""),ABS($AE17-AF17),AND($AE17="",AF17=""),"",OR($AE17&lt;&gt;"",AF17&lt;&gt;""),"-")</f>
        <v/>
      </c>
      <c r="CW17" s="120" t="str" cm="1">
        <f t="array" ref="CW17">_xlfn.IFS(AND($AE17&lt;&gt;"",AG17&lt;&gt;""),ABS($AE17-AG17),AND($AE17="",AG17=""),"",OR($AE17&lt;&gt;"",AG17&lt;&gt;""),"-")</f>
        <v/>
      </c>
      <c r="CX17" s="120" t="str" cm="1">
        <f t="array" ref="CX17">_xlfn.IFS(AND($AE17&lt;&gt;"",AH17&lt;&gt;""),ABS($AE17-AH17),AND($AE17="",AH17=""),"",OR($AE17&lt;&gt;"",AH17&lt;&gt;""),"-")</f>
        <v/>
      </c>
      <c r="CY17" s="120" t="str" cm="1">
        <f t="array" ref="CY17">_xlfn.IFS(AND($AE17&lt;&gt;"",AI17&lt;&gt;""),ABS($AE17-AI17),AND($AE17="",AI17=""),"",OR($AE17&lt;&gt;"",AI17&lt;&gt;""),"-")</f>
        <v/>
      </c>
      <c r="CZ17" s="120" t="str" cm="1">
        <f t="array" ref="CZ17">_xlfn.IFS(AND($AE17&lt;&gt;"",AJ17&lt;&gt;""),ABS($AE17-AJ17),AND($AE17="",AJ17=""),"",OR($AE17&lt;&gt;"",AJ17&lt;&gt;""),"-")</f>
        <v/>
      </c>
      <c r="DA17" s="121" t="str" cm="1">
        <f t="array" ref="DA17">_xlfn.IFS(AND($AF17&lt;&gt;"",AG17&lt;&gt;""),ABS($AF17-AG17),AND($AF17="",AG17=""),"",OR($AF17&lt;&gt;"",AG17&lt;&gt;""),"-")</f>
        <v/>
      </c>
      <c r="DB17" s="120" t="str" cm="1">
        <f t="array" ref="DB17">_xlfn.IFS(AND($AF17&lt;&gt;"",AH17&lt;&gt;""),ABS($AF17-AH17),AND($AF17="",AH17=""),"",OR($AF17&lt;&gt;"",AH17&lt;&gt;""),"-")</f>
        <v/>
      </c>
      <c r="DC17" s="120" t="str" cm="1">
        <f t="array" ref="DC17">_xlfn.IFS(AND($AF17&lt;&gt;"",AI17&lt;&gt;""),ABS($AF17-AI17),AND($AF17="",AI17=""),"",OR($AF17&lt;&gt;"",AI17&lt;&gt;""),"-")</f>
        <v/>
      </c>
      <c r="DD17" s="120" t="str" cm="1">
        <f t="array" ref="DD17">_xlfn.IFS(AND($AF17&lt;&gt;"",AJ17&lt;&gt;""),ABS($AF17-AJ17),AND($AF17="",AJ17=""),"",OR($AF17&lt;&gt;"",AJ17&lt;&gt;""),"-")</f>
        <v/>
      </c>
      <c r="DE17" s="121" t="str" cm="1">
        <f t="array" ref="DE17">_xlfn.IFS(AND($AG17&lt;&gt;"",AH17&lt;&gt;""),ABS($AG17-AH17),AND($AG17="",AH17=""),"",OR($AG17&lt;&gt;"",AH17&lt;&gt;""),"-")</f>
        <v/>
      </c>
      <c r="DF17" s="120" t="str" cm="1">
        <f t="array" ref="DF17">_xlfn.IFS(AND($AG17&lt;&gt;"",AI17&lt;&gt;""),ABS($AG17-AI17),AND($AG17="",AI17=""),"",OR($AG17&lt;&gt;"",AI17&lt;&gt;""),"-")</f>
        <v/>
      </c>
      <c r="DG17" s="120" t="str" cm="1">
        <f t="array" ref="DG17">_xlfn.IFS(AND($AG17&lt;&gt;"",AJ17&lt;&gt;""),ABS($AG17-AJ17),AND($AG17="",AJ17=""),"",OR($AG17&lt;&gt;"",AJ17&lt;&gt;""),"-")</f>
        <v/>
      </c>
      <c r="DH17" s="121" t="str" cm="1">
        <f t="array" ref="DH17">_xlfn.IFS(AND($AH17&lt;&gt;"",AI17&lt;&gt;""),ABS($AH17-AI17),AND($AH17="",AI17=""),"",OR($AH17&lt;&gt;"",AI17&lt;&gt;""),"-")</f>
        <v/>
      </c>
      <c r="DI17" s="120" t="str" cm="1">
        <f t="array" ref="DI17">_xlfn.IFS(AND($AH17&lt;&gt;"",AJ17&lt;&gt;""),ABS($AH17-AJ17),AND($AH17="",AJ17=""),"",OR($AH17&lt;&gt;"",AJ17&lt;&gt;""),"-")</f>
        <v/>
      </c>
      <c r="DJ17" s="121" t="str" cm="1">
        <f t="array" ref="DJ17">_xlfn.IFS(AND($AI17&lt;&gt;"",AJ17&lt;&gt;""),ABS($AI17-AJ17),AND($AI17="",AJ17=""),"",OR($AI17&lt;&gt;"",AJ17&lt;&gt;""),"-")</f>
        <v/>
      </c>
    </row>
    <row r="18" spans="1:114" x14ac:dyDescent="0.2">
      <c r="A18" s="120" t="e">
        <f t="shared" si="0"/>
        <v>#DIV/0!</v>
      </c>
      <c r="B18" s="186" t="e">
        <f t="shared" si="1"/>
        <v>#DIV/0!</v>
      </c>
      <c r="C18" s="186" t="e">
        <f t="shared" si="2"/>
        <v>#DIV/0!</v>
      </c>
      <c r="D18" s="186" t="e">
        <f t="shared" si="3"/>
        <v>#DIV/0!</v>
      </c>
      <c r="E18" s="263">
        <f t="shared" si="4"/>
        <v>0</v>
      </c>
      <c r="F18" s="186">
        <f t="shared" si="5"/>
        <v>0</v>
      </c>
      <c r="G18" s="186" t="e">
        <f t="shared" si="6"/>
        <v>#DIV/0!</v>
      </c>
      <c r="H18" s="262" t="str">
        <f t="shared" si="7"/>
        <v/>
      </c>
      <c r="I18" s="187" t="str">
        <f t="shared" si="8"/>
        <v/>
      </c>
      <c r="J18" s="260" t="s">
        <v>62</v>
      </c>
      <c r="K18" s="259" t="e">
        <f>VLOOKUP($J18,Merged_couplings!$B:$BU,MATCH(K$1,Merged_couplings!$B$1:$BU$1,0),FALSE)</f>
        <v>#N/A</v>
      </c>
      <c r="L18" s="258" t="e">
        <f>VLOOKUP($J18,Merged_couplings!$B:$BU,MATCH(L$1,Merged_couplings!$B$1:$BU$1,0),FALSE)</f>
        <v>#N/A</v>
      </c>
      <c r="M18" s="258" t="e">
        <f>VLOOKUP($J18,Merged_couplings!$B:$BU,MATCH(M$1,Merged_couplings!$B$1:$BU$1,0),FALSE)</f>
        <v>#N/A</v>
      </c>
      <c r="N18" s="258" t="e">
        <f>VLOOKUP($J18,Merged_couplings!$B:$BU,MATCH(N$1,Merged_couplings!$B$1:$BU$1,0),FALSE)</f>
        <v>#N/A</v>
      </c>
      <c r="O18" s="258" t="e">
        <f>VLOOKUP($J18,Merged_couplings!$B:$BU,MATCH(O$1,Merged_couplings!$B$1:$BU$1,0),FALSE)</f>
        <v>#N/A</v>
      </c>
      <c r="P18" s="258" t="e">
        <f>VLOOKUP($J18,Merged_couplings!$B:$BU,MATCH(P$1,Merged_couplings!$B$1:$BU$1,0),FALSE)</f>
        <v>#N/A</v>
      </c>
      <c r="Q18" s="258" t="e">
        <f>VLOOKUP($J18,Merged_couplings!$B:$BU,MATCH(Q$1,Merged_couplings!$B$1:$BU$1,0),FALSE)</f>
        <v>#N/A</v>
      </c>
      <c r="R18" s="258" t="e">
        <f>VLOOKUP($J18,Merged_couplings!$B:$BU,MATCH(R$1,Merged_couplings!$B$1:$BU$1,0),FALSE)</f>
        <v>#N/A</v>
      </c>
      <c r="S18" s="258" t="e">
        <f>VLOOKUP($J18,Merged_couplings!$B:$BU,MATCH(S$1,Merged_couplings!$B$1:$BU$1,0),FALSE)</f>
        <v>#N/A</v>
      </c>
      <c r="T18" s="258" t="e">
        <f>VLOOKUP($J18,Merged_couplings!$B:$BU,MATCH(T$1,Merged_couplings!$B$1:$BU$1,0),FALSE)</f>
        <v>#N/A</v>
      </c>
      <c r="U18" s="258" t="e">
        <f>VLOOKUP($J18,Merged_couplings!$B:$BU,MATCH(U$1,Merged_couplings!$B$1:$BU$1,0),FALSE)</f>
        <v>#N/A</v>
      </c>
      <c r="V18" s="258" t="e">
        <f>VLOOKUP($J18,Merged_couplings!$B:$BU,MATCH(V$1,Merged_couplings!$B$1:$BU$1,0),FALSE)</f>
        <v>#N/A</v>
      </c>
      <c r="W18" s="258" t="e">
        <f>VLOOKUP($J18,Merged_couplings!$B:$BU,MATCH(W$1,Merged_couplings!$B$1:$BU$1,0),FALSE)</f>
        <v>#N/A</v>
      </c>
      <c r="X18" s="121" t="str">
        <f>_xlfn.IFNA(VLOOKUP($J18,Merged_couplings!$B:$R,MATCH(X$1,Merged_couplings!$B$1:$R$1,0),FALSE),"")</f>
        <v/>
      </c>
      <c r="Y18" s="120" t="str">
        <f>_xlfn.IFNA(VLOOKUP($J18,Merged_couplings!$B:$R,MATCH(Y$1,Merged_couplings!$B$1:$R$1,0),FALSE),"")</f>
        <v/>
      </c>
      <c r="Z18" s="120" t="str">
        <f>_xlfn.IFNA(VLOOKUP($J18,Merged_couplings!$B:$R,MATCH(Z$1,Merged_couplings!$B$1:$R$1,0),FALSE),"")</f>
        <v/>
      </c>
      <c r="AA18" s="120" t="str">
        <f>_xlfn.IFNA(VLOOKUP($J18,Merged_couplings!$B:$R,MATCH(AA$1,Merged_couplings!$B$1:$R$1,0),FALSE),"")</f>
        <v/>
      </c>
      <c r="AB18" s="120" t="str">
        <f>_xlfn.IFNA(VLOOKUP($J18,Merged_couplings!$B:$R,MATCH(AB$1,Merged_couplings!$B$1:$R$1,0),FALSE),"")</f>
        <v/>
      </c>
      <c r="AC18" s="120" t="str">
        <f>_xlfn.IFNA(VLOOKUP($J18,Merged_couplings!$B:$R,MATCH(AC$1,Merged_couplings!$B$1:$R$1,0),FALSE),"")</f>
        <v/>
      </c>
      <c r="AD18" s="120" t="str">
        <f>_xlfn.IFNA(VLOOKUP($J18,Merged_couplings!$B:$R,MATCH(AD$1,Merged_couplings!$B$1:$R$1,0),FALSE),"")</f>
        <v/>
      </c>
      <c r="AE18" s="120" t="str">
        <f>_xlfn.IFNA(VLOOKUP($J18,Merged_couplings!$B:$R,MATCH(AE$1,Merged_couplings!$B$1:$R$1,0),FALSE),"")</f>
        <v/>
      </c>
      <c r="AF18" s="120" t="str">
        <f>_xlfn.IFNA(VLOOKUP($J18,Merged_couplings!$B:$R,MATCH(AF$1,Merged_couplings!$B$1:$R$1,0),FALSE),"")</f>
        <v/>
      </c>
      <c r="AG18" s="120" t="str">
        <f>_xlfn.IFNA(VLOOKUP($J18,Merged_couplings!$B:$R,MATCH(AG$1,Merged_couplings!$B$1:$R$1,0),FALSE),"")</f>
        <v/>
      </c>
      <c r="AH18" s="120" t="str">
        <f>_xlfn.IFNA(VLOOKUP($J18,Merged_couplings!$B:$R,MATCH(AH$1,Merged_couplings!$B$1:$R$1,0),FALSE),"")</f>
        <v/>
      </c>
      <c r="AI18" s="120" t="str">
        <f>_xlfn.IFNA(VLOOKUP($J18,Merged_couplings!$B:$R,MATCH(AI$1,Merged_couplings!$B$1:$R$1,0),FALSE),"")</f>
        <v/>
      </c>
      <c r="AJ18" s="120" t="str">
        <f>_xlfn.IFNA(VLOOKUP($J18,Merged_couplings!$B:$R,MATCH(AJ$1,Merged_couplings!$B$1:$R$1,0),FALSE),"")</f>
        <v/>
      </c>
      <c r="AK18" s="123" t="str" cm="1">
        <f t="array" ref="AK18">_xlfn.IFS(AND($X18&lt;&gt;"",Y18&lt;&gt;""),ABS($X18-Y18),AND($X18="",Y18=""),"",OR($X18&lt;&gt;"",Y18&lt;&gt;""),"-")</f>
        <v/>
      </c>
      <c r="AL18" s="122" t="str" cm="1">
        <f t="array" ref="AL18">_xlfn.IFS(AND($X18&lt;&gt;"",Z18&lt;&gt;""),ABS($X18-Z18),AND($X18="",Z18=""),"",OR($X18&lt;&gt;"",Z18&lt;&gt;""),"-")</f>
        <v/>
      </c>
      <c r="AM18" s="122" t="str" cm="1">
        <f t="array" ref="AM18">_xlfn.IFS(AND($X18&lt;&gt;"",AA18&lt;&gt;""),ABS($X18-AA18),AND($X18="",AA18=""),"",OR($X18&lt;&gt;"",AA18&lt;&gt;""),"-")</f>
        <v/>
      </c>
      <c r="AN18" s="122" t="str" cm="1">
        <f t="array" ref="AN18">_xlfn.IFS(AND($X18&lt;&gt;"",AB18&lt;&gt;""),ABS($X18-AB18),AND($X18="",AB18=""),"",OR($X18&lt;&gt;"",AB18&lt;&gt;""),"-")</f>
        <v/>
      </c>
      <c r="AO18" s="122" t="str" cm="1">
        <f t="array" ref="AO18">_xlfn.IFS(AND($X18&lt;&gt;"",AC18&lt;&gt;""),ABS($X18-AC18),AND($X18="",AC18=""),"",OR($X18&lt;&gt;"",AC18&lt;&gt;""),"-")</f>
        <v/>
      </c>
      <c r="AP18" s="122" t="str" cm="1">
        <f t="array" ref="AP18">_xlfn.IFS(AND($X18&lt;&gt;"",AD18&lt;&gt;""),ABS($X18-AD18),AND($X18="",AD18=""),"",OR($X18&lt;&gt;"",AD18&lt;&gt;""),"-")</f>
        <v/>
      </c>
      <c r="AQ18" s="122" t="str" cm="1">
        <f t="array" ref="AQ18">_xlfn.IFS(AND($X18&lt;&gt;"",AE18&lt;&gt;""),ABS($X18-AE18),AND($X18="",AE18=""),"",OR($X18&lt;&gt;"",AE18&lt;&gt;""),"-")</f>
        <v/>
      </c>
      <c r="AR18" s="122" t="str" cm="1">
        <f t="array" ref="AR18">_xlfn.IFS(AND($X18&lt;&gt;"",AF18&lt;&gt;""),ABS($X18-AF18),AND($X18="",AF18=""),"",OR($X18&lt;&gt;"",AF18&lt;&gt;""),"-")</f>
        <v/>
      </c>
      <c r="AS18" s="122" t="str" cm="1">
        <f t="array" ref="AS18">_xlfn.IFS(AND($X18&lt;&gt;"",AG18&lt;&gt;""),ABS($X18-AG18),AND($X18="",AG18=""),"",OR($X18&lt;&gt;"",AG18&lt;&gt;""),"-")</f>
        <v/>
      </c>
      <c r="AT18" s="122" t="str" cm="1">
        <f t="array" ref="AT18">_xlfn.IFS(AND($X18&lt;&gt;"",AH18&lt;&gt;""),ABS($X18-AH18),AND($X18="",AH18=""),"",OR($X18&lt;&gt;"",AH18&lt;&gt;""),"-")</f>
        <v/>
      </c>
      <c r="AU18" s="122" t="str" cm="1">
        <f t="array" ref="AU18">_xlfn.IFS(AND($X18&lt;&gt;"",AI18&lt;&gt;""),ABS($X18-AI18),AND($X18="",AI18=""),"",OR($X18&lt;&gt;"",AI18&lt;&gt;""),"-")</f>
        <v/>
      </c>
      <c r="AV18" s="122" t="str" cm="1">
        <f t="array" ref="AV18">_xlfn.IFS(AND($X18&lt;&gt;"",AJ18&lt;&gt;""),ABS($X18-AJ18),AND($X18="",AJ18=""),"",OR($X18&lt;&gt;"",AJ18&lt;&gt;""),"-")</f>
        <v/>
      </c>
      <c r="AW18" s="123" t="str" cm="1">
        <f t="array" ref="AW18">_xlfn.IFS(AND($Y18&lt;&gt;"",Z18&lt;&gt;""),ABS($Y18-Z18),AND($Y18="",Z18=""),"",OR($Y18&lt;&gt;"",Z18&lt;&gt;""),"-")</f>
        <v/>
      </c>
      <c r="AX18" s="122" t="str" cm="1">
        <f t="array" ref="AX18">_xlfn.IFS(AND($Y18&lt;&gt;"",AA18&lt;&gt;""),ABS($Y18-AA18),AND($Y18="",AA18=""),"",OR($Y18&lt;&gt;"",AA18&lt;&gt;""),"-")</f>
        <v/>
      </c>
      <c r="AY18" s="122" t="str" cm="1">
        <f t="array" ref="AY18">_xlfn.IFS(AND($Y18&lt;&gt;"",AB18&lt;&gt;""),ABS($Y18-AB18),AND($Y18="",AB18=""),"",OR($Y18&lt;&gt;"",AB18&lt;&gt;""),"-")</f>
        <v/>
      </c>
      <c r="AZ18" s="122" t="str" cm="1">
        <f t="array" ref="AZ18">_xlfn.IFS(AND($Y18&lt;&gt;"",AC18&lt;&gt;""),ABS($Y18-AC18),AND($Y18="",AC18=""),"",OR($Y18&lt;&gt;"",AC18&lt;&gt;""),"-")</f>
        <v/>
      </c>
      <c r="BA18" s="122" t="str" cm="1">
        <f t="array" ref="BA18">_xlfn.IFS(AND($Y18&lt;&gt;"",AD18&lt;&gt;""),ABS($Y18-AD18),AND($Y18="",AD18=""),"",OR($Y18&lt;&gt;"",AD18&lt;&gt;""),"-")</f>
        <v/>
      </c>
      <c r="BB18" s="122" t="str" cm="1">
        <f t="array" ref="BB18">_xlfn.IFS(AND($Y18&lt;&gt;"",AE18&lt;&gt;""),ABS($Y18-AE18),AND($Y18="",AE18=""),"",OR($Y18&lt;&gt;"",AE18&lt;&gt;""),"-")</f>
        <v/>
      </c>
      <c r="BC18" s="122" t="str" cm="1">
        <f t="array" ref="BC18">_xlfn.IFS(AND($Y18&lt;&gt;"",AF18&lt;&gt;""),ABS($Y18-AF18),AND($Y18="",AF18=""),"",OR($Y18&lt;&gt;"",AF18&lt;&gt;""),"-")</f>
        <v/>
      </c>
      <c r="BD18" s="122" t="str" cm="1">
        <f t="array" ref="BD18">_xlfn.IFS(AND($Y18&lt;&gt;"",AG18&lt;&gt;""),ABS($Y18-AG18),AND($Y18="",AG18=""),"",OR($Y18&lt;&gt;"",AG18&lt;&gt;""),"-")</f>
        <v/>
      </c>
      <c r="BE18" s="122" t="str" cm="1">
        <f t="array" ref="BE18">_xlfn.IFS(AND($Y18&lt;&gt;"",AH18&lt;&gt;""),ABS($Y18-AH18),AND($Y18="",AH18=""),"",OR($Y18&lt;&gt;"",AH18&lt;&gt;""),"-")</f>
        <v/>
      </c>
      <c r="BF18" s="122" t="str" cm="1">
        <f t="array" ref="BF18">_xlfn.IFS(AND($Y18&lt;&gt;"",AI18&lt;&gt;""),ABS($Y18-AI18),AND($Y18="",AI18=""),"",OR($Y18&lt;&gt;"",AI18&lt;&gt;""),"-")</f>
        <v/>
      </c>
      <c r="BG18" s="122" t="str" cm="1">
        <f t="array" ref="BG18">_xlfn.IFS(AND($Y18&lt;&gt;"",AJ18&lt;&gt;""),ABS($Y18-AJ18),AND($Y18="",AJ18=""),"",OR($Y18&lt;&gt;"",AJ18&lt;&gt;""),"-")</f>
        <v/>
      </c>
      <c r="BH18" s="121" t="str" cm="1">
        <f t="array" ref="BH18">_xlfn.IFS(AND($Z18&lt;&gt;"",AA18&lt;&gt;""),ABS($Z18-AA18),AND($Z18="",AA18=""),"",OR($Z18&lt;&gt;"",AA18&lt;&gt;""),"-")</f>
        <v/>
      </c>
      <c r="BI18" s="120" t="str" cm="1">
        <f t="array" ref="BI18">_xlfn.IFS(AND($Z18&lt;&gt;"",AB18&lt;&gt;""),ABS($Z18-AB18),AND($Z18="",AB18=""),"",OR($Z18&lt;&gt;"",AB18&lt;&gt;""),"-")</f>
        <v/>
      </c>
      <c r="BJ18" s="120" t="str" cm="1">
        <f t="array" ref="BJ18">_xlfn.IFS(AND($Z18&lt;&gt;"",AC18&lt;&gt;""),ABS($Z18-AC18),AND($Z18="",AC18=""),"",OR($Z18&lt;&gt;"",AC18&lt;&gt;""),"-")</f>
        <v/>
      </c>
      <c r="BK18" s="120" t="str" cm="1">
        <f t="array" ref="BK18">_xlfn.IFS(AND($Z18&lt;&gt;"",AD18&lt;&gt;""),ABS($Z18-AD18),AND($Z18="",AD18=""),"",OR($Z18&lt;&gt;"",AD18&lt;&gt;""),"-")</f>
        <v/>
      </c>
      <c r="BL18" s="120" t="str" cm="1">
        <f t="array" ref="BL18">_xlfn.IFS(AND($Z18&lt;&gt;"",AE18&lt;&gt;""),ABS($Z18-AE18),AND($Z18="",AE18=""),"",OR($Z18&lt;&gt;"",AE18&lt;&gt;""),"-")</f>
        <v/>
      </c>
      <c r="BM18" s="120" t="str" cm="1">
        <f t="array" ref="BM18">_xlfn.IFS(AND($Z18&lt;&gt;"",AF18&lt;&gt;""),ABS($Z18-AF18),AND($Z18="",AF18=""),"",OR($Z18&lt;&gt;"",AF18&lt;&gt;""),"-")</f>
        <v/>
      </c>
      <c r="BN18" s="120" t="str" cm="1">
        <f t="array" ref="BN18">_xlfn.IFS(AND($Z18&lt;&gt;"",AG18&lt;&gt;""),ABS($Z18-AG18),AND($Z18="",AG18=""),"",OR($Z18&lt;&gt;"",AG18&lt;&gt;""),"-")</f>
        <v/>
      </c>
      <c r="BO18" s="120" t="str" cm="1">
        <f t="array" ref="BO18">_xlfn.IFS(AND($Z18&lt;&gt;"",AH18&lt;&gt;""),ABS($Z18-AH18),AND($Z18="",AH18=""),"",OR($Z18&lt;&gt;"",AH18&lt;&gt;""),"-")</f>
        <v/>
      </c>
      <c r="BP18" s="120" t="str" cm="1">
        <f t="array" ref="BP18">_xlfn.IFS(AND($Z18&lt;&gt;"",AI18&lt;&gt;""),ABS($Z18-AI18),AND($Z18="",AI18=""),"",OR($Z18&lt;&gt;"",AI18&lt;&gt;""),"-")</f>
        <v/>
      </c>
      <c r="BQ18" s="120" t="str" cm="1">
        <f t="array" ref="BQ18">_xlfn.IFS(AND($Z18&lt;&gt;"",AJ18&lt;&gt;""),ABS($Z18-AJ18),AND($Z18="",AJ18=""),"",OR($Z18&lt;&gt;"",AJ18&lt;&gt;""),"-")</f>
        <v/>
      </c>
      <c r="BR18" s="121" t="str" cm="1">
        <f t="array" ref="BR18">_xlfn.IFS(AND($AA18&lt;&gt;"",AB18&lt;&gt;""),ABS($AA18-AB18),AND($AA18="",AB18=""),"",OR($AA18&lt;&gt;"",AB18&lt;&gt;""),"-")</f>
        <v/>
      </c>
      <c r="BS18" s="120" t="str" cm="1">
        <f t="array" ref="BS18">_xlfn.IFS(AND($AA18&lt;&gt;"",AC18&lt;&gt;""),ABS($AA18-AC18),AND($AA18="",AC18=""),"",OR($AA18&lt;&gt;"",AC18&lt;&gt;""),"-")</f>
        <v/>
      </c>
      <c r="BT18" s="120" t="str" cm="1">
        <f t="array" ref="BT18">_xlfn.IFS(AND($AA18&lt;&gt;"",AD18&lt;&gt;""),ABS($AA18-AD18),AND($AA18="",AD18=""),"",OR($AA18&lt;&gt;"",AD18&lt;&gt;""),"-")</f>
        <v/>
      </c>
      <c r="BU18" s="120" t="str" cm="1">
        <f t="array" ref="BU18">_xlfn.IFS(AND($AA18&lt;&gt;"",AE18&lt;&gt;""),ABS($AA18-AE18),AND($AA18="",AE18=""),"",OR($AA18&lt;&gt;"",AE18&lt;&gt;""),"-")</f>
        <v/>
      </c>
      <c r="BV18" s="120" t="str" cm="1">
        <f t="array" ref="BV18">_xlfn.IFS(AND($AA18&lt;&gt;"",AF18&lt;&gt;""),ABS($AA18-AF18),AND($AA18="",AF18=""),"",OR($AA18&lt;&gt;"",AF18&lt;&gt;""),"-")</f>
        <v/>
      </c>
      <c r="BW18" s="120" t="str" cm="1">
        <f t="array" ref="BW18">_xlfn.IFS(AND($AA18&lt;&gt;"",AG18&lt;&gt;""),ABS($AA18-AG18),AND($AA18="",AG18=""),"",OR($AA18&lt;&gt;"",AG18&lt;&gt;""),"-")</f>
        <v/>
      </c>
      <c r="BX18" s="120" t="str" cm="1">
        <f t="array" ref="BX18">_xlfn.IFS(AND($AA18&lt;&gt;"",AH18&lt;&gt;""),ABS($AA18-AH18),AND($AA18="",AH18=""),"",OR($AA18&lt;&gt;"",AH18&lt;&gt;""),"-")</f>
        <v/>
      </c>
      <c r="BY18" s="120" t="str" cm="1">
        <f t="array" ref="BY18">_xlfn.IFS(AND($AA18&lt;&gt;"",AI18&lt;&gt;""),ABS($AA18-AI18),AND($AA18="",AI18=""),"",OR($AA18&lt;&gt;"",AI18&lt;&gt;""),"-")</f>
        <v/>
      </c>
      <c r="BZ18" s="120" t="str" cm="1">
        <f t="array" ref="BZ18">_xlfn.IFS(AND($AA18&lt;&gt;"",AJ18&lt;&gt;""),ABS($AA18-AJ18),AND($AA18="",AJ18=""),"",OR($AA18&lt;&gt;"",AJ18&lt;&gt;""),"-")</f>
        <v/>
      </c>
      <c r="CA18" s="121" t="str" cm="1">
        <f t="array" ref="CA18">_xlfn.IFS(AND($AB18&lt;&gt;"",AC18&lt;&gt;""),ABS($AB18-AC18),AND($AB18="",AC18=""),"",OR($AB18&lt;&gt;"",AC18&lt;&gt;""),"-")</f>
        <v/>
      </c>
      <c r="CB18" s="120" t="str" cm="1">
        <f t="array" ref="CB18">_xlfn.IFS(AND($AB18&lt;&gt;"",AD18&lt;&gt;""),ABS($AB18-AD18),AND($AB18="",AD18=""),"",OR($AB18&lt;&gt;"",AD18&lt;&gt;""),"-")</f>
        <v/>
      </c>
      <c r="CC18" s="120" t="str" cm="1">
        <f t="array" ref="CC18">_xlfn.IFS(AND($AB18&lt;&gt;"",AE18&lt;&gt;""),ABS($AB18-AE18),AND($AB18="",AE18=""),"",OR($AB18&lt;&gt;"",AE18&lt;&gt;""),"-")</f>
        <v/>
      </c>
      <c r="CD18" s="120" t="str" cm="1">
        <f t="array" ref="CD18">_xlfn.IFS(AND($AB18&lt;&gt;"",AF18&lt;&gt;""),ABS($AB18-AF18),AND($AB18="",AF18=""),"",OR($AB18&lt;&gt;"",AF18&lt;&gt;""),"-")</f>
        <v/>
      </c>
      <c r="CE18" s="120" t="str" cm="1">
        <f t="array" ref="CE18">_xlfn.IFS(AND($AB18&lt;&gt;"",AG18&lt;&gt;""),ABS($AB18-AG18),AND($AB18="",AG18=""),"",OR($AB18&lt;&gt;"",AG18&lt;&gt;""),"-")</f>
        <v/>
      </c>
      <c r="CF18" s="120" t="str" cm="1">
        <f t="array" ref="CF18">_xlfn.IFS(AND($AB18&lt;&gt;"",AH18&lt;&gt;""),ABS($AB18-AH18),AND($AB18="",AH18=""),"",OR($AB18&lt;&gt;"",AH18&lt;&gt;""),"-")</f>
        <v/>
      </c>
      <c r="CG18" s="120" t="str" cm="1">
        <f t="array" ref="CG18">_xlfn.IFS(AND($AB18&lt;&gt;"",AI18&lt;&gt;""),ABS($AB18-AI18),AND($AB18="",AI18=""),"",OR($AB18&lt;&gt;"",AI18&lt;&gt;""),"-")</f>
        <v/>
      </c>
      <c r="CH18" s="120" t="str" cm="1">
        <f t="array" ref="CH18">_xlfn.IFS(AND($AB18&lt;&gt;"",AJ18&lt;&gt;""),ABS($AB18-AJ18),AND($AB18="",AJ18=""),"",OR($AB18&lt;&gt;"",AJ18&lt;&gt;""),"-")</f>
        <v/>
      </c>
      <c r="CI18" s="121" t="str" cm="1">
        <f t="array" ref="CI18">_xlfn.IFS(AND($AC18&lt;&gt;"",AD18&lt;&gt;""),ABS($AC18-AD18),AND($AC18="",AD18=""),"",OR($AC18&lt;&gt;"",AD18&lt;&gt;""),"-")</f>
        <v/>
      </c>
      <c r="CJ18" s="120" t="str" cm="1">
        <f t="array" ref="CJ18">_xlfn.IFS(AND($AC18&lt;&gt;"",AE18&lt;&gt;""),ABS($AC18-AE18),AND($AC18="",AE18=""),"",OR($AC18&lt;&gt;"",AE18&lt;&gt;""),"-")</f>
        <v/>
      </c>
      <c r="CK18" s="120" t="str" cm="1">
        <f t="array" ref="CK18">_xlfn.IFS(AND($AC18&lt;&gt;"",AF18&lt;&gt;""),ABS($AC18-AF18),AND($AC18="",AF18=""),"",OR($AC18&lt;&gt;"",AF18&lt;&gt;""),"-")</f>
        <v/>
      </c>
      <c r="CL18" s="120" t="str" cm="1">
        <f t="array" ref="CL18">_xlfn.IFS(AND($AC18&lt;&gt;"",AG18&lt;&gt;""),ABS($AC18-AG18),AND($AC18="",AG18=""),"",OR($AC18&lt;&gt;"",AG18&lt;&gt;""),"-")</f>
        <v/>
      </c>
      <c r="CM18" s="120" t="str" cm="1">
        <f t="array" ref="CM18">_xlfn.IFS(AND($AC18&lt;&gt;"",AH18&lt;&gt;""),ABS($AC18-AH18),AND($AC18="",AH18=""),"",OR($AC18&lt;&gt;"",AH18&lt;&gt;""),"-")</f>
        <v/>
      </c>
      <c r="CN18" s="120" t="str" cm="1">
        <f t="array" ref="CN18">_xlfn.IFS(AND($AC18&lt;&gt;"",AI18&lt;&gt;""),ABS($AC18-AI18),AND($AC18="",AI18=""),"",OR($AC18&lt;&gt;"",AI18&lt;&gt;""),"-")</f>
        <v/>
      </c>
      <c r="CO18" s="120" t="str" cm="1">
        <f t="array" ref="CO18">_xlfn.IFS(AND($AC18&lt;&gt;"",AJ18&lt;&gt;""),ABS($AC18-AJ18),AND($AC18="",AJ18=""),"",OR($AC18&lt;&gt;"",AJ18&lt;&gt;""),"-")</f>
        <v/>
      </c>
      <c r="CP18" s="121" t="str" cm="1">
        <f t="array" ref="CP18">_xlfn.IFS(AND($AD18&lt;&gt;"",AE18&lt;&gt;""),ABS($AD18-AE18),AND($AD18="",AE18=""),"",OR($AD18&lt;&gt;"",AE18&lt;&gt;""),"-")</f>
        <v/>
      </c>
      <c r="CQ18" s="120" t="str" cm="1">
        <f t="array" ref="CQ18">_xlfn.IFS(AND($AD18&lt;&gt;"",AF18&lt;&gt;""),ABS($AD18-AF18),AND($AD18="",AF18=""),"",OR($AD18&lt;&gt;"",AF18&lt;&gt;""),"-")</f>
        <v/>
      </c>
      <c r="CR18" s="120" t="str" cm="1">
        <f t="array" ref="CR18">_xlfn.IFS(AND($AD18&lt;&gt;"",AG18&lt;&gt;""),ABS($AD18-AG18),AND($AD18="",AG18=""),"",OR($AD18&lt;&gt;"",AG18&lt;&gt;""),"-")</f>
        <v/>
      </c>
      <c r="CS18" s="120" t="str" cm="1">
        <f t="array" ref="CS18">_xlfn.IFS(AND($AD18&lt;&gt;"",AH18&lt;&gt;""),ABS($AD18-AH18),AND($AD18="",AH18=""),"",OR($AD18&lt;&gt;"",AH18&lt;&gt;""),"-")</f>
        <v/>
      </c>
      <c r="CT18" s="120" t="str" cm="1">
        <f t="array" ref="CT18">_xlfn.IFS(AND($AD18&lt;&gt;"",AI18&lt;&gt;""),ABS($AD18-AI18),AND($AD18="",AI18=""),"",OR($AD18&lt;&gt;"",AI18&lt;&gt;""),"-")</f>
        <v/>
      </c>
      <c r="CU18" s="120" t="str" cm="1">
        <f t="array" ref="CU18">_xlfn.IFS(AND($AD18&lt;&gt;"",AJ18&lt;&gt;""),ABS($AD18-AJ18),AND($AD18="",AJ18=""),"",OR($AD18&lt;&gt;"",AJ18&lt;&gt;""),"-")</f>
        <v/>
      </c>
      <c r="CV18" s="121" t="str" cm="1">
        <f t="array" ref="CV18">_xlfn.IFS(AND($AE18&lt;&gt;"",AF18&lt;&gt;""),ABS($AE18-AF18),AND($AE18="",AF18=""),"",OR($AE18&lt;&gt;"",AF18&lt;&gt;""),"-")</f>
        <v/>
      </c>
      <c r="CW18" s="120" t="str" cm="1">
        <f t="array" ref="CW18">_xlfn.IFS(AND($AE18&lt;&gt;"",AG18&lt;&gt;""),ABS($AE18-AG18),AND($AE18="",AG18=""),"",OR($AE18&lt;&gt;"",AG18&lt;&gt;""),"-")</f>
        <v/>
      </c>
      <c r="CX18" s="120" t="str" cm="1">
        <f t="array" ref="CX18">_xlfn.IFS(AND($AE18&lt;&gt;"",AH18&lt;&gt;""),ABS($AE18-AH18),AND($AE18="",AH18=""),"",OR($AE18&lt;&gt;"",AH18&lt;&gt;""),"-")</f>
        <v/>
      </c>
      <c r="CY18" s="120" t="str" cm="1">
        <f t="array" ref="CY18">_xlfn.IFS(AND($AE18&lt;&gt;"",AI18&lt;&gt;""),ABS($AE18-AI18),AND($AE18="",AI18=""),"",OR($AE18&lt;&gt;"",AI18&lt;&gt;""),"-")</f>
        <v/>
      </c>
      <c r="CZ18" s="120" t="str" cm="1">
        <f t="array" ref="CZ18">_xlfn.IFS(AND($AE18&lt;&gt;"",AJ18&lt;&gt;""),ABS($AE18-AJ18),AND($AE18="",AJ18=""),"",OR($AE18&lt;&gt;"",AJ18&lt;&gt;""),"-")</f>
        <v/>
      </c>
      <c r="DA18" s="121" t="str" cm="1">
        <f t="array" ref="DA18">_xlfn.IFS(AND($AF18&lt;&gt;"",AG18&lt;&gt;""),ABS($AF18-AG18),AND($AF18="",AG18=""),"",OR($AF18&lt;&gt;"",AG18&lt;&gt;""),"-")</f>
        <v/>
      </c>
      <c r="DB18" s="120" t="str" cm="1">
        <f t="array" ref="DB18">_xlfn.IFS(AND($AF18&lt;&gt;"",AH18&lt;&gt;""),ABS($AF18-AH18),AND($AF18="",AH18=""),"",OR($AF18&lt;&gt;"",AH18&lt;&gt;""),"-")</f>
        <v/>
      </c>
      <c r="DC18" s="120" t="str" cm="1">
        <f t="array" ref="DC18">_xlfn.IFS(AND($AF18&lt;&gt;"",AI18&lt;&gt;""),ABS($AF18-AI18),AND($AF18="",AI18=""),"",OR($AF18&lt;&gt;"",AI18&lt;&gt;""),"-")</f>
        <v/>
      </c>
      <c r="DD18" s="120" t="str" cm="1">
        <f t="array" ref="DD18">_xlfn.IFS(AND($AF18&lt;&gt;"",AJ18&lt;&gt;""),ABS($AF18-AJ18),AND($AF18="",AJ18=""),"",OR($AF18&lt;&gt;"",AJ18&lt;&gt;""),"-")</f>
        <v/>
      </c>
      <c r="DE18" s="121" t="str" cm="1">
        <f t="array" ref="DE18">_xlfn.IFS(AND($AG18&lt;&gt;"",AH18&lt;&gt;""),ABS($AG18-AH18),AND($AG18="",AH18=""),"",OR($AG18&lt;&gt;"",AH18&lt;&gt;""),"-")</f>
        <v/>
      </c>
      <c r="DF18" s="120" t="str" cm="1">
        <f t="array" ref="DF18">_xlfn.IFS(AND($AG18&lt;&gt;"",AI18&lt;&gt;""),ABS($AG18-AI18),AND($AG18="",AI18=""),"",OR($AG18&lt;&gt;"",AI18&lt;&gt;""),"-")</f>
        <v/>
      </c>
      <c r="DG18" s="120" t="str" cm="1">
        <f t="array" ref="DG18">_xlfn.IFS(AND($AG18&lt;&gt;"",AJ18&lt;&gt;""),ABS($AG18-AJ18),AND($AG18="",AJ18=""),"",OR($AG18&lt;&gt;"",AJ18&lt;&gt;""),"-")</f>
        <v/>
      </c>
      <c r="DH18" s="121" t="str" cm="1">
        <f t="array" ref="DH18">_xlfn.IFS(AND($AH18&lt;&gt;"",AI18&lt;&gt;""),ABS($AH18-AI18),AND($AH18="",AI18=""),"",OR($AH18&lt;&gt;"",AI18&lt;&gt;""),"-")</f>
        <v/>
      </c>
      <c r="DI18" s="120" t="str" cm="1">
        <f t="array" ref="DI18">_xlfn.IFS(AND($AH18&lt;&gt;"",AJ18&lt;&gt;""),ABS($AH18-AJ18),AND($AH18="",AJ18=""),"",OR($AH18&lt;&gt;"",AJ18&lt;&gt;""),"-")</f>
        <v/>
      </c>
      <c r="DJ18" s="121" t="str" cm="1">
        <f t="array" ref="DJ18">_xlfn.IFS(AND($AI18&lt;&gt;"",AJ18&lt;&gt;""),ABS($AI18-AJ18),AND($AI18="",AJ18=""),"",OR($AI18&lt;&gt;"",AJ18&lt;&gt;""),"-")</f>
        <v/>
      </c>
    </row>
    <row r="19" spans="1:114" x14ac:dyDescent="0.2">
      <c r="A19" s="120" t="e">
        <f t="shared" si="0"/>
        <v>#DIV/0!</v>
      </c>
      <c r="B19" s="186" t="e">
        <f t="shared" si="1"/>
        <v>#DIV/0!</v>
      </c>
      <c r="C19" s="186" t="e">
        <f t="shared" si="2"/>
        <v>#DIV/0!</v>
      </c>
      <c r="D19" s="186" t="e">
        <f t="shared" si="3"/>
        <v>#DIV/0!</v>
      </c>
      <c r="E19" s="263">
        <f t="shared" si="4"/>
        <v>0</v>
      </c>
      <c r="F19" s="186">
        <f t="shared" si="5"/>
        <v>0</v>
      </c>
      <c r="G19" s="186" t="e">
        <f t="shared" si="6"/>
        <v>#DIV/0!</v>
      </c>
      <c r="H19" s="262" t="str">
        <f t="shared" si="7"/>
        <v/>
      </c>
      <c r="I19" s="187" t="str">
        <f t="shared" si="8"/>
        <v/>
      </c>
      <c r="J19" s="260" t="s">
        <v>67</v>
      </c>
      <c r="K19" s="259" t="e">
        <f>VLOOKUP($J19,Merged_couplings!$B:$BU,MATCH(K$1,Merged_couplings!$B$1:$BU$1,0),FALSE)</f>
        <v>#N/A</v>
      </c>
      <c r="L19" s="258" t="e">
        <f>VLOOKUP($J19,Merged_couplings!$B:$BU,MATCH(L$1,Merged_couplings!$B$1:$BU$1,0),FALSE)</f>
        <v>#N/A</v>
      </c>
      <c r="M19" s="258" t="e">
        <f>VLOOKUP($J19,Merged_couplings!$B:$BU,MATCH(M$1,Merged_couplings!$B$1:$BU$1,0),FALSE)</f>
        <v>#N/A</v>
      </c>
      <c r="N19" s="258" t="e">
        <f>VLOOKUP($J19,Merged_couplings!$B:$BU,MATCH(N$1,Merged_couplings!$B$1:$BU$1,0),FALSE)</f>
        <v>#N/A</v>
      </c>
      <c r="O19" s="258" t="e">
        <f>VLOOKUP($J19,Merged_couplings!$B:$BU,MATCH(O$1,Merged_couplings!$B$1:$BU$1,0),FALSE)</f>
        <v>#N/A</v>
      </c>
      <c r="P19" s="258" t="e">
        <f>VLOOKUP($J19,Merged_couplings!$B:$BU,MATCH(P$1,Merged_couplings!$B$1:$BU$1,0),FALSE)</f>
        <v>#N/A</v>
      </c>
      <c r="Q19" s="258" t="e">
        <f>VLOOKUP($J19,Merged_couplings!$B:$BU,MATCH(Q$1,Merged_couplings!$B$1:$BU$1,0),FALSE)</f>
        <v>#N/A</v>
      </c>
      <c r="R19" s="258" t="e">
        <f>VLOOKUP($J19,Merged_couplings!$B:$BU,MATCH(R$1,Merged_couplings!$B$1:$BU$1,0),FALSE)</f>
        <v>#N/A</v>
      </c>
      <c r="S19" s="258" t="e">
        <f>VLOOKUP($J19,Merged_couplings!$B:$BU,MATCH(S$1,Merged_couplings!$B$1:$BU$1,0),FALSE)</f>
        <v>#N/A</v>
      </c>
      <c r="T19" s="258" t="e">
        <f>VLOOKUP($J19,Merged_couplings!$B:$BU,MATCH(T$1,Merged_couplings!$B$1:$BU$1,0),FALSE)</f>
        <v>#N/A</v>
      </c>
      <c r="U19" s="258" t="e">
        <f>VLOOKUP($J19,Merged_couplings!$B:$BU,MATCH(U$1,Merged_couplings!$B$1:$BU$1,0),FALSE)</f>
        <v>#N/A</v>
      </c>
      <c r="V19" s="258" t="e">
        <f>VLOOKUP($J19,Merged_couplings!$B:$BU,MATCH(V$1,Merged_couplings!$B$1:$BU$1,0),FALSE)</f>
        <v>#N/A</v>
      </c>
      <c r="W19" s="258" t="e">
        <f>VLOOKUP($J19,Merged_couplings!$B:$BU,MATCH(W$1,Merged_couplings!$B$1:$BU$1,0),FALSE)</f>
        <v>#N/A</v>
      </c>
      <c r="X19" s="121" t="str">
        <f>_xlfn.IFNA(VLOOKUP($J19,Merged_couplings!$B:$R,MATCH(X$1,Merged_couplings!$B$1:$R$1,0),FALSE),"")</f>
        <v/>
      </c>
      <c r="Y19" s="120" t="str">
        <f>_xlfn.IFNA(VLOOKUP($J19,Merged_couplings!$B:$R,MATCH(Y$1,Merged_couplings!$B$1:$R$1,0),FALSE),"")</f>
        <v/>
      </c>
      <c r="Z19" s="120" t="str">
        <f>_xlfn.IFNA(VLOOKUP($J19,Merged_couplings!$B:$R,MATCH(Z$1,Merged_couplings!$B$1:$R$1,0),FALSE),"")</f>
        <v/>
      </c>
      <c r="AA19" s="120" t="str">
        <f>_xlfn.IFNA(VLOOKUP($J19,Merged_couplings!$B:$R,MATCH(AA$1,Merged_couplings!$B$1:$R$1,0),FALSE),"")</f>
        <v/>
      </c>
      <c r="AB19" s="120" t="str">
        <f>_xlfn.IFNA(VLOOKUP($J19,Merged_couplings!$B:$R,MATCH(AB$1,Merged_couplings!$B$1:$R$1,0),FALSE),"")</f>
        <v/>
      </c>
      <c r="AC19" s="120" t="str">
        <f>_xlfn.IFNA(VLOOKUP($J19,Merged_couplings!$B:$R,MATCH(AC$1,Merged_couplings!$B$1:$R$1,0),FALSE),"")</f>
        <v/>
      </c>
      <c r="AD19" s="120" t="str">
        <f>_xlfn.IFNA(VLOOKUP($J19,Merged_couplings!$B:$R,MATCH(AD$1,Merged_couplings!$B$1:$R$1,0),FALSE),"")</f>
        <v/>
      </c>
      <c r="AE19" s="120" t="str">
        <f>_xlfn.IFNA(VLOOKUP($J19,Merged_couplings!$B:$R,MATCH(AE$1,Merged_couplings!$B$1:$R$1,0),FALSE),"")</f>
        <v/>
      </c>
      <c r="AF19" s="120" t="str">
        <f>_xlfn.IFNA(VLOOKUP($J19,Merged_couplings!$B:$R,MATCH(AF$1,Merged_couplings!$B$1:$R$1,0),FALSE),"")</f>
        <v/>
      </c>
      <c r="AG19" s="120" t="str">
        <f>_xlfn.IFNA(VLOOKUP($J19,Merged_couplings!$B:$R,MATCH(AG$1,Merged_couplings!$B$1:$R$1,0),FALSE),"")</f>
        <v/>
      </c>
      <c r="AH19" s="120" t="str">
        <f>_xlfn.IFNA(VLOOKUP($J19,Merged_couplings!$B:$R,MATCH(AH$1,Merged_couplings!$B$1:$R$1,0),FALSE),"")</f>
        <v/>
      </c>
      <c r="AI19" s="120" t="str">
        <f>_xlfn.IFNA(VLOOKUP($J19,Merged_couplings!$B:$R,MATCH(AI$1,Merged_couplings!$B$1:$R$1,0),FALSE),"")</f>
        <v/>
      </c>
      <c r="AJ19" s="120" t="str">
        <f>_xlfn.IFNA(VLOOKUP($J19,Merged_couplings!$B:$R,MATCH(AJ$1,Merged_couplings!$B$1:$R$1,0),FALSE),"")</f>
        <v/>
      </c>
      <c r="AK19" s="123" t="str" cm="1">
        <f t="array" ref="AK19">_xlfn.IFS(AND($X19&lt;&gt;"",Y19&lt;&gt;""),ABS($X19-Y19),AND($X19="",Y19=""),"",OR($X19&lt;&gt;"",Y19&lt;&gt;""),"-")</f>
        <v/>
      </c>
      <c r="AL19" s="122" t="str" cm="1">
        <f t="array" ref="AL19">_xlfn.IFS(AND($X19&lt;&gt;"",Z19&lt;&gt;""),ABS($X19-Z19),AND($X19="",Z19=""),"",OR($X19&lt;&gt;"",Z19&lt;&gt;""),"-")</f>
        <v/>
      </c>
      <c r="AM19" s="122" t="str" cm="1">
        <f t="array" ref="AM19">_xlfn.IFS(AND($X19&lt;&gt;"",AA19&lt;&gt;""),ABS($X19-AA19),AND($X19="",AA19=""),"",OR($X19&lt;&gt;"",AA19&lt;&gt;""),"-")</f>
        <v/>
      </c>
      <c r="AN19" s="122" t="str" cm="1">
        <f t="array" ref="AN19">_xlfn.IFS(AND($X19&lt;&gt;"",AB19&lt;&gt;""),ABS($X19-AB19),AND($X19="",AB19=""),"",OR($X19&lt;&gt;"",AB19&lt;&gt;""),"-")</f>
        <v/>
      </c>
      <c r="AO19" s="122" t="str" cm="1">
        <f t="array" ref="AO19">_xlfn.IFS(AND($X19&lt;&gt;"",AC19&lt;&gt;""),ABS($X19-AC19),AND($X19="",AC19=""),"",OR($X19&lt;&gt;"",AC19&lt;&gt;""),"-")</f>
        <v/>
      </c>
      <c r="AP19" s="122" t="str" cm="1">
        <f t="array" ref="AP19">_xlfn.IFS(AND($X19&lt;&gt;"",AD19&lt;&gt;""),ABS($X19-AD19),AND($X19="",AD19=""),"",OR($X19&lt;&gt;"",AD19&lt;&gt;""),"-")</f>
        <v/>
      </c>
      <c r="AQ19" s="122" t="str" cm="1">
        <f t="array" ref="AQ19">_xlfn.IFS(AND($X19&lt;&gt;"",AE19&lt;&gt;""),ABS($X19-AE19),AND($X19="",AE19=""),"",OR($X19&lt;&gt;"",AE19&lt;&gt;""),"-")</f>
        <v/>
      </c>
      <c r="AR19" s="122" t="str" cm="1">
        <f t="array" ref="AR19">_xlfn.IFS(AND($X19&lt;&gt;"",AF19&lt;&gt;""),ABS($X19-AF19),AND($X19="",AF19=""),"",OR($X19&lt;&gt;"",AF19&lt;&gt;""),"-")</f>
        <v/>
      </c>
      <c r="AS19" s="122" t="str" cm="1">
        <f t="array" ref="AS19">_xlfn.IFS(AND($X19&lt;&gt;"",AG19&lt;&gt;""),ABS($X19-AG19),AND($X19="",AG19=""),"",OR($X19&lt;&gt;"",AG19&lt;&gt;""),"-")</f>
        <v/>
      </c>
      <c r="AT19" s="122" t="str" cm="1">
        <f t="array" ref="AT19">_xlfn.IFS(AND($X19&lt;&gt;"",AH19&lt;&gt;""),ABS($X19-AH19),AND($X19="",AH19=""),"",OR($X19&lt;&gt;"",AH19&lt;&gt;""),"-")</f>
        <v/>
      </c>
      <c r="AU19" s="122" t="str" cm="1">
        <f t="array" ref="AU19">_xlfn.IFS(AND($X19&lt;&gt;"",AI19&lt;&gt;""),ABS($X19-AI19),AND($X19="",AI19=""),"",OR($X19&lt;&gt;"",AI19&lt;&gt;""),"-")</f>
        <v/>
      </c>
      <c r="AV19" s="122" t="str" cm="1">
        <f t="array" ref="AV19">_xlfn.IFS(AND($X19&lt;&gt;"",AJ19&lt;&gt;""),ABS($X19-AJ19),AND($X19="",AJ19=""),"",OR($X19&lt;&gt;"",AJ19&lt;&gt;""),"-")</f>
        <v/>
      </c>
      <c r="AW19" s="123" t="str" cm="1">
        <f t="array" ref="AW19">_xlfn.IFS(AND($Y19&lt;&gt;"",Z19&lt;&gt;""),ABS($Y19-Z19),AND($Y19="",Z19=""),"",OR($Y19&lt;&gt;"",Z19&lt;&gt;""),"-")</f>
        <v/>
      </c>
      <c r="AX19" s="122" t="str" cm="1">
        <f t="array" ref="AX19">_xlfn.IFS(AND($Y19&lt;&gt;"",AA19&lt;&gt;""),ABS($Y19-AA19),AND($Y19="",AA19=""),"",OR($Y19&lt;&gt;"",AA19&lt;&gt;""),"-")</f>
        <v/>
      </c>
      <c r="AY19" s="122" t="str" cm="1">
        <f t="array" ref="AY19">_xlfn.IFS(AND($Y19&lt;&gt;"",AB19&lt;&gt;""),ABS($Y19-AB19),AND($Y19="",AB19=""),"",OR($Y19&lt;&gt;"",AB19&lt;&gt;""),"-")</f>
        <v/>
      </c>
      <c r="AZ19" s="122" t="str" cm="1">
        <f t="array" ref="AZ19">_xlfn.IFS(AND($Y19&lt;&gt;"",AC19&lt;&gt;""),ABS($Y19-AC19),AND($Y19="",AC19=""),"",OR($Y19&lt;&gt;"",AC19&lt;&gt;""),"-")</f>
        <v/>
      </c>
      <c r="BA19" s="122" t="str" cm="1">
        <f t="array" ref="BA19">_xlfn.IFS(AND($Y19&lt;&gt;"",AD19&lt;&gt;""),ABS($Y19-AD19),AND($Y19="",AD19=""),"",OR($Y19&lt;&gt;"",AD19&lt;&gt;""),"-")</f>
        <v/>
      </c>
      <c r="BB19" s="122" t="str" cm="1">
        <f t="array" ref="BB19">_xlfn.IFS(AND($Y19&lt;&gt;"",AE19&lt;&gt;""),ABS($Y19-AE19),AND($Y19="",AE19=""),"",OR($Y19&lt;&gt;"",AE19&lt;&gt;""),"-")</f>
        <v/>
      </c>
      <c r="BC19" s="122" t="str" cm="1">
        <f t="array" ref="BC19">_xlfn.IFS(AND($Y19&lt;&gt;"",AF19&lt;&gt;""),ABS($Y19-AF19),AND($Y19="",AF19=""),"",OR($Y19&lt;&gt;"",AF19&lt;&gt;""),"-")</f>
        <v/>
      </c>
      <c r="BD19" s="122" t="str" cm="1">
        <f t="array" ref="BD19">_xlfn.IFS(AND($Y19&lt;&gt;"",AG19&lt;&gt;""),ABS($Y19-AG19),AND($Y19="",AG19=""),"",OR($Y19&lt;&gt;"",AG19&lt;&gt;""),"-")</f>
        <v/>
      </c>
      <c r="BE19" s="122" t="str" cm="1">
        <f t="array" ref="BE19">_xlfn.IFS(AND($Y19&lt;&gt;"",AH19&lt;&gt;""),ABS($Y19-AH19),AND($Y19="",AH19=""),"",OR($Y19&lt;&gt;"",AH19&lt;&gt;""),"-")</f>
        <v/>
      </c>
      <c r="BF19" s="122" t="str" cm="1">
        <f t="array" ref="BF19">_xlfn.IFS(AND($Y19&lt;&gt;"",AI19&lt;&gt;""),ABS($Y19-AI19),AND($Y19="",AI19=""),"",OR($Y19&lt;&gt;"",AI19&lt;&gt;""),"-")</f>
        <v/>
      </c>
      <c r="BG19" s="122" t="str" cm="1">
        <f t="array" ref="BG19">_xlfn.IFS(AND($Y19&lt;&gt;"",AJ19&lt;&gt;""),ABS($Y19-AJ19),AND($Y19="",AJ19=""),"",OR($Y19&lt;&gt;"",AJ19&lt;&gt;""),"-")</f>
        <v/>
      </c>
      <c r="BH19" s="121" t="str" cm="1">
        <f t="array" ref="BH19">_xlfn.IFS(AND($Z19&lt;&gt;"",AA19&lt;&gt;""),ABS($Z19-AA19),AND($Z19="",AA19=""),"",OR($Z19&lt;&gt;"",AA19&lt;&gt;""),"-")</f>
        <v/>
      </c>
      <c r="BI19" s="120" t="str" cm="1">
        <f t="array" ref="BI19">_xlfn.IFS(AND($Z19&lt;&gt;"",AB19&lt;&gt;""),ABS($Z19-AB19),AND($Z19="",AB19=""),"",OR($Z19&lt;&gt;"",AB19&lt;&gt;""),"-")</f>
        <v/>
      </c>
      <c r="BJ19" s="120" t="str" cm="1">
        <f t="array" ref="BJ19">_xlfn.IFS(AND($Z19&lt;&gt;"",AC19&lt;&gt;""),ABS($Z19-AC19),AND($Z19="",AC19=""),"",OR($Z19&lt;&gt;"",AC19&lt;&gt;""),"-")</f>
        <v/>
      </c>
      <c r="BK19" s="120" t="str" cm="1">
        <f t="array" ref="BK19">_xlfn.IFS(AND($Z19&lt;&gt;"",AD19&lt;&gt;""),ABS($Z19-AD19),AND($Z19="",AD19=""),"",OR($Z19&lt;&gt;"",AD19&lt;&gt;""),"-")</f>
        <v/>
      </c>
      <c r="BL19" s="120" t="str" cm="1">
        <f t="array" ref="BL19">_xlfn.IFS(AND($Z19&lt;&gt;"",AE19&lt;&gt;""),ABS($Z19-AE19),AND($Z19="",AE19=""),"",OR($Z19&lt;&gt;"",AE19&lt;&gt;""),"-")</f>
        <v/>
      </c>
      <c r="BM19" s="120" t="str" cm="1">
        <f t="array" ref="BM19">_xlfn.IFS(AND($Z19&lt;&gt;"",AF19&lt;&gt;""),ABS($Z19-AF19),AND($Z19="",AF19=""),"",OR($Z19&lt;&gt;"",AF19&lt;&gt;""),"-")</f>
        <v/>
      </c>
      <c r="BN19" s="120" t="str" cm="1">
        <f t="array" ref="BN19">_xlfn.IFS(AND($Z19&lt;&gt;"",AG19&lt;&gt;""),ABS($Z19-AG19),AND($Z19="",AG19=""),"",OR($Z19&lt;&gt;"",AG19&lt;&gt;""),"-")</f>
        <v/>
      </c>
      <c r="BO19" s="120" t="str" cm="1">
        <f t="array" ref="BO19">_xlfn.IFS(AND($Z19&lt;&gt;"",AH19&lt;&gt;""),ABS($Z19-AH19),AND($Z19="",AH19=""),"",OR($Z19&lt;&gt;"",AH19&lt;&gt;""),"-")</f>
        <v/>
      </c>
      <c r="BP19" s="120" t="str" cm="1">
        <f t="array" ref="BP19">_xlfn.IFS(AND($Z19&lt;&gt;"",AI19&lt;&gt;""),ABS($Z19-AI19),AND($Z19="",AI19=""),"",OR($Z19&lt;&gt;"",AI19&lt;&gt;""),"-")</f>
        <v/>
      </c>
      <c r="BQ19" s="120" t="str" cm="1">
        <f t="array" ref="BQ19">_xlfn.IFS(AND($Z19&lt;&gt;"",AJ19&lt;&gt;""),ABS($Z19-AJ19),AND($Z19="",AJ19=""),"",OR($Z19&lt;&gt;"",AJ19&lt;&gt;""),"-")</f>
        <v/>
      </c>
      <c r="BR19" s="121" t="str" cm="1">
        <f t="array" ref="BR19">_xlfn.IFS(AND($AA19&lt;&gt;"",AB19&lt;&gt;""),ABS($AA19-AB19),AND($AA19="",AB19=""),"",OR($AA19&lt;&gt;"",AB19&lt;&gt;""),"-")</f>
        <v/>
      </c>
      <c r="BS19" s="120" t="str" cm="1">
        <f t="array" ref="BS19">_xlfn.IFS(AND($AA19&lt;&gt;"",AC19&lt;&gt;""),ABS($AA19-AC19),AND($AA19="",AC19=""),"",OR($AA19&lt;&gt;"",AC19&lt;&gt;""),"-")</f>
        <v/>
      </c>
      <c r="BT19" s="120" t="str" cm="1">
        <f t="array" ref="BT19">_xlfn.IFS(AND($AA19&lt;&gt;"",AD19&lt;&gt;""),ABS($AA19-AD19),AND($AA19="",AD19=""),"",OR($AA19&lt;&gt;"",AD19&lt;&gt;""),"-")</f>
        <v/>
      </c>
      <c r="BU19" s="120" t="str" cm="1">
        <f t="array" ref="BU19">_xlfn.IFS(AND($AA19&lt;&gt;"",AE19&lt;&gt;""),ABS($AA19-AE19),AND($AA19="",AE19=""),"",OR($AA19&lt;&gt;"",AE19&lt;&gt;""),"-")</f>
        <v/>
      </c>
      <c r="BV19" s="120" t="str" cm="1">
        <f t="array" ref="BV19">_xlfn.IFS(AND($AA19&lt;&gt;"",AF19&lt;&gt;""),ABS($AA19-AF19),AND($AA19="",AF19=""),"",OR($AA19&lt;&gt;"",AF19&lt;&gt;""),"-")</f>
        <v/>
      </c>
      <c r="BW19" s="120" t="str" cm="1">
        <f t="array" ref="BW19">_xlfn.IFS(AND($AA19&lt;&gt;"",AG19&lt;&gt;""),ABS($AA19-AG19),AND($AA19="",AG19=""),"",OR($AA19&lt;&gt;"",AG19&lt;&gt;""),"-")</f>
        <v/>
      </c>
      <c r="BX19" s="120" t="str" cm="1">
        <f t="array" ref="BX19">_xlfn.IFS(AND($AA19&lt;&gt;"",AH19&lt;&gt;""),ABS($AA19-AH19),AND($AA19="",AH19=""),"",OR($AA19&lt;&gt;"",AH19&lt;&gt;""),"-")</f>
        <v/>
      </c>
      <c r="BY19" s="120" t="str" cm="1">
        <f t="array" ref="BY19">_xlfn.IFS(AND($AA19&lt;&gt;"",AI19&lt;&gt;""),ABS($AA19-AI19),AND($AA19="",AI19=""),"",OR($AA19&lt;&gt;"",AI19&lt;&gt;""),"-")</f>
        <v/>
      </c>
      <c r="BZ19" s="120" t="str" cm="1">
        <f t="array" ref="BZ19">_xlfn.IFS(AND($AA19&lt;&gt;"",AJ19&lt;&gt;""),ABS($AA19-AJ19),AND($AA19="",AJ19=""),"",OR($AA19&lt;&gt;"",AJ19&lt;&gt;""),"-")</f>
        <v/>
      </c>
      <c r="CA19" s="121" t="str" cm="1">
        <f t="array" ref="CA19">_xlfn.IFS(AND($AB19&lt;&gt;"",AC19&lt;&gt;""),ABS($AB19-AC19),AND($AB19="",AC19=""),"",OR($AB19&lt;&gt;"",AC19&lt;&gt;""),"-")</f>
        <v/>
      </c>
      <c r="CB19" s="120" t="str" cm="1">
        <f t="array" ref="CB19">_xlfn.IFS(AND($AB19&lt;&gt;"",AD19&lt;&gt;""),ABS($AB19-AD19),AND($AB19="",AD19=""),"",OR($AB19&lt;&gt;"",AD19&lt;&gt;""),"-")</f>
        <v/>
      </c>
      <c r="CC19" s="120" t="str" cm="1">
        <f t="array" ref="CC19">_xlfn.IFS(AND($AB19&lt;&gt;"",AE19&lt;&gt;""),ABS($AB19-AE19),AND($AB19="",AE19=""),"",OR($AB19&lt;&gt;"",AE19&lt;&gt;""),"-")</f>
        <v/>
      </c>
      <c r="CD19" s="120" t="str" cm="1">
        <f t="array" ref="CD19">_xlfn.IFS(AND($AB19&lt;&gt;"",AF19&lt;&gt;""),ABS($AB19-AF19),AND($AB19="",AF19=""),"",OR($AB19&lt;&gt;"",AF19&lt;&gt;""),"-")</f>
        <v/>
      </c>
      <c r="CE19" s="120" t="str" cm="1">
        <f t="array" ref="CE19">_xlfn.IFS(AND($AB19&lt;&gt;"",AG19&lt;&gt;""),ABS($AB19-AG19),AND($AB19="",AG19=""),"",OR($AB19&lt;&gt;"",AG19&lt;&gt;""),"-")</f>
        <v/>
      </c>
      <c r="CF19" s="120" t="str" cm="1">
        <f t="array" ref="CF19">_xlfn.IFS(AND($AB19&lt;&gt;"",AH19&lt;&gt;""),ABS($AB19-AH19),AND($AB19="",AH19=""),"",OR($AB19&lt;&gt;"",AH19&lt;&gt;""),"-")</f>
        <v/>
      </c>
      <c r="CG19" s="120" t="str" cm="1">
        <f t="array" ref="CG19">_xlfn.IFS(AND($AB19&lt;&gt;"",AI19&lt;&gt;""),ABS($AB19-AI19),AND($AB19="",AI19=""),"",OR($AB19&lt;&gt;"",AI19&lt;&gt;""),"-")</f>
        <v/>
      </c>
      <c r="CH19" s="120" t="str" cm="1">
        <f t="array" ref="CH19">_xlfn.IFS(AND($AB19&lt;&gt;"",AJ19&lt;&gt;""),ABS($AB19-AJ19),AND($AB19="",AJ19=""),"",OR($AB19&lt;&gt;"",AJ19&lt;&gt;""),"-")</f>
        <v/>
      </c>
      <c r="CI19" s="121" t="str" cm="1">
        <f t="array" ref="CI19">_xlfn.IFS(AND($AC19&lt;&gt;"",AD19&lt;&gt;""),ABS($AC19-AD19),AND($AC19="",AD19=""),"",OR($AC19&lt;&gt;"",AD19&lt;&gt;""),"-")</f>
        <v/>
      </c>
      <c r="CJ19" s="120" t="str" cm="1">
        <f t="array" ref="CJ19">_xlfn.IFS(AND($AC19&lt;&gt;"",AE19&lt;&gt;""),ABS($AC19-AE19),AND($AC19="",AE19=""),"",OR($AC19&lt;&gt;"",AE19&lt;&gt;""),"-")</f>
        <v/>
      </c>
      <c r="CK19" s="120" t="str" cm="1">
        <f t="array" ref="CK19">_xlfn.IFS(AND($AC19&lt;&gt;"",AF19&lt;&gt;""),ABS($AC19-AF19),AND($AC19="",AF19=""),"",OR($AC19&lt;&gt;"",AF19&lt;&gt;""),"-")</f>
        <v/>
      </c>
      <c r="CL19" s="120" t="str" cm="1">
        <f t="array" ref="CL19">_xlfn.IFS(AND($AC19&lt;&gt;"",AG19&lt;&gt;""),ABS($AC19-AG19),AND($AC19="",AG19=""),"",OR($AC19&lt;&gt;"",AG19&lt;&gt;""),"-")</f>
        <v/>
      </c>
      <c r="CM19" s="120" t="str" cm="1">
        <f t="array" ref="CM19">_xlfn.IFS(AND($AC19&lt;&gt;"",AH19&lt;&gt;""),ABS($AC19-AH19),AND($AC19="",AH19=""),"",OR($AC19&lt;&gt;"",AH19&lt;&gt;""),"-")</f>
        <v/>
      </c>
      <c r="CN19" s="120" t="str" cm="1">
        <f t="array" ref="CN19">_xlfn.IFS(AND($AC19&lt;&gt;"",AI19&lt;&gt;""),ABS($AC19-AI19),AND($AC19="",AI19=""),"",OR($AC19&lt;&gt;"",AI19&lt;&gt;""),"-")</f>
        <v/>
      </c>
      <c r="CO19" s="120" t="str" cm="1">
        <f t="array" ref="CO19">_xlfn.IFS(AND($AC19&lt;&gt;"",AJ19&lt;&gt;""),ABS($AC19-AJ19),AND($AC19="",AJ19=""),"",OR($AC19&lt;&gt;"",AJ19&lt;&gt;""),"-")</f>
        <v/>
      </c>
      <c r="CP19" s="121" t="str" cm="1">
        <f t="array" ref="CP19">_xlfn.IFS(AND($AD19&lt;&gt;"",AE19&lt;&gt;""),ABS($AD19-AE19),AND($AD19="",AE19=""),"",OR($AD19&lt;&gt;"",AE19&lt;&gt;""),"-")</f>
        <v/>
      </c>
      <c r="CQ19" s="120" t="str" cm="1">
        <f t="array" ref="CQ19">_xlfn.IFS(AND($AD19&lt;&gt;"",AF19&lt;&gt;""),ABS($AD19-AF19),AND($AD19="",AF19=""),"",OR($AD19&lt;&gt;"",AF19&lt;&gt;""),"-")</f>
        <v/>
      </c>
      <c r="CR19" s="120" t="str" cm="1">
        <f t="array" ref="CR19">_xlfn.IFS(AND($AD19&lt;&gt;"",AG19&lt;&gt;""),ABS($AD19-AG19),AND($AD19="",AG19=""),"",OR($AD19&lt;&gt;"",AG19&lt;&gt;""),"-")</f>
        <v/>
      </c>
      <c r="CS19" s="120" t="str" cm="1">
        <f t="array" ref="CS19">_xlfn.IFS(AND($AD19&lt;&gt;"",AH19&lt;&gt;""),ABS($AD19-AH19),AND($AD19="",AH19=""),"",OR($AD19&lt;&gt;"",AH19&lt;&gt;""),"-")</f>
        <v/>
      </c>
      <c r="CT19" s="120" t="str" cm="1">
        <f t="array" ref="CT19">_xlfn.IFS(AND($AD19&lt;&gt;"",AI19&lt;&gt;""),ABS($AD19-AI19),AND($AD19="",AI19=""),"",OR($AD19&lt;&gt;"",AI19&lt;&gt;""),"-")</f>
        <v/>
      </c>
      <c r="CU19" s="120" t="str" cm="1">
        <f t="array" ref="CU19">_xlfn.IFS(AND($AD19&lt;&gt;"",AJ19&lt;&gt;""),ABS($AD19-AJ19),AND($AD19="",AJ19=""),"",OR($AD19&lt;&gt;"",AJ19&lt;&gt;""),"-")</f>
        <v/>
      </c>
      <c r="CV19" s="121" t="str" cm="1">
        <f t="array" ref="CV19">_xlfn.IFS(AND($AE19&lt;&gt;"",AF19&lt;&gt;""),ABS($AE19-AF19),AND($AE19="",AF19=""),"",OR($AE19&lt;&gt;"",AF19&lt;&gt;""),"-")</f>
        <v/>
      </c>
      <c r="CW19" s="120" t="str" cm="1">
        <f t="array" ref="CW19">_xlfn.IFS(AND($AE19&lt;&gt;"",AG19&lt;&gt;""),ABS($AE19-AG19),AND($AE19="",AG19=""),"",OR($AE19&lt;&gt;"",AG19&lt;&gt;""),"-")</f>
        <v/>
      </c>
      <c r="CX19" s="120" t="str" cm="1">
        <f t="array" ref="CX19">_xlfn.IFS(AND($AE19&lt;&gt;"",AH19&lt;&gt;""),ABS($AE19-AH19),AND($AE19="",AH19=""),"",OR($AE19&lt;&gt;"",AH19&lt;&gt;""),"-")</f>
        <v/>
      </c>
      <c r="CY19" s="120" t="str" cm="1">
        <f t="array" ref="CY19">_xlfn.IFS(AND($AE19&lt;&gt;"",AI19&lt;&gt;""),ABS($AE19-AI19),AND($AE19="",AI19=""),"",OR($AE19&lt;&gt;"",AI19&lt;&gt;""),"-")</f>
        <v/>
      </c>
      <c r="CZ19" s="120" t="str" cm="1">
        <f t="array" ref="CZ19">_xlfn.IFS(AND($AE19&lt;&gt;"",AJ19&lt;&gt;""),ABS($AE19-AJ19),AND($AE19="",AJ19=""),"",OR($AE19&lt;&gt;"",AJ19&lt;&gt;""),"-")</f>
        <v/>
      </c>
      <c r="DA19" s="121" t="str" cm="1">
        <f t="array" ref="DA19">_xlfn.IFS(AND($AF19&lt;&gt;"",AG19&lt;&gt;""),ABS($AF19-AG19),AND($AF19="",AG19=""),"",OR($AF19&lt;&gt;"",AG19&lt;&gt;""),"-")</f>
        <v/>
      </c>
      <c r="DB19" s="120" t="str" cm="1">
        <f t="array" ref="DB19">_xlfn.IFS(AND($AF19&lt;&gt;"",AH19&lt;&gt;""),ABS($AF19-AH19),AND($AF19="",AH19=""),"",OR($AF19&lt;&gt;"",AH19&lt;&gt;""),"-")</f>
        <v/>
      </c>
      <c r="DC19" s="120" t="str" cm="1">
        <f t="array" ref="DC19">_xlfn.IFS(AND($AF19&lt;&gt;"",AI19&lt;&gt;""),ABS($AF19-AI19),AND($AF19="",AI19=""),"",OR($AF19&lt;&gt;"",AI19&lt;&gt;""),"-")</f>
        <v/>
      </c>
      <c r="DD19" s="120" t="str" cm="1">
        <f t="array" ref="DD19">_xlfn.IFS(AND($AF19&lt;&gt;"",AJ19&lt;&gt;""),ABS($AF19-AJ19),AND($AF19="",AJ19=""),"",OR($AF19&lt;&gt;"",AJ19&lt;&gt;""),"-")</f>
        <v/>
      </c>
      <c r="DE19" s="121" t="str" cm="1">
        <f t="array" ref="DE19">_xlfn.IFS(AND($AG19&lt;&gt;"",AH19&lt;&gt;""),ABS($AG19-AH19),AND($AG19="",AH19=""),"",OR($AG19&lt;&gt;"",AH19&lt;&gt;""),"-")</f>
        <v/>
      </c>
      <c r="DF19" s="120" t="str" cm="1">
        <f t="array" ref="DF19">_xlfn.IFS(AND($AG19&lt;&gt;"",AI19&lt;&gt;""),ABS($AG19-AI19),AND($AG19="",AI19=""),"",OR($AG19&lt;&gt;"",AI19&lt;&gt;""),"-")</f>
        <v/>
      </c>
      <c r="DG19" s="120" t="str" cm="1">
        <f t="array" ref="DG19">_xlfn.IFS(AND($AG19&lt;&gt;"",AJ19&lt;&gt;""),ABS($AG19-AJ19),AND($AG19="",AJ19=""),"",OR($AG19&lt;&gt;"",AJ19&lt;&gt;""),"-")</f>
        <v/>
      </c>
      <c r="DH19" s="121" t="str" cm="1">
        <f t="array" ref="DH19">_xlfn.IFS(AND($AH19&lt;&gt;"",AI19&lt;&gt;""),ABS($AH19-AI19),AND($AH19="",AI19=""),"",OR($AH19&lt;&gt;"",AI19&lt;&gt;""),"-")</f>
        <v/>
      </c>
      <c r="DI19" s="120" t="str" cm="1">
        <f t="array" ref="DI19">_xlfn.IFS(AND($AH19&lt;&gt;"",AJ19&lt;&gt;""),ABS($AH19-AJ19),AND($AH19="",AJ19=""),"",OR($AH19&lt;&gt;"",AJ19&lt;&gt;""),"-")</f>
        <v/>
      </c>
      <c r="DJ19" s="121" t="str" cm="1">
        <f t="array" ref="DJ19">_xlfn.IFS(AND($AI19&lt;&gt;"",AJ19&lt;&gt;""),ABS($AI19-AJ19),AND($AI19="",AJ19=""),"",OR($AI19&lt;&gt;"",AJ19&lt;&gt;""),"-")</f>
        <v/>
      </c>
    </row>
    <row r="20" spans="1:114" x14ac:dyDescent="0.2">
      <c r="A20" s="120" t="e">
        <f t="shared" si="0"/>
        <v>#DIV/0!</v>
      </c>
      <c r="B20" s="186" t="e">
        <f t="shared" si="1"/>
        <v>#DIV/0!</v>
      </c>
      <c r="C20" s="186" t="e">
        <f t="shared" si="2"/>
        <v>#DIV/0!</v>
      </c>
      <c r="D20" s="186" t="e">
        <f t="shared" si="3"/>
        <v>#DIV/0!</v>
      </c>
      <c r="E20" s="263">
        <f t="shared" si="4"/>
        <v>0</v>
      </c>
      <c r="F20" s="186">
        <f t="shared" si="5"/>
        <v>0</v>
      </c>
      <c r="G20" s="186" t="e">
        <f t="shared" si="6"/>
        <v>#DIV/0!</v>
      </c>
      <c r="H20" s="262" t="str">
        <f t="shared" si="7"/>
        <v/>
      </c>
      <c r="I20" s="187" t="str">
        <f t="shared" si="8"/>
        <v/>
      </c>
      <c r="J20" s="260" t="s">
        <v>68</v>
      </c>
      <c r="K20" s="259" t="e">
        <f>VLOOKUP($J20,Merged_couplings!$B:$BU,MATCH(K$1,Merged_couplings!$B$1:$BU$1,0),FALSE)</f>
        <v>#N/A</v>
      </c>
      <c r="L20" s="258" t="e">
        <f>VLOOKUP($J20,Merged_couplings!$B:$BU,MATCH(L$1,Merged_couplings!$B$1:$BU$1,0),FALSE)</f>
        <v>#N/A</v>
      </c>
      <c r="M20" s="258" t="e">
        <f>VLOOKUP($J20,Merged_couplings!$B:$BU,MATCH(M$1,Merged_couplings!$B$1:$BU$1,0),FALSE)</f>
        <v>#N/A</v>
      </c>
      <c r="N20" s="258" t="e">
        <f>VLOOKUP($J20,Merged_couplings!$B:$BU,MATCH(N$1,Merged_couplings!$B$1:$BU$1,0),FALSE)</f>
        <v>#N/A</v>
      </c>
      <c r="O20" s="258" t="e">
        <f>VLOOKUP($J20,Merged_couplings!$B:$BU,MATCH(O$1,Merged_couplings!$B$1:$BU$1,0),FALSE)</f>
        <v>#N/A</v>
      </c>
      <c r="P20" s="258" t="e">
        <f>VLOOKUP($J20,Merged_couplings!$B:$BU,MATCH(P$1,Merged_couplings!$B$1:$BU$1,0),FALSE)</f>
        <v>#N/A</v>
      </c>
      <c r="Q20" s="258" t="e">
        <f>VLOOKUP($J20,Merged_couplings!$B:$BU,MATCH(Q$1,Merged_couplings!$B$1:$BU$1,0),FALSE)</f>
        <v>#N/A</v>
      </c>
      <c r="R20" s="258" t="e">
        <f>VLOOKUP($J20,Merged_couplings!$B:$BU,MATCH(R$1,Merged_couplings!$B$1:$BU$1,0),FALSE)</f>
        <v>#N/A</v>
      </c>
      <c r="S20" s="258" t="e">
        <f>VLOOKUP($J20,Merged_couplings!$B:$BU,MATCH(S$1,Merged_couplings!$B$1:$BU$1,0),FALSE)</f>
        <v>#N/A</v>
      </c>
      <c r="T20" s="258" t="e">
        <f>VLOOKUP($J20,Merged_couplings!$B:$BU,MATCH(T$1,Merged_couplings!$B$1:$BU$1,0),FALSE)</f>
        <v>#N/A</v>
      </c>
      <c r="U20" s="258" t="e">
        <f>VLOOKUP($J20,Merged_couplings!$B:$BU,MATCH(U$1,Merged_couplings!$B$1:$BU$1,0),FALSE)</f>
        <v>#N/A</v>
      </c>
      <c r="V20" s="258" t="e">
        <f>VLOOKUP($J20,Merged_couplings!$B:$BU,MATCH(V$1,Merged_couplings!$B$1:$BU$1,0),FALSE)</f>
        <v>#N/A</v>
      </c>
      <c r="W20" s="258" t="e">
        <f>VLOOKUP($J20,Merged_couplings!$B:$BU,MATCH(W$1,Merged_couplings!$B$1:$BU$1,0),FALSE)</f>
        <v>#N/A</v>
      </c>
      <c r="X20" s="121" t="str">
        <f>_xlfn.IFNA(VLOOKUP($J20,Merged_couplings!$B:$R,MATCH(X$1,Merged_couplings!$B$1:$R$1,0),FALSE),"")</f>
        <v/>
      </c>
      <c r="Y20" s="120" t="str">
        <f>_xlfn.IFNA(VLOOKUP($J20,Merged_couplings!$B:$R,MATCH(Y$1,Merged_couplings!$B$1:$R$1,0),FALSE),"")</f>
        <v/>
      </c>
      <c r="Z20" s="120" t="str">
        <f>_xlfn.IFNA(VLOOKUP($J20,Merged_couplings!$B:$R,MATCH(Z$1,Merged_couplings!$B$1:$R$1,0),FALSE),"")</f>
        <v/>
      </c>
      <c r="AA20" s="120" t="str">
        <f>_xlfn.IFNA(VLOOKUP($J20,Merged_couplings!$B:$R,MATCH(AA$1,Merged_couplings!$B$1:$R$1,0),FALSE),"")</f>
        <v/>
      </c>
      <c r="AB20" s="120" t="str">
        <f>_xlfn.IFNA(VLOOKUP($J20,Merged_couplings!$B:$R,MATCH(AB$1,Merged_couplings!$B$1:$R$1,0),FALSE),"")</f>
        <v/>
      </c>
      <c r="AC20" s="120" t="str">
        <f>_xlfn.IFNA(VLOOKUP($J20,Merged_couplings!$B:$R,MATCH(AC$1,Merged_couplings!$B$1:$R$1,0),FALSE),"")</f>
        <v/>
      </c>
      <c r="AD20" s="120" t="str">
        <f>_xlfn.IFNA(VLOOKUP($J20,Merged_couplings!$B:$R,MATCH(AD$1,Merged_couplings!$B$1:$R$1,0),FALSE),"")</f>
        <v/>
      </c>
      <c r="AE20" s="120" t="str">
        <f>_xlfn.IFNA(VLOOKUP($J20,Merged_couplings!$B:$R,MATCH(AE$1,Merged_couplings!$B$1:$R$1,0),FALSE),"")</f>
        <v/>
      </c>
      <c r="AF20" s="120" t="str">
        <f>_xlfn.IFNA(VLOOKUP($J20,Merged_couplings!$B:$R,MATCH(AF$1,Merged_couplings!$B$1:$R$1,0),FALSE),"")</f>
        <v/>
      </c>
      <c r="AG20" s="120" t="str">
        <f>_xlfn.IFNA(VLOOKUP($J20,Merged_couplings!$B:$R,MATCH(AG$1,Merged_couplings!$B$1:$R$1,0),FALSE),"")</f>
        <v/>
      </c>
      <c r="AH20" s="120" t="str">
        <f>_xlfn.IFNA(VLOOKUP($J20,Merged_couplings!$B:$R,MATCH(AH$1,Merged_couplings!$B$1:$R$1,0),FALSE),"")</f>
        <v/>
      </c>
      <c r="AI20" s="120" t="str">
        <f>_xlfn.IFNA(VLOOKUP($J20,Merged_couplings!$B:$R,MATCH(AI$1,Merged_couplings!$B$1:$R$1,0),FALSE),"")</f>
        <v/>
      </c>
      <c r="AJ20" s="120" t="str">
        <f>_xlfn.IFNA(VLOOKUP($J20,Merged_couplings!$B:$R,MATCH(AJ$1,Merged_couplings!$B$1:$R$1,0),FALSE),"")</f>
        <v/>
      </c>
      <c r="AK20" s="123" t="str" cm="1">
        <f t="array" ref="AK20">_xlfn.IFS(AND($X20&lt;&gt;"",Y20&lt;&gt;""),ABS($X20-Y20),AND($X20="",Y20=""),"",OR($X20&lt;&gt;"",Y20&lt;&gt;""),"-")</f>
        <v/>
      </c>
      <c r="AL20" s="122" t="str" cm="1">
        <f t="array" ref="AL20">_xlfn.IFS(AND($X20&lt;&gt;"",Z20&lt;&gt;""),ABS($X20-Z20),AND($X20="",Z20=""),"",OR($X20&lt;&gt;"",Z20&lt;&gt;""),"-")</f>
        <v/>
      </c>
      <c r="AM20" s="122" t="str" cm="1">
        <f t="array" ref="AM20">_xlfn.IFS(AND($X20&lt;&gt;"",AA20&lt;&gt;""),ABS($X20-AA20),AND($X20="",AA20=""),"",OR($X20&lt;&gt;"",AA20&lt;&gt;""),"-")</f>
        <v/>
      </c>
      <c r="AN20" s="122" t="str" cm="1">
        <f t="array" ref="AN20">_xlfn.IFS(AND($X20&lt;&gt;"",AB20&lt;&gt;""),ABS($X20-AB20),AND($X20="",AB20=""),"",OR($X20&lt;&gt;"",AB20&lt;&gt;""),"-")</f>
        <v/>
      </c>
      <c r="AO20" s="122" t="str" cm="1">
        <f t="array" ref="AO20">_xlfn.IFS(AND($X20&lt;&gt;"",AC20&lt;&gt;""),ABS($X20-AC20),AND($X20="",AC20=""),"",OR($X20&lt;&gt;"",AC20&lt;&gt;""),"-")</f>
        <v/>
      </c>
      <c r="AP20" s="122" t="str" cm="1">
        <f t="array" ref="AP20">_xlfn.IFS(AND($X20&lt;&gt;"",AD20&lt;&gt;""),ABS($X20-AD20),AND($X20="",AD20=""),"",OR($X20&lt;&gt;"",AD20&lt;&gt;""),"-")</f>
        <v/>
      </c>
      <c r="AQ20" s="122" t="str" cm="1">
        <f t="array" ref="AQ20">_xlfn.IFS(AND($X20&lt;&gt;"",AE20&lt;&gt;""),ABS($X20-AE20),AND($X20="",AE20=""),"",OR($X20&lt;&gt;"",AE20&lt;&gt;""),"-")</f>
        <v/>
      </c>
      <c r="AR20" s="122" t="str" cm="1">
        <f t="array" ref="AR20">_xlfn.IFS(AND($X20&lt;&gt;"",AF20&lt;&gt;""),ABS($X20-AF20),AND($X20="",AF20=""),"",OR($X20&lt;&gt;"",AF20&lt;&gt;""),"-")</f>
        <v/>
      </c>
      <c r="AS20" s="122" t="str" cm="1">
        <f t="array" ref="AS20">_xlfn.IFS(AND($X20&lt;&gt;"",AG20&lt;&gt;""),ABS($X20-AG20),AND($X20="",AG20=""),"",OR($X20&lt;&gt;"",AG20&lt;&gt;""),"-")</f>
        <v/>
      </c>
      <c r="AT20" s="122" t="str" cm="1">
        <f t="array" ref="AT20">_xlfn.IFS(AND($X20&lt;&gt;"",AH20&lt;&gt;""),ABS($X20-AH20),AND($X20="",AH20=""),"",OR($X20&lt;&gt;"",AH20&lt;&gt;""),"-")</f>
        <v/>
      </c>
      <c r="AU20" s="122" t="str" cm="1">
        <f t="array" ref="AU20">_xlfn.IFS(AND($X20&lt;&gt;"",AI20&lt;&gt;""),ABS($X20-AI20),AND($X20="",AI20=""),"",OR($X20&lt;&gt;"",AI20&lt;&gt;""),"-")</f>
        <v/>
      </c>
      <c r="AV20" s="122" t="str" cm="1">
        <f t="array" ref="AV20">_xlfn.IFS(AND($X20&lt;&gt;"",AJ20&lt;&gt;""),ABS($X20-AJ20),AND($X20="",AJ20=""),"",OR($X20&lt;&gt;"",AJ20&lt;&gt;""),"-")</f>
        <v/>
      </c>
      <c r="AW20" s="123" t="str" cm="1">
        <f t="array" ref="AW20">_xlfn.IFS(AND($Y20&lt;&gt;"",Z20&lt;&gt;""),ABS($Y20-Z20),AND($Y20="",Z20=""),"",OR($Y20&lt;&gt;"",Z20&lt;&gt;""),"-")</f>
        <v/>
      </c>
      <c r="AX20" s="122" t="str" cm="1">
        <f t="array" ref="AX20">_xlfn.IFS(AND($Y20&lt;&gt;"",AA20&lt;&gt;""),ABS($Y20-AA20),AND($Y20="",AA20=""),"",OR($Y20&lt;&gt;"",AA20&lt;&gt;""),"-")</f>
        <v/>
      </c>
      <c r="AY20" s="122" t="str" cm="1">
        <f t="array" ref="AY20">_xlfn.IFS(AND($Y20&lt;&gt;"",AB20&lt;&gt;""),ABS($Y20-AB20),AND($Y20="",AB20=""),"",OR($Y20&lt;&gt;"",AB20&lt;&gt;""),"-")</f>
        <v/>
      </c>
      <c r="AZ20" s="122" t="str" cm="1">
        <f t="array" ref="AZ20">_xlfn.IFS(AND($Y20&lt;&gt;"",AC20&lt;&gt;""),ABS($Y20-AC20),AND($Y20="",AC20=""),"",OR($Y20&lt;&gt;"",AC20&lt;&gt;""),"-")</f>
        <v/>
      </c>
      <c r="BA20" s="122" t="str" cm="1">
        <f t="array" ref="BA20">_xlfn.IFS(AND($Y20&lt;&gt;"",AD20&lt;&gt;""),ABS($Y20-AD20),AND($Y20="",AD20=""),"",OR($Y20&lt;&gt;"",AD20&lt;&gt;""),"-")</f>
        <v/>
      </c>
      <c r="BB20" s="122" t="str" cm="1">
        <f t="array" ref="BB20">_xlfn.IFS(AND($Y20&lt;&gt;"",AE20&lt;&gt;""),ABS($Y20-AE20),AND($Y20="",AE20=""),"",OR($Y20&lt;&gt;"",AE20&lt;&gt;""),"-")</f>
        <v/>
      </c>
      <c r="BC20" s="122" t="str" cm="1">
        <f t="array" ref="BC20">_xlfn.IFS(AND($Y20&lt;&gt;"",AF20&lt;&gt;""),ABS($Y20-AF20),AND($Y20="",AF20=""),"",OR($Y20&lt;&gt;"",AF20&lt;&gt;""),"-")</f>
        <v/>
      </c>
      <c r="BD20" s="122" t="str" cm="1">
        <f t="array" ref="BD20">_xlfn.IFS(AND($Y20&lt;&gt;"",AG20&lt;&gt;""),ABS($Y20-AG20),AND($Y20="",AG20=""),"",OR($Y20&lt;&gt;"",AG20&lt;&gt;""),"-")</f>
        <v/>
      </c>
      <c r="BE20" s="122" t="str" cm="1">
        <f t="array" ref="BE20">_xlfn.IFS(AND($Y20&lt;&gt;"",AH20&lt;&gt;""),ABS($Y20-AH20),AND($Y20="",AH20=""),"",OR($Y20&lt;&gt;"",AH20&lt;&gt;""),"-")</f>
        <v/>
      </c>
      <c r="BF20" s="122" t="str" cm="1">
        <f t="array" ref="BF20">_xlfn.IFS(AND($Y20&lt;&gt;"",AI20&lt;&gt;""),ABS($Y20-AI20),AND($Y20="",AI20=""),"",OR($Y20&lt;&gt;"",AI20&lt;&gt;""),"-")</f>
        <v/>
      </c>
      <c r="BG20" s="122" t="str" cm="1">
        <f t="array" ref="BG20">_xlfn.IFS(AND($Y20&lt;&gt;"",AJ20&lt;&gt;""),ABS($Y20-AJ20),AND($Y20="",AJ20=""),"",OR($Y20&lt;&gt;"",AJ20&lt;&gt;""),"-")</f>
        <v/>
      </c>
      <c r="BH20" s="121" t="str" cm="1">
        <f t="array" ref="BH20">_xlfn.IFS(AND($Z20&lt;&gt;"",AA20&lt;&gt;""),ABS($Z20-AA20),AND($Z20="",AA20=""),"",OR($Z20&lt;&gt;"",AA20&lt;&gt;""),"-")</f>
        <v/>
      </c>
      <c r="BI20" s="120" t="str" cm="1">
        <f t="array" ref="BI20">_xlfn.IFS(AND($Z20&lt;&gt;"",AB20&lt;&gt;""),ABS($Z20-AB20),AND($Z20="",AB20=""),"",OR($Z20&lt;&gt;"",AB20&lt;&gt;""),"-")</f>
        <v/>
      </c>
      <c r="BJ20" s="120" t="str" cm="1">
        <f t="array" ref="BJ20">_xlfn.IFS(AND($Z20&lt;&gt;"",AC20&lt;&gt;""),ABS($Z20-AC20),AND($Z20="",AC20=""),"",OR($Z20&lt;&gt;"",AC20&lt;&gt;""),"-")</f>
        <v/>
      </c>
      <c r="BK20" s="120" t="str" cm="1">
        <f t="array" ref="BK20">_xlfn.IFS(AND($Z20&lt;&gt;"",AD20&lt;&gt;""),ABS($Z20-AD20),AND($Z20="",AD20=""),"",OR($Z20&lt;&gt;"",AD20&lt;&gt;""),"-")</f>
        <v/>
      </c>
      <c r="BL20" s="120" t="str" cm="1">
        <f t="array" ref="BL20">_xlfn.IFS(AND($Z20&lt;&gt;"",AE20&lt;&gt;""),ABS($Z20-AE20),AND($Z20="",AE20=""),"",OR($Z20&lt;&gt;"",AE20&lt;&gt;""),"-")</f>
        <v/>
      </c>
      <c r="BM20" s="120" t="str" cm="1">
        <f t="array" ref="BM20">_xlfn.IFS(AND($Z20&lt;&gt;"",AF20&lt;&gt;""),ABS($Z20-AF20),AND($Z20="",AF20=""),"",OR($Z20&lt;&gt;"",AF20&lt;&gt;""),"-")</f>
        <v/>
      </c>
      <c r="BN20" s="120" t="str" cm="1">
        <f t="array" ref="BN20">_xlfn.IFS(AND($Z20&lt;&gt;"",AG20&lt;&gt;""),ABS($Z20-AG20),AND($Z20="",AG20=""),"",OR($Z20&lt;&gt;"",AG20&lt;&gt;""),"-")</f>
        <v/>
      </c>
      <c r="BO20" s="120" t="str" cm="1">
        <f t="array" ref="BO20">_xlfn.IFS(AND($Z20&lt;&gt;"",AH20&lt;&gt;""),ABS($Z20-AH20),AND($Z20="",AH20=""),"",OR($Z20&lt;&gt;"",AH20&lt;&gt;""),"-")</f>
        <v/>
      </c>
      <c r="BP20" s="120" t="str" cm="1">
        <f t="array" ref="BP20">_xlfn.IFS(AND($Z20&lt;&gt;"",AI20&lt;&gt;""),ABS($Z20-AI20),AND($Z20="",AI20=""),"",OR($Z20&lt;&gt;"",AI20&lt;&gt;""),"-")</f>
        <v/>
      </c>
      <c r="BQ20" s="120" t="str" cm="1">
        <f t="array" ref="BQ20">_xlfn.IFS(AND($Z20&lt;&gt;"",AJ20&lt;&gt;""),ABS($Z20-AJ20),AND($Z20="",AJ20=""),"",OR($Z20&lt;&gt;"",AJ20&lt;&gt;""),"-")</f>
        <v/>
      </c>
      <c r="BR20" s="121" t="str" cm="1">
        <f t="array" ref="BR20">_xlfn.IFS(AND($AA20&lt;&gt;"",AB20&lt;&gt;""),ABS($AA20-AB20),AND($AA20="",AB20=""),"",OR($AA20&lt;&gt;"",AB20&lt;&gt;""),"-")</f>
        <v/>
      </c>
      <c r="BS20" s="120" t="str" cm="1">
        <f t="array" ref="BS20">_xlfn.IFS(AND($AA20&lt;&gt;"",AC20&lt;&gt;""),ABS($AA20-AC20),AND($AA20="",AC20=""),"",OR($AA20&lt;&gt;"",AC20&lt;&gt;""),"-")</f>
        <v/>
      </c>
      <c r="BT20" s="120" t="str" cm="1">
        <f t="array" ref="BT20">_xlfn.IFS(AND($AA20&lt;&gt;"",AD20&lt;&gt;""),ABS($AA20-AD20),AND($AA20="",AD20=""),"",OR($AA20&lt;&gt;"",AD20&lt;&gt;""),"-")</f>
        <v/>
      </c>
      <c r="BU20" s="120" t="str" cm="1">
        <f t="array" ref="BU20">_xlfn.IFS(AND($AA20&lt;&gt;"",AE20&lt;&gt;""),ABS($AA20-AE20),AND($AA20="",AE20=""),"",OR($AA20&lt;&gt;"",AE20&lt;&gt;""),"-")</f>
        <v/>
      </c>
      <c r="BV20" s="120" t="str" cm="1">
        <f t="array" ref="BV20">_xlfn.IFS(AND($AA20&lt;&gt;"",AF20&lt;&gt;""),ABS($AA20-AF20),AND($AA20="",AF20=""),"",OR($AA20&lt;&gt;"",AF20&lt;&gt;""),"-")</f>
        <v/>
      </c>
      <c r="BW20" s="120" t="str" cm="1">
        <f t="array" ref="BW20">_xlfn.IFS(AND($AA20&lt;&gt;"",AG20&lt;&gt;""),ABS($AA20-AG20),AND($AA20="",AG20=""),"",OR($AA20&lt;&gt;"",AG20&lt;&gt;""),"-")</f>
        <v/>
      </c>
      <c r="BX20" s="120" t="str" cm="1">
        <f t="array" ref="BX20">_xlfn.IFS(AND($AA20&lt;&gt;"",AH20&lt;&gt;""),ABS($AA20-AH20),AND($AA20="",AH20=""),"",OR($AA20&lt;&gt;"",AH20&lt;&gt;""),"-")</f>
        <v/>
      </c>
      <c r="BY20" s="120" t="str" cm="1">
        <f t="array" ref="BY20">_xlfn.IFS(AND($AA20&lt;&gt;"",AI20&lt;&gt;""),ABS($AA20-AI20),AND($AA20="",AI20=""),"",OR($AA20&lt;&gt;"",AI20&lt;&gt;""),"-")</f>
        <v/>
      </c>
      <c r="BZ20" s="120" t="str" cm="1">
        <f t="array" ref="BZ20">_xlfn.IFS(AND($AA20&lt;&gt;"",AJ20&lt;&gt;""),ABS($AA20-AJ20),AND($AA20="",AJ20=""),"",OR($AA20&lt;&gt;"",AJ20&lt;&gt;""),"-")</f>
        <v/>
      </c>
      <c r="CA20" s="121" t="str" cm="1">
        <f t="array" ref="CA20">_xlfn.IFS(AND($AB20&lt;&gt;"",AC20&lt;&gt;""),ABS($AB20-AC20),AND($AB20="",AC20=""),"",OR($AB20&lt;&gt;"",AC20&lt;&gt;""),"-")</f>
        <v/>
      </c>
      <c r="CB20" s="120" t="str" cm="1">
        <f t="array" ref="CB20">_xlfn.IFS(AND($AB20&lt;&gt;"",AD20&lt;&gt;""),ABS($AB20-AD20),AND($AB20="",AD20=""),"",OR($AB20&lt;&gt;"",AD20&lt;&gt;""),"-")</f>
        <v/>
      </c>
      <c r="CC20" s="120" t="str" cm="1">
        <f t="array" ref="CC20">_xlfn.IFS(AND($AB20&lt;&gt;"",AE20&lt;&gt;""),ABS($AB20-AE20),AND($AB20="",AE20=""),"",OR($AB20&lt;&gt;"",AE20&lt;&gt;""),"-")</f>
        <v/>
      </c>
      <c r="CD20" s="120" t="str" cm="1">
        <f t="array" ref="CD20">_xlfn.IFS(AND($AB20&lt;&gt;"",AF20&lt;&gt;""),ABS($AB20-AF20),AND($AB20="",AF20=""),"",OR($AB20&lt;&gt;"",AF20&lt;&gt;""),"-")</f>
        <v/>
      </c>
      <c r="CE20" s="120" t="str" cm="1">
        <f t="array" ref="CE20">_xlfn.IFS(AND($AB20&lt;&gt;"",AG20&lt;&gt;""),ABS($AB20-AG20),AND($AB20="",AG20=""),"",OR($AB20&lt;&gt;"",AG20&lt;&gt;""),"-")</f>
        <v/>
      </c>
      <c r="CF20" s="120" t="str" cm="1">
        <f t="array" ref="CF20">_xlfn.IFS(AND($AB20&lt;&gt;"",AH20&lt;&gt;""),ABS($AB20-AH20),AND($AB20="",AH20=""),"",OR($AB20&lt;&gt;"",AH20&lt;&gt;""),"-")</f>
        <v/>
      </c>
      <c r="CG20" s="120" t="str" cm="1">
        <f t="array" ref="CG20">_xlfn.IFS(AND($AB20&lt;&gt;"",AI20&lt;&gt;""),ABS($AB20-AI20),AND($AB20="",AI20=""),"",OR($AB20&lt;&gt;"",AI20&lt;&gt;""),"-")</f>
        <v/>
      </c>
      <c r="CH20" s="120" t="str" cm="1">
        <f t="array" ref="CH20">_xlfn.IFS(AND($AB20&lt;&gt;"",AJ20&lt;&gt;""),ABS($AB20-AJ20),AND($AB20="",AJ20=""),"",OR($AB20&lt;&gt;"",AJ20&lt;&gt;""),"-")</f>
        <v/>
      </c>
      <c r="CI20" s="121" t="str" cm="1">
        <f t="array" ref="CI20">_xlfn.IFS(AND($AC20&lt;&gt;"",AD20&lt;&gt;""),ABS($AC20-AD20),AND($AC20="",AD20=""),"",OR($AC20&lt;&gt;"",AD20&lt;&gt;""),"-")</f>
        <v/>
      </c>
      <c r="CJ20" s="120" t="str" cm="1">
        <f t="array" ref="CJ20">_xlfn.IFS(AND($AC20&lt;&gt;"",AE20&lt;&gt;""),ABS($AC20-AE20),AND($AC20="",AE20=""),"",OR($AC20&lt;&gt;"",AE20&lt;&gt;""),"-")</f>
        <v/>
      </c>
      <c r="CK20" s="120" t="str" cm="1">
        <f t="array" ref="CK20">_xlfn.IFS(AND($AC20&lt;&gt;"",AF20&lt;&gt;""),ABS($AC20-AF20),AND($AC20="",AF20=""),"",OR($AC20&lt;&gt;"",AF20&lt;&gt;""),"-")</f>
        <v/>
      </c>
      <c r="CL20" s="120" t="str" cm="1">
        <f t="array" ref="CL20">_xlfn.IFS(AND($AC20&lt;&gt;"",AG20&lt;&gt;""),ABS($AC20-AG20),AND($AC20="",AG20=""),"",OR($AC20&lt;&gt;"",AG20&lt;&gt;""),"-")</f>
        <v/>
      </c>
      <c r="CM20" s="120" t="str" cm="1">
        <f t="array" ref="CM20">_xlfn.IFS(AND($AC20&lt;&gt;"",AH20&lt;&gt;""),ABS($AC20-AH20),AND($AC20="",AH20=""),"",OR($AC20&lt;&gt;"",AH20&lt;&gt;""),"-")</f>
        <v/>
      </c>
      <c r="CN20" s="120" t="str" cm="1">
        <f t="array" ref="CN20">_xlfn.IFS(AND($AC20&lt;&gt;"",AI20&lt;&gt;""),ABS($AC20-AI20),AND($AC20="",AI20=""),"",OR($AC20&lt;&gt;"",AI20&lt;&gt;""),"-")</f>
        <v/>
      </c>
      <c r="CO20" s="120" t="str" cm="1">
        <f t="array" ref="CO20">_xlfn.IFS(AND($AC20&lt;&gt;"",AJ20&lt;&gt;""),ABS($AC20-AJ20),AND($AC20="",AJ20=""),"",OR($AC20&lt;&gt;"",AJ20&lt;&gt;""),"-")</f>
        <v/>
      </c>
      <c r="CP20" s="121" t="str" cm="1">
        <f t="array" ref="CP20">_xlfn.IFS(AND($AD20&lt;&gt;"",AE20&lt;&gt;""),ABS($AD20-AE20),AND($AD20="",AE20=""),"",OR($AD20&lt;&gt;"",AE20&lt;&gt;""),"-")</f>
        <v/>
      </c>
      <c r="CQ20" s="120" t="str" cm="1">
        <f t="array" ref="CQ20">_xlfn.IFS(AND($AD20&lt;&gt;"",AF20&lt;&gt;""),ABS($AD20-AF20),AND($AD20="",AF20=""),"",OR($AD20&lt;&gt;"",AF20&lt;&gt;""),"-")</f>
        <v/>
      </c>
      <c r="CR20" s="120" t="str" cm="1">
        <f t="array" ref="CR20">_xlfn.IFS(AND($AD20&lt;&gt;"",AG20&lt;&gt;""),ABS($AD20-AG20),AND($AD20="",AG20=""),"",OR($AD20&lt;&gt;"",AG20&lt;&gt;""),"-")</f>
        <v/>
      </c>
      <c r="CS20" s="120" t="str" cm="1">
        <f t="array" ref="CS20">_xlfn.IFS(AND($AD20&lt;&gt;"",AH20&lt;&gt;""),ABS($AD20-AH20),AND($AD20="",AH20=""),"",OR($AD20&lt;&gt;"",AH20&lt;&gt;""),"-")</f>
        <v/>
      </c>
      <c r="CT20" s="120" t="str" cm="1">
        <f t="array" ref="CT20">_xlfn.IFS(AND($AD20&lt;&gt;"",AI20&lt;&gt;""),ABS($AD20-AI20),AND($AD20="",AI20=""),"",OR($AD20&lt;&gt;"",AI20&lt;&gt;""),"-")</f>
        <v/>
      </c>
      <c r="CU20" s="120" t="str" cm="1">
        <f t="array" ref="CU20">_xlfn.IFS(AND($AD20&lt;&gt;"",AJ20&lt;&gt;""),ABS($AD20-AJ20),AND($AD20="",AJ20=""),"",OR($AD20&lt;&gt;"",AJ20&lt;&gt;""),"-")</f>
        <v/>
      </c>
      <c r="CV20" s="121" t="str" cm="1">
        <f t="array" ref="CV20">_xlfn.IFS(AND($AE20&lt;&gt;"",AF20&lt;&gt;""),ABS($AE20-AF20),AND($AE20="",AF20=""),"",OR($AE20&lt;&gt;"",AF20&lt;&gt;""),"-")</f>
        <v/>
      </c>
      <c r="CW20" s="120" t="str" cm="1">
        <f t="array" ref="CW20">_xlfn.IFS(AND($AE20&lt;&gt;"",AG20&lt;&gt;""),ABS($AE20-AG20),AND($AE20="",AG20=""),"",OR($AE20&lt;&gt;"",AG20&lt;&gt;""),"-")</f>
        <v/>
      </c>
      <c r="CX20" s="120" t="str" cm="1">
        <f t="array" ref="CX20">_xlfn.IFS(AND($AE20&lt;&gt;"",AH20&lt;&gt;""),ABS($AE20-AH20),AND($AE20="",AH20=""),"",OR($AE20&lt;&gt;"",AH20&lt;&gt;""),"-")</f>
        <v/>
      </c>
      <c r="CY20" s="120" t="str" cm="1">
        <f t="array" ref="CY20">_xlfn.IFS(AND($AE20&lt;&gt;"",AI20&lt;&gt;""),ABS($AE20-AI20),AND($AE20="",AI20=""),"",OR($AE20&lt;&gt;"",AI20&lt;&gt;""),"-")</f>
        <v/>
      </c>
      <c r="CZ20" s="120" t="str" cm="1">
        <f t="array" ref="CZ20">_xlfn.IFS(AND($AE20&lt;&gt;"",AJ20&lt;&gt;""),ABS($AE20-AJ20),AND($AE20="",AJ20=""),"",OR($AE20&lt;&gt;"",AJ20&lt;&gt;""),"-")</f>
        <v/>
      </c>
      <c r="DA20" s="121" t="str" cm="1">
        <f t="array" ref="DA20">_xlfn.IFS(AND($AF20&lt;&gt;"",AG20&lt;&gt;""),ABS($AF20-AG20),AND($AF20="",AG20=""),"",OR($AF20&lt;&gt;"",AG20&lt;&gt;""),"-")</f>
        <v/>
      </c>
      <c r="DB20" s="120" t="str" cm="1">
        <f t="array" ref="DB20">_xlfn.IFS(AND($AF20&lt;&gt;"",AH20&lt;&gt;""),ABS($AF20-AH20),AND($AF20="",AH20=""),"",OR($AF20&lt;&gt;"",AH20&lt;&gt;""),"-")</f>
        <v/>
      </c>
      <c r="DC20" s="120" t="str" cm="1">
        <f t="array" ref="DC20">_xlfn.IFS(AND($AF20&lt;&gt;"",AI20&lt;&gt;""),ABS($AF20-AI20),AND($AF20="",AI20=""),"",OR($AF20&lt;&gt;"",AI20&lt;&gt;""),"-")</f>
        <v/>
      </c>
      <c r="DD20" s="120" t="str" cm="1">
        <f t="array" ref="DD20">_xlfn.IFS(AND($AF20&lt;&gt;"",AJ20&lt;&gt;""),ABS($AF20-AJ20),AND($AF20="",AJ20=""),"",OR($AF20&lt;&gt;"",AJ20&lt;&gt;""),"-")</f>
        <v/>
      </c>
      <c r="DE20" s="121" t="str" cm="1">
        <f t="array" ref="DE20">_xlfn.IFS(AND($AG20&lt;&gt;"",AH20&lt;&gt;""),ABS($AG20-AH20),AND($AG20="",AH20=""),"",OR($AG20&lt;&gt;"",AH20&lt;&gt;""),"-")</f>
        <v/>
      </c>
      <c r="DF20" s="120" t="str" cm="1">
        <f t="array" ref="DF20">_xlfn.IFS(AND($AG20&lt;&gt;"",AI20&lt;&gt;""),ABS($AG20-AI20),AND($AG20="",AI20=""),"",OR($AG20&lt;&gt;"",AI20&lt;&gt;""),"-")</f>
        <v/>
      </c>
      <c r="DG20" s="120" t="str" cm="1">
        <f t="array" ref="DG20">_xlfn.IFS(AND($AG20&lt;&gt;"",AJ20&lt;&gt;""),ABS($AG20-AJ20),AND($AG20="",AJ20=""),"",OR($AG20&lt;&gt;"",AJ20&lt;&gt;""),"-")</f>
        <v/>
      </c>
      <c r="DH20" s="121" t="str" cm="1">
        <f t="array" ref="DH20">_xlfn.IFS(AND($AH20&lt;&gt;"",AI20&lt;&gt;""),ABS($AH20-AI20),AND($AH20="",AI20=""),"",OR($AH20&lt;&gt;"",AI20&lt;&gt;""),"-")</f>
        <v/>
      </c>
      <c r="DI20" s="120" t="str" cm="1">
        <f t="array" ref="DI20">_xlfn.IFS(AND($AH20&lt;&gt;"",AJ20&lt;&gt;""),ABS($AH20-AJ20),AND($AH20="",AJ20=""),"",OR($AH20&lt;&gt;"",AJ20&lt;&gt;""),"-")</f>
        <v/>
      </c>
      <c r="DJ20" s="121" t="str" cm="1">
        <f t="array" ref="DJ20">_xlfn.IFS(AND($AI20&lt;&gt;"",AJ20&lt;&gt;""),ABS($AI20-AJ20),AND($AI20="",AJ20=""),"",OR($AI20&lt;&gt;"",AJ20&lt;&gt;""),"-")</f>
        <v/>
      </c>
    </row>
    <row r="21" spans="1:114" x14ac:dyDescent="0.2">
      <c r="A21" s="120" t="str">
        <f t="shared" si="0"/>
        <v>ok</v>
      </c>
      <c r="B21" s="186">
        <f t="shared" si="1"/>
        <v>0</v>
      </c>
      <c r="C21" s="186">
        <f t="shared" si="2"/>
        <v>100</v>
      </c>
      <c r="D21" s="186">
        <f t="shared" si="3"/>
        <v>0</v>
      </c>
      <c r="E21" s="263">
        <f t="shared" si="4"/>
        <v>4</v>
      </c>
      <c r="F21" s="186">
        <f t="shared" si="5"/>
        <v>4</v>
      </c>
      <c r="G21" s="186">
        <f t="shared" si="6"/>
        <v>100</v>
      </c>
      <c r="H21" s="262" t="str">
        <f t="shared" si="7"/>
        <v/>
      </c>
      <c r="I21" s="187" t="str">
        <f t="shared" si="8"/>
        <v>I</v>
      </c>
      <c r="J21" s="260" t="s">
        <v>66</v>
      </c>
      <c r="K21" s="259" t="str">
        <f>VLOOKUP($J21,Merged_couplings!$B:$BU,MATCH(K$1,Merged_couplings!$B$1:$BU$1,0),FALSE)</f>
        <v>-I-</v>
      </c>
      <c r="L21" s="258" t="str">
        <f>VLOOKUP($J21,Merged_couplings!$B:$BU,MATCH(L$1,Merged_couplings!$B$1:$BU$1,0),FALSE)</f>
        <v>-I-</v>
      </c>
      <c r="M21" s="258" t="str">
        <f>VLOOKUP($J21,Merged_couplings!$B:$BU,MATCH(M$1,Merged_couplings!$B$1:$BU$1,0),FALSE)</f>
        <v>-I-</v>
      </c>
      <c r="N21" s="258" t="str">
        <f>VLOOKUP($J21,Merged_couplings!$B:$BU,MATCH(N$1,Merged_couplings!$B$1:$BU$1,0),FALSE)</f>
        <v>-I-</v>
      </c>
      <c r="O21" s="258" t="str">
        <f>VLOOKUP($J21,Merged_couplings!$B:$BU,MATCH(O$1,Merged_couplings!$B$1:$BU$1,0),FALSE)</f>
        <v>-I-</v>
      </c>
      <c r="P21" s="258" t="str">
        <f>VLOOKUP($J21,Merged_couplings!$B:$BU,MATCH(P$1,Merged_couplings!$B$1:$BU$1,0),FALSE)</f>
        <v>-I-</v>
      </c>
      <c r="Q21" s="258" t="str">
        <f>VLOOKUP($J21,Merged_couplings!$B:$BU,MATCH(Q$1,Merged_couplings!$B$1:$BU$1,0),FALSE)</f>
        <v>-I-</v>
      </c>
      <c r="R21" s="258" t="str">
        <f>VLOOKUP($J21,Merged_couplings!$B:$BU,MATCH(R$1,Merged_couplings!$B$1:$BU$1,0),FALSE)</f>
        <v>-IG</v>
      </c>
      <c r="S21" s="258" t="str">
        <f>VLOOKUP($J21,Merged_couplings!$B:$BU,MATCH(S$1,Merged_couplings!$B$1:$BU$1,0),FALSE)</f>
        <v>-IG</v>
      </c>
      <c r="T21" s="258" t="str">
        <f>VLOOKUP($J21,Merged_couplings!$B:$BU,MATCH(T$1,Merged_couplings!$B$1:$BU$1,0),FALSE)</f>
        <v>-IG</v>
      </c>
      <c r="U21" s="258" t="str">
        <f>VLOOKUP($J21,Merged_couplings!$B:$BU,MATCH(U$1,Merged_couplings!$B$1:$BU$1,0),FALSE)</f>
        <v>-IG</v>
      </c>
      <c r="V21" s="258" t="str">
        <f>VLOOKUP($J21,Merged_couplings!$B:$BU,MATCH(V$1,Merged_couplings!$B$1:$BU$1,0),FALSE)</f>
        <v>-I-</v>
      </c>
      <c r="W21" s="258" t="str">
        <f>VLOOKUP($J21,Merged_couplings!$B:$BU,MATCH(W$1,Merged_couplings!$B$1:$BU$1,0),FALSE)</f>
        <v>-I-</v>
      </c>
      <c r="X21" s="121" t="str">
        <f>_xlfn.IFNA(VLOOKUP($J21,Merged_couplings!$B:$R,MATCH(X$1,Merged_couplings!$B$1:$R$1,0),FALSE),"")</f>
        <v/>
      </c>
      <c r="Y21" s="120" t="str">
        <f>_xlfn.IFNA(VLOOKUP($J21,Merged_couplings!$B:$R,MATCH(Y$1,Merged_couplings!$B$1:$R$1,0),FALSE),"")</f>
        <v/>
      </c>
      <c r="Z21" s="120" t="str">
        <f>_xlfn.IFNA(VLOOKUP($J21,Merged_couplings!$B:$R,MATCH(Z$1,Merged_couplings!$B$1:$R$1,0),FALSE),"")</f>
        <v/>
      </c>
      <c r="AA21" s="120" t="str">
        <f>_xlfn.IFNA(VLOOKUP($J21,Merged_couplings!$B:$R,MATCH(AA$1,Merged_couplings!$B$1:$R$1,0),FALSE),"")</f>
        <v/>
      </c>
      <c r="AB21" s="120" t="str">
        <f>_xlfn.IFNA(VLOOKUP($J21,Merged_couplings!$B:$R,MATCH(AB$1,Merged_couplings!$B$1:$R$1,0),FALSE),"")</f>
        <v/>
      </c>
      <c r="AC21" s="120" t="str">
        <f>_xlfn.IFNA(VLOOKUP($J21,Merged_couplings!$B:$R,MATCH(AC$1,Merged_couplings!$B$1:$R$1,0),FALSE),"")</f>
        <v/>
      </c>
      <c r="AD21" s="120" t="str">
        <f>_xlfn.IFNA(VLOOKUP($J21,Merged_couplings!$B:$R,MATCH(AD$1,Merged_couplings!$B$1:$R$1,0),FALSE),"")</f>
        <v/>
      </c>
      <c r="AE21" s="120">
        <f>_xlfn.IFNA(VLOOKUP($J21,Merged_couplings!$B:$R,MATCH(AE$1,Merged_couplings!$B$1:$R$1,0),FALSE),"")</f>
        <v>12.73566981275399</v>
      </c>
      <c r="AF21" s="120">
        <f>_xlfn.IFNA(VLOOKUP($J21,Merged_couplings!$B:$R,MATCH(AF$1,Merged_couplings!$B$1:$R$1,0),FALSE),"")</f>
        <v>12.73566981275399</v>
      </c>
      <c r="AG21" s="120">
        <f>_xlfn.IFNA(VLOOKUP($J21,Merged_couplings!$B:$R,MATCH(AG$1,Merged_couplings!$B$1:$R$1,0),FALSE),"")</f>
        <v>12.586187741679357</v>
      </c>
      <c r="AH21" s="120">
        <f>_xlfn.IFNA(VLOOKUP($J21,Merged_couplings!$B:$R,MATCH(AH$1,Merged_couplings!$B$1:$R$1,0),FALSE),"")</f>
        <v>10.127263273706232</v>
      </c>
      <c r="AI21" s="120" t="str">
        <f>_xlfn.IFNA(VLOOKUP($J21,Merged_couplings!$B:$R,MATCH(AI$1,Merged_couplings!$B$1:$R$1,0),FALSE),"")</f>
        <v/>
      </c>
      <c r="AJ21" s="120" t="str">
        <f>_xlfn.IFNA(VLOOKUP($J21,Merged_couplings!$B:$R,MATCH(AJ$1,Merged_couplings!$B$1:$R$1,0),FALSE),"")</f>
        <v/>
      </c>
      <c r="AK21" s="123" t="str" cm="1">
        <f t="array" ref="AK21">_xlfn.IFS(AND($X21&lt;&gt;"",Y21&lt;&gt;""),ABS($X21-Y21),AND($X21="",Y21=""),"",OR($X21&lt;&gt;"",Y21&lt;&gt;""),"-")</f>
        <v/>
      </c>
      <c r="AL21" s="122" t="str" cm="1">
        <f t="array" ref="AL21">_xlfn.IFS(AND($X21&lt;&gt;"",Z21&lt;&gt;""),ABS($X21-Z21),AND($X21="",Z21=""),"",OR($X21&lt;&gt;"",Z21&lt;&gt;""),"-")</f>
        <v/>
      </c>
      <c r="AM21" s="122" t="str" cm="1">
        <f t="array" ref="AM21">_xlfn.IFS(AND($X21&lt;&gt;"",AA21&lt;&gt;""),ABS($X21-AA21),AND($X21="",AA21=""),"",OR($X21&lt;&gt;"",AA21&lt;&gt;""),"-")</f>
        <v/>
      </c>
      <c r="AN21" s="122" t="str" cm="1">
        <f t="array" ref="AN21">_xlfn.IFS(AND($X21&lt;&gt;"",AB21&lt;&gt;""),ABS($X21-AB21),AND($X21="",AB21=""),"",OR($X21&lt;&gt;"",AB21&lt;&gt;""),"-")</f>
        <v/>
      </c>
      <c r="AO21" s="122" t="str" cm="1">
        <f t="array" ref="AO21">_xlfn.IFS(AND($X21&lt;&gt;"",AC21&lt;&gt;""),ABS($X21-AC21),AND($X21="",AC21=""),"",OR($X21&lt;&gt;"",AC21&lt;&gt;""),"-")</f>
        <v/>
      </c>
      <c r="AP21" s="122" t="str" cm="1">
        <f t="array" ref="AP21">_xlfn.IFS(AND($X21&lt;&gt;"",AD21&lt;&gt;""),ABS($X21-AD21),AND($X21="",AD21=""),"",OR($X21&lt;&gt;"",AD21&lt;&gt;""),"-")</f>
        <v/>
      </c>
      <c r="AQ21" s="122" t="str" cm="1">
        <f t="array" ref="AQ21">_xlfn.IFS(AND($X21&lt;&gt;"",AE21&lt;&gt;""),ABS($X21-AE21),AND($X21="",AE21=""),"",OR($X21&lt;&gt;"",AE21&lt;&gt;""),"-")</f>
        <v>-</v>
      </c>
      <c r="AR21" s="122" t="str" cm="1">
        <f t="array" ref="AR21">_xlfn.IFS(AND($X21&lt;&gt;"",AF21&lt;&gt;""),ABS($X21-AF21),AND($X21="",AF21=""),"",OR($X21&lt;&gt;"",AF21&lt;&gt;""),"-")</f>
        <v>-</v>
      </c>
      <c r="AS21" s="122" t="str" cm="1">
        <f t="array" ref="AS21">_xlfn.IFS(AND($X21&lt;&gt;"",AG21&lt;&gt;""),ABS($X21-AG21),AND($X21="",AG21=""),"",OR($X21&lt;&gt;"",AG21&lt;&gt;""),"-")</f>
        <v>-</v>
      </c>
      <c r="AT21" s="122" t="str" cm="1">
        <f t="array" ref="AT21">_xlfn.IFS(AND($X21&lt;&gt;"",AH21&lt;&gt;""),ABS($X21-AH21),AND($X21="",AH21=""),"",OR($X21&lt;&gt;"",AH21&lt;&gt;""),"-")</f>
        <v>-</v>
      </c>
      <c r="AU21" s="122" t="str" cm="1">
        <f t="array" ref="AU21">_xlfn.IFS(AND($X21&lt;&gt;"",AI21&lt;&gt;""),ABS($X21-AI21),AND($X21="",AI21=""),"",OR($X21&lt;&gt;"",AI21&lt;&gt;""),"-")</f>
        <v/>
      </c>
      <c r="AV21" s="122" t="str" cm="1">
        <f t="array" ref="AV21">_xlfn.IFS(AND($X21&lt;&gt;"",AJ21&lt;&gt;""),ABS($X21-AJ21),AND($X21="",AJ21=""),"",OR($X21&lt;&gt;"",AJ21&lt;&gt;""),"-")</f>
        <v/>
      </c>
      <c r="AW21" s="123" t="str" cm="1">
        <f t="array" ref="AW21">_xlfn.IFS(AND($Y21&lt;&gt;"",Z21&lt;&gt;""),ABS($Y21-Z21),AND($Y21="",Z21=""),"",OR($Y21&lt;&gt;"",Z21&lt;&gt;""),"-")</f>
        <v/>
      </c>
      <c r="AX21" s="122" t="str" cm="1">
        <f t="array" ref="AX21">_xlfn.IFS(AND($Y21&lt;&gt;"",AA21&lt;&gt;""),ABS($Y21-AA21),AND($Y21="",AA21=""),"",OR($Y21&lt;&gt;"",AA21&lt;&gt;""),"-")</f>
        <v/>
      </c>
      <c r="AY21" s="122" t="str" cm="1">
        <f t="array" ref="AY21">_xlfn.IFS(AND($Y21&lt;&gt;"",AB21&lt;&gt;""),ABS($Y21-AB21),AND($Y21="",AB21=""),"",OR($Y21&lt;&gt;"",AB21&lt;&gt;""),"-")</f>
        <v/>
      </c>
      <c r="AZ21" s="122" t="str" cm="1">
        <f t="array" ref="AZ21">_xlfn.IFS(AND($Y21&lt;&gt;"",AC21&lt;&gt;""),ABS($Y21-AC21),AND($Y21="",AC21=""),"",OR($Y21&lt;&gt;"",AC21&lt;&gt;""),"-")</f>
        <v/>
      </c>
      <c r="BA21" s="122" t="str" cm="1">
        <f t="array" ref="BA21">_xlfn.IFS(AND($Y21&lt;&gt;"",AD21&lt;&gt;""),ABS($Y21-AD21),AND($Y21="",AD21=""),"",OR($Y21&lt;&gt;"",AD21&lt;&gt;""),"-")</f>
        <v/>
      </c>
      <c r="BB21" s="122" t="str" cm="1">
        <f t="array" ref="BB21">_xlfn.IFS(AND($Y21&lt;&gt;"",AE21&lt;&gt;""),ABS($Y21-AE21),AND($Y21="",AE21=""),"",OR($Y21&lt;&gt;"",AE21&lt;&gt;""),"-")</f>
        <v>-</v>
      </c>
      <c r="BC21" s="122" t="str" cm="1">
        <f t="array" ref="BC21">_xlfn.IFS(AND($Y21&lt;&gt;"",AF21&lt;&gt;""),ABS($Y21-AF21),AND($Y21="",AF21=""),"",OR($Y21&lt;&gt;"",AF21&lt;&gt;""),"-")</f>
        <v>-</v>
      </c>
      <c r="BD21" s="122" t="str" cm="1">
        <f t="array" ref="BD21">_xlfn.IFS(AND($Y21&lt;&gt;"",AG21&lt;&gt;""),ABS($Y21-AG21),AND($Y21="",AG21=""),"",OR($Y21&lt;&gt;"",AG21&lt;&gt;""),"-")</f>
        <v>-</v>
      </c>
      <c r="BE21" s="122" t="str" cm="1">
        <f t="array" ref="BE21">_xlfn.IFS(AND($Y21&lt;&gt;"",AH21&lt;&gt;""),ABS($Y21-AH21),AND($Y21="",AH21=""),"",OR($Y21&lt;&gt;"",AH21&lt;&gt;""),"-")</f>
        <v>-</v>
      </c>
      <c r="BF21" s="122" t="str" cm="1">
        <f t="array" ref="BF21">_xlfn.IFS(AND($Y21&lt;&gt;"",AI21&lt;&gt;""),ABS($Y21-AI21),AND($Y21="",AI21=""),"",OR($Y21&lt;&gt;"",AI21&lt;&gt;""),"-")</f>
        <v/>
      </c>
      <c r="BG21" s="122" t="str" cm="1">
        <f t="array" ref="BG21">_xlfn.IFS(AND($Y21&lt;&gt;"",AJ21&lt;&gt;""),ABS($Y21-AJ21),AND($Y21="",AJ21=""),"",OR($Y21&lt;&gt;"",AJ21&lt;&gt;""),"-")</f>
        <v/>
      </c>
      <c r="BH21" s="121" t="str" cm="1">
        <f t="array" ref="BH21">_xlfn.IFS(AND($Z21&lt;&gt;"",AA21&lt;&gt;""),ABS($Z21-AA21),AND($Z21="",AA21=""),"",OR($Z21&lt;&gt;"",AA21&lt;&gt;""),"-")</f>
        <v/>
      </c>
      <c r="BI21" s="120" t="str" cm="1">
        <f t="array" ref="BI21">_xlfn.IFS(AND($Z21&lt;&gt;"",AB21&lt;&gt;""),ABS($Z21-AB21),AND($Z21="",AB21=""),"",OR($Z21&lt;&gt;"",AB21&lt;&gt;""),"-")</f>
        <v/>
      </c>
      <c r="BJ21" s="120" t="str" cm="1">
        <f t="array" ref="BJ21">_xlfn.IFS(AND($Z21&lt;&gt;"",AC21&lt;&gt;""),ABS($Z21-AC21),AND($Z21="",AC21=""),"",OR($Z21&lt;&gt;"",AC21&lt;&gt;""),"-")</f>
        <v/>
      </c>
      <c r="BK21" s="120" t="str" cm="1">
        <f t="array" ref="BK21">_xlfn.IFS(AND($Z21&lt;&gt;"",AD21&lt;&gt;""),ABS($Z21-AD21),AND($Z21="",AD21=""),"",OR($Z21&lt;&gt;"",AD21&lt;&gt;""),"-")</f>
        <v/>
      </c>
      <c r="BL21" s="120" t="str" cm="1">
        <f t="array" ref="BL21">_xlfn.IFS(AND($Z21&lt;&gt;"",AE21&lt;&gt;""),ABS($Z21-AE21),AND($Z21="",AE21=""),"",OR($Z21&lt;&gt;"",AE21&lt;&gt;""),"-")</f>
        <v>-</v>
      </c>
      <c r="BM21" s="120" t="str" cm="1">
        <f t="array" ref="BM21">_xlfn.IFS(AND($Z21&lt;&gt;"",AF21&lt;&gt;""),ABS($Z21-AF21),AND($Z21="",AF21=""),"",OR($Z21&lt;&gt;"",AF21&lt;&gt;""),"-")</f>
        <v>-</v>
      </c>
      <c r="BN21" s="120" t="str" cm="1">
        <f t="array" ref="BN21">_xlfn.IFS(AND($Z21&lt;&gt;"",AG21&lt;&gt;""),ABS($Z21-AG21),AND($Z21="",AG21=""),"",OR($Z21&lt;&gt;"",AG21&lt;&gt;""),"-")</f>
        <v>-</v>
      </c>
      <c r="BO21" s="120" t="str" cm="1">
        <f t="array" ref="BO21">_xlfn.IFS(AND($Z21&lt;&gt;"",AH21&lt;&gt;""),ABS($Z21-AH21),AND($Z21="",AH21=""),"",OR($Z21&lt;&gt;"",AH21&lt;&gt;""),"-")</f>
        <v>-</v>
      </c>
      <c r="BP21" s="120" t="str" cm="1">
        <f t="array" ref="BP21">_xlfn.IFS(AND($Z21&lt;&gt;"",AI21&lt;&gt;""),ABS($Z21-AI21),AND($Z21="",AI21=""),"",OR($Z21&lt;&gt;"",AI21&lt;&gt;""),"-")</f>
        <v/>
      </c>
      <c r="BQ21" s="120" t="str" cm="1">
        <f t="array" ref="BQ21">_xlfn.IFS(AND($Z21&lt;&gt;"",AJ21&lt;&gt;""),ABS($Z21-AJ21),AND($Z21="",AJ21=""),"",OR($Z21&lt;&gt;"",AJ21&lt;&gt;""),"-")</f>
        <v/>
      </c>
      <c r="BR21" s="121" t="str" cm="1">
        <f t="array" ref="BR21">_xlfn.IFS(AND($AA21&lt;&gt;"",AB21&lt;&gt;""),ABS($AA21-AB21),AND($AA21="",AB21=""),"",OR($AA21&lt;&gt;"",AB21&lt;&gt;""),"-")</f>
        <v/>
      </c>
      <c r="BS21" s="120" t="str" cm="1">
        <f t="array" ref="BS21">_xlfn.IFS(AND($AA21&lt;&gt;"",AC21&lt;&gt;""),ABS($AA21-AC21),AND($AA21="",AC21=""),"",OR($AA21&lt;&gt;"",AC21&lt;&gt;""),"-")</f>
        <v/>
      </c>
      <c r="BT21" s="120" t="str" cm="1">
        <f t="array" ref="BT21">_xlfn.IFS(AND($AA21&lt;&gt;"",AD21&lt;&gt;""),ABS($AA21-AD21),AND($AA21="",AD21=""),"",OR($AA21&lt;&gt;"",AD21&lt;&gt;""),"-")</f>
        <v/>
      </c>
      <c r="BU21" s="120" t="str" cm="1">
        <f t="array" ref="BU21">_xlfn.IFS(AND($AA21&lt;&gt;"",AE21&lt;&gt;""),ABS($AA21-AE21),AND($AA21="",AE21=""),"",OR($AA21&lt;&gt;"",AE21&lt;&gt;""),"-")</f>
        <v>-</v>
      </c>
      <c r="BV21" s="120" t="str" cm="1">
        <f t="array" ref="BV21">_xlfn.IFS(AND($AA21&lt;&gt;"",AF21&lt;&gt;""),ABS($AA21-AF21),AND($AA21="",AF21=""),"",OR($AA21&lt;&gt;"",AF21&lt;&gt;""),"-")</f>
        <v>-</v>
      </c>
      <c r="BW21" s="120" t="str" cm="1">
        <f t="array" ref="BW21">_xlfn.IFS(AND($AA21&lt;&gt;"",AG21&lt;&gt;""),ABS($AA21-AG21),AND($AA21="",AG21=""),"",OR($AA21&lt;&gt;"",AG21&lt;&gt;""),"-")</f>
        <v>-</v>
      </c>
      <c r="BX21" s="120" t="str" cm="1">
        <f t="array" ref="BX21">_xlfn.IFS(AND($AA21&lt;&gt;"",AH21&lt;&gt;""),ABS($AA21-AH21),AND($AA21="",AH21=""),"",OR($AA21&lt;&gt;"",AH21&lt;&gt;""),"-")</f>
        <v>-</v>
      </c>
      <c r="BY21" s="120" t="str" cm="1">
        <f t="array" ref="BY21">_xlfn.IFS(AND($AA21&lt;&gt;"",AI21&lt;&gt;""),ABS($AA21-AI21),AND($AA21="",AI21=""),"",OR($AA21&lt;&gt;"",AI21&lt;&gt;""),"-")</f>
        <v/>
      </c>
      <c r="BZ21" s="120" t="str" cm="1">
        <f t="array" ref="BZ21">_xlfn.IFS(AND($AA21&lt;&gt;"",AJ21&lt;&gt;""),ABS($AA21-AJ21),AND($AA21="",AJ21=""),"",OR($AA21&lt;&gt;"",AJ21&lt;&gt;""),"-")</f>
        <v/>
      </c>
      <c r="CA21" s="121" t="str" cm="1">
        <f t="array" ref="CA21">_xlfn.IFS(AND($AB21&lt;&gt;"",AC21&lt;&gt;""),ABS($AB21-AC21),AND($AB21="",AC21=""),"",OR($AB21&lt;&gt;"",AC21&lt;&gt;""),"-")</f>
        <v/>
      </c>
      <c r="CB21" s="120" t="str" cm="1">
        <f t="array" ref="CB21">_xlfn.IFS(AND($AB21&lt;&gt;"",AD21&lt;&gt;""),ABS($AB21-AD21),AND($AB21="",AD21=""),"",OR($AB21&lt;&gt;"",AD21&lt;&gt;""),"-")</f>
        <v/>
      </c>
      <c r="CC21" s="120" t="str" cm="1">
        <f t="array" ref="CC21">_xlfn.IFS(AND($AB21&lt;&gt;"",AE21&lt;&gt;""),ABS($AB21-AE21),AND($AB21="",AE21=""),"",OR($AB21&lt;&gt;"",AE21&lt;&gt;""),"-")</f>
        <v>-</v>
      </c>
      <c r="CD21" s="120" t="str" cm="1">
        <f t="array" ref="CD21">_xlfn.IFS(AND($AB21&lt;&gt;"",AF21&lt;&gt;""),ABS($AB21-AF21),AND($AB21="",AF21=""),"",OR($AB21&lt;&gt;"",AF21&lt;&gt;""),"-")</f>
        <v>-</v>
      </c>
      <c r="CE21" s="120" t="str" cm="1">
        <f t="array" ref="CE21">_xlfn.IFS(AND($AB21&lt;&gt;"",AG21&lt;&gt;""),ABS($AB21-AG21),AND($AB21="",AG21=""),"",OR($AB21&lt;&gt;"",AG21&lt;&gt;""),"-")</f>
        <v>-</v>
      </c>
      <c r="CF21" s="120" t="str" cm="1">
        <f t="array" ref="CF21">_xlfn.IFS(AND($AB21&lt;&gt;"",AH21&lt;&gt;""),ABS($AB21-AH21),AND($AB21="",AH21=""),"",OR($AB21&lt;&gt;"",AH21&lt;&gt;""),"-")</f>
        <v>-</v>
      </c>
      <c r="CG21" s="120" t="str" cm="1">
        <f t="array" ref="CG21">_xlfn.IFS(AND($AB21&lt;&gt;"",AI21&lt;&gt;""),ABS($AB21-AI21),AND($AB21="",AI21=""),"",OR($AB21&lt;&gt;"",AI21&lt;&gt;""),"-")</f>
        <v/>
      </c>
      <c r="CH21" s="120" t="str" cm="1">
        <f t="array" ref="CH21">_xlfn.IFS(AND($AB21&lt;&gt;"",AJ21&lt;&gt;""),ABS($AB21-AJ21),AND($AB21="",AJ21=""),"",OR($AB21&lt;&gt;"",AJ21&lt;&gt;""),"-")</f>
        <v/>
      </c>
      <c r="CI21" s="121" t="str" cm="1">
        <f t="array" ref="CI21">_xlfn.IFS(AND($AC21&lt;&gt;"",AD21&lt;&gt;""),ABS($AC21-AD21),AND($AC21="",AD21=""),"",OR($AC21&lt;&gt;"",AD21&lt;&gt;""),"-")</f>
        <v/>
      </c>
      <c r="CJ21" s="120" t="str" cm="1">
        <f t="array" ref="CJ21">_xlfn.IFS(AND($AC21&lt;&gt;"",AE21&lt;&gt;""),ABS($AC21-AE21),AND($AC21="",AE21=""),"",OR($AC21&lt;&gt;"",AE21&lt;&gt;""),"-")</f>
        <v>-</v>
      </c>
      <c r="CK21" s="120" t="str" cm="1">
        <f t="array" ref="CK21">_xlfn.IFS(AND($AC21&lt;&gt;"",AF21&lt;&gt;""),ABS($AC21-AF21),AND($AC21="",AF21=""),"",OR($AC21&lt;&gt;"",AF21&lt;&gt;""),"-")</f>
        <v>-</v>
      </c>
      <c r="CL21" s="120" t="str" cm="1">
        <f t="array" ref="CL21">_xlfn.IFS(AND($AC21&lt;&gt;"",AG21&lt;&gt;""),ABS($AC21-AG21),AND($AC21="",AG21=""),"",OR($AC21&lt;&gt;"",AG21&lt;&gt;""),"-")</f>
        <v>-</v>
      </c>
      <c r="CM21" s="120" t="str" cm="1">
        <f t="array" ref="CM21">_xlfn.IFS(AND($AC21&lt;&gt;"",AH21&lt;&gt;""),ABS($AC21-AH21),AND($AC21="",AH21=""),"",OR($AC21&lt;&gt;"",AH21&lt;&gt;""),"-")</f>
        <v>-</v>
      </c>
      <c r="CN21" s="120" t="str" cm="1">
        <f t="array" ref="CN21">_xlfn.IFS(AND($AC21&lt;&gt;"",AI21&lt;&gt;""),ABS($AC21-AI21),AND($AC21="",AI21=""),"",OR($AC21&lt;&gt;"",AI21&lt;&gt;""),"-")</f>
        <v/>
      </c>
      <c r="CO21" s="120" t="str" cm="1">
        <f t="array" ref="CO21">_xlfn.IFS(AND($AC21&lt;&gt;"",AJ21&lt;&gt;""),ABS($AC21-AJ21),AND($AC21="",AJ21=""),"",OR($AC21&lt;&gt;"",AJ21&lt;&gt;""),"-")</f>
        <v/>
      </c>
      <c r="CP21" s="121" t="str" cm="1">
        <f t="array" ref="CP21">_xlfn.IFS(AND($AD21&lt;&gt;"",AE21&lt;&gt;""),ABS($AD21-AE21),AND($AD21="",AE21=""),"",OR($AD21&lt;&gt;"",AE21&lt;&gt;""),"-")</f>
        <v>-</v>
      </c>
      <c r="CQ21" s="120" t="str" cm="1">
        <f t="array" ref="CQ21">_xlfn.IFS(AND($AD21&lt;&gt;"",AF21&lt;&gt;""),ABS($AD21-AF21),AND($AD21="",AF21=""),"",OR($AD21&lt;&gt;"",AF21&lt;&gt;""),"-")</f>
        <v>-</v>
      </c>
      <c r="CR21" s="120" t="str" cm="1">
        <f t="array" ref="CR21">_xlfn.IFS(AND($AD21&lt;&gt;"",AG21&lt;&gt;""),ABS($AD21-AG21),AND($AD21="",AG21=""),"",OR($AD21&lt;&gt;"",AG21&lt;&gt;""),"-")</f>
        <v>-</v>
      </c>
      <c r="CS21" s="120" t="str" cm="1">
        <f t="array" ref="CS21">_xlfn.IFS(AND($AD21&lt;&gt;"",AH21&lt;&gt;""),ABS($AD21-AH21),AND($AD21="",AH21=""),"",OR($AD21&lt;&gt;"",AH21&lt;&gt;""),"-")</f>
        <v>-</v>
      </c>
      <c r="CT21" s="120" t="str" cm="1">
        <f t="array" ref="CT21">_xlfn.IFS(AND($AD21&lt;&gt;"",AI21&lt;&gt;""),ABS($AD21-AI21),AND($AD21="",AI21=""),"",OR($AD21&lt;&gt;"",AI21&lt;&gt;""),"-")</f>
        <v/>
      </c>
      <c r="CU21" s="120" t="str" cm="1">
        <f t="array" ref="CU21">_xlfn.IFS(AND($AD21&lt;&gt;"",AJ21&lt;&gt;""),ABS($AD21-AJ21),AND($AD21="",AJ21=""),"",OR($AD21&lt;&gt;"",AJ21&lt;&gt;""),"-")</f>
        <v/>
      </c>
      <c r="CV21" s="121" cm="1">
        <f t="array" ref="CV21">_xlfn.IFS(AND($AE21&lt;&gt;"",AF21&lt;&gt;""),ABS($AE21-AF21),AND($AE21="",AF21=""),"",OR($AE21&lt;&gt;"",AF21&lt;&gt;""),"-")</f>
        <v>0</v>
      </c>
      <c r="CW21" s="120" cm="1">
        <f t="array" ref="CW21">_xlfn.IFS(AND($AE21&lt;&gt;"",AG21&lt;&gt;""),ABS($AE21-AG21),AND($AE21="",AG21=""),"",OR($AE21&lt;&gt;"",AG21&lt;&gt;""),"-")</f>
        <v>0.14948207107463318</v>
      </c>
      <c r="CX21" s="120" cm="1">
        <f t="array" ref="CX21">_xlfn.IFS(AND($AE21&lt;&gt;"",AH21&lt;&gt;""),ABS($AE21-AH21),AND($AE21="",AH21=""),"",OR($AE21&lt;&gt;"",AH21&lt;&gt;""),"-")</f>
        <v>2.608406539047758</v>
      </c>
      <c r="CY21" s="120" t="str" cm="1">
        <f t="array" ref="CY21">_xlfn.IFS(AND($AE21&lt;&gt;"",AI21&lt;&gt;""),ABS($AE21-AI21),AND($AE21="",AI21=""),"",OR($AE21&lt;&gt;"",AI21&lt;&gt;""),"-")</f>
        <v>-</v>
      </c>
      <c r="CZ21" s="120" t="str" cm="1">
        <f t="array" ref="CZ21">_xlfn.IFS(AND($AE21&lt;&gt;"",AJ21&lt;&gt;""),ABS($AE21-AJ21),AND($AE21="",AJ21=""),"",OR($AE21&lt;&gt;"",AJ21&lt;&gt;""),"-")</f>
        <v>-</v>
      </c>
      <c r="DA21" s="121" cm="1">
        <f t="array" ref="DA21">_xlfn.IFS(AND($AF21&lt;&gt;"",AG21&lt;&gt;""),ABS($AF21-AG21),AND($AF21="",AG21=""),"",OR($AF21&lt;&gt;"",AG21&lt;&gt;""),"-")</f>
        <v>0.14948207107463318</v>
      </c>
      <c r="DB21" s="120" cm="1">
        <f t="array" ref="DB21">_xlfn.IFS(AND($AF21&lt;&gt;"",AH21&lt;&gt;""),ABS($AF21-AH21),AND($AF21="",AH21=""),"",OR($AF21&lt;&gt;"",AH21&lt;&gt;""),"-")</f>
        <v>2.608406539047758</v>
      </c>
      <c r="DC21" s="120" t="str" cm="1">
        <f t="array" ref="DC21">_xlfn.IFS(AND($AF21&lt;&gt;"",AI21&lt;&gt;""),ABS($AF21-AI21),AND($AF21="",AI21=""),"",OR($AF21&lt;&gt;"",AI21&lt;&gt;""),"-")</f>
        <v>-</v>
      </c>
      <c r="DD21" s="120" t="str" cm="1">
        <f t="array" ref="DD21">_xlfn.IFS(AND($AF21&lt;&gt;"",AJ21&lt;&gt;""),ABS($AF21-AJ21),AND($AF21="",AJ21=""),"",OR($AF21&lt;&gt;"",AJ21&lt;&gt;""),"-")</f>
        <v>-</v>
      </c>
      <c r="DE21" s="121" cm="1">
        <f t="array" ref="DE21">_xlfn.IFS(AND($AG21&lt;&gt;"",AH21&lt;&gt;""),ABS($AG21-AH21),AND($AG21="",AH21=""),"",OR($AG21&lt;&gt;"",AH21&lt;&gt;""),"-")</f>
        <v>2.4589244679731248</v>
      </c>
      <c r="DF21" s="120" t="str" cm="1">
        <f t="array" ref="DF21">_xlfn.IFS(AND($AG21&lt;&gt;"",AI21&lt;&gt;""),ABS($AG21-AI21),AND($AG21="",AI21=""),"",OR($AG21&lt;&gt;"",AI21&lt;&gt;""),"-")</f>
        <v>-</v>
      </c>
      <c r="DG21" s="120" t="str" cm="1">
        <f t="array" ref="DG21">_xlfn.IFS(AND($AG21&lt;&gt;"",AJ21&lt;&gt;""),ABS($AG21-AJ21),AND($AG21="",AJ21=""),"",OR($AG21&lt;&gt;"",AJ21&lt;&gt;""),"-")</f>
        <v>-</v>
      </c>
      <c r="DH21" s="121" t="str" cm="1">
        <f t="array" ref="DH21">_xlfn.IFS(AND($AH21&lt;&gt;"",AI21&lt;&gt;""),ABS($AH21-AI21),AND($AH21="",AI21=""),"",OR($AH21&lt;&gt;"",AI21&lt;&gt;""),"-")</f>
        <v>-</v>
      </c>
      <c r="DI21" s="120" t="str" cm="1">
        <f t="array" ref="DI21">_xlfn.IFS(AND($AH21&lt;&gt;"",AJ21&lt;&gt;""),ABS($AH21-AJ21),AND($AH21="",AJ21=""),"",OR($AH21&lt;&gt;"",AJ21&lt;&gt;""),"-")</f>
        <v>-</v>
      </c>
      <c r="DJ21" s="121" t="str" cm="1">
        <f t="array" ref="DJ21">_xlfn.IFS(AND($AI21&lt;&gt;"",AJ21&lt;&gt;""),ABS($AI21-AJ21),AND($AI21="",AJ21=""),"",OR($AI21&lt;&gt;"",AJ21&lt;&gt;""),"-")</f>
        <v/>
      </c>
    </row>
    <row r="22" spans="1:114" x14ac:dyDescent="0.2">
      <c r="A22" s="120" t="str">
        <f t="shared" si="0"/>
        <v>ok</v>
      </c>
      <c r="B22" s="186">
        <f t="shared" si="1"/>
        <v>0</v>
      </c>
      <c r="C22" s="186">
        <f t="shared" si="2"/>
        <v>100</v>
      </c>
      <c r="D22" s="186">
        <f t="shared" si="3"/>
        <v>0</v>
      </c>
      <c r="E22" s="263">
        <f t="shared" si="4"/>
        <v>4</v>
      </c>
      <c r="F22" s="186">
        <f t="shared" si="5"/>
        <v>4</v>
      </c>
      <c r="G22" s="186">
        <f t="shared" si="6"/>
        <v>100</v>
      </c>
      <c r="H22" s="262" t="str">
        <f t="shared" si="7"/>
        <v/>
      </c>
      <c r="I22" s="187" t="str">
        <f t="shared" si="8"/>
        <v>I</v>
      </c>
      <c r="J22" s="260" t="s">
        <v>65</v>
      </c>
      <c r="K22" s="259" t="str">
        <f>VLOOKUP($J22,Merged_couplings!$B:$BU,MATCH(K$1,Merged_couplings!$B$1:$BU$1,0),FALSE)</f>
        <v>-I-</v>
      </c>
      <c r="L22" s="258" t="str">
        <f>VLOOKUP($J22,Merged_couplings!$B:$BU,MATCH(L$1,Merged_couplings!$B$1:$BU$1,0),FALSE)</f>
        <v>-I-</v>
      </c>
      <c r="M22" s="258" t="str">
        <f>VLOOKUP($J22,Merged_couplings!$B:$BU,MATCH(M$1,Merged_couplings!$B$1:$BU$1,0),FALSE)</f>
        <v>-I-</v>
      </c>
      <c r="N22" s="258" t="str">
        <f>VLOOKUP($J22,Merged_couplings!$B:$BU,MATCH(N$1,Merged_couplings!$B$1:$BU$1,0),FALSE)</f>
        <v>-I-</v>
      </c>
      <c r="O22" s="258" t="str">
        <f>VLOOKUP($J22,Merged_couplings!$B:$BU,MATCH(O$1,Merged_couplings!$B$1:$BU$1,0),FALSE)</f>
        <v>-I-</v>
      </c>
      <c r="P22" s="258" t="str">
        <f>VLOOKUP($J22,Merged_couplings!$B:$BU,MATCH(P$1,Merged_couplings!$B$1:$BU$1,0),FALSE)</f>
        <v>-I-</v>
      </c>
      <c r="Q22" s="258" t="str">
        <f>VLOOKUP($J22,Merged_couplings!$B:$BU,MATCH(Q$1,Merged_couplings!$B$1:$BU$1,0),FALSE)</f>
        <v>-I-</v>
      </c>
      <c r="R22" s="258" t="str">
        <f>VLOOKUP($J22,Merged_couplings!$B:$BU,MATCH(R$1,Merged_couplings!$B$1:$BU$1,0),FALSE)</f>
        <v>-IG</v>
      </c>
      <c r="S22" s="258" t="str">
        <f>VLOOKUP($J22,Merged_couplings!$B:$BU,MATCH(S$1,Merged_couplings!$B$1:$BU$1,0),FALSE)</f>
        <v>-IG</v>
      </c>
      <c r="T22" s="258" t="str">
        <f>VLOOKUP($J22,Merged_couplings!$B:$BU,MATCH(T$1,Merged_couplings!$B$1:$BU$1,0),FALSE)</f>
        <v>-IG</v>
      </c>
      <c r="U22" s="258" t="str">
        <f>VLOOKUP($J22,Merged_couplings!$B:$BU,MATCH(U$1,Merged_couplings!$B$1:$BU$1,0),FALSE)</f>
        <v>-IG</v>
      </c>
      <c r="V22" s="258" t="str">
        <f>VLOOKUP($J22,Merged_couplings!$B:$BU,MATCH(V$1,Merged_couplings!$B$1:$BU$1,0),FALSE)</f>
        <v>-I-</v>
      </c>
      <c r="W22" s="258" t="str">
        <f>VLOOKUP($J22,Merged_couplings!$B:$BU,MATCH(W$1,Merged_couplings!$B$1:$BU$1,0),FALSE)</f>
        <v>-I-</v>
      </c>
      <c r="X22" s="121" t="str">
        <f>_xlfn.IFNA(VLOOKUP($J22,Merged_couplings!$B:$R,MATCH(X$1,Merged_couplings!$B$1:$R$1,0),FALSE),"")</f>
        <v/>
      </c>
      <c r="Y22" s="120" t="str">
        <f>_xlfn.IFNA(VLOOKUP($J22,Merged_couplings!$B:$R,MATCH(Y$1,Merged_couplings!$B$1:$R$1,0),FALSE),"")</f>
        <v/>
      </c>
      <c r="Z22" s="120" t="str">
        <f>_xlfn.IFNA(VLOOKUP($J22,Merged_couplings!$B:$R,MATCH(Z$1,Merged_couplings!$B$1:$R$1,0),FALSE),"")</f>
        <v/>
      </c>
      <c r="AA22" s="120" t="str">
        <f>_xlfn.IFNA(VLOOKUP($J22,Merged_couplings!$B:$R,MATCH(AA$1,Merged_couplings!$B$1:$R$1,0),FALSE),"")</f>
        <v/>
      </c>
      <c r="AB22" s="120" t="str">
        <f>_xlfn.IFNA(VLOOKUP($J22,Merged_couplings!$B:$R,MATCH(AB$1,Merged_couplings!$B$1:$R$1,0),FALSE),"")</f>
        <v/>
      </c>
      <c r="AC22" s="120" t="str">
        <f>_xlfn.IFNA(VLOOKUP($J22,Merged_couplings!$B:$R,MATCH(AC$1,Merged_couplings!$B$1:$R$1,0),FALSE),"")</f>
        <v/>
      </c>
      <c r="AD22" s="120" t="str">
        <f>_xlfn.IFNA(VLOOKUP($J22,Merged_couplings!$B:$R,MATCH(AD$1,Merged_couplings!$B$1:$R$1,0),FALSE),"")</f>
        <v/>
      </c>
      <c r="AE22" s="120">
        <f>_xlfn.IFNA(VLOOKUP($J22,Merged_couplings!$B:$R,MATCH(AE$1,Merged_couplings!$B$1:$R$1,0),FALSE),"")</f>
        <v>12.254534401697075</v>
      </c>
      <c r="AF22" s="120">
        <f>_xlfn.IFNA(VLOOKUP($J22,Merged_couplings!$B:$R,MATCH(AF$1,Merged_couplings!$B$1:$R$1,0),FALSE),"")</f>
        <v>12.254534401697075</v>
      </c>
      <c r="AG22" s="120">
        <f>_xlfn.IFNA(VLOOKUP($J22,Merged_couplings!$B:$R,MATCH(AG$1,Merged_couplings!$B$1:$R$1,0),FALSE),"")</f>
        <v>12.100348559552234</v>
      </c>
      <c r="AH22" s="120">
        <f>_xlfn.IFNA(VLOOKUP($J22,Merged_couplings!$B:$R,MATCH(AH$1,Merged_couplings!$B$1:$R$1,0),FALSE),"")</f>
        <v>10.672488078579878</v>
      </c>
      <c r="AI22" s="120" t="str">
        <f>_xlfn.IFNA(VLOOKUP($J22,Merged_couplings!$B:$R,MATCH(AI$1,Merged_couplings!$B$1:$R$1,0),FALSE),"")</f>
        <v/>
      </c>
      <c r="AJ22" s="120" t="str">
        <f>_xlfn.IFNA(VLOOKUP($J22,Merged_couplings!$B:$R,MATCH(AJ$1,Merged_couplings!$B$1:$R$1,0),FALSE),"")</f>
        <v/>
      </c>
      <c r="AK22" s="123" t="str" cm="1">
        <f t="array" ref="AK22">_xlfn.IFS(AND($X22&lt;&gt;"",Y22&lt;&gt;""),ABS($X22-Y22),AND($X22="",Y22=""),"",OR($X22&lt;&gt;"",Y22&lt;&gt;""),"-")</f>
        <v/>
      </c>
      <c r="AL22" s="122" t="str" cm="1">
        <f t="array" ref="AL22">_xlfn.IFS(AND($X22&lt;&gt;"",Z22&lt;&gt;""),ABS($X22-Z22),AND($X22="",Z22=""),"",OR($X22&lt;&gt;"",Z22&lt;&gt;""),"-")</f>
        <v/>
      </c>
      <c r="AM22" s="122" t="str" cm="1">
        <f t="array" ref="AM22">_xlfn.IFS(AND($X22&lt;&gt;"",AA22&lt;&gt;""),ABS($X22-AA22),AND($X22="",AA22=""),"",OR($X22&lt;&gt;"",AA22&lt;&gt;""),"-")</f>
        <v/>
      </c>
      <c r="AN22" s="122" t="str" cm="1">
        <f t="array" ref="AN22">_xlfn.IFS(AND($X22&lt;&gt;"",AB22&lt;&gt;""),ABS($X22-AB22),AND($X22="",AB22=""),"",OR($X22&lt;&gt;"",AB22&lt;&gt;""),"-")</f>
        <v/>
      </c>
      <c r="AO22" s="122" t="str" cm="1">
        <f t="array" ref="AO22">_xlfn.IFS(AND($X22&lt;&gt;"",AC22&lt;&gt;""),ABS($X22-AC22),AND($X22="",AC22=""),"",OR($X22&lt;&gt;"",AC22&lt;&gt;""),"-")</f>
        <v/>
      </c>
      <c r="AP22" s="122" t="str" cm="1">
        <f t="array" ref="AP22">_xlfn.IFS(AND($X22&lt;&gt;"",AD22&lt;&gt;""),ABS($X22-AD22),AND($X22="",AD22=""),"",OR($X22&lt;&gt;"",AD22&lt;&gt;""),"-")</f>
        <v/>
      </c>
      <c r="AQ22" s="122" t="str" cm="1">
        <f t="array" ref="AQ22">_xlfn.IFS(AND($X22&lt;&gt;"",AE22&lt;&gt;""),ABS($X22-AE22),AND($X22="",AE22=""),"",OR($X22&lt;&gt;"",AE22&lt;&gt;""),"-")</f>
        <v>-</v>
      </c>
      <c r="AR22" s="122" t="str" cm="1">
        <f t="array" ref="AR22">_xlfn.IFS(AND($X22&lt;&gt;"",AF22&lt;&gt;""),ABS($X22-AF22),AND($X22="",AF22=""),"",OR($X22&lt;&gt;"",AF22&lt;&gt;""),"-")</f>
        <v>-</v>
      </c>
      <c r="AS22" s="122" t="str" cm="1">
        <f t="array" ref="AS22">_xlfn.IFS(AND($X22&lt;&gt;"",AG22&lt;&gt;""),ABS($X22-AG22),AND($X22="",AG22=""),"",OR($X22&lt;&gt;"",AG22&lt;&gt;""),"-")</f>
        <v>-</v>
      </c>
      <c r="AT22" s="122" t="str" cm="1">
        <f t="array" ref="AT22">_xlfn.IFS(AND($X22&lt;&gt;"",AH22&lt;&gt;""),ABS($X22-AH22),AND($X22="",AH22=""),"",OR($X22&lt;&gt;"",AH22&lt;&gt;""),"-")</f>
        <v>-</v>
      </c>
      <c r="AU22" s="122" t="str" cm="1">
        <f t="array" ref="AU22">_xlfn.IFS(AND($X22&lt;&gt;"",AI22&lt;&gt;""),ABS($X22-AI22),AND($X22="",AI22=""),"",OR($X22&lt;&gt;"",AI22&lt;&gt;""),"-")</f>
        <v/>
      </c>
      <c r="AV22" s="122" t="str" cm="1">
        <f t="array" ref="AV22">_xlfn.IFS(AND($X22&lt;&gt;"",AJ22&lt;&gt;""),ABS($X22-AJ22),AND($X22="",AJ22=""),"",OR($X22&lt;&gt;"",AJ22&lt;&gt;""),"-")</f>
        <v/>
      </c>
      <c r="AW22" s="123" t="str" cm="1">
        <f t="array" ref="AW22">_xlfn.IFS(AND($Y22&lt;&gt;"",Z22&lt;&gt;""),ABS($Y22-Z22),AND($Y22="",Z22=""),"",OR($Y22&lt;&gt;"",Z22&lt;&gt;""),"-")</f>
        <v/>
      </c>
      <c r="AX22" s="122" t="str" cm="1">
        <f t="array" ref="AX22">_xlfn.IFS(AND($Y22&lt;&gt;"",AA22&lt;&gt;""),ABS($Y22-AA22),AND($Y22="",AA22=""),"",OR($Y22&lt;&gt;"",AA22&lt;&gt;""),"-")</f>
        <v/>
      </c>
      <c r="AY22" s="122" t="str" cm="1">
        <f t="array" ref="AY22">_xlfn.IFS(AND($Y22&lt;&gt;"",AB22&lt;&gt;""),ABS($Y22-AB22),AND($Y22="",AB22=""),"",OR($Y22&lt;&gt;"",AB22&lt;&gt;""),"-")</f>
        <v/>
      </c>
      <c r="AZ22" s="122" t="str" cm="1">
        <f t="array" ref="AZ22">_xlfn.IFS(AND($Y22&lt;&gt;"",AC22&lt;&gt;""),ABS($Y22-AC22),AND($Y22="",AC22=""),"",OR($Y22&lt;&gt;"",AC22&lt;&gt;""),"-")</f>
        <v/>
      </c>
      <c r="BA22" s="122" t="str" cm="1">
        <f t="array" ref="BA22">_xlfn.IFS(AND($Y22&lt;&gt;"",AD22&lt;&gt;""),ABS($Y22-AD22),AND($Y22="",AD22=""),"",OR($Y22&lt;&gt;"",AD22&lt;&gt;""),"-")</f>
        <v/>
      </c>
      <c r="BB22" s="122" t="str" cm="1">
        <f t="array" ref="BB22">_xlfn.IFS(AND($Y22&lt;&gt;"",AE22&lt;&gt;""),ABS($Y22-AE22),AND($Y22="",AE22=""),"",OR($Y22&lt;&gt;"",AE22&lt;&gt;""),"-")</f>
        <v>-</v>
      </c>
      <c r="BC22" s="122" t="str" cm="1">
        <f t="array" ref="BC22">_xlfn.IFS(AND($Y22&lt;&gt;"",AF22&lt;&gt;""),ABS($Y22-AF22),AND($Y22="",AF22=""),"",OR($Y22&lt;&gt;"",AF22&lt;&gt;""),"-")</f>
        <v>-</v>
      </c>
      <c r="BD22" s="122" t="str" cm="1">
        <f t="array" ref="BD22">_xlfn.IFS(AND($Y22&lt;&gt;"",AG22&lt;&gt;""),ABS($Y22-AG22),AND($Y22="",AG22=""),"",OR($Y22&lt;&gt;"",AG22&lt;&gt;""),"-")</f>
        <v>-</v>
      </c>
      <c r="BE22" s="122" t="str" cm="1">
        <f t="array" ref="BE22">_xlfn.IFS(AND($Y22&lt;&gt;"",AH22&lt;&gt;""),ABS($Y22-AH22),AND($Y22="",AH22=""),"",OR($Y22&lt;&gt;"",AH22&lt;&gt;""),"-")</f>
        <v>-</v>
      </c>
      <c r="BF22" s="122" t="str" cm="1">
        <f t="array" ref="BF22">_xlfn.IFS(AND($Y22&lt;&gt;"",AI22&lt;&gt;""),ABS($Y22-AI22),AND($Y22="",AI22=""),"",OR($Y22&lt;&gt;"",AI22&lt;&gt;""),"-")</f>
        <v/>
      </c>
      <c r="BG22" s="122" t="str" cm="1">
        <f t="array" ref="BG22">_xlfn.IFS(AND($Y22&lt;&gt;"",AJ22&lt;&gt;""),ABS($Y22-AJ22),AND($Y22="",AJ22=""),"",OR($Y22&lt;&gt;"",AJ22&lt;&gt;""),"-")</f>
        <v/>
      </c>
      <c r="BH22" s="121" t="str" cm="1">
        <f t="array" ref="BH22">_xlfn.IFS(AND($Z22&lt;&gt;"",AA22&lt;&gt;""),ABS($Z22-AA22),AND($Z22="",AA22=""),"",OR($Z22&lt;&gt;"",AA22&lt;&gt;""),"-")</f>
        <v/>
      </c>
      <c r="BI22" s="120" t="str" cm="1">
        <f t="array" ref="BI22">_xlfn.IFS(AND($Z22&lt;&gt;"",AB22&lt;&gt;""),ABS($Z22-AB22),AND($Z22="",AB22=""),"",OR($Z22&lt;&gt;"",AB22&lt;&gt;""),"-")</f>
        <v/>
      </c>
      <c r="BJ22" s="120" t="str" cm="1">
        <f t="array" ref="BJ22">_xlfn.IFS(AND($Z22&lt;&gt;"",AC22&lt;&gt;""),ABS($Z22-AC22),AND($Z22="",AC22=""),"",OR($Z22&lt;&gt;"",AC22&lt;&gt;""),"-")</f>
        <v/>
      </c>
      <c r="BK22" s="120" t="str" cm="1">
        <f t="array" ref="BK22">_xlfn.IFS(AND($Z22&lt;&gt;"",AD22&lt;&gt;""),ABS($Z22-AD22),AND($Z22="",AD22=""),"",OR($Z22&lt;&gt;"",AD22&lt;&gt;""),"-")</f>
        <v/>
      </c>
      <c r="BL22" s="120" t="str" cm="1">
        <f t="array" ref="BL22">_xlfn.IFS(AND($Z22&lt;&gt;"",AE22&lt;&gt;""),ABS($Z22-AE22),AND($Z22="",AE22=""),"",OR($Z22&lt;&gt;"",AE22&lt;&gt;""),"-")</f>
        <v>-</v>
      </c>
      <c r="BM22" s="120" t="str" cm="1">
        <f t="array" ref="BM22">_xlfn.IFS(AND($Z22&lt;&gt;"",AF22&lt;&gt;""),ABS($Z22-AF22),AND($Z22="",AF22=""),"",OR($Z22&lt;&gt;"",AF22&lt;&gt;""),"-")</f>
        <v>-</v>
      </c>
      <c r="BN22" s="120" t="str" cm="1">
        <f t="array" ref="BN22">_xlfn.IFS(AND($Z22&lt;&gt;"",AG22&lt;&gt;""),ABS($Z22-AG22),AND($Z22="",AG22=""),"",OR($Z22&lt;&gt;"",AG22&lt;&gt;""),"-")</f>
        <v>-</v>
      </c>
      <c r="BO22" s="120" t="str" cm="1">
        <f t="array" ref="BO22">_xlfn.IFS(AND($Z22&lt;&gt;"",AH22&lt;&gt;""),ABS($Z22-AH22),AND($Z22="",AH22=""),"",OR($Z22&lt;&gt;"",AH22&lt;&gt;""),"-")</f>
        <v>-</v>
      </c>
      <c r="BP22" s="120" t="str" cm="1">
        <f t="array" ref="BP22">_xlfn.IFS(AND($Z22&lt;&gt;"",AI22&lt;&gt;""),ABS($Z22-AI22),AND($Z22="",AI22=""),"",OR($Z22&lt;&gt;"",AI22&lt;&gt;""),"-")</f>
        <v/>
      </c>
      <c r="BQ22" s="120" t="str" cm="1">
        <f t="array" ref="BQ22">_xlfn.IFS(AND($Z22&lt;&gt;"",AJ22&lt;&gt;""),ABS($Z22-AJ22),AND($Z22="",AJ22=""),"",OR($Z22&lt;&gt;"",AJ22&lt;&gt;""),"-")</f>
        <v/>
      </c>
      <c r="BR22" s="121" t="str" cm="1">
        <f t="array" ref="BR22">_xlfn.IFS(AND($AA22&lt;&gt;"",AB22&lt;&gt;""),ABS($AA22-AB22),AND($AA22="",AB22=""),"",OR($AA22&lt;&gt;"",AB22&lt;&gt;""),"-")</f>
        <v/>
      </c>
      <c r="BS22" s="120" t="str" cm="1">
        <f t="array" ref="BS22">_xlfn.IFS(AND($AA22&lt;&gt;"",AC22&lt;&gt;""),ABS($AA22-AC22),AND($AA22="",AC22=""),"",OR($AA22&lt;&gt;"",AC22&lt;&gt;""),"-")</f>
        <v/>
      </c>
      <c r="BT22" s="120" t="str" cm="1">
        <f t="array" ref="BT22">_xlfn.IFS(AND($AA22&lt;&gt;"",AD22&lt;&gt;""),ABS($AA22-AD22),AND($AA22="",AD22=""),"",OR($AA22&lt;&gt;"",AD22&lt;&gt;""),"-")</f>
        <v/>
      </c>
      <c r="BU22" s="120" t="str" cm="1">
        <f t="array" ref="BU22">_xlfn.IFS(AND($AA22&lt;&gt;"",AE22&lt;&gt;""),ABS($AA22-AE22),AND($AA22="",AE22=""),"",OR($AA22&lt;&gt;"",AE22&lt;&gt;""),"-")</f>
        <v>-</v>
      </c>
      <c r="BV22" s="120" t="str" cm="1">
        <f t="array" ref="BV22">_xlfn.IFS(AND($AA22&lt;&gt;"",AF22&lt;&gt;""),ABS($AA22-AF22),AND($AA22="",AF22=""),"",OR($AA22&lt;&gt;"",AF22&lt;&gt;""),"-")</f>
        <v>-</v>
      </c>
      <c r="BW22" s="120" t="str" cm="1">
        <f t="array" ref="BW22">_xlfn.IFS(AND($AA22&lt;&gt;"",AG22&lt;&gt;""),ABS($AA22-AG22),AND($AA22="",AG22=""),"",OR($AA22&lt;&gt;"",AG22&lt;&gt;""),"-")</f>
        <v>-</v>
      </c>
      <c r="BX22" s="120" t="str" cm="1">
        <f t="array" ref="BX22">_xlfn.IFS(AND($AA22&lt;&gt;"",AH22&lt;&gt;""),ABS($AA22-AH22),AND($AA22="",AH22=""),"",OR($AA22&lt;&gt;"",AH22&lt;&gt;""),"-")</f>
        <v>-</v>
      </c>
      <c r="BY22" s="120" t="str" cm="1">
        <f t="array" ref="BY22">_xlfn.IFS(AND($AA22&lt;&gt;"",AI22&lt;&gt;""),ABS($AA22-AI22),AND($AA22="",AI22=""),"",OR($AA22&lt;&gt;"",AI22&lt;&gt;""),"-")</f>
        <v/>
      </c>
      <c r="BZ22" s="120" t="str" cm="1">
        <f t="array" ref="BZ22">_xlfn.IFS(AND($AA22&lt;&gt;"",AJ22&lt;&gt;""),ABS($AA22-AJ22),AND($AA22="",AJ22=""),"",OR($AA22&lt;&gt;"",AJ22&lt;&gt;""),"-")</f>
        <v/>
      </c>
      <c r="CA22" s="121" t="str" cm="1">
        <f t="array" ref="CA22">_xlfn.IFS(AND($AB22&lt;&gt;"",AC22&lt;&gt;""),ABS($AB22-AC22),AND($AB22="",AC22=""),"",OR($AB22&lt;&gt;"",AC22&lt;&gt;""),"-")</f>
        <v/>
      </c>
      <c r="CB22" s="120" t="str" cm="1">
        <f t="array" ref="CB22">_xlfn.IFS(AND($AB22&lt;&gt;"",AD22&lt;&gt;""),ABS($AB22-AD22),AND($AB22="",AD22=""),"",OR($AB22&lt;&gt;"",AD22&lt;&gt;""),"-")</f>
        <v/>
      </c>
      <c r="CC22" s="120" t="str" cm="1">
        <f t="array" ref="CC22">_xlfn.IFS(AND($AB22&lt;&gt;"",AE22&lt;&gt;""),ABS($AB22-AE22),AND($AB22="",AE22=""),"",OR($AB22&lt;&gt;"",AE22&lt;&gt;""),"-")</f>
        <v>-</v>
      </c>
      <c r="CD22" s="120" t="str" cm="1">
        <f t="array" ref="CD22">_xlfn.IFS(AND($AB22&lt;&gt;"",AF22&lt;&gt;""),ABS($AB22-AF22),AND($AB22="",AF22=""),"",OR($AB22&lt;&gt;"",AF22&lt;&gt;""),"-")</f>
        <v>-</v>
      </c>
      <c r="CE22" s="120" t="str" cm="1">
        <f t="array" ref="CE22">_xlfn.IFS(AND($AB22&lt;&gt;"",AG22&lt;&gt;""),ABS($AB22-AG22),AND($AB22="",AG22=""),"",OR($AB22&lt;&gt;"",AG22&lt;&gt;""),"-")</f>
        <v>-</v>
      </c>
      <c r="CF22" s="120" t="str" cm="1">
        <f t="array" ref="CF22">_xlfn.IFS(AND($AB22&lt;&gt;"",AH22&lt;&gt;""),ABS($AB22-AH22),AND($AB22="",AH22=""),"",OR($AB22&lt;&gt;"",AH22&lt;&gt;""),"-")</f>
        <v>-</v>
      </c>
      <c r="CG22" s="120" t="str" cm="1">
        <f t="array" ref="CG22">_xlfn.IFS(AND($AB22&lt;&gt;"",AI22&lt;&gt;""),ABS($AB22-AI22),AND($AB22="",AI22=""),"",OR($AB22&lt;&gt;"",AI22&lt;&gt;""),"-")</f>
        <v/>
      </c>
      <c r="CH22" s="120" t="str" cm="1">
        <f t="array" ref="CH22">_xlfn.IFS(AND($AB22&lt;&gt;"",AJ22&lt;&gt;""),ABS($AB22-AJ22),AND($AB22="",AJ22=""),"",OR($AB22&lt;&gt;"",AJ22&lt;&gt;""),"-")</f>
        <v/>
      </c>
      <c r="CI22" s="121" t="str" cm="1">
        <f t="array" ref="CI22">_xlfn.IFS(AND($AC22&lt;&gt;"",AD22&lt;&gt;""),ABS($AC22-AD22),AND($AC22="",AD22=""),"",OR($AC22&lt;&gt;"",AD22&lt;&gt;""),"-")</f>
        <v/>
      </c>
      <c r="CJ22" s="120" t="str" cm="1">
        <f t="array" ref="CJ22">_xlfn.IFS(AND($AC22&lt;&gt;"",AE22&lt;&gt;""),ABS($AC22-AE22),AND($AC22="",AE22=""),"",OR($AC22&lt;&gt;"",AE22&lt;&gt;""),"-")</f>
        <v>-</v>
      </c>
      <c r="CK22" s="120" t="str" cm="1">
        <f t="array" ref="CK22">_xlfn.IFS(AND($AC22&lt;&gt;"",AF22&lt;&gt;""),ABS($AC22-AF22),AND($AC22="",AF22=""),"",OR($AC22&lt;&gt;"",AF22&lt;&gt;""),"-")</f>
        <v>-</v>
      </c>
      <c r="CL22" s="120" t="str" cm="1">
        <f t="array" ref="CL22">_xlfn.IFS(AND($AC22&lt;&gt;"",AG22&lt;&gt;""),ABS($AC22-AG22),AND($AC22="",AG22=""),"",OR($AC22&lt;&gt;"",AG22&lt;&gt;""),"-")</f>
        <v>-</v>
      </c>
      <c r="CM22" s="120" t="str" cm="1">
        <f t="array" ref="CM22">_xlfn.IFS(AND($AC22&lt;&gt;"",AH22&lt;&gt;""),ABS($AC22-AH22),AND($AC22="",AH22=""),"",OR($AC22&lt;&gt;"",AH22&lt;&gt;""),"-")</f>
        <v>-</v>
      </c>
      <c r="CN22" s="120" t="str" cm="1">
        <f t="array" ref="CN22">_xlfn.IFS(AND($AC22&lt;&gt;"",AI22&lt;&gt;""),ABS($AC22-AI22),AND($AC22="",AI22=""),"",OR($AC22&lt;&gt;"",AI22&lt;&gt;""),"-")</f>
        <v/>
      </c>
      <c r="CO22" s="120" t="str" cm="1">
        <f t="array" ref="CO22">_xlfn.IFS(AND($AC22&lt;&gt;"",AJ22&lt;&gt;""),ABS($AC22-AJ22),AND($AC22="",AJ22=""),"",OR($AC22&lt;&gt;"",AJ22&lt;&gt;""),"-")</f>
        <v/>
      </c>
      <c r="CP22" s="121" t="str" cm="1">
        <f t="array" ref="CP22">_xlfn.IFS(AND($AD22&lt;&gt;"",AE22&lt;&gt;""),ABS($AD22-AE22),AND($AD22="",AE22=""),"",OR($AD22&lt;&gt;"",AE22&lt;&gt;""),"-")</f>
        <v>-</v>
      </c>
      <c r="CQ22" s="120" t="str" cm="1">
        <f t="array" ref="CQ22">_xlfn.IFS(AND($AD22&lt;&gt;"",AF22&lt;&gt;""),ABS($AD22-AF22),AND($AD22="",AF22=""),"",OR($AD22&lt;&gt;"",AF22&lt;&gt;""),"-")</f>
        <v>-</v>
      </c>
      <c r="CR22" s="120" t="str" cm="1">
        <f t="array" ref="CR22">_xlfn.IFS(AND($AD22&lt;&gt;"",AG22&lt;&gt;""),ABS($AD22-AG22),AND($AD22="",AG22=""),"",OR($AD22&lt;&gt;"",AG22&lt;&gt;""),"-")</f>
        <v>-</v>
      </c>
      <c r="CS22" s="120" t="str" cm="1">
        <f t="array" ref="CS22">_xlfn.IFS(AND($AD22&lt;&gt;"",AH22&lt;&gt;""),ABS($AD22-AH22),AND($AD22="",AH22=""),"",OR($AD22&lt;&gt;"",AH22&lt;&gt;""),"-")</f>
        <v>-</v>
      </c>
      <c r="CT22" s="120" t="str" cm="1">
        <f t="array" ref="CT22">_xlfn.IFS(AND($AD22&lt;&gt;"",AI22&lt;&gt;""),ABS($AD22-AI22),AND($AD22="",AI22=""),"",OR($AD22&lt;&gt;"",AI22&lt;&gt;""),"-")</f>
        <v/>
      </c>
      <c r="CU22" s="120" t="str" cm="1">
        <f t="array" ref="CU22">_xlfn.IFS(AND($AD22&lt;&gt;"",AJ22&lt;&gt;""),ABS($AD22-AJ22),AND($AD22="",AJ22=""),"",OR($AD22&lt;&gt;"",AJ22&lt;&gt;""),"-")</f>
        <v/>
      </c>
      <c r="CV22" s="121" cm="1">
        <f t="array" ref="CV22">_xlfn.IFS(AND($AE22&lt;&gt;"",AF22&lt;&gt;""),ABS($AE22-AF22),AND($AE22="",AF22=""),"",OR($AE22&lt;&gt;"",AF22&lt;&gt;""),"-")</f>
        <v>0</v>
      </c>
      <c r="CW22" s="120" cm="1">
        <f t="array" ref="CW22">_xlfn.IFS(AND($AE22&lt;&gt;"",AG22&lt;&gt;""),ABS($AE22-AG22),AND($AE22="",AG22=""),"",OR($AE22&lt;&gt;"",AG22&lt;&gt;""),"-")</f>
        <v>0.15418584214484099</v>
      </c>
      <c r="CX22" s="120" cm="1">
        <f t="array" ref="CX22">_xlfn.IFS(AND($AE22&lt;&gt;"",AH22&lt;&gt;""),ABS($AE22-AH22),AND($AE22="",AH22=""),"",OR($AE22&lt;&gt;"",AH22&lt;&gt;""),"-")</f>
        <v>1.5820463231171971</v>
      </c>
      <c r="CY22" s="120" t="str" cm="1">
        <f t="array" ref="CY22">_xlfn.IFS(AND($AE22&lt;&gt;"",AI22&lt;&gt;""),ABS($AE22-AI22),AND($AE22="",AI22=""),"",OR($AE22&lt;&gt;"",AI22&lt;&gt;""),"-")</f>
        <v>-</v>
      </c>
      <c r="CZ22" s="120" t="str" cm="1">
        <f t="array" ref="CZ22">_xlfn.IFS(AND($AE22&lt;&gt;"",AJ22&lt;&gt;""),ABS($AE22-AJ22),AND($AE22="",AJ22=""),"",OR($AE22&lt;&gt;"",AJ22&lt;&gt;""),"-")</f>
        <v>-</v>
      </c>
      <c r="DA22" s="121" cm="1">
        <f t="array" ref="DA22">_xlfn.IFS(AND($AF22&lt;&gt;"",AG22&lt;&gt;""),ABS($AF22-AG22),AND($AF22="",AG22=""),"",OR($AF22&lt;&gt;"",AG22&lt;&gt;""),"-")</f>
        <v>0.15418584214484099</v>
      </c>
      <c r="DB22" s="120" cm="1">
        <f t="array" ref="DB22">_xlfn.IFS(AND($AF22&lt;&gt;"",AH22&lt;&gt;""),ABS($AF22-AH22),AND($AF22="",AH22=""),"",OR($AF22&lt;&gt;"",AH22&lt;&gt;""),"-")</f>
        <v>1.5820463231171971</v>
      </c>
      <c r="DC22" s="120" t="str" cm="1">
        <f t="array" ref="DC22">_xlfn.IFS(AND($AF22&lt;&gt;"",AI22&lt;&gt;""),ABS($AF22-AI22),AND($AF22="",AI22=""),"",OR($AF22&lt;&gt;"",AI22&lt;&gt;""),"-")</f>
        <v>-</v>
      </c>
      <c r="DD22" s="120" t="str" cm="1">
        <f t="array" ref="DD22">_xlfn.IFS(AND($AF22&lt;&gt;"",AJ22&lt;&gt;""),ABS($AF22-AJ22),AND($AF22="",AJ22=""),"",OR($AF22&lt;&gt;"",AJ22&lt;&gt;""),"-")</f>
        <v>-</v>
      </c>
      <c r="DE22" s="121" cm="1">
        <f t="array" ref="DE22">_xlfn.IFS(AND($AG22&lt;&gt;"",AH22&lt;&gt;""),ABS($AG22-AH22),AND($AG22="",AH22=""),"",OR($AG22&lt;&gt;"",AH22&lt;&gt;""),"-")</f>
        <v>1.4278604809723561</v>
      </c>
      <c r="DF22" s="120" t="str" cm="1">
        <f t="array" ref="DF22">_xlfn.IFS(AND($AG22&lt;&gt;"",AI22&lt;&gt;""),ABS($AG22-AI22),AND($AG22="",AI22=""),"",OR($AG22&lt;&gt;"",AI22&lt;&gt;""),"-")</f>
        <v>-</v>
      </c>
      <c r="DG22" s="120" t="str" cm="1">
        <f t="array" ref="DG22">_xlfn.IFS(AND($AG22&lt;&gt;"",AJ22&lt;&gt;""),ABS($AG22-AJ22),AND($AG22="",AJ22=""),"",OR($AG22&lt;&gt;"",AJ22&lt;&gt;""),"-")</f>
        <v>-</v>
      </c>
      <c r="DH22" s="121" t="str" cm="1">
        <f t="array" ref="DH22">_xlfn.IFS(AND($AH22&lt;&gt;"",AI22&lt;&gt;""),ABS($AH22-AI22),AND($AH22="",AI22=""),"",OR($AH22&lt;&gt;"",AI22&lt;&gt;""),"-")</f>
        <v>-</v>
      </c>
      <c r="DI22" s="120" t="str" cm="1">
        <f t="array" ref="DI22">_xlfn.IFS(AND($AH22&lt;&gt;"",AJ22&lt;&gt;""),ABS($AH22-AJ22),AND($AH22="",AJ22=""),"",OR($AH22&lt;&gt;"",AJ22&lt;&gt;""),"-")</f>
        <v>-</v>
      </c>
      <c r="DJ22" s="121" t="str" cm="1">
        <f t="array" ref="DJ22">_xlfn.IFS(AND($AI22&lt;&gt;"",AJ22&lt;&gt;""),ABS($AI22-AJ22),AND($AI22="",AJ22=""),"",OR($AI22&lt;&gt;"",AJ22&lt;&gt;""),"-")</f>
        <v/>
      </c>
    </row>
    <row r="23" spans="1:114" x14ac:dyDescent="0.2">
      <c r="A23" s="120" t="e">
        <f t="shared" si="0"/>
        <v>#DIV/0!</v>
      </c>
      <c r="B23" s="186" t="e">
        <f t="shared" si="1"/>
        <v>#DIV/0!</v>
      </c>
      <c r="C23" s="186" t="e">
        <f t="shared" si="2"/>
        <v>#DIV/0!</v>
      </c>
      <c r="D23" s="186" t="e">
        <f t="shared" si="3"/>
        <v>#DIV/0!</v>
      </c>
      <c r="E23" s="263">
        <f t="shared" si="4"/>
        <v>0</v>
      </c>
      <c r="F23" s="186">
        <f t="shared" si="5"/>
        <v>0</v>
      </c>
      <c r="G23" s="186" t="e">
        <f t="shared" si="6"/>
        <v>#DIV/0!</v>
      </c>
      <c r="H23" s="262" t="str">
        <f t="shared" si="7"/>
        <v/>
      </c>
      <c r="I23" s="187" t="str">
        <f t="shared" si="8"/>
        <v/>
      </c>
      <c r="J23" s="260" t="s">
        <v>123</v>
      </c>
      <c r="K23" s="259" t="e">
        <f>VLOOKUP($J23,Merged_couplings!$B:$BU,MATCH(K$1,Merged_couplings!$B$1:$BU$1,0),FALSE)</f>
        <v>#N/A</v>
      </c>
      <c r="L23" s="258" t="e">
        <f>VLOOKUP($J23,Merged_couplings!$B:$BU,MATCH(L$1,Merged_couplings!$B$1:$BU$1,0),FALSE)</f>
        <v>#N/A</v>
      </c>
      <c r="M23" s="258" t="e">
        <f>VLOOKUP($J23,Merged_couplings!$B:$BU,MATCH(M$1,Merged_couplings!$B$1:$BU$1,0),FALSE)</f>
        <v>#N/A</v>
      </c>
      <c r="N23" s="258" t="e">
        <f>VLOOKUP($J23,Merged_couplings!$B:$BU,MATCH(N$1,Merged_couplings!$B$1:$BU$1,0),FALSE)</f>
        <v>#N/A</v>
      </c>
      <c r="O23" s="258" t="e">
        <f>VLOOKUP($J23,Merged_couplings!$B:$BU,MATCH(O$1,Merged_couplings!$B$1:$BU$1,0),FALSE)</f>
        <v>#N/A</v>
      </c>
      <c r="P23" s="258" t="e">
        <f>VLOOKUP($J23,Merged_couplings!$B:$BU,MATCH(P$1,Merged_couplings!$B$1:$BU$1,0),FALSE)</f>
        <v>#N/A</v>
      </c>
      <c r="Q23" s="258" t="e">
        <f>VLOOKUP($J23,Merged_couplings!$B:$BU,MATCH(Q$1,Merged_couplings!$B$1:$BU$1,0),FALSE)</f>
        <v>#N/A</v>
      </c>
      <c r="R23" s="258" t="e">
        <f>VLOOKUP($J23,Merged_couplings!$B:$BU,MATCH(R$1,Merged_couplings!$B$1:$BU$1,0),FALSE)</f>
        <v>#N/A</v>
      </c>
      <c r="S23" s="258" t="e">
        <f>VLOOKUP($J23,Merged_couplings!$B:$BU,MATCH(S$1,Merged_couplings!$B$1:$BU$1,0),FALSE)</f>
        <v>#N/A</v>
      </c>
      <c r="T23" s="258" t="e">
        <f>VLOOKUP($J23,Merged_couplings!$B:$BU,MATCH(T$1,Merged_couplings!$B$1:$BU$1,0),FALSE)</f>
        <v>#N/A</v>
      </c>
      <c r="U23" s="258" t="e">
        <f>VLOOKUP($J23,Merged_couplings!$B:$BU,MATCH(U$1,Merged_couplings!$B$1:$BU$1,0),FALSE)</f>
        <v>#N/A</v>
      </c>
      <c r="V23" s="258" t="e">
        <f>VLOOKUP($J23,Merged_couplings!$B:$BU,MATCH(V$1,Merged_couplings!$B$1:$BU$1,0),FALSE)</f>
        <v>#N/A</v>
      </c>
      <c r="W23" s="258" t="e">
        <f>VLOOKUP($J23,Merged_couplings!$B:$BU,MATCH(W$1,Merged_couplings!$B$1:$BU$1,0),FALSE)</f>
        <v>#N/A</v>
      </c>
      <c r="X23" s="121" t="str">
        <f>_xlfn.IFNA(VLOOKUP($J23,Merged_couplings!$B:$R,MATCH(X$1,Merged_couplings!$B$1:$R$1,0),FALSE),"")</f>
        <v/>
      </c>
      <c r="Y23" s="120" t="str">
        <f>_xlfn.IFNA(VLOOKUP($J23,Merged_couplings!$B:$R,MATCH(Y$1,Merged_couplings!$B$1:$R$1,0),FALSE),"")</f>
        <v/>
      </c>
      <c r="Z23" s="120" t="str">
        <f>_xlfn.IFNA(VLOOKUP($J23,Merged_couplings!$B:$R,MATCH(Z$1,Merged_couplings!$B$1:$R$1,0),FALSE),"")</f>
        <v/>
      </c>
      <c r="AA23" s="120" t="str">
        <f>_xlfn.IFNA(VLOOKUP($J23,Merged_couplings!$B:$R,MATCH(AA$1,Merged_couplings!$B$1:$R$1,0),FALSE),"")</f>
        <v/>
      </c>
      <c r="AB23" s="120" t="str">
        <f>_xlfn.IFNA(VLOOKUP($J23,Merged_couplings!$B:$R,MATCH(AB$1,Merged_couplings!$B$1:$R$1,0),FALSE),"")</f>
        <v/>
      </c>
      <c r="AC23" s="120" t="str">
        <f>_xlfn.IFNA(VLOOKUP($J23,Merged_couplings!$B:$R,MATCH(AC$1,Merged_couplings!$B$1:$R$1,0),FALSE),"")</f>
        <v/>
      </c>
      <c r="AD23" s="120" t="str">
        <f>_xlfn.IFNA(VLOOKUP($J23,Merged_couplings!$B:$R,MATCH(AD$1,Merged_couplings!$B$1:$R$1,0),FALSE),"")</f>
        <v/>
      </c>
      <c r="AE23" s="120" t="str">
        <f>_xlfn.IFNA(VLOOKUP($J23,Merged_couplings!$B:$R,MATCH(AE$1,Merged_couplings!$B$1:$R$1,0),FALSE),"")</f>
        <v/>
      </c>
      <c r="AF23" s="120" t="str">
        <f>_xlfn.IFNA(VLOOKUP($J23,Merged_couplings!$B:$R,MATCH(AF$1,Merged_couplings!$B$1:$R$1,0),FALSE),"")</f>
        <v/>
      </c>
      <c r="AG23" s="120" t="str">
        <f>_xlfn.IFNA(VLOOKUP($J23,Merged_couplings!$B:$R,MATCH(AG$1,Merged_couplings!$B$1:$R$1,0),FALSE),"")</f>
        <v/>
      </c>
      <c r="AH23" s="120" t="str">
        <f>_xlfn.IFNA(VLOOKUP($J23,Merged_couplings!$B:$R,MATCH(AH$1,Merged_couplings!$B$1:$R$1,0),FALSE),"")</f>
        <v/>
      </c>
      <c r="AI23" s="120" t="str">
        <f>_xlfn.IFNA(VLOOKUP($J23,Merged_couplings!$B:$R,MATCH(AI$1,Merged_couplings!$B$1:$R$1,0),FALSE),"")</f>
        <v/>
      </c>
      <c r="AJ23" s="120" t="str">
        <f>_xlfn.IFNA(VLOOKUP($J23,Merged_couplings!$B:$R,MATCH(AJ$1,Merged_couplings!$B$1:$R$1,0),FALSE),"")</f>
        <v/>
      </c>
      <c r="AK23" s="123" t="str" cm="1">
        <f t="array" ref="AK23">_xlfn.IFS(AND($X23&lt;&gt;"",Y23&lt;&gt;""),ABS($X23-Y23),AND($X23="",Y23=""),"",OR($X23&lt;&gt;"",Y23&lt;&gt;""),"-")</f>
        <v/>
      </c>
      <c r="AL23" s="122" t="str" cm="1">
        <f t="array" ref="AL23">_xlfn.IFS(AND($X23&lt;&gt;"",Z23&lt;&gt;""),ABS($X23-Z23),AND($X23="",Z23=""),"",OR($X23&lt;&gt;"",Z23&lt;&gt;""),"-")</f>
        <v/>
      </c>
      <c r="AM23" s="122" t="str" cm="1">
        <f t="array" ref="AM23">_xlfn.IFS(AND($X23&lt;&gt;"",AA23&lt;&gt;""),ABS($X23-AA23),AND($X23="",AA23=""),"",OR($X23&lt;&gt;"",AA23&lt;&gt;""),"-")</f>
        <v/>
      </c>
      <c r="AN23" s="122" t="str" cm="1">
        <f t="array" ref="AN23">_xlfn.IFS(AND($X23&lt;&gt;"",AB23&lt;&gt;""),ABS($X23-AB23),AND($X23="",AB23=""),"",OR($X23&lt;&gt;"",AB23&lt;&gt;""),"-")</f>
        <v/>
      </c>
      <c r="AO23" s="122" t="str" cm="1">
        <f t="array" ref="AO23">_xlfn.IFS(AND($X23&lt;&gt;"",AC23&lt;&gt;""),ABS($X23-AC23),AND($X23="",AC23=""),"",OR($X23&lt;&gt;"",AC23&lt;&gt;""),"-")</f>
        <v/>
      </c>
      <c r="AP23" s="122" t="str" cm="1">
        <f t="array" ref="AP23">_xlfn.IFS(AND($X23&lt;&gt;"",AD23&lt;&gt;""),ABS($X23-AD23),AND($X23="",AD23=""),"",OR($X23&lt;&gt;"",AD23&lt;&gt;""),"-")</f>
        <v/>
      </c>
      <c r="AQ23" s="122" t="str" cm="1">
        <f t="array" ref="AQ23">_xlfn.IFS(AND($X23&lt;&gt;"",AE23&lt;&gt;""),ABS($X23-AE23),AND($X23="",AE23=""),"",OR($X23&lt;&gt;"",AE23&lt;&gt;""),"-")</f>
        <v/>
      </c>
      <c r="AR23" s="122" t="str" cm="1">
        <f t="array" ref="AR23">_xlfn.IFS(AND($X23&lt;&gt;"",AF23&lt;&gt;""),ABS($X23-AF23),AND($X23="",AF23=""),"",OR($X23&lt;&gt;"",AF23&lt;&gt;""),"-")</f>
        <v/>
      </c>
      <c r="AS23" s="122" t="str" cm="1">
        <f t="array" ref="AS23">_xlfn.IFS(AND($X23&lt;&gt;"",AG23&lt;&gt;""),ABS($X23-AG23),AND($X23="",AG23=""),"",OR($X23&lt;&gt;"",AG23&lt;&gt;""),"-")</f>
        <v/>
      </c>
      <c r="AT23" s="122" t="str" cm="1">
        <f t="array" ref="AT23">_xlfn.IFS(AND($X23&lt;&gt;"",AH23&lt;&gt;""),ABS($X23-AH23),AND($X23="",AH23=""),"",OR($X23&lt;&gt;"",AH23&lt;&gt;""),"-")</f>
        <v/>
      </c>
      <c r="AU23" s="122" t="str" cm="1">
        <f t="array" ref="AU23">_xlfn.IFS(AND($X23&lt;&gt;"",AI23&lt;&gt;""),ABS($X23-AI23),AND($X23="",AI23=""),"",OR($X23&lt;&gt;"",AI23&lt;&gt;""),"-")</f>
        <v/>
      </c>
      <c r="AV23" s="122" t="str" cm="1">
        <f t="array" ref="AV23">_xlfn.IFS(AND($X23&lt;&gt;"",AJ23&lt;&gt;""),ABS($X23-AJ23),AND($X23="",AJ23=""),"",OR($X23&lt;&gt;"",AJ23&lt;&gt;""),"-")</f>
        <v/>
      </c>
      <c r="AW23" s="123" t="str" cm="1">
        <f t="array" ref="AW23">_xlfn.IFS(AND($Y23&lt;&gt;"",Z23&lt;&gt;""),ABS($Y23-Z23),AND($Y23="",Z23=""),"",OR($Y23&lt;&gt;"",Z23&lt;&gt;""),"-")</f>
        <v/>
      </c>
      <c r="AX23" s="122" t="str" cm="1">
        <f t="array" ref="AX23">_xlfn.IFS(AND($Y23&lt;&gt;"",AA23&lt;&gt;""),ABS($Y23-AA23),AND($Y23="",AA23=""),"",OR($Y23&lt;&gt;"",AA23&lt;&gt;""),"-")</f>
        <v/>
      </c>
      <c r="AY23" s="122" t="str" cm="1">
        <f t="array" ref="AY23">_xlfn.IFS(AND($Y23&lt;&gt;"",AB23&lt;&gt;""),ABS($Y23-AB23),AND($Y23="",AB23=""),"",OR($Y23&lt;&gt;"",AB23&lt;&gt;""),"-")</f>
        <v/>
      </c>
      <c r="AZ23" s="122" t="str" cm="1">
        <f t="array" ref="AZ23">_xlfn.IFS(AND($Y23&lt;&gt;"",AC23&lt;&gt;""),ABS($Y23-AC23),AND($Y23="",AC23=""),"",OR($Y23&lt;&gt;"",AC23&lt;&gt;""),"-")</f>
        <v/>
      </c>
      <c r="BA23" s="122" t="str" cm="1">
        <f t="array" ref="BA23">_xlfn.IFS(AND($Y23&lt;&gt;"",AD23&lt;&gt;""),ABS($Y23-AD23),AND($Y23="",AD23=""),"",OR($Y23&lt;&gt;"",AD23&lt;&gt;""),"-")</f>
        <v/>
      </c>
      <c r="BB23" s="122" t="str" cm="1">
        <f t="array" ref="BB23">_xlfn.IFS(AND($Y23&lt;&gt;"",AE23&lt;&gt;""),ABS($Y23-AE23),AND($Y23="",AE23=""),"",OR($Y23&lt;&gt;"",AE23&lt;&gt;""),"-")</f>
        <v/>
      </c>
      <c r="BC23" s="122" t="str" cm="1">
        <f t="array" ref="BC23">_xlfn.IFS(AND($Y23&lt;&gt;"",AF23&lt;&gt;""),ABS($Y23-AF23),AND($Y23="",AF23=""),"",OR($Y23&lt;&gt;"",AF23&lt;&gt;""),"-")</f>
        <v/>
      </c>
      <c r="BD23" s="122" t="str" cm="1">
        <f t="array" ref="BD23">_xlfn.IFS(AND($Y23&lt;&gt;"",AG23&lt;&gt;""),ABS($Y23-AG23),AND($Y23="",AG23=""),"",OR($Y23&lt;&gt;"",AG23&lt;&gt;""),"-")</f>
        <v/>
      </c>
      <c r="BE23" s="122" t="str" cm="1">
        <f t="array" ref="BE23">_xlfn.IFS(AND($Y23&lt;&gt;"",AH23&lt;&gt;""),ABS($Y23-AH23),AND($Y23="",AH23=""),"",OR($Y23&lt;&gt;"",AH23&lt;&gt;""),"-")</f>
        <v/>
      </c>
      <c r="BF23" s="122" t="str" cm="1">
        <f t="array" ref="BF23">_xlfn.IFS(AND($Y23&lt;&gt;"",AI23&lt;&gt;""),ABS($Y23-AI23),AND($Y23="",AI23=""),"",OR($Y23&lt;&gt;"",AI23&lt;&gt;""),"-")</f>
        <v/>
      </c>
      <c r="BG23" s="122" t="str" cm="1">
        <f t="array" ref="BG23">_xlfn.IFS(AND($Y23&lt;&gt;"",AJ23&lt;&gt;""),ABS($Y23-AJ23),AND($Y23="",AJ23=""),"",OR($Y23&lt;&gt;"",AJ23&lt;&gt;""),"-")</f>
        <v/>
      </c>
      <c r="BH23" s="121" t="str" cm="1">
        <f t="array" ref="BH23">_xlfn.IFS(AND($Z23&lt;&gt;"",AA23&lt;&gt;""),ABS($Z23-AA23),AND($Z23="",AA23=""),"",OR($Z23&lt;&gt;"",AA23&lt;&gt;""),"-")</f>
        <v/>
      </c>
      <c r="BI23" s="120" t="str" cm="1">
        <f t="array" ref="BI23">_xlfn.IFS(AND($Z23&lt;&gt;"",AB23&lt;&gt;""),ABS($Z23-AB23),AND($Z23="",AB23=""),"",OR($Z23&lt;&gt;"",AB23&lt;&gt;""),"-")</f>
        <v/>
      </c>
      <c r="BJ23" s="120" t="str" cm="1">
        <f t="array" ref="BJ23">_xlfn.IFS(AND($Z23&lt;&gt;"",AC23&lt;&gt;""),ABS($Z23-AC23),AND($Z23="",AC23=""),"",OR($Z23&lt;&gt;"",AC23&lt;&gt;""),"-")</f>
        <v/>
      </c>
      <c r="BK23" s="120" t="str" cm="1">
        <f t="array" ref="BK23">_xlfn.IFS(AND($Z23&lt;&gt;"",AD23&lt;&gt;""),ABS($Z23-AD23),AND($Z23="",AD23=""),"",OR($Z23&lt;&gt;"",AD23&lt;&gt;""),"-")</f>
        <v/>
      </c>
      <c r="BL23" s="120" t="str" cm="1">
        <f t="array" ref="BL23">_xlfn.IFS(AND($Z23&lt;&gt;"",AE23&lt;&gt;""),ABS($Z23-AE23),AND($Z23="",AE23=""),"",OR($Z23&lt;&gt;"",AE23&lt;&gt;""),"-")</f>
        <v/>
      </c>
      <c r="BM23" s="120" t="str" cm="1">
        <f t="array" ref="BM23">_xlfn.IFS(AND($Z23&lt;&gt;"",AF23&lt;&gt;""),ABS($Z23-AF23),AND($Z23="",AF23=""),"",OR($Z23&lt;&gt;"",AF23&lt;&gt;""),"-")</f>
        <v/>
      </c>
      <c r="BN23" s="120" t="str" cm="1">
        <f t="array" ref="BN23">_xlfn.IFS(AND($Z23&lt;&gt;"",AG23&lt;&gt;""),ABS($Z23-AG23),AND($Z23="",AG23=""),"",OR($Z23&lt;&gt;"",AG23&lt;&gt;""),"-")</f>
        <v/>
      </c>
      <c r="BO23" s="120" t="str" cm="1">
        <f t="array" ref="BO23">_xlfn.IFS(AND($Z23&lt;&gt;"",AH23&lt;&gt;""),ABS($Z23-AH23),AND($Z23="",AH23=""),"",OR($Z23&lt;&gt;"",AH23&lt;&gt;""),"-")</f>
        <v/>
      </c>
      <c r="BP23" s="120" t="str" cm="1">
        <f t="array" ref="BP23">_xlfn.IFS(AND($Z23&lt;&gt;"",AI23&lt;&gt;""),ABS($Z23-AI23),AND($Z23="",AI23=""),"",OR($Z23&lt;&gt;"",AI23&lt;&gt;""),"-")</f>
        <v/>
      </c>
      <c r="BQ23" s="120" t="str" cm="1">
        <f t="array" ref="BQ23">_xlfn.IFS(AND($Z23&lt;&gt;"",AJ23&lt;&gt;""),ABS($Z23-AJ23),AND($Z23="",AJ23=""),"",OR($Z23&lt;&gt;"",AJ23&lt;&gt;""),"-")</f>
        <v/>
      </c>
      <c r="BR23" s="121" t="str" cm="1">
        <f t="array" ref="BR23">_xlfn.IFS(AND($AA23&lt;&gt;"",AB23&lt;&gt;""),ABS($AA23-AB23),AND($AA23="",AB23=""),"",OR($AA23&lt;&gt;"",AB23&lt;&gt;""),"-")</f>
        <v/>
      </c>
      <c r="BS23" s="120" t="str" cm="1">
        <f t="array" ref="BS23">_xlfn.IFS(AND($AA23&lt;&gt;"",AC23&lt;&gt;""),ABS($AA23-AC23),AND($AA23="",AC23=""),"",OR($AA23&lt;&gt;"",AC23&lt;&gt;""),"-")</f>
        <v/>
      </c>
      <c r="BT23" s="120" t="str" cm="1">
        <f t="array" ref="BT23">_xlfn.IFS(AND($AA23&lt;&gt;"",AD23&lt;&gt;""),ABS($AA23-AD23),AND($AA23="",AD23=""),"",OR($AA23&lt;&gt;"",AD23&lt;&gt;""),"-")</f>
        <v/>
      </c>
      <c r="BU23" s="120" t="str" cm="1">
        <f t="array" ref="BU23">_xlfn.IFS(AND($AA23&lt;&gt;"",AE23&lt;&gt;""),ABS($AA23-AE23),AND($AA23="",AE23=""),"",OR($AA23&lt;&gt;"",AE23&lt;&gt;""),"-")</f>
        <v/>
      </c>
      <c r="BV23" s="120" t="str" cm="1">
        <f t="array" ref="BV23">_xlfn.IFS(AND($AA23&lt;&gt;"",AF23&lt;&gt;""),ABS($AA23-AF23),AND($AA23="",AF23=""),"",OR($AA23&lt;&gt;"",AF23&lt;&gt;""),"-")</f>
        <v/>
      </c>
      <c r="BW23" s="120" t="str" cm="1">
        <f t="array" ref="BW23">_xlfn.IFS(AND($AA23&lt;&gt;"",AG23&lt;&gt;""),ABS($AA23-AG23),AND($AA23="",AG23=""),"",OR($AA23&lt;&gt;"",AG23&lt;&gt;""),"-")</f>
        <v/>
      </c>
      <c r="BX23" s="120" t="str" cm="1">
        <f t="array" ref="BX23">_xlfn.IFS(AND($AA23&lt;&gt;"",AH23&lt;&gt;""),ABS($AA23-AH23),AND($AA23="",AH23=""),"",OR($AA23&lt;&gt;"",AH23&lt;&gt;""),"-")</f>
        <v/>
      </c>
      <c r="BY23" s="120" t="str" cm="1">
        <f t="array" ref="BY23">_xlfn.IFS(AND($AA23&lt;&gt;"",AI23&lt;&gt;""),ABS($AA23-AI23),AND($AA23="",AI23=""),"",OR($AA23&lt;&gt;"",AI23&lt;&gt;""),"-")</f>
        <v/>
      </c>
      <c r="BZ23" s="120" t="str" cm="1">
        <f t="array" ref="BZ23">_xlfn.IFS(AND($AA23&lt;&gt;"",AJ23&lt;&gt;""),ABS($AA23-AJ23),AND($AA23="",AJ23=""),"",OR($AA23&lt;&gt;"",AJ23&lt;&gt;""),"-")</f>
        <v/>
      </c>
      <c r="CA23" s="121" t="str" cm="1">
        <f t="array" ref="CA23">_xlfn.IFS(AND($AB23&lt;&gt;"",AC23&lt;&gt;""),ABS($AB23-AC23),AND($AB23="",AC23=""),"",OR($AB23&lt;&gt;"",AC23&lt;&gt;""),"-")</f>
        <v/>
      </c>
      <c r="CB23" s="120" t="str" cm="1">
        <f t="array" ref="CB23">_xlfn.IFS(AND($AB23&lt;&gt;"",AD23&lt;&gt;""),ABS($AB23-AD23),AND($AB23="",AD23=""),"",OR($AB23&lt;&gt;"",AD23&lt;&gt;""),"-")</f>
        <v/>
      </c>
      <c r="CC23" s="120" t="str" cm="1">
        <f t="array" ref="CC23">_xlfn.IFS(AND($AB23&lt;&gt;"",AE23&lt;&gt;""),ABS($AB23-AE23),AND($AB23="",AE23=""),"",OR($AB23&lt;&gt;"",AE23&lt;&gt;""),"-")</f>
        <v/>
      </c>
      <c r="CD23" s="120" t="str" cm="1">
        <f t="array" ref="CD23">_xlfn.IFS(AND($AB23&lt;&gt;"",AF23&lt;&gt;""),ABS($AB23-AF23),AND($AB23="",AF23=""),"",OR($AB23&lt;&gt;"",AF23&lt;&gt;""),"-")</f>
        <v/>
      </c>
      <c r="CE23" s="120" t="str" cm="1">
        <f t="array" ref="CE23">_xlfn.IFS(AND($AB23&lt;&gt;"",AG23&lt;&gt;""),ABS($AB23-AG23),AND($AB23="",AG23=""),"",OR($AB23&lt;&gt;"",AG23&lt;&gt;""),"-")</f>
        <v/>
      </c>
      <c r="CF23" s="120" t="str" cm="1">
        <f t="array" ref="CF23">_xlfn.IFS(AND($AB23&lt;&gt;"",AH23&lt;&gt;""),ABS($AB23-AH23),AND($AB23="",AH23=""),"",OR($AB23&lt;&gt;"",AH23&lt;&gt;""),"-")</f>
        <v/>
      </c>
      <c r="CG23" s="120" t="str" cm="1">
        <f t="array" ref="CG23">_xlfn.IFS(AND($AB23&lt;&gt;"",AI23&lt;&gt;""),ABS($AB23-AI23),AND($AB23="",AI23=""),"",OR($AB23&lt;&gt;"",AI23&lt;&gt;""),"-")</f>
        <v/>
      </c>
      <c r="CH23" s="120" t="str" cm="1">
        <f t="array" ref="CH23">_xlfn.IFS(AND($AB23&lt;&gt;"",AJ23&lt;&gt;""),ABS($AB23-AJ23),AND($AB23="",AJ23=""),"",OR($AB23&lt;&gt;"",AJ23&lt;&gt;""),"-")</f>
        <v/>
      </c>
      <c r="CI23" s="121" t="str" cm="1">
        <f t="array" ref="CI23">_xlfn.IFS(AND($AC23&lt;&gt;"",AD23&lt;&gt;""),ABS($AC23-AD23),AND($AC23="",AD23=""),"",OR($AC23&lt;&gt;"",AD23&lt;&gt;""),"-")</f>
        <v/>
      </c>
      <c r="CJ23" s="120" t="str" cm="1">
        <f t="array" ref="CJ23">_xlfn.IFS(AND($AC23&lt;&gt;"",AE23&lt;&gt;""),ABS($AC23-AE23),AND($AC23="",AE23=""),"",OR($AC23&lt;&gt;"",AE23&lt;&gt;""),"-")</f>
        <v/>
      </c>
      <c r="CK23" s="120" t="str" cm="1">
        <f t="array" ref="CK23">_xlfn.IFS(AND($AC23&lt;&gt;"",AF23&lt;&gt;""),ABS($AC23-AF23),AND($AC23="",AF23=""),"",OR($AC23&lt;&gt;"",AF23&lt;&gt;""),"-")</f>
        <v/>
      </c>
      <c r="CL23" s="120" t="str" cm="1">
        <f t="array" ref="CL23">_xlfn.IFS(AND($AC23&lt;&gt;"",AG23&lt;&gt;""),ABS($AC23-AG23),AND($AC23="",AG23=""),"",OR($AC23&lt;&gt;"",AG23&lt;&gt;""),"-")</f>
        <v/>
      </c>
      <c r="CM23" s="120" t="str" cm="1">
        <f t="array" ref="CM23">_xlfn.IFS(AND($AC23&lt;&gt;"",AH23&lt;&gt;""),ABS($AC23-AH23),AND($AC23="",AH23=""),"",OR($AC23&lt;&gt;"",AH23&lt;&gt;""),"-")</f>
        <v/>
      </c>
      <c r="CN23" s="120" t="str" cm="1">
        <f t="array" ref="CN23">_xlfn.IFS(AND($AC23&lt;&gt;"",AI23&lt;&gt;""),ABS($AC23-AI23),AND($AC23="",AI23=""),"",OR($AC23&lt;&gt;"",AI23&lt;&gt;""),"-")</f>
        <v/>
      </c>
      <c r="CO23" s="120" t="str" cm="1">
        <f t="array" ref="CO23">_xlfn.IFS(AND($AC23&lt;&gt;"",AJ23&lt;&gt;""),ABS($AC23-AJ23),AND($AC23="",AJ23=""),"",OR($AC23&lt;&gt;"",AJ23&lt;&gt;""),"-")</f>
        <v/>
      </c>
      <c r="CP23" s="121" t="str" cm="1">
        <f t="array" ref="CP23">_xlfn.IFS(AND($AD23&lt;&gt;"",AE23&lt;&gt;""),ABS($AD23-AE23),AND($AD23="",AE23=""),"",OR($AD23&lt;&gt;"",AE23&lt;&gt;""),"-")</f>
        <v/>
      </c>
      <c r="CQ23" s="120" t="str" cm="1">
        <f t="array" ref="CQ23">_xlfn.IFS(AND($AD23&lt;&gt;"",AF23&lt;&gt;""),ABS($AD23-AF23),AND($AD23="",AF23=""),"",OR($AD23&lt;&gt;"",AF23&lt;&gt;""),"-")</f>
        <v/>
      </c>
      <c r="CR23" s="120" t="str" cm="1">
        <f t="array" ref="CR23">_xlfn.IFS(AND($AD23&lt;&gt;"",AG23&lt;&gt;""),ABS($AD23-AG23),AND($AD23="",AG23=""),"",OR($AD23&lt;&gt;"",AG23&lt;&gt;""),"-")</f>
        <v/>
      </c>
      <c r="CS23" s="120" t="str" cm="1">
        <f t="array" ref="CS23">_xlfn.IFS(AND($AD23&lt;&gt;"",AH23&lt;&gt;""),ABS($AD23-AH23),AND($AD23="",AH23=""),"",OR($AD23&lt;&gt;"",AH23&lt;&gt;""),"-")</f>
        <v/>
      </c>
      <c r="CT23" s="120" t="str" cm="1">
        <f t="array" ref="CT23">_xlfn.IFS(AND($AD23&lt;&gt;"",AI23&lt;&gt;""),ABS($AD23-AI23),AND($AD23="",AI23=""),"",OR($AD23&lt;&gt;"",AI23&lt;&gt;""),"-")</f>
        <v/>
      </c>
      <c r="CU23" s="120" t="str" cm="1">
        <f t="array" ref="CU23">_xlfn.IFS(AND($AD23&lt;&gt;"",AJ23&lt;&gt;""),ABS($AD23-AJ23),AND($AD23="",AJ23=""),"",OR($AD23&lt;&gt;"",AJ23&lt;&gt;""),"-")</f>
        <v/>
      </c>
      <c r="CV23" s="121" t="str" cm="1">
        <f t="array" ref="CV23">_xlfn.IFS(AND($AE23&lt;&gt;"",AF23&lt;&gt;""),ABS($AE23-AF23),AND($AE23="",AF23=""),"",OR($AE23&lt;&gt;"",AF23&lt;&gt;""),"-")</f>
        <v/>
      </c>
      <c r="CW23" s="120" t="str" cm="1">
        <f t="array" ref="CW23">_xlfn.IFS(AND($AE23&lt;&gt;"",AG23&lt;&gt;""),ABS($AE23-AG23),AND($AE23="",AG23=""),"",OR($AE23&lt;&gt;"",AG23&lt;&gt;""),"-")</f>
        <v/>
      </c>
      <c r="CX23" s="120" t="str" cm="1">
        <f t="array" ref="CX23">_xlfn.IFS(AND($AE23&lt;&gt;"",AH23&lt;&gt;""),ABS($AE23-AH23),AND($AE23="",AH23=""),"",OR($AE23&lt;&gt;"",AH23&lt;&gt;""),"-")</f>
        <v/>
      </c>
      <c r="CY23" s="120" t="str" cm="1">
        <f t="array" ref="CY23">_xlfn.IFS(AND($AE23&lt;&gt;"",AI23&lt;&gt;""),ABS($AE23-AI23),AND($AE23="",AI23=""),"",OR($AE23&lt;&gt;"",AI23&lt;&gt;""),"-")</f>
        <v/>
      </c>
      <c r="CZ23" s="120" t="str" cm="1">
        <f t="array" ref="CZ23">_xlfn.IFS(AND($AE23&lt;&gt;"",AJ23&lt;&gt;""),ABS($AE23-AJ23),AND($AE23="",AJ23=""),"",OR($AE23&lt;&gt;"",AJ23&lt;&gt;""),"-")</f>
        <v/>
      </c>
      <c r="DA23" s="121" t="str" cm="1">
        <f t="array" ref="DA23">_xlfn.IFS(AND($AF23&lt;&gt;"",AG23&lt;&gt;""),ABS($AF23-AG23),AND($AF23="",AG23=""),"",OR($AF23&lt;&gt;"",AG23&lt;&gt;""),"-")</f>
        <v/>
      </c>
      <c r="DB23" s="120" t="str" cm="1">
        <f t="array" ref="DB23">_xlfn.IFS(AND($AF23&lt;&gt;"",AH23&lt;&gt;""),ABS($AF23-AH23),AND($AF23="",AH23=""),"",OR($AF23&lt;&gt;"",AH23&lt;&gt;""),"-")</f>
        <v/>
      </c>
      <c r="DC23" s="120" t="str" cm="1">
        <f t="array" ref="DC23">_xlfn.IFS(AND($AF23&lt;&gt;"",AI23&lt;&gt;""),ABS($AF23-AI23),AND($AF23="",AI23=""),"",OR($AF23&lt;&gt;"",AI23&lt;&gt;""),"-")</f>
        <v/>
      </c>
      <c r="DD23" s="120" t="str" cm="1">
        <f t="array" ref="DD23">_xlfn.IFS(AND($AF23&lt;&gt;"",AJ23&lt;&gt;""),ABS($AF23-AJ23),AND($AF23="",AJ23=""),"",OR($AF23&lt;&gt;"",AJ23&lt;&gt;""),"-")</f>
        <v/>
      </c>
      <c r="DE23" s="121" t="str" cm="1">
        <f t="array" ref="DE23">_xlfn.IFS(AND($AG23&lt;&gt;"",AH23&lt;&gt;""),ABS($AG23-AH23),AND($AG23="",AH23=""),"",OR($AG23&lt;&gt;"",AH23&lt;&gt;""),"-")</f>
        <v/>
      </c>
      <c r="DF23" s="120" t="str" cm="1">
        <f t="array" ref="DF23">_xlfn.IFS(AND($AG23&lt;&gt;"",AI23&lt;&gt;""),ABS($AG23-AI23),AND($AG23="",AI23=""),"",OR($AG23&lt;&gt;"",AI23&lt;&gt;""),"-")</f>
        <v/>
      </c>
      <c r="DG23" s="120" t="str" cm="1">
        <f t="array" ref="DG23">_xlfn.IFS(AND($AG23&lt;&gt;"",AJ23&lt;&gt;""),ABS($AG23-AJ23),AND($AG23="",AJ23=""),"",OR($AG23&lt;&gt;"",AJ23&lt;&gt;""),"-")</f>
        <v/>
      </c>
      <c r="DH23" s="121" t="str" cm="1">
        <f t="array" ref="DH23">_xlfn.IFS(AND($AH23&lt;&gt;"",AI23&lt;&gt;""),ABS($AH23-AI23),AND($AH23="",AI23=""),"",OR($AH23&lt;&gt;"",AI23&lt;&gt;""),"-")</f>
        <v/>
      </c>
      <c r="DI23" s="120" t="str" cm="1">
        <f t="array" ref="DI23">_xlfn.IFS(AND($AH23&lt;&gt;"",AJ23&lt;&gt;""),ABS($AH23-AJ23),AND($AH23="",AJ23=""),"",OR($AH23&lt;&gt;"",AJ23&lt;&gt;""),"-")</f>
        <v/>
      </c>
      <c r="DJ23" s="121" t="str" cm="1">
        <f t="array" ref="DJ23">_xlfn.IFS(AND($AI23&lt;&gt;"",AJ23&lt;&gt;""),ABS($AI23-AJ23),AND($AI23="",AJ23=""),"",OR($AI23&lt;&gt;"",AJ23&lt;&gt;""),"-")</f>
        <v/>
      </c>
    </row>
    <row r="24" spans="1:114" x14ac:dyDescent="0.2">
      <c r="A24" s="120" t="e">
        <f t="shared" si="0"/>
        <v>#DIV/0!</v>
      </c>
      <c r="B24" s="186" t="e">
        <f t="shared" si="1"/>
        <v>#DIV/0!</v>
      </c>
      <c r="C24" s="186" t="e">
        <f t="shared" si="2"/>
        <v>#DIV/0!</v>
      </c>
      <c r="D24" s="186" t="e">
        <f t="shared" si="3"/>
        <v>#DIV/0!</v>
      </c>
      <c r="E24" s="263">
        <f t="shared" si="4"/>
        <v>0</v>
      </c>
      <c r="F24" s="186">
        <f t="shared" si="5"/>
        <v>0</v>
      </c>
      <c r="G24" s="186" t="e">
        <f t="shared" si="6"/>
        <v>#DIV/0!</v>
      </c>
      <c r="H24" s="262" t="str">
        <f t="shared" si="7"/>
        <v/>
      </c>
      <c r="I24" s="187" t="str">
        <f t="shared" si="8"/>
        <v/>
      </c>
      <c r="J24" s="260" t="s">
        <v>124</v>
      </c>
      <c r="K24" s="259" t="e">
        <f>VLOOKUP($J24,Merged_couplings!$B:$BU,MATCH(K$1,Merged_couplings!$B$1:$BU$1,0),FALSE)</f>
        <v>#N/A</v>
      </c>
      <c r="L24" s="258" t="e">
        <f>VLOOKUP($J24,Merged_couplings!$B:$BU,MATCH(L$1,Merged_couplings!$B$1:$BU$1,0),FALSE)</f>
        <v>#N/A</v>
      </c>
      <c r="M24" s="258" t="e">
        <f>VLOOKUP($J24,Merged_couplings!$B:$BU,MATCH(M$1,Merged_couplings!$B$1:$BU$1,0),FALSE)</f>
        <v>#N/A</v>
      </c>
      <c r="N24" s="258" t="e">
        <f>VLOOKUP($J24,Merged_couplings!$B:$BU,MATCH(N$1,Merged_couplings!$B$1:$BU$1,0),FALSE)</f>
        <v>#N/A</v>
      </c>
      <c r="O24" s="258" t="e">
        <f>VLOOKUP($J24,Merged_couplings!$B:$BU,MATCH(O$1,Merged_couplings!$B$1:$BU$1,0),FALSE)</f>
        <v>#N/A</v>
      </c>
      <c r="P24" s="258" t="e">
        <f>VLOOKUP($J24,Merged_couplings!$B:$BU,MATCH(P$1,Merged_couplings!$B$1:$BU$1,0),FALSE)</f>
        <v>#N/A</v>
      </c>
      <c r="Q24" s="258" t="e">
        <f>VLOOKUP($J24,Merged_couplings!$B:$BU,MATCH(Q$1,Merged_couplings!$B$1:$BU$1,0),FALSE)</f>
        <v>#N/A</v>
      </c>
      <c r="R24" s="258" t="e">
        <f>VLOOKUP($J24,Merged_couplings!$B:$BU,MATCH(R$1,Merged_couplings!$B$1:$BU$1,0),FALSE)</f>
        <v>#N/A</v>
      </c>
      <c r="S24" s="258" t="e">
        <f>VLOOKUP($J24,Merged_couplings!$B:$BU,MATCH(S$1,Merged_couplings!$B$1:$BU$1,0),FALSE)</f>
        <v>#N/A</v>
      </c>
      <c r="T24" s="258" t="e">
        <f>VLOOKUP($J24,Merged_couplings!$B:$BU,MATCH(T$1,Merged_couplings!$B$1:$BU$1,0),FALSE)</f>
        <v>#N/A</v>
      </c>
      <c r="U24" s="258" t="e">
        <f>VLOOKUP($J24,Merged_couplings!$B:$BU,MATCH(U$1,Merged_couplings!$B$1:$BU$1,0),FALSE)</f>
        <v>#N/A</v>
      </c>
      <c r="V24" s="258" t="e">
        <f>VLOOKUP($J24,Merged_couplings!$B:$BU,MATCH(V$1,Merged_couplings!$B$1:$BU$1,0),FALSE)</f>
        <v>#N/A</v>
      </c>
      <c r="W24" s="258" t="e">
        <f>VLOOKUP($J24,Merged_couplings!$B:$BU,MATCH(W$1,Merged_couplings!$B$1:$BU$1,0),FALSE)</f>
        <v>#N/A</v>
      </c>
      <c r="X24" s="121" t="str">
        <f>_xlfn.IFNA(VLOOKUP($J24,Merged_couplings!$B:$R,MATCH(X$1,Merged_couplings!$B$1:$R$1,0),FALSE),"")</f>
        <v/>
      </c>
      <c r="Y24" s="120" t="str">
        <f>_xlfn.IFNA(VLOOKUP($J24,Merged_couplings!$B:$R,MATCH(Y$1,Merged_couplings!$B$1:$R$1,0),FALSE),"")</f>
        <v/>
      </c>
      <c r="Z24" s="120" t="str">
        <f>_xlfn.IFNA(VLOOKUP($J24,Merged_couplings!$B:$R,MATCH(Z$1,Merged_couplings!$B$1:$R$1,0),FALSE),"")</f>
        <v/>
      </c>
      <c r="AA24" s="120" t="str">
        <f>_xlfn.IFNA(VLOOKUP($J24,Merged_couplings!$B:$R,MATCH(AA$1,Merged_couplings!$B$1:$R$1,0),FALSE),"")</f>
        <v/>
      </c>
      <c r="AB24" s="120" t="str">
        <f>_xlfn.IFNA(VLOOKUP($J24,Merged_couplings!$B:$R,MATCH(AB$1,Merged_couplings!$B$1:$R$1,0),FALSE),"")</f>
        <v/>
      </c>
      <c r="AC24" s="120" t="str">
        <f>_xlfn.IFNA(VLOOKUP($J24,Merged_couplings!$B:$R,MATCH(AC$1,Merged_couplings!$B$1:$R$1,0),FALSE),"")</f>
        <v/>
      </c>
      <c r="AD24" s="120" t="str">
        <f>_xlfn.IFNA(VLOOKUP($J24,Merged_couplings!$B:$R,MATCH(AD$1,Merged_couplings!$B$1:$R$1,0),FALSE),"")</f>
        <v/>
      </c>
      <c r="AE24" s="120" t="str">
        <f>_xlfn.IFNA(VLOOKUP($J24,Merged_couplings!$B:$R,MATCH(AE$1,Merged_couplings!$B$1:$R$1,0),FALSE),"")</f>
        <v/>
      </c>
      <c r="AF24" s="120" t="str">
        <f>_xlfn.IFNA(VLOOKUP($J24,Merged_couplings!$B:$R,MATCH(AF$1,Merged_couplings!$B$1:$R$1,0),FALSE),"")</f>
        <v/>
      </c>
      <c r="AG24" s="120" t="str">
        <f>_xlfn.IFNA(VLOOKUP($J24,Merged_couplings!$B:$R,MATCH(AG$1,Merged_couplings!$B$1:$R$1,0),FALSE),"")</f>
        <v/>
      </c>
      <c r="AH24" s="120" t="str">
        <f>_xlfn.IFNA(VLOOKUP($J24,Merged_couplings!$B:$R,MATCH(AH$1,Merged_couplings!$B$1:$R$1,0),FALSE),"")</f>
        <v/>
      </c>
      <c r="AI24" s="120" t="str">
        <f>_xlfn.IFNA(VLOOKUP($J24,Merged_couplings!$B:$R,MATCH(AI$1,Merged_couplings!$B$1:$R$1,0),FALSE),"")</f>
        <v/>
      </c>
      <c r="AJ24" s="120" t="str">
        <f>_xlfn.IFNA(VLOOKUP($J24,Merged_couplings!$B:$R,MATCH(AJ$1,Merged_couplings!$B$1:$R$1,0),FALSE),"")</f>
        <v/>
      </c>
      <c r="AK24" s="123" t="str" cm="1">
        <f t="array" ref="AK24">_xlfn.IFS(AND($X24&lt;&gt;"",Y24&lt;&gt;""),ABS($X24-Y24),AND($X24="",Y24=""),"",OR($X24&lt;&gt;"",Y24&lt;&gt;""),"-")</f>
        <v/>
      </c>
      <c r="AL24" s="122" t="str" cm="1">
        <f t="array" ref="AL24">_xlfn.IFS(AND($X24&lt;&gt;"",Z24&lt;&gt;""),ABS($X24-Z24),AND($X24="",Z24=""),"",OR($X24&lt;&gt;"",Z24&lt;&gt;""),"-")</f>
        <v/>
      </c>
      <c r="AM24" s="122" t="str" cm="1">
        <f t="array" ref="AM24">_xlfn.IFS(AND($X24&lt;&gt;"",AA24&lt;&gt;""),ABS($X24-AA24),AND($X24="",AA24=""),"",OR($X24&lt;&gt;"",AA24&lt;&gt;""),"-")</f>
        <v/>
      </c>
      <c r="AN24" s="122" t="str" cm="1">
        <f t="array" ref="AN24">_xlfn.IFS(AND($X24&lt;&gt;"",AB24&lt;&gt;""),ABS($X24-AB24),AND($X24="",AB24=""),"",OR($X24&lt;&gt;"",AB24&lt;&gt;""),"-")</f>
        <v/>
      </c>
      <c r="AO24" s="122" t="str" cm="1">
        <f t="array" ref="AO24">_xlfn.IFS(AND($X24&lt;&gt;"",AC24&lt;&gt;""),ABS($X24-AC24),AND($X24="",AC24=""),"",OR($X24&lt;&gt;"",AC24&lt;&gt;""),"-")</f>
        <v/>
      </c>
      <c r="AP24" s="122" t="str" cm="1">
        <f t="array" ref="AP24">_xlfn.IFS(AND($X24&lt;&gt;"",AD24&lt;&gt;""),ABS($X24-AD24),AND($X24="",AD24=""),"",OR($X24&lt;&gt;"",AD24&lt;&gt;""),"-")</f>
        <v/>
      </c>
      <c r="AQ24" s="122" t="str" cm="1">
        <f t="array" ref="AQ24">_xlfn.IFS(AND($X24&lt;&gt;"",AE24&lt;&gt;""),ABS($X24-AE24),AND($X24="",AE24=""),"",OR($X24&lt;&gt;"",AE24&lt;&gt;""),"-")</f>
        <v/>
      </c>
      <c r="AR24" s="122" t="str" cm="1">
        <f t="array" ref="AR24">_xlfn.IFS(AND($X24&lt;&gt;"",AF24&lt;&gt;""),ABS($X24-AF24),AND($X24="",AF24=""),"",OR($X24&lt;&gt;"",AF24&lt;&gt;""),"-")</f>
        <v/>
      </c>
      <c r="AS24" s="122" t="str" cm="1">
        <f t="array" ref="AS24">_xlfn.IFS(AND($X24&lt;&gt;"",AG24&lt;&gt;""),ABS($X24-AG24),AND($X24="",AG24=""),"",OR($X24&lt;&gt;"",AG24&lt;&gt;""),"-")</f>
        <v/>
      </c>
      <c r="AT24" s="122" t="str" cm="1">
        <f t="array" ref="AT24">_xlfn.IFS(AND($X24&lt;&gt;"",AH24&lt;&gt;""),ABS($X24-AH24),AND($X24="",AH24=""),"",OR($X24&lt;&gt;"",AH24&lt;&gt;""),"-")</f>
        <v/>
      </c>
      <c r="AU24" s="122" t="str" cm="1">
        <f t="array" ref="AU24">_xlfn.IFS(AND($X24&lt;&gt;"",AI24&lt;&gt;""),ABS($X24-AI24),AND($X24="",AI24=""),"",OR($X24&lt;&gt;"",AI24&lt;&gt;""),"-")</f>
        <v/>
      </c>
      <c r="AV24" s="122" t="str" cm="1">
        <f t="array" ref="AV24">_xlfn.IFS(AND($X24&lt;&gt;"",AJ24&lt;&gt;""),ABS($X24-AJ24),AND($X24="",AJ24=""),"",OR($X24&lt;&gt;"",AJ24&lt;&gt;""),"-")</f>
        <v/>
      </c>
      <c r="AW24" s="123" t="str" cm="1">
        <f t="array" ref="AW24">_xlfn.IFS(AND($Y24&lt;&gt;"",Z24&lt;&gt;""),ABS($Y24-Z24),AND($Y24="",Z24=""),"",OR($Y24&lt;&gt;"",Z24&lt;&gt;""),"-")</f>
        <v/>
      </c>
      <c r="AX24" s="122" t="str" cm="1">
        <f t="array" ref="AX24">_xlfn.IFS(AND($Y24&lt;&gt;"",AA24&lt;&gt;""),ABS($Y24-AA24),AND($Y24="",AA24=""),"",OR($Y24&lt;&gt;"",AA24&lt;&gt;""),"-")</f>
        <v/>
      </c>
      <c r="AY24" s="122" t="str" cm="1">
        <f t="array" ref="AY24">_xlfn.IFS(AND($Y24&lt;&gt;"",AB24&lt;&gt;""),ABS($Y24-AB24),AND($Y24="",AB24=""),"",OR($Y24&lt;&gt;"",AB24&lt;&gt;""),"-")</f>
        <v/>
      </c>
      <c r="AZ24" s="122" t="str" cm="1">
        <f t="array" ref="AZ24">_xlfn.IFS(AND($Y24&lt;&gt;"",AC24&lt;&gt;""),ABS($Y24-AC24),AND($Y24="",AC24=""),"",OR($Y24&lt;&gt;"",AC24&lt;&gt;""),"-")</f>
        <v/>
      </c>
      <c r="BA24" s="122" t="str" cm="1">
        <f t="array" ref="BA24">_xlfn.IFS(AND($Y24&lt;&gt;"",AD24&lt;&gt;""),ABS($Y24-AD24),AND($Y24="",AD24=""),"",OR($Y24&lt;&gt;"",AD24&lt;&gt;""),"-")</f>
        <v/>
      </c>
      <c r="BB24" s="122" t="str" cm="1">
        <f t="array" ref="BB24">_xlfn.IFS(AND($Y24&lt;&gt;"",AE24&lt;&gt;""),ABS($Y24-AE24),AND($Y24="",AE24=""),"",OR($Y24&lt;&gt;"",AE24&lt;&gt;""),"-")</f>
        <v/>
      </c>
      <c r="BC24" s="122" t="str" cm="1">
        <f t="array" ref="BC24">_xlfn.IFS(AND($Y24&lt;&gt;"",AF24&lt;&gt;""),ABS($Y24-AF24),AND($Y24="",AF24=""),"",OR($Y24&lt;&gt;"",AF24&lt;&gt;""),"-")</f>
        <v/>
      </c>
      <c r="BD24" s="122" t="str" cm="1">
        <f t="array" ref="BD24">_xlfn.IFS(AND($Y24&lt;&gt;"",AG24&lt;&gt;""),ABS($Y24-AG24),AND($Y24="",AG24=""),"",OR($Y24&lt;&gt;"",AG24&lt;&gt;""),"-")</f>
        <v/>
      </c>
      <c r="BE24" s="122" t="str" cm="1">
        <f t="array" ref="BE24">_xlfn.IFS(AND($Y24&lt;&gt;"",AH24&lt;&gt;""),ABS($Y24-AH24),AND($Y24="",AH24=""),"",OR($Y24&lt;&gt;"",AH24&lt;&gt;""),"-")</f>
        <v/>
      </c>
      <c r="BF24" s="122" t="str" cm="1">
        <f t="array" ref="BF24">_xlfn.IFS(AND($Y24&lt;&gt;"",AI24&lt;&gt;""),ABS($Y24-AI24),AND($Y24="",AI24=""),"",OR($Y24&lt;&gt;"",AI24&lt;&gt;""),"-")</f>
        <v/>
      </c>
      <c r="BG24" s="122" t="str" cm="1">
        <f t="array" ref="BG24">_xlfn.IFS(AND($Y24&lt;&gt;"",AJ24&lt;&gt;""),ABS($Y24-AJ24),AND($Y24="",AJ24=""),"",OR($Y24&lt;&gt;"",AJ24&lt;&gt;""),"-")</f>
        <v/>
      </c>
      <c r="BH24" s="121" t="str" cm="1">
        <f t="array" ref="BH24">_xlfn.IFS(AND($Z24&lt;&gt;"",AA24&lt;&gt;""),ABS($Z24-AA24),AND($Z24="",AA24=""),"",OR($Z24&lt;&gt;"",AA24&lt;&gt;""),"-")</f>
        <v/>
      </c>
      <c r="BI24" s="120" t="str" cm="1">
        <f t="array" ref="BI24">_xlfn.IFS(AND($Z24&lt;&gt;"",AB24&lt;&gt;""),ABS($Z24-AB24),AND($Z24="",AB24=""),"",OR($Z24&lt;&gt;"",AB24&lt;&gt;""),"-")</f>
        <v/>
      </c>
      <c r="BJ24" s="120" t="str" cm="1">
        <f t="array" ref="BJ24">_xlfn.IFS(AND($Z24&lt;&gt;"",AC24&lt;&gt;""),ABS($Z24-AC24),AND($Z24="",AC24=""),"",OR($Z24&lt;&gt;"",AC24&lt;&gt;""),"-")</f>
        <v/>
      </c>
      <c r="BK24" s="120" t="str" cm="1">
        <f t="array" ref="BK24">_xlfn.IFS(AND($Z24&lt;&gt;"",AD24&lt;&gt;""),ABS($Z24-AD24),AND($Z24="",AD24=""),"",OR($Z24&lt;&gt;"",AD24&lt;&gt;""),"-")</f>
        <v/>
      </c>
      <c r="BL24" s="120" t="str" cm="1">
        <f t="array" ref="BL24">_xlfn.IFS(AND($Z24&lt;&gt;"",AE24&lt;&gt;""),ABS($Z24-AE24),AND($Z24="",AE24=""),"",OR($Z24&lt;&gt;"",AE24&lt;&gt;""),"-")</f>
        <v/>
      </c>
      <c r="BM24" s="120" t="str" cm="1">
        <f t="array" ref="BM24">_xlfn.IFS(AND($Z24&lt;&gt;"",AF24&lt;&gt;""),ABS($Z24-AF24),AND($Z24="",AF24=""),"",OR($Z24&lt;&gt;"",AF24&lt;&gt;""),"-")</f>
        <v/>
      </c>
      <c r="BN24" s="120" t="str" cm="1">
        <f t="array" ref="BN24">_xlfn.IFS(AND($Z24&lt;&gt;"",AG24&lt;&gt;""),ABS($Z24-AG24),AND($Z24="",AG24=""),"",OR($Z24&lt;&gt;"",AG24&lt;&gt;""),"-")</f>
        <v/>
      </c>
      <c r="BO24" s="120" t="str" cm="1">
        <f t="array" ref="BO24">_xlfn.IFS(AND($Z24&lt;&gt;"",AH24&lt;&gt;""),ABS($Z24-AH24),AND($Z24="",AH24=""),"",OR($Z24&lt;&gt;"",AH24&lt;&gt;""),"-")</f>
        <v/>
      </c>
      <c r="BP24" s="120" t="str" cm="1">
        <f t="array" ref="BP24">_xlfn.IFS(AND($Z24&lt;&gt;"",AI24&lt;&gt;""),ABS($Z24-AI24),AND($Z24="",AI24=""),"",OR($Z24&lt;&gt;"",AI24&lt;&gt;""),"-")</f>
        <v/>
      </c>
      <c r="BQ24" s="120" t="str" cm="1">
        <f t="array" ref="BQ24">_xlfn.IFS(AND($Z24&lt;&gt;"",AJ24&lt;&gt;""),ABS($Z24-AJ24),AND($Z24="",AJ24=""),"",OR($Z24&lt;&gt;"",AJ24&lt;&gt;""),"-")</f>
        <v/>
      </c>
      <c r="BR24" s="121" t="str" cm="1">
        <f t="array" ref="BR24">_xlfn.IFS(AND($AA24&lt;&gt;"",AB24&lt;&gt;""),ABS($AA24-AB24),AND($AA24="",AB24=""),"",OR($AA24&lt;&gt;"",AB24&lt;&gt;""),"-")</f>
        <v/>
      </c>
      <c r="BS24" s="120" t="str" cm="1">
        <f t="array" ref="BS24">_xlfn.IFS(AND($AA24&lt;&gt;"",AC24&lt;&gt;""),ABS($AA24-AC24),AND($AA24="",AC24=""),"",OR($AA24&lt;&gt;"",AC24&lt;&gt;""),"-")</f>
        <v/>
      </c>
      <c r="BT24" s="120" t="str" cm="1">
        <f t="array" ref="BT24">_xlfn.IFS(AND($AA24&lt;&gt;"",AD24&lt;&gt;""),ABS($AA24-AD24),AND($AA24="",AD24=""),"",OR($AA24&lt;&gt;"",AD24&lt;&gt;""),"-")</f>
        <v/>
      </c>
      <c r="BU24" s="120" t="str" cm="1">
        <f t="array" ref="BU24">_xlfn.IFS(AND($AA24&lt;&gt;"",AE24&lt;&gt;""),ABS($AA24-AE24),AND($AA24="",AE24=""),"",OR($AA24&lt;&gt;"",AE24&lt;&gt;""),"-")</f>
        <v/>
      </c>
      <c r="BV24" s="120" t="str" cm="1">
        <f t="array" ref="BV24">_xlfn.IFS(AND($AA24&lt;&gt;"",AF24&lt;&gt;""),ABS($AA24-AF24),AND($AA24="",AF24=""),"",OR($AA24&lt;&gt;"",AF24&lt;&gt;""),"-")</f>
        <v/>
      </c>
      <c r="BW24" s="120" t="str" cm="1">
        <f t="array" ref="BW24">_xlfn.IFS(AND($AA24&lt;&gt;"",AG24&lt;&gt;""),ABS($AA24-AG24),AND($AA24="",AG24=""),"",OR($AA24&lt;&gt;"",AG24&lt;&gt;""),"-")</f>
        <v/>
      </c>
      <c r="BX24" s="120" t="str" cm="1">
        <f t="array" ref="BX24">_xlfn.IFS(AND($AA24&lt;&gt;"",AH24&lt;&gt;""),ABS($AA24-AH24),AND($AA24="",AH24=""),"",OR($AA24&lt;&gt;"",AH24&lt;&gt;""),"-")</f>
        <v/>
      </c>
      <c r="BY24" s="120" t="str" cm="1">
        <f t="array" ref="BY24">_xlfn.IFS(AND($AA24&lt;&gt;"",AI24&lt;&gt;""),ABS($AA24-AI24),AND($AA24="",AI24=""),"",OR($AA24&lt;&gt;"",AI24&lt;&gt;""),"-")</f>
        <v/>
      </c>
      <c r="BZ24" s="120" t="str" cm="1">
        <f t="array" ref="BZ24">_xlfn.IFS(AND($AA24&lt;&gt;"",AJ24&lt;&gt;""),ABS($AA24-AJ24),AND($AA24="",AJ24=""),"",OR($AA24&lt;&gt;"",AJ24&lt;&gt;""),"-")</f>
        <v/>
      </c>
      <c r="CA24" s="121" t="str" cm="1">
        <f t="array" ref="CA24">_xlfn.IFS(AND($AB24&lt;&gt;"",AC24&lt;&gt;""),ABS($AB24-AC24),AND($AB24="",AC24=""),"",OR($AB24&lt;&gt;"",AC24&lt;&gt;""),"-")</f>
        <v/>
      </c>
      <c r="CB24" s="120" t="str" cm="1">
        <f t="array" ref="CB24">_xlfn.IFS(AND($AB24&lt;&gt;"",AD24&lt;&gt;""),ABS($AB24-AD24),AND($AB24="",AD24=""),"",OR($AB24&lt;&gt;"",AD24&lt;&gt;""),"-")</f>
        <v/>
      </c>
      <c r="CC24" s="120" t="str" cm="1">
        <f t="array" ref="CC24">_xlfn.IFS(AND($AB24&lt;&gt;"",AE24&lt;&gt;""),ABS($AB24-AE24),AND($AB24="",AE24=""),"",OR($AB24&lt;&gt;"",AE24&lt;&gt;""),"-")</f>
        <v/>
      </c>
      <c r="CD24" s="120" t="str" cm="1">
        <f t="array" ref="CD24">_xlfn.IFS(AND($AB24&lt;&gt;"",AF24&lt;&gt;""),ABS($AB24-AF24),AND($AB24="",AF24=""),"",OR($AB24&lt;&gt;"",AF24&lt;&gt;""),"-")</f>
        <v/>
      </c>
      <c r="CE24" s="120" t="str" cm="1">
        <f t="array" ref="CE24">_xlfn.IFS(AND($AB24&lt;&gt;"",AG24&lt;&gt;""),ABS($AB24-AG24),AND($AB24="",AG24=""),"",OR($AB24&lt;&gt;"",AG24&lt;&gt;""),"-")</f>
        <v/>
      </c>
      <c r="CF24" s="120" t="str" cm="1">
        <f t="array" ref="CF24">_xlfn.IFS(AND($AB24&lt;&gt;"",AH24&lt;&gt;""),ABS($AB24-AH24),AND($AB24="",AH24=""),"",OR($AB24&lt;&gt;"",AH24&lt;&gt;""),"-")</f>
        <v/>
      </c>
      <c r="CG24" s="120" t="str" cm="1">
        <f t="array" ref="CG24">_xlfn.IFS(AND($AB24&lt;&gt;"",AI24&lt;&gt;""),ABS($AB24-AI24),AND($AB24="",AI24=""),"",OR($AB24&lt;&gt;"",AI24&lt;&gt;""),"-")</f>
        <v/>
      </c>
      <c r="CH24" s="120" t="str" cm="1">
        <f t="array" ref="CH24">_xlfn.IFS(AND($AB24&lt;&gt;"",AJ24&lt;&gt;""),ABS($AB24-AJ24),AND($AB24="",AJ24=""),"",OR($AB24&lt;&gt;"",AJ24&lt;&gt;""),"-")</f>
        <v/>
      </c>
      <c r="CI24" s="121" t="str" cm="1">
        <f t="array" ref="CI24">_xlfn.IFS(AND($AC24&lt;&gt;"",AD24&lt;&gt;""),ABS($AC24-AD24),AND($AC24="",AD24=""),"",OR($AC24&lt;&gt;"",AD24&lt;&gt;""),"-")</f>
        <v/>
      </c>
      <c r="CJ24" s="120" t="str" cm="1">
        <f t="array" ref="CJ24">_xlfn.IFS(AND($AC24&lt;&gt;"",AE24&lt;&gt;""),ABS($AC24-AE24),AND($AC24="",AE24=""),"",OR($AC24&lt;&gt;"",AE24&lt;&gt;""),"-")</f>
        <v/>
      </c>
      <c r="CK24" s="120" t="str" cm="1">
        <f t="array" ref="CK24">_xlfn.IFS(AND($AC24&lt;&gt;"",AF24&lt;&gt;""),ABS($AC24-AF24),AND($AC24="",AF24=""),"",OR($AC24&lt;&gt;"",AF24&lt;&gt;""),"-")</f>
        <v/>
      </c>
      <c r="CL24" s="120" t="str" cm="1">
        <f t="array" ref="CL24">_xlfn.IFS(AND($AC24&lt;&gt;"",AG24&lt;&gt;""),ABS($AC24-AG24),AND($AC24="",AG24=""),"",OR($AC24&lt;&gt;"",AG24&lt;&gt;""),"-")</f>
        <v/>
      </c>
      <c r="CM24" s="120" t="str" cm="1">
        <f t="array" ref="CM24">_xlfn.IFS(AND($AC24&lt;&gt;"",AH24&lt;&gt;""),ABS($AC24-AH24),AND($AC24="",AH24=""),"",OR($AC24&lt;&gt;"",AH24&lt;&gt;""),"-")</f>
        <v/>
      </c>
      <c r="CN24" s="120" t="str" cm="1">
        <f t="array" ref="CN24">_xlfn.IFS(AND($AC24&lt;&gt;"",AI24&lt;&gt;""),ABS($AC24-AI24),AND($AC24="",AI24=""),"",OR($AC24&lt;&gt;"",AI24&lt;&gt;""),"-")</f>
        <v/>
      </c>
      <c r="CO24" s="120" t="str" cm="1">
        <f t="array" ref="CO24">_xlfn.IFS(AND($AC24&lt;&gt;"",AJ24&lt;&gt;""),ABS($AC24-AJ24),AND($AC24="",AJ24=""),"",OR($AC24&lt;&gt;"",AJ24&lt;&gt;""),"-")</f>
        <v/>
      </c>
      <c r="CP24" s="121" t="str" cm="1">
        <f t="array" ref="CP24">_xlfn.IFS(AND($AD24&lt;&gt;"",AE24&lt;&gt;""),ABS($AD24-AE24),AND($AD24="",AE24=""),"",OR($AD24&lt;&gt;"",AE24&lt;&gt;""),"-")</f>
        <v/>
      </c>
      <c r="CQ24" s="120" t="str" cm="1">
        <f t="array" ref="CQ24">_xlfn.IFS(AND($AD24&lt;&gt;"",AF24&lt;&gt;""),ABS($AD24-AF24),AND($AD24="",AF24=""),"",OR($AD24&lt;&gt;"",AF24&lt;&gt;""),"-")</f>
        <v/>
      </c>
      <c r="CR24" s="120" t="str" cm="1">
        <f t="array" ref="CR24">_xlfn.IFS(AND($AD24&lt;&gt;"",AG24&lt;&gt;""),ABS($AD24-AG24),AND($AD24="",AG24=""),"",OR($AD24&lt;&gt;"",AG24&lt;&gt;""),"-")</f>
        <v/>
      </c>
      <c r="CS24" s="120" t="str" cm="1">
        <f t="array" ref="CS24">_xlfn.IFS(AND($AD24&lt;&gt;"",AH24&lt;&gt;""),ABS($AD24-AH24),AND($AD24="",AH24=""),"",OR($AD24&lt;&gt;"",AH24&lt;&gt;""),"-")</f>
        <v/>
      </c>
      <c r="CT24" s="120" t="str" cm="1">
        <f t="array" ref="CT24">_xlfn.IFS(AND($AD24&lt;&gt;"",AI24&lt;&gt;""),ABS($AD24-AI24),AND($AD24="",AI24=""),"",OR($AD24&lt;&gt;"",AI24&lt;&gt;""),"-")</f>
        <v/>
      </c>
      <c r="CU24" s="120" t="str" cm="1">
        <f t="array" ref="CU24">_xlfn.IFS(AND($AD24&lt;&gt;"",AJ24&lt;&gt;""),ABS($AD24-AJ24),AND($AD24="",AJ24=""),"",OR($AD24&lt;&gt;"",AJ24&lt;&gt;""),"-")</f>
        <v/>
      </c>
      <c r="CV24" s="121" t="str" cm="1">
        <f t="array" ref="CV24">_xlfn.IFS(AND($AE24&lt;&gt;"",AF24&lt;&gt;""),ABS($AE24-AF24),AND($AE24="",AF24=""),"",OR($AE24&lt;&gt;"",AF24&lt;&gt;""),"-")</f>
        <v/>
      </c>
      <c r="CW24" s="120" t="str" cm="1">
        <f t="array" ref="CW24">_xlfn.IFS(AND($AE24&lt;&gt;"",AG24&lt;&gt;""),ABS($AE24-AG24),AND($AE24="",AG24=""),"",OR($AE24&lt;&gt;"",AG24&lt;&gt;""),"-")</f>
        <v/>
      </c>
      <c r="CX24" s="120" t="str" cm="1">
        <f t="array" ref="CX24">_xlfn.IFS(AND($AE24&lt;&gt;"",AH24&lt;&gt;""),ABS($AE24-AH24),AND($AE24="",AH24=""),"",OR($AE24&lt;&gt;"",AH24&lt;&gt;""),"-")</f>
        <v/>
      </c>
      <c r="CY24" s="120" t="str" cm="1">
        <f t="array" ref="CY24">_xlfn.IFS(AND($AE24&lt;&gt;"",AI24&lt;&gt;""),ABS($AE24-AI24),AND($AE24="",AI24=""),"",OR($AE24&lt;&gt;"",AI24&lt;&gt;""),"-")</f>
        <v/>
      </c>
      <c r="CZ24" s="120" t="str" cm="1">
        <f t="array" ref="CZ24">_xlfn.IFS(AND($AE24&lt;&gt;"",AJ24&lt;&gt;""),ABS($AE24-AJ24),AND($AE24="",AJ24=""),"",OR($AE24&lt;&gt;"",AJ24&lt;&gt;""),"-")</f>
        <v/>
      </c>
      <c r="DA24" s="121" t="str" cm="1">
        <f t="array" ref="DA24">_xlfn.IFS(AND($AF24&lt;&gt;"",AG24&lt;&gt;""),ABS($AF24-AG24),AND($AF24="",AG24=""),"",OR($AF24&lt;&gt;"",AG24&lt;&gt;""),"-")</f>
        <v/>
      </c>
      <c r="DB24" s="120" t="str" cm="1">
        <f t="array" ref="DB24">_xlfn.IFS(AND($AF24&lt;&gt;"",AH24&lt;&gt;""),ABS($AF24-AH24),AND($AF24="",AH24=""),"",OR($AF24&lt;&gt;"",AH24&lt;&gt;""),"-")</f>
        <v/>
      </c>
      <c r="DC24" s="120" t="str" cm="1">
        <f t="array" ref="DC24">_xlfn.IFS(AND($AF24&lt;&gt;"",AI24&lt;&gt;""),ABS($AF24-AI24),AND($AF24="",AI24=""),"",OR($AF24&lt;&gt;"",AI24&lt;&gt;""),"-")</f>
        <v/>
      </c>
      <c r="DD24" s="120" t="str" cm="1">
        <f t="array" ref="DD24">_xlfn.IFS(AND($AF24&lt;&gt;"",AJ24&lt;&gt;""),ABS($AF24-AJ24),AND($AF24="",AJ24=""),"",OR($AF24&lt;&gt;"",AJ24&lt;&gt;""),"-")</f>
        <v/>
      </c>
      <c r="DE24" s="121" t="str" cm="1">
        <f t="array" ref="DE24">_xlfn.IFS(AND($AG24&lt;&gt;"",AH24&lt;&gt;""),ABS($AG24-AH24),AND($AG24="",AH24=""),"",OR($AG24&lt;&gt;"",AH24&lt;&gt;""),"-")</f>
        <v/>
      </c>
      <c r="DF24" s="120" t="str" cm="1">
        <f t="array" ref="DF24">_xlfn.IFS(AND($AG24&lt;&gt;"",AI24&lt;&gt;""),ABS($AG24-AI24),AND($AG24="",AI24=""),"",OR($AG24&lt;&gt;"",AI24&lt;&gt;""),"-")</f>
        <v/>
      </c>
      <c r="DG24" s="120" t="str" cm="1">
        <f t="array" ref="DG24">_xlfn.IFS(AND($AG24&lt;&gt;"",AJ24&lt;&gt;""),ABS($AG24-AJ24),AND($AG24="",AJ24=""),"",OR($AG24&lt;&gt;"",AJ24&lt;&gt;""),"-")</f>
        <v/>
      </c>
      <c r="DH24" s="121" t="str" cm="1">
        <f t="array" ref="DH24">_xlfn.IFS(AND($AH24&lt;&gt;"",AI24&lt;&gt;""),ABS($AH24-AI24),AND($AH24="",AI24=""),"",OR($AH24&lt;&gt;"",AI24&lt;&gt;""),"-")</f>
        <v/>
      </c>
      <c r="DI24" s="120" t="str" cm="1">
        <f t="array" ref="DI24">_xlfn.IFS(AND($AH24&lt;&gt;"",AJ24&lt;&gt;""),ABS($AH24-AJ24),AND($AH24="",AJ24=""),"",OR($AH24&lt;&gt;"",AJ24&lt;&gt;""),"-")</f>
        <v/>
      </c>
      <c r="DJ24" s="121" t="str" cm="1">
        <f t="array" ref="DJ24">_xlfn.IFS(AND($AI24&lt;&gt;"",AJ24&lt;&gt;""),ABS($AI24-AJ24),AND($AI24="",AJ24=""),"",OR($AI24&lt;&gt;"",AJ24&lt;&gt;""),"-")</f>
        <v/>
      </c>
    </row>
    <row r="25" spans="1:114" x14ac:dyDescent="0.2">
      <c r="A25" s="120" t="e">
        <f t="shared" si="0"/>
        <v>#DIV/0!</v>
      </c>
      <c r="B25" s="186" t="e">
        <f t="shared" si="1"/>
        <v>#DIV/0!</v>
      </c>
      <c r="C25" s="186" t="e">
        <f t="shared" si="2"/>
        <v>#DIV/0!</v>
      </c>
      <c r="D25" s="186" t="e">
        <f t="shared" si="3"/>
        <v>#DIV/0!</v>
      </c>
      <c r="E25" s="263">
        <f t="shared" si="4"/>
        <v>0</v>
      </c>
      <c r="F25" s="186">
        <f t="shared" si="5"/>
        <v>0</v>
      </c>
      <c r="G25" s="186" t="e">
        <f t="shared" si="6"/>
        <v>#DIV/0!</v>
      </c>
      <c r="H25" s="262" t="str">
        <f t="shared" si="7"/>
        <v/>
      </c>
      <c r="I25" s="187" t="str">
        <f t="shared" si="8"/>
        <v/>
      </c>
      <c r="J25" s="260" t="s">
        <v>89</v>
      </c>
      <c r="K25" s="259" t="e">
        <f>VLOOKUP($J25,Merged_couplings!$B:$BU,MATCH(K$1,Merged_couplings!$B$1:$BU$1,0),FALSE)</f>
        <v>#N/A</v>
      </c>
      <c r="L25" s="258" t="e">
        <f>VLOOKUP($J25,Merged_couplings!$B:$BU,MATCH(L$1,Merged_couplings!$B$1:$BU$1,0),FALSE)</f>
        <v>#N/A</v>
      </c>
      <c r="M25" s="258" t="e">
        <f>VLOOKUP($J25,Merged_couplings!$B:$BU,MATCH(M$1,Merged_couplings!$B$1:$BU$1,0),FALSE)</f>
        <v>#N/A</v>
      </c>
      <c r="N25" s="258" t="e">
        <f>VLOOKUP($J25,Merged_couplings!$B:$BU,MATCH(N$1,Merged_couplings!$B$1:$BU$1,0),FALSE)</f>
        <v>#N/A</v>
      </c>
      <c r="O25" s="258" t="e">
        <f>VLOOKUP($J25,Merged_couplings!$B:$BU,MATCH(O$1,Merged_couplings!$B$1:$BU$1,0),FALSE)</f>
        <v>#N/A</v>
      </c>
      <c r="P25" s="258" t="e">
        <f>VLOOKUP($J25,Merged_couplings!$B:$BU,MATCH(P$1,Merged_couplings!$B$1:$BU$1,0),FALSE)</f>
        <v>#N/A</v>
      </c>
      <c r="Q25" s="258" t="e">
        <f>VLOOKUP($J25,Merged_couplings!$B:$BU,MATCH(Q$1,Merged_couplings!$B$1:$BU$1,0),FALSE)</f>
        <v>#N/A</v>
      </c>
      <c r="R25" s="258" t="e">
        <f>VLOOKUP($J25,Merged_couplings!$B:$BU,MATCH(R$1,Merged_couplings!$B$1:$BU$1,0),FALSE)</f>
        <v>#N/A</v>
      </c>
      <c r="S25" s="258" t="e">
        <f>VLOOKUP($J25,Merged_couplings!$B:$BU,MATCH(S$1,Merged_couplings!$B$1:$BU$1,0),FALSE)</f>
        <v>#N/A</v>
      </c>
      <c r="T25" s="258" t="e">
        <f>VLOOKUP($J25,Merged_couplings!$B:$BU,MATCH(T$1,Merged_couplings!$B$1:$BU$1,0),FALSE)</f>
        <v>#N/A</v>
      </c>
      <c r="U25" s="258" t="e">
        <f>VLOOKUP($J25,Merged_couplings!$B:$BU,MATCH(U$1,Merged_couplings!$B$1:$BU$1,0),FALSE)</f>
        <v>#N/A</v>
      </c>
      <c r="V25" s="258" t="e">
        <f>VLOOKUP($J25,Merged_couplings!$B:$BU,MATCH(V$1,Merged_couplings!$B$1:$BU$1,0),FALSE)</f>
        <v>#N/A</v>
      </c>
      <c r="W25" s="258" t="e">
        <f>VLOOKUP($J25,Merged_couplings!$B:$BU,MATCH(W$1,Merged_couplings!$B$1:$BU$1,0),FALSE)</f>
        <v>#N/A</v>
      </c>
      <c r="X25" s="121" t="str">
        <f>_xlfn.IFNA(VLOOKUP($J25,Merged_couplings!$B:$R,MATCH(X$1,Merged_couplings!$B$1:$R$1,0),FALSE),"")</f>
        <v/>
      </c>
      <c r="Y25" s="120" t="str">
        <f>_xlfn.IFNA(VLOOKUP($J25,Merged_couplings!$B:$R,MATCH(Y$1,Merged_couplings!$B$1:$R$1,0),FALSE),"")</f>
        <v/>
      </c>
      <c r="Z25" s="120" t="str">
        <f>_xlfn.IFNA(VLOOKUP($J25,Merged_couplings!$B:$R,MATCH(Z$1,Merged_couplings!$B$1:$R$1,0),FALSE),"")</f>
        <v/>
      </c>
      <c r="AA25" s="120" t="str">
        <f>_xlfn.IFNA(VLOOKUP($J25,Merged_couplings!$B:$R,MATCH(AA$1,Merged_couplings!$B$1:$R$1,0),FALSE),"")</f>
        <v/>
      </c>
      <c r="AB25" s="120" t="str">
        <f>_xlfn.IFNA(VLOOKUP($J25,Merged_couplings!$B:$R,MATCH(AB$1,Merged_couplings!$B$1:$R$1,0),FALSE),"")</f>
        <v/>
      </c>
      <c r="AC25" s="120" t="str">
        <f>_xlfn.IFNA(VLOOKUP($J25,Merged_couplings!$B:$R,MATCH(AC$1,Merged_couplings!$B$1:$R$1,0),FALSE),"")</f>
        <v/>
      </c>
      <c r="AD25" s="120" t="str">
        <f>_xlfn.IFNA(VLOOKUP($J25,Merged_couplings!$B:$R,MATCH(AD$1,Merged_couplings!$B$1:$R$1,0),FALSE),"")</f>
        <v/>
      </c>
      <c r="AE25" s="120" t="str">
        <f>_xlfn.IFNA(VLOOKUP($J25,Merged_couplings!$B:$R,MATCH(AE$1,Merged_couplings!$B$1:$R$1,0),FALSE),"")</f>
        <v/>
      </c>
      <c r="AF25" s="120" t="str">
        <f>_xlfn.IFNA(VLOOKUP($J25,Merged_couplings!$B:$R,MATCH(AF$1,Merged_couplings!$B$1:$R$1,0),FALSE),"")</f>
        <v/>
      </c>
      <c r="AG25" s="120" t="str">
        <f>_xlfn.IFNA(VLOOKUP($J25,Merged_couplings!$B:$R,MATCH(AG$1,Merged_couplings!$B$1:$R$1,0),FALSE),"")</f>
        <v/>
      </c>
      <c r="AH25" s="120" t="str">
        <f>_xlfn.IFNA(VLOOKUP($J25,Merged_couplings!$B:$R,MATCH(AH$1,Merged_couplings!$B$1:$R$1,0),FALSE),"")</f>
        <v/>
      </c>
      <c r="AI25" s="120" t="str">
        <f>_xlfn.IFNA(VLOOKUP($J25,Merged_couplings!$B:$R,MATCH(AI$1,Merged_couplings!$B$1:$R$1,0),FALSE),"")</f>
        <v/>
      </c>
      <c r="AJ25" s="120" t="str">
        <f>_xlfn.IFNA(VLOOKUP($J25,Merged_couplings!$B:$R,MATCH(AJ$1,Merged_couplings!$B$1:$R$1,0),FALSE),"")</f>
        <v/>
      </c>
      <c r="AK25" s="123" t="str" cm="1">
        <f t="array" ref="AK25">_xlfn.IFS(AND($X25&lt;&gt;"",Y25&lt;&gt;""),ABS($X25-Y25),AND($X25="",Y25=""),"",OR($X25&lt;&gt;"",Y25&lt;&gt;""),"-")</f>
        <v/>
      </c>
      <c r="AL25" s="122" t="str" cm="1">
        <f t="array" ref="AL25">_xlfn.IFS(AND($X25&lt;&gt;"",Z25&lt;&gt;""),ABS($X25-Z25),AND($X25="",Z25=""),"",OR($X25&lt;&gt;"",Z25&lt;&gt;""),"-")</f>
        <v/>
      </c>
      <c r="AM25" s="122" t="str" cm="1">
        <f t="array" ref="AM25">_xlfn.IFS(AND($X25&lt;&gt;"",AA25&lt;&gt;""),ABS($X25-AA25),AND($X25="",AA25=""),"",OR($X25&lt;&gt;"",AA25&lt;&gt;""),"-")</f>
        <v/>
      </c>
      <c r="AN25" s="122" t="str" cm="1">
        <f t="array" ref="AN25">_xlfn.IFS(AND($X25&lt;&gt;"",AB25&lt;&gt;""),ABS($X25-AB25),AND($X25="",AB25=""),"",OR($X25&lt;&gt;"",AB25&lt;&gt;""),"-")</f>
        <v/>
      </c>
      <c r="AO25" s="122" t="str" cm="1">
        <f t="array" ref="AO25">_xlfn.IFS(AND($X25&lt;&gt;"",AC25&lt;&gt;""),ABS($X25-AC25),AND($X25="",AC25=""),"",OR($X25&lt;&gt;"",AC25&lt;&gt;""),"-")</f>
        <v/>
      </c>
      <c r="AP25" s="122" t="str" cm="1">
        <f t="array" ref="AP25">_xlfn.IFS(AND($X25&lt;&gt;"",AD25&lt;&gt;""),ABS($X25-AD25),AND($X25="",AD25=""),"",OR($X25&lt;&gt;"",AD25&lt;&gt;""),"-")</f>
        <v/>
      </c>
      <c r="AQ25" s="122" t="str" cm="1">
        <f t="array" ref="AQ25">_xlfn.IFS(AND($X25&lt;&gt;"",AE25&lt;&gt;""),ABS($X25-AE25),AND($X25="",AE25=""),"",OR($X25&lt;&gt;"",AE25&lt;&gt;""),"-")</f>
        <v/>
      </c>
      <c r="AR25" s="122" t="str" cm="1">
        <f t="array" ref="AR25">_xlfn.IFS(AND($X25&lt;&gt;"",AF25&lt;&gt;""),ABS($X25-AF25),AND($X25="",AF25=""),"",OR($X25&lt;&gt;"",AF25&lt;&gt;""),"-")</f>
        <v/>
      </c>
      <c r="AS25" s="122" t="str" cm="1">
        <f t="array" ref="AS25">_xlfn.IFS(AND($X25&lt;&gt;"",AG25&lt;&gt;""),ABS($X25-AG25),AND($X25="",AG25=""),"",OR($X25&lt;&gt;"",AG25&lt;&gt;""),"-")</f>
        <v/>
      </c>
      <c r="AT25" s="122" t="str" cm="1">
        <f t="array" ref="AT25">_xlfn.IFS(AND($X25&lt;&gt;"",AH25&lt;&gt;""),ABS($X25-AH25),AND($X25="",AH25=""),"",OR($X25&lt;&gt;"",AH25&lt;&gt;""),"-")</f>
        <v/>
      </c>
      <c r="AU25" s="122" t="str" cm="1">
        <f t="array" ref="AU25">_xlfn.IFS(AND($X25&lt;&gt;"",AI25&lt;&gt;""),ABS($X25-AI25),AND($X25="",AI25=""),"",OR($X25&lt;&gt;"",AI25&lt;&gt;""),"-")</f>
        <v/>
      </c>
      <c r="AV25" s="122" t="str" cm="1">
        <f t="array" ref="AV25">_xlfn.IFS(AND($X25&lt;&gt;"",AJ25&lt;&gt;""),ABS($X25-AJ25),AND($X25="",AJ25=""),"",OR($X25&lt;&gt;"",AJ25&lt;&gt;""),"-")</f>
        <v/>
      </c>
      <c r="AW25" s="123" t="str" cm="1">
        <f t="array" ref="AW25">_xlfn.IFS(AND($Y25&lt;&gt;"",Z25&lt;&gt;""),ABS($Y25-Z25),AND($Y25="",Z25=""),"",OR($Y25&lt;&gt;"",Z25&lt;&gt;""),"-")</f>
        <v/>
      </c>
      <c r="AX25" s="122" t="str" cm="1">
        <f t="array" ref="AX25">_xlfn.IFS(AND($Y25&lt;&gt;"",AA25&lt;&gt;""),ABS($Y25-AA25),AND($Y25="",AA25=""),"",OR($Y25&lt;&gt;"",AA25&lt;&gt;""),"-")</f>
        <v/>
      </c>
      <c r="AY25" s="122" t="str" cm="1">
        <f t="array" ref="AY25">_xlfn.IFS(AND($Y25&lt;&gt;"",AB25&lt;&gt;""),ABS($Y25-AB25),AND($Y25="",AB25=""),"",OR($Y25&lt;&gt;"",AB25&lt;&gt;""),"-")</f>
        <v/>
      </c>
      <c r="AZ25" s="122" t="str" cm="1">
        <f t="array" ref="AZ25">_xlfn.IFS(AND($Y25&lt;&gt;"",AC25&lt;&gt;""),ABS($Y25-AC25),AND($Y25="",AC25=""),"",OR($Y25&lt;&gt;"",AC25&lt;&gt;""),"-")</f>
        <v/>
      </c>
      <c r="BA25" s="122" t="str" cm="1">
        <f t="array" ref="BA25">_xlfn.IFS(AND($Y25&lt;&gt;"",AD25&lt;&gt;""),ABS($Y25-AD25),AND($Y25="",AD25=""),"",OR($Y25&lt;&gt;"",AD25&lt;&gt;""),"-")</f>
        <v/>
      </c>
      <c r="BB25" s="122" t="str" cm="1">
        <f t="array" ref="BB25">_xlfn.IFS(AND($Y25&lt;&gt;"",AE25&lt;&gt;""),ABS($Y25-AE25),AND($Y25="",AE25=""),"",OR($Y25&lt;&gt;"",AE25&lt;&gt;""),"-")</f>
        <v/>
      </c>
      <c r="BC25" s="122" t="str" cm="1">
        <f t="array" ref="BC25">_xlfn.IFS(AND($Y25&lt;&gt;"",AF25&lt;&gt;""),ABS($Y25-AF25),AND($Y25="",AF25=""),"",OR($Y25&lt;&gt;"",AF25&lt;&gt;""),"-")</f>
        <v/>
      </c>
      <c r="BD25" s="122" t="str" cm="1">
        <f t="array" ref="BD25">_xlfn.IFS(AND($Y25&lt;&gt;"",AG25&lt;&gt;""),ABS($Y25-AG25),AND($Y25="",AG25=""),"",OR($Y25&lt;&gt;"",AG25&lt;&gt;""),"-")</f>
        <v/>
      </c>
      <c r="BE25" s="122" t="str" cm="1">
        <f t="array" ref="BE25">_xlfn.IFS(AND($Y25&lt;&gt;"",AH25&lt;&gt;""),ABS($Y25-AH25),AND($Y25="",AH25=""),"",OR($Y25&lt;&gt;"",AH25&lt;&gt;""),"-")</f>
        <v/>
      </c>
      <c r="BF25" s="122" t="str" cm="1">
        <f t="array" ref="BF25">_xlfn.IFS(AND($Y25&lt;&gt;"",AI25&lt;&gt;""),ABS($Y25-AI25),AND($Y25="",AI25=""),"",OR($Y25&lt;&gt;"",AI25&lt;&gt;""),"-")</f>
        <v/>
      </c>
      <c r="BG25" s="122" t="str" cm="1">
        <f t="array" ref="BG25">_xlfn.IFS(AND($Y25&lt;&gt;"",AJ25&lt;&gt;""),ABS($Y25-AJ25),AND($Y25="",AJ25=""),"",OR($Y25&lt;&gt;"",AJ25&lt;&gt;""),"-")</f>
        <v/>
      </c>
      <c r="BH25" s="121" t="str" cm="1">
        <f t="array" ref="BH25">_xlfn.IFS(AND($Z25&lt;&gt;"",AA25&lt;&gt;""),ABS($Z25-AA25),AND($Z25="",AA25=""),"",OR($Z25&lt;&gt;"",AA25&lt;&gt;""),"-")</f>
        <v/>
      </c>
      <c r="BI25" s="120" t="str" cm="1">
        <f t="array" ref="BI25">_xlfn.IFS(AND($Z25&lt;&gt;"",AB25&lt;&gt;""),ABS($Z25-AB25),AND($Z25="",AB25=""),"",OR($Z25&lt;&gt;"",AB25&lt;&gt;""),"-")</f>
        <v/>
      </c>
      <c r="BJ25" s="120" t="str" cm="1">
        <f t="array" ref="BJ25">_xlfn.IFS(AND($Z25&lt;&gt;"",AC25&lt;&gt;""),ABS($Z25-AC25),AND($Z25="",AC25=""),"",OR($Z25&lt;&gt;"",AC25&lt;&gt;""),"-")</f>
        <v/>
      </c>
      <c r="BK25" s="120" t="str" cm="1">
        <f t="array" ref="BK25">_xlfn.IFS(AND($Z25&lt;&gt;"",AD25&lt;&gt;""),ABS($Z25-AD25),AND($Z25="",AD25=""),"",OR($Z25&lt;&gt;"",AD25&lt;&gt;""),"-")</f>
        <v/>
      </c>
      <c r="BL25" s="120" t="str" cm="1">
        <f t="array" ref="BL25">_xlfn.IFS(AND($Z25&lt;&gt;"",AE25&lt;&gt;""),ABS($Z25-AE25),AND($Z25="",AE25=""),"",OR($Z25&lt;&gt;"",AE25&lt;&gt;""),"-")</f>
        <v/>
      </c>
      <c r="BM25" s="120" t="str" cm="1">
        <f t="array" ref="BM25">_xlfn.IFS(AND($Z25&lt;&gt;"",AF25&lt;&gt;""),ABS($Z25-AF25),AND($Z25="",AF25=""),"",OR($Z25&lt;&gt;"",AF25&lt;&gt;""),"-")</f>
        <v/>
      </c>
      <c r="BN25" s="120" t="str" cm="1">
        <f t="array" ref="BN25">_xlfn.IFS(AND($Z25&lt;&gt;"",AG25&lt;&gt;""),ABS($Z25-AG25),AND($Z25="",AG25=""),"",OR($Z25&lt;&gt;"",AG25&lt;&gt;""),"-")</f>
        <v/>
      </c>
      <c r="BO25" s="120" t="str" cm="1">
        <f t="array" ref="BO25">_xlfn.IFS(AND($Z25&lt;&gt;"",AH25&lt;&gt;""),ABS($Z25-AH25),AND($Z25="",AH25=""),"",OR($Z25&lt;&gt;"",AH25&lt;&gt;""),"-")</f>
        <v/>
      </c>
      <c r="BP25" s="120" t="str" cm="1">
        <f t="array" ref="BP25">_xlfn.IFS(AND($Z25&lt;&gt;"",AI25&lt;&gt;""),ABS($Z25-AI25),AND($Z25="",AI25=""),"",OR($Z25&lt;&gt;"",AI25&lt;&gt;""),"-")</f>
        <v/>
      </c>
      <c r="BQ25" s="120" t="str" cm="1">
        <f t="array" ref="BQ25">_xlfn.IFS(AND($Z25&lt;&gt;"",AJ25&lt;&gt;""),ABS($Z25-AJ25),AND($Z25="",AJ25=""),"",OR($Z25&lt;&gt;"",AJ25&lt;&gt;""),"-")</f>
        <v/>
      </c>
      <c r="BR25" s="121" t="str" cm="1">
        <f t="array" ref="BR25">_xlfn.IFS(AND($AA25&lt;&gt;"",AB25&lt;&gt;""),ABS($AA25-AB25),AND($AA25="",AB25=""),"",OR($AA25&lt;&gt;"",AB25&lt;&gt;""),"-")</f>
        <v/>
      </c>
      <c r="BS25" s="120" t="str" cm="1">
        <f t="array" ref="BS25">_xlfn.IFS(AND($AA25&lt;&gt;"",AC25&lt;&gt;""),ABS($AA25-AC25),AND($AA25="",AC25=""),"",OR($AA25&lt;&gt;"",AC25&lt;&gt;""),"-")</f>
        <v/>
      </c>
      <c r="BT25" s="120" t="str" cm="1">
        <f t="array" ref="BT25">_xlfn.IFS(AND($AA25&lt;&gt;"",AD25&lt;&gt;""),ABS($AA25-AD25),AND($AA25="",AD25=""),"",OR($AA25&lt;&gt;"",AD25&lt;&gt;""),"-")</f>
        <v/>
      </c>
      <c r="BU25" s="120" t="str" cm="1">
        <f t="array" ref="BU25">_xlfn.IFS(AND($AA25&lt;&gt;"",AE25&lt;&gt;""),ABS($AA25-AE25),AND($AA25="",AE25=""),"",OR($AA25&lt;&gt;"",AE25&lt;&gt;""),"-")</f>
        <v/>
      </c>
      <c r="BV25" s="120" t="str" cm="1">
        <f t="array" ref="BV25">_xlfn.IFS(AND($AA25&lt;&gt;"",AF25&lt;&gt;""),ABS($AA25-AF25),AND($AA25="",AF25=""),"",OR($AA25&lt;&gt;"",AF25&lt;&gt;""),"-")</f>
        <v/>
      </c>
      <c r="BW25" s="120" t="str" cm="1">
        <f t="array" ref="BW25">_xlfn.IFS(AND($AA25&lt;&gt;"",AG25&lt;&gt;""),ABS($AA25-AG25),AND($AA25="",AG25=""),"",OR($AA25&lt;&gt;"",AG25&lt;&gt;""),"-")</f>
        <v/>
      </c>
      <c r="BX25" s="120" t="str" cm="1">
        <f t="array" ref="BX25">_xlfn.IFS(AND($AA25&lt;&gt;"",AH25&lt;&gt;""),ABS($AA25-AH25),AND($AA25="",AH25=""),"",OR($AA25&lt;&gt;"",AH25&lt;&gt;""),"-")</f>
        <v/>
      </c>
      <c r="BY25" s="120" t="str" cm="1">
        <f t="array" ref="BY25">_xlfn.IFS(AND($AA25&lt;&gt;"",AI25&lt;&gt;""),ABS($AA25-AI25),AND($AA25="",AI25=""),"",OR($AA25&lt;&gt;"",AI25&lt;&gt;""),"-")</f>
        <v/>
      </c>
      <c r="BZ25" s="120" t="str" cm="1">
        <f t="array" ref="BZ25">_xlfn.IFS(AND($AA25&lt;&gt;"",AJ25&lt;&gt;""),ABS($AA25-AJ25),AND($AA25="",AJ25=""),"",OR($AA25&lt;&gt;"",AJ25&lt;&gt;""),"-")</f>
        <v/>
      </c>
      <c r="CA25" s="121" t="str" cm="1">
        <f t="array" ref="CA25">_xlfn.IFS(AND($AB25&lt;&gt;"",AC25&lt;&gt;""),ABS($AB25-AC25),AND($AB25="",AC25=""),"",OR($AB25&lt;&gt;"",AC25&lt;&gt;""),"-")</f>
        <v/>
      </c>
      <c r="CB25" s="120" t="str" cm="1">
        <f t="array" ref="CB25">_xlfn.IFS(AND($AB25&lt;&gt;"",AD25&lt;&gt;""),ABS($AB25-AD25),AND($AB25="",AD25=""),"",OR($AB25&lt;&gt;"",AD25&lt;&gt;""),"-")</f>
        <v/>
      </c>
      <c r="CC25" s="120" t="str" cm="1">
        <f t="array" ref="CC25">_xlfn.IFS(AND($AB25&lt;&gt;"",AE25&lt;&gt;""),ABS($AB25-AE25),AND($AB25="",AE25=""),"",OR($AB25&lt;&gt;"",AE25&lt;&gt;""),"-")</f>
        <v/>
      </c>
      <c r="CD25" s="120" t="str" cm="1">
        <f t="array" ref="CD25">_xlfn.IFS(AND($AB25&lt;&gt;"",AF25&lt;&gt;""),ABS($AB25-AF25),AND($AB25="",AF25=""),"",OR($AB25&lt;&gt;"",AF25&lt;&gt;""),"-")</f>
        <v/>
      </c>
      <c r="CE25" s="120" t="str" cm="1">
        <f t="array" ref="CE25">_xlfn.IFS(AND($AB25&lt;&gt;"",AG25&lt;&gt;""),ABS($AB25-AG25),AND($AB25="",AG25=""),"",OR($AB25&lt;&gt;"",AG25&lt;&gt;""),"-")</f>
        <v/>
      </c>
      <c r="CF25" s="120" t="str" cm="1">
        <f t="array" ref="CF25">_xlfn.IFS(AND($AB25&lt;&gt;"",AH25&lt;&gt;""),ABS($AB25-AH25),AND($AB25="",AH25=""),"",OR($AB25&lt;&gt;"",AH25&lt;&gt;""),"-")</f>
        <v/>
      </c>
      <c r="CG25" s="120" t="str" cm="1">
        <f t="array" ref="CG25">_xlfn.IFS(AND($AB25&lt;&gt;"",AI25&lt;&gt;""),ABS($AB25-AI25),AND($AB25="",AI25=""),"",OR($AB25&lt;&gt;"",AI25&lt;&gt;""),"-")</f>
        <v/>
      </c>
      <c r="CH25" s="120" t="str" cm="1">
        <f t="array" ref="CH25">_xlfn.IFS(AND($AB25&lt;&gt;"",AJ25&lt;&gt;""),ABS($AB25-AJ25),AND($AB25="",AJ25=""),"",OR($AB25&lt;&gt;"",AJ25&lt;&gt;""),"-")</f>
        <v/>
      </c>
      <c r="CI25" s="121" t="str" cm="1">
        <f t="array" ref="CI25">_xlfn.IFS(AND($AC25&lt;&gt;"",AD25&lt;&gt;""),ABS($AC25-AD25),AND($AC25="",AD25=""),"",OR($AC25&lt;&gt;"",AD25&lt;&gt;""),"-")</f>
        <v/>
      </c>
      <c r="CJ25" s="120" t="str" cm="1">
        <f t="array" ref="CJ25">_xlfn.IFS(AND($AC25&lt;&gt;"",AE25&lt;&gt;""),ABS($AC25-AE25),AND($AC25="",AE25=""),"",OR($AC25&lt;&gt;"",AE25&lt;&gt;""),"-")</f>
        <v/>
      </c>
      <c r="CK25" s="120" t="str" cm="1">
        <f t="array" ref="CK25">_xlfn.IFS(AND($AC25&lt;&gt;"",AF25&lt;&gt;""),ABS($AC25-AF25),AND($AC25="",AF25=""),"",OR($AC25&lt;&gt;"",AF25&lt;&gt;""),"-")</f>
        <v/>
      </c>
      <c r="CL25" s="120" t="str" cm="1">
        <f t="array" ref="CL25">_xlfn.IFS(AND($AC25&lt;&gt;"",AG25&lt;&gt;""),ABS($AC25-AG25),AND($AC25="",AG25=""),"",OR($AC25&lt;&gt;"",AG25&lt;&gt;""),"-")</f>
        <v/>
      </c>
      <c r="CM25" s="120" t="str" cm="1">
        <f t="array" ref="CM25">_xlfn.IFS(AND($AC25&lt;&gt;"",AH25&lt;&gt;""),ABS($AC25-AH25),AND($AC25="",AH25=""),"",OR($AC25&lt;&gt;"",AH25&lt;&gt;""),"-")</f>
        <v/>
      </c>
      <c r="CN25" s="120" t="str" cm="1">
        <f t="array" ref="CN25">_xlfn.IFS(AND($AC25&lt;&gt;"",AI25&lt;&gt;""),ABS($AC25-AI25),AND($AC25="",AI25=""),"",OR($AC25&lt;&gt;"",AI25&lt;&gt;""),"-")</f>
        <v/>
      </c>
      <c r="CO25" s="120" t="str" cm="1">
        <f t="array" ref="CO25">_xlfn.IFS(AND($AC25&lt;&gt;"",AJ25&lt;&gt;""),ABS($AC25-AJ25),AND($AC25="",AJ25=""),"",OR($AC25&lt;&gt;"",AJ25&lt;&gt;""),"-")</f>
        <v/>
      </c>
      <c r="CP25" s="121" t="str" cm="1">
        <f t="array" ref="CP25">_xlfn.IFS(AND($AD25&lt;&gt;"",AE25&lt;&gt;""),ABS($AD25-AE25),AND($AD25="",AE25=""),"",OR($AD25&lt;&gt;"",AE25&lt;&gt;""),"-")</f>
        <v/>
      </c>
      <c r="CQ25" s="120" t="str" cm="1">
        <f t="array" ref="CQ25">_xlfn.IFS(AND($AD25&lt;&gt;"",AF25&lt;&gt;""),ABS($AD25-AF25),AND($AD25="",AF25=""),"",OR($AD25&lt;&gt;"",AF25&lt;&gt;""),"-")</f>
        <v/>
      </c>
      <c r="CR25" s="120" t="str" cm="1">
        <f t="array" ref="CR25">_xlfn.IFS(AND($AD25&lt;&gt;"",AG25&lt;&gt;""),ABS($AD25-AG25),AND($AD25="",AG25=""),"",OR($AD25&lt;&gt;"",AG25&lt;&gt;""),"-")</f>
        <v/>
      </c>
      <c r="CS25" s="120" t="str" cm="1">
        <f t="array" ref="CS25">_xlfn.IFS(AND($AD25&lt;&gt;"",AH25&lt;&gt;""),ABS($AD25-AH25),AND($AD25="",AH25=""),"",OR($AD25&lt;&gt;"",AH25&lt;&gt;""),"-")</f>
        <v/>
      </c>
      <c r="CT25" s="120" t="str" cm="1">
        <f t="array" ref="CT25">_xlfn.IFS(AND($AD25&lt;&gt;"",AI25&lt;&gt;""),ABS($AD25-AI25),AND($AD25="",AI25=""),"",OR($AD25&lt;&gt;"",AI25&lt;&gt;""),"-")</f>
        <v/>
      </c>
      <c r="CU25" s="120" t="str" cm="1">
        <f t="array" ref="CU25">_xlfn.IFS(AND($AD25&lt;&gt;"",AJ25&lt;&gt;""),ABS($AD25-AJ25),AND($AD25="",AJ25=""),"",OR($AD25&lt;&gt;"",AJ25&lt;&gt;""),"-")</f>
        <v/>
      </c>
      <c r="CV25" s="121" t="str" cm="1">
        <f t="array" ref="CV25">_xlfn.IFS(AND($AE25&lt;&gt;"",AF25&lt;&gt;""),ABS($AE25-AF25),AND($AE25="",AF25=""),"",OR($AE25&lt;&gt;"",AF25&lt;&gt;""),"-")</f>
        <v/>
      </c>
      <c r="CW25" s="120" t="str" cm="1">
        <f t="array" ref="CW25">_xlfn.IFS(AND($AE25&lt;&gt;"",AG25&lt;&gt;""),ABS($AE25-AG25),AND($AE25="",AG25=""),"",OR($AE25&lt;&gt;"",AG25&lt;&gt;""),"-")</f>
        <v/>
      </c>
      <c r="CX25" s="120" t="str" cm="1">
        <f t="array" ref="CX25">_xlfn.IFS(AND($AE25&lt;&gt;"",AH25&lt;&gt;""),ABS($AE25-AH25),AND($AE25="",AH25=""),"",OR($AE25&lt;&gt;"",AH25&lt;&gt;""),"-")</f>
        <v/>
      </c>
      <c r="CY25" s="120" t="str" cm="1">
        <f t="array" ref="CY25">_xlfn.IFS(AND($AE25&lt;&gt;"",AI25&lt;&gt;""),ABS($AE25-AI25),AND($AE25="",AI25=""),"",OR($AE25&lt;&gt;"",AI25&lt;&gt;""),"-")</f>
        <v/>
      </c>
      <c r="CZ25" s="120" t="str" cm="1">
        <f t="array" ref="CZ25">_xlfn.IFS(AND($AE25&lt;&gt;"",AJ25&lt;&gt;""),ABS($AE25-AJ25),AND($AE25="",AJ25=""),"",OR($AE25&lt;&gt;"",AJ25&lt;&gt;""),"-")</f>
        <v/>
      </c>
      <c r="DA25" s="121" t="str" cm="1">
        <f t="array" ref="DA25">_xlfn.IFS(AND($AF25&lt;&gt;"",AG25&lt;&gt;""),ABS($AF25-AG25),AND($AF25="",AG25=""),"",OR($AF25&lt;&gt;"",AG25&lt;&gt;""),"-")</f>
        <v/>
      </c>
      <c r="DB25" s="120" t="str" cm="1">
        <f t="array" ref="DB25">_xlfn.IFS(AND($AF25&lt;&gt;"",AH25&lt;&gt;""),ABS($AF25-AH25),AND($AF25="",AH25=""),"",OR($AF25&lt;&gt;"",AH25&lt;&gt;""),"-")</f>
        <v/>
      </c>
      <c r="DC25" s="120" t="str" cm="1">
        <f t="array" ref="DC25">_xlfn.IFS(AND($AF25&lt;&gt;"",AI25&lt;&gt;""),ABS($AF25-AI25),AND($AF25="",AI25=""),"",OR($AF25&lt;&gt;"",AI25&lt;&gt;""),"-")</f>
        <v/>
      </c>
      <c r="DD25" s="120" t="str" cm="1">
        <f t="array" ref="DD25">_xlfn.IFS(AND($AF25&lt;&gt;"",AJ25&lt;&gt;""),ABS($AF25-AJ25),AND($AF25="",AJ25=""),"",OR($AF25&lt;&gt;"",AJ25&lt;&gt;""),"-")</f>
        <v/>
      </c>
      <c r="DE25" s="121" t="str" cm="1">
        <f t="array" ref="DE25">_xlfn.IFS(AND($AG25&lt;&gt;"",AH25&lt;&gt;""),ABS($AG25-AH25),AND($AG25="",AH25=""),"",OR($AG25&lt;&gt;"",AH25&lt;&gt;""),"-")</f>
        <v/>
      </c>
      <c r="DF25" s="120" t="str" cm="1">
        <f t="array" ref="DF25">_xlfn.IFS(AND($AG25&lt;&gt;"",AI25&lt;&gt;""),ABS($AG25-AI25),AND($AG25="",AI25=""),"",OR($AG25&lt;&gt;"",AI25&lt;&gt;""),"-")</f>
        <v/>
      </c>
      <c r="DG25" s="120" t="str" cm="1">
        <f t="array" ref="DG25">_xlfn.IFS(AND($AG25&lt;&gt;"",AJ25&lt;&gt;""),ABS($AG25-AJ25),AND($AG25="",AJ25=""),"",OR($AG25&lt;&gt;"",AJ25&lt;&gt;""),"-")</f>
        <v/>
      </c>
      <c r="DH25" s="121" t="str" cm="1">
        <f t="array" ref="DH25">_xlfn.IFS(AND($AH25&lt;&gt;"",AI25&lt;&gt;""),ABS($AH25-AI25),AND($AH25="",AI25=""),"",OR($AH25&lt;&gt;"",AI25&lt;&gt;""),"-")</f>
        <v/>
      </c>
      <c r="DI25" s="120" t="str" cm="1">
        <f t="array" ref="DI25">_xlfn.IFS(AND($AH25&lt;&gt;"",AJ25&lt;&gt;""),ABS($AH25-AJ25),AND($AH25="",AJ25=""),"",OR($AH25&lt;&gt;"",AJ25&lt;&gt;""),"-")</f>
        <v/>
      </c>
      <c r="DJ25" s="121" t="str" cm="1">
        <f t="array" ref="DJ25">_xlfn.IFS(AND($AI25&lt;&gt;"",AJ25&lt;&gt;""),ABS($AI25-AJ25),AND($AI25="",AJ25=""),"",OR($AI25&lt;&gt;"",AJ25&lt;&gt;""),"-")</f>
        <v/>
      </c>
    </row>
    <row r="26" spans="1:114" x14ac:dyDescent="0.2">
      <c r="A26" s="120" t="e">
        <f t="shared" si="0"/>
        <v>#DIV/0!</v>
      </c>
      <c r="B26" s="186" t="e">
        <f t="shared" si="1"/>
        <v>#DIV/0!</v>
      </c>
      <c r="C26" s="186" t="e">
        <f t="shared" si="2"/>
        <v>#DIV/0!</v>
      </c>
      <c r="D26" s="186" t="e">
        <f t="shared" si="3"/>
        <v>#DIV/0!</v>
      </c>
      <c r="E26" s="263">
        <f t="shared" si="4"/>
        <v>0</v>
      </c>
      <c r="F26" s="186">
        <f t="shared" si="5"/>
        <v>0</v>
      </c>
      <c r="G26" s="186" t="e">
        <f t="shared" si="6"/>
        <v>#DIV/0!</v>
      </c>
      <c r="H26" s="262" t="str">
        <f t="shared" si="7"/>
        <v/>
      </c>
      <c r="I26" s="187" t="str">
        <f t="shared" si="8"/>
        <v/>
      </c>
      <c r="J26" s="260" t="s">
        <v>70</v>
      </c>
      <c r="K26" s="259" t="e">
        <f>VLOOKUP($J26,Merged_couplings!$B:$BU,MATCH(K$1,Merged_couplings!$B$1:$BU$1,0),FALSE)</f>
        <v>#N/A</v>
      </c>
      <c r="L26" s="258" t="e">
        <f>VLOOKUP($J26,Merged_couplings!$B:$BU,MATCH(L$1,Merged_couplings!$B$1:$BU$1,0),FALSE)</f>
        <v>#N/A</v>
      </c>
      <c r="M26" s="258" t="e">
        <f>VLOOKUP($J26,Merged_couplings!$B:$BU,MATCH(M$1,Merged_couplings!$B$1:$BU$1,0),FALSE)</f>
        <v>#N/A</v>
      </c>
      <c r="N26" s="258" t="e">
        <f>VLOOKUP($J26,Merged_couplings!$B:$BU,MATCH(N$1,Merged_couplings!$B$1:$BU$1,0),FALSE)</f>
        <v>#N/A</v>
      </c>
      <c r="O26" s="258" t="e">
        <f>VLOOKUP($J26,Merged_couplings!$B:$BU,MATCH(O$1,Merged_couplings!$B$1:$BU$1,0),FALSE)</f>
        <v>#N/A</v>
      </c>
      <c r="P26" s="258" t="e">
        <f>VLOOKUP($J26,Merged_couplings!$B:$BU,MATCH(P$1,Merged_couplings!$B$1:$BU$1,0),FALSE)</f>
        <v>#N/A</v>
      </c>
      <c r="Q26" s="258" t="e">
        <f>VLOOKUP($J26,Merged_couplings!$B:$BU,MATCH(Q$1,Merged_couplings!$B$1:$BU$1,0),FALSE)</f>
        <v>#N/A</v>
      </c>
      <c r="R26" s="258" t="e">
        <f>VLOOKUP($J26,Merged_couplings!$B:$BU,MATCH(R$1,Merged_couplings!$B$1:$BU$1,0),FALSE)</f>
        <v>#N/A</v>
      </c>
      <c r="S26" s="258" t="e">
        <f>VLOOKUP($J26,Merged_couplings!$B:$BU,MATCH(S$1,Merged_couplings!$B$1:$BU$1,0),FALSE)</f>
        <v>#N/A</v>
      </c>
      <c r="T26" s="258" t="e">
        <f>VLOOKUP($J26,Merged_couplings!$B:$BU,MATCH(T$1,Merged_couplings!$B$1:$BU$1,0),FALSE)</f>
        <v>#N/A</v>
      </c>
      <c r="U26" s="258" t="e">
        <f>VLOOKUP($J26,Merged_couplings!$B:$BU,MATCH(U$1,Merged_couplings!$B$1:$BU$1,0),FALSE)</f>
        <v>#N/A</v>
      </c>
      <c r="V26" s="258" t="e">
        <f>VLOOKUP($J26,Merged_couplings!$B:$BU,MATCH(V$1,Merged_couplings!$B$1:$BU$1,0),FALSE)</f>
        <v>#N/A</v>
      </c>
      <c r="W26" s="258" t="e">
        <f>VLOOKUP($J26,Merged_couplings!$B:$BU,MATCH(W$1,Merged_couplings!$B$1:$BU$1,0),FALSE)</f>
        <v>#N/A</v>
      </c>
      <c r="X26" s="121" t="str">
        <f>_xlfn.IFNA(VLOOKUP($J26,Merged_couplings!$B:$R,MATCH(X$1,Merged_couplings!$B$1:$R$1,0),FALSE),"")</f>
        <v/>
      </c>
      <c r="Y26" s="120" t="str">
        <f>_xlfn.IFNA(VLOOKUP($J26,Merged_couplings!$B:$R,MATCH(Y$1,Merged_couplings!$B$1:$R$1,0),FALSE),"")</f>
        <v/>
      </c>
      <c r="Z26" s="120" t="str">
        <f>_xlfn.IFNA(VLOOKUP($J26,Merged_couplings!$B:$R,MATCH(Z$1,Merged_couplings!$B$1:$R$1,0),FALSE),"")</f>
        <v/>
      </c>
      <c r="AA26" s="120" t="str">
        <f>_xlfn.IFNA(VLOOKUP($J26,Merged_couplings!$B:$R,MATCH(AA$1,Merged_couplings!$B$1:$R$1,0),FALSE),"")</f>
        <v/>
      </c>
      <c r="AB26" s="120" t="str">
        <f>_xlfn.IFNA(VLOOKUP($J26,Merged_couplings!$B:$R,MATCH(AB$1,Merged_couplings!$B$1:$R$1,0),FALSE),"")</f>
        <v/>
      </c>
      <c r="AC26" s="120" t="str">
        <f>_xlfn.IFNA(VLOOKUP($J26,Merged_couplings!$B:$R,MATCH(AC$1,Merged_couplings!$B$1:$R$1,0),FALSE),"")</f>
        <v/>
      </c>
      <c r="AD26" s="120" t="str">
        <f>_xlfn.IFNA(VLOOKUP($J26,Merged_couplings!$B:$R,MATCH(AD$1,Merged_couplings!$B$1:$R$1,0),FALSE),"")</f>
        <v/>
      </c>
      <c r="AE26" s="120" t="str">
        <f>_xlfn.IFNA(VLOOKUP($J26,Merged_couplings!$B:$R,MATCH(AE$1,Merged_couplings!$B$1:$R$1,0),FALSE),"")</f>
        <v/>
      </c>
      <c r="AF26" s="120" t="str">
        <f>_xlfn.IFNA(VLOOKUP($J26,Merged_couplings!$B:$R,MATCH(AF$1,Merged_couplings!$B$1:$R$1,0),FALSE),"")</f>
        <v/>
      </c>
      <c r="AG26" s="120" t="str">
        <f>_xlfn.IFNA(VLOOKUP($J26,Merged_couplings!$B:$R,MATCH(AG$1,Merged_couplings!$B$1:$R$1,0),FALSE),"")</f>
        <v/>
      </c>
      <c r="AH26" s="120" t="str">
        <f>_xlfn.IFNA(VLOOKUP($J26,Merged_couplings!$B:$R,MATCH(AH$1,Merged_couplings!$B$1:$R$1,0),FALSE),"")</f>
        <v/>
      </c>
      <c r="AI26" s="120" t="str">
        <f>_xlfn.IFNA(VLOOKUP($J26,Merged_couplings!$B:$R,MATCH(AI$1,Merged_couplings!$B$1:$R$1,0),FALSE),"")</f>
        <v/>
      </c>
      <c r="AJ26" s="120" t="str">
        <f>_xlfn.IFNA(VLOOKUP($J26,Merged_couplings!$B:$R,MATCH(AJ$1,Merged_couplings!$B$1:$R$1,0),FALSE),"")</f>
        <v/>
      </c>
      <c r="AK26" s="123" t="str" cm="1">
        <f t="array" ref="AK26">_xlfn.IFS(AND($X26&lt;&gt;"",Y26&lt;&gt;""),ABS($X26-Y26),AND($X26="",Y26=""),"",OR($X26&lt;&gt;"",Y26&lt;&gt;""),"-")</f>
        <v/>
      </c>
      <c r="AL26" s="122" t="str" cm="1">
        <f t="array" ref="AL26">_xlfn.IFS(AND($X26&lt;&gt;"",Z26&lt;&gt;""),ABS($X26-Z26),AND($X26="",Z26=""),"",OR($X26&lt;&gt;"",Z26&lt;&gt;""),"-")</f>
        <v/>
      </c>
      <c r="AM26" s="122" t="str" cm="1">
        <f t="array" ref="AM26">_xlfn.IFS(AND($X26&lt;&gt;"",AA26&lt;&gt;""),ABS($X26-AA26),AND($X26="",AA26=""),"",OR($X26&lt;&gt;"",AA26&lt;&gt;""),"-")</f>
        <v/>
      </c>
      <c r="AN26" s="122" t="str" cm="1">
        <f t="array" ref="AN26">_xlfn.IFS(AND($X26&lt;&gt;"",AB26&lt;&gt;""),ABS($X26-AB26),AND($X26="",AB26=""),"",OR($X26&lt;&gt;"",AB26&lt;&gt;""),"-")</f>
        <v/>
      </c>
      <c r="AO26" s="122" t="str" cm="1">
        <f t="array" ref="AO26">_xlfn.IFS(AND($X26&lt;&gt;"",AC26&lt;&gt;""),ABS($X26-AC26),AND($X26="",AC26=""),"",OR($X26&lt;&gt;"",AC26&lt;&gt;""),"-")</f>
        <v/>
      </c>
      <c r="AP26" s="122" t="str" cm="1">
        <f t="array" ref="AP26">_xlfn.IFS(AND($X26&lt;&gt;"",AD26&lt;&gt;""),ABS($X26-AD26),AND($X26="",AD26=""),"",OR($X26&lt;&gt;"",AD26&lt;&gt;""),"-")</f>
        <v/>
      </c>
      <c r="AQ26" s="122" t="str" cm="1">
        <f t="array" ref="AQ26">_xlfn.IFS(AND($X26&lt;&gt;"",AE26&lt;&gt;""),ABS($X26-AE26),AND($X26="",AE26=""),"",OR($X26&lt;&gt;"",AE26&lt;&gt;""),"-")</f>
        <v/>
      </c>
      <c r="AR26" s="122" t="str" cm="1">
        <f t="array" ref="AR26">_xlfn.IFS(AND($X26&lt;&gt;"",AF26&lt;&gt;""),ABS($X26-AF26),AND($X26="",AF26=""),"",OR($X26&lt;&gt;"",AF26&lt;&gt;""),"-")</f>
        <v/>
      </c>
      <c r="AS26" s="122" t="str" cm="1">
        <f t="array" ref="AS26">_xlfn.IFS(AND($X26&lt;&gt;"",AG26&lt;&gt;""),ABS($X26-AG26),AND($X26="",AG26=""),"",OR($X26&lt;&gt;"",AG26&lt;&gt;""),"-")</f>
        <v/>
      </c>
      <c r="AT26" s="122" t="str" cm="1">
        <f t="array" ref="AT26">_xlfn.IFS(AND($X26&lt;&gt;"",AH26&lt;&gt;""),ABS($X26-AH26),AND($X26="",AH26=""),"",OR($X26&lt;&gt;"",AH26&lt;&gt;""),"-")</f>
        <v/>
      </c>
      <c r="AU26" s="122" t="str" cm="1">
        <f t="array" ref="AU26">_xlfn.IFS(AND($X26&lt;&gt;"",AI26&lt;&gt;""),ABS($X26-AI26),AND($X26="",AI26=""),"",OR($X26&lt;&gt;"",AI26&lt;&gt;""),"-")</f>
        <v/>
      </c>
      <c r="AV26" s="122" t="str" cm="1">
        <f t="array" ref="AV26">_xlfn.IFS(AND($X26&lt;&gt;"",AJ26&lt;&gt;""),ABS($X26-AJ26),AND($X26="",AJ26=""),"",OR($X26&lt;&gt;"",AJ26&lt;&gt;""),"-")</f>
        <v/>
      </c>
      <c r="AW26" s="123" t="str" cm="1">
        <f t="array" ref="AW26">_xlfn.IFS(AND($Y26&lt;&gt;"",Z26&lt;&gt;""),ABS($Y26-Z26),AND($Y26="",Z26=""),"",OR($Y26&lt;&gt;"",Z26&lt;&gt;""),"-")</f>
        <v/>
      </c>
      <c r="AX26" s="122" t="str" cm="1">
        <f t="array" ref="AX26">_xlfn.IFS(AND($Y26&lt;&gt;"",AA26&lt;&gt;""),ABS($Y26-AA26),AND($Y26="",AA26=""),"",OR($Y26&lt;&gt;"",AA26&lt;&gt;""),"-")</f>
        <v/>
      </c>
      <c r="AY26" s="122" t="str" cm="1">
        <f t="array" ref="AY26">_xlfn.IFS(AND($Y26&lt;&gt;"",AB26&lt;&gt;""),ABS($Y26-AB26),AND($Y26="",AB26=""),"",OR($Y26&lt;&gt;"",AB26&lt;&gt;""),"-")</f>
        <v/>
      </c>
      <c r="AZ26" s="122" t="str" cm="1">
        <f t="array" ref="AZ26">_xlfn.IFS(AND($Y26&lt;&gt;"",AC26&lt;&gt;""),ABS($Y26-AC26),AND($Y26="",AC26=""),"",OR($Y26&lt;&gt;"",AC26&lt;&gt;""),"-")</f>
        <v/>
      </c>
      <c r="BA26" s="122" t="str" cm="1">
        <f t="array" ref="BA26">_xlfn.IFS(AND($Y26&lt;&gt;"",AD26&lt;&gt;""),ABS($Y26-AD26),AND($Y26="",AD26=""),"",OR($Y26&lt;&gt;"",AD26&lt;&gt;""),"-")</f>
        <v/>
      </c>
      <c r="BB26" s="122" t="str" cm="1">
        <f t="array" ref="BB26">_xlfn.IFS(AND($Y26&lt;&gt;"",AE26&lt;&gt;""),ABS($Y26-AE26),AND($Y26="",AE26=""),"",OR($Y26&lt;&gt;"",AE26&lt;&gt;""),"-")</f>
        <v/>
      </c>
      <c r="BC26" s="122" t="str" cm="1">
        <f t="array" ref="BC26">_xlfn.IFS(AND($Y26&lt;&gt;"",AF26&lt;&gt;""),ABS($Y26-AF26),AND($Y26="",AF26=""),"",OR($Y26&lt;&gt;"",AF26&lt;&gt;""),"-")</f>
        <v/>
      </c>
      <c r="BD26" s="122" t="str" cm="1">
        <f t="array" ref="BD26">_xlfn.IFS(AND($Y26&lt;&gt;"",AG26&lt;&gt;""),ABS($Y26-AG26),AND($Y26="",AG26=""),"",OR($Y26&lt;&gt;"",AG26&lt;&gt;""),"-")</f>
        <v/>
      </c>
      <c r="BE26" s="122" t="str" cm="1">
        <f t="array" ref="BE26">_xlfn.IFS(AND($Y26&lt;&gt;"",AH26&lt;&gt;""),ABS($Y26-AH26),AND($Y26="",AH26=""),"",OR($Y26&lt;&gt;"",AH26&lt;&gt;""),"-")</f>
        <v/>
      </c>
      <c r="BF26" s="122" t="str" cm="1">
        <f t="array" ref="BF26">_xlfn.IFS(AND($Y26&lt;&gt;"",AI26&lt;&gt;""),ABS($Y26-AI26),AND($Y26="",AI26=""),"",OR($Y26&lt;&gt;"",AI26&lt;&gt;""),"-")</f>
        <v/>
      </c>
      <c r="BG26" s="122" t="str" cm="1">
        <f t="array" ref="BG26">_xlfn.IFS(AND($Y26&lt;&gt;"",AJ26&lt;&gt;""),ABS($Y26-AJ26),AND($Y26="",AJ26=""),"",OR($Y26&lt;&gt;"",AJ26&lt;&gt;""),"-")</f>
        <v/>
      </c>
      <c r="BH26" s="121" t="str" cm="1">
        <f t="array" ref="BH26">_xlfn.IFS(AND($Z26&lt;&gt;"",AA26&lt;&gt;""),ABS($Z26-AA26),AND($Z26="",AA26=""),"",OR($Z26&lt;&gt;"",AA26&lt;&gt;""),"-")</f>
        <v/>
      </c>
      <c r="BI26" s="120" t="str" cm="1">
        <f t="array" ref="BI26">_xlfn.IFS(AND($Z26&lt;&gt;"",AB26&lt;&gt;""),ABS($Z26-AB26),AND($Z26="",AB26=""),"",OR($Z26&lt;&gt;"",AB26&lt;&gt;""),"-")</f>
        <v/>
      </c>
      <c r="BJ26" s="120" t="str" cm="1">
        <f t="array" ref="BJ26">_xlfn.IFS(AND($Z26&lt;&gt;"",AC26&lt;&gt;""),ABS($Z26-AC26),AND($Z26="",AC26=""),"",OR($Z26&lt;&gt;"",AC26&lt;&gt;""),"-")</f>
        <v/>
      </c>
      <c r="BK26" s="120" t="str" cm="1">
        <f t="array" ref="BK26">_xlfn.IFS(AND($Z26&lt;&gt;"",AD26&lt;&gt;""),ABS($Z26-AD26),AND($Z26="",AD26=""),"",OR($Z26&lt;&gt;"",AD26&lt;&gt;""),"-")</f>
        <v/>
      </c>
      <c r="BL26" s="120" t="str" cm="1">
        <f t="array" ref="BL26">_xlfn.IFS(AND($Z26&lt;&gt;"",AE26&lt;&gt;""),ABS($Z26-AE26),AND($Z26="",AE26=""),"",OR($Z26&lt;&gt;"",AE26&lt;&gt;""),"-")</f>
        <v/>
      </c>
      <c r="BM26" s="120" t="str" cm="1">
        <f t="array" ref="BM26">_xlfn.IFS(AND($Z26&lt;&gt;"",AF26&lt;&gt;""),ABS($Z26-AF26),AND($Z26="",AF26=""),"",OR($Z26&lt;&gt;"",AF26&lt;&gt;""),"-")</f>
        <v/>
      </c>
      <c r="BN26" s="120" t="str" cm="1">
        <f t="array" ref="BN26">_xlfn.IFS(AND($Z26&lt;&gt;"",AG26&lt;&gt;""),ABS($Z26-AG26),AND($Z26="",AG26=""),"",OR($Z26&lt;&gt;"",AG26&lt;&gt;""),"-")</f>
        <v/>
      </c>
      <c r="BO26" s="120" t="str" cm="1">
        <f t="array" ref="BO26">_xlfn.IFS(AND($Z26&lt;&gt;"",AH26&lt;&gt;""),ABS($Z26-AH26),AND($Z26="",AH26=""),"",OR($Z26&lt;&gt;"",AH26&lt;&gt;""),"-")</f>
        <v/>
      </c>
      <c r="BP26" s="120" t="str" cm="1">
        <f t="array" ref="BP26">_xlfn.IFS(AND($Z26&lt;&gt;"",AI26&lt;&gt;""),ABS($Z26-AI26),AND($Z26="",AI26=""),"",OR($Z26&lt;&gt;"",AI26&lt;&gt;""),"-")</f>
        <v/>
      </c>
      <c r="BQ26" s="120" t="str" cm="1">
        <f t="array" ref="BQ26">_xlfn.IFS(AND($Z26&lt;&gt;"",AJ26&lt;&gt;""),ABS($Z26-AJ26),AND($Z26="",AJ26=""),"",OR($Z26&lt;&gt;"",AJ26&lt;&gt;""),"-")</f>
        <v/>
      </c>
      <c r="BR26" s="121" t="str" cm="1">
        <f t="array" ref="BR26">_xlfn.IFS(AND($AA26&lt;&gt;"",AB26&lt;&gt;""),ABS($AA26-AB26),AND($AA26="",AB26=""),"",OR($AA26&lt;&gt;"",AB26&lt;&gt;""),"-")</f>
        <v/>
      </c>
      <c r="BS26" s="120" t="str" cm="1">
        <f t="array" ref="BS26">_xlfn.IFS(AND($AA26&lt;&gt;"",AC26&lt;&gt;""),ABS($AA26-AC26),AND($AA26="",AC26=""),"",OR($AA26&lt;&gt;"",AC26&lt;&gt;""),"-")</f>
        <v/>
      </c>
      <c r="BT26" s="120" t="str" cm="1">
        <f t="array" ref="BT26">_xlfn.IFS(AND($AA26&lt;&gt;"",AD26&lt;&gt;""),ABS($AA26-AD26),AND($AA26="",AD26=""),"",OR($AA26&lt;&gt;"",AD26&lt;&gt;""),"-")</f>
        <v/>
      </c>
      <c r="BU26" s="120" t="str" cm="1">
        <f t="array" ref="BU26">_xlfn.IFS(AND($AA26&lt;&gt;"",AE26&lt;&gt;""),ABS($AA26-AE26),AND($AA26="",AE26=""),"",OR($AA26&lt;&gt;"",AE26&lt;&gt;""),"-")</f>
        <v/>
      </c>
      <c r="BV26" s="120" t="str" cm="1">
        <f t="array" ref="BV26">_xlfn.IFS(AND($AA26&lt;&gt;"",AF26&lt;&gt;""),ABS($AA26-AF26),AND($AA26="",AF26=""),"",OR($AA26&lt;&gt;"",AF26&lt;&gt;""),"-")</f>
        <v/>
      </c>
      <c r="BW26" s="120" t="str" cm="1">
        <f t="array" ref="BW26">_xlfn.IFS(AND($AA26&lt;&gt;"",AG26&lt;&gt;""),ABS($AA26-AG26),AND($AA26="",AG26=""),"",OR($AA26&lt;&gt;"",AG26&lt;&gt;""),"-")</f>
        <v/>
      </c>
      <c r="BX26" s="120" t="str" cm="1">
        <f t="array" ref="BX26">_xlfn.IFS(AND($AA26&lt;&gt;"",AH26&lt;&gt;""),ABS($AA26-AH26),AND($AA26="",AH26=""),"",OR($AA26&lt;&gt;"",AH26&lt;&gt;""),"-")</f>
        <v/>
      </c>
      <c r="BY26" s="120" t="str" cm="1">
        <f t="array" ref="BY26">_xlfn.IFS(AND($AA26&lt;&gt;"",AI26&lt;&gt;""),ABS($AA26-AI26),AND($AA26="",AI26=""),"",OR($AA26&lt;&gt;"",AI26&lt;&gt;""),"-")</f>
        <v/>
      </c>
      <c r="BZ26" s="120" t="str" cm="1">
        <f t="array" ref="BZ26">_xlfn.IFS(AND($AA26&lt;&gt;"",AJ26&lt;&gt;""),ABS($AA26-AJ26),AND($AA26="",AJ26=""),"",OR($AA26&lt;&gt;"",AJ26&lt;&gt;""),"-")</f>
        <v/>
      </c>
      <c r="CA26" s="121" t="str" cm="1">
        <f t="array" ref="CA26">_xlfn.IFS(AND($AB26&lt;&gt;"",AC26&lt;&gt;""),ABS($AB26-AC26),AND($AB26="",AC26=""),"",OR($AB26&lt;&gt;"",AC26&lt;&gt;""),"-")</f>
        <v/>
      </c>
      <c r="CB26" s="120" t="str" cm="1">
        <f t="array" ref="CB26">_xlfn.IFS(AND($AB26&lt;&gt;"",AD26&lt;&gt;""),ABS($AB26-AD26),AND($AB26="",AD26=""),"",OR($AB26&lt;&gt;"",AD26&lt;&gt;""),"-")</f>
        <v/>
      </c>
      <c r="CC26" s="120" t="str" cm="1">
        <f t="array" ref="CC26">_xlfn.IFS(AND($AB26&lt;&gt;"",AE26&lt;&gt;""),ABS($AB26-AE26),AND($AB26="",AE26=""),"",OR($AB26&lt;&gt;"",AE26&lt;&gt;""),"-")</f>
        <v/>
      </c>
      <c r="CD26" s="120" t="str" cm="1">
        <f t="array" ref="CD26">_xlfn.IFS(AND($AB26&lt;&gt;"",AF26&lt;&gt;""),ABS($AB26-AF26),AND($AB26="",AF26=""),"",OR($AB26&lt;&gt;"",AF26&lt;&gt;""),"-")</f>
        <v/>
      </c>
      <c r="CE26" s="120" t="str" cm="1">
        <f t="array" ref="CE26">_xlfn.IFS(AND($AB26&lt;&gt;"",AG26&lt;&gt;""),ABS($AB26-AG26),AND($AB26="",AG26=""),"",OR($AB26&lt;&gt;"",AG26&lt;&gt;""),"-")</f>
        <v/>
      </c>
      <c r="CF26" s="120" t="str" cm="1">
        <f t="array" ref="CF26">_xlfn.IFS(AND($AB26&lt;&gt;"",AH26&lt;&gt;""),ABS($AB26-AH26),AND($AB26="",AH26=""),"",OR($AB26&lt;&gt;"",AH26&lt;&gt;""),"-")</f>
        <v/>
      </c>
      <c r="CG26" s="120" t="str" cm="1">
        <f t="array" ref="CG26">_xlfn.IFS(AND($AB26&lt;&gt;"",AI26&lt;&gt;""),ABS($AB26-AI26),AND($AB26="",AI26=""),"",OR($AB26&lt;&gt;"",AI26&lt;&gt;""),"-")</f>
        <v/>
      </c>
      <c r="CH26" s="120" t="str" cm="1">
        <f t="array" ref="CH26">_xlfn.IFS(AND($AB26&lt;&gt;"",AJ26&lt;&gt;""),ABS($AB26-AJ26),AND($AB26="",AJ26=""),"",OR($AB26&lt;&gt;"",AJ26&lt;&gt;""),"-")</f>
        <v/>
      </c>
      <c r="CI26" s="121" t="str" cm="1">
        <f t="array" ref="CI26">_xlfn.IFS(AND($AC26&lt;&gt;"",AD26&lt;&gt;""),ABS($AC26-AD26),AND($AC26="",AD26=""),"",OR($AC26&lt;&gt;"",AD26&lt;&gt;""),"-")</f>
        <v/>
      </c>
      <c r="CJ26" s="120" t="str" cm="1">
        <f t="array" ref="CJ26">_xlfn.IFS(AND($AC26&lt;&gt;"",AE26&lt;&gt;""),ABS($AC26-AE26),AND($AC26="",AE26=""),"",OR($AC26&lt;&gt;"",AE26&lt;&gt;""),"-")</f>
        <v/>
      </c>
      <c r="CK26" s="120" t="str" cm="1">
        <f t="array" ref="CK26">_xlfn.IFS(AND($AC26&lt;&gt;"",AF26&lt;&gt;""),ABS($AC26-AF26),AND($AC26="",AF26=""),"",OR($AC26&lt;&gt;"",AF26&lt;&gt;""),"-")</f>
        <v/>
      </c>
      <c r="CL26" s="120" t="str" cm="1">
        <f t="array" ref="CL26">_xlfn.IFS(AND($AC26&lt;&gt;"",AG26&lt;&gt;""),ABS($AC26-AG26),AND($AC26="",AG26=""),"",OR($AC26&lt;&gt;"",AG26&lt;&gt;""),"-")</f>
        <v/>
      </c>
      <c r="CM26" s="120" t="str" cm="1">
        <f t="array" ref="CM26">_xlfn.IFS(AND($AC26&lt;&gt;"",AH26&lt;&gt;""),ABS($AC26-AH26),AND($AC26="",AH26=""),"",OR($AC26&lt;&gt;"",AH26&lt;&gt;""),"-")</f>
        <v/>
      </c>
      <c r="CN26" s="120" t="str" cm="1">
        <f t="array" ref="CN26">_xlfn.IFS(AND($AC26&lt;&gt;"",AI26&lt;&gt;""),ABS($AC26-AI26),AND($AC26="",AI26=""),"",OR($AC26&lt;&gt;"",AI26&lt;&gt;""),"-")</f>
        <v/>
      </c>
      <c r="CO26" s="120" t="str" cm="1">
        <f t="array" ref="CO26">_xlfn.IFS(AND($AC26&lt;&gt;"",AJ26&lt;&gt;""),ABS($AC26-AJ26),AND($AC26="",AJ26=""),"",OR($AC26&lt;&gt;"",AJ26&lt;&gt;""),"-")</f>
        <v/>
      </c>
      <c r="CP26" s="121" t="str" cm="1">
        <f t="array" ref="CP26">_xlfn.IFS(AND($AD26&lt;&gt;"",AE26&lt;&gt;""),ABS($AD26-AE26),AND($AD26="",AE26=""),"",OR($AD26&lt;&gt;"",AE26&lt;&gt;""),"-")</f>
        <v/>
      </c>
      <c r="CQ26" s="120" t="str" cm="1">
        <f t="array" ref="CQ26">_xlfn.IFS(AND($AD26&lt;&gt;"",AF26&lt;&gt;""),ABS($AD26-AF26),AND($AD26="",AF26=""),"",OR($AD26&lt;&gt;"",AF26&lt;&gt;""),"-")</f>
        <v/>
      </c>
      <c r="CR26" s="120" t="str" cm="1">
        <f t="array" ref="CR26">_xlfn.IFS(AND($AD26&lt;&gt;"",AG26&lt;&gt;""),ABS($AD26-AG26),AND($AD26="",AG26=""),"",OR($AD26&lt;&gt;"",AG26&lt;&gt;""),"-")</f>
        <v/>
      </c>
      <c r="CS26" s="120" t="str" cm="1">
        <f t="array" ref="CS26">_xlfn.IFS(AND($AD26&lt;&gt;"",AH26&lt;&gt;""),ABS($AD26-AH26),AND($AD26="",AH26=""),"",OR($AD26&lt;&gt;"",AH26&lt;&gt;""),"-")</f>
        <v/>
      </c>
      <c r="CT26" s="120" t="str" cm="1">
        <f t="array" ref="CT26">_xlfn.IFS(AND($AD26&lt;&gt;"",AI26&lt;&gt;""),ABS($AD26-AI26),AND($AD26="",AI26=""),"",OR($AD26&lt;&gt;"",AI26&lt;&gt;""),"-")</f>
        <v/>
      </c>
      <c r="CU26" s="120" t="str" cm="1">
        <f t="array" ref="CU26">_xlfn.IFS(AND($AD26&lt;&gt;"",AJ26&lt;&gt;""),ABS($AD26-AJ26),AND($AD26="",AJ26=""),"",OR($AD26&lt;&gt;"",AJ26&lt;&gt;""),"-")</f>
        <v/>
      </c>
      <c r="CV26" s="121" t="str" cm="1">
        <f t="array" ref="CV26">_xlfn.IFS(AND($AE26&lt;&gt;"",AF26&lt;&gt;""),ABS($AE26-AF26),AND($AE26="",AF26=""),"",OR($AE26&lt;&gt;"",AF26&lt;&gt;""),"-")</f>
        <v/>
      </c>
      <c r="CW26" s="120" t="str" cm="1">
        <f t="array" ref="CW26">_xlfn.IFS(AND($AE26&lt;&gt;"",AG26&lt;&gt;""),ABS($AE26-AG26),AND($AE26="",AG26=""),"",OR($AE26&lt;&gt;"",AG26&lt;&gt;""),"-")</f>
        <v/>
      </c>
      <c r="CX26" s="120" t="str" cm="1">
        <f t="array" ref="CX26">_xlfn.IFS(AND($AE26&lt;&gt;"",AH26&lt;&gt;""),ABS($AE26-AH26),AND($AE26="",AH26=""),"",OR($AE26&lt;&gt;"",AH26&lt;&gt;""),"-")</f>
        <v/>
      </c>
      <c r="CY26" s="120" t="str" cm="1">
        <f t="array" ref="CY26">_xlfn.IFS(AND($AE26&lt;&gt;"",AI26&lt;&gt;""),ABS($AE26-AI26),AND($AE26="",AI26=""),"",OR($AE26&lt;&gt;"",AI26&lt;&gt;""),"-")</f>
        <v/>
      </c>
      <c r="CZ26" s="120" t="str" cm="1">
        <f t="array" ref="CZ26">_xlfn.IFS(AND($AE26&lt;&gt;"",AJ26&lt;&gt;""),ABS($AE26-AJ26),AND($AE26="",AJ26=""),"",OR($AE26&lt;&gt;"",AJ26&lt;&gt;""),"-")</f>
        <v/>
      </c>
      <c r="DA26" s="121" t="str" cm="1">
        <f t="array" ref="DA26">_xlfn.IFS(AND($AF26&lt;&gt;"",AG26&lt;&gt;""),ABS($AF26-AG26),AND($AF26="",AG26=""),"",OR($AF26&lt;&gt;"",AG26&lt;&gt;""),"-")</f>
        <v/>
      </c>
      <c r="DB26" s="120" t="str" cm="1">
        <f t="array" ref="DB26">_xlfn.IFS(AND($AF26&lt;&gt;"",AH26&lt;&gt;""),ABS($AF26-AH26),AND($AF26="",AH26=""),"",OR($AF26&lt;&gt;"",AH26&lt;&gt;""),"-")</f>
        <v/>
      </c>
      <c r="DC26" s="120" t="str" cm="1">
        <f t="array" ref="DC26">_xlfn.IFS(AND($AF26&lt;&gt;"",AI26&lt;&gt;""),ABS($AF26-AI26),AND($AF26="",AI26=""),"",OR($AF26&lt;&gt;"",AI26&lt;&gt;""),"-")</f>
        <v/>
      </c>
      <c r="DD26" s="120" t="str" cm="1">
        <f t="array" ref="DD26">_xlfn.IFS(AND($AF26&lt;&gt;"",AJ26&lt;&gt;""),ABS($AF26-AJ26),AND($AF26="",AJ26=""),"",OR($AF26&lt;&gt;"",AJ26&lt;&gt;""),"-")</f>
        <v/>
      </c>
      <c r="DE26" s="121" t="str" cm="1">
        <f t="array" ref="DE26">_xlfn.IFS(AND($AG26&lt;&gt;"",AH26&lt;&gt;""),ABS($AG26-AH26),AND($AG26="",AH26=""),"",OR($AG26&lt;&gt;"",AH26&lt;&gt;""),"-")</f>
        <v/>
      </c>
      <c r="DF26" s="120" t="str" cm="1">
        <f t="array" ref="DF26">_xlfn.IFS(AND($AG26&lt;&gt;"",AI26&lt;&gt;""),ABS($AG26-AI26),AND($AG26="",AI26=""),"",OR($AG26&lt;&gt;"",AI26&lt;&gt;""),"-")</f>
        <v/>
      </c>
      <c r="DG26" s="120" t="str" cm="1">
        <f t="array" ref="DG26">_xlfn.IFS(AND($AG26&lt;&gt;"",AJ26&lt;&gt;""),ABS($AG26-AJ26),AND($AG26="",AJ26=""),"",OR($AG26&lt;&gt;"",AJ26&lt;&gt;""),"-")</f>
        <v/>
      </c>
      <c r="DH26" s="121" t="str" cm="1">
        <f t="array" ref="DH26">_xlfn.IFS(AND($AH26&lt;&gt;"",AI26&lt;&gt;""),ABS($AH26-AI26),AND($AH26="",AI26=""),"",OR($AH26&lt;&gt;"",AI26&lt;&gt;""),"-")</f>
        <v/>
      </c>
      <c r="DI26" s="120" t="str" cm="1">
        <f t="array" ref="DI26">_xlfn.IFS(AND($AH26&lt;&gt;"",AJ26&lt;&gt;""),ABS($AH26-AJ26),AND($AH26="",AJ26=""),"",OR($AH26&lt;&gt;"",AJ26&lt;&gt;""),"-")</f>
        <v/>
      </c>
      <c r="DJ26" s="121" t="str" cm="1">
        <f t="array" ref="DJ26">_xlfn.IFS(AND($AI26&lt;&gt;"",AJ26&lt;&gt;""),ABS($AI26-AJ26),AND($AI26="",AJ26=""),"",OR($AI26&lt;&gt;"",AJ26&lt;&gt;""),"-")</f>
        <v/>
      </c>
    </row>
    <row r="27" spans="1:114" x14ac:dyDescent="0.2">
      <c r="A27" s="120" t="e">
        <f t="shared" si="0"/>
        <v>#DIV/0!</v>
      </c>
      <c r="B27" s="186" t="e">
        <f t="shared" si="1"/>
        <v>#DIV/0!</v>
      </c>
      <c r="C27" s="186" t="e">
        <f t="shared" si="2"/>
        <v>#DIV/0!</v>
      </c>
      <c r="D27" s="186" t="e">
        <f t="shared" si="3"/>
        <v>#DIV/0!</v>
      </c>
      <c r="E27" s="263">
        <f t="shared" si="4"/>
        <v>0</v>
      </c>
      <c r="F27" s="186">
        <f t="shared" si="5"/>
        <v>0</v>
      </c>
      <c r="G27" s="186" t="e">
        <f t="shared" si="6"/>
        <v>#DIV/0!</v>
      </c>
      <c r="H27" s="262" t="str">
        <f t="shared" si="7"/>
        <v/>
      </c>
      <c r="I27" s="187" t="str">
        <f t="shared" si="8"/>
        <v/>
      </c>
      <c r="J27" s="260" t="s">
        <v>71</v>
      </c>
      <c r="K27" s="259" t="e">
        <f>VLOOKUP($J27,Merged_couplings!$B:$BU,MATCH(K$1,Merged_couplings!$B$1:$BU$1,0),FALSE)</f>
        <v>#N/A</v>
      </c>
      <c r="L27" s="258" t="e">
        <f>VLOOKUP($J27,Merged_couplings!$B:$BU,MATCH(L$1,Merged_couplings!$B$1:$BU$1,0),FALSE)</f>
        <v>#N/A</v>
      </c>
      <c r="M27" s="258" t="e">
        <f>VLOOKUP($J27,Merged_couplings!$B:$BU,MATCH(M$1,Merged_couplings!$B$1:$BU$1,0),FALSE)</f>
        <v>#N/A</v>
      </c>
      <c r="N27" s="258" t="e">
        <f>VLOOKUP($J27,Merged_couplings!$B:$BU,MATCH(N$1,Merged_couplings!$B$1:$BU$1,0),FALSE)</f>
        <v>#N/A</v>
      </c>
      <c r="O27" s="258" t="e">
        <f>VLOOKUP($J27,Merged_couplings!$B:$BU,MATCH(O$1,Merged_couplings!$B$1:$BU$1,0),FALSE)</f>
        <v>#N/A</v>
      </c>
      <c r="P27" s="258" t="e">
        <f>VLOOKUP($J27,Merged_couplings!$B:$BU,MATCH(P$1,Merged_couplings!$B$1:$BU$1,0),FALSE)</f>
        <v>#N/A</v>
      </c>
      <c r="Q27" s="258" t="e">
        <f>VLOOKUP($J27,Merged_couplings!$B:$BU,MATCH(Q$1,Merged_couplings!$B$1:$BU$1,0),FALSE)</f>
        <v>#N/A</v>
      </c>
      <c r="R27" s="258" t="e">
        <f>VLOOKUP($J27,Merged_couplings!$B:$BU,MATCH(R$1,Merged_couplings!$B$1:$BU$1,0),FALSE)</f>
        <v>#N/A</v>
      </c>
      <c r="S27" s="258" t="e">
        <f>VLOOKUP($J27,Merged_couplings!$B:$BU,MATCH(S$1,Merged_couplings!$B$1:$BU$1,0),FALSE)</f>
        <v>#N/A</v>
      </c>
      <c r="T27" s="258" t="e">
        <f>VLOOKUP($J27,Merged_couplings!$B:$BU,MATCH(T$1,Merged_couplings!$B$1:$BU$1,0),FALSE)</f>
        <v>#N/A</v>
      </c>
      <c r="U27" s="258" t="e">
        <f>VLOOKUP($J27,Merged_couplings!$B:$BU,MATCH(U$1,Merged_couplings!$B$1:$BU$1,0),FALSE)</f>
        <v>#N/A</v>
      </c>
      <c r="V27" s="258" t="e">
        <f>VLOOKUP($J27,Merged_couplings!$B:$BU,MATCH(V$1,Merged_couplings!$B$1:$BU$1,0),FALSE)</f>
        <v>#N/A</v>
      </c>
      <c r="W27" s="258" t="e">
        <f>VLOOKUP($J27,Merged_couplings!$B:$BU,MATCH(W$1,Merged_couplings!$B$1:$BU$1,0),FALSE)</f>
        <v>#N/A</v>
      </c>
      <c r="X27" s="121" t="str">
        <f>_xlfn.IFNA(VLOOKUP($J27,Merged_couplings!$B:$R,MATCH(X$1,Merged_couplings!$B$1:$R$1,0),FALSE),"")</f>
        <v/>
      </c>
      <c r="Y27" s="120" t="str">
        <f>_xlfn.IFNA(VLOOKUP($J27,Merged_couplings!$B:$R,MATCH(Y$1,Merged_couplings!$B$1:$R$1,0),FALSE),"")</f>
        <v/>
      </c>
      <c r="Z27" s="120" t="str">
        <f>_xlfn.IFNA(VLOOKUP($J27,Merged_couplings!$B:$R,MATCH(Z$1,Merged_couplings!$B$1:$R$1,0),FALSE),"")</f>
        <v/>
      </c>
      <c r="AA27" s="120" t="str">
        <f>_xlfn.IFNA(VLOOKUP($J27,Merged_couplings!$B:$R,MATCH(AA$1,Merged_couplings!$B$1:$R$1,0),FALSE),"")</f>
        <v/>
      </c>
      <c r="AB27" s="120" t="str">
        <f>_xlfn.IFNA(VLOOKUP($J27,Merged_couplings!$B:$R,MATCH(AB$1,Merged_couplings!$B$1:$R$1,0),FALSE),"")</f>
        <v/>
      </c>
      <c r="AC27" s="120" t="str">
        <f>_xlfn.IFNA(VLOOKUP($J27,Merged_couplings!$B:$R,MATCH(AC$1,Merged_couplings!$B$1:$R$1,0),FALSE),"")</f>
        <v/>
      </c>
      <c r="AD27" s="120" t="str">
        <f>_xlfn.IFNA(VLOOKUP($J27,Merged_couplings!$B:$R,MATCH(AD$1,Merged_couplings!$B$1:$R$1,0),FALSE),"")</f>
        <v/>
      </c>
      <c r="AE27" s="120" t="str">
        <f>_xlfn.IFNA(VLOOKUP($J27,Merged_couplings!$B:$R,MATCH(AE$1,Merged_couplings!$B$1:$R$1,0),FALSE),"")</f>
        <v/>
      </c>
      <c r="AF27" s="120" t="str">
        <f>_xlfn.IFNA(VLOOKUP($J27,Merged_couplings!$B:$R,MATCH(AF$1,Merged_couplings!$B$1:$R$1,0),FALSE),"")</f>
        <v/>
      </c>
      <c r="AG27" s="120" t="str">
        <f>_xlfn.IFNA(VLOOKUP($J27,Merged_couplings!$B:$R,MATCH(AG$1,Merged_couplings!$B$1:$R$1,0),FALSE),"")</f>
        <v/>
      </c>
      <c r="AH27" s="120" t="str">
        <f>_xlfn.IFNA(VLOOKUP($J27,Merged_couplings!$B:$R,MATCH(AH$1,Merged_couplings!$B$1:$R$1,0),FALSE),"")</f>
        <v/>
      </c>
      <c r="AI27" s="120" t="str">
        <f>_xlfn.IFNA(VLOOKUP($J27,Merged_couplings!$B:$R,MATCH(AI$1,Merged_couplings!$B$1:$R$1,0),FALSE),"")</f>
        <v/>
      </c>
      <c r="AJ27" s="120" t="str">
        <f>_xlfn.IFNA(VLOOKUP($J27,Merged_couplings!$B:$R,MATCH(AJ$1,Merged_couplings!$B$1:$R$1,0),FALSE),"")</f>
        <v/>
      </c>
      <c r="AK27" s="123" t="str" cm="1">
        <f t="array" ref="AK27">_xlfn.IFS(AND($X27&lt;&gt;"",Y27&lt;&gt;""),ABS($X27-Y27),AND($X27="",Y27=""),"",OR($X27&lt;&gt;"",Y27&lt;&gt;""),"-")</f>
        <v/>
      </c>
      <c r="AL27" s="122" t="str" cm="1">
        <f t="array" ref="AL27">_xlfn.IFS(AND($X27&lt;&gt;"",Z27&lt;&gt;""),ABS($X27-Z27),AND($X27="",Z27=""),"",OR($X27&lt;&gt;"",Z27&lt;&gt;""),"-")</f>
        <v/>
      </c>
      <c r="AM27" s="122" t="str" cm="1">
        <f t="array" ref="AM27">_xlfn.IFS(AND($X27&lt;&gt;"",AA27&lt;&gt;""),ABS($X27-AA27),AND($X27="",AA27=""),"",OR($X27&lt;&gt;"",AA27&lt;&gt;""),"-")</f>
        <v/>
      </c>
      <c r="AN27" s="122" t="str" cm="1">
        <f t="array" ref="AN27">_xlfn.IFS(AND($X27&lt;&gt;"",AB27&lt;&gt;""),ABS($X27-AB27),AND($X27="",AB27=""),"",OR($X27&lt;&gt;"",AB27&lt;&gt;""),"-")</f>
        <v/>
      </c>
      <c r="AO27" s="122" t="str" cm="1">
        <f t="array" ref="AO27">_xlfn.IFS(AND($X27&lt;&gt;"",AC27&lt;&gt;""),ABS($X27-AC27),AND($X27="",AC27=""),"",OR($X27&lt;&gt;"",AC27&lt;&gt;""),"-")</f>
        <v/>
      </c>
      <c r="AP27" s="122" t="str" cm="1">
        <f t="array" ref="AP27">_xlfn.IFS(AND($X27&lt;&gt;"",AD27&lt;&gt;""),ABS($X27-AD27),AND($X27="",AD27=""),"",OR($X27&lt;&gt;"",AD27&lt;&gt;""),"-")</f>
        <v/>
      </c>
      <c r="AQ27" s="122" t="str" cm="1">
        <f t="array" ref="AQ27">_xlfn.IFS(AND($X27&lt;&gt;"",AE27&lt;&gt;""),ABS($X27-AE27),AND($X27="",AE27=""),"",OR($X27&lt;&gt;"",AE27&lt;&gt;""),"-")</f>
        <v/>
      </c>
      <c r="AR27" s="122" t="str" cm="1">
        <f t="array" ref="AR27">_xlfn.IFS(AND($X27&lt;&gt;"",AF27&lt;&gt;""),ABS($X27-AF27),AND($X27="",AF27=""),"",OR($X27&lt;&gt;"",AF27&lt;&gt;""),"-")</f>
        <v/>
      </c>
      <c r="AS27" s="122" t="str" cm="1">
        <f t="array" ref="AS27">_xlfn.IFS(AND($X27&lt;&gt;"",AG27&lt;&gt;""),ABS($X27-AG27),AND($X27="",AG27=""),"",OR($X27&lt;&gt;"",AG27&lt;&gt;""),"-")</f>
        <v/>
      </c>
      <c r="AT27" s="122" t="str" cm="1">
        <f t="array" ref="AT27">_xlfn.IFS(AND($X27&lt;&gt;"",AH27&lt;&gt;""),ABS($X27-AH27),AND($X27="",AH27=""),"",OR($X27&lt;&gt;"",AH27&lt;&gt;""),"-")</f>
        <v/>
      </c>
      <c r="AU27" s="122" t="str" cm="1">
        <f t="array" ref="AU27">_xlfn.IFS(AND($X27&lt;&gt;"",AI27&lt;&gt;""),ABS($X27-AI27),AND($X27="",AI27=""),"",OR($X27&lt;&gt;"",AI27&lt;&gt;""),"-")</f>
        <v/>
      </c>
      <c r="AV27" s="122" t="str" cm="1">
        <f t="array" ref="AV27">_xlfn.IFS(AND($X27&lt;&gt;"",AJ27&lt;&gt;""),ABS($X27-AJ27),AND($X27="",AJ27=""),"",OR($X27&lt;&gt;"",AJ27&lt;&gt;""),"-")</f>
        <v/>
      </c>
      <c r="AW27" s="123" t="str" cm="1">
        <f t="array" ref="AW27">_xlfn.IFS(AND($Y27&lt;&gt;"",Z27&lt;&gt;""),ABS($Y27-Z27),AND($Y27="",Z27=""),"",OR($Y27&lt;&gt;"",Z27&lt;&gt;""),"-")</f>
        <v/>
      </c>
      <c r="AX27" s="122" t="str" cm="1">
        <f t="array" ref="AX27">_xlfn.IFS(AND($Y27&lt;&gt;"",AA27&lt;&gt;""),ABS($Y27-AA27),AND($Y27="",AA27=""),"",OR($Y27&lt;&gt;"",AA27&lt;&gt;""),"-")</f>
        <v/>
      </c>
      <c r="AY27" s="122" t="str" cm="1">
        <f t="array" ref="AY27">_xlfn.IFS(AND($Y27&lt;&gt;"",AB27&lt;&gt;""),ABS($Y27-AB27),AND($Y27="",AB27=""),"",OR($Y27&lt;&gt;"",AB27&lt;&gt;""),"-")</f>
        <v/>
      </c>
      <c r="AZ27" s="122" t="str" cm="1">
        <f t="array" ref="AZ27">_xlfn.IFS(AND($Y27&lt;&gt;"",AC27&lt;&gt;""),ABS($Y27-AC27),AND($Y27="",AC27=""),"",OR($Y27&lt;&gt;"",AC27&lt;&gt;""),"-")</f>
        <v/>
      </c>
      <c r="BA27" s="122" t="str" cm="1">
        <f t="array" ref="BA27">_xlfn.IFS(AND($Y27&lt;&gt;"",AD27&lt;&gt;""),ABS($Y27-AD27),AND($Y27="",AD27=""),"",OR($Y27&lt;&gt;"",AD27&lt;&gt;""),"-")</f>
        <v/>
      </c>
      <c r="BB27" s="122" t="str" cm="1">
        <f t="array" ref="BB27">_xlfn.IFS(AND($Y27&lt;&gt;"",AE27&lt;&gt;""),ABS($Y27-AE27),AND($Y27="",AE27=""),"",OR($Y27&lt;&gt;"",AE27&lt;&gt;""),"-")</f>
        <v/>
      </c>
      <c r="BC27" s="122" t="str" cm="1">
        <f t="array" ref="BC27">_xlfn.IFS(AND($Y27&lt;&gt;"",AF27&lt;&gt;""),ABS($Y27-AF27),AND($Y27="",AF27=""),"",OR($Y27&lt;&gt;"",AF27&lt;&gt;""),"-")</f>
        <v/>
      </c>
      <c r="BD27" s="122" t="str" cm="1">
        <f t="array" ref="BD27">_xlfn.IFS(AND($Y27&lt;&gt;"",AG27&lt;&gt;""),ABS($Y27-AG27),AND($Y27="",AG27=""),"",OR($Y27&lt;&gt;"",AG27&lt;&gt;""),"-")</f>
        <v/>
      </c>
      <c r="BE27" s="122" t="str" cm="1">
        <f t="array" ref="BE27">_xlfn.IFS(AND($Y27&lt;&gt;"",AH27&lt;&gt;""),ABS($Y27-AH27),AND($Y27="",AH27=""),"",OR($Y27&lt;&gt;"",AH27&lt;&gt;""),"-")</f>
        <v/>
      </c>
      <c r="BF27" s="122" t="str" cm="1">
        <f t="array" ref="BF27">_xlfn.IFS(AND($Y27&lt;&gt;"",AI27&lt;&gt;""),ABS($Y27-AI27),AND($Y27="",AI27=""),"",OR($Y27&lt;&gt;"",AI27&lt;&gt;""),"-")</f>
        <v/>
      </c>
      <c r="BG27" s="122" t="str" cm="1">
        <f t="array" ref="BG27">_xlfn.IFS(AND($Y27&lt;&gt;"",AJ27&lt;&gt;""),ABS($Y27-AJ27),AND($Y27="",AJ27=""),"",OR($Y27&lt;&gt;"",AJ27&lt;&gt;""),"-")</f>
        <v/>
      </c>
      <c r="BH27" s="121" t="str" cm="1">
        <f t="array" ref="BH27">_xlfn.IFS(AND($Z27&lt;&gt;"",AA27&lt;&gt;""),ABS($Z27-AA27),AND($Z27="",AA27=""),"",OR($Z27&lt;&gt;"",AA27&lt;&gt;""),"-")</f>
        <v/>
      </c>
      <c r="BI27" s="120" t="str" cm="1">
        <f t="array" ref="BI27">_xlfn.IFS(AND($Z27&lt;&gt;"",AB27&lt;&gt;""),ABS($Z27-AB27),AND($Z27="",AB27=""),"",OR($Z27&lt;&gt;"",AB27&lt;&gt;""),"-")</f>
        <v/>
      </c>
      <c r="BJ27" s="120" t="str" cm="1">
        <f t="array" ref="BJ27">_xlfn.IFS(AND($Z27&lt;&gt;"",AC27&lt;&gt;""),ABS($Z27-AC27),AND($Z27="",AC27=""),"",OR($Z27&lt;&gt;"",AC27&lt;&gt;""),"-")</f>
        <v/>
      </c>
      <c r="BK27" s="120" t="str" cm="1">
        <f t="array" ref="BK27">_xlfn.IFS(AND($Z27&lt;&gt;"",AD27&lt;&gt;""),ABS($Z27-AD27),AND($Z27="",AD27=""),"",OR($Z27&lt;&gt;"",AD27&lt;&gt;""),"-")</f>
        <v/>
      </c>
      <c r="BL27" s="120" t="str" cm="1">
        <f t="array" ref="BL27">_xlfn.IFS(AND($Z27&lt;&gt;"",AE27&lt;&gt;""),ABS($Z27-AE27),AND($Z27="",AE27=""),"",OR($Z27&lt;&gt;"",AE27&lt;&gt;""),"-")</f>
        <v/>
      </c>
      <c r="BM27" s="120" t="str" cm="1">
        <f t="array" ref="BM27">_xlfn.IFS(AND($Z27&lt;&gt;"",AF27&lt;&gt;""),ABS($Z27-AF27),AND($Z27="",AF27=""),"",OR($Z27&lt;&gt;"",AF27&lt;&gt;""),"-")</f>
        <v/>
      </c>
      <c r="BN27" s="120" t="str" cm="1">
        <f t="array" ref="BN27">_xlfn.IFS(AND($Z27&lt;&gt;"",AG27&lt;&gt;""),ABS($Z27-AG27),AND($Z27="",AG27=""),"",OR($Z27&lt;&gt;"",AG27&lt;&gt;""),"-")</f>
        <v/>
      </c>
      <c r="BO27" s="120" t="str" cm="1">
        <f t="array" ref="BO27">_xlfn.IFS(AND($Z27&lt;&gt;"",AH27&lt;&gt;""),ABS($Z27-AH27),AND($Z27="",AH27=""),"",OR($Z27&lt;&gt;"",AH27&lt;&gt;""),"-")</f>
        <v/>
      </c>
      <c r="BP27" s="120" t="str" cm="1">
        <f t="array" ref="BP27">_xlfn.IFS(AND($Z27&lt;&gt;"",AI27&lt;&gt;""),ABS($Z27-AI27),AND($Z27="",AI27=""),"",OR($Z27&lt;&gt;"",AI27&lt;&gt;""),"-")</f>
        <v/>
      </c>
      <c r="BQ27" s="120" t="str" cm="1">
        <f t="array" ref="BQ27">_xlfn.IFS(AND($Z27&lt;&gt;"",AJ27&lt;&gt;""),ABS($Z27-AJ27),AND($Z27="",AJ27=""),"",OR($Z27&lt;&gt;"",AJ27&lt;&gt;""),"-")</f>
        <v/>
      </c>
      <c r="BR27" s="121" t="str" cm="1">
        <f t="array" ref="BR27">_xlfn.IFS(AND($AA27&lt;&gt;"",AB27&lt;&gt;""),ABS($AA27-AB27),AND($AA27="",AB27=""),"",OR($AA27&lt;&gt;"",AB27&lt;&gt;""),"-")</f>
        <v/>
      </c>
      <c r="BS27" s="120" t="str" cm="1">
        <f t="array" ref="BS27">_xlfn.IFS(AND($AA27&lt;&gt;"",AC27&lt;&gt;""),ABS($AA27-AC27),AND($AA27="",AC27=""),"",OR($AA27&lt;&gt;"",AC27&lt;&gt;""),"-")</f>
        <v/>
      </c>
      <c r="BT27" s="120" t="str" cm="1">
        <f t="array" ref="BT27">_xlfn.IFS(AND($AA27&lt;&gt;"",AD27&lt;&gt;""),ABS($AA27-AD27),AND($AA27="",AD27=""),"",OR($AA27&lt;&gt;"",AD27&lt;&gt;""),"-")</f>
        <v/>
      </c>
      <c r="BU27" s="120" t="str" cm="1">
        <f t="array" ref="BU27">_xlfn.IFS(AND($AA27&lt;&gt;"",AE27&lt;&gt;""),ABS($AA27-AE27),AND($AA27="",AE27=""),"",OR($AA27&lt;&gt;"",AE27&lt;&gt;""),"-")</f>
        <v/>
      </c>
      <c r="BV27" s="120" t="str" cm="1">
        <f t="array" ref="BV27">_xlfn.IFS(AND($AA27&lt;&gt;"",AF27&lt;&gt;""),ABS($AA27-AF27),AND($AA27="",AF27=""),"",OR($AA27&lt;&gt;"",AF27&lt;&gt;""),"-")</f>
        <v/>
      </c>
      <c r="BW27" s="120" t="str" cm="1">
        <f t="array" ref="BW27">_xlfn.IFS(AND($AA27&lt;&gt;"",AG27&lt;&gt;""),ABS($AA27-AG27),AND($AA27="",AG27=""),"",OR($AA27&lt;&gt;"",AG27&lt;&gt;""),"-")</f>
        <v/>
      </c>
      <c r="BX27" s="120" t="str" cm="1">
        <f t="array" ref="BX27">_xlfn.IFS(AND($AA27&lt;&gt;"",AH27&lt;&gt;""),ABS($AA27-AH27),AND($AA27="",AH27=""),"",OR($AA27&lt;&gt;"",AH27&lt;&gt;""),"-")</f>
        <v/>
      </c>
      <c r="BY27" s="120" t="str" cm="1">
        <f t="array" ref="BY27">_xlfn.IFS(AND($AA27&lt;&gt;"",AI27&lt;&gt;""),ABS($AA27-AI27),AND($AA27="",AI27=""),"",OR($AA27&lt;&gt;"",AI27&lt;&gt;""),"-")</f>
        <v/>
      </c>
      <c r="BZ27" s="120" t="str" cm="1">
        <f t="array" ref="BZ27">_xlfn.IFS(AND($AA27&lt;&gt;"",AJ27&lt;&gt;""),ABS($AA27-AJ27),AND($AA27="",AJ27=""),"",OR($AA27&lt;&gt;"",AJ27&lt;&gt;""),"-")</f>
        <v/>
      </c>
      <c r="CA27" s="121" t="str" cm="1">
        <f t="array" ref="CA27">_xlfn.IFS(AND($AB27&lt;&gt;"",AC27&lt;&gt;""),ABS($AB27-AC27),AND($AB27="",AC27=""),"",OR($AB27&lt;&gt;"",AC27&lt;&gt;""),"-")</f>
        <v/>
      </c>
      <c r="CB27" s="120" t="str" cm="1">
        <f t="array" ref="CB27">_xlfn.IFS(AND($AB27&lt;&gt;"",AD27&lt;&gt;""),ABS($AB27-AD27),AND($AB27="",AD27=""),"",OR($AB27&lt;&gt;"",AD27&lt;&gt;""),"-")</f>
        <v/>
      </c>
      <c r="CC27" s="120" t="str" cm="1">
        <f t="array" ref="CC27">_xlfn.IFS(AND($AB27&lt;&gt;"",AE27&lt;&gt;""),ABS($AB27-AE27),AND($AB27="",AE27=""),"",OR($AB27&lt;&gt;"",AE27&lt;&gt;""),"-")</f>
        <v/>
      </c>
      <c r="CD27" s="120" t="str" cm="1">
        <f t="array" ref="CD27">_xlfn.IFS(AND($AB27&lt;&gt;"",AF27&lt;&gt;""),ABS($AB27-AF27),AND($AB27="",AF27=""),"",OR($AB27&lt;&gt;"",AF27&lt;&gt;""),"-")</f>
        <v/>
      </c>
      <c r="CE27" s="120" t="str" cm="1">
        <f t="array" ref="CE27">_xlfn.IFS(AND($AB27&lt;&gt;"",AG27&lt;&gt;""),ABS($AB27-AG27),AND($AB27="",AG27=""),"",OR($AB27&lt;&gt;"",AG27&lt;&gt;""),"-")</f>
        <v/>
      </c>
      <c r="CF27" s="120" t="str" cm="1">
        <f t="array" ref="CF27">_xlfn.IFS(AND($AB27&lt;&gt;"",AH27&lt;&gt;""),ABS($AB27-AH27),AND($AB27="",AH27=""),"",OR($AB27&lt;&gt;"",AH27&lt;&gt;""),"-")</f>
        <v/>
      </c>
      <c r="CG27" s="120" t="str" cm="1">
        <f t="array" ref="CG27">_xlfn.IFS(AND($AB27&lt;&gt;"",AI27&lt;&gt;""),ABS($AB27-AI27),AND($AB27="",AI27=""),"",OR($AB27&lt;&gt;"",AI27&lt;&gt;""),"-")</f>
        <v/>
      </c>
      <c r="CH27" s="120" t="str" cm="1">
        <f t="array" ref="CH27">_xlfn.IFS(AND($AB27&lt;&gt;"",AJ27&lt;&gt;""),ABS($AB27-AJ27),AND($AB27="",AJ27=""),"",OR($AB27&lt;&gt;"",AJ27&lt;&gt;""),"-")</f>
        <v/>
      </c>
      <c r="CI27" s="121" t="str" cm="1">
        <f t="array" ref="CI27">_xlfn.IFS(AND($AC27&lt;&gt;"",AD27&lt;&gt;""),ABS($AC27-AD27),AND($AC27="",AD27=""),"",OR($AC27&lt;&gt;"",AD27&lt;&gt;""),"-")</f>
        <v/>
      </c>
      <c r="CJ27" s="120" t="str" cm="1">
        <f t="array" ref="CJ27">_xlfn.IFS(AND($AC27&lt;&gt;"",AE27&lt;&gt;""),ABS($AC27-AE27),AND($AC27="",AE27=""),"",OR($AC27&lt;&gt;"",AE27&lt;&gt;""),"-")</f>
        <v/>
      </c>
      <c r="CK27" s="120" t="str" cm="1">
        <f t="array" ref="CK27">_xlfn.IFS(AND($AC27&lt;&gt;"",AF27&lt;&gt;""),ABS($AC27-AF27),AND($AC27="",AF27=""),"",OR($AC27&lt;&gt;"",AF27&lt;&gt;""),"-")</f>
        <v/>
      </c>
      <c r="CL27" s="120" t="str" cm="1">
        <f t="array" ref="CL27">_xlfn.IFS(AND($AC27&lt;&gt;"",AG27&lt;&gt;""),ABS($AC27-AG27),AND($AC27="",AG27=""),"",OR($AC27&lt;&gt;"",AG27&lt;&gt;""),"-")</f>
        <v/>
      </c>
      <c r="CM27" s="120" t="str" cm="1">
        <f t="array" ref="CM27">_xlfn.IFS(AND($AC27&lt;&gt;"",AH27&lt;&gt;""),ABS($AC27-AH27),AND($AC27="",AH27=""),"",OR($AC27&lt;&gt;"",AH27&lt;&gt;""),"-")</f>
        <v/>
      </c>
      <c r="CN27" s="120" t="str" cm="1">
        <f t="array" ref="CN27">_xlfn.IFS(AND($AC27&lt;&gt;"",AI27&lt;&gt;""),ABS($AC27-AI27),AND($AC27="",AI27=""),"",OR($AC27&lt;&gt;"",AI27&lt;&gt;""),"-")</f>
        <v/>
      </c>
      <c r="CO27" s="120" t="str" cm="1">
        <f t="array" ref="CO27">_xlfn.IFS(AND($AC27&lt;&gt;"",AJ27&lt;&gt;""),ABS($AC27-AJ27),AND($AC27="",AJ27=""),"",OR($AC27&lt;&gt;"",AJ27&lt;&gt;""),"-")</f>
        <v/>
      </c>
      <c r="CP27" s="121" t="str" cm="1">
        <f t="array" ref="CP27">_xlfn.IFS(AND($AD27&lt;&gt;"",AE27&lt;&gt;""),ABS($AD27-AE27),AND($AD27="",AE27=""),"",OR($AD27&lt;&gt;"",AE27&lt;&gt;""),"-")</f>
        <v/>
      </c>
      <c r="CQ27" s="120" t="str" cm="1">
        <f t="array" ref="CQ27">_xlfn.IFS(AND($AD27&lt;&gt;"",AF27&lt;&gt;""),ABS($AD27-AF27),AND($AD27="",AF27=""),"",OR($AD27&lt;&gt;"",AF27&lt;&gt;""),"-")</f>
        <v/>
      </c>
      <c r="CR27" s="120" t="str" cm="1">
        <f t="array" ref="CR27">_xlfn.IFS(AND($AD27&lt;&gt;"",AG27&lt;&gt;""),ABS($AD27-AG27),AND($AD27="",AG27=""),"",OR($AD27&lt;&gt;"",AG27&lt;&gt;""),"-")</f>
        <v/>
      </c>
      <c r="CS27" s="120" t="str" cm="1">
        <f t="array" ref="CS27">_xlfn.IFS(AND($AD27&lt;&gt;"",AH27&lt;&gt;""),ABS($AD27-AH27),AND($AD27="",AH27=""),"",OR($AD27&lt;&gt;"",AH27&lt;&gt;""),"-")</f>
        <v/>
      </c>
      <c r="CT27" s="120" t="str" cm="1">
        <f t="array" ref="CT27">_xlfn.IFS(AND($AD27&lt;&gt;"",AI27&lt;&gt;""),ABS($AD27-AI27),AND($AD27="",AI27=""),"",OR($AD27&lt;&gt;"",AI27&lt;&gt;""),"-")</f>
        <v/>
      </c>
      <c r="CU27" s="120" t="str" cm="1">
        <f t="array" ref="CU27">_xlfn.IFS(AND($AD27&lt;&gt;"",AJ27&lt;&gt;""),ABS($AD27-AJ27),AND($AD27="",AJ27=""),"",OR($AD27&lt;&gt;"",AJ27&lt;&gt;""),"-")</f>
        <v/>
      </c>
      <c r="CV27" s="121" t="str" cm="1">
        <f t="array" ref="CV27">_xlfn.IFS(AND($AE27&lt;&gt;"",AF27&lt;&gt;""),ABS($AE27-AF27),AND($AE27="",AF27=""),"",OR($AE27&lt;&gt;"",AF27&lt;&gt;""),"-")</f>
        <v/>
      </c>
      <c r="CW27" s="120" t="str" cm="1">
        <f t="array" ref="CW27">_xlfn.IFS(AND($AE27&lt;&gt;"",AG27&lt;&gt;""),ABS($AE27-AG27),AND($AE27="",AG27=""),"",OR($AE27&lt;&gt;"",AG27&lt;&gt;""),"-")</f>
        <v/>
      </c>
      <c r="CX27" s="120" t="str" cm="1">
        <f t="array" ref="CX27">_xlfn.IFS(AND($AE27&lt;&gt;"",AH27&lt;&gt;""),ABS($AE27-AH27),AND($AE27="",AH27=""),"",OR($AE27&lt;&gt;"",AH27&lt;&gt;""),"-")</f>
        <v/>
      </c>
      <c r="CY27" s="120" t="str" cm="1">
        <f t="array" ref="CY27">_xlfn.IFS(AND($AE27&lt;&gt;"",AI27&lt;&gt;""),ABS($AE27-AI27),AND($AE27="",AI27=""),"",OR($AE27&lt;&gt;"",AI27&lt;&gt;""),"-")</f>
        <v/>
      </c>
      <c r="CZ27" s="120" t="str" cm="1">
        <f t="array" ref="CZ27">_xlfn.IFS(AND($AE27&lt;&gt;"",AJ27&lt;&gt;""),ABS($AE27-AJ27),AND($AE27="",AJ27=""),"",OR($AE27&lt;&gt;"",AJ27&lt;&gt;""),"-")</f>
        <v/>
      </c>
      <c r="DA27" s="121" t="str" cm="1">
        <f t="array" ref="DA27">_xlfn.IFS(AND($AF27&lt;&gt;"",AG27&lt;&gt;""),ABS($AF27-AG27),AND($AF27="",AG27=""),"",OR($AF27&lt;&gt;"",AG27&lt;&gt;""),"-")</f>
        <v/>
      </c>
      <c r="DB27" s="120" t="str" cm="1">
        <f t="array" ref="DB27">_xlfn.IFS(AND($AF27&lt;&gt;"",AH27&lt;&gt;""),ABS($AF27-AH27),AND($AF27="",AH27=""),"",OR($AF27&lt;&gt;"",AH27&lt;&gt;""),"-")</f>
        <v/>
      </c>
      <c r="DC27" s="120" t="str" cm="1">
        <f t="array" ref="DC27">_xlfn.IFS(AND($AF27&lt;&gt;"",AI27&lt;&gt;""),ABS($AF27-AI27),AND($AF27="",AI27=""),"",OR($AF27&lt;&gt;"",AI27&lt;&gt;""),"-")</f>
        <v/>
      </c>
      <c r="DD27" s="120" t="str" cm="1">
        <f t="array" ref="DD27">_xlfn.IFS(AND($AF27&lt;&gt;"",AJ27&lt;&gt;""),ABS($AF27-AJ27),AND($AF27="",AJ27=""),"",OR($AF27&lt;&gt;"",AJ27&lt;&gt;""),"-")</f>
        <v/>
      </c>
      <c r="DE27" s="121" t="str" cm="1">
        <f t="array" ref="DE27">_xlfn.IFS(AND($AG27&lt;&gt;"",AH27&lt;&gt;""),ABS($AG27-AH27),AND($AG27="",AH27=""),"",OR($AG27&lt;&gt;"",AH27&lt;&gt;""),"-")</f>
        <v/>
      </c>
      <c r="DF27" s="120" t="str" cm="1">
        <f t="array" ref="DF27">_xlfn.IFS(AND($AG27&lt;&gt;"",AI27&lt;&gt;""),ABS($AG27-AI27),AND($AG27="",AI27=""),"",OR($AG27&lt;&gt;"",AI27&lt;&gt;""),"-")</f>
        <v/>
      </c>
      <c r="DG27" s="120" t="str" cm="1">
        <f t="array" ref="DG27">_xlfn.IFS(AND($AG27&lt;&gt;"",AJ27&lt;&gt;""),ABS($AG27-AJ27),AND($AG27="",AJ27=""),"",OR($AG27&lt;&gt;"",AJ27&lt;&gt;""),"-")</f>
        <v/>
      </c>
      <c r="DH27" s="121" t="str" cm="1">
        <f t="array" ref="DH27">_xlfn.IFS(AND($AH27&lt;&gt;"",AI27&lt;&gt;""),ABS($AH27-AI27),AND($AH27="",AI27=""),"",OR($AH27&lt;&gt;"",AI27&lt;&gt;""),"-")</f>
        <v/>
      </c>
      <c r="DI27" s="120" t="str" cm="1">
        <f t="array" ref="DI27">_xlfn.IFS(AND($AH27&lt;&gt;"",AJ27&lt;&gt;""),ABS($AH27-AJ27),AND($AH27="",AJ27=""),"",OR($AH27&lt;&gt;"",AJ27&lt;&gt;""),"-")</f>
        <v/>
      </c>
      <c r="DJ27" s="121" t="str" cm="1">
        <f t="array" ref="DJ27">_xlfn.IFS(AND($AI27&lt;&gt;"",AJ27&lt;&gt;""),ABS($AI27-AJ27),AND($AI27="",AJ27=""),"",OR($AI27&lt;&gt;"",AJ27&lt;&gt;""),"-")</f>
        <v/>
      </c>
    </row>
    <row r="28" spans="1:114" x14ac:dyDescent="0.2">
      <c r="A28" s="120" t="e">
        <f t="shared" si="0"/>
        <v>#DIV/0!</v>
      </c>
      <c r="B28" s="186" t="e">
        <f t="shared" si="1"/>
        <v>#DIV/0!</v>
      </c>
      <c r="C28" s="186" t="e">
        <f t="shared" si="2"/>
        <v>#DIV/0!</v>
      </c>
      <c r="D28" s="186" t="e">
        <f t="shared" si="3"/>
        <v>#DIV/0!</v>
      </c>
      <c r="E28" s="263">
        <f t="shared" si="4"/>
        <v>0</v>
      </c>
      <c r="F28" s="186">
        <f t="shared" si="5"/>
        <v>0</v>
      </c>
      <c r="G28" s="186" t="e">
        <f t="shared" si="6"/>
        <v>#DIV/0!</v>
      </c>
      <c r="H28" s="262" t="str">
        <f t="shared" si="7"/>
        <v/>
      </c>
      <c r="I28" s="187" t="str">
        <f t="shared" si="8"/>
        <v/>
      </c>
      <c r="J28" s="260" t="s">
        <v>72</v>
      </c>
      <c r="K28" s="259" t="e">
        <f>VLOOKUP($J28,Merged_couplings!$B:$BU,MATCH(K$1,Merged_couplings!$B$1:$BU$1,0),FALSE)</f>
        <v>#N/A</v>
      </c>
      <c r="L28" s="258" t="e">
        <f>VLOOKUP($J28,Merged_couplings!$B:$BU,MATCH(L$1,Merged_couplings!$B$1:$BU$1,0),FALSE)</f>
        <v>#N/A</v>
      </c>
      <c r="M28" s="258" t="e">
        <f>VLOOKUP($J28,Merged_couplings!$B:$BU,MATCH(M$1,Merged_couplings!$B$1:$BU$1,0),FALSE)</f>
        <v>#N/A</v>
      </c>
      <c r="N28" s="258" t="e">
        <f>VLOOKUP($J28,Merged_couplings!$B:$BU,MATCH(N$1,Merged_couplings!$B$1:$BU$1,0),FALSE)</f>
        <v>#N/A</v>
      </c>
      <c r="O28" s="258" t="e">
        <f>VLOOKUP($J28,Merged_couplings!$B:$BU,MATCH(O$1,Merged_couplings!$B$1:$BU$1,0),FALSE)</f>
        <v>#N/A</v>
      </c>
      <c r="P28" s="258" t="e">
        <f>VLOOKUP($J28,Merged_couplings!$B:$BU,MATCH(P$1,Merged_couplings!$B$1:$BU$1,0),FALSE)</f>
        <v>#N/A</v>
      </c>
      <c r="Q28" s="258" t="e">
        <f>VLOOKUP($J28,Merged_couplings!$B:$BU,MATCH(Q$1,Merged_couplings!$B$1:$BU$1,0),FALSE)</f>
        <v>#N/A</v>
      </c>
      <c r="R28" s="258" t="e">
        <f>VLOOKUP($J28,Merged_couplings!$B:$BU,MATCH(R$1,Merged_couplings!$B$1:$BU$1,0),FALSE)</f>
        <v>#N/A</v>
      </c>
      <c r="S28" s="258" t="e">
        <f>VLOOKUP($J28,Merged_couplings!$B:$BU,MATCH(S$1,Merged_couplings!$B$1:$BU$1,0),FALSE)</f>
        <v>#N/A</v>
      </c>
      <c r="T28" s="258" t="e">
        <f>VLOOKUP($J28,Merged_couplings!$B:$BU,MATCH(T$1,Merged_couplings!$B$1:$BU$1,0),FALSE)</f>
        <v>#N/A</v>
      </c>
      <c r="U28" s="258" t="e">
        <f>VLOOKUP($J28,Merged_couplings!$B:$BU,MATCH(U$1,Merged_couplings!$B$1:$BU$1,0),FALSE)</f>
        <v>#N/A</v>
      </c>
      <c r="V28" s="258" t="e">
        <f>VLOOKUP($J28,Merged_couplings!$B:$BU,MATCH(V$1,Merged_couplings!$B$1:$BU$1,0),FALSE)</f>
        <v>#N/A</v>
      </c>
      <c r="W28" s="258" t="e">
        <f>VLOOKUP($J28,Merged_couplings!$B:$BU,MATCH(W$1,Merged_couplings!$B$1:$BU$1,0),FALSE)</f>
        <v>#N/A</v>
      </c>
      <c r="X28" s="121" t="str">
        <f>_xlfn.IFNA(VLOOKUP($J28,Merged_couplings!$B:$R,MATCH(X$1,Merged_couplings!$B$1:$R$1,0),FALSE),"")</f>
        <v/>
      </c>
      <c r="Y28" s="120" t="str">
        <f>_xlfn.IFNA(VLOOKUP($J28,Merged_couplings!$B:$R,MATCH(Y$1,Merged_couplings!$B$1:$R$1,0),FALSE),"")</f>
        <v/>
      </c>
      <c r="Z28" s="120" t="str">
        <f>_xlfn.IFNA(VLOOKUP($J28,Merged_couplings!$B:$R,MATCH(Z$1,Merged_couplings!$B$1:$R$1,0),FALSE),"")</f>
        <v/>
      </c>
      <c r="AA28" s="120" t="str">
        <f>_xlfn.IFNA(VLOOKUP($J28,Merged_couplings!$B:$R,MATCH(AA$1,Merged_couplings!$B$1:$R$1,0),FALSE),"")</f>
        <v/>
      </c>
      <c r="AB28" s="120" t="str">
        <f>_xlfn.IFNA(VLOOKUP($J28,Merged_couplings!$B:$R,MATCH(AB$1,Merged_couplings!$B$1:$R$1,0),FALSE),"")</f>
        <v/>
      </c>
      <c r="AC28" s="120" t="str">
        <f>_xlfn.IFNA(VLOOKUP($J28,Merged_couplings!$B:$R,MATCH(AC$1,Merged_couplings!$B$1:$R$1,0),FALSE),"")</f>
        <v/>
      </c>
      <c r="AD28" s="120" t="str">
        <f>_xlfn.IFNA(VLOOKUP($J28,Merged_couplings!$B:$R,MATCH(AD$1,Merged_couplings!$B$1:$R$1,0),FALSE),"")</f>
        <v/>
      </c>
      <c r="AE28" s="120" t="str">
        <f>_xlfn.IFNA(VLOOKUP($J28,Merged_couplings!$B:$R,MATCH(AE$1,Merged_couplings!$B$1:$R$1,0),FALSE),"")</f>
        <v/>
      </c>
      <c r="AF28" s="120" t="str">
        <f>_xlfn.IFNA(VLOOKUP($J28,Merged_couplings!$B:$R,MATCH(AF$1,Merged_couplings!$B$1:$R$1,0),FALSE),"")</f>
        <v/>
      </c>
      <c r="AG28" s="120" t="str">
        <f>_xlfn.IFNA(VLOOKUP($J28,Merged_couplings!$B:$R,MATCH(AG$1,Merged_couplings!$B$1:$R$1,0),FALSE),"")</f>
        <v/>
      </c>
      <c r="AH28" s="120" t="str">
        <f>_xlfn.IFNA(VLOOKUP($J28,Merged_couplings!$B:$R,MATCH(AH$1,Merged_couplings!$B$1:$R$1,0),FALSE),"")</f>
        <v/>
      </c>
      <c r="AI28" s="120" t="str">
        <f>_xlfn.IFNA(VLOOKUP($J28,Merged_couplings!$B:$R,MATCH(AI$1,Merged_couplings!$B$1:$R$1,0),FALSE),"")</f>
        <v/>
      </c>
      <c r="AJ28" s="120" t="str">
        <f>_xlfn.IFNA(VLOOKUP($J28,Merged_couplings!$B:$R,MATCH(AJ$1,Merged_couplings!$B$1:$R$1,0),FALSE),"")</f>
        <v/>
      </c>
      <c r="AK28" s="123" t="str" cm="1">
        <f t="array" ref="AK28">_xlfn.IFS(AND($X28&lt;&gt;"",Y28&lt;&gt;""),ABS($X28-Y28),AND($X28="",Y28=""),"",OR($X28&lt;&gt;"",Y28&lt;&gt;""),"-")</f>
        <v/>
      </c>
      <c r="AL28" s="122" t="str" cm="1">
        <f t="array" ref="AL28">_xlfn.IFS(AND($X28&lt;&gt;"",Z28&lt;&gt;""),ABS($X28-Z28),AND($X28="",Z28=""),"",OR($X28&lt;&gt;"",Z28&lt;&gt;""),"-")</f>
        <v/>
      </c>
      <c r="AM28" s="122" t="str" cm="1">
        <f t="array" ref="AM28">_xlfn.IFS(AND($X28&lt;&gt;"",AA28&lt;&gt;""),ABS($X28-AA28),AND($X28="",AA28=""),"",OR($X28&lt;&gt;"",AA28&lt;&gt;""),"-")</f>
        <v/>
      </c>
      <c r="AN28" s="122" t="str" cm="1">
        <f t="array" ref="AN28">_xlfn.IFS(AND($X28&lt;&gt;"",AB28&lt;&gt;""),ABS($X28-AB28),AND($X28="",AB28=""),"",OR($X28&lt;&gt;"",AB28&lt;&gt;""),"-")</f>
        <v/>
      </c>
      <c r="AO28" s="122" t="str" cm="1">
        <f t="array" ref="AO28">_xlfn.IFS(AND($X28&lt;&gt;"",AC28&lt;&gt;""),ABS($X28-AC28),AND($X28="",AC28=""),"",OR($X28&lt;&gt;"",AC28&lt;&gt;""),"-")</f>
        <v/>
      </c>
      <c r="AP28" s="122" t="str" cm="1">
        <f t="array" ref="AP28">_xlfn.IFS(AND($X28&lt;&gt;"",AD28&lt;&gt;""),ABS($X28-AD28),AND($X28="",AD28=""),"",OR($X28&lt;&gt;"",AD28&lt;&gt;""),"-")</f>
        <v/>
      </c>
      <c r="AQ28" s="122" t="str" cm="1">
        <f t="array" ref="AQ28">_xlfn.IFS(AND($X28&lt;&gt;"",AE28&lt;&gt;""),ABS($X28-AE28),AND($X28="",AE28=""),"",OR($X28&lt;&gt;"",AE28&lt;&gt;""),"-")</f>
        <v/>
      </c>
      <c r="AR28" s="122" t="str" cm="1">
        <f t="array" ref="AR28">_xlfn.IFS(AND($X28&lt;&gt;"",AF28&lt;&gt;""),ABS($X28-AF28),AND($X28="",AF28=""),"",OR($X28&lt;&gt;"",AF28&lt;&gt;""),"-")</f>
        <v/>
      </c>
      <c r="AS28" s="122" t="str" cm="1">
        <f t="array" ref="AS28">_xlfn.IFS(AND($X28&lt;&gt;"",AG28&lt;&gt;""),ABS($X28-AG28),AND($X28="",AG28=""),"",OR($X28&lt;&gt;"",AG28&lt;&gt;""),"-")</f>
        <v/>
      </c>
      <c r="AT28" s="122" t="str" cm="1">
        <f t="array" ref="AT28">_xlfn.IFS(AND($X28&lt;&gt;"",AH28&lt;&gt;""),ABS($X28-AH28),AND($X28="",AH28=""),"",OR($X28&lt;&gt;"",AH28&lt;&gt;""),"-")</f>
        <v/>
      </c>
      <c r="AU28" s="122" t="str" cm="1">
        <f t="array" ref="AU28">_xlfn.IFS(AND($X28&lt;&gt;"",AI28&lt;&gt;""),ABS($X28-AI28),AND($X28="",AI28=""),"",OR($X28&lt;&gt;"",AI28&lt;&gt;""),"-")</f>
        <v/>
      </c>
      <c r="AV28" s="122" t="str" cm="1">
        <f t="array" ref="AV28">_xlfn.IFS(AND($X28&lt;&gt;"",AJ28&lt;&gt;""),ABS($X28-AJ28),AND($X28="",AJ28=""),"",OR($X28&lt;&gt;"",AJ28&lt;&gt;""),"-")</f>
        <v/>
      </c>
      <c r="AW28" s="123" t="str" cm="1">
        <f t="array" ref="AW28">_xlfn.IFS(AND($Y28&lt;&gt;"",Z28&lt;&gt;""),ABS($Y28-Z28),AND($Y28="",Z28=""),"",OR($Y28&lt;&gt;"",Z28&lt;&gt;""),"-")</f>
        <v/>
      </c>
      <c r="AX28" s="122" t="str" cm="1">
        <f t="array" ref="AX28">_xlfn.IFS(AND($Y28&lt;&gt;"",AA28&lt;&gt;""),ABS($Y28-AA28),AND($Y28="",AA28=""),"",OR($Y28&lt;&gt;"",AA28&lt;&gt;""),"-")</f>
        <v/>
      </c>
      <c r="AY28" s="122" t="str" cm="1">
        <f t="array" ref="AY28">_xlfn.IFS(AND($Y28&lt;&gt;"",AB28&lt;&gt;""),ABS($Y28-AB28),AND($Y28="",AB28=""),"",OR($Y28&lt;&gt;"",AB28&lt;&gt;""),"-")</f>
        <v/>
      </c>
      <c r="AZ28" s="122" t="str" cm="1">
        <f t="array" ref="AZ28">_xlfn.IFS(AND($Y28&lt;&gt;"",AC28&lt;&gt;""),ABS($Y28-AC28),AND($Y28="",AC28=""),"",OR($Y28&lt;&gt;"",AC28&lt;&gt;""),"-")</f>
        <v/>
      </c>
      <c r="BA28" s="122" t="str" cm="1">
        <f t="array" ref="BA28">_xlfn.IFS(AND($Y28&lt;&gt;"",AD28&lt;&gt;""),ABS($Y28-AD28),AND($Y28="",AD28=""),"",OR($Y28&lt;&gt;"",AD28&lt;&gt;""),"-")</f>
        <v/>
      </c>
      <c r="BB28" s="122" t="str" cm="1">
        <f t="array" ref="BB28">_xlfn.IFS(AND($Y28&lt;&gt;"",AE28&lt;&gt;""),ABS($Y28-AE28),AND($Y28="",AE28=""),"",OR($Y28&lt;&gt;"",AE28&lt;&gt;""),"-")</f>
        <v/>
      </c>
      <c r="BC28" s="122" t="str" cm="1">
        <f t="array" ref="BC28">_xlfn.IFS(AND($Y28&lt;&gt;"",AF28&lt;&gt;""),ABS($Y28-AF28),AND($Y28="",AF28=""),"",OR($Y28&lt;&gt;"",AF28&lt;&gt;""),"-")</f>
        <v/>
      </c>
      <c r="BD28" s="122" t="str" cm="1">
        <f t="array" ref="BD28">_xlfn.IFS(AND($Y28&lt;&gt;"",AG28&lt;&gt;""),ABS($Y28-AG28),AND($Y28="",AG28=""),"",OR($Y28&lt;&gt;"",AG28&lt;&gt;""),"-")</f>
        <v/>
      </c>
      <c r="BE28" s="122" t="str" cm="1">
        <f t="array" ref="BE28">_xlfn.IFS(AND($Y28&lt;&gt;"",AH28&lt;&gt;""),ABS($Y28-AH28),AND($Y28="",AH28=""),"",OR($Y28&lt;&gt;"",AH28&lt;&gt;""),"-")</f>
        <v/>
      </c>
      <c r="BF28" s="122" t="str" cm="1">
        <f t="array" ref="BF28">_xlfn.IFS(AND($Y28&lt;&gt;"",AI28&lt;&gt;""),ABS($Y28-AI28),AND($Y28="",AI28=""),"",OR($Y28&lt;&gt;"",AI28&lt;&gt;""),"-")</f>
        <v/>
      </c>
      <c r="BG28" s="122" t="str" cm="1">
        <f t="array" ref="BG28">_xlfn.IFS(AND($Y28&lt;&gt;"",AJ28&lt;&gt;""),ABS($Y28-AJ28),AND($Y28="",AJ28=""),"",OR($Y28&lt;&gt;"",AJ28&lt;&gt;""),"-")</f>
        <v/>
      </c>
      <c r="BH28" s="121" t="str" cm="1">
        <f t="array" ref="BH28">_xlfn.IFS(AND($Z28&lt;&gt;"",AA28&lt;&gt;""),ABS($Z28-AA28),AND($Z28="",AA28=""),"",OR($Z28&lt;&gt;"",AA28&lt;&gt;""),"-")</f>
        <v/>
      </c>
      <c r="BI28" s="120" t="str" cm="1">
        <f t="array" ref="BI28">_xlfn.IFS(AND($Z28&lt;&gt;"",AB28&lt;&gt;""),ABS($Z28-AB28),AND($Z28="",AB28=""),"",OR($Z28&lt;&gt;"",AB28&lt;&gt;""),"-")</f>
        <v/>
      </c>
      <c r="BJ28" s="120" t="str" cm="1">
        <f t="array" ref="BJ28">_xlfn.IFS(AND($Z28&lt;&gt;"",AC28&lt;&gt;""),ABS($Z28-AC28),AND($Z28="",AC28=""),"",OR($Z28&lt;&gt;"",AC28&lt;&gt;""),"-")</f>
        <v/>
      </c>
      <c r="BK28" s="120" t="str" cm="1">
        <f t="array" ref="BK28">_xlfn.IFS(AND($Z28&lt;&gt;"",AD28&lt;&gt;""),ABS($Z28-AD28),AND($Z28="",AD28=""),"",OR($Z28&lt;&gt;"",AD28&lt;&gt;""),"-")</f>
        <v/>
      </c>
      <c r="BL28" s="120" t="str" cm="1">
        <f t="array" ref="BL28">_xlfn.IFS(AND($Z28&lt;&gt;"",AE28&lt;&gt;""),ABS($Z28-AE28),AND($Z28="",AE28=""),"",OR($Z28&lt;&gt;"",AE28&lt;&gt;""),"-")</f>
        <v/>
      </c>
      <c r="BM28" s="120" t="str" cm="1">
        <f t="array" ref="BM28">_xlfn.IFS(AND($Z28&lt;&gt;"",AF28&lt;&gt;""),ABS($Z28-AF28),AND($Z28="",AF28=""),"",OR($Z28&lt;&gt;"",AF28&lt;&gt;""),"-")</f>
        <v/>
      </c>
      <c r="BN28" s="120" t="str" cm="1">
        <f t="array" ref="BN28">_xlfn.IFS(AND($Z28&lt;&gt;"",AG28&lt;&gt;""),ABS($Z28-AG28),AND($Z28="",AG28=""),"",OR($Z28&lt;&gt;"",AG28&lt;&gt;""),"-")</f>
        <v/>
      </c>
      <c r="BO28" s="120" t="str" cm="1">
        <f t="array" ref="BO28">_xlfn.IFS(AND($Z28&lt;&gt;"",AH28&lt;&gt;""),ABS($Z28-AH28),AND($Z28="",AH28=""),"",OR($Z28&lt;&gt;"",AH28&lt;&gt;""),"-")</f>
        <v/>
      </c>
      <c r="BP28" s="120" t="str" cm="1">
        <f t="array" ref="BP28">_xlfn.IFS(AND($Z28&lt;&gt;"",AI28&lt;&gt;""),ABS($Z28-AI28),AND($Z28="",AI28=""),"",OR($Z28&lt;&gt;"",AI28&lt;&gt;""),"-")</f>
        <v/>
      </c>
      <c r="BQ28" s="120" t="str" cm="1">
        <f t="array" ref="BQ28">_xlfn.IFS(AND($Z28&lt;&gt;"",AJ28&lt;&gt;""),ABS($Z28-AJ28),AND($Z28="",AJ28=""),"",OR($Z28&lt;&gt;"",AJ28&lt;&gt;""),"-")</f>
        <v/>
      </c>
      <c r="BR28" s="121" t="str" cm="1">
        <f t="array" ref="BR28">_xlfn.IFS(AND($AA28&lt;&gt;"",AB28&lt;&gt;""),ABS($AA28-AB28),AND($AA28="",AB28=""),"",OR($AA28&lt;&gt;"",AB28&lt;&gt;""),"-")</f>
        <v/>
      </c>
      <c r="BS28" s="120" t="str" cm="1">
        <f t="array" ref="BS28">_xlfn.IFS(AND($AA28&lt;&gt;"",AC28&lt;&gt;""),ABS($AA28-AC28),AND($AA28="",AC28=""),"",OR($AA28&lt;&gt;"",AC28&lt;&gt;""),"-")</f>
        <v/>
      </c>
      <c r="BT28" s="120" t="str" cm="1">
        <f t="array" ref="BT28">_xlfn.IFS(AND($AA28&lt;&gt;"",AD28&lt;&gt;""),ABS($AA28-AD28),AND($AA28="",AD28=""),"",OR($AA28&lt;&gt;"",AD28&lt;&gt;""),"-")</f>
        <v/>
      </c>
      <c r="BU28" s="120" t="str" cm="1">
        <f t="array" ref="BU28">_xlfn.IFS(AND($AA28&lt;&gt;"",AE28&lt;&gt;""),ABS($AA28-AE28),AND($AA28="",AE28=""),"",OR($AA28&lt;&gt;"",AE28&lt;&gt;""),"-")</f>
        <v/>
      </c>
      <c r="BV28" s="120" t="str" cm="1">
        <f t="array" ref="BV28">_xlfn.IFS(AND($AA28&lt;&gt;"",AF28&lt;&gt;""),ABS($AA28-AF28),AND($AA28="",AF28=""),"",OR($AA28&lt;&gt;"",AF28&lt;&gt;""),"-")</f>
        <v/>
      </c>
      <c r="BW28" s="120" t="str" cm="1">
        <f t="array" ref="BW28">_xlfn.IFS(AND($AA28&lt;&gt;"",AG28&lt;&gt;""),ABS($AA28-AG28),AND($AA28="",AG28=""),"",OR($AA28&lt;&gt;"",AG28&lt;&gt;""),"-")</f>
        <v/>
      </c>
      <c r="BX28" s="120" t="str" cm="1">
        <f t="array" ref="BX28">_xlfn.IFS(AND($AA28&lt;&gt;"",AH28&lt;&gt;""),ABS($AA28-AH28),AND($AA28="",AH28=""),"",OR($AA28&lt;&gt;"",AH28&lt;&gt;""),"-")</f>
        <v/>
      </c>
      <c r="BY28" s="120" t="str" cm="1">
        <f t="array" ref="BY28">_xlfn.IFS(AND($AA28&lt;&gt;"",AI28&lt;&gt;""),ABS($AA28-AI28),AND($AA28="",AI28=""),"",OR($AA28&lt;&gt;"",AI28&lt;&gt;""),"-")</f>
        <v/>
      </c>
      <c r="BZ28" s="120" t="str" cm="1">
        <f t="array" ref="BZ28">_xlfn.IFS(AND($AA28&lt;&gt;"",AJ28&lt;&gt;""),ABS($AA28-AJ28),AND($AA28="",AJ28=""),"",OR($AA28&lt;&gt;"",AJ28&lt;&gt;""),"-")</f>
        <v/>
      </c>
      <c r="CA28" s="121" t="str" cm="1">
        <f t="array" ref="CA28">_xlfn.IFS(AND($AB28&lt;&gt;"",AC28&lt;&gt;""),ABS($AB28-AC28),AND($AB28="",AC28=""),"",OR($AB28&lt;&gt;"",AC28&lt;&gt;""),"-")</f>
        <v/>
      </c>
      <c r="CB28" s="120" t="str" cm="1">
        <f t="array" ref="CB28">_xlfn.IFS(AND($AB28&lt;&gt;"",AD28&lt;&gt;""),ABS($AB28-AD28),AND($AB28="",AD28=""),"",OR($AB28&lt;&gt;"",AD28&lt;&gt;""),"-")</f>
        <v/>
      </c>
      <c r="CC28" s="120" t="str" cm="1">
        <f t="array" ref="CC28">_xlfn.IFS(AND($AB28&lt;&gt;"",AE28&lt;&gt;""),ABS($AB28-AE28),AND($AB28="",AE28=""),"",OR($AB28&lt;&gt;"",AE28&lt;&gt;""),"-")</f>
        <v/>
      </c>
      <c r="CD28" s="120" t="str" cm="1">
        <f t="array" ref="CD28">_xlfn.IFS(AND($AB28&lt;&gt;"",AF28&lt;&gt;""),ABS($AB28-AF28),AND($AB28="",AF28=""),"",OR($AB28&lt;&gt;"",AF28&lt;&gt;""),"-")</f>
        <v/>
      </c>
      <c r="CE28" s="120" t="str" cm="1">
        <f t="array" ref="CE28">_xlfn.IFS(AND($AB28&lt;&gt;"",AG28&lt;&gt;""),ABS($AB28-AG28),AND($AB28="",AG28=""),"",OR($AB28&lt;&gt;"",AG28&lt;&gt;""),"-")</f>
        <v/>
      </c>
      <c r="CF28" s="120" t="str" cm="1">
        <f t="array" ref="CF28">_xlfn.IFS(AND($AB28&lt;&gt;"",AH28&lt;&gt;""),ABS($AB28-AH28),AND($AB28="",AH28=""),"",OR($AB28&lt;&gt;"",AH28&lt;&gt;""),"-")</f>
        <v/>
      </c>
      <c r="CG28" s="120" t="str" cm="1">
        <f t="array" ref="CG28">_xlfn.IFS(AND($AB28&lt;&gt;"",AI28&lt;&gt;""),ABS($AB28-AI28),AND($AB28="",AI28=""),"",OR($AB28&lt;&gt;"",AI28&lt;&gt;""),"-")</f>
        <v/>
      </c>
      <c r="CH28" s="120" t="str" cm="1">
        <f t="array" ref="CH28">_xlfn.IFS(AND($AB28&lt;&gt;"",AJ28&lt;&gt;""),ABS($AB28-AJ28),AND($AB28="",AJ28=""),"",OR($AB28&lt;&gt;"",AJ28&lt;&gt;""),"-")</f>
        <v/>
      </c>
      <c r="CI28" s="121" t="str" cm="1">
        <f t="array" ref="CI28">_xlfn.IFS(AND($AC28&lt;&gt;"",AD28&lt;&gt;""),ABS($AC28-AD28),AND($AC28="",AD28=""),"",OR($AC28&lt;&gt;"",AD28&lt;&gt;""),"-")</f>
        <v/>
      </c>
      <c r="CJ28" s="120" t="str" cm="1">
        <f t="array" ref="CJ28">_xlfn.IFS(AND($AC28&lt;&gt;"",AE28&lt;&gt;""),ABS($AC28-AE28),AND($AC28="",AE28=""),"",OR($AC28&lt;&gt;"",AE28&lt;&gt;""),"-")</f>
        <v/>
      </c>
      <c r="CK28" s="120" t="str" cm="1">
        <f t="array" ref="CK28">_xlfn.IFS(AND($AC28&lt;&gt;"",AF28&lt;&gt;""),ABS($AC28-AF28),AND($AC28="",AF28=""),"",OR($AC28&lt;&gt;"",AF28&lt;&gt;""),"-")</f>
        <v/>
      </c>
      <c r="CL28" s="120" t="str" cm="1">
        <f t="array" ref="CL28">_xlfn.IFS(AND($AC28&lt;&gt;"",AG28&lt;&gt;""),ABS($AC28-AG28),AND($AC28="",AG28=""),"",OR($AC28&lt;&gt;"",AG28&lt;&gt;""),"-")</f>
        <v/>
      </c>
      <c r="CM28" s="120" t="str" cm="1">
        <f t="array" ref="CM28">_xlfn.IFS(AND($AC28&lt;&gt;"",AH28&lt;&gt;""),ABS($AC28-AH28),AND($AC28="",AH28=""),"",OR($AC28&lt;&gt;"",AH28&lt;&gt;""),"-")</f>
        <v/>
      </c>
      <c r="CN28" s="120" t="str" cm="1">
        <f t="array" ref="CN28">_xlfn.IFS(AND($AC28&lt;&gt;"",AI28&lt;&gt;""),ABS($AC28-AI28),AND($AC28="",AI28=""),"",OR($AC28&lt;&gt;"",AI28&lt;&gt;""),"-")</f>
        <v/>
      </c>
      <c r="CO28" s="120" t="str" cm="1">
        <f t="array" ref="CO28">_xlfn.IFS(AND($AC28&lt;&gt;"",AJ28&lt;&gt;""),ABS($AC28-AJ28),AND($AC28="",AJ28=""),"",OR($AC28&lt;&gt;"",AJ28&lt;&gt;""),"-")</f>
        <v/>
      </c>
      <c r="CP28" s="121" t="str" cm="1">
        <f t="array" ref="CP28">_xlfn.IFS(AND($AD28&lt;&gt;"",AE28&lt;&gt;""),ABS($AD28-AE28),AND($AD28="",AE28=""),"",OR($AD28&lt;&gt;"",AE28&lt;&gt;""),"-")</f>
        <v/>
      </c>
      <c r="CQ28" s="120" t="str" cm="1">
        <f t="array" ref="CQ28">_xlfn.IFS(AND($AD28&lt;&gt;"",AF28&lt;&gt;""),ABS($AD28-AF28),AND($AD28="",AF28=""),"",OR($AD28&lt;&gt;"",AF28&lt;&gt;""),"-")</f>
        <v/>
      </c>
      <c r="CR28" s="120" t="str" cm="1">
        <f t="array" ref="CR28">_xlfn.IFS(AND($AD28&lt;&gt;"",AG28&lt;&gt;""),ABS($AD28-AG28),AND($AD28="",AG28=""),"",OR($AD28&lt;&gt;"",AG28&lt;&gt;""),"-")</f>
        <v/>
      </c>
      <c r="CS28" s="120" t="str" cm="1">
        <f t="array" ref="CS28">_xlfn.IFS(AND($AD28&lt;&gt;"",AH28&lt;&gt;""),ABS($AD28-AH28),AND($AD28="",AH28=""),"",OR($AD28&lt;&gt;"",AH28&lt;&gt;""),"-")</f>
        <v/>
      </c>
      <c r="CT28" s="120" t="str" cm="1">
        <f t="array" ref="CT28">_xlfn.IFS(AND($AD28&lt;&gt;"",AI28&lt;&gt;""),ABS($AD28-AI28),AND($AD28="",AI28=""),"",OR($AD28&lt;&gt;"",AI28&lt;&gt;""),"-")</f>
        <v/>
      </c>
      <c r="CU28" s="120" t="str" cm="1">
        <f t="array" ref="CU28">_xlfn.IFS(AND($AD28&lt;&gt;"",AJ28&lt;&gt;""),ABS($AD28-AJ28),AND($AD28="",AJ28=""),"",OR($AD28&lt;&gt;"",AJ28&lt;&gt;""),"-")</f>
        <v/>
      </c>
      <c r="CV28" s="121" t="str" cm="1">
        <f t="array" ref="CV28">_xlfn.IFS(AND($AE28&lt;&gt;"",AF28&lt;&gt;""),ABS($AE28-AF28),AND($AE28="",AF28=""),"",OR($AE28&lt;&gt;"",AF28&lt;&gt;""),"-")</f>
        <v/>
      </c>
      <c r="CW28" s="120" t="str" cm="1">
        <f t="array" ref="CW28">_xlfn.IFS(AND($AE28&lt;&gt;"",AG28&lt;&gt;""),ABS($AE28-AG28),AND($AE28="",AG28=""),"",OR($AE28&lt;&gt;"",AG28&lt;&gt;""),"-")</f>
        <v/>
      </c>
      <c r="CX28" s="120" t="str" cm="1">
        <f t="array" ref="CX28">_xlfn.IFS(AND($AE28&lt;&gt;"",AH28&lt;&gt;""),ABS($AE28-AH28),AND($AE28="",AH28=""),"",OR($AE28&lt;&gt;"",AH28&lt;&gt;""),"-")</f>
        <v/>
      </c>
      <c r="CY28" s="120" t="str" cm="1">
        <f t="array" ref="CY28">_xlfn.IFS(AND($AE28&lt;&gt;"",AI28&lt;&gt;""),ABS($AE28-AI28),AND($AE28="",AI28=""),"",OR($AE28&lt;&gt;"",AI28&lt;&gt;""),"-")</f>
        <v/>
      </c>
      <c r="CZ28" s="120" t="str" cm="1">
        <f t="array" ref="CZ28">_xlfn.IFS(AND($AE28&lt;&gt;"",AJ28&lt;&gt;""),ABS($AE28-AJ28),AND($AE28="",AJ28=""),"",OR($AE28&lt;&gt;"",AJ28&lt;&gt;""),"-")</f>
        <v/>
      </c>
      <c r="DA28" s="121" t="str" cm="1">
        <f t="array" ref="DA28">_xlfn.IFS(AND($AF28&lt;&gt;"",AG28&lt;&gt;""),ABS($AF28-AG28),AND($AF28="",AG28=""),"",OR($AF28&lt;&gt;"",AG28&lt;&gt;""),"-")</f>
        <v/>
      </c>
      <c r="DB28" s="120" t="str" cm="1">
        <f t="array" ref="DB28">_xlfn.IFS(AND($AF28&lt;&gt;"",AH28&lt;&gt;""),ABS($AF28-AH28),AND($AF28="",AH28=""),"",OR($AF28&lt;&gt;"",AH28&lt;&gt;""),"-")</f>
        <v/>
      </c>
      <c r="DC28" s="120" t="str" cm="1">
        <f t="array" ref="DC28">_xlfn.IFS(AND($AF28&lt;&gt;"",AI28&lt;&gt;""),ABS($AF28-AI28),AND($AF28="",AI28=""),"",OR($AF28&lt;&gt;"",AI28&lt;&gt;""),"-")</f>
        <v/>
      </c>
      <c r="DD28" s="120" t="str" cm="1">
        <f t="array" ref="DD28">_xlfn.IFS(AND($AF28&lt;&gt;"",AJ28&lt;&gt;""),ABS($AF28-AJ28),AND($AF28="",AJ28=""),"",OR($AF28&lt;&gt;"",AJ28&lt;&gt;""),"-")</f>
        <v/>
      </c>
      <c r="DE28" s="121" t="str" cm="1">
        <f t="array" ref="DE28">_xlfn.IFS(AND($AG28&lt;&gt;"",AH28&lt;&gt;""),ABS($AG28-AH28),AND($AG28="",AH28=""),"",OR($AG28&lt;&gt;"",AH28&lt;&gt;""),"-")</f>
        <v/>
      </c>
      <c r="DF28" s="120" t="str" cm="1">
        <f t="array" ref="DF28">_xlfn.IFS(AND($AG28&lt;&gt;"",AI28&lt;&gt;""),ABS($AG28-AI28),AND($AG28="",AI28=""),"",OR($AG28&lt;&gt;"",AI28&lt;&gt;""),"-")</f>
        <v/>
      </c>
      <c r="DG28" s="120" t="str" cm="1">
        <f t="array" ref="DG28">_xlfn.IFS(AND($AG28&lt;&gt;"",AJ28&lt;&gt;""),ABS($AG28-AJ28),AND($AG28="",AJ28=""),"",OR($AG28&lt;&gt;"",AJ28&lt;&gt;""),"-")</f>
        <v/>
      </c>
      <c r="DH28" s="121" t="str" cm="1">
        <f t="array" ref="DH28">_xlfn.IFS(AND($AH28&lt;&gt;"",AI28&lt;&gt;""),ABS($AH28-AI28),AND($AH28="",AI28=""),"",OR($AH28&lt;&gt;"",AI28&lt;&gt;""),"-")</f>
        <v/>
      </c>
      <c r="DI28" s="120" t="str" cm="1">
        <f t="array" ref="DI28">_xlfn.IFS(AND($AH28&lt;&gt;"",AJ28&lt;&gt;""),ABS($AH28-AJ28),AND($AH28="",AJ28=""),"",OR($AH28&lt;&gt;"",AJ28&lt;&gt;""),"-")</f>
        <v/>
      </c>
      <c r="DJ28" s="121" t="str" cm="1">
        <f t="array" ref="DJ28">_xlfn.IFS(AND($AI28&lt;&gt;"",AJ28&lt;&gt;""),ABS($AI28-AJ28),AND($AI28="",AJ28=""),"",OR($AI28&lt;&gt;"",AJ28&lt;&gt;""),"-")</f>
        <v/>
      </c>
    </row>
    <row r="29" spans="1:114" x14ac:dyDescent="0.2">
      <c r="A29" s="120" t="str">
        <f t="shared" si="0"/>
        <v>ok</v>
      </c>
      <c r="B29" s="186">
        <f t="shared" si="1"/>
        <v>0</v>
      </c>
      <c r="C29" s="186">
        <f t="shared" si="2"/>
        <v>100</v>
      </c>
      <c r="D29" s="186">
        <f t="shared" si="3"/>
        <v>0</v>
      </c>
      <c r="E29" s="263">
        <f t="shared" si="4"/>
        <v>4</v>
      </c>
      <c r="F29" s="186">
        <f t="shared" si="5"/>
        <v>4</v>
      </c>
      <c r="G29" s="186">
        <f t="shared" si="6"/>
        <v>100</v>
      </c>
      <c r="H29" s="262" t="str">
        <f t="shared" si="7"/>
        <v/>
      </c>
      <c r="I29" s="187" t="str">
        <f t="shared" si="8"/>
        <v>I</v>
      </c>
      <c r="J29" s="260" t="s">
        <v>73</v>
      </c>
      <c r="K29" s="259" t="str">
        <f>VLOOKUP($J29,Merged_couplings!$B:$BU,MATCH(K$1,Merged_couplings!$B$1:$BU$1,0),FALSE)</f>
        <v>-I-</v>
      </c>
      <c r="L29" s="258" t="str">
        <f>VLOOKUP($J29,Merged_couplings!$B:$BU,MATCH(L$1,Merged_couplings!$B$1:$BU$1,0),FALSE)</f>
        <v>-I-</v>
      </c>
      <c r="M29" s="258" t="str">
        <f>VLOOKUP($J29,Merged_couplings!$B:$BU,MATCH(M$1,Merged_couplings!$B$1:$BU$1,0),FALSE)</f>
        <v>-I-</v>
      </c>
      <c r="N29" s="258" t="str">
        <f>VLOOKUP($J29,Merged_couplings!$B:$BU,MATCH(N$1,Merged_couplings!$B$1:$BU$1,0),FALSE)</f>
        <v>-I-</v>
      </c>
      <c r="O29" s="258" t="str">
        <f>VLOOKUP($J29,Merged_couplings!$B:$BU,MATCH(O$1,Merged_couplings!$B$1:$BU$1,0),FALSE)</f>
        <v>-I-</v>
      </c>
      <c r="P29" s="258" t="str">
        <f>VLOOKUP($J29,Merged_couplings!$B:$BU,MATCH(P$1,Merged_couplings!$B$1:$BU$1,0),FALSE)</f>
        <v>-I-</v>
      </c>
      <c r="Q29" s="258" t="str">
        <f>VLOOKUP($J29,Merged_couplings!$B:$BU,MATCH(Q$1,Merged_couplings!$B$1:$BU$1,0),FALSE)</f>
        <v>-I-</v>
      </c>
      <c r="R29" s="258" t="str">
        <f>VLOOKUP($J29,Merged_couplings!$B:$BU,MATCH(R$1,Merged_couplings!$B$1:$BU$1,0),FALSE)</f>
        <v>-IG</v>
      </c>
      <c r="S29" s="258" t="str">
        <f>VLOOKUP($J29,Merged_couplings!$B:$BU,MATCH(S$1,Merged_couplings!$B$1:$BU$1,0),FALSE)</f>
        <v>-IG</v>
      </c>
      <c r="T29" s="258" t="str">
        <f>VLOOKUP($J29,Merged_couplings!$B:$BU,MATCH(T$1,Merged_couplings!$B$1:$BU$1,0),FALSE)</f>
        <v>-IG</v>
      </c>
      <c r="U29" s="258" t="str">
        <f>VLOOKUP($J29,Merged_couplings!$B:$BU,MATCH(U$1,Merged_couplings!$B$1:$BU$1,0),FALSE)</f>
        <v>-IG</v>
      </c>
      <c r="V29" s="258" t="str">
        <f>VLOOKUP($J29,Merged_couplings!$B:$BU,MATCH(V$1,Merged_couplings!$B$1:$BU$1,0),FALSE)</f>
        <v>-I-</v>
      </c>
      <c r="W29" s="258" t="str">
        <f>VLOOKUP($J29,Merged_couplings!$B:$BU,MATCH(W$1,Merged_couplings!$B$1:$BU$1,0),FALSE)</f>
        <v>-I-</v>
      </c>
      <c r="X29" s="121" t="str">
        <f>_xlfn.IFNA(VLOOKUP($J29,Merged_couplings!$B:$R,MATCH(X$1,Merged_couplings!$B$1:$R$1,0),FALSE),"")</f>
        <v/>
      </c>
      <c r="Y29" s="120" t="str">
        <f>_xlfn.IFNA(VLOOKUP($J29,Merged_couplings!$B:$R,MATCH(Y$1,Merged_couplings!$B$1:$R$1,0),FALSE),"")</f>
        <v/>
      </c>
      <c r="Z29" s="120" t="str">
        <f>_xlfn.IFNA(VLOOKUP($J29,Merged_couplings!$B:$R,MATCH(Z$1,Merged_couplings!$B$1:$R$1,0),FALSE),"")</f>
        <v/>
      </c>
      <c r="AA29" s="120" t="str">
        <f>_xlfn.IFNA(VLOOKUP($J29,Merged_couplings!$B:$R,MATCH(AA$1,Merged_couplings!$B$1:$R$1,0),FALSE),"")</f>
        <v/>
      </c>
      <c r="AB29" s="120" t="str">
        <f>_xlfn.IFNA(VLOOKUP($J29,Merged_couplings!$B:$R,MATCH(AB$1,Merged_couplings!$B$1:$R$1,0),FALSE),"")</f>
        <v/>
      </c>
      <c r="AC29" s="120" t="str">
        <f>_xlfn.IFNA(VLOOKUP($J29,Merged_couplings!$B:$R,MATCH(AC$1,Merged_couplings!$B$1:$R$1,0),FALSE),"")</f>
        <v/>
      </c>
      <c r="AD29" s="120" t="str">
        <f>_xlfn.IFNA(VLOOKUP($J29,Merged_couplings!$B:$R,MATCH(AD$1,Merged_couplings!$B$1:$R$1,0),FALSE),"")</f>
        <v/>
      </c>
      <c r="AE29" s="120">
        <f>_xlfn.IFNA(VLOOKUP($J29,Merged_couplings!$B:$R,MATCH(AE$1,Merged_couplings!$B$1:$R$1,0),FALSE),"")</f>
        <v>12.331547137578143</v>
      </c>
      <c r="AF29" s="120">
        <f>_xlfn.IFNA(VLOOKUP($J29,Merged_couplings!$B:$R,MATCH(AF$1,Merged_couplings!$B$1:$R$1,0),FALSE),"")</f>
        <v>12.331547137578143</v>
      </c>
      <c r="AG29" s="120">
        <f>_xlfn.IFNA(VLOOKUP($J29,Merged_couplings!$B:$R,MATCH(AG$1,Merged_couplings!$B$1:$R$1,0),FALSE),"")</f>
        <v>12.42879802036129</v>
      </c>
      <c r="AH29" s="120">
        <f>_xlfn.IFNA(VLOOKUP($J29,Merged_couplings!$B:$R,MATCH(AH$1,Merged_couplings!$B$1:$R$1,0),FALSE),"")</f>
        <v>11.445537050873277</v>
      </c>
      <c r="AI29" s="120" t="str">
        <f>_xlfn.IFNA(VLOOKUP($J29,Merged_couplings!$B:$R,MATCH(AI$1,Merged_couplings!$B$1:$R$1,0),FALSE),"")</f>
        <v/>
      </c>
      <c r="AJ29" s="120" t="str">
        <f>_xlfn.IFNA(VLOOKUP($J29,Merged_couplings!$B:$R,MATCH(AJ$1,Merged_couplings!$B$1:$R$1,0),FALSE),"")</f>
        <v/>
      </c>
      <c r="AK29" s="123" t="str" cm="1">
        <f t="array" ref="AK29">_xlfn.IFS(AND($X29&lt;&gt;"",Y29&lt;&gt;""),ABS($X29-Y29),AND($X29="",Y29=""),"",OR($X29&lt;&gt;"",Y29&lt;&gt;""),"-")</f>
        <v/>
      </c>
      <c r="AL29" s="122" t="str" cm="1">
        <f t="array" ref="AL29">_xlfn.IFS(AND($X29&lt;&gt;"",Z29&lt;&gt;""),ABS($X29-Z29),AND($X29="",Z29=""),"",OR($X29&lt;&gt;"",Z29&lt;&gt;""),"-")</f>
        <v/>
      </c>
      <c r="AM29" s="122" t="str" cm="1">
        <f t="array" ref="AM29">_xlfn.IFS(AND($X29&lt;&gt;"",AA29&lt;&gt;""),ABS($X29-AA29),AND($X29="",AA29=""),"",OR($X29&lt;&gt;"",AA29&lt;&gt;""),"-")</f>
        <v/>
      </c>
      <c r="AN29" s="122" t="str" cm="1">
        <f t="array" ref="AN29">_xlfn.IFS(AND($X29&lt;&gt;"",AB29&lt;&gt;""),ABS($X29-AB29),AND($X29="",AB29=""),"",OR($X29&lt;&gt;"",AB29&lt;&gt;""),"-")</f>
        <v/>
      </c>
      <c r="AO29" s="122" t="str" cm="1">
        <f t="array" ref="AO29">_xlfn.IFS(AND($X29&lt;&gt;"",AC29&lt;&gt;""),ABS($X29-AC29),AND($X29="",AC29=""),"",OR($X29&lt;&gt;"",AC29&lt;&gt;""),"-")</f>
        <v/>
      </c>
      <c r="AP29" s="122" t="str" cm="1">
        <f t="array" ref="AP29">_xlfn.IFS(AND($X29&lt;&gt;"",AD29&lt;&gt;""),ABS($X29-AD29),AND($X29="",AD29=""),"",OR($X29&lt;&gt;"",AD29&lt;&gt;""),"-")</f>
        <v/>
      </c>
      <c r="AQ29" s="122" t="str" cm="1">
        <f t="array" ref="AQ29">_xlfn.IFS(AND($X29&lt;&gt;"",AE29&lt;&gt;""),ABS($X29-AE29),AND($X29="",AE29=""),"",OR($X29&lt;&gt;"",AE29&lt;&gt;""),"-")</f>
        <v>-</v>
      </c>
      <c r="AR29" s="122" t="str" cm="1">
        <f t="array" ref="AR29">_xlfn.IFS(AND($X29&lt;&gt;"",AF29&lt;&gt;""),ABS($X29-AF29),AND($X29="",AF29=""),"",OR($X29&lt;&gt;"",AF29&lt;&gt;""),"-")</f>
        <v>-</v>
      </c>
      <c r="AS29" s="122" t="str" cm="1">
        <f t="array" ref="AS29">_xlfn.IFS(AND($X29&lt;&gt;"",AG29&lt;&gt;""),ABS($X29-AG29),AND($X29="",AG29=""),"",OR($X29&lt;&gt;"",AG29&lt;&gt;""),"-")</f>
        <v>-</v>
      </c>
      <c r="AT29" s="122" t="str" cm="1">
        <f t="array" ref="AT29">_xlfn.IFS(AND($X29&lt;&gt;"",AH29&lt;&gt;""),ABS($X29-AH29),AND($X29="",AH29=""),"",OR($X29&lt;&gt;"",AH29&lt;&gt;""),"-")</f>
        <v>-</v>
      </c>
      <c r="AU29" s="122" t="str" cm="1">
        <f t="array" ref="AU29">_xlfn.IFS(AND($X29&lt;&gt;"",AI29&lt;&gt;""),ABS($X29-AI29),AND($X29="",AI29=""),"",OR($X29&lt;&gt;"",AI29&lt;&gt;""),"-")</f>
        <v/>
      </c>
      <c r="AV29" s="122" t="str" cm="1">
        <f t="array" ref="AV29">_xlfn.IFS(AND($X29&lt;&gt;"",AJ29&lt;&gt;""),ABS($X29-AJ29),AND($X29="",AJ29=""),"",OR($X29&lt;&gt;"",AJ29&lt;&gt;""),"-")</f>
        <v/>
      </c>
      <c r="AW29" s="123" t="str" cm="1">
        <f t="array" ref="AW29">_xlfn.IFS(AND($Y29&lt;&gt;"",Z29&lt;&gt;""),ABS($Y29-Z29),AND($Y29="",Z29=""),"",OR($Y29&lt;&gt;"",Z29&lt;&gt;""),"-")</f>
        <v/>
      </c>
      <c r="AX29" s="122" t="str" cm="1">
        <f t="array" ref="AX29">_xlfn.IFS(AND($Y29&lt;&gt;"",AA29&lt;&gt;""),ABS($Y29-AA29),AND($Y29="",AA29=""),"",OR($Y29&lt;&gt;"",AA29&lt;&gt;""),"-")</f>
        <v/>
      </c>
      <c r="AY29" s="122" t="str" cm="1">
        <f t="array" ref="AY29">_xlfn.IFS(AND($Y29&lt;&gt;"",AB29&lt;&gt;""),ABS($Y29-AB29),AND($Y29="",AB29=""),"",OR($Y29&lt;&gt;"",AB29&lt;&gt;""),"-")</f>
        <v/>
      </c>
      <c r="AZ29" s="122" t="str" cm="1">
        <f t="array" ref="AZ29">_xlfn.IFS(AND($Y29&lt;&gt;"",AC29&lt;&gt;""),ABS($Y29-AC29),AND($Y29="",AC29=""),"",OR($Y29&lt;&gt;"",AC29&lt;&gt;""),"-")</f>
        <v/>
      </c>
      <c r="BA29" s="122" t="str" cm="1">
        <f t="array" ref="BA29">_xlfn.IFS(AND($Y29&lt;&gt;"",AD29&lt;&gt;""),ABS($Y29-AD29),AND($Y29="",AD29=""),"",OR($Y29&lt;&gt;"",AD29&lt;&gt;""),"-")</f>
        <v/>
      </c>
      <c r="BB29" s="122" t="str" cm="1">
        <f t="array" ref="BB29">_xlfn.IFS(AND($Y29&lt;&gt;"",AE29&lt;&gt;""),ABS($Y29-AE29),AND($Y29="",AE29=""),"",OR($Y29&lt;&gt;"",AE29&lt;&gt;""),"-")</f>
        <v>-</v>
      </c>
      <c r="BC29" s="122" t="str" cm="1">
        <f t="array" ref="BC29">_xlfn.IFS(AND($Y29&lt;&gt;"",AF29&lt;&gt;""),ABS($Y29-AF29),AND($Y29="",AF29=""),"",OR($Y29&lt;&gt;"",AF29&lt;&gt;""),"-")</f>
        <v>-</v>
      </c>
      <c r="BD29" s="122" t="str" cm="1">
        <f t="array" ref="BD29">_xlfn.IFS(AND($Y29&lt;&gt;"",AG29&lt;&gt;""),ABS($Y29-AG29),AND($Y29="",AG29=""),"",OR($Y29&lt;&gt;"",AG29&lt;&gt;""),"-")</f>
        <v>-</v>
      </c>
      <c r="BE29" s="122" t="str" cm="1">
        <f t="array" ref="BE29">_xlfn.IFS(AND($Y29&lt;&gt;"",AH29&lt;&gt;""),ABS($Y29-AH29),AND($Y29="",AH29=""),"",OR($Y29&lt;&gt;"",AH29&lt;&gt;""),"-")</f>
        <v>-</v>
      </c>
      <c r="BF29" s="122" t="str" cm="1">
        <f t="array" ref="BF29">_xlfn.IFS(AND($Y29&lt;&gt;"",AI29&lt;&gt;""),ABS($Y29-AI29),AND($Y29="",AI29=""),"",OR($Y29&lt;&gt;"",AI29&lt;&gt;""),"-")</f>
        <v/>
      </c>
      <c r="BG29" s="122" t="str" cm="1">
        <f t="array" ref="BG29">_xlfn.IFS(AND($Y29&lt;&gt;"",AJ29&lt;&gt;""),ABS($Y29-AJ29),AND($Y29="",AJ29=""),"",OR($Y29&lt;&gt;"",AJ29&lt;&gt;""),"-")</f>
        <v/>
      </c>
      <c r="BH29" s="121" t="str" cm="1">
        <f t="array" ref="BH29">_xlfn.IFS(AND($Z29&lt;&gt;"",AA29&lt;&gt;""),ABS($Z29-AA29),AND($Z29="",AA29=""),"",OR($Z29&lt;&gt;"",AA29&lt;&gt;""),"-")</f>
        <v/>
      </c>
      <c r="BI29" s="120" t="str" cm="1">
        <f t="array" ref="BI29">_xlfn.IFS(AND($Z29&lt;&gt;"",AB29&lt;&gt;""),ABS($Z29-AB29),AND($Z29="",AB29=""),"",OR($Z29&lt;&gt;"",AB29&lt;&gt;""),"-")</f>
        <v/>
      </c>
      <c r="BJ29" s="120" t="str" cm="1">
        <f t="array" ref="BJ29">_xlfn.IFS(AND($Z29&lt;&gt;"",AC29&lt;&gt;""),ABS($Z29-AC29),AND($Z29="",AC29=""),"",OR($Z29&lt;&gt;"",AC29&lt;&gt;""),"-")</f>
        <v/>
      </c>
      <c r="BK29" s="120" t="str" cm="1">
        <f t="array" ref="BK29">_xlfn.IFS(AND($Z29&lt;&gt;"",AD29&lt;&gt;""),ABS($Z29-AD29),AND($Z29="",AD29=""),"",OR($Z29&lt;&gt;"",AD29&lt;&gt;""),"-")</f>
        <v/>
      </c>
      <c r="BL29" s="120" t="str" cm="1">
        <f t="array" ref="BL29">_xlfn.IFS(AND($Z29&lt;&gt;"",AE29&lt;&gt;""),ABS($Z29-AE29),AND($Z29="",AE29=""),"",OR($Z29&lt;&gt;"",AE29&lt;&gt;""),"-")</f>
        <v>-</v>
      </c>
      <c r="BM29" s="120" t="str" cm="1">
        <f t="array" ref="BM29">_xlfn.IFS(AND($Z29&lt;&gt;"",AF29&lt;&gt;""),ABS($Z29-AF29),AND($Z29="",AF29=""),"",OR($Z29&lt;&gt;"",AF29&lt;&gt;""),"-")</f>
        <v>-</v>
      </c>
      <c r="BN29" s="120" t="str" cm="1">
        <f t="array" ref="BN29">_xlfn.IFS(AND($Z29&lt;&gt;"",AG29&lt;&gt;""),ABS($Z29-AG29),AND($Z29="",AG29=""),"",OR($Z29&lt;&gt;"",AG29&lt;&gt;""),"-")</f>
        <v>-</v>
      </c>
      <c r="BO29" s="120" t="str" cm="1">
        <f t="array" ref="BO29">_xlfn.IFS(AND($Z29&lt;&gt;"",AH29&lt;&gt;""),ABS($Z29-AH29),AND($Z29="",AH29=""),"",OR($Z29&lt;&gt;"",AH29&lt;&gt;""),"-")</f>
        <v>-</v>
      </c>
      <c r="BP29" s="120" t="str" cm="1">
        <f t="array" ref="BP29">_xlfn.IFS(AND($Z29&lt;&gt;"",AI29&lt;&gt;""),ABS($Z29-AI29),AND($Z29="",AI29=""),"",OR($Z29&lt;&gt;"",AI29&lt;&gt;""),"-")</f>
        <v/>
      </c>
      <c r="BQ29" s="120" t="str" cm="1">
        <f t="array" ref="BQ29">_xlfn.IFS(AND($Z29&lt;&gt;"",AJ29&lt;&gt;""),ABS($Z29-AJ29),AND($Z29="",AJ29=""),"",OR($Z29&lt;&gt;"",AJ29&lt;&gt;""),"-")</f>
        <v/>
      </c>
      <c r="BR29" s="121" t="str" cm="1">
        <f t="array" ref="BR29">_xlfn.IFS(AND($AA29&lt;&gt;"",AB29&lt;&gt;""),ABS($AA29-AB29),AND($AA29="",AB29=""),"",OR($AA29&lt;&gt;"",AB29&lt;&gt;""),"-")</f>
        <v/>
      </c>
      <c r="BS29" s="120" t="str" cm="1">
        <f t="array" ref="BS29">_xlfn.IFS(AND($AA29&lt;&gt;"",AC29&lt;&gt;""),ABS($AA29-AC29),AND($AA29="",AC29=""),"",OR($AA29&lt;&gt;"",AC29&lt;&gt;""),"-")</f>
        <v/>
      </c>
      <c r="BT29" s="120" t="str" cm="1">
        <f t="array" ref="BT29">_xlfn.IFS(AND($AA29&lt;&gt;"",AD29&lt;&gt;""),ABS($AA29-AD29),AND($AA29="",AD29=""),"",OR($AA29&lt;&gt;"",AD29&lt;&gt;""),"-")</f>
        <v/>
      </c>
      <c r="BU29" s="120" t="str" cm="1">
        <f t="array" ref="BU29">_xlfn.IFS(AND($AA29&lt;&gt;"",AE29&lt;&gt;""),ABS($AA29-AE29),AND($AA29="",AE29=""),"",OR($AA29&lt;&gt;"",AE29&lt;&gt;""),"-")</f>
        <v>-</v>
      </c>
      <c r="BV29" s="120" t="str" cm="1">
        <f t="array" ref="BV29">_xlfn.IFS(AND($AA29&lt;&gt;"",AF29&lt;&gt;""),ABS($AA29-AF29),AND($AA29="",AF29=""),"",OR($AA29&lt;&gt;"",AF29&lt;&gt;""),"-")</f>
        <v>-</v>
      </c>
      <c r="BW29" s="120" t="str" cm="1">
        <f t="array" ref="BW29">_xlfn.IFS(AND($AA29&lt;&gt;"",AG29&lt;&gt;""),ABS($AA29-AG29),AND($AA29="",AG29=""),"",OR($AA29&lt;&gt;"",AG29&lt;&gt;""),"-")</f>
        <v>-</v>
      </c>
      <c r="BX29" s="120" t="str" cm="1">
        <f t="array" ref="BX29">_xlfn.IFS(AND($AA29&lt;&gt;"",AH29&lt;&gt;""),ABS($AA29-AH29),AND($AA29="",AH29=""),"",OR($AA29&lt;&gt;"",AH29&lt;&gt;""),"-")</f>
        <v>-</v>
      </c>
      <c r="BY29" s="120" t="str" cm="1">
        <f t="array" ref="BY29">_xlfn.IFS(AND($AA29&lt;&gt;"",AI29&lt;&gt;""),ABS($AA29-AI29),AND($AA29="",AI29=""),"",OR($AA29&lt;&gt;"",AI29&lt;&gt;""),"-")</f>
        <v/>
      </c>
      <c r="BZ29" s="120" t="str" cm="1">
        <f t="array" ref="BZ29">_xlfn.IFS(AND($AA29&lt;&gt;"",AJ29&lt;&gt;""),ABS($AA29-AJ29),AND($AA29="",AJ29=""),"",OR($AA29&lt;&gt;"",AJ29&lt;&gt;""),"-")</f>
        <v/>
      </c>
      <c r="CA29" s="121" t="str" cm="1">
        <f t="array" ref="CA29">_xlfn.IFS(AND($AB29&lt;&gt;"",AC29&lt;&gt;""),ABS($AB29-AC29),AND($AB29="",AC29=""),"",OR($AB29&lt;&gt;"",AC29&lt;&gt;""),"-")</f>
        <v/>
      </c>
      <c r="CB29" s="120" t="str" cm="1">
        <f t="array" ref="CB29">_xlfn.IFS(AND($AB29&lt;&gt;"",AD29&lt;&gt;""),ABS($AB29-AD29),AND($AB29="",AD29=""),"",OR($AB29&lt;&gt;"",AD29&lt;&gt;""),"-")</f>
        <v/>
      </c>
      <c r="CC29" s="120" t="str" cm="1">
        <f t="array" ref="CC29">_xlfn.IFS(AND($AB29&lt;&gt;"",AE29&lt;&gt;""),ABS($AB29-AE29),AND($AB29="",AE29=""),"",OR($AB29&lt;&gt;"",AE29&lt;&gt;""),"-")</f>
        <v>-</v>
      </c>
      <c r="CD29" s="120" t="str" cm="1">
        <f t="array" ref="CD29">_xlfn.IFS(AND($AB29&lt;&gt;"",AF29&lt;&gt;""),ABS($AB29-AF29),AND($AB29="",AF29=""),"",OR($AB29&lt;&gt;"",AF29&lt;&gt;""),"-")</f>
        <v>-</v>
      </c>
      <c r="CE29" s="120" t="str" cm="1">
        <f t="array" ref="CE29">_xlfn.IFS(AND($AB29&lt;&gt;"",AG29&lt;&gt;""),ABS($AB29-AG29),AND($AB29="",AG29=""),"",OR($AB29&lt;&gt;"",AG29&lt;&gt;""),"-")</f>
        <v>-</v>
      </c>
      <c r="CF29" s="120" t="str" cm="1">
        <f t="array" ref="CF29">_xlfn.IFS(AND($AB29&lt;&gt;"",AH29&lt;&gt;""),ABS($AB29-AH29),AND($AB29="",AH29=""),"",OR($AB29&lt;&gt;"",AH29&lt;&gt;""),"-")</f>
        <v>-</v>
      </c>
      <c r="CG29" s="120" t="str" cm="1">
        <f t="array" ref="CG29">_xlfn.IFS(AND($AB29&lt;&gt;"",AI29&lt;&gt;""),ABS($AB29-AI29),AND($AB29="",AI29=""),"",OR($AB29&lt;&gt;"",AI29&lt;&gt;""),"-")</f>
        <v/>
      </c>
      <c r="CH29" s="120" t="str" cm="1">
        <f t="array" ref="CH29">_xlfn.IFS(AND($AB29&lt;&gt;"",AJ29&lt;&gt;""),ABS($AB29-AJ29),AND($AB29="",AJ29=""),"",OR($AB29&lt;&gt;"",AJ29&lt;&gt;""),"-")</f>
        <v/>
      </c>
      <c r="CI29" s="121" t="str" cm="1">
        <f t="array" ref="CI29">_xlfn.IFS(AND($AC29&lt;&gt;"",AD29&lt;&gt;""),ABS($AC29-AD29),AND($AC29="",AD29=""),"",OR($AC29&lt;&gt;"",AD29&lt;&gt;""),"-")</f>
        <v/>
      </c>
      <c r="CJ29" s="120" t="str" cm="1">
        <f t="array" ref="CJ29">_xlfn.IFS(AND($AC29&lt;&gt;"",AE29&lt;&gt;""),ABS($AC29-AE29),AND($AC29="",AE29=""),"",OR($AC29&lt;&gt;"",AE29&lt;&gt;""),"-")</f>
        <v>-</v>
      </c>
      <c r="CK29" s="120" t="str" cm="1">
        <f t="array" ref="CK29">_xlfn.IFS(AND($AC29&lt;&gt;"",AF29&lt;&gt;""),ABS($AC29-AF29),AND($AC29="",AF29=""),"",OR($AC29&lt;&gt;"",AF29&lt;&gt;""),"-")</f>
        <v>-</v>
      </c>
      <c r="CL29" s="120" t="str" cm="1">
        <f t="array" ref="CL29">_xlfn.IFS(AND($AC29&lt;&gt;"",AG29&lt;&gt;""),ABS($AC29-AG29),AND($AC29="",AG29=""),"",OR($AC29&lt;&gt;"",AG29&lt;&gt;""),"-")</f>
        <v>-</v>
      </c>
      <c r="CM29" s="120" t="str" cm="1">
        <f t="array" ref="CM29">_xlfn.IFS(AND($AC29&lt;&gt;"",AH29&lt;&gt;""),ABS($AC29-AH29),AND($AC29="",AH29=""),"",OR($AC29&lt;&gt;"",AH29&lt;&gt;""),"-")</f>
        <v>-</v>
      </c>
      <c r="CN29" s="120" t="str" cm="1">
        <f t="array" ref="CN29">_xlfn.IFS(AND($AC29&lt;&gt;"",AI29&lt;&gt;""),ABS($AC29-AI29),AND($AC29="",AI29=""),"",OR($AC29&lt;&gt;"",AI29&lt;&gt;""),"-")</f>
        <v/>
      </c>
      <c r="CO29" s="120" t="str" cm="1">
        <f t="array" ref="CO29">_xlfn.IFS(AND($AC29&lt;&gt;"",AJ29&lt;&gt;""),ABS($AC29-AJ29),AND($AC29="",AJ29=""),"",OR($AC29&lt;&gt;"",AJ29&lt;&gt;""),"-")</f>
        <v/>
      </c>
      <c r="CP29" s="121" t="str" cm="1">
        <f t="array" ref="CP29">_xlfn.IFS(AND($AD29&lt;&gt;"",AE29&lt;&gt;""),ABS($AD29-AE29),AND($AD29="",AE29=""),"",OR($AD29&lt;&gt;"",AE29&lt;&gt;""),"-")</f>
        <v>-</v>
      </c>
      <c r="CQ29" s="120" t="str" cm="1">
        <f t="array" ref="CQ29">_xlfn.IFS(AND($AD29&lt;&gt;"",AF29&lt;&gt;""),ABS($AD29-AF29),AND($AD29="",AF29=""),"",OR($AD29&lt;&gt;"",AF29&lt;&gt;""),"-")</f>
        <v>-</v>
      </c>
      <c r="CR29" s="120" t="str" cm="1">
        <f t="array" ref="CR29">_xlfn.IFS(AND($AD29&lt;&gt;"",AG29&lt;&gt;""),ABS($AD29-AG29),AND($AD29="",AG29=""),"",OR($AD29&lt;&gt;"",AG29&lt;&gt;""),"-")</f>
        <v>-</v>
      </c>
      <c r="CS29" s="120" t="str" cm="1">
        <f t="array" ref="CS29">_xlfn.IFS(AND($AD29&lt;&gt;"",AH29&lt;&gt;""),ABS($AD29-AH29),AND($AD29="",AH29=""),"",OR($AD29&lt;&gt;"",AH29&lt;&gt;""),"-")</f>
        <v>-</v>
      </c>
      <c r="CT29" s="120" t="str" cm="1">
        <f t="array" ref="CT29">_xlfn.IFS(AND($AD29&lt;&gt;"",AI29&lt;&gt;""),ABS($AD29-AI29),AND($AD29="",AI29=""),"",OR($AD29&lt;&gt;"",AI29&lt;&gt;""),"-")</f>
        <v/>
      </c>
      <c r="CU29" s="120" t="str" cm="1">
        <f t="array" ref="CU29">_xlfn.IFS(AND($AD29&lt;&gt;"",AJ29&lt;&gt;""),ABS($AD29-AJ29),AND($AD29="",AJ29=""),"",OR($AD29&lt;&gt;"",AJ29&lt;&gt;""),"-")</f>
        <v/>
      </c>
      <c r="CV29" s="121" cm="1">
        <f t="array" ref="CV29">_xlfn.IFS(AND($AE29&lt;&gt;"",AF29&lt;&gt;""),ABS($AE29-AF29),AND($AE29="",AF29=""),"",OR($AE29&lt;&gt;"",AF29&lt;&gt;""),"-")</f>
        <v>0</v>
      </c>
      <c r="CW29" s="120" cm="1">
        <f t="array" ref="CW29">_xlfn.IFS(AND($AE29&lt;&gt;"",AG29&lt;&gt;""),ABS($AE29-AG29),AND($AE29="",AG29=""),"",OR($AE29&lt;&gt;"",AG29&lt;&gt;""),"-")</f>
        <v>9.7250882783146864E-2</v>
      </c>
      <c r="CX29" s="120" cm="1">
        <f t="array" ref="CX29">_xlfn.IFS(AND($AE29&lt;&gt;"",AH29&lt;&gt;""),ABS($AE29-AH29),AND($AE29="",AH29=""),"",OR($AE29&lt;&gt;"",AH29&lt;&gt;""),"-")</f>
        <v>0.88601008670486614</v>
      </c>
      <c r="CY29" s="120" t="str" cm="1">
        <f t="array" ref="CY29">_xlfn.IFS(AND($AE29&lt;&gt;"",AI29&lt;&gt;""),ABS($AE29-AI29),AND($AE29="",AI29=""),"",OR($AE29&lt;&gt;"",AI29&lt;&gt;""),"-")</f>
        <v>-</v>
      </c>
      <c r="CZ29" s="120" t="str" cm="1">
        <f t="array" ref="CZ29">_xlfn.IFS(AND($AE29&lt;&gt;"",AJ29&lt;&gt;""),ABS($AE29-AJ29),AND($AE29="",AJ29=""),"",OR($AE29&lt;&gt;"",AJ29&lt;&gt;""),"-")</f>
        <v>-</v>
      </c>
      <c r="DA29" s="121" cm="1">
        <f t="array" ref="DA29">_xlfn.IFS(AND($AF29&lt;&gt;"",AG29&lt;&gt;""),ABS($AF29-AG29),AND($AF29="",AG29=""),"",OR($AF29&lt;&gt;"",AG29&lt;&gt;""),"-")</f>
        <v>9.7250882783146864E-2</v>
      </c>
      <c r="DB29" s="120" cm="1">
        <f t="array" ref="DB29">_xlfn.IFS(AND($AF29&lt;&gt;"",AH29&lt;&gt;""),ABS($AF29-AH29),AND($AF29="",AH29=""),"",OR($AF29&lt;&gt;"",AH29&lt;&gt;""),"-")</f>
        <v>0.88601008670486614</v>
      </c>
      <c r="DC29" s="120" t="str" cm="1">
        <f t="array" ref="DC29">_xlfn.IFS(AND($AF29&lt;&gt;"",AI29&lt;&gt;""),ABS($AF29-AI29),AND($AF29="",AI29=""),"",OR($AF29&lt;&gt;"",AI29&lt;&gt;""),"-")</f>
        <v>-</v>
      </c>
      <c r="DD29" s="120" t="str" cm="1">
        <f t="array" ref="DD29">_xlfn.IFS(AND($AF29&lt;&gt;"",AJ29&lt;&gt;""),ABS($AF29-AJ29),AND($AF29="",AJ29=""),"",OR($AF29&lt;&gt;"",AJ29&lt;&gt;""),"-")</f>
        <v>-</v>
      </c>
      <c r="DE29" s="121" cm="1">
        <f t="array" ref="DE29">_xlfn.IFS(AND($AG29&lt;&gt;"",AH29&lt;&gt;""),ABS($AG29-AH29),AND($AG29="",AH29=""),"",OR($AG29&lt;&gt;"",AH29&lt;&gt;""),"-")</f>
        <v>0.983260969488013</v>
      </c>
      <c r="DF29" s="120" t="str" cm="1">
        <f t="array" ref="DF29">_xlfn.IFS(AND($AG29&lt;&gt;"",AI29&lt;&gt;""),ABS($AG29-AI29),AND($AG29="",AI29=""),"",OR($AG29&lt;&gt;"",AI29&lt;&gt;""),"-")</f>
        <v>-</v>
      </c>
      <c r="DG29" s="120" t="str" cm="1">
        <f t="array" ref="DG29">_xlfn.IFS(AND($AG29&lt;&gt;"",AJ29&lt;&gt;""),ABS($AG29-AJ29),AND($AG29="",AJ29=""),"",OR($AG29&lt;&gt;"",AJ29&lt;&gt;""),"-")</f>
        <v>-</v>
      </c>
      <c r="DH29" s="121" t="str" cm="1">
        <f t="array" ref="DH29">_xlfn.IFS(AND($AH29&lt;&gt;"",AI29&lt;&gt;""),ABS($AH29-AI29),AND($AH29="",AI29=""),"",OR($AH29&lt;&gt;"",AI29&lt;&gt;""),"-")</f>
        <v>-</v>
      </c>
      <c r="DI29" s="120" t="str" cm="1">
        <f t="array" ref="DI29">_xlfn.IFS(AND($AH29&lt;&gt;"",AJ29&lt;&gt;""),ABS($AH29-AJ29),AND($AH29="",AJ29=""),"",OR($AH29&lt;&gt;"",AJ29&lt;&gt;""),"-")</f>
        <v>-</v>
      </c>
      <c r="DJ29" s="121" t="str" cm="1">
        <f t="array" ref="DJ29">_xlfn.IFS(AND($AI29&lt;&gt;"",AJ29&lt;&gt;""),ABS($AI29-AJ29),AND($AI29="",AJ29=""),"",OR($AI29&lt;&gt;"",AJ29&lt;&gt;""),"-")</f>
        <v/>
      </c>
    </row>
    <row r="30" spans="1:114" x14ac:dyDescent="0.2">
      <c r="A30" s="120" t="e">
        <f t="shared" si="0"/>
        <v>#DIV/0!</v>
      </c>
      <c r="B30" s="186" t="e">
        <f t="shared" si="1"/>
        <v>#DIV/0!</v>
      </c>
      <c r="C30" s="186" t="e">
        <f t="shared" si="2"/>
        <v>#DIV/0!</v>
      </c>
      <c r="D30" s="186" t="e">
        <f t="shared" si="3"/>
        <v>#DIV/0!</v>
      </c>
      <c r="E30" s="263">
        <f t="shared" si="4"/>
        <v>0</v>
      </c>
      <c r="F30" s="186">
        <f t="shared" si="5"/>
        <v>0</v>
      </c>
      <c r="G30" s="186" t="e">
        <f t="shared" si="6"/>
        <v>#DIV/0!</v>
      </c>
      <c r="H30" s="262" t="str">
        <f t="shared" si="7"/>
        <v/>
      </c>
      <c r="I30" s="187" t="str">
        <f t="shared" si="8"/>
        <v/>
      </c>
      <c r="J30" s="260" t="s">
        <v>2</v>
      </c>
      <c r="K30" s="259" t="e">
        <f>VLOOKUP($J30,Merged_couplings!$B:$BU,MATCH(K$1,Merged_couplings!$B$1:$BU$1,0),FALSE)</f>
        <v>#N/A</v>
      </c>
      <c r="L30" s="258" t="e">
        <f>VLOOKUP($J30,Merged_couplings!$B:$BU,MATCH(L$1,Merged_couplings!$B$1:$BU$1,0),FALSE)</f>
        <v>#N/A</v>
      </c>
      <c r="M30" s="258" t="e">
        <f>VLOOKUP($J30,Merged_couplings!$B:$BU,MATCH(M$1,Merged_couplings!$B$1:$BU$1,0),FALSE)</f>
        <v>#N/A</v>
      </c>
      <c r="N30" s="258" t="e">
        <f>VLOOKUP($J30,Merged_couplings!$B:$BU,MATCH(N$1,Merged_couplings!$B$1:$BU$1,0),FALSE)</f>
        <v>#N/A</v>
      </c>
      <c r="O30" s="258" t="e">
        <f>VLOOKUP($J30,Merged_couplings!$B:$BU,MATCH(O$1,Merged_couplings!$B$1:$BU$1,0),FALSE)</f>
        <v>#N/A</v>
      </c>
      <c r="P30" s="258" t="e">
        <f>VLOOKUP($J30,Merged_couplings!$B:$BU,MATCH(P$1,Merged_couplings!$B$1:$BU$1,0),FALSE)</f>
        <v>#N/A</v>
      </c>
      <c r="Q30" s="258" t="e">
        <f>VLOOKUP($J30,Merged_couplings!$B:$BU,MATCH(Q$1,Merged_couplings!$B$1:$BU$1,0),FALSE)</f>
        <v>#N/A</v>
      </c>
      <c r="R30" s="258" t="e">
        <f>VLOOKUP($J30,Merged_couplings!$B:$BU,MATCH(R$1,Merged_couplings!$B$1:$BU$1,0),FALSE)</f>
        <v>#N/A</v>
      </c>
      <c r="S30" s="258" t="e">
        <f>VLOOKUP($J30,Merged_couplings!$B:$BU,MATCH(S$1,Merged_couplings!$B$1:$BU$1,0),FALSE)</f>
        <v>#N/A</v>
      </c>
      <c r="T30" s="258" t="e">
        <f>VLOOKUP($J30,Merged_couplings!$B:$BU,MATCH(T$1,Merged_couplings!$B$1:$BU$1,0),FALSE)</f>
        <v>#N/A</v>
      </c>
      <c r="U30" s="258" t="e">
        <f>VLOOKUP($J30,Merged_couplings!$B:$BU,MATCH(U$1,Merged_couplings!$B$1:$BU$1,0),FALSE)</f>
        <v>#N/A</v>
      </c>
      <c r="V30" s="258" t="e">
        <f>VLOOKUP($J30,Merged_couplings!$B:$BU,MATCH(V$1,Merged_couplings!$B$1:$BU$1,0),FALSE)</f>
        <v>#N/A</v>
      </c>
      <c r="W30" s="258" t="e">
        <f>VLOOKUP($J30,Merged_couplings!$B:$BU,MATCH(W$1,Merged_couplings!$B$1:$BU$1,0),FALSE)</f>
        <v>#N/A</v>
      </c>
      <c r="X30" s="121" t="str">
        <f>_xlfn.IFNA(VLOOKUP($J30,Merged_couplings!$B:$R,MATCH(X$1,Merged_couplings!$B$1:$R$1,0),FALSE),"")</f>
        <v/>
      </c>
      <c r="Y30" s="120" t="str">
        <f>_xlfn.IFNA(VLOOKUP($J30,Merged_couplings!$B:$R,MATCH(Y$1,Merged_couplings!$B$1:$R$1,0),FALSE),"")</f>
        <v/>
      </c>
      <c r="Z30" s="120" t="str">
        <f>_xlfn.IFNA(VLOOKUP($J30,Merged_couplings!$B:$R,MATCH(Z$1,Merged_couplings!$B$1:$R$1,0),FALSE),"")</f>
        <v/>
      </c>
      <c r="AA30" s="120" t="str">
        <f>_xlfn.IFNA(VLOOKUP($J30,Merged_couplings!$B:$R,MATCH(AA$1,Merged_couplings!$B$1:$R$1,0),FALSE),"")</f>
        <v/>
      </c>
      <c r="AB30" s="120" t="str">
        <f>_xlfn.IFNA(VLOOKUP($J30,Merged_couplings!$B:$R,MATCH(AB$1,Merged_couplings!$B$1:$R$1,0),FALSE),"")</f>
        <v/>
      </c>
      <c r="AC30" s="120" t="str">
        <f>_xlfn.IFNA(VLOOKUP($J30,Merged_couplings!$B:$R,MATCH(AC$1,Merged_couplings!$B$1:$R$1,0),FALSE),"")</f>
        <v/>
      </c>
      <c r="AD30" s="120" t="str">
        <f>_xlfn.IFNA(VLOOKUP($J30,Merged_couplings!$B:$R,MATCH(AD$1,Merged_couplings!$B$1:$R$1,0),FALSE),"")</f>
        <v/>
      </c>
      <c r="AE30" s="120" t="str">
        <f>_xlfn.IFNA(VLOOKUP($J30,Merged_couplings!$B:$R,MATCH(AE$1,Merged_couplings!$B$1:$R$1,0),FALSE),"")</f>
        <v/>
      </c>
      <c r="AF30" s="120" t="str">
        <f>_xlfn.IFNA(VLOOKUP($J30,Merged_couplings!$B:$R,MATCH(AF$1,Merged_couplings!$B$1:$R$1,0),FALSE),"")</f>
        <v/>
      </c>
      <c r="AG30" s="120" t="str">
        <f>_xlfn.IFNA(VLOOKUP($J30,Merged_couplings!$B:$R,MATCH(AG$1,Merged_couplings!$B$1:$R$1,0),FALSE),"")</f>
        <v/>
      </c>
      <c r="AH30" s="120" t="str">
        <f>_xlfn.IFNA(VLOOKUP($J30,Merged_couplings!$B:$R,MATCH(AH$1,Merged_couplings!$B$1:$R$1,0),FALSE),"")</f>
        <v/>
      </c>
      <c r="AI30" s="120" t="str">
        <f>_xlfn.IFNA(VLOOKUP($J30,Merged_couplings!$B:$R,MATCH(AI$1,Merged_couplings!$B$1:$R$1,0),FALSE),"")</f>
        <v/>
      </c>
      <c r="AJ30" s="120" t="str">
        <f>_xlfn.IFNA(VLOOKUP($J30,Merged_couplings!$B:$R,MATCH(AJ$1,Merged_couplings!$B$1:$R$1,0),FALSE),"")</f>
        <v/>
      </c>
      <c r="AK30" s="123" t="str" cm="1">
        <f t="array" ref="AK30">_xlfn.IFS(AND($X30&lt;&gt;"",Y30&lt;&gt;""),ABS($X30-Y30),AND($X30="",Y30=""),"",OR($X30&lt;&gt;"",Y30&lt;&gt;""),"-")</f>
        <v/>
      </c>
      <c r="AL30" s="122" t="str" cm="1">
        <f t="array" ref="AL30">_xlfn.IFS(AND($X30&lt;&gt;"",Z30&lt;&gt;""),ABS($X30-Z30),AND($X30="",Z30=""),"",OR($X30&lt;&gt;"",Z30&lt;&gt;""),"-")</f>
        <v/>
      </c>
      <c r="AM30" s="122" t="str" cm="1">
        <f t="array" ref="AM30">_xlfn.IFS(AND($X30&lt;&gt;"",AA30&lt;&gt;""),ABS($X30-AA30),AND($X30="",AA30=""),"",OR($X30&lt;&gt;"",AA30&lt;&gt;""),"-")</f>
        <v/>
      </c>
      <c r="AN30" s="122" t="str" cm="1">
        <f t="array" ref="AN30">_xlfn.IFS(AND($X30&lt;&gt;"",AB30&lt;&gt;""),ABS($X30-AB30),AND($X30="",AB30=""),"",OR($X30&lt;&gt;"",AB30&lt;&gt;""),"-")</f>
        <v/>
      </c>
      <c r="AO30" s="122" t="str" cm="1">
        <f t="array" ref="AO30">_xlfn.IFS(AND($X30&lt;&gt;"",AC30&lt;&gt;""),ABS($X30-AC30),AND($X30="",AC30=""),"",OR($X30&lt;&gt;"",AC30&lt;&gt;""),"-")</f>
        <v/>
      </c>
      <c r="AP30" s="122" t="str" cm="1">
        <f t="array" ref="AP30">_xlfn.IFS(AND($X30&lt;&gt;"",AD30&lt;&gt;""),ABS($X30-AD30),AND($X30="",AD30=""),"",OR($X30&lt;&gt;"",AD30&lt;&gt;""),"-")</f>
        <v/>
      </c>
      <c r="AQ30" s="122" t="str" cm="1">
        <f t="array" ref="AQ30">_xlfn.IFS(AND($X30&lt;&gt;"",AE30&lt;&gt;""),ABS($X30-AE30),AND($X30="",AE30=""),"",OR($X30&lt;&gt;"",AE30&lt;&gt;""),"-")</f>
        <v/>
      </c>
      <c r="AR30" s="122" t="str" cm="1">
        <f t="array" ref="AR30">_xlfn.IFS(AND($X30&lt;&gt;"",AF30&lt;&gt;""),ABS($X30-AF30),AND($X30="",AF30=""),"",OR($X30&lt;&gt;"",AF30&lt;&gt;""),"-")</f>
        <v/>
      </c>
      <c r="AS30" s="122" t="str" cm="1">
        <f t="array" ref="AS30">_xlfn.IFS(AND($X30&lt;&gt;"",AG30&lt;&gt;""),ABS($X30-AG30),AND($X30="",AG30=""),"",OR($X30&lt;&gt;"",AG30&lt;&gt;""),"-")</f>
        <v/>
      </c>
      <c r="AT30" s="122" t="str" cm="1">
        <f t="array" ref="AT30">_xlfn.IFS(AND($X30&lt;&gt;"",AH30&lt;&gt;""),ABS($X30-AH30),AND($X30="",AH30=""),"",OR($X30&lt;&gt;"",AH30&lt;&gt;""),"-")</f>
        <v/>
      </c>
      <c r="AU30" s="122" t="str" cm="1">
        <f t="array" ref="AU30">_xlfn.IFS(AND($X30&lt;&gt;"",AI30&lt;&gt;""),ABS($X30-AI30),AND($X30="",AI30=""),"",OR($X30&lt;&gt;"",AI30&lt;&gt;""),"-")</f>
        <v/>
      </c>
      <c r="AV30" s="122" t="str" cm="1">
        <f t="array" ref="AV30">_xlfn.IFS(AND($X30&lt;&gt;"",AJ30&lt;&gt;""),ABS($X30-AJ30),AND($X30="",AJ30=""),"",OR($X30&lt;&gt;"",AJ30&lt;&gt;""),"-")</f>
        <v/>
      </c>
      <c r="AW30" s="123" t="str" cm="1">
        <f t="array" ref="AW30">_xlfn.IFS(AND($Y30&lt;&gt;"",Z30&lt;&gt;""),ABS($Y30-Z30),AND($Y30="",Z30=""),"",OR($Y30&lt;&gt;"",Z30&lt;&gt;""),"-")</f>
        <v/>
      </c>
      <c r="AX30" s="122" t="str" cm="1">
        <f t="array" ref="AX30">_xlfn.IFS(AND($Y30&lt;&gt;"",AA30&lt;&gt;""),ABS($Y30-AA30),AND($Y30="",AA30=""),"",OR($Y30&lt;&gt;"",AA30&lt;&gt;""),"-")</f>
        <v/>
      </c>
      <c r="AY30" s="122" t="str" cm="1">
        <f t="array" ref="AY30">_xlfn.IFS(AND($Y30&lt;&gt;"",AB30&lt;&gt;""),ABS($Y30-AB30),AND($Y30="",AB30=""),"",OR($Y30&lt;&gt;"",AB30&lt;&gt;""),"-")</f>
        <v/>
      </c>
      <c r="AZ30" s="122" t="str" cm="1">
        <f t="array" ref="AZ30">_xlfn.IFS(AND($Y30&lt;&gt;"",AC30&lt;&gt;""),ABS($Y30-AC30),AND($Y30="",AC30=""),"",OR($Y30&lt;&gt;"",AC30&lt;&gt;""),"-")</f>
        <v/>
      </c>
      <c r="BA30" s="122" t="str" cm="1">
        <f t="array" ref="BA30">_xlfn.IFS(AND($Y30&lt;&gt;"",AD30&lt;&gt;""),ABS($Y30-AD30),AND($Y30="",AD30=""),"",OR($Y30&lt;&gt;"",AD30&lt;&gt;""),"-")</f>
        <v/>
      </c>
      <c r="BB30" s="122" t="str" cm="1">
        <f t="array" ref="BB30">_xlfn.IFS(AND($Y30&lt;&gt;"",AE30&lt;&gt;""),ABS($Y30-AE30),AND($Y30="",AE30=""),"",OR($Y30&lt;&gt;"",AE30&lt;&gt;""),"-")</f>
        <v/>
      </c>
      <c r="BC30" s="122" t="str" cm="1">
        <f t="array" ref="BC30">_xlfn.IFS(AND($Y30&lt;&gt;"",AF30&lt;&gt;""),ABS($Y30-AF30),AND($Y30="",AF30=""),"",OR($Y30&lt;&gt;"",AF30&lt;&gt;""),"-")</f>
        <v/>
      </c>
      <c r="BD30" s="122" t="str" cm="1">
        <f t="array" ref="BD30">_xlfn.IFS(AND($Y30&lt;&gt;"",AG30&lt;&gt;""),ABS($Y30-AG30),AND($Y30="",AG30=""),"",OR($Y30&lt;&gt;"",AG30&lt;&gt;""),"-")</f>
        <v/>
      </c>
      <c r="BE30" s="122" t="str" cm="1">
        <f t="array" ref="BE30">_xlfn.IFS(AND($Y30&lt;&gt;"",AH30&lt;&gt;""),ABS($Y30-AH30),AND($Y30="",AH30=""),"",OR($Y30&lt;&gt;"",AH30&lt;&gt;""),"-")</f>
        <v/>
      </c>
      <c r="BF30" s="122" t="str" cm="1">
        <f t="array" ref="BF30">_xlfn.IFS(AND($Y30&lt;&gt;"",AI30&lt;&gt;""),ABS($Y30-AI30),AND($Y30="",AI30=""),"",OR($Y30&lt;&gt;"",AI30&lt;&gt;""),"-")</f>
        <v/>
      </c>
      <c r="BG30" s="122" t="str" cm="1">
        <f t="array" ref="BG30">_xlfn.IFS(AND($Y30&lt;&gt;"",AJ30&lt;&gt;""),ABS($Y30-AJ30),AND($Y30="",AJ30=""),"",OR($Y30&lt;&gt;"",AJ30&lt;&gt;""),"-")</f>
        <v/>
      </c>
      <c r="BH30" s="121" t="str" cm="1">
        <f t="array" ref="BH30">_xlfn.IFS(AND($Z30&lt;&gt;"",AA30&lt;&gt;""),ABS($Z30-AA30),AND($Z30="",AA30=""),"",OR($Z30&lt;&gt;"",AA30&lt;&gt;""),"-")</f>
        <v/>
      </c>
      <c r="BI30" s="120" t="str" cm="1">
        <f t="array" ref="BI30">_xlfn.IFS(AND($Z30&lt;&gt;"",AB30&lt;&gt;""),ABS($Z30-AB30),AND($Z30="",AB30=""),"",OR($Z30&lt;&gt;"",AB30&lt;&gt;""),"-")</f>
        <v/>
      </c>
      <c r="BJ30" s="120" t="str" cm="1">
        <f t="array" ref="BJ30">_xlfn.IFS(AND($Z30&lt;&gt;"",AC30&lt;&gt;""),ABS($Z30-AC30),AND($Z30="",AC30=""),"",OR($Z30&lt;&gt;"",AC30&lt;&gt;""),"-")</f>
        <v/>
      </c>
      <c r="BK30" s="120" t="str" cm="1">
        <f t="array" ref="BK30">_xlfn.IFS(AND($Z30&lt;&gt;"",AD30&lt;&gt;""),ABS($Z30-AD30),AND($Z30="",AD30=""),"",OR($Z30&lt;&gt;"",AD30&lt;&gt;""),"-")</f>
        <v/>
      </c>
      <c r="BL30" s="120" t="str" cm="1">
        <f t="array" ref="BL30">_xlfn.IFS(AND($Z30&lt;&gt;"",AE30&lt;&gt;""),ABS($Z30-AE30),AND($Z30="",AE30=""),"",OR($Z30&lt;&gt;"",AE30&lt;&gt;""),"-")</f>
        <v/>
      </c>
      <c r="BM30" s="120" t="str" cm="1">
        <f t="array" ref="BM30">_xlfn.IFS(AND($Z30&lt;&gt;"",AF30&lt;&gt;""),ABS($Z30-AF30),AND($Z30="",AF30=""),"",OR($Z30&lt;&gt;"",AF30&lt;&gt;""),"-")</f>
        <v/>
      </c>
      <c r="BN30" s="120" t="str" cm="1">
        <f t="array" ref="BN30">_xlfn.IFS(AND($Z30&lt;&gt;"",AG30&lt;&gt;""),ABS($Z30-AG30),AND($Z30="",AG30=""),"",OR($Z30&lt;&gt;"",AG30&lt;&gt;""),"-")</f>
        <v/>
      </c>
      <c r="BO30" s="120" t="str" cm="1">
        <f t="array" ref="BO30">_xlfn.IFS(AND($Z30&lt;&gt;"",AH30&lt;&gt;""),ABS($Z30-AH30),AND($Z30="",AH30=""),"",OR($Z30&lt;&gt;"",AH30&lt;&gt;""),"-")</f>
        <v/>
      </c>
      <c r="BP30" s="120" t="str" cm="1">
        <f t="array" ref="BP30">_xlfn.IFS(AND($Z30&lt;&gt;"",AI30&lt;&gt;""),ABS($Z30-AI30),AND($Z30="",AI30=""),"",OR($Z30&lt;&gt;"",AI30&lt;&gt;""),"-")</f>
        <v/>
      </c>
      <c r="BQ30" s="120" t="str" cm="1">
        <f t="array" ref="BQ30">_xlfn.IFS(AND($Z30&lt;&gt;"",AJ30&lt;&gt;""),ABS($Z30-AJ30),AND($Z30="",AJ30=""),"",OR($Z30&lt;&gt;"",AJ30&lt;&gt;""),"-")</f>
        <v/>
      </c>
      <c r="BR30" s="121" t="str" cm="1">
        <f t="array" ref="BR30">_xlfn.IFS(AND($AA30&lt;&gt;"",AB30&lt;&gt;""),ABS($AA30-AB30),AND($AA30="",AB30=""),"",OR($AA30&lt;&gt;"",AB30&lt;&gt;""),"-")</f>
        <v/>
      </c>
      <c r="BS30" s="120" t="str" cm="1">
        <f t="array" ref="BS30">_xlfn.IFS(AND($AA30&lt;&gt;"",AC30&lt;&gt;""),ABS($AA30-AC30),AND($AA30="",AC30=""),"",OR($AA30&lt;&gt;"",AC30&lt;&gt;""),"-")</f>
        <v/>
      </c>
      <c r="BT30" s="120" t="str" cm="1">
        <f t="array" ref="BT30">_xlfn.IFS(AND($AA30&lt;&gt;"",AD30&lt;&gt;""),ABS($AA30-AD30),AND($AA30="",AD30=""),"",OR($AA30&lt;&gt;"",AD30&lt;&gt;""),"-")</f>
        <v/>
      </c>
      <c r="BU30" s="120" t="str" cm="1">
        <f t="array" ref="BU30">_xlfn.IFS(AND($AA30&lt;&gt;"",AE30&lt;&gt;""),ABS($AA30-AE30),AND($AA30="",AE30=""),"",OR($AA30&lt;&gt;"",AE30&lt;&gt;""),"-")</f>
        <v/>
      </c>
      <c r="BV30" s="120" t="str" cm="1">
        <f t="array" ref="BV30">_xlfn.IFS(AND($AA30&lt;&gt;"",AF30&lt;&gt;""),ABS($AA30-AF30),AND($AA30="",AF30=""),"",OR($AA30&lt;&gt;"",AF30&lt;&gt;""),"-")</f>
        <v/>
      </c>
      <c r="BW30" s="120" t="str" cm="1">
        <f t="array" ref="BW30">_xlfn.IFS(AND($AA30&lt;&gt;"",AG30&lt;&gt;""),ABS($AA30-AG30),AND($AA30="",AG30=""),"",OR($AA30&lt;&gt;"",AG30&lt;&gt;""),"-")</f>
        <v/>
      </c>
      <c r="BX30" s="120" t="str" cm="1">
        <f t="array" ref="BX30">_xlfn.IFS(AND($AA30&lt;&gt;"",AH30&lt;&gt;""),ABS($AA30-AH30),AND($AA30="",AH30=""),"",OR($AA30&lt;&gt;"",AH30&lt;&gt;""),"-")</f>
        <v/>
      </c>
      <c r="BY30" s="120" t="str" cm="1">
        <f t="array" ref="BY30">_xlfn.IFS(AND($AA30&lt;&gt;"",AI30&lt;&gt;""),ABS($AA30-AI30),AND($AA30="",AI30=""),"",OR($AA30&lt;&gt;"",AI30&lt;&gt;""),"-")</f>
        <v/>
      </c>
      <c r="BZ30" s="120" t="str" cm="1">
        <f t="array" ref="BZ30">_xlfn.IFS(AND($AA30&lt;&gt;"",AJ30&lt;&gt;""),ABS($AA30-AJ30),AND($AA30="",AJ30=""),"",OR($AA30&lt;&gt;"",AJ30&lt;&gt;""),"-")</f>
        <v/>
      </c>
      <c r="CA30" s="121" t="str" cm="1">
        <f t="array" ref="CA30">_xlfn.IFS(AND($AB30&lt;&gt;"",AC30&lt;&gt;""),ABS($AB30-AC30),AND($AB30="",AC30=""),"",OR($AB30&lt;&gt;"",AC30&lt;&gt;""),"-")</f>
        <v/>
      </c>
      <c r="CB30" s="120" t="str" cm="1">
        <f t="array" ref="CB30">_xlfn.IFS(AND($AB30&lt;&gt;"",AD30&lt;&gt;""),ABS($AB30-AD30),AND($AB30="",AD30=""),"",OR($AB30&lt;&gt;"",AD30&lt;&gt;""),"-")</f>
        <v/>
      </c>
      <c r="CC30" s="120" t="str" cm="1">
        <f t="array" ref="CC30">_xlfn.IFS(AND($AB30&lt;&gt;"",AE30&lt;&gt;""),ABS($AB30-AE30),AND($AB30="",AE30=""),"",OR($AB30&lt;&gt;"",AE30&lt;&gt;""),"-")</f>
        <v/>
      </c>
      <c r="CD30" s="120" t="str" cm="1">
        <f t="array" ref="CD30">_xlfn.IFS(AND($AB30&lt;&gt;"",AF30&lt;&gt;""),ABS($AB30-AF30),AND($AB30="",AF30=""),"",OR($AB30&lt;&gt;"",AF30&lt;&gt;""),"-")</f>
        <v/>
      </c>
      <c r="CE30" s="120" t="str" cm="1">
        <f t="array" ref="CE30">_xlfn.IFS(AND($AB30&lt;&gt;"",AG30&lt;&gt;""),ABS($AB30-AG30),AND($AB30="",AG30=""),"",OR($AB30&lt;&gt;"",AG30&lt;&gt;""),"-")</f>
        <v/>
      </c>
      <c r="CF30" s="120" t="str" cm="1">
        <f t="array" ref="CF30">_xlfn.IFS(AND($AB30&lt;&gt;"",AH30&lt;&gt;""),ABS($AB30-AH30),AND($AB30="",AH30=""),"",OR($AB30&lt;&gt;"",AH30&lt;&gt;""),"-")</f>
        <v/>
      </c>
      <c r="CG30" s="120" t="str" cm="1">
        <f t="array" ref="CG30">_xlfn.IFS(AND($AB30&lt;&gt;"",AI30&lt;&gt;""),ABS($AB30-AI30),AND($AB30="",AI30=""),"",OR($AB30&lt;&gt;"",AI30&lt;&gt;""),"-")</f>
        <v/>
      </c>
      <c r="CH30" s="120" t="str" cm="1">
        <f t="array" ref="CH30">_xlfn.IFS(AND($AB30&lt;&gt;"",AJ30&lt;&gt;""),ABS($AB30-AJ30),AND($AB30="",AJ30=""),"",OR($AB30&lt;&gt;"",AJ30&lt;&gt;""),"-")</f>
        <v/>
      </c>
      <c r="CI30" s="121" t="str" cm="1">
        <f t="array" ref="CI30">_xlfn.IFS(AND($AC30&lt;&gt;"",AD30&lt;&gt;""),ABS($AC30-AD30),AND($AC30="",AD30=""),"",OR($AC30&lt;&gt;"",AD30&lt;&gt;""),"-")</f>
        <v/>
      </c>
      <c r="CJ30" s="120" t="str" cm="1">
        <f t="array" ref="CJ30">_xlfn.IFS(AND($AC30&lt;&gt;"",AE30&lt;&gt;""),ABS($AC30-AE30),AND($AC30="",AE30=""),"",OR($AC30&lt;&gt;"",AE30&lt;&gt;""),"-")</f>
        <v/>
      </c>
      <c r="CK30" s="120" t="str" cm="1">
        <f t="array" ref="CK30">_xlfn.IFS(AND($AC30&lt;&gt;"",AF30&lt;&gt;""),ABS($AC30-AF30),AND($AC30="",AF30=""),"",OR($AC30&lt;&gt;"",AF30&lt;&gt;""),"-")</f>
        <v/>
      </c>
      <c r="CL30" s="120" t="str" cm="1">
        <f t="array" ref="CL30">_xlfn.IFS(AND($AC30&lt;&gt;"",AG30&lt;&gt;""),ABS($AC30-AG30),AND($AC30="",AG30=""),"",OR($AC30&lt;&gt;"",AG30&lt;&gt;""),"-")</f>
        <v/>
      </c>
      <c r="CM30" s="120" t="str" cm="1">
        <f t="array" ref="CM30">_xlfn.IFS(AND($AC30&lt;&gt;"",AH30&lt;&gt;""),ABS($AC30-AH30),AND($AC30="",AH30=""),"",OR($AC30&lt;&gt;"",AH30&lt;&gt;""),"-")</f>
        <v/>
      </c>
      <c r="CN30" s="120" t="str" cm="1">
        <f t="array" ref="CN30">_xlfn.IFS(AND($AC30&lt;&gt;"",AI30&lt;&gt;""),ABS($AC30-AI30),AND($AC30="",AI30=""),"",OR($AC30&lt;&gt;"",AI30&lt;&gt;""),"-")</f>
        <v/>
      </c>
      <c r="CO30" s="120" t="str" cm="1">
        <f t="array" ref="CO30">_xlfn.IFS(AND($AC30&lt;&gt;"",AJ30&lt;&gt;""),ABS($AC30-AJ30),AND($AC30="",AJ30=""),"",OR($AC30&lt;&gt;"",AJ30&lt;&gt;""),"-")</f>
        <v/>
      </c>
      <c r="CP30" s="121" t="str" cm="1">
        <f t="array" ref="CP30">_xlfn.IFS(AND($AD30&lt;&gt;"",AE30&lt;&gt;""),ABS($AD30-AE30),AND($AD30="",AE30=""),"",OR($AD30&lt;&gt;"",AE30&lt;&gt;""),"-")</f>
        <v/>
      </c>
      <c r="CQ30" s="120" t="str" cm="1">
        <f t="array" ref="CQ30">_xlfn.IFS(AND($AD30&lt;&gt;"",AF30&lt;&gt;""),ABS($AD30-AF30),AND($AD30="",AF30=""),"",OR($AD30&lt;&gt;"",AF30&lt;&gt;""),"-")</f>
        <v/>
      </c>
      <c r="CR30" s="120" t="str" cm="1">
        <f t="array" ref="CR30">_xlfn.IFS(AND($AD30&lt;&gt;"",AG30&lt;&gt;""),ABS($AD30-AG30),AND($AD30="",AG30=""),"",OR($AD30&lt;&gt;"",AG30&lt;&gt;""),"-")</f>
        <v/>
      </c>
      <c r="CS30" s="120" t="str" cm="1">
        <f t="array" ref="CS30">_xlfn.IFS(AND($AD30&lt;&gt;"",AH30&lt;&gt;""),ABS($AD30-AH30),AND($AD30="",AH30=""),"",OR($AD30&lt;&gt;"",AH30&lt;&gt;""),"-")</f>
        <v/>
      </c>
      <c r="CT30" s="120" t="str" cm="1">
        <f t="array" ref="CT30">_xlfn.IFS(AND($AD30&lt;&gt;"",AI30&lt;&gt;""),ABS($AD30-AI30),AND($AD30="",AI30=""),"",OR($AD30&lt;&gt;"",AI30&lt;&gt;""),"-")</f>
        <v/>
      </c>
      <c r="CU30" s="120" t="str" cm="1">
        <f t="array" ref="CU30">_xlfn.IFS(AND($AD30&lt;&gt;"",AJ30&lt;&gt;""),ABS($AD30-AJ30),AND($AD30="",AJ30=""),"",OR($AD30&lt;&gt;"",AJ30&lt;&gt;""),"-")</f>
        <v/>
      </c>
      <c r="CV30" s="121" t="str" cm="1">
        <f t="array" ref="CV30">_xlfn.IFS(AND($AE30&lt;&gt;"",AF30&lt;&gt;""),ABS($AE30-AF30),AND($AE30="",AF30=""),"",OR($AE30&lt;&gt;"",AF30&lt;&gt;""),"-")</f>
        <v/>
      </c>
      <c r="CW30" s="120" t="str" cm="1">
        <f t="array" ref="CW30">_xlfn.IFS(AND($AE30&lt;&gt;"",AG30&lt;&gt;""),ABS($AE30-AG30),AND($AE30="",AG30=""),"",OR($AE30&lt;&gt;"",AG30&lt;&gt;""),"-")</f>
        <v/>
      </c>
      <c r="CX30" s="120" t="str" cm="1">
        <f t="array" ref="CX30">_xlfn.IFS(AND($AE30&lt;&gt;"",AH30&lt;&gt;""),ABS($AE30-AH30),AND($AE30="",AH30=""),"",OR($AE30&lt;&gt;"",AH30&lt;&gt;""),"-")</f>
        <v/>
      </c>
      <c r="CY30" s="120" t="str" cm="1">
        <f t="array" ref="CY30">_xlfn.IFS(AND($AE30&lt;&gt;"",AI30&lt;&gt;""),ABS($AE30-AI30),AND($AE30="",AI30=""),"",OR($AE30&lt;&gt;"",AI30&lt;&gt;""),"-")</f>
        <v/>
      </c>
      <c r="CZ30" s="120" t="str" cm="1">
        <f t="array" ref="CZ30">_xlfn.IFS(AND($AE30&lt;&gt;"",AJ30&lt;&gt;""),ABS($AE30-AJ30),AND($AE30="",AJ30=""),"",OR($AE30&lt;&gt;"",AJ30&lt;&gt;""),"-")</f>
        <v/>
      </c>
      <c r="DA30" s="121" t="str" cm="1">
        <f t="array" ref="DA30">_xlfn.IFS(AND($AF30&lt;&gt;"",AG30&lt;&gt;""),ABS($AF30-AG30),AND($AF30="",AG30=""),"",OR($AF30&lt;&gt;"",AG30&lt;&gt;""),"-")</f>
        <v/>
      </c>
      <c r="DB30" s="120" t="str" cm="1">
        <f t="array" ref="DB30">_xlfn.IFS(AND($AF30&lt;&gt;"",AH30&lt;&gt;""),ABS($AF30-AH30),AND($AF30="",AH30=""),"",OR($AF30&lt;&gt;"",AH30&lt;&gt;""),"-")</f>
        <v/>
      </c>
      <c r="DC30" s="120" t="str" cm="1">
        <f t="array" ref="DC30">_xlfn.IFS(AND($AF30&lt;&gt;"",AI30&lt;&gt;""),ABS($AF30-AI30),AND($AF30="",AI30=""),"",OR($AF30&lt;&gt;"",AI30&lt;&gt;""),"-")</f>
        <v/>
      </c>
      <c r="DD30" s="120" t="str" cm="1">
        <f t="array" ref="DD30">_xlfn.IFS(AND($AF30&lt;&gt;"",AJ30&lt;&gt;""),ABS($AF30-AJ30),AND($AF30="",AJ30=""),"",OR($AF30&lt;&gt;"",AJ30&lt;&gt;""),"-")</f>
        <v/>
      </c>
      <c r="DE30" s="121" t="str" cm="1">
        <f t="array" ref="DE30">_xlfn.IFS(AND($AG30&lt;&gt;"",AH30&lt;&gt;""),ABS($AG30-AH30),AND($AG30="",AH30=""),"",OR($AG30&lt;&gt;"",AH30&lt;&gt;""),"-")</f>
        <v/>
      </c>
      <c r="DF30" s="120" t="str" cm="1">
        <f t="array" ref="DF30">_xlfn.IFS(AND($AG30&lt;&gt;"",AI30&lt;&gt;""),ABS($AG30-AI30),AND($AG30="",AI30=""),"",OR($AG30&lt;&gt;"",AI30&lt;&gt;""),"-")</f>
        <v/>
      </c>
      <c r="DG30" s="120" t="str" cm="1">
        <f t="array" ref="DG30">_xlfn.IFS(AND($AG30&lt;&gt;"",AJ30&lt;&gt;""),ABS($AG30-AJ30),AND($AG30="",AJ30=""),"",OR($AG30&lt;&gt;"",AJ30&lt;&gt;""),"-")</f>
        <v/>
      </c>
      <c r="DH30" s="121" t="str" cm="1">
        <f t="array" ref="DH30">_xlfn.IFS(AND($AH30&lt;&gt;"",AI30&lt;&gt;""),ABS($AH30-AI30),AND($AH30="",AI30=""),"",OR($AH30&lt;&gt;"",AI30&lt;&gt;""),"-")</f>
        <v/>
      </c>
      <c r="DI30" s="120" t="str" cm="1">
        <f t="array" ref="DI30">_xlfn.IFS(AND($AH30&lt;&gt;"",AJ30&lt;&gt;""),ABS($AH30-AJ30),AND($AH30="",AJ30=""),"",OR($AH30&lt;&gt;"",AJ30&lt;&gt;""),"-")</f>
        <v/>
      </c>
      <c r="DJ30" s="121" t="str" cm="1">
        <f t="array" ref="DJ30">_xlfn.IFS(AND($AI30&lt;&gt;"",AJ30&lt;&gt;""),ABS($AI30-AJ30),AND($AI30="",AJ30=""),"",OR($AI30&lt;&gt;"",AJ30&lt;&gt;""),"-")</f>
        <v/>
      </c>
    </row>
    <row r="31" spans="1:114" x14ac:dyDescent="0.2">
      <c r="A31" s="120" t="e">
        <f t="shared" si="0"/>
        <v>#DIV/0!</v>
      </c>
      <c r="B31" s="186" t="e">
        <f t="shared" si="1"/>
        <v>#DIV/0!</v>
      </c>
      <c r="C31" s="186" t="e">
        <f t="shared" si="2"/>
        <v>#DIV/0!</v>
      </c>
      <c r="D31" s="186" t="e">
        <f t="shared" si="3"/>
        <v>#DIV/0!</v>
      </c>
      <c r="E31" s="263">
        <f t="shared" si="4"/>
        <v>0</v>
      </c>
      <c r="F31" s="186">
        <f t="shared" si="5"/>
        <v>0</v>
      </c>
      <c r="G31" s="186" t="e">
        <f t="shared" si="6"/>
        <v>#DIV/0!</v>
      </c>
      <c r="H31" s="262" t="str">
        <f t="shared" si="7"/>
        <v/>
      </c>
      <c r="I31" s="187" t="str">
        <f t="shared" si="8"/>
        <v/>
      </c>
      <c r="J31" s="260" t="s">
        <v>3</v>
      </c>
      <c r="K31" s="259" t="e">
        <f>VLOOKUP($J31,Merged_couplings!$B:$BU,MATCH(K$1,Merged_couplings!$B$1:$BU$1,0),FALSE)</f>
        <v>#N/A</v>
      </c>
      <c r="L31" s="258" t="e">
        <f>VLOOKUP($J31,Merged_couplings!$B:$BU,MATCH(L$1,Merged_couplings!$B$1:$BU$1,0),FALSE)</f>
        <v>#N/A</v>
      </c>
      <c r="M31" s="258" t="e">
        <f>VLOOKUP($J31,Merged_couplings!$B:$BU,MATCH(M$1,Merged_couplings!$B$1:$BU$1,0),FALSE)</f>
        <v>#N/A</v>
      </c>
      <c r="N31" s="258" t="e">
        <f>VLOOKUP($J31,Merged_couplings!$B:$BU,MATCH(N$1,Merged_couplings!$B$1:$BU$1,0),FALSE)</f>
        <v>#N/A</v>
      </c>
      <c r="O31" s="258" t="e">
        <f>VLOOKUP($J31,Merged_couplings!$B:$BU,MATCH(O$1,Merged_couplings!$B$1:$BU$1,0),FALSE)</f>
        <v>#N/A</v>
      </c>
      <c r="P31" s="258" t="e">
        <f>VLOOKUP($J31,Merged_couplings!$B:$BU,MATCH(P$1,Merged_couplings!$B$1:$BU$1,0),FALSE)</f>
        <v>#N/A</v>
      </c>
      <c r="Q31" s="258" t="e">
        <f>VLOOKUP($J31,Merged_couplings!$B:$BU,MATCH(Q$1,Merged_couplings!$B$1:$BU$1,0),FALSE)</f>
        <v>#N/A</v>
      </c>
      <c r="R31" s="258" t="e">
        <f>VLOOKUP($J31,Merged_couplings!$B:$BU,MATCH(R$1,Merged_couplings!$B$1:$BU$1,0),FALSE)</f>
        <v>#N/A</v>
      </c>
      <c r="S31" s="258" t="e">
        <f>VLOOKUP($J31,Merged_couplings!$B:$BU,MATCH(S$1,Merged_couplings!$B$1:$BU$1,0),FALSE)</f>
        <v>#N/A</v>
      </c>
      <c r="T31" s="258" t="e">
        <f>VLOOKUP($J31,Merged_couplings!$B:$BU,MATCH(T$1,Merged_couplings!$B$1:$BU$1,0),FALSE)</f>
        <v>#N/A</v>
      </c>
      <c r="U31" s="258" t="e">
        <f>VLOOKUP($J31,Merged_couplings!$B:$BU,MATCH(U$1,Merged_couplings!$B$1:$BU$1,0),FALSE)</f>
        <v>#N/A</v>
      </c>
      <c r="V31" s="258" t="e">
        <f>VLOOKUP($J31,Merged_couplings!$B:$BU,MATCH(V$1,Merged_couplings!$B$1:$BU$1,0),FALSE)</f>
        <v>#N/A</v>
      </c>
      <c r="W31" s="258" t="e">
        <f>VLOOKUP($J31,Merged_couplings!$B:$BU,MATCH(W$1,Merged_couplings!$B$1:$BU$1,0),FALSE)</f>
        <v>#N/A</v>
      </c>
      <c r="X31" s="121" t="str">
        <f>_xlfn.IFNA(VLOOKUP($J31,Merged_couplings!$B:$R,MATCH(X$1,Merged_couplings!$B$1:$R$1,0),FALSE),"")</f>
        <v/>
      </c>
      <c r="Y31" s="120" t="str">
        <f>_xlfn.IFNA(VLOOKUP($J31,Merged_couplings!$B:$R,MATCH(Y$1,Merged_couplings!$B$1:$R$1,0),FALSE),"")</f>
        <v/>
      </c>
      <c r="Z31" s="120" t="str">
        <f>_xlfn.IFNA(VLOOKUP($J31,Merged_couplings!$B:$R,MATCH(Z$1,Merged_couplings!$B$1:$R$1,0),FALSE),"")</f>
        <v/>
      </c>
      <c r="AA31" s="120" t="str">
        <f>_xlfn.IFNA(VLOOKUP($J31,Merged_couplings!$B:$R,MATCH(AA$1,Merged_couplings!$B$1:$R$1,0),FALSE),"")</f>
        <v/>
      </c>
      <c r="AB31" s="120" t="str">
        <f>_xlfn.IFNA(VLOOKUP($J31,Merged_couplings!$B:$R,MATCH(AB$1,Merged_couplings!$B$1:$R$1,0),FALSE),"")</f>
        <v/>
      </c>
      <c r="AC31" s="120" t="str">
        <f>_xlfn.IFNA(VLOOKUP($J31,Merged_couplings!$B:$R,MATCH(AC$1,Merged_couplings!$B$1:$R$1,0),FALSE),"")</f>
        <v/>
      </c>
      <c r="AD31" s="120" t="str">
        <f>_xlfn.IFNA(VLOOKUP($J31,Merged_couplings!$B:$R,MATCH(AD$1,Merged_couplings!$B$1:$R$1,0),FALSE),"")</f>
        <v/>
      </c>
      <c r="AE31" s="120" t="str">
        <f>_xlfn.IFNA(VLOOKUP($J31,Merged_couplings!$B:$R,MATCH(AE$1,Merged_couplings!$B$1:$R$1,0),FALSE),"")</f>
        <v/>
      </c>
      <c r="AF31" s="120" t="str">
        <f>_xlfn.IFNA(VLOOKUP($J31,Merged_couplings!$B:$R,MATCH(AF$1,Merged_couplings!$B$1:$R$1,0),FALSE),"")</f>
        <v/>
      </c>
      <c r="AG31" s="120" t="str">
        <f>_xlfn.IFNA(VLOOKUP($J31,Merged_couplings!$B:$R,MATCH(AG$1,Merged_couplings!$B$1:$R$1,0),FALSE),"")</f>
        <v/>
      </c>
      <c r="AH31" s="120" t="str">
        <f>_xlfn.IFNA(VLOOKUP($J31,Merged_couplings!$B:$R,MATCH(AH$1,Merged_couplings!$B$1:$R$1,0),FALSE),"")</f>
        <v/>
      </c>
      <c r="AI31" s="120" t="str">
        <f>_xlfn.IFNA(VLOOKUP($J31,Merged_couplings!$B:$R,MATCH(AI$1,Merged_couplings!$B$1:$R$1,0),FALSE),"")</f>
        <v/>
      </c>
      <c r="AJ31" s="120" t="str">
        <f>_xlfn.IFNA(VLOOKUP($J31,Merged_couplings!$B:$R,MATCH(AJ$1,Merged_couplings!$B$1:$R$1,0),FALSE),"")</f>
        <v/>
      </c>
      <c r="AK31" s="123" t="str" cm="1">
        <f t="array" ref="AK31">_xlfn.IFS(AND($X31&lt;&gt;"",Y31&lt;&gt;""),ABS($X31-Y31),AND($X31="",Y31=""),"",OR($X31&lt;&gt;"",Y31&lt;&gt;""),"-")</f>
        <v/>
      </c>
      <c r="AL31" s="122" t="str" cm="1">
        <f t="array" ref="AL31">_xlfn.IFS(AND($X31&lt;&gt;"",Z31&lt;&gt;""),ABS($X31-Z31),AND($X31="",Z31=""),"",OR($X31&lt;&gt;"",Z31&lt;&gt;""),"-")</f>
        <v/>
      </c>
      <c r="AM31" s="122" t="str" cm="1">
        <f t="array" ref="AM31">_xlfn.IFS(AND($X31&lt;&gt;"",AA31&lt;&gt;""),ABS($X31-AA31),AND($X31="",AA31=""),"",OR($X31&lt;&gt;"",AA31&lt;&gt;""),"-")</f>
        <v/>
      </c>
      <c r="AN31" s="122" t="str" cm="1">
        <f t="array" ref="AN31">_xlfn.IFS(AND($X31&lt;&gt;"",AB31&lt;&gt;""),ABS($X31-AB31),AND($X31="",AB31=""),"",OR($X31&lt;&gt;"",AB31&lt;&gt;""),"-")</f>
        <v/>
      </c>
      <c r="AO31" s="122" t="str" cm="1">
        <f t="array" ref="AO31">_xlfn.IFS(AND($X31&lt;&gt;"",AC31&lt;&gt;""),ABS($X31-AC31),AND($X31="",AC31=""),"",OR($X31&lt;&gt;"",AC31&lt;&gt;""),"-")</f>
        <v/>
      </c>
      <c r="AP31" s="122" t="str" cm="1">
        <f t="array" ref="AP31">_xlfn.IFS(AND($X31&lt;&gt;"",AD31&lt;&gt;""),ABS($X31-AD31),AND($X31="",AD31=""),"",OR($X31&lt;&gt;"",AD31&lt;&gt;""),"-")</f>
        <v/>
      </c>
      <c r="AQ31" s="122" t="str" cm="1">
        <f t="array" ref="AQ31">_xlfn.IFS(AND($X31&lt;&gt;"",AE31&lt;&gt;""),ABS($X31-AE31),AND($X31="",AE31=""),"",OR($X31&lt;&gt;"",AE31&lt;&gt;""),"-")</f>
        <v/>
      </c>
      <c r="AR31" s="122" t="str" cm="1">
        <f t="array" ref="AR31">_xlfn.IFS(AND($X31&lt;&gt;"",AF31&lt;&gt;""),ABS($X31-AF31),AND($X31="",AF31=""),"",OR($X31&lt;&gt;"",AF31&lt;&gt;""),"-")</f>
        <v/>
      </c>
      <c r="AS31" s="122" t="str" cm="1">
        <f t="array" ref="AS31">_xlfn.IFS(AND($X31&lt;&gt;"",AG31&lt;&gt;""),ABS($X31-AG31),AND($X31="",AG31=""),"",OR($X31&lt;&gt;"",AG31&lt;&gt;""),"-")</f>
        <v/>
      </c>
      <c r="AT31" s="122" t="str" cm="1">
        <f t="array" ref="AT31">_xlfn.IFS(AND($X31&lt;&gt;"",AH31&lt;&gt;""),ABS($X31-AH31),AND($X31="",AH31=""),"",OR($X31&lt;&gt;"",AH31&lt;&gt;""),"-")</f>
        <v/>
      </c>
      <c r="AU31" s="122" t="str" cm="1">
        <f t="array" ref="AU31">_xlfn.IFS(AND($X31&lt;&gt;"",AI31&lt;&gt;""),ABS($X31-AI31),AND($X31="",AI31=""),"",OR($X31&lt;&gt;"",AI31&lt;&gt;""),"-")</f>
        <v/>
      </c>
      <c r="AV31" s="122" t="str" cm="1">
        <f t="array" ref="AV31">_xlfn.IFS(AND($X31&lt;&gt;"",AJ31&lt;&gt;""),ABS($X31-AJ31),AND($X31="",AJ31=""),"",OR($X31&lt;&gt;"",AJ31&lt;&gt;""),"-")</f>
        <v/>
      </c>
      <c r="AW31" s="123" t="str" cm="1">
        <f t="array" ref="AW31">_xlfn.IFS(AND($Y31&lt;&gt;"",Z31&lt;&gt;""),ABS($Y31-Z31),AND($Y31="",Z31=""),"",OR($Y31&lt;&gt;"",Z31&lt;&gt;""),"-")</f>
        <v/>
      </c>
      <c r="AX31" s="122" t="str" cm="1">
        <f t="array" ref="AX31">_xlfn.IFS(AND($Y31&lt;&gt;"",AA31&lt;&gt;""),ABS($Y31-AA31),AND($Y31="",AA31=""),"",OR($Y31&lt;&gt;"",AA31&lt;&gt;""),"-")</f>
        <v/>
      </c>
      <c r="AY31" s="122" t="str" cm="1">
        <f t="array" ref="AY31">_xlfn.IFS(AND($Y31&lt;&gt;"",AB31&lt;&gt;""),ABS($Y31-AB31),AND($Y31="",AB31=""),"",OR($Y31&lt;&gt;"",AB31&lt;&gt;""),"-")</f>
        <v/>
      </c>
      <c r="AZ31" s="122" t="str" cm="1">
        <f t="array" ref="AZ31">_xlfn.IFS(AND($Y31&lt;&gt;"",AC31&lt;&gt;""),ABS($Y31-AC31),AND($Y31="",AC31=""),"",OR($Y31&lt;&gt;"",AC31&lt;&gt;""),"-")</f>
        <v/>
      </c>
      <c r="BA31" s="122" t="str" cm="1">
        <f t="array" ref="BA31">_xlfn.IFS(AND($Y31&lt;&gt;"",AD31&lt;&gt;""),ABS($Y31-AD31),AND($Y31="",AD31=""),"",OR($Y31&lt;&gt;"",AD31&lt;&gt;""),"-")</f>
        <v/>
      </c>
      <c r="BB31" s="122" t="str" cm="1">
        <f t="array" ref="BB31">_xlfn.IFS(AND($Y31&lt;&gt;"",AE31&lt;&gt;""),ABS($Y31-AE31),AND($Y31="",AE31=""),"",OR($Y31&lt;&gt;"",AE31&lt;&gt;""),"-")</f>
        <v/>
      </c>
      <c r="BC31" s="122" t="str" cm="1">
        <f t="array" ref="BC31">_xlfn.IFS(AND($Y31&lt;&gt;"",AF31&lt;&gt;""),ABS($Y31-AF31),AND($Y31="",AF31=""),"",OR($Y31&lt;&gt;"",AF31&lt;&gt;""),"-")</f>
        <v/>
      </c>
      <c r="BD31" s="122" t="str" cm="1">
        <f t="array" ref="BD31">_xlfn.IFS(AND($Y31&lt;&gt;"",AG31&lt;&gt;""),ABS($Y31-AG31),AND($Y31="",AG31=""),"",OR($Y31&lt;&gt;"",AG31&lt;&gt;""),"-")</f>
        <v/>
      </c>
      <c r="BE31" s="122" t="str" cm="1">
        <f t="array" ref="BE31">_xlfn.IFS(AND($Y31&lt;&gt;"",AH31&lt;&gt;""),ABS($Y31-AH31),AND($Y31="",AH31=""),"",OR($Y31&lt;&gt;"",AH31&lt;&gt;""),"-")</f>
        <v/>
      </c>
      <c r="BF31" s="122" t="str" cm="1">
        <f t="array" ref="BF31">_xlfn.IFS(AND($Y31&lt;&gt;"",AI31&lt;&gt;""),ABS($Y31-AI31),AND($Y31="",AI31=""),"",OR($Y31&lt;&gt;"",AI31&lt;&gt;""),"-")</f>
        <v/>
      </c>
      <c r="BG31" s="122" t="str" cm="1">
        <f t="array" ref="BG31">_xlfn.IFS(AND($Y31&lt;&gt;"",AJ31&lt;&gt;""),ABS($Y31-AJ31),AND($Y31="",AJ31=""),"",OR($Y31&lt;&gt;"",AJ31&lt;&gt;""),"-")</f>
        <v/>
      </c>
      <c r="BH31" s="121" t="str" cm="1">
        <f t="array" ref="BH31">_xlfn.IFS(AND($Z31&lt;&gt;"",AA31&lt;&gt;""),ABS($Z31-AA31),AND($Z31="",AA31=""),"",OR($Z31&lt;&gt;"",AA31&lt;&gt;""),"-")</f>
        <v/>
      </c>
      <c r="BI31" s="120" t="str" cm="1">
        <f t="array" ref="BI31">_xlfn.IFS(AND($Z31&lt;&gt;"",AB31&lt;&gt;""),ABS($Z31-AB31),AND($Z31="",AB31=""),"",OR($Z31&lt;&gt;"",AB31&lt;&gt;""),"-")</f>
        <v/>
      </c>
      <c r="BJ31" s="120" t="str" cm="1">
        <f t="array" ref="BJ31">_xlfn.IFS(AND($Z31&lt;&gt;"",AC31&lt;&gt;""),ABS($Z31-AC31),AND($Z31="",AC31=""),"",OR($Z31&lt;&gt;"",AC31&lt;&gt;""),"-")</f>
        <v/>
      </c>
      <c r="BK31" s="120" t="str" cm="1">
        <f t="array" ref="BK31">_xlfn.IFS(AND($Z31&lt;&gt;"",AD31&lt;&gt;""),ABS($Z31-AD31),AND($Z31="",AD31=""),"",OR($Z31&lt;&gt;"",AD31&lt;&gt;""),"-")</f>
        <v/>
      </c>
      <c r="BL31" s="120" t="str" cm="1">
        <f t="array" ref="BL31">_xlfn.IFS(AND($Z31&lt;&gt;"",AE31&lt;&gt;""),ABS($Z31-AE31),AND($Z31="",AE31=""),"",OR($Z31&lt;&gt;"",AE31&lt;&gt;""),"-")</f>
        <v/>
      </c>
      <c r="BM31" s="120" t="str" cm="1">
        <f t="array" ref="BM31">_xlfn.IFS(AND($Z31&lt;&gt;"",AF31&lt;&gt;""),ABS($Z31-AF31),AND($Z31="",AF31=""),"",OR($Z31&lt;&gt;"",AF31&lt;&gt;""),"-")</f>
        <v/>
      </c>
      <c r="BN31" s="120" t="str" cm="1">
        <f t="array" ref="BN31">_xlfn.IFS(AND($Z31&lt;&gt;"",AG31&lt;&gt;""),ABS($Z31-AG31),AND($Z31="",AG31=""),"",OR($Z31&lt;&gt;"",AG31&lt;&gt;""),"-")</f>
        <v/>
      </c>
      <c r="BO31" s="120" t="str" cm="1">
        <f t="array" ref="BO31">_xlfn.IFS(AND($Z31&lt;&gt;"",AH31&lt;&gt;""),ABS($Z31-AH31),AND($Z31="",AH31=""),"",OR($Z31&lt;&gt;"",AH31&lt;&gt;""),"-")</f>
        <v/>
      </c>
      <c r="BP31" s="120" t="str" cm="1">
        <f t="array" ref="BP31">_xlfn.IFS(AND($Z31&lt;&gt;"",AI31&lt;&gt;""),ABS($Z31-AI31),AND($Z31="",AI31=""),"",OR($Z31&lt;&gt;"",AI31&lt;&gt;""),"-")</f>
        <v/>
      </c>
      <c r="BQ31" s="120" t="str" cm="1">
        <f t="array" ref="BQ31">_xlfn.IFS(AND($Z31&lt;&gt;"",AJ31&lt;&gt;""),ABS($Z31-AJ31),AND($Z31="",AJ31=""),"",OR($Z31&lt;&gt;"",AJ31&lt;&gt;""),"-")</f>
        <v/>
      </c>
      <c r="BR31" s="121" t="str" cm="1">
        <f t="array" ref="BR31">_xlfn.IFS(AND($AA31&lt;&gt;"",AB31&lt;&gt;""),ABS($AA31-AB31),AND($AA31="",AB31=""),"",OR($AA31&lt;&gt;"",AB31&lt;&gt;""),"-")</f>
        <v/>
      </c>
      <c r="BS31" s="120" t="str" cm="1">
        <f t="array" ref="BS31">_xlfn.IFS(AND($AA31&lt;&gt;"",AC31&lt;&gt;""),ABS($AA31-AC31),AND($AA31="",AC31=""),"",OR($AA31&lt;&gt;"",AC31&lt;&gt;""),"-")</f>
        <v/>
      </c>
      <c r="BT31" s="120" t="str" cm="1">
        <f t="array" ref="BT31">_xlfn.IFS(AND($AA31&lt;&gt;"",AD31&lt;&gt;""),ABS($AA31-AD31),AND($AA31="",AD31=""),"",OR($AA31&lt;&gt;"",AD31&lt;&gt;""),"-")</f>
        <v/>
      </c>
      <c r="BU31" s="120" t="str" cm="1">
        <f t="array" ref="BU31">_xlfn.IFS(AND($AA31&lt;&gt;"",AE31&lt;&gt;""),ABS($AA31-AE31),AND($AA31="",AE31=""),"",OR($AA31&lt;&gt;"",AE31&lt;&gt;""),"-")</f>
        <v/>
      </c>
      <c r="BV31" s="120" t="str" cm="1">
        <f t="array" ref="BV31">_xlfn.IFS(AND($AA31&lt;&gt;"",AF31&lt;&gt;""),ABS($AA31-AF31),AND($AA31="",AF31=""),"",OR($AA31&lt;&gt;"",AF31&lt;&gt;""),"-")</f>
        <v/>
      </c>
      <c r="BW31" s="120" t="str" cm="1">
        <f t="array" ref="BW31">_xlfn.IFS(AND($AA31&lt;&gt;"",AG31&lt;&gt;""),ABS($AA31-AG31),AND($AA31="",AG31=""),"",OR($AA31&lt;&gt;"",AG31&lt;&gt;""),"-")</f>
        <v/>
      </c>
      <c r="BX31" s="120" t="str" cm="1">
        <f t="array" ref="BX31">_xlfn.IFS(AND($AA31&lt;&gt;"",AH31&lt;&gt;""),ABS($AA31-AH31),AND($AA31="",AH31=""),"",OR($AA31&lt;&gt;"",AH31&lt;&gt;""),"-")</f>
        <v/>
      </c>
      <c r="BY31" s="120" t="str" cm="1">
        <f t="array" ref="BY31">_xlfn.IFS(AND($AA31&lt;&gt;"",AI31&lt;&gt;""),ABS($AA31-AI31),AND($AA31="",AI31=""),"",OR($AA31&lt;&gt;"",AI31&lt;&gt;""),"-")</f>
        <v/>
      </c>
      <c r="BZ31" s="120" t="str" cm="1">
        <f t="array" ref="BZ31">_xlfn.IFS(AND($AA31&lt;&gt;"",AJ31&lt;&gt;""),ABS($AA31-AJ31),AND($AA31="",AJ31=""),"",OR($AA31&lt;&gt;"",AJ31&lt;&gt;""),"-")</f>
        <v/>
      </c>
      <c r="CA31" s="121" t="str" cm="1">
        <f t="array" ref="CA31">_xlfn.IFS(AND($AB31&lt;&gt;"",AC31&lt;&gt;""),ABS($AB31-AC31),AND($AB31="",AC31=""),"",OR($AB31&lt;&gt;"",AC31&lt;&gt;""),"-")</f>
        <v/>
      </c>
      <c r="CB31" s="120" t="str" cm="1">
        <f t="array" ref="CB31">_xlfn.IFS(AND($AB31&lt;&gt;"",AD31&lt;&gt;""),ABS($AB31-AD31),AND($AB31="",AD31=""),"",OR($AB31&lt;&gt;"",AD31&lt;&gt;""),"-")</f>
        <v/>
      </c>
      <c r="CC31" s="120" t="str" cm="1">
        <f t="array" ref="CC31">_xlfn.IFS(AND($AB31&lt;&gt;"",AE31&lt;&gt;""),ABS($AB31-AE31),AND($AB31="",AE31=""),"",OR($AB31&lt;&gt;"",AE31&lt;&gt;""),"-")</f>
        <v/>
      </c>
      <c r="CD31" s="120" t="str" cm="1">
        <f t="array" ref="CD31">_xlfn.IFS(AND($AB31&lt;&gt;"",AF31&lt;&gt;""),ABS($AB31-AF31),AND($AB31="",AF31=""),"",OR($AB31&lt;&gt;"",AF31&lt;&gt;""),"-")</f>
        <v/>
      </c>
      <c r="CE31" s="120" t="str" cm="1">
        <f t="array" ref="CE31">_xlfn.IFS(AND($AB31&lt;&gt;"",AG31&lt;&gt;""),ABS($AB31-AG31),AND($AB31="",AG31=""),"",OR($AB31&lt;&gt;"",AG31&lt;&gt;""),"-")</f>
        <v/>
      </c>
      <c r="CF31" s="120" t="str" cm="1">
        <f t="array" ref="CF31">_xlfn.IFS(AND($AB31&lt;&gt;"",AH31&lt;&gt;""),ABS($AB31-AH31),AND($AB31="",AH31=""),"",OR($AB31&lt;&gt;"",AH31&lt;&gt;""),"-")</f>
        <v/>
      </c>
      <c r="CG31" s="120" t="str" cm="1">
        <f t="array" ref="CG31">_xlfn.IFS(AND($AB31&lt;&gt;"",AI31&lt;&gt;""),ABS($AB31-AI31),AND($AB31="",AI31=""),"",OR($AB31&lt;&gt;"",AI31&lt;&gt;""),"-")</f>
        <v/>
      </c>
      <c r="CH31" s="120" t="str" cm="1">
        <f t="array" ref="CH31">_xlfn.IFS(AND($AB31&lt;&gt;"",AJ31&lt;&gt;""),ABS($AB31-AJ31),AND($AB31="",AJ31=""),"",OR($AB31&lt;&gt;"",AJ31&lt;&gt;""),"-")</f>
        <v/>
      </c>
      <c r="CI31" s="121" t="str" cm="1">
        <f t="array" ref="CI31">_xlfn.IFS(AND($AC31&lt;&gt;"",AD31&lt;&gt;""),ABS($AC31-AD31),AND($AC31="",AD31=""),"",OR($AC31&lt;&gt;"",AD31&lt;&gt;""),"-")</f>
        <v/>
      </c>
      <c r="CJ31" s="120" t="str" cm="1">
        <f t="array" ref="CJ31">_xlfn.IFS(AND($AC31&lt;&gt;"",AE31&lt;&gt;""),ABS($AC31-AE31),AND($AC31="",AE31=""),"",OR($AC31&lt;&gt;"",AE31&lt;&gt;""),"-")</f>
        <v/>
      </c>
      <c r="CK31" s="120" t="str" cm="1">
        <f t="array" ref="CK31">_xlfn.IFS(AND($AC31&lt;&gt;"",AF31&lt;&gt;""),ABS($AC31-AF31),AND($AC31="",AF31=""),"",OR($AC31&lt;&gt;"",AF31&lt;&gt;""),"-")</f>
        <v/>
      </c>
      <c r="CL31" s="120" t="str" cm="1">
        <f t="array" ref="CL31">_xlfn.IFS(AND($AC31&lt;&gt;"",AG31&lt;&gt;""),ABS($AC31-AG31),AND($AC31="",AG31=""),"",OR($AC31&lt;&gt;"",AG31&lt;&gt;""),"-")</f>
        <v/>
      </c>
      <c r="CM31" s="120" t="str" cm="1">
        <f t="array" ref="CM31">_xlfn.IFS(AND($AC31&lt;&gt;"",AH31&lt;&gt;""),ABS($AC31-AH31),AND($AC31="",AH31=""),"",OR($AC31&lt;&gt;"",AH31&lt;&gt;""),"-")</f>
        <v/>
      </c>
      <c r="CN31" s="120" t="str" cm="1">
        <f t="array" ref="CN31">_xlfn.IFS(AND($AC31&lt;&gt;"",AI31&lt;&gt;""),ABS($AC31-AI31),AND($AC31="",AI31=""),"",OR($AC31&lt;&gt;"",AI31&lt;&gt;""),"-")</f>
        <v/>
      </c>
      <c r="CO31" s="120" t="str" cm="1">
        <f t="array" ref="CO31">_xlfn.IFS(AND($AC31&lt;&gt;"",AJ31&lt;&gt;""),ABS($AC31-AJ31),AND($AC31="",AJ31=""),"",OR($AC31&lt;&gt;"",AJ31&lt;&gt;""),"-")</f>
        <v/>
      </c>
      <c r="CP31" s="121" t="str" cm="1">
        <f t="array" ref="CP31">_xlfn.IFS(AND($AD31&lt;&gt;"",AE31&lt;&gt;""),ABS($AD31-AE31),AND($AD31="",AE31=""),"",OR($AD31&lt;&gt;"",AE31&lt;&gt;""),"-")</f>
        <v/>
      </c>
      <c r="CQ31" s="120" t="str" cm="1">
        <f t="array" ref="CQ31">_xlfn.IFS(AND($AD31&lt;&gt;"",AF31&lt;&gt;""),ABS($AD31-AF31),AND($AD31="",AF31=""),"",OR($AD31&lt;&gt;"",AF31&lt;&gt;""),"-")</f>
        <v/>
      </c>
      <c r="CR31" s="120" t="str" cm="1">
        <f t="array" ref="CR31">_xlfn.IFS(AND($AD31&lt;&gt;"",AG31&lt;&gt;""),ABS($AD31-AG31),AND($AD31="",AG31=""),"",OR($AD31&lt;&gt;"",AG31&lt;&gt;""),"-")</f>
        <v/>
      </c>
      <c r="CS31" s="120" t="str" cm="1">
        <f t="array" ref="CS31">_xlfn.IFS(AND($AD31&lt;&gt;"",AH31&lt;&gt;""),ABS($AD31-AH31),AND($AD31="",AH31=""),"",OR($AD31&lt;&gt;"",AH31&lt;&gt;""),"-")</f>
        <v/>
      </c>
      <c r="CT31" s="120" t="str" cm="1">
        <f t="array" ref="CT31">_xlfn.IFS(AND($AD31&lt;&gt;"",AI31&lt;&gt;""),ABS($AD31-AI31),AND($AD31="",AI31=""),"",OR($AD31&lt;&gt;"",AI31&lt;&gt;""),"-")</f>
        <v/>
      </c>
      <c r="CU31" s="120" t="str" cm="1">
        <f t="array" ref="CU31">_xlfn.IFS(AND($AD31&lt;&gt;"",AJ31&lt;&gt;""),ABS($AD31-AJ31),AND($AD31="",AJ31=""),"",OR($AD31&lt;&gt;"",AJ31&lt;&gt;""),"-")</f>
        <v/>
      </c>
      <c r="CV31" s="121" t="str" cm="1">
        <f t="array" ref="CV31">_xlfn.IFS(AND($AE31&lt;&gt;"",AF31&lt;&gt;""),ABS($AE31-AF31),AND($AE31="",AF31=""),"",OR($AE31&lt;&gt;"",AF31&lt;&gt;""),"-")</f>
        <v/>
      </c>
      <c r="CW31" s="120" t="str" cm="1">
        <f t="array" ref="CW31">_xlfn.IFS(AND($AE31&lt;&gt;"",AG31&lt;&gt;""),ABS($AE31-AG31),AND($AE31="",AG31=""),"",OR($AE31&lt;&gt;"",AG31&lt;&gt;""),"-")</f>
        <v/>
      </c>
      <c r="CX31" s="120" t="str" cm="1">
        <f t="array" ref="CX31">_xlfn.IFS(AND($AE31&lt;&gt;"",AH31&lt;&gt;""),ABS($AE31-AH31),AND($AE31="",AH31=""),"",OR($AE31&lt;&gt;"",AH31&lt;&gt;""),"-")</f>
        <v/>
      </c>
      <c r="CY31" s="120" t="str" cm="1">
        <f t="array" ref="CY31">_xlfn.IFS(AND($AE31&lt;&gt;"",AI31&lt;&gt;""),ABS($AE31-AI31),AND($AE31="",AI31=""),"",OR($AE31&lt;&gt;"",AI31&lt;&gt;""),"-")</f>
        <v/>
      </c>
      <c r="CZ31" s="120" t="str" cm="1">
        <f t="array" ref="CZ31">_xlfn.IFS(AND($AE31&lt;&gt;"",AJ31&lt;&gt;""),ABS($AE31-AJ31),AND($AE31="",AJ31=""),"",OR($AE31&lt;&gt;"",AJ31&lt;&gt;""),"-")</f>
        <v/>
      </c>
      <c r="DA31" s="121" t="str" cm="1">
        <f t="array" ref="DA31">_xlfn.IFS(AND($AF31&lt;&gt;"",AG31&lt;&gt;""),ABS($AF31-AG31),AND($AF31="",AG31=""),"",OR($AF31&lt;&gt;"",AG31&lt;&gt;""),"-")</f>
        <v/>
      </c>
      <c r="DB31" s="120" t="str" cm="1">
        <f t="array" ref="DB31">_xlfn.IFS(AND($AF31&lt;&gt;"",AH31&lt;&gt;""),ABS($AF31-AH31),AND($AF31="",AH31=""),"",OR($AF31&lt;&gt;"",AH31&lt;&gt;""),"-")</f>
        <v/>
      </c>
      <c r="DC31" s="120" t="str" cm="1">
        <f t="array" ref="DC31">_xlfn.IFS(AND($AF31&lt;&gt;"",AI31&lt;&gt;""),ABS($AF31-AI31),AND($AF31="",AI31=""),"",OR($AF31&lt;&gt;"",AI31&lt;&gt;""),"-")</f>
        <v/>
      </c>
      <c r="DD31" s="120" t="str" cm="1">
        <f t="array" ref="DD31">_xlfn.IFS(AND($AF31&lt;&gt;"",AJ31&lt;&gt;""),ABS($AF31-AJ31),AND($AF31="",AJ31=""),"",OR($AF31&lt;&gt;"",AJ31&lt;&gt;""),"-")</f>
        <v/>
      </c>
      <c r="DE31" s="121" t="str" cm="1">
        <f t="array" ref="DE31">_xlfn.IFS(AND($AG31&lt;&gt;"",AH31&lt;&gt;""),ABS($AG31-AH31),AND($AG31="",AH31=""),"",OR($AG31&lt;&gt;"",AH31&lt;&gt;""),"-")</f>
        <v/>
      </c>
      <c r="DF31" s="120" t="str" cm="1">
        <f t="array" ref="DF31">_xlfn.IFS(AND($AG31&lt;&gt;"",AI31&lt;&gt;""),ABS($AG31-AI31),AND($AG31="",AI31=""),"",OR($AG31&lt;&gt;"",AI31&lt;&gt;""),"-")</f>
        <v/>
      </c>
      <c r="DG31" s="120" t="str" cm="1">
        <f t="array" ref="DG31">_xlfn.IFS(AND($AG31&lt;&gt;"",AJ31&lt;&gt;""),ABS($AG31-AJ31),AND($AG31="",AJ31=""),"",OR($AG31&lt;&gt;"",AJ31&lt;&gt;""),"-")</f>
        <v/>
      </c>
      <c r="DH31" s="121" t="str" cm="1">
        <f t="array" ref="DH31">_xlfn.IFS(AND($AH31&lt;&gt;"",AI31&lt;&gt;""),ABS($AH31-AI31),AND($AH31="",AI31=""),"",OR($AH31&lt;&gt;"",AI31&lt;&gt;""),"-")</f>
        <v/>
      </c>
      <c r="DI31" s="120" t="str" cm="1">
        <f t="array" ref="DI31">_xlfn.IFS(AND($AH31&lt;&gt;"",AJ31&lt;&gt;""),ABS($AH31-AJ31),AND($AH31="",AJ31=""),"",OR($AH31&lt;&gt;"",AJ31&lt;&gt;""),"-")</f>
        <v/>
      </c>
      <c r="DJ31" s="121" t="str" cm="1">
        <f t="array" ref="DJ31">_xlfn.IFS(AND($AI31&lt;&gt;"",AJ31&lt;&gt;""),ABS($AI31-AJ31),AND($AI31="",AJ31=""),"",OR($AI31&lt;&gt;"",AJ31&lt;&gt;""),"-")</f>
        <v/>
      </c>
    </row>
    <row r="32" spans="1:114" x14ac:dyDescent="0.2">
      <c r="A32" s="120" t="e">
        <f t="shared" si="0"/>
        <v>#DIV/0!</v>
      </c>
      <c r="B32" s="186" t="e">
        <f t="shared" si="1"/>
        <v>#DIV/0!</v>
      </c>
      <c r="C32" s="186" t="e">
        <f t="shared" si="2"/>
        <v>#DIV/0!</v>
      </c>
      <c r="D32" s="186" t="e">
        <f t="shared" si="3"/>
        <v>#DIV/0!</v>
      </c>
      <c r="E32" s="263">
        <f t="shared" si="4"/>
        <v>0</v>
      </c>
      <c r="F32" s="186">
        <f t="shared" si="5"/>
        <v>0</v>
      </c>
      <c r="G32" s="186" t="e">
        <f t="shared" si="6"/>
        <v>#DIV/0!</v>
      </c>
      <c r="H32" s="262" t="str">
        <f t="shared" si="7"/>
        <v/>
      </c>
      <c r="I32" s="187" t="str">
        <f t="shared" si="8"/>
        <v/>
      </c>
      <c r="J32" s="260" t="s">
        <v>5</v>
      </c>
      <c r="K32" s="259" t="e">
        <f>VLOOKUP($J32,Merged_couplings!$B:$BU,MATCH(K$1,Merged_couplings!$B$1:$BU$1,0),FALSE)</f>
        <v>#N/A</v>
      </c>
      <c r="L32" s="258" t="e">
        <f>VLOOKUP($J32,Merged_couplings!$B:$BU,MATCH(L$1,Merged_couplings!$B$1:$BU$1,0),FALSE)</f>
        <v>#N/A</v>
      </c>
      <c r="M32" s="258" t="e">
        <f>VLOOKUP($J32,Merged_couplings!$B:$BU,MATCH(M$1,Merged_couplings!$B$1:$BU$1,0),FALSE)</f>
        <v>#N/A</v>
      </c>
      <c r="N32" s="258" t="e">
        <f>VLOOKUP($J32,Merged_couplings!$B:$BU,MATCH(N$1,Merged_couplings!$B$1:$BU$1,0),FALSE)</f>
        <v>#N/A</v>
      </c>
      <c r="O32" s="258" t="e">
        <f>VLOOKUP($J32,Merged_couplings!$B:$BU,MATCH(O$1,Merged_couplings!$B$1:$BU$1,0),FALSE)</f>
        <v>#N/A</v>
      </c>
      <c r="P32" s="258" t="e">
        <f>VLOOKUP($J32,Merged_couplings!$B:$BU,MATCH(P$1,Merged_couplings!$B$1:$BU$1,0),FALSE)</f>
        <v>#N/A</v>
      </c>
      <c r="Q32" s="258" t="e">
        <f>VLOOKUP($J32,Merged_couplings!$B:$BU,MATCH(Q$1,Merged_couplings!$B$1:$BU$1,0),FALSE)</f>
        <v>#N/A</v>
      </c>
      <c r="R32" s="258" t="e">
        <f>VLOOKUP($J32,Merged_couplings!$B:$BU,MATCH(R$1,Merged_couplings!$B$1:$BU$1,0),FALSE)</f>
        <v>#N/A</v>
      </c>
      <c r="S32" s="258" t="e">
        <f>VLOOKUP($J32,Merged_couplings!$B:$BU,MATCH(S$1,Merged_couplings!$B$1:$BU$1,0),FALSE)</f>
        <v>#N/A</v>
      </c>
      <c r="T32" s="258" t="e">
        <f>VLOOKUP($J32,Merged_couplings!$B:$BU,MATCH(T$1,Merged_couplings!$B$1:$BU$1,0),FALSE)</f>
        <v>#N/A</v>
      </c>
      <c r="U32" s="258" t="e">
        <f>VLOOKUP($J32,Merged_couplings!$B:$BU,MATCH(U$1,Merged_couplings!$B$1:$BU$1,0),FALSE)</f>
        <v>#N/A</v>
      </c>
      <c r="V32" s="258" t="e">
        <f>VLOOKUP($J32,Merged_couplings!$B:$BU,MATCH(V$1,Merged_couplings!$B$1:$BU$1,0),FALSE)</f>
        <v>#N/A</v>
      </c>
      <c r="W32" s="258" t="e">
        <f>VLOOKUP($J32,Merged_couplings!$B:$BU,MATCH(W$1,Merged_couplings!$B$1:$BU$1,0),FALSE)</f>
        <v>#N/A</v>
      </c>
      <c r="X32" s="121" t="str">
        <f>_xlfn.IFNA(VLOOKUP($J32,Merged_couplings!$B:$R,MATCH(X$1,Merged_couplings!$B$1:$R$1,0),FALSE),"")</f>
        <v/>
      </c>
      <c r="Y32" s="120" t="str">
        <f>_xlfn.IFNA(VLOOKUP($J32,Merged_couplings!$B:$R,MATCH(Y$1,Merged_couplings!$B$1:$R$1,0),FALSE),"")</f>
        <v/>
      </c>
      <c r="Z32" s="120" t="str">
        <f>_xlfn.IFNA(VLOOKUP($J32,Merged_couplings!$B:$R,MATCH(Z$1,Merged_couplings!$B$1:$R$1,0),FALSE),"")</f>
        <v/>
      </c>
      <c r="AA32" s="120" t="str">
        <f>_xlfn.IFNA(VLOOKUP($J32,Merged_couplings!$B:$R,MATCH(AA$1,Merged_couplings!$B$1:$R$1,0),FALSE),"")</f>
        <v/>
      </c>
      <c r="AB32" s="120" t="str">
        <f>_xlfn.IFNA(VLOOKUP($J32,Merged_couplings!$B:$R,MATCH(AB$1,Merged_couplings!$B$1:$R$1,0),FALSE),"")</f>
        <v/>
      </c>
      <c r="AC32" s="120" t="str">
        <f>_xlfn.IFNA(VLOOKUP($J32,Merged_couplings!$B:$R,MATCH(AC$1,Merged_couplings!$B$1:$R$1,0),FALSE),"")</f>
        <v/>
      </c>
      <c r="AD32" s="120" t="str">
        <f>_xlfn.IFNA(VLOOKUP($J32,Merged_couplings!$B:$R,MATCH(AD$1,Merged_couplings!$B$1:$R$1,0),FALSE),"")</f>
        <v/>
      </c>
      <c r="AE32" s="120" t="str">
        <f>_xlfn.IFNA(VLOOKUP($J32,Merged_couplings!$B:$R,MATCH(AE$1,Merged_couplings!$B$1:$R$1,0),FALSE),"")</f>
        <v/>
      </c>
      <c r="AF32" s="120" t="str">
        <f>_xlfn.IFNA(VLOOKUP($J32,Merged_couplings!$B:$R,MATCH(AF$1,Merged_couplings!$B$1:$R$1,0),FALSE),"")</f>
        <v/>
      </c>
      <c r="AG32" s="120" t="str">
        <f>_xlfn.IFNA(VLOOKUP($J32,Merged_couplings!$B:$R,MATCH(AG$1,Merged_couplings!$B$1:$R$1,0),FALSE),"")</f>
        <v/>
      </c>
      <c r="AH32" s="120" t="str">
        <f>_xlfn.IFNA(VLOOKUP($J32,Merged_couplings!$B:$R,MATCH(AH$1,Merged_couplings!$B$1:$R$1,0),FALSE),"")</f>
        <v/>
      </c>
      <c r="AI32" s="120" t="str">
        <f>_xlfn.IFNA(VLOOKUP($J32,Merged_couplings!$B:$R,MATCH(AI$1,Merged_couplings!$B$1:$R$1,0),FALSE),"")</f>
        <v/>
      </c>
      <c r="AJ32" s="120" t="str">
        <f>_xlfn.IFNA(VLOOKUP($J32,Merged_couplings!$B:$R,MATCH(AJ$1,Merged_couplings!$B$1:$R$1,0),FALSE),"")</f>
        <v/>
      </c>
      <c r="AK32" s="123" t="str" cm="1">
        <f t="array" ref="AK32">_xlfn.IFS(AND($X32&lt;&gt;"",Y32&lt;&gt;""),ABS($X32-Y32),AND($X32="",Y32=""),"",OR($X32&lt;&gt;"",Y32&lt;&gt;""),"-")</f>
        <v/>
      </c>
      <c r="AL32" s="122" t="str" cm="1">
        <f t="array" ref="AL32">_xlfn.IFS(AND($X32&lt;&gt;"",Z32&lt;&gt;""),ABS($X32-Z32),AND($X32="",Z32=""),"",OR($X32&lt;&gt;"",Z32&lt;&gt;""),"-")</f>
        <v/>
      </c>
      <c r="AM32" s="122" t="str" cm="1">
        <f t="array" ref="AM32">_xlfn.IFS(AND($X32&lt;&gt;"",AA32&lt;&gt;""),ABS($X32-AA32),AND($X32="",AA32=""),"",OR($X32&lt;&gt;"",AA32&lt;&gt;""),"-")</f>
        <v/>
      </c>
      <c r="AN32" s="122" t="str" cm="1">
        <f t="array" ref="AN32">_xlfn.IFS(AND($X32&lt;&gt;"",AB32&lt;&gt;""),ABS($X32-AB32),AND($X32="",AB32=""),"",OR($X32&lt;&gt;"",AB32&lt;&gt;""),"-")</f>
        <v/>
      </c>
      <c r="AO32" s="122" t="str" cm="1">
        <f t="array" ref="AO32">_xlfn.IFS(AND($X32&lt;&gt;"",AC32&lt;&gt;""),ABS($X32-AC32),AND($X32="",AC32=""),"",OR($X32&lt;&gt;"",AC32&lt;&gt;""),"-")</f>
        <v/>
      </c>
      <c r="AP32" s="122" t="str" cm="1">
        <f t="array" ref="AP32">_xlfn.IFS(AND($X32&lt;&gt;"",AD32&lt;&gt;""),ABS($X32-AD32),AND($X32="",AD32=""),"",OR($X32&lt;&gt;"",AD32&lt;&gt;""),"-")</f>
        <v/>
      </c>
      <c r="AQ32" s="122" t="str" cm="1">
        <f t="array" ref="AQ32">_xlfn.IFS(AND($X32&lt;&gt;"",AE32&lt;&gt;""),ABS($X32-AE32),AND($X32="",AE32=""),"",OR($X32&lt;&gt;"",AE32&lt;&gt;""),"-")</f>
        <v/>
      </c>
      <c r="AR32" s="122" t="str" cm="1">
        <f t="array" ref="AR32">_xlfn.IFS(AND($X32&lt;&gt;"",AF32&lt;&gt;""),ABS($X32-AF32),AND($X32="",AF32=""),"",OR($X32&lt;&gt;"",AF32&lt;&gt;""),"-")</f>
        <v/>
      </c>
      <c r="AS32" s="122" t="str" cm="1">
        <f t="array" ref="AS32">_xlfn.IFS(AND($X32&lt;&gt;"",AG32&lt;&gt;""),ABS($X32-AG32),AND($X32="",AG32=""),"",OR($X32&lt;&gt;"",AG32&lt;&gt;""),"-")</f>
        <v/>
      </c>
      <c r="AT32" s="122" t="str" cm="1">
        <f t="array" ref="AT32">_xlfn.IFS(AND($X32&lt;&gt;"",AH32&lt;&gt;""),ABS($X32-AH32),AND($X32="",AH32=""),"",OR($X32&lt;&gt;"",AH32&lt;&gt;""),"-")</f>
        <v/>
      </c>
      <c r="AU32" s="122" t="str" cm="1">
        <f t="array" ref="AU32">_xlfn.IFS(AND($X32&lt;&gt;"",AI32&lt;&gt;""),ABS($X32-AI32),AND($X32="",AI32=""),"",OR($X32&lt;&gt;"",AI32&lt;&gt;""),"-")</f>
        <v/>
      </c>
      <c r="AV32" s="122" t="str" cm="1">
        <f t="array" ref="AV32">_xlfn.IFS(AND($X32&lt;&gt;"",AJ32&lt;&gt;""),ABS($X32-AJ32),AND($X32="",AJ32=""),"",OR($X32&lt;&gt;"",AJ32&lt;&gt;""),"-")</f>
        <v/>
      </c>
      <c r="AW32" s="123" t="str" cm="1">
        <f t="array" ref="AW32">_xlfn.IFS(AND($Y32&lt;&gt;"",Z32&lt;&gt;""),ABS($Y32-Z32),AND($Y32="",Z32=""),"",OR($Y32&lt;&gt;"",Z32&lt;&gt;""),"-")</f>
        <v/>
      </c>
      <c r="AX32" s="122" t="str" cm="1">
        <f t="array" ref="AX32">_xlfn.IFS(AND($Y32&lt;&gt;"",AA32&lt;&gt;""),ABS($Y32-AA32),AND($Y32="",AA32=""),"",OR($Y32&lt;&gt;"",AA32&lt;&gt;""),"-")</f>
        <v/>
      </c>
      <c r="AY32" s="122" t="str" cm="1">
        <f t="array" ref="AY32">_xlfn.IFS(AND($Y32&lt;&gt;"",AB32&lt;&gt;""),ABS($Y32-AB32),AND($Y32="",AB32=""),"",OR($Y32&lt;&gt;"",AB32&lt;&gt;""),"-")</f>
        <v/>
      </c>
      <c r="AZ32" s="122" t="str" cm="1">
        <f t="array" ref="AZ32">_xlfn.IFS(AND($Y32&lt;&gt;"",AC32&lt;&gt;""),ABS($Y32-AC32),AND($Y32="",AC32=""),"",OR($Y32&lt;&gt;"",AC32&lt;&gt;""),"-")</f>
        <v/>
      </c>
      <c r="BA32" s="122" t="str" cm="1">
        <f t="array" ref="BA32">_xlfn.IFS(AND($Y32&lt;&gt;"",AD32&lt;&gt;""),ABS($Y32-AD32),AND($Y32="",AD32=""),"",OR($Y32&lt;&gt;"",AD32&lt;&gt;""),"-")</f>
        <v/>
      </c>
      <c r="BB32" s="122" t="str" cm="1">
        <f t="array" ref="BB32">_xlfn.IFS(AND($Y32&lt;&gt;"",AE32&lt;&gt;""),ABS($Y32-AE32),AND($Y32="",AE32=""),"",OR($Y32&lt;&gt;"",AE32&lt;&gt;""),"-")</f>
        <v/>
      </c>
      <c r="BC32" s="122" t="str" cm="1">
        <f t="array" ref="BC32">_xlfn.IFS(AND($Y32&lt;&gt;"",AF32&lt;&gt;""),ABS($Y32-AF32),AND($Y32="",AF32=""),"",OR($Y32&lt;&gt;"",AF32&lt;&gt;""),"-")</f>
        <v/>
      </c>
      <c r="BD32" s="122" t="str" cm="1">
        <f t="array" ref="BD32">_xlfn.IFS(AND($Y32&lt;&gt;"",AG32&lt;&gt;""),ABS($Y32-AG32),AND($Y32="",AG32=""),"",OR($Y32&lt;&gt;"",AG32&lt;&gt;""),"-")</f>
        <v/>
      </c>
      <c r="BE32" s="122" t="str" cm="1">
        <f t="array" ref="BE32">_xlfn.IFS(AND($Y32&lt;&gt;"",AH32&lt;&gt;""),ABS($Y32-AH32),AND($Y32="",AH32=""),"",OR($Y32&lt;&gt;"",AH32&lt;&gt;""),"-")</f>
        <v/>
      </c>
      <c r="BF32" s="122" t="str" cm="1">
        <f t="array" ref="BF32">_xlfn.IFS(AND($Y32&lt;&gt;"",AI32&lt;&gt;""),ABS($Y32-AI32),AND($Y32="",AI32=""),"",OR($Y32&lt;&gt;"",AI32&lt;&gt;""),"-")</f>
        <v/>
      </c>
      <c r="BG32" s="122" t="str" cm="1">
        <f t="array" ref="BG32">_xlfn.IFS(AND($Y32&lt;&gt;"",AJ32&lt;&gt;""),ABS($Y32-AJ32),AND($Y32="",AJ32=""),"",OR($Y32&lt;&gt;"",AJ32&lt;&gt;""),"-")</f>
        <v/>
      </c>
      <c r="BH32" s="121" t="str" cm="1">
        <f t="array" ref="BH32">_xlfn.IFS(AND($Z32&lt;&gt;"",AA32&lt;&gt;""),ABS($Z32-AA32),AND($Z32="",AA32=""),"",OR($Z32&lt;&gt;"",AA32&lt;&gt;""),"-")</f>
        <v/>
      </c>
      <c r="BI32" s="120" t="str" cm="1">
        <f t="array" ref="BI32">_xlfn.IFS(AND($Z32&lt;&gt;"",AB32&lt;&gt;""),ABS($Z32-AB32),AND($Z32="",AB32=""),"",OR($Z32&lt;&gt;"",AB32&lt;&gt;""),"-")</f>
        <v/>
      </c>
      <c r="BJ32" s="120" t="str" cm="1">
        <f t="array" ref="BJ32">_xlfn.IFS(AND($Z32&lt;&gt;"",AC32&lt;&gt;""),ABS($Z32-AC32),AND($Z32="",AC32=""),"",OR($Z32&lt;&gt;"",AC32&lt;&gt;""),"-")</f>
        <v/>
      </c>
      <c r="BK32" s="120" t="str" cm="1">
        <f t="array" ref="BK32">_xlfn.IFS(AND($Z32&lt;&gt;"",AD32&lt;&gt;""),ABS($Z32-AD32),AND($Z32="",AD32=""),"",OR($Z32&lt;&gt;"",AD32&lt;&gt;""),"-")</f>
        <v/>
      </c>
      <c r="BL32" s="120" t="str" cm="1">
        <f t="array" ref="BL32">_xlfn.IFS(AND($Z32&lt;&gt;"",AE32&lt;&gt;""),ABS($Z32-AE32),AND($Z32="",AE32=""),"",OR($Z32&lt;&gt;"",AE32&lt;&gt;""),"-")</f>
        <v/>
      </c>
      <c r="BM32" s="120" t="str" cm="1">
        <f t="array" ref="BM32">_xlfn.IFS(AND($Z32&lt;&gt;"",AF32&lt;&gt;""),ABS($Z32-AF32),AND($Z32="",AF32=""),"",OR($Z32&lt;&gt;"",AF32&lt;&gt;""),"-")</f>
        <v/>
      </c>
      <c r="BN32" s="120" t="str" cm="1">
        <f t="array" ref="BN32">_xlfn.IFS(AND($Z32&lt;&gt;"",AG32&lt;&gt;""),ABS($Z32-AG32),AND($Z32="",AG32=""),"",OR($Z32&lt;&gt;"",AG32&lt;&gt;""),"-")</f>
        <v/>
      </c>
      <c r="BO32" s="120" t="str" cm="1">
        <f t="array" ref="BO32">_xlfn.IFS(AND($Z32&lt;&gt;"",AH32&lt;&gt;""),ABS($Z32-AH32),AND($Z32="",AH32=""),"",OR($Z32&lt;&gt;"",AH32&lt;&gt;""),"-")</f>
        <v/>
      </c>
      <c r="BP32" s="120" t="str" cm="1">
        <f t="array" ref="BP32">_xlfn.IFS(AND($Z32&lt;&gt;"",AI32&lt;&gt;""),ABS($Z32-AI32),AND($Z32="",AI32=""),"",OR($Z32&lt;&gt;"",AI32&lt;&gt;""),"-")</f>
        <v/>
      </c>
      <c r="BQ32" s="120" t="str" cm="1">
        <f t="array" ref="BQ32">_xlfn.IFS(AND($Z32&lt;&gt;"",AJ32&lt;&gt;""),ABS($Z32-AJ32),AND($Z32="",AJ32=""),"",OR($Z32&lt;&gt;"",AJ32&lt;&gt;""),"-")</f>
        <v/>
      </c>
      <c r="BR32" s="121" t="str" cm="1">
        <f t="array" ref="BR32">_xlfn.IFS(AND($AA32&lt;&gt;"",AB32&lt;&gt;""),ABS($AA32-AB32),AND($AA32="",AB32=""),"",OR($AA32&lt;&gt;"",AB32&lt;&gt;""),"-")</f>
        <v/>
      </c>
      <c r="BS32" s="120" t="str" cm="1">
        <f t="array" ref="BS32">_xlfn.IFS(AND($AA32&lt;&gt;"",AC32&lt;&gt;""),ABS($AA32-AC32),AND($AA32="",AC32=""),"",OR($AA32&lt;&gt;"",AC32&lt;&gt;""),"-")</f>
        <v/>
      </c>
      <c r="BT32" s="120" t="str" cm="1">
        <f t="array" ref="BT32">_xlfn.IFS(AND($AA32&lt;&gt;"",AD32&lt;&gt;""),ABS($AA32-AD32),AND($AA32="",AD32=""),"",OR($AA32&lt;&gt;"",AD32&lt;&gt;""),"-")</f>
        <v/>
      </c>
      <c r="BU32" s="120" t="str" cm="1">
        <f t="array" ref="BU32">_xlfn.IFS(AND($AA32&lt;&gt;"",AE32&lt;&gt;""),ABS($AA32-AE32),AND($AA32="",AE32=""),"",OR($AA32&lt;&gt;"",AE32&lt;&gt;""),"-")</f>
        <v/>
      </c>
      <c r="BV32" s="120" t="str" cm="1">
        <f t="array" ref="BV32">_xlfn.IFS(AND($AA32&lt;&gt;"",AF32&lt;&gt;""),ABS($AA32-AF32),AND($AA32="",AF32=""),"",OR($AA32&lt;&gt;"",AF32&lt;&gt;""),"-")</f>
        <v/>
      </c>
      <c r="BW32" s="120" t="str" cm="1">
        <f t="array" ref="BW32">_xlfn.IFS(AND($AA32&lt;&gt;"",AG32&lt;&gt;""),ABS($AA32-AG32),AND($AA32="",AG32=""),"",OR($AA32&lt;&gt;"",AG32&lt;&gt;""),"-")</f>
        <v/>
      </c>
      <c r="BX32" s="120" t="str" cm="1">
        <f t="array" ref="BX32">_xlfn.IFS(AND($AA32&lt;&gt;"",AH32&lt;&gt;""),ABS($AA32-AH32),AND($AA32="",AH32=""),"",OR($AA32&lt;&gt;"",AH32&lt;&gt;""),"-")</f>
        <v/>
      </c>
      <c r="BY32" s="120" t="str" cm="1">
        <f t="array" ref="BY32">_xlfn.IFS(AND($AA32&lt;&gt;"",AI32&lt;&gt;""),ABS($AA32-AI32),AND($AA32="",AI32=""),"",OR($AA32&lt;&gt;"",AI32&lt;&gt;""),"-")</f>
        <v/>
      </c>
      <c r="BZ32" s="120" t="str" cm="1">
        <f t="array" ref="BZ32">_xlfn.IFS(AND($AA32&lt;&gt;"",AJ32&lt;&gt;""),ABS($AA32-AJ32),AND($AA32="",AJ32=""),"",OR($AA32&lt;&gt;"",AJ32&lt;&gt;""),"-")</f>
        <v/>
      </c>
      <c r="CA32" s="121" t="str" cm="1">
        <f t="array" ref="CA32">_xlfn.IFS(AND($AB32&lt;&gt;"",AC32&lt;&gt;""),ABS($AB32-AC32),AND($AB32="",AC32=""),"",OR($AB32&lt;&gt;"",AC32&lt;&gt;""),"-")</f>
        <v/>
      </c>
      <c r="CB32" s="120" t="str" cm="1">
        <f t="array" ref="CB32">_xlfn.IFS(AND($AB32&lt;&gt;"",AD32&lt;&gt;""),ABS($AB32-AD32),AND($AB32="",AD32=""),"",OR($AB32&lt;&gt;"",AD32&lt;&gt;""),"-")</f>
        <v/>
      </c>
      <c r="CC32" s="120" t="str" cm="1">
        <f t="array" ref="CC32">_xlfn.IFS(AND($AB32&lt;&gt;"",AE32&lt;&gt;""),ABS($AB32-AE32),AND($AB32="",AE32=""),"",OR($AB32&lt;&gt;"",AE32&lt;&gt;""),"-")</f>
        <v/>
      </c>
      <c r="CD32" s="120" t="str" cm="1">
        <f t="array" ref="CD32">_xlfn.IFS(AND($AB32&lt;&gt;"",AF32&lt;&gt;""),ABS($AB32-AF32),AND($AB32="",AF32=""),"",OR($AB32&lt;&gt;"",AF32&lt;&gt;""),"-")</f>
        <v/>
      </c>
      <c r="CE32" s="120" t="str" cm="1">
        <f t="array" ref="CE32">_xlfn.IFS(AND($AB32&lt;&gt;"",AG32&lt;&gt;""),ABS($AB32-AG32),AND($AB32="",AG32=""),"",OR($AB32&lt;&gt;"",AG32&lt;&gt;""),"-")</f>
        <v/>
      </c>
      <c r="CF32" s="120" t="str" cm="1">
        <f t="array" ref="CF32">_xlfn.IFS(AND($AB32&lt;&gt;"",AH32&lt;&gt;""),ABS($AB32-AH32),AND($AB32="",AH32=""),"",OR($AB32&lt;&gt;"",AH32&lt;&gt;""),"-")</f>
        <v/>
      </c>
      <c r="CG32" s="120" t="str" cm="1">
        <f t="array" ref="CG32">_xlfn.IFS(AND($AB32&lt;&gt;"",AI32&lt;&gt;""),ABS($AB32-AI32),AND($AB32="",AI32=""),"",OR($AB32&lt;&gt;"",AI32&lt;&gt;""),"-")</f>
        <v/>
      </c>
      <c r="CH32" s="120" t="str" cm="1">
        <f t="array" ref="CH32">_xlfn.IFS(AND($AB32&lt;&gt;"",AJ32&lt;&gt;""),ABS($AB32-AJ32),AND($AB32="",AJ32=""),"",OR($AB32&lt;&gt;"",AJ32&lt;&gt;""),"-")</f>
        <v/>
      </c>
      <c r="CI32" s="121" t="str" cm="1">
        <f t="array" ref="CI32">_xlfn.IFS(AND($AC32&lt;&gt;"",AD32&lt;&gt;""),ABS($AC32-AD32),AND($AC32="",AD32=""),"",OR($AC32&lt;&gt;"",AD32&lt;&gt;""),"-")</f>
        <v/>
      </c>
      <c r="CJ32" s="120" t="str" cm="1">
        <f t="array" ref="CJ32">_xlfn.IFS(AND($AC32&lt;&gt;"",AE32&lt;&gt;""),ABS($AC32-AE32),AND($AC32="",AE32=""),"",OR($AC32&lt;&gt;"",AE32&lt;&gt;""),"-")</f>
        <v/>
      </c>
      <c r="CK32" s="120" t="str" cm="1">
        <f t="array" ref="CK32">_xlfn.IFS(AND($AC32&lt;&gt;"",AF32&lt;&gt;""),ABS($AC32-AF32),AND($AC32="",AF32=""),"",OR($AC32&lt;&gt;"",AF32&lt;&gt;""),"-")</f>
        <v/>
      </c>
      <c r="CL32" s="120" t="str" cm="1">
        <f t="array" ref="CL32">_xlfn.IFS(AND($AC32&lt;&gt;"",AG32&lt;&gt;""),ABS($AC32-AG32),AND($AC32="",AG32=""),"",OR($AC32&lt;&gt;"",AG32&lt;&gt;""),"-")</f>
        <v/>
      </c>
      <c r="CM32" s="120" t="str" cm="1">
        <f t="array" ref="CM32">_xlfn.IFS(AND($AC32&lt;&gt;"",AH32&lt;&gt;""),ABS($AC32-AH32),AND($AC32="",AH32=""),"",OR($AC32&lt;&gt;"",AH32&lt;&gt;""),"-")</f>
        <v/>
      </c>
      <c r="CN32" s="120" t="str" cm="1">
        <f t="array" ref="CN32">_xlfn.IFS(AND($AC32&lt;&gt;"",AI32&lt;&gt;""),ABS($AC32-AI32),AND($AC32="",AI32=""),"",OR($AC32&lt;&gt;"",AI32&lt;&gt;""),"-")</f>
        <v/>
      </c>
      <c r="CO32" s="120" t="str" cm="1">
        <f t="array" ref="CO32">_xlfn.IFS(AND($AC32&lt;&gt;"",AJ32&lt;&gt;""),ABS($AC32-AJ32),AND($AC32="",AJ32=""),"",OR($AC32&lt;&gt;"",AJ32&lt;&gt;""),"-")</f>
        <v/>
      </c>
      <c r="CP32" s="121" t="str" cm="1">
        <f t="array" ref="CP32">_xlfn.IFS(AND($AD32&lt;&gt;"",AE32&lt;&gt;""),ABS($AD32-AE32),AND($AD32="",AE32=""),"",OR($AD32&lt;&gt;"",AE32&lt;&gt;""),"-")</f>
        <v/>
      </c>
      <c r="CQ32" s="120" t="str" cm="1">
        <f t="array" ref="CQ32">_xlfn.IFS(AND($AD32&lt;&gt;"",AF32&lt;&gt;""),ABS($AD32-AF32),AND($AD32="",AF32=""),"",OR($AD32&lt;&gt;"",AF32&lt;&gt;""),"-")</f>
        <v/>
      </c>
      <c r="CR32" s="120" t="str" cm="1">
        <f t="array" ref="CR32">_xlfn.IFS(AND($AD32&lt;&gt;"",AG32&lt;&gt;""),ABS($AD32-AG32),AND($AD32="",AG32=""),"",OR($AD32&lt;&gt;"",AG32&lt;&gt;""),"-")</f>
        <v/>
      </c>
      <c r="CS32" s="120" t="str" cm="1">
        <f t="array" ref="CS32">_xlfn.IFS(AND($AD32&lt;&gt;"",AH32&lt;&gt;""),ABS($AD32-AH32),AND($AD32="",AH32=""),"",OR($AD32&lt;&gt;"",AH32&lt;&gt;""),"-")</f>
        <v/>
      </c>
      <c r="CT32" s="120" t="str" cm="1">
        <f t="array" ref="CT32">_xlfn.IFS(AND($AD32&lt;&gt;"",AI32&lt;&gt;""),ABS($AD32-AI32),AND($AD32="",AI32=""),"",OR($AD32&lt;&gt;"",AI32&lt;&gt;""),"-")</f>
        <v/>
      </c>
      <c r="CU32" s="120" t="str" cm="1">
        <f t="array" ref="CU32">_xlfn.IFS(AND($AD32&lt;&gt;"",AJ32&lt;&gt;""),ABS($AD32-AJ32),AND($AD32="",AJ32=""),"",OR($AD32&lt;&gt;"",AJ32&lt;&gt;""),"-")</f>
        <v/>
      </c>
      <c r="CV32" s="121" t="str" cm="1">
        <f t="array" ref="CV32">_xlfn.IFS(AND($AE32&lt;&gt;"",AF32&lt;&gt;""),ABS($AE32-AF32),AND($AE32="",AF32=""),"",OR($AE32&lt;&gt;"",AF32&lt;&gt;""),"-")</f>
        <v/>
      </c>
      <c r="CW32" s="120" t="str" cm="1">
        <f t="array" ref="CW32">_xlfn.IFS(AND($AE32&lt;&gt;"",AG32&lt;&gt;""),ABS($AE32-AG32),AND($AE32="",AG32=""),"",OR($AE32&lt;&gt;"",AG32&lt;&gt;""),"-")</f>
        <v/>
      </c>
      <c r="CX32" s="120" t="str" cm="1">
        <f t="array" ref="CX32">_xlfn.IFS(AND($AE32&lt;&gt;"",AH32&lt;&gt;""),ABS($AE32-AH32),AND($AE32="",AH32=""),"",OR($AE32&lt;&gt;"",AH32&lt;&gt;""),"-")</f>
        <v/>
      </c>
      <c r="CY32" s="120" t="str" cm="1">
        <f t="array" ref="CY32">_xlfn.IFS(AND($AE32&lt;&gt;"",AI32&lt;&gt;""),ABS($AE32-AI32),AND($AE32="",AI32=""),"",OR($AE32&lt;&gt;"",AI32&lt;&gt;""),"-")</f>
        <v/>
      </c>
      <c r="CZ32" s="120" t="str" cm="1">
        <f t="array" ref="CZ32">_xlfn.IFS(AND($AE32&lt;&gt;"",AJ32&lt;&gt;""),ABS($AE32-AJ32),AND($AE32="",AJ32=""),"",OR($AE32&lt;&gt;"",AJ32&lt;&gt;""),"-")</f>
        <v/>
      </c>
      <c r="DA32" s="121" t="str" cm="1">
        <f t="array" ref="DA32">_xlfn.IFS(AND($AF32&lt;&gt;"",AG32&lt;&gt;""),ABS($AF32-AG32),AND($AF32="",AG32=""),"",OR($AF32&lt;&gt;"",AG32&lt;&gt;""),"-")</f>
        <v/>
      </c>
      <c r="DB32" s="120" t="str" cm="1">
        <f t="array" ref="DB32">_xlfn.IFS(AND($AF32&lt;&gt;"",AH32&lt;&gt;""),ABS($AF32-AH32),AND($AF32="",AH32=""),"",OR($AF32&lt;&gt;"",AH32&lt;&gt;""),"-")</f>
        <v/>
      </c>
      <c r="DC32" s="120" t="str" cm="1">
        <f t="array" ref="DC32">_xlfn.IFS(AND($AF32&lt;&gt;"",AI32&lt;&gt;""),ABS($AF32-AI32),AND($AF32="",AI32=""),"",OR($AF32&lt;&gt;"",AI32&lt;&gt;""),"-")</f>
        <v/>
      </c>
      <c r="DD32" s="120" t="str" cm="1">
        <f t="array" ref="DD32">_xlfn.IFS(AND($AF32&lt;&gt;"",AJ32&lt;&gt;""),ABS($AF32-AJ32),AND($AF32="",AJ32=""),"",OR($AF32&lt;&gt;"",AJ32&lt;&gt;""),"-")</f>
        <v/>
      </c>
      <c r="DE32" s="121" t="str" cm="1">
        <f t="array" ref="DE32">_xlfn.IFS(AND($AG32&lt;&gt;"",AH32&lt;&gt;""),ABS($AG32-AH32),AND($AG32="",AH32=""),"",OR($AG32&lt;&gt;"",AH32&lt;&gt;""),"-")</f>
        <v/>
      </c>
      <c r="DF32" s="120" t="str" cm="1">
        <f t="array" ref="DF32">_xlfn.IFS(AND($AG32&lt;&gt;"",AI32&lt;&gt;""),ABS($AG32-AI32),AND($AG32="",AI32=""),"",OR($AG32&lt;&gt;"",AI32&lt;&gt;""),"-")</f>
        <v/>
      </c>
      <c r="DG32" s="120" t="str" cm="1">
        <f t="array" ref="DG32">_xlfn.IFS(AND($AG32&lt;&gt;"",AJ32&lt;&gt;""),ABS($AG32-AJ32),AND($AG32="",AJ32=""),"",OR($AG32&lt;&gt;"",AJ32&lt;&gt;""),"-")</f>
        <v/>
      </c>
      <c r="DH32" s="121" t="str" cm="1">
        <f t="array" ref="DH32">_xlfn.IFS(AND($AH32&lt;&gt;"",AI32&lt;&gt;""),ABS($AH32-AI32),AND($AH32="",AI32=""),"",OR($AH32&lt;&gt;"",AI32&lt;&gt;""),"-")</f>
        <v/>
      </c>
      <c r="DI32" s="120" t="str" cm="1">
        <f t="array" ref="DI32">_xlfn.IFS(AND($AH32&lt;&gt;"",AJ32&lt;&gt;""),ABS($AH32-AJ32),AND($AH32="",AJ32=""),"",OR($AH32&lt;&gt;"",AJ32&lt;&gt;""),"-")</f>
        <v/>
      </c>
      <c r="DJ32" s="121" t="str" cm="1">
        <f t="array" ref="DJ32">_xlfn.IFS(AND($AI32&lt;&gt;"",AJ32&lt;&gt;""),ABS($AI32-AJ32),AND($AI32="",AJ32=""),"",OR($AI32&lt;&gt;"",AJ32&lt;&gt;""),"-")</f>
        <v/>
      </c>
    </row>
    <row r="33" spans="1:114" x14ac:dyDescent="0.2">
      <c r="A33" s="120" t="e">
        <f t="shared" si="0"/>
        <v>#DIV/0!</v>
      </c>
      <c r="B33" s="186" t="e">
        <f t="shared" si="1"/>
        <v>#DIV/0!</v>
      </c>
      <c r="C33" s="186" t="e">
        <f t="shared" si="2"/>
        <v>#DIV/0!</v>
      </c>
      <c r="D33" s="186" t="e">
        <f t="shared" si="3"/>
        <v>#DIV/0!</v>
      </c>
      <c r="E33" s="263">
        <f t="shared" si="4"/>
        <v>0</v>
      </c>
      <c r="F33" s="186">
        <f t="shared" si="5"/>
        <v>0</v>
      </c>
      <c r="G33" s="186" t="e">
        <f t="shared" si="6"/>
        <v>#DIV/0!</v>
      </c>
      <c r="H33" s="262" t="str">
        <f t="shared" si="7"/>
        <v/>
      </c>
      <c r="I33" s="187" t="str">
        <f t="shared" si="8"/>
        <v/>
      </c>
      <c r="J33" s="260" t="s">
        <v>6</v>
      </c>
      <c r="K33" s="259" t="e">
        <f>VLOOKUP($J33,Merged_couplings!$B:$BU,MATCH(K$1,Merged_couplings!$B$1:$BU$1,0),FALSE)</f>
        <v>#N/A</v>
      </c>
      <c r="L33" s="258" t="e">
        <f>VLOOKUP($J33,Merged_couplings!$B:$BU,MATCH(L$1,Merged_couplings!$B$1:$BU$1,0),FALSE)</f>
        <v>#N/A</v>
      </c>
      <c r="M33" s="258" t="e">
        <f>VLOOKUP($J33,Merged_couplings!$B:$BU,MATCH(M$1,Merged_couplings!$B$1:$BU$1,0),FALSE)</f>
        <v>#N/A</v>
      </c>
      <c r="N33" s="258" t="e">
        <f>VLOOKUP($J33,Merged_couplings!$B:$BU,MATCH(N$1,Merged_couplings!$B$1:$BU$1,0),FALSE)</f>
        <v>#N/A</v>
      </c>
      <c r="O33" s="258" t="e">
        <f>VLOOKUP($J33,Merged_couplings!$B:$BU,MATCH(O$1,Merged_couplings!$B$1:$BU$1,0),FALSE)</f>
        <v>#N/A</v>
      </c>
      <c r="P33" s="258" t="e">
        <f>VLOOKUP($J33,Merged_couplings!$B:$BU,MATCH(P$1,Merged_couplings!$B$1:$BU$1,0),FALSE)</f>
        <v>#N/A</v>
      </c>
      <c r="Q33" s="258" t="e">
        <f>VLOOKUP($J33,Merged_couplings!$B:$BU,MATCH(Q$1,Merged_couplings!$B$1:$BU$1,0),FALSE)</f>
        <v>#N/A</v>
      </c>
      <c r="R33" s="258" t="e">
        <f>VLOOKUP($J33,Merged_couplings!$B:$BU,MATCH(R$1,Merged_couplings!$B$1:$BU$1,0),FALSE)</f>
        <v>#N/A</v>
      </c>
      <c r="S33" s="258" t="e">
        <f>VLOOKUP($J33,Merged_couplings!$B:$BU,MATCH(S$1,Merged_couplings!$B$1:$BU$1,0),FALSE)</f>
        <v>#N/A</v>
      </c>
      <c r="T33" s="258" t="e">
        <f>VLOOKUP($J33,Merged_couplings!$B:$BU,MATCH(T$1,Merged_couplings!$B$1:$BU$1,0),FALSE)</f>
        <v>#N/A</v>
      </c>
      <c r="U33" s="258" t="e">
        <f>VLOOKUP($J33,Merged_couplings!$B:$BU,MATCH(U$1,Merged_couplings!$B$1:$BU$1,0),FALSE)</f>
        <v>#N/A</v>
      </c>
      <c r="V33" s="258" t="e">
        <f>VLOOKUP($J33,Merged_couplings!$B:$BU,MATCH(V$1,Merged_couplings!$B$1:$BU$1,0),FALSE)</f>
        <v>#N/A</v>
      </c>
      <c r="W33" s="258" t="e">
        <f>VLOOKUP($J33,Merged_couplings!$B:$BU,MATCH(W$1,Merged_couplings!$B$1:$BU$1,0),FALSE)</f>
        <v>#N/A</v>
      </c>
      <c r="X33" s="121" t="str">
        <f>_xlfn.IFNA(VLOOKUP($J33,Merged_couplings!$B:$R,MATCH(X$1,Merged_couplings!$B$1:$R$1,0),FALSE),"")</f>
        <v/>
      </c>
      <c r="Y33" s="120" t="str">
        <f>_xlfn.IFNA(VLOOKUP($J33,Merged_couplings!$B:$R,MATCH(Y$1,Merged_couplings!$B$1:$R$1,0),FALSE),"")</f>
        <v/>
      </c>
      <c r="Z33" s="120" t="str">
        <f>_xlfn.IFNA(VLOOKUP($J33,Merged_couplings!$B:$R,MATCH(Z$1,Merged_couplings!$B$1:$R$1,0),FALSE),"")</f>
        <v/>
      </c>
      <c r="AA33" s="120" t="str">
        <f>_xlfn.IFNA(VLOOKUP($J33,Merged_couplings!$B:$R,MATCH(AA$1,Merged_couplings!$B$1:$R$1,0),FALSE),"")</f>
        <v/>
      </c>
      <c r="AB33" s="120" t="str">
        <f>_xlfn.IFNA(VLOOKUP($J33,Merged_couplings!$B:$R,MATCH(AB$1,Merged_couplings!$B$1:$R$1,0),FALSE),"")</f>
        <v/>
      </c>
      <c r="AC33" s="120" t="str">
        <f>_xlfn.IFNA(VLOOKUP($J33,Merged_couplings!$B:$R,MATCH(AC$1,Merged_couplings!$B$1:$R$1,0),FALSE),"")</f>
        <v/>
      </c>
      <c r="AD33" s="120" t="str">
        <f>_xlfn.IFNA(VLOOKUP($J33,Merged_couplings!$B:$R,MATCH(AD$1,Merged_couplings!$B$1:$R$1,0),FALSE),"")</f>
        <v/>
      </c>
      <c r="AE33" s="120" t="str">
        <f>_xlfn.IFNA(VLOOKUP($J33,Merged_couplings!$B:$R,MATCH(AE$1,Merged_couplings!$B$1:$R$1,0),FALSE),"")</f>
        <v/>
      </c>
      <c r="AF33" s="120" t="str">
        <f>_xlfn.IFNA(VLOOKUP($J33,Merged_couplings!$B:$R,MATCH(AF$1,Merged_couplings!$B$1:$R$1,0),FALSE),"")</f>
        <v/>
      </c>
      <c r="AG33" s="120" t="str">
        <f>_xlfn.IFNA(VLOOKUP($J33,Merged_couplings!$B:$R,MATCH(AG$1,Merged_couplings!$B$1:$R$1,0),FALSE),"")</f>
        <v/>
      </c>
      <c r="AH33" s="120" t="str">
        <f>_xlfn.IFNA(VLOOKUP($J33,Merged_couplings!$B:$R,MATCH(AH$1,Merged_couplings!$B$1:$R$1,0),FALSE),"")</f>
        <v/>
      </c>
      <c r="AI33" s="120" t="str">
        <f>_xlfn.IFNA(VLOOKUP($J33,Merged_couplings!$B:$R,MATCH(AI$1,Merged_couplings!$B$1:$R$1,0),FALSE),"")</f>
        <v/>
      </c>
      <c r="AJ33" s="120" t="str">
        <f>_xlfn.IFNA(VLOOKUP($J33,Merged_couplings!$B:$R,MATCH(AJ$1,Merged_couplings!$B$1:$R$1,0),FALSE),"")</f>
        <v/>
      </c>
      <c r="AK33" s="123" t="str" cm="1">
        <f t="array" ref="AK33">_xlfn.IFS(AND($X33&lt;&gt;"",Y33&lt;&gt;""),ABS($X33-Y33),AND($X33="",Y33=""),"",OR($X33&lt;&gt;"",Y33&lt;&gt;""),"-")</f>
        <v/>
      </c>
      <c r="AL33" s="122" t="str" cm="1">
        <f t="array" ref="AL33">_xlfn.IFS(AND($X33&lt;&gt;"",Z33&lt;&gt;""),ABS($X33-Z33),AND($X33="",Z33=""),"",OR($X33&lt;&gt;"",Z33&lt;&gt;""),"-")</f>
        <v/>
      </c>
      <c r="AM33" s="122" t="str" cm="1">
        <f t="array" ref="AM33">_xlfn.IFS(AND($X33&lt;&gt;"",AA33&lt;&gt;""),ABS($X33-AA33),AND($X33="",AA33=""),"",OR($X33&lt;&gt;"",AA33&lt;&gt;""),"-")</f>
        <v/>
      </c>
      <c r="AN33" s="122" t="str" cm="1">
        <f t="array" ref="AN33">_xlfn.IFS(AND($X33&lt;&gt;"",AB33&lt;&gt;""),ABS($X33-AB33),AND($X33="",AB33=""),"",OR($X33&lt;&gt;"",AB33&lt;&gt;""),"-")</f>
        <v/>
      </c>
      <c r="AO33" s="122" t="str" cm="1">
        <f t="array" ref="AO33">_xlfn.IFS(AND($X33&lt;&gt;"",AC33&lt;&gt;""),ABS($X33-AC33),AND($X33="",AC33=""),"",OR($X33&lt;&gt;"",AC33&lt;&gt;""),"-")</f>
        <v/>
      </c>
      <c r="AP33" s="122" t="str" cm="1">
        <f t="array" ref="AP33">_xlfn.IFS(AND($X33&lt;&gt;"",AD33&lt;&gt;""),ABS($X33-AD33),AND($X33="",AD33=""),"",OR($X33&lt;&gt;"",AD33&lt;&gt;""),"-")</f>
        <v/>
      </c>
      <c r="AQ33" s="122" t="str" cm="1">
        <f t="array" ref="AQ33">_xlfn.IFS(AND($X33&lt;&gt;"",AE33&lt;&gt;""),ABS($X33-AE33),AND($X33="",AE33=""),"",OR($X33&lt;&gt;"",AE33&lt;&gt;""),"-")</f>
        <v/>
      </c>
      <c r="AR33" s="122" t="str" cm="1">
        <f t="array" ref="AR33">_xlfn.IFS(AND($X33&lt;&gt;"",AF33&lt;&gt;""),ABS($X33-AF33),AND($X33="",AF33=""),"",OR($X33&lt;&gt;"",AF33&lt;&gt;""),"-")</f>
        <v/>
      </c>
      <c r="AS33" s="122" t="str" cm="1">
        <f t="array" ref="AS33">_xlfn.IFS(AND($X33&lt;&gt;"",AG33&lt;&gt;""),ABS($X33-AG33),AND($X33="",AG33=""),"",OR($X33&lt;&gt;"",AG33&lt;&gt;""),"-")</f>
        <v/>
      </c>
      <c r="AT33" s="122" t="str" cm="1">
        <f t="array" ref="AT33">_xlfn.IFS(AND($X33&lt;&gt;"",AH33&lt;&gt;""),ABS($X33-AH33),AND($X33="",AH33=""),"",OR($X33&lt;&gt;"",AH33&lt;&gt;""),"-")</f>
        <v/>
      </c>
      <c r="AU33" s="122" t="str" cm="1">
        <f t="array" ref="AU33">_xlfn.IFS(AND($X33&lt;&gt;"",AI33&lt;&gt;""),ABS($X33-AI33),AND($X33="",AI33=""),"",OR($X33&lt;&gt;"",AI33&lt;&gt;""),"-")</f>
        <v/>
      </c>
      <c r="AV33" s="122" t="str" cm="1">
        <f t="array" ref="AV33">_xlfn.IFS(AND($X33&lt;&gt;"",AJ33&lt;&gt;""),ABS($X33-AJ33),AND($X33="",AJ33=""),"",OR($X33&lt;&gt;"",AJ33&lt;&gt;""),"-")</f>
        <v/>
      </c>
      <c r="AW33" s="123" t="str" cm="1">
        <f t="array" ref="AW33">_xlfn.IFS(AND($Y33&lt;&gt;"",Z33&lt;&gt;""),ABS($Y33-Z33),AND($Y33="",Z33=""),"",OR($Y33&lt;&gt;"",Z33&lt;&gt;""),"-")</f>
        <v/>
      </c>
      <c r="AX33" s="122" t="str" cm="1">
        <f t="array" ref="AX33">_xlfn.IFS(AND($Y33&lt;&gt;"",AA33&lt;&gt;""),ABS($Y33-AA33),AND($Y33="",AA33=""),"",OR($Y33&lt;&gt;"",AA33&lt;&gt;""),"-")</f>
        <v/>
      </c>
      <c r="AY33" s="122" t="str" cm="1">
        <f t="array" ref="AY33">_xlfn.IFS(AND($Y33&lt;&gt;"",AB33&lt;&gt;""),ABS($Y33-AB33),AND($Y33="",AB33=""),"",OR($Y33&lt;&gt;"",AB33&lt;&gt;""),"-")</f>
        <v/>
      </c>
      <c r="AZ33" s="122" t="str" cm="1">
        <f t="array" ref="AZ33">_xlfn.IFS(AND($Y33&lt;&gt;"",AC33&lt;&gt;""),ABS($Y33-AC33),AND($Y33="",AC33=""),"",OR($Y33&lt;&gt;"",AC33&lt;&gt;""),"-")</f>
        <v/>
      </c>
      <c r="BA33" s="122" t="str" cm="1">
        <f t="array" ref="BA33">_xlfn.IFS(AND($Y33&lt;&gt;"",AD33&lt;&gt;""),ABS($Y33-AD33),AND($Y33="",AD33=""),"",OR($Y33&lt;&gt;"",AD33&lt;&gt;""),"-")</f>
        <v/>
      </c>
      <c r="BB33" s="122" t="str" cm="1">
        <f t="array" ref="BB33">_xlfn.IFS(AND($Y33&lt;&gt;"",AE33&lt;&gt;""),ABS($Y33-AE33),AND($Y33="",AE33=""),"",OR($Y33&lt;&gt;"",AE33&lt;&gt;""),"-")</f>
        <v/>
      </c>
      <c r="BC33" s="122" t="str" cm="1">
        <f t="array" ref="BC33">_xlfn.IFS(AND($Y33&lt;&gt;"",AF33&lt;&gt;""),ABS($Y33-AF33),AND($Y33="",AF33=""),"",OR($Y33&lt;&gt;"",AF33&lt;&gt;""),"-")</f>
        <v/>
      </c>
      <c r="BD33" s="122" t="str" cm="1">
        <f t="array" ref="BD33">_xlfn.IFS(AND($Y33&lt;&gt;"",AG33&lt;&gt;""),ABS($Y33-AG33),AND($Y33="",AG33=""),"",OR($Y33&lt;&gt;"",AG33&lt;&gt;""),"-")</f>
        <v/>
      </c>
      <c r="BE33" s="122" t="str" cm="1">
        <f t="array" ref="BE33">_xlfn.IFS(AND($Y33&lt;&gt;"",AH33&lt;&gt;""),ABS($Y33-AH33),AND($Y33="",AH33=""),"",OR($Y33&lt;&gt;"",AH33&lt;&gt;""),"-")</f>
        <v/>
      </c>
      <c r="BF33" s="122" t="str" cm="1">
        <f t="array" ref="BF33">_xlfn.IFS(AND($Y33&lt;&gt;"",AI33&lt;&gt;""),ABS($Y33-AI33),AND($Y33="",AI33=""),"",OR($Y33&lt;&gt;"",AI33&lt;&gt;""),"-")</f>
        <v/>
      </c>
      <c r="BG33" s="122" t="str" cm="1">
        <f t="array" ref="BG33">_xlfn.IFS(AND($Y33&lt;&gt;"",AJ33&lt;&gt;""),ABS($Y33-AJ33),AND($Y33="",AJ33=""),"",OR($Y33&lt;&gt;"",AJ33&lt;&gt;""),"-")</f>
        <v/>
      </c>
      <c r="BH33" s="121" t="str" cm="1">
        <f t="array" ref="BH33">_xlfn.IFS(AND($Z33&lt;&gt;"",AA33&lt;&gt;""),ABS($Z33-AA33),AND($Z33="",AA33=""),"",OR($Z33&lt;&gt;"",AA33&lt;&gt;""),"-")</f>
        <v/>
      </c>
      <c r="BI33" s="120" t="str" cm="1">
        <f t="array" ref="BI33">_xlfn.IFS(AND($Z33&lt;&gt;"",AB33&lt;&gt;""),ABS($Z33-AB33),AND($Z33="",AB33=""),"",OR($Z33&lt;&gt;"",AB33&lt;&gt;""),"-")</f>
        <v/>
      </c>
      <c r="BJ33" s="120" t="str" cm="1">
        <f t="array" ref="BJ33">_xlfn.IFS(AND($Z33&lt;&gt;"",AC33&lt;&gt;""),ABS($Z33-AC33),AND($Z33="",AC33=""),"",OR($Z33&lt;&gt;"",AC33&lt;&gt;""),"-")</f>
        <v/>
      </c>
      <c r="BK33" s="120" t="str" cm="1">
        <f t="array" ref="BK33">_xlfn.IFS(AND($Z33&lt;&gt;"",AD33&lt;&gt;""),ABS($Z33-AD33),AND($Z33="",AD33=""),"",OR($Z33&lt;&gt;"",AD33&lt;&gt;""),"-")</f>
        <v/>
      </c>
      <c r="BL33" s="120" t="str" cm="1">
        <f t="array" ref="BL33">_xlfn.IFS(AND($Z33&lt;&gt;"",AE33&lt;&gt;""),ABS($Z33-AE33),AND($Z33="",AE33=""),"",OR($Z33&lt;&gt;"",AE33&lt;&gt;""),"-")</f>
        <v/>
      </c>
      <c r="BM33" s="120" t="str" cm="1">
        <f t="array" ref="BM33">_xlfn.IFS(AND($Z33&lt;&gt;"",AF33&lt;&gt;""),ABS($Z33-AF33),AND($Z33="",AF33=""),"",OR($Z33&lt;&gt;"",AF33&lt;&gt;""),"-")</f>
        <v/>
      </c>
      <c r="BN33" s="120" t="str" cm="1">
        <f t="array" ref="BN33">_xlfn.IFS(AND($Z33&lt;&gt;"",AG33&lt;&gt;""),ABS($Z33-AG33),AND($Z33="",AG33=""),"",OR($Z33&lt;&gt;"",AG33&lt;&gt;""),"-")</f>
        <v/>
      </c>
      <c r="BO33" s="120" t="str" cm="1">
        <f t="array" ref="BO33">_xlfn.IFS(AND($Z33&lt;&gt;"",AH33&lt;&gt;""),ABS($Z33-AH33),AND($Z33="",AH33=""),"",OR($Z33&lt;&gt;"",AH33&lt;&gt;""),"-")</f>
        <v/>
      </c>
      <c r="BP33" s="120" t="str" cm="1">
        <f t="array" ref="BP33">_xlfn.IFS(AND($Z33&lt;&gt;"",AI33&lt;&gt;""),ABS($Z33-AI33),AND($Z33="",AI33=""),"",OR($Z33&lt;&gt;"",AI33&lt;&gt;""),"-")</f>
        <v/>
      </c>
      <c r="BQ33" s="120" t="str" cm="1">
        <f t="array" ref="BQ33">_xlfn.IFS(AND($Z33&lt;&gt;"",AJ33&lt;&gt;""),ABS($Z33-AJ33),AND($Z33="",AJ33=""),"",OR($Z33&lt;&gt;"",AJ33&lt;&gt;""),"-")</f>
        <v/>
      </c>
      <c r="BR33" s="121" t="str" cm="1">
        <f t="array" ref="BR33">_xlfn.IFS(AND($AA33&lt;&gt;"",AB33&lt;&gt;""),ABS($AA33-AB33),AND($AA33="",AB33=""),"",OR($AA33&lt;&gt;"",AB33&lt;&gt;""),"-")</f>
        <v/>
      </c>
      <c r="BS33" s="120" t="str" cm="1">
        <f t="array" ref="BS33">_xlfn.IFS(AND($AA33&lt;&gt;"",AC33&lt;&gt;""),ABS($AA33-AC33),AND($AA33="",AC33=""),"",OR($AA33&lt;&gt;"",AC33&lt;&gt;""),"-")</f>
        <v/>
      </c>
      <c r="BT33" s="120" t="str" cm="1">
        <f t="array" ref="BT33">_xlfn.IFS(AND($AA33&lt;&gt;"",AD33&lt;&gt;""),ABS($AA33-AD33),AND($AA33="",AD33=""),"",OR($AA33&lt;&gt;"",AD33&lt;&gt;""),"-")</f>
        <v/>
      </c>
      <c r="BU33" s="120" t="str" cm="1">
        <f t="array" ref="BU33">_xlfn.IFS(AND($AA33&lt;&gt;"",AE33&lt;&gt;""),ABS($AA33-AE33),AND($AA33="",AE33=""),"",OR($AA33&lt;&gt;"",AE33&lt;&gt;""),"-")</f>
        <v/>
      </c>
      <c r="BV33" s="120" t="str" cm="1">
        <f t="array" ref="BV33">_xlfn.IFS(AND($AA33&lt;&gt;"",AF33&lt;&gt;""),ABS($AA33-AF33),AND($AA33="",AF33=""),"",OR($AA33&lt;&gt;"",AF33&lt;&gt;""),"-")</f>
        <v/>
      </c>
      <c r="BW33" s="120" t="str" cm="1">
        <f t="array" ref="BW33">_xlfn.IFS(AND($AA33&lt;&gt;"",AG33&lt;&gt;""),ABS($AA33-AG33),AND($AA33="",AG33=""),"",OR($AA33&lt;&gt;"",AG33&lt;&gt;""),"-")</f>
        <v/>
      </c>
      <c r="BX33" s="120" t="str" cm="1">
        <f t="array" ref="BX33">_xlfn.IFS(AND($AA33&lt;&gt;"",AH33&lt;&gt;""),ABS($AA33-AH33),AND($AA33="",AH33=""),"",OR($AA33&lt;&gt;"",AH33&lt;&gt;""),"-")</f>
        <v/>
      </c>
      <c r="BY33" s="120" t="str" cm="1">
        <f t="array" ref="BY33">_xlfn.IFS(AND($AA33&lt;&gt;"",AI33&lt;&gt;""),ABS($AA33-AI33),AND($AA33="",AI33=""),"",OR($AA33&lt;&gt;"",AI33&lt;&gt;""),"-")</f>
        <v/>
      </c>
      <c r="BZ33" s="120" t="str" cm="1">
        <f t="array" ref="BZ33">_xlfn.IFS(AND($AA33&lt;&gt;"",AJ33&lt;&gt;""),ABS($AA33-AJ33),AND($AA33="",AJ33=""),"",OR($AA33&lt;&gt;"",AJ33&lt;&gt;""),"-")</f>
        <v/>
      </c>
      <c r="CA33" s="121" t="str" cm="1">
        <f t="array" ref="CA33">_xlfn.IFS(AND($AB33&lt;&gt;"",AC33&lt;&gt;""),ABS($AB33-AC33),AND($AB33="",AC33=""),"",OR($AB33&lt;&gt;"",AC33&lt;&gt;""),"-")</f>
        <v/>
      </c>
      <c r="CB33" s="120" t="str" cm="1">
        <f t="array" ref="CB33">_xlfn.IFS(AND($AB33&lt;&gt;"",AD33&lt;&gt;""),ABS($AB33-AD33),AND($AB33="",AD33=""),"",OR($AB33&lt;&gt;"",AD33&lt;&gt;""),"-")</f>
        <v/>
      </c>
      <c r="CC33" s="120" t="str" cm="1">
        <f t="array" ref="CC33">_xlfn.IFS(AND($AB33&lt;&gt;"",AE33&lt;&gt;""),ABS($AB33-AE33),AND($AB33="",AE33=""),"",OR($AB33&lt;&gt;"",AE33&lt;&gt;""),"-")</f>
        <v/>
      </c>
      <c r="CD33" s="120" t="str" cm="1">
        <f t="array" ref="CD33">_xlfn.IFS(AND($AB33&lt;&gt;"",AF33&lt;&gt;""),ABS($AB33-AF33),AND($AB33="",AF33=""),"",OR($AB33&lt;&gt;"",AF33&lt;&gt;""),"-")</f>
        <v/>
      </c>
      <c r="CE33" s="120" t="str" cm="1">
        <f t="array" ref="CE33">_xlfn.IFS(AND($AB33&lt;&gt;"",AG33&lt;&gt;""),ABS($AB33-AG33),AND($AB33="",AG33=""),"",OR($AB33&lt;&gt;"",AG33&lt;&gt;""),"-")</f>
        <v/>
      </c>
      <c r="CF33" s="120" t="str" cm="1">
        <f t="array" ref="CF33">_xlfn.IFS(AND($AB33&lt;&gt;"",AH33&lt;&gt;""),ABS($AB33-AH33),AND($AB33="",AH33=""),"",OR($AB33&lt;&gt;"",AH33&lt;&gt;""),"-")</f>
        <v/>
      </c>
      <c r="CG33" s="120" t="str" cm="1">
        <f t="array" ref="CG33">_xlfn.IFS(AND($AB33&lt;&gt;"",AI33&lt;&gt;""),ABS($AB33-AI33),AND($AB33="",AI33=""),"",OR($AB33&lt;&gt;"",AI33&lt;&gt;""),"-")</f>
        <v/>
      </c>
      <c r="CH33" s="120" t="str" cm="1">
        <f t="array" ref="CH33">_xlfn.IFS(AND($AB33&lt;&gt;"",AJ33&lt;&gt;""),ABS($AB33-AJ33),AND($AB33="",AJ33=""),"",OR($AB33&lt;&gt;"",AJ33&lt;&gt;""),"-")</f>
        <v/>
      </c>
      <c r="CI33" s="121" t="str" cm="1">
        <f t="array" ref="CI33">_xlfn.IFS(AND($AC33&lt;&gt;"",AD33&lt;&gt;""),ABS($AC33-AD33),AND($AC33="",AD33=""),"",OR($AC33&lt;&gt;"",AD33&lt;&gt;""),"-")</f>
        <v/>
      </c>
      <c r="CJ33" s="120" t="str" cm="1">
        <f t="array" ref="CJ33">_xlfn.IFS(AND($AC33&lt;&gt;"",AE33&lt;&gt;""),ABS($AC33-AE33),AND($AC33="",AE33=""),"",OR($AC33&lt;&gt;"",AE33&lt;&gt;""),"-")</f>
        <v/>
      </c>
      <c r="CK33" s="120" t="str" cm="1">
        <f t="array" ref="CK33">_xlfn.IFS(AND($AC33&lt;&gt;"",AF33&lt;&gt;""),ABS($AC33-AF33),AND($AC33="",AF33=""),"",OR($AC33&lt;&gt;"",AF33&lt;&gt;""),"-")</f>
        <v/>
      </c>
      <c r="CL33" s="120" t="str" cm="1">
        <f t="array" ref="CL33">_xlfn.IFS(AND($AC33&lt;&gt;"",AG33&lt;&gt;""),ABS($AC33-AG33),AND($AC33="",AG33=""),"",OR($AC33&lt;&gt;"",AG33&lt;&gt;""),"-")</f>
        <v/>
      </c>
      <c r="CM33" s="120" t="str" cm="1">
        <f t="array" ref="CM33">_xlfn.IFS(AND($AC33&lt;&gt;"",AH33&lt;&gt;""),ABS($AC33-AH33),AND($AC33="",AH33=""),"",OR($AC33&lt;&gt;"",AH33&lt;&gt;""),"-")</f>
        <v/>
      </c>
      <c r="CN33" s="120" t="str" cm="1">
        <f t="array" ref="CN33">_xlfn.IFS(AND($AC33&lt;&gt;"",AI33&lt;&gt;""),ABS($AC33-AI33),AND($AC33="",AI33=""),"",OR($AC33&lt;&gt;"",AI33&lt;&gt;""),"-")</f>
        <v/>
      </c>
      <c r="CO33" s="120" t="str" cm="1">
        <f t="array" ref="CO33">_xlfn.IFS(AND($AC33&lt;&gt;"",AJ33&lt;&gt;""),ABS($AC33-AJ33),AND($AC33="",AJ33=""),"",OR($AC33&lt;&gt;"",AJ33&lt;&gt;""),"-")</f>
        <v/>
      </c>
      <c r="CP33" s="121" t="str" cm="1">
        <f t="array" ref="CP33">_xlfn.IFS(AND($AD33&lt;&gt;"",AE33&lt;&gt;""),ABS($AD33-AE33),AND($AD33="",AE33=""),"",OR($AD33&lt;&gt;"",AE33&lt;&gt;""),"-")</f>
        <v/>
      </c>
      <c r="CQ33" s="120" t="str" cm="1">
        <f t="array" ref="CQ33">_xlfn.IFS(AND($AD33&lt;&gt;"",AF33&lt;&gt;""),ABS($AD33-AF33),AND($AD33="",AF33=""),"",OR($AD33&lt;&gt;"",AF33&lt;&gt;""),"-")</f>
        <v/>
      </c>
      <c r="CR33" s="120" t="str" cm="1">
        <f t="array" ref="CR33">_xlfn.IFS(AND($AD33&lt;&gt;"",AG33&lt;&gt;""),ABS($AD33-AG33),AND($AD33="",AG33=""),"",OR($AD33&lt;&gt;"",AG33&lt;&gt;""),"-")</f>
        <v/>
      </c>
      <c r="CS33" s="120" t="str" cm="1">
        <f t="array" ref="CS33">_xlfn.IFS(AND($AD33&lt;&gt;"",AH33&lt;&gt;""),ABS($AD33-AH33),AND($AD33="",AH33=""),"",OR($AD33&lt;&gt;"",AH33&lt;&gt;""),"-")</f>
        <v/>
      </c>
      <c r="CT33" s="120" t="str" cm="1">
        <f t="array" ref="CT33">_xlfn.IFS(AND($AD33&lt;&gt;"",AI33&lt;&gt;""),ABS($AD33-AI33),AND($AD33="",AI33=""),"",OR($AD33&lt;&gt;"",AI33&lt;&gt;""),"-")</f>
        <v/>
      </c>
      <c r="CU33" s="120" t="str" cm="1">
        <f t="array" ref="CU33">_xlfn.IFS(AND($AD33&lt;&gt;"",AJ33&lt;&gt;""),ABS($AD33-AJ33),AND($AD33="",AJ33=""),"",OR($AD33&lt;&gt;"",AJ33&lt;&gt;""),"-")</f>
        <v/>
      </c>
      <c r="CV33" s="121" t="str" cm="1">
        <f t="array" ref="CV33">_xlfn.IFS(AND($AE33&lt;&gt;"",AF33&lt;&gt;""),ABS($AE33-AF33),AND($AE33="",AF33=""),"",OR($AE33&lt;&gt;"",AF33&lt;&gt;""),"-")</f>
        <v/>
      </c>
      <c r="CW33" s="120" t="str" cm="1">
        <f t="array" ref="CW33">_xlfn.IFS(AND($AE33&lt;&gt;"",AG33&lt;&gt;""),ABS($AE33-AG33),AND($AE33="",AG33=""),"",OR($AE33&lt;&gt;"",AG33&lt;&gt;""),"-")</f>
        <v/>
      </c>
      <c r="CX33" s="120" t="str" cm="1">
        <f t="array" ref="CX33">_xlfn.IFS(AND($AE33&lt;&gt;"",AH33&lt;&gt;""),ABS($AE33-AH33),AND($AE33="",AH33=""),"",OR($AE33&lt;&gt;"",AH33&lt;&gt;""),"-")</f>
        <v/>
      </c>
      <c r="CY33" s="120" t="str" cm="1">
        <f t="array" ref="CY33">_xlfn.IFS(AND($AE33&lt;&gt;"",AI33&lt;&gt;""),ABS($AE33-AI33),AND($AE33="",AI33=""),"",OR($AE33&lt;&gt;"",AI33&lt;&gt;""),"-")</f>
        <v/>
      </c>
      <c r="CZ33" s="120" t="str" cm="1">
        <f t="array" ref="CZ33">_xlfn.IFS(AND($AE33&lt;&gt;"",AJ33&lt;&gt;""),ABS($AE33-AJ33),AND($AE33="",AJ33=""),"",OR($AE33&lt;&gt;"",AJ33&lt;&gt;""),"-")</f>
        <v/>
      </c>
      <c r="DA33" s="121" t="str" cm="1">
        <f t="array" ref="DA33">_xlfn.IFS(AND($AF33&lt;&gt;"",AG33&lt;&gt;""),ABS($AF33-AG33),AND($AF33="",AG33=""),"",OR($AF33&lt;&gt;"",AG33&lt;&gt;""),"-")</f>
        <v/>
      </c>
      <c r="DB33" s="120" t="str" cm="1">
        <f t="array" ref="DB33">_xlfn.IFS(AND($AF33&lt;&gt;"",AH33&lt;&gt;""),ABS($AF33-AH33),AND($AF33="",AH33=""),"",OR($AF33&lt;&gt;"",AH33&lt;&gt;""),"-")</f>
        <v/>
      </c>
      <c r="DC33" s="120" t="str" cm="1">
        <f t="array" ref="DC33">_xlfn.IFS(AND($AF33&lt;&gt;"",AI33&lt;&gt;""),ABS($AF33-AI33),AND($AF33="",AI33=""),"",OR($AF33&lt;&gt;"",AI33&lt;&gt;""),"-")</f>
        <v/>
      </c>
      <c r="DD33" s="120" t="str" cm="1">
        <f t="array" ref="DD33">_xlfn.IFS(AND($AF33&lt;&gt;"",AJ33&lt;&gt;""),ABS($AF33-AJ33),AND($AF33="",AJ33=""),"",OR($AF33&lt;&gt;"",AJ33&lt;&gt;""),"-")</f>
        <v/>
      </c>
      <c r="DE33" s="121" t="str" cm="1">
        <f t="array" ref="DE33">_xlfn.IFS(AND($AG33&lt;&gt;"",AH33&lt;&gt;""),ABS($AG33-AH33),AND($AG33="",AH33=""),"",OR($AG33&lt;&gt;"",AH33&lt;&gt;""),"-")</f>
        <v/>
      </c>
      <c r="DF33" s="120" t="str" cm="1">
        <f t="array" ref="DF33">_xlfn.IFS(AND($AG33&lt;&gt;"",AI33&lt;&gt;""),ABS($AG33-AI33),AND($AG33="",AI33=""),"",OR($AG33&lt;&gt;"",AI33&lt;&gt;""),"-")</f>
        <v/>
      </c>
      <c r="DG33" s="120" t="str" cm="1">
        <f t="array" ref="DG33">_xlfn.IFS(AND($AG33&lt;&gt;"",AJ33&lt;&gt;""),ABS($AG33-AJ33),AND($AG33="",AJ33=""),"",OR($AG33&lt;&gt;"",AJ33&lt;&gt;""),"-")</f>
        <v/>
      </c>
      <c r="DH33" s="121" t="str" cm="1">
        <f t="array" ref="DH33">_xlfn.IFS(AND($AH33&lt;&gt;"",AI33&lt;&gt;""),ABS($AH33-AI33),AND($AH33="",AI33=""),"",OR($AH33&lt;&gt;"",AI33&lt;&gt;""),"-")</f>
        <v/>
      </c>
      <c r="DI33" s="120" t="str" cm="1">
        <f t="array" ref="DI33">_xlfn.IFS(AND($AH33&lt;&gt;"",AJ33&lt;&gt;""),ABS($AH33-AJ33),AND($AH33="",AJ33=""),"",OR($AH33&lt;&gt;"",AJ33&lt;&gt;""),"-")</f>
        <v/>
      </c>
      <c r="DJ33" s="121" t="str" cm="1">
        <f t="array" ref="DJ33">_xlfn.IFS(AND($AI33&lt;&gt;"",AJ33&lt;&gt;""),ABS($AI33-AJ33),AND($AI33="",AJ33=""),"",OR($AI33&lt;&gt;"",AJ33&lt;&gt;""),"-")</f>
        <v/>
      </c>
    </row>
    <row r="34" spans="1:114" x14ac:dyDescent="0.2">
      <c r="A34" s="120" t="e">
        <f t="shared" ref="A34:A65" si="9">IF(OR(B34=100,C34=100,D34=100),"ok","")</f>
        <v>#DIV/0!</v>
      </c>
      <c r="B34" s="186" t="e">
        <f t="shared" ref="B34:B65" si="10">100*(COUNTIF(K34:W34,"BI-")+COUNTIF(K34:W34,"BIG"))/F34</f>
        <v>#DIV/0!</v>
      </c>
      <c r="C34" s="186" t="e">
        <f t="shared" ref="C34:C65" si="11">100*COUNTIF(K34:W34,"-IG")/F34</f>
        <v>#DIV/0!</v>
      </c>
      <c r="D34" s="186" t="e">
        <f t="shared" ref="D34:D65" si="12">100*COUNTIF(K34:W34,"B-G")/F34</f>
        <v>#DIV/0!</v>
      </c>
      <c r="E34" s="263">
        <f t="shared" ref="E34:E65" si="13">COUNTIF(K34:W34,"B-G")+COUNTIF(K34:W34,"-IG")</f>
        <v>0</v>
      </c>
      <c r="F34" s="186">
        <f t="shared" ref="F34:F65" si="14">COUNTIF(K34:W34,"BI-")+COUNTIF(K34:W34,"BIG")+COUNTIF(K34:W34,"B-G")+COUNTIF(K34:W34,"-IG")</f>
        <v>0</v>
      </c>
      <c r="G34" s="186" t="e">
        <f t="shared" ref="G34:G65" si="15">E34/F34*100</f>
        <v>#DIV/0!</v>
      </c>
      <c r="H34" s="262" t="str">
        <f t="shared" ref="H34:H65" si="16">IF(ISNUMBER(SEARCH("B",_xlfn.CONCAT(K34:W34))),"B","")</f>
        <v/>
      </c>
      <c r="I34" s="187" t="str">
        <f t="shared" ref="I34:I65" si="17">IF(ISNUMBER(SEARCH("I",_xlfn.CONCAT(K34:W34))),"I","")</f>
        <v/>
      </c>
      <c r="J34" s="260" t="s">
        <v>7</v>
      </c>
      <c r="K34" s="259" t="e">
        <f>VLOOKUP($J34,Merged_couplings!$B:$BU,MATCH(K$1,Merged_couplings!$B$1:$BU$1,0),FALSE)</f>
        <v>#N/A</v>
      </c>
      <c r="L34" s="258" t="e">
        <f>VLOOKUP($J34,Merged_couplings!$B:$BU,MATCH(L$1,Merged_couplings!$B$1:$BU$1,0),FALSE)</f>
        <v>#N/A</v>
      </c>
      <c r="M34" s="258" t="e">
        <f>VLOOKUP($J34,Merged_couplings!$B:$BU,MATCH(M$1,Merged_couplings!$B$1:$BU$1,0),FALSE)</f>
        <v>#N/A</v>
      </c>
      <c r="N34" s="258" t="e">
        <f>VLOOKUP($J34,Merged_couplings!$B:$BU,MATCH(N$1,Merged_couplings!$B$1:$BU$1,0),FALSE)</f>
        <v>#N/A</v>
      </c>
      <c r="O34" s="258" t="e">
        <f>VLOOKUP($J34,Merged_couplings!$B:$BU,MATCH(O$1,Merged_couplings!$B$1:$BU$1,0),FALSE)</f>
        <v>#N/A</v>
      </c>
      <c r="P34" s="258" t="e">
        <f>VLOOKUP($J34,Merged_couplings!$B:$BU,MATCH(P$1,Merged_couplings!$B$1:$BU$1,0),FALSE)</f>
        <v>#N/A</v>
      </c>
      <c r="Q34" s="258" t="e">
        <f>VLOOKUP($J34,Merged_couplings!$B:$BU,MATCH(Q$1,Merged_couplings!$B$1:$BU$1,0),FALSE)</f>
        <v>#N/A</v>
      </c>
      <c r="R34" s="258" t="e">
        <f>VLOOKUP($J34,Merged_couplings!$B:$BU,MATCH(R$1,Merged_couplings!$B$1:$BU$1,0),FALSE)</f>
        <v>#N/A</v>
      </c>
      <c r="S34" s="258" t="e">
        <f>VLOOKUP($J34,Merged_couplings!$B:$BU,MATCH(S$1,Merged_couplings!$B$1:$BU$1,0),FALSE)</f>
        <v>#N/A</v>
      </c>
      <c r="T34" s="258" t="e">
        <f>VLOOKUP($J34,Merged_couplings!$B:$BU,MATCH(T$1,Merged_couplings!$B$1:$BU$1,0),FALSE)</f>
        <v>#N/A</v>
      </c>
      <c r="U34" s="258" t="e">
        <f>VLOOKUP($J34,Merged_couplings!$B:$BU,MATCH(U$1,Merged_couplings!$B$1:$BU$1,0),FALSE)</f>
        <v>#N/A</v>
      </c>
      <c r="V34" s="258" t="e">
        <f>VLOOKUP($J34,Merged_couplings!$B:$BU,MATCH(V$1,Merged_couplings!$B$1:$BU$1,0),FALSE)</f>
        <v>#N/A</v>
      </c>
      <c r="W34" s="258" t="e">
        <f>VLOOKUP($J34,Merged_couplings!$B:$BU,MATCH(W$1,Merged_couplings!$B$1:$BU$1,0),FALSE)</f>
        <v>#N/A</v>
      </c>
      <c r="X34" s="121" t="str">
        <f>_xlfn.IFNA(VLOOKUP($J34,Merged_couplings!$B:$R,MATCH(X$1,Merged_couplings!$B$1:$R$1,0),FALSE),"")</f>
        <v/>
      </c>
      <c r="Y34" s="120" t="str">
        <f>_xlfn.IFNA(VLOOKUP($J34,Merged_couplings!$B:$R,MATCH(Y$1,Merged_couplings!$B$1:$R$1,0),FALSE),"")</f>
        <v/>
      </c>
      <c r="Z34" s="120" t="str">
        <f>_xlfn.IFNA(VLOOKUP($J34,Merged_couplings!$B:$R,MATCH(Z$1,Merged_couplings!$B$1:$R$1,0),FALSE),"")</f>
        <v/>
      </c>
      <c r="AA34" s="120" t="str">
        <f>_xlfn.IFNA(VLOOKUP($J34,Merged_couplings!$B:$R,MATCH(AA$1,Merged_couplings!$B$1:$R$1,0),FALSE),"")</f>
        <v/>
      </c>
      <c r="AB34" s="120" t="str">
        <f>_xlfn.IFNA(VLOOKUP($J34,Merged_couplings!$B:$R,MATCH(AB$1,Merged_couplings!$B$1:$R$1,0),FALSE),"")</f>
        <v/>
      </c>
      <c r="AC34" s="120" t="str">
        <f>_xlfn.IFNA(VLOOKUP($J34,Merged_couplings!$B:$R,MATCH(AC$1,Merged_couplings!$B$1:$R$1,0),FALSE),"")</f>
        <v/>
      </c>
      <c r="AD34" s="120" t="str">
        <f>_xlfn.IFNA(VLOOKUP($J34,Merged_couplings!$B:$R,MATCH(AD$1,Merged_couplings!$B$1:$R$1,0),FALSE),"")</f>
        <v/>
      </c>
      <c r="AE34" s="120" t="str">
        <f>_xlfn.IFNA(VLOOKUP($J34,Merged_couplings!$B:$R,MATCH(AE$1,Merged_couplings!$B$1:$R$1,0),FALSE),"")</f>
        <v/>
      </c>
      <c r="AF34" s="120" t="str">
        <f>_xlfn.IFNA(VLOOKUP($J34,Merged_couplings!$B:$R,MATCH(AF$1,Merged_couplings!$B$1:$R$1,0),FALSE),"")</f>
        <v/>
      </c>
      <c r="AG34" s="120" t="str">
        <f>_xlfn.IFNA(VLOOKUP($J34,Merged_couplings!$B:$R,MATCH(AG$1,Merged_couplings!$B$1:$R$1,0),FALSE),"")</f>
        <v/>
      </c>
      <c r="AH34" s="120" t="str">
        <f>_xlfn.IFNA(VLOOKUP($J34,Merged_couplings!$B:$R,MATCH(AH$1,Merged_couplings!$B$1:$R$1,0),FALSE),"")</f>
        <v/>
      </c>
      <c r="AI34" s="120" t="str">
        <f>_xlfn.IFNA(VLOOKUP($J34,Merged_couplings!$B:$R,MATCH(AI$1,Merged_couplings!$B$1:$R$1,0),FALSE),"")</f>
        <v/>
      </c>
      <c r="AJ34" s="120" t="str">
        <f>_xlfn.IFNA(VLOOKUP($J34,Merged_couplings!$B:$R,MATCH(AJ$1,Merged_couplings!$B$1:$R$1,0),FALSE),"")</f>
        <v/>
      </c>
      <c r="AK34" s="123" t="str" cm="1">
        <f t="array" ref="AK34">_xlfn.IFS(AND($X34&lt;&gt;"",Y34&lt;&gt;""),ABS($X34-Y34),AND($X34="",Y34=""),"",OR($X34&lt;&gt;"",Y34&lt;&gt;""),"-")</f>
        <v/>
      </c>
      <c r="AL34" s="122" t="str" cm="1">
        <f t="array" ref="AL34">_xlfn.IFS(AND($X34&lt;&gt;"",Z34&lt;&gt;""),ABS($X34-Z34),AND($X34="",Z34=""),"",OR($X34&lt;&gt;"",Z34&lt;&gt;""),"-")</f>
        <v/>
      </c>
      <c r="AM34" s="122" t="str" cm="1">
        <f t="array" ref="AM34">_xlfn.IFS(AND($X34&lt;&gt;"",AA34&lt;&gt;""),ABS($X34-AA34),AND($X34="",AA34=""),"",OR($X34&lt;&gt;"",AA34&lt;&gt;""),"-")</f>
        <v/>
      </c>
      <c r="AN34" s="122" t="str" cm="1">
        <f t="array" ref="AN34">_xlfn.IFS(AND($X34&lt;&gt;"",AB34&lt;&gt;""),ABS($X34-AB34),AND($X34="",AB34=""),"",OR($X34&lt;&gt;"",AB34&lt;&gt;""),"-")</f>
        <v/>
      </c>
      <c r="AO34" s="122" t="str" cm="1">
        <f t="array" ref="AO34">_xlfn.IFS(AND($X34&lt;&gt;"",AC34&lt;&gt;""),ABS($X34-AC34),AND($X34="",AC34=""),"",OR($X34&lt;&gt;"",AC34&lt;&gt;""),"-")</f>
        <v/>
      </c>
      <c r="AP34" s="122" t="str" cm="1">
        <f t="array" ref="AP34">_xlfn.IFS(AND($X34&lt;&gt;"",AD34&lt;&gt;""),ABS($X34-AD34),AND($X34="",AD34=""),"",OR($X34&lt;&gt;"",AD34&lt;&gt;""),"-")</f>
        <v/>
      </c>
      <c r="AQ34" s="122" t="str" cm="1">
        <f t="array" ref="AQ34">_xlfn.IFS(AND($X34&lt;&gt;"",AE34&lt;&gt;""),ABS($X34-AE34),AND($X34="",AE34=""),"",OR($X34&lt;&gt;"",AE34&lt;&gt;""),"-")</f>
        <v/>
      </c>
      <c r="AR34" s="122" t="str" cm="1">
        <f t="array" ref="AR34">_xlfn.IFS(AND($X34&lt;&gt;"",AF34&lt;&gt;""),ABS($X34-AF34),AND($X34="",AF34=""),"",OR($X34&lt;&gt;"",AF34&lt;&gt;""),"-")</f>
        <v/>
      </c>
      <c r="AS34" s="122" t="str" cm="1">
        <f t="array" ref="AS34">_xlfn.IFS(AND($X34&lt;&gt;"",AG34&lt;&gt;""),ABS($X34-AG34),AND($X34="",AG34=""),"",OR($X34&lt;&gt;"",AG34&lt;&gt;""),"-")</f>
        <v/>
      </c>
      <c r="AT34" s="122" t="str" cm="1">
        <f t="array" ref="AT34">_xlfn.IFS(AND($X34&lt;&gt;"",AH34&lt;&gt;""),ABS($X34-AH34),AND($X34="",AH34=""),"",OR($X34&lt;&gt;"",AH34&lt;&gt;""),"-")</f>
        <v/>
      </c>
      <c r="AU34" s="122" t="str" cm="1">
        <f t="array" ref="AU34">_xlfn.IFS(AND($X34&lt;&gt;"",AI34&lt;&gt;""),ABS($X34-AI34),AND($X34="",AI34=""),"",OR($X34&lt;&gt;"",AI34&lt;&gt;""),"-")</f>
        <v/>
      </c>
      <c r="AV34" s="122" t="str" cm="1">
        <f t="array" ref="AV34">_xlfn.IFS(AND($X34&lt;&gt;"",AJ34&lt;&gt;""),ABS($X34-AJ34),AND($X34="",AJ34=""),"",OR($X34&lt;&gt;"",AJ34&lt;&gt;""),"-")</f>
        <v/>
      </c>
      <c r="AW34" s="123" t="str" cm="1">
        <f t="array" ref="AW34">_xlfn.IFS(AND($Y34&lt;&gt;"",Z34&lt;&gt;""),ABS($Y34-Z34),AND($Y34="",Z34=""),"",OR($Y34&lt;&gt;"",Z34&lt;&gt;""),"-")</f>
        <v/>
      </c>
      <c r="AX34" s="122" t="str" cm="1">
        <f t="array" ref="AX34">_xlfn.IFS(AND($Y34&lt;&gt;"",AA34&lt;&gt;""),ABS($Y34-AA34),AND($Y34="",AA34=""),"",OR($Y34&lt;&gt;"",AA34&lt;&gt;""),"-")</f>
        <v/>
      </c>
      <c r="AY34" s="122" t="str" cm="1">
        <f t="array" ref="AY34">_xlfn.IFS(AND($Y34&lt;&gt;"",AB34&lt;&gt;""),ABS($Y34-AB34),AND($Y34="",AB34=""),"",OR($Y34&lt;&gt;"",AB34&lt;&gt;""),"-")</f>
        <v/>
      </c>
      <c r="AZ34" s="122" t="str" cm="1">
        <f t="array" ref="AZ34">_xlfn.IFS(AND($Y34&lt;&gt;"",AC34&lt;&gt;""),ABS($Y34-AC34),AND($Y34="",AC34=""),"",OR($Y34&lt;&gt;"",AC34&lt;&gt;""),"-")</f>
        <v/>
      </c>
      <c r="BA34" s="122" t="str" cm="1">
        <f t="array" ref="BA34">_xlfn.IFS(AND($Y34&lt;&gt;"",AD34&lt;&gt;""),ABS($Y34-AD34),AND($Y34="",AD34=""),"",OR($Y34&lt;&gt;"",AD34&lt;&gt;""),"-")</f>
        <v/>
      </c>
      <c r="BB34" s="122" t="str" cm="1">
        <f t="array" ref="BB34">_xlfn.IFS(AND($Y34&lt;&gt;"",AE34&lt;&gt;""),ABS($Y34-AE34),AND($Y34="",AE34=""),"",OR($Y34&lt;&gt;"",AE34&lt;&gt;""),"-")</f>
        <v/>
      </c>
      <c r="BC34" s="122" t="str" cm="1">
        <f t="array" ref="BC34">_xlfn.IFS(AND($Y34&lt;&gt;"",AF34&lt;&gt;""),ABS($Y34-AF34),AND($Y34="",AF34=""),"",OR($Y34&lt;&gt;"",AF34&lt;&gt;""),"-")</f>
        <v/>
      </c>
      <c r="BD34" s="122" t="str" cm="1">
        <f t="array" ref="BD34">_xlfn.IFS(AND($Y34&lt;&gt;"",AG34&lt;&gt;""),ABS($Y34-AG34),AND($Y34="",AG34=""),"",OR($Y34&lt;&gt;"",AG34&lt;&gt;""),"-")</f>
        <v/>
      </c>
      <c r="BE34" s="122" t="str" cm="1">
        <f t="array" ref="BE34">_xlfn.IFS(AND($Y34&lt;&gt;"",AH34&lt;&gt;""),ABS($Y34-AH34),AND($Y34="",AH34=""),"",OR($Y34&lt;&gt;"",AH34&lt;&gt;""),"-")</f>
        <v/>
      </c>
      <c r="BF34" s="122" t="str" cm="1">
        <f t="array" ref="BF34">_xlfn.IFS(AND($Y34&lt;&gt;"",AI34&lt;&gt;""),ABS($Y34-AI34),AND($Y34="",AI34=""),"",OR($Y34&lt;&gt;"",AI34&lt;&gt;""),"-")</f>
        <v/>
      </c>
      <c r="BG34" s="122" t="str" cm="1">
        <f t="array" ref="BG34">_xlfn.IFS(AND($Y34&lt;&gt;"",AJ34&lt;&gt;""),ABS($Y34-AJ34),AND($Y34="",AJ34=""),"",OR($Y34&lt;&gt;"",AJ34&lt;&gt;""),"-")</f>
        <v/>
      </c>
      <c r="BH34" s="121" t="str" cm="1">
        <f t="array" ref="BH34">_xlfn.IFS(AND($Z34&lt;&gt;"",AA34&lt;&gt;""),ABS($Z34-AA34),AND($Z34="",AA34=""),"",OR($Z34&lt;&gt;"",AA34&lt;&gt;""),"-")</f>
        <v/>
      </c>
      <c r="BI34" s="120" t="str" cm="1">
        <f t="array" ref="BI34">_xlfn.IFS(AND($Z34&lt;&gt;"",AB34&lt;&gt;""),ABS($Z34-AB34),AND($Z34="",AB34=""),"",OR($Z34&lt;&gt;"",AB34&lt;&gt;""),"-")</f>
        <v/>
      </c>
      <c r="BJ34" s="120" t="str" cm="1">
        <f t="array" ref="BJ34">_xlfn.IFS(AND($Z34&lt;&gt;"",AC34&lt;&gt;""),ABS($Z34-AC34),AND($Z34="",AC34=""),"",OR($Z34&lt;&gt;"",AC34&lt;&gt;""),"-")</f>
        <v/>
      </c>
      <c r="BK34" s="120" t="str" cm="1">
        <f t="array" ref="BK34">_xlfn.IFS(AND($Z34&lt;&gt;"",AD34&lt;&gt;""),ABS($Z34-AD34),AND($Z34="",AD34=""),"",OR($Z34&lt;&gt;"",AD34&lt;&gt;""),"-")</f>
        <v/>
      </c>
      <c r="BL34" s="120" t="str" cm="1">
        <f t="array" ref="BL34">_xlfn.IFS(AND($Z34&lt;&gt;"",AE34&lt;&gt;""),ABS($Z34-AE34),AND($Z34="",AE34=""),"",OR($Z34&lt;&gt;"",AE34&lt;&gt;""),"-")</f>
        <v/>
      </c>
      <c r="BM34" s="120" t="str" cm="1">
        <f t="array" ref="BM34">_xlfn.IFS(AND($Z34&lt;&gt;"",AF34&lt;&gt;""),ABS($Z34-AF34),AND($Z34="",AF34=""),"",OR($Z34&lt;&gt;"",AF34&lt;&gt;""),"-")</f>
        <v/>
      </c>
      <c r="BN34" s="120" t="str" cm="1">
        <f t="array" ref="BN34">_xlfn.IFS(AND($Z34&lt;&gt;"",AG34&lt;&gt;""),ABS($Z34-AG34),AND($Z34="",AG34=""),"",OR($Z34&lt;&gt;"",AG34&lt;&gt;""),"-")</f>
        <v/>
      </c>
      <c r="BO34" s="120" t="str" cm="1">
        <f t="array" ref="BO34">_xlfn.IFS(AND($Z34&lt;&gt;"",AH34&lt;&gt;""),ABS($Z34-AH34),AND($Z34="",AH34=""),"",OR($Z34&lt;&gt;"",AH34&lt;&gt;""),"-")</f>
        <v/>
      </c>
      <c r="BP34" s="120" t="str" cm="1">
        <f t="array" ref="BP34">_xlfn.IFS(AND($Z34&lt;&gt;"",AI34&lt;&gt;""),ABS($Z34-AI34),AND($Z34="",AI34=""),"",OR($Z34&lt;&gt;"",AI34&lt;&gt;""),"-")</f>
        <v/>
      </c>
      <c r="BQ34" s="120" t="str" cm="1">
        <f t="array" ref="BQ34">_xlfn.IFS(AND($Z34&lt;&gt;"",AJ34&lt;&gt;""),ABS($Z34-AJ34),AND($Z34="",AJ34=""),"",OR($Z34&lt;&gt;"",AJ34&lt;&gt;""),"-")</f>
        <v/>
      </c>
      <c r="BR34" s="121" t="str" cm="1">
        <f t="array" ref="BR34">_xlfn.IFS(AND($AA34&lt;&gt;"",AB34&lt;&gt;""),ABS($AA34-AB34),AND($AA34="",AB34=""),"",OR($AA34&lt;&gt;"",AB34&lt;&gt;""),"-")</f>
        <v/>
      </c>
      <c r="BS34" s="120" t="str" cm="1">
        <f t="array" ref="BS34">_xlfn.IFS(AND($AA34&lt;&gt;"",AC34&lt;&gt;""),ABS($AA34-AC34),AND($AA34="",AC34=""),"",OR($AA34&lt;&gt;"",AC34&lt;&gt;""),"-")</f>
        <v/>
      </c>
      <c r="BT34" s="120" t="str" cm="1">
        <f t="array" ref="BT34">_xlfn.IFS(AND($AA34&lt;&gt;"",AD34&lt;&gt;""),ABS($AA34-AD34),AND($AA34="",AD34=""),"",OR($AA34&lt;&gt;"",AD34&lt;&gt;""),"-")</f>
        <v/>
      </c>
      <c r="BU34" s="120" t="str" cm="1">
        <f t="array" ref="BU34">_xlfn.IFS(AND($AA34&lt;&gt;"",AE34&lt;&gt;""),ABS($AA34-AE34),AND($AA34="",AE34=""),"",OR($AA34&lt;&gt;"",AE34&lt;&gt;""),"-")</f>
        <v/>
      </c>
      <c r="BV34" s="120" t="str" cm="1">
        <f t="array" ref="BV34">_xlfn.IFS(AND($AA34&lt;&gt;"",AF34&lt;&gt;""),ABS($AA34-AF34),AND($AA34="",AF34=""),"",OR($AA34&lt;&gt;"",AF34&lt;&gt;""),"-")</f>
        <v/>
      </c>
      <c r="BW34" s="120" t="str" cm="1">
        <f t="array" ref="BW34">_xlfn.IFS(AND($AA34&lt;&gt;"",AG34&lt;&gt;""),ABS($AA34-AG34),AND($AA34="",AG34=""),"",OR($AA34&lt;&gt;"",AG34&lt;&gt;""),"-")</f>
        <v/>
      </c>
      <c r="BX34" s="120" t="str" cm="1">
        <f t="array" ref="BX34">_xlfn.IFS(AND($AA34&lt;&gt;"",AH34&lt;&gt;""),ABS($AA34-AH34),AND($AA34="",AH34=""),"",OR($AA34&lt;&gt;"",AH34&lt;&gt;""),"-")</f>
        <v/>
      </c>
      <c r="BY34" s="120" t="str" cm="1">
        <f t="array" ref="BY34">_xlfn.IFS(AND($AA34&lt;&gt;"",AI34&lt;&gt;""),ABS($AA34-AI34),AND($AA34="",AI34=""),"",OR($AA34&lt;&gt;"",AI34&lt;&gt;""),"-")</f>
        <v/>
      </c>
      <c r="BZ34" s="120" t="str" cm="1">
        <f t="array" ref="BZ34">_xlfn.IFS(AND($AA34&lt;&gt;"",AJ34&lt;&gt;""),ABS($AA34-AJ34),AND($AA34="",AJ34=""),"",OR($AA34&lt;&gt;"",AJ34&lt;&gt;""),"-")</f>
        <v/>
      </c>
      <c r="CA34" s="121" t="str" cm="1">
        <f t="array" ref="CA34">_xlfn.IFS(AND($AB34&lt;&gt;"",AC34&lt;&gt;""),ABS($AB34-AC34),AND($AB34="",AC34=""),"",OR($AB34&lt;&gt;"",AC34&lt;&gt;""),"-")</f>
        <v/>
      </c>
      <c r="CB34" s="120" t="str" cm="1">
        <f t="array" ref="CB34">_xlfn.IFS(AND($AB34&lt;&gt;"",AD34&lt;&gt;""),ABS($AB34-AD34),AND($AB34="",AD34=""),"",OR($AB34&lt;&gt;"",AD34&lt;&gt;""),"-")</f>
        <v/>
      </c>
      <c r="CC34" s="120" t="str" cm="1">
        <f t="array" ref="CC34">_xlfn.IFS(AND($AB34&lt;&gt;"",AE34&lt;&gt;""),ABS($AB34-AE34),AND($AB34="",AE34=""),"",OR($AB34&lt;&gt;"",AE34&lt;&gt;""),"-")</f>
        <v/>
      </c>
      <c r="CD34" s="120" t="str" cm="1">
        <f t="array" ref="CD34">_xlfn.IFS(AND($AB34&lt;&gt;"",AF34&lt;&gt;""),ABS($AB34-AF34),AND($AB34="",AF34=""),"",OR($AB34&lt;&gt;"",AF34&lt;&gt;""),"-")</f>
        <v/>
      </c>
      <c r="CE34" s="120" t="str" cm="1">
        <f t="array" ref="CE34">_xlfn.IFS(AND($AB34&lt;&gt;"",AG34&lt;&gt;""),ABS($AB34-AG34),AND($AB34="",AG34=""),"",OR($AB34&lt;&gt;"",AG34&lt;&gt;""),"-")</f>
        <v/>
      </c>
      <c r="CF34" s="120" t="str" cm="1">
        <f t="array" ref="CF34">_xlfn.IFS(AND($AB34&lt;&gt;"",AH34&lt;&gt;""),ABS($AB34-AH34),AND($AB34="",AH34=""),"",OR($AB34&lt;&gt;"",AH34&lt;&gt;""),"-")</f>
        <v/>
      </c>
      <c r="CG34" s="120" t="str" cm="1">
        <f t="array" ref="CG34">_xlfn.IFS(AND($AB34&lt;&gt;"",AI34&lt;&gt;""),ABS($AB34-AI34),AND($AB34="",AI34=""),"",OR($AB34&lt;&gt;"",AI34&lt;&gt;""),"-")</f>
        <v/>
      </c>
      <c r="CH34" s="120" t="str" cm="1">
        <f t="array" ref="CH34">_xlfn.IFS(AND($AB34&lt;&gt;"",AJ34&lt;&gt;""),ABS($AB34-AJ34),AND($AB34="",AJ34=""),"",OR($AB34&lt;&gt;"",AJ34&lt;&gt;""),"-")</f>
        <v/>
      </c>
      <c r="CI34" s="121" t="str" cm="1">
        <f t="array" ref="CI34">_xlfn.IFS(AND($AC34&lt;&gt;"",AD34&lt;&gt;""),ABS($AC34-AD34),AND($AC34="",AD34=""),"",OR($AC34&lt;&gt;"",AD34&lt;&gt;""),"-")</f>
        <v/>
      </c>
      <c r="CJ34" s="120" t="str" cm="1">
        <f t="array" ref="CJ34">_xlfn.IFS(AND($AC34&lt;&gt;"",AE34&lt;&gt;""),ABS($AC34-AE34),AND($AC34="",AE34=""),"",OR($AC34&lt;&gt;"",AE34&lt;&gt;""),"-")</f>
        <v/>
      </c>
      <c r="CK34" s="120" t="str" cm="1">
        <f t="array" ref="CK34">_xlfn.IFS(AND($AC34&lt;&gt;"",AF34&lt;&gt;""),ABS($AC34-AF34),AND($AC34="",AF34=""),"",OR($AC34&lt;&gt;"",AF34&lt;&gt;""),"-")</f>
        <v/>
      </c>
      <c r="CL34" s="120" t="str" cm="1">
        <f t="array" ref="CL34">_xlfn.IFS(AND($AC34&lt;&gt;"",AG34&lt;&gt;""),ABS($AC34-AG34),AND($AC34="",AG34=""),"",OR($AC34&lt;&gt;"",AG34&lt;&gt;""),"-")</f>
        <v/>
      </c>
      <c r="CM34" s="120" t="str" cm="1">
        <f t="array" ref="CM34">_xlfn.IFS(AND($AC34&lt;&gt;"",AH34&lt;&gt;""),ABS($AC34-AH34),AND($AC34="",AH34=""),"",OR($AC34&lt;&gt;"",AH34&lt;&gt;""),"-")</f>
        <v/>
      </c>
      <c r="CN34" s="120" t="str" cm="1">
        <f t="array" ref="CN34">_xlfn.IFS(AND($AC34&lt;&gt;"",AI34&lt;&gt;""),ABS($AC34-AI34),AND($AC34="",AI34=""),"",OR($AC34&lt;&gt;"",AI34&lt;&gt;""),"-")</f>
        <v/>
      </c>
      <c r="CO34" s="120" t="str" cm="1">
        <f t="array" ref="CO34">_xlfn.IFS(AND($AC34&lt;&gt;"",AJ34&lt;&gt;""),ABS($AC34-AJ34),AND($AC34="",AJ34=""),"",OR($AC34&lt;&gt;"",AJ34&lt;&gt;""),"-")</f>
        <v/>
      </c>
      <c r="CP34" s="121" t="str" cm="1">
        <f t="array" ref="CP34">_xlfn.IFS(AND($AD34&lt;&gt;"",AE34&lt;&gt;""),ABS($AD34-AE34),AND($AD34="",AE34=""),"",OR($AD34&lt;&gt;"",AE34&lt;&gt;""),"-")</f>
        <v/>
      </c>
      <c r="CQ34" s="120" t="str" cm="1">
        <f t="array" ref="CQ34">_xlfn.IFS(AND($AD34&lt;&gt;"",AF34&lt;&gt;""),ABS($AD34-AF34),AND($AD34="",AF34=""),"",OR($AD34&lt;&gt;"",AF34&lt;&gt;""),"-")</f>
        <v/>
      </c>
      <c r="CR34" s="120" t="str" cm="1">
        <f t="array" ref="CR34">_xlfn.IFS(AND($AD34&lt;&gt;"",AG34&lt;&gt;""),ABS($AD34-AG34),AND($AD34="",AG34=""),"",OR($AD34&lt;&gt;"",AG34&lt;&gt;""),"-")</f>
        <v/>
      </c>
      <c r="CS34" s="120" t="str" cm="1">
        <f t="array" ref="CS34">_xlfn.IFS(AND($AD34&lt;&gt;"",AH34&lt;&gt;""),ABS($AD34-AH34),AND($AD34="",AH34=""),"",OR($AD34&lt;&gt;"",AH34&lt;&gt;""),"-")</f>
        <v/>
      </c>
      <c r="CT34" s="120" t="str" cm="1">
        <f t="array" ref="CT34">_xlfn.IFS(AND($AD34&lt;&gt;"",AI34&lt;&gt;""),ABS($AD34-AI34),AND($AD34="",AI34=""),"",OR($AD34&lt;&gt;"",AI34&lt;&gt;""),"-")</f>
        <v/>
      </c>
      <c r="CU34" s="120" t="str" cm="1">
        <f t="array" ref="CU34">_xlfn.IFS(AND($AD34&lt;&gt;"",AJ34&lt;&gt;""),ABS($AD34-AJ34),AND($AD34="",AJ34=""),"",OR($AD34&lt;&gt;"",AJ34&lt;&gt;""),"-")</f>
        <v/>
      </c>
      <c r="CV34" s="121" t="str" cm="1">
        <f t="array" ref="CV34">_xlfn.IFS(AND($AE34&lt;&gt;"",AF34&lt;&gt;""),ABS($AE34-AF34),AND($AE34="",AF34=""),"",OR($AE34&lt;&gt;"",AF34&lt;&gt;""),"-")</f>
        <v/>
      </c>
      <c r="CW34" s="120" t="str" cm="1">
        <f t="array" ref="CW34">_xlfn.IFS(AND($AE34&lt;&gt;"",AG34&lt;&gt;""),ABS($AE34-AG34),AND($AE34="",AG34=""),"",OR($AE34&lt;&gt;"",AG34&lt;&gt;""),"-")</f>
        <v/>
      </c>
      <c r="CX34" s="120" t="str" cm="1">
        <f t="array" ref="CX34">_xlfn.IFS(AND($AE34&lt;&gt;"",AH34&lt;&gt;""),ABS($AE34-AH34),AND($AE34="",AH34=""),"",OR($AE34&lt;&gt;"",AH34&lt;&gt;""),"-")</f>
        <v/>
      </c>
      <c r="CY34" s="120" t="str" cm="1">
        <f t="array" ref="CY34">_xlfn.IFS(AND($AE34&lt;&gt;"",AI34&lt;&gt;""),ABS($AE34-AI34),AND($AE34="",AI34=""),"",OR($AE34&lt;&gt;"",AI34&lt;&gt;""),"-")</f>
        <v/>
      </c>
      <c r="CZ34" s="120" t="str" cm="1">
        <f t="array" ref="CZ34">_xlfn.IFS(AND($AE34&lt;&gt;"",AJ34&lt;&gt;""),ABS($AE34-AJ34),AND($AE34="",AJ34=""),"",OR($AE34&lt;&gt;"",AJ34&lt;&gt;""),"-")</f>
        <v/>
      </c>
      <c r="DA34" s="121" t="str" cm="1">
        <f t="array" ref="DA34">_xlfn.IFS(AND($AF34&lt;&gt;"",AG34&lt;&gt;""),ABS($AF34-AG34),AND($AF34="",AG34=""),"",OR($AF34&lt;&gt;"",AG34&lt;&gt;""),"-")</f>
        <v/>
      </c>
      <c r="DB34" s="120" t="str" cm="1">
        <f t="array" ref="DB34">_xlfn.IFS(AND($AF34&lt;&gt;"",AH34&lt;&gt;""),ABS($AF34-AH34),AND($AF34="",AH34=""),"",OR($AF34&lt;&gt;"",AH34&lt;&gt;""),"-")</f>
        <v/>
      </c>
      <c r="DC34" s="120" t="str" cm="1">
        <f t="array" ref="DC34">_xlfn.IFS(AND($AF34&lt;&gt;"",AI34&lt;&gt;""),ABS($AF34-AI34),AND($AF34="",AI34=""),"",OR($AF34&lt;&gt;"",AI34&lt;&gt;""),"-")</f>
        <v/>
      </c>
      <c r="DD34" s="120" t="str" cm="1">
        <f t="array" ref="DD34">_xlfn.IFS(AND($AF34&lt;&gt;"",AJ34&lt;&gt;""),ABS($AF34-AJ34),AND($AF34="",AJ34=""),"",OR($AF34&lt;&gt;"",AJ34&lt;&gt;""),"-")</f>
        <v/>
      </c>
      <c r="DE34" s="121" t="str" cm="1">
        <f t="array" ref="DE34">_xlfn.IFS(AND($AG34&lt;&gt;"",AH34&lt;&gt;""),ABS($AG34-AH34),AND($AG34="",AH34=""),"",OR($AG34&lt;&gt;"",AH34&lt;&gt;""),"-")</f>
        <v/>
      </c>
      <c r="DF34" s="120" t="str" cm="1">
        <f t="array" ref="DF34">_xlfn.IFS(AND($AG34&lt;&gt;"",AI34&lt;&gt;""),ABS($AG34-AI34),AND($AG34="",AI34=""),"",OR($AG34&lt;&gt;"",AI34&lt;&gt;""),"-")</f>
        <v/>
      </c>
      <c r="DG34" s="120" t="str" cm="1">
        <f t="array" ref="DG34">_xlfn.IFS(AND($AG34&lt;&gt;"",AJ34&lt;&gt;""),ABS($AG34-AJ34),AND($AG34="",AJ34=""),"",OR($AG34&lt;&gt;"",AJ34&lt;&gt;""),"-")</f>
        <v/>
      </c>
      <c r="DH34" s="121" t="str" cm="1">
        <f t="array" ref="DH34">_xlfn.IFS(AND($AH34&lt;&gt;"",AI34&lt;&gt;""),ABS($AH34-AI34),AND($AH34="",AI34=""),"",OR($AH34&lt;&gt;"",AI34&lt;&gt;""),"-")</f>
        <v/>
      </c>
      <c r="DI34" s="120" t="str" cm="1">
        <f t="array" ref="DI34">_xlfn.IFS(AND($AH34&lt;&gt;"",AJ34&lt;&gt;""),ABS($AH34-AJ34),AND($AH34="",AJ34=""),"",OR($AH34&lt;&gt;"",AJ34&lt;&gt;""),"-")</f>
        <v/>
      </c>
      <c r="DJ34" s="121" t="str" cm="1">
        <f t="array" ref="DJ34">_xlfn.IFS(AND($AI34&lt;&gt;"",AJ34&lt;&gt;""),ABS($AI34-AJ34),AND($AI34="",AJ34=""),"",OR($AI34&lt;&gt;"",AJ34&lt;&gt;""),"-")</f>
        <v/>
      </c>
    </row>
    <row r="35" spans="1:114" x14ac:dyDescent="0.2">
      <c r="A35" s="120" t="e">
        <f t="shared" si="9"/>
        <v>#DIV/0!</v>
      </c>
      <c r="B35" s="186" t="e">
        <f t="shared" si="10"/>
        <v>#DIV/0!</v>
      </c>
      <c r="C35" s="186" t="e">
        <f t="shared" si="11"/>
        <v>#DIV/0!</v>
      </c>
      <c r="D35" s="186" t="e">
        <f t="shared" si="12"/>
        <v>#DIV/0!</v>
      </c>
      <c r="E35" s="263">
        <f t="shared" si="13"/>
        <v>0</v>
      </c>
      <c r="F35" s="186">
        <f t="shared" si="14"/>
        <v>0</v>
      </c>
      <c r="G35" s="186" t="e">
        <f t="shared" si="15"/>
        <v>#DIV/0!</v>
      </c>
      <c r="H35" s="262" t="str">
        <f t="shared" si="16"/>
        <v/>
      </c>
      <c r="I35" s="187" t="str">
        <f t="shared" si="17"/>
        <v/>
      </c>
      <c r="J35" s="260" t="s">
        <v>121</v>
      </c>
      <c r="K35" s="259" t="e">
        <f>VLOOKUP($J35,Merged_couplings!$B:$BU,MATCH(K$1,Merged_couplings!$B$1:$BU$1,0),FALSE)</f>
        <v>#N/A</v>
      </c>
      <c r="L35" s="258" t="e">
        <f>VLOOKUP($J35,Merged_couplings!$B:$BU,MATCH(L$1,Merged_couplings!$B$1:$BU$1,0),FALSE)</f>
        <v>#N/A</v>
      </c>
      <c r="M35" s="258" t="e">
        <f>VLOOKUP($J35,Merged_couplings!$B:$BU,MATCH(M$1,Merged_couplings!$B$1:$BU$1,0),FALSE)</f>
        <v>#N/A</v>
      </c>
      <c r="N35" s="258" t="e">
        <f>VLOOKUP($J35,Merged_couplings!$B:$BU,MATCH(N$1,Merged_couplings!$B$1:$BU$1,0),FALSE)</f>
        <v>#N/A</v>
      </c>
      <c r="O35" s="258" t="e">
        <f>VLOOKUP($J35,Merged_couplings!$B:$BU,MATCH(O$1,Merged_couplings!$B$1:$BU$1,0),FALSE)</f>
        <v>#N/A</v>
      </c>
      <c r="P35" s="258" t="e">
        <f>VLOOKUP($J35,Merged_couplings!$B:$BU,MATCH(P$1,Merged_couplings!$B$1:$BU$1,0),FALSE)</f>
        <v>#N/A</v>
      </c>
      <c r="Q35" s="258" t="e">
        <f>VLOOKUP($J35,Merged_couplings!$B:$BU,MATCH(Q$1,Merged_couplings!$B$1:$BU$1,0),FALSE)</f>
        <v>#N/A</v>
      </c>
      <c r="R35" s="258" t="e">
        <f>VLOOKUP($J35,Merged_couplings!$B:$BU,MATCH(R$1,Merged_couplings!$B$1:$BU$1,0),FALSE)</f>
        <v>#N/A</v>
      </c>
      <c r="S35" s="258" t="e">
        <f>VLOOKUP($J35,Merged_couplings!$B:$BU,MATCH(S$1,Merged_couplings!$B$1:$BU$1,0),FALSE)</f>
        <v>#N/A</v>
      </c>
      <c r="T35" s="258" t="e">
        <f>VLOOKUP($J35,Merged_couplings!$B:$BU,MATCH(T$1,Merged_couplings!$B$1:$BU$1,0),FALSE)</f>
        <v>#N/A</v>
      </c>
      <c r="U35" s="258" t="e">
        <f>VLOOKUP($J35,Merged_couplings!$B:$BU,MATCH(U$1,Merged_couplings!$B$1:$BU$1,0),FALSE)</f>
        <v>#N/A</v>
      </c>
      <c r="V35" s="258" t="e">
        <f>VLOOKUP($J35,Merged_couplings!$B:$BU,MATCH(V$1,Merged_couplings!$B$1:$BU$1,0),FALSE)</f>
        <v>#N/A</v>
      </c>
      <c r="W35" s="258" t="e">
        <f>VLOOKUP($J35,Merged_couplings!$B:$BU,MATCH(W$1,Merged_couplings!$B$1:$BU$1,0),FALSE)</f>
        <v>#N/A</v>
      </c>
      <c r="X35" s="121" t="str">
        <f>_xlfn.IFNA(VLOOKUP($J35,Merged_couplings!$B:$R,MATCH(X$1,Merged_couplings!$B$1:$R$1,0),FALSE),"")</f>
        <v/>
      </c>
      <c r="Y35" s="120" t="str">
        <f>_xlfn.IFNA(VLOOKUP($J35,Merged_couplings!$B:$R,MATCH(Y$1,Merged_couplings!$B$1:$R$1,0),FALSE),"")</f>
        <v/>
      </c>
      <c r="Z35" s="120" t="str">
        <f>_xlfn.IFNA(VLOOKUP($J35,Merged_couplings!$B:$R,MATCH(Z$1,Merged_couplings!$B$1:$R$1,0),FALSE),"")</f>
        <v/>
      </c>
      <c r="AA35" s="120" t="str">
        <f>_xlfn.IFNA(VLOOKUP($J35,Merged_couplings!$B:$R,MATCH(AA$1,Merged_couplings!$B$1:$R$1,0),FALSE),"")</f>
        <v/>
      </c>
      <c r="AB35" s="120" t="str">
        <f>_xlfn.IFNA(VLOOKUP($J35,Merged_couplings!$B:$R,MATCH(AB$1,Merged_couplings!$B$1:$R$1,0),FALSE),"")</f>
        <v/>
      </c>
      <c r="AC35" s="120" t="str">
        <f>_xlfn.IFNA(VLOOKUP($J35,Merged_couplings!$B:$R,MATCH(AC$1,Merged_couplings!$B$1:$R$1,0),FALSE),"")</f>
        <v/>
      </c>
      <c r="AD35" s="120" t="str">
        <f>_xlfn.IFNA(VLOOKUP($J35,Merged_couplings!$B:$R,MATCH(AD$1,Merged_couplings!$B$1:$R$1,0),FALSE),"")</f>
        <v/>
      </c>
      <c r="AE35" s="120" t="str">
        <f>_xlfn.IFNA(VLOOKUP($J35,Merged_couplings!$B:$R,MATCH(AE$1,Merged_couplings!$B$1:$R$1,0),FALSE),"")</f>
        <v/>
      </c>
      <c r="AF35" s="120" t="str">
        <f>_xlfn.IFNA(VLOOKUP($J35,Merged_couplings!$B:$R,MATCH(AF$1,Merged_couplings!$B$1:$R$1,0),FALSE),"")</f>
        <v/>
      </c>
      <c r="AG35" s="120" t="str">
        <f>_xlfn.IFNA(VLOOKUP($J35,Merged_couplings!$B:$R,MATCH(AG$1,Merged_couplings!$B$1:$R$1,0),FALSE),"")</f>
        <v/>
      </c>
      <c r="AH35" s="120" t="str">
        <f>_xlfn.IFNA(VLOOKUP($J35,Merged_couplings!$B:$R,MATCH(AH$1,Merged_couplings!$B$1:$R$1,0),FALSE),"")</f>
        <v/>
      </c>
      <c r="AI35" s="120" t="str">
        <f>_xlfn.IFNA(VLOOKUP($J35,Merged_couplings!$B:$R,MATCH(AI$1,Merged_couplings!$B$1:$R$1,0),FALSE),"")</f>
        <v/>
      </c>
      <c r="AJ35" s="120" t="str">
        <f>_xlfn.IFNA(VLOOKUP($J35,Merged_couplings!$B:$R,MATCH(AJ$1,Merged_couplings!$B$1:$R$1,0),FALSE),"")</f>
        <v/>
      </c>
      <c r="AK35" s="123" t="str" cm="1">
        <f t="array" ref="AK35">_xlfn.IFS(AND($X35&lt;&gt;"",Y35&lt;&gt;""),ABS($X35-Y35),AND($X35="",Y35=""),"",OR($X35&lt;&gt;"",Y35&lt;&gt;""),"-")</f>
        <v/>
      </c>
      <c r="AL35" s="122" t="str" cm="1">
        <f t="array" ref="AL35">_xlfn.IFS(AND($X35&lt;&gt;"",Z35&lt;&gt;""),ABS($X35-Z35),AND($X35="",Z35=""),"",OR($X35&lt;&gt;"",Z35&lt;&gt;""),"-")</f>
        <v/>
      </c>
      <c r="AM35" s="122" t="str" cm="1">
        <f t="array" ref="AM35">_xlfn.IFS(AND($X35&lt;&gt;"",AA35&lt;&gt;""),ABS($X35-AA35),AND($X35="",AA35=""),"",OR($X35&lt;&gt;"",AA35&lt;&gt;""),"-")</f>
        <v/>
      </c>
      <c r="AN35" s="122" t="str" cm="1">
        <f t="array" ref="AN35">_xlfn.IFS(AND($X35&lt;&gt;"",AB35&lt;&gt;""),ABS($X35-AB35),AND($X35="",AB35=""),"",OR($X35&lt;&gt;"",AB35&lt;&gt;""),"-")</f>
        <v/>
      </c>
      <c r="AO35" s="122" t="str" cm="1">
        <f t="array" ref="AO35">_xlfn.IFS(AND($X35&lt;&gt;"",AC35&lt;&gt;""),ABS($X35-AC35),AND($X35="",AC35=""),"",OR($X35&lt;&gt;"",AC35&lt;&gt;""),"-")</f>
        <v/>
      </c>
      <c r="AP35" s="122" t="str" cm="1">
        <f t="array" ref="AP35">_xlfn.IFS(AND($X35&lt;&gt;"",AD35&lt;&gt;""),ABS($X35-AD35),AND($X35="",AD35=""),"",OR($X35&lt;&gt;"",AD35&lt;&gt;""),"-")</f>
        <v/>
      </c>
      <c r="AQ35" s="122" t="str" cm="1">
        <f t="array" ref="AQ35">_xlfn.IFS(AND($X35&lt;&gt;"",AE35&lt;&gt;""),ABS($X35-AE35),AND($X35="",AE35=""),"",OR($X35&lt;&gt;"",AE35&lt;&gt;""),"-")</f>
        <v/>
      </c>
      <c r="AR35" s="122" t="str" cm="1">
        <f t="array" ref="AR35">_xlfn.IFS(AND($X35&lt;&gt;"",AF35&lt;&gt;""),ABS($X35-AF35),AND($X35="",AF35=""),"",OR($X35&lt;&gt;"",AF35&lt;&gt;""),"-")</f>
        <v/>
      </c>
      <c r="AS35" s="122" t="str" cm="1">
        <f t="array" ref="AS35">_xlfn.IFS(AND($X35&lt;&gt;"",AG35&lt;&gt;""),ABS($X35-AG35),AND($X35="",AG35=""),"",OR($X35&lt;&gt;"",AG35&lt;&gt;""),"-")</f>
        <v/>
      </c>
      <c r="AT35" s="122" t="str" cm="1">
        <f t="array" ref="AT35">_xlfn.IFS(AND($X35&lt;&gt;"",AH35&lt;&gt;""),ABS($X35-AH35),AND($X35="",AH35=""),"",OR($X35&lt;&gt;"",AH35&lt;&gt;""),"-")</f>
        <v/>
      </c>
      <c r="AU35" s="122" t="str" cm="1">
        <f t="array" ref="AU35">_xlfn.IFS(AND($X35&lt;&gt;"",AI35&lt;&gt;""),ABS($X35-AI35),AND($X35="",AI35=""),"",OR($X35&lt;&gt;"",AI35&lt;&gt;""),"-")</f>
        <v/>
      </c>
      <c r="AV35" s="122" t="str" cm="1">
        <f t="array" ref="AV35">_xlfn.IFS(AND($X35&lt;&gt;"",AJ35&lt;&gt;""),ABS($X35-AJ35),AND($X35="",AJ35=""),"",OR($X35&lt;&gt;"",AJ35&lt;&gt;""),"-")</f>
        <v/>
      </c>
      <c r="AW35" s="123" t="str" cm="1">
        <f t="array" ref="AW35">_xlfn.IFS(AND($Y35&lt;&gt;"",Z35&lt;&gt;""),ABS($Y35-Z35),AND($Y35="",Z35=""),"",OR($Y35&lt;&gt;"",Z35&lt;&gt;""),"-")</f>
        <v/>
      </c>
      <c r="AX35" s="122" t="str" cm="1">
        <f t="array" ref="AX35">_xlfn.IFS(AND($Y35&lt;&gt;"",AA35&lt;&gt;""),ABS($Y35-AA35),AND($Y35="",AA35=""),"",OR($Y35&lt;&gt;"",AA35&lt;&gt;""),"-")</f>
        <v/>
      </c>
      <c r="AY35" s="122" t="str" cm="1">
        <f t="array" ref="AY35">_xlfn.IFS(AND($Y35&lt;&gt;"",AB35&lt;&gt;""),ABS($Y35-AB35),AND($Y35="",AB35=""),"",OR($Y35&lt;&gt;"",AB35&lt;&gt;""),"-")</f>
        <v/>
      </c>
      <c r="AZ35" s="122" t="str" cm="1">
        <f t="array" ref="AZ35">_xlfn.IFS(AND($Y35&lt;&gt;"",AC35&lt;&gt;""),ABS($Y35-AC35),AND($Y35="",AC35=""),"",OR($Y35&lt;&gt;"",AC35&lt;&gt;""),"-")</f>
        <v/>
      </c>
      <c r="BA35" s="122" t="str" cm="1">
        <f t="array" ref="BA35">_xlfn.IFS(AND($Y35&lt;&gt;"",AD35&lt;&gt;""),ABS($Y35-AD35),AND($Y35="",AD35=""),"",OR($Y35&lt;&gt;"",AD35&lt;&gt;""),"-")</f>
        <v/>
      </c>
      <c r="BB35" s="122" t="str" cm="1">
        <f t="array" ref="BB35">_xlfn.IFS(AND($Y35&lt;&gt;"",AE35&lt;&gt;""),ABS($Y35-AE35),AND($Y35="",AE35=""),"",OR($Y35&lt;&gt;"",AE35&lt;&gt;""),"-")</f>
        <v/>
      </c>
      <c r="BC35" s="122" t="str" cm="1">
        <f t="array" ref="BC35">_xlfn.IFS(AND($Y35&lt;&gt;"",AF35&lt;&gt;""),ABS($Y35-AF35),AND($Y35="",AF35=""),"",OR($Y35&lt;&gt;"",AF35&lt;&gt;""),"-")</f>
        <v/>
      </c>
      <c r="BD35" s="122" t="str" cm="1">
        <f t="array" ref="BD35">_xlfn.IFS(AND($Y35&lt;&gt;"",AG35&lt;&gt;""),ABS($Y35-AG35),AND($Y35="",AG35=""),"",OR($Y35&lt;&gt;"",AG35&lt;&gt;""),"-")</f>
        <v/>
      </c>
      <c r="BE35" s="122" t="str" cm="1">
        <f t="array" ref="BE35">_xlfn.IFS(AND($Y35&lt;&gt;"",AH35&lt;&gt;""),ABS($Y35-AH35),AND($Y35="",AH35=""),"",OR($Y35&lt;&gt;"",AH35&lt;&gt;""),"-")</f>
        <v/>
      </c>
      <c r="BF35" s="122" t="str" cm="1">
        <f t="array" ref="BF35">_xlfn.IFS(AND($Y35&lt;&gt;"",AI35&lt;&gt;""),ABS($Y35-AI35),AND($Y35="",AI35=""),"",OR($Y35&lt;&gt;"",AI35&lt;&gt;""),"-")</f>
        <v/>
      </c>
      <c r="BG35" s="122" t="str" cm="1">
        <f t="array" ref="BG35">_xlfn.IFS(AND($Y35&lt;&gt;"",AJ35&lt;&gt;""),ABS($Y35-AJ35),AND($Y35="",AJ35=""),"",OR($Y35&lt;&gt;"",AJ35&lt;&gt;""),"-")</f>
        <v/>
      </c>
      <c r="BH35" s="121" t="str" cm="1">
        <f t="array" ref="BH35">_xlfn.IFS(AND($Z35&lt;&gt;"",AA35&lt;&gt;""),ABS($Z35-AA35),AND($Z35="",AA35=""),"",OR($Z35&lt;&gt;"",AA35&lt;&gt;""),"-")</f>
        <v/>
      </c>
      <c r="BI35" s="120" t="str" cm="1">
        <f t="array" ref="BI35">_xlfn.IFS(AND($Z35&lt;&gt;"",AB35&lt;&gt;""),ABS($Z35-AB35),AND($Z35="",AB35=""),"",OR($Z35&lt;&gt;"",AB35&lt;&gt;""),"-")</f>
        <v/>
      </c>
      <c r="BJ35" s="120" t="str" cm="1">
        <f t="array" ref="BJ35">_xlfn.IFS(AND($Z35&lt;&gt;"",AC35&lt;&gt;""),ABS($Z35-AC35),AND($Z35="",AC35=""),"",OR($Z35&lt;&gt;"",AC35&lt;&gt;""),"-")</f>
        <v/>
      </c>
      <c r="BK35" s="120" t="str" cm="1">
        <f t="array" ref="BK35">_xlfn.IFS(AND($Z35&lt;&gt;"",AD35&lt;&gt;""),ABS($Z35-AD35),AND($Z35="",AD35=""),"",OR($Z35&lt;&gt;"",AD35&lt;&gt;""),"-")</f>
        <v/>
      </c>
      <c r="BL35" s="120" t="str" cm="1">
        <f t="array" ref="BL35">_xlfn.IFS(AND($Z35&lt;&gt;"",AE35&lt;&gt;""),ABS($Z35-AE35),AND($Z35="",AE35=""),"",OR($Z35&lt;&gt;"",AE35&lt;&gt;""),"-")</f>
        <v/>
      </c>
      <c r="BM35" s="120" t="str" cm="1">
        <f t="array" ref="BM35">_xlfn.IFS(AND($Z35&lt;&gt;"",AF35&lt;&gt;""),ABS($Z35-AF35),AND($Z35="",AF35=""),"",OR($Z35&lt;&gt;"",AF35&lt;&gt;""),"-")</f>
        <v/>
      </c>
      <c r="BN35" s="120" t="str" cm="1">
        <f t="array" ref="BN35">_xlfn.IFS(AND($Z35&lt;&gt;"",AG35&lt;&gt;""),ABS($Z35-AG35),AND($Z35="",AG35=""),"",OR($Z35&lt;&gt;"",AG35&lt;&gt;""),"-")</f>
        <v/>
      </c>
      <c r="BO35" s="120" t="str" cm="1">
        <f t="array" ref="BO35">_xlfn.IFS(AND($Z35&lt;&gt;"",AH35&lt;&gt;""),ABS($Z35-AH35),AND($Z35="",AH35=""),"",OR($Z35&lt;&gt;"",AH35&lt;&gt;""),"-")</f>
        <v/>
      </c>
      <c r="BP35" s="120" t="str" cm="1">
        <f t="array" ref="BP35">_xlfn.IFS(AND($Z35&lt;&gt;"",AI35&lt;&gt;""),ABS($Z35-AI35),AND($Z35="",AI35=""),"",OR($Z35&lt;&gt;"",AI35&lt;&gt;""),"-")</f>
        <v/>
      </c>
      <c r="BQ35" s="120" t="str" cm="1">
        <f t="array" ref="BQ35">_xlfn.IFS(AND($Z35&lt;&gt;"",AJ35&lt;&gt;""),ABS($Z35-AJ35),AND($Z35="",AJ35=""),"",OR($Z35&lt;&gt;"",AJ35&lt;&gt;""),"-")</f>
        <v/>
      </c>
      <c r="BR35" s="121" t="str" cm="1">
        <f t="array" ref="BR35">_xlfn.IFS(AND($AA35&lt;&gt;"",AB35&lt;&gt;""),ABS($AA35-AB35),AND($AA35="",AB35=""),"",OR($AA35&lt;&gt;"",AB35&lt;&gt;""),"-")</f>
        <v/>
      </c>
      <c r="BS35" s="120" t="str" cm="1">
        <f t="array" ref="BS35">_xlfn.IFS(AND($AA35&lt;&gt;"",AC35&lt;&gt;""),ABS($AA35-AC35),AND($AA35="",AC35=""),"",OR($AA35&lt;&gt;"",AC35&lt;&gt;""),"-")</f>
        <v/>
      </c>
      <c r="BT35" s="120" t="str" cm="1">
        <f t="array" ref="BT35">_xlfn.IFS(AND($AA35&lt;&gt;"",AD35&lt;&gt;""),ABS($AA35-AD35),AND($AA35="",AD35=""),"",OR($AA35&lt;&gt;"",AD35&lt;&gt;""),"-")</f>
        <v/>
      </c>
      <c r="BU35" s="120" t="str" cm="1">
        <f t="array" ref="BU35">_xlfn.IFS(AND($AA35&lt;&gt;"",AE35&lt;&gt;""),ABS($AA35-AE35),AND($AA35="",AE35=""),"",OR($AA35&lt;&gt;"",AE35&lt;&gt;""),"-")</f>
        <v/>
      </c>
      <c r="BV35" s="120" t="str" cm="1">
        <f t="array" ref="BV35">_xlfn.IFS(AND($AA35&lt;&gt;"",AF35&lt;&gt;""),ABS($AA35-AF35),AND($AA35="",AF35=""),"",OR($AA35&lt;&gt;"",AF35&lt;&gt;""),"-")</f>
        <v/>
      </c>
      <c r="BW35" s="120" t="str" cm="1">
        <f t="array" ref="BW35">_xlfn.IFS(AND($AA35&lt;&gt;"",AG35&lt;&gt;""),ABS($AA35-AG35),AND($AA35="",AG35=""),"",OR($AA35&lt;&gt;"",AG35&lt;&gt;""),"-")</f>
        <v/>
      </c>
      <c r="BX35" s="120" t="str" cm="1">
        <f t="array" ref="BX35">_xlfn.IFS(AND($AA35&lt;&gt;"",AH35&lt;&gt;""),ABS($AA35-AH35),AND($AA35="",AH35=""),"",OR($AA35&lt;&gt;"",AH35&lt;&gt;""),"-")</f>
        <v/>
      </c>
      <c r="BY35" s="120" t="str" cm="1">
        <f t="array" ref="BY35">_xlfn.IFS(AND($AA35&lt;&gt;"",AI35&lt;&gt;""),ABS($AA35-AI35),AND($AA35="",AI35=""),"",OR($AA35&lt;&gt;"",AI35&lt;&gt;""),"-")</f>
        <v/>
      </c>
      <c r="BZ35" s="120" t="str" cm="1">
        <f t="array" ref="BZ35">_xlfn.IFS(AND($AA35&lt;&gt;"",AJ35&lt;&gt;""),ABS($AA35-AJ35),AND($AA35="",AJ35=""),"",OR($AA35&lt;&gt;"",AJ35&lt;&gt;""),"-")</f>
        <v/>
      </c>
      <c r="CA35" s="121" t="str" cm="1">
        <f t="array" ref="CA35">_xlfn.IFS(AND($AB35&lt;&gt;"",AC35&lt;&gt;""),ABS($AB35-AC35),AND($AB35="",AC35=""),"",OR($AB35&lt;&gt;"",AC35&lt;&gt;""),"-")</f>
        <v/>
      </c>
      <c r="CB35" s="120" t="str" cm="1">
        <f t="array" ref="CB35">_xlfn.IFS(AND($AB35&lt;&gt;"",AD35&lt;&gt;""),ABS($AB35-AD35),AND($AB35="",AD35=""),"",OR($AB35&lt;&gt;"",AD35&lt;&gt;""),"-")</f>
        <v/>
      </c>
      <c r="CC35" s="120" t="str" cm="1">
        <f t="array" ref="CC35">_xlfn.IFS(AND($AB35&lt;&gt;"",AE35&lt;&gt;""),ABS($AB35-AE35),AND($AB35="",AE35=""),"",OR($AB35&lt;&gt;"",AE35&lt;&gt;""),"-")</f>
        <v/>
      </c>
      <c r="CD35" s="120" t="str" cm="1">
        <f t="array" ref="CD35">_xlfn.IFS(AND($AB35&lt;&gt;"",AF35&lt;&gt;""),ABS($AB35-AF35),AND($AB35="",AF35=""),"",OR($AB35&lt;&gt;"",AF35&lt;&gt;""),"-")</f>
        <v/>
      </c>
      <c r="CE35" s="120" t="str" cm="1">
        <f t="array" ref="CE35">_xlfn.IFS(AND($AB35&lt;&gt;"",AG35&lt;&gt;""),ABS($AB35-AG35),AND($AB35="",AG35=""),"",OR($AB35&lt;&gt;"",AG35&lt;&gt;""),"-")</f>
        <v/>
      </c>
      <c r="CF35" s="120" t="str" cm="1">
        <f t="array" ref="CF35">_xlfn.IFS(AND($AB35&lt;&gt;"",AH35&lt;&gt;""),ABS($AB35-AH35),AND($AB35="",AH35=""),"",OR($AB35&lt;&gt;"",AH35&lt;&gt;""),"-")</f>
        <v/>
      </c>
      <c r="CG35" s="120" t="str" cm="1">
        <f t="array" ref="CG35">_xlfn.IFS(AND($AB35&lt;&gt;"",AI35&lt;&gt;""),ABS($AB35-AI35),AND($AB35="",AI35=""),"",OR($AB35&lt;&gt;"",AI35&lt;&gt;""),"-")</f>
        <v/>
      </c>
      <c r="CH35" s="120" t="str" cm="1">
        <f t="array" ref="CH35">_xlfn.IFS(AND($AB35&lt;&gt;"",AJ35&lt;&gt;""),ABS($AB35-AJ35),AND($AB35="",AJ35=""),"",OR($AB35&lt;&gt;"",AJ35&lt;&gt;""),"-")</f>
        <v/>
      </c>
      <c r="CI35" s="121" t="str" cm="1">
        <f t="array" ref="CI35">_xlfn.IFS(AND($AC35&lt;&gt;"",AD35&lt;&gt;""),ABS($AC35-AD35),AND($AC35="",AD35=""),"",OR($AC35&lt;&gt;"",AD35&lt;&gt;""),"-")</f>
        <v/>
      </c>
      <c r="CJ35" s="120" t="str" cm="1">
        <f t="array" ref="CJ35">_xlfn.IFS(AND($AC35&lt;&gt;"",AE35&lt;&gt;""),ABS($AC35-AE35),AND($AC35="",AE35=""),"",OR($AC35&lt;&gt;"",AE35&lt;&gt;""),"-")</f>
        <v/>
      </c>
      <c r="CK35" s="120" t="str" cm="1">
        <f t="array" ref="CK35">_xlfn.IFS(AND($AC35&lt;&gt;"",AF35&lt;&gt;""),ABS($AC35-AF35),AND($AC35="",AF35=""),"",OR($AC35&lt;&gt;"",AF35&lt;&gt;""),"-")</f>
        <v/>
      </c>
      <c r="CL35" s="120" t="str" cm="1">
        <f t="array" ref="CL35">_xlfn.IFS(AND($AC35&lt;&gt;"",AG35&lt;&gt;""),ABS($AC35-AG35),AND($AC35="",AG35=""),"",OR($AC35&lt;&gt;"",AG35&lt;&gt;""),"-")</f>
        <v/>
      </c>
      <c r="CM35" s="120" t="str" cm="1">
        <f t="array" ref="CM35">_xlfn.IFS(AND($AC35&lt;&gt;"",AH35&lt;&gt;""),ABS($AC35-AH35),AND($AC35="",AH35=""),"",OR($AC35&lt;&gt;"",AH35&lt;&gt;""),"-")</f>
        <v/>
      </c>
      <c r="CN35" s="120" t="str" cm="1">
        <f t="array" ref="CN35">_xlfn.IFS(AND($AC35&lt;&gt;"",AI35&lt;&gt;""),ABS($AC35-AI35),AND($AC35="",AI35=""),"",OR($AC35&lt;&gt;"",AI35&lt;&gt;""),"-")</f>
        <v/>
      </c>
      <c r="CO35" s="120" t="str" cm="1">
        <f t="array" ref="CO35">_xlfn.IFS(AND($AC35&lt;&gt;"",AJ35&lt;&gt;""),ABS($AC35-AJ35),AND($AC35="",AJ35=""),"",OR($AC35&lt;&gt;"",AJ35&lt;&gt;""),"-")</f>
        <v/>
      </c>
      <c r="CP35" s="121" t="str" cm="1">
        <f t="array" ref="CP35">_xlfn.IFS(AND($AD35&lt;&gt;"",AE35&lt;&gt;""),ABS($AD35-AE35),AND($AD35="",AE35=""),"",OR($AD35&lt;&gt;"",AE35&lt;&gt;""),"-")</f>
        <v/>
      </c>
      <c r="CQ35" s="120" t="str" cm="1">
        <f t="array" ref="CQ35">_xlfn.IFS(AND($AD35&lt;&gt;"",AF35&lt;&gt;""),ABS($AD35-AF35),AND($AD35="",AF35=""),"",OR($AD35&lt;&gt;"",AF35&lt;&gt;""),"-")</f>
        <v/>
      </c>
      <c r="CR35" s="120" t="str" cm="1">
        <f t="array" ref="CR35">_xlfn.IFS(AND($AD35&lt;&gt;"",AG35&lt;&gt;""),ABS($AD35-AG35),AND($AD35="",AG35=""),"",OR($AD35&lt;&gt;"",AG35&lt;&gt;""),"-")</f>
        <v/>
      </c>
      <c r="CS35" s="120" t="str" cm="1">
        <f t="array" ref="CS35">_xlfn.IFS(AND($AD35&lt;&gt;"",AH35&lt;&gt;""),ABS($AD35-AH35),AND($AD35="",AH35=""),"",OR($AD35&lt;&gt;"",AH35&lt;&gt;""),"-")</f>
        <v/>
      </c>
      <c r="CT35" s="120" t="str" cm="1">
        <f t="array" ref="CT35">_xlfn.IFS(AND($AD35&lt;&gt;"",AI35&lt;&gt;""),ABS($AD35-AI35),AND($AD35="",AI35=""),"",OR($AD35&lt;&gt;"",AI35&lt;&gt;""),"-")</f>
        <v/>
      </c>
      <c r="CU35" s="120" t="str" cm="1">
        <f t="array" ref="CU35">_xlfn.IFS(AND($AD35&lt;&gt;"",AJ35&lt;&gt;""),ABS($AD35-AJ35),AND($AD35="",AJ35=""),"",OR($AD35&lt;&gt;"",AJ35&lt;&gt;""),"-")</f>
        <v/>
      </c>
      <c r="CV35" s="121" t="str" cm="1">
        <f t="array" ref="CV35">_xlfn.IFS(AND($AE35&lt;&gt;"",AF35&lt;&gt;""),ABS($AE35-AF35),AND($AE35="",AF35=""),"",OR($AE35&lt;&gt;"",AF35&lt;&gt;""),"-")</f>
        <v/>
      </c>
      <c r="CW35" s="120" t="str" cm="1">
        <f t="array" ref="CW35">_xlfn.IFS(AND($AE35&lt;&gt;"",AG35&lt;&gt;""),ABS($AE35-AG35),AND($AE35="",AG35=""),"",OR($AE35&lt;&gt;"",AG35&lt;&gt;""),"-")</f>
        <v/>
      </c>
      <c r="CX35" s="120" t="str" cm="1">
        <f t="array" ref="CX35">_xlfn.IFS(AND($AE35&lt;&gt;"",AH35&lt;&gt;""),ABS($AE35-AH35),AND($AE35="",AH35=""),"",OR($AE35&lt;&gt;"",AH35&lt;&gt;""),"-")</f>
        <v/>
      </c>
      <c r="CY35" s="120" t="str" cm="1">
        <f t="array" ref="CY35">_xlfn.IFS(AND($AE35&lt;&gt;"",AI35&lt;&gt;""),ABS($AE35-AI35),AND($AE35="",AI35=""),"",OR($AE35&lt;&gt;"",AI35&lt;&gt;""),"-")</f>
        <v/>
      </c>
      <c r="CZ35" s="120" t="str" cm="1">
        <f t="array" ref="CZ35">_xlfn.IFS(AND($AE35&lt;&gt;"",AJ35&lt;&gt;""),ABS($AE35-AJ35),AND($AE35="",AJ35=""),"",OR($AE35&lt;&gt;"",AJ35&lt;&gt;""),"-")</f>
        <v/>
      </c>
      <c r="DA35" s="121" t="str" cm="1">
        <f t="array" ref="DA35">_xlfn.IFS(AND($AF35&lt;&gt;"",AG35&lt;&gt;""),ABS($AF35-AG35),AND($AF35="",AG35=""),"",OR($AF35&lt;&gt;"",AG35&lt;&gt;""),"-")</f>
        <v/>
      </c>
      <c r="DB35" s="120" t="str" cm="1">
        <f t="array" ref="DB35">_xlfn.IFS(AND($AF35&lt;&gt;"",AH35&lt;&gt;""),ABS($AF35-AH35),AND($AF35="",AH35=""),"",OR($AF35&lt;&gt;"",AH35&lt;&gt;""),"-")</f>
        <v/>
      </c>
      <c r="DC35" s="120" t="str" cm="1">
        <f t="array" ref="DC35">_xlfn.IFS(AND($AF35&lt;&gt;"",AI35&lt;&gt;""),ABS($AF35-AI35),AND($AF35="",AI35=""),"",OR($AF35&lt;&gt;"",AI35&lt;&gt;""),"-")</f>
        <v/>
      </c>
      <c r="DD35" s="120" t="str" cm="1">
        <f t="array" ref="DD35">_xlfn.IFS(AND($AF35&lt;&gt;"",AJ35&lt;&gt;""),ABS($AF35-AJ35),AND($AF35="",AJ35=""),"",OR($AF35&lt;&gt;"",AJ35&lt;&gt;""),"-")</f>
        <v/>
      </c>
      <c r="DE35" s="121" t="str" cm="1">
        <f t="array" ref="DE35">_xlfn.IFS(AND($AG35&lt;&gt;"",AH35&lt;&gt;""),ABS($AG35-AH35),AND($AG35="",AH35=""),"",OR($AG35&lt;&gt;"",AH35&lt;&gt;""),"-")</f>
        <v/>
      </c>
      <c r="DF35" s="120" t="str" cm="1">
        <f t="array" ref="DF35">_xlfn.IFS(AND($AG35&lt;&gt;"",AI35&lt;&gt;""),ABS($AG35-AI35),AND($AG35="",AI35=""),"",OR($AG35&lt;&gt;"",AI35&lt;&gt;""),"-")</f>
        <v/>
      </c>
      <c r="DG35" s="120" t="str" cm="1">
        <f t="array" ref="DG35">_xlfn.IFS(AND($AG35&lt;&gt;"",AJ35&lt;&gt;""),ABS($AG35-AJ35),AND($AG35="",AJ35=""),"",OR($AG35&lt;&gt;"",AJ35&lt;&gt;""),"-")</f>
        <v/>
      </c>
      <c r="DH35" s="121" t="str" cm="1">
        <f t="array" ref="DH35">_xlfn.IFS(AND($AH35&lt;&gt;"",AI35&lt;&gt;""),ABS($AH35-AI35),AND($AH35="",AI35=""),"",OR($AH35&lt;&gt;"",AI35&lt;&gt;""),"-")</f>
        <v/>
      </c>
      <c r="DI35" s="120" t="str" cm="1">
        <f t="array" ref="DI35">_xlfn.IFS(AND($AH35&lt;&gt;"",AJ35&lt;&gt;""),ABS($AH35-AJ35),AND($AH35="",AJ35=""),"",OR($AH35&lt;&gt;"",AJ35&lt;&gt;""),"-")</f>
        <v/>
      </c>
      <c r="DJ35" s="121" t="str" cm="1">
        <f t="array" ref="DJ35">_xlfn.IFS(AND($AI35&lt;&gt;"",AJ35&lt;&gt;""),ABS($AI35-AJ35),AND($AI35="",AJ35=""),"",OR($AI35&lt;&gt;"",AJ35&lt;&gt;""),"-")</f>
        <v/>
      </c>
    </row>
    <row r="36" spans="1:114" x14ac:dyDescent="0.2">
      <c r="A36" s="120" t="e">
        <f t="shared" si="9"/>
        <v>#DIV/0!</v>
      </c>
      <c r="B36" s="186" t="e">
        <f t="shared" si="10"/>
        <v>#DIV/0!</v>
      </c>
      <c r="C36" s="186" t="e">
        <f t="shared" si="11"/>
        <v>#DIV/0!</v>
      </c>
      <c r="D36" s="186" t="e">
        <f t="shared" si="12"/>
        <v>#DIV/0!</v>
      </c>
      <c r="E36" s="263">
        <f t="shared" si="13"/>
        <v>0</v>
      </c>
      <c r="F36" s="186">
        <f t="shared" si="14"/>
        <v>0</v>
      </c>
      <c r="G36" s="186" t="e">
        <f t="shared" si="15"/>
        <v>#DIV/0!</v>
      </c>
      <c r="H36" s="262" t="str">
        <f t="shared" si="16"/>
        <v/>
      </c>
      <c r="I36" s="187" t="str">
        <f t="shared" si="17"/>
        <v/>
      </c>
      <c r="J36" s="260" t="s">
        <v>122</v>
      </c>
      <c r="K36" s="259" t="e">
        <f>VLOOKUP($J36,Merged_couplings!$B:$BU,MATCH(K$1,Merged_couplings!$B$1:$BU$1,0),FALSE)</f>
        <v>#N/A</v>
      </c>
      <c r="L36" s="258" t="e">
        <f>VLOOKUP($J36,Merged_couplings!$B:$BU,MATCH(L$1,Merged_couplings!$B$1:$BU$1,0),FALSE)</f>
        <v>#N/A</v>
      </c>
      <c r="M36" s="258" t="e">
        <f>VLOOKUP($J36,Merged_couplings!$B:$BU,MATCH(M$1,Merged_couplings!$B$1:$BU$1,0),FALSE)</f>
        <v>#N/A</v>
      </c>
      <c r="N36" s="258" t="e">
        <f>VLOOKUP($J36,Merged_couplings!$B:$BU,MATCH(N$1,Merged_couplings!$B$1:$BU$1,0),FALSE)</f>
        <v>#N/A</v>
      </c>
      <c r="O36" s="258" t="e">
        <f>VLOOKUP($J36,Merged_couplings!$B:$BU,MATCH(O$1,Merged_couplings!$B$1:$BU$1,0),FALSE)</f>
        <v>#N/A</v>
      </c>
      <c r="P36" s="258" t="e">
        <f>VLOOKUP($J36,Merged_couplings!$B:$BU,MATCH(P$1,Merged_couplings!$B$1:$BU$1,0),FALSE)</f>
        <v>#N/A</v>
      </c>
      <c r="Q36" s="258" t="e">
        <f>VLOOKUP($J36,Merged_couplings!$B:$BU,MATCH(Q$1,Merged_couplings!$B$1:$BU$1,0),FALSE)</f>
        <v>#N/A</v>
      </c>
      <c r="R36" s="258" t="e">
        <f>VLOOKUP($J36,Merged_couplings!$B:$BU,MATCH(R$1,Merged_couplings!$B$1:$BU$1,0),FALSE)</f>
        <v>#N/A</v>
      </c>
      <c r="S36" s="258" t="e">
        <f>VLOOKUP($J36,Merged_couplings!$B:$BU,MATCH(S$1,Merged_couplings!$B$1:$BU$1,0),FALSE)</f>
        <v>#N/A</v>
      </c>
      <c r="T36" s="258" t="e">
        <f>VLOOKUP($J36,Merged_couplings!$B:$BU,MATCH(T$1,Merged_couplings!$B$1:$BU$1,0),FALSE)</f>
        <v>#N/A</v>
      </c>
      <c r="U36" s="258" t="e">
        <f>VLOOKUP($J36,Merged_couplings!$B:$BU,MATCH(U$1,Merged_couplings!$B$1:$BU$1,0),FALSE)</f>
        <v>#N/A</v>
      </c>
      <c r="V36" s="258" t="e">
        <f>VLOOKUP($J36,Merged_couplings!$B:$BU,MATCH(V$1,Merged_couplings!$B$1:$BU$1,0),FALSE)</f>
        <v>#N/A</v>
      </c>
      <c r="W36" s="258" t="e">
        <f>VLOOKUP($J36,Merged_couplings!$B:$BU,MATCH(W$1,Merged_couplings!$B$1:$BU$1,0),FALSE)</f>
        <v>#N/A</v>
      </c>
      <c r="X36" s="121" t="str">
        <f>_xlfn.IFNA(VLOOKUP($J36,Merged_couplings!$B:$R,MATCH(X$1,Merged_couplings!$B$1:$R$1,0),FALSE),"")</f>
        <v/>
      </c>
      <c r="Y36" s="120" t="str">
        <f>_xlfn.IFNA(VLOOKUP($J36,Merged_couplings!$B:$R,MATCH(Y$1,Merged_couplings!$B$1:$R$1,0),FALSE),"")</f>
        <v/>
      </c>
      <c r="Z36" s="120" t="str">
        <f>_xlfn.IFNA(VLOOKUP($J36,Merged_couplings!$B:$R,MATCH(Z$1,Merged_couplings!$B$1:$R$1,0),FALSE),"")</f>
        <v/>
      </c>
      <c r="AA36" s="120" t="str">
        <f>_xlfn.IFNA(VLOOKUP($J36,Merged_couplings!$B:$R,MATCH(AA$1,Merged_couplings!$B$1:$R$1,0),FALSE),"")</f>
        <v/>
      </c>
      <c r="AB36" s="120" t="str">
        <f>_xlfn.IFNA(VLOOKUP($J36,Merged_couplings!$B:$R,MATCH(AB$1,Merged_couplings!$B$1:$R$1,0),FALSE),"")</f>
        <v/>
      </c>
      <c r="AC36" s="120" t="str">
        <f>_xlfn.IFNA(VLOOKUP($J36,Merged_couplings!$B:$R,MATCH(AC$1,Merged_couplings!$B$1:$R$1,0),FALSE),"")</f>
        <v/>
      </c>
      <c r="AD36" s="120" t="str">
        <f>_xlfn.IFNA(VLOOKUP($J36,Merged_couplings!$B:$R,MATCH(AD$1,Merged_couplings!$B$1:$R$1,0),FALSE),"")</f>
        <v/>
      </c>
      <c r="AE36" s="120" t="str">
        <f>_xlfn.IFNA(VLOOKUP($J36,Merged_couplings!$B:$R,MATCH(AE$1,Merged_couplings!$B$1:$R$1,0),FALSE),"")</f>
        <v/>
      </c>
      <c r="AF36" s="120" t="str">
        <f>_xlfn.IFNA(VLOOKUP($J36,Merged_couplings!$B:$R,MATCH(AF$1,Merged_couplings!$B$1:$R$1,0),FALSE),"")</f>
        <v/>
      </c>
      <c r="AG36" s="120" t="str">
        <f>_xlfn.IFNA(VLOOKUP($J36,Merged_couplings!$B:$R,MATCH(AG$1,Merged_couplings!$B$1:$R$1,0),FALSE),"")</f>
        <v/>
      </c>
      <c r="AH36" s="120" t="str">
        <f>_xlfn.IFNA(VLOOKUP($J36,Merged_couplings!$B:$R,MATCH(AH$1,Merged_couplings!$B$1:$R$1,0),FALSE),"")</f>
        <v/>
      </c>
      <c r="AI36" s="120" t="str">
        <f>_xlfn.IFNA(VLOOKUP($J36,Merged_couplings!$B:$R,MATCH(AI$1,Merged_couplings!$B$1:$R$1,0),FALSE),"")</f>
        <v/>
      </c>
      <c r="AJ36" s="120" t="str">
        <f>_xlfn.IFNA(VLOOKUP($J36,Merged_couplings!$B:$R,MATCH(AJ$1,Merged_couplings!$B$1:$R$1,0),FALSE),"")</f>
        <v/>
      </c>
      <c r="AK36" s="123" t="str" cm="1">
        <f t="array" ref="AK36">_xlfn.IFS(AND($X36&lt;&gt;"",Y36&lt;&gt;""),ABS($X36-Y36),AND($X36="",Y36=""),"",OR($X36&lt;&gt;"",Y36&lt;&gt;""),"-")</f>
        <v/>
      </c>
      <c r="AL36" s="122" t="str" cm="1">
        <f t="array" ref="AL36">_xlfn.IFS(AND($X36&lt;&gt;"",Z36&lt;&gt;""),ABS($X36-Z36),AND($X36="",Z36=""),"",OR($X36&lt;&gt;"",Z36&lt;&gt;""),"-")</f>
        <v/>
      </c>
      <c r="AM36" s="122" t="str" cm="1">
        <f t="array" ref="AM36">_xlfn.IFS(AND($X36&lt;&gt;"",AA36&lt;&gt;""),ABS($X36-AA36),AND($X36="",AA36=""),"",OR($X36&lt;&gt;"",AA36&lt;&gt;""),"-")</f>
        <v/>
      </c>
      <c r="AN36" s="122" t="str" cm="1">
        <f t="array" ref="AN36">_xlfn.IFS(AND($X36&lt;&gt;"",AB36&lt;&gt;""),ABS($X36-AB36),AND($X36="",AB36=""),"",OR($X36&lt;&gt;"",AB36&lt;&gt;""),"-")</f>
        <v/>
      </c>
      <c r="AO36" s="122" t="str" cm="1">
        <f t="array" ref="AO36">_xlfn.IFS(AND($X36&lt;&gt;"",AC36&lt;&gt;""),ABS($X36-AC36),AND($X36="",AC36=""),"",OR($X36&lt;&gt;"",AC36&lt;&gt;""),"-")</f>
        <v/>
      </c>
      <c r="AP36" s="122" t="str" cm="1">
        <f t="array" ref="AP36">_xlfn.IFS(AND($X36&lt;&gt;"",AD36&lt;&gt;""),ABS($X36-AD36),AND($X36="",AD36=""),"",OR($X36&lt;&gt;"",AD36&lt;&gt;""),"-")</f>
        <v/>
      </c>
      <c r="AQ36" s="122" t="str" cm="1">
        <f t="array" ref="AQ36">_xlfn.IFS(AND($X36&lt;&gt;"",AE36&lt;&gt;""),ABS($X36-AE36),AND($X36="",AE36=""),"",OR($X36&lt;&gt;"",AE36&lt;&gt;""),"-")</f>
        <v/>
      </c>
      <c r="AR36" s="122" t="str" cm="1">
        <f t="array" ref="AR36">_xlfn.IFS(AND($X36&lt;&gt;"",AF36&lt;&gt;""),ABS($X36-AF36),AND($X36="",AF36=""),"",OR($X36&lt;&gt;"",AF36&lt;&gt;""),"-")</f>
        <v/>
      </c>
      <c r="AS36" s="122" t="str" cm="1">
        <f t="array" ref="AS36">_xlfn.IFS(AND($X36&lt;&gt;"",AG36&lt;&gt;""),ABS($X36-AG36),AND($X36="",AG36=""),"",OR($X36&lt;&gt;"",AG36&lt;&gt;""),"-")</f>
        <v/>
      </c>
      <c r="AT36" s="122" t="str" cm="1">
        <f t="array" ref="AT36">_xlfn.IFS(AND($X36&lt;&gt;"",AH36&lt;&gt;""),ABS($X36-AH36),AND($X36="",AH36=""),"",OR($X36&lt;&gt;"",AH36&lt;&gt;""),"-")</f>
        <v/>
      </c>
      <c r="AU36" s="122" t="str" cm="1">
        <f t="array" ref="AU36">_xlfn.IFS(AND($X36&lt;&gt;"",AI36&lt;&gt;""),ABS($X36-AI36),AND($X36="",AI36=""),"",OR($X36&lt;&gt;"",AI36&lt;&gt;""),"-")</f>
        <v/>
      </c>
      <c r="AV36" s="122" t="str" cm="1">
        <f t="array" ref="AV36">_xlfn.IFS(AND($X36&lt;&gt;"",AJ36&lt;&gt;""),ABS($X36-AJ36),AND($X36="",AJ36=""),"",OR($X36&lt;&gt;"",AJ36&lt;&gt;""),"-")</f>
        <v/>
      </c>
      <c r="AW36" s="123" t="str" cm="1">
        <f t="array" ref="AW36">_xlfn.IFS(AND($Y36&lt;&gt;"",Z36&lt;&gt;""),ABS($Y36-Z36),AND($Y36="",Z36=""),"",OR($Y36&lt;&gt;"",Z36&lt;&gt;""),"-")</f>
        <v/>
      </c>
      <c r="AX36" s="122" t="str" cm="1">
        <f t="array" ref="AX36">_xlfn.IFS(AND($Y36&lt;&gt;"",AA36&lt;&gt;""),ABS($Y36-AA36),AND($Y36="",AA36=""),"",OR($Y36&lt;&gt;"",AA36&lt;&gt;""),"-")</f>
        <v/>
      </c>
      <c r="AY36" s="122" t="str" cm="1">
        <f t="array" ref="AY36">_xlfn.IFS(AND($Y36&lt;&gt;"",AB36&lt;&gt;""),ABS($Y36-AB36),AND($Y36="",AB36=""),"",OR($Y36&lt;&gt;"",AB36&lt;&gt;""),"-")</f>
        <v/>
      </c>
      <c r="AZ36" s="122" t="str" cm="1">
        <f t="array" ref="AZ36">_xlfn.IFS(AND($Y36&lt;&gt;"",AC36&lt;&gt;""),ABS($Y36-AC36),AND($Y36="",AC36=""),"",OR($Y36&lt;&gt;"",AC36&lt;&gt;""),"-")</f>
        <v/>
      </c>
      <c r="BA36" s="122" t="str" cm="1">
        <f t="array" ref="BA36">_xlfn.IFS(AND($Y36&lt;&gt;"",AD36&lt;&gt;""),ABS($Y36-AD36),AND($Y36="",AD36=""),"",OR($Y36&lt;&gt;"",AD36&lt;&gt;""),"-")</f>
        <v/>
      </c>
      <c r="BB36" s="122" t="str" cm="1">
        <f t="array" ref="BB36">_xlfn.IFS(AND($Y36&lt;&gt;"",AE36&lt;&gt;""),ABS($Y36-AE36),AND($Y36="",AE36=""),"",OR($Y36&lt;&gt;"",AE36&lt;&gt;""),"-")</f>
        <v/>
      </c>
      <c r="BC36" s="122" t="str" cm="1">
        <f t="array" ref="BC36">_xlfn.IFS(AND($Y36&lt;&gt;"",AF36&lt;&gt;""),ABS($Y36-AF36),AND($Y36="",AF36=""),"",OR($Y36&lt;&gt;"",AF36&lt;&gt;""),"-")</f>
        <v/>
      </c>
      <c r="BD36" s="122" t="str" cm="1">
        <f t="array" ref="BD36">_xlfn.IFS(AND($Y36&lt;&gt;"",AG36&lt;&gt;""),ABS($Y36-AG36),AND($Y36="",AG36=""),"",OR($Y36&lt;&gt;"",AG36&lt;&gt;""),"-")</f>
        <v/>
      </c>
      <c r="BE36" s="122" t="str" cm="1">
        <f t="array" ref="BE36">_xlfn.IFS(AND($Y36&lt;&gt;"",AH36&lt;&gt;""),ABS($Y36-AH36),AND($Y36="",AH36=""),"",OR($Y36&lt;&gt;"",AH36&lt;&gt;""),"-")</f>
        <v/>
      </c>
      <c r="BF36" s="122" t="str" cm="1">
        <f t="array" ref="BF36">_xlfn.IFS(AND($Y36&lt;&gt;"",AI36&lt;&gt;""),ABS($Y36-AI36),AND($Y36="",AI36=""),"",OR($Y36&lt;&gt;"",AI36&lt;&gt;""),"-")</f>
        <v/>
      </c>
      <c r="BG36" s="122" t="str" cm="1">
        <f t="array" ref="BG36">_xlfn.IFS(AND($Y36&lt;&gt;"",AJ36&lt;&gt;""),ABS($Y36-AJ36),AND($Y36="",AJ36=""),"",OR($Y36&lt;&gt;"",AJ36&lt;&gt;""),"-")</f>
        <v/>
      </c>
      <c r="BH36" s="121" t="str" cm="1">
        <f t="array" ref="BH36">_xlfn.IFS(AND($Z36&lt;&gt;"",AA36&lt;&gt;""),ABS($Z36-AA36),AND($Z36="",AA36=""),"",OR($Z36&lt;&gt;"",AA36&lt;&gt;""),"-")</f>
        <v/>
      </c>
      <c r="BI36" s="120" t="str" cm="1">
        <f t="array" ref="BI36">_xlfn.IFS(AND($Z36&lt;&gt;"",AB36&lt;&gt;""),ABS($Z36-AB36),AND($Z36="",AB36=""),"",OR($Z36&lt;&gt;"",AB36&lt;&gt;""),"-")</f>
        <v/>
      </c>
      <c r="BJ36" s="120" t="str" cm="1">
        <f t="array" ref="BJ36">_xlfn.IFS(AND($Z36&lt;&gt;"",AC36&lt;&gt;""),ABS($Z36-AC36),AND($Z36="",AC36=""),"",OR($Z36&lt;&gt;"",AC36&lt;&gt;""),"-")</f>
        <v/>
      </c>
      <c r="BK36" s="120" t="str" cm="1">
        <f t="array" ref="BK36">_xlfn.IFS(AND($Z36&lt;&gt;"",AD36&lt;&gt;""),ABS($Z36-AD36),AND($Z36="",AD36=""),"",OR($Z36&lt;&gt;"",AD36&lt;&gt;""),"-")</f>
        <v/>
      </c>
      <c r="BL36" s="120" t="str" cm="1">
        <f t="array" ref="BL36">_xlfn.IFS(AND($Z36&lt;&gt;"",AE36&lt;&gt;""),ABS($Z36-AE36),AND($Z36="",AE36=""),"",OR($Z36&lt;&gt;"",AE36&lt;&gt;""),"-")</f>
        <v/>
      </c>
      <c r="BM36" s="120" t="str" cm="1">
        <f t="array" ref="BM36">_xlfn.IFS(AND($Z36&lt;&gt;"",AF36&lt;&gt;""),ABS($Z36-AF36),AND($Z36="",AF36=""),"",OR($Z36&lt;&gt;"",AF36&lt;&gt;""),"-")</f>
        <v/>
      </c>
      <c r="BN36" s="120" t="str" cm="1">
        <f t="array" ref="BN36">_xlfn.IFS(AND($Z36&lt;&gt;"",AG36&lt;&gt;""),ABS($Z36-AG36),AND($Z36="",AG36=""),"",OR($Z36&lt;&gt;"",AG36&lt;&gt;""),"-")</f>
        <v/>
      </c>
      <c r="BO36" s="120" t="str" cm="1">
        <f t="array" ref="BO36">_xlfn.IFS(AND($Z36&lt;&gt;"",AH36&lt;&gt;""),ABS($Z36-AH36),AND($Z36="",AH36=""),"",OR($Z36&lt;&gt;"",AH36&lt;&gt;""),"-")</f>
        <v/>
      </c>
      <c r="BP36" s="120" t="str" cm="1">
        <f t="array" ref="BP36">_xlfn.IFS(AND($Z36&lt;&gt;"",AI36&lt;&gt;""),ABS($Z36-AI36),AND($Z36="",AI36=""),"",OR($Z36&lt;&gt;"",AI36&lt;&gt;""),"-")</f>
        <v/>
      </c>
      <c r="BQ36" s="120" t="str" cm="1">
        <f t="array" ref="BQ36">_xlfn.IFS(AND($Z36&lt;&gt;"",AJ36&lt;&gt;""),ABS($Z36-AJ36),AND($Z36="",AJ36=""),"",OR($Z36&lt;&gt;"",AJ36&lt;&gt;""),"-")</f>
        <v/>
      </c>
      <c r="BR36" s="121" t="str" cm="1">
        <f t="array" ref="BR36">_xlfn.IFS(AND($AA36&lt;&gt;"",AB36&lt;&gt;""),ABS($AA36-AB36),AND($AA36="",AB36=""),"",OR($AA36&lt;&gt;"",AB36&lt;&gt;""),"-")</f>
        <v/>
      </c>
      <c r="BS36" s="120" t="str" cm="1">
        <f t="array" ref="BS36">_xlfn.IFS(AND($AA36&lt;&gt;"",AC36&lt;&gt;""),ABS($AA36-AC36),AND($AA36="",AC36=""),"",OR($AA36&lt;&gt;"",AC36&lt;&gt;""),"-")</f>
        <v/>
      </c>
      <c r="BT36" s="120" t="str" cm="1">
        <f t="array" ref="BT36">_xlfn.IFS(AND($AA36&lt;&gt;"",AD36&lt;&gt;""),ABS($AA36-AD36),AND($AA36="",AD36=""),"",OR($AA36&lt;&gt;"",AD36&lt;&gt;""),"-")</f>
        <v/>
      </c>
      <c r="BU36" s="120" t="str" cm="1">
        <f t="array" ref="BU36">_xlfn.IFS(AND($AA36&lt;&gt;"",AE36&lt;&gt;""),ABS($AA36-AE36),AND($AA36="",AE36=""),"",OR($AA36&lt;&gt;"",AE36&lt;&gt;""),"-")</f>
        <v/>
      </c>
      <c r="BV36" s="120" t="str" cm="1">
        <f t="array" ref="BV36">_xlfn.IFS(AND($AA36&lt;&gt;"",AF36&lt;&gt;""),ABS($AA36-AF36),AND($AA36="",AF36=""),"",OR($AA36&lt;&gt;"",AF36&lt;&gt;""),"-")</f>
        <v/>
      </c>
      <c r="BW36" s="120" t="str" cm="1">
        <f t="array" ref="BW36">_xlfn.IFS(AND($AA36&lt;&gt;"",AG36&lt;&gt;""),ABS($AA36-AG36),AND($AA36="",AG36=""),"",OR($AA36&lt;&gt;"",AG36&lt;&gt;""),"-")</f>
        <v/>
      </c>
      <c r="BX36" s="120" t="str" cm="1">
        <f t="array" ref="BX36">_xlfn.IFS(AND($AA36&lt;&gt;"",AH36&lt;&gt;""),ABS($AA36-AH36),AND($AA36="",AH36=""),"",OR($AA36&lt;&gt;"",AH36&lt;&gt;""),"-")</f>
        <v/>
      </c>
      <c r="BY36" s="120" t="str" cm="1">
        <f t="array" ref="BY36">_xlfn.IFS(AND($AA36&lt;&gt;"",AI36&lt;&gt;""),ABS($AA36-AI36),AND($AA36="",AI36=""),"",OR($AA36&lt;&gt;"",AI36&lt;&gt;""),"-")</f>
        <v/>
      </c>
      <c r="BZ36" s="120" t="str" cm="1">
        <f t="array" ref="BZ36">_xlfn.IFS(AND($AA36&lt;&gt;"",AJ36&lt;&gt;""),ABS($AA36-AJ36),AND($AA36="",AJ36=""),"",OR($AA36&lt;&gt;"",AJ36&lt;&gt;""),"-")</f>
        <v/>
      </c>
      <c r="CA36" s="121" t="str" cm="1">
        <f t="array" ref="CA36">_xlfn.IFS(AND($AB36&lt;&gt;"",AC36&lt;&gt;""),ABS($AB36-AC36),AND($AB36="",AC36=""),"",OR($AB36&lt;&gt;"",AC36&lt;&gt;""),"-")</f>
        <v/>
      </c>
      <c r="CB36" s="120" t="str" cm="1">
        <f t="array" ref="CB36">_xlfn.IFS(AND($AB36&lt;&gt;"",AD36&lt;&gt;""),ABS($AB36-AD36),AND($AB36="",AD36=""),"",OR($AB36&lt;&gt;"",AD36&lt;&gt;""),"-")</f>
        <v/>
      </c>
      <c r="CC36" s="120" t="str" cm="1">
        <f t="array" ref="CC36">_xlfn.IFS(AND($AB36&lt;&gt;"",AE36&lt;&gt;""),ABS($AB36-AE36),AND($AB36="",AE36=""),"",OR($AB36&lt;&gt;"",AE36&lt;&gt;""),"-")</f>
        <v/>
      </c>
      <c r="CD36" s="120" t="str" cm="1">
        <f t="array" ref="CD36">_xlfn.IFS(AND($AB36&lt;&gt;"",AF36&lt;&gt;""),ABS($AB36-AF36),AND($AB36="",AF36=""),"",OR($AB36&lt;&gt;"",AF36&lt;&gt;""),"-")</f>
        <v/>
      </c>
      <c r="CE36" s="120" t="str" cm="1">
        <f t="array" ref="CE36">_xlfn.IFS(AND($AB36&lt;&gt;"",AG36&lt;&gt;""),ABS($AB36-AG36),AND($AB36="",AG36=""),"",OR($AB36&lt;&gt;"",AG36&lt;&gt;""),"-")</f>
        <v/>
      </c>
      <c r="CF36" s="120" t="str" cm="1">
        <f t="array" ref="CF36">_xlfn.IFS(AND($AB36&lt;&gt;"",AH36&lt;&gt;""),ABS($AB36-AH36),AND($AB36="",AH36=""),"",OR($AB36&lt;&gt;"",AH36&lt;&gt;""),"-")</f>
        <v/>
      </c>
      <c r="CG36" s="120" t="str" cm="1">
        <f t="array" ref="CG36">_xlfn.IFS(AND($AB36&lt;&gt;"",AI36&lt;&gt;""),ABS($AB36-AI36),AND($AB36="",AI36=""),"",OR($AB36&lt;&gt;"",AI36&lt;&gt;""),"-")</f>
        <v/>
      </c>
      <c r="CH36" s="120" t="str" cm="1">
        <f t="array" ref="CH36">_xlfn.IFS(AND($AB36&lt;&gt;"",AJ36&lt;&gt;""),ABS($AB36-AJ36),AND($AB36="",AJ36=""),"",OR($AB36&lt;&gt;"",AJ36&lt;&gt;""),"-")</f>
        <v/>
      </c>
      <c r="CI36" s="121" t="str" cm="1">
        <f t="array" ref="CI36">_xlfn.IFS(AND($AC36&lt;&gt;"",AD36&lt;&gt;""),ABS($AC36-AD36),AND($AC36="",AD36=""),"",OR($AC36&lt;&gt;"",AD36&lt;&gt;""),"-")</f>
        <v/>
      </c>
      <c r="CJ36" s="120" t="str" cm="1">
        <f t="array" ref="CJ36">_xlfn.IFS(AND($AC36&lt;&gt;"",AE36&lt;&gt;""),ABS($AC36-AE36),AND($AC36="",AE36=""),"",OR($AC36&lt;&gt;"",AE36&lt;&gt;""),"-")</f>
        <v/>
      </c>
      <c r="CK36" s="120" t="str" cm="1">
        <f t="array" ref="CK36">_xlfn.IFS(AND($AC36&lt;&gt;"",AF36&lt;&gt;""),ABS($AC36-AF36),AND($AC36="",AF36=""),"",OR($AC36&lt;&gt;"",AF36&lt;&gt;""),"-")</f>
        <v/>
      </c>
      <c r="CL36" s="120" t="str" cm="1">
        <f t="array" ref="CL36">_xlfn.IFS(AND($AC36&lt;&gt;"",AG36&lt;&gt;""),ABS($AC36-AG36),AND($AC36="",AG36=""),"",OR($AC36&lt;&gt;"",AG36&lt;&gt;""),"-")</f>
        <v/>
      </c>
      <c r="CM36" s="120" t="str" cm="1">
        <f t="array" ref="CM36">_xlfn.IFS(AND($AC36&lt;&gt;"",AH36&lt;&gt;""),ABS($AC36-AH36),AND($AC36="",AH36=""),"",OR($AC36&lt;&gt;"",AH36&lt;&gt;""),"-")</f>
        <v/>
      </c>
      <c r="CN36" s="120" t="str" cm="1">
        <f t="array" ref="CN36">_xlfn.IFS(AND($AC36&lt;&gt;"",AI36&lt;&gt;""),ABS($AC36-AI36),AND($AC36="",AI36=""),"",OR($AC36&lt;&gt;"",AI36&lt;&gt;""),"-")</f>
        <v/>
      </c>
      <c r="CO36" s="120" t="str" cm="1">
        <f t="array" ref="CO36">_xlfn.IFS(AND($AC36&lt;&gt;"",AJ36&lt;&gt;""),ABS($AC36-AJ36),AND($AC36="",AJ36=""),"",OR($AC36&lt;&gt;"",AJ36&lt;&gt;""),"-")</f>
        <v/>
      </c>
      <c r="CP36" s="121" t="str" cm="1">
        <f t="array" ref="CP36">_xlfn.IFS(AND($AD36&lt;&gt;"",AE36&lt;&gt;""),ABS($AD36-AE36),AND($AD36="",AE36=""),"",OR($AD36&lt;&gt;"",AE36&lt;&gt;""),"-")</f>
        <v/>
      </c>
      <c r="CQ36" s="120" t="str" cm="1">
        <f t="array" ref="CQ36">_xlfn.IFS(AND($AD36&lt;&gt;"",AF36&lt;&gt;""),ABS($AD36-AF36),AND($AD36="",AF36=""),"",OR($AD36&lt;&gt;"",AF36&lt;&gt;""),"-")</f>
        <v/>
      </c>
      <c r="CR36" s="120" t="str" cm="1">
        <f t="array" ref="CR36">_xlfn.IFS(AND($AD36&lt;&gt;"",AG36&lt;&gt;""),ABS($AD36-AG36),AND($AD36="",AG36=""),"",OR($AD36&lt;&gt;"",AG36&lt;&gt;""),"-")</f>
        <v/>
      </c>
      <c r="CS36" s="120" t="str" cm="1">
        <f t="array" ref="CS36">_xlfn.IFS(AND($AD36&lt;&gt;"",AH36&lt;&gt;""),ABS($AD36-AH36),AND($AD36="",AH36=""),"",OR($AD36&lt;&gt;"",AH36&lt;&gt;""),"-")</f>
        <v/>
      </c>
      <c r="CT36" s="120" t="str" cm="1">
        <f t="array" ref="CT36">_xlfn.IFS(AND($AD36&lt;&gt;"",AI36&lt;&gt;""),ABS($AD36-AI36),AND($AD36="",AI36=""),"",OR($AD36&lt;&gt;"",AI36&lt;&gt;""),"-")</f>
        <v/>
      </c>
      <c r="CU36" s="120" t="str" cm="1">
        <f t="array" ref="CU36">_xlfn.IFS(AND($AD36&lt;&gt;"",AJ36&lt;&gt;""),ABS($AD36-AJ36),AND($AD36="",AJ36=""),"",OR($AD36&lt;&gt;"",AJ36&lt;&gt;""),"-")</f>
        <v/>
      </c>
      <c r="CV36" s="121" t="str" cm="1">
        <f t="array" ref="CV36">_xlfn.IFS(AND($AE36&lt;&gt;"",AF36&lt;&gt;""),ABS($AE36-AF36),AND($AE36="",AF36=""),"",OR($AE36&lt;&gt;"",AF36&lt;&gt;""),"-")</f>
        <v/>
      </c>
      <c r="CW36" s="120" t="str" cm="1">
        <f t="array" ref="CW36">_xlfn.IFS(AND($AE36&lt;&gt;"",AG36&lt;&gt;""),ABS($AE36-AG36),AND($AE36="",AG36=""),"",OR($AE36&lt;&gt;"",AG36&lt;&gt;""),"-")</f>
        <v/>
      </c>
      <c r="CX36" s="120" t="str" cm="1">
        <f t="array" ref="CX36">_xlfn.IFS(AND($AE36&lt;&gt;"",AH36&lt;&gt;""),ABS($AE36-AH36),AND($AE36="",AH36=""),"",OR($AE36&lt;&gt;"",AH36&lt;&gt;""),"-")</f>
        <v/>
      </c>
      <c r="CY36" s="120" t="str" cm="1">
        <f t="array" ref="CY36">_xlfn.IFS(AND($AE36&lt;&gt;"",AI36&lt;&gt;""),ABS($AE36-AI36),AND($AE36="",AI36=""),"",OR($AE36&lt;&gt;"",AI36&lt;&gt;""),"-")</f>
        <v/>
      </c>
      <c r="CZ36" s="120" t="str" cm="1">
        <f t="array" ref="CZ36">_xlfn.IFS(AND($AE36&lt;&gt;"",AJ36&lt;&gt;""),ABS($AE36-AJ36),AND($AE36="",AJ36=""),"",OR($AE36&lt;&gt;"",AJ36&lt;&gt;""),"-")</f>
        <v/>
      </c>
      <c r="DA36" s="121" t="str" cm="1">
        <f t="array" ref="DA36">_xlfn.IFS(AND($AF36&lt;&gt;"",AG36&lt;&gt;""),ABS($AF36-AG36),AND($AF36="",AG36=""),"",OR($AF36&lt;&gt;"",AG36&lt;&gt;""),"-")</f>
        <v/>
      </c>
      <c r="DB36" s="120" t="str" cm="1">
        <f t="array" ref="DB36">_xlfn.IFS(AND($AF36&lt;&gt;"",AH36&lt;&gt;""),ABS($AF36-AH36),AND($AF36="",AH36=""),"",OR($AF36&lt;&gt;"",AH36&lt;&gt;""),"-")</f>
        <v/>
      </c>
      <c r="DC36" s="120" t="str" cm="1">
        <f t="array" ref="DC36">_xlfn.IFS(AND($AF36&lt;&gt;"",AI36&lt;&gt;""),ABS($AF36-AI36),AND($AF36="",AI36=""),"",OR($AF36&lt;&gt;"",AI36&lt;&gt;""),"-")</f>
        <v/>
      </c>
      <c r="DD36" s="120" t="str" cm="1">
        <f t="array" ref="DD36">_xlfn.IFS(AND($AF36&lt;&gt;"",AJ36&lt;&gt;""),ABS($AF36-AJ36),AND($AF36="",AJ36=""),"",OR($AF36&lt;&gt;"",AJ36&lt;&gt;""),"-")</f>
        <v/>
      </c>
      <c r="DE36" s="121" t="str" cm="1">
        <f t="array" ref="DE36">_xlfn.IFS(AND($AG36&lt;&gt;"",AH36&lt;&gt;""),ABS($AG36-AH36),AND($AG36="",AH36=""),"",OR($AG36&lt;&gt;"",AH36&lt;&gt;""),"-")</f>
        <v/>
      </c>
      <c r="DF36" s="120" t="str" cm="1">
        <f t="array" ref="DF36">_xlfn.IFS(AND($AG36&lt;&gt;"",AI36&lt;&gt;""),ABS($AG36-AI36),AND($AG36="",AI36=""),"",OR($AG36&lt;&gt;"",AI36&lt;&gt;""),"-")</f>
        <v/>
      </c>
      <c r="DG36" s="120" t="str" cm="1">
        <f t="array" ref="DG36">_xlfn.IFS(AND($AG36&lt;&gt;"",AJ36&lt;&gt;""),ABS($AG36-AJ36),AND($AG36="",AJ36=""),"",OR($AG36&lt;&gt;"",AJ36&lt;&gt;""),"-")</f>
        <v/>
      </c>
      <c r="DH36" s="121" t="str" cm="1">
        <f t="array" ref="DH36">_xlfn.IFS(AND($AH36&lt;&gt;"",AI36&lt;&gt;""),ABS($AH36-AI36),AND($AH36="",AI36=""),"",OR($AH36&lt;&gt;"",AI36&lt;&gt;""),"-")</f>
        <v/>
      </c>
      <c r="DI36" s="120" t="str" cm="1">
        <f t="array" ref="DI36">_xlfn.IFS(AND($AH36&lt;&gt;"",AJ36&lt;&gt;""),ABS($AH36-AJ36),AND($AH36="",AJ36=""),"",OR($AH36&lt;&gt;"",AJ36&lt;&gt;""),"-")</f>
        <v/>
      </c>
      <c r="DJ36" s="121" t="str" cm="1">
        <f t="array" ref="DJ36">_xlfn.IFS(AND($AI36&lt;&gt;"",AJ36&lt;&gt;""),ABS($AI36-AJ36),AND($AI36="",AJ36=""),"",OR($AI36&lt;&gt;"",AJ36&lt;&gt;""),"-")</f>
        <v/>
      </c>
    </row>
    <row r="37" spans="1:114" x14ac:dyDescent="0.2">
      <c r="A37" s="120" t="e">
        <f t="shared" si="9"/>
        <v>#DIV/0!</v>
      </c>
      <c r="B37" s="186" t="e">
        <f t="shared" si="10"/>
        <v>#DIV/0!</v>
      </c>
      <c r="C37" s="186" t="e">
        <f t="shared" si="11"/>
        <v>#DIV/0!</v>
      </c>
      <c r="D37" s="186" t="e">
        <f t="shared" si="12"/>
        <v>#DIV/0!</v>
      </c>
      <c r="E37" s="263">
        <f t="shared" si="13"/>
        <v>0</v>
      </c>
      <c r="F37" s="186">
        <f t="shared" si="14"/>
        <v>0</v>
      </c>
      <c r="G37" s="186" t="e">
        <f t="shared" si="15"/>
        <v>#DIV/0!</v>
      </c>
      <c r="H37" s="262" t="str">
        <f t="shared" si="16"/>
        <v/>
      </c>
      <c r="I37" s="187" t="str">
        <f t="shared" si="17"/>
        <v/>
      </c>
      <c r="J37" s="260" t="s">
        <v>90</v>
      </c>
      <c r="K37" s="259" t="e">
        <f>VLOOKUP($J37,Merged_couplings!$B:$BU,MATCH(K$1,Merged_couplings!$B$1:$BU$1,0),FALSE)</f>
        <v>#N/A</v>
      </c>
      <c r="L37" s="258" t="e">
        <f>VLOOKUP($J37,Merged_couplings!$B:$BU,MATCH(L$1,Merged_couplings!$B$1:$BU$1,0),FALSE)</f>
        <v>#N/A</v>
      </c>
      <c r="M37" s="258" t="e">
        <f>VLOOKUP($J37,Merged_couplings!$B:$BU,MATCH(M$1,Merged_couplings!$B$1:$BU$1,0),FALSE)</f>
        <v>#N/A</v>
      </c>
      <c r="N37" s="258" t="e">
        <f>VLOOKUP($J37,Merged_couplings!$B:$BU,MATCH(N$1,Merged_couplings!$B$1:$BU$1,0),FALSE)</f>
        <v>#N/A</v>
      </c>
      <c r="O37" s="258" t="e">
        <f>VLOOKUP($J37,Merged_couplings!$B:$BU,MATCH(O$1,Merged_couplings!$B$1:$BU$1,0),FALSE)</f>
        <v>#N/A</v>
      </c>
      <c r="P37" s="258" t="e">
        <f>VLOOKUP($J37,Merged_couplings!$B:$BU,MATCH(P$1,Merged_couplings!$B$1:$BU$1,0),FALSE)</f>
        <v>#N/A</v>
      </c>
      <c r="Q37" s="258" t="e">
        <f>VLOOKUP($J37,Merged_couplings!$B:$BU,MATCH(Q$1,Merged_couplings!$B$1:$BU$1,0),FALSE)</f>
        <v>#N/A</v>
      </c>
      <c r="R37" s="258" t="e">
        <f>VLOOKUP($J37,Merged_couplings!$B:$BU,MATCH(R$1,Merged_couplings!$B$1:$BU$1,0),FALSE)</f>
        <v>#N/A</v>
      </c>
      <c r="S37" s="258" t="e">
        <f>VLOOKUP($J37,Merged_couplings!$B:$BU,MATCH(S$1,Merged_couplings!$B$1:$BU$1,0),FALSE)</f>
        <v>#N/A</v>
      </c>
      <c r="T37" s="258" t="e">
        <f>VLOOKUP($J37,Merged_couplings!$B:$BU,MATCH(T$1,Merged_couplings!$B$1:$BU$1,0),FALSE)</f>
        <v>#N/A</v>
      </c>
      <c r="U37" s="258" t="e">
        <f>VLOOKUP($J37,Merged_couplings!$B:$BU,MATCH(U$1,Merged_couplings!$B$1:$BU$1,0),FALSE)</f>
        <v>#N/A</v>
      </c>
      <c r="V37" s="258" t="e">
        <f>VLOOKUP($J37,Merged_couplings!$B:$BU,MATCH(V$1,Merged_couplings!$B$1:$BU$1,0),FALSE)</f>
        <v>#N/A</v>
      </c>
      <c r="W37" s="258" t="e">
        <f>VLOOKUP($J37,Merged_couplings!$B:$BU,MATCH(W$1,Merged_couplings!$B$1:$BU$1,0),FALSE)</f>
        <v>#N/A</v>
      </c>
      <c r="X37" s="121" t="str">
        <f>_xlfn.IFNA(VLOOKUP($J37,Merged_couplings!$B:$R,MATCH(X$1,Merged_couplings!$B$1:$R$1,0),FALSE),"")</f>
        <v/>
      </c>
      <c r="Y37" s="120" t="str">
        <f>_xlfn.IFNA(VLOOKUP($J37,Merged_couplings!$B:$R,MATCH(Y$1,Merged_couplings!$B$1:$R$1,0),FALSE),"")</f>
        <v/>
      </c>
      <c r="Z37" s="120" t="str">
        <f>_xlfn.IFNA(VLOOKUP($J37,Merged_couplings!$B:$R,MATCH(Z$1,Merged_couplings!$B$1:$R$1,0),FALSE),"")</f>
        <v/>
      </c>
      <c r="AA37" s="120" t="str">
        <f>_xlfn.IFNA(VLOOKUP($J37,Merged_couplings!$B:$R,MATCH(AA$1,Merged_couplings!$B$1:$R$1,0),FALSE),"")</f>
        <v/>
      </c>
      <c r="AB37" s="120" t="str">
        <f>_xlfn.IFNA(VLOOKUP($J37,Merged_couplings!$B:$R,MATCH(AB$1,Merged_couplings!$B$1:$R$1,0),FALSE),"")</f>
        <v/>
      </c>
      <c r="AC37" s="120" t="str">
        <f>_xlfn.IFNA(VLOOKUP($J37,Merged_couplings!$B:$R,MATCH(AC$1,Merged_couplings!$B$1:$R$1,0),FALSE),"")</f>
        <v/>
      </c>
      <c r="AD37" s="120" t="str">
        <f>_xlfn.IFNA(VLOOKUP($J37,Merged_couplings!$B:$R,MATCH(AD$1,Merged_couplings!$B$1:$R$1,0),FALSE),"")</f>
        <v/>
      </c>
      <c r="AE37" s="120" t="str">
        <f>_xlfn.IFNA(VLOOKUP($J37,Merged_couplings!$B:$R,MATCH(AE$1,Merged_couplings!$B$1:$R$1,0),FALSE),"")</f>
        <v/>
      </c>
      <c r="AF37" s="120" t="str">
        <f>_xlfn.IFNA(VLOOKUP($J37,Merged_couplings!$B:$R,MATCH(AF$1,Merged_couplings!$B$1:$R$1,0),FALSE),"")</f>
        <v/>
      </c>
      <c r="AG37" s="120" t="str">
        <f>_xlfn.IFNA(VLOOKUP($J37,Merged_couplings!$B:$R,MATCH(AG$1,Merged_couplings!$B$1:$R$1,0),FALSE),"")</f>
        <v/>
      </c>
      <c r="AH37" s="120" t="str">
        <f>_xlfn.IFNA(VLOOKUP($J37,Merged_couplings!$B:$R,MATCH(AH$1,Merged_couplings!$B$1:$R$1,0),FALSE),"")</f>
        <v/>
      </c>
      <c r="AI37" s="120" t="str">
        <f>_xlfn.IFNA(VLOOKUP($J37,Merged_couplings!$B:$R,MATCH(AI$1,Merged_couplings!$B$1:$R$1,0),FALSE),"")</f>
        <v/>
      </c>
      <c r="AJ37" s="120" t="str">
        <f>_xlfn.IFNA(VLOOKUP($J37,Merged_couplings!$B:$R,MATCH(AJ$1,Merged_couplings!$B$1:$R$1,0),FALSE),"")</f>
        <v/>
      </c>
      <c r="AK37" s="123" t="str" cm="1">
        <f t="array" ref="AK37">_xlfn.IFS(AND($X37&lt;&gt;"",Y37&lt;&gt;""),ABS($X37-Y37),AND($X37="",Y37=""),"",OR($X37&lt;&gt;"",Y37&lt;&gt;""),"-")</f>
        <v/>
      </c>
      <c r="AL37" s="122" t="str" cm="1">
        <f t="array" ref="AL37">_xlfn.IFS(AND($X37&lt;&gt;"",Z37&lt;&gt;""),ABS($X37-Z37),AND($X37="",Z37=""),"",OR($X37&lt;&gt;"",Z37&lt;&gt;""),"-")</f>
        <v/>
      </c>
      <c r="AM37" s="122" t="str" cm="1">
        <f t="array" ref="AM37">_xlfn.IFS(AND($X37&lt;&gt;"",AA37&lt;&gt;""),ABS($X37-AA37),AND($X37="",AA37=""),"",OR($X37&lt;&gt;"",AA37&lt;&gt;""),"-")</f>
        <v/>
      </c>
      <c r="AN37" s="122" t="str" cm="1">
        <f t="array" ref="AN37">_xlfn.IFS(AND($X37&lt;&gt;"",AB37&lt;&gt;""),ABS($X37-AB37),AND($X37="",AB37=""),"",OR($X37&lt;&gt;"",AB37&lt;&gt;""),"-")</f>
        <v/>
      </c>
      <c r="AO37" s="122" t="str" cm="1">
        <f t="array" ref="AO37">_xlfn.IFS(AND($X37&lt;&gt;"",AC37&lt;&gt;""),ABS($X37-AC37),AND($X37="",AC37=""),"",OR($X37&lt;&gt;"",AC37&lt;&gt;""),"-")</f>
        <v/>
      </c>
      <c r="AP37" s="122" t="str" cm="1">
        <f t="array" ref="AP37">_xlfn.IFS(AND($X37&lt;&gt;"",AD37&lt;&gt;""),ABS($X37-AD37),AND($X37="",AD37=""),"",OR($X37&lt;&gt;"",AD37&lt;&gt;""),"-")</f>
        <v/>
      </c>
      <c r="AQ37" s="122" t="str" cm="1">
        <f t="array" ref="AQ37">_xlfn.IFS(AND($X37&lt;&gt;"",AE37&lt;&gt;""),ABS($X37-AE37),AND($X37="",AE37=""),"",OR($X37&lt;&gt;"",AE37&lt;&gt;""),"-")</f>
        <v/>
      </c>
      <c r="AR37" s="122" t="str" cm="1">
        <f t="array" ref="AR37">_xlfn.IFS(AND($X37&lt;&gt;"",AF37&lt;&gt;""),ABS($X37-AF37),AND($X37="",AF37=""),"",OR($X37&lt;&gt;"",AF37&lt;&gt;""),"-")</f>
        <v/>
      </c>
      <c r="AS37" s="122" t="str" cm="1">
        <f t="array" ref="AS37">_xlfn.IFS(AND($X37&lt;&gt;"",AG37&lt;&gt;""),ABS($X37-AG37),AND($X37="",AG37=""),"",OR($X37&lt;&gt;"",AG37&lt;&gt;""),"-")</f>
        <v/>
      </c>
      <c r="AT37" s="122" t="str" cm="1">
        <f t="array" ref="AT37">_xlfn.IFS(AND($X37&lt;&gt;"",AH37&lt;&gt;""),ABS($X37-AH37),AND($X37="",AH37=""),"",OR($X37&lt;&gt;"",AH37&lt;&gt;""),"-")</f>
        <v/>
      </c>
      <c r="AU37" s="122" t="str" cm="1">
        <f t="array" ref="AU37">_xlfn.IFS(AND($X37&lt;&gt;"",AI37&lt;&gt;""),ABS($X37-AI37),AND($X37="",AI37=""),"",OR($X37&lt;&gt;"",AI37&lt;&gt;""),"-")</f>
        <v/>
      </c>
      <c r="AV37" s="122" t="str" cm="1">
        <f t="array" ref="AV37">_xlfn.IFS(AND($X37&lt;&gt;"",AJ37&lt;&gt;""),ABS($X37-AJ37),AND($X37="",AJ37=""),"",OR($X37&lt;&gt;"",AJ37&lt;&gt;""),"-")</f>
        <v/>
      </c>
      <c r="AW37" s="123" t="str" cm="1">
        <f t="array" ref="AW37">_xlfn.IFS(AND($Y37&lt;&gt;"",Z37&lt;&gt;""),ABS($Y37-Z37),AND($Y37="",Z37=""),"",OR($Y37&lt;&gt;"",Z37&lt;&gt;""),"-")</f>
        <v/>
      </c>
      <c r="AX37" s="122" t="str" cm="1">
        <f t="array" ref="AX37">_xlfn.IFS(AND($Y37&lt;&gt;"",AA37&lt;&gt;""),ABS($Y37-AA37),AND($Y37="",AA37=""),"",OR($Y37&lt;&gt;"",AA37&lt;&gt;""),"-")</f>
        <v/>
      </c>
      <c r="AY37" s="122" t="str" cm="1">
        <f t="array" ref="AY37">_xlfn.IFS(AND($Y37&lt;&gt;"",AB37&lt;&gt;""),ABS($Y37-AB37),AND($Y37="",AB37=""),"",OR($Y37&lt;&gt;"",AB37&lt;&gt;""),"-")</f>
        <v/>
      </c>
      <c r="AZ37" s="122" t="str" cm="1">
        <f t="array" ref="AZ37">_xlfn.IFS(AND($Y37&lt;&gt;"",AC37&lt;&gt;""),ABS($Y37-AC37),AND($Y37="",AC37=""),"",OR($Y37&lt;&gt;"",AC37&lt;&gt;""),"-")</f>
        <v/>
      </c>
      <c r="BA37" s="122" t="str" cm="1">
        <f t="array" ref="BA37">_xlfn.IFS(AND($Y37&lt;&gt;"",AD37&lt;&gt;""),ABS($Y37-AD37),AND($Y37="",AD37=""),"",OR($Y37&lt;&gt;"",AD37&lt;&gt;""),"-")</f>
        <v/>
      </c>
      <c r="BB37" s="122" t="str" cm="1">
        <f t="array" ref="BB37">_xlfn.IFS(AND($Y37&lt;&gt;"",AE37&lt;&gt;""),ABS($Y37-AE37),AND($Y37="",AE37=""),"",OR($Y37&lt;&gt;"",AE37&lt;&gt;""),"-")</f>
        <v/>
      </c>
      <c r="BC37" s="122" t="str" cm="1">
        <f t="array" ref="BC37">_xlfn.IFS(AND($Y37&lt;&gt;"",AF37&lt;&gt;""),ABS($Y37-AF37),AND($Y37="",AF37=""),"",OR($Y37&lt;&gt;"",AF37&lt;&gt;""),"-")</f>
        <v/>
      </c>
      <c r="BD37" s="122" t="str" cm="1">
        <f t="array" ref="BD37">_xlfn.IFS(AND($Y37&lt;&gt;"",AG37&lt;&gt;""),ABS($Y37-AG37),AND($Y37="",AG37=""),"",OR($Y37&lt;&gt;"",AG37&lt;&gt;""),"-")</f>
        <v/>
      </c>
      <c r="BE37" s="122" t="str" cm="1">
        <f t="array" ref="BE37">_xlfn.IFS(AND($Y37&lt;&gt;"",AH37&lt;&gt;""),ABS($Y37-AH37),AND($Y37="",AH37=""),"",OR($Y37&lt;&gt;"",AH37&lt;&gt;""),"-")</f>
        <v/>
      </c>
      <c r="BF37" s="122" t="str" cm="1">
        <f t="array" ref="BF37">_xlfn.IFS(AND($Y37&lt;&gt;"",AI37&lt;&gt;""),ABS($Y37-AI37),AND($Y37="",AI37=""),"",OR($Y37&lt;&gt;"",AI37&lt;&gt;""),"-")</f>
        <v/>
      </c>
      <c r="BG37" s="122" t="str" cm="1">
        <f t="array" ref="BG37">_xlfn.IFS(AND($Y37&lt;&gt;"",AJ37&lt;&gt;""),ABS($Y37-AJ37),AND($Y37="",AJ37=""),"",OR($Y37&lt;&gt;"",AJ37&lt;&gt;""),"-")</f>
        <v/>
      </c>
      <c r="BH37" s="121" t="str" cm="1">
        <f t="array" ref="BH37">_xlfn.IFS(AND($Z37&lt;&gt;"",AA37&lt;&gt;""),ABS($Z37-AA37),AND($Z37="",AA37=""),"",OR($Z37&lt;&gt;"",AA37&lt;&gt;""),"-")</f>
        <v/>
      </c>
      <c r="BI37" s="120" t="str" cm="1">
        <f t="array" ref="BI37">_xlfn.IFS(AND($Z37&lt;&gt;"",AB37&lt;&gt;""),ABS($Z37-AB37),AND($Z37="",AB37=""),"",OR($Z37&lt;&gt;"",AB37&lt;&gt;""),"-")</f>
        <v/>
      </c>
      <c r="BJ37" s="120" t="str" cm="1">
        <f t="array" ref="BJ37">_xlfn.IFS(AND($Z37&lt;&gt;"",AC37&lt;&gt;""),ABS($Z37-AC37),AND($Z37="",AC37=""),"",OR($Z37&lt;&gt;"",AC37&lt;&gt;""),"-")</f>
        <v/>
      </c>
      <c r="BK37" s="120" t="str" cm="1">
        <f t="array" ref="BK37">_xlfn.IFS(AND($Z37&lt;&gt;"",AD37&lt;&gt;""),ABS($Z37-AD37),AND($Z37="",AD37=""),"",OR($Z37&lt;&gt;"",AD37&lt;&gt;""),"-")</f>
        <v/>
      </c>
      <c r="BL37" s="120" t="str" cm="1">
        <f t="array" ref="BL37">_xlfn.IFS(AND($Z37&lt;&gt;"",AE37&lt;&gt;""),ABS($Z37-AE37),AND($Z37="",AE37=""),"",OR($Z37&lt;&gt;"",AE37&lt;&gt;""),"-")</f>
        <v/>
      </c>
      <c r="BM37" s="120" t="str" cm="1">
        <f t="array" ref="BM37">_xlfn.IFS(AND($Z37&lt;&gt;"",AF37&lt;&gt;""),ABS($Z37-AF37),AND($Z37="",AF37=""),"",OR($Z37&lt;&gt;"",AF37&lt;&gt;""),"-")</f>
        <v/>
      </c>
      <c r="BN37" s="120" t="str" cm="1">
        <f t="array" ref="BN37">_xlfn.IFS(AND($Z37&lt;&gt;"",AG37&lt;&gt;""),ABS($Z37-AG37),AND($Z37="",AG37=""),"",OR($Z37&lt;&gt;"",AG37&lt;&gt;""),"-")</f>
        <v/>
      </c>
      <c r="BO37" s="120" t="str" cm="1">
        <f t="array" ref="BO37">_xlfn.IFS(AND($Z37&lt;&gt;"",AH37&lt;&gt;""),ABS($Z37-AH37),AND($Z37="",AH37=""),"",OR($Z37&lt;&gt;"",AH37&lt;&gt;""),"-")</f>
        <v/>
      </c>
      <c r="BP37" s="120" t="str" cm="1">
        <f t="array" ref="BP37">_xlfn.IFS(AND($Z37&lt;&gt;"",AI37&lt;&gt;""),ABS($Z37-AI37),AND($Z37="",AI37=""),"",OR($Z37&lt;&gt;"",AI37&lt;&gt;""),"-")</f>
        <v/>
      </c>
      <c r="BQ37" s="120" t="str" cm="1">
        <f t="array" ref="BQ37">_xlfn.IFS(AND($Z37&lt;&gt;"",AJ37&lt;&gt;""),ABS($Z37-AJ37),AND($Z37="",AJ37=""),"",OR($Z37&lt;&gt;"",AJ37&lt;&gt;""),"-")</f>
        <v/>
      </c>
      <c r="BR37" s="121" t="str" cm="1">
        <f t="array" ref="BR37">_xlfn.IFS(AND($AA37&lt;&gt;"",AB37&lt;&gt;""),ABS($AA37-AB37),AND($AA37="",AB37=""),"",OR($AA37&lt;&gt;"",AB37&lt;&gt;""),"-")</f>
        <v/>
      </c>
      <c r="BS37" s="120" t="str" cm="1">
        <f t="array" ref="BS37">_xlfn.IFS(AND($AA37&lt;&gt;"",AC37&lt;&gt;""),ABS($AA37-AC37),AND($AA37="",AC37=""),"",OR($AA37&lt;&gt;"",AC37&lt;&gt;""),"-")</f>
        <v/>
      </c>
      <c r="BT37" s="120" t="str" cm="1">
        <f t="array" ref="BT37">_xlfn.IFS(AND($AA37&lt;&gt;"",AD37&lt;&gt;""),ABS($AA37-AD37),AND($AA37="",AD37=""),"",OR($AA37&lt;&gt;"",AD37&lt;&gt;""),"-")</f>
        <v/>
      </c>
      <c r="BU37" s="120" t="str" cm="1">
        <f t="array" ref="BU37">_xlfn.IFS(AND($AA37&lt;&gt;"",AE37&lt;&gt;""),ABS($AA37-AE37),AND($AA37="",AE37=""),"",OR($AA37&lt;&gt;"",AE37&lt;&gt;""),"-")</f>
        <v/>
      </c>
      <c r="BV37" s="120" t="str" cm="1">
        <f t="array" ref="BV37">_xlfn.IFS(AND($AA37&lt;&gt;"",AF37&lt;&gt;""),ABS($AA37-AF37),AND($AA37="",AF37=""),"",OR($AA37&lt;&gt;"",AF37&lt;&gt;""),"-")</f>
        <v/>
      </c>
      <c r="BW37" s="120" t="str" cm="1">
        <f t="array" ref="BW37">_xlfn.IFS(AND($AA37&lt;&gt;"",AG37&lt;&gt;""),ABS($AA37-AG37),AND($AA37="",AG37=""),"",OR($AA37&lt;&gt;"",AG37&lt;&gt;""),"-")</f>
        <v/>
      </c>
      <c r="BX37" s="120" t="str" cm="1">
        <f t="array" ref="BX37">_xlfn.IFS(AND($AA37&lt;&gt;"",AH37&lt;&gt;""),ABS($AA37-AH37),AND($AA37="",AH37=""),"",OR($AA37&lt;&gt;"",AH37&lt;&gt;""),"-")</f>
        <v/>
      </c>
      <c r="BY37" s="120" t="str" cm="1">
        <f t="array" ref="BY37">_xlfn.IFS(AND($AA37&lt;&gt;"",AI37&lt;&gt;""),ABS($AA37-AI37),AND($AA37="",AI37=""),"",OR($AA37&lt;&gt;"",AI37&lt;&gt;""),"-")</f>
        <v/>
      </c>
      <c r="BZ37" s="120" t="str" cm="1">
        <f t="array" ref="BZ37">_xlfn.IFS(AND($AA37&lt;&gt;"",AJ37&lt;&gt;""),ABS($AA37-AJ37),AND($AA37="",AJ37=""),"",OR($AA37&lt;&gt;"",AJ37&lt;&gt;""),"-")</f>
        <v/>
      </c>
      <c r="CA37" s="121" t="str" cm="1">
        <f t="array" ref="CA37">_xlfn.IFS(AND($AB37&lt;&gt;"",AC37&lt;&gt;""),ABS($AB37-AC37),AND($AB37="",AC37=""),"",OR($AB37&lt;&gt;"",AC37&lt;&gt;""),"-")</f>
        <v/>
      </c>
      <c r="CB37" s="120" t="str" cm="1">
        <f t="array" ref="CB37">_xlfn.IFS(AND($AB37&lt;&gt;"",AD37&lt;&gt;""),ABS($AB37-AD37),AND($AB37="",AD37=""),"",OR($AB37&lt;&gt;"",AD37&lt;&gt;""),"-")</f>
        <v/>
      </c>
      <c r="CC37" s="120" t="str" cm="1">
        <f t="array" ref="CC37">_xlfn.IFS(AND($AB37&lt;&gt;"",AE37&lt;&gt;""),ABS($AB37-AE37),AND($AB37="",AE37=""),"",OR($AB37&lt;&gt;"",AE37&lt;&gt;""),"-")</f>
        <v/>
      </c>
      <c r="CD37" s="120" t="str" cm="1">
        <f t="array" ref="CD37">_xlfn.IFS(AND($AB37&lt;&gt;"",AF37&lt;&gt;""),ABS($AB37-AF37),AND($AB37="",AF37=""),"",OR($AB37&lt;&gt;"",AF37&lt;&gt;""),"-")</f>
        <v/>
      </c>
      <c r="CE37" s="120" t="str" cm="1">
        <f t="array" ref="CE37">_xlfn.IFS(AND($AB37&lt;&gt;"",AG37&lt;&gt;""),ABS($AB37-AG37),AND($AB37="",AG37=""),"",OR($AB37&lt;&gt;"",AG37&lt;&gt;""),"-")</f>
        <v/>
      </c>
      <c r="CF37" s="120" t="str" cm="1">
        <f t="array" ref="CF37">_xlfn.IFS(AND($AB37&lt;&gt;"",AH37&lt;&gt;""),ABS($AB37-AH37),AND($AB37="",AH37=""),"",OR($AB37&lt;&gt;"",AH37&lt;&gt;""),"-")</f>
        <v/>
      </c>
      <c r="CG37" s="120" t="str" cm="1">
        <f t="array" ref="CG37">_xlfn.IFS(AND($AB37&lt;&gt;"",AI37&lt;&gt;""),ABS($AB37-AI37),AND($AB37="",AI37=""),"",OR($AB37&lt;&gt;"",AI37&lt;&gt;""),"-")</f>
        <v/>
      </c>
      <c r="CH37" s="120" t="str" cm="1">
        <f t="array" ref="CH37">_xlfn.IFS(AND($AB37&lt;&gt;"",AJ37&lt;&gt;""),ABS($AB37-AJ37),AND($AB37="",AJ37=""),"",OR($AB37&lt;&gt;"",AJ37&lt;&gt;""),"-")</f>
        <v/>
      </c>
      <c r="CI37" s="121" t="str" cm="1">
        <f t="array" ref="CI37">_xlfn.IFS(AND($AC37&lt;&gt;"",AD37&lt;&gt;""),ABS($AC37-AD37),AND($AC37="",AD37=""),"",OR($AC37&lt;&gt;"",AD37&lt;&gt;""),"-")</f>
        <v/>
      </c>
      <c r="CJ37" s="120" t="str" cm="1">
        <f t="array" ref="CJ37">_xlfn.IFS(AND($AC37&lt;&gt;"",AE37&lt;&gt;""),ABS($AC37-AE37),AND($AC37="",AE37=""),"",OR($AC37&lt;&gt;"",AE37&lt;&gt;""),"-")</f>
        <v/>
      </c>
      <c r="CK37" s="120" t="str" cm="1">
        <f t="array" ref="CK37">_xlfn.IFS(AND($AC37&lt;&gt;"",AF37&lt;&gt;""),ABS($AC37-AF37),AND($AC37="",AF37=""),"",OR($AC37&lt;&gt;"",AF37&lt;&gt;""),"-")</f>
        <v/>
      </c>
      <c r="CL37" s="120" t="str" cm="1">
        <f t="array" ref="CL37">_xlfn.IFS(AND($AC37&lt;&gt;"",AG37&lt;&gt;""),ABS($AC37-AG37),AND($AC37="",AG37=""),"",OR($AC37&lt;&gt;"",AG37&lt;&gt;""),"-")</f>
        <v/>
      </c>
      <c r="CM37" s="120" t="str" cm="1">
        <f t="array" ref="CM37">_xlfn.IFS(AND($AC37&lt;&gt;"",AH37&lt;&gt;""),ABS($AC37-AH37),AND($AC37="",AH37=""),"",OR($AC37&lt;&gt;"",AH37&lt;&gt;""),"-")</f>
        <v/>
      </c>
      <c r="CN37" s="120" t="str" cm="1">
        <f t="array" ref="CN37">_xlfn.IFS(AND($AC37&lt;&gt;"",AI37&lt;&gt;""),ABS($AC37-AI37),AND($AC37="",AI37=""),"",OR($AC37&lt;&gt;"",AI37&lt;&gt;""),"-")</f>
        <v/>
      </c>
      <c r="CO37" s="120" t="str" cm="1">
        <f t="array" ref="CO37">_xlfn.IFS(AND($AC37&lt;&gt;"",AJ37&lt;&gt;""),ABS($AC37-AJ37),AND($AC37="",AJ37=""),"",OR($AC37&lt;&gt;"",AJ37&lt;&gt;""),"-")</f>
        <v/>
      </c>
      <c r="CP37" s="121" t="str" cm="1">
        <f t="array" ref="CP37">_xlfn.IFS(AND($AD37&lt;&gt;"",AE37&lt;&gt;""),ABS($AD37-AE37),AND($AD37="",AE37=""),"",OR($AD37&lt;&gt;"",AE37&lt;&gt;""),"-")</f>
        <v/>
      </c>
      <c r="CQ37" s="120" t="str" cm="1">
        <f t="array" ref="CQ37">_xlfn.IFS(AND($AD37&lt;&gt;"",AF37&lt;&gt;""),ABS($AD37-AF37),AND($AD37="",AF37=""),"",OR($AD37&lt;&gt;"",AF37&lt;&gt;""),"-")</f>
        <v/>
      </c>
      <c r="CR37" s="120" t="str" cm="1">
        <f t="array" ref="CR37">_xlfn.IFS(AND($AD37&lt;&gt;"",AG37&lt;&gt;""),ABS($AD37-AG37),AND($AD37="",AG37=""),"",OR($AD37&lt;&gt;"",AG37&lt;&gt;""),"-")</f>
        <v/>
      </c>
      <c r="CS37" s="120" t="str" cm="1">
        <f t="array" ref="CS37">_xlfn.IFS(AND($AD37&lt;&gt;"",AH37&lt;&gt;""),ABS($AD37-AH37),AND($AD37="",AH37=""),"",OR($AD37&lt;&gt;"",AH37&lt;&gt;""),"-")</f>
        <v/>
      </c>
      <c r="CT37" s="120" t="str" cm="1">
        <f t="array" ref="CT37">_xlfn.IFS(AND($AD37&lt;&gt;"",AI37&lt;&gt;""),ABS($AD37-AI37),AND($AD37="",AI37=""),"",OR($AD37&lt;&gt;"",AI37&lt;&gt;""),"-")</f>
        <v/>
      </c>
      <c r="CU37" s="120" t="str" cm="1">
        <f t="array" ref="CU37">_xlfn.IFS(AND($AD37&lt;&gt;"",AJ37&lt;&gt;""),ABS($AD37-AJ37),AND($AD37="",AJ37=""),"",OR($AD37&lt;&gt;"",AJ37&lt;&gt;""),"-")</f>
        <v/>
      </c>
      <c r="CV37" s="121" t="str" cm="1">
        <f t="array" ref="CV37">_xlfn.IFS(AND($AE37&lt;&gt;"",AF37&lt;&gt;""),ABS($AE37-AF37),AND($AE37="",AF37=""),"",OR($AE37&lt;&gt;"",AF37&lt;&gt;""),"-")</f>
        <v/>
      </c>
      <c r="CW37" s="120" t="str" cm="1">
        <f t="array" ref="CW37">_xlfn.IFS(AND($AE37&lt;&gt;"",AG37&lt;&gt;""),ABS($AE37-AG37),AND($AE37="",AG37=""),"",OR($AE37&lt;&gt;"",AG37&lt;&gt;""),"-")</f>
        <v/>
      </c>
      <c r="CX37" s="120" t="str" cm="1">
        <f t="array" ref="CX37">_xlfn.IFS(AND($AE37&lt;&gt;"",AH37&lt;&gt;""),ABS($AE37-AH37),AND($AE37="",AH37=""),"",OR($AE37&lt;&gt;"",AH37&lt;&gt;""),"-")</f>
        <v/>
      </c>
      <c r="CY37" s="120" t="str" cm="1">
        <f t="array" ref="CY37">_xlfn.IFS(AND($AE37&lt;&gt;"",AI37&lt;&gt;""),ABS($AE37-AI37),AND($AE37="",AI37=""),"",OR($AE37&lt;&gt;"",AI37&lt;&gt;""),"-")</f>
        <v/>
      </c>
      <c r="CZ37" s="120" t="str" cm="1">
        <f t="array" ref="CZ37">_xlfn.IFS(AND($AE37&lt;&gt;"",AJ37&lt;&gt;""),ABS($AE37-AJ37),AND($AE37="",AJ37=""),"",OR($AE37&lt;&gt;"",AJ37&lt;&gt;""),"-")</f>
        <v/>
      </c>
      <c r="DA37" s="121" t="str" cm="1">
        <f t="array" ref="DA37">_xlfn.IFS(AND($AF37&lt;&gt;"",AG37&lt;&gt;""),ABS($AF37-AG37),AND($AF37="",AG37=""),"",OR($AF37&lt;&gt;"",AG37&lt;&gt;""),"-")</f>
        <v/>
      </c>
      <c r="DB37" s="120" t="str" cm="1">
        <f t="array" ref="DB37">_xlfn.IFS(AND($AF37&lt;&gt;"",AH37&lt;&gt;""),ABS($AF37-AH37),AND($AF37="",AH37=""),"",OR($AF37&lt;&gt;"",AH37&lt;&gt;""),"-")</f>
        <v/>
      </c>
      <c r="DC37" s="120" t="str" cm="1">
        <f t="array" ref="DC37">_xlfn.IFS(AND($AF37&lt;&gt;"",AI37&lt;&gt;""),ABS($AF37-AI37),AND($AF37="",AI37=""),"",OR($AF37&lt;&gt;"",AI37&lt;&gt;""),"-")</f>
        <v/>
      </c>
      <c r="DD37" s="120" t="str" cm="1">
        <f t="array" ref="DD37">_xlfn.IFS(AND($AF37&lt;&gt;"",AJ37&lt;&gt;""),ABS($AF37-AJ37),AND($AF37="",AJ37=""),"",OR($AF37&lt;&gt;"",AJ37&lt;&gt;""),"-")</f>
        <v/>
      </c>
      <c r="DE37" s="121" t="str" cm="1">
        <f t="array" ref="DE37">_xlfn.IFS(AND($AG37&lt;&gt;"",AH37&lt;&gt;""),ABS($AG37-AH37),AND($AG37="",AH37=""),"",OR($AG37&lt;&gt;"",AH37&lt;&gt;""),"-")</f>
        <v/>
      </c>
      <c r="DF37" s="120" t="str" cm="1">
        <f t="array" ref="DF37">_xlfn.IFS(AND($AG37&lt;&gt;"",AI37&lt;&gt;""),ABS($AG37-AI37),AND($AG37="",AI37=""),"",OR($AG37&lt;&gt;"",AI37&lt;&gt;""),"-")</f>
        <v/>
      </c>
      <c r="DG37" s="120" t="str" cm="1">
        <f t="array" ref="DG37">_xlfn.IFS(AND($AG37&lt;&gt;"",AJ37&lt;&gt;""),ABS($AG37-AJ37),AND($AG37="",AJ37=""),"",OR($AG37&lt;&gt;"",AJ37&lt;&gt;""),"-")</f>
        <v/>
      </c>
      <c r="DH37" s="121" t="str" cm="1">
        <f t="array" ref="DH37">_xlfn.IFS(AND($AH37&lt;&gt;"",AI37&lt;&gt;""),ABS($AH37-AI37),AND($AH37="",AI37=""),"",OR($AH37&lt;&gt;"",AI37&lt;&gt;""),"-")</f>
        <v/>
      </c>
      <c r="DI37" s="120" t="str" cm="1">
        <f t="array" ref="DI37">_xlfn.IFS(AND($AH37&lt;&gt;"",AJ37&lt;&gt;""),ABS($AH37-AJ37),AND($AH37="",AJ37=""),"",OR($AH37&lt;&gt;"",AJ37&lt;&gt;""),"-")</f>
        <v/>
      </c>
      <c r="DJ37" s="121" t="str" cm="1">
        <f t="array" ref="DJ37">_xlfn.IFS(AND($AI37&lt;&gt;"",AJ37&lt;&gt;""),ABS($AI37-AJ37),AND($AI37="",AJ37=""),"",OR($AI37&lt;&gt;"",AJ37&lt;&gt;""),"-")</f>
        <v/>
      </c>
    </row>
    <row r="38" spans="1:114" x14ac:dyDescent="0.2">
      <c r="A38" s="120" t="e">
        <f t="shared" si="9"/>
        <v>#DIV/0!</v>
      </c>
      <c r="B38" s="186" t="e">
        <f t="shared" si="10"/>
        <v>#DIV/0!</v>
      </c>
      <c r="C38" s="186" t="e">
        <f t="shared" si="11"/>
        <v>#DIV/0!</v>
      </c>
      <c r="D38" s="186" t="e">
        <f t="shared" si="12"/>
        <v>#DIV/0!</v>
      </c>
      <c r="E38" s="263">
        <f t="shared" si="13"/>
        <v>0</v>
      </c>
      <c r="F38" s="186">
        <f t="shared" si="14"/>
        <v>0</v>
      </c>
      <c r="G38" s="186" t="e">
        <f t="shared" si="15"/>
        <v>#DIV/0!</v>
      </c>
      <c r="H38" s="262" t="str">
        <f t="shared" si="16"/>
        <v/>
      </c>
      <c r="I38" s="187" t="str">
        <f t="shared" si="17"/>
        <v/>
      </c>
      <c r="J38" s="260" t="s">
        <v>91</v>
      </c>
      <c r="K38" s="259" t="e">
        <f>VLOOKUP($J38,Merged_couplings!$B:$BU,MATCH(K$1,Merged_couplings!$B$1:$BU$1,0),FALSE)</f>
        <v>#N/A</v>
      </c>
      <c r="L38" s="258" t="e">
        <f>VLOOKUP($J38,Merged_couplings!$B:$BU,MATCH(L$1,Merged_couplings!$B$1:$BU$1,0),FALSE)</f>
        <v>#N/A</v>
      </c>
      <c r="M38" s="258" t="e">
        <f>VLOOKUP($J38,Merged_couplings!$B:$BU,MATCH(M$1,Merged_couplings!$B$1:$BU$1,0),FALSE)</f>
        <v>#N/A</v>
      </c>
      <c r="N38" s="258" t="e">
        <f>VLOOKUP($J38,Merged_couplings!$B:$BU,MATCH(N$1,Merged_couplings!$B$1:$BU$1,0),FALSE)</f>
        <v>#N/A</v>
      </c>
      <c r="O38" s="258" t="e">
        <f>VLOOKUP($J38,Merged_couplings!$B:$BU,MATCH(O$1,Merged_couplings!$B$1:$BU$1,0),FALSE)</f>
        <v>#N/A</v>
      </c>
      <c r="P38" s="258" t="e">
        <f>VLOOKUP($J38,Merged_couplings!$B:$BU,MATCH(P$1,Merged_couplings!$B$1:$BU$1,0),FALSE)</f>
        <v>#N/A</v>
      </c>
      <c r="Q38" s="258" t="e">
        <f>VLOOKUP($J38,Merged_couplings!$B:$BU,MATCH(Q$1,Merged_couplings!$B$1:$BU$1,0),FALSE)</f>
        <v>#N/A</v>
      </c>
      <c r="R38" s="258" t="e">
        <f>VLOOKUP($J38,Merged_couplings!$B:$BU,MATCH(R$1,Merged_couplings!$B$1:$BU$1,0),FALSE)</f>
        <v>#N/A</v>
      </c>
      <c r="S38" s="258" t="e">
        <f>VLOOKUP($J38,Merged_couplings!$B:$BU,MATCH(S$1,Merged_couplings!$B$1:$BU$1,0),FALSE)</f>
        <v>#N/A</v>
      </c>
      <c r="T38" s="258" t="e">
        <f>VLOOKUP($J38,Merged_couplings!$B:$BU,MATCH(T$1,Merged_couplings!$B$1:$BU$1,0),FALSE)</f>
        <v>#N/A</v>
      </c>
      <c r="U38" s="258" t="e">
        <f>VLOOKUP($J38,Merged_couplings!$B:$BU,MATCH(U$1,Merged_couplings!$B$1:$BU$1,0),FALSE)</f>
        <v>#N/A</v>
      </c>
      <c r="V38" s="258" t="e">
        <f>VLOOKUP($J38,Merged_couplings!$B:$BU,MATCH(V$1,Merged_couplings!$B$1:$BU$1,0),FALSE)</f>
        <v>#N/A</v>
      </c>
      <c r="W38" s="258" t="e">
        <f>VLOOKUP($J38,Merged_couplings!$B:$BU,MATCH(W$1,Merged_couplings!$B$1:$BU$1,0),FALSE)</f>
        <v>#N/A</v>
      </c>
      <c r="X38" s="121" t="str">
        <f>_xlfn.IFNA(VLOOKUP($J38,Merged_couplings!$B:$R,MATCH(X$1,Merged_couplings!$B$1:$R$1,0),FALSE),"")</f>
        <v/>
      </c>
      <c r="Y38" s="120" t="str">
        <f>_xlfn.IFNA(VLOOKUP($J38,Merged_couplings!$B:$R,MATCH(Y$1,Merged_couplings!$B$1:$R$1,0),FALSE),"")</f>
        <v/>
      </c>
      <c r="Z38" s="120" t="str">
        <f>_xlfn.IFNA(VLOOKUP($J38,Merged_couplings!$B:$R,MATCH(Z$1,Merged_couplings!$B$1:$R$1,0),FALSE),"")</f>
        <v/>
      </c>
      <c r="AA38" s="120" t="str">
        <f>_xlfn.IFNA(VLOOKUP($J38,Merged_couplings!$B:$R,MATCH(AA$1,Merged_couplings!$B$1:$R$1,0),FALSE),"")</f>
        <v/>
      </c>
      <c r="AB38" s="120" t="str">
        <f>_xlfn.IFNA(VLOOKUP($J38,Merged_couplings!$B:$R,MATCH(AB$1,Merged_couplings!$B$1:$R$1,0),FALSE),"")</f>
        <v/>
      </c>
      <c r="AC38" s="120" t="str">
        <f>_xlfn.IFNA(VLOOKUP($J38,Merged_couplings!$B:$R,MATCH(AC$1,Merged_couplings!$B$1:$R$1,0),FALSE),"")</f>
        <v/>
      </c>
      <c r="AD38" s="120" t="str">
        <f>_xlfn.IFNA(VLOOKUP($J38,Merged_couplings!$B:$R,MATCH(AD$1,Merged_couplings!$B$1:$R$1,0),FALSE),"")</f>
        <v/>
      </c>
      <c r="AE38" s="120" t="str">
        <f>_xlfn.IFNA(VLOOKUP($J38,Merged_couplings!$B:$R,MATCH(AE$1,Merged_couplings!$B$1:$R$1,0),FALSE),"")</f>
        <v/>
      </c>
      <c r="AF38" s="120" t="str">
        <f>_xlfn.IFNA(VLOOKUP($J38,Merged_couplings!$B:$R,MATCH(AF$1,Merged_couplings!$B$1:$R$1,0),FALSE),"")</f>
        <v/>
      </c>
      <c r="AG38" s="120" t="str">
        <f>_xlfn.IFNA(VLOOKUP($J38,Merged_couplings!$B:$R,MATCH(AG$1,Merged_couplings!$B$1:$R$1,0),FALSE),"")</f>
        <v/>
      </c>
      <c r="AH38" s="120" t="str">
        <f>_xlfn.IFNA(VLOOKUP($J38,Merged_couplings!$B:$R,MATCH(AH$1,Merged_couplings!$B$1:$R$1,0),FALSE),"")</f>
        <v/>
      </c>
      <c r="AI38" s="120" t="str">
        <f>_xlfn.IFNA(VLOOKUP($J38,Merged_couplings!$B:$R,MATCH(AI$1,Merged_couplings!$B$1:$R$1,0),FALSE),"")</f>
        <v/>
      </c>
      <c r="AJ38" s="120" t="str">
        <f>_xlfn.IFNA(VLOOKUP($J38,Merged_couplings!$B:$R,MATCH(AJ$1,Merged_couplings!$B$1:$R$1,0),FALSE),"")</f>
        <v/>
      </c>
      <c r="AK38" s="123" t="str" cm="1">
        <f t="array" ref="AK38">_xlfn.IFS(AND($X38&lt;&gt;"",Y38&lt;&gt;""),ABS($X38-Y38),AND($X38="",Y38=""),"",OR($X38&lt;&gt;"",Y38&lt;&gt;""),"-")</f>
        <v/>
      </c>
      <c r="AL38" s="122" t="str" cm="1">
        <f t="array" ref="AL38">_xlfn.IFS(AND($X38&lt;&gt;"",Z38&lt;&gt;""),ABS($X38-Z38),AND($X38="",Z38=""),"",OR($X38&lt;&gt;"",Z38&lt;&gt;""),"-")</f>
        <v/>
      </c>
      <c r="AM38" s="122" t="str" cm="1">
        <f t="array" ref="AM38">_xlfn.IFS(AND($X38&lt;&gt;"",AA38&lt;&gt;""),ABS($X38-AA38),AND($X38="",AA38=""),"",OR($X38&lt;&gt;"",AA38&lt;&gt;""),"-")</f>
        <v/>
      </c>
      <c r="AN38" s="122" t="str" cm="1">
        <f t="array" ref="AN38">_xlfn.IFS(AND($X38&lt;&gt;"",AB38&lt;&gt;""),ABS($X38-AB38),AND($X38="",AB38=""),"",OR($X38&lt;&gt;"",AB38&lt;&gt;""),"-")</f>
        <v/>
      </c>
      <c r="AO38" s="122" t="str" cm="1">
        <f t="array" ref="AO38">_xlfn.IFS(AND($X38&lt;&gt;"",AC38&lt;&gt;""),ABS($X38-AC38),AND($X38="",AC38=""),"",OR($X38&lt;&gt;"",AC38&lt;&gt;""),"-")</f>
        <v/>
      </c>
      <c r="AP38" s="122" t="str" cm="1">
        <f t="array" ref="AP38">_xlfn.IFS(AND($X38&lt;&gt;"",AD38&lt;&gt;""),ABS($X38-AD38),AND($X38="",AD38=""),"",OR($X38&lt;&gt;"",AD38&lt;&gt;""),"-")</f>
        <v/>
      </c>
      <c r="AQ38" s="122" t="str" cm="1">
        <f t="array" ref="AQ38">_xlfn.IFS(AND($X38&lt;&gt;"",AE38&lt;&gt;""),ABS($X38-AE38),AND($X38="",AE38=""),"",OR($X38&lt;&gt;"",AE38&lt;&gt;""),"-")</f>
        <v/>
      </c>
      <c r="AR38" s="122" t="str" cm="1">
        <f t="array" ref="AR38">_xlfn.IFS(AND($X38&lt;&gt;"",AF38&lt;&gt;""),ABS($X38-AF38),AND($X38="",AF38=""),"",OR($X38&lt;&gt;"",AF38&lt;&gt;""),"-")</f>
        <v/>
      </c>
      <c r="AS38" s="122" t="str" cm="1">
        <f t="array" ref="AS38">_xlfn.IFS(AND($X38&lt;&gt;"",AG38&lt;&gt;""),ABS($X38-AG38),AND($X38="",AG38=""),"",OR($X38&lt;&gt;"",AG38&lt;&gt;""),"-")</f>
        <v/>
      </c>
      <c r="AT38" s="122" t="str" cm="1">
        <f t="array" ref="AT38">_xlfn.IFS(AND($X38&lt;&gt;"",AH38&lt;&gt;""),ABS($X38-AH38),AND($X38="",AH38=""),"",OR($X38&lt;&gt;"",AH38&lt;&gt;""),"-")</f>
        <v/>
      </c>
      <c r="AU38" s="122" t="str" cm="1">
        <f t="array" ref="AU38">_xlfn.IFS(AND($X38&lt;&gt;"",AI38&lt;&gt;""),ABS($X38-AI38),AND($X38="",AI38=""),"",OR($X38&lt;&gt;"",AI38&lt;&gt;""),"-")</f>
        <v/>
      </c>
      <c r="AV38" s="122" t="str" cm="1">
        <f t="array" ref="AV38">_xlfn.IFS(AND($X38&lt;&gt;"",AJ38&lt;&gt;""),ABS($X38-AJ38),AND($X38="",AJ38=""),"",OR($X38&lt;&gt;"",AJ38&lt;&gt;""),"-")</f>
        <v/>
      </c>
      <c r="AW38" s="123" t="str" cm="1">
        <f t="array" ref="AW38">_xlfn.IFS(AND($Y38&lt;&gt;"",Z38&lt;&gt;""),ABS($Y38-Z38),AND($Y38="",Z38=""),"",OR($Y38&lt;&gt;"",Z38&lt;&gt;""),"-")</f>
        <v/>
      </c>
      <c r="AX38" s="122" t="str" cm="1">
        <f t="array" ref="AX38">_xlfn.IFS(AND($Y38&lt;&gt;"",AA38&lt;&gt;""),ABS($Y38-AA38),AND($Y38="",AA38=""),"",OR($Y38&lt;&gt;"",AA38&lt;&gt;""),"-")</f>
        <v/>
      </c>
      <c r="AY38" s="122" t="str" cm="1">
        <f t="array" ref="AY38">_xlfn.IFS(AND($Y38&lt;&gt;"",AB38&lt;&gt;""),ABS($Y38-AB38),AND($Y38="",AB38=""),"",OR($Y38&lt;&gt;"",AB38&lt;&gt;""),"-")</f>
        <v/>
      </c>
      <c r="AZ38" s="122" t="str" cm="1">
        <f t="array" ref="AZ38">_xlfn.IFS(AND($Y38&lt;&gt;"",AC38&lt;&gt;""),ABS($Y38-AC38),AND($Y38="",AC38=""),"",OR($Y38&lt;&gt;"",AC38&lt;&gt;""),"-")</f>
        <v/>
      </c>
      <c r="BA38" s="122" t="str" cm="1">
        <f t="array" ref="BA38">_xlfn.IFS(AND($Y38&lt;&gt;"",AD38&lt;&gt;""),ABS($Y38-AD38),AND($Y38="",AD38=""),"",OR($Y38&lt;&gt;"",AD38&lt;&gt;""),"-")</f>
        <v/>
      </c>
      <c r="BB38" s="122" t="str" cm="1">
        <f t="array" ref="BB38">_xlfn.IFS(AND($Y38&lt;&gt;"",AE38&lt;&gt;""),ABS($Y38-AE38),AND($Y38="",AE38=""),"",OR($Y38&lt;&gt;"",AE38&lt;&gt;""),"-")</f>
        <v/>
      </c>
      <c r="BC38" s="122" t="str" cm="1">
        <f t="array" ref="BC38">_xlfn.IFS(AND($Y38&lt;&gt;"",AF38&lt;&gt;""),ABS($Y38-AF38),AND($Y38="",AF38=""),"",OR($Y38&lt;&gt;"",AF38&lt;&gt;""),"-")</f>
        <v/>
      </c>
      <c r="BD38" s="122" t="str" cm="1">
        <f t="array" ref="BD38">_xlfn.IFS(AND($Y38&lt;&gt;"",AG38&lt;&gt;""),ABS($Y38-AG38),AND($Y38="",AG38=""),"",OR($Y38&lt;&gt;"",AG38&lt;&gt;""),"-")</f>
        <v/>
      </c>
      <c r="BE38" s="122" t="str" cm="1">
        <f t="array" ref="BE38">_xlfn.IFS(AND($Y38&lt;&gt;"",AH38&lt;&gt;""),ABS($Y38-AH38),AND($Y38="",AH38=""),"",OR($Y38&lt;&gt;"",AH38&lt;&gt;""),"-")</f>
        <v/>
      </c>
      <c r="BF38" s="122" t="str" cm="1">
        <f t="array" ref="BF38">_xlfn.IFS(AND($Y38&lt;&gt;"",AI38&lt;&gt;""),ABS($Y38-AI38),AND($Y38="",AI38=""),"",OR($Y38&lt;&gt;"",AI38&lt;&gt;""),"-")</f>
        <v/>
      </c>
      <c r="BG38" s="122" t="str" cm="1">
        <f t="array" ref="BG38">_xlfn.IFS(AND($Y38&lt;&gt;"",AJ38&lt;&gt;""),ABS($Y38-AJ38),AND($Y38="",AJ38=""),"",OR($Y38&lt;&gt;"",AJ38&lt;&gt;""),"-")</f>
        <v/>
      </c>
      <c r="BH38" s="121" t="str" cm="1">
        <f t="array" ref="BH38">_xlfn.IFS(AND($Z38&lt;&gt;"",AA38&lt;&gt;""),ABS($Z38-AA38),AND($Z38="",AA38=""),"",OR($Z38&lt;&gt;"",AA38&lt;&gt;""),"-")</f>
        <v/>
      </c>
      <c r="BI38" s="120" t="str" cm="1">
        <f t="array" ref="BI38">_xlfn.IFS(AND($Z38&lt;&gt;"",AB38&lt;&gt;""),ABS($Z38-AB38),AND($Z38="",AB38=""),"",OR($Z38&lt;&gt;"",AB38&lt;&gt;""),"-")</f>
        <v/>
      </c>
      <c r="BJ38" s="120" t="str" cm="1">
        <f t="array" ref="BJ38">_xlfn.IFS(AND($Z38&lt;&gt;"",AC38&lt;&gt;""),ABS($Z38-AC38),AND($Z38="",AC38=""),"",OR($Z38&lt;&gt;"",AC38&lt;&gt;""),"-")</f>
        <v/>
      </c>
      <c r="BK38" s="120" t="str" cm="1">
        <f t="array" ref="BK38">_xlfn.IFS(AND($Z38&lt;&gt;"",AD38&lt;&gt;""),ABS($Z38-AD38),AND($Z38="",AD38=""),"",OR($Z38&lt;&gt;"",AD38&lt;&gt;""),"-")</f>
        <v/>
      </c>
      <c r="BL38" s="120" t="str" cm="1">
        <f t="array" ref="BL38">_xlfn.IFS(AND($Z38&lt;&gt;"",AE38&lt;&gt;""),ABS($Z38-AE38),AND($Z38="",AE38=""),"",OR($Z38&lt;&gt;"",AE38&lt;&gt;""),"-")</f>
        <v/>
      </c>
      <c r="BM38" s="120" t="str" cm="1">
        <f t="array" ref="BM38">_xlfn.IFS(AND($Z38&lt;&gt;"",AF38&lt;&gt;""),ABS($Z38-AF38),AND($Z38="",AF38=""),"",OR($Z38&lt;&gt;"",AF38&lt;&gt;""),"-")</f>
        <v/>
      </c>
      <c r="BN38" s="120" t="str" cm="1">
        <f t="array" ref="BN38">_xlfn.IFS(AND($Z38&lt;&gt;"",AG38&lt;&gt;""),ABS($Z38-AG38),AND($Z38="",AG38=""),"",OR($Z38&lt;&gt;"",AG38&lt;&gt;""),"-")</f>
        <v/>
      </c>
      <c r="BO38" s="120" t="str" cm="1">
        <f t="array" ref="BO38">_xlfn.IFS(AND($Z38&lt;&gt;"",AH38&lt;&gt;""),ABS($Z38-AH38),AND($Z38="",AH38=""),"",OR($Z38&lt;&gt;"",AH38&lt;&gt;""),"-")</f>
        <v/>
      </c>
      <c r="BP38" s="120" t="str" cm="1">
        <f t="array" ref="BP38">_xlfn.IFS(AND($Z38&lt;&gt;"",AI38&lt;&gt;""),ABS($Z38-AI38),AND($Z38="",AI38=""),"",OR($Z38&lt;&gt;"",AI38&lt;&gt;""),"-")</f>
        <v/>
      </c>
      <c r="BQ38" s="120" t="str" cm="1">
        <f t="array" ref="BQ38">_xlfn.IFS(AND($Z38&lt;&gt;"",AJ38&lt;&gt;""),ABS($Z38-AJ38),AND($Z38="",AJ38=""),"",OR($Z38&lt;&gt;"",AJ38&lt;&gt;""),"-")</f>
        <v/>
      </c>
      <c r="BR38" s="121" t="str" cm="1">
        <f t="array" ref="BR38">_xlfn.IFS(AND($AA38&lt;&gt;"",AB38&lt;&gt;""),ABS($AA38-AB38),AND($AA38="",AB38=""),"",OR($AA38&lt;&gt;"",AB38&lt;&gt;""),"-")</f>
        <v/>
      </c>
      <c r="BS38" s="120" t="str" cm="1">
        <f t="array" ref="BS38">_xlfn.IFS(AND($AA38&lt;&gt;"",AC38&lt;&gt;""),ABS($AA38-AC38),AND($AA38="",AC38=""),"",OR($AA38&lt;&gt;"",AC38&lt;&gt;""),"-")</f>
        <v/>
      </c>
      <c r="BT38" s="120" t="str" cm="1">
        <f t="array" ref="BT38">_xlfn.IFS(AND($AA38&lt;&gt;"",AD38&lt;&gt;""),ABS($AA38-AD38),AND($AA38="",AD38=""),"",OR($AA38&lt;&gt;"",AD38&lt;&gt;""),"-")</f>
        <v/>
      </c>
      <c r="BU38" s="120" t="str" cm="1">
        <f t="array" ref="BU38">_xlfn.IFS(AND($AA38&lt;&gt;"",AE38&lt;&gt;""),ABS($AA38-AE38),AND($AA38="",AE38=""),"",OR($AA38&lt;&gt;"",AE38&lt;&gt;""),"-")</f>
        <v/>
      </c>
      <c r="BV38" s="120" t="str" cm="1">
        <f t="array" ref="BV38">_xlfn.IFS(AND($AA38&lt;&gt;"",AF38&lt;&gt;""),ABS($AA38-AF38),AND($AA38="",AF38=""),"",OR($AA38&lt;&gt;"",AF38&lt;&gt;""),"-")</f>
        <v/>
      </c>
      <c r="BW38" s="120" t="str" cm="1">
        <f t="array" ref="BW38">_xlfn.IFS(AND($AA38&lt;&gt;"",AG38&lt;&gt;""),ABS($AA38-AG38),AND($AA38="",AG38=""),"",OR($AA38&lt;&gt;"",AG38&lt;&gt;""),"-")</f>
        <v/>
      </c>
      <c r="BX38" s="120" t="str" cm="1">
        <f t="array" ref="BX38">_xlfn.IFS(AND($AA38&lt;&gt;"",AH38&lt;&gt;""),ABS($AA38-AH38),AND($AA38="",AH38=""),"",OR($AA38&lt;&gt;"",AH38&lt;&gt;""),"-")</f>
        <v/>
      </c>
      <c r="BY38" s="120" t="str" cm="1">
        <f t="array" ref="BY38">_xlfn.IFS(AND($AA38&lt;&gt;"",AI38&lt;&gt;""),ABS($AA38-AI38),AND($AA38="",AI38=""),"",OR($AA38&lt;&gt;"",AI38&lt;&gt;""),"-")</f>
        <v/>
      </c>
      <c r="BZ38" s="120" t="str" cm="1">
        <f t="array" ref="BZ38">_xlfn.IFS(AND($AA38&lt;&gt;"",AJ38&lt;&gt;""),ABS($AA38-AJ38),AND($AA38="",AJ38=""),"",OR($AA38&lt;&gt;"",AJ38&lt;&gt;""),"-")</f>
        <v/>
      </c>
      <c r="CA38" s="121" t="str" cm="1">
        <f t="array" ref="CA38">_xlfn.IFS(AND($AB38&lt;&gt;"",AC38&lt;&gt;""),ABS($AB38-AC38),AND($AB38="",AC38=""),"",OR($AB38&lt;&gt;"",AC38&lt;&gt;""),"-")</f>
        <v/>
      </c>
      <c r="CB38" s="120" t="str" cm="1">
        <f t="array" ref="CB38">_xlfn.IFS(AND($AB38&lt;&gt;"",AD38&lt;&gt;""),ABS($AB38-AD38),AND($AB38="",AD38=""),"",OR($AB38&lt;&gt;"",AD38&lt;&gt;""),"-")</f>
        <v/>
      </c>
      <c r="CC38" s="120" t="str" cm="1">
        <f t="array" ref="CC38">_xlfn.IFS(AND($AB38&lt;&gt;"",AE38&lt;&gt;""),ABS($AB38-AE38),AND($AB38="",AE38=""),"",OR($AB38&lt;&gt;"",AE38&lt;&gt;""),"-")</f>
        <v/>
      </c>
      <c r="CD38" s="120" t="str" cm="1">
        <f t="array" ref="CD38">_xlfn.IFS(AND($AB38&lt;&gt;"",AF38&lt;&gt;""),ABS($AB38-AF38),AND($AB38="",AF38=""),"",OR($AB38&lt;&gt;"",AF38&lt;&gt;""),"-")</f>
        <v/>
      </c>
      <c r="CE38" s="120" t="str" cm="1">
        <f t="array" ref="CE38">_xlfn.IFS(AND($AB38&lt;&gt;"",AG38&lt;&gt;""),ABS($AB38-AG38),AND($AB38="",AG38=""),"",OR($AB38&lt;&gt;"",AG38&lt;&gt;""),"-")</f>
        <v/>
      </c>
      <c r="CF38" s="120" t="str" cm="1">
        <f t="array" ref="CF38">_xlfn.IFS(AND($AB38&lt;&gt;"",AH38&lt;&gt;""),ABS($AB38-AH38),AND($AB38="",AH38=""),"",OR($AB38&lt;&gt;"",AH38&lt;&gt;""),"-")</f>
        <v/>
      </c>
      <c r="CG38" s="120" t="str" cm="1">
        <f t="array" ref="CG38">_xlfn.IFS(AND($AB38&lt;&gt;"",AI38&lt;&gt;""),ABS($AB38-AI38),AND($AB38="",AI38=""),"",OR($AB38&lt;&gt;"",AI38&lt;&gt;""),"-")</f>
        <v/>
      </c>
      <c r="CH38" s="120" t="str" cm="1">
        <f t="array" ref="CH38">_xlfn.IFS(AND($AB38&lt;&gt;"",AJ38&lt;&gt;""),ABS($AB38-AJ38),AND($AB38="",AJ38=""),"",OR($AB38&lt;&gt;"",AJ38&lt;&gt;""),"-")</f>
        <v/>
      </c>
      <c r="CI38" s="121" t="str" cm="1">
        <f t="array" ref="CI38">_xlfn.IFS(AND($AC38&lt;&gt;"",AD38&lt;&gt;""),ABS($AC38-AD38),AND($AC38="",AD38=""),"",OR($AC38&lt;&gt;"",AD38&lt;&gt;""),"-")</f>
        <v/>
      </c>
      <c r="CJ38" s="120" t="str" cm="1">
        <f t="array" ref="CJ38">_xlfn.IFS(AND($AC38&lt;&gt;"",AE38&lt;&gt;""),ABS($AC38-AE38),AND($AC38="",AE38=""),"",OR($AC38&lt;&gt;"",AE38&lt;&gt;""),"-")</f>
        <v/>
      </c>
      <c r="CK38" s="120" t="str" cm="1">
        <f t="array" ref="CK38">_xlfn.IFS(AND($AC38&lt;&gt;"",AF38&lt;&gt;""),ABS($AC38-AF38),AND($AC38="",AF38=""),"",OR($AC38&lt;&gt;"",AF38&lt;&gt;""),"-")</f>
        <v/>
      </c>
      <c r="CL38" s="120" t="str" cm="1">
        <f t="array" ref="CL38">_xlfn.IFS(AND($AC38&lt;&gt;"",AG38&lt;&gt;""),ABS($AC38-AG38),AND($AC38="",AG38=""),"",OR($AC38&lt;&gt;"",AG38&lt;&gt;""),"-")</f>
        <v/>
      </c>
      <c r="CM38" s="120" t="str" cm="1">
        <f t="array" ref="CM38">_xlfn.IFS(AND($AC38&lt;&gt;"",AH38&lt;&gt;""),ABS($AC38-AH38),AND($AC38="",AH38=""),"",OR($AC38&lt;&gt;"",AH38&lt;&gt;""),"-")</f>
        <v/>
      </c>
      <c r="CN38" s="120" t="str" cm="1">
        <f t="array" ref="CN38">_xlfn.IFS(AND($AC38&lt;&gt;"",AI38&lt;&gt;""),ABS($AC38-AI38),AND($AC38="",AI38=""),"",OR($AC38&lt;&gt;"",AI38&lt;&gt;""),"-")</f>
        <v/>
      </c>
      <c r="CO38" s="120" t="str" cm="1">
        <f t="array" ref="CO38">_xlfn.IFS(AND($AC38&lt;&gt;"",AJ38&lt;&gt;""),ABS($AC38-AJ38),AND($AC38="",AJ38=""),"",OR($AC38&lt;&gt;"",AJ38&lt;&gt;""),"-")</f>
        <v/>
      </c>
      <c r="CP38" s="121" t="str" cm="1">
        <f t="array" ref="CP38">_xlfn.IFS(AND($AD38&lt;&gt;"",AE38&lt;&gt;""),ABS($AD38-AE38),AND($AD38="",AE38=""),"",OR($AD38&lt;&gt;"",AE38&lt;&gt;""),"-")</f>
        <v/>
      </c>
      <c r="CQ38" s="120" t="str" cm="1">
        <f t="array" ref="CQ38">_xlfn.IFS(AND($AD38&lt;&gt;"",AF38&lt;&gt;""),ABS($AD38-AF38),AND($AD38="",AF38=""),"",OR($AD38&lt;&gt;"",AF38&lt;&gt;""),"-")</f>
        <v/>
      </c>
      <c r="CR38" s="120" t="str" cm="1">
        <f t="array" ref="CR38">_xlfn.IFS(AND($AD38&lt;&gt;"",AG38&lt;&gt;""),ABS($AD38-AG38),AND($AD38="",AG38=""),"",OR($AD38&lt;&gt;"",AG38&lt;&gt;""),"-")</f>
        <v/>
      </c>
      <c r="CS38" s="120" t="str" cm="1">
        <f t="array" ref="CS38">_xlfn.IFS(AND($AD38&lt;&gt;"",AH38&lt;&gt;""),ABS($AD38-AH38),AND($AD38="",AH38=""),"",OR($AD38&lt;&gt;"",AH38&lt;&gt;""),"-")</f>
        <v/>
      </c>
      <c r="CT38" s="120" t="str" cm="1">
        <f t="array" ref="CT38">_xlfn.IFS(AND($AD38&lt;&gt;"",AI38&lt;&gt;""),ABS($AD38-AI38),AND($AD38="",AI38=""),"",OR($AD38&lt;&gt;"",AI38&lt;&gt;""),"-")</f>
        <v/>
      </c>
      <c r="CU38" s="120" t="str" cm="1">
        <f t="array" ref="CU38">_xlfn.IFS(AND($AD38&lt;&gt;"",AJ38&lt;&gt;""),ABS($AD38-AJ38),AND($AD38="",AJ38=""),"",OR($AD38&lt;&gt;"",AJ38&lt;&gt;""),"-")</f>
        <v/>
      </c>
      <c r="CV38" s="121" t="str" cm="1">
        <f t="array" ref="CV38">_xlfn.IFS(AND($AE38&lt;&gt;"",AF38&lt;&gt;""),ABS($AE38-AF38),AND($AE38="",AF38=""),"",OR($AE38&lt;&gt;"",AF38&lt;&gt;""),"-")</f>
        <v/>
      </c>
      <c r="CW38" s="120" t="str" cm="1">
        <f t="array" ref="CW38">_xlfn.IFS(AND($AE38&lt;&gt;"",AG38&lt;&gt;""),ABS($AE38-AG38),AND($AE38="",AG38=""),"",OR($AE38&lt;&gt;"",AG38&lt;&gt;""),"-")</f>
        <v/>
      </c>
      <c r="CX38" s="120" t="str" cm="1">
        <f t="array" ref="CX38">_xlfn.IFS(AND($AE38&lt;&gt;"",AH38&lt;&gt;""),ABS($AE38-AH38),AND($AE38="",AH38=""),"",OR($AE38&lt;&gt;"",AH38&lt;&gt;""),"-")</f>
        <v/>
      </c>
      <c r="CY38" s="120" t="str" cm="1">
        <f t="array" ref="CY38">_xlfn.IFS(AND($AE38&lt;&gt;"",AI38&lt;&gt;""),ABS($AE38-AI38),AND($AE38="",AI38=""),"",OR($AE38&lt;&gt;"",AI38&lt;&gt;""),"-")</f>
        <v/>
      </c>
      <c r="CZ38" s="120" t="str" cm="1">
        <f t="array" ref="CZ38">_xlfn.IFS(AND($AE38&lt;&gt;"",AJ38&lt;&gt;""),ABS($AE38-AJ38),AND($AE38="",AJ38=""),"",OR($AE38&lt;&gt;"",AJ38&lt;&gt;""),"-")</f>
        <v/>
      </c>
      <c r="DA38" s="121" t="str" cm="1">
        <f t="array" ref="DA38">_xlfn.IFS(AND($AF38&lt;&gt;"",AG38&lt;&gt;""),ABS($AF38-AG38),AND($AF38="",AG38=""),"",OR($AF38&lt;&gt;"",AG38&lt;&gt;""),"-")</f>
        <v/>
      </c>
      <c r="DB38" s="120" t="str" cm="1">
        <f t="array" ref="DB38">_xlfn.IFS(AND($AF38&lt;&gt;"",AH38&lt;&gt;""),ABS($AF38-AH38),AND($AF38="",AH38=""),"",OR($AF38&lt;&gt;"",AH38&lt;&gt;""),"-")</f>
        <v/>
      </c>
      <c r="DC38" s="120" t="str" cm="1">
        <f t="array" ref="DC38">_xlfn.IFS(AND($AF38&lt;&gt;"",AI38&lt;&gt;""),ABS($AF38-AI38),AND($AF38="",AI38=""),"",OR($AF38&lt;&gt;"",AI38&lt;&gt;""),"-")</f>
        <v/>
      </c>
      <c r="DD38" s="120" t="str" cm="1">
        <f t="array" ref="DD38">_xlfn.IFS(AND($AF38&lt;&gt;"",AJ38&lt;&gt;""),ABS($AF38-AJ38),AND($AF38="",AJ38=""),"",OR($AF38&lt;&gt;"",AJ38&lt;&gt;""),"-")</f>
        <v/>
      </c>
      <c r="DE38" s="121" t="str" cm="1">
        <f t="array" ref="DE38">_xlfn.IFS(AND($AG38&lt;&gt;"",AH38&lt;&gt;""),ABS($AG38-AH38),AND($AG38="",AH38=""),"",OR($AG38&lt;&gt;"",AH38&lt;&gt;""),"-")</f>
        <v/>
      </c>
      <c r="DF38" s="120" t="str" cm="1">
        <f t="array" ref="DF38">_xlfn.IFS(AND($AG38&lt;&gt;"",AI38&lt;&gt;""),ABS($AG38-AI38),AND($AG38="",AI38=""),"",OR($AG38&lt;&gt;"",AI38&lt;&gt;""),"-")</f>
        <v/>
      </c>
      <c r="DG38" s="120" t="str" cm="1">
        <f t="array" ref="DG38">_xlfn.IFS(AND($AG38&lt;&gt;"",AJ38&lt;&gt;""),ABS($AG38-AJ38),AND($AG38="",AJ38=""),"",OR($AG38&lt;&gt;"",AJ38&lt;&gt;""),"-")</f>
        <v/>
      </c>
      <c r="DH38" s="121" t="str" cm="1">
        <f t="array" ref="DH38">_xlfn.IFS(AND($AH38&lt;&gt;"",AI38&lt;&gt;""),ABS($AH38-AI38),AND($AH38="",AI38=""),"",OR($AH38&lt;&gt;"",AI38&lt;&gt;""),"-")</f>
        <v/>
      </c>
      <c r="DI38" s="120" t="str" cm="1">
        <f t="array" ref="DI38">_xlfn.IFS(AND($AH38&lt;&gt;"",AJ38&lt;&gt;""),ABS($AH38-AJ38),AND($AH38="",AJ38=""),"",OR($AH38&lt;&gt;"",AJ38&lt;&gt;""),"-")</f>
        <v/>
      </c>
      <c r="DJ38" s="121" t="str" cm="1">
        <f t="array" ref="DJ38">_xlfn.IFS(AND($AI38&lt;&gt;"",AJ38&lt;&gt;""),ABS($AI38-AJ38),AND($AI38="",AJ38=""),"",OR($AI38&lt;&gt;"",AJ38&lt;&gt;""),"-")</f>
        <v/>
      </c>
    </row>
    <row r="39" spans="1:114" x14ac:dyDescent="0.2">
      <c r="A39" s="120" t="str">
        <f t="shared" si="9"/>
        <v>ok</v>
      </c>
      <c r="B39" s="186">
        <f t="shared" si="10"/>
        <v>0</v>
      </c>
      <c r="C39" s="186">
        <f t="shared" si="11"/>
        <v>100</v>
      </c>
      <c r="D39" s="186">
        <f t="shared" si="12"/>
        <v>0</v>
      </c>
      <c r="E39" s="263">
        <f t="shared" si="13"/>
        <v>5</v>
      </c>
      <c r="F39" s="186">
        <f t="shared" si="14"/>
        <v>5</v>
      </c>
      <c r="G39" s="186">
        <f t="shared" si="15"/>
        <v>100</v>
      </c>
      <c r="H39" s="262" t="str">
        <f t="shared" si="16"/>
        <v/>
      </c>
      <c r="I39" s="187" t="str">
        <f t="shared" si="17"/>
        <v>I</v>
      </c>
      <c r="J39" s="260" t="s">
        <v>92</v>
      </c>
      <c r="K39" s="259" t="str">
        <f>VLOOKUP($J39,Merged_couplings!$B:$BU,MATCH(K$1,Merged_couplings!$B$1:$BU$1,0),FALSE)</f>
        <v>---</v>
      </c>
      <c r="L39" s="258" t="str">
        <f>VLOOKUP($J39,Merged_couplings!$B:$BU,MATCH(L$1,Merged_couplings!$B$1:$BU$1,0),FALSE)</f>
        <v>---</v>
      </c>
      <c r="M39" s="258" t="str">
        <f>VLOOKUP($J39,Merged_couplings!$B:$BU,MATCH(M$1,Merged_couplings!$B$1:$BU$1,0),FALSE)</f>
        <v>-IG</v>
      </c>
      <c r="N39" s="258" t="str">
        <f>VLOOKUP($J39,Merged_couplings!$B:$BU,MATCH(N$1,Merged_couplings!$B$1:$BU$1,0),FALSE)</f>
        <v>-IG</v>
      </c>
      <c r="O39" s="258" t="str">
        <f>VLOOKUP($J39,Merged_couplings!$B:$BU,MATCH(O$1,Merged_couplings!$B$1:$BU$1,0),FALSE)</f>
        <v>-IG</v>
      </c>
      <c r="P39" s="258" t="str">
        <f>VLOOKUP($J39,Merged_couplings!$B:$BU,MATCH(P$1,Merged_couplings!$B$1:$BU$1,0),FALSE)</f>
        <v>-IG</v>
      </c>
      <c r="Q39" s="258" t="str">
        <f>VLOOKUP($J39,Merged_couplings!$B:$BU,MATCH(Q$1,Merged_couplings!$B$1:$BU$1,0),FALSE)</f>
        <v>-IG</v>
      </c>
      <c r="R39" s="258" t="str">
        <f>VLOOKUP($J39,Merged_couplings!$B:$BU,MATCH(R$1,Merged_couplings!$B$1:$BU$1,0),FALSE)</f>
        <v>---</v>
      </c>
      <c r="S39" s="258" t="str">
        <f>VLOOKUP($J39,Merged_couplings!$B:$BU,MATCH(S$1,Merged_couplings!$B$1:$BU$1,0),FALSE)</f>
        <v>---</v>
      </c>
      <c r="T39" s="258" t="str">
        <f>VLOOKUP($J39,Merged_couplings!$B:$BU,MATCH(T$1,Merged_couplings!$B$1:$BU$1,0),FALSE)</f>
        <v>---</v>
      </c>
      <c r="U39" s="258" t="str">
        <f>VLOOKUP($J39,Merged_couplings!$B:$BU,MATCH(U$1,Merged_couplings!$B$1:$BU$1,0),FALSE)</f>
        <v>---</v>
      </c>
      <c r="V39" s="258" t="str">
        <f>VLOOKUP($J39,Merged_couplings!$B:$BU,MATCH(V$1,Merged_couplings!$B$1:$BU$1,0),FALSE)</f>
        <v>---</v>
      </c>
      <c r="W39" s="258" t="str">
        <f>VLOOKUP($J39,Merged_couplings!$B:$BU,MATCH(W$1,Merged_couplings!$B$1:$BU$1,0),FALSE)</f>
        <v>---</v>
      </c>
      <c r="X39" s="121" t="str">
        <f>_xlfn.IFNA(VLOOKUP($J39,Merged_couplings!$B:$R,MATCH(X$1,Merged_couplings!$B$1:$R$1,0),FALSE),"")</f>
        <v/>
      </c>
      <c r="Y39" s="120" t="str">
        <f>_xlfn.IFNA(VLOOKUP($J39,Merged_couplings!$B:$R,MATCH(Y$1,Merged_couplings!$B$1:$R$1,0),FALSE),"")</f>
        <v/>
      </c>
      <c r="Z39" s="120">
        <f>_xlfn.IFNA(VLOOKUP($J39,Merged_couplings!$B:$R,MATCH(Z$1,Merged_couplings!$B$1:$R$1,0),FALSE),"")</f>
        <v>8.9249924054599941</v>
      </c>
      <c r="AA39" s="120">
        <f>_xlfn.IFNA(VLOOKUP($J39,Merged_couplings!$B:$R,MATCH(AA$1,Merged_couplings!$B$1:$R$1,0),FALSE),"")</f>
        <v>8.9249924054599941</v>
      </c>
      <c r="AB39" s="120">
        <f>_xlfn.IFNA(VLOOKUP($J39,Merged_couplings!$B:$R,MATCH(AB$1,Merged_couplings!$B$1:$R$1,0),FALSE),"")</f>
        <v>9.0216880638460388</v>
      </c>
      <c r="AC39" s="120">
        <f>_xlfn.IFNA(VLOOKUP($J39,Merged_couplings!$B:$R,MATCH(AC$1,Merged_couplings!$B$1:$R$1,0),FALSE),"")</f>
        <v>9.0216880638460388</v>
      </c>
      <c r="AD39" s="120">
        <f>_xlfn.IFNA(VLOOKUP($J39,Merged_couplings!$B:$R,MATCH(AD$1,Merged_couplings!$B$1:$R$1,0),FALSE),"")</f>
        <v>9.6256025900889615</v>
      </c>
      <c r="AE39" s="120" t="str">
        <f>_xlfn.IFNA(VLOOKUP($J39,Merged_couplings!$B:$R,MATCH(AE$1,Merged_couplings!$B$1:$R$1,0),FALSE),"")</f>
        <v/>
      </c>
      <c r="AF39" s="120" t="str">
        <f>_xlfn.IFNA(VLOOKUP($J39,Merged_couplings!$B:$R,MATCH(AF$1,Merged_couplings!$B$1:$R$1,0),FALSE),"")</f>
        <v/>
      </c>
      <c r="AG39" s="120" t="str">
        <f>_xlfn.IFNA(VLOOKUP($J39,Merged_couplings!$B:$R,MATCH(AG$1,Merged_couplings!$B$1:$R$1,0),FALSE),"")</f>
        <v/>
      </c>
      <c r="AH39" s="120" t="str">
        <f>_xlfn.IFNA(VLOOKUP($J39,Merged_couplings!$B:$R,MATCH(AH$1,Merged_couplings!$B$1:$R$1,0),FALSE),"")</f>
        <v/>
      </c>
      <c r="AI39" s="120" t="str">
        <f>_xlfn.IFNA(VLOOKUP($J39,Merged_couplings!$B:$R,MATCH(AI$1,Merged_couplings!$B$1:$R$1,0),FALSE),"")</f>
        <v/>
      </c>
      <c r="AJ39" s="120" t="str">
        <f>_xlfn.IFNA(VLOOKUP($J39,Merged_couplings!$B:$R,MATCH(AJ$1,Merged_couplings!$B$1:$R$1,0),FALSE),"")</f>
        <v/>
      </c>
      <c r="AK39" s="123" t="str" cm="1">
        <f t="array" ref="AK39">_xlfn.IFS(AND($X39&lt;&gt;"",Y39&lt;&gt;""),ABS($X39-Y39),AND($X39="",Y39=""),"",OR($X39&lt;&gt;"",Y39&lt;&gt;""),"-")</f>
        <v/>
      </c>
      <c r="AL39" s="122" t="str" cm="1">
        <f t="array" ref="AL39">_xlfn.IFS(AND($X39&lt;&gt;"",Z39&lt;&gt;""),ABS($X39-Z39),AND($X39="",Z39=""),"",OR($X39&lt;&gt;"",Z39&lt;&gt;""),"-")</f>
        <v>-</v>
      </c>
      <c r="AM39" s="122" t="str" cm="1">
        <f t="array" ref="AM39">_xlfn.IFS(AND($X39&lt;&gt;"",AA39&lt;&gt;""),ABS($X39-AA39),AND($X39="",AA39=""),"",OR($X39&lt;&gt;"",AA39&lt;&gt;""),"-")</f>
        <v>-</v>
      </c>
      <c r="AN39" s="122" t="str" cm="1">
        <f t="array" ref="AN39">_xlfn.IFS(AND($X39&lt;&gt;"",AB39&lt;&gt;""),ABS($X39-AB39),AND($X39="",AB39=""),"",OR($X39&lt;&gt;"",AB39&lt;&gt;""),"-")</f>
        <v>-</v>
      </c>
      <c r="AO39" s="122" t="str" cm="1">
        <f t="array" ref="AO39">_xlfn.IFS(AND($X39&lt;&gt;"",AC39&lt;&gt;""),ABS($X39-AC39),AND($X39="",AC39=""),"",OR($X39&lt;&gt;"",AC39&lt;&gt;""),"-")</f>
        <v>-</v>
      </c>
      <c r="AP39" s="122" t="str" cm="1">
        <f t="array" ref="AP39">_xlfn.IFS(AND($X39&lt;&gt;"",AD39&lt;&gt;""),ABS($X39-AD39),AND($X39="",AD39=""),"",OR($X39&lt;&gt;"",AD39&lt;&gt;""),"-")</f>
        <v>-</v>
      </c>
      <c r="AQ39" s="122" t="str" cm="1">
        <f t="array" ref="AQ39">_xlfn.IFS(AND($X39&lt;&gt;"",AE39&lt;&gt;""),ABS($X39-AE39),AND($X39="",AE39=""),"",OR($X39&lt;&gt;"",AE39&lt;&gt;""),"-")</f>
        <v/>
      </c>
      <c r="AR39" s="122" t="str" cm="1">
        <f t="array" ref="AR39">_xlfn.IFS(AND($X39&lt;&gt;"",AF39&lt;&gt;""),ABS($X39-AF39),AND($X39="",AF39=""),"",OR($X39&lt;&gt;"",AF39&lt;&gt;""),"-")</f>
        <v/>
      </c>
      <c r="AS39" s="122" t="str" cm="1">
        <f t="array" ref="AS39">_xlfn.IFS(AND($X39&lt;&gt;"",AG39&lt;&gt;""),ABS($X39-AG39),AND($X39="",AG39=""),"",OR($X39&lt;&gt;"",AG39&lt;&gt;""),"-")</f>
        <v/>
      </c>
      <c r="AT39" s="122" t="str" cm="1">
        <f t="array" ref="AT39">_xlfn.IFS(AND($X39&lt;&gt;"",AH39&lt;&gt;""),ABS($X39-AH39),AND($X39="",AH39=""),"",OR($X39&lt;&gt;"",AH39&lt;&gt;""),"-")</f>
        <v/>
      </c>
      <c r="AU39" s="122" t="str" cm="1">
        <f t="array" ref="AU39">_xlfn.IFS(AND($X39&lt;&gt;"",AI39&lt;&gt;""),ABS($X39-AI39),AND($X39="",AI39=""),"",OR($X39&lt;&gt;"",AI39&lt;&gt;""),"-")</f>
        <v/>
      </c>
      <c r="AV39" s="122" t="str" cm="1">
        <f t="array" ref="AV39">_xlfn.IFS(AND($X39&lt;&gt;"",AJ39&lt;&gt;""),ABS($X39-AJ39),AND($X39="",AJ39=""),"",OR($X39&lt;&gt;"",AJ39&lt;&gt;""),"-")</f>
        <v/>
      </c>
      <c r="AW39" s="123" t="str" cm="1">
        <f t="array" ref="AW39">_xlfn.IFS(AND($Y39&lt;&gt;"",Z39&lt;&gt;""),ABS($Y39-Z39),AND($Y39="",Z39=""),"",OR($Y39&lt;&gt;"",Z39&lt;&gt;""),"-")</f>
        <v>-</v>
      </c>
      <c r="AX39" s="122" t="str" cm="1">
        <f t="array" ref="AX39">_xlfn.IFS(AND($Y39&lt;&gt;"",AA39&lt;&gt;""),ABS($Y39-AA39),AND($Y39="",AA39=""),"",OR($Y39&lt;&gt;"",AA39&lt;&gt;""),"-")</f>
        <v>-</v>
      </c>
      <c r="AY39" s="122" t="str" cm="1">
        <f t="array" ref="AY39">_xlfn.IFS(AND($Y39&lt;&gt;"",AB39&lt;&gt;""),ABS($Y39-AB39),AND($Y39="",AB39=""),"",OR($Y39&lt;&gt;"",AB39&lt;&gt;""),"-")</f>
        <v>-</v>
      </c>
      <c r="AZ39" s="122" t="str" cm="1">
        <f t="array" ref="AZ39">_xlfn.IFS(AND($Y39&lt;&gt;"",AC39&lt;&gt;""),ABS($Y39-AC39),AND($Y39="",AC39=""),"",OR($Y39&lt;&gt;"",AC39&lt;&gt;""),"-")</f>
        <v>-</v>
      </c>
      <c r="BA39" s="122" t="str" cm="1">
        <f t="array" ref="BA39">_xlfn.IFS(AND($Y39&lt;&gt;"",AD39&lt;&gt;""),ABS($Y39-AD39),AND($Y39="",AD39=""),"",OR($Y39&lt;&gt;"",AD39&lt;&gt;""),"-")</f>
        <v>-</v>
      </c>
      <c r="BB39" s="122" t="str" cm="1">
        <f t="array" ref="BB39">_xlfn.IFS(AND($Y39&lt;&gt;"",AE39&lt;&gt;""),ABS($Y39-AE39),AND($Y39="",AE39=""),"",OR($Y39&lt;&gt;"",AE39&lt;&gt;""),"-")</f>
        <v/>
      </c>
      <c r="BC39" s="122" t="str" cm="1">
        <f t="array" ref="BC39">_xlfn.IFS(AND($Y39&lt;&gt;"",AF39&lt;&gt;""),ABS($Y39-AF39),AND($Y39="",AF39=""),"",OR($Y39&lt;&gt;"",AF39&lt;&gt;""),"-")</f>
        <v/>
      </c>
      <c r="BD39" s="122" t="str" cm="1">
        <f t="array" ref="BD39">_xlfn.IFS(AND($Y39&lt;&gt;"",AG39&lt;&gt;""),ABS($Y39-AG39),AND($Y39="",AG39=""),"",OR($Y39&lt;&gt;"",AG39&lt;&gt;""),"-")</f>
        <v/>
      </c>
      <c r="BE39" s="122" t="str" cm="1">
        <f t="array" ref="BE39">_xlfn.IFS(AND($Y39&lt;&gt;"",AH39&lt;&gt;""),ABS($Y39-AH39),AND($Y39="",AH39=""),"",OR($Y39&lt;&gt;"",AH39&lt;&gt;""),"-")</f>
        <v/>
      </c>
      <c r="BF39" s="122" t="str" cm="1">
        <f t="array" ref="BF39">_xlfn.IFS(AND($Y39&lt;&gt;"",AI39&lt;&gt;""),ABS($Y39-AI39),AND($Y39="",AI39=""),"",OR($Y39&lt;&gt;"",AI39&lt;&gt;""),"-")</f>
        <v/>
      </c>
      <c r="BG39" s="122" t="str" cm="1">
        <f t="array" ref="BG39">_xlfn.IFS(AND($Y39&lt;&gt;"",AJ39&lt;&gt;""),ABS($Y39-AJ39),AND($Y39="",AJ39=""),"",OR($Y39&lt;&gt;"",AJ39&lt;&gt;""),"-")</f>
        <v/>
      </c>
      <c r="BH39" s="121" cm="1">
        <f t="array" ref="BH39">_xlfn.IFS(AND($Z39&lt;&gt;"",AA39&lt;&gt;""),ABS($Z39-AA39),AND($Z39="",AA39=""),"",OR($Z39&lt;&gt;"",AA39&lt;&gt;""),"-")</f>
        <v>0</v>
      </c>
      <c r="BI39" s="120" cm="1">
        <f t="array" ref="BI39">_xlfn.IFS(AND($Z39&lt;&gt;"",AB39&lt;&gt;""),ABS($Z39-AB39),AND($Z39="",AB39=""),"",OR($Z39&lt;&gt;"",AB39&lt;&gt;""),"-")</f>
        <v>9.6695658386044769E-2</v>
      </c>
      <c r="BJ39" s="120" cm="1">
        <f t="array" ref="BJ39">_xlfn.IFS(AND($Z39&lt;&gt;"",AC39&lt;&gt;""),ABS($Z39-AC39),AND($Z39="",AC39=""),"",OR($Z39&lt;&gt;"",AC39&lt;&gt;""),"-")</f>
        <v>9.6695658386044769E-2</v>
      </c>
      <c r="BK39" s="120" cm="1">
        <f t="array" ref="BK39">_xlfn.IFS(AND($Z39&lt;&gt;"",AD39&lt;&gt;""),ABS($Z39-AD39),AND($Z39="",AD39=""),"",OR($Z39&lt;&gt;"",AD39&lt;&gt;""),"-")</f>
        <v>0.7006101846289674</v>
      </c>
      <c r="BL39" s="120" t="str" cm="1">
        <f t="array" ref="BL39">_xlfn.IFS(AND($Z39&lt;&gt;"",AE39&lt;&gt;""),ABS($Z39-AE39),AND($Z39="",AE39=""),"",OR($Z39&lt;&gt;"",AE39&lt;&gt;""),"-")</f>
        <v>-</v>
      </c>
      <c r="BM39" s="120" t="str" cm="1">
        <f t="array" ref="BM39">_xlfn.IFS(AND($Z39&lt;&gt;"",AF39&lt;&gt;""),ABS($Z39-AF39),AND($Z39="",AF39=""),"",OR($Z39&lt;&gt;"",AF39&lt;&gt;""),"-")</f>
        <v>-</v>
      </c>
      <c r="BN39" s="120" t="str" cm="1">
        <f t="array" ref="BN39">_xlfn.IFS(AND($Z39&lt;&gt;"",AG39&lt;&gt;""),ABS($Z39-AG39),AND($Z39="",AG39=""),"",OR($Z39&lt;&gt;"",AG39&lt;&gt;""),"-")</f>
        <v>-</v>
      </c>
      <c r="BO39" s="120" t="str" cm="1">
        <f t="array" ref="BO39">_xlfn.IFS(AND($Z39&lt;&gt;"",AH39&lt;&gt;""),ABS($Z39-AH39),AND($Z39="",AH39=""),"",OR($Z39&lt;&gt;"",AH39&lt;&gt;""),"-")</f>
        <v>-</v>
      </c>
      <c r="BP39" s="120" t="str" cm="1">
        <f t="array" ref="BP39">_xlfn.IFS(AND($Z39&lt;&gt;"",AI39&lt;&gt;""),ABS($Z39-AI39),AND($Z39="",AI39=""),"",OR($Z39&lt;&gt;"",AI39&lt;&gt;""),"-")</f>
        <v>-</v>
      </c>
      <c r="BQ39" s="120" t="str" cm="1">
        <f t="array" ref="BQ39">_xlfn.IFS(AND($Z39&lt;&gt;"",AJ39&lt;&gt;""),ABS($Z39-AJ39),AND($Z39="",AJ39=""),"",OR($Z39&lt;&gt;"",AJ39&lt;&gt;""),"-")</f>
        <v>-</v>
      </c>
      <c r="BR39" s="121" cm="1">
        <f t="array" ref="BR39">_xlfn.IFS(AND($AA39&lt;&gt;"",AB39&lt;&gt;""),ABS($AA39-AB39),AND($AA39="",AB39=""),"",OR($AA39&lt;&gt;"",AB39&lt;&gt;""),"-")</f>
        <v>9.6695658386044769E-2</v>
      </c>
      <c r="BS39" s="120" cm="1">
        <f t="array" ref="BS39">_xlfn.IFS(AND($AA39&lt;&gt;"",AC39&lt;&gt;""),ABS($AA39-AC39),AND($AA39="",AC39=""),"",OR($AA39&lt;&gt;"",AC39&lt;&gt;""),"-")</f>
        <v>9.6695658386044769E-2</v>
      </c>
      <c r="BT39" s="120" cm="1">
        <f t="array" ref="BT39">_xlfn.IFS(AND($AA39&lt;&gt;"",AD39&lt;&gt;""),ABS($AA39-AD39),AND($AA39="",AD39=""),"",OR($AA39&lt;&gt;"",AD39&lt;&gt;""),"-")</f>
        <v>0.7006101846289674</v>
      </c>
      <c r="BU39" s="120" t="str" cm="1">
        <f t="array" ref="BU39">_xlfn.IFS(AND($AA39&lt;&gt;"",AE39&lt;&gt;""),ABS($AA39-AE39),AND($AA39="",AE39=""),"",OR($AA39&lt;&gt;"",AE39&lt;&gt;""),"-")</f>
        <v>-</v>
      </c>
      <c r="BV39" s="120" t="str" cm="1">
        <f t="array" ref="BV39">_xlfn.IFS(AND($AA39&lt;&gt;"",AF39&lt;&gt;""),ABS($AA39-AF39),AND($AA39="",AF39=""),"",OR($AA39&lt;&gt;"",AF39&lt;&gt;""),"-")</f>
        <v>-</v>
      </c>
      <c r="BW39" s="120" t="str" cm="1">
        <f t="array" ref="BW39">_xlfn.IFS(AND($AA39&lt;&gt;"",AG39&lt;&gt;""),ABS($AA39-AG39),AND($AA39="",AG39=""),"",OR($AA39&lt;&gt;"",AG39&lt;&gt;""),"-")</f>
        <v>-</v>
      </c>
      <c r="BX39" s="120" t="str" cm="1">
        <f t="array" ref="BX39">_xlfn.IFS(AND($AA39&lt;&gt;"",AH39&lt;&gt;""),ABS($AA39-AH39),AND($AA39="",AH39=""),"",OR($AA39&lt;&gt;"",AH39&lt;&gt;""),"-")</f>
        <v>-</v>
      </c>
      <c r="BY39" s="120" t="str" cm="1">
        <f t="array" ref="BY39">_xlfn.IFS(AND($AA39&lt;&gt;"",AI39&lt;&gt;""),ABS($AA39-AI39),AND($AA39="",AI39=""),"",OR($AA39&lt;&gt;"",AI39&lt;&gt;""),"-")</f>
        <v>-</v>
      </c>
      <c r="BZ39" s="120" t="str" cm="1">
        <f t="array" ref="BZ39">_xlfn.IFS(AND($AA39&lt;&gt;"",AJ39&lt;&gt;""),ABS($AA39-AJ39),AND($AA39="",AJ39=""),"",OR($AA39&lt;&gt;"",AJ39&lt;&gt;""),"-")</f>
        <v>-</v>
      </c>
      <c r="CA39" s="121" cm="1">
        <f t="array" ref="CA39">_xlfn.IFS(AND($AB39&lt;&gt;"",AC39&lt;&gt;""),ABS($AB39-AC39),AND($AB39="",AC39=""),"",OR($AB39&lt;&gt;"",AC39&lt;&gt;""),"-")</f>
        <v>0</v>
      </c>
      <c r="CB39" s="120" cm="1">
        <f t="array" ref="CB39">_xlfn.IFS(AND($AB39&lt;&gt;"",AD39&lt;&gt;""),ABS($AB39-AD39),AND($AB39="",AD39=""),"",OR($AB39&lt;&gt;"",AD39&lt;&gt;""),"-")</f>
        <v>0.60391452624292263</v>
      </c>
      <c r="CC39" s="120" t="str" cm="1">
        <f t="array" ref="CC39">_xlfn.IFS(AND($AB39&lt;&gt;"",AE39&lt;&gt;""),ABS($AB39-AE39),AND($AB39="",AE39=""),"",OR($AB39&lt;&gt;"",AE39&lt;&gt;""),"-")</f>
        <v>-</v>
      </c>
      <c r="CD39" s="120" t="str" cm="1">
        <f t="array" ref="CD39">_xlfn.IFS(AND($AB39&lt;&gt;"",AF39&lt;&gt;""),ABS($AB39-AF39),AND($AB39="",AF39=""),"",OR($AB39&lt;&gt;"",AF39&lt;&gt;""),"-")</f>
        <v>-</v>
      </c>
      <c r="CE39" s="120" t="str" cm="1">
        <f t="array" ref="CE39">_xlfn.IFS(AND($AB39&lt;&gt;"",AG39&lt;&gt;""),ABS($AB39-AG39),AND($AB39="",AG39=""),"",OR($AB39&lt;&gt;"",AG39&lt;&gt;""),"-")</f>
        <v>-</v>
      </c>
      <c r="CF39" s="120" t="str" cm="1">
        <f t="array" ref="CF39">_xlfn.IFS(AND($AB39&lt;&gt;"",AH39&lt;&gt;""),ABS($AB39-AH39),AND($AB39="",AH39=""),"",OR($AB39&lt;&gt;"",AH39&lt;&gt;""),"-")</f>
        <v>-</v>
      </c>
      <c r="CG39" s="120" t="str" cm="1">
        <f t="array" ref="CG39">_xlfn.IFS(AND($AB39&lt;&gt;"",AI39&lt;&gt;""),ABS($AB39-AI39),AND($AB39="",AI39=""),"",OR($AB39&lt;&gt;"",AI39&lt;&gt;""),"-")</f>
        <v>-</v>
      </c>
      <c r="CH39" s="120" t="str" cm="1">
        <f t="array" ref="CH39">_xlfn.IFS(AND($AB39&lt;&gt;"",AJ39&lt;&gt;""),ABS($AB39-AJ39),AND($AB39="",AJ39=""),"",OR($AB39&lt;&gt;"",AJ39&lt;&gt;""),"-")</f>
        <v>-</v>
      </c>
      <c r="CI39" s="121" cm="1">
        <f t="array" ref="CI39">_xlfn.IFS(AND($AC39&lt;&gt;"",AD39&lt;&gt;""),ABS($AC39-AD39),AND($AC39="",AD39=""),"",OR($AC39&lt;&gt;"",AD39&lt;&gt;""),"-")</f>
        <v>0.60391452624292263</v>
      </c>
      <c r="CJ39" s="120" t="str" cm="1">
        <f t="array" ref="CJ39">_xlfn.IFS(AND($AC39&lt;&gt;"",AE39&lt;&gt;""),ABS($AC39-AE39),AND($AC39="",AE39=""),"",OR($AC39&lt;&gt;"",AE39&lt;&gt;""),"-")</f>
        <v>-</v>
      </c>
      <c r="CK39" s="120" t="str" cm="1">
        <f t="array" ref="CK39">_xlfn.IFS(AND($AC39&lt;&gt;"",AF39&lt;&gt;""),ABS($AC39-AF39),AND($AC39="",AF39=""),"",OR($AC39&lt;&gt;"",AF39&lt;&gt;""),"-")</f>
        <v>-</v>
      </c>
      <c r="CL39" s="120" t="str" cm="1">
        <f t="array" ref="CL39">_xlfn.IFS(AND($AC39&lt;&gt;"",AG39&lt;&gt;""),ABS($AC39-AG39),AND($AC39="",AG39=""),"",OR($AC39&lt;&gt;"",AG39&lt;&gt;""),"-")</f>
        <v>-</v>
      </c>
      <c r="CM39" s="120" t="str" cm="1">
        <f t="array" ref="CM39">_xlfn.IFS(AND($AC39&lt;&gt;"",AH39&lt;&gt;""),ABS($AC39-AH39),AND($AC39="",AH39=""),"",OR($AC39&lt;&gt;"",AH39&lt;&gt;""),"-")</f>
        <v>-</v>
      </c>
      <c r="CN39" s="120" t="str" cm="1">
        <f t="array" ref="CN39">_xlfn.IFS(AND($AC39&lt;&gt;"",AI39&lt;&gt;""),ABS($AC39-AI39),AND($AC39="",AI39=""),"",OR($AC39&lt;&gt;"",AI39&lt;&gt;""),"-")</f>
        <v>-</v>
      </c>
      <c r="CO39" s="120" t="str" cm="1">
        <f t="array" ref="CO39">_xlfn.IFS(AND($AC39&lt;&gt;"",AJ39&lt;&gt;""),ABS($AC39-AJ39),AND($AC39="",AJ39=""),"",OR($AC39&lt;&gt;"",AJ39&lt;&gt;""),"-")</f>
        <v>-</v>
      </c>
      <c r="CP39" s="121" t="str" cm="1">
        <f t="array" ref="CP39">_xlfn.IFS(AND($AD39&lt;&gt;"",AE39&lt;&gt;""),ABS($AD39-AE39),AND($AD39="",AE39=""),"",OR($AD39&lt;&gt;"",AE39&lt;&gt;""),"-")</f>
        <v>-</v>
      </c>
      <c r="CQ39" s="120" t="str" cm="1">
        <f t="array" ref="CQ39">_xlfn.IFS(AND($AD39&lt;&gt;"",AF39&lt;&gt;""),ABS($AD39-AF39),AND($AD39="",AF39=""),"",OR($AD39&lt;&gt;"",AF39&lt;&gt;""),"-")</f>
        <v>-</v>
      </c>
      <c r="CR39" s="120" t="str" cm="1">
        <f t="array" ref="CR39">_xlfn.IFS(AND($AD39&lt;&gt;"",AG39&lt;&gt;""),ABS($AD39-AG39),AND($AD39="",AG39=""),"",OR($AD39&lt;&gt;"",AG39&lt;&gt;""),"-")</f>
        <v>-</v>
      </c>
      <c r="CS39" s="120" t="str" cm="1">
        <f t="array" ref="CS39">_xlfn.IFS(AND($AD39&lt;&gt;"",AH39&lt;&gt;""),ABS($AD39-AH39),AND($AD39="",AH39=""),"",OR($AD39&lt;&gt;"",AH39&lt;&gt;""),"-")</f>
        <v>-</v>
      </c>
      <c r="CT39" s="120" t="str" cm="1">
        <f t="array" ref="CT39">_xlfn.IFS(AND($AD39&lt;&gt;"",AI39&lt;&gt;""),ABS($AD39-AI39),AND($AD39="",AI39=""),"",OR($AD39&lt;&gt;"",AI39&lt;&gt;""),"-")</f>
        <v>-</v>
      </c>
      <c r="CU39" s="120" t="str" cm="1">
        <f t="array" ref="CU39">_xlfn.IFS(AND($AD39&lt;&gt;"",AJ39&lt;&gt;""),ABS($AD39-AJ39),AND($AD39="",AJ39=""),"",OR($AD39&lt;&gt;"",AJ39&lt;&gt;""),"-")</f>
        <v>-</v>
      </c>
      <c r="CV39" s="121" t="str" cm="1">
        <f t="array" ref="CV39">_xlfn.IFS(AND($AE39&lt;&gt;"",AF39&lt;&gt;""),ABS($AE39-AF39),AND($AE39="",AF39=""),"",OR($AE39&lt;&gt;"",AF39&lt;&gt;""),"-")</f>
        <v/>
      </c>
      <c r="CW39" s="120" t="str" cm="1">
        <f t="array" ref="CW39">_xlfn.IFS(AND($AE39&lt;&gt;"",AG39&lt;&gt;""),ABS($AE39-AG39),AND($AE39="",AG39=""),"",OR($AE39&lt;&gt;"",AG39&lt;&gt;""),"-")</f>
        <v/>
      </c>
      <c r="CX39" s="120" t="str" cm="1">
        <f t="array" ref="CX39">_xlfn.IFS(AND($AE39&lt;&gt;"",AH39&lt;&gt;""),ABS($AE39-AH39),AND($AE39="",AH39=""),"",OR($AE39&lt;&gt;"",AH39&lt;&gt;""),"-")</f>
        <v/>
      </c>
      <c r="CY39" s="120" t="str" cm="1">
        <f t="array" ref="CY39">_xlfn.IFS(AND($AE39&lt;&gt;"",AI39&lt;&gt;""),ABS($AE39-AI39),AND($AE39="",AI39=""),"",OR($AE39&lt;&gt;"",AI39&lt;&gt;""),"-")</f>
        <v/>
      </c>
      <c r="CZ39" s="120" t="str" cm="1">
        <f t="array" ref="CZ39">_xlfn.IFS(AND($AE39&lt;&gt;"",AJ39&lt;&gt;""),ABS($AE39-AJ39),AND($AE39="",AJ39=""),"",OR($AE39&lt;&gt;"",AJ39&lt;&gt;""),"-")</f>
        <v/>
      </c>
      <c r="DA39" s="121" t="str" cm="1">
        <f t="array" ref="DA39">_xlfn.IFS(AND($AF39&lt;&gt;"",AG39&lt;&gt;""),ABS($AF39-AG39),AND($AF39="",AG39=""),"",OR($AF39&lt;&gt;"",AG39&lt;&gt;""),"-")</f>
        <v/>
      </c>
      <c r="DB39" s="120" t="str" cm="1">
        <f t="array" ref="DB39">_xlfn.IFS(AND($AF39&lt;&gt;"",AH39&lt;&gt;""),ABS($AF39-AH39),AND($AF39="",AH39=""),"",OR($AF39&lt;&gt;"",AH39&lt;&gt;""),"-")</f>
        <v/>
      </c>
      <c r="DC39" s="120" t="str" cm="1">
        <f t="array" ref="DC39">_xlfn.IFS(AND($AF39&lt;&gt;"",AI39&lt;&gt;""),ABS($AF39-AI39),AND($AF39="",AI39=""),"",OR($AF39&lt;&gt;"",AI39&lt;&gt;""),"-")</f>
        <v/>
      </c>
      <c r="DD39" s="120" t="str" cm="1">
        <f t="array" ref="DD39">_xlfn.IFS(AND($AF39&lt;&gt;"",AJ39&lt;&gt;""),ABS($AF39-AJ39),AND($AF39="",AJ39=""),"",OR($AF39&lt;&gt;"",AJ39&lt;&gt;""),"-")</f>
        <v/>
      </c>
      <c r="DE39" s="121" t="str" cm="1">
        <f t="array" ref="DE39">_xlfn.IFS(AND($AG39&lt;&gt;"",AH39&lt;&gt;""),ABS($AG39-AH39),AND($AG39="",AH39=""),"",OR($AG39&lt;&gt;"",AH39&lt;&gt;""),"-")</f>
        <v/>
      </c>
      <c r="DF39" s="120" t="str" cm="1">
        <f t="array" ref="DF39">_xlfn.IFS(AND($AG39&lt;&gt;"",AI39&lt;&gt;""),ABS($AG39-AI39),AND($AG39="",AI39=""),"",OR($AG39&lt;&gt;"",AI39&lt;&gt;""),"-")</f>
        <v/>
      </c>
      <c r="DG39" s="120" t="str" cm="1">
        <f t="array" ref="DG39">_xlfn.IFS(AND($AG39&lt;&gt;"",AJ39&lt;&gt;""),ABS($AG39-AJ39),AND($AG39="",AJ39=""),"",OR($AG39&lt;&gt;"",AJ39&lt;&gt;""),"-")</f>
        <v/>
      </c>
      <c r="DH39" s="121" t="str" cm="1">
        <f t="array" ref="DH39">_xlfn.IFS(AND($AH39&lt;&gt;"",AI39&lt;&gt;""),ABS($AH39-AI39),AND($AH39="",AI39=""),"",OR($AH39&lt;&gt;"",AI39&lt;&gt;""),"-")</f>
        <v/>
      </c>
      <c r="DI39" s="120" t="str" cm="1">
        <f t="array" ref="DI39">_xlfn.IFS(AND($AH39&lt;&gt;"",AJ39&lt;&gt;""),ABS($AH39-AJ39),AND($AH39="",AJ39=""),"",OR($AH39&lt;&gt;"",AJ39&lt;&gt;""),"-")</f>
        <v/>
      </c>
      <c r="DJ39" s="121" t="str" cm="1">
        <f t="array" ref="DJ39">_xlfn.IFS(AND($AI39&lt;&gt;"",AJ39&lt;&gt;""),ABS($AI39-AJ39),AND($AI39="",AJ39=""),"",OR($AI39&lt;&gt;"",AJ39&lt;&gt;""),"-")</f>
        <v/>
      </c>
    </row>
    <row r="40" spans="1:114" x14ac:dyDescent="0.2">
      <c r="A40" s="120" t="str">
        <f t="shared" si="9"/>
        <v>ok</v>
      </c>
      <c r="B40" s="186">
        <f t="shared" si="10"/>
        <v>0</v>
      </c>
      <c r="C40" s="186">
        <f t="shared" si="11"/>
        <v>100</v>
      </c>
      <c r="D40" s="186">
        <f t="shared" si="12"/>
        <v>0</v>
      </c>
      <c r="E40" s="263">
        <f t="shared" si="13"/>
        <v>5</v>
      </c>
      <c r="F40" s="186">
        <f t="shared" si="14"/>
        <v>5</v>
      </c>
      <c r="G40" s="186">
        <f t="shared" si="15"/>
        <v>100</v>
      </c>
      <c r="H40" s="262" t="str">
        <f t="shared" si="16"/>
        <v/>
      </c>
      <c r="I40" s="187" t="str">
        <f t="shared" si="17"/>
        <v>I</v>
      </c>
      <c r="J40" s="260" t="s">
        <v>93</v>
      </c>
      <c r="K40" s="259" t="str">
        <f>VLOOKUP($J40,Merged_couplings!$B:$BU,MATCH(K$1,Merged_couplings!$B$1:$BU$1,0),FALSE)</f>
        <v>---</v>
      </c>
      <c r="L40" s="258" t="str">
        <f>VLOOKUP($J40,Merged_couplings!$B:$BU,MATCH(L$1,Merged_couplings!$B$1:$BU$1,0),FALSE)</f>
        <v>---</v>
      </c>
      <c r="M40" s="258" t="str">
        <f>VLOOKUP($J40,Merged_couplings!$B:$BU,MATCH(M$1,Merged_couplings!$B$1:$BU$1,0),FALSE)</f>
        <v>-IG</v>
      </c>
      <c r="N40" s="258" t="str">
        <f>VLOOKUP($J40,Merged_couplings!$B:$BU,MATCH(N$1,Merged_couplings!$B$1:$BU$1,0),FALSE)</f>
        <v>-IG</v>
      </c>
      <c r="O40" s="258" t="str">
        <f>VLOOKUP($J40,Merged_couplings!$B:$BU,MATCH(O$1,Merged_couplings!$B$1:$BU$1,0),FALSE)</f>
        <v>-IG</v>
      </c>
      <c r="P40" s="258" t="str">
        <f>VLOOKUP($J40,Merged_couplings!$B:$BU,MATCH(P$1,Merged_couplings!$B$1:$BU$1,0),FALSE)</f>
        <v>-IG</v>
      </c>
      <c r="Q40" s="258" t="str">
        <f>VLOOKUP($J40,Merged_couplings!$B:$BU,MATCH(Q$1,Merged_couplings!$B$1:$BU$1,0),FALSE)</f>
        <v>-IG</v>
      </c>
      <c r="R40" s="258" t="str">
        <f>VLOOKUP($J40,Merged_couplings!$B:$BU,MATCH(R$1,Merged_couplings!$B$1:$BU$1,0),FALSE)</f>
        <v>---</v>
      </c>
      <c r="S40" s="258" t="str">
        <f>VLOOKUP($J40,Merged_couplings!$B:$BU,MATCH(S$1,Merged_couplings!$B$1:$BU$1,0),FALSE)</f>
        <v>---</v>
      </c>
      <c r="T40" s="258" t="str">
        <f>VLOOKUP($J40,Merged_couplings!$B:$BU,MATCH(T$1,Merged_couplings!$B$1:$BU$1,0),FALSE)</f>
        <v>---</v>
      </c>
      <c r="U40" s="258" t="str">
        <f>VLOOKUP($J40,Merged_couplings!$B:$BU,MATCH(U$1,Merged_couplings!$B$1:$BU$1,0),FALSE)</f>
        <v>---</v>
      </c>
      <c r="V40" s="258" t="str">
        <f>VLOOKUP($J40,Merged_couplings!$B:$BU,MATCH(V$1,Merged_couplings!$B$1:$BU$1,0),FALSE)</f>
        <v>---</v>
      </c>
      <c r="W40" s="258" t="str">
        <f>VLOOKUP($J40,Merged_couplings!$B:$BU,MATCH(W$1,Merged_couplings!$B$1:$BU$1,0),FALSE)</f>
        <v>---</v>
      </c>
      <c r="X40" s="121" t="str">
        <f>_xlfn.IFNA(VLOOKUP($J40,Merged_couplings!$B:$R,MATCH(X$1,Merged_couplings!$B$1:$R$1,0),FALSE),"")</f>
        <v/>
      </c>
      <c r="Y40" s="120" t="str">
        <f>_xlfn.IFNA(VLOOKUP($J40,Merged_couplings!$B:$R,MATCH(Y$1,Merged_couplings!$B$1:$R$1,0),FALSE),"")</f>
        <v/>
      </c>
      <c r="Z40" s="120">
        <f>_xlfn.IFNA(VLOOKUP($J40,Merged_couplings!$B:$R,MATCH(Z$1,Merged_couplings!$B$1:$R$1,0),FALSE),"")</f>
        <v>9.2293348838652385</v>
      </c>
      <c r="AA40" s="120">
        <f>_xlfn.IFNA(VLOOKUP($J40,Merged_couplings!$B:$R,MATCH(AA$1,Merged_couplings!$B$1:$R$1,0),FALSE),"")</f>
        <v>9.2293348838652385</v>
      </c>
      <c r="AB40" s="120">
        <f>_xlfn.IFNA(VLOOKUP($J40,Merged_couplings!$B:$R,MATCH(AB$1,Merged_couplings!$B$1:$R$1,0),FALSE),"")</f>
        <v>9.2189264528572412</v>
      </c>
      <c r="AC40" s="120">
        <f>_xlfn.IFNA(VLOOKUP($J40,Merged_couplings!$B:$R,MATCH(AC$1,Merged_couplings!$B$1:$R$1,0),FALSE),"")</f>
        <v>9.2189264528572412</v>
      </c>
      <c r="AD40" s="120">
        <f>_xlfn.IFNA(VLOOKUP($J40,Merged_couplings!$B:$R,MATCH(AD$1,Merged_couplings!$B$1:$R$1,0),FALSE),"")</f>
        <v>9.4513469892912596</v>
      </c>
      <c r="AE40" s="120" t="str">
        <f>_xlfn.IFNA(VLOOKUP($J40,Merged_couplings!$B:$R,MATCH(AE$1,Merged_couplings!$B$1:$R$1,0),FALSE),"")</f>
        <v/>
      </c>
      <c r="AF40" s="120" t="str">
        <f>_xlfn.IFNA(VLOOKUP($J40,Merged_couplings!$B:$R,MATCH(AF$1,Merged_couplings!$B$1:$R$1,0),FALSE),"")</f>
        <v/>
      </c>
      <c r="AG40" s="120" t="str">
        <f>_xlfn.IFNA(VLOOKUP($J40,Merged_couplings!$B:$R,MATCH(AG$1,Merged_couplings!$B$1:$R$1,0),FALSE),"")</f>
        <v/>
      </c>
      <c r="AH40" s="120" t="str">
        <f>_xlfn.IFNA(VLOOKUP($J40,Merged_couplings!$B:$R,MATCH(AH$1,Merged_couplings!$B$1:$R$1,0),FALSE),"")</f>
        <v/>
      </c>
      <c r="AI40" s="120" t="str">
        <f>_xlfn.IFNA(VLOOKUP($J40,Merged_couplings!$B:$R,MATCH(AI$1,Merged_couplings!$B$1:$R$1,0),FALSE),"")</f>
        <v/>
      </c>
      <c r="AJ40" s="120" t="str">
        <f>_xlfn.IFNA(VLOOKUP($J40,Merged_couplings!$B:$R,MATCH(AJ$1,Merged_couplings!$B$1:$R$1,0),FALSE),"")</f>
        <v/>
      </c>
      <c r="AK40" s="123" t="str" cm="1">
        <f t="array" ref="AK40">_xlfn.IFS(AND($X40&lt;&gt;"",Y40&lt;&gt;""),ABS($X40-Y40),AND($X40="",Y40=""),"",OR($X40&lt;&gt;"",Y40&lt;&gt;""),"-")</f>
        <v/>
      </c>
      <c r="AL40" s="122" t="str" cm="1">
        <f t="array" ref="AL40">_xlfn.IFS(AND($X40&lt;&gt;"",Z40&lt;&gt;""),ABS($X40-Z40),AND($X40="",Z40=""),"",OR($X40&lt;&gt;"",Z40&lt;&gt;""),"-")</f>
        <v>-</v>
      </c>
      <c r="AM40" s="122" t="str" cm="1">
        <f t="array" ref="AM40">_xlfn.IFS(AND($X40&lt;&gt;"",AA40&lt;&gt;""),ABS($X40-AA40),AND($X40="",AA40=""),"",OR($X40&lt;&gt;"",AA40&lt;&gt;""),"-")</f>
        <v>-</v>
      </c>
      <c r="AN40" s="122" t="str" cm="1">
        <f t="array" ref="AN40">_xlfn.IFS(AND($X40&lt;&gt;"",AB40&lt;&gt;""),ABS($X40-AB40),AND($X40="",AB40=""),"",OR($X40&lt;&gt;"",AB40&lt;&gt;""),"-")</f>
        <v>-</v>
      </c>
      <c r="AO40" s="122" t="str" cm="1">
        <f t="array" ref="AO40">_xlfn.IFS(AND($X40&lt;&gt;"",AC40&lt;&gt;""),ABS($X40-AC40),AND($X40="",AC40=""),"",OR($X40&lt;&gt;"",AC40&lt;&gt;""),"-")</f>
        <v>-</v>
      </c>
      <c r="AP40" s="122" t="str" cm="1">
        <f t="array" ref="AP40">_xlfn.IFS(AND($X40&lt;&gt;"",AD40&lt;&gt;""),ABS($X40-AD40),AND($X40="",AD40=""),"",OR($X40&lt;&gt;"",AD40&lt;&gt;""),"-")</f>
        <v>-</v>
      </c>
      <c r="AQ40" s="122" t="str" cm="1">
        <f t="array" ref="AQ40">_xlfn.IFS(AND($X40&lt;&gt;"",AE40&lt;&gt;""),ABS($X40-AE40),AND($X40="",AE40=""),"",OR($X40&lt;&gt;"",AE40&lt;&gt;""),"-")</f>
        <v/>
      </c>
      <c r="AR40" s="122" t="str" cm="1">
        <f t="array" ref="AR40">_xlfn.IFS(AND($X40&lt;&gt;"",AF40&lt;&gt;""),ABS($X40-AF40),AND($X40="",AF40=""),"",OR($X40&lt;&gt;"",AF40&lt;&gt;""),"-")</f>
        <v/>
      </c>
      <c r="AS40" s="122" t="str" cm="1">
        <f t="array" ref="AS40">_xlfn.IFS(AND($X40&lt;&gt;"",AG40&lt;&gt;""),ABS($X40-AG40),AND($X40="",AG40=""),"",OR($X40&lt;&gt;"",AG40&lt;&gt;""),"-")</f>
        <v/>
      </c>
      <c r="AT40" s="122" t="str" cm="1">
        <f t="array" ref="AT40">_xlfn.IFS(AND($X40&lt;&gt;"",AH40&lt;&gt;""),ABS($X40-AH40),AND($X40="",AH40=""),"",OR($X40&lt;&gt;"",AH40&lt;&gt;""),"-")</f>
        <v/>
      </c>
      <c r="AU40" s="122" t="str" cm="1">
        <f t="array" ref="AU40">_xlfn.IFS(AND($X40&lt;&gt;"",AI40&lt;&gt;""),ABS($X40-AI40),AND($X40="",AI40=""),"",OR($X40&lt;&gt;"",AI40&lt;&gt;""),"-")</f>
        <v/>
      </c>
      <c r="AV40" s="122" t="str" cm="1">
        <f t="array" ref="AV40">_xlfn.IFS(AND($X40&lt;&gt;"",AJ40&lt;&gt;""),ABS($X40-AJ40),AND($X40="",AJ40=""),"",OR($X40&lt;&gt;"",AJ40&lt;&gt;""),"-")</f>
        <v/>
      </c>
      <c r="AW40" s="123" t="str" cm="1">
        <f t="array" ref="AW40">_xlfn.IFS(AND($Y40&lt;&gt;"",Z40&lt;&gt;""),ABS($Y40-Z40),AND($Y40="",Z40=""),"",OR($Y40&lt;&gt;"",Z40&lt;&gt;""),"-")</f>
        <v>-</v>
      </c>
      <c r="AX40" s="122" t="str" cm="1">
        <f t="array" ref="AX40">_xlfn.IFS(AND($Y40&lt;&gt;"",AA40&lt;&gt;""),ABS($Y40-AA40),AND($Y40="",AA40=""),"",OR($Y40&lt;&gt;"",AA40&lt;&gt;""),"-")</f>
        <v>-</v>
      </c>
      <c r="AY40" s="122" t="str" cm="1">
        <f t="array" ref="AY40">_xlfn.IFS(AND($Y40&lt;&gt;"",AB40&lt;&gt;""),ABS($Y40-AB40),AND($Y40="",AB40=""),"",OR($Y40&lt;&gt;"",AB40&lt;&gt;""),"-")</f>
        <v>-</v>
      </c>
      <c r="AZ40" s="122" t="str" cm="1">
        <f t="array" ref="AZ40">_xlfn.IFS(AND($Y40&lt;&gt;"",AC40&lt;&gt;""),ABS($Y40-AC40),AND($Y40="",AC40=""),"",OR($Y40&lt;&gt;"",AC40&lt;&gt;""),"-")</f>
        <v>-</v>
      </c>
      <c r="BA40" s="122" t="str" cm="1">
        <f t="array" ref="BA40">_xlfn.IFS(AND($Y40&lt;&gt;"",AD40&lt;&gt;""),ABS($Y40-AD40),AND($Y40="",AD40=""),"",OR($Y40&lt;&gt;"",AD40&lt;&gt;""),"-")</f>
        <v>-</v>
      </c>
      <c r="BB40" s="122" t="str" cm="1">
        <f t="array" ref="BB40">_xlfn.IFS(AND($Y40&lt;&gt;"",AE40&lt;&gt;""),ABS($Y40-AE40),AND($Y40="",AE40=""),"",OR($Y40&lt;&gt;"",AE40&lt;&gt;""),"-")</f>
        <v/>
      </c>
      <c r="BC40" s="122" t="str" cm="1">
        <f t="array" ref="BC40">_xlfn.IFS(AND($Y40&lt;&gt;"",AF40&lt;&gt;""),ABS($Y40-AF40),AND($Y40="",AF40=""),"",OR($Y40&lt;&gt;"",AF40&lt;&gt;""),"-")</f>
        <v/>
      </c>
      <c r="BD40" s="122" t="str" cm="1">
        <f t="array" ref="BD40">_xlfn.IFS(AND($Y40&lt;&gt;"",AG40&lt;&gt;""),ABS($Y40-AG40),AND($Y40="",AG40=""),"",OR($Y40&lt;&gt;"",AG40&lt;&gt;""),"-")</f>
        <v/>
      </c>
      <c r="BE40" s="122" t="str" cm="1">
        <f t="array" ref="BE40">_xlfn.IFS(AND($Y40&lt;&gt;"",AH40&lt;&gt;""),ABS($Y40-AH40),AND($Y40="",AH40=""),"",OR($Y40&lt;&gt;"",AH40&lt;&gt;""),"-")</f>
        <v/>
      </c>
      <c r="BF40" s="122" t="str" cm="1">
        <f t="array" ref="BF40">_xlfn.IFS(AND($Y40&lt;&gt;"",AI40&lt;&gt;""),ABS($Y40-AI40),AND($Y40="",AI40=""),"",OR($Y40&lt;&gt;"",AI40&lt;&gt;""),"-")</f>
        <v/>
      </c>
      <c r="BG40" s="122" t="str" cm="1">
        <f t="array" ref="BG40">_xlfn.IFS(AND($Y40&lt;&gt;"",AJ40&lt;&gt;""),ABS($Y40-AJ40),AND($Y40="",AJ40=""),"",OR($Y40&lt;&gt;"",AJ40&lt;&gt;""),"-")</f>
        <v/>
      </c>
      <c r="BH40" s="121" cm="1">
        <f t="array" ref="BH40">_xlfn.IFS(AND($Z40&lt;&gt;"",AA40&lt;&gt;""),ABS($Z40-AA40),AND($Z40="",AA40=""),"",OR($Z40&lt;&gt;"",AA40&lt;&gt;""),"-")</f>
        <v>0</v>
      </c>
      <c r="BI40" s="120" cm="1">
        <f t="array" ref="BI40">_xlfn.IFS(AND($Z40&lt;&gt;"",AB40&lt;&gt;""),ABS($Z40-AB40),AND($Z40="",AB40=""),"",OR($Z40&lt;&gt;"",AB40&lt;&gt;""),"-")</f>
        <v>1.0408431007997265E-2</v>
      </c>
      <c r="BJ40" s="120" cm="1">
        <f t="array" ref="BJ40">_xlfn.IFS(AND($Z40&lt;&gt;"",AC40&lt;&gt;""),ABS($Z40-AC40),AND($Z40="",AC40=""),"",OR($Z40&lt;&gt;"",AC40&lt;&gt;""),"-")</f>
        <v>1.0408431007997265E-2</v>
      </c>
      <c r="BK40" s="120" cm="1">
        <f t="array" ref="BK40">_xlfn.IFS(AND($Z40&lt;&gt;"",AD40&lt;&gt;""),ABS($Z40-AD40),AND($Z40="",AD40=""),"",OR($Z40&lt;&gt;"",AD40&lt;&gt;""),"-")</f>
        <v>0.22201210542602112</v>
      </c>
      <c r="BL40" s="120" t="str" cm="1">
        <f t="array" ref="BL40">_xlfn.IFS(AND($Z40&lt;&gt;"",AE40&lt;&gt;""),ABS($Z40-AE40),AND($Z40="",AE40=""),"",OR($Z40&lt;&gt;"",AE40&lt;&gt;""),"-")</f>
        <v>-</v>
      </c>
      <c r="BM40" s="120" t="str" cm="1">
        <f t="array" ref="BM40">_xlfn.IFS(AND($Z40&lt;&gt;"",AF40&lt;&gt;""),ABS($Z40-AF40),AND($Z40="",AF40=""),"",OR($Z40&lt;&gt;"",AF40&lt;&gt;""),"-")</f>
        <v>-</v>
      </c>
      <c r="BN40" s="120" t="str" cm="1">
        <f t="array" ref="BN40">_xlfn.IFS(AND($Z40&lt;&gt;"",AG40&lt;&gt;""),ABS($Z40-AG40),AND($Z40="",AG40=""),"",OR($Z40&lt;&gt;"",AG40&lt;&gt;""),"-")</f>
        <v>-</v>
      </c>
      <c r="BO40" s="120" t="str" cm="1">
        <f t="array" ref="BO40">_xlfn.IFS(AND($Z40&lt;&gt;"",AH40&lt;&gt;""),ABS($Z40-AH40),AND($Z40="",AH40=""),"",OR($Z40&lt;&gt;"",AH40&lt;&gt;""),"-")</f>
        <v>-</v>
      </c>
      <c r="BP40" s="120" t="str" cm="1">
        <f t="array" ref="BP40">_xlfn.IFS(AND($Z40&lt;&gt;"",AI40&lt;&gt;""),ABS($Z40-AI40),AND($Z40="",AI40=""),"",OR($Z40&lt;&gt;"",AI40&lt;&gt;""),"-")</f>
        <v>-</v>
      </c>
      <c r="BQ40" s="120" t="str" cm="1">
        <f t="array" ref="BQ40">_xlfn.IFS(AND($Z40&lt;&gt;"",AJ40&lt;&gt;""),ABS($Z40-AJ40),AND($Z40="",AJ40=""),"",OR($Z40&lt;&gt;"",AJ40&lt;&gt;""),"-")</f>
        <v>-</v>
      </c>
      <c r="BR40" s="121" cm="1">
        <f t="array" ref="BR40">_xlfn.IFS(AND($AA40&lt;&gt;"",AB40&lt;&gt;""),ABS($AA40-AB40),AND($AA40="",AB40=""),"",OR($AA40&lt;&gt;"",AB40&lt;&gt;""),"-")</f>
        <v>1.0408431007997265E-2</v>
      </c>
      <c r="BS40" s="120" cm="1">
        <f t="array" ref="BS40">_xlfn.IFS(AND($AA40&lt;&gt;"",AC40&lt;&gt;""),ABS($AA40-AC40),AND($AA40="",AC40=""),"",OR($AA40&lt;&gt;"",AC40&lt;&gt;""),"-")</f>
        <v>1.0408431007997265E-2</v>
      </c>
      <c r="BT40" s="120" cm="1">
        <f t="array" ref="BT40">_xlfn.IFS(AND($AA40&lt;&gt;"",AD40&lt;&gt;""),ABS($AA40-AD40),AND($AA40="",AD40=""),"",OR($AA40&lt;&gt;"",AD40&lt;&gt;""),"-")</f>
        <v>0.22201210542602112</v>
      </c>
      <c r="BU40" s="120" t="str" cm="1">
        <f t="array" ref="BU40">_xlfn.IFS(AND($AA40&lt;&gt;"",AE40&lt;&gt;""),ABS($AA40-AE40),AND($AA40="",AE40=""),"",OR($AA40&lt;&gt;"",AE40&lt;&gt;""),"-")</f>
        <v>-</v>
      </c>
      <c r="BV40" s="120" t="str" cm="1">
        <f t="array" ref="BV40">_xlfn.IFS(AND($AA40&lt;&gt;"",AF40&lt;&gt;""),ABS($AA40-AF40),AND($AA40="",AF40=""),"",OR($AA40&lt;&gt;"",AF40&lt;&gt;""),"-")</f>
        <v>-</v>
      </c>
      <c r="BW40" s="120" t="str" cm="1">
        <f t="array" ref="BW40">_xlfn.IFS(AND($AA40&lt;&gt;"",AG40&lt;&gt;""),ABS($AA40-AG40),AND($AA40="",AG40=""),"",OR($AA40&lt;&gt;"",AG40&lt;&gt;""),"-")</f>
        <v>-</v>
      </c>
      <c r="BX40" s="120" t="str" cm="1">
        <f t="array" ref="BX40">_xlfn.IFS(AND($AA40&lt;&gt;"",AH40&lt;&gt;""),ABS($AA40-AH40),AND($AA40="",AH40=""),"",OR($AA40&lt;&gt;"",AH40&lt;&gt;""),"-")</f>
        <v>-</v>
      </c>
      <c r="BY40" s="120" t="str" cm="1">
        <f t="array" ref="BY40">_xlfn.IFS(AND($AA40&lt;&gt;"",AI40&lt;&gt;""),ABS($AA40-AI40),AND($AA40="",AI40=""),"",OR($AA40&lt;&gt;"",AI40&lt;&gt;""),"-")</f>
        <v>-</v>
      </c>
      <c r="BZ40" s="120" t="str" cm="1">
        <f t="array" ref="BZ40">_xlfn.IFS(AND($AA40&lt;&gt;"",AJ40&lt;&gt;""),ABS($AA40-AJ40),AND($AA40="",AJ40=""),"",OR($AA40&lt;&gt;"",AJ40&lt;&gt;""),"-")</f>
        <v>-</v>
      </c>
      <c r="CA40" s="121" cm="1">
        <f t="array" ref="CA40">_xlfn.IFS(AND($AB40&lt;&gt;"",AC40&lt;&gt;""),ABS($AB40-AC40),AND($AB40="",AC40=""),"",OR($AB40&lt;&gt;"",AC40&lt;&gt;""),"-")</f>
        <v>0</v>
      </c>
      <c r="CB40" s="120" cm="1">
        <f t="array" ref="CB40">_xlfn.IFS(AND($AB40&lt;&gt;"",AD40&lt;&gt;""),ABS($AB40-AD40),AND($AB40="",AD40=""),"",OR($AB40&lt;&gt;"",AD40&lt;&gt;""),"-")</f>
        <v>0.23242053643401839</v>
      </c>
      <c r="CC40" s="120" t="str" cm="1">
        <f t="array" ref="CC40">_xlfn.IFS(AND($AB40&lt;&gt;"",AE40&lt;&gt;""),ABS($AB40-AE40),AND($AB40="",AE40=""),"",OR($AB40&lt;&gt;"",AE40&lt;&gt;""),"-")</f>
        <v>-</v>
      </c>
      <c r="CD40" s="120" t="str" cm="1">
        <f t="array" ref="CD40">_xlfn.IFS(AND($AB40&lt;&gt;"",AF40&lt;&gt;""),ABS($AB40-AF40),AND($AB40="",AF40=""),"",OR($AB40&lt;&gt;"",AF40&lt;&gt;""),"-")</f>
        <v>-</v>
      </c>
      <c r="CE40" s="120" t="str" cm="1">
        <f t="array" ref="CE40">_xlfn.IFS(AND($AB40&lt;&gt;"",AG40&lt;&gt;""),ABS($AB40-AG40),AND($AB40="",AG40=""),"",OR($AB40&lt;&gt;"",AG40&lt;&gt;""),"-")</f>
        <v>-</v>
      </c>
      <c r="CF40" s="120" t="str" cm="1">
        <f t="array" ref="CF40">_xlfn.IFS(AND($AB40&lt;&gt;"",AH40&lt;&gt;""),ABS($AB40-AH40),AND($AB40="",AH40=""),"",OR($AB40&lt;&gt;"",AH40&lt;&gt;""),"-")</f>
        <v>-</v>
      </c>
      <c r="CG40" s="120" t="str" cm="1">
        <f t="array" ref="CG40">_xlfn.IFS(AND($AB40&lt;&gt;"",AI40&lt;&gt;""),ABS($AB40-AI40),AND($AB40="",AI40=""),"",OR($AB40&lt;&gt;"",AI40&lt;&gt;""),"-")</f>
        <v>-</v>
      </c>
      <c r="CH40" s="120" t="str" cm="1">
        <f t="array" ref="CH40">_xlfn.IFS(AND($AB40&lt;&gt;"",AJ40&lt;&gt;""),ABS($AB40-AJ40),AND($AB40="",AJ40=""),"",OR($AB40&lt;&gt;"",AJ40&lt;&gt;""),"-")</f>
        <v>-</v>
      </c>
      <c r="CI40" s="121" cm="1">
        <f t="array" ref="CI40">_xlfn.IFS(AND($AC40&lt;&gt;"",AD40&lt;&gt;""),ABS($AC40-AD40),AND($AC40="",AD40=""),"",OR($AC40&lt;&gt;"",AD40&lt;&gt;""),"-")</f>
        <v>0.23242053643401839</v>
      </c>
      <c r="CJ40" s="120" t="str" cm="1">
        <f t="array" ref="CJ40">_xlfn.IFS(AND($AC40&lt;&gt;"",AE40&lt;&gt;""),ABS($AC40-AE40),AND($AC40="",AE40=""),"",OR($AC40&lt;&gt;"",AE40&lt;&gt;""),"-")</f>
        <v>-</v>
      </c>
      <c r="CK40" s="120" t="str" cm="1">
        <f t="array" ref="CK40">_xlfn.IFS(AND($AC40&lt;&gt;"",AF40&lt;&gt;""),ABS($AC40-AF40),AND($AC40="",AF40=""),"",OR($AC40&lt;&gt;"",AF40&lt;&gt;""),"-")</f>
        <v>-</v>
      </c>
      <c r="CL40" s="120" t="str" cm="1">
        <f t="array" ref="CL40">_xlfn.IFS(AND($AC40&lt;&gt;"",AG40&lt;&gt;""),ABS($AC40-AG40),AND($AC40="",AG40=""),"",OR($AC40&lt;&gt;"",AG40&lt;&gt;""),"-")</f>
        <v>-</v>
      </c>
      <c r="CM40" s="120" t="str" cm="1">
        <f t="array" ref="CM40">_xlfn.IFS(AND($AC40&lt;&gt;"",AH40&lt;&gt;""),ABS($AC40-AH40),AND($AC40="",AH40=""),"",OR($AC40&lt;&gt;"",AH40&lt;&gt;""),"-")</f>
        <v>-</v>
      </c>
      <c r="CN40" s="120" t="str" cm="1">
        <f t="array" ref="CN40">_xlfn.IFS(AND($AC40&lt;&gt;"",AI40&lt;&gt;""),ABS($AC40-AI40),AND($AC40="",AI40=""),"",OR($AC40&lt;&gt;"",AI40&lt;&gt;""),"-")</f>
        <v>-</v>
      </c>
      <c r="CO40" s="120" t="str" cm="1">
        <f t="array" ref="CO40">_xlfn.IFS(AND($AC40&lt;&gt;"",AJ40&lt;&gt;""),ABS($AC40-AJ40),AND($AC40="",AJ40=""),"",OR($AC40&lt;&gt;"",AJ40&lt;&gt;""),"-")</f>
        <v>-</v>
      </c>
      <c r="CP40" s="121" t="str" cm="1">
        <f t="array" ref="CP40">_xlfn.IFS(AND($AD40&lt;&gt;"",AE40&lt;&gt;""),ABS($AD40-AE40),AND($AD40="",AE40=""),"",OR($AD40&lt;&gt;"",AE40&lt;&gt;""),"-")</f>
        <v>-</v>
      </c>
      <c r="CQ40" s="120" t="str" cm="1">
        <f t="array" ref="CQ40">_xlfn.IFS(AND($AD40&lt;&gt;"",AF40&lt;&gt;""),ABS($AD40-AF40),AND($AD40="",AF40=""),"",OR($AD40&lt;&gt;"",AF40&lt;&gt;""),"-")</f>
        <v>-</v>
      </c>
      <c r="CR40" s="120" t="str" cm="1">
        <f t="array" ref="CR40">_xlfn.IFS(AND($AD40&lt;&gt;"",AG40&lt;&gt;""),ABS($AD40-AG40),AND($AD40="",AG40=""),"",OR($AD40&lt;&gt;"",AG40&lt;&gt;""),"-")</f>
        <v>-</v>
      </c>
      <c r="CS40" s="120" t="str" cm="1">
        <f t="array" ref="CS40">_xlfn.IFS(AND($AD40&lt;&gt;"",AH40&lt;&gt;""),ABS($AD40-AH40),AND($AD40="",AH40=""),"",OR($AD40&lt;&gt;"",AH40&lt;&gt;""),"-")</f>
        <v>-</v>
      </c>
      <c r="CT40" s="120" t="str" cm="1">
        <f t="array" ref="CT40">_xlfn.IFS(AND($AD40&lt;&gt;"",AI40&lt;&gt;""),ABS($AD40-AI40),AND($AD40="",AI40=""),"",OR($AD40&lt;&gt;"",AI40&lt;&gt;""),"-")</f>
        <v>-</v>
      </c>
      <c r="CU40" s="120" t="str" cm="1">
        <f t="array" ref="CU40">_xlfn.IFS(AND($AD40&lt;&gt;"",AJ40&lt;&gt;""),ABS($AD40-AJ40),AND($AD40="",AJ40=""),"",OR($AD40&lt;&gt;"",AJ40&lt;&gt;""),"-")</f>
        <v>-</v>
      </c>
      <c r="CV40" s="121" t="str" cm="1">
        <f t="array" ref="CV40">_xlfn.IFS(AND($AE40&lt;&gt;"",AF40&lt;&gt;""),ABS($AE40-AF40),AND($AE40="",AF40=""),"",OR($AE40&lt;&gt;"",AF40&lt;&gt;""),"-")</f>
        <v/>
      </c>
      <c r="CW40" s="120" t="str" cm="1">
        <f t="array" ref="CW40">_xlfn.IFS(AND($AE40&lt;&gt;"",AG40&lt;&gt;""),ABS($AE40-AG40),AND($AE40="",AG40=""),"",OR($AE40&lt;&gt;"",AG40&lt;&gt;""),"-")</f>
        <v/>
      </c>
      <c r="CX40" s="120" t="str" cm="1">
        <f t="array" ref="CX40">_xlfn.IFS(AND($AE40&lt;&gt;"",AH40&lt;&gt;""),ABS($AE40-AH40),AND($AE40="",AH40=""),"",OR($AE40&lt;&gt;"",AH40&lt;&gt;""),"-")</f>
        <v/>
      </c>
      <c r="CY40" s="120" t="str" cm="1">
        <f t="array" ref="CY40">_xlfn.IFS(AND($AE40&lt;&gt;"",AI40&lt;&gt;""),ABS($AE40-AI40),AND($AE40="",AI40=""),"",OR($AE40&lt;&gt;"",AI40&lt;&gt;""),"-")</f>
        <v/>
      </c>
      <c r="CZ40" s="120" t="str" cm="1">
        <f t="array" ref="CZ40">_xlfn.IFS(AND($AE40&lt;&gt;"",AJ40&lt;&gt;""),ABS($AE40-AJ40),AND($AE40="",AJ40=""),"",OR($AE40&lt;&gt;"",AJ40&lt;&gt;""),"-")</f>
        <v/>
      </c>
      <c r="DA40" s="121" t="str" cm="1">
        <f t="array" ref="DA40">_xlfn.IFS(AND($AF40&lt;&gt;"",AG40&lt;&gt;""),ABS($AF40-AG40),AND($AF40="",AG40=""),"",OR($AF40&lt;&gt;"",AG40&lt;&gt;""),"-")</f>
        <v/>
      </c>
      <c r="DB40" s="120" t="str" cm="1">
        <f t="array" ref="DB40">_xlfn.IFS(AND($AF40&lt;&gt;"",AH40&lt;&gt;""),ABS($AF40-AH40),AND($AF40="",AH40=""),"",OR($AF40&lt;&gt;"",AH40&lt;&gt;""),"-")</f>
        <v/>
      </c>
      <c r="DC40" s="120" t="str" cm="1">
        <f t="array" ref="DC40">_xlfn.IFS(AND($AF40&lt;&gt;"",AI40&lt;&gt;""),ABS($AF40-AI40),AND($AF40="",AI40=""),"",OR($AF40&lt;&gt;"",AI40&lt;&gt;""),"-")</f>
        <v/>
      </c>
      <c r="DD40" s="120" t="str" cm="1">
        <f t="array" ref="DD40">_xlfn.IFS(AND($AF40&lt;&gt;"",AJ40&lt;&gt;""),ABS($AF40-AJ40),AND($AF40="",AJ40=""),"",OR($AF40&lt;&gt;"",AJ40&lt;&gt;""),"-")</f>
        <v/>
      </c>
      <c r="DE40" s="121" t="str" cm="1">
        <f t="array" ref="DE40">_xlfn.IFS(AND($AG40&lt;&gt;"",AH40&lt;&gt;""),ABS($AG40-AH40),AND($AG40="",AH40=""),"",OR($AG40&lt;&gt;"",AH40&lt;&gt;""),"-")</f>
        <v/>
      </c>
      <c r="DF40" s="120" t="str" cm="1">
        <f t="array" ref="DF40">_xlfn.IFS(AND($AG40&lt;&gt;"",AI40&lt;&gt;""),ABS($AG40-AI40),AND($AG40="",AI40=""),"",OR($AG40&lt;&gt;"",AI40&lt;&gt;""),"-")</f>
        <v/>
      </c>
      <c r="DG40" s="120" t="str" cm="1">
        <f t="array" ref="DG40">_xlfn.IFS(AND($AG40&lt;&gt;"",AJ40&lt;&gt;""),ABS($AG40-AJ40),AND($AG40="",AJ40=""),"",OR($AG40&lt;&gt;"",AJ40&lt;&gt;""),"-")</f>
        <v/>
      </c>
      <c r="DH40" s="121" t="str" cm="1">
        <f t="array" ref="DH40">_xlfn.IFS(AND($AH40&lt;&gt;"",AI40&lt;&gt;""),ABS($AH40-AI40),AND($AH40="",AI40=""),"",OR($AH40&lt;&gt;"",AI40&lt;&gt;""),"-")</f>
        <v/>
      </c>
      <c r="DI40" s="120" t="str" cm="1">
        <f t="array" ref="DI40">_xlfn.IFS(AND($AH40&lt;&gt;"",AJ40&lt;&gt;""),ABS($AH40-AJ40),AND($AH40="",AJ40=""),"",OR($AH40&lt;&gt;"",AJ40&lt;&gt;""),"-")</f>
        <v/>
      </c>
      <c r="DJ40" s="121" t="str" cm="1">
        <f t="array" ref="DJ40">_xlfn.IFS(AND($AI40&lt;&gt;"",AJ40&lt;&gt;""),ABS($AI40-AJ40),AND($AI40="",AJ40=""),"",OR($AI40&lt;&gt;"",AJ40&lt;&gt;""),"-")</f>
        <v/>
      </c>
    </row>
    <row r="41" spans="1:114" x14ac:dyDescent="0.2">
      <c r="A41" s="120" t="e">
        <f t="shared" si="9"/>
        <v>#DIV/0!</v>
      </c>
      <c r="B41" s="186" t="e">
        <f t="shared" si="10"/>
        <v>#DIV/0!</v>
      </c>
      <c r="C41" s="186" t="e">
        <f t="shared" si="11"/>
        <v>#DIV/0!</v>
      </c>
      <c r="D41" s="186" t="e">
        <f t="shared" si="12"/>
        <v>#DIV/0!</v>
      </c>
      <c r="E41" s="263">
        <f t="shared" si="13"/>
        <v>0</v>
      </c>
      <c r="F41" s="186">
        <f t="shared" si="14"/>
        <v>0</v>
      </c>
      <c r="G41" s="186" t="e">
        <f t="shared" si="15"/>
        <v>#DIV/0!</v>
      </c>
      <c r="H41" s="262" t="str">
        <f t="shared" si="16"/>
        <v/>
      </c>
      <c r="I41" s="187" t="str">
        <f t="shared" si="17"/>
        <v/>
      </c>
      <c r="J41" s="260" t="s">
        <v>94</v>
      </c>
      <c r="K41" s="259" t="e">
        <f>VLOOKUP($J41,Merged_couplings!$B:$BU,MATCH(K$1,Merged_couplings!$B$1:$BU$1,0),FALSE)</f>
        <v>#N/A</v>
      </c>
      <c r="L41" s="258" t="e">
        <f>VLOOKUP($J41,Merged_couplings!$B:$BU,MATCH(L$1,Merged_couplings!$B$1:$BU$1,0),FALSE)</f>
        <v>#N/A</v>
      </c>
      <c r="M41" s="258" t="e">
        <f>VLOOKUP($J41,Merged_couplings!$B:$BU,MATCH(M$1,Merged_couplings!$B$1:$BU$1,0),FALSE)</f>
        <v>#N/A</v>
      </c>
      <c r="N41" s="258" t="e">
        <f>VLOOKUP($J41,Merged_couplings!$B:$BU,MATCH(N$1,Merged_couplings!$B$1:$BU$1,0),FALSE)</f>
        <v>#N/A</v>
      </c>
      <c r="O41" s="258" t="e">
        <f>VLOOKUP($J41,Merged_couplings!$B:$BU,MATCH(O$1,Merged_couplings!$B$1:$BU$1,0),FALSE)</f>
        <v>#N/A</v>
      </c>
      <c r="P41" s="258" t="e">
        <f>VLOOKUP($J41,Merged_couplings!$B:$BU,MATCH(P$1,Merged_couplings!$B$1:$BU$1,0),FALSE)</f>
        <v>#N/A</v>
      </c>
      <c r="Q41" s="258" t="e">
        <f>VLOOKUP($J41,Merged_couplings!$B:$BU,MATCH(Q$1,Merged_couplings!$B$1:$BU$1,0),FALSE)</f>
        <v>#N/A</v>
      </c>
      <c r="R41" s="258" t="e">
        <f>VLOOKUP($J41,Merged_couplings!$B:$BU,MATCH(R$1,Merged_couplings!$B$1:$BU$1,0),FALSE)</f>
        <v>#N/A</v>
      </c>
      <c r="S41" s="258" t="e">
        <f>VLOOKUP($J41,Merged_couplings!$B:$BU,MATCH(S$1,Merged_couplings!$B$1:$BU$1,0),FALSE)</f>
        <v>#N/A</v>
      </c>
      <c r="T41" s="258" t="e">
        <f>VLOOKUP($J41,Merged_couplings!$B:$BU,MATCH(T$1,Merged_couplings!$B$1:$BU$1,0),FALSE)</f>
        <v>#N/A</v>
      </c>
      <c r="U41" s="258" t="e">
        <f>VLOOKUP($J41,Merged_couplings!$B:$BU,MATCH(U$1,Merged_couplings!$B$1:$BU$1,0),FALSE)</f>
        <v>#N/A</v>
      </c>
      <c r="V41" s="258" t="e">
        <f>VLOOKUP($J41,Merged_couplings!$B:$BU,MATCH(V$1,Merged_couplings!$B$1:$BU$1,0),FALSE)</f>
        <v>#N/A</v>
      </c>
      <c r="W41" s="258" t="e">
        <f>VLOOKUP($J41,Merged_couplings!$B:$BU,MATCH(W$1,Merged_couplings!$B$1:$BU$1,0),FALSE)</f>
        <v>#N/A</v>
      </c>
      <c r="X41" s="121" t="str">
        <f>_xlfn.IFNA(VLOOKUP($J41,Merged_couplings!$B:$R,MATCH(X$1,Merged_couplings!$B$1:$R$1,0),FALSE),"")</f>
        <v/>
      </c>
      <c r="Y41" s="120" t="str">
        <f>_xlfn.IFNA(VLOOKUP($J41,Merged_couplings!$B:$R,MATCH(Y$1,Merged_couplings!$B$1:$R$1,0),FALSE),"")</f>
        <v/>
      </c>
      <c r="Z41" s="120" t="str">
        <f>_xlfn.IFNA(VLOOKUP($J41,Merged_couplings!$B:$R,MATCH(Z$1,Merged_couplings!$B$1:$R$1,0),FALSE),"")</f>
        <v/>
      </c>
      <c r="AA41" s="120" t="str">
        <f>_xlfn.IFNA(VLOOKUP($J41,Merged_couplings!$B:$R,MATCH(AA$1,Merged_couplings!$B$1:$R$1,0),FALSE),"")</f>
        <v/>
      </c>
      <c r="AB41" s="120" t="str">
        <f>_xlfn.IFNA(VLOOKUP($J41,Merged_couplings!$B:$R,MATCH(AB$1,Merged_couplings!$B$1:$R$1,0),FALSE),"")</f>
        <v/>
      </c>
      <c r="AC41" s="120" t="str">
        <f>_xlfn.IFNA(VLOOKUP($J41,Merged_couplings!$B:$R,MATCH(AC$1,Merged_couplings!$B$1:$R$1,0),FALSE),"")</f>
        <v/>
      </c>
      <c r="AD41" s="120" t="str">
        <f>_xlfn.IFNA(VLOOKUP($J41,Merged_couplings!$B:$R,MATCH(AD$1,Merged_couplings!$B$1:$R$1,0),FALSE),"")</f>
        <v/>
      </c>
      <c r="AE41" s="120" t="str">
        <f>_xlfn.IFNA(VLOOKUP($J41,Merged_couplings!$B:$R,MATCH(AE$1,Merged_couplings!$B$1:$R$1,0),FALSE),"")</f>
        <v/>
      </c>
      <c r="AF41" s="120" t="str">
        <f>_xlfn.IFNA(VLOOKUP($J41,Merged_couplings!$B:$R,MATCH(AF$1,Merged_couplings!$B$1:$R$1,0),FALSE),"")</f>
        <v/>
      </c>
      <c r="AG41" s="120" t="str">
        <f>_xlfn.IFNA(VLOOKUP($J41,Merged_couplings!$B:$R,MATCH(AG$1,Merged_couplings!$B$1:$R$1,0),FALSE),"")</f>
        <v/>
      </c>
      <c r="AH41" s="120" t="str">
        <f>_xlfn.IFNA(VLOOKUP($J41,Merged_couplings!$B:$R,MATCH(AH$1,Merged_couplings!$B$1:$R$1,0),FALSE),"")</f>
        <v/>
      </c>
      <c r="AI41" s="120" t="str">
        <f>_xlfn.IFNA(VLOOKUP($J41,Merged_couplings!$B:$R,MATCH(AI$1,Merged_couplings!$B$1:$R$1,0),FALSE),"")</f>
        <v/>
      </c>
      <c r="AJ41" s="120" t="str">
        <f>_xlfn.IFNA(VLOOKUP($J41,Merged_couplings!$B:$R,MATCH(AJ$1,Merged_couplings!$B$1:$R$1,0),FALSE),"")</f>
        <v/>
      </c>
      <c r="AK41" s="123" t="str" cm="1">
        <f t="array" ref="AK41">_xlfn.IFS(AND($X41&lt;&gt;"",Y41&lt;&gt;""),ABS($X41-Y41),AND($X41="",Y41=""),"",OR($X41&lt;&gt;"",Y41&lt;&gt;""),"-")</f>
        <v/>
      </c>
      <c r="AL41" s="122" t="str" cm="1">
        <f t="array" ref="AL41">_xlfn.IFS(AND($X41&lt;&gt;"",Z41&lt;&gt;""),ABS($X41-Z41),AND($X41="",Z41=""),"",OR($X41&lt;&gt;"",Z41&lt;&gt;""),"-")</f>
        <v/>
      </c>
      <c r="AM41" s="122" t="str" cm="1">
        <f t="array" ref="AM41">_xlfn.IFS(AND($X41&lt;&gt;"",AA41&lt;&gt;""),ABS($X41-AA41),AND($X41="",AA41=""),"",OR($X41&lt;&gt;"",AA41&lt;&gt;""),"-")</f>
        <v/>
      </c>
      <c r="AN41" s="122" t="str" cm="1">
        <f t="array" ref="AN41">_xlfn.IFS(AND($X41&lt;&gt;"",AB41&lt;&gt;""),ABS($X41-AB41),AND($X41="",AB41=""),"",OR($X41&lt;&gt;"",AB41&lt;&gt;""),"-")</f>
        <v/>
      </c>
      <c r="AO41" s="122" t="str" cm="1">
        <f t="array" ref="AO41">_xlfn.IFS(AND($X41&lt;&gt;"",AC41&lt;&gt;""),ABS($X41-AC41),AND($X41="",AC41=""),"",OR($X41&lt;&gt;"",AC41&lt;&gt;""),"-")</f>
        <v/>
      </c>
      <c r="AP41" s="122" t="str" cm="1">
        <f t="array" ref="AP41">_xlfn.IFS(AND($X41&lt;&gt;"",AD41&lt;&gt;""),ABS($X41-AD41),AND($X41="",AD41=""),"",OR($X41&lt;&gt;"",AD41&lt;&gt;""),"-")</f>
        <v/>
      </c>
      <c r="AQ41" s="122" t="str" cm="1">
        <f t="array" ref="AQ41">_xlfn.IFS(AND($X41&lt;&gt;"",AE41&lt;&gt;""),ABS($X41-AE41),AND($X41="",AE41=""),"",OR($X41&lt;&gt;"",AE41&lt;&gt;""),"-")</f>
        <v/>
      </c>
      <c r="AR41" s="122" t="str" cm="1">
        <f t="array" ref="AR41">_xlfn.IFS(AND($X41&lt;&gt;"",AF41&lt;&gt;""),ABS($X41-AF41),AND($X41="",AF41=""),"",OR($X41&lt;&gt;"",AF41&lt;&gt;""),"-")</f>
        <v/>
      </c>
      <c r="AS41" s="122" t="str" cm="1">
        <f t="array" ref="AS41">_xlfn.IFS(AND($X41&lt;&gt;"",AG41&lt;&gt;""),ABS($X41-AG41),AND($X41="",AG41=""),"",OR($X41&lt;&gt;"",AG41&lt;&gt;""),"-")</f>
        <v/>
      </c>
      <c r="AT41" s="122" t="str" cm="1">
        <f t="array" ref="AT41">_xlfn.IFS(AND($X41&lt;&gt;"",AH41&lt;&gt;""),ABS($X41-AH41),AND($X41="",AH41=""),"",OR($X41&lt;&gt;"",AH41&lt;&gt;""),"-")</f>
        <v/>
      </c>
      <c r="AU41" s="122" t="str" cm="1">
        <f t="array" ref="AU41">_xlfn.IFS(AND($X41&lt;&gt;"",AI41&lt;&gt;""),ABS($X41-AI41),AND($X41="",AI41=""),"",OR($X41&lt;&gt;"",AI41&lt;&gt;""),"-")</f>
        <v/>
      </c>
      <c r="AV41" s="122" t="str" cm="1">
        <f t="array" ref="AV41">_xlfn.IFS(AND($X41&lt;&gt;"",AJ41&lt;&gt;""),ABS($X41-AJ41),AND($X41="",AJ41=""),"",OR($X41&lt;&gt;"",AJ41&lt;&gt;""),"-")</f>
        <v/>
      </c>
      <c r="AW41" s="123" t="str" cm="1">
        <f t="array" ref="AW41">_xlfn.IFS(AND($Y41&lt;&gt;"",Z41&lt;&gt;""),ABS($Y41-Z41),AND($Y41="",Z41=""),"",OR($Y41&lt;&gt;"",Z41&lt;&gt;""),"-")</f>
        <v/>
      </c>
      <c r="AX41" s="122" t="str" cm="1">
        <f t="array" ref="AX41">_xlfn.IFS(AND($Y41&lt;&gt;"",AA41&lt;&gt;""),ABS($Y41-AA41),AND($Y41="",AA41=""),"",OR($Y41&lt;&gt;"",AA41&lt;&gt;""),"-")</f>
        <v/>
      </c>
      <c r="AY41" s="122" t="str" cm="1">
        <f t="array" ref="AY41">_xlfn.IFS(AND($Y41&lt;&gt;"",AB41&lt;&gt;""),ABS($Y41-AB41),AND($Y41="",AB41=""),"",OR($Y41&lt;&gt;"",AB41&lt;&gt;""),"-")</f>
        <v/>
      </c>
      <c r="AZ41" s="122" t="str" cm="1">
        <f t="array" ref="AZ41">_xlfn.IFS(AND($Y41&lt;&gt;"",AC41&lt;&gt;""),ABS($Y41-AC41),AND($Y41="",AC41=""),"",OR($Y41&lt;&gt;"",AC41&lt;&gt;""),"-")</f>
        <v/>
      </c>
      <c r="BA41" s="122" t="str" cm="1">
        <f t="array" ref="BA41">_xlfn.IFS(AND($Y41&lt;&gt;"",AD41&lt;&gt;""),ABS($Y41-AD41),AND($Y41="",AD41=""),"",OR($Y41&lt;&gt;"",AD41&lt;&gt;""),"-")</f>
        <v/>
      </c>
      <c r="BB41" s="122" t="str" cm="1">
        <f t="array" ref="BB41">_xlfn.IFS(AND($Y41&lt;&gt;"",AE41&lt;&gt;""),ABS($Y41-AE41),AND($Y41="",AE41=""),"",OR($Y41&lt;&gt;"",AE41&lt;&gt;""),"-")</f>
        <v/>
      </c>
      <c r="BC41" s="122" t="str" cm="1">
        <f t="array" ref="BC41">_xlfn.IFS(AND($Y41&lt;&gt;"",AF41&lt;&gt;""),ABS($Y41-AF41),AND($Y41="",AF41=""),"",OR($Y41&lt;&gt;"",AF41&lt;&gt;""),"-")</f>
        <v/>
      </c>
      <c r="BD41" s="122" t="str" cm="1">
        <f t="array" ref="BD41">_xlfn.IFS(AND($Y41&lt;&gt;"",AG41&lt;&gt;""),ABS($Y41-AG41),AND($Y41="",AG41=""),"",OR($Y41&lt;&gt;"",AG41&lt;&gt;""),"-")</f>
        <v/>
      </c>
      <c r="BE41" s="122" t="str" cm="1">
        <f t="array" ref="BE41">_xlfn.IFS(AND($Y41&lt;&gt;"",AH41&lt;&gt;""),ABS($Y41-AH41),AND($Y41="",AH41=""),"",OR($Y41&lt;&gt;"",AH41&lt;&gt;""),"-")</f>
        <v/>
      </c>
      <c r="BF41" s="122" t="str" cm="1">
        <f t="array" ref="BF41">_xlfn.IFS(AND($Y41&lt;&gt;"",AI41&lt;&gt;""),ABS($Y41-AI41),AND($Y41="",AI41=""),"",OR($Y41&lt;&gt;"",AI41&lt;&gt;""),"-")</f>
        <v/>
      </c>
      <c r="BG41" s="122" t="str" cm="1">
        <f t="array" ref="BG41">_xlfn.IFS(AND($Y41&lt;&gt;"",AJ41&lt;&gt;""),ABS($Y41-AJ41),AND($Y41="",AJ41=""),"",OR($Y41&lt;&gt;"",AJ41&lt;&gt;""),"-")</f>
        <v/>
      </c>
      <c r="BH41" s="121" t="str" cm="1">
        <f t="array" ref="BH41">_xlfn.IFS(AND($Z41&lt;&gt;"",AA41&lt;&gt;""),ABS($Z41-AA41),AND($Z41="",AA41=""),"",OR($Z41&lt;&gt;"",AA41&lt;&gt;""),"-")</f>
        <v/>
      </c>
      <c r="BI41" s="120" t="str" cm="1">
        <f t="array" ref="BI41">_xlfn.IFS(AND($Z41&lt;&gt;"",AB41&lt;&gt;""),ABS($Z41-AB41),AND($Z41="",AB41=""),"",OR($Z41&lt;&gt;"",AB41&lt;&gt;""),"-")</f>
        <v/>
      </c>
      <c r="BJ41" s="120" t="str" cm="1">
        <f t="array" ref="BJ41">_xlfn.IFS(AND($Z41&lt;&gt;"",AC41&lt;&gt;""),ABS($Z41-AC41),AND($Z41="",AC41=""),"",OR($Z41&lt;&gt;"",AC41&lt;&gt;""),"-")</f>
        <v/>
      </c>
      <c r="BK41" s="120" t="str" cm="1">
        <f t="array" ref="BK41">_xlfn.IFS(AND($Z41&lt;&gt;"",AD41&lt;&gt;""),ABS($Z41-AD41),AND($Z41="",AD41=""),"",OR($Z41&lt;&gt;"",AD41&lt;&gt;""),"-")</f>
        <v/>
      </c>
      <c r="BL41" s="120" t="str" cm="1">
        <f t="array" ref="BL41">_xlfn.IFS(AND($Z41&lt;&gt;"",AE41&lt;&gt;""),ABS($Z41-AE41),AND($Z41="",AE41=""),"",OR($Z41&lt;&gt;"",AE41&lt;&gt;""),"-")</f>
        <v/>
      </c>
      <c r="BM41" s="120" t="str" cm="1">
        <f t="array" ref="BM41">_xlfn.IFS(AND($Z41&lt;&gt;"",AF41&lt;&gt;""),ABS($Z41-AF41),AND($Z41="",AF41=""),"",OR($Z41&lt;&gt;"",AF41&lt;&gt;""),"-")</f>
        <v/>
      </c>
      <c r="BN41" s="120" t="str" cm="1">
        <f t="array" ref="BN41">_xlfn.IFS(AND($Z41&lt;&gt;"",AG41&lt;&gt;""),ABS($Z41-AG41),AND($Z41="",AG41=""),"",OR($Z41&lt;&gt;"",AG41&lt;&gt;""),"-")</f>
        <v/>
      </c>
      <c r="BO41" s="120" t="str" cm="1">
        <f t="array" ref="BO41">_xlfn.IFS(AND($Z41&lt;&gt;"",AH41&lt;&gt;""),ABS($Z41-AH41),AND($Z41="",AH41=""),"",OR($Z41&lt;&gt;"",AH41&lt;&gt;""),"-")</f>
        <v/>
      </c>
      <c r="BP41" s="120" t="str" cm="1">
        <f t="array" ref="BP41">_xlfn.IFS(AND($Z41&lt;&gt;"",AI41&lt;&gt;""),ABS($Z41-AI41),AND($Z41="",AI41=""),"",OR($Z41&lt;&gt;"",AI41&lt;&gt;""),"-")</f>
        <v/>
      </c>
      <c r="BQ41" s="120" t="str" cm="1">
        <f t="array" ref="BQ41">_xlfn.IFS(AND($Z41&lt;&gt;"",AJ41&lt;&gt;""),ABS($Z41-AJ41),AND($Z41="",AJ41=""),"",OR($Z41&lt;&gt;"",AJ41&lt;&gt;""),"-")</f>
        <v/>
      </c>
      <c r="BR41" s="121" t="str" cm="1">
        <f t="array" ref="BR41">_xlfn.IFS(AND($AA41&lt;&gt;"",AB41&lt;&gt;""),ABS($AA41-AB41),AND($AA41="",AB41=""),"",OR($AA41&lt;&gt;"",AB41&lt;&gt;""),"-")</f>
        <v/>
      </c>
      <c r="BS41" s="120" t="str" cm="1">
        <f t="array" ref="BS41">_xlfn.IFS(AND($AA41&lt;&gt;"",AC41&lt;&gt;""),ABS($AA41-AC41),AND($AA41="",AC41=""),"",OR($AA41&lt;&gt;"",AC41&lt;&gt;""),"-")</f>
        <v/>
      </c>
      <c r="BT41" s="120" t="str" cm="1">
        <f t="array" ref="BT41">_xlfn.IFS(AND($AA41&lt;&gt;"",AD41&lt;&gt;""),ABS($AA41-AD41),AND($AA41="",AD41=""),"",OR($AA41&lt;&gt;"",AD41&lt;&gt;""),"-")</f>
        <v/>
      </c>
      <c r="BU41" s="120" t="str" cm="1">
        <f t="array" ref="BU41">_xlfn.IFS(AND($AA41&lt;&gt;"",AE41&lt;&gt;""),ABS($AA41-AE41),AND($AA41="",AE41=""),"",OR($AA41&lt;&gt;"",AE41&lt;&gt;""),"-")</f>
        <v/>
      </c>
      <c r="BV41" s="120" t="str" cm="1">
        <f t="array" ref="BV41">_xlfn.IFS(AND($AA41&lt;&gt;"",AF41&lt;&gt;""),ABS($AA41-AF41),AND($AA41="",AF41=""),"",OR($AA41&lt;&gt;"",AF41&lt;&gt;""),"-")</f>
        <v/>
      </c>
      <c r="BW41" s="120" t="str" cm="1">
        <f t="array" ref="BW41">_xlfn.IFS(AND($AA41&lt;&gt;"",AG41&lt;&gt;""),ABS($AA41-AG41),AND($AA41="",AG41=""),"",OR($AA41&lt;&gt;"",AG41&lt;&gt;""),"-")</f>
        <v/>
      </c>
      <c r="BX41" s="120" t="str" cm="1">
        <f t="array" ref="BX41">_xlfn.IFS(AND($AA41&lt;&gt;"",AH41&lt;&gt;""),ABS($AA41-AH41),AND($AA41="",AH41=""),"",OR($AA41&lt;&gt;"",AH41&lt;&gt;""),"-")</f>
        <v/>
      </c>
      <c r="BY41" s="120" t="str" cm="1">
        <f t="array" ref="BY41">_xlfn.IFS(AND($AA41&lt;&gt;"",AI41&lt;&gt;""),ABS($AA41-AI41),AND($AA41="",AI41=""),"",OR($AA41&lt;&gt;"",AI41&lt;&gt;""),"-")</f>
        <v/>
      </c>
      <c r="BZ41" s="120" t="str" cm="1">
        <f t="array" ref="BZ41">_xlfn.IFS(AND($AA41&lt;&gt;"",AJ41&lt;&gt;""),ABS($AA41-AJ41),AND($AA41="",AJ41=""),"",OR($AA41&lt;&gt;"",AJ41&lt;&gt;""),"-")</f>
        <v/>
      </c>
      <c r="CA41" s="121" t="str" cm="1">
        <f t="array" ref="CA41">_xlfn.IFS(AND($AB41&lt;&gt;"",AC41&lt;&gt;""),ABS($AB41-AC41),AND($AB41="",AC41=""),"",OR($AB41&lt;&gt;"",AC41&lt;&gt;""),"-")</f>
        <v/>
      </c>
      <c r="CB41" s="120" t="str" cm="1">
        <f t="array" ref="CB41">_xlfn.IFS(AND($AB41&lt;&gt;"",AD41&lt;&gt;""),ABS($AB41-AD41),AND($AB41="",AD41=""),"",OR($AB41&lt;&gt;"",AD41&lt;&gt;""),"-")</f>
        <v/>
      </c>
      <c r="CC41" s="120" t="str" cm="1">
        <f t="array" ref="CC41">_xlfn.IFS(AND($AB41&lt;&gt;"",AE41&lt;&gt;""),ABS($AB41-AE41),AND($AB41="",AE41=""),"",OR($AB41&lt;&gt;"",AE41&lt;&gt;""),"-")</f>
        <v/>
      </c>
      <c r="CD41" s="120" t="str" cm="1">
        <f t="array" ref="CD41">_xlfn.IFS(AND($AB41&lt;&gt;"",AF41&lt;&gt;""),ABS($AB41-AF41),AND($AB41="",AF41=""),"",OR($AB41&lt;&gt;"",AF41&lt;&gt;""),"-")</f>
        <v/>
      </c>
      <c r="CE41" s="120" t="str" cm="1">
        <f t="array" ref="CE41">_xlfn.IFS(AND($AB41&lt;&gt;"",AG41&lt;&gt;""),ABS($AB41-AG41),AND($AB41="",AG41=""),"",OR($AB41&lt;&gt;"",AG41&lt;&gt;""),"-")</f>
        <v/>
      </c>
      <c r="CF41" s="120" t="str" cm="1">
        <f t="array" ref="CF41">_xlfn.IFS(AND($AB41&lt;&gt;"",AH41&lt;&gt;""),ABS($AB41-AH41),AND($AB41="",AH41=""),"",OR($AB41&lt;&gt;"",AH41&lt;&gt;""),"-")</f>
        <v/>
      </c>
      <c r="CG41" s="120" t="str" cm="1">
        <f t="array" ref="CG41">_xlfn.IFS(AND($AB41&lt;&gt;"",AI41&lt;&gt;""),ABS($AB41-AI41),AND($AB41="",AI41=""),"",OR($AB41&lt;&gt;"",AI41&lt;&gt;""),"-")</f>
        <v/>
      </c>
      <c r="CH41" s="120" t="str" cm="1">
        <f t="array" ref="CH41">_xlfn.IFS(AND($AB41&lt;&gt;"",AJ41&lt;&gt;""),ABS($AB41-AJ41),AND($AB41="",AJ41=""),"",OR($AB41&lt;&gt;"",AJ41&lt;&gt;""),"-")</f>
        <v/>
      </c>
      <c r="CI41" s="121" t="str" cm="1">
        <f t="array" ref="CI41">_xlfn.IFS(AND($AC41&lt;&gt;"",AD41&lt;&gt;""),ABS($AC41-AD41),AND($AC41="",AD41=""),"",OR($AC41&lt;&gt;"",AD41&lt;&gt;""),"-")</f>
        <v/>
      </c>
      <c r="CJ41" s="120" t="str" cm="1">
        <f t="array" ref="CJ41">_xlfn.IFS(AND($AC41&lt;&gt;"",AE41&lt;&gt;""),ABS($AC41-AE41),AND($AC41="",AE41=""),"",OR($AC41&lt;&gt;"",AE41&lt;&gt;""),"-")</f>
        <v/>
      </c>
      <c r="CK41" s="120" t="str" cm="1">
        <f t="array" ref="CK41">_xlfn.IFS(AND($AC41&lt;&gt;"",AF41&lt;&gt;""),ABS($AC41-AF41),AND($AC41="",AF41=""),"",OR($AC41&lt;&gt;"",AF41&lt;&gt;""),"-")</f>
        <v/>
      </c>
      <c r="CL41" s="120" t="str" cm="1">
        <f t="array" ref="CL41">_xlfn.IFS(AND($AC41&lt;&gt;"",AG41&lt;&gt;""),ABS($AC41-AG41),AND($AC41="",AG41=""),"",OR($AC41&lt;&gt;"",AG41&lt;&gt;""),"-")</f>
        <v/>
      </c>
      <c r="CM41" s="120" t="str" cm="1">
        <f t="array" ref="CM41">_xlfn.IFS(AND($AC41&lt;&gt;"",AH41&lt;&gt;""),ABS($AC41-AH41),AND($AC41="",AH41=""),"",OR($AC41&lt;&gt;"",AH41&lt;&gt;""),"-")</f>
        <v/>
      </c>
      <c r="CN41" s="120" t="str" cm="1">
        <f t="array" ref="CN41">_xlfn.IFS(AND($AC41&lt;&gt;"",AI41&lt;&gt;""),ABS($AC41-AI41),AND($AC41="",AI41=""),"",OR($AC41&lt;&gt;"",AI41&lt;&gt;""),"-")</f>
        <v/>
      </c>
      <c r="CO41" s="120" t="str" cm="1">
        <f t="array" ref="CO41">_xlfn.IFS(AND($AC41&lt;&gt;"",AJ41&lt;&gt;""),ABS($AC41-AJ41),AND($AC41="",AJ41=""),"",OR($AC41&lt;&gt;"",AJ41&lt;&gt;""),"-")</f>
        <v/>
      </c>
      <c r="CP41" s="121" t="str" cm="1">
        <f t="array" ref="CP41">_xlfn.IFS(AND($AD41&lt;&gt;"",AE41&lt;&gt;""),ABS($AD41-AE41),AND($AD41="",AE41=""),"",OR($AD41&lt;&gt;"",AE41&lt;&gt;""),"-")</f>
        <v/>
      </c>
      <c r="CQ41" s="120" t="str" cm="1">
        <f t="array" ref="CQ41">_xlfn.IFS(AND($AD41&lt;&gt;"",AF41&lt;&gt;""),ABS($AD41-AF41),AND($AD41="",AF41=""),"",OR($AD41&lt;&gt;"",AF41&lt;&gt;""),"-")</f>
        <v/>
      </c>
      <c r="CR41" s="120" t="str" cm="1">
        <f t="array" ref="CR41">_xlfn.IFS(AND($AD41&lt;&gt;"",AG41&lt;&gt;""),ABS($AD41-AG41),AND($AD41="",AG41=""),"",OR($AD41&lt;&gt;"",AG41&lt;&gt;""),"-")</f>
        <v/>
      </c>
      <c r="CS41" s="120" t="str" cm="1">
        <f t="array" ref="CS41">_xlfn.IFS(AND($AD41&lt;&gt;"",AH41&lt;&gt;""),ABS($AD41-AH41),AND($AD41="",AH41=""),"",OR($AD41&lt;&gt;"",AH41&lt;&gt;""),"-")</f>
        <v/>
      </c>
      <c r="CT41" s="120" t="str" cm="1">
        <f t="array" ref="CT41">_xlfn.IFS(AND($AD41&lt;&gt;"",AI41&lt;&gt;""),ABS($AD41-AI41),AND($AD41="",AI41=""),"",OR($AD41&lt;&gt;"",AI41&lt;&gt;""),"-")</f>
        <v/>
      </c>
      <c r="CU41" s="120" t="str" cm="1">
        <f t="array" ref="CU41">_xlfn.IFS(AND($AD41&lt;&gt;"",AJ41&lt;&gt;""),ABS($AD41-AJ41),AND($AD41="",AJ41=""),"",OR($AD41&lt;&gt;"",AJ41&lt;&gt;""),"-")</f>
        <v/>
      </c>
      <c r="CV41" s="121" t="str" cm="1">
        <f t="array" ref="CV41">_xlfn.IFS(AND($AE41&lt;&gt;"",AF41&lt;&gt;""),ABS($AE41-AF41),AND($AE41="",AF41=""),"",OR($AE41&lt;&gt;"",AF41&lt;&gt;""),"-")</f>
        <v/>
      </c>
      <c r="CW41" s="120" t="str" cm="1">
        <f t="array" ref="CW41">_xlfn.IFS(AND($AE41&lt;&gt;"",AG41&lt;&gt;""),ABS($AE41-AG41),AND($AE41="",AG41=""),"",OR($AE41&lt;&gt;"",AG41&lt;&gt;""),"-")</f>
        <v/>
      </c>
      <c r="CX41" s="120" t="str" cm="1">
        <f t="array" ref="CX41">_xlfn.IFS(AND($AE41&lt;&gt;"",AH41&lt;&gt;""),ABS($AE41-AH41),AND($AE41="",AH41=""),"",OR($AE41&lt;&gt;"",AH41&lt;&gt;""),"-")</f>
        <v/>
      </c>
      <c r="CY41" s="120" t="str" cm="1">
        <f t="array" ref="CY41">_xlfn.IFS(AND($AE41&lt;&gt;"",AI41&lt;&gt;""),ABS($AE41-AI41),AND($AE41="",AI41=""),"",OR($AE41&lt;&gt;"",AI41&lt;&gt;""),"-")</f>
        <v/>
      </c>
      <c r="CZ41" s="120" t="str" cm="1">
        <f t="array" ref="CZ41">_xlfn.IFS(AND($AE41&lt;&gt;"",AJ41&lt;&gt;""),ABS($AE41-AJ41),AND($AE41="",AJ41=""),"",OR($AE41&lt;&gt;"",AJ41&lt;&gt;""),"-")</f>
        <v/>
      </c>
      <c r="DA41" s="121" t="str" cm="1">
        <f t="array" ref="DA41">_xlfn.IFS(AND($AF41&lt;&gt;"",AG41&lt;&gt;""),ABS($AF41-AG41),AND($AF41="",AG41=""),"",OR($AF41&lt;&gt;"",AG41&lt;&gt;""),"-")</f>
        <v/>
      </c>
      <c r="DB41" s="120" t="str" cm="1">
        <f t="array" ref="DB41">_xlfn.IFS(AND($AF41&lt;&gt;"",AH41&lt;&gt;""),ABS($AF41-AH41),AND($AF41="",AH41=""),"",OR($AF41&lt;&gt;"",AH41&lt;&gt;""),"-")</f>
        <v/>
      </c>
      <c r="DC41" s="120" t="str" cm="1">
        <f t="array" ref="DC41">_xlfn.IFS(AND($AF41&lt;&gt;"",AI41&lt;&gt;""),ABS($AF41-AI41),AND($AF41="",AI41=""),"",OR($AF41&lt;&gt;"",AI41&lt;&gt;""),"-")</f>
        <v/>
      </c>
      <c r="DD41" s="120" t="str" cm="1">
        <f t="array" ref="DD41">_xlfn.IFS(AND($AF41&lt;&gt;"",AJ41&lt;&gt;""),ABS($AF41-AJ41),AND($AF41="",AJ41=""),"",OR($AF41&lt;&gt;"",AJ41&lt;&gt;""),"-")</f>
        <v/>
      </c>
      <c r="DE41" s="121" t="str" cm="1">
        <f t="array" ref="DE41">_xlfn.IFS(AND($AG41&lt;&gt;"",AH41&lt;&gt;""),ABS($AG41-AH41),AND($AG41="",AH41=""),"",OR($AG41&lt;&gt;"",AH41&lt;&gt;""),"-")</f>
        <v/>
      </c>
      <c r="DF41" s="120" t="str" cm="1">
        <f t="array" ref="DF41">_xlfn.IFS(AND($AG41&lt;&gt;"",AI41&lt;&gt;""),ABS($AG41-AI41),AND($AG41="",AI41=""),"",OR($AG41&lt;&gt;"",AI41&lt;&gt;""),"-")</f>
        <v/>
      </c>
      <c r="DG41" s="120" t="str" cm="1">
        <f t="array" ref="DG41">_xlfn.IFS(AND($AG41&lt;&gt;"",AJ41&lt;&gt;""),ABS($AG41-AJ41),AND($AG41="",AJ41=""),"",OR($AG41&lt;&gt;"",AJ41&lt;&gt;""),"-")</f>
        <v/>
      </c>
      <c r="DH41" s="121" t="str" cm="1">
        <f t="array" ref="DH41">_xlfn.IFS(AND($AH41&lt;&gt;"",AI41&lt;&gt;""),ABS($AH41-AI41),AND($AH41="",AI41=""),"",OR($AH41&lt;&gt;"",AI41&lt;&gt;""),"-")</f>
        <v/>
      </c>
      <c r="DI41" s="120" t="str" cm="1">
        <f t="array" ref="DI41">_xlfn.IFS(AND($AH41&lt;&gt;"",AJ41&lt;&gt;""),ABS($AH41-AJ41),AND($AH41="",AJ41=""),"",OR($AH41&lt;&gt;"",AJ41&lt;&gt;""),"-")</f>
        <v/>
      </c>
      <c r="DJ41" s="121" t="str" cm="1">
        <f t="array" ref="DJ41">_xlfn.IFS(AND($AI41&lt;&gt;"",AJ41&lt;&gt;""),ABS($AI41-AJ41),AND($AI41="",AJ41=""),"",OR($AI41&lt;&gt;"",AJ41&lt;&gt;""),"-")</f>
        <v/>
      </c>
    </row>
    <row r="42" spans="1:114" x14ac:dyDescent="0.2">
      <c r="A42" s="120" t="str">
        <f t="shared" si="9"/>
        <v>ok</v>
      </c>
      <c r="B42" s="186">
        <f t="shared" si="10"/>
        <v>0</v>
      </c>
      <c r="C42" s="186">
        <f t="shared" si="11"/>
        <v>100</v>
      </c>
      <c r="D42" s="186">
        <f t="shared" si="12"/>
        <v>0</v>
      </c>
      <c r="E42" s="263">
        <f t="shared" si="13"/>
        <v>2</v>
      </c>
      <c r="F42" s="186">
        <f t="shared" si="14"/>
        <v>2</v>
      </c>
      <c r="G42" s="186">
        <f t="shared" si="15"/>
        <v>100</v>
      </c>
      <c r="H42" s="262" t="str">
        <f t="shared" si="16"/>
        <v/>
      </c>
      <c r="I42" s="187" t="str">
        <f t="shared" si="17"/>
        <v>I</v>
      </c>
      <c r="J42" s="260" t="s">
        <v>169</v>
      </c>
      <c r="K42" s="259" t="str">
        <f>VLOOKUP($J42,Merged_couplings!$B:$BU,MATCH(K$1,Merged_couplings!$B$1:$BU$1,0),FALSE)</f>
        <v>-IG</v>
      </c>
      <c r="L42" s="258" t="str">
        <f>VLOOKUP($J42,Merged_couplings!$B:$BU,MATCH(L$1,Merged_couplings!$B$1:$BU$1,0),FALSE)</f>
        <v>-IG</v>
      </c>
      <c r="M42" s="258" t="str">
        <f>VLOOKUP($J42,Merged_couplings!$B:$BU,MATCH(M$1,Merged_couplings!$B$1:$BU$1,0),FALSE)</f>
        <v>---</v>
      </c>
      <c r="N42" s="258" t="str">
        <f>VLOOKUP($J42,Merged_couplings!$B:$BU,MATCH(N$1,Merged_couplings!$B$1:$BU$1,0),FALSE)</f>
        <v>---</v>
      </c>
      <c r="O42" s="258" t="str">
        <f>VLOOKUP($J42,Merged_couplings!$B:$BU,MATCH(O$1,Merged_couplings!$B$1:$BU$1,0),FALSE)</f>
        <v>---</v>
      </c>
      <c r="P42" s="258" t="str">
        <f>VLOOKUP($J42,Merged_couplings!$B:$BU,MATCH(P$1,Merged_couplings!$B$1:$BU$1,0),FALSE)</f>
        <v>---</v>
      </c>
      <c r="Q42" s="258" t="str">
        <f>VLOOKUP($J42,Merged_couplings!$B:$BU,MATCH(Q$1,Merged_couplings!$B$1:$BU$1,0),FALSE)</f>
        <v>---</v>
      </c>
      <c r="R42" s="258" t="str">
        <f>VLOOKUP($J42,Merged_couplings!$B:$BU,MATCH(R$1,Merged_couplings!$B$1:$BU$1,0),FALSE)</f>
        <v>-I-</v>
      </c>
      <c r="S42" s="258" t="str">
        <f>VLOOKUP($J42,Merged_couplings!$B:$BU,MATCH(S$1,Merged_couplings!$B$1:$BU$1,0),FALSE)</f>
        <v>-I-</v>
      </c>
      <c r="T42" s="258" t="str">
        <f>VLOOKUP($J42,Merged_couplings!$B:$BU,MATCH(T$1,Merged_couplings!$B$1:$BU$1,0),FALSE)</f>
        <v>-I-</v>
      </c>
      <c r="U42" s="258" t="str">
        <f>VLOOKUP($J42,Merged_couplings!$B:$BU,MATCH(U$1,Merged_couplings!$B$1:$BU$1,0),FALSE)</f>
        <v>---</v>
      </c>
      <c r="V42" s="258" t="str">
        <f>VLOOKUP($J42,Merged_couplings!$B:$BU,MATCH(V$1,Merged_couplings!$B$1:$BU$1,0),FALSE)</f>
        <v>-I-</v>
      </c>
      <c r="W42" s="258" t="str">
        <f>VLOOKUP($J42,Merged_couplings!$B:$BU,MATCH(W$1,Merged_couplings!$B$1:$BU$1,0),FALSE)</f>
        <v>-I-</v>
      </c>
      <c r="X42" s="121">
        <f>_xlfn.IFNA(VLOOKUP($J42,Merged_couplings!$B:$R,MATCH(X$1,Merged_couplings!$B$1:$R$1,0),FALSE),"")</f>
        <v>9.6464644632135297</v>
      </c>
      <c r="Y42" s="120">
        <f>_xlfn.IFNA(VLOOKUP($J42,Merged_couplings!$B:$R,MATCH(Y$1,Merged_couplings!$B$1:$R$1,0),FALSE),"")</f>
        <v>9.4967095241708375</v>
      </c>
      <c r="Z42" s="120" t="str">
        <f>_xlfn.IFNA(VLOOKUP($J42,Merged_couplings!$B:$R,MATCH(Z$1,Merged_couplings!$B$1:$R$1,0),FALSE),"")</f>
        <v/>
      </c>
      <c r="AA42" s="120" t="str">
        <f>_xlfn.IFNA(VLOOKUP($J42,Merged_couplings!$B:$R,MATCH(AA$1,Merged_couplings!$B$1:$R$1,0),FALSE),"")</f>
        <v/>
      </c>
      <c r="AB42" s="120" t="str">
        <f>_xlfn.IFNA(VLOOKUP($J42,Merged_couplings!$B:$R,MATCH(AB$1,Merged_couplings!$B$1:$R$1,0),FALSE),"")</f>
        <v/>
      </c>
      <c r="AC42" s="120" t="str">
        <f>_xlfn.IFNA(VLOOKUP($J42,Merged_couplings!$B:$R,MATCH(AC$1,Merged_couplings!$B$1:$R$1,0),FALSE),"")</f>
        <v/>
      </c>
      <c r="AD42" s="120" t="str">
        <f>_xlfn.IFNA(VLOOKUP($J42,Merged_couplings!$B:$R,MATCH(AD$1,Merged_couplings!$B$1:$R$1,0),FALSE),"")</f>
        <v/>
      </c>
      <c r="AE42" s="120" t="str">
        <f>_xlfn.IFNA(VLOOKUP($J42,Merged_couplings!$B:$R,MATCH(AE$1,Merged_couplings!$B$1:$R$1,0),FALSE),"")</f>
        <v/>
      </c>
      <c r="AF42" s="120" t="str">
        <f>_xlfn.IFNA(VLOOKUP($J42,Merged_couplings!$B:$R,MATCH(AF$1,Merged_couplings!$B$1:$R$1,0),FALSE),"")</f>
        <v/>
      </c>
      <c r="AG42" s="120" t="str">
        <f>_xlfn.IFNA(VLOOKUP($J42,Merged_couplings!$B:$R,MATCH(AG$1,Merged_couplings!$B$1:$R$1,0),FALSE),"")</f>
        <v/>
      </c>
      <c r="AH42" s="120" t="str">
        <f>_xlfn.IFNA(VLOOKUP($J42,Merged_couplings!$B:$R,MATCH(AH$1,Merged_couplings!$B$1:$R$1,0),FALSE),"")</f>
        <v/>
      </c>
      <c r="AI42" s="120" t="str">
        <f>_xlfn.IFNA(VLOOKUP($J42,Merged_couplings!$B:$R,MATCH(AI$1,Merged_couplings!$B$1:$R$1,0),FALSE),"")</f>
        <v/>
      </c>
      <c r="AJ42" s="120" t="str">
        <f>_xlfn.IFNA(VLOOKUP($J42,Merged_couplings!$B:$R,MATCH(AJ$1,Merged_couplings!$B$1:$R$1,0),FALSE),"")</f>
        <v/>
      </c>
      <c r="AK42" s="123" cm="1">
        <f t="array" ref="AK42">_xlfn.IFS(AND($X42&lt;&gt;"",Y42&lt;&gt;""),ABS($X42-Y42),AND($X42="",Y42=""),"",OR($X42&lt;&gt;"",Y42&lt;&gt;""),"-")</f>
        <v>0.14975493904269221</v>
      </c>
      <c r="AL42" s="122" t="str" cm="1">
        <f t="array" ref="AL42">_xlfn.IFS(AND($X42&lt;&gt;"",Z42&lt;&gt;""),ABS($X42-Z42),AND($X42="",Z42=""),"",OR($X42&lt;&gt;"",Z42&lt;&gt;""),"-")</f>
        <v>-</v>
      </c>
      <c r="AM42" s="122" t="str" cm="1">
        <f t="array" ref="AM42">_xlfn.IFS(AND($X42&lt;&gt;"",AA42&lt;&gt;""),ABS($X42-AA42),AND($X42="",AA42=""),"",OR($X42&lt;&gt;"",AA42&lt;&gt;""),"-")</f>
        <v>-</v>
      </c>
      <c r="AN42" s="122" t="str" cm="1">
        <f t="array" ref="AN42">_xlfn.IFS(AND($X42&lt;&gt;"",AB42&lt;&gt;""),ABS($X42-AB42),AND($X42="",AB42=""),"",OR($X42&lt;&gt;"",AB42&lt;&gt;""),"-")</f>
        <v>-</v>
      </c>
      <c r="AO42" s="122" t="str" cm="1">
        <f t="array" ref="AO42">_xlfn.IFS(AND($X42&lt;&gt;"",AC42&lt;&gt;""),ABS($X42-AC42),AND($X42="",AC42=""),"",OR($X42&lt;&gt;"",AC42&lt;&gt;""),"-")</f>
        <v>-</v>
      </c>
      <c r="AP42" s="122" t="str" cm="1">
        <f t="array" ref="AP42">_xlfn.IFS(AND($X42&lt;&gt;"",AD42&lt;&gt;""),ABS($X42-AD42),AND($X42="",AD42=""),"",OR($X42&lt;&gt;"",AD42&lt;&gt;""),"-")</f>
        <v>-</v>
      </c>
      <c r="AQ42" s="122" t="str" cm="1">
        <f t="array" ref="AQ42">_xlfn.IFS(AND($X42&lt;&gt;"",AE42&lt;&gt;""),ABS($X42-AE42),AND($X42="",AE42=""),"",OR($X42&lt;&gt;"",AE42&lt;&gt;""),"-")</f>
        <v>-</v>
      </c>
      <c r="AR42" s="122" t="str" cm="1">
        <f t="array" ref="AR42">_xlfn.IFS(AND($X42&lt;&gt;"",AF42&lt;&gt;""),ABS($X42-AF42),AND($X42="",AF42=""),"",OR($X42&lt;&gt;"",AF42&lt;&gt;""),"-")</f>
        <v>-</v>
      </c>
      <c r="AS42" s="122" t="str" cm="1">
        <f t="array" ref="AS42">_xlfn.IFS(AND($X42&lt;&gt;"",AG42&lt;&gt;""),ABS($X42-AG42),AND($X42="",AG42=""),"",OR($X42&lt;&gt;"",AG42&lt;&gt;""),"-")</f>
        <v>-</v>
      </c>
      <c r="AT42" s="122" t="str" cm="1">
        <f t="array" ref="AT42">_xlfn.IFS(AND($X42&lt;&gt;"",AH42&lt;&gt;""),ABS($X42-AH42),AND($X42="",AH42=""),"",OR($X42&lt;&gt;"",AH42&lt;&gt;""),"-")</f>
        <v>-</v>
      </c>
      <c r="AU42" s="122" t="str" cm="1">
        <f t="array" ref="AU42">_xlfn.IFS(AND($X42&lt;&gt;"",AI42&lt;&gt;""),ABS($X42-AI42),AND($X42="",AI42=""),"",OR($X42&lt;&gt;"",AI42&lt;&gt;""),"-")</f>
        <v>-</v>
      </c>
      <c r="AV42" s="122" t="str" cm="1">
        <f t="array" ref="AV42">_xlfn.IFS(AND($X42&lt;&gt;"",AJ42&lt;&gt;""),ABS($X42-AJ42),AND($X42="",AJ42=""),"",OR($X42&lt;&gt;"",AJ42&lt;&gt;""),"-")</f>
        <v>-</v>
      </c>
      <c r="AW42" s="123" t="str" cm="1">
        <f t="array" ref="AW42">_xlfn.IFS(AND($Y42&lt;&gt;"",Z42&lt;&gt;""),ABS($Y42-Z42),AND($Y42="",Z42=""),"",OR($Y42&lt;&gt;"",Z42&lt;&gt;""),"-")</f>
        <v>-</v>
      </c>
      <c r="AX42" s="122" t="str" cm="1">
        <f t="array" ref="AX42">_xlfn.IFS(AND($Y42&lt;&gt;"",AA42&lt;&gt;""),ABS($Y42-AA42),AND($Y42="",AA42=""),"",OR($Y42&lt;&gt;"",AA42&lt;&gt;""),"-")</f>
        <v>-</v>
      </c>
      <c r="AY42" s="122" t="str" cm="1">
        <f t="array" ref="AY42">_xlfn.IFS(AND($Y42&lt;&gt;"",AB42&lt;&gt;""),ABS($Y42-AB42),AND($Y42="",AB42=""),"",OR($Y42&lt;&gt;"",AB42&lt;&gt;""),"-")</f>
        <v>-</v>
      </c>
      <c r="AZ42" s="122" t="str" cm="1">
        <f t="array" ref="AZ42">_xlfn.IFS(AND($Y42&lt;&gt;"",AC42&lt;&gt;""),ABS($Y42-AC42),AND($Y42="",AC42=""),"",OR($Y42&lt;&gt;"",AC42&lt;&gt;""),"-")</f>
        <v>-</v>
      </c>
      <c r="BA42" s="122" t="str" cm="1">
        <f t="array" ref="BA42">_xlfn.IFS(AND($Y42&lt;&gt;"",AD42&lt;&gt;""),ABS($Y42-AD42),AND($Y42="",AD42=""),"",OR($Y42&lt;&gt;"",AD42&lt;&gt;""),"-")</f>
        <v>-</v>
      </c>
      <c r="BB42" s="122" t="str" cm="1">
        <f t="array" ref="BB42">_xlfn.IFS(AND($Y42&lt;&gt;"",AE42&lt;&gt;""),ABS($Y42-AE42),AND($Y42="",AE42=""),"",OR($Y42&lt;&gt;"",AE42&lt;&gt;""),"-")</f>
        <v>-</v>
      </c>
      <c r="BC42" s="122" t="str" cm="1">
        <f t="array" ref="BC42">_xlfn.IFS(AND($Y42&lt;&gt;"",AF42&lt;&gt;""),ABS($Y42-AF42),AND($Y42="",AF42=""),"",OR($Y42&lt;&gt;"",AF42&lt;&gt;""),"-")</f>
        <v>-</v>
      </c>
      <c r="BD42" s="122" t="str" cm="1">
        <f t="array" ref="BD42">_xlfn.IFS(AND($Y42&lt;&gt;"",AG42&lt;&gt;""),ABS($Y42-AG42),AND($Y42="",AG42=""),"",OR($Y42&lt;&gt;"",AG42&lt;&gt;""),"-")</f>
        <v>-</v>
      </c>
      <c r="BE42" s="122" t="str" cm="1">
        <f t="array" ref="BE42">_xlfn.IFS(AND($Y42&lt;&gt;"",AH42&lt;&gt;""),ABS($Y42-AH42),AND($Y42="",AH42=""),"",OR($Y42&lt;&gt;"",AH42&lt;&gt;""),"-")</f>
        <v>-</v>
      </c>
      <c r="BF42" s="122" t="str" cm="1">
        <f t="array" ref="BF42">_xlfn.IFS(AND($Y42&lt;&gt;"",AI42&lt;&gt;""),ABS($Y42-AI42),AND($Y42="",AI42=""),"",OR($Y42&lt;&gt;"",AI42&lt;&gt;""),"-")</f>
        <v>-</v>
      </c>
      <c r="BG42" s="122" t="str" cm="1">
        <f t="array" ref="BG42">_xlfn.IFS(AND($Y42&lt;&gt;"",AJ42&lt;&gt;""),ABS($Y42-AJ42),AND($Y42="",AJ42=""),"",OR($Y42&lt;&gt;"",AJ42&lt;&gt;""),"-")</f>
        <v>-</v>
      </c>
      <c r="BH42" s="121" t="str" cm="1">
        <f t="array" ref="BH42">_xlfn.IFS(AND($Z42&lt;&gt;"",AA42&lt;&gt;""),ABS($Z42-AA42),AND($Z42="",AA42=""),"",OR($Z42&lt;&gt;"",AA42&lt;&gt;""),"-")</f>
        <v/>
      </c>
      <c r="BI42" s="120" t="str" cm="1">
        <f t="array" ref="BI42">_xlfn.IFS(AND($Z42&lt;&gt;"",AB42&lt;&gt;""),ABS($Z42-AB42),AND($Z42="",AB42=""),"",OR($Z42&lt;&gt;"",AB42&lt;&gt;""),"-")</f>
        <v/>
      </c>
      <c r="BJ42" s="120" t="str" cm="1">
        <f t="array" ref="BJ42">_xlfn.IFS(AND($Z42&lt;&gt;"",AC42&lt;&gt;""),ABS($Z42-AC42),AND($Z42="",AC42=""),"",OR($Z42&lt;&gt;"",AC42&lt;&gt;""),"-")</f>
        <v/>
      </c>
      <c r="BK42" s="120" t="str" cm="1">
        <f t="array" ref="BK42">_xlfn.IFS(AND($Z42&lt;&gt;"",AD42&lt;&gt;""),ABS($Z42-AD42),AND($Z42="",AD42=""),"",OR($Z42&lt;&gt;"",AD42&lt;&gt;""),"-")</f>
        <v/>
      </c>
      <c r="BL42" s="120" t="str" cm="1">
        <f t="array" ref="BL42">_xlfn.IFS(AND($Z42&lt;&gt;"",AE42&lt;&gt;""),ABS($Z42-AE42),AND($Z42="",AE42=""),"",OR($Z42&lt;&gt;"",AE42&lt;&gt;""),"-")</f>
        <v/>
      </c>
      <c r="BM42" s="120" t="str" cm="1">
        <f t="array" ref="BM42">_xlfn.IFS(AND($Z42&lt;&gt;"",AF42&lt;&gt;""),ABS($Z42-AF42),AND($Z42="",AF42=""),"",OR($Z42&lt;&gt;"",AF42&lt;&gt;""),"-")</f>
        <v/>
      </c>
      <c r="BN42" s="120" t="str" cm="1">
        <f t="array" ref="BN42">_xlfn.IFS(AND($Z42&lt;&gt;"",AG42&lt;&gt;""),ABS($Z42-AG42),AND($Z42="",AG42=""),"",OR($Z42&lt;&gt;"",AG42&lt;&gt;""),"-")</f>
        <v/>
      </c>
      <c r="BO42" s="120" t="str" cm="1">
        <f t="array" ref="BO42">_xlfn.IFS(AND($Z42&lt;&gt;"",AH42&lt;&gt;""),ABS($Z42-AH42),AND($Z42="",AH42=""),"",OR($Z42&lt;&gt;"",AH42&lt;&gt;""),"-")</f>
        <v/>
      </c>
      <c r="BP42" s="120" t="str" cm="1">
        <f t="array" ref="BP42">_xlfn.IFS(AND($Z42&lt;&gt;"",AI42&lt;&gt;""),ABS($Z42-AI42),AND($Z42="",AI42=""),"",OR($Z42&lt;&gt;"",AI42&lt;&gt;""),"-")</f>
        <v/>
      </c>
      <c r="BQ42" s="120" t="str" cm="1">
        <f t="array" ref="BQ42">_xlfn.IFS(AND($Z42&lt;&gt;"",AJ42&lt;&gt;""),ABS($Z42-AJ42),AND($Z42="",AJ42=""),"",OR($Z42&lt;&gt;"",AJ42&lt;&gt;""),"-")</f>
        <v/>
      </c>
      <c r="BR42" s="121" t="str" cm="1">
        <f t="array" ref="BR42">_xlfn.IFS(AND($AA42&lt;&gt;"",AB42&lt;&gt;""),ABS($AA42-AB42),AND($AA42="",AB42=""),"",OR($AA42&lt;&gt;"",AB42&lt;&gt;""),"-")</f>
        <v/>
      </c>
      <c r="BS42" s="120" t="str" cm="1">
        <f t="array" ref="BS42">_xlfn.IFS(AND($AA42&lt;&gt;"",AC42&lt;&gt;""),ABS($AA42-AC42),AND($AA42="",AC42=""),"",OR($AA42&lt;&gt;"",AC42&lt;&gt;""),"-")</f>
        <v/>
      </c>
      <c r="BT42" s="120" t="str" cm="1">
        <f t="array" ref="BT42">_xlfn.IFS(AND($AA42&lt;&gt;"",AD42&lt;&gt;""),ABS($AA42-AD42),AND($AA42="",AD42=""),"",OR($AA42&lt;&gt;"",AD42&lt;&gt;""),"-")</f>
        <v/>
      </c>
      <c r="BU42" s="120" t="str" cm="1">
        <f t="array" ref="BU42">_xlfn.IFS(AND($AA42&lt;&gt;"",AE42&lt;&gt;""),ABS($AA42-AE42),AND($AA42="",AE42=""),"",OR($AA42&lt;&gt;"",AE42&lt;&gt;""),"-")</f>
        <v/>
      </c>
      <c r="BV42" s="120" t="str" cm="1">
        <f t="array" ref="BV42">_xlfn.IFS(AND($AA42&lt;&gt;"",AF42&lt;&gt;""),ABS($AA42-AF42),AND($AA42="",AF42=""),"",OR($AA42&lt;&gt;"",AF42&lt;&gt;""),"-")</f>
        <v/>
      </c>
      <c r="BW42" s="120" t="str" cm="1">
        <f t="array" ref="BW42">_xlfn.IFS(AND($AA42&lt;&gt;"",AG42&lt;&gt;""),ABS($AA42-AG42),AND($AA42="",AG42=""),"",OR($AA42&lt;&gt;"",AG42&lt;&gt;""),"-")</f>
        <v/>
      </c>
      <c r="BX42" s="120" t="str" cm="1">
        <f t="array" ref="BX42">_xlfn.IFS(AND($AA42&lt;&gt;"",AH42&lt;&gt;""),ABS($AA42-AH42),AND($AA42="",AH42=""),"",OR($AA42&lt;&gt;"",AH42&lt;&gt;""),"-")</f>
        <v/>
      </c>
      <c r="BY42" s="120" t="str" cm="1">
        <f t="array" ref="BY42">_xlfn.IFS(AND($AA42&lt;&gt;"",AI42&lt;&gt;""),ABS($AA42-AI42),AND($AA42="",AI42=""),"",OR($AA42&lt;&gt;"",AI42&lt;&gt;""),"-")</f>
        <v/>
      </c>
      <c r="BZ42" s="120" t="str" cm="1">
        <f t="array" ref="BZ42">_xlfn.IFS(AND($AA42&lt;&gt;"",AJ42&lt;&gt;""),ABS($AA42-AJ42),AND($AA42="",AJ42=""),"",OR($AA42&lt;&gt;"",AJ42&lt;&gt;""),"-")</f>
        <v/>
      </c>
      <c r="CA42" s="121" t="str" cm="1">
        <f t="array" ref="CA42">_xlfn.IFS(AND($AB42&lt;&gt;"",AC42&lt;&gt;""),ABS($AB42-AC42),AND($AB42="",AC42=""),"",OR($AB42&lt;&gt;"",AC42&lt;&gt;""),"-")</f>
        <v/>
      </c>
      <c r="CB42" s="120" t="str" cm="1">
        <f t="array" ref="CB42">_xlfn.IFS(AND($AB42&lt;&gt;"",AD42&lt;&gt;""),ABS($AB42-AD42),AND($AB42="",AD42=""),"",OR($AB42&lt;&gt;"",AD42&lt;&gt;""),"-")</f>
        <v/>
      </c>
      <c r="CC42" s="120" t="str" cm="1">
        <f t="array" ref="CC42">_xlfn.IFS(AND($AB42&lt;&gt;"",AE42&lt;&gt;""),ABS($AB42-AE42),AND($AB42="",AE42=""),"",OR($AB42&lt;&gt;"",AE42&lt;&gt;""),"-")</f>
        <v/>
      </c>
      <c r="CD42" s="120" t="str" cm="1">
        <f t="array" ref="CD42">_xlfn.IFS(AND($AB42&lt;&gt;"",AF42&lt;&gt;""),ABS($AB42-AF42),AND($AB42="",AF42=""),"",OR($AB42&lt;&gt;"",AF42&lt;&gt;""),"-")</f>
        <v/>
      </c>
      <c r="CE42" s="120" t="str" cm="1">
        <f t="array" ref="CE42">_xlfn.IFS(AND($AB42&lt;&gt;"",AG42&lt;&gt;""),ABS($AB42-AG42),AND($AB42="",AG42=""),"",OR($AB42&lt;&gt;"",AG42&lt;&gt;""),"-")</f>
        <v/>
      </c>
      <c r="CF42" s="120" t="str" cm="1">
        <f t="array" ref="CF42">_xlfn.IFS(AND($AB42&lt;&gt;"",AH42&lt;&gt;""),ABS($AB42-AH42),AND($AB42="",AH42=""),"",OR($AB42&lt;&gt;"",AH42&lt;&gt;""),"-")</f>
        <v/>
      </c>
      <c r="CG42" s="120" t="str" cm="1">
        <f t="array" ref="CG42">_xlfn.IFS(AND($AB42&lt;&gt;"",AI42&lt;&gt;""),ABS($AB42-AI42),AND($AB42="",AI42=""),"",OR($AB42&lt;&gt;"",AI42&lt;&gt;""),"-")</f>
        <v/>
      </c>
      <c r="CH42" s="120" t="str" cm="1">
        <f t="array" ref="CH42">_xlfn.IFS(AND($AB42&lt;&gt;"",AJ42&lt;&gt;""),ABS($AB42-AJ42),AND($AB42="",AJ42=""),"",OR($AB42&lt;&gt;"",AJ42&lt;&gt;""),"-")</f>
        <v/>
      </c>
      <c r="CI42" s="121" t="str" cm="1">
        <f t="array" ref="CI42">_xlfn.IFS(AND($AC42&lt;&gt;"",AD42&lt;&gt;""),ABS($AC42-AD42),AND($AC42="",AD42=""),"",OR($AC42&lt;&gt;"",AD42&lt;&gt;""),"-")</f>
        <v/>
      </c>
      <c r="CJ42" s="120" t="str" cm="1">
        <f t="array" ref="CJ42">_xlfn.IFS(AND($AC42&lt;&gt;"",AE42&lt;&gt;""),ABS($AC42-AE42),AND($AC42="",AE42=""),"",OR($AC42&lt;&gt;"",AE42&lt;&gt;""),"-")</f>
        <v/>
      </c>
      <c r="CK42" s="120" t="str" cm="1">
        <f t="array" ref="CK42">_xlfn.IFS(AND($AC42&lt;&gt;"",AF42&lt;&gt;""),ABS($AC42-AF42),AND($AC42="",AF42=""),"",OR($AC42&lt;&gt;"",AF42&lt;&gt;""),"-")</f>
        <v/>
      </c>
      <c r="CL42" s="120" t="str" cm="1">
        <f t="array" ref="CL42">_xlfn.IFS(AND($AC42&lt;&gt;"",AG42&lt;&gt;""),ABS($AC42-AG42),AND($AC42="",AG42=""),"",OR($AC42&lt;&gt;"",AG42&lt;&gt;""),"-")</f>
        <v/>
      </c>
      <c r="CM42" s="120" t="str" cm="1">
        <f t="array" ref="CM42">_xlfn.IFS(AND($AC42&lt;&gt;"",AH42&lt;&gt;""),ABS($AC42-AH42),AND($AC42="",AH42=""),"",OR($AC42&lt;&gt;"",AH42&lt;&gt;""),"-")</f>
        <v/>
      </c>
      <c r="CN42" s="120" t="str" cm="1">
        <f t="array" ref="CN42">_xlfn.IFS(AND($AC42&lt;&gt;"",AI42&lt;&gt;""),ABS($AC42-AI42),AND($AC42="",AI42=""),"",OR($AC42&lt;&gt;"",AI42&lt;&gt;""),"-")</f>
        <v/>
      </c>
      <c r="CO42" s="120" t="str" cm="1">
        <f t="array" ref="CO42">_xlfn.IFS(AND($AC42&lt;&gt;"",AJ42&lt;&gt;""),ABS($AC42-AJ42),AND($AC42="",AJ42=""),"",OR($AC42&lt;&gt;"",AJ42&lt;&gt;""),"-")</f>
        <v/>
      </c>
      <c r="CP42" s="121" t="str" cm="1">
        <f t="array" ref="CP42">_xlfn.IFS(AND($AD42&lt;&gt;"",AE42&lt;&gt;""),ABS($AD42-AE42),AND($AD42="",AE42=""),"",OR($AD42&lt;&gt;"",AE42&lt;&gt;""),"-")</f>
        <v/>
      </c>
      <c r="CQ42" s="120" t="str" cm="1">
        <f t="array" ref="CQ42">_xlfn.IFS(AND($AD42&lt;&gt;"",AF42&lt;&gt;""),ABS($AD42-AF42),AND($AD42="",AF42=""),"",OR($AD42&lt;&gt;"",AF42&lt;&gt;""),"-")</f>
        <v/>
      </c>
      <c r="CR42" s="120" t="str" cm="1">
        <f t="array" ref="CR42">_xlfn.IFS(AND($AD42&lt;&gt;"",AG42&lt;&gt;""),ABS($AD42-AG42),AND($AD42="",AG42=""),"",OR($AD42&lt;&gt;"",AG42&lt;&gt;""),"-")</f>
        <v/>
      </c>
      <c r="CS42" s="120" t="str" cm="1">
        <f t="array" ref="CS42">_xlfn.IFS(AND($AD42&lt;&gt;"",AH42&lt;&gt;""),ABS($AD42-AH42),AND($AD42="",AH42=""),"",OR($AD42&lt;&gt;"",AH42&lt;&gt;""),"-")</f>
        <v/>
      </c>
      <c r="CT42" s="120" t="str" cm="1">
        <f t="array" ref="CT42">_xlfn.IFS(AND($AD42&lt;&gt;"",AI42&lt;&gt;""),ABS($AD42-AI42),AND($AD42="",AI42=""),"",OR($AD42&lt;&gt;"",AI42&lt;&gt;""),"-")</f>
        <v/>
      </c>
      <c r="CU42" s="120" t="str" cm="1">
        <f t="array" ref="CU42">_xlfn.IFS(AND($AD42&lt;&gt;"",AJ42&lt;&gt;""),ABS($AD42-AJ42),AND($AD42="",AJ42=""),"",OR($AD42&lt;&gt;"",AJ42&lt;&gt;""),"-")</f>
        <v/>
      </c>
      <c r="CV42" s="121" t="str" cm="1">
        <f t="array" ref="CV42">_xlfn.IFS(AND($AE42&lt;&gt;"",AF42&lt;&gt;""),ABS($AE42-AF42),AND($AE42="",AF42=""),"",OR($AE42&lt;&gt;"",AF42&lt;&gt;""),"-")</f>
        <v/>
      </c>
      <c r="CW42" s="120" t="str" cm="1">
        <f t="array" ref="CW42">_xlfn.IFS(AND($AE42&lt;&gt;"",AG42&lt;&gt;""),ABS($AE42-AG42),AND($AE42="",AG42=""),"",OR($AE42&lt;&gt;"",AG42&lt;&gt;""),"-")</f>
        <v/>
      </c>
      <c r="CX42" s="120" t="str" cm="1">
        <f t="array" ref="CX42">_xlfn.IFS(AND($AE42&lt;&gt;"",AH42&lt;&gt;""),ABS($AE42-AH42),AND($AE42="",AH42=""),"",OR($AE42&lt;&gt;"",AH42&lt;&gt;""),"-")</f>
        <v/>
      </c>
      <c r="CY42" s="120" t="str" cm="1">
        <f t="array" ref="CY42">_xlfn.IFS(AND($AE42&lt;&gt;"",AI42&lt;&gt;""),ABS($AE42-AI42),AND($AE42="",AI42=""),"",OR($AE42&lt;&gt;"",AI42&lt;&gt;""),"-")</f>
        <v/>
      </c>
      <c r="CZ42" s="120" t="str" cm="1">
        <f t="array" ref="CZ42">_xlfn.IFS(AND($AE42&lt;&gt;"",AJ42&lt;&gt;""),ABS($AE42-AJ42),AND($AE42="",AJ42=""),"",OR($AE42&lt;&gt;"",AJ42&lt;&gt;""),"-")</f>
        <v/>
      </c>
      <c r="DA42" s="121" t="str" cm="1">
        <f t="array" ref="DA42">_xlfn.IFS(AND($AF42&lt;&gt;"",AG42&lt;&gt;""),ABS($AF42-AG42),AND($AF42="",AG42=""),"",OR($AF42&lt;&gt;"",AG42&lt;&gt;""),"-")</f>
        <v/>
      </c>
      <c r="DB42" s="120" t="str" cm="1">
        <f t="array" ref="DB42">_xlfn.IFS(AND($AF42&lt;&gt;"",AH42&lt;&gt;""),ABS($AF42-AH42),AND($AF42="",AH42=""),"",OR($AF42&lt;&gt;"",AH42&lt;&gt;""),"-")</f>
        <v/>
      </c>
      <c r="DC42" s="120" t="str" cm="1">
        <f t="array" ref="DC42">_xlfn.IFS(AND($AF42&lt;&gt;"",AI42&lt;&gt;""),ABS($AF42-AI42),AND($AF42="",AI42=""),"",OR($AF42&lt;&gt;"",AI42&lt;&gt;""),"-")</f>
        <v/>
      </c>
      <c r="DD42" s="120" t="str" cm="1">
        <f t="array" ref="DD42">_xlfn.IFS(AND($AF42&lt;&gt;"",AJ42&lt;&gt;""),ABS($AF42-AJ42),AND($AF42="",AJ42=""),"",OR($AF42&lt;&gt;"",AJ42&lt;&gt;""),"-")</f>
        <v/>
      </c>
      <c r="DE42" s="121" t="str" cm="1">
        <f t="array" ref="DE42">_xlfn.IFS(AND($AG42&lt;&gt;"",AH42&lt;&gt;""),ABS($AG42-AH42),AND($AG42="",AH42=""),"",OR($AG42&lt;&gt;"",AH42&lt;&gt;""),"-")</f>
        <v/>
      </c>
      <c r="DF42" s="120" t="str" cm="1">
        <f t="array" ref="DF42">_xlfn.IFS(AND($AG42&lt;&gt;"",AI42&lt;&gt;""),ABS($AG42-AI42),AND($AG42="",AI42=""),"",OR($AG42&lt;&gt;"",AI42&lt;&gt;""),"-")</f>
        <v/>
      </c>
      <c r="DG42" s="120" t="str" cm="1">
        <f t="array" ref="DG42">_xlfn.IFS(AND($AG42&lt;&gt;"",AJ42&lt;&gt;""),ABS($AG42-AJ42),AND($AG42="",AJ42=""),"",OR($AG42&lt;&gt;"",AJ42&lt;&gt;""),"-")</f>
        <v/>
      </c>
      <c r="DH42" s="121" t="str" cm="1">
        <f t="array" ref="DH42">_xlfn.IFS(AND($AH42&lt;&gt;"",AI42&lt;&gt;""),ABS($AH42-AI42),AND($AH42="",AI42=""),"",OR($AH42&lt;&gt;"",AI42&lt;&gt;""),"-")</f>
        <v/>
      </c>
      <c r="DI42" s="120" t="str" cm="1">
        <f t="array" ref="DI42">_xlfn.IFS(AND($AH42&lt;&gt;"",AJ42&lt;&gt;""),ABS($AH42-AJ42),AND($AH42="",AJ42=""),"",OR($AH42&lt;&gt;"",AJ42&lt;&gt;""),"-")</f>
        <v/>
      </c>
      <c r="DJ42" s="121" t="str" cm="1">
        <f t="array" ref="DJ42">_xlfn.IFS(AND($AI42&lt;&gt;"",AJ42&lt;&gt;""),ABS($AI42-AJ42),AND($AI42="",AJ42=""),"",OR($AI42&lt;&gt;"",AJ42&lt;&gt;""),"-")</f>
        <v/>
      </c>
    </row>
    <row r="43" spans="1:114" x14ac:dyDescent="0.2">
      <c r="A43" s="120" t="e">
        <f t="shared" si="9"/>
        <v>#DIV/0!</v>
      </c>
      <c r="B43" s="186" t="e">
        <f t="shared" si="10"/>
        <v>#DIV/0!</v>
      </c>
      <c r="C43" s="186" t="e">
        <f t="shared" si="11"/>
        <v>#DIV/0!</v>
      </c>
      <c r="D43" s="186" t="e">
        <f t="shared" si="12"/>
        <v>#DIV/0!</v>
      </c>
      <c r="E43" s="263">
        <f t="shared" si="13"/>
        <v>0</v>
      </c>
      <c r="F43" s="186">
        <f t="shared" si="14"/>
        <v>0</v>
      </c>
      <c r="G43" s="186" t="e">
        <f t="shared" si="15"/>
        <v>#DIV/0!</v>
      </c>
      <c r="H43" s="262" t="str">
        <f t="shared" si="16"/>
        <v/>
      </c>
      <c r="I43" s="187" t="str">
        <f t="shared" si="17"/>
        <v/>
      </c>
      <c r="J43" s="260" t="s">
        <v>170</v>
      </c>
      <c r="K43" s="259" t="e">
        <f>VLOOKUP($J43,Merged_couplings!$B:$BU,MATCH(K$1,Merged_couplings!$B$1:$BU$1,0),FALSE)</f>
        <v>#N/A</v>
      </c>
      <c r="L43" s="258" t="e">
        <f>VLOOKUP($J43,Merged_couplings!$B:$BU,MATCH(L$1,Merged_couplings!$B$1:$BU$1,0),FALSE)</f>
        <v>#N/A</v>
      </c>
      <c r="M43" s="258" t="e">
        <f>VLOOKUP($J43,Merged_couplings!$B:$BU,MATCH(M$1,Merged_couplings!$B$1:$BU$1,0),FALSE)</f>
        <v>#N/A</v>
      </c>
      <c r="N43" s="258" t="e">
        <f>VLOOKUP($J43,Merged_couplings!$B:$BU,MATCH(N$1,Merged_couplings!$B$1:$BU$1,0),FALSE)</f>
        <v>#N/A</v>
      </c>
      <c r="O43" s="258" t="e">
        <f>VLOOKUP($J43,Merged_couplings!$B:$BU,MATCH(O$1,Merged_couplings!$B$1:$BU$1,0),FALSE)</f>
        <v>#N/A</v>
      </c>
      <c r="P43" s="258" t="e">
        <f>VLOOKUP($J43,Merged_couplings!$B:$BU,MATCH(P$1,Merged_couplings!$B$1:$BU$1,0),FALSE)</f>
        <v>#N/A</v>
      </c>
      <c r="Q43" s="258" t="e">
        <f>VLOOKUP($J43,Merged_couplings!$B:$BU,MATCH(Q$1,Merged_couplings!$B$1:$BU$1,0),FALSE)</f>
        <v>#N/A</v>
      </c>
      <c r="R43" s="258" t="e">
        <f>VLOOKUP($J43,Merged_couplings!$B:$BU,MATCH(R$1,Merged_couplings!$B$1:$BU$1,0),FALSE)</f>
        <v>#N/A</v>
      </c>
      <c r="S43" s="258" t="e">
        <f>VLOOKUP($J43,Merged_couplings!$B:$BU,MATCH(S$1,Merged_couplings!$B$1:$BU$1,0),FALSE)</f>
        <v>#N/A</v>
      </c>
      <c r="T43" s="258" t="e">
        <f>VLOOKUP($J43,Merged_couplings!$B:$BU,MATCH(T$1,Merged_couplings!$B$1:$BU$1,0),FALSE)</f>
        <v>#N/A</v>
      </c>
      <c r="U43" s="258" t="e">
        <f>VLOOKUP($J43,Merged_couplings!$B:$BU,MATCH(U$1,Merged_couplings!$B$1:$BU$1,0),FALSE)</f>
        <v>#N/A</v>
      </c>
      <c r="V43" s="258" t="e">
        <f>VLOOKUP($J43,Merged_couplings!$B:$BU,MATCH(V$1,Merged_couplings!$B$1:$BU$1,0),FALSE)</f>
        <v>#N/A</v>
      </c>
      <c r="W43" s="258" t="e">
        <f>VLOOKUP($J43,Merged_couplings!$B:$BU,MATCH(W$1,Merged_couplings!$B$1:$BU$1,0),FALSE)</f>
        <v>#N/A</v>
      </c>
      <c r="X43" s="121" t="str">
        <f>_xlfn.IFNA(VLOOKUP($J43,Merged_couplings!$B:$R,MATCH(X$1,Merged_couplings!$B$1:$R$1,0),FALSE),"")</f>
        <v/>
      </c>
      <c r="Y43" s="120" t="str">
        <f>_xlfn.IFNA(VLOOKUP($J43,Merged_couplings!$B:$R,MATCH(Y$1,Merged_couplings!$B$1:$R$1,0),FALSE),"")</f>
        <v/>
      </c>
      <c r="Z43" s="120" t="str">
        <f>_xlfn.IFNA(VLOOKUP($J43,Merged_couplings!$B:$R,MATCH(Z$1,Merged_couplings!$B$1:$R$1,0),FALSE),"")</f>
        <v/>
      </c>
      <c r="AA43" s="120" t="str">
        <f>_xlfn.IFNA(VLOOKUP($J43,Merged_couplings!$B:$R,MATCH(AA$1,Merged_couplings!$B$1:$R$1,0),FALSE),"")</f>
        <v/>
      </c>
      <c r="AB43" s="120" t="str">
        <f>_xlfn.IFNA(VLOOKUP($J43,Merged_couplings!$B:$R,MATCH(AB$1,Merged_couplings!$B$1:$R$1,0),FALSE),"")</f>
        <v/>
      </c>
      <c r="AC43" s="120" t="str">
        <f>_xlfn.IFNA(VLOOKUP($J43,Merged_couplings!$B:$R,MATCH(AC$1,Merged_couplings!$B$1:$R$1,0),FALSE),"")</f>
        <v/>
      </c>
      <c r="AD43" s="120" t="str">
        <f>_xlfn.IFNA(VLOOKUP($J43,Merged_couplings!$B:$R,MATCH(AD$1,Merged_couplings!$B$1:$R$1,0),FALSE),"")</f>
        <v/>
      </c>
      <c r="AE43" s="120" t="str">
        <f>_xlfn.IFNA(VLOOKUP($J43,Merged_couplings!$B:$R,MATCH(AE$1,Merged_couplings!$B$1:$R$1,0),FALSE),"")</f>
        <v/>
      </c>
      <c r="AF43" s="120" t="str">
        <f>_xlfn.IFNA(VLOOKUP($J43,Merged_couplings!$B:$R,MATCH(AF$1,Merged_couplings!$B$1:$R$1,0),FALSE),"")</f>
        <v/>
      </c>
      <c r="AG43" s="120" t="str">
        <f>_xlfn.IFNA(VLOOKUP($J43,Merged_couplings!$B:$R,MATCH(AG$1,Merged_couplings!$B$1:$R$1,0),FALSE),"")</f>
        <v/>
      </c>
      <c r="AH43" s="120" t="str">
        <f>_xlfn.IFNA(VLOOKUP($J43,Merged_couplings!$B:$R,MATCH(AH$1,Merged_couplings!$B$1:$R$1,0),FALSE),"")</f>
        <v/>
      </c>
      <c r="AI43" s="120" t="str">
        <f>_xlfn.IFNA(VLOOKUP($J43,Merged_couplings!$B:$R,MATCH(AI$1,Merged_couplings!$B$1:$R$1,0),FALSE),"")</f>
        <v/>
      </c>
      <c r="AJ43" s="120" t="str">
        <f>_xlfn.IFNA(VLOOKUP($J43,Merged_couplings!$B:$R,MATCH(AJ$1,Merged_couplings!$B$1:$R$1,0),FALSE),"")</f>
        <v/>
      </c>
      <c r="AK43" s="123" t="str" cm="1">
        <f t="array" ref="AK43">_xlfn.IFS(AND($X43&lt;&gt;"",Y43&lt;&gt;""),ABS($X43-Y43),AND($X43="",Y43=""),"",OR($X43&lt;&gt;"",Y43&lt;&gt;""),"-")</f>
        <v/>
      </c>
      <c r="AL43" s="122" t="str" cm="1">
        <f t="array" ref="AL43">_xlfn.IFS(AND($X43&lt;&gt;"",Z43&lt;&gt;""),ABS($X43-Z43),AND($X43="",Z43=""),"",OR($X43&lt;&gt;"",Z43&lt;&gt;""),"-")</f>
        <v/>
      </c>
      <c r="AM43" s="122" t="str" cm="1">
        <f t="array" ref="AM43">_xlfn.IFS(AND($X43&lt;&gt;"",AA43&lt;&gt;""),ABS($X43-AA43),AND($X43="",AA43=""),"",OR($X43&lt;&gt;"",AA43&lt;&gt;""),"-")</f>
        <v/>
      </c>
      <c r="AN43" s="122" t="str" cm="1">
        <f t="array" ref="AN43">_xlfn.IFS(AND($X43&lt;&gt;"",AB43&lt;&gt;""),ABS($X43-AB43),AND($X43="",AB43=""),"",OR($X43&lt;&gt;"",AB43&lt;&gt;""),"-")</f>
        <v/>
      </c>
      <c r="AO43" s="122" t="str" cm="1">
        <f t="array" ref="AO43">_xlfn.IFS(AND($X43&lt;&gt;"",AC43&lt;&gt;""),ABS($X43-AC43),AND($X43="",AC43=""),"",OR($X43&lt;&gt;"",AC43&lt;&gt;""),"-")</f>
        <v/>
      </c>
      <c r="AP43" s="122" t="str" cm="1">
        <f t="array" ref="AP43">_xlfn.IFS(AND($X43&lt;&gt;"",AD43&lt;&gt;""),ABS($X43-AD43),AND($X43="",AD43=""),"",OR($X43&lt;&gt;"",AD43&lt;&gt;""),"-")</f>
        <v/>
      </c>
      <c r="AQ43" s="122" t="str" cm="1">
        <f t="array" ref="AQ43">_xlfn.IFS(AND($X43&lt;&gt;"",AE43&lt;&gt;""),ABS($X43-AE43),AND($X43="",AE43=""),"",OR($X43&lt;&gt;"",AE43&lt;&gt;""),"-")</f>
        <v/>
      </c>
      <c r="AR43" s="122" t="str" cm="1">
        <f t="array" ref="AR43">_xlfn.IFS(AND($X43&lt;&gt;"",AF43&lt;&gt;""),ABS($X43-AF43),AND($X43="",AF43=""),"",OR($X43&lt;&gt;"",AF43&lt;&gt;""),"-")</f>
        <v/>
      </c>
      <c r="AS43" s="122" t="str" cm="1">
        <f t="array" ref="AS43">_xlfn.IFS(AND($X43&lt;&gt;"",AG43&lt;&gt;""),ABS($X43-AG43),AND($X43="",AG43=""),"",OR($X43&lt;&gt;"",AG43&lt;&gt;""),"-")</f>
        <v/>
      </c>
      <c r="AT43" s="122" t="str" cm="1">
        <f t="array" ref="AT43">_xlfn.IFS(AND($X43&lt;&gt;"",AH43&lt;&gt;""),ABS($X43-AH43),AND($X43="",AH43=""),"",OR($X43&lt;&gt;"",AH43&lt;&gt;""),"-")</f>
        <v/>
      </c>
      <c r="AU43" s="122" t="str" cm="1">
        <f t="array" ref="AU43">_xlfn.IFS(AND($X43&lt;&gt;"",AI43&lt;&gt;""),ABS($X43-AI43),AND($X43="",AI43=""),"",OR($X43&lt;&gt;"",AI43&lt;&gt;""),"-")</f>
        <v/>
      </c>
      <c r="AV43" s="122" t="str" cm="1">
        <f t="array" ref="AV43">_xlfn.IFS(AND($X43&lt;&gt;"",AJ43&lt;&gt;""),ABS($X43-AJ43),AND($X43="",AJ43=""),"",OR($X43&lt;&gt;"",AJ43&lt;&gt;""),"-")</f>
        <v/>
      </c>
      <c r="AW43" s="123" t="str" cm="1">
        <f t="array" ref="AW43">_xlfn.IFS(AND($Y43&lt;&gt;"",Z43&lt;&gt;""),ABS($Y43-Z43),AND($Y43="",Z43=""),"",OR($Y43&lt;&gt;"",Z43&lt;&gt;""),"-")</f>
        <v/>
      </c>
      <c r="AX43" s="122" t="str" cm="1">
        <f t="array" ref="AX43">_xlfn.IFS(AND($Y43&lt;&gt;"",AA43&lt;&gt;""),ABS($Y43-AA43),AND($Y43="",AA43=""),"",OR($Y43&lt;&gt;"",AA43&lt;&gt;""),"-")</f>
        <v/>
      </c>
      <c r="AY43" s="122" t="str" cm="1">
        <f t="array" ref="AY43">_xlfn.IFS(AND($Y43&lt;&gt;"",AB43&lt;&gt;""),ABS($Y43-AB43),AND($Y43="",AB43=""),"",OR($Y43&lt;&gt;"",AB43&lt;&gt;""),"-")</f>
        <v/>
      </c>
      <c r="AZ43" s="122" t="str" cm="1">
        <f t="array" ref="AZ43">_xlfn.IFS(AND($Y43&lt;&gt;"",AC43&lt;&gt;""),ABS($Y43-AC43),AND($Y43="",AC43=""),"",OR($Y43&lt;&gt;"",AC43&lt;&gt;""),"-")</f>
        <v/>
      </c>
      <c r="BA43" s="122" t="str" cm="1">
        <f t="array" ref="BA43">_xlfn.IFS(AND($Y43&lt;&gt;"",AD43&lt;&gt;""),ABS($Y43-AD43),AND($Y43="",AD43=""),"",OR($Y43&lt;&gt;"",AD43&lt;&gt;""),"-")</f>
        <v/>
      </c>
      <c r="BB43" s="122" t="str" cm="1">
        <f t="array" ref="BB43">_xlfn.IFS(AND($Y43&lt;&gt;"",AE43&lt;&gt;""),ABS($Y43-AE43),AND($Y43="",AE43=""),"",OR($Y43&lt;&gt;"",AE43&lt;&gt;""),"-")</f>
        <v/>
      </c>
      <c r="BC43" s="122" t="str" cm="1">
        <f t="array" ref="BC43">_xlfn.IFS(AND($Y43&lt;&gt;"",AF43&lt;&gt;""),ABS($Y43-AF43),AND($Y43="",AF43=""),"",OR($Y43&lt;&gt;"",AF43&lt;&gt;""),"-")</f>
        <v/>
      </c>
      <c r="BD43" s="122" t="str" cm="1">
        <f t="array" ref="BD43">_xlfn.IFS(AND($Y43&lt;&gt;"",AG43&lt;&gt;""),ABS($Y43-AG43),AND($Y43="",AG43=""),"",OR($Y43&lt;&gt;"",AG43&lt;&gt;""),"-")</f>
        <v/>
      </c>
      <c r="BE43" s="122" t="str" cm="1">
        <f t="array" ref="BE43">_xlfn.IFS(AND($Y43&lt;&gt;"",AH43&lt;&gt;""),ABS($Y43-AH43),AND($Y43="",AH43=""),"",OR($Y43&lt;&gt;"",AH43&lt;&gt;""),"-")</f>
        <v/>
      </c>
      <c r="BF43" s="122" t="str" cm="1">
        <f t="array" ref="BF43">_xlfn.IFS(AND($Y43&lt;&gt;"",AI43&lt;&gt;""),ABS($Y43-AI43),AND($Y43="",AI43=""),"",OR($Y43&lt;&gt;"",AI43&lt;&gt;""),"-")</f>
        <v/>
      </c>
      <c r="BG43" s="122" t="str" cm="1">
        <f t="array" ref="BG43">_xlfn.IFS(AND($Y43&lt;&gt;"",AJ43&lt;&gt;""),ABS($Y43-AJ43),AND($Y43="",AJ43=""),"",OR($Y43&lt;&gt;"",AJ43&lt;&gt;""),"-")</f>
        <v/>
      </c>
      <c r="BH43" s="121" t="str" cm="1">
        <f t="array" ref="BH43">_xlfn.IFS(AND($Z43&lt;&gt;"",AA43&lt;&gt;""),ABS($Z43-AA43),AND($Z43="",AA43=""),"",OR($Z43&lt;&gt;"",AA43&lt;&gt;""),"-")</f>
        <v/>
      </c>
      <c r="BI43" s="120" t="str" cm="1">
        <f t="array" ref="BI43">_xlfn.IFS(AND($Z43&lt;&gt;"",AB43&lt;&gt;""),ABS($Z43-AB43),AND($Z43="",AB43=""),"",OR($Z43&lt;&gt;"",AB43&lt;&gt;""),"-")</f>
        <v/>
      </c>
      <c r="BJ43" s="120" t="str" cm="1">
        <f t="array" ref="BJ43">_xlfn.IFS(AND($Z43&lt;&gt;"",AC43&lt;&gt;""),ABS($Z43-AC43),AND($Z43="",AC43=""),"",OR($Z43&lt;&gt;"",AC43&lt;&gt;""),"-")</f>
        <v/>
      </c>
      <c r="BK43" s="120" t="str" cm="1">
        <f t="array" ref="BK43">_xlfn.IFS(AND($Z43&lt;&gt;"",AD43&lt;&gt;""),ABS($Z43-AD43),AND($Z43="",AD43=""),"",OR($Z43&lt;&gt;"",AD43&lt;&gt;""),"-")</f>
        <v/>
      </c>
      <c r="BL43" s="120" t="str" cm="1">
        <f t="array" ref="BL43">_xlfn.IFS(AND($Z43&lt;&gt;"",AE43&lt;&gt;""),ABS($Z43-AE43),AND($Z43="",AE43=""),"",OR($Z43&lt;&gt;"",AE43&lt;&gt;""),"-")</f>
        <v/>
      </c>
      <c r="BM43" s="120" t="str" cm="1">
        <f t="array" ref="BM43">_xlfn.IFS(AND($Z43&lt;&gt;"",AF43&lt;&gt;""),ABS($Z43-AF43),AND($Z43="",AF43=""),"",OR($Z43&lt;&gt;"",AF43&lt;&gt;""),"-")</f>
        <v/>
      </c>
      <c r="BN43" s="120" t="str" cm="1">
        <f t="array" ref="BN43">_xlfn.IFS(AND($Z43&lt;&gt;"",AG43&lt;&gt;""),ABS($Z43-AG43),AND($Z43="",AG43=""),"",OR($Z43&lt;&gt;"",AG43&lt;&gt;""),"-")</f>
        <v/>
      </c>
      <c r="BO43" s="120" t="str" cm="1">
        <f t="array" ref="BO43">_xlfn.IFS(AND($Z43&lt;&gt;"",AH43&lt;&gt;""),ABS($Z43-AH43),AND($Z43="",AH43=""),"",OR($Z43&lt;&gt;"",AH43&lt;&gt;""),"-")</f>
        <v/>
      </c>
      <c r="BP43" s="120" t="str" cm="1">
        <f t="array" ref="BP43">_xlfn.IFS(AND($Z43&lt;&gt;"",AI43&lt;&gt;""),ABS($Z43-AI43),AND($Z43="",AI43=""),"",OR($Z43&lt;&gt;"",AI43&lt;&gt;""),"-")</f>
        <v/>
      </c>
      <c r="BQ43" s="120" t="str" cm="1">
        <f t="array" ref="BQ43">_xlfn.IFS(AND($Z43&lt;&gt;"",AJ43&lt;&gt;""),ABS($Z43-AJ43),AND($Z43="",AJ43=""),"",OR($Z43&lt;&gt;"",AJ43&lt;&gt;""),"-")</f>
        <v/>
      </c>
      <c r="BR43" s="121" t="str" cm="1">
        <f t="array" ref="BR43">_xlfn.IFS(AND($AA43&lt;&gt;"",AB43&lt;&gt;""),ABS($AA43-AB43),AND($AA43="",AB43=""),"",OR($AA43&lt;&gt;"",AB43&lt;&gt;""),"-")</f>
        <v/>
      </c>
      <c r="BS43" s="120" t="str" cm="1">
        <f t="array" ref="BS43">_xlfn.IFS(AND($AA43&lt;&gt;"",AC43&lt;&gt;""),ABS($AA43-AC43),AND($AA43="",AC43=""),"",OR($AA43&lt;&gt;"",AC43&lt;&gt;""),"-")</f>
        <v/>
      </c>
      <c r="BT43" s="120" t="str" cm="1">
        <f t="array" ref="BT43">_xlfn.IFS(AND($AA43&lt;&gt;"",AD43&lt;&gt;""),ABS($AA43-AD43),AND($AA43="",AD43=""),"",OR($AA43&lt;&gt;"",AD43&lt;&gt;""),"-")</f>
        <v/>
      </c>
      <c r="BU43" s="120" t="str" cm="1">
        <f t="array" ref="BU43">_xlfn.IFS(AND($AA43&lt;&gt;"",AE43&lt;&gt;""),ABS($AA43-AE43),AND($AA43="",AE43=""),"",OR($AA43&lt;&gt;"",AE43&lt;&gt;""),"-")</f>
        <v/>
      </c>
      <c r="BV43" s="120" t="str" cm="1">
        <f t="array" ref="BV43">_xlfn.IFS(AND($AA43&lt;&gt;"",AF43&lt;&gt;""),ABS($AA43-AF43),AND($AA43="",AF43=""),"",OR($AA43&lt;&gt;"",AF43&lt;&gt;""),"-")</f>
        <v/>
      </c>
      <c r="BW43" s="120" t="str" cm="1">
        <f t="array" ref="BW43">_xlfn.IFS(AND($AA43&lt;&gt;"",AG43&lt;&gt;""),ABS($AA43-AG43),AND($AA43="",AG43=""),"",OR($AA43&lt;&gt;"",AG43&lt;&gt;""),"-")</f>
        <v/>
      </c>
      <c r="BX43" s="120" t="str" cm="1">
        <f t="array" ref="BX43">_xlfn.IFS(AND($AA43&lt;&gt;"",AH43&lt;&gt;""),ABS($AA43-AH43),AND($AA43="",AH43=""),"",OR($AA43&lt;&gt;"",AH43&lt;&gt;""),"-")</f>
        <v/>
      </c>
      <c r="BY43" s="120" t="str" cm="1">
        <f t="array" ref="BY43">_xlfn.IFS(AND($AA43&lt;&gt;"",AI43&lt;&gt;""),ABS($AA43-AI43),AND($AA43="",AI43=""),"",OR($AA43&lt;&gt;"",AI43&lt;&gt;""),"-")</f>
        <v/>
      </c>
      <c r="BZ43" s="120" t="str" cm="1">
        <f t="array" ref="BZ43">_xlfn.IFS(AND($AA43&lt;&gt;"",AJ43&lt;&gt;""),ABS($AA43-AJ43),AND($AA43="",AJ43=""),"",OR($AA43&lt;&gt;"",AJ43&lt;&gt;""),"-")</f>
        <v/>
      </c>
      <c r="CA43" s="121" t="str" cm="1">
        <f t="array" ref="CA43">_xlfn.IFS(AND($AB43&lt;&gt;"",AC43&lt;&gt;""),ABS($AB43-AC43),AND($AB43="",AC43=""),"",OR($AB43&lt;&gt;"",AC43&lt;&gt;""),"-")</f>
        <v/>
      </c>
      <c r="CB43" s="120" t="str" cm="1">
        <f t="array" ref="CB43">_xlfn.IFS(AND($AB43&lt;&gt;"",AD43&lt;&gt;""),ABS($AB43-AD43),AND($AB43="",AD43=""),"",OR($AB43&lt;&gt;"",AD43&lt;&gt;""),"-")</f>
        <v/>
      </c>
      <c r="CC43" s="120" t="str" cm="1">
        <f t="array" ref="CC43">_xlfn.IFS(AND($AB43&lt;&gt;"",AE43&lt;&gt;""),ABS($AB43-AE43),AND($AB43="",AE43=""),"",OR($AB43&lt;&gt;"",AE43&lt;&gt;""),"-")</f>
        <v/>
      </c>
      <c r="CD43" s="120" t="str" cm="1">
        <f t="array" ref="CD43">_xlfn.IFS(AND($AB43&lt;&gt;"",AF43&lt;&gt;""),ABS($AB43-AF43),AND($AB43="",AF43=""),"",OR($AB43&lt;&gt;"",AF43&lt;&gt;""),"-")</f>
        <v/>
      </c>
      <c r="CE43" s="120" t="str" cm="1">
        <f t="array" ref="CE43">_xlfn.IFS(AND($AB43&lt;&gt;"",AG43&lt;&gt;""),ABS($AB43-AG43),AND($AB43="",AG43=""),"",OR($AB43&lt;&gt;"",AG43&lt;&gt;""),"-")</f>
        <v/>
      </c>
      <c r="CF43" s="120" t="str" cm="1">
        <f t="array" ref="CF43">_xlfn.IFS(AND($AB43&lt;&gt;"",AH43&lt;&gt;""),ABS($AB43-AH43),AND($AB43="",AH43=""),"",OR($AB43&lt;&gt;"",AH43&lt;&gt;""),"-")</f>
        <v/>
      </c>
      <c r="CG43" s="120" t="str" cm="1">
        <f t="array" ref="CG43">_xlfn.IFS(AND($AB43&lt;&gt;"",AI43&lt;&gt;""),ABS($AB43-AI43),AND($AB43="",AI43=""),"",OR($AB43&lt;&gt;"",AI43&lt;&gt;""),"-")</f>
        <v/>
      </c>
      <c r="CH43" s="120" t="str" cm="1">
        <f t="array" ref="CH43">_xlfn.IFS(AND($AB43&lt;&gt;"",AJ43&lt;&gt;""),ABS($AB43-AJ43),AND($AB43="",AJ43=""),"",OR($AB43&lt;&gt;"",AJ43&lt;&gt;""),"-")</f>
        <v/>
      </c>
      <c r="CI43" s="121" t="str" cm="1">
        <f t="array" ref="CI43">_xlfn.IFS(AND($AC43&lt;&gt;"",AD43&lt;&gt;""),ABS($AC43-AD43),AND($AC43="",AD43=""),"",OR($AC43&lt;&gt;"",AD43&lt;&gt;""),"-")</f>
        <v/>
      </c>
      <c r="CJ43" s="120" t="str" cm="1">
        <f t="array" ref="CJ43">_xlfn.IFS(AND($AC43&lt;&gt;"",AE43&lt;&gt;""),ABS($AC43-AE43),AND($AC43="",AE43=""),"",OR($AC43&lt;&gt;"",AE43&lt;&gt;""),"-")</f>
        <v/>
      </c>
      <c r="CK43" s="120" t="str" cm="1">
        <f t="array" ref="CK43">_xlfn.IFS(AND($AC43&lt;&gt;"",AF43&lt;&gt;""),ABS($AC43-AF43),AND($AC43="",AF43=""),"",OR($AC43&lt;&gt;"",AF43&lt;&gt;""),"-")</f>
        <v/>
      </c>
      <c r="CL43" s="120" t="str" cm="1">
        <f t="array" ref="CL43">_xlfn.IFS(AND($AC43&lt;&gt;"",AG43&lt;&gt;""),ABS($AC43-AG43),AND($AC43="",AG43=""),"",OR($AC43&lt;&gt;"",AG43&lt;&gt;""),"-")</f>
        <v/>
      </c>
      <c r="CM43" s="120" t="str" cm="1">
        <f t="array" ref="CM43">_xlfn.IFS(AND($AC43&lt;&gt;"",AH43&lt;&gt;""),ABS($AC43-AH43),AND($AC43="",AH43=""),"",OR($AC43&lt;&gt;"",AH43&lt;&gt;""),"-")</f>
        <v/>
      </c>
      <c r="CN43" s="120" t="str" cm="1">
        <f t="array" ref="CN43">_xlfn.IFS(AND($AC43&lt;&gt;"",AI43&lt;&gt;""),ABS($AC43-AI43),AND($AC43="",AI43=""),"",OR($AC43&lt;&gt;"",AI43&lt;&gt;""),"-")</f>
        <v/>
      </c>
      <c r="CO43" s="120" t="str" cm="1">
        <f t="array" ref="CO43">_xlfn.IFS(AND($AC43&lt;&gt;"",AJ43&lt;&gt;""),ABS($AC43-AJ43),AND($AC43="",AJ43=""),"",OR($AC43&lt;&gt;"",AJ43&lt;&gt;""),"-")</f>
        <v/>
      </c>
      <c r="CP43" s="121" t="str" cm="1">
        <f t="array" ref="CP43">_xlfn.IFS(AND($AD43&lt;&gt;"",AE43&lt;&gt;""),ABS($AD43-AE43),AND($AD43="",AE43=""),"",OR($AD43&lt;&gt;"",AE43&lt;&gt;""),"-")</f>
        <v/>
      </c>
      <c r="CQ43" s="120" t="str" cm="1">
        <f t="array" ref="CQ43">_xlfn.IFS(AND($AD43&lt;&gt;"",AF43&lt;&gt;""),ABS($AD43-AF43),AND($AD43="",AF43=""),"",OR($AD43&lt;&gt;"",AF43&lt;&gt;""),"-")</f>
        <v/>
      </c>
      <c r="CR43" s="120" t="str" cm="1">
        <f t="array" ref="CR43">_xlfn.IFS(AND($AD43&lt;&gt;"",AG43&lt;&gt;""),ABS($AD43-AG43),AND($AD43="",AG43=""),"",OR($AD43&lt;&gt;"",AG43&lt;&gt;""),"-")</f>
        <v/>
      </c>
      <c r="CS43" s="120" t="str" cm="1">
        <f t="array" ref="CS43">_xlfn.IFS(AND($AD43&lt;&gt;"",AH43&lt;&gt;""),ABS($AD43-AH43),AND($AD43="",AH43=""),"",OR($AD43&lt;&gt;"",AH43&lt;&gt;""),"-")</f>
        <v/>
      </c>
      <c r="CT43" s="120" t="str" cm="1">
        <f t="array" ref="CT43">_xlfn.IFS(AND($AD43&lt;&gt;"",AI43&lt;&gt;""),ABS($AD43-AI43),AND($AD43="",AI43=""),"",OR($AD43&lt;&gt;"",AI43&lt;&gt;""),"-")</f>
        <v/>
      </c>
      <c r="CU43" s="120" t="str" cm="1">
        <f t="array" ref="CU43">_xlfn.IFS(AND($AD43&lt;&gt;"",AJ43&lt;&gt;""),ABS($AD43-AJ43),AND($AD43="",AJ43=""),"",OR($AD43&lt;&gt;"",AJ43&lt;&gt;""),"-")</f>
        <v/>
      </c>
      <c r="CV43" s="121" t="str" cm="1">
        <f t="array" ref="CV43">_xlfn.IFS(AND($AE43&lt;&gt;"",AF43&lt;&gt;""),ABS($AE43-AF43),AND($AE43="",AF43=""),"",OR($AE43&lt;&gt;"",AF43&lt;&gt;""),"-")</f>
        <v/>
      </c>
      <c r="CW43" s="120" t="str" cm="1">
        <f t="array" ref="CW43">_xlfn.IFS(AND($AE43&lt;&gt;"",AG43&lt;&gt;""),ABS($AE43-AG43),AND($AE43="",AG43=""),"",OR($AE43&lt;&gt;"",AG43&lt;&gt;""),"-")</f>
        <v/>
      </c>
      <c r="CX43" s="120" t="str" cm="1">
        <f t="array" ref="CX43">_xlfn.IFS(AND($AE43&lt;&gt;"",AH43&lt;&gt;""),ABS($AE43-AH43),AND($AE43="",AH43=""),"",OR($AE43&lt;&gt;"",AH43&lt;&gt;""),"-")</f>
        <v/>
      </c>
      <c r="CY43" s="120" t="str" cm="1">
        <f t="array" ref="CY43">_xlfn.IFS(AND($AE43&lt;&gt;"",AI43&lt;&gt;""),ABS($AE43-AI43),AND($AE43="",AI43=""),"",OR($AE43&lt;&gt;"",AI43&lt;&gt;""),"-")</f>
        <v/>
      </c>
      <c r="CZ43" s="120" t="str" cm="1">
        <f t="array" ref="CZ43">_xlfn.IFS(AND($AE43&lt;&gt;"",AJ43&lt;&gt;""),ABS($AE43-AJ43),AND($AE43="",AJ43=""),"",OR($AE43&lt;&gt;"",AJ43&lt;&gt;""),"-")</f>
        <v/>
      </c>
      <c r="DA43" s="121" t="str" cm="1">
        <f t="array" ref="DA43">_xlfn.IFS(AND($AF43&lt;&gt;"",AG43&lt;&gt;""),ABS($AF43-AG43),AND($AF43="",AG43=""),"",OR($AF43&lt;&gt;"",AG43&lt;&gt;""),"-")</f>
        <v/>
      </c>
      <c r="DB43" s="120" t="str" cm="1">
        <f t="array" ref="DB43">_xlfn.IFS(AND($AF43&lt;&gt;"",AH43&lt;&gt;""),ABS($AF43-AH43),AND($AF43="",AH43=""),"",OR($AF43&lt;&gt;"",AH43&lt;&gt;""),"-")</f>
        <v/>
      </c>
      <c r="DC43" s="120" t="str" cm="1">
        <f t="array" ref="DC43">_xlfn.IFS(AND($AF43&lt;&gt;"",AI43&lt;&gt;""),ABS($AF43-AI43),AND($AF43="",AI43=""),"",OR($AF43&lt;&gt;"",AI43&lt;&gt;""),"-")</f>
        <v/>
      </c>
      <c r="DD43" s="120" t="str" cm="1">
        <f t="array" ref="DD43">_xlfn.IFS(AND($AF43&lt;&gt;"",AJ43&lt;&gt;""),ABS($AF43-AJ43),AND($AF43="",AJ43=""),"",OR($AF43&lt;&gt;"",AJ43&lt;&gt;""),"-")</f>
        <v/>
      </c>
      <c r="DE43" s="121" t="str" cm="1">
        <f t="array" ref="DE43">_xlfn.IFS(AND($AG43&lt;&gt;"",AH43&lt;&gt;""),ABS($AG43-AH43),AND($AG43="",AH43=""),"",OR($AG43&lt;&gt;"",AH43&lt;&gt;""),"-")</f>
        <v/>
      </c>
      <c r="DF43" s="120" t="str" cm="1">
        <f t="array" ref="DF43">_xlfn.IFS(AND($AG43&lt;&gt;"",AI43&lt;&gt;""),ABS($AG43-AI43),AND($AG43="",AI43=""),"",OR($AG43&lt;&gt;"",AI43&lt;&gt;""),"-")</f>
        <v/>
      </c>
      <c r="DG43" s="120" t="str" cm="1">
        <f t="array" ref="DG43">_xlfn.IFS(AND($AG43&lt;&gt;"",AJ43&lt;&gt;""),ABS($AG43-AJ43),AND($AG43="",AJ43=""),"",OR($AG43&lt;&gt;"",AJ43&lt;&gt;""),"-")</f>
        <v/>
      </c>
      <c r="DH43" s="121" t="str" cm="1">
        <f t="array" ref="DH43">_xlfn.IFS(AND($AH43&lt;&gt;"",AI43&lt;&gt;""),ABS($AH43-AI43),AND($AH43="",AI43=""),"",OR($AH43&lt;&gt;"",AI43&lt;&gt;""),"-")</f>
        <v/>
      </c>
      <c r="DI43" s="120" t="str" cm="1">
        <f t="array" ref="DI43">_xlfn.IFS(AND($AH43&lt;&gt;"",AJ43&lt;&gt;""),ABS($AH43-AJ43),AND($AH43="",AJ43=""),"",OR($AH43&lt;&gt;"",AJ43&lt;&gt;""),"-")</f>
        <v/>
      </c>
      <c r="DJ43" s="121" t="str" cm="1">
        <f t="array" ref="DJ43">_xlfn.IFS(AND($AI43&lt;&gt;"",AJ43&lt;&gt;""),ABS($AI43-AJ43),AND($AI43="",AJ43=""),"",OR($AI43&lt;&gt;"",AJ43&lt;&gt;""),"-")</f>
        <v/>
      </c>
    </row>
    <row r="44" spans="1:114" x14ac:dyDescent="0.2">
      <c r="A44" s="120" t="e">
        <f t="shared" si="9"/>
        <v>#DIV/0!</v>
      </c>
      <c r="B44" s="186" t="e">
        <f t="shared" si="10"/>
        <v>#DIV/0!</v>
      </c>
      <c r="C44" s="186" t="e">
        <f t="shared" si="11"/>
        <v>#DIV/0!</v>
      </c>
      <c r="D44" s="186" t="e">
        <f t="shared" si="12"/>
        <v>#DIV/0!</v>
      </c>
      <c r="E44" s="263">
        <f t="shared" si="13"/>
        <v>0</v>
      </c>
      <c r="F44" s="186">
        <f t="shared" si="14"/>
        <v>0</v>
      </c>
      <c r="G44" s="186" t="e">
        <f t="shared" si="15"/>
        <v>#DIV/0!</v>
      </c>
      <c r="H44" s="262" t="str">
        <f t="shared" si="16"/>
        <v/>
      </c>
      <c r="I44" s="187" t="str">
        <f t="shared" si="17"/>
        <v/>
      </c>
      <c r="J44" s="260" t="s">
        <v>171</v>
      </c>
      <c r="K44" s="259" t="e">
        <f>VLOOKUP($J44,Merged_couplings!$B:$BU,MATCH(K$1,Merged_couplings!$B$1:$BU$1,0),FALSE)</f>
        <v>#N/A</v>
      </c>
      <c r="L44" s="258" t="e">
        <f>VLOOKUP($J44,Merged_couplings!$B:$BU,MATCH(L$1,Merged_couplings!$B$1:$BU$1,0),FALSE)</f>
        <v>#N/A</v>
      </c>
      <c r="M44" s="258" t="e">
        <f>VLOOKUP($J44,Merged_couplings!$B:$BU,MATCH(M$1,Merged_couplings!$B$1:$BU$1,0),FALSE)</f>
        <v>#N/A</v>
      </c>
      <c r="N44" s="258" t="e">
        <f>VLOOKUP($J44,Merged_couplings!$B:$BU,MATCH(N$1,Merged_couplings!$B$1:$BU$1,0),FALSE)</f>
        <v>#N/A</v>
      </c>
      <c r="O44" s="258" t="e">
        <f>VLOOKUP($J44,Merged_couplings!$B:$BU,MATCH(O$1,Merged_couplings!$B$1:$BU$1,0),FALSE)</f>
        <v>#N/A</v>
      </c>
      <c r="P44" s="258" t="e">
        <f>VLOOKUP($J44,Merged_couplings!$B:$BU,MATCH(P$1,Merged_couplings!$B$1:$BU$1,0),FALSE)</f>
        <v>#N/A</v>
      </c>
      <c r="Q44" s="258" t="e">
        <f>VLOOKUP($J44,Merged_couplings!$B:$BU,MATCH(Q$1,Merged_couplings!$B$1:$BU$1,0),FALSE)</f>
        <v>#N/A</v>
      </c>
      <c r="R44" s="258" t="e">
        <f>VLOOKUP($J44,Merged_couplings!$B:$BU,MATCH(R$1,Merged_couplings!$B$1:$BU$1,0),FALSE)</f>
        <v>#N/A</v>
      </c>
      <c r="S44" s="258" t="e">
        <f>VLOOKUP($J44,Merged_couplings!$B:$BU,MATCH(S$1,Merged_couplings!$B$1:$BU$1,0),FALSE)</f>
        <v>#N/A</v>
      </c>
      <c r="T44" s="258" t="e">
        <f>VLOOKUP($J44,Merged_couplings!$B:$BU,MATCH(T$1,Merged_couplings!$B$1:$BU$1,0),FALSE)</f>
        <v>#N/A</v>
      </c>
      <c r="U44" s="258" t="e">
        <f>VLOOKUP($J44,Merged_couplings!$B:$BU,MATCH(U$1,Merged_couplings!$B$1:$BU$1,0),FALSE)</f>
        <v>#N/A</v>
      </c>
      <c r="V44" s="258" t="e">
        <f>VLOOKUP($J44,Merged_couplings!$B:$BU,MATCH(V$1,Merged_couplings!$B$1:$BU$1,0),FALSE)</f>
        <v>#N/A</v>
      </c>
      <c r="W44" s="258" t="e">
        <f>VLOOKUP($J44,Merged_couplings!$B:$BU,MATCH(W$1,Merged_couplings!$B$1:$BU$1,0),FALSE)</f>
        <v>#N/A</v>
      </c>
      <c r="X44" s="121" t="str">
        <f>_xlfn.IFNA(VLOOKUP($J44,Merged_couplings!$B:$R,MATCH(X$1,Merged_couplings!$B$1:$R$1,0),FALSE),"")</f>
        <v/>
      </c>
      <c r="Y44" s="120" t="str">
        <f>_xlfn.IFNA(VLOOKUP($J44,Merged_couplings!$B:$R,MATCH(Y$1,Merged_couplings!$B$1:$R$1,0),FALSE),"")</f>
        <v/>
      </c>
      <c r="Z44" s="120" t="str">
        <f>_xlfn.IFNA(VLOOKUP($J44,Merged_couplings!$B:$R,MATCH(Z$1,Merged_couplings!$B$1:$R$1,0),FALSE),"")</f>
        <v/>
      </c>
      <c r="AA44" s="120" t="str">
        <f>_xlfn.IFNA(VLOOKUP($J44,Merged_couplings!$B:$R,MATCH(AA$1,Merged_couplings!$B$1:$R$1,0),FALSE),"")</f>
        <v/>
      </c>
      <c r="AB44" s="120" t="str">
        <f>_xlfn.IFNA(VLOOKUP($J44,Merged_couplings!$B:$R,MATCH(AB$1,Merged_couplings!$B$1:$R$1,0),FALSE),"")</f>
        <v/>
      </c>
      <c r="AC44" s="120" t="str">
        <f>_xlfn.IFNA(VLOOKUP($J44,Merged_couplings!$B:$R,MATCH(AC$1,Merged_couplings!$B$1:$R$1,0),FALSE),"")</f>
        <v/>
      </c>
      <c r="AD44" s="120" t="str">
        <f>_xlfn.IFNA(VLOOKUP($J44,Merged_couplings!$B:$R,MATCH(AD$1,Merged_couplings!$B$1:$R$1,0),FALSE),"")</f>
        <v/>
      </c>
      <c r="AE44" s="120" t="str">
        <f>_xlfn.IFNA(VLOOKUP($J44,Merged_couplings!$B:$R,MATCH(AE$1,Merged_couplings!$B$1:$R$1,0),FALSE),"")</f>
        <v/>
      </c>
      <c r="AF44" s="120" t="str">
        <f>_xlfn.IFNA(VLOOKUP($J44,Merged_couplings!$B:$R,MATCH(AF$1,Merged_couplings!$B$1:$R$1,0),FALSE),"")</f>
        <v/>
      </c>
      <c r="AG44" s="120" t="str">
        <f>_xlfn.IFNA(VLOOKUP($J44,Merged_couplings!$B:$R,MATCH(AG$1,Merged_couplings!$B$1:$R$1,0),FALSE),"")</f>
        <v/>
      </c>
      <c r="AH44" s="120" t="str">
        <f>_xlfn.IFNA(VLOOKUP($J44,Merged_couplings!$B:$R,MATCH(AH$1,Merged_couplings!$B$1:$R$1,0),FALSE),"")</f>
        <v/>
      </c>
      <c r="AI44" s="120" t="str">
        <f>_xlfn.IFNA(VLOOKUP($J44,Merged_couplings!$B:$R,MATCH(AI$1,Merged_couplings!$B$1:$R$1,0),FALSE),"")</f>
        <v/>
      </c>
      <c r="AJ44" s="120" t="str">
        <f>_xlfn.IFNA(VLOOKUP($J44,Merged_couplings!$B:$R,MATCH(AJ$1,Merged_couplings!$B$1:$R$1,0),FALSE),"")</f>
        <v/>
      </c>
      <c r="AK44" s="123" t="str" cm="1">
        <f t="array" ref="AK44">_xlfn.IFS(AND($X44&lt;&gt;"",Y44&lt;&gt;""),ABS($X44-Y44),AND($X44="",Y44=""),"",OR($X44&lt;&gt;"",Y44&lt;&gt;""),"-")</f>
        <v/>
      </c>
      <c r="AL44" s="122" t="str" cm="1">
        <f t="array" ref="AL44">_xlfn.IFS(AND($X44&lt;&gt;"",Z44&lt;&gt;""),ABS($X44-Z44),AND($X44="",Z44=""),"",OR($X44&lt;&gt;"",Z44&lt;&gt;""),"-")</f>
        <v/>
      </c>
      <c r="AM44" s="122" t="str" cm="1">
        <f t="array" ref="AM44">_xlfn.IFS(AND($X44&lt;&gt;"",AA44&lt;&gt;""),ABS($X44-AA44),AND($X44="",AA44=""),"",OR($X44&lt;&gt;"",AA44&lt;&gt;""),"-")</f>
        <v/>
      </c>
      <c r="AN44" s="122" t="str" cm="1">
        <f t="array" ref="AN44">_xlfn.IFS(AND($X44&lt;&gt;"",AB44&lt;&gt;""),ABS($X44-AB44),AND($X44="",AB44=""),"",OR($X44&lt;&gt;"",AB44&lt;&gt;""),"-")</f>
        <v/>
      </c>
      <c r="AO44" s="122" t="str" cm="1">
        <f t="array" ref="AO44">_xlfn.IFS(AND($X44&lt;&gt;"",AC44&lt;&gt;""),ABS($X44-AC44),AND($X44="",AC44=""),"",OR($X44&lt;&gt;"",AC44&lt;&gt;""),"-")</f>
        <v/>
      </c>
      <c r="AP44" s="122" t="str" cm="1">
        <f t="array" ref="AP44">_xlfn.IFS(AND($X44&lt;&gt;"",AD44&lt;&gt;""),ABS($X44-AD44),AND($X44="",AD44=""),"",OR($X44&lt;&gt;"",AD44&lt;&gt;""),"-")</f>
        <v/>
      </c>
      <c r="AQ44" s="122" t="str" cm="1">
        <f t="array" ref="AQ44">_xlfn.IFS(AND($X44&lt;&gt;"",AE44&lt;&gt;""),ABS($X44-AE44),AND($X44="",AE44=""),"",OR($X44&lt;&gt;"",AE44&lt;&gt;""),"-")</f>
        <v/>
      </c>
      <c r="AR44" s="122" t="str" cm="1">
        <f t="array" ref="AR44">_xlfn.IFS(AND($X44&lt;&gt;"",AF44&lt;&gt;""),ABS($X44-AF44),AND($X44="",AF44=""),"",OR($X44&lt;&gt;"",AF44&lt;&gt;""),"-")</f>
        <v/>
      </c>
      <c r="AS44" s="122" t="str" cm="1">
        <f t="array" ref="AS44">_xlfn.IFS(AND($X44&lt;&gt;"",AG44&lt;&gt;""),ABS($X44-AG44),AND($X44="",AG44=""),"",OR($X44&lt;&gt;"",AG44&lt;&gt;""),"-")</f>
        <v/>
      </c>
      <c r="AT44" s="122" t="str" cm="1">
        <f t="array" ref="AT44">_xlfn.IFS(AND($X44&lt;&gt;"",AH44&lt;&gt;""),ABS($X44-AH44),AND($X44="",AH44=""),"",OR($X44&lt;&gt;"",AH44&lt;&gt;""),"-")</f>
        <v/>
      </c>
      <c r="AU44" s="122" t="str" cm="1">
        <f t="array" ref="AU44">_xlfn.IFS(AND($X44&lt;&gt;"",AI44&lt;&gt;""),ABS($X44-AI44),AND($X44="",AI44=""),"",OR($X44&lt;&gt;"",AI44&lt;&gt;""),"-")</f>
        <v/>
      </c>
      <c r="AV44" s="122" t="str" cm="1">
        <f t="array" ref="AV44">_xlfn.IFS(AND($X44&lt;&gt;"",AJ44&lt;&gt;""),ABS($X44-AJ44),AND($X44="",AJ44=""),"",OR($X44&lt;&gt;"",AJ44&lt;&gt;""),"-")</f>
        <v/>
      </c>
      <c r="AW44" s="123" t="str" cm="1">
        <f t="array" ref="AW44">_xlfn.IFS(AND($Y44&lt;&gt;"",Z44&lt;&gt;""),ABS($Y44-Z44),AND($Y44="",Z44=""),"",OR($Y44&lt;&gt;"",Z44&lt;&gt;""),"-")</f>
        <v/>
      </c>
      <c r="AX44" s="122" t="str" cm="1">
        <f t="array" ref="AX44">_xlfn.IFS(AND($Y44&lt;&gt;"",AA44&lt;&gt;""),ABS($Y44-AA44),AND($Y44="",AA44=""),"",OR($Y44&lt;&gt;"",AA44&lt;&gt;""),"-")</f>
        <v/>
      </c>
      <c r="AY44" s="122" t="str" cm="1">
        <f t="array" ref="AY44">_xlfn.IFS(AND($Y44&lt;&gt;"",AB44&lt;&gt;""),ABS($Y44-AB44),AND($Y44="",AB44=""),"",OR($Y44&lt;&gt;"",AB44&lt;&gt;""),"-")</f>
        <v/>
      </c>
      <c r="AZ44" s="122" t="str" cm="1">
        <f t="array" ref="AZ44">_xlfn.IFS(AND($Y44&lt;&gt;"",AC44&lt;&gt;""),ABS($Y44-AC44),AND($Y44="",AC44=""),"",OR($Y44&lt;&gt;"",AC44&lt;&gt;""),"-")</f>
        <v/>
      </c>
      <c r="BA44" s="122" t="str" cm="1">
        <f t="array" ref="BA44">_xlfn.IFS(AND($Y44&lt;&gt;"",AD44&lt;&gt;""),ABS($Y44-AD44),AND($Y44="",AD44=""),"",OR($Y44&lt;&gt;"",AD44&lt;&gt;""),"-")</f>
        <v/>
      </c>
      <c r="BB44" s="122" t="str" cm="1">
        <f t="array" ref="BB44">_xlfn.IFS(AND($Y44&lt;&gt;"",AE44&lt;&gt;""),ABS($Y44-AE44),AND($Y44="",AE44=""),"",OR($Y44&lt;&gt;"",AE44&lt;&gt;""),"-")</f>
        <v/>
      </c>
      <c r="BC44" s="122" t="str" cm="1">
        <f t="array" ref="BC44">_xlfn.IFS(AND($Y44&lt;&gt;"",AF44&lt;&gt;""),ABS($Y44-AF44),AND($Y44="",AF44=""),"",OR($Y44&lt;&gt;"",AF44&lt;&gt;""),"-")</f>
        <v/>
      </c>
      <c r="BD44" s="122" t="str" cm="1">
        <f t="array" ref="BD44">_xlfn.IFS(AND($Y44&lt;&gt;"",AG44&lt;&gt;""),ABS($Y44-AG44),AND($Y44="",AG44=""),"",OR($Y44&lt;&gt;"",AG44&lt;&gt;""),"-")</f>
        <v/>
      </c>
      <c r="BE44" s="122" t="str" cm="1">
        <f t="array" ref="BE44">_xlfn.IFS(AND($Y44&lt;&gt;"",AH44&lt;&gt;""),ABS($Y44-AH44),AND($Y44="",AH44=""),"",OR($Y44&lt;&gt;"",AH44&lt;&gt;""),"-")</f>
        <v/>
      </c>
      <c r="BF44" s="122" t="str" cm="1">
        <f t="array" ref="BF44">_xlfn.IFS(AND($Y44&lt;&gt;"",AI44&lt;&gt;""),ABS($Y44-AI44),AND($Y44="",AI44=""),"",OR($Y44&lt;&gt;"",AI44&lt;&gt;""),"-")</f>
        <v/>
      </c>
      <c r="BG44" s="122" t="str" cm="1">
        <f t="array" ref="BG44">_xlfn.IFS(AND($Y44&lt;&gt;"",AJ44&lt;&gt;""),ABS($Y44-AJ44),AND($Y44="",AJ44=""),"",OR($Y44&lt;&gt;"",AJ44&lt;&gt;""),"-")</f>
        <v/>
      </c>
      <c r="BH44" s="121" t="str" cm="1">
        <f t="array" ref="BH44">_xlfn.IFS(AND($Z44&lt;&gt;"",AA44&lt;&gt;""),ABS($Z44-AA44),AND($Z44="",AA44=""),"",OR($Z44&lt;&gt;"",AA44&lt;&gt;""),"-")</f>
        <v/>
      </c>
      <c r="BI44" s="120" t="str" cm="1">
        <f t="array" ref="BI44">_xlfn.IFS(AND($Z44&lt;&gt;"",AB44&lt;&gt;""),ABS($Z44-AB44),AND($Z44="",AB44=""),"",OR($Z44&lt;&gt;"",AB44&lt;&gt;""),"-")</f>
        <v/>
      </c>
      <c r="BJ44" s="120" t="str" cm="1">
        <f t="array" ref="BJ44">_xlfn.IFS(AND($Z44&lt;&gt;"",AC44&lt;&gt;""),ABS($Z44-AC44),AND($Z44="",AC44=""),"",OR($Z44&lt;&gt;"",AC44&lt;&gt;""),"-")</f>
        <v/>
      </c>
      <c r="BK44" s="120" t="str" cm="1">
        <f t="array" ref="BK44">_xlfn.IFS(AND($Z44&lt;&gt;"",AD44&lt;&gt;""),ABS($Z44-AD44),AND($Z44="",AD44=""),"",OR($Z44&lt;&gt;"",AD44&lt;&gt;""),"-")</f>
        <v/>
      </c>
      <c r="BL44" s="120" t="str" cm="1">
        <f t="array" ref="BL44">_xlfn.IFS(AND($Z44&lt;&gt;"",AE44&lt;&gt;""),ABS($Z44-AE44),AND($Z44="",AE44=""),"",OR($Z44&lt;&gt;"",AE44&lt;&gt;""),"-")</f>
        <v/>
      </c>
      <c r="BM44" s="120" t="str" cm="1">
        <f t="array" ref="BM44">_xlfn.IFS(AND($Z44&lt;&gt;"",AF44&lt;&gt;""),ABS($Z44-AF44),AND($Z44="",AF44=""),"",OR($Z44&lt;&gt;"",AF44&lt;&gt;""),"-")</f>
        <v/>
      </c>
      <c r="BN44" s="120" t="str" cm="1">
        <f t="array" ref="BN44">_xlfn.IFS(AND($Z44&lt;&gt;"",AG44&lt;&gt;""),ABS($Z44-AG44),AND($Z44="",AG44=""),"",OR($Z44&lt;&gt;"",AG44&lt;&gt;""),"-")</f>
        <v/>
      </c>
      <c r="BO44" s="120" t="str" cm="1">
        <f t="array" ref="BO44">_xlfn.IFS(AND($Z44&lt;&gt;"",AH44&lt;&gt;""),ABS($Z44-AH44),AND($Z44="",AH44=""),"",OR($Z44&lt;&gt;"",AH44&lt;&gt;""),"-")</f>
        <v/>
      </c>
      <c r="BP44" s="120" t="str" cm="1">
        <f t="array" ref="BP44">_xlfn.IFS(AND($Z44&lt;&gt;"",AI44&lt;&gt;""),ABS($Z44-AI44),AND($Z44="",AI44=""),"",OR($Z44&lt;&gt;"",AI44&lt;&gt;""),"-")</f>
        <v/>
      </c>
      <c r="BQ44" s="120" t="str" cm="1">
        <f t="array" ref="BQ44">_xlfn.IFS(AND($Z44&lt;&gt;"",AJ44&lt;&gt;""),ABS($Z44-AJ44),AND($Z44="",AJ44=""),"",OR($Z44&lt;&gt;"",AJ44&lt;&gt;""),"-")</f>
        <v/>
      </c>
      <c r="BR44" s="121" t="str" cm="1">
        <f t="array" ref="BR44">_xlfn.IFS(AND($AA44&lt;&gt;"",AB44&lt;&gt;""),ABS($AA44-AB44),AND($AA44="",AB44=""),"",OR($AA44&lt;&gt;"",AB44&lt;&gt;""),"-")</f>
        <v/>
      </c>
      <c r="BS44" s="120" t="str" cm="1">
        <f t="array" ref="BS44">_xlfn.IFS(AND($AA44&lt;&gt;"",AC44&lt;&gt;""),ABS($AA44-AC44),AND($AA44="",AC44=""),"",OR($AA44&lt;&gt;"",AC44&lt;&gt;""),"-")</f>
        <v/>
      </c>
      <c r="BT44" s="120" t="str" cm="1">
        <f t="array" ref="BT44">_xlfn.IFS(AND($AA44&lt;&gt;"",AD44&lt;&gt;""),ABS($AA44-AD44),AND($AA44="",AD44=""),"",OR($AA44&lt;&gt;"",AD44&lt;&gt;""),"-")</f>
        <v/>
      </c>
      <c r="BU44" s="120" t="str" cm="1">
        <f t="array" ref="BU44">_xlfn.IFS(AND($AA44&lt;&gt;"",AE44&lt;&gt;""),ABS($AA44-AE44),AND($AA44="",AE44=""),"",OR($AA44&lt;&gt;"",AE44&lt;&gt;""),"-")</f>
        <v/>
      </c>
      <c r="BV44" s="120" t="str" cm="1">
        <f t="array" ref="BV44">_xlfn.IFS(AND($AA44&lt;&gt;"",AF44&lt;&gt;""),ABS($AA44-AF44),AND($AA44="",AF44=""),"",OR($AA44&lt;&gt;"",AF44&lt;&gt;""),"-")</f>
        <v/>
      </c>
      <c r="BW44" s="120" t="str" cm="1">
        <f t="array" ref="BW44">_xlfn.IFS(AND($AA44&lt;&gt;"",AG44&lt;&gt;""),ABS($AA44-AG44),AND($AA44="",AG44=""),"",OR($AA44&lt;&gt;"",AG44&lt;&gt;""),"-")</f>
        <v/>
      </c>
      <c r="BX44" s="120" t="str" cm="1">
        <f t="array" ref="BX44">_xlfn.IFS(AND($AA44&lt;&gt;"",AH44&lt;&gt;""),ABS($AA44-AH44),AND($AA44="",AH44=""),"",OR($AA44&lt;&gt;"",AH44&lt;&gt;""),"-")</f>
        <v/>
      </c>
      <c r="BY44" s="120" t="str" cm="1">
        <f t="array" ref="BY44">_xlfn.IFS(AND($AA44&lt;&gt;"",AI44&lt;&gt;""),ABS($AA44-AI44),AND($AA44="",AI44=""),"",OR($AA44&lt;&gt;"",AI44&lt;&gt;""),"-")</f>
        <v/>
      </c>
      <c r="BZ44" s="120" t="str" cm="1">
        <f t="array" ref="BZ44">_xlfn.IFS(AND($AA44&lt;&gt;"",AJ44&lt;&gt;""),ABS($AA44-AJ44),AND($AA44="",AJ44=""),"",OR($AA44&lt;&gt;"",AJ44&lt;&gt;""),"-")</f>
        <v/>
      </c>
      <c r="CA44" s="121" t="str" cm="1">
        <f t="array" ref="CA44">_xlfn.IFS(AND($AB44&lt;&gt;"",AC44&lt;&gt;""),ABS($AB44-AC44),AND($AB44="",AC44=""),"",OR($AB44&lt;&gt;"",AC44&lt;&gt;""),"-")</f>
        <v/>
      </c>
      <c r="CB44" s="120" t="str" cm="1">
        <f t="array" ref="CB44">_xlfn.IFS(AND($AB44&lt;&gt;"",AD44&lt;&gt;""),ABS($AB44-AD44),AND($AB44="",AD44=""),"",OR($AB44&lt;&gt;"",AD44&lt;&gt;""),"-")</f>
        <v/>
      </c>
      <c r="CC44" s="120" t="str" cm="1">
        <f t="array" ref="CC44">_xlfn.IFS(AND($AB44&lt;&gt;"",AE44&lt;&gt;""),ABS($AB44-AE44),AND($AB44="",AE44=""),"",OR($AB44&lt;&gt;"",AE44&lt;&gt;""),"-")</f>
        <v/>
      </c>
      <c r="CD44" s="120" t="str" cm="1">
        <f t="array" ref="CD44">_xlfn.IFS(AND($AB44&lt;&gt;"",AF44&lt;&gt;""),ABS($AB44-AF44),AND($AB44="",AF44=""),"",OR($AB44&lt;&gt;"",AF44&lt;&gt;""),"-")</f>
        <v/>
      </c>
      <c r="CE44" s="120" t="str" cm="1">
        <f t="array" ref="CE44">_xlfn.IFS(AND($AB44&lt;&gt;"",AG44&lt;&gt;""),ABS($AB44-AG44),AND($AB44="",AG44=""),"",OR($AB44&lt;&gt;"",AG44&lt;&gt;""),"-")</f>
        <v/>
      </c>
      <c r="CF44" s="120" t="str" cm="1">
        <f t="array" ref="CF44">_xlfn.IFS(AND($AB44&lt;&gt;"",AH44&lt;&gt;""),ABS($AB44-AH44),AND($AB44="",AH44=""),"",OR($AB44&lt;&gt;"",AH44&lt;&gt;""),"-")</f>
        <v/>
      </c>
      <c r="CG44" s="120" t="str" cm="1">
        <f t="array" ref="CG44">_xlfn.IFS(AND($AB44&lt;&gt;"",AI44&lt;&gt;""),ABS($AB44-AI44),AND($AB44="",AI44=""),"",OR($AB44&lt;&gt;"",AI44&lt;&gt;""),"-")</f>
        <v/>
      </c>
      <c r="CH44" s="120" t="str" cm="1">
        <f t="array" ref="CH44">_xlfn.IFS(AND($AB44&lt;&gt;"",AJ44&lt;&gt;""),ABS($AB44-AJ44),AND($AB44="",AJ44=""),"",OR($AB44&lt;&gt;"",AJ44&lt;&gt;""),"-")</f>
        <v/>
      </c>
      <c r="CI44" s="121" t="str" cm="1">
        <f t="array" ref="CI44">_xlfn.IFS(AND($AC44&lt;&gt;"",AD44&lt;&gt;""),ABS($AC44-AD44),AND($AC44="",AD44=""),"",OR($AC44&lt;&gt;"",AD44&lt;&gt;""),"-")</f>
        <v/>
      </c>
      <c r="CJ44" s="120" t="str" cm="1">
        <f t="array" ref="CJ44">_xlfn.IFS(AND($AC44&lt;&gt;"",AE44&lt;&gt;""),ABS($AC44-AE44),AND($AC44="",AE44=""),"",OR($AC44&lt;&gt;"",AE44&lt;&gt;""),"-")</f>
        <v/>
      </c>
      <c r="CK44" s="120" t="str" cm="1">
        <f t="array" ref="CK44">_xlfn.IFS(AND($AC44&lt;&gt;"",AF44&lt;&gt;""),ABS($AC44-AF44),AND($AC44="",AF44=""),"",OR($AC44&lt;&gt;"",AF44&lt;&gt;""),"-")</f>
        <v/>
      </c>
      <c r="CL44" s="120" t="str" cm="1">
        <f t="array" ref="CL44">_xlfn.IFS(AND($AC44&lt;&gt;"",AG44&lt;&gt;""),ABS($AC44-AG44),AND($AC44="",AG44=""),"",OR($AC44&lt;&gt;"",AG44&lt;&gt;""),"-")</f>
        <v/>
      </c>
      <c r="CM44" s="120" t="str" cm="1">
        <f t="array" ref="CM44">_xlfn.IFS(AND($AC44&lt;&gt;"",AH44&lt;&gt;""),ABS($AC44-AH44),AND($AC44="",AH44=""),"",OR($AC44&lt;&gt;"",AH44&lt;&gt;""),"-")</f>
        <v/>
      </c>
      <c r="CN44" s="120" t="str" cm="1">
        <f t="array" ref="CN44">_xlfn.IFS(AND($AC44&lt;&gt;"",AI44&lt;&gt;""),ABS($AC44-AI44),AND($AC44="",AI44=""),"",OR($AC44&lt;&gt;"",AI44&lt;&gt;""),"-")</f>
        <v/>
      </c>
      <c r="CO44" s="120" t="str" cm="1">
        <f t="array" ref="CO44">_xlfn.IFS(AND($AC44&lt;&gt;"",AJ44&lt;&gt;""),ABS($AC44-AJ44),AND($AC44="",AJ44=""),"",OR($AC44&lt;&gt;"",AJ44&lt;&gt;""),"-")</f>
        <v/>
      </c>
      <c r="CP44" s="121" t="str" cm="1">
        <f t="array" ref="CP44">_xlfn.IFS(AND($AD44&lt;&gt;"",AE44&lt;&gt;""),ABS($AD44-AE44),AND($AD44="",AE44=""),"",OR($AD44&lt;&gt;"",AE44&lt;&gt;""),"-")</f>
        <v/>
      </c>
      <c r="CQ44" s="120" t="str" cm="1">
        <f t="array" ref="CQ44">_xlfn.IFS(AND($AD44&lt;&gt;"",AF44&lt;&gt;""),ABS($AD44-AF44),AND($AD44="",AF44=""),"",OR($AD44&lt;&gt;"",AF44&lt;&gt;""),"-")</f>
        <v/>
      </c>
      <c r="CR44" s="120" t="str" cm="1">
        <f t="array" ref="CR44">_xlfn.IFS(AND($AD44&lt;&gt;"",AG44&lt;&gt;""),ABS($AD44-AG44),AND($AD44="",AG44=""),"",OR($AD44&lt;&gt;"",AG44&lt;&gt;""),"-")</f>
        <v/>
      </c>
      <c r="CS44" s="120" t="str" cm="1">
        <f t="array" ref="CS44">_xlfn.IFS(AND($AD44&lt;&gt;"",AH44&lt;&gt;""),ABS($AD44-AH44),AND($AD44="",AH44=""),"",OR($AD44&lt;&gt;"",AH44&lt;&gt;""),"-")</f>
        <v/>
      </c>
      <c r="CT44" s="120" t="str" cm="1">
        <f t="array" ref="CT44">_xlfn.IFS(AND($AD44&lt;&gt;"",AI44&lt;&gt;""),ABS($AD44-AI44),AND($AD44="",AI44=""),"",OR($AD44&lt;&gt;"",AI44&lt;&gt;""),"-")</f>
        <v/>
      </c>
      <c r="CU44" s="120" t="str" cm="1">
        <f t="array" ref="CU44">_xlfn.IFS(AND($AD44&lt;&gt;"",AJ44&lt;&gt;""),ABS($AD44-AJ44),AND($AD44="",AJ44=""),"",OR($AD44&lt;&gt;"",AJ44&lt;&gt;""),"-")</f>
        <v/>
      </c>
      <c r="CV44" s="121" t="str" cm="1">
        <f t="array" ref="CV44">_xlfn.IFS(AND($AE44&lt;&gt;"",AF44&lt;&gt;""),ABS($AE44-AF44),AND($AE44="",AF44=""),"",OR($AE44&lt;&gt;"",AF44&lt;&gt;""),"-")</f>
        <v/>
      </c>
      <c r="CW44" s="120" t="str" cm="1">
        <f t="array" ref="CW44">_xlfn.IFS(AND($AE44&lt;&gt;"",AG44&lt;&gt;""),ABS($AE44-AG44),AND($AE44="",AG44=""),"",OR($AE44&lt;&gt;"",AG44&lt;&gt;""),"-")</f>
        <v/>
      </c>
      <c r="CX44" s="120" t="str" cm="1">
        <f t="array" ref="CX44">_xlfn.IFS(AND($AE44&lt;&gt;"",AH44&lt;&gt;""),ABS($AE44-AH44),AND($AE44="",AH44=""),"",OR($AE44&lt;&gt;"",AH44&lt;&gt;""),"-")</f>
        <v/>
      </c>
      <c r="CY44" s="120" t="str" cm="1">
        <f t="array" ref="CY44">_xlfn.IFS(AND($AE44&lt;&gt;"",AI44&lt;&gt;""),ABS($AE44-AI44),AND($AE44="",AI44=""),"",OR($AE44&lt;&gt;"",AI44&lt;&gt;""),"-")</f>
        <v/>
      </c>
      <c r="CZ44" s="120" t="str" cm="1">
        <f t="array" ref="CZ44">_xlfn.IFS(AND($AE44&lt;&gt;"",AJ44&lt;&gt;""),ABS($AE44-AJ44),AND($AE44="",AJ44=""),"",OR($AE44&lt;&gt;"",AJ44&lt;&gt;""),"-")</f>
        <v/>
      </c>
      <c r="DA44" s="121" t="str" cm="1">
        <f t="array" ref="DA44">_xlfn.IFS(AND($AF44&lt;&gt;"",AG44&lt;&gt;""),ABS($AF44-AG44),AND($AF44="",AG44=""),"",OR($AF44&lt;&gt;"",AG44&lt;&gt;""),"-")</f>
        <v/>
      </c>
      <c r="DB44" s="120" t="str" cm="1">
        <f t="array" ref="DB44">_xlfn.IFS(AND($AF44&lt;&gt;"",AH44&lt;&gt;""),ABS($AF44-AH44),AND($AF44="",AH44=""),"",OR($AF44&lt;&gt;"",AH44&lt;&gt;""),"-")</f>
        <v/>
      </c>
      <c r="DC44" s="120" t="str" cm="1">
        <f t="array" ref="DC44">_xlfn.IFS(AND($AF44&lt;&gt;"",AI44&lt;&gt;""),ABS($AF44-AI44),AND($AF44="",AI44=""),"",OR($AF44&lt;&gt;"",AI44&lt;&gt;""),"-")</f>
        <v/>
      </c>
      <c r="DD44" s="120" t="str" cm="1">
        <f t="array" ref="DD44">_xlfn.IFS(AND($AF44&lt;&gt;"",AJ44&lt;&gt;""),ABS($AF44-AJ44),AND($AF44="",AJ44=""),"",OR($AF44&lt;&gt;"",AJ44&lt;&gt;""),"-")</f>
        <v/>
      </c>
      <c r="DE44" s="121" t="str" cm="1">
        <f t="array" ref="DE44">_xlfn.IFS(AND($AG44&lt;&gt;"",AH44&lt;&gt;""),ABS($AG44-AH44),AND($AG44="",AH44=""),"",OR($AG44&lt;&gt;"",AH44&lt;&gt;""),"-")</f>
        <v/>
      </c>
      <c r="DF44" s="120" t="str" cm="1">
        <f t="array" ref="DF44">_xlfn.IFS(AND($AG44&lt;&gt;"",AI44&lt;&gt;""),ABS($AG44-AI44),AND($AG44="",AI44=""),"",OR($AG44&lt;&gt;"",AI44&lt;&gt;""),"-")</f>
        <v/>
      </c>
      <c r="DG44" s="120" t="str" cm="1">
        <f t="array" ref="DG44">_xlfn.IFS(AND($AG44&lt;&gt;"",AJ44&lt;&gt;""),ABS($AG44-AJ44),AND($AG44="",AJ44=""),"",OR($AG44&lt;&gt;"",AJ44&lt;&gt;""),"-")</f>
        <v/>
      </c>
      <c r="DH44" s="121" t="str" cm="1">
        <f t="array" ref="DH44">_xlfn.IFS(AND($AH44&lt;&gt;"",AI44&lt;&gt;""),ABS($AH44-AI44),AND($AH44="",AI44=""),"",OR($AH44&lt;&gt;"",AI44&lt;&gt;""),"-")</f>
        <v/>
      </c>
      <c r="DI44" s="120" t="str" cm="1">
        <f t="array" ref="DI44">_xlfn.IFS(AND($AH44&lt;&gt;"",AJ44&lt;&gt;""),ABS($AH44-AJ44),AND($AH44="",AJ44=""),"",OR($AH44&lt;&gt;"",AJ44&lt;&gt;""),"-")</f>
        <v/>
      </c>
      <c r="DJ44" s="121" t="str" cm="1">
        <f t="array" ref="DJ44">_xlfn.IFS(AND($AI44&lt;&gt;"",AJ44&lt;&gt;""),ABS($AI44-AJ44),AND($AI44="",AJ44=""),"",OR($AI44&lt;&gt;"",AJ44&lt;&gt;""),"-")</f>
        <v/>
      </c>
    </row>
    <row r="45" spans="1:114" x14ac:dyDescent="0.2">
      <c r="A45" s="120" t="e">
        <f t="shared" si="9"/>
        <v>#DIV/0!</v>
      </c>
      <c r="B45" s="186" t="e">
        <f t="shared" si="10"/>
        <v>#DIV/0!</v>
      </c>
      <c r="C45" s="186" t="e">
        <f t="shared" si="11"/>
        <v>#DIV/0!</v>
      </c>
      <c r="D45" s="186" t="e">
        <f t="shared" si="12"/>
        <v>#DIV/0!</v>
      </c>
      <c r="E45" s="263">
        <f t="shared" si="13"/>
        <v>0</v>
      </c>
      <c r="F45" s="186">
        <f t="shared" si="14"/>
        <v>0</v>
      </c>
      <c r="G45" s="186" t="e">
        <f t="shared" si="15"/>
        <v>#DIV/0!</v>
      </c>
      <c r="H45" s="262" t="str">
        <f t="shared" si="16"/>
        <v/>
      </c>
      <c r="I45" s="187" t="str">
        <f t="shared" si="17"/>
        <v/>
      </c>
      <c r="J45" s="260" t="s">
        <v>172</v>
      </c>
      <c r="K45" s="259" t="e">
        <f>VLOOKUP($J45,Merged_couplings!$B:$BU,MATCH(K$1,Merged_couplings!$B$1:$BU$1,0),FALSE)</f>
        <v>#N/A</v>
      </c>
      <c r="L45" s="258" t="e">
        <f>VLOOKUP($J45,Merged_couplings!$B:$BU,MATCH(L$1,Merged_couplings!$B$1:$BU$1,0),FALSE)</f>
        <v>#N/A</v>
      </c>
      <c r="M45" s="258" t="e">
        <f>VLOOKUP($J45,Merged_couplings!$B:$BU,MATCH(M$1,Merged_couplings!$B$1:$BU$1,0),FALSE)</f>
        <v>#N/A</v>
      </c>
      <c r="N45" s="258" t="e">
        <f>VLOOKUP($J45,Merged_couplings!$B:$BU,MATCH(N$1,Merged_couplings!$B$1:$BU$1,0),FALSE)</f>
        <v>#N/A</v>
      </c>
      <c r="O45" s="258" t="e">
        <f>VLOOKUP($J45,Merged_couplings!$B:$BU,MATCH(O$1,Merged_couplings!$B$1:$BU$1,0),FALSE)</f>
        <v>#N/A</v>
      </c>
      <c r="P45" s="258" t="e">
        <f>VLOOKUP($J45,Merged_couplings!$B:$BU,MATCH(P$1,Merged_couplings!$B$1:$BU$1,0),FALSE)</f>
        <v>#N/A</v>
      </c>
      <c r="Q45" s="258" t="e">
        <f>VLOOKUP($J45,Merged_couplings!$B:$BU,MATCH(Q$1,Merged_couplings!$B$1:$BU$1,0),FALSE)</f>
        <v>#N/A</v>
      </c>
      <c r="R45" s="258" t="e">
        <f>VLOOKUP($J45,Merged_couplings!$B:$BU,MATCH(R$1,Merged_couplings!$B$1:$BU$1,0),FALSE)</f>
        <v>#N/A</v>
      </c>
      <c r="S45" s="258" t="e">
        <f>VLOOKUP($J45,Merged_couplings!$B:$BU,MATCH(S$1,Merged_couplings!$B$1:$BU$1,0),FALSE)</f>
        <v>#N/A</v>
      </c>
      <c r="T45" s="258" t="e">
        <f>VLOOKUP($J45,Merged_couplings!$B:$BU,MATCH(T$1,Merged_couplings!$B$1:$BU$1,0),FALSE)</f>
        <v>#N/A</v>
      </c>
      <c r="U45" s="258" t="e">
        <f>VLOOKUP($J45,Merged_couplings!$B:$BU,MATCH(U$1,Merged_couplings!$B$1:$BU$1,0),FALSE)</f>
        <v>#N/A</v>
      </c>
      <c r="V45" s="258" t="e">
        <f>VLOOKUP($J45,Merged_couplings!$B:$BU,MATCH(V$1,Merged_couplings!$B$1:$BU$1,0),FALSE)</f>
        <v>#N/A</v>
      </c>
      <c r="W45" s="258" t="e">
        <f>VLOOKUP($J45,Merged_couplings!$B:$BU,MATCH(W$1,Merged_couplings!$B$1:$BU$1,0),FALSE)</f>
        <v>#N/A</v>
      </c>
      <c r="X45" s="121" t="str">
        <f>_xlfn.IFNA(VLOOKUP($J45,Merged_couplings!$B:$R,MATCH(X$1,Merged_couplings!$B$1:$R$1,0),FALSE),"")</f>
        <v/>
      </c>
      <c r="Y45" s="120" t="str">
        <f>_xlfn.IFNA(VLOOKUP($J45,Merged_couplings!$B:$R,MATCH(Y$1,Merged_couplings!$B$1:$R$1,0),FALSE),"")</f>
        <v/>
      </c>
      <c r="Z45" s="120" t="str">
        <f>_xlfn.IFNA(VLOOKUP($J45,Merged_couplings!$B:$R,MATCH(Z$1,Merged_couplings!$B$1:$R$1,0),FALSE),"")</f>
        <v/>
      </c>
      <c r="AA45" s="120" t="str">
        <f>_xlfn.IFNA(VLOOKUP($J45,Merged_couplings!$B:$R,MATCH(AA$1,Merged_couplings!$B$1:$R$1,0),FALSE),"")</f>
        <v/>
      </c>
      <c r="AB45" s="120" t="str">
        <f>_xlfn.IFNA(VLOOKUP($J45,Merged_couplings!$B:$R,MATCH(AB$1,Merged_couplings!$B$1:$R$1,0),FALSE),"")</f>
        <v/>
      </c>
      <c r="AC45" s="120" t="str">
        <f>_xlfn.IFNA(VLOOKUP($J45,Merged_couplings!$B:$R,MATCH(AC$1,Merged_couplings!$B$1:$R$1,0),FALSE),"")</f>
        <v/>
      </c>
      <c r="AD45" s="120" t="str">
        <f>_xlfn.IFNA(VLOOKUP($J45,Merged_couplings!$B:$R,MATCH(AD$1,Merged_couplings!$B$1:$R$1,0),FALSE),"")</f>
        <v/>
      </c>
      <c r="AE45" s="120" t="str">
        <f>_xlfn.IFNA(VLOOKUP($J45,Merged_couplings!$B:$R,MATCH(AE$1,Merged_couplings!$B$1:$R$1,0),FALSE),"")</f>
        <v/>
      </c>
      <c r="AF45" s="120" t="str">
        <f>_xlfn.IFNA(VLOOKUP($J45,Merged_couplings!$B:$R,MATCH(AF$1,Merged_couplings!$B$1:$R$1,0),FALSE),"")</f>
        <v/>
      </c>
      <c r="AG45" s="120" t="str">
        <f>_xlfn.IFNA(VLOOKUP($J45,Merged_couplings!$B:$R,MATCH(AG$1,Merged_couplings!$B$1:$R$1,0),FALSE),"")</f>
        <v/>
      </c>
      <c r="AH45" s="120" t="str">
        <f>_xlfn.IFNA(VLOOKUP($J45,Merged_couplings!$B:$R,MATCH(AH$1,Merged_couplings!$B$1:$R$1,0),FALSE),"")</f>
        <v/>
      </c>
      <c r="AI45" s="120" t="str">
        <f>_xlfn.IFNA(VLOOKUP($J45,Merged_couplings!$B:$R,MATCH(AI$1,Merged_couplings!$B$1:$R$1,0),FALSE),"")</f>
        <v/>
      </c>
      <c r="AJ45" s="120" t="str">
        <f>_xlfn.IFNA(VLOOKUP($J45,Merged_couplings!$B:$R,MATCH(AJ$1,Merged_couplings!$B$1:$R$1,0),FALSE),"")</f>
        <v/>
      </c>
      <c r="AK45" s="123" t="str" cm="1">
        <f t="array" ref="AK45">_xlfn.IFS(AND($X45&lt;&gt;"",Y45&lt;&gt;""),ABS($X45-Y45),AND($X45="",Y45=""),"",OR($X45&lt;&gt;"",Y45&lt;&gt;""),"-")</f>
        <v/>
      </c>
      <c r="AL45" s="122" t="str" cm="1">
        <f t="array" ref="AL45">_xlfn.IFS(AND($X45&lt;&gt;"",Z45&lt;&gt;""),ABS($X45-Z45),AND($X45="",Z45=""),"",OR($X45&lt;&gt;"",Z45&lt;&gt;""),"-")</f>
        <v/>
      </c>
      <c r="AM45" s="122" t="str" cm="1">
        <f t="array" ref="AM45">_xlfn.IFS(AND($X45&lt;&gt;"",AA45&lt;&gt;""),ABS($X45-AA45),AND($X45="",AA45=""),"",OR($X45&lt;&gt;"",AA45&lt;&gt;""),"-")</f>
        <v/>
      </c>
      <c r="AN45" s="122" t="str" cm="1">
        <f t="array" ref="AN45">_xlfn.IFS(AND($X45&lt;&gt;"",AB45&lt;&gt;""),ABS($X45-AB45),AND($X45="",AB45=""),"",OR($X45&lt;&gt;"",AB45&lt;&gt;""),"-")</f>
        <v/>
      </c>
      <c r="AO45" s="122" t="str" cm="1">
        <f t="array" ref="AO45">_xlfn.IFS(AND($X45&lt;&gt;"",AC45&lt;&gt;""),ABS($X45-AC45),AND($X45="",AC45=""),"",OR($X45&lt;&gt;"",AC45&lt;&gt;""),"-")</f>
        <v/>
      </c>
      <c r="AP45" s="122" t="str" cm="1">
        <f t="array" ref="AP45">_xlfn.IFS(AND($X45&lt;&gt;"",AD45&lt;&gt;""),ABS($X45-AD45),AND($X45="",AD45=""),"",OR($X45&lt;&gt;"",AD45&lt;&gt;""),"-")</f>
        <v/>
      </c>
      <c r="AQ45" s="122" t="str" cm="1">
        <f t="array" ref="AQ45">_xlfn.IFS(AND($X45&lt;&gt;"",AE45&lt;&gt;""),ABS($X45-AE45),AND($X45="",AE45=""),"",OR($X45&lt;&gt;"",AE45&lt;&gt;""),"-")</f>
        <v/>
      </c>
      <c r="AR45" s="122" t="str" cm="1">
        <f t="array" ref="AR45">_xlfn.IFS(AND($X45&lt;&gt;"",AF45&lt;&gt;""),ABS($X45-AF45),AND($X45="",AF45=""),"",OR($X45&lt;&gt;"",AF45&lt;&gt;""),"-")</f>
        <v/>
      </c>
      <c r="AS45" s="122" t="str" cm="1">
        <f t="array" ref="AS45">_xlfn.IFS(AND($X45&lt;&gt;"",AG45&lt;&gt;""),ABS($X45-AG45),AND($X45="",AG45=""),"",OR($X45&lt;&gt;"",AG45&lt;&gt;""),"-")</f>
        <v/>
      </c>
      <c r="AT45" s="122" t="str" cm="1">
        <f t="array" ref="AT45">_xlfn.IFS(AND($X45&lt;&gt;"",AH45&lt;&gt;""),ABS($X45-AH45),AND($X45="",AH45=""),"",OR($X45&lt;&gt;"",AH45&lt;&gt;""),"-")</f>
        <v/>
      </c>
      <c r="AU45" s="122" t="str" cm="1">
        <f t="array" ref="AU45">_xlfn.IFS(AND($X45&lt;&gt;"",AI45&lt;&gt;""),ABS($X45-AI45),AND($X45="",AI45=""),"",OR($X45&lt;&gt;"",AI45&lt;&gt;""),"-")</f>
        <v/>
      </c>
      <c r="AV45" s="122" t="str" cm="1">
        <f t="array" ref="AV45">_xlfn.IFS(AND($X45&lt;&gt;"",AJ45&lt;&gt;""),ABS($X45-AJ45),AND($X45="",AJ45=""),"",OR($X45&lt;&gt;"",AJ45&lt;&gt;""),"-")</f>
        <v/>
      </c>
      <c r="AW45" s="123" t="str" cm="1">
        <f t="array" ref="AW45">_xlfn.IFS(AND($Y45&lt;&gt;"",Z45&lt;&gt;""),ABS($Y45-Z45),AND($Y45="",Z45=""),"",OR($Y45&lt;&gt;"",Z45&lt;&gt;""),"-")</f>
        <v/>
      </c>
      <c r="AX45" s="122" t="str" cm="1">
        <f t="array" ref="AX45">_xlfn.IFS(AND($Y45&lt;&gt;"",AA45&lt;&gt;""),ABS($Y45-AA45),AND($Y45="",AA45=""),"",OR($Y45&lt;&gt;"",AA45&lt;&gt;""),"-")</f>
        <v/>
      </c>
      <c r="AY45" s="122" t="str" cm="1">
        <f t="array" ref="AY45">_xlfn.IFS(AND($Y45&lt;&gt;"",AB45&lt;&gt;""),ABS($Y45-AB45),AND($Y45="",AB45=""),"",OR($Y45&lt;&gt;"",AB45&lt;&gt;""),"-")</f>
        <v/>
      </c>
      <c r="AZ45" s="122" t="str" cm="1">
        <f t="array" ref="AZ45">_xlfn.IFS(AND($Y45&lt;&gt;"",AC45&lt;&gt;""),ABS($Y45-AC45),AND($Y45="",AC45=""),"",OR($Y45&lt;&gt;"",AC45&lt;&gt;""),"-")</f>
        <v/>
      </c>
      <c r="BA45" s="122" t="str" cm="1">
        <f t="array" ref="BA45">_xlfn.IFS(AND($Y45&lt;&gt;"",AD45&lt;&gt;""),ABS($Y45-AD45),AND($Y45="",AD45=""),"",OR($Y45&lt;&gt;"",AD45&lt;&gt;""),"-")</f>
        <v/>
      </c>
      <c r="BB45" s="122" t="str" cm="1">
        <f t="array" ref="BB45">_xlfn.IFS(AND($Y45&lt;&gt;"",AE45&lt;&gt;""),ABS($Y45-AE45),AND($Y45="",AE45=""),"",OR($Y45&lt;&gt;"",AE45&lt;&gt;""),"-")</f>
        <v/>
      </c>
      <c r="BC45" s="122" t="str" cm="1">
        <f t="array" ref="BC45">_xlfn.IFS(AND($Y45&lt;&gt;"",AF45&lt;&gt;""),ABS($Y45-AF45),AND($Y45="",AF45=""),"",OR($Y45&lt;&gt;"",AF45&lt;&gt;""),"-")</f>
        <v/>
      </c>
      <c r="BD45" s="122" t="str" cm="1">
        <f t="array" ref="BD45">_xlfn.IFS(AND($Y45&lt;&gt;"",AG45&lt;&gt;""),ABS($Y45-AG45),AND($Y45="",AG45=""),"",OR($Y45&lt;&gt;"",AG45&lt;&gt;""),"-")</f>
        <v/>
      </c>
      <c r="BE45" s="122" t="str" cm="1">
        <f t="array" ref="BE45">_xlfn.IFS(AND($Y45&lt;&gt;"",AH45&lt;&gt;""),ABS($Y45-AH45),AND($Y45="",AH45=""),"",OR($Y45&lt;&gt;"",AH45&lt;&gt;""),"-")</f>
        <v/>
      </c>
      <c r="BF45" s="122" t="str" cm="1">
        <f t="array" ref="BF45">_xlfn.IFS(AND($Y45&lt;&gt;"",AI45&lt;&gt;""),ABS($Y45-AI45),AND($Y45="",AI45=""),"",OR($Y45&lt;&gt;"",AI45&lt;&gt;""),"-")</f>
        <v/>
      </c>
      <c r="BG45" s="122" t="str" cm="1">
        <f t="array" ref="BG45">_xlfn.IFS(AND($Y45&lt;&gt;"",AJ45&lt;&gt;""),ABS($Y45-AJ45),AND($Y45="",AJ45=""),"",OR($Y45&lt;&gt;"",AJ45&lt;&gt;""),"-")</f>
        <v/>
      </c>
      <c r="BH45" s="121" t="str" cm="1">
        <f t="array" ref="BH45">_xlfn.IFS(AND($Z45&lt;&gt;"",AA45&lt;&gt;""),ABS($Z45-AA45),AND($Z45="",AA45=""),"",OR($Z45&lt;&gt;"",AA45&lt;&gt;""),"-")</f>
        <v/>
      </c>
      <c r="BI45" s="120" t="str" cm="1">
        <f t="array" ref="BI45">_xlfn.IFS(AND($Z45&lt;&gt;"",AB45&lt;&gt;""),ABS($Z45-AB45),AND($Z45="",AB45=""),"",OR($Z45&lt;&gt;"",AB45&lt;&gt;""),"-")</f>
        <v/>
      </c>
      <c r="BJ45" s="120" t="str" cm="1">
        <f t="array" ref="BJ45">_xlfn.IFS(AND($Z45&lt;&gt;"",AC45&lt;&gt;""),ABS($Z45-AC45),AND($Z45="",AC45=""),"",OR($Z45&lt;&gt;"",AC45&lt;&gt;""),"-")</f>
        <v/>
      </c>
      <c r="BK45" s="120" t="str" cm="1">
        <f t="array" ref="BK45">_xlfn.IFS(AND($Z45&lt;&gt;"",AD45&lt;&gt;""),ABS($Z45-AD45),AND($Z45="",AD45=""),"",OR($Z45&lt;&gt;"",AD45&lt;&gt;""),"-")</f>
        <v/>
      </c>
      <c r="BL45" s="120" t="str" cm="1">
        <f t="array" ref="BL45">_xlfn.IFS(AND($Z45&lt;&gt;"",AE45&lt;&gt;""),ABS($Z45-AE45),AND($Z45="",AE45=""),"",OR($Z45&lt;&gt;"",AE45&lt;&gt;""),"-")</f>
        <v/>
      </c>
      <c r="BM45" s="120" t="str" cm="1">
        <f t="array" ref="BM45">_xlfn.IFS(AND($Z45&lt;&gt;"",AF45&lt;&gt;""),ABS($Z45-AF45),AND($Z45="",AF45=""),"",OR($Z45&lt;&gt;"",AF45&lt;&gt;""),"-")</f>
        <v/>
      </c>
      <c r="BN45" s="120" t="str" cm="1">
        <f t="array" ref="BN45">_xlfn.IFS(AND($Z45&lt;&gt;"",AG45&lt;&gt;""),ABS($Z45-AG45),AND($Z45="",AG45=""),"",OR($Z45&lt;&gt;"",AG45&lt;&gt;""),"-")</f>
        <v/>
      </c>
      <c r="BO45" s="120" t="str" cm="1">
        <f t="array" ref="BO45">_xlfn.IFS(AND($Z45&lt;&gt;"",AH45&lt;&gt;""),ABS($Z45-AH45),AND($Z45="",AH45=""),"",OR($Z45&lt;&gt;"",AH45&lt;&gt;""),"-")</f>
        <v/>
      </c>
      <c r="BP45" s="120" t="str" cm="1">
        <f t="array" ref="BP45">_xlfn.IFS(AND($Z45&lt;&gt;"",AI45&lt;&gt;""),ABS($Z45-AI45),AND($Z45="",AI45=""),"",OR($Z45&lt;&gt;"",AI45&lt;&gt;""),"-")</f>
        <v/>
      </c>
      <c r="BQ45" s="120" t="str" cm="1">
        <f t="array" ref="BQ45">_xlfn.IFS(AND($Z45&lt;&gt;"",AJ45&lt;&gt;""),ABS($Z45-AJ45),AND($Z45="",AJ45=""),"",OR($Z45&lt;&gt;"",AJ45&lt;&gt;""),"-")</f>
        <v/>
      </c>
      <c r="BR45" s="121" t="str" cm="1">
        <f t="array" ref="BR45">_xlfn.IFS(AND($AA45&lt;&gt;"",AB45&lt;&gt;""),ABS($AA45-AB45),AND($AA45="",AB45=""),"",OR($AA45&lt;&gt;"",AB45&lt;&gt;""),"-")</f>
        <v/>
      </c>
      <c r="BS45" s="120" t="str" cm="1">
        <f t="array" ref="BS45">_xlfn.IFS(AND($AA45&lt;&gt;"",AC45&lt;&gt;""),ABS($AA45-AC45),AND($AA45="",AC45=""),"",OR($AA45&lt;&gt;"",AC45&lt;&gt;""),"-")</f>
        <v/>
      </c>
      <c r="BT45" s="120" t="str" cm="1">
        <f t="array" ref="BT45">_xlfn.IFS(AND($AA45&lt;&gt;"",AD45&lt;&gt;""),ABS($AA45-AD45),AND($AA45="",AD45=""),"",OR($AA45&lt;&gt;"",AD45&lt;&gt;""),"-")</f>
        <v/>
      </c>
      <c r="BU45" s="120" t="str" cm="1">
        <f t="array" ref="BU45">_xlfn.IFS(AND($AA45&lt;&gt;"",AE45&lt;&gt;""),ABS($AA45-AE45),AND($AA45="",AE45=""),"",OR($AA45&lt;&gt;"",AE45&lt;&gt;""),"-")</f>
        <v/>
      </c>
      <c r="BV45" s="120" t="str" cm="1">
        <f t="array" ref="BV45">_xlfn.IFS(AND($AA45&lt;&gt;"",AF45&lt;&gt;""),ABS($AA45-AF45),AND($AA45="",AF45=""),"",OR($AA45&lt;&gt;"",AF45&lt;&gt;""),"-")</f>
        <v/>
      </c>
      <c r="BW45" s="120" t="str" cm="1">
        <f t="array" ref="BW45">_xlfn.IFS(AND($AA45&lt;&gt;"",AG45&lt;&gt;""),ABS($AA45-AG45),AND($AA45="",AG45=""),"",OR($AA45&lt;&gt;"",AG45&lt;&gt;""),"-")</f>
        <v/>
      </c>
      <c r="BX45" s="120" t="str" cm="1">
        <f t="array" ref="BX45">_xlfn.IFS(AND($AA45&lt;&gt;"",AH45&lt;&gt;""),ABS($AA45-AH45),AND($AA45="",AH45=""),"",OR($AA45&lt;&gt;"",AH45&lt;&gt;""),"-")</f>
        <v/>
      </c>
      <c r="BY45" s="120" t="str" cm="1">
        <f t="array" ref="BY45">_xlfn.IFS(AND($AA45&lt;&gt;"",AI45&lt;&gt;""),ABS($AA45-AI45),AND($AA45="",AI45=""),"",OR($AA45&lt;&gt;"",AI45&lt;&gt;""),"-")</f>
        <v/>
      </c>
      <c r="BZ45" s="120" t="str" cm="1">
        <f t="array" ref="BZ45">_xlfn.IFS(AND($AA45&lt;&gt;"",AJ45&lt;&gt;""),ABS($AA45-AJ45),AND($AA45="",AJ45=""),"",OR($AA45&lt;&gt;"",AJ45&lt;&gt;""),"-")</f>
        <v/>
      </c>
      <c r="CA45" s="121" t="str" cm="1">
        <f t="array" ref="CA45">_xlfn.IFS(AND($AB45&lt;&gt;"",AC45&lt;&gt;""),ABS($AB45-AC45),AND($AB45="",AC45=""),"",OR($AB45&lt;&gt;"",AC45&lt;&gt;""),"-")</f>
        <v/>
      </c>
      <c r="CB45" s="120" t="str" cm="1">
        <f t="array" ref="CB45">_xlfn.IFS(AND($AB45&lt;&gt;"",AD45&lt;&gt;""),ABS($AB45-AD45),AND($AB45="",AD45=""),"",OR($AB45&lt;&gt;"",AD45&lt;&gt;""),"-")</f>
        <v/>
      </c>
      <c r="CC45" s="120" t="str" cm="1">
        <f t="array" ref="CC45">_xlfn.IFS(AND($AB45&lt;&gt;"",AE45&lt;&gt;""),ABS($AB45-AE45),AND($AB45="",AE45=""),"",OR($AB45&lt;&gt;"",AE45&lt;&gt;""),"-")</f>
        <v/>
      </c>
      <c r="CD45" s="120" t="str" cm="1">
        <f t="array" ref="CD45">_xlfn.IFS(AND($AB45&lt;&gt;"",AF45&lt;&gt;""),ABS($AB45-AF45),AND($AB45="",AF45=""),"",OR($AB45&lt;&gt;"",AF45&lt;&gt;""),"-")</f>
        <v/>
      </c>
      <c r="CE45" s="120" t="str" cm="1">
        <f t="array" ref="CE45">_xlfn.IFS(AND($AB45&lt;&gt;"",AG45&lt;&gt;""),ABS($AB45-AG45),AND($AB45="",AG45=""),"",OR($AB45&lt;&gt;"",AG45&lt;&gt;""),"-")</f>
        <v/>
      </c>
      <c r="CF45" s="120" t="str" cm="1">
        <f t="array" ref="CF45">_xlfn.IFS(AND($AB45&lt;&gt;"",AH45&lt;&gt;""),ABS($AB45-AH45),AND($AB45="",AH45=""),"",OR($AB45&lt;&gt;"",AH45&lt;&gt;""),"-")</f>
        <v/>
      </c>
      <c r="CG45" s="120" t="str" cm="1">
        <f t="array" ref="CG45">_xlfn.IFS(AND($AB45&lt;&gt;"",AI45&lt;&gt;""),ABS($AB45-AI45),AND($AB45="",AI45=""),"",OR($AB45&lt;&gt;"",AI45&lt;&gt;""),"-")</f>
        <v/>
      </c>
      <c r="CH45" s="120" t="str" cm="1">
        <f t="array" ref="CH45">_xlfn.IFS(AND($AB45&lt;&gt;"",AJ45&lt;&gt;""),ABS($AB45-AJ45),AND($AB45="",AJ45=""),"",OR($AB45&lt;&gt;"",AJ45&lt;&gt;""),"-")</f>
        <v/>
      </c>
      <c r="CI45" s="121" t="str" cm="1">
        <f t="array" ref="CI45">_xlfn.IFS(AND($AC45&lt;&gt;"",AD45&lt;&gt;""),ABS($AC45-AD45),AND($AC45="",AD45=""),"",OR($AC45&lt;&gt;"",AD45&lt;&gt;""),"-")</f>
        <v/>
      </c>
      <c r="CJ45" s="120" t="str" cm="1">
        <f t="array" ref="CJ45">_xlfn.IFS(AND($AC45&lt;&gt;"",AE45&lt;&gt;""),ABS($AC45-AE45),AND($AC45="",AE45=""),"",OR($AC45&lt;&gt;"",AE45&lt;&gt;""),"-")</f>
        <v/>
      </c>
      <c r="CK45" s="120" t="str" cm="1">
        <f t="array" ref="CK45">_xlfn.IFS(AND($AC45&lt;&gt;"",AF45&lt;&gt;""),ABS($AC45-AF45),AND($AC45="",AF45=""),"",OR($AC45&lt;&gt;"",AF45&lt;&gt;""),"-")</f>
        <v/>
      </c>
      <c r="CL45" s="120" t="str" cm="1">
        <f t="array" ref="CL45">_xlfn.IFS(AND($AC45&lt;&gt;"",AG45&lt;&gt;""),ABS($AC45-AG45),AND($AC45="",AG45=""),"",OR($AC45&lt;&gt;"",AG45&lt;&gt;""),"-")</f>
        <v/>
      </c>
      <c r="CM45" s="120" t="str" cm="1">
        <f t="array" ref="CM45">_xlfn.IFS(AND($AC45&lt;&gt;"",AH45&lt;&gt;""),ABS($AC45-AH45),AND($AC45="",AH45=""),"",OR($AC45&lt;&gt;"",AH45&lt;&gt;""),"-")</f>
        <v/>
      </c>
      <c r="CN45" s="120" t="str" cm="1">
        <f t="array" ref="CN45">_xlfn.IFS(AND($AC45&lt;&gt;"",AI45&lt;&gt;""),ABS($AC45-AI45),AND($AC45="",AI45=""),"",OR($AC45&lt;&gt;"",AI45&lt;&gt;""),"-")</f>
        <v/>
      </c>
      <c r="CO45" s="120" t="str" cm="1">
        <f t="array" ref="CO45">_xlfn.IFS(AND($AC45&lt;&gt;"",AJ45&lt;&gt;""),ABS($AC45-AJ45),AND($AC45="",AJ45=""),"",OR($AC45&lt;&gt;"",AJ45&lt;&gt;""),"-")</f>
        <v/>
      </c>
      <c r="CP45" s="121" t="str" cm="1">
        <f t="array" ref="CP45">_xlfn.IFS(AND($AD45&lt;&gt;"",AE45&lt;&gt;""),ABS($AD45-AE45),AND($AD45="",AE45=""),"",OR($AD45&lt;&gt;"",AE45&lt;&gt;""),"-")</f>
        <v/>
      </c>
      <c r="CQ45" s="120" t="str" cm="1">
        <f t="array" ref="CQ45">_xlfn.IFS(AND($AD45&lt;&gt;"",AF45&lt;&gt;""),ABS($AD45-AF45),AND($AD45="",AF45=""),"",OR($AD45&lt;&gt;"",AF45&lt;&gt;""),"-")</f>
        <v/>
      </c>
      <c r="CR45" s="120" t="str" cm="1">
        <f t="array" ref="CR45">_xlfn.IFS(AND($AD45&lt;&gt;"",AG45&lt;&gt;""),ABS($AD45-AG45),AND($AD45="",AG45=""),"",OR($AD45&lt;&gt;"",AG45&lt;&gt;""),"-")</f>
        <v/>
      </c>
      <c r="CS45" s="120" t="str" cm="1">
        <f t="array" ref="CS45">_xlfn.IFS(AND($AD45&lt;&gt;"",AH45&lt;&gt;""),ABS($AD45-AH45),AND($AD45="",AH45=""),"",OR($AD45&lt;&gt;"",AH45&lt;&gt;""),"-")</f>
        <v/>
      </c>
      <c r="CT45" s="120" t="str" cm="1">
        <f t="array" ref="CT45">_xlfn.IFS(AND($AD45&lt;&gt;"",AI45&lt;&gt;""),ABS($AD45-AI45),AND($AD45="",AI45=""),"",OR($AD45&lt;&gt;"",AI45&lt;&gt;""),"-")</f>
        <v/>
      </c>
      <c r="CU45" s="120" t="str" cm="1">
        <f t="array" ref="CU45">_xlfn.IFS(AND($AD45&lt;&gt;"",AJ45&lt;&gt;""),ABS($AD45-AJ45),AND($AD45="",AJ45=""),"",OR($AD45&lt;&gt;"",AJ45&lt;&gt;""),"-")</f>
        <v/>
      </c>
      <c r="CV45" s="121" t="str" cm="1">
        <f t="array" ref="CV45">_xlfn.IFS(AND($AE45&lt;&gt;"",AF45&lt;&gt;""),ABS($AE45-AF45),AND($AE45="",AF45=""),"",OR($AE45&lt;&gt;"",AF45&lt;&gt;""),"-")</f>
        <v/>
      </c>
      <c r="CW45" s="120" t="str" cm="1">
        <f t="array" ref="CW45">_xlfn.IFS(AND($AE45&lt;&gt;"",AG45&lt;&gt;""),ABS($AE45-AG45),AND($AE45="",AG45=""),"",OR($AE45&lt;&gt;"",AG45&lt;&gt;""),"-")</f>
        <v/>
      </c>
      <c r="CX45" s="120" t="str" cm="1">
        <f t="array" ref="CX45">_xlfn.IFS(AND($AE45&lt;&gt;"",AH45&lt;&gt;""),ABS($AE45-AH45),AND($AE45="",AH45=""),"",OR($AE45&lt;&gt;"",AH45&lt;&gt;""),"-")</f>
        <v/>
      </c>
      <c r="CY45" s="120" t="str" cm="1">
        <f t="array" ref="CY45">_xlfn.IFS(AND($AE45&lt;&gt;"",AI45&lt;&gt;""),ABS($AE45-AI45),AND($AE45="",AI45=""),"",OR($AE45&lt;&gt;"",AI45&lt;&gt;""),"-")</f>
        <v/>
      </c>
      <c r="CZ45" s="120" t="str" cm="1">
        <f t="array" ref="CZ45">_xlfn.IFS(AND($AE45&lt;&gt;"",AJ45&lt;&gt;""),ABS($AE45-AJ45),AND($AE45="",AJ45=""),"",OR($AE45&lt;&gt;"",AJ45&lt;&gt;""),"-")</f>
        <v/>
      </c>
      <c r="DA45" s="121" t="str" cm="1">
        <f t="array" ref="DA45">_xlfn.IFS(AND($AF45&lt;&gt;"",AG45&lt;&gt;""),ABS($AF45-AG45),AND($AF45="",AG45=""),"",OR($AF45&lt;&gt;"",AG45&lt;&gt;""),"-")</f>
        <v/>
      </c>
      <c r="DB45" s="120" t="str" cm="1">
        <f t="array" ref="DB45">_xlfn.IFS(AND($AF45&lt;&gt;"",AH45&lt;&gt;""),ABS($AF45-AH45),AND($AF45="",AH45=""),"",OR($AF45&lt;&gt;"",AH45&lt;&gt;""),"-")</f>
        <v/>
      </c>
      <c r="DC45" s="120" t="str" cm="1">
        <f t="array" ref="DC45">_xlfn.IFS(AND($AF45&lt;&gt;"",AI45&lt;&gt;""),ABS($AF45-AI45),AND($AF45="",AI45=""),"",OR($AF45&lt;&gt;"",AI45&lt;&gt;""),"-")</f>
        <v/>
      </c>
      <c r="DD45" s="120" t="str" cm="1">
        <f t="array" ref="DD45">_xlfn.IFS(AND($AF45&lt;&gt;"",AJ45&lt;&gt;""),ABS($AF45-AJ45),AND($AF45="",AJ45=""),"",OR($AF45&lt;&gt;"",AJ45&lt;&gt;""),"-")</f>
        <v/>
      </c>
      <c r="DE45" s="121" t="str" cm="1">
        <f t="array" ref="DE45">_xlfn.IFS(AND($AG45&lt;&gt;"",AH45&lt;&gt;""),ABS($AG45-AH45),AND($AG45="",AH45=""),"",OR($AG45&lt;&gt;"",AH45&lt;&gt;""),"-")</f>
        <v/>
      </c>
      <c r="DF45" s="120" t="str" cm="1">
        <f t="array" ref="DF45">_xlfn.IFS(AND($AG45&lt;&gt;"",AI45&lt;&gt;""),ABS($AG45-AI45),AND($AG45="",AI45=""),"",OR($AG45&lt;&gt;"",AI45&lt;&gt;""),"-")</f>
        <v/>
      </c>
      <c r="DG45" s="120" t="str" cm="1">
        <f t="array" ref="DG45">_xlfn.IFS(AND($AG45&lt;&gt;"",AJ45&lt;&gt;""),ABS($AG45-AJ45),AND($AG45="",AJ45=""),"",OR($AG45&lt;&gt;"",AJ45&lt;&gt;""),"-")</f>
        <v/>
      </c>
      <c r="DH45" s="121" t="str" cm="1">
        <f t="array" ref="DH45">_xlfn.IFS(AND($AH45&lt;&gt;"",AI45&lt;&gt;""),ABS($AH45-AI45),AND($AH45="",AI45=""),"",OR($AH45&lt;&gt;"",AI45&lt;&gt;""),"-")</f>
        <v/>
      </c>
      <c r="DI45" s="120" t="str" cm="1">
        <f t="array" ref="DI45">_xlfn.IFS(AND($AH45&lt;&gt;"",AJ45&lt;&gt;""),ABS($AH45-AJ45),AND($AH45="",AJ45=""),"",OR($AH45&lt;&gt;"",AJ45&lt;&gt;""),"-")</f>
        <v/>
      </c>
      <c r="DJ45" s="121" t="str" cm="1">
        <f t="array" ref="DJ45">_xlfn.IFS(AND($AI45&lt;&gt;"",AJ45&lt;&gt;""),ABS($AI45-AJ45),AND($AI45="",AJ45=""),"",OR($AI45&lt;&gt;"",AJ45&lt;&gt;""),"-")</f>
        <v/>
      </c>
    </row>
    <row r="46" spans="1:114" x14ac:dyDescent="0.2">
      <c r="A46" s="120" t="e">
        <f t="shared" si="9"/>
        <v>#DIV/0!</v>
      </c>
      <c r="B46" s="186" t="e">
        <f t="shared" si="10"/>
        <v>#DIV/0!</v>
      </c>
      <c r="C46" s="186" t="e">
        <f t="shared" si="11"/>
        <v>#DIV/0!</v>
      </c>
      <c r="D46" s="186" t="e">
        <f t="shared" si="12"/>
        <v>#DIV/0!</v>
      </c>
      <c r="E46" s="263">
        <f t="shared" si="13"/>
        <v>0</v>
      </c>
      <c r="F46" s="186">
        <f t="shared" si="14"/>
        <v>0</v>
      </c>
      <c r="G46" s="186" t="e">
        <f t="shared" si="15"/>
        <v>#DIV/0!</v>
      </c>
      <c r="H46" s="262" t="str">
        <f t="shared" si="16"/>
        <v/>
      </c>
      <c r="I46" s="187" t="str">
        <f t="shared" si="17"/>
        <v/>
      </c>
      <c r="J46" s="260" t="s">
        <v>173</v>
      </c>
      <c r="K46" s="259" t="e">
        <f>VLOOKUP($J46,Merged_couplings!$B:$BU,MATCH(K$1,Merged_couplings!$B$1:$BU$1,0),FALSE)</f>
        <v>#N/A</v>
      </c>
      <c r="L46" s="258" t="e">
        <f>VLOOKUP($J46,Merged_couplings!$B:$BU,MATCH(L$1,Merged_couplings!$B$1:$BU$1,0),FALSE)</f>
        <v>#N/A</v>
      </c>
      <c r="M46" s="258" t="e">
        <f>VLOOKUP($J46,Merged_couplings!$B:$BU,MATCH(M$1,Merged_couplings!$B$1:$BU$1,0),FALSE)</f>
        <v>#N/A</v>
      </c>
      <c r="N46" s="258" t="e">
        <f>VLOOKUP($J46,Merged_couplings!$B:$BU,MATCH(N$1,Merged_couplings!$B$1:$BU$1,0),FALSE)</f>
        <v>#N/A</v>
      </c>
      <c r="O46" s="258" t="e">
        <f>VLOOKUP($J46,Merged_couplings!$B:$BU,MATCH(O$1,Merged_couplings!$B$1:$BU$1,0),FALSE)</f>
        <v>#N/A</v>
      </c>
      <c r="P46" s="258" t="e">
        <f>VLOOKUP($J46,Merged_couplings!$B:$BU,MATCH(P$1,Merged_couplings!$B$1:$BU$1,0),FALSE)</f>
        <v>#N/A</v>
      </c>
      <c r="Q46" s="258" t="e">
        <f>VLOOKUP($J46,Merged_couplings!$B:$BU,MATCH(Q$1,Merged_couplings!$B$1:$BU$1,0),FALSE)</f>
        <v>#N/A</v>
      </c>
      <c r="R46" s="258" t="e">
        <f>VLOOKUP($J46,Merged_couplings!$B:$BU,MATCH(R$1,Merged_couplings!$B$1:$BU$1,0),FALSE)</f>
        <v>#N/A</v>
      </c>
      <c r="S46" s="258" t="e">
        <f>VLOOKUP($J46,Merged_couplings!$B:$BU,MATCH(S$1,Merged_couplings!$B$1:$BU$1,0),FALSE)</f>
        <v>#N/A</v>
      </c>
      <c r="T46" s="258" t="e">
        <f>VLOOKUP($J46,Merged_couplings!$B:$BU,MATCH(T$1,Merged_couplings!$B$1:$BU$1,0),FALSE)</f>
        <v>#N/A</v>
      </c>
      <c r="U46" s="258" t="e">
        <f>VLOOKUP($J46,Merged_couplings!$B:$BU,MATCH(U$1,Merged_couplings!$B$1:$BU$1,0),FALSE)</f>
        <v>#N/A</v>
      </c>
      <c r="V46" s="258" t="e">
        <f>VLOOKUP($J46,Merged_couplings!$B:$BU,MATCH(V$1,Merged_couplings!$B$1:$BU$1,0),FALSE)</f>
        <v>#N/A</v>
      </c>
      <c r="W46" s="258" t="e">
        <f>VLOOKUP($J46,Merged_couplings!$B:$BU,MATCH(W$1,Merged_couplings!$B$1:$BU$1,0),FALSE)</f>
        <v>#N/A</v>
      </c>
      <c r="X46" s="121" t="str">
        <f>_xlfn.IFNA(VLOOKUP($J46,Merged_couplings!$B:$R,MATCH(X$1,Merged_couplings!$B$1:$R$1,0),FALSE),"")</f>
        <v/>
      </c>
      <c r="Y46" s="120" t="str">
        <f>_xlfn.IFNA(VLOOKUP($J46,Merged_couplings!$B:$R,MATCH(Y$1,Merged_couplings!$B$1:$R$1,0),FALSE),"")</f>
        <v/>
      </c>
      <c r="Z46" s="120" t="str">
        <f>_xlfn.IFNA(VLOOKUP($J46,Merged_couplings!$B:$R,MATCH(Z$1,Merged_couplings!$B$1:$R$1,0),FALSE),"")</f>
        <v/>
      </c>
      <c r="AA46" s="120" t="str">
        <f>_xlfn.IFNA(VLOOKUP($J46,Merged_couplings!$B:$R,MATCH(AA$1,Merged_couplings!$B$1:$R$1,0),FALSE),"")</f>
        <v/>
      </c>
      <c r="AB46" s="120" t="str">
        <f>_xlfn.IFNA(VLOOKUP($J46,Merged_couplings!$B:$R,MATCH(AB$1,Merged_couplings!$B$1:$R$1,0),FALSE),"")</f>
        <v/>
      </c>
      <c r="AC46" s="120" t="str">
        <f>_xlfn.IFNA(VLOOKUP($J46,Merged_couplings!$B:$R,MATCH(AC$1,Merged_couplings!$B$1:$R$1,0),FALSE),"")</f>
        <v/>
      </c>
      <c r="AD46" s="120" t="str">
        <f>_xlfn.IFNA(VLOOKUP($J46,Merged_couplings!$B:$R,MATCH(AD$1,Merged_couplings!$B$1:$R$1,0),FALSE),"")</f>
        <v/>
      </c>
      <c r="AE46" s="120" t="str">
        <f>_xlfn.IFNA(VLOOKUP($J46,Merged_couplings!$B:$R,MATCH(AE$1,Merged_couplings!$B$1:$R$1,0),FALSE),"")</f>
        <v/>
      </c>
      <c r="AF46" s="120" t="str">
        <f>_xlfn.IFNA(VLOOKUP($J46,Merged_couplings!$B:$R,MATCH(AF$1,Merged_couplings!$B$1:$R$1,0),FALSE),"")</f>
        <v/>
      </c>
      <c r="AG46" s="120" t="str">
        <f>_xlfn.IFNA(VLOOKUP($J46,Merged_couplings!$B:$R,MATCH(AG$1,Merged_couplings!$B$1:$R$1,0),FALSE),"")</f>
        <v/>
      </c>
      <c r="AH46" s="120" t="str">
        <f>_xlfn.IFNA(VLOOKUP($J46,Merged_couplings!$B:$R,MATCH(AH$1,Merged_couplings!$B$1:$R$1,0),FALSE),"")</f>
        <v/>
      </c>
      <c r="AI46" s="120" t="str">
        <f>_xlfn.IFNA(VLOOKUP($J46,Merged_couplings!$B:$R,MATCH(AI$1,Merged_couplings!$B$1:$R$1,0),FALSE),"")</f>
        <v/>
      </c>
      <c r="AJ46" s="120" t="str">
        <f>_xlfn.IFNA(VLOOKUP($J46,Merged_couplings!$B:$R,MATCH(AJ$1,Merged_couplings!$B$1:$R$1,0),FALSE),"")</f>
        <v/>
      </c>
      <c r="AK46" s="123" t="str" cm="1">
        <f t="array" ref="AK46">_xlfn.IFS(AND($X46&lt;&gt;"",Y46&lt;&gt;""),ABS($X46-Y46),AND($X46="",Y46=""),"",OR($X46&lt;&gt;"",Y46&lt;&gt;""),"-")</f>
        <v/>
      </c>
      <c r="AL46" s="122" t="str" cm="1">
        <f t="array" ref="AL46">_xlfn.IFS(AND($X46&lt;&gt;"",Z46&lt;&gt;""),ABS($X46-Z46),AND($X46="",Z46=""),"",OR($X46&lt;&gt;"",Z46&lt;&gt;""),"-")</f>
        <v/>
      </c>
      <c r="AM46" s="122" t="str" cm="1">
        <f t="array" ref="AM46">_xlfn.IFS(AND($X46&lt;&gt;"",AA46&lt;&gt;""),ABS($X46-AA46),AND($X46="",AA46=""),"",OR($X46&lt;&gt;"",AA46&lt;&gt;""),"-")</f>
        <v/>
      </c>
      <c r="AN46" s="122" t="str" cm="1">
        <f t="array" ref="AN46">_xlfn.IFS(AND($X46&lt;&gt;"",AB46&lt;&gt;""),ABS($X46-AB46),AND($X46="",AB46=""),"",OR($X46&lt;&gt;"",AB46&lt;&gt;""),"-")</f>
        <v/>
      </c>
      <c r="AO46" s="122" t="str" cm="1">
        <f t="array" ref="AO46">_xlfn.IFS(AND($X46&lt;&gt;"",AC46&lt;&gt;""),ABS($X46-AC46),AND($X46="",AC46=""),"",OR($X46&lt;&gt;"",AC46&lt;&gt;""),"-")</f>
        <v/>
      </c>
      <c r="AP46" s="122" t="str" cm="1">
        <f t="array" ref="AP46">_xlfn.IFS(AND($X46&lt;&gt;"",AD46&lt;&gt;""),ABS($X46-AD46),AND($X46="",AD46=""),"",OR($X46&lt;&gt;"",AD46&lt;&gt;""),"-")</f>
        <v/>
      </c>
      <c r="AQ46" s="122" t="str" cm="1">
        <f t="array" ref="AQ46">_xlfn.IFS(AND($X46&lt;&gt;"",AE46&lt;&gt;""),ABS($X46-AE46),AND($X46="",AE46=""),"",OR($X46&lt;&gt;"",AE46&lt;&gt;""),"-")</f>
        <v/>
      </c>
      <c r="AR46" s="122" t="str" cm="1">
        <f t="array" ref="AR46">_xlfn.IFS(AND($X46&lt;&gt;"",AF46&lt;&gt;""),ABS($X46-AF46),AND($X46="",AF46=""),"",OR($X46&lt;&gt;"",AF46&lt;&gt;""),"-")</f>
        <v/>
      </c>
      <c r="AS46" s="122" t="str" cm="1">
        <f t="array" ref="AS46">_xlfn.IFS(AND($X46&lt;&gt;"",AG46&lt;&gt;""),ABS($X46-AG46),AND($X46="",AG46=""),"",OR($X46&lt;&gt;"",AG46&lt;&gt;""),"-")</f>
        <v/>
      </c>
      <c r="AT46" s="122" t="str" cm="1">
        <f t="array" ref="AT46">_xlfn.IFS(AND($X46&lt;&gt;"",AH46&lt;&gt;""),ABS($X46-AH46),AND($X46="",AH46=""),"",OR($X46&lt;&gt;"",AH46&lt;&gt;""),"-")</f>
        <v/>
      </c>
      <c r="AU46" s="122" t="str" cm="1">
        <f t="array" ref="AU46">_xlfn.IFS(AND($X46&lt;&gt;"",AI46&lt;&gt;""),ABS($X46-AI46),AND($X46="",AI46=""),"",OR($X46&lt;&gt;"",AI46&lt;&gt;""),"-")</f>
        <v/>
      </c>
      <c r="AV46" s="122" t="str" cm="1">
        <f t="array" ref="AV46">_xlfn.IFS(AND($X46&lt;&gt;"",AJ46&lt;&gt;""),ABS($X46-AJ46),AND($X46="",AJ46=""),"",OR($X46&lt;&gt;"",AJ46&lt;&gt;""),"-")</f>
        <v/>
      </c>
      <c r="AW46" s="123" t="str" cm="1">
        <f t="array" ref="AW46">_xlfn.IFS(AND($Y46&lt;&gt;"",Z46&lt;&gt;""),ABS($Y46-Z46),AND($Y46="",Z46=""),"",OR($Y46&lt;&gt;"",Z46&lt;&gt;""),"-")</f>
        <v/>
      </c>
      <c r="AX46" s="122" t="str" cm="1">
        <f t="array" ref="AX46">_xlfn.IFS(AND($Y46&lt;&gt;"",AA46&lt;&gt;""),ABS($Y46-AA46),AND($Y46="",AA46=""),"",OR($Y46&lt;&gt;"",AA46&lt;&gt;""),"-")</f>
        <v/>
      </c>
      <c r="AY46" s="122" t="str" cm="1">
        <f t="array" ref="AY46">_xlfn.IFS(AND($Y46&lt;&gt;"",AB46&lt;&gt;""),ABS($Y46-AB46),AND($Y46="",AB46=""),"",OR($Y46&lt;&gt;"",AB46&lt;&gt;""),"-")</f>
        <v/>
      </c>
      <c r="AZ46" s="122" t="str" cm="1">
        <f t="array" ref="AZ46">_xlfn.IFS(AND($Y46&lt;&gt;"",AC46&lt;&gt;""),ABS($Y46-AC46),AND($Y46="",AC46=""),"",OR($Y46&lt;&gt;"",AC46&lt;&gt;""),"-")</f>
        <v/>
      </c>
      <c r="BA46" s="122" t="str" cm="1">
        <f t="array" ref="BA46">_xlfn.IFS(AND($Y46&lt;&gt;"",AD46&lt;&gt;""),ABS($Y46-AD46),AND($Y46="",AD46=""),"",OR($Y46&lt;&gt;"",AD46&lt;&gt;""),"-")</f>
        <v/>
      </c>
      <c r="BB46" s="122" t="str" cm="1">
        <f t="array" ref="BB46">_xlfn.IFS(AND($Y46&lt;&gt;"",AE46&lt;&gt;""),ABS($Y46-AE46),AND($Y46="",AE46=""),"",OR($Y46&lt;&gt;"",AE46&lt;&gt;""),"-")</f>
        <v/>
      </c>
      <c r="BC46" s="122" t="str" cm="1">
        <f t="array" ref="BC46">_xlfn.IFS(AND($Y46&lt;&gt;"",AF46&lt;&gt;""),ABS($Y46-AF46),AND($Y46="",AF46=""),"",OR($Y46&lt;&gt;"",AF46&lt;&gt;""),"-")</f>
        <v/>
      </c>
      <c r="BD46" s="122" t="str" cm="1">
        <f t="array" ref="BD46">_xlfn.IFS(AND($Y46&lt;&gt;"",AG46&lt;&gt;""),ABS($Y46-AG46),AND($Y46="",AG46=""),"",OR($Y46&lt;&gt;"",AG46&lt;&gt;""),"-")</f>
        <v/>
      </c>
      <c r="BE46" s="122" t="str" cm="1">
        <f t="array" ref="BE46">_xlfn.IFS(AND($Y46&lt;&gt;"",AH46&lt;&gt;""),ABS($Y46-AH46),AND($Y46="",AH46=""),"",OR($Y46&lt;&gt;"",AH46&lt;&gt;""),"-")</f>
        <v/>
      </c>
      <c r="BF46" s="122" t="str" cm="1">
        <f t="array" ref="BF46">_xlfn.IFS(AND($Y46&lt;&gt;"",AI46&lt;&gt;""),ABS($Y46-AI46),AND($Y46="",AI46=""),"",OR($Y46&lt;&gt;"",AI46&lt;&gt;""),"-")</f>
        <v/>
      </c>
      <c r="BG46" s="122" t="str" cm="1">
        <f t="array" ref="BG46">_xlfn.IFS(AND($Y46&lt;&gt;"",AJ46&lt;&gt;""),ABS($Y46-AJ46),AND($Y46="",AJ46=""),"",OR($Y46&lt;&gt;"",AJ46&lt;&gt;""),"-")</f>
        <v/>
      </c>
      <c r="BH46" s="121" t="str" cm="1">
        <f t="array" ref="BH46">_xlfn.IFS(AND($Z46&lt;&gt;"",AA46&lt;&gt;""),ABS($Z46-AA46),AND($Z46="",AA46=""),"",OR($Z46&lt;&gt;"",AA46&lt;&gt;""),"-")</f>
        <v/>
      </c>
      <c r="BI46" s="120" t="str" cm="1">
        <f t="array" ref="BI46">_xlfn.IFS(AND($Z46&lt;&gt;"",AB46&lt;&gt;""),ABS($Z46-AB46),AND($Z46="",AB46=""),"",OR($Z46&lt;&gt;"",AB46&lt;&gt;""),"-")</f>
        <v/>
      </c>
      <c r="BJ46" s="120" t="str" cm="1">
        <f t="array" ref="BJ46">_xlfn.IFS(AND($Z46&lt;&gt;"",AC46&lt;&gt;""),ABS($Z46-AC46),AND($Z46="",AC46=""),"",OR($Z46&lt;&gt;"",AC46&lt;&gt;""),"-")</f>
        <v/>
      </c>
      <c r="BK46" s="120" t="str" cm="1">
        <f t="array" ref="BK46">_xlfn.IFS(AND($Z46&lt;&gt;"",AD46&lt;&gt;""),ABS($Z46-AD46),AND($Z46="",AD46=""),"",OR($Z46&lt;&gt;"",AD46&lt;&gt;""),"-")</f>
        <v/>
      </c>
      <c r="BL46" s="120" t="str" cm="1">
        <f t="array" ref="BL46">_xlfn.IFS(AND($Z46&lt;&gt;"",AE46&lt;&gt;""),ABS($Z46-AE46),AND($Z46="",AE46=""),"",OR($Z46&lt;&gt;"",AE46&lt;&gt;""),"-")</f>
        <v/>
      </c>
      <c r="BM46" s="120" t="str" cm="1">
        <f t="array" ref="BM46">_xlfn.IFS(AND($Z46&lt;&gt;"",AF46&lt;&gt;""),ABS($Z46-AF46),AND($Z46="",AF46=""),"",OR($Z46&lt;&gt;"",AF46&lt;&gt;""),"-")</f>
        <v/>
      </c>
      <c r="BN46" s="120" t="str" cm="1">
        <f t="array" ref="BN46">_xlfn.IFS(AND($Z46&lt;&gt;"",AG46&lt;&gt;""),ABS($Z46-AG46),AND($Z46="",AG46=""),"",OR($Z46&lt;&gt;"",AG46&lt;&gt;""),"-")</f>
        <v/>
      </c>
      <c r="BO46" s="120" t="str" cm="1">
        <f t="array" ref="BO46">_xlfn.IFS(AND($Z46&lt;&gt;"",AH46&lt;&gt;""),ABS($Z46-AH46),AND($Z46="",AH46=""),"",OR($Z46&lt;&gt;"",AH46&lt;&gt;""),"-")</f>
        <v/>
      </c>
      <c r="BP46" s="120" t="str" cm="1">
        <f t="array" ref="BP46">_xlfn.IFS(AND($Z46&lt;&gt;"",AI46&lt;&gt;""),ABS($Z46-AI46),AND($Z46="",AI46=""),"",OR($Z46&lt;&gt;"",AI46&lt;&gt;""),"-")</f>
        <v/>
      </c>
      <c r="BQ46" s="120" t="str" cm="1">
        <f t="array" ref="BQ46">_xlfn.IFS(AND($Z46&lt;&gt;"",AJ46&lt;&gt;""),ABS($Z46-AJ46),AND($Z46="",AJ46=""),"",OR($Z46&lt;&gt;"",AJ46&lt;&gt;""),"-")</f>
        <v/>
      </c>
      <c r="BR46" s="121" t="str" cm="1">
        <f t="array" ref="BR46">_xlfn.IFS(AND($AA46&lt;&gt;"",AB46&lt;&gt;""),ABS($AA46-AB46),AND($AA46="",AB46=""),"",OR($AA46&lt;&gt;"",AB46&lt;&gt;""),"-")</f>
        <v/>
      </c>
      <c r="BS46" s="120" t="str" cm="1">
        <f t="array" ref="BS46">_xlfn.IFS(AND($AA46&lt;&gt;"",AC46&lt;&gt;""),ABS($AA46-AC46),AND($AA46="",AC46=""),"",OR($AA46&lt;&gt;"",AC46&lt;&gt;""),"-")</f>
        <v/>
      </c>
      <c r="BT46" s="120" t="str" cm="1">
        <f t="array" ref="BT46">_xlfn.IFS(AND($AA46&lt;&gt;"",AD46&lt;&gt;""),ABS($AA46-AD46),AND($AA46="",AD46=""),"",OR($AA46&lt;&gt;"",AD46&lt;&gt;""),"-")</f>
        <v/>
      </c>
      <c r="BU46" s="120" t="str" cm="1">
        <f t="array" ref="BU46">_xlfn.IFS(AND($AA46&lt;&gt;"",AE46&lt;&gt;""),ABS($AA46-AE46),AND($AA46="",AE46=""),"",OR($AA46&lt;&gt;"",AE46&lt;&gt;""),"-")</f>
        <v/>
      </c>
      <c r="BV46" s="120" t="str" cm="1">
        <f t="array" ref="BV46">_xlfn.IFS(AND($AA46&lt;&gt;"",AF46&lt;&gt;""),ABS($AA46-AF46),AND($AA46="",AF46=""),"",OR($AA46&lt;&gt;"",AF46&lt;&gt;""),"-")</f>
        <v/>
      </c>
      <c r="BW46" s="120" t="str" cm="1">
        <f t="array" ref="BW46">_xlfn.IFS(AND($AA46&lt;&gt;"",AG46&lt;&gt;""),ABS($AA46-AG46),AND($AA46="",AG46=""),"",OR($AA46&lt;&gt;"",AG46&lt;&gt;""),"-")</f>
        <v/>
      </c>
      <c r="BX46" s="120" t="str" cm="1">
        <f t="array" ref="BX46">_xlfn.IFS(AND($AA46&lt;&gt;"",AH46&lt;&gt;""),ABS($AA46-AH46),AND($AA46="",AH46=""),"",OR($AA46&lt;&gt;"",AH46&lt;&gt;""),"-")</f>
        <v/>
      </c>
      <c r="BY46" s="120" t="str" cm="1">
        <f t="array" ref="BY46">_xlfn.IFS(AND($AA46&lt;&gt;"",AI46&lt;&gt;""),ABS($AA46-AI46),AND($AA46="",AI46=""),"",OR($AA46&lt;&gt;"",AI46&lt;&gt;""),"-")</f>
        <v/>
      </c>
      <c r="BZ46" s="120" t="str" cm="1">
        <f t="array" ref="BZ46">_xlfn.IFS(AND($AA46&lt;&gt;"",AJ46&lt;&gt;""),ABS($AA46-AJ46),AND($AA46="",AJ46=""),"",OR($AA46&lt;&gt;"",AJ46&lt;&gt;""),"-")</f>
        <v/>
      </c>
      <c r="CA46" s="121" t="str" cm="1">
        <f t="array" ref="CA46">_xlfn.IFS(AND($AB46&lt;&gt;"",AC46&lt;&gt;""),ABS($AB46-AC46),AND($AB46="",AC46=""),"",OR($AB46&lt;&gt;"",AC46&lt;&gt;""),"-")</f>
        <v/>
      </c>
      <c r="CB46" s="120" t="str" cm="1">
        <f t="array" ref="CB46">_xlfn.IFS(AND($AB46&lt;&gt;"",AD46&lt;&gt;""),ABS($AB46-AD46),AND($AB46="",AD46=""),"",OR($AB46&lt;&gt;"",AD46&lt;&gt;""),"-")</f>
        <v/>
      </c>
      <c r="CC46" s="120" t="str" cm="1">
        <f t="array" ref="CC46">_xlfn.IFS(AND($AB46&lt;&gt;"",AE46&lt;&gt;""),ABS($AB46-AE46),AND($AB46="",AE46=""),"",OR($AB46&lt;&gt;"",AE46&lt;&gt;""),"-")</f>
        <v/>
      </c>
      <c r="CD46" s="120" t="str" cm="1">
        <f t="array" ref="CD46">_xlfn.IFS(AND($AB46&lt;&gt;"",AF46&lt;&gt;""),ABS($AB46-AF46),AND($AB46="",AF46=""),"",OR($AB46&lt;&gt;"",AF46&lt;&gt;""),"-")</f>
        <v/>
      </c>
      <c r="CE46" s="120" t="str" cm="1">
        <f t="array" ref="CE46">_xlfn.IFS(AND($AB46&lt;&gt;"",AG46&lt;&gt;""),ABS($AB46-AG46),AND($AB46="",AG46=""),"",OR($AB46&lt;&gt;"",AG46&lt;&gt;""),"-")</f>
        <v/>
      </c>
      <c r="CF46" s="120" t="str" cm="1">
        <f t="array" ref="CF46">_xlfn.IFS(AND($AB46&lt;&gt;"",AH46&lt;&gt;""),ABS($AB46-AH46),AND($AB46="",AH46=""),"",OR($AB46&lt;&gt;"",AH46&lt;&gt;""),"-")</f>
        <v/>
      </c>
      <c r="CG46" s="120" t="str" cm="1">
        <f t="array" ref="CG46">_xlfn.IFS(AND($AB46&lt;&gt;"",AI46&lt;&gt;""),ABS($AB46-AI46),AND($AB46="",AI46=""),"",OR($AB46&lt;&gt;"",AI46&lt;&gt;""),"-")</f>
        <v/>
      </c>
      <c r="CH46" s="120" t="str" cm="1">
        <f t="array" ref="CH46">_xlfn.IFS(AND($AB46&lt;&gt;"",AJ46&lt;&gt;""),ABS($AB46-AJ46),AND($AB46="",AJ46=""),"",OR($AB46&lt;&gt;"",AJ46&lt;&gt;""),"-")</f>
        <v/>
      </c>
      <c r="CI46" s="121" t="str" cm="1">
        <f t="array" ref="CI46">_xlfn.IFS(AND($AC46&lt;&gt;"",AD46&lt;&gt;""),ABS($AC46-AD46),AND($AC46="",AD46=""),"",OR($AC46&lt;&gt;"",AD46&lt;&gt;""),"-")</f>
        <v/>
      </c>
      <c r="CJ46" s="120" t="str" cm="1">
        <f t="array" ref="CJ46">_xlfn.IFS(AND($AC46&lt;&gt;"",AE46&lt;&gt;""),ABS($AC46-AE46),AND($AC46="",AE46=""),"",OR($AC46&lt;&gt;"",AE46&lt;&gt;""),"-")</f>
        <v/>
      </c>
      <c r="CK46" s="120" t="str" cm="1">
        <f t="array" ref="CK46">_xlfn.IFS(AND($AC46&lt;&gt;"",AF46&lt;&gt;""),ABS($AC46-AF46),AND($AC46="",AF46=""),"",OR($AC46&lt;&gt;"",AF46&lt;&gt;""),"-")</f>
        <v/>
      </c>
      <c r="CL46" s="120" t="str" cm="1">
        <f t="array" ref="CL46">_xlfn.IFS(AND($AC46&lt;&gt;"",AG46&lt;&gt;""),ABS($AC46-AG46),AND($AC46="",AG46=""),"",OR($AC46&lt;&gt;"",AG46&lt;&gt;""),"-")</f>
        <v/>
      </c>
      <c r="CM46" s="120" t="str" cm="1">
        <f t="array" ref="CM46">_xlfn.IFS(AND($AC46&lt;&gt;"",AH46&lt;&gt;""),ABS($AC46-AH46),AND($AC46="",AH46=""),"",OR($AC46&lt;&gt;"",AH46&lt;&gt;""),"-")</f>
        <v/>
      </c>
      <c r="CN46" s="120" t="str" cm="1">
        <f t="array" ref="CN46">_xlfn.IFS(AND($AC46&lt;&gt;"",AI46&lt;&gt;""),ABS($AC46-AI46),AND($AC46="",AI46=""),"",OR($AC46&lt;&gt;"",AI46&lt;&gt;""),"-")</f>
        <v/>
      </c>
      <c r="CO46" s="120" t="str" cm="1">
        <f t="array" ref="CO46">_xlfn.IFS(AND($AC46&lt;&gt;"",AJ46&lt;&gt;""),ABS($AC46-AJ46),AND($AC46="",AJ46=""),"",OR($AC46&lt;&gt;"",AJ46&lt;&gt;""),"-")</f>
        <v/>
      </c>
      <c r="CP46" s="121" t="str" cm="1">
        <f t="array" ref="CP46">_xlfn.IFS(AND($AD46&lt;&gt;"",AE46&lt;&gt;""),ABS($AD46-AE46),AND($AD46="",AE46=""),"",OR($AD46&lt;&gt;"",AE46&lt;&gt;""),"-")</f>
        <v/>
      </c>
      <c r="CQ46" s="120" t="str" cm="1">
        <f t="array" ref="CQ46">_xlfn.IFS(AND($AD46&lt;&gt;"",AF46&lt;&gt;""),ABS($AD46-AF46),AND($AD46="",AF46=""),"",OR($AD46&lt;&gt;"",AF46&lt;&gt;""),"-")</f>
        <v/>
      </c>
      <c r="CR46" s="120" t="str" cm="1">
        <f t="array" ref="CR46">_xlfn.IFS(AND($AD46&lt;&gt;"",AG46&lt;&gt;""),ABS($AD46-AG46),AND($AD46="",AG46=""),"",OR($AD46&lt;&gt;"",AG46&lt;&gt;""),"-")</f>
        <v/>
      </c>
      <c r="CS46" s="120" t="str" cm="1">
        <f t="array" ref="CS46">_xlfn.IFS(AND($AD46&lt;&gt;"",AH46&lt;&gt;""),ABS($AD46-AH46),AND($AD46="",AH46=""),"",OR($AD46&lt;&gt;"",AH46&lt;&gt;""),"-")</f>
        <v/>
      </c>
      <c r="CT46" s="120" t="str" cm="1">
        <f t="array" ref="CT46">_xlfn.IFS(AND($AD46&lt;&gt;"",AI46&lt;&gt;""),ABS($AD46-AI46),AND($AD46="",AI46=""),"",OR($AD46&lt;&gt;"",AI46&lt;&gt;""),"-")</f>
        <v/>
      </c>
      <c r="CU46" s="120" t="str" cm="1">
        <f t="array" ref="CU46">_xlfn.IFS(AND($AD46&lt;&gt;"",AJ46&lt;&gt;""),ABS($AD46-AJ46),AND($AD46="",AJ46=""),"",OR($AD46&lt;&gt;"",AJ46&lt;&gt;""),"-")</f>
        <v/>
      </c>
      <c r="CV46" s="121" t="str" cm="1">
        <f t="array" ref="CV46">_xlfn.IFS(AND($AE46&lt;&gt;"",AF46&lt;&gt;""),ABS($AE46-AF46),AND($AE46="",AF46=""),"",OR($AE46&lt;&gt;"",AF46&lt;&gt;""),"-")</f>
        <v/>
      </c>
      <c r="CW46" s="120" t="str" cm="1">
        <f t="array" ref="CW46">_xlfn.IFS(AND($AE46&lt;&gt;"",AG46&lt;&gt;""),ABS($AE46-AG46),AND($AE46="",AG46=""),"",OR($AE46&lt;&gt;"",AG46&lt;&gt;""),"-")</f>
        <v/>
      </c>
      <c r="CX46" s="120" t="str" cm="1">
        <f t="array" ref="CX46">_xlfn.IFS(AND($AE46&lt;&gt;"",AH46&lt;&gt;""),ABS($AE46-AH46),AND($AE46="",AH46=""),"",OR($AE46&lt;&gt;"",AH46&lt;&gt;""),"-")</f>
        <v/>
      </c>
      <c r="CY46" s="120" t="str" cm="1">
        <f t="array" ref="CY46">_xlfn.IFS(AND($AE46&lt;&gt;"",AI46&lt;&gt;""),ABS($AE46-AI46),AND($AE46="",AI46=""),"",OR($AE46&lt;&gt;"",AI46&lt;&gt;""),"-")</f>
        <v/>
      </c>
      <c r="CZ46" s="120" t="str" cm="1">
        <f t="array" ref="CZ46">_xlfn.IFS(AND($AE46&lt;&gt;"",AJ46&lt;&gt;""),ABS($AE46-AJ46),AND($AE46="",AJ46=""),"",OR($AE46&lt;&gt;"",AJ46&lt;&gt;""),"-")</f>
        <v/>
      </c>
      <c r="DA46" s="121" t="str" cm="1">
        <f t="array" ref="DA46">_xlfn.IFS(AND($AF46&lt;&gt;"",AG46&lt;&gt;""),ABS($AF46-AG46),AND($AF46="",AG46=""),"",OR($AF46&lt;&gt;"",AG46&lt;&gt;""),"-")</f>
        <v/>
      </c>
      <c r="DB46" s="120" t="str" cm="1">
        <f t="array" ref="DB46">_xlfn.IFS(AND($AF46&lt;&gt;"",AH46&lt;&gt;""),ABS($AF46-AH46),AND($AF46="",AH46=""),"",OR($AF46&lt;&gt;"",AH46&lt;&gt;""),"-")</f>
        <v/>
      </c>
      <c r="DC46" s="120" t="str" cm="1">
        <f t="array" ref="DC46">_xlfn.IFS(AND($AF46&lt;&gt;"",AI46&lt;&gt;""),ABS($AF46-AI46),AND($AF46="",AI46=""),"",OR($AF46&lt;&gt;"",AI46&lt;&gt;""),"-")</f>
        <v/>
      </c>
      <c r="DD46" s="120" t="str" cm="1">
        <f t="array" ref="DD46">_xlfn.IFS(AND($AF46&lt;&gt;"",AJ46&lt;&gt;""),ABS($AF46-AJ46),AND($AF46="",AJ46=""),"",OR($AF46&lt;&gt;"",AJ46&lt;&gt;""),"-")</f>
        <v/>
      </c>
      <c r="DE46" s="121" t="str" cm="1">
        <f t="array" ref="DE46">_xlfn.IFS(AND($AG46&lt;&gt;"",AH46&lt;&gt;""),ABS($AG46-AH46),AND($AG46="",AH46=""),"",OR($AG46&lt;&gt;"",AH46&lt;&gt;""),"-")</f>
        <v/>
      </c>
      <c r="DF46" s="120" t="str" cm="1">
        <f t="array" ref="DF46">_xlfn.IFS(AND($AG46&lt;&gt;"",AI46&lt;&gt;""),ABS($AG46-AI46),AND($AG46="",AI46=""),"",OR($AG46&lt;&gt;"",AI46&lt;&gt;""),"-")</f>
        <v/>
      </c>
      <c r="DG46" s="120" t="str" cm="1">
        <f t="array" ref="DG46">_xlfn.IFS(AND($AG46&lt;&gt;"",AJ46&lt;&gt;""),ABS($AG46-AJ46),AND($AG46="",AJ46=""),"",OR($AG46&lt;&gt;"",AJ46&lt;&gt;""),"-")</f>
        <v/>
      </c>
      <c r="DH46" s="121" t="str" cm="1">
        <f t="array" ref="DH46">_xlfn.IFS(AND($AH46&lt;&gt;"",AI46&lt;&gt;""),ABS($AH46-AI46),AND($AH46="",AI46=""),"",OR($AH46&lt;&gt;"",AI46&lt;&gt;""),"-")</f>
        <v/>
      </c>
      <c r="DI46" s="120" t="str" cm="1">
        <f t="array" ref="DI46">_xlfn.IFS(AND($AH46&lt;&gt;"",AJ46&lt;&gt;""),ABS($AH46-AJ46),AND($AH46="",AJ46=""),"",OR($AH46&lt;&gt;"",AJ46&lt;&gt;""),"-")</f>
        <v/>
      </c>
      <c r="DJ46" s="121" t="str" cm="1">
        <f t="array" ref="DJ46">_xlfn.IFS(AND($AI46&lt;&gt;"",AJ46&lt;&gt;""),ABS($AI46-AJ46),AND($AI46="",AJ46=""),"",OR($AI46&lt;&gt;"",AJ46&lt;&gt;""),"-")</f>
        <v/>
      </c>
    </row>
    <row r="47" spans="1:114" x14ac:dyDescent="0.2">
      <c r="A47" s="120" t="e">
        <f t="shared" si="9"/>
        <v>#DIV/0!</v>
      </c>
      <c r="B47" s="186" t="e">
        <f t="shared" si="10"/>
        <v>#DIV/0!</v>
      </c>
      <c r="C47" s="186" t="e">
        <f t="shared" si="11"/>
        <v>#DIV/0!</v>
      </c>
      <c r="D47" s="186" t="e">
        <f t="shared" si="12"/>
        <v>#DIV/0!</v>
      </c>
      <c r="E47" s="263">
        <f t="shared" si="13"/>
        <v>0</v>
      </c>
      <c r="F47" s="186">
        <f t="shared" si="14"/>
        <v>0</v>
      </c>
      <c r="G47" s="186" t="e">
        <f t="shared" si="15"/>
        <v>#DIV/0!</v>
      </c>
      <c r="H47" s="262" t="str">
        <f t="shared" si="16"/>
        <v/>
      </c>
      <c r="I47" s="187" t="str">
        <f t="shared" si="17"/>
        <v/>
      </c>
      <c r="J47" s="260" t="s">
        <v>95</v>
      </c>
      <c r="K47" s="259" t="e">
        <f>VLOOKUP($J47,Merged_couplings!$B:$BU,MATCH(K$1,Merged_couplings!$B$1:$BU$1,0),FALSE)</f>
        <v>#N/A</v>
      </c>
      <c r="L47" s="258" t="e">
        <f>VLOOKUP($J47,Merged_couplings!$B:$BU,MATCH(L$1,Merged_couplings!$B$1:$BU$1,0),FALSE)</f>
        <v>#N/A</v>
      </c>
      <c r="M47" s="258" t="e">
        <f>VLOOKUP($J47,Merged_couplings!$B:$BU,MATCH(M$1,Merged_couplings!$B$1:$BU$1,0),FALSE)</f>
        <v>#N/A</v>
      </c>
      <c r="N47" s="258" t="e">
        <f>VLOOKUP($J47,Merged_couplings!$B:$BU,MATCH(N$1,Merged_couplings!$B$1:$BU$1,0),FALSE)</f>
        <v>#N/A</v>
      </c>
      <c r="O47" s="258" t="e">
        <f>VLOOKUP($J47,Merged_couplings!$B:$BU,MATCH(O$1,Merged_couplings!$B$1:$BU$1,0),FALSE)</f>
        <v>#N/A</v>
      </c>
      <c r="P47" s="258" t="e">
        <f>VLOOKUP($J47,Merged_couplings!$B:$BU,MATCH(P$1,Merged_couplings!$B$1:$BU$1,0),FALSE)</f>
        <v>#N/A</v>
      </c>
      <c r="Q47" s="258" t="e">
        <f>VLOOKUP($J47,Merged_couplings!$B:$BU,MATCH(Q$1,Merged_couplings!$B$1:$BU$1,0),FALSE)</f>
        <v>#N/A</v>
      </c>
      <c r="R47" s="258" t="e">
        <f>VLOOKUP($J47,Merged_couplings!$B:$BU,MATCH(R$1,Merged_couplings!$B$1:$BU$1,0),FALSE)</f>
        <v>#N/A</v>
      </c>
      <c r="S47" s="258" t="e">
        <f>VLOOKUP($J47,Merged_couplings!$B:$BU,MATCH(S$1,Merged_couplings!$B$1:$BU$1,0),FALSE)</f>
        <v>#N/A</v>
      </c>
      <c r="T47" s="258" t="e">
        <f>VLOOKUP($J47,Merged_couplings!$B:$BU,MATCH(T$1,Merged_couplings!$B$1:$BU$1,0),FALSE)</f>
        <v>#N/A</v>
      </c>
      <c r="U47" s="258" t="e">
        <f>VLOOKUP($J47,Merged_couplings!$B:$BU,MATCH(U$1,Merged_couplings!$B$1:$BU$1,0),FALSE)</f>
        <v>#N/A</v>
      </c>
      <c r="V47" s="258" t="e">
        <f>VLOOKUP($J47,Merged_couplings!$B:$BU,MATCH(V$1,Merged_couplings!$B$1:$BU$1,0),FALSE)</f>
        <v>#N/A</v>
      </c>
      <c r="W47" s="258" t="e">
        <f>VLOOKUP($J47,Merged_couplings!$B:$BU,MATCH(W$1,Merged_couplings!$B$1:$BU$1,0),FALSE)</f>
        <v>#N/A</v>
      </c>
      <c r="X47" s="121" t="str">
        <f>_xlfn.IFNA(VLOOKUP($J47,Merged_couplings!$B:$R,MATCH(X$1,Merged_couplings!$B$1:$R$1,0),FALSE),"")</f>
        <v/>
      </c>
      <c r="Y47" s="120" t="str">
        <f>_xlfn.IFNA(VLOOKUP($J47,Merged_couplings!$B:$R,MATCH(Y$1,Merged_couplings!$B$1:$R$1,0),FALSE),"")</f>
        <v/>
      </c>
      <c r="Z47" s="120" t="str">
        <f>_xlfn.IFNA(VLOOKUP($J47,Merged_couplings!$B:$R,MATCH(Z$1,Merged_couplings!$B$1:$R$1,0),FALSE),"")</f>
        <v/>
      </c>
      <c r="AA47" s="120" t="str">
        <f>_xlfn.IFNA(VLOOKUP($J47,Merged_couplings!$B:$R,MATCH(AA$1,Merged_couplings!$B$1:$R$1,0),FALSE),"")</f>
        <v/>
      </c>
      <c r="AB47" s="120" t="str">
        <f>_xlfn.IFNA(VLOOKUP($J47,Merged_couplings!$B:$R,MATCH(AB$1,Merged_couplings!$B$1:$R$1,0),FALSE),"")</f>
        <v/>
      </c>
      <c r="AC47" s="120" t="str">
        <f>_xlfn.IFNA(VLOOKUP($J47,Merged_couplings!$B:$R,MATCH(AC$1,Merged_couplings!$B$1:$R$1,0),FALSE),"")</f>
        <v/>
      </c>
      <c r="AD47" s="120" t="str">
        <f>_xlfn.IFNA(VLOOKUP($J47,Merged_couplings!$B:$R,MATCH(AD$1,Merged_couplings!$B$1:$R$1,0),FALSE),"")</f>
        <v/>
      </c>
      <c r="AE47" s="120" t="str">
        <f>_xlfn.IFNA(VLOOKUP($J47,Merged_couplings!$B:$R,MATCH(AE$1,Merged_couplings!$B$1:$R$1,0),FALSE),"")</f>
        <v/>
      </c>
      <c r="AF47" s="120" t="str">
        <f>_xlfn.IFNA(VLOOKUP($J47,Merged_couplings!$B:$R,MATCH(AF$1,Merged_couplings!$B$1:$R$1,0),FALSE),"")</f>
        <v/>
      </c>
      <c r="AG47" s="120" t="str">
        <f>_xlfn.IFNA(VLOOKUP($J47,Merged_couplings!$B:$R,MATCH(AG$1,Merged_couplings!$B$1:$R$1,0),FALSE),"")</f>
        <v/>
      </c>
      <c r="AH47" s="120" t="str">
        <f>_xlfn.IFNA(VLOOKUP($J47,Merged_couplings!$B:$R,MATCH(AH$1,Merged_couplings!$B$1:$R$1,0),FALSE),"")</f>
        <v/>
      </c>
      <c r="AI47" s="120" t="str">
        <f>_xlfn.IFNA(VLOOKUP($J47,Merged_couplings!$B:$R,MATCH(AI$1,Merged_couplings!$B$1:$R$1,0),FALSE),"")</f>
        <v/>
      </c>
      <c r="AJ47" s="120" t="str">
        <f>_xlfn.IFNA(VLOOKUP($J47,Merged_couplings!$B:$R,MATCH(AJ$1,Merged_couplings!$B$1:$R$1,0),FALSE),"")</f>
        <v/>
      </c>
      <c r="AK47" s="123" t="str" cm="1">
        <f t="array" ref="AK47">_xlfn.IFS(AND($X47&lt;&gt;"",Y47&lt;&gt;""),ABS($X47-Y47),AND($X47="",Y47=""),"",OR($X47&lt;&gt;"",Y47&lt;&gt;""),"-")</f>
        <v/>
      </c>
      <c r="AL47" s="122" t="str" cm="1">
        <f t="array" ref="AL47">_xlfn.IFS(AND($X47&lt;&gt;"",Z47&lt;&gt;""),ABS($X47-Z47),AND($X47="",Z47=""),"",OR($X47&lt;&gt;"",Z47&lt;&gt;""),"-")</f>
        <v/>
      </c>
      <c r="AM47" s="122" t="str" cm="1">
        <f t="array" ref="AM47">_xlfn.IFS(AND($X47&lt;&gt;"",AA47&lt;&gt;""),ABS($X47-AA47),AND($X47="",AA47=""),"",OR($X47&lt;&gt;"",AA47&lt;&gt;""),"-")</f>
        <v/>
      </c>
      <c r="AN47" s="122" t="str" cm="1">
        <f t="array" ref="AN47">_xlfn.IFS(AND($X47&lt;&gt;"",AB47&lt;&gt;""),ABS($X47-AB47),AND($X47="",AB47=""),"",OR($X47&lt;&gt;"",AB47&lt;&gt;""),"-")</f>
        <v/>
      </c>
      <c r="AO47" s="122" t="str" cm="1">
        <f t="array" ref="AO47">_xlfn.IFS(AND($X47&lt;&gt;"",AC47&lt;&gt;""),ABS($X47-AC47),AND($X47="",AC47=""),"",OR($X47&lt;&gt;"",AC47&lt;&gt;""),"-")</f>
        <v/>
      </c>
      <c r="AP47" s="122" t="str" cm="1">
        <f t="array" ref="AP47">_xlfn.IFS(AND($X47&lt;&gt;"",AD47&lt;&gt;""),ABS($X47-AD47),AND($X47="",AD47=""),"",OR($X47&lt;&gt;"",AD47&lt;&gt;""),"-")</f>
        <v/>
      </c>
      <c r="AQ47" s="122" t="str" cm="1">
        <f t="array" ref="AQ47">_xlfn.IFS(AND($X47&lt;&gt;"",AE47&lt;&gt;""),ABS($X47-AE47),AND($X47="",AE47=""),"",OR($X47&lt;&gt;"",AE47&lt;&gt;""),"-")</f>
        <v/>
      </c>
      <c r="AR47" s="122" t="str" cm="1">
        <f t="array" ref="AR47">_xlfn.IFS(AND($X47&lt;&gt;"",AF47&lt;&gt;""),ABS($X47-AF47),AND($X47="",AF47=""),"",OR($X47&lt;&gt;"",AF47&lt;&gt;""),"-")</f>
        <v/>
      </c>
      <c r="AS47" s="122" t="str" cm="1">
        <f t="array" ref="AS47">_xlfn.IFS(AND($X47&lt;&gt;"",AG47&lt;&gt;""),ABS($X47-AG47),AND($X47="",AG47=""),"",OR($X47&lt;&gt;"",AG47&lt;&gt;""),"-")</f>
        <v/>
      </c>
      <c r="AT47" s="122" t="str" cm="1">
        <f t="array" ref="AT47">_xlfn.IFS(AND($X47&lt;&gt;"",AH47&lt;&gt;""),ABS($X47-AH47),AND($X47="",AH47=""),"",OR($X47&lt;&gt;"",AH47&lt;&gt;""),"-")</f>
        <v/>
      </c>
      <c r="AU47" s="122" t="str" cm="1">
        <f t="array" ref="AU47">_xlfn.IFS(AND($X47&lt;&gt;"",AI47&lt;&gt;""),ABS($X47-AI47),AND($X47="",AI47=""),"",OR($X47&lt;&gt;"",AI47&lt;&gt;""),"-")</f>
        <v/>
      </c>
      <c r="AV47" s="122" t="str" cm="1">
        <f t="array" ref="AV47">_xlfn.IFS(AND($X47&lt;&gt;"",AJ47&lt;&gt;""),ABS($X47-AJ47),AND($X47="",AJ47=""),"",OR($X47&lt;&gt;"",AJ47&lt;&gt;""),"-")</f>
        <v/>
      </c>
      <c r="AW47" s="123" t="str" cm="1">
        <f t="array" ref="AW47">_xlfn.IFS(AND($Y47&lt;&gt;"",Z47&lt;&gt;""),ABS($Y47-Z47),AND($Y47="",Z47=""),"",OR($Y47&lt;&gt;"",Z47&lt;&gt;""),"-")</f>
        <v/>
      </c>
      <c r="AX47" s="122" t="str" cm="1">
        <f t="array" ref="AX47">_xlfn.IFS(AND($Y47&lt;&gt;"",AA47&lt;&gt;""),ABS($Y47-AA47),AND($Y47="",AA47=""),"",OR($Y47&lt;&gt;"",AA47&lt;&gt;""),"-")</f>
        <v/>
      </c>
      <c r="AY47" s="122" t="str" cm="1">
        <f t="array" ref="AY47">_xlfn.IFS(AND($Y47&lt;&gt;"",AB47&lt;&gt;""),ABS($Y47-AB47),AND($Y47="",AB47=""),"",OR($Y47&lt;&gt;"",AB47&lt;&gt;""),"-")</f>
        <v/>
      </c>
      <c r="AZ47" s="122" t="str" cm="1">
        <f t="array" ref="AZ47">_xlfn.IFS(AND($Y47&lt;&gt;"",AC47&lt;&gt;""),ABS($Y47-AC47),AND($Y47="",AC47=""),"",OR($Y47&lt;&gt;"",AC47&lt;&gt;""),"-")</f>
        <v/>
      </c>
      <c r="BA47" s="122" t="str" cm="1">
        <f t="array" ref="BA47">_xlfn.IFS(AND($Y47&lt;&gt;"",AD47&lt;&gt;""),ABS($Y47-AD47),AND($Y47="",AD47=""),"",OR($Y47&lt;&gt;"",AD47&lt;&gt;""),"-")</f>
        <v/>
      </c>
      <c r="BB47" s="122" t="str" cm="1">
        <f t="array" ref="BB47">_xlfn.IFS(AND($Y47&lt;&gt;"",AE47&lt;&gt;""),ABS($Y47-AE47),AND($Y47="",AE47=""),"",OR($Y47&lt;&gt;"",AE47&lt;&gt;""),"-")</f>
        <v/>
      </c>
      <c r="BC47" s="122" t="str" cm="1">
        <f t="array" ref="BC47">_xlfn.IFS(AND($Y47&lt;&gt;"",AF47&lt;&gt;""),ABS($Y47-AF47),AND($Y47="",AF47=""),"",OR($Y47&lt;&gt;"",AF47&lt;&gt;""),"-")</f>
        <v/>
      </c>
      <c r="BD47" s="122" t="str" cm="1">
        <f t="array" ref="BD47">_xlfn.IFS(AND($Y47&lt;&gt;"",AG47&lt;&gt;""),ABS($Y47-AG47),AND($Y47="",AG47=""),"",OR($Y47&lt;&gt;"",AG47&lt;&gt;""),"-")</f>
        <v/>
      </c>
      <c r="BE47" s="122" t="str" cm="1">
        <f t="array" ref="BE47">_xlfn.IFS(AND($Y47&lt;&gt;"",AH47&lt;&gt;""),ABS($Y47-AH47),AND($Y47="",AH47=""),"",OR($Y47&lt;&gt;"",AH47&lt;&gt;""),"-")</f>
        <v/>
      </c>
      <c r="BF47" s="122" t="str" cm="1">
        <f t="array" ref="BF47">_xlfn.IFS(AND($Y47&lt;&gt;"",AI47&lt;&gt;""),ABS($Y47-AI47),AND($Y47="",AI47=""),"",OR($Y47&lt;&gt;"",AI47&lt;&gt;""),"-")</f>
        <v/>
      </c>
      <c r="BG47" s="122" t="str" cm="1">
        <f t="array" ref="BG47">_xlfn.IFS(AND($Y47&lt;&gt;"",AJ47&lt;&gt;""),ABS($Y47-AJ47),AND($Y47="",AJ47=""),"",OR($Y47&lt;&gt;"",AJ47&lt;&gt;""),"-")</f>
        <v/>
      </c>
      <c r="BH47" s="121" t="str" cm="1">
        <f t="array" ref="BH47">_xlfn.IFS(AND($Z47&lt;&gt;"",AA47&lt;&gt;""),ABS($Z47-AA47),AND($Z47="",AA47=""),"",OR($Z47&lt;&gt;"",AA47&lt;&gt;""),"-")</f>
        <v/>
      </c>
      <c r="BI47" s="120" t="str" cm="1">
        <f t="array" ref="BI47">_xlfn.IFS(AND($Z47&lt;&gt;"",AB47&lt;&gt;""),ABS($Z47-AB47),AND($Z47="",AB47=""),"",OR($Z47&lt;&gt;"",AB47&lt;&gt;""),"-")</f>
        <v/>
      </c>
      <c r="BJ47" s="120" t="str" cm="1">
        <f t="array" ref="BJ47">_xlfn.IFS(AND($Z47&lt;&gt;"",AC47&lt;&gt;""),ABS($Z47-AC47),AND($Z47="",AC47=""),"",OR($Z47&lt;&gt;"",AC47&lt;&gt;""),"-")</f>
        <v/>
      </c>
      <c r="BK47" s="120" t="str" cm="1">
        <f t="array" ref="BK47">_xlfn.IFS(AND($Z47&lt;&gt;"",AD47&lt;&gt;""),ABS($Z47-AD47),AND($Z47="",AD47=""),"",OR($Z47&lt;&gt;"",AD47&lt;&gt;""),"-")</f>
        <v/>
      </c>
      <c r="BL47" s="120" t="str" cm="1">
        <f t="array" ref="BL47">_xlfn.IFS(AND($Z47&lt;&gt;"",AE47&lt;&gt;""),ABS($Z47-AE47),AND($Z47="",AE47=""),"",OR($Z47&lt;&gt;"",AE47&lt;&gt;""),"-")</f>
        <v/>
      </c>
      <c r="BM47" s="120" t="str" cm="1">
        <f t="array" ref="BM47">_xlfn.IFS(AND($Z47&lt;&gt;"",AF47&lt;&gt;""),ABS($Z47-AF47),AND($Z47="",AF47=""),"",OR($Z47&lt;&gt;"",AF47&lt;&gt;""),"-")</f>
        <v/>
      </c>
      <c r="BN47" s="120" t="str" cm="1">
        <f t="array" ref="BN47">_xlfn.IFS(AND($Z47&lt;&gt;"",AG47&lt;&gt;""),ABS($Z47-AG47),AND($Z47="",AG47=""),"",OR($Z47&lt;&gt;"",AG47&lt;&gt;""),"-")</f>
        <v/>
      </c>
      <c r="BO47" s="120" t="str" cm="1">
        <f t="array" ref="BO47">_xlfn.IFS(AND($Z47&lt;&gt;"",AH47&lt;&gt;""),ABS($Z47-AH47),AND($Z47="",AH47=""),"",OR($Z47&lt;&gt;"",AH47&lt;&gt;""),"-")</f>
        <v/>
      </c>
      <c r="BP47" s="120" t="str" cm="1">
        <f t="array" ref="BP47">_xlfn.IFS(AND($Z47&lt;&gt;"",AI47&lt;&gt;""),ABS($Z47-AI47),AND($Z47="",AI47=""),"",OR($Z47&lt;&gt;"",AI47&lt;&gt;""),"-")</f>
        <v/>
      </c>
      <c r="BQ47" s="120" t="str" cm="1">
        <f t="array" ref="BQ47">_xlfn.IFS(AND($Z47&lt;&gt;"",AJ47&lt;&gt;""),ABS($Z47-AJ47),AND($Z47="",AJ47=""),"",OR($Z47&lt;&gt;"",AJ47&lt;&gt;""),"-")</f>
        <v/>
      </c>
      <c r="BR47" s="121" t="str" cm="1">
        <f t="array" ref="BR47">_xlfn.IFS(AND($AA47&lt;&gt;"",AB47&lt;&gt;""),ABS($AA47-AB47),AND($AA47="",AB47=""),"",OR($AA47&lt;&gt;"",AB47&lt;&gt;""),"-")</f>
        <v/>
      </c>
      <c r="BS47" s="120" t="str" cm="1">
        <f t="array" ref="BS47">_xlfn.IFS(AND($AA47&lt;&gt;"",AC47&lt;&gt;""),ABS($AA47-AC47),AND($AA47="",AC47=""),"",OR($AA47&lt;&gt;"",AC47&lt;&gt;""),"-")</f>
        <v/>
      </c>
      <c r="BT47" s="120" t="str" cm="1">
        <f t="array" ref="BT47">_xlfn.IFS(AND($AA47&lt;&gt;"",AD47&lt;&gt;""),ABS($AA47-AD47),AND($AA47="",AD47=""),"",OR($AA47&lt;&gt;"",AD47&lt;&gt;""),"-")</f>
        <v/>
      </c>
      <c r="BU47" s="120" t="str" cm="1">
        <f t="array" ref="BU47">_xlfn.IFS(AND($AA47&lt;&gt;"",AE47&lt;&gt;""),ABS($AA47-AE47),AND($AA47="",AE47=""),"",OR($AA47&lt;&gt;"",AE47&lt;&gt;""),"-")</f>
        <v/>
      </c>
      <c r="BV47" s="120" t="str" cm="1">
        <f t="array" ref="BV47">_xlfn.IFS(AND($AA47&lt;&gt;"",AF47&lt;&gt;""),ABS($AA47-AF47),AND($AA47="",AF47=""),"",OR($AA47&lt;&gt;"",AF47&lt;&gt;""),"-")</f>
        <v/>
      </c>
      <c r="BW47" s="120" t="str" cm="1">
        <f t="array" ref="BW47">_xlfn.IFS(AND($AA47&lt;&gt;"",AG47&lt;&gt;""),ABS($AA47-AG47),AND($AA47="",AG47=""),"",OR($AA47&lt;&gt;"",AG47&lt;&gt;""),"-")</f>
        <v/>
      </c>
      <c r="BX47" s="120" t="str" cm="1">
        <f t="array" ref="BX47">_xlfn.IFS(AND($AA47&lt;&gt;"",AH47&lt;&gt;""),ABS($AA47-AH47),AND($AA47="",AH47=""),"",OR($AA47&lt;&gt;"",AH47&lt;&gt;""),"-")</f>
        <v/>
      </c>
      <c r="BY47" s="120" t="str" cm="1">
        <f t="array" ref="BY47">_xlfn.IFS(AND($AA47&lt;&gt;"",AI47&lt;&gt;""),ABS($AA47-AI47),AND($AA47="",AI47=""),"",OR($AA47&lt;&gt;"",AI47&lt;&gt;""),"-")</f>
        <v/>
      </c>
      <c r="BZ47" s="120" t="str" cm="1">
        <f t="array" ref="BZ47">_xlfn.IFS(AND($AA47&lt;&gt;"",AJ47&lt;&gt;""),ABS($AA47-AJ47),AND($AA47="",AJ47=""),"",OR($AA47&lt;&gt;"",AJ47&lt;&gt;""),"-")</f>
        <v/>
      </c>
      <c r="CA47" s="121" t="str" cm="1">
        <f t="array" ref="CA47">_xlfn.IFS(AND($AB47&lt;&gt;"",AC47&lt;&gt;""),ABS($AB47-AC47),AND($AB47="",AC47=""),"",OR($AB47&lt;&gt;"",AC47&lt;&gt;""),"-")</f>
        <v/>
      </c>
      <c r="CB47" s="120" t="str" cm="1">
        <f t="array" ref="CB47">_xlfn.IFS(AND($AB47&lt;&gt;"",AD47&lt;&gt;""),ABS($AB47-AD47),AND($AB47="",AD47=""),"",OR($AB47&lt;&gt;"",AD47&lt;&gt;""),"-")</f>
        <v/>
      </c>
      <c r="CC47" s="120" t="str" cm="1">
        <f t="array" ref="CC47">_xlfn.IFS(AND($AB47&lt;&gt;"",AE47&lt;&gt;""),ABS($AB47-AE47),AND($AB47="",AE47=""),"",OR($AB47&lt;&gt;"",AE47&lt;&gt;""),"-")</f>
        <v/>
      </c>
      <c r="CD47" s="120" t="str" cm="1">
        <f t="array" ref="CD47">_xlfn.IFS(AND($AB47&lt;&gt;"",AF47&lt;&gt;""),ABS($AB47-AF47),AND($AB47="",AF47=""),"",OR($AB47&lt;&gt;"",AF47&lt;&gt;""),"-")</f>
        <v/>
      </c>
      <c r="CE47" s="120" t="str" cm="1">
        <f t="array" ref="CE47">_xlfn.IFS(AND($AB47&lt;&gt;"",AG47&lt;&gt;""),ABS($AB47-AG47),AND($AB47="",AG47=""),"",OR($AB47&lt;&gt;"",AG47&lt;&gt;""),"-")</f>
        <v/>
      </c>
      <c r="CF47" s="120" t="str" cm="1">
        <f t="array" ref="CF47">_xlfn.IFS(AND($AB47&lt;&gt;"",AH47&lt;&gt;""),ABS($AB47-AH47),AND($AB47="",AH47=""),"",OR($AB47&lt;&gt;"",AH47&lt;&gt;""),"-")</f>
        <v/>
      </c>
      <c r="CG47" s="120" t="str" cm="1">
        <f t="array" ref="CG47">_xlfn.IFS(AND($AB47&lt;&gt;"",AI47&lt;&gt;""),ABS($AB47-AI47),AND($AB47="",AI47=""),"",OR($AB47&lt;&gt;"",AI47&lt;&gt;""),"-")</f>
        <v/>
      </c>
      <c r="CH47" s="120" t="str" cm="1">
        <f t="array" ref="CH47">_xlfn.IFS(AND($AB47&lt;&gt;"",AJ47&lt;&gt;""),ABS($AB47-AJ47),AND($AB47="",AJ47=""),"",OR($AB47&lt;&gt;"",AJ47&lt;&gt;""),"-")</f>
        <v/>
      </c>
      <c r="CI47" s="121" t="str" cm="1">
        <f t="array" ref="CI47">_xlfn.IFS(AND($AC47&lt;&gt;"",AD47&lt;&gt;""),ABS($AC47-AD47),AND($AC47="",AD47=""),"",OR($AC47&lt;&gt;"",AD47&lt;&gt;""),"-")</f>
        <v/>
      </c>
      <c r="CJ47" s="120" t="str" cm="1">
        <f t="array" ref="CJ47">_xlfn.IFS(AND($AC47&lt;&gt;"",AE47&lt;&gt;""),ABS($AC47-AE47),AND($AC47="",AE47=""),"",OR($AC47&lt;&gt;"",AE47&lt;&gt;""),"-")</f>
        <v/>
      </c>
      <c r="CK47" s="120" t="str" cm="1">
        <f t="array" ref="CK47">_xlfn.IFS(AND($AC47&lt;&gt;"",AF47&lt;&gt;""),ABS($AC47-AF47),AND($AC47="",AF47=""),"",OR($AC47&lt;&gt;"",AF47&lt;&gt;""),"-")</f>
        <v/>
      </c>
      <c r="CL47" s="120" t="str" cm="1">
        <f t="array" ref="CL47">_xlfn.IFS(AND($AC47&lt;&gt;"",AG47&lt;&gt;""),ABS($AC47-AG47),AND($AC47="",AG47=""),"",OR($AC47&lt;&gt;"",AG47&lt;&gt;""),"-")</f>
        <v/>
      </c>
      <c r="CM47" s="120" t="str" cm="1">
        <f t="array" ref="CM47">_xlfn.IFS(AND($AC47&lt;&gt;"",AH47&lt;&gt;""),ABS($AC47-AH47),AND($AC47="",AH47=""),"",OR($AC47&lt;&gt;"",AH47&lt;&gt;""),"-")</f>
        <v/>
      </c>
      <c r="CN47" s="120" t="str" cm="1">
        <f t="array" ref="CN47">_xlfn.IFS(AND($AC47&lt;&gt;"",AI47&lt;&gt;""),ABS($AC47-AI47),AND($AC47="",AI47=""),"",OR($AC47&lt;&gt;"",AI47&lt;&gt;""),"-")</f>
        <v/>
      </c>
      <c r="CO47" s="120" t="str" cm="1">
        <f t="array" ref="CO47">_xlfn.IFS(AND($AC47&lt;&gt;"",AJ47&lt;&gt;""),ABS($AC47-AJ47),AND($AC47="",AJ47=""),"",OR($AC47&lt;&gt;"",AJ47&lt;&gt;""),"-")</f>
        <v/>
      </c>
      <c r="CP47" s="121" t="str" cm="1">
        <f t="array" ref="CP47">_xlfn.IFS(AND($AD47&lt;&gt;"",AE47&lt;&gt;""),ABS($AD47-AE47),AND($AD47="",AE47=""),"",OR($AD47&lt;&gt;"",AE47&lt;&gt;""),"-")</f>
        <v/>
      </c>
      <c r="CQ47" s="120" t="str" cm="1">
        <f t="array" ref="CQ47">_xlfn.IFS(AND($AD47&lt;&gt;"",AF47&lt;&gt;""),ABS($AD47-AF47),AND($AD47="",AF47=""),"",OR($AD47&lt;&gt;"",AF47&lt;&gt;""),"-")</f>
        <v/>
      </c>
      <c r="CR47" s="120" t="str" cm="1">
        <f t="array" ref="CR47">_xlfn.IFS(AND($AD47&lt;&gt;"",AG47&lt;&gt;""),ABS($AD47-AG47),AND($AD47="",AG47=""),"",OR($AD47&lt;&gt;"",AG47&lt;&gt;""),"-")</f>
        <v/>
      </c>
      <c r="CS47" s="120" t="str" cm="1">
        <f t="array" ref="CS47">_xlfn.IFS(AND($AD47&lt;&gt;"",AH47&lt;&gt;""),ABS($AD47-AH47),AND($AD47="",AH47=""),"",OR($AD47&lt;&gt;"",AH47&lt;&gt;""),"-")</f>
        <v/>
      </c>
      <c r="CT47" s="120" t="str" cm="1">
        <f t="array" ref="CT47">_xlfn.IFS(AND($AD47&lt;&gt;"",AI47&lt;&gt;""),ABS($AD47-AI47),AND($AD47="",AI47=""),"",OR($AD47&lt;&gt;"",AI47&lt;&gt;""),"-")</f>
        <v/>
      </c>
      <c r="CU47" s="120" t="str" cm="1">
        <f t="array" ref="CU47">_xlfn.IFS(AND($AD47&lt;&gt;"",AJ47&lt;&gt;""),ABS($AD47-AJ47),AND($AD47="",AJ47=""),"",OR($AD47&lt;&gt;"",AJ47&lt;&gt;""),"-")</f>
        <v/>
      </c>
      <c r="CV47" s="121" t="str" cm="1">
        <f t="array" ref="CV47">_xlfn.IFS(AND($AE47&lt;&gt;"",AF47&lt;&gt;""),ABS($AE47-AF47),AND($AE47="",AF47=""),"",OR($AE47&lt;&gt;"",AF47&lt;&gt;""),"-")</f>
        <v/>
      </c>
      <c r="CW47" s="120" t="str" cm="1">
        <f t="array" ref="CW47">_xlfn.IFS(AND($AE47&lt;&gt;"",AG47&lt;&gt;""),ABS($AE47-AG47),AND($AE47="",AG47=""),"",OR($AE47&lt;&gt;"",AG47&lt;&gt;""),"-")</f>
        <v/>
      </c>
      <c r="CX47" s="120" t="str" cm="1">
        <f t="array" ref="CX47">_xlfn.IFS(AND($AE47&lt;&gt;"",AH47&lt;&gt;""),ABS($AE47-AH47),AND($AE47="",AH47=""),"",OR($AE47&lt;&gt;"",AH47&lt;&gt;""),"-")</f>
        <v/>
      </c>
      <c r="CY47" s="120" t="str" cm="1">
        <f t="array" ref="CY47">_xlfn.IFS(AND($AE47&lt;&gt;"",AI47&lt;&gt;""),ABS($AE47-AI47),AND($AE47="",AI47=""),"",OR($AE47&lt;&gt;"",AI47&lt;&gt;""),"-")</f>
        <v/>
      </c>
      <c r="CZ47" s="120" t="str" cm="1">
        <f t="array" ref="CZ47">_xlfn.IFS(AND($AE47&lt;&gt;"",AJ47&lt;&gt;""),ABS($AE47-AJ47),AND($AE47="",AJ47=""),"",OR($AE47&lt;&gt;"",AJ47&lt;&gt;""),"-")</f>
        <v/>
      </c>
      <c r="DA47" s="121" t="str" cm="1">
        <f t="array" ref="DA47">_xlfn.IFS(AND($AF47&lt;&gt;"",AG47&lt;&gt;""),ABS($AF47-AG47),AND($AF47="",AG47=""),"",OR($AF47&lt;&gt;"",AG47&lt;&gt;""),"-")</f>
        <v/>
      </c>
      <c r="DB47" s="120" t="str" cm="1">
        <f t="array" ref="DB47">_xlfn.IFS(AND($AF47&lt;&gt;"",AH47&lt;&gt;""),ABS($AF47-AH47),AND($AF47="",AH47=""),"",OR($AF47&lt;&gt;"",AH47&lt;&gt;""),"-")</f>
        <v/>
      </c>
      <c r="DC47" s="120" t="str" cm="1">
        <f t="array" ref="DC47">_xlfn.IFS(AND($AF47&lt;&gt;"",AI47&lt;&gt;""),ABS($AF47-AI47),AND($AF47="",AI47=""),"",OR($AF47&lt;&gt;"",AI47&lt;&gt;""),"-")</f>
        <v/>
      </c>
      <c r="DD47" s="120" t="str" cm="1">
        <f t="array" ref="DD47">_xlfn.IFS(AND($AF47&lt;&gt;"",AJ47&lt;&gt;""),ABS($AF47-AJ47),AND($AF47="",AJ47=""),"",OR($AF47&lt;&gt;"",AJ47&lt;&gt;""),"-")</f>
        <v/>
      </c>
      <c r="DE47" s="121" t="str" cm="1">
        <f t="array" ref="DE47">_xlfn.IFS(AND($AG47&lt;&gt;"",AH47&lt;&gt;""),ABS($AG47-AH47),AND($AG47="",AH47=""),"",OR($AG47&lt;&gt;"",AH47&lt;&gt;""),"-")</f>
        <v/>
      </c>
      <c r="DF47" s="120" t="str" cm="1">
        <f t="array" ref="DF47">_xlfn.IFS(AND($AG47&lt;&gt;"",AI47&lt;&gt;""),ABS($AG47-AI47),AND($AG47="",AI47=""),"",OR($AG47&lt;&gt;"",AI47&lt;&gt;""),"-")</f>
        <v/>
      </c>
      <c r="DG47" s="120" t="str" cm="1">
        <f t="array" ref="DG47">_xlfn.IFS(AND($AG47&lt;&gt;"",AJ47&lt;&gt;""),ABS($AG47-AJ47),AND($AG47="",AJ47=""),"",OR($AG47&lt;&gt;"",AJ47&lt;&gt;""),"-")</f>
        <v/>
      </c>
      <c r="DH47" s="121" t="str" cm="1">
        <f t="array" ref="DH47">_xlfn.IFS(AND($AH47&lt;&gt;"",AI47&lt;&gt;""),ABS($AH47-AI47),AND($AH47="",AI47=""),"",OR($AH47&lt;&gt;"",AI47&lt;&gt;""),"-")</f>
        <v/>
      </c>
      <c r="DI47" s="120" t="str" cm="1">
        <f t="array" ref="DI47">_xlfn.IFS(AND($AH47&lt;&gt;"",AJ47&lt;&gt;""),ABS($AH47-AJ47),AND($AH47="",AJ47=""),"",OR($AH47&lt;&gt;"",AJ47&lt;&gt;""),"-")</f>
        <v/>
      </c>
      <c r="DJ47" s="121" t="str" cm="1">
        <f t="array" ref="DJ47">_xlfn.IFS(AND($AI47&lt;&gt;"",AJ47&lt;&gt;""),ABS($AI47-AJ47),AND($AI47="",AJ47=""),"",OR($AI47&lt;&gt;"",AJ47&lt;&gt;""),"-")</f>
        <v/>
      </c>
    </row>
    <row r="48" spans="1:114" x14ac:dyDescent="0.2">
      <c r="A48" s="120" t="e">
        <f t="shared" si="9"/>
        <v>#DIV/0!</v>
      </c>
      <c r="B48" s="186" t="e">
        <f t="shared" si="10"/>
        <v>#DIV/0!</v>
      </c>
      <c r="C48" s="186" t="e">
        <f t="shared" si="11"/>
        <v>#DIV/0!</v>
      </c>
      <c r="D48" s="186" t="e">
        <f t="shared" si="12"/>
        <v>#DIV/0!</v>
      </c>
      <c r="E48" s="263">
        <f t="shared" si="13"/>
        <v>0</v>
      </c>
      <c r="F48" s="186">
        <f t="shared" si="14"/>
        <v>0</v>
      </c>
      <c r="G48" s="186" t="e">
        <f t="shared" si="15"/>
        <v>#DIV/0!</v>
      </c>
      <c r="H48" s="262" t="str">
        <f t="shared" si="16"/>
        <v/>
      </c>
      <c r="I48" s="187" t="str">
        <f t="shared" si="17"/>
        <v/>
      </c>
      <c r="J48" s="260" t="s">
        <v>96</v>
      </c>
      <c r="K48" s="259" t="e">
        <f>VLOOKUP($J48,Merged_couplings!$B:$BU,MATCH(K$1,Merged_couplings!$B$1:$BU$1,0),FALSE)</f>
        <v>#N/A</v>
      </c>
      <c r="L48" s="258" t="e">
        <f>VLOOKUP($J48,Merged_couplings!$B:$BU,MATCH(L$1,Merged_couplings!$B$1:$BU$1,0),FALSE)</f>
        <v>#N/A</v>
      </c>
      <c r="M48" s="258" t="e">
        <f>VLOOKUP($J48,Merged_couplings!$B:$BU,MATCH(M$1,Merged_couplings!$B$1:$BU$1,0),FALSE)</f>
        <v>#N/A</v>
      </c>
      <c r="N48" s="258" t="e">
        <f>VLOOKUP($J48,Merged_couplings!$B:$BU,MATCH(N$1,Merged_couplings!$B$1:$BU$1,0),FALSE)</f>
        <v>#N/A</v>
      </c>
      <c r="O48" s="258" t="e">
        <f>VLOOKUP($J48,Merged_couplings!$B:$BU,MATCH(O$1,Merged_couplings!$B$1:$BU$1,0),FALSE)</f>
        <v>#N/A</v>
      </c>
      <c r="P48" s="258" t="e">
        <f>VLOOKUP($J48,Merged_couplings!$B:$BU,MATCH(P$1,Merged_couplings!$B$1:$BU$1,0),FALSE)</f>
        <v>#N/A</v>
      </c>
      <c r="Q48" s="258" t="e">
        <f>VLOOKUP($J48,Merged_couplings!$B:$BU,MATCH(Q$1,Merged_couplings!$B$1:$BU$1,0),FALSE)</f>
        <v>#N/A</v>
      </c>
      <c r="R48" s="258" t="e">
        <f>VLOOKUP($J48,Merged_couplings!$B:$BU,MATCH(R$1,Merged_couplings!$B$1:$BU$1,0),FALSE)</f>
        <v>#N/A</v>
      </c>
      <c r="S48" s="258" t="e">
        <f>VLOOKUP($J48,Merged_couplings!$B:$BU,MATCH(S$1,Merged_couplings!$B$1:$BU$1,0),FALSE)</f>
        <v>#N/A</v>
      </c>
      <c r="T48" s="258" t="e">
        <f>VLOOKUP($J48,Merged_couplings!$B:$BU,MATCH(T$1,Merged_couplings!$B$1:$BU$1,0),FALSE)</f>
        <v>#N/A</v>
      </c>
      <c r="U48" s="258" t="e">
        <f>VLOOKUP($J48,Merged_couplings!$B:$BU,MATCH(U$1,Merged_couplings!$B$1:$BU$1,0),FALSE)</f>
        <v>#N/A</v>
      </c>
      <c r="V48" s="258" t="e">
        <f>VLOOKUP($J48,Merged_couplings!$B:$BU,MATCH(V$1,Merged_couplings!$B$1:$BU$1,0),FALSE)</f>
        <v>#N/A</v>
      </c>
      <c r="W48" s="258" t="e">
        <f>VLOOKUP($J48,Merged_couplings!$B:$BU,MATCH(W$1,Merged_couplings!$B$1:$BU$1,0),FALSE)</f>
        <v>#N/A</v>
      </c>
      <c r="X48" s="121" t="str">
        <f>_xlfn.IFNA(VLOOKUP($J48,Merged_couplings!$B:$R,MATCH(X$1,Merged_couplings!$B$1:$R$1,0),FALSE),"")</f>
        <v/>
      </c>
      <c r="Y48" s="120" t="str">
        <f>_xlfn.IFNA(VLOOKUP($J48,Merged_couplings!$B:$R,MATCH(Y$1,Merged_couplings!$B$1:$R$1,0),FALSE),"")</f>
        <v/>
      </c>
      <c r="Z48" s="120" t="str">
        <f>_xlfn.IFNA(VLOOKUP($J48,Merged_couplings!$B:$R,MATCH(Z$1,Merged_couplings!$B$1:$R$1,0),FALSE),"")</f>
        <v/>
      </c>
      <c r="AA48" s="120" t="str">
        <f>_xlfn.IFNA(VLOOKUP($J48,Merged_couplings!$B:$R,MATCH(AA$1,Merged_couplings!$B$1:$R$1,0),FALSE),"")</f>
        <v/>
      </c>
      <c r="AB48" s="120" t="str">
        <f>_xlfn.IFNA(VLOOKUP($J48,Merged_couplings!$B:$R,MATCH(AB$1,Merged_couplings!$B$1:$R$1,0),FALSE),"")</f>
        <v/>
      </c>
      <c r="AC48" s="120" t="str">
        <f>_xlfn.IFNA(VLOOKUP($J48,Merged_couplings!$B:$R,MATCH(AC$1,Merged_couplings!$B$1:$R$1,0),FALSE),"")</f>
        <v/>
      </c>
      <c r="AD48" s="120" t="str">
        <f>_xlfn.IFNA(VLOOKUP($J48,Merged_couplings!$B:$R,MATCH(AD$1,Merged_couplings!$B$1:$R$1,0),FALSE),"")</f>
        <v/>
      </c>
      <c r="AE48" s="120" t="str">
        <f>_xlfn.IFNA(VLOOKUP($J48,Merged_couplings!$B:$R,MATCH(AE$1,Merged_couplings!$B$1:$R$1,0),FALSE),"")</f>
        <v/>
      </c>
      <c r="AF48" s="120" t="str">
        <f>_xlfn.IFNA(VLOOKUP($J48,Merged_couplings!$B:$R,MATCH(AF$1,Merged_couplings!$B$1:$R$1,0),FALSE),"")</f>
        <v/>
      </c>
      <c r="AG48" s="120" t="str">
        <f>_xlfn.IFNA(VLOOKUP($J48,Merged_couplings!$B:$R,MATCH(AG$1,Merged_couplings!$B$1:$R$1,0),FALSE),"")</f>
        <v/>
      </c>
      <c r="AH48" s="120" t="str">
        <f>_xlfn.IFNA(VLOOKUP($J48,Merged_couplings!$B:$R,MATCH(AH$1,Merged_couplings!$B$1:$R$1,0),FALSE),"")</f>
        <v/>
      </c>
      <c r="AI48" s="120" t="str">
        <f>_xlfn.IFNA(VLOOKUP($J48,Merged_couplings!$B:$R,MATCH(AI$1,Merged_couplings!$B$1:$R$1,0),FALSE),"")</f>
        <v/>
      </c>
      <c r="AJ48" s="120" t="str">
        <f>_xlfn.IFNA(VLOOKUP($J48,Merged_couplings!$B:$R,MATCH(AJ$1,Merged_couplings!$B$1:$R$1,0),FALSE),"")</f>
        <v/>
      </c>
      <c r="AK48" s="123" t="str" cm="1">
        <f t="array" ref="AK48">_xlfn.IFS(AND($X48&lt;&gt;"",Y48&lt;&gt;""),ABS($X48-Y48),AND($X48="",Y48=""),"",OR($X48&lt;&gt;"",Y48&lt;&gt;""),"-")</f>
        <v/>
      </c>
      <c r="AL48" s="122" t="str" cm="1">
        <f t="array" ref="AL48">_xlfn.IFS(AND($X48&lt;&gt;"",Z48&lt;&gt;""),ABS($X48-Z48),AND($X48="",Z48=""),"",OR($X48&lt;&gt;"",Z48&lt;&gt;""),"-")</f>
        <v/>
      </c>
      <c r="AM48" s="122" t="str" cm="1">
        <f t="array" ref="AM48">_xlfn.IFS(AND($X48&lt;&gt;"",AA48&lt;&gt;""),ABS($X48-AA48),AND($X48="",AA48=""),"",OR($X48&lt;&gt;"",AA48&lt;&gt;""),"-")</f>
        <v/>
      </c>
      <c r="AN48" s="122" t="str" cm="1">
        <f t="array" ref="AN48">_xlfn.IFS(AND($X48&lt;&gt;"",AB48&lt;&gt;""),ABS($X48-AB48),AND($X48="",AB48=""),"",OR($X48&lt;&gt;"",AB48&lt;&gt;""),"-")</f>
        <v/>
      </c>
      <c r="AO48" s="122" t="str" cm="1">
        <f t="array" ref="AO48">_xlfn.IFS(AND($X48&lt;&gt;"",AC48&lt;&gt;""),ABS($X48-AC48),AND($X48="",AC48=""),"",OR($X48&lt;&gt;"",AC48&lt;&gt;""),"-")</f>
        <v/>
      </c>
      <c r="AP48" s="122" t="str" cm="1">
        <f t="array" ref="AP48">_xlfn.IFS(AND($X48&lt;&gt;"",AD48&lt;&gt;""),ABS($X48-AD48),AND($X48="",AD48=""),"",OR($X48&lt;&gt;"",AD48&lt;&gt;""),"-")</f>
        <v/>
      </c>
      <c r="AQ48" s="122" t="str" cm="1">
        <f t="array" ref="AQ48">_xlfn.IFS(AND($X48&lt;&gt;"",AE48&lt;&gt;""),ABS($X48-AE48),AND($X48="",AE48=""),"",OR($X48&lt;&gt;"",AE48&lt;&gt;""),"-")</f>
        <v/>
      </c>
      <c r="AR48" s="122" t="str" cm="1">
        <f t="array" ref="AR48">_xlfn.IFS(AND($X48&lt;&gt;"",AF48&lt;&gt;""),ABS($X48-AF48),AND($X48="",AF48=""),"",OR($X48&lt;&gt;"",AF48&lt;&gt;""),"-")</f>
        <v/>
      </c>
      <c r="AS48" s="122" t="str" cm="1">
        <f t="array" ref="AS48">_xlfn.IFS(AND($X48&lt;&gt;"",AG48&lt;&gt;""),ABS($X48-AG48),AND($X48="",AG48=""),"",OR($X48&lt;&gt;"",AG48&lt;&gt;""),"-")</f>
        <v/>
      </c>
      <c r="AT48" s="122" t="str" cm="1">
        <f t="array" ref="AT48">_xlfn.IFS(AND($X48&lt;&gt;"",AH48&lt;&gt;""),ABS($X48-AH48),AND($X48="",AH48=""),"",OR($X48&lt;&gt;"",AH48&lt;&gt;""),"-")</f>
        <v/>
      </c>
      <c r="AU48" s="122" t="str" cm="1">
        <f t="array" ref="AU48">_xlfn.IFS(AND($X48&lt;&gt;"",AI48&lt;&gt;""),ABS($X48-AI48),AND($X48="",AI48=""),"",OR($X48&lt;&gt;"",AI48&lt;&gt;""),"-")</f>
        <v/>
      </c>
      <c r="AV48" s="122" t="str" cm="1">
        <f t="array" ref="AV48">_xlfn.IFS(AND($X48&lt;&gt;"",AJ48&lt;&gt;""),ABS($X48-AJ48),AND($X48="",AJ48=""),"",OR($X48&lt;&gt;"",AJ48&lt;&gt;""),"-")</f>
        <v/>
      </c>
      <c r="AW48" s="123" t="str" cm="1">
        <f t="array" ref="AW48">_xlfn.IFS(AND($Y48&lt;&gt;"",Z48&lt;&gt;""),ABS($Y48-Z48),AND($Y48="",Z48=""),"",OR($Y48&lt;&gt;"",Z48&lt;&gt;""),"-")</f>
        <v/>
      </c>
      <c r="AX48" s="122" t="str" cm="1">
        <f t="array" ref="AX48">_xlfn.IFS(AND($Y48&lt;&gt;"",AA48&lt;&gt;""),ABS($Y48-AA48),AND($Y48="",AA48=""),"",OR($Y48&lt;&gt;"",AA48&lt;&gt;""),"-")</f>
        <v/>
      </c>
      <c r="AY48" s="122" t="str" cm="1">
        <f t="array" ref="AY48">_xlfn.IFS(AND($Y48&lt;&gt;"",AB48&lt;&gt;""),ABS($Y48-AB48),AND($Y48="",AB48=""),"",OR($Y48&lt;&gt;"",AB48&lt;&gt;""),"-")</f>
        <v/>
      </c>
      <c r="AZ48" s="122" t="str" cm="1">
        <f t="array" ref="AZ48">_xlfn.IFS(AND($Y48&lt;&gt;"",AC48&lt;&gt;""),ABS($Y48-AC48),AND($Y48="",AC48=""),"",OR($Y48&lt;&gt;"",AC48&lt;&gt;""),"-")</f>
        <v/>
      </c>
      <c r="BA48" s="122" t="str" cm="1">
        <f t="array" ref="BA48">_xlfn.IFS(AND($Y48&lt;&gt;"",AD48&lt;&gt;""),ABS($Y48-AD48),AND($Y48="",AD48=""),"",OR($Y48&lt;&gt;"",AD48&lt;&gt;""),"-")</f>
        <v/>
      </c>
      <c r="BB48" s="122" t="str" cm="1">
        <f t="array" ref="BB48">_xlfn.IFS(AND($Y48&lt;&gt;"",AE48&lt;&gt;""),ABS($Y48-AE48),AND($Y48="",AE48=""),"",OR($Y48&lt;&gt;"",AE48&lt;&gt;""),"-")</f>
        <v/>
      </c>
      <c r="BC48" s="122" t="str" cm="1">
        <f t="array" ref="BC48">_xlfn.IFS(AND($Y48&lt;&gt;"",AF48&lt;&gt;""),ABS($Y48-AF48),AND($Y48="",AF48=""),"",OR($Y48&lt;&gt;"",AF48&lt;&gt;""),"-")</f>
        <v/>
      </c>
      <c r="BD48" s="122" t="str" cm="1">
        <f t="array" ref="BD48">_xlfn.IFS(AND($Y48&lt;&gt;"",AG48&lt;&gt;""),ABS($Y48-AG48),AND($Y48="",AG48=""),"",OR($Y48&lt;&gt;"",AG48&lt;&gt;""),"-")</f>
        <v/>
      </c>
      <c r="BE48" s="122" t="str" cm="1">
        <f t="array" ref="BE48">_xlfn.IFS(AND($Y48&lt;&gt;"",AH48&lt;&gt;""),ABS($Y48-AH48),AND($Y48="",AH48=""),"",OR($Y48&lt;&gt;"",AH48&lt;&gt;""),"-")</f>
        <v/>
      </c>
      <c r="BF48" s="122" t="str" cm="1">
        <f t="array" ref="BF48">_xlfn.IFS(AND($Y48&lt;&gt;"",AI48&lt;&gt;""),ABS($Y48-AI48),AND($Y48="",AI48=""),"",OR($Y48&lt;&gt;"",AI48&lt;&gt;""),"-")</f>
        <v/>
      </c>
      <c r="BG48" s="122" t="str" cm="1">
        <f t="array" ref="BG48">_xlfn.IFS(AND($Y48&lt;&gt;"",AJ48&lt;&gt;""),ABS($Y48-AJ48),AND($Y48="",AJ48=""),"",OR($Y48&lt;&gt;"",AJ48&lt;&gt;""),"-")</f>
        <v/>
      </c>
      <c r="BH48" s="121" t="str" cm="1">
        <f t="array" ref="BH48">_xlfn.IFS(AND($Z48&lt;&gt;"",AA48&lt;&gt;""),ABS($Z48-AA48),AND($Z48="",AA48=""),"",OR($Z48&lt;&gt;"",AA48&lt;&gt;""),"-")</f>
        <v/>
      </c>
      <c r="BI48" s="120" t="str" cm="1">
        <f t="array" ref="BI48">_xlfn.IFS(AND($Z48&lt;&gt;"",AB48&lt;&gt;""),ABS($Z48-AB48),AND($Z48="",AB48=""),"",OR($Z48&lt;&gt;"",AB48&lt;&gt;""),"-")</f>
        <v/>
      </c>
      <c r="BJ48" s="120" t="str" cm="1">
        <f t="array" ref="BJ48">_xlfn.IFS(AND($Z48&lt;&gt;"",AC48&lt;&gt;""),ABS($Z48-AC48),AND($Z48="",AC48=""),"",OR($Z48&lt;&gt;"",AC48&lt;&gt;""),"-")</f>
        <v/>
      </c>
      <c r="BK48" s="120" t="str" cm="1">
        <f t="array" ref="BK48">_xlfn.IFS(AND($Z48&lt;&gt;"",AD48&lt;&gt;""),ABS($Z48-AD48),AND($Z48="",AD48=""),"",OR($Z48&lt;&gt;"",AD48&lt;&gt;""),"-")</f>
        <v/>
      </c>
      <c r="BL48" s="120" t="str" cm="1">
        <f t="array" ref="BL48">_xlfn.IFS(AND($Z48&lt;&gt;"",AE48&lt;&gt;""),ABS($Z48-AE48),AND($Z48="",AE48=""),"",OR($Z48&lt;&gt;"",AE48&lt;&gt;""),"-")</f>
        <v/>
      </c>
      <c r="BM48" s="120" t="str" cm="1">
        <f t="array" ref="BM48">_xlfn.IFS(AND($Z48&lt;&gt;"",AF48&lt;&gt;""),ABS($Z48-AF48),AND($Z48="",AF48=""),"",OR($Z48&lt;&gt;"",AF48&lt;&gt;""),"-")</f>
        <v/>
      </c>
      <c r="BN48" s="120" t="str" cm="1">
        <f t="array" ref="BN48">_xlfn.IFS(AND($Z48&lt;&gt;"",AG48&lt;&gt;""),ABS($Z48-AG48),AND($Z48="",AG48=""),"",OR($Z48&lt;&gt;"",AG48&lt;&gt;""),"-")</f>
        <v/>
      </c>
      <c r="BO48" s="120" t="str" cm="1">
        <f t="array" ref="BO48">_xlfn.IFS(AND($Z48&lt;&gt;"",AH48&lt;&gt;""),ABS($Z48-AH48),AND($Z48="",AH48=""),"",OR($Z48&lt;&gt;"",AH48&lt;&gt;""),"-")</f>
        <v/>
      </c>
      <c r="BP48" s="120" t="str" cm="1">
        <f t="array" ref="BP48">_xlfn.IFS(AND($Z48&lt;&gt;"",AI48&lt;&gt;""),ABS($Z48-AI48),AND($Z48="",AI48=""),"",OR($Z48&lt;&gt;"",AI48&lt;&gt;""),"-")</f>
        <v/>
      </c>
      <c r="BQ48" s="120" t="str" cm="1">
        <f t="array" ref="BQ48">_xlfn.IFS(AND($Z48&lt;&gt;"",AJ48&lt;&gt;""),ABS($Z48-AJ48),AND($Z48="",AJ48=""),"",OR($Z48&lt;&gt;"",AJ48&lt;&gt;""),"-")</f>
        <v/>
      </c>
      <c r="BR48" s="121" t="str" cm="1">
        <f t="array" ref="BR48">_xlfn.IFS(AND($AA48&lt;&gt;"",AB48&lt;&gt;""),ABS($AA48-AB48),AND($AA48="",AB48=""),"",OR($AA48&lt;&gt;"",AB48&lt;&gt;""),"-")</f>
        <v/>
      </c>
      <c r="BS48" s="120" t="str" cm="1">
        <f t="array" ref="BS48">_xlfn.IFS(AND($AA48&lt;&gt;"",AC48&lt;&gt;""),ABS($AA48-AC48),AND($AA48="",AC48=""),"",OR($AA48&lt;&gt;"",AC48&lt;&gt;""),"-")</f>
        <v/>
      </c>
      <c r="BT48" s="120" t="str" cm="1">
        <f t="array" ref="BT48">_xlfn.IFS(AND($AA48&lt;&gt;"",AD48&lt;&gt;""),ABS($AA48-AD48),AND($AA48="",AD48=""),"",OR($AA48&lt;&gt;"",AD48&lt;&gt;""),"-")</f>
        <v/>
      </c>
      <c r="BU48" s="120" t="str" cm="1">
        <f t="array" ref="BU48">_xlfn.IFS(AND($AA48&lt;&gt;"",AE48&lt;&gt;""),ABS($AA48-AE48),AND($AA48="",AE48=""),"",OR($AA48&lt;&gt;"",AE48&lt;&gt;""),"-")</f>
        <v/>
      </c>
      <c r="BV48" s="120" t="str" cm="1">
        <f t="array" ref="BV48">_xlfn.IFS(AND($AA48&lt;&gt;"",AF48&lt;&gt;""),ABS($AA48-AF48),AND($AA48="",AF48=""),"",OR($AA48&lt;&gt;"",AF48&lt;&gt;""),"-")</f>
        <v/>
      </c>
      <c r="BW48" s="120" t="str" cm="1">
        <f t="array" ref="BW48">_xlfn.IFS(AND($AA48&lt;&gt;"",AG48&lt;&gt;""),ABS($AA48-AG48),AND($AA48="",AG48=""),"",OR($AA48&lt;&gt;"",AG48&lt;&gt;""),"-")</f>
        <v/>
      </c>
      <c r="BX48" s="120" t="str" cm="1">
        <f t="array" ref="BX48">_xlfn.IFS(AND($AA48&lt;&gt;"",AH48&lt;&gt;""),ABS($AA48-AH48),AND($AA48="",AH48=""),"",OR($AA48&lt;&gt;"",AH48&lt;&gt;""),"-")</f>
        <v/>
      </c>
      <c r="BY48" s="120" t="str" cm="1">
        <f t="array" ref="BY48">_xlfn.IFS(AND($AA48&lt;&gt;"",AI48&lt;&gt;""),ABS($AA48-AI48),AND($AA48="",AI48=""),"",OR($AA48&lt;&gt;"",AI48&lt;&gt;""),"-")</f>
        <v/>
      </c>
      <c r="BZ48" s="120" t="str" cm="1">
        <f t="array" ref="BZ48">_xlfn.IFS(AND($AA48&lt;&gt;"",AJ48&lt;&gt;""),ABS($AA48-AJ48),AND($AA48="",AJ48=""),"",OR($AA48&lt;&gt;"",AJ48&lt;&gt;""),"-")</f>
        <v/>
      </c>
      <c r="CA48" s="121" t="str" cm="1">
        <f t="array" ref="CA48">_xlfn.IFS(AND($AB48&lt;&gt;"",AC48&lt;&gt;""),ABS($AB48-AC48),AND($AB48="",AC48=""),"",OR($AB48&lt;&gt;"",AC48&lt;&gt;""),"-")</f>
        <v/>
      </c>
      <c r="CB48" s="120" t="str" cm="1">
        <f t="array" ref="CB48">_xlfn.IFS(AND($AB48&lt;&gt;"",AD48&lt;&gt;""),ABS($AB48-AD48),AND($AB48="",AD48=""),"",OR($AB48&lt;&gt;"",AD48&lt;&gt;""),"-")</f>
        <v/>
      </c>
      <c r="CC48" s="120" t="str" cm="1">
        <f t="array" ref="CC48">_xlfn.IFS(AND($AB48&lt;&gt;"",AE48&lt;&gt;""),ABS($AB48-AE48),AND($AB48="",AE48=""),"",OR($AB48&lt;&gt;"",AE48&lt;&gt;""),"-")</f>
        <v/>
      </c>
      <c r="CD48" s="120" t="str" cm="1">
        <f t="array" ref="CD48">_xlfn.IFS(AND($AB48&lt;&gt;"",AF48&lt;&gt;""),ABS($AB48-AF48),AND($AB48="",AF48=""),"",OR($AB48&lt;&gt;"",AF48&lt;&gt;""),"-")</f>
        <v/>
      </c>
      <c r="CE48" s="120" t="str" cm="1">
        <f t="array" ref="CE48">_xlfn.IFS(AND($AB48&lt;&gt;"",AG48&lt;&gt;""),ABS($AB48-AG48),AND($AB48="",AG48=""),"",OR($AB48&lt;&gt;"",AG48&lt;&gt;""),"-")</f>
        <v/>
      </c>
      <c r="CF48" s="120" t="str" cm="1">
        <f t="array" ref="CF48">_xlfn.IFS(AND($AB48&lt;&gt;"",AH48&lt;&gt;""),ABS($AB48-AH48),AND($AB48="",AH48=""),"",OR($AB48&lt;&gt;"",AH48&lt;&gt;""),"-")</f>
        <v/>
      </c>
      <c r="CG48" s="120" t="str" cm="1">
        <f t="array" ref="CG48">_xlfn.IFS(AND($AB48&lt;&gt;"",AI48&lt;&gt;""),ABS($AB48-AI48),AND($AB48="",AI48=""),"",OR($AB48&lt;&gt;"",AI48&lt;&gt;""),"-")</f>
        <v/>
      </c>
      <c r="CH48" s="120" t="str" cm="1">
        <f t="array" ref="CH48">_xlfn.IFS(AND($AB48&lt;&gt;"",AJ48&lt;&gt;""),ABS($AB48-AJ48),AND($AB48="",AJ48=""),"",OR($AB48&lt;&gt;"",AJ48&lt;&gt;""),"-")</f>
        <v/>
      </c>
      <c r="CI48" s="121" t="str" cm="1">
        <f t="array" ref="CI48">_xlfn.IFS(AND($AC48&lt;&gt;"",AD48&lt;&gt;""),ABS($AC48-AD48),AND($AC48="",AD48=""),"",OR($AC48&lt;&gt;"",AD48&lt;&gt;""),"-")</f>
        <v/>
      </c>
      <c r="CJ48" s="120" t="str" cm="1">
        <f t="array" ref="CJ48">_xlfn.IFS(AND($AC48&lt;&gt;"",AE48&lt;&gt;""),ABS($AC48-AE48),AND($AC48="",AE48=""),"",OR($AC48&lt;&gt;"",AE48&lt;&gt;""),"-")</f>
        <v/>
      </c>
      <c r="CK48" s="120" t="str" cm="1">
        <f t="array" ref="CK48">_xlfn.IFS(AND($AC48&lt;&gt;"",AF48&lt;&gt;""),ABS($AC48-AF48),AND($AC48="",AF48=""),"",OR($AC48&lt;&gt;"",AF48&lt;&gt;""),"-")</f>
        <v/>
      </c>
      <c r="CL48" s="120" t="str" cm="1">
        <f t="array" ref="CL48">_xlfn.IFS(AND($AC48&lt;&gt;"",AG48&lt;&gt;""),ABS($AC48-AG48),AND($AC48="",AG48=""),"",OR($AC48&lt;&gt;"",AG48&lt;&gt;""),"-")</f>
        <v/>
      </c>
      <c r="CM48" s="120" t="str" cm="1">
        <f t="array" ref="CM48">_xlfn.IFS(AND($AC48&lt;&gt;"",AH48&lt;&gt;""),ABS($AC48-AH48),AND($AC48="",AH48=""),"",OR($AC48&lt;&gt;"",AH48&lt;&gt;""),"-")</f>
        <v/>
      </c>
      <c r="CN48" s="120" t="str" cm="1">
        <f t="array" ref="CN48">_xlfn.IFS(AND($AC48&lt;&gt;"",AI48&lt;&gt;""),ABS($AC48-AI48),AND($AC48="",AI48=""),"",OR($AC48&lt;&gt;"",AI48&lt;&gt;""),"-")</f>
        <v/>
      </c>
      <c r="CO48" s="120" t="str" cm="1">
        <f t="array" ref="CO48">_xlfn.IFS(AND($AC48&lt;&gt;"",AJ48&lt;&gt;""),ABS($AC48-AJ48),AND($AC48="",AJ48=""),"",OR($AC48&lt;&gt;"",AJ48&lt;&gt;""),"-")</f>
        <v/>
      </c>
      <c r="CP48" s="121" t="str" cm="1">
        <f t="array" ref="CP48">_xlfn.IFS(AND($AD48&lt;&gt;"",AE48&lt;&gt;""),ABS($AD48-AE48),AND($AD48="",AE48=""),"",OR($AD48&lt;&gt;"",AE48&lt;&gt;""),"-")</f>
        <v/>
      </c>
      <c r="CQ48" s="120" t="str" cm="1">
        <f t="array" ref="CQ48">_xlfn.IFS(AND($AD48&lt;&gt;"",AF48&lt;&gt;""),ABS($AD48-AF48),AND($AD48="",AF48=""),"",OR($AD48&lt;&gt;"",AF48&lt;&gt;""),"-")</f>
        <v/>
      </c>
      <c r="CR48" s="120" t="str" cm="1">
        <f t="array" ref="CR48">_xlfn.IFS(AND($AD48&lt;&gt;"",AG48&lt;&gt;""),ABS($AD48-AG48),AND($AD48="",AG48=""),"",OR($AD48&lt;&gt;"",AG48&lt;&gt;""),"-")</f>
        <v/>
      </c>
      <c r="CS48" s="120" t="str" cm="1">
        <f t="array" ref="CS48">_xlfn.IFS(AND($AD48&lt;&gt;"",AH48&lt;&gt;""),ABS($AD48-AH48),AND($AD48="",AH48=""),"",OR($AD48&lt;&gt;"",AH48&lt;&gt;""),"-")</f>
        <v/>
      </c>
      <c r="CT48" s="120" t="str" cm="1">
        <f t="array" ref="CT48">_xlfn.IFS(AND($AD48&lt;&gt;"",AI48&lt;&gt;""),ABS($AD48-AI48),AND($AD48="",AI48=""),"",OR($AD48&lt;&gt;"",AI48&lt;&gt;""),"-")</f>
        <v/>
      </c>
      <c r="CU48" s="120" t="str" cm="1">
        <f t="array" ref="CU48">_xlfn.IFS(AND($AD48&lt;&gt;"",AJ48&lt;&gt;""),ABS($AD48-AJ48),AND($AD48="",AJ48=""),"",OR($AD48&lt;&gt;"",AJ48&lt;&gt;""),"-")</f>
        <v/>
      </c>
      <c r="CV48" s="121" t="str" cm="1">
        <f t="array" ref="CV48">_xlfn.IFS(AND($AE48&lt;&gt;"",AF48&lt;&gt;""),ABS($AE48-AF48),AND($AE48="",AF48=""),"",OR($AE48&lt;&gt;"",AF48&lt;&gt;""),"-")</f>
        <v/>
      </c>
      <c r="CW48" s="120" t="str" cm="1">
        <f t="array" ref="CW48">_xlfn.IFS(AND($AE48&lt;&gt;"",AG48&lt;&gt;""),ABS($AE48-AG48),AND($AE48="",AG48=""),"",OR($AE48&lt;&gt;"",AG48&lt;&gt;""),"-")</f>
        <v/>
      </c>
      <c r="CX48" s="120" t="str" cm="1">
        <f t="array" ref="CX48">_xlfn.IFS(AND($AE48&lt;&gt;"",AH48&lt;&gt;""),ABS($AE48-AH48),AND($AE48="",AH48=""),"",OR($AE48&lt;&gt;"",AH48&lt;&gt;""),"-")</f>
        <v/>
      </c>
      <c r="CY48" s="120" t="str" cm="1">
        <f t="array" ref="CY48">_xlfn.IFS(AND($AE48&lt;&gt;"",AI48&lt;&gt;""),ABS($AE48-AI48),AND($AE48="",AI48=""),"",OR($AE48&lt;&gt;"",AI48&lt;&gt;""),"-")</f>
        <v/>
      </c>
      <c r="CZ48" s="120" t="str" cm="1">
        <f t="array" ref="CZ48">_xlfn.IFS(AND($AE48&lt;&gt;"",AJ48&lt;&gt;""),ABS($AE48-AJ48),AND($AE48="",AJ48=""),"",OR($AE48&lt;&gt;"",AJ48&lt;&gt;""),"-")</f>
        <v/>
      </c>
      <c r="DA48" s="121" t="str" cm="1">
        <f t="array" ref="DA48">_xlfn.IFS(AND($AF48&lt;&gt;"",AG48&lt;&gt;""),ABS($AF48-AG48),AND($AF48="",AG48=""),"",OR($AF48&lt;&gt;"",AG48&lt;&gt;""),"-")</f>
        <v/>
      </c>
      <c r="DB48" s="120" t="str" cm="1">
        <f t="array" ref="DB48">_xlfn.IFS(AND($AF48&lt;&gt;"",AH48&lt;&gt;""),ABS($AF48-AH48),AND($AF48="",AH48=""),"",OR($AF48&lt;&gt;"",AH48&lt;&gt;""),"-")</f>
        <v/>
      </c>
      <c r="DC48" s="120" t="str" cm="1">
        <f t="array" ref="DC48">_xlfn.IFS(AND($AF48&lt;&gt;"",AI48&lt;&gt;""),ABS($AF48-AI48),AND($AF48="",AI48=""),"",OR($AF48&lt;&gt;"",AI48&lt;&gt;""),"-")</f>
        <v/>
      </c>
      <c r="DD48" s="120" t="str" cm="1">
        <f t="array" ref="DD48">_xlfn.IFS(AND($AF48&lt;&gt;"",AJ48&lt;&gt;""),ABS($AF48-AJ48),AND($AF48="",AJ48=""),"",OR($AF48&lt;&gt;"",AJ48&lt;&gt;""),"-")</f>
        <v/>
      </c>
      <c r="DE48" s="121" t="str" cm="1">
        <f t="array" ref="DE48">_xlfn.IFS(AND($AG48&lt;&gt;"",AH48&lt;&gt;""),ABS($AG48-AH48),AND($AG48="",AH48=""),"",OR($AG48&lt;&gt;"",AH48&lt;&gt;""),"-")</f>
        <v/>
      </c>
      <c r="DF48" s="120" t="str" cm="1">
        <f t="array" ref="DF48">_xlfn.IFS(AND($AG48&lt;&gt;"",AI48&lt;&gt;""),ABS($AG48-AI48),AND($AG48="",AI48=""),"",OR($AG48&lt;&gt;"",AI48&lt;&gt;""),"-")</f>
        <v/>
      </c>
      <c r="DG48" s="120" t="str" cm="1">
        <f t="array" ref="DG48">_xlfn.IFS(AND($AG48&lt;&gt;"",AJ48&lt;&gt;""),ABS($AG48-AJ48),AND($AG48="",AJ48=""),"",OR($AG48&lt;&gt;"",AJ48&lt;&gt;""),"-")</f>
        <v/>
      </c>
      <c r="DH48" s="121" t="str" cm="1">
        <f t="array" ref="DH48">_xlfn.IFS(AND($AH48&lt;&gt;"",AI48&lt;&gt;""),ABS($AH48-AI48),AND($AH48="",AI48=""),"",OR($AH48&lt;&gt;"",AI48&lt;&gt;""),"-")</f>
        <v/>
      </c>
      <c r="DI48" s="120" t="str" cm="1">
        <f t="array" ref="DI48">_xlfn.IFS(AND($AH48&lt;&gt;"",AJ48&lt;&gt;""),ABS($AH48-AJ48),AND($AH48="",AJ48=""),"",OR($AH48&lt;&gt;"",AJ48&lt;&gt;""),"-")</f>
        <v/>
      </c>
      <c r="DJ48" s="121" t="str" cm="1">
        <f t="array" ref="DJ48">_xlfn.IFS(AND($AI48&lt;&gt;"",AJ48&lt;&gt;""),ABS($AI48-AJ48),AND($AI48="",AJ48=""),"",OR($AI48&lt;&gt;"",AJ48&lt;&gt;""),"-")</f>
        <v/>
      </c>
    </row>
    <row r="49" spans="1:114" x14ac:dyDescent="0.2">
      <c r="A49" s="120" t="str">
        <f t="shared" si="9"/>
        <v>ok</v>
      </c>
      <c r="B49" s="186">
        <f t="shared" si="10"/>
        <v>0</v>
      </c>
      <c r="C49" s="186">
        <f t="shared" si="11"/>
        <v>100</v>
      </c>
      <c r="D49" s="186">
        <f t="shared" si="12"/>
        <v>0</v>
      </c>
      <c r="E49" s="263">
        <f t="shared" si="13"/>
        <v>6</v>
      </c>
      <c r="F49" s="186">
        <f t="shared" si="14"/>
        <v>6</v>
      </c>
      <c r="G49" s="186">
        <f t="shared" si="15"/>
        <v>100</v>
      </c>
      <c r="H49" s="262" t="str">
        <f t="shared" si="16"/>
        <v/>
      </c>
      <c r="I49" s="187" t="str">
        <f t="shared" si="17"/>
        <v>I</v>
      </c>
      <c r="J49" s="260" t="s">
        <v>99</v>
      </c>
      <c r="K49" s="259" t="str">
        <f>VLOOKUP($J49,Merged_couplings!$B:$BU,MATCH(K$1,Merged_couplings!$B$1:$BU$1,0),FALSE)</f>
        <v>-IG</v>
      </c>
      <c r="L49" s="258" t="str">
        <f>VLOOKUP($J49,Merged_couplings!$B:$BU,MATCH(L$1,Merged_couplings!$B$1:$BU$1,0),FALSE)</f>
        <v>-IG</v>
      </c>
      <c r="M49" s="258" t="str">
        <f>VLOOKUP($J49,Merged_couplings!$B:$BU,MATCH(M$1,Merged_couplings!$B$1:$BU$1,0),FALSE)</f>
        <v>--G</v>
      </c>
      <c r="N49" s="258" t="str">
        <f>VLOOKUP($J49,Merged_couplings!$B:$BU,MATCH(N$1,Merged_couplings!$B$1:$BU$1,0),FALSE)</f>
        <v>--G</v>
      </c>
      <c r="O49" s="258" t="str">
        <f>VLOOKUP($J49,Merged_couplings!$B:$BU,MATCH(O$1,Merged_couplings!$B$1:$BU$1,0),FALSE)</f>
        <v>-IG</v>
      </c>
      <c r="P49" s="258" t="str">
        <f>VLOOKUP($J49,Merged_couplings!$B:$BU,MATCH(P$1,Merged_couplings!$B$1:$BU$1,0),FALSE)</f>
        <v>-IG</v>
      </c>
      <c r="Q49" s="258" t="str">
        <f>VLOOKUP($J49,Merged_couplings!$B:$BU,MATCH(Q$1,Merged_couplings!$B$1:$BU$1,0),FALSE)</f>
        <v>-IG</v>
      </c>
      <c r="R49" s="258" t="str">
        <f>VLOOKUP($J49,Merged_couplings!$B:$BU,MATCH(R$1,Merged_couplings!$B$1:$BU$1,0),FALSE)</f>
        <v>--G</v>
      </c>
      <c r="S49" s="258" t="str">
        <f>VLOOKUP($J49,Merged_couplings!$B:$BU,MATCH(S$1,Merged_couplings!$B$1:$BU$1,0),FALSE)</f>
        <v>--G</v>
      </c>
      <c r="T49" s="258" t="str">
        <f>VLOOKUP($J49,Merged_couplings!$B:$BU,MATCH(T$1,Merged_couplings!$B$1:$BU$1,0),FALSE)</f>
        <v>--G</v>
      </c>
      <c r="U49" s="258" t="str">
        <f>VLOOKUP($J49,Merged_couplings!$B:$BU,MATCH(U$1,Merged_couplings!$B$1:$BU$1,0),FALSE)</f>
        <v>-IG</v>
      </c>
      <c r="V49" s="258" t="str">
        <f>VLOOKUP($J49,Merged_couplings!$B:$BU,MATCH(V$1,Merged_couplings!$B$1:$BU$1,0),FALSE)</f>
        <v>-I-</v>
      </c>
      <c r="W49" s="258" t="str">
        <f>VLOOKUP($J49,Merged_couplings!$B:$BU,MATCH(W$1,Merged_couplings!$B$1:$BU$1,0),FALSE)</f>
        <v>-I-</v>
      </c>
      <c r="X49" s="121">
        <f>_xlfn.IFNA(VLOOKUP($J49,Merged_couplings!$B:$R,MATCH(X$1,Merged_couplings!$B$1:$R$1,0),FALSE),"")</f>
        <v>6.5625358943306091</v>
      </c>
      <c r="Y49" s="120">
        <f>_xlfn.IFNA(VLOOKUP($J49,Merged_couplings!$B:$R,MATCH(Y$1,Merged_couplings!$B$1:$R$1,0),FALSE),"")</f>
        <v>6.5837866283678101</v>
      </c>
      <c r="Z49" s="120" t="str">
        <f>_xlfn.IFNA(VLOOKUP($J49,Merged_couplings!$B:$R,MATCH(Z$1,Merged_couplings!$B$1:$R$1,0),FALSE),"")</f>
        <v/>
      </c>
      <c r="AA49" s="120" t="str">
        <f>_xlfn.IFNA(VLOOKUP($J49,Merged_couplings!$B:$R,MATCH(AA$1,Merged_couplings!$B$1:$R$1,0),FALSE),"")</f>
        <v/>
      </c>
      <c r="AB49" s="120">
        <f>_xlfn.IFNA(VLOOKUP($J49,Merged_couplings!$B:$R,MATCH(AB$1,Merged_couplings!$B$1:$R$1,0),FALSE),"")</f>
        <v>6.6155678837911189</v>
      </c>
      <c r="AC49" s="120">
        <f>_xlfn.IFNA(VLOOKUP($J49,Merged_couplings!$B:$R,MATCH(AC$1,Merged_couplings!$B$1:$R$1,0),FALSE),"")</f>
        <v>6.6155678837911189</v>
      </c>
      <c r="AD49" s="120">
        <f>_xlfn.IFNA(VLOOKUP($J49,Merged_couplings!$B:$R,MATCH(AD$1,Merged_couplings!$B$1:$R$1,0),FALSE),"")</f>
        <v>6.0812222972478205</v>
      </c>
      <c r="AE49" s="120" t="str">
        <f>_xlfn.IFNA(VLOOKUP($J49,Merged_couplings!$B:$R,MATCH(AE$1,Merged_couplings!$B$1:$R$1,0),FALSE),"")</f>
        <v/>
      </c>
      <c r="AF49" s="120" t="str">
        <f>_xlfn.IFNA(VLOOKUP($J49,Merged_couplings!$B:$R,MATCH(AF$1,Merged_couplings!$B$1:$R$1,0),FALSE),"")</f>
        <v/>
      </c>
      <c r="AG49" s="120" t="str">
        <f>_xlfn.IFNA(VLOOKUP($J49,Merged_couplings!$B:$R,MATCH(AG$1,Merged_couplings!$B$1:$R$1,0),FALSE),"")</f>
        <v/>
      </c>
      <c r="AH49" s="120">
        <f>_xlfn.IFNA(VLOOKUP($J49,Merged_couplings!$B:$R,MATCH(AH$1,Merged_couplings!$B$1:$R$1,0),FALSE),"")</f>
        <v>5.7627156459555122</v>
      </c>
      <c r="AI49" s="120" t="str">
        <f>_xlfn.IFNA(VLOOKUP($J49,Merged_couplings!$B:$R,MATCH(AI$1,Merged_couplings!$B$1:$R$1,0),FALSE),"")</f>
        <v/>
      </c>
      <c r="AJ49" s="120" t="str">
        <f>_xlfn.IFNA(VLOOKUP($J49,Merged_couplings!$B:$R,MATCH(AJ$1,Merged_couplings!$B$1:$R$1,0),FALSE),"")</f>
        <v/>
      </c>
      <c r="AK49" s="123" cm="1">
        <f t="array" ref="AK49">_xlfn.IFS(AND($X49&lt;&gt;"",Y49&lt;&gt;""),ABS($X49-Y49),AND($X49="",Y49=""),"",OR($X49&lt;&gt;"",Y49&lt;&gt;""),"-")</f>
        <v>2.1250734037201013E-2</v>
      </c>
      <c r="AL49" s="122" t="str" cm="1">
        <f t="array" ref="AL49">_xlfn.IFS(AND($X49&lt;&gt;"",Z49&lt;&gt;""),ABS($X49-Z49),AND($X49="",Z49=""),"",OR($X49&lt;&gt;"",Z49&lt;&gt;""),"-")</f>
        <v>-</v>
      </c>
      <c r="AM49" s="122" t="str" cm="1">
        <f t="array" ref="AM49">_xlfn.IFS(AND($X49&lt;&gt;"",AA49&lt;&gt;""),ABS($X49-AA49),AND($X49="",AA49=""),"",OR($X49&lt;&gt;"",AA49&lt;&gt;""),"-")</f>
        <v>-</v>
      </c>
      <c r="AN49" s="122" cm="1">
        <f t="array" ref="AN49">_xlfn.IFS(AND($X49&lt;&gt;"",AB49&lt;&gt;""),ABS($X49-AB49),AND($X49="",AB49=""),"",OR($X49&lt;&gt;"",AB49&lt;&gt;""),"-")</f>
        <v>5.3031989460509799E-2</v>
      </c>
      <c r="AO49" s="122" cm="1">
        <f t="array" ref="AO49">_xlfn.IFS(AND($X49&lt;&gt;"",AC49&lt;&gt;""),ABS($X49-AC49),AND($X49="",AC49=""),"",OR($X49&lt;&gt;"",AC49&lt;&gt;""),"-")</f>
        <v>5.3031989460509799E-2</v>
      </c>
      <c r="AP49" s="122" cm="1">
        <f t="array" ref="AP49">_xlfn.IFS(AND($X49&lt;&gt;"",AD49&lt;&gt;""),ABS($X49-AD49),AND($X49="",AD49=""),"",OR($X49&lt;&gt;"",AD49&lt;&gt;""),"-")</f>
        <v>0.48131359708278865</v>
      </c>
      <c r="AQ49" s="122" t="str" cm="1">
        <f t="array" ref="AQ49">_xlfn.IFS(AND($X49&lt;&gt;"",AE49&lt;&gt;""),ABS($X49-AE49),AND($X49="",AE49=""),"",OR($X49&lt;&gt;"",AE49&lt;&gt;""),"-")</f>
        <v>-</v>
      </c>
      <c r="AR49" s="122" t="str" cm="1">
        <f t="array" ref="AR49">_xlfn.IFS(AND($X49&lt;&gt;"",AF49&lt;&gt;""),ABS($X49-AF49),AND($X49="",AF49=""),"",OR($X49&lt;&gt;"",AF49&lt;&gt;""),"-")</f>
        <v>-</v>
      </c>
      <c r="AS49" s="122" t="str" cm="1">
        <f t="array" ref="AS49">_xlfn.IFS(AND($X49&lt;&gt;"",AG49&lt;&gt;""),ABS($X49-AG49),AND($X49="",AG49=""),"",OR($X49&lt;&gt;"",AG49&lt;&gt;""),"-")</f>
        <v>-</v>
      </c>
      <c r="AT49" s="122" cm="1">
        <f t="array" ref="AT49">_xlfn.IFS(AND($X49&lt;&gt;"",AH49&lt;&gt;""),ABS($X49-AH49),AND($X49="",AH49=""),"",OR($X49&lt;&gt;"",AH49&lt;&gt;""),"-")</f>
        <v>0.79982024837509691</v>
      </c>
      <c r="AU49" s="122" t="str" cm="1">
        <f t="array" ref="AU49">_xlfn.IFS(AND($X49&lt;&gt;"",AI49&lt;&gt;""),ABS($X49-AI49),AND($X49="",AI49=""),"",OR($X49&lt;&gt;"",AI49&lt;&gt;""),"-")</f>
        <v>-</v>
      </c>
      <c r="AV49" s="122" t="str" cm="1">
        <f t="array" ref="AV49">_xlfn.IFS(AND($X49&lt;&gt;"",AJ49&lt;&gt;""),ABS($X49-AJ49),AND($X49="",AJ49=""),"",OR($X49&lt;&gt;"",AJ49&lt;&gt;""),"-")</f>
        <v>-</v>
      </c>
      <c r="AW49" s="123" t="str" cm="1">
        <f t="array" ref="AW49">_xlfn.IFS(AND($Y49&lt;&gt;"",Z49&lt;&gt;""),ABS($Y49-Z49),AND($Y49="",Z49=""),"",OR($Y49&lt;&gt;"",Z49&lt;&gt;""),"-")</f>
        <v>-</v>
      </c>
      <c r="AX49" s="122" t="str" cm="1">
        <f t="array" ref="AX49">_xlfn.IFS(AND($Y49&lt;&gt;"",AA49&lt;&gt;""),ABS($Y49-AA49),AND($Y49="",AA49=""),"",OR($Y49&lt;&gt;"",AA49&lt;&gt;""),"-")</f>
        <v>-</v>
      </c>
      <c r="AY49" s="122" cm="1">
        <f t="array" ref="AY49">_xlfn.IFS(AND($Y49&lt;&gt;"",AB49&lt;&gt;""),ABS($Y49-AB49),AND($Y49="",AB49=""),"",OR($Y49&lt;&gt;"",AB49&lt;&gt;""),"-")</f>
        <v>3.1781255423308785E-2</v>
      </c>
      <c r="AZ49" s="122" cm="1">
        <f t="array" ref="AZ49">_xlfn.IFS(AND($Y49&lt;&gt;"",AC49&lt;&gt;""),ABS($Y49-AC49),AND($Y49="",AC49=""),"",OR($Y49&lt;&gt;"",AC49&lt;&gt;""),"-")</f>
        <v>3.1781255423308785E-2</v>
      </c>
      <c r="BA49" s="122" cm="1">
        <f t="array" ref="BA49">_xlfn.IFS(AND($Y49&lt;&gt;"",AD49&lt;&gt;""),ABS($Y49-AD49),AND($Y49="",AD49=""),"",OR($Y49&lt;&gt;"",AD49&lt;&gt;""),"-")</f>
        <v>0.50256433111998966</v>
      </c>
      <c r="BB49" s="122" t="str" cm="1">
        <f t="array" ref="BB49">_xlfn.IFS(AND($Y49&lt;&gt;"",AE49&lt;&gt;""),ABS($Y49-AE49),AND($Y49="",AE49=""),"",OR($Y49&lt;&gt;"",AE49&lt;&gt;""),"-")</f>
        <v>-</v>
      </c>
      <c r="BC49" s="122" t="str" cm="1">
        <f t="array" ref="BC49">_xlfn.IFS(AND($Y49&lt;&gt;"",AF49&lt;&gt;""),ABS($Y49-AF49),AND($Y49="",AF49=""),"",OR($Y49&lt;&gt;"",AF49&lt;&gt;""),"-")</f>
        <v>-</v>
      </c>
      <c r="BD49" s="122" t="str" cm="1">
        <f t="array" ref="BD49">_xlfn.IFS(AND($Y49&lt;&gt;"",AG49&lt;&gt;""),ABS($Y49-AG49),AND($Y49="",AG49=""),"",OR($Y49&lt;&gt;"",AG49&lt;&gt;""),"-")</f>
        <v>-</v>
      </c>
      <c r="BE49" s="122" cm="1">
        <f t="array" ref="BE49">_xlfn.IFS(AND($Y49&lt;&gt;"",AH49&lt;&gt;""),ABS($Y49-AH49),AND($Y49="",AH49=""),"",OR($Y49&lt;&gt;"",AH49&lt;&gt;""),"-")</f>
        <v>0.82107098241229792</v>
      </c>
      <c r="BF49" s="122" t="str" cm="1">
        <f t="array" ref="BF49">_xlfn.IFS(AND($Y49&lt;&gt;"",AI49&lt;&gt;""),ABS($Y49-AI49),AND($Y49="",AI49=""),"",OR($Y49&lt;&gt;"",AI49&lt;&gt;""),"-")</f>
        <v>-</v>
      </c>
      <c r="BG49" s="122" t="str" cm="1">
        <f t="array" ref="BG49">_xlfn.IFS(AND($Y49&lt;&gt;"",AJ49&lt;&gt;""),ABS($Y49-AJ49),AND($Y49="",AJ49=""),"",OR($Y49&lt;&gt;"",AJ49&lt;&gt;""),"-")</f>
        <v>-</v>
      </c>
      <c r="BH49" s="121" t="str" cm="1">
        <f t="array" ref="BH49">_xlfn.IFS(AND($Z49&lt;&gt;"",AA49&lt;&gt;""),ABS($Z49-AA49),AND($Z49="",AA49=""),"",OR($Z49&lt;&gt;"",AA49&lt;&gt;""),"-")</f>
        <v/>
      </c>
      <c r="BI49" s="120" t="str" cm="1">
        <f t="array" ref="BI49">_xlfn.IFS(AND($Z49&lt;&gt;"",AB49&lt;&gt;""),ABS($Z49-AB49),AND($Z49="",AB49=""),"",OR($Z49&lt;&gt;"",AB49&lt;&gt;""),"-")</f>
        <v>-</v>
      </c>
      <c r="BJ49" s="120" t="str" cm="1">
        <f t="array" ref="BJ49">_xlfn.IFS(AND($Z49&lt;&gt;"",AC49&lt;&gt;""),ABS($Z49-AC49),AND($Z49="",AC49=""),"",OR($Z49&lt;&gt;"",AC49&lt;&gt;""),"-")</f>
        <v>-</v>
      </c>
      <c r="BK49" s="120" t="str" cm="1">
        <f t="array" ref="BK49">_xlfn.IFS(AND($Z49&lt;&gt;"",AD49&lt;&gt;""),ABS($Z49-AD49),AND($Z49="",AD49=""),"",OR($Z49&lt;&gt;"",AD49&lt;&gt;""),"-")</f>
        <v>-</v>
      </c>
      <c r="BL49" s="120" t="str" cm="1">
        <f t="array" ref="BL49">_xlfn.IFS(AND($Z49&lt;&gt;"",AE49&lt;&gt;""),ABS($Z49-AE49),AND($Z49="",AE49=""),"",OR($Z49&lt;&gt;"",AE49&lt;&gt;""),"-")</f>
        <v/>
      </c>
      <c r="BM49" s="120" t="str" cm="1">
        <f t="array" ref="BM49">_xlfn.IFS(AND($Z49&lt;&gt;"",AF49&lt;&gt;""),ABS($Z49-AF49),AND($Z49="",AF49=""),"",OR($Z49&lt;&gt;"",AF49&lt;&gt;""),"-")</f>
        <v/>
      </c>
      <c r="BN49" s="120" t="str" cm="1">
        <f t="array" ref="BN49">_xlfn.IFS(AND($Z49&lt;&gt;"",AG49&lt;&gt;""),ABS($Z49-AG49),AND($Z49="",AG49=""),"",OR($Z49&lt;&gt;"",AG49&lt;&gt;""),"-")</f>
        <v/>
      </c>
      <c r="BO49" s="120" t="str" cm="1">
        <f t="array" ref="BO49">_xlfn.IFS(AND($Z49&lt;&gt;"",AH49&lt;&gt;""),ABS($Z49-AH49),AND($Z49="",AH49=""),"",OR($Z49&lt;&gt;"",AH49&lt;&gt;""),"-")</f>
        <v>-</v>
      </c>
      <c r="BP49" s="120" t="str" cm="1">
        <f t="array" ref="BP49">_xlfn.IFS(AND($Z49&lt;&gt;"",AI49&lt;&gt;""),ABS($Z49-AI49),AND($Z49="",AI49=""),"",OR($Z49&lt;&gt;"",AI49&lt;&gt;""),"-")</f>
        <v/>
      </c>
      <c r="BQ49" s="120" t="str" cm="1">
        <f t="array" ref="BQ49">_xlfn.IFS(AND($Z49&lt;&gt;"",AJ49&lt;&gt;""),ABS($Z49-AJ49),AND($Z49="",AJ49=""),"",OR($Z49&lt;&gt;"",AJ49&lt;&gt;""),"-")</f>
        <v/>
      </c>
      <c r="BR49" s="121" t="str" cm="1">
        <f t="array" ref="BR49">_xlfn.IFS(AND($AA49&lt;&gt;"",AB49&lt;&gt;""),ABS($AA49-AB49),AND($AA49="",AB49=""),"",OR($AA49&lt;&gt;"",AB49&lt;&gt;""),"-")</f>
        <v>-</v>
      </c>
      <c r="BS49" s="120" t="str" cm="1">
        <f t="array" ref="BS49">_xlfn.IFS(AND($AA49&lt;&gt;"",AC49&lt;&gt;""),ABS($AA49-AC49),AND($AA49="",AC49=""),"",OR($AA49&lt;&gt;"",AC49&lt;&gt;""),"-")</f>
        <v>-</v>
      </c>
      <c r="BT49" s="120" t="str" cm="1">
        <f t="array" ref="BT49">_xlfn.IFS(AND($AA49&lt;&gt;"",AD49&lt;&gt;""),ABS($AA49-AD49),AND($AA49="",AD49=""),"",OR($AA49&lt;&gt;"",AD49&lt;&gt;""),"-")</f>
        <v>-</v>
      </c>
      <c r="BU49" s="120" t="str" cm="1">
        <f t="array" ref="BU49">_xlfn.IFS(AND($AA49&lt;&gt;"",AE49&lt;&gt;""),ABS($AA49-AE49),AND($AA49="",AE49=""),"",OR($AA49&lt;&gt;"",AE49&lt;&gt;""),"-")</f>
        <v/>
      </c>
      <c r="BV49" s="120" t="str" cm="1">
        <f t="array" ref="BV49">_xlfn.IFS(AND($AA49&lt;&gt;"",AF49&lt;&gt;""),ABS($AA49-AF49),AND($AA49="",AF49=""),"",OR($AA49&lt;&gt;"",AF49&lt;&gt;""),"-")</f>
        <v/>
      </c>
      <c r="BW49" s="120" t="str" cm="1">
        <f t="array" ref="BW49">_xlfn.IFS(AND($AA49&lt;&gt;"",AG49&lt;&gt;""),ABS($AA49-AG49),AND($AA49="",AG49=""),"",OR($AA49&lt;&gt;"",AG49&lt;&gt;""),"-")</f>
        <v/>
      </c>
      <c r="BX49" s="120" t="str" cm="1">
        <f t="array" ref="BX49">_xlfn.IFS(AND($AA49&lt;&gt;"",AH49&lt;&gt;""),ABS($AA49-AH49),AND($AA49="",AH49=""),"",OR($AA49&lt;&gt;"",AH49&lt;&gt;""),"-")</f>
        <v>-</v>
      </c>
      <c r="BY49" s="120" t="str" cm="1">
        <f t="array" ref="BY49">_xlfn.IFS(AND($AA49&lt;&gt;"",AI49&lt;&gt;""),ABS($AA49-AI49),AND($AA49="",AI49=""),"",OR($AA49&lt;&gt;"",AI49&lt;&gt;""),"-")</f>
        <v/>
      </c>
      <c r="BZ49" s="120" t="str" cm="1">
        <f t="array" ref="BZ49">_xlfn.IFS(AND($AA49&lt;&gt;"",AJ49&lt;&gt;""),ABS($AA49-AJ49),AND($AA49="",AJ49=""),"",OR($AA49&lt;&gt;"",AJ49&lt;&gt;""),"-")</f>
        <v/>
      </c>
      <c r="CA49" s="121" cm="1">
        <f t="array" ref="CA49">_xlfn.IFS(AND($AB49&lt;&gt;"",AC49&lt;&gt;""),ABS($AB49-AC49),AND($AB49="",AC49=""),"",OR($AB49&lt;&gt;"",AC49&lt;&gt;""),"-")</f>
        <v>0</v>
      </c>
      <c r="CB49" s="120" cm="1">
        <f t="array" ref="CB49">_xlfn.IFS(AND($AB49&lt;&gt;"",AD49&lt;&gt;""),ABS($AB49-AD49),AND($AB49="",AD49=""),"",OR($AB49&lt;&gt;"",AD49&lt;&gt;""),"-")</f>
        <v>0.53434558654329845</v>
      </c>
      <c r="CC49" s="120" t="str" cm="1">
        <f t="array" ref="CC49">_xlfn.IFS(AND($AB49&lt;&gt;"",AE49&lt;&gt;""),ABS($AB49-AE49),AND($AB49="",AE49=""),"",OR($AB49&lt;&gt;"",AE49&lt;&gt;""),"-")</f>
        <v>-</v>
      </c>
      <c r="CD49" s="120" t="str" cm="1">
        <f t="array" ref="CD49">_xlfn.IFS(AND($AB49&lt;&gt;"",AF49&lt;&gt;""),ABS($AB49-AF49),AND($AB49="",AF49=""),"",OR($AB49&lt;&gt;"",AF49&lt;&gt;""),"-")</f>
        <v>-</v>
      </c>
      <c r="CE49" s="120" t="str" cm="1">
        <f t="array" ref="CE49">_xlfn.IFS(AND($AB49&lt;&gt;"",AG49&lt;&gt;""),ABS($AB49-AG49),AND($AB49="",AG49=""),"",OR($AB49&lt;&gt;"",AG49&lt;&gt;""),"-")</f>
        <v>-</v>
      </c>
      <c r="CF49" s="120" cm="1">
        <f t="array" ref="CF49">_xlfn.IFS(AND($AB49&lt;&gt;"",AH49&lt;&gt;""),ABS($AB49-AH49),AND($AB49="",AH49=""),"",OR($AB49&lt;&gt;"",AH49&lt;&gt;""),"-")</f>
        <v>0.85285223783560671</v>
      </c>
      <c r="CG49" s="120" t="str" cm="1">
        <f t="array" ref="CG49">_xlfn.IFS(AND($AB49&lt;&gt;"",AI49&lt;&gt;""),ABS($AB49-AI49),AND($AB49="",AI49=""),"",OR($AB49&lt;&gt;"",AI49&lt;&gt;""),"-")</f>
        <v>-</v>
      </c>
      <c r="CH49" s="120" t="str" cm="1">
        <f t="array" ref="CH49">_xlfn.IFS(AND($AB49&lt;&gt;"",AJ49&lt;&gt;""),ABS($AB49-AJ49),AND($AB49="",AJ49=""),"",OR($AB49&lt;&gt;"",AJ49&lt;&gt;""),"-")</f>
        <v>-</v>
      </c>
      <c r="CI49" s="121" cm="1">
        <f t="array" ref="CI49">_xlfn.IFS(AND($AC49&lt;&gt;"",AD49&lt;&gt;""),ABS($AC49-AD49),AND($AC49="",AD49=""),"",OR($AC49&lt;&gt;"",AD49&lt;&gt;""),"-")</f>
        <v>0.53434558654329845</v>
      </c>
      <c r="CJ49" s="120" t="str" cm="1">
        <f t="array" ref="CJ49">_xlfn.IFS(AND($AC49&lt;&gt;"",AE49&lt;&gt;""),ABS($AC49-AE49),AND($AC49="",AE49=""),"",OR($AC49&lt;&gt;"",AE49&lt;&gt;""),"-")</f>
        <v>-</v>
      </c>
      <c r="CK49" s="120" t="str" cm="1">
        <f t="array" ref="CK49">_xlfn.IFS(AND($AC49&lt;&gt;"",AF49&lt;&gt;""),ABS($AC49-AF49),AND($AC49="",AF49=""),"",OR($AC49&lt;&gt;"",AF49&lt;&gt;""),"-")</f>
        <v>-</v>
      </c>
      <c r="CL49" s="120" t="str" cm="1">
        <f t="array" ref="CL49">_xlfn.IFS(AND($AC49&lt;&gt;"",AG49&lt;&gt;""),ABS($AC49-AG49),AND($AC49="",AG49=""),"",OR($AC49&lt;&gt;"",AG49&lt;&gt;""),"-")</f>
        <v>-</v>
      </c>
      <c r="CM49" s="120" cm="1">
        <f t="array" ref="CM49">_xlfn.IFS(AND($AC49&lt;&gt;"",AH49&lt;&gt;""),ABS($AC49-AH49),AND($AC49="",AH49=""),"",OR($AC49&lt;&gt;"",AH49&lt;&gt;""),"-")</f>
        <v>0.85285223783560671</v>
      </c>
      <c r="CN49" s="120" t="str" cm="1">
        <f t="array" ref="CN49">_xlfn.IFS(AND($AC49&lt;&gt;"",AI49&lt;&gt;""),ABS($AC49-AI49),AND($AC49="",AI49=""),"",OR($AC49&lt;&gt;"",AI49&lt;&gt;""),"-")</f>
        <v>-</v>
      </c>
      <c r="CO49" s="120" t="str" cm="1">
        <f t="array" ref="CO49">_xlfn.IFS(AND($AC49&lt;&gt;"",AJ49&lt;&gt;""),ABS($AC49-AJ49),AND($AC49="",AJ49=""),"",OR($AC49&lt;&gt;"",AJ49&lt;&gt;""),"-")</f>
        <v>-</v>
      </c>
      <c r="CP49" s="121" t="str" cm="1">
        <f t="array" ref="CP49">_xlfn.IFS(AND($AD49&lt;&gt;"",AE49&lt;&gt;""),ABS($AD49-AE49),AND($AD49="",AE49=""),"",OR($AD49&lt;&gt;"",AE49&lt;&gt;""),"-")</f>
        <v>-</v>
      </c>
      <c r="CQ49" s="120" t="str" cm="1">
        <f t="array" ref="CQ49">_xlfn.IFS(AND($AD49&lt;&gt;"",AF49&lt;&gt;""),ABS($AD49-AF49),AND($AD49="",AF49=""),"",OR($AD49&lt;&gt;"",AF49&lt;&gt;""),"-")</f>
        <v>-</v>
      </c>
      <c r="CR49" s="120" t="str" cm="1">
        <f t="array" ref="CR49">_xlfn.IFS(AND($AD49&lt;&gt;"",AG49&lt;&gt;""),ABS($AD49-AG49),AND($AD49="",AG49=""),"",OR($AD49&lt;&gt;"",AG49&lt;&gt;""),"-")</f>
        <v>-</v>
      </c>
      <c r="CS49" s="120" cm="1">
        <f t="array" ref="CS49">_xlfn.IFS(AND($AD49&lt;&gt;"",AH49&lt;&gt;""),ABS($AD49-AH49),AND($AD49="",AH49=""),"",OR($AD49&lt;&gt;"",AH49&lt;&gt;""),"-")</f>
        <v>0.31850665129230826</v>
      </c>
      <c r="CT49" s="120" t="str" cm="1">
        <f t="array" ref="CT49">_xlfn.IFS(AND($AD49&lt;&gt;"",AI49&lt;&gt;""),ABS($AD49-AI49),AND($AD49="",AI49=""),"",OR($AD49&lt;&gt;"",AI49&lt;&gt;""),"-")</f>
        <v>-</v>
      </c>
      <c r="CU49" s="120" t="str" cm="1">
        <f t="array" ref="CU49">_xlfn.IFS(AND($AD49&lt;&gt;"",AJ49&lt;&gt;""),ABS($AD49-AJ49),AND($AD49="",AJ49=""),"",OR($AD49&lt;&gt;"",AJ49&lt;&gt;""),"-")</f>
        <v>-</v>
      </c>
      <c r="CV49" s="121" t="str" cm="1">
        <f t="array" ref="CV49">_xlfn.IFS(AND($AE49&lt;&gt;"",AF49&lt;&gt;""),ABS($AE49-AF49),AND($AE49="",AF49=""),"",OR($AE49&lt;&gt;"",AF49&lt;&gt;""),"-")</f>
        <v/>
      </c>
      <c r="CW49" s="120" t="str" cm="1">
        <f t="array" ref="CW49">_xlfn.IFS(AND($AE49&lt;&gt;"",AG49&lt;&gt;""),ABS($AE49-AG49),AND($AE49="",AG49=""),"",OR($AE49&lt;&gt;"",AG49&lt;&gt;""),"-")</f>
        <v/>
      </c>
      <c r="CX49" s="120" t="str" cm="1">
        <f t="array" ref="CX49">_xlfn.IFS(AND($AE49&lt;&gt;"",AH49&lt;&gt;""),ABS($AE49-AH49),AND($AE49="",AH49=""),"",OR($AE49&lt;&gt;"",AH49&lt;&gt;""),"-")</f>
        <v>-</v>
      </c>
      <c r="CY49" s="120" t="str" cm="1">
        <f t="array" ref="CY49">_xlfn.IFS(AND($AE49&lt;&gt;"",AI49&lt;&gt;""),ABS($AE49-AI49),AND($AE49="",AI49=""),"",OR($AE49&lt;&gt;"",AI49&lt;&gt;""),"-")</f>
        <v/>
      </c>
      <c r="CZ49" s="120" t="str" cm="1">
        <f t="array" ref="CZ49">_xlfn.IFS(AND($AE49&lt;&gt;"",AJ49&lt;&gt;""),ABS($AE49-AJ49),AND($AE49="",AJ49=""),"",OR($AE49&lt;&gt;"",AJ49&lt;&gt;""),"-")</f>
        <v/>
      </c>
      <c r="DA49" s="121" t="str" cm="1">
        <f t="array" ref="DA49">_xlfn.IFS(AND($AF49&lt;&gt;"",AG49&lt;&gt;""),ABS($AF49-AG49),AND($AF49="",AG49=""),"",OR($AF49&lt;&gt;"",AG49&lt;&gt;""),"-")</f>
        <v/>
      </c>
      <c r="DB49" s="120" t="str" cm="1">
        <f t="array" ref="DB49">_xlfn.IFS(AND($AF49&lt;&gt;"",AH49&lt;&gt;""),ABS($AF49-AH49),AND($AF49="",AH49=""),"",OR($AF49&lt;&gt;"",AH49&lt;&gt;""),"-")</f>
        <v>-</v>
      </c>
      <c r="DC49" s="120" t="str" cm="1">
        <f t="array" ref="DC49">_xlfn.IFS(AND($AF49&lt;&gt;"",AI49&lt;&gt;""),ABS($AF49-AI49),AND($AF49="",AI49=""),"",OR($AF49&lt;&gt;"",AI49&lt;&gt;""),"-")</f>
        <v/>
      </c>
      <c r="DD49" s="120" t="str" cm="1">
        <f t="array" ref="DD49">_xlfn.IFS(AND($AF49&lt;&gt;"",AJ49&lt;&gt;""),ABS($AF49-AJ49),AND($AF49="",AJ49=""),"",OR($AF49&lt;&gt;"",AJ49&lt;&gt;""),"-")</f>
        <v/>
      </c>
      <c r="DE49" s="121" t="str" cm="1">
        <f t="array" ref="DE49">_xlfn.IFS(AND($AG49&lt;&gt;"",AH49&lt;&gt;""),ABS($AG49-AH49),AND($AG49="",AH49=""),"",OR($AG49&lt;&gt;"",AH49&lt;&gt;""),"-")</f>
        <v>-</v>
      </c>
      <c r="DF49" s="120" t="str" cm="1">
        <f t="array" ref="DF49">_xlfn.IFS(AND($AG49&lt;&gt;"",AI49&lt;&gt;""),ABS($AG49-AI49),AND($AG49="",AI49=""),"",OR($AG49&lt;&gt;"",AI49&lt;&gt;""),"-")</f>
        <v/>
      </c>
      <c r="DG49" s="120" t="str" cm="1">
        <f t="array" ref="DG49">_xlfn.IFS(AND($AG49&lt;&gt;"",AJ49&lt;&gt;""),ABS($AG49-AJ49),AND($AG49="",AJ49=""),"",OR($AG49&lt;&gt;"",AJ49&lt;&gt;""),"-")</f>
        <v/>
      </c>
      <c r="DH49" s="121" t="str" cm="1">
        <f t="array" ref="DH49">_xlfn.IFS(AND($AH49&lt;&gt;"",AI49&lt;&gt;""),ABS($AH49-AI49),AND($AH49="",AI49=""),"",OR($AH49&lt;&gt;"",AI49&lt;&gt;""),"-")</f>
        <v>-</v>
      </c>
      <c r="DI49" s="120" t="str" cm="1">
        <f t="array" ref="DI49">_xlfn.IFS(AND($AH49&lt;&gt;"",AJ49&lt;&gt;""),ABS($AH49-AJ49),AND($AH49="",AJ49=""),"",OR($AH49&lt;&gt;"",AJ49&lt;&gt;""),"-")</f>
        <v>-</v>
      </c>
      <c r="DJ49" s="121" t="str" cm="1">
        <f t="array" ref="DJ49">_xlfn.IFS(AND($AI49&lt;&gt;"",AJ49&lt;&gt;""),ABS($AI49-AJ49),AND($AI49="",AJ49=""),"",OR($AI49&lt;&gt;"",AJ49&lt;&gt;""),"-")</f>
        <v/>
      </c>
    </row>
    <row r="50" spans="1:114" x14ac:dyDescent="0.2">
      <c r="A50" s="120" t="e">
        <f t="shared" si="9"/>
        <v>#DIV/0!</v>
      </c>
      <c r="B50" s="186" t="e">
        <f t="shared" si="10"/>
        <v>#DIV/0!</v>
      </c>
      <c r="C50" s="186" t="e">
        <f t="shared" si="11"/>
        <v>#DIV/0!</v>
      </c>
      <c r="D50" s="186" t="e">
        <f t="shared" si="12"/>
        <v>#DIV/0!</v>
      </c>
      <c r="E50" s="263">
        <f t="shared" si="13"/>
        <v>0</v>
      </c>
      <c r="F50" s="186">
        <f t="shared" si="14"/>
        <v>0</v>
      </c>
      <c r="G50" s="186" t="e">
        <f t="shared" si="15"/>
        <v>#DIV/0!</v>
      </c>
      <c r="H50" s="262" t="str">
        <f t="shared" si="16"/>
        <v/>
      </c>
      <c r="I50" s="187" t="str">
        <f t="shared" si="17"/>
        <v/>
      </c>
      <c r="J50" s="260" t="s">
        <v>100</v>
      </c>
      <c r="K50" s="259" t="e">
        <f>VLOOKUP($J50,Merged_couplings!$B:$BU,MATCH(K$1,Merged_couplings!$B$1:$BU$1,0),FALSE)</f>
        <v>#N/A</v>
      </c>
      <c r="L50" s="258" t="e">
        <f>VLOOKUP($J50,Merged_couplings!$B:$BU,MATCH(L$1,Merged_couplings!$B$1:$BU$1,0),FALSE)</f>
        <v>#N/A</v>
      </c>
      <c r="M50" s="258" t="e">
        <f>VLOOKUP($J50,Merged_couplings!$B:$BU,MATCH(M$1,Merged_couplings!$B$1:$BU$1,0),FALSE)</f>
        <v>#N/A</v>
      </c>
      <c r="N50" s="258" t="e">
        <f>VLOOKUP($J50,Merged_couplings!$B:$BU,MATCH(N$1,Merged_couplings!$B$1:$BU$1,0),FALSE)</f>
        <v>#N/A</v>
      </c>
      <c r="O50" s="258" t="e">
        <f>VLOOKUP($J50,Merged_couplings!$B:$BU,MATCH(O$1,Merged_couplings!$B$1:$BU$1,0),FALSE)</f>
        <v>#N/A</v>
      </c>
      <c r="P50" s="258" t="e">
        <f>VLOOKUP($J50,Merged_couplings!$B:$BU,MATCH(P$1,Merged_couplings!$B$1:$BU$1,0),FALSE)</f>
        <v>#N/A</v>
      </c>
      <c r="Q50" s="258" t="e">
        <f>VLOOKUP($J50,Merged_couplings!$B:$BU,MATCH(Q$1,Merged_couplings!$B$1:$BU$1,0),FALSE)</f>
        <v>#N/A</v>
      </c>
      <c r="R50" s="258" t="e">
        <f>VLOOKUP($J50,Merged_couplings!$B:$BU,MATCH(R$1,Merged_couplings!$B$1:$BU$1,0),FALSE)</f>
        <v>#N/A</v>
      </c>
      <c r="S50" s="258" t="e">
        <f>VLOOKUP($J50,Merged_couplings!$B:$BU,MATCH(S$1,Merged_couplings!$B$1:$BU$1,0),FALSE)</f>
        <v>#N/A</v>
      </c>
      <c r="T50" s="258" t="e">
        <f>VLOOKUP($J50,Merged_couplings!$B:$BU,MATCH(T$1,Merged_couplings!$B$1:$BU$1,0),FALSE)</f>
        <v>#N/A</v>
      </c>
      <c r="U50" s="258" t="e">
        <f>VLOOKUP($J50,Merged_couplings!$B:$BU,MATCH(U$1,Merged_couplings!$B$1:$BU$1,0),FALSE)</f>
        <v>#N/A</v>
      </c>
      <c r="V50" s="258" t="e">
        <f>VLOOKUP($J50,Merged_couplings!$B:$BU,MATCH(V$1,Merged_couplings!$B$1:$BU$1,0),FALSE)</f>
        <v>#N/A</v>
      </c>
      <c r="W50" s="258" t="e">
        <f>VLOOKUP($J50,Merged_couplings!$B:$BU,MATCH(W$1,Merged_couplings!$B$1:$BU$1,0),FALSE)</f>
        <v>#N/A</v>
      </c>
      <c r="X50" s="121" t="str">
        <f>_xlfn.IFNA(VLOOKUP($J50,Merged_couplings!$B:$R,MATCH(X$1,Merged_couplings!$B$1:$R$1,0),FALSE),"")</f>
        <v/>
      </c>
      <c r="Y50" s="120" t="str">
        <f>_xlfn.IFNA(VLOOKUP($J50,Merged_couplings!$B:$R,MATCH(Y$1,Merged_couplings!$B$1:$R$1,0),FALSE),"")</f>
        <v/>
      </c>
      <c r="Z50" s="120" t="str">
        <f>_xlfn.IFNA(VLOOKUP($J50,Merged_couplings!$B:$R,MATCH(Z$1,Merged_couplings!$B$1:$R$1,0),FALSE),"")</f>
        <v/>
      </c>
      <c r="AA50" s="120" t="str">
        <f>_xlfn.IFNA(VLOOKUP($J50,Merged_couplings!$B:$R,MATCH(AA$1,Merged_couplings!$B$1:$R$1,0),FALSE),"")</f>
        <v/>
      </c>
      <c r="AB50" s="120" t="str">
        <f>_xlfn.IFNA(VLOOKUP($J50,Merged_couplings!$B:$R,MATCH(AB$1,Merged_couplings!$B$1:$R$1,0),FALSE),"")</f>
        <v/>
      </c>
      <c r="AC50" s="120" t="str">
        <f>_xlfn.IFNA(VLOOKUP($J50,Merged_couplings!$B:$R,MATCH(AC$1,Merged_couplings!$B$1:$R$1,0),FALSE),"")</f>
        <v/>
      </c>
      <c r="AD50" s="120" t="str">
        <f>_xlfn.IFNA(VLOOKUP($J50,Merged_couplings!$B:$R,MATCH(AD$1,Merged_couplings!$B$1:$R$1,0),FALSE),"")</f>
        <v/>
      </c>
      <c r="AE50" s="120" t="str">
        <f>_xlfn.IFNA(VLOOKUP($J50,Merged_couplings!$B:$R,MATCH(AE$1,Merged_couplings!$B$1:$R$1,0),FALSE),"")</f>
        <v/>
      </c>
      <c r="AF50" s="120" t="str">
        <f>_xlfn.IFNA(VLOOKUP($J50,Merged_couplings!$B:$R,MATCH(AF$1,Merged_couplings!$B$1:$R$1,0),FALSE),"")</f>
        <v/>
      </c>
      <c r="AG50" s="120" t="str">
        <f>_xlfn.IFNA(VLOOKUP($J50,Merged_couplings!$B:$R,MATCH(AG$1,Merged_couplings!$B$1:$R$1,0),FALSE),"")</f>
        <v/>
      </c>
      <c r="AH50" s="120" t="str">
        <f>_xlfn.IFNA(VLOOKUP($J50,Merged_couplings!$B:$R,MATCH(AH$1,Merged_couplings!$B$1:$R$1,0),FALSE),"")</f>
        <v/>
      </c>
      <c r="AI50" s="120" t="str">
        <f>_xlfn.IFNA(VLOOKUP($J50,Merged_couplings!$B:$R,MATCH(AI$1,Merged_couplings!$B$1:$R$1,0),FALSE),"")</f>
        <v/>
      </c>
      <c r="AJ50" s="120" t="str">
        <f>_xlfn.IFNA(VLOOKUP($J50,Merged_couplings!$B:$R,MATCH(AJ$1,Merged_couplings!$B$1:$R$1,0),FALSE),"")</f>
        <v/>
      </c>
      <c r="AK50" s="123" t="str" cm="1">
        <f t="array" ref="AK50">_xlfn.IFS(AND($X50&lt;&gt;"",Y50&lt;&gt;""),ABS($X50-Y50),AND($X50="",Y50=""),"",OR($X50&lt;&gt;"",Y50&lt;&gt;""),"-")</f>
        <v/>
      </c>
      <c r="AL50" s="122" t="str" cm="1">
        <f t="array" ref="AL50">_xlfn.IFS(AND($X50&lt;&gt;"",Z50&lt;&gt;""),ABS($X50-Z50),AND($X50="",Z50=""),"",OR($X50&lt;&gt;"",Z50&lt;&gt;""),"-")</f>
        <v/>
      </c>
      <c r="AM50" s="122" t="str" cm="1">
        <f t="array" ref="AM50">_xlfn.IFS(AND($X50&lt;&gt;"",AA50&lt;&gt;""),ABS($X50-AA50),AND($X50="",AA50=""),"",OR($X50&lt;&gt;"",AA50&lt;&gt;""),"-")</f>
        <v/>
      </c>
      <c r="AN50" s="122" t="str" cm="1">
        <f t="array" ref="AN50">_xlfn.IFS(AND($X50&lt;&gt;"",AB50&lt;&gt;""),ABS($X50-AB50),AND($X50="",AB50=""),"",OR($X50&lt;&gt;"",AB50&lt;&gt;""),"-")</f>
        <v/>
      </c>
      <c r="AO50" s="122" t="str" cm="1">
        <f t="array" ref="AO50">_xlfn.IFS(AND($X50&lt;&gt;"",AC50&lt;&gt;""),ABS($X50-AC50),AND($X50="",AC50=""),"",OR($X50&lt;&gt;"",AC50&lt;&gt;""),"-")</f>
        <v/>
      </c>
      <c r="AP50" s="122" t="str" cm="1">
        <f t="array" ref="AP50">_xlfn.IFS(AND($X50&lt;&gt;"",AD50&lt;&gt;""),ABS($X50-AD50),AND($X50="",AD50=""),"",OR($X50&lt;&gt;"",AD50&lt;&gt;""),"-")</f>
        <v/>
      </c>
      <c r="AQ50" s="122" t="str" cm="1">
        <f t="array" ref="AQ50">_xlfn.IFS(AND($X50&lt;&gt;"",AE50&lt;&gt;""),ABS($X50-AE50),AND($X50="",AE50=""),"",OR($X50&lt;&gt;"",AE50&lt;&gt;""),"-")</f>
        <v/>
      </c>
      <c r="AR50" s="122" t="str" cm="1">
        <f t="array" ref="AR50">_xlfn.IFS(AND($X50&lt;&gt;"",AF50&lt;&gt;""),ABS($X50-AF50),AND($X50="",AF50=""),"",OR($X50&lt;&gt;"",AF50&lt;&gt;""),"-")</f>
        <v/>
      </c>
      <c r="AS50" s="122" t="str" cm="1">
        <f t="array" ref="AS50">_xlfn.IFS(AND($X50&lt;&gt;"",AG50&lt;&gt;""),ABS($X50-AG50),AND($X50="",AG50=""),"",OR($X50&lt;&gt;"",AG50&lt;&gt;""),"-")</f>
        <v/>
      </c>
      <c r="AT50" s="122" t="str" cm="1">
        <f t="array" ref="AT50">_xlfn.IFS(AND($X50&lt;&gt;"",AH50&lt;&gt;""),ABS($X50-AH50),AND($X50="",AH50=""),"",OR($X50&lt;&gt;"",AH50&lt;&gt;""),"-")</f>
        <v/>
      </c>
      <c r="AU50" s="122" t="str" cm="1">
        <f t="array" ref="AU50">_xlfn.IFS(AND($X50&lt;&gt;"",AI50&lt;&gt;""),ABS($X50-AI50),AND($X50="",AI50=""),"",OR($X50&lt;&gt;"",AI50&lt;&gt;""),"-")</f>
        <v/>
      </c>
      <c r="AV50" s="122" t="str" cm="1">
        <f t="array" ref="AV50">_xlfn.IFS(AND($X50&lt;&gt;"",AJ50&lt;&gt;""),ABS($X50-AJ50),AND($X50="",AJ50=""),"",OR($X50&lt;&gt;"",AJ50&lt;&gt;""),"-")</f>
        <v/>
      </c>
      <c r="AW50" s="123" t="str" cm="1">
        <f t="array" ref="AW50">_xlfn.IFS(AND($Y50&lt;&gt;"",Z50&lt;&gt;""),ABS($Y50-Z50),AND($Y50="",Z50=""),"",OR($Y50&lt;&gt;"",Z50&lt;&gt;""),"-")</f>
        <v/>
      </c>
      <c r="AX50" s="122" t="str" cm="1">
        <f t="array" ref="AX50">_xlfn.IFS(AND($Y50&lt;&gt;"",AA50&lt;&gt;""),ABS($Y50-AA50),AND($Y50="",AA50=""),"",OR($Y50&lt;&gt;"",AA50&lt;&gt;""),"-")</f>
        <v/>
      </c>
      <c r="AY50" s="122" t="str" cm="1">
        <f t="array" ref="AY50">_xlfn.IFS(AND($Y50&lt;&gt;"",AB50&lt;&gt;""),ABS($Y50-AB50),AND($Y50="",AB50=""),"",OR($Y50&lt;&gt;"",AB50&lt;&gt;""),"-")</f>
        <v/>
      </c>
      <c r="AZ50" s="122" t="str" cm="1">
        <f t="array" ref="AZ50">_xlfn.IFS(AND($Y50&lt;&gt;"",AC50&lt;&gt;""),ABS($Y50-AC50),AND($Y50="",AC50=""),"",OR($Y50&lt;&gt;"",AC50&lt;&gt;""),"-")</f>
        <v/>
      </c>
      <c r="BA50" s="122" t="str" cm="1">
        <f t="array" ref="BA50">_xlfn.IFS(AND($Y50&lt;&gt;"",AD50&lt;&gt;""),ABS($Y50-AD50),AND($Y50="",AD50=""),"",OR($Y50&lt;&gt;"",AD50&lt;&gt;""),"-")</f>
        <v/>
      </c>
      <c r="BB50" s="122" t="str" cm="1">
        <f t="array" ref="BB50">_xlfn.IFS(AND($Y50&lt;&gt;"",AE50&lt;&gt;""),ABS($Y50-AE50),AND($Y50="",AE50=""),"",OR($Y50&lt;&gt;"",AE50&lt;&gt;""),"-")</f>
        <v/>
      </c>
      <c r="BC50" s="122" t="str" cm="1">
        <f t="array" ref="BC50">_xlfn.IFS(AND($Y50&lt;&gt;"",AF50&lt;&gt;""),ABS($Y50-AF50),AND($Y50="",AF50=""),"",OR($Y50&lt;&gt;"",AF50&lt;&gt;""),"-")</f>
        <v/>
      </c>
      <c r="BD50" s="122" t="str" cm="1">
        <f t="array" ref="BD50">_xlfn.IFS(AND($Y50&lt;&gt;"",AG50&lt;&gt;""),ABS($Y50-AG50),AND($Y50="",AG50=""),"",OR($Y50&lt;&gt;"",AG50&lt;&gt;""),"-")</f>
        <v/>
      </c>
      <c r="BE50" s="122" t="str" cm="1">
        <f t="array" ref="BE50">_xlfn.IFS(AND($Y50&lt;&gt;"",AH50&lt;&gt;""),ABS($Y50-AH50),AND($Y50="",AH50=""),"",OR($Y50&lt;&gt;"",AH50&lt;&gt;""),"-")</f>
        <v/>
      </c>
      <c r="BF50" s="122" t="str" cm="1">
        <f t="array" ref="BF50">_xlfn.IFS(AND($Y50&lt;&gt;"",AI50&lt;&gt;""),ABS($Y50-AI50),AND($Y50="",AI50=""),"",OR($Y50&lt;&gt;"",AI50&lt;&gt;""),"-")</f>
        <v/>
      </c>
      <c r="BG50" s="122" t="str" cm="1">
        <f t="array" ref="BG50">_xlfn.IFS(AND($Y50&lt;&gt;"",AJ50&lt;&gt;""),ABS($Y50-AJ50),AND($Y50="",AJ50=""),"",OR($Y50&lt;&gt;"",AJ50&lt;&gt;""),"-")</f>
        <v/>
      </c>
      <c r="BH50" s="121" t="str" cm="1">
        <f t="array" ref="BH50">_xlfn.IFS(AND($Z50&lt;&gt;"",AA50&lt;&gt;""),ABS($Z50-AA50),AND($Z50="",AA50=""),"",OR($Z50&lt;&gt;"",AA50&lt;&gt;""),"-")</f>
        <v/>
      </c>
      <c r="BI50" s="120" t="str" cm="1">
        <f t="array" ref="BI50">_xlfn.IFS(AND($Z50&lt;&gt;"",AB50&lt;&gt;""),ABS($Z50-AB50),AND($Z50="",AB50=""),"",OR($Z50&lt;&gt;"",AB50&lt;&gt;""),"-")</f>
        <v/>
      </c>
      <c r="BJ50" s="120" t="str" cm="1">
        <f t="array" ref="BJ50">_xlfn.IFS(AND($Z50&lt;&gt;"",AC50&lt;&gt;""),ABS($Z50-AC50),AND($Z50="",AC50=""),"",OR($Z50&lt;&gt;"",AC50&lt;&gt;""),"-")</f>
        <v/>
      </c>
      <c r="BK50" s="120" t="str" cm="1">
        <f t="array" ref="BK50">_xlfn.IFS(AND($Z50&lt;&gt;"",AD50&lt;&gt;""),ABS($Z50-AD50),AND($Z50="",AD50=""),"",OR($Z50&lt;&gt;"",AD50&lt;&gt;""),"-")</f>
        <v/>
      </c>
      <c r="BL50" s="120" t="str" cm="1">
        <f t="array" ref="BL50">_xlfn.IFS(AND($Z50&lt;&gt;"",AE50&lt;&gt;""),ABS($Z50-AE50),AND($Z50="",AE50=""),"",OR($Z50&lt;&gt;"",AE50&lt;&gt;""),"-")</f>
        <v/>
      </c>
      <c r="BM50" s="120" t="str" cm="1">
        <f t="array" ref="BM50">_xlfn.IFS(AND($Z50&lt;&gt;"",AF50&lt;&gt;""),ABS($Z50-AF50),AND($Z50="",AF50=""),"",OR($Z50&lt;&gt;"",AF50&lt;&gt;""),"-")</f>
        <v/>
      </c>
      <c r="BN50" s="120" t="str" cm="1">
        <f t="array" ref="BN50">_xlfn.IFS(AND($Z50&lt;&gt;"",AG50&lt;&gt;""),ABS($Z50-AG50),AND($Z50="",AG50=""),"",OR($Z50&lt;&gt;"",AG50&lt;&gt;""),"-")</f>
        <v/>
      </c>
      <c r="BO50" s="120" t="str" cm="1">
        <f t="array" ref="BO50">_xlfn.IFS(AND($Z50&lt;&gt;"",AH50&lt;&gt;""),ABS($Z50-AH50),AND($Z50="",AH50=""),"",OR($Z50&lt;&gt;"",AH50&lt;&gt;""),"-")</f>
        <v/>
      </c>
      <c r="BP50" s="120" t="str" cm="1">
        <f t="array" ref="BP50">_xlfn.IFS(AND($Z50&lt;&gt;"",AI50&lt;&gt;""),ABS($Z50-AI50),AND($Z50="",AI50=""),"",OR($Z50&lt;&gt;"",AI50&lt;&gt;""),"-")</f>
        <v/>
      </c>
      <c r="BQ50" s="120" t="str" cm="1">
        <f t="array" ref="BQ50">_xlfn.IFS(AND($Z50&lt;&gt;"",AJ50&lt;&gt;""),ABS($Z50-AJ50),AND($Z50="",AJ50=""),"",OR($Z50&lt;&gt;"",AJ50&lt;&gt;""),"-")</f>
        <v/>
      </c>
      <c r="BR50" s="121" t="str" cm="1">
        <f t="array" ref="BR50">_xlfn.IFS(AND($AA50&lt;&gt;"",AB50&lt;&gt;""),ABS($AA50-AB50),AND($AA50="",AB50=""),"",OR($AA50&lt;&gt;"",AB50&lt;&gt;""),"-")</f>
        <v/>
      </c>
      <c r="BS50" s="120" t="str" cm="1">
        <f t="array" ref="BS50">_xlfn.IFS(AND($AA50&lt;&gt;"",AC50&lt;&gt;""),ABS($AA50-AC50),AND($AA50="",AC50=""),"",OR($AA50&lt;&gt;"",AC50&lt;&gt;""),"-")</f>
        <v/>
      </c>
      <c r="BT50" s="120" t="str" cm="1">
        <f t="array" ref="BT50">_xlfn.IFS(AND($AA50&lt;&gt;"",AD50&lt;&gt;""),ABS($AA50-AD50),AND($AA50="",AD50=""),"",OR($AA50&lt;&gt;"",AD50&lt;&gt;""),"-")</f>
        <v/>
      </c>
      <c r="BU50" s="120" t="str" cm="1">
        <f t="array" ref="BU50">_xlfn.IFS(AND($AA50&lt;&gt;"",AE50&lt;&gt;""),ABS($AA50-AE50),AND($AA50="",AE50=""),"",OR($AA50&lt;&gt;"",AE50&lt;&gt;""),"-")</f>
        <v/>
      </c>
      <c r="BV50" s="120" t="str" cm="1">
        <f t="array" ref="BV50">_xlfn.IFS(AND($AA50&lt;&gt;"",AF50&lt;&gt;""),ABS($AA50-AF50),AND($AA50="",AF50=""),"",OR($AA50&lt;&gt;"",AF50&lt;&gt;""),"-")</f>
        <v/>
      </c>
      <c r="BW50" s="120" t="str" cm="1">
        <f t="array" ref="BW50">_xlfn.IFS(AND($AA50&lt;&gt;"",AG50&lt;&gt;""),ABS($AA50-AG50),AND($AA50="",AG50=""),"",OR($AA50&lt;&gt;"",AG50&lt;&gt;""),"-")</f>
        <v/>
      </c>
      <c r="BX50" s="120" t="str" cm="1">
        <f t="array" ref="BX50">_xlfn.IFS(AND($AA50&lt;&gt;"",AH50&lt;&gt;""),ABS($AA50-AH50),AND($AA50="",AH50=""),"",OR($AA50&lt;&gt;"",AH50&lt;&gt;""),"-")</f>
        <v/>
      </c>
      <c r="BY50" s="120" t="str" cm="1">
        <f t="array" ref="BY50">_xlfn.IFS(AND($AA50&lt;&gt;"",AI50&lt;&gt;""),ABS($AA50-AI50),AND($AA50="",AI50=""),"",OR($AA50&lt;&gt;"",AI50&lt;&gt;""),"-")</f>
        <v/>
      </c>
      <c r="BZ50" s="120" t="str" cm="1">
        <f t="array" ref="BZ50">_xlfn.IFS(AND($AA50&lt;&gt;"",AJ50&lt;&gt;""),ABS($AA50-AJ50),AND($AA50="",AJ50=""),"",OR($AA50&lt;&gt;"",AJ50&lt;&gt;""),"-")</f>
        <v/>
      </c>
      <c r="CA50" s="121" t="str" cm="1">
        <f t="array" ref="CA50">_xlfn.IFS(AND($AB50&lt;&gt;"",AC50&lt;&gt;""),ABS($AB50-AC50),AND($AB50="",AC50=""),"",OR($AB50&lt;&gt;"",AC50&lt;&gt;""),"-")</f>
        <v/>
      </c>
      <c r="CB50" s="120" t="str" cm="1">
        <f t="array" ref="CB50">_xlfn.IFS(AND($AB50&lt;&gt;"",AD50&lt;&gt;""),ABS($AB50-AD50),AND($AB50="",AD50=""),"",OR($AB50&lt;&gt;"",AD50&lt;&gt;""),"-")</f>
        <v/>
      </c>
      <c r="CC50" s="120" t="str" cm="1">
        <f t="array" ref="CC50">_xlfn.IFS(AND($AB50&lt;&gt;"",AE50&lt;&gt;""),ABS($AB50-AE50),AND($AB50="",AE50=""),"",OR($AB50&lt;&gt;"",AE50&lt;&gt;""),"-")</f>
        <v/>
      </c>
      <c r="CD50" s="120" t="str" cm="1">
        <f t="array" ref="CD50">_xlfn.IFS(AND($AB50&lt;&gt;"",AF50&lt;&gt;""),ABS($AB50-AF50),AND($AB50="",AF50=""),"",OR($AB50&lt;&gt;"",AF50&lt;&gt;""),"-")</f>
        <v/>
      </c>
      <c r="CE50" s="120" t="str" cm="1">
        <f t="array" ref="CE50">_xlfn.IFS(AND($AB50&lt;&gt;"",AG50&lt;&gt;""),ABS($AB50-AG50),AND($AB50="",AG50=""),"",OR($AB50&lt;&gt;"",AG50&lt;&gt;""),"-")</f>
        <v/>
      </c>
      <c r="CF50" s="120" t="str" cm="1">
        <f t="array" ref="CF50">_xlfn.IFS(AND($AB50&lt;&gt;"",AH50&lt;&gt;""),ABS($AB50-AH50),AND($AB50="",AH50=""),"",OR($AB50&lt;&gt;"",AH50&lt;&gt;""),"-")</f>
        <v/>
      </c>
      <c r="CG50" s="120" t="str" cm="1">
        <f t="array" ref="CG50">_xlfn.IFS(AND($AB50&lt;&gt;"",AI50&lt;&gt;""),ABS($AB50-AI50),AND($AB50="",AI50=""),"",OR($AB50&lt;&gt;"",AI50&lt;&gt;""),"-")</f>
        <v/>
      </c>
      <c r="CH50" s="120" t="str" cm="1">
        <f t="array" ref="CH50">_xlfn.IFS(AND($AB50&lt;&gt;"",AJ50&lt;&gt;""),ABS($AB50-AJ50),AND($AB50="",AJ50=""),"",OR($AB50&lt;&gt;"",AJ50&lt;&gt;""),"-")</f>
        <v/>
      </c>
      <c r="CI50" s="121" t="str" cm="1">
        <f t="array" ref="CI50">_xlfn.IFS(AND($AC50&lt;&gt;"",AD50&lt;&gt;""),ABS($AC50-AD50),AND($AC50="",AD50=""),"",OR($AC50&lt;&gt;"",AD50&lt;&gt;""),"-")</f>
        <v/>
      </c>
      <c r="CJ50" s="120" t="str" cm="1">
        <f t="array" ref="CJ50">_xlfn.IFS(AND($AC50&lt;&gt;"",AE50&lt;&gt;""),ABS($AC50-AE50),AND($AC50="",AE50=""),"",OR($AC50&lt;&gt;"",AE50&lt;&gt;""),"-")</f>
        <v/>
      </c>
      <c r="CK50" s="120" t="str" cm="1">
        <f t="array" ref="CK50">_xlfn.IFS(AND($AC50&lt;&gt;"",AF50&lt;&gt;""),ABS($AC50-AF50),AND($AC50="",AF50=""),"",OR($AC50&lt;&gt;"",AF50&lt;&gt;""),"-")</f>
        <v/>
      </c>
      <c r="CL50" s="120" t="str" cm="1">
        <f t="array" ref="CL50">_xlfn.IFS(AND($AC50&lt;&gt;"",AG50&lt;&gt;""),ABS($AC50-AG50),AND($AC50="",AG50=""),"",OR($AC50&lt;&gt;"",AG50&lt;&gt;""),"-")</f>
        <v/>
      </c>
      <c r="CM50" s="120" t="str" cm="1">
        <f t="array" ref="CM50">_xlfn.IFS(AND($AC50&lt;&gt;"",AH50&lt;&gt;""),ABS($AC50-AH50),AND($AC50="",AH50=""),"",OR($AC50&lt;&gt;"",AH50&lt;&gt;""),"-")</f>
        <v/>
      </c>
      <c r="CN50" s="120" t="str" cm="1">
        <f t="array" ref="CN50">_xlfn.IFS(AND($AC50&lt;&gt;"",AI50&lt;&gt;""),ABS($AC50-AI50),AND($AC50="",AI50=""),"",OR($AC50&lt;&gt;"",AI50&lt;&gt;""),"-")</f>
        <v/>
      </c>
      <c r="CO50" s="120" t="str" cm="1">
        <f t="array" ref="CO50">_xlfn.IFS(AND($AC50&lt;&gt;"",AJ50&lt;&gt;""),ABS($AC50-AJ50),AND($AC50="",AJ50=""),"",OR($AC50&lt;&gt;"",AJ50&lt;&gt;""),"-")</f>
        <v/>
      </c>
      <c r="CP50" s="121" t="str" cm="1">
        <f t="array" ref="CP50">_xlfn.IFS(AND($AD50&lt;&gt;"",AE50&lt;&gt;""),ABS($AD50-AE50),AND($AD50="",AE50=""),"",OR($AD50&lt;&gt;"",AE50&lt;&gt;""),"-")</f>
        <v/>
      </c>
      <c r="CQ50" s="120" t="str" cm="1">
        <f t="array" ref="CQ50">_xlfn.IFS(AND($AD50&lt;&gt;"",AF50&lt;&gt;""),ABS($AD50-AF50),AND($AD50="",AF50=""),"",OR($AD50&lt;&gt;"",AF50&lt;&gt;""),"-")</f>
        <v/>
      </c>
      <c r="CR50" s="120" t="str" cm="1">
        <f t="array" ref="CR50">_xlfn.IFS(AND($AD50&lt;&gt;"",AG50&lt;&gt;""),ABS($AD50-AG50),AND($AD50="",AG50=""),"",OR($AD50&lt;&gt;"",AG50&lt;&gt;""),"-")</f>
        <v/>
      </c>
      <c r="CS50" s="120" t="str" cm="1">
        <f t="array" ref="CS50">_xlfn.IFS(AND($AD50&lt;&gt;"",AH50&lt;&gt;""),ABS($AD50-AH50),AND($AD50="",AH50=""),"",OR($AD50&lt;&gt;"",AH50&lt;&gt;""),"-")</f>
        <v/>
      </c>
      <c r="CT50" s="120" t="str" cm="1">
        <f t="array" ref="CT50">_xlfn.IFS(AND($AD50&lt;&gt;"",AI50&lt;&gt;""),ABS($AD50-AI50),AND($AD50="",AI50=""),"",OR($AD50&lt;&gt;"",AI50&lt;&gt;""),"-")</f>
        <v/>
      </c>
      <c r="CU50" s="120" t="str" cm="1">
        <f t="array" ref="CU50">_xlfn.IFS(AND($AD50&lt;&gt;"",AJ50&lt;&gt;""),ABS($AD50-AJ50),AND($AD50="",AJ50=""),"",OR($AD50&lt;&gt;"",AJ50&lt;&gt;""),"-")</f>
        <v/>
      </c>
      <c r="CV50" s="121" t="str" cm="1">
        <f t="array" ref="CV50">_xlfn.IFS(AND($AE50&lt;&gt;"",AF50&lt;&gt;""),ABS($AE50-AF50),AND($AE50="",AF50=""),"",OR($AE50&lt;&gt;"",AF50&lt;&gt;""),"-")</f>
        <v/>
      </c>
      <c r="CW50" s="120" t="str" cm="1">
        <f t="array" ref="CW50">_xlfn.IFS(AND($AE50&lt;&gt;"",AG50&lt;&gt;""),ABS($AE50-AG50),AND($AE50="",AG50=""),"",OR($AE50&lt;&gt;"",AG50&lt;&gt;""),"-")</f>
        <v/>
      </c>
      <c r="CX50" s="120" t="str" cm="1">
        <f t="array" ref="CX50">_xlfn.IFS(AND($AE50&lt;&gt;"",AH50&lt;&gt;""),ABS($AE50-AH50),AND($AE50="",AH50=""),"",OR($AE50&lt;&gt;"",AH50&lt;&gt;""),"-")</f>
        <v/>
      </c>
      <c r="CY50" s="120" t="str" cm="1">
        <f t="array" ref="CY50">_xlfn.IFS(AND($AE50&lt;&gt;"",AI50&lt;&gt;""),ABS($AE50-AI50),AND($AE50="",AI50=""),"",OR($AE50&lt;&gt;"",AI50&lt;&gt;""),"-")</f>
        <v/>
      </c>
      <c r="CZ50" s="120" t="str" cm="1">
        <f t="array" ref="CZ50">_xlfn.IFS(AND($AE50&lt;&gt;"",AJ50&lt;&gt;""),ABS($AE50-AJ50),AND($AE50="",AJ50=""),"",OR($AE50&lt;&gt;"",AJ50&lt;&gt;""),"-")</f>
        <v/>
      </c>
      <c r="DA50" s="121" t="str" cm="1">
        <f t="array" ref="DA50">_xlfn.IFS(AND($AF50&lt;&gt;"",AG50&lt;&gt;""),ABS($AF50-AG50),AND($AF50="",AG50=""),"",OR($AF50&lt;&gt;"",AG50&lt;&gt;""),"-")</f>
        <v/>
      </c>
      <c r="DB50" s="120" t="str" cm="1">
        <f t="array" ref="DB50">_xlfn.IFS(AND($AF50&lt;&gt;"",AH50&lt;&gt;""),ABS($AF50-AH50),AND($AF50="",AH50=""),"",OR($AF50&lt;&gt;"",AH50&lt;&gt;""),"-")</f>
        <v/>
      </c>
      <c r="DC50" s="120" t="str" cm="1">
        <f t="array" ref="DC50">_xlfn.IFS(AND($AF50&lt;&gt;"",AI50&lt;&gt;""),ABS($AF50-AI50),AND($AF50="",AI50=""),"",OR($AF50&lt;&gt;"",AI50&lt;&gt;""),"-")</f>
        <v/>
      </c>
      <c r="DD50" s="120" t="str" cm="1">
        <f t="array" ref="DD50">_xlfn.IFS(AND($AF50&lt;&gt;"",AJ50&lt;&gt;""),ABS($AF50-AJ50),AND($AF50="",AJ50=""),"",OR($AF50&lt;&gt;"",AJ50&lt;&gt;""),"-")</f>
        <v/>
      </c>
      <c r="DE50" s="121" t="str" cm="1">
        <f t="array" ref="DE50">_xlfn.IFS(AND($AG50&lt;&gt;"",AH50&lt;&gt;""),ABS($AG50-AH50),AND($AG50="",AH50=""),"",OR($AG50&lt;&gt;"",AH50&lt;&gt;""),"-")</f>
        <v/>
      </c>
      <c r="DF50" s="120" t="str" cm="1">
        <f t="array" ref="DF50">_xlfn.IFS(AND($AG50&lt;&gt;"",AI50&lt;&gt;""),ABS($AG50-AI50),AND($AG50="",AI50=""),"",OR($AG50&lt;&gt;"",AI50&lt;&gt;""),"-")</f>
        <v/>
      </c>
      <c r="DG50" s="120" t="str" cm="1">
        <f t="array" ref="DG50">_xlfn.IFS(AND($AG50&lt;&gt;"",AJ50&lt;&gt;""),ABS($AG50-AJ50),AND($AG50="",AJ50=""),"",OR($AG50&lt;&gt;"",AJ50&lt;&gt;""),"-")</f>
        <v/>
      </c>
      <c r="DH50" s="121" t="str" cm="1">
        <f t="array" ref="DH50">_xlfn.IFS(AND($AH50&lt;&gt;"",AI50&lt;&gt;""),ABS($AH50-AI50),AND($AH50="",AI50=""),"",OR($AH50&lt;&gt;"",AI50&lt;&gt;""),"-")</f>
        <v/>
      </c>
      <c r="DI50" s="120" t="str" cm="1">
        <f t="array" ref="DI50">_xlfn.IFS(AND($AH50&lt;&gt;"",AJ50&lt;&gt;""),ABS($AH50-AJ50),AND($AH50="",AJ50=""),"",OR($AH50&lt;&gt;"",AJ50&lt;&gt;""),"-")</f>
        <v/>
      </c>
      <c r="DJ50" s="121" t="str" cm="1">
        <f t="array" ref="DJ50">_xlfn.IFS(AND($AI50&lt;&gt;"",AJ50&lt;&gt;""),ABS($AI50-AJ50),AND($AI50="",AJ50=""),"",OR($AI50&lt;&gt;"",AJ50&lt;&gt;""),"-")</f>
        <v/>
      </c>
    </row>
    <row r="51" spans="1:114" x14ac:dyDescent="0.2">
      <c r="A51" s="120" t="e">
        <f t="shared" si="9"/>
        <v>#DIV/0!</v>
      </c>
      <c r="B51" s="186" t="e">
        <f t="shared" si="10"/>
        <v>#DIV/0!</v>
      </c>
      <c r="C51" s="186" t="e">
        <f t="shared" si="11"/>
        <v>#DIV/0!</v>
      </c>
      <c r="D51" s="186" t="e">
        <f t="shared" si="12"/>
        <v>#DIV/0!</v>
      </c>
      <c r="E51" s="263">
        <f t="shared" si="13"/>
        <v>0</v>
      </c>
      <c r="F51" s="186">
        <f t="shared" si="14"/>
        <v>0</v>
      </c>
      <c r="G51" s="186" t="e">
        <f t="shared" si="15"/>
        <v>#DIV/0!</v>
      </c>
      <c r="H51" s="262" t="str">
        <f t="shared" si="16"/>
        <v/>
      </c>
      <c r="I51" s="187" t="str">
        <f t="shared" si="17"/>
        <v/>
      </c>
      <c r="J51" s="260" t="s">
        <v>101</v>
      </c>
      <c r="K51" s="259" t="e">
        <f>VLOOKUP($J51,Merged_couplings!$B:$BU,MATCH(K$1,Merged_couplings!$B$1:$BU$1,0),FALSE)</f>
        <v>#N/A</v>
      </c>
      <c r="L51" s="258" t="e">
        <f>VLOOKUP($J51,Merged_couplings!$B:$BU,MATCH(L$1,Merged_couplings!$B$1:$BU$1,0),FALSE)</f>
        <v>#N/A</v>
      </c>
      <c r="M51" s="258" t="e">
        <f>VLOOKUP($J51,Merged_couplings!$B:$BU,MATCH(M$1,Merged_couplings!$B$1:$BU$1,0),FALSE)</f>
        <v>#N/A</v>
      </c>
      <c r="N51" s="258" t="e">
        <f>VLOOKUP($J51,Merged_couplings!$B:$BU,MATCH(N$1,Merged_couplings!$B$1:$BU$1,0),FALSE)</f>
        <v>#N/A</v>
      </c>
      <c r="O51" s="258" t="e">
        <f>VLOOKUP($J51,Merged_couplings!$B:$BU,MATCH(O$1,Merged_couplings!$B$1:$BU$1,0),FALSE)</f>
        <v>#N/A</v>
      </c>
      <c r="P51" s="258" t="e">
        <f>VLOOKUP($J51,Merged_couplings!$B:$BU,MATCH(P$1,Merged_couplings!$B$1:$BU$1,0),FALSE)</f>
        <v>#N/A</v>
      </c>
      <c r="Q51" s="258" t="e">
        <f>VLOOKUP($J51,Merged_couplings!$B:$BU,MATCH(Q$1,Merged_couplings!$B$1:$BU$1,0),FALSE)</f>
        <v>#N/A</v>
      </c>
      <c r="R51" s="258" t="e">
        <f>VLOOKUP($J51,Merged_couplings!$B:$BU,MATCH(R$1,Merged_couplings!$B$1:$BU$1,0),FALSE)</f>
        <v>#N/A</v>
      </c>
      <c r="S51" s="258" t="e">
        <f>VLOOKUP($J51,Merged_couplings!$B:$BU,MATCH(S$1,Merged_couplings!$B$1:$BU$1,0),FALSE)</f>
        <v>#N/A</v>
      </c>
      <c r="T51" s="258" t="e">
        <f>VLOOKUP($J51,Merged_couplings!$B:$BU,MATCH(T$1,Merged_couplings!$B$1:$BU$1,0),FALSE)</f>
        <v>#N/A</v>
      </c>
      <c r="U51" s="258" t="e">
        <f>VLOOKUP($J51,Merged_couplings!$B:$BU,MATCH(U$1,Merged_couplings!$B$1:$BU$1,0),FALSE)</f>
        <v>#N/A</v>
      </c>
      <c r="V51" s="258" t="e">
        <f>VLOOKUP($J51,Merged_couplings!$B:$BU,MATCH(V$1,Merged_couplings!$B$1:$BU$1,0),FALSE)</f>
        <v>#N/A</v>
      </c>
      <c r="W51" s="258" t="e">
        <f>VLOOKUP($J51,Merged_couplings!$B:$BU,MATCH(W$1,Merged_couplings!$B$1:$BU$1,0),FALSE)</f>
        <v>#N/A</v>
      </c>
      <c r="X51" s="121" t="str">
        <f>_xlfn.IFNA(VLOOKUP($J51,Merged_couplings!$B:$R,MATCH(X$1,Merged_couplings!$B$1:$R$1,0),FALSE),"")</f>
        <v/>
      </c>
      <c r="Y51" s="120" t="str">
        <f>_xlfn.IFNA(VLOOKUP($J51,Merged_couplings!$B:$R,MATCH(Y$1,Merged_couplings!$B$1:$R$1,0),FALSE),"")</f>
        <v/>
      </c>
      <c r="Z51" s="120" t="str">
        <f>_xlfn.IFNA(VLOOKUP($J51,Merged_couplings!$B:$R,MATCH(Z$1,Merged_couplings!$B$1:$R$1,0),FALSE),"")</f>
        <v/>
      </c>
      <c r="AA51" s="120" t="str">
        <f>_xlfn.IFNA(VLOOKUP($J51,Merged_couplings!$B:$R,MATCH(AA$1,Merged_couplings!$B$1:$R$1,0),FALSE),"")</f>
        <v/>
      </c>
      <c r="AB51" s="120" t="str">
        <f>_xlfn.IFNA(VLOOKUP($J51,Merged_couplings!$B:$R,MATCH(AB$1,Merged_couplings!$B$1:$R$1,0),FALSE),"")</f>
        <v/>
      </c>
      <c r="AC51" s="120" t="str">
        <f>_xlfn.IFNA(VLOOKUP($J51,Merged_couplings!$B:$R,MATCH(AC$1,Merged_couplings!$B$1:$R$1,0),FALSE),"")</f>
        <v/>
      </c>
      <c r="AD51" s="120" t="str">
        <f>_xlfn.IFNA(VLOOKUP($J51,Merged_couplings!$B:$R,MATCH(AD$1,Merged_couplings!$B$1:$R$1,0),FALSE),"")</f>
        <v/>
      </c>
      <c r="AE51" s="120" t="str">
        <f>_xlfn.IFNA(VLOOKUP($J51,Merged_couplings!$B:$R,MATCH(AE$1,Merged_couplings!$B$1:$R$1,0),FALSE),"")</f>
        <v/>
      </c>
      <c r="AF51" s="120" t="str">
        <f>_xlfn.IFNA(VLOOKUP($J51,Merged_couplings!$B:$R,MATCH(AF$1,Merged_couplings!$B$1:$R$1,0),FALSE),"")</f>
        <v/>
      </c>
      <c r="AG51" s="120" t="str">
        <f>_xlfn.IFNA(VLOOKUP($J51,Merged_couplings!$B:$R,MATCH(AG$1,Merged_couplings!$B$1:$R$1,0),FALSE),"")</f>
        <v/>
      </c>
      <c r="AH51" s="120" t="str">
        <f>_xlfn.IFNA(VLOOKUP($J51,Merged_couplings!$B:$R,MATCH(AH$1,Merged_couplings!$B$1:$R$1,0),FALSE),"")</f>
        <v/>
      </c>
      <c r="AI51" s="120" t="str">
        <f>_xlfn.IFNA(VLOOKUP($J51,Merged_couplings!$B:$R,MATCH(AI$1,Merged_couplings!$B$1:$R$1,0),FALSE),"")</f>
        <v/>
      </c>
      <c r="AJ51" s="120" t="str">
        <f>_xlfn.IFNA(VLOOKUP($J51,Merged_couplings!$B:$R,MATCH(AJ$1,Merged_couplings!$B$1:$R$1,0),FALSE),"")</f>
        <v/>
      </c>
      <c r="AK51" s="123" t="str" cm="1">
        <f t="array" ref="AK51">_xlfn.IFS(AND($X51&lt;&gt;"",Y51&lt;&gt;""),ABS($X51-Y51),AND($X51="",Y51=""),"",OR($X51&lt;&gt;"",Y51&lt;&gt;""),"-")</f>
        <v/>
      </c>
      <c r="AL51" s="122" t="str" cm="1">
        <f t="array" ref="AL51">_xlfn.IFS(AND($X51&lt;&gt;"",Z51&lt;&gt;""),ABS($X51-Z51),AND($X51="",Z51=""),"",OR($X51&lt;&gt;"",Z51&lt;&gt;""),"-")</f>
        <v/>
      </c>
      <c r="AM51" s="122" t="str" cm="1">
        <f t="array" ref="AM51">_xlfn.IFS(AND($X51&lt;&gt;"",AA51&lt;&gt;""),ABS($X51-AA51),AND($X51="",AA51=""),"",OR($X51&lt;&gt;"",AA51&lt;&gt;""),"-")</f>
        <v/>
      </c>
      <c r="AN51" s="122" t="str" cm="1">
        <f t="array" ref="AN51">_xlfn.IFS(AND($X51&lt;&gt;"",AB51&lt;&gt;""),ABS($X51-AB51),AND($X51="",AB51=""),"",OR($X51&lt;&gt;"",AB51&lt;&gt;""),"-")</f>
        <v/>
      </c>
      <c r="AO51" s="122" t="str" cm="1">
        <f t="array" ref="AO51">_xlfn.IFS(AND($X51&lt;&gt;"",AC51&lt;&gt;""),ABS($X51-AC51),AND($X51="",AC51=""),"",OR($X51&lt;&gt;"",AC51&lt;&gt;""),"-")</f>
        <v/>
      </c>
      <c r="AP51" s="122" t="str" cm="1">
        <f t="array" ref="AP51">_xlfn.IFS(AND($X51&lt;&gt;"",AD51&lt;&gt;""),ABS($X51-AD51),AND($X51="",AD51=""),"",OR($X51&lt;&gt;"",AD51&lt;&gt;""),"-")</f>
        <v/>
      </c>
      <c r="AQ51" s="122" t="str" cm="1">
        <f t="array" ref="AQ51">_xlfn.IFS(AND($X51&lt;&gt;"",AE51&lt;&gt;""),ABS($X51-AE51),AND($X51="",AE51=""),"",OR($X51&lt;&gt;"",AE51&lt;&gt;""),"-")</f>
        <v/>
      </c>
      <c r="AR51" s="122" t="str" cm="1">
        <f t="array" ref="AR51">_xlfn.IFS(AND($X51&lt;&gt;"",AF51&lt;&gt;""),ABS($X51-AF51),AND($X51="",AF51=""),"",OR($X51&lt;&gt;"",AF51&lt;&gt;""),"-")</f>
        <v/>
      </c>
      <c r="AS51" s="122" t="str" cm="1">
        <f t="array" ref="AS51">_xlfn.IFS(AND($X51&lt;&gt;"",AG51&lt;&gt;""),ABS($X51-AG51),AND($X51="",AG51=""),"",OR($X51&lt;&gt;"",AG51&lt;&gt;""),"-")</f>
        <v/>
      </c>
      <c r="AT51" s="122" t="str" cm="1">
        <f t="array" ref="AT51">_xlfn.IFS(AND($X51&lt;&gt;"",AH51&lt;&gt;""),ABS($X51-AH51),AND($X51="",AH51=""),"",OR($X51&lt;&gt;"",AH51&lt;&gt;""),"-")</f>
        <v/>
      </c>
      <c r="AU51" s="122" t="str" cm="1">
        <f t="array" ref="AU51">_xlfn.IFS(AND($X51&lt;&gt;"",AI51&lt;&gt;""),ABS($X51-AI51),AND($X51="",AI51=""),"",OR($X51&lt;&gt;"",AI51&lt;&gt;""),"-")</f>
        <v/>
      </c>
      <c r="AV51" s="122" t="str" cm="1">
        <f t="array" ref="AV51">_xlfn.IFS(AND($X51&lt;&gt;"",AJ51&lt;&gt;""),ABS($X51-AJ51),AND($X51="",AJ51=""),"",OR($X51&lt;&gt;"",AJ51&lt;&gt;""),"-")</f>
        <v/>
      </c>
      <c r="AW51" s="123" t="str" cm="1">
        <f t="array" ref="AW51">_xlfn.IFS(AND($Y51&lt;&gt;"",Z51&lt;&gt;""),ABS($Y51-Z51),AND($Y51="",Z51=""),"",OR($Y51&lt;&gt;"",Z51&lt;&gt;""),"-")</f>
        <v/>
      </c>
      <c r="AX51" s="122" t="str" cm="1">
        <f t="array" ref="AX51">_xlfn.IFS(AND($Y51&lt;&gt;"",AA51&lt;&gt;""),ABS($Y51-AA51),AND($Y51="",AA51=""),"",OR($Y51&lt;&gt;"",AA51&lt;&gt;""),"-")</f>
        <v/>
      </c>
      <c r="AY51" s="122" t="str" cm="1">
        <f t="array" ref="AY51">_xlfn.IFS(AND($Y51&lt;&gt;"",AB51&lt;&gt;""),ABS($Y51-AB51),AND($Y51="",AB51=""),"",OR($Y51&lt;&gt;"",AB51&lt;&gt;""),"-")</f>
        <v/>
      </c>
      <c r="AZ51" s="122" t="str" cm="1">
        <f t="array" ref="AZ51">_xlfn.IFS(AND($Y51&lt;&gt;"",AC51&lt;&gt;""),ABS($Y51-AC51),AND($Y51="",AC51=""),"",OR($Y51&lt;&gt;"",AC51&lt;&gt;""),"-")</f>
        <v/>
      </c>
      <c r="BA51" s="122" t="str" cm="1">
        <f t="array" ref="BA51">_xlfn.IFS(AND($Y51&lt;&gt;"",AD51&lt;&gt;""),ABS($Y51-AD51),AND($Y51="",AD51=""),"",OR($Y51&lt;&gt;"",AD51&lt;&gt;""),"-")</f>
        <v/>
      </c>
      <c r="BB51" s="122" t="str" cm="1">
        <f t="array" ref="BB51">_xlfn.IFS(AND($Y51&lt;&gt;"",AE51&lt;&gt;""),ABS($Y51-AE51),AND($Y51="",AE51=""),"",OR($Y51&lt;&gt;"",AE51&lt;&gt;""),"-")</f>
        <v/>
      </c>
      <c r="BC51" s="122" t="str" cm="1">
        <f t="array" ref="BC51">_xlfn.IFS(AND($Y51&lt;&gt;"",AF51&lt;&gt;""),ABS($Y51-AF51),AND($Y51="",AF51=""),"",OR($Y51&lt;&gt;"",AF51&lt;&gt;""),"-")</f>
        <v/>
      </c>
      <c r="BD51" s="122" t="str" cm="1">
        <f t="array" ref="BD51">_xlfn.IFS(AND($Y51&lt;&gt;"",AG51&lt;&gt;""),ABS($Y51-AG51),AND($Y51="",AG51=""),"",OR($Y51&lt;&gt;"",AG51&lt;&gt;""),"-")</f>
        <v/>
      </c>
      <c r="BE51" s="122" t="str" cm="1">
        <f t="array" ref="BE51">_xlfn.IFS(AND($Y51&lt;&gt;"",AH51&lt;&gt;""),ABS($Y51-AH51),AND($Y51="",AH51=""),"",OR($Y51&lt;&gt;"",AH51&lt;&gt;""),"-")</f>
        <v/>
      </c>
      <c r="BF51" s="122" t="str" cm="1">
        <f t="array" ref="BF51">_xlfn.IFS(AND($Y51&lt;&gt;"",AI51&lt;&gt;""),ABS($Y51-AI51),AND($Y51="",AI51=""),"",OR($Y51&lt;&gt;"",AI51&lt;&gt;""),"-")</f>
        <v/>
      </c>
      <c r="BG51" s="122" t="str" cm="1">
        <f t="array" ref="BG51">_xlfn.IFS(AND($Y51&lt;&gt;"",AJ51&lt;&gt;""),ABS($Y51-AJ51),AND($Y51="",AJ51=""),"",OR($Y51&lt;&gt;"",AJ51&lt;&gt;""),"-")</f>
        <v/>
      </c>
      <c r="BH51" s="121" t="str" cm="1">
        <f t="array" ref="BH51">_xlfn.IFS(AND($Z51&lt;&gt;"",AA51&lt;&gt;""),ABS($Z51-AA51),AND($Z51="",AA51=""),"",OR($Z51&lt;&gt;"",AA51&lt;&gt;""),"-")</f>
        <v/>
      </c>
      <c r="BI51" s="120" t="str" cm="1">
        <f t="array" ref="BI51">_xlfn.IFS(AND($Z51&lt;&gt;"",AB51&lt;&gt;""),ABS($Z51-AB51),AND($Z51="",AB51=""),"",OR($Z51&lt;&gt;"",AB51&lt;&gt;""),"-")</f>
        <v/>
      </c>
      <c r="BJ51" s="120" t="str" cm="1">
        <f t="array" ref="BJ51">_xlfn.IFS(AND($Z51&lt;&gt;"",AC51&lt;&gt;""),ABS($Z51-AC51),AND($Z51="",AC51=""),"",OR($Z51&lt;&gt;"",AC51&lt;&gt;""),"-")</f>
        <v/>
      </c>
      <c r="BK51" s="120" t="str" cm="1">
        <f t="array" ref="BK51">_xlfn.IFS(AND($Z51&lt;&gt;"",AD51&lt;&gt;""),ABS($Z51-AD51),AND($Z51="",AD51=""),"",OR($Z51&lt;&gt;"",AD51&lt;&gt;""),"-")</f>
        <v/>
      </c>
      <c r="BL51" s="120" t="str" cm="1">
        <f t="array" ref="BL51">_xlfn.IFS(AND($Z51&lt;&gt;"",AE51&lt;&gt;""),ABS($Z51-AE51),AND($Z51="",AE51=""),"",OR($Z51&lt;&gt;"",AE51&lt;&gt;""),"-")</f>
        <v/>
      </c>
      <c r="BM51" s="120" t="str" cm="1">
        <f t="array" ref="BM51">_xlfn.IFS(AND($Z51&lt;&gt;"",AF51&lt;&gt;""),ABS($Z51-AF51),AND($Z51="",AF51=""),"",OR($Z51&lt;&gt;"",AF51&lt;&gt;""),"-")</f>
        <v/>
      </c>
      <c r="BN51" s="120" t="str" cm="1">
        <f t="array" ref="BN51">_xlfn.IFS(AND($Z51&lt;&gt;"",AG51&lt;&gt;""),ABS($Z51-AG51),AND($Z51="",AG51=""),"",OR($Z51&lt;&gt;"",AG51&lt;&gt;""),"-")</f>
        <v/>
      </c>
      <c r="BO51" s="120" t="str" cm="1">
        <f t="array" ref="BO51">_xlfn.IFS(AND($Z51&lt;&gt;"",AH51&lt;&gt;""),ABS($Z51-AH51),AND($Z51="",AH51=""),"",OR($Z51&lt;&gt;"",AH51&lt;&gt;""),"-")</f>
        <v/>
      </c>
      <c r="BP51" s="120" t="str" cm="1">
        <f t="array" ref="BP51">_xlfn.IFS(AND($Z51&lt;&gt;"",AI51&lt;&gt;""),ABS($Z51-AI51),AND($Z51="",AI51=""),"",OR($Z51&lt;&gt;"",AI51&lt;&gt;""),"-")</f>
        <v/>
      </c>
      <c r="BQ51" s="120" t="str" cm="1">
        <f t="array" ref="BQ51">_xlfn.IFS(AND($Z51&lt;&gt;"",AJ51&lt;&gt;""),ABS($Z51-AJ51),AND($Z51="",AJ51=""),"",OR($Z51&lt;&gt;"",AJ51&lt;&gt;""),"-")</f>
        <v/>
      </c>
      <c r="BR51" s="121" t="str" cm="1">
        <f t="array" ref="BR51">_xlfn.IFS(AND($AA51&lt;&gt;"",AB51&lt;&gt;""),ABS($AA51-AB51),AND($AA51="",AB51=""),"",OR($AA51&lt;&gt;"",AB51&lt;&gt;""),"-")</f>
        <v/>
      </c>
      <c r="BS51" s="120" t="str" cm="1">
        <f t="array" ref="BS51">_xlfn.IFS(AND($AA51&lt;&gt;"",AC51&lt;&gt;""),ABS($AA51-AC51),AND($AA51="",AC51=""),"",OR($AA51&lt;&gt;"",AC51&lt;&gt;""),"-")</f>
        <v/>
      </c>
      <c r="BT51" s="120" t="str" cm="1">
        <f t="array" ref="BT51">_xlfn.IFS(AND($AA51&lt;&gt;"",AD51&lt;&gt;""),ABS($AA51-AD51),AND($AA51="",AD51=""),"",OR($AA51&lt;&gt;"",AD51&lt;&gt;""),"-")</f>
        <v/>
      </c>
      <c r="BU51" s="120" t="str" cm="1">
        <f t="array" ref="BU51">_xlfn.IFS(AND($AA51&lt;&gt;"",AE51&lt;&gt;""),ABS($AA51-AE51),AND($AA51="",AE51=""),"",OR($AA51&lt;&gt;"",AE51&lt;&gt;""),"-")</f>
        <v/>
      </c>
      <c r="BV51" s="120" t="str" cm="1">
        <f t="array" ref="BV51">_xlfn.IFS(AND($AA51&lt;&gt;"",AF51&lt;&gt;""),ABS($AA51-AF51),AND($AA51="",AF51=""),"",OR($AA51&lt;&gt;"",AF51&lt;&gt;""),"-")</f>
        <v/>
      </c>
      <c r="BW51" s="120" t="str" cm="1">
        <f t="array" ref="BW51">_xlfn.IFS(AND($AA51&lt;&gt;"",AG51&lt;&gt;""),ABS($AA51-AG51),AND($AA51="",AG51=""),"",OR($AA51&lt;&gt;"",AG51&lt;&gt;""),"-")</f>
        <v/>
      </c>
      <c r="BX51" s="120" t="str" cm="1">
        <f t="array" ref="BX51">_xlfn.IFS(AND($AA51&lt;&gt;"",AH51&lt;&gt;""),ABS($AA51-AH51),AND($AA51="",AH51=""),"",OR($AA51&lt;&gt;"",AH51&lt;&gt;""),"-")</f>
        <v/>
      </c>
      <c r="BY51" s="120" t="str" cm="1">
        <f t="array" ref="BY51">_xlfn.IFS(AND($AA51&lt;&gt;"",AI51&lt;&gt;""),ABS($AA51-AI51),AND($AA51="",AI51=""),"",OR($AA51&lt;&gt;"",AI51&lt;&gt;""),"-")</f>
        <v/>
      </c>
      <c r="BZ51" s="120" t="str" cm="1">
        <f t="array" ref="BZ51">_xlfn.IFS(AND($AA51&lt;&gt;"",AJ51&lt;&gt;""),ABS($AA51-AJ51),AND($AA51="",AJ51=""),"",OR($AA51&lt;&gt;"",AJ51&lt;&gt;""),"-")</f>
        <v/>
      </c>
      <c r="CA51" s="121" t="str" cm="1">
        <f t="array" ref="CA51">_xlfn.IFS(AND($AB51&lt;&gt;"",AC51&lt;&gt;""),ABS($AB51-AC51),AND($AB51="",AC51=""),"",OR($AB51&lt;&gt;"",AC51&lt;&gt;""),"-")</f>
        <v/>
      </c>
      <c r="CB51" s="120" t="str" cm="1">
        <f t="array" ref="CB51">_xlfn.IFS(AND($AB51&lt;&gt;"",AD51&lt;&gt;""),ABS($AB51-AD51),AND($AB51="",AD51=""),"",OR($AB51&lt;&gt;"",AD51&lt;&gt;""),"-")</f>
        <v/>
      </c>
      <c r="CC51" s="120" t="str" cm="1">
        <f t="array" ref="CC51">_xlfn.IFS(AND($AB51&lt;&gt;"",AE51&lt;&gt;""),ABS($AB51-AE51),AND($AB51="",AE51=""),"",OR($AB51&lt;&gt;"",AE51&lt;&gt;""),"-")</f>
        <v/>
      </c>
      <c r="CD51" s="120" t="str" cm="1">
        <f t="array" ref="CD51">_xlfn.IFS(AND($AB51&lt;&gt;"",AF51&lt;&gt;""),ABS($AB51-AF51),AND($AB51="",AF51=""),"",OR($AB51&lt;&gt;"",AF51&lt;&gt;""),"-")</f>
        <v/>
      </c>
      <c r="CE51" s="120" t="str" cm="1">
        <f t="array" ref="CE51">_xlfn.IFS(AND($AB51&lt;&gt;"",AG51&lt;&gt;""),ABS($AB51-AG51),AND($AB51="",AG51=""),"",OR($AB51&lt;&gt;"",AG51&lt;&gt;""),"-")</f>
        <v/>
      </c>
      <c r="CF51" s="120" t="str" cm="1">
        <f t="array" ref="CF51">_xlfn.IFS(AND($AB51&lt;&gt;"",AH51&lt;&gt;""),ABS($AB51-AH51),AND($AB51="",AH51=""),"",OR($AB51&lt;&gt;"",AH51&lt;&gt;""),"-")</f>
        <v/>
      </c>
      <c r="CG51" s="120" t="str" cm="1">
        <f t="array" ref="CG51">_xlfn.IFS(AND($AB51&lt;&gt;"",AI51&lt;&gt;""),ABS($AB51-AI51),AND($AB51="",AI51=""),"",OR($AB51&lt;&gt;"",AI51&lt;&gt;""),"-")</f>
        <v/>
      </c>
      <c r="CH51" s="120" t="str" cm="1">
        <f t="array" ref="CH51">_xlfn.IFS(AND($AB51&lt;&gt;"",AJ51&lt;&gt;""),ABS($AB51-AJ51),AND($AB51="",AJ51=""),"",OR($AB51&lt;&gt;"",AJ51&lt;&gt;""),"-")</f>
        <v/>
      </c>
      <c r="CI51" s="121" t="str" cm="1">
        <f t="array" ref="CI51">_xlfn.IFS(AND($AC51&lt;&gt;"",AD51&lt;&gt;""),ABS($AC51-AD51),AND($AC51="",AD51=""),"",OR($AC51&lt;&gt;"",AD51&lt;&gt;""),"-")</f>
        <v/>
      </c>
      <c r="CJ51" s="120" t="str" cm="1">
        <f t="array" ref="CJ51">_xlfn.IFS(AND($AC51&lt;&gt;"",AE51&lt;&gt;""),ABS($AC51-AE51),AND($AC51="",AE51=""),"",OR($AC51&lt;&gt;"",AE51&lt;&gt;""),"-")</f>
        <v/>
      </c>
      <c r="CK51" s="120" t="str" cm="1">
        <f t="array" ref="CK51">_xlfn.IFS(AND($AC51&lt;&gt;"",AF51&lt;&gt;""),ABS($AC51-AF51),AND($AC51="",AF51=""),"",OR($AC51&lt;&gt;"",AF51&lt;&gt;""),"-")</f>
        <v/>
      </c>
      <c r="CL51" s="120" t="str" cm="1">
        <f t="array" ref="CL51">_xlfn.IFS(AND($AC51&lt;&gt;"",AG51&lt;&gt;""),ABS($AC51-AG51),AND($AC51="",AG51=""),"",OR($AC51&lt;&gt;"",AG51&lt;&gt;""),"-")</f>
        <v/>
      </c>
      <c r="CM51" s="120" t="str" cm="1">
        <f t="array" ref="CM51">_xlfn.IFS(AND($AC51&lt;&gt;"",AH51&lt;&gt;""),ABS($AC51-AH51),AND($AC51="",AH51=""),"",OR($AC51&lt;&gt;"",AH51&lt;&gt;""),"-")</f>
        <v/>
      </c>
      <c r="CN51" s="120" t="str" cm="1">
        <f t="array" ref="CN51">_xlfn.IFS(AND($AC51&lt;&gt;"",AI51&lt;&gt;""),ABS($AC51-AI51),AND($AC51="",AI51=""),"",OR($AC51&lt;&gt;"",AI51&lt;&gt;""),"-")</f>
        <v/>
      </c>
      <c r="CO51" s="120" t="str" cm="1">
        <f t="array" ref="CO51">_xlfn.IFS(AND($AC51&lt;&gt;"",AJ51&lt;&gt;""),ABS($AC51-AJ51),AND($AC51="",AJ51=""),"",OR($AC51&lt;&gt;"",AJ51&lt;&gt;""),"-")</f>
        <v/>
      </c>
      <c r="CP51" s="121" t="str" cm="1">
        <f t="array" ref="CP51">_xlfn.IFS(AND($AD51&lt;&gt;"",AE51&lt;&gt;""),ABS($AD51-AE51),AND($AD51="",AE51=""),"",OR($AD51&lt;&gt;"",AE51&lt;&gt;""),"-")</f>
        <v/>
      </c>
      <c r="CQ51" s="120" t="str" cm="1">
        <f t="array" ref="CQ51">_xlfn.IFS(AND($AD51&lt;&gt;"",AF51&lt;&gt;""),ABS($AD51-AF51),AND($AD51="",AF51=""),"",OR($AD51&lt;&gt;"",AF51&lt;&gt;""),"-")</f>
        <v/>
      </c>
      <c r="CR51" s="120" t="str" cm="1">
        <f t="array" ref="CR51">_xlfn.IFS(AND($AD51&lt;&gt;"",AG51&lt;&gt;""),ABS($AD51-AG51),AND($AD51="",AG51=""),"",OR($AD51&lt;&gt;"",AG51&lt;&gt;""),"-")</f>
        <v/>
      </c>
      <c r="CS51" s="120" t="str" cm="1">
        <f t="array" ref="CS51">_xlfn.IFS(AND($AD51&lt;&gt;"",AH51&lt;&gt;""),ABS($AD51-AH51),AND($AD51="",AH51=""),"",OR($AD51&lt;&gt;"",AH51&lt;&gt;""),"-")</f>
        <v/>
      </c>
      <c r="CT51" s="120" t="str" cm="1">
        <f t="array" ref="CT51">_xlfn.IFS(AND($AD51&lt;&gt;"",AI51&lt;&gt;""),ABS($AD51-AI51),AND($AD51="",AI51=""),"",OR($AD51&lt;&gt;"",AI51&lt;&gt;""),"-")</f>
        <v/>
      </c>
      <c r="CU51" s="120" t="str" cm="1">
        <f t="array" ref="CU51">_xlfn.IFS(AND($AD51&lt;&gt;"",AJ51&lt;&gt;""),ABS($AD51-AJ51),AND($AD51="",AJ51=""),"",OR($AD51&lt;&gt;"",AJ51&lt;&gt;""),"-")</f>
        <v/>
      </c>
      <c r="CV51" s="121" t="str" cm="1">
        <f t="array" ref="CV51">_xlfn.IFS(AND($AE51&lt;&gt;"",AF51&lt;&gt;""),ABS($AE51-AF51),AND($AE51="",AF51=""),"",OR($AE51&lt;&gt;"",AF51&lt;&gt;""),"-")</f>
        <v/>
      </c>
      <c r="CW51" s="120" t="str" cm="1">
        <f t="array" ref="CW51">_xlfn.IFS(AND($AE51&lt;&gt;"",AG51&lt;&gt;""),ABS($AE51-AG51),AND($AE51="",AG51=""),"",OR($AE51&lt;&gt;"",AG51&lt;&gt;""),"-")</f>
        <v/>
      </c>
      <c r="CX51" s="120" t="str" cm="1">
        <f t="array" ref="CX51">_xlfn.IFS(AND($AE51&lt;&gt;"",AH51&lt;&gt;""),ABS($AE51-AH51),AND($AE51="",AH51=""),"",OR($AE51&lt;&gt;"",AH51&lt;&gt;""),"-")</f>
        <v/>
      </c>
      <c r="CY51" s="120" t="str" cm="1">
        <f t="array" ref="CY51">_xlfn.IFS(AND($AE51&lt;&gt;"",AI51&lt;&gt;""),ABS($AE51-AI51),AND($AE51="",AI51=""),"",OR($AE51&lt;&gt;"",AI51&lt;&gt;""),"-")</f>
        <v/>
      </c>
      <c r="CZ51" s="120" t="str" cm="1">
        <f t="array" ref="CZ51">_xlfn.IFS(AND($AE51&lt;&gt;"",AJ51&lt;&gt;""),ABS($AE51-AJ51),AND($AE51="",AJ51=""),"",OR($AE51&lt;&gt;"",AJ51&lt;&gt;""),"-")</f>
        <v/>
      </c>
      <c r="DA51" s="121" t="str" cm="1">
        <f t="array" ref="DA51">_xlfn.IFS(AND($AF51&lt;&gt;"",AG51&lt;&gt;""),ABS($AF51-AG51),AND($AF51="",AG51=""),"",OR($AF51&lt;&gt;"",AG51&lt;&gt;""),"-")</f>
        <v/>
      </c>
      <c r="DB51" s="120" t="str" cm="1">
        <f t="array" ref="DB51">_xlfn.IFS(AND($AF51&lt;&gt;"",AH51&lt;&gt;""),ABS($AF51-AH51),AND($AF51="",AH51=""),"",OR($AF51&lt;&gt;"",AH51&lt;&gt;""),"-")</f>
        <v/>
      </c>
      <c r="DC51" s="120" t="str" cm="1">
        <f t="array" ref="DC51">_xlfn.IFS(AND($AF51&lt;&gt;"",AI51&lt;&gt;""),ABS($AF51-AI51),AND($AF51="",AI51=""),"",OR($AF51&lt;&gt;"",AI51&lt;&gt;""),"-")</f>
        <v/>
      </c>
      <c r="DD51" s="120" t="str" cm="1">
        <f t="array" ref="DD51">_xlfn.IFS(AND($AF51&lt;&gt;"",AJ51&lt;&gt;""),ABS($AF51-AJ51),AND($AF51="",AJ51=""),"",OR($AF51&lt;&gt;"",AJ51&lt;&gt;""),"-")</f>
        <v/>
      </c>
      <c r="DE51" s="121" t="str" cm="1">
        <f t="array" ref="DE51">_xlfn.IFS(AND($AG51&lt;&gt;"",AH51&lt;&gt;""),ABS($AG51-AH51),AND($AG51="",AH51=""),"",OR($AG51&lt;&gt;"",AH51&lt;&gt;""),"-")</f>
        <v/>
      </c>
      <c r="DF51" s="120" t="str" cm="1">
        <f t="array" ref="DF51">_xlfn.IFS(AND($AG51&lt;&gt;"",AI51&lt;&gt;""),ABS($AG51-AI51),AND($AG51="",AI51=""),"",OR($AG51&lt;&gt;"",AI51&lt;&gt;""),"-")</f>
        <v/>
      </c>
      <c r="DG51" s="120" t="str" cm="1">
        <f t="array" ref="DG51">_xlfn.IFS(AND($AG51&lt;&gt;"",AJ51&lt;&gt;""),ABS($AG51-AJ51),AND($AG51="",AJ51=""),"",OR($AG51&lt;&gt;"",AJ51&lt;&gt;""),"-")</f>
        <v/>
      </c>
      <c r="DH51" s="121" t="str" cm="1">
        <f t="array" ref="DH51">_xlfn.IFS(AND($AH51&lt;&gt;"",AI51&lt;&gt;""),ABS($AH51-AI51),AND($AH51="",AI51=""),"",OR($AH51&lt;&gt;"",AI51&lt;&gt;""),"-")</f>
        <v/>
      </c>
      <c r="DI51" s="120" t="str" cm="1">
        <f t="array" ref="DI51">_xlfn.IFS(AND($AH51&lt;&gt;"",AJ51&lt;&gt;""),ABS($AH51-AJ51),AND($AH51="",AJ51=""),"",OR($AH51&lt;&gt;"",AJ51&lt;&gt;""),"-")</f>
        <v/>
      </c>
      <c r="DJ51" s="121" t="str" cm="1">
        <f t="array" ref="DJ51">_xlfn.IFS(AND($AI51&lt;&gt;"",AJ51&lt;&gt;""),ABS($AI51-AJ51),AND($AI51="",AJ51=""),"",OR($AI51&lt;&gt;"",AJ51&lt;&gt;""),"-")</f>
        <v/>
      </c>
    </row>
    <row r="52" spans="1:114" x14ac:dyDescent="0.2">
      <c r="A52" s="120" t="e">
        <f t="shared" si="9"/>
        <v>#DIV/0!</v>
      </c>
      <c r="B52" s="186" t="e">
        <f t="shared" si="10"/>
        <v>#DIV/0!</v>
      </c>
      <c r="C52" s="186" t="e">
        <f t="shared" si="11"/>
        <v>#DIV/0!</v>
      </c>
      <c r="D52" s="186" t="e">
        <f t="shared" si="12"/>
        <v>#DIV/0!</v>
      </c>
      <c r="E52" s="263">
        <f t="shared" si="13"/>
        <v>0</v>
      </c>
      <c r="F52" s="186">
        <f t="shared" si="14"/>
        <v>0</v>
      </c>
      <c r="G52" s="186" t="e">
        <f t="shared" si="15"/>
        <v>#DIV/0!</v>
      </c>
      <c r="H52" s="262" t="str">
        <f t="shared" si="16"/>
        <v/>
      </c>
      <c r="I52" s="187" t="str">
        <f t="shared" si="17"/>
        <v/>
      </c>
      <c r="J52" s="260" t="s">
        <v>102</v>
      </c>
      <c r="K52" s="259" t="e">
        <f>VLOOKUP($J52,Merged_couplings!$B:$BU,MATCH(K$1,Merged_couplings!$B$1:$BU$1,0),FALSE)</f>
        <v>#N/A</v>
      </c>
      <c r="L52" s="258" t="e">
        <f>VLOOKUP($J52,Merged_couplings!$B:$BU,MATCH(L$1,Merged_couplings!$B$1:$BU$1,0),FALSE)</f>
        <v>#N/A</v>
      </c>
      <c r="M52" s="258" t="e">
        <f>VLOOKUP($J52,Merged_couplings!$B:$BU,MATCH(M$1,Merged_couplings!$B$1:$BU$1,0),FALSE)</f>
        <v>#N/A</v>
      </c>
      <c r="N52" s="258" t="e">
        <f>VLOOKUP($J52,Merged_couplings!$B:$BU,MATCH(N$1,Merged_couplings!$B$1:$BU$1,0),FALSE)</f>
        <v>#N/A</v>
      </c>
      <c r="O52" s="258" t="e">
        <f>VLOOKUP($J52,Merged_couplings!$B:$BU,MATCH(O$1,Merged_couplings!$B$1:$BU$1,0),FALSE)</f>
        <v>#N/A</v>
      </c>
      <c r="P52" s="258" t="e">
        <f>VLOOKUP($J52,Merged_couplings!$B:$BU,MATCH(P$1,Merged_couplings!$B$1:$BU$1,0),FALSE)</f>
        <v>#N/A</v>
      </c>
      <c r="Q52" s="258" t="e">
        <f>VLOOKUP($J52,Merged_couplings!$B:$BU,MATCH(Q$1,Merged_couplings!$B$1:$BU$1,0),FALSE)</f>
        <v>#N/A</v>
      </c>
      <c r="R52" s="258" t="e">
        <f>VLOOKUP($J52,Merged_couplings!$B:$BU,MATCH(R$1,Merged_couplings!$B$1:$BU$1,0),FALSE)</f>
        <v>#N/A</v>
      </c>
      <c r="S52" s="258" t="e">
        <f>VLOOKUP($J52,Merged_couplings!$B:$BU,MATCH(S$1,Merged_couplings!$B$1:$BU$1,0),FALSE)</f>
        <v>#N/A</v>
      </c>
      <c r="T52" s="258" t="e">
        <f>VLOOKUP($J52,Merged_couplings!$B:$BU,MATCH(T$1,Merged_couplings!$B$1:$BU$1,0),FALSE)</f>
        <v>#N/A</v>
      </c>
      <c r="U52" s="258" t="e">
        <f>VLOOKUP($J52,Merged_couplings!$B:$BU,MATCH(U$1,Merged_couplings!$B$1:$BU$1,0),FALSE)</f>
        <v>#N/A</v>
      </c>
      <c r="V52" s="258" t="e">
        <f>VLOOKUP($J52,Merged_couplings!$B:$BU,MATCH(V$1,Merged_couplings!$B$1:$BU$1,0),FALSE)</f>
        <v>#N/A</v>
      </c>
      <c r="W52" s="258" t="e">
        <f>VLOOKUP($J52,Merged_couplings!$B:$BU,MATCH(W$1,Merged_couplings!$B$1:$BU$1,0),FALSE)</f>
        <v>#N/A</v>
      </c>
      <c r="X52" s="121" t="str">
        <f>_xlfn.IFNA(VLOOKUP($J52,Merged_couplings!$B:$R,MATCH(X$1,Merged_couplings!$B$1:$R$1,0),FALSE),"")</f>
        <v/>
      </c>
      <c r="Y52" s="120" t="str">
        <f>_xlfn.IFNA(VLOOKUP($J52,Merged_couplings!$B:$R,MATCH(Y$1,Merged_couplings!$B$1:$R$1,0),FALSE),"")</f>
        <v/>
      </c>
      <c r="Z52" s="120" t="str">
        <f>_xlfn.IFNA(VLOOKUP($J52,Merged_couplings!$B:$R,MATCH(Z$1,Merged_couplings!$B$1:$R$1,0),FALSE),"")</f>
        <v/>
      </c>
      <c r="AA52" s="120" t="str">
        <f>_xlfn.IFNA(VLOOKUP($J52,Merged_couplings!$B:$R,MATCH(AA$1,Merged_couplings!$B$1:$R$1,0),FALSE),"")</f>
        <v/>
      </c>
      <c r="AB52" s="120" t="str">
        <f>_xlfn.IFNA(VLOOKUP($J52,Merged_couplings!$B:$R,MATCH(AB$1,Merged_couplings!$B$1:$R$1,0),FALSE),"")</f>
        <v/>
      </c>
      <c r="AC52" s="120" t="str">
        <f>_xlfn.IFNA(VLOOKUP($J52,Merged_couplings!$B:$R,MATCH(AC$1,Merged_couplings!$B$1:$R$1,0),FALSE),"")</f>
        <v/>
      </c>
      <c r="AD52" s="120" t="str">
        <f>_xlfn.IFNA(VLOOKUP($J52,Merged_couplings!$B:$R,MATCH(AD$1,Merged_couplings!$B$1:$R$1,0),FALSE),"")</f>
        <v/>
      </c>
      <c r="AE52" s="120" t="str">
        <f>_xlfn.IFNA(VLOOKUP($J52,Merged_couplings!$B:$R,MATCH(AE$1,Merged_couplings!$B$1:$R$1,0),FALSE),"")</f>
        <v/>
      </c>
      <c r="AF52" s="120" t="str">
        <f>_xlfn.IFNA(VLOOKUP($J52,Merged_couplings!$B:$R,MATCH(AF$1,Merged_couplings!$B$1:$R$1,0),FALSE),"")</f>
        <v/>
      </c>
      <c r="AG52" s="120" t="str">
        <f>_xlfn.IFNA(VLOOKUP($J52,Merged_couplings!$B:$R,MATCH(AG$1,Merged_couplings!$B$1:$R$1,0),FALSE),"")</f>
        <v/>
      </c>
      <c r="AH52" s="120" t="str">
        <f>_xlfn.IFNA(VLOOKUP($J52,Merged_couplings!$B:$R,MATCH(AH$1,Merged_couplings!$B$1:$R$1,0),FALSE),"")</f>
        <v/>
      </c>
      <c r="AI52" s="120" t="str">
        <f>_xlfn.IFNA(VLOOKUP($J52,Merged_couplings!$B:$R,MATCH(AI$1,Merged_couplings!$B$1:$R$1,0),FALSE),"")</f>
        <v/>
      </c>
      <c r="AJ52" s="120" t="str">
        <f>_xlfn.IFNA(VLOOKUP($J52,Merged_couplings!$B:$R,MATCH(AJ$1,Merged_couplings!$B$1:$R$1,0),FALSE),"")</f>
        <v/>
      </c>
      <c r="AK52" s="123" t="str" cm="1">
        <f t="array" ref="AK52">_xlfn.IFS(AND($X52&lt;&gt;"",Y52&lt;&gt;""),ABS($X52-Y52),AND($X52="",Y52=""),"",OR($X52&lt;&gt;"",Y52&lt;&gt;""),"-")</f>
        <v/>
      </c>
      <c r="AL52" s="122" t="str" cm="1">
        <f t="array" ref="AL52">_xlfn.IFS(AND($X52&lt;&gt;"",Z52&lt;&gt;""),ABS($X52-Z52),AND($X52="",Z52=""),"",OR($X52&lt;&gt;"",Z52&lt;&gt;""),"-")</f>
        <v/>
      </c>
      <c r="AM52" s="122" t="str" cm="1">
        <f t="array" ref="AM52">_xlfn.IFS(AND($X52&lt;&gt;"",AA52&lt;&gt;""),ABS($X52-AA52),AND($X52="",AA52=""),"",OR($X52&lt;&gt;"",AA52&lt;&gt;""),"-")</f>
        <v/>
      </c>
      <c r="AN52" s="122" t="str" cm="1">
        <f t="array" ref="AN52">_xlfn.IFS(AND($X52&lt;&gt;"",AB52&lt;&gt;""),ABS($X52-AB52),AND($X52="",AB52=""),"",OR($X52&lt;&gt;"",AB52&lt;&gt;""),"-")</f>
        <v/>
      </c>
      <c r="AO52" s="122" t="str" cm="1">
        <f t="array" ref="AO52">_xlfn.IFS(AND($X52&lt;&gt;"",AC52&lt;&gt;""),ABS($X52-AC52),AND($X52="",AC52=""),"",OR($X52&lt;&gt;"",AC52&lt;&gt;""),"-")</f>
        <v/>
      </c>
      <c r="AP52" s="122" t="str" cm="1">
        <f t="array" ref="AP52">_xlfn.IFS(AND($X52&lt;&gt;"",AD52&lt;&gt;""),ABS($X52-AD52),AND($X52="",AD52=""),"",OR($X52&lt;&gt;"",AD52&lt;&gt;""),"-")</f>
        <v/>
      </c>
      <c r="AQ52" s="122" t="str" cm="1">
        <f t="array" ref="AQ52">_xlfn.IFS(AND($X52&lt;&gt;"",AE52&lt;&gt;""),ABS($X52-AE52),AND($X52="",AE52=""),"",OR($X52&lt;&gt;"",AE52&lt;&gt;""),"-")</f>
        <v/>
      </c>
      <c r="AR52" s="122" t="str" cm="1">
        <f t="array" ref="AR52">_xlfn.IFS(AND($X52&lt;&gt;"",AF52&lt;&gt;""),ABS($X52-AF52),AND($X52="",AF52=""),"",OR($X52&lt;&gt;"",AF52&lt;&gt;""),"-")</f>
        <v/>
      </c>
      <c r="AS52" s="122" t="str" cm="1">
        <f t="array" ref="AS52">_xlfn.IFS(AND($X52&lt;&gt;"",AG52&lt;&gt;""),ABS($X52-AG52),AND($X52="",AG52=""),"",OR($X52&lt;&gt;"",AG52&lt;&gt;""),"-")</f>
        <v/>
      </c>
      <c r="AT52" s="122" t="str" cm="1">
        <f t="array" ref="AT52">_xlfn.IFS(AND($X52&lt;&gt;"",AH52&lt;&gt;""),ABS($X52-AH52),AND($X52="",AH52=""),"",OR($X52&lt;&gt;"",AH52&lt;&gt;""),"-")</f>
        <v/>
      </c>
      <c r="AU52" s="122" t="str" cm="1">
        <f t="array" ref="AU52">_xlfn.IFS(AND($X52&lt;&gt;"",AI52&lt;&gt;""),ABS($X52-AI52),AND($X52="",AI52=""),"",OR($X52&lt;&gt;"",AI52&lt;&gt;""),"-")</f>
        <v/>
      </c>
      <c r="AV52" s="122" t="str" cm="1">
        <f t="array" ref="AV52">_xlfn.IFS(AND($X52&lt;&gt;"",AJ52&lt;&gt;""),ABS($X52-AJ52),AND($X52="",AJ52=""),"",OR($X52&lt;&gt;"",AJ52&lt;&gt;""),"-")</f>
        <v/>
      </c>
      <c r="AW52" s="123" t="str" cm="1">
        <f t="array" ref="AW52">_xlfn.IFS(AND($Y52&lt;&gt;"",Z52&lt;&gt;""),ABS($Y52-Z52),AND($Y52="",Z52=""),"",OR($Y52&lt;&gt;"",Z52&lt;&gt;""),"-")</f>
        <v/>
      </c>
      <c r="AX52" s="122" t="str" cm="1">
        <f t="array" ref="AX52">_xlfn.IFS(AND($Y52&lt;&gt;"",AA52&lt;&gt;""),ABS($Y52-AA52),AND($Y52="",AA52=""),"",OR($Y52&lt;&gt;"",AA52&lt;&gt;""),"-")</f>
        <v/>
      </c>
      <c r="AY52" s="122" t="str" cm="1">
        <f t="array" ref="AY52">_xlfn.IFS(AND($Y52&lt;&gt;"",AB52&lt;&gt;""),ABS($Y52-AB52),AND($Y52="",AB52=""),"",OR($Y52&lt;&gt;"",AB52&lt;&gt;""),"-")</f>
        <v/>
      </c>
      <c r="AZ52" s="122" t="str" cm="1">
        <f t="array" ref="AZ52">_xlfn.IFS(AND($Y52&lt;&gt;"",AC52&lt;&gt;""),ABS($Y52-AC52),AND($Y52="",AC52=""),"",OR($Y52&lt;&gt;"",AC52&lt;&gt;""),"-")</f>
        <v/>
      </c>
      <c r="BA52" s="122" t="str" cm="1">
        <f t="array" ref="BA52">_xlfn.IFS(AND($Y52&lt;&gt;"",AD52&lt;&gt;""),ABS($Y52-AD52),AND($Y52="",AD52=""),"",OR($Y52&lt;&gt;"",AD52&lt;&gt;""),"-")</f>
        <v/>
      </c>
      <c r="BB52" s="122" t="str" cm="1">
        <f t="array" ref="BB52">_xlfn.IFS(AND($Y52&lt;&gt;"",AE52&lt;&gt;""),ABS($Y52-AE52),AND($Y52="",AE52=""),"",OR($Y52&lt;&gt;"",AE52&lt;&gt;""),"-")</f>
        <v/>
      </c>
      <c r="BC52" s="122" t="str" cm="1">
        <f t="array" ref="BC52">_xlfn.IFS(AND($Y52&lt;&gt;"",AF52&lt;&gt;""),ABS($Y52-AF52),AND($Y52="",AF52=""),"",OR($Y52&lt;&gt;"",AF52&lt;&gt;""),"-")</f>
        <v/>
      </c>
      <c r="BD52" s="122" t="str" cm="1">
        <f t="array" ref="BD52">_xlfn.IFS(AND($Y52&lt;&gt;"",AG52&lt;&gt;""),ABS($Y52-AG52),AND($Y52="",AG52=""),"",OR($Y52&lt;&gt;"",AG52&lt;&gt;""),"-")</f>
        <v/>
      </c>
      <c r="BE52" s="122" t="str" cm="1">
        <f t="array" ref="BE52">_xlfn.IFS(AND($Y52&lt;&gt;"",AH52&lt;&gt;""),ABS($Y52-AH52),AND($Y52="",AH52=""),"",OR($Y52&lt;&gt;"",AH52&lt;&gt;""),"-")</f>
        <v/>
      </c>
      <c r="BF52" s="122" t="str" cm="1">
        <f t="array" ref="BF52">_xlfn.IFS(AND($Y52&lt;&gt;"",AI52&lt;&gt;""),ABS($Y52-AI52),AND($Y52="",AI52=""),"",OR($Y52&lt;&gt;"",AI52&lt;&gt;""),"-")</f>
        <v/>
      </c>
      <c r="BG52" s="122" t="str" cm="1">
        <f t="array" ref="BG52">_xlfn.IFS(AND($Y52&lt;&gt;"",AJ52&lt;&gt;""),ABS($Y52-AJ52),AND($Y52="",AJ52=""),"",OR($Y52&lt;&gt;"",AJ52&lt;&gt;""),"-")</f>
        <v/>
      </c>
      <c r="BH52" s="121" t="str" cm="1">
        <f t="array" ref="BH52">_xlfn.IFS(AND($Z52&lt;&gt;"",AA52&lt;&gt;""),ABS($Z52-AA52),AND($Z52="",AA52=""),"",OR($Z52&lt;&gt;"",AA52&lt;&gt;""),"-")</f>
        <v/>
      </c>
      <c r="BI52" s="120" t="str" cm="1">
        <f t="array" ref="BI52">_xlfn.IFS(AND($Z52&lt;&gt;"",AB52&lt;&gt;""),ABS($Z52-AB52),AND($Z52="",AB52=""),"",OR($Z52&lt;&gt;"",AB52&lt;&gt;""),"-")</f>
        <v/>
      </c>
      <c r="BJ52" s="120" t="str" cm="1">
        <f t="array" ref="BJ52">_xlfn.IFS(AND($Z52&lt;&gt;"",AC52&lt;&gt;""),ABS($Z52-AC52),AND($Z52="",AC52=""),"",OR($Z52&lt;&gt;"",AC52&lt;&gt;""),"-")</f>
        <v/>
      </c>
      <c r="BK52" s="120" t="str" cm="1">
        <f t="array" ref="BK52">_xlfn.IFS(AND($Z52&lt;&gt;"",AD52&lt;&gt;""),ABS($Z52-AD52),AND($Z52="",AD52=""),"",OR($Z52&lt;&gt;"",AD52&lt;&gt;""),"-")</f>
        <v/>
      </c>
      <c r="BL52" s="120" t="str" cm="1">
        <f t="array" ref="BL52">_xlfn.IFS(AND($Z52&lt;&gt;"",AE52&lt;&gt;""),ABS($Z52-AE52),AND($Z52="",AE52=""),"",OR($Z52&lt;&gt;"",AE52&lt;&gt;""),"-")</f>
        <v/>
      </c>
      <c r="BM52" s="120" t="str" cm="1">
        <f t="array" ref="BM52">_xlfn.IFS(AND($Z52&lt;&gt;"",AF52&lt;&gt;""),ABS($Z52-AF52),AND($Z52="",AF52=""),"",OR($Z52&lt;&gt;"",AF52&lt;&gt;""),"-")</f>
        <v/>
      </c>
      <c r="BN52" s="120" t="str" cm="1">
        <f t="array" ref="BN52">_xlfn.IFS(AND($Z52&lt;&gt;"",AG52&lt;&gt;""),ABS($Z52-AG52),AND($Z52="",AG52=""),"",OR($Z52&lt;&gt;"",AG52&lt;&gt;""),"-")</f>
        <v/>
      </c>
      <c r="BO52" s="120" t="str" cm="1">
        <f t="array" ref="BO52">_xlfn.IFS(AND($Z52&lt;&gt;"",AH52&lt;&gt;""),ABS($Z52-AH52),AND($Z52="",AH52=""),"",OR($Z52&lt;&gt;"",AH52&lt;&gt;""),"-")</f>
        <v/>
      </c>
      <c r="BP52" s="120" t="str" cm="1">
        <f t="array" ref="BP52">_xlfn.IFS(AND($Z52&lt;&gt;"",AI52&lt;&gt;""),ABS($Z52-AI52),AND($Z52="",AI52=""),"",OR($Z52&lt;&gt;"",AI52&lt;&gt;""),"-")</f>
        <v/>
      </c>
      <c r="BQ52" s="120" t="str" cm="1">
        <f t="array" ref="BQ52">_xlfn.IFS(AND($Z52&lt;&gt;"",AJ52&lt;&gt;""),ABS($Z52-AJ52),AND($Z52="",AJ52=""),"",OR($Z52&lt;&gt;"",AJ52&lt;&gt;""),"-")</f>
        <v/>
      </c>
      <c r="BR52" s="121" t="str" cm="1">
        <f t="array" ref="BR52">_xlfn.IFS(AND($AA52&lt;&gt;"",AB52&lt;&gt;""),ABS($AA52-AB52),AND($AA52="",AB52=""),"",OR($AA52&lt;&gt;"",AB52&lt;&gt;""),"-")</f>
        <v/>
      </c>
      <c r="BS52" s="120" t="str" cm="1">
        <f t="array" ref="BS52">_xlfn.IFS(AND($AA52&lt;&gt;"",AC52&lt;&gt;""),ABS($AA52-AC52),AND($AA52="",AC52=""),"",OR($AA52&lt;&gt;"",AC52&lt;&gt;""),"-")</f>
        <v/>
      </c>
      <c r="BT52" s="120" t="str" cm="1">
        <f t="array" ref="BT52">_xlfn.IFS(AND($AA52&lt;&gt;"",AD52&lt;&gt;""),ABS($AA52-AD52),AND($AA52="",AD52=""),"",OR($AA52&lt;&gt;"",AD52&lt;&gt;""),"-")</f>
        <v/>
      </c>
      <c r="BU52" s="120" t="str" cm="1">
        <f t="array" ref="BU52">_xlfn.IFS(AND($AA52&lt;&gt;"",AE52&lt;&gt;""),ABS($AA52-AE52),AND($AA52="",AE52=""),"",OR($AA52&lt;&gt;"",AE52&lt;&gt;""),"-")</f>
        <v/>
      </c>
      <c r="BV52" s="120" t="str" cm="1">
        <f t="array" ref="BV52">_xlfn.IFS(AND($AA52&lt;&gt;"",AF52&lt;&gt;""),ABS($AA52-AF52),AND($AA52="",AF52=""),"",OR($AA52&lt;&gt;"",AF52&lt;&gt;""),"-")</f>
        <v/>
      </c>
      <c r="BW52" s="120" t="str" cm="1">
        <f t="array" ref="BW52">_xlfn.IFS(AND($AA52&lt;&gt;"",AG52&lt;&gt;""),ABS($AA52-AG52),AND($AA52="",AG52=""),"",OR($AA52&lt;&gt;"",AG52&lt;&gt;""),"-")</f>
        <v/>
      </c>
      <c r="BX52" s="120" t="str" cm="1">
        <f t="array" ref="BX52">_xlfn.IFS(AND($AA52&lt;&gt;"",AH52&lt;&gt;""),ABS($AA52-AH52),AND($AA52="",AH52=""),"",OR($AA52&lt;&gt;"",AH52&lt;&gt;""),"-")</f>
        <v/>
      </c>
      <c r="BY52" s="120" t="str" cm="1">
        <f t="array" ref="BY52">_xlfn.IFS(AND($AA52&lt;&gt;"",AI52&lt;&gt;""),ABS($AA52-AI52),AND($AA52="",AI52=""),"",OR($AA52&lt;&gt;"",AI52&lt;&gt;""),"-")</f>
        <v/>
      </c>
      <c r="BZ52" s="120" t="str" cm="1">
        <f t="array" ref="BZ52">_xlfn.IFS(AND($AA52&lt;&gt;"",AJ52&lt;&gt;""),ABS($AA52-AJ52),AND($AA52="",AJ52=""),"",OR($AA52&lt;&gt;"",AJ52&lt;&gt;""),"-")</f>
        <v/>
      </c>
      <c r="CA52" s="121" t="str" cm="1">
        <f t="array" ref="CA52">_xlfn.IFS(AND($AB52&lt;&gt;"",AC52&lt;&gt;""),ABS($AB52-AC52),AND($AB52="",AC52=""),"",OR($AB52&lt;&gt;"",AC52&lt;&gt;""),"-")</f>
        <v/>
      </c>
      <c r="CB52" s="120" t="str" cm="1">
        <f t="array" ref="CB52">_xlfn.IFS(AND($AB52&lt;&gt;"",AD52&lt;&gt;""),ABS($AB52-AD52),AND($AB52="",AD52=""),"",OR($AB52&lt;&gt;"",AD52&lt;&gt;""),"-")</f>
        <v/>
      </c>
      <c r="CC52" s="120" t="str" cm="1">
        <f t="array" ref="CC52">_xlfn.IFS(AND($AB52&lt;&gt;"",AE52&lt;&gt;""),ABS($AB52-AE52),AND($AB52="",AE52=""),"",OR($AB52&lt;&gt;"",AE52&lt;&gt;""),"-")</f>
        <v/>
      </c>
      <c r="CD52" s="120" t="str" cm="1">
        <f t="array" ref="CD52">_xlfn.IFS(AND($AB52&lt;&gt;"",AF52&lt;&gt;""),ABS($AB52-AF52),AND($AB52="",AF52=""),"",OR($AB52&lt;&gt;"",AF52&lt;&gt;""),"-")</f>
        <v/>
      </c>
      <c r="CE52" s="120" t="str" cm="1">
        <f t="array" ref="CE52">_xlfn.IFS(AND($AB52&lt;&gt;"",AG52&lt;&gt;""),ABS($AB52-AG52),AND($AB52="",AG52=""),"",OR($AB52&lt;&gt;"",AG52&lt;&gt;""),"-")</f>
        <v/>
      </c>
      <c r="CF52" s="120" t="str" cm="1">
        <f t="array" ref="CF52">_xlfn.IFS(AND($AB52&lt;&gt;"",AH52&lt;&gt;""),ABS($AB52-AH52),AND($AB52="",AH52=""),"",OR($AB52&lt;&gt;"",AH52&lt;&gt;""),"-")</f>
        <v/>
      </c>
      <c r="CG52" s="120" t="str" cm="1">
        <f t="array" ref="CG52">_xlfn.IFS(AND($AB52&lt;&gt;"",AI52&lt;&gt;""),ABS($AB52-AI52),AND($AB52="",AI52=""),"",OR($AB52&lt;&gt;"",AI52&lt;&gt;""),"-")</f>
        <v/>
      </c>
      <c r="CH52" s="120" t="str" cm="1">
        <f t="array" ref="CH52">_xlfn.IFS(AND($AB52&lt;&gt;"",AJ52&lt;&gt;""),ABS($AB52-AJ52),AND($AB52="",AJ52=""),"",OR($AB52&lt;&gt;"",AJ52&lt;&gt;""),"-")</f>
        <v/>
      </c>
      <c r="CI52" s="121" t="str" cm="1">
        <f t="array" ref="CI52">_xlfn.IFS(AND($AC52&lt;&gt;"",AD52&lt;&gt;""),ABS($AC52-AD52),AND($AC52="",AD52=""),"",OR($AC52&lt;&gt;"",AD52&lt;&gt;""),"-")</f>
        <v/>
      </c>
      <c r="CJ52" s="120" t="str" cm="1">
        <f t="array" ref="CJ52">_xlfn.IFS(AND($AC52&lt;&gt;"",AE52&lt;&gt;""),ABS($AC52-AE52),AND($AC52="",AE52=""),"",OR($AC52&lt;&gt;"",AE52&lt;&gt;""),"-")</f>
        <v/>
      </c>
      <c r="CK52" s="120" t="str" cm="1">
        <f t="array" ref="CK52">_xlfn.IFS(AND($AC52&lt;&gt;"",AF52&lt;&gt;""),ABS($AC52-AF52),AND($AC52="",AF52=""),"",OR($AC52&lt;&gt;"",AF52&lt;&gt;""),"-")</f>
        <v/>
      </c>
      <c r="CL52" s="120" t="str" cm="1">
        <f t="array" ref="CL52">_xlfn.IFS(AND($AC52&lt;&gt;"",AG52&lt;&gt;""),ABS($AC52-AG52),AND($AC52="",AG52=""),"",OR($AC52&lt;&gt;"",AG52&lt;&gt;""),"-")</f>
        <v/>
      </c>
      <c r="CM52" s="120" t="str" cm="1">
        <f t="array" ref="CM52">_xlfn.IFS(AND($AC52&lt;&gt;"",AH52&lt;&gt;""),ABS($AC52-AH52),AND($AC52="",AH52=""),"",OR($AC52&lt;&gt;"",AH52&lt;&gt;""),"-")</f>
        <v/>
      </c>
      <c r="CN52" s="120" t="str" cm="1">
        <f t="array" ref="CN52">_xlfn.IFS(AND($AC52&lt;&gt;"",AI52&lt;&gt;""),ABS($AC52-AI52),AND($AC52="",AI52=""),"",OR($AC52&lt;&gt;"",AI52&lt;&gt;""),"-")</f>
        <v/>
      </c>
      <c r="CO52" s="120" t="str" cm="1">
        <f t="array" ref="CO52">_xlfn.IFS(AND($AC52&lt;&gt;"",AJ52&lt;&gt;""),ABS($AC52-AJ52),AND($AC52="",AJ52=""),"",OR($AC52&lt;&gt;"",AJ52&lt;&gt;""),"-")</f>
        <v/>
      </c>
      <c r="CP52" s="121" t="str" cm="1">
        <f t="array" ref="CP52">_xlfn.IFS(AND($AD52&lt;&gt;"",AE52&lt;&gt;""),ABS($AD52-AE52),AND($AD52="",AE52=""),"",OR($AD52&lt;&gt;"",AE52&lt;&gt;""),"-")</f>
        <v/>
      </c>
      <c r="CQ52" s="120" t="str" cm="1">
        <f t="array" ref="CQ52">_xlfn.IFS(AND($AD52&lt;&gt;"",AF52&lt;&gt;""),ABS($AD52-AF52),AND($AD52="",AF52=""),"",OR($AD52&lt;&gt;"",AF52&lt;&gt;""),"-")</f>
        <v/>
      </c>
      <c r="CR52" s="120" t="str" cm="1">
        <f t="array" ref="CR52">_xlfn.IFS(AND($AD52&lt;&gt;"",AG52&lt;&gt;""),ABS($AD52-AG52),AND($AD52="",AG52=""),"",OR($AD52&lt;&gt;"",AG52&lt;&gt;""),"-")</f>
        <v/>
      </c>
      <c r="CS52" s="120" t="str" cm="1">
        <f t="array" ref="CS52">_xlfn.IFS(AND($AD52&lt;&gt;"",AH52&lt;&gt;""),ABS($AD52-AH52),AND($AD52="",AH52=""),"",OR($AD52&lt;&gt;"",AH52&lt;&gt;""),"-")</f>
        <v/>
      </c>
      <c r="CT52" s="120" t="str" cm="1">
        <f t="array" ref="CT52">_xlfn.IFS(AND($AD52&lt;&gt;"",AI52&lt;&gt;""),ABS($AD52-AI52),AND($AD52="",AI52=""),"",OR($AD52&lt;&gt;"",AI52&lt;&gt;""),"-")</f>
        <v/>
      </c>
      <c r="CU52" s="120" t="str" cm="1">
        <f t="array" ref="CU52">_xlfn.IFS(AND($AD52&lt;&gt;"",AJ52&lt;&gt;""),ABS($AD52-AJ52),AND($AD52="",AJ52=""),"",OR($AD52&lt;&gt;"",AJ52&lt;&gt;""),"-")</f>
        <v/>
      </c>
      <c r="CV52" s="121" t="str" cm="1">
        <f t="array" ref="CV52">_xlfn.IFS(AND($AE52&lt;&gt;"",AF52&lt;&gt;""),ABS($AE52-AF52),AND($AE52="",AF52=""),"",OR($AE52&lt;&gt;"",AF52&lt;&gt;""),"-")</f>
        <v/>
      </c>
      <c r="CW52" s="120" t="str" cm="1">
        <f t="array" ref="CW52">_xlfn.IFS(AND($AE52&lt;&gt;"",AG52&lt;&gt;""),ABS($AE52-AG52),AND($AE52="",AG52=""),"",OR($AE52&lt;&gt;"",AG52&lt;&gt;""),"-")</f>
        <v/>
      </c>
      <c r="CX52" s="120" t="str" cm="1">
        <f t="array" ref="CX52">_xlfn.IFS(AND($AE52&lt;&gt;"",AH52&lt;&gt;""),ABS($AE52-AH52),AND($AE52="",AH52=""),"",OR($AE52&lt;&gt;"",AH52&lt;&gt;""),"-")</f>
        <v/>
      </c>
      <c r="CY52" s="120" t="str" cm="1">
        <f t="array" ref="CY52">_xlfn.IFS(AND($AE52&lt;&gt;"",AI52&lt;&gt;""),ABS($AE52-AI52),AND($AE52="",AI52=""),"",OR($AE52&lt;&gt;"",AI52&lt;&gt;""),"-")</f>
        <v/>
      </c>
      <c r="CZ52" s="120" t="str" cm="1">
        <f t="array" ref="CZ52">_xlfn.IFS(AND($AE52&lt;&gt;"",AJ52&lt;&gt;""),ABS($AE52-AJ52),AND($AE52="",AJ52=""),"",OR($AE52&lt;&gt;"",AJ52&lt;&gt;""),"-")</f>
        <v/>
      </c>
      <c r="DA52" s="121" t="str" cm="1">
        <f t="array" ref="DA52">_xlfn.IFS(AND($AF52&lt;&gt;"",AG52&lt;&gt;""),ABS($AF52-AG52),AND($AF52="",AG52=""),"",OR($AF52&lt;&gt;"",AG52&lt;&gt;""),"-")</f>
        <v/>
      </c>
      <c r="DB52" s="120" t="str" cm="1">
        <f t="array" ref="DB52">_xlfn.IFS(AND($AF52&lt;&gt;"",AH52&lt;&gt;""),ABS($AF52-AH52),AND($AF52="",AH52=""),"",OR($AF52&lt;&gt;"",AH52&lt;&gt;""),"-")</f>
        <v/>
      </c>
      <c r="DC52" s="120" t="str" cm="1">
        <f t="array" ref="DC52">_xlfn.IFS(AND($AF52&lt;&gt;"",AI52&lt;&gt;""),ABS($AF52-AI52),AND($AF52="",AI52=""),"",OR($AF52&lt;&gt;"",AI52&lt;&gt;""),"-")</f>
        <v/>
      </c>
      <c r="DD52" s="120" t="str" cm="1">
        <f t="array" ref="DD52">_xlfn.IFS(AND($AF52&lt;&gt;"",AJ52&lt;&gt;""),ABS($AF52-AJ52),AND($AF52="",AJ52=""),"",OR($AF52&lt;&gt;"",AJ52&lt;&gt;""),"-")</f>
        <v/>
      </c>
      <c r="DE52" s="121" t="str" cm="1">
        <f t="array" ref="DE52">_xlfn.IFS(AND($AG52&lt;&gt;"",AH52&lt;&gt;""),ABS($AG52-AH52),AND($AG52="",AH52=""),"",OR($AG52&lt;&gt;"",AH52&lt;&gt;""),"-")</f>
        <v/>
      </c>
      <c r="DF52" s="120" t="str" cm="1">
        <f t="array" ref="DF52">_xlfn.IFS(AND($AG52&lt;&gt;"",AI52&lt;&gt;""),ABS($AG52-AI52),AND($AG52="",AI52=""),"",OR($AG52&lt;&gt;"",AI52&lt;&gt;""),"-")</f>
        <v/>
      </c>
      <c r="DG52" s="120" t="str" cm="1">
        <f t="array" ref="DG52">_xlfn.IFS(AND($AG52&lt;&gt;"",AJ52&lt;&gt;""),ABS($AG52-AJ52),AND($AG52="",AJ52=""),"",OR($AG52&lt;&gt;"",AJ52&lt;&gt;""),"-")</f>
        <v/>
      </c>
      <c r="DH52" s="121" t="str" cm="1">
        <f t="array" ref="DH52">_xlfn.IFS(AND($AH52&lt;&gt;"",AI52&lt;&gt;""),ABS($AH52-AI52),AND($AH52="",AI52=""),"",OR($AH52&lt;&gt;"",AI52&lt;&gt;""),"-")</f>
        <v/>
      </c>
      <c r="DI52" s="120" t="str" cm="1">
        <f t="array" ref="DI52">_xlfn.IFS(AND($AH52&lt;&gt;"",AJ52&lt;&gt;""),ABS($AH52-AJ52),AND($AH52="",AJ52=""),"",OR($AH52&lt;&gt;"",AJ52&lt;&gt;""),"-")</f>
        <v/>
      </c>
      <c r="DJ52" s="121" t="str" cm="1">
        <f t="array" ref="DJ52">_xlfn.IFS(AND($AI52&lt;&gt;"",AJ52&lt;&gt;""),ABS($AI52-AJ52),AND($AI52="",AJ52=""),"",OR($AI52&lt;&gt;"",AJ52&lt;&gt;""),"-")</f>
        <v/>
      </c>
    </row>
    <row r="53" spans="1:114" x14ac:dyDescent="0.2">
      <c r="A53" s="120" t="e">
        <f t="shared" si="9"/>
        <v>#DIV/0!</v>
      </c>
      <c r="B53" s="186" t="e">
        <f t="shared" si="10"/>
        <v>#DIV/0!</v>
      </c>
      <c r="C53" s="186" t="e">
        <f t="shared" si="11"/>
        <v>#DIV/0!</v>
      </c>
      <c r="D53" s="186" t="e">
        <f t="shared" si="12"/>
        <v>#DIV/0!</v>
      </c>
      <c r="E53" s="263">
        <f t="shared" si="13"/>
        <v>0</v>
      </c>
      <c r="F53" s="186">
        <f t="shared" si="14"/>
        <v>0</v>
      </c>
      <c r="G53" s="186" t="e">
        <f t="shared" si="15"/>
        <v>#DIV/0!</v>
      </c>
      <c r="H53" s="262" t="str">
        <f t="shared" si="16"/>
        <v/>
      </c>
      <c r="I53" s="187" t="str">
        <f t="shared" si="17"/>
        <v/>
      </c>
      <c r="J53" s="260" t="s">
        <v>174</v>
      </c>
      <c r="K53" s="259" t="e">
        <f>VLOOKUP($J53,Merged_couplings!$B:$BU,MATCH(K$1,Merged_couplings!$B$1:$BU$1,0),FALSE)</f>
        <v>#N/A</v>
      </c>
      <c r="L53" s="258" t="e">
        <f>VLOOKUP($J53,Merged_couplings!$B:$BU,MATCH(L$1,Merged_couplings!$B$1:$BU$1,0),FALSE)</f>
        <v>#N/A</v>
      </c>
      <c r="M53" s="258" t="e">
        <f>VLOOKUP($J53,Merged_couplings!$B:$BU,MATCH(M$1,Merged_couplings!$B$1:$BU$1,0),FALSE)</f>
        <v>#N/A</v>
      </c>
      <c r="N53" s="258" t="e">
        <f>VLOOKUP($J53,Merged_couplings!$B:$BU,MATCH(N$1,Merged_couplings!$B$1:$BU$1,0),FALSE)</f>
        <v>#N/A</v>
      </c>
      <c r="O53" s="258" t="e">
        <f>VLOOKUP($J53,Merged_couplings!$B:$BU,MATCH(O$1,Merged_couplings!$B$1:$BU$1,0),FALSE)</f>
        <v>#N/A</v>
      </c>
      <c r="P53" s="258" t="e">
        <f>VLOOKUP($J53,Merged_couplings!$B:$BU,MATCH(P$1,Merged_couplings!$B$1:$BU$1,0),FALSE)</f>
        <v>#N/A</v>
      </c>
      <c r="Q53" s="258" t="e">
        <f>VLOOKUP($J53,Merged_couplings!$B:$BU,MATCH(Q$1,Merged_couplings!$B$1:$BU$1,0),FALSE)</f>
        <v>#N/A</v>
      </c>
      <c r="R53" s="258" t="e">
        <f>VLOOKUP($J53,Merged_couplings!$B:$BU,MATCH(R$1,Merged_couplings!$B$1:$BU$1,0),FALSE)</f>
        <v>#N/A</v>
      </c>
      <c r="S53" s="258" t="e">
        <f>VLOOKUP($J53,Merged_couplings!$B:$BU,MATCH(S$1,Merged_couplings!$B$1:$BU$1,0),FALSE)</f>
        <v>#N/A</v>
      </c>
      <c r="T53" s="258" t="e">
        <f>VLOOKUP($J53,Merged_couplings!$B:$BU,MATCH(T$1,Merged_couplings!$B$1:$BU$1,0),FALSE)</f>
        <v>#N/A</v>
      </c>
      <c r="U53" s="258" t="e">
        <f>VLOOKUP($J53,Merged_couplings!$B:$BU,MATCH(U$1,Merged_couplings!$B$1:$BU$1,0),FALSE)</f>
        <v>#N/A</v>
      </c>
      <c r="V53" s="258" t="e">
        <f>VLOOKUP($J53,Merged_couplings!$B:$BU,MATCH(V$1,Merged_couplings!$B$1:$BU$1,0),FALSE)</f>
        <v>#N/A</v>
      </c>
      <c r="W53" s="258" t="e">
        <f>VLOOKUP($J53,Merged_couplings!$B:$BU,MATCH(W$1,Merged_couplings!$B$1:$BU$1,0),FALSE)</f>
        <v>#N/A</v>
      </c>
      <c r="X53" s="121" t="str">
        <f>_xlfn.IFNA(VLOOKUP($J53,Merged_couplings!$B:$R,MATCH(X$1,Merged_couplings!$B$1:$R$1,0),FALSE),"")</f>
        <v/>
      </c>
      <c r="Y53" s="120" t="str">
        <f>_xlfn.IFNA(VLOOKUP($J53,Merged_couplings!$B:$R,MATCH(Y$1,Merged_couplings!$B$1:$R$1,0),FALSE),"")</f>
        <v/>
      </c>
      <c r="Z53" s="120" t="str">
        <f>_xlfn.IFNA(VLOOKUP($J53,Merged_couplings!$B:$R,MATCH(Z$1,Merged_couplings!$B$1:$R$1,0),FALSE),"")</f>
        <v/>
      </c>
      <c r="AA53" s="120" t="str">
        <f>_xlfn.IFNA(VLOOKUP($J53,Merged_couplings!$B:$R,MATCH(AA$1,Merged_couplings!$B$1:$R$1,0),FALSE),"")</f>
        <v/>
      </c>
      <c r="AB53" s="120" t="str">
        <f>_xlfn.IFNA(VLOOKUP($J53,Merged_couplings!$B:$R,MATCH(AB$1,Merged_couplings!$B$1:$R$1,0),FALSE),"")</f>
        <v/>
      </c>
      <c r="AC53" s="120" t="str">
        <f>_xlfn.IFNA(VLOOKUP($J53,Merged_couplings!$B:$R,MATCH(AC$1,Merged_couplings!$B$1:$R$1,0),FALSE),"")</f>
        <v/>
      </c>
      <c r="AD53" s="120" t="str">
        <f>_xlfn.IFNA(VLOOKUP($J53,Merged_couplings!$B:$R,MATCH(AD$1,Merged_couplings!$B$1:$R$1,0),FALSE),"")</f>
        <v/>
      </c>
      <c r="AE53" s="120" t="str">
        <f>_xlfn.IFNA(VLOOKUP($J53,Merged_couplings!$B:$R,MATCH(AE$1,Merged_couplings!$B$1:$R$1,0),FALSE),"")</f>
        <v/>
      </c>
      <c r="AF53" s="120" t="str">
        <f>_xlfn.IFNA(VLOOKUP($J53,Merged_couplings!$B:$R,MATCH(AF$1,Merged_couplings!$B$1:$R$1,0),FALSE),"")</f>
        <v/>
      </c>
      <c r="AG53" s="120" t="str">
        <f>_xlfn.IFNA(VLOOKUP($J53,Merged_couplings!$B:$R,MATCH(AG$1,Merged_couplings!$B$1:$R$1,0),FALSE),"")</f>
        <v/>
      </c>
      <c r="AH53" s="120" t="str">
        <f>_xlfn.IFNA(VLOOKUP($J53,Merged_couplings!$B:$R,MATCH(AH$1,Merged_couplings!$B$1:$R$1,0),FALSE),"")</f>
        <v/>
      </c>
      <c r="AI53" s="120" t="str">
        <f>_xlfn.IFNA(VLOOKUP($J53,Merged_couplings!$B:$R,MATCH(AI$1,Merged_couplings!$B$1:$R$1,0),FALSE),"")</f>
        <v/>
      </c>
      <c r="AJ53" s="120" t="str">
        <f>_xlfn.IFNA(VLOOKUP($J53,Merged_couplings!$B:$R,MATCH(AJ$1,Merged_couplings!$B$1:$R$1,0),FALSE),"")</f>
        <v/>
      </c>
      <c r="AK53" s="123" t="str" cm="1">
        <f t="array" ref="AK53">_xlfn.IFS(AND($X53&lt;&gt;"",Y53&lt;&gt;""),ABS($X53-Y53),AND($X53="",Y53=""),"",OR($X53&lt;&gt;"",Y53&lt;&gt;""),"-")</f>
        <v/>
      </c>
      <c r="AL53" s="122" t="str" cm="1">
        <f t="array" ref="AL53">_xlfn.IFS(AND($X53&lt;&gt;"",Z53&lt;&gt;""),ABS($X53-Z53),AND($X53="",Z53=""),"",OR($X53&lt;&gt;"",Z53&lt;&gt;""),"-")</f>
        <v/>
      </c>
      <c r="AM53" s="122" t="str" cm="1">
        <f t="array" ref="AM53">_xlfn.IFS(AND($X53&lt;&gt;"",AA53&lt;&gt;""),ABS($X53-AA53),AND($X53="",AA53=""),"",OR($X53&lt;&gt;"",AA53&lt;&gt;""),"-")</f>
        <v/>
      </c>
      <c r="AN53" s="122" t="str" cm="1">
        <f t="array" ref="AN53">_xlfn.IFS(AND($X53&lt;&gt;"",AB53&lt;&gt;""),ABS($X53-AB53),AND($X53="",AB53=""),"",OR($X53&lt;&gt;"",AB53&lt;&gt;""),"-")</f>
        <v/>
      </c>
      <c r="AO53" s="122" t="str" cm="1">
        <f t="array" ref="AO53">_xlfn.IFS(AND($X53&lt;&gt;"",AC53&lt;&gt;""),ABS($X53-AC53),AND($X53="",AC53=""),"",OR($X53&lt;&gt;"",AC53&lt;&gt;""),"-")</f>
        <v/>
      </c>
      <c r="AP53" s="122" t="str" cm="1">
        <f t="array" ref="AP53">_xlfn.IFS(AND($X53&lt;&gt;"",AD53&lt;&gt;""),ABS($X53-AD53),AND($X53="",AD53=""),"",OR($X53&lt;&gt;"",AD53&lt;&gt;""),"-")</f>
        <v/>
      </c>
      <c r="AQ53" s="122" t="str" cm="1">
        <f t="array" ref="AQ53">_xlfn.IFS(AND($X53&lt;&gt;"",AE53&lt;&gt;""),ABS($X53-AE53),AND($X53="",AE53=""),"",OR($X53&lt;&gt;"",AE53&lt;&gt;""),"-")</f>
        <v/>
      </c>
      <c r="AR53" s="122" t="str" cm="1">
        <f t="array" ref="AR53">_xlfn.IFS(AND($X53&lt;&gt;"",AF53&lt;&gt;""),ABS($X53-AF53),AND($X53="",AF53=""),"",OR($X53&lt;&gt;"",AF53&lt;&gt;""),"-")</f>
        <v/>
      </c>
      <c r="AS53" s="122" t="str" cm="1">
        <f t="array" ref="AS53">_xlfn.IFS(AND($X53&lt;&gt;"",AG53&lt;&gt;""),ABS($X53-AG53),AND($X53="",AG53=""),"",OR($X53&lt;&gt;"",AG53&lt;&gt;""),"-")</f>
        <v/>
      </c>
      <c r="AT53" s="122" t="str" cm="1">
        <f t="array" ref="AT53">_xlfn.IFS(AND($X53&lt;&gt;"",AH53&lt;&gt;""),ABS($X53-AH53),AND($X53="",AH53=""),"",OR($X53&lt;&gt;"",AH53&lt;&gt;""),"-")</f>
        <v/>
      </c>
      <c r="AU53" s="122" t="str" cm="1">
        <f t="array" ref="AU53">_xlfn.IFS(AND($X53&lt;&gt;"",AI53&lt;&gt;""),ABS($X53-AI53),AND($X53="",AI53=""),"",OR($X53&lt;&gt;"",AI53&lt;&gt;""),"-")</f>
        <v/>
      </c>
      <c r="AV53" s="122" t="str" cm="1">
        <f t="array" ref="AV53">_xlfn.IFS(AND($X53&lt;&gt;"",AJ53&lt;&gt;""),ABS($X53-AJ53),AND($X53="",AJ53=""),"",OR($X53&lt;&gt;"",AJ53&lt;&gt;""),"-")</f>
        <v/>
      </c>
      <c r="AW53" s="123" t="str" cm="1">
        <f t="array" ref="AW53">_xlfn.IFS(AND($Y53&lt;&gt;"",Z53&lt;&gt;""),ABS($Y53-Z53),AND($Y53="",Z53=""),"",OR($Y53&lt;&gt;"",Z53&lt;&gt;""),"-")</f>
        <v/>
      </c>
      <c r="AX53" s="122" t="str" cm="1">
        <f t="array" ref="AX53">_xlfn.IFS(AND($Y53&lt;&gt;"",AA53&lt;&gt;""),ABS($Y53-AA53),AND($Y53="",AA53=""),"",OR($Y53&lt;&gt;"",AA53&lt;&gt;""),"-")</f>
        <v/>
      </c>
      <c r="AY53" s="122" t="str" cm="1">
        <f t="array" ref="AY53">_xlfn.IFS(AND($Y53&lt;&gt;"",AB53&lt;&gt;""),ABS($Y53-AB53),AND($Y53="",AB53=""),"",OR($Y53&lt;&gt;"",AB53&lt;&gt;""),"-")</f>
        <v/>
      </c>
      <c r="AZ53" s="122" t="str" cm="1">
        <f t="array" ref="AZ53">_xlfn.IFS(AND($Y53&lt;&gt;"",AC53&lt;&gt;""),ABS($Y53-AC53),AND($Y53="",AC53=""),"",OR($Y53&lt;&gt;"",AC53&lt;&gt;""),"-")</f>
        <v/>
      </c>
      <c r="BA53" s="122" t="str" cm="1">
        <f t="array" ref="BA53">_xlfn.IFS(AND($Y53&lt;&gt;"",AD53&lt;&gt;""),ABS($Y53-AD53),AND($Y53="",AD53=""),"",OR($Y53&lt;&gt;"",AD53&lt;&gt;""),"-")</f>
        <v/>
      </c>
      <c r="BB53" s="122" t="str" cm="1">
        <f t="array" ref="BB53">_xlfn.IFS(AND($Y53&lt;&gt;"",AE53&lt;&gt;""),ABS($Y53-AE53),AND($Y53="",AE53=""),"",OR($Y53&lt;&gt;"",AE53&lt;&gt;""),"-")</f>
        <v/>
      </c>
      <c r="BC53" s="122" t="str" cm="1">
        <f t="array" ref="BC53">_xlfn.IFS(AND($Y53&lt;&gt;"",AF53&lt;&gt;""),ABS($Y53-AF53),AND($Y53="",AF53=""),"",OR($Y53&lt;&gt;"",AF53&lt;&gt;""),"-")</f>
        <v/>
      </c>
      <c r="BD53" s="122" t="str" cm="1">
        <f t="array" ref="BD53">_xlfn.IFS(AND($Y53&lt;&gt;"",AG53&lt;&gt;""),ABS($Y53-AG53),AND($Y53="",AG53=""),"",OR($Y53&lt;&gt;"",AG53&lt;&gt;""),"-")</f>
        <v/>
      </c>
      <c r="BE53" s="122" t="str" cm="1">
        <f t="array" ref="BE53">_xlfn.IFS(AND($Y53&lt;&gt;"",AH53&lt;&gt;""),ABS($Y53-AH53),AND($Y53="",AH53=""),"",OR($Y53&lt;&gt;"",AH53&lt;&gt;""),"-")</f>
        <v/>
      </c>
      <c r="BF53" s="122" t="str" cm="1">
        <f t="array" ref="BF53">_xlfn.IFS(AND($Y53&lt;&gt;"",AI53&lt;&gt;""),ABS($Y53-AI53),AND($Y53="",AI53=""),"",OR($Y53&lt;&gt;"",AI53&lt;&gt;""),"-")</f>
        <v/>
      </c>
      <c r="BG53" s="122" t="str" cm="1">
        <f t="array" ref="BG53">_xlfn.IFS(AND($Y53&lt;&gt;"",AJ53&lt;&gt;""),ABS($Y53-AJ53),AND($Y53="",AJ53=""),"",OR($Y53&lt;&gt;"",AJ53&lt;&gt;""),"-")</f>
        <v/>
      </c>
      <c r="BH53" s="121" t="str" cm="1">
        <f t="array" ref="BH53">_xlfn.IFS(AND($Z53&lt;&gt;"",AA53&lt;&gt;""),ABS($Z53-AA53),AND($Z53="",AA53=""),"",OR($Z53&lt;&gt;"",AA53&lt;&gt;""),"-")</f>
        <v/>
      </c>
      <c r="BI53" s="120" t="str" cm="1">
        <f t="array" ref="BI53">_xlfn.IFS(AND($Z53&lt;&gt;"",AB53&lt;&gt;""),ABS($Z53-AB53),AND($Z53="",AB53=""),"",OR($Z53&lt;&gt;"",AB53&lt;&gt;""),"-")</f>
        <v/>
      </c>
      <c r="BJ53" s="120" t="str" cm="1">
        <f t="array" ref="BJ53">_xlfn.IFS(AND($Z53&lt;&gt;"",AC53&lt;&gt;""),ABS($Z53-AC53),AND($Z53="",AC53=""),"",OR($Z53&lt;&gt;"",AC53&lt;&gt;""),"-")</f>
        <v/>
      </c>
      <c r="BK53" s="120" t="str" cm="1">
        <f t="array" ref="BK53">_xlfn.IFS(AND($Z53&lt;&gt;"",AD53&lt;&gt;""),ABS($Z53-AD53),AND($Z53="",AD53=""),"",OR($Z53&lt;&gt;"",AD53&lt;&gt;""),"-")</f>
        <v/>
      </c>
      <c r="BL53" s="120" t="str" cm="1">
        <f t="array" ref="BL53">_xlfn.IFS(AND($Z53&lt;&gt;"",AE53&lt;&gt;""),ABS($Z53-AE53),AND($Z53="",AE53=""),"",OR($Z53&lt;&gt;"",AE53&lt;&gt;""),"-")</f>
        <v/>
      </c>
      <c r="BM53" s="120" t="str" cm="1">
        <f t="array" ref="BM53">_xlfn.IFS(AND($Z53&lt;&gt;"",AF53&lt;&gt;""),ABS($Z53-AF53),AND($Z53="",AF53=""),"",OR($Z53&lt;&gt;"",AF53&lt;&gt;""),"-")</f>
        <v/>
      </c>
      <c r="BN53" s="120" t="str" cm="1">
        <f t="array" ref="BN53">_xlfn.IFS(AND($Z53&lt;&gt;"",AG53&lt;&gt;""),ABS($Z53-AG53),AND($Z53="",AG53=""),"",OR($Z53&lt;&gt;"",AG53&lt;&gt;""),"-")</f>
        <v/>
      </c>
      <c r="BO53" s="120" t="str" cm="1">
        <f t="array" ref="BO53">_xlfn.IFS(AND($Z53&lt;&gt;"",AH53&lt;&gt;""),ABS($Z53-AH53),AND($Z53="",AH53=""),"",OR($Z53&lt;&gt;"",AH53&lt;&gt;""),"-")</f>
        <v/>
      </c>
      <c r="BP53" s="120" t="str" cm="1">
        <f t="array" ref="BP53">_xlfn.IFS(AND($Z53&lt;&gt;"",AI53&lt;&gt;""),ABS($Z53-AI53),AND($Z53="",AI53=""),"",OR($Z53&lt;&gt;"",AI53&lt;&gt;""),"-")</f>
        <v/>
      </c>
      <c r="BQ53" s="120" t="str" cm="1">
        <f t="array" ref="BQ53">_xlfn.IFS(AND($Z53&lt;&gt;"",AJ53&lt;&gt;""),ABS($Z53-AJ53),AND($Z53="",AJ53=""),"",OR($Z53&lt;&gt;"",AJ53&lt;&gt;""),"-")</f>
        <v/>
      </c>
      <c r="BR53" s="121" t="str" cm="1">
        <f t="array" ref="BR53">_xlfn.IFS(AND($AA53&lt;&gt;"",AB53&lt;&gt;""),ABS($AA53-AB53),AND($AA53="",AB53=""),"",OR($AA53&lt;&gt;"",AB53&lt;&gt;""),"-")</f>
        <v/>
      </c>
      <c r="BS53" s="120" t="str" cm="1">
        <f t="array" ref="BS53">_xlfn.IFS(AND($AA53&lt;&gt;"",AC53&lt;&gt;""),ABS($AA53-AC53),AND($AA53="",AC53=""),"",OR($AA53&lt;&gt;"",AC53&lt;&gt;""),"-")</f>
        <v/>
      </c>
      <c r="BT53" s="120" t="str" cm="1">
        <f t="array" ref="BT53">_xlfn.IFS(AND($AA53&lt;&gt;"",AD53&lt;&gt;""),ABS($AA53-AD53),AND($AA53="",AD53=""),"",OR($AA53&lt;&gt;"",AD53&lt;&gt;""),"-")</f>
        <v/>
      </c>
      <c r="BU53" s="120" t="str" cm="1">
        <f t="array" ref="BU53">_xlfn.IFS(AND($AA53&lt;&gt;"",AE53&lt;&gt;""),ABS($AA53-AE53),AND($AA53="",AE53=""),"",OR($AA53&lt;&gt;"",AE53&lt;&gt;""),"-")</f>
        <v/>
      </c>
      <c r="BV53" s="120" t="str" cm="1">
        <f t="array" ref="BV53">_xlfn.IFS(AND($AA53&lt;&gt;"",AF53&lt;&gt;""),ABS($AA53-AF53),AND($AA53="",AF53=""),"",OR($AA53&lt;&gt;"",AF53&lt;&gt;""),"-")</f>
        <v/>
      </c>
      <c r="BW53" s="120" t="str" cm="1">
        <f t="array" ref="BW53">_xlfn.IFS(AND($AA53&lt;&gt;"",AG53&lt;&gt;""),ABS($AA53-AG53),AND($AA53="",AG53=""),"",OR($AA53&lt;&gt;"",AG53&lt;&gt;""),"-")</f>
        <v/>
      </c>
      <c r="BX53" s="120" t="str" cm="1">
        <f t="array" ref="BX53">_xlfn.IFS(AND($AA53&lt;&gt;"",AH53&lt;&gt;""),ABS($AA53-AH53),AND($AA53="",AH53=""),"",OR($AA53&lt;&gt;"",AH53&lt;&gt;""),"-")</f>
        <v/>
      </c>
      <c r="BY53" s="120" t="str" cm="1">
        <f t="array" ref="BY53">_xlfn.IFS(AND($AA53&lt;&gt;"",AI53&lt;&gt;""),ABS($AA53-AI53),AND($AA53="",AI53=""),"",OR($AA53&lt;&gt;"",AI53&lt;&gt;""),"-")</f>
        <v/>
      </c>
      <c r="BZ53" s="120" t="str" cm="1">
        <f t="array" ref="BZ53">_xlfn.IFS(AND($AA53&lt;&gt;"",AJ53&lt;&gt;""),ABS($AA53-AJ53),AND($AA53="",AJ53=""),"",OR($AA53&lt;&gt;"",AJ53&lt;&gt;""),"-")</f>
        <v/>
      </c>
      <c r="CA53" s="121" t="str" cm="1">
        <f t="array" ref="CA53">_xlfn.IFS(AND($AB53&lt;&gt;"",AC53&lt;&gt;""),ABS($AB53-AC53),AND($AB53="",AC53=""),"",OR($AB53&lt;&gt;"",AC53&lt;&gt;""),"-")</f>
        <v/>
      </c>
      <c r="CB53" s="120" t="str" cm="1">
        <f t="array" ref="CB53">_xlfn.IFS(AND($AB53&lt;&gt;"",AD53&lt;&gt;""),ABS($AB53-AD53),AND($AB53="",AD53=""),"",OR($AB53&lt;&gt;"",AD53&lt;&gt;""),"-")</f>
        <v/>
      </c>
      <c r="CC53" s="120" t="str" cm="1">
        <f t="array" ref="CC53">_xlfn.IFS(AND($AB53&lt;&gt;"",AE53&lt;&gt;""),ABS($AB53-AE53),AND($AB53="",AE53=""),"",OR($AB53&lt;&gt;"",AE53&lt;&gt;""),"-")</f>
        <v/>
      </c>
      <c r="CD53" s="120" t="str" cm="1">
        <f t="array" ref="CD53">_xlfn.IFS(AND($AB53&lt;&gt;"",AF53&lt;&gt;""),ABS($AB53-AF53),AND($AB53="",AF53=""),"",OR($AB53&lt;&gt;"",AF53&lt;&gt;""),"-")</f>
        <v/>
      </c>
      <c r="CE53" s="120" t="str" cm="1">
        <f t="array" ref="CE53">_xlfn.IFS(AND($AB53&lt;&gt;"",AG53&lt;&gt;""),ABS($AB53-AG53),AND($AB53="",AG53=""),"",OR($AB53&lt;&gt;"",AG53&lt;&gt;""),"-")</f>
        <v/>
      </c>
      <c r="CF53" s="120" t="str" cm="1">
        <f t="array" ref="CF53">_xlfn.IFS(AND($AB53&lt;&gt;"",AH53&lt;&gt;""),ABS($AB53-AH53),AND($AB53="",AH53=""),"",OR($AB53&lt;&gt;"",AH53&lt;&gt;""),"-")</f>
        <v/>
      </c>
      <c r="CG53" s="120" t="str" cm="1">
        <f t="array" ref="CG53">_xlfn.IFS(AND($AB53&lt;&gt;"",AI53&lt;&gt;""),ABS($AB53-AI53),AND($AB53="",AI53=""),"",OR($AB53&lt;&gt;"",AI53&lt;&gt;""),"-")</f>
        <v/>
      </c>
      <c r="CH53" s="120" t="str" cm="1">
        <f t="array" ref="CH53">_xlfn.IFS(AND($AB53&lt;&gt;"",AJ53&lt;&gt;""),ABS($AB53-AJ53),AND($AB53="",AJ53=""),"",OR($AB53&lt;&gt;"",AJ53&lt;&gt;""),"-")</f>
        <v/>
      </c>
      <c r="CI53" s="121" t="str" cm="1">
        <f t="array" ref="CI53">_xlfn.IFS(AND($AC53&lt;&gt;"",AD53&lt;&gt;""),ABS($AC53-AD53),AND($AC53="",AD53=""),"",OR($AC53&lt;&gt;"",AD53&lt;&gt;""),"-")</f>
        <v/>
      </c>
      <c r="CJ53" s="120" t="str" cm="1">
        <f t="array" ref="CJ53">_xlfn.IFS(AND($AC53&lt;&gt;"",AE53&lt;&gt;""),ABS($AC53-AE53),AND($AC53="",AE53=""),"",OR($AC53&lt;&gt;"",AE53&lt;&gt;""),"-")</f>
        <v/>
      </c>
      <c r="CK53" s="120" t="str" cm="1">
        <f t="array" ref="CK53">_xlfn.IFS(AND($AC53&lt;&gt;"",AF53&lt;&gt;""),ABS($AC53-AF53),AND($AC53="",AF53=""),"",OR($AC53&lt;&gt;"",AF53&lt;&gt;""),"-")</f>
        <v/>
      </c>
      <c r="CL53" s="120" t="str" cm="1">
        <f t="array" ref="CL53">_xlfn.IFS(AND($AC53&lt;&gt;"",AG53&lt;&gt;""),ABS($AC53-AG53),AND($AC53="",AG53=""),"",OR($AC53&lt;&gt;"",AG53&lt;&gt;""),"-")</f>
        <v/>
      </c>
      <c r="CM53" s="120" t="str" cm="1">
        <f t="array" ref="CM53">_xlfn.IFS(AND($AC53&lt;&gt;"",AH53&lt;&gt;""),ABS($AC53-AH53),AND($AC53="",AH53=""),"",OR($AC53&lt;&gt;"",AH53&lt;&gt;""),"-")</f>
        <v/>
      </c>
      <c r="CN53" s="120" t="str" cm="1">
        <f t="array" ref="CN53">_xlfn.IFS(AND($AC53&lt;&gt;"",AI53&lt;&gt;""),ABS($AC53-AI53),AND($AC53="",AI53=""),"",OR($AC53&lt;&gt;"",AI53&lt;&gt;""),"-")</f>
        <v/>
      </c>
      <c r="CO53" s="120" t="str" cm="1">
        <f t="array" ref="CO53">_xlfn.IFS(AND($AC53&lt;&gt;"",AJ53&lt;&gt;""),ABS($AC53-AJ53),AND($AC53="",AJ53=""),"",OR($AC53&lt;&gt;"",AJ53&lt;&gt;""),"-")</f>
        <v/>
      </c>
      <c r="CP53" s="121" t="str" cm="1">
        <f t="array" ref="CP53">_xlfn.IFS(AND($AD53&lt;&gt;"",AE53&lt;&gt;""),ABS($AD53-AE53),AND($AD53="",AE53=""),"",OR($AD53&lt;&gt;"",AE53&lt;&gt;""),"-")</f>
        <v/>
      </c>
      <c r="CQ53" s="120" t="str" cm="1">
        <f t="array" ref="CQ53">_xlfn.IFS(AND($AD53&lt;&gt;"",AF53&lt;&gt;""),ABS($AD53-AF53),AND($AD53="",AF53=""),"",OR($AD53&lt;&gt;"",AF53&lt;&gt;""),"-")</f>
        <v/>
      </c>
      <c r="CR53" s="120" t="str" cm="1">
        <f t="array" ref="CR53">_xlfn.IFS(AND($AD53&lt;&gt;"",AG53&lt;&gt;""),ABS($AD53-AG53),AND($AD53="",AG53=""),"",OR($AD53&lt;&gt;"",AG53&lt;&gt;""),"-")</f>
        <v/>
      </c>
      <c r="CS53" s="120" t="str" cm="1">
        <f t="array" ref="CS53">_xlfn.IFS(AND($AD53&lt;&gt;"",AH53&lt;&gt;""),ABS($AD53-AH53),AND($AD53="",AH53=""),"",OR($AD53&lt;&gt;"",AH53&lt;&gt;""),"-")</f>
        <v/>
      </c>
      <c r="CT53" s="120" t="str" cm="1">
        <f t="array" ref="CT53">_xlfn.IFS(AND($AD53&lt;&gt;"",AI53&lt;&gt;""),ABS($AD53-AI53),AND($AD53="",AI53=""),"",OR($AD53&lt;&gt;"",AI53&lt;&gt;""),"-")</f>
        <v/>
      </c>
      <c r="CU53" s="120" t="str" cm="1">
        <f t="array" ref="CU53">_xlfn.IFS(AND($AD53&lt;&gt;"",AJ53&lt;&gt;""),ABS($AD53-AJ53),AND($AD53="",AJ53=""),"",OR($AD53&lt;&gt;"",AJ53&lt;&gt;""),"-")</f>
        <v/>
      </c>
      <c r="CV53" s="121" t="str" cm="1">
        <f t="array" ref="CV53">_xlfn.IFS(AND($AE53&lt;&gt;"",AF53&lt;&gt;""),ABS($AE53-AF53),AND($AE53="",AF53=""),"",OR($AE53&lt;&gt;"",AF53&lt;&gt;""),"-")</f>
        <v/>
      </c>
      <c r="CW53" s="120" t="str" cm="1">
        <f t="array" ref="CW53">_xlfn.IFS(AND($AE53&lt;&gt;"",AG53&lt;&gt;""),ABS($AE53-AG53),AND($AE53="",AG53=""),"",OR($AE53&lt;&gt;"",AG53&lt;&gt;""),"-")</f>
        <v/>
      </c>
      <c r="CX53" s="120" t="str" cm="1">
        <f t="array" ref="CX53">_xlfn.IFS(AND($AE53&lt;&gt;"",AH53&lt;&gt;""),ABS($AE53-AH53),AND($AE53="",AH53=""),"",OR($AE53&lt;&gt;"",AH53&lt;&gt;""),"-")</f>
        <v/>
      </c>
      <c r="CY53" s="120" t="str" cm="1">
        <f t="array" ref="CY53">_xlfn.IFS(AND($AE53&lt;&gt;"",AI53&lt;&gt;""),ABS($AE53-AI53),AND($AE53="",AI53=""),"",OR($AE53&lt;&gt;"",AI53&lt;&gt;""),"-")</f>
        <v/>
      </c>
      <c r="CZ53" s="120" t="str" cm="1">
        <f t="array" ref="CZ53">_xlfn.IFS(AND($AE53&lt;&gt;"",AJ53&lt;&gt;""),ABS($AE53-AJ53),AND($AE53="",AJ53=""),"",OR($AE53&lt;&gt;"",AJ53&lt;&gt;""),"-")</f>
        <v/>
      </c>
      <c r="DA53" s="121" t="str" cm="1">
        <f t="array" ref="DA53">_xlfn.IFS(AND($AF53&lt;&gt;"",AG53&lt;&gt;""),ABS($AF53-AG53),AND($AF53="",AG53=""),"",OR($AF53&lt;&gt;"",AG53&lt;&gt;""),"-")</f>
        <v/>
      </c>
      <c r="DB53" s="120" t="str" cm="1">
        <f t="array" ref="DB53">_xlfn.IFS(AND($AF53&lt;&gt;"",AH53&lt;&gt;""),ABS($AF53-AH53),AND($AF53="",AH53=""),"",OR($AF53&lt;&gt;"",AH53&lt;&gt;""),"-")</f>
        <v/>
      </c>
      <c r="DC53" s="120" t="str" cm="1">
        <f t="array" ref="DC53">_xlfn.IFS(AND($AF53&lt;&gt;"",AI53&lt;&gt;""),ABS($AF53-AI53),AND($AF53="",AI53=""),"",OR($AF53&lt;&gt;"",AI53&lt;&gt;""),"-")</f>
        <v/>
      </c>
      <c r="DD53" s="120" t="str" cm="1">
        <f t="array" ref="DD53">_xlfn.IFS(AND($AF53&lt;&gt;"",AJ53&lt;&gt;""),ABS($AF53-AJ53),AND($AF53="",AJ53=""),"",OR($AF53&lt;&gt;"",AJ53&lt;&gt;""),"-")</f>
        <v/>
      </c>
      <c r="DE53" s="121" t="str" cm="1">
        <f t="array" ref="DE53">_xlfn.IFS(AND($AG53&lt;&gt;"",AH53&lt;&gt;""),ABS($AG53-AH53),AND($AG53="",AH53=""),"",OR($AG53&lt;&gt;"",AH53&lt;&gt;""),"-")</f>
        <v/>
      </c>
      <c r="DF53" s="120" t="str" cm="1">
        <f t="array" ref="DF53">_xlfn.IFS(AND($AG53&lt;&gt;"",AI53&lt;&gt;""),ABS($AG53-AI53),AND($AG53="",AI53=""),"",OR($AG53&lt;&gt;"",AI53&lt;&gt;""),"-")</f>
        <v/>
      </c>
      <c r="DG53" s="120" t="str" cm="1">
        <f t="array" ref="DG53">_xlfn.IFS(AND($AG53&lt;&gt;"",AJ53&lt;&gt;""),ABS($AG53-AJ53),AND($AG53="",AJ53=""),"",OR($AG53&lt;&gt;"",AJ53&lt;&gt;""),"-")</f>
        <v/>
      </c>
      <c r="DH53" s="121" t="str" cm="1">
        <f t="array" ref="DH53">_xlfn.IFS(AND($AH53&lt;&gt;"",AI53&lt;&gt;""),ABS($AH53-AI53),AND($AH53="",AI53=""),"",OR($AH53&lt;&gt;"",AI53&lt;&gt;""),"-")</f>
        <v/>
      </c>
      <c r="DI53" s="120" t="str" cm="1">
        <f t="array" ref="DI53">_xlfn.IFS(AND($AH53&lt;&gt;"",AJ53&lt;&gt;""),ABS($AH53-AJ53),AND($AH53="",AJ53=""),"",OR($AH53&lt;&gt;"",AJ53&lt;&gt;""),"-")</f>
        <v/>
      </c>
      <c r="DJ53" s="121" t="str" cm="1">
        <f t="array" ref="DJ53">_xlfn.IFS(AND($AI53&lt;&gt;"",AJ53&lt;&gt;""),ABS($AI53-AJ53),AND($AI53="",AJ53=""),"",OR($AI53&lt;&gt;"",AJ53&lt;&gt;""),"-")</f>
        <v/>
      </c>
    </row>
    <row r="54" spans="1:114" x14ac:dyDescent="0.2">
      <c r="A54" s="120" t="str">
        <f t="shared" si="9"/>
        <v>ok</v>
      </c>
      <c r="B54" s="186">
        <f t="shared" si="10"/>
        <v>0</v>
      </c>
      <c r="C54" s="186">
        <f t="shared" si="11"/>
        <v>100</v>
      </c>
      <c r="D54" s="186">
        <f t="shared" si="12"/>
        <v>0</v>
      </c>
      <c r="E54" s="263">
        <f t="shared" si="13"/>
        <v>2</v>
      </c>
      <c r="F54" s="186">
        <f t="shared" si="14"/>
        <v>2</v>
      </c>
      <c r="G54" s="186">
        <f t="shared" si="15"/>
        <v>100</v>
      </c>
      <c r="H54" s="262" t="str">
        <f t="shared" si="16"/>
        <v/>
      </c>
      <c r="I54" s="187" t="str">
        <f t="shared" si="17"/>
        <v>I</v>
      </c>
      <c r="J54" s="260" t="s">
        <v>97</v>
      </c>
      <c r="K54" s="259" t="str">
        <f>VLOOKUP($J54,Merged_couplings!$B:$BU,MATCH(K$1,Merged_couplings!$B$1:$BU$1,0),FALSE)</f>
        <v>---</v>
      </c>
      <c r="L54" s="258" t="str">
        <f>VLOOKUP($J54,Merged_couplings!$B:$BU,MATCH(L$1,Merged_couplings!$B$1:$BU$1,0),FALSE)</f>
        <v>---</v>
      </c>
      <c r="M54" s="258" t="str">
        <f>VLOOKUP($J54,Merged_couplings!$B:$BU,MATCH(M$1,Merged_couplings!$B$1:$BU$1,0),FALSE)</f>
        <v>-IG</v>
      </c>
      <c r="N54" s="258" t="str">
        <f>VLOOKUP($J54,Merged_couplings!$B:$BU,MATCH(N$1,Merged_couplings!$B$1:$BU$1,0),FALSE)</f>
        <v>-IG</v>
      </c>
      <c r="O54" s="258" t="str">
        <f>VLOOKUP($J54,Merged_couplings!$B:$BU,MATCH(O$1,Merged_couplings!$B$1:$BU$1,0),FALSE)</f>
        <v>--G</v>
      </c>
      <c r="P54" s="258" t="str">
        <f>VLOOKUP($J54,Merged_couplings!$B:$BU,MATCH(P$1,Merged_couplings!$B$1:$BU$1,0),FALSE)</f>
        <v>--G</v>
      </c>
      <c r="Q54" s="258" t="str">
        <f>VLOOKUP($J54,Merged_couplings!$B:$BU,MATCH(Q$1,Merged_couplings!$B$1:$BU$1,0),FALSE)</f>
        <v>--G</v>
      </c>
      <c r="R54" s="258" t="str">
        <f>VLOOKUP($J54,Merged_couplings!$B:$BU,MATCH(R$1,Merged_couplings!$B$1:$BU$1,0),FALSE)</f>
        <v>---</v>
      </c>
      <c r="S54" s="258" t="str">
        <f>VLOOKUP($J54,Merged_couplings!$B:$BU,MATCH(S$1,Merged_couplings!$B$1:$BU$1,0),FALSE)</f>
        <v>---</v>
      </c>
      <c r="T54" s="258" t="str">
        <f>VLOOKUP($J54,Merged_couplings!$B:$BU,MATCH(T$1,Merged_couplings!$B$1:$BU$1,0),FALSE)</f>
        <v>-I-</v>
      </c>
      <c r="U54" s="258" t="str">
        <f>VLOOKUP($J54,Merged_couplings!$B:$BU,MATCH(U$1,Merged_couplings!$B$1:$BU$1,0),FALSE)</f>
        <v>---</v>
      </c>
      <c r="V54" s="258" t="str">
        <f>VLOOKUP($J54,Merged_couplings!$B:$BU,MATCH(V$1,Merged_couplings!$B$1:$BU$1,0),FALSE)</f>
        <v>---</v>
      </c>
      <c r="W54" s="258" t="str">
        <f>VLOOKUP($J54,Merged_couplings!$B:$BU,MATCH(W$1,Merged_couplings!$B$1:$BU$1,0),FALSE)</f>
        <v>---</v>
      </c>
      <c r="X54" s="121" t="str">
        <f>_xlfn.IFNA(VLOOKUP($J54,Merged_couplings!$B:$R,MATCH(X$1,Merged_couplings!$B$1:$R$1,0),FALSE),"")</f>
        <v/>
      </c>
      <c r="Y54" s="120" t="str">
        <f>_xlfn.IFNA(VLOOKUP($J54,Merged_couplings!$B:$R,MATCH(Y$1,Merged_couplings!$B$1:$R$1,0),FALSE),"")</f>
        <v/>
      </c>
      <c r="Z54" s="120">
        <f>_xlfn.IFNA(VLOOKUP($J54,Merged_couplings!$B:$R,MATCH(Z$1,Merged_couplings!$B$1:$R$1,0),FALSE),"")</f>
        <v>8.2938419533373278</v>
      </c>
      <c r="AA54" s="120">
        <f>_xlfn.IFNA(VLOOKUP($J54,Merged_couplings!$B:$R,MATCH(AA$1,Merged_couplings!$B$1:$R$1,0),FALSE),"")</f>
        <v>8.2938419533373278</v>
      </c>
      <c r="AB54" s="120" t="str">
        <f>_xlfn.IFNA(VLOOKUP($J54,Merged_couplings!$B:$R,MATCH(AB$1,Merged_couplings!$B$1:$R$1,0),FALSE),"")</f>
        <v/>
      </c>
      <c r="AC54" s="120" t="str">
        <f>_xlfn.IFNA(VLOOKUP($J54,Merged_couplings!$B:$R,MATCH(AC$1,Merged_couplings!$B$1:$R$1,0),FALSE),"")</f>
        <v/>
      </c>
      <c r="AD54" s="120" t="str">
        <f>_xlfn.IFNA(VLOOKUP($J54,Merged_couplings!$B:$R,MATCH(AD$1,Merged_couplings!$B$1:$R$1,0),FALSE),"")</f>
        <v/>
      </c>
      <c r="AE54" s="120" t="str">
        <f>_xlfn.IFNA(VLOOKUP($J54,Merged_couplings!$B:$R,MATCH(AE$1,Merged_couplings!$B$1:$R$1,0),FALSE),"")</f>
        <v/>
      </c>
      <c r="AF54" s="120" t="str">
        <f>_xlfn.IFNA(VLOOKUP($J54,Merged_couplings!$B:$R,MATCH(AF$1,Merged_couplings!$B$1:$R$1,0),FALSE),"")</f>
        <v/>
      </c>
      <c r="AG54" s="120" t="str">
        <f>_xlfn.IFNA(VLOOKUP($J54,Merged_couplings!$B:$R,MATCH(AG$1,Merged_couplings!$B$1:$R$1,0),FALSE),"")</f>
        <v/>
      </c>
      <c r="AH54" s="120" t="str">
        <f>_xlfn.IFNA(VLOOKUP($J54,Merged_couplings!$B:$R,MATCH(AH$1,Merged_couplings!$B$1:$R$1,0),FALSE),"")</f>
        <v/>
      </c>
      <c r="AI54" s="120" t="str">
        <f>_xlfn.IFNA(VLOOKUP($J54,Merged_couplings!$B:$R,MATCH(AI$1,Merged_couplings!$B$1:$R$1,0),FALSE),"")</f>
        <v/>
      </c>
      <c r="AJ54" s="120" t="str">
        <f>_xlfn.IFNA(VLOOKUP($J54,Merged_couplings!$B:$R,MATCH(AJ$1,Merged_couplings!$B$1:$R$1,0),FALSE),"")</f>
        <v/>
      </c>
      <c r="AK54" s="123" t="str" cm="1">
        <f t="array" ref="AK54">_xlfn.IFS(AND($X54&lt;&gt;"",Y54&lt;&gt;""),ABS($X54-Y54),AND($X54="",Y54=""),"",OR($X54&lt;&gt;"",Y54&lt;&gt;""),"-")</f>
        <v/>
      </c>
      <c r="AL54" s="122" t="str" cm="1">
        <f t="array" ref="AL54">_xlfn.IFS(AND($X54&lt;&gt;"",Z54&lt;&gt;""),ABS($X54-Z54),AND($X54="",Z54=""),"",OR($X54&lt;&gt;"",Z54&lt;&gt;""),"-")</f>
        <v>-</v>
      </c>
      <c r="AM54" s="122" t="str" cm="1">
        <f t="array" ref="AM54">_xlfn.IFS(AND($X54&lt;&gt;"",AA54&lt;&gt;""),ABS($X54-AA54),AND($X54="",AA54=""),"",OR($X54&lt;&gt;"",AA54&lt;&gt;""),"-")</f>
        <v>-</v>
      </c>
      <c r="AN54" s="122" t="str" cm="1">
        <f t="array" ref="AN54">_xlfn.IFS(AND($X54&lt;&gt;"",AB54&lt;&gt;""),ABS($X54-AB54),AND($X54="",AB54=""),"",OR($X54&lt;&gt;"",AB54&lt;&gt;""),"-")</f>
        <v/>
      </c>
      <c r="AO54" s="122" t="str" cm="1">
        <f t="array" ref="AO54">_xlfn.IFS(AND($X54&lt;&gt;"",AC54&lt;&gt;""),ABS($X54-AC54),AND($X54="",AC54=""),"",OR($X54&lt;&gt;"",AC54&lt;&gt;""),"-")</f>
        <v/>
      </c>
      <c r="AP54" s="122" t="str" cm="1">
        <f t="array" ref="AP54">_xlfn.IFS(AND($X54&lt;&gt;"",AD54&lt;&gt;""),ABS($X54-AD54),AND($X54="",AD54=""),"",OR($X54&lt;&gt;"",AD54&lt;&gt;""),"-")</f>
        <v/>
      </c>
      <c r="AQ54" s="122" t="str" cm="1">
        <f t="array" ref="AQ54">_xlfn.IFS(AND($X54&lt;&gt;"",AE54&lt;&gt;""),ABS($X54-AE54),AND($X54="",AE54=""),"",OR($X54&lt;&gt;"",AE54&lt;&gt;""),"-")</f>
        <v/>
      </c>
      <c r="AR54" s="122" t="str" cm="1">
        <f t="array" ref="AR54">_xlfn.IFS(AND($X54&lt;&gt;"",AF54&lt;&gt;""),ABS($X54-AF54),AND($X54="",AF54=""),"",OR($X54&lt;&gt;"",AF54&lt;&gt;""),"-")</f>
        <v/>
      </c>
      <c r="AS54" s="122" t="str" cm="1">
        <f t="array" ref="AS54">_xlfn.IFS(AND($X54&lt;&gt;"",AG54&lt;&gt;""),ABS($X54-AG54),AND($X54="",AG54=""),"",OR($X54&lt;&gt;"",AG54&lt;&gt;""),"-")</f>
        <v/>
      </c>
      <c r="AT54" s="122" t="str" cm="1">
        <f t="array" ref="AT54">_xlfn.IFS(AND($X54&lt;&gt;"",AH54&lt;&gt;""),ABS($X54-AH54),AND($X54="",AH54=""),"",OR($X54&lt;&gt;"",AH54&lt;&gt;""),"-")</f>
        <v/>
      </c>
      <c r="AU54" s="122" t="str" cm="1">
        <f t="array" ref="AU54">_xlfn.IFS(AND($X54&lt;&gt;"",AI54&lt;&gt;""),ABS($X54-AI54),AND($X54="",AI54=""),"",OR($X54&lt;&gt;"",AI54&lt;&gt;""),"-")</f>
        <v/>
      </c>
      <c r="AV54" s="122" t="str" cm="1">
        <f t="array" ref="AV54">_xlfn.IFS(AND($X54&lt;&gt;"",AJ54&lt;&gt;""),ABS($X54-AJ54),AND($X54="",AJ54=""),"",OR($X54&lt;&gt;"",AJ54&lt;&gt;""),"-")</f>
        <v/>
      </c>
      <c r="AW54" s="123" t="str" cm="1">
        <f t="array" ref="AW54">_xlfn.IFS(AND($Y54&lt;&gt;"",Z54&lt;&gt;""),ABS($Y54-Z54),AND($Y54="",Z54=""),"",OR($Y54&lt;&gt;"",Z54&lt;&gt;""),"-")</f>
        <v>-</v>
      </c>
      <c r="AX54" s="122" t="str" cm="1">
        <f t="array" ref="AX54">_xlfn.IFS(AND($Y54&lt;&gt;"",AA54&lt;&gt;""),ABS($Y54-AA54),AND($Y54="",AA54=""),"",OR($Y54&lt;&gt;"",AA54&lt;&gt;""),"-")</f>
        <v>-</v>
      </c>
      <c r="AY54" s="122" t="str" cm="1">
        <f t="array" ref="AY54">_xlfn.IFS(AND($Y54&lt;&gt;"",AB54&lt;&gt;""),ABS($Y54-AB54),AND($Y54="",AB54=""),"",OR($Y54&lt;&gt;"",AB54&lt;&gt;""),"-")</f>
        <v/>
      </c>
      <c r="AZ54" s="122" t="str" cm="1">
        <f t="array" ref="AZ54">_xlfn.IFS(AND($Y54&lt;&gt;"",AC54&lt;&gt;""),ABS($Y54-AC54),AND($Y54="",AC54=""),"",OR($Y54&lt;&gt;"",AC54&lt;&gt;""),"-")</f>
        <v/>
      </c>
      <c r="BA54" s="122" t="str" cm="1">
        <f t="array" ref="BA54">_xlfn.IFS(AND($Y54&lt;&gt;"",AD54&lt;&gt;""),ABS($Y54-AD54),AND($Y54="",AD54=""),"",OR($Y54&lt;&gt;"",AD54&lt;&gt;""),"-")</f>
        <v/>
      </c>
      <c r="BB54" s="122" t="str" cm="1">
        <f t="array" ref="BB54">_xlfn.IFS(AND($Y54&lt;&gt;"",AE54&lt;&gt;""),ABS($Y54-AE54),AND($Y54="",AE54=""),"",OR($Y54&lt;&gt;"",AE54&lt;&gt;""),"-")</f>
        <v/>
      </c>
      <c r="BC54" s="122" t="str" cm="1">
        <f t="array" ref="BC54">_xlfn.IFS(AND($Y54&lt;&gt;"",AF54&lt;&gt;""),ABS($Y54-AF54),AND($Y54="",AF54=""),"",OR($Y54&lt;&gt;"",AF54&lt;&gt;""),"-")</f>
        <v/>
      </c>
      <c r="BD54" s="122" t="str" cm="1">
        <f t="array" ref="BD54">_xlfn.IFS(AND($Y54&lt;&gt;"",AG54&lt;&gt;""),ABS($Y54-AG54),AND($Y54="",AG54=""),"",OR($Y54&lt;&gt;"",AG54&lt;&gt;""),"-")</f>
        <v/>
      </c>
      <c r="BE54" s="122" t="str" cm="1">
        <f t="array" ref="BE54">_xlfn.IFS(AND($Y54&lt;&gt;"",AH54&lt;&gt;""),ABS($Y54-AH54),AND($Y54="",AH54=""),"",OR($Y54&lt;&gt;"",AH54&lt;&gt;""),"-")</f>
        <v/>
      </c>
      <c r="BF54" s="122" t="str" cm="1">
        <f t="array" ref="BF54">_xlfn.IFS(AND($Y54&lt;&gt;"",AI54&lt;&gt;""),ABS($Y54-AI54),AND($Y54="",AI54=""),"",OR($Y54&lt;&gt;"",AI54&lt;&gt;""),"-")</f>
        <v/>
      </c>
      <c r="BG54" s="122" t="str" cm="1">
        <f t="array" ref="BG54">_xlfn.IFS(AND($Y54&lt;&gt;"",AJ54&lt;&gt;""),ABS($Y54-AJ54),AND($Y54="",AJ54=""),"",OR($Y54&lt;&gt;"",AJ54&lt;&gt;""),"-")</f>
        <v/>
      </c>
      <c r="BH54" s="121" cm="1">
        <f t="array" ref="BH54">_xlfn.IFS(AND($Z54&lt;&gt;"",AA54&lt;&gt;""),ABS($Z54-AA54),AND($Z54="",AA54=""),"",OR($Z54&lt;&gt;"",AA54&lt;&gt;""),"-")</f>
        <v>0</v>
      </c>
      <c r="BI54" s="120" t="str" cm="1">
        <f t="array" ref="BI54">_xlfn.IFS(AND($Z54&lt;&gt;"",AB54&lt;&gt;""),ABS($Z54-AB54),AND($Z54="",AB54=""),"",OR($Z54&lt;&gt;"",AB54&lt;&gt;""),"-")</f>
        <v>-</v>
      </c>
      <c r="BJ54" s="120" t="str" cm="1">
        <f t="array" ref="BJ54">_xlfn.IFS(AND($Z54&lt;&gt;"",AC54&lt;&gt;""),ABS($Z54-AC54),AND($Z54="",AC54=""),"",OR($Z54&lt;&gt;"",AC54&lt;&gt;""),"-")</f>
        <v>-</v>
      </c>
      <c r="BK54" s="120" t="str" cm="1">
        <f t="array" ref="BK54">_xlfn.IFS(AND($Z54&lt;&gt;"",AD54&lt;&gt;""),ABS($Z54-AD54),AND($Z54="",AD54=""),"",OR($Z54&lt;&gt;"",AD54&lt;&gt;""),"-")</f>
        <v>-</v>
      </c>
      <c r="BL54" s="120" t="str" cm="1">
        <f t="array" ref="BL54">_xlfn.IFS(AND($Z54&lt;&gt;"",AE54&lt;&gt;""),ABS($Z54-AE54),AND($Z54="",AE54=""),"",OR($Z54&lt;&gt;"",AE54&lt;&gt;""),"-")</f>
        <v>-</v>
      </c>
      <c r="BM54" s="120" t="str" cm="1">
        <f t="array" ref="BM54">_xlfn.IFS(AND($Z54&lt;&gt;"",AF54&lt;&gt;""),ABS($Z54-AF54),AND($Z54="",AF54=""),"",OR($Z54&lt;&gt;"",AF54&lt;&gt;""),"-")</f>
        <v>-</v>
      </c>
      <c r="BN54" s="120" t="str" cm="1">
        <f t="array" ref="BN54">_xlfn.IFS(AND($Z54&lt;&gt;"",AG54&lt;&gt;""),ABS($Z54-AG54),AND($Z54="",AG54=""),"",OR($Z54&lt;&gt;"",AG54&lt;&gt;""),"-")</f>
        <v>-</v>
      </c>
      <c r="BO54" s="120" t="str" cm="1">
        <f t="array" ref="BO54">_xlfn.IFS(AND($Z54&lt;&gt;"",AH54&lt;&gt;""),ABS($Z54-AH54),AND($Z54="",AH54=""),"",OR($Z54&lt;&gt;"",AH54&lt;&gt;""),"-")</f>
        <v>-</v>
      </c>
      <c r="BP54" s="120" t="str" cm="1">
        <f t="array" ref="BP54">_xlfn.IFS(AND($Z54&lt;&gt;"",AI54&lt;&gt;""),ABS($Z54-AI54),AND($Z54="",AI54=""),"",OR($Z54&lt;&gt;"",AI54&lt;&gt;""),"-")</f>
        <v>-</v>
      </c>
      <c r="BQ54" s="120" t="str" cm="1">
        <f t="array" ref="BQ54">_xlfn.IFS(AND($Z54&lt;&gt;"",AJ54&lt;&gt;""),ABS($Z54-AJ54),AND($Z54="",AJ54=""),"",OR($Z54&lt;&gt;"",AJ54&lt;&gt;""),"-")</f>
        <v>-</v>
      </c>
      <c r="BR54" s="121" t="str" cm="1">
        <f t="array" ref="BR54">_xlfn.IFS(AND($AA54&lt;&gt;"",AB54&lt;&gt;""),ABS($AA54-AB54),AND($AA54="",AB54=""),"",OR($AA54&lt;&gt;"",AB54&lt;&gt;""),"-")</f>
        <v>-</v>
      </c>
      <c r="BS54" s="120" t="str" cm="1">
        <f t="array" ref="BS54">_xlfn.IFS(AND($AA54&lt;&gt;"",AC54&lt;&gt;""),ABS($AA54-AC54),AND($AA54="",AC54=""),"",OR($AA54&lt;&gt;"",AC54&lt;&gt;""),"-")</f>
        <v>-</v>
      </c>
      <c r="BT54" s="120" t="str" cm="1">
        <f t="array" ref="BT54">_xlfn.IFS(AND($AA54&lt;&gt;"",AD54&lt;&gt;""),ABS($AA54-AD54),AND($AA54="",AD54=""),"",OR($AA54&lt;&gt;"",AD54&lt;&gt;""),"-")</f>
        <v>-</v>
      </c>
      <c r="BU54" s="120" t="str" cm="1">
        <f t="array" ref="BU54">_xlfn.IFS(AND($AA54&lt;&gt;"",AE54&lt;&gt;""),ABS($AA54-AE54),AND($AA54="",AE54=""),"",OR($AA54&lt;&gt;"",AE54&lt;&gt;""),"-")</f>
        <v>-</v>
      </c>
      <c r="BV54" s="120" t="str" cm="1">
        <f t="array" ref="BV54">_xlfn.IFS(AND($AA54&lt;&gt;"",AF54&lt;&gt;""),ABS($AA54-AF54),AND($AA54="",AF54=""),"",OR($AA54&lt;&gt;"",AF54&lt;&gt;""),"-")</f>
        <v>-</v>
      </c>
      <c r="BW54" s="120" t="str" cm="1">
        <f t="array" ref="BW54">_xlfn.IFS(AND($AA54&lt;&gt;"",AG54&lt;&gt;""),ABS($AA54-AG54),AND($AA54="",AG54=""),"",OR($AA54&lt;&gt;"",AG54&lt;&gt;""),"-")</f>
        <v>-</v>
      </c>
      <c r="BX54" s="120" t="str" cm="1">
        <f t="array" ref="BX54">_xlfn.IFS(AND($AA54&lt;&gt;"",AH54&lt;&gt;""),ABS($AA54-AH54),AND($AA54="",AH54=""),"",OR($AA54&lt;&gt;"",AH54&lt;&gt;""),"-")</f>
        <v>-</v>
      </c>
      <c r="BY54" s="120" t="str" cm="1">
        <f t="array" ref="BY54">_xlfn.IFS(AND($AA54&lt;&gt;"",AI54&lt;&gt;""),ABS($AA54-AI54),AND($AA54="",AI54=""),"",OR($AA54&lt;&gt;"",AI54&lt;&gt;""),"-")</f>
        <v>-</v>
      </c>
      <c r="BZ54" s="120" t="str" cm="1">
        <f t="array" ref="BZ54">_xlfn.IFS(AND($AA54&lt;&gt;"",AJ54&lt;&gt;""),ABS($AA54-AJ54),AND($AA54="",AJ54=""),"",OR($AA54&lt;&gt;"",AJ54&lt;&gt;""),"-")</f>
        <v>-</v>
      </c>
      <c r="CA54" s="121" t="str" cm="1">
        <f t="array" ref="CA54">_xlfn.IFS(AND($AB54&lt;&gt;"",AC54&lt;&gt;""),ABS($AB54-AC54),AND($AB54="",AC54=""),"",OR($AB54&lt;&gt;"",AC54&lt;&gt;""),"-")</f>
        <v/>
      </c>
      <c r="CB54" s="120" t="str" cm="1">
        <f t="array" ref="CB54">_xlfn.IFS(AND($AB54&lt;&gt;"",AD54&lt;&gt;""),ABS($AB54-AD54),AND($AB54="",AD54=""),"",OR($AB54&lt;&gt;"",AD54&lt;&gt;""),"-")</f>
        <v/>
      </c>
      <c r="CC54" s="120" t="str" cm="1">
        <f t="array" ref="CC54">_xlfn.IFS(AND($AB54&lt;&gt;"",AE54&lt;&gt;""),ABS($AB54-AE54),AND($AB54="",AE54=""),"",OR($AB54&lt;&gt;"",AE54&lt;&gt;""),"-")</f>
        <v/>
      </c>
      <c r="CD54" s="120" t="str" cm="1">
        <f t="array" ref="CD54">_xlfn.IFS(AND($AB54&lt;&gt;"",AF54&lt;&gt;""),ABS($AB54-AF54),AND($AB54="",AF54=""),"",OR($AB54&lt;&gt;"",AF54&lt;&gt;""),"-")</f>
        <v/>
      </c>
      <c r="CE54" s="120" t="str" cm="1">
        <f t="array" ref="CE54">_xlfn.IFS(AND($AB54&lt;&gt;"",AG54&lt;&gt;""),ABS($AB54-AG54),AND($AB54="",AG54=""),"",OR($AB54&lt;&gt;"",AG54&lt;&gt;""),"-")</f>
        <v/>
      </c>
      <c r="CF54" s="120" t="str" cm="1">
        <f t="array" ref="CF54">_xlfn.IFS(AND($AB54&lt;&gt;"",AH54&lt;&gt;""),ABS($AB54-AH54),AND($AB54="",AH54=""),"",OR($AB54&lt;&gt;"",AH54&lt;&gt;""),"-")</f>
        <v/>
      </c>
      <c r="CG54" s="120" t="str" cm="1">
        <f t="array" ref="CG54">_xlfn.IFS(AND($AB54&lt;&gt;"",AI54&lt;&gt;""),ABS($AB54-AI54),AND($AB54="",AI54=""),"",OR($AB54&lt;&gt;"",AI54&lt;&gt;""),"-")</f>
        <v/>
      </c>
      <c r="CH54" s="120" t="str" cm="1">
        <f t="array" ref="CH54">_xlfn.IFS(AND($AB54&lt;&gt;"",AJ54&lt;&gt;""),ABS($AB54-AJ54),AND($AB54="",AJ54=""),"",OR($AB54&lt;&gt;"",AJ54&lt;&gt;""),"-")</f>
        <v/>
      </c>
      <c r="CI54" s="121" t="str" cm="1">
        <f t="array" ref="CI54">_xlfn.IFS(AND($AC54&lt;&gt;"",AD54&lt;&gt;""),ABS($AC54-AD54),AND($AC54="",AD54=""),"",OR($AC54&lt;&gt;"",AD54&lt;&gt;""),"-")</f>
        <v/>
      </c>
      <c r="CJ54" s="120" t="str" cm="1">
        <f t="array" ref="CJ54">_xlfn.IFS(AND($AC54&lt;&gt;"",AE54&lt;&gt;""),ABS($AC54-AE54),AND($AC54="",AE54=""),"",OR($AC54&lt;&gt;"",AE54&lt;&gt;""),"-")</f>
        <v/>
      </c>
      <c r="CK54" s="120" t="str" cm="1">
        <f t="array" ref="CK54">_xlfn.IFS(AND($AC54&lt;&gt;"",AF54&lt;&gt;""),ABS($AC54-AF54),AND($AC54="",AF54=""),"",OR($AC54&lt;&gt;"",AF54&lt;&gt;""),"-")</f>
        <v/>
      </c>
      <c r="CL54" s="120" t="str" cm="1">
        <f t="array" ref="CL54">_xlfn.IFS(AND($AC54&lt;&gt;"",AG54&lt;&gt;""),ABS($AC54-AG54),AND($AC54="",AG54=""),"",OR($AC54&lt;&gt;"",AG54&lt;&gt;""),"-")</f>
        <v/>
      </c>
      <c r="CM54" s="120" t="str" cm="1">
        <f t="array" ref="CM54">_xlfn.IFS(AND($AC54&lt;&gt;"",AH54&lt;&gt;""),ABS($AC54-AH54),AND($AC54="",AH54=""),"",OR($AC54&lt;&gt;"",AH54&lt;&gt;""),"-")</f>
        <v/>
      </c>
      <c r="CN54" s="120" t="str" cm="1">
        <f t="array" ref="CN54">_xlfn.IFS(AND($AC54&lt;&gt;"",AI54&lt;&gt;""),ABS($AC54-AI54),AND($AC54="",AI54=""),"",OR($AC54&lt;&gt;"",AI54&lt;&gt;""),"-")</f>
        <v/>
      </c>
      <c r="CO54" s="120" t="str" cm="1">
        <f t="array" ref="CO54">_xlfn.IFS(AND($AC54&lt;&gt;"",AJ54&lt;&gt;""),ABS($AC54-AJ54),AND($AC54="",AJ54=""),"",OR($AC54&lt;&gt;"",AJ54&lt;&gt;""),"-")</f>
        <v/>
      </c>
      <c r="CP54" s="121" t="str" cm="1">
        <f t="array" ref="CP54">_xlfn.IFS(AND($AD54&lt;&gt;"",AE54&lt;&gt;""),ABS($AD54-AE54),AND($AD54="",AE54=""),"",OR($AD54&lt;&gt;"",AE54&lt;&gt;""),"-")</f>
        <v/>
      </c>
      <c r="CQ54" s="120" t="str" cm="1">
        <f t="array" ref="CQ54">_xlfn.IFS(AND($AD54&lt;&gt;"",AF54&lt;&gt;""),ABS($AD54-AF54),AND($AD54="",AF54=""),"",OR($AD54&lt;&gt;"",AF54&lt;&gt;""),"-")</f>
        <v/>
      </c>
      <c r="CR54" s="120" t="str" cm="1">
        <f t="array" ref="CR54">_xlfn.IFS(AND($AD54&lt;&gt;"",AG54&lt;&gt;""),ABS($AD54-AG54),AND($AD54="",AG54=""),"",OR($AD54&lt;&gt;"",AG54&lt;&gt;""),"-")</f>
        <v/>
      </c>
      <c r="CS54" s="120" t="str" cm="1">
        <f t="array" ref="CS54">_xlfn.IFS(AND($AD54&lt;&gt;"",AH54&lt;&gt;""),ABS($AD54-AH54),AND($AD54="",AH54=""),"",OR($AD54&lt;&gt;"",AH54&lt;&gt;""),"-")</f>
        <v/>
      </c>
      <c r="CT54" s="120" t="str" cm="1">
        <f t="array" ref="CT54">_xlfn.IFS(AND($AD54&lt;&gt;"",AI54&lt;&gt;""),ABS($AD54-AI54),AND($AD54="",AI54=""),"",OR($AD54&lt;&gt;"",AI54&lt;&gt;""),"-")</f>
        <v/>
      </c>
      <c r="CU54" s="120" t="str" cm="1">
        <f t="array" ref="CU54">_xlfn.IFS(AND($AD54&lt;&gt;"",AJ54&lt;&gt;""),ABS($AD54-AJ54),AND($AD54="",AJ54=""),"",OR($AD54&lt;&gt;"",AJ54&lt;&gt;""),"-")</f>
        <v/>
      </c>
      <c r="CV54" s="121" t="str" cm="1">
        <f t="array" ref="CV54">_xlfn.IFS(AND($AE54&lt;&gt;"",AF54&lt;&gt;""),ABS($AE54-AF54),AND($AE54="",AF54=""),"",OR($AE54&lt;&gt;"",AF54&lt;&gt;""),"-")</f>
        <v/>
      </c>
      <c r="CW54" s="120" t="str" cm="1">
        <f t="array" ref="CW54">_xlfn.IFS(AND($AE54&lt;&gt;"",AG54&lt;&gt;""),ABS($AE54-AG54),AND($AE54="",AG54=""),"",OR($AE54&lt;&gt;"",AG54&lt;&gt;""),"-")</f>
        <v/>
      </c>
      <c r="CX54" s="120" t="str" cm="1">
        <f t="array" ref="CX54">_xlfn.IFS(AND($AE54&lt;&gt;"",AH54&lt;&gt;""),ABS($AE54-AH54),AND($AE54="",AH54=""),"",OR($AE54&lt;&gt;"",AH54&lt;&gt;""),"-")</f>
        <v/>
      </c>
      <c r="CY54" s="120" t="str" cm="1">
        <f t="array" ref="CY54">_xlfn.IFS(AND($AE54&lt;&gt;"",AI54&lt;&gt;""),ABS($AE54-AI54),AND($AE54="",AI54=""),"",OR($AE54&lt;&gt;"",AI54&lt;&gt;""),"-")</f>
        <v/>
      </c>
      <c r="CZ54" s="120" t="str" cm="1">
        <f t="array" ref="CZ54">_xlfn.IFS(AND($AE54&lt;&gt;"",AJ54&lt;&gt;""),ABS($AE54-AJ54),AND($AE54="",AJ54=""),"",OR($AE54&lt;&gt;"",AJ54&lt;&gt;""),"-")</f>
        <v/>
      </c>
      <c r="DA54" s="121" t="str" cm="1">
        <f t="array" ref="DA54">_xlfn.IFS(AND($AF54&lt;&gt;"",AG54&lt;&gt;""),ABS($AF54-AG54),AND($AF54="",AG54=""),"",OR($AF54&lt;&gt;"",AG54&lt;&gt;""),"-")</f>
        <v/>
      </c>
      <c r="DB54" s="120" t="str" cm="1">
        <f t="array" ref="DB54">_xlfn.IFS(AND($AF54&lt;&gt;"",AH54&lt;&gt;""),ABS($AF54-AH54),AND($AF54="",AH54=""),"",OR($AF54&lt;&gt;"",AH54&lt;&gt;""),"-")</f>
        <v/>
      </c>
      <c r="DC54" s="120" t="str" cm="1">
        <f t="array" ref="DC54">_xlfn.IFS(AND($AF54&lt;&gt;"",AI54&lt;&gt;""),ABS($AF54-AI54),AND($AF54="",AI54=""),"",OR($AF54&lt;&gt;"",AI54&lt;&gt;""),"-")</f>
        <v/>
      </c>
      <c r="DD54" s="120" t="str" cm="1">
        <f t="array" ref="DD54">_xlfn.IFS(AND($AF54&lt;&gt;"",AJ54&lt;&gt;""),ABS($AF54-AJ54),AND($AF54="",AJ54=""),"",OR($AF54&lt;&gt;"",AJ54&lt;&gt;""),"-")</f>
        <v/>
      </c>
      <c r="DE54" s="121" t="str" cm="1">
        <f t="array" ref="DE54">_xlfn.IFS(AND($AG54&lt;&gt;"",AH54&lt;&gt;""),ABS($AG54-AH54),AND($AG54="",AH54=""),"",OR($AG54&lt;&gt;"",AH54&lt;&gt;""),"-")</f>
        <v/>
      </c>
      <c r="DF54" s="120" t="str" cm="1">
        <f t="array" ref="DF54">_xlfn.IFS(AND($AG54&lt;&gt;"",AI54&lt;&gt;""),ABS($AG54-AI54),AND($AG54="",AI54=""),"",OR($AG54&lt;&gt;"",AI54&lt;&gt;""),"-")</f>
        <v/>
      </c>
      <c r="DG54" s="120" t="str" cm="1">
        <f t="array" ref="DG54">_xlfn.IFS(AND($AG54&lt;&gt;"",AJ54&lt;&gt;""),ABS($AG54-AJ54),AND($AG54="",AJ54=""),"",OR($AG54&lt;&gt;"",AJ54&lt;&gt;""),"-")</f>
        <v/>
      </c>
      <c r="DH54" s="121" t="str" cm="1">
        <f t="array" ref="DH54">_xlfn.IFS(AND($AH54&lt;&gt;"",AI54&lt;&gt;""),ABS($AH54-AI54),AND($AH54="",AI54=""),"",OR($AH54&lt;&gt;"",AI54&lt;&gt;""),"-")</f>
        <v/>
      </c>
      <c r="DI54" s="120" t="str" cm="1">
        <f t="array" ref="DI54">_xlfn.IFS(AND($AH54&lt;&gt;"",AJ54&lt;&gt;""),ABS($AH54-AJ54),AND($AH54="",AJ54=""),"",OR($AH54&lt;&gt;"",AJ54&lt;&gt;""),"-")</f>
        <v/>
      </c>
      <c r="DJ54" s="121" t="str" cm="1">
        <f t="array" ref="DJ54">_xlfn.IFS(AND($AI54&lt;&gt;"",AJ54&lt;&gt;""),ABS($AI54-AJ54),AND($AI54="",AJ54=""),"",OR($AI54&lt;&gt;"",AJ54&lt;&gt;""),"-")</f>
        <v/>
      </c>
    </row>
    <row r="55" spans="1:114" x14ac:dyDescent="0.2">
      <c r="A55" s="120" t="str">
        <f t="shared" si="9"/>
        <v>ok</v>
      </c>
      <c r="B55" s="186">
        <f t="shared" si="10"/>
        <v>0</v>
      </c>
      <c r="C55" s="186">
        <f t="shared" si="11"/>
        <v>100</v>
      </c>
      <c r="D55" s="186">
        <f t="shared" si="12"/>
        <v>0</v>
      </c>
      <c r="E55" s="263">
        <f t="shared" si="13"/>
        <v>9</v>
      </c>
      <c r="F55" s="186">
        <f t="shared" si="14"/>
        <v>9</v>
      </c>
      <c r="G55" s="186">
        <f t="shared" si="15"/>
        <v>100</v>
      </c>
      <c r="H55" s="262" t="str">
        <f t="shared" si="16"/>
        <v/>
      </c>
      <c r="I55" s="187" t="str">
        <f t="shared" si="17"/>
        <v>I</v>
      </c>
      <c r="J55" s="260" t="s">
        <v>98</v>
      </c>
      <c r="K55" s="259" t="str">
        <f>VLOOKUP($J55,Merged_couplings!$B:$BU,MATCH(K$1,Merged_couplings!$B$1:$BU$1,0),FALSE)</f>
        <v>---</v>
      </c>
      <c r="L55" s="258" t="str">
        <f>VLOOKUP($J55,Merged_couplings!$B:$BU,MATCH(L$1,Merged_couplings!$B$1:$BU$1,0),FALSE)</f>
        <v>---</v>
      </c>
      <c r="M55" s="258" t="str">
        <f>VLOOKUP($J55,Merged_couplings!$B:$BU,MATCH(M$1,Merged_couplings!$B$1:$BU$1,0),FALSE)</f>
        <v>-IG</v>
      </c>
      <c r="N55" s="258" t="str">
        <f>VLOOKUP($J55,Merged_couplings!$B:$BU,MATCH(N$1,Merged_couplings!$B$1:$BU$1,0),FALSE)</f>
        <v>-IG</v>
      </c>
      <c r="O55" s="258" t="str">
        <f>VLOOKUP($J55,Merged_couplings!$B:$BU,MATCH(O$1,Merged_couplings!$B$1:$BU$1,0),FALSE)</f>
        <v>-IG</v>
      </c>
      <c r="P55" s="258" t="str">
        <f>VLOOKUP($J55,Merged_couplings!$B:$BU,MATCH(P$1,Merged_couplings!$B$1:$BU$1,0),FALSE)</f>
        <v>-IG</v>
      </c>
      <c r="Q55" s="258" t="str">
        <f>VLOOKUP($J55,Merged_couplings!$B:$BU,MATCH(Q$1,Merged_couplings!$B$1:$BU$1,0),FALSE)</f>
        <v>-IG</v>
      </c>
      <c r="R55" s="258" t="str">
        <f>VLOOKUP($J55,Merged_couplings!$B:$BU,MATCH(R$1,Merged_couplings!$B$1:$BU$1,0),FALSE)</f>
        <v>-IG</v>
      </c>
      <c r="S55" s="258" t="str">
        <f>VLOOKUP($J55,Merged_couplings!$B:$BU,MATCH(S$1,Merged_couplings!$B$1:$BU$1,0),FALSE)</f>
        <v>-IG</v>
      </c>
      <c r="T55" s="258" t="str">
        <f>VLOOKUP($J55,Merged_couplings!$B:$BU,MATCH(T$1,Merged_couplings!$B$1:$BU$1,0),FALSE)</f>
        <v>-IG</v>
      </c>
      <c r="U55" s="258" t="str">
        <f>VLOOKUP($J55,Merged_couplings!$B:$BU,MATCH(U$1,Merged_couplings!$B$1:$BU$1,0),FALSE)</f>
        <v>-IG</v>
      </c>
      <c r="V55" s="258" t="str">
        <f>VLOOKUP($J55,Merged_couplings!$B:$BU,MATCH(V$1,Merged_couplings!$B$1:$BU$1,0),FALSE)</f>
        <v>-I-</v>
      </c>
      <c r="W55" s="258" t="str">
        <f>VLOOKUP($J55,Merged_couplings!$B:$BU,MATCH(W$1,Merged_couplings!$B$1:$BU$1,0),FALSE)</f>
        <v>-I-</v>
      </c>
      <c r="X55" s="121" t="str">
        <f>_xlfn.IFNA(VLOOKUP($J55,Merged_couplings!$B:$R,MATCH(X$1,Merged_couplings!$B$1:$R$1,0),FALSE),"")</f>
        <v/>
      </c>
      <c r="Y55" s="120" t="str">
        <f>_xlfn.IFNA(VLOOKUP($J55,Merged_couplings!$B:$R,MATCH(Y$1,Merged_couplings!$B$1:$R$1,0),FALSE),"")</f>
        <v/>
      </c>
      <c r="Z55" s="120">
        <f>_xlfn.IFNA(VLOOKUP($J55,Merged_couplings!$B:$R,MATCH(Z$1,Merged_couplings!$B$1:$R$1,0),FALSE),"")</f>
        <v>8.3238653779320764</v>
      </c>
      <c r="AA55" s="120">
        <f>_xlfn.IFNA(VLOOKUP($J55,Merged_couplings!$B:$R,MATCH(AA$1,Merged_couplings!$B$1:$R$1,0),FALSE),"")</f>
        <v>8.3238653779320764</v>
      </c>
      <c r="AB55" s="120">
        <f>_xlfn.IFNA(VLOOKUP($J55,Merged_couplings!$B:$R,MATCH(AB$1,Merged_couplings!$B$1:$R$1,0),FALSE),"")</f>
        <v>8.0799200896176426</v>
      </c>
      <c r="AC55" s="120">
        <f>_xlfn.IFNA(VLOOKUP($J55,Merged_couplings!$B:$R,MATCH(AC$1,Merged_couplings!$B$1:$R$1,0),FALSE),"")</f>
        <v>8.0799200896176426</v>
      </c>
      <c r="AD55" s="120">
        <f>_xlfn.IFNA(VLOOKUP($J55,Merged_couplings!$B:$R,MATCH(AD$1,Merged_couplings!$B$1:$R$1,0),FALSE),"")</f>
        <v>8.1366635770768951</v>
      </c>
      <c r="AE55" s="120">
        <f>_xlfn.IFNA(VLOOKUP($J55,Merged_couplings!$B:$R,MATCH(AE$1,Merged_couplings!$B$1:$R$1,0),FALSE),"")</f>
        <v>7.9558947942723162</v>
      </c>
      <c r="AF55" s="120">
        <f>_xlfn.IFNA(VLOOKUP($J55,Merged_couplings!$B:$R,MATCH(AF$1,Merged_couplings!$B$1:$R$1,0),FALSE),"")</f>
        <v>7.9558947942723162</v>
      </c>
      <c r="AG55" s="120">
        <f>_xlfn.IFNA(VLOOKUP($J55,Merged_couplings!$B:$R,MATCH(AG$1,Merged_couplings!$B$1:$R$1,0),FALSE),"")</f>
        <v>9.3769471054848932</v>
      </c>
      <c r="AH55" s="120">
        <f>_xlfn.IFNA(VLOOKUP($J55,Merged_couplings!$B:$R,MATCH(AH$1,Merged_couplings!$B$1:$R$1,0),FALSE),"")</f>
        <v>7.088204554442008</v>
      </c>
      <c r="AI55" s="120" t="str">
        <f>_xlfn.IFNA(VLOOKUP($J55,Merged_couplings!$B:$R,MATCH(AI$1,Merged_couplings!$B$1:$R$1,0),FALSE),"")</f>
        <v/>
      </c>
      <c r="AJ55" s="120" t="str">
        <f>_xlfn.IFNA(VLOOKUP($J55,Merged_couplings!$B:$R,MATCH(AJ$1,Merged_couplings!$B$1:$R$1,0),FALSE),"")</f>
        <v/>
      </c>
      <c r="AK55" s="123" t="str" cm="1">
        <f t="array" ref="AK55">_xlfn.IFS(AND($X55&lt;&gt;"",Y55&lt;&gt;""),ABS($X55-Y55),AND($X55="",Y55=""),"",OR($X55&lt;&gt;"",Y55&lt;&gt;""),"-")</f>
        <v/>
      </c>
      <c r="AL55" s="122" t="str" cm="1">
        <f t="array" ref="AL55">_xlfn.IFS(AND($X55&lt;&gt;"",Z55&lt;&gt;""),ABS($X55-Z55),AND($X55="",Z55=""),"",OR($X55&lt;&gt;"",Z55&lt;&gt;""),"-")</f>
        <v>-</v>
      </c>
      <c r="AM55" s="122" t="str" cm="1">
        <f t="array" ref="AM55">_xlfn.IFS(AND($X55&lt;&gt;"",AA55&lt;&gt;""),ABS($X55-AA55),AND($X55="",AA55=""),"",OR($X55&lt;&gt;"",AA55&lt;&gt;""),"-")</f>
        <v>-</v>
      </c>
      <c r="AN55" s="122" t="str" cm="1">
        <f t="array" ref="AN55">_xlfn.IFS(AND($X55&lt;&gt;"",AB55&lt;&gt;""),ABS($X55-AB55),AND($X55="",AB55=""),"",OR($X55&lt;&gt;"",AB55&lt;&gt;""),"-")</f>
        <v>-</v>
      </c>
      <c r="AO55" s="122" t="str" cm="1">
        <f t="array" ref="AO55">_xlfn.IFS(AND($X55&lt;&gt;"",AC55&lt;&gt;""),ABS($X55-AC55),AND($X55="",AC55=""),"",OR($X55&lt;&gt;"",AC55&lt;&gt;""),"-")</f>
        <v>-</v>
      </c>
      <c r="AP55" s="122" t="str" cm="1">
        <f t="array" ref="AP55">_xlfn.IFS(AND($X55&lt;&gt;"",AD55&lt;&gt;""),ABS($X55-AD55),AND($X55="",AD55=""),"",OR($X55&lt;&gt;"",AD55&lt;&gt;""),"-")</f>
        <v>-</v>
      </c>
      <c r="AQ55" s="122" t="str" cm="1">
        <f t="array" ref="AQ55">_xlfn.IFS(AND($X55&lt;&gt;"",AE55&lt;&gt;""),ABS($X55-AE55),AND($X55="",AE55=""),"",OR($X55&lt;&gt;"",AE55&lt;&gt;""),"-")</f>
        <v>-</v>
      </c>
      <c r="AR55" s="122" t="str" cm="1">
        <f t="array" ref="AR55">_xlfn.IFS(AND($X55&lt;&gt;"",AF55&lt;&gt;""),ABS($X55-AF55),AND($X55="",AF55=""),"",OR($X55&lt;&gt;"",AF55&lt;&gt;""),"-")</f>
        <v>-</v>
      </c>
      <c r="AS55" s="122" t="str" cm="1">
        <f t="array" ref="AS55">_xlfn.IFS(AND($X55&lt;&gt;"",AG55&lt;&gt;""),ABS($X55-AG55),AND($X55="",AG55=""),"",OR($X55&lt;&gt;"",AG55&lt;&gt;""),"-")</f>
        <v>-</v>
      </c>
      <c r="AT55" s="122" t="str" cm="1">
        <f t="array" ref="AT55">_xlfn.IFS(AND($X55&lt;&gt;"",AH55&lt;&gt;""),ABS($X55-AH55),AND($X55="",AH55=""),"",OR($X55&lt;&gt;"",AH55&lt;&gt;""),"-")</f>
        <v>-</v>
      </c>
      <c r="AU55" s="122" t="str" cm="1">
        <f t="array" ref="AU55">_xlfn.IFS(AND($X55&lt;&gt;"",AI55&lt;&gt;""),ABS($X55-AI55),AND($X55="",AI55=""),"",OR($X55&lt;&gt;"",AI55&lt;&gt;""),"-")</f>
        <v/>
      </c>
      <c r="AV55" s="122" t="str" cm="1">
        <f t="array" ref="AV55">_xlfn.IFS(AND($X55&lt;&gt;"",AJ55&lt;&gt;""),ABS($X55-AJ55),AND($X55="",AJ55=""),"",OR($X55&lt;&gt;"",AJ55&lt;&gt;""),"-")</f>
        <v/>
      </c>
      <c r="AW55" s="123" t="str" cm="1">
        <f t="array" ref="AW55">_xlfn.IFS(AND($Y55&lt;&gt;"",Z55&lt;&gt;""),ABS($Y55-Z55),AND($Y55="",Z55=""),"",OR($Y55&lt;&gt;"",Z55&lt;&gt;""),"-")</f>
        <v>-</v>
      </c>
      <c r="AX55" s="122" t="str" cm="1">
        <f t="array" ref="AX55">_xlfn.IFS(AND($Y55&lt;&gt;"",AA55&lt;&gt;""),ABS($Y55-AA55),AND($Y55="",AA55=""),"",OR($Y55&lt;&gt;"",AA55&lt;&gt;""),"-")</f>
        <v>-</v>
      </c>
      <c r="AY55" s="122" t="str" cm="1">
        <f t="array" ref="AY55">_xlfn.IFS(AND($Y55&lt;&gt;"",AB55&lt;&gt;""),ABS($Y55-AB55),AND($Y55="",AB55=""),"",OR($Y55&lt;&gt;"",AB55&lt;&gt;""),"-")</f>
        <v>-</v>
      </c>
      <c r="AZ55" s="122" t="str" cm="1">
        <f t="array" ref="AZ55">_xlfn.IFS(AND($Y55&lt;&gt;"",AC55&lt;&gt;""),ABS($Y55-AC55),AND($Y55="",AC55=""),"",OR($Y55&lt;&gt;"",AC55&lt;&gt;""),"-")</f>
        <v>-</v>
      </c>
      <c r="BA55" s="122" t="str" cm="1">
        <f t="array" ref="BA55">_xlfn.IFS(AND($Y55&lt;&gt;"",AD55&lt;&gt;""),ABS($Y55-AD55),AND($Y55="",AD55=""),"",OR($Y55&lt;&gt;"",AD55&lt;&gt;""),"-")</f>
        <v>-</v>
      </c>
      <c r="BB55" s="122" t="str" cm="1">
        <f t="array" ref="BB55">_xlfn.IFS(AND($Y55&lt;&gt;"",AE55&lt;&gt;""),ABS($Y55-AE55),AND($Y55="",AE55=""),"",OR($Y55&lt;&gt;"",AE55&lt;&gt;""),"-")</f>
        <v>-</v>
      </c>
      <c r="BC55" s="122" t="str" cm="1">
        <f t="array" ref="BC55">_xlfn.IFS(AND($Y55&lt;&gt;"",AF55&lt;&gt;""),ABS($Y55-AF55),AND($Y55="",AF55=""),"",OR($Y55&lt;&gt;"",AF55&lt;&gt;""),"-")</f>
        <v>-</v>
      </c>
      <c r="BD55" s="122" t="str" cm="1">
        <f t="array" ref="BD55">_xlfn.IFS(AND($Y55&lt;&gt;"",AG55&lt;&gt;""),ABS($Y55-AG55),AND($Y55="",AG55=""),"",OR($Y55&lt;&gt;"",AG55&lt;&gt;""),"-")</f>
        <v>-</v>
      </c>
      <c r="BE55" s="122" t="str" cm="1">
        <f t="array" ref="BE55">_xlfn.IFS(AND($Y55&lt;&gt;"",AH55&lt;&gt;""),ABS($Y55-AH55),AND($Y55="",AH55=""),"",OR($Y55&lt;&gt;"",AH55&lt;&gt;""),"-")</f>
        <v>-</v>
      </c>
      <c r="BF55" s="122" t="str" cm="1">
        <f t="array" ref="BF55">_xlfn.IFS(AND($Y55&lt;&gt;"",AI55&lt;&gt;""),ABS($Y55-AI55),AND($Y55="",AI55=""),"",OR($Y55&lt;&gt;"",AI55&lt;&gt;""),"-")</f>
        <v/>
      </c>
      <c r="BG55" s="122" t="str" cm="1">
        <f t="array" ref="BG55">_xlfn.IFS(AND($Y55&lt;&gt;"",AJ55&lt;&gt;""),ABS($Y55-AJ55),AND($Y55="",AJ55=""),"",OR($Y55&lt;&gt;"",AJ55&lt;&gt;""),"-")</f>
        <v/>
      </c>
      <c r="BH55" s="121" cm="1">
        <f t="array" ref="BH55">_xlfn.IFS(AND($Z55&lt;&gt;"",AA55&lt;&gt;""),ABS($Z55-AA55),AND($Z55="",AA55=""),"",OR($Z55&lt;&gt;"",AA55&lt;&gt;""),"-")</f>
        <v>0</v>
      </c>
      <c r="BI55" s="120" cm="1">
        <f t="array" ref="BI55">_xlfn.IFS(AND($Z55&lt;&gt;"",AB55&lt;&gt;""),ABS($Z55-AB55),AND($Z55="",AB55=""),"",OR($Z55&lt;&gt;"",AB55&lt;&gt;""),"-")</f>
        <v>0.24394528831443374</v>
      </c>
      <c r="BJ55" s="120" cm="1">
        <f t="array" ref="BJ55">_xlfn.IFS(AND($Z55&lt;&gt;"",AC55&lt;&gt;""),ABS($Z55-AC55),AND($Z55="",AC55=""),"",OR($Z55&lt;&gt;"",AC55&lt;&gt;""),"-")</f>
        <v>0.24394528831443374</v>
      </c>
      <c r="BK55" s="120" cm="1">
        <f t="array" ref="BK55">_xlfn.IFS(AND($Z55&lt;&gt;"",AD55&lt;&gt;""),ABS($Z55-AD55),AND($Z55="",AD55=""),"",OR($Z55&lt;&gt;"",AD55&lt;&gt;""),"-")</f>
        <v>0.18720180085518123</v>
      </c>
      <c r="BL55" s="120" cm="1">
        <f t="array" ref="BL55">_xlfn.IFS(AND($Z55&lt;&gt;"",AE55&lt;&gt;""),ABS($Z55-AE55),AND($Z55="",AE55=""),"",OR($Z55&lt;&gt;"",AE55&lt;&gt;""),"-")</f>
        <v>0.36797058365976021</v>
      </c>
      <c r="BM55" s="120" cm="1">
        <f t="array" ref="BM55">_xlfn.IFS(AND($Z55&lt;&gt;"",AF55&lt;&gt;""),ABS($Z55-AF55),AND($Z55="",AF55=""),"",OR($Z55&lt;&gt;"",AF55&lt;&gt;""),"-")</f>
        <v>0.36797058365976021</v>
      </c>
      <c r="BN55" s="120" cm="1">
        <f t="array" ref="BN55">_xlfn.IFS(AND($Z55&lt;&gt;"",AG55&lt;&gt;""),ABS($Z55-AG55),AND($Z55="",AG55=""),"",OR($Z55&lt;&gt;"",AG55&lt;&gt;""),"-")</f>
        <v>1.0530817275528168</v>
      </c>
      <c r="BO55" s="120" cm="1">
        <f t="array" ref="BO55">_xlfn.IFS(AND($Z55&lt;&gt;"",AH55&lt;&gt;""),ABS($Z55-AH55),AND($Z55="",AH55=""),"",OR($Z55&lt;&gt;"",AH55&lt;&gt;""),"-")</f>
        <v>1.2356608234900683</v>
      </c>
      <c r="BP55" s="120" t="str" cm="1">
        <f t="array" ref="BP55">_xlfn.IFS(AND($Z55&lt;&gt;"",AI55&lt;&gt;""),ABS($Z55-AI55),AND($Z55="",AI55=""),"",OR($Z55&lt;&gt;"",AI55&lt;&gt;""),"-")</f>
        <v>-</v>
      </c>
      <c r="BQ55" s="120" t="str" cm="1">
        <f t="array" ref="BQ55">_xlfn.IFS(AND($Z55&lt;&gt;"",AJ55&lt;&gt;""),ABS($Z55-AJ55),AND($Z55="",AJ55=""),"",OR($Z55&lt;&gt;"",AJ55&lt;&gt;""),"-")</f>
        <v>-</v>
      </c>
      <c r="BR55" s="121" cm="1">
        <f t="array" ref="BR55">_xlfn.IFS(AND($AA55&lt;&gt;"",AB55&lt;&gt;""),ABS($AA55-AB55),AND($AA55="",AB55=""),"",OR($AA55&lt;&gt;"",AB55&lt;&gt;""),"-")</f>
        <v>0.24394528831443374</v>
      </c>
      <c r="BS55" s="120" cm="1">
        <f t="array" ref="BS55">_xlfn.IFS(AND($AA55&lt;&gt;"",AC55&lt;&gt;""),ABS($AA55-AC55),AND($AA55="",AC55=""),"",OR($AA55&lt;&gt;"",AC55&lt;&gt;""),"-")</f>
        <v>0.24394528831443374</v>
      </c>
      <c r="BT55" s="120" cm="1">
        <f t="array" ref="BT55">_xlfn.IFS(AND($AA55&lt;&gt;"",AD55&lt;&gt;""),ABS($AA55-AD55),AND($AA55="",AD55=""),"",OR($AA55&lt;&gt;"",AD55&lt;&gt;""),"-")</f>
        <v>0.18720180085518123</v>
      </c>
      <c r="BU55" s="120" cm="1">
        <f t="array" ref="BU55">_xlfn.IFS(AND($AA55&lt;&gt;"",AE55&lt;&gt;""),ABS($AA55-AE55),AND($AA55="",AE55=""),"",OR($AA55&lt;&gt;"",AE55&lt;&gt;""),"-")</f>
        <v>0.36797058365976021</v>
      </c>
      <c r="BV55" s="120" cm="1">
        <f t="array" ref="BV55">_xlfn.IFS(AND($AA55&lt;&gt;"",AF55&lt;&gt;""),ABS($AA55-AF55),AND($AA55="",AF55=""),"",OR($AA55&lt;&gt;"",AF55&lt;&gt;""),"-")</f>
        <v>0.36797058365976021</v>
      </c>
      <c r="BW55" s="120" cm="1">
        <f t="array" ref="BW55">_xlfn.IFS(AND($AA55&lt;&gt;"",AG55&lt;&gt;""),ABS($AA55-AG55),AND($AA55="",AG55=""),"",OR($AA55&lt;&gt;"",AG55&lt;&gt;""),"-")</f>
        <v>1.0530817275528168</v>
      </c>
      <c r="BX55" s="120" cm="1">
        <f t="array" ref="BX55">_xlfn.IFS(AND($AA55&lt;&gt;"",AH55&lt;&gt;""),ABS($AA55-AH55),AND($AA55="",AH55=""),"",OR($AA55&lt;&gt;"",AH55&lt;&gt;""),"-")</f>
        <v>1.2356608234900683</v>
      </c>
      <c r="BY55" s="120" t="str" cm="1">
        <f t="array" ref="BY55">_xlfn.IFS(AND($AA55&lt;&gt;"",AI55&lt;&gt;""),ABS($AA55-AI55),AND($AA55="",AI55=""),"",OR($AA55&lt;&gt;"",AI55&lt;&gt;""),"-")</f>
        <v>-</v>
      </c>
      <c r="BZ55" s="120" t="str" cm="1">
        <f t="array" ref="BZ55">_xlfn.IFS(AND($AA55&lt;&gt;"",AJ55&lt;&gt;""),ABS($AA55-AJ55),AND($AA55="",AJ55=""),"",OR($AA55&lt;&gt;"",AJ55&lt;&gt;""),"-")</f>
        <v>-</v>
      </c>
      <c r="CA55" s="121" cm="1">
        <f t="array" ref="CA55">_xlfn.IFS(AND($AB55&lt;&gt;"",AC55&lt;&gt;""),ABS($AB55-AC55),AND($AB55="",AC55=""),"",OR($AB55&lt;&gt;"",AC55&lt;&gt;""),"-")</f>
        <v>0</v>
      </c>
      <c r="CB55" s="120" cm="1">
        <f t="array" ref="CB55">_xlfn.IFS(AND($AB55&lt;&gt;"",AD55&lt;&gt;""),ABS($AB55-AD55),AND($AB55="",AD55=""),"",OR($AB55&lt;&gt;"",AD55&lt;&gt;""),"-")</f>
        <v>5.6743487459252506E-2</v>
      </c>
      <c r="CC55" s="120" cm="1">
        <f t="array" ref="CC55">_xlfn.IFS(AND($AB55&lt;&gt;"",AE55&lt;&gt;""),ABS($AB55-AE55),AND($AB55="",AE55=""),"",OR($AB55&lt;&gt;"",AE55&lt;&gt;""),"-")</f>
        <v>0.12402529534532647</v>
      </c>
      <c r="CD55" s="120" cm="1">
        <f t="array" ref="CD55">_xlfn.IFS(AND($AB55&lt;&gt;"",AF55&lt;&gt;""),ABS($AB55-AF55),AND($AB55="",AF55=""),"",OR($AB55&lt;&gt;"",AF55&lt;&gt;""),"-")</f>
        <v>0.12402529534532647</v>
      </c>
      <c r="CE55" s="120" cm="1">
        <f t="array" ref="CE55">_xlfn.IFS(AND($AB55&lt;&gt;"",AG55&lt;&gt;""),ABS($AB55-AG55),AND($AB55="",AG55=""),"",OR($AB55&lt;&gt;"",AG55&lt;&gt;""),"-")</f>
        <v>1.2970270158672506</v>
      </c>
      <c r="CF55" s="120" cm="1">
        <f t="array" ref="CF55">_xlfn.IFS(AND($AB55&lt;&gt;"",AH55&lt;&gt;""),ABS($AB55-AH55),AND($AB55="",AH55=""),"",OR($AB55&lt;&gt;"",AH55&lt;&gt;""),"-")</f>
        <v>0.9917155351756346</v>
      </c>
      <c r="CG55" s="120" t="str" cm="1">
        <f t="array" ref="CG55">_xlfn.IFS(AND($AB55&lt;&gt;"",AI55&lt;&gt;""),ABS($AB55-AI55),AND($AB55="",AI55=""),"",OR($AB55&lt;&gt;"",AI55&lt;&gt;""),"-")</f>
        <v>-</v>
      </c>
      <c r="CH55" s="120" t="str" cm="1">
        <f t="array" ref="CH55">_xlfn.IFS(AND($AB55&lt;&gt;"",AJ55&lt;&gt;""),ABS($AB55-AJ55),AND($AB55="",AJ55=""),"",OR($AB55&lt;&gt;"",AJ55&lt;&gt;""),"-")</f>
        <v>-</v>
      </c>
      <c r="CI55" s="121" cm="1">
        <f t="array" ref="CI55">_xlfn.IFS(AND($AC55&lt;&gt;"",AD55&lt;&gt;""),ABS($AC55-AD55),AND($AC55="",AD55=""),"",OR($AC55&lt;&gt;"",AD55&lt;&gt;""),"-")</f>
        <v>5.6743487459252506E-2</v>
      </c>
      <c r="CJ55" s="120" cm="1">
        <f t="array" ref="CJ55">_xlfn.IFS(AND($AC55&lt;&gt;"",AE55&lt;&gt;""),ABS($AC55-AE55),AND($AC55="",AE55=""),"",OR($AC55&lt;&gt;"",AE55&lt;&gt;""),"-")</f>
        <v>0.12402529534532647</v>
      </c>
      <c r="CK55" s="120" cm="1">
        <f t="array" ref="CK55">_xlfn.IFS(AND($AC55&lt;&gt;"",AF55&lt;&gt;""),ABS($AC55-AF55),AND($AC55="",AF55=""),"",OR($AC55&lt;&gt;"",AF55&lt;&gt;""),"-")</f>
        <v>0.12402529534532647</v>
      </c>
      <c r="CL55" s="120" cm="1">
        <f t="array" ref="CL55">_xlfn.IFS(AND($AC55&lt;&gt;"",AG55&lt;&gt;""),ABS($AC55-AG55),AND($AC55="",AG55=""),"",OR($AC55&lt;&gt;"",AG55&lt;&gt;""),"-")</f>
        <v>1.2970270158672506</v>
      </c>
      <c r="CM55" s="120" cm="1">
        <f t="array" ref="CM55">_xlfn.IFS(AND($AC55&lt;&gt;"",AH55&lt;&gt;""),ABS($AC55-AH55),AND($AC55="",AH55=""),"",OR($AC55&lt;&gt;"",AH55&lt;&gt;""),"-")</f>
        <v>0.9917155351756346</v>
      </c>
      <c r="CN55" s="120" t="str" cm="1">
        <f t="array" ref="CN55">_xlfn.IFS(AND($AC55&lt;&gt;"",AI55&lt;&gt;""),ABS($AC55-AI55),AND($AC55="",AI55=""),"",OR($AC55&lt;&gt;"",AI55&lt;&gt;""),"-")</f>
        <v>-</v>
      </c>
      <c r="CO55" s="120" t="str" cm="1">
        <f t="array" ref="CO55">_xlfn.IFS(AND($AC55&lt;&gt;"",AJ55&lt;&gt;""),ABS($AC55-AJ55),AND($AC55="",AJ55=""),"",OR($AC55&lt;&gt;"",AJ55&lt;&gt;""),"-")</f>
        <v>-</v>
      </c>
      <c r="CP55" s="121" cm="1">
        <f t="array" ref="CP55">_xlfn.IFS(AND($AD55&lt;&gt;"",AE55&lt;&gt;""),ABS($AD55-AE55),AND($AD55="",AE55=""),"",OR($AD55&lt;&gt;"",AE55&lt;&gt;""),"-")</f>
        <v>0.18076878280457898</v>
      </c>
      <c r="CQ55" s="120" cm="1">
        <f t="array" ref="CQ55">_xlfn.IFS(AND($AD55&lt;&gt;"",AF55&lt;&gt;""),ABS($AD55-AF55),AND($AD55="",AF55=""),"",OR($AD55&lt;&gt;"",AF55&lt;&gt;""),"-")</f>
        <v>0.18076878280457898</v>
      </c>
      <c r="CR55" s="120" cm="1">
        <f t="array" ref="CR55">_xlfn.IFS(AND($AD55&lt;&gt;"",AG55&lt;&gt;""),ABS($AD55-AG55),AND($AD55="",AG55=""),"",OR($AD55&lt;&gt;"",AG55&lt;&gt;""),"-")</f>
        <v>1.240283528407998</v>
      </c>
      <c r="CS55" s="120" cm="1">
        <f t="array" ref="CS55">_xlfn.IFS(AND($AD55&lt;&gt;"",AH55&lt;&gt;""),ABS($AD55-AH55),AND($AD55="",AH55=""),"",OR($AD55&lt;&gt;"",AH55&lt;&gt;""),"-")</f>
        <v>1.0484590226348871</v>
      </c>
      <c r="CT55" s="120" t="str" cm="1">
        <f t="array" ref="CT55">_xlfn.IFS(AND($AD55&lt;&gt;"",AI55&lt;&gt;""),ABS($AD55-AI55),AND($AD55="",AI55=""),"",OR($AD55&lt;&gt;"",AI55&lt;&gt;""),"-")</f>
        <v>-</v>
      </c>
      <c r="CU55" s="120" t="str" cm="1">
        <f t="array" ref="CU55">_xlfn.IFS(AND($AD55&lt;&gt;"",AJ55&lt;&gt;""),ABS($AD55-AJ55),AND($AD55="",AJ55=""),"",OR($AD55&lt;&gt;"",AJ55&lt;&gt;""),"-")</f>
        <v>-</v>
      </c>
      <c r="CV55" s="121" cm="1">
        <f t="array" ref="CV55">_xlfn.IFS(AND($AE55&lt;&gt;"",AF55&lt;&gt;""),ABS($AE55-AF55),AND($AE55="",AF55=""),"",OR($AE55&lt;&gt;"",AF55&lt;&gt;""),"-")</f>
        <v>0</v>
      </c>
      <c r="CW55" s="120" cm="1">
        <f t="array" ref="CW55">_xlfn.IFS(AND($AE55&lt;&gt;"",AG55&lt;&gt;""),ABS($AE55-AG55),AND($AE55="",AG55=""),"",OR($AE55&lt;&gt;"",AG55&lt;&gt;""),"-")</f>
        <v>1.421052311212577</v>
      </c>
      <c r="CX55" s="120" cm="1">
        <f t="array" ref="CX55">_xlfn.IFS(AND($AE55&lt;&gt;"",AH55&lt;&gt;""),ABS($AE55-AH55),AND($AE55="",AH55=""),"",OR($AE55&lt;&gt;"",AH55&lt;&gt;""),"-")</f>
        <v>0.86769023983030813</v>
      </c>
      <c r="CY55" s="120" t="str" cm="1">
        <f t="array" ref="CY55">_xlfn.IFS(AND($AE55&lt;&gt;"",AI55&lt;&gt;""),ABS($AE55-AI55),AND($AE55="",AI55=""),"",OR($AE55&lt;&gt;"",AI55&lt;&gt;""),"-")</f>
        <v>-</v>
      </c>
      <c r="CZ55" s="120" t="str" cm="1">
        <f t="array" ref="CZ55">_xlfn.IFS(AND($AE55&lt;&gt;"",AJ55&lt;&gt;""),ABS($AE55-AJ55),AND($AE55="",AJ55=""),"",OR($AE55&lt;&gt;"",AJ55&lt;&gt;""),"-")</f>
        <v>-</v>
      </c>
      <c r="DA55" s="121" cm="1">
        <f t="array" ref="DA55">_xlfn.IFS(AND($AF55&lt;&gt;"",AG55&lt;&gt;""),ABS($AF55-AG55),AND($AF55="",AG55=""),"",OR($AF55&lt;&gt;"",AG55&lt;&gt;""),"-")</f>
        <v>1.421052311212577</v>
      </c>
      <c r="DB55" s="120" cm="1">
        <f t="array" ref="DB55">_xlfn.IFS(AND($AF55&lt;&gt;"",AH55&lt;&gt;""),ABS($AF55-AH55),AND($AF55="",AH55=""),"",OR($AF55&lt;&gt;"",AH55&lt;&gt;""),"-")</f>
        <v>0.86769023983030813</v>
      </c>
      <c r="DC55" s="120" t="str" cm="1">
        <f t="array" ref="DC55">_xlfn.IFS(AND($AF55&lt;&gt;"",AI55&lt;&gt;""),ABS($AF55-AI55),AND($AF55="",AI55=""),"",OR($AF55&lt;&gt;"",AI55&lt;&gt;""),"-")</f>
        <v>-</v>
      </c>
      <c r="DD55" s="120" t="str" cm="1">
        <f t="array" ref="DD55">_xlfn.IFS(AND($AF55&lt;&gt;"",AJ55&lt;&gt;""),ABS($AF55-AJ55),AND($AF55="",AJ55=""),"",OR($AF55&lt;&gt;"",AJ55&lt;&gt;""),"-")</f>
        <v>-</v>
      </c>
      <c r="DE55" s="121" cm="1">
        <f t="array" ref="DE55">_xlfn.IFS(AND($AG55&lt;&gt;"",AH55&lt;&gt;""),ABS($AG55-AH55),AND($AG55="",AH55=""),"",OR($AG55&lt;&gt;"",AH55&lt;&gt;""),"-")</f>
        <v>2.2887425510428852</v>
      </c>
      <c r="DF55" s="120" t="str" cm="1">
        <f t="array" ref="DF55">_xlfn.IFS(AND($AG55&lt;&gt;"",AI55&lt;&gt;""),ABS($AG55-AI55),AND($AG55="",AI55=""),"",OR($AG55&lt;&gt;"",AI55&lt;&gt;""),"-")</f>
        <v>-</v>
      </c>
      <c r="DG55" s="120" t="str" cm="1">
        <f t="array" ref="DG55">_xlfn.IFS(AND($AG55&lt;&gt;"",AJ55&lt;&gt;""),ABS($AG55-AJ55),AND($AG55="",AJ55=""),"",OR($AG55&lt;&gt;"",AJ55&lt;&gt;""),"-")</f>
        <v>-</v>
      </c>
      <c r="DH55" s="121" t="str" cm="1">
        <f t="array" ref="DH55">_xlfn.IFS(AND($AH55&lt;&gt;"",AI55&lt;&gt;""),ABS($AH55-AI55),AND($AH55="",AI55=""),"",OR($AH55&lt;&gt;"",AI55&lt;&gt;""),"-")</f>
        <v>-</v>
      </c>
      <c r="DI55" s="120" t="str" cm="1">
        <f t="array" ref="DI55">_xlfn.IFS(AND($AH55&lt;&gt;"",AJ55&lt;&gt;""),ABS($AH55-AJ55),AND($AH55="",AJ55=""),"",OR($AH55&lt;&gt;"",AJ55&lt;&gt;""),"-")</f>
        <v>-</v>
      </c>
      <c r="DJ55" s="121" t="str" cm="1">
        <f t="array" ref="DJ55">_xlfn.IFS(AND($AI55&lt;&gt;"",AJ55&lt;&gt;""),ABS($AI55-AJ55),AND($AI55="",AJ55=""),"",OR($AI55&lt;&gt;"",AJ55&lt;&gt;""),"-")</f>
        <v/>
      </c>
    </row>
    <row r="56" spans="1:114" x14ac:dyDescent="0.2">
      <c r="A56" s="120" t="str">
        <f t="shared" si="9"/>
        <v>ok</v>
      </c>
      <c r="B56" s="186">
        <f t="shared" si="10"/>
        <v>0</v>
      </c>
      <c r="C56" s="186">
        <f t="shared" si="11"/>
        <v>100</v>
      </c>
      <c r="D56" s="186">
        <f t="shared" si="12"/>
        <v>0</v>
      </c>
      <c r="E56" s="263">
        <f t="shared" si="13"/>
        <v>5</v>
      </c>
      <c r="F56" s="186">
        <f t="shared" si="14"/>
        <v>5</v>
      </c>
      <c r="G56" s="186">
        <f t="shared" si="15"/>
        <v>100</v>
      </c>
      <c r="H56" s="262" t="str">
        <f t="shared" si="16"/>
        <v/>
      </c>
      <c r="I56" s="187" t="str">
        <f t="shared" si="17"/>
        <v>I</v>
      </c>
      <c r="J56" s="260" t="s">
        <v>103</v>
      </c>
      <c r="K56" s="259" t="str">
        <f>VLOOKUP($J56,Merged_couplings!$B:$BU,MATCH(K$1,Merged_couplings!$B$1:$BU$1,0),FALSE)</f>
        <v>-I-</v>
      </c>
      <c r="L56" s="258" t="str">
        <f>VLOOKUP($J56,Merged_couplings!$B:$BU,MATCH(L$1,Merged_couplings!$B$1:$BU$1,0),FALSE)</f>
        <v>-I-</v>
      </c>
      <c r="M56" s="258" t="str">
        <f>VLOOKUP($J56,Merged_couplings!$B:$BU,MATCH(M$1,Merged_couplings!$B$1:$BU$1,0),FALSE)</f>
        <v>-IG</v>
      </c>
      <c r="N56" s="258" t="str">
        <f>VLOOKUP($J56,Merged_couplings!$B:$BU,MATCH(N$1,Merged_couplings!$B$1:$BU$1,0),FALSE)</f>
        <v>-IG</v>
      </c>
      <c r="O56" s="258" t="str">
        <f>VLOOKUP($J56,Merged_couplings!$B:$BU,MATCH(O$1,Merged_couplings!$B$1:$BU$1,0),FALSE)</f>
        <v>-IG</v>
      </c>
      <c r="P56" s="258" t="str">
        <f>VLOOKUP($J56,Merged_couplings!$B:$BU,MATCH(P$1,Merged_couplings!$B$1:$BU$1,0),FALSE)</f>
        <v>-IG</v>
      </c>
      <c r="Q56" s="258" t="str">
        <f>VLOOKUP($J56,Merged_couplings!$B:$BU,MATCH(Q$1,Merged_couplings!$B$1:$BU$1,0),FALSE)</f>
        <v>-IG</v>
      </c>
      <c r="R56" s="258" t="str">
        <f>VLOOKUP($J56,Merged_couplings!$B:$BU,MATCH(R$1,Merged_couplings!$B$1:$BU$1,0),FALSE)</f>
        <v>-I-</v>
      </c>
      <c r="S56" s="258" t="str">
        <f>VLOOKUP($J56,Merged_couplings!$B:$BU,MATCH(S$1,Merged_couplings!$B$1:$BU$1,0),FALSE)</f>
        <v>-I-</v>
      </c>
      <c r="T56" s="258" t="str">
        <f>VLOOKUP($J56,Merged_couplings!$B:$BU,MATCH(T$1,Merged_couplings!$B$1:$BU$1,0),FALSE)</f>
        <v>-I-</v>
      </c>
      <c r="U56" s="258" t="str">
        <f>VLOOKUP($J56,Merged_couplings!$B:$BU,MATCH(U$1,Merged_couplings!$B$1:$BU$1,0),FALSE)</f>
        <v>-I-</v>
      </c>
      <c r="V56" s="258" t="str">
        <f>VLOOKUP($J56,Merged_couplings!$B:$BU,MATCH(V$1,Merged_couplings!$B$1:$BU$1,0),FALSE)</f>
        <v>-I-</v>
      </c>
      <c r="W56" s="258" t="str">
        <f>VLOOKUP($J56,Merged_couplings!$B:$BU,MATCH(W$1,Merged_couplings!$B$1:$BU$1,0),FALSE)</f>
        <v>-I-</v>
      </c>
      <c r="X56" s="121" t="str">
        <f>_xlfn.IFNA(VLOOKUP($J56,Merged_couplings!$B:$R,MATCH(X$1,Merged_couplings!$B$1:$R$1,0),FALSE),"")</f>
        <v/>
      </c>
      <c r="Y56" s="120" t="str">
        <f>_xlfn.IFNA(VLOOKUP($J56,Merged_couplings!$B:$R,MATCH(Y$1,Merged_couplings!$B$1:$R$1,0),FALSE),"")</f>
        <v/>
      </c>
      <c r="Z56" s="120">
        <f>_xlfn.IFNA(VLOOKUP($J56,Merged_couplings!$B:$R,MATCH(Z$1,Merged_couplings!$B$1:$R$1,0),FALSE),"")</f>
        <v>9.9476857386810931</v>
      </c>
      <c r="AA56" s="120">
        <f>_xlfn.IFNA(VLOOKUP($J56,Merged_couplings!$B:$R,MATCH(AA$1,Merged_couplings!$B$1:$R$1,0),FALSE),"")</f>
        <v>9.9476857386810931</v>
      </c>
      <c r="AB56" s="120">
        <f>_xlfn.IFNA(VLOOKUP($J56,Merged_couplings!$B:$R,MATCH(AB$1,Merged_couplings!$B$1:$R$1,0),FALSE),"")</f>
        <v>9.5139928779205256</v>
      </c>
      <c r="AC56" s="120">
        <f>_xlfn.IFNA(VLOOKUP($J56,Merged_couplings!$B:$R,MATCH(AC$1,Merged_couplings!$B$1:$R$1,0),FALSE),"")</f>
        <v>9.5139928779205256</v>
      </c>
      <c r="AD56" s="120">
        <f>_xlfn.IFNA(VLOOKUP($J56,Merged_couplings!$B:$R,MATCH(AD$1,Merged_couplings!$B$1:$R$1,0),FALSE),"")</f>
        <v>8.9859846258826828</v>
      </c>
      <c r="AE56" s="120" t="str">
        <f>_xlfn.IFNA(VLOOKUP($J56,Merged_couplings!$B:$R,MATCH(AE$1,Merged_couplings!$B$1:$R$1,0),FALSE),"")</f>
        <v/>
      </c>
      <c r="AF56" s="120" t="str">
        <f>_xlfn.IFNA(VLOOKUP($J56,Merged_couplings!$B:$R,MATCH(AF$1,Merged_couplings!$B$1:$R$1,0),FALSE),"")</f>
        <v/>
      </c>
      <c r="AG56" s="120" t="str">
        <f>_xlfn.IFNA(VLOOKUP($J56,Merged_couplings!$B:$R,MATCH(AG$1,Merged_couplings!$B$1:$R$1,0),FALSE),"")</f>
        <v/>
      </c>
      <c r="AH56" s="120" t="str">
        <f>_xlfn.IFNA(VLOOKUP($J56,Merged_couplings!$B:$R,MATCH(AH$1,Merged_couplings!$B$1:$R$1,0),FALSE),"")</f>
        <v/>
      </c>
      <c r="AI56" s="120" t="str">
        <f>_xlfn.IFNA(VLOOKUP($J56,Merged_couplings!$B:$R,MATCH(AI$1,Merged_couplings!$B$1:$R$1,0),FALSE),"")</f>
        <v/>
      </c>
      <c r="AJ56" s="120" t="str">
        <f>_xlfn.IFNA(VLOOKUP($J56,Merged_couplings!$B:$R,MATCH(AJ$1,Merged_couplings!$B$1:$R$1,0),FALSE),"")</f>
        <v/>
      </c>
      <c r="AK56" s="123" t="str" cm="1">
        <f t="array" ref="AK56">_xlfn.IFS(AND($X56&lt;&gt;"",Y56&lt;&gt;""),ABS($X56-Y56),AND($X56="",Y56=""),"",OR($X56&lt;&gt;"",Y56&lt;&gt;""),"-")</f>
        <v/>
      </c>
      <c r="AL56" s="122" t="str" cm="1">
        <f t="array" ref="AL56">_xlfn.IFS(AND($X56&lt;&gt;"",Z56&lt;&gt;""),ABS($X56-Z56),AND($X56="",Z56=""),"",OR($X56&lt;&gt;"",Z56&lt;&gt;""),"-")</f>
        <v>-</v>
      </c>
      <c r="AM56" s="122" t="str" cm="1">
        <f t="array" ref="AM56">_xlfn.IFS(AND($X56&lt;&gt;"",AA56&lt;&gt;""),ABS($X56-AA56),AND($X56="",AA56=""),"",OR($X56&lt;&gt;"",AA56&lt;&gt;""),"-")</f>
        <v>-</v>
      </c>
      <c r="AN56" s="122" t="str" cm="1">
        <f t="array" ref="AN56">_xlfn.IFS(AND($X56&lt;&gt;"",AB56&lt;&gt;""),ABS($X56-AB56),AND($X56="",AB56=""),"",OR($X56&lt;&gt;"",AB56&lt;&gt;""),"-")</f>
        <v>-</v>
      </c>
      <c r="AO56" s="122" t="str" cm="1">
        <f t="array" ref="AO56">_xlfn.IFS(AND($X56&lt;&gt;"",AC56&lt;&gt;""),ABS($X56-AC56),AND($X56="",AC56=""),"",OR($X56&lt;&gt;"",AC56&lt;&gt;""),"-")</f>
        <v>-</v>
      </c>
      <c r="AP56" s="122" t="str" cm="1">
        <f t="array" ref="AP56">_xlfn.IFS(AND($X56&lt;&gt;"",AD56&lt;&gt;""),ABS($X56-AD56),AND($X56="",AD56=""),"",OR($X56&lt;&gt;"",AD56&lt;&gt;""),"-")</f>
        <v>-</v>
      </c>
      <c r="AQ56" s="122" t="str" cm="1">
        <f t="array" ref="AQ56">_xlfn.IFS(AND($X56&lt;&gt;"",AE56&lt;&gt;""),ABS($X56-AE56),AND($X56="",AE56=""),"",OR($X56&lt;&gt;"",AE56&lt;&gt;""),"-")</f>
        <v/>
      </c>
      <c r="AR56" s="122" t="str" cm="1">
        <f t="array" ref="AR56">_xlfn.IFS(AND($X56&lt;&gt;"",AF56&lt;&gt;""),ABS($X56-AF56),AND($X56="",AF56=""),"",OR($X56&lt;&gt;"",AF56&lt;&gt;""),"-")</f>
        <v/>
      </c>
      <c r="AS56" s="122" t="str" cm="1">
        <f t="array" ref="AS56">_xlfn.IFS(AND($X56&lt;&gt;"",AG56&lt;&gt;""),ABS($X56-AG56),AND($X56="",AG56=""),"",OR($X56&lt;&gt;"",AG56&lt;&gt;""),"-")</f>
        <v/>
      </c>
      <c r="AT56" s="122" t="str" cm="1">
        <f t="array" ref="AT56">_xlfn.IFS(AND($X56&lt;&gt;"",AH56&lt;&gt;""),ABS($X56-AH56),AND($X56="",AH56=""),"",OR($X56&lt;&gt;"",AH56&lt;&gt;""),"-")</f>
        <v/>
      </c>
      <c r="AU56" s="122" t="str" cm="1">
        <f t="array" ref="AU56">_xlfn.IFS(AND($X56&lt;&gt;"",AI56&lt;&gt;""),ABS($X56-AI56),AND($X56="",AI56=""),"",OR($X56&lt;&gt;"",AI56&lt;&gt;""),"-")</f>
        <v/>
      </c>
      <c r="AV56" s="122" t="str" cm="1">
        <f t="array" ref="AV56">_xlfn.IFS(AND($X56&lt;&gt;"",AJ56&lt;&gt;""),ABS($X56-AJ56),AND($X56="",AJ56=""),"",OR($X56&lt;&gt;"",AJ56&lt;&gt;""),"-")</f>
        <v/>
      </c>
      <c r="AW56" s="123" t="str" cm="1">
        <f t="array" ref="AW56">_xlfn.IFS(AND($Y56&lt;&gt;"",Z56&lt;&gt;""),ABS($Y56-Z56),AND($Y56="",Z56=""),"",OR($Y56&lt;&gt;"",Z56&lt;&gt;""),"-")</f>
        <v>-</v>
      </c>
      <c r="AX56" s="122" t="str" cm="1">
        <f t="array" ref="AX56">_xlfn.IFS(AND($Y56&lt;&gt;"",AA56&lt;&gt;""),ABS($Y56-AA56),AND($Y56="",AA56=""),"",OR($Y56&lt;&gt;"",AA56&lt;&gt;""),"-")</f>
        <v>-</v>
      </c>
      <c r="AY56" s="122" t="str" cm="1">
        <f t="array" ref="AY56">_xlfn.IFS(AND($Y56&lt;&gt;"",AB56&lt;&gt;""),ABS($Y56-AB56),AND($Y56="",AB56=""),"",OR($Y56&lt;&gt;"",AB56&lt;&gt;""),"-")</f>
        <v>-</v>
      </c>
      <c r="AZ56" s="122" t="str" cm="1">
        <f t="array" ref="AZ56">_xlfn.IFS(AND($Y56&lt;&gt;"",AC56&lt;&gt;""),ABS($Y56-AC56),AND($Y56="",AC56=""),"",OR($Y56&lt;&gt;"",AC56&lt;&gt;""),"-")</f>
        <v>-</v>
      </c>
      <c r="BA56" s="122" t="str" cm="1">
        <f t="array" ref="BA56">_xlfn.IFS(AND($Y56&lt;&gt;"",AD56&lt;&gt;""),ABS($Y56-AD56),AND($Y56="",AD56=""),"",OR($Y56&lt;&gt;"",AD56&lt;&gt;""),"-")</f>
        <v>-</v>
      </c>
      <c r="BB56" s="122" t="str" cm="1">
        <f t="array" ref="BB56">_xlfn.IFS(AND($Y56&lt;&gt;"",AE56&lt;&gt;""),ABS($Y56-AE56),AND($Y56="",AE56=""),"",OR($Y56&lt;&gt;"",AE56&lt;&gt;""),"-")</f>
        <v/>
      </c>
      <c r="BC56" s="122" t="str" cm="1">
        <f t="array" ref="BC56">_xlfn.IFS(AND($Y56&lt;&gt;"",AF56&lt;&gt;""),ABS($Y56-AF56),AND($Y56="",AF56=""),"",OR($Y56&lt;&gt;"",AF56&lt;&gt;""),"-")</f>
        <v/>
      </c>
      <c r="BD56" s="122" t="str" cm="1">
        <f t="array" ref="BD56">_xlfn.IFS(AND($Y56&lt;&gt;"",AG56&lt;&gt;""),ABS($Y56-AG56),AND($Y56="",AG56=""),"",OR($Y56&lt;&gt;"",AG56&lt;&gt;""),"-")</f>
        <v/>
      </c>
      <c r="BE56" s="122" t="str" cm="1">
        <f t="array" ref="BE56">_xlfn.IFS(AND($Y56&lt;&gt;"",AH56&lt;&gt;""),ABS($Y56-AH56),AND($Y56="",AH56=""),"",OR($Y56&lt;&gt;"",AH56&lt;&gt;""),"-")</f>
        <v/>
      </c>
      <c r="BF56" s="122" t="str" cm="1">
        <f t="array" ref="BF56">_xlfn.IFS(AND($Y56&lt;&gt;"",AI56&lt;&gt;""),ABS($Y56-AI56),AND($Y56="",AI56=""),"",OR($Y56&lt;&gt;"",AI56&lt;&gt;""),"-")</f>
        <v/>
      </c>
      <c r="BG56" s="122" t="str" cm="1">
        <f t="array" ref="BG56">_xlfn.IFS(AND($Y56&lt;&gt;"",AJ56&lt;&gt;""),ABS($Y56-AJ56),AND($Y56="",AJ56=""),"",OR($Y56&lt;&gt;"",AJ56&lt;&gt;""),"-")</f>
        <v/>
      </c>
      <c r="BH56" s="121" cm="1">
        <f t="array" ref="BH56">_xlfn.IFS(AND($Z56&lt;&gt;"",AA56&lt;&gt;""),ABS($Z56-AA56),AND($Z56="",AA56=""),"",OR($Z56&lt;&gt;"",AA56&lt;&gt;""),"-")</f>
        <v>0</v>
      </c>
      <c r="BI56" s="120" cm="1">
        <f t="array" ref="BI56">_xlfn.IFS(AND($Z56&lt;&gt;"",AB56&lt;&gt;""),ABS($Z56-AB56),AND($Z56="",AB56=""),"",OR($Z56&lt;&gt;"",AB56&lt;&gt;""),"-")</f>
        <v>0.43369286076056746</v>
      </c>
      <c r="BJ56" s="120" cm="1">
        <f t="array" ref="BJ56">_xlfn.IFS(AND($Z56&lt;&gt;"",AC56&lt;&gt;""),ABS($Z56-AC56),AND($Z56="",AC56=""),"",OR($Z56&lt;&gt;"",AC56&lt;&gt;""),"-")</f>
        <v>0.43369286076056746</v>
      </c>
      <c r="BK56" s="120" cm="1">
        <f t="array" ref="BK56">_xlfn.IFS(AND($Z56&lt;&gt;"",AD56&lt;&gt;""),ABS($Z56-AD56),AND($Z56="",AD56=""),"",OR($Z56&lt;&gt;"",AD56&lt;&gt;""),"-")</f>
        <v>0.96170111279841031</v>
      </c>
      <c r="BL56" s="120" t="str" cm="1">
        <f t="array" ref="BL56">_xlfn.IFS(AND($Z56&lt;&gt;"",AE56&lt;&gt;""),ABS($Z56-AE56),AND($Z56="",AE56=""),"",OR($Z56&lt;&gt;"",AE56&lt;&gt;""),"-")</f>
        <v>-</v>
      </c>
      <c r="BM56" s="120" t="str" cm="1">
        <f t="array" ref="BM56">_xlfn.IFS(AND($Z56&lt;&gt;"",AF56&lt;&gt;""),ABS($Z56-AF56),AND($Z56="",AF56=""),"",OR($Z56&lt;&gt;"",AF56&lt;&gt;""),"-")</f>
        <v>-</v>
      </c>
      <c r="BN56" s="120" t="str" cm="1">
        <f t="array" ref="BN56">_xlfn.IFS(AND($Z56&lt;&gt;"",AG56&lt;&gt;""),ABS($Z56-AG56),AND($Z56="",AG56=""),"",OR($Z56&lt;&gt;"",AG56&lt;&gt;""),"-")</f>
        <v>-</v>
      </c>
      <c r="BO56" s="120" t="str" cm="1">
        <f t="array" ref="BO56">_xlfn.IFS(AND($Z56&lt;&gt;"",AH56&lt;&gt;""),ABS($Z56-AH56),AND($Z56="",AH56=""),"",OR($Z56&lt;&gt;"",AH56&lt;&gt;""),"-")</f>
        <v>-</v>
      </c>
      <c r="BP56" s="120" t="str" cm="1">
        <f t="array" ref="BP56">_xlfn.IFS(AND($Z56&lt;&gt;"",AI56&lt;&gt;""),ABS($Z56-AI56),AND($Z56="",AI56=""),"",OR($Z56&lt;&gt;"",AI56&lt;&gt;""),"-")</f>
        <v>-</v>
      </c>
      <c r="BQ56" s="120" t="str" cm="1">
        <f t="array" ref="BQ56">_xlfn.IFS(AND($Z56&lt;&gt;"",AJ56&lt;&gt;""),ABS($Z56-AJ56),AND($Z56="",AJ56=""),"",OR($Z56&lt;&gt;"",AJ56&lt;&gt;""),"-")</f>
        <v>-</v>
      </c>
      <c r="BR56" s="121" cm="1">
        <f t="array" ref="BR56">_xlfn.IFS(AND($AA56&lt;&gt;"",AB56&lt;&gt;""),ABS($AA56-AB56),AND($AA56="",AB56=""),"",OR($AA56&lt;&gt;"",AB56&lt;&gt;""),"-")</f>
        <v>0.43369286076056746</v>
      </c>
      <c r="BS56" s="120" cm="1">
        <f t="array" ref="BS56">_xlfn.IFS(AND($AA56&lt;&gt;"",AC56&lt;&gt;""),ABS($AA56-AC56),AND($AA56="",AC56=""),"",OR($AA56&lt;&gt;"",AC56&lt;&gt;""),"-")</f>
        <v>0.43369286076056746</v>
      </c>
      <c r="BT56" s="120" cm="1">
        <f t="array" ref="BT56">_xlfn.IFS(AND($AA56&lt;&gt;"",AD56&lt;&gt;""),ABS($AA56-AD56),AND($AA56="",AD56=""),"",OR($AA56&lt;&gt;"",AD56&lt;&gt;""),"-")</f>
        <v>0.96170111279841031</v>
      </c>
      <c r="BU56" s="120" t="str" cm="1">
        <f t="array" ref="BU56">_xlfn.IFS(AND($AA56&lt;&gt;"",AE56&lt;&gt;""),ABS($AA56-AE56),AND($AA56="",AE56=""),"",OR($AA56&lt;&gt;"",AE56&lt;&gt;""),"-")</f>
        <v>-</v>
      </c>
      <c r="BV56" s="120" t="str" cm="1">
        <f t="array" ref="BV56">_xlfn.IFS(AND($AA56&lt;&gt;"",AF56&lt;&gt;""),ABS($AA56-AF56),AND($AA56="",AF56=""),"",OR($AA56&lt;&gt;"",AF56&lt;&gt;""),"-")</f>
        <v>-</v>
      </c>
      <c r="BW56" s="120" t="str" cm="1">
        <f t="array" ref="BW56">_xlfn.IFS(AND($AA56&lt;&gt;"",AG56&lt;&gt;""),ABS($AA56-AG56),AND($AA56="",AG56=""),"",OR($AA56&lt;&gt;"",AG56&lt;&gt;""),"-")</f>
        <v>-</v>
      </c>
      <c r="BX56" s="120" t="str" cm="1">
        <f t="array" ref="BX56">_xlfn.IFS(AND($AA56&lt;&gt;"",AH56&lt;&gt;""),ABS($AA56-AH56),AND($AA56="",AH56=""),"",OR($AA56&lt;&gt;"",AH56&lt;&gt;""),"-")</f>
        <v>-</v>
      </c>
      <c r="BY56" s="120" t="str" cm="1">
        <f t="array" ref="BY56">_xlfn.IFS(AND($AA56&lt;&gt;"",AI56&lt;&gt;""),ABS($AA56-AI56),AND($AA56="",AI56=""),"",OR($AA56&lt;&gt;"",AI56&lt;&gt;""),"-")</f>
        <v>-</v>
      </c>
      <c r="BZ56" s="120" t="str" cm="1">
        <f t="array" ref="BZ56">_xlfn.IFS(AND($AA56&lt;&gt;"",AJ56&lt;&gt;""),ABS($AA56-AJ56),AND($AA56="",AJ56=""),"",OR($AA56&lt;&gt;"",AJ56&lt;&gt;""),"-")</f>
        <v>-</v>
      </c>
      <c r="CA56" s="121" cm="1">
        <f t="array" ref="CA56">_xlfn.IFS(AND($AB56&lt;&gt;"",AC56&lt;&gt;""),ABS($AB56-AC56),AND($AB56="",AC56=""),"",OR($AB56&lt;&gt;"",AC56&lt;&gt;""),"-")</f>
        <v>0</v>
      </c>
      <c r="CB56" s="120" cm="1">
        <f t="array" ref="CB56">_xlfn.IFS(AND($AB56&lt;&gt;"",AD56&lt;&gt;""),ABS($AB56-AD56),AND($AB56="",AD56=""),"",OR($AB56&lt;&gt;"",AD56&lt;&gt;""),"-")</f>
        <v>0.52800825203784285</v>
      </c>
      <c r="CC56" s="120" t="str" cm="1">
        <f t="array" ref="CC56">_xlfn.IFS(AND($AB56&lt;&gt;"",AE56&lt;&gt;""),ABS($AB56-AE56),AND($AB56="",AE56=""),"",OR($AB56&lt;&gt;"",AE56&lt;&gt;""),"-")</f>
        <v>-</v>
      </c>
      <c r="CD56" s="120" t="str" cm="1">
        <f t="array" ref="CD56">_xlfn.IFS(AND($AB56&lt;&gt;"",AF56&lt;&gt;""),ABS($AB56-AF56),AND($AB56="",AF56=""),"",OR($AB56&lt;&gt;"",AF56&lt;&gt;""),"-")</f>
        <v>-</v>
      </c>
      <c r="CE56" s="120" t="str" cm="1">
        <f t="array" ref="CE56">_xlfn.IFS(AND($AB56&lt;&gt;"",AG56&lt;&gt;""),ABS($AB56-AG56),AND($AB56="",AG56=""),"",OR($AB56&lt;&gt;"",AG56&lt;&gt;""),"-")</f>
        <v>-</v>
      </c>
      <c r="CF56" s="120" t="str" cm="1">
        <f t="array" ref="CF56">_xlfn.IFS(AND($AB56&lt;&gt;"",AH56&lt;&gt;""),ABS($AB56-AH56),AND($AB56="",AH56=""),"",OR($AB56&lt;&gt;"",AH56&lt;&gt;""),"-")</f>
        <v>-</v>
      </c>
      <c r="CG56" s="120" t="str" cm="1">
        <f t="array" ref="CG56">_xlfn.IFS(AND($AB56&lt;&gt;"",AI56&lt;&gt;""),ABS($AB56-AI56),AND($AB56="",AI56=""),"",OR($AB56&lt;&gt;"",AI56&lt;&gt;""),"-")</f>
        <v>-</v>
      </c>
      <c r="CH56" s="120" t="str" cm="1">
        <f t="array" ref="CH56">_xlfn.IFS(AND($AB56&lt;&gt;"",AJ56&lt;&gt;""),ABS($AB56-AJ56),AND($AB56="",AJ56=""),"",OR($AB56&lt;&gt;"",AJ56&lt;&gt;""),"-")</f>
        <v>-</v>
      </c>
      <c r="CI56" s="121" cm="1">
        <f t="array" ref="CI56">_xlfn.IFS(AND($AC56&lt;&gt;"",AD56&lt;&gt;""),ABS($AC56-AD56),AND($AC56="",AD56=""),"",OR($AC56&lt;&gt;"",AD56&lt;&gt;""),"-")</f>
        <v>0.52800825203784285</v>
      </c>
      <c r="CJ56" s="120" t="str" cm="1">
        <f t="array" ref="CJ56">_xlfn.IFS(AND($AC56&lt;&gt;"",AE56&lt;&gt;""),ABS($AC56-AE56),AND($AC56="",AE56=""),"",OR($AC56&lt;&gt;"",AE56&lt;&gt;""),"-")</f>
        <v>-</v>
      </c>
      <c r="CK56" s="120" t="str" cm="1">
        <f t="array" ref="CK56">_xlfn.IFS(AND($AC56&lt;&gt;"",AF56&lt;&gt;""),ABS($AC56-AF56),AND($AC56="",AF56=""),"",OR($AC56&lt;&gt;"",AF56&lt;&gt;""),"-")</f>
        <v>-</v>
      </c>
      <c r="CL56" s="120" t="str" cm="1">
        <f t="array" ref="CL56">_xlfn.IFS(AND($AC56&lt;&gt;"",AG56&lt;&gt;""),ABS($AC56-AG56),AND($AC56="",AG56=""),"",OR($AC56&lt;&gt;"",AG56&lt;&gt;""),"-")</f>
        <v>-</v>
      </c>
      <c r="CM56" s="120" t="str" cm="1">
        <f t="array" ref="CM56">_xlfn.IFS(AND($AC56&lt;&gt;"",AH56&lt;&gt;""),ABS($AC56-AH56),AND($AC56="",AH56=""),"",OR($AC56&lt;&gt;"",AH56&lt;&gt;""),"-")</f>
        <v>-</v>
      </c>
      <c r="CN56" s="120" t="str" cm="1">
        <f t="array" ref="CN56">_xlfn.IFS(AND($AC56&lt;&gt;"",AI56&lt;&gt;""),ABS($AC56-AI56),AND($AC56="",AI56=""),"",OR($AC56&lt;&gt;"",AI56&lt;&gt;""),"-")</f>
        <v>-</v>
      </c>
      <c r="CO56" s="120" t="str" cm="1">
        <f t="array" ref="CO56">_xlfn.IFS(AND($AC56&lt;&gt;"",AJ56&lt;&gt;""),ABS($AC56-AJ56),AND($AC56="",AJ56=""),"",OR($AC56&lt;&gt;"",AJ56&lt;&gt;""),"-")</f>
        <v>-</v>
      </c>
      <c r="CP56" s="121" t="str" cm="1">
        <f t="array" ref="CP56">_xlfn.IFS(AND($AD56&lt;&gt;"",AE56&lt;&gt;""),ABS($AD56-AE56),AND($AD56="",AE56=""),"",OR($AD56&lt;&gt;"",AE56&lt;&gt;""),"-")</f>
        <v>-</v>
      </c>
      <c r="CQ56" s="120" t="str" cm="1">
        <f t="array" ref="CQ56">_xlfn.IFS(AND($AD56&lt;&gt;"",AF56&lt;&gt;""),ABS($AD56-AF56),AND($AD56="",AF56=""),"",OR($AD56&lt;&gt;"",AF56&lt;&gt;""),"-")</f>
        <v>-</v>
      </c>
      <c r="CR56" s="120" t="str" cm="1">
        <f t="array" ref="CR56">_xlfn.IFS(AND($AD56&lt;&gt;"",AG56&lt;&gt;""),ABS($AD56-AG56),AND($AD56="",AG56=""),"",OR($AD56&lt;&gt;"",AG56&lt;&gt;""),"-")</f>
        <v>-</v>
      </c>
      <c r="CS56" s="120" t="str" cm="1">
        <f t="array" ref="CS56">_xlfn.IFS(AND($AD56&lt;&gt;"",AH56&lt;&gt;""),ABS($AD56-AH56),AND($AD56="",AH56=""),"",OR($AD56&lt;&gt;"",AH56&lt;&gt;""),"-")</f>
        <v>-</v>
      </c>
      <c r="CT56" s="120" t="str" cm="1">
        <f t="array" ref="CT56">_xlfn.IFS(AND($AD56&lt;&gt;"",AI56&lt;&gt;""),ABS($AD56-AI56),AND($AD56="",AI56=""),"",OR($AD56&lt;&gt;"",AI56&lt;&gt;""),"-")</f>
        <v>-</v>
      </c>
      <c r="CU56" s="120" t="str" cm="1">
        <f t="array" ref="CU56">_xlfn.IFS(AND($AD56&lt;&gt;"",AJ56&lt;&gt;""),ABS($AD56-AJ56),AND($AD56="",AJ56=""),"",OR($AD56&lt;&gt;"",AJ56&lt;&gt;""),"-")</f>
        <v>-</v>
      </c>
      <c r="CV56" s="121" t="str" cm="1">
        <f t="array" ref="CV56">_xlfn.IFS(AND($AE56&lt;&gt;"",AF56&lt;&gt;""),ABS($AE56-AF56),AND($AE56="",AF56=""),"",OR($AE56&lt;&gt;"",AF56&lt;&gt;""),"-")</f>
        <v/>
      </c>
      <c r="CW56" s="120" t="str" cm="1">
        <f t="array" ref="CW56">_xlfn.IFS(AND($AE56&lt;&gt;"",AG56&lt;&gt;""),ABS($AE56-AG56),AND($AE56="",AG56=""),"",OR($AE56&lt;&gt;"",AG56&lt;&gt;""),"-")</f>
        <v/>
      </c>
      <c r="CX56" s="120" t="str" cm="1">
        <f t="array" ref="CX56">_xlfn.IFS(AND($AE56&lt;&gt;"",AH56&lt;&gt;""),ABS($AE56-AH56),AND($AE56="",AH56=""),"",OR($AE56&lt;&gt;"",AH56&lt;&gt;""),"-")</f>
        <v/>
      </c>
      <c r="CY56" s="120" t="str" cm="1">
        <f t="array" ref="CY56">_xlfn.IFS(AND($AE56&lt;&gt;"",AI56&lt;&gt;""),ABS($AE56-AI56),AND($AE56="",AI56=""),"",OR($AE56&lt;&gt;"",AI56&lt;&gt;""),"-")</f>
        <v/>
      </c>
      <c r="CZ56" s="120" t="str" cm="1">
        <f t="array" ref="CZ56">_xlfn.IFS(AND($AE56&lt;&gt;"",AJ56&lt;&gt;""),ABS($AE56-AJ56),AND($AE56="",AJ56=""),"",OR($AE56&lt;&gt;"",AJ56&lt;&gt;""),"-")</f>
        <v/>
      </c>
      <c r="DA56" s="121" t="str" cm="1">
        <f t="array" ref="DA56">_xlfn.IFS(AND($AF56&lt;&gt;"",AG56&lt;&gt;""),ABS($AF56-AG56),AND($AF56="",AG56=""),"",OR($AF56&lt;&gt;"",AG56&lt;&gt;""),"-")</f>
        <v/>
      </c>
      <c r="DB56" s="120" t="str" cm="1">
        <f t="array" ref="DB56">_xlfn.IFS(AND($AF56&lt;&gt;"",AH56&lt;&gt;""),ABS($AF56-AH56),AND($AF56="",AH56=""),"",OR($AF56&lt;&gt;"",AH56&lt;&gt;""),"-")</f>
        <v/>
      </c>
      <c r="DC56" s="120" t="str" cm="1">
        <f t="array" ref="DC56">_xlfn.IFS(AND($AF56&lt;&gt;"",AI56&lt;&gt;""),ABS($AF56-AI56),AND($AF56="",AI56=""),"",OR($AF56&lt;&gt;"",AI56&lt;&gt;""),"-")</f>
        <v/>
      </c>
      <c r="DD56" s="120" t="str" cm="1">
        <f t="array" ref="DD56">_xlfn.IFS(AND($AF56&lt;&gt;"",AJ56&lt;&gt;""),ABS($AF56-AJ56),AND($AF56="",AJ56=""),"",OR($AF56&lt;&gt;"",AJ56&lt;&gt;""),"-")</f>
        <v/>
      </c>
      <c r="DE56" s="121" t="str" cm="1">
        <f t="array" ref="DE56">_xlfn.IFS(AND($AG56&lt;&gt;"",AH56&lt;&gt;""),ABS($AG56-AH56),AND($AG56="",AH56=""),"",OR($AG56&lt;&gt;"",AH56&lt;&gt;""),"-")</f>
        <v/>
      </c>
      <c r="DF56" s="120" t="str" cm="1">
        <f t="array" ref="DF56">_xlfn.IFS(AND($AG56&lt;&gt;"",AI56&lt;&gt;""),ABS($AG56-AI56),AND($AG56="",AI56=""),"",OR($AG56&lt;&gt;"",AI56&lt;&gt;""),"-")</f>
        <v/>
      </c>
      <c r="DG56" s="120" t="str" cm="1">
        <f t="array" ref="DG56">_xlfn.IFS(AND($AG56&lt;&gt;"",AJ56&lt;&gt;""),ABS($AG56-AJ56),AND($AG56="",AJ56=""),"",OR($AG56&lt;&gt;"",AJ56&lt;&gt;""),"-")</f>
        <v/>
      </c>
      <c r="DH56" s="121" t="str" cm="1">
        <f t="array" ref="DH56">_xlfn.IFS(AND($AH56&lt;&gt;"",AI56&lt;&gt;""),ABS($AH56-AI56),AND($AH56="",AI56=""),"",OR($AH56&lt;&gt;"",AI56&lt;&gt;""),"-")</f>
        <v/>
      </c>
      <c r="DI56" s="120" t="str" cm="1">
        <f t="array" ref="DI56">_xlfn.IFS(AND($AH56&lt;&gt;"",AJ56&lt;&gt;""),ABS($AH56-AJ56),AND($AH56="",AJ56=""),"",OR($AH56&lt;&gt;"",AJ56&lt;&gt;""),"-")</f>
        <v/>
      </c>
      <c r="DJ56" s="121" t="str" cm="1">
        <f t="array" ref="DJ56">_xlfn.IFS(AND($AI56&lt;&gt;"",AJ56&lt;&gt;""),ABS($AI56-AJ56),AND($AI56="",AJ56=""),"",OR($AI56&lt;&gt;"",AJ56&lt;&gt;""),"-")</f>
        <v/>
      </c>
    </row>
    <row r="57" spans="1:114" x14ac:dyDescent="0.2">
      <c r="A57" s="120" t="str">
        <f t="shared" si="9"/>
        <v>ok</v>
      </c>
      <c r="B57" s="186">
        <f t="shared" si="10"/>
        <v>0</v>
      </c>
      <c r="C57" s="186">
        <f t="shared" si="11"/>
        <v>100</v>
      </c>
      <c r="D57" s="186">
        <f t="shared" si="12"/>
        <v>0</v>
      </c>
      <c r="E57" s="263">
        <f t="shared" si="13"/>
        <v>10</v>
      </c>
      <c r="F57" s="186">
        <f t="shared" si="14"/>
        <v>10</v>
      </c>
      <c r="G57" s="186">
        <f t="shared" si="15"/>
        <v>100</v>
      </c>
      <c r="H57" s="262" t="str">
        <f t="shared" si="16"/>
        <v/>
      </c>
      <c r="I57" s="187" t="str">
        <f t="shared" si="17"/>
        <v>I</v>
      </c>
      <c r="J57" s="260" t="s">
        <v>104</v>
      </c>
      <c r="K57" s="259" t="str">
        <f>VLOOKUP($J57,Merged_couplings!$B:$BU,MATCH(K$1,Merged_couplings!$B$1:$BU$1,0),FALSE)</f>
        <v>---</v>
      </c>
      <c r="L57" s="258" t="str">
        <f>VLOOKUP($J57,Merged_couplings!$B:$BU,MATCH(L$1,Merged_couplings!$B$1:$BU$1,0),FALSE)</f>
        <v>---</v>
      </c>
      <c r="M57" s="258" t="str">
        <f>VLOOKUP($J57,Merged_couplings!$B:$BU,MATCH(M$1,Merged_couplings!$B$1:$BU$1,0),FALSE)</f>
        <v>-IG</v>
      </c>
      <c r="N57" s="258" t="str">
        <f>VLOOKUP($J57,Merged_couplings!$B:$BU,MATCH(N$1,Merged_couplings!$B$1:$BU$1,0),FALSE)</f>
        <v>-IG</v>
      </c>
      <c r="O57" s="258" t="str">
        <f>VLOOKUP($J57,Merged_couplings!$B:$BU,MATCH(O$1,Merged_couplings!$B$1:$BU$1,0),FALSE)</f>
        <v>-IG</v>
      </c>
      <c r="P57" s="258" t="str">
        <f>VLOOKUP($J57,Merged_couplings!$B:$BU,MATCH(P$1,Merged_couplings!$B$1:$BU$1,0),FALSE)</f>
        <v>-IG</v>
      </c>
      <c r="Q57" s="258" t="str">
        <f>VLOOKUP($J57,Merged_couplings!$B:$BU,MATCH(Q$1,Merged_couplings!$B$1:$BU$1,0),FALSE)</f>
        <v>--G</v>
      </c>
      <c r="R57" s="258" t="str">
        <f>VLOOKUP($J57,Merged_couplings!$B:$BU,MATCH(R$1,Merged_couplings!$B$1:$BU$1,0),FALSE)</f>
        <v>-IG</v>
      </c>
      <c r="S57" s="258" t="str">
        <f>VLOOKUP($J57,Merged_couplings!$B:$BU,MATCH(S$1,Merged_couplings!$B$1:$BU$1,0),FALSE)</f>
        <v>-IG</v>
      </c>
      <c r="T57" s="258" t="str">
        <f>VLOOKUP($J57,Merged_couplings!$B:$BU,MATCH(T$1,Merged_couplings!$B$1:$BU$1,0),FALSE)</f>
        <v>-IG</v>
      </c>
      <c r="U57" s="258" t="str">
        <f>VLOOKUP($J57,Merged_couplings!$B:$BU,MATCH(U$1,Merged_couplings!$B$1:$BU$1,0),FALSE)</f>
        <v>-IG</v>
      </c>
      <c r="V57" s="258" t="str">
        <f>VLOOKUP($J57,Merged_couplings!$B:$BU,MATCH(V$1,Merged_couplings!$B$1:$BU$1,0),FALSE)</f>
        <v>-IG</v>
      </c>
      <c r="W57" s="258" t="str">
        <f>VLOOKUP($J57,Merged_couplings!$B:$BU,MATCH(W$1,Merged_couplings!$B$1:$BU$1,0),FALSE)</f>
        <v>-IG</v>
      </c>
      <c r="X57" s="121" t="str">
        <f>_xlfn.IFNA(VLOOKUP($J57,Merged_couplings!$B:$R,MATCH(X$1,Merged_couplings!$B$1:$R$1,0),FALSE),"")</f>
        <v/>
      </c>
      <c r="Y57" s="120" t="str">
        <f>_xlfn.IFNA(VLOOKUP($J57,Merged_couplings!$B:$R,MATCH(Y$1,Merged_couplings!$B$1:$R$1,0),FALSE),"")</f>
        <v/>
      </c>
      <c r="Z57" s="120">
        <f>_xlfn.IFNA(VLOOKUP($J57,Merged_couplings!$B:$R,MATCH(Z$1,Merged_couplings!$B$1:$R$1,0),FALSE),"")</f>
        <v>9.562969190754588</v>
      </c>
      <c r="AA57" s="120">
        <f>_xlfn.IFNA(VLOOKUP($J57,Merged_couplings!$B:$R,MATCH(AA$1,Merged_couplings!$B$1:$R$1,0),FALSE),"")</f>
        <v>9.562969190754588</v>
      </c>
      <c r="AB57" s="120">
        <f>_xlfn.IFNA(VLOOKUP($J57,Merged_couplings!$B:$R,MATCH(AB$1,Merged_couplings!$B$1:$R$1,0),FALSE),"")</f>
        <v>9.4007443000660871</v>
      </c>
      <c r="AC57" s="120">
        <f>_xlfn.IFNA(VLOOKUP($J57,Merged_couplings!$B:$R,MATCH(AC$1,Merged_couplings!$B$1:$R$1,0),FALSE),"")</f>
        <v>9.4007443000660871</v>
      </c>
      <c r="AD57" s="120" t="str">
        <f>_xlfn.IFNA(VLOOKUP($J57,Merged_couplings!$B:$R,MATCH(AD$1,Merged_couplings!$B$1:$R$1,0),FALSE),"")</f>
        <v/>
      </c>
      <c r="AE57" s="120">
        <f>_xlfn.IFNA(VLOOKUP($J57,Merged_couplings!$B:$R,MATCH(AE$1,Merged_couplings!$B$1:$R$1,0),FALSE),"")</f>
        <v>10.452144760266405</v>
      </c>
      <c r="AF57" s="120">
        <f>_xlfn.IFNA(VLOOKUP($J57,Merged_couplings!$B:$R,MATCH(AF$1,Merged_couplings!$B$1:$R$1,0),FALSE),"")</f>
        <v>10.452144760266405</v>
      </c>
      <c r="AG57" s="120">
        <f>_xlfn.IFNA(VLOOKUP($J57,Merged_couplings!$B:$R,MATCH(AG$1,Merged_couplings!$B$1:$R$1,0),FALSE),"")</f>
        <v>10.145251968911213</v>
      </c>
      <c r="AH57" s="120">
        <f>_xlfn.IFNA(VLOOKUP($J57,Merged_couplings!$B:$R,MATCH(AH$1,Merged_couplings!$B$1:$R$1,0),FALSE),"")</f>
        <v>9.5694582668282582</v>
      </c>
      <c r="AI57" s="120">
        <f>_xlfn.IFNA(VLOOKUP($J57,Merged_couplings!$B:$R,MATCH(AI$1,Merged_couplings!$B$1:$R$1,0),FALSE),"")</f>
        <v>10.087591259414431</v>
      </c>
      <c r="AJ57" s="120">
        <f>_xlfn.IFNA(VLOOKUP($J57,Merged_couplings!$B:$R,MATCH(AJ$1,Merged_couplings!$B$1:$R$1,0),FALSE),"")</f>
        <v>9.6276910896967003</v>
      </c>
      <c r="AK57" s="123" t="str" cm="1">
        <f t="array" ref="AK57">_xlfn.IFS(AND($X57&lt;&gt;"",Y57&lt;&gt;""),ABS($X57-Y57),AND($X57="",Y57=""),"",OR($X57&lt;&gt;"",Y57&lt;&gt;""),"-")</f>
        <v/>
      </c>
      <c r="AL57" s="122" t="str" cm="1">
        <f t="array" ref="AL57">_xlfn.IFS(AND($X57&lt;&gt;"",Z57&lt;&gt;""),ABS($X57-Z57),AND($X57="",Z57=""),"",OR($X57&lt;&gt;"",Z57&lt;&gt;""),"-")</f>
        <v>-</v>
      </c>
      <c r="AM57" s="122" t="str" cm="1">
        <f t="array" ref="AM57">_xlfn.IFS(AND($X57&lt;&gt;"",AA57&lt;&gt;""),ABS($X57-AA57),AND($X57="",AA57=""),"",OR($X57&lt;&gt;"",AA57&lt;&gt;""),"-")</f>
        <v>-</v>
      </c>
      <c r="AN57" s="122" t="str" cm="1">
        <f t="array" ref="AN57">_xlfn.IFS(AND($X57&lt;&gt;"",AB57&lt;&gt;""),ABS($X57-AB57),AND($X57="",AB57=""),"",OR($X57&lt;&gt;"",AB57&lt;&gt;""),"-")</f>
        <v>-</v>
      </c>
      <c r="AO57" s="122" t="str" cm="1">
        <f t="array" ref="AO57">_xlfn.IFS(AND($X57&lt;&gt;"",AC57&lt;&gt;""),ABS($X57-AC57),AND($X57="",AC57=""),"",OR($X57&lt;&gt;"",AC57&lt;&gt;""),"-")</f>
        <v>-</v>
      </c>
      <c r="AP57" s="122" t="str" cm="1">
        <f t="array" ref="AP57">_xlfn.IFS(AND($X57&lt;&gt;"",AD57&lt;&gt;""),ABS($X57-AD57),AND($X57="",AD57=""),"",OR($X57&lt;&gt;"",AD57&lt;&gt;""),"-")</f>
        <v/>
      </c>
      <c r="AQ57" s="122" t="str" cm="1">
        <f t="array" ref="AQ57">_xlfn.IFS(AND($X57&lt;&gt;"",AE57&lt;&gt;""),ABS($X57-AE57),AND($X57="",AE57=""),"",OR($X57&lt;&gt;"",AE57&lt;&gt;""),"-")</f>
        <v>-</v>
      </c>
      <c r="AR57" s="122" t="str" cm="1">
        <f t="array" ref="AR57">_xlfn.IFS(AND($X57&lt;&gt;"",AF57&lt;&gt;""),ABS($X57-AF57),AND($X57="",AF57=""),"",OR($X57&lt;&gt;"",AF57&lt;&gt;""),"-")</f>
        <v>-</v>
      </c>
      <c r="AS57" s="122" t="str" cm="1">
        <f t="array" ref="AS57">_xlfn.IFS(AND($X57&lt;&gt;"",AG57&lt;&gt;""),ABS($X57-AG57),AND($X57="",AG57=""),"",OR($X57&lt;&gt;"",AG57&lt;&gt;""),"-")</f>
        <v>-</v>
      </c>
      <c r="AT57" s="122" t="str" cm="1">
        <f t="array" ref="AT57">_xlfn.IFS(AND($X57&lt;&gt;"",AH57&lt;&gt;""),ABS($X57-AH57),AND($X57="",AH57=""),"",OR($X57&lt;&gt;"",AH57&lt;&gt;""),"-")</f>
        <v>-</v>
      </c>
      <c r="AU57" s="122" t="str" cm="1">
        <f t="array" ref="AU57">_xlfn.IFS(AND($X57&lt;&gt;"",AI57&lt;&gt;""),ABS($X57-AI57),AND($X57="",AI57=""),"",OR($X57&lt;&gt;"",AI57&lt;&gt;""),"-")</f>
        <v>-</v>
      </c>
      <c r="AV57" s="122" t="str" cm="1">
        <f t="array" ref="AV57">_xlfn.IFS(AND($X57&lt;&gt;"",AJ57&lt;&gt;""),ABS($X57-AJ57),AND($X57="",AJ57=""),"",OR($X57&lt;&gt;"",AJ57&lt;&gt;""),"-")</f>
        <v>-</v>
      </c>
      <c r="AW57" s="123" t="str" cm="1">
        <f t="array" ref="AW57">_xlfn.IFS(AND($Y57&lt;&gt;"",Z57&lt;&gt;""),ABS($Y57-Z57),AND($Y57="",Z57=""),"",OR($Y57&lt;&gt;"",Z57&lt;&gt;""),"-")</f>
        <v>-</v>
      </c>
      <c r="AX57" s="122" t="str" cm="1">
        <f t="array" ref="AX57">_xlfn.IFS(AND($Y57&lt;&gt;"",AA57&lt;&gt;""),ABS($Y57-AA57),AND($Y57="",AA57=""),"",OR($Y57&lt;&gt;"",AA57&lt;&gt;""),"-")</f>
        <v>-</v>
      </c>
      <c r="AY57" s="122" t="str" cm="1">
        <f t="array" ref="AY57">_xlfn.IFS(AND($Y57&lt;&gt;"",AB57&lt;&gt;""),ABS($Y57-AB57),AND($Y57="",AB57=""),"",OR($Y57&lt;&gt;"",AB57&lt;&gt;""),"-")</f>
        <v>-</v>
      </c>
      <c r="AZ57" s="122" t="str" cm="1">
        <f t="array" ref="AZ57">_xlfn.IFS(AND($Y57&lt;&gt;"",AC57&lt;&gt;""),ABS($Y57-AC57),AND($Y57="",AC57=""),"",OR($Y57&lt;&gt;"",AC57&lt;&gt;""),"-")</f>
        <v>-</v>
      </c>
      <c r="BA57" s="122" t="str" cm="1">
        <f t="array" ref="BA57">_xlfn.IFS(AND($Y57&lt;&gt;"",AD57&lt;&gt;""),ABS($Y57-AD57),AND($Y57="",AD57=""),"",OR($Y57&lt;&gt;"",AD57&lt;&gt;""),"-")</f>
        <v/>
      </c>
      <c r="BB57" s="122" t="str" cm="1">
        <f t="array" ref="BB57">_xlfn.IFS(AND($Y57&lt;&gt;"",AE57&lt;&gt;""),ABS($Y57-AE57),AND($Y57="",AE57=""),"",OR($Y57&lt;&gt;"",AE57&lt;&gt;""),"-")</f>
        <v>-</v>
      </c>
      <c r="BC57" s="122" t="str" cm="1">
        <f t="array" ref="BC57">_xlfn.IFS(AND($Y57&lt;&gt;"",AF57&lt;&gt;""),ABS($Y57-AF57),AND($Y57="",AF57=""),"",OR($Y57&lt;&gt;"",AF57&lt;&gt;""),"-")</f>
        <v>-</v>
      </c>
      <c r="BD57" s="122" t="str" cm="1">
        <f t="array" ref="BD57">_xlfn.IFS(AND($Y57&lt;&gt;"",AG57&lt;&gt;""),ABS($Y57-AG57),AND($Y57="",AG57=""),"",OR($Y57&lt;&gt;"",AG57&lt;&gt;""),"-")</f>
        <v>-</v>
      </c>
      <c r="BE57" s="122" t="str" cm="1">
        <f t="array" ref="BE57">_xlfn.IFS(AND($Y57&lt;&gt;"",AH57&lt;&gt;""),ABS($Y57-AH57),AND($Y57="",AH57=""),"",OR($Y57&lt;&gt;"",AH57&lt;&gt;""),"-")</f>
        <v>-</v>
      </c>
      <c r="BF57" s="122" t="str" cm="1">
        <f t="array" ref="BF57">_xlfn.IFS(AND($Y57&lt;&gt;"",AI57&lt;&gt;""),ABS($Y57-AI57),AND($Y57="",AI57=""),"",OR($Y57&lt;&gt;"",AI57&lt;&gt;""),"-")</f>
        <v>-</v>
      </c>
      <c r="BG57" s="122" t="str" cm="1">
        <f t="array" ref="BG57">_xlfn.IFS(AND($Y57&lt;&gt;"",AJ57&lt;&gt;""),ABS($Y57-AJ57),AND($Y57="",AJ57=""),"",OR($Y57&lt;&gt;"",AJ57&lt;&gt;""),"-")</f>
        <v>-</v>
      </c>
      <c r="BH57" s="121" cm="1">
        <f t="array" ref="BH57">_xlfn.IFS(AND($Z57&lt;&gt;"",AA57&lt;&gt;""),ABS($Z57-AA57),AND($Z57="",AA57=""),"",OR($Z57&lt;&gt;"",AA57&lt;&gt;""),"-")</f>
        <v>0</v>
      </c>
      <c r="BI57" s="120" cm="1">
        <f t="array" ref="BI57">_xlfn.IFS(AND($Z57&lt;&gt;"",AB57&lt;&gt;""),ABS($Z57-AB57),AND($Z57="",AB57=""),"",OR($Z57&lt;&gt;"",AB57&lt;&gt;""),"-")</f>
        <v>0.16222489068850088</v>
      </c>
      <c r="BJ57" s="120" cm="1">
        <f t="array" ref="BJ57">_xlfn.IFS(AND($Z57&lt;&gt;"",AC57&lt;&gt;""),ABS($Z57-AC57),AND($Z57="",AC57=""),"",OR($Z57&lt;&gt;"",AC57&lt;&gt;""),"-")</f>
        <v>0.16222489068850088</v>
      </c>
      <c r="BK57" s="120" t="str" cm="1">
        <f t="array" ref="BK57">_xlfn.IFS(AND($Z57&lt;&gt;"",AD57&lt;&gt;""),ABS($Z57-AD57),AND($Z57="",AD57=""),"",OR($Z57&lt;&gt;"",AD57&lt;&gt;""),"-")</f>
        <v>-</v>
      </c>
      <c r="BL57" s="120" cm="1">
        <f t="array" ref="BL57">_xlfn.IFS(AND($Z57&lt;&gt;"",AE57&lt;&gt;""),ABS($Z57-AE57),AND($Z57="",AE57=""),"",OR($Z57&lt;&gt;"",AE57&lt;&gt;""),"-")</f>
        <v>0.88917556951181709</v>
      </c>
      <c r="BM57" s="120" cm="1">
        <f t="array" ref="BM57">_xlfn.IFS(AND($Z57&lt;&gt;"",AF57&lt;&gt;""),ABS($Z57-AF57),AND($Z57="",AF57=""),"",OR($Z57&lt;&gt;"",AF57&lt;&gt;""),"-")</f>
        <v>0.88917556951181709</v>
      </c>
      <c r="BN57" s="120" cm="1">
        <f t="array" ref="BN57">_xlfn.IFS(AND($Z57&lt;&gt;"",AG57&lt;&gt;""),ABS($Z57-AG57),AND($Z57="",AG57=""),"",OR($Z57&lt;&gt;"",AG57&lt;&gt;""),"-")</f>
        <v>0.58228277815662466</v>
      </c>
      <c r="BO57" s="120" cm="1">
        <f t="array" ref="BO57">_xlfn.IFS(AND($Z57&lt;&gt;"",AH57&lt;&gt;""),ABS($Z57-AH57),AND($Z57="",AH57=""),"",OR($Z57&lt;&gt;"",AH57&lt;&gt;""),"-")</f>
        <v>6.4890760736702191E-3</v>
      </c>
      <c r="BP57" s="120" cm="1">
        <f t="array" ref="BP57">_xlfn.IFS(AND($Z57&lt;&gt;"",AI57&lt;&gt;""),ABS($Z57-AI57),AND($Z57="",AI57=""),"",OR($Z57&lt;&gt;"",AI57&lt;&gt;""),"-")</f>
        <v>0.52462206865984307</v>
      </c>
      <c r="BQ57" s="120" cm="1">
        <f t="array" ref="BQ57">_xlfn.IFS(AND($Z57&lt;&gt;"",AJ57&lt;&gt;""),ABS($Z57-AJ57),AND($Z57="",AJ57=""),"",OR($Z57&lt;&gt;"",AJ57&lt;&gt;""),"-")</f>
        <v>6.4721898942112333E-2</v>
      </c>
      <c r="BR57" s="121" cm="1">
        <f t="array" ref="BR57">_xlfn.IFS(AND($AA57&lt;&gt;"",AB57&lt;&gt;""),ABS($AA57-AB57),AND($AA57="",AB57=""),"",OR($AA57&lt;&gt;"",AB57&lt;&gt;""),"-")</f>
        <v>0.16222489068850088</v>
      </c>
      <c r="BS57" s="120" cm="1">
        <f t="array" ref="BS57">_xlfn.IFS(AND($AA57&lt;&gt;"",AC57&lt;&gt;""),ABS($AA57-AC57),AND($AA57="",AC57=""),"",OR($AA57&lt;&gt;"",AC57&lt;&gt;""),"-")</f>
        <v>0.16222489068850088</v>
      </c>
      <c r="BT57" s="120" t="str" cm="1">
        <f t="array" ref="BT57">_xlfn.IFS(AND($AA57&lt;&gt;"",AD57&lt;&gt;""),ABS($AA57-AD57),AND($AA57="",AD57=""),"",OR($AA57&lt;&gt;"",AD57&lt;&gt;""),"-")</f>
        <v>-</v>
      </c>
      <c r="BU57" s="120" cm="1">
        <f t="array" ref="BU57">_xlfn.IFS(AND($AA57&lt;&gt;"",AE57&lt;&gt;""),ABS($AA57-AE57),AND($AA57="",AE57=""),"",OR($AA57&lt;&gt;"",AE57&lt;&gt;""),"-")</f>
        <v>0.88917556951181709</v>
      </c>
      <c r="BV57" s="120" cm="1">
        <f t="array" ref="BV57">_xlfn.IFS(AND($AA57&lt;&gt;"",AF57&lt;&gt;""),ABS($AA57-AF57),AND($AA57="",AF57=""),"",OR($AA57&lt;&gt;"",AF57&lt;&gt;""),"-")</f>
        <v>0.88917556951181709</v>
      </c>
      <c r="BW57" s="120" cm="1">
        <f t="array" ref="BW57">_xlfn.IFS(AND($AA57&lt;&gt;"",AG57&lt;&gt;""),ABS($AA57-AG57),AND($AA57="",AG57=""),"",OR($AA57&lt;&gt;"",AG57&lt;&gt;""),"-")</f>
        <v>0.58228277815662466</v>
      </c>
      <c r="BX57" s="120" cm="1">
        <f t="array" ref="BX57">_xlfn.IFS(AND($AA57&lt;&gt;"",AH57&lt;&gt;""),ABS($AA57-AH57),AND($AA57="",AH57=""),"",OR($AA57&lt;&gt;"",AH57&lt;&gt;""),"-")</f>
        <v>6.4890760736702191E-3</v>
      </c>
      <c r="BY57" s="120" cm="1">
        <f t="array" ref="BY57">_xlfn.IFS(AND($AA57&lt;&gt;"",AI57&lt;&gt;""),ABS($AA57-AI57),AND($AA57="",AI57=""),"",OR($AA57&lt;&gt;"",AI57&lt;&gt;""),"-")</f>
        <v>0.52462206865984307</v>
      </c>
      <c r="BZ57" s="120" cm="1">
        <f t="array" ref="BZ57">_xlfn.IFS(AND($AA57&lt;&gt;"",AJ57&lt;&gt;""),ABS($AA57-AJ57),AND($AA57="",AJ57=""),"",OR($AA57&lt;&gt;"",AJ57&lt;&gt;""),"-")</f>
        <v>6.4721898942112333E-2</v>
      </c>
      <c r="CA57" s="121" cm="1">
        <f t="array" ref="CA57">_xlfn.IFS(AND($AB57&lt;&gt;"",AC57&lt;&gt;""),ABS($AB57-AC57),AND($AB57="",AC57=""),"",OR($AB57&lt;&gt;"",AC57&lt;&gt;""),"-")</f>
        <v>0</v>
      </c>
      <c r="CB57" s="120" t="str" cm="1">
        <f t="array" ref="CB57">_xlfn.IFS(AND($AB57&lt;&gt;"",AD57&lt;&gt;""),ABS($AB57-AD57),AND($AB57="",AD57=""),"",OR($AB57&lt;&gt;"",AD57&lt;&gt;""),"-")</f>
        <v>-</v>
      </c>
      <c r="CC57" s="120" cm="1">
        <f t="array" ref="CC57">_xlfn.IFS(AND($AB57&lt;&gt;"",AE57&lt;&gt;""),ABS($AB57-AE57),AND($AB57="",AE57=""),"",OR($AB57&lt;&gt;"",AE57&lt;&gt;""),"-")</f>
        <v>1.051400460200318</v>
      </c>
      <c r="CD57" s="120" cm="1">
        <f t="array" ref="CD57">_xlfn.IFS(AND($AB57&lt;&gt;"",AF57&lt;&gt;""),ABS($AB57-AF57),AND($AB57="",AF57=""),"",OR($AB57&lt;&gt;"",AF57&lt;&gt;""),"-")</f>
        <v>1.051400460200318</v>
      </c>
      <c r="CE57" s="120" cm="1">
        <f t="array" ref="CE57">_xlfn.IFS(AND($AB57&lt;&gt;"",AG57&lt;&gt;""),ABS($AB57-AG57),AND($AB57="",AG57=""),"",OR($AB57&lt;&gt;"",AG57&lt;&gt;""),"-")</f>
        <v>0.74450766884512554</v>
      </c>
      <c r="CF57" s="120" cm="1">
        <f t="array" ref="CF57">_xlfn.IFS(AND($AB57&lt;&gt;"",AH57&lt;&gt;""),ABS($AB57-AH57),AND($AB57="",AH57=""),"",OR($AB57&lt;&gt;"",AH57&lt;&gt;""),"-")</f>
        <v>0.1687139667621711</v>
      </c>
      <c r="CG57" s="120" cm="1">
        <f t="array" ref="CG57">_xlfn.IFS(AND($AB57&lt;&gt;"",AI57&lt;&gt;""),ABS($AB57-AI57),AND($AB57="",AI57=""),"",OR($AB57&lt;&gt;"",AI57&lt;&gt;""),"-")</f>
        <v>0.68684695934834394</v>
      </c>
      <c r="CH57" s="120" cm="1">
        <f t="array" ref="CH57">_xlfn.IFS(AND($AB57&lt;&gt;"",AJ57&lt;&gt;""),ABS($AB57-AJ57),AND($AB57="",AJ57=""),"",OR($AB57&lt;&gt;"",AJ57&lt;&gt;""),"-")</f>
        <v>0.22694678963061321</v>
      </c>
      <c r="CI57" s="121" t="str" cm="1">
        <f t="array" ref="CI57">_xlfn.IFS(AND($AC57&lt;&gt;"",AD57&lt;&gt;""),ABS($AC57-AD57),AND($AC57="",AD57=""),"",OR($AC57&lt;&gt;"",AD57&lt;&gt;""),"-")</f>
        <v>-</v>
      </c>
      <c r="CJ57" s="120" cm="1">
        <f t="array" ref="CJ57">_xlfn.IFS(AND($AC57&lt;&gt;"",AE57&lt;&gt;""),ABS($AC57-AE57),AND($AC57="",AE57=""),"",OR($AC57&lt;&gt;"",AE57&lt;&gt;""),"-")</f>
        <v>1.051400460200318</v>
      </c>
      <c r="CK57" s="120" cm="1">
        <f t="array" ref="CK57">_xlfn.IFS(AND($AC57&lt;&gt;"",AF57&lt;&gt;""),ABS($AC57-AF57),AND($AC57="",AF57=""),"",OR($AC57&lt;&gt;"",AF57&lt;&gt;""),"-")</f>
        <v>1.051400460200318</v>
      </c>
      <c r="CL57" s="120" cm="1">
        <f t="array" ref="CL57">_xlfn.IFS(AND($AC57&lt;&gt;"",AG57&lt;&gt;""),ABS($AC57-AG57),AND($AC57="",AG57=""),"",OR($AC57&lt;&gt;"",AG57&lt;&gt;""),"-")</f>
        <v>0.74450766884512554</v>
      </c>
      <c r="CM57" s="120" cm="1">
        <f t="array" ref="CM57">_xlfn.IFS(AND($AC57&lt;&gt;"",AH57&lt;&gt;""),ABS($AC57-AH57),AND($AC57="",AH57=""),"",OR($AC57&lt;&gt;"",AH57&lt;&gt;""),"-")</f>
        <v>0.1687139667621711</v>
      </c>
      <c r="CN57" s="120" cm="1">
        <f t="array" ref="CN57">_xlfn.IFS(AND($AC57&lt;&gt;"",AI57&lt;&gt;""),ABS($AC57-AI57),AND($AC57="",AI57=""),"",OR($AC57&lt;&gt;"",AI57&lt;&gt;""),"-")</f>
        <v>0.68684695934834394</v>
      </c>
      <c r="CO57" s="120" cm="1">
        <f t="array" ref="CO57">_xlfn.IFS(AND($AC57&lt;&gt;"",AJ57&lt;&gt;""),ABS($AC57-AJ57),AND($AC57="",AJ57=""),"",OR($AC57&lt;&gt;"",AJ57&lt;&gt;""),"-")</f>
        <v>0.22694678963061321</v>
      </c>
      <c r="CP57" s="121" t="str" cm="1">
        <f t="array" ref="CP57">_xlfn.IFS(AND($AD57&lt;&gt;"",AE57&lt;&gt;""),ABS($AD57-AE57),AND($AD57="",AE57=""),"",OR($AD57&lt;&gt;"",AE57&lt;&gt;""),"-")</f>
        <v>-</v>
      </c>
      <c r="CQ57" s="120" t="str" cm="1">
        <f t="array" ref="CQ57">_xlfn.IFS(AND($AD57&lt;&gt;"",AF57&lt;&gt;""),ABS($AD57-AF57),AND($AD57="",AF57=""),"",OR($AD57&lt;&gt;"",AF57&lt;&gt;""),"-")</f>
        <v>-</v>
      </c>
      <c r="CR57" s="120" t="str" cm="1">
        <f t="array" ref="CR57">_xlfn.IFS(AND($AD57&lt;&gt;"",AG57&lt;&gt;""),ABS($AD57-AG57),AND($AD57="",AG57=""),"",OR($AD57&lt;&gt;"",AG57&lt;&gt;""),"-")</f>
        <v>-</v>
      </c>
      <c r="CS57" s="120" t="str" cm="1">
        <f t="array" ref="CS57">_xlfn.IFS(AND($AD57&lt;&gt;"",AH57&lt;&gt;""),ABS($AD57-AH57),AND($AD57="",AH57=""),"",OR($AD57&lt;&gt;"",AH57&lt;&gt;""),"-")</f>
        <v>-</v>
      </c>
      <c r="CT57" s="120" t="str" cm="1">
        <f t="array" ref="CT57">_xlfn.IFS(AND($AD57&lt;&gt;"",AI57&lt;&gt;""),ABS($AD57-AI57),AND($AD57="",AI57=""),"",OR($AD57&lt;&gt;"",AI57&lt;&gt;""),"-")</f>
        <v>-</v>
      </c>
      <c r="CU57" s="120" t="str" cm="1">
        <f t="array" ref="CU57">_xlfn.IFS(AND($AD57&lt;&gt;"",AJ57&lt;&gt;""),ABS($AD57-AJ57),AND($AD57="",AJ57=""),"",OR($AD57&lt;&gt;"",AJ57&lt;&gt;""),"-")</f>
        <v>-</v>
      </c>
      <c r="CV57" s="121" cm="1">
        <f t="array" ref="CV57">_xlfn.IFS(AND($AE57&lt;&gt;"",AF57&lt;&gt;""),ABS($AE57-AF57),AND($AE57="",AF57=""),"",OR($AE57&lt;&gt;"",AF57&lt;&gt;""),"-")</f>
        <v>0</v>
      </c>
      <c r="CW57" s="120" cm="1">
        <f t="array" ref="CW57">_xlfn.IFS(AND($AE57&lt;&gt;"",AG57&lt;&gt;""),ABS($AE57-AG57),AND($AE57="",AG57=""),"",OR($AE57&lt;&gt;"",AG57&lt;&gt;""),"-")</f>
        <v>0.30689279135519243</v>
      </c>
      <c r="CX57" s="120" cm="1">
        <f t="array" ref="CX57">_xlfn.IFS(AND($AE57&lt;&gt;"",AH57&lt;&gt;""),ABS($AE57-AH57),AND($AE57="",AH57=""),"",OR($AE57&lt;&gt;"",AH57&lt;&gt;""),"-")</f>
        <v>0.88268649343814687</v>
      </c>
      <c r="CY57" s="120" cm="1">
        <f t="array" ref="CY57">_xlfn.IFS(AND($AE57&lt;&gt;"",AI57&lt;&gt;""),ABS($AE57-AI57),AND($AE57="",AI57=""),"",OR($AE57&lt;&gt;"",AI57&lt;&gt;""),"-")</f>
        <v>0.36455350085197402</v>
      </c>
      <c r="CZ57" s="120" cm="1">
        <f t="array" ref="CZ57">_xlfn.IFS(AND($AE57&lt;&gt;"",AJ57&lt;&gt;""),ABS($AE57-AJ57),AND($AE57="",AJ57=""),"",OR($AE57&lt;&gt;"",AJ57&lt;&gt;""),"-")</f>
        <v>0.82445367056970476</v>
      </c>
      <c r="DA57" s="121" cm="1">
        <f t="array" ref="DA57">_xlfn.IFS(AND($AF57&lt;&gt;"",AG57&lt;&gt;""),ABS($AF57-AG57),AND($AF57="",AG57=""),"",OR($AF57&lt;&gt;"",AG57&lt;&gt;""),"-")</f>
        <v>0.30689279135519243</v>
      </c>
      <c r="DB57" s="120" cm="1">
        <f t="array" ref="DB57">_xlfn.IFS(AND($AF57&lt;&gt;"",AH57&lt;&gt;""),ABS($AF57-AH57),AND($AF57="",AH57=""),"",OR($AF57&lt;&gt;"",AH57&lt;&gt;""),"-")</f>
        <v>0.88268649343814687</v>
      </c>
      <c r="DC57" s="120" cm="1">
        <f t="array" ref="DC57">_xlfn.IFS(AND($AF57&lt;&gt;"",AI57&lt;&gt;""),ABS($AF57-AI57),AND($AF57="",AI57=""),"",OR($AF57&lt;&gt;"",AI57&lt;&gt;""),"-")</f>
        <v>0.36455350085197402</v>
      </c>
      <c r="DD57" s="120" cm="1">
        <f t="array" ref="DD57">_xlfn.IFS(AND($AF57&lt;&gt;"",AJ57&lt;&gt;""),ABS($AF57-AJ57),AND($AF57="",AJ57=""),"",OR($AF57&lt;&gt;"",AJ57&lt;&gt;""),"-")</f>
        <v>0.82445367056970476</v>
      </c>
      <c r="DE57" s="121" cm="1">
        <f t="array" ref="DE57">_xlfn.IFS(AND($AG57&lt;&gt;"",AH57&lt;&gt;""),ABS($AG57-AH57),AND($AG57="",AH57=""),"",OR($AG57&lt;&gt;"",AH57&lt;&gt;""),"-")</f>
        <v>0.57579370208295444</v>
      </c>
      <c r="DF57" s="120" cm="1">
        <f t="array" ref="DF57">_xlfn.IFS(AND($AG57&lt;&gt;"",AI57&lt;&gt;""),ABS($AG57-AI57),AND($AG57="",AI57=""),"",OR($AG57&lt;&gt;"",AI57&lt;&gt;""),"-")</f>
        <v>5.7660709496781593E-2</v>
      </c>
      <c r="DG57" s="120" cm="1">
        <f t="array" ref="DG57">_xlfn.IFS(AND($AG57&lt;&gt;"",AJ57&lt;&gt;""),ABS($AG57-AJ57),AND($AG57="",AJ57=""),"",OR($AG57&lt;&gt;"",AJ57&lt;&gt;""),"-")</f>
        <v>0.51756087921451233</v>
      </c>
      <c r="DH57" s="121" cm="1">
        <f t="array" ref="DH57">_xlfn.IFS(AND($AH57&lt;&gt;"",AI57&lt;&gt;""),ABS($AH57-AI57),AND($AH57="",AI57=""),"",OR($AH57&lt;&gt;"",AI57&lt;&gt;""),"-")</f>
        <v>0.51813299258617285</v>
      </c>
      <c r="DI57" s="120" cm="1">
        <f t="array" ref="DI57">_xlfn.IFS(AND($AH57&lt;&gt;"",AJ57&lt;&gt;""),ABS($AH57-AJ57),AND($AH57="",AJ57=""),"",OR($AH57&lt;&gt;"",AJ57&lt;&gt;""),"-")</f>
        <v>5.8232822868442113E-2</v>
      </c>
      <c r="DJ57" s="121" cm="1">
        <f t="array" ref="DJ57">_xlfn.IFS(AND($AI57&lt;&gt;"",AJ57&lt;&gt;""),ABS($AI57-AJ57),AND($AI57="",AJ57=""),"",OR($AI57&lt;&gt;"",AJ57&lt;&gt;""),"-")</f>
        <v>0.45990016971773073</v>
      </c>
    </row>
    <row r="58" spans="1:114" x14ac:dyDescent="0.2">
      <c r="A58" s="120" t="str">
        <f t="shared" si="9"/>
        <v>ok</v>
      </c>
      <c r="B58" s="186">
        <f t="shared" si="10"/>
        <v>0</v>
      </c>
      <c r="C58" s="186">
        <f t="shared" si="11"/>
        <v>100</v>
      </c>
      <c r="D58" s="186">
        <f t="shared" si="12"/>
        <v>0</v>
      </c>
      <c r="E58" s="263">
        <f t="shared" si="13"/>
        <v>5</v>
      </c>
      <c r="F58" s="186">
        <f t="shared" si="14"/>
        <v>5</v>
      </c>
      <c r="G58" s="186">
        <f t="shared" si="15"/>
        <v>100</v>
      </c>
      <c r="H58" s="262" t="str">
        <f t="shared" si="16"/>
        <v/>
      </c>
      <c r="I58" s="187" t="str">
        <f t="shared" si="17"/>
        <v>I</v>
      </c>
      <c r="J58" s="260" t="s">
        <v>105</v>
      </c>
      <c r="K58" s="259" t="str">
        <f>VLOOKUP($J58,Merged_couplings!$B:$BU,MATCH(K$1,Merged_couplings!$B$1:$BU$1,0),FALSE)</f>
        <v>---</v>
      </c>
      <c r="L58" s="258" t="str">
        <f>VLOOKUP($J58,Merged_couplings!$B:$BU,MATCH(L$1,Merged_couplings!$B$1:$BU$1,0),FALSE)</f>
        <v>---</v>
      </c>
      <c r="M58" s="258" t="str">
        <f>VLOOKUP($J58,Merged_couplings!$B:$BU,MATCH(M$1,Merged_couplings!$B$1:$BU$1,0),FALSE)</f>
        <v>-IG</v>
      </c>
      <c r="N58" s="258" t="str">
        <f>VLOOKUP($J58,Merged_couplings!$B:$BU,MATCH(N$1,Merged_couplings!$B$1:$BU$1,0),FALSE)</f>
        <v>-IG</v>
      </c>
      <c r="O58" s="258" t="str">
        <f>VLOOKUP($J58,Merged_couplings!$B:$BU,MATCH(O$1,Merged_couplings!$B$1:$BU$1,0),FALSE)</f>
        <v>-IG</v>
      </c>
      <c r="P58" s="258" t="str">
        <f>VLOOKUP($J58,Merged_couplings!$B:$BU,MATCH(P$1,Merged_couplings!$B$1:$BU$1,0),FALSE)</f>
        <v>-IG</v>
      </c>
      <c r="Q58" s="258" t="str">
        <f>VLOOKUP($J58,Merged_couplings!$B:$BU,MATCH(Q$1,Merged_couplings!$B$1:$BU$1,0),FALSE)</f>
        <v>-IG</v>
      </c>
      <c r="R58" s="258" t="str">
        <f>VLOOKUP($J58,Merged_couplings!$B:$BU,MATCH(R$1,Merged_couplings!$B$1:$BU$1,0),FALSE)</f>
        <v>---</v>
      </c>
      <c r="S58" s="258" t="str">
        <f>VLOOKUP($J58,Merged_couplings!$B:$BU,MATCH(S$1,Merged_couplings!$B$1:$BU$1,0),FALSE)</f>
        <v>---</v>
      </c>
      <c r="T58" s="258" t="str">
        <f>VLOOKUP($J58,Merged_couplings!$B:$BU,MATCH(T$1,Merged_couplings!$B$1:$BU$1,0),FALSE)</f>
        <v>---</v>
      </c>
      <c r="U58" s="258" t="str">
        <f>VLOOKUP($J58,Merged_couplings!$B:$BU,MATCH(U$1,Merged_couplings!$B$1:$BU$1,0),FALSE)</f>
        <v>---</v>
      </c>
      <c r="V58" s="258" t="str">
        <f>VLOOKUP($J58,Merged_couplings!$B:$BU,MATCH(V$1,Merged_couplings!$B$1:$BU$1,0),FALSE)</f>
        <v>---</v>
      </c>
      <c r="W58" s="258" t="str">
        <f>VLOOKUP($J58,Merged_couplings!$B:$BU,MATCH(W$1,Merged_couplings!$B$1:$BU$1,0),FALSE)</f>
        <v>---</v>
      </c>
      <c r="X58" s="121" t="str">
        <f>_xlfn.IFNA(VLOOKUP($J58,Merged_couplings!$B:$R,MATCH(X$1,Merged_couplings!$B$1:$R$1,0),FALSE),"")</f>
        <v/>
      </c>
      <c r="Y58" s="120" t="str">
        <f>_xlfn.IFNA(VLOOKUP($J58,Merged_couplings!$B:$R,MATCH(Y$1,Merged_couplings!$B$1:$R$1,0),FALSE),"")</f>
        <v/>
      </c>
      <c r="Z58" s="120">
        <f>_xlfn.IFNA(VLOOKUP($J58,Merged_couplings!$B:$R,MATCH(Z$1,Merged_couplings!$B$1:$R$1,0),FALSE),"")</f>
        <v>7.4815707202977579</v>
      </c>
      <c r="AA58" s="120">
        <f>_xlfn.IFNA(VLOOKUP($J58,Merged_couplings!$B:$R,MATCH(AA$1,Merged_couplings!$B$1:$R$1,0),FALSE),"")</f>
        <v>7.4815707202977579</v>
      </c>
      <c r="AB58" s="120">
        <f>_xlfn.IFNA(VLOOKUP($J58,Merged_couplings!$B:$R,MATCH(AB$1,Merged_couplings!$B$1:$R$1,0),FALSE),"")</f>
        <v>7.7191807228481872</v>
      </c>
      <c r="AC58" s="120">
        <f>_xlfn.IFNA(VLOOKUP($J58,Merged_couplings!$B:$R,MATCH(AC$1,Merged_couplings!$B$1:$R$1,0),FALSE),"")</f>
        <v>7.7191807228481872</v>
      </c>
      <c r="AD58" s="120">
        <f>_xlfn.IFNA(VLOOKUP($J58,Merged_couplings!$B:$R,MATCH(AD$1,Merged_couplings!$B$1:$R$1,0),FALSE),"")</f>
        <v>7.7844521379662952</v>
      </c>
      <c r="AE58" s="120" t="str">
        <f>_xlfn.IFNA(VLOOKUP($J58,Merged_couplings!$B:$R,MATCH(AE$1,Merged_couplings!$B$1:$R$1,0),FALSE),"")</f>
        <v/>
      </c>
      <c r="AF58" s="120" t="str">
        <f>_xlfn.IFNA(VLOOKUP($J58,Merged_couplings!$B:$R,MATCH(AF$1,Merged_couplings!$B$1:$R$1,0),FALSE),"")</f>
        <v/>
      </c>
      <c r="AG58" s="120" t="str">
        <f>_xlfn.IFNA(VLOOKUP($J58,Merged_couplings!$B:$R,MATCH(AG$1,Merged_couplings!$B$1:$R$1,0),FALSE),"")</f>
        <v/>
      </c>
      <c r="AH58" s="120" t="str">
        <f>_xlfn.IFNA(VLOOKUP($J58,Merged_couplings!$B:$R,MATCH(AH$1,Merged_couplings!$B$1:$R$1,0),FALSE),"")</f>
        <v/>
      </c>
      <c r="AI58" s="120" t="str">
        <f>_xlfn.IFNA(VLOOKUP($J58,Merged_couplings!$B:$R,MATCH(AI$1,Merged_couplings!$B$1:$R$1,0),FALSE),"")</f>
        <v/>
      </c>
      <c r="AJ58" s="120" t="str">
        <f>_xlfn.IFNA(VLOOKUP($J58,Merged_couplings!$B:$R,MATCH(AJ$1,Merged_couplings!$B$1:$R$1,0),FALSE),"")</f>
        <v/>
      </c>
      <c r="AK58" s="123" t="str" cm="1">
        <f t="array" ref="AK58">_xlfn.IFS(AND($X58&lt;&gt;"",Y58&lt;&gt;""),ABS($X58-Y58),AND($X58="",Y58=""),"",OR($X58&lt;&gt;"",Y58&lt;&gt;""),"-")</f>
        <v/>
      </c>
      <c r="AL58" s="122" t="str" cm="1">
        <f t="array" ref="AL58">_xlfn.IFS(AND($X58&lt;&gt;"",Z58&lt;&gt;""),ABS($X58-Z58),AND($X58="",Z58=""),"",OR($X58&lt;&gt;"",Z58&lt;&gt;""),"-")</f>
        <v>-</v>
      </c>
      <c r="AM58" s="122" t="str" cm="1">
        <f t="array" ref="AM58">_xlfn.IFS(AND($X58&lt;&gt;"",AA58&lt;&gt;""),ABS($X58-AA58),AND($X58="",AA58=""),"",OR($X58&lt;&gt;"",AA58&lt;&gt;""),"-")</f>
        <v>-</v>
      </c>
      <c r="AN58" s="122" t="str" cm="1">
        <f t="array" ref="AN58">_xlfn.IFS(AND($X58&lt;&gt;"",AB58&lt;&gt;""),ABS($X58-AB58),AND($X58="",AB58=""),"",OR($X58&lt;&gt;"",AB58&lt;&gt;""),"-")</f>
        <v>-</v>
      </c>
      <c r="AO58" s="122" t="str" cm="1">
        <f t="array" ref="AO58">_xlfn.IFS(AND($X58&lt;&gt;"",AC58&lt;&gt;""),ABS($X58-AC58),AND($X58="",AC58=""),"",OR($X58&lt;&gt;"",AC58&lt;&gt;""),"-")</f>
        <v>-</v>
      </c>
      <c r="AP58" s="122" t="str" cm="1">
        <f t="array" ref="AP58">_xlfn.IFS(AND($X58&lt;&gt;"",AD58&lt;&gt;""),ABS($X58-AD58),AND($X58="",AD58=""),"",OR($X58&lt;&gt;"",AD58&lt;&gt;""),"-")</f>
        <v>-</v>
      </c>
      <c r="AQ58" s="122" t="str" cm="1">
        <f t="array" ref="AQ58">_xlfn.IFS(AND($X58&lt;&gt;"",AE58&lt;&gt;""),ABS($X58-AE58),AND($X58="",AE58=""),"",OR($X58&lt;&gt;"",AE58&lt;&gt;""),"-")</f>
        <v/>
      </c>
      <c r="AR58" s="122" t="str" cm="1">
        <f t="array" ref="AR58">_xlfn.IFS(AND($X58&lt;&gt;"",AF58&lt;&gt;""),ABS($X58-AF58),AND($X58="",AF58=""),"",OR($X58&lt;&gt;"",AF58&lt;&gt;""),"-")</f>
        <v/>
      </c>
      <c r="AS58" s="122" t="str" cm="1">
        <f t="array" ref="AS58">_xlfn.IFS(AND($X58&lt;&gt;"",AG58&lt;&gt;""),ABS($X58-AG58),AND($X58="",AG58=""),"",OR($X58&lt;&gt;"",AG58&lt;&gt;""),"-")</f>
        <v/>
      </c>
      <c r="AT58" s="122" t="str" cm="1">
        <f t="array" ref="AT58">_xlfn.IFS(AND($X58&lt;&gt;"",AH58&lt;&gt;""),ABS($X58-AH58),AND($X58="",AH58=""),"",OR($X58&lt;&gt;"",AH58&lt;&gt;""),"-")</f>
        <v/>
      </c>
      <c r="AU58" s="122" t="str" cm="1">
        <f t="array" ref="AU58">_xlfn.IFS(AND($X58&lt;&gt;"",AI58&lt;&gt;""),ABS($X58-AI58),AND($X58="",AI58=""),"",OR($X58&lt;&gt;"",AI58&lt;&gt;""),"-")</f>
        <v/>
      </c>
      <c r="AV58" s="122" t="str" cm="1">
        <f t="array" ref="AV58">_xlfn.IFS(AND($X58&lt;&gt;"",AJ58&lt;&gt;""),ABS($X58-AJ58),AND($X58="",AJ58=""),"",OR($X58&lt;&gt;"",AJ58&lt;&gt;""),"-")</f>
        <v/>
      </c>
      <c r="AW58" s="123" t="str" cm="1">
        <f t="array" ref="AW58">_xlfn.IFS(AND($Y58&lt;&gt;"",Z58&lt;&gt;""),ABS($Y58-Z58),AND($Y58="",Z58=""),"",OR($Y58&lt;&gt;"",Z58&lt;&gt;""),"-")</f>
        <v>-</v>
      </c>
      <c r="AX58" s="122" t="str" cm="1">
        <f t="array" ref="AX58">_xlfn.IFS(AND($Y58&lt;&gt;"",AA58&lt;&gt;""),ABS($Y58-AA58),AND($Y58="",AA58=""),"",OR($Y58&lt;&gt;"",AA58&lt;&gt;""),"-")</f>
        <v>-</v>
      </c>
      <c r="AY58" s="122" t="str" cm="1">
        <f t="array" ref="AY58">_xlfn.IFS(AND($Y58&lt;&gt;"",AB58&lt;&gt;""),ABS($Y58-AB58),AND($Y58="",AB58=""),"",OR($Y58&lt;&gt;"",AB58&lt;&gt;""),"-")</f>
        <v>-</v>
      </c>
      <c r="AZ58" s="122" t="str" cm="1">
        <f t="array" ref="AZ58">_xlfn.IFS(AND($Y58&lt;&gt;"",AC58&lt;&gt;""),ABS($Y58-AC58),AND($Y58="",AC58=""),"",OR($Y58&lt;&gt;"",AC58&lt;&gt;""),"-")</f>
        <v>-</v>
      </c>
      <c r="BA58" s="122" t="str" cm="1">
        <f t="array" ref="BA58">_xlfn.IFS(AND($Y58&lt;&gt;"",AD58&lt;&gt;""),ABS($Y58-AD58),AND($Y58="",AD58=""),"",OR($Y58&lt;&gt;"",AD58&lt;&gt;""),"-")</f>
        <v>-</v>
      </c>
      <c r="BB58" s="122" t="str" cm="1">
        <f t="array" ref="BB58">_xlfn.IFS(AND($Y58&lt;&gt;"",AE58&lt;&gt;""),ABS($Y58-AE58),AND($Y58="",AE58=""),"",OR($Y58&lt;&gt;"",AE58&lt;&gt;""),"-")</f>
        <v/>
      </c>
      <c r="BC58" s="122" t="str" cm="1">
        <f t="array" ref="BC58">_xlfn.IFS(AND($Y58&lt;&gt;"",AF58&lt;&gt;""),ABS($Y58-AF58),AND($Y58="",AF58=""),"",OR($Y58&lt;&gt;"",AF58&lt;&gt;""),"-")</f>
        <v/>
      </c>
      <c r="BD58" s="122" t="str" cm="1">
        <f t="array" ref="BD58">_xlfn.IFS(AND($Y58&lt;&gt;"",AG58&lt;&gt;""),ABS($Y58-AG58),AND($Y58="",AG58=""),"",OR($Y58&lt;&gt;"",AG58&lt;&gt;""),"-")</f>
        <v/>
      </c>
      <c r="BE58" s="122" t="str" cm="1">
        <f t="array" ref="BE58">_xlfn.IFS(AND($Y58&lt;&gt;"",AH58&lt;&gt;""),ABS($Y58-AH58),AND($Y58="",AH58=""),"",OR($Y58&lt;&gt;"",AH58&lt;&gt;""),"-")</f>
        <v/>
      </c>
      <c r="BF58" s="122" t="str" cm="1">
        <f t="array" ref="BF58">_xlfn.IFS(AND($Y58&lt;&gt;"",AI58&lt;&gt;""),ABS($Y58-AI58),AND($Y58="",AI58=""),"",OR($Y58&lt;&gt;"",AI58&lt;&gt;""),"-")</f>
        <v/>
      </c>
      <c r="BG58" s="122" t="str" cm="1">
        <f t="array" ref="BG58">_xlfn.IFS(AND($Y58&lt;&gt;"",AJ58&lt;&gt;""),ABS($Y58-AJ58),AND($Y58="",AJ58=""),"",OR($Y58&lt;&gt;"",AJ58&lt;&gt;""),"-")</f>
        <v/>
      </c>
      <c r="BH58" s="121" cm="1">
        <f t="array" ref="BH58">_xlfn.IFS(AND($Z58&lt;&gt;"",AA58&lt;&gt;""),ABS($Z58-AA58),AND($Z58="",AA58=""),"",OR($Z58&lt;&gt;"",AA58&lt;&gt;""),"-")</f>
        <v>0</v>
      </c>
      <c r="BI58" s="120" cm="1">
        <f t="array" ref="BI58">_xlfn.IFS(AND($Z58&lt;&gt;"",AB58&lt;&gt;""),ABS($Z58-AB58),AND($Z58="",AB58=""),"",OR($Z58&lt;&gt;"",AB58&lt;&gt;""),"-")</f>
        <v>0.2376100025504293</v>
      </c>
      <c r="BJ58" s="120" cm="1">
        <f t="array" ref="BJ58">_xlfn.IFS(AND($Z58&lt;&gt;"",AC58&lt;&gt;""),ABS($Z58-AC58),AND($Z58="",AC58=""),"",OR($Z58&lt;&gt;"",AC58&lt;&gt;""),"-")</f>
        <v>0.2376100025504293</v>
      </c>
      <c r="BK58" s="120" cm="1">
        <f t="array" ref="BK58">_xlfn.IFS(AND($Z58&lt;&gt;"",AD58&lt;&gt;""),ABS($Z58-AD58),AND($Z58="",AD58=""),"",OR($Z58&lt;&gt;"",AD58&lt;&gt;""),"-")</f>
        <v>0.30288141766853727</v>
      </c>
      <c r="BL58" s="120" t="str" cm="1">
        <f t="array" ref="BL58">_xlfn.IFS(AND($Z58&lt;&gt;"",AE58&lt;&gt;""),ABS($Z58-AE58),AND($Z58="",AE58=""),"",OR($Z58&lt;&gt;"",AE58&lt;&gt;""),"-")</f>
        <v>-</v>
      </c>
      <c r="BM58" s="120" t="str" cm="1">
        <f t="array" ref="BM58">_xlfn.IFS(AND($Z58&lt;&gt;"",AF58&lt;&gt;""),ABS($Z58-AF58),AND($Z58="",AF58=""),"",OR($Z58&lt;&gt;"",AF58&lt;&gt;""),"-")</f>
        <v>-</v>
      </c>
      <c r="BN58" s="120" t="str" cm="1">
        <f t="array" ref="BN58">_xlfn.IFS(AND($Z58&lt;&gt;"",AG58&lt;&gt;""),ABS($Z58-AG58),AND($Z58="",AG58=""),"",OR($Z58&lt;&gt;"",AG58&lt;&gt;""),"-")</f>
        <v>-</v>
      </c>
      <c r="BO58" s="120" t="str" cm="1">
        <f t="array" ref="BO58">_xlfn.IFS(AND($Z58&lt;&gt;"",AH58&lt;&gt;""),ABS($Z58-AH58),AND($Z58="",AH58=""),"",OR($Z58&lt;&gt;"",AH58&lt;&gt;""),"-")</f>
        <v>-</v>
      </c>
      <c r="BP58" s="120" t="str" cm="1">
        <f t="array" ref="BP58">_xlfn.IFS(AND($Z58&lt;&gt;"",AI58&lt;&gt;""),ABS($Z58-AI58),AND($Z58="",AI58=""),"",OR($Z58&lt;&gt;"",AI58&lt;&gt;""),"-")</f>
        <v>-</v>
      </c>
      <c r="BQ58" s="120" t="str" cm="1">
        <f t="array" ref="BQ58">_xlfn.IFS(AND($Z58&lt;&gt;"",AJ58&lt;&gt;""),ABS($Z58-AJ58),AND($Z58="",AJ58=""),"",OR($Z58&lt;&gt;"",AJ58&lt;&gt;""),"-")</f>
        <v>-</v>
      </c>
      <c r="BR58" s="121" cm="1">
        <f t="array" ref="BR58">_xlfn.IFS(AND($AA58&lt;&gt;"",AB58&lt;&gt;""),ABS($AA58-AB58),AND($AA58="",AB58=""),"",OR($AA58&lt;&gt;"",AB58&lt;&gt;""),"-")</f>
        <v>0.2376100025504293</v>
      </c>
      <c r="BS58" s="120" cm="1">
        <f t="array" ref="BS58">_xlfn.IFS(AND($AA58&lt;&gt;"",AC58&lt;&gt;""),ABS($AA58-AC58),AND($AA58="",AC58=""),"",OR($AA58&lt;&gt;"",AC58&lt;&gt;""),"-")</f>
        <v>0.2376100025504293</v>
      </c>
      <c r="BT58" s="120" cm="1">
        <f t="array" ref="BT58">_xlfn.IFS(AND($AA58&lt;&gt;"",AD58&lt;&gt;""),ABS($AA58-AD58),AND($AA58="",AD58=""),"",OR($AA58&lt;&gt;"",AD58&lt;&gt;""),"-")</f>
        <v>0.30288141766853727</v>
      </c>
      <c r="BU58" s="120" t="str" cm="1">
        <f t="array" ref="BU58">_xlfn.IFS(AND($AA58&lt;&gt;"",AE58&lt;&gt;""),ABS($AA58-AE58),AND($AA58="",AE58=""),"",OR($AA58&lt;&gt;"",AE58&lt;&gt;""),"-")</f>
        <v>-</v>
      </c>
      <c r="BV58" s="120" t="str" cm="1">
        <f t="array" ref="BV58">_xlfn.IFS(AND($AA58&lt;&gt;"",AF58&lt;&gt;""),ABS($AA58-AF58),AND($AA58="",AF58=""),"",OR($AA58&lt;&gt;"",AF58&lt;&gt;""),"-")</f>
        <v>-</v>
      </c>
      <c r="BW58" s="120" t="str" cm="1">
        <f t="array" ref="BW58">_xlfn.IFS(AND($AA58&lt;&gt;"",AG58&lt;&gt;""),ABS($AA58-AG58),AND($AA58="",AG58=""),"",OR($AA58&lt;&gt;"",AG58&lt;&gt;""),"-")</f>
        <v>-</v>
      </c>
      <c r="BX58" s="120" t="str" cm="1">
        <f t="array" ref="BX58">_xlfn.IFS(AND($AA58&lt;&gt;"",AH58&lt;&gt;""),ABS($AA58-AH58),AND($AA58="",AH58=""),"",OR($AA58&lt;&gt;"",AH58&lt;&gt;""),"-")</f>
        <v>-</v>
      </c>
      <c r="BY58" s="120" t="str" cm="1">
        <f t="array" ref="BY58">_xlfn.IFS(AND($AA58&lt;&gt;"",AI58&lt;&gt;""),ABS($AA58-AI58),AND($AA58="",AI58=""),"",OR($AA58&lt;&gt;"",AI58&lt;&gt;""),"-")</f>
        <v>-</v>
      </c>
      <c r="BZ58" s="120" t="str" cm="1">
        <f t="array" ref="BZ58">_xlfn.IFS(AND($AA58&lt;&gt;"",AJ58&lt;&gt;""),ABS($AA58-AJ58),AND($AA58="",AJ58=""),"",OR($AA58&lt;&gt;"",AJ58&lt;&gt;""),"-")</f>
        <v>-</v>
      </c>
      <c r="CA58" s="121" cm="1">
        <f t="array" ref="CA58">_xlfn.IFS(AND($AB58&lt;&gt;"",AC58&lt;&gt;""),ABS($AB58-AC58),AND($AB58="",AC58=""),"",OR($AB58&lt;&gt;"",AC58&lt;&gt;""),"-")</f>
        <v>0</v>
      </c>
      <c r="CB58" s="120" cm="1">
        <f t="array" ref="CB58">_xlfn.IFS(AND($AB58&lt;&gt;"",AD58&lt;&gt;""),ABS($AB58-AD58),AND($AB58="",AD58=""),"",OR($AB58&lt;&gt;"",AD58&lt;&gt;""),"-")</f>
        <v>6.5271415118107967E-2</v>
      </c>
      <c r="CC58" s="120" t="str" cm="1">
        <f t="array" ref="CC58">_xlfn.IFS(AND($AB58&lt;&gt;"",AE58&lt;&gt;""),ABS($AB58-AE58),AND($AB58="",AE58=""),"",OR($AB58&lt;&gt;"",AE58&lt;&gt;""),"-")</f>
        <v>-</v>
      </c>
      <c r="CD58" s="120" t="str" cm="1">
        <f t="array" ref="CD58">_xlfn.IFS(AND($AB58&lt;&gt;"",AF58&lt;&gt;""),ABS($AB58-AF58),AND($AB58="",AF58=""),"",OR($AB58&lt;&gt;"",AF58&lt;&gt;""),"-")</f>
        <v>-</v>
      </c>
      <c r="CE58" s="120" t="str" cm="1">
        <f t="array" ref="CE58">_xlfn.IFS(AND($AB58&lt;&gt;"",AG58&lt;&gt;""),ABS($AB58-AG58),AND($AB58="",AG58=""),"",OR($AB58&lt;&gt;"",AG58&lt;&gt;""),"-")</f>
        <v>-</v>
      </c>
      <c r="CF58" s="120" t="str" cm="1">
        <f t="array" ref="CF58">_xlfn.IFS(AND($AB58&lt;&gt;"",AH58&lt;&gt;""),ABS($AB58-AH58),AND($AB58="",AH58=""),"",OR($AB58&lt;&gt;"",AH58&lt;&gt;""),"-")</f>
        <v>-</v>
      </c>
      <c r="CG58" s="120" t="str" cm="1">
        <f t="array" ref="CG58">_xlfn.IFS(AND($AB58&lt;&gt;"",AI58&lt;&gt;""),ABS($AB58-AI58),AND($AB58="",AI58=""),"",OR($AB58&lt;&gt;"",AI58&lt;&gt;""),"-")</f>
        <v>-</v>
      </c>
      <c r="CH58" s="120" t="str" cm="1">
        <f t="array" ref="CH58">_xlfn.IFS(AND($AB58&lt;&gt;"",AJ58&lt;&gt;""),ABS($AB58-AJ58),AND($AB58="",AJ58=""),"",OR($AB58&lt;&gt;"",AJ58&lt;&gt;""),"-")</f>
        <v>-</v>
      </c>
      <c r="CI58" s="121" cm="1">
        <f t="array" ref="CI58">_xlfn.IFS(AND($AC58&lt;&gt;"",AD58&lt;&gt;""),ABS($AC58-AD58),AND($AC58="",AD58=""),"",OR($AC58&lt;&gt;"",AD58&lt;&gt;""),"-")</f>
        <v>6.5271415118107967E-2</v>
      </c>
      <c r="CJ58" s="120" t="str" cm="1">
        <f t="array" ref="CJ58">_xlfn.IFS(AND($AC58&lt;&gt;"",AE58&lt;&gt;""),ABS($AC58-AE58),AND($AC58="",AE58=""),"",OR($AC58&lt;&gt;"",AE58&lt;&gt;""),"-")</f>
        <v>-</v>
      </c>
      <c r="CK58" s="120" t="str" cm="1">
        <f t="array" ref="CK58">_xlfn.IFS(AND($AC58&lt;&gt;"",AF58&lt;&gt;""),ABS($AC58-AF58),AND($AC58="",AF58=""),"",OR($AC58&lt;&gt;"",AF58&lt;&gt;""),"-")</f>
        <v>-</v>
      </c>
      <c r="CL58" s="120" t="str" cm="1">
        <f t="array" ref="CL58">_xlfn.IFS(AND($AC58&lt;&gt;"",AG58&lt;&gt;""),ABS($AC58-AG58),AND($AC58="",AG58=""),"",OR($AC58&lt;&gt;"",AG58&lt;&gt;""),"-")</f>
        <v>-</v>
      </c>
      <c r="CM58" s="120" t="str" cm="1">
        <f t="array" ref="CM58">_xlfn.IFS(AND($AC58&lt;&gt;"",AH58&lt;&gt;""),ABS($AC58-AH58),AND($AC58="",AH58=""),"",OR($AC58&lt;&gt;"",AH58&lt;&gt;""),"-")</f>
        <v>-</v>
      </c>
      <c r="CN58" s="120" t="str" cm="1">
        <f t="array" ref="CN58">_xlfn.IFS(AND($AC58&lt;&gt;"",AI58&lt;&gt;""),ABS($AC58-AI58),AND($AC58="",AI58=""),"",OR($AC58&lt;&gt;"",AI58&lt;&gt;""),"-")</f>
        <v>-</v>
      </c>
      <c r="CO58" s="120" t="str" cm="1">
        <f t="array" ref="CO58">_xlfn.IFS(AND($AC58&lt;&gt;"",AJ58&lt;&gt;""),ABS($AC58-AJ58),AND($AC58="",AJ58=""),"",OR($AC58&lt;&gt;"",AJ58&lt;&gt;""),"-")</f>
        <v>-</v>
      </c>
      <c r="CP58" s="121" t="str" cm="1">
        <f t="array" ref="CP58">_xlfn.IFS(AND($AD58&lt;&gt;"",AE58&lt;&gt;""),ABS($AD58-AE58),AND($AD58="",AE58=""),"",OR($AD58&lt;&gt;"",AE58&lt;&gt;""),"-")</f>
        <v>-</v>
      </c>
      <c r="CQ58" s="120" t="str" cm="1">
        <f t="array" ref="CQ58">_xlfn.IFS(AND($AD58&lt;&gt;"",AF58&lt;&gt;""),ABS($AD58-AF58),AND($AD58="",AF58=""),"",OR($AD58&lt;&gt;"",AF58&lt;&gt;""),"-")</f>
        <v>-</v>
      </c>
      <c r="CR58" s="120" t="str" cm="1">
        <f t="array" ref="CR58">_xlfn.IFS(AND($AD58&lt;&gt;"",AG58&lt;&gt;""),ABS($AD58-AG58),AND($AD58="",AG58=""),"",OR($AD58&lt;&gt;"",AG58&lt;&gt;""),"-")</f>
        <v>-</v>
      </c>
      <c r="CS58" s="120" t="str" cm="1">
        <f t="array" ref="CS58">_xlfn.IFS(AND($AD58&lt;&gt;"",AH58&lt;&gt;""),ABS($AD58-AH58),AND($AD58="",AH58=""),"",OR($AD58&lt;&gt;"",AH58&lt;&gt;""),"-")</f>
        <v>-</v>
      </c>
      <c r="CT58" s="120" t="str" cm="1">
        <f t="array" ref="CT58">_xlfn.IFS(AND($AD58&lt;&gt;"",AI58&lt;&gt;""),ABS($AD58-AI58),AND($AD58="",AI58=""),"",OR($AD58&lt;&gt;"",AI58&lt;&gt;""),"-")</f>
        <v>-</v>
      </c>
      <c r="CU58" s="120" t="str" cm="1">
        <f t="array" ref="CU58">_xlfn.IFS(AND($AD58&lt;&gt;"",AJ58&lt;&gt;""),ABS($AD58-AJ58),AND($AD58="",AJ58=""),"",OR($AD58&lt;&gt;"",AJ58&lt;&gt;""),"-")</f>
        <v>-</v>
      </c>
      <c r="CV58" s="121" t="str" cm="1">
        <f t="array" ref="CV58">_xlfn.IFS(AND($AE58&lt;&gt;"",AF58&lt;&gt;""),ABS($AE58-AF58),AND($AE58="",AF58=""),"",OR($AE58&lt;&gt;"",AF58&lt;&gt;""),"-")</f>
        <v/>
      </c>
      <c r="CW58" s="120" t="str" cm="1">
        <f t="array" ref="CW58">_xlfn.IFS(AND($AE58&lt;&gt;"",AG58&lt;&gt;""),ABS($AE58-AG58),AND($AE58="",AG58=""),"",OR($AE58&lt;&gt;"",AG58&lt;&gt;""),"-")</f>
        <v/>
      </c>
      <c r="CX58" s="120" t="str" cm="1">
        <f t="array" ref="CX58">_xlfn.IFS(AND($AE58&lt;&gt;"",AH58&lt;&gt;""),ABS($AE58-AH58),AND($AE58="",AH58=""),"",OR($AE58&lt;&gt;"",AH58&lt;&gt;""),"-")</f>
        <v/>
      </c>
      <c r="CY58" s="120" t="str" cm="1">
        <f t="array" ref="CY58">_xlfn.IFS(AND($AE58&lt;&gt;"",AI58&lt;&gt;""),ABS($AE58-AI58),AND($AE58="",AI58=""),"",OR($AE58&lt;&gt;"",AI58&lt;&gt;""),"-")</f>
        <v/>
      </c>
      <c r="CZ58" s="120" t="str" cm="1">
        <f t="array" ref="CZ58">_xlfn.IFS(AND($AE58&lt;&gt;"",AJ58&lt;&gt;""),ABS($AE58-AJ58),AND($AE58="",AJ58=""),"",OR($AE58&lt;&gt;"",AJ58&lt;&gt;""),"-")</f>
        <v/>
      </c>
      <c r="DA58" s="121" t="str" cm="1">
        <f t="array" ref="DA58">_xlfn.IFS(AND($AF58&lt;&gt;"",AG58&lt;&gt;""),ABS($AF58-AG58),AND($AF58="",AG58=""),"",OR($AF58&lt;&gt;"",AG58&lt;&gt;""),"-")</f>
        <v/>
      </c>
      <c r="DB58" s="120" t="str" cm="1">
        <f t="array" ref="DB58">_xlfn.IFS(AND($AF58&lt;&gt;"",AH58&lt;&gt;""),ABS($AF58-AH58),AND($AF58="",AH58=""),"",OR($AF58&lt;&gt;"",AH58&lt;&gt;""),"-")</f>
        <v/>
      </c>
      <c r="DC58" s="120" t="str" cm="1">
        <f t="array" ref="DC58">_xlfn.IFS(AND($AF58&lt;&gt;"",AI58&lt;&gt;""),ABS($AF58-AI58),AND($AF58="",AI58=""),"",OR($AF58&lt;&gt;"",AI58&lt;&gt;""),"-")</f>
        <v/>
      </c>
      <c r="DD58" s="120" t="str" cm="1">
        <f t="array" ref="DD58">_xlfn.IFS(AND($AF58&lt;&gt;"",AJ58&lt;&gt;""),ABS($AF58-AJ58),AND($AF58="",AJ58=""),"",OR($AF58&lt;&gt;"",AJ58&lt;&gt;""),"-")</f>
        <v/>
      </c>
      <c r="DE58" s="121" t="str" cm="1">
        <f t="array" ref="DE58">_xlfn.IFS(AND($AG58&lt;&gt;"",AH58&lt;&gt;""),ABS($AG58-AH58),AND($AG58="",AH58=""),"",OR($AG58&lt;&gt;"",AH58&lt;&gt;""),"-")</f>
        <v/>
      </c>
      <c r="DF58" s="120" t="str" cm="1">
        <f t="array" ref="DF58">_xlfn.IFS(AND($AG58&lt;&gt;"",AI58&lt;&gt;""),ABS($AG58-AI58),AND($AG58="",AI58=""),"",OR($AG58&lt;&gt;"",AI58&lt;&gt;""),"-")</f>
        <v/>
      </c>
      <c r="DG58" s="120" t="str" cm="1">
        <f t="array" ref="DG58">_xlfn.IFS(AND($AG58&lt;&gt;"",AJ58&lt;&gt;""),ABS($AG58-AJ58),AND($AG58="",AJ58=""),"",OR($AG58&lt;&gt;"",AJ58&lt;&gt;""),"-")</f>
        <v/>
      </c>
      <c r="DH58" s="121" t="str" cm="1">
        <f t="array" ref="DH58">_xlfn.IFS(AND($AH58&lt;&gt;"",AI58&lt;&gt;""),ABS($AH58-AI58),AND($AH58="",AI58=""),"",OR($AH58&lt;&gt;"",AI58&lt;&gt;""),"-")</f>
        <v/>
      </c>
      <c r="DI58" s="120" t="str" cm="1">
        <f t="array" ref="DI58">_xlfn.IFS(AND($AH58&lt;&gt;"",AJ58&lt;&gt;""),ABS($AH58-AJ58),AND($AH58="",AJ58=""),"",OR($AH58&lt;&gt;"",AJ58&lt;&gt;""),"-")</f>
        <v/>
      </c>
      <c r="DJ58" s="121" t="str" cm="1">
        <f t="array" ref="DJ58">_xlfn.IFS(AND($AI58&lt;&gt;"",AJ58&lt;&gt;""),ABS($AI58-AJ58),AND($AI58="",AJ58=""),"",OR($AI58&lt;&gt;"",AJ58&lt;&gt;""),"-")</f>
        <v/>
      </c>
    </row>
    <row r="59" spans="1:114" x14ac:dyDescent="0.2">
      <c r="A59" s="120" t="e">
        <f t="shared" si="9"/>
        <v>#DIV/0!</v>
      </c>
      <c r="B59" s="186" t="e">
        <f t="shared" si="10"/>
        <v>#DIV/0!</v>
      </c>
      <c r="C59" s="186" t="e">
        <f t="shared" si="11"/>
        <v>#DIV/0!</v>
      </c>
      <c r="D59" s="186" t="e">
        <f t="shared" si="12"/>
        <v>#DIV/0!</v>
      </c>
      <c r="E59" s="263">
        <f t="shared" si="13"/>
        <v>0</v>
      </c>
      <c r="F59" s="186">
        <f t="shared" si="14"/>
        <v>0</v>
      </c>
      <c r="G59" s="186" t="e">
        <f t="shared" si="15"/>
        <v>#DIV/0!</v>
      </c>
      <c r="H59" s="262" t="str">
        <f t="shared" si="16"/>
        <v/>
      </c>
      <c r="I59" s="187" t="str">
        <f t="shared" si="17"/>
        <v/>
      </c>
      <c r="J59" s="260" t="s">
        <v>22</v>
      </c>
      <c r="K59" s="259" t="e">
        <f>VLOOKUP($J59,Merged_couplings!$B:$BU,MATCH(K$1,Merged_couplings!$B$1:$BU$1,0),FALSE)</f>
        <v>#N/A</v>
      </c>
      <c r="L59" s="258" t="e">
        <f>VLOOKUP($J59,Merged_couplings!$B:$BU,MATCH(L$1,Merged_couplings!$B$1:$BU$1,0),FALSE)</f>
        <v>#N/A</v>
      </c>
      <c r="M59" s="258" t="e">
        <f>VLOOKUP($J59,Merged_couplings!$B:$BU,MATCH(M$1,Merged_couplings!$B$1:$BU$1,0),FALSE)</f>
        <v>#N/A</v>
      </c>
      <c r="N59" s="258" t="e">
        <f>VLOOKUP($J59,Merged_couplings!$B:$BU,MATCH(N$1,Merged_couplings!$B$1:$BU$1,0),FALSE)</f>
        <v>#N/A</v>
      </c>
      <c r="O59" s="258" t="e">
        <f>VLOOKUP($J59,Merged_couplings!$B:$BU,MATCH(O$1,Merged_couplings!$B$1:$BU$1,0),FALSE)</f>
        <v>#N/A</v>
      </c>
      <c r="P59" s="258" t="e">
        <f>VLOOKUP($J59,Merged_couplings!$B:$BU,MATCH(P$1,Merged_couplings!$B$1:$BU$1,0),FALSE)</f>
        <v>#N/A</v>
      </c>
      <c r="Q59" s="258" t="e">
        <f>VLOOKUP($J59,Merged_couplings!$B:$BU,MATCH(Q$1,Merged_couplings!$B$1:$BU$1,0),FALSE)</f>
        <v>#N/A</v>
      </c>
      <c r="R59" s="258" t="e">
        <f>VLOOKUP($J59,Merged_couplings!$B:$BU,MATCH(R$1,Merged_couplings!$B$1:$BU$1,0),FALSE)</f>
        <v>#N/A</v>
      </c>
      <c r="S59" s="258" t="e">
        <f>VLOOKUP($J59,Merged_couplings!$B:$BU,MATCH(S$1,Merged_couplings!$B$1:$BU$1,0),FALSE)</f>
        <v>#N/A</v>
      </c>
      <c r="T59" s="258" t="e">
        <f>VLOOKUP($J59,Merged_couplings!$B:$BU,MATCH(T$1,Merged_couplings!$B$1:$BU$1,0),FALSE)</f>
        <v>#N/A</v>
      </c>
      <c r="U59" s="258" t="e">
        <f>VLOOKUP($J59,Merged_couplings!$B:$BU,MATCH(U$1,Merged_couplings!$B$1:$BU$1,0),FALSE)</f>
        <v>#N/A</v>
      </c>
      <c r="V59" s="258" t="e">
        <f>VLOOKUP($J59,Merged_couplings!$B:$BU,MATCH(V$1,Merged_couplings!$B$1:$BU$1,0),FALSE)</f>
        <v>#N/A</v>
      </c>
      <c r="W59" s="258" t="e">
        <f>VLOOKUP($J59,Merged_couplings!$B:$BU,MATCH(W$1,Merged_couplings!$B$1:$BU$1,0),FALSE)</f>
        <v>#N/A</v>
      </c>
      <c r="X59" s="121" t="str">
        <f>_xlfn.IFNA(VLOOKUP($J59,Merged_couplings!$B:$R,MATCH(X$1,Merged_couplings!$B$1:$R$1,0),FALSE),"")</f>
        <v/>
      </c>
      <c r="Y59" s="120" t="str">
        <f>_xlfn.IFNA(VLOOKUP($J59,Merged_couplings!$B:$R,MATCH(Y$1,Merged_couplings!$B$1:$R$1,0),FALSE),"")</f>
        <v/>
      </c>
      <c r="Z59" s="120" t="str">
        <f>_xlfn.IFNA(VLOOKUP($J59,Merged_couplings!$B:$R,MATCH(Z$1,Merged_couplings!$B$1:$R$1,0),FALSE),"")</f>
        <v/>
      </c>
      <c r="AA59" s="120" t="str">
        <f>_xlfn.IFNA(VLOOKUP($J59,Merged_couplings!$B:$R,MATCH(AA$1,Merged_couplings!$B$1:$R$1,0),FALSE),"")</f>
        <v/>
      </c>
      <c r="AB59" s="120" t="str">
        <f>_xlfn.IFNA(VLOOKUP($J59,Merged_couplings!$B:$R,MATCH(AB$1,Merged_couplings!$B$1:$R$1,0),FALSE),"")</f>
        <v/>
      </c>
      <c r="AC59" s="120" t="str">
        <f>_xlfn.IFNA(VLOOKUP($J59,Merged_couplings!$B:$R,MATCH(AC$1,Merged_couplings!$B$1:$R$1,0),FALSE),"")</f>
        <v/>
      </c>
      <c r="AD59" s="120" t="str">
        <f>_xlfn.IFNA(VLOOKUP($J59,Merged_couplings!$B:$R,MATCH(AD$1,Merged_couplings!$B$1:$R$1,0),FALSE),"")</f>
        <v/>
      </c>
      <c r="AE59" s="120" t="str">
        <f>_xlfn.IFNA(VLOOKUP($J59,Merged_couplings!$B:$R,MATCH(AE$1,Merged_couplings!$B$1:$R$1,0),FALSE),"")</f>
        <v/>
      </c>
      <c r="AF59" s="120" t="str">
        <f>_xlfn.IFNA(VLOOKUP($J59,Merged_couplings!$B:$R,MATCH(AF$1,Merged_couplings!$B$1:$R$1,0),FALSE),"")</f>
        <v/>
      </c>
      <c r="AG59" s="120" t="str">
        <f>_xlfn.IFNA(VLOOKUP($J59,Merged_couplings!$B:$R,MATCH(AG$1,Merged_couplings!$B$1:$R$1,0),FALSE),"")</f>
        <v/>
      </c>
      <c r="AH59" s="120" t="str">
        <f>_xlfn.IFNA(VLOOKUP($J59,Merged_couplings!$B:$R,MATCH(AH$1,Merged_couplings!$B$1:$R$1,0),FALSE),"")</f>
        <v/>
      </c>
      <c r="AI59" s="120" t="str">
        <f>_xlfn.IFNA(VLOOKUP($J59,Merged_couplings!$B:$R,MATCH(AI$1,Merged_couplings!$B$1:$R$1,0),FALSE),"")</f>
        <v/>
      </c>
      <c r="AJ59" s="120" t="str">
        <f>_xlfn.IFNA(VLOOKUP($J59,Merged_couplings!$B:$R,MATCH(AJ$1,Merged_couplings!$B$1:$R$1,0),FALSE),"")</f>
        <v/>
      </c>
      <c r="AK59" s="123" t="str" cm="1">
        <f t="array" ref="AK59">_xlfn.IFS(AND($X59&lt;&gt;"",Y59&lt;&gt;""),ABS($X59-Y59),AND($X59="",Y59=""),"",OR($X59&lt;&gt;"",Y59&lt;&gt;""),"-")</f>
        <v/>
      </c>
      <c r="AL59" s="122" t="str" cm="1">
        <f t="array" ref="AL59">_xlfn.IFS(AND($X59&lt;&gt;"",Z59&lt;&gt;""),ABS($X59-Z59),AND($X59="",Z59=""),"",OR($X59&lt;&gt;"",Z59&lt;&gt;""),"-")</f>
        <v/>
      </c>
      <c r="AM59" s="122" t="str" cm="1">
        <f t="array" ref="AM59">_xlfn.IFS(AND($X59&lt;&gt;"",AA59&lt;&gt;""),ABS($X59-AA59),AND($X59="",AA59=""),"",OR($X59&lt;&gt;"",AA59&lt;&gt;""),"-")</f>
        <v/>
      </c>
      <c r="AN59" s="122" t="str" cm="1">
        <f t="array" ref="AN59">_xlfn.IFS(AND($X59&lt;&gt;"",AB59&lt;&gt;""),ABS($X59-AB59),AND($X59="",AB59=""),"",OR($X59&lt;&gt;"",AB59&lt;&gt;""),"-")</f>
        <v/>
      </c>
      <c r="AO59" s="122" t="str" cm="1">
        <f t="array" ref="AO59">_xlfn.IFS(AND($X59&lt;&gt;"",AC59&lt;&gt;""),ABS($X59-AC59),AND($X59="",AC59=""),"",OR($X59&lt;&gt;"",AC59&lt;&gt;""),"-")</f>
        <v/>
      </c>
      <c r="AP59" s="122" t="str" cm="1">
        <f t="array" ref="AP59">_xlfn.IFS(AND($X59&lt;&gt;"",AD59&lt;&gt;""),ABS($X59-AD59),AND($X59="",AD59=""),"",OR($X59&lt;&gt;"",AD59&lt;&gt;""),"-")</f>
        <v/>
      </c>
      <c r="AQ59" s="122" t="str" cm="1">
        <f t="array" ref="AQ59">_xlfn.IFS(AND($X59&lt;&gt;"",AE59&lt;&gt;""),ABS($X59-AE59),AND($X59="",AE59=""),"",OR($X59&lt;&gt;"",AE59&lt;&gt;""),"-")</f>
        <v/>
      </c>
      <c r="AR59" s="122" t="str" cm="1">
        <f t="array" ref="AR59">_xlfn.IFS(AND($X59&lt;&gt;"",AF59&lt;&gt;""),ABS($X59-AF59),AND($X59="",AF59=""),"",OR($X59&lt;&gt;"",AF59&lt;&gt;""),"-")</f>
        <v/>
      </c>
      <c r="AS59" s="122" t="str" cm="1">
        <f t="array" ref="AS59">_xlfn.IFS(AND($X59&lt;&gt;"",AG59&lt;&gt;""),ABS($X59-AG59),AND($X59="",AG59=""),"",OR($X59&lt;&gt;"",AG59&lt;&gt;""),"-")</f>
        <v/>
      </c>
      <c r="AT59" s="122" t="str" cm="1">
        <f t="array" ref="AT59">_xlfn.IFS(AND($X59&lt;&gt;"",AH59&lt;&gt;""),ABS($X59-AH59),AND($X59="",AH59=""),"",OR($X59&lt;&gt;"",AH59&lt;&gt;""),"-")</f>
        <v/>
      </c>
      <c r="AU59" s="122" t="str" cm="1">
        <f t="array" ref="AU59">_xlfn.IFS(AND($X59&lt;&gt;"",AI59&lt;&gt;""),ABS($X59-AI59),AND($X59="",AI59=""),"",OR($X59&lt;&gt;"",AI59&lt;&gt;""),"-")</f>
        <v/>
      </c>
      <c r="AV59" s="122" t="str" cm="1">
        <f t="array" ref="AV59">_xlfn.IFS(AND($X59&lt;&gt;"",AJ59&lt;&gt;""),ABS($X59-AJ59),AND($X59="",AJ59=""),"",OR($X59&lt;&gt;"",AJ59&lt;&gt;""),"-")</f>
        <v/>
      </c>
      <c r="AW59" s="123" t="str" cm="1">
        <f t="array" ref="AW59">_xlfn.IFS(AND($Y59&lt;&gt;"",Z59&lt;&gt;""),ABS($Y59-Z59),AND($Y59="",Z59=""),"",OR($Y59&lt;&gt;"",Z59&lt;&gt;""),"-")</f>
        <v/>
      </c>
      <c r="AX59" s="122" t="str" cm="1">
        <f t="array" ref="AX59">_xlfn.IFS(AND($Y59&lt;&gt;"",AA59&lt;&gt;""),ABS($Y59-AA59),AND($Y59="",AA59=""),"",OR($Y59&lt;&gt;"",AA59&lt;&gt;""),"-")</f>
        <v/>
      </c>
      <c r="AY59" s="122" t="str" cm="1">
        <f t="array" ref="AY59">_xlfn.IFS(AND($Y59&lt;&gt;"",AB59&lt;&gt;""),ABS($Y59-AB59),AND($Y59="",AB59=""),"",OR($Y59&lt;&gt;"",AB59&lt;&gt;""),"-")</f>
        <v/>
      </c>
      <c r="AZ59" s="122" t="str" cm="1">
        <f t="array" ref="AZ59">_xlfn.IFS(AND($Y59&lt;&gt;"",AC59&lt;&gt;""),ABS($Y59-AC59),AND($Y59="",AC59=""),"",OR($Y59&lt;&gt;"",AC59&lt;&gt;""),"-")</f>
        <v/>
      </c>
      <c r="BA59" s="122" t="str" cm="1">
        <f t="array" ref="BA59">_xlfn.IFS(AND($Y59&lt;&gt;"",AD59&lt;&gt;""),ABS($Y59-AD59),AND($Y59="",AD59=""),"",OR($Y59&lt;&gt;"",AD59&lt;&gt;""),"-")</f>
        <v/>
      </c>
      <c r="BB59" s="122" t="str" cm="1">
        <f t="array" ref="BB59">_xlfn.IFS(AND($Y59&lt;&gt;"",AE59&lt;&gt;""),ABS($Y59-AE59),AND($Y59="",AE59=""),"",OR($Y59&lt;&gt;"",AE59&lt;&gt;""),"-")</f>
        <v/>
      </c>
      <c r="BC59" s="122" t="str" cm="1">
        <f t="array" ref="BC59">_xlfn.IFS(AND($Y59&lt;&gt;"",AF59&lt;&gt;""),ABS($Y59-AF59),AND($Y59="",AF59=""),"",OR($Y59&lt;&gt;"",AF59&lt;&gt;""),"-")</f>
        <v/>
      </c>
      <c r="BD59" s="122" t="str" cm="1">
        <f t="array" ref="BD59">_xlfn.IFS(AND($Y59&lt;&gt;"",AG59&lt;&gt;""),ABS($Y59-AG59),AND($Y59="",AG59=""),"",OR($Y59&lt;&gt;"",AG59&lt;&gt;""),"-")</f>
        <v/>
      </c>
      <c r="BE59" s="122" t="str" cm="1">
        <f t="array" ref="BE59">_xlfn.IFS(AND($Y59&lt;&gt;"",AH59&lt;&gt;""),ABS($Y59-AH59),AND($Y59="",AH59=""),"",OR($Y59&lt;&gt;"",AH59&lt;&gt;""),"-")</f>
        <v/>
      </c>
      <c r="BF59" s="122" t="str" cm="1">
        <f t="array" ref="BF59">_xlfn.IFS(AND($Y59&lt;&gt;"",AI59&lt;&gt;""),ABS($Y59-AI59),AND($Y59="",AI59=""),"",OR($Y59&lt;&gt;"",AI59&lt;&gt;""),"-")</f>
        <v/>
      </c>
      <c r="BG59" s="122" t="str" cm="1">
        <f t="array" ref="BG59">_xlfn.IFS(AND($Y59&lt;&gt;"",AJ59&lt;&gt;""),ABS($Y59-AJ59),AND($Y59="",AJ59=""),"",OR($Y59&lt;&gt;"",AJ59&lt;&gt;""),"-")</f>
        <v/>
      </c>
      <c r="BH59" s="121" t="str" cm="1">
        <f t="array" ref="BH59">_xlfn.IFS(AND($Z59&lt;&gt;"",AA59&lt;&gt;""),ABS($Z59-AA59),AND($Z59="",AA59=""),"",OR($Z59&lt;&gt;"",AA59&lt;&gt;""),"-")</f>
        <v/>
      </c>
      <c r="BI59" s="120" t="str" cm="1">
        <f t="array" ref="BI59">_xlfn.IFS(AND($Z59&lt;&gt;"",AB59&lt;&gt;""),ABS($Z59-AB59),AND($Z59="",AB59=""),"",OR($Z59&lt;&gt;"",AB59&lt;&gt;""),"-")</f>
        <v/>
      </c>
      <c r="BJ59" s="120" t="str" cm="1">
        <f t="array" ref="BJ59">_xlfn.IFS(AND($Z59&lt;&gt;"",AC59&lt;&gt;""),ABS($Z59-AC59),AND($Z59="",AC59=""),"",OR($Z59&lt;&gt;"",AC59&lt;&gt;""),"-")</f>
        <v/>
      </c>
      <c r="BK59" s="120" t="str" cm="1">
        <f t="array" ref="BK59">_xlfn.IFS(AND($Z59&lt;&gt;"",AD59&lt;&gt;""),ABS($Z59-AD59),AND($Z59="",AD59=""),"",OR($Z59&lt;&gt;"",AD59&lt;&gt;""),"-")</f>
        <v/>
      </c>
      <c r="BL59" s="120" t="str" cm="1">
        <f t="array" ref="BL59">_xlfn.IFS(AND($Z59&lt;&gt;"",AE59&lt;&gt;""),ABS($Z59-AE59),AND($Z59="",AE59=""),"",OR($Z59&lt;&gt;"",AE59&lt;&gt;""),"-")</f>
        <v/>
      </c>
      <c r="BM59" s="120" t="str" cm="1">
        <f t="array" ref="BM59">_xlfn.IFS(AND($Z59&lt;&gt;"",AF59&lt;&gt;""),ABS($Z59-AF59),AND($Z59="",AF59=""),"",OR($Z59&lt;&gt;"",AF59&lt;&gt;""),"-")</f>
        <v/>
      </c>
      <c r="BN59" s="120" t="str" cm="1">
        <f t="array" ref="BN59">_xlfn.IFS(AND($Z59&lt;&gt;"",AG59&lt;&gt;""),ABS($Z59-AG59),AND($Z59="",AG59=""),"",OR($Z59&lt;&gt;"",AG59&lt;&gt;""),"-")</f>
        <v/>
      </c>
      <c r="BO59" s="120" t="str" cm="1">
        <f t="array" ref="BO59">_xlfn.IFS(AND($Z59&lt;&gt;"",AH59&lt;&gt;""),ABS($Z59-AH59),AND($Z59="",AH59=""),"",OR($Z59&lt;&gt;"",AH59&lt;&gt;""),"-")</f>
        <v/>
      </c>
      <c r="BP59" s="120" t="str" cm="1">
        <f t="array" ref="BP59">_xlfn.IFS(AND($Z59&lt;&gt;"",AI59&lt;&gt;""),ABS($Z59-AI59),AND($Z59="",AI59=""),"",OR($Z59&lt;&gt;"",AI59&lt;&gt;""),"-")</f>
        <v/>
      </c>
      <c r="BQ59" s="120" t="str" cm="1">
        <f t="array" ref="BQ59">_xlfn.IFS(AND($Z59&lt;&gt;"",AJ59&lt;&gt;""),ABS($Z59-AJ59),AND($Z59="",AJ59=""),"",OR($Z59&lt;&gt;"",AJ59&lt;&gt;""),"-")</f>
        <v/>
      </c>
      <c r="BR59" s="121" t="str" cm="1">
        <f t="array" ref="BR59">_xlfn.IFS(AND($AA59&lt;&gt;"",AB59&lt;&gt;""),ABS($AA59-AB59),AND($AA59="",AB59=""),"",OR($AA59&lt;&gt;"",AB59&lt;&gt;""),"-")</f>
        <v/>
      </c>
      <c r="BS59" s="120" t="str" cm="1">
        <f t="array" ref="BS59">_xlfn.IFS(AND($AA59&lt;&gt;"",AC59&lt;&gt;""),ABS($AA59-AC59),AND($AA59="",AC59=""),"",OR($AA59&lt;&gt;"",AC59&lt;&gt;""),"-")</f>
        <v/>
      </c>
      <c r="BT59" s="120" t="str" cm="1">
        <f t="array" ref="BT59">_xlfn.IFS(AND($AA59&lt;&gt;"",AD59&lt;&gt;""),ABS($AA59-AD59),AND($AA59="",AD59=""),"",OR($AA59&lt;&gt;"",AD59&lt;&gt;""),"-")</f>
        <v/>
      </c>
      <c r="BU59" s="120" t="str" cm="1">
        <f t="array" ref="BU59">_xlfn.IFS(AND($AA59&lt;&gt;"",AE59&lt;&gt;""),ABS($AA59-AE59),AND($AA59="",AE59=""),"",OR($AA59&lt;&gt;"",AE59&lt;&gt;""),"-")</f>
        <v/>
      </c>
      <c r="BV59" s="120" t="str" cm="1">
        <f t="array" ref="BV59">_xlfn.IFS(AND($AA59&lt;&gt;"",AF59&lt;&gt;""),ABS($AA59-AF59),AND($AA59="",AF59=""),"",OR($AA59&lt;&gt;"",AF59&lt;&gt;""),"-")</f>
        <v/>
      </c>
      <c r="BW59" s="120" t="str" cm="1">
        <f t="array" ref="BW59">_xlfn.IFS(AND($AA59&lt;&gt;"",AG59&lt;&gt;""),ABS($AA59-AG59),AND($AA59="",AG59=""),"",OR($AA59&lt;&gt;"",AG59&lt;&gt;""),"-")</f>
        <v/>
      </c>
      <c r="BX59" s="120" t="str" cm="1">
        <f t="array" ref="BX59">_xlfn.IFS(AND($AA59&lt;&gt;"",AH59&lt;&gt;""),ABS($AA59-AH59),AND($AA59="",AH59=""),"",OR($AA59&lt;&gt;"",AH59&lt;&gt;""),"-")</f>
        <v/>
      </c>
      <c r="BY59" s="120" t="str" cm="1">
        <f t="array" ref="BY59">_xlfn.IFS(AND($AA59&lt;&gt;"",AI59&lt;&gt;""),ABS($AA59-AI59),AND($AA59="",AI59=""),"",OR($AA59&lt;&gt;"",AI59&lt;&gt;""),"-")</f>
        <v/>
      </c>
      <c r="BZ59" s="120" t="str" cm="1">
        <f t="array" ref="BZ59">_xlfn.IFS(AND($AA59&lt;&gt;"",AJ59&lt;&gt;""),ABS($AA59-AJ59),AND($AA59="",AJ59=""),"",OR($AA59&lt;&gt;"",AJ59&lt;&gt;""),"-")</f>
        <v/>
      </c>
      <c r="CA59" s="121" t="str" cm="1">
        <f t="array" ref="CA59">_xlfn.IFS(AND($AB59&lt;&gt;"",AC59&lt;&gt;""),ABS($AB59-AC59),AND($AB59="",AC59=""),"",OR($AB59&lt;&gt;"",AC59&lt;&gt;""),"-")</f>
        <v/>
      </c>
      <c r="CB59" s="120" t="str" cm="1">
        <f t="array" ref="CB59">_xlfn.IFS(AND($AB59&lt;&gt;"",AD59&lt;&gt;""),ABS($AB59-AD59),AND($AB59="",AD59=""),"",OR($AB59&lt;&gt;"",AD59&lt;&gt;""),"-")</f>
        <v/>
      </c>
      <c r="CC59" s="120" t="str" cm="1">
        <f t="array" ref="CC59">_xlfn.IFS(AND($AB59&lt;&gt;"",AE59&lt;&gt;""),ABS($AB59-AE59),AND($AB59="",AE59=""),"",OR($AB59&lt;&gt;"",AE59&lt;&gt;""),"-")</f>
        <v/>
      </c>
      <c r="CD59" s="120" t="str" cm="1">
        <f t="array" ref="CD59">_xlfn.IFS(AND($AB59&lt;&gt;"",AF59&lt;&gt;""),ABS($AB59-AF59),AND($AB59="",AF59=""),"",OR($AB59&lt;&gt;"",AF59&lt;&gt;""),"-")</f>
        <v/>
      </c>
      <c r="CE59" s="120" t="str" cm="1">
        <f t="array" ref="CE59">_xlfn.IFS(AND($AB59&lt;&gt;"",AG59&lt;&gt;""),ABS($AB59-AG59),AND($AB59="",AG59=""),"",OR($AB59&lt;&gt;"",AG59&lt;&gt;""),"-")</f>
        <v/>
      </c>
      <c r="CF59" s="120" t="str" cm="1">
        <f t="array" ref="CF59">_xlfn.IFS(AND($AB59&lt;&gt;"",AH59&lt;&gt;""),ABS($AB59-AH59),AND($AB59="",AH59=""),"",OR($AB59&lt;&gt;"",AH59&lt;&gt;""),"-")</f>
        <v/>
      </c>
      <c r="CG59" s="120" t="str" cm="1">
        <f t="array" ref="CG59">_xlfn.IFS(AND($AB59&lt;&gt;"",AI59&lt;&gt;""),ABS($AB59-AI59),AND($AB59="",AI59=""),"",OR($AB59&lt;&gt;"",AI59&lt;&gt;""),"-")</f>
        <v/>
      </c>
      <c r="CH59" s="120" t="str" cm="1">
        <f t="array" ref="CH59">_xlfn.IFS(AND($AB59&lt;&gt;"",AJ59&lt;&gt;""),ABS($AB59-AJ59),AND($AB59="",AJ59=""),"",OR($AB59&lt;&gt;"",AJ59&lt;&gt;""),"-")</f>
        <v/>
      </c>
      <c r="CI59" s="121" t="str" cm="1">
        <f t="array" ref="CI59">_xlfn.IFS(AND($AC59&lt;&gt;"",AD59&lt;&gt;""),ABS($AC59-AD59),AND($AC59="",AD59=""),"",OR($AC59&lt;&gt;"",AD59&lt;&gt;""),"-")</f>
        <v/>
      </c>
      <c r="CJ59" s="120" t="str" cm="1">
        <f t="array" ref="CJ59">_xlfn.IFS(AND($AC59&lt;&gt;"",AE59&lt;&gt;""),ABS($AC59-AE59),AND($AC59="",AE59=""),"",OR($AC59&lt;&gt;"",AE59&lt;&gt;""),"-")</f>
        <v/>
      </c>
      <c r="CK59" s="120" t="str" cm="1">
        <f t="array" ref="CK59">_xlfn.IFS(AND($AC59&lt;&gt;"",AF59&lt;&gt;""),ABS($AC59-AF59),AND($AC59="",AF59=""),"",OR($AC59&lt;&gt;"",AF59&lt;&gt;""),"-")</f>
        <v/>
      </c>
      <c r="CL59" s="120" t="str" cm="1">
        <f t="array" ref="CL59">_xlfn.IFS(AND($AC59&lt;&gt;"",AG59&lt;&gt;""),ABS($AC59-AG59),AND($AC59="",AG59=""),"",OR($AC59&lt;&gt;"",AG59&lt;&gt;""),"-")</f>
        <v/>
      </c>
      <c r="CM59" s="120" t="str" cm="1">
        <f t="array" ref="CM59">_xlfn.IFS(AND($AC59&lt;&gt;"",AH59&lt;&gt;""),ABS($AC59-AH59),AND($AC59="",AH59=""),"",OR($AC59&lt;&gt;"",AH59&lt;&gt;""),"-")</f>
        <v/>
      </c>
      <c r="CN59" s="120" t="str" cm="1">
        <f t="array" ref="CN59">_xlfn.IFS(AND($AC59&lt;&gt;"",AI59&lt;&gt;""),ABS($AC59-AI59),AND($AC59="",AI59=""),"",OR($AC59&lt;&gt;"",AI59&lt;&gt;""),"-")</f>
        <v/>
      </c>
      <c r="CO59" s="120" t="str" cm="1">
        <f t="array" ref="CO59">_xlfn.IFS(AND($AC59&lt;&gt;"",AJ59&lt;&gt;""),ABS($AC59-AJ59),AND($AC59="",AJ59=""),"",OR($AC59&lt;&gt;"",AJ59&lt;&gt;""),"-")</f>
        <v/>
      </c>
      <c r="CP59" s="121" t="str" cm="1">
        <f t="array" ref="CP59">_xlfn.IFS(AND($AD59&lt;&gt;"",AE59&lt;&gt;""),ABS($AD59-AE59),AND($AD59="",AE59=""),"",OR($AD59&lt;&gt;"",AE59&lt;&gt;""),"-")</f>
        <v/>
      </c>
      <c r="CQ59" s="120" t="str" cm="1">
        <f t="array" ref="CQ59">_xlfn.IFS(AND($AD59&lt;&gt;"",AF59&lt;&gt;""),ABS($AD59-AF59),AND($AD59="",AF59=""),"",OR($AD59&lt;&gt;"",AF59&lt;&gt;""),"-")</f>
        <v/>
      </c>
      <c r="CR59" s="120" t="str" cm="1">
        <f t="array" ref="CR59">_xlfn.IFS(AND($AD59&lt;&gt;"",AG59&lt;&gt;""),ABS($AD59-AG59),AND($AD59="",AG59=""),"",OR($AD59&lt;&gt;"",AG59&lt;&gt;""),"-")</f>
        <v/>
      </c>
      <c r="CS59" s="120" t="str" cm="1">
        <f t="array" ref="CS59">_xlfn.IFS(AND($AD59&lt;&gt;"",AH59&lt;&gt;""),ABS($AD59-AH59),AND($AD59="",AH59=""),"",OR($AD59&lt;&gt;"",AH59&lt;&gt;""),"-")</f>
        <v/>
      </c>
      <c r="CT59" s="120" t="str" cm="1">
        <f t="array" ref="CT59">_xlfn.IFS(AND($AD59&lt;&gt;"",AI59&lt;&gt;""),ABS($AD59-AI59),AND($AD59="",AI59=""),"",OR($AD59&lt;&gt;"",AI59&lt;&gt;""),"-")</f>
        <v/>
      </c>
      <c r="CU59" s="120" t="str" cm="1">
        <f t="array" ref="CU59">_xlfn.IFS(AND($AD59&lt;&gt;"",AJ59&lt;&gt;""),ABS($AD59-AJ59),AND($AD59="",AJ59=""),"",OR($AD59&lt;&gt;"",AJ59&lt;&gt;""),"-")</f>
        <v/>
      </c>
      <c r="CV59" s="121" t="str" cm="1">
        <f t="array" ref="CV59">_xlfn.IFS(AND($AE59&lt;&gt;"",AF59&lt;&gt;""),ABS($AE59-AF59),AND($AE59="",AF59=""),"",OR($AE59&lt;&gt;"",AF59&lt;&gt;""),"-")</f>
        <v/>
      </c>
      <c r="CW59" s="120" t="str" cm="1">
        <f t="array" ref="CW59">_xlfn.IFS(AND($AE59&lt;&gt;"",AG59&lt;&gt;""),ABS($AE59-AG59),AND($AE59="",AG59=""),"",OR($AE59&lt;&gt;"",AG59&lt;&gt;""),"-")</f>
        <v/>
      </c>
      <c r="CX59" s="120" t="str" cm="1">
        <f t="array" ref="CX59">_xlfn.IFS(AND($AE59&lt;&gt;"",AH59&lt;&gt;""),ABS($AE59-AH59),AND($AE59="",AH59=""),"",OR($AE59&lt;&gt;"",AH59&lt;&gt;""),"-")</f>
        <v/>
      </c>
      <c r="CY59" s="120" t="str" cm="1">
        <f t="array" ref="CY59">_xlfn.IFS(AND($AE59&lt;&gt;"",AI59&lt;&gt;""),ABS($AE59-AI59),AND($AE59="",AI59=""),"",OR($AE59&lt;&gt;"",AI59&lt;&gt;""),"-")</f>
        <v/>
      </c>
      <c r="CZ59" s="120" t="str" cm="1">
        <f t="array" ref="CZ59">_xlfn.IFS(AND($AE59&lt;&gt;"",AJ59&lt;&gt;""),ABS($AE59-AJ59),AND($AE59="",AJ59=""),"",OR($AE59&lt;&gt;"",AJ59&lt;&gt;""),"-")</f>
        <v/>
      </c>
      <c r="DA59" s="121" t="str" cm="1">
        <f t="array" ref="DA59">_xlfn.IFS(AND($AF59&lt;&gt;"",AG59&lt;&gt;""),ABS($AF59-AG59),AND($AF59="",AG59=""),"",OR($AF59&lt;&gt;"",AG59&lt;&gt;""),"-")</f>
        <v/>
      </c>
      <c r="DB59" s="120" t="str" cm="1">
        <f t="array" ref="DB59">_xlfn.IFS(AND($AF59&lt;&gt;"",AH59&lt;&gt;""),ABS($AF59-AH59),AND($AF59="",AH59=""),"",OR($AF59&lt;&gt;"",AH59&lt;&gt;""),"-")</f>
        <v/>
      </c>
      <c r="DC59" s="120" t="str" cm="1">
        <f t="array" ref="DC59">_xlfn.IFS(AND($AF59&lt;&gt;"",AI59&lt;&gt;""),ABS($AF59-AI59),AND($AF59="",AI59=""),"",OR($AF59&lt;&gt;"",AI59&lt;&gt;""),"-")</f>
        <v/>
      </c>
      <c r="DD59" s="120" t="str" cm="1">
        <f t="array" ref="DD59">_xlfn.IFS(AND($AF59&lt;&gt;"",AJ59&lt;&gt;""),ABS($AF59-AJ59),AND($AF59="",AJ59=""),"",OR($AF59&lt;&gt;"",AJ59&lt;&gt;""),"-")</f>
        <v/>
      </c>
      <c r="DE59" s="121" t="str" cm="1">
        <f t="array" ref="DE59">_xlfn.IFS(AND($AG59&lt;&gt;"",AH59&lt;&gt;""),ABS($AG59-AH59),AND($AG59="",AH59=""),"",OR($AG59&lt;&gt;"",AH59&lt;&gt;""),"-")</f>
        <v/>
      </c>
      <c r="DF59" s="120" t="str" cm="1">
        <f t="array" ref="DF59">_xlfn.IFS(AND($AG59&lt;&gt;"",AI59&lt;&gt;""),ABS($AG59-AI59),AND($AG59="",AI59=""),"",OR($AG59&lt;&gt;"",AI59&lt;&gt;""),"-")</f>
        <v/>
      </c>
      <c r="DG59" s="120" t="str" cm="1">
        <f t="array" ref="DG59">_xlfn.IFS(AND($AG59&lt;&gt;"",AJ59&lt;&gt;""),ABS($AG59-AJ59),AND($AG59="",AJ59=""),"",OR($AG59&lt;&gt;"",AJ59&lt;&gt;""),"-")</f>
        <v/>
      </c>
      <c r="DH59" s="121" t="str" cm="1">
        <f t="array" ref="DH59">_xlfn.IFS(AND($AH59&lt;&gt;"",AI59&lt;&gt;""),ABS($AH59-AI59),AND($AH59="",AI59=""),"",OR($AH59&lt;&gt;"",AI59&lt;&gt;""),"-")</f>
        <v/>
      </c>
      <c r="DI59" s="120" t="str" cm="1">
        <f t="array" ref="DI59">_xlfn.IFS(AND($AH59&lt;&gt;"",AJ59&lt;&gt;""),ABS($AH59-AJ59),AND($AH59="",AJ59=""),"",OR($AH59&lt;&gt;"",AJ59&lt;&gt;""),"-")</f>
        <v/>
      </c>
      <c r="DJ59" s="121" t="str" cm="1">
        <f t="array" ref="DJ59">_xlfn.IFS(AND($AI59&lt;&gt;"",AJ59&lt;&gt;""),ABS($AI59-AJ59),AND($AI59="",AJ59=""),"",OR($AI59&lt;&gt;"",AJ59&lt;&gt;""),"-")</f>
        <v/>
      </c>
    </row>
    <row r="60" spans="1:114" x14ac:dyDescent="0.2">
      <c r="A60" s="120" t="e">
        <f t="shared" si="9"/>
        <v>#DIV/0!</v>
      </c>
      <c r="B60" s="186" t="e">
        <f t="shared" si="10"/>
        <v>#DIV/0!</v>
      </c>
      <c r="C60" s="186" t="e">
        <f t="shared" si="11"/>
        <v>#DIV/0!</v>
      </c>
      <c r="D60" s="186" t="e">
        <f t="shared" si="12"/>
        <v>#DIV/0!</v>
      </c>
      <c r="E60" s="263">
        <f t="shared" si="13"/>
        <v>0</v>
      </c>
      <c r="F60" s="186">
        <f t="shared" si="14"/>
        <v>0</v>
      </c>
      <c r="G60" s="186" t="e">
        <f t="shared" si="15"/>
        <v>#DIV/0!</v>
      </c>
      <c r="H60" s="262" t="str">
        <f t="shared" si="16"/>
        <v/>
      </c>
      <c r="I60" s="187" t="str">
        <f t="shared" si="17"/>
        <v/>
      </c>
      <c r="J60" s="260" t="s">
        <v>110</v>
      </c>
      <c r="K60" s="259" t="e">
        <f>VLOOKUP($J60,Merged_couplings!$B:$BU,MATCH(K$1,Merged_couplings!$B$1:$BU$1,0),FALSE)</f>
        <v>#N/A</v>
      </c>
      <c r="L60" s="258" t="e">
        <f>VLOOKUP($J60,Merged_couplings!$B:$BU,MATCH(L$1,Merged_couplings!$B$1:$BU$1,0),FALSE)</f>
        <v>#N/A</v>
      </c>
      <c r="M60" s="258" t="e">
        <f>VLOOKUP($J60,Merged_couplings!$B:$BU,MATCH(M$1,Merged_couplings!$B$1:$BU$1,0),FALSE)</f>
        <v>#N/A</v>
      </c>
      <c r="N60" s="258" t="e">
        <f>VLOOKUP($J60,Merged_couplings!$B:$BU,MATCH(N$1,Merged_couplings!$B$1:$BU$1,0),FALSE)</f>
        <v>#N/A</v>
      </c>
      <c r="O60" s="258" t="e">
        <f>VLOOKUP($J60,Merged_couplings!$B:$BU,MATCH(O$1,Merged_couplings!$B$1:$BU$1,0),FALSE)</f>
        <v>#N/A</v>
      </c>
      <c r="P60" s="258" t="e">
        <f>VLOOKUP($J60,Merged_couplings!$B:$BU,MATCH(P$1,Merged_couplings!$B$1:$BU$1,0),FALSE)</f>
        <v>#N/A</v>
      </c>
      <c r="Q60" s="258" t="e">
        <f>VLOOKUP($J60,Merged_couplings!$B:$BU,MATCH(Q$1,Merged_couplings!$B$1:$BU$1,0),FALSE)</f>
        <v>#N/A</v>
      </c>
      <c r="R60" s="258" t="e">
        <f>VLOOKUP($J60,Merged_couplings!$B:$BU,MATCH(R$1,Merged_couplings!$B$1:$BU$1,0),FALSE)</f>
        <v>#N/A</v>
      </c>
      <c r="S60" s="258" t="e">
        <f>VLOOKUP($J60,Merged_couplings!$B:$BU,MATCH(S$1,Merged_couplings!$B$1:$BU$1,0),FALSE)</f>
        <v>#N/A</v>
      </c>
      <c r="T60" s="258" t="e">
        <f>VLOOKUP($J60,Merged_couplings!$B:$BU,MATCH(T$1,Merged_couplings!$B$1:$BU$1,0),FALSE)</f>
        <v>#N/A</v>
      </c>
      <c r="U60" s="258" t="e">
        <f>VLOOKUP($J60,Merged_couplings!$B:$BU,MATCH(U$1,Merged_couplings!$B$1:$BU$1,0),FALSE)</f>
        <v>#N/A</v>
      </c>
      <c r="V60" s="258" t="e">
        <f>VLOOKUP($J60,Merged_couplings!$B:$BU,MATCH(V$1,Merged_couplings!$B$1:$BU$1,0),FALSE)</f>
        <v>#N/A</v>
      </c>
      <c r="W60" s="258" t="e">
        <f>VLOOKUP($J60,Merged_couplings!$B:$BU,MATCH(W$1,Merged_couplings!$B$1:$BU$1,0),FALSE)</f>
        <v>#N/A</v>
      </c>
      <c r="X60" s="121" t="str">
        <f>_xlfn.IFNA(VLOOKUP($J60,Merged_couplings!$B:$R,MATCH(X$1,Merged_couplings!$B$1:$R$1,0),FALSE),"")</f>
        <v/>
      </c>
      <c r="Y60" s="120" t="str">
        <f>_xlfn.IFNA(VLOOKUP($J60,Merged_couplings!$B:$R,MATCH(Y$1,Merged_couplings!$B$1:$R$1,0),FALSE),"")</f>
        <v/>
      </c>
      <c r="Z60" s="120" t="str">
        <f>_xlfn.IFNA(VLOOKUP($J60,Merged_couplings!$B:$R,MATCH(Z$1,Merged_couplings!$B$1:$R$1,0),FALSE),"")</f>
        <v/>
      </c>
      <c r="AA60" s="120" t="str">
        <f>_xlfn.IFNA(VLOOKUP($J60,Merged_couplings!$B:$R,MATCH(AA$1,Merged_couplings!$B$1:$R$1,0),FALSE),"")</f>
        <v/>
      </c>
      <c r="AB60" s="120" t="str">
        <f>_xlfn.IFNA(VLOOKUP($J60,Merged_couplings!$B:$R,MATCH(AB$1,Merged_couplings!$B$1:$R$1,0),FALSE),"")</f>
        <v/>
      </c>
      <c r="AC60" s="120" t="str">
        <f>_xlfn.IFNA(VLOOKUP($J60,Merged_couplings!$B:$R,MATCH(AC$1,Merged_couplings!$B$1:$R$1,0),FALSE),"")</f>
        <v/>
      </c>
      <c r="AD60" s="120" t="str">
        <f>_xlfn.IFNA(VLOOKUP($J60,Merged_couplings!$B:$R,MATCH(AD$1,Merged_couplings!$B$1:$R$1,0),FALSE),"")</f>
        <v/>
      </c>
      <c r="AE60" s="120" t="str">
        <f>_xlfn.IFNA(VLOOKUP($J60,Merged_couplings!$B:$R,MATCH(AE$1,Merged_couplings!$B$1:$R$1,0),FALSE),"")</f>
        <v/>
      </c>
      <c r="AF60" s="120" t="str">
        <f>_xlfn.IFNA(VLOOKUP($J60,Merged_couplings!$B:$R,MATCH(AF$1,Merged_couplings!$B$1:$R$1,0),FALSE),"")</f>
        <v/>
      </c>
      <c r="AG60" s="120" t="str">
        <f>_xlfn.IFNA(VLOOKUP($J60,Merged_couplings!$B:$R,MATCH(AG$1,Merged_couplings!$B$1:$R$1,0),FALSE),"")</f>
        <v/>
      </c>
      <c r="AH60" s="120" t="str">
        <f>_xlfn.IFNA(VLOOKUP($J60,Merged_couplings!$B:$R,MATCH(AH$1,Merged_couplings!$B$1:$R$1,0),FALSE),"")</f>
        <v/>
      </c>
      <c r="AI60" s="120" t="str">
        <f>_xlfn.IFNA(VLOOKUP($J60,Merged_couplings!$B:$R,MATCH(AI$1,Merged_couplings!$B$1:$R$1,0),FALSE),"")</f>
        <v/>
      </c>
      <c r="AJ60" s="120" t="str">
        <f>_xlfn.IFNA(VLOOKUP($J60,Merged_couplings!$B:$R,MATCH(AJ$1,Merged_couplings!$B$1:$R$1,0),FALSE),"")</f>
        <v/>
      </c>
      <c r="AK60" s="123" t="str" cm="1">
        <f t="array" ref="AK60">_xlfn.IFS(AND($X60&lt;&gt;"",Y60&lt;&gt;""),ABS($X60-Y60),AND($X60="",Y60=""),"",OR($X60&lt;&gt;"",Y60&lt;&gt;""),"-")</f>
        <v/>
      </c>
      <c r="AL60" s="122" t="str" cm="1">
        <f t="array" ref="AL60">_xlfn.IFS(AND($X60&lt;&gt;"",Z60&lt;&gt;""),ABS($X60-Z60),AND($X60="",Z60=""),"",OR($X60&lt;&gt;"",Z60&lt;&gt;""),"-")</f>
        <v/>
      </c>
      <c r="AM60" s="122" t="str" cm="1">
        <f t="array" ref="AM60">_xlfn.IFS(AND($X60&lt;&gt;"",AA60&lt;&gt;""),ABS($X60-AA60),AND($X60="",AA60=""),"",OR($X60&lt;&gt;"",AA60&lt;&gt;""),"-")</f>
        <v/>
      </c>
      <c r="AN60" s="122" t="str" cm="1">
        <f t="array" ref="AN60">_xlfn.IFS(AND($X60&lt;&gt;"",AB60&lt;&gt;""),ABS($X60-AB60),AND($X60="",AB60=""),"",OR($X60&lt;&gt;"",AB60&lt;&gt;""),"-")</f>
        <v/>
      </c>
      <c r="AO60" s="122" t="str" cm="1">
        <f t="array" ref="AO60">_xlfn.IFS(AND($X60&lt;&gt;"",AC60&lt;&gt;""),ABS($X60-AC60),AND($X60="",AC60=""),"",OR($X60&lt;&gt;"",AC60&lt;&gt;""),"-")</f>
        <v/>
      </c>
      <c r="AP60" s="122" t="str" cm="1">
        <f t="array" ref="AP60">_xlfn.IFS(AND($X60&lt;&gt;"",AD60&lt;&gt;""),ABS($X60-AD60),AND($X60="",AD60=""),"",OR($X60&lt;&gt;"",AD60&lt;&gt;""),"-")</f>
        <v/>
      </c>
      <c r="AQ60" s="122" t="str" cm="1">
        <f t="array" ref="AQ60">_xlfn.IFS(AND($X60&lt;&gt;"",AE60&lt;&gt;""),ABS($X60-AE60),AND($X60="",AE60=""),"",OR($X60&lt;&gt;"",AE60&lt;&gt;""),"-")</f>
        <v/>
      </c>
      <c r="AR60" s="122" t="str" cm="1">
        <f t="array" ref="AR60">_xlfn.IFS(AND($X60&lt;&gt;"",AF60&lt;&gt;""),ABS($X60-AF60),AND($X60="",AF60=""),"",OR($X60&lt;&gt;"",AF60&lt;&gt;""),"-")</f>
        <v/>
      </c>
      <c r="AS60" s="122" t="str" cm="1">
        <f t="array" ref="AS60">_xlfn.IFS(AND($X60&lt;&gt;"",AG60&lt;&gt;""),ABS($X60-AG60),AND($X60="",AG60=""),"",OR($X60&lt;&gt;"",AG60&lt;&gt;""),"-")</f>
        <v/>
      </c>
      <c r="AT60" s="122" t="str" cm="1">
        <f t="array" ref="AT60">_xlfn.IFS(AND($X60&lt;&gt;"",AH60&lt;&gt;""),ABS($X60-AH60),AND($X60="",AH60=""),"",OR($X60&lt;&gt;"",AH60&lt;&gt;""),"-")</f>
        <v/>
      </c>
      <c r="AU60" s="122" t="str" cm="1">
        <f t="array" ref="AU60">_xlfn.IFS(AND($X60&lt;&gt;"",AI60&lt;&gt;""),ABS($X60-AI60),AND($X60="",AI60=""),"",OR($X60&lt;&gt;"",AI60&lt;&gt;""),"-")</f>
        <v/>
      </c>
      <c r="AV60" s="122" t="str" cm="1">
        <f t="array" ref="AV60">_xlfn.IFS(AND($X60&lt;&gt;"",AJ60&lt;&gt;""),ABS($X60-AJ60),AND($X60="",AJ60=""),"",OR($X60&lt;&gt;"",AJ60&lt;&gt;""),"-")</f>
        <v/>
      </c>
      <c r="AW60" s="123" t="str" cm="1">
        <f t="array" ref="AW60">_xlfn.IFS(AND($Y60&lt;&gt;"",Z60&lt;&gt;""),ABS($Y60-Z60),AND($Y60="",Z60=""),"",OR($Y60&lt;&gt;"",Z60&lt;&gt;""),"-")</f>
        <v/>
      </c>
      <c r="AX60" s="122" t="str" cm="1">
        <f t="array" ref="AX60">_xlfn.IFS(AND($Y60&lt;&gt;"",AA60&lt;&gt;""),ABS($Y60-AA60),AND($Y60="",AA60=""),"",OR($Y60&lt;&gt;"",AA60&lt;&gt;""),"-")</f>
        <v/>
      </c>
      <c r="AY60" s="122" t="str" cm="1">
        <f t="array" ref="AY60">_xlfn.IFS(AND($Y60&lt;&gt;"",AB60&lt;&gt;""),ABS($Y60-AB60),AND($Y60="",AB60=""),"",OR($Y60&lt;&gt;"",AB60&lt;&gt;""),"-")</f>
        <v/>
      </c>
      <c r="AZ60" s="122" t="str" cm="1">
        <f t="array" ref="AZ60">_xlfn.IFS(AND($Y60&lt;&gt;"",AC60&lt;&gt;""),ABS($Y60-AC60),AND($Y60="",AC60=""),"",OR($Y60&lt;&gt;"",AC60&lt;&gt;""),"-")</f>
        <v/>
      </c>
      <c r="BA60" s="122" t="str" cm="1">
        <f t="array" ref="BA60">_xlfn.IFS(AND($Y60&lt;&gt;"",AD60&lt;&gt;""),ABS($Y60-AD60),AND($Y60="",AD60=""),"",OR($Y60&lt;&gt;"",AD60&lt;&gt;""),"-")</f>
        <v/>
      </c>
      <c r="BB60" s="122" t="str" cm="1">
        <f t="array" ref="BB60">_xlfn.IFS(AND($Y60&lt;&gt;"",AE60&lt;&gt;""),ABS($Y60-AE60),AND($Y60="",AE60=""),"",OR($Y60&lt;&gt;"",AE60&lt;&gt;""),"-")</f>
        <v/>
      </c>
      <c r="BC60" s="122" t="str" cm="1">
        <f t="array" ref="BC60">_xlfn.IFS(AND($Y60&lt;&gt;"",AF60&lt;&gt;""),ABS($Y60-AF60),AND($Y60="",AF60=""),"",OR($Y60&lt;&gt;"",AF60&lt;&gt;""),"-")</f>
        <v/>
      </c>
      <c r="BD60" s="122" t="str" cm="1">
        <f t="array" ref="BD60">_xlfn.IFS(AND($Y60&lt;&gt;"",AG60&lt;&gt;""),ABS($Y60-AG60),AND($Y60="",AG60=""),"",OR($Y60&lt;&gt;"",AG60&lt;&gt;""),"-")</f>
        <v/>
      </c>
      <c r="BE60" s="122" t="str" cm="1">
        <f t="array" ref="BE60">_xlfn.IFS(AND($Y60&lt;&gt;"",AH60&lt;&gt;""),ABS($Y60-AH60),AND($Y60="",AH60=""),"",OR($Y60&lt;&gt;"",AH60&lt;&gt;""),"-")</f>
        <v/>
      </c>
      <c r="BF60" s="122" t="str" cm="1">
        <f t="array" ref="BF60">_xlfn.IFS(AND($Y60&lt;&gt;"",AI60&lt;&gt;""),ABS($Y60-AI60),AND($Y60="",AI60=""),"",OR($Y60&lt;&gt;"",AI60&lt;&gt;""),"-")</f>
        <v/>
      </c>
      <c r="BG60" s="122" t="str" cm="1">
        <f t="array" ref="BG60">_xlfn.IFS(AND($Y60&lt;&gt;"",AJ60&lt;&gt;""),ABS($Y60-AJ60),AND($Y60="",AJ60=""),"",OR($Y60&lt;&gt;"",AJ60&lt;&gt;""),"-")</f>
        <v/>
      </c>
      <c r="BH60" s="121" t="str" cm="1">
        <f t="array" ref="BH60">_xlfn.IFS(AND($Z60&lt;&gt;"",AA60&lt;&gt;""),ABS($Z60-AA60),AND($Z60="",AA60=""),"",OR($Z60&lt;&gt;"",AA60&lt;&gt;""),"-")</f>
        <v/>
      </c>
      <c r="BI60" s="120" t="str" cm="1">
        <f t="array" ref="BI60">_xlfn.IFS(AND($Z60&lt;&gt;"",AB60&lt;&gt;""),ABS($Z60-AB60),AND($Z60="",AB60=""),"",OR($Z60&lt;&gt;"",AB60&lt;&gt;""),"-")</f>
        <v/>
      </c>
      <c r="BJ60" s="120" t="str" cm="1">
        <f t="array" ref="BJ60">_xlfn.IFS(AND($Z60&lt;&gt;"",AC60&lt;&gt;""),ABS($Z60-AC60),AND($Z60="",AC60=""),"",OR($Z60&lt;&gt;"",AC60&lt;&gt;""),"-")</f>
        <v/>
      </c>
      <c r="BK60" s="120" t="str" cm="1">
        <f t="array" ref="BK60">_xlfn.IFS(AND($Z60&lt;&gt;"",AD60&lt;&gt;""),ABS($Z60-AD60),AND($Z60="",AD60=""),"",OR($Z60&lt;&gt;"",AD60&lt;&gt;""),"-")</f>
        <v/>
      </c>
      <c r="BL60" s="120" t="str" cm="1">
        <f t="array" ref="BL60">_xlfn.IFS(AND($Z60&lt;&gt;"",AE60&lt;&gt;""),ABS($Z60-AE60),AND($Z60="",AE60=""),"",OR($Z60&lt;&gt;"",AE60&lt;&gt;""),"-")</f>
        <v/>
      </c>
      <c r="BM60" s="120" t="str" cm="1">
        <f t="array" ref="BM60">_xlfn.IFS(AND($Z60&lt;&gt;"",AF60&lt;&gt;""),ABS($Z60-AF60),AND($Z60="",AF60=""),"",OR($Z60&lt;&gt;"",AF60&lt;&gt;""),"-")</f>
        <v/>
      </c>
      <c r="BN60" s="120" t="str" cm="1">
        <f t="array" ref="BN60">_xlfn.IFS(AND($Z60&lt;&gt;"",AG60&lt;&gt;""),ABS($Z60-AG60),AND($Z60="",AG60=""),"",OR($Z60&lt;&gt;"",AG60&lt;&gt;""),"-")</f>
        <v/>
      </c>
      <c r="BO60" s="120" t="str" cm="1">
        <f t="array" ref="BO60">_xlfn.IFS(AND($Z60&lt;&gt;"",AH60&lt;&gt;""),ABS($Z60-AH60),AND($Z60="",AH60=""),"",OR($Z60&lt;&gt;"",AH60&lt;&gt;""),"-")</f>
        <v/>
      </c>
      <c r="BP60" s="120" t="str" cm="1">
        <f t="array" ref="BP60">_xlfn.IFS(AND($Z60&lt;&gt;"",AI60&lt;&gt;""),ABS($Z60-AI60),AND($Z60="",AI60=""),"",OR($Z60&lt;&gt;"",AI60&lt;&gt;""),"-")</f>
        <v/>
      </c>
      <c r="BQ60" s="120" t="str" cm="1">
        <f t="array" ref="BQ60">_xlfn.IFS(AND($Z60&lt;&gt;"",AJ60&lt;&gt;""),ABS($Z60-AJ60),AND($Z60="",AJ60=""),"",OR($Z60&lt;&gt;"",AJ60&lt;&gt;""),"-")</f>
        <v/>
      </c>
      <c r="BR60" s="121" t="str" cm="1">
        <f t="array" ref="BR60">_xlfn.IFS(AND($AA60&lt;&gt;"",AB60&lt;&gt;""),ABS($AA60-AB60),AND($AA60="",AB60=""),"",OR($AA60&lt;&gt;"",AB60&lt;&gt;""),"-")</f>
        <v/>
      </c>
      <c r="BS60" s="120" t="str" cm="1">
        <f t="array" ref="BS60">_xlfn.IFS(AND($AA60&lt;&gt;"",AC60&lt;&gt;""),ABS($AA60-AC60),AND($AA60="",AC60=""),"",OR($AA60&lt;&gt;"",AC60&lt;&gt;""),"-")</f>
        <v/>
      </c>
      <c r="BT60" s="120" t="str" cm="1">
        <f t="array" ref="BT60">_xlfn.IFS(AND($AA60&lt;&gt;"",AD60&lt;&gt;""),ABS($AA60-AD60),AND($AA60="",AD60=""),"",OR($AA60&lt;&gt;"",AD60&lt;&gt;""),"-")</f>
        <v/>
      </c>
      <c r="BU60" s="120" t="str" cm="1">
        <f t="array" ref="BU60">_xlfn.IFS(AND($AA60&lt;&gt;"",AE60&lt;&gt;""),ABS($AA60-AE60),AND($AA60="",AE60=""),"",OR($AA60&lt;&gt;"",AE60&lt;&gt;""),"-")</f>
        <v/>
      </c>
      <c r="BV60" s="120" t="str" cm="1">
        <f t="array" ref="BV60">_xlfn.IFS(AND($AA60&lt;&gt;"",AF60&lt;&gt;""),ABS($AA60-AF60),AND($AA60="",AF60=""),"",OR($AA60&lt;&gt;"",AF60&lt;&gt;""),"-")</f>
        <v/>
      </c>
      <c r="BW60" s="120" t="str" cm="1">
        <f t="array" ref="BW60">_xlfn.IFS(AND($AA60&lt;&gt;"",AG60&lt;&gt;""),ABS($AA60-AG60),AND($AA60="",AG60=""),"",OR($AA60&lt;&gt;"",AG60&lt;&gt;""),"-")</f>
        <v/>
      </c>
      <c r="BX60" s="120" t="str" cm="1">
        <f t="array" ref="BX60">_xlfn.IFS(AND($AA60&lt;&gt;"",AH60&lt;&gt;""),ABS($AA60-AH60),AND($AA60="",AH60=""),"",OR($AA60&lt;&gt;"",AH60&lt;&gt;""),"-")</f>
        <v/>
      </c>
      <c r="BY60" s="120" t="str" cm="1">
        <f t="array" ref="BY60">_xlfn.IFS(AND($AA60&lt;&gt;"",AI60&lt;&gt;""),ABS($AA60-AI60),AND($AA60="",AI60=""),"",OR($AA60&lt;&gt;"",AI60&lt;&gt;""),"-")</f>
        <v/>
      </c>
      <c r="BZ60" s="120" t="str" cm="1">
        <f t="array" ref="BZ60">_xlfn.IFS(AND($AA60&lt;&gt;"",AJ60&lt;&gt;""),ABS($AA60-AJ60),AND($AA60="",AJ60=""),"",OR($AA60&lt;&gt;"",AJ60&lt;&gt;""),"-")</f>
        <v/>
      </c>
      <c r="CA60" s="121" t="str" cm="1">
        <f t="array" ref="CA60">_xlfn.IFS(AND($AB60&lt;&gt;"",AC60&lt;&gt;""),ABS($AB60-AC60),AND($AB60="",AC60=""),"",OR($AB60&lt;&gt;"",AC60&lt;&gt;""),"-")</f>
        <v/>
      </c>
      <c r="CB60" s="120" t="str" cm="1">
        <f t="array" ref="CB60">_xlfn.IFS(AND($AB60&lt;&gt;"",AD60&lt;&gt;""),ABS($AB60-AD60),AND($AB60="",AD60=""),"",OR($AB60&lt;&gt;"",AD60&lt;&gt;""),"-")</f>
        <v/>
      </c>
      <c r="CC60" s="120" t="str" cm="1">
        <f t="array" ref="CC60">_xlfn.IFS(AND($AB60&lt;&gt;"",AE60&lt;&gt;""),ABS($AB60-AE60),AND($AB60="",AE60=""),"",OR($AB60&lt;&gt;"",AE60&lt;&gt;""),"-")</f>
        <v/>
      </c>
      <c r="CD60" s="120" t="str" cm="1">
        <f t="array" ref="CD60">_xlfn.IFS(AND($AB60&lt;&gt;"",AF60&lt;&gt;""),ABS($AB60-AF60),AND($AB60="",AF60=""),"",OR($AB60&lt;&gt;"",AF60&lt;&gt;""),"-")</f>
        <v/>
      </c>
      <c r="CE60" s="120" t="str" cm="1">
        <f t="array" ref="CE60">_xlfn.IFS(AND($AB60&lt;&gt;"",AG60&lt;&gt;""),ABS($AB60-AG60),AND($AB60="",AG60=""),"",OR($AB60&lt;&gt;"",AG60&lt;&gt;""),"-")</f>
        <v/>
      </c>
      <c r="CF60" s="120" t="str" cm="1">
        <f t="array" ref="CF60">_xlfn.IFS(AND($AB60&lt;&gt;"",AH60&lt;&gt;""),ABS($AB60-AH60),AND($AB60="",AH60=""),"",OR($AB60&lt;&gt;"",AH60&lt;&gt;""),"-")</f>
        <v/>
      </c>
      <c r="CG60" s="120" t="str" cm="1">
        <f t="array" ref="CG60">_xlfn.IFS(AND($AB60&lt;&gt;"",AI60&lt;&gt;""),ABS($AB60-AI60),AND($AB60="",AI60=""),"",OR($AB60&lt;&gt;"",AI60&lt;&gt;""),"-")</f>
        <v/>
      </c>
      <c r="CH60" s="120" t="str" cm="1">
        <f t="array" ref="CH60">_xlfn.IFS(AND($AB60&lt;&gt;"",AJ60&lt;&gt;""),ABS($AB60-AJ60),AND($AB60="",AJ60=""),"",OR($AB60&lt;&gt;"",AJ60&lt;&gt;""),"-")</f>
        <v/>
      </c>
      <c r="CI60" s="121" t="str" cm="1">
        <f t="array" ref="CI60">_xlfn.IFS(AND($AC60&lt;&gt;"",AD60&lt;&gt;""),ABS($AC60-AD60),AND($AC60="",AD60=""),"",OR($AC60&lt;&gt;"",AD60&lt;&gt;""),"-")</f>
        <v/>
      </c>
      <c r="CJ60" s="120" t="str" cm="1">
        <f t="array" ref="CJ60">_xlfn.IFS(AND($AC60&lt;&gt;"",AE60&lt;&gt;""),ABS($AC60-AE60),AND($AC60="",AE60=""),"",OR($AC60&lt;&gt;"",AE60&lt;&gt;""),"-")</f>
        <v/>
      </c>
      <c r="CK60" s="120" t="str" cm="1">
        <f t="array" ref="CK60">_xlfn.IFS(AND($AC60&lt;&gt;"",AF60&lt;&gt;""),ABS($AC60-AF60),AND($AC60="",AF60=""),"",OR($AC60&lt;&gt;"",AF60&lt;&gt;""),"-")</f>
        <v/>
      </c>
      <c r="CL60" s="120" t="str" cm="1">
        <f t="array" ref="CL60">_xlfn.IFS(AND($AC60&lt;&gt;"",AG60&lt;&gt;""),ABS($AC60-AG60),AND($AC60="",AG60=""),"",OR($AC60&lt;&gt;"",AG60&lt;&gt;""),"-")</f>
        <v/>
      </c>
      <c r="CM60" s="120" t="str" cm="1">
        <f t="array" ref="CM60">_xlfn.IFS(AND($AC60&lt;&gt;"",AH60&lt;&gt;""),ABS($AC60-AH60),AND($AC60="",AH60=""),"",OR($AC60&lt;&gt;"",AH60&lt;&gt;""),"-")</f>
        <v/>
      </c>
      <c r="CN60" s="120" t="str" cm="1">
        <f t="array" ref="CN60">_xlfn.IFS(AND($AC60&lt;&gt;"",AI60&lt;&gt;""),ABS($AC60-AI60),AND($AC60="",AI60=""),"",OR($AC60&lt;&gt;"",AI60&lt;&gt;""),"-")</f>
        <v/>
      </c>
      <c r="CO60" s="120" t="str" cm="1">
        <f t="array" ref="CO60">_xlfn.IFS(AND($AC60&lt;&gt;"",AJ60&lt;&gt;""),ABS($AC60-AJ60),AND($AC60="",AJ60=""),"",OR($AC60&lt;&gt;"",AJ60&lt;&gt;""),"-")</f>
        <v/>
      </c>
      <c r="CP60" s="121" t="str" cm="1">
        <f t="array" ref="CP60">_xlfn.IFS(AND($AD60&lt;&gt;"",AE60&lt;&gt;""),ABS($AD60-AE60),AND($AD60="",AE60=""),"",OR($AD60&lt;&gt;"",AE60&lt;&gt;""),"-")</f>
        <v/>
      </c>
      <c r="CQ60" s="120" t="str" cm="1">
        <f t="array" ref="CQ60">_xlfn.IFS(AND($AD60&lt;&gt;"",AF60&lt;&gt;""),ABS($AD60-AF60),AND($AD60="",AF60=""),"",OR($AD60&lt;&gt;"",AF60&lt;&gt;""),"-")</f>
        <v/>
      </c>
      <c r="CR60" s="120" t="str" cm="1">
        <f t="array" ref="CR60">_xlfn.IFS(AND($AD60&lt;&gt;"",AG60&lt;&gt;""),ABS($AD60-AG60),AND($AD60="",AG60=""),"",OR($AD60&lt;&gt;"",AG60&lt;&gt;""),"-")</f>
        <v/>
      </c>
      <c r="CS60" s="120" t="str" cm="1">
        <f t="array" ref="CS60">_xlfn.IFS(AND($AD60&lt;&gt;"",AH60&lt;&gt;""),ABS($AD60-AH60),AND($AD60="",AH60=""),"",OR($AD60&lt;&gt;"",AH60&lt;&gt;""),"-")</f>
        <v/>
      </c>
      <c r="CT60" s="120" t="str" cm="1">
        <f t="array" ref="CT60">_xlfn.IFS(AND($AD60&lt;&gt;"",AI60&lt;&gt;""),ABS($AD60-AI60),AND($AD60="",AI60=""),"",OR($AD60&lt;&gt;"",AI60&lt;&gt;""),"-")</f>
        <v/>
      </c>
      <c r="CU60" s="120" t="str" cm="1">
        <f t="array" ref="CU60">_xlfn.IFS(AND($AD60&lt;&gt;"",AJ60&lt;&gt;""),ABS($AD60-AJ60),AND($AD60="",AJ60=""),"",OR($AD60&lt;&gt;"",AJ60&lt;&gt;""),"-")</f>
        <v/>
      </c>
      <c r="CV60" s="121" t="str" cm="1">
        <f t="array" ref="CV60">_xlfn.IFS(AND($AE60&lt;&gt;"",AF60&lt;&gt;""),ABS($AE60-AF60),AND($AE60="",AF60=""),"",OR($AE60&lt;&gt;"",AF60&lt;&gt;""),"-")</f>
        <v/>
      </c>
      <c r="CW60" s="120" t="str" cm="1">
        <f t="array" ref="CW60">_xlfn.IFS(AND($AE60&lt;&gt;"",AG60&lt;&gt;""),ABS($AE60-AG60),AND($AE60="",AG60=""),"",OR($AE60&lt;&gt;"",AG60&lt;&gt;""),"-")</f>
        <v/>
      </c>
      <c r="CX60" s="120" t="str" cm="1">
        <f t="array" ref="CX60">_xlfn.IFS(AND($AE60&lt;&gt;"",AH60&lt;&gt;""),ABS($AE60-AH60),AND($AE60="",AH60=""),"",OR($AE60&lt;&gt;"",AH60&lt;&gt;""),"-")</f>
        <v/>
      </c>
      <c r="CY60" s="120" t="str" cm="1">
        <f t="array" ref="CY60">_xlfn.IFS(AND($AE60&lt;&gt;"",AI60&lt;&gt;""),ABS($AE60-AI60),AND($AE60="",AI60=""),"",OR($AE60&lt;&gt;"",AI60&lt;&gt;""),"-")</f>
        <v/>
      </c>
      <c r="CZ60" s="120" t="str" cm="1">
        <f t="array" ref="CZ60">_xlfn.IFS(AND($AE60&lt;&gt;"",AJ60&lt;&gt;""),ABS($AE60-AJ60),AND($AE60="",AJ60=""),"",OR($AE60&lt;&gt;"",AJ60&lt;&gt;""),"-")</f>
        <v/>
      </c>
      <c r="DA60" s="121" t="str" cm="1">
        <f t="array" ref="DA60">_xlfn.IFS(AND($AF60&lt;&gt;"",AG60&lt;&gt;""),ABS($AF60-AG60),AND($AF60="",AG60=""),"",OR($AF60&lt;&gt;"",AG60&lt;&gt;""),"-")</f>
        <v/>
      </c>
      <c r="DB60" s="120" t="str" cm="1">
        <f t="array" ref="DB60">_xlfn.IFS(AND($AF60&lt;&gt;"",AH60&lt;&gt;""),ABS($AF60-AH60),AND($AF60="",AH60=""),"",OR($AF60&lt;&gt;"",AH60&lt;&gt;""),"-")</f>
        <v/>
      </c>
      <c r="DC60" s="120" t="str" cm="1">
        <f t="array" ref="DC60">_xlfn.IFS(AND($AF60&lt;&gt;"",AI60&lt;&gt;""),ABS($AF60-AI60),AND($AF60="",AI60=""),"",OR($AF60&lt;&gt;"",AI60&lt;&gt;""),"-")</f>
        <v/>
      </c>
      <c r="DD60" s="120" t="str" cm="1">
        <f t="array" ref="DD60">_xlfn.IFS(AND($AF60&lt;&gt;"",AJ60&lt;&gt;""),ABS($AF60-AJ60),AND($AF60="",AJ60=""),"",OR($AF60&lt;&gt;"",AJ60&lt;&gt;""),"-")</f>
        <v/>
      </c>
      <c r="DE60" s="121" t="str" cm="1">
        <f t="array" ref="DE60">_xlfn.IFS(AND($AG60&lt;&gt;"",AH60&lt;&gt;""),ABS($AG60-AH60),AND($AG60="",AH60=""),"",OR($AG60&lt;&gt;"",AH60&lt;&gt;""),"-")</f>
        <v/>
      </c>
      <c r="DF60" s="120" t="str" cm="1">
        <f t="array" ref="DF60">_xlfn.IFS(AND($AG60&lt;&gt;"",AI60&lt;&gt;""),ABS($AG60-AI60),AND($AG60="",AI60=""),"",OR($AG60&lt;&gt;"",AI60&lt;&gt;""),"-")</f>
        <v/>
      </c>
      <c r="DG60" s="120" t="str" cm="1">
        <f t="array" ref="DG60">_xlfn.IFS(AND($AG60&lt;&gt;"",AJ60&lt;&gt;""),ABS($AG60-AJ60),AND($AG60="",AJ60=""),"",OR($AG60&lt;&gt;"",AJ60&lt;&gt;""),"-")</f>
        <v/>
      </c>
      <c r="DH60" s="121" t="str" cm="1">
        <f t="array" ref="DH60">_xlfn.IFS(AND($AH60&lt;&gt;"",AI60&lt;&gt;""),ABS($AH60-AI60),AND($AH60="",AI60=""),"",OR($AH60&lt;&gt;"",AI60&lt;&gt;""),"-")</f>
        <v/>
      </c>
      <c r="DI60" s="120" t="str" cm="1">
        <f t="array" ref="DI60">_xlfn.IFS(AND($AH60&lt;&gt;"",AJ60&lt;&gt;""),ABS($AH60-AJ60),AND($AH60="",AJ60=""),"",OR($AH60&lt;&gt;"",AJ60&lt;&gt;""),"-")</f>
        <v/>
      </c>
      <c r="DJ60" s="121" t="str" cm="1">
        <f t="array" ref="DJ60">_xlfn.IFS(AND($AI60&lt;&gt;"",AJ60&lt;&gt;""),ABS($AI60-AJ60),AND($AI60="",AJ60=""),"",OR($AI60&lt;&gt;"",AJ60&lt;&gt;""),"-")</f>
        <v/>
      </c>
    </row>
    <row r="61" spans="1:114" x14ac:dyDescent="0.2">
      <c r="A61" s="120" t="e">
        <f t="shared" si="9"/>
        <v>#DIV/0!</v>
      </c>
      <c r="B61" s="186" t="e">
        <f t="shared" si="10"/>
        <v>#DIV/0!</v>
      </c>
      <c r="C61" s="186" t="e">
        <f t="shared" si="11"/>
        <v>#DIV/0!</v>
      </c>
      <c r="D61" s="186" t="e">
        <f t="shared" si="12"/>
        <v>#DIV/0!</v>
      </c>
      <c r="E61" s="263">
        <f t="shared" si="13"/>
        <v>0</v>
      </c>
      <c r="F61" s="186">
        <f t="shared" si="14"/>
        <v>0</v>
      </c>
      <c r="G61" s="186" t="e">
        <f t="shared" si="15"/>
        <v>#DIV/0!</v>
      </c>
      <c r="H61" s="262" t="str">
        <f t="shared" si="16"/>
        <v/>
      </c>
      <c r="I61" s="187" t="str">
        <f t="shared" si="17"/>
        <v/>
      </c>
      <c r="J61" s="260" t="s">
        <v>64</v>
      </c>
      <c r="K61" s="259" t="e">
        <f>VLOOKUP($J61,Merged_couplings!$B:$BU,MATCH(K$1,Merged_couplings!$B$1:$BU$1,0),FALSE)</f>
        <v>#N/A</v>
      </c>
      <c r="L61" s="258" t="e">
        <f>VLOOKUP($J61,Merged_couplings!$B:$BU,MATCH(L$1,Merged_couplings!$B$1:$BU$1,0),FALSE)</f>
        <v>#N/A</v>
      </c>
      <c r="M61" s="258" t="e">
        <f>VLOOKUP($J61,Merged_couplings!$B:$BU,MATCH(M$1,Merged_couplings!$B$1:$BU$1,0),FALSE)</f>
        <v>#N/A</v>
      </c>
      <c r="N61" s="258" t="e">
        <f>VLOOKUP($J61,Merged_couplings!$B:$BU,MATCH(N$1,Merged_couplings!$B$1:$BU$1,0),FALSE)</f>
        <v>#N/A</v>
      </c>
      <c r="O61" s="258" t="e">
        <f>VLOOKUP($J61,Merged_couplings!$B:$BU,MATCH(O$1,Merged_couplings!$B$1:$BU$1,0),FALSE)</f>
        <v>#N/A</v>
      </c>
      <c r="P61" s="258" t="e">
        <f>VLOOKUP($J61,Merged_couplings!$B:$BU,MATCH(P$1,Merged_couplings!$B$1:$BU$1,0),FALSE)</f>
        <v>#N/A</v>
      </c>
      <c r="Q61" s="258" t="e">
        <f>VLOOKUP($J61,Merged_couplings!$B:$BU,MATCH(Q$1,Merged_couplings!$B$1:$BU$1,0),FALSE)</f>
        <v>#N/A</v>
      </c>
      <c r="R61" s="258" t="e">
        <f>VLOOKUP($J61,Merged_couplings!$B:$BU,MATCH(R$1,Merged_couplings!$B$1:$BU$1,0),FALSE)</f>
        <v>#N/A</v>
      </c>
      <c r="S61" s="258" t="e">
        <f>VLOOKUP($J61,Merged_couplings!$B:$BU,MATCH(S$1,Merged_couplings!$B$1:$BU$1,0),FALSE)</f>
        <v>#N/A</v>
      </c>
      <c r="T61" s="258" t="e">
        <f>VLOOKUP($J61,Merged_couplings!$B:$BU,MATCH(T$1,Merged_couplings!$B$1:$BU$1,0),FALSE)</f>
        <v>#N/A</v>
      </c>
      <c r="U61" s="258" t="e">
        <f>VLOOKUP($J61,Merged_couplings!$B:$BU,MATCH(U$1,Merged_couplings!$B$1:$BU$1,0),FALSE)</f>
        <v>#N/A</v>
      </c>
      <c r="V61" s="258" t="e">
        <f>VLOOKUP($J61,Merged_couplings!$B:$BU,MATCH(V$1,Merged_couplings!$B$1:$BU$1,0),FALSE)</f>
        <v>#N/A</v>
      </c>
      <c r="W61" s="258" t="e">
        <f>VLOOKUP($J61,Merged_couplings!$B:$BU,MATCH(W$1,Merged_couplings!$B$1:$BU$1,0),FALSE)</f>
        <v>#N/A</v>
      </c>
      <c r="X61" s="121" t="str">
        <f>_xlfn.IFNA(VLOOKUP($J61,Merged_couplings!$B:$R,MATCH(X$1,Merged_couplings!$B$1:$R$1,0),FALSE),"")</f>
        <v/>
      </c>
      <c r="Y61" s="120" t="str">
        <f>_xlfn.IFNA(VLOOKUP($J61,Merged_couplings!$B:$R,MATCH(Y$1,Merged_couplings!$B$1:$R$1,0),FALSE),"")</f>
        <v/>
      </c>
      <c r="Z61" s="120" t="str">
        <f>_xlfn.IFNA(VLOOKUP($J61,Merged_couplings!$B:$R,MATCH(Z$1,Merged_couplings!$B$1:$R$1,0),FALSE),"")</f>
        <v/>
      </c>
      <c r="AA61" s="120" t="str">
        <f>_xlfn.IFNA(VLOOKUP($J61,Merged_couplings!$B:$R,MATCH(AA$1,Merged_couplings!$B$1:$R$1,0),FALSE),"")</f>
        <v/>
      </c>
      <c r="AB61" s="120" t="str">
        <f>_xlfn.IFNA(VLOOKUP($J61,Merged_couplings!$B:$R,MATCH(AB$1,Merged_couplings!$B$1:$R$1,0),FALSE),"")</f>
        <v/>
      </c>
      <c r="AC61" s="120" t="str">
        <f>_xlfn.IFNA(VLOOKUP($J61,Merged_couplings!$B:$R,MATCH(AC$1,Merged_couplings!$B$1:$R$1,0),FALSE),"")</f>
        <v/>
      </c>
      <c r="AD61" s="120" t="str">
        <f>_xlfn.IFNA(VLOOKUP($J61,Merged_couplings!$B:$R,MATCH(AD$1,Merged_couplings!$B$1:$R$1,0),FALSE),"")</f>
        <v/>
      </c>
      <c r="AE61" s="120" t="str">
        <f>_xlfn.IFNA(VLOOKUP($J61,Merged_couplings!$B:$R,MATCH(AE$1,Merged_couplings!$B$1:$R$1,0),FALSE),"")</f>
        <v/>
      </c>
      <c r="AF61" s="120" t="str">
        <f>_xlfn.IFNA(VLOOKUP($J61,Merged_couplings!$B:$R,MATCH(AF$1,Merged_couplings!$B$1:$R$1,0),FALSE),"")</f>
        <v/>
      </c>
      <c r="AG61" s="120" t="str">
        <f>_xlfn.IFNA(VLOOKUP($J61,Merged_couplings!$B:$R,MATCH(AG$1,Merged_couplings!$B$1:$R$1,0),FALSE),"")</f>
        <v/>
      </c>
      <c r="AH61" s="120" t="str">
        <f>_xlfn.IFNA(VLOOKUP($J61,Merged_couplings!$B:$R,MATCH(AH$1,Merged_couplings!$B$1:$R$1,0),FALSE),"")</f>
        <v/>
      </c>
      <c r="AI61" s="120" t="str">
        <f>_xlfn.IFNA(VLOOKUP($J61,Merged_couplings!$B:$R,MATCH(AI$1,Merged_couplings!$B$1:$R$1,0),FALSE),"")</f>
        <v/>
      </c>
      <c r="AJ61" s="120" t="str">
        <f>_xlfn.IFNA(VLOOKUP($J61,Merged_couplings!$B:$R,MATCH(AJ$1,Merged_couplings!$B$1:$R$1,0),FALSE),"")</f>
        <v/>
      </c>
      <c r="AK61" s="123" t="str" cm="1">
        <f t="array" ref="AK61">_xlfn.IFS(AND($X61&lt;&gt;"",Y61&lt;&gt;""),ABS($X61-Y61),AND($X61="",Y61=""),"",OR($X61&lt;&gt;"",Y61&lt;&gt;""),"-")</f>
        <v/>
      </c>
      <c r="AL61" s="122" t="str" cm="1">
        <f t="array" ref="AL61">_xlfn.IFS(AND($X61&lt;&gt;"",Z61&lt;&gt;""),ABS($X61-Z61),AND($X61="",Z61=""),"",OR($X61&lt;&gt;"",Z61&lt;&gt;""),"-")</f>
        <v/>
      </c>
      <c r="AM61" s="122" t="str" cm="1">
        <f t="array" ref="AM61">_xlfn.IFS(AND($X61&lt;&gt;"",AA61&lt;&gt;""),ABS($X61-AA61),AND($X61="",AA61=""),"",OR($X61&lt;&gt;"",AA61&lt;&gt;""),"-")</f>
        <v/>
      </c>
      <c r="AN61" s="122" t="str" cm="1">
        <f t="array" ref="AN61">_xlfn.IFS(AND($X61&lt;&gt;"",AB61&lt;&gt;""),ABS($X61-AB61),AND($X61="",AB61=""),"",OR($X61&lt;&gt;"",AB61&lt;&gt;""),"-")</f>
        <v/>
      </c>
      <c r="AO61" s="122" t="str" cm="1">
        <f t="array" ref="AO61">_xlfn.IFS(AND($X61&lt;&gt;"",AC61&lt;&gt;""),ABS($X61-AC61),AND($X61="",AC61=""),"",OR($X61&lt;&gt;"",AC61&lt;&gt;""),"-")</f>
        <v/>
      </c>
      <c r="AP61" s="122" t="str" cm="1">
        <f t="array" ref="AP61">_xlfn.IFS(AND($X61&lt;&gt;"",AD61&lt;&gt;""),ABS($X61-AD61),AND($X61="",AD61=""),"",OR($X61&lt;&gt;"",AD61&lt;&gt;""),"-")</f>
        <v/>
      </c>
      <c r="AQ61" s="122" t="str" cm="1">
        <f t="array" ref="AQ61">_xlfn.IFS(AND($X61&lt;&gt;"",AE61&lt;&gt;""),ABS($X61-AE61),AND($X61="",AE61=""),"",OR($X61&lt;&gt;"",AE61&lt;&gt;""),"-")</f>
        <v/>
      </c>
      <c r="AR61" s="122" t="str" cm="1">
        <f t="array" ref="AR61">_xlfn.IFS(AND($X61&lt;&gt;"",AF61&lt;&gt;""),ABS($X61-AF61),AND($X61="",AF61=""),"",OR($X61&lt;&gt;"",AF61&lt;&gt;""),"-")</f>
        <v/>
      </c>
      <c r="AS61" s="122" t="str" cm="1">
        <f t="array" ref="AS61">_xlfn.IFS(AND($X61&lt;&gt;"",AG61&lt;&gt;""),ABS($X61-AG61),AND($X61="",AG61=""),"",OR($X61&lt;&gt;"",AG61&lt;&gt;""),"-")</f>
        <v/>
      </c>
      <c r="AT61" s="122" t="str" cm="1">
        <f t="array" ref="AT61">_xlfn.IFS(AND($X61&lt;&gt;"",AH61&lt;&gt;""),ABS($X61-AH61),AND($X61="",AH61=""),"",OR($X61&lt;&gt;"",AH61&lt;&gt;""),"-")</f>
        <v/>
      </c>
      <c r="AU61" s="122" t="str" cm="1">
        <f t="array" ref="AU61">_xlfn.IFS(AND($X61&lt;&gt;"",AI61&lt;&gt;""),ABS($X61-AI61),AND($X61="",AI61=""),"",OR($X61&lt;&gt;"",AI61&lt;&gt;""),"-")</f>
        <v/>
      </c>
      <c r="AV61" s="122" t="str" cm="1">
        <f t="array" ref="AV61">_xlfn.IFS(AND($X61&lt;&gt;"",AJ61&lt;&gt;""),ABS($X61-AJ61),AND($X61="",AJ61=""),"",OR($X61&lt;&gt;"",AJ61&lt;&gt;""),"-")</f>
        <v/>
      </c>
      <c r="AW61" s="123" t="str" cm="1">
        <f t="array" ref="AW61">_xlfn.IFS(AND($Y61&lt;&gt;"",Z61&lt;&gt;""),ABS($Y61-Z61),AND($Y61="",Z61=""),"",OR($Y61&lt;&gt;"",Z61&lt;&gt;""),"-")</f>
        <v/>
      </c>
      <c r="AX61" s="122" t="str" cm="1">
        <f t="array" ref="AX61">_xlfn.IFS(AND($Y61&lt;&gt;"",AA61&lt;&gt;""),ABS($Y61-AA61),AND($Y61="",AA61=""),"",OR($Y61&lt;&gt;"",AA61&lt;&gt;""),"-")</f>
        <v/>
      </c>
      <c r="AY61" s="122" t="str" cm="1">
        <f t="array" ref="AY61">_xlfn.IFS(AND($Y61&lt;&gt;"",AB61&lt;&gt;""),ABS($Y61-AB61),AND($Y61="",AB61=""),"",OR($Y61&lt;&gt;"",AB61&lt;&gt;""),"-")</f>
        <v/>
      </c>
      <c r="AZ61" s="122" t="str" cm="1">
        <f t="array" ref="AZ61">_xlfn.IFS(AND($Y61&lt;&gt;"",AC61&lt;&gt;""),ABS($Y61-AC61),AND($Y61="",AC61=""),"",OR($Y61&lt;&gt;"",AC61&lt;&gt;""),"-")</f>
        <v/>
      </c>
      <c r="BA61" s="122" t="str" cm="1">
        <f t="array" ref="BA61">_xlfn.IFS(AND($Y61&lt;&gt;"",AD61&lt;&gt;""),ABS($Y61-AD61),AND($Y61="",AD61=""),"",OR($Y61&lt;&gt;"",AD61&lt;&gt;""),"-")</f>
        <v/>
      </c>
      <c r="BB61" s="122" t="str" cm="1">
        <f t="array" ref="BB61">_xlfn.IFS(AND($Y61&lt;&gt;"",AE61&lt;&gt;""),ABS($Y61-AE61),AND($Y61="",AE61=""),"",OR($Y61&lt;&gt;"",AE61&lt;&gt;""),"-")</f>
        <v/>
      </c>
      <c r="BC61" s="122" t="str" cm="1">
        <f t="array" ref="BC61">_xlfn.IFS(AND($Y61&lt;&gt;"",AF61&lt;&gt;""),ABS($Y61-AF61),AND($Y61="",AF61=""),"",OR($Y61&lt;&gt;"",AF61&lt;&gt;""),"-")</f>
        <v/>
      </c>
      <c r="BD61" s="122" t="str" cm="1">
        <f t="array" ref="BD61">_xlfn.IFS(AND($Y61&lt;&gt;"",AG61&lt;&gt;""),ABS($Y61-AG61),AND($Y61="",AG61=""),"",OR($Y61&lt;&gt;"",AG61&lt;&gt;""),"-")</f>
        <v/>
      </c>
      <c r="BE61" s="122" t="str" cm="1">
        <f t="array" ref="BE61">_xlfn.IFS(AND($Y61&lt;&gt;"",AH61&lt;&gt;""),ABS($Y61-AH61),AND($Y61="",AH61=""),"",OR($Y61&lt;&gt;"",AH61&lt;&gt;""),"-")</f>
        <v/>
      </c>
      <c r="BF61" s="122" t="str" cm="1">
        <f t="array" ref="BF61">_xlfn.IFS(AND($Y61&lt;&gt;"",AI61&lt;&gt;""),ABS($Y61-AI61),AND($Y61="",AI61=""),"",OR($Y61&lt;&gt;"",AI61&lt;&gt;""),"-")</f>
        <v/>
      </c>
      <c r="BG61" s="122" t="str" cm="1">
        <f t="array" ref="BG61">_xlfn.IFS(AND($Y61&lt;&gt;"",AJ61&lt;&gt;""),ABS($Y61-AJ61),AND($Y61="",AJ61=""),"",OR($Y61&lt;&gt;"",AJ61&lt;&gt;""),"-")</f>
        <v/>
      </c>
      <c r="BH61" s="121" t="str" cm="1">
        <f t="array" ref="BH61">_xlfn.IFS(AND($Z61&lt;&gt;"",AA61&lt;&gt;""),ABS($Z61-AA61),AND($Z61="",AA61=""),"",OR($Z61&lt;&gt;"",AA61&lt;&gt;""),"-")</f>
        <v/>
      </c>
      <c r="BI61" s="120" t="str" cm="1">
        <f t="array" ref="BI61">_xlfn.IFS(AND($Z61&lt;&gt;"",AB61&lt;&gt;""),ABS($Z61-AB61),AND($Z61="",AB61=""),"",OR($Z61&lt;&gt;"",AB61&lt;&gt;""),"-")</f>
        <v/>
      </c>
      <c r="BJ61" s="120" t="str" cm="1">
        <f t="array" ref="BJ61">_xlfn.IFS(AND($Z61&lt;&gt;"",AC61&lt;&gt;""),ABS($Z61-AC61),AND($Z61="",AC61=""),"",OR($Z61&lt;&gt;"",AC61&lt;&gt;""),"-")</f>
        <v/>
      </c>
      <c r="BK61" s="120" t="str" cm="1">
        <f t="array" ref="BK61">_xlfn.IFS(AND($Z61&lt;&gt;"",AD61&lt;&gt;""),ABS($Z61-AD61),AND($Z61="",AD61=""),"",OR($Z61&lt;&gt;"",AD61&lt;&gt;""),"-")</f>
        <v/>
      </c>
      <c r="BL61" s="120" t="str" cm="1">
        <f t="array" ref="BL61">_xlfn.IFS(AND($Z61&lt;&gt;"",AE61&lt;&gt;""),ABS($Z61-AE61),AND($Z61="",AE61=""),"",OR($Z61&lt;&gt;"",AE61&lt;&gt;""),"-")</f>
        <v/>
      </c>
      <c r="BM61" s="120" t="str" cm="1">
        <f t="array" ref="BM61">_xlfn.IFS(AND($Z61&lt;&gt;"",AF61&lt;&gt;""),ABS($Z61-AF61),AND($Z61="",AF61=""),"",OR($Z61&lt;&gt;"",AF61&lt;&gt;""),"-")</f>
        <v/>
      </c>
      <c r="BN61" s="120" t="str" cm="1">
        <f t="array" ref="BN61">_xlfn.IFS(AND($Z61&lt;&gt;"",AG61&lt;&gt;""),ABS($Z61-AG61),AND($Z61="",AG61=""),"",OR($Z61&lt;&gt;"",AG61&lt;&gt;""),"-")</f>
        <v/>
      </c>
      <c r="BO61" s="120" t="str" cm="1">
        <f t="array" ref="BO61">_xlfn.IFS(AND($Z61&lt;&gt;"",AH61&lt;&gt;""),ABS($Z61-AH61),AND($Z61="",AH61=""),"",OR($Z61&lt;&gt;"",AH61&lt;&gt;""),"-")</f>
        <v/>
      </c>
      <c r="BP61" s="120" t="str" cm="1">
        <f t="array" ref="BP61">_xlfn.IFS(AND($Z61&lt;&gt;"",AI61&lt;&gt;""),ABS($Z61-AI61),AND($Z61="",AI61=""),"",OR($Z61&lt;&gt;"",AI61&lt;&gt;""),"-")</f>
        <v/>
      </c>
      <c r="BQ61" s="120" t="str" cm="1">
        <f t="array" ref="BQ61">_xlfn.IFS(AND($Z61&lt;&gt;"",AJ61&lt;&gt;""),ABS($Z61-AJ61),AND($Z61="",AJ61=""),"",OR($Z61&lt;&gt;"",AJ61&lt;&gt;""),"-")</f>
        <v/>
      </c>
      <c r="BR61" s="121" t="str" cm="1">
        <f t="array" ref="BR61">_xlfn.IFS(AND($AA61&lt;&gt;"",AB61&lt;&gt;""),ABS($AA61-AB61),AND($AA61="",AB61=""),"",OR($AA61&lt;&gt;"",AB61&lt;&gt;""),"-")</f>
        <v/>
      </c>
      <c r="BS61" s="120" t="str" cm="1">
        <f t="array" ref="BS61">_xlfn.IFS(AND($AA61&lt;&gt;"",AC61&lt;&gt;""),ABS($AA61-AC61),AND($AA61="",AC61=""),"",OR($AA61&lt;&gt;"",AC61&lt;&gt;""),"-")</f>
        <v/>
      </c>
      <c r="BT61" s="120" t="str" cm="1">
        <f t="array" ref="BT61">_xlfn.IFS(AND($AA61&lt;&gt;"",AD61&lt;&gt;""),ABS($AA61-AD61),AND($AA61="",AD61=""),"",OR($AA61&lt;&gt;"",AD61&lt;&gt;""),"-")</f>
        <v/>
      </c>
      <c r="BU61" s="120" t="str" cm="1">
        <f t="array" ref="BU61">_xlfn.IFS(AND($AA61&lt;&gt;"",AE61&lt;&gt;""),ABS($AA61-AE61),AND($AA61="",AE61=""),"",OR($AA61&lt;&gt;"",AE61&lt;&gt;""),"-")</f>
        <v/>
      </c>
      <c r="BV61" s="120" t="str" cm="1">
        <f t="array" ref="BV61">_xlfn.IFS(AND($AA61&lt;&gt;"",AF61&lt;&gt;""),ABS($AA61-AF61),AND($AA61="",AF61=""),"",OR($AA61&lt;&gt;"",AF61&lt;&gt;""),"-")</f>
        <v/>
      </c>
      <c r="BW61" s="120" t="str" cm="1">
        <f t="array" ref="BW61">_xlfn.IFS(AND($AA61&lt;&gt;"",AG61&lt;&gt;""),ABS($AA61-AG61),AND($AA61="",AG61=""),"",OR($AA61&lt;&gt;"",AG61&lt;&gt;""),"-")</f>
        <v/>
      </c>
      <c r="BX61" s="120" t="str" cm="1">
        <f t="array" ref="BX61">_xlfn.IFS(AND($AA61&lt;&gt;"",AH61&lt;&gt;""),ABS($AA61-AH61),AND($AA61="",AH61=""),"",OR($AA61&lt;&gt;"",AH61&lt;&gt;""),"-")</f>
        <v/>
      </c>
      <c r="BY61" s="120" t="str" cm="1">
        <f t="array" ref="BY61">_xlfn.IFS(AND($AA61&lt;&gt;"",AI61&lt;&gt;""),ABS($AA61-AI61),AND($AA61="",AI61=""),"",OR($AA61&lt;&gt;"",AI61&lt;&gt;""),"-")</f>
        <v/>
      </c>
      <c r="BZ61" s="120" t="str" cm="1">
        <f t="array" ref="BZ61">_xlfn.IFS(AND($AA61&lt;&gt;"",AJ61&lt;&gt;""),ABS($AA61-AJ61),AND($AA61="",AJ61=""),"",OR($AA61&lt;&gt;"",AJ61&lt;&gt;""),"-")</f>
        <v/>
      </c>
      <c r="CA61" s="121" t="str" cm="1">
        <f t="array" ref="CA61">_xlfn.IFS(AND($AB61&lt;&gt;"",AC61&lt;&gt;""),ABS($AB61-AC61),AND($AB61="",AC61=""),"",OR($AB61&lt;&gt;"",AC61&lt;&gt;""),"-")</f>
        <v/>
      </c>
      <c r="CB61" s="120" t="str" cm="1">
        <f t="array" ref="CB61">_xlfn.IFS(AND($AB61&lt;&gt;"",AD61&lt;&gt;""),ABS($AB61-AD61),AND($AB61="",AD61=""),"",OR($AB61&lt;&gt;"",AD61&lt;&gt;""),"-")</f>
        <v/>
      </c>
      <c r="CC61" s="120" t="str" cm="1">
        <f t="array" ref="CC61">_xlfn.IFS(AND($AB61&lt;&gt;"",AE61&lt;&gt;""),ABS($AB61-AE61),AND($AB61="",AE61=""),"",OR($AB61&lt;&gt;"",AE61&lt;&gt;""),"-")</f>
        <v/>
      </c>
      <c r="CD61" s="120" t="str" cm="1">
        <f t="array" ref="CD61">_xlfn.IFS(AND($AB61&lt;&gt;"",AF61&lt;&gt;""),ABS($AB61-AF61),AND($AB61="",AF61=""),"",OR($AB61&lt;&gt;"",AF61&lt;&gt;""),"-")</f>
        <v/>
      </c>
      <c r="CE61" s="120" t="str" cm="1">
        <f t="array" ref="CE61">_xlfn.IFS(AND($AB61&lt;&gt;"",AG61&lt;&gt;""),ABS($AB61-AG61),AND($AB61="",AG61=""),"",OR($AB61&lt;&gt;"",AG61&lt;&gt;""),"-")</f>
        <v/>
      </c>
      <c r="CF61" s="120" t="str" cm="1">
        <f t="array" ref="CF61">_xlfn.IFS(AND($AB61&lt;&gt;"",AH61&lt;&gt;""),ABS($AB61-AH61),AND($AB61="",AH61=""),"",OR($AB61&lt;&gt;"",AH61&lt;&gt;""),"-")</f>
        <v/>
      </c>
      <c r="CG61" s="120" t="str" cm="1">
        <f t="array" ref="CG61">_xlfn.IFS(AND($AB61&lt;&gt;"",AI61&lt;&gt;""),ABS($AB61-AI61),AND($AB61="",AI61=""),"",OR($AB61&lt;&gt;"",AI61&lt;&gt;""),"-")</f>
        <v/>
      </c>
      <c r="CH61" s="120" t="str" cm="1">
        <f t="array" ref="CH61">_xlfn.IFS(AND($AB61&lt;&gt;"",AJ61&lt;&gt;""),ABS($AB61-AJ61),AND($AB61="",AJ61=""),"",OR($AB61&lt;&gt;"",AJ61&lt;&gt;""),"-")</f>
        <v/>
      </c>
      <c r="CI61" s="121" t="str" cm="1">
        <f t="array" ref="CI61">_xlfn.IFS(AND($AC61&lt;&gt;"",AD61&lt;&gt;""),ABS($AC61-AD61),AND($AC61="",AD61=""),"",OR($AC61&lt;&gt;"",AD61&lt;&gt;""),"-")</f>
        <v/>
      </c>
      <c r="CJ61" s="120" t="str" cm="1">
        <f t="array" ref="CJ61">_xlfn.IFS(AND($AC61&lt;&gt;"",AE61&lt;&gt;""),ABS($AC61-AE61),AND($AC61="",AE61=""),"",OR($AC61&lt;&gt;"",AE61&lt;&gt;""),"-")</f>
        <v/>
      </c>
      <c r="CK61" s="120" t="str" cm="1">
        <f t="array" ref="CK61">_xlfn.IFS(AND($AC61&lt;&gt;"",AF61&lt;&gt;""),ABS($AC61-AF61),AND($AC61="",AF61=""),"",OR($AC61&lt;&gt;"",AF61&lt;&gt;""),"-")</f>
        <v/>
      </c>
      <c r="CL61" s="120" t="str" cm="1">
        <f t="array" ref="CL61">_xlfn.IFS(AND($AC61&lt;&gt;"",AG61&lt;&gt;""),ABS($AC61-AG61),AND($AC61="",AG61=""),"",OR($AC61&lt;&gt;"",AG61&lt;&gt;""),"-")</f>
        <v/>
      </c>
      <c r="CM61" s="120" t="str" cm="1">
        <f t="array" ref="CM61">_xlfn.IFS(AND($AC61&lt;&gt;"",AH61&lt;&gt;""),ABS($AC61-AH61),AND($AC61="",AH61=""),"",OR($AC61&lt;&gt;"",AH61&lt;&gt;""),"-")</f>
        <v/>
      </c>
      <c r="CN61" s="120" t="str" cm="1">
        <f t="array" ref="CN61">_xlfn.IFS(AND($AC61&lt;&gt;"",AI61&lt;&gt;""),ABS($AC61-AI61),AND($AC61="",AI61=""),"",OR($AC61&lt;&gt;"",AI61&lt;&gt;""),"-")</f>
        <v/>
      </c>
      <c r="CO61" s="120" t="str" cm="1">
        <f t="array" ref="CO61">_xlfn.IFS(AND($AC61&lt;&gt;"",AJ61&lt;&gt;""),ABS($AC61-AJ61),AND($AC61="",AJ61=""),"",OR($AC61&lt;&gt;"",AJ61&lt;&gt;""),"-")</f>
        <v/>
      </c>
      <c r="CP61" s="121" t="str" cm="1">
        <f t="array" ref="CP61">_xlfn.IFS(AND($AD61&lt;&gt;"",AE61&lt;&gt;""),ABS($AD61-AE61),AND($AD61="",AE61=""),"",OR($AD61&lt;&gt;"",AE61&lt;&gt;""),"-")</f>
        <v/>
      </c>
      <c r="CQ61" s="120" t="str" cm="1">
        <f t="array" ref="CQ61">_xlfn.IFS(AND($AD61&lt;&gt;"",AF61&lt;&gt;""),ABS($AD61-AF61),AND($AD61="",AF61=""),"",OR($AD61&lt;&gt;"",AF61&lt;&gt;""),"-")</f>
        <v/>
      </c>
      <c r="CR61" s="120" t="str" cm="1">
        <f t="array" ref="CR61">_xlfn.IFS(AND($AD61&lt;&gt;"",AG61&lt;&gt;""),ABS($AD61-AG61),AND($AD61="",AG61=""),"",OR($AD61&lt;&gt;"",AG61&lt;&gt;""),"-")</f>
        <v/>
      </c>
      <c r="CS61" s="120" t="str" cm="1">
        <f t="array" ref="CS61">_xlfn.IFS(AND($AD61&lt;&gt;"",AH61&lt;&gt;""),ABS($AD61-AH61),AND($AD61="",AH61=""),"",OR($AD61&lt;&gt;"",AH61&lt;&gt;""),"-")</f>
        <v/>
      </c>
      <c r="CT61" s="120" t="str" cm="1">
        <f t="array" ref="CT61">_xlfn.IFS(AND($AD61&lt;&gt;"",AI61&lt;&gt;""),ABS($AD61-AI61),AND($AD61="",AI61=""),"",OR($AD61&lt;&gt;"",AI61&lt;&gt;""),"-")</f>
        <v/>
      </c>
      <c r="CU61" s="120" t="str" cm="1">
        <f t="array" ref="CU61">_xlfn.IFS(AND($AD61&lt;&gt;"",AJ61&lt;&gt;""),ABS($AD61-AJ61),AND($AD61="",AJ61=""),"",OR($AD61&lt;&gt;"",AJ61&lt;&gt;""),"-")</f>
        <v/>
      </c>
      <c r="CV61" s="121" t="str" cm="1">
        <f t="array" ref="CV61">_xlfn.IFS(AND($AE61&lt;&gt;"",AF61&lt;&gt;""),ABS($AE61-AF61),AND($AE61="",AF61=""),"",OR($AE61&lt;&gt;"",AF61&lt;&gt;""),"-")</f>
        <v/>
      </c>
      <c r="CW61" s="120" t="str" cm="1">
        <f t="array" ref="CW61">_xlfn.IFS(AND($AE61&lt;&gt;"",AG61&lt;&gt;""),ABS($AE61-AG61),AND($AE61="",AG61=""),"",OR($AE61&lt;&gt;"",AG61&lt;&gt;""),"-")</f>
        <v/>
      </c>
      <c r="CX61" s="120" t="str" cm="1">
        <f t="array" ref="CX61">_xlfn.IFS(AND($AE61&lt;&gt;"",AH61&lt;&gt;""),ABS($AE61-AH61),AND($AE61="",AH61=""),"",OR($AE61&lt;&gt;"",AH61&lt;&gt;""),"-")</f>
        <v/>
      </c>
      <c r="CY61" s="120" t="str" cm="1">
        <f t="array" ref="CY61">_xlfn.IFS(AND($AE61&lt;&gt;"",AI61&lt;&gt;""),ABS($AE61-AI61),AND($AE61="",AI61=""),"",OR($AE61&lt;&gt;"",AI61&lt;&gt;""),"-")</f>
        <v/>
      </c>
      <c r="CZ61" s="120" t="str" cm="1">
        <f t="array" ref="CZ61">_xlfn.IFS(AND($AE61&lt;&gt;"",AJ61&lt;&gt;""),ABS($AE61-AJ61),AND($AE61="",AJ61=""),"",OR($AE61&lt;&gt;"",AJ61&lt;&gt;""),"-")</f>
        <v/>
      </c>
      <c r="DA61" s="121" t="str" cm="1">
        <f t="array" ref="DA61">_xlfn.IFS(AND($AF61&lt;&gt;"",AG61&lt;&gt;""),ABS($AF61-AG61),AND($AF61="",AG61=""),"",OR($AF61&lt;&gt;"",AG61&lt;&gt;""),"-")</f>
        <v/>
      </c>
      <c r="DB61" s="120" t="str" cm="1">
        <f t="array" ref="DB61">_xlfn.IFS(AND($AF61&lt;&gt;"",AH61&lt;&gt;""),ABS($AF61-AH61),AND($AF61="",AH61=""),"",OR($AF61&lt;&gt;"",AH61&lt;&gt;""),"-")</f>
        <v/>
      </c>
      <c r="DC61" s="120" t="str" cm="1">
        <f t="array" ref="DC61">_xlfn.IFS(AND($AF61&lt;&gt;"",AI61&lt;&gt;""),ABS($AF61-AI61),AND($AF61="",AI61=""),"",OR($AF61&lt;&gt;"",AI61&lt;&gt;""),"-")</f>
        <v/>
      </c>
      <c r="DD61" s="120" t="str" cm="1">
        <f t="array" ref="DD61">_xlfn.IFS(AND($AF61&lt;&gt;"",AJ61&lt;&gt;""),ABS($AF61-AJ61),AND($AF61="",AJ61=""),"",OR($AF61&lt;&gt;"",AJ61&lt;&gt;""),"-")</f>
        <v/>
      </c>
      <c r="DE61" s="121" t="str" cm="1">
        <f t="array" ref="DE61">_xlfn.IFS(AND($AG61&lt;&gt;"",AH61&lt;&gt;""),ABS($AG61-AH61),AND($AG61="",AH61=""),"",OR($AG61&lt;&gt;"",AH61&lt;&gt;""),"-")</f>
        <v/>
      </c>
      <c r="DF61" s="120" t="str" cm="1">
        <f t="array" ref="DF61">_xlfn.IFS(AND($AG61&lt;&gt;"",AI61&lt;&gt;""),ABS($AG61-AI61),AND($AG61="",AI61=""),"",OR($AG61&lt;&gt;"",AI61&lt;&gt;""),"-")</f>
        <v/>
      </c>
      <c r="DG61" s="120" t="str" cm="1">
        <f t="array" ref="DG61">_xlfn.IFS(AND($AG61&lt;&gt;"",AJ61&lt;&gt;""),ABS($AG61-AJ61),AND($AG61="",AJ61=""),"",OR($AG61&lt;&gt;"",AJ61&lt;&gt;""),"-")</f>
        <v/>
      </c>
      <c r="DH61" s="121" t="str" cm="1">
        <f t="array" ref="DH61">_xlfn.IFS(AND($AH61&lt;&gt;"",AI61&lt;&gt;""),ABS($AH61-AI61),AND($AH61="",AI61=""),"",OR($AH61&lt;&gt;"",AI61&lt;&gt;""),"-")</f>
        <v/>
      </c>
      <c r="DI61" s="120" t="str" cm="1">
        <f t="array" ref="DI61">_xlfn.IFS(AND($AH61&lt;&gt;"",AJ61&lt;&gt;""),ABS($AH61-AJ61),AND($AH61="",AJ61=""),"",OR($AH61&lt;&gt;"",AJ61&lt;&gt;""),"-")</f>
        <v/>
      </c>
      <c r="DJ61" s="121" t="str" cm="1">
        <f t="array" ref="DJ61">_xlfn.IFS(AND($AI61&lt;&gt;"",AJ61&lt;&gt;""),ABS($AI61-AJ61),AND($AI61="",AJ61=""),"",OR($AI61&lt;&gt;"",AJ61&lt;&gt;""),"-")</f>
        <v/>
      </c>
    </row>
    <row r="62" spans="1:114" x14ac:dyDescent="0.2">
      <c r="A62" s="120" t="e">
        <f t="shared" si="9"/>
        <v>#DIV/0!</v>
      </c>
      <c r="B62" s="186" t="e">
        <f t="shared" si="10"/>
        <v>#DIV/0!</v>
      </c>
      <c r="C62" s="186" t="e">
        <f t="shared" si="11"/>
        <v>#DIV/0!</v>
      </c>
      <c r="D62" s="186" t="e">
        <f t="shared" si="12"/>
        <v>#DIV/0!</v>
      </c>
      <c r="E62" s="263">
        <f t="shared" si="13"/>
        <v>0</v>
      </c>
      <c r="F62" s="186">
        <f t="shared" si="14"/>
        <v>0</v>
      </c>
      <c r="G62" s="186" t="e">
        <f t="shared" si="15"/>
        <v>#DIV/0!</v>
      </c>
      <c r="H62" s="262" t="str">
        <f t="shared" si="16"/>
        <v/>
      </c>
      <c r="I62" s="187" t="str">
        <f t="shared" si="17"/>
        <v/>
      </c>
      <c r="J62" s="260" t="s">
        <v>111</v>
      </c>
      <c r="K62" s="259" t="e">
        <f>VLOOKUP($J62,Merged_couplings!$B:$BU,MATCH(K$1,Merged_couplings!$B$1:$BU$1,0),FALSE)</f>
        <v>#N/A</v>
      </c>
      <c r="L62" s="258" t="e">
        <f>VLOOKUP($J62,Merged_couplings!$B:$BU,MATCH(L$1,Merged_couplings!$B$1:$BU$1,0),FALSE)</f>
        <v>#N/A</v>
      </c>
      <c r="M62" s="258" t="e">
        <f>VLOOKUP($J62,Merged_couplings!$B:$BU,MATCH(M$1,Merged_couplings!$B$1:$BU$1,0),FALSE)</f>
        <v>#N/A</v>
      </c>
      <c r="N62" s="258" t="e">
        <f>VLOOKUP($J62,Merged_couplings!$B:$BU,MATCH(N$1,Merged_couplings!$B$1:$BU$1,0),FALSE)</f>
        <v>#N/A</v>
      </c>
      <c r="O62" s="258" t="e">
        <f>VLOOKUP($J62,Merged_couplings!$B:$BU,MATCH(O$1,Merged_couplings!$B$1:$BU$1,0),FALSE)</f>
        <v>#N/A</v>
      </c>
      <c r="P62" s="258" t="e">
        <f>VLOOKUP($J62,Merged_couplings!$B:$BU,MATCH(P$1,Merged_couplings!$B$1:$BU$1,0),FALSE)</f>
        <v>#N/A</v>
      </c>
      <c r="Q62" s="258" t="e">
        <f>VLOOKUP($J62,Merged_couplings!$B:$BU,MATCH(Q$1,Merged_couplings!$B$1:$BU$1,0),FALSE)</f>
        <v>#N/A</v>
      </c>
      <c r="R62" s="258" t="e">
        <f>VLOOKUP($J62,Merged_couplings!$B:$BU,MATCH(R$1,Merged_couplings!$B$1:$BU$1,0),FALSE)</f>
        <v>#N/A</v>
      </c>
      <c r="S62" s="258" t="e">
        <f>VLOOKUP($J62,Merged_couplings!$B:$BU,MATCH(S$1,Merged_couplings!$B$1:$BU$1,0),FALSE)</f>
        <v>#N/A</v>
      </c>
      <c r="T62" s="258" t="e">
        <f>VLOOKUP($J62,Merged_couplings!$B:$BU,MATCH(T$1,Merged_couplings!$B$1:$BU$1,0),FALSE)</f>
        <v>#N/A</v>
      </c>
      <c r="U62" s="258" t="e">
        <f>VLOOKUP($J62,Merged_couplings!$B:$BU,MATCH(U$1,Merged_couplings!$B$1:$BU$1,0),FALSE)</f>
        <v>#N/A</v>
      </c>
      <c r="V62" s="258" t="e">
        <f>VLOOKUP($J62,Merged_couplings!$B:$BU,MATCH(V$1,Merged_couplings!$B$1:$BU$1,0),FALSE)</f>
        <v>#N/A</v>
      </c>
      <c r="W62" s="258" t="e">
        <f>VLOOKUP($J62,Merged_couplings!$B:$BU,MATCH(W$1,Merged_couplings!$B$1:$BU$1,0),FALSE)</f>
        <v>#N/A</v>
      </c>
      <c r="X62" s="121" t="str">
        <f>_xlfn.IFNA(VLOOKUP($J62,Merged_couplings!$B:$R,MATCH(X$1,Merged_couplings!$B$1:$R$1,0),FALSE),"")</f>
        <v/>
      </c>
      <c r="Y62" s="120" t="str">
        <f>_xlfn.IFNA(VLOOKUP($J62,Merged_couplings!$B:$R,MATCH(Y$1,Merged_couplings!$B$1:$R$1,0),FALSE),"")</f>
        <v/>
      </c>
      <c r="Z62" s="120" t="str">
        <f>_xlfn.IFNA(VLOOKUP($J62,Merged_couplings!$B:$R,MATCH(Z$1,Merged_couplings!$B$1:$R$1,0),FALSE),"")</f>
        <v/>
      </c>
      <c r="AA62" s="120" t="str">
        <f>_xlfn.IFNA(VLOOKUP($J62,Merged_couplings!$B:$R,MATCH(AA$1,Merged_couplings!$B$1:$R$1,0),FALSE),"")</f>
        <v/>
      </c>
      <c r="AB62" s="120" t="str">
        <f>_xlfn.IFNA(VLOOKUP($J62,Merged_couplings!$B:$R,MATCH(AB$1,Merged_couplings!$B$1:$R$1,0),FALSE),"")</f>
        <v/>
      </c>
      <c r="AC62" s="120" t="str">
        <f>_xlfn.IFNA(VLOOKUP($J62,Merged_couplings!$B:$R,MATCH(AC$1,Merged_couplings!$B$1:$R$1,0),FALSE),"")</f>
        <v/>
      </c>
      <c r="AD62" s="120" t="str">
        <f>_xlfn.IFNA(VLOOKUP($J62,Merged_couplings!$B:$R,MATCH(AD$1,Merged_couplings!$B$1:$R$1,0),FALSE),"")</f>
        <v/>
      </c>
      <c r="AE62" s="120" t="str">
        <f>_xlfn.IFNA(VLOOKUP($J62,Merged_couplings!$B:$R,MATCH(AE$1,Merged_couplings!$B$1:$R$1,0),FALSE),"")</f>
        <v/>
      </c>
      <c r="AF62" s="120" t="str">
        <f>_xlfn.IFNA(VLOOKUP($J62,Merged_couplings!$B:$R,MATCH(AF$1,Merged_couplings!$B$1:$R$1,0),FALSE),"")</f>
        <v/>
      </c>
      <c r="AG62" s="120" t="str">
        <f>_xlfn.IFNA(VLOOKUP($J62,Merged_couplings!$B:$R,MATCH(AG$1,Merged_couplings!$B$1:$R$1,0),FALSE),"")</f>
        <v/>
      </c>
      <c r="AH62" s="120" t="str">
        <f>_xlfn.IFNA(VLOOKUP($J62,Merged_couplings!$B:$R,MATCH(AH$1,Merged_couplings!$B$1:$R$1,0),FALSE),"")</f>
        <v/>
      </c>
      <c r="AI62" s="120" t="str">
        <f>_xlfn.IFNA(VLOOKUP($J62,Merged_couplings!$B:$R,MATCH(AI$1,Merged_couplings!$B$1:$R$1,0),FALSE),"")</f>
        <v/>
      </c>
      <c r="AJ62" s="120" t="str">
        <f>_xlfn.IFNA(VLOOKUP($J62,Merged_couplings!$B:$R,MATCH(AJ$1,Merged_couplings!$B$1:$R$1,0),FALSE),"")</f>
        <v/>
      </c>
      <c r="AK62" s="123" t="str" cm="1">
        <f t="array" ref="AK62">_xlfn.IFS(AND($X62&lt;&gt;"",Y62&lt;&gt;""),ABS($X62-Y62),AND($X62="",Y62=""),"",OR($X62&lt;&gt;"",Y62&lt;&gt;""),"-")</f>
        <v/>
      </c>
      <c r="AL62" s="122" t="str" cm="1">
        <f t="array" ref="AL62">_xlfn.IFS(AND($X62&lt;&gt;"",Z62&lt;&gt;""),ABS($X62-Z62),AND($X62="",Z62=""),"",OR($X62&lt;&gt;"",Z62&lt;&gt;""),"-")</f>
        <v/>
      </c>
      <c r="AM62" s="122" t="str" cm="1">
        <f t="array" ref="AM62">_xlfn.IFS(AND($X62&lt;&gt;"",AA62&lt;&gt;""),ABS($X62-AA62),AND($X62="",AA62=""),"",OR($X62&lt;&gt;"",AA62&lt;&gt;""),"-")</f>
        <v/>
      </c>
      <c r="AN62" s="122" t="str" cm="1">
        <f t="array" ref="AN62">_xlfn.IFS(AND($X62&lt;&gt;"",AB62&lt;&gt;""),ABS($X62-AB62),AND($X62="",AB62=""),"",OR($X62&lt;&gt;"",AB62&lt;&gt;""),"-")</f>
        <v/>
      </c>
      <c r="AO62" s="122" t="str" cm="1">
        <f t="array" ref="AO62">_xlfn.IFS(AND($X62&lt;&gt;"",AC62&lt;&gt;""),ABS($X62-AC62),AND($X62="",AC62=""),"",OR($X62&lt;&gt;"",AC62&lt;&gt;""),"-")</f>
        <v/>
      </c>
      <c r="AP62" s="122" t="str" cm="1">
        <f t="array" ref="AP62">_xlfn.IFS(AND($X62&lt;&gt;"",AD62&lt;&gt;""),ABS($X62-AD62),AND($X62="",AD62=""),"",OR($X62&lt;&gt;"",AD62&lt;&gt;""),"-")</f>
        <v/>
      </c>
      <c r="AQ62" s="122" t="str" cm="1">
        <f t="array" ref="AQ62">_xlfn.IFS(AND($X62&lt;&gt;"",AE62&lt;&gt;""),ABS($X62-AE62),AND($X62="",AE62=""),"",OR($X62&lt;&gt;"",AE62&lt;&gt;""),"-")</f>
        <v/>
      </c>
      <c r="AR62" s="122" t="str" cm="1">
        <f t="array" ref="AR62">_xlfn.IFS(AND($X62&lt;&gt;"",AF62&lt;&gt;""),ABS($X62-AF62),AND($X62="",AF62=""),"",OR($X62&lt;&gt;"",AF62&lt;&gt;""),"-")</f>
        <v/>
      </c>
      <c r="AS62" s="122" t="str" cm="1">
        <f t="array" ref="AS62">_xlfn.IFS(AND($X62&lt;&gt;"",AG62&lt;&gt;""),ABS($X62-AG62),AND($X62="",AG62=""),"",OR($X62&lt;&gt;"",AG62&lt;&gt;""),"-")</f>
        <v/>
      </c>
      <c r="AT62" s="122" t="str" cm="1">
        <f t="array" ref="AT62">_xlfn.IFS(AND($X62&lt;&gt;"",AH62&lt;&gt;""),ABS($X62-AH62),AND($X62="",AH62=""),"",OR($X62&lt;&gt;"",AH62&lt;&gt;""),"-")</f>
        <v/>
      </c>
      <c r="AU62" s="122" t="str" cm="1">
        <f t="array" ref="AU62">_xlfn.IFS(AND($X62&lt;&gt;"",AI62&lt;&gt;""),ABS($X62-AI62),AND($X62="",AI62=""),"",OR($X62&lt;&gt;"",AI62&lt;&gt;""),"-")</f>
        <v/>
      </c>
      <c r="AV62" s="122" t="str" cm="1">
        <f t="array" ref="AV62">_xlfn.IFS(AND($X62&lt;&gt;"",AJ62&lt;&gt;""),ABS($X62-AJ62),AND($X62="",AJ62=""),"",OR($X62&lt;&gt;"",AJ62&lt;&gt;""),"-")</f>
        <v/>
      </c>
      <c r="AW62" s="123" t="str" cm="1">
        <f t="array" ref="AW62">_xlfn.IFS(AND($Y62&lt;&gt;"",Z62&lt;&gt;""),ABS($Y62-Z62),AND($Y62="",Z62=""),"",OR($Y62&lt;&gt;"",Z62&lt;&gt;""),"-")</f>
        <v/>
      </c>
      <c r="AX62" s="122" t="str" cm="1">
        <f t="array" ref="AX62">_xlfn.IFS(AND($Y62&lt;&gt;"",AA62&lt;&gt;""),ABS($Y62-AA62),AND($Y62="",AA62=""),"",OR($Y62&lt;&gt;"",AA62&lt;&gt;""),"-")</f>
        <v/>
      </c>
      <c r="AY62" s="122" t="str" cm="1">
        <f t="array" ref="AY62">_xlfn.IFS(AND($Y62&lt;&gt;"",AB62&lt;&gt;""),ABS($Y62-AB62),AND($Y62="",AB62=""),"",OR($Y62&lt;&gt;"",AB62&lt;&gt;""),"-")</f>
        <v/>
      </c>
      <c r="AZ62" s="122" t="str" cm="1">
        <f t="array" ref="AZ62">_xlfn.IFS(AND($Y62&lt;&gt;"",AC62&lt;&gt;""),ABS($Y62-AC62),AND($Y62="",AC62=""),"",OR($Y62&lt;&gt;"",AC62&lt;&gt;""),"-")</f>
        <v/>
      </c>
      <c r="BA62" s="122" t="str" cm="1">
        <f t="array" ref="BA62">_xlfn.IFS(AND($Y62&lt;&gt;"",AD62&lt;&gt;""),ABS($Y62-AD62),AND($Y62="",AD62=""),"",OR($Y62&lt;&gt;"",AD62&lt;&gt;""),"-")</f>
        <v/>
      </c>
      <c r="BB62" s="122" t="str" cm="1">
        <f t="array" ref="BB62">_xlfn.IFS(AND($Y62&lt;&gt;"",AE62&lt;&gt;""),ABS($Y62-AE62),AND($Y62="",AE62=""),"",OR($Y62&lt;&gt;"",AE62&lt;&gt;""),"-")</f>
        <v/>
      </c>
      <c r="BC62" s="122" t="str" cm="1">
        <f t="array" ref="BC62">_xlfn.IFS(AND($Y62&lt;&gt;"",AF62&lt;&gt;""),ABS($Y62-AF62),AND($Y62="",AF62=""),"",OR($Y62&lt;&gt;"",AF62&lt;&gt;""),"-")</f>
        <v/>
      </c>
      <c r="BD62" s="122" t="str" cm="1">
        <f t="array" ref="BD62">_xlfn.IFS(AND($Y62&lt;&gt;"",AG62&lt;&gt;""),ABS($Y62-AG62),AND($Y62="",AG62=""),"",OR($Y62&lt;&gt;"",AG62&lt;&gt;""),"-")</f>
        <v/>
      </c>
      <c r="BE62" s="122" t="str" cm="1">
        <f t="array" ref="BE62">_xlfn.IFS(AND($Y62&lt;&gt;"",AH62&lt;&gt;""),ABS($Y62-AH62),AND($Y62="",AH62=""),"",OR($Y62&lt;&gt;"",AH62&lt;&gt;""),"-")</f>
        <v/>
      </c>
      <c r="BF62" s="122" t="str" cm="1">
        <f t="array" ref="BF62">_xlfn.IFS(AND($Y62&lt;&gt;"",AI62&lt;&gt;""),ABS($Y62-AI62),AND($Y62="",AI62=""),"",OR($Y62&lt;&gt;"",AI62&lt;&gt;""),"-")</f>
        <v/>
      </c>
      <c r="BG62" s="122" t="str" cm="1">
        <f t="array" ref="BG62">_xlfn.IFS(AND($Y62&lt;&gt;"",AJ62&lt;&gt;""),ABS($Y62-AJ62),AND($Y62="",AJ62=""),"",OR($Y62&lt;&gt;"",AJ62&lt;&gt;""),"-")</f>
        <v/>
      </c>
      <c r="BH62" s="121" t="str" cm="1">
        <f t="array" ref="BH62">_xlfn.IFS(AND($Z62&lt;&gt;"",AA62&lt;&gt;""),ABS($Z62-AA62),AND($Z62="",AA62=""),"",OR($Z62&lt;&gt;"",AA62&lt;&gt;""),"-")</f>
        <v/>
      </c>
      <c r="BI62" s="120" t="str" cm="1">
        <f t="array" ref="BI62">_xlfn.IFS(AND($Z62&lt;&gt;"",AB62&lt;&gt;""),ABS($Z62-AB62),AND($Z62="",AB62=""),"",OR($Z62&lt;&gt;"",AB62&lt;&gt;""),"-")</f>
        <v/>
      </c>
      <c r="BJ62" s="120" t="str" cm="1">
        <f t="array" ref="BJ62">_xlfn.IFS(AND($Z62&lt;&gt;"",AC62&lt;&gt;""),ABS($Z62-AC62),AND($Z62="",AC62=""),"",OR($Z62&lt;&gt;"",AC62&lt;&gt;""),"-")</f>
        <v/>
      </c>
      <c r="BK62" s="120" t="str" cm="1">
        <f t="array" ref="BK62">_xlfn.IFS(AND($Z62&lt;&gt;"",AD62&lt;&gt;""),ABS($Z62-AD62),AND($Z62="",AD62=""),"",OR($Z62&lt;&gt;"",AD62&lt;&gt;""),"-")</f>
        <v/>
      </c>
      <c r="BL62" s="120" t="str" cm="1">
        <f t="array" ref="BL62">_xlfn.IFS(AND($Z62&lt;&gt;"",AE62&lt;&gt;""),ABS($Z62-AE62),AND($Z62="",AE62=""),"",OR($Z62&lt;&gt;"",AE62&lt;&gt;""),"-")</f>
        <v/>
      </c>
      <c r="BM62" s="120" t="str" cm="1">
        <f t="array" ref="BM62">_xlfn.IFS(AND($Z62&lt;&gt;"",AF62&lt;&gt;""),ABS($Z62-AF62),AND($Z62="",AF62=""),"",OR($Z62&lt;&gt;"",AF62&lt;&gt;""),"-")</f>
        <v/>
      </c>
      <c r="BN62" s="120" t="str" cm="1">
        <f t="array" ref="BN62">_xlfn.IFS(AND($Z62&lt;&gt;"",AG62&lt;&gt;""),ABS($Z62-AG62),AND($Z62="",AG62=""),"",OR($Z62&lt;&gt;"",AG62&lt;&gt;""),"-")</f>
        <v/>
      </c>
      <c r="BO62" s="120" t="str" cm="1">
        <f t="array" ref="BO62">_xlfn.IFS(AND($Z62&lt;&gt;"",AH62&lt;&gt;""),ABS($Z62-AH62),AND($Z62="",AH62=""),"",OR($Z62&lt;&gt;"",AH62&lt;&gt;""),"-")</f>
        <v/>
      </c>
      <c r="BP62" s="120" t="str" cm="1">
        <f t="array" ref="BP62">_xlfn.IFS(AND($Z62&lt;&gt;"",AI62&lt;&gt;""),ABS($Z62-AI62),AND($Z62="",AI62=""),"",OR($Z62&lt;&gt;"",AI62&lt;&gt;""),"-")</f>
        <v/>
      </c>
      <c r="BQ62" s="120" t="str" cm="1">
        <f t="array" ref="BQ62">_xlfn.IFS(AND($Z62&lt;&gt;"",AJ62&lt;&gt;""),ABS($Z62-AJ62),AND($Z62="",AJ62=""),"",OR($Z62&lt;&gt;"",AJ62&lt;&gt;""),"-")</f>
        <v/>
      </c>
      <c r="BR62" s="121" t="str" cm="1">
        <f t="array" ref="BR62">_xlfn.IFS(AND($AA62&lt;&gt;"",AB62&lt;&gt;""),ABS($AA62-AB62),AND($AA62="",AB62=""),"",OR($AA62&lt;&gt;"",AB62&lt;&gt;""),"-")</f>
        <v/>
      </c>
      <c r="BS62" s="120" t="str" cm="1">
        <f t="array" ref="BS62">_xlfn.IFS(AND($AA62&lt;&gt;"",AC62&lt;&gt;""),ABS($AA62-AC62),AND($AA62="",AC62=""),"",OR($AA62&lt;&gt;"",AC62&lt;&gt;""),"-")</f>
        <v/>
      </c>
      <c r="BT62" s="120" t="str" cm="1">
        <f t="array" ref="BT62">_xlfn.IFS(AND($AA62&lt;&gt;"",AD62&lt;&gt;""),ABS($AA62-AD62),AND($AA62="",AD62=""),"",OR($AA62&lt;&gt;"",AD62&lt;&gt;""),"-")</f>
        <v/>
      </c>
      <c r="BU62" s="120" t="str" cm="1">
        <f t="array" ref="BU62">_xlfn.IFS(AND($AA62&lt;&gt;"",AE62&lt;&gt;""),ABS($AA62-AE62),AND($AA62="",AE62=""),"",OR($AA62&lt;&gt;"",AE62&lt;&gt;""),"-")</f>
        <v/>
      </c>
      <c r="BV62" s="120" t="str" cm="1">
        <f t="array" ref="BV62">_xlfn.IFS(AND($AA62&lt;&gt;"",AF62&lt;&gt;""),ABS($AA62-AF62),AND($AA62="",AF62=""),"",OR($AA62&lt;&gt;"",AF62&lt;&gt;""),"-")</f>
        <v/>
      </c>
      <c r="BW62" s="120" t="str" cm="1">
        <f t="array" ref="BW62">_xlfn.IFS(AND($AA62&lt;&gt;"",AG62&lt;&gt;""),ABS($AA62-AG62),AND($AA62="",AG62=""),"",OR($AA62&lt;&gt;"",AG62&lt;&gt;""),"-")</f>
        <v/>
      </c>
      <c r="BX62" s="120" t="str" cm="1">
        <f t="array" ref="BX62">_xlfn.IFS(AND($AA62&lt;&gt;"",AH62&lt;&gt;""),ABS($AA62-AH62),AND($AA62="",AH62=""),"",OR($AA62&lt;&gt;"",AH62&lt;&gt;""),"-")</f>
        <v/>
      </c>
      <c r="BY62" s="120" t="str" cm="1">
        <f t="array" ref="BY62">_xlfn.IFS(AND($AA62&lt;&gt;"",AI62&lt;&gt;""),ABS($AA62-AI62),AND($AA62="",AI62=""),"",OR($AA62&lt;&gt;"",AI62&lt;&gt;""),"-")</f>
        <v/>
      </c>
      <c r="BZ62" s="120" t="str" cm="1">
        <f t="array" ref="BZ62">_xlfn.IFS(AND($AA62&lt;&gt;"",AJ62&lt;&gt;""),ABS($AA62-AJ62),AND($AA62="",AJ62=""),"",OR($AA62&lt;&gt;"",AJ62&lt;&gt;""),"-")</f>
        <v/>
      </c>
      <c r="CA62" s="121" t="str" cm="1">
        <f t="array" ref="CA62">_xlfn.IFS(AND($AB62&lt;&gt;"",AC62&lt;&gt;""),ABS($AB62-AC62),AND($AB62="",AC62=""),"",OR($AB62&lt;&gt;"",AC62&lt;&gt;""),"-")</f>
        <v/>
      </c>
      <c r="CB62" s="120" t="str" cm="1">
        <f t="array" ref="CB62">_xlfn.IFS(AND($AB62&lt;&gt;"",AD62&lt;&gt;""),ABS($AB62-AD62),AND($AB62="",AD62=""),"",OR($AB62&lt;&gt;"",AD62&lt;&gt;""),"-")</f>
        <v/>
      </c>
      <c r="CC62" s="120" t="str" cm="1">
        <f t="array" ref="CC62">_xlfn.IFS(AND($AB62&lt;&gt;"",AE62&lt;&gt;""),ABS($AB62-AE62),AND($AB62="",AE62=""),"",OR($AB62&lt;&gt;"",AE62&lt;&gt;""),"-")</f>
        <v/>
      </c>
      <c r="CD62" s="120" t="str" cm="1">
        <f t="array" ref="CD62">_xlfn.IFS(AND($AB62&lt;&gt;"",AF62&lt;&gt;""),ABS($AB62-AF62),AND($AB62="",AF62=""),"",OR($AB62&lt;&gt;"",AF62&lt;&gt;""),"-")</f>
        <v/>
      </c>
      <c r="CE62" s="120" t="str" cm="1">
        <f t="array" ref="CE62">_xlfn.IFS(AND($AB62&lt;&gt;"",AG62&lt;&gt;""),ABS($AB62-AG62),AND($AB62="",AG62=""),"",OR($AB62&lt;&gt;"",AG62&lt;&gt;""),"-")</f>
        <v/>
      </c>
      <c r="CF62" s="120" t="str" cm="1">
        <f t="array" ref="CF62">_xlfn.IFS(AND($AB62&lt;&gt;"",AH62&lt;&gt;""),ABS($AB62-AH62),AND($AB62="",AH62=""),"",OR($AB62&lt;&gt;"",AH62&lt;&gt;""),"-")</f>
        <v/>
      </c>
      <c r="CG62" s="120" t="str" cm="1">
        <f t="array" ref="CG62">_xlfn.IFS(AND($AB62&lt;&gt;"",AI62&lt;&gt;""),ABS($AB62-AI62),AND($AB62="",AI62=""),"",OR($AB62&lt;&gt;"",AI62&lt;&gt;""),"-")</f>
        <v/>
      </c>
      <c r="CH62" s="120" t="str" cm="1">
        <f t="array" ref="CH62">_xlfn.IFS(AND($AB62&lt;&gt;"",AJ62&lt;&gt;""),ABS($AB62-AJ62),AND($AB62="",AJ62=""),"",OR($AB62&lt;&gt;"",AJ62&lt;&gt;""),"-")</f>
        <v/>
      </c>
      <c r="CI62" s="121" t="str" cm="1">
        <f t="array" ref="CI62">_xlfn.IFS(AND($AC62&lt;&gt;"",AD62&lt;&gt;""),ABS($AC62-AD62),AND($AC62="",AD62=""),"",OR($AC62&lt;&gt;"",AD62&lt;&gt;""),"-")</f>
        <v/>
      </c>
      <c r="CJ62" s="120" t="str" cm="1">
        <f t="array" ref="CJ62">_xlfn.IFS(AND($AC62&lt;&gt;"",AE62&lt;&gt;""),ABS($AC62-AE62),AND($AC62="",AE62=""),"",OR($AC62&lt;&gt;"",AE62&lt;&gt;""),"-")</f>
        <v/>
      </c>
      <c r="CK62" s="120" t="str" cm="1">
        <f t="array" ref="CK62">_xlfn.IFS(AND($AC62&lt;&gt;"",AF62&lt;&gt;""),ABS($AC62-AF62),AND($AC62="",AF62=""),"",OR($AC62&lt;&gt;"",AF62&lt;&gt;""),"-")</f>
        <v/>
      </c>
      <c r="CL62" s="120" t="str" cm="1">
        <f t="array" ref="CL62">_xlfn.IFS(AND($AC62&lt;&gt;"",AG62&lt;&gt;""),ABS($AC62-AG62),AND($AC62="",AG62=""),"",OR($AC62&lt;&gt;"",AG62&lt;&gt;""),"-")</f>
        <v/>
      </c>
      <c r="CM62" s="120" t="str" cm="1">
        <f t="array" ref="CM62">_xlfn.IFS(AND($AC62&lt;&gt;"",AH62&lt;&gt;""),ABS($AC62-AH62),AND($AC62="",AH62=""),"",OR($AC62&lt;&gt;"",AH62&lt;&gt;""),"-")</f>
        <v/>
      </c>
      <c r="CN62" s="120" t="str" cm="1">
        <f t="array" ref="CN62">_xlfn.IFS(AND($AC62&lt;&gt;"",AI62&lt;&gt;""),ABS($AC62-AI62),AND($AC62="",AI62=""),"",OR($AC62&lt;&gt;"",AI62&lt;&gt;""),"-")</f>
        <v/>
      </c>
      <c r="CO62" s="120" t="str" cm="1">
        <f t="array" ref="CO62">_xlfn.IFS(AND($AC62&lt;&gt;"",AJ62&lt;&gt;""),ABS($AC62-AJ62),AND($AC62="",AJ62=""),"",OR($AC62&lt;&gt;"",AJ62&lt;&gt;""),"-")</f>
        <v/>
      </c>
      <c r="CP62" s="121" t="str" cm="1">
        <f t="array" ref="CP62">_xlfn.IFS(AND($AD62&lt;&gt;"",AE62&lt;&gt;""),ABS($AD62-AE62),AND($AD62="",AE62=""),"",OR($AD62&lt;&gt;"",AE62&lt;&gt;""),"-")</f>
        <v/>
      </c>
      <c r="CQ62" s="120" t="str" cm="1">
        <f t="array" ref="CQ62">_xlfn.IFS(AND($AD62&lt;&gt;"",AF62&lt;&gt;""),ABS($AD62-AF62),AND($AD62="",AF62=""),"",OR($AD62&lt;&gt;"",AF62&lt;&gt;""),"-")</f>
        <v/>
      </c>
      <c r="CR62" s="120" t="str" cm="1">
        <f t="array" ref="CR62">_xlfn.IFS(AND($AD62&lt;&gt;"",AG62&lt;&gt;""),ABS($AD62-AG62),AND($AD62="",AG62=""),"",OR($AD62&lt;&gt;"",AG62&lt;&gt;""),"-")</f>
        <v/>
      </c>
      <c r="CS62" s="120" t="str" cm="1">
        <f t="array" ref="CS62">_xlfn.IFS(AND($AD62&lt;&gt;"",AH62&lt;&gt;""),ABS($AD62-AH62),AND($AD62="",AH62=""),"",OR($AD62&lt;&gt;"",AH62&lt;&gt;""),"-")</f>
        <v/>
      </c>
      <c r="CT62" s="120" t="str" cm="1">
        <f t="array" ref="CT62">_xlfn.IFS(AND($AD62&lt;&gt;"",AI62&lt;&gt;""),ABS($AD62-AI62),AND($AD62="",AI62=""),"",OR($AD62&lt;&gt;"",AI62&lt;&gt;""),"-")</f>
        <v/>
      </c>
      <c r="CU62" s="120" t="str" cm="1">
        <f t="array" ref="CU62">_xlfn.IFS(AND($AD62&lt;&gt;"",AJ62&lt;&gt;""),ABS($AD62-AJ62),AND($AD62="",AJ62=""),"",OR($AD62&lt;&gt;"",AJ62&lt;&gt;""),"-")</f>
        <v/>
      </c>
      <c r="CV62" s="121" t="str" cm="1">
        <f t="array" ref="CV62">_xlfn.IFS(AND($AE62&lt;&gt;"",AF62&lt;&gt;""),ABS($AE62-AF62),AND($AE62="",AF62=""),"",OR($AE62&lt;&gt;"",AF62&lt;&gt;""),"-")</f>
        <v/>
      </c>
      <c r="CW62" s="120" t="str" cm="1">
        <f t="array" ref="CW62">_xlfn.IFS(AND($AE62&lt;&gt;"",AG62&lt;&gt;""),ABS($AE62-AG62),AND($AE62="",AG62=""),"",OR($AE62&lt;&gt;"",AG62&lt;&gt;""),"-")</f>
        <v/>
      </c>
      <c r="CX62" s="120" t="str" cm="1">
        <f t="array" ref="CX62">_xlfn.IFS(AND($AE62&lt;&gt;"",AH62&lt;&gt;""),ABS($AE62-AH62),AND($AE62="",AH62=""),"",OR($AE62&lt;&gt;"",AH62&lt;&gt;""),"-")</f>
        <v/>
      </c>
      <c r="CY62" s="120" t="str" cm="1">
        <f t="array" ref="CY62">_xlfn.IFS(AND($AE62&lt;&gt;"",AI62&lt;&gt;""),ABS($AE62-AI62),AND($AE62="",AI62=""),"",OR($AE62&lt;&gt;"",AI62&lt;&gt;""),"-")</f>
        <v/>
      </c>
      <c r="CZ62" s="120" t="str" cm="1">
        <f t="array" ref="CZ62">_xlfn.IFS(AND($AE62&lt;&gt;"",AJ62&lt;&gt;""),ABS($AE62-AJ62),AND($AE62="",AJ62=""),"",OR($AE62&lt;&gt;"",AJ62&lt;&gt;""),"-")</f>
        <v/>
      </c>
      <c r="DA62" s="121" t="str" cm="1">
        <f t="array" ref="DA62">_xlfn.IFS(AND($AF62&lt;&gt;"",AG62&lt;&gt;""),ABS($AF62-AG62),AND($AF62="",AG62=""),"",OR($AF62&lt;&gt;"",AG62&lt;&gt;""),"-")</f>
        <v/>
      </c>
      <c r="DB62" s="120" t="str" cm="1">
        <f t="array" ref="DB62">_xlfn.IFS(AND($AF62&lt;&gt;"",AH62&lt;&gt;""),ABS($AF62-AH62),AND($AF62="",AH62=""),"",OR($AF62&lt;&gt;"",AH62&lt;&gt;""),"-")</f>
        <v/>
      </c>
      <c r="DC62" s="120" t="str" cm="1">
        <f t="array" ref="DC62">_xlfn.IFS(AND($AF62&lt;&gt;"",AI62&lt;&gt;""),ABS($AF62-AI62),AND($AF62="",AI62=""),"",OR($AF62&lt;&gt;"",AI62&lt;&gt;""),"-")</f>
        <v/>
      </c>
      <c r="DD62" s="120" t="str" cm="1">
        <f t="array" ref="DD62">_xlfn.IFS(AND($AF62&lt;&gt;"",AJ62&lt;&gt;""),ABS($AF62-AJ62),AND($AF62="",AJ62=""),"",OR($AF62&lt;&gt;"",AJ62&lt;&gt;""),"-")</f>
        <v/>
      </c>
      <c r="DE62" s="121" t="str" cm="1">
        <f t="array" ref="DE62">_xlfn.IFS(AND($AG62&lt;&gt;"",AH62&lt;&gt;""),ABS($AG62-AH62),AND($AG62="",AH62=""),"",OR($AG62&lt;&gt;"",AH62&lt;&gt;""),"-")</f>
        <v/>
      </c>
      <c r="DF62" s="120" t="str" cm="1">
        <f t="array" ref="DF62">_xlfn.IFS(AND($AG62&lt;&gt;"",AI62&lt;&gt;""),ABS($AG62-AI62),AND($AG62="",AI62=""),"",OR($AG62&lt;&gt;"",AI62&lt;&gt;""),"-")</f>
        <v/>
      </c>
      <c r="DG62" s="120" t="str" cm="1">
        <f t="array" ref="DG62">_xlfn.IFS(AND($AG62&lt;&gt;"",AJ62&lt;&gt;""),ABS($AG62-AJ62),AND($AG62="",AJ62=""),"",OR($AG62&lt;&gt;"",AJ62&lt;&gt;""),"-")</f>
        <v/>
      </c>
      <c r="DH62" s="121" t="str" cm="1">
        <f t="array" ref="DH62">_xlfn.IFS(AND($AH62&lt;&gt;"",AI62&lt;&gt;""),ABS($AH62-AI62),AND($AH62="",AI62=""),"",OR($AH62&lt;&gt;"",AI62&lt;&gt;""),"-")</f>
        <v/>
      </c>
      <c r="DI62" s="120" t="str" cm="1">
        <f t="array" ref="DI62">_xlfn.IFS(AND($AH62&lt;&gt;"",AJ62&lt;&gt;""),ABS($AH62-AJ62),AND($AH62="",AJ62=""),"",OR($AH62&lt;&gt;"",AJ62&lt;&gt;""),"-")</f>
        <v/>
      </c>
      <c r="DJ62" s="121" t="str" cm="1">
        <f t="array" ref="DJ62">_xlfn.IFS(AND($AI62&lt;&gt;"",AJ62&lt;&gt;""),ABS($AI62-AJ62),AND($AI62="",AJ62=""),"",OR($AI62&lt;&gt;"",AJ62&lt;&gt;""),"-")</f>
        <v/>
      </c>
    </row>
    <row r="63" spans="1:114" x14ac:dyDescent="0.2">
      <c r="A63" s="120" t="e">
        <f t="shared" si="9"/>
        <v>#DIV/0!</v>
      </c>
      <c r="B63" s="186" t="e">
        <f t="shared" si="10"/>
        <v>#DIV/0!</v>
      </c>
      <c r="C63" s="186" t="e">
        <f t="shared" si="11"/>
        <v>#DIV/0!</v>
      </c>
      <c r="D63" s="186" t="e">
        <f t="shared" si="12"/>
        <v>#DIV/0!</v>
      </c>
      <c r="E63" s="263">
        <f t="shared" si="13"/>
        <v>0</v>
      </c>
      <c r="F63" s="186">
        <f t="shared" si="14"/>
        <v>0</v>
      </c>
      <c r="G63" s="186" t="e">
        <f t="shared" si="15"/>
        <v>#DIV/0!</v>
      </c>
      <c r="H63" s="262" t="str">
        <f t="shared" si="16"/>
        <v/>
      </c>
      <c r="I63" s="187" t="str">
        <f t="shared" si="17"/>
        <v/>
      </c>
      <c r="J63" s="260" t="s">
        <v>79</v>
      </c>
      <c r="K63" s="259" t="e">
        <f>VLOOKUP($J63,Merged_couplings!$B:$BU,MATCH(K$1,Merged_couplings!$B$1:$BU$1,0),FALSE)</f>
        <v>#N/A</v>
      </c>
      <c r="L63" s="258" t="e">
        <f>VLOOKUP($J63,Merged_couplings!$B:$BU,MATCH(L$1,Merged_couplings!$B$1:$BU$1,0),FALSE)</f>
        <v>#N/A</v>
      </c>
      <c r="M63" s="258" t="e">
        <f>VLOOKUP($J63,Merged_couplings!$B:$BU,MATCH(M$1,Merged_couplings!$B$1:$BU$1,0),FALSE)</f>
        <v>#N/A</v>
      </c>
      <c r="N63" s="258" t="e">
        <f>VLOOKUP($J63,Merged_couplings!$B:$BU,MATCH(N$1,Merged_couplings!$B$1:$BU$1,0),FALSE)</f>
        <v>#N/A</v>
      </c>
      <c r="O63" s="258" t="e">
        <f>VLOOKUP($J63,Merged_couplings!$B:$BU,MATCH(O$1,Merged_couplings!$B$1:$BU$1,0),FALSE)</f>
        <v>#N/A</v>
      </c>
      <c r="P63" s="258" t="e">
        <f>VLOOKUP($J63,Merged_couplings!$B:$BU,MATCH(P$1,Merged_couplings!$B$1:$BU$1,0),FALSE)</f>
        <v>#N/A</v>
      </c>
      <c r="Q63" s="258" t="e">
        <f>VLOOKUP($J63,Merged_couplings!$B:$BU,MATCH(Q$1,Merged_couplings!$B$1:$BU$1,0),FALSE)</f>
        <v>#N/A</v>
      </c>
      <c r="R63" s="258" t="e">
        <f>VLOOKUP($J63,Merged_couplings!$B:$BU,MATCH(R$1,Merged_couplings!$B$1:$BU$1,0),FALSE)</f>
        <v>#N/A</v>
      </c>
      <c r="S63" s="258" t="e">
        <f>VLOOKUP($J63,Merged_couplings!$B:$BU,MATCH(S$1,Merged_couplings!$B$1:$BU$1,0),FALSE)</f>
        <v>#N/A</v>
      </c>
      <c r="T63" s="258" t="e">
        <f>VLOOKUP($J63,Merged_couplings!$B:$BU,MATCH(T$1,Merged_couplings!$B$1:$BU$1,0),FALSE)</f>
        <v>#N/A</v>
      </c>
      <c r="U63" s="258" t="e">
        <f>VLOOKUP($J63,Merged_couplings!$B:$BU,MATCH(U$1,Merged_couplings!$B$1:$BU$1,0),FALSE)</f>
        <v>#N/A</v>
      </c>
      <c r="V63" s="258" t="e">
        <f>VLOOKUP($J63,Merged_couplings!$B:$BU,MATCH(V$1,Merged_couplings!$B$1:$BU$1,0),FALSE)</f>
        <v>#N/A</v>
      </c>
      <c r="W63" s="258" t="e">
        <f>VLOOKUP($J63,Merged_couplings!$B:$BU,MATCH(W$1,Merged_couplings!$B$1:$BU$1,0),FALSE)</f>
        <v>#N/A</v>
      </c>
      <c r="X63" s="121" t="str">
        <f>_xlfn.IFNA(VLOOKUP($J63,Merged_couplings!$B:$R,MATCH(X$1,Merged_couplings!$B$1:$R$1,0),FALSE),"")</f>
        <v/>
      </c>
      <c r="Y63" s="120" t="str">
        <f>_xlfn.IFNA(VLOOKUP($J63,Merged_couplings!$B:$R,MATCH(Y$1,Merged_couplings!$B$1:$R$1,0),FALSE),"")</f>
        <v/>
      </c>
      <c r="Z63" s="120" t="str">
        <f>_xlfn.IFNA(VLOOKUP($J63,Merged_couplings!$B:$R,MATCH(Z$1,Merged_couplings!$B$1:$R$1,0),FALSE),"")</f>
        <v/>
      </c>
      <c r="AA63" s="120" t="str">
        <f>_xlfn.IFNA(VLOOKUP($J63,Merged_couplings!$B:$R,MATCH(AA$1,Merged_couplings!$B$1:$R$1,0),FALSE),"")</f>
        <v/>
      </c>
      <c r="AB63" s="120" t="str">
        <f>_xlfn.IFNA(VLOOKUP($J63,Merged_couplings!$B:$R,MATCH(AB$1,Merged_couplings!$B$1:$R$1,0),FALSE),"")</f>
        <v/>
      </c>
      <c r="AC63" s="120" t="str">
        <f>_xlfn.IFNA(VLOOKUP($J63,Merged_couplings!$B:$R,MATCH(AC$1,Merged_couplings!$B$1:$R$1,0),FALSE),"")</f>
        <v/>
      </c>
      <c r="AD63" s="120" t="str">
        <f>_xlfn.IFNA(VLOOKUP($J63,Merged_couplings!$B:$R,MATCH(AD$1,Merged_couplings!$B$1:$R$1,0),FALSE),"")</f>
        <v/>
      </c>
      <c r="AE63" s="120" t="str">
        <f>_xlfn.IFNA(VLOOKUP($J63,Merged_couplings!$B:$R,MATCH(AE$1,Merged_couplings!$B$1:$R$1,0),FALSE),"")</f>
        <v/>
      </c>
      <c r="AF63" s="120" t="str">
        <f>_xlfn.IFNA(VLOOKUP($J63,Merged_couplings!$B:$R,MATCH(AF$1,Merged_couplings!$B$1:$R$1,0),FALSE),"")</f>
        <v/>
      </c>
      <c r="AG63" s="120" t="str">
        <f>_xlfn.IFNA(VLOOKUP($J63,Merged_couplings!$B:$R,MATCH(AG$1,Merged_couplings!$B$1:$R$1,0),FALSE),"")</f>
        <v/>
      </c>
      <c r="AH63" s="120" t="str">
        <f>_xlfn.IFNA(VLOOKUP($J63,Merged_couplings!$B:$R,MATCH(AH$1,Merged_couplings!$B$1:$R$1,0),FALSE),"")</f>
        <v/>
      </c>
      <c r="AI63" s="120" t="str">
        <f>_xlfn.IFNA(VLOOKUP($J63,Merged_couplings!$B:$R,MATCH(AI$1,Merged_couplings!$B$1:$R$1,0),FALSE),"")</f>
        <v/>
      </c>
      <c r="AJ63" s="120" t="str">
        <f>_xlfn.IFNA(VLOOKUP($J63,Merged_couplings!$B:$R,MATCH(AJ$1,Merged_couplings!$B$1:$R$1,0),FALSE),"")</f>
        <v/>
      </c>
      <c r="AK63" s="123" t="str" cm="1">
        <f t="array" ref="AK63">_xlfn.IFS(AND($X63&lt;&gt;"",Y63&lt;&gt;""),ABS($X63-Y63),AND($X63="",Y63=""),"",OR($X63&lt;&gt;"",Y63&lt;&gt;""),"-")</f>
        <v/>
      </c>
      <c r="AL63" s="122" t="str" cm="1">
        <f t="array" ref="AL63">_xlfn.IFS(AND($X63&lt;&gt;"",Z63&lt;&gt;""),ABS($X63-Z63),AND($X63="",Z63=""),"",OR($X63&lt;&gt;"",Z63&lt;&gt;""),"-")</f>
        <v/>
      </c>
      <c r="AM63" s="122" t="str" cm="1">
        <f t="array" ref="AM63">_xlfn.IFS(AND($X63&lt;&gt;"",AA63&lt;&gt;""),ABS($X63-AA63),AND($X63="",AA63=""),"",OR($X63&lt;&gt;"",AA63&lt;&gt;""),"-")</f>
        <v/>
      </c>
      <c r="AN63" s="122" t="str" cm="1">
        <f t="array" ref="AN63">_xlfn.IFS(AND($X63&lt;&gt;"",AB63&lt;&gt;""),ABS($X63-AB63),AND($X63="",AB63=""),"",OR($X63&lt;&gt;"",AB63&lt;&gt;""),"-")</f>
        <v/>
      </c>
      <c r="AO63" s="122" t="str" cm="1">
        <f t="array" ref="AO63">_xlfn.IFS(AND($X63&lt;&gt;"",AC63&lt;&gt;""),ABS($X63-AC63),AND($X63="",AC63=""),"",OR($X63&lt;&gt;"",AC63&lt;&gt;""),"-")</f>
        <v/>
      </c>
      <c r="AP63" s="122" t="str" cm="1">
        <f t="array" ref="AP63">_xlfn.IFS(AND($X63&lt;&gt;"",AD63&lt;&gt;""),ABS($X63-AD63),AND($X63="",AD63=""),"",OR($X63&lt;&gt;"",AD63&lt;&gt;""),"-")</f>
        <v/>
      </c>
      <c r="AQ63" s="122" t="str" cm="1">
        <f t="array" ref="AQ63">_xlfn.IFS(AND($X63&lt;&gt;"",AE63&lt;&gt;""),ABS($X63-AE63),AND($X63="",AE63=""),"",OR($X63&lt;&gt;"",AE63&lt;&gt;""),"-")</f>
        <v/>
      </c>
      <c r="AR63" s="122" t="str" cm="1">
        <f t="array" ref="AR63">_xlfn.IFS(AND($X63&lt;&gt;"",AF63&lt;&gt;""),ABS($X63-AF63),AND($X63="",AF63=""),"",OR($X63&lt;&gt;"",AF63&lt;&gt;""),"-")</f>
        <v/>
      </c>
      <c r="AS63" s="122" t="str" cm="1">
        <f t="array" ref="AS63">_xlfn.IFS(AND($X63&lt;&gt;"",AG63&lt;&gt;""),ABS($X63-AG63),AND($X63="",AG63=""),"",OR($X63&lt;&gt;"",AG63&lt;&gt;""),"-")</f>
        <v/>
      </c>
      <c r="AT63" s="122" t="str" cm="1">
        <f t="array" ref="AT63">_xlfn.IFS(AND($X63&lt;&gt;"",AH63&lt;&gt;""),ABS($X63-AH63),AND($X63="",AH63=""),"",OR($X63&lt;&gt;"",AH63&lt;&gt;""),"-")</f>
        <v/>
      </c>
      <c r="AU63" s="122" t="str" cm="1">
        <f t="array" ref="AU63">_xlfn.IFS(AND($X63&lt;&gt;"",AI63&lt;&gt;""),ABS($X63-AI63),AND($X63="",AI63=""),"",OR($X63&lt;&gt;"",AI63&lt;&gt;""),"-")</f>
        <v/>
      </c>
      <c r="AV63" s="122" t="str" cm="1">
        <f t="array" ref="AV63">_xlfn.IFS(AND($X63&lt;&gt;"",AJ63&lt;&gt;""),ABS($X63-AJ63),AND($X63="",AJ63=""),"",OR($X63&lt;&gt;"",AJ63&lt;&gt;""),"-")</f>
        <v/>
      </c>
      <c r="AW63" s="123" t="str" cm="1">
        <f t="array" ref="AW63">_xlfn.IFS(AND($Y63&lt;&gt;"",Z63&lt;&gt;""),ABS($Y63-Z63),AND($Y63="",Z63=""),"",OR($Y63&lt;&gt;"",Z63&lt;&gt;""),"-")</f>
        <v/>
      </c>
      <c r="AX63" s="122" t="str" cm="1">
        <f t="array" ref="AX63">_xlfn.IFS(AND($Y63&lt;&gt;"",AA63&lt;&gt;""),ABS($Y63-AA63),AND($Y63="",AA63=""),"",OR($Y63&lt;&gt;"",AA63&lt;&gt;""),"-")</f>
        <v/>
      </c>
      <c r="AY63" s="122" t="str" cm="1">
        <f t="array" ref="AY63">_xlfn.IFS(AND($Y63&lt;&gt;"",AB63&lt;&gt;""),ABS($Y63-AB63),AND($Y63="",AB63=""),"",OR($Y63&lt;&gt;"",AB63&lt;&gt;""),"-")</f>
        <v/>
      </c>
      <c r="AZ63" s="122" t="str" cm="1">
        <f t="array" ref="AZ63">_xlfn.IFS(AND($Y63&lt;&gt;"",AC63&lt;&gt;""),ABS($Y63-AC63),AND($Y63="",AC63=""),"",OR($Y63&lt;&gt;"",AC63&lt;&gt;""),"-")</f>
        <v/>
      </c>
      <c r="BA63" s="122" t="str" cm="1">
        <f t="array" ref="BA63">_xlfn.IFS(AND($Y63&lt;&gt;"",AD63&lt;&gt;""),ABS($Y63-AD63),AND($Y63="",AD63=""),"",OR($Y63&lt;&gt;"",AD63&lt;&gt;""),"-")</f>
        <v/>
      </c>
      <c r="BB63" s="122" t="str" cm="1">
        <f t="array" ref="BB63">_xlfn.IFS(AND($Y63&lt;&gt;"",AE63&lt;&gt;""),ABS($Y63-AE63),AND($Y63="",AE63=""),"",OR($Y63&lt;&gt;"",AE63&lt;&gt;""),"-")</f>
        <v/>
      </c>
      <c r="BC63" s="122" t="str" cm="1">
        <f t="array" ref="BC63">_xlfn.IFS(AND($Y63&lt;&gt;"",AF63&lt;&gt;""),ABS($Y63-AF63),AND($Y63="",AF63=""),"",OR($Y63&lt;&gt;"",AF63&lt;&gt;""),"-")</f>
        <v/>
      </c>
      <c r="BD63" s="122" t="str" cm="1">
        <f t="array" ref="BD63">_xlfn.IFS(AND($Y63&lt;&gt;"",AG63&lt;&gt;""),ABS($Y63-AG63),AND($Y63="",AG63=""),"",OR($Y63&lt;&gt;"",AG63&lt;&gt;""),"-")</f>
        <v/>
      </c>
      <c r="BE63" s="122" t="str" cm="1">
        <f t="array" ref="BE63">_xlfn.IFS(AND($Y63&lt;&gt;"",AH63&lt;&gt;""),ABS($Y63-AH63),AND($Y63="",AH63=""),"",OR($Y63&lt;&gt;"",AH63&lt;&gt;""),"-")</f>
        <v/>
      </c>
      <c r="BF63" s="122" t="str" cm="1">
        <f t="array" ref="BF63">_xlfn.IFS(AND($Y63&lt;&gt;"",AI63&lt;&gt;""),ABS($Y63-AI63),AND($Y63="",AI63=""),"",OR($Y63&lt;&gt;"",AI63&lt;&gt;""),"-")</f>
        <v/>
      </c>
      <c r="BG63" s="122" t="str" cm="1">
        <f t="array" ref="BG63">_xlfn.IFS(AND($Y63&lt;&gt;"",AJ63&lt;&gt;""),ABS($Y63-AJ63),AND($Y63="",AJ63=""),"",OR($Y63&lt;&gt;"",AJ63&lt;&gt;""),"-")</f>
        <v/>
      </c>
      <c r="BH63" s="121" t="str" cm="1">
        <f t="array" ref="BH63">_xlfn.IFS(AND($Z63&lt;&gt;"",AA63&lt;&gt;""),ABS($Z63-AA63),AND($Z63="",AA63=""),"",OR($Z63&lt;&gt;"",AA63&lt;&gt;""),"-")</f>
        <v/>
      </c>
      <c r="BI63" s="120" t="str" cm="1">
        <f t="array" ref="BI63">_xlfn.IFS(AND($Z63&lt;&gt;"",AB63&lt;&gt;""),ABS($Z63-AB63),AND($Z63="",AB63=""),"",OR($Z63&lt;&gt;"",AB63&lt;&gt;""),"-")</f>
        <v/>
      </c>
      <c r="BJ63" s="120" t="str" cm="1">
        <f t="array" ref="BJ63">_xlfn.IFS(AND($Z63&lt;&gt;"",AC63&lt;&gt;""),ABS($Z63-AC63),AND($Z63="",AC63=""),"",OR($Z63&lt;&gt;"",AC63&lt;&gt;""),"-")</f>
        <v/>
      </c>
      <c r="BK63" s="120" t="str" cm="1">
        <f t="array" ref="BK63">_xlfn.IFS(AND($Z63&lt;&gt;"",AD63&lt;&gt;""),ABS($Z63-AD63),AND($Z63="",AD63=""),"",OR($Z63&lt;&gt;"",AD63&lt;&gt;""),"-")</f>
        <v/>
      </c>
      <c r="BL63" s="120" t="str" cm="1">
        <f t="array" ref="BL63">_xlfn.IFS(AND($Z63&lt;&gt;"",AE63&lt;&gt;""),ABS($Z63-AE63),AND($Z63="",AE63=""),"",OR($Z63&lt;&gt;"",AE63&lt;&gt;""),"-")</f>
        <v/>
      </c>
      <c r="BM63" s="120" t="str" cm="1">
        <f t="array" ref="BM63">_xlfn.IFS(AND($Z63&lt;&gt;"",AF63&lt;&gt;""),ABS($Z63-AF63),AND($Z63="",AF63=""),"",OR($Z63&lt;&gt;"",AF63&lt;&gt;""),"-")</f>
        <v/>
      </c>
      <c r="BN63" s="120" t="str" cm="1">
        <f t="array" ref="BN63">_xlfn.IFS(AND($Z63&lt;&gt;"",AG63&lt;&gt;""),ABS($Z63-AG63),AND($Z63="",AG63=""),"",OR($Z63&lt;&gt;"",AG63&lt;&gt;""),"-")</f>
        <v/>
      </c>
      <c r="BO63" s="120" t="str" cm="1">
        <f t="array" ref="BO63">_xlfn.IFS(AND($Z63&lt;&gt;"",AH63&lt;&gt;""),ABS($Z63-AH63),AND($Z63="",AH63=""),"",OR($Z63&lt;&gt;"",AH63&lt;&gt;""),"-")</f>
        <v/>
      </c>
      <c r="BP63" s="120" t="str" cm="1">
        <f t="array" ref="BP63">_xlfn.IFS(AND($Z63&lt;&gt;"",AI63&lt;&gt;""),ABS($Z63-AI63),AND($Z63="",AI63=""),"",OR($Z63&lt;&gt;"",AI63&lt;&gt;""),"-")</f>
        <v/>
      </c>
      <c r="BQ63" s="120" t="str" cm="1">
        <f t="array" ref="BQ63">_xlfn.IFS(AND($Z63&lt;&gt;"",AJ63&lt;&gt;""),ABS($Z63-AJ63),AND($Z63="",AJ63=""),"",OR($Z63&lt;&gt;"",AJ63&lt;&gt;""),"-")</f>
        <v/>
      </c>
      <c r="BR63" s="121" t="str" cm="1">
        <f t="array" ref="BR63">_xlfn.IFS(AND($AA63&lt;&gt;"",AB63&lt;&gt;""),ABS($AA63-AB63),AND($AA63="",AB63=""),"",OR($AA63&lt;&gt;"",AB63&lt;&gt;""),"-")</f>
        <v/>
      </c>
      <c r="BS63" s="120" t="str" cm="1">
        <f t="array" ref="BS63">_xlfn.IFS(AND($AA63&lt;&gt;"",AC63&lt;&gt;""),ABS($AA63-AC63),AND($AA63="",AC63=""),"",OR($AA63&lt;&gt;"",AC63&lt;&gt;""),"-")</f>
        <v/>
      </c>
      <c r="BT63" s="120" t="str" cm="1">
        <f t="array" ref="BT63">_xlfn.IFS(AND($AA63&lt;&gt;"",AD63&lt;&gt;""),ABS($AA63-AD63),AND($AA63="",AD63=""),"",OR($AA63&lt;&gt;"",AD63&lt;&gt;""),"-")</f>
        <v/>
      </c>
      <c r="BU63" s="120" t="str" cm="1">
        <f t="array" ref="BU63">_xlfn.IFS(AND($AA63&lt;&gt;"",AE63&lt;&gt;""),ABS($AA63-AE63),AND($AA63="",AE63=""),"",OR($AA63&lt;&gt;"",AE63&lt;&gt;""),"-")</f>
        <v/>
      </c>
      <c r="BV63" s="120" t="str" cm="1">
        <f t="array" ref="BV63">_xlfn.IFS(AND($AA63&lt;&gt;"",AF63&lt;&gt;""),ABS($AA63-AF63),AND($AA63="",AF63=""),"",OR($AA63&lt;&gt;"",AF63&lt;&gt;""),"-")</f>
        <v/>
      </c>
      <c r="BW63" s="120" t="str" cm="1">
        <f t="array" ref="BW63">_xlfn.IFS(AND($AA63&lt;&gt;"",AG63&lt;&gt;""),ABS($AA63-AG63),AND($AA63="",AG63=""),"",OR($AA63&lt;&gt;"",AG63&lt;&gt;""),"-")</f>
        <v/>
      </c>
      <c r="BX63" s="120" t="str" cm="1">
        <f t="array" ref="BX63">_xlfn.IFS(AND($AA63&lt;&gt;"",AH63&lt;&gt;""),ABS($AA63-AH63),AND($AA63="",AH63=""),"",OR($AA63&lt;&gt;"",AH63&lt;&gt;""),"-")</f>
        <v/>
      </c>
      <c r="BY63" s="120" t="str" cm="1">
        <f t="array" ref="BY63">_xlfn.IFS(AND($AA63&lt;&gt;"",AI63&lt;&gt;""),ABS($AA63-AI63),AND($AA63="",AI63=""),"",OR($AA63&lt;&gt;"",AI63&lt;&gt;""),"-")</f>
        <v/>
      </c>
      <c r="BZ63" s="120" t="str" cm="1">
        <f t="array" ref="BZ63">_xlfn.IFS(AND($AA63&lt;&gt;"",AJ63&lt;&gt;""),ABS($AA63-AJ63),AND($AA63="",AJ63=""),"",OR($AA63&lt;&gt;"",AJ63&lt;&gt;""),"-")</f>
        <v/>
      </c>
      <c r="CA63" s="121" t="str" cm="1">
        <f t="array" ref="CA63">_xlfn.IFS(AND($AB63&lt;&gt;"",AC63&lt;&gt;""),ABS($AB63-AC63),AND($AB63="",AC63=""),"",OR($AB63&lt;&gt;"",AC63&lt;&gt;""),"-")</f>
        <v/>
      </c>
      <c r="CB63" s="120" t="str" cm="1">
        <f t="array" ref="CB63">_xlfn.IFS(AND($AB63&lt;&gt;"",AD63&lt;&gt;""),ABS($AB63-AD63),AND($AB63="",AD63=""),"",OR($AB63&lt;&gt;"",AD63&lt;&gt;""),"-")</f>
        <v/>
      </c>
      <c r="CC63" s="120" t="str" cm="1">
        <f t="array" ref="CC63">_xlfn.IFS(AND($AB63&lt;&gt;"",AE63&lt;&gt;""),ABS($AB63-AE63),AND($AB63="",AE63=""),"",OR($AB63&lt;&gt;"",AE63&lt;&gt;""),"-")</f>
        <v/>
      </c>
      <c r="CD63" s="120" t="str" cm="1">
        <f t="array" ref="CD63">_xlfn.IFS(AND($AB63&lt;&gt;"",AF63&lt;&gt;""),ABS($AB63-AF63),AND($AB63="",AF63=""),"",OR($AB63&lt;&gt;"",AF63&lt;&gt;""),"-")</f>
        <v/>
      </c>
      <c r="CE63" s="120" t="str" cm="1">
        <f t="array" ref="CE63">_xlfn.IFS(AND($AB63&lt;&gt;"",AG63&lt;&gt;""),ABS($AB63-AG63),AND($AB63="",AG63=""),"",OR($AB63&lt;&gt;"",AG63&lt;&gt;""),"-")</f>
        <v/>
      </c>
      <c r="CF63" s="120" t="str" cm="1">
        <f t="array" ref="CF63">_xlfn.IFS(AND($AB63&lt;&gt;"",AH63&lt;&gt;""),ABS($AB63-AH63),AND($AB63="",AH63=""),"",OR($AB63&lt;&gt;"",AH63&lt;&gt;""),"-")</f>
        <v/>
      </c>
      <c r="CG63" s="120" t="str" cm="1">
        <f t="array" ref="CG63">_xlfn.IFS(AND($AB63&lt;&gt;"",AI63&lt;&gt;""),ABS($AB63-AI63),AND($AB63="",AI63=""),"",OR($AB63&lt;&gt;"",AI63&lt;&gt;""),"-")</f>
        <v/>
      </c>
      <c r="CH63" s="120" t="str" cm="1">
        <f t="array" ref="CH63">_xlfn.IFS(AND($AB63&lt;&gt;"",AJ63&lt;&gt;""),ABS($AB63-AJ63),AND($AB63="",AJ63=""),"",OR($AB63&lt;&gt;"",AJ63&lt;&gt;""),"-")</f>
        <v/>
      </c>
      <c r="CI63" s="121" t="str" cm="1">
        <f t="array" ref="CI63">_xlfn.IFS(AND($AC63&lt;&gt;"",AD63&lt;&gt;""),ABS($AC63-AD63),AND($AC63="",AD63=""),"",OR($AC63&lt;&gt;"",AD63&lt;&gt;""),"-")</f>
        <v/>
      </c>
      <c r="CJ63" s="120" t="str" cm="1">
        <f t="array" ref="CJ63">_xlfn.IFS(AND($AC63&lt;&gt;"",AE63&lt;&gt;""),ABS($AC63-AE63),AND($AC63="",AE63=""),"",OR($AC63&lt;&gt;"",AE63&lt;&gt;""),"-")</f>
        <v/>
      </c>
      <c r="CK63" s="120" t="str" cm="1">
        <f t="array" ref="CK63">_xlfn.IFS(AND($AC63&lt;&gt;"",AF63&lt;&gt;""),ABS($AC63-AF63),AND($AC63="",AF63=""),"",OR($AC63&lt;&gt;"",AF63&lt;&gt;""),"-")</f>
        <v/>
      </c>
      <c r="CL63" s="120" t="str" cm="1">
        <f t="array" ref="CL63">_xlfn.IFS(AND($AC63&lt;&gt;"",AG63&lt;&gt;""),ABS($AC63-AG63),AND($AC63="",AG63=""),"",OR($AC63&lt;&gt;"",AG63&lt;&gt;""),"-")</f>
        <v/>
      </c>
      <c r="CM63" s="120" t="str" cm="1">
        <f t="array" ref="CM63">_xlfn.IFS(AND($AC63&lt;&gt;"",AH63&lt;&gt;""),ABS($AC63-AH63),AND($AC63="",AH63=""),"",OR($AC63&lt;&gt;"",AH63&lt;&gt;""),"-")</f>
        <v/>
      </c>
      <c r="CN63" s="120" t="str" cm="1">
        <f t="array" ref="CN63">_xlfn.IFS(AND($AC63&lt;&gt;"",AI63&lt;&gt;""),ABS($AC63-AI63),AND($AC63="",AI63=""),"",OR($AC63&lt;&gt;"",AI63&lt;&gt;""),"-")</f>
        <v/>
      </c>
      <c r="CO63" s="120" t="str" cm="1">
        <f t="array" ref="CO63">_xlfn.IFS(AND($AC63&lt;&gt;"",AJ63&lt;&gt;""),ABS($AC63-AJ63),AND($AC63="",AJ63=""),"",OR($AC63&lt;&gt;"",AJ63&lt;&gt;""),"-")</f>
        <v/>
      </c>
      <c r="CP63" s="121" t="str" cm="1">
        <f t="array" ref="CP63">_xlfn.IFS(AND($AD63&lt;&gt;"",AE63&lt;&gt;""),ABS($AD63-AE63),AND($AD63="",AE63=""),"",OR($AD63&lt;&gt;"",AE63&lt;&gt;""),"-")</f>
        <v/>
      </c>
      <c r="CQ63" s="120" t="str" cm="1">
        <f t="array" ref="CQ63">_xlfn.IFS(AND($AD63&lt;&gt;"",AF63&lt;&gt;""),ABS($AD63-AF63),AND($AD63="",AF63=""),"",OR($AD63&lt;&gt;"",AF63&lt;&gt;""),"-")</f>
        <v/>
      </c>
      <c r="CR63" s="120" t="str" cm="1">
        <f t="array" ref="CR63">_xlfn.IFS(AND($AD63&lt;&gt;"",AG63&lt;&gt;""),ABS($AD63-AG63),AND($AD63="",AG63=""),"",OR($AD63&lt;&gt;"",AG63&lt;&gt;""),"-")</f>
        <v/>
      </c>
      <c r="CS63" s="120" t="str" cm="1">
        <f t="array" ref="CS63">_xlfn.IFS(AND($AD63&lt;&gt;"",AH63&lt;&gt;""),ABS($AD63-AH63),AND($AD63="",AH63=""),"",OR($AD63&lt;&gt;"",AH63&lt;&gt;""),"-")</f>
        <v/>
      </c>
      <c r="CT63" s="120" t="str" cm="1">
        <f t="array" ref="CT63">_xlfn.IFS(AND($AD63&lt;&gt;"",AI63&lt;&gt;""),ABS($AD63-AI63),AND($AD63="",AI63=""),"",OR($AD63&lt;&gt;"",AI63&lt;&gt;""),"-")</f>
        <v/>
      </c>
      <c r="CU63" s="120" t="str" cm="1">
        <f t="array" ref="CU63">_xlfn.IFS(AND($AD63&lt;&gt;"",AJ63&lt;&gt;""),ABS($AD63-AJ63),AND($AD63="",AJ63=""),"",OR($AD63&lt;&gt;"",AJ63&lt;&gt;""),"-")</f>
        <v/>
      </c>
      <c r="CV63" s="121" t="str" cm="1">
        <f t="array" ref="CV63">_xlfn.IFS(AND($AE63&lt;&gt;"",AF63&lt;&gt;""),ABS($AE63-AF63),AND($AE63="",AF63=""),"",OR($AE63&lt;&gt;"",AF63&lt;&gt;""),"-")</f>
        <v/>
      </c>
      <c r="CW63" s="120" t="str" cm="1">
        <f t="array" ref="CW63">_xlfn.IFS(AND($AE63&lt;&gt;"",AG63&lt;&gt;""),ABS($AE63-AG63),AND($AE63="",AG63=""),"",OR($AE63&lt;&gt;"",AG63&lt;&gt;""),"-")</f>
        <v/>
      </c>
      <c r="CX63" s="120" t="str" cm="1">
        <f t="array" ref="CX63">_xlfn.IFS(AND($AE63&lt;&gt;"",AH63&lt;&gt;""),ABS($AE63-AH63),AND($AE63="",AH63=""),"",OR($AE63&lt;&gt;"",AH63&lt;&gt;""),"-")</f>
        <v/>
      </c>
      <c r="CY63" s="120" t="str" cm="1">
        <f t="array" ref="CY63">_xlfn.IFS(AND($AE63&lt;&gt;"",AI63&lt;&gt;""),ABS($AE63-AI63),AND($AE63="",AI63=""),"",OR($AE63&lt;&gt;"",AI63&lt;&gt;""),"-")</f>
        <v/>
      </c>
      <c r="CZ63" s="120" t="str" cm="1">
        <f t="array" ref="CZ63">_xlfn.IFS(AND($AE63&lt;&gt;"",AJ63&lt;&gt;""),ABS($AE63-AJ63),AND($AE63="",AJ63=""),"",OR($AE63&lt;&gt;"",AJ63&lt;&gt;""),"-")</f>
        <v/>
      </c>
      <c r="DA63" s="121" t="str" cm="1">
        <f t="array" ref="DA63">_xlfn.IFS(AND($AF63&lt;&gt;"",AG63&lt;&gt;""),ABS($AF63-AG63),AND($AF63="",AG63=""),"",OR($AF63&lt;&gt;"",AG63&lt;&gt;""),"-")</f>
        <v/>
      </c>
      <c r="DB63" s="120" t="str" cm="1">
        <f t="array" ref="DB63">_xlfn.IFS(AND($AF63&lt;&gt;"",AH63&lt;&gt;""),ABS($AF63-AH63),AND($AF63="",AH63=""),"",OR($AF63&lt;&gt;"",AH63&lt;&gt;""),"-")</f>
        <v/>
      </c>
      <c r="DC63" s="120" t="str" cm="1">
        <f t="array" ref="DC63">_xlfn.IFS(AND($AF63&lt;&gt;"",AI63&lt;&gt;""),ABS($AF63-AI63),AND($AF63="",AI63=""),"",OR($AF63&lt;&gt;"",AI63&lt;&gt;""),"-")</f>
        <v/>
      </c>
      <c r="DD63" s="120" t="str" cm="1">
        <f t="array" ref="DD63">_xlfn.IFS(AND($AF63&lt;&gt;"",AJ63&lt;&gt;""),ABS($AF63-AJ63),AND($AF63="",AJ63=""),"",OR($AF63&lt;&gt;"",AJ63&lt;&gt;""),"-")</f>
        <v/>
      </c>
      <c r="DE63" s="121" t="str" cm="1">
        <f t="array" ref="DE63">_xlfn.IFS(AND($AG63&lt;&gt;"",AH63&lt;&gt;""),ABS($AG63-AH63),AND($AG63="",AH63=""),"",OR($AG63&lt;&gt;"",AH63&lt;&gt;""),"-")</f>
        <v/>
      </c>
      <c r="DF63" s="120" t="str" cm="1">
        <f t="array" ref="DF63">_xlfn.IFS(AND($AG63&lt;&gt;"",AI63&lt;&gt;""),ABS($AG63-AI63),AND($AG63="",AI63=""),"",OR($AG63&lt;&gt;"",AI63&lt;&gt;""),"-")</f>
        <v/>
      </c>
      <c r="DG63" s="120" t="str" cm="1">
        <f t="array" ref="DG63">_xlfn.IFS(AND($AG63&lt;&gt;"",AJ63&lt;&gt;""),ABS($AG63-AJ63),AND($AG63="",AJ63=""),"",OR($AG63&lt;&gt;"",AJ63&lt;&gt;""),"-")</f>
        <v/>
      </c>
      <c r="DH63" s="121" t="str" cm="1">
        <f t="array" ref="DH63">_xlfn.IFS(AND($AH63&lt;&gt;"",AI63&lt;&gt;""),ABS($AH63-AI63),AND($AH63="",AI63=""),"",OR($AH63&lt;&gt;"",AI63&lt;&gt;""),"-")</f>
        <v/>
      </c>
      <c r="DI63" s="120" t="str" cm="1">
        <f t="array" ref="DI63">_xlfn.IFS(AND($AH63&lt;&gt;"",AJ63&lt;&gt;""),ABS($AH63-AJ63),AND($AH63="",AJ63=""),"",OR($AH63&lt;&gt;"",AJ63&lt;&gt;""),"-")</f>
        <v/>
      </c>
      <c r="DJ63" s="121" t="str" cm="1">
        <f t="array" ref="DJ63">_xlfn.IFS(AND($AI63&lt;&gt;"",AJ63&lt;&gt;""),ABS($AI63-AJ63),AND($AI63="",AJ63=""),"",OR($AI63&lt;&gt;"",AJ63&lt;&gt;""),"-")</f>
        <v/>
      </c>
    </row>
    <row r="64" spans="1:114" x14ac:dyDescent="0.2">
      <c r="A64" s="120" t="e">
        <f t="shared" si="9"/>
        <v>#DIV/0!</v>
      </c>
      <c r="B64" s="186" t="e">
        <f t="shared" si="10"/>
        <v>#DIV/0!</v>
      </c>
      <c r="C64" s="186" t="e">
        <f t="shared" si="11"/>
        <v>#DIV/0!</v>
      </c>
      <c r="D64" s="186" t="e">
        <f t="shared" si="12"/>
        <v>#DIV/0!</v>
      </c>
      <c r="E64" s="263">
        <f t="shared" si="13"/>
        <v>0</v>
      </c>
      <c r="F64" s="186">
        <f t="shared" si="14"/>
        <v>0</v>
      </c>
      <c r="G64" s="186" t="e">
        <f t="shared" si="15"/>
        <v>#DIV/0!</v>
      </c>
      <c r="H64" s="262" t="str">
        <f t="shared" si="16"/>
        <v/>
      </c>
      <c r="I64" s="187" t="str">
        <f t="shared" si="17"/>
        <v/>
      </c>
      <c r="J64" s="260" t="s">
        <v>78</v>
      </c>
      <c r="K64" s="259" t="e">
        <f>VLOOKUP($J64,Merged_couplings!$B:$BU,MATCH(K$1,Merged_couplings!$B$1:$BU$1,0),FALSE)</f>
        <v>#N/A</v>
      </c>
      <c r="L64" s="258" t="e">
        <f>VLOOKUP($J64,Merged_couplings!$B:$BU,MATCH(L$1,Merged_couplings!$B$1:$BU$1,0),FALSE)</f>
        <v>#N/A</v>
      </c>
      <c r="M64" s="258" t="e">
        <f>VLOOKUP($J64,Merged_couplings!$B:$BU,MATCH(M$1,Merged_couplings!$B$1:$BU$1,0),FALSE)</f>
        <v>#N/A</v>
      </c>
      <c r="N64" s="258" t="e">
        <f>VLOOKUP($J64,Merged_couplings!$B:$BU,MATCH(N$1,Merged_couplings!$B$1:$BU$1,0),FALSE)</f>
        <v>#N/A</v>
      </c>
      <c r="O64" s="258" t="e">
        <f>VLOOKUP($J64,Merged_couplings!$B:$BU,MATCH(O$1,Merged_couplings!$B$1:$BU$1,0),FALSE)</f>
        <v>#N/A</v>
      </c>
      <c r="P64" s="258" t="e">
        <f>VLOOKUP($J64,Merged_couplings!$B:$BU,MATCH(P$1,Merged_couplings!$B$1:$BU$1,0),FALSE)</f>
        <v>#N/A</v>
      </c>
      <c r="Q64" s="258" t="e">
        <f>VLOOKUP($J64,Merged_couplings!$B:$BU,MATCH(Q$1,Merged_couplings!$B$1:$BU$1,0),FALSE)</f>
        <v>#N/A</v>
      </c>
      <c r="R64" s="258" t="e">
        <f>VLOOKUP($J64,Merged_couplings!$B:$BU,MATCH(R$1,Merged_couplings!$B$1:$BU$1,0),FALSE)</f>
        <v>#N/A</v>
      </c>
      <c r="S64" s="258" t="e">
        <f>VLOOKUP($J64,Merged_couplings!$B:$BU,MATCH(S$1,Merged_couplings!$B$1:$BU$1,0),FALSE)</f>
        <v>#N/A</v>
      </c>
      <c r="T64" s="258" t="e">
        <f>VLOOKUP($J64,Merged_couplings!$B:$BU,MATCH(T$1,Merged_couplings!$B$1:$BU$1,0),FALSE)</f>
        <v>#N/A</v>
      </c>
      <c r="U64" s="258" t="e">
        <f>VLOOKUP($J64,Merged_couplings!$B:$BU,MATCH(U$1,Merged_couplings!$B$1:$BU$1,0),FALSE)</f>
        <v>#N/A</v>
      </c>
      <c r="V64" s="258" t="e">
        <f>VLOOKUP($J64,Merged_couplings!$B:$BU,MATCH(V$1,Merged_couplings!$B$1:$BU$1,0),FALSE)</f>
        <v>#N/A</v>
      </c>
      <c r="W64" s="258" t="e">
        <f>VLOOKUP($J64,Merged_couplings!$B:$BU,MATCH(W$1,Merged_couplings!$B$1:$BU$1,0),FALSE)</f>
        <v>#N/A</v>
      </c>
      <c r="X64" s="121" t="str">
        <f>_xlfn.IFNA(VLOOKUP($J64,Merged_couplings!$B:$R,MATCH(X$1,Merged_couplings!$B$1:$R$1,0),FALSE),"")</f>
        <v/>
      </c>
      <c r="Y64" s="120" t="str">
        <f>_xlfn.IFNA(VLOOKUP($J64,Merged_couplings!$B:$R,MATCH(Y$1,Merged_couplings!$B$1:$R$1,0),FALSE),"")</f>
        <v/>
      </c>
      <c r="Z64" s="120" t="str">
        <f>_xlfn.IFNA(VLOOKUP($J64,Merged_couplings!$B:$R,MATCH(Z$1,Merged_couplings!$B$1:$R$1,0),FALSE),"")</f>
        <v/>
      </c>
      <c r="AA64" s="120" t="str">
        <f>_xlfn.IFNA(VLOOKUP($J64,Merged_couplings!$B:$R,MATCH(AA$1,Merged_couplings!$B$1:$R$1,0),FALSE),"")</f>
        <v/>
      </c>
      <c r="AB64" s="120" t="str">
        <f>_xlfn.IFNA(VLOOKUP($J64,Merged_couplings!$B:$R,MATCH(AB$1,Merged_couplings!$B$1:$R$1,0),FALSE),"")</f>
        <v/>
      </c>
      <c r="AC64" s="120" t="str">
        <f>_xlfn.IFNA(VLOOKUP($J64,Merged_couplings!$B:$R,MATCH(AC$1,Merged_couplings!$B$1:$R$1,0),FALSE),"")</f>
        <v/>
      </c>
      <c r="AD64" s="120" t="str">
        <f>_xlfn.IFNA(VLOOKUP($J64,Merged_couplings!$B:$R,MATCH(AD$1,Merged_couplings!$B$1:$R$1,0),FALSE),"")</f>
        <v/>
      </c>
      <c r="AE64" s="120" t="str">
        <f>_xlfn.IFNA(VLOOKUP($J64,Merged_couplings!$B:$R,MATCH(AE$1,Merged_couplings!$B$1:$R$1,0),FALSE),"")</f>
        <v/>
      </c>
      <c r="AF64" s="120" t="str">
        <f>_xlfn.IFNA(VLOOKUP($J64,Merged_couplings!$B:$R,MATCH(AF$1,Merged_couplings!$B$1:$R$1,0),FALSE),"")</f>
        <v/>
      </c>
      <c r="AG64" s="120" t="str">
        <f>_xlfn.IFNA(VLOOKUP($J64,Merged_couplings!$B:$R,MATCH(AG$1,Merged_couplings!$B$1:$R$1,0),FALSE),"")</f>
        <v/>
      </c>
      <c r="AH64" s="120" t="str">
        <f>_xlfn.IFNA(VLOOKUP($J64,Merged_couplings!$B:$R,MATCH(AH$1,Merged_couplings!$B$1:$R$1,0),FALSE),"")</f>
        <v/>
      </c>
      <c r="AI64" s="120" t="str">
        <f>_xlfn.IFNA(VLOOKUP($J64,Merged_couplings!$B:$R,MATCH(AI$1,Merged_couplings!$B$1:$R$1,0),FALSE),"")</f>
        <v/>
      </c>
      <c r="AJ64" s="120" t="str">
        <f>_xlfn.IFNA(VLOOKUP($J64,Merged_couplings!$B:$R,MATCH(AJ$1,Merged_couplings!$B$1:$R$1,0),FALSE),"")</f>
        <v/>
      </c>
      <c r="AK64" s="123" t="str" cm="1">
        <f t="array" ref="AK64">_xlfn.IFS(AND($X64&lt;&gt;"",Y64&lt;&gt;""),ABS($X64-Y64),AND($X64="",Y64=""),"",OR($X64&lt;&gt;"",Y64&lt;&gt;""),"-")</f>
        <v/>
      </c>
      <c r="AL64" s="122" t="str" cm="1">
        <f t="array" ref="AL64">_xlfn.IFS(AND($X64&lt;&gt;"",Z64&lt;&gt;""),ABS($X64-Z64),AND($X64="",Z64=""),"",OR($X64&lt;&gt;"",Z64&lt;&gt;""),"-")</f>
        <v/>
      </c>
      <c r="AM64" s="122" t="str" cm="1">
        <f t="array" ref="AM64">_xlfn.IFS(AND($X64&lt;&gt;"",AA64&lt;&gt;""),ABS($X64-AA64),AND($X64="",AA64=""),"",OR($X64&lt;&gt;"",AA64&lt;&gt;""),"-")</f>
        <v/>
      </c>
      <c r="AN64" s="122" t="str" cm="1">
        <f t="array" ref="AN64">_xlfn.IFS(AND($X64&lt;&gt;"",AB64&lt;&gt;""),ABS($X64-AB64),AND($X64="",AB64=""),"",OR($X64&lt;&gt;"",AB64&lt;&gt;""),"-")</f>
        <v/>
      </c>
      <c r="AO64" s="122" t="str" cm="1">
        <f t="array" ref="AO64">_xlfn.IFS(AND($X64&lt;&gt;"",AC64&lt;&gt;""),ABS($X64-AC64),AND($X64="",AC64=""),"",OR($X64&lt;&gt;"",AC64&lt;&gt;""),"-")</f>
        <v/>
      </c>
      <c r="AP64" s="122" t="str" cm="1">
        <f t="array" ref="AP64">_xlfn.IFS(AND($X64&lt;&gt;"",AD64&lt;&gt;""),ABS($X64-AD64),AND($X64="",AD64=""),"",OR($X64&lt;&gt;"",AD64&lt;&gt;""),"-")</f>
        <v/>
      </c>
      <c r="AQ64" s="122" t="str" cm="1">
        <f t="array" ref="AQ64">_xlfn.IFS(AND($X64&lt;&gt;"",AE64&lt;&gt;""),ABS($X64-AE64),AND($X64="",AE64=""),"",OR($X64&lt;&gt;"",AE64&lt;&gt;""),"-")</f>
        <v/>
      </c>
      <c r="AR64" s="122" t="str" cm="1">
        <f t="array" ref="AR64">_xlfn.IFS(AND($X64&lt;&gt;"",AF64&lt;&gt;""),ABS($X64-AF64),AND($X64="",AF64=""),"",OR($X64&lt;&gt;"",AF64&lt;&gt;""),"-")</f>
        <v/>
      </c>
      <c r="AS64" s="122" t="str" cm="1">
        <f t="array" ref="AS64">_xlfn.IFS(AND($X64&lt;&gt;"",AG64&lt;&gt;""),ABS($X64-AG64),AND($X64="",AG64=""),"",OR($X64&lt;&gt;"",AG64&lt;&gt;""),"-")</f>
        <v/>
      </c>
      <c r="AT64" s="122" t="str" cm="1">
        <f t="array" ref="AT64">_xlfn.IFS(AND($X64&lt;&gt;"",AH64&lt;&gt;""),ABS($X64-AH64),AND($X64="",AH64=""),"",OR($X64&lt;&gt;"",AH64&lt;&gt;""),"-")</f>
        <v/>
      </c>
      <c r="AU64" s="122" t="str" cm="1">
        <f t="array" ref="AU64">_xlfn.IFS(AND($X64&lt;&gt;"",AI64&lt;&gt;""),ABS($X64-AI64),AND($X64="",AI64=""),"",OR($X64&lt;&gt;"",AI64&lt;&gt;""),"-")</f>
        <v/>
      </c>
      <c r="AV64" s="122" t="str" cm="1">
        <f t="array" ref="AV64">_xlfn.IFS(AND($X64&lt;&gt;"",AJ64&lt;&gt;""),ABS($X64-AJ64),AND($X64="",AJ64=""),"",OR($X64&lt;&gt;"",AJ64&lt;&gt;""),"-")</f>
        <v/>
      </c>
      <c r="AW64" s="123" t="str" cm="1">
        <f t="array" ref="AW64">_xlfn.IFS(AND($Y64&lt;&gt;"",Z64&lt;&gt;""),ABS($Y64-Z64),AND($Y64="",Z64=""),"",OR($Y64&lt;&gt;"",Z64&lt;&gt;""),"-")</f>
        <v/>
      </c>
      <c r="AX64" s="122" t="str" cm="1">
        <f t="array" ref="AX64">_xlfn.IFS(AND($Y64&lt;&gt;"",AA64&lt;&gt;""),ABS($Y64-AA64),AND($Y64="",AA64=""),"",OR($Y64&lt;&gt;"",AA64&lt;&gt;""),"-")</f>
        <v/>
      </c>
      <c r="AY64" s="122" t="str" cm="1">
        <f t="array" ref="AY64">_xlfn.IFS(AND($Y64&lt;&gt;"",AB64&lt;&gt;""),ABS($Y64-AB64),AND($Y64="",AB64=""),"",OR($Y64&lt;&gt;"",AB64&lt;&gt;""),"-")</f>
        <v/>
      </c>
      <c r="AZ64" s="122" t="str" cm="1">
        <f t="array" ref="AZ64">_xlfn.IFS(AND($Y64&lt;&gt;"",AC64&lt;&gt;""),ABS($Y64-AC64),AND($Y64="",AC64=""),"",OR($Y64&lt;&gt;"",AC64&lt;&gt;""),"-")</f>
        <v/>
      </c>
      <c r="BA64" s="122" t="str" cm="1">
        <f t="array" ref="BA64">_xlfn.IFS(AND($Y64&lt;&gt;"",AD64&lt;&gt;""),ABS($Y64-AD64),AND($Y64="",AD64=""),"",OR($Y64&lt;&gt;"",AD64&lt;&gt;""),"-")</f>
        <v/>
      </c>
      <c r="BB64" s="122" t="str" cm="1">
        <f t="array" ref="BB64">_xlfn.IFS(AND($Y64&lt;&gt;"",AE64&lt;&gt;""),ABS($Y64-AE64),AND($Y64="",AE64=""),"",OR($Y64&lt;&gt;"",AE64&lt;&gt;""),"-")</f>
        <v/>
      </c>
      <c r="BC64" s="122" t="str" cm="1">
        <f t="array" ref="BC64">_xlfn.IFS(AND($Y64&lt;&gt;"",AF64&lt;&gt;""),ABS($Y64-AF64),AND($Y64="",AF64=""),"",OR($Y64&lt;&gt;"",AF64&lt;&gt;""),"-")</f>
        <v/>
      </c>
      <c r="BD64" s="122" t="str" cm="1">
        <f t="array" ref="BD64">_xlfn.IFS(AND($Y64&lt;&gt;"",AG64&lt;&gt;""),ABS($Y64-AG64),AND($Y64="",AG64=""),"",OR($Y64&lt;&gt;"",AG64&lt;&gt;""),"-")</f>
        <v/>
      </c>
      <c r="BE64" s="122" t="str" cm="1">
        <f t="array" ref="BE64">_xlfn.IFS(AND($Y64&lt;&gt;"",AH64&lt;&gt;""),ABS($Y64-AH64),AND($Y64="",AH64=""),"",OR($Y64&lt;&gt;"",AH64&lt;&gt;""),"-")</f>
        <v/>
      </c>
      <c r="BF64" s="122" t="str" cm="1">
        <f t="array" ref="BF64">_xlfn.IFS(AND($Y64&lt;&gt;"",AI64&lt;&gt;""),ABS($Y64-AI64),AND($Y64="",AI64=""),"",OR($Y64&lt;&gt;"",AI64&lt;&gt;""),"-")</f>
        <v/>
      </c>
      <c r="BG64" s="122" t="str" cm="1">
        <f t="array" ref="BG64">_xlfn.IFS(AND($Y64&lt;&gt;"",AJ64&lt;&gt;""),ABS($Y64-AJ64),AND($Y64="",AJ64=""),"",OR($Y64&lt;&gt;"",AJ64&lt;&gt;""),"-")</f>
        <v/>
      </c>
      <c r="BH64" s="121" t="str" cm="1">
        <f t="array" ref="BH64">_xlfn.IFS(AND($Z64&lt;&gt;"",AA64&lt;&gt;""),ABS($Z64-AA64),AND($Z64="",AA64=""),"",OR($Z64&lt;&gt;"",AA64&lt;&gt;""),"-")</f>
        <v/>
      </c>
      <c r="BI64" s="120" t="str" cm="1">
        <f t="array" ref="BI64">_xlfn.IFS(AND($Z64&lt;&gt;"",AB64&lt;&gt;""),ABS($Z64-AB64),AND($Z64="",AB64=""),"",OR($Z64&lt;&gt;"",AB64&lt;&gt;""),"-")</f>
        <v/>
      </c>
      <c r="BJ64" s="120" t="str" cm="1">
        <f t="array" ref="BJ64">_xlfn.IFS(AND($Z64&lt;&gt;"",AC64&lt;&gt;""),ABS($Z64-AC64),AND($Z64="",AC64=""),"",OR($Z64&lt;&gt;"",AC64&lt;&gt;""),"-")</f>
        <v/>
      </c>
      <c r="BK64" s="120" t="str" cm="1">
        <f t="array" ref="BK64">_xlfn.IFS(AND($Z64&lt;&gt;"",AD64&lt;&gt;""),ABS($Z64-AD64),AND($Z64="",AD64=""),"",OR($Z64&lt;&gt;"",AD64&lt;&gt;""),"-")</f>
        <v/>
      </c>
      <c r="BL64" s="120" t="str" cm="1">
        <f t="array" ref="BL64">_xlfn.IFS(AND($Z64&lt;&gt;"",AE64&lt;&gt;""),ABS($Z64-AE64),AND($Z64="",AE64=""),"",OR($Z64&lt;&gt;"",AE64&lt;&gt;""),"-")</f>
        <v/>
      </c>
      <c r="BM64" s="120" t="str" cm="1">
        <f t="array" ref="BM64">_xlfn.IFS(AND($Z64&lt;&gt;"",AF64&lt;&gt;""),ABS($Z64-AF64),AND($Z64="",AF64=""),"",OR($Z64&lt;&gt;"",AF64&lt;&gt;""),"-")</f>
        <v/>
      </c>
      <c r="BN64" s="120" t="str" cm="1">
        <f t="array" ref="BN64">_xlfn.IFS(AND($Z64&lt;&gt;"",AG64&lt;&gt;""),ABS($Z64-AG64),AND($Z64="",AG64=""),"",OR($Z64&lt;&gt;"",AG64&lt;&gt;""),"-")</f>
        <v/>
      </c>
      <c r="BO64" s="120" t="str" cm="1">
        <f t="array" ref="BO64">_xlfn.IFS(AND($Z64&lt;&gt;"",AH64&lt;&gt;""),ABS($Z64-AH64),AND($Z64="",AH64=""),"",OR($Z64&lt;&gt;"",AH64&lt;&gt;""),"-")</f>
        <v/>
      </c>
      <c r="BP64" s="120" t="str" cm="1">
        <f t="array" ref="BP64">_xlfn.IFS(AND($Z64&lt;&gt;"",AI64&lt;&gt;""),ABS($Z64-AI64),AND($Z64="",AI64=""),"",OR($Z64&lt;&gt;"",AI64&lt;&gt;""),"-")</f>
        <v/>
      </c>
      <c r="BQ64" s="120" t="str" cm="1">
        <f t="array" ref="BQ64">_xlfn.IFS(AND($Z64&lt;&gt;"",AJ64&lt;&gt;""),ABS($Z64-AJ64),AND($Z64="",AJ64=""),"",OR($Z64&lt;&gt;"",AJ64&lt;&gt;""),"-")</f>
        <v/>
      </c>
      <c r="BR64" s="121" t="str" cm="1">
        <f t="array" ref="BR64">_xlfn.IFS(AND($AA64&lt;&gt;"",AB64&lt;&gt;""),ABS($AA64-AB64),AND($AA64="",AB64=""),"",OR($AA64&lt;&gt;"",AB64&lt;&gt;""),"-")</f>
        <v/>
      </c>
      <c r="BS64" s="120" t="str" cm="1">
        <f t="array" ref="BS64">_xlfn.IFS(AND($AA64&lt;&gt;"",AC64&lt;&gt;""),ABS($AA64-AC64),AND($AA64="",AC64=""),"",OR($AA64&lt;&gt;"",AC64&lt;&gt;""),"-")</f>
        <v/>
      </c>
      <c r="BT64" s="120" t="str" cm="1">
        <f t="array" ref="BT64">_xlfn.IFS(AND($AA64&lt;&gt;"",AD64&lt;&gt;""),ABS($AA64-AD64),AND($AA64="",AD64=""),"",OR($AA64&lt;&gt;"",AD64&lt;&gt;""),"-")</f>
        <v/>
      </c>
      <c r="BU64" s="120" t="str" cm="1">
        <f t="array" ref="BU64">_xlfn.IFS(AND($AA64&lt;&gt;"",AE64&lt;&gt;""),ABS($AA64-AE64),AND($AA64="",AE64=""),"",OR($AA64&lt;&gt;"",AE64&lt;&gt;""),"-")</f>
        <v/>
      </c>
      <c r="BV64" s="120" t="str" cm="1">
        <f t="array" ref="BV64">_xlfn.IFS(AND($AA64&lt;&gt;"",AF64&lt;&gt;""),ABS($AA64-AF64),AND($AA64="",AF64=""),"",OR($AA64&lt;&gt;"",AF64&lt;&gt;""),"-")</f>
        <v/>
      </c>
      <c r="BW64" s="120" t="str" cm="1">
        <f t="array" ref="BW64">_xlfn.IFS(AND($AA64&lt;&gt;"",AG64&lt;&gt;""),ABS($AA64-AG64),AND($AA64="",AG64=""),"",OR($AA64&lt;&gt;"",AG64&lt;&gt;""),"-")</f>
        <v/>
      </c>
      <c r="BX64" s="120" t="str" cm="1">
        <f t="array" ref="BX64">_xlfn.IFS(AND($AA64&lt;&gt;"",AH64&lt;&gt;""),ABS($AA64-AH64),AND($AA64="",AH64=""),"",OR($AA64&lt;&gt;"",AH64&lt;&gt;""),"-")</f>
        <v/>
      </c>
      <c r="BY64" s="120" t="str" cm="1">
        <f t="array" ref="BY64">_xlfn.IFS(AND($AA64&lt;&gt;"",AI64&lt;&gt;""),ABS($AA64-AI64),AND($AA64="",AI64=""),"",OR($AA64&lt;&gt;"",AI64&lt;&gt;""),"-")</f>
        <v/>
      </c>
      <c r="BZ64" s="120" t="str" cm="1">
        <f t="array" ref="BZ64">_xlfn.IFS(AND($AA64&lt;&gt;"",AJ64&lt;&gt;""),ABS($AA64-AJ64),AND($AA64="",AJ64=""),"",OR($AA64&lt;&gt;"",AJ64&lt;&gt;""),"-")</f>
        <v/>
      </c>
      <c r="CA64" s="121" t="str" cm="1">
        <f t="array" ref="CA64">_xlfn.IFS(AND($AB64&lt;&gt;"",AC64&lt;&gt;""),ABS($AB64-AC64),AND($AB64="",AC64=""),"",OR($AB64&lt;&gt;"",AC64&lt;&gt;""),"-")</f>
        <v/>
      </c>
      <c r="CB64" s="120" t="str" cm="1">
        <f t="array" ref="CB64">_xlfn.IFS(AND($AB64&lt;&gt;"",AD64&lt;&gt;""),ABS($AB64-AD64),AND($AB64="",AD64=""),"",OR($AB64&lt;&gt;"",AD64&lt;&gt;""),"-")</f>
        <v/>
      </c>
      <c r="CC64" s="120" t="str" cm="1">
        <f t="array" ref="CC64">_xlfn.IFS(AND($AB64&lt;&gt;"",AE64&lt;&gt;""),ABS($AB64-AE64),AND($AB64="",AE64=""),"",OR($AB64&lt;&gt;"",AE64&lt;&gt;""),"-")</f>
        <v/>
      </c>
      <c r="CD64" s="120" t="str" cm="1">
        <f t="array" ref="CD64">_xlfn.IFS(AND($AB64&lt;&gt;"",AF64&lt;&gt;""),ABS($AB64-AF64),AND($AB64="",AF64=""),"",OR($AB64&lt;&gt;"",AF64&lt;&gt;""),"-")</f>
        <v/>
      </c>
      <c r="CE64" s="120" t="str" cm="1">
        <f t="array" ref="CE64">_xlfn.IFS(AND($AB64&lt;&gt;"",AG64&lt;&gt;""),ABS($AB64-AG64),AND($AB64="",AG64=""),"",OR($AB64&lt;&gt;"",AG64&lt;&gt;""),"-")</f>
        <v/>
      </c>
      <c r="CF64" s="120" t="str" cm="1">
        <f t="array" ref="CF64">_xlfn.IFS(AND($AB64&lt;&gt;"",AH64&lt;&gt;""),ABS($AB64-AH64),AND($AB64="",AH64=""),"",OR($AB64&lt;&gt;"",AH64&lt;&gt;""),"-")</f>
        <v/>
      </c>
      <c r="CG64" s="120" t="str" cm="1">
        <f t="array" ref="CG64">_xlfn.IFS(AND($AB64&lt;&gt;"",AI64&lt;&gt;""),ABS($AB64-AI64),AND($AB64="",AI64=""),"",OR($AB64&lt;&gt;"",AI64&lt;&gt;""),"-")</f>
        <v/>
      </c>
      <c r="CH64" s="120" t="str" cm="1">
        <f t="array" ref="CH64">_xlfn.IFS(AND($AB64&lt;&gt;"",AJ64&lt;&gt;""),ABS($AB64-AJ64),AND($AB64="",AJ64=""),"",OR($AB64&lt;&gt;"",AJ64&lt;&gt;""),"-")</f>
        <v/>
      </c>
      <c r="CI64" s="121" t="str" cm="1">
        <f t="array" ref="CI64">_xlfn.IFS(AND($AC64&lt;&gt;"",AD64&lt;&gt;""),ABS($AC64-AD64),AND($AC64="",AD64=""),"",OR($AC64&lt;&gt;"",AD64&lt;&gt;""),"-")</f>
        <v/>
      </c>
      <c r="CJ64" s="120" t="str" cm="1">
        <f t="array" ref="CJ64">_xlfn.IFS(AND($AC64&lt;&gt;"",AE64&lt;&gt;""),ABS($AC64-AE64),AND($AC64="",AE64=""),"",OR($AC64&lt;&gt;"",AE64&lt;&gt;""),"-")</f>
        <v/>
      </c>
      <c r="CK64" s="120" t="str" cm="1">
        <f t="array" ref="CK64">_xlfn.IFS(AND($AC64&lt;&gt;"",AF64&lt;&gt;""),ABS($AC64-AF64),AND($AC64="",AF64=""),"",OR($AC64&lt;&gt;"",AF64&lt;&gt;""),"-")</f>
        <v/>
      </c>
      <c r="CL64" s="120" t="str" cm="1">
        <f t="array" ref="CL64">_xlfn.IFS(AND($AC64&lt;&gt;"",AG64&lt;&gt;""),ABS($AC64-AG64),AND($AC64="",AG64=""),"",OR($AC64&lt;&gt;"",AG64&lt;&gt;""),"-")</f>
        <v/>
      </c>
      <c r="CM64" s="120" t="str" cm="1">
        <f t="array" ref="CM64">_xlfn.IFS(AND($AC64&lt;&gt;"",AH64&lt;&gt;""),ABS($AC64-AH64),AND($AC64="",AH64=""),"",OR($AC64&lt;&gt;"",AH64&lt;&gt;""),"-")</f>
        <v/>
      </c>
      <c r="CN64" s="120" t="str" cm="1">
        <f t="array" ref="CN64">_xlfn.IFS(AND($AC64&lt;&gt;"",AI64&lt;&gt;""),ABS($AC64-AI64),AND($AC64="",AI64=""),"",OR($AC64&lt;&gt;"",AI64&lt;&gt;""),"-")</f>
        <v/>
      </c>
      <c r="CO64" s="120" t="str" cm="1">
        <f t="array" ref="CO64">_xlfn.IFS(AND($AC64&lt;&gt;"",AJ64&lt;&gt;""),ABS($AC64-AJ64),AND($AC64="",AJ64=""),"",OR($AC64&lt;&gt;"",AJ64&lt;&gt;""),"-")</f>
        <v/>
      </c>
      <c r="CP64" s="121" t="str" cm="1">
        <f t="array" ref="CP64">_xlfn.IFS(AND($AD64&lt;&gt;"",AE64&lt;&gt;""),ABS($AD64-AE64),AND($AD64="",AE64=""),"",OR($AD64&lt;&gt;"",AE64&lt;&gt;""),"-")</f>
        <v/>
      </c>
      <c r="CQ64" s="120" t="str" cm="1">
        <f t="array" ref="CQ64">_xlfn.IFS(AND($AD64&lt;&gt;"",AF64&lt;&gt;""),ABS($AD64-AF64),AND($AD64="",AF64=""),"",OR($AD64&lt;&gt;"",AF64&lt;&gt;""),"-")</f>
        <v/>
      </c>
      <c r="CR64" s="120" t="str" cm="1">
        <f t="array" ref="CR64">_xlfn.IFS(AND($AD64&lt;&gt;"",AG64&lt;&gt;""),ABS($AD64-AG64),AND($AD64="",AG64=""),"",OR($AD64&lt;&gt;"",AG64&lt;&gt;""),"-")</f>
        <v/>
      </c>
      <c r="CS64" s="120" t="str" cm="1">
        <f t="array" ref="CS64">_xlfn.IFS(AND($AD64&lt;&gt;"",AH64&lt;&gt;""),ABS($AD64-AH64),AND($AD64="",AH64=""),"",OR($AD64&lt;&gt;"",AH64&lt;&gt;""),"-")</f>
        <v/>
      </c>
      <c r="CT64" s="120" t="str" cm="1">
        <f t="array" ref="CT64">_xlfn.IFS(AND($AD64&lt;&gt;"",AI64&lt;&gt;""),ABS($AD64-AI64),AND($AD64="",AI64=""),"",OR($AD64&lt;&gt;"",AI64&lt;&gt;""),"-")</f>
        <v/>
      </c>
      <c r="CU64" s="120" t="str" cm="1">
        <f t="array" ref="CU64">_xlfn.IFS(AND($AD64&lt;&gt;"",AJ64&lt;&gt;""),ABS($AD64-AJ64),AND($AD64="",AJ64=""),"",OR($AD64&lt;&gt;"",AJ64&lt;&gt;""),"-")</f>
        <v/>
      </c>
      <c r="CV64" s="121" t="str" cm="1">
        <f t="array" ref="CV64">_xlfn.IFS(AND($AE64&lt;&gt;"",AF64&lt;&gt;""),ABS($AE64-AF64),AND($AE64="",AF64=""),"",OR($AE64&lt;&gt;"",AF64&lt;&gt;""),"-")</f>
        <v/>
      </c>
      <c r="CW64" s="120" t="str" cm="1">
        <f t="array" ref="CW64">_xlfn.IFS(AND($AE64&lt;&gt;"",AG64&lt;&gt;""),ABS($AE64-AG64),AND($AE64="",AG64=""),"",OR($AE64&lt;&gt;"",AG64&lt;&gt;""),"-")</f>
        <v/>
      </c>
      <c r="CX64" s="120" t="str" cm="1">
        <f t="array" ref="CX64">_xlfn.IFS(AND($AE64&lt;&gt;"",AH64&lt;&gt;""),ABS($AE64-AH64),AND($AE64="",AH64=""),"",OR($AE64&lt;&gt;"",AH64&lt;&gt;""),"-")</f>
        <v/>
      </c>
      <c r="CY64" s="120" t="str" cm="1">
        <f t="array" ref="CY64">_xlfn.IFS(AND($AE64&lt;&gt;"",AI64&lt;&gt;""),ABS($AE64-AI64),AND($AE64="",AI64=""),"",OR($AE64&lt;&gt;"",AI64&lt;&gt;""),"-")</f>
        <v/>
      </c>
      <c r="CZ64" s="120" t="str" cm="1">
        <f t="array" ref="CZ64">_xlfn.IFS(AND($AE64&lt;&gt;"",AJ64&lt;&gt;""),ABS($AE64-AJ64),AND($AE64="",AJ64=""),"",OR($AE64&lt;&gt;"",AJ64&lt;&gt;""),"-")</f>
        <v/>
      </c>
      <c r="DA64" s="121" t="str" cm="1">
        <f t="array" ref="DA64">_xlfn.IFS(AND($AF64&lt;&gt;"",AG64&lt;&gt;""),ABS($AF64-AG64),AND($AF64="",AG64=""),"",OR($AF64&lt;&gt;"",AG64&lt;&gt;""),"-")</f>
        <v/>
      </c>
      <c r="DB64" s="120" t="str" cm="1">
        <f t="array" ref="DB64">_xlfn.IFS(AND($AF64&lt;&gt;"",AH64&lt;&gt;""),ABS($AF64-AH64),AND($AF64="",AH64=""),"",OR($AF64&lt;&gt;"",AH64&lt;&gt;""),"-")</f>
        <v/>
      </c>
      <c r="DC64" s="120" t="str" cm="1">
        <f t="array" ref="DC64">_xlfn.IFS(AND($AF64&lt;&gt;"",AI64&lt;&gt;""),ABS($AF64-AI64),AND($AF64="",AI64=""),"",OR($AF64&lt;&gt;"",AI64&lt;&gt;""),"-")</f>
        <v/>
      </c>
      <c r="DD64" s="120" t="str" cm="1">
        <f t="array" ref="DD64">_xlfn.IFS(AND($AF64&lt;&gt;"",AJ64&lt;&gt;""),ABS($AF64-AJ64),AND($AF64="",AJ64=""),"",OR($AF64&lt;&gt;"",AJ64&lt;&gt;""),"-")</f>
        <v/>
      </c>
      <c r="DE64" s="121" t="str" cm="1">
        <f t="array" ref="DE64">_xlfn.IFS(AND($AG64&lt;&gt;"",AH64&lt;&gt;""),ABS($AG64-AH64),AND($AG64="",AH64=""),"",OR($AG64&lt;&gt;"",AH64&lt;&gt;""),"-")</f>
        <v/>
      </c>
      <c r="DF64" s="120" t="str" cm="1">
        <f t="array" ref="DF64">_xlfn.IFS(AND($AG64&lt;&gt;"",AI64&lt;&gt;""),ABS($AG64-AI64),AND($AG64="",AI64=""),"",OR($AG64&lt;&gt;"",AI64&lt;&gt;""),"-")</f>
        <v/>
      </c>
      <c r="DG64" s="120" t="str" cm="1">
        <f t="array" ref="DG64">_xlfn.IFS(AND($AG64&lt;&gt;"",AJ64&lt;&gt;""),ABS($AG64-AJ64),AND($AG64="",AJ64=""),"",OR($AG64&lt;&gt;"",AJ64&lt;&gt;""),"-")</f>
        <v/>
      </c>
      <c r="DH64" s="121" t="str" cm="1">
        <f t="array" ref="DH64">_xlfn.IFS(AND($AH64&lt;&gt;"",AI64&lt;&gt;""),ABS($AH64-AI64),AND($AH64="",AI64=""),"",OR($AH64&lt;&gt;"",AI64&lt;&gt;""),"-")</f>
        <v/>
      </c>
      <c r="DI64" s="120" t="str" cm="1">
        <f t="array" ref="DI64">_xlfn.IFS(AND($AH64&lt;&gt;"",AJ64&lt;&gt;""),ABS($AH64-AJ64),AND($AH64="",AJ64=""),"",OR($AH64&lt;&gt;"",AJ64&lt;&gt;""),"-")</f>
        <v/>
      </c>
      <c r="DJ64" s="121" t="str" cm="1">
        <f t="array" ref="DJ64">_xlfn.IFS(AND($AI64&lt;&gt;"",AJ64&lt;&gt;""),ABS($AI64-AJ64),AND($AI64="",AJ64=""),"",OR($AI64&lt;&gt;"",AJ64&lt;&gt;""),"-")</f>
        <v/>
      </c>
    </row>
    <row r="65" spans="1:114" x14ac:dyDescent="0.2">
      <c r="A65" s="120" t="e">
        <f t="shared" si="9"/>
        <v>#DIV/0!</v>
      </c>
      <c r="B65" s="186" t="e">
        <f t="shared" si="10"/>
        <v>#DIV/0!</v>
      </c>
      <c r="C65" s="186" t="e">
        <f t="shared" si="11"/>
        <v>#DIV/0!</v>
      </c>
      <c r="D65" s="186" t="e">
        <f t="shared" si="12"/>
        <v>#DIV/0!</v>
      </c>
      <c r="E65" s="263">
        <f t="shared" si="13"/>
        <v>0</v>
      </c>
      <c r="F65" s="186">
        <f t="shared" si="14"/>
        <v>0</v>
      </c>
      <c r="G65" s="186" t="e">
        <f t="shared" si="15"/>
        <v>#DIV/0!</v>
      </c>
      <c r="H65" s="262" t="str">
        <f t="shared" si="16"/>
        <v/>
      </c>
      <c r="I65" s="187" t="str">
        <f t="shared" si="17"/>
        <v/>
      </c>
      <c r="J65" s="260" t="s">
        <v>80</v>
      </c>
      <c r="K65" s="259" t="e">
        <f>VLOOKUP($J65,Merged_couplings!$B:$BU,MATCH(K$1,Merged_couplings!$B$1:$BU$1,0),FALSE)</f>
        <v>#N/A</v>
      </c>
      <c r="L65" s="258" t="e">
        <f>VLOOKUP($J65,Merged_couplings!$B:$BU,MATCH(L$1,Merged_couplings!$B$1:$BU$1,0),FALSE)</f>
        <v>#N/A</v>
      </c>
      <c r="M65" s="258" t="e">
        <f>VLOOKUP($J65,Merged_couplings!$B:$BU,MATCH(M$1,Merged_couplings!$B$1:$BU$1,0),FALSE)</f>
        <v>#N/A</v>
      </c>
      <c r="N65" s="258" t="e">
        <f>VLOOKUP($J65,Merged_couplings!$B:$BU,MATCH(N$1,Merged_couplings!$B$1:$BU$1,0),FALSE)</f>
        <v>#N/A</v>
      </c>
      <c r="O65" s="258" t="e">
        <f>VLOOKUP($J65,Merged_couplings!$B:$BU,MATCH(O$1,Merged_couplings!$B$1:$BU$1,0),FALSE)</f>
        <v>#N/A</v>
      </c>
      <c r="P65" s="258" t="e">
        <f>VLOOKUP($J65,Merged_couplings!$B:$BU,MATCH(P$1,Merged_couplings!$B$1:$BU$1,0),FALSE)</f>
        <v>#N/A</v>
      </c>
      <c r="Q65" s="258" t="e">
        <f>VLOOKUP($J65,Merged_couplings!$B:$BU,MATCH(Q$1,Merged_couplings!$B$1:$BU$1,0),FALSE)</f>
        <v>#N/A</v>
      </c>
      <c r="R65" s="258" t="e">
        <f>VLOOKUP($J65,Merged_couplings!$B:$BU,MATCH(R$1,Merged_couplings!$B$1:$BU$1,0),FALSE)</f>
        <v>#N/A</v>
      </c>
      <c r="S65" s="258" t="e">
        <f>VLOOKUP($J65,Merged_couplings!$B:$BU,MATCH(S$1,Merged_couplings!$B$1:$BU$1,0),FALSE)</f>
        <v>#N/A</v>
      </c>
      <c r="T65" s="258" t="e">
        <f>VLOOKUP($J65,Merged_couplings!$B:$BU,MATCH(T$1,Merged_couplings!$B$1:$BU$1,0),FALSE)</f>
        <v>#N/A</v>
      </c>
      <c r="U65" s="258" t="e">
        <f>VLOOKUP($J65,Merged_couplings!$B:$BU,MATCH(U$1,Merged_couplings!$B$1:$BU$1,0),FALSE)</f>
        <v>#N/A</v>
      </c>
      <c r="V65" s="258" t="e">
        <f>VLOOKUP($J65,Merged_couplings!$B:$BU,MATCH(V$1,Merged_couplings!$B$1:$BU$1,0),FALSE)</f>
        <v>#N/A</v>
      </c>
      <c r="W65" s="258" t="e">
        <f>VLOOKUP($J65,Merged_couplings!$B:$BU,MATCH(W$1,Merged_couplings!$B$1:$BU$1,0),FALSE)</f>
        <v>#N/A</v>
      </c>
      <c r="X65" s="121" t="str">
        <f>_xlfn.IFNA(VLOOKUP($J65,Merged_couplings!$B:$R,MATCH(X$1,Merged_couplings!$B$1:$R$1,0),FALSE),"")</f>
        <v/>
      </c>
      <c r="Y65" s="120" t="str">
        <f>_xlfn.IFNA(VLOOKUP($J65,Merged_couplings!$B:$R,MATCH(Y$1,Merged_couplings!$B$1:$R$1,0),FALSE),"")</f>
        <v/>
      </c>
      <c r="Z65" s="120" t="str">
        <f>_xlfn.IFNA(VLOOKUP($J65,Merged_couplings!$B:$R,MATCH(Z$1,Merged_couplings!$B$1:$R$1,0),FALSE),"")</f>
        <v/>
      </c>
      <c r="AA65" s="120" t="str">
        <f>_xlfn.IFNA(VLOOKUP($J65,Merged_couplings!$B:$R,MATCH(AA$1,Merged_couplings!$B$1:$R$1,0),FALSE),"")</f>
        <v/>
      </c>
      <c r="AB65" s="120" t="str">
        <f>_xlfn.IFNA(VLOOKUP($J65,Merged_couplings!$B:$R,MATCH(AB$1,Merged_couplings!$B$1:$R$1,0),FALSE),"")</f>
        <v/>
      </c>
      <c r="AC65" s="120" t="str">
        <f>_xlfn.IFNA(VLOOKUP($J65,Merged_couplings!$B:$R,MATCH(AC$1,Merged_couplings!$B$1:$R$1,0),FALSE),"")</f>
        <v/>
      </c>
      <c r="AD65" s="120" t="str">
        <f>_xlfn.IFNA(VLOOKUP($J65,Merged_couplings!$B:$R,MATCH(AD$1,Merged_couplings!$B$1:$R$1,0),FALSE),"")</f>
        <v/>
      </c>
      <c r="AE65" s="120" t="str">
        <f>_xlfn.IFNA(VLOOKUP($J65,Merged_couplings!$B:$R,MATCH(AE$1,Merged_couplings!$B$1:$R$1,0),FALSE),"")</f>
        <v/>
      </c>
      <c r="AF65" s="120" t="str">
        <f>_xlfn.IFNA(VLOOKUP($J65,Merged_couplings!$B:$R,MATCH(AF$1,Merged_couplings!$B$1:$R$1,0),FALSE),"")</f>
        <v/>
      </c>
      <c r="AG65" s="120" t="str">
        <f>_xlfn.IFNA(VLOOKUP($J65,Merged_couplings!$B:$R,MATCH(AG$1,Merged_couplings!$B$1:$R$1,0),FALSE),"")</f>
        <v/>
      </c>
      <c r="AH65" s="120" t="str">
        <f>_xlfn.IFNA(VLOOKUP($J65,Merged_couplings!$B:$R,MATCH(AH$1,Merged_couplings!$B$1:$R$1,0),FALSE),"")</f>
        <v/>
      </c>
      <c r="AI65" s="120" t="str">
        <f>_xlfn.IFNA(VLOOKUP($J65,Merged_couplings!$B:$R,MATCH(AI$1,Merged_couplings!$B$1:$R$1,0),FALSE),"")</f>
        <v/>
      </c>
      <c r="AJ65" s="120" t="str">
        <f>_xlfn.IFNA(VLOOKUP($J65,Merged_couplings!$B:$R,MATCH(AJ$1,Merged_couplings!$B$1:$R$1,0),FALSE),"")</f>
        <v/>
      </c>
      <c r="AK65" s="123" t="str" cm="1">
        <f t="array" ref="AK65">_xlfn.IFS(AND($X65&lt;&gt;"",Y65&lt;&gt;""),ABS($X65-Y65),AND($X65="",Y65=""),"",OR($X65&lt;&gt;"",Y65&lt;&gt;""),"-")</f>
        <v/>
      </c>
      <c r="AL65" s="122" t="str" cm="1">
        <f t="array" ref="AL65">_xlfn.IFS(AND($X65&lt;&gt;"",Z65&lt;&gt;""),ABS($X65-Z65),AND($X65="",Z65=""),"",OR($X65&lt;&gt;"",Z65&lt;&gt;""),"-")</f>
        <v/>
      </c>
      <c r="AM65" s="122" t="str" cm="1">
        <f t="array" ref="AM65">_xlfn.IFS(AND($X65&lt;&gt;"",AA65&lt;&gt;""),ABS($X65-AA65),AND($X65="",AA65=""),"",OR($X65&lt;&gt;"",AA65&lt;&gt;""),"-")</f>
        <v/>
      </c>
      <c r="AN65" s="122" t="str" cm="1">
        <f t="array" ref="AN65">_xlfn.IFS(AND($X65&lt;&gt;"",AB65&lt;&gt;""),ABS($X65-AB65),AND($X65="",AB65=""),"",OR($X65&lt;&gt;"",AB65&lt;&gt;""),"-")</f>
        <v/>
      </c>
      <c r="AO65" s="122" t="str" cm="1">
        <f t="array" ref="AO65">_xlfn.IFS(AND($X65&lt;&gt;"",AC65&lt;&gt;""),ABS($X65-AC65),AND($X65="",AC65=""),"",OR($X65&lt;&gt;"",AC65&lt;&gt;""),"-")</f>
        <v/>
      </c>
      <c r="AP65" s="122" t="str" cm="1">
        <f t="array" ref="AP65">_xlfn.IFS(AND($X65&lt;&gt;"",AD65&lt;&gt;""),ABS($X65-AD65),AND($X65="",AD65=""),"",OR($X65&lt;&gt;"",AD65&lt;&gt;""),"-")</f>
        <v/>
      </c>
      <c r="AQ65" s="122" t="str" cm="1">
        <f t="array" ref="AQ65">_xlfn.IFS(AND($X65&lt;&gt;"",AE65&lt;&gt;""),ABS($X65-AE65),AND($X65="",AE65=""),"",OR($X65&lt;&gt;"",AE65&lt;&gt;""),"-")</f>
        <v/>
      </c>
      <c r="AR65" s="122" t="str" cm="1">
        <f t="array" ref="AR65">_xlfn.IFS(AND($X65&lt;&gt;"",AF65&lt;&gt;""),ABS($X65-AF65),AND($X65="",AF65=""),"",OR($X65&lt;&gt;"",AF65&lt;&gt;""),"-")</f>
        <v/>
      </c>
      <c r="AS65" s="122" t="str" cm="1">
        <f t="array" ref="AS65">_xlfn.IFS(AND($X65&lt;&gt;"",AG65&lt;&gt;""),ABS($X65-AG65),AND($X65="",AG65=""),"",OR($X65&lt;&gt;"",AG65&lt;&gt;""),"-")</f>
        <v/>
      </c>
      <c r="AT65" s="122" t="str" cm="1">
        <f t="array" ref="AT65">_xlfn.IFS(AND($X65&lt;&gt;"",AH65&lt;&gt;""),ABS($X65-AH65),AND($X65="",AH65=""),"",OR($X65&lt;&gt;"",AH65&lt;&gt;""),"-")</f>
        <v/>
      </c>
      <c r="AU65" s="122" t="str" cm="1">
        <f t="array" ref="AU65">_xlfn.IFS(AND($X65&lt;&gt;"",AI65&lt;&gt;""),ABS($X65-AI65),AND($X65="",AI65=""),"",OR($X65&lt;&gt;"",AI65&lt;&gt;""),"-")</f>
        <v/>
      </c>
      <c r="AV65" s="122" t="str" cm="1">
        <f t="array" ref="AV65">_xlfn.IFS(AND($X65&lt;&gt;"",AJ65&lt;&gt;""),ABS($X65-AJ65),AND($X65="",AJ65=""),"",OR($X65&lt;&gt;"",AJ65&lt;&gt;""),"-")</f>
        <v/>
      </c>
      <c r="AW65" s="123" t="str" cm="1">
        <f t="array" ref="AW65">_xlfn.IFS(AND($Y65&lt;&gt;"",Z65&lt;&gt;""),ABS($Y65-Z65),AND($Y65="",Z65=""),"",OR($Y65&lt;&gt;"",Z65&lt;&gt;""),"-")</f>
        <v/>
      </c>
      <c r="AX65" s="122" t="str" cm="1">
        <f t="array" ref="AX65">_xlfn.IFS(AND($Y65&lt;&gt;"",AA65&lt;&gt;""),ABS($Y65-AA65),AND($Y65="",AA65=""),"",OR($Y65&lt;&gt;"",AA65&lt;&gt;""),"-")</f>
        <v/>
      </c>
      <c r="AY65" s="122" t="str" cm="1">
        <f t="array" ref="AY65">_xlfn.IFS(AND($Y65&lt;&gt;"",AB65&lt;&gt;""),ABS($Y65-AB65),AND($Y65="",AB65=""),"",OR($Y65&lt;&gt;"",AB65&lt;&gt;""),"-")</f>
        <v/>
      </c>
      <c r="AZ65" s="122" t="str" cm="1">
        <f t="array" ref="AZ65">_xlfn.IFS(AND($Y65&lt;&gt;"",AC65&lt;&gt;""),ABS($Y65-AC65),AND($Y65="",AC65=""),"",OR($Y65&lt;&gt;"",AC65&lt;&gt;""),"-")</f>
        <v/>
      </c>
      <c r="BA65" s="122" t="str" cm="1">
        <f t="array" ref="BA65">_xlfn.IFS(AND($Y65&lt;&gt;"",AD65&lt;&gt;""),ABS($Y65-AD65),AND($Y65="",AD65=""),"",OR($Y65&lt;&gt;"",AD65&lt;&gt;""),"-")</f>
        <v/>
      </c>
      <c r="BB65" s="122" t="str" cm="1">
        <f t="array" ref="BB65">_xlfn.IFS(AND($Y65&lt;&gt;"",AE65&lt;&gt;""),ABS($Y65-AE65),AND($Y65="",AE65=""),"",OR($Y65&lt;&gt;"",AE65&lt;&gt;""),"-")</f>
        <v/>
      </c>
      <c r="BC65" s="122" t="str" cm="1">
        <f t="array" ref="BC65">_xlfn.IFS(AND($Y65&lt;&gt;"",AF65&lt;&gt;""),ABS($Y65-AF65),AND($Y65="",AF65=""),"",OR($Y65&lt;&gt;"",AF65&lt;&gt;""),"-")</f>
        <v/>
      </c>
      <c r="BD65" s="122" t="str" cm="1">
        <f t="array" ref="BD65">_xlfn.IFS(AND($Y65&lt;&gt;"",AG65&lt;&gt;""),ABS($Y65-AG65),AND($Y65="",AG65=""),"",OR($Y65&lt;&gt;"",AG65&lt;&gt;""),"-")</f>
        <v/>
      </c>
      <c r="BE65" s="122" t="str" cm="1">
        <f t="array" ref="BE65">_xlfn.IFS(AND($Y65&lt;&gt;"",AH65&lt;&gt;""),ABS($Y65-AH65),AND($Y65="",AH65=""),"",OR($Y65&lt;&gt;"",AH65&lt;&gt;""),"-")</f>
        <v/>
      </c>
      <c r="BF65" s="122" t="str" cm="1">
        <f t="array" ref="BF65">_xlfn.IFS(AND($Y65&lt;&gt;"",AI65&lt;&gt;""),ABS($Y65-AI65),AND($Y65="",AI65=""),"",OR($Y65&lt;&gt;"",AI65&lt;&gt;""),"-")</f>
        <v/>
      </c>
      <c r="BG65" s="122" t="str" cm="1">
        <f t="array" ref="BG65">_xlfn.IFS(AND($Y65&lt;&gt;"",AJ65&lt;&gt;""),ABS($Y65-AJ65),AND($Y65="",AJ65=""),"",OR($Y65&lt;&gt;"",AJ65&lt;&gt;""),"-")</f>
        <v/>
      </c>
      <c r="BH65" s="121" t="str" cm="1">
        <f t="array" ref="BH65">_xlfn.IFS(AND($Z65&lt;&gt;"",AA65&lt;&gt;""),ABS($Z65-AA65),AND($Z65="",AA65=""),"",OR($Z65&lt;&gt;"",AA65&lt;&gt;""),"-")</f>
        <v/>
      </c>
      <c r="BI65" s="120" t="str" cm="1">
        <f t="array" ref="BI65">_xlfn.IFS(AND($Z65&lt;&gt;"",AB65&lt;&gt;""),ABS($Z65-AB65),AND($Z65="",AB65=""),"",OR($Z65&lt;&gt;"",AB65&lt;&gt;""),"-")</f>
        <v/>
      </c>
      <c r="BJ65" s="120" t="str" cm="1">
        <f t="array" ref="BJ65">_xlfn.IFS(AND($Z65&lt;&gt;"",AC65&lt;&gt;""),ABS($Z65-AC65),AND($Z65="",AC65=""),"",OR($Z65&lt;&gt;"",AC65&lt;&gt;""),"-")</f>
        <v/>
      </c>
      <c r="BK65" s="120" t="str" cm="1">
        <f t="array" ref="BK65">_xlfn.IFS(AND($Z65&lt;&gt;"",AD65&lt;&gt;""),ABS($Z65-AD65),AND($Z65="",AD65=""),"",OR($Z65&lt;&gt;"",AD65&lt;&gt;""),"-")</f>
        <v/>
      </c>
      <c r="BL65" s="120" t="str" cm="1">
        <f t="array" ref="BL65">_xlfn.IFS(AND($Z65&lt;&gt;"",AE65&lt;&gt;""),ABS($Z65-AE65),AND($Z65="",AE65=""),"",OR($Z65&lt;&gt;"",AE65&lt;&gt;""),"-")</f>
        <v/>
      </c>
      <c r="BM65" s="120" t="str" cm="1">
        <f t="array" ref="BM65">_xlfn.IFS(AND($Z65&lt;&gt;"",AF65&lt;&gt;""),ABS($Z65-AF65),AND($Z65="",AF65=""),"",OR($Z65&lt;&gt;"",AF65&lt;&gt;""),"-")</f>
        <v/>
      </c>
      <c r="BN65" s="120" t="str" cm="1">
        <f t="array" ref="BN65">_xlfn.IFS(AND($Z65&lt;&gt;"",AG65&lt;&gt;""),ABS($Z65-AG65),AND($Z65="",AG65=""),"",OR($Z65&lt;&gt;"",AG65&lt;&gt;""),"-")</f>
        <v/>
      </c>
      <c r="BO65" s="120" t="str" cm="1">
        <f t="array" ref="BO65">_xlfn.IFS(AND($Z65&lt;&gt;"",AH65&lt;&gt;""),ABS($Z65-AH65),AND($Z65="",AH65=""),"",OR($Z65&lt;&gt;"",AH65&lt;&gt;""),"-")</f>
        <v/>
      </c>
      <c r="BP65" s="120" t="str" cm="1">
        <f t="array" ref="BP65">_xlfn.IFS(AND($Z65&lt;&gt;"",AI65&lt;&gt;""),ABS($Z65-AI65),AND($Z65="",AI65=""),"",OR($Z65&lt;&gt;"",AI65&lt;&gt;""),"-")</f>
        <v/>
      </c>
      <c r="BQ65" s="120" t="str" cm="1">
        <f t="array" ref="BQ65">_xlfn.IFS(AND($Z65&lt;&gt;"",AJ65&lt;&gt;""),ABS($Z65-AJ65),AND($Z65="",AJ65=""),"",OR($Z65&lt;&gt;"",AJ65&lt;&gt;""),"-")</f>
        <v/>
      </c>
      <c r="BR65" s="121" t="str" cm="1">
        <f t="array" ref="BR65">_xlfn.IFS(AND($AA65&lt;&gt;"",AB65&lt;&gt;""),ABS($AA65-AB65),AND($AA65="",AB65=""),"",OR($AA65&lt;&gt;"",AB65&lt;&gt;""),"-")</f>
        <v/>
      </c>
      <c r="BS65" s="120" t="str" cm="1">
        <f t="array" ref="BS65">_xlfn.IFS(AND($AA65&lt;&gt;"",AC65&lt;&gt;""),ABS($AA65-AC65),AND($AA65="",AC65=""),"",OR($AA65&lt;&gt;"",AC65&lt;&gt;""),"-")</f>
        <v/>
      </c>
      <c r="BT65" s="120" t="str" cm="1">
        <f t="array" ref="BT65">_xlfn.IFS(AND($AA65&lt;&gt;"",AD65&lt;&gt;""),ABS($AA65-AD65),AND($AA65="",AD65=""),"",OR($AA65&lt;&gt;"",AD65&lt;&gt;""),"-")</f>
        <v/>
      </c>
      <c r="BU65" s="120" t="str" cm="1">
        <f t="array" ref="BU65">_xlfn.IFS(AND($AA65&lt;&gt;"",AE65&lt;&gt;""),ABS($AA65-AE65),AND($AA65="",AE65=""),"",OR($AA65&lt;&gt;"",AE65&lt;&gt;""),"-")</f>
        <v/>
      </c>
      <c r="BV65" s="120" t="str" cm="1">
        <f t="array" ref="BV65">_xlfn.IFS(AND($AA65&lt;&gt;"",AF65&lt;&gt;""),ABS($AA65-AF65),AND($AA65="",AF65=""),"",OR($AA65&lt;&gt;"",AF65&lt;&gt;""),"-")</f>
        <v/>
      </c>
      <c r="BW65" s="120" t="str" cm="1">
        <f t="array" ref="BW65">_xlfn.IFS(AND($AA65&lt;&gt;"",AG65&lt;&gt;""),ABS($AA65-AG65),AND($AA65="",AG65=""),"",OR($AA65&lt;&gt;"",AG65&lt;&gt;""),"-")</f>
        <v/>
      </c>
      <c r="BX65" s="120" t="str" cm="1">
        <f t="array" ref="BX65">_xlfn.IFS(AND($AA65&lt;&gt;"",AH65&lt;&gt;""),ABS($AA65-AH65),AND($AA65="",AH65=""),"",OR($AA65&lt;&gt;"",AH65&lt;&gt;""),"-")</f>
        <v/>
      </c>
      <c r="BY65" s="120" t="str" cm="1">
        <f t="array" ref="BY65">_xlfn.IFS(AND($AA65&lt;&gt;"",AI65&lt;&gt;""),ABS($AA65-AI65),AND($AA65="",AI65=""),"",OR($AA65&lt;&gt;"",AI65&lt;&gt;""),"-")</f>
        <v/>
      </c>
      <c r="BZ65" s="120" t="str" cm="1">
        <f t="array" ref="BZ65">_xlfn.IFS(AND($AA65&lt;&gt;"",AJ65&lt;&gt;""),ABS($AA65-AJ65),AND($AA65="",AJ65=""),"",OR($AA65&lt;&gt;"",AJ65&lt;&gt;""),"-")</f>
        <v/>
      </c>
      <c r="CA65" s="121" t="str" cm="1">
        <f t="array" ref="CA65">_xlfn.IFS(AND($AB65&lt;&gt;"",AC65&lt;&gt;""),ABS($AB65-AC65),AND($AB65="",AC65=""),"",OR($AB65&lt;&gt;"",AC65&lt;&gt;""),"-")</f>
        <v/>
      </c>
      <c r="CB65" s="120" t="str" cm="1">
        <f t="array" ref="CB65">_xlfn.IFS(AND($AB65&lt;&gt;"",AD65&lt;&gt;""),ABS($AB65-AD65),AND($AB65="",AD65=""),"",OR($AB65&lt;&gt;"",AD65&lt;&gt;""),"-")</f>
        <v/>
      </c>
      <c r="CC65" s="120" t="str" cm="1">
        <f t="array" ref="CC65">_xlfn.IFS(AND($AB65&lt;&gt;"",AE65&lt;&gt;""),ABS($AB65-AE65),AND($AB65="",AE65=""),"",OR($AB65&lt;&gt;"",AE65&lt;&gt;""),"-")</f>
        <v/>
      </c>
      <c r="CD65" s="120" t="str" cm="1">
        <f t="array" ref="CD65">_xlfn.IFS(AND($AB65&lt;&gt;"",AF65&lt;&gt;""),ABS($AB65-AF65),AND($AB65="",AF65=""),"",OR($AB65&lt;&gt;"",AF65&lt;&gt;""),"-")</f>
        <v/>
      </c>
      <c r="CE65" s="120" t="str" cm="1">
        <f t="array" ref="CE65">_xlfn.IFS(AND($AB65&lt;&gt;"",AG65&lt;&gt;""),ABS($AB65-AG65),AND($AB65="",AG65=""),"",OR($AB65&lt;&gt;"",AG65&lt;&gt;""),"-")</f>
        <v/>
      </c>
      <c r="CF65" s="120" t="str" cm="1">
        <f t="array" ref="CF65">_xlfn.IFS(AND($AB65&lt;&gt;"",AH65&lt;&gt;""),ABS($AB65-AH65),AND($AB65="",AH65=""),"",OR($AB65&lt;&gt;"",AH65&lt;&gt;""),"-")</f>
        <v/>
      </c>
      <c r="CG65" s="120" t="str" cm="1">
        <f t="array" ref="CG65">_xlfn.IFS(AND($AB65&lt;&gt;"",AI65&lt;&gt;""),ABS($AB65-AI65),AND($AB65="",AI65=""),"",OR($AB65&lt;&gt;"",AI65&lt;&gt;""),"-")</f>
        <v/>
      </c>
      <c r="CH65" s="120" t="str" cm="1">
        <f t="array" ref="CH65">_xlfn.IFS(AND($AB65&lt;&gt;"",AJ65&lt;&gt;""),ABS($AB65-AJ65),AND($AB65="",AJ65=""),"",OR($AB65&lt;&gt;"",AJ65&lt;&gt;""),"-")</f>
        <v/>
      </c>
      <c r="CI65" s="121" t="str" cm="1">
        <f t="array" ref="CI65">_xlfn.IFS(AND($AC65&lt;&gt;"",AD65&lt;&gt;""),ABS($AC65-AD65),AND($AC65="",AD65=""),"",OR($AC65&lt;&gt;"",AD65&lt;&gt;""),"-")</f>
        <v/>
      </c>
      <c r="CJ65" s="120" t="str" cm="1">
        <f t="array" ref="CJ65">_xlfn.IFS(AND($AC65&lt;&gt;"",AE65&lt;&gt;""),ABS($AC65-AE65),AND($AC65="",AE65=""),"",OR($AC65&lt;&gt;"",AE65&lt;&gt;""),"-")</f>
        <v/>
      </c>
      <c r="CK65" s="120" t="str" cm="1">
        <f t="array" ref="CK65">_xlfn.IFS(AND($AC65&lt;&gt;"",AF65&lt;&gt;""),ABS($AC65-AF65),AND($AC65="",AF65=""),"",OR($AC65&lt;&gt;"",AF65&lt;&gt;""),"-")</f>
        <v/>
      </c>
      <c r="CL65" s="120" t="str" cm="1">
        <f t="array" ref="CL65">_xlfn.IFS(AND($AC65&lt;&gt;"",AG65&lt;&gt;""),ABS($AC65-AG65),AND($AC65="",AG65=""),"",OR($AC65&lt;&gt;"",AG65&lt;&gt;""),"-")</f>
        <v/>
      </c>
      <c r="CM65" s="120" t="str" cm="1">
        <f t="array" ref="CM65">_xlfn.IFS(AND($AC65&lt;&gt;"",AH65&lt;&gt;""),ABS($AC65-AH65),AND($AC65="",AH65=""),"",OR($AC65&lt;&gt;"",AH65&lt;&gt;""),"-")</f>
        <v/>
      </c>
      <c r="CN65" s="120" t="str" cm="1">
        <f t="array" ref="CN65">_xlfn.IFS(AND($AC65&lt;&gt;"",AI65&lt;&gt;""),ABS($AC65-AI65),AND($AC65="",AI65=""),"",OR($AC65&lt;&gt;"",AI65&lt;&gt;""),"-")</f>
        <v/>
      </c>
      <c r="CO65" s="120" t="str" cm="1">
        <f t="array" ref="CO65">_xlfn.IFS(AND($AC65&lt;&gt;"",AJ65&lt;&gt;""),ABS($AC65-AJ65),AND($AC65="",AJ65=""),"",OR($AC65&lt;&gt;"",AJ65&lt;&gt;""),"-")</f>
        <v/>
      </c>
      <c r="CP65" s="121" t="str" cm="1">
        <f t="array" ref="CP65">_xlfn.IFS(AND($AD65&lt;&gt;"",AE65&lt;&gt;""),ABS($AD65-AE65),AND($AD65="",AE65=""),"",OR($AD65&lt;&gt;"",AE65&lt;&gt;""),"-")</f>
        <v/>
      </c>
      <c r="CQ65" s="120" t="str" cm="1">
        <f t="array" ref="CQ65">_xlfn.IFS(AND($AD65&lt;&gt;"",AF65&lt;&gt;""),ABS($AD65-AF65),AND($AD65="",AF65=""),"",OR($AD65&lt;&gt;"",AF65&lt;&gt;""),"-")</f>
        <v/>
      </c>
      <c r="CR65" s="120" t="str" cm="1">
        <f t="array" ref="CR65">_xlfn.IFS(AND($AD65&lt;&gt;"",AG65&lt;&gt;""),ABS($AD65-AG65),AND($AD65="",AG65=""),"",OR($AD65&lt;&gt;"",AG65&lt;&gt;""),"-")</f>
        <v/>
      </c>
      <c r="CS65" s="120" t="str" cm="1">
        <f t="array" ref="CS65">_xlfn.IFS(AND($AD65&lt;&gt;"",AH65&lt;&gt;""),ABS($AD65-AH65),AND($AD65="",AH65=""),"",OR($AD65&lt;&gt;"",AH65&lt;&gt;""),"-")</f>
        <v/>
      </c>
      <c r="CT65" s="120" t="str" cm="1">
        <f t="array" ref="CT65">_xlfn.IFS(AND($AD65&lt;&gt;"",AI65&lt;&gt;""),ABS($AD65-AI65),AND($AD65="",AI65=""),"",OR($AD65&lt;&gt;"",AI65&lt;&gt;""),"-")</f>
        <v/>
      </c>
      <c r="CU65" s="120" t="str" cm="1">
        <f t="array" ref="CU65">_xlfn.IFS(AND($AD65&lt;&gt;"",AJ65&lt;&gt;""),ABS($AD65-AJ65),AND($AD65="",AJ65=""),"",OR($AD65&lt;&gt;"",AJ65&lt;&gt;""),"-")</f>
        <v/>
      </c>
      <c r="CV65" s="121" t="str" cm="1">
        <f t="array" ref="CV65">_xlfn.IFS(AND($AE65&lt;&gt;"",AF65&lt;&gt;""),ABS($AE65-AF65),AND($AE65="",AF65=""),"",OR($AE65&lt;&gt;"",AF65&lt;&gt;""),"-")</f>
        <v/>
      </c>
      <c r="CW65" s="120" t="str" cm="1">
        <f t="array" ref="CW65">_xlfn.IFS(AND($AE65&lt;&gt;"",AG65&lt;&gt;""),ABS($AE65-AG65),AND($AE65="",AG65=""),"",OR($AE65&lt;&gt;"",AG65&lt;&gt;""),"-")</f>
        <v/>
      </c>
      <c r="CX65" s="120" t="str" cm="1">
        <f t="array" ref="CX65">_xlfn.IFS(AND($AE65&lt;&gt;"",AH65&lt;&gt;""),ABS($AE65-AH65),AND($AE65="",AH65=""),"",OR($AE65&lt;&gt;"",AH65&lt;&gt;""),"-")</f>
        <v/>
      </c>
      <c r="CY65" s="120" t="str" cm="1">
        <f t="array" ref="CY65">_xlfn.IFS(AND($AE65&lt;&gt;"",AI65&lt;&gt;""),ABS($AE65-AI65),AND($AE65="",AI65=""),"",OR($AE65&lt;&gt;"",AI65&lt;&gt;""),"-")</f>
        <v/>
      </c>
      <c r="CZ65" s="120" t="str" cm="1">
        <f t="array" ref="CZ65">_xlfn.IFS(AND($AE65&lt;&gt;"",AJ65&lt;&gt;""),ABS($AE65-AJ65),AND($AE65="",AJ65=""),"",OR($AE65&lt;&gt;"",AJ65&lt;&gt;""),"-")</f>
        <v/>
      </c>
      <c r="DA65" s="121" t="str" cm="1">
        <f t="array" ref="DA65">_xlfn.IFS(AND($AF65&lt;&gt;"",AG65&lt;&gt;""),ABS($AF65-AG65),AND($AF65="",AG65=""),"",OR($AF65&lt;&gt;"",AG65&lt;&gt;""),"-")</f>
        <v/>
      </c>
      <c r="DB65" s="120" t="str" cm="1">
        <f t="array" ref="DB65">_xlfn.IFS(AND($AF65&lt;&gt;"",AH65&lt;&gt;""),ABS($AF65-AH65),AND($AF65="",AH65=""),"",OR($AF65&lt;&gt;"",AH65&lt;&gt;""),"-")</f>
        <v/>
      </c>
      <c r="DC65" s="120" t="str" cm="1">
        <f t="array" ref="DC65">_xlfn.IFS(AND($AF65&lt;&gt;"",AI65&lt;&gt;""),ABS($AF65-AI65),AND($AF65="",AI65=""),"",OR($AF65&lt;&gt;"",AI65&lt;&gt;""),"-")</f>
        <v/>
      </c>
      <c r="DD65" s="120" t="str" cm="1">
        <f t="array" ref="DD65">_xlfn.IFS(AND($AF65&lt;&gt;"",AJ65&lt;&gt;""),ABS($AF65-AJ65),AND($AF65="",AJ65=""),"",OR($AF65&lt;&gt;"",AJ65&lt;&gt;""),"-")</f>
        <v/>
      </c>
      <c r="DE65" s="121" t="str" cm="1">
        <f t="array" ref="DE65">_xlfn.IFS(AND($AG65&lt;&gt;"",AH65&lt;&gt;""),ABS($AG65-AH65),AND($AG65="",AH65=""),"",OR($AG65&lt;&gt;"",AH65&lt;&gt;""),"-")</f>
        <v/>
      </c>
      <c r="DF65" s="120" t="str" cm="1">
        <f t="array" ref="DF65">_xlfn.IFS(AND($AG65&lt;&gt;"",AI65&lt;&gt;""),ABS($AG65-AI65),AND($AG65="",AI65=""),"",OR($AG65&lt;&gt;"",AI65&lt;&gt;""),"-")</f>
        <v/>
      </c>
      <c r="DG65" s="120" t="str" cm="1">
        <f t="array" ref="DG65">_xlfn.IFS(AND($AG65&lt;&gt;"",AJ65&lt;&gt;""),ABS($AG65-AJ65),AND($AG65="",AJ65=""),"",OR($AG65&lt;&gt;"",AJ65&lt;&gt;""),"-")</f>
        <v/>
      </c>
      <c r="DH65" s="121" t="str" cm="1">
        <f t="array" ref="DH65">_xlfn.IFS(AND($AH65&lt;&gt;"",AI65&lt;&gt;""),ABS($AH65-AI65),AND($AH65="",AI65=""),"",OR($AH65&lt;&gt;"",AI65&lt;&gt;""),"-")</f>
        <v/>
      </c>
      <c r="DI65" s="120" t="str" cm="1">
        <f t="array" ref="DI65">_xlfn.IFS(AND($AH65&lt;&gt;"",AJ65&lt;&gt;""),ABS($AH65-AJ65),AND($AH65="",AJ65=""),"",OR($AH65&lt;&gt;"",AJ65&lt;&gt;""),"-")</f>
        <v/>
      </c>
      <c r="DJ65" s="121" t="str" cm="1">
        <f t="array" ref="DJ65">_xlfn.IFS(AND($AI65&lt;&gt;"",AJ65&lt;&gt;""),ABS($AI65-AJ65),AND($AI65="",AJ65=""),"",OR($AI65&lt;&gt;"",AJ65&lt;&gt;""),"-")</f>
        <v/>
      </c>
    </row>
    <row r="66" spans="1:114" x14ac:dyDescent="0.2">
      <c r="A66" s="120" t="e">
        <f t="shared" ref="A66:A97" si="18">IF(OR(B66=100,C66=100,D66=100),"ok","")</f>
        <v>#DIV/0!</v>
      </c>
      <c r="B66" s="186" t="e">
        <f t="shared" ref="B66:B97" si="19">100*(COUNTIF(K66:W66,"BI-")+COUNTIF(K66:W66,"BIG"))/F66</f>
        <v>#DIV/0!</v>
      </c>
      <c r="C66" s="186" t="e">
        <f t="shared" ref="C66:C97" si="20">100*COUNTIF(K66:W66,"-IG")/F66</f>
        <v>#DIV/0!</v>
      </c>
      <c r="D66" s="186" t="e">
        <f t="shared" ref="D66:D97" si="21">100*COUNTIF(K66:W66,"B-G")/F66</f>
        <v>#DIV/0!</v>
      </c>
      <c r="E66" s="263">
        <f t="shared" ref="E66:E97" si="22">COUNTIF(K66:W66,"B-G")+COUNTIF(K66:W66,"-IG")</f>
        <v>0</v>
      </c>
      <c r="F66" s="186">
        <f t="shared" ref="F66:F97" si="23">COUNTIF(K66:W66,"BI-")+COUNTIF(K66:W66,"BIG")+COUNTIF(K66:W66,"B-G")+COUNTIF(K66:W66,"-IG")</f>
        <v>0</v>
      </c>
      <c r="G66" s="186" t="e">
        <f t="shared" ref="G66:G97" si="24">E66/F66*100</f>
        <v>#DIV/0!</v>
      </c>
      <c r="H66" s="262" t="str">
        <f t="shared" ref="H66:H97" si="25">IF(ISNUMBER(SEARCH("B",_xlfn.CONCAT(K66:W66))),"B","")</f>
        <v/>
      </c>
      <c r="I66" s="187" t="str">
        <f t="shared" ref="I66:I97" si="26">IF(ISNUMBER(SEARCH("I",_xlfn.CONCAT(K66:W66))),"I","")</f>
        <v/>
      </c>
      <c r="J66" s="260" t="s">
        <v>23</v>
      </c>
      <c r="K66" s="259" t="e">
        <f>VLOOKUP($J66,Merged_couplings!$B:$BU,MATCH(K$1,Merged_couplings!$B$1:$BU$1,0),FALSE)</f>
        <v>#N/A</v>
      </c>
      <c r="L66" s="258" t="e">
        <f>VLOOKUP($J66,Merged_couplings!$B:$BU,MATCH(L$1,Merged_couplings!$B$1:$BU$1,0),FALSE)</f>
        <v>#N/A</v>
      </c>
      <c r="M66" s="258" t="e">
        <f>VLOOKUP($J66,Merged_couplings!$B:$BU,MATCH(M$1,Merged_couplings!$B$1:$BU$1,0),FALSE)</f>
        <v>#N/A</v>
      </c>
      <c r="N66" s="258" t="e">
        <f>VLOOKUP($J66,Merged_couplings!$B:$BU,MATCH(N$1,Merged_couplings!$B$1:$BU$1,0),FALSE)</f>
        <v>#N/A</v>
      </c>
      <c r="O66" s="258" t="e">
        <f>VLOOKUP($J66,Merged_couplings!$B:$BU,MATCH(O$1,Merged_couplings!$B$1:$BU$1,0),FALSE)</f>
        <v>#N/A</v>
      </c>
      <c r="P66" s="258" t="e">
        <f>VLOOKUP($J66,Merged_couplings!$B:$BU,MATCH(P$1,Merged_couplings!$B$1:$BU$1,0),FALSE)</f>
        <v>#N/A</v>
      </c>
      <c r="Q66" s="258" t="e">
        <f>VLOOKUP($J66,Merged_couplings!$B:$BU,MATCH(Q$1,Merged_couplings!$B$1:$BU$1,0),FALSE)</f>
        <v>#N/A</v>
      </c>
      <c r="R66" s="258" t="e">
        <f>VLOOKUP($J66,Merged_couplings!$B:$BU,MATCH(R$1,Merged_couplings!$B$1:$BU$1,0),FALSE)</f>
        <v>#N/A</v>
      </c>
      <c r="S66" s="258" t="e">
        <f>VLOOKUP($J66,Merged_couplings!$B:$BU,MATCH(S$1,Merged_couplings!$B$1:$BU$1,0),FALSE)</f>
        <v>#N/A</v>
      </c>
      <c r="T66" s="258" t="e">
        <f>VLOOKUP($J66,Merged_couplings!$B:$BU,MATCH(T$1,Merged_couplings!$B$1:$BU$1,0),FALSE)</f>
        <v>#N/A</v>
      </c>
      <c r="U66" s="258" t="e">
        <f>VLOOKUP($J66,Merged_couplings!$B:$BU,MATCH(U$1,Merged_couplings!$B$1:$BU$1,0),FALSE)</f>
        <v>#N/A</v>
      </c>
      <c r="V66" s="258" t="e">
        <f>VLOOKUP($J66,Merged_couplings!$B:$BU,MATCH(V$1,Merged_couplings!$B$1:$BU$1,0),FALSE)</f>
        <v>#N/A</v>
      </c>
      <c r="W66" s="258" t="e">
        <f>VLOOKUP($J66,Merged_couplings!$B:$BU,MATCH(W$1,Merged_couplings!$B$1:$BU$1,0),FALSE)</f>
        <v>#N/A</v>
      </c>
      <c r="X66" s="121" t="str">
        <f>_xlfn.IFNA(VLOOKUP($J66,Merged_couplings!$B:$R,MATCH(X$1,Merged_couplings!$B$1:$R$1,0),FALSE),"")</f>
        <v/>
      </c>
      <c r="Y66" s="120" t="str">
        <f>_xlfn.IFNA(VLOOKUP($J66,Merged_couplings!$B:$R,MATCH(Y$1,Merged_couplings!$B$1:$R$1,0),FALSE),"")</f>
        <v/>
      </c>
      <c r="Z66" s="120" t="str">
        <f>_xlfn.IFNA(VLOOKUP($J66,Merged_couplings!$B:$R,MATCH(Z$1,Merged_couplings!$B$1:$R$1,0),FALSE),"")</f>
        <v/>
      </c>
      <c r="AA66" s="120" t="str">
        <f>_xlfn.IFNA(VLOOKUP($J66,Merged_couplings!$B:$R,MATCH(AA$1,Merged_couplings!$B$1:$R$1,0),FALSE),"")</f>
        <v/>
      </c>
      <c r="AB66" s="120" t="str">
        <f>_xlfn.IFNA(VLOOKUP($J66,Merged_couplings!$B:$R,MATCH(AB$1,Merged_couplings!$B$1:$R$1,0),FALSE),"")</f>
        <v/>
      </c>
      <c r="AC66" s="120" t="str">
        <f>_xlfn.IFNA(VLOOKUP($J66,Merged_couplings!$B:$R,MATCH(AC$1,Merged_couplings!$B$1:$R$1,0),FALSE),"")</f>
        <v/>
      </c>
      <c r="AD66" s="120" t="str">
        <f>_xlfn.IFNA(VLOOKUP($J66,Merged_couplings!$B:$R,MATCH(AD$1,Merged_couplings!$B$1:$R$1,0),FALSE),"")</f>
        <v/>
      </c>
      <c r="AE66" s="120" t="str">
        <f>_xlfn.IFNA(VLOOKUP($J66,Merged_couplings!$B:$R,MATCH(AE$1,Merged_couplings!$B$1:$R$1,0),FALSE),"")</f>
        <v/>
      </c>
      <c r="AF66" s="120" t="str">
        <f>_xlfn.IFNA(VLOOKUP($J66,Merged_couplings!$B:$R,MATCH(AF$1,Merged_couplings!$B$1:$R$1,0),FALSE),"")</f>
        <v/>
      </c>
      <c r="AG66" s="120" t="str">
        <f>_xlfn.IFNA(VLOOKUP($J66,Merged_couplings!$B:$R,MATCH(AG$1,Merged_couplings!$B$1:$R$1,0),FALSE),"")</f>
        <v/>
      </c>
      <c r="AH66" s="120" t="str">
        <f>_xlfn.IFNA(VLOOKUP($J66,Merged_couplings!$B:$R,MATCH(AH$1,Merged_couplings!$B$1:$R$1,0),FALSE),"")</f>
        <v/>
      </c>
      <c r="AI66" s="120" t="str">
        <f>_xlfn.IFNA(VLOOKUP($J66,Merged_couplings!$B:$R,MATCH(AI$1,Merged_couplings!$B$1:$R$1,0),FALSE),"")</f>
        <v/>
      </c>
      <c r="AJ66" s="120" t="str">
        <f>_xlfn.IFNA(VLOOKUP($J66,Merged_couplings!$B:$R,MATCH(AJ$1,Merged_couplings!$B$1:$R$1,0),FALSE),"")</f>
        <v/>
      </c>
      <c r="AK66" s="123" t="str" cm="1">
        <f t="array" ref="AK66">_xlfn.IFS(AND($X66&lt;&gt;"",Y66&lt;&gt;""),ABS($X66-Y66),AND($X66="",Y66=""),"",OR($X66&lt;&gt;"",Y66&lt;&gt;""),"-")</f>
        <v/>
      </c>
      <c r="AL66" s="122" t="str" cm="1">
        <f t="array" ref="AL66">_xlfn.IFS(AND($X66&lt;&gt;"",Z66&lt;&gt;""),ABS($X66-Z66),AND($X66="",Z66=""),"",OR($X66&lt;&gt;"",Z66&lt;&gt;""),"-")</f>
        <v/>
      </c>
      <c r="AM66" s="122" t="str" cm="1">
        <f t="array" ref="AM66">_xlfn.IFS(AND($X66&lt;&gt;"",AA66&lt;&gt;""),ABS($X66-AA66),AND($X66="",AA66=""),"",OR($X66&lt;&gt;"",AA66&lt;&gt;""),"-")</f>
        <v/>
      </c>
      <c r="AN66" s="122" t="str" cm="1">
        <f t="array" ref="AN66">_xlfn.IFS(AND($X66&lt;&gt;"",AB66&lt;&gt;""),ABS($X66-AB66),AND($X66="",AB66=""),"",OR($X66&lt;&gt;"",AB66&lt;&gt;""),"-")</f>
        <v/>
      </c>
      <c r="AO66" s="122" t="str" cm="1">
        <f t="array" ref="AO66">_xlfn.IFS(AND($X66&lt;&gt;"",AC66&lt;&gt;""),ABS($X66-AC66),AND($X66="",AC66=""),"",OR($X66&lt;&gt;"",AC66&lt;&gt;""),"-")</f>
        <v/>
      </c>
      <c r="AP66" s="122" t="str" cm="1">
        <f t="array" ref="AP66">_xlfn.IFS(AND($X66&lt;&gt;"",AD66&lt;&gt;""),ABS($X66-AD66),AND($X66="",AD66=""),"",OR($X66&lt;&gt;"",AD66&lt;&gt;""),"-")</f>
        <v/>
      </c>
      <c r="AQ66" s="122" t="str" cm="1">
        <f t="array" ref="AQ66">_xlfn.IFS(AND($X66&lt;&gt;"",AE66&lt;&gt;""),ABS($X66-AE66),AND($X66="",AE66=""),"",OR($X66&lt;&gt;"",AE66&lt;&gt;""),"-")</f>
        <v/>
      </c>
      <c r="AR66" s="122" t="str" cm="1">
        <f t="array" ref="AR66">_xlfn.IFS(AND($X66&lt;&gt;"",AF66&lt;&gt;""),ABS($X66-AF66),AND($X66="",AF66=""),"",OR($X66&lt;&gt;"",AF66&lt;&gt;""),"-")</f>
        <v/>
      </c>
      <c r="AS66" s="122" t="str" cm="1">
        <f t="array" ref="AS66">_xlfn.IFS(AND($X66&lt;&gt;"",AG66&lt;&gt;""),ABS($X66-AG66),AND($X66="",AG66=""),"",OR($X66&lt;&gt;"",AG66&lt;&gt;""),"-")</f>
        <v/>
      </c>
      <c r="AT66" s="122" t="str" cm="1">
        <f t="array" ref="AT66">_xlfn.IFS(AND($X66&lt;&gt;"",AH66&lt;&gt;""),ABS($X66-AH66),AND($X66="",AH66=""),"",OR($X66&lt;&gt;"",AH66&lt;&gt;""),"-")</f>
        <v/>
      </c>
      <c r="AU66" s="122" t="str" cm="1">
        <f t="array" ref="AU66">_xlfn.IFS(AND($X66&lt;&gt;"",AI66&lt;&gt;""),ABS($X66-AI66),AND($X66="",AI66=""),"",OR($X66&lt;&gt;"",AI66&lt;&gt;""),"-")</f>
        <v/>
      </c>
      <c r="AV66" s="122" t="str" cm="1">
        <f t="array" ref="AV66">_xlfn.IFS(AND($X66&lt;&gt;"",AJ66&lt;&gt;""),ABS($X66-AJ66),AND($X66="",AJ66=""),"",OR($X66&lt;&gt;"",AJ66&lt;&gt;""),"-")</f>
        <v/>
      </c>
      <c r="AW66" s="123" t="str" cm="1">
        <f t="array" ref="AW66">_xlfn.IFS(AND($Y66&lt;&gt;"",Z66&lt;&gt;""),ABS($Y66-Z66),AND($Y66="",Z66=""),"",OR($Y66&lt;&gt;"",Z66&lt;&gt;""),"-")</f>
        <v/>
      </c>
      <c r="AX66" s="122" t="str" cm="1">
        <f t="array" ref="AX66">_xlfn.IFS(AND($Y66&lt;&gt;"",AA66&lt;&gt;""),ABS($Y66-AA66),AND($Y66="",AA66=""),"",OR($Y66&lt;&gt;"",AA66&lt;&gt;""),"-")</f>
        <v/>
      </c>
      <c r="AY66" s="122" t="str" cm="1">
        <f t="array" ref="AY66">_xlfn.IFS(AND($Y66&lt;&gt;"",AB66&lt;&gt;""),ABS($Y66-AB66),AND($Y66="",AB66=""),"",OR($Y66&lt;&gt;"",AB66&lt;&gt;""),"-")</f>
        <v/>
      </c>
      <c r="AZ66" s="122" t="str" cm="1">
        <f t="array" ref="AZ66">_xlfn.IFS(AND($Y66&lt;&gt;"",AC66&lt;&gt;""),ABS($Y66-AC66),AND($Y66="",AC66=""),"",OR($Y66&lt;&gt;"",AC66&lt;&gt;""),"-")</f>
        <v/>
      </c>
      <c r="BA66" s="122" t="str" cm="1">
        <f t="array" ref="BA66">_xlfn.IFS(AND($Y66&lt;&gt;"",AD66&lt;&gt;""),ABS($Y66-AD66),AND($Y66="",AD66=""),"",OR($Y66&lt;&gt;"",AD66&lt;&gt;""),"-")</f>
        <v/>
      </c>
      <c r="BB66" s="122" t="str" cm="1">
        <f t="array" ref="BB66">_xlfn.IFS(AND($Y66&lt;&gt;"",AE66&lt;&gt;""),ABS($Y66-AE66),AND($Y66="",AE66=""),"",OR($Y66&lt;&gt;"",AE66&lt;&gt;""),"-")</f>
        <v/>
      </c>
      <c r="BC66" s="122" t="str" cm="1">
        <f t="array" ref="BC66">_xlfn.IFS(AND($Y66&lt;&gt;"",AF66&lt;&gt;""),ABS($Y66-AF66),AND($Y66="",AF66=""),"",OR($Y66&lt;&gt;"",AF66&lt;&gt;""),"-")</f>
        <v/>
      </c>
      <c r="BD66" s="122" t="str" cm="1">
        <f t="array" ref="BD66">_xlfn.IFS(AND($Y66&lt;&gt;"",AG66&lt;&gt;""),ABS($Y66-AG66),AND($Y66="",AG66=""),"",OR($Y66&lt;&gt;"",AG66&lt;&gt;""),"-")</f>
        <v/>
      </c>
      <c r="BE66" s="122" t="str" cm="1">
        <f t="array" ref="BE66">_xlfn.IFS(AND($Y66&lt;&gt;"",AH66&lt;&gt;""),ABS($Y66-AH66),AND($Y66="",AH66=""),"",OR($Y66&lt;&gt;"",AH66&lt;&gt;""),"-")</f>
        <v/>
      </c>
      <c r="BF66" s="122" t="str" cm="1">
        <f t="array" ref="BF66">_xlfn.IFS(AND($Y66&lt;&gt;"",AI66&lt;&gt;""),ABS($Y66-AI66),AND($Y66="",AI66=""),"",OR($Y66&lt;&gt;"",AI66&lt;&gt;""),"-")</f>
        <v/>
      </c>
      <c r="BG66" s="122" t="str" cm="1">
        <f t="array" ref="BG66">_xlfn.IFS(AND($Y66&lt;&gt;"",AJ66&lt;&gt;""),ABS($Y66-AJ66),AND($Y66="",AJ66=""),"",OR($Y66&lt;&gt;"",AJ66&lt;&gt;""),"-")</f>
        <v/>
      </c>
      <c r="BH66" s="121" t="str" cm="1">
        <f t="array" ref="BH66">_xlfn.IFS(AND($Z66&lt;&gt;"",AA66&lt;&gt;""),ABS($Z66-AA66),AND($Z66="",AA66=""),"",OR($Z66&lt;&gt;"",AA66&lt;&gt;""),"-")</f>
        <v/>
      </c>
      <c r="BI66" s="120" t="str" cm="1">
        <f t="array" ref="BI66">_xlfn.IFS(AND($Z66&lt;&gt;"",AB66&lt;&gt;""),ABS($Z66-AB66),AND($Z66="",AB66=""),"",OR($Z66&lt;&gt;"",AB66&lt;&gt;""),"-")</f>
        <v/>
      </c>
      <c r="BJ66" s="120" t="str" cm="1">
        <f t="array" ref="BJ66">_xlfn.IFS(AND($Z66&lt;&gt;"",AC66&lt;&gt;""),ABS($Z66-AC66),AND($Z66="",AC66=""),"",OR($Z66&lt;&gt;"",AC66&lt;&gt;""),"-")</f>
        <v/>
      </c>
      <c r="BK66" s="120" t="str" cm="1">
        <f t="array" ref="BK66">_xlfn.IFS(AND($Z66&lt;&gt;"",AD66&lt;&gt;""),ABS($Z66-AD66),AND($Z66="",AD66=""),"",OR($Z66&lt;&gt;"",AD66&lt;&gt;""),"-")</f>
        <v/>
      </c>
      <c r="BL66" s="120" t="str" cm="1">
        <f t="array" ref="BL66">_xlfn.IFS(AND($Z66&lt;&gt;"",AE66&lt;&gt;""),ABS($Z66-AE66),AND($Z66="",AE66=""),"",OR($Z66&lt;&gt;"",AE66&lt;&gt;""),"-")</f>
        <v/>
      </c>
      <c r="BM66" s="120" t="str" cm="1">
        <f t="array" ref="BM66">_xlfn.IFS(AND($Z66&lt;&gt;"",AF66&lt;&gt;""),ABS($Z66-AF66),AND($Z66="",AF66=""),"",OR($Z66&lt;&gt;"",AF66&lt;&gt;""),"-")</f>
        <v/>
      </c>
      <c r="BN66" s="120" t="str" cm="1">
        <f t="array" ref="BN66">_xlfn.IFS(AND($Z66&lt;&gt;"",AG66&lt;&gt;""),ABS($Z66-AG66),AND($Z66="",AG66=""),"",OR($Z66&lt;&gt;"",AG66&lt;&gt;""),"-")</f>
        <v/>
      </c>
      <c r="BO66" s="120" t="str" cm="1">
        <f t="array" ref="BO66">_xlfn.IFS(AND($Z66&lt;&gt;"",AH66&lt;&gt;""),ABS($Z66-AH66),AND($Z66="",AH66=""),"",OR($Z66&lt;&gt;"",AH66&lt;&gt;""),"-")</f>
        <v/>
      </c>
      <c r="BP66" s="120" t="str" cm="1">
        <f t="array" ref="BP66">_xlfn.IFS(AND($Z66&lt;&gt;"",AI66&lt;&gt;""),ABS($Z66-AI66),AND($Z66="",AI66=""),"",OR($Z66&lt;&gt;"",AI66&lt;&gt;""),"-")</f>
        <v/>
      </c>
      <c r="BQ66" s="120" t="str" cm="1">
        <f t="array" ref="BQ66">_xlfn.IFS(AND($Z66&lt;&gt;"",AJ66&lt;&gt;""),ABS($Z66-AJ66),AND($Z66="",AJ66=""),"",OR($Z66&lt;&gt;"",AJ66&lt;&gt;""),"-")</f>
        <v/>
      </c>
      <c r="BR66" s="121" t="str" cm="1">
        <f t="array" ref="BR66">_xlfn.IFS(AND($AA66&lt;&gt;"",AB66&lt;&gt;""),ABS($AA66-AB66),AND($AA66="",AB66=""),"",OR($AA66&lt;&gt;"",AB66&lt;&gt;""),"-")</f>
        <v/>
      </c>
      <c r="BS66" s="120" t="str" cm="1">
        <f t="array" ref="BS66">_xlfn.IFS(AND($AA66&lt;&gt;"",AC66&lt;&gt;""),ABS($AA66-AC66),AND($AA66="",AC66=""),"",OR($AA66&lt;&gt;"",AC66&lt;&gt;""),"-")</f>
        <v/>
      </c>
      <c r="BT66" s="120" t="str" cm="1">
        <f t="array" ref="BT66">_xlfn.IFS(AND($AA66&lt;&gt;"",AD66&lt;&gt;""),ABS($AA66-AD66),AND($AA66="",AD66=""),"",OR($AA66&lt;&gt;"",AD66&lt;&gt;""),"-")</f>
        <v/>
      </c>
      <c r="BU66" s="120" t="str" cm="1">
        <f t="array" ref="BU66">_xlfn.IFS(AND($AA66&lt;&gt;"",AE66&lt;&gt;""),ABS($AA66-AE66),AND($AA66="",AE66=""),"",OR($AA66&lt;&gt;"",AE66&lt;&gt;""),"-")</f>
        <v/>
      </c>
      <c r="BV66" s="120" t="str" cm="1">
        <f t="array" ref="BV66">_xlfn.IFS(AND($AA66&lt;&gt;"",AF66&lt;&gt;""),ABS($AA66-AF66),AND($AA66="",AF66=""),"",OR($AA66&lt;&gt;"",AF66&lt;&gt;""),"-")</f>
        <v/>
      </c>
      <c r="BW66" s="120" t="str" cm="1">
        <f t="array" ref="BW66">_xlfn.IFS(AND($AA66&lt;&gt;"",AG66&lt;&gt;""),ABS($AA66-AG66),AND($AA66="",AG66=""),"",OR($AA66&lt;&gt;"",AG66&lt;&gt;""),"-")</f>
        <v/>
      </c>
      <c r="BX66" s="120" t="str" cm="1">
        <f t="array" ref="BX66">_xlfn.IFS(AND($AA66&lt;&gt;"",AH66&lt;&gt;""),ABS($AA66-AH66),AND($AA66="",AH66=""),"",OR($AA66&lt;&gt;"",AH66&lt;&gt;""),"-")</f>
        <v/>
      </c>
      <c r="BY66" s="120" t="str" cm="1">
        <f t="array" ref="BY66">_xlfn.IFS(AND($AA66&lt;&gt;"",AI66&lt;&gt;""),ABS($AA66-AI66),AND($AA66="",AI66=""),"",OR($AA66&lt;&gt;"",AI66&lt;&gt;""),"-")</f>
        <v/>
      </c>
      <c r="BZ66" s="120" t="str" cm="1">
        <f t="array" ref="BZ66">_xlfn.IFS(AND($AA66&lt;&gt;"",AJ66&lt;&gt;""),ABS($AA66-AJ66),AND($AA66="",AJ66=""),"",OR($AA66&lt;&gt;"",AJ66&lt;&gt;""),"-")</f>
        <v/>
      </c>
      <c r="CA66" s="121" t="str" cm="1">
        <f t="array" ref="CA66">_xlfn.IFS(AND($AB66&lt;&gt;"",AC66&lt;&gt;""),ABS($AB66-AC66),AND($AB66="",AC66=""),"",OR($AB66&lt;&gt;"",AC66&lt;&gt;""),"-")</f>
        <v/>
      </c>
      <c r="CB66" s="120" t="str" cm="1">
        <f t="array" ref="CB66">_xlfn.IFS(AND($AB66&lt;&gt;"",AD66&lt;&gt;""),ABS($AB66-AD66),AND($AB66="",AD66=""),"",OR($AB66&lt;&gt;"",AD66&lt;&gt;""),"-")</f>
        <v/>
      </c>
      <c r="CC66" s="120" t="str" cm="1">
        <f t="array" ref="CC66">_xlfn.IFS(AND($AB66&lt;&gt;"",AE66&lt;&gt;""),ABS($AB66-AE66),AND($AB66="",AE66=""),"",OR($AB66&lt;&gt;"",AE66&lt;&gt;""),"-")</f>
        <v/>
      </c>
      <c r="CD66" s="120" t="str" cm="1">
        <f t="array" ref="CD66">_xlfn.IFS(AND($AB66&lt;&gt;"",AF66&lt;&gt;""),ABS($AB66-AF66),AND($AB66="",AF66=""),"",OR($AB66&lt;&gt;"",AF66&lt;&gt;""),"-")</f>
        <v/>
      </c>
      <c r="CE66" s="120" t="str" cm="1">
        <f t="array" ref="CE66">_xlfn.IFS(AND($AB66&lt;&gt;"",AG66&lt;&gt;""),ABS($AB66-AG66),AND($AB66="",AG66=""),"",OR($AB66&lt;&gt;"",AG66&lt;&gt;""),"-")</f>
        <v/>
      </c>
      <c r="CF66" s="120" t="str" cm="1">
        <f t="array" ref="CF66">_xlfn.IFS(AND($AB66&lt;&gt;"",AH66&lt;&gt;""),ABS($AB66-AH66),AND($AB66="",AH66=""),"",OR($AB66&lt;&gt;"",AH66&lt;&gt;""),"-")</f>
        <v/>
      </c>
      <c r="CG66" s="120" t="str" cm="1">
        <f t="array" ref="CG66">_xlfn.IFS(AND($AB66&lt;&gt;"",AI66&lt;&gt;""),ABS($AB66-AI66),AND($AB66="",AI66=""),"",OR($AB66&lt;&gt;"",AI66&lt;&gt;""),"-")</f>
        <v/>
      </c>
      <c r="CH66" s="120" t="str" cm="1">
        <f t="array" ref="CH66">_xlfn.IFS(AND($AB66&lt;&gt;"",AJ66&lt;&gt;""),ABS($AB66-AJ66),AND($AB66="",AJ66=""),"",OR($AB66&lt;&gt;"",AJ66&lt;&gt;""),"-")</f>
        <v/>
      </c>
      <c r="CI66" s="121" t="str" cm="1">
        <f t="array" ref="CI66">_xlfn.IFS(AND($AC66&lt;&gt;"",AD66&lt;&gt;""),ABS($AC66-AD66),AND($AC66="",AD66=""),"",OR($AC66&lt;&gt;"",AD66&lt;&gt;""),"-")</f>
        <v/>
      </c>
      <c r="CJ66" s="120" t="str" cm="1">
        <f t="array" ref="CJ66">_xlfn.IFS(AND($AC66&lt;&gt;"",AE66&lt;&gt;""),ABS($AC66-AE66),AND($AC66="",AE66=""),"",OR($AC66&lt;&gt;"",AE66&lt;&gt;""),"-")</f>
        <v/>
      </c>
      <c r="CK66" s="120" t="str" cm="1">
        <f t="array" ref="CK66">_xlfn.IFS(AND($AC66&lt;&gt;"",AF66&lt;&gt;""),ABS($AC66-AF66),AND($AC66="",AF66=""),"",OR($AC66&lt;&gt;"",AF66&lt;&gt;""),"-")</f>
        <v/>
      </c>
      <c r="CL66" s="120" t="str" cm="1">
        <f t="array" ref="CL66">_xlfn.IFS(AND($AC66&lt;&gt;"",AG66&lt;&gt;""),ABS($AC66-AG66),AND($AC66="",AG66=""),"",OR($AC66&lt;&gt;"",AG66&lt;&gt;""),"-")</f>
        <v/>
      </c>
      <c r="CM66" s="120" t="str" cm="1">
        <f t="array" ref="CM66">_xlfn.IFS(AND($AC66&lt;&gt;"",AH66&lt;&gt;""),ABS($AC66-AH66),AND($AC66="",AH66=""),"",OR($AC66&lt;&gt;"",AH66&lt;&gt;""),"-")</f>
        <v/>
      </c>
      <c r="CN66" s="120" t="str" cm="1">
        <f t="array" ref="CN66">_xlfn.IFS(AND($AC66&lt;&gt;"",AI66&lt;&gt;""),ABS($AC66-AI66),AND($AC66="",AI66=""),"",OR($AC66&lt;&gt;"",AI66&lt;&gt;""),"-")</f>
        <v/>
      </c>
      <c r="CO66" s="120" t="str" cm="1">
        <f t="array" ref="CO66">_xlfn.IFS(AND($AC66&lt;&gt;"",AJ66&lt;&gt;""),ABS($AC66-AJ66),AND($AC66="",AJ66=""),"",OR($AC66&lt;&gt;"",AJ66&lt;&gt;""),"-")</f>
        <v/>
      </c>
      <c r="CP66" s="121" t="str" cm="1">
        <f t="array" ref="CP66">_xlfn.IFS(AND($AD66&lt;&gt;"",AE66&lt;&gt;""),ABS($AD66-AE66),AND($AD66="",AE66=""),"",OR($AD66&lt;&gt;"",AE66&lt;&gt;""),"-")</f>
        <v/>
      </c>
      <c r="CQ66" s="120" t="str" cm="1">
        <f t="array" ref="CQ66">_xlfn.IFS(AND($AD66&lt;&gt;"",AF66&lt;&gt;""),ABS($AD66-AF66),AND($AD66="",AF66=""),"",OR($AD66&lt;&gt;"",AF66&lt;&gt;""),"-")</f>
        <v/>
      </c>
      <c r="CR66" s="120" t="str" cm="1">
        <f t="array" ref="CR66">_xlfn.IFS(AND($AD66&lt;&gt;"",AG66&lt;&gt;""),ABS($AD66-AG66),AND($AD66="",AG66=""),"",OR($AD66&lt;&gt;"",AG66&lt;&gt;""),"-")</f>
        <v/>
      </c>
      <c r="CS66" s="120" t="str" cm="1">
        <f t="array" ref="CS66">_xlfn.IFS(AND($AD66&lt;&gt;"",AH66&lt;&gt;""),ABS($AD66-AH66),AND($AD66="",AH66=""),"",OR($AD66&lt;&gt;"",AH66&lt;&gt;""),"-")</f>
        <v/>
      </c>
      <c r="CT66" s="120" t="str" cm="1">
        <f t="array" ref="CT66">_xlfn.IFS(AND($AD66&lt;&gt;"",AI66&lt;&gt;""),ABS($AD66-AI66),AND($AD66="",AI66=""),"",OR($AD66&lt;&gt;"",AI66&lt;&gt;""),"-")</f>
        <v/>
      </c>
      <c r="CU66" s="120" t="str" cm="1">
        <f t="array" ref="CU66">_xlfn.IFS(AND($AD66&lt;&gt;"",AJ66&lt;&gt;""),ABS($AD66-AJ66),AND($AD66="",AJ66=""),"",OR($AD66&lt;&gt;"",AJ66&lt;&gt;""),"-")</f>
        <v/>
      </c>
      <c r="CV66" s="121" t="str" cm="1">
        <f t="array" ref="CV66">_xlfn.IFS(AND($AE66&lt;&gt;"",AF66&lt;&gt;""),ABS($AE66-AF66),AND($AE66="",AF66=""),"",OR($AE66&lt;&gt;"",AF66&lt;&gt;""),"-")</f>
        <v/>
      </c>
      <c r="CW66" s="120" t="str" cm="1">
        <f t="array" ref="CW66">_xlfn.IFS(AND($AE66&lt;&gt;"",AG66&lt;&gt;""),ABS($AE66-AG66),AND($AE66="",AG66=""),"",OR($AE66&lt;&gt;"",AG66&lt;&gt;""),"-")</f>
        <v/>
      </c>
      <c r="CX66" s="120" t="str" cm="1">
        <f t="array" ref="CX66">_xlfn.IFS(AND($AE66&lt;&gt;"",AH66&lt;&gt;""),ABS($AE66-AH66),AND($AE66="",AH66=""),"",OR($AE66&lt;&gt;"",AH66&lt;&gt;""),"-")</f>
        <v/>
      </c>
      <c r="CY66" s="120" t="str" cm="1">
        <f t="array" ref="CY66">_xlfn.IFS(AND($AE66&lt;&gt;"",AI66&lt;&gt;""),ABS($AE66-AI66),AND($AE66="",AI66=""),"",OR($AE66&lt;&gt;"",AI66&lt;&gt;""),"-")</f>
        <v/>
      </c>
      <c r="CZ66" s="120" t="str" cm="1">
        <f t="array" ref="CZ66">_xlfn.IFS(AND($AE66&lt;&gt;"",AJ66&lt;&gt;""),ABS($AE66-AJ66),AND($AE66="",AJ66=""),"",OR($AE66&lt;&gt;"",AJ66&lt;&gt;""),"-")</f>
        <v/>
      </c>
      <c r="DA66" s="121" t="str" cm="1">
        <f t="array" ref="DA66">_xlfn.IFS(AND($AF66&lt;&gt;"",AG66&lt;&gt;""),ABS($AF66-AG66),AND($AF66="",AG66=""),"",OR($AF66&lt;&gt;"",AG66&lt;&gt;""),"-")</f>
        <v/>
      </c>
      <c r="DB66" s="120" t="str" cm="1">
        <f t="array" ref="DB66">_xlfn.IFS(AND($AF66&lt;&gt;"",AH66&lt;&gt;""),ABS($AF66-AH66),AND($AF66="",AH66=""),"",OR($AF66&lt;&gt;"",AH66&lt;&gt;""),"-")</f>
        <v/>
      </c>
      <c r="DC66" s="120" t="str" cm="1">
        <f t="array" ref="DC66">_xlfn.IFS(AND($AF66&lt;&gt;"",AI66&lt;&gt;""),ABS($AF66-AI66),AND($AF66="",AI66=""),"",OR($AF66&lt;&gt;"",AI66&lt;&gt;""),"-")</f>
        <v/>
      </c>
      <c r="DD66" s="120" t="str" cm="1">
        <f t="array" ref="DD66">_xlfn.IFS(AND($AF66&lt;&gt;"",AJ66&lt;&gt;""),ABS($AF66-AJ66),AND($AF66="",AJ66=""),"",OR($AF66&lt;&gt;"",AJ66&lt;&gt;""),"-")</f>
        <v/>
      </c>
      <c r="DE66" s="121" t="str" cm="1">
        <f t="array" ref="DE66">_xlfn.IFS(AND($AG66&lt;&gt;"",AH66&lt;&gt;""),ABS($AG66-AH66),AND($AG66="",AH66=""),"",OR($AG66&lt;&gt;"",AH66&lt;&gt;""),"-")</f>
        <v/>
      </c>
      <c r="DF66" s="120" t="str" cm="1">
        <f t="array" ref="DF66">_xlfn.IFS(AND($AG66&lt;&gt;"",AI66&lt;&gt;""),ABS($AG66-AI66),AND($AG66="",AI66=""),"",OR($AG66&lt;&gt;"",AI66&lt;&gt;""),"-")</f>
        <v/>
      </c>
      <c r="DG66" s="120" t="str" cm="1">
        <f t="array" ref="DG66">_xlfn.IFS(AND($AG66&lt;&gt;"",AJ66&lt;&gt;""),ABS($AG66-AJ66),AND($AG66="",AJ66=""),"",OR($AG66&lt;&gt;"",AJ66&lt;&gt;""),"-")</f>
        <v/>
      </c>
      <c r="DH66" s="121" t="str" cm="1">
        <f t="array" ref="DH66">_xlfn.IFS(AND($AH66&lt;&gt;"",AI66&lt;&gt;""),ABS($AH66-AI66),AND($AH66="",AI66=""),"",OR($AH66&lt;&gt;"",AI66&lt;&gt;""),"-")</f>
        <v/>
      </c>
      <c r="DI66" s="120" t="str" cm="1">
        <f t="array" ref="DI66">_xlfn.IFS(AND($AH66&lt;&gt;"",AJ66&lt;&gt;""),ABS($AH66-AJ66),AND($AH66="",AJ66=""),"",OR($AH66&lt;&gt;"",AJ66&lt;&gt;""),"-")</f>
        <v/>
      </c>
      <c r="DJ66" s="121" t="str" cm="1">
        <f t="array" ref="DJ66">_xlfn.IFS(AND($AI66&lt;&gt;"",AJ66&lt;&gt;""),ABS($AI66-AJ66),AND($AI66="",AJ66=""),"",OR($AI66&lt;&gt;"",AJ66&lt;&gt;""),"-")</f>
        <v/>
      </c>
    </row>
    <row r="67" spans="1:114" x14ac:dyDescent="0.2">
      <c r="A67" s="120" t="e">
        <f t="shared" si="18"/>
        <v>#DIV/0!</v>
      </c>
      <c r="B67" s="186" t="e">
        <f t="shared" si="19"/>
        <v>#DIV/0!</v>
      </c>
      <c r="C67" s="186" t="e">
        <f t="shared" si="20"/>
        <v>#DIV/0!</v>
      </c>
      <c r="D67" s="186" t="e">
        <f t="shared" si="21"/>
        <v>#DIV/0!</v>
      </c>
      <c r="E67" s="263">
        <f t="shared" si="22"/>
        <v>0</v>
      </c>
      <c r="F67" s="186">
        <f t="shared" si="23"/>
        <v>0</v>
      </c>
      <c r="G67" s="186" t="e">
        <f t="shared" si="24"/>
        <v>#DIV/0!</v>
      </c>
      <c r="H67" s="262" t="str">
        <f t="shared" si="25"/>
        <v/>
      </c>
      <c r="I67" s="187" t="str">
        <f t="shared" si="26"/>
        <v/>
      </c>
      <c r="J67" s="260" t="s">
        <v>8</v>
      </c>
      <c r="K67" s="259" t="e">
        <f>VLOOKUP($J67,Merged_couplings!$B:$BU,MATCH(K$1,Merged_couplings!$B$1:$BU$1,0),FALSE)</f>
        <v>#N/A</v>
      </c>
      <c r="L67" s="258" t="e">
        <f>VLOOKUP($J67,Merged_couplings!$B:$BU,MATCH(L$1,Merged_couplings!$B$1:$BU$1,0),FALSE)</f>
        <v>#N/A</v>
      </c>
      <c r="M67" s="258" t="e">
        <f>VLOOKUP($J67,Merged_couplings!$B:$BU,MATCH(M$1,Merged_couplings!$B$1:$BU$1,0),FALSE)</f>
        <v>#N/A</v>
      </c>
      <c r="N67" s="258" t="e">
        <f>VLOOKUP($J67,Merged_couplings!$B:$BU,MATCH(N$1,Merged_couplings!$B$1:$BU$1,0),FALSE)</f>
        <v>#N/A</v>
      </c>
      <c r="O67" s="258" t="e">
        <f>VLOOKUP($J67,Merged_couplings!$B:$BU,MATCH(O$1,Merged_couplings!$B$1:$BU$1,0),FALSE)</f>
        <v>#N/A</v>
      </c>
      <c r="P67" s="258" t="e">
        <f>VLOOKUP($J67,Merged_couplings!$B:$BU,MATCH(P$1,Merged_couplings!$B$1:$BU$1,0),FALSE)</f>
        <v>#N/A</v>
      </c>
      <c r="Q67" s="258" t="e">
        <f>VLOOKUP($J67,Merged_couplings!$B:$BU,MATCH(Q$1,Merged_couplings!$B$1:$BU$1,0),FALSE)</f>
        <v>#N/A</v>
      </c>
      <c r="R67" s="258" t="e">
        <f>VLOOKUP($J67,Merged_couplings!$B:$BU,MATCH(R$1,Merged_couplings!$B$1:$BU$1,0),FALSE)</f>
        <v>#N/A</v>
      </c>
      <c r="S67" s="258" t="e">
        <f>VLOOKUP($J67,Merged_couplings!$B:$BU,MATCH(S$1,Merged_couplings!$B$1:$BU$1,0),FALSE)</f>
        <v>#N/A</v>
      </c>
      <c r="T67" s="258" t="e">
        <f>VLOOKUP($J67,Merged_couplings!$B:$BU,MATCH(T$1,Merged_couplings!$B$1:$BU$1,0),FALSE)</f>
        <v>#N/A</v>
      </c>
      <c r="U67" s="258" t="e">
        <f>VLOOKUP($J67,Merged_couplings!$B:$BU,MATCH(U$1,Merged_couplings!$B$1:$BU$1,0),FALSE)</f>
        <v>#N/A</v>
      </c>
      <c r="V67" s="258" t="e">
        <f>VLOOKUP($J67,Merged_couplings!$B:$BU,MATCH(V$1,Merged_couplings!$B$1:$BU$1,0),FALSE)</f>
        <v>#N/A</v>
      </c>
      <c r="W67" s="258" t="e">
        <f>VLOOKUP($J67,Merged_couplings!$B:$BU,MATCH(W$1,Merged_couplings!$B$1:$BU$1,0),FALSE)</f>
        <v>#N/A</v>
      </c>
      <c r="X67" s="121" t="str">
        <f>_xlfn.IFNA(VLOOKUP($J67,Merged_couplings!$B:$R,MATCH(X$1,Merged_couplings!$B$1:$R$1,0),FALSE),"")</f>
        <v/>
      </c>
      <c r="Y67" s="120" t="str">
        <f>_xlfn.IFNA(VLOOKUP($J67,Merged_couplings!$B:$R,MATCH(Y$1,Merged_couplings!$B$1:$R$1,0),FALSE),"")</f>
        <v/>
      </c>
      <c r="Z67" s="120" t="str">
        <f>_xlfn.IFNA(VLOOKUP($J67,Merged_couplings!$B:$R,MATCH(Z$1,Merged_couplings!$B$1:$R$1,0),FALSE),"")</f>
        <v/>
      </c>
      <c r="AA67" s="120" t="str">
        <f>_xlfn.IFNA(VLOOKUP($J67,Merged_couplings!$B:$R,MATCH(AA$1,Merged_couplings!$B$1:$R$1,0),FALSE),"")</f>
        <v/>
      </c>
      <c r="AB67" s="120" t="str">
        <f>_xlfn.IFNA(VLOOKUP($J67,Merged_couplings!$B:$R,MATCH(AB$1,Merged_couplings!$B$1:$R$1,0),FALSE),"")</f>
        <v/>
      </c>
      <c r="AC67" s="120" t="str">
        <f>_xlfn.IFNA(VLOOKUP($J67,Merged_couplings!$B:$R,MATCH(AC$1,Merged_couplings!$B$1:$R$1,0),FALSE),"")</f>
        <v/>
      </c>
      <c r="AD67" s="120" t="str">
        <f>_xlfn.IFNA(VLOOKUP($J67,Merged_couplings!$B:$R,MATCH(AD$1,Merged_couplings!$B$1:$R$1,0),FALSE),"")</f>
        <v/>
      </c>
      <c r="AE67" s="120" t="str">
        <f>_xlfn.IFNA(VLOOKUP($J67,Merged_couplings!$B:$R,MATCH(AE$1,Merged_couplings!$B$1:$R$1,0),FALSE),"")</f>
        <v/>
      </c>
      <c r="AF67" s="120" t="str">
        <f>_xlfn.IFNA(VLOOKUP($J67,Merged_couplings!$B:$R,MATCH(AF$1,Merged_couplings!$B$1:$R$1,0),FALSE),"")</f>
        <v/>
      </c>
      <c r="AG67" s="120" t="str">
        <f>_xlfn.IFNA(VLOOKUP($J67,Merged_couplings!$B:$R,MATCH(AG$1,Merged_couplings!$B$1:$R$1,0),FALSE),"")</f>
        <v/>
      </c>
      <c r="AH67" s="120" t="str">
        <f>_xlfn.IFNA(VLOOKUP($J67,Merged_couplings!$B:$R,MATCH(AH$1,Merged_couplings!$B$1:$R$1,0),FALSE),"")</f>
        <v/>
      </c>
      <c r="AI67" s="120" t="str">
        <f>_xlfn.IFNA(VLOOKUP($J67,Merged_couplings!$B:$R,MATCH(AI$1,Merged_couplings!$B$1:$R$1,0),FALSE),"")</f>
        <v/>
      </c>
      <c r="AJ67" s="120" t="str">
        <f>_xlfn.IFNA(VLOOKUP($J67,Merged_couplings!$B:$R,MATCH(AJ$1,Merged_couplings!$B$1:$R$1,0),FALSE),"")</f>
        <v/>
      </c>
      <c r="AK67" s="123" t="str" cm="1">
        <f t="array" ref="AK67">_xlfn.IFS(AND($X67&lt;&gt;"",Y67&lt;&gt;""),ABS($X67-Y67),AND($X67="",Y67=""),"",OR($X67&lt;&gt;"",Y67&lt;&gt;""),"-")</f>
        <v/>
      </c>
      <c r="AL67" s="122" t="str" cm="1">
        <f t="array" ref="AL67">_xlfn.IFS(AND($X67&lt;&gt;"",Z67&lt;&gt;""),ABS($X67-Z67),AND($X67="",Z67=""),"",OR($X67&lt;&gt;"",Z67&lt;&gt;""),"-")</f>
        <v/>
      </c>
      <c r="AM67" s="122" t="str" cm="1">
        <f t="array" ref="AM67">_xlfn.IFS(AND($X67&lt;&gt;"",AA67&lt;&gt;""),ABS($X67-AA67),AND($X67="",AA67=""),"",OR($X67&lt;&gt;"",AA67&lt;&gt;""),"-")</f>
        <v/>
      </c>
      <c r="AN67" s="122" t="str" cm="1">
        <f t="array" ref="AN67">_xlfn.IFS(AND($X67&lt;&gt;"",AB67&lt;&gt;""),ABS($X67-AB67),AND($X67="",AB67=""),"",OR($X67&lt;&gt;"",AB67&lt;&gt;""),"-")</f>
        <v/>
      </c>
      <c r="AO67" s="122" t="str" cm="1">
        <f t="array" ref="AO67">_xlfn.IFS(AND($X67&lt;&gt;"",AC67&lt;&gt;""),ABS($X67-AC67),AND($X67="",AC67=""),"",OR($X67&lt;&gt;"",AC67&lt;&gt;""),"-")</f>
        <v/>
      </c>
      <c r="AP67" s="122" t="str" cm="1">
        <f t="array" ref="AP67">_xlfn.IFS(AND($X67&lt;&gt;"",AD67&lt;&gt;""),ABS($X67-AD67),AND($X67="",AD67=""),"",OR($X67&lt;&gt;"",AD67&lt;&gt;""),"-")</f>
        <v/>
      </c>
      <c r="AQ67" s="122" t="str" cm="1">
        <f t="array" ref="AQ67">_xlfn.IFS(AND($X67&lt;&gt;"",AE67&lt;&gt;""),ABS($X67-AE67),AND($X67="",AE67=""),"",OR($X67&lt;&gt;"",AE67&lt;&gt;""),"-")</f>
        <v/>
      </c>
      <c r="AR67" s="122" t="str" cm="1">
        <f t="array" ref="AR67">_xlfn.IFS(AND($X67&lt;&gt;"",AF67&lt;&gt;""),ABS($X67-AF67),AND($X67="",AF67=""),"",OR($X67&lt;&gt;"",AF67&lt;&gt;""),"-")</f>
        <v/>
      </c>
      <c r="AS67" s="122" t="str" cm="1">
        <f t="array" ref="AS67">_xlfn.IFS(AND($X67&lt;&gt;"",AG67&lt;&gt;""),ABS($X67-AG67),AND($X67="",AG67=""),"",OR($X67&lt;&gt;"",AG67&lt;&gt;""),"-")</f>
        <v/>
      </c>
      <c r="AT67" s="122" t="str" cm="1">
        <f t="array" ref="AT67">_xlfn.IFS(AND($X67&lt;&gt;"",AH67&lt;&gt;""),ABS($X67-AH67),AND($X67="",AH67=""),"",OR($X67&lt;&gt;"",AH67&lt;&gt;""),"-")</f>
        <v/>
      </c>
      <c r="AU67" s="122" t="str" cm="1">
        <f t="array" ref="AU67">_xlfn.IFS(AND($X67&lt;&gt;"",AI67&lt;&gt;""),ABS($X67-AI67),AND($X67="",AI67=""),"",OR($X67&lt;&gt;"",AI67&lt;&gt;""),"-")</f>
        <v/>
      </c>
      <c r="AV67" s="122" t="str" cm="1">
        <f t="array" ref="AV67">_xlfn.IFS(AND($X67&lt;&gt;"",AJ67&lt;&gt;""),ABS($X67-AJ67),AND($X67="",AJ67=""),"",OR($X67&lt;&gt;"",AJ67&lt;&gt;""),"-")</f>
        <v/>
      </c>
      <c r="AW67" s="123" t="str" cm="1">
        <f t="array" ref="AW67">_xlfn.IFS(AND($Y67&lt;&gt;"",Z67&lt;&gt;""),ABS($Y67-Z67),AND($Y67="",Z67=""),"",OR($Y67&lt;&gt;"",Z67&lt;&gt;""),"-")</f>
        <v/>
      </c>
      <c r="AX67" s="122" t="str" cm="1">
        <f t="array" ref="AX67">_xlfn.IFS(AND($Y67&lt;&gt;"",AA67&lt;&gt;""),ABS($Y67-AA67),AND($Y67="",AA67=""),"",OR($Y67&lt;&gt;"",AA67&lt;&gt;""),"-")</f>
        <v/>
      </c>
      <c r="AY67" s="122" t="str" cm="1">
        <f t="array" ref="AY67">_xlfn.IFS(AND($Y67&lt;&gt;"",AB67&lt;&gt;""),ABS($Y67-AB67),AND($Y67="",AB67=""),"",OR($Y67&lt;&gt;"",AB67&lt;&gt;""),"-")</f>
        <v/>
      </c>
      <c r="AZ67" s="122" t="str" cm="1">
        <f t="array" ref="AZ67">_xlfn.IFS(AND($Y67&lt;&gt;"",AC67&lt;&gt;""),ABS($Y67-AC67),AND($Y67="",AC67=""),"",OR($Y67&lt;&gt;"",AC67&lt;&gt;""),"-")</f>
        <v/>
      </c>
      <c r="BA67" s="122" t="str" cm="1">
        <f t="array" ref="BA67">_xlfn.IFS(AND($Y67&lt;&gt;"",AD67&lt;&gt;""),ABS($Y67-AD67),AND($Y67="",AD67=""),"",OR($Y67&lt;&gt;"",AD67&lt;&gt;""),"-")</f>
        <v/>
      </c>
      <c r="BB67" s="122" t="str" cm="1">
        <f t="array" ref="BB67">_xlfn.IFS(AND($Y67&lt;&gt;"",AE67&lt;&gt;""),ABS($Y67-AE67),AND($Y67="",AE67=""),"",OR($Y67&lt;&gt;"",AE67&lt;&gt;""),"-")</f>
        <v/>
      </c>
      <c r="BC67" s="122" t="str" cm="1">
        <f t="array" ref="BC67">_xlfn.IFS(AND($Y67&lt;&gt;"",AF67&lt;&gt;""),ABS($Y67-AF67),AND($Y67="",AF67=""),"",OR($Y67&lt;&gt;"",AF67&lt;&gt;""),"-")</f>
        <v/>
      </c>
      <c r="BD67" s="122" t="str" cm="1">
        <f t="array" ref="BD67">_xlfn.IFS(AND($Y67&lt;&gt;"",AG67&lt;&gt;""),ABS($Y67-AG67),AND($Y67="",AG67=""),"",OR($Y67&lt;&gt;"",AG67&lt;&gt;""),"-")</f>
        <v/>
      </c>
      <c r="BE67" s="122" t="str" cm="1">
        <f t="array" ref="BE67">_xlfn.IFS(AND($Y67&lt;&gt;"",AH67&lt;&gt;""),ABS($Y67-AH67),AND($Y67="",AH67=""),"",OR($Y67&lt;&gt;"",AH67&lt;&gt;""),"-")</f>
        <v/>
      </c>
      <c r="BF67" s="122" t="str" cm="1">
        <f t="array" ref="BF67">_xlfn.IFS(AND($Y67&lt;&gt;"",AI67&lt;&gt;""),ABS($Y67-AI67),AND($Y67="",AI67=""),"",OR($Y67&lt;&gt;"",AI67&lt;&gt;""),"-")</f>
        <v/>
      </c>
      <c r="BG67" s="122" t="str" cm="1">
        <f t="array" ref="BG67">_xlfn.IFS(AND($Y67&lt;&gt;"",AJ67&lt;&gt;""),ABS($Y67-AJ67),AND($Y67="",AJ67=""),"",OR($Y67&lt;&gt;"",AJ67&lt;&gt;""),"-")</f>
        <v/>
      </c>
      <c r="BH67" s="121" t="str" cm="1">
        <f t="array" ref="BH67">_xlfn.IFS(AND($Z67&lt;&gt;"",AA67&lt;&gt;""),ABS($Z67-AA67),AND($Z67="",AA67=""),"",OR($Z67&lt;&gt;"",AA67&lt;&gt;""),"-")</f>
        <v/>
      </c>
      <c r="BI67" s="120" t="str" cm="1">
        <f t="array" ref="BI67">_xlfn.IFS(AND($Z67&lt;&gt;"",AB67&lt;&gt;""),ABS($Z67-AB67),AND($Z67="",AB67=""),"",OR($Z67&lt;&gt;"",AB67&lt;&gt;""),"-")</f>
        <v/>
      </c>
      <c r="BJ67" s="120" t="str" cm="1">
        <f t="array" ref="BJ67">_xlfn.IFS(AND($Z67&lt;&gt;"",AC67&lt;&gt;""),ABS($Z67-AC67),AND($Z67="",AC67=""),"",OR($Z67&lt;&gt;"",AC67&lt;&gt;""),"-")</f>
        <v/>
      </c>
      <c r="BK67" s="120" t="str" cm="1">
        <f t="array" ref="BK67">_xlfn.IFS(AND($Z67&lt;&gt;"",AD67&lt;&gt;""),ABS($Z67-AD67),AND($Z67="",AD67=""),"",OR($Z67&lt;&gt;"",AD67&lt;&gt;""),"-")</f>
        <v/>
      </c>
      <c r="BL67" s="120" t="str" cm="1">
        <f t="array" ref="BL67">_xlfn.IFS(AND($Z67&lt;&gt;"",AE67&lt;&gt;""),ABS($Z67-AE67),AND($Z67="",AE67=""),"",OR($Z67&lt;&gt;"",AE67&lt;&gt;""),"-")</f>
        <v/>
      </c>
      <c r="BM67" s="120" t="str" cm="1">
        <f t="array" ref="BM67">_xlfn.IFS(AND($Z67&lt;&gt;"",AF67&lt;&gt;""),ABS($Z67-AF67),AND($Z67="",AF67=""),"",OR($Z67&lt;&gt;"",AF67&lt;&gt;""),"-")</f>
        <v/>
      </c>
      <c r="BN67" s="120" t="str" cm="1">
        <f t="array" ref="BN67">_xlfn.IFS(AND($Z67&lt;&gt;"",AG67&lt;&gt;""),ABS($Z67-AG67),AND($Z67="",AG67=""),"",OR($Z67&lt;&gt;"",AG67&lt;&gt;""),"-")</f>
        <v/>
      </c>
      <c r="BO67" s="120" t="str" cm="1">
        <f t="array" ref="BO67">_xlfn.IFS(AND($Z67&lt;&gt;"",AH67&lt;&gt;""),ABS($Z67-AH67),AND($Z67="",AH67=""),"",OR($Z67&lt;&gt;"",AH67&lt;&gt;""),"-")</f>
        <v/>
      </c>
      <c r="BP67" s="120" t="str" cm="1">
        <f t="array" ref="BP67">_xlfn.IFS(AND($Z67&lt;&gt;"",AI67&lt;&gt;""),ABS($Z67-AI67),AND($Z67="",AI67=""),"",OR($Z67&lt;&gt;"",AI67&lt;&gt;""),"-")</f>
        <v/>
      </c>
      <c r="BQ67" s="120" t="str" cm="1">
        <f t="array" ref="BQ67">_xlfn.IFS(AND($Z67&lt;&gt;"",AJ67&lt;&gt;""),ABS($Z67-AJ67),AND($Z67="",AJ67=""),"",OR($Z67&lt;&gt;"",AJ67&lt;&gt;""),"-")</f>
        <v/>
      </c>
      <c r="BR67" s="121" t="str" cm="1">
        <f t="array" ref="BR67">_xlfn.IFS(AND($AA67&lt;&gt;"",AB67&lt;&gt;""),ABS($AA67-AB67),AND($AA67="",AB67=""),"",OR($AA67&lt;&gt;"",AB67&lt;&gt;""),"-")</f>
        <v/>
      </c>
      <c r="BS67" s="120" t="str" cm="1">
        <f t="array" ref="BS67">_xlfn.IFS(AND($AA67&lt;&gt;"",AC67&lt;&gt;""),ABS($AA67-AC67),AND($AA67="",AC67=""),"",OR($AA67&lt;&gt;"",AC67&lt;&gt;""),"-")</f>
        <v/>
      </c>
      <c r="BT67" s="120" t="str" cm="1">
        <f t="array" ref="BT67">_xlfn.IFS(AND($AA67&lt;&gt;"",AD67&lt;&gt;""),ABS($AA67-AD67),AND($AA67="",AD67=""),"",OR($AA67&lt;&gt;"",AD67&lt;&gt;""),"-")</f>
        <v/>
      </c>
      <c r="BU67" s="120" t="str" cm="1">
        <f t="array" ref="BU67">_xlfn.IFS(AND($AA67&lt;&gt;"",AE67&lt;&gt;""),ABS($AA67-AE67),AND($AA67="",AE67=""),"",OR($AA67&lt;&gt;"",AE67&lt;&gt;""),"-")</f>
        <v/>
      </c>
      <c r="BV67" s="120" t="str" cm="1">
        <f t="array" ref="BV67">_xlfn.IFS(AND($AA67&lt;&gt;"",AF67&lt;&gt;""),ABS($AA67-AF67),AND($AA67="",AF67=""),"",OR($AA67&lt;&gt;"",AF67&lt;&gt;""),"-")</f>
        <v/>
      </c>
      <c r="BW67" s="120" t="str" cm="1">
        <f t="array" ref="BW67">_xlfn.IFS(AND($AA67&lt;&gt;"",AG67&lt;&gt;""),ABS($AA67-AG67),AND($AA67="",AG67=""),"",OR($AA67&lt;&gt;"",AG67&lt;&gt;""),"-")</f>
        <v/>
      </c>
      <c r="BX67" s="120" t="str" cm="1">
        <f t="array" ref="BX67">_xlfn.IFS(AND($AA67&lt;&gt;"",AH67&lt;&gt;""),ABS($AA67-AH67),AND($AA67="",AH67=""),"",OR($AA67&lt;&gt;"",AH67&lt;&gt;""),"-")</f>
        <v/>
      </c>
      <c r="BY67" s="120" t="str" cm="1">
        <f t="array" ref="BY67">_xlfn.IFS(AND($AA67&lt;&gt;"",AI67&lt;&gt;""),ABS($AA67-AI67),AND($AA67="",AI67=""),"",OR($AA67&lt;&gt;"",AI67&lt;&gt;""),"-")</f>
        <v/>
      </c>
      <c r="BZ67" s="120" t="str" cm="1">
        <f t="array" ref="BZ67">_xlfn.IFS(AND($AA67&lt;&gt;"",AJ67&lt;&gt;""),ABS($AA67-AJ67),AND($AA67="",AJ67=""),"",OR($AA67&lt;&gt;"",AJ67&lt;&gt;""),"-")</f>
        <v/>
      </c>
      <c r="CA67" s="121" t="str" cm="1">
        <f t="array" ref="CA67">_xlfn.IFS(AND($AB67&lt;&gt;"",AC67&lt;&gt;""),ABS($AB67-AC67),AND($AB67="",AC67=""),"",OR($AB67&lt;&gt;"",AC67&lt;&gt;""),"-")</f>
        <v/>
      </c>
      <c r="CB67" s="120" t="str" cm="1">
        <f t="array" ref="CB67">_xlfn.IFS(AND($AB67&lt;&gt;"",AD67&lt;&gt;""),ABS($AB67-AD67),AND($AB67="",AD67=""),"",OR($AB67&lt;&gt;"",AD67&lt;&gt;""),"-")</f>
        <v/>
      </c>
      <c r="CC67" s="120" t="str" cm="1">
        <f t="array" ref="CC67">_xlfn.IFS(AND($AB67&lt;&gt;"",AE67&lt;&gt;""),ABS($AB67-AE67),AND($AB67="",AE67=""),"",OR($AB67&lt;&gt;"",AE67&lt;&gt;""),"-")</f>
        <v/>
      </c>
      <c r="CD67" s="120" t="str" cm="1">
        <f t="array" ref="CD67">_xlfn.IFS(AND($AB67&lt;&gt;"",AF67&lt;&gt;""),ABS($AB67-AF67),AND($AB67="",AF67=""),"",OR($AB67&lt;&gt;"",AF67&lt;&gt;""),"-")</f>
        <v/>
      </c>
      <c r="CE67" s="120" t="str" cm="1">
        <f t="array" ref="CE67">_xlfn.IFS(AND($AB67&lt;&gt;"",AG67&lt;&gt;""),ABS($AB67-AG67),AND($AB67="",AG67=""),"",OR($AB67&lt;&gt;"",AG67&lt;&gt;""),"-")</f>
        <v/>
      </c>
      <c r="CF67" s="120" t="str" cm="1">
        <f t="array" ref="CF67">_xlfn.IFS(AND($AB67&lt;&gt;"",AH67&lt;&gt;""),ABS($AB67-AH67),AND($AB67="",AH67=""),"",OR($AB67&lt;&gt;"",AH67&lt;&gt;""),"-")</f>
        <v/>
      </c>
      <c r="CG67" s="120" t="str" cm="1">
        <f t="array" ref="CG67">_xlfn.IFS(AND($AB67&lt;&gt;"",AI67&lt;&gt;""),ABS($AB67-AI67),AND($AB67="",AI67=""),"",OR($AB67&lt;&gt;"",AI67&lt;&gt;""),"-")</f>
        <v/>
      </c>
      <c r="CH67" s="120" t="str" cm="1">
        <f t="array" ref="CH67">_xlfn.IFS(AND($AB67&lt;&gt;"",AJ67&lt;&gt;""),ABS($AB67-AJ67),AND($AB67="",AJ67=""),"",OR($AB67&lt;&gt;"",AJ67&lt;&gt;""),"-")</f>
        <v/>
      </c>
      <c r="CI67" s="121" t="str" cm="1">
        <f t="array" ref="CI67">_xlfn.IFS(AND($AC67&lt;&gt;"",AD67&lt;&gt;""),ABS($AC67-AD67),AND($AC67="",AD67=""),"",OR($AC67&lt;&gt;"",AD67&lt;&gt;""),"-")</f>
        <v/>
      </c>
      <c r="CJ67" s="120" t="str" cm="1">
        <f t="array" ref="CJ67">_xlfn.IFS(AND($AC67&lt;&gt;"",AE67&lt;&gt;""),ABS($AC67-AE67),AND($AC67="",AE67=""),"",OR($AC67&lt;&gt;"",AE67&lt;&gt;""),"-")</f>
        <v/>
      </c>
      <c r="CK67" s="120" t="str" cm="1">
        <f t="array" ref="CK67">_xlfn.IFS(AND($AC67&lt;&gt;"",AF67&lt;&gt;""),ABS($AC67-AF67),AND($AC67="",AF67=""),"",OR($AC67&lt;&gt;"",AF67&lt;&gt;""),"-")</f>
        <v/>
      </c>
      <c r="CL67" s="120" t="str" cm="1">
        <f t="array" ref="CL67">_xlfn.IFS(AND($AC67&lt;&gt;"",AG67&lt;&gt;""),ABS($AC67-AG67),AND($AC67="",AG67=""),"",OR($AC67&lt;&gt;"",AG67&lt;&gt;""),"-")</f>
        <v/>
      </c>
      <c r="CM67" s="120" t="str" cm="1">
        <f t="array" ref="CM67">_xlfn.IFS(AND($AC67&lt;&gt;"",AH67&lt;&gt;""),ABS($AC67-AH67),AND($AC67="",AH67=""),"",OR($AC67&lt;&gt;"",AH67&lt;&gt;""),"-")</f>
        <v/>
      </c>
      <c r="CN67" s="120" t="str" cm="1">
        <f t="array" ref="CN67">_xlfn.IFS(AND($AC67&lt;&gt;"",AI67&lt;&gt;""),ABS($AC67-AI67),AND($AC67="",AI67=""),"",OR($AC67&lt;&gt;"",AI67&lt;&gt;""),"-")</f>
        <v/>
      </c>
      <c r="CO67" s="120" t="str" cm="1">
        <f t="array" ref="CO67">_xlfn.IFS(AND($AC67&lt;&gt;"",AJ67&lt;&gt;""),ABS($AC67-AJ67),AND($AC67="",AJ67=""),"",OR($AC67&lt;&gt;"",AJ67&lt;&gt;""),"-")</f>
        <v/>
      </c>
      <c r="CP67" s="121" t="str" cm="1">
        <f t="array" ref="CP67">_xlfn.IFS(AND($AD67&lt;&gt;"",AE67&lt;&gt;""),ABS($AD67-AE67),AND($AD67="",AE67=""),"",OR($AD67&lt;&gt;"",AE67&lt;&gt;""),"-")</f>
        <v/>
      </c>
      <c r="CQ67" s="120" t="str" cm="1">
        <f t="array" ref="CQ67">_xlfn.IFS(AND($AD67&lt;&gt;"",AF67&lt;&gt;""),ABS($AD67-AF67),AND($AD67="",AF67=""),"",OR($AD67&lt;&gt;"",AF67&lt;&gt;""),"-")</f>
        <v/>
      </c>
      <c r="CR67" s="120" t="str" cm="1">
        <f t="array" ref="CR67">_xlfn.IFS(AND($AD67&lt;&gt;"",AG67&lt;&gt;""),ABS($AD67-AG67),AND($AD67="",AG67=""),"",OR($AD67&lt;&gt;"",AG67&lt;&gt;""),"-")</f>
        <v/>
      </c>
      <c r="CS67" s="120" t="str" cm="1">
        <f t="array" ref="CS67">_xlfn.IFS(AND($AD67&lt;&gt;"",AH67&lt;&gt;""),ABS($AD67-AH67),AND($AD67="",AH67=""),"",OR($AD67&lt;&gt;"",AH67&lt;&gt;""),"-")</f>
        <v/>
      </c>
      <c r="CT67" s="120" t="str" cm="1">
        <f t="array" ref="CT67">_xlfn.IFS(AND($AD67&lt;&gt;"",AI67&lt;&gt;""),ABS($AD67-AI67),AND($AD67="",AI67=""),"",OR($AD67&lt;&gt;"",AI67&lt;&gt;""),"-")</f>
        <v/>
      </c>
      <c r="CU67" s="120" t="str" cm="1">
        <f t="array" ref="CU67">_xlfn.IFS(AND($AD67&lt;&gt;"",AJ67&lt;&gt;""),ABS($AD67-AJ67),AND($AD67="",AJ67=""),"",OR($AD67&lt;&gt;"",AJ67&lt;&gt;""),"-")</f>
        <v/>
      </c>
      <c r="CV67" s="121" t="str" cm="1">
        <f t="array" ref="CV67">_xlfn.IFS(AND($AE67&lt;&gt;"",AF67&lt;&gt;""),ABS($AE67-AF67),AND($AE67="",AF67=""),"",OR($AE67&lt;&gt;"",AF67&lt;&gt;""),"-")</f>
        <v/>
      </c>
      <c r="CW67" s="120" t="str" cm="1">
        <f t="array" ref="CW67">_xlfn.IFS(AND($AE67&lt;&gt;"",AG67&lt;&gt;""),ABS($AE67-AG67),AND($AE67="",AG67=""),"",OR($AE67&lt;&gt;"",AG67&lt;&gt;""),"-")</f>
        <v/>
      </c>
      <c r="CX67" s="120" t="str" cm="1">
        <f t="array" ref="CX67">_xlfn.IFS(AND($AE67&lt;&gt;"",AH67&lt;&gt;""),ABS($AE67-AH67),AND($AE67="",AH67=""),"",OR($AE67&lt;&gt;"",AH67&lt;&gt;""),"-")</f>
        <v/>
      </c>
      <c r="CY67" s="120" t="str" cm="1">
        <f t="array" ref="CY67">_xlfn.IFS(AND($AE67&lt;&gt;"",AI67&lt;&gt;""),ABS($AE67-AI67),AND($AE67="",AI67=""),"",OR($AE67&lt;&gt;"",AI67&lt;&gt;""),"-")</f>
        <v/>
      </c>
      <c r="CZ67" s="120" t="str" cm="1">
        <f t="array" ref="CZ67">_xlfn.IFS(AND($AE67&lt;&gt;"",AJ67&lt;&gt;""),ABS($AE67-AJ67),AND($AE67="",AJ67=""),"",OR($AE67&lt;&gt;"",AJ67&lt;&gt;""),"-")</f>
        <v/>
      </c>
      <c r="DA67" s="121" t="str" cm="1">
        <f t="array" ref="DA67">_xlfn.IFS(AND($AF67&lt;&gt;"",AG67&lt;&gt;""),ABS($AF67-AG67),AND($AF67="",AG67=""),"",OR($AF67&lt;&gt;"",AG67&lt;&gt;""),"-")</f>
        <v/>
      </c>
      <c r="DB67" s="120" t="str" cm="1">
        <f t="array" ref="DB67">_xlfn.IFS(AND($AF67&lt;&gt;"",AH67&lt;&gt;""),ABS($AF67-AH67),AND($AF67="",AH67=""),"",OR($AF67&lt;&gt;"",AH67&lt;&gt;""),"-")</f>
        <v/>
      </c>
      <c r="DC67" s="120" t="str" cm="1">
        <f t="array" ref="DC67">_xlfn.IFS(AND($AF67&lt;&gt;"",AI67&lt;&gt;""),ABS($AF67-AI67),AND($AF67="",AI67=""),"",OR($AF67&lt;&gt;"",AI67&lt;&gt;""),"-")</f>
        <v/>
      </c>
      <c r="DD67" s="120" t="str" cm="1">
        <f t="array" ref="DD67">_xlfn.IFS(AND($AF67&lt;&gt;"",AJ67&lt;&gt;""),ABS($AF67-AJ67),AND($AF67="",AJ67=""),"",OR($AF67&lt;&gt;"",AJ67&lt;&gt;""),"-")</f>
        <v/>
      </c>
      <c r="DE67" s="121" t="str" cm="1">
        <f t="array" ref="DE67">_xlfn.IFS(AND($AG67&lt;&gt;"",AH67&lt;&gt;""),ABS($AG67-AH67),AND($AG67="",AH67=""),"",OR($AG67&lt;&gt;"",AH67&lt;&gt;""),"-")</f>
        <v/>
      </c>
      <c r="DF67" s="120" t="str" cm="1">
        <f t="array" ref="DF67">_xlfn.IFS(AND($AG67&lt;&gt;"",AI67&lt;&gt;""),ABS($AG67-AI67),AND($AG67="",AI67=""),"",OR($AG67&lt;&gt;"",AI67&lt;&gt;""),"-")</f>
        <v/>
      </c>
      <c r="DG67" s="120" t="str" cm="1">
        <f t="array" ref="DG67">_xlfn.IFS(AND($AG67&lt;&gt;"",AJ67&lt;&gt;""),ABS($AG67-AJ67),AND($AG67="",AJ67=""),"",OR($AG67&lt;&gt;"",AJ67&lt;&gt;""),"-")</f>
        <v/>
      </c>
      <c r="DH67" s="121" t="str" cm="1">
        <f t="array" ref="DH67">_xlfn.IFS(AND($AH67&lt;&gt;"",AI67&lt;&gt;""),ABS($AH67-AI67),AND($AH67="",AI67=""),"",OR($AH67&lt;&gt;"",AI67&lt;&gt;""),"-")</f>
        <v/>
      </c>
      <c r="DI67" s="120" t="str" cm="1">
        <f t="array" ref="DI67">_xlfn.IFS(AND($AH67&lt;&gt;"",AJ67&lt;&gt;""),ABS($AH67-AJ67),AND($AH67="",AJ67=""),"",OR($AH67&lt;&gt;"",AJ67&lt;&gt;""),"-")</f>
        <v/>
      </c>
      <c r="DJ67" s="121" t="str" cm="1">
        <f t="array" ref="DJ67">_xlfn.IFS(AND($AI67&lt;&gt;"",AJ67&lt;&gt;""),ABS($AI67-AJ67),AND($AI67="",AJ67=""),"",OR($AI67&lt;&gt;"",AJ67&lt;&gt;""),"-")</f>
        <v/>
      </c>
    </row>
    <row r="68" spans="1:114" x14ac:dyDescent="0.2">
      <c r="A68" s="120" t="e">
        <f t="shared" si="18"/>
        <v>#DIV/0!</v>
      </c>
      <c r="B68" s="186" t="e">
        <f t="shared" si="19"/>
        <v>#DIV/0!</v>
      </c>
      <c r="C68" s="186" t="e">
        <f t="shared" si="20"/>
        <v>#DIV/0!</v>
      </c>
      <c r="D68" s="186" t="e">
        <f t="shared" si="21"/>
        <v>#DIV/0!</v>
      </c>
      <c r="E68" s="263">
        <f t="shared" si="22"/>
        <v>0</v>
      </c>
      <c r="F68" s="186">
        <f t="shared" si="23"/>
        <v>0</v>
      </c>
      <c r="G68" s="186" t="e">
        <f t="shared" si="24"/>
        <v>#DIV/0!</v>
      </c>
      <c r="H68" s="262" t="str">
        <f t="shared" si="25"/>
        <v/>
      </c>
      <c r="I68" s="187" t="str">
        <f t="shared" si="26"/>
        <v/>
      </c>
      <c r="J68" s="260" t="s">
        <v>113</v>
      </c>
      <c r="K68" s="259" t="e">
        <f>VLOOKUP($J68,Merged_couplings!$B:$BU,MATCH(K$1,Merged_couplings!$B$1:$BU$1,0),FALSE)</f>
        <v>#N/A</v>
      </c>
      <c r="L68" s="258" t="e">
        <f>VLOOKUP($J68,Merged_couplings!$B:$BU,MATCH(L$1,Merged_couplings!$B$1:$BU$1,0),FALSE)</f>
        <v>#N/A</v>
      </c>
      <c r="M68" s="258" t="e">
        <f>VLOOKUP($J68,Merged_couplings!$B:$BU,MATCH(M$1,Merged_couplings!$B$1:$BU$1,0),FALSE)</f>
        <v>#N/A</v>
      </c>
      <c r="N68" s="258" t="e">
        <f>VLOOKUP($J68,Merged_couplings!$B:$BU,MATCH(N$1,Merged_couplings!$B$1:$BU$1,0),FALSE)</f>
        <v>#N/A</v>
      </c>
      <c r="O68" s="258" t="e">
        <f>VLOOKUP($J68,Merged_couplings!$B:$BU,MATCH(O$1,Merged_couplings!$B$1:$BU$1,0),FALSE)</f>
        <v>#N/A</v>
      </c>
      <c r="P68" s="258" t="e">
        <f>VLOOKUP($J68,Merged_couplings!$B:$BU,MATCH(P$1,Merged_couplings!$B$1:$BU$1,0),FALSE)</f>
        <v>#N/A</v>
      </c>
      <c r="Q68" s="258" t="e">
        <f>VLOOKUP($J68,Merged_couplings!$B:$BU,MATCH(Q$1,Merged_couplings!$B$1:$BU$1,0),FALSE)</f>
        <v>#N/A</v>
      </c>
      <c r="R68" s="258" t="e">
        <f>VLOOKUP($J68,Merged_couplings!$B:$BU,MATCH(R$1,Merged_couplings!$B$1:$BU$1,0),FALSE)</f>
        <v>#N/A</v>
      </c>
      <c r="S68" s="258" t="e">
        <f>VLOOKUP($J68,Merged_couplings!$B:$BU,MATCH(S$1,Merged_couplings!$B$1:$BU$1,0),FALSE)</f>
        <v>#N/A</v>
      </c>
      <c r="T68" s="258" t="e">
        <f>VLOOKUP($J68,Merged_couplings!$B:$BU,MATCH(T$1,Merged_couplings!$B$1:$BU$1,0),FALSE)</f>
        <v>#N/A</v>
      </c>
      <c r="U68" s="258" t="e">
        <f>VLOOKUP($J68,Merged_couplings!$B:$BU,MATCH(U$1,Merged_couplings!$B$1:$BU$1,0),FALSE)</f>
        <v>#N/A</v>
      </c>
      <c r="V68" s="258" t="e">
        <f>VLOOKUP($J68,Merged_couplings!$B:$BU,MATCH(V$1,Merged_couplings!$B$1:$BU$1,0),FALSE)</f>
        <v>#N/A</v>
      </c>
      <c r="W68" s="258" t="e">
        <f>VLOOKUP($J68,Merged_couplings!$B:$BU,MATCH(W$1,Merged_couplings!$B$1:$BU$1,0),FALSE)</f>
        <v>#N/A</v>
      </c>
      <c r="X68" s="121" t="str">
        <f>_xlfn.IFNA(VLOOKUP($J68,Merged_couplings!$B:$R,MATCH(X$1,Merged_couplings!$B$1:$R$1,0),FALSE),"")</f>
        <v/>
      </c>
      <c r="Y68" s="120" t="str">
        <f>_xlfn.IFNA(VLOOKUP($J68,Merged_couplings!$B:$R,MATCH(Y$1,Merged_couplings!$B$1:$R$1,0),FALSE),"")</f>
        <v/>
      </c>
      <c r="Z68" s="120" t="str">
        <f>_xlfn.IFNA(VLOOKUP($J68,Merged_couplings!$B:$R,MATCH(Z$1,Merged_couplings!$B$1:$R$1,0),FALSE),"")</f>
        <v/>
      </c>
      <c r="AA68" s="120" t="str">
        <f>_xlfn.IFNA(VLOOKUP($J68,Merged_couplings!$B:$R,MATCH(AA$1,Merged_couplings!$B$1:$R$1,0),FALSE),"")</f>
        <v/>
      </c>
      <c r="AB68" s="120" t="str">
        <f>_xlfn.IFNA(VLOOKUP($J68,Merged_couplings!$B:$R,MATCH(AB$1,Merged_couplings!$B$1:$R$1,0),FALSE),"")</f>
        <v/>
      </c>
      <c r="AC68" s="120" t="str">
        <f>_xlfn.IFNA(VLOOKUP($J68,Merged_couplings!$B:$R,MATCH(AC$1,Merged_couplings!$B$1:$R$1,0),FALSE),"")</f>
        <v/>
      </c>
      <c r="AD68" s="120" t="str">
        <f>_xlfn.IFNA(VLOOKUP($J68,Merged_couplings!$B:$R,MATCH(AD$1,Merged_couplings!$B$1:$R$1,0),FALSE),"")</f>
        <v/>
      </c>
      <c r="AE68" s="120" t="str">
        <f>_xlfn.IFNA(VLOOKUP($J68,Merged_couplings!$B:$R,MATCH(AE$1,Merged_couplings!$B$1:$R$1,0),FALSE),"")</f>
        <v/>
      </c>
      <c r="AF68" s="120" t="str">
        <f>_xlfn.IFNA(VLOOKUP($J68,Merged_couplings!$B:$R,MATCH(AF$1,Merged_couplings!$B$1:$R$1,0),FALSE),"")</f>
        <v/>
      </c>
      <c r="AG68" s="120" t="str">
        <f>_xlfn.IFNA(VLOOKUP($J68,Merged_couplings!$B:$R,MATCH(AG$1,Merged_couplings!$B$1:$R$1,0),FALSE),"")</f>
        <v/>
      </c>
      <c r="AH68" s="120" t="str">
        <f>_xlfn.IFNA(VLOOKUP($J68,Merged_couplings!$B:$R,MATCH(AH$1,Merged_couplings!$B$1:$R$1,0),FALSE),"")</f>
        <v/>
      </c>
      <c r="AI68" s="120" t="str">
        <f>_xlfn.IFNA(VLOOKUP($J68,Merged_couplings!$B:$R,MATCH(AI$1,Merged_couplings!$B$1:$R$1,0),FALSE),"")</f>
        <v/>
      </c>
      <c r="AJ68" s="120" t="str">
        <f>_xlfn.IFNA(VLOOKUP($J68,Merged_couplings!$B:$R,MATCH(AJ$1,Merged_couplings!$B$1:$R$1,0),FALSE),"")</f>
        <v/>
      </c>
      <c r="AK68" s="123" t="str" cm="1">
        <f t="array" ref="AK68">_xlfn.IFS(AND($X68&lt;&gt;"",Y68&lt;&gt;""),ABS($X68-Y68),AND($X68="",Y68=""),"",OR($X68&lt;&gt;"",Y68&lt;&gt;""),"-")</f>
        <v/>
      </c>
      <c r="AL68" s="122" t="str" cm="1">
        <f t="array" ref="AL68">_xlfn.IFS(AND($X68&lt;&gt;"",Z68&lt;&gt;""),ABS($X68-Z68),AND($X68="",Z68=""),"",OR($X68&lt;&gt;"",Z68&lt;&gt;""),"-")</f>
        <v/>
      </c>
      <c r="AM68" s="122" t="str" cm="1">
        <f t="array" ref="AM68">_xlfn.IFS(AND($X68&lt;&gt;"",AA68&lt;&gt;""),ABS($X68-AA68),AND($X68="",AA68=""),"",OR($X68&lt;&gt;"",AA68&lt;&gt;""),"-")</f>
        <v/>
      </c>
      <c r="AN68" s="122" t="str" cm="1">
        <f t="array" ref="AN68">_xlfn.IFS(AND($X68&lt;&gt;"",AB68&lt;&gt;""),ABS($X68-AB68),AND($X68="",AB68=""),"",OR($X68&lt;&gt;"",AB68&lt;&gt;""),"-")</f>
        <v/>
      </c>
      <c r="AO68" s="122" t="str" cm="1">
        <f t="array" ref="AO68">_xlfn.IFS(AND($X68&lt;&gt;"",AC68&lt;&gt;""),ABS($X68-AC68),AND($X68="",AC68=""),"",OR($X68&lt;&gt;"",AC68&lt;&gt;""),"-")</f>
        <v/>
      </c>
      <c r="AP68" s="122" t="str" cm="1">
        <f t="array" ref="AP68">_xlfn.IFS(AND($X68&lt;&gt;"",AD68&lt;&gt;""),ABS($X68-AD68),AND($X68="",AD68=""),"",OR($X68&lt;&gt;"",AD68&lt;&gt;""),"-")</f>
        <v/>
      </c>
      <c r="AQ68" s="122" t="str" cm="1">
        <f t="array" ref="AQ68">_xlfn.IFS(AND($X68&lt;&gt;"",AE68&lt;&gt;""),ABS($X68-AE68),AND($X68="",AE68=""),"",OR($X68&lt;&gt;"",AE68&lt;&gt;""),"-")</f>
        <v/>
      </c>
      <c r="AR68" s="122" t="str" cm="1">
        <f t="array" ref="AR68">_xlfn.IFS(AND($X68&lt;&gt;"",AF68&lt;&gt;""),ABS($X68-AF68),AND($X68="",AF68=""),"",OR($X68&lt;&gt;"",AF68&lt;&gt;""),"-")</f>
        <v/>
      </c>
      <c r="AS68" s="122" t="str" cm="1">
        <f t="array" ref="AS68">_xlfn.IFS(AND($X68&lt;&gt;"",AG68&lt;&gt;""),ABS($X68-AG68),AND($X68="",AG68=""),"",OR($X68&lt;&gt;"",AG68&lt;&gt;""),"-")</f>
        <v/>
      </c>
      <c r="AT68" s="122" t="str" cm="1">
        <f t="array" ref="AT68">_xlfn.IFS(AND($X68&lt;&gt;"",AH68&lt;&gt;""),ABS($X68-AH68),AND($X68="",AH68=""),"",OR($X68&lt;&gt;"",AH68&lt;&gt;""),"-")</f>
        <v/>
      </c>
      <c r="AU68" s="122" t="str" cm="1">
        <f t="array" ref="AU68">_xlfn.IFS(AND($X68&lt;&gt;"",AI68&lt;&gt;""),ABS($X68-AI68),AND($X68="",AI68=""),"",OR($X68&lt;&gt;"",AI68&lt;&gt;""),"-")</f>
        <v/>
      </c>
      <c r="AV68" s="122" t="str" cm="1">
        <f t="array" ref="AV68">_xlfn.IFS(AND($X68&lt;&gt;"",AJ68&lt;&gt;""),ABS($X68-AJ68),AND($X68="",AJ68=""),"",OR($X68&lt;&gt;"",AJ68&lt;&gt;""),"-")</f>
        <v/>
      </c>
      <c r="AW68" s="123" t="str" cm="1">
        <f t="array" ref="AW68">_xlfn.IFS(AND($Y68&lt;&gt;"",Z68&lt;&gt;""),ABS($Y68-Z68),AND($Y68="",Z68=""),"",OR($Y68&lt;&gt;"",Z68&lt;&gt;""),"-")</f>
        <v/>
      </c>
      <c r="AX68" s="122" t="str" cm="1">
        <f t="array" ref="AX68">_xlfn.IFS(AND($Y68&lt;&gt;"",AA68&lt;&gt;""),ABS($Y68-AA68),AND($Y68="",AA68=""),"",OR($Y68&lt;&gt;"",AA68&lt;&gt;""),"-")</f>
        <v/>
      </c>
      <c r="AY68" s="122" t="str" cm="1">
        <f t="array" ref="AY68">_xlfn.IFS(AND($Y68&lt;&gt;"",AB68&lt;&gt;""),ABS($Y68-AB68),AND($Y68="",AB68=""),"",OR($Y68&lt;&gt;"",AB68&lt;&gt;""),"-")</f>
        <v/>
      </c>
      <c r="AZ68" s="122" t="str" cm="1">
        <f t="array" ref="AZ68">_xlfn.IFS(AND($Y68&lt;&gt;"",AC68&lt;&gt;""),ABS($Y68-AC68),AND($Y68="",AC68=""),"",OR($Y68&lt;&gt;"",AC68&lt;&gt;""),"-")</f>
        <v/>
      </c>
      <c r="BA68" s="122" t="str" cm="1">
        <f t="array" ref="BA68">_xlfn.IFS(AND($Y68&lt;&gt;"",AD68&lt;&gt;""),ABS($Y68-AD68),AND($Y68="",AD68=""),"",OR($Y68&lt;&gt;"",AD68&lt;&gt;""),"-")</f>
        <v/>
      </c>
      <c r="BB68" s="122" t="str" cm="1">
        <f t="array" ref="BB68">_xlfn.IFS(AND($Y68&lt;&gt;"",AE68&lt;&gt;""),ABS($Y68-AE68),AND($Y68="",AE68=""),"",OR($Y68&lt;&gt;"",AE68&lt;&gt;""),"-")</f>
        <v/>
      </c>
      <c r="BC68" s="122" t="str" cm="1">
        <f t="array" ref="BC68">_xlfn.IFS(AND($Y68&lt;&gt;"",AF68&lt;&gt;""),ABS($Y68-AF68),AND($Y68="",AF68=""),"",OR($Y68&lt;&gt;"",AF68&lt;&gt;""),"-")</f>
        <v/>
      </c>
      <c r="BD68" s="122" t="str" cm="1">
        <f t="array" ref="BD68">_xlfn.IFS(AND($Y68&lt;&gt;"",AG68&lt;&gt;""),ABS($Y68-AG68),AND($Y68="",AG68=""),"",OR($Y68&lt;&gt;"",AG68&lt;&gt;""),"-")</f>
        <v/>
      </c>
      <c r="BE68" s="122" t="str" cm="1">
        <f t="array" ref="BE68">_xlfn.IFS(AND($Y68&lt;&gt;"",AH68&lt;&gt;""),ABS($Y68-AH68),AND($Y68="",AH68=""),"",OR($Y68&lt;&gt;"",AH68&lt;&gt;""),"-")</f>
        <v/>
      </c>
      <c r="BF68" s="122" t="str" cm="1">
        <f t="array" ref="BF68">_xlfn.IFS(AND($Y68&lt;&gt;"",AI68&lt;&gt;""),ABS($Y68-AI68),AND($Y68="",AI68=""),"",OR($Y68&lt;&gt;"",AI68&lt;&gt;""),"-")</f>
        <v/>
      </c>
      <c r="BG68" s="122" t="str" cm="1">
        <f t="array" ref="BG68">_xlfn.IFS(AND($Y68&lt;&gt;"",AJ68&lt;&gt;""),ABS($Y68-AJ68),AND($Y68="",AJ68=""),"",OR($Y68&lt;&gt;"",AJ68&lt;&gt;""),"-")</f>
        <v/>
      </c>
      <c r="BH68" s="121" t="str" cm="1">
        <f t="array" ref="BH68">_xlfn.IFS(AND($Z68&lt;&gt;"",AA68&lt;&gt;""),ABS($Z68-AA68),AND($Z68="",AA68=""),"",OR($Z68&lt;&gt;"",AA68&lt;&gt;""),"-")</f>
        <v/>
      </c>
      <c r="BI68" s="120" t="str" cm="1">
        <f t="array" ref="BI68">_xlfn.IFS(AND($Z68&lt;&gt;"",AB68&lt;&gt;""),ABS($Z68-AB68),AND($Z68="",AB68=""),"",OR($Z68&lt;&gt;"",AB68&lt;&gt;""),"-")</f>
        <v/>
      </c>
      <c r="BJ68" s="120" t="str" cm="1">
        <f t="array" ref="BJ68">_xlfn.IFS(AND($Z68&lt;&gt;"",AC68&lt;&gt;""),ABS($Z68-AC68),AND($Z68="",AC68=""),"",OR($Z68&lt;&gt;"",AC68&lt;&gt;""),"-")</f>
        <v/>
      </c>
      <c r="BK68" s="120" t="str" cm="1">
        <f t="array" ref="BK68">_xlfn.IFS(AND($Z68&lt;&gt;"",AD68&lt;&gt;""),ABS($Z68-AD68),AND($Z68="",AD68=""),"",OR($Z68&lt;&gt;"",AD68&lt;&gt;""),"-")</f>
        <v/>
      </c>
      <c r="BL68" s="120" t="str" cm="1">
        <f t="array" ref="BL68">_xlfn.IFS(AND($Z68&lt;&gt;"",AE68&lt;&gt;""),ABS($Z68-AE68),AND($Z68="",AE68=""),"",OR($Z68&lt;&gt;"",AE68&lt;&gt;""),"-")</f>
        <v/>
      </c>
      <c r="BM68" s="120" t="str" cm="1">
        <f t="array" ref="BM68">_xlfn.IFS(AND($Z68&lt;&gt;"",AF68&lt;&gt;""),ABS($Z68-AF68),AND($Z68="",AF68=""),"",OR($Z68&lt;&gt;"",AF68&lt;&gt;""),"-")</f>
        <v/>
      </c>
      <c r="BN68" s="120" t="str" cm="1">
        <f t="array" ref="BN68">_xlfn.IFS(AND($Z68&lt;&gt;"",AG68&lt;&gt;""),ABS($Z68-AG68),AND($Z68="",AG68=""),"",OR($Z68&lt;&gt;"",AG68&lt;&gt;""),"-")</f>
        <v/>
      </c>
      <c r="BO68" s="120" t="str" cm="1">
        <f t="array" ref="BO68">_xlfn.IFS(AND($Z68&lt;&gt;"",AH68&lt;&gt;""),ABS($Z68-AH68),AND($Z68="",AH68=""),"",OR($Z68&lt;&gt;"",AH68&lt;&gt;""),"-")</f>
        <v/>
      </c>
      <c r="BP68" s="120" t="str" cm="1">
        <f t="array" ref="BP68">_xlfn.IFS(AND($Z68&lt;&gt;"",AI68&lt;&gt;""),ABS($Z68-AI68),AND($Z68="",AI68=""),"",OR($Z68&lt;&gt;"",AI68&lt;&gt;""),"-")</f>
        <v/>
      </c>
      <c r="BQ68" s="120" t="str" cm="1">
        <f t="array" ref="BQ68">_xlfn.IFS(AND($Z68&lt;&gt;"",AJ68&lt;&gt;""),ABS($Z68-AJ68),AND($Z68="",AJ68=""),"",OR($Z68&lt;&gt;"",AJ68&lt;&gt;""),"-")</f>
        <v/>
      </c>
      <c r="BR68" s="121" t="str" cm="1">
        <f t="array" ref="BR68">_xlfn.IFS(AND($AA68&lt;&gt;"",AB68&lt;&gt;""),ABS($AA68-AB68),AND($AA68="",AB68=""),"",OR($AA68&lt;&gt;"",AB68&lt;&gt;""),"-")</f>
        <v/>
      </c>
      <c r="BS68" s="120" t="str" cm="1">
        <f t="array" ref="BS68">_xlfn.IFS(AND($AA68&lt;&gt;"",AC68&lt;&gt;""),ABS($AA68-AC68),AND($AA68="",AC68=""),"",OR($AA68&lt;&gt;"",AC68&lt;&gt;""),"-")</f>
        <v/>
      </c>
      <c r="BT68" s="120" t="str" cm="1">
        <f t="array" ref="BT68">_xlfn.IFS(AND($AA68&lt;&gt;"",AD68&lt;&gt;""),ABS($AA68-AD68),AND($AA68="",AD68=""),"",OR($AA68&lt;&gt;"",AD68&lt;&gt;""),"-")</f>
        <v/>
      </c>
      <c r="BU68" s="120" t="str" cm="1">
        <f t="array" ref="BU68">_xlfn.IFS(AND($AA68&lt;&gt;"",AE68&lt;&gt;""),ABS($AA68-AE68),AND($AA68="",AE68=""),"",OR($AA68&lt;&gt;"",AE68&lt;&gt;""),"-")</f>
        <v/>
      </c>
      <c r="BV68" s="120" t="str" cm="1">
        <f t="array" ref="BV68">_xlfn.IFS(AND($AA68&lt;&gt;"",AF68&lt;&gt;""),ABS($AA68-AF68),AND($AA68="",AF68=""),"",OR($AA68&lt;&gt;"",AF68&lt;&gt;""),"-")</f>
        <v/>
      </c>
      <c r="BW68" s="120" t="str" cm="1">
        <f t="array" ref="BW68">_xlfn.IFS(AND($AA68&lt;&gt;"",AG68&lt;&gt;""),ABS($AA68-AG68),AND($AA68="",AG68=""),"",OR($AA68&lt;&gt;"",AG68&lt;&gt;""),"-")</f>
        <v/>
      </c>
      <c r="BX68" s="120" t="str" cm="1">
        <f t="array" ref="BX68">_xlfn.IFS(AND($AA68&lt;&gt;"",AH68&lt;&gt;""),ABS($AA68-AH68),AND($AA68="",AH68=""),"",OR($AA68&lt;&gt;"",AH68&lt;&gt;""),"-")</f>
        <v/>
      </c>
      <c r="BY68" s="120" t="str" cm="1">
        <f t="array" ref="BY68">_xlfn.IFS(AND($AA68&lt;&gt;"",AI68&lt;&gt;""),ABS($AA68-AI68),AND($AA68="",AI68=""),"",OR($AA68&lt;&gt;"",AI68&lt;&gt;""),"-")</f>
        <v/>
      </c>
      <c r="BZ68" s="120" t="str" cm="1">
        <f t="array" ref="BZ68">_xlfn.IFS(AND($AA68&lt;&gt;"",AJ68&lt;&gt;""),ABS($AA68-AJ68),AND($AA68="",AJ68=""),"",OR($AA68&lt;&gt;"",AJ68&lt;&gt;""),"-")</f>
        <v/>
      </c>
      <c r="CA68" s="121" t="str" cm="1">
        <f t="array" ref="CA68">_xlfn.IFS(AND($AB68&lt;&gt;"",AC68&lt;&gt;""),ABS($AB68-AC68),AND($AB68="",AC68=""),"",OR($AB68&lt;&gt;"",AC68&lt;&gt;""),"-")</f>
        <v/>
      </c>
      <c r="CB68" s="120" t="str" cm="1">
        <f t="array" ref="CB68">_xlfn.IFS(AND($AB68&lt;&gt;"",AD68&lt;&gt;""),ABS($AB68-AD68),AND($AB68="",AD68=""),"",OR($AB68&lt;&gt;"",AD68&lt;&gt;""),"-")</f>
        <v/>
      </c>
      <c r="CC68" s="120" t="str" cm="1">
        <f t="array" ref="CC68">_xlfn.IFS(AND($AB68&lt;&gt;"",AE68&lt;&gt;""),ABS($AB68-AE68),AND($AB68="",AE68=""),"",OR($AB68&lt;&gt;"",AE68&lt;&gt;""),"-")</f>
        <v/>
      </c>
      <c r="CD68" s="120" t="str" cm="1">
        <f t="array" ref="CD68">_xlfn.IFS(AND($AB68&lt;&gt;"",AF68&lt;&gt;""),ABS($AB68-AF68),AND($AB68="",AF68=""),"",OR($AB68&lt;&gt;"",AF68&lt;&gt;""),"-")</f>
        <v/>
      </c>
      <c r="CE68" s="120" t="str" cm="1">
        <f t="array" ref="CE68">_xlfn.IFS(AND($AB68&lt;&gt;"",AG68&lt;&gt;""),ABS($AB68-AG68),AND($AB68="",AG68=""),"",OR($AB68&lt;&gt;"",AG68&lt;&gt;""),"-")</f>
        <v/>
      </c>
      <c r="CF68" s="120" t="str" cm="1">
        <f t="array" ref="CF68">_xlfn.IFS(AND($AB68&lt;&gt;"",AH68&lt;&gt;""),ABS($AB68-AH68),AND($AB68="",AH68=""),"",OR($AB68&lt;&gt;"",AH68&lt;&gt;""),"-")</f>
        <v/>
      </c>
      <c r="CG68" s="120" t="str" cm="1">
        <f t="array" ref="CG68">_xlfn.IFS(AND($AB68&lt;&gt;"",AI68&lt;&gt;""),ABS($AB68-AI68),AND($AB68="",AI68=""),"",OR($AB68&lt;&gt;"",AI68&lt;&gt;""),"-")</f>
        <v/>
      </c>
      <c r="CH68" s="120" t="str" cm="1">
        <f t="array" ref="CH68">_xlfn.IFS(AND($AB68&lt;&gt;"",AJ68&lt;&gt;""),ABS($AB68-AJ68),AND($AB68="",AJ68=""),"",OR($AB68&lt;&gt;"",AJ68&lt;&gt;""),"-")</f>
        <v/>
      </c>
      <c r="CI68" s="121" t="str" cm="1">
        <f t="array" ref="CI68">_xlfn.IFS(AND($AC68&lt;&gt;"",AD68&lt;&gt;""),ABS($AC68-AD68),AND($AC68="",AD68=""),"",OR($AC68&lt;&gt;"",AD68&lt;&gt;""),"-")</f>
        <v/>
      </c>
      <c r="CJ68" s="120" t="str" cm="1">
        <f t="array" ref="CJ68">_xlfn.IFS(AND($AC68&lt;&gt;"",AE68&lt;&gt;""),ABS($AC68-AE68),AND($AC68="",AE68=""),"",OR($AC68&lt;&gt;"",AE68&lt;&gt;""),"-")</f>
        <v/>
      </c>
      <c r="CK68" s="120" t="str" cm="1">
        <f t="array" ref="CK68">_xlfn.IFS(AND($AC68&lt;&gt;"",AF68&lt;&gt;""),ABS($AC68-AF68),AND($AC68="",AF68=""),"",OR($AC68&lt;&gt;"",AF68&lt;&gt;""),"-")</f>
        <v/>
      </c>
      <c r="CL68" s="120" t="str" cm="1">
        <f t="array" ref="CL68">_xlfn.IFS(AND($AC68&lt;&gt;"",AG68&lt;&gt;""),ABS($AC68-AG68),AND($AC68="",AG68=""),"",OR($AC68&lt;&gt;"",AG68&lt;&gt;""),"-")</f>
        <v/>
      </c>
      <c r="CM68" s="120" t="str" cm="1">
        <f t="array" ref="CM68">_xlfn.IFS(AND($AC68&lt;&gt;"",AH68&lt;&gt;""),ABS($AC68-AH68),AND($AC68="",AH68=""),"",OR($AC68&lt;&gt;"",AH68&lt;&gt;""),"-")</f>
        <v/>
      </c>
      <c r="CN68" s="120" t="str" cm="1">
        <f t="array" ref="CN68">_xlfn.IFS(AND($AC68&lt;&gt;"",AI68&lt;&gt;""),ABS($AC68-AI68),AND($AC68="",AI68=""),"",OR($AC68&lt;&gt;"",AI68&lt;&gt;""),"-")</f>
        <v/>
      </c>
      <c r="CO68" s="120" t="str" cm="1">
        <f t="array" ref="CO68">_xlfn.IFS(AND($AC68&lt;&gt;"",AJ68&lt;&gt;""),ABS($AC68-AJ68),AND($AC68="",AJ68=""),"",OR($AC68&lt;&gt;"",AJ68&lt;&gt;""),"-")</f>
        <v/>
      </c>
      <c r="CP68" s="121" t="str" cm="1">
        <f t="array" ref="CP68">_xlfn.IFS(AND($AD68&lt;&gt;"",AE68&lt;&gt;""),ABS($AD68-AE68),AND($AD68="",AE68=""),"",OR($AD68&lt;&gt;"",AE68&lt;&gt;""),"-")</f>
        <v/>
      </c>
      <c r="CQ68" s="120" t="str" cm="1">
        <f t="array" ref="CQ68">_xlfn.IFS(AND($AD68&lt;&gt;"",AF68&lt;&gt;""),ABS($AD68-AF68),AND($AD68="",AF68=""),"",OR($AD68&lt;&gt;"",AF68&lt;&gt;""),"-")</f>
        <v/>
      </c>
      <c r="CR68" s="120" t="str" cm="1">
        <f t="array" ref="CR68">_xlfn.IFS(AND($AD68&lt;&gt;"",AG68&lt;&gt;""),ABS($AD68-AG68),AND($AD68="",AG68=""),"",OR($AD68&lt;&gt;"",AG68&lt;&gt;""),"-")</f>
        <v/>
      </c>
      <c r="CS68" s="120" t="str" cm="1">
        <f t="array" ref="CS68">_xlfn.IFS(AND($AD68&lt;&gt;"",AH68&lt;&gt;""),ABS($AD68-AH68),AND($AD68="",AH68=""),"",OR($AD68&lt;&gt;"",AH68&lt;&gt;""),"-")</f>
        <v/>
      </c>
      <c r="CT68" s="120" t="str" cm="1">
        <f t="array" ref="CT68">_xlfn.IFS(AND($AD68&lt;&gt;"",AI68&lt;&gt;""),ABS($AD68-AI68),AND($AD68="",AI68=""),"",OR($AD68&lt;&gt;"",AI68&lt;&gt;""),"-")</f>
        <v/>
      </c>
      <c r="CU68" s="120" t="str" cm="1">
        <f t="array" ref="CU68">_xlfn.IFS(AND($AD68&lt;&gt;"",AJ68&lt;&gt;""),ABS($AD68-AJ68),AND($AD68="",AJ68=""),"",OR($AD68&lt;&gt;"",AJ68&lt;&gt;""),"-")</f>
        <v/>
      </c>
      <c r="CV68" s="121" t="str" cm="1">
        <f t="array" ref="CV68">_xlfn.IFS(AND($AE68&lt;&gt;"",AF68&lt;&gt;""),ABS($AE68-AF68),AND($AE68="",AF68=""),"",OR($AE68&lt;&gt;"",AF68&lt;&gt;""),"-")</f>
        <v/>
      </c>
      <c r="CW68" s="120" t="str" cm="1">
        <f t="array" ref="CW68">_xlfn.IFS(AND($AE68&lt;&gt;"",AG68&lt;&gt;""),ABS($AE68-AG68),AND($AE68="",AG68=""),"",OR($AE68&lt;&gt;"",AG68&lt;&gt;""),"-")</f>
        <v/>
      </c>
      <c r="CX68" s="120" t="str" cm="1">
        <f t="array" ref="CX68">_xlfn.IFS(AND($AE68&lt;&gt;"",AH68&lt;&gt;""),ABS($AE68-AH68),AND($AE68="",AH68=""),"",OR($AE68&lt;&gt;"",AH68&lt;&gt;""),"-")</f>
        <v/>
      </c>
      <c r="CY68" s="120" t="str" cm="1">
        <f t="array" ref="CY68">_xlfn.IFS(AND($AE68&lt;&gt;"",AI68&lt;&gt;""),ABS($AE68-AI68),AND($AE68="",AI68=""),"",OR($AE68&lt;&gt;"",AI68&lt;&gt;""),"-")</f>
        <v/>
      </c>
      <c r="CZ68" s="120" t="str" cm="1">
        <f t="array" ref="CZ68">_xlfn.IFS(AND($AE68&lt;&gt;"",AJ68&lt;&gt;""),ABS($AE68-AJ68),AND($AE68="",AJ68=""),"",OR($AE68&lt;&gt;"",AJ68&lt;&gt;""),"-")</f>
        <v/>
      </c>
      <c r="DA68" s="121" t="str" cm="1">
        <f t="array" ref="DA68">_xlfn.IFS(AND($AF68&lt;&gt;"",AG68&lt;&gt;""),ABS($AF68-AG68),AND($AF68="",AG68=""),"",OR($AF68&lt;&gt;"",AG68&lt;&gt;""),"-")</f>
        <v/>
      </c>
      <c r="DB68" s="120" t="str" cm="1">
        <f t="array" ref="DB68">_xlfn.IFS(AND($AF68&lt;&gt;"",AH68&lt;&gt;""),ABS($AF68-AH68),AND($AF68="",AH68=""),"",OR($AF68&lt;&gt;"",AH68&lt;&gt;""),"-")</f>
        <v/>
      </c>
      <c r="DC68" s="120" t="str" cm="1">
        <f t="array" ref="DC68">_xlfn.IFS(AND($AF68&lt;&gt;"",AI68&lt;&gt;""),ABS($AF68-AI68),AND($AF68="",AI68=""),"",OR($AF68&lt;&gt;"",AI68&lt;&gt;""),"-")</f>
        <v/>
      </c>
      <c r="DD68" s="120" t="str" cm="1">
        <f t="array" ref="DD68">_xlfn.IFS(AND($AF68&lt;&gt;"",AJ68&lt;&gt;""),ABS($AF68-AJ68),AND($AF68="",AJ68=""),"",OR($AF68&lt;&gt;"",AJ68&lt;&gt;""),"-")</f>
        <v/>
      </c>
      <c r="DE68" s="121" t="str" cm="1">
        <f t="array" ref="DE68">_xlfn.IFS(AND($AG68&lt;&gt;"",AH68&lt;&gt;""),ABS($AG68-AH68),AND($AG68="",AH68=""),"",OR($AG68&lt;&gt;"",AH68&lt;&gt;""),"-")</f>
        <v/>
      </c>
      <c r="DF68" s="120" t="str" cm="1">
        <f t="array" ref="DF68">_xlfn.IFS(AND($AG68&lt;&gt;"",AI68&lt;&gt;""),ABS($AG68-AI68),AND($AG68="",AI68=""),"",OR($AG68&lt;&gt;"",AI68&lt;&gt;""),"-")</f>
        <v/>
      </c>
      <c r="DG68" s="120" t="str" cm="1">
        <f t="array" ref="DG68">_xlfn.IFS(AND($AG68&lt;&gt;"",AJ68&lt;&gt;""),ABS($AG68-AJ68),AND($AG68="",AJ68=""),"",OR($AG68&lt;&gt;"",AJ68&lt;&gt;""),"-")</f>
        <v/>
      </c>
      <c r="DH68" s="121" t="str" cm="1">
        <f t="array" ref="DH68">_xlfn.IFS(AND($AH68&lt;&gt;"",AI68&lt;&gt;""),ABS($AH68-AI68),AND($AH68="",AI68=""),"",OR($AH68&lt;&gt;"",AI68&lt;&gt;""),"-")</f>
        <v/>
      </c>
      <c r="DI68" s="120" t="str" cm="1">
        <f t="array" ref="DI68">_xlfn.IFS(AND($AH68&lt;&gt;"",AJ68&lt;&gt;""),ABS($AH68-AJ68),AND($AH68="",AJ68=""),"",OR($AH68&lt;&gt;"",AJ68&lt;&gt;""),"-")</f>
        <v/>
      </c>
      <c r="DJ68" s="121" t="str" cm="1">
        <f t="array" ref="DJ68">_xlfn.IFS(AND($AI68&lt;&gt;"",AJ68&lt;&gt;""),ABS($AI68-AJ68),AND($AI68="",AJ68=""),"",OR($AI68&lt;&gt;"",AJ68&lt;&gt;""),"-")</f>
        <v/>
      </c>
    </row>
    <row r="69" spans="1:114" x14ac:dyDescent="0.2">
      <c r="A69" s="120" t="e">
        <f t="shared" si="18"/>
        <v>#DIV/0!</v>
      </c>
      <c r="B69" s="186" t="e">
        <f t="shared" si="19"/>
        <v>#DIV/0!</v>
      </c>
      <c r="C69" s="186" t="e">
        <f t="shared" si="20"/>
        <v>#DIV/0!</v>
      </c>
      <c r="D69" s="186" t="e">
        <f t="shared" si="21"/>
        <v>#DIV/0!</v>
      </c>
      <c r="E69" s="263">
        <f t="shared" si="22"/>
        <v>0</v>
      </c>
      <c r="F69" s="186">
        <f t="shared" si="23"/>
        <v>0</v>
      </c>
      <c r="G69" s="186" t="e">
        <f t="shared" si="24"/>
        <v>#DIV/0!</v>
      </c>
      <c r="H69" s="262" t="str">
        <f t="shared" si="25"/>
        <v/>
      </c>
      <c r="I69" s="187" t="str">
        <f t="shared" si="26"/>
        <v/>
      </c>
      <c r="J69" s="260" t="s">
        <v>88</v>
      </c>
      <c r="K69" s="259" t="e">
        <f>VLOOKUP($J69,Merged_couplings!$B:$BU,MATCH(K$1,Merged_couplings!$B$1:$BU$1,0),FALSE)</f>
        <v>#N/A</v>
      </c>
      <c r="L69" s="258" t="e">
        <f>VLOOKUP($J69,Merged_couplings!$B:$BU,MATCH(L$1,Merged_couplings!$B$1:$BU$1,0),FALSE)</f>
        <v>#N/A</v>
      </c>
      <c r="M69" s="258" t="e">
        <f>VLOOKUP($J69,Merged_couplings!$B:$BU,MATCH(M$1,Merged_couplings!$B$1:$BU$1,0),FALSE)</f>
        <v>#N/A</v>
      </c>
      <c r="N69" s="258" t="e">
        <f>VLOOKUP($J69,Merged_couplings!$B:$BU,MATCH(N$1,Merged_couplings!$B$1:$BU$1,0),FALSE)</f>
        <v>#N/A</v>
      </c>
      <c r="O69" s="258" t="e">
        <f>VLOOKUP($J69,Merged_couplings!$B:$BU,MATCH(O$1,Merged_couplings!$B$1:$BU$1,0),FALSE)</f>
        <v>#N/A</v>
      </c>
      <c r="P69" s="258" t="e">
        <f>VLOOKUP($J69,Merged_couplings!$B:$BU,MATCH(P$1,Merged_couplings!$B$1:$BU$1,0),FALSE)</f>
        <v>#N/A</v>
      </c>
      <c r="Q69" s="258" t="e">
        <f>VLOOKUP($J69,Merged_couplings!$B:$BU,MATCH(Q$1,Merged_couplings!$B$1:$BU$1,0),FALSE)</f>
        <v>#N/A</v>
      </c>
      <c r="R69" s="258" t="e">
        <f>VLOOKUP($J69,Merged_couplings!$B:$BU,MATCH(R$1,Merged_couplings!$B$1:$BU$1,0),FALSE)</f>
        <v>#N/A</v>
      </c>
      <c r="S69" s="258" t="e">
        <f>VLOOKUP($J69,Merged_couplings!$B:$BU,MATCH(S$1,Merged_couplings!$B$1:$BU$1,0),FALSE)</f>
        <v>#N/A</v>
      </c>
      <c r="T69" s="258" t="e">
        <f>VLOOKUP($J69,Merged_couplings!$B:$BU,MATCH(T$1,Merged_couplings!$B$1:$BU$1,0),FALSE)</f>
        <v>#N/A</v>
      </c>
      <c r="U69" s="258" t="e">
        <f>VLOOKUP($J69,Merged_couplings!$B:$BU,MATCH(U$1,Merged_couplings!$B$1:$BU$1,0),FALSE)</f>
        <v>#N/A</v>
      </c>
      <c r="V69" s="258" t="e">
        <f>VLOOKUP($J69,Merged_couplings!$B:$BU,MATCH(V$1,Merged_couplings!$B$1:$BU$1,0),FALSE)</f>
        <v>#N/A</v>
      </c>
      <c r="W69" s="258" t="e">
        <f>VLOOKUP($J69,Merged_couplings!$B:$BU,MATCH(W$1,Merged_couplings!$B$1:$BU$1,0),FALSE)</f>
        <v>#N/A</v>
      </c>
      <c r="X69" s="121" t="str">
        <f>_xlfn.IFNA(VLOOKUP($J69,Merged_couplings!$B:$R,MATCH(X$1,Merged_couplings!$B$1:$R$1,0),FALSE),"")</f>
        <v/>
      </c>
      <c r="Y69" s="120" t="str">
        <f>_xlfn.IFNA(VLOOKUP($J69,Merged_couplings!$B:$R,MATCH(Y$1,Merged_couplings!$B$1:$R$1,0),FALSE),"")</f>
        <v/>
      </c>
      <c r="Z69" s="120" t="str">
        <f>_xlfn.IFNA(VLOOKUP($J69,Merged_couplings!$B:$R,MATCH(Z$1,Merged_couplings!$B$1:$R$1,0),FALSE),"")</f>
        <v/>
      </c>
      <c r="AA69" s="120" t="str">
        <f>_xlfn.IFNA(VLOOKUP($J69,Merged_couplings!$B:$R,MATCH(AA$1,Merged_couplings!$B$1:$R$1,0),FALSE),"")</f>
        <v/>
      </c>
      <c r="AB69" s="120" t="str">
        <f>_xlfn.IFNA(VLOOKUP($J69,Merged_couplings!$B:$R,MATCH(AB$1,Merged_couplings!$B$1:$R$1,0),FALSE),"")</f>
        <v/>
      </c>
      <c r="AC69" s="120" t="str">
        <f>_xlfn.IFNA(VLOOKUP($J69,Merged_couplings!$B:$R,MATCH(AC$1,Merged_couplings!$B$1:$R$1,0),FALSE),"")</f>
        <v/>
      </c>
      <c r="AD69" s="120" t="str">
        <f>_xlfn.IFNA(VLOOKUP($J69,Merged_couplings!$B:$R,MATCH(AD$1,Merged_couplings!$B$1:$R$1,0),FALSE),"")</f>
        <v/>
      </c>
      <c r="AE69" s="120" t="str">
        <f>_xlfn.IFNA(VLOOKUP($J69,Merged_couplings!$B:$R,MATCH(AE$1,Merged_couplings!$B$1:$R$1,0),FALSE),"")</f>
        <v/>
      </c>
      <c r="AF69" s="120" t="str">
        <f>_xlfn.IFNA(VLOOKUP($J69,Merged_couplings!$B:$R,MATCH(AF$1,Merged_couplings!$B$1:$R$1,0),FALSE),"")</f>
        <v/>
      </c>
      <c r="AG69" s="120" t="str">
        <f>_xlfn.IFNA(VLOOKUP($J69,Merged_couplings!$B:$R,MATCH(AG$1,Merged_couplings!$B$1:$R$1,0),FALSE),"")</f>
        <v/>
      </c>
      <c r="AH69" s="120" t="str">
        <f>_xlfn.IFNA(VLOOKUP($J69,Merged_couplings!$B:$R,MATCH(AH$1,Merged_couplings!$B$1:$R$1,0),FALSE),"")</f>
        <v/>
      </c>
      <c r="AI69" s="120" t="str">
        <f>_xlfn.IFNA(VLOOKUP($J69,Merged_couplings!$B:$R,MATCH(AI$1,Merged_couplings!$B$1:$R$1,0),FALSE),"")</f>
        <v/>
      </c>
      <c r="AJ69" s="120" t="str">
        <f>_xlfn.IFNA(VLOOKUP($J69,Merged_couplings!$B:$R,MATCH(AJ$1,Merged_couplings!$B$1:$R$1,0),FALSE),"")</f>
        <v/>
      </c>
      <c r="AK69" s="123" t="str" cm="1">
        <f t="array" ref="AK69">_xlfn.IFS(AND($X69&lt;&gt;"",Y69&lt;&gt;""),ABS($X69-Y69),AND($X69="",Y69=""),"",OR($X69&lt;&gt;"",Y69&lt;&gt;""),"-")</f>
        <v/>
      </c>
      <c r="AL69" s="122" t="str" cm="1">
        <f t="array" ref="AL69">_xlfn.IFS(AND($X69&lt;&gt;"",Z69&lt;&gt;""),ABS($X69-Z69),AND($X69="",Z69=""),"",OR($X69&lt;&gt;"",Z69&lt;&gt;""),"-")</f>
        <v/>
      </c>
      <c r="AM69" s="122" t="str" cm="1">
        <f t="array" ref="AM69">_xlfn.IFS(AND($X69&lt;&gt;"",AA69&lt;&gt;""),ABS($X69-AA69),AND($X69="",AA69=""),"",OR($X69&lt;&gt;"",AA69&lt;&gt;""),"-")</f>
        <v/>
      </c>
      <c r="AN69" s="122" t="str" cm="1">
        <f t="array" ref="AN69">_xlfn.IFS(AND($X69&lt;&gt;"",AB69&lt;&gt;""),ABS($X69-AB69),AND($X69="",AB69=""),"",OR($X69&lt;&gt;"",AB69&lt;&gt;""),"-")</f>
        <v/>
      </c>
      <c r="AO69" s="122" t="str" cm="1">
        <f t="array" ref="AO69">_xlfn.IFS(AND($X69&lt;&gt;"",AC69&lt;&gt;""),ABS($X69-AC69),AND($X69="",AC69=""),"",OR($X69&lt;&gt;"",AC69&lt;&gt;""),"-")</f>
        <v/>
      </c>
      <c r="AP69" s="122" t="str" cm="1">
        <f t="array" ref="AP69">_xlfn.IFS(AND($X69&lt;&gt;"",AD69&lt;&gt;""),ABS($X69-AD69),AND($X69="",AD69=""),"",OR($X69&lt;&gt;"",AD69&lt;&gt;""),"-")</f>
        <v/>
      </c>
      <c r="AQ69" s="122" t="str" cm="1">
        <f t="array" ref="AQ69">_xlfn.IFS(AND($X69&lt;&gt;"",AE69&lt;&gt;""),ABS($X69-AE69),AND($X69="",AE69=""),"",OR($X69&lt;&gt;"",AE69&lt;&gt;""),"-")</f>
        <v/>
      </c>
      <c r="AR69" s="122" t="str" cm="1">
        <f t="array" ref="AR69">_xlfn.IFS(AND($X69&lt;&gt;"",AF69&lt;&gt;""),ABS($X69-AF69),AND($X69="",AF69=""),"",OR($X69&lt;&gt;"",AF69&lt;&gt;""),"-")</f>
        <v/>
      </c>
      <c r="AS69" s="122" t="str" cm="1">
        <f t="array" ref="AS69">_xlfn.IFS(AND($X69&lt;&gt;"",AG69&lt;&gt;""),ABS($X69-AG69),AND($X69="",AG69=""),"",OR($X69&lt;&gt;"",AG69&lt;&gt;""),"-")</f>
        <v/>
      </c>
      <c r="AT69" s="122" t="str" cm="1">
        <f t="array" ref="AT69">_xlfn.IFS(AND($X69&lt;&gt;"",AH69&lt;&gt;""),ABS($X69-AH69),AND($X69="",AH69=""),"",OR($X69&lt;&gt;"",AH69&lt;&gt;""),"-")</f>
        <v/>
      </c>
      <c r="AU69" s="122" t="str" cm="1">
        <f t="array" ref="AU69">_xlfn.IFS(AND($X69&lt;&gt;"",AI69&lt;&gt;""),ABS($X69-AI69),AND($X69="",AI69=""),"",OR($X69&lt;&gt;"",AI69&lt;&gt;""),"-")</f>
        <v/>
      </c>
      <c r="AV69" s="122" t="str" cm="1">
        <f t="array" ref="AV69">_xlfn.IFS(AND($X69&lt;&gt;"",AJ69&lt;&gt;""),ABS($X69-AJ69),AND($X69="",AJ69=""),"",OR($X69&lt;&gt;"",AJ69&lt;&gt;""),"-")</f>
        <v/>
      </c>
      <c r="AW69" s="123" t="str" cm="1">
        <f t="array" ref="AW69">_xlfn.IFS(AND($Y69&lt;&gt;"",Z69&lt;&gt;""),ABS($Y69-Z69),AND($Y69="",Z69=""),"",OR($Y69&lt;&gt;"",Z69&lt;&gt;""),"-")</f>
        <v/>
      </c>
      <c r="AX69" s="122" t="str" cm="1">
        <f t="array" ref="AX69">_xlfn.IFS(AND($Y69&lt;&gt;"",AA69&lt;&gt;""),ABS($Y69-AA69),AND($Y69="",AA69=""),"",OR($Y69&lt;&gt;"",AA69&lt;&gt;""),"-")</f>
        <v/>
      </c>
      <c r="AY69" s="122" t="str" cm="1">
        <f t="array" ref="AY69">_xlfn.IFS(AND($Y69&lt;&gt;"",AB69&lt;&gt;""),ABS($Y69-AB69),AND($Y69="",AB69=""),"",OR($Y69&lt;&gt;"",AB69&lt;&gt;""),"-")</f>
        <v/>
      </c>
      <c r="AZ69" s="122" t="str" cm="1">
        <f t="array" ref="AZ69">_xlfn.IFS(AND($Y69&lt;&gt;"",AC69&lt;&gt;""),ABS($Y69-AC69),AND($Y69="",AC69=""),"",OR($Y69&lt;&gt;"",AC69&lt;&gt;""),"-")</f>
        <v/>
      </c>
      <c r="BA69" s="122" t="str" cm="1">
        <f t="array" ref="BA69">_xlfn.IFS(AND($Y69&lt;&gt;"",AD69&lt;&gt;""),ABS($Y69-AD69),AND($Y69="",AD69=""),"",OR($Y69&lt;&gt;"",AD69&lt;&gt;""),"-")</f>
        <v/>
      </c>
      <c r="BB69" s="122" t="str" cm="1">
        <f t="array" ref="BB69">_xlfn.IFS(AND($Y69&lt;&gt;"",AE69&lt;&gt;""),ABS($Y69-AE69),AND($Y69="",AE69=""),"",OR($Y69&lt;&gt;"",AE69&lt;&gt;""),"-")</f>
        <v/>
      </c>
      <c r="BC69" s="122" t="str" cm="1">
        <f t="array" ref="BC69">_xlfn.IFS(AND($Y69&lt;&gt;"",AF69&lt;&gt;""),ABS($Y69-AF69),AND($Y69="",AF69=""),"",OR($Y69&lt;&gt;"",AF69&lt;&gt;""),"-")</f>
        <v/>
      </c>
      <c r="BD69" s="122" t="str" cm="1">
        <f t="array" ref="BD69">_xlfn.IFS(AND($Y69&lt;&gt;"",AG69&lt;&gt;""),ABS($Y69-AG69),AND($Y69="",AG69=""),"",OR($Y69&lt;&gt;"",AG69&lt;&gt;""),"-")</f>
        <v/>
      </c>
      <c r="BE69" s="122" t="str" cm="1">
        <f t="array" ref="BE69">_xlfn.IFS(AND($Y69&lt;&gt;"",AH69&lt;&gt;""),ABS($Y69-AH69),AND($Y69="",AH69=""),"",OR($Y69&lt;&gt;"",AH69&lt;&gt;""),"-")</f>
        <v/>
      </c>
      <c r="BF69" s="122" t="str" cm="1">
        <f t="array" ref="BF69">_xlfn.IFS(AND($Y69&lt;&gt;"",AI69&lt;&gt;""),ABS($Y69-AI69),AND($Y69="",AI69=""),"",OR($Y69&lt;&gt;"",AI69&lt;&gt;""),"-")</f>
        <v/>
      </c>
      <c r="BG69" s="122" t="str" cm="1">
        <f t="array" ref="BG69">_xlfn.IFS(AND($Y69&lt;&gt;"",AJ69&lt;&gt;""),ABS($Y69-AJ69),AND($Y69="",AJ69=""),"",OR($Y69&lt;&gt;"",AJ69&lt;&gt;""),"-")</f>
        <v/>
      </c>
      <c r="BH69" s="121" t="str" cm="1">
        <f t="array" ref="BH69">_xlfn.IFS(AND($Z69&lt;&gt;"",AA69&lt;&gt;""),ABS($Z69-AA69),AND($Z69="",AA69=""),"",OR($Z69&lt;&gt;"",AA69&lt;&gt;""),"-")</f>
        <v/>
      </c>
      <c r="BI69" s="120" t="str" cm="1">
        <f t="array" ref="BI69">_xlfn.IFS(AND($Z69&lt;&gt;"",AB69&lt;&gt;""),ABS($Z69-AB69),AND($Z69="",AB69=""),"",OR($Z69&lt;&gt;"",AB69&lt;&gt;""),"-")</f>
        <v/>
      </c>
      <c r="BJ69" s="120" t="str" cm="1">
        <f t="array" ref="BJ69">_xlfn.IFS(AND($Z69&lt;&gt;"",AC69&lt;&gt;""),ABS($Z69-AC69),AND($Z69="",AC69=""),"",OR($Z69&lt;&gt;"",AC69&lt;&gt;""),"-")</f>
        <v/>
      </c>
      <c r="BK69" s="120" t="str" cm="1">
        <f t="array" ref="BK69">_xlfn.IFS(AND($Z69&lt;&gt;"",AD69&lt;&gt;""),ABS($Z69-AD69),AND($Z69="",AD69=""),"",OR($Z69&lt;&gt;"",AD69&lt;&gt;""),"-")</f>
        <v/>
      </c>
      <c r="BL69" s="120" t="str" cm="1">
        <f t="array" ref="BL69">_xlfn.IFS(AND($Z69&lt;&gt;"",AE69&lt;&gt;""),ABS($Z69-AE69),AND($Z69="",AE69=""),"",OR($Z69&lt;&gt;"",AE69&lt;&gt;""),"-")</f>
        <v/>
      </c>
      <c r="BM69" s="120" t="str" cm="1">
        <f t="array" ref="BM69">_xlfn.IFS(AND($Z69&lt;&gt;"",AF69&lt;&gt;""),ABS($Z69-AF69),AND($Z69="",AF69=""),"",OR($Z69&lt;&gt;"",AF69&lt;&gt;""),"-")</f>
        <v/>
      </c>
      <c r="BN69" s="120" t="str" cm="1">
        <f t="array" ref="BN69">_xlfn.IFS(AND($Z69&lt;&gt;"",AG69&lt;&gt;""),ABS($Z69-AG69),AND($Z69="",AG69=""),"",OR($Z69&lt;&gt;"",AG69&lt;&gt;""),"-")</f>
        <v/>
      </c>
      <c r="BO69" s="120" t="str" cm="1">
        <f t="array" ref="BO69">_xlfn.IFS(AND($Z69&lt;&gt;"",AH69&lt;&gt;""),ABS($Z69-AH69),AND($Z69="",AH69=""),"",OR($Z69&lt;&gt;"",AH69&lt;&gt;""),"-")</f>
        <v/>
      </c>
      <c r="BP69" s="120" t="str" cm="1">
        <f t="array" ref="BP69">_xlfn.IFS(AND($Z69&lt;&gt;"",AI69&lt;&gt;""),ABS($Z69-AI69),AND($Z69="",AI69=""),"",OR($Z69&lt;&gt;"",AI69&lt;&gt;""),"-")</f>
        <v/>
      </c>
      <c r="BQ69" s="120" t="str" cm="1">
        <f t="array" ref="BQ69">_xlfn.IFS(AND($Z69&lt;&gt;"",AJ69&lt;&gt;""),ABS($Z69-AJ69),AND($Z69="",AJ69=""),"",OR($Z69&lt;&gt;"",AJ69&lt;&gt;""),"-")</f>
        <v/>
      </c>
      <c r="BR69" s="121" t="str" cm="1">
        <f t="array" ref="BR69">_xlfn.IFS(AND($AA69&lt;&gt;"",AB69&lt;&gt;""),ABS($AA69-AB69),AND($AA69="",AB69=""),"",OR($AA69&lt;&gt;"",AB69&lt;&gt;""),"-")</f>
        <v/>
      </c>
      <c r="BS69" s="120" t="str" cm="1">
        <f t="array" ref="BS69">_xlfn.IFS(AND($AA69&lt;&gt;"",AC69&lt;&gt;""),ABS($AA69-AC69),AND($AA69="",AC69=""),"",OR($AA69&lt;&gt;"",AC69&lt;&gt;""),"-")</f>
        <v/>
      </c>
      <c r="BT69" s="120" t="str" cm="1">
        <f t="array" ref="BT69">_xlfn.IFS(AND($AA69&lt;&gt;"",AD69&lt;&gt;""),ABS($AA69-AD69),AND($AA69="",AD69=""),"",OR($AA69&lt;&gt;"",AD69&lt;&gt;""),"-")</f>
        <v/>
      </c>
      <c r="BU69" s="120" t="str" cm="1">
        <f t="array" ref="BU69">_xlfn.IFS(AND($AA69&lt;&gt;"",AE69&lt;&gt;""),ABS($AA69-AE69),AND($AA69="",AE69=""),"",OR($AA69&lt;&gt;"",AE69&lt;&gt;""),"-")</f>
        <v/>
      </c>
      <c r="BV69" s="120" t="str" cm="1">
        <f t="array" ref="BV69">_xlfn.IFS(AND($AA69&lt;&gt;"",AF69&lt;&gt;""),ABS($AA69-AF69),AND($AA69="",AF69=""),"",OR($AA69&lt;&gt;"",AF69&lt;&gt;""),"-")</f>
        <v/>
      </c>
      <c r="BW69" s="120" t="str" cm="1">
        <f t="array" ref="BW69">_xlfn.IFS(AND($AA69&lt;&gt;"",AG69&lt;&gt;""),ABS($AA69-AG69),AND($AA69="",AG69=""),"",OR($AA69&lt;&gt;"",AG69&lt;&gt;""),"-")</f>
        <v/>
      </c>
      <c r="BX69" s="120" t="str" cm="1">
        <f t="array" ref="BX69">_xlfn.IFS(AND($AA69&lt;&gt;"",AH69&lt;&gt;""),ABS($AA69-AH69),AND($AA69="",AH69=""),"",OR($AA69&lt;&gt;"",AH69&lt;&gt;""),"-")</f>
        <v/>
      </c>
      <c r="BY69" s="120" t="str" cm="1">
        <f t="array" ref="BY69">_xlfn.IFS(AND($AA69&lt;&gt;"",AI69&lt;&gt;""),ABS($AA69-AI69),AND($AA69="",AI69=""),"",OR($AA69&lt;&gt;"",AI69&lt;&gt;""),"-")</f>
        <v/>
      </c>
      <c r="BZ69" s="120" t="str" cm="1">
        <f t="array" ref="BZ69">_xlfn.IFS(AND($AA69&lt;&gt;"",AJ69&lt;&gt;""),ABS($AA69-AJ69),AND($AA69="",AJ69=""),"",OR($AA69&lt;&gt;"",AJ69&lt;&gt;""),"-")</f>
        <v/>
      </c>
      <c r="CA69" s="121" t="str" cm="1">
        <f t="array" ref="CA69">_xlfn.IFS(AND($AB69&lt;&gt;"",AC69&lt;&gt;""),ABS($AB69-AC69),AND($AB69="",AC69=""),"",OR($AB69&lt;&gt;"",AC69&lt;&gt;""),"-")</f>
        <v/>
      </c>
      <c r="CB69" s="120" t="str" cm="1">
        <f t="array" ref="CB69">_xlfn.IFS(AND($AB69&lt;&gt;"",AD69&lt;&gt;""),ABS($AB69-AD69),AND($AB69="",AD69=""),"",OR($AB69&lt;&gt;"",AD69&lt;&gt;""),"-")</f>
        <v/>
      </c>
      <c r="CC69" s="120" t="str" cm="1">
        <f t="array" ref="CC69">_xlfn.IFS(AND($AB69&lt;&gt;"",AE69&lt;&gt;""),ABS($AB69-AE69),AND($AB69="",AE69=""),"",OR($AB69&lt;&gt;"",AE69&lt;&gt;""),"-")</f>
        <v/>
      </c>
      <c r="CD69" s="120" t="str" cm="1">
        <f t="array" ref="CD69">_xlfn.IFS(AND($AB69&lt;&gt;"",AF69&lt;&gt;""),ABS($AB69-AF69),AND($AB69="",AF69=""),"",OR($AB69&lt;&gt;"",AF69&lt;&gt;""),"-")</f>
        <v/>
      </c>
      <c r="CE69" s="120" t="str" cm="1">
        <f t="array" ref="CE69">_xlfn.IFS(AND($AB69&lt;&gt;"",AG69&lt;&gt;""),ABS($AB69-AG69),AND($AB69="",AG69=""),"",OR($AB69&lt;&gt;"",AG69&lt;&gt;""),"-")</f>
        <v/>
      </c>
      <c r="CF69" s="120" t="str" cm="1">
        <f t="array" ref="CF69">_xlfn.IFS(AND($AB69&lt;&gt;"",AH69&lt;&gt;""),ABS($AB69-AH69),AND($AB69="",AH69=""),"",OR($AB69&lt;&gt;"",AH69&lt;&gt;""),"-")</f>
        <v/>
      </c>
      <c r="CG69" s="120" t="str" cm="1">
        <f t="array" ref="CG69">_xlfn.IFS(AND($AB69&lt;&gt;"",AI69&lt;&gt;""),ABS($AB69-AI69),AND($AB69="",AI69=""),"",OR($AB69&lt;&gt;"",AI69&lt;&gt;""),"-")</f>
        <v/>
      </c>
      <c r="CH69" s="120" t="str" cm="1">
        <f t="array" ref="CH69">_xlfn.IFS(AND($AB69&lt;&gt;"",AJ69&lt;&gt;""),ABS($AB69-AJ69),AND($AB69="",AJ69=""),"",OR($AB69&lt;&gt;"",AJ69&lt;&gt;""),"-")</f>
        <v/>
      </c>
      <c r="CI69" s="121" t="str" cm="1">
        <f t="array" ref="CI69">_xlfn.IFS(AND($AC69&lt;&gt;"",AD69&lt;&gt;""),ABS($AC69-AD69),AND($AC69="",AD69=""),"",OR($AC69&lt;&gt;"",AD69&lt;&gt;""),"-")</f>
        <v/>
      </c>
      <c r="CJ69" s="120" t="str" cm="1">
        <f t="array" ref="CJ69">_xlfn.IFS(AND($AC69&lt;&gt;"",AE69&lt;&gt;""),ABS($AC69-AE69),AND($AC69="",AE69=""),"",OR($AC69&lt;&gt;"",AE69&lt;&gt;""),"-")</f>
        <v/>
      </c>
      <c r="CK69" s="120" t="str" cm="1">
        <f t="array" ref="CK69">_xlfn.IFS(AND($AC69&lt;&gt;"",AF69&lt;&gt;""),ABS($AC69-AF69),AND($AC69="",AF69=""),"",OR($AC69&lt;&gt;"",AF69&lt;&gt;""),"-")</f>
        <v/>
      </c>
      <c r="CL69" s="120" t="str" cm="1">
        <f t="array" ref="CL69">_xlfn.IFS(AND($AC69&lt;&gt;"",AG69&lt;&gt;""),ABS($AC69-AG69),AND($AC69="",AG69=""),"",OR($AC69&lt;&gt;"",AG69&lt;&gt;""),"-")</f>
        <v/>
      </c>
      <c r="CM69" s="120" t="str" cm="1">
        <f t="array" ref="CM69">_xlfn.IFS(AND($AC69&lt;&gt;"",AH69&lt;&gt;""),ABS($AC69-AH69),AND($AC69="",AH69=""),"",OR($AC69&lt;&gt;"",AH69&lt;&gt;""),"-")</f>
        <v/>
      </c>
      <c r="CN69" s="120" t="str" cm="1">
        <f t="array" ref="CN69">_xlfn.IFS(AND($AC69&lt;&gt;"",AI69&lt;&gt;""),ABS($AC69-AI69),AND($AC69="",AI69=""),"",OR($AC69&lt;&gt;"",AI69&lt;&gt;""),"-")</f>
        <v/>
      </c>
      <c r="CO69" s="120" t="str" cm="1">
        <f t="array" ref="CO69">_xlfn.IFS(AND($AC69&lt;&gt;"",AJ69&lt;&gt;""),ABS($AC69-AJ69),AND($AC69="",AJ69=""),"",OR($AC69&lt;&gt;"",AJ69&lt;&gt;""),"-")</f>
        <v/>
      </c>
      <c r="CP69" s="121" t="str" cm="1">
        <f t="array" ref="CP69">_xlfn.IFS(AND($AD69&lt;&gt;"",AE69&lt;&gt;""),ABS($AD69-AE69),AND($AD69="",AE69=""),"",OR($AD69&lt;&gt;"",AE69&lt;&gt;""),"-")</f>
        <v/>
      </c>
      <c r="CQ69" s="120" t="str" cm="1">
        <f t="array" ref="CQ69">_xlfn.IFS(AND($AD69&lt;&gt;"",AF69&lt;&gt;""),ABS($AD69-AF69),AND($AD69="",AF69=""),"",OR($AD69&lt;&gt;"",AF69&lt;&gt;""),"-")</f>
        <v/>
      </c>
      <c r="CR69" s="120" t="str" cm="1">
        <f t="array" ref="CR69">_xlfn.IFS(AND($AD69&lt;&gt;"",AG69&lt;&gt;""),ABS($AD69-AG69),AND($AD69="",AG69=""),"",OR($AD69&lt;&gt;"",AG69&lt;&gt;""),"-")</f>
        <v/>
      </c>
      <c r="CS69" s="120" t="str" cm="1">
        <f t="array" ref="CS69">_xlfn.IFS(AND($AD69&lt;&gt;"",AH69&lt;&gt;""),ABS($AD69-AH69),AND($AD69="",AH69=""),"",OR($AD69&lt;&gt;"",AH69&lt;&gt;""),"-")</f>
        <v/>
      </c>
      <c r="CT69" s="120" t="str" cm="1">
        <f t="array" ref="CT69">_xlfn.IFS(AND($AD69&lt;&gt;"",AI69&lt;&gt;""),ABS($AD69-AI69),AND($AD69="",AI69=""),"",OR($AD69&lt;&gt;"",AI69&lt;&gt;""),"-")</f>
        <v/>
      </c>
      <c r="CU69" s="120" t="str" cm="1">
        <f t="array" ref="CU69">_xlfn.IFS(AND($AD69&lt;&gt;"",AJ69&lt;&gt;""),ABS($AD69-AJ69),AND($AD69="",AJ69=""),"",OR($AD69&lt;&gt;"",AJ69&lt;&gt;""),"-")</f>
        <v/>
      </c>
      <c r="CV69" s="121" t="str" cm="1">
        <f t="array" ref="CV69">_xlfn.IFS(AND($AE69&lt;&gt;"",AF69&lt;&gt;""),ABS($AE69-AF69),AND($AE69="",AF69=""),"",OR($AE69&lt;&gt;"",AF69&lt;&gt;""),"-")</f>
        <v/>
      </c>
      <c r="CW69" s="120" t="str" cm="1">
        <f t="array" ref="CW69">_xlfn.IFS(AND($AE69&lt;&gt;"",AG69&lt;&gt;""),ABS($AE69-AG69),AND($AE69="",AG69=""),"",OR($AE69&lt;&gt;"",AG69&lt;&gt;""),"-")</f>
        <v/>
      </c>
      <c r="CX69" s="120" t="str" cm="1">
        <f t="array" ref="CX69">_xlfn.IFS(AND($AE69&lt;&gt;"",AH69&lt;&gt;""),ABS($AE69-AH69),AND($AE69="",AH69=""),"",OR($AE69&lt;&gt;"",AH69&lt;&gt;""),"-")</f>
        <v/>
      </c>
      <c r="CY69" s="120" t="str" cm="1">
        <f t="array" ref="CY69">_xlfn.IFS(AND($AE69&lt;&gt;"",AI69&lt;&gt;""),ABS($AE69-AI69),AND($AE69="",AI69=""),"",OR($AE69&lt;&gt;"",AI69&lt;&gt;""),"-")</f>
        <v/>
      </c>
      <c r="CZ69" s="120" t="str" cm="1">
        <f t="array" ref="CZ69">_xlfn.IFS(AND($AE69&lt;&gt;"",AJ69&lt;&gt;""),ABS($AE69-AJ69),AND($AE69="",AJ69=""),"",OR($AE69&lt;&gt;"",AJ69&lt;&gt;""),"-")</f>
        <v/>
      </c>
      <c r="DA69" s="121" t="str" cm="1">
        <f t="array" ref="DA69">_xlfn.IFS(AND($AF69&lt;&gt;"",AG69&lt;&gt;""),ABS($AF69-AG69),AND($AF69="",AG69=""),"",OR($AF69&lt;&gt;"",AG69&lt;&gt;""),"-")</f>
        <v/>
      </c>
      <c r="DB69" s="120" t="str" cm="1">
        <f t="array" ref="DB69">_xlfn.IFS(AND($AF69&lt;&gt;"",AH69&lt;&gt;""),ABS($AF69-AH69),AND($AF69="",AH69=""),"",OR($AF69&lt;&gt;"",AH69&lt;&gt;""),"-")</f>
        <v/>
      </c>
      <c r="DC69" s="120" t="str" cm="1">
        <f t="array" ref="DC69">_xlfn.IFS(AND($AF69&lt;&gt;"",AI69&lt;&gt;""),ABS($AF69-AI69),AND($AF69="",AI69=""),"",OR($AF69&lt;&gt;"",AI69&lt;&gt;""),"-")</f>
        <v/>
      </c>
      <c r="DD69" s="120" t="str" cm="1">
        <f t="array" ref="DD69">_xlfn.IFS(AND($AF69&lt;&gt;"",AJ69&lt;&gt;""),ABS($AF69-AJ69),AND($AF69="",AJ69=""),"",OR($AF69&lt;&gt;"",AJ69&lt;&gt;""),"-")</f>
        <v/>
      </c>
      <c r="DE69" s="121" t="str" cm="1">
        <f t="array" ref="DE69">_xlfn.IFS(AND($AG69&lt;&gt;"",AH69&lt;&gt;""),ABS($AG69-AH69),AND($AG69="",AH69=""),"",OR($AG69&lt;&gt;"",AH69&lt;&gt;""),"-")</f>
        <v/>
      </c>
      <c r="DF69" s="120" t="str" cm="1">
        <f t="array" ref="DF69">_xlfn.IFS(AND($AG69&lt;&gt;"",AI69&lt;&gt;""),ABS($AG69-AI69),AND($AG69="",AI69=""),"",OR($AG69&lt;&gt;"",AI69&lt;&gt;""),"-")</f>
        <v/>
      </c>
      <c r="DG69" s="120" t="str" cm="1">
        <f t="array" ref="DG69">_xlfn.IFS(AND($AG69&lt;&gt;"",AJ69&lt;&gt;""),ABS($AG69-AJ69),AND($AG69="",AJ69=""),"",OR($AG69&lt;&gt;"",AJ69&lt;&gt;""),"-")</f>
        <v/>
      </c>
      <c r="DH69" s="121" t="str" cm="1">
        <f t="array" ref="DH69">_xlfn.IFS(AND($AH69&lt;&gt;"",AI69&lt;&gt;""),ABS($AH69-AI69),AND($AH69="",AI69=""),"",OR($AH69&lt;&gt;"",AI69&lt;&gt;""),"-")</f>
        <v/>
      </c>
      <c r="DI69" s="120" t="str" cm="1">
        <f t="array" ref="DI69">_xlfn.IFS(AND($AH69&lt;&gt;"",AJ69&lt;&gt;""),ABS($AH69-AJ69),AND($AH69="",AJ69=""),"",OR($AH69&lt;&gt;"",AJ69&lt;&gt;""),"-")</f>
        <v/>
      </c>
      <c r="DJ69" s="121" t="str" cm="1">
        <f t="array" ref="DJ69">_xlfn.IFS(AND($AI69&lt;&gt;"",AJ69&lt;&gt;""),ABS($AI69-AJ69),AND($AI69="",AJ69=""),"",OR($AI69&lt;&gt;"",AJ69&lt;&gt;""),"-")</f>
        <v/>
      </c>
    </row>
    <row r="70" spans="1:114" x14ac:dyDescent="0.2">
      <c r="A70" s="120" t="e">
        <f t="shared" si="18"/>
        <v>#DIV/0!</v>
      </c>
      <c r="B70" s="186" t="e">
        <f t="shared" si="19"/>
        <v>#DIV/0!</v>
      </c>
      <c r="C70" s="186" t="e">
        <f t="shared" si="20"/>
        <v>#DIV/0!</v>
      </c>
      <c r="D70" s="186" t="e">
        <f t="shared" si="21"/>
        <v>#DIV/0!</v>
      </c>
      <c r="E70" s="263">
        <f t="shared" si="22"/>
        <v>0</v>
      </c>
      <c r="F70" s="186">
        <f t="shared" si="23"/>
        <v>0</v>
      </c>
      <c r="G70" s="186" t="e">
        <f t="shared" si="24"/>
        <v>#DIV/0!</v>
      </c>
      <c r="H70" s="262" t="str">
        <f t="shared" si="25"/>
        <v/>
      </c>
      <c r="I70" s="187" t="str">
        <f t="shared" si="26"/>
        <v/>
      </c>
      <c r="J70" s="260" t="s">
        <v>86</v>
      </c>
      <c r="K70" s="259" t="e">
        <f>VLOOKUP($J70,Merged_couplings!$B:$BU,MATCH(K$1,Merged_couplings!$B$1:$BU$1,0),FALSE)</f>
        <v>#N/A</v>
      </c>
      <c r="L70" s="258" t="e">
        <f>VLOOKUP($J70,Merged_couplings!$B:$BU,MATCH(L$1,Merged_couplings!$B$1:$BU$1,0),FALSE)</f>
        <v>#N/A</v>
      </c>
      <c r="M70" s="258" t="e">
        <f>VLOOKUP($J70,Merged_couplings!$B:$BU,MATCH(M$1,Merged_couplings!$B$1:$BU$1,0),FALSE)</f>
        <v>#N/A</v>
      </c>
      <c r="N70" s="258" t="e">
        <f>VLOOKUP($J70,Merged_couplings!$B:$BU,MATCH(N$1,Merged_couplings!$B$1:$BU$1,0),FALSE)</f>
        <v>#N/A</v>
      </c>
      <c r="O70" s="258" t="e">
        <f>VLOOKUP($J70,Merged_couplings!$B:$BU,MATCH(O$1,Merged_couplings!$B$1:$BU$1,0),FALSE)</f>
        <v>#N/A</v>
      </c>
      <c r="P70" s="258" t="e">
        <f>VLOOKUP($J70,Merged_couplings!$B:$BU,MATCH(P$1,Merged_couplings!$B$1:$BU$1,0),FALSE)</f>
        <v>#N/A</v>
      </c>
      <c r="Q70" s="258" t="e">
        <f>VLOOKUP($J70,Merged_couplings!$B:$BU,MATCH(Q$1,Merged_couplings!$B$1:$BU$1,0),FALSE)</f>
        <v>#N/A</v>
      </c>
      <c r="R70" s="258" t="e">
        <f>VLOOKUP($J70,Merged_couplings!$B:$BU,MATCH(R$1,Merged_couplings!$B$1:$BU$1,0),FALSE)</f>
        <v>#N/A</v>
      </c>
      <c r="S70" s="258" t="e">
        <f>VLOOKUP($J70,Merged_couplings!$B:$BU,MATCH(S$1,Merged_couplings!$B$1:$BU$1,0),FALSE)</f>
        <v>#N/A</v>
      </c>
      <c r="T70" s="258" t="e">
        <f>VLOOKUP($J70,Merged_couplings!$B:$BU,MATCH(T$1,Merged_couplings!$B$1:$BU$1,0),FALSE)</f>
        <v>#N/A</v>
      </c>
      <c r="U70" s="258" t="e">
        <f>VLOOKUP($J70,Merged_couplings!$B:$BU,MATCH(U$1,Merged_couplings!$B$1:$BU$1,0),FALSE)</f>
        <v>#N/A</v>
      </c>
      <c r="V70" s="258" t="e">
        <f>VLOOKUP($J70,Merged_couplings!$B:$BU,MATCH(V$1,Merged_couplings!$B$1:$BU$1,0),FALSE)</f>
        <v>#N/A</v>
      </c>
      <c r="W70" s="258" t="e">
        <f>VLOOKUP($J70,Merged_couplings!$B:$BU,MATCH(W$1,Merged_couplings!$B$1:$BU$1,0),FALSE)</f>
        <v>#N/A</v>
      </c>
      <c r="X70" s="121" t="str">
        <f>_xlfn.IFNA(VLOOKUP($J70,Merged_couplings!$B:$R,MATCH(X$1,Merged_couplings!$B$1:$R$1,0),FALSE),"")</f>
        <v/>
      </c>
      <c r="Y70" s="120" t="str">
        <f>_xlfn.IFNA(VLOOKUP($J70,Merged_couplings!$B:$R,MATCH(Y$1,Merged_couplings!$B$1:$R$1,0),FALSE),"")</f>
        <v/>
      </c>
      <c r="Z70" s="120" t="str">
        <f>_xlfn.IFNA(VLOOKUP($J70,Merged_couplings!$B:$R,MATCH(Z$1,Merged_couplings!$B$1:$R$1,0),FALSE),"")</f>
        <v/>
      </c>
      <c r="AA70" s="120" t="str">
        <f>_xlfn.IFNA(VLOOKUP($J70,Merged_couplings!$B:$R,MATCH(AA$1,Merged_couplings!$B$1:$R$1,0),FALSE),"")</f>
        <v/>
      </c>
      <c r="AB70" s="120" t="str">
        <f>_xlfn.IFNA(VLOOKUP($J70,Merged_couplings!$B:$R,MATCH(AB$1,Merged_couplings!$B$1:$R$1,0),FALSE),"")</f>
        <v/>
      </c>
      <c r="AC70" s="120" t="str">
        <f>_xlfn.IFNA(VLOOKUP($J70,Merged_couplings!$B:$R,MATCH(AC$1,Merged_couplings!$B$1:$R$1,0),FALSE),"")</f>
        <v/>
      </c>
      <c r="AD70" s="120" t="str">
        <f>_xlfn.IFNA(VLOOKUP($J70,Merged_couplings!$B:$R,MATCH(AD$1,Merged_couplings!$B$1:$R$1,0),FALSE),"")</f>
        <v/>
      </c>
      <c r="AE70" s="120" t="str">
        <f>_xlfn.IFNA(VLOOKUP($J70,Merged_couplings!$B:$R,MATCH(AE$1,Merged_couplings!$B$1:$R$1,0),FALSE),"")</f>
        <v/>
      </c>
      <c r="AF70" s="120" t="str">
        <f>_xlfn.IFNA(VLOOKUP($J70,Merged_couplings!$B:$R,MATCH(AF$1,Merged_couplings!$B$1:$R$1,0),FALSE),"")</f>
        <v/>
      </c>
      <c r="AG70" s="120" t="str">
        <f>_xlfn.IFNA(VLOOKUP($J70,Merged_couplings!$B:$R,MATCH(AG$1,Merged_couplings!$B$1:$R$1,0),FALSE),"")</f>
        <v/>
      </c>
      <c r="AH70" s="120" t="str">
        <f>_xlfn.IFNA(VLOOKUP($J70,Merged_couplings!$B:$R,MATCH(AH$1,Merged_couplings!$B$1:$R$1,0),FALSE),"")</f>
        <v/>
      </c>
      <c r="AI70" s="120" t="str">
        <f>_xlfn.IFNA(VLOOKUP($J70,Merged_couplings!$B:$R,MATCH(AI$1,Merged_couplings!$B$1:$R$1,0),FALSE),"")</f>
        <v/>
      </c>
      <c r="AJ70" s="120" t="str">
        <f>_xlfn.IFNA(VLOOKUP($J70,Merged_couplings!$B:$R,MATCH(AJ$1,Merged_couplings!$B$1:$R$1,0),FALSE),"")</f>
        <v/>
      </c>
      <c r="AK70" s="123" t="str" cm="1">
        <f t="array" ref="AK70">_xlfn.IFS(AND($X70&lt;&gt;"",Y70&lt;&gt;""),ABS($X70-Y70),AND($X70="",Y70=""),"",OR($X70&lt;&gt;"",Y70&lt;&gt;""),"-")</f>
        <v/>
      </c>
      <c r="AL70" s="122" t="str" cm="1">
        <f t="array" ref="AL70">_xlfn.IFS(AND($X70&lt;&gt;"",Z70&lt;&gt;""),ABS($X70-Z70),AND($X70="",Z70=""),"",OR($X70&lt;&gt;"",Z70&lt;&gt;""),"-")</f>
        <v/>
      </c>
      <c r="AM70" s="122" t="str" cm="1">
        <f t="array" ref="AM70">_xlfn.IFS(AND($X70&lt;&gt;"",AA70&lt;&gt;""),ABS($X70-AA70),AND($X70="",AA70=""),"",OR($X70&lt;&gt;"",AA70&lt;&gt;""),"-")</f>
        <v/>
      </c>
      <c r="AN70" s="122" t="str" cm="1">
        <f t="array" ref="AN70">_xlfn.IFS(AND($X70&lt;&gt;"",AB70&lt;&gt;""),ABS($X70-AB70),AND($X70="",AB70=""),"",OR($X70&lt;&gt;"",AB70&lt;&gt;""),"-")</f>
        <v/>
      </c>
      <c r="AO70" s="122" t="str" cm="1">
        <f t="array" ref="AO70">_xlfn.IFS(AND($X70&lt;&gt;"",AC70&lt;&gt;""),ABS($X70-AC70),AND($X70="",AC70=""),"",OR($X70&lt;&gt;"",AC70&lt;&gt;""),"-")</f>
        <v/>
      </c>
      <c r="AP70" s="122" t="str" cm="1">
        <f t="array" ref="AP70">_xlfn.IFS(AND($X70&lt;&gt;"",AD70&lt;&gt;""),ABS($X70-AD70),AND($X70="",AD70=""),"",OR($X70&lt;&gt;"",AD70&lt;&gt;""),"-")</f>
        <v/>
      </c>
      <c r="AQ70" s="122" t="str" cm="1">
        <f t="array" ref="AQ70">_xlfn.IFS(AND($X70&lt;&gt;"",AE70&lt;&gt;""),ABS($X70-AE70),AND($X70="",AE70=""),"",OR($X70&lt;&gt;"",AE70&lt;&gt;""),"-")</f>
        <v/>
      </c>
      <c r="AR70" s="122" t="str" cm="1">
        <f t="array" ref="AR70">_xlfn.IFS(AND($X70&lt;&gt;"",AF70&lt;&gt;""),ABS($X70-AF70),AND($X70="",AF70=""),"",OR($X70&lt;&gt;"",AF70&lt;&gt;""),"-")</f>
        <v/>
      </c>
      <c r="AS70" s="122" t="str" cm="1">
        <f t="array" ref="AS70">_xlfn.IFS(AND($X70&lt;&gt;"",AG70&lt;&gt;""),ABS($X70-AG70),AND($X70="",AG70=""),"",OR($X70&lt;&gt;"",AG70&lt;&gt;""),"-")</f>
        <v/>
      </c>
      <c r="AT70" s="122" t="str" cm="1">
        <f t="array" ref="AT70">_xlfn.IFS(AND($X70&lt;&gt;"",AH70&lt;&gt;""),ABS($X70-AH70),AND($X70="",AH70=""),"",OR($X70&lt;&gt;"",AH70&lt;&gt;""),"-")</f>
        <v/>
      </c>
      <c r="AU70" s="122" t="str" cm="1">
        <f t="array" ref="AU70">_xlfn.IFS(AND($X70&lt;&gt;"",AI70&lt;&gt;""),ABS($X70-AI70),AND($X70="",AI70=""),"",OR($X70&lt;&gt;"",AI70&lt;&gt;""),"-")</f>
        <v/>
      </c>
      <c r="AV70" s="122" t="str" cm="1">
        <f t="array" ref="AV70">_xlfn.IFS(AND($X70&lt;&gt;"",AJ70&lt;&gt;""),ABS($X70-AJ70),AND($X70="",AJ70=""),"",OR($X70&lt;&gt;"",AJ70&lt;&gt;""),"-")</f>
        <v/>
      </c>
      <c r="AW70" s="123" t="str" cm="1">
        <f t="array" ref="AW70">_xlfn.IFS(AND($Y70&lt;&gt;"",Z70&lt;&gt;""),ABS($Y70-Z70),AND($Y70="",Z70=""),"",OR($Y70&lt;&gt;"",Z70&lt;&gt;""),"-")</f>
        <v/>
      </c>
      <c r="AX70" s="122" t="str" cm="1">
        <f t="array" ref="AX70">_xlfn.IFS(AND($Y70&lt;&gt;"",AA70&lt;&gt;""),ABS($Y70-AA70),AND($Y70="",AA70=""),"",OR($Y70&lt;&gt;"",AA70&lt;&gt;""),"-")</f>
        <v/>
      </c>
      <c r="AY70" s="122" t="str" cm="1">
        <f t="array" ref="AY70">_xlfn.IFS(AND($Y70&lt;&gt;"",AB70&lt;&gt;""),ABS($Y70-AB70),AND($Y70="",AB70=""),"",OR($Y70&lt;&gt;"",AB70&lt;&gt;""),"-")</f>
        <v/>
      </c>
      <c r="AZ70" s="122" t="str" cm="1">
        <f t="array" ref="AZ70">_xlfn.IFS(AND($Y70&lt;&gt;"",AC70&lt;&gt;""),ABS($Y70-AC70),AND($Y70="",AC70=""),"",OR($Y70&lt;&gt;"",AC70&lt;&gt;""),"-")</f>
        <v/>
      </c>
      <c r="BA70" s="122" t="str" cm="1">
        <f t="array" ref="BA70">_xlfn.IFS(AND($Y70&lt;&gt;"",AD70&lt;&gt;""),ABS($Y70-AD70),AND($Y70="",AD70=""),"",OR($Y70&lt;&gt;"",AD70&lt;&gt;""),"-")</f>
        <v/>
      </c>
      <c r="BB70" s="122" t="str" cm="1">
        <f t="array" ref="BB70">_xlfn.IFS(AND($Y70&lt;&gt;"",AE70&lt;&gt;""),ABS($Y70-AE70),AND($Y70="",AE70=""),"",OR($Y70&lt;&gt;"",AE70&lt;&gt;""),"-")</f>
        <v/>
      </c>
      <c r="BC70" s="122" t="str" cm="1">
        <f t="array" ref="BC70">_xlfn.IFS(AND($Y70&lt;&gt;"",AF70&lt;&gt;""),ABS($Y70-AF70),AND($Y70="",AF70=""),"",OR($Y70&lt;&gt;"",AF70&lt;&gt;""),"-")</f>
        <v/>
      </c>
      <c r="BD70" s="122" t="str" cm="1">
        <f t="array" ref="BD70">_xlfn.IFS(AND($Y70&lt;&gt;"",AG70&lt;&gt;""),ABS($Y70-AG70),AND($Y70="",AG70=""),"",OR($Y70&lt;&gt;"",AG70&lt;&gt;""),"-")</f>
        <v/>
      </c>
      <c r="BE70" s="122" t="str" cm="1">
        <f t="array" ref="BE70">_xlfn.IFS(AND($Y70&lt;&gt;"",AH70&lt;&gt;""),ABS($Y70-AH70),AND($Y70="",AH70=""),"",OR($Y70&lt;&gt;"",AH70&lt;&gt;""),"-")</f>
        <v/>
      </c>
      <c r="BF70" s="122" t="str" cm="1">
        <f t="array" ref="BF70">_xlfn.IFS(AND($Y70&lt;&gt;"",AI70&lt;&gt;""),ABS($Y70-AI70),AND($Y70="",AI70=""),"",OR($Y70&lt;&gt;"",AI70&lt;&gt;""),"-")</f>
        <v/>
      </c>
      <c r="BG70" s="122" t="str" cm="1">
        <f t="array" ref="BG70">_xlfn.IFS(AND($Y70&lt;&gt;"",AJ70&lt;&gt;""),ABS($Y70-AJ70),AND($Y70="",AJ70=""),"",OR($Y70&lt;&gt;"",AJ70&lt;&gt;""),"-")</f>
        <v/>
      </c>
      <c r="BH70" s="121" t="str" cm="1">
        <f t="array" ref="BH70">_xlfn.IFS(AND($Z70&lt;&gt;"",AA70&lt;&gt;""),ABS($Z70-AA70),AND($Z70="",AA70=""),"",OR($Z70&lt;&gt;"",AA70&lt;&gt;""),"-")</f>
        <v/>
      </c>
      <c r="BI70" s="120" t="str" cm="1">
        <f t="array" ref="BI70">_xlfn.IFS(AND($Z70&lt;&gt;"",AB70&lt;&gt;""),ABS($Z70-AB70),AND($Z70="",AB70=""),"",OR($Z70&lt;&gt;"",AB70&lt;&gt;""),"-")</f>
        <v/>
      </c>
      <c r="BJ70" s="120" t="str" cm="1">
        <f t="array" ref="BJ70">_xlfn.IFS(AND($Z70&lt;&gt;"",AC70&lt;&gt;""),ABS($Z70-AC70),AND($Z70="",AC70=""),"",OR($Z70&lt;&gt;"",AC70&lt;&gt;""),"-")</f>
        <v/>
      </c>
      <c r="BK70" s="120" t="str" cm="1">
        <f t="array" ref="BK70">_xlfn.IFS(AND($Z70&lt;&gt;"",AD70&lt;&gt;""),ABS($Z70-AD70),AND($Z70="",AD70=""),"",OR($Z70&lt;&gt;"",AD70&lt;&gt;""),"-")</f>
        <v/>
      </c>
      <c r="BL70" s="120" t="str" cm="1">
        <f t="array" ref="BL70">_xlfn.IFS(AND($Z70&lt;&gt;"",AE70&lt;&gt;""),ABS($Z70-AE70),AND($Z70="",AE70=""),"",OR($Z70&lt;&gt;"",AE70&lt;&gt;""),"-")</f>
        <v/>
      </c>
      <c r="BM70" s="120" t="str" cm="1">
        <f t="array" ref="BM70">_xlfn.IFS(AND($Z70&lt;&gt;"",AF70&lt;&gt;""),ABS($Z70-AF70),AND($Z70="",AF70=""),"",OR($Z70&lt;&gt;"",AF70&lt;&gt;""),"-")</f>
        <v/>
      </c>
      <c r="BN70" s="120" t="str" cm="1">
        <f t="array" ref="BN70">_xlfn.IFS(AND($Z70&lt;&gt;"",AG70&lt;&gt;""),ABS($Z70-AG70),AND($Z70="",AG70=""),"",OR($Z70&lt;&gt;"",AG70&lt;&gt;""),"-")</f>
        <v/>
      </c>
      <c r="BO70" s="120" t="str" cm="1">
        <f t="array" ref="BO70">_xlfn.IFS(AND($Z70&lt;&gt;"",AH70&lt;&gt;""),ABS($Z70-AH70),AND($Z70="",AH70=""),"",OR($Z70&lt;&gt;"",AH70&lt;&gt;""),"-")</f>
        <v/>
      </c>
      <c r="BP70" s="120" t="str" cm="1">
        <f t="array" ref="BP70">_xlfn.IFS(AND($Z70&lt;&gt;"",AI70&lt;&gt;""),ABS($Z70-AI70),AND($Z70="",AI70=""),"",OR($Z70&lt;&gt;"",AI70&lt;&gt;""),"-")</f>
        <v/>
      </c>
      <c r="BQ70" s="120" t="str" cm="1">
        <f t="array" ref="BQ70">_xlfn.IFS(AND($Z70&lt;&gt;"",AJ70&lt;&gt;""),ABS($Z70-AJ70),AND($Z70="",AJ70=""),"",OR($Z70&lt;&gt;"",AJ70&lt;&gt;""),"-")</f>
        <v/>
      </c>
      <c r="BR70" s="121" t="str" cm="1">
        <f t="array" ref="BR70">_xlfn.IFS(AND($AA70&lt;&gt;"",AB70&lt;&gt;""),ABS($AA70-AB70),AND($AA70="",AB70=""),"",OR($AA70&lt;&gt;"",AB70&lt;&gt;""),"-")</f>
        <v/>
      </c>
      <c r="BS70" s="120" t="str" cm="1">
        <f t="array" ref="BS70">_xlfn.IFS(AND($AA70&lt;&gt;"",AC70&lt;&gt;""),ABS($AA70-AC70),AND($AA70="",AC70=""),"",OR($AA70&lt;&gt;"",AC70&lt;&gt;""),"-")</f>
        <v/>
      </c>
      <c r="BT70" s="120" t="str" cm="1">
        <f t="array" ref="BT70">_xlfn.IFS(AND($AA70&lt;&gt;"",AD70&lt;&gt;""),ABS($AA70-AD70),AND($AA70="",AD70=""),"",OR($AA70&lt;&gt;"",AD70&lt;&gt;""),"-")</f>
        <v/>
      </c>
      <c r="BU70" s="120" t="str" cm="1">
        <f t="array" ref="BU70">_xlfn.IFS(AND($AA70&lt;&gt;"",AE70&lt;&gt;""),ABS($AA70-AE70),AND($AA70="",AE70=""),"",OR($AA70&lt;&gt;"",AE70&lt;&gt;""),"-")</f>
        <v/>
      </c>
      <c r="BV70" s="120" t="str" cm="1">
        <f t="array" ref="BV70">_xlfn.IFS(AND($AA70&lt;&gt;"",AF70&lt;&gt;""),ABS($AA70-AF70),AND($AA70="",AF70=""),"",OR($AA70&lt;&gt;"",AF70&lt;&gt;""),"-")</f>
        <v/>
      </c>
      <c r="BW70" s="120" t="str" cm="1">
        <f t="array" ref="BW70">_xlfn.IFS(AND($AA70&lt;&gt;"",AG70&lt;&gt;""),ABS($AA70-AG70),AND($AA70="",AG70=""),"",OR($AA70&lt;&gt;"",AG70&lt;&gt;""),"-")</f>
        <v/>
      </c>
      <c r="BX70" s="120" t="str" cm="1">
        <f t="array" ref="BX70">_xlfn.IFS(AND($AA70&lt;&gt;"",AH70&lt;&gt;""),ABS($AA70-AH70),AND($AA70="",AH70=""),"",OR($AA70&lt;&gt;"",AH70&lt;&gt;""),"-")</f>
        <v/>
      </c>
      <c r="BY70" s="120" t="str" cm="1">
        <f t="array" ref="BY70">_xlfn.IFS(AND($AA70&lt;&gt;"",AI70&lt;&gt;""),ABS($AA70-AI70),AND($AA70="",AI70=""),"",OR($AA70&lt;&gt;"",AI70&lt;&gt;""),"-")</f>
        <v/>
      </c>
      <c r="BZ70" s="120" t="str" cm="1">
        <f t="array" ref="BZ70">_xlfn.IFS(AND($AA70&lt;&gt;"",AJ70&lt;&gt;""),ABS($AA70-AJ70),AND($AA70="",AJ70=""),"",OR($AA70&lt;&gt;"",AJ70&lt;&gt;""),"-")</f>
        <v/>
      </c>
      <c r="CA70" s="121" t="str" cm="1">
        <f t="array" ref="CA70">_xlfn.IFS(AND($AB70&lt;&gt;"",AC70&lt;&gt;""),ABS($AB70-AC70),AND($AB70="",AC70=""),"",OR($AB70&lt;&gt;"",AC70&lt;&gt;""),"-")</f>
        <v/>
      </c>
      <c r="CB70" s="120" t="str" cm="1">
        <f t="array" ref="CB70">_xlfn.IFS(AND($AB70&lt;&gt;"",AD70&lt;&gt;""),ABS($AB70-AD70),AND($AB70="",AD70=""),"",OR($AB70&lt;&gt;"",AD70&lt;&gt;""),"-")</f>
        <v/>
      </c>
      <c r="CC70" s="120" t="str" cm="1">
        <f t="array" ref="CC70">_xlfn.IFS(AND($AB70&lt;&gt;"",AE70&lt;&gt;""),ABS($AB70-AE70),AND($AB70="",AE70=""),"",OR($AB70&lt;&gt;"",AE70&lt;&gt;""),"-")</f>
        <v/>
      </c>
      <c r="CD70" s="120" t="str" cm="1">
        <f t="array" ref="CD70">_xlfn.IFS(AND($AB70&lt;&gt;"",AF70&lt;&gt;""),ABS($AB70-AF70),AND($AB70="",AF70=""),"",OR($AB70&lt;&gt;"",AF70&lt;&gt;""),"-")</f>
        <v/>
      </c>
      <c r="CE70" s="120" t="str" cm="1">
        <f t="array" ref="CE70">_xlfn.IFS(AND($AB70&lt;&gt;"",AG70&lt;&gt;""),ABS($AB70-AG70),AND($AB70="",AG70=""),"",OR($AB70&lt;&gt;"",AG70&lt;&gt;""),"-")</f>
        <v/>
      </c>
      <c r="CF70" s="120" t="str" cm="1">
        <f t="array" ref="CF70">_xlfn.IFS(AND($AB70&lt;&gt;"",AH70&lt;&gt;""),ABS($AB70-AH70),AND($AB70="",AH70=""),"",OR($AB70&lt;&gt;"",AH70&lt;&gt;""),"-")</f>
        <v/>
      </c>
      <c r="CG70" s="120" t="str" cm="1">
        <f t="array" ref="CG70">_xlfn.IFS(AND($AB70&lt;&gt;"",AI70&lt;&gt;""),ABS($AB70-AI70),AND($AB70="",AI70=""),"",OR($AB70&lt;&gt;"",AI70&lt;&gt;""),"-")</f>
        <v/>
      </c>
      <c r="CH70" s="120" t="str" cm="1">
        <f t="array" ref="CH70">_xlfn.IFS(AND($AB70&lt;&gt;"",AJ70&lt;&gt;""),ABS($AB70-AJ70),AND($AB70="",AJ70=""),"",OR($AB70&lt;&gt;"",AJ70&lt;&gt;""),"-")</f>
        <v/>
      </c>
      <c r="CI70" s="121" t="str" cm="1">
        <f t="array" ref="CI70">_xlfn.IFS(AND($AC70&lt;&gt;"",AD70&lt;&gt;""),ABS($AC70-AD70),AND($AC70="",AD70=""),"",OR($AC70&lt;&gt;"",AD70&lt;&gt;""),"-")</f>
        <v/>
      </c>
      <c r="CJ70" s="120" t="str" cm="1">
        <f t="array" ref="CJ70">_xlfn.IFS(AND($AC70&lt;&gt;"",AE70&lt;&gt;""),ABS($AC70-AE70),AND($AC70="",AE70=""),"",OR($AC70&lt;&gt;"",AE70&lt;&gt;""),"-")</f>
        <v/>
      </c>
      <c r="CK70" s="120" t="str" cm="1">
        <f t="array" ref="CK70">_xlfn.IFS(AND($AC70&lt;&gt;"",AF70&lt;&gt;""),ABS($AC70-AF70),AND($AC70="",AF70=""),"",OR($AC70&lt;&gt;"",AF70&lt;&gt;""),"-")</f>
        <v/>
      </c>
      <c r="CL70" s="120" t="str" cm="1">
        <f t="array" ref="CL70">_xlfn.IFS(AND($AC70&lt;&gt;"",AG70&lt;&gt;""),ABS($AC70-AG70),AND($AC70="",AG70=""),"",OR($AC70&lt;&gt;"",AG70&lt;&gt;""),"-")</f>
        <v/>
      </c>
      <c r="CM70" s="120" t="str" cm="1">
        <f t="array" ref="CM70">_xlfn.IFS(AND($AC70&lt;&gt;"",AH70&lt;&gt;""),ABS($AC70-AH70),AND($AC70="",AH70=""),"",OR($AC70&lt;&gt;"",AH70&lt;&gt;""),"-")</f>
        <v/>
      </c>
      <c r="CN70" s="120" t="str" cm="1">
        <f t="array" ref="CN70">_xlfn.IFS(AND($AC70&lt;&gt;"",AI70&lt;&gt;""),ABS($AC70-AI70),AND($AC70="",AI70=""),"",OR($AC70&lt;&gt;"",AI70&lt;&gt;""),"-")</f>
        <v/>
      </c>
      <c r="CO70" s="120" t="str" cm="1">
        <f t="array" ref="CO70">_xlfn.IFS(AND($AC70&lt;&gt;"",AJ70&lt;&gt;""),ABS($AC70-AJ70),AND($AC70="",AJ70=""),"",OR($AC70&lt;&gt;"",AJ70&lt;&gt;""),"-")</f>
        <v/>
      </c>
      <c r="CP70" s="121" t="str" cm="1">
        <f t="array" ref="CP70">_xlfn.IFS(AND($AD70&lt;&gt;"",AE70&lt;&gt;""),ABS($AD70-AE70),AND($AD70="",AE70=""),"",OR($AD70&lt;&gt;"",AE70&lt;&gt;""),"-")</f>
        <v/>
      </c>
      <c r="CQ70" s="120" t="str" cm="1">
        <f t="array" ref="CQ70">_xlfn.IFS(AND($AD70&lt;&gt;"",AF70&lt;&gt;""),ABS($AD70-AF70),AND($AD70="",AF70=""),"",OR($AD70&lt;&gt;"",AF70&lt;&gt;""),"-")</f>
        <v/>
      </c>
      <c r="CR70" s="120" t="str" cm="1">
        <f t="array" ref="CR70">_xlfn.IFS(AND($AD70&lt;&gt;"",AG70&lt;&gt;""),ABS($AD70-AG70),AND($AD70="",AG70=""),"",OR($AD70&lt;&gt;"",AG70&lt;&gt;""),"-")</f>
        <v/>
      </c>
      <c r="CS70" s="120" t="str" cm="1">
        <f t="array" ref="CS70">_xlfn.IFS(AND($AD70&lt;&gt;"",AH70&lt;&gt;""),ABS($AD70-AH70),AND($AD70="",AH70=""),"",OR($AD70&lt;&gt;"",AH70&lt;&gt;""),"-")</f>
        <v/>
      </c>
      <c r="CT70" s="120" t="str" cm="1">
        <f t="array" ref="CT70">_xlfn.IFS(AND($AD70&lt;&gt;"",AI70&lt;&gt;""),ABS($AD70-AI70),AND($AD70="",AI70=""),"",OR($AD70&lt;&gt;"",AI70&lt;&gt;""),"-")</f>
        <v/>
      </c>
      <c r="CU70" s="120" t="str" cm="1">
        <f t="array" ref="CU70">_xlfn.IFS(AND($AD70&lt;&gt;"",AJ70&lt;&gt;""),ABS($AD70-AJ70),AND($AD70="",AJ70=""),"",OR($AD70&lt;&gt;"",AJ70&lt;&gt;""),"-")</f>
        <v/>
      </c>
      <c r="CV70" s="121" t="str" cm="1">
        <f t="array" ref="CV70">_xlfn.IFS(AND($AE70&lt;&gt;"",AF70&lt;&gt;""),ABS($AE70-AF70),AND($AE70="",AF70=""),"",OR($AE70&lt;&gt;"",AF70&lt;&gt;""),"-")</f>
        <v/>
      </c>
      <c r="CW70" s="120" t="str" cm="1">
        <f t="array" ref="CW70">_xlfn.IFS(AND($AE70&lt;&gt;"",AG70&lt;&gt;""),ABS($AE70-AG70),AND($AE70="",AG70=""),"",OR($AE70&lt;&gt;"",AG70&lt;&gt;""),"-")</f>
        <v/>
      </c>
      <c r="CX70" s="120" t="str" cm="1">
        <f t="array" ref="CX70">_xlfn.IFS(AND($AE70&lt;&gt;"",AH70&lt;&gt;""),ABS($AE70-AH70),AND($AE70="",AH70=""),"",OR($AE70&lt;&gt;"",AH70&lt;&gt;""),"-")</f>
        <v/>
      </c>
      <c r="CY70" s="120" t="str" cm="1">
        <f t="array" ref="CY70">_xlfn.IFS(AND($AE70&lt;&gt;"",AI70&lt;&gt;""),ABS($AE70-AI70),AND($AE70="",AI70=""),"",OR($AE70&lt;&gt;"",AI70&lt;&gt;""),"-")</f>
        <v/>
      </c>
      <c r="CZ70" s="120" t="str" cm="1">
        <f t="array" ref="CZ70">_xlfn.IFS(AND($AE70&lt;&gt;"",AJ70&lt;&gt;""),ABS($AE70-AJ70),AND($AE70="",AJ70=""),"",OR($AE70&lt;&gt;"",AJ70&lt;&gt;""),"-")</f>
        <v/>
      </c>
      <c r="DA70" s="121" t="str" cm="1">
        <f t="array" ref="DA70">_xlfn.IFS(AND($AF70&lt;&gt;"",AG70&lt;&gt;""),ABS($AF70-AG70),AND($AF70="",AG70=""),"",OR($AF70&lt;&gt;"",AG70&lt;&gt;""),"-")</f>
        <v/>
      </c>
      <c r="DB70" s="120" t="str" cm="1">
        <f t="array" ref="DB70">_xlfn.IFS(AND($AF70&lt;&gt;"",AH70&lt;&gt;""),ABS($AF70-AH70),AND($AF70="",AH70=""),"",OR($AF70&lt;&gt;"",AH70&lt;&gt;""),"-")</f>
        <v/>
      </c>
      <c r="DC70" s="120" t="str" cm="1">
        <f t="array" ref="DC70">_xlfn.IFS(AND($AF70&lt;&gt;"",AI70&lt;&gt;""),ABS($AF70-AI70),AND($AF70="",AI70=""),"",OR($AF70&lt;&gt;"",AI70&lt;&gt;""),"-")</f>
        <v/>
      </c>
      <c r="DD70" s="120" t="str" cm="1">
        <f t="array" ref="DD70">_xlfn.IFS(AND($AF70&lt;&gt;"",AJ70&lt;&gt;""),ABS($AF70-AJ70),AND($AF70="",AJ70=""),"",OR($AF70&lt;&gt;"",AJ70&lt;&gt;""),"-")</f>
        <v/>
      </c>
      <c r="DE70" s="121" t="str" cm="1">
        <f t="array" ref="DE70">_xlfn.IFS(AND($AG70&lt;&gt;"",AH70&lt;&gt;""),ABS($AG70-AH70),AND($AG70="",AH70=""),"",OR($AG70&lt;&gt;"",AH70&lt;&gt;""),"-")</f>
        <v/>
      </c>
      <c r="DF70" s="120" t="str" cm="1">
        <f t="array" ref="DF70">_xlfn.IFS(AND($AG70&lt;&gt;"",AI70&lt;&gt;""),ABS($AG70-AI70),AND($AG70="",AI70=""),"",OR($AG70&lt;&gt;"",AI70&lt;&gt;""),"-")</f>
        <v/>
      </c>
      <c r="DG70" s="120" t="str" cm="1">
        <f t="array" ref="DG70">_xlfn.IFS(AND($AG70&lt;&gt;"",AJ70&lt;&gt;""),ABS($AG70-AJ70),AND($AG70="",AJ70=""),"",OR($AG70&lt;&gt;"",AJ70&lt;&gt;""),"-")</f>
        <v/>
      </c>
      <c r="DH70" s="121" t="str" cm="1">
        <f t="array" ref="DH70">_xlfn.IFS(AND($AH70&lt;&gt;"",AI70&lt;&gt;""),ABS($AH70-AI70),AND($AH70="",AI70=""),"",OR($AH70&lt;&gt;"",AI70&lt;&gt;""),"-")</f>
        <v/>
      </c>
      <c r="DI70" s="120" t="str" cm="1">
        <f t="array" ref="DI70">_xlfn.IFS(AND($AH70&lt;&gt;"",AJ70&lt;&gt;""),ABS($AH70-AJ70),AND($AH70="",AJ70=""),"",OR($AH70&lt;&gt;"",AJ70&lt;&gt;""),"-")</f>
        <v/>
      </c>
      <c r="DJ70" s="121" t="str" cm="1">
        <f t="array" ref="DJ70">_xlfn.IFS(AND($AI70&lt;&gt;"",AJ70&lt;&gt;""),ABS($AI70-AJ70),AND($AI70="",AJ70=""),"",OR($AI70&lt;&gt;"",AJ70&lt;&gt;""),"-")</f>
        <v/>
      </c>
    </row>
    <row r="71" spans="1:114" x14ac:dyDescent="0.2">
      <c r="A71" s="120" t="e">
        <f t="shared" si="18"/>
        <v>#DIV/0!</v>
      </c>
      <c r="B71" s="186" t="e">
        <f t="shared" si="19"/>
        <v>#DIV/0!</v>
      </c>
      <c r="C71" s="186" t="e">
        <f t="shared" si="20"/>
        <v>#DIV/0!</v>
      </c>
      <c r="D71" s="186" t="e">
        <f t="shared" si="21"/>
        <v>#DIV/0!</v>
      </c>
      <c r="E71" s="263">
        <f t="shared" si="22"/>
        <v>0</v>
      </c>
      <c r="F71" s="186">
        <f t="shared" si="23"/>
        <v>0</v>
      </c>
      <c r="G71" s="186" t="e">
        <f t="shared" si="24"/>
        <v>#DIV/0!</v>
      </c>
      <c r="H71" s="262" t="str">
        <f t="shared" si="25"/>
        <v/>
      </c>
      <c r="I71" s="187" t="str">
        <f t="shared" si="26"/>
        <v/>
      </c>
      <c r="J71" s="260" t="s">
        <v>11</v>
      </c>
      <c r="K71" s="259" t="e">
        <f>VLOOKUP($J71,Merged_couplings!$B:$BU,MATCH(K$1,Merged_couplings!$B$1:$BU$1,0),FALSE)</f>
        <v>#N/A</v>
      </c>
      <c r="L71" s="258" t="e">
        <f>VLOOKUP($J71,Merged_couplings!$B:$BU,MATCH(L$1,Merged_couplings!$B$1:$BU$1,0),FALSE)</f>
        <v>#N/A</v>
      </c>
      <c r="M71" s="258" t="e">
        <f>VLOOKUP($J71,Merged_couplings!$B:$BU,MATCH(M$1,Merged_couplings!$B$1:$BU$1,0),FALSE)</f>
        <v>#N/A</v>
      </c>
      <c r="N71" s="258" t="e">
        <f>VLOOKUP($J71,Merged_couplings!$B:$BU,MATCH(N$1,Merged_couplings!$B$1:$BU$1,0),FALSE)</f>
        <v>#N/A</v>
      </c>
      <c r="O71" s="258" t="e">
        <f>VLOOKUP($J71,Merged_couplings!$B:$BU,MATCH(O$1,Merged_couplings!$B$1:$BU$1,0),FALSE)</f>
        <v>#N/A</v>
      </c>
      <c r="P71" s="258" t="e">
        <f>VLOOKUP($J71,Merged_couplings!$B:$BU,MATCH(P$1,Merged_couplings!$B$1:$BU$1,0),FALSE)</f>
        <v>#N/A</v>
      </c>
      <c r="Q71" s="258" t="e">
        <f>VLOOKUP($J71,Merged_couplings!$B:$BU,MATCH(Q$1,Merged_couplings!$B$1:$BU$1,0),FALSE)</f>
        <v>#N/A</v>
      </c>
      <c r="R71" s="258" t="e">
        <f>VLOOKUP($J71,Merged_couplings!$B:$BU,MATCH(R$1,Merged_couplings!$B$1:$BU$1,0),FALSE)</f>
        <v>#N/A</v>
      </c>
      <c r="S71" s="258" t="e">
        <f>VLOOKUP($J71,Merged_couplings!$B:$BU,MATCH(S$1,Merged_couplings!$B$1:$BU$1,0),FALSE)</f>
        <v>#N/A</v>
      </c>
      <c r="T71" s="258" t="e">
        <f>VLOOKUP($J71,Merged_couplings!$B:$BU,MATCH(T$1,Merged_couplings!$B$1:$BU$1,0),FALSE)</f>
        <v>#N/A</v>
      </c>
      <c r="U71" s="258" t="e">
        <f>VLOOKUP($J71,Merged_couplings!$B:$BU,MATCH(U$1,Merged_couplings!$B$1:$BU$1,0),FALSE)</f>
        <v>#N/A</v>
      </c>
      <c r="V71" s="258" t="e">
        <f>VLOOKUP($J71,Merged_couplings!$B:$BU,MATCH(V$1,Merged_couplings!$B$1:$BU$1,0),FALSE)</f>
        <v>#N/A</v>
      </c>
      <c r="W71" s="258" t="e">
        <f>VLOOKUP($J71,Merged_couplings!$B:$BU,MATCH(W$1,Merged_couplings!$B$1:$BU$1,0),FALSE)</f>
        <v>#N/A</v>
      </c>
      <c r="X71" s="121" t="str">
        <f>_xlfn.IFNA(VLOOKUP($J71,Merged_couplings!$B:$R,MATCH(X$1,Merged_couplings!$B$1:$R$1,0),FALSE),"")</f>
        <v/>
      </c>
      <c r="Y71" s="120" t="str">
        <f>_xlfn.IFNA(VLOOKUP($J71,Merged_couplings!$B:$R,MATCH(Y$1,Merged_couplings!$B$1:$R$1,0),FALSE),"")</f>
        <v/>
      </c>
      <c r="Z71" s="120" t="str">
        <f>_xlfn.IFNA(VLOOKUP($J71,Merged_couplings!$B:$R,MATCH(Z$1,Merged_couplings!$B$1:$R$1,0),FALSE),"")</f>
        <v/>
      </c>
      <c r="AA71" s="120" t="str">
        <f>_xlfn.IFNA(VLOOKUP($J71,Merged_couplings!$B:$R,MATCH(AA$1,Merged_couplings!$B$1:$R$1,0),FALSE),"")</f>
        <v/>
      </c>
      <c r="AB71" s="120" t="str">
        <f>_xlfn.IFNA(VLOOKUP($J71,Merged_couplings!$B:$R,MATCH(AB$1,Merged_couplings!$B$1:$R$1,0),FALSE),"")</f>
        <v/>
      </c>
      <c r="AC71" s="120" t="str">
        <f>_xlfn.IFNA(VLOOKUP($J71,Merged_couplings!$B:$R,MATCH(AC$1,Merged_couplings!$B$1:$R$1,0),FALSE),"")</f>
        <v/>
      </c>
      <c r="AD71" s="120" t="str">
        <f>_xlfn.IFNA(VLOOKUP($J71,Merged_couplings!$B:$R,MATCH(AD$1,Merged_couplings!$B$1:$R$1,0),FALSE),"")</f>
        <v/>
      </c>
      <c r="AE71" s="120" t="str">
        <f>_xlfn.IFNA(VLOOKUP($J71,Merged_couplings!$B:$R,MATCH(AE$1,Merged_couplings!$B$1:$R$1,0),FALSE),"")</f>
        <v/>
      </c>
      <c r="AF71" s="120" t="str">
        <f>_xlfn.IFNA(VLOOKUP($J71,Merged_couplings!$B:$R,MATCH(AF$1,Merged_couplings!$B$1:$R$1,0),FALSE),"")</f>
        <v/>
      </c>
      <c r="AG71" s="120" t="str">
        <f>_xlfn.IFNA(VLOOKUP($J71,Merged_couplings!$B:$R,MATCH(AG$1,Merged_couplings!$B$1:$R$1,0),FALSE),"")</f>
        <v/>
      </c>
      <c r="AH71" s="120" t="str">
        <f>_xlfn.IFNA(VLOOKUP($J71,Merged_couplings!$B:$R,MATCH(AH$1,Merged_couplings!$B$1:$R$1,0),FALSE),"")</f>
        <v/>
      </c>
      <c r="AI71" s="120" t="str">
        <f>_xlfn.IFNA(VLOOKUP($J71,Merged_couplings!$B:$R,MATCH(AI$1,Merged_couplings!$B$1:$R$1,0),FALSE),"")</f>
        <v/>
      </c>
      <c r="AJ71" s="120" t="str">
        <f>_xlfn.IFNA(VLOOKUP($J71,Merged_couplings!$B:$R,MATCH(AJ$1,Merged_couplings!$B$1:$R$1,0),FALSE),"")</f>
        <v/>
      </c>
      <c r="AK71" s="123" t="str" cm="1">
        <f t="array" ref="AK71">_xlfn.IFS(AND($X71&lt;&gt;"",Y71&lt;&gt;""),ABS($X71-Y71),AND($X71="",Y71=""),"",OR($X71&lt;&gt;"",Y71&lt;&gt;""),"-")</f>
        <v/>
      </c>
      <c r="AL71" s="122" t="str" cm="1">
        <f t="array" ref="AL71">_xlfn.IFS(AND($X71&lt;&gt;"",Z71&lt;&gt;""),ABS($X71-Z71),AND($X71="",Z71=""),"",OR($X71&lt;&gt;"",Z71&lt;&gt;""),"-")</f>
        <v/>
      </c>
      <c r="AM71" s="122" t="str" cm="1">
        <f t="array" ref="AM71">_xlfn.IFS(AND($X71&lt;&gt;"",AA71&lt;&gt;""),ABS($X71-AA71),AND($X71="",AA71=""),"",OR($X71&lt;&gt;"",AA71&lt;&gt;""),"-")</f>
        <v/>
      </c>
      <c r="AN71" s="122" t="str" cm="1">
        <f t="array" ref="AN71">_xlfn.IFS(AND($X71&lt;&gt;"",AB71&lt;&gt;""),ABS($X71-AB71),AND($X71="",AB71=""),"",OR($X71&lt;&gt;"",AB71&lt;&gt;""),"-")</f>
        <v/>
      </c>
      <c r="AO71" s="122" t="str" cm="1">
        <f t="array" ref="AO71">_xlfn.IFS(AND($X71&lt;&gt;"",AC71&lt;&gt;""),ABS($X71-AC71),AND($X71="",AC71=""),"",OR($X71&lt;&gt;"",AC71&lt;&gt;""),"-")</f>
        <v/>
      </c>
      <c r="AP71" s="122" t="str" cm="1">
        <f t="array" ref="AP71">_xlfn.IFS(AND($X71&lt;&gt;"",AD71&lt;&gt;""),ABS($X71-AD71),AND($X71="",AD71=""),"",OR($X71&lt;&gt;"",AD71&lt;&gt;""),"-")</f>
        <v/>
      </c>
      <c r="AQ71" s="122" t="str" cm="1">
        <f t="array" ref="AQ71">_xlfn.IFS(AND($X71&lt;&gt;"",AE71&lt;&gt;""),ABS($X71-AE71),AND($X71="",AE71=""),"",OR($X71&lt;&gt;"",AE71&lt;&gt;""),"-")</f>
        <v/>
      </c>
      <c r="AR71" s="122" t="str" cm="1">
        <f t="array" ref="AR71">_xlfn.IFS(AND($X71&lt;&gt;"",AF71&lt;&gt;""),ABS($X71-AF71),AND($X71="",AF71=""),"",OR($X71&lt;&gt;"",AF71&lt;&gt;""),"-")</f>
        <v/>
      </c>
      <c r="AS71" s="122" t="str" cm="1">
        <f t="array" ref="AS71">_xlfn.IFS(AND($X71&lt;&gt;"",AG71&lt;&gt;""),ABS($X71-AG71),AND($X71="",AG71=""),"",OR($X71&lt;&gt;"",AG71&lt;&gt;""),"-")</f>
        <v/>
      </c>
      <c r="AT71" s="122" t="str" cm="1">
        <f t="array" ref="AT71">_xlfn.IFS(AND($X71&lt;&gt;"",AH71&lt;&gt;""),ABS($X71-AH71),AND($X71="",AH71=""),"",OR($X71&lt;&gt;"",AH71&lt;&gt;""),"-")</f>
        <v/>
      </c>
      <c r="AU71" s="122" t="str" cm="1">
        <f t="array" ref="AU71">_xlfn.IFS(AND($X71&lt;&gt;"",AI71&lt;&gt;""),ABS($X71-AI71),AND($X71="",AI71=""),"",OR($X71&lt;&gt;"",AI71&lt;&gt;""),"-")</f>
        <v/>
      </c>
      <c r="AV71" s="122" t="str" cm="1">
        <f t="array" ref="AV71">_xlfn.IFS(AND($X71&lt;&gt;"",AJ71&lt;&gt;""),ABS($X71-AJ71),AND($X71="",AJ71=""),"",OR($X71&lt;&gt;"",AJ71&lt;&gt;""),"-")</f>
        <v/>
      </c>
      <c r="AW71" s="123" t="str" cm="1">
        <f t="array" ref="AW71">_xlfn.IFS(AND($Y71&lt;&gt;"",Z71&lt;&gt;""),ABS($Y71-Z71),AND($Y71="",Z71=""),"",OR($Y71&lt;&gt;"",Z71&lt;&gt;""),"-")</f>
        <v/>
      </c>
      <c r="AX71" s="122" t="str" cm="1">
        <f t="array" ref="AX71">_xlfn.IFS(AND($Y71&lt;&gt;"",AA71&lt;&gt;""),ABS($Y71-AA71),AND($Y71="",AA71=""),"",OR($Y71&lt;&gt;"",AA71&lt;&gt;""),"-")</f>
        <v/>
      </c>
      <c r="AY71" s="122" t="str" cm="1">
        <f t="array" ref="AY71">_xlfn.IFS(AND($Y71&lt;&gt;"",AB71&lt;&gt;""),ABS($Y71-AB71),AND($Y71="",AB71=""),"",OR($Y71&lt;&gt;"",AB71&lt;&gt;""),"-")</f>
        <v/>
      </c>
      <c r="AZ71" s="122" t="str" cm="1">
        <f t="array" ref="AZ71">_xlfn.IFS(AND($Y71&lt;&gt;"",AC71&lt;&gt;""),ABS($Y71-AC71),AND($Y71="",AC71=""),"",OR($Y71&lt;&gt;"",AC71&lt;&gt;""),"-")</f>
        <v/>
      </c>
      <c r="BA71" s="122" t="str" cm="1">
        <f t="array" ref="BA71">_xlfn.IFS(AND($Y71&lt;&gt;"",AD71&lt;&gt;""),ABS($Y71-AD71),AND($Y71="",AD71=""),"",OR($Y71&lt;&gt;"",AD71&lt;&gt;""),"-")</f>
        <v/>
      </c>
      <c r="BB71" s="122" t="str" cm="1">
        <f t="array" ref="BB71">_xlfn.IFS(AND($Y71&lt;&gt;"",AE71&lt;&gt;""),ABS($Y71-AE71),AND($Y71="",AE71=""),"",OR($Y71&lt;&gt;"",AE71&lt;&gt;""),"-")</f>
        <v/>
      </c>
      <c r="BC71" s="122" t="str" cm="1">
        <f t="array" ref="BC71">_xlfn.IFS(AND($Y71&lt;&gt;"",AF71&lt;&gt;""),ABS($Y71-AF71),AND($Y71="",AF71=""),"",OR($Y71&lt;&gt;"",AF71&lt;&gt;""),"-")</f>
        <v/>
      </c>
      <c r="BD71" s="122" t="str" cm="1">
        <f t="array" ref="BD71">_xlfn.IFS(AND($Y71&lt;&gt;"",AG71&lt;&gt;""),ABS($Y71-AG71),AND($Y71="",AG71=""),"",OR($Y71&lt;&gt;"",AG71&lt;&gt;""),"-")</f>
        <v/>
      </c>
      <c r="BE71" s="122" t="str" cm="1">
        <f t="array" ref="BE71">_xlfn.IFS(AND($Y71&lt;&gt;"",AH71&lt;&gt;""),ABS($Y71-AH71),AND($Y71="",AH71=""),"",OR($Y71&lt;&gt;"",AH71&lt;&gt;""),"-")</f>
        <v/>
      </c>
      <c r="BF71" s="122" t="str" cm="1">
        <f t="array" ref="BF71">_xlfn.IFS(AND($Y71&lt;&gt;"",AI71&lt;&gt;""),ABS($Y71-AI71),AND($Y71="",AI71=""),"",OR($Y71&lt;&gt;"",AI71&lt;&gt;""),"-")</f>
        <v/>
      </c>
      <c r="BG71" s="122" t="str" cm="1">
        <f t="array" ref="BG71">_xlfn.IFS(AND($Y71&lt;&gt;"",AJ71&lt;&gt;""),ABS($Y71-AJ71),AND($Y71="",AJ71=""),"",OR($Y71&lt;&gt;"",AJ71&lt;&gt;""),"-")</f>
        <v/>
      </c>
      <c r="BH71" s="121" t="str" cm="1">
        <f t="array" ref="BH71">_xlfn.IFS(AND($Z71&lt;&gt;"",AA71&lt;&gt;""),ABS($Z71-AA71),AND($Z71="",AA71=""),"",OR($Z71&lt;&gt;"",AA71&lt;&gt;""),"-")</f>
        <v/>
      </c>
      <c r="BI71" s="120" t="str" cm="1">
        <f t="array" ref="BI71">_xlfn.IFS(AND($Z71&lt;&gt;"",AB71&lt;&gt;""),ABS($Z71-AB71),AND($Z71="",AB71=""),"",OR($Z71&lt;&gt;"",AB71&lt;&gt;""),"-")</f>
        <v/>
      </c>
      <c r="BJ71" s="120" t="str" cm="1">
        <f t="array" ref="BJ71">_xlfn.IFS(AND($Z71&lt;&gt;"",AC71&lt;&gt;""),ABS($Z71-AC71),AND($Z71="",AC71=""),"",OR($Z71&lt;&gt;"",AC71&lt;&gt;""),"-")</f>
        <v/>
      </c>
      <c r="BK71" s="120" t="str" cm="1">
        <f t="array" ref="BK71">_xlfn.IFS(AND($Z71&lt;&gt;"",AD71&lt;&gt;""),ABS($Z71-AD71),AND($Z71="",AD71=""),"",OR($Z71&lt;&gt;"",AD71&lt;&gt;""),"-")</f>
        <v/>
      </c>
      <c r="BL71" s="120" t="str" cm="1">
        <f t="array" ref="BL71">_xlfn.IFS(AND($Z71&lt;&gt;"",AE71&lt;&gt;""),ABS($Z71-AE71),AND($Z71="",AE71=""),"",OR($Z71&lt;&gt;"",AE71&lt;&gt;""),"-")</f>
        <v/>
      </c>
      <c r="BM71" s="120" t="str" cm="1">
        <f t="array" ref="BM71">_xlfn.IFS(AND($Z71&lt;&gt;"",AF71&lt;&gt;""),ABS($Z71-AF71),AND($Z71="",AF71=""),"",OR($Z71&lt;&gt;"",AF71&lt;&gt;""),"-")</f>
        <v/>
      </c>
      <c r="BN71" s="120" t="str" cm="1">
        <f t="array" ref="BN71">_xlfn.IFS(AND($Z71&lt;&gt;"",AG71&lt;&gt;""),ABS($Z71-AG71),AND($Z71="",AG71=""),"",OR($Z71&lt;&gt;"",AG71&lt;&gt;""),"-")</f>
        <v/>
      </c>
      <c r="BO71" s="120" t="str" cm="1">
        <f t="array" ref="BO71">_xlfn.IFS(AND($Z71&lt;&gt;"",AH71&lt;&gt;""),ABS($Z71-AH71),AND($Z71="",AH71=""),"",OR($Z71&lt;&gt;"",AH71&lt;&gt;""),"-")</f>
        <v/>
      </c>
      <c r="BP71" s="120" t="str" cm="1">
        <f t="array" ref="BP71">_xlfn.IFS(AND($Z71&lt;&gt;"",AI71&lt;&gt;""),ABS($Z71-AI71),AND($Z71="",AI71=""),"",OR($Z71&lt;&gt;"",AI71&lt;&gt;""),"-")</f>
        <v/>
      </c>
      <c r="BQ71" s="120" t="str" cm="1">
        <f t="array" ref="BQ71">_xlfn.IFS(AND($Z71&lt;&gt;"",AJ71&lt;&gt;""),ABS($Z71-AJ71),AND($Z71="",AJ71=""),"",OR($Z71&lt;&gt;"",AJ71&lt;&gt;""),"-")</f>
        <v/>
      </c>
      <c r="BR71" s="121" t="str" cm="1">
        <f t="array" ref="BR71">_xlfn.IFS(AND($AA71&lt;&gt;"",AB71&lt;&gt;""),ABS($AA71-AB71),AND($AA71="",AB71=""),"",OR($AA71&lt;&gt;"",AB71&lt;&gt;""),"-")</f>
        <v/>
      </c>
      <c r="BS71" s="120" t="str" cm="1">
        <f t="array" ref="BS71">_xlfn.IFS(AND($AA71&lt;&gt;"",AC71&lt;&gt;""),ABS($AA71-AC71),AND($AA71="",AC71=""),"",OR($AA71&lt;&gt;"",AC71&lt;&gt;""),"-")</f>
        <v/>
      </c>
      <c r="BT71" s="120" t="str" cm="1">
        <f t="array" ref="BT71">_xlfn.IFS(AND($AA71&lt;&gt;"",AD71&lt;&gt;""),ABS($AA71-AD71),AND($AA71="",AD71=""),"",OR($AA71&lt;&gt;"",AD71&lt;&gt;""),"-")</f>
        <v/>
      </c>
      <c r="BU71" s="120" t="str" cm="1">
        <f t="array" ref="BU71">_xlfn.IFS(AND($AA71&lt;&gt;"",AE71&lt;&gt;""),ABS($AA71-AE71),AND($AA71="",AE71=""),"",OR($AA71&lt;&gt;"",AE71&lt;&gt;""),"-")</f>
        <v/>
      </c>
      <c r="BV71" s="120" t="str" cm="1">
        <f t="array" ref="BV71">_xlfn.IFS(AND($AA71&lt;&gt;"",AF71&lt;&gt;""),ABS($AA71-AF71),AND($AA71="",AF71=""),"",OR($AA71&lt;&gt;"",AF71&lt;&gt;""),"-")</f>
        <v/>
      </c>
      <c r="BW71" s="120" t="str" cm="1">
        <f t="array" ref="BW71">_xlfn.IFS(AND($AA71&lt;&gt;"",AG71&lt;&gt;""),ABS($AA71-AG71),AND($AA71="",AG71=""),"",OR($AA71&lt;&gt;"",AG71&lt;&gt;""),"-")</f>
        <v/>
      </c>
      <c r="BX71" s="120" t="str" cm="1">
        <f t="array" ref="BX71">_xlfn.IFS(AND($AA71&lt;&gt;"",AH71&lt;&gt;""),ABS($AA71-AH71),AND($AA71="",AH71=""),"",OR($AA71&lt;&gt;"",AH71&lt;&gt;""),"-")</f>
        <v/>
      </c>
      <c r="BY71" s="120" t="str" cm="1">
        <f t="array" ref="BY71">_xlfn.IFS(AND($AA71&lt;&gt;"",AI71&lt;&gt;""),ABS($AA71-AI71),AND($AA71="",AI71=""),"",OR($AA71&lt;&gt;"",AI71&lt;&gt;""),"-")</f>
        <v/>
      </c>
      <c r="BZ71" s="120" t="str" cm="1">
        <f t="array" ref="BZ71">_xlfn.IFS(AND($AA71&lt;&gt;"",AJ71&lt;&gt;""),ABS($AA71-AJ71),AND($AA71="",AJ71=""),"",OR($AA71&lt;&gt;"",AJ71&lt;&gt;""),"-")</f>
        <v/>
      </c>
      <c r="CA71" s="121" t="str" cm="1">
        <f t="array" ref="CA71">_xlfn.IFS(AND($AB71&lt;&gt;"",AC71&lt;&gt;""),ABS($AB71-AC71),AND($AB71="",AC71=""),"",OR($AB71&lt;&gt;"",AC71&lt;&gt;""),"-")</f>
        <v/>
      </c>
      <c r="CB71" s="120" t="str" cm="1">
        <f t="array" ref="CB71">_xlfn.IFS(AND($AB71&lt;&gt;"",AD71&lt;&gt;""),ABS($AB71-AD71),AND($AB71="",AD71=""),"",OR($AB71&lt;&gt;"",AD71&lt;&gt;""),"-")</f>
        <v/>
      </c>
      <c r="CC71" s="120" t="str" cm="1">
        <f t="array" ref="CC71">_xlfn.IFS(AND($AB71&lt;&gt;"",AE71&lt;&gt;""),ABS($AB71-AE71),AND($AB71="",AE71=""),"",OR($AB71&lt;&gt;"",AE71&lt;&gt;""),"-")</f>
        <v/>
      </c>
      <c r="CD71" s="120" t="str" cm="1">
        <f t="array" ref="CD71">_xlfn.IFS(AND($AB71&lt;&gt;"",AF71&lt;&gt;""),ABS($AB71-AF71),AND($AB71="",AF71=""),"",OR($AB71&lt;&gt;"",AF71&lt;&gt;""),"-")</f>
        <v/>
      </c>
      <c r="CE71" s="120" t="str" cm="1">
        <f t="array" ref="CE71">_xlfn.IFS(AND($AB71&lt;&gt;"",AG71&lt;&gt;""),ABS($AB71-AG71),AND($AB71="",AG71=""),"",OR($AB71&lt;&gt;"",AG71&lt;&gt;""),"-")</f>
        <v/>
      </c>
      <c r="CF71" s="120" t="str" cm="1">
        <f t="array" ref="CF71">_xlfn.IFS(AND($AB71&lt;&gt;"",AH71&lt;&gt;""),ABS($AB71-AH71),AND($AB71="",AH71=""),"",OR($AB71&lt;&gt;"",AH71&lt;&gt;""),"-")</f>
        <v/>
      </c>
      <c r="CG71" s="120" t="str" cm="1">
        <f t="array" ref="CG71">_xlfn.IFS(AND($AB71&lt;&gt;"",AI71&lt;&gt;""),ABS($AB71-AI71),AND($AB71="",AI71=""),"",OR($AB71&lt;&gt;"",AI71&lt;&gt;""),"-")</f>
        <v/>
      </c>
      <c r="CH71" s="120" t="str" cm="1">
        <f t="array" ref="CH71">_xlfn.IFS(AND($AB71&lt;&gt;"",AJ71&lt;&gt;""),ABS($AB71-AJ71),AND($AB71="",AJ71=""),"",OR($AB71&lt;&gt;"",AJ71&lt;&gt;""),"-")</f>
        <v/>
      </c>
      <c r="CI71" s="121" t="str" cm="1">
        <f t="array" ref="CI71">_xlfn.IFS(AND($AC71&lt;&gt;"",AD71&lt;&gt;""),ABS($AC71-AD71),AND($AC71="",AD71=""),"",OR($AC71&lt;&gt;"",AD71&lt;&gt;""),"-")</f>
        <v/>
      </c>
      <c r="CJ71" s="120" t="str" cm="1">
        <f t="array" ref="CJ71">_xlfn.IFS(AND($AC71&lt;&gt;"",AE71&lt;&gt;""),ABS($AC71-AE71),AND($AC71="",AE71=""),"",OR($AC71&lt;&gt;"",AE71&lt;&gt;""),"-")</f>
        <v/>
      </c>
      <c r="CK71" s="120" t="str" cm="1">
        <f t="array" ref="CK71">_xlfn.IFS(AND($AC71&lt;&gt;"",AF71&lt;&gt;""),ABS($AC71-AF71),AND($AC71="",AF71=""),"",OR($AC71&lt;&gt;"",AF71&lt;&gt;""),"-")</f>
        <v/>
      </c>
      <c r="CL71" s="120" t="str" cm="1">
        <f t="array" ref="CL71">_xlfn.IFS(AND($AC71&lt;&gt;"",AG71&lt;&gt;""),ABS($AC71-AG71),AND($AC71="",AG71=""),"",OR($AC71&lt;&gt;"",AG71&lt;&gt;""),"-")</f>
        <v/>
      </c>
      <c r="CM71" s="120" t="str" cm="1">
        <f t="array" ref="CM71">_xlfn.IFS(AND($AC71&lt;&gt;"",AH71&lt;&gt;""),ABS($AC71-AH71),AND($AC71="",AH71=""),"",OR($AC71&lt;&gt;"",AH71&lt;&gt;""),"-")</f>
        <v/>
      </c>
      <c r="CN71" s="120" t="str" cm="1">
        <f t="array" ref="CN71">_xlfn.IFS(AND($AC71&lt;&gt;"",AI71&lt;&gt;""),ABS($AC71-AI71),AND($AC71="",AI71=""),"",OR($AC71&lt;&gt;"",AI71&lt;&gt;""),"-")</f>
        <v/>
      </c>
      <c r="CO71" s="120" t="str" cm="1">
        <f t="array" ref="CO71">_xlfn.IFS(AND($AC71&lt;&gt;"",AJ71&lt;&gt;""),ABS($AC71-AJ71),AND($AC71="",AJ71=""),"",OR($AC71&lt;&gt;"",AJ71&lt;&gt;""),"-")</f>
        <v/>
      </c>
      <c r="CP71" s="121" t="str" cm="1">
        <f t="array" ref="CP71">_xlfn.IFS(AND($AD71&lt;&gt;"",AE71&lt;&gt;""),ABS($AD71-AE71),AND($AD71="",AE71=""),"",OR($AD71&lt;&gt;"",AE71&lt;&gt;""),"-")</f>
        <v/>
      </c>
      <c r="CQ71" s="120" t="str" cm="1">
        <f t="array" ref="CQ71">_xlfn.IFS(AND($AD71&lt;&gt;"",AF71&lt;&gt;""),ABS($AD71-AF71),AND($AD71="",AF71=""),"",OR($AD71&lt;&gt;"",AF71&lt;&gt;""),"-")</f>
        <v/>
      </c>
      <c r="CR71" s="120" t="str" cm="1">
        <f t="array" ref="CR71">_xlfn.IFS(AND($AD71&lt;&gt;"",AG71&lt;&gt;""),ABS($AD71-AG71),AND($AD71="",AG71=""),"",OR($AD71&lt;&gt;"",AG71&lt;&gt;""),"-")</f>
        <v/>
      </c>
      <c r="CS71" s="120" t="str" cm="1">
        <f t="array" ref="CS71">_xlfn.IFS(AND($AD71&lt;&gt;"",AH71&lt;&gt;""),ABS($AD71-AH71),AND($AD71="",AH71=""),"",OR($AD71&lt;&gt;"",AH71&lt;&gt;""),"-")</f>
        <v/>
      </c>
      <c r="CT71" s="120" t="str" cm="1">
        <f t="array" ref="CT71">_xlfn.IFS(AND($AD71&lt;&gt;"",AI71&lt;&gt;""),ABS($AD71-AI71),AND($AD71="",AI71=""),"",OR($AD71&lt;&gt;"",AI71&lt;&gt;""),"-")</f>
        <v/>
      </c>
      <c r="CU71" s="120" t="str" cm="1">
        <f t="array" ref="CU71">_xlfn.IFS(AND($AD71&lt;&gt;"",AJ71&lt;&gt;""),ABS($AD71-AJ71),AND($AD71="",AJ71=""),"",OR($AD71&lt;&gt;"",AJ71&lt;&gt;""),"-")</f>
        <v/>
      </c>
      <c r="CV71" s="121" t="str" cm="1">
        <f t="array" ref="CV71">_xlfn.IFS(AND($AE71&lt;&gt;"",AF71&lt;&gt;""),ABS($AE71-AF71),AND($AE71="",AF71=""),"",OR($AE71&lt;&gt;"",AF71&lt;&gt;""),"-")</f>
        <v/>
      </c>
      <c r="CW71" s="120" t="str" cm="1">
        <f t="array" ref="CW71">_xlfn.IFS(AND($AE71&lt;&gt;"",AG71&lt;&gt;""),ABS($AE71-AG71),AND($AE71="",AG71=""),"",OR($AE71&lt;&gt;"",AG71&lt;&gt;""),"-")</f>
        <v/>
      </c>
      <c r="CX71" s="120" t="str" cm="1">
        <f t="array" ref="CX71">_xlfn.IFS(AND($AE71&lt;&gt;"",AH71&lt;&gt;""),ABS($AE71-AH71),AND($AE71="",AH71=""),"",OR($AE71&lt;&gt;"",AH71&lt;&gt;""),"-")</f>
        <v/>
      </c>
      <c r="CY71" s="120" t="str" cm="1">
        <f t="array" ref="CY71">_xlfn.IFS(AND($AE71&lt;&gt;"",AI71&lt;&gt;""),ABS($AE71-AI71),AND($AE71="",AI71=""),"",OR($AE71&lt;&gt;"",AI71&lt;&gt;""),"-")</f>
        <v/>
      </c>
      <c r="CZ71" s="120" t="str" cm="1">
        <f t="array" ref="CZ71">_xlfn.IFS(AND($AE71&lt;&gt;"",AJ71&lt;&gt;""),ABS($AE71-AJ71),AND($AE71="",AJ71=""),"",OR($AE71&lt;&gt;"",AJ71&lt;&gt;""),"-")</f>
        <v/>
      </c>
      <c r="DA71" s="121" t="str" cm="1">
        <f t="array" ref="DA71">_xlfn.IFS(AND($AF71&lt;&gt;"",AG71&lt;&gt;""),ABS($AF71-AG71),AND($AF71="",AG71=""),"",OR($AF71&lt;&gt;"",AG71&lt;&gt;""),"-")</f>
        <v/>
      </c>
      <c r="DB71" s="120" t="str" cm="1">
        <f t="array" ref="DB71">_xlfn.IFS(AND($AF71&lt;&gt;"",AH71&lt;&gt;""),ABS($AF71-AH71),AND($AF71="",AH71=""),"",OR($AF71&lt;&gt;"",AH71&lt;&gt;""),"-")</f>
        <v/>
      </c>
      <c r="DC71" s="120" t="str" cm="1">
        <f t="array" ref="DC71">_xlfn.IFS(AND($AF71&lt;&gt;"",AI71&lt;&gt;""),ABS($AF71-AI71),AND($AF71="",AI71=""),"",OR($AF71&lt;&gt;"",AI71&lt;&gt;""),"-")</f>
        <v/>
      </c>
      <c r="DD71" s="120" t="str" cm="1">
        <f t="array" ref="DD71">_xlfn.IFS(AND($AF71&lt;&gt;"",AJ71&lt;&gt;""),ABS($AF71-AJ71),AND($AF71="",AJ71=""),"",OR($AF71&lt;&gt;"",AJ71&lt;&gt;""),"-")</f>
        <v/>
      </c>
      <c r="DE71" s="121" t="str" cm="1">
        <f t="array" ref="DE71">_xlfn.IFS(AND($AG71&lt;&gt;"",AH71&lt;&gt;""),ABS($AG71-AH71),AND($AG71="",AH71=""),"",OR($AG71&lt;&gt;"",AH71&lt;&gt;""),"-")</f>
        <v/>
      </c>
      <c r="DF71" s="120" t="str" cm="1">
        <f t="array" ref="DF71">_xlfn.IFS(AND($AG71&lt;&gt;"",AI71&lt;&gt;""),ABS($AG71-AI71),AND($AG71="",AI71=""),"",OR($AG71&lt;&gt;"",AI71&lt;&gt;""),"-")</f>
        <v/>
      </c>
      <c r="DG71" s="120" t="str" cm="1">
        <f t="array" ref="DG71">_xlfn.IFS(AND($AG71&lt;&gt;"",AJ71&lt;&gt;""),ABS($AG71-AJ71),AND($AG71="",AJ71=""),"",OR($AG71&lt;&gt;"",AJ71&lt;&gt;""),"-")</f>
        <v/>
      </c>
      <c r="DH71" s="121" t="str" cm="1">
        <f t="array" ref="DH71">_xlfn.IFS(AND($AH71&lt;&gt;"",AI71&lt;&gt;""),ABS($AH71-AI71),AND($AH71="",AI71=""),"",OR($AH71&lt;&gt;"",AI71&lt;&gt;""),"-")</f>
        <v/>
      </c>
      <c r="DI71" s="120" t="str" cm="1">
        <f t="array" ref="DI71">_xlfn.IFS(AND($AH71&lt;&gt;"",AJ71&lt;&gt;""),ABS($AH71-AJ71),AND($AH71="",AJ71=""),"",OR($AH71&lt;&gt;"",AJ71&lt;&gt;""),"-")</f>
        <v/>
      </c>
      <c r="DJ71" s="121" t="str" cm="1">
        <f t="array" ref="DJ71">_xlfn.IFS(AND($AI71&lt;&gt;"",AJ71&lt;&gt;""),ABS($AI71-AJ71),AND($AI71="",AJ71=""),"",OR($AI71&lt;&gt;"",AJ71&lt;&gt;""),"-")</f>
        <v/>
      </c>
    </row>
    <row r="72" spans="1:114" x14ac:dyDescent="0.2">
      <c r="A72" s="120" t="e">
        <f t="shared" si="18"/>
        <v>#DIV/0!</v>
      </c>
      <c r="B72" s="186" t="e">
        <f t="shared" si="19"/>
        <v>#DIV/0!</v>
      </c>
      <c r="C72" s="186" t="e">
        <f t="shared" si="20"/>
        <v>#DIV/0!</v>
      </c>
      <c r="D72" s="186" t="e">
        <f t="shared" si="21"/>
        <v>#DIV/0!</v>
      </c>
      <c r="E72" s="263">
        <f t="shared" si="22"/>
        <v>0</v>
      </c>
      <c r="F72" s="186">
        <f t="shared" si="23"/>
        <v>0</v>
      </c>
      <c r="G72" s="186" t="e">
        <f t="shared" si="24"/>
        <v>#DIV/0!</v>
      </c>
      <c r="H72" s="262" t="str">
        <f t="shared" si="25"/>
        <v/>
      </c>
      <c r="I72" s="187" t="str">
        <f t="shared" si="26"/>
        <v/>
      </c>
      <c r="J72" s="260" t="s">
        <v>114</v>
      </c>
      <c r="K72" s="259" t="e">
        <f>VLOOKUP($J72,Merged_couplings!$B:$BU,MATCH(K$1,Merged_couplings!$B$1:$BU$1,0),FALSE)</f>
        <v>#N/A</v>
      </c>
      <c r="L72" s="258" t="e">
        <f>VLOOKUP($J72,Merged_couplings!$B:$BU,MATCH(L$1,Merged_couplings!$B$1:$BU$1,0),FALSE)</f>
        <v>#N/A</v>
      </c>
      <c r="M72" s="258" t="e">
        <f>VLOOKUP($J72,Merged_couplings!$B:$BU,MATCH(M$1,Merged_couplings!$B$1:$BU$1,0),FALSE)</f>
        <v>#N/A</v>
      </c>
      <c r="N72" s="258" t="e">
        <f>VLOOKUP($J72,Merged_couplings!$B:$BU,MATCH(N$1,Merged_couplings!$B$1:$BU$1,0),FALSE)</f>
        <v>#N/A</v>
      </c>
      <c r="O72" s="258" t="e">
        <f>VLOOKUP($J72,Merged_couplings!$B:$BU,MATCH(O$1,Merged_couplings!$B$1:$BU$1,0),FALSE)</f>
        <v>#N/A</v>
      </c>
      <c r="P72" s="258" t="e">
        <f>VLOOKUP($J72,Merged_couplings!$B:$BU,MATCH(P$1,Merged_couplings!$B$1:$BU$1,0),FALSE)</f>
        <v>#N/A</v>
      </c>
      <c r="Q72" s="258" t="e">
        <f>VLOOKUP($J72,Merged_couplings!$B:$BU,MATCH(Q$1,Merged_couplings!$B$1:$BU$1,0),FALSE)</f>
        <v>#N/A</v>
      </c>
      <c r="R72" s="258" t="e">
        <f>VLOOKUP($J72,Merged_couplings!$B:$BU,MATCH(R$1,Merged_couplings!$B$1:$BU$1,0),FALSE)</f>
        <v>#N/A</v>
      </c>
      <c r="S72" s="258" t="e">
        <f>VLOOKUP($J72,Merged_couplings!$B:$BU,MATCH(S$1,Merged_couplings!$B$1:$BU$1,0),FALSE)</f>
        <v>#N/A</v>
      </c>
      <c r="T72" s="258" t="e">
        <f>VLOOKUP($J72,Merged_couplings!$B:$BU,MATCH(T$1,Merged_couplings!$B$1:$BU$1,0),FALSE)</f>
        <v>#N/A</v>
      </c>
      <c r="U72" s="258" t="e">
        <f>VLOOKUP($J72,Merged_couplings!$B:$BU,MATCH(U$1,Merged_couplings!$B$1:$BU$1,0),FALSE)</f>
        <v>#N/A</v>
      </c>
      <c r="V72" s="258" t="e">
        <f>VLOOKUP($J72,Merged_couplings!$B:$BU,MATCH(V$1,Merged_couplings!$B$1:$BU$1,0),FALSE)</f>
        <v>#N/A</v>
      </c>
      <c r="W72" s="258" t="e">
        <f>VLOOKUP($J72,Merged_couplings!$B:$BU,MATCH(W$1,Merged_couplings!$B$1:$BU$1,0),FALSE)</f>
        <v>#N/A</v>
      </c>
      <c r="X72" s="121" t="str">
        <f>_xlfn.IFNA(VLOOKUP($J72,Merged_couplings!$B:$R,MATCH(X$1,Merged_couplings!$B$1:$R$1,0),FALSE),"")</f>
        <v/>
      </c>
      <c r="Y72" s="120" t="str">
        <f>_xlfn.IFNA(VLOOKUP($J72,Merged_couplings!$B:$R,MATCH(Y$1,Merged_couplings!$B$1:$R$1,0),FALSE),"")</f>
        <v/>
      </c>
      <c r="Z72" s="120" t="str">
        <f>_xlfn.IFNA(VLOOKUP($J72,Merged_couplings!$B:$R,MATCH(Z$1,Merged_couplings!$B$1:$R$1,0),FALSE),"")</f>
        <v/>
      </c>
      <c r="AA72" s="120" t="str">
        <f>_xlfn.IFNA(VLOOKUP($J72,Merged_couplings!$B:$R,MATCH(AA$1,Merged_couplings!$B$1:$R$1,0),FALSE),"")</f>
        <v/>
      </c>
      <c r="AB72" s="120" t="str">
        <f>_xlfn.IFNA(VLOOKUP($J72,Merged_couplings!$B:$R,MATCH(AB$1,Merged_couplings!$B$1:$R$1,0),FALSE),"")</f>
        <v/>
      </c>
      <c r="AC72" s="120" t="str">
        <f>_xlfn.IFNA(VLOOKUP($J72,Merged_couplings!$B:$R,MATCH(AC$1,Merged_couplings!$B$1:$R$1,0),FALSE),"")</f>
        <v/>
      </c>
      <c r="AD72" s="120" t="str">
        <f>_xlfn.IFNA(VLOOKUP($J72,Merged_couplings!$B:$R,MATCH(AD$1,Merged_couplings!$B$1:$R$1,0),FALSE),"")</f>
        <v/>
      </c>
      <c r="AE72" s="120" t="str">
        <f>_xlfn.IFNA(VLOOKUP($J72,Merged_couplings!$B:$R,MATCH(AE$1,Merged_couplings!$B$1:$R$1,0),FALSE),"")</f>
        <v/>
      </c>
      <c r="AF72" s="120" t="str">
        <f>_xlfn.IFNA(VLOOKUP($J72,Merged_couplings!$B:$R,MATCH(AF$1,Merged_couplings!$B$1:$R$1,0),FALSE),"")</f>
        <v/>
      </c>
      <c r="AG72" s="120" t="str">
        <f>_xlfn.IFNA(VLOOKUP($J72,Merged_couplings!$B:$R,MATCH(AG$1,Merged_couplings!$B$1:$R$1,0),FALSE),"")</f>
        <v/>
      </c>
      <c r="AH72" s="120" t="str">
        <f>_xlfn.IFNA(VLOOKUP($J72,Merged_couplings!$B:$R,MATCH(AH$1,Merged_couplings!$B$1:$R$1,0),FALSE),"")</f>
        <v/>
      </c>
      <c r="AI72" s="120" t="str">
        <f>_xlfn.IFNA(VLOOKUP($J72,Merged_couplings!$B:$R,MATCH(AI$1,Merged_couplings!$B$1:$R$1,0),FALSE),"")</f>
        <v/>
      </c>
      <c r="AJ72" s="120" t="str">
        <f>_xlfn.IFNA(VLOOKUP($J72,Merged_couplings!$B:$R,MATCH(AJ$1,Merged_couplings!$B$1:$R$1,0),FALSE),"")</f>
        <v/>
      </c>
      <c r="AK72" s="123" t="str" cm="1">
        <f t="array" ref="AK72">_xlfn.IFS(AND($X72&lt;&gt;"",Y72&lt;&gt;""),ABS($X72-Y72),AND($X72="",Y72=""),"",OR($X72&lt;&gt;"",Y72&lt;&gt;""),"-")</f>
        <v/>
      </c>
      <c r="AL72" s="122" t="str" cm="1">
        <f t="array" ref="AL72">_xlfn.IFS(AND($X72&lt;&gt;"",Z72&lt;&gt;""),ABS($X72-Z72),AND($X72="",Z72=""),"",OR($X72&lt;&gt;"",Z72&lt;&gt;""),"-")</f>
        <v/>
      </c>
      <c r="AM72" s="122" t="str" cm="1">
        <f t="array" ref="AM72">_xlfn.IFS(AND($X72&lt;&gt;"",AA72&lt;&gt;""),ABS($X72-AA72),AND($X72="",AA72=""),"",OR($X72&lt;&gt;"",AA72&lt;&gt;""),"-")</f>
        <v/>
      </c>
      <c r="AN72" s="122" t="str" cm="1">
        <f t="array" ref="AN72">_xlfn.IFS(AND($X72&lt;&gt;"",AB72&lt;&gt;""),ABS($X72-AB72),AND($X72="",AB72=""),"",OR($X72&lt;&gt;"",AB72&lt;&gt;""),"-")</f>
        <v/>
      </c>
      <c r="AO72" s="122" t="str" cm="1">
        <f t="array" ref="AO72">_xlfn.IFS(AND($X72&lt;&gt;"",AC72&lt;&gt;""),ABS($X72-AC72),AND($X72="",AC72=""),"",OR($X72&lt;&gt;"",AC72&lt;&gt;""),"-")</f>
        <v/>
      </c>
      <c r="AP72" s="122" t="str" cm="1">
        <f t="array" ref="AP72">_xlfn.IFS(AND($X72&lt;&gt;"",AD72&lt;&gt;""),ABS($X72-AD72),AND($X72="",AD72=""),"",OR($X72&lt;&gt;"",AD72&lt;&gt;""),"-")</f>
        <v/>
      </c>
      <c r="AQ72" s="122" t="str" cm="1">
        <f t="array" ref="AQ72">_xlfn.IFS(AND($X72&lt;&gt;"",AE72&lt;&gt;""),ABS($X72-AE72),AND($X72="",AE72=""),"",OR($X72&lt;&gt;"",AE72&lt;&gt;""),"-")</f>
        <v/>
      </c>
      <c r="AR72" s="122" t="str" cm="1">
        <f t="array" ref="AR72">_xlfn.IFS(AND($X72&lt;&gt;"",AF72&lt;&gt;""),ABS($X72-AF72),AND($X72="",AF72=""),"",OR($X72&lt;&gt;"",AF72&lt;&gt;""),"-")</f>
        <v/>
      </c>
      <c r="AS72" s="122" t="str" cm="1">
        <f t="array" ref="AS72">_xlfn.IFS(AND($X72&lt;&gt;"",AG72&lt;&gt;""),ABS($X72-AG72),AND($X72="",AG72=""),"",OR($X72&lt;&gt;"",AG72&lt;&gt;""),"-")</f>
        <v/>
      </c>
      <c r="AT72" s="122" t="str" cm="1">
        <f t="array" ref="AT72">_xlfn.IFS(AND($X72&lt;&gt;"",AH72&lt;&gt;""),ABS($X72-AH72),AND($X72="",AH72=""),"",OR($X72&lt;&gt;"",AH72&lt;&gt;""),"-")</f>
        <v/>
      </c>
      <c r="AU72" s="122" t="str" cm="1">
        <f t="array" ref="AU72">_xlfn.IFS(AND($X72&lt;&gt;"",AI72&lt;&gt;""),ABS($X72-AI72),AND($X72="",AI72=""),"",OR($X72&lt;&gt;"",AI72&lt;&gt;""),"-")</f>
        <v/>
      </c>
      <c r="AV72" s="122" t="str" cm="1">
        <f t="array" ref="AV72">_xlfn.IFS(AND($X72&lt;&gt;"",AJ72&lt;&gt;""),ABS($X72-AJ72),AND($X72="",AJ72=""),"",OR($X72&lt;&gt;"",AJ72&lt;&gt;""),"-")</f>
        <v/>
      </c>
      <c r="AW72" s="123" t="str" cm="1">
        <f t="array" ref="AW72">_xlfn.IFS(AND($Y72&lt;&gt;"",Z72&lt;&gt;""),ABS($Y72-Z72),AND($Y72="",Z72=""),"",OR($Y72&lt;&gt;"",Z72&lt;&gt;""),"-")</f>
        <v/>
      </c>
      <c r="AX72" s="122" t="str" cm="1">
        <f t="array" ref="AX72">_xlfn.IFS(AND($Y72&lt;&gt;"",AA72&lt;&gt;""),ABS($Y72-AA72),AND($Y72="",AA72=""),"",OR($Y72&lt;&gt;"",AA72&lt;&gt;""),"-")</f>
        <v/>
      </c>
      <c r="AY72" s="122" t="str" cm="1">
        <f t="array" ref="AY72">_xlfn.IFS(AND($Y72&lt;&gt;"",AB72&lt;&gt;""),ABS($Y72-AB72),AND($Y72="",AB72=""),"",OR($Y72&lt;&gt;"",AB72&lt;&gt;""),"-")</f>
        <v/>
      </c>
      <c r="AZ72" s="122" t="str" cm="1">
        <f t="array" ref="AZ72">_xlfn.IFS(AND($Y72&lt;&gt;"",AC72&lt;&gt;""),ABS($Y72-AC72),AND($Y72="",AC72=""),"",OR($Y72&lt;&gt;"",AC72&lt;&gt;""),"-")</f>
        <v/>
      </c>
      <c r="BA72" s="122" t="str" cm="1">
        <f t="array" ref="BA72">_xlfn.IFS(AND($Y72&lt;&gt;"",AD72&lt;&gt;""),ABS($Y72-AD72),AND($Y72="",AD72=""),"",OR($Y72&lt;&gt;"",AD72&lt;&gt;""),"-")</f>
        <v/>
      </c>
      <c r="BB72" s="122" t="str" cm="1">
        <f t="array" ref="BB72">_xlfn.IFS(AND($Y72&lt;&gt;"",AE72&lt;&gt;""),ABS($Y72-AE72),AND($Y72="",AE72=""),"",OR($Y72&lt;&gt;"",AE72&lt;&gt;""),"-")</f>
        <v/>
      </c>
      <c r="BC72" s="122" t="str" cm="1">
        <f t="array" ref="BC72">_xlfn.IFS(AND($Y72&lt;&gt;"",AF72&lt;&gt;""),ABS($Y72-AF72),AND($Y72="",AF72=""),"",OR($Y72&lt;&gt;"",AF72&lt;&gt;""),"-")</f>
        <v/>
      </c>
      <c r="BD72" s="122" t="str" cm="1">
        <f t="array" ref="BD72">_xlfn.IFS(AND($Y72&lt;&gt;"",AG72&lt;&gt;""),ABS($Y72-AG72),AND($Y72="",AG72=""),"",OR($Y72&lt;&gt;"",AG72&lt;&gt;""),"-")</f>
        <v/>
      </c>
      <c r="BE72" s="122" t="str" cm="1">
        <f t="array" ref="BE72">_xlfn.IFS(AND($Y72&lt;&gt;"",AH72&lt;&gt;""),ABS($Y72-AH72),AND($Y72="",AH72=""),"",OR($Y72&lt;&gt;"",AH72&lt;&gt;""),"-")</f>
        <v/>
      </c>
      <c r="BF72" s="122" t="str" cm="1">
        <f t="array" ref="BF72">_xlfn.IFS(AND($Y72&lt;&gt;"",AI72&lt;&gt;""),ABS($Y72-AI72),AND($Y72="",AI72=""),"",OR($Y72&lt;&gt;"",AI72&lt;&gt;""),"-")</f>
        <v/>
      </c>
      <c r="BG72" s="122" t="str" cm="1">
        <f t="array" ref="BG72">_xlfn.IFS(AND($Y72&lt;&gt;"",AJ72&lt;&gt;""),ABS($Y72-AJ72),AND($Y72="",AJ72=""),"",OR($Y72&lt;&gt;"",AJ72&lt;&gt;""),"-")</f>
        <v/>
      </c>
      <c r="BH72" s="121" t="str" cm="1">
        <f t="array" ref="BH72">_xlfn.IFS(AND($Z72&lt;&gt;"",AA72&lt;&gt;""),ABS($Z72-AA72),AND($Z72="",AA72=""),"",OR($Z72&lt;&gt;"",AA72&lt;&gt;""),"-")</f>
        <v/>
      </c>
      <c r="BI72" s="120" t="str" cm="1">
        <f t="array" ref="BI72">_xlfn.IFS(AND($Z72&lt;&gt;"",AB72&lt;&gt;""),ABS($Z72-AB72),AND($Z72="",AB72=""),"",OR($Z72&lt;&gt;"",AB72&lt;&gt;""),"-")</f>
        <v/>
      </c>
      <c r="BJ72" s="120" t="str" cm="1">
        <f t="array" ref="BJ72">_xlfn.IFS(AND($Z72&lt;&gt;"",AC72&lt;&gt;""),ABS($Z72-AC72),AND($Z72="",AC72=""),"",OR($Z72&lt;&gt;"",AC72&lt;&gt;""),"-")</f>
        <v/>
      </c>
      <c r="BK72" s="120" t="str" cm="1">
        <f t="array" ref="BK72">_xlfn.IFS(AND($Z72&lt;&gt;"",AD72&lt;&gt;""),ABS($Z72-AD72),AND($Z72="",AD72=""),"",OR($Z72&lt;&gt;"",AD72&lt;&gt;""),"-")</f>
        <v/>
      </c>
      <c r="BL72" s="120" t="str" cm="1">
        <f t="array" ref="BL72">_xlfn.IFS(AND($Z72&lt;&gt;"",AE72&lt;&gt;""),ABS($Z72-AE72),AND($Z72="",AE72=""),"",OR($Z72&lt;&gt;"",AE72&lt;&gt;""),"-")</f>
        <v/>
      </c>
      <c r="BM72" s="120" t="str" cm="1">
        <f t="array" ref="BM72">_xlfn.IFS(AND($Z72&lt;&gt;"",AF72&lt;&gt;""),ABS($Z72-AF72),AND($Z72="",AF72=""),"",OR($Z72&lt;&gt;"",AF72&lt;&gt;""),"-")</f>
        <v/>
      </c>
      <c r="BN72" s="120" t="str" cm="1">
        <f t="array" ref="BN72">_xlfn.IFS(AND($Z72&lt;&gt;"",AG72&lt;&gt;""),ABS($Z72-AG72),AND($Z72="",AG72=""),"",OR($Z72&lt;&gt;"",AG72&lt;&gt;""),"-")</f>
        <v/>
      </c>
      <c r="BO72" s="120" t="str" cm="1">
        <f t="array" ref="BO72">_xlfn.IFS(AND($Z72&lt;&gt;"",AH72&lt;&gt;""),ABS($Z72-AH72),AND($Z72="",AH72=""),"",OR($Z72&lt;&gt;"",AH72&lt;&gt;""),"-")</f>
        <v/>
      </c>
      <c r="BP72" s="120" t="str" cm="1">
        <f t="array" ref="BP72">_xlfn.IFS(AND($Z72&lt;&gt;"",AI72&lt;&gt;""),ABS($Z72-AI72),AND($Z72="",AI72=""),"",OR($Z72&lt;&gt;"",AI72&lt;&gt;""),"-")</f>
        <v/>
      </c>
      <c r="BQ72" s="120" t="str" cm="1">
        <f t="array" ref="BQ72">_xlfn.IFS(AND($Z72&lt;&gt;"",AJ72&lt;&gt;""),ABS($Z72-AJ72),AND($Z72="",AJ72=""),"",OR($Z72&lt;&gt;"",AJ72&lt;&gt;""),"-")</f>
        <v/>
      </c>
      <c r="BR72" s="121" t="str" cm="1">
        <f t="array" ref="BR72">_xlfn.IFS(AND($AA72&lt;&gt;"",AB72&lt;&gt;""),ABS($AA72-AB72),AND($AA72="",AB72=""),"",OR($AA72&lt;&gt;"",AB72&lt;&gt;""),"-")</f>
        <v/>
      </c>
      <c r="BS72" s="120" t="str" cm="1">
        <f t="array" ref="BS72">_xlfn.IFS(AND($AA72&lt;&gt;"",AC72&lt;&gt;""),ABS($AA72-AC72),AND($AA72="",AC72=""),"",OR($AA72&lt;&gt;"",AC72&lt;&gt;""),"-")</f>
        <v/>
      </c>
      <c r="BT72" s="120" t="str" cm="1">
        <f t="array" ref="BT72">_xlfn.IFS(AND($AA72&lt;&gt;"",AD72&lt;&gt;""),ABS($AA72-AD72),AND($AA72="",AD72=""),"",OR($AA72&lt;&gt;"",AD72&lt;&gt;""),"-")</f>
        <v/>
      </c>
      <c r="BU72" s="120" t="str" cm="1">
        <f t="array" ref="BU72">_xlfn.IFS(AND($AA72&lt;&gt;"",AE72&lt;&gt;""),ABS($AA72-AE72),AND($AA72="",AE72=""),"",OR($AA72&lt;&gt;"",AE72&lt;&gt;""),"-")</f>
        <v/>
      </c>
      <c r="BV72" s="120" t="str" cm="1">
        <f t="array" ref="BV72">_xlfn.IFS(AND($AA72&lt;&gt;"",AF72&lt;&gt;""),ABS($AA72-AF72),AND($AA72="",AF72=""),"",OR($AA72&lt;&gt;"",AF72&lt;&gt;""),"-")</f>
        <v/>
      </c>
      <c r="BW72" s="120" t="str" cm="1">
        <f t="array" ref="BW72">_xlfn.IFS(AND($AA72&lt;&gt;"",AG72&lt;&gt;""),ABS($AA72-AG72),AND($AA72="",AG72=""),"",OR($AA72&lt;&gt;"",AG72&lt;&gt;""),"-")</f>
        <v/>
      </c>
      <c r="BX72" s="120" t="str" cm="1">
        <f t="array" ref="BX72">_xlfn.IFS(AND($AA72&lt;&gt;"",AH72&lt;&gt;""),ABS($AA72-AH72),AND($AA72="",AH72=""),"",OR($AA72&lt;&gt;"",AH72&lt;&gt;""),"-")</f>
        <v/>
      </c>
      <c r="BY72" s="120" t="str" cm="1">
        <f t="array" ref="BY72">_xlfn.IFS(AND($AA72&lt;&gt;"",AI72&lt;&gt;""),ABS($AA72-AI72),AND($AA72="",AI72=""),"",OR($AA72&lt;&gt;"",AI72&lt;&gt;""),"-")</f>
        <v/>
      </c>
      <c r="BZ72" s="120" t="str" cm="1">
        <f t="array" ref="BZ72">_xlfn.IFS(AND($AA72&lt;&gt;"",AJ72&lt;&gt;""),ABS($AA72-AJ72),AND($AA72="",AJ72=""),"",OR($AA72&lt;&gt;"",AJ72&lt;&gt;""),"-")</f>
        <v/>
      </c>
      <c r="CA72" s="121" t="str" cm="1">
        <f t="array" ref="CA72">_xlfn.IFS(AND($AB72&lt;&gt;"",AC72&lt;&gt;""),ABS($AB72-AC72),AND($AB72="",AC72=""),"",OR($AB72&lt;&gt;"",AC72&lt;&gt;""),"-")</f>
        <v/>
      </c>
      <c r="CB72" s="120" t="str" cm="1">
        <f t="array" ref="CB72">_xlfn.IFS(AND($AB72&lt;&gt;"",AD72&lt;&gt;""),ABS($AB72-AD72),AND($AB72="",AD72=""),"",OR($AB72&lt;&gt;"",AD72&lt;&gt;""),"-")</f>
        <v/>
      </c>
      <c r="CC72" s="120" t="str" cm="1">
        <f t="array" ref="CC72">_xlfn.IFS(AND($AB72&lt;&gt;"",AE72&lt;&gt;""),ABS($AB72-AE72),AND($AB72="",AE72=""),"",OR($AB72&lt;&gt;"",AE72&lt;&gt;""),"-")</f>
        <v/>
      </c>
      <c r="CD72" s="120" t="str" cm="1">
        <f t="array" ref="CD72">_xlfn.IFS(AND($AB72&lt;&gt;"",AF72&lt;&gt;""),ABS($AB72-AF72),AND($AB72="",AF72=""),"",OR($AB72&lt;&gt;"",AF72&lt;&gt;""),"-")</f>
        <v/>
      </c>
      <c r="CE72" s="120" t="str" cm="1">
        <f t="array" ref="CE72">_xlfn.IFS(AND($AB72&lt;&gt;"",AG72&lt;&gt;""),ABS($AB72-AG72),AND($AB72="",AG72=""),"",OR($AB72&lt;&gt;"",AG72&lt;&gt;""),"-")</f>
        <v/>
      </c>
      <c r="CF72" s="120" t="str" cm="1">
        <f t="array" ref="CF72">_xlfn.IFS(AND($AB72&lt;&gt;"",AH72&lt;&gt;""),ABS($AB72-AH72),AND($AB72="",AH72=""),"",OR($AB72&lt;&gt;"",AH72&lt;&gt;""),"-")</f>
        <v/>
      </c>
      <c r="CG72" s="120" t="str" cm="1">
        <f t="array" ref="CG72">_xlfn.IFS(AND($AB72&lt;&gt;"",AI72&lt;&gt;""),ABS($AB72-AI72),AND($AB72="",AI72=""),"",OR($AB72&lt;&gt;"",AI72&lt;&gt;""),"-")</f>
        <v/>
      </c>
      <c r="CH72" s="120" t="str" cm="1">
        <f t="array" ref="CH72">_xlfn.IFS(AND($AB72&lt;&gt;"",AJ72&lt;&gt;""),ABS($AB72-AJ72),AND($AB72="",AJ72=""),"",OR($AB72&lt;&gt;"",AJ72&lt;&gt;""),"-")</f>
        <v/>
      </c>
      <c r="CI72" s="121" t="str" cm="1">
        <f t="array" ref="CI72">_xlfn.IFS(AND($AC72&lt;&gt;"",AD72&lt;&gt;""),ABS($AC72-AD72),AND($AC72="",AD72=""),"",OR($AC72&lt;&gt;"",AD72&lt;&gt;""),"-")</f>
        <v/>
      </c>
      <c r="CJ72" s="120" t="str" cm="1">
        <f t="array" ref="CJ72">_xlfn.IFS(AND($AC72&lt;&gt;"",AE72&lt;&gt;""),ABS($AC72-AE72),AND($AC72="",AE72=""),"",OR($AC72&lt;&gt;"",AE72&lt;&gt;""),"-")</f>
        <v/>
      </c>
      <c r="CK72" s="120" t="str" cm="1">
        <f t="array" ref="CK72">_xlfn.IFS(AND($AC72&lt;&gt;"",AF72&lt;&gt;""),ABS($AC72-AF72),AND($AC72="",AF72=""),"",OR($AC72&lt;&gt;"",AF72&lt;&gt;""),"-")</f>
        <v/>
      </c>
      <c r="CL72" s="120" t="str" cm="1">
        <f t="array" ref="CL72">_xlfn.IFS(AND($AC72&lt;&gt;"",AG72&lt;&gt;""),ABS($AC72-AG72),AND($AC72="",AG72=""),"",OR($AC72&lt;&gt;"",AG72&lt;&gt;""),"-")</f>
        <v/>
      </c>
      <c r="CM72" s="120" t="str" cm="1">
        <f t="array" ref="CM72">_xlfn.IFS(AND($AC72&lt;&gt;"",AH72&lt;&gt;""),ABS($AC72-AH72),AND($AC72="",AH72=""),"",OR($AC72&lt;&gt;"",AH72&lt;&gt;""),"-")</f>
        <v/>
      </c>
      <c r="CN72" s="120" t="str" cm="1">
        <f t="array" ref="CN72">_xlfn.IFS(AND($AC72&lt;&gt;"",AI72&lt;&gt;""),ABS($AC72-AI72),AND($AC72="",AI72=""),"",OR($AC72&lt;&gt;"",AI72&lt;&gt;""),"-")</f>
        <v/>
      </c>
      <c r="CO72" s="120" t="str" cm="1">
        <f t="array" ref="CO72">_xlfn.IFS(AND($AC72&lt;&gt;"",AJ72&lt;&gt;""),ABS($AC72-AJ72),AND($AC72="",AJ72=""),"",OR($AC72&lt;&gt;"",AJ72&lt;&gt;""),"-")</f>
        <v/>
      </c>
      <c r="CP72" s="121" t="str" cm="1">
        <f t="array" ref="CP72">_xlfn.IFS(AND($AD72&lt;&gt;"",AE72&lt;&gt;""),ABS($AD72-AE72),AND($AD72="",AE72=""),"",OR($AD72&lt;&gt;"",AE72&lt;&gt;""),"-")</f>
        <v/>
      </c>
      <c r="CQ72" s="120" t="str" cm="1">
        <f t="array" ref="CQ72">_xlfn.IFS(AND($AD72&lt;&gt;"",AF72&lt;&gt;""),ABS($AD72-AF72),AND($AD72="",AF72=""),"",OR($AD72&lt;&gt;"",AF72&lt;&gt;""),"-")</f>
        <v/>
      </c>
      <c r="CR72" s="120" t="str" cm="1">
        <f t="array" ref="CR72">_xlfn.IFS(AND($AD72&lt;&gt;"",AG72&lt;&gt;""),ABS($AD72-AG72),AND($AD72="",AG72=""),"",OR($AD72&lt;&gt;"",AG72&lt;&gt;""),"-")</f>
        <v/>
      </c>
      <c r="CS72" s="120" t="str" cm="1">
        <f t="array" ref="CS72">_xlfn.IFS(AND($AD72&lt;&gt;"",AH72&lt;&gt;""),ABS($AD72-AH72),AND($AD72="",AH72=""),"",OR($AD72&lt;&gt;"",AH72&lt;&gt;""),"-")</f>
        <v/>
      </c>
      <c r="CT72" s="120" t="str" cm="1">
        <f t="array" ref="CT72">_xlfn.IFS(AND($AD72&lt;&gt;"",AI72&lt;&gt;""),ABS($AD72-AI72),AND($AD72="",AI72=""),"",OR($AD72&lt;&gt;"",AI72&lt;&gt;""),"-")</f>
        <v/>
      </c>
      <c r="CU72" s="120" t="str" cm="1">
        <f t="array" ref="CU72">_xlfn.IFS(AND($AD72&lt;&gt;"",AJ72&lt;&gt;""),ABS($AD72-AJ72),AND($AD72="",AJ72=""),"",OR($AD72&lt;&gt;"",AJ72&lt;&gt;""),"-")</f>
        <v/>
      </c>
      <c r="CV72" s="121" t="str" cm="1">
        <f t="array" ref="CV72">_xlfn.IFS(AND($AE72&lt;&gt;"",AF72&lt;&gt;""),ABS($AE72-AF72),AND($AE72="",AF72=""),"",OR($AE72&lt;&gt;"",AF72&lt;&gt;""),"-")</f>
        <v/>
      </c>
      <c r="CW72" s="120" t="str" cm="1">
        <f t="array" ref="CW72">_xlfn.IFS(AND($AE72&lt;&gt;"",AG72&lt;&gt;""),ABS($AE72-AG72),AND($AE72="",AG72=""),"",OR($AE72&lt;&gt;"",AG72&lt;&gt;""),"-")</f>
        <v/>
      </c>
      <c r="CX72" s="120" t="str" cm="1">
        <f t="array" ref="CX72">_xlfn.IFS(AND($AE72&lt;&gt;"",AH72&lt;&gt;""),ABS($AE72-AH72),AND($AE72="",AH72=""),"",OR($AE72&lt;&gt;"",AH72&lt;&gt;""),"-")</f>
        <v/>
      </c>
      <c r="CY72" s="120" t="str" cm="1">
        <f t="array" ref="CY72">_xlfn.IFS(AND($AE72&lt;&gt;"",AI72&lt;&gt;""),ABS($AE72-AI72),AND($AE72="",AI72=""),"",OR($AE72&lt;&gt;"",AI72&lt;&gt;""),"-")</f>
        <v/>
      </c>
      <c r="CZ72" s="120" t="str" cm="1">
        <f t="array" ref="CZ72">_xlfn.IFS(AND($AE72&lt;&gt;"",AJ72&lt;&gt;""),ABS($AE72-AJ72),AND($AE72="",AJ72=""),"",OR($AE72&lt;&gt;"",AJ72&lt;&gt;""),"-")</f>
        <v/>
      </c>
      <c r="DA72" s="121" t="str" cm="1">
        <f t="array" ref="DA72">_xlfn.IFS(AND($AF72&lt;&gt;"",AG72&lt;&gt;""),ABS($AF72-AG72),AND($AF72="",AG72=""),"",OR($AF72&lt;&gt;"",AG72&lt;&gt;""),"-")</f>
        <v/>
      </c>
      <c r="DB72" s="120" t="str" cm="1">
        <f t="array" ref="DB72">_xlfn.IFS(AND($AF72&lt;&gt;"",AH72&lt;&gt;""),ABS($AF72-AH72),AND($AF72="",AH72=""),"",OR($AF72&lt;&gt;"",AH72&lt;&gt;""),"-")</f>
        <v/>
      </c>
      <c r="DC72" s="120" t="str" cm="1">
        <f t="array" ref="DC72">_xlfn.IFS(AND($AF72&lt;&gt;"",AI72&lt;&gt;""),ABS($AF72-AI72),AND($AF72="",AI72=""),"",OR($AF72&lt;&gt;"",AI72&lt;&gt;""),"-")</f>
        <v/>
      </c>
      <c r="DD72" s="120" t="str" cm="1">
        <f t="array" ref="DD72">_xlfn.IFS(AND($AF72&lt;&gt;"",AJ72&lt;&gt;""),ABS($AF72-AJ72),AND($AF72="",AJ72=""),"",OR($AF72&lt;&gt;"",AJ72&lt;&gt;""),"-")</f>
        <v/>
      </c>
      <c r="DE72" s="121" t="str" cm="1">
        <f t="array" ref="DE72">_xlfn.IFS(AND($AG72&lt;&gt;"",AH72&lt;&gt;""),ABS($AG72-AH72),AND($AG72="",AH72=""),"",OR($AG72&lt;&gt;"",AH72&lt;&gt;""),"-")</f>
        <v/>
      </c>
      <c r="DF72" s="120" t="str" cm="1">
        <f t="array" ref="DF72">_xlfn.IFS(AND($AG72&lt;&gt;"",AI72&lt;&gt;""),ABS($AG72-AI72),AND($AG72="",AI72=""),"",OR($AG72&lt;&gt;"",AI72&lt;&gt;""),"-")</f>
        <v/>
      </c>
      <c r="DG72" s="120" t="str" cm="1">
        <f t="array" ref="DG72">_xlfn.IFS(AND($AG72&lt;&gt;"",AJ72&lt;&gt;""),ABS($AG72-AJ72),AND($AG72="",AJ72=""),"",OR($AG72&lt;&gt;"",AJ72&lt;&gt;""),"-")</f>
        <v/>
      </c>
      <c r="DH72" s="121" t="str" cm="1">
        <f t="array" ref="DH72">_xlfn.IFS(AND($AH72&lt;&gt;"",AI72&lt;&gt;""),ABS($AH72-AI72),AND($AH72="",AI72=""),"",OR($AH72&lt;&gt;"",AI72&lt;&gt;""),"-")</f>
        <v/>
      </c>
      <c r="DI72" s="120" t="str" cm="1">
        <f t="array" ref="DI72">_xlfn.IFS(AND($AH72&lt;&gt;"",AJ72&lt;&gt;""),ABS($AH72-AJ72),AND($AH72="",AJ72=""),"",OR($AH72&lt;&gt;"",AJ72&lt;&gt;""),"-")</f>
        <v/>
      </c>
      <c r="DJ72" s="121" t="str" cm="1">
        <f t="array" ref="DJ72">_xlfn.IFS(AND($AI72&lt;&gt;"",AJ72&lt;&gt;""),ABS($AI72-AJ72),AND($AI72="",AJ72=""),"",OR($AI72&lt;&gt;"",AJ72&lt;&gt;""),"-")</f>
        <v/>
      </c>
    </row>
    <row r="73" spans="1:114" x14ac:dyDescent="0.2">
      <c r="A73" s="120" t="e">
        <f t="shared" si="18"/>
        <v>#DIV/0!</v>
      </c>
      <c r="B73" s="186" t="e">
        <f t="shared" si="19"/>
        <v>#DIV/0!</v>
      </c>
      <c r="C73" s="186" t="e">
        <f t="shared" si="20"/>
        <v>#DIV/0!</v>
      </c>
      <c r="D73" s="186" t="e">
        <f t="shared" si="21"/>
        <v>#DIV/0!</v>
      </c>
      <c r="E73" s="263">
        <f t="shared" si="22"/>
        <v>0</v>
      </c>
      <c r="F73" s="186">
        <f t="shared" si="23"/>
        <v>0</v>
      </c>
      <c r="G73" s="186" t="e">
        <f t="shared" si="24"/>
        <v>#DIV/0!</v>
      </c>
      <c r="H73" s="262" t="str">
        <f t="shared" si="25"/>
        <v/>
      </c>
      <c r="I73" s="187" t="str">
        <f t="shared" si="26"/>
        <v/>
      </c>
      <c r="J73" s="260" t="s">
        <v>115</v>
      </c>
      <c r="K73" s="259" t="e">
        <f>VLOOKUP($J73,Merged_couplings!$B:$BU,MATCH(K$1,Merged_couplings!$B$1:$BU$1,0),FALSE)</f>
        <v>#N/A</v>
      </c>
      <c r="L73" s="258" t="e">
        <f>VLOOKUP($J73,Merged_couplings!$B:$BU,MATCH(L$1,Merged_couplings!$B$1:$BU$1,0),FALSE)</f>
        <v>#N/A</v>
      </c>
      <c r="M73" s="258" t="e">
        <f>VLOOKUP($J73,Merged_couplings!$B:$BU,MATCH(M$1,Merged_couplings!$B$1:$BU$1,0),FALSE)</f>
        <v>#N/A</v>
      </c>
      <c r="N73" s="258" t="e">
        <f>VLOOKUP($J73,Merged_couplings!$B:$BU,MATCH(N$1,Merged_couplings!$B$1:$BU$1,0),FALSE)</f>
        <v>#N/A</v>
      </c>
      <c r="O73" s="258" t="e">
        <f>VLOOKUP($J73,Merged_couplings!$B:$BU,MATCH(O$1,Merged_couplings!$B$1:$BU$1,0),FALSE)</f>
        <v>#N/A</v>
      </c>
      <c r="P73" s="258" t="e">
        <f>VLOOKUP($J73,Merged_couplings!$B:$BU,MATCH(P$1,Merged_couplings!$B$1:$BU$1,0),FALSE)</f>
        <v>#N/A</v>
      </c>
      <c r="Q73" s="258" t="e">
        <f>VLOOKUP($J73,Merged_couplings!$B:$BU,MATCH(Q$1,Merged_couplings!$B$1:$BU$1,0),FALSE)</f>
        <v>#N/A</v>
      </c>
      <c r="R73" s="258" t="e">
        <f>VLOOKUP($J73,Merged_couplings!$B:$BU,MATCH(R$1,Merged_couplings!$B$1:$BU$1,0),FALSE)</f>
        <v>#N/A</v>
      </c>
      <c r="S73" s="258" t="e">
        <f>VLOOKUP($J73,Merged_couplings!$B:$BU,MATCH(S$1,Merged_couplings!$B$1:$BU$1,0),FALSE)</f>
        <v>#N/A</v>
      </c>
      <c r="T73" s="258" t="e">
        <f>VLOOKUP($J73,Merged_couplings!$B:$BU,MATCH(T$1,Merged_couplings!$B$1:$BU$1,0),FALSE)</f>
        <v>#N/A</v>
      </c>
      <c r="U73" s="258" t="e">
        <f>VLOOKUP($J73,Merged_couplings!$B:$BU,MATCH(U$1,Merged_couplings!$B$1:$BU$1,0),FALSE)</f>
        <v>#N/A</v>
      </c>
      <c r="V73" s="258" t="e">
        <f>VLOOKUP($J73,Merged_couplings!$B:$BU,MATCH(V$1,Merged_couplings!$B$1:$BU$1,0),FALSE)</f>
        <v>#N/A</v>
      </c>
      <c r="W73" s="258" t="e">
        <f>VLOOKUP($J73,Merged_couplings!$B:$BU,MATCH(W$1,Merged_couplings!$B$1:$BU$1,0),FALSE)</f>
        <v>#N/A</v>
      </c>
      <c r="X73" s="121" t="str">
        <f>_xlfn.IFNA(VLOOKUP($J73,Merged_couplings!$B:$R,MATCH(X$1,Merged_couplings!$B$1:$R$1,0),FALSE),"")</f>
        <v/>
      </c>
      <c r="Y73" s="120" t="str">
        <f>_xlfn.IFNA(VLOOKUP($J73,Merged_couplings!$B:$R,MATCH(Y$1,Merged_couplings!$B$1:$R$1,0),FALSE),"")</f>
        <v/>
      </c>
      <c r="Z73" s="120" t="str">
        <f>_xlfn.IFNA(VLOOKUP($J73,Merged_couplings!$B:$R,MATCH(Z$1,Merged_couplings!$B$1:$R$1,0),FALSE),"")</f>
        <v/>
      </c>
      <c r="AA73" s="120" t="str">
        <f>_xlfn.IFNA(VLOOKUP($J73,Merged_couplings!$B:$R,MATCH(AA$1,Merged_couplings!$B$1:$R$1,0),FALSE),"")</f>
        <v/>
      </c>
      <c r="AB73" s="120" t="str">
        <f>_xlfn.IFNA(VLOOKUP($J73,Merged_couplings!$B:$R,MATCH(AB$1,Merged_couplings!$B$1:$R$1,0),FALSE),"")</f>
        <v/>
      </c>
      <c r="AC73" s="120" t="str">
        <f>_xlfn.IFNA(VLOOKUP($J73,Merged_couplings!$B:$R,MATCH(AC$1,Merged_couplings!$B$1:$R$1,0),FALSE),"")</f>
        <v/>
      </c>
      <c r="AD73" s="120" t="str">
        <f>_xlfn.IFNA(VLOOKUP($J73,Merged_couplings!$B:$R,MATCH(AD$1,Merged_couplings!$B$1:$R$1,0),FALSE),"")</f>
        <v/>
      </c>
      <c r="AE73" s="120" t="str">
        <f>_xlfn.IFNA(VLOOKUP($J73,Merged_couplings!$B:$R,MATCH(AE$1,Merged_couplings!$B$1:$R$1,0),FALSE),"")</f>
        <v/>
      </c>
      <c r="AF73" s="120" t="str">
        <f>_xlfn.IFNA(VLOOKUP($J73,Merged_couplings!$B:$R,MATCH(AF$1,Merged_couplings!$B$1:$R$1,0),FALSE),"")</f>
        <v/>
      </c>
      <c r="AG73" s="120" t="str">
        <f>_xlfn.IFNA(VLOOKUP($J73,Merged_couplings!$B:$R,MATCH(AG$1,Merged_couplings!$B$1:$R$1,0),FALSE),"")</f>
        <v/>
      </c>
      <c r="AH73" s="120" t="str">
        <f>_xlfn.IFNA(VLOOKUP($J73,Merged_couplings!$B:$R,MATCH(AH$1,Merged_couplings!$B$1:$R$1,0),FALSE),"")</f>
        <v/>
      </c>
      <c r="AI73" s="120" t="str">
        <f>_xlfn.IFNA(VLOOKUP($J73,Merged_couplings!$B:$R,MATCH(AI$1,Merged_couplings!$B$1:$R$1,0),FALSE),"")</f>
        <v/>
      </c>
      <c r="AJ73" s="120" t="str">
        <f>_xlfn.IFNA(VLOOKUP($J73,Merged_couplings!$B:$R,MATCH(AJ$1,Merged_couplings!$B$1:$R$1,0),FALSE),"")</f>
        <v/>
      </c>
      <c r="AK73" s="123" t="str" cm="1">
        <f t="array" ref="AK73">_xlfn.IFS(AND($X73&lt;&gt;"",Y73&lt;&gt;""),ABS($X73-Y73),AND($X73="",Y73=""),"",OR($X73&lt;&gt;"",Y73&lt;&gt;""),"-")</f>
        <v/>
      </c>
      <c r="AL73" s="122" t="str" cm="1">
        <f t="array" ref="AL73">_xlfn.IFS(AND($X73&lt;&gt;"",Z73&lt;&gt;""),ABS($X73-Z73),AND($X73="",Z73=""),"",OR($X73&lt;&gt;"",Z73&lt;&gt;""),"-")</f>
        <v/>
      </c>
      <c r="AM73" s="122" t="str" cm="1">
        <f t="array" ref="AM73">_xlfn.IFS(AND($X73&lt;&gt;"",AA73&lt;&gt;""),ABS($X73-AA73),AND($X73="",AA73=""),"",OR($X73&lt;&gt;"",AA73&lt;&gt;""),"-")</f>
        <v/>
      </c>
      <c r="AN73" s="122" t="str" cm="1">
        <f t="array" ref="AN73">_xlfn.IFS(AND($X73&lt;&gt;"",AB73&lt;&gt;""),ABS($X73-AB73),AND($X73="",AB73=""),"",OR($X73&lt;&gt;"",AB73&lt;&gt;""),"-")</f>
        <v/>
      </c>
      <c r="AO73" s="122" t="str" cm="1">
        <f t="array" ref="AO73">_xlfn.IFS(AND($X73&lt;&gt;"",AC73&lt;&gt;""),ABS($X73-AC73),AND($X73="",AC73=""),"",OR($X73&lt;&gt;"",AC73&lt;&gt;""),"-")</f>
        <v/>
      </c>
      <c r="AP73" s="122" t="str" cm="1">
        <f t="array" ref="AP73">_xlfn.IFS(AND($X73&lt;&gt;"",AD73&lt;&gt;""),ABS($X73-AD73),AND($X73="",AD73=""),"",OR($X73&lt;&gt;"",AD73&lt;&gt;""),"-")</f>
        <v/>
      </c>
      <c r="AQ73" s="122" t="str" cm="1">
        <f t="array" ref="AQ73">_xlfn.IFS(AND($X73&lt;&gt;"",AE73&lt;&gt;""),ABS($X73-AE73),AND($X73="",AE73=""),"",OR($X73&lt;&gt;"",AE73&lt;&gt;""),"-")</f>
        <v/>
      </c>
      <c r="AR73" s="122" t="str" cm="1">
        <f t="array" ref="AR73">_xlfn.IFS(AND($X73&lt;&gt;"",AF73&lt;&gt;""),ABS($X73-AF73),AND($X73="",AF73=""),"",OR($X73&lt;&gt;"",AF73&lt;&gt;""),"-")</f>
        <v/>
      </c>
      <c r="AS73" s="122" t="str" cm="1">
        <f t="array" ref="AS73">_xlfn.IFS(AND($X73&lt;&gt;"",AG73&lt;&gt;""),ABS($X73-AG73),AND($X73="",AG73=""),"",OR($X73&lt;&gt;"",AG73&lt;&gt;""),"-")</f>
        <v/>
      </c>
      <c r="AT73" s="122" t="str" cm="1">
        <f t="array" ref="AT73">_xlfn.IFS(AND($X73&lt;&gt;"",AH73&lt;&gt;""),ABS($X73-AH73),AND($X73="",AH73=""),"",OR($X73&lt;&gt;"",AH73&lt;&gt;""),"-")</f>
        <v/>
      </c>
      <c r="AU73" s="122" t="str" cm="1">
        <f t="array" ref="AU73">_xlfn.IFS(AND($X73&lt;&gt;"",AI73&lt;&gt;""),ABS($X73-AI73),AND($X73="",AI73=""),"",OR($X73&lt;&gt;"",AI73&lt;&gt;""),"-")</f>
        <v/>
      </c>
      <c r="AV73" s="122" t="str" cm="1">
        <f t="array" ref="AV73">_xlfn.IFS(AND($X73&lt;&gt;"",AJ73&lt;&gt;""),ABS($X73-AJ73),AND($X73="",AJ73=""),"",OR($X73&lt;&gt;"",AJ73&lt;&gt;""),"-")</f>
        <v/>
      </c>
      <c r="AW73" s="123" t="str" cm="1">
        <f t="array" ref="AW73">_xlfn.IFS(AND($Y73&lt;&gt;"",Z73&lt;&gt;""),ABS($Y73-Z73),AND($Y73="",Z73=""),"",OR($Y73&lt;&gt;"",Z73&lt;&gt;""),"-")</f>
        <v/>
      </c>
      <c r="AX73" s="122" t="str" cm="1">
        <f t="array" ref="AX73">_xlfn.IFS(AND($Y73&lt;&gt;"",AA73&lt;&gt;""),ABS($Y73-AA73),AND($Y73="",AA73=""),"",OR($Y73&lt;&gt;"",AA73&lt;&gt;""),"-")</f>
        <v/>
      </c>
      <c r="AY73" s="122" t="str" cm="1">
        <f t="array" ref="AY73">_xlfn.IFS(AND($Y73&lt;&gt;"",AB73&lt;&gt;""),ABS($Y73-AB73),AND($Y73="",AB73=""),"",OR($Y73&lt;&gt;"",AB73&lt;&gt;""),"-")</f>
        <v/>
      </c>
      <c r="AZ73" s="122" t="str" cm="1">
        <f t="array" ref="AZ73">_xlfn.IFS(AND($Y73&lt;&gt;"",AC73&lt;&gt;""),ABS($Y73-AC73),AND($Y73="",AC73=""),"",OR($Y73&lt;&gt;"",AC73&lt;&gt;""),"-")</f>
        <v/>
      </c>
      <c r="BA73" s="122" t="str" cm="1">
        <f t="array" ref="BA73">_xlfn.IFS(AND($Y73&lt;&gt;"",AD73&lt;&gt;""),ABS($Y73-AD73),AND($Y73="",AD73=""),"",OR($Y73&lt;&gt;"",AD73&lt;&gt;""),"-")</f>
        <v/>
      </c>
      <c r="BB73" s="122" t="str" cm="1">
        <f t="array" ref="BB73">_xlfn.IFS(AND($Y73&lt;&gt;"",AE73&lt;&gt;""),ABS($Y73-AE73),AND($Y73="",AE73=""),"",OR($Y73&lt;&gt;"",AE73&lt;&gt;""),"-")</f>
        <v/>
      </c>
      <c r="BC73" s="122" t="str" cm="1">
        <f t="array" ref="BC73">_xlfn.IFS(AND($Y73&lt;&gt;"",AF73&lt;&gt;""),ABS($Y73-AF73),AND($Y73="",AF73=""),"",OR($Y73&lt;&gt;"",AF73&lt;&gt;""),"-")</f>
        <v/>
      </c>
      <c r="BD73" s="122" t="str" cm="1">
        <f t="array" ref="BD73">_xlfn.IFS(AND($Y73&lt;&gt;"",AG73&lt;&gt;""),ABS($Y73-AG73),AND($Y73="",AG73=""),"",OR($Y73&lt;&gt;"",AG73&lt;&gt;""),"-")</f>
        <v/>
      </c>
      <c r="BE73" s="122" t="str" cm="1">
        <f t="array" ref="BE73">_xlfn.IFS(AND($Y73&lt;&gt;"",AH73&lt;&gt;""),ABS($Y73-AH73),AND($Y73="",AH73=""),"",OR($Y73&lt;&gt;"",AH73&lt;&gt;""),"-")</f>
        <v/>
      </c>
      <c r="BF73" s="122" t="str" cm="1">
        <f t="array" ref="BF73">_xlfn.IFS(AND($Y73&lt;&gt;"",AI73&lt;&gt;""),ABS($Y73-AI73),AND($Y73="",AI73=""),"",OR($Y73&lt;&gt;"",AI73&lt;&gt;""),"-")</f>
        <v/>
      </c>
      <c r="BG73" s="122" t="str" cm="1">
        <f t="array" ref="BG73">_xlfn.IFS(AND($Y73&lt;&gt;"",AJ73&lt;&gt;""),ABS($Y73-AJ73),AND($Y73="",AJ73=""),"",OR($Y73&lt;&gt;"",AJ73&lt;&gt;""),"-")</f>
        <v/>
      </c>
      <c r="BH73" s="121" t="str" cm="1">
        <f t="array" ref="BH73">_xlfn.IFS(AND($Z73&lt;&gt;"",AA73&lt;&gt;""),ABS($Z73-AA73),AND($Z73="",AA73=""),"",OR($Z73&lt;&gt;"",AA73&lt;&gt;""),"-")</f>
        <v/>
      </c>
      <c r="BI73" s="120" t="str" cm="1">
        <f t="array" ref="BI73">_xlfn.IFS(AND($Z73&lt;&gt;"",AB73&lt;&gt;""),ABS($Z73-AB73),AND($Z73="",AB73=""),"",OR($Z73&lt;&gt;"",AB73&lt;&gt;""),"-")</f>
        <v/>
      </c>
      <c r="BJ73" s="120" t="str" cm="1">
        <f t="array" ref="BJ73">_xlfn.IFS(AND($Z73&lt;&gt;"",AC73&lt;&gt;""),ABS($Z73-AC73),AND($Z73="",AC73=""),"",OR($Z73&lt;&gt;"",AC73&lt;&gt;""),"-")</f>
        <v/>
      </c>
      <c r="BK73" s="120" t="str" cm="1">
        <f t="array" ref="BK73">_xlfn.IFS(AND($Z73&lt;&gt;"",AD73&lt;&gt;""),ABS($Z73-AD73),AND($Z73="",AD73=""),"",OR($Z73&lt;&gt;"",AD73&lt;&gt;""),"-")</f>
        <v/>
      </c>
      <c r="BL73" s="120" t="str" cm="1">
        <f t="array" ref="BL73">_xlfn.IFS(AND($Z73&lt;&gt;"",AE73&lt;&gt;""),ABS($Z73-AE73),AND($Z73="",AE73=""),"",OR($Z73&lt;&gt;"",AE73&lt;&gt;""),"-")</f>
        <v/>
      </c>
      <c r="BM73" s="120" t="str" cm="1">
        <f t="array" ref="BM73">_xlfn.IFS(AND($Z73&lt;&gt;"",AF73&lt;&gt;""),ABS($Z73-AF73),AND($Z73="",AF73=""),"",OR($Z73&lt;&gt;"",AF73&lt;&gt;""),"-")</f>
        <v/>
      </c>
      <c r="BN73" s="120" t="str" cm="1">
        <f t="array" ref="BN73">_xlfn.IFS(AND($Z73&lt;&gt;"",AG73&lt;&gt;""),ABS($Z73-AG73),AND($Z73="",AG73=""),"",OR($Z73&lt;&gt;"",AG73&lt;&gt;""),"-")</f>
        <v/>
      </c>
      <c r="BO73" s="120" t="str" cm="1">
        <f t="array" ref="BO73">_xlfn.IFS(AND($Z73&lt;&gt;"",AH73&lt;&gt;""),ABS($Z73-AH73),AND($Z73="",AH73=""),"",OR($Z73&lt;&gt;"",AH73&lt;&gt;""),"-")</f>
        <v/>
      </c>
      <c r="BP73" s="120" t="str" cm="1">
        <f t="array" ref="BP73">_xlfn.IFS(AND($Z73&lt;&gt;"",AI73&lt;&gt;""),ABS($Z73-AI73),AND($Z73="",AI73=""),"",OR($Z73&lt;&gt;"",AI73&lt;&gt;""),"-")</f>
        <v/>
      </c>
      <c r="BQ73" s="120" t="str" cm="1">
        <f t="array" ref="BQ73">_xlfn.IFS(AND($Z73&lt;&gt;"",AJ73&lt;&gt;""),ABS($Z73-AJ73),AND($Z73="",AJ73=""),"",OR($Z73&lt;&gt;"",AJ73&lt;&gt;""),"-")</f>
        <v/>
      </c>
      <c r="BR73" s="121" t="str" cm="1">
        <f t="array" ref="BR73">_xlfn.IFS(AND($AA73&lt;&gt;"",AB73&lt;&gt;""),ABS($AA73-AB73),AND($AA73="",AB73=""),"",OR($AA73&lt;&gt;"",AB73&lt;&gt;""),"-")</f>
        <v/>
      </c>
      <c r="BS73" s="120" t="str" cm="1">
        <f t="array" ref="BS73">_xlfn.IFS(AND($AA73&lt;&gt;"",AC73&lt;&gt;""),ABS($AA73-AC73),AND($AA73="",AC73=""),"",OR($AA73&lt;&gt;"",AC73&lt;&gt;""),"-")</f>
        <v/>
      </c>
      <c r="BT73" s="120" t="str" cm="1">
        <f t="array" ref="BT73">_xlfn.IFS(AND($AA73&lt;&gt;"",AD73&lt;&gt;""),ABS($AA73-AD73),AND($AA73="",AD73=""),"",OR($AA73&lt;&gt;"",AD73&lt;&gt;""),"-")</f>
        <v/>
      </c>
      <c r="BU73" s="120" t="str" cm="1">
        <f t="array" ref="BU73">_xlfn.IFS(AND($AA73&lt;&gt;"",AE73&lt;&gt;""),ABS($AA73-AE73),AND($AA73="",AE73=""),"",OR($AA73&lt;&gt;"",AE73&lt;&gt;""),"-")</f>
        <v/>
      </c>
      <c r="BV73" s="120" t="str" cm="1">
        <f t="array" ref="BV73">_xlfn.IFS(AND($AA73&lt;&gt;"",AF73&lt;&gt;""),ABS($AA73-AF73),AND($AA73="",AF73=""),"",OR($AA73&lt;&gt;"",AF73&lt;&gt;""),"-")</f>
        <v/>
      </c>
      <c r="BW73" s="120" t="str" cm="1">
        <f t="array" ref="BW73">_xlfn.IFS(AND($AA73&lt;&gt;"",AG73&lt;&gt;""),ABS($AA73-AG73),AND($AA73="",AG73=""),"",OR($AA73&lt;&gt;"",AG73&lt;&gt;""),"-")</f>
        <v/>
      </c>
      <c r="BX73" s="120" t="str" cm="1">
        <f t="array" ref="BX73">_xlfn.IFS(AND($AA73&lt;&gt;"",AH73&lt;&gt;""),ABS($AA73-AH73),AND($AA73="",AH73=""),"",OR($AA73&lt;&gt;"",AH73&lt;&gt;""),"-")</f>
        <v/>
      </c>
      <c r="BY73" s="120" t="str" cm="1">
        <f t="array" ref="BY73">_xlfn.IFS(AND($AA73&lt;&gt;"",AI73&lt;&gt;""),ABS($AA73-AI73),AND($AA73="",AI73=""),"",OR($AA73&lt;&gt;"",AI73&lt;&gt;""),"-")</f>
        <v/>
      </c>
      <c r="BZ73" s="120" t="str" cm="1">
        <f t="array" ref="BZ73">_xlfn.IFS(AND($AA73&lt;&gt;"",AJ73&lt;&gt;""),ABS($AA73-AJ73),AND($AA73="",AJ73=""),"",OR($AA73&lt;&gt;"",AJ73&lt;&gt;""),"-")</f>
        <v/>
      </c>
      <c r="CA73" s="121" t="str" cm="1">
        <f t="array" ref="CA73">_xlfn.IFS(AND($AB73&lt;&gt;"",AC73&lt;&gt;""),ABS($AB73-AC73),AND($AB73="",AC73=""),"",OR($AB73&lt;&gt;"",AC73&lt;&gt;""),"-")</f>
        <v/>
      </c>
      <c r="CB73" s="120" t="str" cm="1">
        <f t="array" ref="CB73">_xlfn.IFS(AND($AB73&lt;&gt;"",AD73&lt;&gt;""),ABS($AB73-AD73),AND($AB73="",AD73=""),"",OR($AB73&lt;&gt;"",AD73&lt;&gt;""),"-")</f>
        <v/>
      </c>
      <c r="CC73" s="120" t="str" cm="1">
        <f t="array" ref="CC73">_xlfn.IFS(AND($AB73&lt;&gt;"",AE73&lt;&gt;""),ABS($AB73-AE73),AND($AB73="",AE73=""),"",OR($AB73&lt;&gt;"",AE73&lt;&gt;""),"-")</f>
        <v/>
      </c>
      <c r="CD73" s="120" t="str" cm="1">
        <f t="array" ref="CD73">_xlfn.IFS(AND($AB73&lt;&gt;"",AF73&lt;&gt;""),ABS($AB73-AF73),AND($AB73="",AF73=""),"",OR($AB73&lt;&gt;"",AF73&lt;&gt;""),"-")</f>
        <v/>
      </c>
      <c r="CE73" s="120" t="str" cm="1">
        <f t="array" ref="CE73">_xlfn.IFS(AND($AB73&lt;&gt;"",AG73&lt;&gt;""),ABS($AB73-AG73),AND($AB73="",AG73=""),"",OR($AB73&lt;&gt;"",AG73&lt;&gt;""),"-")</f>
        <v/>
      </c>
      <c r="CF73" s="120" t="str" cm="1">
        <f t="array" ref="CF73">_xlfn.IFS(AND($AB73&lt;&gt;"",AH73&lt;&gt;""),ABS($AB73-AH73),AND($AB73="",AH73=""),"",OR($AB73&lt;&gt;"",AH73&lt;&gt;""),"-")</f>
        <v/>
      </c>
      <c r="CG73" s="120" t="str" cm="1">
        <f t="array" ref="CG73">_xlfn.IFS(AND($AB73&lt;&gt;"",AI73&lt;&gt;""),ABS($AB73-AI73),AND($AB73="",AI73=""),"",OR($AB73&lt;&gt;"",AI73&lt;&gt;""),"-")</f>
        <v/>
      </c>
      <c r="CH73" s="120" t="str" cm="1">
        <f t="array" ref="CH73">_xlfn.IFS(AND($AB73&lt;&gt;"",AJ73&lt;&gt;""),ABS($AB73-AJ73),AND($AB73="",AJ73=""),"",OR($AB73&lt;&gt;"",AJ73&lt;&gt;""),"-")</f>
        <v/>
      </c>
      <c r="CI73" s="121" t="str" cm="1">
        <f t="array" ref="CI73">_xlfn.IFS(AND($AC73&lt;&gt;"",AD73&lt;&gt;""),ABS($AC73-AD73),AND($AC73="",AD73=""),"",OR($AC73&lt;&gt;"",AD73&lt;&gt;""),"-")</f>
        <v/>
      </c>
      <c r="CJ73" s="120" t="str" cm="1">
        <f t="array" ref="CJ73">_xlfn.IFS(AND($AC73&lt;&gt;"",AE73&lt;&gt;""),ABS($AC73-AE73),AND($AC73="",AE73=""),"",OR($AC73&lt;&gt;"",AE73&lt;&gt;""),"-")</f>
        <v/>
      </c>
      <c r="CK73" s="120" t="str" cm="1">
        <f t="array" ref="CK73">_xlfn.IFS(AND($AC73&lt;&gt;"",AF73&lt;&gt;""),ABS($AC73-AF73),AND($AC73="",AF73=""),"",OR($AC73&lt;&gt;"",AF73&lt;&gt;""),"-")</f>
        <v/>
      </c>
      <c r="CL73" s="120" t="str" cm="1">
        <f t="array" ref="CL73">_xlfn.IFS(AND($AC73&lt;&gt;"",AG73&lt;&gt;""),ABS($AC73-AG73),AND($AC73="",AG73=""),"",OR($AC73&lt;&gt;"",AG73&lt;&gt;""),"-")</f>
        <v/>
      </c>
      <c r="CM73" s="120" t="str" cm="1">
        <f t="array" ref="CM73">_xlfn.IFS(AND($AC73&lt;&gt;"",AH73&lt;&gt;""),ABS($AC73-AH73),AND($AC73="",AH73=""),"",OR($AC73&lt;&gt;"",AH73&lt;&gt;""),"-")</f>
        <v/>
      </c>
      <c r="CN73" s="120" t="str" cm="1">
        <f t="array" ref="CN73">_xlfn.IFS(AND($AC73&lt;&gt;"",AI73&lt;&gt;""),ABS($AC73-AI73),AND($AC73="",AI73=""),"",OR($AC73&lt;&gt;"",AI73&lt;&gt;""),"-")</f>
        <v/>
      </c>
      <c r="CO73" s="120" t="str" cm="1">
        <f t="array" ref="CO73">_xlfn.IFS(AND($AC73&lt;&gt;"",AJ73&lt;&gt;""),ABS($AC73-AJ73),AND($AC73="",AJ73=""),"",OR($AC73&lt;&gt;"",AJ73&lt;&gt;""),"-")</f>
        <v/>
      </c>
      <c r="CP73" s="121" t="str" cm="1">
        <f t="array" ref="CP73">_xlfn.IFS(AND($AD73&lt;&gt;"",AE73&lt;&gt;""),ABS($AD73-AE73),AND($AD73="",AE73=""),"",OR($AD73&lt;&gt;"",AE73&lt;&gt;""),"-")</f>
        <v/>
      </c>
      <c r="CQ73" s="120" t="str" cm="1">
        <f t="array" ref="CQ73">_xlfn.IFS(AND($AD73&lt;&gt;"",AF73&lt;&gt;""),ABS($AD73-AF73),AND($AD73="",AF73=""),"",OR($AD73&lt;&gt;"",AF73&lt;&gt;""),"-")</f>
        <v/>
      </c>
      <c r="CR73" s="120" t="str" cm="1">
        <f t="array" ref="CR73">_xlfn.IFS(AND($AD73&lt;&gt;"",AG73&lt;&gt;""),ABS($AD73-AG73),AND($AD73="",AG73=""),"",OR($AD73&lt;&gt;"",AG73&lt;&gt;""),"-")</f>
        <v/>
      </c>
      <c r="CS73" s="120" t="str" cm="1">
        <f t="array" ref="CS73">_xlfn.IFS(AND($AD73&lt;&gt;"",AH73&lt;&gt;""),ABS($AD73-AH73),AND($AD73="",AH73=""),"",OR($AD73&lt;&gt;"",AH73&lt;&gt;""),"-")</f>
        <v/>
      </c>
      <c r="CT73" s="120" t="str" cm="1">
        <f t="array" ref="CT73">_xlfn.IFS(AND($AD73&lt;&gt;"",AI73&lt;&gt;""),ABS($AD73-AI73),AND($AD73="",AI73=""),"",OR($AD73&lt;&gt;"",AI73&lt;&gt;""),"-")</f>
        <v/>
      </c>
      <c r="CU73" s="120" t="str" cm="1">
        <f t="array" ref="CU73">_xlfn.IFS(AND($AD73&lt;&gt;"",AJ73&lt;&gt;""),ABS($AD73-AJ73),AND($AD73="",AJ73=""),"",OR($AD73&lt;&gt;"",AJ73&lt;&gt;""),"-")</f>
        <v/>
      </c>
      <c r="CV73" s="121" t="str" cm="1">
        <f t="array" ref="CV73">_xlfn.IFS(AND($AE73&lt;&gt;"",AF73&lt;&gt;""),ABS($AE73-AF73),AND($AE73="",AF73=""),"",OR($AE73&lt;&gt;"",AF73&lt;&gt;""),"-")</f>
        <v/>
      </c>
      <c r="CW73" s="120" t="str" cm="1">
        <f t="array" ref="CW73">_xlfn.IFS(AND($AE73&lt;&gt;"",AG73&lt;&gt;""),ABS($AE73-AG73),AND($AE73="",AG73=""),"",OR($AE73&lt;&gt;"",AG73&lt;&gt;""),"-")</f>
        <v/>
      </c>
      <c r="CX73" s="120" t="str" cm="1">
        <f t="array" ref="CX73">_xlfn.IFS(AND($AE73&lt;&gt;"",AH73&lt;&gt;""),ABS($AE73-AH73),AND($AE73="",AH73=""),"",OR($AE73&lt;&gt;"",AH73&lt;&gt;""),"-")</f>
        <v/>
      </c>
      <c r="CY73" s="120" t="str" cm="1">
        <f t="array" ref="CY73">_xlfn.IFS(AND($AE73&lt;&gt;"",AI73&lt;&gt;""),ABS($AE73-AI73),AND($AE73="",AI73=""),"",OR($AE73&lt;&gt;"",AI73&lt;&gt;""),"-")</f>
        <v/>
      </c>
      <c r="CZ73" s="120" t="str" cm="1">
        <f t="array" ref="CZ73">_xlfn.IFS(AND($AE73&lt;&gt;"",AJ73&lt;&gt;""),ABS($AE73-AJ73),AND($AE73="",AJ73=""),"",OR($AE73&lt;&gt;"",AJ73&lt;&gt;""),"-")</f>
        <v/>
      </c>
      <c r="DA73" s="121" t="str" cm="1">
        <f t="array" ref="DA73">_xlfn.IFS(AND($AF73&lt;&gt;"",AG73&lt;&gt;""),ABS($AF73-AG73),AND($AF73="",AG73=""),"",OR($AF73&lt;&gt;"",AG73&lt;&gt;""),"-")</f>
        <v/>
      </c>
      <c r="DB73" s="120" t="str" cm="1">
        <f t="array" ref="DB73">_xlfn.IFS(AND($AF73&lt;&gt;"",AH73&lt;&gt;""),ABS($AF73-AH73),AND($AF73="",AH73=""),"",OR($AF73&lt;&gt;"",AH73&lt;&gt;""),"-")</f>
        <v/>
      </c>
      <c r="DC73" s="120" t="str" cm="1">
        <f t="array" ref="DC73">_xlfn.IFS(AND($AF73&lt;&gt;"",AI73&lt;&gt;""),ABS($AF73-AI73),AND($AF73="",AI73=""),"",OR($AF73&lt;&gt;"",AI73&lt;&gt;""),"-")</f>
        <v/>
      </c>
      <c r="DD73" s="120" t="str" cm="1">
        <f t="array" ref="DD73">_xlfn.IFS(AND($AF73&lt;&gt;"",AJ73&lt;&gt;""),ABS($AF73-AJ73),AND($AF73="",AJ73=""),"",OR($AF73&lt;&gt;"",AJ73&lt;&gt;""),"-")</f>
        <v/>
      </c>
      <c r="DE73" s="121" t="str" cm="1">
        <f t="array" ref="DE73">_xlfn.IFS(AND($AG73&lt;&gt;"",AH73&lt;&gt;""),ABS($AG73-AH73),AND($AG73="",AH73=""),"",OR($AG73&lt;&gt;"",AH73&lt;&gt;""),"-")</f>
        <v/>
      </c>
      <c r="DF73" s="120" t="str" cm="1">
        <f t="array" ref="DF73">_xlfn.IFS(AND($AG73&lt;&gt;"",AI73&lt;&gt;""),ABS($AG73-AI73),AND($AG73="",AI73=""),"",OR($AG73&lt;&gt;"",AI73&lt;&gt;""),"-")</f>
        <v/>
      </c>
      <c r="DG73" s="120" t="str" cm="1">
        <f t="array" ref="DG73">_xlfn.IFS(AND($AG73&lt;&gt;"",AJ73&lt;&gt;""),ABS($AG73-AJ73),AND($AG73="",AJ73=""),"",OR($AG73&lt;&gt;"",AJ73&lt;&gt;""),"-")</f>
        <v/>
      </c>
      <c r="DH73" s="121" t="str" cm="1">
        <f t="array" ref="DH73">_xlfn.IFS(AND($AH73&lt;&gt;"",AI73&lt;&gt;""),ABS($AH73-AI73),AND($AH73="",AI73=""),"",OR($AH73&lt;&gt;"",AI73&lt;&gt;""),"-")</f>
        <v/>
      </c>
      <c r="DI73" s="120" t="str" cm="1">
        <f t="array" ref="DI73">_xlfn.IFS(AND($AH73&lt;&gt;"",AJ73&lt;&gt;""),ABS($AH73-AJ73),AND($AH73="",AJ73=""),"",OR($AH73&lt;&gt;"",AJ73&lt;&gt;""),"-")</f>
        <v/>
      </c>
      <c r="DJ73" s="121" t="str" cm="1">
        <f t="array" ref="DJ73">_xlfn.IFS(AND($AI73&lt;&gt;"",AJ73&lt;&gt;""),ABS($AI73-AJ73),AND($AI73="",AJ73=""),"",OR($AI73&lt;&gt;"",AJ73&lt;&gt;""),"-")</f>
        <v/>
      </c>
    </row>
    <row r="74" spans="1:114" x14ac:dyDescent="0.2">
      <c r="A74" s="120" t="str">
        <f t="shared" si="18"/>
        <v>ok</v>
      </c>
      <c r="B74" s="186">
        <f t="shared" si="19"/>
        <v>0</v>
      </c>
      <c r="C74" s="186">
        <f t="shared" si="20"/>
        <v>100</v>
      </c>
      <c r="D74" s="186">
        <f t="shared" si="21"/>
        <v>0</v>
      </c>
      <c r="E74" s="263">
        <f t="shared" si="22"/>
        <v>5</v>
      </c>
      <c r="F74" s="186">
        <f t="shared" si="23"/>
        <v>5</v>
      </c>
      <c r="G74" s="186">
        <f t="shared" si="24"/>
        <v>100</v>
      </c>
      <c r="H74" s="262" t="str">
        <f t="shared" si="25"/>
        <v/>
      </c>
      <c r="I74" s="187" t="str">
        <f t="shared" si="26"/>
        <v>I</v>
      </c>
      <c r="J74" s="260" t="s">
        <v>116</v>
      </c>
      <c r="K74" s="259" t="str">
        <f>VLOOKUP($J74,Merged_couplings!$B:$BU,MATCH(K$1,Merged_couplings!$B$1:$BU$1,0),FALSE)</f>
        <v>---</v>
      </c>
      <c r="L74" s="258" t="str">
        <f>VLOOKUP($J74,Merged_couplings!$B:$BU,MATCH(L$1,Merged_couplings!$B$1:$BU$1,0),FALSE)</f>
        <v>---</v>
      </c>
      <c r="M74" s="258" t="str">
        <f>VLOOKUP($J74,Merged_couplings!$B:$BU,MATCH(M$1,Merged_couplings!$B$1:$BU$1,0),FALSE)</f>
        <v>-IG</v>
      </c>
      <c r="N74" s="258" t="str">
        <f>VLOOKUP($J74,Merged_couplings!$B:$BU,MATCH(N$1,Merged_couplings!$B$1:$BU$1,0),FALSE)</f>
        <v>-IG</v>
      </c>
      <c r="O74" s="258" t="str">
        <f>VLOOKUP($J74,Merged_couplings!$B:$BU,MATCH(O$1,Merged_couplings!$B$1:$BU$1,0),FALSE)</f>
        <v>-IG</v>
      </c>
      <c r="P74" s="258" t="str">
        <f>VLOOKUP($J74,Merged_couplings!$B:$BU,MATCH(P$1,Merged_couplings!$B$1:$BU$1,0),FALSE)</f>
        <v>-IG</v>
      </c>
      <c r="Q74" s="258" t="str">
        <f>VLOOKUP($J74,Merged_couplings!$B:$BU,MATCH(Q$1,Merged_couplings!$B$1:$BU$1,0),FALSE)</f>
        <v>-IG</v>
      </c>
      <c r="R74" s="258" t="str">
        <f>VLOOKUP($J74,Merged_couplings!$B:$BU,MATCH(R$1,Merged_couplings!$B$1:$BU$1,0),FALSE)</f>
        <v>---</v>
      </c>
      <c r="S74" s="258" t="str">
        <f>VLOOKUP($J74,Merged_couplings!$B:$BU,MATCH(S$1,Merged_couplings!$B$1:$BU$1,0),FALSE)</f>
        <v>---</v>
      </c>
      <c r="T74" s="258" t="str">
        <f>VLOOKUP($J74,Merged_couplings!$B:$BU,MATCH(T$1,Merged_couplings!$B$1:$BU$1,0),FALSE)</f>
        <v>-I-</v>
      </c>
      <c r="U74" s="258" t="str">
        <f>VLOOKUP($J74,Merged_couplings!$B:$BU,MATCH(U$1,Merged_couplings!$B$1:$BU$1,0),FALSE)</f>
        <v>---</v>
      </c>
      <c r="V74" s="258" t="str">
        <f>VLOOKUP($J74,Merged_couplings!$B:$BU,MATCH(V$1,Merged_couplings!$B$1:$BU$1,0),FALSE)</f>
        <v>-I-</v>
      </c>
      <c r="W74" s="258" t="str">
        <f>VLOOKUP($J74,Merged_couplings!$B:$BU,MATCH(W$1,Merged_couplings!$B$1:$BU$1,0),FALSE)</f>
        <v>---</v>
      </c>
      <c r="X74" s="121" t="str">
        <f>_xlfn.IFNA(VLOOKUP($J74,Merged_couplings!$B:$R,MATCH(X$1,Merged_couplings!$B$1:$R$1,0),FALSE),"")</f>
        <v/>
      </c>
      <c r="Y74" s="120" t="str">
        <f>_xlfn.IFNA(VLOOKUP($J74,Merged_couplings!$B:$R,MATCH(Y$1,Merged_couplings!$B$1:$R$1,0),FALSE),"")</f>
        <v/>
      </c>
      <c r="Z74" s="120">
        <f>_xlfn.IFNA(VLOOKUP($J74,Merged_couplings!$B:$R,MATCH(Z$1,Merged_couplings!$B$1:$R$1,0),FALSE),"")</f>
        <v>8.775035490483253</v>
      </c>
      <c r="AA74" s="120">
        <f>_xlfn.IFNA(VLOOKUP($J74,Merged_couplings!$B:$R,MATCH(AA$1,Merged_couplings!$B$1:$R$1,0),FALSE),"")</f>
        <v>8.775035490483253</v>
      </c>
      <c r="AB74" s="120">
        <f>_xlfn.IFNA(VLOOKUP($J74,Merged_couplings!$B:$R,MATCH(AB$1,Merged_couplings!$B$1:$R$1,0),FALSE),"")</f>
        <v>8.1069507120050357</v>
      </c>
      <c r="AC74" s="120">
        <f>_xlfn.IFNA(VLOOKUP($J74,Merged_couplings!$B:$R,MATCH(AC$1,Merged_couplings!$B$1:$R$1,0),FALSE),"")</f>
        <v>8.1069507120050357</v>
      </c>
      <c r="AD74" s="120">
        <f>_xlfn.IFNA(VLOOKUP($J74,Merged_couplings!$B:$R,MATCH(AD$1,Merged_couplings!$B$1:$R$1,0),FALSE),"")</f>
        <v>7.5072421683184265</v>
      </c>
      <c r="AE74" s="120" t="str">
        <f>_xlfn.IFNA(VLOOKUP($J74,Merged_couplings!$B:$R,MATCH(AE$1,Merged_couplings!$B$1:$R$1,0),FALSE),"")</f>
        <v/>
      </c>
      <c r="AF74" s="120" t="str">
        <f>_xlfn.IFNA(VLOOKUP($J74,Merged_couplings!$B:$R,MATCH(AF$1,Merged_couplings!$B$1:$R$1,0),FALSE),"")</f>
        <v/>
      </c>
      <c r="AG74" s="120" t="str">
        <f>_xlfn.IFNA(VLOOKUP($J74,Merged_couplings!$B:$R,MATCH(AG$1,Merged_couplings!$B$1:$R$1,0),FALSE),"")</f>
        <v/>
      </c>
      <c r="AH74" s="120" t="str">
        <f>_xlfn.IFNA(VLOOKUP($J74,Merged_couplings!$B:$R,MATCH(AH$1,Merged_couplings!$B$1:$R$1,0),FALSE),"")</f>
        <v/>
      </c>
      <c r="AI74" s="120" t="str">
        <f>_xlfn.IFNA(VLOOKUP($J74,Merged_couplings!$B:$R,MATCH(AI$1,Merged_couplings!$B$1:$R$1,0),FALSE),"")</f>
        <v/>
      </c>
      <c r="AJ74" s="120" t="str">
        <f>_xlfn.IFNA(VLOOKUP($J74,Merged_couplings!$B:$R,MATCH(AJ$1,Merged_couplings!$B$1:$R$1,0),FALSE),"")</f>
        <v/>
      </c>
      <c r="AK74" s="123" t="str" cm="1">
        <f t="array" ref="AK74">_xlfn.IFS(AND($X74&lt;&gt;"",Y74&lt;&gt;""),ABS($X74-Y74),AND($X74="",Y74=""),"",OR($X74&lt;&gt;"",Y74&lt;&gt;""),"-")</f>
        <v/>
      </c>
      <c r="AL74" s="122" t="str" cm="1">
        <f t="array" ref="AL74">_xlfn.IFS(AND($X74&lt;&gt;"",Z74&lt;&gt;""),ABS($X74-Z74),AND($X74="",Z74=""),"",OR($X74&lt;&gt;"",Z74&lt;&gt;""),"-")</f>
        <v>-</v>
      </c>
      <c r="AM74" s="122" t="str" cm="1">
        <f t="array" ref="AM74">_xlfn.IFS(AND($X74&lt;&gt;"",AA74&lt;&gt;""),ABS($X74-AA74),AND($X74="",AA74=""),"",OR($X74&lt;&gt;"",AA74&lt;&gt;""),"-")</f>
        <v>-</v>
      </c>
      <c r="AN74" s="122" t="str" cm="1">
        <f t="array" ref="AN74">_xlfn.IFS(AND($X74&lt;&gt;"",AB74&lt;&gt;""),ABS($X74-AB74),AND($X74="",AB74=""),"",OR($X74&lt;&gt;"",AB74&lt;&gt;""),"-")</f>
        <v>-</v>
      </c>
      <c r="AO74" s="122" t="str" cm="1">
        <f t="array" ref="AO74">_xlfn.IFS(AND($X74&lt;&gt;"",AC74&lt;&gt;""),ABS($X74-AC74),AND($X74="",AC74=""),"",OR($X74&lt;&gt;"",AC74&lt;&gt;""),"-")</f>
        <v>-</v>
      </c>
      <c r="AP74" s="122" t="str" cm="1">
        <f t="array" ref="AP74">_xlfn.IFS(AND($X74&lt;&gt;"",AD74&lt;&gt;""),ABS($X74-AD74),AND($X74="",AD74=""),"",OR($X74&lt;&gt;"",AD74&lt;&gt;""),"-")</f>
        <v>-</v>
      </c>
      <c r="AQ74" s="122" t="str" cm="1">
        <f t="array" ref="AQ74">_xlfn.IFS(AND($X74&lt;&gt;"",AE74&lt;&gt;""),ABS($X74-AE74),AND($X74="",AE74=""),"",OR($X74&lt;&gt;"",AE74&lt;&gt;""),"-")</f>
        <v/>
      </c>
      <c r="AR74" s="122" t="str" cm="1">
        <f t="array" ref="AR74">_xlfn.IFS(AND($X74&lt;&gt;"",AF74&lt;&gt;""),ABS($X74-AF74),AND($X74="",AF74=""),"",OR($X74&lt;&gt;"",AF74&lt;&gt;""),"-")</f>
        <v/>
      </c>
      <c r="AS74" s="122" t="str" cm="1">
        <f t="array" ref="AS74">_xlfn.IFS(AND($X74&lt;&gt;"",AG74&lt;&gt;""),ABS($X74-AG74),AND($X74="",AG74=""),"",OR($X74&lt;&gt;"",AG74&lt;&gt;""),"-")</f>
        <v/>
      </c>
      <c r="AT74" s="122" t="str" cm="1">
        <f t="array" ref="AT74">_xlfn.IFS(AND($X74&lt;&gt;"",AH74&lt;&gt;""),ABS($X74-AH74),AND($X74="",AH74=""),"",OR($X74&lt;&gt;"",AH74&lt;&gt;""),"-")</f>
        <v/>
      </c>
      <c r="AU74" s="122" t="str" cm="1">
        <f t="array" ref="AU74">_xlfn.IFS(AND($X74&lt;&gt;"",AI74&lt;&gt;""),ABS($X74-AI74),AND($X74="",AI74=""),"",OR($X74&lt;&gt;"",AI74&lt;&gt;""),"-")</f>
        <v/>
      </c>
      <c r="AV74" s="122" t="str" cm="1">
        <f t="array" ref="AV74">_xlfn.IFS(AND($X74&lt;&gt;"",AJ74&lt;&gt;""),ABS($X74-AJ74),AND($X74="",AJ74=""),"",OR($X74&lt;&gt;"",AJ74&lt;&gt;""),"-")</f>
        <v/>
      </c>
      <c r="AW74" s="123" t="str" cm="1">
        <f t="array" ref="AW74">_xlfn.IFS(AND($Y74&lt;&gt;"",Z74&lt;&gt;""),ABS($Y74-Z74),AND($Y74="",Z74=""),"",OR($Y74&lt;&gt;"",Z74&lt;&gt;""),"-")</f>
        <v>-</v>
      </c>
      <c r="AX74" s="122" t="str" cm="1">
        <f t="array" ref="AX74">_xlfn.IFS(AND($Y74&lt;&gt;"",AA74&lt;&gt;""),ABS($Y74-AA74),AND($Y74="",AA74=""),"",OR($Y74&lt;&gt;"",AA74&lt;&gt;""),"-")</f>
        <v>-</v>
      </c>
      <c r="AY74" s="122" t="str" cm="1">
        <f t="array" ref="AY74">_xlfn.IFS(AND($Y74&lt;&gt;"",AB74&lt;&gt;""),ABS($Y74-AB74),AND($Y74="",AB74=""),"",OR($Y74&lt;&gt;"",AB74&lt;&gt;""),"-")</f>
        <v>-</v>
      </c>
      <c r="AZ74" s="122" t="str" cm="1">
        <f t="array" ref="AZ74">_xlfn.IFS(AND($Y74&lt;&gt;"",AC74&lt;&gt;""),ABS($Y74-AC74),AND($Y74="",AC74=""),"",OR($Y74&lt;&gt;"",AC74&lt;&gt;""),"-")</f>
        <v>-</v>
      </c>
      <c r="BA74" s="122" t="str" cm="1">
        <f t="array" ref="BA74">_xlfn.IFS(AND($Y74&lt;&gt;"",AD74&lt;&gt;""),ABS($Y74-AD74),AND($Y74="",AD74=""),"",OR($Y74&lt;&gt;"",AD74&lt;&gt;""),"-")</f>
        <v>-</v>
      </c>
      <c r="BB74" s="122" t="str" cm="1">
        <f t="array" ref="BB74">_xlfn.IFS(AND($Y74&lt;&gt;"",AE74&lt;&gt;""),ABS($Y74-AE74),AND($Y74="",AE74=""),"",OR($Y74&lt;&gt;"",AE74&lt;&gt;""),"-")</f>
        <v/>
      </c>
      <c r="BC74" s="122" t="str" cm="1">
        <f t="array" ref="BC74">_xlfn.IFS(AND($Y74&lt;&gt;"",AF74&lt;&gt;""),ABS($Y74-AF74),AND($Y74="",AF74=""),"",OR($Y74&lt;&gt;"",AF74&lt;&gt;""),"-")</f>
        <v/>
      </c>
      <c r="BD74" s="122" t="str" cm="1">
        <f t="array" ref="BD74">_xlfn.IFS(AND($Y74&lt;&gt;"",AG74&lt;&gt;""),ABS($Y74-AG74),AND($Y74="",AG74=""),"",OR($Y74&lt;&gt;"",AG74&lt;&gt;""),"-")</f>
        <v/>
      </c>
      <c r="BE74" s="122" t="str" cm="1">
        <f t="array" ref="BE74">_xlfn.IFS(AND($Y74&lt;&gt;"",AH74&lt;&gt;""),ABS($Y74-AH74),AND($Y74="",AH74=""),"",OR($Y74&lt;&gt;"",AH74&lt;&gt;""),"-")</f>
        <v/>
      </c>
      <c r="BF74" s="122" t="str" cm="1">
        <f t="array" ref="BF74">_xlfn.IFS(AND($Y74&lt;&gt;"",AI74&lt;&gt;""),ABS($Y74-AI74),AND($Y74="",AI74=""),"",OR($Y74&lt;&gt;"",AI74&lt;&gt;""),"-")</f>
        <v/>
      </c>
      <c r="BG74" s="122" t="str" cm="1">
        <f t="array" ref="BG74">_xlfn.IFS(AND($Y74&lt;&gt;"",AJ74&lt;&gt;""),ABS($Y74-AJ74),AND($Y74="",AJ74=""),"",OR($Y74&lt;&gt;"",AJ74&lt;&gt;""),"-")</f>
        <v/>
      </c>
      <c r="BH74" s="121" cm="1">
        <f t="array" ref="BH74">_xlfn.IFS(AND($Z74&lt;&gt;"",AA74&lt;&gt;""),ABS($Z74-AA74),AND($Z74="",AA74=""),"",OR($Z74&lt;&gt;"",AA74&lt;&gt;""),"-")</f>
        <v>0</v>
      </c>
      <c r="BI74" s="120" cm="1">
        <f t="array" ref="BI74">_xlfn.IFS(AND($Z74&lt;&gt;"",AB74&lt;&gt;""),ABS($Z74-AB74),AND($Z74="",AB74=""),"",OR($Z74&lt;&gt;"",AB74&lt;&gt;""),"-")</f>
        <v>0.66808477847821734</v>
      </c>
      <c r="BJ74" s="120" cm="1">
        <f t="array" ref="BJ74">_xlfn.IFS(AND($Z74&lt;&gt;"",AC74&lt;&gt;""),ABS($Z74-AC74),AND($Z74="",AC74=""),"",OR($Z74&lt;&gt;"",AC74&lt;&gt;""),"-")</f>
        <v>0.66808477847821734</v>
      </c>
      <c r="BK74" s="120" cm="1">
        <f t="array" ref="BK74">_xlfn.IFS(AND($Z74&lt;&gt;"",AD74&lt;&gt;""),ABS($Z74-AD74),AND($Z74="",AD74=""),"",OR($Z74&lt;&gt;"",AD74&lt;&gt;""),"-")</f>
        <v>1.2677933221648265</v>
      </c>
      <c r="BL74" s="120" t="str" cm="1">
        <f t="array" ref="BL74">_xlfn.IFS(AND($Z74&lt;&gt;"",AE74&lt;&gt;""),ABS($Z74-AE74),AND($Z74="",AE74=""),"",OR($Z74&lt;&gt;"",AE74&lt;&gt;""),"-")</f>
        <v>-</v>
      </c>
      <c r="BM74" s="120" t="str" cm="1">
        <f t="array" ref="BM74">_xlfn.IFS(AND($Z74&lt;&gt;"",AF74&lt;&gt;""),ABS($Z74-AF74),AND($Z74="",AF74=""),"",OR($Z74&lt;&gt;"",AF74&lt;&gt;""),"-")</f>
        <v>-</v>
      </c>
      <c r="BN74" s="120" t="str" cm="1">
        <f t="array" ref="BN74">_xlfn.IFS(AND($Z74&lt;&gt;"",AG74&lt;&gt;""),ABS($Z74-AG74),AND($Z74="",AG74=""),"",OR($Z74&lt;&gt;"",AG74&lt;&gt;""),"-")</f>
        <v>-</v>
      </c>
      <c r="BO74" s="120" t="str" cm="1">
        <f t="array" ref="BO74">_xlfn.IFS(AND($Z74&lt;&gt;"",AH74&lt;&gt;""),ABS($Z74-AH74),AND($Z74="",AH74=""),"",OR($Z74&lt;&gt;"",AH74&lt;&gt;""),"-")</f>
        <v>-</v>
      </c>
      <c r="BP74" s="120" t="str" cm="1">
        <f t="array" ref="BP74">_xlfn.IFS(AND($Z74&lt;&gt;"",AI74&lt;&gt;""),ABS($Z74-AI74),AND($Z74="",AI74=""),"",OR($Z74&lt;&gt;"",AI74&lt;&gt;""),"-")</f>
        <v>-</v>
      </c>
      <c r="BQ74" s="120" t="str" cm="1">
        <f t="array" ref="BQ74">_xlfn.IFS(AND($Z74&lt;&gt;"",AJ74&lt;&gt;""),ABS($Z74-AJ74),AND($Z74="",AJ74=""),"",OR($Z74&lt;&gt;"",AJ74&lt;&gt;""),"-")</f>
        <v>-</v>
      </c>
      <c r="BR74" s="121" cm="1">
        <f t="array" ref="BR74">_xlfn.IFS(AND($AA74&lt;&gt;"",AB74&lt;&gt;""),ABS($AA74-AB74),AND($AA74="",AB74=""),"",OR($AA74&lt;&gt;"",AB74&lt;&gt;""),"-")</f>
        <v>0.66808477847821734</v>
      </c>
      <c r="BS74" s="120" cm="1">
        <f t="array" ref="BS74">_xlfn.IFS(AND($AA74&lt;&gt;"",AC74&lt;&gt;""),ABS($AA74-AC74),AND($AA74="",AC74=""),"",OR($AA74&lt;&gt;"",AC74&lt;&gt;""),"-")</f>
        <v>0.66808477847821734</v>
      </c>
      <c r="BT74" s="120" cm="1">
        <f t="array" ref="BT74">_xlfn.IFS(AND($AA74&lt;&gt;"",AD74&lt;&gt;""),ABS($AA74-AD74),AND($AA74="",AD74=""),"",OR($AA74&lt;&gt;"",AD74&lt;&gt;""),"-")</f>
        <v>1.2677933221648265</v>
      </c>
      <c r="BU74" s="120" t="str" cm="1">
        <f t="array" ref="BU74">_xlfn.IFS(AND($AA74&lt;&gt;"",AE74&lt;&gt;""),ABS($AA74-AE74),AND($AA74="",AE74=""),"",OR($AA74&lt;&gt;"",AE74&lt;&gt;""),"-")</f>
        <v>-</v>
      </c>
      <c r="BV74" s="120" t="str" cm="1">
        <f t="array" ref="BV74">_xlfn.IFS(AND($AA74&lt;&gt;"",AF74&lt;&gt;""),ABS($AA74-AF74),AND($AA74="",AF74=""),"",OR($AA74&lt;&gt;"",AF74&lt;&gt;""),"-")</f>
        <v>-</v>
      </c>
      <c r="BW74" s="120" t="str" cm="1">
        <f t="array" ref="BW74">_xlfn.IFS(AND($AA74&lt;&gt;"",AG74&lt;&gt;""),ABS($AA74-AG74),AND($AA74="",AG74=""),"",OR($AA74&lt;&gt;"",AG74&lt;&gt;""),"-")</f>
        <v>-</v>
      </c>
      <c r="BX74" s="120" t="str" cm="1">
        <f t="array" ref="BX74">_xlfn.IFS(AND($AA74&lt;&gt;"",AH74&lt;&gt;""),ABS($AA74-AH74),AND($AA74="",AH74=""),"",OR($AA74&lt;&gt;"",AH74&lt;&gt;""),"-")</f>
        <v>-</v>
      </c>
      <c r="BY74" s="120" t="str" cm="1">
        <f t="array" ref="BY74">_xlfn.IFS(AND($AA74&lt;&gt;"",AI74&lt;&gt;""),ABS($AA74-AI74),AND($AA74="",AI74=""),"",OR($AA74&lt;&gt;"",AI74&lt;&gt;""),"-")</f>
        <v>-</v>
      </c>
      <c r="BZ74" s="120" t="str" cm="1">
        <f t="array" ref="BZ74">_xlfn.IFS(AND($AA74&lt;&gt;"",AJ74&lt;&gt;""),ABS($AA74-AJ74),AND($AA74="",AJ74=""),"",OR($AA74&lt;&gt;"",AJ74&lt;&gt;""),"-")</f>
        <v>-</v>
      </c>
      <c r="CA74" s="121" cm="1">
        <f t="array" ref="CA74">_xlfn.IFS(AND($AB74&lt;&gt;"",AC74&lt;&gt;""),ABS($AB74-AC74),AND($AB74="",AC74=""),"",OR($AB74&lt;&gt;"",AC74&lt;&gt;""),"-")</f>
        <v>0</v>
      </c>
      <c r="CB74" s="120" cm="1">
        <f t="array" ref="CB74">_xlfn.IFS(AND($AB74&lt;&gt;"",AD74&lt;&gt;""),ABS($AB74-AD74),AND($AB74="",AD74=""),"",OR($AB74&lt;&gt;"",AD74&lt;&gt;""),"-")</f>
        <v>0.5997085436866092</v>
      </c>
      <c r="CC74" s="120" t="str" cm="1">
        <f t="array" ref="CC74">_xlfn.IFS(AND($AB74&lt;&gt;"",AE74&lt;&gt;""),ABS($AB74-AE74),AND($AB74="",AE74=""),"",OR($AB74&lt;&gt;"",AE74&lt;&gt;""),"-")</f>
        <v>-</v>
      </c>
      <c r="CD74" s="120" t="str" cm="1">
        <f t="array" ref="CD74">_xlfn.IFS(AND($AB74&lt;&gt;"",AF74&lt;&gt;""),ABS($AB74-AF74),AND($AB74="",AF74=""),"",OR($AB74&lt;&gt;"",AF74&lt;&gt;""),"-")</f>
        <v>-</v>
      </c>
      <c r="CE74" s="120" t="str" cm="1">
        <f t="array" ref="CE74">_xlfn.IFS(AND($AB74&lt;&gt;"",AG74&lt;&gt;""),ABS($AB74-AG74),AND($AB74="",AG74=""),"",OR($AB74&lt;&gt;"",AG74&lt;&gt;""),"-")</f>
        <v>-</v>
      </c>
      <c r="CF74" s="120" t="str" cm="1">
        <f t="array" ref="CF74">_xlfn.IFS(AND($AB74&lt;&gt;"",AH74&lt;&gt;""),ABS($AB74-AH74),AND($AB74="",AH74=""),"",OR($AB74&lt;&gt;"",AH74&lt;&gt;""),"-")</f>
        <v>-</v>
      </c>
      <c r="CG74" s="120" t="str" cm="1">
        <f t="array" ref="CG74">_xlfn.IFS(AND($AB74&lt;&gt;"",AI74&lt;&gt;""),ABS($AB74-AI74),AND($AB74="",AI74=""),"",OR($AB74&lt;&gt;"",AI74&lt;&gt;""),"-")</f>
        <v>-</v>
      </c>
      <c r="CH74" s="120" t="str" cm="1">
        <f t="array" ref="CH74">_xlfn.IFS(AND($AB74&lt;&gt;"",AJ74&lt;&gt;""),ABS($AB74-AJ74),AND($AB74="",AJ74=""),"",OR($AB74&lt;&gt;"",AJ74&lt;&gt;""),"-")</f>
        <v>-</v>
      </c>
      <c r="CI74" s="121" cm="1">
        <f t="array" ref="CI74">_xlfn.IFS(AND($AC74&lt;&gt;"",AD74&lt;&gt;""),ABS($AC74-AD74),AND($AC74="",AD74=""),"",OR($AC74&lt;&gt;"",AD74&lt;&gt;""),"-")</f>
        <v>0.5997085436866092</v>
      </c>
      <c r="CJ74" s="120" t="str" cm="1">
        <f t="array" ref="CJ74">_xlfn.IFS(AND($AC74&lt;&gt;"",AE74&lt;&gt;""),ABS($AC74-AE74),AND($AC74="",AE74=""),"",OR($AC74&lt;&gt;"",AE74&lt;&gt;""),"-")</f>
        <v>-</v>
      </c>
      <c r="CK74" s="120" t="str" cm="1">
        <f t="array" ref="CK74">_xlfn.IFS(AND($AC74&lt;&gt;"",AF74&lt;&gt;""),ABS($AC74-AF74),AND($AC74="",AF74=""),"",OR($AC74&lt;&gt;"",AF74&lt;&gt;""),"-")</f>
        <v>-</v>
      </c>
      <c r="CL74" s="120" t="str" cm="1">
        <f t="array" ref="CL74">_xlfn.IFS(AND($AC74&lt;&gt;"",AG74&lt;&gt;""),ABS($AC74-AG74),AND($AC74="",AG74=""),"",OR($AC74&lt;&gt;"",AG74&lt;&gt;""),"-")</f>
        <v>-</v>
      </c>
      <c r="CM74" s="120" t="str" cm="1">
        <f t="array" ref="CM74">_xlfn.IFS(AND($AC74&lt;&gt;"",AH74&lt;&gt;""),ABS($AC74-AH74),AND($AC74="",AH74=""),"",OR($AC74&lt;&gt;"",AH74&lt;&gt;""),"-")</f>
        <v>-</v>
      </c>
      <c r="CN74" s="120" t="str" cm="1">
        <f t="array" ref="CN74">_xlfn.IFS(AND($AC74&lt;&gt;"",AI74&lt;&gt;""),ABS($AC74-AI74),AND($AC74="",AI74=""),"",OR($AC74&lt;&gt;"",AI74&lt;&gt;""),"-")</f>
        <v>-</v>
      </c>
      <c r="CO74" s="120" t="str" cm="1">
        <f t="array" ref="CO74">_xlfn.IFS(AND($AC74&lt;&gt;"",AJ74&lt;&gt;""),ABS($AC74-AJ74),AND($AC74="",AJ74=""),"",OR($AC74&lt;&gt;"",AJ74&lt;&gt;""),"-")</f>
        <v>-</v>
      </c>
      <c r="CP74" s="121" t="str" cm="1">
        <f t="array" ref="CP74">_xlfn.IFS(AND($AD74&lt;&gt;"",AE74&lt;&gt;""),ABS($AD74-AE74),AND($AD74="",AE74=""),"",OR($AD74&lt;&gt;"",AE74&lt;&gt;""),"-")</f>
        <v>-</v>
      </c>
      <c r="CQ74" s="120" t="str" cm="1">
        <f t="array" ref="CQ74">_xlfn.IFS(AND($AD74&lt;&gt;"",AF74&lt;&gt;""),ABS($AD74-AF74),AND($AD74="",AF74=""),"",OR($AD74&lt;&gt;"",AF74&lt;&gt;""),"-")</f>
        <v>-</v>
      </c>
      <c r="CR74" s="120" t="str" cm="1">
        <f t="array" ref="CR74">_xlfn.IFS(AND($AD74&lt;&gt;"",AG74&lt;&gt;""),ABS($AD74-AG74),AND($AD74="",AG74=""),"",OR($AD74&lt;&gt;"",AG74&lt;&gt;""),"-")</f>
        <v>-</v>
      </c>
      <c r="CS74" s="120" t="str" cm="1">
        <f t="array" ref="CS74">_xlfn.IFS(AND($AD74&lt;&gt;"",AH74&lt;&gt;""),ABS($AD74-AH74),AND($AD74="",AH74=""),"",OR($AD74&lt;&gt;"",AH74&lt;&gt;""),"-")</f>
        <v>-</v>
      </c>
      <c r="CT74" s="120" t="str" cm="1">
        <f t="array" ref="CT74">_xlfn.IFS(AND($AD74&lt;&gt;"",AI74&lt;&gt;""),ABS($AD74-AI74),AND($AD74="",AI74=""),"",OR($AD74&lt;&gt;"",AI74&lt;&gt;""),"-")</f>
        <v>-</v>
      </c>
      <c r="CU74" s="120" t="str" cm="1">
        <f t="array" ref="CU74">_xlfn.IFS(AND($AD74&lt;&gt;"",AJ74&lt;&gt;""),ABS($AD74-AJ74),AND($AD74="",AJ74=""),"",OR($AD74&lt;&gt;"",AJ74&lt;&gt;""),"-")</f>
        <v>-</v>
      </c>
      <c r="CV74" s="121" t="str" cm="1">
        <f t="array" ref="CV74">_xlfn.IFS(AND($AE74&lt;&gt;"",AF74&lt;&gt;""),ABS($AE74-AF74),AND($AE74="",AF74=""),"",OR($AE74&lt;&gt;"",AF74&lt;&gt;""),"-")</f>
        <v/>
      </c>
      <c r="CW74" s="120" t="str" cm="1">
        <f t="array" ref="CW74">_xlfn.IFS(AND($AE74&lt;&gt;"",AG74&lt;&gt;""),ABS($AE74-AG74),AND($AE74="",AG74=""),"",OR($AE74&lt;&gt;"",AG74&lt;&gt;""),"-")</f>
        <v/>
      </c>
      <c r="CX74" s="120" t="str" cm="1">
        <f t="array" ref="CX74">_xlfn.IFS(AND($AE74&lt;&gt;"",AH74&lt;&gt;""),ABS($AE74-AH74),AND($AE74="",AH74=""),"",OR($AE74&lt;&gt;"",AH74&lt;&gt;""),"-")</f>
        <v/>
      </c>
      <c r="CY74" s="120" t="str" cm="1">
        <f t="array" ref="CY74">_xlfn.IFS(AND($AE74&lt;&gt;"",AI74&lt;&gt;""),ABS($AE74-AI74),AND($AE74="",AI74=""),"",OR($AE74&lt;&gt;"",AI74&lt;&gt;""),"-")</f>
        <v/>
      </c>
      <c r="CZ74" s="120" t="str" cm="1">
        <f t="array" ref="CZ74">_xlfn.IFS(AND($AE74&lt;&gt;"",AJ74&lt;&gt;""),ABS($AE74-AJ74),AND($AE74="",AJ74=""),"",OR($AE74&lt;&gt;"",AJ74&lt;&gt;""),"-")</f>
        <v/>
      </c>
      <c r="DA74" s="121" t="str" cm="1">
        <f t="array" ref="DA74">_xlfn.IFS(AND($AF74&lt;&gt;"",AG74&lt;&gt;""),ABS($AF74-AG74),AND($AF74="",AG74=""),"",OR($AF74&lt;&gt;"",AG74&lt;&gt;""),"-")</f>
        <v/>
      </c>
      <c r="DB74" s="120" t="str" cm="1">
        <f t="array" ref="DB74">_xlfn.IFS(AND($AF74&lt;&gt;"",AH74&lt;&gt;""),ABS($AF74-AH74),AND($AF74="",AH74=""),"",OR($AF74&lt;&gt;"",AH74&lt;&gt;""),"-")</f>
        <v/>
      </c>
      <c r="DC74" s="120" t="str" cm="1">
        <f t="array" ref="DC74">_xlfn.IFS(AND($AF74&lt;&gt;"",AI74&lt;&gt;""),ABS($AF74-AI74),AND($AF74="",AI74=""),"",OR($AF74&lt;&gt;"",AI74&lt;&gt;""),"-")</f>
        <v/>
      </c>
      <c r="DD74" s="120" t="str" cm="1">
        <f t="array" ref="DD74">_xlfn.IFS(AND($AF74&lt;&gt;"",AJ74&lt;&gt;""),ABS($AF74-AJ74),AND($AF74="",AJ74=""),"",OR($AF74&lt;&gt;"",AJ74&lt;&gt;""),"-")</f>
        <v/>
      </c>
      <c r="DE74" s="121" t="str" cm="1">
        <f t="array" ref="DE74">_xlfn.IFS(AND($AG74&lt;&gt;"",AH74&lt;&gt;""),ABS($AG74-AH74),AND($AG74="",AH74=""),"",OR($AG74&lt;&gt;"",AH74&lt;&gt;""),"-")</f>
        <v/>
      </c>
      <c r="DF74" s="120" t="str" cm="1">
        <f t="array" ref="DF74">_xlfn.IFS(AND($AG74&lt;&gt;"",AI74&lt;&gt;""),ABS($AG74-AI74),AND($AG74="",AI74=""),"",OR($AG74&lt;&gt;"",AI74&lt;&gt;""),"-")</f>
        <v/>
      </c>
      <c r="DG74" s="120" t="str" cm="1">
        <f t="array" ref="DG74">_xlfn.IFS(AND($AG74&lt;&gt;"",AJ74&lt;&gt;""),ABS($AG74-AJ74),AND($AG74="",AJ74=""),"",OR($AG74&lt;&gt;"",AJ74&lt;&gt;""),"-")</f>
        <v/>
      </c>
      <c r="DH74" s="121" t="str" cm="1">
        <f t="array" ref="DH74">_xlfn.IFS(AND($AH74&lt;&gt;"",AI74&lt;&gt;""),ABS($AH74-AI74),AND($AH74="",AI74=""),"",OR($AH74&lt;&gt;"",AI74&lt;&gt;""),"-")</f>
        <v/>
      </c>
      <c r="DI74" s="120" t="str" cm="1">
        <f t="array" ref="DI74">_xlfn.IFS(AND($AH74&lt;&gt;"",AJ74&lt;&gt;""),ABS($AH74-AJ74),AND($AH74="",AJ74=""),"",OR($AH74&lt;&gt;"",AJ74&lt;&gt;""),"-")</f>
        <v/>
      </c>
      <c r="DJ74" s="121" t="str" cm="1">
        <f t="array" ref="DJ74">_xlfn.IFS(AND($AI74&lt;&gt;"",AJ74&lt;&gt;""),ABS($AI74-AJ74),AND($AI74="",AJ74=""),"",OR($AI74&lt;&gt;"",AJ74&lt;&gt;""),"-")</f>
        <v/>
      </c>
    </row>
    <row r="75" spans="1:114" x14ac:dyDescent="0.2">
      <c r="A75" s="120" t="str">
        <f t="shared" si="18"/>
        <v>ok</v>
      </c>
      <c r="B75" s="186">
        <f t="shared" si="19"/>
        <v>0</v>
      </c>
      <c r="C75" s="186">
        <f t="shared" si="20"/>
        <v>100</v>
      </c>
      <c r="D75" s="186">
        <f t="shared" si="21"/>
        <v>0</v>
      </c>
      <c r="E75" s="263">
        <f t="shared" si="22"/>
        <v>4</v>
      </c>
      <c r="F75" s="186">
        <f t="shared" si="23"/>
        <v>4</v>
      </c>
      <c r="G75" s="186">
        <f t="shared" si="24"/>
        <v>100</v>
      </c>
      <c r="H75" s="262" t="str">
        <f t="shared" si="25"/>
        <v/>
      </c>
      <c r="I75" s="187" t="str">
        <f t="shared" si="26"/>
        <v>I</v>
      </c>
      <c r="J75" s="260" t="s">
        <v>117</v>
      </c>
      <c r="K75" s="259" t="str">
        <f>VLOOKUP($J75,Merged_couplings!$B:$BU,MATCH(K$1,Merged_couplings!$B$1:$BU$1,0),FALSE)</f>
        <v>---</v>
      </c>
      <c r="L75" s="258" t="str">
        <f>VLOOKUP($J75,Merged_couplings!$B:$BU,MATCH(L$1,Merged_couplings!$B$1:$BU$1,0),FALSE)</f>
        <v>---</v>
      </c>
      <c r="M75" s="258" t="str">
        <f>VLOOKUP($J75,Merged_couplings!$B:$BU,MATCH(M$1,Merged_couplings!$B$1:$BU$1,0),FALSE)</f>
        <v>-IG</v>
      </c>
      <c r="N75" s="258" t="str">
        <f>VLOOKUP($J75,Merged_couplings!$B:$BU,MATCH(N$1,Merged_couplings!$B$1:$BU$1,0),FALSE)</f>
        <v>-IG</v>
      </c>
      <c r="O75" s="258" t="str">
        <f>VLOOKUP($J75,Merged_couplings!$B:$BU,MATCH(O$1,Merged_couplings!$B$1:$BU$1,0),FALSE)</f>
        <v>-IG</v>
      </c>
      <c r="P75" s="258" t="str">
        <f>VLOOKUP($J75,Merged_couplings!$B:$BU,MATCH(P$1,Merged_couplings!$B$1:$BU$1,0),FALSE)</f>
        <v>-IG</v>
      </c>
      <c r="Q75" s="258" t="str">
        <f>VLOOKUP($J75,Merged_couplings!$B:$BU,MATCH(Q$1,Merged_couplings!$B$1:$BU$1,0),FALSE)</f>
        <v>--G</v>
      </c>
      <c r="R75" s="258" t="str">
        <f>VLOOKUP($J75,Merged_couplings!$B:$BU,MATCH(R$1,Merged_couplings!$B$1:$BU$1,0),FALSE)</f>
        <v>---</v>
      </c>
      <c r="S75" s="258" t="str">
        <f>VLOOKUP($J75,Merged_couplings!$B:$BU,MATCH(S$1,Merged_couplings!$B$1:$BU$1,0),FALSE)</f>
        <v>---</v>
      </c>
      <c r="T75" s="258" t="str">
        <f>VLOOKUP($J75,Merged_couplings!$B:$BU,MATCH(T$1,Merged_couplings!$B$1:$BU$1,0),FALSE)</f>
        <v>---</v>
      </c>
      <c r="U75" s="258" t="str">
        <f>VLOOKUP($J75,Merged_couplings!$B:$BU,MATCH(U$1,Merged_couplings!$B$1:$BU$1,0),FALSE)</f>
        <v>-I-</v>
      </c>
      <c r="V75" s="258" t="str">
        <f>VLOOKUP($J75,Merged_couplings!$B:$BU,MATCH(V$1,Merged_couplings!$B$1:$BU$1,0),FALSE)</f>
        <v>---</v>
      </c>
      <c r="W75" s="258" t="str">
        <f>VLOOKUP($J75,Merged_couplings!$B:$BU,MATCH(W$1,Merged_couplings!$B$1:$BU$1,0),FALSE)</f>
        <v>---</v>
      </c>
      <c r="X75" s="121" t="str">
        <f>_xlfn.IFNA(VLOOKUP($J75,Merged_couplings!$B:$R,MATCH(X$1,Merged_couplings!$B$1:$R$1,0),FALSE),"")</f>
        <v/>
      </c>
      <c r="Y75" s="120" t="str">
        <f>_xlfn.IFNA(VLOOKUP($J75,Merged_couplings!$B:$R,MATCH(Y$1,Merged_couplings!$B$1:$R$1,0),FALSE),"")</f>
        <v/>
      </c>
      <c r="Z75" s="120">
        <f>_xlfn.IFNA(VLOOKUP($J75,Merged_couplings!$B:$R,MATCH(Z$1,Merged_couplings!$B$1:$R$1,0),FALSE),"")</f>
        <v>9.050791912203751</v>
      </c>
      <c r="AA75" s="120">
        <f>_xlfn.IFNA(VLOOKUP($J75,Merged_couplings!$B:$R,MATCH(AA$1,Merged_couplings!$B$1:$R$1,0),FALSE),"")</f>
        <v>9.050791912203751</v>
      </c>
      <c r="AB75" s="120">
        <f>_xlfn.IFNA(VLOOKUP($J75,Merged_couplings!$B:$R,MATCH(AB$1,Merged_couplings!$B$1:$R$1,0),FALSE),"")</f>
        <v>7.9068664615292796</v>
      </c>
      <c r="AC75" s="120">
        <f>_xlfn.IFNA(VLOOKUP($J75,Merged_couplings!$B:$R,MATCH(AC$1,Merged_couplings!$B$1:$R$1,0),FALSE),"")</f>
        <v>7.9068664615292796</v>
      </c>
      <c r="AD75" s="120" t="str">
        <f>_xlfn.IFNA(VLOOKUP($J75,Merged_couplings!$B:$R,MATCH(AD$1,Merged_couplings!$B$1:$R$1,0),FALSE),"")</f>
        <v/>
      </c>
      <c r="AE75" s="120" t="str">
        <f>_xlfn.IFNA(VLOOKUP($J75,Merged_couplings!$B:$R,MATCH(AE$1,Merged_couplings!$B$1:$R$1,0),FALSE),"")</f>
        <v/>
      </c>
      <c r="AF75" s="120" t="str">
        <f>_xlfn.IFNA(VLOOKUP($J75,Merged_couplings!$B:$R,MATCH(AF$1,Merged_couplings!$B$1:$R$1,0),FALSE),"")</f>
        <v/>
      </c>
      <c r="AG75" s="120" t="str">
        <f>_xlfn.IFNA(VLOOKUP($J75,Merged_couplings!$B:$R,MATCH(AG$1,Merged_couplings!$B$1:$R$1,0),FALSE),"")</f>
        <v/>
      </c>
      <c r="AH75" s="120" t="str">
        <f>_xlfn.IFNA(VLOOKUP($J75,Merged_couplings!$B:$R,MATCH(AH$1,Merged_couplings!$B$1:$R$1,0),FALSE),"")</f>
        <v/>
      </c>
      <c r="AI75" s="120" t="str">
        <f>_xlfn.IFNA(VLOOKUP($J75,Merged_couplings!$B:$R,MATCH(AI$1,Merged_couplings!$B$1:$R$1,0),FALSE),"")</f>
        <v/>
      </c>
      <c r="AJ75" s="120" t="str">
        <f>_xlfn.IFNA(VLOOKUP($J75,Merged_couplings!$B:$R,MATCH(AJ$1,Merged_couplings!$B$1:$R$1,0),FALSE),"")</f>
        <v/>
      </c>
      <c r="AK75" s="123" t="str" cm="1">
        <f t="array" ref="AK75">_xlfn.IFS(AND($X75&lt;&gt;"",Y75&lt;&gt;""),ABS($X75-Y75),AND($X75="",Y75=""),"",OR($X75&lt;&gt;"",Y75&lt;&gt;""),"-")</f>
        <v/>
      </c>
      <c r="AL75" s="122" t="str" cm="1">
        <f t="array" ref="AL75">_xlfn.IFS(AND($X75&lt;&gt;"",Z75&lt;&gt;""),ABS($X75-Z75),AND($X75="",Z75=""),"",OR($X75&lt;&gt;"",Z75&lt;&gt;""),"-")</f>
        <v>-</v>
      </c>
      <c r="AM75" s="122" t="str" cm="1">
        <f t="array" ref="AM75">_xlfn.IFS(AND($X75&lt;&gt;"",AA75&lt;&gt;""),ABS($X75-AA75),AND($X75="",AA75=""),"",OR($X75&lt;&gt;"",AA75&lt;&gt;""),"-")</f>
        <v>-</v>
      </c>
      <c r="AN75" s="122" t="str" cm="1">
        <f t="array" ref="AN75">_xlfn.IFS(AND($X75&lt;&gt;"",AB75&lt;&gt;""),ABS($X75-AB75),AND($X75="",AB75=""),"",OR($X75&lt;&gt;"",AB75&lt;&gt;""),"-")</f>
        <v>-</v>
      </c>
      <c r="AO75" s="122" t="str" cm="1">
        <f t="array" ref="AO75">_xlfn.IFS(AND($X75&lt;&gt;"",AC75&lt;&gt;""),ABS($X75-AC75),AND($X75="",AC75=""),"",OR($X75&lt;&gt;"",AC75&lt;&gt;""),"-")</f>
        <v>-</v>
      </c>
      <c r="AP75" s="122" t="str" cm="1">
        <f t="array" ref="AP75">_xlfn.IFS(AND($X75&lt;&gt;"",AD75&lt;&gt;""),ABS($X75-AD75),AND($X75="",AD75=""),"",OR($X75&lt;&gt;"",AD75&lt;&gt;""),"-")</f>
        <v/>
      </c>
      <c r="AQ75" s="122" t="str" cm="1">
        <f t="array" ref="AQ75">_xlfn.IFS(AND($X75&lt;&gt;"",AE75&lt;&gt;""),ABS($X75-AE75),AND($X75="",AE75=""),"",OR($X75&lt;&gt;"",AE75&lt;&gt;""),"-")</f>
        <v/>
      </c>
      <c r="AR75" s="122" t="str" cm="1">
        <f t="array" ref="AR75">_xlfn.IFS(AND($X75&lt;&gt;"",AF75&lt;&gt;""),ABS($X75-AF75),AND($X75="",AF75=""),"",OR($X75&lt;&gt;"",AF75&lt;&gt;""),"-")</f>
        <v/>
      </c>
      <c r="AS75" s="122" t="str" cm="1">
        <f t="array" ref="AS75">_xlfn.IFS(AND($X75&lt;&gt;"",AG75&lt;&gt;""),ABS($X75-AG75),AND($X75="",AG75=""),"",OR($X75&lt;&gt;"",AG75&lt;&gt;""),"-")</f>
        <v/>
      </c>
      <c r="AT75" s="122" t="str" cm="1">
        <f t="array" ref="AT75">_xlfn.IFS(AND($X75&lt;&gt;"",AH75&lt;&gt;""),ABS($X75-AH75),AND($X75="",AH75=""),"",OR($X75&lt;&gt;"",AH75&lt;&gt;""),"-")</f>
        <v/>
      </c>
      <c r="AU75" s="122" t="str" cm="1">
        <f t="array" ref="AU75">_xlfn.IFS(AND($X75&lt;&gt;"",AI75&lt;&gt;""),ABS($X75-AI75),AND($X75="",AI75=""),"",OR($X75&lt;&gt;"",AI75&lt;&gt;""),"-")</f>
        <v/>
      </c>
      <c r="AV75" s="122" t="str" cm="1">
        <f t="array" ref="AV75">_xlfn.IFS(AND($X75&lt;&gt;"",AJ75&lt;&gt;""),ABS($X75-AJ75),AND($X75="",AJ75=""),"",OR($X75&lt;&gt;"",AJ75&lt;&gt;""),"-")</f>
        <v/>
      </c>
      <c r="AW75" s="123" t="str" cm="1">
        <f t="array" ref="AW75">_xlfn.IFS(AND($Y75&lt;&gt;"",Z75&lt;&gt;""),ABS($Y75-Z75),AND($Y75="",Z75=""),"",OR($Y75&lt;&gt;"",Z75&lt;&gt;""),"-")</f>
        <v>-</v>
      </c>
      <c r="AX75" s="122" t="str" cm="1">
        <f t="array" ref="AX75">_xlfn.IFS(AND($Y75&lt;&gt;"",AA75&lt;&gt;""),ABS($Y75-AA75),AND($Y75="",AA75=""),"",OR($Y75&lt;&gt;"",AA75&lt;&gt;""),"-")</f>
        <v>-</v>
      </c>
      <c r="AY75" s="122" t="str" cm="1">
        <f t="array" ref="AY75">_xlfn.IFS(AND($Y75&lt;&gt;"",AB75&lt;&gt;""),ABS($Y75-AB75),AND($Y75="",AB75=""),"",OR($Y75&lt;&gt;"",AB75&lt;&gt;""),"-")</f>
        <v>-</v>
      </c>
      <c r="AZ75" s="122" t="str" cm="1">
        <f t="array" ref="AZ75">_xlfn.IFS(AND($Y75&lt;&gt;"",AC75&lt;&gt;""),ABS($Y75-AC75),AND($Y75="",AC75=""),"",OR($Y75&lt;&gt;"",AC75&lt;&gt;""),"-")</f>
        <v>-</v>
      </c>
      <c r="BA75" s="122" t="str" cm="1">
        <f t="array" ref="BA75">_xlfn.IFS(AND($Y75&lt;&gt;"",AD75&lt;&gt;""),ABS($Y75-AD75),AND($Y75="",AD75=""),"",OR($Y75&lt;&gt;"",AD75&lt;&gt;""),"-")</f>
        <v/>
      </c>
      <c r="BB75" s="122" t="str" cm="1">
        <f t="array" ref="BB75">_xlfn.IFS(AND($Y75&lt;&gt;"",AE75&lt;&gt;""),ABS($Y75-AE75),AND($Y75="",AE75=""),"",OR($Y75&lt;&gt;"",AE75&lt;&gt;""),"-")</f>
        <v/>
      </c>
      <c r="BC75" s="122" t="str" cm="1">
        <f t="array" ref="BC75">_xlfn.IFS(AND($Y75&lt;&gt;"",AF75&lt;&gt;""),ABS($Y75-AF75),AND($Y75="",AF75=""),"",OR($Y75&lt;&gt;"",AF75&lt;&gt;""),"-")</f>
        <v/>
      </c>
      <c r="BD75" s="122" t="str" cm="1">
        <f t="array" ref="BD75">_xlfn.IFS(AND($Y75&lt;&gt;"",AG75&lt;&gt;""),ABS($Y75-AG75),AND($Y75="",AG75=""),"",OR($Y75&lt;&gt;"",AG75&lt;&gt;""),"-")</f>
        <v/>
      </c>
      <c r="BE75" s="122" t="str" cm="1">
        <f t="array" ref="BE75">_xlfn.IFS(AND($Y75&lt;&gt;"",AH75&lt;&gt;""),ABS($Y75-AH75),AND($Y75="",AH75=""),"",OR($Y75&lt;&gt;"",AH75&lt;&gt;""),"-")</f>
        <v/>
      </c>
      <c r="BF75" s="122" t="str" cm="1">
        <f t="array" ref="BF75">_xlfn.IFS(AND($Y75&lt;&gt;"",AI75&lt;&gt;""),ABS($Y75-AI75),AND($Y75="",AI75=""),"",OR($Y75&lt;&gt;"",AI75&lt;&gt;""),"-")</f>
        <v/>
      </c>
      <c r="BG75" s="122" t="str" cm="1">
        <f t="array" ref="BG75">_xlfn.IFS(AND($Y75&lt;&gt;"",AJ75&lt;&gt;""),ABS($Y75-AJ75),AND($Y75="",AJ75=""),"",OR($Y75&lt;&gt;"",AJ75&lt;&gt;""),"-")</f>
        <v/>
      </c>
      <c r="BH75" s="121" cm="1">
        <f t="array" ref="BH75">_xlfn.IFS(AND($Z75&lt;&gt;"",AA75&lt;&gt;""),ABS($Z75-AA75),AND($Z75="",AA75=""),"",OR($Z75&lt;&gt;"",AA75&lt;&gt;""),"-")</f>
        <v>0</v>
      </c>
      <c r="BI75" s="120" cm="1">
        <f t="array" ref="BI75">_xlfn.IFS(AND($Z75&lt;&gt;"",AB75&lt;&gt;""),ABS($Z75-AB75),AND($Z75="",AB75=""),"",OR($Z75&lt;&gt;"",AB75&lt;&gt;""),"-")</f>
        <v>1.1439254506744714</v>
      </c>
      <c r="BJ75" s="120" cm="1">
        <f t="array" ref="BJ75">_xlfn.IFS(AND($Z75&lt;&gt;"",AC75&lt;&gt;""),ABS($Z75-AC75),AND($Z75="",AC75=""),"",OR($Z75&lt;&gt;"",AC75&lt;&gt;""),"-")</f>
        <v>1.1439254506744714</v>
      </c>
      <c r="BK75" s="120" t="str" cm="1">
        <f t="array" ref="BK75">_xlfn.IFS(AND($Z75&lt;&gt;"",AD75&lt;&gt;""),ABS($Z75-AD75),AND($Z75="",AD75=""),"",OR($Z75&lt;&gt;"",AD75&lt;&gt;""),"-")</f>
        <v>-</v>
      </c>
      <c r="BL75" s="120" t="str" cm="1">
        <f t="array" ref="BL75">_xlfn.IFS(AND($Z75&lt;&gt;"",AE75&lt;&gt;""),ABS($Z75-AE75),AND($Z75="",AE75=""),"",OR($Z75&lt;&gt;"",AE75&lt;&gt;""),"-")</f>
        <v>-</v>
      </c>
      <c r="BM75" s="120" t="str" cm="1">
        <f t="array" ref="BM75">_xlfn.IFS(AND($Z75&lt;&gt;"",AF75&lt;&gt;""),ABS($Z75-AF75),AND($Z75="",AF75=""),"",OR($Z75&lt;&gt;"",AF75&lt;&gt;""),"-")</f>
        <v>-</v>
      </c>
      <c r="BN75" s="120" t="str" cm="1">
        <f t="array" ref="BN75">_xlfn.IFS(AND($Z75&lt;&gt;"",AG75&lt;&gt;""),ABS($Z75-AG75),AND($Z75="",AG75=""),"",OR($Z75&lt;&gt;"",AG75&lt;&gt;""),"-")</f>
        <v>-</v>
      </c>
      <c r="BO75" s="120" t="str" cm="1">
        <f t="array" ref="BO75">_xlfn.IFS(AND($Z75&lt;&gt;"",AH75&lt;&gt;""),ABS($Z75-AH75),AND($Z75="",AH75=""),"",OR($Z75&lt;&gt;"",AH75&lt;&gt;""),"-")</f>
        <v>-</v>
      </c>
      <c r="BP75" s="120" t="str" cm="1">
        <f t="array" ref="BP75">_xlfn.IFS(AND($Z75&lt;&gt;"",AI75&lt;&gt;""),ABS($Z75-AI75),AND($Z75="",AI75=""),"",OR($Z75&lt;&gt;"",AI75&lt;&gt;""),"-")</f>
        <v>-</v>
      </c>
      <c r="BQ75" s="120" t="str" cm="1">
        <f t="array" ref="BQ75">_xlfn.IFS(AND($Z75&lt;&gt;"",AJ75&lt;&gt;""),ABS($Z75-AJ75),AND($Z75="",AJ75=""),"",OR($Z75&lt;&gt;"",AJ75&lt;&gt;""),"-")</f>
        <v>-</v>
      </c>
      <c r="BR75" s="121" cm="1">
        <f t="array" ref="BR75">_xlfn.IFS(AND($AA75&lt;&gt;"",AB75&lt;&gt;""),ABS($AA75-AB75),AND($AA75="",AB75=""),"",OR($AA75&lt;&gt;"",AB75&lt;&gt;""),"-")</f>
        <v>1.1439254506744714</v>
      </c>
      <c r="BS75" s="120" cm="1">
        <f t="array" ref="BS75">_xlfn.IFS(AND($AA75&lt;&gt;"",AC75&lt;&gt;""),ABS($AA75-AC75),AND($AA75="",AC75=""),"",OR($AA75&lt;&gt;"",AC75&lt;&gt;""),"-")</f>
        <v>1.1439254506744714</v>
      </c>
      <c r="BT75" s="120" t="str" cm="1">
        <f t="array" ref="BT75">_xlfn.IFS(AND($AA75&lt;&gt;"",AD75&lt;&gt;""),ABS($AA75-AD75),AND($AA75="",AD75=""),"",OR($AA75&lt;&gt;"",AD75&lt;&gt;""),"-")</f>
        <v>-</v>
      </c>
      <c r="BU75" s="120" t="str" cm="1">
        <f t="array" ref="BU75">_xlfn.IFS(AND($AA75&lt;&gt;"",AE75&lt;&gt;""),ABS($AA75-AE75),AND($AA75="",AE75=""),"",OR($AA75&lt;&gt;"",AE75&lt;&gt;""),"-")</f>
        <v>-</v>
      </c>
      <c r="BV75" s="120" t="str" cm="1">
        <f t="array" ref="BV75">_xlfn.IFS(AND($AA75&lt;&gt;"",AF75&lt;&gt;""),ABS($AA75-AF75),AND($AA75="",AF75=""),"",OR($AA75&lt;&gt;"",AF75&lt;&gt;""),"-")</f>
        <v>-</v>
      </c>
      <c r="BW75" s="120" t="str" cm="1">
        <f t="array" ref="BW75">_xlfn.IFS(AND($AA75&lt;&gt;"",AG75&lt;&gt;""),ABS($AA75-AG75),AND($AA75="",AG75=""),"",OR($AA75&lt;&gt;"",AG75&lt;&gt;""),"-")</f>
        <v>-</v>
      </c>
      <c r="BX75" s="120" t="str" cm="1">
        <f t="array" ref="BX75">_xlfn.IFS(AND($AA75&lt;&gt;"",AH75&lt;&gt;""),ABS($AA75-AH75),AND($AA75="",AH75=""),"",OR($AA75&lt;&gt;"",AH75&lt;&gt;""),"-")</f>
        <v>-</v>
      </c>
      <c r="BY75" s="120" t="str" cm="1">
        <f t="array" ref="BY75">_xlfn.IFS(AND($AA75&lt;&gt;"",AI75&lt;&gt;""),ABS($AA75-AI75),AND($AA75="",AI75=""),"",OR($AA75&lt;&gt;"",AI75&lt;&gt;""),"-")</f>
        <v>-</v>
      </c>
      <c r="BZ75" s="120" t="str" cm="1">
        <f t="array" ref="BZ75">_xlfn.IFS(AND($AA75&lt;&gt;"",AJ75&lt;&gt;""),ABS($AA75-AJ75),AND($AA75="",AJ75=""),"",OR($AA75&lt;&gt;"",AJ75&lt;&gt;""),"-")</f>
        <v>-</v>
      </c>
      <c r="CA75" s="121" cm="1">
        <f t="array" ref="CA75">_xlfn.IFS(AND($AB75&lt;&gt;"",AC75&lt;&gt;""),ABS($AB75-AC75),AND($AB75="",AC75=""),"",OR($AB75&lt;&gt;"",AC75&lt;&gt;""),"-")</f>
        <v>0</v>
      </c>
      <c r="CB75" s="120" t="str" cm="1">
        <f t="array" ref="CB75">_xlfn.IFS(AND($AB75&lt;&gt;"",AD75&lt;&gt;""),ABS($AB75-AD75),AND($AB75="",AD75=""),"",OR($AB75&lt;&gt;"",AD75&lt;&gt;""),"-")</f>
        <v>-</v>
      </c>
      <c r="CC75" s="120" t="str" cm="1">
        <f t="array" ref="CC75">_xlfn.IFS(AND($AB75&lt;&gt;"",AE75&lt;&gt;""),ABS($AB75-AE75),AND($AB75="",AE75=""),"",OR($AB75&lt;&gt;"",AE75&lt;&gt;""),"-")</f>
        <v>-</v>
      </c>
      <c r="CD75" s="120" t="str" cm="1">
        <f t="array" ref="CD75">_xlfn.IFS(AND($AB75&lt;&gt;"",AF75&lt;&gt;""),ABS($AB75-AF75),AND($AB75="",AF75=""),"",OR($AB75&lt;&gt;"",AF75&lt;&gt;""),"-")</f>
        <v>-</v>
      </c>
      <c r="CE75" s="120" t="str" cm="1">
        <f t="array" ref="CE75">_xlfn.IFS(AND($AB75&lt;&gt;"",AG75&lt;&gt;""),ABS($AB75-AG75),AND($AB75="",AG75=""),"",OR($AB75&lt;&gt;"",AG75&lt;&gt;""),"-")</f>
        <v>-</v>
      </c>
      <c r="CF75" s="120" t="str" cm="1">
        <f t="array" ref="CF75">_xlfn.IFS(AND($AB75&lt;&gt;"",AH75&lt;&gt;""),ABS($AB75-AH75),AND($AB75="",AH75=""),"",OR($AB75&lt;&gt;"",AH75&lt;&gt;""),"-")</f>
        <v>-</v>
      </c>
      <c r="CG75" s="120" t="str" cm="1">
        <f t="array" ref="CG75">_xlfn.IFS(AND($AB75&lt;&gt;"",AI75&lt;&gt;""),ABS($AB75-AI75),AND($AB75="",AI75=""),"",OR($AB75&lt;&gt;"",AI75&lt;&gt;""),"-")</f>
        <v>-</v>
      </c>
      <c r="CH75" s="120" t="str" cm="1">
        <f t="array" ref="CH75">_xlfn.IFS(AND($AB75&lt;&gt;"",AJ75&lt;&gt;""),ABS($AB75-AJ75),AND($AB75="",AJ75=""),"",OR($AB75&lt;&gt;"",AJ75&lt;&gt;""),"-")</f>
        <v>-</v>
      </c>
      <c r="CI75" s="121" t="str" cm="1">
        <f t="array" ref="CI75">_xlfn.IFS(AND($AC75&lt;&gt;"",AD75&lt;&gt;""),ABS($AC75-AD75),AND($AC75="",AD75=""),"",OR($AC75&lt;&gt;"",AD75&lt;&gt;""),"-")</f>
        <v>-</v>
      </c>
      <c r="CJ75" s="120" t="str" cm="1">
        <f t="array" ref="CJ75">_xlfn.IFS(AND($AC75&lt;&gt;"",AE75&lt;&gt;""),ABS($AC75-AE75),AND($AC75="",AE75=""),"",OR($AC75&lt;&gt;"",AE75&lt;&gt;""),"-")</f>
        <v>-</v>
      </c>
      <c r="CK75" s="120" t="str" cm="1">
        <f t="array" ref="CK75">_xlfn.IFS(AND($AC75&lt;&gt;"",AF75&lt;&gt;""),ABS($AC75-AF75),AND($AC75="",AF75=""),"",OR($AC75&lt;&gt;"",AF75&lt;&gt;""),"-")</f>
        <v>-</v>
      </c>
      <c r="CL75" s="120" t="str" cm="1">
        <f t="array" ref="CL75">_xlfn.IFS(AND($AC75&lt;&gt;"",AG75&lt;&gt;""),ABS($AC75-AG75),AND($AC75="",AG75=""),"",OR($AC75&lt;&gt;"",AG75&lt;&gt;""),"-")</f>
        <v>-</v>
      </c>
      <c r="CM75" s="120" t="str" cm="1">
        <f t="array" ref="CM75">_xlfn.IFS(AND($AC75&lt;&gt;"",AH75&lt;&gt;""),ABS($AC75-AH75),AND($AC75="",AH75=""),"",OR($AC75&lt;&gt;"",AH75&lt;&gt;""),"-")</f>
        <v>-</v>
      </c>
      <c r="CN75" s="120" t="str" cm="1">
        <f t="array" ref="CN75">_xlfn.IFS(AND($AC75&lt;&gt;"",AI75&lt;&gt;""),ABS($AC75-AI75),AND($AC75="",AI75=""),"",OR($AC75&lt;&gt;"",AI75&lt;&gt;""),"-")</f>
        <v>-</v>
      </c>
      <c r="CO75" s="120" t="str" cm="1">
        <f t="array" ref="CO75">_xlfn.IFS(AND($AC75&lt;&gt;"",AJ75&lt;&gt;""),ABS($AC75-AJ75),AND($AC75="",AJ75=""),"",OR($AC75&lt;&gt;"",AJ75&lt;&gt;""),"-")</f>
        <v>-</v>
      </c>
      <c r="CP75" s="121" t="str" cm="1">
        <f t="array" ref="CP75">_xlfn.IFS(AND($AD75&lt;&gt;"",AE75&lt;&gt;""),ABS($AD75-AE75),AND($AD75="",AE75=""),"",OR($AD75&lt;&gt;"",AE75&lt;&gt;""),"-")</f>
        <v/>
      </c>
      <c r="CQ75" s="120" t="str" cm="1">
        <f t="array" ref="CQ75">_xlfn.IFS(AND($AD75&lt;&gt;"",AF75&lt;&gt;""),ABS($AD75-AF75),AND($AD75="",AF75=""),"",OR($AD75&lt;&gt;"",AF75&lt;&gt;""),"-")</f>
        <v/>
      </c>
      <c r="CR75" s="120" t="str" cm="1">
        <f t="array" ref="CR75">_xlfn.IFS(AND($AD75&lt;&gt;"",AG75&lt;&gt;""),ABS($AD75-AG75),AND($AD75="",AG75=""),"",OR($AD75&lt;&gt;"",AG75&lt;&gt;""),"-")</f>
        <v/>
      </c>
      <c r="CS75" s="120" t="str" cm="1">
        <f t="array" ref="CS75">_xlfn.IFS(AND($AD75&lt;&gt;"",AH75&lt;&gt;""),ABS($AD75-AH75),AND($AD75="",AH75=""),"",OR($AD75&lt;&gt;"",AH75&lt;&gt;""),"-")</f>
        <v/>
      </c>
      <c r="CT75" s="120" t="str" cm="1">
        <f t="array" ref="CT75">_xlfn.IFS(AND($AD75&lt;&gt;"",AI75&lt;&gt;""),ABS($AD75-AI75),AND($AD75="",AI75=""),"",OR($AD75&lt;&gt;"",AI75&lt;&gt;""),"-")</f>
        <v/>
      </c>
      <c r="CU75" s="120" t="str" cm="1">
        <f t="array" ref="CU75">_xlfn.IFS(AND($AD75&lt;&gt;"",AJ75&lt;&gt;""),ABS($AD75-AJ75),AND($AD75="",AJ75=""),"",OR($AD75&lt;&gt;"",AJ75&lt;&gt;""),"-")</f>
        <v/>
      </c>
      <c r="CV75" s="121" t="str" cm="1">
        <f t="array" ref="CV75">_xlfn.IFS(AND($AE75&lt;&gt;"",AF75&lt;&gt;""),ABS($AE75-AF75),AND($AE75="",AF75=""),"",OR($AE75&lt;&gt;"",AF75&lt;&gt;""),"-")</f>
        <v/>
      </c>
      <c r="CW75" s="120" t="str" cm="1">
        <f t="array" ref="CW75">_xlfn.IFS(AND($AE75&lt;&gt;"",AG75&lt;&gt;""),ABS($AE75-AG75),AND($AE75="",AG75=""),"",OR($AE75&lt;&gt;"",AG75&lt;&gt;""),"-")</f>
        <v/>
      </c>
      <c r="CX75" s="120" t="str" cm="1">
        <f t="array" ref="CX75">_xlfn.IFS(AND($AE75&lt;&gt;"",AH75&lt;&gt;""),ABS($AE75-AH75),AND($AE75="",AH75=""),"",OR($AE75&lt;&gt;"",AH75&lt;&gt;""),"-")</f>
        <v/>
      </c>
      <c r="CY75" s="120" t="str" cm="1">
        <f t="array" ref="CY75">_xlfn.IFS(AND($AE75&lt;&gt;"",AI75&lt;&gt;""),ABS($AE75-AI75),AND($AE75="",AI75=""),"",OR($AE75&lt;&gt;"",AI75&lt;&gt;""),"-")</f>
        <v/>
      </c>
      <c r="CZ75" s="120" t="str" cm="1">
        <f t="array" ref="CZ75">_xlfn.IFS(AND($AE75&lt;&gt;"",AJ75&lt;&gt;""),ABS($AE75-AJ75),AND($AE75="",AJ75=""),"",OR($AE75&lt;&gt;"",AJ75&lt;&gt;""),"-")</f>
        <v/>
      </c>
      <c r="DA75" s="121" t="str" cm="1">
        <f t="array" ref="DA75">_xlfn.IFS(AND($AF75&lt;&gt;"",AG75&lt;&gt;""),ABS($AF75-AG75),AND($AF75="",AG75=""),"",OR($AF75&lt;&gt;"",AG75&lt;&gt;""),"-")</f>
        <v/>
      </c>
      <c r="DB75" s="120" t="str" cm="1">
        <f t="array" ref="DB75">_xlfn.IFS(AND($AF75&lt;&gt;"",AH75&lt;&gt;""),ABS($AF75-AH75),AND($AF75="",AH75=""),"",OR($AF75&lt;&gt;"",AH75&lt;&gt;""),"-")</f>
        <v/>
      </c>
      <c r="DC75" s="120" t="str" cm="1">
        <f t="array" ref="DC75">_xlfn.IFS(AND($AF75&lt;&gt;"",AI75&lt;&gt;""),ABS($AF75-AI75),AND($AF75="",AI75=""),"",OR($AF75&lt;&gt;"",AI75&lt;&gt;""),"-")</f>
        <v/>
      </c>
      <c r="DD75" s="120" t="str" cm="1">
        <f t="array" ref="DD75">_xlfn.IFS(AND($AF75&lt;&gt;"",AJ75&lt;&gt;""),ABS($AF75-AJ75),AND($AF75="",AJ75=""),"",OR($AF75&lt;&gt;"",AJ75&lt;&gt;""),"-")</f>
        <v/>
      </c>
      <c r="DE75" s="121" t="str" cm="1">
        <f t="array" ref="DE75">_xlfn.IFS(AND($AG75&lt;&gt;"",AH75&lt;&gt;""),ABS($AG75-AH75),AND($AG75="",AH75=""),"",OR($AG75&lt;&gt;"",AH75&lt;&gt;""),"-")</f>
        <v/>
      </c>
      <c r="DF75" s="120" t="str" cm="1">
        <f t="array" ref="DF75">_xlfn.IFS(AND($AG75&lt;&gt;"",AI75&lt;&gt;""),ABS($AG75-AI75),AND($AG75="",AI75=""),"",OR($AG75&lt;&gt;"",AI75&lt;&gt;""),"-")</f>
        <v/>
      </c>
      <c r="DG75" s="120" t="str" cm="1">
        <f t="array" ref="DG75">_xlfn.IFS(AND($AG75&lt;&gt;"",AJ75&lt;&gt;""),ABS($AG75-AJ75),AND($AG75="",AJ75=""),"",OR($AG75&lt;&gt;"",AJ75&lt;&gt;""),"-")</f>
        <v/>
      </c>
      <c r="DH75" s="121" t="str" cm="1">
        <f t="array" ref="DH75">_xlfn.IFS(AND($AH75&lt;&gt;"",AI75&lt;&gt;""),ABS($AH75-AI75),AND($AH75="",AI75=""),"",OR($AH75&lt;&gt;"",AI75&lt;&gt;""),"-")</f>
        <v/>
      </c>
      <c r="DI75" s="120" t="str" cm="1">
        <f t="array" ref="DI75">_xlfn.IFS(AND($AH75&lt;&gt;"",AJ75&lt;&gt;""),ABS($AH75-AJ75),AND($AH75="",AJ75=""),"",OR($AH75&lt;&gt;"",AJ75&lt;&gt;""),"-")</f>
        <v/>
      </c>
      <c r="DJ75" s="121" t="str" cm="1">
        <f t="array" ref="DJ75">_xlfn.IFS(AND($AI75&lt;&gt;"",AJ75&lt;&gt;""),ABS($AI75-AJ75),AND($AI75="",AJ75=""),"",OR($AI75&lt;&gt;"",AJ75&lt;&gt;""),"-")</f>
        <v/>
      </c>
    </row>
    <row r="76" spans="1:114" x14ac:dyDescent="0.2">
      <c r="A76" s="120" t="e">
        <f t="shared" si="18"/>
        <v>#DIV/0!</v>
      </c>
      <c r="B76" s="186" t="e">
        <f t="shared" si="19"/>
        <v>#DIV/0!</v>
      </c>
      <c r="C76" s="186" t="e">
        <f t="shared" si="20"/>
        <v>#DIV/0!</v>
      </c>
      <c r="D76" s="186" t="e">
        <f t="shared" si="21"/>
        <v>#DIV/0!</v>
      </c>
      <c r="E76" s="263">
        <f t="shared" si="22"/>
        <v>0</v>
      </c>
      <c r="F76" s="186">
        <f t="shared" si="23"/>
        <v>0</v>
      </c>
      <c r="G76" s="186" t="e">
        <f t="shared" si="24"/>
        <v>#DIV/0!</v>
      </c>
      <c r="H76" s="262" t="str">
        <f t="shared" si="25"/>
        <v/>
      </c>
      <c r="I76" s="187" t="str">
        <f t="shared" si="26"/>
        <v/>
      </c>
      <c r="J76" s="260" t="s">
        <v>118</v>
      </c>
      <c r="K76" s="259" t="e">
        <f>VLOOKUP($J76,Merged_couplings!$B:$BU,MATCH(K$1,Merged_couplings!$B$1:$BU$1,0),FALSE)</f>
        <v>#N/A</v>
      </c>
      <c r="L76" s="258" t="e">
        <f>VLOOKUP($J76,Merged_couplings!$B:$BU,MATCH(L$1,Merged_couplings!$B$1:$BU$1,0),FALSE)</f>
        <v>#N/A</v>
      </c>
      <c r="M76" s="258" t="e">
        <f>VLOOKUP($J76,Merged_couplings!$B:$BU,MATCH(M$1,Merged_couplings!$B$1:$BU$1,0),FALSE)</f>
        <v>#N/A</v>
      </c>
      <c r="N76" s="258" t="e">
        <f>VLOOKUP($J76,Merged_couplings!$B:$BU,MATCH(N$1,Merged_couplings!$B$1:$BU$1,0),FALSE)</f>
        <v>#N/A</v>
      </c>
      <c r="O76" s="258" t="e">
        <f>VLOOKUP($J76,Merged_couplings!$B:$BU,MATCH(O$1,Merged_couplings!$B$1:$BU$1,0),FALSE)</f>
        <v>#N/A</v>
      </c>
      <c r="P76" s="258" t="e">
        <f>VLOOKUP($J76,Merged_couplings!$B:$BU,MATCH(P$1,Merged_couplings!$B$1:$BU$1,0),FALSE)</f>
        <v>#N/A</v>
      </c>
      <c r="Q76" s="258" t="e">
        <f>VLOOKUP($J76,Merged_couplings!$B:$BU,MATCH(Q$1,Merged_couplings!$B$1:$BU$1,0),FALSE)</f>
        <v>#N/A</v>
      </c>
      <c r="R76" s="258" t="e">
        <f>VLOOKUP($J76,Merged_couplings!$B:$BU,MATCH(R$1,Merged_couplings!$B$1:$BU$1,0),FALSE)</f>
        <v>#N/A</v>
      </c>
      <c r="S76" s="258" t="e">
        <f>VLOOKUP($J76,Merged_couplings!$B:$BU,MATCH(S$1,Merged_couplings!$B$1:$BU$1,0),FALSE)</f>
        <v>#N/A</v>
      </c>
      <c r="T76" s="258" t="e">
        <f>VLOOKUP($J76,Merged_couplings!$B:$BU,MATCH(T$1,Merged_couplings!$B$1:$BU$1,0),FALSE)</f>
        <v>#N/A</v>
      </c>
      <c r="U76" s="258" t="e">
        <f>VLOOKUP($J76,Merged_couplings!$B:$BU,MATCH(U$1,Merged_couplings!$B$1:$BU$1,0),FALSE)</f>
        <v>#N/A</v>
      </c>
      <c r="V76" s="258" t="e">
        <f>VLOOKUP($J76,Merged_couplings!$B:$BU,MATCH(V$1,Merged_couplings!$B$1:$BU$1,0),FALSE)</f>
        <v>#N/A</v>
      </c>
      <c r="W76" s="258" t="e">
        <f>VLOOKUP($J76,Merged_couplings!$B:$BU,MATCH(W$1,Merged_couplings!$B$1:$BU$1,0),FALSE)</f>
        <v>#N/A</v>
      </c>
      <c r="X76" s="121" t="str">
        <f>_xlfn.IFNA(VLOOKUP($J76,Merged_couplings!$B:$R,MATCH(X$1,Merged_couplings!$B$1:$R$1,0),FALSE),"")</f>
        <v/>
      </c>
      <c r="Y76" s="120" t="str">
        <f>_xlfn.IFNA(VLOOKUP($J76,Merged_couplings!$B:$R,MATCH(Y$1,Merged_couplings!$B$1:$R$1,0),FALSE),"")</f>
        <v/>
      </c>
      <c r="Z76" s="120" t="str">
        <f>_xlfn.IFNA(VLOOKUP($J76,Merged_couplings!$B:$R,MATCH(Z$1,Merged_couplings!$B$1:$R$1,0),FALSE),"")</f>
        <v/>
      </c>
      <c r="AA76" s="120" t="str">
        <f>_xlfn.IFNA(VLOOKUP($J76,Merged_couplings!$B:$R,MATCH(AA$1,Merged_couplings!$B$1:$R$1,0),FALSE),"")</f>
        <v/>
      </c>
      <c r="AB76" s="120" t="str">
        <f>_xlfn.IFNA(VLOOKUP($J76,Merged_couplings!$B:$R,MATCH(AB$1,Merged_couplings!$B$1:$R$1,0),FALSE),"")</f>
        <v/>
      </c>
      <c r="AC76" s="120" t="str">
        <f>_xlfn.IFNA(VLOOKUP($J76,Merged_couplings!$B:$R,MATCH(AC$1,Merged_couplings!$B$1:$R$1,0),FALSE),"")</f>
        <v/>
      </c>
      <c r="AD76" s="120" t="str">
        <f>_xlfn.IFNA(VLOOKUP($J76,Merged_couplings!$B:$R,MATCH(AD$1,Merged_couplings!$B$1:$R$1,0),FALSE),"")</f>
        <v/>
      </c>
      <c r="AE76" s="120" t="str">
        <f>_xlfn.IFNA(VLOOKUP($J76,Merged_couplings!$B:$R,MATCH(AE$1,Merged_couplings!$B$1:$R$1,0),FALSE),"")</f>
        <v/>
      </c>
      <c r="AF76" s="120" t="str">
        <f>_xlfn.IFNA(VLOOKUP($J76,Merged_couplings!$B:$R,MATCH(AF$1,Merged_couplings!$B$1:$R$1,0),FALSE),"")</f>
        <v/>
      </c>
      <c r="AG76" s="120" t="str">
        <f>_xlfn.IFNA(VLOOKUP($J76,Merged_couplings!$B:$R,MATCH(AG$1,Merged_couplings!$B$1:$R$1,0),FALSE),"")</f>
        <v/>
      </c>
      <c r="AH76" s="120" t="str">
        <f>_xlfn.IFNA(VLOOKUP($J76,Merged_couplings!$B:$R,MATCH(AH$1,Merged_couplings!$B$1:$R$1,0),FALSE),"")</f>
        <v/>
      </c>
      <c r="AI76" s="120" t="str">
        <f>_xlfn.IFNA(VLOOKUP($J76,Merged_couplings!$B:$R,MATCH(AI$1,Merged_couplings!$B$1:$R$1,0),FALSE),"")</f>
        <v/>
      </c>
      <c r="AJ76" s="120" t="str">
        <f>_xlfn.IFNA(VLOOKUP($J76,Merged_couplings!$B:$R,MATCH(AJ$1,Merged_couplings!$B$1:$R$1,0),FALSE),"")</f>
        <v/>
      </c>
      <c r="AK76" s="123" t="str" cm="1">
        <f t="array" ref="AK76">_xlfn.IFS(AND($X76&lt;&gt;"",Y76&lt;&gt;""),ABS($X76-Y76),AND($X76="",Y76=""),"",OR($X76&lt;&gt;"",Y76&lt;&gt;""),"-")</f>
        <v/>
      </c>
      <c r="AL76" s="122" t="str" cm="1">
        <f t="array" ref="AL76">_xlfn.IFS(AND($X76&lt;&gt;"",Z76&lt;&gt;""),ABS($X76-Z76),AND($X76="",Z76=""),"",OR($X76&lt;&gt;"",Z76&lt;&gt;""),"-")</f>
        <v/>
      </c>
      <c r="AM76" s="122" t="str" cm="1">
        <f t="array" ref="AM76">_xlfn.IFS(AND($X76&lt;&gt;"",AA76&lt;&gt;""),ABS($X76-AA76),AND($X76="",AA76=""),"",OR($X76&lt;&gt;"",AA76&lt;&gt;""),"-")</f>
        <v/>
      </c>
      <c r="AN76" s="122" t="str" cm="1">
        <f t="array" ref="AN76">_xlfn.IFS(AND($X76&lt;&gt;"",AB76&lt;&gt;""),ABS($X76-AB76),AND($X76="",AB76=""),"",OR($X76&lt;&gt;"",AB76&lt;&gt;""),"-")</f>
        <v/>
      </c>
      <c r="AO76" s="122" t="str" cm="1">
        <f t="array" ref="AO76">_xlfn.IFS(AND($X76&lt;&gt;"",AC76&lt;&gt;""),ABS($X76-AC76),AND($X76="",AC76=""),"",OR($X76&lt;&gt;"",AC76&lt;&gt;""),"-")</f>
        <v/>
      </c>
      <c r="AP76" s="122" t="str" cm="1">
        <f t="array" ref="AP76">_xlfn.IFS(AND($X76&lt;&gt;"",AD76&lt;&gt;""),ABS($X76-AD76),AND($X76="",AD76=""),"",OR($X76&lt;&gt;"",AD76&lt;&gt;""),"-")</f>
        <v/>
      </c>
      <c r="AQ76" s="122" t="str" cm="1">
        <f t="array" ref="AQ76">_xlfn.IFS(AND($X76&lt;&gt;"",AE76&lt;&gt;""),ABS($X76-AE76),AND($X76="",AE76=""),"",OR($X76&lt;&gt;"",AE76&lt;&gt;""),"-")</f>
        <v/>
      </c>
      <c r="AR76" s="122" t="str" cm="1">
        <f t="array" ref="AR76">_xlfn.IFS(AND($X76&lt;&gt;"",AF76&lt;&gt;""),ABS($X76-AF76),AND($X76="",AF76=""),"",OR($X76&lt;&gt;"",AF76&lt;&gt;""),"-")</f>
        <v/>
      </c>
      <c r="AS76" s="122" t="str" cm="1">
        <f t="array" ref="AS76">_xlfn.IFS(AND($X76&lt;&gt;"",AG76&lt;&gt;""),ABS($X76-AG76),AND($X76="",AG76=""),"",OR($X76&lt;&gt;"",AG76&lt;&gt;""),"-")</f>
        <v/>
      </c>
      <c r="AT76" s="122" t="str" cm="1">
        <f t="array" ref="AT76">_xlfn.IFS(AND($X76&lt;&gt;"",AH76&lt;&gt;""),ABS($X76-AH76),AND($X76="",AH76=""),"",OR($X76&lt;&gt;"",AH76&lt;&gt;""),"-")</f>
        <v/>
      </c>
      <c r="AU76" s="122" t="str" cm="1">
        <f t="array" ref="AU76">_xlfn.IFS(AND($X76&lt;&gt;"",AI76&lt;&gt;""),ABS($X76-AI76),AND($X76="",AI76=""),"",OR($X76&lt;&gt;"",AI76&lt;&gt;""),"-")</f>
        <v/>
      </c>
      <c r="AV76" s="122" t="str" cm="1">
        <f t="array" ref="AV76">_xlfn.IFS(AND($X76&lt;&gt;"",AJ76&lt;&gt;""),ABS($X76-AJ76),AND($X76="",AJ76=""),"",OR($X76&lt;&gt;"",AJ76&lt;&gt;""),"-")</f>
        <v/>
      </c>
      <c r="AW76" s="123" t="str" cm="1">
        <f t="array" ref="AW76">_xlfn.IFS(AND($Y76&lt;&gt;"",Z76&lt;&gt;""),ABS($Y76-Z76),AND($Y76="",Z76=""),"",OR($Y76&lt;&gt;"",Z76&lt;&gt;""),"-")</f>
        <v/>
      </c>
      <c r="AX76" s="122" t="str" cm="1">
        <f t="array" ref="AX76">_xlfn.IFS(AND($Y76&lt;&gt;"",AA76&lt;&gt;""),ABS($Y76-AA76),AND($Y76="",AA76=""),"",OR($Y76&lt;&gt;"",AA76&lt;&gt;""),"-")</f>
        <v/>
      </c>
      <c r="AY76" s="122" t="str" cm="1">
        <f t="array" ref="AY76">_xlfn.IFS(AND($Y76&lt;&gt;"",AB76&lt;&gt;""),ABS($Y76-AB76),AND($Y76="",AB76=""),"",OR($Y76&lt;&gt;"",AB76&lt;&gt;""),"-")</f>
        <v/>
      </c>
      <c r="AZ76" s="122" t="str" cm="1">
        <f t="array" ref="AZ76">_xlfn.IFS(AND($Y76&lt;&gt;"",AC76&lt;&gt;""),ABS($Y76-AC76),AND($Y76="",AC76=""),"",OR($Y76&lt;&gt;"",AC76&lt;&gt;""),"-")</f>
        <v/>
      </c>
      <c r="BA76" s="122" t="str" cm="1">
        <f t="array" ref="BA76">_xlfn.IFS(AND($Y76&lt;&gt;"",AD76&lt;&gt;""),ABS($Y76-AD76),AND($Y76="",AD76=""),"",OR($Y76&lt;&gt;"",AD76&lt;&gt;""),"-")</f>
        <v/>
      </c>
      <c r="BB76" s="122" t="str" cm="1">
        <f t="array" ref="BB76">_xlfn.IFS(AND($Y76&lt;&gt;"",AE76&lt;&gt;""),ABS($Y76-AE76),AND($Y76="",AE76=""),"",OR($Y76&lt;&gt;"",AE76&lt;&gt;""),"-")</f>
        <v/>
      </c>
      <c r="BC76" s="122" t="str" cm="1">
        <f t="array" ref="BC76">_xlfn.IFS(AND($Y76&lt;&gt;"",AF76&lt;&gt;""),ABS($Y76-AF76),AND($Y76="",AF76=""),"",OR($Y76&lt;&gt;"",AF76&lt;&gt;""),"-")</f>
        <v/>
      </c>
      <c r="BD76" s="122" t="str" cm="1">
        <f t="array" ref="BD76">_xlfn.IFS(AND($Y76&lt;&gt;"",AG76&lt;&gt;""),ABS($Y76-AG76),AND($Y76="",AG76=""),"",OR($Y76&lt;&gt;"",AG76&lt;&gt;""),"-")</f>
        <v/>
      </c>
      <c r="BE76" s="122" t="str" cm="1">
        <f t="array" ref="BE76">_xlfn.IFS(AND($Y76&lt;&gt;"",AH76&lt;&gt;""),ABS($Y76-AH76),AND($Y76="",AH76=""),"",OR($Y76&lt;&gt;"",AH76&lt;&gt;""),"-")</f>
        <v/>
      </c>
      <c r="BF76" s="122" t="str" cm="1">
        <f t="array" ref="BF76">_xlfn.IFS(AND($Y76&lt;&gt;"",AI76&lt;&gt;""),ABS($Y76-AI76),AND($Y76="",AI76=""),"",OR($Y76&lt;&gt;"",AI76&lt;&gt;""),"-")</f>
        <v/>
      </c>
      <c r="BG76" s="122" t="str" cm="1">
        <f t="array" ref="BG76">_xlfn.IFS(AND($Y76&lt;&gt;"",AJ76&lt;&gt;""),ABS($Y76-AJ76),AND($Y76="",AJ76=""),"",OR($Y76&lt;&gt;"",AJ76&lt;&gt;""),"-")</f>
        <v/>
      </c>
      <c r="BH76" s="121" t="str" cm="1">
        <f t="array" ref="BH76">_xlfn.IFS(AND($Z76&lt;&gt;"",AA76&lt;&gt;""),ABS($Z76-AA76),AND($Z76="",AA76=""),"",OR($Z76&lt;&gt;"",AA76&lt;&gt;""),"-")</f>
        <v/>
      </c>
      <c r="BI76" s="120" t="str" cm="1">
        <f t="array" ref="BI76">_xlfn.IFS(AND($Z76&lt;&gt;"",AB76&lt;&gt;""),ABS($Z76-AB76),AND($Z76="",AB76=""),"",OR($Z76&lt;&gt;"",AB76&lt;&gt;""),"-")</f>
        <v/>
      </c>
      <c r="BJ76" s="120" t="str" cm="1">
        <f t="array" ref="BJ76">_xlfn.IFS(AND($Z76&lt;&gt;"",AC76&lt;&gt;""),ABS($Z76-AC76),AND($Z76="",AC76=""),"",OR($Z76&lt;&gt;"",AC76&lt;&gt;""),"-")</f>
        <v/>
      </c>
      <c r="BK76" s="120" t="str" cm="1">
        <f t="array" ref="BK76">_xlfn.IFS(AND($Z76&lt;&gt;"",AD76&lt;&gt;""),ABS($Z76-AD76),AND($Z76="",AD76=""),"",OR($Z76&lt;&gt;"",AD76&lt;&gt;""),"-")</f>
        <v/>
      </c>
      <c r="BL76" s="120" t="str" cm="1">
        <f t="array" ref="BL76">_xlfn.IFS(AND($Z76&lt;&gt;"",AE76&lt;&gt;""),ABS($Z76-AE76),AND($Z76="",AE76=""),"",OR($Z76&lt;&gt;"",AE76&lt;&gt;""),"-")</f>
        <v/>
      </c>
      <c r="BM76" s="120" t="str" cm="1">
        <f t="array" ref="BM76">_xlfn.IFS(AND($Z76&lt;&gt;"",AF76&lt;&gt;""),ABS($Z76-AF76),AND($Z76="",AF76=""),"",OR($Z76&lt;&gt;"",AF76&lt;&gt;""),"-")</f>
        <v/>
      </c>
      <c r="BN76" s="120" t="str" cm="1">
        <f t="array" ref="BN76">_xlfn.IFS(AND($Z76&lt;&gt;"",AG76&lt;&gt;""),ABS($Z76-AG76),AND($Z76="",AG76=""),"",OR($Z76&lt;&gt;"",AG76&lt;&gt;""),"-")</f>
        <v/>
      </c>
      <c r="BO76" s="120" t="str" cm="1">
        <f t="array" ref="BO76">_xlfn.IFS(AND($Z76&lt;&gt;"",AH76&lt;&gt;""),ABS($Z76-AH76),AND($Z76="",AH76=""),"",OR($Z76&lt;&gt;"",AH76&lt;&gt;""),"-")</f>
        <v/>
      </c>
      <c r="BP76" s="120" t="str" cm="1">
        <f t="array" ref="BP76">_xlfn.IFS(AND($Z76&lt;&gt;"",AI76&lt;&gt;""),ABS($Z76-AI76),AND($Z76="",AI76=""),"",OR($Z76&lt;&gt;"",AI76&lt;&gt;""),"-")</f>
        <v/>
      </c>
      <c r="BQ76" s="120" t="str" cm="1">
        <f t="array" ref="BQ76">_xlfn.IFS(AND($Z76&lt;&gt;"",AJ76&lt;&gt;""),ABS($Z76-AJ76),AND($Z76="",AJ76=""),"",OR($Z76&lt;&gt;"",AJ76&lt;&gt;""),"-")</f>
        <v/>
      </c>
      <c r="BR76" s="121" t="str" cm="1">
        <f t="array" ref="BR76">_xlfn.IFS(AND($AA76&lt;&gt;"",AB76&lt;&gt;""),ABS($AA76-AB76),AND($AA76="",AB76=""),"",OR($AA76&lt;&gt;"",AB76&lt;&gt;""),"-")</f>
        <v/>
      </c>
      <c r="BS76" s="120" t="str" cm="1">
        <f t="array" ref="BS76">_xlfn.IFS(AND($AA76&lt;&gt;"",AC76&lt;&gt;""),ABS($AA76-AC76),AND($AA76="",AC76=""),"",OR($AA76&lt;&gt;"",AC76&lt;&gt;""),"-")</f>
        <v/>
      </c>
      <c r="BT76" s="120" t="str" cm="1">
        <f t="array" ref="BT76">_xlfn.IFS(AND($AA76&lt;&gt;"",AD76&lt;&gt;""),ABS($AA76-AD76),AND($AA76="",AD76=""),"",OR($AA76&lt;&gt;"",AD76&lt;&gt;""),"-")</f>
        <v/>
      </c>
      <c r="BU76" s="120" t="str" cm="1">
        <f t="array" ref="BU76">_xlfn.IFS(AND($AA76&lt;&gt;"",AE76&lt;&gt;""),ABS($AA76-AE76),AND($AA76="",AE76=""),"",OR($AA76&lt;&gt;"",AE76&lt;&gt;""),"-")</f>
        <v/>
      </c>
      <c r="BV76" s="120" t="str" cm="1">
        <f t="array" ref="BV76">_xlfn.IFS(AND($AA76&lt;&gt;"",AF76&lt;&gt;""),ABS($AA76-AF76),AND($AA76="",AF76=""),"",OR($AA76&lt;&gt;"",AF76&lt;&gt;""),"-")</f>
        <v/>
      </c>
      <c r="BW76" s="120" t="str" cm="1">
        <f t="array" ref="BW76">_xlfn.IFS(AND($AA76&lt;&gt;"",AG76&lt;&gt;""),ABS($AA76-AG76),AND($AA76="",AG76=""),"",OR($AA76&lt;&gt;"",AG76&lt;&gt;""),"-")</f>
        <v/>
      </c>
      <c r="BX76" s="120" t="str" cm="1">
        <f t="array" ref="BX76">_xlfn.IFS(AND($AA76&lt;&gt;"",AH76&lt;&gt;""),ABS($AA76-AH76),AND($AA76="",AH76=""),"",OR($AA76&lt;&gt;"",AH76&lt;&gt;""),"-")</f>
        <v/>
      </c>
      <c r="BY76" s="120" t="str" cm="1">
        <f t="array" ref="BY76">_xlfn.IFS(AND($AA76&lt;&gt;"",AI76&lt;&gt;""),ABS($AA76-AI76),AND($AA76="",AI76=""),"",OR($AA76&lt;&gt;"",AI76&lt;&gt;""),"-")</f>
        <v/>
      </c>
      <c r="BZ76" s="120" t="str" cm="1">
        <f t="array" ref="BZ76">_xlfn.IFS(AND($AA76&lt;&gt;"",AJ76&lt;&gt;""),ABS($AA76-AJ76),AND($AA76="",AJ76=""),"",OR($AA76&lt;&gt;"",AJ76&lt;&gt;""),"-")</f>
        <v/>
      </c>
      <c r="CA76" s="121" t="str" cm="1">
        <f t="array" ref="CA76">_xlfn.IFS(AND($AB76&lt;&gt;"",AC76&lt;&gt;""),ABS($AB76-AC76),AND($AB76="",AC76=""),"",OR($AB76&lt;&gt;"",AC76&lt;&gt;""),"-")</f>
        <v/>
      </c>
      <c r="CB76" s="120" t="str" cm="1">
        <f t="array" ref="CB76">_xlfn.IFS(AND($AB76&lt;&gt;"",AD76&lt;&gt;""),ABS($AB76-AD76),AND($AB76="",AD76=""),"",OR($AB76&lt;&gt;"",AD76&lt;&gt;""),"-")</f>
        <v/>
      </c>
      <c r="CC76" s="120" t="str" cm="1">
        <f t="array" ref="CC76">_xlfn.IFS(AND($AB76&lt;&gt;"",AE76&lt;&gt;""),ABS($AB76-AE76),AND($AB76="",AE76=""),"",OR($AB76&lt;&gt;"",AE76&lt;&gt;""),"-")</f>
        <v/>
      </c>
      <c r="CD76" s="120" t="str" cm="1">
        <f t="array" ref="CD76">_xlfn.IFS(AND($AB76&lt;&gt;"",AF76&lt;&gt;""),ABS($AB76-AF76),AND($AB76="",AF76=""),"",OR($AB76&lt;&gt;"",AF76&lt;&gt;""),"-")</f>
        <v/>
      </c>
      <c r="CE76" s="120" t="str" cm="1">
        <f t="array" ref="CE76">_xlfn.IFS(AND($AB76&lt;&gt;"",AG76&lt;&gt;""),ABS($AB76-AG76),AND($AB76="",AG76=""),"",OR($AB76&lt;&gt;"",AG76&lt;&gt;""),"-")</f>
        <v/>
      </c>
      <c r="CF76" s="120" t="str" cm="1">
        <f t="array" ref="CF76">_xlfn.IFS(AND($AB76&lt;&gt;"",AH76&lt;&gt;""),ABS($AB76-AH76),AND($AB76="",AH76=""),"",OR($AB76&lt;&gt;"",AH76&lt;&gt;""),"-")</f>
        <v/>
      </c>
      <c r="CG76" s="120" t="str" cm="1">
        <f t="array" ref="CG76">_xlfn.IFS(AND($AB76&lt;&gt;"",AI76&lt;&gt;""),ABS($AB76-AI76),AND($AB76="",AI76=""),"",OR($AB76&lt;&gt;"",AI76&lt;&gt;""),"-")</f>
        <v/>
      </c>
      <c r="CH76" s="120" t="str" cm="1">
        <f t="array" ref="CH76">_xlfn.IFS(AND($AB76&lt;&gt;"",AJ76&lt;&gt;""),ABS($AB76-AJ76),AND($AB76="",AJ76=""),"",OR($AB76&lt;&gt;"",AJ76&lt;&gt;""),"-")</f>
        <v/>
      </c>
      <c r="CI76" s="121" t="str" cm="1">
        <f t="array" ref="CI76">_xlfn.IFS(AND($AC76&lt;&gt;"",AD76&lt;&gt;""),ABS($AC76-AD76),AND($AC76="",AD76=""),"",OR($AC76&lt;&gt;"",AD76&lt;&gt;""),"-")</f>
        <v/>
      </c>
      <c r="CJ76" s="120" t="str" cm="1">
        <f t="array" ref="CJ76">_xlfn.IFS(AND($AC76&lt;&gt;"",AE76&lt;&gt;""),ABS($AC76-AE76),AND($AC76="",AE76=""),"",OR($AC76&lt;&gt;"",AE76&lt;&gt;""),"-")</f>
        <v/>
      </c>
      <c r="CK76" s="120" t="str" cm="1">
        <f t="array" ref="CK76">_xlfn.IFS(AND($AC76&lt;&gt;"",AF76&lt;&gt;""),ABS($AC76-AF76),AND($AC76="",AF76=""),"",OR($AC76&lt;&gt;"",AF76&lt;&gt;""),"-")</f>
        <v/>
      </c>
      <c r="CL76" s="120" t="str" cm="1">
        <f t="array" ref="CL76">_xlfn.IFS(AND($AC76&lt;&gt;"",AG76&lt;&gt;""),ABS($AC76-AG76),AND($AC76="",AG76=""),"",OR($AC76&lt;&gt;"",AG76&lt;&gt;""),"-")</f>
        <v/>
      </c>
      <c r="CM76" s="120" t="str" cm="1">
        <f t="array" ref="CM76">_xlfn.IFS(AND($AC76&lt;&gt;"",AH76&lt;&gt;""),ABS($AC76-AH76),AND($AC76="",AH76=""),"",OR($AC76&lt;&gt;"",AH76&lt;&gt;""),"-")</f>
        <v/>
      </c>
      <c r="CN76" s="120" t="str" cm="1">
        <f t="array" ref="CN76">_xlfn.IFS(AND($AC76&lt;&gt;"",AI76&lt;&gt;""),ABS($AC76-AI76),AND($AC76="",AI76=""),"",OR($AC76&lt;&gt;"",AI76&lt;&gt;""),"-")</f>
        <v/>
      </c>
      <c r="CO76" s="120" t="str" cm="1">
        <f t="array" ref="CO76">_xlfn.IFS(AND($AC76&lt;&gt;"",AJ76&lt;&gt;""),ABS($AC76-AJ76),AND($AC76="",AJ76=""),"",OR($AC76&lt;&gt;"",AJ76&lt;&gt;""),"-")</f>
        <v/>
      </c>
      <c r="CP76" s="121" t="str" cm="1">
        <f t="array" ref="CP76">_xlfn.IFS(AND($AD76&lt;&gt;"",AE76&lt;&gt;""),ABS($AD76-AE76),AND($AD76="",AE76=""),"",OR($AD76&lt;&gt;"",AE76&lt;&gt;""),"-")</f>
        <v/>
      </c>
      <c r="CQ76" s="120" t="str" cm="1">
        <f t="array" ref="CQ76">_xlfn.IFS(AND($AD76&lt;&gt;"",AF76&lt;&gt;""),ABS($AD76-AF76),AND($AD76="",AF76=""),"",OR($AD76&lt;&gt;"",AF76&lt;&gt;""),"-")</f>
        <v/>
      </c>
      <c r="CR76" s="120" t="str" cm="1">
        <f t="array" ref="CR76">_xlfn.IFS(AND($AD76&lt;&gt;"",AG76&lt;&gt;""),ABS($AD76-AG76),AND($AD76="",AG76=""),"",OR($AD76&lt;&gt;"",AG76&lt;&gt;""),"-")</f>
        <v/>
      </c>
      <c r="CS76" s="120" t="str" cm="1">
        <f t="array" ref="CS76">_xlfn.IFS(AND($AD76&lt;&gt;"",AH76&lt;&gt;""),ABS($AD76-AH76),AND($AD76="",AH76=""),"",OR($AD76&lt;&gt;"",AH76&lt;&gt;""),"-")</f>
        <v/>
      </c>
      <c r="CT76" s="120" t="str" cm="1">
        <f t="array" ref="CT76">_xlfn.IFS(AND($AD76&lt;&gt;"",AI76&lt;&gt;""),ABS($AD76-AI76),AND($AD76="",AI76=""),"",OR($AD76&lt;&gt;"",AI76&lt;&gt;""),"-")</f>
        <v/>
      </c>
      <c r="CU76" s="120" t="str" cm="1">
        <f t="array" ref="CU76">_xlfn.IFS(AND($AD76&lt;&gt;"",AJ76&lt;&gt;""),ABS($AD76-AJ76),AND($AD76="",AJ76=""),"",OR($AD76&lt;&gt;"",AJ76&lt;&gt;""),"-")</f>
        <v/>
      </c>
      <c r="CV76" s="121" t="str" cm="1">
        <f t="array" ref="CV76">_xlfn.IFS(AND($AE76&lt;&gt;"",AF76&lt;&gt;""),ABS($AE76-AF76),AND($AE76="",AF76=""),"",OR($AE76&lt;&gt;"",AF76&lt;&gt;""),"-")</f>
        <v/>
      </c>
      <c r="CW76" s="120" t="str" cm="1">
        <f t="array" ref="CW76">_xlfn.IFS(AND($AE76&lt;&gt;"",AG76&lt;&gt;""),ABS($AE76-AG76),AND($AE76="",AG76=""),"",OR($AE76&lt;&gt;"",AG76&lt;&gt;""),"-")</f>
        <v/>
      </c>
      <c r="CX76" s="120" t="str" cm="1">
        <f t="array" ref="CX76">_xlfn.IFS(AND($AE76&lt;&gt;"",AH76&lt;&gt;""),ABS($AE76-AH76),AND($AE76="",AH76=""),"",OR($AE76&lt;&gt;"",AH76&lt;&gt;""),"-")</f>
        <v/>
      </c>
      <c r="CY76" s="120" t="str" cm="1">
        <f t="array" ref="CY76">_xlfn.IFS(AND($AE76&lt;&gt;"",AI76&lt;&gt;""),ABS($AE76-AI76),AND($AE76="",AI76=""),"",OR($AE76&lt;&gt;"",AI76&lt;&gt;""),"-")</f>
        <v/>
      </c>
      <c r="CZ76" s="120" t="str" cm="1">
        <f t="array" ref="CZ76">_xlfn.IFS(AND($AE76&lt;&gt;"",AJ76&lt;&gt;""),ABS($AE76-AJ76),AND($AE76="",AJ76=""),"",OR($AE76&lt;&gt;"",AJ76&lt;&gt;""),"-")</f>
        <v/>
      </c>
      <c r="DA76" s="121" t="str" cm="1">
        <f t="array" ref="DA76">_xlfn.IFS(AND($AF76&lt;&gt;"",AG76&lt;&gt;""),ABS($AF76-AG76),AND($AF76="",AG76=""),"",OR($AF76&lt;&gt;"",AG76&lt;&gt;""),"-")</f>
        <v/>
      </c>
      <c r="DB76" s="120" t="str" cm="1">
        <f t="array" ref="DB76">_xlfn.IFS(AND($AF76&lt;&gt;"",AH76&lt;&gt;""),ABS($AF76-AH76),AND($AF76="",AH76=""),"",OR($AF76&lt;&gt;"",AH76&lt;&gt;""),"-")</f>
        <v/>
      </c>
      <c r="DC76" s="120" t="str" cm="1">
        <f t="array" ref="DC76">_xlfn.IFS(AND($AF76&lt;&gt;"",AI76&lt;&gt;""),ABS($AF76-AI76),AND($AF76="",AI76=""),"",OR($AF76&lt;&gt;"",AI76&lt;&gt;""),"-")</f>
        <v/>
      </c>
      <c r="DD76" s="120" t="str" cm="1">
        <f t="array" ref="DD76">_xlfn.IFS(AND($AF76&lt;&gt;"",AJ76&lt;&gt;""),ABS($AF76-AJ76),AND($AF76="",AJ76=""),"",OR($AF76&lt;&gt;"",AJ76&lt;&gt;""),"-")</f>
        <v/>
      </c>
      <c r="DE76" s="121" t="str" cm="1">
        <f t="array" ref="DE76">_xlfn.IFS(AND($AG76&lt;&gt;"",AH76&lt;&gt;""),ABS($AG76-AH76),AND($AG76="",AH76=""),"",OR($AG76&lt;&gt;"",AH76&lt;&gt;""),"-")</f>
        <v/>
      </c>
      <c r="DF76" s="120" t="str" cm="1">
        <f t="array" ref="DF76">_xlfn.IFS(AND($AG76&lt;&gt;"",AI76&lt;&gt;""),ABS($AG76-AI76),AND($AG76="",AI76=""),"",OR($AG76&lt;&gt;"",AI76&lt;&gt;""),"-")</f>
        <v/>
      </c>
      <c r="DG76" s="120" t="str" cm="1">
        <f t="array" ref="DG76">_xlfn.IFS(AND($AG76&lt;&gt;"",AJ76&lt;&gt;""),ABS($AG76-AJ76),AND($AG76="",AJ76=""),"",OR($AG76&lt;&gt;"",AJ76&lt;&gt;""),"-")</f>
        <v/>
      </c>
      <c r="DH76" s="121" t="str" cm="1">
        <f t="array" ref="DH76">_xlfn.IFS(AND($AH76&lt;&gt;"",AI76&lt;&gt;""),ABS($AH76-AI76),AND($AH76="",AI76=""),"",OR($AH76&lt;&gt;"",AI76&lt;&gt;""),"-")</f>
        <v/>
      </c>
      <c r="DI76" s="120" t="str" cm="1">
        <f t="array" ref="DI76">_xlfn.IFS(AND($AH76&lt;&gt;"",AJ76&lt;&gt;""),ABS($AH76-AJ76),AND($AH76="",AJ76=""),"",OR($AH76&lt;&gt;"",AJ76&lt;&gt;""),"-")</f>
        <v/>
      </c>
      <c r="DJ76" s="121" t="str" cm="1">
        <f t="array" ref="DJ76">_xlfn.IFS(AND($AI76&lt;&gt;"",AJ76&lt;&gt;""),ABS($AI76-AJ76),AND($AI76="",AJ76=""),"",OR($AI76&lt;&gt;"",AJ76&lt;&gt;""),"-")</f>
        <v/>
      </c>
    </row>
    <row r="77" spans="1:114" x14ac:dyDescent="0.2">
      <c r="A77" s="120" t="e">
        <f t="shared" si="18"/>
        <v>#DIV/0!</v>
      </c>
      <c r="B77" s="186" t="e">
        <f t="shared" si="19"/>
        <v>#DIV/0!</v>
      </c>
      <c r="C77" s="186" t="e">
        <f t="shared" si="20"/>
        <v>#DIV/0!</v>
      </c>
      <c r="D77" s="186" t="e">
        <f t="shared" si="21"/>
        <v>#DIV/0!</v>
      </c>
      <c r="E77" s="263">
        <f t="shared" si="22"/>
        <v>0</v>
      </c>
      <c r="F77" s="186">
        <f t="shared" si="23"/>
        <v>0</v>
      </c>
      <c r="G77" s="186" t="e">
        <f t="shared" si="24"/>
        <v>#DIV/0!</v>
      </c>
      <c r="H77" s="262" t="str">
        <f t="shared" si="25"/>
        <v/>
      </c>
      <c r="I77" s="187" t="str">
        <f t="shared" si="26"/>
        <v/>
      </c>
      <c r="J77" s="260" t="s">
        <v>13</v>
      </c>
      <c r="K77" s="259" t="e">
        <f>VLOOKUP($J77,Merged_couplings!$B:$BU,MATCH(K$1,Merged_couplings!$B$1:$BU$1,0),FALSE)</f>
        <v>#N/A</v>
      </c>
      <c r="L77" s="258" t="e">
        <f>VLOOKUP($J77,Merged_couplings!$B:$BU,MATCH(L$1,Merged_couplings!$B$1:$BU$1,0),FALSE)</f>
        <v>#N/A</v>
      </c>
      <c r="M77" s="258" t="e">
        <f>VLOOKUP($J77,Merged_couplings!$B:$BU,MATCH(M$1,Merged_couplings!$B$1:$BU$1,0),FALSE)</f>
        <v>#N/A</v>
      </c>
      <c r="N77" s="258" t="e">
        <f>VLOOKUP($J77,Merged_couplings!$B:$BU,MATCH(N$1,Merged_couplings!$B$1:$BU$1,0),FALSE)</f>
        <v>#N/A</v>
      </c>
      <c r="O77" s="258" t="e">
        <f>VLOOKUP($J77,Merged_couplings!$B:$BU,MATCH(O$1,Merged_couplings!$B$1:$BU$1,0),FALSE)</f>
        <v>#N/A</v>
      </c>
      <c r="P77" s="258" t="e">
        <f>VLOOKUP($J77,Merged_couplings!$B:$BU,MATCH(P$1,Merged_couplings!$B$1:$BU$1,0),FALSE)</f>
        <v>#N/A</v>
      </c>
      <c r="Q77" s="258" t="e">
        <f>VLOOKUP($J77,Merged_couplings!$B:$BU,MATCH(Q$1,Merged_couplings!$B$1:$BU$1,0),FALSE)</f>
        <v>#N/A</v>
      </c>
      <c r="R77" s="258" t="e">
        <f>VLOOKUP($J77,Merged_couplings!$B:$BU,MATCH(R$1,Merged_couplings!$B$1:$BU$1,0),FALSE)</f>
        <v>#N/A</v>
      </c>
      <c r="S77" s="258" t="e">
        <f>VLOOKUP($J77,Merged_couplings!$B:$BU,MATCH(S$1,Merged_couplings!$B$1:$BU$1,0),FALSE)</f>
        <v>#N/A</v>
      </c>
      <c r="T77" s="258" t="e">
        <f>VLOOKUP($J77,Merged_couplings!$B:$BU,MATCH(T$1,Merged_couplings!$B$1:$BU$1,0),FALSE)</f>
        <v>#N/A</v>
      </c>
      <c r="U77" s="258" t="e">
        <f>VLOOKUP($J77,Merged_couplings!$B:$BU,MATCH(U$1,Merged_couplings!$B$1:$BU$1,0),FALSE)</f>
        <v>#N/A</v>
      </c>
      <c r="V77" s="258" t="e">
        <f>VLOOKUP($J77,Merged_couplings!$B:$BU,MATCH(V$1,Merged_couplings!$B$1:$BU$1,0),FALSE)</f>
        <v>#N/A</v>
      </c>
      <c r="W77" s="258" t="e">
        <f>VLOOKUP($J77,Merged_couplings!$B:$BU,MATCH(W$1,Merged_couplings!$B$1:$BU$1,0),FALSE)</f>
        <v>#N/A</v>
      </c>
      <c r="X77" s="121" t="str">
        <f>_xlfn.IFNA(VLOOKUP($J77,Merged_couplings!$B:$R,MATCH(X$1,Merged_couplings!$B$1:$R$1,0),FALSE),"")</f>
        <v/>
      </c>
      <c r="Y77" s="120" t="str">
        <f>_xlfn.IFNA(VLOOKUP($J77,Merged_couplings!$B:$R,MATCH(Y$1,Merged_couplings!$B$1:$R$1,0),FALSE),"")</f>
        <v/>
      </c>
      <c r="Z77" s="120" t="str">
        <f>_xlfn.IFNA(VLOOKUP($J77,Merged_couplings!$B:$R,MATCH(Z$1,Merged_couplings!$B$1:$R$1,0),FALSE),"")</f>
        <v/>
      </c>
      <c r="AA77" s="120" t="str">
        <f>_xlfn.IFNA(VLOOKUP($J77,Merged_couplings!$B:$R,MATCH(AA$1,Merged_couplings!$B$1:$R$1,0),FALSE),"")</f>
        <v/>
      </c>
      <c r="AB77" s="120" t="str">
        <f>_xlfn.IFNA(VLOOKUP($J77,Merged_couplings!$B:$R,MATCH(AB$1,Merged_couplings!$B$1:$R$1,0),FALSE),"")</f>
        <v/>
      </c>
      <c r="AC77" s="120" t="str">
        <f>_xlfn.IFNA(VLOOKUP($J77,Merged_couplings!$B:$R,MATCH(AC$1,Merged_couplings!$B$1:$R$1,0),FALSE),"")</f>
        <v/>
      </c>
      <c r="AD77" s="120" t="str">
        <f>_xlfn.IFNA(VLOOKUP($J77,Merged_couplings!$B:$R,MATCH(AD$1,Merged_couplings!$B$1:$R$1,0),FALSE),"")</f>
        <v/>
      </c>
      <c r="AE77" s="120" t="str">
        <f>_xlfn.IFNA(VLOOKUP($J77,Merged_couplings!$B:$R,MATCH(AE$1,Merged_couplings!$B$1:$R$1,0),FALSE),"")</f>
        <v/>
      </c>
      <c r="AF77" s="120" t="str">
        <f>_xlfn.IFNA(VLOOKUP($J77,Merged_couplings!$B:$R,MATCH(AF$1,Merged_couplings!$B$1:$R$1,0),FALSE),"")</f>
        <v/>
      </c>
      <c r="AG77" s="120" t="str">
        <f>_xlfn.IFNA(VLOOKUP($J77,Merged_couplings!$B:$R,MATCH(AG$1,Merged_couplings!$B$1:$R$1,0),FALSE),"")</f>
        <v/>
      </c>
      <c r="AH77" s="120" t="str">
        <f>_xlfn.IFNA(VLOOKUP($J77,Merged_couplings!$B:$R,MATCH(AH$1,Merged_couplings!$B$1:$R$1,0),FALSE),"")</f>
        <v/>
      </c>
      <c r="AI77" s="120" t="str">
        <f>_xlfn.IFNA(VLOOKUP($J77,Merged_couplings!$B:$R,MATCH(AI$1,Merged_couplings!$B$1:$R$1,0),FALSE),"")</f>
        <v/>
      </c>
      <c r="AJ77" s="120" t="str">
        <f>_xlfn.IFNA(VLOOKUP($J77,Merged_couplings!$B:$R,MATCH(AJ$1,Merged_couplings!$B$1:$R$1,0),FALSE),"")</f>
        <v/>
      </c>
      <c r="AK77" s="123" t="str" cm="1">
        <f t="array" ref="AK77">_xlfn.IFS(AND($X77&lt;&gt;"",Y77&lt;&gt;""),ABS($X77-Y77),AND($X77="",Y77=""),"",OR($X77&lt;&gt;"",Y77&lt;&gt;""),"-")</f>
        <v/>
      </c>
      <c r="AL77" s="122" t="str" cm="1">
        <f t="array" ref="AL77">_xlfn.IFS(AND($X77&lt;&gt;"",Z77&lt;&gt;""),ABS($X77-Z77),AND($X77="",Z77=""),"",OR($X77&lt;&gt;"",Z77&lt;&gt;""),"-")</f>
        <v/>
      </c>
      <c r="AM77" s="122" t="str" cm="1">
        <f t="array" ref="AM77">_xlfn.IFS(AND($X77&lt;&gt;"",AA77&lt;&gt;""),ABS($X77-AA77),AND($X77="",AA77=""),"",OR($X77&lt;&gt;"",AA77&lt;&gt;""),"-")</f>
        <v/>
      </c>
      <c r="AN77" s="122" t="str" cm="1">
        <f t="array" ref="AN77">_xlfn.IFS(AND($X77&lt;&gt;"",AB77&lt;&gt;""),ABS($X77-AB77),AND($X77="",AB77=""),"",OR($X77&lt;&gt;"",AB77&lt;&gt;""),"-")</f>
        <v/>
      </c>
      <c r="AO77" s="122" t="str" cm="1">
        <f t="array" ref="AO77">_xlfn.IFS(AND($X77&lt;&gt;"",AC77&lt;&gt;""),ABS($X77-AC77),AND($X77="",AC77=""),"",OR($X77&lt;&gt;"",AC77&lt;&gt;""),"-")</f>
        <v/>
      </c>
      <c r="AP77" s="122" t="str" cm="1">
        <f t="array" ref="AP77">_xlfn.IFS(AND($X77&lt;&gt;"",AD77&lt;&gt;""),ABS($X77-AD77),AND($X77="",AD77=""),"",OR($X77&lt;&gt;"",AD77&lt;&gt;""),"-")</f>
        <v/>
      </c>
      <c r="AQ77" s="122" t="str" cm="1">
        <f t="array" ref="AQ77">_xlfn.IFS(AND($X77&lt;&gt;"",AE77&lt;&gt;""),ABS($X77-AE77),AND($X77="",AE77=""),"",OR($X77&lt;&gt;"",AE77&lt;&gt;""),"-")</f>
        <v/>
      </c>
      <c r="AR77" s="122" t="str" cm="1">
        <f t="array" ref="AR77">_xlfn.IFS(AND($X77&lt;&gt;"",AF77&lt;&gt;""),ABS($X77-AF77),AND($X77="",AF77=""),"",OR($X77&lt;&gt;"",AF77&lt;&gt;""),"-")</f>
        <v/>
      </c>
      <c r="AS77" s="122" t="str" cm="1">
        <f t="array" ref="AS77">_xlfn.IFS(AND($X77&lt;&gt;"",AG77&lt;&gt;""),ABS($X77-AG77),AND($X77="",AG77=""),"",OR($X77&lt;&gt;"",AG77&lt;&gt;""),"-")</f>
        <v/>
      </c>
      <c r="AT77" s="122" t="str" cm="1">
        <f t="array" ref="AT77">_xlfn.IFS(AND($X77&lt;&gt;"",AH77&lt;&gt;""),ABS($X77-AH77),AND($X77="",AH77=""),"",OR($X77&lt;&gt;"",AH77&lt;&gt;""),"-")</f>
        <v/>
      </c>
      <c r="AU77" s="122" t="str" cm="1">
        <f t="array" ref="AU77">_xlfn.IFS(AND($X77&lt;&gt;"",AI77&lt;&gt;""),ABS($X77-AI77),AND($X77="",AI77=""),"",OR($X77&lt;&gt;"",AI77&lt;&gt;""),"-")</f>
        <v/>
      </c>
      <c r="AV77" s="122" t="str" cm="1">
        <f t="array" ref="AV77">_xlfn.IFS(AND($X77&lt;&gt;"",AJ77&lt;&gt;""),ABS($X77-AJ77),AND($X77="",AJ77=""),"",OR($X77&lt;&gt;"",AJ77&lt;&gt;""),"-")</f>
        <v/>
      </c>
      <c r="AW77" s="123" t="str" cm="1">
        <f t="array" ref="AW77">_xlfn.IFS(AND($Y77&lt;&gt;"",Z77&lt;&gt;""),ABS($Y77-Z77),AND($Y77="",Z77=""),"",OR($Y77&lt;&gt;"",Z77&lt;&gt;""),"-")</f>
        <v/>
      </c>
      <c r="AX77" s="122" t="str" cm="1">
        <f t="array" ref="AX77">_xlfn.IFS(AND($Y77&lt;&gt;"",AA77&lt;&gt;""),ABS($Y77-AA77),AND($Y77="",AA77=""),"",OR($Y77&lt;&gt;"",AA77&lt;&gt;""),"-")</f>
        <v/>
      </c>
      <c r="AY77" s="122" t="str" cm="1">
        <f t="array" ref="AY77">_xlfn.IFS(AND($Y77&lt;&gt;"",AB77&lt;&gt;""),ABS($Y77-AB77),AND($Y77="",AB77=""),"",OR($Y77&lt;&gt;"",AB77&lt;&gt;""),"-")</f>
        <v/>
      </c>
      <c r="AZ77" s="122" t="str" cm="1">
        <f t="array" ref="AZ77">_xlfn.IFS(AND($Y77&lt;&gt;"",AC77&lt;&gt;""),ABS($Y77-AC77),AND($Y77="",AC77=""),"",OR($Y77&lt;&gt;"",AC77&lt;&gt;""),"-")</f>
        <v/>
      </c>
      <c r="BA77" s="122" t="str" cm="1">
        <f t="array" ref="BA77">_xlfn.IFS(AND($Y77&lt;&gt;"",AD77&lt;&gt;""),ABS($Y77-AD77),AND($Y77="",AD77=""),"",OR($Y77&lt;&gt;"",AD77&lt;&gt;""),"-")</f>
        <v/>
      </c>
      <c r="BB77" s="122" t="str" cm="1">
        <f t="array" ref="BB77">_xlfn.IFS(AND($Y77&lt;&gt;"",AE77&lt;&gt;""),ABS($Y77-AE77),AND($Y77="",AE77=""),"",OR($Y77&lt;&gt;"",AE77&lt;&gt;""),"-")</f>
        <v/>
      </c>
      <c r="BC77" s="122" t="str" cm="1">
        <f t="array" ref="BC77">_xlfn.IFS(AND($Y77&lt;&gt;"",AF77&lt;&gt;""),ABS($Y77-AF77),AND($Y77="",AF77=""),"",OR($Y77&lt;&gt;"",AF77&lt;&gt;""),"-")</f>
        <v/>
      </c>
      <c r="BD77" s="122" t="str" cm="1">
        <f t="array" ref="BD77">_xlfn.IFS(AND($Y77&lt;&gt;"",AG77&lt;&gt;""),ABS($Y77-AG77),AND($Y77="",AG77=""),"",OR($Y77&lt;&gt;"",AG77&lt;&gt;""),"-")</f>
        <v/>
      </c>
      <c r="BE77" s="122" t="str" cm="1">
        <f t="array" ref="BE77">_xlfn.IFS(AND($Y77&lt;&gt;"",AH77&lt;&gt;""),ABS($Y77-AH77),AND($Y77="",AH77=""),"",OR($Y77&lt;&gt;"",AH77&lt;&gt;""),"-")</f>
        <v/>
      </c>
      <c r="BF77" s="122" t="str" cm="1">
        <f t="array" ref="BF77">_xlfn.IFS(AND($Y77&lt;&gt;"",AI77&lt;&gt;""),ABS($Y77-AI77),AND($Y77="",AI77=""),"",OR($Y77&lt;&gt;"",AI77&lt;&gt;""),"-")</f>
        <v/>
      </c>
      <c r="BG77" s="122" t="str" cm="1">
        <f t="array" ref="BG77">_xlfn.IFS(AND($Y77&lt;&gt;"",AJ77&lt;&gt;""),ABS($Y77-AJ77),AND($Y77="",AJ77=""),"",OR($Y77&lt;&gt;"",AJ77&lt;&gt;""),"-")</f>
        <v/>
      </c>
      <c r="BH77" s="121" t="str" cm="1">
        <f t="array" ref="BH77">_xlfn.IFS(AND($Z77&lt;&gt;"",AA77&lt;&gt;""),ABS($Z77-AA77),AND($Z77="",AA77=""),"",OR($Z77&lt;&gt;"",AA77&lt;&gt;""),"-")</f>
        <v/>
      </c>
      <c r="BI77" s="120" t="str" cm="1">
        <f t="array" ref="BI77">_xlfn.IFS(AND($Z77&lt;&gt;"",AB77&lt;&gt;""),ABS($Z77-AB77),AND($Z77="",AB77=""),"",OR($Z77&lt;&gt;"",AB77&lt;&gt;""),"-")</f>
        <v/>
      </c>
      <c r="BJ77" s="120" t="str" cm="1">
        <f t="array" ref="BJ77">_xlfn.IFS(AND($Z77&lt;&gt;"",AC77&lt;&gt;""),ABS($Z77-AC77),AND($Z77="",AC77=""),"",OR($Z77&lt;&gt;"",AC77&lt;&gt;""),"-")</f>
        <v/>
      </c>
      <c r="BK77" s="120" t="str" cm="1">
        <f t="array" ref="BK77">_xlfn.IFS(AND($Z77&lt;&gt;"",AD77&lt;&gt;""),ABS($Z77-AD77),AND($Z77="",AD77=""),"",OR($Z77&lt;&gt;"",AD77&lt;&gt;""),"-")</f>
        <v/>
      </c>
      <c r="BL77" s="120" t="str" cm="1">
        <f t="array" ref="BL77">_xlfn.IFS(AND($Z77&lt;&gt;"",AE77&lt;&gt;""),ABS($Z77-AE77),AND($Z77="",AE77=""),"",OR($Z77&lt;&gt;"",AE77&lt;&gt;""),"-")</f>
        <v/>
      </c>
      <c r="BM77" s="120" t="str" cm="1">
        <f t="array" ref="BM77">_xlfn.IFS(AND($Z77&lt;&gt;"",AF77&lt;&gt;""),ABS($Z77-AF77),AND($Z77="",AF77=""),"",OR($Z77&lt;&gt;"",AF77&lt;&gt;""),"-")</f>
        <v/>
      </c>
      <c r="BN77" s="120" t="str" cm="1">
        <f t="array" ref="BN77">_xlfn.IFS(AND($Z77&lt;&gt;"",AG77&lt;&gt;""),ABS($Z77-AG77),AND($Z77="",AG77=""),"",OR($Z77&lt;&gt;"",AG77&lt;&gt;""),"-")</f>
        <v/>
      </c>
      <c r="BO77" s="120" t="str" cm="1">
        <f t="array" ref="BO77">_xlfn.IFS(AND($Z77&lt;&gt;"",AH77&lt;&gt;""),ABS($Z77-AH77),AND($Z77="",AH77=""),"",OR($Z77&lt;&gt;"",AH77&lt;&gt;""),"-")</f>
        <v/>
      </c>
      <c r="BP77" s="120" t="str" cm="1">
        <f t="array" ref="BP77">_xlfn.IFS(AND($Z77&lt;&gt;"",AI77&lt;&gt;""),ABS($Z77-AI77),AND($Z77="",AI77=""),"",OR($Z77&lt;&gt;"",AI77&lt;&gt;""),"-")</f>
        <v/>
      </c>
      <c r="BQ77" s="120" t="str" cm="1">
        <f t="array" ref="BQ77">_xlfn.IFS(AND($Z77&lt;&gt;"",AJ77&lt;&gt;""),ABS($Z77-AJ77),AND($Z77="",AJ77=""),"",OR($Z77&lt;&gt;"",AJ77&lt;&gt;""),"-")</f>
        <v/>
      </c>
      <c r="BR77" s="121" t="str" cm="1">
        <f t="array" ref="BR77">_xlfn.IFS(AND($AA77&lt;&gt;"",AB77&lt;&gt;""),ABS($AA77-AB77),AND($AA77="",AB77=""),"",OR($AA77&lt;&gt;"",AB77&lt;&gt;""),"-")</f>
        <v/>
      </c>
      <c r="BS77" s="120" t="str" cm="1">
        <f t="array" ref="BS77">_xlfn.IFS(AND($AA77&lt;&gt;"",AC77&lt;&gt;""),ABS($AA77-AC77),AND($AA77="",AC77=""),"",OR($AA77&lt;&gt;"",AC77&lt;&gt;""),"-")</f>
        <v/>
      </c>
      <c r="BT77" s="120" t="str" cm="1">
        <f t="array" ref="BT77">_xlfn.IFS(AND($AA77&lt;&gt;"",AD77&lt;&gt;""),ABS($AA77-AD77),AND($AA77="",AD77=""),"",OR($AA77&lt;&gt;"",AD77&lt;&gt;""),"-")</f>
        <v/>
      </c>
      <c r="BU77" s="120" t="str" cm="1">
        <f t="array" ref="BU77">_xlfn.IFS(AND($AA77&lt;&gt;"",AE77&lt;&gt;""),ABS($AA77-AE77),AND($AA77="",AE77=""),"",OR($AA77&lt;&gt;"",AE77&lt;&gt;""),"-")</f>
        <v/>
      </c>
      <c r="BV77" s="120" t="str" cm="1">
        <f t="array" ref="BV77">_xlfn.IFS(AND($AA77&lt;&gt;"",AF77&lt;&gt;""),ABS($AA77-AF77),AND($AA77="",AF77=""),"",OR($AA77&lt;&gt;"",AF77&lt;&gt;""),"-")</f>
        <v/>
      </c>
      <c r="BW77" s="120" t="str" cm="1">
        <f t="array" ref="BW77">_xlfn.IFS(AND($AA77&lt;&gt;"",AG77&lt;&gt;""),ABS($AA77-AG77),AND($AA77="",AG77=""),"",OR($AA77&lt;&gt;"",AG77&lt;&gt;""),"-")</f>
        <v/>
      </c>
      <c r="BX77" s="120" t="str" cm="1">
        <f t="array" ref="BX77">_xlfn.IFS(AND($AA77&lt;&gt;"",AH77&lt;&gt;""),ABS($AA77-AH77),AND($AA77="",AH77=""),"",OR($AA77&lt;&gt;"",AH77&lt;&gt;""),"-")</f>
        <v/>
      </c>
      <c r="BY77" s="120" t="str" cm="1">
        <f t="array" ref="BY77">_xlfn.IFS(AND($AA77&lt;&gt;"",AI77&lt;&gt;""),ABS($AA77-AI77),AND($AA77="",AI77=""),"",OR($AA77&lt;&gt;"",AI77&lt;&gt;""),"-")</f>
        <v/>
      </c>
      <c r="BZ77" s="120" t="str" cm="1">
        <f t="array" ref="BZ77">_xlfn.IFS(AND($AA77&lt;&gt;"",AJ77&lt;&gt;""),ABS($AA77-AJ77),AND($AA77="",AJ77=""),"",OR($AA77&lt;&gt;"",AJ77&lt;&gt;""),"-")</f>
        <v/>
      </c>
      <c r="CA77" s="121" t="str" cm="1">
        <f t="array" ref="CA77">_xlfn.IFS(AND($AB77&lt;&gt;"",AC77&lt;&gt;""),ABS($AB77-AC77),AND($AB77="",AC77=""),"",OR($AB77&lt;&gt;"",AC77&lt;&gt;""),"-")</f>
        <v/>
      </c>
      <c r="CB77" s="120" t="str" cm="1">
        <f t="array" ref="CB77">_xlfn.IFS(AND($AB77&lt;&gt;"",AD77&lt;&gt;""),ABS($AB77-AD77),AND($AB77="",AD77=""),"",OR($AB77&lt;&gt;"",AD77&lt;&gt;""),"-")</f>
        <v/>
      </c>
      <c r="CC77" s="120" t="str" cm="1">
        <f t="array" ref="CC77">_xlfn.IFS(AND($AB77&lt;&gt;"",AE77&lt;&gt;""),ABS($AB77-AE77),AND($AB77="",AE77=""),"",OR($AB77&lt;&gt;"",AE77&lt;&gt;""),"-")</f>
        <v/>
      </c>
      <c r="CD77" s="120" t="str" cm="1">
        <f t="array" ref="CD77">_xlfn.IFS(AND($AB77&lt;&gt;"",AF77&lt;&gt;""),ABS($AB77-AF77),AND($AB77="",AF77=""),"",OR($AB77&lt;&gt;"",AF77&lt;&gt;""),"-")</f>
        <v/>
      </c>
      <c r="CE77" s="120" t="str" cm="1">
        <f t="array" ref="CE77">_xlfn.IFS(AND($AB77&lt;&gt;"",AG77&lt;&gt;""),ABS($AB77-AG77),AND($AB77="",AG77=""),"",OR($AB77&lt;&gt;"",AG77&lt;&gt;""),"-")</f>
        <v/>
      </c>
      <c r="CF77" s="120" t="str" cm="1">
        <f t="array" ref="CF77">_xlfn.IFS(AND($AB77&lt;&gt;"",AH77&lt;&gt;""),ABS($AB77-AH77),AND($AB77="",AH77=""),"",OR($AB77&lt;&gt;"",AH77&lt;&gt;""),"-")</f>
        <v/>
      </c>
      <c r="CG77" s="120" t="str" cm="1">
        <f t="array" ref="CG77">_xlfn.IFS(AND($AB77&lt;&gt;"",AI77&lt;&gt;""),ABS($AB77-AI77),AND($AB77="",AI77=""),"",OR($AB77&lt;&gt;"",AI77&lt;&gt;""),"-")</f>
        <v/>
      </c>
      <c r="CH77" s="120" t="str" cm="1">
        <f t="array" ref="CH77">_xlfn.IFS(AND($AB77&lt;&gt;"",AJ77&lt;&gt;""),ABS($AB77-AJ77),AND($AB77="",AJ77=""),"",OR($AB77&lt;&gt;"",AJ77&lt;&gt;""),"-")</f>
        <v/>
      </c>
      <c r="CI77" s="121" t="str" cm="1">
        <f t="array" ref="CI77">_xlfn.IFS(AND($AC77&lt;&gt;"",AD77&lt;&gt;""),ABS($AC77-AD77),AND($AC77="",AD77=""),"",OR($AC77&lt;&gt;"",AD77&lt;&gt;""),"-")</f>
        <v/>
      </c>
      <c r="CJ77" s="120" t="str" cm="1">
        <f t="array" ref="CJ77">_xlfn.IFS(AND($AC77&lt;&gt;"",AE77&lt;&gt;""),ABS($AC77-AE77),AND($AC77="",AE77=""),"",OR($AC77&lt;&gt;"",AE77&lt;&gt;""),"-")</f>
        <v/>
      </c>
      <c r="CK77" s="120" t="str" cm="1">
        <f t="array" ref="CK77">_xlfn.IFS(AND($AC77&lt;&gt;"",AF77&lt;&gt;""),ABS($AC77-AF77),AND($AC77="",AF77=""),"",OR($AC77&lt;&gt;"",AF77&lt;&gt;""),"-")</f>
        <v/>
      </c>
      <c r="CL77" s="120" t="str" cm="1">
        <f t="array" ref="CL77">_xlfn.IFS(AND($AC77&lt;&gt;"",AG77&lt;&gt;""),ABS($AC77-AG77),AND($AC77="",AG77=""),"",OR($AC77&lt;&gt;"",AG77&lt;&gt;""),"-")</f>
        <v/>
      </c>
      <c r="CM77" s="120" t="str" cm="1">
        <f t="array" ref="CM77">_xlfn.IFS(AND($AC77&lt;&gt;"",AH77&lt;&gt;""),ABS($AC77-AH77),AND($AC77="",AH77=""),"",OR($AC77&lt;&gt;"",AH77&lt;&gt;""),"-")</f>
        <v/>
      </c>
      <c r="CN77" s="120" t="str" cm="1">
        <f t="array" ref="CN77">_xlfn.IFS(AND($AC77&lt;&gt;"",AI77&lt;&gt;""),ABS($AC77-AI77),AND($AC77="",AI77=""),"",OR($AC77&lt;&gt;"",AI77&lt;&gt;""),"-")</f>
        <v/>
      </c>
      <c r="CO77" s="120" t="str" cm="1">
        <f t="array" ref="CO77">_xlfn.IFS(AND($AC77&lt;&gt;"",AJ77&lt;&gt;""),ABS($AC77-AJ77),AND($AC77="",AJ77=""),"",OR($AC77&lt;&gt;"",AJ77&lt;&gt;""),"-")</f>
        <v/>
      </c>
      <c r="CP77" s="121" t="str" cm="1">
        <f t="array" ref="CP77">_xlfn.IFS(AND($AD77&lt;&gt;"",AE77&lt;&gt;""),ABS($AD77-AE77),AND($AD77="",AE77=""),"",OR($AD77&lt;&gt;"",AE77&lt;&gt;""),"-")</f>
        <v/>
      </c>
      <c r="CQ77" s="120" t="str" cm="1">
        <f t="array" ref="CQ77">_xlfn.IFS(AND($AD77&lt;&gt;"",AF77&lt;&gt;""),ABS($AD77-AF77),AND($AD77="",AF77=""),"",OR($AD77&lt;&gt;"",AF77&lt;&gt;""),"-")</f>
        <v/>
      </c>
      <c r="CR77" s="120" t="str" cm="1">
        <f t="array" ref="CR77">_xlfn.IFS(AND($AD77&lt;&gt;"",AG77&lt;&gt;""),ABS($AD77-AG77),AND($AD77="",AG77=""),"",OR($AD77&lt;&gt;"",AG77&lt;&gt;""),"-")</f>
        <v/>
      </c>
      <c r="CS77" s="120" t="str" cm="1">
        <f t="array" ref="CS77">_xlfn.IFS(AND($AD77&lt;&gt;"",AH77&lt;&gt;""),ABS($AD77-AH77),AND($AD77="",AH77=""),"",OR($AD77&lt;&gt;"",AH77&lt;&gt;""),"-")</f>
        <v/>
      </c>
      <c r="CT77" s="120" t="str" cm="1">
        <f t="array" ref="CT77">_xlfn.IFS(AND($AD77&lt;&gt;"",AI77&lt;&gt;""),ABS($AD77-AI77),AND($AD77="",AI77=""),"",OR($AD77&lt;&gt;"",AI77&lt;&gt;""),"-")</f>
        <v/>
      </c>
      <c r="CU77" s="120" t="str" cm="1">
        <f t="array" ref="CU77">_xlfn.IFS(AND($AD77&lt;&gt;"",AJ77&lt;&gt;""),ABS($AD77-AJ77),AND($AD77="",AJ77=""),"",OR($AD77&lt;&gt;"",AJ77&lt;&gt;""),"-")</f>
        <v/>
      </c>
      <c r="CV77" s="121" t="str" cm="1">
        <f t="array" ref="CV77">_xlfn.IFS(AND($AE77&lt;&gt;"",AF77&lt;&gt;""),ABS($AE77-AF77),AND($AE77="",AF77=""),"",OR($AE77&lt;&gt;"",AF77&lt;&gt;""),"-")</f>
        <v/>
      </c>
      <c r="CW77" s="120" t="str" cm="1">
        <f t="array" ref="CW77">_xlfn.IFS(AND($AE77&lt;&gt;"",AG77&lt;&gt;""),ABS($AE77-AG77),AND($AE77="",AG77=""),"",OR($AE77&lt;&gt;"",AG77&lt;&gt;""),"-")</f>
        <v/>
      </c>
      <c r="CX77" s="120" t="str" cm="1">
        <f t="array" ref="CX77">_xlfn.IFS(AND($AE77&lt;&gt;"",AH77&lt;&gt;""),ABS($AE77-AH77),AND($AE77="",AH77=""),"",OR($AE77&lt;&gt;"",AH77&lt;&gt;""),"-")</f>
        <v/>
      </c>
      <c r="CY77" s="120" t="str" cm="1">
        <f t="array" ref="CY77">_xlfn.IFS(AND($AE77&lt;&gt;"",AI77&lt;&gt;""),ABS($AE77-AI77),AND($AE77="",AI77=""),"",OR($AE77&lt;&gt;"",AI77&lt;&gt;""),"-")</f>
        <v/>
      </c>
      <c r="CZ77" s="120" t="str" cm="1">
        <f t="array" ref="CZ77">_xlfn.IFS(AND($AE77&lt;&gt;"",AJ77&lt;&gt;""),ABS($AE77-AJ77),AND($AE77="",AJ77=""),"",OR($AE77&lt;&gt;"",AJ77&lt;&gt;""),"-")</f>
        <v/>
      </c>
      <c r="DA77" s="121" t="str" cm="1">
        <f t="array" ref="DA77">_xlfn.IFS(AND($AF77&lt;&gt;"",AG77&lt;&gt;""),ABS($AF77-AG77),AND($AF77="",AG77=""),"",OR($AF77&lt;&gt;"",AG77&lt;&gt;""),"-")</f>
        <v/>
      </c>
      <c r="DB77" s="120" t="str" cm="1">
        <f t="array" ref="DB77">_xlfn.IFS(AND($AF77&lt;&gt;"",AH77&lt;&gt;""),ABS($AF77-AH77),AND($AF77="",AH77=""),"",OR($AF77&lt;&gt;"",AH77&lt;&gt;""),"-")</f>
        <v/>
      </c>
      <c r="DC77" s="120" t="str" cm="1">
        <f t="array" ref="DC77">_xlfn.IFS(AND($AF77&lt;&gt;"",AI77&lt;&gt;""),ABS($AF77-AI77),AND($AF77="",AI77=""),"",OR($AF77&lt;&gt;"",AI77&lt;&gt;""),"-")</f>
        <v/>
      </c>
      <c r="DD77" s="120" t="str" cm="1">
        <f t="array" ref="DD77">_xlfn.IFS(AND($AF77&lt;&gt;"",AJ77&lt;&gt;""),ABS($AF77-AJ77),AND($AF77="",AJ77=""),"",OR($AF77&lt;&gt;"",AJ77&lt;&gt;""),"-")</f>
        <v/>
      </c>
      <c r="DE77" s="121" t="str" cm="1">
        <f t="array" ref="DE77">_xlfn.IFS(AND($AG77&lt;&gt;"",AH77&lt;&gt;""),ABS($AG77-AH77),AND($AG77="",AH77=""),"",OR($AG77&lt;&gt;"",AH77&lt;&gt;""),"-")</f>
        <v/>
      </c>
      <c r="DF77" s="120" t="str" cm="1">
        <f t="array" ref="DF77">_xlfn.IFS(AND($AG77&lt;&gt;"",AI77&lt;&gt;""),ABS($AG77-AI77),AND($AG77="",AI77=""),"",OR($AG77&lt;&gt;"",AI77&lt;&gt;""),"-")</f>
        <v/>
      </c>
      <c r="DG77" s="120" t="str" cm="1">
        <f t="array" ref="DG77">_xlfn.IFS(AND($AG77&lt;&gt;"",AJ77&lt;&gt;""),ABS($AG77-AJ77),AND($AG77="",AJ77=""),"",OR($AG77&lt;&gt;"",AJ77&lt;&gt;""),"-")</f>
        <v/>
      </c>
      <c r="DH77" s="121" t="str" cm="1">
        <f t="array" ref="DH77">_xlfn.IFS(AND($AH77&lt;&gt;"",AI77&lt;&gt;""),ABS($AH77-AI77),AND($AH77="",AI77=""),"",OR($AH77&lt;&gt;"",AI77&lt;&gt;""),"-")</f>
        <v/>
      </c>
      <c r="DI77" s="120" t="str" cm="1">
        <f t="array" ref="DI77">_xlfn.IFS(AND($AH77&lt;&gt;"",AJ77&lt;&gt;""),ABS($AH77-AJ77),AND($AH77="",AJ77=""),"",OR($AH77&lt;&gt;"",AJ77&lt;&gt;""),"-")</f>
        <v/>
      </c>
      <c r="DJ77" s="121" t="str" cm="1">
        <f t="array" ref="DJ77">_xlfn.IFS(AND($AI77&lt;&gt;"",AJ77&lt;&gt;""),ABS($AI77-AJ77),AND($AI77="",AJ77=""),"",OR($AI77&lt;&gt;"",AJ77&lt;&gt;""),"-")</f>
        <v/>
      </c>
    </row>
    <row r="78" spans="1:114" x14ac:dyDescent="0.2">
      <c r="A78" s="120" t="str">
        <f t="shared" si="18"/>
        <v>ok</v>
      </c>
      <c r="B78" s="186">
        <f t="shared" si="19"/>
        <v>0</v>
      </c>
      <c r="C78" s="186">
        <f t="shared" si="20"/>
        <v>100</v>
      </c>
      <c r="D78" s="186">
        <f t="shared" si="21"/>
        <v>0</v>
      </c>
      <c r="E78" s="263">
        <f t="shared" si="22"/>
        <v>4</v>
      </c>
      <c r="F78" s="186">
        <f t="shared" si="23"/>
        <v>4</v>
      </c>
      <c r="G78" s="186">
        <f t="shared" si="24"/>
        <v>100</v>
      </c>
      <c r="H78" s="262" t="str">
        <f t="shared" si="25"/>
        <v/>
      </c>
      <c r="I78" s="187" t="str">
        <f t="shared" si="26"/>
        <v>I</v>
      </c>
      <c r="J78" s="260" t="s">
        <v>175</v>
      </c>
      <c r="K78" s="259" t="str">
        <f>VLOOKUP($J78,Merged_couplings!$B:$BU,MATCH(K$1,Merged_couplings!$B$1:$BU$1,0),FALSE)</f>
        <v>-IG</v>
      </c>
      <c r="L78" s="258" t="str">
        <f>VLOOKUP($J78,Merged_couplings!$B:$BU,MATCH(L$1,Merged_couplings!$B$1:$BU$1,0),FALSE)</f>
        <v>-IG</v>
      </c>
      <c r="M78" s="258" t="str">
        <f>VLOOKUP($J78,Merged_couplings!$B:$BU,MATCH(M$1,Merged_couplings!$B$1:$BU$1,0),FALSE)</f>
        <v>--G</v>
      </c>
      <c r="N78" s="258" t="str">
        <f>VLOOKUP($J78,Merged_couplings!$B:$BU,MATCH(N$1,Merged_couplings!$B$1:$BU$1,0),FALSE)</f>
        <v>--G</v>
      </c>
      <c r="O78" s="258" t="str">
        <f>VLOOKUP($J78,Merged_couplings!$B:$BU,MATCH(O$1,Merged_couplings!$B$1:$BU$1,0),FALSE)</f>
        <v>--G</v>
      </c>
      <c r="P78" s="258" t="str">
        <f>VLOOKUP($J78,Merged_couplings!$B:$BU,MATCH(P$1,Merged_couplings!$B$1:$BU$1,0),FALSE)</f>
        <v>--G</v>
      </c>
      <c r="Q78" s="258" t="str">
        <f>VLOOKUP($J78,Merged_couplings!$B:$BU,MATCH(Q$1,Merged_couplings!$B$1:$BU$1,0),FALSE)</f>
        <v>--G</v>
      </c>
      <c r="R78" s="258" t="str">
        <f>VLOOKUP($J78,Merged_couplings!$B:$BU,MATCH(R$1,Merged_couplings!$B$1:$BU$1,0),FALSE)</f>
        <v>-IG</v>
      </c>
      <c r="S78" s="258" t="str">
        <f>VLOOKUP($J78,Merged_couplings!$B:$BU,MATCH(S$1,Merged_couplings!$B$1:$BU$1,0),FALSE)</f>
        <v>-IG</v>
      </c>
      <c r="T78" s="258" t="str">
        <f>VLOOKUP($J78,Merged_couplings!$B:$BU,MATCH(T$1,Merged_couplings!$B$1:$BU$1,0),FALSE)</f>
        <v>--G</v>
      </c>
      <c r="U78" s="258" t="str">
        <f>VLOOKUP($J78,Merged_couplings!$B:$BU,MATCH(U$1,Merged_couplings!$B$1:$BU$1,0),FALSE)</f>
        <v>--G</v>
      </c>
      <c r="V78" s="258" t="str">
        <f>VLOOKUP($J78,Merged_couplings!$B:$BU,MATCH(V$1,Merged_couplings!$B$1:$BU$1,0),FALSE)</f>
        <v>-I-</v>
      </c>
      <c r="W78" s="258" t="str">
        <f>VLOOKUP($J78,Merged_couplings!$B:$BU,MATCH(W$1,Merged_couplings!$B$1:$BU$1,0),FALSE)</f>
        <v>---</v>
      </c>
      <c r="X78" s="121">
        <f>_xlfn.IFNA(VLOOKUP($J78,Merged_couplings!$B:$R,MATCH(X$1,Merged_couplings!$B$1:$R$1,0),FALSE),"")</f>
        <v>11.122761111282754</v>
      </c>
      <c r="Y78" s="120">
        <f>_xlfn.IFNA(VLOOKUP($J78,Merged_couplings!$B:$R,MATCH(Y$1,Merged_couplings!$B$1:$R$1,0),FALSE),"")</f>
        <v>10.878552583045755</v>
      </c>
      <c r="Z78" s="120" t="str">
        <f>_xlfn.IFNA(VLOOKUP($J78,Merged_couplings!$B:$R,MATCH(Z$1,Merged_couplings!$B$1:$R$1,0),FALSE),"")</f>
        <v/>
      </c>
      <c r="AA78" s="120" t="str">
        <f>_xlfn.IFNA(VLOOKUP($J78,Merged_couplings!$B:$R,MATCH(AA$1,Merged_couplings!$B$1:$R$1,0),FALSE),"")</f>
        <v/>
      </c>
      <c r="AB78" s="120" t="str">
        <f>_xlfn.IFNA(VLOOKUP($J78,Merged_couplings!$B:$R,MATCH(AB$1,Merged_couplings!$B$1:$R$1,0),FALSE),"")</f>
        <v/>
      </c>
      <c r="AC78" s="120" t="str">
        <f>_xlfn.IFNA(VLOOKUP($J78,Merged_couplings!$B:$R,MATCH(AC$1,Merged_couplings!$B$1:$R$1,0),FALSE),"")</f>
        <v/>
      </c>
      <c r="AD78" s="120" t="str">
        <f>_xlfn.IFNA(VLOOKUP($J78,Merged_couplings!$B:$R,MATCH(AD$1,Merged_couplings!$B$1:$R$1,0),FALSE),"")</f>
        <v/>
      </c>
      <c r="AE78" s="120">
        <f>_xlfn.IFNA(VLOOKUP($J78,Merged_couplings!$B:$R,MATCH(AE$1,Merged_couplings!$B$1:$R$1,0),FALSE),"")</f>
        <v>10.334763903241843</v>
      </c>
      <c r="AF78" s="120">
        <f>_xlfn.IFNA(VLOOKUP($J78,Merged_couplings!$B:$R,MATCH(AF$1,Merged_couplings!$B$1:$R$1,0),FALSE),"")</f>
        <v>10.334763903241843</v>
      </c>
      <c r="AG78" s="120" t="str">
        <f>_xlfn.IFNA(VLOOKUP($J78,Merged_couplings!$B:$R,MATCH(AG$1,Merged_couplings!$B$1:$R$1,0),FALSE),"")</f>
        <v/>
      </c>
      <c r="AH78" s="120" t="str">
        <f>_xlfn.IFNA(VLOOKUP($J78,Merged_couplings!$B:$R,MATCH(AH$1,Merged_couplings!$B$1:$R$1,0),FALSE),"")</f>
        <v/>
      </c>
      <c r="AI78" s="120" t="str">
        <f>_xlfn.IFNA(VLOOKUP($J78,Merged_couplings!$B:$R,MATCH(AI$1,Merged_couplings!$B$1:$R$1,0),FALSE),"")</f>
        <v/>
      </c>
      <c r="AJ78" s="120" t="str">
        <f>_xlfn.IFNA(VLOOKUP($J78,Merged_couplings!$B:$R,MATCH(AJ$1,Merged_couplings!$B$1:$R$1,0),FALSE),"")</f>
        <v/>
      </c>
      <c r="AK78" s="123" cm="1">
        <f t="array" ref="AK78">_xlfn.IFS(AND($X78&lt;&gt;"",Y78&lt;&gt;""),ABS($X78-Y78),AND($X78="",Y78=""),"",OR($X78&lt;&gt;"",Y78&lt;&gt;""),"-")</f>
        <v>0.24420852823699946</v>
      </c>
      <c r="AL78" s="122" t="str" cm="1">
        <f t="array" ref="AL78">_xlfn.IFS(AND($X78&lt;&gt;"",Z78&lt;&gt;""),ABS($X78-Z78),AND($X78="",Z78=""),"",OR($X78&lt;&gt;"",Z78&lt;&gt;""),"-")</f>
        <v>-</v>
      </c>
      <c r="AM78" s="122" t="str" cm="1">
        <f t="array" ref="AM78">_xlfn.IFS(AND($X78&lt;&gt;"",AA78&lt;&gt;""),ABS($X78-AA78),AND($X78="",AA78=""),"",OR($X78&lt;&gt;"",AA78&lt;&gt;""),"-")</f>
        <v>-</v>
      </c>
      <c r="AN78" s="122" t="str" cm="1">
        <f t="array" ref="AN78">_xlfn.IFS(AND($X78&lt;&gt;"",AB78&lt;&gt;""),ABS($X78-AB78),AND($X78="",AB78=""),"",OR($X78&lt;&gt;"",AB78&lt;&gt;""),"-")</f>
        <v>-</v>
      </c>
      <c r="AO78" s="122" t="str" cm="1">
        <f t="array" ref="AO78">_xlfn.IFS(AND($X78&lt;&gt;"",AC78&lt;&gt;""),ABS($X78-AC78),AND($X78="",AC78=""),"",OR($X78&lt;&gt;"",AC78&lt;&gt;""),"-")</f>
        <v>-</v>
      </c>
      <c r="AP78" s="122" t="str" cm="1">
        <f t="array" ref="AP78">_xlfn.IFS(AND($X78&lt;&gt;"",AD78&lt;&gt;""),ABS($X78-AD78),AND($X78="",AD78=""),"",OR($X78&lt;&gt;"",AD78&lt;&gt;""),"-")</f>
        <v>-</v>
      </c>
      <c r="AQ78" s="122" cm="1">
        <f t="array" ref="AQ78">_xlfn.IFS(AND($X78&lt;&gt;"",AE78&lt;&gt;""),ABS($X78-AE78),AND($X78="",AE78=""),"",OR($X78&lt;&gt;"",AE78&lt;&gt;""),"-")</f>
        <v>0.78799720804091145</v>
      </c>
      <c r="AR78" s="122" cm="1">
        <f t="array" ref="AR78">_xlfn.IFS(AND($X78&lt;&gt;"",AF78&lt;&gt;""),ABS($X78-AF78),AND($X78="",AF78=""),"",OR($X78&lt;&gt;"",AF78&lt;&gt;""),"-")</f>
        <v>0.78799720804091145</v>
      </c>
      <c r="AS78" s="122" t="str" cm="1">
        <f t="array" ref="AS78">_xlfn.IFS(AND($X78&lt;&gt;"",AG78&lt;&gt;""),ABS($X78-AG78),AND($X78="",AG78=""),"",OR($X78&lt;&gt;"",AG78&lt;&gt;""),"-")</f>
        <v>-</v>
      </c>
      <c r="AT78" s="122" t="str" cm="1">
        <f t="array" ref="AT78">_xlfn.IFS(AND($X78&lt;&gt;"",AH78&lt;&gt;""),ABS($X78-AH78),AND($X78="",AH78=""),"",OR($X78&lt;&gt;"",AH78&lt;&gt;""),"-")</f>
        <v>-</v>
      </c>
      <c r="AU78" s="122" t="str" cm="1">
        <f t="array" ref="AU78">_xlfn.IFS(AND($X78&lt;&gt;"",AI78&lt;&gt;""),ABS($X78-AI78),AND($X78="",AI78=""),"",OR($X78&lt;&gt;"",AI78&lt;&gt;""),"-")</f>
        <v>-</v>
      </c>
      <c r="AV78" s="122" t="str" cm="1">
        <f t="array" ref="AV78">_xlfn.IFS(AND($X78&lt;&gt;"",AJ78&lt;&gt;""),ABS($X78-AJ78),AND($X78="",AJ78=""),"",OR($X78&lt;&gt;"",AJ78&lt;&gt;""),"-")</f>
        <v>-</v>
      </c>
      <c r="AW78" s="123" t="str" cm="1">
        <f t="array" ref="AW78">_xlfn.IFS(AND($Y78&lt;&gt;"",Z78&lt;&gt;""),ABS($Y78-Z78),AND($Y78="",Z78=""),"",OR($Y78&lt;&gt;"",Z78&lt;&gt;""),"-")</f>
        <v>-</v>
      </c>
      <c r="AX78" s="122" t="str" cm="1">
        <f t="array" ref="AX78">_xlfn.IFS(AND($Y78&lt;&gt;"",AA78&lt;&gt;""),ABS($Y78-AA78),AND($Y78="",AA78=""),"",OR($Y78&lt;&gt;"",AA78&lt;&gt;""),"-")</f>
        <v>-</v>
      </c>
      <c r="AY78" s="122" t="str" cm="1">
        <f t="array" ref="AY78">_xlfn.IFS(AND($Y78&lt;&gt;"",AB78&lt;&gt;""),ABS($Y78-AB78),AND($Y78="",AB78=""),"",OR($Y78&lt;&gt;"",AB78&lt;&gt;""),"-")</f>
        <v>-</v>
      </c>
      <c r="AZ78" s="122" t="str" cm="1">
        <f t="array" ref="AZ78">_xlfn.IFS(AND($Y78&lt;&gt;"",AC78&lt;&gt;""),ABS($Y78-AC78),AND($Y78="",AC78=""),"",OR($Y78&lt;&gt;"",AC78&lt;&gt;""),"-")</f>
        <v>-</v>
      </c>
      <c r="BA78" s="122" t="str" cm="1">
        <f t="array" ref="BA78">_xlfn.IFS(AND($Y78&lt;&gt;"",AD78&lt;&gt;""),ABS($Y78-AD78),AND($Y78="",AD78=""),"",OR($Y78&lt;&gt;"",AD78&lt;&gt;""),"-")</f>
        <v>-</v>
      </c>
      <c r="BB78" s="122" cm="1">
        <f t="array" ref="BB78">_xlfn.IFS(AND($Y78&lt;&gt;"",AE78&lt;&gt;""),ABS($Y78-AE78),AND($Y78="",AE78=""),"",OR($Y78&lt;&gt;"",AE78&lt;&gt;""),"-")</f>
        <v>0.54378867980391199</v>
      </c>
      <c r="BC78" s="122" cm="1">
        <f t="array" ref="BC78">_xlfn.IFS(AND($Y78&lt;&gt;"",AF78&lt;&gt;""),ABS($Y78-AF78),AND($Y78="",AF78=""),"",OR($Y78&lt;&gt;"",AF78&lt;&gt;""),"-")</f>
        <v>0.54378867980391199</v>
      </c>
      <c r="BD78" s="122" t="str" cm="1">
        <f t="array" ref="BD78">_xlfn.IFS(AND($Y78&lt;&gt;"",AG78&lt;&gt;""),ABS($Y78-AG78),AND($Y78="",AG78=""),"",OR($Y78&lt;&gt;"",AG78&lt;&gt;""),"-")</f>
        <v>-</v>
      </c>
      <c r="BE78" s="122" t="str" cm="1">
        <f t="array" ref="BE78">_xlfn.IFS(AND($Y78&lt;&gt;"",AH78&lt;&gt;""),ABS($Y78-AH78),AND($Y78="",AH78=""),"",OR($Y78&lt;&gt;"",AH78&lt;&gt;""),"-")</f>
        <v>-</v>
      </c>
      <c r="BF78" s="122" t="str" cm="1">
        <f t="array" ref="BF78">_xlfn.IFS(AND($Y78&lt;&gt;"",AI78&lt;&gt;""),ABS($Y78-AI78),AND($Y78="",AI78=""),"",OR($Y78&lt;&gt;"",AI78&lt;&gt;""),"-")</f>
        <v>-</v>
      </c>
      <c r="BG78" s="122" t="str" cm="1">
        <f t="array" ref="BG78">_xlfn.IFS(AND($Y78&lt;&gt;"",AJ78&lt;&gt;""),ABS($Y78-AJ78),AND($Y78="",AJ78=""),"",OR($Y78&lt;&gt;"",AJ78&lt;&gt;""),"-")</f>
        <v>-</v>
      </c>
      <c r="BH78" s="121" t="str" cm="1">
        <f t="array" ref="BH78">_xlfn.IFS(AND($Z78&lt;&gt;"",AA78&lt;&gt;""),ABS($Z78-AA78),AND($Z78="",AA78=""),"",OR($Z78&lt;&gt;"",AA78&lt;&gt;""),"-")</f>
        <v/>
      </c>
      <c r="BI78" s="120" t="str" cm="1">
        <f t="array" ref="BI78">_xlfn.IFS(AND($Z78&lt;&gt;"",AB78&lt;&gt;""),ABS($Z78-AB78),AND($Z78="",AB78=""),"",OR($Z78&lt;&gt;"",AB78&lt;&gt;""),"-")</f>
        <v/>
      </c>
      <c r="BJ78" s="120" t="str" cm="1">
        <f t="array" ref="BJ78">_xlfn.IFS(AND($Z78&lt;&gt;"",AC78&lt;&gt;""),ABS($Z78-AC78),AND($Z78="",AC78=""),"",OR($Z78&lt;&gt;"",AC78&lt;&gt;""),"-")</f>
        <v/>
      </c>
      <c r="BK78" s="120" t="str" cm="1">
        <f t="array" ref="BK78">_xlfn.IFS(AND($Z78&lt;&gt;"",AD78&lt;&gt;""),ABS($Z78-AD78),AND($Z78="",AD78=""),"",OR($Z78&lt;&gt;"",AD78&lt;&gt;""),"-")</f>
        <v/>
      </c>
      <c r="BL78" s="120" t="str" cm="1">
        <f t="array" ref="BL78">_xlfn.IFS(AND($Z78&lt;&gt;"",AE78&lt;&gt;""),ABS($Z78-AE78),AND($Z78="",AE78=""),"",OR($Z78&lt;&gt;"",AE78&lt;&gt;""),"-")</f>
        <v>-</v>
      </c>
      <c r="BM78" s="120" t="str" cm="1">
        <f t="array" ref="BM78">_xlfn.IFS(AND($Z78&lt;&gt;"",AF78&lt;&gt;""),ABS($Z78-AF78),AND($Z78="",AF78=""),"",OR($Z78&lt;&gt;"",AF78&lt;&gt;""),"-")</f>
        <v>-</v>
      </c>
      <c r="BN78" s="120" t="str" cm="1">
        <f t="array" ref="BN78">_xlfn.IFS(AND($Z78&lt;&gt;"",AG78&lt;&gt;""),ABS($Z78-AG78),AND($Z78="",AG78=""),"",OR($Z78&lt;&gt;"",AG78&lt;&gt;""),"-")</f>
        <v/>
      </c>
      <c r="BO78" s="120" t="str" cm="1">
        <f t="array" ref="BO78">_xlfn.IFS(AND($Z78&lt;&gt;"",AH78&lt;&gt;""),ABS($Z78-AH78),AND($Z78="",AH78=""),"",OR($Z78&lt;&gt;"",AH78&lt;&gt;""),"-")</f>
        <v/>
      </c>
      <c r="BP78" s="120" t="str" cm="1">
        <f t="array" ref="BP78">_xlfn.IFS(AND($Z78&lt;&gt;"",AI78&lt;&gt;""),ABS($Z78-AI78),AND($Z78="",AI78=""),"",OR($Z78&lt;&gt;"",AI78&lt;&gt;""),"-")</f>
        <v/>
      </c>
      <c r="BQ78" s="120" t="str" cm="1">
        <f t="array" ref="BQ78">_xlfn.IFS(AND($Z78&lt;&gt;"",AJ78&lt;&gt;""),ABS($Z78-AJ78),AND($Z78="",AJ78=""),"",OR($Z78&lt;&gt;"",AJ78&lt;&gt;""),"-")</f>
        <v/>
      </c>
      <c r="BR78" s="121" t="str" cm="1">
        <f t="array" ref="BR78">_xlfn.IFS(AND($AA78&lt;&gt;"",AB78&lt;&gt;""),ABS($AA78-AB78),AND($AA78="",AB78=""),"",OR($AA78&lt;&gt;"",AB78&lt;&gt;""),"-")</f>
        <v/>
      </c>
      <c r="BS78" s="120" t="str" cm="1">
        <f t="array" ref="BS78">_xlfn.IFS(AND($AA78&lt;&gt;"",AC78&lt;&gt;""),ABS($AA78-AC78),AND($AA78="",AC78=""),"",OR($AA78&lt;&gt;"",AC78&lt;&gt;""),"-")</f>
        <v/>
      </c>
      <c r="BT78" s="120" t="str" cm="1">
        <f t="array" ref="BT78">_xlfn.IFS(AND($AA78&lt;&gt;"",AD78&lt;&gt;""),ABS($AA78-AD78),AND($AA78="",AD78=""),"",OR($AA78&lt;&gt;"",AD78&lt;&gt;""),"-")</f>
        <v/>
      </c>
      <c r="BU78" s="120" t="str" cm="1">
        <f t="array" ref="BU78">_xlfn.IFS(AND($AA78&lt;&gt;"",AE78&lt;&gt;""),ABS($AA78-AE78),AND($AA78="",AE78=""),"",OR($AA78&lt;&gt;"",AE78&lt;&gt;""),"-")</f>
        <v>-</v>
      </c>
      <c r="BV78" s="120" t="str" cm="1">
        <f t="array" ref="BV78">_xlfn.IFS(AND($AA78&lt;&gt;"",AF78&lt;&gt;""),ABS($AA78-AF78),AND($AA78="",AF78=""),"",OR($AA78&lt;&gt;"",AF78&lt;&gt;""),"-")</f>
        <v>-</v>
      </c>
      <c r="BW78" s="120" t="str" cm="1">
        <f t="array" ref="BW78">_xlfn.IFS(AND($AA78&lt;&gt;"",AG78&lt;&gt;""),ABS($AA78-AG78),AND($AA78="",AG78=""),"",OR($AA78&lt;&gt;"",AG78&lt;&gt;""),"-")</f>
        <v/>
      </c>
      <c r="BX78" s="120" t="str" cm="1">
        <f t="array" ref="BX78">_xlfn.IFS(AND($AA78&lt;&gt;"",AH78&lt;&gt;""),ABS($AA78-AH78),AND($AA78="",AH78=""),"",OR($AA78&lt;&gt;"",AH78&lt;&gt;""),"-")</f>
        <v/>
      </c>
      <c r="BY78" s="120" t="str" cm="1">
        <f t="array" ref="BY78">_xlfn.IFS(AND($AA78&lt;&gt;"",AI78&lt;&gt;""),ABS($AA78-AI78),AND($AA78="",AI78=""),"",OR($AA78&lt;&gt;"",AI78&lt;&gt;""),"-")</f>
        <v/>
      </c>
      <c r="BZ78" s="120" t="str" cm="1">
        <f t="array" ref="BZ78">_xlfn.IFS(AND($AA78&lt;&gt;"",AJ78&lt;&gt;""),ABS($AA78-AJ78),AND($AA78="",AJ78=""),"",OR($AA78&lt;&gt;"",AJ78&lt;&gt;""),"-")</f>
        <v/>
      </c>
      <c r="CA78" s="121" t="str" cm="1">
        <f t="array" ref="CA78">_xlfn.IFS(AND($AB78&lt;&gt;"",AC78&lt;&gt;""),ABS($AB78-AC78),AND($AB78="",AC78=""),"",OR($AB78&lt;&gt;"",AC78&lt;&gt;""),"-")</f>
        <v/>
      </c>
      <c r="CB78" s="120" t="str" cm="1">
        <f t="array" ref="CB78">_xlfn.IFS(AND($AB78&lt;&gt;"",AD78&lt;&gt;""),ABS($AB78-AD78),AND($AB78="",AD78=""),"",OR($AB78&lt;&gt;"",AD78&lt;&gt;""),"-")</f>
        <v/>
      </c>
      <c r="CC78" s="120" t="str" cm="1">
        <f t="array" ref="CC78">_xlfn.IFS(AND($AB78&lt;&gt;"",AE78&lt;&gt;""),ABS($AB78-AE78),AND($AB78="",AE78=""),"",OR($AB78&lt;&gt;"",AE78&lt;&gt;""),"-")</f>
        <v>-</v>
      </c>
      <c r="CD78" s="120" t="str" cm="1">
        <f t="array" ref="CD78">_xlfn.IFS(AND($AB78&lt;&gt;"",AF78&lt;&gt;""),ABS($AB78-AF78),AND($AB78="",AF78=""),"",OR($AB78&lt;&gt;"",AF78&lt;&gt;""),"-")</f>
        <v>-</v>
      </c>
      <c r="CE78" s="120" t="str" cm="1">
        <f t="array" ref="CE78">_xlfn.IFS(AND($AB78&lt;&gt;"",AG78&lt;&gt;""),ABS($AB78-AG78),AND($AB78="",AG78=""),"",OR($AB78&lt;&gt;"",AG78&lt;&gt;""),"-")</f>
        <v/>
      </c>
      <c r="CF78" s="120" t="str" cm="1">
        <f t="array" ref="CF78">_xlfn.IFS(AND($AB78&lt;&gt;"",AH78&lt;&gt;""),ABS($AB78-AH78),AND($AB78="",AH78=""),"",OR($AB78&lt;&gt;"",AH78&lt;&gt;""),"-")</f>
        <v/>
      </c>
      <c r="CG78" s="120" t="str" cm="1">
        <f t="array" ref="CG78">_xlfn.IFS(AND($AB78&lt;&gt;"",AI78&lt;&gt;""),ABS($AB78-AI78),AND($AB78="",AI78=""),"",OR($AB78&lt;&gt;"",AI78&lt;&gt;""),"-")</f>
        <v/>
      </c>
      <c r="CH78" s="120" t="str" cm="1">
        <f t="array" ref="CH78">_xlfn.IFS(AND($AB78&lt;&gt;"",AJ78&lt;&gt;""),ABS($AB78-AJ78),AND($AB78="",AJ78=""),"",OR($AB78&lt;&gt;"",AJ78&lt;&gt;""),"-")</f>
        <v/>
      </c>
      <c r="CI78" s="121" t="str" cm="1">
        <f t="array" ref="CI78">_xlfn.IFS(AND($AC78&lt;&gt;"",AD78&lt;&gt;""),ABS($AC78-AD78),AND($AC78="",AD78=""),"",OR($AC78&lt;&gt;"",AD78&lt;&gt;""),"-")</f>
        <v/>
      </c>
      <c r="CJ78" s="120" t="str" cm="1">
        <f t="array" ref="CJ78">_xlfn.IFS(AND($AC78&lt;&gt;"",AE78&lt;&gt;""),ABS($AC78-AE78),AND($AC78="",AE78=""),"",OR($AC78&lt;&gt;"",AE78&lt;&gt;""),"-")</f>
        <v>-</v>
      </c>
      <c r="CK78" s="120" t="str" cm="1">
        <f t="array" ref="CK78">_xlfn.IFS(AND($AC78&lt;&gt;"",AF78&lt;&gt;""),ABS($AC78-AF78),AND($AC78="",AF78=""),"",OR($AC78&lt;&gt;"",AF78&lt;&gt;""),"-")</f>
        <v>-</v>
      </c>
      <c r="CL78" s="120" t="str" cm="1">
        <f t="array" ref="CL78">_xlfn.IFS(AND($AC78&lt;&gt;"",AG78&lt;&gt;""),ABS($AC78-AG78),AND($AC78="",AG78=""),"",OR($AC78&lt;&gt;"",AG78&lt;&gt;""),"-")</f>
        <v/>
      </c>
      <c r="CM78" s="120" t="str" cm="1">
        <f t="array" ref="CM78">_xlfn.IFS(AND($AC78&lt;&gt;"",AH78&lt;&gt;""),ABS($AC78-AH78),AND($AC78="",AH78=""),"",OR($AC78&lt;&gt;"",AH78&lt;&gt;""),"-")</f>
        <v/>
      </c>
      <c r="CN78" s="120" t="str" cm="1">
        <f t="array" ref="CN78">_xlfn.IFS(AND($AC78&lt;&gt;"",AI78&lt;&gt;""),ABS($AC78-AI78),AND($AC78="",AI78=""),"",OR($AC78&lt;&gt;"",AI78&lt;&gt;""),"-")</f>
        <v/>
      </c>
      <c r="CO78" s="120" t="str" cm="1">
        <f t="array" ref="CO78">_xlfn.IFS(AND($AC78&lt;&gt;"",AJ78&lt;&gt;""),ABS($AC78-AJ78),AND($AC78="",AJ78=""),"",OR($AC78&lt;&gt;"",AJ78&lt;&gt;""),"-")</f>
        <v/>
      </c>
      <c r="CP78" s="121" t="str" cm="1">
        <f t="array" ref="CP78">_xlfn.IFS(AND($AD78&lt;&gt;"",AE78&lt;&gt;""),ABS($AD78-AE78),AND($AD78="",AE78=""),"",OR($AD78&lt;&gt;"",AE78&lt;&gt;""),"-")</f>
        <v>-</v>
      </c>
      <c r="CQ78" s="120" t="str" cm="1">
        <f t="array" ref="CQ78">_xlfn.IFS(AND($AD78&lt;&gt;"",AF78&lt;&gt;""),ABS($AD78-AF78),AND($AD78="",AF78=""),"",OR($AD78&lt;&gt;"",AF78&lt;&gt;""),"-")</f>
        <v>-</v>
      </c>
      <c r="CR78" s="120" t="str" cm="1">
        <f t="array" ref="CR78">_xlfn.IFS(AND($AD78&lt;&gt;"",AG78&lt;&gt;""),ABS($AD78-AG78),AND($AD78="",AG78=""),"",OR($AD78&lt;&gt;"",AG78&lt;&gt;""),"-")</f>
        <v/>
      </c>
      <c r="CS78" s="120" t="str" cm="1">
        <f t="array" ref="CS78">_xlfn.IFS(AND($AD78&lt;&gt;"",AH78&lt;&gt;""),ABS($AD78-AH78),AND($AD78="",AH78=""),"",OR($AD78&lt;&gt;"",AH78&lt;&gt;""),"-")</f>
        <v/>
      </c>
      <c r="CT78" s="120" t="str" cm="1">
        <f t="array" ref="CT78">_xlfn.IFS(AND($AD78&lt;&gt;"",AI78&lt;&gt;""),ABS($AD78-AI78),AND($AD78="",AI78=""),"",OR($AD78&lt;&gt;"",AI78&lt;&gt;""),"-")</f>
        <v/>
      </c>
      <c r="CU78" s="120" t="str" cm="1">
        <f t="array" ref="CU78">_xlfn.IFS(AND($AD78&lt;&gt;"",AJ78&lt;&gt;""),ABS($AD78-AJ78),AND($AD78="",AJ78=""),"",OR($AD78&lt;&gt;"",AJ78&lt;&gt;""),"-")</f>
        <v/>
      </c>
      <c r="CV78" s="121" cm="1">
        <f t="array" ref="CV78">_xlfn.IFS(AND($AE78&lt;&gt;"",AF78&lt;&gt;""),ABS($AE78-AF78),AND($AE78="",AF78=""),"",OR($AE78&lt;&gt;"",AF78&lt;&gt;""),"-")</f>
        <v>0</v>
      </c>
      <c r="CW78" s="120" t="str" cm="1">
        <f t="array" ref="CW78">_xlfn.IFS(AND($AE78&lt;&gt;"",AG78&lt;&gt;""),ABS($AE78-AG78),AND($AE78="",AG78=""),"",OR($AE78&lt;&gt;"",AG78&lt;&gt;""),"-")</f>
        <v>-</v>
      </c>
      <c r="CX78" s="120" t="str" cm="1">
        <f t="array" ref="CX78">_xlfn.IFS(AND($AE78&lt;&gt;"",AH78&lt;&gt;""),ABS($AE78-AH78),AND($AE78="",AH78=""),"",OR($AE78&lt;&gt;"",AH78&lt;&gt;""),"-")</f>
        <v>-</v>
      </c>
      <c r="CY78" s="120" t="str" cm="1">
        <f t="array" ref="CY78">_xlfn.IFS(AND($AE78&lt;&gt;"",AI78&lt;&gt;""),ABS($AE78-AI78),AND($AE78="",AI78=""),"",OR($AE78&lt;&gt;"",AI78&lt;&gt;""),"-")</f>
        <v>-</v>
      </c>
      <c r="CZ78" s="120" t="str" cm="1">
        <f t="array" ref="CZ78">_xlfn.IFS(AND($AE78&lt;&gt;"",AJ78&lt;&gt;""),ABS($AE78-AJ78),AND($AE78="",AJ78=""),"",OR($AE78&lt;&gt;"",AJ78&lt;&gt;""),"-")</f>
        <v>-</v>
      </c>
      <c r="DA78" s="121" t="str" cm="1">
        <f t="array" ref="DA78">_xlfn.IFS(AND($AF78&lt;&gt;"",AG78&lt;&gt;""),ABS($AF78-AG78),AND($AF78="",AG78=""),"",OR($AF78&lt;&gt;"",AG78&lt;&gt;""),"-")</f>
        <v>-</v>
      </c>
      <c r="DB78" s="120" t="str" cm="1">
        <f t="array" ref="DB78">_xlfn.IFS(AND($AF78&lt;&gt;"",AH78&lt;&gt;""),ABS($AF78-AH78),AND($AF78="",AH78=""),"",OR($AF78&lt;&gt;"",AH78&lt;&gt;""),"-")</f>
        <v>-</v>
      </c>
      <c r="DC78" s="120" t="str" cm="1">
        <f t="array" ref="DC78">_xlfn.IFS(AND($AF78&lt;&gt;"",AI78&lt;&gt;""),ABS($AF78-AI78),AND($AF78="",AI78=""),"",OR($AF78&lt;&gt;"",AI78&lt;&gt;""),"-")</f>
        <v>-</v>
      </c>
      <c r="DD78" s="120" t="str" cm="1">
        <f t="array" ref="DD78">_xlfn.IFS(AND($AF78&lt;&gt;"",AJ78&lt;&gt;""),ABS($AF78-AJ78),AND($AF78="",AJ78=""),"",OR($AF78&lt;&gt;"",AJ78&lt;&gt;""),"-")</f>
        <v>-</v>
      </c>
      <c r="DE78" s="121" t="str" cm="1">
        <f t="array" ref="DE78">_xlfn.IFS(AND($AG78&lt;&gt;"",AH78&lt;&gt;""),ABS($AG78-AH78),AND($AG78="",AH78=""),"",OR($AG78&lt;&gt;"",AH78&lt;&gt;""),"-")</f>
        <v/>
      </c>
      <c r="DF78" s="120" t="str" cm="1">
        <f t="array" ref="DF78">_xlfn.IFS(AND($AG78&lt;&gt;"",AI78&lt;&gt;""),ABS($AG78-AI78),AND($AG78="",AI78=""),"",OR($AG78&lt;&gt;"",AI78&lt;&gt;""),"-")</f>
        <v/>
      </c>
      <c r="DG78" s="120" t="str" cm="1">
        <f t="array" ref="DG78">_xlfn.IFS(AND($AG78&lt;&gt;"",AJ78&lt;&gt;""),ABS($AG78-AJ78),AND($AG78="",AJ78=""),"",OR($AG78&lt;&gt;"",AJ78&lt;&gt;""),"-")</f>
        <v/>
      </c>
      <c r="DH78" s="121" t="str" cm="1">
        <f t="array" ref="DH78">_xlfn.IFS(AND($AH78&lt;&gt;"",AI78&lt;&gt;""),ABS($AH78-AI78),AND($AH78="",AI78=""),"",OR($AH78&lt;&gt;"",AI78&lt;&gt;""),"-")</f>
        <v/>
      </c>
      <c r="DI78" s="120" t="str" cm="1">
        <f t="array" ref="DI78">_xlfn.IFS(AND($AH78&lt;&gt;"",AJ78&lt;&gt;""),ABS($AH78-AJ78),AND($AH78="",AJ78=""),"",OR($AH78&lt;&gt;"",AJ78&lt;&gt;""),"-")</f>
        <v/>
      </c>
      <c r="DJ78" s="121" t="str" cm="1">
        <f t="array" ref="DJ78">_xlfn.IFS(AND($AI78&lt;&gt;"",AJ78&lt;&gt;""),ABS($AI78-AJ78),AND($AI78="",AJ78=""),"",OR($AI78&lt;&gt;"",AJ78&lt;&gt;""),"-")</f>
        <v/>
      </c>
    </row>
    <row r="79" spans="1:114" x14ac:dyDescent="0.2">
      <c r="A79" s="120" t="str">
        <f t="shared" si="18"/>
        <v>ok</v>
      </c>
      <c r="B79" s="186">
        <f t="shared" si="19"/>
        <v>0</v>
      </c>
      <c r="C79" s="186">
        <f t="shared" si="20"/>
        <v>100</v>
      </c>
      <c r="D79" s="186">
        <f t="shared" si="21"/>
        <v>0</v>
      </c>
      <c r="E79" s="263">
        <f t="shared" si="22"/>
        <v>4</v>
      </c>
      <c r="F79" s="186">
        <f t="shared" si="23"/>
        <v>4</v>
      </c>
      <c r="G79" s="186">
        <f t="shared" si="24"/>
        <v>100</v>
      </c>
      <c r="H79" s="262" t="str">
        <f t="shared" si="25"/>
        <v/>
      </c>
      <c r="I79" s="187" t="str">
        <f t="shared" si="26"/>
        <v>I</v>
      </c>
      <c r="J79" s="260" t="s">
        <v>119</v>
      </c>
      <c r="K79" s="259" t="str">
        <f>VLOOKUP($J79,Merged_couplings!$B:$BU,MATCH(K$1,Merged_couplings!$B$1:$BU$1,0),FALSE)</f>
        <v>-I-</v>
      </c>
      <c r="L79" s="258" t="str">
        <f>VLOOKUP($J79,Merged_couplings!$B:$BU,MATCH(L$1,Merged_couplings!$B$1:$BU$1,0),FALSE)</f>
        <v>-I-</v>
      </c>
      <c r="M79" s="258" t="str">
        <f>VLOOKUP($J79,Merged_couplings!$B:$BU,MATCH(M$1,Merged_couplings!$B$1:$BU$1,0),FALSE)</f>
        <v>-I-</v>
      </c>
      <c r="N79" s="258" t="str">
        <f>VLOOKUP($J79,Merged_couplings!$B:$BU,MATCH(N$1,Merged_couplings!$B$1:$BU$1,0),FALSE)</f>
        <v>-I-</v>
      </c>
      <c r="O79" s="258" t="str">
        <f>VLOOKUP($J79,Merged_couplings!$B:$BU,MATCH(O$1,Merged_couplings!$B$1:$BU$1,0),FALSE)</f>
        <v>-I-</v>
      </c>
      <c r="P79" s="258" t="str">
        <f>VLOOKUP($J79,Merged_couplings!$B:$BU,MATCH(P$1,Merged_couplings!$B$1:$BU$1,0),FALSE)</f>
        <v>-I-</v>
      </c>
      <c r="Q79" s="258" t="str">
        <f>VLOOKUP($J79,Merged_couplings!$B:$BU,MATCH(Q$1,Merged_couplings!$B$1:$BU$1,0),FALSE)</f>
        <v>-I-</v>
      </c>
      <c r="R79" s="258" t="str">
        <f>VLOOKUP($J79,Merged_couplings!$B:$BU,MATCH(R$1,Merged_couplings!$B$1:$BU$1,0),FALSE)</f>
        <v>-IG</v>
      </c>
      <c r="S79" s="258" t="str">
        <f>VLOOKUP($J79,Merged_couplings!$B:$BU,MATCH(S$1,Merged_couplings!$B$1:$BU$1,0),FALSE)</f>
        <v>-IG</v>
      </c>
      <c r="T79" s="258" t="str">
        <f>VLOOKUP($J79,Merged_couplings!$B:$BU,MATCH(T$1,Merged_couplings!$B$1:$BU$1,0),FALSE)</f>
        <v>-IG</v>
      </c>
      <c r="U79" s="258" t="str">
        <f>VLOOKUP($J79,Merged_couplings!$B:$BU,MATCH(U$1,Merged_couplings!$B$1:$BU$1,0),FALSE)</f>
        <v>-IG</v>
      </c>
      <c r="V79" s="258" t="str">
        <f>VLOOKUP($J79,Merged_couplings!$B:$BU,MATCH(V$1,Merged_couplings!$B$1:$BU$1,0),FALSE)</f>
        <v>-I-</v>
      </c>
      <c r="W79" s="258" t="str">
        <f>VLOOKUP($J79,Merged_couplings!$B:$BU,MATCH(W$1,Merged_couplings!$B$1:$BU$1,0),FALSE)</f>
        <v>-I-</v>
      </c>
      <c r="X79" s="121" t="str">
        <f>_xlfn.IFNA(VLOOKUP($J79,Merged_couplings!$B:$R,MATCH(X$1,Merged_couplings!$B$1:$R$1,0),FALSE),"")</f>
        <v/>
      </c>
      <c r="Y79" s="120" t="str">
        <f>_xlfn.IFNA(VLOOKUP($J79,Merged_couplings!$B:$R,MATCH(Y$1,Merged_couplings!$B$1:$R$1,0),FALSE),"")</f>
        <v/>
      </c>
      <c r="Z79" s="120" t="str">
        <f>_xlfn.IFNA(VLOOKUP($J79,Merged_couplings!$B:$R,MATCH(Z$1,Merged_couplings!$B$1:$R$1,0),FALSE),"")</f>
        <v/>
      </c>
      <c r="AA79" s="120" t="str">
        <f>_xlfn.IFNA(VLOOKUP($J79,Merged_couplings!$B:$R,MATCH(AA$1,Merged_couplings!$B$1:$R$1,0),FALSE),"")</f>
        <v/>
      </c>
      <c r="AB79" s="120" t="str">
        <f>_xlfn.IFNA(VLOOKUP($J79,Merged_couplings!$B:$R,MATCH(AB$1,Merged_couplings!$B$1:$R$1,0),FALSE),"")</f>
        <v/>
      </c>
      <c r="AC79" s="120" t="str">
        <f>_xlfn.IFNA(VLOOKUP($J79,Merged_couplings!$B:$R,MATCH(AC$1,Merged_couplings!$B$1:$R$1,0),FALSE),"")</f>
        <v/>
      </c>
      <c r="AD79" s="120" t="str">
        <f>_xlfn.IFNA(VLOOKUP($J79,Merged_couplings!$B:$R,MATCH(AD$1,Merged_couplings!$B$1:$R$1,0),FALSE),"")</f>
        <v/>
      </c>
      <c r="AE79" s="120">
        <f>_xlfn.IFNA(VLOOKUP($J79,Merged_couplings!$B:$R,MATCH(AE$1,Merged_couplings!$B$1:$R$1,0),FALSE),"")</f>
        <v>11.198015376331815</v>
      </c>
      <c r="AF79" s="120">
        <f>_xlfn.IFNA(VLOOKUP($J79,Merged_couplings!$B:$R,MATCH(AF$1,Merged_couplings!$B$1:$R$1,0),FALSE),"")</f>
        <v>11.198015376331815</v>
      </c>
      <c r="AG79" s="120">
        <f>_xlfn.IFNA(VLOOKUP($J79,Merged_couplings!$B:$R,MATCH(AG$1,Merged_couplings!$B$1:$R$1,0),FALSE),"")</f>
        <v>11.150190705519513</v>
      </c>
      <c r="AH79" s="120">
        <f>_xlfn.IFNA(VLOOKUP($J79,Merged_couplings!$B:$R,MATCH(AH$1,Merged_couplings!$B$1:$R$1,0),FALSE),"")</f>
        <v>8.497009083241533</v>
      </c>
      <c r="AI79" s="120" t="str">
        <f>_xlfn.IFNA(VLOOKUP($J79,Merged_couplings!$B:$R,MATCH(AI$1,Merged_couplings!$B$1:$R$1,0),FALSE),"")</f>
        <v/>
      </c>
      <c r="AJ79" s="120" t="str">
        <f>_xlfn.IFNA(VLOOKUP($J79,Merged_couplings!$B:$R,MATCH(AJ$1,Merged_couplings!$B$1:$R$1,0),FALSE),"")</f>
        <v/>
      </c>
      <c r="AK79" s="123" t="str" cm="1">
        <f t="array" ref="AK79">_xlfn.IFS(AND($X79&lt;&gt;"",Y79&lt;&gt;""),ABS($X79-Y79),AND($X79="",Y79=""),"",OR($X79&lt;&gt;"",Y79&lt;&gt;""),"-")</f>
        <v/>
      </c>
      <c r="AL79" s="122" t="str" cm="1">
        <f t="array" ref="AL79">_xlfn.IFS(AND($X79&lt;&gt;"",Z79&lt;&gt;""),ABS($X79-Z79),AND($X79="",Z79=""),"",OR($X79&lt;&gt;"",Z79&lt;&gt;""),"-")</f>
        <v/>
      </c>
      <c r="AM79" s="122" t="str" cm="1">
        <f t="array" ref="AM79">_xlfn.IFS(AND($X79&lt;&gt;"",AA79&lt;&gt;""),ABS($X79-AA79),AND($X79="",AA79=""),"",OR($X79&lt;&gt;"",AA79&lt;&gt;""),"-")</f>
        <v/>
      </c>
      <c r="AN79" s="122" t="str" cm="1">
        <f t="array" ref="AN79">_xlfn.IFS(AND($X79&lt;&gt;"",AB79&lt;&gt;""),ABS($X79-AB79),AND($X79="",AB79=""),"",OR($X79&lt;&gt;"",AB79&lt;&gt;""),"-")</f>
        <v/>
      </c>
      <c r="AO79" s="122" t="str" cm="1">
        <f t="array" ref="AO79">_xlfn.IFS(AND($X79&lt;&gt;"",AC79&lt;&gt;""),ABS($X79-AC79),AND($X79="",AC79=""),"",OR($X79&lt;&gt;"",AC79&lt;&gt;""),"-")</f>
        <v/>
      </c>
      <c r="AP79" s="122" t="str" cm="1">
        <f t="array" ref="AP79">_xlfn.IFS(AND($X79&lt;&gt;"",AD79&lt;&gt;""),ABS($X79-AD79),AND($X79="",AD79=""),"",OR($X79&lt;&gt;"",AD79&lt;&gt;""),"-")</f>
        <v/>
      </c>
      <c r="AQ79" s="122" t="str" cm="1">
        <f t="array" ref="AQ79">_xlfn.IFS(AND($X79&lt;&gt;"",AE79&lt;&gt;""),ABS($X79-AE79),AND($X79="",AE79=""),"",OR($X79&lt;&gt;"",AE79&lt;&gt;""),"-")</f>
        <v>-</v>
      </c>
      <c r="AR79" s="122" t="str" cm="1">
        <f t="array" ref="AR79">_xlfn.IFS(AND($X79&lt;&gt;"",AF79&lt;&gt;""),ABS($X79-AF79),AND($X79="",AF79=""),"",OR($X79&lt;&gt;"",AF79&lt;&gt;""),"-")</f>
        <v>-</v>
      </c>
      <c r="AS79" s="122" t="str" cm="1">
        <f t="array" ref="AS79">_xlfn.IFS(AND($X79&lt;&gt;"",AG79&lt;&gt;""),ABS($X79-AG79),AND($X79="",AG79=""),"",OR($X79&lt;&gt;"",AG79&lt;&gt;""),"-")</f>
        <v>-</v>
      </c>
      <c r="AT79" s="122" t="str" cm="1">
        <f t="array" ref="AT79">_xlfn.IFS(AND($X79&lt;&gt;"",AH79&lt;&gt;""),ABS($X79-AH79),AND($X79="",AH79=""),"",OR($X79&lt;&gt;"",AH79&lt;&gt;""),"-")</f>
        <v>-</v>
      </c>
      <c r="AU79" s="122" t="str" cm="1">
        <f t="array" ref="AU79">_xlfn.IFS(AND($X79&lt;&gt;"",AI79&lt;&gt;""),ABS($X79-AI79),AND($X79="",AI79=""),"",OR($X79&lt;&gt;"",AI79&lt;&gt;""),"-")</f>
        <v/>
      </c>
      <c r="AV79" s="122" t="str" cm="1">
        <f t="array" ref="AV79">_xlfn.IFS(AND($X79&lt;&gt;"",AJ79&lt;&gt;""),ABS($X79-AJ79),AND($X79="",AJ79=""),"",OR($X79&lt;&gt;"",AJ79&lt;&gt;""),"-")</f>
        <v/>
      </c>
      <c r="AW79" s="123" t="str" cm="1">
        <f t="array" ref="AW79">_xlfn.IFS(AND($Y79&lt;&gt;"",Z79&lt;&gt;""),ABS($Y79-Z79),AND($Y79="",Z79=""),"",OR($Y79&lt;&gt;"",Z79&lt;&gt;""),"-")</f>
        <v/>
      </c>
      <c r="AX79" s="122" t="str" cm="1">
        <f t="array" ref="AX79">_xlfn.IFS(AND($Y79&lt;&gt;"",AA79&lt;&gt;""),ABS($Y79-AA79),AND($Y79="",AA79=""),"",OR($Y79&lt;&gt;"",AA79&lt;&gt;""),"-")</f>
        <v/>
      </c>
      <c r="AY79" s="122" t="str" cm="1">
        <f t="array" ref="AY79">_xlfn.IFS(AND($Y79&lt;&gt;"",AB79&lt;&gt;""),ABS($Y79-AB79),AND($Y79="",AB79=""),"",OR($Y79&lt;&gt;"",AB79&lt;&gt;""),"-")</f>
        <v/>
      </c>
      <c r="AZ79" s="122" t="str" cm="1">
        <f t="array" ref="AZ79">_xlfn.IFS(AND($Y79&lt;&gt;"",AC79&lt;&gt;""),ABS($Y79-AC79),AND($Y79="",AC79=""),"",OR($Y79&lt;&gt;"",AC79&lt;&gt;""),"-")</f>
        <v/>
      </c>
      <c r="BA79" s="122" t="str" cm="1">
        <f t="array" ref="BA79">_xlfn.IFS(AND($Y79&lt;&gt;"",AD79&lt;&gt;""),ABS($Y79-AD79),AND($Y79="",AD79=""),"",OR($Y79&lt;&gt;"",AD79&lt;&gt;""),"-")</f>
        <v/>
      </c>
      <c r="BB79" s="122" t="str" cm="1">
        <f t="array" ref="BB79">_xlfn.IFS(AND($Y79&lt;&gt;"",AE79&lt;&gt;""),ABS($Y79-AE79),AND($Y79="",AE79=""),"",OR($Y79&lt;&gt;"",AE79&lt;&gt;""),"-")</f>
        <v>-</v>
      </c>
      <c r="BC79" s="122" t="str" cm="1">
        <f t="array" ref="BC79">_xlfn.IFS(AND($Y79&lt;&gt;"",AF79&lt;&gt;""),ABS($Y79-AF79),AND($Y79="",AF79=""),"",OR($Y79&lt;&gt;"",AF79&lt;&gt;""),"-")</f>
        <v>-</v>
      </c>
      <c r="BD79" s="122" t="str" cm="1">
        <f t="array" ref="BD79">_xlfn.IFS(AND($Y79&lt;&gt;"",AG79&lt;&gt;""),ABS($Y79-AG79),AND($Y79="",AG79=""),"",OR($Y79&lt;&gt;"",AG79&lt;&gt;""),"-")</f>
        <v>-</v>
      </c>
      <c r="BE79" s="122" t="str" cm="1">
        <f t="array" ref="BE79">_xlfn.IFS(AND($Y79&lt;&gt;"",AH79&lt;&gt;""),ABS($Y79-AH79),AND($Y79="",AH79=""),"",OR($Y79&lt;&gt;"",AH79&lt;&gt;""),"-")</f>
        <v>-</v>
      </c>
      <c r="BF79" s="122" t="str" cm="1">
        <f t="array" ref="BF79">_xlfn.IFS(AND($Y79&lt;&gt;"",AI79&lt;&gt;""),ABS($Y79-AI79),AND($Y79="",AI79=""),"",OR($Y79&lt;&gt;"",AI79&lt;&gt;""),"-")</f>
        <v/>
      </c>
      <c r="BG79" s="122" t="str" cm="1">
        <f t="array" ref="BG79">_xlfn.IFS(AND($Y79&lt;&gt;"",AJ79&lt;&gt;""),ABS($Y79-AJ79),AND($Y79="",AJ79=""),"",OR($Y79&lt;&gt;"",AJ79&lt;&gt;""),"-")</f>
        <v/>
      </c>
      <c r="BH79" s="121" t="str" cm="1">
        <f t="array" ref="BH79">_xlfn.IFS(AND($Z79&lt;&gt;"",AA79&lt;&gt;""),ABS($Z79-AA79),AND($Z79="",AA79=""),"",OR($Z79&lt;&gt;"",AA79&lt;&gt;""),"-")</f>
        <v/>
      </c>
      <c r="BI79" s="120" t="str" cm="1">
        <f t="array" ref="BI79">_xlfn.IFS(AND($Z79&lt;&gt;"",AB79&lt;&gt;""),ABS($Z79-AB79),AND($Z79="",AB79=""),"",OR($Z79&lt;&gt;"",AB79&lt;&gt;""),"-")</f>
        <v/>
      </c>
      <c r="BJ79" s="120" t="str" cm="1">
        <f t="array" ref="BJ79">_xlfn.IFS(AND($Z79&lt;&gt;"",AC79&lt;&gt;""),ABS($Z79-AC79),AND($Z79="",AC79=""),"",OR($Z79&lt;&gt;"",AC79&lt;&gt;""),"-")</f>
        <v/>
      </c>
      <c r="BK79" s="120" t="str" cm="1">
        <f t="array" ref="BK79">_xlfn.IFS(AND($Z79&lt;&gt;"",AD79&lt;&gt;""),ABS($Z79-AD79),AND($Z79="",AD79=""),"",OR($Z79&lt;&gt;"",AD79&lt;&gt;""),"-")</f>
        <v/>
      </c>
      <c r="BL79" s="120" t="str" cm="1">
        <f t="array" ref="BL79">_xlfn.IFS(AND($Z79&lt;&gt;"",AE79&lt;&gt;""),ABS($Z79-AE79),AND($Z79="",AE79=""),"",OR($Z79&lt;&gt;"",AE79&lt;&gt;""),"-")</f>
        <v>-</v>
      </c>
      <c r="BM79" s="120" t="str" cm="1">
        <f t="array" ref="BM79">_xlfn.IFS(AND($Z79&lt;&gt;"",AF79&lt;&gt;""),ABS($Z79-AF79),AND($Z79="",AF79=""),"",OR($Z79&lt;&gt;"",AF79&lt;&gt;""),"-")</f>
        <v>-</v>
      </c>
      <c r="BN79" s="120" t="str" cm="1">
        <f t="array" ref="BN79">_xlfn.IFS(AND($Z79&lt;&gt;"",AG79&lt;&gt;""),ABS($Z79-AG79),AND($Z79="",AG79=""),"",OR($Z79&lt;&gt;"",AG79&lt;&gt;""),"-")</f>
        <v>-</v>
      </c>
      <c r="BO79" s="120" t="str" cm="1">
        <f t="array" ref="BO79">_xlfn.IFS(AND($Z79&lt;&gt;"",AH79&lt;&gt;""),ABS($Z79-AH79),AND($Z79="",AH79=""),"",OR($Z79&lt;&gt;"",AH79&lt;&gt;""),"-")</f>
        <v>-</v>
      </c>
      <c r="BP79" s="120" t="str" cm="1">
        <f t="array" ref="BP79">_xlfn.IFS(AND($Z79&lt;&gt;"",AI79&lt;&gt;""),ABS($Z79-AI79),AND($Z79="",AI79=""),"",OR($Z79&lt;&gt;"",AI79&lt;&gt;""),"-")</f>
        <v/>
      </c>
      <c r="BQ79" s="120" t="str" cm="1">
        <f t="array" ref="BQ79">_xlfn.IFS(AND($Z79&lt;&gt;"",AJ79&lt;&gt;""),ABS($Z79-AJ79),AND($Z79="",AJ79=""),"",OR($Z79&lt;&gt;"",AJ79&lt;&gt;""),"-")</f>
        <v/>
      </c>
      <c r="BR79" s="121" t="str" cm="1">
        <f t="array" ref="BR79">_xlfn.IFS(AND($AA79&lt;&gt;"",AB79&lt;&gt;""),ABS($AA79-AB79),AND($AA79="",AB79=""),"",OR($AA79&lt;&gt;"",AB79&lt;&gt;""),"-")</f>
        <v/>
      </c>
      <c r="BS79" s="120" t="str" cm="1">
        <f t="array" ref="BS79">_xlfn.IFS(AND($AA79&lt;&gt;"",AC79&lt;&gt;""),ABS($AA79-AC79),AND($AA79="",AC79=""),"",OR($AA79&lt;&gt;"",AC79&lt;&gt;""),"-")</f>
        <v/>
      </c>
      <c r="BT79" s="120" t="str" cm="1">
        <f t="array" ref="BT79">_xlfn.IFS(AND($AA79&lt;&gt;"",AD79&lt;&gt;""),ABS($AA79-AD79),AND($AA79="",AD79=""),"",OR($AA79&lt;&gt;"",AD79&lt;&gt;""),"-")</f>
        <v/>
      </c>
      <c r="BU79" s="120" t="str" cm="1">
        <f t="array" ref="BU79">_xlfn.IFS(AND($AA79&lt;&gt;"",AE79&lt;&gt;""),ABS($AA79-AE79),AND($AA79="",AE79=""),"",OR($AA79&lt;&gt;"",AE79&lt;&gt;""),"-")</f>
        <v>-</v>
      </c>
      <c r="BV79" s="120" t="str" cm="1">
        <f t="array" ref="BV79">_xlfn.IFS(AND($AA79&lt;&gt;"",AF79&lt;&gt;""),ABS($AA79-AF79),AND($AA79="",AF79=""),"",OR($AA79&lt;&gt;"",AF79&lt;&gt;""),"-")</f>
        <v>-</v>
      </c>
      <c r="BW79" s="120" t="str" cm="1">
        <f t="array" ref="BW79">_xlfn.IFS(AND($AA79&lt;&gt;"",AG79&lt;&gt;""),ABS($AA79-AG79),AND($AA79="",AG79=""),"",OR($AA79&lt;&gt;"",AG79&lt;&gt;""),"-")</f>
        <v>-</v>
      </c>
      <c r="BX79" s="120" t="str" cm="1">
        <f t="array" ref="BX79">_xlfn.IFS(AND($AA79&lt;&gt;"",AH79&lt;&gt;""),ABS($AA79-AH79),AND($AA79="",AH79=""),"",OR($AA79&lt;&gt;"",AH79&lt;&gt;""),"-")</f>
        <v>-</v>
      </c>
      <c r="BY79" s="120" t="str" cm="1">
        <f t="array" ref="BY79">_xlfn.IFS(AND($AA79&lt;&gt;"",AI79&lt;&gt;""),ABS($AA79-AI79),AND($AA79="",AI79=""),"",OR($AA79&lt;&gt;"",AI79&lt;&gt;""),"-")</f>
        <v/>
      </c>
      <c r="BZ79" s="120" t="str" cm="1">
        <f t="array" ref="BZ79">_xlfn.IFS(AND($AA79&lt;&gt;"",AJ79&lt;&gt;""),ABS($AA79-AJ79),AND($AA79="",AJ79=""),"",OR($AA79&lt;&gt;"",AJ79&lt;&gt;""),"-")</f>
        <v/>
      </c>
      <c r="CA79" s="121" t="str" cm="1">
        <f t="array" ref="CA79">_xlfn.IFS(AND($AB79&lt;&gt;"",AC79&lt;&gt;""),ABS($AB79-AC79),AND($AB79="",AC79=""),"",OR($AB79&lt;&gt;"",AC79&lt;&gt;""),"-")</f>
        <v/>
      </c>
      <c r="CB79" s="120" t="str" cm="1">
        <f t="array" ref="CB79">_xlfn.IFS(AND($AB79&lt;&gt;"",AD79&lt;&gt;""),ABS($AB79-AD79),AND($AB79="",AD79=""),"",OR($AB79&lt;&gt;"",AD79&lt;&gt;""),"-")</f>
        <v/>
      </c>
      <c r="CC79" s="120" t="str" cm="1">
        <f t="array" ref="CC79">_xlfn.IFS(AND($AB79&lt;&gt;"",AE79&lt;&gt;""),ABS($AB79-AE79),AND($AB79="",AE79=""),"",OR($AB79&lt;&gt;"",AE79&lt;&gt;""),"-")</f>
        <v>-</v>
      </c>
      <c r="CD79" s="120" t="str" cm="1">
        <f t="array" ref="CD79">_xlfn.IFS(AND($AB79&lt;&gt;"",AF79&lt;&gt;""),ABS($AB79-AF79),AND($AB79="",AF79=""),"",OR($AB79&lt;&gt;"",AF79&lt;&gt;""),"-")</f>
        <v>-</v>
      </c>
      <c r="CE79" s="120" t="str" cm="1">
        <f t="array" ref="CE79">_xlfn.IFS(AND($AB79&lt;&gt;"",AG79&lt;&gt;""),ABS($AB79-AG79),AND($AB79="",AG79=""),"",OR($AB79&lt;&gt;"",AG79&lt;&gt;""),"-")</f>
        <v>-</v>
      </c>
      <c r="CF79" s="120" t="str" cm="1">
        <f t="array" ref="CF79">_xlfn.IFS(AND($AB79&lt;&gt;"",AH79&lt;&gt;""),ABS($AB79-AH79),AND($AB79="",AH79=""),"",OR($AB79&lt;&gt;"",AH79&lt;&gt;""),"-")</f>
        <v>-</v>
      </c>
      <c r="CG79" s="120" t="str" cm="1">
        <f t="array" ref="CG79">_xlfn.IFS(AND($AB79&lt;&gt;"",AI79&lt;&gt;""),ABS($AB79-AI79),AND($AB79="",AI79=""),"",OR($AB79&lt;&gt;"",AI79&lt;&gt;""),"-")</f>
        <v/>
      </c>
      <c r="CH79" s="120" t="str" cm="1">
        <f t="array" ref="CH79">_xlfn.IFS(AND($AB79&lt;&gt;"",AJ79&lt;&gt;""),ABS($AB79-AJ79),AND($AB79="",AJ79=""),"",OR($AB79&lt;&gt;"",AJ79&lt;&gt;""),"-")</f>
        <v/>
      </c>
      <c r="CI79" s="121" t="str" cm="1">
        <f t="array" ref="CI79">_xlfn.IFS(AND($AC79&lt;&gt;"",AD79&lt;&gt;""),ABS($AC79-AD79),AND($AC79="",AD79=""),"",OR($AC79&lt;&gt;"",AD79&lt;&gt;""),"-")</f>
        <v/>
      </c>
      <c r="CJ79" s="120" t="str" cm="1">
        <f t="array" ref="CJ79">_xlfn.IFS(AND($AC79&lt;&gt;"",AE79&lt;&gt;""),ABS($AC79-AE79),AND($AC79="",AE79=""),"",OR($AC79&lt;&gt;"",AE79&lt;&gt;""),"-")</f>
        <v>-</v>
      </c>
      <c r="CK79" s="120" t="str" cm="1">
        <f t="array" ref="CK79">_xlfn.IFS(AND($AC79&lt;&gt;"",AF79&lt;&gt;""),ABS($AC79-AF79),AND($AC79="",AF79=""),"",OR($AC79&lt;&gt;"",AF79&lt;&gt;""),"-")</f>
        <v>-</v>
      </c>
      <c r="CL79" s="120" t="str" cm="1">
        <f t="array" ref="CL79">_xlfn.IFS(AND($AC79&lt;&gt;"",AG79&lt;&gt;""),ABS($AC79-AG79),AND($AC79="",AG79=""),"",OR($AC79&lt;&gt;"",AG79&lt;&gt;""),"-")</f>
        <v>-</v>
      </c>
      <c r="CM79" s="120" t="str" cm="1">
        <f t="array" ref="CM79">_xlfn.IFS(AND($AC79&lt;&gt;"",AH79&lt;&gt;""),ABS($AC79-AH79),AND($AC79="",AH79=""),"",OR($AC79&lt;&gt;"",AH79&lt;&gt;""),"-")</f>
        <v>-</v>
      </c>
      <c r="CN79" s="120" t="str" cm="1">
        <f t="array" ref="CN79">_xlfn.IFS(AND($AC79&lt;&gt;"",AI79&lt;&gt;""),ABS($AC79-AI79),AND($AC79="",AI79=""),"",OR($AC79&lt;&gt;"",AI79&lt;&gt;""),"-")</f>
        <v/>
      </c>
      <c r="CO79" s="120" t="str" cm="1">
        <f t="array" ref="CO79">_xlfn.IFS(AND($AC79&lt;&gt;"",AJ79&lt;&gt;""),ABS($AC79-AJ79),AND($AC79="",AJ79=""),"",OR($AC79&lt;&gt;"",AJ79&lt;&gt;""),"-")</f>
        <v/>
      </c>
      <c r="CP79" s="121" t="str" cm="1">
        <f t="array" ref="CP79">_xlfn.IFS(AND($AD79&lt;&gt;"",AE79&lt;&gt;""),ABS($AD79-AE79),AND($AD79="",AE79=""),"",OR($AD79&lt;&gt;"",AE79&lt;&gt;""),"-")</f>
        <v>-</v>
      </c>
      <c r="CQ79" s="120" t="str" cm="1">
        <f t="array" ref="CQ79">_xlfn.IFS(AND($AD79&lt;&gt;"",AF79&lt;&gt;""),ABS($AD79-AF79),AND($AD79="",AF79=""),"",OR($AD79&lt;&gt;"",AF79&lt;&gt;""),"-")</f>
        <v>-</v>
      </c>
      <c r="CR79" s="120" t="str" cm="1">
        <f t="array" ref="CR79">_xlfn.IFS(AND($AD79&lt;&gt;"",AG79&lt;&gt;""),ABS($AD79-AG79),AND($AD79="",AG79=""),"",OR($AD79&lt;&gt;"",AG79&lt;&gt;""),"-")</f>
        <v>-</v>
      </c>
      <c r="CS79" s="120" t="str" cm="1">
        <f t="array" ref="CS79">_xlfn.IFS(AND($AD79&lt;&gt;"",AH79&lt;&gt;""),ABS($AD79-AH79),AND($AD79="",AH79=""),"",OR($AD79&lt;&gt;"",AH79&lt;&gt;""),"-")</f>
        <v>-</v>
      </c>
      <c r="CT79" s="120" t="str" cm="1">
        <f t="array" ref="CT79">_xlfn.IFS(AND($AD79&lt;&gt;"",AI79&lt;&gt;""),ABS($AD79-AI79),AND($AD79="",AI79=""),"",OR($AD79&lt;&gt;"",AI79&lt;&gt;""),"-")</f>
        <v/>
      </c>
      <c r="CU79" s="120" t="str" cm="1">
        <f t="array" ref="CU79">_xlfn.IFS(AND($AD79&lt;&gt;"",AJ79&lt;&gt;""),ABS($AD79-AJ79),AND($AD79="",AJ79=""),"",OR($AD79&lt;&gt;"",AJ79&lt;&gt;""),"-")</f>
        <v/>
      </c>
      <c r="CV79" s="121" cm="1">
        <f t="array" ref="CV79">_xlfn.IFS(AND($AE79&lt;&gt;"",AF79&lt;&gt;""),ABS($AE79-AF79),AND($AE79="",AF79=""),"",OR($AE79&lt;&gt;"",AF79&lt;&gt;""),"-")</f>
        <v>0</v>
      </c>
      <c r="CW79" s="120" cm="1">
        <f t="array" ref="CW79">_xlfn.IFS(AND($AE79&lt;&gt;"",AG79&lt;&gt;""),ABS($AE79-AG79),AND($AE79="",AG79=""),"",OR($AE79&lt;&gt;"",AG79&lt;&gt;""),"-")</f>
        <v>4.7824670812302017E-2</v>
      </c>
      <c r="CX79" s="120" cm="1">
        <f t="array" ref="CX79">_xlfn.IFS(AND($AE79&lt;&gt;"",AH79&lt;&gt;""),ABS($AE79-AH79),AND($AE79="",AH79=""),"",OR($AE79&lt;&gt;"",AH79&lt;&gt;""),"-")</f>
        <v>2.7010062930902823</v>
      </c>
      <c r="CY79" s="120" t="str" cm="1">
        <f t="array" ref="CY79">_xlfn.IFS(AND($AE79&lt;&gt;"",AI79&lt;&gt;""),ABS($AE79-AI79),AND($AE79="",AI79=""),"",OR($AE79&lt;&gt;"",AI79&lt;&gt;""),"-")</f>
        <v>-</v>
      </c>
      <c r="CZ79" s="120" t="str" cm="1">
        <f t="array" ref="CZ79">_xlfn.IFS(AND($AE79&lt;&gt;"",AJ79&lt;&gt;""),ABS($AE79-AJ79),AND($AE79="",AJ79=""),"",OR($AE79&lt;&gt;"",AJ79&lt;&gt;""),"-")</f>
        <v>-</v>
      </c>
      <c r="DA79" s="121" cm="1">
        <f t="array" ref="DA79">_xlfn.IFS(AND($AF79&lt;&gt;"",AG79&lt;&gt;""),ABS($AF79-AG79),AND($AF79="",AG79=""),"",OR($AF79&lt;&gt;"",AG79&lt;&gt;""),"-")</f>
        <v>4.7824670812302017E-2</v>
      </c>
      <c r="DB79" s="120" cm="1">
        <f t="array" ref="DB79">_xlfn.IFS(AND($AF79&lt;&gt;"",AH79&lt;&gt;""),ABS($AF79-AH79),AND($AF79="",AH79=""),"",OR($AF79&lt;&gt;"",AH79&lt;&gt;""),"-")</f>
        <v>2.7010062930902823</v>
      </c>
      <c r="DC79" s="120" t="str" cm="1">
        <f t="array" ref="DC79">_xlfn.IFS(AND($AF79&lt;&gt;"",AI79&lt;&gt;""),ABS($AF79-AI79),AND($AF79="",AI79=""),"",OR($AF79&lt;&gt;"",AI79&lt;&gt;""),"-")</f>
        <v>-</v>
      </c>
      <c r="DD79" s="120" t="str" cm="1">
        <f t="array" ref="DD79">_xlfn.IFS(AND($AF79&lt;&gt;"",AJ79&lt;&gt;""),ABS($AF79-AJ79),AND($AF79="",AJ79=""),"",OR($AF79&lt;&gt;"",AJ79&lt;&gt;""),"-")</f>
        <v>-</v>
      </c>
      <c r="DE79" s="121" cm="1">
        <f t="array" ref="DE79">_xlfn.IFS(AND($AG79&lt;&gt;"",AH79&lt;&gt;""),ABS($AG79-AH79),AND($AG79="",AH79=""),"",OR($AG79&lt;&gt;"",AH79&lt;&gt;""),"-")</f>
        <v>2.6531816222779803</v>
      </c>
      <c r="DF79" s="120" t="str" cm="1">
        <f t="array" ref="DF79">_xlfn.IFS(AND($AG79&lt;&gt;"",AI79&lt;&gt;""),ABS($AG79-AI79),AND($AG79="",AI79=""),"",OR($AG79&lt;&gt;"",AI79&lt;&gt;""),"-")</f>
        <v>-</v>
      </c>
      <c r="DG79" s="120" t="str" cm="1">
        <f t="array" ref="DG79">_xlfn.IFS(AND($AG79&lt;&gt;"",AJ79&lt;&gt;""),ABS($AG79-AJ79),AND($AG79="",AJ79=""),"",OR($AG79&lt;&gt;"",AJ79&lt;&gt;""),"-")</f>
        <v>-</v>
      </c>
      <c r="DH79" s="121" t="str" cm="1">
        <f t="array" ref="DH79">_xlfn.IFS(AND($AH79&lt;&gt;"",AI79&lt;&gt;""),ABS($AH79-AI79),AND($AH79="",AI79=""),"",OR($AH79&lt;&gt;"",AI79&lt;&gt;""),"-")</f>
        <v>-</v>
      </c>
      <c r="DI79" s="120" t="str" cm="1">
        <f t="array" ref="DI79">_xlfn.IFS(AND($AH79&lt;&gt;"",AJ79&lt;&gt;""),ABS($AH79-AJ79),AND($AH79="",AJ79=""),"",OR($AH79&lt;&gt;"",AJ79&lt;&gt;""),"-")</f>
        <v>-</v>
      </c>
      <c r="DJ79" s="121" t="str" cm="1">
        <f t="array" ref="DJ79">_xlfn.IFS(AND($AI79&lt;&gt;"",AJ79&lt;&gt;""),ABS($AI79-AJ79),AND($AI79="",AJ79=""),"",OR($AI79&lt;&gt;"",AJ79&lt;&gt;""),"-")</f>
        <v/>
      </c>
    </row>
    <row r="80" spans="1:114" x14ac:dyDescent="0.2">
      <c r="A80" s="120" t="e">
        <f t="shared" si="18"/>
        <v>#DIV/0!</v>
      </c>
      <c r="B80" s="186" t="e">
        <f t="shared" si="19"/>
        <v>#DIV/0!</v>
      </c>
      <c r="C80" s="186" t="e">
        <f t="shared" si="20"/>
        <v>#DIV/0!</v>
      </c>
      <c r="D80" s="186" t="e">
        <f t="shared" si="21"/>
        <v>#DIV/0!</v>
      </c>
      <c r="E80" s="263">
        <f t="shared" si="22"/>
        <v>0</v>
      </c>
      <c r="F80" s="186">
        <f t="shared" si="23"/>
        <v>0</v>
      </c>
      <c r="G80" s="186" t="e">
        <f t="shared" si="24"/>
        <v>#DIV/0!</v>
      </c>
      <c r="H80" s="262" t="str">
        <f t="shared" si="25"/>
        <v/>
      </c>
      <c r="I80" s="187" t="str">
        <f t="shared" si="26"/>
        <v/>
      </c>
      <c r="J80" s="260" t="s">
        <v>14</v>
      </c>
      <c r="K80" s="259" t="e">
        <f>VLOOKUP($J80,Merged_couplings!$B:$BU,MATCH(K$1,Merged_couplings!$B$1:$BU$1,0),FALSE)</f>
        <v>#N/A</v>
      </c>
      <c r="L80" s="258" t="e">
        <f>VLOOKUP($J80,Merged_couplings!$B:$BU,MATCH(L$1,Merged_couplings!$B$1:$BU$1,0),FALSE)</f>
        <v>#N/A</v>
      </c>
      <c r="M80" s="258" t="e">
        <f>VLOOKUP($J80,Merged_couplings!$B:$BU,MATCH(M$1,Merged_couplings!$B$1:$BU$1,0),FALSE)</f>
        <v>#N/A</v>
      </c>
      <c r="N80" s="258" t="e">
        <f>VLOOKUP($J80,Merged_couplings!$B:$BU,MATCH(N$1,Merged_couplings!$B$1:$BU$1,0),FALSE)</f>
        <v>#N/A</v>
      </c>
      <c r="O80" s="258" t="e">
        <f>VLOOKUP($J80,Merged_couplings!$B:$BU,MATCH(O$1,Merged_couplings!$B$1:$BU$1,0),FALSE)</f>
        <v>#N/A</v>
      </c>
      <c r="P80" s="258" t="e">
        <f>VLOOKUP($J80,Merged_couplings!$B:$BU,MATCH(P$1,Merged_couplings!$B$1:$BU$1,0),FALSE)</f>
        <v>#N/A</v>
      </c>
      <c r="Q80" s="258" t="e">
        <f>VLOOKUP($J80,Merged_couplings!$B:$BU,MATCH(Q$1,Merged_couplings!$B$1:$BU$1,0),FALSE)</f>
        <v>#N/A</v>
      </c>
      <c r="R80" s="258" t="e">
        <f>VLOOKUP($J80,Merged_couplings!$B:$BU,MATCH(R$1,Merged_couplings!$B$1:$BU$1,0),FALSE)</f>
        <v>#N/A</v>
      </c>
      <c r="S80" s="258" t="e">
        <f>VLOOKUP($J80,Merged_couplings!$B:$BU,MATCH(S$1,Merged_couplings!$B$1:$BU$1,0),FALSE)</f>
        <v>#N/A</v>
      </c>
      <c r="T80" s="258" t="e">
        <f>VLOOKUP($J80,Merged_couplings!$B:$BU,MATCH(T$1,Merged_couplings!$B$1:$BU$1,0),FALSE)</f>
        <v>#N/A</v>
      </c>
      <c r="U80" s="258" t="e">
        <f>VLOOKUP($J80,Merged_couplings!$B:$BU,MATCH(U$1,Merged_couplings!$B$1:$BU$1,0),FALSE)</f>
        <v>#N/A</v>
      </c>
      <c r="V80" s="258" t="e">
        <f>VLOOKUP($J80,Merged_couplings!$B:$BU,MATCH(V$1,Merged_couplings!$B$1:$BU$1,0),FALSE)</f>
        <v>#N/A</v>
      </c>
      <c r="W80" s="258" t="e">
        <f>VLOOKUP($J80,Merged_couplings!$B:$BU,MATCH(W$1,Merged_couplings!$B$1:$BU$1,0),FALSE)</f>
        <v>#N/A</v>
      </c>
      <c r="X80" s="121" t="str">
        <f>_xlfn.IFNA(VLOOKUP($J80,Merged_couplings!$B:$R,MATCH(X$1,Merged_couplings!$B$1:$R$1,0),FALSE),"")</f>
        <v/>
      </c>
      <c r="Y80" s="120" t="str">
        <f>_xlfn.IFNA(VLOOKUP($J80,Merged_couplings!$B:$R,MATCH(Y$1,Merged_couplings!$B$1:$R$1,0),FALSE),"")</f>
        <v/>
      </c>
      <c r="Z80" s="120" t="str">
        <f>_xlfn.IFNA(VLOOKUP($J80,Merged_couplings!$B:$R,MATCH(Z$1,Merged_couplings!$B$1:$R$1,0),FALSE),"")</f>
        <v/>
      </c>
      <c r="AA80" s="120" t="str">
        <f>_xlfn.IFNA(VLOOKUP($J80,Merged_couplings!$B:$R,MATCH(AA$1,Merged_couplings!$B$1:$R$1,0),FALSE),"")</f>
        <v/>
      </c>
      <c r="AB80" s="120" t="str">
        <f>_xlfn.IFNA(VLOOKUP($J80,Merged_couplings!$B:$R,MATCH(AB$1,Merged_couplings!$B$1:$R$1,0),FALSE),"")</f>
        <v/>
      </c>
      <c r="AC80" s="120" t="str">
        <f>_xlfn.IFNA(VLOOKUP($J80,Merged_couplings!$B:$R,MATCH(AC$1,Merged_couplings!$B$1:$R$1,0),FALSE),"")</f>
        <v/>
      </c>
      <c r="AD80" s="120" t="str">
        <f>_xlfn.IFNA(VLOOKUP($J80,Merged_couplings!$B:$R,MATCH(AD$1,Merged_couplings!$B$1:$R$1,0),FALSE),"")</f>
        <v/>
      </c>
      <c r="AE80" s="120" t="str">
        <f>_xlfn.IFNA(VLOOKUP($J80,Merged_couplings!$B:$R,MATCH(AE$1,Merged_couplings!$B$1:$R$1,0),FALSE),"")</f>
        <v/>
      </c>
      <c r="AF80" s="120" t="str">
        <f>_xlfn.IFNA(VLOOKUP($J80,Merged_couplings!$B:$R,MATCH(AF$1,Merged_couplings!$B$1:$R$1,0),FALSE),"")</f>
        <v/>
      </c>
      <c r="AG80" s="120" t="str">
        <f>_xlfn.IFNA(VLOOKUP($J80,Merged_couplings!$B:$R,MATCH(AG$1,Merged_couplings!$B$1:$R$1,0),FALSE),"")</f>
        <v/>
      </c>
      <c r="AH80" s="120" t="str">
        <f>_xlfn.IFNA(VLOOKUP($J80,Merged_couplings!$B:$R,MATCH(AH$1,Merged_couplings!$B$1:$R$1,0),FALSE),"")</f>
        <v/>
      </c>
      <c r="AI80" s="120" t="str">
        <f>_xlfn.IFNA(VLOOKUP($J80,Merged_couplings!$B:$R,MATCH(AI$1,Merged_couplings!$B$1:$R$1,0),FALSE),"")</f>
        <v/>
      </c>
      <c r="AJ80" s="120" t="str">
        <f>_xlfn.IFNA(VLOOKUP($J80,Merged_couplings!$B:$R,MATCH(AJ$1,Merged_couplings!$B$1:$R$1,0),FALSE),"")</f>
        <v/>
      </c>
      <c r="AK80" s="123" t="str" cm="1">
        <f t="array" ref="AK80">_xlfn.IFS(AND($X80&lt;&gt;"",Y80&lt;&gt;""),ABS($X80-Y80),AND($X80="",Y80=""),"",OR($X80&lt;&gt;"",Y80&lt;&gt;""),"-")</f>
        <v/>
      </c>
      <c r="AL80" s="122" t="str" cm="1">
        <f t="array" ref="AL80">_xlfn.IFS(AND($X80&lt;&gt;"",Z80&lt;&gt;""),ABS($X80-Z80),AND($X80="",Z80=""),"",OR($X80&lt;&gt;"",Z80&lt;&gt;""),"-")</f>
        <v/>
      </c>
      <c r="AM80" s="122" t="str" cm="1">
        <f t="array" ref="AM80">_xlfn.IFS(AND($X80&lt;&gt;"",AA80&lt;&gt;""),ABS($X80-AA80),AND($X80="",AA80=""),"",OR($X80&lt;&gt;"",AA80&lt;&gt;""),"-")</f>
        <v/>
      </c>
      <c r="AN80" s="122" t="str" cm="1">
        <f t="array" ref="AN80">_xlfn.IFS(AND($X80&lt;&gt;"",AB80&lt;&gt;""),ABS($X80-AB80),AND($X80="",AB80=""),"",OR($X80&lt;&gt;"",AB80&lt;&gt;""),"-")</f>
        <v/>
      </c>
      <c r="AO80" s="122" t="str" cm="1">
        <f t="array" ref="AO80">_xlfn.IFS(AND($X80&lt;&gt;"",AC80&lt;&gt;""),ABS($X80-AC80),AND($X80="",AC80=""),"",OR($X80&lt;&gt;"",AC80&lt;&gt;""),"-")</f>
        <v/>
      </c>
      <c r="AP80" s="122" t="str" cm="1">
        <f t="array" ref="AP80">_xlfn.IFS(AND($X80&lt;&gt;"",AD80&lt;&gt;""),ABS($X80-AD80),AND($X80="",AD80=""),"",OR($X80&lt;&gt;"",AD80&lt;&gt;""),"-")</f>
        <v/>
      </c>
      <c r="AQ80" s="122" t="str" cm="1">
        <f t="array" ref="AQ80">_xlfn.IFS(AND($X80&lt;&gt;"",AE80&lt;&gt;""),ABS($X80-AE80),AND($X80="",AE80=""),"",OR($X80&lt;&gt;"",AE80&lt;&gt;""),"-")</f>
        <v/>
      </c>
      <c r="AR80" s="122" t="str" cm="1">
        <f t="array" ref="AR80">_xlfn.IFS(AND($X80&lt;&gt;"",AF80&lt;&gt;""),ABS($X80-AF80),AND($X80="",AF80=""),"",OR($X80&lt;&gt;"",AF80&lt;&gt;""),"-")</f>
        <v/>
      </c>
      <c r="AS80" s="122" t="str" cm="1">
        <f t="array" ref="AS80">_xlfn.IFS(AND($X80&lt;&gt;"",AG80&lt;&gt;""),ABS($X80-AG80),AND($X80="",AG80=""),"",OR($X80&lt;&gt;"",AG80&lt;&gt;""),"-")</f>
        <v/>
      </c>
      <c r="AT80" s="122" t="str" cm="1">
        <f t="array" ref="AT80">_xlfn.IFS(AND($X80&lt;&gt;"",AH80&lt;&gt;""),ABS($X80-AH80),AND($X80="",AH80=""),"",OR($X80&lt;&gt;"",AH80&lt;&gt;""),"-")</f>
        <v/>
      </c>
      <c r="AU80" s="122" t="str" cm="1">
        <f t="array" ref="AU80">_xlfn.IFS(AND($X80&lt;&gt;"",AI80&lt;&gt;""),ABS($X80-AI80),AND($X80="",AI80=""),"",OR($X80&lt;&gt;"",AI80&lt;&gt;""),"-")</f>
        <v/>
      </c>
      <c r="AV80" s="122" t="str" cm="1">
        <f t="array" ref="AV80">_xlfn.IFS(AND($X80&lt;&gt;"",AJ80&lt;&gt;""),ABS($X80-AJ80),AND($X80="",AJ80=""),"",OR($X80&lt;&gt;"",AJ80&lt;&gt;""),"-")</f>
        <v/>
      </c>
      <c r="AW80" s="123" t="str" cm="1">
        <f t="array" ref="AW80">_xlfn.IFS(AND($Y80&lt;&gt;"",Z80&lt;&gt;""),ABS($Y80-Z80),AND($Y80="",Z80=""),"",OR($Y80&lt;&gt;"",Z80&lt;&gt;""),"-")</f>
        <v/>
      </c>
      <c r="AX80" s="122" t="str" cm="1">
        <f t="array" ref="AX80">_xlfn.IFS(AND($Y80&lt;&gt;"",AA80&lt;&gt;""),ABS($Y80-AA80),AND($Y80="",AA80=""),"",OR($Y80&lt;&gt;"",AA80&lt;&gt;""),"-")</f>
        <v/>
      </c>
      <c r="AY80" s="122" t="str" cm="1">
        <f t="array" ref="AY80">_xlfn.IFS(AND($Y80&lt;&gt;"",AB80&lt;&gt;""),ABS($Y80-AB80),AND($Y80="",AB80=""),"",OR($Y80&lt;&gt;"",AB80&lt;&gt;""),"-")</f>
        <v/>
      </c>
      <c r="AZ80" s="122" t="str" cm="1">
        <f t="array" ref="AZ80">_xlfn.IFS(AND($Y80&lt;&gt;"",AC80&lt;&gt;""),ABS($Y80-AC80),AND($Y80="",AC80=""),"",OR($Y80&lt;&gt;"",AC80&lt;&gt;""),"-")</f>
        <v/>
      </c>
      <c r="BA80" s="122" t="str" cm="1">
        <f t="array" ref="BA80">_xlfn.IFS(AND($Y80&lt;&gt;"",AD80&lt;&gt;""),ABS($Y80-AD80),AND($Y80="",AD80=""),"",OR($Y80&lt;&gt;"",AD80&lt;&gt;""),"-")</f>
        <v/>
      </c>
      <c r="BB80" s="122" t="str" cm="1">
        <f t="array" ref="BB80">_xlfn.IFS(AND($Y80&lt;&gt;"",AE80&lt;&gt;""),ABS($Y80-AE80),AND($Y80="",AE80=""),"",OR($Y80&lt;&gt;"",AE80&lt;&gt;""),"-")</f>
        <v/>
      </c>
      <c r="BC80" s="122" t="str" cm="1">
        <f t="array" ref="BC80">_xlfn.IFS(AND($Y80&lt;&gt;"",AF80&lt;&gt;""),ABS($Y80-AF80),AND($Y80="",AF80=""),"",OR($Y80&lt;&gt;"",AF80&lt;&gt;""),"-")</f>
        <v/>
      </c>
      <c r="BD80" s="122" t="str" cm="1">
        <f t="array" ref="BD80">_xlfn.IFS(AND($Y80&lt;&gt;"",AG80&lt;&gt;""),ABS($Y80-AG80),AND($Y80="",AG80=""),"",OR($Y80&lt;&gt;"",AG80&lt;&gt;""),"-")</f>
        <v/>
      </c>
      <c r="BE80" s="122" t="str" cm="1">
        <f t="array" ref="BE80">_xlfn.IFS(AND($Y80&lt;&gt;"",AH80&lt;&gt;""),ABS($Y80-AH80),AND($Y80="",AH80=""),"",OR($Y80&lt;&gt;"",AH80&lt;&gt;""),"-")</f>
        <v/>
      </c>
      <c r="BF80" s="122" t="str" cm="1">
        <f t="array" ref="BF80">_xlfn.IFS(AND($Y80&lt;&gt;"",AI80&lt;&gt;""),ABS($Y80-AI80),AND($Y80="",AI80=""),"",OR($Y80&lt;&gt;"",AI80&lt;&gt;""),"-")</f>
        <v/>
      </c>
      <c r="BG80" s="122" t="str" cm="1">
        <f t="array" ref="BG80">_xlfn.IFS(AND($Y80&lt;&gt;"",AJ80&lt;&gt;""),ABS($Y80-AJ80),AND($Y80="",AJ80=""),"",OR($Y80&lt;&gt;"",AJ80&lt;&gt;""),"-")</f>
        <v/>
      </c>
      <c r="BH80" s="121" t="str" cm="1">
        <f t="array" ref="BH80">_xlfn.IFS(AND($Z80&lt;&gt;"",AA80&lt;&gt;""),ABS($Z80-AA80),AND($Z80="",AA80=""),"",OR($Z80&lt;&gt;"",AA80&lt;&gt;""),"-")</f>
        <v/>
      </c>
      <c r="BI80" s="120" t="str" cm="1">
        <f t="array" ref="BI80">_xlfn.IFS(AND($Z80&lt;&gt;"",AB80&lt;&gt;""),ABS($Z80-AB80),AND($Z80="",AB80=""),"",OR($Z80&lt;&gt;"",AB80&lt;&gt;""),"-")</f>
        <v/>
      </c>
      <c r="BJ80" s="120" t="str" cm="1">
        <f t="array" ref="BJ80">_xlfn.IFS(AND($Z80&lt;&gt;"",AC80&lt;&gt;""),ABS($Z80-AC80),AND($Z80="",AC80=""),"",OR($Z80&lt;&gt;"",AC80&lt;&gt;""),"-")</f>
        <v/>
      </c>
      <c r="BK80" s="120" t="str" cm="1">
        <f t="array" ref="BK80">_xlfn.IFS(AND($Z80&lt;&gt;"",AD80&lt;&gt;""),ABS($Z80-AD80),AND($Z80="",AD80=""),"",OR($Z80&lt;&gt;"",AD80&lt;&gt;""),"-")</f>
        <v/>
      </c>
      <c r="BL80" s="120" t="str" cm="1">
        <f t="array" ref="BL80">_xlfn.IFS(AND($Z80&lt;&gt;"",AE80&lt;&gt;""),ABS($Z80-AE80),AND($Z80="",AE80=""),"",OR($Z80&lt;&gt;"",AE80&lt;&gt;""),"-")</f>
        <v/>
      </c>
      <c r="BM80" s="120" t="str" cm="1">
        <f t="array" ref="BM80">_xlfn.IFS(AND($Z80&lt;&gt;"",AF80&lt;&gt;""),ABS($Z80-AF80),AND($Z80="",AF80=""),"",OR($Z80&lt;&gt;"",AF80&lt;&gt;""),"-")</f>
        <v/>
      </c>
      <c r="BN80" s="120" t="str" cm="1">
        <f t="array" ref="BN80">_xlfn.IFS(AND($Z80&lt;&gt;"",AG80&lt;&gt;""),ABS($Z80-AG80),AND($Z80="",AG80=""),"",OR($Z80&lt;&gt;"",AG80&lt;&gt;""),"-")</f>
        <v/>
      </c>
      <c r="BO80" s="120" t="str" cm="1">
        <f t="array" ref="BO80">_xlfn.IFS(AND($Z80&lt;&gt;"",AH80&lt;&gt;""),ABS($Z80-AH80),AND($Z80="",AH80=""),"",OR($Z80&lt;&gt;"",AH80&lt;&gt;""),"-")</f>
        <v/>
      </c>
      <c r="BP80" s="120" t="str" cm="1">
        <f t="array" ref="BP80">_xlfn.IFS(AND($Z80&lt;&gt;"",AI80&lt;&gt;""),ABS($Z80-AI80),AND($Z80="",AI80=""),"",OR($Z80&lt;&gt;"",AI80&lt;&gt;""),"-")</f>
        <v/>
      </c>
      <c r="BQ80" s="120" t="str" cm="1">
        <f t="array" ref="BQ80">_xlfn.IFS(AND($Z80&lt;&gt;"",AJ80&lt;&gt;""),ABS($Z80-AJ80),AND($Z80="",AJ80=""),"",OR($Z80&lt;&gt;"",AJ80&lt;&gt;""),"-")</f>
        <v/>
      </c>
      <c r="BR80" s="121" t="str" cm="1">
        <f t="array" ref="BR80">_xlfn.IFS(AND($AA80&lt;&gt;"",AB80&lt;&gt;""),ABS($AA80-AB80),AND($AA80="",AB80=""),"",OR($AA80&lt;&gt;"",AB80&lt;&gt;""),"-")</f>
        <v/>
      </c>
      <c r="BS80" s="120" t="str" cm="1">
        <f t="array" ref="BS80">_xlfn.IFS(AND($AA80&lt;&gt;"",AC80&lt;&gt;""),ABS($AA80-AC80),AND($AA80="",AC80=""),"",OR($AA80&lt;&gt;"",AC80&lt;&gt;""),"-")</f>
        <v/>
      </c>
      <c r="BT80" s="120" t="str" cm="1">
        <f t="array" ref="BT80">_xlfn.IFS(AND($AA80&lt;&gt;"",AD80&lt;&gt;""),ABS($AA80-AD80),AND($AA80="",AD80=""),"",OR($AA80&lt;&gt;"",AD80&lt;&gt;""),"-")</f>
        <v/>
      </c>
      <c r="BU80" s="120" t="str" cm="1">
        <f t="array" ref="BU80">_xlfn.IFS(AND($AA80&lt;&gt;"",AE80&lt;&gt;""),ABS($AA80-AE80),AND($AA80="",AE80=""),"",OR($AA80&lt;&gt;"",AE80&lt;&gt;""),"-")</f>
        <v/>
      </c>
      <c r="BV80" s="120" t="str" cm="1">
        <f t="array" ref="BV80">_xlfn.IFS(AND($AA80&lt;&gt;"",AF80&lt;&gt;""),ABS($AA80-AF80),AND($AA80="",AF80=""),"",OR($AA80&lt;&gt;"",AF80&lt;&gt;""),"-")</f>
        <v/>
      </c>
      <c r="BW80" s="120" t="str" cm="1">
        <f t="array" ref="BW80">_xlfn.IFS(AND($AA80&lt;&gt;"",AG80&lt;&gt;""),ABS($AA80-AG80),AND($AA80="",AG80=""),"",OR($AA80&lt;&gt;"",AG80&lt;&gt;""),"-")</f>
        <v/>
      </c>
      <c r="BX80" s="120" t="str" cm="1">
        <f t="array" ref="BX80">_xlfn.IFS(AND($AA80&lt;&gt;"",AH80&lt;&gt;""),ABS($AA80-AH80),AND($AA80="",AH80=""),"",OR($AA80&lt;&gt;"",AH80&lt;&gt;""),"-")</f>
        <v/>
      </c>
      <c r="BY80" s="120" t="str" cm="1">
        <f t="array" ref="BY80">_xlfn.IFS(AND($AA80&lt;&gt;"",AI80&lt;&gt;""),ABS($AA80-AI80),AND($AA80="",AI80=""),"",OR($AA80&lt;&gt;"",AI80&lt;&gt;""),"-")</f>
        <v/>
      </c>
      <c r="BZ80" s="120" t="str" cm="1">
        <f t="array" ref="BZ80">_xlfn.IFS(AND($AA80&lt;&gt;"",AJ80&lt;&gt;""),ABS($AA80-AJ80),AND($AA80="",AJ80=""),"",OR($AA80&lt;&gt;"",AJ80&lt;&gt;""),"-")</f>
        <v/>
      </c>
      <c r="CA80" s="121" t="str" cm="1">
        <f t="array" ref="CA80">_xlfn.IFS(AND($AB80&lt;&gt;"",AC80&lt;&gt;""),ABS($AB80-AC80),AND($AB80="",AC80=""),"",OR($AB80&lt;&gt;"",AC80&lt;&gt;""),"-")</f>
        <v/>
      </c>
      <c r="CB80" s="120" t="str" cm="1">
        <f t="array" ref="CB80">_xlfn.IFS(AND($AB80&lt;&gt;"",AD80&lt;&gt;""),ABS($AB80-AD80),AND($AB80="",AD80=""),"",OR($AB80&lt;&gt;"",AD80&lt;&gt;""),"-")</f>
        <v/>
      </c>
      <c r="CC80" s="120" t="str" cm="1">
        <f t="array" ref="CC80">_xlfn.IFS(AND($AB80&lt;&gt;"",AE80&lt;&gt;""),ABS($AB80-AE80),AND($AB80="",AE80=""),"",OR($AB80&lt;&gt;"",AE80&lt;&gt;""),"-")</f>
        <v/>
      </c>
      <c r="CD80" s="120" t="str" cm="1">
        <f t="array" ref="CD80">_xlfn.IFS(AND($AB80&lt;&gt;"",AF80&lt;&gt;""),ABS($AB80-AF80),AND($AB80="",AF80=""),"",OR($AB80&lt;&gt;"",AF80&lt;&gt;""),"-")</f>
        <v/>
      </c>
      <c r="CE80" s="120" t="str" cm="1">
        <f t="array" ref="CE80">_xlfn.IFS(AND($AB80&lt;&gt;"",AG80&lt;&gt;""),ABS($AB80-AG80),AND($AB80="",AG80=""),"",OR($AB80&lt;&gt;"",AG80&lt;&gt;""),"-")</f>
        <v/>
      </c>
      <c r="CF80" s="120" t="str" cm="1">
        <f t="array" ref="CF80">_xlfn.IFS(AND($AB80&lt;&gt;"",AH80&lt;&gt;""),ABS($AB80-AH80),AND($AB80="",AH80=""),"",OR($AB80&lt;&gt;"",AH80&lt;&gt;""),"-")</f>
        <v/>
      </c>
      <c r="CG80" s="120" t="str" cm="1">
        <f t="array" ref="CG80">_xlfn.IFS(AND($AB80&lt;&gt;"",AI80&lt;&gt;""),ABS($AB80-AI80),AND($AB80="",AI80=""),"",OR($AB80&lt;&gt;"",AI80&lt;&gt;""),"-")</f>
        <v/>
      </c>
      <c r="CH80" s="120" t="str" cm="1">
        <f t="array" ref="CH80">_xlfn.IFS(AND($AB80&lt;&gt;"",AJ80&lt;&gt;""),ABS($AB80-AJ80),AND($AB80="",AJ80=""),"",OR($AB80&lt;&gt;"",AJ80&lt;&gt;""),"-")</f>
        <v/>
      </c>
      <c r="CI80" s="121" t="str" cm="1">
        <f t="array" ref="CI80">_xlfn.IFS(AND($AC80&lt;&gt;"",AD80&lt;&gt;""),ABS($AC80-AD80),AND($AC80="",AD80=""),"",OR($AC80&lt;&gt;"",AD80&lt;&gt;""),"-")</f>
        <v/>
      </c>
      <c r="CJ80" s="120" t="str" cm="1">
        <f t="array" ref="CJ80">_xlfn.IFS(AND($AC80&lt;&gt;"",AE80&lt;&gt;""),ABS($AC80-AE80),AND($AC80="",AE80=""),"",OR($AC80&lt;&gt;"",AE80&lt;&gt;""),"-")</f>
        <v/>
      </c>
      <c r="CK80" s="120" t="str" cm="1">
        <f t="array" ref="CK80">_xlfn.IFS(AND($AC80&lt;&gt;"",AF80&lt;&gt;""),ABS($AC80-AF80),AND($AC80="",AF80=""),"",OR($AC80&lt;&gt;"",AF80&lt;&gt;""),"-")</f>
        <v/>
      </c>
      <c r="CL80" s="120" t="str" cm="1">
        <f t="array" ref="CL80">_xlfn.IFS(AND($AC80&lt;&gt;"",AG80&lt;&gt;""),ABS($AC80-AG80),AND($AC80="",AG80=""),"",OR($AC80&lt;&gt;"",AG80&lt;&gt;""),"-")</f>
        <v/>
      </c>
      <c r="CM80" s="120" t="str" cm="1">
        <f t="array" ref="CM80">_xlfn.IFS(AND($AC80&lt;&gt;"",AH80&lt;&gt;""),ABS($AC80-AH80),AND($AC80="",AH80=""),"",OR($AC80&lt;&gt;"",AH80&lt;&gt;""),"-")</f>
        <v/>
      </c>
      <c r="CN80" s="120" t="str" cm="1">
        <f t="array" ref="CN80">_xlfn.IFS(AND($AC80&lt;&gt;"",AI80&lt;&gt;""),ABS($AC80-AI80),AND($AC80="",AI80=""),"",OR($AC80&lt;&gt;"",AI80&lt;&gt;""),"-")</f>
        <v/>
      </c>
      <c r="CO80" s="120" t="str" cm="1">
        <f t="array" ref="CO80">_xlfn.IFS(AND($AC80&lt;&gt;"",AJ80&lt;&gt;""),ABS($AC80-AJ80),AND($AC80="",AJ80=""),"",OR($AC80&lt;&gt;"",AJ80&lt;&gt;""),"-")</f>
        <v/>
      </c>
      <c r="CP80" s="121" t="str" cm="1">
        <f t="array" ref="CP80">_xlfn.IFS(AND($AD80&lt;&gt;"",AE80&lt;&gt;""),ABS($AD80-AE80),AND($AD80="",AE80=""),"",OR($AD80&lt;&gt;"",AE80&lt;&gt;""),"-")</f>
        <v/>
      </c>
      <c r="CQ80" s="120" t="str" cm="1">
        <f t="array" ref="CQ80">_xlfn.IFS(AND($AD80&lt;&gt;"",AF80&lt;&gt;""),ABS($AD80-AF80),AND($AD80="",AF80=""),"",OR($AD80&lt;&gt;"",AF80&lt;&gt;""),"-")</f>
        <v/>
      </c>
      <c r="CR80" s="120" t="str" cm="1">
        <f t="array" ref="CR80">_xlfn.IFS(AND($AD80&lt;&gt;"",AG80&lt;&gt;""),ABS($AD80-AG80),AND($AD80="",AG80=""),"",OR($AD80&lt;&gt;"",AG80&lt;&gt;""),"-")</f>
        <v/>
      </c>
      <c r="CS80" s="120" t="str" cm="1">
        <f t="array" ref="CS80">_xlfn.IFS(AND($AD80&lt;&gt;"",AH80&lt;&gt;""),ABS($AD80-AH80),AND($AD80="",AH80=""),"",OR($AD80&lt;&gt;"",AH80&lt;&gt;""),"-")</f>
        <v/>
      </c>
      <c r="CT80" s="120" t="str" cm="1">
        <f t="array" ref="CT80">_xlfn.IFS(AND($AD80&lt;&gt;"",AI80&lt;&gt;""),ABS($AD80-AI80),AND($AD80="",AI80=""),"",OR($AD80&lt;&gt;"",AI80&lt;&gt;""),"-")</f>
        <v/>
      </c>
      <c r="CU80" s="120" t="str" cm="1">
        <f t="array" ref="CU80">_xlfn.IFS(AND($AD80&lt;&gt;"",AJ80&lt;&gt;""),ABS($AD80-AJ80),AND($AD80="",AJ80=""),"",OR($AD80&lt;&gt;"",AJ80&lt;&gt;""),"-")</f>
        <v/>
      </c>
      <c r="CV80" s="121" t="str" cm="1">
        <f t="array" ref="CV80">_xlfn.IFS(AND($AE80&lt;&gt;"",AF80&lt;&gt;""),ABS($AE80-AF80),AND($AE80="",AF80=""),"",OR($AE80&lt;&gt;"",AF80&lt;&gt;""),"-")</f>
        <v/>
      </c>
      <c r="CW80" s="120" t="str" cm="1">
        <f t="array" ref="CW80">_xlfn.IFS(AND($AE80&lt;&gt;"",AG80&lt;&gt;""),ABS($AE80-AG80),AND($AE80="",AG80=""),"",OR($AE80&lt;&gt;"",AG80&lt;&gt;""),"-")</f>
        <v/>
      </c>
      <c r="CX80" s="120" t="str" cm="1">
        <f t="array" ref="CX80">_xlfn.IFS(AND($AE80&lt;&gt;"",AH80&lt;&gt;""),ABS($AE80-AH80),AND($AE80="",AH80=""),"",OR($AE80&lt;&gt;"",AH80&lt;&gt;""),"-")</f>
        <v/>
      </c>
      <c r="CY80" s="120" t="str" cm="1">
        <f t="array" ref="CY80">_xlfn.IFS(AND($AE80&lt;&gt;"",AI80&lt;&gt;""),ABS($AE80-AI80),AND($AE80="",AI80=""),"",OR($AE80&lt;&gt;"",AI80&lt;&gt;""),"-")</f>
        <v/>
      </c>
      <c r="CZ80" s="120" t="str" cm="1">
        <f t="array" ref="CZ80">_xlfn.IFS(AND($AE80&lt;&gt;"",AJ80&lt;&gt;""),ABS($AE80-AJ80),AND($AE80="",AJ80=""),"",OR($AE80&lt;&gt;"",AJ80&lt;&gt;""),"-")</f>
        <v/>
      </c>
      <c r="DA80" s="121" t="str" cm="1">
        <f t="array" ref="DA80">_xlfn.IFS(AND($AF80&lt;&gt;"",AG80&lt;&gt;""),ABS($AF80-AG80),AND($AF80="",AG80=""),"",OR($AF80&lt;&gt;"",AG80&lt;&gt;""),"-")</f>
        <v/>
      </c>
      <c r="DB80" s="120" t="str" cm="1">
        <f t="array" ref="DB80">_xlfn.IFS(AND($AF80&lt;&gt;"",AH80&lt;&gt;""),ABS($AF80-AH80),AND($AF80="",AH80=""),"",OR($AF80&lt;&gt;"",AH80&lt;&gt;""),"-")</f>
        <v/>
      </c>
      <c r="DC80" s="120" t="str" cm="1">
        <f t="array" ref="DC80">_xlfn.IFS(AND($AF80&lt;&gt;"",AI80&lt;&gt;""),ABS($AF80-AI80),AND($AF80="",AI80=""),"",OR($AF80&lt;&gt;"",AI80&lt;&gt;""),"-")</f>
        <v/>
      </c>
      <c r="DD80" s="120" t="str" cm="1">
        <f t="array" ref="DD80">_xlfn.IFS(AND($AF80&lt;&gt;"",AJ80&lt;&gt;""),ABS($AF80-AJ80),AND($AF80="",AJ80=""),"",OR($AF80&lt;&gt;"",AJ80&lt;&gt;""),"-")</f>
        <v/>
      </c>
      <c r="DE80" s="121" t="str" cm="1">
        <f t="array" ref="DE80">_xlfn.IFS(AND($AG80&lt;&gt;"",AH80&lt;&gt;""),ABS($AG80-AH80),AND($AG80="",AH80=""),"",OR($AG80&lt;&gt;"",AH80&lt;&gt;""),"-")</f>
        <v/>
      </c>
      <c r="DF80" s="120" t="str" cm="1">
        <f t="array" ref="DF80">_xlfn.IFS(AND($AG80&lt;&gt;"",AI80&lt;&gt;""),ABS($AG80-AI80),AND($AG80="",AI80=""),"",OR($AG80&lt;&gt;"",AI80&lt;&gt;""),"-")</f>
        <v/>
      </c>
      <c r="DG80" s="120" t="str" cm="1">
        <f t="array" ref="DG80">_xlfn.IFS(AND($AG80&lt;&gt;"",AJ80&lt;&gt;""),ABS($AG80-AJ80),AND($AG80="",AJ80=""),"",OR($AG80&lt;&gt;"",AJ80&lt;&gt;""),"-")</f>
        <v/>
      </c>
      <c r="DH80" s="121" t="str" cm="1">
        <f t="array" ref="DH80">_xlfn.IFS(AND($AH80&lt;&gt;"",AI80&lt;&gt;""),ABS($AH80-AI80),AND($AH80="",AI80=""),"",OR($AH80&lt;&gt;"",AI80&lt;&gt;""),"-")</f>
        <v/>
      </c>
      <c r="DI80" s="120" t="str" cm="1">
        <f t="array" ref="DI80">_xlfn.IFS(AND($AH80&lt;&gt;"",AJ80&lt;&gt;""),ABS($AH80-AJ80),AND($AH80="",AJ80=""),"",OR($AH80&lt;&gt;"",AJ80&lt;&gt;""),"-")</f>
        <v/>
      </c>
      <c r="DJ80" s="121" t="str" cm="1">
        <f t="array" ref="DJ80">_xlfn.IFS(AND($AI80&lt;&gt;"",AJ80&lt;&gt;""),ABS($AI80-AJ80),AND($AI80="",AJ80=""),"",OR($AI80&lt;&gt;"",AJ80&lt;&gt;""),"-")</f>
        <v/>
      </c>
    </row>
    <row r="81" spans="1:114" x14ac:dyDescent="0.2">
      <c r="A81" s="120" t="e">
        <f t="shared" si="18"/>
        <v>#DIV/0!</v>
      </c>
      <c r="B81" s="186" t="e">
        <f t="shared" si="19"/>
        <v>#DIV/0!</v>
      </c>
      <c r="C81" s="186" t="e">
        <f t="shared" si="20"/>
        <v>#DIV/0!</v>
      </c>
      <c r="D81" s="186" t="e">
        <f t="shared" si="21"/>
        <v>#DIV/0!</v>
      </c>
      <c r="E81" s="263">
        <f t="shared" si="22"/>
        <v>0</v>
      </c>
      <c r="F81" s="186">
        <f t="shared" si="23"/>
        <v>0</v>
      </c>
      <c r="G81" s="186" t="e">
        <f t="shared" si="24"/>
        <v>#DIV/0!</v>
      </c>
      <c r="H81" s="262" t="str">
        <f t="shared" si="25"/>
        <v/>
      </c>
      <c r="I81" s="187" t="str">
        <f t="shared" si="26"/>
        <v/>
      </c>
      <c r="J81" s="260" t="s">
        <v>15</v>
      </c>
      <c r="K81" s="259" t="e">
        <f>VLOOKUP($J81,Merged_couplings!$B:$BU,MATCH(K$1,Merged_couplings!$B$1:$BU$1,0),FALSE)</f>
        <v>#N/A</v>
      </c>
      <c r="L81" s="258" t="e">
        <f>VLOOKUP($J81,Merged_couplings!$B:$BU,MATCH(L$1,Merged_couplings!$B$1:$BU$1,0),FALSE)</f>
        <v>#N/A</v>
      </c>
      <c r="M81" s="258" t="e">
        <f>VLOOKUP($J81,Merged_couplings!$B:$BU,MATCH(M$1,Merged_couplings!$B$1:$BU$1,0),FALSE)</f>
        <v>#N/A</v>
      </c>
      <c r="N81" s="258" t="e">
        <f>VLOOKUP($J81,Merged_couplings!$B:$BU,MATCH(N$1,Merged_couplings!$B$1:$BU$1,0),FALSE)</f>
        <v>#N/A</v>
      </c>
      <c r="O81" s="258" t="e">
        <f>VLOOKUP($J81,Merged_couplings!$B:$BU,MATCH(O$1,Merged_couplings!$B$1:$BU$1,0),FALSE)</f>
        <v>#N/A</v>
      </c>
      <c r="P81" s="258" t="e">
        <f>VLOOKUP($J81,Merged_couplings!$B:$BU,MATCH(P$1,Merged_couplings!$B$1:$BU$1,0),FALSE)</f>
        <v>#N/A</v>
      </c>
      <c r="Q81" s="258" t="e">
        <f>VLOOKUP($J81,Merged_couplings!$B:$BU,MATCH(Q$1,Merged_couplings!$B$1:$BU$1,0),FALSE)</f>
        <v>#N/A</v>
      </c>
      <c r="R81" s="258" t="e">
        <f>VLOOKUP($J81,Merged_couplings!$B:$BU,MATCH(R$1,Merged_couplings!$B$1:$BU$1,0),FALSE)</f>
        <v>#N/A</v>
      </c>
      <c r="S81" s="258" t="e">
        <f>VLOOKUP($J81,Merged_couplings!$B:$BU,MATCH(S$1,Merged_couplings!$B$1:$BU$1,0),FALSE)</f>
        <v>#N/A</v>
      </c>
      <c r="T81" s="258" t="e">
        <f>VLOOKUP($J81,Merged_couplings!$B:$BU,MATCH(T$1,Merged_couplings!$B$1:$BU$1,0),FALSE)</f>
        <v>#N/A</v>
      </c>
      <c r="U81" s="258" t="e">
        <f>VLOOKUP($J81,Merged_couplings!$B:$BU,MATCH(U$1,Merged_couplings!$B$1:$BU$1,0),FALSE)</f>
        <v>#N/A</v>
      </c>
      <c r="V81" s="258" t="e">
        <f>VLOOKUP($J81,Merged_couplings!$B:$BU,MATCH(V$1,Merged_couplings!$B$1:$BU$1,0),FALSE)</f>
        <v>#N/A</v>
      </c>
      <c r="W81" s="258" t="e">
        <f>VLOOKUP($J81,Merged_couplings!$B:$BU,MATCH(W$1,Merged_couplings!$B$1:$BU$1,0),FALSE)</f>
        <v>#N/A</v>
      </c>
      <c r="X81" s="121" t="str">
        <f>_xlfn.IFNA(VLOOKUP($J81,Merged_couplings!$B:$R,MATCH(X$1,Merged_couplings!$B$1:$R$1,0),FALSE),"")</f>
        <v/>
      </c>
      <c r="Y81" s="120" t="str">
        <f>_xlfn.IFNA(VLOOKUP($J81,Merged_couplings!$B:$R,MATCH(Y$1,Merged_couplings!$B$1:$R$1,0),FALSE),"")</f>
        <v/>
      </c>
      <c r="Z81" s="120" t="str">
        <f>_xlfn.IFNA(VLOOKUP($J81,Merged_couplings!$B:$R,MATCH(Z$1,Merged_couplings!$B$1:$R$1,0),FALSE),"")</f>
        <v/>
      </c>
      <c r="AA81" s="120" t="str">
        <f>_xlfn.IFNA(VLOOKUP($J81,Merged_couplings!$B:$R,MATCH(AA$1,Merged_couplings!$B$1:$R$1,0),FALSE),"")</f>
        <v/>
      </c>
      <c r="AB81" s="120" t="str">
        <f>_xlfn.IFNA(VLOOKUP($J81,Merged_couplings!$B:$R,MATCH(AB$1,Merged_couplings!$B$1:$R$1,0),FALSE),"")</f>
        <v/>
      </c>
      <c r="AC81" s="120" t="str">
        <f>_xlfn.IFNA(VLOOKUP($J81,Merged_couplings!$B:$R,MATCH(AC$1,Merged_couplings!$B$1:$R$1,0),FALSE),"")</f>
        <v/>
      </c>
      <c r="AD81" s="120" t="str">
        <f>_xlfn.IFNA(VLOOKUP($J81,Merged_couplings!$B:$R,MATCH(AD$1,Merged_couplings!$B$1:$R$1,0),FALSE),"")</f>
        <v/>
      </c>
      <c r="AE81" s="120" t="str">
        <f>_xlfn.IFNA(VLOOKUP($J81,Merged_couplings!$B:$R,MATCH(AE$1,Merged_couplings!$B$1:$R$1,0),FALSE),"")</f>
        <v/>
      </c>
      <c r="AF81" s="120" t="str">
        <f>_xlfn.IFNA(VLOOKUP($J81,Merged_couplings!$B:$R,MATCH(AF$1,Merged_couplings!$B$1:$R$1,0),FALSE),"")</f>
        <v/>
      </c>
      <c r="AG81" s="120" t="str">
        <f>_xlfn.IFNA(VLOOKUP($J81,Merged_couplings!$B:$R,MATCH(AG$1,Merged_couplings!$B$1:$R$1,0),FALSE),"")</f>
        <v/>
      </c>
      <c r="AH81" s="120" t="str">
        <f>_xlfn.IFNA(VLOOKUP($J81,Merged_couplings!$B:$R,MATCH(AH$1,Merged_couplings!$B$1:$R$1,0),FALSE),"")</f>
        <v/>
      </c>
      <c r="AI81" s="120" t="str">
        <f>_xlfn.IFNA(VLOOKUP($J81,Merged_couplings!$B:$R,MATCH(AI$1,Merged_couplings!$B$1:$R$1,0),FALSE),"")</f>
        <v/>
      </c>
      <c r="AJ81" s="120" t="str">
        <f>_xlfn.IFNA(VLOOKUP($J81,Merged_couplings!$B:$R,MATCH(AJ$1,Merged_couplings!$B$1:$R$1,0),FALSE),"")</f>
        <v/>
      </c>
      <c r="AK81" s="123" t="str" cm="1">
        <f t="array" ref="AK81">_xlfn.IFS(AND($X81&lt;&gt;"",Y81&lt;&gt;""),ABS($X81-Y81),AND($X81="",Y81=""),"",OR($X81&lt;&gt;"",Y81&lt;&gt;""),"-")</f>
        <v/>
      </c>
      <c r="AL81" s="122" t="str" cm="1">
        <f t="array" ref="AL81">_xlfn.IFS(AND($X81&lt;&gt;"",Z81&lt;&gt;""),ABS($X81-Z81),AND($X81="",Z81=""),"",OR($X81&lt;&gt;"",Z81&lt;&gt;""),"-")</f>
        <v/>
      </c>
      <c r="AM81" s="122" t="str" cm="1">
        <f t="array" ref="AM81">_xlfn.IFS(AND($X81&lt;&gt;"",AA81&lt;&gt;""),ABS($X81-AA81),AND($X81="",AA81=""),"",OR($X81&lt;&gt;"",AA81&lt;&gt;""),"-")</f>
        <v/>
      </c>
      <c r="AN81" s="122" t="str" cm="1">
        <f t="array" ref="AN81">_xlfn.IFS(AND($X81&lt;&gt;"",AB81&lt;&gt;""),ABS($X81-AB81),AND($X81="",AB81=""),"",OR($X81&lt;&gt;"",AB81&lt;&gt;""),"-")</f>
        <v/>
      </c>
      <c r="AO81" s="122" t="str" cm="1">
        <f t="array" ref="AO81">_xlfn.IFS(AND($X81&lt;&gt;"",AC81&lt;&gt;""),ABS($X81-AC81),AND($X81="",AC81=""),"",OR($X81&lt;&gt;"",AC81&lt;&gt;""),"-")</f>
        <v/>
      </c>
      <c r="AP81" s="122" t="str" cm="1">
        <f t="array" ref="AP81">_xlfn.IFS(AND($X81&lt;&gt;"",AD81&lt;&gt;""),ABS($X81-AD81),AND($X81="",AD81=""),"",OR($X81&lt;&gt;"",AD81&lt;&gt;""),"-")</f>
        <v/>
      </c>
      <c r="AQ81" s="122" t="str" cm="1">
        <f t="array" ref="AQ81">_xlfn.IFS(AND($X81&lt;&gt;"",AE81&lt;&gt;""),ABS($X81-AE81),AND($X81="",AE81=""),"",OR($X81&lt;&gt;"",AE81&lt;&gt;""),"-")</f>
        <v/>
      </c>
      <c r="AR81" s="122" t="str" cm="1">
        <f t="array" ref="AR81">_xlfn.IFS(AND($X81&lt;&gt;"",AF81&lt;&gt;""),ABS($X81-AF81),AND($X81="",AF81=""),"",OR($X81&lt;&gt;"",AF81&lt;&gt;""),"-")</f>
        <v/>
      </c>
      <c r="AS81" s="122" t="str" cm="1">
        <f t="array" ref="AS81">_xlfn.IFS(AND($X81&lt;&gt;"",AG81&lt;&gt;""),ABS($X81-AG81),AND($X81="",AG81=""),"",OR($X81&lt;&gt;"",AG81&lt;&gt;""),"-")</f>
        <v/>
      </c>
      <c r="AT81" s="122" t="str" cm="1">
        <f t="array" ref="AT81">_xlfn.IFS(AND($X81&lt;&gt;"",AH81&lt;&gt;""),ABS($X81-AH81),AND($X81="",AH81=""),"",OR($X81&lt;&gt;"",AH81&lt;&gt;""),"-")</f>
        <v/>
      </c>
      <c r="AU81" s="122" t="str" cm="1">
        <f t="array" ref="AU81">_xlfn.IFS(AND($X81&lt;&gt;"",AI81&lt;&gt;""),ABS($X81-AI81),AND($X81="",AI81=""),"",OR($X81&lt;&gt;"",AI81&lt;&gt;""),"-")</f>
        <v/>
      </c>
      <c r="AV81" s="122" t="str" cm="1">
        <f t="array" ref="AV81">_xlfn.IFS(AND($X81&lt;&gt;"",AJ81&lt;&gt;""),ABS($X81-AJ81),AND($X81="",AJ81=""),"",OR($X81&lt;&gt;"",AJ81&lt;&gt;""),"-")</f>
        <v/>
      </c>
      <c r="AW81" s="123" t="str" cm="1">
        <f t="array" ref="AW81">_xlfn.IFS(AND($Y81&lt;&gt;"",Z81&lt;&gt;""),ABS($Y81-Z81),AND($Y81="",Z81=""),"",OR($Y81&lt;&gt;"",Z81&lt;&gt;""),"-")</f>
        <v/>
      </c>
      <c r="AX81" s="122" t="str" cm="1">
        <f t="array" ref="AX81">_xlfn.IFS(AND($Y81&lt;&gt;"",AA81&lt;&gt;""),ABS($Y81-AA81),AND($Y81="",AA81=""),"",OR($Y81&lt;&gt;"",AA81&lt;&gt;""),"-")</f>
        <v/>
      </c>
      <c r="AY81" s="122" t="str" cm="1">
        <f t="array" ref="AY81">_xlfn.IFS(AND($Y81&lt;&gt;"",AB81&lt;&gt;""),ABS($Y81-AB81),AND($Y81="",AB81=""),"",OR($Y81&lt;&gt;"",AB81&lt;&gt;""),"-")</f>
        <v/>
      </c>
      <c r="AZ81" s="122" t="str" cm="1">
        <f t="array" ref="AZ81">_xlfn.IFS(AND($Y81&lt;&gt;"",AC81&lt;&gt;""),ABS($Y81-AC81),AND($Y81="",AC81=""),"",OR($Y81&lt;&gt;"",AC81&lt;&gt;""),"-")</f>
        <v/>
      </c>
      <c r="BA81" s="122" t="str" cm="1">
        <f t="array" ref="BA81">_xlfn.IFS(AND($Y81&lt;&gt;"",AD81&lt;&gt;""),ABS($Y81-AD81),AND($Y81="",AD81=""),"",OR($Y81&lt;&gt;"",AD81&lt;&gt;""),"-")</f>
        <v/>
      </c>
      <c r="BB81" s="122" t="str" cm="1">
        <f t="array" ref="BB81">_xlfn.IFS(AND($Y81&lt;&gt;"",AE81&lt;&gt;""),ABS($Y81-AE81),AND($Y81="",AE81=""),"",OR($Y81&lt;&gt;"",AE81&lt;&gt;""),"-")</f>
        <v/>
      </c>
      <c r="BC81" s="122" t="str" cm="1">
        <f t="array" ref="BC81">_xlfn.IFS(AND($Y81&lt;&gt;"",AF81&lt;&gt;""),ABS($Y81-AF81),AND($Y81="",AF81=""),"",OR($Y81&lt;&gt;"",AF81&lt;&gt;""),"-")</f>
        <v/>
      </c>
      <c r="BD81" s="122" t="str" cm="1">
        <f t="array" ref="BD81">_xlfn.IFS(AND($Y81&lt;&gt;"",AG81&lt;&gt;""),ABS($Y81-AG81),AND($Y81="",AG81=""),"",OR($Y81&lt;&gt;"",AG81&lt;&gt;""),"-")</f>
        <v/>
      </c>
      <c r="BE81" s="122" t="str" cm="1">
        <f t="array" ref="BE81">_xlfn.IFS(AND($Y81&lt;&gt;"",AH81&lt;&gt;""),ABS($Y81-AH81),AND($Y81="",AH81=""),"",OR($Y81&lt;&gt;"",AH81&lt;&gt;""),"-")</f>
        <v/>
      </c>
      <c r="BF81" s="122" t="str" cm="1">
        <f t="array" ref="BF81">_xlfn.IFS(AND($Y81&lt;&gt;"",AI81&lt;&gt;""),ABS($Y81-AI81),AND($Y81="",AI81=""),"",OR($Y81&lt;&gt;"",AI81&lt;&gt;""),"-")</f>
        <v/>
      </c>
      <c r="BG81" s="122" t="str" cm="1">
        <f t="array" ref="BG81">_xlfn.IFS(AND($Y81&lt;&gt;"",AJ81&lt;&gt;""),ABS($Y81-AJ81),AND($Y81="",AJ81=""),"",OR($Y81&lt;&gt;"",AJ81&lt;&gt;""),"-")</f>
        <v/>
      </c>
      <c r="BH81" s="121" t="str" cm="1">
        <f t="array" ref="BH81">_xlfn.IFS(AND($Z81&lt;&gt;"",AA81&lt;&gt;""),ABS($Z81-AA81),AND($Z81="",AA81=""),"",OR($Z81&lt;&gt;"",AA81&lt;&gt;""),"-")</f>
        <v/>
      </c>
      <c r="BI81" s="120" t="str" cm="1">
        <f t="array" ref="BI81">_xlfn.IFS(AND($Z81&lt;&gt;"",AB81&lt;&gt;""),ABS($Z81-AB81),AND($Z81="",AB81=""),"",OR($Z81&lt;&gt;"",AB81&lt;&gt;""),"-")</f>
        <v/>
      </c>
      <c r="BJ81" s="120" t="str" cm="1">
        <f t="array" ref="BJ81">_xlfn.IFS(AND($Z81&lt;&gt;"",AC81&lt;&gt;""),ABS($Z81-AC81),AND($Z81="",AC81=""),"",OR($Z81&lt;&gt;"",AC81&lt;&gt;""),"-")</f>
        <v/>
      </c>
      <c r="BK81" s="120" t="str" cm="1">
        <f t="array" ref="BK81">_xlfn.IFS(AND($Z81&lt;&gt;"",AD81&lt;&gt;""),ABS($Z81-AD81),AND($Z81="",AD81=""),"",OR($Z81&lt;&gt;"",AD81&lt;&gt;""),"-")</f>
        <v/>
      </c>
      <c r="BL81" s="120" t="str" cm="1">
        <f t="array" ref="BL81">_xlfn.IFS(AND($Z81&lt;&gt;"",AE81&lt;&gt;""),ABS($Z81-AE81),AND($Z81="",AE81=""),"",OR($Z81&lt;&gt;"",AE81&lt;&gt;""),"-")</f>
        <v/>
      </c>
      <c r="BM81" s="120" t="str" cm="1">
        <f t="array" ref="BM81">_xlfn.IFS(AND($Z81&lt;&gt;"",AF81&lt;&gt;""),ABS($Z81-AF81),AND($Z81="",AF81=""),"",OR($Z81&lt;&gt;"",AF81&lt;&gt;""),"-")</f>
        <v/>
      </c>
      <c r="BN81" s="120" t="str" cm="1">
        <f t="array" ref="BN81">_xlfn.IFS(AND($Z81&lt;&gt;"",AG81&lt;&gt;""),ABS($Z81-AG81),AND($Z81="",AG81=""),"",OR($Z81&lt;&gt;"",AG81&lt;&gt;""),"-")</f>
        <v/>
      </c>
      <c r="BO81" s="120" t="str" cm="1">
        <f t="array" ref="BO81">_xlfn.IFS(AND($Z81&lt;&gt;"",AH81&lt;&gt;""),ABS($Z81-AH81),AND($Z81="",AH81=""),"",OR($Z81&lt;&gt;"",AH81&lt;&gt;""),"-")</f>
        <v/>
      </c>
      <c r="BP81" s="120" t="str" cm="1">
        <f t="array" ref="BP81">_xlfn.IFS(AND($Z81&lt;&gt;"",AI81&lt;&gt;""),ABS($Z81-AI81),AND($Z81="",AI81=""),"",OR($Z81&lt;&gt;"",AI81&lt;&gt;""),"-")</f>
        <v/>
      </c>
      <c r="BQ81" s="120" t="str" cm="1">
        <f t="array" ref="BQ81">_xlfn.IFS(AND($Z81&lt;&gt;"",AJ81&lt;&gt;""),ABS($Z81-AJ81),AND($Z81="",AJ81=""),"",OR($Z81&lt;&gt;"",AJ81&lt;&gt;""),"-")</f>
        <v/>
      </c>
      <c r="BR81" s="121" t="str" cm="1">
        <f t="array" ref="BR81">_xlfn.IFS(AND($AA81&lt;&gt;"",AB81&lt;&gt;""),ABS($AA81-AB81),AND($AA81="",AB81=""),"",OR($AA81&lt;&gt;"",AB81&lt;&gt;""),"-")</f>
        <v/>
      </c>
      <c r="BS81" s="120" t="str" cm="1">
        <f t="array" ref="BS81">_xlfn.IFS(AND($AA81&lt;&gt;"",AC81&lt;&gt;""),ABS($AA81-AC81),AND($AA81="",AC81=""),"",OR($AA81&lt;&gt;"",AC81&lt;&gt;""),"-")</f>
        <v/>
      </c>
      <c r="BT81" s="120" t="str" cm="1">
        <f t="array" ref="BT81">_xlfn.IFS(AND($AA81&lt;&gt;"",AD81&lt;&gt;""),ABS($AA81-AD81),AND($AA81="",AD81=""),"",OR($AA81&lt;&gt;"",AD81&lt;&gt;""),"-")</f>
        <v/>
      </c>
      <c r="BU81" s="120" t="str" cm="1">
        <f t="array" ref="BU81">_xlfn.IFS(AND($AA81&lt;&gt;"",AE81&lt;&gt;""),ABS($AA81-AE81),AND($AA81="",AE81=""),"",OR($AA81&lt;&gt;"",AE81&lt;&gt;""),"-")</f>
        <v/>
      </c>
      <c r="BV81" s="120" t="str" cm="1">
        <f t="array" ref="BV81">_xlfn.IFS(AND($AA81&lt;&gt;"",AF81&lt;&gt;""),ABS($AA81-AF81),AND($AA81="",AF81=""),"",OR($AA81&lt;&gt;"",AF81&lt;&gt;""),"-")</f>
        <v/>
      </c>
      <c r="BW81" s="120" t="str" cm="1">
        <f t="array" ref="BW81">_xlfn.IFS(AND($AA81&lt;&gt;"",AG81&lt;&gt;""),ABS($AA81-AG81),AND($AA81="",AG81=""),"",OR($AA81&lt;&gt;"",AG81&lt;&gt;""),"-")</f>
        <v/>
      </c>
      <c r="BX81" s="120" t="str" cm="1">
        <f t="array" ref="BX81">_xlfn.IFS(AND($AA81&lt;&gt;"",AH81&lt;&gt;""),ABS($AA81-AH81),AND($AA81="",AH81=""),"",OR($AA81&lt;&gt;"",AH81&lt;&gt;""),"-")</f>
        <v/>
      </c>
      <c r="BY81" s="120" t="str" cm="1">
        <f t="array" ref="BY81">_xlfn.IFS(AND($AA81&lt;&gt;"",AI81&lt;&gt;""),ABS($AA81-AI81),AND($AA81="",AI81=""),"",OR($AA81&lt;&gt;"",AI81&lt;&gt;""),"-")</f>
        <v/>
      </c>
      <c r="BZ81" s="120" t="str" cm="1">
        <f t="array" ref="BZ81">_xlfn.IFS(AND($AA81&lt;&gt;"",AJ81&lt;&gt;""),ABS($AA81-AJ81),AND($AA81="",AJ81=""),"",OR($AA81&lt;&gt;"",AJ81&lt;&gt;""),"-")</f>
        <v/>
      </c>
      <c r="CA81" s="121" t="str" cm="1">
        <f t="array" ref="CA81">_xlfn.IFS(AND($AB81&lt;&gt;"",AC81&lt;&gt;""),ABS($AB81-AC81),AND($AB81="",AC81=""),"",OR($AB81&lt;&gt;"",AC81&lt;&gt;""),"-")</f>
        <v/>
      </c>
      <c r="CB81" s="120" t="str" cm="1">
        <f t="array" ref="CB81">_xlfn.IFS(AND($AB81&lt;&gt;"",AD81&lt;&gt;""),ABS($AB81-AD81),AND($AB81="",AD81=""),"",OR($AB81&lt;&gt;"",AD81&lt;&gt;""),"-")</f>
        <v/>
      </c>
      <c r="CC81" s="120" t="str" cm="1">
        <f t="array" ref="CC81">_xlfn.IFS(AND($AB81&lt;&gt;"",AE81&lt;&gt;""),ABS($AB81-AE81),AND($AB81="",AE81=""),"",OR($AB81&lt;&gt;"",AE81&lt;&gt;""),"-")</f>
        <v/>
      </c>
      <c r="CD81" s="120" t="str" cm="1">
        <f t="array" ref="CD81">_xlfn.IFS(AND($AB81&lt;&gt;"",AF81&lt;&gt;""),ABS($AB81-AF81),AND($AB81="",AF81=""),"",OR($AB81&lt;&gt;"",AF81&lt;&gt;""),"-")</f>
        <v/>
      </c>
      <c r="CE81" s="120" t="str" cm="1">
        <f t="array" ref="CE81">_xlfn.IFS(AND($AB81&lt;&gt;"",AG81&lt;&gt;""),ABS($AB81-AG81),AND($AB81="",AG81=""),"",OR($AB81&lt;&gt;"",AG81&lt;&gt;""),"-")</f>
        <v/>
      </c>
      <c r="CF81" s="120" t="str" cm="1">
        <f t="array" ref="CF81">_xlfn.IFS(AND($AB81&lt;&gt;"",AH81&lt;&gt;""),ABS($AB81-AH81),AND($AB81="",AH81=""),"",OR($AB81&lt;&gt;"",AH81&lt;&gt;""),"-")</f>
        <v/>
      </c>
      <c r="CG81" s="120" t="str" cm="1">
        <f t="array" ref="CG81">_xlfn.IFS(AND($AB81&lt;&gt;"",AI81&lt;&gt;""),ABS($AB81-AI81),AND($AB81="",AI81=""),"",OR($AB81&lt;&gt;"",AI81&lt;&gt;""),"-")</f>
        <v/>
      </c>
      <c r="CH81" s="120" t="str" cm="1">
        <f t="array" ref="CH81">_xlfn.IFS(AND($AB81&lt;&gt;"",AJ81&lt;&gt;""),ABS($AB81-AJ81),AND($AB81="",AJ81=""),"",OR($AB81&lt;&gt;"",AJ81&lt;&gt;""),"-")</f>
        <v/>
      </c>
      <c r="CI81" s="121" t="str" cm="1">
        <f t="array" ref="CI81">_xlfn.IFS(AND($AC81&lt;&gt;"",AD81&lt;&gt;""),ABS($AC81-AD81),AND($AC81="",AD81=""),"",OR($AC81&lt;&gt;"",AD81&lt;&gt;""),"-")</f>
        <v/>
      </c>
      <c r="CJ81" s="120" t="str" cm="1">
        <f t="array" ref="CJ81">_xlfn.IFS(AND($AC81&lt;&gt;"",AE81&lt;&gt;""),ABS($AC81-AE81),AND($AC81="",AE81=""),"",OR($AC81&lt;&gt;"",AE81&lt;&gt;""),"-")</f>
        <v/>
      </c>
      <c r="CK81" s="120" t="str" cm="1">
        <f t="array" ref="CK81">_xlfn.IFS(AND($AC81&lt;&gt;"",AF81&lt;&gt;""),ABS($AC81-AF81),AND($AC81="",AF81=""),"",OR($AC81&lt;&gt;"",AF81&lt;&gt;""),"-")</f>
        <v/>
      </c>
      <c r="CL81" s="120" t="str" cm="1">
        <f t="array" ref="CL81">_xlfn.IFS(AND($AC81&lt;&gt;"",AG81&lt;&gt;""),ABS($AC81-AG81),AND($AC81="",AG81=""),"",OR($AC81&lt;&gt;"",AG81&lt;&gt;""),"-")</f>
        <v/>
      </c>
      <c r="CM81" s="120" t="str" cm="1">
        <f t="array" ref="CM81">_xlfn.IFS(AND($AC81&lt;&gt;"",AH81&lt;&gt;""),ABS($AC81-AH81),AND($AC81="",AH81=""),"",OR($AC81&lt;&gt;"",AH81&lt;&gt;""),"-")</f>
        <v/>
      </c>
      <c r="CN81" s="120" t="str" cm="1">
        <f t="array" ref="CN81">_xlfn.IFS(AND($AC81&lt;&gt;"",AI81&lt;&gt;""),ABS($AC81-AI81),AND($AC81="",AI81=""),"",OR($AC81&lt;&gt;"",AI81&lt;&gt;""),"-")</f>
        <v/>
      </c>
      <c r="CO81" s="120" t="str" cm="1">
        <f t="array" ref="CO81">_xlfn.IFS(AND($AC81&lt;&gt;"",AJ81&lt;&gt;""),ABS($AC81-AJ81),AND($AC81="",AJ81=""),"",OR($AC81&lt;&gt;"",AJ81&lt;&gt;""),"-")</f>
        <v/>
      </c>
      <c r="CP81" s="121" t="str" cm="1">
        <f t="array" ref="CP81">_xlfn.IFS(AND($AD81&lt;&gt;"",AE81&lt;&gt;""),ABS($AD81-AE81),AND($AD81="",AE81=""),"",OR($AD81&lt;&gt;"",AE81&lt;&gt;""),"-")</f>
        <v/>
      </c>
      <c r="CQ81" s="120" t="str" cm="1">
        <f t="array" ref="CQ81">_xlfn.IFS(AND($AD81&lt;&gt;"",AF81&lt;&gt;""),ABS($AD81-AF81),AND($AD81="",AF81=""),"",OR($AD81&lt;&gt;"",AF81&lt;&gt;""),"-")</f>
        <v/>
      </c>
      <c r="CR81" s="120" t="str" cm="1">
        <f t="array" ref="CR81">_xlfn.IFS(AND($AD81&lt;&gt;"",AG81&lt;&gt;""),ABS($AD81-AG81),AND($AD81="",AG81=""),"",OR($AD81&lt;&gt;"",AG81&lt;&gt;""),"-")</f>
        <v/>
      </c>
      <c r="CS81" s="120" t="str" cm="1">
        <f t="array" ref="CS81">_xlfn.IFS(AND($AD81&lt;&gt;"",AH81&lt;&gt;""),ABS($AD81-AH81),AND($AD81="",AH81=""),"",OR($AD81&lt;&gt;"",AH81&lt;&gt;""),"-")</f>
        <v/>
      </c>
      <c r="CT81" s="120" t="str" cm="1">
        <f t="array" ref="CT81">_xlfn.IFS(AND($AD81&lt;&gt;"",AI81&lt;&gt;""),ABS($AD81-AI81),AND($AD81="",AI81=""),"",OR($AD81&lt;&gt;"",AI81&lt;&gt;""),"-")</f>
        <v/>
      </c>
      <c r="CU81" s="120" t="str" cm="1">
        <f t="array" ref="CU81">_xlfn.IFS(AND($AD81&lt;&gt;"",AJ81&lt;&gt;""),ABS($AD81-AJ81),AND($AD81="",AJ81=""),"",OR($AD81&lt;&gt;"",AJ81&lt;&gt;""),"-")</f>
        <v/>
      </c>
      <c r="CV81" s="121" t="str" cm="1">
        <f t="array" ref="CV81">_xlfn.IFS(AND($AE81&lt;&gt;"",AF81&lt;&gt;""),ABS($AE81-AF81),AND($AE81="",AF81=""),"",OR($AE81&lt;&gt;"",AF81&lt;&gt;""),"-")</f>
        <v/>
      </c>
      <c r="CW81" s="120" t="str" cm="1">
        <f t="array" ref="CW81">_xlfn.IFS(AND($AE81&lt;&gt;"",AG81&lt;&gt;""),ABS($AE81-AG81),AND($AE81="",AG81=""),"",OR($AE81&lt;&gt;"",AG81&lt;&gt;""),"-")</f>
        <v/>
      </c>
      <c r="CX81" s="120" t="str" cm="1">
        <f t="array" ref="CX81">_xlfn.IFS(AND($AE81&lt;&gt;"",AH81&lt;&gt;""),ABS($AE81-AH81),AND($AE81="",AH81=""),"",OR($AE81&lt;&gt;"",AH81&lt;&gt;""),"-")</f>
        <v/>
      </c>
      <c r="CY81" s="120" t="str" cm="1">
        <f t="array" ref="CY81">_xlfn.IFS(AND($AE81&lt;&gt;"",AI81&lt;&gt;""),ABS($AE81-AI81),AND($AE81="",AI81=""),"",OR($AE81&lt;&gt;"",AI81&lt;&gt;""),"-")</f>
        <v/>
      </c>
      <c r="CZ81" s="120" t="str" cm="1">
        <f t="array" ref="CZ81">_xlfn.IFS(AND($AE81&lt;&gt;"",AJ81&lt;&gt;""),ABS($AE81-AJ81),AND($AE81="",AJ81=""),"",OR($AE81&lt;&gt;"",AJ81&lt;&gt;""),"-")</f>
        <v/>
      </c>
      <c r="DA81" s="121" t="str" cm="1">
        <f t="array" ref="DA81">_xlfn.IFS(AND($AF81&lt;&gt;"",AG81&lt;&gt;""),ABS($AF81-AG81),AND($AF81="",AG81=""),"",OR($AF81&lt;&gt;"",AG81&lt;&gt;""),"-")</f>
        <v/>
      </c>
      <c r="DB81" s="120" t="str" cm="1">
        <f t="array" ref="DB81">_xlfn.IFS(AND($AF81&lt;&gt;"",AH81&lt;&gt;""),ABS($AF81-AH81),AND($AF81="",AH81=""),"",OR($AF81&lt;&gt;"",AH81&lt;&gt;""),"-")</f>
        <v/>
      </c>
      <c r="DC81" s="120" t="str" cm="1">
        <f t="array" ref="DC81">_xlfn.IFS(AND($AF81&lt;&gt;"",AI81&lt;&gt;""),ABS($AF81-AI81),AND($AF81="",AI81=""),"",OR($AF81&lt;&gt;"",AI81&lt;&gt;""),"-")</f>
        <v/>
      </c>
      <c r="DD81" s="120" t="str" cm="1">
        <f t="array" ref="DD81">_xlfn.IFS(AND($AF81&lt;&gt;"",AJ81&lt;&gt;""),ABS($AF81-AJ81),AND($AF81="",AJ81=""),"",OR($AF81&lt;&gt;"",AJ81&lt;&gt;""),"-")</f>
        <v/>
      </c>
      <c r="DE81" s="121" t="str" cm="1">
        <f t="array" ref="DE81">_xlfn.IFS(AND($AG81&lt;&gt;"",AH81&lt;&gt;""),ABS($AG81-AH81),AND($AG81="",AH81=""),"",OR($AG81&lt;&gt;"",AH81&lt;&gt;""),"-")</f>
        <v/>
      </c>
      <c r="DF81" s="120" t="str" cm="1">
        <f t="array" ref="DF81">_xlfn.IFS(AND($AG81&lt;&gt;"",AI81&lt;&gt;""),ABS($AG81-AI81),AND($AG81="",AI81=""),"",OR($AG81&lt;&gt;"",AI81&lt;&gt;""),"-")</f>
        <v/>
      </c>
      <c r="DG81" s="120" t="str" cm="1">
        <f t="array" ref="DG81">_xlfn.IFS(AND($AG81&lt;&gt;"",AJ81&lt;&gt;""),ABS($AG81-AJ81),AND($AG81="",AJ81=""),"",OR($AG81&lt;&gt;"",AJ81&lt;&gt;""),"-")</f>
        <v/>
      </c>
      <c r="DH81" s="121" t="str" cm="1">
        <f t="array" ref="DH81">_xlfn.IFS(AND($AH81&lt;&gt;"",AI81&lt;&gt;""),ABS($AH81-AI81),AND($AH81="",AI81=""),"",OR($AH81&lt;&gt;"",AI81&lt;&gt;""),"-")</f>
        <v/>
      </c>
      <c r="DI81" s="120" t="str" cm="1">
        <f t="array" ref="DI81">_xlfn.IFS(AND($AH81&lt;&gt;"",AJ81&lt;&gt;""),ABS($AH81-AJ81),AND($AH81="",AJ81=""),"",OR($AH81&lt;&gt;"",AJ81&lt;&gt;""),"-")</f>
        <v/>
      </c>
      <c r="DJ81" s="121" t="str" cm="1">
        <f t="array" ref="DJ81">_xlfn.IFS(AND($AI81&lt;&gt;"",AJ81&lt;&gt;""),ABS($AI81-AJ81),AND($AI81="",AJ81=""),"",OR($AI81&lt;&gt;"",AJ81&lt;&gt;""),"-")</f>
        <v/>
      </c>
    </row>
    <row r="82" spans="1:114" x14ac:dyDescent="0.2">
      <c r="A82" s="120" t="e">
        <f t="shared" si="18"/>
        <v>#DIV/0!</v>
      </c>
      <c r="B82" s="186" t="e">
        <f t="shared" si="19"/>
        <v>#DIV/0!</v>
      </c>
      <c r="C82" s="186" t="e">
        <f t="shared" si="20"/>
        <v>#DIV/0!</v>
      </c>
      <c r="D82" s="186" t="e">
        <f t="shared" si="21"/>
        <v>#DIV/0!</v>
      </c>
      <c r="E82" s="263">
        <f t="shared" si="22"/>
        <v>0</v>
      </c>
      <c r="F82" s="186">
        <f t="shared" si="23"/>
        <v>0</v>
      </c>
      <c r="G82" s="186" t="e">
        <f t="shared" si="24"/>
        <v>#DIV/0!</v>
      </c>
      <c r="H82" s="262" t="str">
        <f t="shared" si="25"/>
        <v/>
      </c>
      <c r="I82" s="187" t="str">
        <f t="shared" si="26"/>
        <v/>
      </c>
      <c r="J82" s="260" t="s">
        <v>125</v>
      </c>
      <c r="K82" s="259" t="e">
        <f>VLOOKUP($J82,Merged_couplings!$B:$BU,MATCH(K$1,Merged_couplings!$B$1:$BU$1,0),FALSE)</f>
        <v>#N/A</v>
      </c>
      <c r="L82" s="258" t="e">
        <f>VLOOKUP($J82,Merged_couplings!$B:$BU,MATCH(L$1,Merged_couplings!$B$1:$BU$1,0),FALSE)</f>
        <v>#N/A</v>
      </c>
      <c r="M82" s="258" t="e">
        <f>VLOOKUP($J82,Merged_couplings!$B:$BU,MATCH(M$1,Merged_couplings!$B$1:$BU$1,0),FALSE)</f>
        <v>#N/A</v>
      </c>
      <c r="N82" s="258" t="e">
        <f>VLOOKUP($J82,Merged_couplings!$B:$BU,MATCH(N$1,Merged_couplings!$B$1:$BU$1,0),FALSE)</f>
        <v>#N/A</v>
      </c>
      <c r="O82" s="258" t="e">
        <f>VLOOKUP($J82,Merged_couplings!$B:$BU,MATCH(O$1,Merged_couplings!$B$1:$BU$1,0),FALSE)</f>
        <v>#N/A</v>
      </c>
      <c r="P82" s="258" t="e">
        <f>VLOOKUP($J82,Merged_couplings!$B:$BU,MATCH(P$1,Merged_couplings!$B$1:$BU$1,0),FALSE)</f>
        <v>#N/A</v>
      </c>
      <c r="Q82" s="258" t="e">
        <f>VLOOKUP($J82,Merged_couplings!$B:$BU,MATCH(Q$1,Merged_couplings!$B$1:$BU$1,0),FALSE)</f>
        <v>#N/A</v>
      </c>
      <c r="R82" s="258" t="e">
        <f>VLOOKUP($J82,Merged_couplings!$B:$BU,MATCH(R$1,Merged_couplings!$B$1:$BU$1,0),FALSE)</f>
        <v>#N/A</v>
      </c>
      <c r="S82" s="258" t="e">
        <f>VLOOKUP($J82,Merged_couplings!$B:$BU,MATCH(S$1,Merged_couplings!$B$1:$BU$1,0),FALSE)</f>
        <v>#N/A</v>
      </c>
      <c r="T82" s="258" t="e">
        <f>VLOOKUP($J82,Merged_couplings!$B:$BU,MATCH(T$1,Merged_couplings!$B$1:$BU$1,0),FALSE)</f>
        <v>#N/A</v>
      </c>
      <c r="U82" s="258" t="e">
        <f>VLOOKUP($J82,Merged_couplings!$B:$BU,MATCH(U$1,Merged_couplings!$B$1:$BU$1,0),FALSE)</f>
        <v>#N/A</v>
      </c>
      <c r="V82" s="258" t="e">
        <f>VLOOKUP($J82,Merged_couplings!$B:$BU,MATCH(V$1,Merged_couplings!$B$1:$BU$1,0),FALSE)</f>
        <v>#N/A</v>
      </c>
      <c r="W82" s="258" t="e">
        <f>VLOOKUP($J82,Merged_couplings!$B:$BU,MATCH(W$1,Merged_couplings!$B$1:$BU$1,0),FALSE)</f>
        <v>#N/A</v>
      </c>
      <c r="X82" s="121" t="str">
        <f>_xlfn.IFNA(VLOOKUP($J82,Merged_couplings!$B:$R,MATCH(X$1,Merged_couplings!$B$1:$R$1,0),FALSE),"")</f>
        <v/>
      </c>
      <c r="Y82" s="120" t="str">
        <f>_xlfn.IFNA(VLOOKUP($J82,Merged_couplings!$B:$R,MATCH(Y$1,Merged_couplings!$B$1:$R$1,0),FALSE),"")</f>
        <v/>
      </c>
      <c r="Z82" s="120" t="str">
        <f>_xlfn.IFNA(VLOOKUP($J82,Merged_couplings!$B:$R,MATCH(Z$1,Merged_couplings!$B$1:$R$1,0),FALSE),"")</f>
        <v/>
      </c>
      <c r="AA82" s="120" t="str">
        <f>_xlfn.IFNA(VLOOKUP($J82,Merged_couplings!$B:$R,MATCH(AA$1,Merged_couplings!$B$1:$R$1,0),FALSE),"")</f>
        <v/>
      </c>
      <c r="AB82" s="120" t="str">
        <f>_xlfn.IFNA(VLOOKUP($J82,Merged_couplings!$B:$R,MATCH(AB$1,Merged_couplings!$B$1:$R$1,0),FALSE),"")</f>
        <v/>
      </c>
      <c r="AC82" s="120" t="str">
        <f>_xlfn.IFNA(VLOOKUP($J82,Merged_couplings!$B:$R,MATCH(AC$1,Merged_couplings!$B$1:$R$1,0),FALSE),"")</f>
        <v/>
      </c>
      <c r="AD82" s="120" t="str">
        <f>_xlfn.IFNA(VLOOKUP($J82,Merged_couplings!$B:$R,MATCH(AD$1,Merged_couplings!$B$1:$R$1,0),FALSE),"")</f>
        <v/>
      </c>
      <c r="AE82" s="120" t="str">
        <f>_xlfn.IFNA(VLOOKUP($J82,Merged_couplings!$B:$R,MATCH(AE$1,Merged_couplings!$B$1:$R$1,0),FALSE),"")</f>
        <v/>
      </c>
      <c r="AF82" s="120" t="str">
        <f>_xlfn.IFNA(VLOOKUP($J82,Merged_couplings!$B:$R,MATCH(AF$1,Merged_couplings!$B$1:$R$1,0),FALSE),"")</f>
        <v/>
      </c>
      <c r="AG82" s="120" t="str">
        <f>_xlfn.IFNA(VLOOKUP($J82,Merged_couplings!$B:$R,MATCH(AG$1,Merged_couplings!$B$1:$R$1,0),FALSE),"")</f>
        <v/>
      </c>
      <c r="AH82" s="120" t="str">
        <f>_xlfn.IFNA(VLOOKUP($J82,Merged_couplings!$B:$R,MATCH(AH$1,Merged_couplings!$B$1:$R$1,0),FALSE),"")</f>
        <v/>
      </c>
      <c r="AI82" s="120" t="str">
        <f>_xlfn.IFNA(VLOOKUP($J82,Merged_couplings!$B:$R,MATCH(AI$1,Merged_couplings!$B$1:$R$1,0),FALSE),"")</f>
        <v/>
      </c>
      <c r="AJ82" s="120" t="str">
        <f>_xlfn.IFNA(VLOOKUP($J82,Merged_couplings!$B:$R,MATCH(AJ$1,Merged_couplings!$B$1:$R$1,0),FALSE),"")</f>
        <v/>
      </c>
      <c r="AK82" s="123" t="str" cm="1">
        <f t="array" ref="AK82">_xlfn.IFS(AND($X82&lt;&gt;"",Y82&lt;&gt;""),ABS($X82-Y82),AND($X82="",Y82=""),"",OR($X82&lt;&gt;"",Y82&lt;&gt;""),"-")</f>
        <v/>
      </c>
      <c r="AL82" s="122" t="str" cm="1">
        <f t="array" ref="AL82">_xlfn.IFS(AND($X82&lt;&gt;"",Z82&lt;&gt;""),ABS($X82-Z82),AND($X82="",Z82=""),"",OR($X82&lt;&gt;"",Z82&lt;&gt;""),"-")</f>
        <v/>
      </c>
      <c r="AM82" s="122" t="str" cm="1">
        <f t="array" ref="AM82">_xlfn.IFS(AND($X82&lt;&gt;"",AA82&lt;&gt;""),ABS($X82-AA82),AND($X82="",AA82=""),"",OR($X82&lt;&gt;"",AA82&lt;&gt;""),"-")</f>
        <v/>
      </c>
      <c r="AN82" s="122" t="str" cm="1">
        <f t="array" ref="AN82">_xlfn.IFS(AND($X82&lt;&gt;"",AB82&lt;&gt;""),ABS($X82-AB82),AND($X82="",AB82=""),"",OR($X82&lt;&gt;"",AB82&lt;&gt;""),"-")</f>
        <v/>
      </c>
      <c r="AO82" s="122" t="str" cm="1">
        <f t="array" ref="AO82">_xlfn.IFS(AND($X82&lt;&gt;"",AC82&lt;&gt;""),ABS($X82-AC82),AND($X82="",AC82=""),"",OR($X82&lt;&gt;"",AC82&lt;&gt;""),"-")</f>
        <v/>
      </c>
      <c r="AP82" s="122" t="str" cm="1">
        <f t="array" ref="AP82">_xlfn.IFS(AND($X82&lt;&gt;"",AD82&lt;&gt;""),ABS($X82-AD82),AND($X82="",AD82=""),"",OR($X82&lt;&gt;"",AD82&lt;&gt;""),"-")</f>
        <v/>
      </c>
      <c r="AQ82" s="122" t="str" cm="1">
        <f t="array" ref="AQ82">_xlfn.IFS(AND($X82&lt;&gt;"",AE82&lt;&gt;""),ABS($X82-AE82),AND($X82="",AE82=""),"",OR($X82&lt;&gt;"",AE82&lt;&gt;""),"-")</f>
        <v/>
      </c>
      <c r="AR82" s="122" t="str" cm="1">
        <f t="array" ref="AR82">_xlfn.IFS(AND($X82&lt;&gt;"",AF82&lt;&gt;""),ABS($X82-AF82),AND($X82="",AF82=""),"",OR($X82&lt;&gt;"",AF82&lt;&gt;""),"-")</f>
        <v/>
      </c>
      <c r="AS82" s="122" t="str" cm="1">
        <f t="array" ref="AS82">_xlfn.IFS(AND($X82&lt;&gt;"",AG82&lt;&gt;""),ABS($X82-AG82),AND($X82="",AG82=""),"",OR($X82&lt;&gt;"",AG82&lt;&gt;""),"-")</f>
        <v/>
      </c>
      <c r="AT82" s="122" t="str" cm="1">
        <f t="array" ref="AT82">_xlfn.IFS(AND($X82&lt;&gt;"",AH82&lt;&gt;""),ABS($X82-AH82),AND($X82="",AH82=""),"",OR($X82&lt;&gt;"",AH82&lt;&gt;""),"-")</f>
        <v/>
      </c>
      <c r="AU82" s="122" t="str" cm="1">
        <f t="array" ref="AU82">_xlfn.IFS(AND($X82&lt;&gt;"",AI82&lt;&gt;""),ABS($X82-AI82),AND($X82="",AI82=""),"",OR($X82&lt;&gt;"",AI82&lt;&gt;""),"-")</f>
        <v/>
      </c>
      <c r="AV82" s="122" t="str" cm="1">
        <f t="array" ref="AV82">_xlfn.IFS(AND($X82&lt;&gt;"",AJ82&lt;&gt;""),ABS($X82-AJ82),AND($X82="",AJ82=""),"",OR($X82&lt;&gt;"",AJ82&lt;&gt;""),"-")</f>
        <v/>
      </c>
      <c r="AW82" s="123" t="str" cm="1">
        <f t="array" ref="AW82">_xlfn.IFS(AND($Y82&lt;&gt;"",Z82&lt;&gt;""),ABS($Y82-Z82),AND($Y82="",Z82=""),"",OR($Y82&lt;&gt;"",Z82&lt;&gt;""),"-")</f>
        <v/>
      </c>
      <c r="AX82" s="122" t="str" cm="1">
        <f t="array" ref="AX82">_xlfn.IFS(AND($Y82&lt;&gt;"",AA82&lt;&gt;""),ABS($Y82-AA82),AND($Y82="",AA82=""),"",OR($Y82&lt;&gt;"",AA82&lt;&gt;""),"-")</f>
        <v/>
      </c>
      <c r="AY82" s="122" t="str" cm="1">
        <f t="array" ref="AY82">_xlfn.IFS(AND($Y82&lt;&gt;"",AB82&lt;&gt;""),ABS($Y82-AB82),AND($Y82="",AB82=""),"",OR($Y82&lt;&gt;"",AB82&lt;&gt;""),"-")</f>
        <v/>
      </c>
      <c r="AZ82" s="122" t="str" cm="1">
        <f t="array" ref="AZ82">_xlfn.IFS(AND($Y82&lt;&gt;"",AC82&lt;&gt;""),ABS($Y82-AC82),AND($Y82="",AC82=""),"",OR($Y82&lt;&gt;"",AC82&lt;&gt;""),"-")</f>
        <v/>
      </c>
      <c r="BA82" s="122" t="str" cm="1">
        <f t="array" ref="BA82">_xlfn.IFS(AND($Y82&lt;&gt;"",AD82&lt;&gt;""),ABS($Y82-AD82),AND($Y82="",AD82=""),"",OR($Y82&lt;&gt;"",AD82&lt;&gt;""),"-")</f>
        <v/>
      </c>
      <c r="BB82" s="122" t="str" cm="1">
        <f t="array" ref="BB82">_xlfn.IFS(AND($Y82&lt;&gt;"",AE82&lt;&gt;""),ABS($Y82-AE82),AND($Y82="",AE82=""),"",OR($Y82&lt;&gt;"",AE82&lt;&gt;""),"-")</f>
        <v/>
      </c>
      <c r="BC82" s="122" t="str" cm="1">
        <f t="array" ref="BC82">_xlfn.IFS(AND($Y82&lt;&gt;"",AF82&lt;&gt;""),ABS($Y82-AF82),AND($Y82="",AF82=""),"",OR($Y82&lt;&gt;"",AF82&lt;&gt;""),"-")</f>
        <v/>
      </c>
      <c r="BD82" s="122" t="str" cm="1">
        <f t="array" ref="BD82">_xlfn.IFS(AND($Y82&lt;&gt;"",AG82&lt;&gt;""),ABS($Y82-AG82),AND($Y82="",AG82=""),"",OR($Y82&lt;&gt;"",AG82&lt;&gt;""),"-")</f>
        <v/>
      </c>
      <c r="BE82" s="122" t="str" cm="1">
        <f t="array" ref="BE82">_xlfn.IFS(AND($Y82&lt;&gt;"",AH82&lt;&gt;""),ABS($Y82-AH82),AND($Y82="",AH82=""),"",OR($Y82&lt;&gt;"",AH82&lt;&gt;""),"-")</f>
        <v/>
      </c>
      <c r="BF82" s="122" t="str" cm="1">
        <f t="array" ref="BF82">_xlfn.IFS(AND($Y82&lt;&gt;"",AI82&lt;&gt;""),ABS($Y82-AI82),AND($Y82="",AI82=""),"",OR($Y82&lt;&gt;"",AI82&lt;&gt;""),"-")</f>
        <v/>
      </c>
      <c r="BG82" s="122" t="str" cm="1">
        <f t="array" ref="BG82">_xlfn.IFS(AND($Y82&lt;&gt;"",AJ82&lt;&gt;""),ABS($Y82-AJ82),AND($Y82="",AJ82=""),"",OR($Y82&lt;&gt;"",AJ82&lt;&gt;""),"-")</f>
        <v/>
      </c>
      <c r="BH82" s="121" t="str" cm="1">
        <f t="array" ref="BH82">_xlfn.IFS(AND($Z82&lt;&gt;"",AA82&lt;&gt;""),ABS($Z82-AA82),AND($Z82="",AA82=""),"",OR($Z82&lt;&gt;"",AA82&lt;&gt;""),"-")</f>
        <v/>
      </c>
      <c r="BI82" s="120" t="str" cm="1">
        <f t="array" ref="BI82">_xlfn.IFS(AND($Z82&lt;&gt;"",AB82&lt;&gt;""),ABS($Z82-AB82),AND($Z82="",AB82=""),"",OR($Z82&lt;&gt;"",AB82&lt;&gt;""),"-")</f>
        <v/>
      </c>
      <c r="BJ82" s="120" t="str" cm="1">
        <f t="array" ref="BJ82">_xlfn.IFS(AND($Z82&lt;&gt;"",AC82&lt;&gt;""),ABS($Z82-AC82),AND($Z82="",AC82=""),"",OR($Z82&lt;&gt;"",AC82&lt;&gt;""),"-")</f>
        <v/>
      </c>
      <c r="BK82" s="120" t="str" cm="1">
        <f t="array" ref="BK82">_xlfn.IFS(AND($Z82&lt;&gt;"",AD82&lt;&gt;""),ABS($Z82-AD82),AND($Z82="",AD82=""),"",OR($Z82&lt;&gt;"",AD82&lt;&gt;""),"-")</f>
        <v/>
      </c>
      <c r="BL82" s="120" t="str" cm="1">
        <f t="array" ref="BL82">_xlfn.IFS(AND($Z82&lt;&gt;"",AE82&lt;&gt;""),ABS($Z82-AE82),AND($Z82="",AE82=""),"",OR($Z82&lt;&gt;"",AE82&lt;&gt;""),"-")</f>
        <v/>
      </c>
      <c r="BM82" s="120" t="str" cm="1">
        <f t="array" ref="BM82">_xlfn.IFS(AND($Z82&lt;&gt;"",AF82&lt;&gt;""),ABS($Z82-AF82),AND($Z82="",AF82=""),"",OR($Z82&lt;&gt;"",AF82&lt;&gt;""),"-")</f>
        <v/>
      </c>
      <c r="BN82" s="120" t="str" cm="1">
        <f t="array" ref="BN82">_xlfn.IFS(AND($Z82&lt;&gt;"",AG82&lt;&gt;""),ABS($Z82-AG82),AND($Z82="",AG82=""),"",OR($Z82&lt;&gt;"",AG82&lt;&gt;""),"-")</f>
        <v/>
      </c>
      <c r="BO82" s="120" t="str" cm="1">
        <f t="array" ref="BO82">_xlfn.IFS(AND($Z82&lt;&gt;"",AH82&lt;&gt;""),ABS($Z82-AH82),AND($Z82="",AH82=""),"",OR($Z82&lt;&gt;"",AH82&lt;&gt;""),"-")</f>
        <v/>
      </c>
      <c r="BP82" s="120" t="str" cm="1">
        <f t="array" ref="BP82">_xlfn.IFS(AND($Z82&lt;&gt;"",AI82&lt;&gt;""),ABS($Z82-AI82),AND($Z82="",AI82=""),"",OR($Z82&lt;&gt;"",AI82&lt;&gt;""),"-")</f>
        <v/>
      </c>
      <c r="BQ82" s="120" t="str" cm="1">
        <f t="array" ref="BQ82">_xlfn.IFS(AND($Z82&lt;&gt;"",AJ82&lt;&gt;""),ABS($Z82-AJ82),AND($Z82="",AJ82=""),"",OR($Z82&lt;&gt;"",AJ82&lt;&gt;""),"-")</f>
        <v/>
      </c>
      <c r="BR82" s="121" t="str" cm="1">
        <f t="array" ref="BR82">_xlfn.IFS(AND($AA82&lt;&gt;"",AB82&lt;&gt;""),ABS($AA82-AB82),AND($AA82="",AB82=""),"",OR($AA82&lt;&gt;"",AB82&lt;&gt;""),"-")</f>
        <v/>
      </c>
      <c r="BS82" s="120" t="str" cm="1">
        <f t="array" ref="BS82">_xlfn.IFS(AND($AA82&lt;&gt;"",AC82&lt;&gt;""),ABS($AA82-AC82),AND($AA82="",AC82=""),"",OR($AA82&lt;&gt;"",AC82&lt;&gt;""),"-")</f>
        <v/>
      </c>
      <c r="BT82" s="120" t="str" cm="1">
        <f t="array" ref="BT82">_xlfn.IFS(AND($AA82&lt;&gt;"",AD82&lt;&gt;""),ABS($AA82-AD82),AND($AA82="",AD82=""),"",OR($AA82&lt;&gt;"",AD82&lt;&gt;""),"-")</f>
        <v/>
      </c>
      <c r="BU82" s="120" t="str" cm="1">
        <f t="array" ref="BU82">_xlfn.IFS(AND($AA82&lt;&gt;"",AE82&lt;&gt;""),ABS($AA82-AE82),AND($AA82="",AE82=""),"",OR($AA82&lt;&gt;"",AE82&lt;&gt;""),"-")</f>
        <v/>
      </c>
      <c r="BV82" s="120" t="str" cm="1">
        <f t="array" ref="BV82">_xlfn.IFS(AND($AA82&lt;&gt;"",AF82&lt;&gt;""),ABS($AA82-AF82),AND($AA82="",AF82=""),"",OR($AA82&lt;&gt;"",AF82&lt;&gt;""),"-")</f>
        <v/>
      </c>
      <c r="BW82" s="120" t="str" cm="1">
        <f t="array" ref="BW82">_xlfn.IFS(AND($AA82&lt;&gt;"",AG82&lt;&gt;""),ABS($AA82-AG82),AND($AA82="",AG82=""),"",OR($AA82&lt;&gt;"",AG82&lt;&gt;""),"-")</f>
        <v/>
      </c>
      <c r="BX82" s="120" t="str" cm="1">
        <f t="array" ref="BX82">_xlfn.IFS(AND($AA82&lt;&gt;"",AH82&lt;&gt;""),ABS($AA82-AH82),AND($AA82="",AH82=""),"",OR($AA82&lt;&gt;"",AH82&lt;&gt;""),"-")</f>
        <v/>
      </c>
      <c r="BY82" s="120" t="str" cm="1">
        <f t="array" ref="BY82">_xlfn.IFS(AND($AA82&lt;&gt;"",AI82&lt;&gt;""),ABS($AA82-AI82),AND($AA82="",AI82=""),"",OR($AA82&lt;&gt;"",AI82&lt;&gt;""),"-")</f>
        <v/>
      </c>
      <c r="BZ82" s="120" t="str" cm="1">
        <f t="array" ref="BZ82">_xlfn.IFS(AND($AA82&lt;&gt;"",AJ82&lt;&gt;""),ABS($AA82-AJ82),AND($AA82="",AJ82=""),"",OR($AA82&lt;&gt;"",AJ82&lt;&gt;""),"-")</f>
        <v/>
      </c>
      <c r="CA82" s="121" t="str" cm="1">
        <f t="array" ref="CA82">_xlfn.IFS(AND($AB82&lt;&gt;"",AC82&lt;&gt;""),ABS($AB82-AC82),AND($AB82="",AC82=""),"",OR($AB82&lt;&gt;"",AC82&lt;&gt;""),"-")</f>
        <v/>
      </c>
      <c r="CB82" s="120" t="str" cm="1">
        <f t="array" ref="CB82">_xlfn.IFS(AND($AB82&lt;&gt;"",AD82&lt;&gt;""),ABS($AB82-AD82),AND($AB82="",AD82=""),"",OR($AB82&lt;&gt;"",AD82&lt;&gt;""),"-")</f>
        <v/>
      </c>
      <c r="CC82" s="120" t="str" cm="1">
        <f t="array" ref="CC82">_xlfn.IFS(AND($AB82&lt;&gt;"",AE82&lt;&gt;""),ABS($AB82-AE82),AND($AB82="",AE82=""),"",OR($AB82&lt;&gt;"",AE82&lt;&gt;""),"-")</f>
        <v/>
      </c>
      <c r="CD82" s="120" t="str" cm="1">
        <f t="array" ref="CD82">_xlfn.IFS(AND($AB82&lt;&gt;"",AF82&lt;&gt;""),ABS($AB82-AF82),AND($AB82="",AF82=""),"",OR($AB82&lt;&gt;"",AF82&lt;&gt;""),"-")</f>
        <v/>
      </c>
      <c r="CE82" s="120" t="str" cm="1">
        <f t="array" ref="CE82">_xlfn.IFS(AND($AB82&lt;&gt;"",AG82&lt;&gt;""),ABS($AB82-AG82),AND($AB82="",AG82=""),"",OR($AB82&lt;&gt;"",AG82&lt;&gt;""),"-")</f>
        <v/>
      </c>
      <c r="CF82" s="120" t="str" cm="1">
        <f t="array" ref="CF82">_xlfn.IFS(AND($AB82&lt;&gt;"",AH82&lt;&gt;""),ABS($AB82-AH82),AND($AB82="",AH82=""),"",OR($AB82&lt;&gt;"",AH82&lt;&gt;""),"-")</f>
        <v/>
      </c>
      <c r="CG82" s="120" t="str" cm="1">
        <f t="array" ref="CG82">_xlfn.IFS(AND($AB82&lt;&gt;"",AI82&lt;&gt;""),ABS($AB82-AI82),AND($AB82="",AI82=""),"",OR($AB82&lt;&gt;"",AI82&lt;&gt;""),"-")</f>
        <v/>
      </c>
      <c r="CH82" s="120" t="str" cm="1">
        <f t="array" ref="CH82">_xlfn.IFS(AND($AB82&lt;&gt;"",AJ82&lt;&gt;""),ABS($AB82-AJ82),AND($AB82="",AJ82=""),"",OR($AB82&lt;&gt;"",AJ82&lt;&gt;""),"-")</f>
        <v/>
      </c>
      <c r="CI82" s="121" t="str" cm="1">
        <f t="array" ref="CI82">_xlfn.IFS(AND($AC82&lt;&gt;"",AD82&lt;&gt;""),ABS($AC82-AD82),AND($AC82="",AD82=""),"",OR($AC82&lt;&gt;"",AD82&lt;&gt;""),"-")</f>
        <v/>
      </c>
      <c r="CJ82" s="120" t="str" cm="1">
        <f t="array" ref="CJ82">_xlfn.IFS(AND($AC82&lt;&gt;"",AE82&lt;&gt;""),ABS($AC82-AE82),AND($AC82="",AE82=""),"",OR($AC82&lt;&gt;"",AE82&lt;&gt;""),"-")</f>
        <v/>
      </c>
      <c r="CK82" s="120" t="str" cm="1">
        <f t="array" ref="CK82">_xlfn.IFS(AND($AC82&lt;&gt;"",AF82&lt;&gt;""),ABS($AC82-AF82),AND($AC82="",AF82=""),"",OR($AC82&lt;&gt;"",AF82&lt;&gt;""),"-")</f>
        <v/>
      </c>
      <c r="CL82" s="120" t="str" cm="1">
        <f t="array" ref="CL82">_xlfn.IFS(AND($AC82&lt;&gt;"",AG82&lt;&gt;""),ABS($AC82-AG82),AND($AC82="",AG82=""),"",OR($AC82&lt;&gt;"",AG82&lt;&gt;""),"-")</f>
        <v/>
      </c>
      <c r="CM82" s="120" t="str" cm="1">
        <f t="array" ref="CM82">_xlfn.IFS(AND($AC82&lt;&gt;"",AH82&lt;&gt;""),ABS($AC82-AH82),AND($AC82="",AH82=""),"",OR($AC82&lt;&gt;"",AH82&lt;&gt;""),"-")</f>
        <v/>
      </c>
      <c r="CN82" s="120" t="str" cm="1">
        <f t="array" ref="CN82">_xlfn.IFS(AND($AC82&lt;&gt;"",AI82&lt;&gt;""),ABS($AC82-AI82),AND($AC82="",AI82=""),"",OR($AC82&lt;&gt;"",AI82&lt;&gt;""),"-")</f>
        <v/>
      </c>
      <c r="CO82" s="120" t="str" cm="1">
        <f t="array" ref="CO82">_xlfn.IFS(AND($AC82&lt;&gt;"",AJ82&lt;&gt;""),ABS($AC82-AJ82),AND($AC82="",AJ82=""),"",OR($AC82&lt;&gt;"",AJ82&lt;&gt;""),"-")</f>
        <v/>
      </c>
      <c r="CP82" s="121" t="str" cm="1">
        <f t="array" ref="CP82">_xlfn.IFS(AND($AD82&lt;&gt;"",AE82&lt;&gt;""),ABS($AD82-AE82),AND($AD82="",AE82=""),"",OR($AD82&lt;&gt;"",AE82&lt;&gt;""),"-")</f>
        <v/>
      </c>
      <c r="CQ82" s="120" t="str" cm="1">
        <f t="array" ref="CQ82">_xlfn.IFS(AND($AD82&lt;&gt;"",AF82&lt;&gt;""),ABS($AD82-AF82),AND($AD82="",AF82=""),"",OR($AD82&lt;&gt;"",AF82&lt;&gt;""),"-")</f>
        <v/>
      </c>
      <c r="CR82" s="120" t="str" cm="1">
        <f t="array" ref="CR82">_xlfn.IFS(AND($AD82&lt;&gt;"",AG82&lt;&gt;""),ABS($AD82-AG82),AND($AD82="",AG82=""),"",OR($AD82&lt;&gt;"",AG82&lt;&gt;""),"-")</f>
        <v/>
      </c>
      <c r="CS82" s="120" t="str" cm="1">
        <f t="array" ref="CS82">_xlfn.IFS(AND($AD82&lt;&gt;"",AH82&lt;&gt;""),ABS($AD82-AH82),AND($AD82="",AH82=""),"",OR($AD82&lt;&gt;"",AH82&lt;&gt;""),"-")</f>
        <v/>
      </c>
      <c r="CT82" s="120" t="str" cm="1">
        <f t="array" ref="CT82">_xlfn.IFS(AND($AD82&lt;&gt;"",AI82&lt;&gt;""),ABS($AD82-AI82),AND($AD82="",AI82=""),"",OR($AD82&lt;&gt;"",AI82&lt;&gt;""),"-")</f>
        <v/>
      </c>
      <c r="CU82" s="120" t="str" cm="1">
        <f t="array" ref="CU82">_xlfn.IFS(AND($AD82&lt;&gt;"",AJ82&lt;&gt;""),ABS($AD82-AJ82),AND($AD82="",AJ82=""),"",OR($AD82&lt;&gt;"",AJ82&lt;&gt;""),"-")</f>
        <v/>
      </c>
      <c r="CV82" s="121" t="str" cm="1">
        <f t="array" ref="CV82">_xlfn.IFS(AND($AE82&lt;&gt;"",AF82&lt;&gt;""),ABS($AE82-AF82),AND($AE82="",AF82=""),"",OR($AE82&lt;&gt;"",AF82&lt;&gt;""),"-")</f>
        <v/>
      </c>
      <c r="CW82" s="120" t="str" cm="1">
        <f t="array" ref="CW82">_xlfn.IFS(AND($AE82&lt;&gt;"",AG82&lt;&gt;""),ABS($AE82-AG82),AND($AE82="",AG82=""),"",OR($AE82&lt;&gt;"",AG82&lt;&gt;""),"-")</f>
        <v/>
      </c>
      <c r="CX82" s="120" t="str" cm="1">
        <f t="array" ref="CX82">_xlfn.IFS(AND($AE82&lt;&gt;"",AH82&lt;&gt;""),ABS($AE82-AH82),AND($AE82="",AH82=""),"",OR($AE82&lt;&gt;"",AH82&lt;&gt;""),"-")</f>
        <v/>
      </c>
      <c r="CY82" s="120" t="str" cm="1">
        <f t="array" ref="CY82">_xlfn.IFS(AND($AE82&lt;&gt;"",AI82&lt;&gt;""),ABS($AE82-AI82),AND($AE82="",AI82=""),"",OR($AE82&lt;&gt;"",AI82&lt;&gt;""),"-")</f>
        <v/>
      </c>
      <c r="CZ82" s="120" t="str" cm="1">
        <f t="array" ref="CZ82">_xlfn.IFS(AND($AE82&lt;&gt;"",AJ82&lt;&gt;""),ABS($AE82-AJ82),AND($AE82="",AJ82=""),"",OR($AE82&lt;&gt;"",AJ82&lt;&gt;""),"-")</f>
        <v/>
      </c>
      <c r="DA82" s="121" t="str" cm="1">
        <f t="array" ref="DA82">_xlfn.IFS(AND($AF82&lt;&gt;"",AG82&lt;&gt;""),ABS($AF82-AG82),AND($AF82="",AG82=""),"",OR($AF82&lt;&gt;"",AG82&lt;&gt;""),"-")</f>
        <v/>
      </c>
      <c r="DB82" s="120" t="str" cm="1">
        <f t="array" ref="DB82">_xlfn.IFS(AND($AF82&lt;&gt;"",AH82&lt;&gt;""),ABS($AF82-AH82),AND($AF82="",AH82=""),"",OR($AF82&lt;&gt;"",AH82&lt;&gt;""),"-")</f>
        <v/>
      </c>
      <c r="DC82" s="120" t="str" cm="1">
        <f t="array" ref="DC82">_xlfn.IFS(AND($AF82&lt;&gt;"",AI82&lt;&gt;""),ABS($AF82-AI82),AND($AF82="",AI82=""),"",OR($AF82&lt;&gt;"",AI82&lt;&gt;""),"-")</f>
        <v/>
      </c>
      <c r="DD82" s="120" t="str" cm="1">
        <f t="array" ref="DD82">_xlfn.IFS(AND($AF82&lt;&gt;"",AJ82&lt;&gt;""),ABS($AF82-AJ82),AND($AF82="",AJ82=""),"",OR($AF82&lt;&gt;"",AJ82&lt;&gt;""),"-")</f>
        <v/>
      </c>
      <c r="DE82" s="121" t="str" cm="1">
        <f t="array" ref="DE82">_xlfn.IFS(AND($AG82&lt;&gt;"",AH82&lt;&gt;""),ABS($AG82-AH82),AND($AG82="",AH82=""),"",OR($AG82&lt;&gt;"",AH82&lt;&gt;""),"-")</f>
        <v/>
      </c>
      <c r="DF82" s="120" t="str" cm="1">
        <f t="array" ref="DF82">_xlfn.IFS(AND($AG82&lt;&gt;"",AI82&lt;&gt;""),ABS($AG82-AI82),AND($AG82="",AI82=""),"",OR($AG82&lt;&gt;"",AI82&lt;&gt;""),"-")</f>
        <v/>
      </c>
      <c r="DG82" s="120" t="str" cm="1">
        <f t="array" ref="DG82">_xlfn.IFS(AND($AG82&lt;&gt;"",AJ82&lt;&gt;""),ABS($AG82-AJ82),AND($AG82="",AJ82=""),"",OR($AG82&lt;&gt;"",AJ82&lt;&gt;""),"-")</f>
        <v/>
      </c>
      <c r="DH82" s="121" t="str" cm="1">
        <f t="array" ref="DH82">_xlfn.IFS(AND($AH82&lt;&gt;"",AI82&lt;&gt;""),ABS($AH82-AI82),AND($AH82="",AI82=""),"",OR($AH82&lt;&gt;"",AI82&lt;&gt;""),"-")</f>
        <v/>
      </c>
      <c r="DI82" s="120" t="str" cm="1">
        <f t="array" ref="DI82">_xlfn.IFS(AND($AH82&lt;&gt;"",AJ82&lt;&gt;""),ABS($AH82-AJ82),AND($AH82="",AJ82=""),"",OR($AH82&lt;&gt;"",AJ82&lt;&gt;""),"-")</f>
        <v/>
      </c>
      <c r="DJ82" s="121" t="str" cm="1">
        <f t="array" ref="DJ82">_xlfn.IFS(AND($AI82&lt;&gt;"",AJ82&lt;&gt;""),ABS($AI82-AJ82),AND($AI82="",AJ82=""),"",OR($AI82&lt;&gt;"",AJ82&lt;&gt;""),"-")</f>
        <v/>
      </c>
    </row>
    <row r="83" spans="1:114" x14ac:dyDescent="0.2">
      <c r="A83" s="120" t="e">
        <f t="shared" si="18"/>
        <v>#DIV/0!</v>
      </c>
      <c r="B83" s="186" t="e">
        <f t="shared" si="19"/>
        <v>#DIV/0!</v>
      </c>
      <c r="C83" s="186" t="e">
        <f t="shared" si="20"/>
        <v>#DIV/0!</v>
      </c>
      <c r="D83" s="186" t="e">
        <f t="shared" si="21"/>
        <v>#DIV/0!</v>
      </c>
      <c r="E83" s="263">
        <f t="shared" si="22"/>
        <v>0</v>
      </c>
      <c r="F83" s="186">
        <f t="shared" si="23"/>
        <v>0</v>
      </c>
      <c r="G83" s="186" t="e">
        <f t="shared" si="24"/>
        <v>#DIV/0!</v>
      </c>
      <c r="H83" s="262" t="str">
        <f t="shared" si="25"/>
        <v/>
      </c>
      <c r="I83" s="187" t="str">
        <f t="shared" si="26"/>
        <v/>
      </c>
      <c r="J83" s="260" t="s">
        <v>126</v>
      </c>
      <c r="K83" s="259" t="e">
        <f>VLOOKUP($J83,Merged_couplings!$B:$BU,MATCH(K$1,Merged_couplings!$B$1:$BU$1,0),FALSE)</f>
        <v>#N/A</v>
      </c>
      <c r="L83" s="258" t="e">
        <f>VLOOKUP($J83,Merged_couplings!$B:$BU,MATCH(L$1,Merged_couplings!$B$1:$BU$1,0),FALSE)</f>
        <v>#N/A</v>
      </c>
      <c r="M83" s="258" t="e">
        <f>VLOOKUP($J83,Merged_couplings!$B:$BU,MATCH(M$1,Merged_couplings!$B$1:$BU$1,0),FALSE)</f>
        <v>#N/A</v>
      </c>
      <c r="N83" s="258" t="e">
        <f>VLOOKUP($J83,Merged_couplings!$B:$BU,MATCH(N$1,Merged_couplings!$B$1:$BU$1,0),FALSE)</f>
        <v>#N/A</v>
      </c>
      <c r="O83" s="258" t="e">
        <f>VLOOKUP($J83,Merged_couplings!$B:$BU,MATCH(O$1,Merged_couplings!$B$1:$BU$1,0),FALSE)</f>
        <v>#N/A</v>
      </c>
      <c r="P83" s="258" t="e">
        <f>VLOOKUP($J83,Merged_couplings!$B:$BU,MATCH(P$1,Merged_couplings!$B$1:$BU$1,0),FALSE)</f>
        <v>#N/A</v>
      </c>
      <c r="Q83" s="258" t="e">
        <f>VLOOKUP($J83,Merged_couplings!$B:$BU,MATCH(Q$1,Merged_couplings!$B$1:$BU$1,0),FALSE)</f>
        <v>#N/A</v>
      </c>
      <c r="R83" s="258" t="e">
        <f>VLOOKUP($J83,Merged_couplings!$B:$BU,MATCH(R$1,Merged_couplings!$B$1:$BU$1,0),FALSE)</f>
        <v>#N/A</v>
      </c>
      <c r="S83" s="258" t="e">
        <f>VLOOKUP($J83,Merged_couplings!$B:$BU,MATCH(S$1,Merged_couplings!$B$1:$BU$1,0),FALSE)</f>
        <v>#N/A</v>
      </c>
      <c r="T83" s="258" t="e">
        <f>VLOOKUP($J83,Merged_couplings!$B:$BU,MATCH(T$1,Merged_couplings!$B$1:$BU$1,0),FALSE)</f>
        <v>#N/A</v>
      </c>
      <c r="U83" s="258" t="e">
        <f>VLOOKUP($J83,Merged_couplings!$B:$BU,MATCH(U$1,Merged_couplings!$B$1:$BU$1,0),FALSE)</f>
        <v>#N/A</v>
      </c>
      <c r="V83" s="258" t="e">
        <f>VLOOKUP($J83,Merged_couplings!$B:$BU,MATCH(V$1,Merged_couplings!$B$1:$BU$1,0),FALSE)</f>
        <v>#N/A</v>
      </c>
      <c r="W83" s="258" t="e">
        <f>VLOOKUP($J83,Merged_couplings!$B:$BU,MATCH(W$1,Merged_couplings!$B$1:$BU$1,0),FALSE)</f>
        <v>#N/A</v>
      </c>
      <c r="X83" s="121" t="str">
        <f>_xlfn.IFNA(VLOOKUP($J83,Merged_couplings!$B:$R,MATCH(X$1,Merged_couplings!$B$1:$R$1,0),FALSE),"")</f>
        <v/>
      </c>
      <c r="Y83" s="120" t="str">
        <f>_xlfn.IFNA(VLOOKUP($J83,Merged_couplings!$B:$R,MATCH(Y$1,Merged_couplings!$B$1:$R$1,0),FALSE),"")</f>
        <v/>
      </c>
      <c r="Z83" s="120" t="str">
        <f>_xlfn.IFNA(VLOOKUP($J83,Merged_couplings!$B:$R,MATCH(Z$1,Merged_couplings!$B$1:$R$1,0),FALSE),"")</f>
        <v/>
      </c>
      <c r="AA83" s="120" t="str">
        <f>_xlfn.IFNA(VLOOKUP($J83,Merged_couplings!$B:$R,MATCH(AA$1,Merged_couplings!$B$1:$R$1,0),FALSE),"")</f>
        <v/>
      </c>
      <c r="AB83" s="120" t="str">
        <f>_xlfn.IFNA(VLOOKUP($J83,Merged_couplings!$B:$R,MATCH(AB$1,Merged_couplings!$B$1:$R$1,0),FALSE),"")</f>
        <v/>
      </c>
      <c r="AC83" s="120" t="str">
        <f>_xlfn.IFNA(VLOOKUP($J83,Merged_couplings!$B:$R,MATCH(AC$1,Merged_couplings!$B$1:$R$1,0),FALSE),"")</f>
        <v/>
      </c>
      <c r="AD83" s="120" t="str">
        <f>_xlfn.IFNA(VLOOKUP($J83,Merged_couplings!$B:$R,MATCH(AD$1,Merged_couplings!$B$1:$R$1,0),FALSE),"")</f>
        <v/>
      </c>
      <c r="AE83" s="120" t="str">
        <f>_xlfn.IFNA(VLOOKUP($J83,Merged_couplings!$B:$R,MATCH(AE$1,Merged_couplings!$B$1:$R$1,0),FALSE),"")</f>
        <v/>
      </c>
      <c r="AF83" s="120" t="str">
        <f>_xlfn.IFNA(VLOOKUP($J83,Merged_couplings!$B:$R,MATCH(AF$1,Merged_couplings!$B$1:$R$1,0),FALSE),"")</f>
        <v/>
      </c>
      <c r="AG83" s="120" t="str">
        <f>_xlfn.IFNA(VLOOKUP($J83,Merged_couplings!$B:$R,MATCH(AG$1,Merged_couplings!$B$1:$R$1,0),FALSE),"")</f>
        <v/>
      </c>
      <c r="AH83" s="120" t="str">
        <f>_xlfn.IFNA(VLOOKUP($J83,Merged_couplings!$B:$R,MATCH(AH$1,Merged_couplings!$B$1:$R$1,0),FALSE),"")</f>
        <v/>
      </c>
      <c r="AI83" s="120" t="str">
        <f>_xlfn.IFNA(VLOOKUP($J83,Merged_couplings!$B:$R,MATCH(AI$1,Merged_couplings!$B$1:$R$1,0),FALSE),"")</f>
        <v/>
      </c>
      <c r="AJ83" s="120" t="str">
        <f>_xlfn.IFNA(VLOOKUP($J83,Merged_couplings!$B:$R,MATCH(AJ$1,Merged_couplings!$B$1:$R$1,0),FALSE),"")</f>
        <v/>
      </c>
      <c r="AK83" s="123" t="str" cm="1">
        <f t="array" ref="AK83">_xlfn.IFS(AND($X83&lt;&gt;"",Y83&lt;&gt;""),ABS($X83-Y83),AND($X83="",Y83=""),"",OR($X83&lt;&gt;"",Y83&lt;&gt;""),"-")</f>
        <v/>
      </c>
      <c r="AL83" s="122" t="str" cm="1">
        <f t="array" ref="AL83">_xlfn.IFS(AND($X83&lt;&gt;"",Z83&lt;&gt;""),ABS($X83-Z83),AND($X83="",Z83=""),"",OR($X83&lt;&gt;"",Z83&lt;&gt;""),"-")</f>
        <v/>
      </c>
      <c r="AM83" s="122" t="str" cm="1">
        <f t="array" ref="AM83">_xlfn.IFS(AND($X83&lt;&gt;"",AA83&lt;&gt;""),ABS($X83-AA83),AND($X83="",AA83=""),"",OR($X83&lt;&gt;"",AA83&lt;&gt;""),"-")</f>
        <v/>
      </c>
      <c r="AN83" s="122" t="str" cm="1">
        <f t="array" ref="AN83">_xlfn.IFS(AND($X83&lt;&gt;"",AB83&lt;&gt;""),ABS($X83-AB83),AND($X83="",AB83=""),"",OR($X83&lt;&gt;"",AB83&lt;&gt;""),"-")</f>
        <v/>
      </c>
      <c r="AO83" s="122" t="str" cm="1">
        <f t="array" ref="AO83">_xlfn.IFS(AND($X83&lt;&gt;"",AC83&lt;&gt;""),ABS($X83-AC83),AND($X83="",AC83=""),"",OR($X83&lt;&gt;"",AC83&lt;&gt;""),"-")</f>
        <v/>
      </c>
      <c r="AP83" s="122" t="str" cm="1">
        <f t="array" ref="AP83">_xlfn.IFS(AND($X83&lt;&gt;"",AD83&lt;&gt;""),ABS($X83-AD83),AND($X83="",AD83=""),"",OR($X83&lt;&gt;"",AD83&lt;&gt;""),"-")</f>
        <v/>
      </c>
      <c r="AQ83" s="122" t="str" cm="1">
        <f t="array" ref="AQ83">_xlfn.IFS(AND($X83&lt;&gt;"",AE83&lt;&gt;""),ABS($X83-AE83),AND($X83="",AE83=""),"",OR($X83&lt;&gt;"",AE83&lt;&gt;""),"-")</f>
        <v/>
      </c>
      <c r="AR83" s="122" t="str" cm="1">
        <f t="array" ref="AR83">_xlfn.IFS(AND($X83&lt;&gt;"",AF83&lt;&gt;""),ABS($X83-AF83),AND($X83="",AF83=""),"",OR($X83&lt;&gt;"",AF83&lt;&gt;""),"-")</f>
        <v/>
      </c>
      <c r="AS83" s="122" t="str" cm="1">
        <f t="array" ref="AS83">_xlfn.IFS(AND($X83&lt;&gt;"",AG83&lt;&gt;""),ABS($X83-AG83),AND($X83="",AG83=""),"",OR($X83&lt;&gt;"",AG83&lt;&gt;""),"-")</f>
        <v/>
      </c>
      <c r="AT83" s="122" t="str" cm="1">
        <f t="array" ref="AT83">_xlfn.IFS(AND($X83&lt;&gt;"",AH83&lt;&gt;""),ABS($X83-AH83),AND($X83="",AH83=""),"",OR($X83&lt;&gt;"",AH83&lt;&gt;""),"-")</f>
        <v/>
      </c>
      <c r="AU83" s="122" t="str" cm="1">
        <f t="array" ref="AU83">_xlfn.IFS(AND($X83&lt;&gt;"",AI83&lt;&gt;""),ABS($X83-AI83),AND($X83="",AI83=""),"",OR($X83&lt;&gt;"",AI83&lt;&gt;""),"-")</f>
        <v/>
      </c>
      <c r="AV83" s="122" t="str" cm="1">
        <f t="array" ref="AV83">_xlfn.IFS(AND($X83&lt;&gt;"",AJ83&lt;&gt;""),ABS($X83-AJ83),AND($X83="",AJ83=""),"",OR($X83&lt;&gt;"",AJ83&lt;&gt;""),"-")</f>
        <v/>
      </c>
      <c r="AW83" s="123" t="str" cm="1">
        <f t="array" ref="AW83">_xlfn.IFS(AND($Y83&lt;&gt;"",Z83&lt;&gt;""),ABS($Y83-Z83),AND($Y83="",Z83=""),"",OR($Y83&lt;&gt;"",Z83&lt;&gt;""),"-")</f>
        <v/>
      </c>
      <c r="AX83" s="122" t="str" cm="1">
        <f t="array" ref="AX83">_xlfn.IFS(AND($Y83&lt;&gt;"",AA83&lt;&gt;""),ABS($Y83-AA83),AND($Y83="",AA83=""),"",OR($Y83&lt;&gt;"",AA83&lt;&gt;""),"-")</f>
        <v/>
      </c>
      <c r="AY83" s="122" t="str" cm="1">
        <f t="array" ref="AY83">_xlfn.IFS(AND($Y83&lt;&gt;"",AB83&lt;&gt;""),ABS($Y83-AB83),AND($Y83="",AB83=""),"",OR($Y83&lt;&gt;"",AB83&lt;&gt;""),"-")</f>
        <v/>
      </c>
      <c r="AZ83" s="122" t="str" cm="1">
        <f t="array" ref="AZ83">_xlfn.IFS(AND($Y83&lt;&gt;"",AC83&lt;&gt;""),ABS($Y83-AC83),AND($Y83="",AC83=""),"",OR($Y83&lt;&gt;"",AC83&lt;&gt;""),"-")</f>
        <v/>
      </c>
      <c r="BA83" s="122" t="str" cm="1">
        <f t="array" ref="BA83">_xlfn.IFS(AND($Y83&lt;&gt;"",AD83&lt;&gt;""),ABS($Y83-AD83),AND($Y83="",AD83=""),"",OR($Y83&lt;&gt;"",AD83&lt;&gt;""),"-")</f>
        <v/>
      </c>
      <c r="BB83" s="122" t="str" cm="1">
        <f t="array" ref="BB83">_xlfn.IFS(AND($Y83&lt;&gt;"",AE83&lt;&gt;""),ABS($Y83-AE83),AND($Y83="",AE83=""),"",OR($Y83&lt;&gt;"",AE83&lt;&gt;""),"-")</f>
        <v/>
      </c>
      <c r="BC83" s="122" t="str" cm="1">
        <f t="array" ref="BC83">_xlfn.IFS(AND($Y83&lt;&gt;"",AF83&lt;&gt;""),ABS($Y83-AF83),AND($Y83="",AF83=""),"",OR($Y83&lt;&gt;"",AF83&lt;&gt;""),"-")</f>
        <v/>
      </c>
      <c r="BD83" s="122" t="str" cm="1">
        <f t="array" ref="BD83">_xlfn.IFS(AND($Y83&lt;&gt;"",AG83&lt;&gt;""),ABS($Y83-AG83),AND($Y83="",AG83=""),"",OR($Y83&lt;&gt;"",AG83&lt;&gt;""),"-")</f>
        <v/>
      </c>
      <c r="BE83" s="122" t="str" cm="1">
        <f t="array" ref="BE83">_xlfn.IFS(AND($Y83&lt;&gt;"",AH83&lt;&gt;""),ABS($Y83-AH83),AND($Y83="",AH83=""),"",OR($Y83&lt;&gt;"",AH83&lt;&gt;""),"-")</f>
        <v/>
      </c>
      <c r="BF83" s="122" t="str" cm="1">
        <f t="array" ref="BF83">_xlfn.IFS(AND($Y83&lt;&gt;"",AI83&lt;&gt;""),ABS($Y83-AI83),AND($Y83="",AI83=""),"",OR($Y83&lt;&gt;"",AI83&lt;&gt;""),"-")</f>
        <v/>
      </c>
      <c r="BG83" s="122" t="str" cm="1">
        <f t="array" ref="BG83">_xlfn.IFS(AND($Y83&lt;&gt;"",AJ83&lt;&gt;""),ABS($Y83-AJ83),AND($Y83="",AJ83=""),"",OR($Y83&lt;&gt;"",AJ83&lt;&gt;""),"-")</f>
        <v/>
      </c>
      <c r="BH83" s="121" t="str" cm="1">
        <f t="array" ref="BH83">_xlfn.IFS(AND($Z83&lt;&gt;"",AA83&lt;&gt;""),ABS($Z83-AA83),AND($Z83="",AA83=""),"",OR($Z83&lt;&gt;"",AA83&lt;&gt;""),"-")</f>
        <v/>
      </c>
      <c r="BI83" s="120" t="str" cm="1">
        <f t="array" ref="BI83">_xlfn.IFS(AND($Z83&lt;&gt;"",AB83&lt;&gt;""),ABS($Z83-AB83),AND($Z83="",AB83=""),"",OR($Z83&lt;&gt;"",AB83&lt;&gt;""),"-")</f>
        <v/>
      </c>
      <c r="BJ83" s="120" t="str" cm="1">
        <f t="array" ref="BJ83">_xlfn.IFS(AND($Z83&lt;&gt;"",AC83&lt;&gt;""),ABS($Z83-AC83),AND($Z83="",AC83=""),"",OR($Z83&lt;&gt;"",AC83&lt;&gt;""),"-")</f>
        <v/>
      </c>
      <c r="BK83" s="120" t="str" cm="1">
        <f t="array" ref="BK83">_xlfn.IFS(AND($Z83&lt;&gt;"",AD83&lt;&gt;""),ABS($Z83-AD83),AND($Z83="",AD83=""),"",OR($Z83&lt;&gt;"",AD83&lt;&gt;""),"-")</f>
        <v/>
      </c>
      <c r="BL83" s="120" t="str" cm="1">
        <f t="array" ref="BL83">_xlfn.IFS(AND($Z83&lt;&gt;"",AE83&lt;&gt;""),ABS($Z83-AE83),AND($Z83="",AE83=""),"",OR($Z83&lt;&gt;"",AE83&lt;&gt;""),"-")</f>
        <v/>
      </c>
      <c r="BM83" s="120" t="str" cm="1">
        <f t="array" ref="BM83">_xlfn.IFS(AND($Z83&lt;&gt;"",AF83&lt;&gt;""),ABS($Z83-AF83),AND($Z83="",AF83=""),"",OR($Z83&lt;&gt;"",AF83&lt;&gt;""),"-")</f>
        <v/>
      </c>
      <c r="BN83" s="120" t="str" cm="1">
        <f t="array" ref="BN83">_xlfn.IFS(AND($Z83&lt;&gt;"",AG83&lt;&gt;""),ABS($Z83-AG83),AND($Z83="",AG83=""),"",OR($Z83&lt;&gt;"",AG83&lt;&gt;""),"-")</f>
        <v/>
      </c>
      <c r="BO83" s="120" t="str" cm="1">
        <f t="array" ref="BO83">_xlfn.IFS(AND($Z83&lt;&gt;"",AH83&lt;&gt;""),ABS($Z83-AH83),AND($Z83="",AH83=""),"",OR($Z83&lt;&gt;"",AH83&lt;&gt;""),"-")</f>
        <v/>
      </c>
      <c r="BP83" s="120" t="str" cm="1">
        <f t="array" ref="BP83">_xlfn.IFS(AND($Z83&lt;&gt;"",AI83&lt;&gt;""),ABS($Z83-AI83),AND($Z83="",AI83=""),"",OR($Z83&lt;&gt;"",AI83&lt;&gt;""),"-")</f>
        <v/>
      </c>
      <c r="BQ83" s="120" t="str" cm="1">
        <f t="array" ref="BQ83">_xlfn.IFS(AND($Z83&lt;&gt;"",AJ83&lt;&gt;""),ABS($Z83-AJ83),AND($Z83="",AJ83=""),"",OR($Z83&lt;&gt;"",AJ83&lt;&gt;""),"-")</f>
        <v/>
      </c>
      <c r="BR83" s="121" t="str" cm="1">
        <f t="array" ref="BR83">_xlfn.IFS(AND($AA83&lt;&gt;"",AB83&lt;&gt;""),ABS($AA83-AB83),AND($AA83="",AB83=""),"",OR($AA83&lt;&gt;"",AB83&lt;&gt;""),"-")</f>
        <v/>
      </c>
      <c r="BS83" s="120" t="str" cm="1">
        <f t="array" ref="BS83">_xlfn.IFS(AND($AA83&lt;&gt;"",AC83&lt;&gt;""),ABS($AA83-AC83),AND($AA83="",AC83=""),"",OR($AA83&lt;&gt;"",AC83&lt;&gt;""),"-")</f>
        <v/>
      </c>
      <c r="BT83" s="120" t="str" cm="1">
        <f t="array" ref="BT83">_xlfn.IFS(AND($AA83&lt;&gt;"",AD83&lt;&gt;""),ABS($AA83-AD83),AND($AA83="",AD83=""),"",OR($AA83&lt;&gt;"",AD83&lt;&gt;""),"-")</f>
        <v/>
      </c>
      <c r="BU83" s="120" t="str" cm="1">
        <f t="array" ref="BU83">_xlfn.IFS(AND($AA83&lt;&gt;"",AE83&lt;&gt;""),ABS($AA83-AE83),AND($AA83="",AE83=""),"",OR($AA83&lt;&gt;"",AE83&lt;&gt;""),"-")</f>
        <v/>
      </c>
      <c r="BV83" s="120" t="str" cm="1">
        <f t="array" ref="BV83">_xlfn.IFS(AND($AA83&lt;&gt;"",AF83&lt;&gt;""),ABS($AA83-AF83),AND($AA83="",AF83=""),"",OR($AA83&lt;&gt;"",AF83&lt;&gt;""),"-")</f>
        <v/>
      </c>
      <c r="BW83" s="120" t="str" cm="1">
        <f t="array" ref="BW83">_xlfn.IFS(AND($AA83&lt;&gt;"",AG83&lt;&gt;""),ABS($AA83-AG83),AND($AA83="",AG83=""),"",OR($AA83&lt;&gt;"",AG83&lt;&gt;""),"-")</f>
        <v/>
      </c>
      <c r="BX83" s="120" t="str" cm="1">
        <f t="array" ref="BX83">_xlfn.IFS(AND($AA83&lt;&gt;"",AH83&lt;&gt;""),ABS($AA83-AH83),AND($AA83="",AH83=""),"",OR($AA83&lt;&gt;"",AH83&lt;&gt;""),"-")</f>
        <v/>
      </c>
      <c r="BY83" s="120" t="str" cm="1">
        <f t="array" ref="BY83">_xlfn.IFS(AND($AA83&lt;&gt;"",AI83&lt;&gt;""),ABS($AA83-AI83),AND($AA83="",AI83=""),"",OR($AA83&lt;&gt;"",AI83&lt;&gt;""),"-")</f>
        <v/>
      </c>
      <c r="BZ83" s="120" t="str" cm="1">
        <f t="array" ref="BZ83">_xlfn.IFS(AND($AA83&lt;&gt;"",AJ83&lt;&gt;""),ABS($AA83-AJ83),AND($AA83="",AJ83=""),"",OR($AA83&lt;&gt;"",AJ83&lt;&gt;""),"-")</f>
        <v/>
      </c>
      <c r="CA83" s="121" t="str" cm="1">
        <f t="array" ref="CA83">_xlfn.IFS(AND($AB83&lt;&gt;"",AC83&lt;&gt;""),ABS($AB83-AC83),AND($AB83="",AC83=""),"",OR($AB83&lt;&gt;"",AC83&lt;&gt;""),"-")</f>
        <v/>
      </c>
      <c r="CB83" s="120" t="str" cm="1">
        <f t="array" ref="CB83">_xlfn.IFS(AND($AB83&lt;&gt;"",AD83&lt;&gt;""),ABS($AB83-AD83),AND($AB83="",AD83=""),"",OR($AB83&lt;&gt;"",AD83&lt;&gt;""),"-")</f>
        <v/>
      </c>
      <c r="CC83" s="120" t="str" cm="1">
        <f t="array" ref="CC83">_xlfn.IFS(AND($AB83&lt;&gt;"",AE83&lt;&gt;""),ABS($AB83-AE83),AND($AB83="",AE83=""),"",OR($AB83&lt;&gt;"",AE83&lt;&gt;""),"-")</f>
        <v/>
      </c>
      <c r="CD83" s="120" t="str" cm="1">
        <f t="array" ref="CD83">_xlfn.IFS(AND($AB83&lt;&gt;"",AF83&lt;&gt;""),ABS($AB83-AF83),AND($AB83="",AF83=""),"",OR($AB83&lt;&gt;"",AF83&lt;&gt;""),"-")</f>
        <v/>
      </c>
      <c r="CE83" s="120" t="str" cm="1">
        <f t="array" ref="CE83">_xlfn.IFS(AND($AB83&lt;&gt;"",AG83&lt;&gt;""),ABS($AB83-AG83),AND($AB83="",AG83=""),"",OR($AB83&lt;&gt;"",AG83&lt;&gt;""),"-")</f>
        <v/>
      </c>
      <c r="CF83" s="120" t="str" cm="1">
        <f t="array" ref="CF83">_xlfn.IFS(AND($AB83&lt;&gt;"",AH83&lt;&gt;""),ABS($AB83-AH83),AND($AB83="",AH83=""),"",OR($AB83&lt;&gt;"",AH83&lt;&gt;""),"-")</f>
        <v/>
      </c>
      <c r="CG83" s="120" t="str" cm="1">
        <f t="array" ref="CG83">_xlfn.IFS(AND($AB83&lt;&gt;"",AI83&lt;&gt;""),ABS($AB83-AI83),AND($AB83="",AI83=""),"",OR($AB83&lt;&gt;"",AI83&lt;&gt;""),"-")</f>
        <v/>
      </c>
      <c r="CH83" s="120" t="str" cm="1">
        <f t="array" ref="CH83">_xlfn.IFS(AND($AB83&lt;&gt;"",AJ83&lt;&gt;""),ABS($AB83-AJ83),AND($AB83="",AJ83=""),"",OR($AB83&lt;&gt;"",AJ83&lt;&gt;""),"-")</f>
        <v/>
      </c>
      <c r="CI83" s="121" t="str" cm="1">
        <f t="array" ref="CI83">_xlfn.IFS(AND($AC83&lt;&gt;"",AD83&lt;&gt;""),ABS($AC83-AD83),AND($AC83="",AD83=""),"",OR($AC83&lt;&gt;"",AD83&lt;&gt;""),"-")</f>
        <v/>
      </c>
      <c r="CJ83" s="120" t="str" cm="1">
        <f t="array" ref="CJ83">_xlfn.IFS(AND($AC83&lt;&gt;"",AE83&lt;&gt;""),ABS($AC83-AE83),AND($AC83="",AE83=""),"",OR($AC83&lt;&gt;"",AE83&lt;&gt;""),"-")</f>
        <v/>
      </c>
      <c r="CK83" s="120" t="str" cm="1">
        <f t="array" ref="CK83">_xlfn.IFS(AND($AC83&lt;&gt;"",AF83&lt;&gt;""),ABS($AC83-AF83),AND($AC83="",AF83=""),"",OR($AC83&lt;&gt;"",AF83&lt;&gt;""),"-")</f>
        <v/>
      </c>
      <c r="CL83" s="120" t="str" cm="1">
        <f t="array" ref="CL83">_xlfn.IFS(AND($AC83&lt;&gt;"",AG83&lt;&gt;""),ABS($AC83-AG83),AND($AC83="",AG83=""),"",OR($AC83&lt;&gt;"",AG83&lt;&gt;""),"-")</f>
        <v/>
      </c>
      <c r="CM83" s="120" t="str" cm="1">
        <f t="array" ref="CM83">_xlfn.IFS(AND($AC83&lt;&gt;"",AH83&lt;&gt;""),ABS($AC83-AH83),AND($AC83="",AH83=""),"",OR($AC83&lt;&gt;"",AH83&lt;&gt;""),"-")</f>
        <v/>
      </c>
      <c r="CN83" s="120" t="str" cm="1">
        <f t="array" ref="CN83">_xlfn.IFS(AND($AC83&lt;&gt;"",AI83&lt;&gt;""),ABS($AC83-AI83),AND($AC83="",AI83=""),"",OR($AC83&lt;&gt;"",AI83&lt;&gt;""),"-")</f>
        <v/>
      </c>
      <c r="CO83" s="120" t="str" cm="1">
        <f t="array" ref="CO83">_xlfn.IFS(AND($AC83&lt;&gt;"",AJ83&lt;&gt;""),ABS($AC83-AJ83),AND($AC83="",AJ83=""),"",OR($AC83&lt;&gt;"",AJ83&lt;&gt;""),"-")</f>
        <v/>
      </c>
      <c r="CP83" s="121" t="str" cm="1">
        <f t="array" ref="CP83">_xlfn.IFS(AND($AD83&lt;&gt;"",AE83&lt;&gt;""),ABS($AD83-AE83),AND($AD83="",AE83=""),"",OR($AD83&lt;&gt;"",AE83&lt;&gt;""),"-")</f>
        <v/>
      </c>
      <c r="CQ83" s="120" t="str" cm="1">
        <f t="array" ref="CQ83">_xlfn.IFS(AND($AD83&lt;&gt;"",AF83&lt;&gt;""),ABS($AD83-AF83),AND($AD83="",AF83=""),"",OR($AD83&lt;&gt;"",AF83&lt;&gt;""),"-")</f>
        <v/>
      </c>
      <c r="CR83" s="120" t="str" cm="1">
        <f t="array" ref="CR83">_xlfn.IFS(AND($AD83&lt;&gt;"",AG83&lt;&gt;""),ABS($AD83-AG83),AND($AD83="",AG83=""),"",OR($AD83&lt;&gt;"",AG83&lt;&gt;""),"-")</f>
        <v/>
      </c>
      <c r="CS83" s="120" t="str" cm="1">
        <f t="array" ref="CS83">_xlfn.IFS(AND($AD83&lt;&gt;"",AH83&lt;&gt;""),ABS($AD83-AH83),AND($AD83="",AH83=""),"",OR($AD83&lt;&gt;"",AH83&lt;&gt;""),"-")</f>
        <v/>
      </c>
      <c r="CT83" s="120" t="str" cm="1">
        <f t="array" ref="CT83">_xlfn.IFS(AND($AD83&lt;&gt;"",AI83&lt;&gt;""),ABS($AD83-AI83),AND($AD83="",AI83=""),"",OR($AD83&lt;&gt;"",AI83&lt;&gt;""),"-")</f>
        <v/>
      </c>
      <c r="CU83" s="120" t="str" cm="1">
        <f t="array" ref="CU83">_xlfn.IFS(AND($AD83&lt;&gt;"",AJ83&lt;&gt;""),ABS($AD83-AJ83),AND($AD83="",AJ83=""),"",OR($AD83&lt;&gt;"",AJ83&lt;&gt;""),"-")</f>
        <v/>
      </c>
      <c r="CV83" s="121" t="str" cm="1">
        <f t="array" ref="CV83">_xlfn.IFS(AND($AE83&lt;&gt;"",AF83&lt;&gt;""),ABS($AE83-AF83),AND($AE83="",AF83=""),"",OR($AE83&lt;&gt;"",AF83&lt;&gt;""),"-")</f>
        <v/>
      </c>
      <c r="CW83" s="120" t="str" cm="1">
        <f t="array" ref="CW83">_xlfn.IFS(AND($AE83&lt;&gt;"",AG83&lt;&gt;""),ABS($AE83-AG83),AND($AE83="",AG83=""),"",OR($AE83&lt;&gt;"",AG83&lt;&gt;""),"-")</f>
        <v/>
      </c>
      <c r="CX83" s="120" t="str" cm="1">
        <f t="array" ref="CX83">_xlfn.IFS(AND($AE83&lt;&gt;"",AH83&lt;&gt;""),ABS($AE83-AH83),AND($AE83="",AH83=""),"",OR($AE83&lt;&gt;"",AH83&lt;&gt;""),"-")</f>
        <v/>
      </c>
      <c r="CY83" s="120" t="str" cm="1">
        <f t="array" ref="CY83">_xlfn.IFS(AND($AE83&lt;&gt;"",AI83&lt;&gt;""),ABS($AE83-AI83),AND($AE83="",AI83=""),"",OR($AE83&lt;&gt;"",AI83&lt;&gt;""),"-")</f>
        <v/>
      </c>
      <c r="CZ83" s="120" t="str" cm="1">
        <f t="array" ref="CZ83">_xlfn.IFS(AND($AE83&lt;&gt;"",AJ83&lt;&gt;""),ABS($AE83-AJ83),AND($AE83="",AJ83=""),"",OR($AE83&lt;&gt;"",AJ83&lt;&gt;""),"-")</f>
        <v/>
      </c>
      <c r="DA83" s="121" t="str" cm="1">
        <f t="array" ref="DA83">_xlfn.IFS(AND($AF83&lt;&gt;"",AG83&lt;&gt;""),ABS($AF83-AG83),AND($AF83="",AG83=""),"",OR($AF83&lt;&gt;"",AG83&lt;&gt;""),"-")</f>
        <v/>
      </c>
      <c r="DB83" s="120" t="str" cm="1">
        <f t="array" ref="DB83">_xlfn.IFS(AND($AF83&lt;&gt;"",AH83&lt;&gt;""),ABS($AF83-AH83),AND($AF83="",AH83=""),"",OR($AF83&lt;&gt;"",AH83&lt;&gt;""),"-")</f>
        <v/>
      </c>
      <c r="DC83" s="120" t="str" cm="1">
        <f t="array" ref="DC83">_xlfn.IFS(AND($AF83&lt;&gt;"",AI83&lt;&gt;""),ABS($AF83-AI83),AND($AF83="",AI83=""),"",OR($AF83&lt;&gt;"",AI83&lt;&gt;""),"-")</f>
        <v/>
      </c>
      <c r="DD83" s="120" t="str" cm="1">
        <f t="array" ref="DD83">_xlfn.IFS(AND($AF83&lt;&gt;"",AJ83&lt;&gt;""),ABS($AF83-AJ83),AND($AF83="",AJ83=""),"",OR($AF83&lt;&gt;"",AJ83&lt;&gt;""),"-")</f>
        <v/>
      </c>
      <c r="DE83" s="121" t="str" cm="1">
        <f t="array" ref="DE83">_xlfn.IFS(AND($AG83&lt;&gt;"",AH83&lt;&gt;""),ABS($AG83-AH83),AND($AG83="",AH83=""),"",OR($AG83&lt;&gt;"",AH83&lt;&gt;""),"-")</f>
        <v/>
      </c>
      <c r="DF83" s="120" t="str" cm="1">
        <f t="array" ref="DF83">_xlfn.IFS(AND($AG83&lt;&gt;"",AI83&lt;&gt;""),ABS($AG83-AI83),AND($AG83="",AI83=""),"",OR($AG83&lt;&gt;"",AI83&lt;&gt;""),"-")</f>
        <v/>
      </c>
      <c r="DG83" s="120" t="str" cm="1">
        <f t="array" ref="DG83">_xlfn.IFS(AND($AG83&lt;&gt;"",AJ83&lt;&gt;""),ABS($AG83-AJ83),AND($AG83="",AJ83=""),"",OR($AG83&lt;&gt;"",AJ83&lt;&gt;""),"-")</f>
        <v/>
      </c>
      <c r="DH83" s="121" t="str" cm="1">
        <f t="array" ref="DH83">_xlfn.IFS(AND($AH83&lt;&gt;"",AI83&lt;&gt;""),ABS($AH83-AI83),AND($AH83="",AI83=""),"",OR($AH83&lt;&gt;"",AI83&lt;&gt;""),"-")</f>
        <v/>
      </c>
      <c r="DI83" s="120" t="str" cm="1">
        <f t="array" ref="DI83">_xlfn.IFS(AND($AH83&lt;&gt;"",AJ83&lt;&gt;""),ABS($AH83-AJ83),AND($AH83="",AJ83=""),"",OR($AH83&lt;&gt;"",AJ83&lt;&gt;""),"-")</f>
        <v/>
      </c>
      <c r="DJ83" s="121" t="str" cm="1">
        <f t="array" ref="DJ83">_xlfn.IFS(AND($AI83&lt;&gt;"",AJ83&lt;&gt;""),ABS($AI83-AJ83),AND($AI83="",AJ83=""),"",OR($AI83&lt;&gt;"",AJ83&lt;&gt;""),"-")</f>
        <v/>
      </c>
    </row>
    <row r="84" spans="1:114" x14ac:dyDescent="0.2">
      <c r="A84" s="120" t="e">
        <f t="shared" si="18"/>
        <v>#DIV/0!</v>
      </c>
      <c r="B84" s="186" t="e">
        <f t="shared" si="19"/>
        <v>#DIV/0!</v>
      </c>
      <c r="C84" s="186" t="e">
        <f t="shared" si="20"/>
        <v>#DIV/0!</v>
      </c>
      <c r="D84" s="186" t="e">
        <f t="shared" si="21"/>
        <v>#DIV/0!</v>
      </c>
      <c r="E84" s="263">
        <f t="shared" si="22"/>
        <v>0</v>
      </c>
      <c r="F84" s="186">
        <f t="shared" si="23"/>
        <v>0</v>
      </c>
      <c r="G84" s="186" t="e">
        <f t="shared" si="24"/>
        <v>#DIV/0!</v>
      </c>
      <c r="H84" s="262" t="str">
        <f t="shared" si="25"/>
        <v/>
      </c>
      <c r="I84" s="187" t="str">
        <f t="shared" si="26"/>
        <v/>
      </c>
      <c r="J84" s="260" t="s">
        <v>128</v>
      </c>
      <c r="K84" s="259" t="e">
        <f>VLOOKUP($J84,Merged_couplings!$B:$BU,MATCH(K$1,Merged_couplings!$B$1:$BU$1,0),FALSE)</f>
        <v>#N/A</v>
      </c>
      <c r="L84" s="258" t="e">
        <f>VLOOKUP($J84,Merged_couplings!$B:$BU,MATCH(L$1,Merged_couplings!$B$1:$BU$1,0),FALSE)</f>
        <v>#N/A</v>
      </c>
      <c r="M84" s="258" t="e">
        <f>VLOOKUP($J84,Merged_couplings!$B:$BU,MATCH(M$1,Merged_couplings!$B$1:$BU$1,0),FALSE)</f>
        <v>#N/A</v>
      </c>
      <c r="N84" s="258" t="e">
        <f>VLOOKUP($J84,Merged_couplings!$B:$BU,MATCH(N$1,Merged_couplings!$B$1:$BU$1,0),FALSE)</f>
        <v>#N/A</v>
      </c>
      <c r="O84" s="258" t="e">
        <f>VLOOKUP($J84,Merged_couplings!$B:$BU,MATCH(O$1,Merged_couplings!$B$1:$BU$1,0),FALSE)</f>
        <v>#N/A</v>
      </c>
      <c r="P84" s="258" t="e">
        <f>VLOOKUP($J84,Merged_couplings!$B:$BU,MATCH(P$1,Merged_couplings!$B$1:$BU$1,0),FALSE)</f>
        <v>#N/A</v>
      </c>
      <c r="Q84" s="258" t="e">
        <f>VLOOKUP($J84,Merged_couplings!$B:$BU,MATCH(Q$1,Merged_couplings!$B$1:$BU$1,0),FALSE)</f>
        <v>#N/A</v>
      </c>
      <c r="R84" s="258" t="e">
        <f>VLOOKUP($J84,Merged_couplings!$B:$BU,MATCH(R$1,Merged_couplings!$B$1:$BU$1,0),FALSE)</f>
        <v>#N/A</v>
      </c>
      <c r="S84" s="258" t="e">
        <f>VLOOKUP($J84,Merged_couplings!$B:$BU,MATCH(S$1,Merged_couplings!$B$1:$BU$1,0),FALSE)</f>
        <v>#N/A</v>
      </c>
      <c r="T84" s="258" t="e">
        <f>VLOOKUP($J84,Merged_couplings!$B:$BU,MATCH(T$1,Merged_couplings!$B$1:$BU$1,0),FALSE)</f>
        <v>#N/A</v>
      </c>
      <c r="U84" s="258" t="e">
        <f>VLOOKUP($J84,Merged_couplings!$B:$BU,MATCH(U$1,Merged_couplings!$B$1:$BU$1,0),FALSE)</f>
        <v>#N/A</v>
      </c>
      <c r="V84" s="258" t="e">
        <f>VLOOKUP($J84,Merged_couplings!$B:$BU,MATCH(V$1,Merged_couplings!$B$1:$BU$1,0),FALSE)</f>
        <v>#N/A</v>
      </c>
      <c r="W84" s="258" t="e">
        <f>VLOOKUP($J84,Merged_couplings!$B:$BU,MATCH(W$1,Merged_couplings!$B$1:$BU$1,0),FALSE)</f>
        <v>#N/A</v>
      </c>
      <c r="X84" s="121" t="str">
        <f>_xlfn.IFNA(VLOOKUP($J84,Merged_couplings!$B:$R,MATCH(X$1,Merged_couplings!$B$1:$R$1,0),FALSE),"")</f>
        <v/>
      </c>
      <c r="Y84" s="120" t="str">
        <f>_xlfn.IFNA(VLOOKUP($J84,Merged_couplings!$B:$R,MATCH(Y$1,Merged_couplings!$B$1:$R$1,0),FALSE),"")</f>
        <v/>
      </c>
      <c r="Z84" s="120" t="str">
        <f>_xlfn.IFNA(VLOOKUP($J84,Merged_couplings!$B:$R,MATCH(Z$1,Merged_couplings!$B$1:$R$1,0),FALSE),"")</f>
        <v/>
      </c>
      <c r="AA84" s="120" t="str">
        <f>_xlfn.IFNA(VLOOKUP($J84,Merged_couplings!$B:$R,MATCH(AA$1,Merged_couplings!$B$1:$R$1,0),FALSE),"")</f>
        <v/>
      </c>
      <c r="AB84" s="120" t="str">
        <f>_xlfn.IFNA(VLOOKUP($J84,Merged_couplings!$B:$R,MATCH(AB$1,Merged_couplings!$B$1:$R$1,0),FALSE),"")</f>
        <v/>
      </c>
      <c r="AC84" s="120" t="str">
        <f>_xlfn.IFNA(VLOOKUP($J84,Merged_couplings!$B:$R,MATCH(AC$1,Merged_couplings!$B$1:$R$1,0),FALSE),"")</f>
        <v/>
      </c>
      <c r="AD84" s="120" t="str">
        <f>_xlfn.IFNA(VLOOKUP($J84,Merged_couplings!$B:$R,MATCH(AD$1,Merged_couplings!$B$1:$R$1,0),FALSE),"")</f>
        <v/>
      </c>
      <c r="AE84" s="120" t="str">
        <f>_xlfn.IFNA(VLOOKUP($J84,Merged_couplings!$B:$R,MATCH(AE$1,Merged_couplings!$B$1:$R$1,0),FALSE),"")</f>
        <v/>
      </c>
      <c r="AF84" s="120" t="str">
        <f>_xlfn.IFNA(VLOOKUP($J84,Merged_couplings!$B:$R,MATCH(AF$1,Merged_couplings!$B$1:$R$1,0),FALSE),"")</f>
        <v/>
      </c>
      <c r="AG84" s="120" t="str">
        <f>_xlfn.IFNA(VLOOKUP($J84,Merged_couplings!$B:$R,MATCH(AG$1,Merged_couplings!$B$1:$R$1,0),FALSE),"")</f>
        <v/>
      </c>
      <c r="AH84" s="120" t="str">
        <f>_xlfn.IFNA(VLOOKUP($J84,Merged_couplings!$B:$R,MATCH(AH$1,Merged_couplings!$B$1:$R$1,0),FALSE),"")</f>
        <v/>
      </c>
      <c r="AI84" s="120" t="str">
        <f>_xlfn.IFNA(VLOOKUP($J84,Merged_couplings!$B:$R,MATCH(AI$1,Merged_couplings!$B$1:$R$1,0),FALSE),"")</f>
        <v/>
      </c>
      <c r="AJ84" s="120" t="str">
        <f>_xlfn.IFNA(VLOOKUP($J84,Merged_couplings!$B:$R,MATCH(AJ$1,Merged_couplings!$B$1:$R$1,0),FALSE),"")</f>
        <v/>
      </c>
      <c r="AK84" s="123" t="str" cm="1">
        <f t="array" ref="AK84">_xlfn.IFS(AND($X84&lt;&gt;"",Y84&lt;&gt;""),ABS($X84-Y84),AND($X84="",Y84=""),"",OR($X84&lt;&gt;"",Y84&lt;&gt;""),"-")</f>
        <v/>
      </c>
      <c r="AL84" s="122" t="str" cm="1">
        <f t="array" ref="AL84">_xlfn.IFS(AND($X84&lt;&gt;"",Z84&lt;&gt;""),ABS($X84-Z84),AND($X84="",Z84=""),"",OR($X84&lt;&gt;"",Z84&lt;&gt;""),"-")</f>
        <v/>
      </c>
      <c r="AM84" s="122" t="str" cm="1">
        <f t="array" ref="AM84">_xlfn.IFS(AND($X84&lt;&gt;"",AA84&lt;&gt;""),ABS($X84-AA84),AND($X84="",AA84=""),"",OR($X84&lt;&gt;"",AA84&lt;&gt;""),"-")</f>
        <v/>
      </c>
      <c r="AN84" s="122" t="str" cm="1">
        <f t="array" ref="AN84">_xlfn.IFS(AND($X84&lt;&gt;"",AB84&lt;&gt;""),ABS($X84-AB84),AND($X84="",AB84=""),"",OR($X84&lt;&gt;"",AB84&lt;&gt;""),"-")</f>
        <v/>
      </c>
      <c r="AO84" s="122" t="str" cm="1">
        <f t="array" ref="AO84">_xlfn.IFS(AND($X84&lt;&gt;"",AC84&lt;&gt;""),ABS($X84-AC84),AND($X84="",AC84=""),"",OR($X84&lt;&gt;"",AC84&lt;&gt;""),"-")</f>
        <v/>
      </c>
      <c r="AP84" s="122" t="str" cm="1">
        <f t="array" ref="AP84">_xlfn.IFS(AND($X84&lt;&gt;"",AD84&lt;&gt;""),ABS($X84-AD84),AND($X84="",AD84=""),"",OR($X84&lt;&gt;"",AD84&lt;&gt;""),"-")</f>
        <v/>
      </c>
      <c r="AQ84" s="122" t="str" cm="1">
        <f t="array" ref="AQ84">_xlfn.IFS(AND($X84&lt;&gt;"",AE84&lt;&gt;""),ABS($X84-AE84),AND($X84="",AE84=""),"",OR($X84&lt;&gt;"",AE84&lt;&gt;""),"-")</f>
        <v/>
      </c>
      <c r="AR84" s="122" t="str" cm="1">
        <f t="array" ref="AR84">_xlfn.IFS(AND($X84&lt;&gt;"",AF84&lt;&gt;""),ABS($X84-AF84),AND($X84="",AF84=""),"",OR($X84&lt;&gt;"",AF84&lt;&gt;""),"-")</f>
        <v/>
      </c>
      <c r="AS84" s="122" t="str" cm="1">
        <f t="array" ref="AS84">_xlfn.IFS(AND($X84&lt;&gt;"",AG84&lt;&gt;""),ABS($X84-AG84),AND($X84="",AG84=""),"",OR($X84&lt;&gt;"",AG84&lt;&gt;""),"-")</f>
        <v/>
      </c>
      <c r="AT84" s="122" t="str" cm="1">
        <f t="array" ref="AT84">_xlfn.IFS(AND($X84&lt;&gt;"",AH84&lt;&gt;""),ABS($X84-AH84),AND($X84="",AH84=""),"",OR($X84&lt;&gt;"",AH84&lt;&gt;""),"-")</f>
        <v/>
      </c>
      <c r="AU84" s="122" t="str" cm="1">
        <f t="array" ref="AU84">_xlfn.IFS(AND($X84&lt;&gt;"",AI84&lt;&gt;""),ABS($X84-AI84),AND($X84="",AI84=""),"",OR($X84&lt;&gt;"",AI84&lt;&gt;""),"-")</f>
        <v/>
      </c>
      <c r="AV84" s="122" t="str" cm="1">
        <f t="array" ref="AV84">_xlfn.IFS(AND($X84&lt;&gt;"",AJ84&lt;&gt;""),ABS($X84-AJ84),AND($X84="",AJ84=""),"",OR($X84&lt;&gt;"",AJ84&lt;&gt;""),"-")</f>
        <v/>
      </c>
      <c r="AW84" s="123" t="str" cm="1">
        <f t="array" ref="AW84">_xlfn.IFS(AND($Y84&lt;&gt;"",Z84&lt;&gt;""),ABS($Y84-Z84),AND($Y84="",Z84=""),"",OR($Y84&lt;&gt;"",Z84&lt;&gt;""),"-")</f>
        <v/>
      </c>
      <c r="AX84" s="122" t="str" cm="1">
        <f t="array" ref="AX84">_xlfn.IFS(AND($Y84&lt;&gt;"",AA84&lt;&gt;""),ABS($Y84-AA84),AND($Y84="",AA84=""),"",OR($Y84&lt;&gt;"",AA84&lt;&gt;""),"-")</f>
        <v/>
      </c>
      <c r="AY84" s="122" t="str" cm="1">
        <f t="array" ref="AY84">_xlfn.IFS(AND($Y84&lt;&gt;"",AB84&lt;&gt;""),ABS($Y84-AB84),AND($Y84="",AB84=""),"",OR($Y84&lt;&gt;"",AB84&lt;&gt;""),"-")</f>
        <v/>
      </c>
      <c r="AZ84" s="122" t="str" cm="1">
        <f t="array" ref="AZ84">_xlfn.IFS(AND($Y84&lt;&gt;"",AC84&lt;&gt;""),ABS($Y84-AC84),AND($Y84="",AC84=""),"",OR($Y84&lt;&gt;"",AC84&lt;&gt;""),"-")</f>
        <v/>
      </c>
      <c r="BA84" s="122" t="str" cm="1">
        <f t="array" ref="BA84">_xlfn.IFS(AND($Y84&lt;&gt;"",AD84&lt;&gt;""),ABS($Y84-AD84),AND($Y84="",AD84=""),"",OR($Y84&lt;&gt;"",AD84&lt;&gt;""),"-")</f>
        <v/>
      </c>
      <c r="BB84" s="122" t="str" cm="1">
        <f t="array" ref="BB84">_xlfn.IFS(AND($Y84&lt;&gt;"",AE84&lt;&gt;""),ABS($Y84-AE84),AND($Y84="",AE84=""),"",OR($Y84&lt;&gt;"",AE84&lt;&gt;""),"-")</f>
        <v/>
      </c>
      <c r="BC84" s="122" t="str" cm="1">
        <f t="array" ref="BC84">_xlfn.IFS(AND($Y84&lt;&gt;"",AF84&lt;&gt;""),ABS($Y84-AF84),AND($Y84="",AF84=""),"",OR($Y84&lt;&gt;"",AF84&lt;&gt;""),"-")</f>
        <v/>
      </c>
      <c r="BD84" s="122" t="str" cm="1">
        <f t="array" ref="BD84">_xlfn.IFS(AND($Y84&lt;&gt;"",AG84&lt;&gt;""),ABS($Y84-AG84),AND($Y84="",AG84=""),"",OR($Y84&lt;&gt;"",AG84&lt;&gt;""),"-")</f>
        <v/>
      </c>
      <c r="BE84" s="122" t="str" cm="1">
        <f t="array" ref="BE84">_xlfn.IFS(AND($Y84&lt;&gt;"",AH84&lt;&gt;""),ABS($Y84-AH84),AND($Y84="",AH84=""),"",OR($Y84&lt;&gt;"",AH84&lt;&gt;""),"-")</f>
        <v/>
      </c>
      <c r="BF84" s="122" t="str" cm="1">
        <f t="array" ref="BF84">_xlfn.IFS(AND($Y84&lt;&gt;"",AI84&lt;&gt;""),ABS($Y84-AI84),AND($Y84="",AI84=""),"",OR($Y84&lt;&gt;"",AI84&lt;&gt;""),"-")</f>
        <v/>
      </c>
      <c r="BG84" s="122" t="str" cm="1">
        <f t="array" ref="BG84">_xlfn.IFS(AND($Y84&lt;&gt;"",AJ84&lt;&gt;""),ABS($Y84-AJ84),AND($Y84="",AJ84=""),"",OR($Y84&lt;&gt;"",AJ84&lt;&gt;""),"-")</f>
        <v/>
      </c>
      <c r="BH84" s="121" t="str" cm="1">
        <f t="array" ref="BH84">_xlfn.IFS(AND($Z84&lt;&gt;"",AA84&lt;&gt;""),ABS($Z84-AA84),AND($Z84="",AA84=""),"",OR($Z84&lt;&gt;"",AA84&lt;&gt;""),"-")</f>
        <v/>
      </c>
      <c r="BI84" s="120" t="str" cm="1">
        <f t="array" ref="BI84">_xlfn.IFS(AND($Z84&lt;&gt;"",AB84&lt;&gt;""),ABS($Z84-AB84),AND($Z84="",AB84=""),"",OR($Z84&lt;&gt;"",AB84&lt;&gt;""),"-")</f>
        <v/>
      </c>
      <c r="BJ84" s="120" t="str" cm="1">
        <f t="array" ref="BJ84">_xlfn.IFS(AND($Z84&lt;&gt;"",AC84&lt;&gt;""),ABS($Z84-AC84),AND($Z84="",AC84=""),"",OR($Z84&lt;&gt;"",AC84&lt;&gt;""),"-")</f>
        <v/>
      </c>
      <c r="BK84" s="120" t="str" cm="1">
        <f t="array" ref="BK84">_xlfn.IFS(AND($Z84&lt;&gt;"",AD84&lt;&gt;""),ABS($Z84-AD84),AND($Z84="",AD84=""),"",OR($Z84&lt;&gt;"",AD84&lt;&gt;""),"-")</f>
        <v/>
      </c>
      <c r="BL84" s="120" t="str" cm="1">
        <f t="array" ref="BL84">_xlfn.IFS(AND($Z84&lt;&gt;"",AE84&lt;&gt;""),ABS($Z84-AE84),AND($Z84="",AE84=""),"",OR($Z84&lt;&gt;"",AE84&lt;&gt;""),"-")</f>
        <v/>
      </c>
      <c r="BM84" s="120" t="str" cm="1">
        <f t="array" ref="BM84">_xlfn.IFS(AND($Z84&lt;&gt;"",AF84&lt;&gt;""),ABS($Z84-AF84),AND($Z84="",AF84=""),"",OR($Z84&lt;&gt;"",AF84&lt;&gt;""),"-")</f>
        <v/>
      </c>
      <c r="BN84" s="120" t="str" cm="1">
        <f t="array" ref="BN84">_xlfn.IFS(AND($Z84&lt;&gt;"",AG84&lt;&gt;""),ABS($Z84-AG84),AND($Z84="",AG84=""),"",OR($Z84&lt;&gt;"",AG84&lt;&gt;""),"-")</f>
        <v/>
      </c>
      <c r="BO84" s="120" t="str" cm="1">
        <f t="array" ref="BO84">_xlfn.IFS(AND($Z84&lt;&gt;"",AH84&lt;&gt;""),ABS($Z84-AH84),AND($Z84="",AH84=""),"",OR($Z84&lt;&gt;"",AH84&lt;&gt;""),"-")</f>
        <v/>
      </c>
      <c r="BP84" s="120" t="str" cm="1">
        <f t="array" ref="BP84">_xlfn.IFS(AND($Z84&lt;&gt;"",AI84&lt;&gt;""),ABS($Z84-AI84),AND($Z84="",AI84=""),"",OR($Z84&lt;&gt;"",AI84&lt;&gt;""),"-")</f>
        <v/>
      </c>
      <c r="BQ84" s="120" t="str" cm="1">
        <f t="array" ref="BQ84">_xlfn.IFS(AND($Z84&lt;&gt;"",AJ84&lt;&gt;""),ABS($Z84-AJ84),AND($Z84="",AJ84=""),"",OR($Z84&lt;&gt;"",AJ84&lt;&gt;""),"-")</f>
        <v/>
      </c>
      <c r="BR84" s="121" t="str" cm="1">
        <f t="array" ref="BR84">_xlfn.IFS(AND($AA84&lt;&gt;"",AB84&lt;&gt;""),ABS($AA84-AB84),AND($AA84="",AB84=""),"",OR($AA84&lt;&gt;"",AB84&lt;&gt;""),"-")</f>
        <v/>
      </c>
      <c r="BS84" s="120" t="str" cm="1">
        <f t="array" ref="BS84">_xlfn.IFS(AND($AA84&lt;&gt;"",AC84&lt;&gt;""),ABS($AA84-AC84),AND($AA84="",AC84=""),"",OR($AA84&lt;&gt;"",AC84&lt;&gt;""),"-")</f>
        <v/>
      </c>
      <c r="BT84" s="120" t="str" cm="1">
        <f t="array" ref="BT84">_xlfn.IFS(AND($AA84&lt;&gt;"",AD84&lt;&gt;""),ABS($AA84-AD84),AND($AA84="",AD84=""),"",OR($AA84&lt;&gt;"",AD84&lt;&gt;""),"-")</f>
        <v/>
      </c>
      <c r="BU84" s="120" t="str" cm="1">
        <f t="array" ref="BU84">_xlfn.IFS(AND($AA84&lt;&gt;"",AE84&lt;&gt;""),ABS($AA84-AE84),AND($AA84="",AE84=""),"",OR($AA84&lt;&gt;"",AE84&lt;&gt;""),"-")</f>
        <v/>
      </c>
      <c r="BV84" s="120" t="str" cm="1">
        <f t="array" ref="BV84">_xlfn.IFS(AND($AA84&lt;&gt;"",AF84&lt;&gt;""),ABS($AA84-AF84),AND($AA84="",AF84=""),"",OR($AA84&lt;&gt;"",AF84&lt;&gt;""),"-")</f>
        <v/>
      </c>
      <c r="BW84" s="120" t="str" cm="1">
        <f t="array" ref="BW84">_xlfn.IFS(AND($AA84&lt;&gt;"",AG84&lt;&gt;""),ABS($AA84-AG84),AND($AA84="",AG84=""),"",OR($AA84&lt;&gt;"",AG84&lt;&gt;""),"-")</f>
        <v/>
      </c>
      <c r="BX84" s="120" t="str" cm="1">
        <f t="array" ref="BX84">_xlfn.IFS(AND($AA84&lt;&gt;"",AH84&lt;&gt;""),ABS($AA84-AH84),AND($AA84="",AH84=""),"",OR($AA84&lt;&gt;"",AH84&lt;&gt;""),"-")</f>
        <v/>
      </c>
      <c r="BY84" s="120" t="str" cm="1">
        <f t="array" ref="BY84">_xlfn.IFS(AND($AA84&lt;&gt;"",AI84&lt;&gt;""),ABS($AA84-AI84),AND($AA84="",AI84=""),"",OR($AA84&lt;&gt;"",AI84&lt;&gt;""),"-")</f>
        <v/>
      </c>
      <c r="BZ84" s="120" t="str" cm="1">
        <f t="array" ref="BZ84">_xlfn.IFS(AND($AA84&lt;&gt;"",AJ84&lt;&gt;""),ABS($AA84-AJ84),AND($AA84="",AJ84=""),"",OR($AA84&lt;&gt;"",AJ84&lt;&gt;""),"-")</f>
        <v/>
      </c>
      <c r="CA84" s="121" t="str" cm="1">
        <f t="array" ref="CA84">_xlfn.IFS(AND($AB84&lt;&gt;"",AC84&lt;&gt;""),ABS($AB84-AC84),AND($AB84="",AC84=""),"",OR($AB84&lt;&gt;"",AC84&lt;&gt;""),"-")</f>
        <v/>
      </c>
      <c r="CB84" s="120" t="str" cm="1">
        <f t="array" ref="CB84">_xlfn.IFS(AND($AB84&lt;&gt;"",AD84&lt;&gt;""),ABS($AB84-AD84),AND($AB84="",AD84=""),"",OR($AB84&lt;&gt;"",AD84&lt;&gt;""),"-")</f>
        <v/>
      </c>
      <c r="CC84" s="120" t="str" cm="1">
        <f t="array" ref="CC84">_xlfn.IFS(AND($AB84&lt;&gt;"",AE84&lt;&gt;""),ABS($AB84-AE84),AND($AB84="",AE84=""),"",OR($AB84&lt;&gt;"",AE84&lt;&gt;""),"-")</f>
        <v/>
      </c>
      <c r="CD84" s="120" t="str" cm="1">
        <f t="array" ref="CD84">_xlfn.IFS(AND($AB84&lt;&gt;"",AF84&lt;&gt;""),ABS($AB84-AF84),AND($AB84="",AF84=""),"",OR($AB84&lt;&gt;"",AF84&lt;&gt;""),"-")</f>
        <v/>
      </c>
      <c r="CE84" s="120" t="str" cm="1">
        <f t="array" ref="CE84">_xlfn.IFS(AND($AB84&lt;&gt;"",AG84&lt;&gt;""),ABS($AB84-AG84),AND($AB84="",AG84=""),"",OR($AB84&lt;&gt;"",AG84&lt;&gt;""),"-")</f>
        <v/>
      </c>
      <c r="CF84" s="120" t="str" cm="1">
        <f t="array" ref="CF84">_xlfn.IFS(AND($AB84&lt;&gt;"",AH84&lt;&gt;""),ABS($AB84-AH84),AND($AB84="",AH84=""),"",OR($AB84&lt;&gt;"",AH84&lt;&gt;""),"-")</f>
        <v/>
      </c>
      <c r="CG84" s="120" t="str" cm="1">
        <f t="array" ref="CG84">_xlfn.IFS(AND($AB84&lt;&gt;"",AI84&lt;&gt;""),ABS($AB84-AI84),AND($AB84="",AI84=""),"",OR($AB84&lt;&gt;"",AI84&lt;&gt;""),"-")</f>
        <v/>
      </c>
      <c r="CH84" s="120" t="str" cm="1">
        <f t="array" ref="CH84">_xlfn.IFS(AND($AB84&lt;&gt;"",AJ84&lt;&gt;""),ABS($AB84-AJ84),AND($AB84="",AJ84=""),"",OR($AB84&lt;&gt;"",AJ84&lt;&gt;""),"-")</f>
        <v/>
      </c>
      <c r="CI84" s="121" t="str" cm="1">
        <f t="array" ref="CI84">_xlfn.IFS(AND($AC84&lt;&gt;"",AD84&lt;&gt;""),ABS($AC84-AD84),AND($AC84="",AD84=""),"",OR($AC84&lt;&gt;"",AD84&lt;&gt;""),"-")</f>
        <v/>
      </c>
      <c r="CJ84" s="120" t="str" cm="1">
        <f t="array" ref="CJ84">_xlfn.IFS(AND($AC84&lt;&gt;"",AE84&lt;&gt;""),ABS($AC84-AE84),AND($AC84="",AE84=""),"",OR($AC84&lt;&gt;"",AE84&lt;&gt;""),"-")</f>
        <v/>
      </c>
      <c r="CK84" s="120" t="str" cm="1">
        <f t="array" ref="CK84">_xlfn.IFS(AND($AC84&lt;&gt;"",AF84&lt;&gt;""),ABS($AC84-AF84),AND($AC84="",AF84=""),"",OR($AC84&lt;&gt;"",AF84&lt;&gt;""),"-")</f>
        <v/>
      </c>
      <c r="CL84" s="120" t="str" cm="1">
        <f t="array" ref="CL84">_xlfn.IFS(AND($AC84&lt;&gt;"",AG84&lt;&gt;""),ABS($AC84-AG84),AND($AC84="",AG84=""),"",OR($AC84&lt;&gt;"",AG84&lt;&gt;""),"-")</f>
        <v/>
      </c>
      <c r="CM84" s="120" t="str" cm="1">
        <f t="array" ref="CM84">_xlfn.IFS(AND($AC84&lt;&gt;"",AH84&lt;&gt;""),ABS($AC84-AH84),AND($AC84="",AH84=""),"",OR($AC84&lt;&gt;"",AH84&lt;&gt;""),"-")</f>
        <v/>
      </c>
      <c r="CN84" s="120" t="str" cm="1">
        <f t="array" ref="CN84">_xlfn.IFS(AND($AC84&lt;&gt;"",AI84&lt;&gt;""),ABS($AC84-AI84),AND($AC84="",AI84=""),"",OR($AC84&lt;&gt;"",AI84&lt;&gt;""),"-")</f>
        <v/>
      </c>
      <c r="CO84" s="120" t="str" cm="1">
        <f t="array" ref="CO84">_xlfn.IFS(AND($AC84&lt;&gt;"",AJ84&lt;&gt;""),ABS($AC84-AJ84),AND($AC84="",AJ84=""),"",OR($AC84&lt;&gt;"",AJ84&lt;&gt;""),"-")</f>
        <v/>
      </c>
      <c r="CP84" s="121" t="str" cm="1">
        <f t="array" ref="CP84">_xlfn.IFS(AND($AD84&lt;&gt;"",AE84&lt;&gt;""),ABS($AD84-AE84),AND($AD84="",AE84=""),"",OR($AD84&lt;&gt;"",AE84&lt;&gt;""),"-")</f>
        <v/>
      </c>
      <c r="CQ84" s="120" t="str" cm="1">
        <f t="array" ref="CQ84">_xlfn.IFS(AND($AD84&lt;&gt;"",AF84&lt;&gt;""),ABS($AD84-AF84),AND($AD84="",AF84=""),"",OR($AD84&lt;&gt;"",AF84&lt;&gt;""),"-")</f>
        <v/>
      </c>
      <c r="CR84" s="120" t="str" cm="1">
        <f t="array" ref="CR84">_xlfn.IFS(AND($AD84&lt;&gt;"",AG84&lt;&gt;""),ABS($AD84-AG84),AND($AD84="",AG84=""),"",OR($AD84&lt;&gt;"",AG84&lt;&gt;""),"-")</f>
        <v/>
      </c>
      <c r="CS84" s="120" t="str" cm="1">
        <f t="array" ref="CS84">_xlfn.IFS(AND($AD84&lt;&gt;"",AH84&lt;&gt;""),ABS($AD84-AH84),AND($AD84="",AH84=""),"",OR($AD84&lt;&gt;"",AH84&lt;&gt;""),"-")</f>
        <v/>
      </c>
      <c r="CT84" s="120" t="str" cm="1">
        <f t="array" ref="CT84">_xlfn.IFS(AND($AD84&lt;&gt;"",AI84&lt;&gt;""),ABS($AD84-AI84),AND($AD84="",AI84=""),"",OR($AD84&lt;&gt;"",AI84&lt;&gt;""),"-")</f>
        <v/>
      </c>
      <c r="CU84" s="120" t="str" cm="1">
        <f t="array" ref="CU84">_xlfn.IFS(AND($AD84&lt;&gt;"",AJ84&lt;&gt;""),ABS($AD84-AJ84),AND($AD84="",AJ84=""),"",OR($AD84&lt;&gt;"",AJ84&lt;&gt;""),"-")</f>
        <v/>
      </c>
      <c r="CV84" s="121" t="str" cm="1">
        <f t="array" ref="CV84">_xlfn.IFS(AND($AE84&lt;&gt;"",AF84&lt;&gt;""),ABS($AE84-AF84),AND($AE84="",AF84=""),"",OR($AE84&lt;&gt;"",AF84&lt;&gt;""),"-")</f>
        <v/>
      </c>
      <c r="CW84" s="120" t="str" cm="1">
        <f t="array" ref="CW84">_xlfn.IFS(AND($AE84&lt;&gt;"",AG84&lt;&gt;""),ABS($AE84-AG84),AND($AE84="",AG84=""),"",OR($AE84&lt;&gt;"",AG84&lt;&gt;""),"-")</f>
        <v/>
      </c>
      <c r="CX84" s="120" t="str" cm="1">
        <f t="array" ref="CX84">_xlfn.IFS(AND($AE84&lt;&gt;"",AH84&lt;&gt;""),ABS($AE84-AH84),AND($AE84="",AH84=""),"",OR($AE84&lt;&gt;"",AH84&lt;&gt;""),"-")</f>
        <v/>
      </c>
      <c r="CY84" s="120" t="str" cm="1">
        <f t="array" ref="CY84">_xlfn.IFS(AND($AE84&lt;&gt;"",AI84&lt;&gt;""),ABS($AE84-AI84),AND($AE84="",AI84=""),"",OR($AE84&lt;&gt;"",AI84&lt;&gt;""),"-")</f>
        <v/>
      </c>
      <c r="CZ84" s="120" t="str" cm="1">
        <f t="array" ref="CZ84">_xlfn.IFS(AND($AE84&lt;&gt;"",AJ84&lt;&gt;""),ABS($AE84-AJ84),AND($AE84="",AJ84=""),"",OR($AE84&lt;&gt;"",AJ84&lt;&gt;""),"-")</f>
        <v/>
      </c>
      <c r="DA84" s="121" t="str" cm="1">
        <f t="array" ref="DA84">_xlfn.IFS(AND($AF84&lt;&gt;"",AG84&lt;&gt;""),ABS($AF84-AG84),AND($AF84="",AG84=""),"",OR($AF84&lt;&gt;"",AG84&lt;&gt;""),"-")</f>
        <v/>
      </c>
      <c r="DB84" s="120" t="str" cm="1">
        <f t="array" ref="DB84">_xlfn.IFS(AND($AF84&lt;&gt;"",AH84&lt;&gt;""),ABS($AF84-AH84),AND($AF84="",AH84=""),"",OR($AF84&lt;&gt;"",AH84&lt;&gt;""),"-")</f>
        <v/>
      </c>
      <c r="DC84" s="120" t="str" cm="1">
        <f t="array" ref="DC84">_xlfn.IFS(AND($AF84&lt;&gt;"",AI84&lt;&gt;""),ABS($AF84-AI84),AND($AF84="",AI84=""),"",OR($AF84&lt;&gt;"",AI84&lt;&gt;""),"-")</f>
        <v/>
      </c>
      <c r="DD84" s="120" t="str" cm="1">
        <f t="array" ref="DD84">_xlfn.IFS(AND($AF84&lt;&gt;"",AJ84&lt;&gt;""),ABS($AF84-AJ84),AND($AF84="",AJ84=""),"",OR($AF84&lt;&gt;"",AJ84&lt;&gt;""),"-")</f>
        <v/>
      </c>
      <c r="DE84" s="121" t="str" cm="1">
        <f t="array" ref="DE84">_xlfn.IFS(AND($AG84&lt;&gt;"",AH84&lt;&gt;""),ABS($AG84-AH84),AND($AG84="",AH84=""),"",OR($AG84&lt;&gt;"",AH84&lt;&gt;""),"-")</f>
        <v/>
      </c>
      <c r="DF84" s="120" t="str" cm="1">
        <f t="array" ref="DF84">_xlfn.IFS(AND($AG84&lt;&gt;"",AI84&lt;&gt;""),ABS($AG84-AI84),AND($AG84="",AI84=""),"",OR($AG84&lt;&gt;"",AI84&lt;&gt;""),"-")</f>
        <v/>
      </c>
      <c r="DG84" s="120" t="str" cm="1">
        <f t="array" ref="DG84">_xlfn.IFS(AND($AG84&lt;&gt;"",AJ84&lt;&gt;""),ABS($AG84-AJ84),AND($AG84="",AJ84=""),"",OR($AG84&lt;&gt;"",AJ84&lt;&gt;""),"-")</f>
        <v/>
      </c>
      <c r="DH84" s="121" t="str" cm="1">
        <f t="array" ref="DH84">_xlfn.IFS(AND($AH84&lt;&gt;"",AI84&lt;&gt;""),ABS($AH84-AI84),AND($AH84="",AI84=""),"",OR($AH84&lt;&gt;"",AI84&lt;&gt;""),"-")</f>
        <v/>
      </c>
      <c r="DI84" s="120" t="str" cm="1">
        <f t="array" ref="DI84">_xlfn.IFS(AND($AH84&lt;&gt;"",AJ84&lt;&gt;""),ABS($AH84-AJ84),AND($AH84="",AJ84=""),"",OR($AH84&lt;&gt;"",AJ84&lt;&gt;""),"-")</f>
        <v/>
      </c>
      <c r="DJ84" s="121" t="str" cm="1">
        <f t="array" ref="DJ84">_xlfn.IFS(AND($AI84&lt;&gt;"",AJ84&lt;&gt;""),ABS($AI84-AJ84),AND($AI84="",AJ84=""),"",OR($AI84&lt;&gt;"",AJ84&lt;&gt;""),"-")</f>
        <v/>
      </c>
    </row>
    <row r="85" spans="1:114" x14ac:dyDescent="0.2">
      <c r="A85" s="120" t="e">
        <f t="shared" si="18"/>
        <v>#DIV/0!</v>
      </c>
      <c r="B85" s="186" t="e">
        <f t="shared" si="19"/>
        <v>#DIV/0!</v>
      </c>
      <c r="C85" s="186" t="e">
        <f t="shared" si="20"/>
        <v>#DIV/0!</v>
      </c>
      <c r="D85" s="186" t="e">
        <f t="shared" si="21"/>
        <v>#DIV/0!</v>
      </c>
      <c r="E85" s="263">
        <f t="shared" si="22"/>
        <v>0</v>
      </c>
      <c r="F85" s="186">
        <f t="shared" si="23"/>
        <v>0</v>
      </c>
      <c r="G85" s="186" t="e">
        <f t="shared" si="24"/>
        <v>#DIV/0!</v>
      </c>
      <c r="H85" s="262" t="str">
        <f t="shared" si="25"/>
        <v/>
      </c>
      <c r="I85" s="187" t="str">
        <f t="shared" si="26"/>
        <v/>
      </c>
      <c r="J85" s="260" t="s">
        <v>44</v>
      </c>
      <c r="K85" s="259" t="e">
        <f>VLOOKUP($J85,Merged_couplings!$B:$BU,MATCH(K$1,Merged_couplings!$B$1:$BU$1,0),FALSE)</f>
        <v>#N/A</v>
      </c>
      <c r="L85" s="258" t="e">
        <f>VLOOKUP($J85,Merged_couplings!$B:$BU,MATCH(L$1,Merged_couplings!$B$1:$BU$1,0),FALSE)</f>
        <v>#N/A</v>
      </c>
      <c r="M85" s="258" t="e">
        <f>VLOOKUP($J85,Merged_couplings!$B:$BU,MATCH(M$1,Merged_couplings!$B$1:$BU$1,0),FALSE)</f>
        <v>#N/A</v>
      </c>
      <c r="N85" s="258" t="e">
        <f>VLOOKUP($J85,Merged_couplings!$B:$BU,MATCH(N$1,Merged_couplings!$B$1:$BU$1,0),FALSE)</f>
        <v>#N/A</v>
      </c>
      <c r="O85" s="258" t="e">
        <f>VLOOKUP($J85,Merged_couplings!$B:$BU,MATCH(O$1,Merged_couplings!$B$1:$BU$1,0),FALSE)</f>
        <v>#N/A</v>
      </c>
      <c r="P85" s="258" t="e">
        <f>VLOOKUP($J85,Merged_couplings!$B:$BU,MATCH(P$1,Merged_couplings!$B$1:$BU$1,0),FALSE)</f>
        <v>#N/A</v>
      </c>
      <c r="Q85" s="258" t="e">
        <f>VLOOKUP($J85,Merged_couplings!$B:$BU,MATCH(Q$1,Merged_couplings!$B$1:$BU$1,0),FALSE)</f>
        <v>#N/A</v>
      </c>
      <c r="R85" s="258" t="e">
        <f>VLOOKUP($J85,Merged_couplings!$B:$BU,MATCH(R$1,Merged_couplings!$B$1:$BU$1,0),FALSE)</f>
        <v>#N/A</v>
      </c>
      <c r="S85" s="258" t="e">
        <f>VLOOKUP($J85,Merged_couplings!$B:$BU,MATCH(S$1,Merged_couplings!$B$1:$BU$1,0),FALSE)</f>
        <v>#N/A</v>
      </c>
      <c r="T85" s="258" t="e">
        <f>VLOOKUP($J85,Merged_couplings!$B:$BU,MATCH(T$1,Merged_couplings!$B$1:$BU$1,0),FALSE)</f>
        <v>#N/A</v>
      </c>
      <c r="U85" s="258" t="e">
        <f>VLOOKUP($J85,Merged_couplings!$B:$BU,MATCH(U$1,Merged_couplings!$B$1:$BU$1,0),FALSE)</f>
        <v>#N/A</v>
      </c>
      <c r="V85" s="258" t="e">
        <f>VLOOKUP($J85,Merged_couplings!$B:$BU,MATCH(V$1,Merged_couplings!$B$1:$BU$1,0),FALSE)</f>
        <v>#N/A</v>
      </c>
      <c r="W85" s="258" t="e">
        <f>VLOOKUP($J85,Merged_couplings!$B:$BU,MATCH(W$1,Merged_couplings!$B$1:$BU$1,0),FALSE)</f>
        <v>#N/A</v>
      </c>
      <c r="X85" s="121" t="str">
        <f>_xlfn.IFNA(VLOOKUP($J85,Merged_couplings!$B:$R,MATCH(X$1,Merged_couplings!$B$1:$R$1,0),FALSE),"")</f>
        <v/>
      </c>
      <c r="Y85" s="120" t="str">
        <f>_xlfn.IFNA(VLOOKUP($J85,Merged_couplings!$B:$R,MATCH(Y$1,Merged_couplings!$B$1:$R$1,0),FALSE),"")</f>
        <v/>
      </c>
      <c r="Z85" s="120" t="str">
        <f>_xlfn.IFNA(VLOOKUP($J85,Merged_couplings!$B:$R,MATCH(Z$1,Merged_couplings!$B$1:$R$1,0),FALSE),"")</f>
        <v/>
      </c>
      <c r="AA85" s="120" t="str">
        <f>_xlfn.IFNA(VLOOKUP($J85,Merged_couplings!$B:$R,MATCH(AA$1,Merged_couplings!$B$1:$R$1,0),FALSE),"")</f>
        <v/>
      </c>
      <c r="AB85" s="120" t="str">
        <f>_xlfn.IFNA(VLOOKUP($J85,Merged_couplings!$B:$R,MATCH(AB$1,Merged_couplings!$B$1:$R$1,0),FALSE),"")</f>
        <v/>
      </c>
      <c r="AC85" s="120" t="str">
        <f>_xlfn.IFNA(VLOOKUP($J85,Merged_couplings!$B:$R,MATCH(AC$1,Merged_couplings!$B$1:$R$1,0),FALSE),"")</f>
        <v/>
      </c>
      <c r="AD85" s="120" t="str">
        <f>_xlfn.IFNA(VLOOKUP($J85,Merged_couplings!$B:$R,MATCH(AD$1,Merged_couplings!$B$1:$R$1,0),FALSE),"")</f>
        <v/>
      </c>
      <c r="AE85" s="120" t="str">
        <f>_xlfn.IFNA(VLOOKUP($J85,Merged_couplings!$B:$R,MATCH(AE$1,Merged_couplings!$B$1:$R$1,0),FALSE),"")</f>
        <v/>
      </c>
      <c r="AF85" s="120" t="str">
        <f>_xlfn.IFNA(VLOOKUP($J85,Merged_couplings!$B:$R,MATCH(AF$1,Merged_couplings!$B$1:$R$1,0),FALSE),"")</f>
        <v/>
      </c>
      <c r="AG85" s="120" t="str">
        <f>_xlfn.IFNA(VLOOKUP($J85,Merged_couplings!$B:$R,MATCH(AG$1,Merged_couplings!$B$1:$R$1,0),FALSE),"")</f>
        <v/>
      </c>
      <c r="AH85" s="120" t="str">
        <f>_xlfn.IFNA(VLOOKUP($J85,Merged_couplings!$B:$R,MATCH(AH$1,Merged_couplings!$B$1:$R$1,0),FALSE),"")</f>
        <v/>
      </c>
      <c r="AI85" s="120" t="str">
        <f>_xlfn.IFNA(VLOOKUP($J85,Merged_couplings!$B:$R,MATCH(AI$1,Merged_couplings!$B$1:$R$1,0),FALSE),"")</f>
        <v/>
      </c>
      <c r="AJ85" s="120" t="str">
        <f>_xlfn.IFNA(VLOOKUP($J85,Merged_couplings!$B:$R,MATCH(AJ$1,Merged_couplings!$B$1:$R$1,0),FALSE),"")</f>
        <v/>
      </c>
      <c r="AK85" s="123" t="str" cm="1">
        <f t="array" ref="AK85">_xlfn.IFS(AND($X85&lt;&gt;"",Y85&lt;&gt;""),ABS($X85-Y85),AND($X85="",Y85=""),"",OR($X85&lt;&gt;"",Y85&lt;&gt;""),"-")</f>
        <v/>
      </c>
      <c r="AL85" s="122" t="str" cm="1">
        <f t="array" ref="AL85">_xlfn.IFS(AND($X85&lt;&gt;"",Z85&lt;&gt;""),ABS($X85-Z85),AND($X85="",Z85=""),"",OR($X85&lt;&gt;"",Z85&lt;&gt;""),"-")</f>
        <v/>
      </c>
      <c r="AM85" s="122" t="str" cm="1">
        <f t="array" ref="AM85">_xlfn.IFS(AND($X85&lt;&gt;"",AA85&lt;&gt;""),ABS($X85-AA85),AND($X85="",AA85=""),"",OR($X85&lt;&gt;"",AA85&lt;&gt;""),"-")</f>
        <v/>
      </c>
      <c r="AN85" s="122" t="str" cm="1">
        <f t="array" ref="AN85">_xlfn.IFS(AND($X85&lt;&gt;"",AB85&lt;&gt;""),ABS($X85-AB85),AND($X85="",AB85=""),"",OR($X85&lt;&gt;"",AB85&lt;&gt;""),"-")</f>
        <v/>
      </c>
      <c r="AO85" s="122" t="str" cm="1">
        <f t="array" ref="AO85">_xlfn.IFS(AND($X85&lt;&gt;"",AC85&lt;&gt;""),ABS($X85-AC85),AND($X85="",AC85=""),"",OR($X85&lt;&gt;"",AC85&lt;&gt;""),"-")</f>
        <v/>
      </c>
      <c r="AP85" s="122" t="str" cm="1">
        <f t="array" ref="AP85">_xlfn.IFS(AND($X85&lt;&gt;"",AD85&lt;&gt;""),ABS($X85-AD85),AND($X85="",AD85=""),"",OR($X85&lt;&gt;"",AD85&lt;&gt;""),"-")</f>
        <v/>
      </c>
      <c r="AQ85" s="122" t="str" cm="1">
        <f t="array" ref="AQ85">_xlfn.IFS(AND($X85&lt;&gt;"",AE85&lt;&gt;""),ABS($X85-AE85),AND($X85="",AE85=""),"",OR($X85&lt;&gt;"",AE85&lt;&gt;""),"-")</f>
        <v/>
      </c>
      <c r="AR85" s="122" t="str" cm="1">
        <f t="array" ref="AR85">_xlfn.IFS(AND($X85&lt;&gt;"",AF85&lt;&gt;""),ABS($X85-AF85),AND($X85="",AF85=""),"",OR($X85&lt;&gt;"",AF85&lt;&gt;""),"-")</f>
        <v/>
      </c>
      <c r="AS85" s="122" t="str" cm="1">
        <f t="array" ref="AS85">_xlfn.IFS(AND($X85&lt;&gt;"",AG85&lt;&gt;""),ABS($X85-AG85),AND($X85="",AG85=""),"",OR($X85&lt;&gt;"",AG85&lt;&gt;""),"-")</f>
        <v/>
      </c>
      <c r="AT85" s="122" t="str" cm="1">
        <f t="array" ref="AT85">_xlfn.IFS(AND($X85&lt;&gt;"",AH85&lt;&gt;""),ABS($X85-AH85),AND($X85="",AH85=""),"",OR($X85&lt;&gt;"",AH85&lt;&gt;""),"-")</f>
        <v/>
      </c>
      <c r="AU85" s="122" t="str" cm="1">
        <f t="array" ref="AU85">_xlfn.IFS(AND($X85&lt;&gt;"",AI85&lt;&gt;""),ABS($X85-AI85),AND($X85="",AI85=""),"",OR($X85&lt;&gt;"",AI85&lt;&gt;""),"-")</f>
        <v/>
      </c>
      <c r="AV85" s="122" t="str" cm="1">
        <f t="array" ref="AV85">_xlfn.IFS(AND($X85&lt;&gt;"",AJ85&lt;&gt;""),ABS($X85-AJ85),AND($X85="",AJ85=""),"",OR($X85&lt;&gt;"",AJ85&lt;&gt;""),"-")</f>
        <v/>
      </c>
      <c r="AW85" s="123" t="str" cm="1">
        <f t="array" ref="AW85">_xlfn.IFS(AND($Y85&lt;&gt;"",Z85&lt;&gt;""),ABS($Y85-Z85),AND($Y85="",Z85=""),"",OR($Y85&lt;&gt;"",Z85&lt;&gt;""),"-")</f>
        <v/>
      </c>
      <c r="AX85" s="122" t="str" cm="1">
        <f t="array" ref="AX85">_xlfn.IFS(AND($Y85&lt;&gt;"",AA85&lt;&gt;""),ABS($Y85-AA85),AND($Y85="",AA85=""),"",OR($Y85&lt;&gt;"",AA85&lt;&gt;""),"-")</f>
        <v/>
      </c>
      <c r="AY85" s="122" t="str" cm="1">
        <f t="array" ref="AY85">_xlfn.IFS(AND($Y85&lt;&gt;"",AB85&lt;&gt;""),ABS($Y85-AB85),AND($Y85="",AB85=""),"",OR($Y85&lt;&gt;"",AB85&lt;&gt;""),"-")</f>
        <v/>
      </c>
      <c r="AZ85" s="122" t="str" cm="1">
        <f t="array" ref="AZ85">_xlfn.IFS(AND($Y85&lt;&gt;"",AC85&lt;&gt;""),ABS($Y85-AC85),AND($Y85="",AC85=""),"",OR($Y85&lt;&gt;"",AC85&lt;&gt;""),"-")</f>
        <v/>
      </c>
      <c r="BA85" s="122" t="str" cm="1">
        <f t="array" ref="BA85">_xlfn.IFS(AND($Y85&lt;&gt;"",AD85&lt;&gt;""),ABS($Y85-AD85),AND($Y85="",AD85=""),"",OR($Y85&lt;&gt;"",AD85&lt;&gt;""),"-")</f>
        <v/>
      </c>
      <c r="BB85" s="122" t="str" cm="1">
        <f t="array" ref="BB85">_xlfn.IFS(AND($Y85&lt;&gt;"",AE85&lt;&gt;""),ABS($Y85-AE85),AND($Y85="",AE85=""),"",OR($Y85&lt;&gt;"",AE85&lt;&gt;""),"-")</f>
        <v/>
      </c>
      <c r="BC85" s="122" t="str" cm="1">
        <f t="array" ref="BC85">_xlfn.IFS(AND($Y85&lt;&gt;"",AF85&lt;&gt;""),ABS($Y85-AF85),AND($Y85="",AF85=""),"",OR($Y85&lt;&gt;"",AF85&lt;&gt;""),"-")</f>
        <v/>
      </c>
      <c r="BD85" s="122" t="str" cm="1">
        <f t="array" ref="BD85">_xlfn.IFS(AND($Y85&lt;&gt;"",AG85&lt;&gt;""),ABS($Y85-AG85),AND($Y85="",AG85=""),"",OR($Y85&lt;&gt;"",AG85&lt;&gt;""),"-")</f>
        <v/>
      </c>
      <c r="BE85" s="122" t="str" cm="1">
        <f t="array" ref="BE85">_xlfn.IFS(AND($Y85&lt;&gt;"",AH85&lt;&gt;""),ABS($Y85-AH85),AND($Y85="",AH85=""),"",OR($Y85&lt;&gt;"",AH85&lt;&gt;""),"-")</f>
        <v/>
      </c>
      <c r="BF85" s="122" t="str" cm="1">
        <f t="array" ref="BF85">_xlfn.IFS(AND($Y85&lt;&gt;"",AI85&lt;&gt;""),ABS($Y85-AI85),AND($Y85="",AI85=""),"",OR($Y85&lt;&gt;"",AI85&lt;&gt;""),"-")</f>
        <v/>
      </c>
      <c r="BG85" s="122" t="str" cm="1">
        <f t="array" ref="BG85">_xlfn.IFS(AND($Y85&lt;&gt;"",AJ85&lt;&gt;""),ABS($Y85-AJ85),AND($Y85="",AJ85=""),"",OR($Y85&lt;&gt;"",AJ85&lt;&gt;""),"-")</f>
        <v/>
      </c>
      <c r="BH85" s="121" t="str" cm="1">
        <f t="array" ref="BH85">_xlfn.IFS(AND($Z85&lt;&gt;"",AA85&lt;&gt;""),ABS($Z85-AA85),AND($Z85="",AA85=""),"",OR($Z85&lt;&gt;"",AA85&lt;&gt;""),"-")</f>
        <v/>
      </c>
      <c r="BI85" s="120" t="str" cm="1">
        <f t="array" ref="BI85">_xlfn.IFS(AND($Z85&lt;&gt;"",AB85&lt;&gt;""),ABS($Z85-AB85),AND($Z85="",AB85=""),"",OR($Z85&lt;&gt;"",AB85&lt;&gt;""),"-")</f>
        <v/>
      </c>
      <c r="BJ85" s="120" t="str" cm="1">
        <f t="array" ref="BJ85">_xlfn.IFS(AND($Z85&lt;&gt;"",AC85&lt;&gt;""),ABS($Z85-AC85),AND($Z85="",AC85=""),"",OR($Z85&lt;&gt;"",AC85&lt;&gt;""),"-")</f>
        <v/>
      </c>
      <c r="BK85" s="120" t="str" cm="1">
        <f t="array" ref="BK85">_xlfn.IFS(AND($Z85&lt;&gt;"",AD85&lt;&gt;""),ABS($Z85-AD85),AND($Z85="",AD85=""),"",OR($Z85&lt;&gt;"",AD85&lt;&gt;""),"-")</f>
        <v/>
      </c>
      <c r="BL85" s="120" t="str" cm="1">
        <f t="array" ref="BL85">_xlfn.IFS(AND($Z85&lt;&gt;"",AE85&lt;&gt;""),ABS($Z85-AE85),AND($Z85="",AE85=""),"",OR($Z85&lt;&gt;"",AE85&lt;&gt;""),"-")</f>
        <v/>
      </c>
      <c r="BM85" s="120" t="str" cm="1">
        <f t="array" ref="BM85">_xlfn.IFS(AND($Z85&lt;&gt;"",AF85&lt;&gt;""),ABS($Z85-AF85),AND($Z85="",AF85=""),"",OR($Z85&lt;&gt;"",AF85&lt;&gt;""),"-")</f>
        <v/>
      </c>
      <c r="BN85" s="120" t="str" cm="1">
        <f t="array" ref="BN85">_xlfn.IFS(AND($Z85&lt;&gt;"",AG85&lt;&gt;""),ABS($Z85-AG85),AND($Z85="",AG85=""),"",OR($Z85&lt;&gt;"",AG85&lt;&gt;""),"-")</f>
        <v/>
      </c>
      <c r="BO85" s="120" t="str" cm="1">
        <f t="array" ref="BO85">_xlfn.IFS(AND($Z85&lt;&gt;"",AH85&lt;&gt;""),ABS($Z85-AH85),AND($Z85="",AH85=""),"",OR($Z85&lt;&gt;"",AH85&lt;&gt;""),"-")</f>
        <v/>
      </c>
      <c r="BP85" s="120" t="str" cm="1">
        <f t="array" ref="BP85">_xlfn.IFS(AND($Z85&lt;&gt;"",AI85&lt;&gt;""),ABS($Z85-AI85),AND($Z85="",AI85=""),"",OR($Z85&lt;&gt;"",AI85&lt;&gt;""),"-")</f>
        <v/>
      </c>
      <c r="BQ85" s="120" t="str" cm="1">
        <f t="array" ref="BQ85">_xlfn.IFS(AND($Z85&lt;&gt;"",AJ85&lt;&gt;""),ABS($Z85-AJ85),AND($Z85="",AJ85=""),"",OR($Z85&lt;&gt;"",AJ85&lt;&gt;""),"-")</f>
        <v/>
      </c>
      <c r="BR85" s="121" t="str" cm="1">
        <f t="array" ref="BR85">_xlfn.IFS(AND($AA85&lt;&gt;"",AB85&lt;&gt;""),ABS($AA85-AB85),AND($AA85="",AB85=""),"",OR($AA85&lt;&gt;"",AB85&lt;&gt;""),"-")</f>
        <v/>
      </c>
      <c r="BS85" s="120" t="str" cm="1">
        <f t="array" ref="BS85">_xlfn.IFS(AND($AA85&lt;&gt;"",AC85&lt;&gt;""),ABS($AA85-AC85),AND($AA85="",AC85=""),"",OR($AA85&lt;&gt;"",AC85&lt;&gt;""),"-")</f>
        <v/>
      </c>
      <c r="BT85" s="120" t="str" cm="1">
        <f t="array" ref="BT85">_xlfn.IFS(AND($AA85&lt;&gt;"",AD85&lt;&gt;""),ABS($AA85-AD85),AND($AA85="",AD85=""),"",OR($AA85&lt;&gt;"",AD85&lt;&gt;""),"-")</f>
        <v/>
      </c>
      <c r="BU85" s="120" t="str" cm="1">
        <f t="array" ref="BU85">_xlfn.IFS(AND($AA85&lt;&gt;"",AE85&lt;&gt;""),ABS($AA85-AE85),AND($AA85="",AE85=""),"",OR($AA85&lt;&gt;"",AE85&lt;&gt;""),"-")</f>
        <v/>
      </c>
      <c r="BV85" s="120" t="str" cm="1">
        <f t="array" ref="BV85">_xlfn.IFS(AND($AA85&lt;&gt;"",AF85&lt;&gt;""),ABS($AA85-AF85),AND($AA85="",AF85=""),"",OR($AA85&lt;&gt;"",AF85&lt;&gt;""),"-")</f>
        <v/>
      </c>
      <c r="BW85" s="120" t="str" cm="1">
        <f t="array" ref="BW85">_xlfn.IFS(AND($AA85&lt;&gt;"",AG85&lt;&gt;""),ABS($AA85-AG85),AND($AA85="",AG85=""),"",OR($AA85&lt;&gt;"",AG85&lt;&gt;""),"-")</f>
        <v/>
      </c>
      <c r="BX85" s="120" t="str" cm="1">
        <f t="array" ref="BX85">_xlfn.IFS(AND($AA85&lt;&gt;"",AH85&lt;&gt;""),ABS($AA85-AH85),AND($AA85="",AH85=""),"",OR($AA85&lt;&gt;"",AH85&lt;&gt;""),"-")</f>
        <v/>
      </c>
      <c r="BY85" s="120" t="str" cm="1">
        <f t="array" ref="BY85">_xlfn.IFS(AND($AA85&lt;&gt;"",AI85&lt;&gt;""),ABS($AA85-AI85),AND($AA85="",AI85=""),"",OR($AA85&lt;&gt;"",AI85&lt;&gt;""),"-")</f>
        <v/>
      </c>
      <c r="BZ85" s="120" t="str" cm="1">
        <f t="array" ref="BZ85">_xlfn.IFS(AND($AA85&lt;&gt;"",AJ85&lt;&gt;""),ABS($AA85-AJ85),AND($AA85="",AJ85=""),"",OR($AA85&lt;&gt;"",AJ85&lt;&gt;""),"-")</f>
        <v/>
      </c>
      <c r="CA85" s="121" t="str" cm="1">
        <f t="array" ref="CA85">_xlfn.IFS(AND($AB85&lt;&gt;"",AC85&lt;&gt;""),ABS($AB85-AC85),AND($AB85="",AC85=""),"",OR($AB85&lt;&gt;"",AC85&lt;&gt;""),"-")</f>
        <v/>
      </c>
      <c r="CB85" s="120" t="str" cm="1">
        <f t="array" ref="CB85">_xlfn.IFS(AND($AB85&lt;&gt;"",AD85&lt;&gt;""),ABS($AB85-AD85),AND($AB85="",AD85=""),"",OR($AB85&lt;&gt;"",AD85&lt;&gt;""),"-")</f>
        <v/>
      </c>
      <c r="CC85" s="120" t="str" cm="1">
        <f t="array" ref="CC85">_xlfn.IFS(AND($AB85&lt;&gt;"",AE85&lt;&gt;""),ABS($AB85-AE85),AND($AB85="",AE85=""),"",OR($AB85&lt;&gt;"",AE85&lt;&gt;""),"-")</f>
        <v/>
      </c>
      <c r="CD85" s="120" t="str" cm="1">
        <f t="array" ref="CD85">_xlfn.IFS(AND($AB85&lt;&gt;"",AF85&lt;&gt;""),ABS($AB85-AF85),AND($AB85="",AF85=""),"",OR($AB85&lt;&gt;"",AF85&lt;&gt;""),"-")</f>
        <v/>
      </c>
      <c r="CE85" s="120" t="str" cm="1">
        <f t="array" ref="CE85">_xlfn.IFS(AND($AB85&lt;&gt;"",AG85&lt;&gt;""),ABS($AB85-AG85),AND($AB85="",AG85=""),"",OR($AB85&lt;&gt;"",AG85&lt;&gt;""),"-")</f>
        <v/>
      </c>
      <c r="CF85" s="120" t="str" cm="1">
        <f t="array" ref="CF85">_xlfn.IFS(AND($AB85&lt;&gt;"",AH85&lt;&gt;""),ABS($AB85-AH85),AND($AB85="",AH85=""),"",OR($AB85&lt;&gt;"",AH85&lt;&gt;""),"-")</f>
        <v/>
      </c>
      <c r="CG85" s="120" t="str" cm="1">
        <f t="array" ref="CG85">_xlfn.IFS(AND($AB85&lt;&gt;"",AI85&lt;&gt;""),ABS($AB85-AI85),AND($AB85="",AI85=""),"",OR($AB85&lt;&gt;"",AI85&lt;&gt;""),"-")</f>
        <v/>
      </c>
      <c r="CH85" s="120" t="str" cm="1">
        <f t="array" ref="CH85">_xlfn.IFS(AND($AB85&lt;&gt;"",AJ85&lt;&gt;""),ABS($AB85-AJ85),AND($AB85="",AJ85=""),"",OR($AB85&lt;&gt;"",AJ85&lt;&gt;""),"-")</f>
        <v/>
      </c>
      <c r="CI85" s="121" t="str" cm="1">
        <f t="array" ref="CI85">_xlfn.IFS(AND($AC85&lt;&gt;"",AD85&lt;&gt;""),ABS($AC85-AD85),AND($AC85="",AD85=""),"",OR($AC85&lt;&gt;"",AD85&lt;&gt;""),"-")</f>
        <v/>
      </c>
      <c r="CJ85" s="120" t="str" cm="1">
        <f t="array" ref="CJ85">_xlfn.IFS(AND($AC85&lt;&gt;"",AE85&lt;&gt;""),ABS($AC85-AE85),AND($AC85="",AE85=""),"",OR($AC85&lt;&gt;"",AE85&lt;&gt;""),"-")</f>
        <v/>
      </c>
      <c r="CK85" s="120" t="str" cm="1">
        <f t="array" ref="CK85">_xlfn.IFS(AND($AC85&lt;&gt;"",AF85&lt;&gt;""),ABS($AC85-AF85),AND($AC85="",AF85=""),"",OR($AC85&lt;&gt;"",AF85&lt;&gt;""),"-")</f>
        <v/>
      </c>
      <c r="CL85" s="120" t="str" cm="1">
        <f t="array" ref="CL85">_xlfn.IFS(AND($AC85&lt;&gt;"",AG85&lt;&gt;""),ABS($AC85-AG85),AND($AC85="",AG85=""),"",OR($AC85&lt;&gt;"",AG85&lt;&gt;""),"-")</f>
        <v/>
      </c>
      <c r="CM85" s="120" t="str" cm="1">
        <f t="array" ref="CM85">_xlfn.IFS(AND($AC85&lt;&gt;"",AH85&lt;&gt;""),ABS($AC85-AH85),AND($AC85="",AH85=""),"",OR($AC85&lt;&gt;"",AH85&lt;&gt;""),"-")</f>
        <v/>
      </c>
      <c r="CN85" s="120" t="str" cm="1">
        <f t="array" ref="CN85">_xlfn.IFS(AND($AC85&lt;&gt;"",AI85&lt;&gt;""),ABS($AC85-AI85),AND($AC85="",AI85=""),"",OR($AC85&lt;&gt;"",AI85&lt;&gt;""),"-")</f>
        <v/>
      </c>
      <c r="CO85" s="120" t="str" cm="1">
        <f t="array" ref="CO85">_xlfn.IFS(AND($AC85&lt;&gt;"",AJ85&lt;&gt;""),ABS($AC85-AJ85),AND($AC85="",AJ85=""),"",OR($AC85&lt;&gt;"",AJ85&lt;&gt;""),"-")</f>
        <v/>
      </c>
      <c r="CP85" s="121" t="str" cm="1">
        <f t="array" ref="CP85">_xlfn.IFS(AND($AD85&lt;&gt;"",AE85&lt;&gt;""),ABS($AD85-AE85),AND($AD85="",AE85=""),"",OR($AD85&lt;&gt;"",AE85&lt;&gt;""),"-")</f>
        <v/>
      </c>
      <c r="CQ85" s="120" t="str" cm="1">
        <f t="array" ref="CQ85">_xlfn.IFS(AND($AD85&lt;&gt;"",AF85&lt;&gt;""),ABS($AD85-AF85),AND($AD85="",AF85=""),"",OR($AD85&lt;&gt;"",AF85&lt;&gt;""),"-")</f>
        <v/>
      </c>
      <c r="CR85" s="120" t="str" cm="1">
        <f t="array" ref="CR85">_xlfn.IFS(AND($AD85&lt;&gt;"",AG85&lt;&gt;""),ABS($AD85-AG85),AND($AD85="",AG85=""),"",OR($AD85&lt;&gt;"",AG85&lt;&gt;""),"-")</f>
        <v/>
      </c>
      <c r="CS85" s="120" t="str" cm="1">
        <f t="array" ref="CS85">_xlfn.IFS(AND($AD85&lt;&gt;"",AH85&lt;&gt;""),ABS($AD85-AH85),AND($AD85="",AH85=""),"",OR($AD85&lt;&gt;"",AH85&lt;&gt;""),"-")</f>
        <v/>
      </c>
      <c r="CT85" s="120" t="str" cm="1">
        <f t="array" ref="CT85">_xlfn.IFS(AND($AD85&lt;&gt;"",AI85&lt;&gt;""),ABS($AD85-AI85),AND($AD85="",AI85=""),"",OR($AD85&lt;&gt;"",AI85&lt;&gt;""),"-")</f>
        <v/>
      </c>
      <c r="CU85" s="120" t="str" cm="1">
        <f t="array" ref="CU85">_xlfn.IFS(AND($AD85&lt;&gt;"",AJ85&lt;&gt;""),ABS($AD85-AJ85),AND($AD85="",AJ85=""),"",OR($AD85&lt;&gt;"",AJ85&lt;&gt;""),"-")</f>
        <v/>
      </c>
      <c r="CV85" s="121" t="str" cm="1">
        <f t="array" ref="CV85">_xlfn.IFS(AND($AE85&lt;&gt;"",AF85&lt;&gt;""),ABS($AE85-AF85),AND($AE85="",AF85=""),"",OR($AE85&lt;&gt;"",AF85&lt;&gt;""),"-")</f>
        <v/>
      </c>
      <c r="CW85" s="120" t="str" cm="1">
        <f t="array" ref="CW85">_xlfn.IFS(AND($AE85&lt;&gt;"",AG85&lt;&gt;""),ABS($AE85-AG85),AND($AE85="",AG85=""),"",OR($AE85&lt;&gt;"",AG85&lt;&gt;""),"-")</f>
        <v/>
      </c>
      <c r="CX85" s="120" t="str" cm="1">
        <f t="array" ref="CX85">_xlfn.IFS(AND($AE85&lt;&gt;"",AH85&lt;&gt;""),ABS($AE85-AH85),AND($AE85="",AH85=""),"",OR($AE85&lt;&gt;"",AH85&lt;&gt;""),"-")</f>
        <v/>
      </c>
      <c r="CY85" s="120" t="str" cm="1">
        <f t="array" ref="CY85">_xlfn.IFS(AND($AE85&lt;&gt;"",AI85&lt;&gt;""),ABS($AE85-AI85),AND($AE85="",AI85=""),"",OR($AE85&lt;&gt;"",AI85&lt;&gt;""),"-")</f>
        <v/>
      </c>
      <c r="CZ85" s="120" t="str" cm="1">
        <f t="array" ref="CZ85">_xlfn.IFS(AND($AE85&lt;&gt;"",AJ85&lt;&gt;""),ABS($AE85-AJ85),AND($AE85="",AJ85=""),"",OR($AE85&lt;&gt;"",AJ85&lt;&gt;""),"-")</f>
        <v/>
      </c>
      <c r="DA85" s="121" t="str" cm="1">
        <f t="array" ref="DA85">_xlfn.IFS(AND($AF85&lt;&gt;"",AG85&lt;&gt;""),ABS($AF85-AG85),AND($AF85="",AG85=""),"",OR($AF85&lt;&gt;"",AG85&lt;&gt;""),"-")</f>
        <v/>
      </c>
      <c r="DB85" s="120" t="str" cm="1">
        <f t="array" ref="DB85">_xlfn.IFS(AND($AF85&lt;&gt;"",AH85&lt;&gt;""),ABS($AF85-AH85),AND($AF85="",AH85=""),"",OR($AF85&lt;&gt;"",AH85&lt;&gt;""),"-")</f>
        <v/>
      </c>
      <c r="DC85" s="120" t="str" cm="1">
        <f t="array" ref="DC85">_xlfn.IFS(AND($AF85&lt;&gt;"",AI85&lt;&gt;""),ABS($AF85-AI85),AND($AF85="",AI85=""),"",OR($AF85&lt;&gt;"",AI85&lt;&gt;""),"-")</f>
        <v/>
      </c>
      <c r="DD85" s="120" t="str" cm="1">
        <f t="array" ref="DD85">_xlfn.IFS(AND($AF85&lt;&gt;"",AJ85&lt;&gt;""),ABS($AF85-AJ85),AND($AF85="",AJ85=""),"",OR($AF85&lt;&gt;"",AJ85&lt;&gt;""),"-")</f>
        <v/>
      </c>
      <c r="DE85" s="121" t="str" cm="1">
        <f t="array" ref="DE85">_xlfn.IFS(AND($AG85&lt;&gt;"",AH85&lt;&gt;""),ABS($AG85-AH85),AND($AG85="",AH85=""),"",OR($AG85&lt;&gt;"",AH85&lt;&gt;""),"-")</f>
        <v/>
      </c>
      <c r="DF85" s="120" t="str" cm="1">
        <f t="array" ref="DF85">_xlfn.IFS(AND($AG85&lt;&gt;"",AI85&lt;&gt;""),ABS($AG85-AI85),AND($AG85="",AI85=""),"",OR($AG85&lt;&gt;"",AI85&lt;&gt;""),"-")</f>
        <v/>
      </c>
      <c r="DG85" s="120" t="str" cm="1">
        <f t="array" ref="DG85">_xlfn.IFS(AND($AG85&lt;&gt;"",AJ85&lt;&gt;""),ABS($AG85-AJ85),AND($AG85="",AJ85=""),"",OR($AG85&lt;&gt;"",AJ85&lt;&gt;""),"-")</f>
        <v/>
      </c>
      <c r="DH85" s="121" t="str" cm="1">
        <f t="array" ref="DH85">_xlfn.IFS(AND($AH85&lt;&gt;"",AI85&lt;&gt;""),ABS($AH85-AI85),AND($AH85="",AI85=""),"",OR($AH85&lt;&gt;"",AI85&lt;&gt;""),"-")</f>
        <v/>
      </c>
      <c r="DI85" s="120" t="str" cm="1">
        <f t="array" ref="DI85">_xlfn.IFS(AND($AH85&lt;&gt;"",AJ85&lt;&gt;""),ABS($AH85-AJ85),AND($AH85="",AJ85=""),"",OR($AH85&lt;&gt;"",AJ85&lt;&gt;""),"-")</f>
        <v/>
      </c>
      <c r="DJ85" s="121" t="str" cm="1">
        <f t="array" ref="DJ85">_xlfn.IFS(AND($AI85&lt;&gt;"",AJ85&lt;&gt;""),ABS($AI85-AJ85),AND($AI85="",AJ85=""),"",OR($AI85&lt;&gt;"",AJ85&lt;&gt;""),"-")</f>
        <v/>
      </c>
    </row>
    <row r="86" spans="1:114" x14ac:dyDescent="0.2">
      <c r="A86" s="120" t="e">
        <f t="shared" si="18"/>
        <v>#DIV/0!</v>
      </c>
      <c r="B86" s="186" t="e">
        <f t="shared" si="19"/>
        <v>#DIV/0!</v>
      </c>
      <c r="C86" s="186" t="e">
        <f t="shared" si="20"/>
        <v>#DIV/0!</v>
      </c>
      <c r="D86" s="186" t="e">
        <f t="shared" si="21"/>
        <v>#DIV/0!</v>
      </c>
      <c r="E86" s="263">
        <f t="shared" si="22"/>
        <v>0</v>
      </c>
      <c r="F86" s="186">
        <f t="shared" si="23"/>
        <v>0</v>
      </c>
      <c r="G86" s="186" t="e">
        <f t="shared" si="24"/>
        <v>#DIV/0!</v>
      </c>
      <c r="H86" s="262" t="str">
        <f t="shared" si="25"/>
        <v/>
      </c>
      <c r="I86" s="187" t="str">
        <f t="shared" si="26"/>
        <v/>
      </c>
      <c r="J86" s="260" t="s">
        <v>45</v>
      </c>
      <c r="K86" s="259" t="e">
        <f>VLOOKUP($J86,Merged_couplings!$B:$BU,MATCH(K$1,Merged_couplings!$B$1:$BU$1,0),FALSE)</f>
        <v>#N/A</v>
      </c>
      <c r="L86" s="258" t="e">
        <f>VLOOKUP($J86,Merged_couplings!$B:$BU,MATCH(L$1,Merged_couplings!$B$1:$BU$1,0),FALSE)</f>
        <v>#N/A</v>
      </c>
      <c r="M86" s="258" t="e">
        <f>VLOOKUP($J86,Merged_couplings!$B:$BU,MATCH(M$1,Merged_couplings!$B$1:$BU$1,0),FALSE)</f>
        <v>#N/A</v>
      </c>
      <c r="N86" s="258" t="e">
        <f>VLOOKUP($J86,Merged_couplings!$B:$BU,MATCH(N$1,Merged_couplings!$B$1:$BU$1,0),FALSE)</f>
        <v>#N/A</v>
      </c>
      <c r="O86" s="258" t="e">
        <f>VLOOKUP($J86,Merged_couplings!$B:$BU,MATCH(O$1,Merged_couplings!$B$1:$BU$1,0),FALSE)</f>
        <v>#N/A</v>
      </c>
      <c r="P86" s="258" t="e">
        <f>VLOOKUP($J86,Merged_couplings!$B:$BU,MATCH(P$1,Merged_couplings!$B$1:$BU$1,0),FALSE)</f>
        <v>#N/A</v>
      </c>
      <c r="Q86" s="258" t="e">
        <f>VLOOKUP($J86,Merged_couplings!$B:$BU,MATCH(Q$1,Merged_couplings!$B$1:$BU$1,0),FALSE)</f>
        <v>#N/A</v>
      </c>
      <c r="R86" s="258" t="e">
        <f>VLOOKUP($J86,Merged_couplings!$B:$BU,MATCH(R$1,Merged_couplings!$B$1:$BU$1,0),FALSE)</f>
        <v>#N/A</v>
      </c>
      <c r="S86" s="258" t="e">
        <f>VLOOKUP($J86,Merged_couplings!$B:$BU,MATCH(S$1,Merged_couplings!$B$1:$BU$1,0),FALSE)</f>
        <v>#N/A</v>
      </c>
      <c r="T86" s="258" t="e">
        <f>VLOOKUP($J86,Merged_couplings!$B:$BU,MATCH(T$1,Merged_couplings!$B$1:$BU$1,0),FALSE)</f>
        <v>#N/A</v>
      </c>
      <c r="U86" s="258" t="e">
        <f>VLOOKUP($J86,Merged_couplings!$B:$BU,MATCH(U$1,Merged_couplings!$B$1:$BU$1,0),FALSE)</f>
        <v>#N/A</v>
      </c>
      <c r="V86" s="258" t="e">
        <f>VLOOKUP($J86,Merged_couplings!$B:$BU,MATCH(V$1,Merged_couplings!$B$1:$BU$1,0),FALSE)</f>
        <v>#N/A</v>
      </c>
      <c r="W86" s="258" t="e">
        <f>VLOOKUP($J86,Merged_couplings!$B:$BU,MATCH(W$1,Merged_couplings!$B$1:$BU$1,0),FALSE)</f>
        <v>#N/A</v>
      </c>
      <c r="X86" s="121" t="str">
        <f>_xlfn.IFNA(VLOOKUP($J86,Merged_couplings!$B:$R,MATCH(X$1,Merged_couplings!$B$1:$R$1,0),FALSE),"")</f>
        <v/>
      </c>
      <c r="Y86" s="120" t="str">
        <f>_xlfn.IFNA(VLOOKUP($J86,Merged_couplings!$B:$R,MATCH(Y$1,Merged_couplings!$B$1:$R$1,0),FALSE),"")</f>
        <v/>
      </c>
      <c r="Z86" s="120" t="str">
        <f>_xlfn.IFNA(VLOOKUP($J86,Merged_couplings!$B:$R,MATCH(Z$1,Merged_couplings!$B$1:$R$1,0),FALSE),"")</f>
        <v/>
      </c>
      <c r="AA86" s="120" t="str">
        <f>_xlfn.IFNA(VLOOKUP($J86,Merged_couplings!$B:$R,MATCH(AA$1,Merged_couplings!$B$1:$R$1,0),FALSE),"")</f>
        <v/>
      </c>
      <c r="AB86" s="120" t="str">
        <f>_xlfn.IFNA(VLOOKUP($J86,Merged_couplings!$B:$R,MATCH(AB$1,Merged_couplings!$B$1:$R$1,0),FALSE),"")</f>
        <v/>
      </c>
      <c r="AC86" s="120" t="str">
        <f>_xlfn.IFNA(VLOOKUP($J86,Merged_couplings!$B:$R,MATCH(AC$1,Merged_couplings!$B$1:$R$1,0),FALSE),"")</f>
        <v/>
      </c>
      <c r="AD86" s="120" t="str">
        <f>_xlfn.IFNA(VLOOKUP($J86,Merged_couplings!$B:$R,MATCH(AD$1,Merged_couplings!$B$1:$R$1,0),FALSE),"")</f>
        <v/>
      </c>
      <c r="AE86" s="120" t="str">
        <f>_xlfn.IFNA(VLOOKUP($J86,Merged_couplings!$B:$R,MATCH(AE$1,Merged_couplings!$B$1:$R$1,0),FALSE),"")</f>
        <v/>
      </c>
      <c r="AF86" s="120" t="str">
        <f>_xlfn.IFNA(VLOOKUP($J86,Merged_couplings!$B:$R,MATCH(AF$1,Merged_couplings!$B$1:$R$1,0),FALSE),"")</f>
        <v/>
      </c>
      <c r="AG86" s="120" t="str">
        <f>_xlfn.IFNA(VLOOKUP($J86,Merged_couplings!$B:$R,MATCH(AG$1,Merged_couplings!$B$1:$R$1,0),FALSE),"")</f>
        <v/>
      </c>
      <c r="AH86" s="120" t="str">
        <f>_xlfn.IFNA(VLOOKUP($J86,Merged_couplings!$B:$R,MATCH(AH$1,Merged_couplings!$B$1:$R$1,0),FALSE),"")</f>
        <v/>
      </c>
      <c r="AI86" s="120" t="str">
        <f>_xlfn.IFNA(VLOOKUP($J86,Merged_couplings!$B:$R,MATCH(AI$1,Merged_couplings!$B$1:$R$1,0),FALSE),"")</f>
        <v/>
      </c>
      <c r="AJ86" s="120" t="str">
        <f>_xlfn.IFNA(VLOOKUP($J86,Merged_couplings!$B:$R,MATCH(AJ$1,Merged_couplings!$B$1:$R$1,0),FALSE),"")</f>
        <v/>
      </c>
      <c r="AK86" s="123" t="str" cm="1">
        <f t="array" ref="AK86">_xlfn.IFS(AND($X86&lt;&gt;"",Y86&lt;&gt;""),ABS($X86-Y86),AND($X86="",Y86=""),"",OR($X86&lt;&gt;"",Y86&lt;&gt;""),"-")</f>
        <v/>
      </c>
      <c r="AL86" s="122" t="str" cm="1">
        <f t="array" ref="AL86">_xlfn.IFS(AND($X86&lt;&gt;"",Z86&lt;&gt;""),ABS($X86-Z86),AND($X86="",Z86=""),"",OR($X86&lt;&gt;"",Z86&lt;&gt;""),"-")</f>
        <v/>
      </c>
      <c r="AM86" s="122" t="str" cm="1">
        <f t="array" ref="AM86">_xlfn.IFS(AND($X86&lt;&gt;"",AA86&lt;&gt;""),ABS($X86-AA86),AND($X86="",AA86=""),"",OR($X86&lt;&gt;"",AA86&lt;&gt;""),"-")</f>
        <v/>
      </c>
      <c r="AN86" s="122" t="str" cm="1">
        <f t="array" ref="AN86">_xlfn.IFS(AND($X86&lt;&gt;"",AB86&lt;&gt;""),ABS($X86-AB86),AND($X86="",AB86=""),"",OR($X86&lt;&gt;"",AB86&lt;&gt;""),"-")</f>
        <v/>
      </c>
      <c r="AO86" s="122" t="str" cm="1">
        <f t="array" ref="AO86">_xlfn.IFS(AND($X86&lt;&gt;"",AC86&lt;&gt;""),ABS($X86-AC86),AND($X86="",AC86=""),"",OR($X86&lt;&gt;"",AC86&lt;&gt;""),"-")</f>
        <v/>
      </c>
      <c r="AP86" s="122" t="str" cm="1">
        <f t="array" ref="AP86">_xlfn.IFS(AND($X86&lt;&gt;"",AD86&lt;&gt;""),ABS($X86-AD86),AND($X86="",AD86=""),"",OR($X86&lt;&gt;"",AD86&lt;&gt;""),"-")</f>
        <v/>
      </c>
      <c r="AQ86" s="122" t="str" cm="1">
        <f t="array" ref="AQ86">_xlfn.IFS(AND($X86&lt;&gt;"",AE86&lt;&gt;""),ABS($X86-AE86),AND($X86="",AE86=""),"",OR($X86&lt;&gt;"",AE86&lt;&gt;""),"-")</f>
        <v/>
      </c>
      <c r="AR86" s="122" t="str" cm="1">
        <f t="array" ref="AR86">_xlfn.IFS(AND($X86&lt;&gt;"",AF86&lt;&gt;""),ABS($X86-AF86),AND($X86="",AF86=""),"",OR($X86&lt;&gt;"",AF86&lt;&gt;""),"-")</f>
        <v/>
      </c>
      <c r="AS86" s="122" t="str" cm="1">
        <f t="array" ref="AS86">_xlfn.IFS(AND($X86&lt;&gt;"",AG86&lt;&gt;""),ABS($X86-AG86),AND($X86="",AG86=""),"",OR($X86&lt;&gt;"",AG86&lt;&gt;""),"-")</f>
        <v/>
      </c>
      <c r="AT86" s="122" t="str" cm="1">
        <f t="array" ref="AT86">_xlfn.IFS(AND($X86&lt;&gt;"",AH86&lt;&gt;""),ABS($X86-AH86),AND($X86="",AH86=""),"",OR($X86&lt;&gt;"",AH86&lt;&gt;""),"-")</f>
        <v/>
      </c>
      <c r="AU86" s="122" t="str" cm="1">
        <f t="array" ref="AU86">_xlfn.IFS(AND($X86&lt;&gt;"",AI86&lt;&gt;""),ABS($X86-AI86),AND($X86="",AI86=""),"",OR($X86&lt;&gt;"",AI86&lt;&gt;""),"-")</f>
        <v/>
      </c>
      <c r="AV86" s="122" t="str" cm="1">
        <f t="array" ref="AV86">_xlfn.IFS(AND($X86&lt;&gt;"",AJ86&lt;&gt;""),ABS($X86-AJ86),AND($X86="",AJ86=""),"",OR($X86&lt;&gt;"",AJ86&lt;&gt;""),"-")</f>
        <v/>
      </c>
      <c r="AW86" s="123" t="str" cm="1">
        <f t="array" ref="AW86">_xlfn.IFS(AND($Y86&lt;&gt;"",Z86&lt;&gt;""),ABS($Y86-Z86),AND($Y86="",Z86=""),"",OR($Y86&lt;&gt;"",Z86&lt;&gt;""),"-")</f>
        <v/>
      </c>
      <c r="AX86" s="122" t="str" cm="1">
        <f t="array" ref="AX86">_xlfn.IFS(AND($Y86&lt;&gt;"",AA86&lt;&gt;""),ABS($Y86-AA86),AND($Y86="",AA86=""),"",OR($Y86&lt;&gt;"",AA86&lt;&gt;""),"-")</f>
        <v/>
      </c>
      <c r="AY86" s="122" t="str" cm="1">
        <f t="array" ref="AY86">_xlfn.IFS(AND($Y86&lt;&gt;"",AB86&lt;&gt;""),ABS($Y86-AB86),AND($Y86="",AB86=""),"",OR($Y86&lt;&gt;"",AB86&lt;&gt;""),"-")</f>
        <v/>
      </c>
      <c r="AZ86" s="122" t="str" cm="1">
        <f t="array" ref="AZ86">_xlfn.IFS(AND($Y86&lt;&gt;"",AC86&lt;&gt;""),ABS($Y86-AC86),AND($Y86="",AC86=""),"",OR($Y86&lt;&gt;"",AC86&lt;&gt;""),"-")</f>
        <v/>
      </c>
      <c r="BA86" s="122" t="str" cm="1">
        <f t="array" ref="BA86">_xlfn.IFS(AND($Y86&lt;&gt;"",AD86&lt;&gt;""),ABS($Y86-AD86),AND($Y86="",AD86=""),"",OR($Y86&lt;&gt;"",AD86&lt;&gt;""),"-")</f>
        <v/>
      </c>
      <c r="BB86" s="122" t="str" cm="1">
        <f t="array" ref="BB86">_xlfn.IFS(AND($Y86&lt;&gt;"",AE86&lt;&gt;""),ABS($Y86-AE86),AND($Y86="",AE86=""),"",OR($Y86&lt;&gt;"",AE86&lt;&gt;""),"-")</f>
        <v/>
      </c>
      <c r="BC86" s="122" t="str" cm="1">
        <f t="array" ref="BC86">_xlfn.IFS(AND($Y86&lt;&gt;"",AF86&lt;&gt;""),ABS($Y86-AF86),AND($Y86="",AF86=""),"",OR($Y86&lt;&gt;"",AF86&lt;&gt;""),"-")</f>
        <v/>
      </c>
      <c r="BD86" s="122" t="str" cm="1">
        <f t="array" ref="BD86">_xlfn.IFS(AND($Y86&lt;&gt;"",AG86&lt;&gt;""),ABS($Y86-AG86),AND($Y86="",AG86=""),"",OR($Y86&lt;&gt;"",AG86&lt;&gt;""),"-")</f>
        <v/>
      </c>
      <c r="BE86" s="122" t="str" cm="1">
        <f t="array" ref="BE86">_xlfn.IFS(AND($Y86&lt;&gt;"",AH86&lt;&gt;""),ABS($Y86-AH86),AND($Y86="",AH86=""),"",OR($Y86&lt;&gt;"",AH86&lt;&gt;""),"-")</f>
        <v/>
      </c>
      <c r="BF86" s="122" t="str" cm="1">
        <f t="array" ref="BF86">_xlfn.IFS(AND($Y86&lt;&gt;"",AI86&lt;&gt;""),ABS($Y86-AI86),AND($Y86="",AI86=""),"",OR($Y86&lt;&gt;"",AI86&lt;&gt;""),"-")</f>
        <v/>
      </c>
      <c r="BG86" s="122" t="str" cm="1">
        <f t="array" ref="BG86">_xlfn.IFS(AND($Y86&lt;&gt;"",AJ86&lt;&gt;""),ABS($Y86-AJ86),AND($Y86="",AJ86=""),"",OR($Y86&lt;&gt;"",AJ86&lt;&gt;""),"-")</f>
        <v/>
      </c>
      <c r="BH86" s="121" t="str" cm="1">
        <f t="array" ref="BH86">_xlfn.IFS(AND($Z86&lt;&gt;"",AA86&lt;&gt;""),ABS($Z86-AA86),AND($Z86="",AA86=""),"",OR($Z86&lt;&gt;"",AA86&lt;&gt;""),"-")</f>
        <v/>
      </c>
      <c r="BI86" s="120" t="str" cm="1">
        <f t="array" ref="BI86">_xlfn.IFS(AND($Z86&lt;&gt;"",AB86&lt;&gt;""),ABS($Z86-AB86),AND($Z86="",AB86=""),"",OR($Z86&lt;&gt;"",AB86&lt;&gt;""),"-")</f>
        <v/>
      </c>
      <c r="BJ86" s="120" t="str" cm="1">
        <f t="array" ref="BJ86">_xlfn.IFS(AND($Z86&lt;&gt;"",AC86&lt;&gt;""),ABS($Z86-AC86),AND($Z86="",AC86=""),"",OR($Z86&lt;&gt;"",AC86&lt;&gt;""),"-")</f>
        <v/>
      </c>
      <c r="BK86" s="120" t="str" cm="1">
        <f t="array" ref="BK86">_xlfn.IFS(AND($Z86&lt;&gt;"",AD86&lt;&gt;""),ABS($Z86-AD86),AND($Z86="",AD86=""),"",OR($Z86&lt;&gt;"",AD86&lt;&gt;""),"-")</f>
        <v/>
      </c>
      <c r="BL86" s="120" t="str" cm="1">
        <f t="array" ref="BL86">_xlfn.IFS(AND($Z86&lt;&gt;"",AE86&lt;&gt;""),ABS($Z86-AE86),AND($Z86="",AE86=""),"",OR($Z86&lt;&gt;"",AE86&lt;&gt;""),"-")</f>
        <v/>
      </c>
      <c r="BM86" s="120" t="str" cm="1">
        <f t="array" ref="BM86">_xlfn.IFS(AND($Z86&lt;&gt;"",AF86&lt;&gt;""),ABS($Z86-AF86),AND($Z86="",AF86=""),"",OR($Z86&lt;&gt;"",AF86&lt;&gt;""),"-")</f>
        <v/>
      </c>
      <c r="BN86" s="120" t="str" cm="1">
        <f t="array" ref="BN86">_xlfn.IFS(AND($Z86&lt;&gt;"",AG86&lt;&gt;""),ABS($Z86-AG86),AND($Z86="",AG86=""),"",OR($Z86&lt;&gt;"",AG86&lt;&gt;""),"-")</f>
        <v/>
      </c>
      <c r="BO86" s="120" t="str" cm="1">
        <f t="array" ref="BO86">_xlfn.IFS(AND($Z86&lt;&gt;"",AH86&lt;&gt;""),ABS($Z86-AH86),AND($Z86="",AH86=""),"",OR($Z86&lt;&gt;"",AH86&lt;&gt;""),"-")</f>
        <v/>
      </c>
      <c r="BP86" s="120" t="str" cm="1">
        <f t="array" ref="BP86">_xlfn.IFS(AND($Z86&lt;&gt;"",AI86&lt;&gt;""),ABS($Z86-AI86),AND($Z86="",AI86=""),"",OR($Z86&lt;&gt;"",AI86&lt;&gt;""),"-")</f>
        <v/>
      </c>
      <c r="BQ86" s="120" t="str" cm="1">
        <f t="array" ref="BQ86">_xlfn.IFS(AND($Z86&lt;&gt;"",AJ86&lt;&gt;""),ABS($Z86-AJ86),AND($Z86="",AJ86=""),"",OR($Z86&lt;&gt;"",AJ86&lt;&gt;""),"-")</f>
        <v/>
      </c>
      <c r="BR86" s="121" t="str" cm="1">
        <f t="array" ref="BR86">_xlfn.IFS(AND($AA86&lt;&gt;"",AB86&lt;&gt;""),ABS($AA86-AB86),AND($AA86="",AB86=""),"",OR($AA86&lt;&gt;"",AB86&lt;&gt;""),"-")</f>
        <v/>
      </c>
      <c r="BS86" s="120" t="str" cm="1">
        <f t="array" ref="BS86">_xlfn.IFS(AND($AA86&lt;&gt;"",AC86&lt;&gt;""),ABS($AA86-AC86),AND($AA86="",AC86=""),"",OR($AA86&lt;&gt;"",AC86&lt;&gt;""),"-")</f>
        <v/>
      </c>
      <c r="BT86" s="120" t="str" cm="1">
        <f t="array" ref="BT86">_xlfn.IFS(AND($AA86&lt;&gt;"",AD86&lt;&gt;""),ABS($AA86-AD86),AND($AA86="",AD86=""),"",OR($AA86&lt;&gt;"",AD86&lt;&gt;""),"-")</f>
        <v/>
      </c>
      <c r="BU86" s="120" t="str" cm="1">
        <f t="array" ref="BU86">_xlfn.IFS(AND($AA86&lt;&gt;"",AE86&lt;&gt;""),ABS($AA86-AE86),AND($AA86="",AE86=""),"",OR($AA86&lt;&gt;"",AE86&lt;&gt;""),"-")</f>
        <v/>
      </c>
      <c r="BV86" s="120" t="str" cm="1">
        <f t="array" ref="BV86">_xlfn.IFS(AND($AA86&lt;&gt;"",AF86&lt;&gt;""),ABS($AA86-AF86),AND($AA86="",AF86=""),"",OR($AA86&lt;&gt;"",AF86&lt;&gt;""),"-")</f>
        <v/>
      </c>
      <c r="BW86" s="120" t="str" cm="1">
        <f t="array" ref="BW86">_xlfn.IFS(AND($AA86&lt;&gt;"",AG86&lt;&gt;""),ABS($AA86-AG86),AND($AA86="",AG86=""),"",OR($AA86&lt;&gt;"",AG86&lt;&gt;""),"-")</f>
        <v/>
      </c>
      <c r="BX86" s="120" t="str" cm="1">
        <f t="array" ref="BX86">_xlfn.IFS(AND($AA86&lt;&gt;"",AH86&lt;&gt;""),ABS($AA86-AH86),AND($AA86="",AH86=""),"",OR($AA86&lt;&gt;"",AH86&lt;&gt;""),"-")</f>
        <v/>
      </c>
      <c r="BY86" s="120" t="str" cm="1">
        <f t="array" ref="BY86">_xlfn.IFS(AND($AA86&lt;&gt;"",AI86&lt;&gt;""),ABS($AA86-AI86),AND($AA86="",AI86=""),"",OR($AA86&lt;&gt;"",AI86&lt;&gt;""),"-")</f>
        <v/>
      </c>
      <c r="BZ86" s="120" t="str" cm="1">
        <f t="array" ref="BZ86">_xlfn.IFS(AND($AA86&lt;&gt;"",AJ86&lt;&gt;""),ABS($AA86-AJ86),AND($AA86="",AJ86=""),"",OR($AA86&lt;&gt;"",AJ86&lt;&gt;""),"-")</f>
        <v/>
      </c>
      <c r="CA86" s="121" t="str" cm="1">
        <f t="array" ref="CA86">_xlfn.IFS(AND($AB86&lt;&gt;"",AC86&lt;&gt;""),ABS($AB86-AC86),AND($AB86="",AC86=""),"",OR($AB86&lt;&gt;"",AC86&lt;&gt;""),"-")</f>
        <v/>
      </c>
      <c r="CB86" s="120" t="str" cm="1">
        <f t="array" ref="CB86">_xlfn.IFS(AND($AB86&lt;&gt;"",AD86&lt;&gt;""),ABS($AB86-AD86),AND($AB86="",AD86=""),"",OR($AB86&lt;&gt;"",AD86&lt;&gt;""),"-")</f>
        <v/>
      </c>
      <c r="CC86" s="120" t="str" cm="1">
        <f t="array" ref="CC86">_xlfn.IFS(AND($AB86&lt;&gt;"",AE86&lt;&gt;""),ABS($AB86-AE86),AND($AB86="",AE86=""),"",OR($AB86&lt;&gt;"",AE86&lt;&gt;""),"-")</f>
        <v/>
      </c>
      <c r="CD86" s="120" t="str" cm="1">
        <f t="array" ref="CD86">_xlfn.IFS(AND($AB86&lt;&gt;"",AF86&lt;&gt;""),ABS($AB86-AF86),AND($AB86="",AF86=""),"",OR($AB86&lt;&gt;"",AF86&lt;&gt;""),"-")</f>
        <v/>
      </c>
      <c r="CE86" s="120" t="str" cm="1">
        <f t="array" ref="CE86">_xlfn.IFS(AND($AB86&lt;&gt;"",AG86&lt;&gt;""),ABS($AB86-AG86),AND($AB86="",AG86=""),"",OR($AB86&lt;&gt;"",AG86&lt;&gt;""),"-")</f>
        <v/>
      </c>
      <c r="CF86" s="120" t="str" cm="1">
        <f t="array" ref="CF86">_xlfn.IFS(AND($AB86&lt;&gt;"",AH86&lt;&gt;""),ABS($AB86-AH86),AND($AB86="",AH86=""),"",OR($AB86&lt;&gt;"",AH86&lt;&gt;""),"-")</f>
        <v/>
      </c>
      <c r="CG86" s="120" t="str" cm="1">
        <f t="array" ref="CG86">_xlfn.IFS(AND($AB86&lt;&gt;"",AI86&lt;&gt;""),ABS($AB86-AI86),AND($AB86="",AI86=""),"",OR($AB86&lt;&gt;"",AI86&lt;&gt;""),"-")</f>
        <v/>
      </c>
      <c r="CH86" s="120" t="str" cm="1">
        <f t="array" ref="CH86">_xlfn.IFS(AND($AB86&lt;&gt;"",AJ86&lt;&gt;""),ABS($AB86-AJ86),AND($AB86="",AJ86=""),"",OR($AB86&lt;&gt;"",AJ86&lt;&gt;""),"-")</f>
        <v/>
      </c>
      <c r="CI86" s="121" t="str" cm="1">
        <f t="array" ref="CI86">_xlfn.IFS(AND($AC86&lt;&gt;"",AD86&lt;&gt;""),ABS($AC86-AD86),AND($AC86="",AD86=""),"",OR($AC86&lt;&gt;"",AD86&lt;&gt;""),"-")</f>
        <v/>
      </c>
      <c r="CJ86" s="120" t="str" cm="1">
        <f t="array" ref="CJ86">_xlfn.IFS(AND($AC86&lt;&gt;"",AE86&lt;&gt;""),ABS($AC86-AE86),AND($AC86="",AE86=""),"",OR($AC86&lt;&gt;"",AE86&lt;&gt;""),"-")</f>
        <v/>
      </c>
      <c r="CK86" s="120" t="str" cm="1">
        <f t="array" ref="CK86">_xlfn.IFS(AND($AC86&lt;&gt;"",AF86&lt;&gt;""),ABS($AC86-AF86),AND($AC86="",AF86=""),"",OR($AC86&lt;&gt;"",AF86&lt;&gt;""),"-")</f>
        <v/>
      </c>
      <c r="CL86" s="120" t="str" cm="1">
        <f t="array" ref="CL86">_xlfn.IFS(AND($AC86&lt;&gt;"",AG86&lt;&gt;""),ABS($AC86-AG86),AND($AC86="",AG86=""),"",OR($AC86&lt;&gt;"",AG86&lt;&gt;""),"-")</f>
        <v/>
      </c>
      <c r="CM86" s="120" t="str" cm="1">
        <f t="array" ref="CM86">_xlfn.IFS(AND($AC86&lt;&gt;"",AH86&lt;&gt;""),ABS($AC86-AH86),AND($AC86="",AH86=""),"",OR($AC86&lt;&gt;"",AH86&lt;&gt;""),"-")</f>
        <v/>
      </c>
      <c r="CN86" s="120" t="str" cm="1">
        <f t="array" ref="CN86">_xlfn.IFS(AND($AC86&lt;&gt;"",AI86&lt;&gt;""),ABS($AC86-AI86),AND($AC86="",AI86=""),"",OR($AC86&lt;&gt;"",AI86&lt;&gt;""),"-")</f>
        <v/>
      </c>
      <c r="CO86" s="120" t="str" cm="1">
        <f t="array" ref="CO86">_xlfn.IFS(AND($AC86&lt;&gt;"",AJ86&lt;&gt;""),ABS($AC86-AJ86),AND($AC86="",AJ86=""),"",OR($AC86&lt;&gt;"",AJ86&lt;&gt;""),"-")</f>
        <v/>
      </c>
      <c r="CP86" s="121" t="str" cm="1">
        <f t="array" ref="CP86">_xlfn.IFS(AND($AD86&lt;&gt;"",AE86&lt;&gt;""),ABS($AD86-AE86),AND($AD86="",AE86=""),"",OR($AD86&lt;&gt;"",AE86&lt;&gt;""),"-")</f>
        <v/>
      </c>
      <c r="CQ86" s="120" t="str" cm="1">
        <f t="array" ref="CQ86">_xlfn.IFS(AND($AD86&lt;&gt;"",AF86&lt;&gt;""),ABS($AD86-AF86),AND($AD86="",AF86=""),"",OR($AD86&lt;&gt;"",AF86&lt;&gt;""),"-")</f>
        <v/>
      </c>
      <c r="CR86" s="120" t="str" cm="1">
        <f t="array" ref="CR86">_xlfn.IFS(AND($AD86&lt;&gt;"",AG86&lt;&gt;""),ABS($AD86-AG86),AND($AD86="",AG86=""),"",OR($AD86&lt;&gt;"",AG86&lt;&gt;""),"-")</f>
        <v/>
      </c>
      <c r="CS86" s="120" t="str" cm="1">
        <f t="array" ref="CS86">_xlfn.IFS(AND($AD86&lt;&gt;"",AH86&lt;&gt;""),ABS($AD86-AH86),AND($AD86="",AH86=""),"",OR($AD86&lt;&gt;"",AH86&lt;&gt;""),"-")</f>
        <v/>
      </c>
      <c r="CT86" s="120" t="str" cm="1">
        <f t="array" ref="CT86">_xlfn.IFS(AND($AD86&lt;&gt;"",AI86&lt;&gt;""),ABS($AD86-AI86),AND($AD86="",AI86=""),"",OR($AD86&lt;&gt;"",AI86&lt;&gt;""),"-")</f>
        <v/>
      </c>
      <c r="CU86" s="120" t="str" cm="1">
        <f t="array" ref="CU86">_xlfn.IFS(AND($AD86&lt;&gt;"",AJ86&lt;&gt;""),ABS($AD86-AJ86),AND($AD86="",AJ86=""),"",OR($AD86&lt;&gt;"",AJ86&lt;&gt;""),"-")</f>
        <v/>
      </c>
      <c r="CV86" s="121" t="str" cm="1">
        <f t="array" ref="CV86">_xlfn.IFS(AND($AE86&lt;&gt;"",AF86&lt;&gt;""),ABS($AE86-AF86),AND($AE86="",AF86=""),"",OR($AE86&lt;&gt;"",AF86&lt;&gt;""),"-")</f>
        <v/>
      </c>
      <c r="CW86" s="120" t="str" cm="1">
        <f t="array" ref="CW86">_xlfn.IFS(AND($AE86&lt;&gt;"",AG86&lt;&gt;""),ABS($AE86-AG86),AND($AE86="",AG86=""),"",OR($AE86&lt;&gt;"",AG86&lt;&gt;""),"-")</f>
        <v/>
      </c>
      <c r="CX86" s="120" t="str" cm="1">
        <f t="array" ref="CX86">_xlfn.IFS(AND($AE86&lt;&gt;"",AH86&lt;&gt;""),ABS($AE86-AH86),AND($AE86="",AH86=""),"",OR($AE86&lt;&gt;"",AH86&lt;&gt;""),"-")</f>
        <v/>
      </c>
      <c r="CY86" s="120" t="str" cm="1">
        <f t="array" ref="CY86">_xlfn.IFS(AND($AE86&lt;&gt;"",AI86&lt;&gt;""),ABS($AE86-AI86),AND($AE86="",AI86=""),"",OR($AE86&lt;&gt;"",AI86&lt;&gt;""),"-")</f>
        <v/>
      </c>
      <c r="CZ86" s="120" t="str" cm="1">
        <f t="array" ref="CZ86">_xlfn.IFS(AND($AE86&lt;&gt;"",AJ86&lt;&gt;""),ABS($AE86-AJ86),AND($AE86="",AJ86=""),"",OR($AE86&lt;&gt;"",AJ86&lt;&gt;""),"-")</f>
        <v/>
      </c>
      <c r="DA86" s="121" t="str" cm="1">
        <f t="array" ref="DA86">_xlfn.IFS(AND($AF86&lt;&gt;"",AG86&lt;&gt;""),ABS($AF86-AG86),AND($AF86="",AG86=""),"",OR($AF86&lt;&gt;"",AG86&lt;&gt;""),"-")</f>
        <v/>
      </c>
      <c r="DB86" s="120" t="str" cm="1">
        <f t="array" ref="DB86">_xlfn.IFS(AND($AF86&lt;&gt;"",AH86&lt;&gt;""),ABS($AF86-AH86),AND($AF86="",AH86=""),"",OR($AF86&lt;&gt;"",AH86&lt;&gt;""),"-")</f>
        <v/>
      </c>
      <c r="DC86" s="120" t="str" cm="1">
        <f t="array" ref="DC86">_xlfn.IFS(AND($AF86&lt;&gt;"",AI86&lt;&gt;""),ABS($AF86-AI86),AND($AF86="",AI86=""),"",OR($AF86&lt;&gt;"",AI86&lt;&gt;""),"-")</f>
        <v/>
      </c>
      <c r="DD86" s="120" t="str" cm="1">
        <f t="array" ref="DD86">_xlfn.IFS(AND($AF86&lt;&gt;"",AJ86&lt;&gt;""),ABS($AF86-AJ86),AND($AF86="",AJ86=""),"",OR($AF86&lt;&gt;"",AJ86&lt;&gt;""),"-")</f>
        <v/>
      </c>
      <c r="DE86" s="121" t="str" cm="1">
        <f t="array" ref="DE86">_xlfn.IFS(AND($AG86&lt;&gt;"",AH86&lt;&gt;""),ABS($AG86-AH86),AND($AG86="",AH86=""),"",OR($AG86&lt;&gt;"",AH86&lt;&gt;""),"-")</f>
        <v/>
      </c>
      <c r="DF86" s="120" t="str" cm="1">
        <f t="array" ref="DF86">_xlfn.IFS(AND($AG86&lt;&gt;"",AI86&lt;&gt;""),ABS($AG86-AI86),AND($AG86="",AI86=""),"",OR($AG86&lt;&gt;"",AI86&lt;&gt;""),"-")</f>
        <v/>
      </c>
      <c r="DG86" s="120" t="str" cm="1">
        <f t="array" ref="DG86">_xlfn.IFS(AND($AG86&lt;&gt;"",AJ86&lt;&gt;""),ABS($AG86-AJ86),AND($AG86="",AJ86=""),"",OR($AG86&lt;&gt;"",AJ86&lt;&gt;""),"-")</f>
        <v/>
      </c>
      <c r="DH86" s="121" t="str" cm="1">
        <f t="array" ref="DH86">_xlfn.IFS(AND($AH86&lt;&gt;"",AI86&lt;&gt;""),ABS($AH86-AI86),AND($AH86="",AI86=""),"",OR($AH86&lt;&gt;"",AI86&lt;&gt;""),"-")</f>
        <v/>
      </c>
      <c r="DI86" s="120" t="str" cm="1">
        <f t="array" ref="DI86">_xlfn.IFS(AND($AH86&lt;&gt;"",AJ86&lt;&gt;""),ABS($AH86-AJ86),AND($AH86="",AJ86=""),"",OR($AH86&lt;&gt;"",AJ86&lt;&gt;""),"-")</f>
        <v/>
      </c>
      <c r="DJ86" s="121" t="str" cm="1">
        <f t="array" ref="DJ86">_xlfn.IFS(AND($AI86&lt;&gt;"",AJ86&lt;&gt;""),ABS($AI86-AJ86),AND($AI86="",AJ86=""),"",OR($AI86&lt;&gt;"",AJ86&lt;&gt;""),"-")</f>
        <v/>
      </c>
    </row>
    <row r="87" spans="1:114" x14ac:dyDescent="0.2">
      <c r="A87" s="120" t="e">
        <f t="shared" si="18"/>
        <v>#DIV/0!</v>
      </c>
      <c r="B87" s="186" t="e">
        <f t="shared" si="19"/>
        <v>#DIV/0!</v>
      </c>
      <c r="C87" s="186" t="e">
        <f t="shared" si="20"/>
        <v>#DIV/0!</v>
      </c>
      <c r="D87" s="186" t="e">
        <f t="shared" si="21"/>
        <v>#DIV/0!</v>
      </c>
      <c r="E87" s="263">
        <f t="shared" si="22"/>
        <v>0</v>
      </c>
      <c r="F87" s="186">
        <f t="shared" si="23"/>
        <v>0</v>
      </c>
      <c r="G87" s="186" t="e">
        <f t="shared" si="24"/>
        <v>#DIV/0!</v>
      </c>
      <c r="H87" s="262" t="str">
        <f t="shared" si="25"/>
        <v/>
      </c>
      <c r="I87" s="187" t="str">
        <f t="shared" si="26"/>
        <v/>
      </c>
      <c r="J87" s="260" t="s">
        <v>46</v>
      </c>
      <c r="K87" s="259" t="e">
        <f>VLOOKUP($J87,Merged_couplings!$B:$BU,MATCH(K$1,Merged_couplings!$B$1:$BU$1,0),FALSE)</f>
        <v>#N/A</v>
      </c>
      <c r="L87" s="258" t="e">
        <f>VLOOKUP($J87,Merged_couplings!$B:$BU,MATCH(L$1,Merged_couplings!$B$1:$BU$1,0),FALSE)</f>
        <v>#N/A</v>
      </c>
      <c r="M87" s="258" t="e">
        <f>VLOOKUP($J87,Merged_couplings!$B:$BU,MATCH(M$1,Merged_couplings!$B$1:$BU$1,0),FALSE)</f>
        <v>#N/A</v>
      </c>
      <c r="N87" s="258" t="e">
        <f>VLOOKUP($J87,Merged_couplings!$B:$BU,MATCH(N$1,Merged_couplings!$B$1:$BU$1,0),FALSE)</f>
        <v>#N/A</v>
      </c>
      <c r="O87" s="258" t="e">
        <f>VLOOKUP($J87,Merged_couplings!$B:$BU,MATCH(O$1,Merged_couplings!$B$1:$BU$1,0),FALSE)</f>
        <v>#N/A</v>
      </c>
      <c r="P87" s="258" t="e">
        <f>VLOOKUP($J87,Merged_couplings!$B:$BU,MATCH(P$1,Merged_couplings!$B$1:$BU$1,0),FALSE)</f>
        <v>#N/A</v>
      </c>
      <c r="Q87" s="258" t="e">
        <f>VLOOKUP($J87,Merged_couplings!$B:$BU,MATCH(Q$1,Merged_couplings!$B$1:$BU$1,0),FALSE)</f>
        <v>#N/A</v>
      </c>
      <c r="R87" s="258" t="e">
        <f>VLOOKUP($J87,Merged_couplings!$B:$BU,MATCH(R$1,Merged_couplings!$B$1:$BU$1,0),FALSE)</f>
        <v>#N/A</v>
      </c>
      <c r="S87" s="258" t="e">
        <f>VLOOKUP($J87,Merged_couplings!$B:$BU,MATCH(S$1,Merged_couplings!$B$1:$BU$1,0),FALSE)</f>
        <v>#N/A</v>
      </c>
      <c r="T87" s="258" t="e">
        <f>VLOOKUP($J87,Merged_couplings!$B:$BU,MATCH(T$1,Merged_couplings!$B$1:$BU$1,0),FALSE)</f>
        <v>#N/A</v>
      </c>
      <c r="U87" s="258" t="e">
        <f>VLOOKUP($J87,Merged_couplings!$B:$BU,MATCH(U$1,Merged_couplings!$B$1:$BU$1,0),FALSE)</f>
        <v>#N/A</v>
      </c>
      <c r="V87" s="258" t="e">
        <f>VLOOKUP($J87,Merged_couplings!$B:$BU,MATCH(V$1,Merged_couplings!$B$1:$BU$1,0),FALSE)</f>
        <v>#N/A</v>
      </c>
      <c r="W87" s="258" t="e">
        <f>VLOOKUP($J87,Merged_couplings!$B:$BU,MATCH(W$1,Merged_couplings!$B$1:$BU$1,0),FALSE)</f>
        <v>#N/A</v>
      </c>
      <c r="X87" s="121" t="str">
        <f>_xlfn.IFNA(VLOOKUP($J87,Merged_couplings!$B:$R,MATCH(X$1,Merged_couplings!$B$1:$R$1,0),FALSE),"")</f>
        <v/>
      </c>
      <c r="Y87" s="120" t="str">
        <f>_xlfn.IFNA(VLOOKUP($J87,Merged_couplings!$B:$R,MATCH(Y$1,Merged_couplings!$B$1:$R$1,0),FALSE),"")</f>
        <v/>
      </c>
      <c r="Z87" s="120" t="str">
        <f>_xlfn.IFNA(VLOOKUP($J87,Merged_couplings!$B:$R,MATCH(Z$1,Merged_couplings!$B$1:$R$1,0),FALSE),"")</f>
        <v/>
      </c>
      <c r="AA87" s="120" t="str">
        <f>_xlfn.IFNA(VLOOKUP($J87,Merged_couplings!$B:$R,MATCH(AA$1,Merged_couplings!$B$1:$R$1,0),FALSE),"")</f>
        <v/>
      </c>
      <c r="AB87" s="120" t="str">
        <f>_xlfn.IFNA(VLOOKUP($J87,Merged_couplings!$B:$R,MATCH(AB$1,Merged_couplings!$B$1:$R$1,0),FALSE),"")</f>
        <v/>
      </c>
      <c r="AC87" s="120" t="str">
        <f>_xlfn.IFNA(VLOOKUP($J87,Merged_couplings!$B:$R,MATCH(AC$1,Merged_couplings!$B$1:$R$1,0),FALSE),"")</f>
        <v/>
      </c>
      <c r="AD87" s="120" t="str">
        <f>_xlfn.IFNA(VLOOKUP($J87,Merged_couplings!$B:$R,MATCH(AD$1,Merged_couplings!$B$1:$R$1,0),FALSE),"")</f>
        <v/>
      </c>
      <c r="AE87" s="120" t="str">
        <f>_xlfn.IFNA(VLOOKUP($J87,Merged_couplings!$B:$R,MATCH(AE$1,Merged_couplings!$B$1:$R$1,0),FALSE),"")</f>
        <v/>
      </c>
      <c r="AF87" s="120" t="str">
        <f>_xlfn.IFNA(VLOOKUP($J87,Merged_couplings!$B:$R,MATCH(AF$1,Merged_couplings!$B$1:$R$1,0),FALSE),"")</f>
        <v/>
      </c>
      <c r="AG87" s="120" t="str">
        <f>_xlfn.IFNA(VLOOKUP($J87,Merged_couplings!$B:$R,MATCH(AG$1,Merged_couplings!$B$1:$R$1,0),FALSE),"")</f>
        <v/>
      </c>
      <c r="AH87" s="120" t="str">
        <f>_xlfn.IFNA(VLOOKUP($J87,Merged_couplings!$B:$R,MATCH(AH$1,Merged_couplings!$B$1:$R$1,0),FALSE),"")</f>
        <v/>
      </c>
      <c r="AI87" s="120" t="str">
        <f>_xlfn.IFNA(VLOOKUP($J87,Merged_couplings!$B:$R,MATCH(AI$1,Merged_couplings!$B$1:$R$1,0),FALSE),"")</f>
        <v/>
      </c>
      <c r="AJ87" s="120" t="str">
        <f>_xlfn.IFNA(VLOOKUP($J87,Merged_couplings!$B:$R,MATCH(AJ$1,Merged_couplings!$B$1:$R$1,0),FALSE),"")</f>
        <v/>
      </c>
      <c r="AK87" s="123" t="str" cm="1">
        <f t="array" ref="AK87">_xlfn.IFS(AND($X87&lt;&gt;"",Y87&lt;&gt;""),ABS($X87-Y87),AND($X87="",Y87=""),"",OR($X87&lt;&gt;"",Y87&lt;&gt;""),"-")</f>
        <v/>
      </c>
      <c r="AL87" s="122" t="str" cm="1">
        <f t="array" ref="AL87">_xlfn.IFS(AND($X87&lt;&gt;"",Z87&lt;&gt;""),ABS($X87-Z87),AND($X87="",Z87=""),"",OR($X87&lt;&gt;"",Z87&lt;&gt;""),"-")</f>
        <v/>
      </c>
      <c r="AM87" s="122" t="str" cm="1">
        <f t="array" ref="AM87">_xlfn.IFS(AND($X87&lt;&gt;"",AA87&lt;&gt;""),ABS($X87-AA87),AND($X87="",AA87=""),"",OR($X87&lt;&gt;"",AA87&lt;&gt;""),"-")</f>
        <v/>
      </c>
      <c r="AN87" s="122" t="str" cm="1">
        <f t="array" ref="AN87">_xlfn.IFS(AND($X87&lt;&gt;"",AB87&lt;&gt;""),ABS($X87-AB87),AND($X87="",AB87=""),"",OR($X87&lt;&gt;"",AB87&lt;&gt;""),"-")</f>
        <v/>
      </c>
      <c r="AO87" s="122" t="str" cm="1">
        <f t="array" ref="AO87">_xlfn.IFS(AND($X87&lt;&gt;"",AC87&lt;&gt;""),ABS($X87-AC87),AND($X87="",AC87=""),"",OR($X87&lt;&gt;"",AC87&lt;&gt;""),"-")</f>
        <v/>
      </c>
      <c r="AP87" s="122" t="str" cm="1">
        <f t="array" ref="AP87">_xlfn.IFS(AND($X87&lt;&gt;"",AD87&lt;&gt;""),ABS($X87-AD87),AND($X87="",AD87=""),"",OR($X87&lt;&gt;"",AD87&lt;&gt;""),"-")</f>
        <v/>
      </c>
      <c r="AQ87" s="122" t="str" cm="1">
        <f t="array" ref="AQ87">_xlfn.IFS(AND($X87&lt;&gt;"",AE87&lt;&gt;""),ABS($X87-AE87),AND($X87="",AE87=""),"",OR($X87&lt;&gt;"",AE87&lt;&gt;""),"-")</f>
        <v/>
      </c>
      <c r="AR87" s="122" t="str" cm="1">
        <f t="array" ref="AR87">_xlfn.IFS(AND($X87&lt;&gt;"",AF87&lt;&gt;""),ABS($X87-AF87),AND($X87="",AF87=""),"",OR($X87&lt;&gt;"",AF87&lt;&gt;""),"-")</f>
        <v/>
      </c>
      <c r="AS87" s="122" t="str" cm="1">
        <f t="array" ref="AS87">_xlfn.IFS(AND($X87&lt;&gt;"",AG87&lt;&gt;""),ABS($X87-AG87),AND($X87="",AG87=""),"",OR($X87&lt;&gt;"",AG87&lt;&gt;""),"-")</f>
        <v/>
      </c>
      <c r="AT87" s="122" t="str" cm="1">
        <f t="array" ref="AT87">_xlfn.IFS(AND($X87&lt;&gt;"",AH87&lt;&gt;""),ABS($X87-AH87),AND($X87="",AH87=""),"",OR($X87&lt;&gt;"",AH87&lt;&gt;""),"-")</f>
        <v/>
      </c>
      <c r="AU87" s="122" t="str" cm="1">
        <f t="array" ref="AU87">_xlfn.IFS(AND($X87&lt;&gt;"",AI87&lt;&gt;""),ABS($X87-AI87),AND($X87="",AI87=""),"",OR($X87&lt;&gt;"",AI87&lt;&gt;""),"-")</f>
        <v/>
      </c>
      <c r="AV87" s="122" t="str" cm="1">
        <f t="array" ref="AV87">_xlfn.IFS(AND($X87&lt;&gt;"",AJ87&lt;&gt;""),ABS($X87-AJ87),AND($X87="",AJ87=""),"",OR($X87&lt;&gt;"",AJ87&lt;&gt;""),"-")</f>
        <v/>
      </c>
      <c r="AW87" s="123" t="str" cm="1">
        <f t="array" ref="AW87">_xlfn.IFS(AND($Y87&lt;&gt;"",Z87&lt;&gt;""),ABS($Y87-Z87),AND($Y87="",Z87=""),"",OR($Y87&lt;&gt;"",Z87&lt;&gt;""),"-")</f>
        <v/>
      </c>
      <c r="AX87" s="122" t="str" cm="1">
        <f t="array" ref="AX87">_xlfn.IFS(AND($Y87&lt;&gt;"",AA87&lt;&gt;""),ABS($Y87-AA87),AND($Y87="",AA87=""),"",OR($Y87&lt;&gt;"",AA87&lt;&gt;""),"-")</f>
        <v/>
      </c>
      <c r="AY87" s="122" t="str" cm="1">
        <f t="array" ref="AY87">_xlfn.IFS(AND($Y87&lt;&gt;"",AB87&lt;&gt;""),ABS($Y87-AB87),AND($Y87="",AB87=""),"",OR($Y87&lt;&gt;"",AB87&lt;&gt;""),"-")</f>
        <v/>
      </c>
      <c r="AZ87" s="122" t="str" cm="1">
        <f t="array" ref="AZ87">_xlfn.IFS(AND($Y87&lt;&gt;"",AC87&lt;&gt;""),ABS($Y87-AC87),AND($Y87="",AC87=""),"",OR($Y87&lt;&gt;"",AC87&lt;&gt;""),"-")</f>
        <v/>
      </c>
      <c r="BA87" s="122" t="str" cm="1">
        <f t="array" ref="BA87">_xlfn.IFS(AND($Y87&lt;&gt;"",AD87&lt;&gt;""),ABS($Y87-AD87),AND($Y87="",AD87=""),"",OR($Y87&lt;&gt;"",AD87&lt;&gt;""),"-")</f>
        <v/>
      </c>
      <c r="BB87" s="122" t="str" cm="1">
        <f t="array" ref="BB87">_xlfn.IFS(AND($Y87&lt;&gt;"",AE87&lt;&gt;""),ABS($Y87-AE87),AND($Y87="",AE87=""),"",OR($Y87&lt;&gt;"",AE87&lt;&gt;""),"-")</f>
        <v/>
      </c>
      <c r="BC87" s="122" t="str" cm="1">
        <f t="array" ref="BC87">_xlfn.IFS(AND($Y87&lt;&gt;"",AF87&lt;&gt;""),ABS($Y87-AF87),AND($Y87="",AF87=""),"",OR($Y87&lt;&gt;"",AF87&lt;&gt;""),"-")</f>
        <v/>
      </c>
      <c r="BD87" s="122" t="str" cm="1">
        <f t="array" ref="BD87">_xlfn.IFS(AND($Y87&lt;&gt;"",AG87&lt;&gt;""),ABS($Y87-AG87),AND($Y87="",AG87=""),"",OR($Y87&lt;&gt;"",AG87&lt;&gt;""),"-")</f>
        <v/>
      </c>
      <c r="BE87" s="122" t="str" cm="1">
        <f t="array" ref="BE87">_xlfn.IFS(AND($Y87&lt;&gt;"",AH87&lt;&gt;""),ABS($Y87-AH87),AND($Y87="",AH87=""),"",OR($Y87&lt;&gt;"",AH87&lt;&gt;""),"-")</f>
        <v/>
      </c>
      <c r="BF87" s="122" t="str" cm="1">
        <f t="array" ref="BF87">_xlfn.IFS(AND($Y87&lt;&gt;"",AI87&lt;&gt;""),ABS($Y87-AI87),AND($Y87="",AI87=""),"",OR($Y87&lt;&gt;"",AI87&lt;&gt;""),"-")</f>
        <v/>
      </c>
      <c r="BG87" s="122" t="str" cm="1">
        <f t="array" ref="BG87">_xlfn.IFS(AND($Y87&lt;&gt;"",AJ87&lt;&gt;""),ABS($Y87-AJ87),AND($Y87="",AJ87=""),"",OR($Y87&lt;&gt;"",AJ87&lt;&gt;""),"-")</f>
        <v/>
      </c>
      <c r="BH87" s="121" t="str" cm="1">
        <f t="array" ref="BH87">_xlfn.IFS(AND($Z87&lt;&gt;"",AA87&lt;&gt;""),ABS($Z87-AA87),AND($Z87="",AA87=""),"",OR($Z87&lt;&gt;"",AA87&lt;&gt;""),"-")</f>
        <v/>
      </c>
      <c r="BI87" s="120" t="str" cm="1">
        <f t="array" ref="BI87">_xlfn.IFS(AND($Z87&lt;&gt;"",AB87&lt;&gt;""),ABS($Z87-AB87),AND($Z87="",AB87=""),"",OR($Z87&lt;&gt;"",AB87&lt;&gt;""),"-")</f>
        <v/>
      </c>
      <c r="BJ87" s="120" t="str" cm="1">
        <f t="array" ref="BJ87">_xlfn.IFS(AND($Z87&lt;&gt;"",AC87&lt;&gt;""),ABS($Z87-AC87),AND($Z87="",AC87=""),"",OR($Z87&lt;&gt;"",AC87&lt;&gt;""),"-")</f>
        <v/>
      </c>
      <c r="BK87" s="120" t="str" cm="1">
        <f t="array" ref="BK87">_xlfn.IFS(AND($Z87&lt;&gt;"",AD87&lt;&gt;""),ABS($Z87-AD87),AND($Z87="",AD87=""),"",OR($Z87&lt;&gt;"",AD87&lt;&gt;""),"-")</f>
        <v/>
      </c>
      <c r="BL87" s="120" t="str" cm="1">
        <f t="array" ref="BL87">_xlfn.IFS(AND($Z87&lt;&gt;"",AE87&lt;&gt;""),ABS($Z87-AE87),AND($Z87="",AE87=""),"",OR($Z87&lt;&gt;"",AE87&lt;&gt;""),"-")</f>
        <v/>
      </c>
      <c r="BM87" s="120" t="str" cm="1">
        <f t="array" ref="BM87">_xlfn.IFS(AND($Z87&lt;&gt;"",AF87&lt;&gt;""),ABS($Z87-AF87),AND($Z87="",AF87=""),"",OR($Z87&lt;&gt;"",AF87&lt;&gt;""),"-")</f>
        <v/>
      </c>
      <c r="BN87" s="120" t="str" cm="1">
        <f t="array" ref="BN87">_xlfn.IFS(AND($Z87&lt;&gt;"",AG87&lt;&gt;""),ABS($Z87-AG87),AND($Z87="",AG87=""),"",OR($Z87&lt;&gt;"",AG87&lt;&gt;""),"-")</f>
        <v/>
      </c>
      <c r="BO87" s="120" t="str" cm="1">
        <f t="array" ref="BO87">_xlfn.IFS(AND($Z87&lt;&gt;"",AH87&lt;&gt;""),ABS($Z87-AH87),AND($Z87="",AH87=""),"",OR($Z87&lt;&gt;"",AH87&lt;&gt;""),"-")</f>
        <v/>
      </c>
      <c r="BP87" s="120" t="str" cm="1">
        <f t="array" ref="BP87">_xlfn.IFS(AND($Z87&lt;&gt;"",AI87&lt;&gt;""),ABS($Z87-AI87),AND($Z87="",AI87=""),"",OR($Z87&lt;&gt;"",AI87&lt;&gt;""),"-")</f>
        <v/>
      </c>
      <c r="BQ87" s="120" t="str" cm="1">
        <f t="array" ref="BQ87">_xlfn.IFS(AND($Z87&lt;&gt;"",AJ87&lt;&gt;""),ABS($Z87-AJ87),AND($Z87="",AJ87=""),"",OR($Z87&lt;&gt;"",AJ87&lt;&gt;""),"-")</f>
        <v/>
      </c>
      <c r="BR87" s="121" t="str" cm="1">
        <f t="array" ref="BR87">_xlfn.IFS(AND($AA87&lt;&gt;"",AB87&lt;&gt;""),ABS($AA87-AB87),AND($AA87="",AB87=""),"",OR($AA87&lt;&gt;"",AB87&lt;&gt;""),"-")</f>
        <v/>
      </c>
      <c r="BS87" s="120" t="str" cm="1">
        <f t="array" ref="BS87">_xlfn.IFS(AND($AA87&lt;&gt;"",AC87&lt;&gt;""),ABS($AA87-AC87),AND($AA87="",AC87=""),"",OR($AA87&lt;&gt;"",AC87&lt;&gt;""),"-")</f>
        <v/>
      </c>
      <c r="BT87" s="120" t="str" cm="1">
        <f t="array" ref="BT87">_xlfn.IFS(AND($AA87&lt;&gt;"",AD87&lt;&gt;""),ABS($AA87-AD87),AND($AA87="",AD87=""),"",OR($AA87&lt;&gt;"",AD87&lt;&gt;""),"-")</f>
        <v/>
      </c>
      <c r="BU87" s="120" t="str" cm="1">
        <f t="array" ref="BU87">_xlfn.IFS(AND($AA87&lt;&gt;"",AE87&lt;&gt;""),ABS($AA87-AE87),AND($AA87="",AE87=""),"",OR($AA87&lt;&gt;"",AE87&lt;&gt;""),"-")</f>
        <v/>
      </c>
      <c r="BV87" s="120" t="str" cm="1">
        <f t="array" ref="BV87">_xlfn.IFS(AND($AA87&lt;&gt;"",AF87&lt;&gt;""),ABS($AA87-AF87),AND($AA87="",AF87=""),"",OR($AA87&lt;&gt;"",AF87&lt;&gt;""),"-")</f>
        <v/>
      </c>
      <c r="BW87" s="120" t="str" cm="1">
        <f t="array" ref="BW87">_xlfn.IFS(AND($AA87&lt;&gt;"",AG87&lt;&gt;""),ABS($AA87-AG87),AND($AA87="",AG87=""),"",OR($AA87&lt;&gt;"",AG87&lt;&gt;""),"-")</f>
        <v/>
      </c>
      <c r="BX87" s="120" t="str" cm="1">
        <f t="array" ref="BX87">_xlfn.IFS(AND($AA87&lt;&gt;"",AH87&lt;&gt;""),ABS($AA87-AH87),AND($AA87="",AH87=""),"",OR($AA87&lt;&gt;"",AH87&lt;&gt;""),"-")</f>
        <v/>
      </c>
      <c r="BY87" s="120" t="str" cm="1">
        <f t="array" ref="BY87">_xlfn.IFS(AND($AA87&lt;&gt;"",AI87&lt;&gt;""),ABS($AA87-AI87),AND($AA87="",AI87=""),"",OR($AA87&lt;&gt;"",AI87&lt;&gt;""),"-")</f>
        <v/>
      </c>
      <c r="BZ87" s="120" t="str" cm="1">
        <f t="array" ref="BZ87">_xlfn.IFS(AND($AA87&lt;&gt;"",AJ87&lt;&gt;""),ABS($AA87-AJ87),AND($AA87="",AJ87=""),"",OR($AA87&lt;&gt;"",AJ87&lt;&gt;""),"-")</f>
        <v/>
      </c>
      <c r="CA87" s="121" t="str" cm="1">
        <f t="array" ref="CA87">_xlfn.IFS(AND($AB87&lt;&gt;"",AC87&lt;&gt;""),ABS($AB87-AC87),AND($AB87="",AC87=""),"",OR($AB87&lt;&gt;"",AC87&lt;&gt;""),"-")</f>
        <v/>
      </c>
      <c r="CB87" s="120" t="str" cm="1">
        <f t="array" ref="CB87">_xlfn.IFS(AND($AB87&lt;&gt;"",AD87&lt;&gt;""),ABS($AB87-AD87),AND($AB87="",AD87=""),"",OR($AB87&lt;&gt;"",AD87&lt;&gt;""),"-")</f>
        <v/>
      </c>
      <c r="CC87" s="120" t="str" cm="1">
        <f t="array" ref="CC87">_xlfn.IFS(AND($AB87&lt;&gt;"",AE87&lt;&gt;""),ABS($AB87-AE87),AND($AB87="",AE87=""),"",OR($AB87&lt;&gt;"",AE87&lt;&gt;""),"-")</f>
        <v/>
      </c>
      <c r="CD87" s="120" t="str" cm="1">
        <f t="array" ref="CD87">_xlfn.IFS(AND($AB87&lt;&gt;"",AF87&lt;&gt;""),ABS($AB87-AF87),AND($AB87="",AF87=""),"",OR($AB87&lt;&gt;"",AF87&lt;&gt;""),"-")</f>
        <v/>
      </c>
      <c r="CE87" s="120" t="str" cm="1">
        <f t="array" ref="CE87">_xlfn.IFS(AND($AB87&lt;&gt;"",AG87&lt;&gt;""),ABS($AB87-AG87),AND($AB87="",AG87=""),"",OR($AB87&lt;&gt;"",AG87&lt;&gt;""),"-")</f>
        <v/>
      </c>
      <c r="CF87" s="120" t="str" cm="1">
        <f t="array" ref="CF87">_xlfn.IFS(AND($AB87&lt;&gt;"",AH87&lt;&gt;""),ABS($AB87-AH87),AND($AB87="",AH87=""),"",OR($AB87&lt;&gt;"",AH87&lt;&gt;""),"-")</f>
        <v/>
      </c>
      <c r="CG87" s="120" t="str" cm="1">
        <f t="array" ref="CG87">_xlfn.IFS(AND($AB87&lt;&gt;"",AI87&lt;&gt;""),ABS($AB87-AI87),AND($AB87="",AI87=""),"",OR($AB87&lt;&gt;"",AI87&lt;&gt;""),"-")</f>
        <v/>
      </c>
      <c r="CH87" s="120" t="str" cm="1">
        <f t="array" ref="CH87">_xlfn.IFS(AND($AB87&lt;&gt;"",AJ87&lt;&gt;""),ABS($AB87-AJ87),AND($AB87="",AJ87=""),"",OR($AB87&lt;&gt;"",AJ87&lt;&gt;""),"-")</f>
        <v/>
      </c>
      <c r="CI87" s="121" t="str" cm="1">
        <f t="array" ref="CI87">_xlfn.IFS(AND($AC87&lt;&gt;"",AD87&lt;&gt;""),ABS($AC87-AD87),AND($AC87="",AD87=""),"",OR($AC87&lt;&gt;"",AD87&lt;&gt;""),"-")</f>
        <v/>
      </c>
      <c r="CJ87" s="120" t="str" cm="1">
        <f t="array" ref="CJ87">_xlfn.IFS(AND($AC87&lt;&gt;"",AE87&lt;&gt;""),ABS($AC87-AE87),AND($AC87="",AE87=""),"",OR($AC87&lt;&gt;"",AE87&lt;&gt;""),"-")</f>
        <v/>
      </c>
      <c r="CK87" s="120" t="str" cm="1">
        <f t="array" ref="CK87">_xlfn.IFS(AND($AC87&lt;&gt;"",AF87&lt;&gt;""),ABS($AC87-AF87),AND($AC87="",AF87=""),"",OR($AC87&lt;&gt;"",AF87&lt;&gt;""),"-")</f>
        <v/>
      </c>
      <c r="CL87" s="120" t="str" cm="1">
        <f t="array" ref="CL87">_xlfn.IFS(AND($AC87&lt;&gt;"",AG87&lt;&gt;""),ABS($AC87-AG87),AND($AC87="",AG87=""),"",OR($AC87&lt;&gt;"",AG87&lt;&gt;""),"-")</f>
        <v/>
      </c>
      <c r="CM87" s="120" t="str" cm="1">
        <f t="array" ref="CM87">_xlfn.IFS(AND($AC87&lt;&gt;"",AH87&lt;&gt;""),ABS($AC87-AH87),AND($AC87="",AH87=""),"",OR($AC87&lt;&gt;"",AH87&lt;&gt;""),"-")</f>
        <v/>
      </c>
      <c r="CN87" s="120" t="str" cm="1">
        <f t="array" ref="CN87">_xlfn.IFS(AND($AC87&lt;&gt;"",AI87&lt;&gt;""),ABS($AC87-AI87),AND($AC87="",AI87=""),"",OR($AC87&lt;&gt;"",AI87&lt;&gt;""),"-")</f>
        <v/>
      </c>
      <c r="CO87" s="120" t="str" cm="1">
        <f t="array" ref="CO87">_xlfn.IFS(AND($AC87&lt;&gt;"",AJ87&lt;&gt;""),ABS($AC87-AJ87),AND($AC87="",AJ87=""),"",OR($AC87&lt;&gt;"",AJ87&lt;&gt;""),"-")</f>
        <v/>
      </c>
      <c r="CP87" s="121" t="str" cm="1">
        <f t="array" ref="CP87">_xlfn.IFS(AND($AD87&lt;&gt;"",AE87&lt;&gt;""),ABS($AD87-AE87),AND($AD87="",AE87=""),"",OR($AD87&lt;&gt;"",AE87&lt;&gt;""),"-")</f>
        <v/>
      </c>
      <c r="CQ87" s="120" t="str" cm="1">
        <f t="array" ref="CQ87">_xlfn.IFS(AND($AD87&lt;&gt;"",AF87&lt;&gt;""),ABS($AD87-AF87),AND($AD87="",AF87=""),"",OR($AD87&lt;&gt;"",AF87&lt;&gt;""),"-")</f>
        <v/>
      </c>
      <c r="CR87" s="120" t="str" cm="1">
        <f t="array" ref="CR87">_xlfn.IFS(AND($AD87&lt;&gt;"",AG87&lt;&gt;""),ABS($AD87-AG87),AND($AD87="",AG87=""),"",OR($AD87&lt;&gt;"",AG87&lt;&gt;""),"-")</f>
        <v/>
      </c>
      <c r="CS87" s="120" t="str" cm="1">
        <f t="array" ref="CS87">_xlfn.IFS(AND($AD87&lt;&gt;"",AH87&lt;&gt;""),ABS($AD87-AH87),AND($AD87="",AH87=""),"",OR($AD87&lt;&gt;"",AH87&lt;&gt;""),"-")</f>
        <v/>
      </c>
      <c r="CT87" s="120" t="str" cm="1">
        <f t="array" ref="CT87">_xlfn.IFS(AND($AD87&lt;&gt;"",AI87&lt;&gt;""),ABS($AD87-AI87),AND($AD87="",AI87=""),"",OR($AD87&lt;&gt;"",AI87&lt;&gt;""),"-")</f>
        <v/>
      </c>
      <c r="CU87" s="120" t="str" cm="1">
        <f t="array" ref="CU87">_xlfn.IFS(AND($AD87&lt;&gt;"",AJ87&lt;&gt;""),ABS($AD87-AJ87),AND($AD87="",AJ87=""),"",OR($AD87&lt;&gt;"",AJ87&lt;&gt;""),"-")</f>
        <v/>
      </c>
      <c r="CV87" s="121" t="str" cm="1">
        <f t="array" ref="CV87">_xlfn.IFS(AND($AE87&lt;&gt;"",AF87&lt;&gt;""),ABS($AE87-AF87),AND($AE87="",AF87=""),"",OR($AE87&lt;&gt;"",AF87&lt;&gt;""),"-")</f>
        <v/>
      </c>
      <c r="CW87" s="120" t="str" cm="1">
        <f t="array" ref="CW87">_xlfn.IFS(AND($AE87&lt;&gt;"",AG87&lt;&gt;""),ABS($AE87-AG87),AND($AE87="",AG87=""),"",OR($AE87&lt;&gt;"",AG87&lt;&gt;""),"-")</f>
        <v/>
      </c>
      <c r="CX87" s="120" t="str" cm="1">
        <f t="array" ref="CX87">_xlfn.IFS(AND($AE87&lt;&gt;"",AH87&lt;&gt;""),ABS($AE87-AH87),AND($AE87="",AH87=""),"",OR($AE87&lt;&gt;"",AH87&lt;&gt;""),"-")</f>
        <v/>
      </c>
      <c r="CY87" s="120" t="str" cm="1">
        <f t="array" ref="CY87">_xlfn.IFS(AND($AE87&lt;&gt;"",AI87&lt;&gt;""),ABS($AE87-AI87),AND($AE87="",AI87=""),"",OR($AE87&lt;&gt;"",AI87&lt;&gt;""),"-")</f>
        <v/>
      </c>
      <c r="CZ87" s="120" t="str" cm="1">
        <f t="array" ref="CZ87">_xlfn.IFS(AND($AE87&lt;&gt;"",AJ87&lt;&gt;""),ABS($AE87-AJ87),AND($AE87="",AJ87=""),"",OR($AE87&lt;&gt;"",AJ87&lt;&gt;""),"-")</f>
        <v/>
      </c>
      <c r="DA87" s="121" t="str" cm="1">
        <f t="array" ref="DA87">_xlfn.IFS(AND($AF87&lt;&gt;"",AG87&lt;&gt;""),ABS($AF87-AG87),AND($AF87="",AG87=""),"",OR($AF87&lt;&gt;"",AG87&lt;&gt;""),"-")</f>
        <v/>
      </c>
      <c r="DB87" s="120" t="str" cm="1">
        <f t="array" ref="DB87">_xlfn.IFS(AND($AF87&lt;&gt;"",AH87&lt;&gt;""),ABS($AF87-AH87),AND($AF87="",AH87=""),"",OR($AF87&lt;&gt;"",AH87&lt;&gt;""),"-")</f>
        <v/>
      </c>
      <c r="DC87" s="120" t="str" cm="1">
        <f t="array" ref="DC87">_xlfn.IFS(AND($AF87&lt;&gt;"",AI87&lt;&gt;""),ABS($AF87-AI87),AND($AF87="",AI87=""),"",OR($AF87&lt;&gt;"",AI87&lt;&gt;""),"-")</f>
        <v/>
      </c>
      <c r="DD87" s="120" t="str" cm="1">
        <f t="array" ref="DD87">_xlfn.IFS(AND($AF87&lt;&gt;"",AJ87&lt;&gt;""),ABS($AF87-AJ87),AND($AF87="",AJ87=""),"",OR($AF87&lt;&gt;"",AJ87&lt;&gt;""),"-")</f>
        <v/>
      </c>
      <c r="DE87" s="121" t="str" cm="1">
        <f t="array" ref="DE87">_xlfn.IFS(AND($AG87&lt;&gt;"",AH87&lt;&gt;""),ABS($AG87-AH87),AND($AG87="",AH87=""),"",OR($AG87&lt;&gt;"",AH87&lt;&gt;""),"-")</f>
        <v/>
      </c>
      <c r="DF87" s="120" t="str" cm="1">
        <f t="array" ref="DF87">_xlfn.IFS(AND($AG87&lt;&gt;"",AI87&lt;&gt;""),ABS($AG87-AI87),AND($AG87="",AI87=""),"",OR($AG87&lt;&gt;"",AI87&lt;&gt;""),"-")</f>
        <v/>
      </c>
      <c r="DG87" s="120" t="str" cm="1">
        <f t="array" ref="DG87">_xlfn.IFS(AND($AG87&lt;&gt;"",AJ87&lt;&gt;""),ABS($AG87-AJ87),AND($AG87="",AJ87=""),"",OR($AG87&lt;&gt;"",AJ87&lt;&gt;""),"-")</f>
        <v/>
      </c>
      <c r="DH87" s="121" t="str" cm="1">
        <f t="array" ref="DH87">_xlfn.IFS(AND($AH87&lt;&gt;"",AI87&lt;&gt;""),ABS($AH87-AI87),AND($AH87="",AI87=""),"",OR($AH87&lt;&gt;"",AI87&lt;&gt;""),"-")</f>
        <v/>
      </c>
      <c r="DI87" s="120" t="str" cm="1">
        <f t="array" ref="DI87">_xlfn.IFS(AND($AH87&lt;&gt;"",AJ87&lt;&gt;""),ABS($AH87-AJ87),AND($AH87="",AJ87=""),"",OR($AH87&lt;&gt;"",AJ87&lt;&gt;""),"-")</f>
        <v/>
      </c>
      <c r="DJ87" s="121" t="str" cm="1">
        <f t="array" ref="DJ87">_xlfn.IFS(AND($AI87&lt;&gt;"",AJ87&lt;&gt;""),ABS($AI87-AJ87),AND($AI87="",AJ87=""),"",OR($AI87&lt;&gt;"",AJ87&lt;&gt;""),"-")</f>
        <v/>
      </c>
    </row>
    <row r="88" spans="1:114" x14ac:dyDescent="0.2">
      <c r="A88" s="120" t="e">
        <f t="shared" si="18"/>
        <v>#DIV/0!</v>
      </c>
      <c r="B88" s="186" t="e">
        <f t="shared" si="19"/>
        <v>#DIV/0!</v>
      </c>
      <c r="C88" s="186" t="e">
        <f t="shared" si="20"/>
        <v>#DIV/0!</v>
      </c>
      <c r="D88" s="186" t="e">
        <f t="shared" si="21"/>
        <v>#DIV/0!</v>
      </c>
      <c r="E88" s="263">
        <f t="shared" si="22"/>
        <v>0</v>
      </c>
      <c r="F88" s="186">
        <f t="shared" si="23"/>
        <v>0</v>
      </c>
      <c r="G88" s="186" t="e">
        <f t="shared" si="24"/>
        <v>#DIV/0!</v>
      </c>
      <c r="H88" s="262" t="str">
        <f t="shared" si="25"/>
        <v/>
      </c>
      <c r="I88" s="187" t="str">
        <f t="shared" si="26"/>
        <v/>
      </c>
      <c r="J88" s="260" t="s">
        <v>47</v>
      </c>
      <c r="K88" s="259" t="e">
        <f>VLOOKUP($J88,Merged_couplings!$B:$BU,MATCH(K$1,Merged_couplings!$B$1:$BU$1,0),FALSE)</f>
        <v>#N/A</v>
      </c>
      <c r="L88" s="258" t="e">
        <f>VLOOKUP($J88,Merged_couplings!$B:$BU,MATCH(L$1,Merged_couplings!$B$1:$BU$1,0),FALSE)</f>
        <v>#N/A</v>
      </c>
      <c r="M88" s="258" t="e">
        <f>VLOOKUP($J88,Merged_couplings!$B:$BU,MATCH(M$1,Merged_couplings!$B$1:$BU$1,0),FALSE)</f>
        <v>#N/A</v>
      </c>
      <c r="N88" s="258" t="e">
        <f>VLOOKUP($J88,Merged_couplings!$B:$BU,MATCH(N$1,Merged_couplings!$B$1:$BU$1,0),FALSE)</f>
        <v>#N/A</v>
      </c>
      <c r="O88" s="258" t="e">
        <f>VLOOKUP($J88,Merged_couplings!$B:$BU,MATCH(O$1,Merged_couplings!$B$1:$BU$1,0),FALSE)</f>
        <v>#N/A</v>
      </c>
      <c r="P88" s="258" t="e">
        <f>VLOOKUP($J88,Merged_couplings!$B:$BU,MATCH(P$1,Merged_couplings!$B$1:$BU$1,0),FALSE)</f>
        <v>#N/A</v>
      </c>
      <c r="Q88" s="258" t="e">
        <f>VLOOKUP($J88,Merged_couplings!$B:$BU,MATCH(Q$1,Merged_couplings!$B$1:$BU$1,0),FALSE)</f>
        <v>#N/A</v>
      </c>
      <c r="R88" s="258" t="e">
        <f>VLOOKUP($J88,Merged_couplings!$B:$BU,MATCH(R$1,Merged_couplings!$B$1:$BU$1,0),FALSE)</f>
        <v>#N/A</v>
      </c>
      <c r="S88" s="258" t="e">
        <f>VLOOKUP($J88,Merged_couplings!$B:$BU,MATCH(S$1,Merged_couplings!$B$1:$BU$1,0),FALSE)</f>
        <v>#N/A</v>
      </c>
      <c r="T88" s="258" t="e">
        <f>VLOOKUP($J88,Merged_couplings!$B:$BU,MATCH(T$1,Merged_couplings!$B$1:$BU$1,0),FALSE)</f>
        <v>#N/A</v>
      </c>
      <c r="U88" s="258" t="e">
        <f>VLOOKUP($J88,Merged_couplings!$B:$BU,MATCH(U$1,Merged_couplings!$B$1:$BU$1,0),FALSE)</f>
        <v>#N/A</v>
      </c>
      <c r="V88" s="258" t="e">
        <f>VLOOKUP($J88,Merged_couplings!$B:$BU,MATCH(V$1,Merged_couplings!$B$1:$BU$1,0),FALSE)</f>
        <v>#N/A</v>
      </c>
      <c r="W88" s="258" t="e">
        <f>VLOOKUP($J88,Merged_couplings!$B:$BU,MATCH(W$1,Merged_couplings!$B$1:$BU$1,0),FALSE)</f>
        <v>#N/A</v>
      </c>
      <c r="X88" s="121" t="str">
        <f>_xlfn.IFNA(VLOOKUP($J88,Merged_couplings!$B:$R,MATCH(X$1,Merged_couplings!$B$1:$R$1,0),FALSE),"")</f>
        <v/>
      </c>
      <c r="Y88" s="120" t="str">
        <f>_xlfn.IFNA(VLOOKUP($J88,Merged_couplings!$B:$R,MATCH(Y$1,Merged_couplings!$B$1:$R$1,0),FALSE),"")</f>
        <v/>
      </c>
      <c r="Z88" s="120" t="str">
        <f>_xlfn.IFNA(VLOOKUP($J88,Merged_couplings!$B:$R,MATCH(Z$1,Merged_couplings!$B$1:$R$1,0),FALSE),"")</f>
        <v/>
      </c>
      <c r="AA88" s="120" t="str">
        <f>_xlfn.IFNA(VLOOKUP($J88,Merged_couplings!$B:$R,MATCH(AA$1,Merged_couplings!$B$1:$R$1,0),FALSE),"")</f>
        <v/>
      </c>
      <c r="AB88" s="120" t="str">
        <f>_xlfn.IFNA(VLOOKUP($J88,Merged_couplings!$B:$R,MATCH(AB$1,Merged_couplings!$B$1:$R$1,0),FALSE),"")</f>
        <v/>
      </c>
      <c r="AC88" s="120" t="str">
        <f>_xlfn.IFNA(VLOOKUP($J88,Merged_couplings!$B:$R,MATCH(AC$1,Merged_couplings!$B$1:$R$1,0),FALSE),"")</f>
        <v/>
      </c>
      <c r="AD88" s="120" t="str">
        <f>_xlfn.IFNA(VLOOKUP($J88,Merged_couplings!$B:$R,MATCH(AD$1,Merged_couplings!$B$1:$R$1,0),FALSE),"")</f>
        <v/>
      </c>
      <c r="AE88" s="120" t="str">
        <f>_xlfn.IFNA(VLOOKUP($J88,Merged_couplings!$B:$R,MATCH(AE$1,Merged_couplings!$B$1:$R$1,0),FALSE),"")</f>
        <v/>
      </c>
      <c r="AF88" s="120" t="str">
        <f>_xlfn.IFNA(VLOOKUP($J88,Merged_couplings!$B:$R,MATCH(AF$1,Merged_couplings!$B$1:$R$1,0),FALSE),"")</f>
        <v/>
      </c>
      <c r="AG88" s="120" t="str">
        <f>_xlfn.IFNA(VLOOKUP($J88,Merged_couplings!$B:$R,MATCH(AG$1,Merged_couplings!$B$1:$R$1,0),FALSE),"")</f>
        <v/>
      </c>
      <c r="AH88" s="120" t="str">
        <f>_xlfn.IFNA(VLOOKUP($J88,Merged_couplings!$B:$R,MATCH(AH$1,Merged_couplings!$B$1:$R$1,0),FALSE),"")</f>
        <v/>
      </c>
      <c r="AI88" s="120" t="str">
        <f>_xlfn.IFNA(VLOOKUP($J88,Merged_couplings!$B:$R,MATCH(AI$1,Merged_couplings!$B$1:$R$1,0),FALSE),"")</f>
        <v/>
      </c>
      <c r="AJ88" s="120" t="str">
        <f>_xlfn.IFNA(VLOOKUP($J88,Merged_couplings!$B:$R,MATCH(AJ$1,Merged_couplings!$B$1:$R$1,0),FALSE),"")</f>
        <v/>
      </c>
      <c r="AK88" s="123" t="str" cm="1">
        <f t="array" ref="AK88">_xlfn.IFS(AND($X88&lt;&gt;"",Y88&lt;&gt;""),ABS($X88-Y88),AND($X88="",Y88=""),"",OR($X88&lt;&gt;"",Y88&lt;&gt;""),"-")</f>
        <v/>
      </c>
      <c r="AL88" s="122" t="str" cm="1">
        <f t="array" ref="AL88">_xlfn.IFS(AND($X88&lt;&gt;"",Z88&lt;&gt;""),ABS($X88-Z88),AND($X88="",Z88=""),"",OR($X88&lt;&gt;"",Z88&lt;&gt;""),"-")</f>
        <v/>
      </c>
      <c r="AM88" s="122" t="str" cm="1">
        <f t="array" ref="AM88">_xlfn.IFS(AND($X88&lt;&gt;"",AA88&lt;&gt;""),ABS($X88-AA88),AND($X88="",AA88=""),"",OR($X88&lt;&gt;"",AA88&lt;&gt;""),"-")</f>
        <v/>
      </c>
      <c r="AN88" s="122" t="str" cm="1">
        <f t="array" ref="AN88">_xlfn.IFS(AND($X88&lt;&gt;"",AB88&lt;&gt;""),ABS($X88-AB88),AND($X88="",AB88=""),"",OR($X88&lt;&gt;"",AB88&lt;&gt;""),"-")</f>
        <v/>
      </c>
      <c r="AO88" s="122" t="str" cm="1">
        <f t="array" ref="AO88">_xlfn.IFS(AND($X88&lt;&gt;"",AC88&lt;&gt;""),ABS($X88-AC88),AND($X88="",AC88=""),"",OR($X88&lt;&gt;"",AC88&lt;&gt;""),"-")</f>
        <v/>
      </c>
      <c r="AP88" s="122" t="str" cm="1">
        <f t="array" ref="AP88">_xlfn.IFS(AND($X88&lt;&gt;"",AD88&lt;&gt;""),ABS($X88-AD88),AND($X88="",AD88=""),"",OR($X88&lt;&gt;"",AD88&lt;&gt;""),"-")</f>
        <v/>
      </c>
      <c r="AQ88" s="122" t="str" cm="1">
        <f t="array" ref="AQ88">_xlfn.IFS(AND($X88&lt;&gt;"",AE88&lt;&gt;""),ABS($X88-AE88),AND($X88="",AE88=""),"",OR($X88&lt;&gt;"",AE88&lt;&gt;""),"-")</f>
        <v/>
      </c>
      <c r="AR88" s="122" t="str" cm="1">
        <f t="array" ref="AR88">_xlfn.IFS(AND($X88&lt;&gt;"",AF88&lt;&gt;""),ABS($X88-AF88),AND($X88="",AF88=""),"",OR($X88&lt;&gt;"",AF88&lt;&gt;""),"-")</f>
        <v/>
      </c>
      <c r="AS88" s="122" t="str" cm="1">
        <f t="array" ref="AS88">_xlfn.IFS(AND($X88&lt;&gt;"",AG88&lt;&gt;""),ABS($X88-AG88),AND($X88="",AG88=""),"",OR($X88&lt;&gt;"",AG88&lt;&gt;""),"-")</f>
        <v/>
      </c>
      <c r="AT88" s="122" t="str" cm="1">
        <f t="array" ref="AT88">_xlfn.IFS(AND($X88&lt;&gt;"",AH88&lt;&gt;""),ABS($X88-AH88),AND($X88="",AH88=""),"",OR($X88&lt;&gt;"",AH88&lt;&gt;""),"-")</f>
        <v/>
      </c>
      <c r="AU88" s="122" t="str" cm="1">
        <f t="array" ref="AU88">_xlfn.IFS(AND($X88&lt;&gt;"",AI88&lt;&gt;""),ABS($X88-AI88),AND($X88="",AI88=""),"",OR($X88&lt;&gt;"",AI88&lt;&gt;""),"-")</f>
        <v/>
      </c>
      <c r="AV88" s="122" t="str" cm="1">
        <f t="array" ref="AV88">_xlfn.IFS(AND($X88&lt;&gt;"",AJ88&lt;&gt;""),ABS($X88-AJ88),AND($X88="",AJ88=""),"",OR($X88&lt;&gt;"",AJ88&lt;&gt;""),"-")</f>
        <v/>
      </c>
      <c r="AW88" s="123" t="str" cm="1">
        <f t="array" ref="AW88">_xlfn.IFS(AND($Y88&lt;&gt;"",Z88&lt;&gt;""),ABS($Y88-Z88),AND($Y88="",Z88=""),"",OR($Y88&lt;&gt;"",Z88&lt;&gt;""),"-")</f>
        <v/>
      </c>
      <c r="AX88" s="122" t="str" cm="1">
        <f t="array" ref="AX88">_xlfn.IFS(AND($Y88&lt;&gt;"",AA88&lt;&gt;""),ABS($Y88-AA88),AND($Y88="",AA88=""),"",OR($Y88&lt;&gt;"",AA88&lt;&gt;""),"-")</f>
        <v/>
      </c>
      <c r="AY88" s="122" t="str" cm="1">
        <f t="array" ref="AY88">_xlfn.IFS(AND($Y88&lt;&gt;"",AB88&lt;&gt;""),ABS($Y88-AB88),AND($Y88="",AB88=""),"",OR($Y88&lt;&gt;"",AB88&lt;&gt;""),"-")</f>
        <v/>
      </c>
      <c r="AZ88" s="122" t="str" cm="1">
        <f t="array" ref="AZ88">_xlfn.IFS(AND($Y88&lt;&gt;"",AC88&lt;&gt;""),ABS($Y88-AC88),AND($Y88="",AC88=""),"",OR($Y88&lt;&gt;"",AC88&lt;&gt;""),"-")</f>
        <v/>
      </c>
      <c r="BA88" s="122" t="str" cm="1">
        <f t="array" ref="BA88">_xlfn.IFS(AND($Y88&lt;&gt;"",AD88&lt;&gt;""),ABS($Y88-AD88),AND($Y88="",AD88=""),"",OR($Y88&lt;&gt;"",AD88&lt;&gt;""),"-")</f>
        <v/>
      </c>
      <c r="BB88" s="122" t="str" cm="1">
        <f t="array" ref="BB88">_xlfn.IFS(AND($Y88&lt;&gt;"",AE88&lt;&gt;""),ABS($Y88-AE88),AND($Y88="",AE88=""),"",OR($Y88&lt;&gt;"",AE88&lt;&gt;""),"-")</f>
        <v/>
      </c>
      <c r="BC88" s="122" t="str" cm="1">
        <f t="array" ref="BC88">_xlfn.IFS(AND($Y88&lt;&gt;"",AF88&lt;&gt;""),ABS($Y88-AF88),AND($Y88="",AF88=""),"",OR($Y88&lt;&gt;"",AF88&lt;&gt;""),"-")</f>
        <v/>
      </c>
      <c r="BD88" s="122" t="str" cm="1">
        <f t="array" ref="BD88">_xlfn.IFS(AND($Y88&lt;&gt;"",AG88&lt;&gt;""),ABS($Y88-AG88),AND($Y88="",AG88=""),"",OR($Y88&lt;&gt;"",AG88&lt;&gt;""),"-")</f>
        <v/>
      </c>
      <c r="BE88" s="122" t="str" cm="1">
        <f t="array" ref="BE88">_xlfn.IFS(AND($Y88&lt;&gt;"",AH88&lt;&gt;""),ABS($Y88-AH88),AND($Y88="",AH88=""),"",OR($Y88&lt;&gt;"",AH88&lt;&gt;""),"-")</f>
        <v/>
      </c>
      <c r="BF88" s="122" t="str" cm="1">
        <f t="array" ref="BF88">_xlfn.IFS(AND($Y88&lt;&gt;"",AI88&lt;&gt;""),ABS($Y88-AI88),AND($Y88="",AI88=""),"",OR($Y88&lt;&gt;"",AI88&lt;&gt;""),"-")</f>
        <v/>
      </c>
      <c r="BG88" s="122" t="str" cm="1">
        <f t="array" ref="BG88">_xlfn.IFS(AND($Y88&lt;&gt;"",AJ88&lt;&gt;""),ABS($Y88-AJ88),AND($Y88="",AJ88=""),"",OR($Y88&lt;&gt;"",AJ88&lt;&gt;""),"-")</f>
        <v/>
      </c>
      <c r="BH88" s="121" t="str" cm="1">
        <f t="array" ref="BH88">_xlfn.IFS(AND($Z88&lt;&gt;"",AA88&lt;&gt;""),ABS($Z88-AA88),AND($Z88="",AA88=""),"",OR($Z88&lt;&gt;"",AA88&lt;&gt;""),"-")</f>
        <v/>
      </c>
      <c r="BI88" s="120" t="str" cm="1">
        <f t="array" ref="BI88">_xlfn.IFS(AND($Z88&lt;&gt;"",AB88&lt;&gt;""),ABS($Z88-AB88),AND($Z88="",AB88=""),"",OR($Z88&lt;&gt;"",AB88&lt;&gt;""),"-")</f>
        <v/>
      </c>
      <c r="BJ88" s="120" t="str" cm="1">
        <f t="array" ref="BJ88">_xlfn.IFS(AND($Z88&lt;&gt;"",AC88&lt;&gt;""),ABS($Z88-AC88),AND($Z88="",AC88=""),"",OR($Z88&lt;&gt;"",AC88&lt;&gt;""),"-")</f>
        <v/>
      </c>
      <c r="BK88" s="120" t="str" cm="1">
        <f t="array" ref="BK88">_xlfn.IFS(AND($Z88&lt;&gt;"",AD88&lt;&gt;""),ABS($Z88-AD88),AND($Z88="",AD88=""),"",OR($Z88&lt;&gt;"",AD88&lt;&gt;""),"-")</f>
        <v/>
      </c>
      <c r="BL88" s="120" t="str" cm="1">
        <f t="array" ref="BL88">_xlfn.IFS(AND($Z88&lt;&gt;"",AE88&lt;&gt;""),ABS($Z88-AE88),AND($Z88="",AE88=""),"",OR($Z88&lt;&gt;"",AE88&lt;&gt;""),"-")</f>
        <v/>
      </c>
      <c r="BM88" s="120" t="str" cm="1">
        <f t="array" ref="BM88">_xlfn.IFS(AND($Z88&lt;&gt;"",AF88&lt;&gt;""),ABS($Z88-AF88),AND($Z88="",AF88=""),"",OR($Z88&lt;&gt;"",AF88&lt;&gt;""),"-")</f>
        <v/>
      </c>
      <c r="BN88" s="120" t="str" cm="1">
        <f t="array" ref="BN88">_xlfn.IFS(AND($Z88&lt;&gt;"",AG88&lt;&gt;""),ABS($Z88-AG88),AND($Z88="",AG88=""),"",OR($Z88&lt;&gt;"",AG88&lt;&gt;""),"-")</f>
        <v/>
      </c>
      <c r="BO88" s="120" t="str" cm="1">
        <f t="array" ref="BO88">_xlfn.IFS(AND($Z88&lt;&gt;"",AH88&lt;&gt;""),ABS($Z88-AH88),AND($Z88="",AH88=""),"",OR($Z88&lt;&gt;"",AH88&lt;&gt;""),"-")</f>
        <v/>
      </c>
      <c r="BP88" s="120" t="str" cm="1">
        <f t="array" ref="BP88">_xlfn.IFS(AND($Z88&lt;&gt;"",AI88&lt;&gt;""),ABS($Z88-AI88),AND($Z88="",AI88=""),"",OR($Z88&lt;&gt;"",AI88&lt;&gt;""),"-")</f>
        <v/>
      </c>
      <c r="BQ88" s="120" t="str" cm="1">
        <f t="array" ref="BQ88">_xlfn.IFS(AND($Z88&lt;&gt;"",AJ88&lt;&gt;""),ABS($Z88-AJ88),AND($Z88="",AJ88=""),"",OR($Z88&lt;&gt;"",AJ88&lt;&gt;""),"-")</f>
        <v/>
      </c>
      <c r="BR88" s="121" t="str" cm="1">
        <f t="array" ref="BR88">_xlfn.IFS(AND($AA88&lt;&gt;"",AB88&lt;&gt;""),ABS($AA88-AB88),AND($AA88="",AB88=""),"",OR($AA88&lt;&gt;"",AB88&lt;&gt;""),"-")</f>
        <v/>
      </c>
      <c r="BS88" s="120" t="str" cm="1">
        <f t="array" ref="BS88">_xlfn.IFS(AND($AA88&lt;&gt;"",AC88&lt;&gt;""),ABS($AA88-AC88),AND($AA88="",AC88=""),"",OR($AA88&lt;&gt;"",AC88&lt;&gt;""),"-")</f>
        <v/>
      </c>
      <c r="BT88" s="120" t="str" cm="1">
        <f t="array" ref="BT88">_xlfn.IFS(AND($AA88&lt;&gt;"",AD88&lt;&gt;""),ABS($AA88-AD88),AND($AA88="",AD88=""),"",OR($AA88&lt;&gt;"",AD88&lt;&gt;""),"-")</f>
        <v/>
      </c>
      <c r="BU88" s="120" t="str" cm="1">
        <f t="array" ref="BU88">_xlfn.IFS(AND($AA88&lt;&gt;"",AE88&lt;&gt;""),ABS($AA88-AE88),AND($AA88="",AE88=""),"",OR($AA88&lt;&gt;"",AE88&lt;&gt;""),"-")</f>
        <v/>
      </c>
      <c r="BV88" s="120" t="str" cm="1">
        <f t="array" ref="BV88">_xlfn.IFS(AND($AA88&lt;&gt;"",AF88&lt;&gt;""),ABS($AA88-AF88),AND($AA88="",AF88=""),"",OR($AA88&lt;&gt;"",AF88&lt;&gt;""),"-")</f>
        <v/>
      </c>
      <c r="BW88" s="120" t="str" cm="1">
        <f t="array" ref="BW88">_xlfn.IFS(AND($AA88&lt;&gt;"",AG88&lt;&gt;""),ABS($AA88-AG88),AND($AA88="",AG88=""),"",OR($AA88&lt;&gt;"",AG88&lt;&gt;""),"-")</f>
        <v/>
      </c>
      <c r="BX88" s="120" t="str" cm="1">
        <f t="array" ref="BX88">_xlfn.IFS(AND($AA88&lt;&gt;"",AH88&lt;&gt;""),ABS($AA88-AH88),AND($AA88="",AH88=""),"",OR($AA88&lt;&gt;"",AH88&lt;&gt;""),"-")</f>
        <v/>
      </c>
      <c r="BY88" s="120" t="str" cm="1">
        <f t="array" ref="BY88">_xlfn.IFS(AND($AA88&lt;&gt;"",AI88&lt;&gt;""),ABS($AA88-AI88),AND($AA88="",AI88=""),"",OR($AA88&lt;&gt;"",AI88&lt;&gt;""),"-")</f>
        <v/>
      </c>
      <c r="BZ88" s="120" t="str" cm="1">
        <f t="array" ref="BZ88">_xlfn.IFS(AND($AA88&lt;&gt;"",AJ88&lt;&gt;""),ABS($AA88-AJ88),AND($AA88="",AJ88=""),"",OR($AA88&lt;&gt;"",AJ88&lt;&gt;""),"-")</f>
        <v/>
      </c>
      <c r="CA88" s="121" t="str" cm="1">
        <f t="array" ref="CA88">_xlfn.IFS(AND($AB88&lt;&gt;"",AC88&lt;&gt;""),ABS($AB88-AC88),AND($AB88="",AC88=""),"",OR($AB88&lt;&gt;"",AC88&lt;&gt;""),"-")</f>
        <v/>
      </c>
      <c r="CB88" s="120" t="str" cm="1">
        <f t="array" ref="CB88">_xlfn.IFS(AND($AB88&lt;&gt;"",AD88&lt;&gt;""),ABS($AB88-AD88),AND($AB88="",AD88=""),"",OR($AB88&lt;&gt;"",AD88&lt;&gt;""),"-")</f>
        <v/>
      </c>
      <c r="CC88" s="120" t="str" cm="1">
        <f t="array" ref="CC88">_xlfn.IFS(AND($AB88&lt;&gt;"",AE88&lt;&gt;""),ABS($AB88-AE88),AND($AB88="",AE88=""),"",OR($AB88&lt;&gt;"",AE88&lt;&gt;""),"-")</f>
        <v/>
      </c>
      <c r="CD88" s="120" t="str" cm="1">
        <f t="array" ref="CD88">_xlfn.IFS(AND($AB88&lt;&gt;"",AF88&lt;&gt;""),ABS($AB88-AF88),AND($AB88="",AF88=""),"",OR($AB88&lt;&gt;"",AF88&lt;&gt;""),"-")</f>
        <v/>
      </c>
      <c r="CE88" s="120" t="str" cm="1">
        <f t="array" ref="CE88">_xlfn.IFS(AND($AB88&lt;&gt;"",AG88&lt;&gt;""),ABS($AB88-AG88),AND($AB88="",AG88=""),"",OR($AB88&lt;&gt;"",AG88&lt;&gt;""),"-")</f>
        <v/>
      </c>
      <c r="CF88" s="120" t="str" cm="1">
        <f t="array" ref="CF88">_xlfn.IFS(AND($AB88&lt;&gt;"",AH88&lt;&gt;""),ABS($AB88-AH88),AND($AB88="",AH88=""),"",OR($AB88&lt;&gt;"",AH88&lt;&gt;""),"-")</f>
        <v/>
      </c>
      <c r="CG88" s="120" t="str" cm="1">
        <f t="array" ref="CG88">_xlfn.IFS(AND($AB88&lt;&gt;"",AI88&lt;&gt;""),ABS($AB88-AI88),AND($AB88="",AI88=""),"",OR($AB88&lt;&gt;"",AI88&lt;&gt;""),"-")</f>
        <v/>
      </c>
      <c r="CH88" s="120" t="str" cm="1">
        <f t="array" ref="CH88">_xlfn.IFS(AND($AB88&lt;&gt;"",AJ88&lt;&gt;""),ABS($AB88-AJ88),AND($AB88="",AJ88=""),"",OR($AB88&lt;&gt;"",AJ88&lt;&gt;""),"-")</f>
        <v/>
      </c>
      <c r="CI88" s="121" t="str" cm="1">
        <f t="array" ref="CI88">_xlfn.IFS(AND($AC88&lt;&gt;"",AD88&lt;&gt;""),ABS($AC88-AD88),AND($AC88="",AD88=""),"",OR($AC88&lt;&gt;"",AD88&lt;&gt;""),"-")</f>
        <v/>
      </c>
      <c r="CJ88" s="120" t="str" cm="1">
        <f t="array" ref="CJ88">_xlfn.IFS(AND($AC88&lt;&gt;"",AE88&lt;&gt;""),ABS($AC88-AE88),AND($AC88="",AE88=""),"",OR($AC88&lt;&gt;"",AE88&lt;&gt;""),"-")</f>
        <v/>
      </c>
      <c r="CK88" s="120" t="str" cm="1">
        <f t="array" ref="CK88">_xlfn.IFS(AND($AC88&lt;&gt;"",AF88&lt;&gt;""),ABS($AC88-AF88),AND($AC88="",AF88=""),"",OR($AC88&lt;&gt;"",AF88&lt;&gt;""),"-")</f>
        <v/>
      </c>
      <c r="CL88" s="120" t="str" cm="1">
        <f t="array" ref="CL88">_xlfn.IFS(AND($AC88&lt;&gt;"",AG88&lt;&gt;""),ABS($AC88-AG88),AND($AC88="",AG88=""),"",OR($AC88&lt;&gt;"",AG88&lt;&gt;""),"-")</f>
        <v/>
      </c>
      <c r="CM88" s="120" t="str" cm="1">
        <f t="array" ref="CM88">_xlfn.IFS(AND($AC88&lt;&gt;"",AH88&lt;&gt;""),ABS($AC88-AH88),AND($AC88="",AH88=""),"",OR($AC88&lt;&gt;"",AH88&lt;&gt;""),"-")</f>
        <v/>
      </c>
      <c r="CN88" s="120" t="str" cm="1">
        <f t="array" ref="CN88">_xlfn.IFS(AND($AC88&lt;&gt;"",AI88&lt;&gt;""),ABS($AC88-AI88),AND($AC88="",AI88=""),"",OR($AC88&lt;&gt;"",AI88&lt;&gt;""),"-")</f>
        <v/>
      </c>
      <c r="CO88" s="120" t="str" cm="1">
        <f t="array" ref="CO88">_xlfn.IFS(AND($AC88&lt;&gt;"",AJ88&lt;&gt;""),ABS($AC88-AJ88),AND($AC88="",AJ88=""),"",OR($AC88&lt;&gt;"",AJ88&lt;&gt;""),"-")</f>
        <v/>
      </c>
      <c r="CP88" s="121" t="str" cm="1">
        <f t="array" ref="CP88">_xlfn.IFS(AND($AD88&lt;&gt;"",AE88&lt;&gt;""),ABS($AD88-AE88),AND($AD88="",AE88=""),"",OR($AD88&lt;&gt;"",AE88&lt;&gt;""),"-")</f>
        <v/>
      </c>
      <c r="CQ88" s="120" t="str" cm="1">
        <f t="array" ref="CQ88">_xlfn.IFS(AND($AD88&lt;&gt;"",AF88&lt;&gt;""),ABS($AD88-AF88),AND($AD88="",AF88=""),"",OR($AD88&lt;&gt;"",AF88&lt;&gt;""),"-")</f>
        <v/>
      </c>
      <c r="CR88" s="120" t="str" cm="1">
        <f t="array" ref="CR88">_xlfn.IFS(AND($AD88&lt;&gt;"",AG88&lt;&gt;""),ABS($AD88-AG88),AND($AD88="",AG88=""),"",OR($AD88&lt;&gt;"",AG88&lt;&gt;""),"-")</f>
        <v/>
      </c>
      <c r="CS88" s="120" t="str" cm="1">
        <f t="array" ref="CS88">_xlfn.IFS(AND($AD88&lt;&gt;"",AH88&lt;&gt;""),ABS($AD88-AH88),AND($AD88="",AH88=""),"",OR($AD88&lt;&gt;"",AH88&lt;&gt;""),"-")</f>
        <v/>
      </c>
      <c r="CT88" s="120" t="str" cm="1">
        <f t="array" ref="CT88">_xlfn.IFS(AND($AD88&lt;&gt;"",AI88&lt;&gt;""),ABS($AD88-AI88),AND($AD88="",AI88=""),"",OR($AD88&lt;&gt;"",AI88&lt;&gt;""),"-")</f>
        <v/>
      </c>
      <c r="CU88" s="120" t="str" cm="1">
        <f t="array" ref="CU88">_xlfn.IFS(AND($AD88&lt;&gt;"",AJ88&lt;&gt;""),ABS($AD88-AJ88),AND($AD88="",AJ88=""),"",OR($AD88&lt;&gt;"",AJ88&lt;&gt;""),"-")</f>
        <v/>
      </c>
      <c r="CV88" s="121" t="str" cm="1">
        <f t="array" ref="CV88">_xlfn.IFS(AND($AE88&lt;&gt;"",AF88&lt;&gt;""),ABS($AE88-AF88),AND($AE88="",AF88=""),"",OR($AE88&lt;&gt;"",AF88&lt;&gt;""),"-")</f>
        <v/>
      </c>
      <c r="CW88" s="120" t="str" cm="1">
        <f t="array" ref="CW88">_xlfn.IFS(AND($AE88&lt;&gt;"",AG88&lt;&gt;""),ABS($AE88-AG88),AND($AE88="",AG88=""),"",OR($AE88&lt;&gt;"",AG88&lt;&gt;""),"-")</f>
        <v/>
      </c>
      <c r="CX88" s="120" t="str" cm="1">
        <f t="array" ref="CX88">_xlfn.IFS(AND($AE88&lt;&gt;"",AH88&lt;&gt;""),ABS($AE88-AH88),AND($AE88="",AH88=""),"",OR($AE88&lt;&gt;"",AH88&lt;&gt;""),"-")</f>
        <v/>
      </c>
      <c r="CY88" s="120" t="str" cm="1">
        <f t="array" ref="CY88">_xlfn.IFS(AND($AE88&lt;&gt;"",AI88&lt;&gt;""),ABS($AE88-AI88),AND($AE88="",AI88=""),"",OR($AE88&lt;&gt;"",AI88&lt;&gt;""),"-")</f>
        <v/>
      </c>
      <c r="CZ88" s="120" t="str" cm="1">
        <f t="array" ref="CZ88">_xlfn.IFS(AND($AE88&lt;&gt;"",AJ88&lt;&gt;""),ABS($AE88-AJ88),AND($AE88="",AJ88=""),"",OR($AE88&lt;&gt;"",AJ88&lt;&gt;""),"-")</f>
        <v/>
      </c>
      <c r="DA88" s="121" t="str" cm="1">
        <f t="array" ref="DA88">_xlfn.IFS(AND($AF88&lt;&gt;"",AG88&lt;&gt;""),ABS($AF88-AG88),AND($AF88="",AG88=""),"",OR($AF88&lt;&gt;"",AG88&lt;&gt;""),"-")</f>
        <v/>
      </c>
      <c r="DB88" s="120" t="str" cm="1">
        <f t="array" ref="DB88">_xlfn.IFS(AND($AF88&lt;&gt;"",AH88&lt;&gt;""),ABS($AF88-AH88),AND($AF88="",AH88=""),"",OR($AF88&lt;&gt;"",AH88&lt;&gt;""),"-")</f>
        <v/>
      </c>
      <c r="DC88" s="120" t="str" cm="1">
        <f t="array" ref="DC88">_xlfn.IFS(AND($AF88&lt;&gt;"",AI88&lt;&gt;""),ABS($AF88-AI88),AND($AF88="",AI88=""),"",OR($AF88&lt;&gt;"",AI88&lt;&gt;""),"-")</f>
        <v/>
      </c>
      <c r="DD88" s="120" t="str" cm="1">
        <f t="array" ref="DD88">_xlfn.IFS(AND($AF88&lt;&gt;"",AJ88&lt;&gt;""),ABS($AF88-AJ88),AND($AF88="",AJ88=""),"",OR($AF88&lt;&gt;"",AJ88&lt;&gt;""),"-")</f>
        <v/>
      </c>
      <c r="DE88" s="121" t="str" cm="1">
        <f t="array" ref="DE88">_xlfn.IFS(AND($AG88&lt;&gt;"",AH88&lt;&gt;""),ABS($AG88-AH88),AND($AG88="",AH88=""),"",OR($AG88&lt;&gt;"",AH88&lt;&gt;""),"-")</f>
        <v/>
      </c>
      <c r="DF88" s="120" t="str" cm="1">
        <f t="array" ref="DF88">_xlfn.IFS(AND($AG88&lt;&gt;"",AI88&lt;&gt;""),ABS($AG88-AI88),AND($AG88="",AI88=""),"",OR($AG88&lt;&gt;"",AI88&lt;&gt;""),"-")</f>
        <v/>
      </c>
      <c r="DG88" s="120" t="str" cm="1">
        <f t="array" ref="DG88">_xlfn.IFS(AND($AG88&lt;&gt;"",AJ88&lt;&gt;""),ABS($AG88-AJ88),AND($AG88="",AJ88=""),"",OR($AG88&lt;&gt;"",AJ88&lt;&gt;""),"-")</f>
        <v/>
      </c>
      <c r="DH88" s="121" t="str" cm="1">
        <f t="array" ref="DH88">_xlfn.IFS(AND($AH88&lt;&gt;"",AI88&lt;&gt;""),ABS($AH88-AI88),AND($AH88="",AI88=""),"",OR($AH88&lt;&gt;"",AI88&lt;&gt;""),"-")</f>
        <v/>
      </c>
      <c r="DI88" s="120" t="str" cm="1">
        <f t="array" ref="DI88">_xlfn.IFS(AND($AH88&lt;&gt;"",AJ88&lt;&gt;""),ABS($AH88-AJ88),AND($AH88="",AJ88=""),"",OR($AH88&lt;&gt;"",AJ88&lt;&gt;""),"-")</f>
        <v/>
      </c>
      <c r="DJ88" s="121" t="str" cm="1">
        <f t="array" ref="DJ88">_xlfn.IFS(AND($AI88&lt;&gt;"",AJ88&lt;&gt;""),ABS($AI88-AJ88),AND($AI88="",AJ88=""),"",OR($AI88&lt;&gt;"",AJ88&lt;&gt;""),"-")</f>
        <v/>
      </c>
    </row>
    <row r="89" spans="1:114" x14ac:dyDescent="0.2">
      <c r="A89" s="120" t="str">
        <f t="shared" si="18"/>
        <v>ok</v>
      </c>
      <c r="B89" s="186">
        <f t="shared" si="19"/>
        <v>0</v>
      </c>
      <c r="C89" s="186">
        <f t="shared" si="20"/>
        <v>100</v>
      </c>
      <c r="D89" s="186">
        <f t="shared" si="21"/>
        <v>0</v>
      </c>
      <c r="E89" s="263">
        <f t="shared" si="22"/>
        <v>4</v>
      </c>
      <c r="F89" s="186">
        <f t="shared" si="23"/>
        <v>4</v>
      </c>
      <c r="G89" s="186">
        <f t="shared" si="24"/>
        <v>100</v>
      </c>
      <c r="H89" s="262" t="str">
        <f t="shared" si="25"/>
        <v/>
      </c>
      <c r="I89" s="187" t="str">
        <f t="shared" si="26"/>
        <v>I</v>
      </c>
      <c r="J89" s="260" t="s">
        <v>48</v>
      </c>
      <c r="K89" s="259" t="str">
        <f>VLOOKUP($J89,Merged_couplings!$B:$BU,MATCH(K$1,Merged_couplings!$B$1:$BU$1,0),FALSE)</f>
        <v>-I-</v>
      </c>
      <c r="L89" s="258" t="str">
        <f>VLOOKUP($J89,Merged_couplings!$B:$BU,MATCH(L$1,Merged_couplings!$B$1:$BU$1,0),FALSE)</f>
        <v>-I-</v>
      </c>
      <c r="M89" s="258" t="str">
        <f>VLOOKUP($J89,Merged_couplings!$B:$BU,MATCH(M$1,Merged_couplings!$B$1:$BU$1,0),FALSE)</f>
        <v>-I-</v>
      </c>
      <c r="N89" s="258" t="str">
        <f>VLOOKUP($J89,Merged_couplings!$B:$BU,MATCH(N$1,Merged_couplings!$B$1:$BU$1,0),FALSE)</f>
        <v>-I-</v>
      </c>
      <c r="O89" s="258" t="str">
        <f>VLOOKUP($J89,Merged_couplings!$B:$BU,MATCH(O$1,Merged_couplings!$B$1:$BU$1,0),FALSE)</f>
        <v>-I-</v>
      </c>
      <c r="P89" s="258" t="str">
        <f>VLOOKUP($J89,Merged_couplings!$B:$BU,MATCH(P$1,Merged_couplings!$B$1:$BU$1,0),FALSE)</f>
        <v>-I-</v>
      </c>
      <c r="Q89" s="258" t="str">
        <f>VLOOKUP($J89,Merged_couplings!$B:$BU,MATCH(Q$1,Merged_couplings!$B$1:$BU$1,0),FALSE)</f>
        <v>-I-</v>
      </c>
      <c r="R89" s="258" t="str">
        <f>VLOOKUP($J89,Merged_couplings!$B:$BU,MATCH(R$1,Merged_couplings!$B$1:$BU$1,0),FALSE)</f>
        <v>-IG</v>
      </c>
      <c r="S89" s="258" t="str">
        <f>VLOOKUP($J89,Merged_couplings!$B:$BU,MATCH(S$1,Merged_couplings!$B$1:$BU$1,0),FALSE)</f>
        <v>-IG</v>
      </c>
      <c r="T89" s="258" t="str">
        <f>VLOOKUP($J89,Merged_couplings!$B:$BU,MATCH(T$1,Merged_couplings!$B$1:$BU$1,0),FALSE)</f>
        <v>-IG</v>
      </c>
      <c r="U89" s="258" t="str">
        <f>VLOOKUP($J89,Merged_couplings!$B:$BU,MATCH(U$1,Merged_couplings!$B$1:$BU$1,0),FALSE)</f>
        <v>-IG</v>
      </c>
      <c r="V89" s="258" t="str">
        <f>VLOOKUP($J89,Merged_couplings!$B:$BU,MATCH(V$1,Merged_couplings!$B$1:$BU$1,0),FALSE)</f>
        <v>-I-</v>
      </c>
      <c r="W89" s="258" t="str">
        <f>VLOOKUP($J89,Merged_couplings!$B:$BU,MATCH(W$1,Merged_couplings!$B$1:$BU$1,0),FALSE)</f>
        <v>-I-</v>
      </c>
      <c r="X89" s="121" t="str">
        <f>_xlfn.IFNA(VLOOKUP($J89,Merged_couplings!$B:$R,MATCH(X$1,Merged_couplings!$B$1:$R$1,0),FALSE),"")</f>
        <v/>
      </c>
      <c r="Y89" s="120" t="str">
        <f>_xlfn.IFNA(VLOOKUP($J89,Merged_couplings!$B:$R,MATCH(Y$1,Merged_couplings!$B$1:$R$1,0),FALSE),"")</f>
        <v/>
      </c>
      <c r="Z89" s="120" t="str">
        <f>_xlfn.IFNA(VLOOKUP($J89,Merged_couplings!$B:$R,MATCH(Z$1,Merged_couplings!$B$1:$R$1,0),FALSE),"")</f>
        <v/>
      </c>
      <c r="AA89" s="120" t="str">
        <f>_xlfn.IFNA(VLOOKUP($J89,Merged_couplings!$B:$R,MATCH(AA$1,Merged_couplings!$B$1:$R$1,0),FALSE),"")</f>
        <v/>
      </c>
      <c r="AB89" s="120" t="str">
        <f>_xlfn.IFNA(VLOOKUP($J89,Merged_couplings!$B:$R,MATCH(AB$1,Merged_couplings!$B$1:$R$1,0),FALSE),"")</f>
        <v/>
      </c>
      <c r="AC89" s="120" t="str">
        <f>_xlfn.IFNA(VLOOKUP($J89,Merged_couplings!$B:$R,MATCH(AC$1,Merged_couplings!$B$1:$R$1,0),FALSE),"")</f>
        <v/>
      </c>
      <c r="AD89" s="120" t="str">
        <f>_xlfn.IFNA(VLOOKUP($J89,Merged_couplings!$B:$R,MATCH(AD$1,Merged_couplings!$B$1:$R$1,0),FALSE),"")</f>
        <v/>
      </c>
      <c r="AE89" s="120">
        <f>_xlfn.IFNA(VLOOKUP($J89,Merged_couplings!$B:$R,MATCH(AE$1,Merged_couplings!$B$1:$R$1,0),FALSE),"")</f>
        <v>10.438075242058964</v>
      </c>
      <c r="AF89" s="120">
        <f>_xlfn.IFNA(VLOOKUP($J89,Merged_couplings!$B:$R,MATCH(AF$1,Merged_couplings!$B$1:$R$1,0),FALSE),"")</f>
        <v>10.438075242058964</v>
      </c>
      <c r="AG89" s="120">
        <f>_xlfn.IFNA(VLOOKUP($J89,Merged_couplings!$B:$R,MATCH(AG$1,Merged_couplings!$B$1:$R$1,0),FALSE),"")</f>
        <v>10.393040529800613</v>
      </c>
      <c r="AH89" s="120">
        <f>_xlfn.IFNA(VLOOKUP($J89,Merged_couplings!$B:$R,MATCH(AH$1,Merged_couplings!$B$1:$R$1,0),FALSE),"")</f>
        <v>10.025473477637087</v>
      </c>
      <c r="AI89" s="120" t="str">
        <f>_xlfn.IFNA(VLOOKUP($J89,Merged_couplings!$B:$R,MATCH(AI$1,Merged_couplings!$B$1:$R$1,0),FALSE),"")</f>
        <v/>
      </c>
      <c r="AJ89" s="120" t="str">
        <f>_xlfn.IFNA(VLOOKUP($J89,Merged_couplings!$B:$R,MATCH(AJ$1,Merged_couplings!$B$1:$R$1,0),FALSE),"")</f>
        <v/>
      </c>
      <c r="AK89" s="123" t="str" cm="1">
        <f t="array" ref="AK89">_xlfn.IFS(AND($X89&lt;&gt;"",Y89&lt;&gt;""),ABS($X89-Y89),AND($X89="",Y89=""),"",OR($X89&lt;&gt;"",Y89&lt;&gt;""),"-")</f>
        <v/>
      </c>
      <c r="AL89" s="122" t="str" cm="1">
        <f t="array" ref="AL89">_xlfn.IFS(AND($X89&lt;&gt;"",Z89&lt;&gt;""),ABS($X89-Z89),AND($X89="",Z89=""),"",OR($X89&lt;&gt;"",Z89&lt;&gt;""),"-")</f>
        <v/>
      </c>
      <c r="AM89" s="122" t="str" cm="1">
        <f t="array" ref="AM89">_xlfn.IFS(AND($X89&lt;&gt;"",AA89&lt;&gt;""),ABS($X89-AA89),AND($X89="",AA89=""),"",OR($X89&lt;&gt;"",AA89&lt;&gt;""),"-")</f>
        <v/>
      </c>
      <c r="AN89" s="122" t="str" cm="1">
        <f t="array" ref="AN89">_xlfn.IFS(AND($X89&lt;&gt;"",AB89&lt;&gt;""),ABS($X89-AB89),AND($X89="",AB89=""),"",OR($X89&lt;&gt;"",AB89&lt;&gt;""),"-")</f>
        <v/>
      </c>
      <c r="AO89" s="122" t="str" cm="1">
        <f t="array" ref="AO89">_xlfn.IFS(AND($X89&lt;&gt;"",AC89&lt;&gt;""),ABS($X89-AC89),AND($X89="",AC89=""),"",OR($X89&lt;&gt;"",AC89&lt;&gt;""),"-")</f>
        <v/>
      </c>
      <c r="AP89" s="122" t="str" cm="1">
        <f t="array" ref="AP89">_xlfn.IFS(AND($X89&lt;&gt;"",AD89&lt;&gt;""),ABS($X89-AD89),AND($X89="",AD89=""),"",OR($X89&lt;&gt;"",AD89&lt;&gt;""),"-")</f>
        <v/>
      </c>
      <c r="AQ89" s="122" t="str" cm="1">
        <f t="array" ref="AQ89">_xlfn.IFS(AND($X89&lt;&gt;"",AE89&lt;&gt;""),ABS($X89-AE89),AND($X89="",AE89=""),"",OR($X89&lt;&gt;"",AE89&lt;&gt;""),"-")</f>
        <v>-</v>
      </c>
      <c r="AR89" s="122" t="str" cm="1">
        <f t="array" ref="AR89">_xlfn.IFS(AND($X89&lt;&gt;"",AF89&lt;&gt;""),ABS($X89-AF89),AND($X89="",AF89=""),"",OR($X89&lt;&gt;"",AF89&lt;&gt;""),"-")</f>
        <v>-</v>
      </c>
      <c r="AS89" s="122" t="str" cm="1">
        <f t="array" ref="AS89">_xlfn.IFS(AND($X89&lt;&gt;"",AG89&lt;&gt;""),ABS($X89-AG89),AND($X89="",AG89=""),"",OR($X89&lt;&gt;"",AG89&lt;&gt;""),"-")</f>
        <v>-</v>
      </c>
      <c r="AT89" s="122" t="str" cm="1">
        <f t="array" ref="AT89">_xlfn.IFS(AND($X89&lt;&gt;"",AH89&lt;&gt;""),ABS($X89-AH89),AND($X89="",AH89=""),"",OR($X89&lt;&gt;"",AH89&lt;&gt;""),"-")</f>
        <v>-</v>
      </c>
      <c r="AU89" s="122" t="str" cm="1">
        <f t="array" ref="AU89">_xlfn.IFS(AND($X89&lt;&gt;"",AI89&lt;&gt;""),ABS($X89-AI89),AND($X89="",AI89=""),"",OR($X89&lt;&gt;"",AI89&lt;&gt;""),"-")</f>
        <v/>
      </c>
      <c r="AV89" s="122" t="str" cm="1">
        <f t="array" ref="AV89">_xlfn.IFS(AND($X89&lt;&gt;"",AJ89&lt;&gt;""),ABS($X89-AJ89),AND($X89="",AJ89=""),"",OR($X89&lt;&gt;"",AJ89&lt;&gt;""),"-")</f>
        <v/>
      </c>
      <c r="AW89" s="123" t="str" cm="1">
        <f t="array" ref="AW89">_xlfn.IFS(AND($Y89&lt;&gt;"",Z89&lt;&gt;""),ABS($Y89-Z89),AND($Y89="",Z89=""),"",OR($Y89&lt;&gt;"",Z89&lt;&gt;""),"-")</f>
        <v/>
      </c>
      <c r="AX89" s="122" t="str" cm="1">
        <f t="array" ref="AX89">_xlfn.IFS(AND($Y89&lt;&gt;"",AA89&lt;&gt;""),ABS($Y89-AA89),AND($Y89="",AA89=""),"",OR($Y89&lt;&gt;"",AA89&lt;&gt;""),"-")</f>
        <v/>
      </c>
      <c r="AY89" s="122" t="str" cm="1">
        <f t="array" ref="AY89">_xlfn.IFS(AND($Y89&lt;&gt;"",AB89&lt;&gt;""),ABS($Y89-AB89),AND($Y89="",AB89=""),"",OR($Y89&lt;&gt;"",AB89&lt;&gt;""),"-")</f>
        <v/>
      </c>
      <c r="AZ89" s="122" t="str" cm="1">
        <f t="array" ref="AZ89">_xlfn.IFS(AND($Y89&lt;&gt;"",AC89&lt;&gt;""),ABS($Y89-AC89),AND($Y89="",AC89=""),"",OR($Y89&lt;&gt;"",AC89&lt;&gt;""),"-")</f>
        <v/>
      </c>
      <c r="BA89" s="122" t="str" cm="1">
        <f t="array" ref="BA89">_xlfn.IFS(AND($Y89&lt;&gt;"",AD89&lt;&gt;""),ABS($Y89-AD89),AND($Y89="",AD89=""),"",OR($Y89&lt;&gt;"",AD89&lt;&gt;""),"-")</f>
        <v/>
      </c>
      <c r="BB89" s="122" t="str" cm="1">
        <f t="array" ref="BB89">_xlfn.IFS(AND($Y89&lt;&gt;"",AE89&lt;&gt;""),ABS($Y89-AE89),AND($Y89="",AE89=""),"",OR($Y89&lt;&gt;"",AE89&lt;&gt;""),"-")</f>
        <v>-</v>
      </c>
      <c r="BC89" s="122" t="str" cm="1">
        <f t="array" ref="BC89">_xlfn.IFS(AND($Y89&lt;&gt;"",AF89&lt;&gt;""),ABS($Y89-AF89),AND($Y89="",AF89=""),"",OR($Y89&lt;&gt;"",AF89&lt;&gt;""),"-")</f>
        <v>-</v>
      </c>
      <c r="BD89" s="122" t="str" cm="1">
        <f t="array" ref="BD89">_xlfn.IFS(AND($Y89&lt;&gt;"",AG89&lt;&gt;""),ABS($Y89-AG89),AND($Y89="",AG89=""),"",OR($Y89&lt;&gt;"",AG89&lt;&gt;""),"-")</f>
        <v>-</v>
      </c>
      <c r="BE89" s="122" t="str" cm="1">
        <f t="array" ref="BE89">_xlfn.IFS(AND($Y89&lt;&gt;"",AH89&lt;&gt;""),ABS($Y89-AH89),AND($Y89="",AH89=""),"",OR($Y89&lt;&gt;"",AH89&lt;&gt;""),"-")</f>
        <v>-</v>
      </c>
      <c r="BF89" s="122" t="str" cm="1">
        <f t="array" ref="BF89">_xlfn.IFS(AND($Y89&lt;&gt;"",AI89&lt;&gt;""),ABS($Y89-AI89),AND($Y89="",AI89=""),"",OR($Y89&lt;&gt;"",AI89&lt;&gt;""),"-")</f>
        <v/>
      </c>
      <c r="BG89" s="122" t="str" cm="1">
        <f t="array" ref="BG89">_xlfn.IFS(AND($Y89&lt;&gt;"",AJ89&lt;&gt;""),ABS($Y89-AJ89),AND($Y89="",AJ89=""),"",OR($Y89&lt;&gt;"",AJ89&lt;&gt;""),"-")</f>
        <v/>
      </c>
      <c r="BH89" s="121" t="str" cm="1">
        <f t="array" ref="BH89">_xlfn.IFS(AND($Z89&lt;&gt;"",AA89&lt;&gt;""),ABS($Z89-AA89),AND($Z89="",AA89=""),"",OR($Z89&lt;&gt;"",AA89&lt;&gt;""),"-")</f>
        <v/>
      </c>
      <c r="BI89" s="120" t="str" cm="1">
        <f t="array" ref="BI89">_xlfn.IFS(AND($Z89&lt;&gt;"",AB89&lt;&gt;""),ABS($Z89-AB89),AND($Z89="",AB89=""),"",OR($Z89&lt;&gt;"",AB89&lt;&gt;""),"-")</f>
        <v/>
      </c>
      <c r="BJ89" s="120" t="str" cm="1">
        <f t="array" ref="BJ89">_xlfn.IFS(AND($Z89&lt;&gt;"",AC89&lt;&gt;""),ABS($Z89-AC89),AND($Z89="",AC89=""),"",OR($Z89&lt;&gt;"",AC89&lt;&gt;""),"-")</f>
        <v/>
      </c>
      <c r="BK89" s="120" t="str" cm="1">
        <f t="array" ref="BK89">_xlfn.IFS(AND($Z89&lt;&gt;"",AD89&lt;&gt;""),ABS($Z89-AD89),AND($Z89="",AD89=""),"",OR($Z89&lt;&gt;"",AD89&lt;&gt;""),"-")</f>
        <v/>
      </c>
      <c r="BL89" s="120" t="str" cm="1">
        <f t="array" ref="BL89">_xlfn.IFS(AND($Z89&lt;&gt;"",AE89&lt;&gt;""),ABS($Z89-AE89),AND($Z89="",AE89=""),"",OR($Z89&lt;&gt;"",AE89&lt;&gt;""),"-")</f>
        <v>-</v>
      </c>
      <c r="BM89" s="120" t="str" cm="1">
        <f t="array" ref="BM89">_xlfn.IFS(AND($Z89&lt;&gt;"",AF89&lt;&gt;""),ABS($Z89-AF89),AND($Z89="",AF89=""),"",OR($Z89&lt;&gt;"",AF89&lt;&gt;""),"-")</f>
        <v>-</v>
      </c>
      <c r="BN89" s="120" t="str" cm="1">
        <f t="array" ref="BN89">_xlfn.IFS(AND($Z89&lt;&gt;"",AG89&lt;&gt;""),ABS($Z89-AG89),AND($Z89="",AG89=""),"",OR($Z89&lt;&gt;"",AG89&lt;&gt;""),"-")</f>
        <v>-</v>
      </c>
      <c r="BO89" s="120" t="str" cm="1">
        <f t="array" ref="BO89">_xlfn.IFS(AND($Z89&lt;&gt;"",AH89&lt;&gt;""),ABS($Z89-AH89),AND($Z89="",AH89=""),"",OR($Z89&lt;&gt;"",AH89&lt;&gt;""),"-")</f>
        <v>-</v>
      </c>
      <c r="BP89" s="120" t="str" cm="1">
        <f t="array" ref="BP89">_xlfn.IFS(AND($Z89&lt;&gt;"",AI89&lt;&gt;""),ABS($Z89-AI89),AND($Z89="",AI89=""),"",OR($Z89&lt;&gt;"",AI89&lt;&gt;""),"-")</f>
        <v/>
      </c>
      <c r="BQ89" s="120" t="str" cm="1">
        <f t="array" ref="BQ89">_xlfn.IFS(AND($Z89&lt;&gt;"",AJ89&lt;&gt;""),ABS($Z89-AJ89),AND($Z89="",AJ89=""),"",OR($Z89&lt;&gt;"",AJ89&lt;&gt;""),"-")</f>
        <v/>
      </c>
      <c r="BR89" s="121" t="str" cm="1">
        <f t="array" ref="BR89">_xlfn.IFS(AND($AA89&lt;&gt;"",AB89&lt;&gt;""),ABS($AA89-AB89),AND($AA89="",AB89=""),"",OR($AA89&lt;&gt;"",AB89&lt;&gt;""),"-")</f>
        <v/>
      </c>
      <c r="BS89" s="120" t="str" cm="1">
        <f t="array" ref="BS89">_xlfn.IFS(AND($AA89&lt;&gt;"",AC89&lt;&gt;""),ABS($AA89-AC89),AND($AA89="",AC89=""),"",OR($AA89&lt;&gt;"",AC89&lt;&gt;""),"-")</f>
        <v/>
      </c>
      <c r="BT89" s="120" t="str" cm="1">
        <f t="array" ref="BT89">_xlfn.IFS(AND($AA89&lt;&gt;"",AD89&lt;&gt;""),ABS($AA89-AD89),AND($AA89="",AD89=""),"",OR($AA89&lt;&gt;"",AD89&lt;&gt;""),"-")</f>
        <v/>
      </c>
      <c r="BU89" s="120" t="str" cm="1">
        <f t="array" ref="BU89">_xlfn.IFS(AND($AA89&lt;&gt;"",AE89&lt;&gt;""),ABS($AA89-AE89),AND($AA89="",AE89=""),"",OR($AA89&lt;&gt;"",AE89&lt;&gt;""),"-")</f>
        <v>-</v>
      </c>
      <c r="BV89" s="120" t="str" cm="1">
        <f t="array" ref="BV89">_xlfn.IFS(AND($AA89&lt;&gt;"",AF89&lt;&gt;""),ABS($AA89-AF89),AND($AA89="",AF89=""),"",OR($AA89&lt;&gt;"",AF89&lt;&gt;""),"-")</f>
        <v>-</v>
      </c>
      <c r="BW89" s="120" t="str" cm="1">
        <f t="array" ref="BW89">_xlfn.IFS(AND($AA89&lt;&gt;"",AG89&lt;&gt;""),ABS($AA89-AG89),AND($AA89="",AG89=""),"",OR($AA89&lt;&gt;"",AG89&lt;&gt;""),"-")</f>
        <v>-</v>
      </c>
      <c r="BX89" s="120" t="str" cm="1">
        <f t="array" ref="BX89">_xlfn.IFS(AND($AA89&lt;&gt;"",AH89&lt;&gt;""),ABS($AA89-AH89),AND($AA89="",AH89=""),"",OR($AA89&lt;&gt;"",AH89&lt;&gt;""),"-")</f>
        <v>-</v>
      </c>
      <c r="BY89" s="120" t="str" cm="1">
        <f t="array" ref="BY89">_xlfn.IFS(AND($AA89&lt;&gt;"",AI89&lt;&gt;""),ABS($AA89-AI89),AND($AA89="",AI89=""),"",OR($AA89&lt;&gt;"",AI89&lt;&gt;""),"-")</f>
        <v/>
      </c>
      <c r="BZ89" s="120" t="str" cm="1">
        <f t="array" ref="BZ89">_xlfn.IFS(AND($AA89&lt;&gt;"",AJ89&lt;&gt;""),ABS($AA89-AJ89),AND($AA89="",AJ89=""),"",OR($AA89&lt;&gt;"",AJ89&lt;&gt;""),"-")</f>
        <v/>
      </c>
      <c r="CA89" s="121" t="str" cm="1">
        <f t="array" ref="CA89">_xlfn.IFS(AND($AB89&lt;&gt;"",AC89&lt;&gt;""),ABS($AB89-AC89),AND($AB89="",AC89=""),"",OR($AB89&lt;&gt;"",AC89&lt;&gt;""),"-")</f>
        <v/>
      </c>
      <c r="CB89" s="120" t="str" cm="1">
        <f t="array" ref="CB89">_xlfn.IFS(AND($AB89&lt;&gt;"",AD89&lt;&gt;""),ABS($AB89-AD89),AND($AB89="",AD89=""),"",OR($AB89&lt;&gt;"",AD89&lt;&gt;""),"-")</f>
        <v/>
      </c>
      <c r="CC89" s="120" t="str" cm="1">
        <f t="array" ref="CC89">_xlfn.IFS(AND($AB89&lt;&gt;"",AE89&lt;&gt;""),ABS($AB89-AE89),AND($AB89="",AE89=""),"",OR($AB89&lt;&gt;"",AE89&lt;&gt;""),"-")</f>
        <v>-</v>
      </c>
      <c r="CD89" s="120" t="str" cm="1">
        <f t="array" ref="CD89">_xlfn.IFS(AND($AB89&lt;&gt;"",AF89&lt;&gt;""),ABS($AB89-AF89),AND($AB89="",AF89=""),"",OR($AB89&lt;&gt;"",AF89&lt;&gt;""),"-")</f>
        <v>-</v>
      </c>
      <c r="CE89" s="120" t="str" cm="1">
        <f t="array" ref="CE89">_xlfn.IFS(AND($AB89&lt;&gt;"",AG89&lt;&gt;""),ABS($AB89-AG89),AND($AB89="",AG89=""),"",OR($AB89&lt;&gt;"",AG89&lt;&gt;""),"-")</f>
        <v>-</v>
      </c>
      <c r="CF89" s="120" t="str" cm="1">
        <f t="array" ref="CF89">_xlfn.IFS(AND($AB89&lt;&gt;"",AH89&lt;&gt;""),ABS($AB89-AH89),AND($AB89="",AH89=""),"",OR($AB89&lt;&gt;"",AH89&lt;&gt;""),"-")</f>
        <v>-</v>
      </c>
      <c r="CG89" s="120" t="str" cm="1">
        <f t="array" ref="CG89">_xlfn.IFS(AND($AB89&lt;&gt;"",AI89&lt;&gt;""),ABS($AB89-AI89),AND($AB89="",AI89=""),"",OR($AB89&lt;&gt;"",AI89&lt;&gt;""),"-")</f>
        <v/>
      </c>
      <c r="CH89" s="120" t="str" cm="1">
        <f t="array" ref="CH89">_xlfn.IFS(AND($AB89&lt;&gt;"",AJ89&lt;&gt;""),ABS($AB89-AJ89),AND($AB89="",AJ89=""),"",OR($AB89&lt;&gt;"",AJ89&lt;&gt;""),"-")</f>
        <v/>
      </c>
      <c r="CI89" s="121" t="str" cm="1">
        <f t="array" ref="CI89">_xlfn.IFS(AND($AC89&lt;&gt;"",AD89&lt;&gt;""),ABS($AC89-AD89),AND($AC89="",AD89=""),"",OR($AC89&lt;&gt;"",AD89&lt;&gt;""),"-")</f>
        <v/>
      </c>
      <c r="CJ89" s="120" t="str" cm="1">
        <f t="array" ref="CJ89">_xlfn.IFS(AND($AC89&lt;&gt;"",AE89&lt;&gt;""),ABS($AC89-AE89),AND($AC89="",AE89=""),"",OR($AC89&lt;&gt;"",AE89&lt;&gt;""),"-")</f>
        <v>-</v>
      </c>
      <c r="CK89" s="120" t="str" cm="1">
        <f t="array" ref="CK89">_xlfn.IFS(AND($AC89&lt;&gt;"",AF89&lt;&gt;""),ABS($AC89-AF89),AND($AC89="",AF89=""),"",OR($AC89&lt;&gt;"",AF89&lt;&gt;""),"-")</f>
        <v>-</v>
      </c>
      <c r="CL89" s="120" t="str" cm="1">
        <f t="array" ref="CL89">_xlfn.IFS(AND($AC89&lt;&gt;"",AG89&lt;&gt;""),ABS($AC89-AG89),AND($AC89="",AG89=""),"",OR($AC89&lt;&gt;"",AG89&lt;&gt;""),"-")</f>
        <v>-</v>
      </c>
      <c r="CM89" s="120" t="str" cm="1">
        <f t="array" ref="CM89">_xlfn.IFS(AND($AC89&lt;&gt;"",AH89&lt;&gt;""),ABS($AC89-AH89),AND($AC89="",AH89=""),"",OR($AC89&lt;&gt;"",AH89&lt;&gt;""),"-")</f>
        <v>-</v>
      </c>
      <c r="CN89" s="120" t="str" cm="1">
        <f t="array" ref="CN89">_xlfn.IFS(AND($AC89&lt;&gt;"",AI89&lt;&gt;""),ABS($AC89-AI89),AND($AC89="",AI89=""),"",OR($AC89&lt;&gt;"",AI89&lt;&gt;""),"-")</f>
        <v/>
      </c>
      <c r="CO89" s="120" t="str" cm="1">
        <f t="array" ref="CO89">_xlfn.IFS(AND($AC89&lt;&gt;"",AJ89&lt;&gt;""),ABS($AC89-AJ89),AND($AC89="",AJ89=""),"",OR($AC89&lt;&gt;"",AJ89&lt;&gt;""),"-")</f>
        <v/>
      </c>
      <c r="CP89" s="121" t="str" cm="1">
        <f t="array" ref="CP89">_xlfn.IFS(AND($AD89&lt;&gt;"",AE89&lt;&gt;""),ABS($AD89-AE89),AND($AD89="",AE89=""),"",OR($AD89&lt;&gt;"",AE89&lt;&gt;""),"-")</f>
        <v>-</v>
      </c>
      <c r="CQ89" s="120" t="str" cm="1">
        <f t="array" ref="CQ89">_xlfn.IFS(AND($AD89&lt;&gt;"",AF89&lt;&gt;""),ABS($AD89-AF89),AND($AD89="",AF89=""),"",OR($AD89&lt;&gt;"",AF89&lt;&gt;""),"-")</f>
        <v>-</v>
      </c>
      <c r="CR89" s="120" t="str" cm="1">
        <f t="array" ref="CR89">_xlfn.IFS(AND($AD89&lt;&gt;"",AG89&lt;&gt;""),ABS($AD89-AG89),AND($AD89="",AG89=""),"",OR($AD89&lt;&gt;"",AG89&lt;&gt;""),"-")</f>
        <v>-</v>
      </c>
      <c r="CS89" s="120" t="str" cm="1">
        <f t="array" ref="CS89">_xlfn.IFS(AND($AD89&lt;&gt;"",AH89&lt;&gt;""),ABS($AD89-AH89),AND($AD89="",AH89=""),"",OR($AD89&lt;&gt;"",AH89&lt;&gt;""),"-")</f>
        <v>-</v>
      </c>
      <c r="CT89" s="120" t="str" cm="1">
        <f t="array" ref="CT89">_xlfn.IFS(AND($AD89&lt;&gt;"",AI89&lt;&gt;""),ABS($AD89-AI89),AND($AD89="",AI89=""),"",OR($AD89&lt;&gt;"",AI89&lt;&gt;""),"-")</f>
        <v/>
      </c>
      <c r="CU89" s="120" t="str" cm="1">
        <f t="array" ref="CU89">_xlfn.IFS(AND($AD89&lt;&gt;"",AJ89&lt;&gt;""),ABS($AD89-AJ89),AND($AD89="",AJ89=""),"",OR($AD89&lt;&gt;"",AJ89&lt;&gt;""),"-")</f>
        <v/>
      </c>
      <c r="CV89" s="121" cm="1">
        <f t="array" ref="CV89">_xlfn.IFS(AND($AE89&lt;&gt;"",AF89&lt;&gt;""),ABS($AE89-AF89),AND($AE89="",AF89=""),"",OR($AE89&lt;&gt;"",AF89&lt;&gt;""),"-")</f>
        <v>0</v>
      </c>
      <c r="CW89" s="120" cm="1">
        <f t="array" ref="CW89">_xlfn.IFS(AND($AE89&lt;&gt;"",AG89&lt;&gt;""),ABS($AE89-AG89),AND($AE89="",AG89=""),"",OR($AE89&lt;&gt;"",AG89&lt;&gt;""),"-")</f>
        <v>4.5034712258351206E-2</v>
      </c>
      <c r="CX89" s="120" cm="1">
        <f t="array" ref="CX89">_xlfn.IFS(AND($AE89&lt;&gt;"",AH89&lt;&gt;""),ABS($AE89-AH89),AND($AE89="",AH89=""),"",OR($AE89&lt;&gt;"",AH89&lt;&gt;""),"-")</f>
        <v>0.41260176442187735</v>
      </c>
      <c r="CY89" s="120" t="str" cm="1">
        <f t="array" ref="CY89">_xlfn.IFS(AND($AE89&lt;&gt;"",AI89&lt;&gt;""),ABS($AE89-AI89),AND($AE89="",AI89=""),"",OR($AE89&lt;&gt;"",AI89&lt;&gt;""),"-")</f>
        <v>-</v>
      </c>
      <c r="CZ89" s="120" t="str" cm="1">
        <f t="array" ref="CZ89">_xlfn.IFS(AND($AE89&lt;&gt;"",AJ89&lt;&gt;""),ABS($AE89-AJ89),AND($AE89="",AJ89=""),"",OR($AE89&lt;&gt;"",AJ89&lt;&gt;""),"-")</f>
        <v>-</v>
      </c>
      <c r="DA89" s="121" cm="1">
        <f t="array" ref="DA89">_xlfn.IFS(AND($AF89&lt;&gt;"",AG89&lt;&gt;""),ABS($AF89-AG89),AND($AF89="",AG89=""),"",OR($AF89&lt;&gt;"",AG89&lt;&gt;""),"-")</f>
        <v>4.5034712258351206E-2</v>
      </c>
      <c r="DB89" s="120" cm="1">
        <f t="array" ref="DB89">_xlfn.IFS(AND($AF89&lt;&gt;"",AH89&lt;&gt;""),ABS($AF89-AH89),AND($AF89="",AH89=""),"",OR($AF89&lt;&gt;"",AH89&lt;&gt;""),"-")</f>
        <v>0.41260176442187735</v>
      </c>
      <c r="DC89" s="120" t="str" cm="1">
        <f t="array" ref="DC89">_xlfn.IFS(AND($AF89&lt;&gt;"",AI89&lt;&gt;""),ABS($AF89-AI89),AND($AF89="",AI89=""),"",OR($AF89&lt;&gt;"",AI89&lt;&gt;""),"-")</f>
        <v>-</v>
      </c>
      <c r="DD89" s="120" t="str" cm="1">
        <f t="array" ref="DD89">_xlfn.IFS(AND($AF89&lt;&gt;"",AJ89&lt;&gt;""),ABS($AF89-AJ89),AND($AF89="",AJ89=""),"",OR($AF89&lt;&gt;"",AJ89&lt;&gt;""),"-")</f>
        <v>-</v>
      </c>
      <c r="DE89" s="121" cm="1">
        <f t="array" ref="DE89">_xlfn.IFS(AND($AG89&lt;&gt;"",AH89&lt;&gt;""),ABS($AG89-AH89),AND($AG89="",AH89=""),"",OR($AG89&lt;&gt;"",AH89&lt;&gt;""),"-")</f>
        <v>0.36756705216352614</v>
      </c>
      <c r="DF89" s="120" t="str" cm="1">
        <f t="array" ref="DF89">_xlfn.IFS(AND($AG89&lt;&gt;"",AI89&lt;&gt;""),ABS($AG89-AI89),AND($AG89="",AI89=""),"",OR($AG89&lt;&gt;"",AI89&lt;&gt;""),"-")</f>
        <v>-</v>
      </c>
      <c r="DG89" s="120" t="str" cm="1">
        <f t="array" ref="DG89">_xlfn.IFS(AND($AG89&lt;&gt;"",AJ89&lt;&gt;""),ABS($AG89-AJ89),AND($AG89="",AJ89=""),"",OR($AG89&lt;&gt;"",AJ89&lt;&gt;""),"-")</f>
        <v>-</v>
      </c>
      <c r="DH89" s="121" t="str" cm="1">
        <f t="array" ref="DH89">_xlfn.IFS(AND($AH89&lt;&gt;"",AI89&lt;&gt;""),ABS($AH89-AI89),AND($AH89="",AI89=""),"",OR($AH89&lt;&gt;"",AI89&lt;&gt;""),"-")</f>
        <v>-</v>
      </c>
      <c r="DI89" s="120" t="str" cm="1">
        <f t="array" ref="DI89">_xlfn.IFS(AND($AH89&lt;&gt;"",AJ89&lt;&gt;""),ABS($AH89-AJ89),AND($AH89="",AJ89=""),"",OR($AH89&lt;&gt;"",AJ89&lt;&gt;""),"-")</f>
        <v>-</v>
      </c>
      <c r="DJ89" s="121" t="str" cm="1">
        <f t="array" ref="DJ89">_xlfn.IFS(AND($AI89&lt;&gt;"",AJ89&lt;&gt;""),ABS($AI89-AJ89),AND($AI89="",AJ89=""),"",OR($AI89&lt;&gt;"",AJ89&lt;&gt;""),"-")</f>
        <v/>
      </c>
    </row>
    <row r="90" spans="1:114" x14ac:dyDescent="0.2">
      <c r="A90" s="120" t="e">
        <f t="shared" si="18"/>
        <v>#DIV/0!</v>
      </c>
      <c r="B90" s="186" t="e">
        <f t="shared" si="19"/>
        <v>#DIV/0!</v>
      </c>
      <c r="C90" s="186" t="e">
        <f t="shared" si="20"/>
        <v>#DIV/0!</v>
      </c>
      <c r="D90" s="186" t="e">
        <f t="shared" si="21"/>
        <v>#DIV/0!</v>
      </c>
      <c r="E90" s="263">
        <f t="shared" si="22"/>
        <v>0</v>
      </c>
      <c r="F90" s="186">
        <f t="shared" si="23"/>
        <v>0</v>
      </c>
      <c r="G90" s="186" t="e">
        <f t="shared" si="24"/>
        <v>#DIV/0!</v>
      </c>
      <c r="H90" s="262" t="str">
        <f t="shared" si="25"/>
        <v/>
      </c>
      <c r="I90" s="187" t="str">
        <f t="shared" si="26"/>
        <v/>
      </c>
      <c r="J90" s="260" t="s">
        <v>16</v>
      </c>
      <c r="K90" s="259" t="e">
        <f>VLOOKUP($J90,Merged_couplings!$B:$BU,MATCH(K$1,Merged_couplings!$B$1:$BU$1,0),FALSE)</f>
        <v>#N/A</v>
      </c>
      <c r="L90" s="258" t="e">
        <f>VLOOKUP($J90,Merged_couplings!$B:$BU,MATCH(L$1,Merged_couplings!$B$1:$BU$1,0),FALSE)</f>
        <v>#N/A</v>
      </c>
      <c r="M90" s="258" t="e">
        <f>VLOOKUP($J90,Merged_couplings!$B:$BU,MATCH(M$1,Merged_couplings!$B$1:$BU$1,0),FALSE)</f>
        <v>#N/A</v>
      </c>
      <c r="N90" s="258" t="e">
        <f>VLOOKUP($J90,Merged_couplings!$B:$BU,MATCH(N$1,Merged_couplings!$B$1:$BU$1,0),FALSE)</f>
        <v>#N/A</v>
      </c>
      <c r="O90" s="258" t="e">
        <f>VLOOKUP($J90,Merged_couplings!$B:$BU,MATCH(O$1,Merged_couplings!$B$1:$BU$1,0),FALSE)</f>
        <v>#N/A</v>
      </c>
      <c r="P90" s="258" t="e">
        <f>VLOOKUP($J90,Merged_couplings!$B:$BU,MATCH(P$1,Merged_couplings!$B$1:$BU$1,0),FALSE)</f>
        <v>#N/A</v>
      </c>
      <c r="Q90" s="258" t="e">
        <f>VLOOKUP($J90,Merged_couplings!$B:$BU,MATCH(Q$1,Merged_couplings!$B$1:$BU$1,0),FALSE)</f>
        <v>#N/A</v>
      </c>
      <c r="R90" s="258" t="e">
        <f>VLOOKUP($J90,Merged_couplings!$B:$BU,MATCH(R$1,Merged_couplings!$B$1:$BU$1,0),FALSE)</f>
        <v>#N/A</v>
      </c>
      <c r="S90" s="258" t="e">
        <f>VLOOKUP($J90,Merged_couplings!$B:$BU,MATCH(S$1,Merged_couplings!$B$1:$BU$1,0),FALSE)</f>
        <v>#N/A</v>
      </c>
      <c r="T90" s="258" t="e">
        <f>VLOOKUP($J90,Merged_couplings!$B:$BU,MATCH(T$1,Merged_couplings!$B$1:$BU$1,0),FALSE)</f>
        <v>#N/A</v>
      </c>
      <c r="U90" s="258" t="e">
        <f>VLOOKUP($J90,Merged_couplings!$B:$BU,MATCH(U$1,Merged_couplings!$B$1:$BU$1,0),FALSE)</f>
        <v>#N/A</v>
      </c>
      <c r="V90" s="258" t="e">
        <f>VLOOKUP($J90,Merged_couplings!$B:$BU,MATCH(V$1,Merged_couplings!$B$1:$BU$1,0),FALSE)</f>
        <v>#N/A</v>
      </c>
      <c r="W90" s="258" t="e">
        <f>VLOOKUP($J90,Merged_couplings!$B:$BU,MATCH(W$1,Merged_couplings!$B$1:$BU$1,0),FALSE)</f>
        <v>#N/A</v>
      </c>
      <c r="X90" s="121" t="str">
        <f>_xlfn.IFNA(VLOOKUP($J90,Merged_couplings!$B:$R,MATCH(X$1,Merged_couplings!$B$1:$R$1,0),FALSE),"")</f>
        <v/>
      </c>
      <c r="Y90" s="120" t="str">
        <f>_xlfn.IFNA(VLOOKUP($J90,Merged_couplings!$B:$R,MATCH(Y$1,Merged_couplings!$B$1:$R$1,0),FALSE),"")</f>
        <v/>
      </c>
      <c r="Z90" s="120" t="str">
        <f>_xlfn.IFNA(VLOOKUP($J90,Merged_couplings!$B:$R,MATCH(Z$1,Merged_couplings!$B$1:$R$1,0),FALSE),"")</f>
        <v/>
      </c>
      <c r="AA90" s="120" t="str">
        <f>_xlfn.IFNA(VLOOKUP($J90,Merged_couplings!$B:$R,MATCH(AA$1,Merged_couplings!$B$1:$R$1,0),FALSE),"")</f>
        <v/>
      </c>
      <c r="AB90" s="120" t="str">
        <f>_xlfn.IFNA(VLOOKUP($J90,Merged_couplings!$B:$R,MATCH(AB$1,Merged_couplings!$B$1:$R$1,0),FALSE),"")</f>
        <v/>
      </c>
      <c r="AC90" s="120" t="str">
        <f>_xlfn.IFNA(VLOOKUP($J90,Merged_couplings!$B:$R,MATCH(AC$1,Merged_couplings!$B$1:$R$1,0),FALSE),"")</f>
        <v/>
      </c>
      <c r="AD90" s="120" t="str">
        <f>_xlfn.IFNA(VLOOKUP($J90,Merged_couplings!$B:$R,MATCH(AD$1,Merged_couplings!$B$1:$R$1,0),FALSE),"")</f>
        <v/>
      </c>
      <c r="AE90" s="120" t="str">
        <f>_xlfn.IFNA(VLOOKUP($J90,Merged_couplings!$B:$R,MATCH(AE$1,Merged_couplings!$B$1:$R$1,0),FALSE),"")</f>
        <v/>
      </c>
      <c r="AF90" s="120" t="str">
        <f>_xlfn.IFNA(VLOOKUP($J90,Merged_couplings!$B:$R,MATCH(AF$1,Merged_couplings!$B$1:$R$1,0),FALSE),"")</f>
        <v/>
      </c>
      <c r="AG90" s="120" t="str">
        <f>_xlfn.IFNA(VLOOKUP($J90,Merged_couplings!$B:$R,MATCH(AG$1,Merged_couplings!$B$1:$R$1,0),FALSE),"")</f>
        <v/>
      </c>
      <c r="AH90" s="120" t="str">
        <f>_xlfn.IFNA(VLOOKUP($J90,Merged_couplings!$B:$R,MATCH(AH$1,Merged_couplings!$B$1:$R$1,0),FALSE),"")</f>
        <v/>
      </c>
      <c r="AI90" s="120" t="str">
        <f>_xlfn.IFNA(VLOOKUP($J90,Merged_couplings!$B:$R,MATCH(AI$1,Merged_couplings!$B$1:$R$1,0),FALSE),"")</f>
        <v/>
      </c>
      <c r="AJ90" s="120" t="str">
        <f>_xlfn.IFNA(VLOOKUP($J90,Merged_couplings!$B:$R,MATCH(AJ$1,Merged_couplings!$B$1:$R$1,0),FALSE),"")</f>
        <v/>
      </c>
      <c r="AK90" s="123" t="str" cm="1">
        <f t="array" ref="AK90">_xlfn.IFS(AND($X90&lt;&gt;"",Y90&lt;&gt;""),ABS($X90-Y90),AND($X90="",Y90=""),"",OR($X90&lt;&gt;"",Y90&lt;&gt;""),"-")</f>
        <v/>
      </c>
      <c r="AL90" s="122" t="str" cm="1">
        <f t="array" ref="AL90">_xlfn.IFS(AND($X90&lt;&gt;"",Z90&lt;&gt;""),ABS($X90-Z90),AND($X90="",Z90=""),"",OR($X90&lt;&gt;"",Z90&lt;&gt;""),"-")</f>
        <v/>
      </c>
      <c r="AM90" s="122" t="str" cm="1">
        <f t="array" ref="AM90">_xlfn.IFS(AND($X90&lt;&gt;"",AA90&lt;&gt;""),ABS($X90-AA90),AND($X90="",AA90=""),"",OR($X90&lt;&gt;"",AA90&lt;&gt;""),"-")</f>
        <v/>
      </c>
      <c r="AN90" s="122" t="str" cm="1">
        <f t="array" ref="AN90">_xlfn.IFS(AND($X90&lt;&gt;"",AB90&lt;&gt;""),ABS($X90-AB90),AND($X90="",AB90=""),"",OR($X90&lt;&gt;"",AB90&lt;&gt;""),"-")</f>
        <v/>
      </c>
      <c r="AO90" s="122" t="str" cm="1">
        <f t="array" ref="AO90">_xlfn.IFS(AND($X90&lt;&gt;"",AC90&lt;&gt;""),ABS($X90-AC90),AND($X90="",AC90=""),"",OR($X90&lt;&gt;"",AC90&lt;&gt;""),"-")</f>
        <v/>
      </c>
      <c r="AP90" s="122" t="str" cm="1">
        <f t="array" ref="AP90">_xlfn.IFS(AND($X90&lt;&gt;"",AD90&lt;&gt;""),ABS($X90-AD90),AND($X90="",AD90=""),"",OR($X90&lt;&gt;"",AD90&lt;&gt;""),"-")</f>
        <v/>
      </c>
      <c r="AQ90" s="122" t="str" cm="1">
        <f t="array" ref="AQ90">_xlfn.IFS(AND($X90&lt;&gt;"",AE90&lt;&gt;""),ABS($X90-AE90),AND($X90="",AE90=""),"",OR($X90&lt;&gt;"",AE90&lt;&gt;""),"-")</f>
        <v/>
      </c>
      <c r="AR90" s="122" t="str" cm="1">
        <f t="array" ref="AR90">_xlfn.IFS(AND($X90&lt;&gt;"",AF90&lt;&gt;""),ABS($X90-AF90),AND($X90="",AF90=""),"",OR($X90&lt;&gt;"",AF90&lt;&gt;""),"-")</f>
        <v/>
      </c>
      <c r="AS90" s="122" t="str" cm="1">
        <f t="array" ref="AS90">_xlfn.IFS(AND($X90&lt;&gt;"",AG90&lt;&gt;""),ABS($X90-AG90),AND($X90="",AG90=""),"",OR($X90&lt;&gt;"",AG90&lt;&gt;""),"-")</f>
        <v/>
      </c>
      <c r="AT90" s="122" t="str" cm="1">
        <f t="array" ref="AT90">_xlfn.IFS(AND($X90&lt;&gt;"",AH90&lt;&gt;""),ABS($X90-AH90),AND($X90="",AH90=""),"",OR($X90&lt;&gt;"",AH90&lt;&gt;""),"-")</f>
        <v/>
      </c>
      <c r="AU90" s="122" t="str" cm="1">
        <f t="array" ref="AU90">_xlfn.IFS(AND($X90&lt;&gt;"",AI90&lt;&gt;""),ABS($X90-AI90),AND($X90="",AI90=""),"",OR($X90&lt;&gt;"",AI90&lt;&gt;""),"-")</f>
        <v/>
      </c>
      <c r="AV90" s="122" t="str" cm="1">
        <f t="array" ref="AV90">_xlfn.IFS(AND($X90&lt;&gt;"",AJ90&lt;&gt;""),ABS($X90-AJ90),AND($X90="",AJ90=""),"",OR($X90&lt;&gt;"",AJ90&lt;&gt;""),"-")</f>
        <v/>
      </c>
      <c r="AW90" s="123" t="str" cm="1">
        <f t="array" ref="AW90">_xlfn.IFS(AND($Y90&lt;&gt;"",Z90&lt;&gt;""),ABS($Y90-Z90),AND($Y90="",Z90=""),"",OR($Y90&lt;&gt;"",Z90&lt;&gt;""),"-")</f>
        <v/>
      </c>
      <c r="AX90" s="122" t="str" cm="1">
        <f t="array" ref="AX90">_xlfn.IFS(AND($Y90&lt;&gt;"",AA90&lt;&gt;""),ABS($Y90-AA90),AND($Y90="",AA90=""),"",OR($Y90&lt;&gt;"",AA90&lt;&gt;""),"-")</f>
        <v/>
      </c>
      <c r="AY90" s="122" t="str" cm="1">
        <f t="array" ref="AY90">_xlfn.IFS(AND($Y90&lt;&gt;"",AB90&lt;&gt;""),ABS($Y90-AB90),AND($Y90="",AB90=""),"",OR($Y90&lt;&gt;"",AB90&lt;&gt;""),"-")</f>
        <v/>
      </c>
      <c r="AZ90" s="122" t="str" cm="1">
        <f t="array" ref="AZ90">_xlfn.IFS(AND($Y90&lt;&gt;"",AC90&lt;&gt;""),ABS($Y90-AC90),AND($Y90="",AC90=""),"",OR($Y90&lt;&gt;"",AC90&lt;&gt;""),"-")</f>
        <v/>
      </c>
      <c r="BA90" s="122" t="str" cm="1">
        <f t="array" ref="BA90">_xlfn.IFS(AND($Y90&lt;&gt;"",AD90&lt;&gt;""),ABS($Y90-AD90),AND($Y90="",AD90=""),"",OR($Y90&lt;&gt;"",AD90&lt;&gt;""),"-")</f>
        <v/>
      </c>
      <c r="BB90" s="122" t="str" cm="1">
        <f t="array" ref="BB90">_xlfn.IFS(AND($Y90&lt;&gt;"",AE90&lt;&gt;""),ABS($Y90-AE90),AND($Y90="",AE90=""),"",OR($Y90&lt;&gt;"",AE90&lt;&gt;""),"-")</f>
        <v/>
      </c>
      <c r="BC90" s="122" t="str" cm="1">
        <f t="array" ref="BC90">_xlfn.IFS(AND($Y90&lt;&gt;"",AF90&lt;&gt;""),ABS($Y90-AF90),AND($Y90="",AF90=""),"",OR($Y90&lt;&gt;"",AF90&lt;&gt;""),"-")</f>
        <v/>
      </c>
      <c r="BD90" s="122" t="str" cm="1">
        <f t="array" ref="BD90">_xlfn.IFS(AND($Y90&lt;&gt;"",AG90&lt;&gt;""),ABS($Y90-AG90),AND($Y90="",AG90=""),"",OR($Y90&lt;&gt;"",AG90&lt;&gt;""),"-")</f>
        <v/>
      </c>
      <c r="BE90" s="122" t="str" cm="1">
        <f t="array" ref="BE90">_xlfn.IFS(AND($Y90&lt;&gt;"",AH90&lt;&gt;""),ABS($Y90-AH90),AND($Y90="",AH90=""),"",OR($Y90&lt;&gt;"",AH90&lt;&gt;""),"-")</f>
        <v/>
      </c>
      <c r="BF90" s="122" t="str" cm="1">
        <f t="array" ref="BF90">_xlfn.IFS(AND($Y90&lt;&gt;"",AI90&lt;&gt;""),ABS($Y90-AI90),AND($Y90="",AI90=""),"",OR($Y90&lt;&gt;"",AI90&lt;&gt;""),"-")</f>
        <v/>
      </c>
      <c r="BG90" s="122" t="str" cm="1">
        <f t="array" ref="BG90">_xlfn.IFS(AND($Y90&lt;&gt;"",AJ90&lt;&gt;""),ABS($Y90-AJ90),AND($Y90="",AJ90=""),"",OR($Y90&lt;&gt;"",AJ90&lt;&gt;""),"-")</f>
        <v/>
      </c>
      <c r="BH90" s="121" t="str" cm="1">
        <f t="array" ref="BH90">_xlfn.IFS(AND($Z90&lt;&gt;"",AA90&lt;&gt;""),ABS($Z90-AA90),AND($Z90="",AA90=""),"",OR($Z90&lt;&gt;"",AA90&lt;&gt;""),"-")</f>
        <v/>
      </c>
      <c r="BI90" s="120" t="str" cm="1">
        <f t="array" ref="BI90">_xlfn.IFS(AND($Z90&lt;&gt;"",AB90&lt;&gt;""),ABS($Z90-AB90),AND($Z90="",AB90=""),"",OR($Z90&lt;&gt;"",AB90&lt;&gt;""),"-")</f>
        <v/>
      </c>
      <c r="BJ90" s="120" t="str" cm="1">
        <f t="array" ref="BJ90">_xlfn.IFS(AND($Z90&lt;&gt;"",AC90&lt;&gt;""),ABS($Z90-AC90),AND($Z90="",AC90=""),"",OR($Z90&lt;&gt;"",AC90&lt;&gt;""),"-")</f>
        <v/>
      </c>
      <c r="BK90" s="120" t="str" cm="1">
        <f t="array" ref="BK90">_xlfn.IFS(AND($Z90&lt;&gt;"",AD90&lt;&gt;""),ABS($Z90-AD90),AND($Z90="",AD90=""),"",OR($Z90&lt;&gt;"",AD90&lt;&gt;""),"-")</f>
        <v/>
      </c>
      <c r="BL90" s="120" t="str" cm="1">
        <f t="array" ref="BL90">_xlfn.IFS(AND($Z90&lt;&gt;"",AE90&lt;&gt;""),ABS($Z90-AE90),AND($Z90="",AE90=""),"",OR($Z90&lt;&gt;"",AE90&lt;&gt;""),"-")</f>
        <v/>
      </c>
      <c r="BM90" s="120" t="str" cm="1">
        <f t="array" ref="BM90">_xlfn.IFS(AND($Z90&lt;&gt;"",AF90&lt;&gt;""),ABS($Z90-AF90),AND($Z90="",AF90=""),"",OR($Z90&lt;&gt;"",AF90&lt;&gt;""),"-")</f>
        <v/>
      </c>
      <c r="BN90" s="120" t="str" cm="1">
        <f t="array" ref="BN90">_xlfn.IFS(AND($Z90&lt;&gt;"",AG90&lt;&gt;""),ABS($Z90-AG90),AND($Z90="",AG90=""),"",OR($Z90&lt;&gt;"",AG90&lt;&gt;""),"-")</f>
        <v/>
      </c>
      <c r="BO90" s="120" t="str" cm="1">
        <f t="array" ref="BO90">_xlfn.IFS(AND($Z90&lt;&gt;"",AH90&lt;&gt;""),ABS($Z90-AH90),AND($Z90="",AH90=""),"",OR($Z90&lt;&gt;"",AH90&lt;&gt;""),"-")</f>
        <v/>
      </c>
      <c r="BP90" s="120" t="str" cm="1">
        <f t="array" ref="BP90">_xlfn.IFS(AND($Z90&lt;&gt;"",AI90&lt;&gt;""),ABS($Z90-AI90),AND($Z90="",AI90=""),"",OR($Z90&lt;&gt;"",AI90&lt;&gt;""),"-")</f>
        <v/>
      </c>
      <c r="BQ90" s="120" t="str" cm="1">
        <f t="array" ref="BQ90">_xlfn.IFS(AND($Z90&lt;&gt;"",AJ90&lt;&gt;""),ABS($Z90-AJ90),AND($Z90="",AJ90=""),"",OR($Z90&lt;&gt;"",AJ90&lt;&gt;""),"-")</f>
        <v/>
      </c>
      <c r="BR90" s="121" t="str" cm="1">
        <f t="array" ref="BR90">_xlfn.IFS(AND($AA90&lt;&gt;"",AB90&lt;&gt;""),ABS($AA90-AB90),AND($AA90="",AB90=""),"",OR($AA90&lt;&gt;"",AB90&lt;&gt;""),"-")</f>
        <v/>
      </c>
      <c r="BS90" s="120" t="str" cm="1">
        <f t="array" ref="BS90">_xlfn.IFS(AND($AA90&lt;&gt;"",AC90&lt;&gt;""),ABS($AA90-AC90),AND($AA90="",AC90=""),"",OR($AA90&lt;&gt;"",AC90&lt;&gt;""),"-")</f>
        <v/>
      </c>
      <c r="BT90" s="120" t="str" cm="1">
        <f t="array" ref="BT90">_xlfn.IFS(AND($AA90&lt;&gt;"",AD90&lt;&gt;""),ABS($AA90-AD90),AND($AA90="",AD90=""),"",OR($AA90&lt;&gt;"",AD90&lt;&gt;""),"-")</f>
        <v/>
      </c>
      <c r="BU90" s="120" t="str" cm="1">
        <f t="array" ref="BU90">_xlfn.IFS(AND($AA90&lt;&gt;"",AE90&lt;&gt;""),ABS($AA90-AE90),AND($AA90="",AE90=""),"",OR($AA90&lt;&gt;"",AE90&lt;&gt;""),"-")</f>
        <v/>
      </c>
      <c r="BV90" s="120" t="str" cm="1">
        <f t="array" ref="BV90">_xlfn.IFS(AND($AA90&lt;&gt;"",AF90&lt;&gt;""),ABS($AA90-AF90),AND($AA90="",AF90=""),"",OR($AA90&lt;&gt;"",AF90&lt;&gt;""),"-")</f>
        <v/>
      </c>
      <c r="BW90" s="120" t="str" cm="1">
        <f t="array" ref="BW90">_xlfn.IFS(AND($AA90&lt;&gt;"",AG90&lt;&gt;""),ABS($AA90-AG90),AND($AA90="",AG90=""),"",OR($AA90&lt;&gt;"",AG90&lt;&gt;""),"-")</f>
        <v/>
      </c>
      <c r="BX90" s="120" t="str" cm="1">
        <f t="array" ref="BX90">_xlfn.IFS(AND($AA90&lt;&gt;"",AH90&lt;&gt;""),ABS($AA90-AH90),AND($AA90="",AH90=""),"",OR($AA90&lt;&gt;"",AH90&lt;&gt;""),"-")</f>
        <v/>
      </c>
      <c r="BY90" s="120" t="str" cm="1">
        <f t="array" ref="BY90">_xlfn.IFS(AND($AA90&lt;&gt;"",AI90&lt;&gt;""),ABS($AA90-AI90),AND($AA90="",AI90=""),"",OR($AA90&lt;&gt;"",AI90&lt;&gt;""),"-")</f>
        <v/>
      </c>
      <c r="BZ90" s="120" t="str" cm="1">
        <f t="array" ref="BZ90">_xlfn.IFS(AND($AA90&lt;&gt;"",AJ90&lt;&gt;""),ABS($AA90-AJ90),AND($AA90="",AJ90=""),"",OR($AA90&lt;&gt;"",AJ90&lt;&gt;""),"-")</f>
        <v/>
      </c>
      <c r="CA90" s="121" t="str" cm="1">
        <f t="array" ref="CA90">_xlfn.IFS(AND($AB90&lt;&gt;"",AC90&lt;&gt;""),ABS($AB90-AC90),AND($AB90="",AC90=""),"",OR($AB90&lt;&gt;"",AC90&lt;&gt;""),"-")</f>
        <v/>
      </c>
      <c r="CB90" s="120" t="str" cm="1">
        <f t="array" ref="CB90">_xlfn.IFS(AND($AB90&lt;&gt;"",AD90&lt;&gt;""),ABS($AB90-AD90),AND($AB90="",AD90=""),"",OR($AB90&lt;&gt;"",AD90&lt;&gt;""),"-")</f>
        <v/>
      </c>
      <c r="CC90" s="120" t="str" cm="1">
        <f t="array" ref="CC90">_xlfn.IFS(AND($AB90&lt;&gt;"",AE90&lt;&gt;""),ABS($AB90-AE90),AND($AB90="",AE90=""),"",OR($AB90&lt;&gt;"",AE90&lt;&gt;""),"-")</f>
        <v/>
      </c>
      <c r="CD90" s="120" t="str" cm="1">
        <f t="array" ref="CD90">_xlfn.IFS(AND($AB90&lt;&gt;"",AF90&lt;&gt;""),ABS($AB90-AF90),AND($AB90="",AF90=""),"",OR($AB90&lt;&gt;"",AF90&lt;&gt;""),"-")</f>
        <v/>
      </c>
      <c r="CE90" s="120" t="str" cm="1">
        <f t="array" ref="CE90">_xlfn.IFS(AND($AB90&lt;&gt;"",AG90&lt;&gt;""),ABS($AB90-AG90),AND($AB90="",AG90=""),"",OR($AB90&lt;&gt;"",AG90&lt;&gt;""),"-")</f>
        <v/>
      </c>
      <c r="CF90" s="120" t="str" cm="1">
        <f t="array" ref="CF90">_xlfn.IFS(AND($AB90&lt;&gt;"",AH90&lt;&gt;""),ABS($AB90-AH90),AND($AB90="",AH90=""),"",OR($AB90&lt;&gt;"",AH90&lt;&gt;""),"-")</f>
        <v/>
      </c>
      <c r="CG90" s="120" t="str" cm="1">
        <f t="array" ref="CG90">_xlfn.IFS(AND($AB90&lt;&gt;"",AI90&lt;&gt;""),ABS($AB90-AI90),AND($AB90="",AI90=""),"",OR($AB90&lt;&gt;"",AI90&lt;&gt;""),"-")</f>
        <v/>
      </c>
      <c r="CH90" s="120" t="str" cm="1">
        <f t="array" ref="CH90">_xlfn.IFS(AND($AB90&lt;&gt;"",AJ90&lt;&gt;""),ABS($AB90-AJ90),AND($AB90="",AJ90=""),"",OR($AB90&lt;&gt;"",AJ90&lt;&gt;""),"-")</f>
        <v/>
      </c>
      <c r="CI90" s="121" t="str" cm="1">
        <f t="array" ref="CI90">_xlfn.IFS(AND($AC90&lt;&gt;"",AD90&lt;&gt;""),ABS($AC90-AD90),AND($AC90="",AD90=""),"",OR($AC90&lt;&gt;"",AD90&lt;&gt;""),"-")</f>
        <v/>
      </c>
      <c r="CJ90" s="120" t="str" cm="1">
        <f t="array" ref="CJ90">_xlfn.IFS(AND($AC90&lt;&gt;"",AE90&lt;&gt;""),ABS($AC90-AE90),AND($AC90="",AE90=""),"",OR($AC90&lt;&gt;"",AE90&lt;&gt;""),"-")</f>
        <v/>
      </c>
      <c r="CK90" s="120" t="str" cm="1">
        <f t="array" ref="CK90">_xlfn.IFS(AND($AC90&lt;&gt;"",AF90&lt;&gt;""),ABS($AC90-AF90),AND($AC90="",AF90=""),"",OR($AC90&lt;&gt;"",AF90&lt;&gt;""),"-")</f>
        <v/>
      </c>
      <c r="CL90" s="120" t="str" cm="1">
        <f t="array" ref="CL90">_xlfn.IFS(AND($AC90&lt;&gt;"",AG90&lt;&gt;""),ABS($AC90-AG90),AND($AC90="",AG90=""),"",OR($AC90&lt;&gt;"",AG90&lt;&gt;""),"-")</f>
        <v/>
      </c>
      <c r="CM90" s="120" t="str" cm="1">
        <f t="array" ref="CM90">_xlfn.IFS(AND($AC90&lt;&gt;"",AH90&lt;&gt;""),ABS($AC90-AH90),AND($AC90="",AH90=""),"",OR($AC90&lt;&gt;"",AH90&lt;&gt;""),"-")</f>
        <v/>
      </c>
      <c r="CN90" s="120" t="str" cm="1">
        <f t="array" ref="CN90">_xlfn.IFS(AND($AC90&lt;&gt;"",AI90&lt;&gt;""),ABS($AC90-AI90),AND($AC90="",AI90=""),"",OR($AC90&lt;&gt;"",AI90&lt;&gt;""),"-")</f>
        <v/>
      </c>
      <c r="CO90" s="120" t="str" cm="1">
        <f t="array" ref="CO90">_xlfn.IFS(AND($AC90&lt;&gt;"",AJ90&lt;&gt;""),ABS($AC90-AJ90),AND($AC90="",AJ90=""),"",OR($AC90&lt;&gt;"",AJ90&lt;&gt;""),"-")</f>
        <v/>
      </c>
      <c r="CP90" s="121" t="str" cm="1">
        <f t="array" ref="CP90">_xlfn.IFS(AND($AD90&lt;&gt;"",AE90&lt;&gt;""),ABS($AD90-AE90),AND($AD90="",AE90=""),"",OR($AD90&lt;&gt;"",AE90&lt;&gt;""),"-")</f>
        <v/>
      </c>
      <c r="CQ90" s="120" t="str" cm="1">
        <f t="array" ref="CQ90">_xlfn.IFS(AND($AD90&lt;&gt;"",AF90&lt;&gt;""),ABS($AD90-AF90),AND($AD90="",AF90=""),"",OR($AD90&lt;&gt;"",AF90&lt;&gt;""),"-")</f>
        <v/>
      </c>
      <c r="CR90" s="120" t="str" cm="1">
        <f t="array" ref="CR90">_xlfn.IFS(AND($AD90&lt;&gt;"",AG90&lt;&gt;""),ABS($AD90-AG90),AND($AD90="",AG90=""),"",OR($AD90&lt;&gt;"",AG90&lt;&gt;""),"-")</f>
        <v/>
      </c>
      <c r="CS90" s="120" t="str" cm="1">
        <f t="array" ref="CS90">_xlfn.IFS(AND($AD90&lt;&gt;"",AH90&lt;&gt;""),ABS($AD90-AH90),AND($AD90="",AH90=""),"",OR($AD90&lt;&gt;"",AH90&lt;&gt;""),"-")</f>
        <v/>
      </c>
      <c r="CT90" s="120" t="str" cm="1">
        <f t="array" ref="CT90">_xlfn.IFS(AND($AD90&lt;&gt;"",AI90&lt;&gt;""),ABS($AD90-AI90),AND($AD90="",AI90=""),"",OR($AD90&lt;&gt;"",AI90&lt;&gt;""),"-")</f>
        <v/>
      </c>
      <c r="CU90" s="120" t="str" cm="1">
        <f t="array" ref="CU90">_xlfn.IFS(AND($AD90&lt;&gt;"",AJ90&lt;&gt;""),ABS($AD90-AJ90),AND($AD90="",AJ90=""),"",OR($AD90&lt;&gt;"",AJ90&lt;&gt;""),"-")</f>
        <v/>
      </c>
      <c r="CV90" s="121" t="str" cm="1">
        <f t="array" ref="CV90">_xlfn.IFS(AND($AE90&lt;&gt;"",AF90&lt;&gt;""),ABS($AE90-AF90),AND($AE90="",AF90=""),"",OR($AE90&lt;&gt;"",AF90&lt;&gt;""),"-")</f>
        <v/>
      </c>
      <c r="CW90" s="120" t="str" cm="1">
        <f t="array" ref="CW90">_xlfn.IFS(AND($AE90&lt;&gt;"",AG90&lt;&gt;""),ABS($AE90-AG90),AND($AE90="",AG90=""),"",OR($AE90&lt;&gt;"",AG90&lt;&gt;""),"-")</f>
        <v/>
      </c>
      <c r="CX90" s="120" t="str" cm="1">
        <f t="array" ref="CX90">_xlfn.IFS(AND($AE90&lt;&gt;"",AH90&lt;&gt;""),ABS($AE90-AH90),AND($AE90="",AH90=""),"",OR($AE90&lt;&gt;"",AH90&lt;&gt;""),"-")</f>
        <v/>
      </c>
      <c r="CY90" s="120" t="str" cm="1">
        <f t="array" ref="CY90">_xlfn.IFS(AND($AE90&lt;&gt;"",AI90&lt;&gt;""),ABS($AE90-AI90),AND($AE90="",AI90=""),"",OR($AE90&lt;&gt;"",AI90&lt;&gt;""),"-")</f>
        <v/>
      </c>
      <c r="CZ90" s="120" t="str" cm="1">
        <f t="array" ref="CZ90">_xlfn.IFS(AND($AE90&lt;&gt;"",AJ90&lt;&gt;""),ABS($AE90-AJ90),AND($AE90="",AJ90=""),"",OR($AE90&lt;&gt;"",AJ90&lt;&gt;""),"-")</f>
        <v/>
      </c>
      <c r="DA90" s="121" t="str" cm="1">
        <f t="array" ref="DA90">_xlfn.IFS(AND($AF90&lt;&gt;"",AG90&lt;&gt;""),ABS($AF90-AG90),AND($AF90="",AG90=""),"",OR($AF90&lt;&gt;"",AG90&lt;&gt;""),"-")</f>
        <v/>
      </c>
      <c r="DB90" s="120" t="str" cm="1">
        <f t="array" ref="DB90">_xlfn.IFS(AND($AF90&lt;&gt;"",AH90&lt;&gt;""),ABS($AF90-AH90),AND($AF90="",AH90=""),"",OR($AF90&lt;&gt;"",AH90&lt;&gt;""),"-")</f>
        <v/>
      </c>
      <c r="DC90" s="120" t="str" cm="1">
        <f t="array" ref="DC90">_xlfn.IFS(AND($AF90&lt;&gt;"",AI90&lt;&gt;""),ABS($AF90-AI90),AND($AF90="",AI90=""),"",OR($AF90&lt;&gt;"",AI90&lt;&gt;""),"-")</f>
        <v/>
      </c>
      <c r="DD90" s="120" t="str" cm="1">
        <f t="array" ref="DD90">_xlfn.IFS(AND($AF90&lt;&gt;"",AJ90&lt;&gt;""),ABS($AF90-AJ90),AND($AF90="",AJ90=""),"",OR($AF90&lt;&gt;"",AJ90&lt;&gt;""),"-")</f>
        <v/>
      </c>
      <c r="DE90" s="121" t="str" cm="1">
        <f t="array" ref="DE90">_xlfn.IFS(AND($AG90&lt;&gt;"",AH90&lt;&gt;""),ABS($AG90-AH90),AND($AG90="",AH90=""),"",OR($AG90&lt;&gt;"",AH90&lt;&gt;""),"-")</f>
        <v/>
      </c>
      <c r="DF90" s="120" t="str" cm="1">
        <f t="array" ref="DF90">_xlfn.IFS(AND($AG90&lt;&gt;"",AI90&lt;&gt;""),ABS($AG90-AI90),AND($AG90="",AI90=""),"",OR($AG90&lt;&gt;"",AI90&lt;&gt;""),"-")</f>
        <v/>
      </c>
      <c r="DG90" s="120" t="str" cm="1">
        <f t="array" ref="DG90">_xlfn.IFS(AND($AG90&lt;&gt;"",AJ90&lt;&gt;""),ABS($AG90-AJ90),AND($AG90="",AJ90=""),"",OR($AG90&lt;&gt;"",AJ90&lt;&gt;""),"-")</f>
        <v/>
      </c>
      <c r="DH90" s="121" t="str" cm="1">
        <f t="array" ref="DH90">_xlfn.IFS(AND($AH90&lt;&gt;"",AI90&lt;&gt;""),ABS($AH90-AI90),AND($AH90="",AI90=""),"",OR($AH90&lt;&gt;"",AI90&lt;&gt;""),"-")</f>
        <v/>
      </c>
      <c r="DI90" s="120" t="str" cm="1">
        <f t="array" ref="DI90">_xlfn.IFS(AND($AH90&lt;&gt;"",AJ90&lt;&gt;""),ABS($AH90-AJ90),AND($AH90="",AJ90=""),"",OR($AH90&lt;&gt;"",AJ90&lt;&gt;""),"-")</f>
        <v/>
      </c>
      <c r="DJ90" s="121" t="str" cm="1">
        <f t="array" ref="DJ90">_xlfn.IFS(AND($AI90&lt;&gt;"",AJ90&lt;&gt;""),ABS($AI90-AJ90),AND($AI90="",AJ90=""),"",OR($AI90&lt;&gt;"",AJ90&lt;&gt;""),"-")</f>
        <v/>
      </c>
    </row>
    <row r="91" spans="1:114" x14ac:dyDescent="0.2">
      <c r="A91" s="120" t="e">
        <f t="shared" si="18"/>
        <v>#DIV/0!</v>
      </c>
      <c r="B91" s="186" t="e">
        <f t="shared" si="19"/>
        <v>#DIV/0!</v>
      </c>
      <c r="C91" s="186" t="e">
        <f t="shared" si="20"/>
        <v>#DIV/0!</v>
      </c>
      <c r="D91" s="186" t="e">
        <f t="shared" si="21"/>
        <v>#DIV/0!</v>
      </c>
      <c r="E91" s="263">
        <f t="shared" si="22"/>
        <v>0</v>
      </c>
      <c r="F91" s="186">
        <f t="shared" si="23"/>
        <v>0</v>
      </c>
      <c r="G91" s="186" t="e">
        <f t="shared" si="24"/>
        <v>#DIV/0!</v>
      </c>
      <c r="H91" s="262" t="str">
        <f t="shared" si="25"/>
        <v/>
      </c>
      <c r="I91" s="187" t="str">
        <f t="shared" si="26"/>
        <v/>
      </c>
      <c r="J91" s="260" t="s">
        <v>24</v>
      </c>
      <c r="K91" s="259" t="e">
        <f>VLOOKUP($J91,Merged_couplings!$B:$BU,MATCH(K$1,Merged_couplings!$B$1:$BU$1,0),FALSE)</f>
        <v>#N/A</v>
      </c>
      <c r="L91" s="258" t="e">
        <f>VLOOKUP($J91,Merged_couplings!$B:$BU,MATCH(L$1,Merged_couplings!$B$1:$BU$1,0),FALSE)</f>
        <v>#N/A</v>
      </c>
      <c r="M91" s="258" t="e">
        <f>VLOOKUP($J91,Merged_couplings!$B:$BU,MATCH(M$1,Merged_couplings!$B$1:$BU$1,0),FALSE)</f>
        <v>#N/A</v>
      </c>
      <c r="N91" s="258" t="e">
        <f>VLOOKUP($J91,Merged_couplings!$B:$BU,MATCH(N$1,Merged_couplings!$B$1:$BU$1,0),FALSE)</f>
        <v>#N/A</v>
      </c>
      <c r="O91" s="258" t="e">
        <f>VLOOKUP($J91,Merged_couplings!$B:$BU,MATCH(O$1,Merged_couplings!$B$1:$BU$1,0),FALSE)</f>
        <v>#N/A</v>
      </c>
      <c r="P91" s="258" t="e">
        <f>VLOOKUP($J91,Merged_couplings!$B:$BU,MATCH(P$1,Merged_couplings!$B$1:$BU$1,0),FALSE)</f>
        <v>#N/A</v>
      </c>
      <c r="Q91" s="258" t="e">
        <f>VLOOKUP($J91,Merged_couplings!$B:$BU,MATCH(Q$1,Merged_couplings!$B$1:$BU$1,0),FALSE)</f>
        <v>#N/A</v>
      </c>
      <c r="R91" s="258" t="e">
        <f>VLOOKUP($J91,Merged_couplings!$B:$BU,MATCH(R$1,Merged_couplings!$B$1:$BU$1,0),FALSE)</f>
        <v>#N/A</v>
      </c>
      <c r="S91" s="258" t="e">
        <f>VLOOKUP($J91,Merged_couplings!$B:$BU,MATCH(S$1,Merged_couplings!$B$1:$BU$1,0),FALSE)</f>
        <v>#N/A</v>
      </c>
      <c r="T91" s="258" t="e">
        <f>VLOOKUP($J91,Merged_couplings!$B:$BU,MATCH(T$1,Merged_couplings!$B$1:$BU$1,0),FALSE)</f>
        <v>#N/A</v>
      </c>
      <c r="U91" s="258" t="e">
        <f>VLOOKUP($J91,Merged_couplings!$B:$BU,MATCH(U$1,Merged_couplings!$B$1:$BU$1,0),FALSE)</f>
        <v>#N/A</v>
      </c>
      <c r="V91" s="258" t="e">
        <f>VLOOKUP($J91,Merged_couplings!$B:$BU,MATCH(V$1,Merged_couplings!$B$1:$BU$1,0),FALSE)</f>
        <v>#N/A</v>
      </c>
      <c r="W91" s="258" t="e">
        <f>VLOOKUP($J91,Merged_couplings!$B:$BU,MATCH(W$1,Merged_couplings!$B$1:$BU$1,0),FALSE)</f>
        <v>#N/A</v>
      </c>
      <c r="X91" s="121" t="str">
        <f>_xlfn.IFNA(VLOOKUP($J91,Merged_couplings!$B:$R,MATCH(X$1,Merged_couplings!$B$1:$R$1,0),FALSE),"")</f>
        <v/>
      </c>
      <c r="Y91" s="120" t="str">
        <f>_xlfn.IFNA(VLOOKUP($J91,Merged_couplings!$B:$R,MATCH(Y$1,Merged_couplings!$B$1:$R$1,0),FALSE),"")</f>
        <v/>
      </c>
      <c r="Z91" s="120" t="str">
        <f>_xlfn.IFNA(VLOOKUP($J91,Merged_couplings!$B:$R,MATCH(Z$1,Merged_couplings!$B$1:$R$1,0),FALSE),"")</f>
        <v/>
      </c>
      <c r="AA91" s="120" t="str">
        <f>_xlfn.IFNA(VLOOKUP($J91,Merged_couplings!$B:$R,MATCH(AA$1,Merged_couplings!$B$1:$R$1,0),FALSE),"")</f>
        <v/>
      </c>
      <c r="AB91" s="120" t="str">
        <f>_xlfn.IFNA(VLOOKUP($J91,Merged_couplings!$B:$R,MATCH(AB$1,Merged_couplings!$B$1:$R$1,0),FALSE),"")</f>
        <v/>
      </c>
      <c r="AC91" s="120" t="str">
        <f>_xlfn.IFNA(VLOOKUP($J91,Merged_couplings!$B:$R,MATCH(AC$1,Merged_couplings!$B$1:$R$1,0),FALSE),"")</f>
        <v/>
      </c>
      <c r="AD91" s="120" t="str">
        <f>_xlfn.IFNA(VLOOKUP($J91,Merged_couplings!$B:$R,MATCH(AD$1,Merged_couplings!$B$1:$R$1,0),FALSE),"")</f>
        <v/>
      </c>
      <c r="AE91" s="120" t="str">
        <f>_xlfn.IFNA(VLOOKUP($J91,Merged_couplings!$B:$R,MATCH(AE$1,Merged_couplings!$B$1:$R$1,0),FALSE),"")</f>
        <v/>
      </c>
      <c r="AF91" s="120" t="str">
        <f>_xlfn.IFNA(VLOOKUP($J91,Merged_couplings!$B:$R,MATCH(AF$1,Merged_couplings!$B$1:$R$1,0),FALSE),"")</f>
        <v/>
      </c>
      <c r="AG91" s="120" t="str">
        <f>_xlfn.IFNA(VLOOKUP($J91,Merged_couplings!$B:$R,MATCH(AG$1,Merged_couplings!$B$1:$R$1,0),FALSE),"")</f>
        <v/>
      </c>
      <c r="AH91" s="120" t="str">
        <f>_xlfn.IFNA(VLOOKUP($J91,Merged_couplings!$B:$R,MATCH(AH$1,Merged_couplings!$B$1:$R$1,0),FALSE),"")</f>
        <v/>
      </c>
      <c r="AI91" s="120" t="str">
        <f>_xlfn.IFNA(VLOOKUP($J91,Merged_couplings!$B:$R,MATCH(AI$1,Merged_couplings!$B$1:$R$1,0),FALSE),"")</f>
        <v/>
      </c>
      <c r="AJ91" s="120" t="str">
        <f>_xlfn.IFNA(VLOOKUP($J91,Merged_couplings!$B:$R,MATCH(AJ$1,Merged_couplings!$B$1:$R$1,0),FALSE),"")</f>
        <v/>
      </c>
      <c r="AK91" s="123" t="str" cm="1">
        <f t="array" ref="AK91">_xlfn.IFS(AND($X91&lt;&gt;"",Y91&lt;&gt;""),ABS($X91-Y91),AND($X91="",Y91=""),"",OR($X91&lt;&gt;"",Y91&lt;&gt;""),"-")</f>
        <v/>
      </c>
      <c r="AL91" s="122" t="str" cm="1">
        <f t="array" ref="AL91">_xlfn.IFS(AND($X91&lt;&gt;"",Z91&lt;&gt;""),ABS($X91-Z91),AND($X91="",Z91=""),"",OR($X91&lt;&gt;"",Z91&lt;&gt;""),"-")</f>
        <v/>
      </c>
      <c r="AM91" s="122" t="str" cm="1">
        <f t="array" ref="AM91">_xlfn.IFS(AND($X91&lt;&gt;"",AA91&lt;&gt;""),ABS($X91-AA91),AND($X91="",AA91=""),"",OR($X91&lt;&gt;"",AA91&lt;&gt;""),"-")</f>
        <v/>
      </c>
      <c r="AN91" s="122" t="str" cm="1">
        <f t="array" ref="AN91">_xlfn.IFS(AND($X91&lt;&gt;"",AB91&lt;&gt;""),ABS($X91-AB91),AND($X91="",AB91=""),"",OR($X91&lt;&gt;"",AB91&lt;&gt;""),"-")</f>
        <v/>
      </c>
      <c r="AO91" s="122" t="str" cm="1">
        <f t="array" ref="AO91">_xlfn.IFS(AND($X91&lt;&gt;"",AC91&lt;&gt;""),ABS($X91-AC91),AND($X91="",AC91=""),"",OR($X91&lt;&gt;"",AC91&lt;&gt;""),"-")</f>
        <v/>
      </c>
      <c r="AP91" s="122" t="str" cm="1">
        <f t="array" ref="AP91">_xlfn.IFS(AND($X91&lt;&gt;"",AD91&lt;&gt;""),ABS($X91-AD91),AND($X91="",AD91=""),"",OR($X91&lt;&gt;"",AD91&lt;&gt;""),"-")</f>
        <v/>
      </c>
      <c r="AQ91" s="122" t="str" cm="1">
        <f t="array" ref="AQ91">_xlfn.IFS(AND($X91&lt;&gt;"",AE91&lt;&gt;""),ABS($X91-AE91),AND($X91="",AE91=""),"",OR($X91&lt;&gt;"",AE91&lt;&gt;""),"-")</f>
        <v/>
      </c>
      <c r="AR91" s="122" t="str" cm="1">
        <f t="array" ref="AR91">_xlfn.IFS(AND($X91&lt;&gt;"",AF91&lt;&gt;""),ABS($X91-AF91),AND($X91="",AF91=""),"",OR($X91&lt;&gt;"",AF91&lt;&gt;""),"-")</f>
        <v/>
      </c>
      <c r="AS91" s="122" t="str" cm="1">
        <f t="array" ref="AS91">_xlfn.IFS(AND($X91&lt;&gt;"",AG91&lt;&gt;""),ABS($X91-AG91),AND($X91="",AG91=""),"",OR($X91&lt;&gt;"",AG91&lt;&gt;""),"-")</f>
        <v/>
      </c>
      <c r="AT91" s="122" t="str" cm="1">
        <f t="array" ref="AT91">_xlfn.IFS(AND($X91&lt;&gt;"",AH91&lt;&gt;""),ABS($X91-AH91),AND($X91="",AH91=""),"",OR($X91&lt;&gt;"",AH91&lt;&gt;""),"-")</f>
        <v/>
      </c>
      <c r="AU91" s="122" t="str" cm="1">
        <f t="array" ref="AU91">_xlfn.IFS(AND($X91&lt;&gt;"",AI91&lt;&gt;""),ABS($X91-AI91),AND($X91="",AI91=""),"",OR($X91&lt;&gt;"",AI91&lt;&gt;""),"-")</f>
        <v/>
      </c>
      <c r="AV91" s="122" t="str" cm="1">
        <f t="array" ref="AV91">_xlfn.IFS(AND($X91&lt;&gt;"",AJ91&lt;&gt;""),ABS($X91-AJ91),AND($X91="",AJ91=""),"",OR($X91&lt;&gt;"",AJ91&lt;&gt;""),"-")</f>
        <v/>
      </c>
      <c r="AW91" s="123" t="str" cm="1">
        <f t="array" ref="AW91">_xlfn.IFS(AND($Y91&lt;&gt;"",Z91&lt;&gt;""),ABS($Y91-Z91),AND($Y91="",Z91=""),"",OR($Y91&lt;&gt;"",Z91&lt;&gt;""),"-")</f>
        <v/>
      </c>
      <c r="AX91" s="122" t="str" cm="1">
        <f t="array" ref="AX91">_xlfn.IFS(AND($Y91&lt;&gt;"",AA91&lt;&gt;""),ABS($Y91-AA91),AND($Y91="",AA91=""),"",OR($Y91&lt;&gt;"",AA91&lt;&gt;""),"-")</f>
        <v/>
      </c>
      <c r="AY91" s="122" t="str" cm="1">
        <f t="array" ref="AY91">_xlfn.IFS(AND($Y91&lt;&gt;"",AB91&lt;&gt;""),ABS($Y91-AB91),AND($Y91="",AB91=""),"",OR($Y91&lt;&gt;"",AB91&lt;&gt;""),"-")</f>
        <v/>
      </c>
      <c r="AZ91" s="122" t="str" cm="1">
        <f t="array" ref="AZ91">_xlfn.IFS(AND($Y91&lt;&gt;"",AC91&lt;&gt;""),ABS($Y91-AC91),AND($Y91="",AC91=""),"",OR($Y91&lt;&gt;"",AC91&lt;&gt;""),"-")</f>
        <v/>
      </c>
      <c r="BA91" s="122" t="str" cm="1">
        <f t="array" ref="BA91">_xlfn.IFS(AND($Y91&lt;&gt;"",AD91&lt;&gt;""),ABS($Y91-AD91),AND($Y91="",AD91=""),"",OR($Y91&lt;&gt;"",AD91&lt;&gt;""),"-")</f>
        <v/>
      </c>
      <c r="BB91" s="122" t="str" cm="1">
        <f t="array" ref="BB91">_xlfn.IFS(AND($Y91&lt;&gt;"",AE91&lt;&gt;""),ABS($Y91-AE91),AND($Y91="",AE91=""),"",OR($Y91&lt;&gt;"",AE91&lt;&gt;""),"-")</f>
        <v/>
      </c>
      <c r="BC91" s="122" t="str" cm="1">
        <f t="array" ref="BC91">_xlfn.IFS(AND($Y91&lt;&gt;"",AF91&lt;&gt;""),ABS($Y91-AF91),AND($Y91="",AF91=""),"",OR($Y91&lt;&gt;"",AF91&lt;&gt;""),"-")</f>
        <v/>
      </c>
      <c r="BD91" s="122" t="str" cm="1">
        <f t="array" ref="BD91">_xlfn.IFS(AND($Y91&lt;&gt;"",AG91&lt;&gt;""),ABS($Y91-AG91),AND($Y91="",AG91=""),"",OR($Y91&lt;&gt;"",AG91&lt;&gt;""),"-")</f>
        <v/>
      </c>
      <c r="BE91" s="122" t="str" cm="1">
        <f t="array" ref="BE91">_xlfn.IFS(AND($Y91&lt;&gt;"",AH91&lt;&gt;""),ABS($Y91-AH91),AND($Y91="",AH91=""),"",OR($Y91&lt;&gt;"",AH91&lt;&gt;""),"-")</f>
        <v/>
      </c>
      <c r="BF91" s="122" t="str" cm="1">
        <f t="array" ref="BF91">_xlfn.IFS(AND($Y91&lt;&gt;"",AI91&lt;&gt;""),ABS($Y91-AI91),AND($Y91="",AI91=""),"",OR($Y91&lt;&gt;"",AI91&lt;&gt;""),"-")</f>
        <v/>
      </c>
      <c r="BG91" s="122" t="str" cm="1">
        <f t="array" ref="BG91">_xlfn.IFS(AND($Y91&lt;&gt;"",AJ91&lt;&gt;""),ABS($Y91-AJ91),AND($Y91="",AJ91=""),"",OR($Y91&lt;&gt;"",AJ91&lt;&gt;""),"-")</f>
        <v/>
      </c>
      <c r="BH91" s="121" t="str" cm="1">
        <f t="array" ref="BH91">_xlfn.IFS(AND($Z91&lt;&gt;"",AA91&lt;&gt;""),ABS($Z91-AA91),AND($Z91="",AA91=""),"",OR($Z91&lt;&gt;"",AA91&lt;&gt;""),"-")</f>
        <v/>
      </c>
      <c r="BI91" s="120" t="str" cm="1">
        <f t="array" ref="BI91">_xlfn.IFS(AND($Z91&lt;&gt;"",AB91&lt;&gt;""),ABS($Z91-AB91),AND($Z91="",AB91=""),"",OR($Z91&lt;&gt;"",AB91&lt;&gt;""),"-")</f>
        <v/>
      </c>
      <c r="BJ91" s="120" t="str" cm="1">
        <f t="array" ref="BJ91">_xlfn.IFS(AND($Z91&lt;&gt;"",AC91&lt;&gt;""),ABS($Z91-AC91),AND($Z91="",AC91=""),"",OR($Z91&lt;&gt;"",AC91&lt;&gt;""),"-")</f>
        <v/>
      </c>
      <c r="BK91" s="120" t="str" cm="1">
        <f t="array" ref="BK91">_xlfn.IFS(AND($Z91&lt;&gt;"",AD91&lt;&gt;""),ABS($Z91-AD91),AND($Z91="",AD91=""),"",OR($Z91&lt;&gt;"",AD91&lt;&gt;""),"-")</f>
        <v/>
      </c>
      <c r="BL91" s="120" t="str" cm="1">
        <f t="array" ref="BL91">_xlfn.IFS(AND($Z91&lt;&gt;"",AE91&lt;&gt;""),ABS($Z91-AE91),AND($Z91="",AE91=""),"",OR($Z91&lt;&gt;"",AE91&lt;&gt;""),"-")</f>
        <v/>
      </c>
      <c r="BM91" s="120" t="str" cm="1">
        <f t="array" ref="BM91">_xlfn.IFS(AND($Z91&lt;&gt;"",AF91&lt;&gt;""),ABS($Z91-AF91),AND($Z91="",AF91=""),"",OR($Z91&lt;&gt;"",AF91&lt;&gt;""),"-")</f>
        <v/>
      </c>
      <c r="BN91" s="120" t="str" cm="1">
        <f t="array" ref="BN91">_xlfn.IFS(AND($Z91&lt;&gt;"",AG91&lt;&gt;""),ABS($Z91-AG91),AND($Z91="",AG91=""),"",OR($Z91&lt;&gt;"",AG91&lt;&gt;""),"-")</f>
        <v/>
      </c>
      <c r="BO91" s="120" t="str" cm="1">
        <f t="array" ref="BO91">_xlfn.IFS(AND($Z91&lt;&gt;"",AH91&lt;&gt;""),ABS($Z91-AH91),AND($Z91="",AH91=""),"",OR($Z91&lt;&gt;"",AH91&lt;&gt;""),"-")</f>
        <v/>
      </c>
      <c r="BP91" s="120" t="str" cm="1">
        <f t="array" ref="BP91">_xlfn.IFS(AND($Z91&lt;&gt;"",AI91&lt;&gt;""),ABS($Z91-AI91),AND($Z91="",AI91=""),"",OR($Z91&lt;&gt;"",AI91&lt;&gt;""),"-")</f>
        <v/>
      </c>
      <c r="BQ91" s="120" t="str" cm="1">
        <f t="array" ref="BQ91">_xlfn.IFS(AND($Z91&lt;&gt;"",AJ91&lt;&gt;""),ABS($Z91-AJ91),AND($Z91="",AJ91=""),"",OR($Z91&lt;&gt;"",AJ91&lt;&gt;""),"-")</f>
        <v/>
      </c>
      <c r="BR91" s="121" t="str" cm="1">
        <f t="array" ref="BR91">_xlfn.IFS(AND($AA91&lt;&gt;"",AB91&lt;&gt;""),ABS($AA91-AB91),AND($AA91="",AB91=""),"",OR($AA91&lt;&gt;"",AB91&lt;&gt;""),"-")</f>
        <v/>
      </c>
      <c r="BS91" s="120" t="str" cm="1">
        <f t="array" ref="BS91">_xlfn.IFS(AND($AA91&lt;&gt;"",AC91&lt;&gt;""),ABS($AA91-AC91),AND($AA91="",AC91=""),"",OR($AA91&lt;&gt;"",AC91&lt;&gt;""),"-")</f>
        <v/>
      </c>
      <c r="BT91" s="120" t="str" cm="1">
        <f t="array" ref="BT91">_xlfn.IFS(AND($AA91&lt;&gt;"",AD91&lt;&gt;""),ABS($AA91-AD91),AND($AA91="",AD91=""),"",OR($AA91&lt;&gt;"",AD91&lt;&gt;""),"-")</f>
        <v/>
      </c>
      <c r="BU91" s="120" t="str" cm="1">
        <f t="array" ref="BU91">_xlfn.IFS(AND($AA91&lt;&gt;"",AE91&lt;&gt;""),ABS($AA91-AE91),AND($AA91="",AE91=""),"",OR($AA91&lt;&gt;"",AE91&lt;&gt;""),"-")</f>
        <v/>
      </c>
      <c r="BV91" s="120" t="str" cm="1">
        <f t="array" ref="BV91">_xlfn.IFS(AND($AA91&lt;&gt;"",AF91&lt;&gt;""),ABS($AA91-AF91),AND($AA91="",AF91=""),"",OR($AA91&lt;&gt;"",AF91&lt;&gt;""),"-")</f>
        <v/>
      </c>
      <c r="BW91" s="120" t="str" cm="1">
        <f t="array" ref="BW91">_xlfn.IFS(AND($AA91&lt;&gt;"",AG91&lt;&gt;""),ABS($AA91-AG91),AND($AA91="",AG91=""),"",OR($AA91&lt;&gt;"",AG91&lt;&gt;""),"-")</f>
        <v/>
      </c>
      <c r="BX91" s="120" t="str" cm="1">
        <f t="array" ref="BX91">_xlfn.IFS(AND($AA91&lt;&gt;"",AH91&lt;&gt;""),ABS($AA91-AH91),AND($AA91="",AH91=""),"",OR($AA91&lt;&gt;"",AH91&lt;&gt;""),"-")</f>
        <v/>
      </c>
      <c r="BY91" s="120" t="str" cm="1">
        <f t="array" ref="BY91">_xlfn.IFS(AND($AA91&lt;&gt;"",AI91&lt;&gt;""),ABS($AA91-AI91),AND($AA91="",AI91=""),"",OR($AA91&lt;&gt;"",AI91&lt;&gt;""),"-")</f>
        <v/>
      </c>
      <c r="BZ91" s="120" t="str" cm="1">
        <f t="array" ref="BZ91">_xlfn.IFS(AND($AA91&lt;&gt;"",AJ91&lt;&gt;""),ABS($AA91-AJ91),AND($AA91="",AJ91=""),"",OR($AA91&lt;&gt;"",AJ91&lt;&gt;""),"-")</f>
        <v/>
      </c>
      <c r="CA91" s="121" t="str" cm="1">
        <f t="array" ref="CA91">_xlfn.IFS(AND($AB91&lt;&gt;"",AC91&lt;&gt;""),ABS($AB91-AC91),AND($AB91="",AC91=""),"",OR($AB91&lt;&gt;"",AC91&lt;&gt;""),"-")</f>
        <v/>
      </c>
      <c r="CB91" s="120" t="str" cm="1">
        <f t="array" ref="CB91">_xlfn.IFS(AND($AB91&lt;&gt;"",AD91&lt;&gt;""),ABS($AB91-AD91),AND($AB91="",AD91=""),"",OR($AB91&lt;&gt;"",AD91&lt;&gt;""),"-")</f>
        <v/>
      </c>
      <c r="CC91" s="120" t="str" cm="1">
        <f t="array" ref="CC91">_xlfn.IFS(AND($AB91&lt;&gt;"",AE91&lt;&gt;""),ABS($AB91-AE91),AND($AB91="",AE91=""),"",OR($AB91&lt;&gt;"",AE91&lt;&gt;""),"-")</f>
        <v/>
      </c>
      <c r="CD91" s="120" t="str" cm="1">
        <f t="array" ref="CD91">_xlfn.IFS(AND($AB91&lt;&gt;"",AF91&lt;&gt;""),ABS($AB91-AF91),AND($AB91="",AF91=""),"",OR($AB91&lt;&gt;"",AF91&lt;&gt;""),"-")</f>
        <v/>
      </c>
      <c r="CE91" s="120" t="str" cm="1">
        <f t="array" ref="CE91">_xlfn.IFS(AND($AB91&lt;&gt;"",AG91&lt;&gt;""),ABS($AB91-AG91),AND($AB91="",AG91=""),"",OR($AB91&lt;&gt;"",AG91&lt;&gt;""),"-")</f>
        <v/>
      </c>
      <c r="CF91" s="120" t="str" cm="1">
        <f t="array" ref="CF91">_xlfn.IFS(AND($AB91&lt;&gt;"",AH91&lt;&gt;""),ABS($AB91-AH91),AND($AB91="",AH91=""),"",OR($AB91&lt;&gt;"",AH91&lt;&gt;""),"-")</f>
        <v/>
      </c>
      <c r="CG91" s="120" t="str" cm="1">
        <f t="array" ref="CG91">_xlfn.IFS(AND($AB91&lt;&gt;"",AI91&lt;&gt;""),ABS($AB91-AI91),AND($AB91="",AI91=""),"",OR($AB91&lt;&gt;"",AI91&lt;&gt;""),"-")</f>
        <v/>
      </c>
      <c r="CH91" s="120" t="str" cm="1">
        <f t="array" ref="CH91">_xlfn.IFS(AND($AB91&lt;&gt;"",AJ91&lt;&gt;""),ABS($AB91-AJ91),AND($AB91="",AJ91=""),"",OR($AB91&lt;&gt;"",AJ91&lt;&gt;""),"-")</f>
        <v/>
      </c>
      <c r="CI91" s="121" t="str" cm="1">
        <f t="array" ref="CI91">_xlfn.IFS(AND($AC91&lt;&gt;"",AD91&lt;&gt;""),ABS($AC91-AD91),AND($AC91="",AD91=""),"",OR($AC91&lt;&gt;"",AD91&lt;&gt;""),"-")</f>
        <v/>
      </c>
      <c r="CJ91" s="120" t="str" cm="1">
        <f t="array" ref="CJ91">_xlfn.IFS(AND($AC91&lt;&gt;"",AE91&lt;&gt;""),ABS($AC91-AE91),AND($AC91="",AE91=""),"",OR($AC91&lt;&gt;"",AE91&lt;&gt;""),"-")</f>
        <v/>
      </c>
      <c r="CK91" s="120" t="str" cm="1">
        <f t="array" ref="CK91">_xlfn.IFS(AND($AC91&lt;&gt;"",AF91&lt;&gt;""),ABS($AC91-AF91),AND($AC91="",AF91=""),"",OR($AC91&lt;&gt;"",AF91&lt;&gt;""),"-")</f>
        <v/>
      </c>
      <c r="CL91" s="120" t="str" cm="1">
        <f t="array" ref="CL91">_xlfn.IFS(AND($AC91&lt;&gt;"",AG91&lt;&gt;""),ABS($AC91-AG91),AND($AC91="",AG91=""),"",OR($AC91&lt;&gt;"",AG91&lt;&gt;""),"-")</f>
        <v/>
      </c>
      <c r="CM91" s="120" t="str" cm="1">
        <f t="array" ref="CM91">_xlfn.IFS(AND($AC91&lt;&gt;"",AH91&lt;&gt;""),ABS($AC91-AH91),AND($AC91="",AH91=""),"",OR($AC91&lt;&gt;"",AH91&lt;&gt;""),"-")</f>
        <v/>
      </c>
      <c r="CN91" s="120" t="str" cm="1">
        <f t="array" ref="CN91">_xlfn.IFS(AND($AC91&lt;&gt;"",AI91&lt;&gt;""),ABS($AC91-AI91),AND($AC91="",AI91=""),"",OR($AC91&lt;&gt;"",AI91&lt;&gt;""),"-")</f>
        <v/>
      </c>
      <c r="CO91" s="120" t="str" cm="1">
        <f t="array" ref="CO91">_xlfn.IFS(AND($AC91&lt;&gt;"",AJ91&lt;&gt;""),ABS($AC91-AJ91),AND($AC91="",AJ91=""),"",OR($AC91&lt;&gt;"",AJ91&lt;&gt;""),"-")</f>
        <v/>
      </c>
      <c r="CP91" s="121" t="str" cm="1">
        <f t="array" ref="CP91">_xlfn.IFS(AND($AD91&lt;&gt;"",AE91&lt;&gt;""),ABS($AD91-AE91),AND($AD91="",AE91=""),"",OR($AD91&lt;&gt;"",AE91&lt;&gt;""),"-")</f>
        <v/>
      </c>
      <c r="CQ91" s="120" t="str" cm="1">
        <f t="array" ref="CQ91">_xlfn.IFS(AND($AD91&lt;&gt;"",AF91&lt;&gt;""),ABS($AD91-AF91),AND($AD91="",AF91=""),"",OR($AD91&lt;&gt;"",AF91&lt;&gt;""),"-")</f>
        <v/>
      </c>
      <c r="CR91" s="120" t="str" cm="1">
        <f t="array" ref="CR91">_xlfn.IFS(AND($AD91&lt;&gt;"",AG91&lt;&gt;""),ABS($AD91-AG91),AND($AD91="",AG91=""),"",OR($AD91&lt;&gt;"",AG91&lt;&gt;""),"-")</f>
        <v/>
      </c>
      <c r="CS91" s="120" t="str" cm="1">
        <f t="array" ref="CS91">_xlfn.IFS(AND($AD91&lt;&gt;"",AH91&lt;&gt;""),ABS($AD91-AH91),AND($AD91="",AH91=""),"",OR($AD91&lt;&gt;"",AH91&lt;&gt;""),"-")</f>
        <v/>
      </c>
      <c r="CT91" s="120" t="str" cm="1">
        <f t="array" ref="CT91">_xlfn.IFS(AND($AD91&lt;&gt;"",AI91&lt;&gt;""),ABS($AD91-AI91),AND($AD91="",AI91=""),"",OR($AD91&lt;&gt;"",AI91&lt;&gt;""),"-")</f>
        <v/>
      </c>
      <c r="CU91" s="120" t="str" cm="1">
        <f t="array" ref="CU91">_xlfn.IFS(AND($AD91&lt;&gt;"",AJ91&lt;&gt;""),ABS($AD91-AJ91),AND($AD91="",AJ91=""),"",OR($AD91&lt;&gt;"",AJ91&lt;&gt;""),"-")</f>
        <v/>
      </c>
      <c r="CV91" s="121" t="str" cm="1">
        <f t="array" ref="CV91">_xlfn.IFS(AND($AE91&lt;&gt;"",AF91&lt;&gt;""),ABS($AE91-AF91),AND($AE91="",AF91=""),"",OR($AE91&lt;&gt;"",AF91&lt;&gt;""),"-")</f>
        <v/>
      </c>
      <c r="CW91" s="120" t="str" cm="1">
        <f t="array" ref="CW91">_xlfn.IFS(AND($AE91&lt;&gt;"",AG91&lt;&gt;""),ABS($AE91-AG91),AND($AE91="",AG91=""),"",OR($AE91&lt;&gt;"",AG91&lt;&gt;""),"-")</f>
        <v/>
      </c>
      <c r="CX91" s="120" t="str" cm="1">
        <f t="array" ref="CX91">_xlfn.IFS(AND($AE91&lt;&gt;"",AH91&lt;&gt;""),ABS($AE91-AH91),AND($AE91="",AH91=""),"",OR($AE91&lt;&gt;"",AH91&lt;&gt;""),"-")</f>
        <v/>
      </c>
      <c r="CY91" s="120" t="str" cm="1">
        <f t="array" ref="CY91">_xlfn.IFS(AND($AE91&lt;&gt;"",AI91&lt;&gt;""),ABS($AE91-AI91),AND($AE91="",AI91=""),"",OR($AE91&lt;&gt;"",AI91&lt;&gt;""),"-")</f>
        <v/>
      </c>
      <c r="CZ91" s="120" t="str" cm="1">
        <f t="array" ref="CZ91">_xlfn.IFS(AND($AE91&lt;&gt;"",AJ91&lt;&gt;""),ABS($AE91-AJ91),AND($AE91="",AJ91=""),"",OR($AE91&lt;&gt;"",AJ91&lt;&gt;""),"-")</f>
        <v/>
      </c>
      <c r="DA91" s="121" t="str" cm="1">
        <f t="array" ref="DA91">_xlfn.IFS(AND($AF91&lt;&gt;"",AG91&lt;&gt;""),ABS($AF91-AG91),AND($AF91="",AG91=""),"",OR($AF91&lt;&gt;"",AG91&lt;&gt;""),"-")</f>
        <v/>
      </c>
      <c r="DB91" s="120" t="str" cm="1">
        <f t="array" ref="DB91">_xlfn.IFS(AND($AF91&lt;&gt;"",AH91&lt;&gt;""),ABS($AF91-AH91),AND($AF91="",AH91=""),"",OR($AF91&lt;&gt;"",AH91&lt;&gt;""),"-")</f>
        <v/>
      </c>
      <c r="DC91" s="120" t="str" cm="1">
        <f t="array" ref="DC91">_xlfn.IFS(AND($AF91&lt;&gt;"",AI91&lt;&gt;""),ABS($AF91-AI91),AND($AF91="",AI91=""),"",OR($AF91&lt;&gt;"",AI91&lt;&gt;""),"-")</f>
        <v/>
      </c>
      <c r="DD91" s="120" t="str" cm="1">
        <f t="array" ref="DD91">_xlfn.IFS(AND($AF91&lt;&gt;"",AJ91&lt;&gt;""),ABS($AF91-AJ91),AND($AF91="",AJ91=""),"",OR($AF91&lt;&gt;"",AJ91&lt;&gt;""),"-")</f>
        <v/>
      </c>
      <c r="DE91" s="121" t="str" cm="1">
        <f t="array" ref="DE91">_xlfn.IFS(AND($AG91&lt;&gt;"",AH91&lt;&gt;""),ABS($AG91-AH91),AND($AG91="",AH91=""),"",OR($AG91&lt;&gt;"",AH91&lt;&gt;""),"-")</f>
        <v/>
      </c>
      <c r="DF91" s="120" t="str" cm="1">
        <f t="array" ref="DF91">_xlfn.IFS(AND($AG91&lt;&gt;"",AI91&lt;&gt;""),ABS($AG91-AI91),AND($AG91="",AI91=""),"",OR($AG91&lt;&gt;"",AI91&lt;&gt;""),"-")</f>
        <v/>
      </c>
      <c r="DG91" s="120" t="str" cm="1">
        <f t="array" ref="DG91">_xlfn.IFS(AND($AG91&lt;&gt;"",AJ91&lt;&gt;""),ABS($AG91-AJ91),AND($AG91="",AJ91=""),"",OR($AG91&lt;&gt;"",AJ91&lt;&gt;""),"-")</f>
        <v/>
      </c>
      <c r="DH91" s="121" t="str" cm="1">
        <f t="array" ref="DH91">_xlfn.IFS(AND($AH91&lt;&gt;"",AI91&lt;&gt;""),ABS($AH91-AI91),AND($AH91="",AI91=""),"",OR($AH91&lt;&gt;"",AI91&lt;&gt;""),"-")</f>
        <v/>
      </c>
      <c r="DI91" s="120" t="str" cm="1">
        <f t="array" ref="DI91">_xlfn.IFS(AND($AH91&lt;&gt;"",AJ91&lt;&gt;""),ABS($AH91-AJ91),AND($AH91="",AJ91=""),"",OR($AH91&lt;&gt;"",AJ91&lt;&gt;""),"-")</f>
        <v/>
      </c>
      <c r="DJ91" s="121" t="str" cm="1">
        <f t="array" ref="DJ91">_xlfn.IFS(AND($AI91&lt;&gt;"",AJ91&lt;&gt;""),ABS($AI91-AJ91),AND($AI91="",AJ91=""),"",OR($AI91&lt;&gt;"",AJ91&lt;&gt;""),"-")</f>
        <v/>
      </c>
    </row>
    <row r="92" spans="1:114" x14ac:dyDescent="0.2">
      <c r="A92" s="120" t="str">
        <f t="shared" si="18"/>
        <v>ok</v>
      </c>
      <c r="B92" s="186">
        <f t="shared" si="19"/>
        <v>0</v>
      </c>
      <c r="C92" s="186">
        <f t="shared" si="20"/>
        <v>100</v>
      </c>
      <c r="D92" s="186">
        <f t="shared" si="21"/>
        <v>0</v>
      </c>
      <c r="E92" s="263">
        <f t="shared" si="22"/>
        <v>1</v>
      </c>
      <c r="F92" s="186">
        <f t="shared" si="23"/>
        <v>1</v>
      </c>
      <c r="G92" s="186">
        <f t="shared" si="24"/>
        <v>100</v>
      </c>
      <c r="H92" s="262" t="str">
        <f t="shared" si="25"/>
        <v/>
      </c>
      <c r="I92" s="187" t="str">
        <f t="shared" si="26"/>
        <v>I</v>
      </c>
      <c r="J92" s="260" t="s">
        <v>134</v>
      </c>
      <c r="K92" s="259" t="str">
        <f>VLOOKUP($J92,Merged_couplings!$B:$BU,MATCH(K$1,Merged_couplings!$B$1:$BU$1,0),FALSE)</f>
        <v>--G</v>
      </c>
      <c r="L92" s="258" t="str">
        <f>VLOOKUP($J92,Merged_couplings!$B:$BU,MATCH(L$1,Merged_couplings!$B$1:$BU$1,0),FALSE)</f>
        <v>-IG</v>
      </c>
      <c r="M92" s="258" t="str">
        <f>VLOOKUP($J92,Merged_couplings!$B:$BU,MATCH(M$1,Merged_couplings!$B$1:$BU$1,0),FALSE)</f>
        <v>-I-</v>
      </c>
      <c r="N92" s="258" t="str">
        <f>VLOOKUP($J92,Merged_couplings!$B:$BU,MATCH(N$1,Merged_couplings!$B$1:$BU$1,0),FALSE)</f>
        <v>-I-</v>
      </c>
      <c r="O92" s="258" t="str">
        <f>VLOOKUP($J92,Merged_couplings!$B:$BU,MATCH(O$1,Merged_couplings!$B$1:$BU$1,0),FALSE)</f>
        <v>-I-</v>
      </c>
      <c r="P92" s="258" t="str">
        <f>VLOOKUP($J92,Merged_couplings!$B:$BU,MATCH(P$1,Merged_couplings!$B$1:$BU$1,0),FALSE)</f>
        <v>-I-</v>
      </c>
      <c r="Q92" s="258" t="str">
        <f>VLOOKUP($J92,Merged_couplings!$B:$BU,MATCH(Q$1,Merged_couplings!$B$1:$BU$1,0),FALSE)</f>
        <v>-I-</v>
      </c>
      <c r="R92" s="258" t="str">
        <f>VLOOKUP($J92,Merged_couplings!$B:$BU,MATCH(R$1,Merged_couplings!$B$1:$BU$1,0),FALSE)</f>
        <v>-I-</v>
      </c>
      <c r="S92" s="258" t="str">
        <f>VLOOKUP($J92,Merged_couplings!$B:$BU,MATCH(S$1,Merged_couplings!$B$1:$BU$1,0),FALSE)</f>
        <v>-I-</v>
      </c>
      <c r="T92" s="258" t="str">
        <f>VLOOKUP($J92,Merged_couplings!$B:$BU,MATCH(T$1,Merged_couplings!$B$1:$BU$1,0),FALSE)</f>
        <v>-I-</v>
      </c>
      <c r="U92" s="258" t="str">
        <f>VLOOKUP($J92,Merged_couplings!$B:$BU,MATCH(U$1,Merged_couplings!$B$1:$BU$1,0),FALSE)</f>
        <v>-I-</v>
      </c>
      <c r="V92" s="258" t="str">
        <f>VLOOKUP($J92,Merged_couplings!$B:$BU,MATCH(V$1,Merged_couplings!$B$1:$BU$1,0),FALSE)</f>
        <v>---</v>
      </c>
      <c r="W92" s="258" t="str">
        <f>VLOOKUP($J92,Merged_couplings!$B:$BU,MATCH(W$1,Merged_couplings!$B$1:$BU$1,0),FALSE)</f>
        <v>---</v>
      </c>
      <c r="X92" s="121" t="str">
        <f>_xlfn.IFNA(VLOOKUP($J92,Merged_couplings!$B:$R,MATCH(X$1,Merged_couplings!$B$1:$R$1,0),FALSE),"")</f>
        <v/>
      </c>
      <c r="Y92" s="120">
        <f>_xlfn.IFNA(VLOOKUP($J92,Merged_couplings!$B:$R,MATCH(Y$1,Merged_couplings!$B$1:$R$1,0),FALSE),"")</f>
        <v>7.0687616598754799</v>
      </c>
      <c r="Z92" s="120" t="str">
        <f>_xlfn.IFNA(VLOOKUP($J92,Merged_couplings!$B:$R,MATCH(Z$1,Merged_couplings!$B$1:$R$1,0),FALSE),"")</f>
        <v/>
      </c>
      <c r="AA92" s="120" t="str">
        <f>_xlfn.IFNA(VLOOKUP($J92,Merged_couplings!$B:$R,MATCH(AA$1,Merged_couplings!$B$1:$R$1,0),FALSE),"")</f>
        <v/>
      </c>
      <c r="AB92" s="120" t="str">
        <f>_xlfn.IFNA(VLOOKUP($J92,Merged_couplings!$B:$R,MATCH(AB$1,Merged_couplings!$B$1:$R$1,0),FALSE),"")</f>
        <v/>
      </c>
      <c r="AC92" s="120" t="str">
        <f>_xlfn.IFNA(VLOOKUP($J92,Merged_couplings!$B:$R,MATCH(AC$1,Merged_couplings!$B$1:$R$1,0),FALSE),"")</f>
        <v/>
      </c>
      <c r="AD92" s="120" t="str">
        <f>_xlfn.IFNA(VLOOKUP($J92,Merged_couplings!$B:$R,MATCH(AD$1,Merged_couplings!$B$1:$R$1,0),FALSE),"")</f>
        <v/>
      </c>
      <c r="AE92" s="120" t="str">
        <f>_xlfn.IFNA(VLOOKUP($J92,Merged_couplings!$B:$R,MATCH(AE$1,Merged_couplings!$B$1:$R$1,0),FALSE),"")</f>
        <v/>
      </c>
      <c r="AF92" s="120" t="str">
        <f>_xlfn.IFNA(VLOOKUP($J92,Merged_couplings!$B:$R,MATCH(AF$1,Merged_couplings!$B$1:$R$1,0),FALSE),"")</f>
        <v/>
      </c>
      <c r="AG92" s="120" t="str">
        <f>_xlfn.IFNA(VLOOKUP($J92,Merged_couplings!$B:$R,MATCH(AG$1,Merged_couplings!$B$1:$R$1,0),FALSE),"")</f>
        <v/>
      </c>
      <c r="AH92" s="120" t="str">
        <f>_xlfn.IFNA(VLOOKUP($J92,Merged_couplings!$B:$R,MATCH(AH$1,Merged_couplings!$B$1:$R$1,0),FALSE),"")</f>
        <v/>
      </c>
      <c r="AI92" s="120" t="str">
        <f>_xlfn.IFNA(VLOOKUP($J92,Merged_couplings!$B:$R,MATCH(AI$1,Merged_couplings!$B$1:$R$1,0),FALSE),"")</f>
        <v/>
      </c>
      <c r="AJ92" s="120" t="str">
        <f>_xlfn.IFNA(VLOOKUP($J92,Merged_couplings!$B:$R,MATCH(AJ$1,Merged_couplings!$B$1:$R$1,0),FALSE),"")</f>
        <v/>
      </c>
      <c r="AK92" s="123" t="str" cm="1">
        <f t="array" ref="AK92">_xlfn.IFS(AND($X92&lt;&gt;"",Y92&lt;&gt;""),ABS($X92-Y92),AND($X92="",Y92=""),"",OR($X92&lt;&gt;"",Y92&lt;&gt;""),"-")</f>
        <v>-</v>
      </c>
      <c r="AL92" s="122" t="str" cm="1">
        <f t="array" ref="AL92">_xlfn.IFS(AND($X92&lt;&gt;"",Z92&lt;&gt;""),ABS($X92-Z92),AND($X92="",Z92=""),"",OR($X92&lt;&gt;"",Z92&lt;&gt;""),"-")</f>
        <v/>
      </c>
      <c r="AM92" s="122" t="str" cm="1">
        <f t="array" ref="AM92">_xlfn.IFS(AND($X92&lt;&gt;"",AA92&lt;&gt;""),ABS($X92-AA92),AND($X92="",AA92=""),"",OR($X92&lt;&gt;"",AA92&lt;&gt;""),"-")</f>
        <v/>
      </c>
      <c r="AN92" s="122" t="str" cm="1">
        <f t="array" ref="AN92">_xlfn.IFS(AND($X92&lt;&gt;"",AB92&lt;&gt;""),ABS($X92-AB92),AND($X92="",AB92=""),"",OR($X92&lt;&gt;"",AB92&lt;&gt;""),"-")</f>
        <v/>
      </c>
      <c r="AO92" s="122" t="str" cm="1">
        <f t="array" ref="AO92">_xlfn.IFS(AND($X92&lt;&gt;"",AC92&lt;&gt;""),ABS($X92-AC92),AND($X92="",AC92=""),"",OR($X92&lt;&gt;"",AC92&lt;&gt;""),"-")</f>
        <v/>
      </c>
      <c r="AP92" s="122" t="str" cm="1">
        <f t="array" ref="AP92">_xlfn.IFS(AND($X92&lt;&gt;"",AD92&lt;&gt;""),ABS($X92-AD92),AND($X92="",AD92=""),"",OR($X92&lt;&gt;"",AD92&lt;&gt;""),"-")</f>
        <v/>
      </c>
      <c r="AQ92" s="122" t="str" cm="1">
        <f t="array" ref="AQ92">_xlfn.IFS(AND($X92&lt;&gt;"",AE92&lt;&gt;""),ABS($X92-AE92),AND($X92="",AE92=""),"",OR($X92&lt;&gt;"",AE92&lt;&gt;""),"-")</f>
        <v/>
      </c>
      <c r="AR92" s="122" t="str" cm="1">
        <f t="array" ref="AR92">_xlfn.IFS(AND($X92&lt;&gt;"",AF92&lt;&gt;""),ABS($X92-AF92),AND($X92="",AF92=""),"",OR($X92&lt;&gt;"",AF92&lt;&gt;""),"-")</f>
        <v/>
      </c>
      <c r="AS92" s="122" t="str" cm="1">
        <f t="array" ref="AS92">_xlfn.IFS(AND($X92&lt;&gt;"",AG92&lt;&gt;""),ABS($X92-AG92),AND($X92="",AG92=""),"",OR($X92&lt;&gt;"",AG92&lt;&gt;""),"-")</f>
        <v/>
      </c>
      <c r="AT92" s="122" t="str" cm="1">
        <f t="array" ref="AT92">_xlfn.IFS(AND($X92&lt;&gt;"",AH92&lt;&gt;""),ABS($X92-AH92),AND($X92="",AH92=""),"",OR($X92&lt;&gt;"",AH92&lt;&gt;""),"-")</f>
        <v/>
      </c>
      <c r="AU92" s="122" t="str" cm="1">
        <f t="array" ref="AU92">_xlfn.IFS(AND($X92&lt;&gt;"",AI92&lt;&gt;""),ABS($X92-AI92),AND($X92="",AI92=""),"",OR($X92&lt;&gt;"",AI92&lt;&gt;""),"-")</f>
        <v/>
      </c>
      <c r="AV92" s="122" t="str" cm="1">
        <f t="array" ref="AV92">_xlfn.IFS(AND($X92&lt;&gt;"",AJ92&lt;&gt;""),ABS($X92-AJ92),AND($X92="",AJ92=""),"",OR($X92&lt;&gt;"",AJ92&lt;&gt;""),"-")</f>
        <v/>
      </c>
      <c r="AW92" s="123" t="str" cm="1">
        <f t="array" ref="AW92">_xlfn.IFS(AND($Y92&lt;&gt;"",Z92&lt;&gt;""),ABS($Y92-Z92),AND($Y92="",Z92=""),"",OR($Y92&lt;&gt;"",Z92&lt;&gt;""),"-")</f>
        <v>-</v>
      </c>
      <c r="AX92" s="122" t="str" cm="1">
        <f t="array" ref="AX92">_xlfn.IFS(AND($Y92&lt;&gt;"",AA92&lt;&gt;""),ABS($Y92-AA92),AND($Y92="",AA92=""),"",OR($Y92&lt;&gt;"",AA92&lt;&gt;""),"-")</f>
        <v>-</v>
      </c>
      <c r="AY92" s="122" t="str" cm="1">
        <f t="array" ref="AY92">_xlfn.IFS(AND($Y92&lt;&gt;"",AB92&lt;&gt;""),ABS($Y92-AB92),AND($Y92="",AB92=""),"",OR($Y92&lt;&gt;"",AB92&lt;&gt;""),"-")</f>
        <v>-</v>
      </c>
      <c r="AZ92" s="122" t="str" cm="1">
        <f t="array" ref="AZ92">_xlfn.IFS(AND($Y92&lt;&gt;"",AC92&lt;&gt;""),ABS($Y92-AC92),AND($Y92="",AC92=""),"",OR($Y92&lt;&gt;"",AC92&lt;&gt;""),"-")</f>
        <v>-</v>
      </c>
      <c r="BA92" s="122" t="str" cm="1">
        <f t="array" ref="BA92">_xlfn.IFS(AND($Y92&lt;&gt;"",AD92&lt;&gt;""),ABS($Y92-AD92),AND($Y92="",AD92=""),"",OR($Y92&lt;&gt;"",AD92&lt;&gt;""),"-")</f>
        <v>-</v>
      </c>
      <c r="BB92" s="122" t="str" cm="1">
        <f t="array" ref="BB92">_xlfn.IFS(AND($Y92&lt;&gt;"",AE92&lt;&gt;""),ABS($Y92-AE92),AND($Y92="",AE92=""),"",OR($Y92&lt;&gt;"",AE92&lt;&gt;""),"-")</f>
        <v>-</v>
      </c>
      <c r="BC92" s="122" t="str" cm="1">
        <f t="array" ref="BC92">_xlfn.IFS(AND($Y92&lt;&gt;"",AF92&lt;&gt;""),ABS($Y92-AF92),AND($Y92="",AF92=""),"",OR($Y92&lt;&gt;"",AF92&lt;&gt;""),"-")</f>
        <v>-</v>
      </c>
      <c r="BD92" s="122" t="str" cm="1">
        <f t="array" ref="BD92">_xlfn.IFS(AND($Y92&lt;&gt;"",AG92&lt;&gt;""),ABS($Y92-AG92),AND($Y92="",AG92=""),"",OR($Y92&lt;&gt;"",AG92&lt;&gt;""),"-")</f>
        <v>-</v>
      </c>
      <c r="BE92" s="122" t="str" cm="1">
        <f t="array" ref="BE92">_xlfn.IFS(AND($Y92&lt;&gt;"",AH92&lt;&gt;""),ABS($Y92-AH92),AND($Y92="",AH92=""),"",OR($Y92&lt;&gt;"",AH92&lt;&gt;""),"-")</f>
        <v>-</v>
      </c>
      <c r="BF92" s="122" t="str" cm="1">
        <f t="array" ref="BF92">_xlfn.IFS(AND($Y92&lt;&gt;"",AI92&lt;&gt;""),ABS($Y92-AI92),AND($Y92="",AI92=""),"",OR($Y92&lt;&gt;"",AI92&lt;&gt;""),"-")</f>
        <v>-</v>
      </c>
      <c r="BG92" s="122" t="str" cm="1">
        <f t="array" ref="BG92">_xlfn.IFS(AND($Y92&lt;&gt;"",AJ92&lt;&gt;""),ABS($Y92-AJ92),AND($Y92="",AJ92=""),"",OR($Y92&lt;&gt;"",AJ92&lt;&gt;""),"-")</f>
        <v>-</v>
      </c>
      <c r="BH92" s="121" t="str" cm="1">
        <f t="array" ref="BH92">_xlfn.IFS(AND($Z92&lt;&gt;"",AA92&lt;&gt;""),ABS($Z92-AA92),AND($Z92="",AA92=""),"",OR($Z92&lt;&gt;"",AA92&lt;&gt;""),"-")</f>
        <v/>
      </c>
      <c r="BI92" s="120" t="str" cm="1">
        <f t="array" ref="BI92">_xlfn.IFS(AND($Z92&lt;&gt;"",AB92&lt;&gt;""),ABS($Z92-AB92),AND($Z92="",AB92=""),"",OR($Z92&lt;&gt;"",AB92&lt;&gt;""),"-")</f>
        <v/>
      </c>
      <c r="BJ92" s="120" t="str" cm="1">
        <f t="array" ref="BJ92">_xlfn.IFS(AND($Z92&lt;&gt;"",AC92&lt;&gt;""),ABS($Z92-AC92),AND($Z92="",AC92=""),"",OR($Z92&lt;&gt;"",AC92&lt;&gt;""),"-")</f>
        <v/>
      </c>
      <c r="BK92" s="120" t="str" cm="1">
        <f t="array" ref="BK92">_xlfn.IFS(AND($Z92&lt;&gt;"",AD92&lt;&gt;""),ABS($Z92-AD92),AND($Z92="",AD92=""),"",OR($Z92&lt;&gt;"",AD92&lt;&gt;""),"-")</f>
        <v/>
      </c>
      <c r="BL92" s="120" t="str" cm="1">
        <f t="array" ref="BL92">_xlfn.IFS(AND($Z92&lt;&gt;"",AE92&lt;&gt;""),ABS($Z92-AE92),AND($Z92="",AE92=""),"",OR($Z92&lt;&gt;"",AE92&lt;&gt;""),"-")</f>
        <v/>
      </c>
      <c r="BM92" s="120" t="str" cm="1">
        <f t="array" ref="BM92">_xlfn.IFS(AND($Z92&lt;&gt;"",AF92&lt;&gt;""),ABS($Z92-AF92),AND($Z92="",AF92=""),"",OR($Z92&lt;&gt;"",AF92&lt;&gt;""),"-")</f>
        <v/>
      </c>
      <c r="BN92" s="120" t="str" cm="1">
        <f t="array" ref="BN92">_xlfn.IFS(AND($Z92&lt;&gt;"",AG92&lt;&gt;""),ABS($Z92-AG92),AND($Z92="",AG92=""),"",OR($Z92&lt;&gt;"",AG92&lt;&gt;""),"-")</f>
        <v/>
      </c>
      <c r="BO92" s="120" t="str" cm="1">
        <f t="array" ref="BO92">_xlfn.IFS(AND($Z92&lt;&gt;"",AH92&lt;&gt;""),ABS($Z92-AH92),AND($Z92="",AH92=""),"",OR($Z92&lt;&gt;"",AH92&lt;&gt;""),"-")</f>
        <v/>
      </c>
      <c r="BP92" s="120" t="str" cm="1">
        <f t="array" ref="BP92">_xlfn.IFS(AND($Z92&lt;&gt;"",AI92&lt;&gt;""),ABS($Z92-AI92),AND($Z92="",AI92=""),"",OR($Z92&lt;&gt;"",AI92&lt;&gt;""),"-")</f>
        <v/>
      </c>
      <c r="BQ92" s="120" t="str" cm="1">
        <f t="array" ref="BQ92">_xlfn.IFS(AND($Z92&lt;&gt;"",AJ92&lt;&gt;""),ABS($Z92-AJ92),AND($Z92="",AJ92=""),"",OR($Z92&lt;&gt;"",AJ92&lt;&gt;""),"-")</f>
        <v/>
      </c>
      <c r="BR92" s="121" t="str" cm="1">
        <f t="array" ref="BR92">_xlfn.IFS(AND($AA92&lt;&gt;"",AB92&lt;&gt;""),ABS($AA92-AB92),AND($AA92="",AB92=""),"",OR($AA92&lt;&gt;"",AB92&lt;&gt;""),"-")</f>
        <v/>
      </c>
      <c r="BS92" s="120" t="str" cm="1">
        <f t="array" ref="BS92">_xlfn.IFS(AND($AA92&lt;&gt;"",AC92&lt;&gt;""),ABS($AA92-AC92),AND($AA92="",AC92=""),"",OR($AA92&lt;&gt;"",AC92&lt;&gt;""),"-")</f>
        <v/>
      </c>
      <c r="BT92" s="120" t="str" cm="1">
        <f t="array" ref="BT92">_xlfn.IFS(AND($AA92&lt;&gt;"",AD92&lt;&gt;""),ABS($AA92-AD92),AND($AA92="",AD92=""),"",OR($AA92&lt;&gt;"",AD92&lt;&gt;""),"-")</f>
        <v/>
      </c>
      <c r="BU92" s="120" t="str" cm="1">
        <f t="array" ref="BU92">_xlfn.IFS(AND($AA92&lt;&gt;"",AE92&lt;&gt;""),ABS($AA92-AE92),AND($AA92="",AE92=""),"",OR($AA92&lt;&gt;"",AE92&lt;&gt;""),"-")</f>
        <v/>
      </c>
      <c r="BV92" s="120" t="str" cm="1">
        <f t="array" ref="BV92">_xlfn.IFS(AND($AA92&lt;&gt;"",AF92&lt;&gt;""),ABS($AA92-AF92),AND($AA92="",AF92=""),"",OR($AA92&lt;&gt;"",AF92&lt;&gt;""),"-")</f>
        <v/>
      </c>
      <c r="BW92" s="120" t="str" cm="1">
        <f t="array" ref="BW92">_xlfn.IFS(AND($AA92&lt;&gt;"",AG92&lt;&gt;""),ABS($AA92-AG92),AND($AA92="",AG92=""),"",OR($AA92&lt;&gt;"",AG92&lt;&gt;""),"-")</f>
        <v/>
      </c>
      <c r="BX92" s="120" t="str" cm="1">
        <f t="array" ref="BX92">_xlfn.IFS(AND($AA92&lt;&gt;"",AH92&lt;&gt;""),ABS($AA92-AH92),AND($AA92="",AH92=""),"",OR($AA92&lt;&gt;"",AH92&lt;&gt;""),"-")</f>
        <v/>
      </c>
      <c r="BY92" s="120" t="str" cm="1">
        <f t="array" ref="BY92">_xlfn.IFS(AND($AA92&lt;&gt;"",AI92&lt;&gt;""),ABS($AA92-AI92),AND($AA92="",AI92=""),"",OR($AA92&lt;&gt;"",AI92&lt;&gt;""),"-")</f>
        <v/>
      </c>
      <c r="BZ92" s="120" t="str" cm="1">
        <f t="array" ref="BZ92">_xlfn.IFS(AND($AA92&lt;&gt;"",AJ92&lt;&gt;""),ABS($AA92-AJ92),AND($AA92="",AJ92=""),"",OR($AA92&lt;&gt;"",AJ92&lt;&gt;""),"-")</f>
        <v/>
      </c>
      <c r="CA92" s="121" t="str" cm="1">
        <f t="array" ref="CA92">_xlfn.IFS(AND($AB92&lt;&gt;"",AC92&lt;&gt;""),ABS($AB92-AC92),AND($AB92="",AC92=""),"",OR($AB92&lt;&gt;"",AC92&lt;&gt;""),"-")</f>
        <v/>
      </c>
      <c r="CB92" s="120" t="str" cm="1">
        <f t="array" ref="CB92">_xlfn.IFS(AND($AB92&lt;&gt;"",AD92&lt;&gt;""),ABS($AB92-AD92),AND($AB92="",AD92=""),"",OR($AB92&lt;&gt;"",AD92&lt;&gt;""),"-")</f>
        <v/>
      </c>
      <c r="CC92" s="120" t="str" cm="1">
        <f t="array" ref="CC92">_xlfn.IFS(AND($AB92&lt;&gt;"",AE92&lt;&gt;""),ABS($AB92-AE92),AND($AB92="",AE92=""),"",OR($AB92&lt;&gt;"",AE92&lt;&gt;""),"-")</f>
        <v/>
      </c>
      <c r="CD92" s="120" t="str" cm="1">
        <f t="array" ref="CD92">_xlfn.IFS(AND($AB92&lt;&gt;"",AF92&lt;&gt;""),ABS($AB92-AF92),AND($AB92="",AF92=""),"",OR($AB92&lt;&gt;"",AF92&lt;&gt;""),"-")</f>
        <v/>
      </c>
      <c r="CE92" s="120" t="str" cm="1">
        <f t="array" ref="CE92">_xlfn.IFS(AND($AB92&lt;&gt;"",AG92&lt;&gt;""),ABS($AB92-AG92),AND($AB92="",AG92=""),"",OR($AB92&lt;&gt;"",AG92&lt;&gt;""),"-")</f>
        <v/>
      </c>
      <c r="CF92" s="120" t="str" cm="1">
        <f t="array" ref="CF92">_xlfn.IFS(AND($AB92&lt;&gt;"",AH92&lt;&gt;""),ABS($AB92-AH92),AND($AB92="",AH92=""),"",OR($AB92&lt;&gt;"",AH92&lt;&gt;""),"-")</f>
        <v/>
      </c>
      <c r="CG92" s="120" t="str" cm="1">
        <f t="array" ref="CG92">_xlfn.IFS(AND($AB92&lt;&gt;"",AI92&lt;&gt;""),ABS($AB92-AI92),AND($AB92="",AI92=""),"",OR($AB92&lt;&gt;"",AI92&lt;&gt;""),"-")</f>
        <v/>
      </c>
      <c r="CH92" s="120" t="str" cm="1">
        <f t="array" ref="CH92">_xlfn.IFS(AND($AB92&lt;&gt;"",AJ92&lt;&gt;""),ABS($AB92-AJ92),AND($AB92="",AJ92=""),"",OR($AB92&lt;&gt;"",AJ92&lt;&gt;""),"-")</f>
        <v/>
      </c>
      <c r="CI92" s="121" t="str" cm="1">
        <f t="array" ref="CI92">_xlfn.IFS(AND($AC92&lt;&gt;"",AD92&lt;&gt;""),ABS($AC92-AD92),AND($AC92="",AD92=""),"",OR($AC92&lt;&gt;"",AD92&lt;&gt;""),"-")</f>
        <v/>
      </c>
      <c r="CJ92" s="120" t="str" cm="1">
        <f t="array" ref="CJ92">_xlfn.IFS(AND($AC92&lt;&gt;"",AE92&lt;&gt;""),ABS($AC92-AE92),AND($AC92="",AE92=""),"",OR($AC92&lt;&gt;"",AE92&lt;&gt;""),"-")</f>
        <v/>
      </c>
      <c r="CK92" s="120" t="str" cm="1">
        <f t="array" ref="CK92">_xlfn.IFS(AND($AC92&lt;&gt;"",AF92&lt;&gt;""),ABS($AC92-AF92),AND($AC92="",AF92=""),"",OR($AC92&lt;&gt;"",AF92&lt;&gt;""),"-")</f>
        <v/>
      </c>
      <c r="CL92" s="120" t="str" cm="1">
        <f t="array" ref="CL92">_xlfn.IFS(AND($AC92&lt;&gt;"",AG92&lt;&gt;""),ABS($AC92-AG92),AND($AC92="",AG92=""),"",OR($AC92&lt;&gt;"",AG92&lt;&gt;""),"-")</f>
        <v/>
      </c>
      <c r="CM92" s="120" t="str" cm="1">
        <f t="array" ref="CM92">_xlfn.IFS(AND($AC92&lt;&gt;"",AH92&lt;&gt;""),ABS($AC92-AH92),AND($AC92="",AH92=""),"",OR($AC92&lt;&gt;"",AH92&lt;&gt;""),"-")</f>
        <v/>
      </c>
      <c r="CN92" s="120" t="str" cm="1">
        <f t="array" ref="CN92">_xlfn.IFS(AND($AC92&lt;&gt;"",AI92&lt;&gt;""),ABS($AC92-AI92),AND($AC92="",AI92=""),"",OR($AC92&lt;&gt;"",AI92&lt;&gt;""),"-")</f>
        <v/>
      </c>
      <c r="CO92" s="120" t="str" cm="1">
        <f t="array" ref="CO92">_xlfn.IFS(AND($AC92&lt;&gt;"",AJ92&lt;&gt;""),ABS($AC92-AJ92),AND($AC92="",AJ92=""),"",OR($AC92&lt;&gt;"",AJ92&lt;&gt;""),"-")</f>
        <v/>
      </c>
      <c r="CP92" s="121" t="str" cm="1">
        <f t="array" ref="CP92">_xlfn.IFS(AND($AD92&lt;&gt;"",AE92&lt;&gt;""),ABS($AD92-AE92),AND($AD92="",AE92=""),"",OR($AD92&lt;&gt;"",AE92&lt;&gt;""),"-")</f>
        <v/>
      </c>
      <c r="CQ92" s="120" t="str" cm="1">
        <f t="array" ref="CQ92">_xlfn.IFS(AND($AD92&lt;&gt;"",AF92&lt;&gt;""),ABS($AD92-AF92),AND($AD92="",AF92=""),"",OR($AD92&lt;&gt;"",AF92&lt;&gt;""),"-")</f>
        <v/>
      </c>
      <c r="CR92" s="120" t="str" cm="1">
        <f t="array" ref="CR92">_xlfn.IFS(AND($AD92&lt;&gt;"",AG92&lt;&gt;""),ABS($AD92-AG92),AND($AD92="",AG92=""),"",OR($AD92&lt;&gt;"",AG92&lt;&gt;""),"-")</f>
        <v/>
      </c>
      <c r="CS92" s="120" t="str" cm="1">
        <f t="array" ref="CS92">_xlfn.IFS(AND($AD92&lt;&gt;"",AH92&lt;&gt;""),ABS($AD92-AH92),AND($AD92="",AH92=""),"",OR($AD92&lt;&gt;"",AH92&lt;&gt;""),"-")</f>
        <v/>
      </c>
      <c r="CT92" s="120" t="str" cm="1">
        <f t="array" ref="CT92">_xlfn.IFS(AND($AD92&lt;&gt;"",AI92&lt;&gt;""),ABS($AD92-AI92),AND($AD92="",AI92=""),"",OR($AD92&lt;&gt;"",AI92&lt;&gt;""),"-")</f>
        <v/>
      </c>
      <c r="CU92" s="120" t="str" cm="1">
        <f t="array" ref="CU92">_xlfn.IFS(AND($AD92&lt;&gt;"",AJ92&lt;&gt;""),ABS($AD92-AJ92),AND($AD92="",AJ92=""),"",OR($AD92&lt;&gt;"",AJ92&lt;&gt;""),"-")</f>
        <v/>
      </c>
      <c r="CV92" s="121" t="str" cm="1">
        <f t="array" ref="CV92">_xlfn.IFS(AND($AE92&lt;&gt;"",AF92&lt;&gt;""),ABS($AE92-AF92),AND($AE92="",AF92=""),"",OR($AE92&lt;&gt;"",AF92&lt;&gt;""),"-")</f>
        <v/>
      </c>
      <c r="CW92" s="120" t="str" cm="1">
        <f t="array" ref="CW92">_xlfn.IFS(AND($AE92&lt;&gt;"",AG92&lt;&gt;""),ABS($AE92-AG92),AND($AE92="",AG92=""),"",OR($AE92&lt;&gt;"",AG92&lt;&gt;""),"-")</f>
        <v/>
      </c>
      <c r="CX92" s="120" t="str" cm="1">
        <f t="array" ref="CX92">_xlfn.IFS(AND($AE92&lt;&gt;"",AH92&lt;&gt;""),ABS($AE92-AH92),AND($AE92="",AH92=""),"",OR($AE92&lt;&gt;"",AH92&lt;&gt;""),"-")</f>
        <v/>
      </c>
      <c r="CY92" s="120" t="str" cm="1">
        <f t="array" ref="CY92">_xlfn.IFS(AND($AE92&lt;&gt;"",AI92&lt;&gt;""),ABS($AE92-AI92),AND($AE92="",AI92=""),"",OR($AE92&lt;&gt;"",AI92&lt;&gt;""),"-")</f>
        <v/>
      </c>
      <c r="CZ92" s="120" t="str" cm="1">
        <f t="array" ref="CZ92">_xlfn.IFS(AND($AE92&lt;&gt;"",AJ92&lt;&gt;""),ABS($AE92-AJ92),AND($AE92="",AJ92=""),"",OR($AE92&lt;&gt;"",AJ92&lt;&gt;""),"-")</f>
        <v/>
      </c>
      <c r="DA92" s="121" t="str" cm="1">
        <f t="array" ref="DA92">_xlfn.IFS(AND($AF92&lt;&gt;"",AG92&lt;&gt;""),ABS($AF92-AG92),AND($AF92="",AG92=""),"",OR($AF92&lt;&gt;"",AG92&lt;&gt;""),"-")</f>
        <v/>
      </c>
      <c r="DB92" s="120" t="str" cm="1">
        <f t="array" ref="DB92">_xlfn.IFS(AND($AF92&lt;&gt;"",AH92&lt;&gt;""),ABS($AF92-AH92),AND($AF92="",AH92=""),"",OR($AF92&lt;&gt;"",AH92&lt;&gt;""),"-")</f>
        <v/>
      </c>
      <c r="DC92" s="120" t="str" cm="1">
        <f t="array" ref="DC92">_xlfn.IFS(AND($AF92&lt;&gt;"",AI92&lt;&gt;""),ABS($AF92-AI92),AND($AF92="",AI92=""),"",OR($AF92&lt;&gt;"",AI92&lt;&gt;""),"-")</f>
        <v/>
      </c>
      <c r="DD92" s="120" t="str" cm="1">
        <f t="array" ref="DD92">_xlfn.IFS(AND($AF92&lt;&gt;"",AJ92&lt;&gt;""),ABS($AF92-AJ92),AND($AF92="",AJ92=""),"",OR($AF92&lt;&gt;"",AJ92&lt;&gt;""),"-")</f>
        <v/>
      </c>
      <c r="DE92" s="121" t="str" cm="1">
        <f t="array" ref="DE92">_xlfn.IFS(AND($AG92&lt;&gt;"",AH92&lt;&gt;""),ABS($AG92-AH92),AND($AG92="",AH92=""),"",OR($AG92&lt;&gt;"",AH92&lt;&gt;""),"-")</f>
        <v/>
      </c>
      <c r="DF92" s="120" t="str" cm="1">
        <f t="array" ref="DF92">_xlfn.IFS(AND($AG92&lt;&gt;"",AI92&lt;&gt;""),ABS($AG92-AI92),AND($AG92="",AI92=""),"",OR($AG92&lt;&gt;"",AI92&lt;&gt;""),"-")</f>
        <v/>
      </c>
      <c r="DG92" s="120" t="str" cm="1">
        <f t="array" ref="DG92">_xlfn.IFS(AND($AG92&lt;&gt;"",AJ92&lt;&gt;""),ABS($AG92-AJ92),AND($AG92="",AJ92=""),"",OR($AG92&lt;&gt;"",AJ92&lt;&gt;""),"-")</f>
        <v/>
      </c>
      <c r="DH92" s="121" t="str" cm="1">
        <f t="array" ref="DH92">_xlfn.IFS(AND($AH92&lt;&gt;"",AI92&lt;&gt;""),ABS($AH92-AI92),AND($AH92="",AI92=""),"",OR($AH92&lt;&gt;"",AI92&lt;&gt;""),"-")</f>
        <v/>
      </c>
      <c r="DI92" s="120" t="str" cm="1">
        <f t="array" ref="DI92">_xlfn.IFS(AND($AH92&lt;&gt;"",AJ92&lt;&gt;""),ABS($AH92-AJ92),AND($AH92="",AJ92=""),"",OR($AH92&lt;&gt;"",AJ92&lt;&gt;""),"-")</f>
        <v/>
      </c>
      <c r="DJ92" s="121" t="str" cm="1">
        <f t="array" ref="DJ92">_xlfn.IFS(AND($AI92&lt;&gt;"",AJ92&lt;&gt;""),ABS($AI92-AJ92),AND($AI92="",AJ92=""),"",OR($AI92&lt;&gt;"",AJ92&lt;&gt;""),"-")</f>
        <v/>
      </c>
    </row>
    <row r="93" spans="1:114" x14ac:dyDescent="0.2">
      <c r="A93" s="120" t="e">
        <f t="shared" si="18"/>
        <v>#DIV/0!</v>
      </c>
      <c r="B93" s="186" t="e">
        <f t="shared" si="19"/>
        <v>#DIV/0!</v>
      </c>
      <c r="C93" s="186" t="e">
        <f t="shared" si="20"/>
        <v>#DIV/0!</v>
      </c>
      <c r="D93" s="186" t="e">
        <f t="shared" si="21"/>
        <v>#DIV/0!</v>
      </c>
      <c r="E93" s="263">
        <f t="shared" si="22"/>
        <v>0</v>
      </c>
      <c r="F93" s="186">
        <f t="shared" si="23"/>
        <v>0</v>
      </c>
      <c r="G93" s="186" t="e">
        <f t="shared" si="24"/>
        <v>#DIV/0!</v>
      </c>
      <c r="H93" s="262" t="str">
        <f t="shared" si="25"/>
        <v/>
      </c>
      <c r="I93" s="187" t="str">
        <f t="shared" si="26"/>
        <v/>
      </c>
      <c r="J93" s="260" t="s">
        <v>132</v>
      </c>
      <c r="K93" s="259" t="e">
        <f>VLOOKUP($J93,Merged_couplings!$B:$BU,MATCH(K$1,Merged_couplings!$B$1:$BU$1,0),FALSE)</f>
        <v>#N/A</v>
      </c>
      <c r="L93" s="258" t="e">
        <f>VLOOKUP($J93,Merged_couplings!$B:$BU,MATCH(L$1,Merged_couplings!$B$1:$BU$1,0),FALSE)</f>
        <v>#N/A</v>
      </c>
      <c r="M93" s="258" t="e">
        <f>VLOOKUP($J93,Merged_couplings!$B:$BU,MATCH(M$1,Merged_couplings!$B$1:$BU$1,0),FALSE)</f>
        <v>#N/A</v>
      </c>
      <c r="N93" s="258" t="e">
        <f>VLOOKUP($J93,Merged_couplings!$B:$BU,MATCH(N$1,Merged_couplings!$B$1:$BU$1,0),FALSE)</f>
        <v>#N/A</v>
      </c>
      <c r="O93" s="258" t="e">
        <f>VLOOKUP($J93,Merged_couplings!$B:$BU,MATCH(O$1,Merged_couplings!$B$1:$BU$1,0),FALSE)</f>
        <v>#N/A</v>
      </c>
      <c r="P93" s="258" t="e">
        <f>VLOOKUP($J93,Merged_couplings!$B:$BU,MATCH(P$1,Merged_couplings!$B$1:$BU$1,0),FALSE)</f>
        <v>#N/A</v>
      </c>
      <c r="Q93" s="258" t="e">
        <f>VLOOKUP($J93,Merged_couplings!$B:$BU,MATCH(Q$1,Merged_couplings!$B$1:$BU$1,0),FALSE)</f>
        <v>#N/A</v>
      </c>
      <c r="R93" s="258" t="e">
        <f>VLOOKUP($J93,Merged_couplings!$B:$BU,MATCH(R$1,Merged_couplings!$B$1:$BU$1,0),FALSE)</f>
        <v>#N/A</v>
      </c>
      <c r="S93" s="258" t="e">
        <f>VLOOKUP($J93,Merged_couplings!$B:$BU,MATCH(S$1,Merged_couplings!$B$1:$BU$1,0),FALSE)</f>
        <v>#N/A</v>
      </c>
      <c r="T93" s="258" t="e">
        <f>VLOOKUP($J93,Merged_couplings!$B:$BU,MATCH(T$1,Merged_couplings!$B$1:$BU$1,0),FALSE)</f>
        <v>#N/A</v>
      </c>
      <c r="U93" s="258" t="e">
        <f>VLOOKUP($J93,Merged_couplings!$B:$BU,MATCH(U$1,Merged_couplings!$B$1:$BU$1,0),FALSE)</f>
        <v>#N/A</v>
      </c>
      <c r="V93" s="258" t="e">
        <f>VLOOKUP($J93,Merged_couplings!$B:$BU,MATCH(V$1,Merged_couplings!$B$1:$BU$1,0),FALSE)</f>
        <v>#N/A</v>
      </c>
      <c r="W93" s="258" t="e">
        <f>VLOOKUP($J93,Merged_couplings!$B:$BU,MATCH(W$1,Merged_couplings!$B$1:$BU$1,0),FALSE)</f>
        <v>#N/A</v>
      </c>
      <c r="X93" s="121" t="str">
        <f>_xlfn.IFNA(VLOOKUP($J93,Merged_couplings!$B:$R,MATCH(X$1,Merged_couplings!$B$1:$R$1,0),FALSE),"")</f>
        <v/>
      </c>
      <c r="Y93" s="120" t="str">
        <f>_xlfn.IFNA(VLOOKUP($J93,Merged_couplings!$B:$R,MATCH(Y$1,Merged_couplings!$B$1:$R$1,0),FALSE),"")</f>
        <v/>
      </c>
      <c r="Z93" s="120" t="str">
        <f>_xlfn.IFNA(VLOOKUP($J93,Merged_couplings!$B:$R,MATCH(Z$1,Merged_couplings!$B$1:$R$1,0),FALSE),"")</f>
        <v/>
      </c>
      <c r="AA93" s="120" t="str">
        <f>_xlfn.IFNA(VLOOKUP($J93,Merged_couplings!$B:$R,MATCH(AA$1,Merged_couplings!$B$1:$R$1,0),FALSE),"")</f>
        <v/>
      </c>
      <c r="AB93" s="120" t="str">
        <f>_xlfn.IFNA(VLOOKUP($J93,Merged_couplings!$B:$R,MATCH(AB$1,Merged_couplings!$B$1:$R$1,0),FALSE),"")</f>
        <v/>
      </c>
      <c r="AC93" s="120" t="str">
        <f>_xlfn.IFNA(VLOOKUP($J93,Merged_couplings!$B:$R,MATCH(AC$1,Merged_couplings!$B$1:$R$1,0),FALSE),"")</f>
        <v/>
      </c>
      <c r="AD93" s="120" t="str">
        <f>_xlfn.IFNA(VLOOKUP($J93,Merged_couplings!$B:$R,MATCH(AD$1,Merged_couplings!$B$1:$R$1,0),FALSE),"")</f>
        <v/>
      </c>
      <c r="AE93" s="120" t="str">
        <f>_xlfn.IFNA(VLOOKUP($J93,Merged_couplings!$B:$R,MATCH(AE$1,Merged_couplings!$B$1:$R$1,0),FALSE),"")</f>
        <v/>
      </c>
      <c r="AF93" s="120" t="str">
        <f>_xlfn.IFNA(VLOOKUP($J93,Merged_couplings!$B:$R,MATCH(AF$1,Merged_couplings!$B$1:$R$1,0),FALSE),"")</f>
        <v/>
      </c>
      <c r="AG93" s="120" t="str">
        <f>_xlfn.IFNA(VLOOKUP($J93,Merged_couplings!$B:$R,MATCH(AG$1,Merged_couplings!$B$1:$R$1,0),FALSE),"")</f>
        <v/>
      </c>
      <c r="AH93" s="120" t="str">
        <f>_xlfn.IFNA(VLOOKUP($J93,Merged_couplings!$B:$R,MATCH(AH$1,Merged_couplings!$B$1:$R$1,0),FALSE),"")</f>
        <v/>
      </c>
      <c r="AI93" s="120" t="str">
        <f>_xlfn.IFNA(VLOOKUP($J93,Merged_couplings!$B:$R,MATCH(AI$1,Merged_couplings!$B$1:$R$1,0),FALSE),"")</f>
        <v/>
      </c>
      <c r="AJ93" s="120" t="str">
        <f>_xlfn.IFNA(VLOOKUP($J93,Merged_couplings!$B:$R,MATCH(AJ$1,Merged_couplings!$B$1:$R$1,0),FALSE),"")</f>
        <v/>
      </c>
      <c r="AK93" s="123" t="str" cm="1">
        <f t="array" ref="AK93">_xlfn.IFS(AND($X93&lt;&gt;"",Y93&lt;&gt;""),ABS($X93-Y93),AND($X93="",Y93=""),"",OR($X93&lt;&gt;"",Y93&lt;&gt;""),"-")</f>
        <v/>
      </c>
      <c r="AL93" s="122" t="str" cm="1">
        <f t="array" ref="AL93">_xlfn.IFS(AND($X93&lt;&gt;"",Z93&lt;&gt;""),ABS($X93-Z93),AND($X93="",Z93=""),"",OR($X93&lt;&gt;"",Z93&lt;&gt;""),"-")</f>
        <v/>
      </c>
      <c r="AM93" s="122" t="str" cm="1">
        <f t="array" ref="AM93">_xlfn.IFS(AND($X93&lt;&gt;"",AA93&lt;&gt;""),ABS($X93-AA93),AND($X93="",AA93=""),"",OR($X93&lt;&gt;"",AA93&lt;&gt;""),"-")</f>
        <v/>
      </c>
      <c r="AN93" s="122" t="str" cm="1">
        <f t="array" ref="AN93">_xlfn.IFS(AND($X93&lt;&gt;"",AB93&lt;&gt;""),ABS($X93-AB93),AND($X93="",AB93=""),"",OR($X93&lt;&gt;"",AB93&lt;&gt;""),"-")</f>
        <v/>
      </c>
      <c r="AO93" s="122" t="str" cm="1">
        <f t="array" ref="AO93">_xlfn.IFS(AND($X93&lt;&gt;"",AC93&lt;&gt;""),ABS($X93-AC93),AND($X93="",AC93=""),"",OR($X93&lt;&gt;"",AC93&lt;&gt;""),"-")</f>
        <v/>
      </c>
      <c r="AP93" s="122" t="str" cm="1">
        <f t="array" ref="AP93">_xlfn.IFS(AND($X93&lt;&gt;"",AD93&lt;&gt;""),ABS($X93-AD93),AND($X93="",AD93=""),"",OR($X93&lt;&gt;"",AD93&lt;&gt;""),"-")</f>
        <v/>
      </c>
      <c r="AQ93" s="122" t="str" cm="1">
        <f t="array" ref="AQ93">_xlfn.IFS(AND($X93&lt;&gt;"",AE93&lt;&gt;""),ABS($X93-AE93),AND($X93="",AE93=""),"",OR($X93&lt;&gt;"",AE93&lt;&gt;""),"-")</f>
        <v/>
      </c>
      <c r="AR93" s="122" t="str" cm="1">
        <f t="array" ref="AR93">_xlfn.IFS(AND($X93&lt;&gt;"",AF93&lt;&gt;""),ABS($X93-AF93),AND($X93="",AF93=""),"",OR($X93&lt;&gt;"",AF93&lt;&gt;""),"-")</f>
        <v/>
      </c>
      <c r="AS93" s="122" t="str" cm="1">
        <f t="array" ref="AS93">_xlfn.IFS(AND($X93&lt;&gt;"",AG93&lt;&gt;""),ABS($X93-AG93),AND($X93="",AG93=""),"",OR($X93&lt;&gt;"",AG93&lt;&gt;""),"-")</f>
        <v/>
      </c>
      <c r="AT93" s="122" t="str" cm="1">
        <f t="array" ref="AT93">_xlfn.IFS(AND($X93&lt;&gt;"",AH93&lt;&gt;""),ABS($X93-AH93),AND($X93="",AH93=""),"",OR($X93&lt;&gt;"",AH93&lt;&gt;""),"-")</f>
        <v/>
      </c>
      <c r="AU93" s="122" t="str" cm="1">
        <f t="array" ref="AU93">_xlfn.IFS(AND($X93&lt;&gt;"",AI93&lt;&gt;""),ABS($X93-AI93),AND($X93="",AI93=""),"",OR($X93&lt;&gt;"",AI93&lt;&gt;""),"-")</f>
        <v/>
      </c>
      <c r="AV93" s="122" t="str" cm="1">
        <f t="array" ref="AV93">_xlfn.IFS(AND($X93&lt;&gt;"",AJ93&lt;&gt;""),ABS($X93-AJ93),AND($X93="",AJ93=""),"",OR($X93&lt;&gt;"",AJ93&lt;&gt;""),"-")</f>
        <v/>
      </c>
      <c r="AW93" s="123" t="str" cm="1">
        <f t="array" ref="AW93">_xlfn.IFS(AND($Y93&lt;&gt;"",Z93&lt;&gt;""),ABS($Y93-Z93),AND($Y93="",Z93=""),"",OR($Y93&lt;&gt;"",Z93&lt;&gt;""),"-")</f>
        <v/>
      </c>
      <c r="AX93" s="122" t="str" cm="1">
        <f t="array" ref="AX93">_xlfn.IFS(AND($Y93&lt;&gt;"",AA93&lt;&gt;""),ABS($Y93-AA93),AND($Y93="",AA93=""),"",OR($Y93&lt;&gt;"",AA93&lt;&gt;""),"-")</f>
        <v/>
      </c>
      <c r="AY93" s="122" t="str" cm="1">
        <f t="array" ref="AY93">_xlfn.IFS(AND($Y93&lt;&gt;"",AB93&lt;&gt;""),ABS($Y93-AB93),AND($Y93="",AB93=""),"",OR($Y93&lt;&gt;"",AB93&lt;&gt;""),"-")</f>
        <v/>
      </c>
      <c r="AZ93" s="122" t="str" cm="1">
        <f t="array" ref="AZ93">_xlfn.IFS(AND($Y93&lt;&gt;"",AC93&lt;&gt;""),ABS($Y93-AC93),AND($Y93="",AC93=""),"",OR($Y93&lt;&gt;"",AC93&lt;&gt;""),"-")</f>
        <v/>
      </c>
      <c r="BA93" s="122" t="str" cm="1">
        <f t="array" ref="BA93">_xlfn.IFS(AND($Y93&lt;&gt;"",AD93&lt;&gt;""),ABS($Y93-AD93),AND($Y93="",AD93=""),"",OR($Y93&lt;&gt;"",AD93&lt;&gt;""),"-")</f>
        <v/>
      </c>
      <c r="BB93" s="122" t="str" cm="1">
        <f t="array" ref="BB93">_xlfn.IFS(AND($Y93&lt;&gt;"",AE93&lt;&gt;""),ABS($Y93-AE93),AND($Y93="",AE93=""),"",OR($Y93&lt;&gt;"",AE93&lt;&gt;""),"-")</f>
        <v/>
      </c>
      <c r="BC93" s="122" t="str" cm="1">
        <f t="array" ref="BC93">_xlfn.IFS(AND($Y93&lt;&gt;"",AF93&lt;&gt;""),ABS($Y93-AF93),AND($Y93="",AF93=""),"",OR($Y93&lt;&gt;"",AF93&lt;&gt;""),"-")</f>
        <v/>
      </c>
      <c r="BD93" s="122" t="str" cm="1">
        <f t="array" ref="BD93">_xlfn.IFS(AND($Y93&lt;&gt;"",AG93&lt;&gt;""),ABS($Y93-AG93),AND($Y93="",AG93=""),"",OR($Y93&lt;&gt;"",AG93&lt;&gt;""),"-")</f>
        <v/>
      </c>
      <c r="BE93" s="122" t="str" cm="1">
        <f t="array" ref="BE93">_xlfn.IFS(AND($Y93&lt;&gt;"",AH93&lt;&gt;""),ABS($Y93-AH93),AND($Y93="",AH93=""),"",OR($Y93&lt;&gt;"",AH93&lt;&gt;""),"-")</f>
        <v/>
      </c>
      <c r="BF93" s="122" t="str" cm="1">
        <f t="array" ref="BF93">_xlfn.IFS(AND($Y93&lt;&gt;"",AI93&lt;&gt;""),ABS($Y93-AI93),AND($Y93="",AI93=""),"",OR($Y93&lt;&gt;"",AI93&lt;&gt;""),"-")</f>
        <v/>
      </c>
      <c r="BG93" s="122" t="str" cm="1">
        <f t="array" ref="BG93">_xlfn.IFS(AND($Y93&lt;&gt;"",AJ93&lt;&gt;""),ABS($Y93-AJ93),AND($Y93="",AJ93=""),"",OR($Y93&lt;&gt;"",AJ93&lt;&gt;""),"-")</f>
        <v/>
      </c>
      <c r="BH93" s="121" t="str" cm="1">
        <f t="array" ref="BH93">_xlfn.IFS(AND($Z93&lt;&gt;"",AA93&lt;&gt;""),ABS($Z93-AA93),AND($Z93="",AA93=""),"",OR($Z93&lt;&gt;"",AA93&lt;&gt;""),"-")</f>
        <v/>
      </c>
      <c r="BI93" s="120" t="str" cm="1">
        <f t="array" ref="BI93">_xlfn.IFS(AND($Z93&lt;&gt;"",AB93&lt;&gt;""),ABS($Z93-AB93),AND($Z93="",AB93=""),"",OR($Z93&lt;&gt;"",AB93&lt;&gt;""),"-")</f>
        <v/>
      </c>
      <c r="BJ93" s="120" t="str" cm="1">
        <f t="array" ref="BJ93">_xlfn.IFS(AND($Z93&lt;&gt;"",AC93&lt;&gt;""),ABS($Z93-AC93),AND($Z93="",AC93=""),"",OR($Z93&lt;&gt;"",AC93&lt;&gt;""),"-")</f>
        <v/>
      </c>
      <c r="BK93" s="120" t="str" cm="1">
        <f t="array" ref="BK93">_xlfn.IFS(AND($Z93&lt;&gt;"",AD93&lt;&gt;""),ABS($Z93-AD93),AND($Z93="",AD93=""),"",OR($Z93&lt;&gt;"",AD93&lt;&gt;""),"-")</f>
        <v/>
      </c>
      <c r="BL93" s="120" t="str" cm="1">
        <f t="array" ref="BL93">_xlfn.IFS(AND($Z93&lt;&gt;"",AE93&lt;&gt;""),ABS($Z93-AE93),AND($Z93="",AE93=""),"",OR($Z93&lt;&gt;"",AE93&lt;&gt;""),"-")</f>
        <v/>
      </c>
      <c r="BM93" s="120" t="str" cm="1">
        <f t="array" ref="BM93">_xlfn.IFS(AND($Z93&lt;&gt;"",AF93&lt;&gt;""),ABS($Z93-AF93),AND($Z93="",AF93=""),"",OR($Z93&lt;&gt;"",AF93&lt;&gt;""),"-")</f>
        <v/>
      </c>
      <c r="BN93" s="120" t="str" cm="1">
        <f t="array" ref="BN93">_xlfn.IFS(AND($Z93&lt;&gt;"",AG93&lt;&gt;""),ABS($Z93-AG93),AND($Z93="",AG93=""),"",OR($Z93&lt;&gt;"",AG93&lt;&gt;""),"-")</f>
        <v/>
      </c>
      <c r="BO93" s="120" t="str" cm="1">
        <f t="array" ref="BO93">_xlfn.IFS(AND($Z93&lt;&gt;"",AH93&lt;&gt;""),ABS($Z93-AH93),AND($Z93="",AH93=""),"",OR($Z93&lt;&gt;"",AH93&lt;&gt;""),"-")</f>
        <v/>
      </c>
      <c r="BP93" s="120" t="str" cm="1">
        <f t="array" ref="BP93">_xlfn.IFS(AND($Z93&lt;&gt;"",AI93&lt;&gt;""),ABS($Z93-AI93),AND($Z93="",AI93=""),"",OR($Z93&lt;&gt;"",AI93&lt;&gt;""),"-")</f>
        <v/>
      </c>
      <c r="BQ93" s="120" t="str" cm="1">
        <f t="array" ref="BQ93">_xlfn.IFS(AND($Z93&lt;&gt;"",AJ93&lt;&gt;""),ABS($Z93-AJ93),AND($Z93="",AJ93=""),"",OR($Z93&lt;&gt;"",AJ93&lt;&gt;""),"-")</f>
        <v/>
      </c>
      <c r="BR93" s="121" t="str" cm="1">
        <f t="array" ref="BR93">_xlfn.IFS(AND($AA93&lt;&gt;"",AB93&lt;&gt;""),ABS($AA93-AB93),AND($AA93="",AB93=""),"",OR($AA93&lt;&gt;"",AB93&lt;&gt;""),"-")</f>
        <v/>
      </c>
      <c r="BS93" s="120" t="str" cm="1">
        <f t="array" ref="BS93">_xlfn.IFS(AND($AA93&lt;&gt;"",AC93&lt;&gt;""),ABS($AA93-AC93),AND($AA93="",AC93=""),"",OR($AA93&lt;&gt;"",AC93&lt;&gt;""),"-")</f>
        <v/>
      </c>
      <c r="BT93" s="120" t="str" cm="1">
        <f t="array" ref="BT93">_xlfn.IFS(AND($AA93&lt;&gt;"",AD93&lt;&gt;""),ABS($AA93-AD93),AND($AA93="",AD93=""),"",OR($AA93&lt;&gt;"",AD93&lt;&gt;""),"-")</f>
        <v/>
      </c>
      <c r="BU93" s="120" t="str" cm="1">
        <f t="array" ref="BU93">_xlfn.IFS(AND($AA93&lt;&gt;"",AE93&lt;&gt;""),ABS($AA93-AE93),AND($AA93="",AE93=""),"",OR($AA93&lt;&gt;"",AE93&lt;&gt;""),"-")</f>
        <v/>
      </c>
      <c r="BV93" s="120" t="str" cm="1">
        <f t="array" ref="BV93">_xlfn.IFS(AND($AA93&lt;&gt;"",AF93&lt;&gt;""),ABS($AA93-AF93),AND($AA93="",AF93=""),"",OR($AA93&lt;&gt;"",AF93&lt;&gt;""),"-")</f>
        <v/>
      </c>
      <c r="BW93" s="120" t="str" cm="1">
        <f t="array" ref="BW93">_xlfn.IFS(AND($AA93&lt;&gt;"",AG93&lt;&gt;""),ABS($AA93-AG93),AND($AA93="",AG93=""),"",OR($AA93&lt;&gt;"",AG93&lt;&gt;""),"-")</f>
        <v/>
      </c>
      <c r="BX93" s="120" t="str" cm="1">
        <f t="array" ref="BX93">_xlfn.IFS(AND($AA93&lt;&gt;"",AH93&lt;&gt;""),ABS($AA93-AH93),AND($AA93="",AH93=""),"",OR($AA93&lt;&gt;"",AH93&lt;&gt;""),"-")</f>
        <v/>
      </c>
      <c r="BY93" s="120" t="str" cm="1">
        <f t="array" ref="BY93">_xlfn.IFS(AND($AA93&lt;&gt;"",AI93&lt;&gt;""),ABS($AA93-AI93),AND($AA93="",AI93=""),"",OR($AA93&lt;&gt;"",AI93&lt;&gt;""),"-")</f>
        <v/>
      </c>
      <c r="BZ93" s="120" t="str" cm="1">
        <f t="array" ref="BZ93">_xlfn.IFS(AND($AA93&lt;&gt;"",AJ93&lt;&gt;""),ABS($AA93-AJ93),AND($AA93="",AJ93=""),"",OR($AA93&lt;&gt;"",AJ93&lt;&gt;""),"-")</f>
        <v/>
      </c>
      <c r="CA93" s="121" t="str" cm="1">
        <f t="array" ref="CA93">_xlfn.IFS(AND($AB93&lt;&gt;"",AC93&lt;&gt;""),ABS($AB93-AC93),AND($AB93="",AC93=""),"",OR($AB93&lt;&gt;"",AC93&lt;&gt;""),"-")</f>
        <v/>
      </c>
      <c r="CB93" s="120" t="str" cm="1">
        <f t="array" ref="CB93">_xlfn.IFS(AND($AB93&lt;&gt;"",AD93&lt;&gt;""),ABS($AB93-AD93),AND($AB93="",AD93=""),"",OR($AB93&lt;&gt;"",AD93&lt;&gt;""),"-")</f>
        <v/>
      </c>
      <c r="CC93" s="120" t="str" cm="1">
        <f t="array" ref="CC93">_xlfn.IFS(AND($AB93&lt;&gt;"",AE93&lt;&gt;""),ABS($AB93-AE93),AND($AB93="",AE93=""),"",OR($AB93&lt;&gt;"",AE93&lt;&gt;""),"-")</f>
        <v/>
      </c>
      <c r="CD93" s="120" t="str" cm="1">
        <f t="array" ref="CD93">_xlfn.IFS(AND($AB93&lt;&gt;"",AF93&lt;&gt;""),ABS($AB93-AF93),AND($AB93="",AF93=""),"",OR($AB93&lt;&gt;"",AF93&lt;&gt;""),"-")</f>
        <v/>
      </c>
      <c r="CE93" s="120" t="str" cm="1">
        <f t="array" ref="CE93">_xlfn.IFS(AND($AB93&lt;&gt;"",AG93&lt;&gt;""),ABS($AB93-AG93),AND($AB93="",AG93=""),"",OR($AB93&lt;&gt;"",AG93&lt;&gt;""),"-")</f>
        <v/>
      </c>
      <c r="CF93" s="120" t="str" cm="1">
        <f t="array" ref="CF93">_xlfn.IFS(AND($AB93&lt;&gt;"",AH93&lt;&gt;""),ABS($AB93-AH93),AND($AB93="",AH93=""),"",OR($AB93&lt;&gt;"",AH93&lt;&gt;""),"-")</f>
        <v/>
      </c>
      <c r="CG93" s="120" t="str" cm="1">
        <f t="array" ref="CG93">_xlfn.IFS(AND($AB93&lt;&gt;"",AI93&lt;&gt;""),ABS($AB93-AI93),AND($AB93="",AI93=""),"",OR($AB93&lt;&gt;"",AI93&lt;&gt;""),"-")</f>
        <v/>
      </c>
      <c r="CH93" s="120" t="str" cm="1">
        <f t="array" ref="CH93">_xlfn.IFS(AND($AB93&lt;&gt;"",AJ93&lt;&gt;""),ABS($AB93-AJ93),AND($AB93="",AJ93=""),"",OR($AB93&lt;&gt;"",AJ93&lt;&gt;""),"-")</f>
        <v/>
      </c>
      <c r="CI93" s="121" t="str" cm="1">
        <f t="array" ref="CI93">_xlfn.IFS(AND($AC93&lt;&gt;"",AD93&lt;&gt;""),ABS($AC93-AD93),AND($AC93="",AD93=""),"",OR($AC93&lt;&gt;"",AD93&lt;&gt;""),"-")</f>
        <v/>
      </c>
      <c r="CJ93" s="120" t="str" cm="1">
        <f t="array" ref="CJ93">_xlfn.IFS(AND($AC93&lt;&gt;"",AE93&lt;&gt;""),ABS($AC93-AE93),AND($AC93="",AE93=""),"",OR($AC93&lt;&gt;"",AE93&lt;&gt;""),"-")</f>
        <v/>
      </c>
      <c r="CK93" s="120" t="str" cm="1">
        <f t="array" ref="CK93">_xlfn.IFS(AND($AC93&lt;&gt;"",AF93&lt;&gt;""),ABS($AC93-AF93),AND($AC93="",AF93=""),"",OR($AC93&lt;&gt;"",AF93&lt;&gt;""),"-")</f>
        <v/>
      </c>
      <c r="CL93" s="120" t="str" cm="1">
        <f t="array" ref="CL93">_xlfn.IFS(AND($AC93&lt;&gt;"",AG93&lt;&gt;""),ABS($AC93-AG93),AND($AC93="",AG93=""),"",OR($AC93&lt;&gt;"",AG93&lt;&gt;""),"-")</f>
        <v/>
      </c>
      <c r="CM93" s="120" t="str" cm="1">
        <f t="array" ref="CM93">_xlfn.IFS(AND($AC93&lt;&gt;"",AH93&lt;&gt;""),ABS($AC93-AH93),AND($AC93="",AH93=""),"",OR($AC93&lt;&gt;"",AH93&lt;&gt;""),"-")</f>
        <v/>
      </c>
      <c r="CN93" s="120" t="str" cm="1">
        <f t="array" ref="CN93">_xlfn.IFS(AND($AC93&lt;&gt;"",AI93&lt;&gt;""),ABS($AC93-AI93),AND($AC93="",AI93=""),"",OR($AC93&lt;&gt;"",AI93&lt;&gt;""),"-")</f>
        <v/>
      </c>
      <c r="CO93" s="120" t="str" cm="1">
        <f t="array" ref="CO93">_xlfn.IFS(AND($AC93&lt;&gt;"",AJ93&lt;&gt;""),ABS($AC93-AJ93),AND($AC93="",AJ93=""),"",OR($AC93&lt;&gt;"",AJ93&lt;&gt;""),"-")</f>
        <v/>
      </c>
      <c r="CP93" s="121" t="str" cm="1">
        <f t="array" ref="CP93">_xlfn.IFS(AND($AD93&lt;&gt;"",AE93&lt;&gt;""),ABS($AD93-AE93),AND($AD93="",AE93=""),"",OR($AD93&lt;&gt;"",AE93&lt;&gt;""),"-")</f>
        <v/>
      </c>
      <c r="CQ93" s="120" t="str" cm="1">
        <f t="array" ref="CQ93">_xlfn.IFS(AND($AD93&lt;&gt;"",AF93&lt;&gt;""),ABS($AD93-AF93),AND($AD93="",AF93=""),"",OR($AD93&lt;&gt;"",AF93&lt;&gt;""),"-")</f>
        <v/>
      </c>
      <c r="CR93" s="120" t="str" cm="1">
        <f t="array" ref="CR93">_xlfn.IFS(AND($AD93&lt;&gt;"",AG93&lt;&gt;""),ABS($AD93-AG93),AND($AD93="",AG93=""),"",OR($AD93&lt;&gt;"",AG93&lt;&gt;""),"-")</f>
        <v/>
      </c>
      <c r="CS93" s="120" t="str" cm="1">
        <f t="array" ref="CS93">_xlfn.IFS(AND($AD93&lt;&gt;"",AH93&lt;&gt;""),ABS($AD93-AH93),AND($AD93="",AH93=""),"",OR($AD93&lt;&gt;"",AH93&lt;&gt;""),"-")</f>
        <v/>
      </c>
      <c r="CT93" s="120" t="str" cm="1">
        <f t="array" ref="CT93">_xlfn.IFS(AND($AD93&lt;&gt;"",AI93&lt;&gt;""),ABS($AD93-AI93),AND($AD93="",AI93=""),"",OR($AD93&lt;&gt;"",AI93&lt;&gt;""),"-")</f>
        <v/>
      </c>
      <c r="CU93" s="120" t="str" cm="1">
        <f t="array" ref="CU93">_xlfn.IFS(AND($AD93&lt;&gt;"",AJ93&lt;&gt;""),ABS($AD93-AJ93),AND($AD93="",AJ93=""),"",OR($AD93&lt;&gt;"",AJ93&lt;&gt;""),"-")</f>
        <v/>
      </c>
      <c r="CV93" s="121" t="str" cm="1">
        <f t="array" ref="CV93">_xlfn.IFS(AND($AE93&lt;&gt;"",AF93&lt;&gt;""),ABS($AE93-AF93),AND($AE93="",AF93=""),"",OR($AE93&lt;&gt;"",AF93&lt;&gt;""),"-")</f>
        <v/>
      </c>
      <c r="CW93" s="120" t="str" cm="1">
        <f t="array" ref="CW93">_xlfn.IFS(AND($AE93&lt;&gt;"",AG93&lt;&gt;""),ABS($AE93-AG93),AND($AE93="",AG93=""),"",OR($AE93&lt;&gt;"",AG93&lt;&gt;""),"-")</f>
        <v/>
      </c>
      <c r="CX93" s="120" t="str" cm="1">
        <f t="array" ref="CX93">_xlfn.IFS(AND($AE93&lt;&gt;"",AH93&lt;&gt;""),ABS($AE93-AH93),AND($AE93="",AH93=""),"",OR($AE93&lt;&gt;"",AH93&lt;&gt;""),"-")</f>
        <v/>
      </c>
      <c r="CY93" s="120" t="str" cm="1">
        <f t="array" ref="CY93">_xlfn.IFS(AND($AE93&lt;&gt;"",AI93&lt;&gt;""),ABS($AE93-AI93),AND($AE93="",AI93=""),"",OR($AE93&lt;&gt;"",AI93&lt;&gt;""),"-")</f>
        <v/>
      </c>
      <c r="CZ93" s="120" t="str" cm="1">
        <f t="array" ref="CZ93">_xlfn.IFS(AND($AE93&lt;&gt;"",AJ93&lt;&gt;""),ABS($AE93-AJ93),AND($AE93="",AJ93=""),"",OR($AE93&lt;&gt;"",AJ93&lt;&gt;""),"-")</f>
        <v/>
      </c>
      <c r="DA93" s="121" t="str" cm="1">
        <f t="array" ref="DA93">_xlfn.IFS(AND($AF93&lt;&gt;"",AG93&lt;&gt;""),ABS($AF93-AG93),AND($AF93="",AG93=""),"",OR($AF93&lt;&gt;"",AG93&lt;&gt;""),"-")</f>
        <v/>
      </c>
      <c r="DB93" s="120" t="str" cm="1">
        <f t="array" ref="DB93">_xlfn.IFS(AND($AF93&lt;&gt;"",AH93&lt;&gt;""),ABS($AF93-AH93),AND($AF93="",AH93=""),"",OR($AF93&lt;&gt;"",AH93&lt;&gt;""),"-")</f>
        <v/>
      </c>
      <c r="DC93" s="120" t="str" cm="1">
        <f t="array" ref="DC93">_xlfn.IFS(AND($AF93&lt;&gt;"",AI93&lt;&gt;""),ABS($AF93-AI93),AND($AF93="",AI93=""),"",OR($AF93&lt;&gt;"",AI93&lt;&gt;""),"-")</f>
        <v/>
      </c>
      <c r="DD93" s="120" t="str" cm="1">
        <f t="array" ref="DD93">_xlfn.IFS(AND($AF93&lt;&gt;"",AJ93&lt;&gt;""),ABS($AF93-AJ93),AND($AF93="",AJ93=""),"",OR($AF93&lt;&gt;"",AJ93&lt;&gt;""),"-")</f>
        <v/>
      </c>
      <c r="DE93" s="121" t="str" cm="1">
        <f t="array" ref="DE93">_xlfn.IFS(AND($AG93&lt;&gt;"",AH93&lt;&gt;""),ABS($AG93-AH93),AND($AG93="",AH93=""),"",OR($AG93&lt;&gt;"",AH93&lt;&gt;""),"-")</f>
        <v/>
      </c>
      <c r="DF93" s="120" t="str" cm="1">
        <f t="array" ref="DF93">_xlfn.IFS(AND($AG93&lt;&gt;"",AI93&lt;&gt;""),ABS($AG93-AI93),AND($AG93="",AI93=""),"",OR($AG93&lt;&gt;"",AI93&lt;&gt;""),"-")</f>
        <v/>
      </c>
      <c r="DG93" s="120" t="str" cm="1">
        <f t="array" ref="DG93">_xlfn.IFS(AND($AG93&lt;&gt;"",AJ93&lt;&gt;""),ABS($AG93-AJ93),AND($AG93="",AJ93=""),"",OR($AG93&lt;&gt;"",AJ93&lt;&gt;""),"-")</f>
        <v/>
      </c>
      <c r="DH93" s="121" t="str" cm="1">
        <f t="array" ref="DH93">_xlfn.IFS(AND($AH93&lt;&gt;"",AI93&lt;&gt;""),ABS($AH93-AI93),AND($AH93="",AI93=""),"",OR($AH93&lt;&gt;"",AI93&lt;&gt;""),"-")</f>
        <v/>
      </c>
      <c r="DI93" s="120" t="str" cm="1">
        <f t="array" ref="DI93">_xlfn.IFS(AND($AH93&lt;&gt;"",AJ93&lt;&gt;""),ABS($AH93-AJ93),AND($AH93="",AJ93=""),"",OR($AH93&lt;&gt;"",AJ93&lt;&gt;""),"-")</f>
        <v/>
      </c>
      <c r="DJ93" s="121" t="str" cm="1">
        <f t="array" ref="DJ93">_xlfn.IFS(AND($AI93&lt;&gt;"",AJ93&lt;&gt;""),ABS($AI93-AJ93),AND($AI93="",AJ93=""),"",OR($AI93&lt;&gt;"",AJ93&lt;&gt;""),"-")</f>
        <v/>
      </c>
    </row>
    <row r="94" spans="1:114" x14ac:dyDescent="0.2">
      <c r="A94" s="120" t="str">
        <f t="shared" si="18"/>
        <v>ok</v>
      </c>
      <c r="B94" s="186">
        <f t="shared" si="19"/>
        <v>0</v>
      </c>
      <c r="C94" s="186">
        <f t="shared" si="20"/>
        <v>100</v>
      </c>
      <c r="D94" s="186">
        <f t="shared" si="21"/>
        <v>0</v>
      </c>
      <c r="E94" s="263">
        <f t="shared" si="22"/>
        <v>4</v>
      </c>
      <c r="F94" s="186">
        <f t="shared" si="23"/>
        <v>4</v>
      </c>
      <c r="G94" s="186">
        <f t="shared" si="24"/>
        <v>100</v>
      </c>
      <c r="H94" s="262" t="str">
        <f t="shared" si="25"/>
        <v/>
      </c>
      <c r="I94" s="187" t="str">
        <f t="shared" si="26"/>
        <v>I</v>
      </c>
      <c r="J94" s="260" t="s">
        <v>133</v>
      </c>
      <c r="K94" s="259" t="str">
        <f>VLOOKUP($J94,Merged_couplings!$B:$BU,MATCH(K$1,Merged_couplings!$B$1:$BU$1,0),FALSE)</f>
        <v>-I-</v>
      </c>
      <c r="L94" s="258" t="str">
        <f>VLOOKUP($J94,Merged_couplings!$B:$BU,MATCH(L$1,Merged_couplings!$B$1:$BU$1,0),FALSE)</f>
        <v>-I-</v>
      </c>
      <c r="M94" s="258" t="str">
        <f>VLOOKUP($J94,Merged_couplings!$B:$BU,MATCH(M$1,Merged_couplings!$B$1:$BU$1,0),FALSE)</f>
        <v>-I-</v>
      </c>
      <c r="N94" s="258" t="str">
        <f>VLOOKUP($J94,Merged_couplings!$B:$BU,MATCH(N$1,Merged_couplings!$B$1:$BU$1,0),FALSE)</f>
        <v>-I-</v>
      </c>
      <c r="O94" s="258" t="str">
        <f>VLOOKUP($J94,Merged_couplings!$B:$BU,MATCH(O$1,Merged_couplings!$B$1:$BU$1,0),FALSE)</f>
        <v>-I-</v>
      </c>
      <c r="P94" s="258" t="str">
        <f>VLOOKUP($J94,Merged_couplings!$B:$BU,MATCH(P$1,Merged_couplings!$B$1:$BU$1,0),FALSE)</f>
        <v>-I-</v>
      </c>
      <c r="Q94" s="258" t="str">
        <f>VLOOKUP($J94,Merged_couplings!$B:$BU,MATCH(Q$1,Merged_couplings!$B$1:$BU$1,0),FALSE)</f>
        <v>-I-</v>
      </c>
      <c r="R94" s="258" t="str">
        <f>VLOOKUP($J94,Merged_couplings!$B:$BU,MATCH(R$1,Merged_couplings!$B$1:$BU$1,0),FALSE)</f>
        <v>-IG</v>
      </c>
      <c r="S94" s="258" t="str">
        <f>VLOOKUP($J94,Merged_couplings!$B:$BU,MATCH(S$1,Merged_couplings!$B$1:$BU$1,0),FALSE)</f>
        <v>-IG</v>
      </c>
      <c r="T94" s="258" t="str">
        <f>VLOOKUP($J94,Merged_couplings!$B:$BU,MATCH(T$1,Merged_couplings!$B$1:$BU$1,0),FALSE)</f>
        <v>-IG</v>
      </c>
      <c r="U94" s="258" t="str">
        <f>VLOOKUP($J94,Merged_couplings!$B:$BU,MATCH(U$1,Merged_couplings!$B$1:$BU$1,0),FALSE)</f>
        <v>-IG</v>
      </c>
      <c r="V94" s="258" t="str">
        <f>VLOOKUP($J94,Merged_couplings!$B:$BU,MATCH(V$1,Merged_couplings!$B$1:$BU$1,0),FALSE)</f>
        <v>-I-</v>
      </c>
      <c r="W94" s="258" t="str">
        <f>VLOOKUP($J94,Merged_couplings!$B:$BU,MATCH(W$1,Merged_couplings!$B$1:$BU$1,0),FALSE)</f>
        <v>-I-</v>
      </c>
      <c r="X94" s="121" t="str">
        <f>_xlfn.IFNA(VLOOKUP($J94,Merged_couplings!$B:$R,MATCH(X$1,Merged_couplings!$B$1:$R$1,0),FALSE),"")</f>
        <v/>
      </c>
      <c r="Y94" s="120" t="str">
        <f>_xlfn.IFNA(VLOOKUP($J94,Merged_couplings!$B:$R,MATCH(Y$1,Merged_couplings!$B$1:$R$1,0),FALSE),"")</f>
        <v/>
      </c>
      <c r="Z94" s="120" t="str">
        <f>_xlfn.IFNA(VLOOKUP($J94,Merged_couplings!$B:$R,MATCH(Z$1,Merged_couplings!$B$1:$R$1,0),FALSE),"")</f>
        <v/>
      </c>
      <c r="AA94" s="120" t="str">
        <f>_xlfn.IFNA(VLOOKUP($J94,Merged_couplings!$B:$R,MATCH(AA$1,Merged_couplings!$B$1:$R$1,0),FALSE),"")</f>
        <v/>
      </c>
      <c r="AB94" s="120" t="str">
        <f>_xlfn.IFNA(VLOOKUP($J94,Merged_couplings!$B:$R,MATCH(AB$1,Merged_couplings!$B$1:$R$1,0),FALSE),"")</f>
        <v/>
      </c>
      <c r="AC94" s="120" t="str">
        <f>_xlfn.IFNA(VLOOKUP($J94,Merged_couplings!$B:$R,MATCH(AC$1,Merged_couplings!$B$1:$R$1,0),FALSE),"")</f>
        <v/>
      </c>
      <c r="AD94" s="120" t="str">
        <f>_xlfn.IFNA(VLOOKUP($J94,Merged_couplings!$B:$R,MATCH(AD$1,Merged_couplings!$B$1:$R$1,0),FALSE),"")</f>
        <v/>
      </c>
      <c r="AE94" s="120">
        <f>_xlfn.IFNA(VLOOKUP($J94,Merged_couplings!$B:$R,MATCH(AE$1,Merged_couplings!$B$1:$R$1,0),FALSE),"")</f>
        <v>10.698773539552654</v>
      </c>
      <c r="AF94" s="120">
        <f>_xlfn.IFNA(VLOOKUP($J94,Merged_couplings!$B:$R,MATCH(AF$1,Merged_couplings!$B$1:$R$1,0),FALSE),"")</f>
        <v>10.698773539552654</v>
      </c>
      <c r="AG94" s="120">
        <f>_xlfn.IFNA(VLOOKUP($J94,Merged_couplings!$B:$R,MATCH(AG$1,Merged_couplings!$B$1:$R$1,0),FALSE),"")</f>
        <v>9.9958562530953241</v>
      </c>
      <c r="AH94" s="120">
        <f>_xlfn.IFNA(VLOOKUP($J94,Merged_couplings!$B:$R,MATCH(AH$1,Merged_couplings!$B$1:$R$1,0),FALSE),"")</f>
        <v>9.8167008724753533</v>
      </c>
      <c r="AI94" s="120" t="str">
        <f>_xlfn.IFNA(VLOOKUP($J94,Merged_couplings!$B:$R,MATCH(AI$1,Merged_couplings!$B$1:$R$1,0),FALSE),"")</f>
        <v/>
      </c>
      <c r="AJ94" s="120" t="str">
        <f>_xlfn.IFNA(VLOOKUP($J94,Merged_couplings!$B:$R,MATCH(AJ$1,Merged_couplings!$B$1:$R$1,0),FALSE),"")</f>
        <v/>
      </c>
      <c r="AK94" s="123" t="str" cm="1">
        <f t="array" ref="AK94">_xlfn.IFS(AND($X94&lt;&gt;"",Y94&lt;&gt;""),ABS($X94-Y94),AND($X94="",Y94=""),"",OR($X94&lt;&gt;"",Y94&lt;&gt;""),"-")</f>
        <v/>
      </c>
      <c r="AL94" s="122" t="str" cm="1">
        <f t="array" ref="AL94">_xlfn.IFS(AND($X94&lt;&gt;"",Z94&lt;&gt;""),ABS($X94-Z94),AND($X94="",Z94=""),"",OR($X94&lt;&gt;"",Z94&lt;&gt;""),"-")</f>
        <v/>
      </c>
      <c r="AM94" s="122" t="str" cm="1">
        <f t="array" ref="AM94">_xlfn.IFS(AND($X94&lt;&gt;"",AA94&lt;&gt;""),ABS($X94-AA94),AND($X94="",AA94=""),"",OR($X94&lt;&gt;"",AA94&lt;&gt;""),"-")</f>
        <v/>
      </c>
      <c r="AN94" s="122" t="str" cm="1">
        <f t="array" ref="AN94">_xlfn.IFS(AND($X94&lt;&gt;"",AB94&lt;&gt;""),ABS($X94-AB94),AND($X94="",AB94=""),"",OR($X94&lt;&gt;"",AB94&lt;&gt;""),"-")</f>
        <v/>
      </c>
      <c r="AO94" s="122" t="str" cm="1">
        <f t="array" ref="AO94">_xlfn.IFS(AND($X94&lt;&gt;"",AC94&lt;&gt;""),ABS($X94-AC94),AND($X94="",AC94=""),"",OR($X94&lt;&gt;"",AC94&lt;&gt;""),"-")</f>
        <v/>
      </c>
      <c r="AP94" s="122" t="str" cm="1">
        <f t="array" ref="AP94">_xlfn.IFS(AND($X94&lt;&gt;"",AD94&lt;&gt;""),ABS($X94-AD94),AND($X94="",AD94=""),"",OR($X94&lt;&gt;"",AD94&lt;&gt;""),"-")</f>
        <v/>
      </c>
      <c r="AQ94" s="122" t="str" cm="1">
        <f t="array" ref="AQ94">_xlfn.IFS(AND($X94&lt;&gt;"",AE94&lt;&gt;""),ABS($X94-AE94),AND($X94="",AE94=""),"",OR($X94&lt;&gt;"",AE94&lt;&gt;""),"-")</f>
        <v>-</v>
      </c>
      <c r="AR94" s="122" t="str" cm="1">
        <f t="array" ref="AR94">_xlfn.IFS(AND($X94&lt;&gt;"",AF94&lt;&gt;""),ABS($X94-AF94),AND($X94="",AF94=""),"",OR($X94&lt;&gt;"",AF94&lt;&gt;""),"-")</f>
        <v>-</v>
      </c>
      <c r="AS94" s="122" t="str" cm="1">
        <f t="array" ref="AS94">_xlfn.IFS(AND($X94&lt;&gt;"",AG94&lt;&gt;""),ABS($X94-AG94),AND($X94="",AG94=""),"",OR($X94&lt;&gt;"",AG94&lt;&gt;""),"-")</f>
        <v>-</v>
      </c>
      <c r="AT94" s="122" t="str" cm="1">
        <f t="array" ref="AT94">_xlfn.IFS(AND($X94&lt;&gt;"",AH94&lt;&gt;""),ABS($X94-AH94),AND($X94="",AH94=""),"",OR($X94&lt;&gt;"",AH94&lt;&gt;""),"-")</f>
        <v>-</v>
      </c>
      <c r="AU94" s="122" t="str" cm="1">
        <f t="array" ref="AU94">_xlfn.IFS(AND($X94&lt;&gt;"",AI94&lt;&gt;""),ABS($X94-AI94),AND($X94="",AI94=""),"",OR($X94&lt;&gt;"",AI94&lt;&gt;""),"-")</f>
        <v/>
      </c>
      <c r="AV94" s="122" t="str" cm="1">
        <f t="array" ref="AV94">_xlfn.IFS(AND($X94&lt;&gt;"",AJ94&lt;&gt;""),ABS($X94-AJ94),AND($X94="",AJ94=""),"",OR($X94&lt;&gt;"",AJ94&lt;&gt;""),"-")</f>
        <v/>
      </c>
      <c r="AW94" s="123" t="str" cm="1">
        <f t="array" ref="AW94">_xlfn.IFS(AND($Y94&lt;&gt;"",Z94&lt;&gt;""),ABS($Y94-Z94),AND($Y94="",Z94=""),"",OR($Y94&lt;&gt;"",Z94&lt;&gt;""),"-")</f>
        <v/>
      </c>
      <c r="AX94" s="122" t="str" cm="1">
        <f t="array" ref="AX94">_xlfn.IFS(AND($Y94&lt;&gt;"",AA94&lt;&gt;""),ABS($Y94-AA94),AND($Y94="",AA94=""),"",OR($Y94&lt;&gt;"",AA94&lt;&gt;""),"-")</f>
        <v/>
      </c>
      <c r="AY94" s="122" t="str" cm="1">
        <f t="array" ref="AY94">_xlfn.IFS(AND($Y94&lt;&gt;"",AB94&lt;&gt;""),ABS($Y94-AB94),AND($Y94="",AB94=""),"",OR($Y94&lt;&gt;"",AB94&lt;&gt;""),"-")</f>
        <v/>
      </c>
      <c r="AZ94" s="122" t="str" cm="1">
        <f t="array" ref="AZ94">_xlfn.IFS(AND($Y94&lt;&gt;"",AC94&lt;&gt;""),ABS($Y94-AC94),AND($Y94="",AC94=""),"",OR($Y94&lt;&gt;"",AC94&lt;&gt;""),"-")</f>
        <v/>
      </c>
      <c r="BA94" s="122" t="str" cm="1">
        <f t="array" ref="BA94">_xlfn.IFS(AND($Y94&lt;&gt;"",AD94&lt;&gt;""),ABS($Y94-AD94),AND($Y94="",AD94=""),"",OR($Y94&lt;&gt;"",AD94&lt;&gt;""),"-")</f>
        <v/>
      </c>
      <c r="BB94" s="122" t="str" cm="1">
        <f t="array" ref="BB94">_xlfn.IFS(AND($Y94&lt;&gt;"",AE94&lt;&gt;""),ABS($Y94-AE94),AND($Y94="",AE94=""),"",OR($Y94&lt;&gt;"",AE94&lt;&gt;""),"-")</f>
        <v>-</v>
      </c>
      <c r="BC94" s="122" t="str" cm="1">
        <f t="array" ref="BC94">_xlfn.IFS(AND($Y94&lt;&gt;"",AF94&lt;&gt;""),ABS($Y94-AF94),AND($Y94="",AF94=""),"",OR($Y94&lt;&gt;"",AF94&lt;&gt;""),"-")</f>
        <v>-</v>
      </c>
      <c r="BD94" s="122" t="str" cm="1">
        <f t="array" ref="BD94">_xlfn.IFS(AND($Y94&lt;&gt;"",AG94&lt;&gt;""),ABS($Y94-AG94),AND($Y94="",AG94=""),"",OR($Y94&lt;&gt;"",AG94&lt;&gt;""),"-")</f>
        <v>-</v>
      </c>
      <c r="BE94" s="122" t="str" cm="1">
        <f t="array" ref="BE94">_xlfn.IFS(AND($Y94&lt;&gt;"",AH94&lt;&gt;""),ABS($Y94-AH94),AND($Y94="",AH94=""),"",OR($Y94&lt;&gt;"",AH94&lt;&gt;""),"-")</f>
        <v>-</v>
      </c>
      <c r="BF94" s="122" t="str" cm="1">
        <f t="array" ref="BF94">_xlfn.IFS(AND($Y94&lt;&gt;"",AI94&lt;&gt;""),ABS($Y94-AI94),AND($Y94="",AI94=""),"",OR($Y94&lt;&gt;"",AI94&lt;&gt;""),"-")</f>
        <v/>
      </c>
      <c r="BG94" s="122" t="str" cm="1">
        <f t="array" ref="BG94">_xlfn.IFS(AND($Y94&lt;&gt;"",AJ94&lt;&gt;""),ABS($Y94-AJ94),AND($Y94="",AJ94=""),"",OR($Y94&lt;&gt;"",AJ94&lt;&gt;""),"-")</f>
        <v/>
      </c>
      <c r="BH94" s="121" t="str" cm="1">
        <f t="array" ref="BH94">_xlfn.IFS(AND($Z94&lt;&gt;"",AA94&lt;&gt;""),ABS($Z94-AA94),AND($Z94="",AA94=""),"",OR($Z94&lt;&gt;"",AA94&lt;&gt;""),"-")</f>
        <v/>
      </c>
      <c r="BI94" s="120" t="str" cm="1">
        <f t="array" ref="BI94">_xlfn.IFS(AND($Z94&lt;&gt;"",AB94&lt;&gt;""),ABS($Z94-AB94),AND($Z94="",AB94=""),"",OR($Z94&lt;&gt;"",AB94&lt;&gt;""),"-")</f>
        <v/>
      </c>
      <c r="BJ94" s="120" t="str" cm="1">
        <f t="array" ref="BJ94">_xlfn.IFS(AND($Z94&lt;&gt;"",AC94&lt;&gt;""),ABS($Z94-AC94),AND($Z94="",AC94=""),"",OR($Z94&lt;&gt;"",AC94&lt;&gt;""),"-")</f>
        <v/>
      </c>
      <c r="BK94" s="120" t="str" cm="1">
        <f t="array" ref="BK94">_xlfn.IFS(AND($Z94&lt;&gt;"",AD94&lt;&gt;""),ABS($Z94-AD94),AND($Z94="",AD94=""),"",OR($Z94&lt;&gt;"",AD94&lt;&gt;""),"-")</f>
        <v/>
      </c>
      <c r="BL94" s="120" t="str" cm="1">
        <f t="array" ref="BL94">_xlfn.IFS(AND($Z94&lt;&gt;"",AE94&lt;&gt;""),ABS($Z94-AE94),AND($Z94="",AE94=""),"",OR($Z94&lt;&gt;"",AE94&lt;&gt;""),"-")</f>
        <v>-</v>
      </c>
      <c r="BM94" s="120" t="str" cm="1">
        <f t="array" ref="BM94">_xlfn.IFS(AND($Z94&lt;&gt;"",AF94&lt;&gt;""),ABS($Z94-AF94),AND($Z94="",AF94=""),"",OR($Z94&lt;&gt;"",AF94&lt;&gt;""),"-")</f>
        <v>-</v>
      </c>
      <c r="BN94" s="120" t="str" cm="1">
        <f t="array" ref="BN94">_xlfn.IFS(AND($Z94&lt;&gt;"",AG94&lt;&gt;""),ABS($Z94-AG94),AND($Z94="",AG94=""),"",OR($Z94&lt;&gt;"",AG94&lt;&gt;""),"-")</f>
        <v>-</v>
      </c>
      <c r="BO94" s="120" t="str" cm="1">
        <f t="array" ref="BO94">_xlfn.IFS(AND($Z94&lt;&gt;"",AH94&lt;&gt;""),ABS($Z94-AH94),AND($Z94="",AH94=""),"",OR($Z94&lt;&gt;"",AH94&lt;&gt;""),"-")</f>
        <v>-</v>
      </c>
      <c r="BP94" s="120" t="str" cm="1">
        <f t="array" ref="BP94">_xlfn.IFS(AND($Z94&lt;&gt;"",AI94&lt;&gt;""),ABS($Z94-AI94),AND($Z94="",AI94=""),"",OR($Z94&lt;&gt;"",AI94&lt;&gt;""),"-")</f>
        <v/>
      </c>
      <c r="BQ94" s="120" t="str" cm="1">
        <f t="array" ref="BQ94">_xlfn.IFS(AND($Z94&lt;&gt;"",AJ94&lt;&gt;""),ABS($Z94-AJ94),AND($Z94="",AJ94=""),"",OR($Z94&lt;&gt;"",AJ94&lt;&gt;""),"-")</f>
        <v/>
      </c>
      <c r="BR94" s="121" t="str" cm="1">
        <f t="array" ref="BR94">_xlfn.IFS(AND($AA94&lt;&gt;"",AB94&lt;&gt;""),ABS($AA94-AB94),AND($AA94="",AB94=""),"",OR($AA94&lt;&gt;"",AB94&lt;&gt;""),"-")</f>
        <v/>
      </c>
      <c r="BS94" s="120" t="str" cm="1">
        <f t="array" ref="BS94">_xlfn.IFS(AND($AA94&lt;&gt;"",AC94&lt;&gt;""),ABS($AA94-AC94),AND($AA94="",AC94=""),"",OR($AA94&lt;&gt;"",AC94&lt;&gt;""),"-")</f>
        <v/>
      </c>
      <c r="BT94" s="120" t="str" cm="1">
        <f t="array" ref="BT94">_xlfn.IFS(AND($AA94&lt;&gt;"",AD94&lt;&gt;""),ABS($AA94-AD94),AND($AA94="",AD94=""),"",OR($AA94&lt;&gt;"",AD94&lt;&gt;""),"-")</f>
        <v/>
      </c>
      <c r="BU94" s="120" t="str" cm="1">
        <f t="array" ref="BU94">_xlfn.IFS(AND($AA94&lt;&gt;"",AE94&lt;&gt;""),ABS($AA94-AE94),AND($AA94="",AE94=""),"",OR($AA94&lt;&gt;"",AE94&lt;&gt;""),"-")</f>
        <v>-</v>
      </c>
      <c r="BV94" s="120" t="str" cm="1">
        <f t="array" ref="BV94">_xlfn.IFS(AND($AA94&lt;&gt;"",AF94&lt;&gt;""),ABS($AA94-AF94),AND($AA94="",AF94=""),"",OR($AA94&lt;&gt;"",AF94&lt;&gt;""),"-")</f>
        <v>-</v>
      </c>
      <c r="BW94" s="120" t="str" cm="1">
        <f t="array" ref="BW94">_xlfn.IFS(AND($AA94&lt;&gt;"",AG94&lt;&gt;""),ABS($AA94-AG94),AND($AA94="",AG94=""),"",OR($AA94&lt;&gt;"",AG94&lt;&gt;""),"-")</f>
        <v>-</v>
      </c>
      <c r="BX94" s="120" t="str" cm="1">
        <f t="array" ref="BX94">_xlfn.IFS(AND($AA94&lt;&gt;"",AH94&lt;&gt;""),ABS($AA94-AH94),AND($AA94="",AH94=""),"",OR($AA94&lt;&gt;"",AH94&lt;&gt;""),"-")</f>
        <v>-</v>
      </c>
      <c r="BY94" s="120" t="str" cm="1">
        <f t="array" ref="BY94">_xlfn.IFS(AND($AA94&lt;&gt;"",AI94&lt;&gt;""),ABS($AA94-AI94),AND($AA94="",AI94=""),"",OR($AA94&lt;&gt;"",AI94&lt;&gt;""),"-")</f>
        <v/>
      </c>
      <c r="BZ94" s="120" t="str" cm="1">
        <f t="array" ref="BZ94">_xlfn.IFS(AND($AA94&lt;&gt;"",AJ94&lt;&gt;""),ABS($AA94-AJ94),AND($AA94="",AJ94=""),"",OR($AA94&lt;&gt;"",AJ94&lt;&gt;""),"-")</f>
        <v/>
      </c>
      <c r="CA94" s="121" t="str" cm="1">
        <f t="array" ref="CA94">_xlfn.IFS(AND($AB94&lt;&gt;"",AC94&lt;&gt;""),ABS($AB94-AC94),AND($AB94="",AC94=""),"",OR($AB94&lt;&gt;"",AC94&lt;&gt;""),"-")</f>
        <v/>
      </c>
      <c r="CB94" s="120" t="str" cm="1">
        <f t="array" ref="CB94">_xlfn.IFS(AND($AB94&lt;&gt;"",AD94&lt;&gt;""),ABS($AB94-AD94),AND($AB94="",AD94=""),"",OR($AB94&lt;&gt;"",AD94&lt;&gt;""),"-")</f>
        <v/>
      </c>
      <c r="CC94" s="120" t="str" cm="1">
        <f t="array" ref="CC94">_xlfn.IFS(AND($AB94&lt;&gt;"",AE94&lt;&gt;""),ABS($AB94-AE94),AND($AB94="",AE94=""),"",OR($AB94&lt;&gt;"",AE94&lt;&gt;""),"-")</f>
        <v>-</v>
      </c>
      <c r="CD94" s="120" t="str" cm="1">
        <f t="array" ref="CD94">_xlfn.IFS(AND($AB94&lt;&gt;"",AF94&lt;&gt;""),ABS($AB94-AF94),AND($AB94="",AF94=""),"",OR($AB94&lt;&gt;"",AF94&lt;&gt;""),"-")</f>
        <v>-</v>
      </c>
      <c r="CE94" s="120" t="str" cm="1">
        <f t="array" ref="CE94">_xlfn.IFS(AND($AB94&lt;&gt;"",AG94&lt;&gt;""),ABS($AB94-AG94),AND($AB94="",AG94=""),"",OR($AB94&lt;&gt;"",AG94&lt;&gt;""),"-")</f>
        <v>-</v>
      </c>
      <c r="CF94" s="120" t="str" cm="1">
        <f t="array" ref="CF94">_xlfn.IFS(AND($AB94&lt;&gt;"",AH94&lt;&gt;""),ABS($AB94-AH94),AND($AB94="",AH94=""),"",OR($AB94&lt;&gt;"",AH94&lt;&gt;""),"-")</f>
        <v>-</v>
      </c>
      <c r="CG94" s="120" t="str" cm="1">
        <f t="array" ref="CG94">_xlfn.IFS(AND($AB94&lt;&gt;"",AI94&lt;&gt;""),ABS($AB94-AI94),AND($AB94="",AI94=""),"",OR($AB94&lt;&gt;"",AI94&lt;&gt;""),"-")</f>
        <v/>
      </c>
      <c r="CH94" s="120" t="str" cm="1">
        <f t="array" ref="CH94">_xlfn.IFS(AND($AB94&lt;&gt;"",AJ94&lt;&gt;""),ABS($AB94-AJ94),AND($AB94="",AJ94=""),"",OR($AB94&lt;&gt;"",AJ94&lt;&gt;""),"-")</f>
        <v/>
      </c>
      <c r="CI94" s="121" t="str" cm="1">
        <f t="array" ref="CI94">_xlfn.IFS(AND($AC94&lt;&gt;"",AD94&lt;&gt;""),ABS($AC94-AD94),AND($AC94="",AD94=""),"",OR($AC94&lt;&gt;"",AD94&lt;&gt;""),"-")</f>
        <v/>
      </c>
      <c r="CJ94" s="120" t="str" cm="1">
        <f t="array" ref="CJ94">_xlfn.IFS(AND($AC94&lt;&gt;"",AE94&lt;&gt;""),ABS($AC94-AE94),AND($AC94="",AE94=""),"",OR($AC94&lt;&gt;"",AE94&lt;&gt;""),"-")</f>
        <v>-</v>
      </c>
      <c r="CK94" s="120" t="str" cm="1">
        <f t="array" ref="CK94">_xlfn.IFS(AND($AC94&lt;&gt;"",AF94&lt;&gt;""),ABS($AC94-AF94),AND($AC94="",AF94=""),"",OR($AC94&lt;&gt;"",AF94&lt;&gt;""),"-")</f>
        <v>-</v>
      </c>
      <c r="CL94" s="120" t="str" cm="1">
        <f t="array" ref="CL94">_xlfn.IFS(AND($AC94&lt;&gt;"",AG94&lt;&gt;""),ABS($AC94-AG94),AND($AC94="",AG94=""),"",OR($AC94&lt;&gt;"",AG94&lt;&gt;""),"-")</f>
        <v>-</v>
      </c>
      <c r="CM94" s="120" t="str" cm="1">
        <f t="array" ref="CM94">_xlfn.IFS(AND($AC94&lt;&gt;"",AH94&lt;&gt;""),ABS($AC94-AH94),AND($AC94="",AH94=""),"",OR($AC94&lt;&gt;"",AH94&lt;&gt;""),"-")</f>
        <v>-</v>
      </c>
      <c r="CN94" s="120" t="str" cm="1">
        <f t="array" ref="CN94">_xlfn.IFS(AND($AC94&lt;&gt;"",AI94&lt;&gt;""),ABS($AC94-AI94),AND($AC94="",AI94=""),"",OR($AC94&lt;&gt;"",AI94&lt;&gt;""),"-")</f>
        <v/>
      </c>
      <c r="CO94" s="120" t="str" cm="1">
        <f t="array" ref="CO94">_xlfn.IFS(AND($AC94&lt;&gt;"",AJ94&lt;&gt;""),ABS($AC94-AJ94),AND($AC94="",AJ94=""),"",OR($AC94&lt;&gt;"",AJ94&lt;&gt;""),"-")</f>
        <v/>
      </c>
      <c r="CP94" s="121" t="str" cm="1">
        <f t="array" ref="CP94">_xlfn.IFS(AND($AD94&lt;&gt;"",AE94&lt;&gt;""),ABS($AD94-AE94),AND($AD94="",AE94=""),"",OR($AD94&lt;&gt;"",AE94&lt;&gt;""),"-")</f>
        <v>-</v>
      </c>
      <c r="CQ94" s="120" t="str" cm="1">
        <f t="array" ref="CQ94">_xlfn.IFS(AND($AD94&lt;&gt;"",AF94&lt;&gt;""),ABS($AD94-AF94),AND($AD94="",AF94=""),"",OR($AD94&lt;&gt;"",AF94&lt;&gt;""),"-")</f>
        <v>-</v>
      </c>
      <c r="CR94" s="120" t="str" cm="1">
        <f t="array" ref="CR94">_xlfn.IFS(AND($AD94&lt;&gt;"",AG94&lt;&gt;""),ABS($AD94-AG94),AND($AD94="",AG94=""),"",OR($AD94&lt;&gt;"",AG94&lt;&gt;""),"-")</f>
        <v>-</v>
      </c>
      <c r="CS94" s="120" t="str" cm="1">
        <f t="array" ref="CS94">_xlfn.IFS(AND($AD94&lt;&gt;"",AH94&lt;&gt;""),ABS($AD94-AH94),AND($AD94="",AH94=""),"",OR($AD94&lt;&gt;"",AH94&lt;&gt;""),"-")</f>
        <v>-</v>
      </c>
      <c r="CT94" s="120" t="str" cm="1">
        <f t="array" ref="CT94">_xlfn.IFS(AND($AD94&lt;&gt;"",AI94&lt;&gt;""),ABS($AD94-AI94),AND($AD94="",AI94=""),"",OR($AD94&lt;&gt;"",AI94&lt;&gt;""),"-")</f>
        <v/>
      </c>
      <c r="CU94" s="120" t="str" cm="1">
        <f t="array" ref="CU94">_xlfn.IFS(AND($AD94&lt;&gt;"",AJ94&lt;&gt;""),ABS($AD94-AJ94),AND($AD94="",AJ94=""),"",OR($AD94&lt;&gt;"",AJ94&lt;&gt;""),"-")</f>
        <v/>
      </c>
      <c r="CV94" s="121" cm="1">
        <f t="array" ref="CV94">_xlfn.IFS(AND($AE94&lt;&gt;"",AF94&lt;&gt;""),ABS($AE94-AF94),AND($AE94="",AF94=""),"",OR($AE94&lt;&gt;"",AF94&lt;&gt;""),"-")</f>
        <v>0</v>
      </c>
      <c r="CW94" s="120" cm="1">
        <f t="array" ref="CW94">_xlfn.IFS(AND($AE94&lt;&gt;"",AG94&lt;&gt;""),ABS($AE94-AG94),AND($AE94="",AG94=""),"",OR($AE94&lt;&gt;"",AG94&lt;&gt;""),"-")</f>
        <v>0.70291728645733009</v>
      </c>
      <c r="CX94" s="120" cm="1">
        <f t="array" ref="CX94">_xlfn.IFS(AND($AE94&lt;&gt;"",AH94&lt;&gt;""),ABS($AE94-AH94),AND($AE94="",AH94=""),"",OR($AE94&lt;&gt;"",AH94&lt;&gt;""),"-")</f>
        <v>0.88207266707730092</v>
      </c>
      <c r="CY94" s="120" t="str" cm="1">
        <f t="array" ref="CY94">_xlfn.IFS(AND($AE94&lt;&gt;"",AI94&lt;&gt;""),ABS($AE94-AI94),AND($AE94="",AI94=""),"",OR($AE94&lt;&gt;"",AI94&lt;&gt;""),"-")</f>
        <v>-</v>
      </c>
      <c r="CZ94" s="120" t="str" cm="1">
        <f t="array" ref="CZ94">_xlfn.IFS(AND($AE94&lt;&gt;"",AJ94&lt;&gt;""),ABS($AE94-AJ94),AND($AE94="",AJ94=""),"",OR($AE94&lt;&gt;"",AJ94&lt;&gt;""),"-")</f>
        <v>-</v>
      </c>
      <c r="DA94" s="121" cm="1">
        <f t="array" ref="DA94">_xlfn.IFS(AND($AF94&lt;&gt;"",AG94&lt;&gt;""),ABS($AF94-AG94),AND($AF94="",AG94=""),"",OR($AF94&lt;&gt;"",AG94&lt;&gt;""),"-")</f>
        <v>0.70291728645733009</v>
      </c>
      <c r="DB94" s="120" cm="1">
        <f t="array" ref="DB94">_xlfn.IFS(AND($AF94&lt;&gt;"",AH94&lt;&gt;""),ABS($AF94-AH94),AND($AF94="",AH94=""),"",OR($AF94&lt;&gt;"",AH94&lt;&gt;""),"-")</f>
        <v>0.88207266707730092</v>
      </c>
      <c r="DC94" s="120" t="str" cm="1">
        <f t="array" ref="DC94">_xlfn.IFS(AND($AF94&lt;&gt;"",AI94&lt;&gt;""),ABS($AF94-AI94),AND($AF94="",AI94=""),"",OR($AF94&lt;&gt;"",AI94&lt;&gt;""),"-")</f>
        <v>-</v>
      </c>
      <c r="DD94" s="120" t="str" cm="1">
        <f t="array" ref="DD94">_xlfn.IFS(AND($AF94&lt;&gt;"",AJ94&lt;&gt;""),ABS($AF94-AJ94),AND($AF94="",AJ94=""),"",OR($AF94&lt;&gt;"",AJ94&lt;&gt;""),"-")</f>
        <v>-</v>
      </c>
      <c r="DE94" s="121" cm="1">
        <f t="array" ref="DE94">_xlfn.IFS(AND($AG94&lt;&gt;"",AH94&lt;&gt;""),ABS($AG94-AH94),AND($AG94="",AH94=""),"",OR($AG94&lt;&gt;"",AH94&lt;&gt;""),"-")</f>
        <v>0.17915538061997083</v>
      </c>
      <c r="DF94" s="120" t="str" cm="1">
        <f t="array" ref="DF94">_xlfn.IFS(AND($AG94&lt;&gt;"",AI94&lt;&gt;""),ABS($AG94-AI94),AND($AG94="",AI94=""),"",OR($AG94&lt;&gt;"",AI94&lt;&gt;""),"-")</f>
        <v>-</v>
      </c>
      <c r="DG94" s="120" t="str" cm="1">
        <f t="array" ref="DG94">_xlfn.IFS(AND($AG94&lt;&gt;"",AJ94&lt;&gt;""),ABS($AG94-AJ94),AND($AG94="",AJ94=""),"",OR($AG94&lt;&gt;"",AJ94&lt;&gt;""),"-")</f>
        <v>-</v>
      </c>
      <c r="DH94" s="121" t="str" cm="1">
        <f t="array" ref="DH94">_xlfn.IFS(AND($AH94&lt;&gt;"",AI94&lt;&gt;""),ABS($AH94-AI94),AND($AH94="",AI94=""),"",OR($AH94&lt;&gt;"",AI94&lt;&gt;""),"-")</f>
        <v>-</v>
      </c>
      <c r="DI94" s="120" t="str" cm="1">
        <f t="array" ref="DI94">_xlfn.IFS(AND($AH94&lt;&gt;"",AJ94&lt;&gt;""),ABS($AH94-AJ94),AND($AH94="",AJ94=""),"",OR($AH94&lt;&gt;"",AJ94&lt;&gt;""),"-")</f>
        <v>-</v>
      </c>
      <c r="DJ94" s="121" t="str" cm="1">
        <f t="array" ref="DJ94">_xlfn.IFS(AND($AI94&lt;&gt;"",AJ94&lt;&gt;""),ABS($AI94-AJ94),AND($AI94="",AJ94=""),"",OR($AI94&lt;&gt;"",AJ94&lt;&gt;""),"-")</f>
        <v/>
      </c>
    </row>
    <row r="95" spans="1:114" x14ac:dyDescent="0.2">
      <c r="A95" s="120" t="e">
        <f t="shared" si="18"/>
        <v>#DIV/0!</v>
      </c>
      <c r="B95" s="186" t="e">
        <f t="shared" si="19"/>
        <v>#DIV/0!</v>
      </c>
      <c r="C95" s="186" t="e">
        <f t="shared" si="20"/>
        <v>#DIV/0!</v>
      </c>
      <c r="D95" s="186" t="e">
        <f t="shared" si="21"/>
        <v>#DIV/0!</v>
      </c>
      <c r="E95" s="263">
        <f t="shared" si="22"/>
        <v>0</v>
      </c>
      <c r="F95" s="186">
        <f t="shared" si="23"/>
        <v>0</v>
      </c>
      <c r="G95" s="186" t="e">
        <f t="shared" si="24"/>
        <v>#DIV/0!</v>
      </c>
      <c r="H95" s="262" t="str">
        <f t="shared" si="25"/>
        <v/>
      </c>
      <c r="I95" s="187" t="str">
        <f t="shared" si="26"/>
        <v/>
      </c>
      <c r="J95" s="260" t="s">
        <v>143</v>
      </c>
      <c r="K95" s="259" t="e">
        <f>VLOOKUP($J95,Merged_couplings!$B:$BU,MATCH(K$1,Merged_couplings!$B$1:$BU$1,0),FALSE)</f>
        <v>#N/A</v>
      </c>
      <c r="L95" s="258" t="e">
        <f>VLOOKUP($J95,Merged_couplings!$B:$BU,MATCH(L$1,Merged_couplings!$B$1:$BU$1,0),FALSE)</f>
        <v>#N/A</v>
      </c>
      <c r="M95" s="258" t="e">
        <f>VLOOKUP($J95,Merged_couplings!$B:$BU,MATCH(M$1,Merged_couplings!$B$1:$BU$1,0),FALSE)</f>
        <v>#N/A</v>
      </c>
      <c r="N95" s="258" t="e">
        <f>VLOOKUP($J95,Merged_couplings!$B:$BU,MATCH(N$1,Merged_couplings!$B$1:$BU$1,0),FALSE)</f>
        <v>#N/A</v>
      </c>
      <c r="O95" s="258" t="e">
        <f>VLOOKUP($J95,Merged_couplings!$B:$BU,MATCH(O$1,Merged_couplings!$B$1:$BU$1,0),FALSE)</f>
        <v>#N/A</v>
      </c>
      <c r="P95" s="258" t="e">
        <f>VLOOKUP($J95,Merged_couplings!$B:$BU,MATCH(P$1,Merged_couplings!$B$1:$BU$1,0),FALSE)</f>
        <v>#N/A</v>
      </c>
      <c r="Q95" s="258" t="e">
        <f>VLOOKUP($J95,Merged_couplings!$B:$BU,MATCH(Q$1,Merged_couplings!$B$1:$BU$1,0),FALSE)</f>
        <v>#N/A</v>
      </c>
      <c r="R95" s="258" t="e">
        <f>VLOOKUP($J95,Merged_couplings!$B:$BU,MATCH(R$1,Merged_couplings!$B$1:$BU$1,0),FALSE)</f>
        <v>#N/A</v>
      </c>
      <c r="S95" s="258" t="e">
        <f>VLOOKUP($J95,Merged_couplings!$B:$BU,MATCH(S$1,Merged_couplings!$B$1:$BU$1,0),FALSE)</f>
        <v>#N/A</v>
      </c>
      <c r="T95" s="258" t="e">
        <f>VLOOKUP($J95,Merged_couplings!$B:$BU,MATCH(T$1,Merged_couplings!$B$1:$BU$1,0),FALSE)</f>
        <v>#N/A</v>
      </c>
      <c r="U95" s="258" t="e">
        <f>VLOOKUP($J95,Merged_couplings!$B:$BU,MATCH(U$1,Merged_couplings!$B$1:$BU$1,0),FALSE)</f>
        <v>#N/A</v>
      </c>
      <c r="V95" s="258" t="e">
        <f>VLOOKUP($J95,Merged_couplings!$B:$BU,MATCH(V$1,Merged_couplings!$B$1:$BU$1,0),FALSE)</f>
        <v>#N/A</v>
      </c>
      <c r="W95" s="258" t="e">
        <f>VLOOKUP($J95,Merged_couplings!$B:$BU,MATCH(W$1,Merged_couplings!$B$1:$BU$1,0),FALSE)</f>
        <v>#N/A</v>
      </c>
      <c r="X95" s="121" t="str">
        <f>_xlfn.IFNA(VLOOKUP($J95,Merged_couplings!$B:$R,MATCH(X$1,Merged_couplings!$B$1:$R$1,0),FALSE),"")</f>
        <v/>
      </c>
      <c r="Y95" s="120" t="str">
        <f>_xlfn.IFNA(VLOOKUP($J95,Merged_couplings!$B:$R,MATCH(Y$1,Merged_couplings!$B$1:$R$1,0),FALSE),"")</f>
        <v/>
      </c>
      <c r="Z95" s="120" t="str">
        <f>_xlfn.IFNA(VLOOKUP($J95,Merged_couplings!$B:$R,MATCH(Z$1,Merged_couplings!$B$1:$R$1,0),FALSE),"")</f>
        <v/>
      </c>
      <c r="AA95" s="120" t="str">
        <f>_xlfn.IFNA(VLOOKUP($J95,Merged_couplings!$B:$R,MATCH(AA$1,Merged_couplings!$B$1:$R$1,0),FALSE),"")</f>
        <v/>
      </c>
      <c r="AB95" s="120" t="str">
        <f>_xlfn.IFNA(VLOOKUP($J95,Merged_couplings!$B:$R,MATCH(AB$1,Merged_couplings!$B$1:$R$1,0),FALSE),"")</f>
        <v/>
      </c>
      <c r="AC95" s="120" t="str">
        <f>_xlfn.IFNA(VLOOKUP($J95,Merged_couplings!$B:$R,MATCH(AC$1,Merged_couplings!$B$1:$R$1,0),FALSE),"")</f>
        <v/>
      </c>
      <c r="AD95" s="120" t="str">
        <f>_xlfn.IFNA(VLOOKUP($J95,Merged_couplings!$B:$R,MATCH(AD$1,Merged_couplings!$B$1:$R$1,0),FALSE),"")</f>
        <v/>
      </c>
      <c r="AE95" s="120" t="str">
        <f>_xlfn.IFNA(VLOOKUP($J95,Merged_couplings!$B:$R,MATCH(AE$1,Merged_couplings!$B$1:$R$1,0),FALSE),"")</f>
        <v/>
      </c>
      <c r="AF95" s="120" t="str">
        <f>_xlfn.IFNA(VLOOKUP($J95,Merged_couplings!$B:$R,MATCH(AF$1,Merged_couplings!$B$1:$R$1,0),FALSE),"")</f>
        <v/>
      </c>
      <c r="AG95" s="120" t="str">
        <f>_xlfn.IFNA(VLOOKUP($J95,Merged_couplings!$B:$R,MATCH(AG$1,Merged_couplings!$B$1:$R$1,0),FALSE),"")</f>
        <v/>
      </c>
      <c r="AH95" s="120" t="str">
        <f>_xlfn.IFNA(VLOOKUP($J95,Merged_couplings!$B:$R,MATCH(AH$1,Merged_couplings!$B$1:$R$1,0),FALSE),"")</f>
        <v/>
      </c>
      <c r="AI95" s="120" t="str">
        <f>_xlfn.IFNA(VLOOKUP($J95,Merged_couplings!$B:$R,MATCH(AI$1,Merged_couplings!$B$1:$R$1,0),FALSE),"")</f>
        <v/>
      </c>
      <c r="AJ95" s="120" t="str">
        <f>_xlfn.IFNA(VLOOKUP($J95,Merged_couplings!$B:$R,MATCH(AJ$1,Merged_couplings!$B$1:$R$1,0),FALSE),"")</f>
        <v/>
      </c>
      <c r="AK95" s="123" t="str" cm="1">
        <f t="array" ref="AK95">_xlfn.IFS(AND($X95&lt;&gt;"",Y95&lt;&gt;""),ABS($X95-Y95),AND($X95="",Y95=""),"",OR($X95&lt;&gt;"",Y95&lt;&gt;""),"-")</f>
        <v/>
      </c>
      <c r="AL95" s="122" t="str" cm="1">
        <f t="array" ref="AL95">_xlfn.IFS(AND($X95&lt;&gt;"",Z95&lt;&gt;""),ABS($X95-Z95),AND($X95="",Z95=""),"",OR($X95&lt;&gt;"",Z95&lt;&gt;""),"-")</f>
        <v/>
      </c>
      <c r="AM95" s="122" t="str" cm="1">
        <f t="array" ref="AM95">_xlfn.IFS(AND($X95&lt;&gt;"",AA95&lt;&gt;""),ABS($X95-AA95),AND($X95="",AA95=""),"",OR($X95&lt;&gt;"",AA95&lt;&gt;""),"-")</f>
        <v/>
      </c>
      <c r="AN95" s="122" t="str" cm="1">
        <f t="array" ref="AN95">_xlfn.IFS(AND($X95&lt;&gt;"",AB95&lt;&gt;""),ABS($X95-AB95),AND($X95="",AB95=""),"",OR($X95&lt;&gt;"",AB95&lt;&gt;""),"-")</f>
        <v/>
      </c>
      <c r="AO95" s="122" t="str" cm="1">
        <f t="array" ref="AO95">_xlfn.IFS(AND($X95&lt;&gt;"",AC95&lt;&gt;""),ABS($X95-AC95),AND($X95="",AC95=""),"",OR($X95&lt;&gt;"",AC95&lt;&gt;""),"-")</f>
        <v/>
      </c>
      <c r="AP95" s="122" t="str" cm="1">
        <f t="array" ref="AP95">_xlfn.IFS(AND($X95&lt;&gt;"",AD95&lt;&gt;""),ABS($X95-AD95),AND($X95="",AD95=""),"",OR($X95&lt;&gt;"",AD95&lt;&gt;""),"-")</f>
        <v/>
      </c>
      <c r="AQ95" s="122" t="str" cm="1">
        <f t="array" ref="AQ95">_xlfn.IFS(AND($X95&lt;&gt;"",AE95&lt;&gt;""),ABS($X95-AE95),AND($X95="",AE95=""),"",OR($X95&lt;&gt;"",AE95&lt;&gt;""),"-")</f>
        <v/>
      </c>
      <c r="AR95" s="122" t="str" cm="1">
        <f t="array" ref="AR95">_xlfn.IFS(AND($X95&lt;&gt;"",AF95&lt;&gt;""),ABS($X95-AF95),AND($X95="",AF95=""),"",OR($X95&lt;&gt;"",AF95&lt;&gt;""),"-")</f>
        <v/>
      </c>
      <c r="AS95" s="122" t="str" cm="1">
        <f t="array" ref="AS95">_xlfn.IFS(AND($X95&lt;&gt;"",AG95&lt;&gt;""),ABS($X95-AG95),AND($X95="",AG95=""),"",OR($X95&lt;&gt;"",AG95&lt;&gt;""),"-")</f>
        <v/>
      </c>
      <c r="AT95" s="122" t="str" cm="1">
        <f t="array" ref="AT95">_xlfn.IFS(AND($X95&lt;&gt;"",AH95&lt;&gt;""),ABS($X95-AH95),AND($X95="",AH95=""),"",OR($X95&lt;&gt;"",AH95&lt;&gt;""),"-")</f>
        <v/>
      </c>
      <c r="AU95" s="122" t="str" cm="1">
        <f t="array" ref="AU95">_xlfn.IFS(AND($X95&lt;&gt;"",AI95&lt;&gt;""),ABS($X95-AI95),AND($X95="",AI95=""),"",OR($X95&lt;&gt;"",AI95&lt;&gt;""),"-")</f>
        <v/>
      </c>
      <c r="AV95" s="122" t="str" cm="1">
        <f t="array" ref="AV95">_xlfn.IFS(AND($X95&lt;&gt;"",AJ95&lt;&gt;""),ABS($X95-AJ95),AND($X95="",AJ95=""),"",OR($X95&lt;&gt;"",AJ95&lt;&gt;""),"-")</f>
        <v/>
      </c>
      <c r="AW95" s="123" t="str" cm="1">
        <f t="array" ref="AW95">_xlfn.IFS(AND($Y95&lt;&gt;"",Z95&lt;&gt;""),ABS($Y95-Z95),AND($Y95="",Z95=""),"",OR($Y95&lt;&gt;"",Z95&lt;&gt;""),"-")</f>
        <v/>
      </c>
      <c r="AX95" s="122" t="str" cm="1">
        <f t="array" ref="AX95">_xlfn.IFS(AND($Y95&lt;&gt;"",AA95&lt;&gt;""),ABS($Y95-AA95),AND($Y95="",AA95=""),"",OR($Y95&lt;&gt;"",AA95&lt;&gt;""),"-")</f>
        <v/>
      </c>
      <c r="AY95" s="122" t="str" cm="1">
        <f t="array" ref="AY95">_xlfn.IFS(AND($Y95&lt;&gt;"",AB95&lt;&gt;""),ABS($Y95-AB95),AND($Y95="",AB95=""),"",OR($Y95&lt;&gt;"",AB95&lt;&gt;""),"-")</f>
        <v/>
      </c>
      <c r="AZ95" s="122" t="str" cm="1">
        <f t="array" ref="AZ95">_xlfn.IFS(AND($Y95&lt;&gt;"",AC95&lt;&gt;""),ABS($Y95-AC95),AND($Y95="",AC95=""),"",OR($Y95&lt;&gt;"",AC95&lt;&gt;""),"-")</f>
        <v/>
      </c>
      <c r="BA95" s="122" t="str" cm="1">
        <f t="array" ref="BA95">_xlfn.IFS(AND($Y95&lt;&gt;"",AD95&lt;&gt;""),ABS($Y95-AD95),AND($Y95="",AD95=""),"",OR($Y95&lt;&gt;"",AD95&lt;&gt;""),"-")</f>
        <v/>
      </c>
      <c r="BB95" s="122" t="str" cm="1">
        <f t="array" ref="BB95">_xlfn.IFS(AND($Y95&lt;&gt;"",AE95&lt;&gt;""),ABS($Y95-AE95),AND($Y95="",AE95=""),"",OR($Y95&lt;&gt;"",AE95&lt;&gt;""),"-")</f>
        <v/>
      </c>
      <c r="BC95" s="122" t="str" cm="1">
        <f t="array" ref="BC95">_xlfn.IFS(AND($Y95&lt;&gt;"",AF95&lt;&gt;""),ABS($Y95-AF95),AND($Y95="",AF95=""),"",OR($Y95&lt;&gt;"",AF95&lt;&gt;""),"-")</f>
        <v/>
      </c>
      <c r="BD95" s="122" t="str" cm="1">
        <f t="array" ref="BD95">_xlfn.IFS(AND($Y95&lt;&gt;"",AG95&lt;&gt;""),ABS($Y95-AG95),AND($Y95="",AG95=""),"",OR($Y95&lt;&gt;"",AG95&lt;&gt;""),"-")</f>
        <v/>
      </c>
      <c r="BE95" s="122" t="str" cm="1">
        <f t="array" ref="BE95">_xlfn.IFS(AND($Y95&lt;&gt;"",AH95&lt;&gt;""),ABS($Y95-AH95),AND($Y95="",AH95=""),"",OR($Y95&lt;&gt;"",AH95&lt;&gt;""),"-")</f>
        <v/>
      </c>
      <c r="BF95" s="122" t="str" cm="1">
        <f t="array" ref="BF95">_xlfn.IFS(AND($Y95&lt;&gt;"",AI95&lt;&gt;""),ABS($Y95-AI95),AND($Y95="",AI95=""),"",OR($Y95&lt;&gt;"",AI95&lt;&gt;""),"-")</f>
        <v/>
      </c>
      <c r="BG95" s="122" t="str" cm="1">
        <f t="array" ref="BG95">_xlfn.IFS(AND($Y95&lt;&gt;"",AJ95&lt;&gt;""),ABS($Y95-AJ95),AND($Y95="",AJ95=""),"",OR($Y95&lt;&gt;"",AJ95&lt;&gt;""),"-")</f>
        <v/>
      </c>
      <c r="BH95" s="121" t="str" cm="1">
        <f t="array" ref="BH95">_xlfn.IFS(AND($Z95&lt;&gt;"",AA95&lt;&gt;""),ABS($Z95-AA95),AND($Z95="",AA95=""),"",OR($Z95&lt;&gt;"",AA95&lt;&gt;""),"-")</f>
        <v/>
      </c>
      <c r="BI95" s="120" t="str" cm="1">
        <f t="array" ref="BI95">_xlfn.IFS(AND($Z95&lt;&gt;"",AB95&lt;&gt;""),ABS($Z95-AB95),AND($Z95="",AB95=""),"",OR($Z95&lt;&gt;"",AB95&lt;&gt;""),"-")</f>
        <v/>
      </c>
      <c r="BJ95" s="120" t="str" cm="1">
        <f t="array" ref="BJ95">_xlfn.IFS(AND($Z95&lt;&gt;"",AC95&lt;&gt;""),ABS($Z95-AC95),AND($Z95="",AC95=""),"",OR($Z95&lt;&gt;"",AC95&lt;&gt;""),"-")</f>
        <v/>
      </c>
      <c r="BK95" s="120" t="str" cm="1">
        <f t="array" ref="BK95">_xlfn.IFS(AND($Z95&lt;&gt;"",AD95&lt;&gt;""),ABS($Z95-AD95),AND($Z95="",AD95=""),"",OR($Z95&lt;&gt;"",AD95&lt;&gt;""),"-")</f>
        <v/>
      </c>
      <c r="BL95" s="120" t="str" cm="1">
        <f t="array" ref="BL95">_xlfn.IFS(AND($Z95&lt;&gt;"",AE95&lt;&gt;""),ABS($Z95-AE95),AND($Z95="",AE95=""),"",OR($Z95&lt;&gt;"",AE95&lt;&gt;""),"-")</f>
        <v/>
      </c>
      <c r="BM95" s="120" t="str" cm="1">
        <f t="array" ref="BM95">_xlfn.IFS(AND($Z95&lt;&gt;"",AF95&lt;&gt;""),ABS($Z95-AF95),AND($Z95="",AF95=""),"",OR($Z95&lt;&gt;"",AF95&lt;&gt;""),"-")</f>
        <v/>
      </c>
      <c r="BN95" s="120" t="str" cm="1">
        <f t="array" ref="BN95">_xlfn.IFS(AND($Z95&lt;&gt;"",AG95&lt;&gt;""),ABS($Z95-AG95),AND($Z95="",AG95=""),"",OR($Z95&lt;&gt;"",AG95&lt;&gt;""),"-")</f>
        <v/>
      </c>
      <c r="BO95" s="120" t="str" cm="1">
        <f t="array" ref="BO95">_xlfn.IFS(AND($Z95&lt;&gt;"",AH95&lt;&gt;""),ABS($Z95-AH95),AND($Z95="",AH95=""),"",OR($Z95&lt;&gt;"",AH95&lt;&gt;""),"-")</f>
        <v/>
      </c>
      <c r="BP95" s="120" t="str" cm="1">
        <f t="array" ref="BP95">_xlfn.IFS(AND($Z95&lt;&gt;"",AI95&lt;&gt;""),ABS($Z95-AI95),AND($Z95="",AI95=""),"",OR($Z95&lt;&gt;"",AI95&lt;&gt;""),"-")</f>
        <v/>
      </c>
      <c r="BQ95" s="120" t="str" cm="1">
        <f t="array" ref="BQ95">_xlfn.IFS(AND($Z95&lt;&gt;"",AJ95&lt;&gt;""),ABS($Z95-AJ95),AND($Z95="",AJ95=""),"",OR($Z95&lt;&gt;"",AJ95&lt;&gt;""),"-")</f>
        <v/>
      </c>
      <c r="BR95" s="121" t="str" cm="1">
        <f t="array" ref="BR95">_xlfn.IFS(AND($AA95&lt;&gt;"",AB95&lt;&gt;""),ABS($AA95-AB95),AND($AA95="",AB95=""),"",OR($AA95&lt;&gt;"",AB95&lt;&gt;""),"-")</f>
        <v/>
      </c>
      <c r="BS95" s="120" t="str" cm="1">
        <f t="array" ref="BS95">_xlfn.IFS(AND($AA95&lt;&gt;"",AC95&lt;&gt;""),ABS($AA95-AC95),AND($AA95="",AC95=""),"",OR($AA95&lt;&gt;"",AC95&lt;&gt;""),"-")</f>
        <v/>
      </c>
      <c r="BT95" s="120" t="str" cm="1">
        <f t="array" ref="BT95">_xlfn.IFS(AND($AA95&lt;&gt;"",AD95&lt;&gt;""),ABS($AA95-AD95),AND($AA95="",AD95=""),"",OR($AA95&lt;&gt;"",AD95&lt;&gt;""),"-")</f>
        <v/>
      </c>
      <c r="BU95" s="120" t="str" cm="1">
        <f t="array" ref="BU95">_xlfn.IFS(AND($AA95&lt;&gt;"",AE95&lt;&gt;""),ABS($AA95-AE95),AND($AA95="",AE95=""),"",OR($AA95&lt;&gt;"",AE95&lt;&gt;""),"-")</f>
        <v/>
      </c>
      <c r="BV95" s="120" t="str" cm="1">
        <f t="array" ref="BV95">_xlfn.IFS(AND($AA95&lt;&gt;"",AF95&lt;&gt;""),ABS($AA95-AF95),AND($AA95="",AF95=""),"",OR($AA95&lt;&gt;"",AF95&lt;&gt;""),"-")</f>
        <v/>
      </c>
      <c r="BW95" s="120" t="str" cm="1">
        <f t="array" ref="BW95">_xlfn.IFS(AND($AA95&lt;&gt;"",AG95&lt;&gt;""),ABS($AA95-AG95),AND($AA95="",AG95=""),"",OR($AA95&lt;&gt;"",AG95&lt;&gt;""),"-")</f>
        <v/>
      </c>
      <c r="BX95" s="120" t="str" cm="1">
        <f t="array" ref="BX95">_xlfn.IFS(AND($AA95&lt;&gt;"",AH95&lt;&gt;""),ABS($AA95-AH95),AND($AA95="",AH95=""),"",OR($AA95&lt;&gt;"",AH95&lt;&gt;""),"-")</f>
        <v/>
      </c>
      <c r="BY95" s="120" t="str" cm="1">
        <f t="array" ref="BY95">_xlfn.IFS(AND($AA95&lt;&gt;"",AI95&lt;&gt;""),ABS($AA95-AI95),AND($AA95="",AI95=""),"",OR($AA95&lt;&gt;"",AI95&lt;&gt;""),"-")</f>
        <v/>
      </c>
      <c r="BZ95" s="120" t="str" cm="1">
        <f t="array" ref="BZ95">_xlfn.IFS(AND($AA95&lt;&gt;"",AJ95&lt;&gt;""),ABS($AA95-AJ95),AND($AA95="",AJ95=""),"",OR($AA95&lt;&gt;"",AJ95&lt;&gt;""),"-")</f>
        <v/>
      </c>
      <c r="CA95" s="121" t="str" cm="1">
        <f t="array" ref="CA95">_xlfn.IFS(AND($AB95&lt;&gt;"",AC95&lt;&gt;""),ABS($AB95-AC95),AND($AB95="",AC95=""),"",OR($AB95&lt;&gt;"",AC95&lt;&gt;""),"-")</f>
        <v/>
      </c>
      <c r="CB95" s="120" t="str" cm="1">
        <f t="array" ref="CB95">_xlfn.IFS(AND($AB95&lt;&gt;"",AD95&lt;&gt;""),ABS($AB95-AD95),AND($AB95="",AD95=""),"",OR($AB95&lt;&gt;"",AD95&lt;&gt;""),"-")</f>
        <v/>
      </c>
      <c r="CC95" s="120" t="str" cm="1">
        <f t="array" ref="CC95">_xlfn.IFS(AND($AB95&lt;&gt;"",AE95&lt;&gt;""),ABS($AB95-AE95),AND($AB95="",AE95=""),"",OR($AB95&lt;&gt;"",AE95&lt;&gt;""),"-")</f>
        <v/>
      </c>
      <c r="CD95" s="120" t="str" cm="1">
        <f t="array" ref="CD95">_xlfn.IFS(AND($AB95&lt;&gt;"",AF95&lt;&gt;""),ABS($AB95-AF95),AND($AB95="",AF95=""),"",OR($AB95&lt;&gt;"",AF95&lt;&gt;""),"-")</f>
        <v/>
      </c>
      <c r="CE95" s="120" t="str" cm="1">
        <f t="array" ref="CE95">_xlfn.IFS(AND($AB95&lt;&gt;"",AG95&lt;&gt;""),ABS($AB95-AG95),AND($AB95="",AG95=""),"",OR($AB95&lt;&gt;"",AG95&lt;&gt;""),"-")</f>
        <v/>
      </c>
      <c r="CF95" s="120" t="str" cm="1">
        <f t="array" ref="CF95">_xlfn.IFS(AND($AB95&lt;&gt;"",AH95&lt;&gt;""),ABS($AB95-AH95),AND($AB95="",AH95=""),"",OR($AB95&lt;&gt;"",AH95&lt;&gt;""),"-")</f>
        <v/>
      </c>
      <c r="CG95" s="120" t="str" cm="1">
        <f t="array" ref="CG95">_xlfn.IFS(AND($AB95&lt;&gt;"",AI95&lt;&gt;""),ABS($AB95-AI95),AND($AB95="",AI95=""),"",OR($AB95&lt;&gt;"",AI95&lt;&gt;""),"-")</f>
        <v/>
      </c>
      <c r="CH95" s="120" t="str" cm="1">
        <f t="array" ref="CH95">_xlfn.IFS(AND($AB95&lt;&gt;"",AJ95&lt;&gt;""),ABS($AB95-AJ95),AND($AB95="",AJ95=""),"",OR($AB95&lt;&gt;"",AJ95&lt;&gt;""),"-")</f>
        <v/>
      </c>
      <c r="CI95" s="121" t="str" cm="1">
        <f t="array" ref="CI95">_xlfn.IFS(AND($AC95&lt;&gt;"",AD95&lt;&gt;""),ABS($AC95-AD95),AND($AC95="",AD95=""),"",OR($AC95&lt;&gt;"",AD95&lt;&gt;""),"-")</f>
        <v/>
      </c>
      <c r="CJ95" s="120" t="str" cm="1">
        <f t="array" ref="CJ95">_xlfn.IFS(AND($AC95&lt;&gt;"",AE95&lt;&gt;""),ABS($AC95-AE95),AND($AC95="",AE95=""),"",OR($AC95&lt;&gt;"",AE95&lt;&gt;""),"-")</f>
        <v/>
      </c>
      <c r="CK95" s="120" t="str" cm="1">
        <f t="array" ref="CK95">_xlfn.IFS(AND($AC95&lt;&gt;"",AF95&lt;&gt;""),ABS($AC95-AF95),AND($AC95="",AF95=""),"",OR($AC95&lt;&gt;"",AF95&lt;&gt;""),"-")</f>
        <v/>
      </c>
      <c r="CL95" s="120" t="str" cm="1">
        <f t="array" ref="CL95">_xlfn.IFS(AND($AC95&lt;&gt;"",AG95&lt;&gt;""),ABS($AC95-AG95),AND($AC95="",AG95=""),"",OR($AC95&lt;&gt;"",AG95&lt;&gt;""),"-")</f>
        <v/>
      </c>
      <c r="CM95" s="120" t="str" cm="1">
        <f t="array" ref="CM95">_xlfn.IFS(AND($AC95&lt;&gt;"",AH95&lt;&gt;""),ABS($AC95-AH95),AND($AC95="",AH95=""),"",OR($AC95&lt;&gt;"",AH95&lt;&gt;""),"-")</f>
        <v/>
      </c>
      <c r="CN95" s="120" t="str" cm="1">
        <f t="array" ref="CN95">_xlfn.IFS(AND($AC95&lt;&gt;"",AI95&lt;&gt;""),ABS($AC95-AI95),AND($AC95="",AI95=""),"",OR($AC95&lt;&gt;"",AI95&lt;&gt;""),"-")</f>
        <v/>
      </c>
      <c r="CO95" s="120" t="str" cm="1">
        <f t="array" ref="CO95">_xlfn.IFS(AND($AC95&lt;&gt;"",AJ95&lt;&gt;""),ABS($AC95-AJ95),AND($AC95="",AJ95=""),"",OR($AC95&lt;&gt;"",AJ95&lt;&gt;""),"-")</f>
        <v/>
      </c>
      <c r="CP95" s="121" t="str" cm="1">
        <f t="array" ref="CP95">_xlfn.IFS(AND($AD95&lt;&gt;"",AE95&lt;&gt;""),ABS($AD95-AE95),AND($AD95="",AE95=""),"",OR($AD95&lt;&gt;"",AE95&lt;&gt;""),"-")</f>
        <v/>
      </c>
      <c r="CQ95" s="120" t="str" cm="1">
        <f t="array" ref="CQ95">_xlfn.IFS(AND($AD95&lt;&gt;"",AF95&lt;&gt;""),ABS($AD95-AF95),AND($AD95="",AF95=""),"",OR($AD95&lt;&gt;"",AF95&lt;&gt;""),"-")</f>
        <v/>
      </c>
      <c r="CR95" s="120" t="str" cm="1">
        <f t="array" ref="CR95">_xlfn.IFS(AND($AD95&lt;&gt;"",AG95&lt;&gt;""),ABS($AD95-AG95),AND($AD95="",AG95=""),"",OR($AD95&lt;&gt;"",AG95&lt;&gt;""),"-")</f>
        <v/>
      </c>
      <c r="CS95" s="120" t="str" cm="1">
        <f t="array" ref="CS95">_xlfn.IFS(AND($AD95&lt;&gt;"",AH95&lt;&gt;""),ABS($AD95-AH95),AND($AD95="",AH95=""),"",OR($AD95&lt;&gt;"",AH95&lt;&gt;""),"-")</f>
        <v/>
      </c>
      <c r="CT95" s="120" t="str" cm="1">
        <f t="array" ref="CT95">_xlfn.IFS(AND($AD95&lt;&gt;"",AI95&lt;&gt;""),ABS($AD95-AI95),AND($AD95="",AI95=""),"",OR($AD95&lt;&gt;"",AI95&lt;&gt;""),"-")</f>
        <v/>
      </c>
      <c r="CU95" s="120" t="str" cm="1">
        <f t="array" ref="CU95">_xlfn.IFS(AND($AD95&lt;&gt;"",AJ95&lt;&gt;""),ABS($AD95-AJ95),AND($AD95="",AJ95=""),"",OR($AD95&lt;&gt;"",AJ95&lt;&gt;""),"-")</f>
        <v/>
      </c>
      <c r="CV95" s="121" t="str" cm="1">
        <f t="array" ref="CV95">_xlfn.IFS(AND($AE95&lt;&gt;"",AF95&lt;&gt;""),ABS($AE95-AF95),AND($AE95="",AF95=""),"",OR($AE95&lt;&gt;"",AF95&lt;&gt;""),"-")</f>
        <v/>
      </c>
      <c r="CW95" s="120" t="str" cm="1">
        <f t="array" ref="CW95">_xlfn.IFS(AND($AE95&lt;&gt;"",AG95&lt;&gt;""),ABS($AE95-AG95),AND($AE95="",AG95=""),"",OR($AE95&lt;&gt;"",AG95&lt;&gt;""),"-")</f>
        <v/>
      </c>
      <c r="CX95" s="120" t="str" cm="1">
        <f t="array" ref="CX95">_xlfn.IFS(AND($AE95&lt;&gt;"",AH95&lt;&gt;""),ABS($AE95-AH95),AND($AE95="",AH95=""),"",OR($AE95&lt;&gt;"",AH95&lt;&gt;""),"-")</f>
        <v/>
      </c>
      <c r="CY95" s="120" t="str" cm="1">
        <f t="array" ref="CY95">_xlfn.IFS(AND($AE95&lt;&gt;"",AI95&lt;&gt;""),ABS($AE95-AI95),AND($AE95="",AI95=""),"",OR($AE95&lt;&gt;"",AI95&lt;&gt;""),"-")</f>
        <v/>
      </c>
      <c r="CZ95" s="120" t="str" cm="1">
        <f t="array" ref="CZ95">_xlfn.IFS(AND($AE95&lt;&gt;"",AJ95&lt;&gt;""),ABS($AE95-AJ95),AND($AE95="",AJ95=""),"",OR($AE95&lt;&gt;"",AJ95&lt;&gt;""),"-")</f>
        <v/>
      </c>
      <c r="DA95" s="121" t="str" cm="1">
        <f t="array" ref="DA95">_xlfn.IFS(AND($AF95&lt;&gt;"",AG95&lt;&gt;""),ABS($AF95-AG95),AND($AF95="",AG95=""),"",OR($AF95&lt;&gt;"",AG95&lt;&gt;""),"-")</f>
        <v/>
      </c>
      <c r="DB95" s="120" t="str" cm="1">
        <f t="array" ref="DB95">_xlfn.IFS(AND($AF95&lt;&gt;"",AH95&lt;&gt;""),ABS($AF95-AH95),AND($AF95="",AH95=""),"",OR($AF95&lt;&gt;"",AH95&lt;&gt;""),"-")</f>
        <v/>
      </c>
      <c r="DC95" s="120" t="str" cm="1">
        <f t="array" ref="DC95">_xlfn.IFS(AND($AF95&lt;&gt;"",AI95&lt;&gt;""),ABS($AF95-AI95),AND($AF95="",AI95=""),"",OR($AF95&lt;&gt;"",AI95&lt;&gt;""),"-")</f>
        <v/>
      </c>
      <c r="DD95" s="120" t="str" cm="1">
        <f t="array" ref="DD95">_xlfn.IFS(AND($AF95&lt;&gt;"",AJ95&lt;&gt;""),ABS($AF95-AJ95),AND($AF95="",AJ95=""),"",OR($AF95&lt;&gt;"",AJ95&lt;&gt;""),"-")</f>
        <v/>
      </c>
      <c r="DE95" s="121" t="str" cm="1">
        <f t="array" ref="DE95">_xlfn.IFS(AND($AG95&lt;&gt;"",AH95&lt;&gt;""),ABS($AG95-AH95),AND($AG95="",AH95=""),"",OR($AG95&lt;&gt;"",AH95&lt;&gt;""),"-")</f>
        <v/>
      </c>
      <c r="DF95" s="120" t="str" cm="1">
        <f t="array" ref="DF95">_xlfn.IFS(AND($AG95&lt;&gt;"",AI95&lt;&gt;""),ABS($AG95-AI95),AND($AG95="",AI95=""),"",OR($AG95&lt;&gt;"",AI95&lt;&gt;""),"-")</f>
        <v/>
      </c>
      <c r="DG95" s="120" t="str" cm="1">
        <f t="array" ref="DG95">_xlfn.IFS(AND($AG95&lt;&gt;"",AJ95&lt;&gt;""),ABS($AG95-AJ95),AND($AG95="",AJ95=""),"",OR($AG95&lt;&gt;"",AJ95&lt;&gt;""),"-")</f>
        <v/>
      </c>
      <c r="DH95" s="121" t="str" cm="1">
        <f t="array" ref="DH95">_xlfn.IFS(AND($AH95&lt;&gt;"",AI95&lt;&gt;""),ABS($AH95-AI95),AND($AH95="",AI95=""),"",OR($AH95&lt;&gt;"",AI95&lt;&gt;""),"-")</f>
        <v/>
      </c>
      <c r="DI95" s="120" t="str" cm="1">
        <f t="array" ref="DI95">_xlfn.IFS(AND($AH95&lt;&gt;"",AJ95&lt;&gt;""),ABS($AH95-AJ95),AND($AH95="",AJ95=""),"",OR($AH95&lt;&gt;"",AJ95&lt;&gt;""),"-")</f>
        <v/>
      </c>
      <c r="DJ95" s="121" t="str" cm="1">
        <f t="array" ref="DJ95">_xlfn.IFS(AND($AI95&lt;&gt;"",AJ95&lt;&gt;""),ABS($AI95-AJ95),AND($AI95="",AJ95=""),"",OR($AI95&lt;&gt;"",AJ95&lt;&gt;""),"-")</f>
        <v/>
      </c>
    </row>
    <row r="96" spans="1:114" x14ac:dyDescent="0.2">
      <c r="A96" s="120" t="str">
        <f t="shared" si="18"/>
        <v>ok</v>
      </c>
      <c r="B96" s="186">
        <f t="shared" si="19"/>
        <v>0</v>
      </c>
      <c r="C96" s="186">
        <f t="shared" si="20"/>
        <v>100</v>
      </c>
      <c r="D96" s="186">
        <f t="shared" si="21"/>
        <v>0</v>
      </c>
      <c r="E96" s="263">
        <f t="shared" si="22"/>
        <v>4</v>
      </c>
      <c r="F96" s="186">
        <f t="shared" si="23"/>
        <v>4</v>
      </c>
      <c r="G96" s="186">
        <f t="shared" si="24"/>
        <v>100</v>
      </c>
      <c r="H96" s="262" t="str">
        <f t="shared" si="25"/>
        <v/>
      </c>
      <c r="I96" s="187" t="str">
        <f t="shared" si="26"/>
        <v>I</v>
      </c>
      <c r="J96" s="260" t="s">
        <v>82</v>
      </c>
      <c r="K96" s="259" t="str">
        <f>VLOOKUP($J96,Merged_couplings!$B:$BU,MATCH(K$1,Merged_couplings!$B$1:$BU$1,0),FALSE)</f>
        <v>-I-</v>
      </c>
      <c r="L96" s="258" t="str">
        <f>VLOOKUP($J96,Merged_couplings!$B:$BU,MATCH(L$1,Merged_couplings!$B$1:$BU$1,0),FALSE)</f>
        <v>-I-</v>
      </c>
      <c r="M96" s="258" t="str">
        <f>VLOOKUP($J96,Merged_couplings!$B:$BU,MATCH(M$1,Merged_couplings!$B$1:$BU$1,0),FALSE)</f>
        <v>-I-</v>
      </c>
      <c r="N96" s="258" t="str">
        <f>VLOOKUP($J96,Merged_couplings!$B:$BU,MATCH(N$1,Merged_couplings!$B$1:$BU$1,0),FALSE)</f>
        <v>-I-</v>
      </c>
      <c r="O96" s="258" t="str">
        <f>VLOOKUP($J96,Merged_couplings!$B:$BU,MATCH(O$1,Merged_couplings!$B$1:$BU$1,0),FALSE)</f>
        <v>-I-</v>
      </c>
      <c r="P96" s="258" t="str">
        <f>VLOOKUP($J96,Merged_couplings!$B:$BU,MATCH(P$1,Merged_couplings!$B$1:$BU$1,0),FALSE)</f>
        <v>-I-</v>
      </c>
      <c r="Q96" s="258" t="str">
        <f>VLOOKUP($J96,Merged_couplings!$B:$BU,MATCH(Q$1,Merged_couplings!$B$1:$BU$1,0),FALSE)</f>
        <v>-I-</v>
      </c>
      <c r="R96" s="258" t="str">
        <f>VLOOKUP($J96,Merged_couplings!$B:$BU,MATCH(R$1,Merged_couplings!$B$1:$BU$1,0),FALSE)</f>
        <v>-IG</v>
      </c>
      <c r="S96" s="258" t="str">
        <f>VLOOKUP($J96,Merged_couplings!$B:$BU,MATCH(S$1,Merged_couplings!$B$1:$BU$1,0),FALSE)</f>
        <v>-IG</v>
      </c>
      <c r="T96" s="258" t="str">
        <f>VLOOKUP($J96,Merged_couplings!$B:$BU,MATCH(T$1,Merged_couplings!$B$1:$BU$1,0),FALSE)</f>
        <v>-IG</v>
      </c>
      <c r="U96" s="258" t="str">
        <f>VLOOKUP($J96,Merged_couplings!$B:$BU,MATCH(U$1,Merged_couplings!$B$1:$BU$1,0),FALSE)</f>
        <v>-IG</v>
      </c>
      <c r="V96" s="258" t="str">
        <f>VLOOKUP($J96,Merged_couplings!$B:$BU,MATCH(V$1,Merged_couplings!$B$1:$BU$1,0),FALSE)</f>
        <v>-I-</v>
      </c>
      <c r="W96" s="258" t="str">
        <f>VLOOKUP($J96,Merged_couplings!$B:$BU,MATCH(W$1,Merged_couplings!$B$1:$BU$1,0),FALSE)</f>
        <v>-I-</v>
      </c>
      <c r="X96" s="121" t="str">
        <f>_xlfn.IFNA(VLOOKUP($J96,Merged_couplings!$B:$R,MATCH(X$1,Merged_couplings!$B$1:$R$1,0),FALSE),"")</f>
        <v/>
      </c>
      <c r="Y96" s="120" t="str">
        <f>_xlfn.IFNA(VLOOKUP($J96,Merged_couplings!$B:$R,MATCH(Y$1,Merged_couplings!$B$1:$R$1,0),FALSE),"")</f>
        <v/>
      </c>
      <c r="Z96" s="120" t="str">
        <f>_xlfn.IFNA(VLOOKUP($J96,Merged_couplings!$B:$R,MATCH(Z$1,Merged_couplings!$B$1:$R$1,0),FALSE),"")</f>
        <v/>
      </c>
      <c r="AA96" s="120" t="str">
        <f>_xlfn.IFNA(VLOOKUP($J96,Merged_couplings!$B:$R,MATCH(AA$1,Merged_couplings!$B$1:$R$1,0),FALSE),"")</f>
        <v/>
      </c>
      <c r="AB96" s="120" t="str">
        <f>_xlfn.IFNA(VLOOKUP($J96,Merged_couplings!$B:$R,MATCH(AB$1,Merged_couplings!$B$1:$R$1,0),FALSE),"")</f>
        <v/>
      </c>
      <c r="AC96" s="120" t="str">
        <f>_xlfn.IFNA(VLOOKUP($J96,Merged_couplings!$B:$R,MATCH(AC$1,Merged_couplings!$B$1:$R$1,0),FALSE),"")</f>
        <v/>
      </c>
      <c r="AD96" s="120" t="str">
        <f>_xlfn.IFNA(VLOOKUP($J96,Merged_couplings!$B:$R,MATCH(AD$1,Merged_couplings!$B$1:$R$1,0),FALSE),"")</f>
        <v/>
      </c>
      <c r="AE96" s="120">
        <f>_xlfn.IFNA(VLOOKUP($J96,Merged_couplings!$B:$R,MATCH(AE$1,Merged_couplings!$B$1:$R$1,0),FALSE),"")</f>
        <v>8.6151875099329498</v>
      </c>
      <c r="AF96" s="120">
        <f>_xlfn.IFNA(VLOOKUP($J96,Merged_couplings!$B:$R,MATCH(AF$1,Merged_couplings!$B$1:$R$1,0),FALSE),"")</f>
        <v>8.6151875099329498</v>
      </c>
      <c r="AG96" s="120">
        <f>_xlfn.IFNA(VLOOKUP($J96,Merged_couplings!$B:$R,MATCH(AG$1,Merged_couplings!$B$1:$R$1,0),FALSE),"")</f>
        <v>8.368550002027126</v>
      </c>
      <c r="AH96" s="120">
        <f>_xlfn.IFNA(VLOOKUP($J96,Merged_couplings!$B:$R,MATCH(AH$1,Merged_couplings!$B$1:$R$1,0),FALSE),"")</f>
        <v>8.5313313180565089</v>
      </c>
      <c r="AI96" s="120" t="str">
        <f>_xlfn.IFNA(VLOOKUP($J96,Merged_couplings!$B:$R,MATCH(AI$1,Merged_couplings!$B$1:$R$1,0),FALSE),"")</f>
        <v/>
      </c>
      <c r="AJ96" s="120" t="str">
        <f>_xlfn.IFNA(VLOOKUP($J96,Merged_couplings!$B:$R,MATCH(AJ$1,Merged_couplings!$B$1:$R$1,0),FALSE),"")</f>
        <v/>
      </c>
      <c r="AK96" s="123" t="str" cm="1">
        <f t="array" ref="AK96">_xlfn.IFS(AND($X96&lt;&gt;"",Y96&lt;&gt;""),ABS($X96-Y96),AND($X96="",Y96=""),"",OR($X96&lt;&gt;"",Y96&lt;&gt;""),"-")</f>
        <v/>
      </c>
      <c r="AL96" s="122" t="str" cm="1">
        <f t="array" ref="AL96">_xlfn.IFS(AND($X96&lt;&gt;"",Z96&lt;&gt;""),ABS($X96-Z96),AND($X96="",Z96=""),"",OR($X96&lt;&gt;"",Z96&lt;&gt;""),"-")</f>
        <v/>
      </c>
      <c r="AM96" s="122" t="str" cm="1">
        <f t="array" ref="AM96">_xlfn.IFS(AND($X96&lt;&gt;"",AA96&lt;&gt;""),ABS($X96-AA96),AND($X96="",AA96=""),"",OR($X96&lt;&gt;"",AA96&lt;&gt;""),"-")</f>
        <v/>
      </c>
      <c r="AN96" s="122" t="str" cm="1">
        <f t="array" ref="AN96">_xlfn.IFS(AND($X96&lt;&gt;"",AB96&lt;&gt;""),ABS($X96-AB96),AND($X96="",AB96=""),"",OR($X96&lt;&gt;"",AB96&lt;&gt;""),"-")</f>
        <v/>
      </c>
      <c r="AO96" s="122" t="str" cm="1">
        <f t="array" ref="AO96">_xlfn.IFS(AND($X96&lt;&gt;"",AC96&lt;&gt;""),ABS($X96-AC96),AND($X96="",AC96=""),"",OR($X96&lt;&gt;"",AC96&lt;&gt;""),"-")</f>
        <v/>
      </c>
      <c r="AP96" s="122" t="str" cm="1">
        <f t="array" ref="AP96">_xlfn.IFS(AND($X96&lt;&gt;"",AD96&lt;&gt;""),ABS($X96-AD96),AND($X96="",AD96=""),"",OR($X96&lt;&gt;"",AD96&lt;&gt;""),"-")</f>
        <v/>
      </c>
      <c r="AQ96" s="122" t="str" cm="1">
        <f t="array" ref="AQ96">_xlfn.IFS(AND($X96&lt;&gt;"",AE96&lt;&gt;""),ABS($X96-AE96),AND($X96="",AE96=""),"",OR($X96&lt;&gt;"",AE96&lt;&gt;""),"-")</f>
        <v>-</v>
      </c>
      <c r="AR96" s="122" t="str" cm="1">
        <f t="array" ref="AR96">_xlfn.IFS(AND($X96&lt;&gt;"",AF96&lt;&gt;""),ABS($X96-AF96),AND($X96="",AF96=""),"",OR($X96&lt;&gt;"",AF96&lt;&gt;""),"-")</f>
        <v>-</v>
      </c>
      <c r="AS96" s="122" t="str" cm="1">
        <f t="array" ref="AS96">_xlfn.IFS(AND($X96&lt;&gt;"",AG96&lt;&gt;""),ABS($X96-AG96),AND($X96="",AG96=""),"",OR($X96&lt;&gt;"",AG96&lt;&gt;""),"-")</f>
        <v>-</v>
      </c>
      <c r="AT96" s="122" t="str" cm="1">
        <f t="array" ref="AT96">_xlfn.IFS(AND($X96&lt;&gt;"",AH96&lt;&gt;""),ABS($X96-AH96),AND($X96="",AH96=""),"",OR($X96&lt;&gt;"",AH96&lt;&gt;""),"-")</f>
        <v>-</v>
      </c>
      <c r="AU96" s="122" t="str" cm="1">
        <f t="array" ref="AU96">_xlfn.IFS(AND($X96&lt;&gt;"",AI96&lt;&gt;""),ABS($X96-AI96),AND($X96="",AI96=""),"",OR($X96&lt;&gt;"",AI96&lt;&gt;""),"-")</f>
        <v/>
      </c>
      <c r="AV96" s="122" t="str" cm="1">
        <f t="array" ref="AV96">_xlfn.IFS(AND($X96&lt;&gt;"",AJ96&lt;&gt;""),ABS($X96-AJ96),AND($X96="",AJ96=""),"",OR($X96&lt;&gt;"",AJ96&lt;&gt;""),"-")</f>
        <v/>
      </c>
      <c r="AW96" s="123" t="str" cm="1">
        <f t="array" ref="AW96">_xlfn.IFS(AND($Y96&lt;&gt;"",Z96&lt;&gt;""),ABS($Y96-Z96),AND($Y96="",Z96=""),"",OR($Y96&lt;&gt;"",Z96&lt;&gt;""),"-")</f>
        <v/>
      </c>
      <c r="AX96" s="122" t="str" cm="1">
        <f t="array" ref="AX96">_xlfn.IFS(AND($Y96&lt;&gt;"",AA96&lt;&gt;""),ABS($Y96-AA96),AND($Y96="",AA96=""),"",OR($Y96&lt;&gt;"",AA96&lt;&gt;""),"-")</f>
        <v/>
      </c>
      <c r="AY96" s="122" t="str" cm="1">
        <f t="array" ref="AY96">_xlfn.IFS(AND($Y96&lt;&gt;"",AB96&lt;&gt;""),ABS($Y96-AB96),AND($Y96="",AB96=""),"",OR($Y96&lt;&gt;"",AB96&lt;&gt;""),"-")</f>
        <v/>
      </c>
      <c r="AZ96" s="122" t="str" cm="1">
        <f t="array" ref="AZ96">_xlfn.IFS(AND($Y96&lt;&gt;"",AC96&lt;&gt;""),ABS($Y96-AC96),AND($Y96="",AC96=""),"",OR($Y96&lt;&gt;"",AC96&lt;&gt;""),"-")</f>
        <v/>
      </c>
      <c r="BA96" s="122" t="str" cm="1">
        <f t="array" ref="BA96">_xlfn.IFS(AND($Y96&lt;&gt;"",AD96&lt;&gt;""),ABS($Y96-AD96),AND($Y96="",AD96=""),"",OR($Y96&lt;&gt;"",AD96&lt;&gt;""),"-")</f>
        <v/>
      </c>
      <c r="BB96" s="122" t="str" cm="1">
        <f t="array" ref="BB96">_xlfn.IFS(AND($Y96&lt;&gt;"",AE96&lt;&gt;""),ABS($Y96-AE96),AND($Y96="",AE96=""),"",OR($Y96&lt;&gt;"",AE96&lt;&gt;""),"-")</f>
        <v>-</v>
      </c>
      <c r="BC96" s="122" t="str" cm="1">
        <f t="array" ref="BC96">_xlfn.IFS(AND($Y96&lt;&gt;"",AF96&lt;&gt;""),ABS($Y96-AF96),AND($Y96="",AF96=""),"",OR($Y96&lt;&gt;"",AF96&lt;&gt;""),"-")</f>
        <v>-</v>
      </c>
      <c r="BD96" s="122" t="str" cm="1">
        <f t="array" ref="BD96">_xlfn.IFS(AND($Y96&lt;&gt;"",AG96&lt;&gt;""),ABS($Y96-AG96),AND($Y96="",AG96=""),"",OR($Y96&lt;&gt;"",AG96&lt;&gt;""),"-")</f>
        <v>-</v>
      </c>
      <c r="BE96" s="122" t="str" cm="1">
        <f t="array" ref="BE96">_xlfn.IFS(AND($Y96&lt;&gt;"",AH96&lt;&gt;""),ABS($Y96-AH96),AND($Y96="",AH96=""),"",OR($Y96&lt;&gt;"",AH96&lt;&gt;""),"-")</f>
        <v>-</v>
      </c>
      <c r="BF96" s="122" t="str" cm="1">
        <f t="array" ref="BF96">_xlfn.IFS(AND($Y96&lt;&gt;"",AI96&lt;&gt;""),ABS($Y96-AI96),AND($Y96="",AI96=""),"",OR($Y96&lt;&gt;"",AI96&lt;&gt;""),"-")</f>
        <v/>
      </c>
      <c r="BG96" s="122" t="str" cm="1">
        <f t="array" ref="BG96">_xlfn.IFS(AND($Y96&lt;&gt;"",AJ96&lt;&gt;""),ABS($Y96-AJ96),AND($Y96="",AJ96=""),"",OR($Y96&lt;&gt;"",AJ96&lt;&gt;""),"-")</f>
        <v/>
      </c>
      <c r="BH96" s="121" t="str" cm="1">
        <f t="array" ref="BH96">_xlfn.IFS(AND($Z96&lt;&gt;"",AA96&lt;&gt;""),ABS($Z96-AA96),AND($Z96="",AA96=""),"",OR($Z96&lt;&gt;"",AA96&lt;&gt;""),"-")</f>
        <v/>
      </c>
      <c r="BI96" s="120" t="str" cm="1">
        <f t="array" ref="BI96">_xlfn.IFS(AND($Z96&lt;&gt;"",AB96&lt;&gt;""),ABS($Z96-AB96),AND($Z96="",AB96=""),"",OR($Z96&lt;&gt;"",AB96&lt;&gt;""),"-")</f>
        <v/>
      </c>
      <c r="BJ96" s="120" t="str" cm="1">
        <f t="array" ref="BJ96">_xlfn.IFS(AND($Z96&lt;&gt;"",AC96&lt;&gt;""),ABS($Z96-AC96),AND($Z96="",AC96=""),"",OR($Z96&lt;&gt;"",AC96&lt;&gt;""),"-")</f>
        <v/>
      </c>
      <c r="BK96" s="120" t="str" cm="1">
        <f t="array" ref="BK96">_xlfn.IFS(AND($Z96&lt;&gt;"",AD96&lt;&gt;""),ABS($Z96-AD96),AND($Z96="",AD96=""),"",OR($Z96&lt;&gt;"",AD96&lt;&gt;""),"-")</f>
        <v/>
      </c>
      <c r="BL96" s="120" t="str" cm="1">
        <f t="array" ref="BL96">_xlfn.IFS(AND($Z96&lt;&gt;"",AE96&lt;&gt;""),ABS($Z96-AE96),AND($Z96="",AE96=""),"",OR($Z96&lt;&gt;"",AE96&lt;&gt;""),"-")</f>
        <v>-</v>
      </c>
      <c r="BM96" s="120" t="str" cm="1">
        <f t="array" ref="BM96">_xlfn.IFS(AND($Z96&lt;&gt;"",AF96&lt;&gt;""),ABS($Z96-AF96),AND($Z96="",AF96=""),"",OR($Z96&lt;&gt;"",AF96&lt;&gt;""),"-")</f>
        <v>-</v>
      </c>
      <c r="BN96" s="120" t="str" cm="1">
        <f t="array" ref="BN96">_xlfn.IFS(AND($Z96&lt;&gt;"",AG96&lt;&gt;""),ABS($Z96-AG96),AND($Z96="",AG96=""),"",OR($Z96&lt;&gt;"",AG96&lt;&gt;""),"-")</f>
        <v>-</v>
      </c>
      <c r="BO96" s="120" t="str" cm="1">
        <f t="array" ref="BO96">_xlfn.IFS(AND($Z96&lt;&gt;"",AH96&lt;&gt;""),ABS($Z96-AH96),AND($Z96="",AH96=""),"",OR($Z96&lt;&gt;"",AH96&lt;&gt;""),"-")</f>
        <v>-</v>
      </c>
      <c r="BP96" s="120" t="str" cm="1">
        <f t="array" ref="BP96">_xlfn.IFS(AND($Z96&lt;&gt;"",AI96&lt;&gt;""),ABS($Z96-AI96),AND($Z96="",AI96=""),"",OR($Z96&lt;&gt;"",AI96&lt;&gt;""),"-")</f>
        <v/>
      </c>
      <c r="BQ96" s="120" t="str" cm="1">
        <f t="array" ref="BQ96">_xlfn.IFS(AND($Z96&lt;&gt;"",AJ96&lt;&gt;""),ABS($Z96-AJ96),AND($Z96="",AJ96=""),"",OR($Z96&lt;&gt;"",AJ96&lt;&gt;""),"-")</f>
        <v/>
      </c>
      <c r="BR96" s="121" t="str" cm="1">
        <f t="array" ref="BR96">_xlfn.IFS(AND($AA96&lt;&gt;"",AB96&lt;&gt;""),ABS($AA96-AB96),AND($AA96="",AB96=""),"",OR($AA96&lt;&gt;"",AB96&lt;&gt;""),"-")</f>
        <v/>
      </c>
      <c r="BS96" s="120" t="str" cm="1">
        <f t="array" ref="BS96">_xlfn.IFS(AND($AA96&lt;&gt;"",AC96&lt;&gt;""),ABS($AA96-AC96),AND($AA96="",AC96=""),"",OR($AA96&lt;&gt;"",AC96&lt;&gt;""),"-")</f>
        <v/>
      </c>
      <c r="BT96" s="120" t="str" cm="1">
        <f t="array" ref="BT96">_xlfn.IFS(AND($AA96&lt;&gt;"",AD96&lt;&gt;""),ABS($AA96-AD96),AND($AA96="",AD96=""),"",OR($AA96&lt;&gt;"",AD96&lt;&gt;""),"-")</f>
        <v/>
      </c>
      <c r="BU96" s="120" t="str" cm="1">
        <f t="array" ref="BU96">_xlfn.IFS(AND($AA96&lt;&gt;"",AE96&lt;&gt;""),ABS($AA96-AE96),AND($AA96="",AE96=""),"",OR($AA96&lt;&gt;"",AE96&lt;&gt;""),"-")</f>
        <v>-</v>
      </c>
      <c r="BV96" s="120" t="str" cm="1">
        <f t="array" ref="BV96">_xlfn.IFS(AND($AA96&lt;&gt;"",AF96&lt;&gt;""),ABS($AA96-AF96),AND($AA96="",AF96=""),"",OR($AA96&lt;&gt;"",AF96&lt;&gt;""),"-")</f>
        <v>-</v>
      </c>
      <c r="BW96" s="120" t="str" cm="1">
        <f t="array" ref="BW96">_xlfn.IFS(AND($AA96&lt;&gt;"",AG96&lt;&gt;""),ABS($AA96-AG96),AND($AA96="",AG96=""),"",OR($AA96&lt;&gt;"",AG96&lt;&gt;""),"-")</f>
        <v>-</v>
      </c>
      <c r="BX96" s="120" t="str" cm="1">
        <f t="array" ref="BX96">_xlfn.IFS(AND($AA96&lt;&gt;"",AH96&lt;&gt;""),ABS($AA96-AH96),AND($AA96="",AH96=""),"",OR($AA96&lt;&gt;"",AH96&lt;&gt;""),"-")</f>
        <v>-</v>
      </c>
      <c r="BY96" s="120" t="str" cm="1">
        <f t="array" ref="BY96">_xlfn.IFS(AND($AA96&lt;&gt;"",AI96&lt;&gt;""),ABS($AA96-AI96),AND($AA96="",AI96=""),"",OR($AA96&lt;&gt;"",AI96&lt;&gt;""),"-")</f>
        <v/>
      </c>
      <c r="BZ96" s="120" t="str" cm="1">
        <f t="array" ref="BZ96">_xlfn.IFS(AND($AA96&lt;&gt;"",AJ96&lt;&gt;""),ABS($AA96-AJ96),AND($AA96="",AJ96=""),"",OR($AA96&lt;&gt;"",AJ96&lt;&gt;""),"-")</f>
        <v/>
      </c>
      <c r="CA96" s="121" t="str" cm="1">
        <f t="array" ref="CA96">_xlfn.IFS(AND($AB96&lt;&gt;"",AC96&lt;&gt;""),ABS($AB96-AC96),AND($AB96="",AC96=""),"",OR($AB96&lt;&gt;"",AC96&lt;&gt;""),"-")</f>
        <v/>
      </c>
      <c r="CB96" s="120" t="str" cm="1">
        <f t="array" ref="CB96">_xlfn.IFS(AND($AB96&lt;&gt;"",AD96&lt;&gt;""),ABS($AB96-AD96),AND($AB96="",AD96=""),"",OR($AB96&lt;&gt;"",AD96&lt;&gt;""),"-")</f>
        <v/>
      </c>
      <c r="CC96" s="120" t="str" cm="1">
        <f t="array" ref="CC96">_xlfn.IFS(AND($AB96&lt;&gt;"",AE96&lt;&gt;""),ABS($AB96-AE96),AND($AB96="",AE96=""),"",OR($AB96&lt;&gt;"",AE96&lt;&gt;""),"-")</f>
        <v>-</v>
      </c>
      <c r="CD96" s="120" t="str" cm="1">
        <f t="array" ref="CD96">_xlfn.IFS(AND($AB96&lt;&gt;"",AF96&lt;&gt;""),ABS($AB96-AF96),AND($AB96="",AF96=""),"",OR($AB96&lt;&gt;"",AF96&lt;&gt;""),"-")</f>
        <v>-</v>
      </c>
      <c r="CE96" s="120" t="str" cm="1">
        <f t="array" ref="CE96">_xlfn.IFS(AND($AB96&lt;&gt;"",AG96&lt;&gt;""),ABS($AB96-AG96),AND($AB96="",AG96=""),"",OR($AB96&lt;&gt;"",AG96&lt;&gt;""),"-")</f>
        <v>-</v>
      </c>
      <c r="CF96" s="120" t="str" cm="1">
        <f t="array" ref="CF96">_xlfn.IFS(AND($AB96&lt;&gt;"",AH96&lt;&gt;""),ABS($AB96-AH96),AND($AB96="",AH96=""),"",OR($AB96&lt;&gt;"",AH96&lt;&gt;""),"-")</f>
        <v>-</v>
      </c>
      <c r="CG96" s="120" t="str" cm="1">
        <f t="array" ref="CG96">_xlfn.IFS(AND($AB96&lt;&gt;"",AI96&lt;&gt;""),ABS($AB96-AI96),AND($AB96="",AI96=""),"",OR($AB96&lt;&gt;"",AI96&lt;&gt;""),"-")</f>
        <v/>
      </c>
      <c r="CH96" s="120" t="str" cm="1">
        <f t="array" ref="CH96">_xlfn.IFS(AND($AB96&lt;&gt;"",AJ96&lt;&gt;""),ABS($AB96-AJ96),AND($AB96="",AJ96=""),"",OR($AB96&lt;&gt;"",AJ96&lt;&gt;""),"-")</f>
        <v/>
      </c>
      <c r="CI96" s="121" t="str" cm="1">
        <f t="array" ref="CI96">_xlfn.IFS(AND($AC96&lt;&gt;"",AD96&lt;&gt;""),ABS($AC96-AD96),AND($AC96="",AD96=""),"",OR($AC96&lt;&gt;"",AD96&lt;&gt;""),"-")</f>
        <v/>
      </c>
      <c r="CJ96" s="120" t="str" cm="1">
        <f t="array" ref="CJ96">_xlfn.IFS(AND($AC96&lt;&gt;"",AE96&lt;&gt;""),ABS($AC96-AE96),AND($AC96="",AE96=""),"",OR($AC96&lt;&gt;"",AE96&lt;&gt;""),"-")</f>
        <v>-</v>
      </c>
      <c r="CK96" s="120" t="str" cm="1">
        <f t="array" ref="CK96">_xlfn.IFS(AND($AC96&lt;&gt;"",AF96&lt;&gt;""),ABS($AC96-AF96),AND($AC96="",AF96=""),"",OR($AC96&lt;&gt;"",AF96&lt;&gt;""),"-")</f>
        <v>-</v>
      </c>
      <c r="CL96" s="120" t="str" cm="1">
        <f t="array" ref="CL96">_xlfn.IFS(AND($AC96&lt;&gt;"",AG96&lt;&gt;""),ABS($AC96-AG96),AND($AC96="",AG96=""),"",OR($AC96&lt;&gt;"",AG96&lt;&gt;""),"-")</f>
        <v>-</v>
      </c>
      <c r="CM96" s="120" t="str" cm="1">
        <f t="array" ref="CM96">_xlfn.IFS(AND($AC96&lt;&gt;"",AH96&lt;&gt;""),ABS($AC96-AH96),AND($AC96="",AH96=""),"",OR($AC96&lt;&gt;"",AH96&lt;&gt;""),"-")</f>
        <v>-</v>
      </c>
      <c r="CN96" s="120" t="str" cm="1">
        <f t="array" ref="CN96">_xlfn.IFS(AND($AC96&lt;&gt;"",AI96&lt;&gt;""),ABS($AC96-AI96),AND($AC96="",AI96=""),"",OR($AC96&lt;&gt;"",AI96&lt;&gt;""),"-")</f>
        <v/>
      </c>
      <c r="CO96" s="120" t="str" cm="1">
        <f t="array" ref="CO96">_xlfn.IFS(AND($AC96&lt;&gt;"",AJ96&lt;&gt;""),ABS($AC96-AJ96),AND($AC96="",AJ96=""),"",OR($AC96&lt;&gt;"",AJ96&lt;&gt;""),"-")</f>
        <v/>
      </c>
      <c r="CP96" s="121" t="str" cm="1">
        <f t="array" ref="CP96">_xlfn.IFS(AND($AD96&lt;&gt;"",AE96&lt;&gt;""),ABS($AD96-AE96),AND($AD96="",AE96=""),"",OR($AD96&lt;&gt;"",AE96&lt;&gt;""),"-")</f>
        <v>-</v>
      </c>
      <c r="CQ96" s="120" t="str" cm="1">
        <f t="array" ref="CQ96">_xlfn.IFS(AND($AD96&lt;&gt;"",AF96&lt;&gt;""),ABS($AD96-AF96),AND($AD96="",AF96=""),"",OR($AD96&lt;&gt;"",AF96&lt;&gt;""),"-")</f>
        <v>-</v>
      </c>
      <c r="CR96" s="120" t="str" cm="1">
        <f t="array" ref="CR96">_xlfn.IFS(AND($AD96&lt;&gt;"",AG96&lt;&gt;""),ABS($AD96-AG96),AND($AD96="",AG96=""),"",OR($AD96&lt;&gt;"",AG96&lt;&gt;""),"-")</f>
        <v>-</v>
      </c>
      <c r="CS96" s="120" t="str" cm="1">
        <f t="array" ref="CS96">_xlfn.IFS(AND($AD96&lt;&gt;"",AH96&lt;&gt;""),ABS($AD96-AH96),AND($AD96="",AH96=""),"",OR($AD96&lt;&gt;"",AH96&lt;&gt;""),"-")</f>
        <v>-</v>
      </c>
      <c r="CT96" s="120" t="str" cm="1">
        <f t="array" ref="CT96">_xlfn.IFS(AND($AD96&lt;&gt;"",AI96&lt;&gt;""),ABS($AD96-AI96),AND($AD96="",AI96=""),"",OR($AD96&lt;&gt;"",AI96&lt;&gt;""),"-")</f>
        <v/>
      </c>
      <c r="CU96" s="120" t="str" cm="1">
        <f t="array" ref="CU96">_xlfn.IFS(AND($AD96&lt;&gt;"",AJ96&lt;&gt;""),ABS($AD96-AJ96),AND($AD96="",AJ96=""),"",OR($AD96&lt;&gt;"",AJ96&lt;&gt;""),"-")</f>
        <v/>
      </c>
      <c r="CV96" s="121" cm="1">
        <f t="array" ref="CV96">_xlfn.IFS(AND($AE96&lt;&gt;"",AF96&lt;&gt;""),ABS($AE96-AF96),AND($AE96="",AF96=""),"",OR($AE96&lt;&gt;"",AF96&lt;&gt;""),"-")</f>
        <v>0</v>
      </c>
      <c r="CW96" s="120" cm="1">
        <f t="array" ref="CW96">_xlfn.IFS(AND($AE96&lt;&gt;"",AG96&lt;&gt;""),ABS($AE96-AG96),AND($AE96="",AG96=""),"",OR($AE96&lt;&gt;"",AG96&lt;&gt;""),"-")</f>
        <v>0.24663750790582384</v>
      </c>
      <c r="CX96" s="120" cm="1">
        <f t="array" ref="CX96">_xlfn.IFS(AND($AE96&lt;&gt;"",AH96&lt;&gt;""),ABS($AE96-AH96),AND($AE96="",AH96=""),"",OR($AE96&lt;&gt;"",AH96&lt;&gt;""),"-")</f>
        <v>8.3856191876440889E-2</v>
      </c>
      <c r="CY96" s="120" t="str" cm="1">
        <f t="array" ref="CY96">_xlfn.IFS(AND($AE96&lt;&gt;"",AI96&lt;&gt;""),ABS($AE96-AI96),AND($AE96="",AI96=""),"",OR($AE96&lt;&gt;"",AI96&lt;&gt;""),"-")</f>
        <v>-</v>
      </c>
      <c r="CZ96" s="120" t="str" cm="1">
        <f t="array" ref="CZ96">_xlfn.IFS(AND($AE96&lt;&gt;"",AJ96&lt;&gt;""),ABS($AE96-AJ96),AND($AE96="",AJ96=""),"",OR($AE96&lt;&gt;"",AJ96&lt;&gt;""),"-")</f>
        <v>-</v>
      </c>
      <c r="DA96" s="121" cm="1">
        <f t="array" ref="DA96">_xlfn.IFS(AND($AF96&lt;&gt;"",AG96&lt;&gt;""),ABS($AF96-AG96),AND($AF96="",AG96=""),"",OR($AF96&lt;&gt;"",AG96&lt;&gt;""),"-")</f>
        <v>0.24663750790582384</v>
      </c>
      <c r="DB96" s="120" cm="1">
        <f t="array" ref="DB96">_xlfn.IFS(AND($AF96&lt;&gt;"",AH96&lt;&gt;""),ABS($AF96-AH96),AND($AF96="",AH96=""),"",OR($AF96&lt;&gt;"",AH96&lt;&gt;""),"-")</f>
        <v>8.3856191876440889E-2</v>
      </c>
      <c r="DC96" s="120" t="str" cm="1">
        <f t="array" ref="DC96">_xlfn.IFS(AND($AF96&lt;&gt;"",AI96&lt;&gt;""),ABS($AF96-AI96),AND($AF96="",AI96=""),"",OR($AF96&lt;&gt;"",AI96&lt;&gt;""),"-")</f>
        <v>-</v>
      </c>
      <c r="DD96" s="120" t="str" cm="1">
        <f t="array" ref="DD96">_xlfn.IFS(AND($AF96&lt;&gt;"",AJ96&lt;&gt;""),ABS($AF96-AJ96),AND($AF96="",AJ96=""),"",OR($AF96&lt;&gt;"",AJ96&lt;&gt;""),"-")</f>
        <v>-</v>
      </c>
      <c r="DE96" s="121" cm="1">
        <f t="array" ref="DE96">_xlfn.IFS(AND($AG96&lt;&gt;"",AH96&lt;&gt;""),ABS($AG96-AH96),AND($AG96="",AH96=""),"",OR($AG96&lt;&gt;"",AH96&lt;&gt;""),"-")</f>
        <v>0.16278131602938295</v>
      </c>
      <c r="DF96" s="120" t="str" cm="1">
        <f t="array" ref="DF96">_xlfn.IFS(AND($AG96&lt;&gt;"",AI96&lt;&gt;""),ABS($AG96-AI96),AND($AG96="",AI96=""),"",OR($AG96&lt;&gt;"",AI96&lt;&gt;""),"-")</f>
        <v>-</v>
      </c>
      <c r="DG96" s="120" t="str" cm="1">
        <f t="array" ref="DG96">_xlfn.IFS(AND($AG96&lt;&gt;"",AJ96&lt;&gt;""),ABS($AG96-AJ96),AND($AG96="",AJ96=""),"",OR($AG96&lt;&gt;"",AJ96&lt;&gt;""),"-")</f>
        <v>-</v>
      </c>
      <c r="DH96" s="121" t="str" cm="1">
        <f t="array" ref="DH96">_xlfn.IFS(AND($AH96&lt;&gt;"",AI96&lt;&gt;""),ABS($AH96-AI96),AND($AH96="",AI96=""),"",OR($AH96&lt;&gt;"",AI96&lt;&gt;""),"-")</f>
        <v>-</v>
      </c>
      <c r="DI96" s="120" t="str" cm="1">
        <f t="array" ref="DI96">_xlfn.IFS(AND($AH96&lt;&gt;"",AJ96&lt;&gt;""),ABS($AH96-AJ96),AND($AH96="",AJ96=""),"",OR($AH96&lt;&gt;"",AJ96&lt;&gt;""),"-")</f>
        <v>-</v>
      </c>
      <c r="DJ96" s="121" t="str" cm="1">
        <f t="array" ref="DJ96">_xlfn.IFS(AND($AI96&lt;&gt;"",AJ96&lt;&gt;""),ABS($AI96-AJ96),AND($AI96="",AJ96=""),"",OR($AI96&lt;&gt;"",AJ96&lt;&gt;""),"-")</f>
        <v/>
      </c>
    </row>
    <row r="97" spans="1:114" x14ac:dyDescent="0.2">
      <c r="A97" s="120" t="e">
        <f t="shared" si="18"/>
        <v>#DIV/0!</v>
      </c>
      <c r="B97" s="186" t="e">
        <f t="shared" si="19"/>
        <v>#DIV/0!</v>
      </c>
      <c r="C97" s="186" t="e">
        <f t="shared" si="20"/>
        <v>#DIV/0!</v>
      </c>
      <c r="D97" s="186" t="e">
        <f t="shared" si="21"/>
        <v>#DIV/0!</v>
      </c>
      <c r="E97" s="263">
        <f t="shared" si="22"/>
        <v>0</v>
      </c>
      <c r="F97" s="186">
        <f t="shared" si="23"/>
        <v>0</v>
      </c>
      <c r="G97" s="186" t="e">
        <f t="shared" si="24"/>
        <v>#DIV/0!</v>
      </c>
      <c r="H97" s="262" t="str">
        <f t="shared" si="25"/>
        <v/>
      </c>
      <c r="I97" s="187" t="str">
        <f t="shared" si="26"/>
        <v/>
      </c>
      <c r="J97" s="260" t="s">
        <v>84</v>
      </c>
      <c r="K97" s="259" t="e">
        <f>VLOOKUP($J97,Merged_couplings!$B:$BU,MATCH(K$1,Merged_couplings!$B$1:$BU$1,0),FALSE)</f>
        <v>#N/A</v>
      </c>
      <c r="L97" s="258" t="e">
        <f>VLOOKUP($J97,Merged_couplings!$B:$BU,MATCH(L$1,Merged_couplings!$B$1:$BU$1,0),FALSE)</f>
        <v>#N/A</v>
      </c>
      <c r="M97" s="258" t="e">
        <f>VLOOKUP($J97,Merged_couplings!$B:$BU,MATCH(M$1,Merged_couplings!$B$1:$BU$1,0),FALSE)</f>
        <v>#N/A</v>
      </c>
      <c r="N97" s="258" t="e">
        <f>VLOOKUP($J97,Merged_couplings!$B:$BU,MATCH(N$1,Merged_couplings!$B$1:$BU$1,0),FALSE)</f>
        <v>#N/A</v>
      </c>
      <c r="O97" s="258" t="e">
        <f>VLOOKUP($J97,Merged_couplings!$B:$BU,MATCH(O$1,Merged_couplings!$B$1:$BU$1,0),FALSE)</f>
        <v>#N/A</v>
      </c>
      <c r="P97" s="258" t="e">
        <f>VLOOKUP($J97,Merged_couplings!$B:$BU,MATCH(P$1,Merged_couplings!$B$1:$BU$1,0),FALSE)</f>
        <v>#N/A</v>
      </c>
      <c r="Q97" s="258" t="e">
        <f>VLOOKUP($J97,Merged_couplings!$B:$BU,MATCH(Q$1,Merged_couplings!$B$1:$BU$1,0),FALSE)</f>
        <v>#N/A</v>
      </c>
      <c r="R97" s="258" t="e">
        <f>VLOOKUP($J97,Merged_couplings!$B:$BU,MATCH(R$1,Merged_couplings!$B$1:$BU$1,0),FALSE)</f>
        <v>#N/A</v>
      </c>
      <c r="S97" s="258" t="e">
        <f>VLOOKUP($J97,Merged_couplings!$B:$BU,MATCH(S$1,Merged_couplings!$B$1:$BU$1,0),FALSE)</f>
        <v>#N/A</v>
      </c>
      <c r="T97" s="258" t="e">
        <f>VLOOKUP($J97,Merged_couplings!$B:$BU,MATCH(T$1,Merged_couplings!$B$1:$BU$1,0),FALSE)</f>
        <v>#N/A</v>
      </c>
      <c r="U97" s="258" t="e">
        <f>VLOOKUP($J97,Merged_couplings!$B:$BU,MATCH(U$1,Merged_couplings!$B$1:$BU$1,0),FALSE)</f>
        <v>#N/A</v>
      </c>
      <c r="V97" s="258" t="e">
        <f>VLOOKUP($J97,Merged_couplings!$B:$BU,MATCH(V$1,Merged_couplings!$B$1:$BU$1,0),FALSE)</f>
        <v>#N/A</v>
      </c>
      <c r="W97" s="258" t="e">
        <f>VLOOKUP($J97,Merged_couplings!$B:$BU,MATCH(W$1,Merged_couplings!$B$1:$BU$1,0),FALSE)</f>
        <v>#N/A</v>
      </c>
      <c r="X97" s="121" t="str">
        <f>_xlfn.IFNA(VLOOKUP($J97,Merged_couplings!$B:$R,MATCH(X$1,Merged_couplings!$B$1:$R$1,0),FALSE),"")</f>
        <v/>
      </c>
      <c r="Y97" s="120" t="str">
        <f>_xlfn.IFNA(VLOOKUP($J97,Merged_couplings!$B:$R,MATCH(Y$1,Merged_couplings!$B$1:$R$1,0),FALSE),"")</f>
        <v/>
      </c>
      <c r="Z97" s="120" t="str">
        <f>_xlfn.IFNA(VLOOKUP($J97,Merged_couplings!$B:$R,MATCH(Z$1,Merged_couplings!$B$1:$R$1,0),FALSE),"")</f>
        <v/>
      </c>
      <c r="AA97" s="120" t="str">
        <f>_xlfn.IFNA(VLOOKUP($J97,Merged_couplings!$B:$R,MATCH(AA$1,Merged_couplings!$B$1:$R$1,0),FALSE),"")</f>
        <v/>
      </c>
      <c r="AB97" s="120" t="str">
        <f>_xlfn.IFNA(VLOOKUP($J97,Merged_couplings!$B:$R,MATCH(AB$1,Merged_couplings!$B$1:$R$1,0),FALSE),"")</f>
        <v/>
      </c>
      <c r="AC97" s="120" t="str">
        <f>_xlfn.IFNA(VLOOKUP($J97,Merged_couplings!$B:$R,MATCH(AC$1,Merged_couplings!$B$1:$R$1,0),FALSE),"")</f>
        <v/>
      </c>
      <c r="AD97" s="120" t="str">
        <f>_xlfn.IFNA(VLOOKUP($J97,Merged_couplings!$B:$R,MATCH(AD$1,Merged_couplings!$B$1:$R$1,0),FALSE),"")</f>
        <v/>
      </c>
      <c r="AE97" s="120" t="str">
        <f>_xlfn.IFNA(VLOOKUP($J97,Merged_couplings!$B:$R,MATCH(AE$1,Merged_couplings!$B$1:$R$1,0),FALSE),"")</f>
        <v/>
      </c>
      <c r="AF97" s="120" t="str">
        <f>_xlfn.IFNA(VLOOKUP($J97,Merged_couplings!$B:$R,MATCH(AF$1,Merged_couplings!$B$1:$R$1,0),FALSE),"")</f>
        <v/>
      </c>
      <c r="AG97" s="120" t="str">
        <f>_xlfn.IFNA(VLOOKUP($J97,Merged_couplings!$B:$R,MATCH(AG$1,Merged_couplings!$B$1:$R$1,0),FALSE),"")</f>
        <v/>
      </c>
      <c r="AH97" s="120" t="str">
        <f>_xlfn.IFNA(VLOOKUP($J97,Merged_couplings!$B:$R,MATCH(AH$1,Merged_couplings!$B$1:$R$1,0),FALSE),"")</f>
        <v/>
      </c>
      <c r="AI97" s="120" t="str">
        <f>_xlfn.IFNA(VLOOKUP($J97,Merged_couplings!$B:$R,MATCH(AI$1,Merged_couplings!$B$1:$R$1,0),FALSE),"")</f>
        <v/>
      </c>
      <c r="AJ97" s="120" t="str">
        <f>_xlfn.IFNA(VLOOKUP($J97,Merged_couplings!$B:$R,MATCH(AJ$1,Merged_couplings!$B$1:$R$1,0),FALSE),"")</f>
        <v/>
      </c>
      <c r="AK97" s="123" t="str" cm="1">
        <f t="array" ref="AK97">_xlfn.IFS(AND($X97&lt;&gt;"",Y97&lt;&gt;""),ABS($X97-Y97),AND($X97="",Y97=""),"",OR($X97&lt;&gt;"",Y97&lt;&gt;""),"-")</f>
        <v/>
      </c>
      <c r="AL97" s="122" t="str" cm="1">
        <f t="array" ref="AL97">_xlfn.IFS(AND($X97&lt;&gt;"",Z97&lt;&gt;""),ABS($X97-Z97),AND($X97="",Z97=""),"",OR($X97&lt;&gt;"",Z97&lt;&gt;""),"-")</f>
        <v/>
      </c>
      <c r="AM97" s="122" t="str" cm="1">
        <f t="array" ref="AM97">_xlfn.IFS(AND($X97&lt;&gt;"",AA97&lt;&gt;""),ABS($X97-AA97),AND($X97="",AA97=""),"",OR($X97&lt;&gt;"",AA97&lt;&gt;""),"-")</f>
        <v/>
      </c>
      <c r="AN97" s="122" t="str" cm="1">
        <f t="array" ref="AN97">_xlfn.IFS(AND($X97&lt;&gt;"",AB97&lt;&gt;""),ABS($X97-AB97),AND($X97="",AB97=""),"",OR($X97&lt;&gt;"",AB97&lt;&gt;""),"-")</f>
        <v/>
      </c>
      <c r="AO97" s="122" t="str" cm="1">
        <f t="array" ref="AO97">_xlfn.IFS(AND($X97&lt;&gt;"",AC97&lt;&gt;""),ABS($X97-AC97),AND($X97="",AC97=""),"",OR($X97&lt;&gt;"",AC97&lt;&gt;""),"-")</f>
        <v/>
      </c>
      <c r="AP97" s="122" t="str" cm="1">
        <f t="array" ref="AP97">_xlfn.IFS(AND($X97&lt;&gt;"",AD97&lt;&gt;""),ABS($X97-AD97),AND($X97="",AD97=""),"",OR($X97&lt;&gt;"",AD97&lt;&gt;""),"-")</f>
        <v/>
      </c>
      <c r="AQ97" s="122" t="str" cm="1">
        <f t="array" ref="AQ97">_xlfn.IFS(AND($X97&lt;&gt;"",AE97&lt;&gt;""),ABS($X97-AE97),AND($X97="",AE97=""),"",OR($X97&lt;&gt;"",AE97&lt;&gt;""),"-")</f>
        <v/>
      </c>
      <c r="AR97" s="122" t="str" cm="1">
        <f t="array" ref="AR97">_xlfn.IFS(AND($X97&lt;&gt;"",AF97&lt;&gt;""),ABS($X97-AF97),AND($X97="",AF97=""),"",OR($X97&lt;&gt;"",AF97&lt;&gt;""),"-")</f>
        <v/>
      </c>
      <c r="AS97" s="122" t="str" cm="1">
        <f t="array" ref="AS97">_xlfn.IFS(AND($X97&lt;&gt;"",AG97&lt;&gt;""),ABS($X97-AG97),AND($X97="",AG97=""),"",OR($X97&lt;&gt;"",AG97&lt;&gt;""),"-")</f>
        <v/>
      </c>
      <c r="AT97" s="122" t="str" cm="1">
        <f t="array" ref="AT97">_xlfn.IFS(AND($X97&lt;&gt;"",AH97&lt;&gt;""),ABS($X97-AH97),AND($X97="",AH97=""),"",OR($X97&lt;&gt;"",AH97&lt;&gt;""),"-")</f>
        <v/>
      </c>
      <c r="AU97" s="122" t="str" cm="1">
        <f t="array" ref="AU97">_xlfn.IFS(AND($X97&lt;&gt;"",AI97&lt;&gt;""),ABS($X97-AI97),AND($X97="",AI97=""),"",OR($X97&lt;&gt;"",AI97&lt;&gt;""),"-")</f>
        <v/>
      </c>
      <c r="AV97" s="122" t="str" cm="1">
        <f t="array" ref="AV97">_xlfn.IFS(AND($X97&lt;&gt;"",AJ97&lt;&gt;""),ABS($X97-AJ97),AND($X97="",AJ97=""),"",OR($X97&lt;&gt;"",AJ97&lt;&gt;""),"-")</f>
        <v/>
      </c>
      <c r="AW97" s="123" t="str" cm="1">
        <f t="array" ref="AW97">_xlfn.IFS(AND($Y97&lt;&gt;"",Z97&lt;&gt;""),ABS($Y97-Z97),AND($Y97="",Z97=""),"",OR($Y97&lt;&gt;"",Z97&lt;&gt;""),"-")</f>
        <v/>
      </c>
      <c r="AX97" s="122" t="str" cm="1">
        <f t="array" ref="AX97">_xlfn.IFS(AND($Y97&lt;&gt;"",AA97&lt;&gt;""),ABS($Y97-AA97),AND($Y97="",AA97=""),"",OR($Y97&lt;&gt;"",AA97&lt;&gt;""),"-")</f>
        <v/>
      </c>
      <c r="AY97" s="122" t="str" cm="1">
        <f t="array" ref="AY97">_xlfn.IFS(AND($Y97&lt;&gt;"",AB97&lt;&gt;""),ABS($Y97-AB97),AND($Y97="",AB97=""),"",OR($Y97&lt;&gt;"",AB97&lt;&gt;""),"-")</f>
        <v/>
      </c>
      <c r="AZ97" s="122" t="str" cm="1">
        <f t="array" ref="AZ97">_xlfn.IFS(AND($Y97&lt;&gt;"",AC97&lt;&gt;""),ABS($Y97-AC97),AND($Y97="",AC97=""),"",OR($Y97&lt;&gt;"",AC97&lt;&gt;""),"-")</f>
        <v/>
      </c>
      <c r="BA97" s="122" t="str" cm="1">
        <f t="array" ref="BA97">_xlfn.IFS(AND($Y97&lt;&gt;"",AD97&lt;&gt;""),ABS($Y97-AD97),AND($Y97="",AD97=""),"",OR($Y97&lt;&gt;"",AD97&lt;&gt;""),"-")</f>
        <v/>
      </c>
      <c r="BB97" s="122" t="str" cm="1">
        <f t="array" ref="BB97">_xlfn.IFS(AND($Y97&lt;&gt;"",AE97&lt;&gt;""),ABS($Y97-AE97),AND($Y97="",AE97=""),"",OR($Y97&lt;&gt;"",AE97&lt;&gt;""),"-")</f>
        <v/>
      </c>
      <c r="BC97" s="122" t="str" cm="1">
        <f t="array" ref="BC97">_xlfn.IFS(AND($Y97&lt;&gt;"",AF97&lt;&gt;""),ABS($Y97-AF97),AND($Y97="",AF97=""),"",OR($Y97&lt;&gt;"",AF97&lt;&gt;""),"-")</f>
        <v/>
      </c>
      <c r="BD97" s="122" t="str" cm="1">
        <f t="array" ref="BD97">_xlfn.IFS(AND($Y97&lt;&gt;"",AG97&lt;&gt;""),ABS($Y97-AG97),AND($Y97="",AG97=""),"",OR($Y97&lt;&gt;"",AG97&lt;&gt;""),"-")</f>
        <v/>
      </c>
      <c r="BE97" s="122" t="str" cm="1">
        <f t="array" ref="BE97">_xlfn.IFS(AND($Y97&lt;&gt;"",AH97&lt;&gt;""),ABS($Y97-AH97),AND($Y97="",AH97=""),"",OR($Y97&lt;&gt;"",AH97&lt;&gt;""),"-")</f>
        <v/>
      </c>
      <c r="BF97" s="122" t="str" cm="1">
        <f t="array" ref="BF97">_xlfn.IFS(AND($Y97&lt;&gt;"",AI97&lt;&gt;""),ABS($Y97-AI97),AND($Y97="",AI97=""),"",OR($Y97&lt;&gt;"",AI97&lt;&gt;""),"-")</f>
        <v/>
      </c>
      <c r="BG97" s="122" t="str" cm="1">
        <f t="array" ref="BG97">_xlfn.IFS(AND($Y97&lt;&gt;"",AJ97&lt;&gt;""),ABS($Y97-AJ97),AND($Y97="",AJ97=""),"",OR($Y97&lt;&gt;"",AJ97&lt;&gt;""),"-")</f>
        <v/>
      </c>
      <c r="BH97" s="121" t="str" cm="1">
        <f t="array" ref="BH97">_xlfn.IFS(AND($Z97&lt;&gt;"",AA97&lt;&gt;""),ABS($Z97-AA97),AND($Z97="",AA97=""),"",OR($Z97&lt;&gt;"",AA97&lt;&gt;""),"-")</f>
        <v/>
      </c>
      <c r="BI97" s="120" t="str" cm="1">
        <f t="array" ref="BI97">_xlfn.IFS(AND($Z97&lt;&gt;"",AB97&lt;&gt;""),ABS($Z97-AB97),AND($Z97="",AB97=""),"",OR($Z97&lt;&gt;"",AB97&lt;&gt;""),"-")</f>
        <v/>
      </c>
      <c r="BJ97" s="120" t="str" cm="1">
        <f t="array" ref="BJ97">_xlfn.IFS(AND($Z97&lt;&gt;"",AC97&lt;&gt;""),ABS($Z97-AC97),AND($Z97="",AC97=""),"",OR($Z97&lt;&gt;"",AC97&lt;&gt;""),"-")</f>
        <v/>
      </c>
      <c r="BK97" s="120" t="str" cm="1">
        <f t="array" ref="BK97">_xlfn.IFS(AND($Z97&lt;&gt;"",AD97&lt;&gt;""),ABS($Z97-AD97),AND($Z97="",AD97=""),"",OR($Z97&lt;&gt;"",AD97&lt;&gt;""),"-")</f>
        <v/>
      </c>
      <c r="BL97" s="120" t="str" cm="1">
        <f t="array" ref="BL97">_xlfn.IFS(AND($Z97&lt;&gt;"",AE97&lt;&gt;""),ABS($Z97-AE97),AND($Z97="",AE97=""),"",OR($Z97&lt;&gt;"",AE97&lt;&gt;""),"-")</f>
        <v/>
      </c>
      <c r="BM97" s="120" t="str" cm="1">
        <f t="array" ref="BM97">_xlfn.IFS(AND($Z97&lt;&gt;"",AF97&lt;&gt;""),ABS($Z97-AF97),AND($Z97="",AF97=""),"",OR($Z97&lt;&gt;"",AF97&lt;&gt;""),"-")</f>
        <v/>
      </c>
      <c r="BN97" s="120" t="str" cm="1">
        <f t="array" ref="BN97">_xlfn.IFS(AND($Z97&lt;&gt;"",AG97&lt;&gt;""),ABS($Z97-AG97),AND($Z97="",AG97=""),"",OR($Z97&lt;&gt;"",AG97&lt;&gt;""),"-")</f>
        <v/>
      </c>
      <c r="BO97" s="120" t="str" cm="1">
        <f t="array" ref="BO97">_xlfn.IFS(AND($Z97&lt;&gt;"",AH97&lt;&gt;""),ABS($Z97-AH97),AND($Z97="",AH97=""),"",OR($Z97&lt;&gt;"",AH97&lt;&gt;""),"-")</f>
        <v/>
      </c>
      <c r="BP97" s="120" t="str" cm="1">
        <f t="array" ref="BP97">_xlfn.IFS(AND($Z97&lt;&gt;"",AI97&lt;&gt;""),ABS($Z97-AI97),AND($Z97="",AI97=""),"",OR($Z97&lt;&gt;"",AI97&lt;&gt;""),"-")</f>
        <v/>
      </c>
      <c r="BQ97" s="120" t="str" cm="1">
        <f t="array" ref="BQ97">_xlfn.IFS(AND($Z97&lt;&gt;"",AJ97&lt;&gt;""),ABS($Z97-AJ97),AND($Z97="",AJ97=""),"",OR($Z97&lt;&gt;"",AJ97&lt;&gt;""),"-")</f>
        <v/>
      </c>
      <c r="BR97" s="121" t="str" cm="1">
        <f t="array" ref="BR97">_xlfn.IFS(AND($AA97&lt;&gt;"",AB97&lt;&gt;""),ABS($AA97-AB97),AND($AA97="",AB97=""),"",OR($AA97&lt;&gt;"",AB97&lt;&gt;""),"-")</f>
        <v/>
      </c>
      <c r="BS97" s="120" t="str" cm="1">
        <f t="array" ref="BS97">_xlfn.IFS(AND($AA97&lt;&gt;"",AC97&lt;&gt;""),ABS($AA97-AC97),AND($AA97="",AC97=""),"",OR($AA97&lt;&gt;"",AC97&lt;&gt;""),"-")</f>
        <v/>
      </c>
      <c r="BT97" s="120" t="str" cm="1">
        <f t="array" ref="BT97">_xlfn.IFS(AND($AA97&lt;&gt;"",AD97&lt;&gt;""),ABS($AA97-AD97),AND($AA97="",AD97=""),"",OR($AA97&lt;&gt;"",AD97&lt;&gt;""),"-")</f>
        <v/>
      </c>
      <c r="BU97" s="120" t="str" cm="1">
        <f t="array" ref="BU97">_xlfn.IFS(AND($AA97&lt;&gt;"",AE97&lt;&gt;""),ABS($AA97-AE97),AND($AA97="",AE97=""),"",OR($AA97&lt;&gt;"",AE97&lt;&gt;""),"-")</f>
        <v/>
      </c>
      <c r="BV97" s="120" t="str" cm="1">
        <f t="array" ref="BV97">_xlfn.IFS(AND($AA97&lt;&gt;"",AF97&lt;&gt;""),ABS($AA97-AF97),AND($AA97="",AF97=""),"",OR($AA97&lt;&gt;"",AF97&lt;&gt;""),"-")</f>
        <v/>
      </c>
      <c r="BW97" s="120" t="str" cm="1">
        <f t="array" ref="BW97">_xlfn.IFS(AND($AA97&lt;&gt;"",AG97&lt;&gt;""),ABS($AA97-AG97),AND($AA97="",AG97=""),"",OR($AA97&lt;&gt;"",AG97&lt;&gt;""),"-")</f>
        <v/>
      </c>
      <c r="BX97" s="120" t="str" cm="1">
        <f t="array" ref="BX97">_xlfn.IFS(AND($AA97&lt;&gt;"",AH97&lt;&gt;""),ABS($AA97-AH97),AND($AA97="",AH97=""),"",OR($AA97&lt;&gt;"",AH97&lt;&gt;""),"-")</f>
        <v/>
      </c>
      <c r="BY97" s="120" t="str" cm="1">
        <f t="array" ref="BY97">_xlfn.IFS(AND($AA97&lt;&gt;"",AI97&lt;&gt;""),ABS($AA97-AI97),AND($AA97="",AI97=""),"",OR($AA97&lt;&gt;"",AI97&lt;&gt;""),"-")</f>
        <v/>
      </c>
      <c r="BZ97" s="120" t="str" cm="1">
        <f t="array" ref="BZ97">_xlfn.IFS(AND($AA97&lt;&gt;"",AJ97&lt;&gt;""),ABS($AA97-AJ97),AND($AA97="",AJ97=""),"",OR($AA97&lt;&gt;"",AJ97&lt;&gt;""),"-")</f>
        <v/>
      </c>
      <c r="CA97" s="121" t="str" cm="1">
        <f t="array" ref="CA97">_xlfn.IFS(AND($AB97&lt;&gt;"",AC97&lt;&gt;""),ABS($AB97-AC97),AND($AB97="",AC97=""),"",OR($AB97&lt;&gt;"",AC97&lt;&gt;""),"-")</f>
        <v/>
      </c>
      <c r="CB97" s="120" t="str" cm="1">
        <f t="array" ref="CB97">_xlfn.IFS(AND($AB97&lt;&gt;"",AD97&lt;&gt;""),ABS($AB97-AD97),AND($AB97="",AD97=""),"",OR($AB97&lt;&gt;"",AD97&lt;&gt;""),"-")</f>
        <v/>
      </c>
      <c r="CC97" s="120" t="str" cm="1">
        <f t="array" ref="CC97">_xlfn.IFS(AND($AB97&lt;&gt;"",AE97&lt;&gt;""),ABS($AB97-AE97),AND($AB97="",AE97=""),"",OR($AB97&lt;&gt;"",AE97&lt;&gt;""),"-")</f>
        <v/>
      </c>
      <c r="CD97" s="120" t="str" cm="1">
        <f t="array" ref="CD97">_xlfn.IFS(AND($AB97&lt;&gt;"",AF97&lt;&gt;""),ABS($AB97-AF97),AND($AB97="",AF97=""),"",OR($AB97&lt;&gt;"",AF97&lt;&gt;""),"-")</f>
        <v/>
      </c>
      <c r="CE97" s="120" t="str" cm="1">
        <f t="array" ref="CE97">_xlfn.IFS(AND($AB97&lt;&gt;"",AG97&lt;&gt;""),ABS($AB97-AG97),AND($AB97="",AG97=""),"",OR($AB97&lt;&gt;"",AG97&lt;&gt;""),"-")</f>
        <v/>
      </c>
      <c r="CF97" s="120" t="str" cm="1">
        <f t="array" ref="CF97">_xlfn.IFS(AND($AB97&lt;&gt;"",AH97&lt;&gt;""),ABS($AB97-AH97),AND($AB97="",AH97=""),"",OR($AB97&lt;&gt;"",AH97&lt;&gt;""),"-")</f>
        <v/>
      </c>
      <c r="CG97" s="120" t="str" cm="1">
        <f t="array" ref="CG97">_xlfn.IFS(AND($AB97&lt;&gt;"",AI97&lt;&gt;""),ABS($AB97-AI97),AND($AB97="",AI97=""),"",OR($AB97&lt;&gt;"",AI97&lt;&gt;""),"-")</f>
        <v/>
      </c>
      <c r="CH97" s="120" t="str" cm="1">
        <f t="array" ref="CH97">_xlfn.IFS(AND($AB97&lt;&gt;"",AJ97&lt;&gt;""),ABS($AB97-AJ97),AND($AB97="",AJ97=""),"",OR($AB97&lt;&gt;"",AJ97&lt;&gt;""),"-")</f>
        <v/>
      </c>
      <c r="CI97" s="121" t="str" cm="1">
        <f t="array" ref="CI97">_xlfn.IFS(AND($AC97&lt;&gt;"",AD97&lt;&gt;""),ABS($AC97-AD97),AND($AC97="",AD97=""),"",OR($AC97&lt;&gt;"",AD97&lt;&gt;""),"-")</f>
        <v/>
      </c>
      <c r="CJ97" s="120" t="str" cm="1">
        <f t="array" ref="CJ97">_xlfn.IFS(AND($AC97&lt;&gt;"",AE97&lt;&gt;""),ABS($AC97-AE97),AND($AC97="",AE97=""),"",OR($AC97&lt;&gt;"",AE97&lt;&gt;""),"-")</f>
        <v/>
      </c>
      <c r="CK97" s="120" t="str" cm="1">
        <f t="array" ref="CK97">_xlfn.IFS(AND($AC97&lt;&gt;"",AF97&lt;&gt;""),ABS($AC97-AF97),AND($AC97="",AF97=""),"",OR($AC97&lt;&gt;"",AF97&lt;&gt;""),"-")</f>
        <v/>
      </c>
      <c r="CL97" s="120" t="str" cm="1">
        <f t="array" ref="CL97">_xlfn.IFS(AND($AC97&lt;&gt;"",AG97&lt;&gt;""),ABS($AC97-AG97),AND($AC97="",AG97=""),"",OR($AC97&lt;&gt;"",AG97&lt;&gt;""),"-")</f>
        <v/>
      </c>
      <c r="CM97" s="120" t="str" cm="1">
        <f t="array" ref="CM97">_xlfn.IFS(AND($AC97&lt;&gt;"",AH97&lt;&gt;""),ABS($AC97-AH97),AND($AC97="",AH97=""),"",OR($AC97&lt;&gt;"",AH97&lt;&gt;""),"-")</f>
        <v/>
      </c>
      <c r="CN97" s="120" t="str" cm="1">
        <f t="array" ref="CN97">_xlfn.IFS(AND($AC97&lt;&gt;"",AI97&lt;&gt;""),ABS($AC97-AI97),AND($AC97="",AI97=""),"",OR($AC97&lt;&gt;"",AI97&lt;&gt;""),"-")</f>
        <v/>
      </c>
      <c r="CO97" s="120" t="str" cm="1">
        <f t="array" ref="CO97">_xlfn.IFS(AND($AC97&lt;&gt;"",AJ97&lt;&gt;""),ABS($AC97-AJ97),AND($AC97="",AJ97=""),"",OR($AC97&lt;&gt;"",AJ97&lt;&gt;""),"-")</f>
        <v/>
      </c>
      <c r="CP97" s="121" t="str" cm="1">
        <f t="array" ref="CP97">_xlfn.IFS(AND($AD97&lt;&gt;"",AE97&lt;&gt;""),ABS($AD97-AE97),AND($AD97="",AE97=""),"",OR($AD97&lt;&gt;"",AE97&lt;&gt;""),"-")</f>
        <v/>
      </c>
      <c r="CQ97" s="120" t="str" cm="1">
        <f t="array" ref="CQ97">_xlfn.IFS(AND($AD97&lt;&gt;"",AF97&lt;&gt;""),ABS($AD97-AF97),AND($AD97="",AF97=""),"",OR($AD97&lt;&gt;"",AF97&lt;&gt;""),"-")</f>
        <v/>
      </c>
      <c r="CR97" s="120" t="str" cm="1">
        <f t="array" ref="CR97">_xlfn.IFS(AND($AD97&lt;&gt;"",AG97&lt;&gt;""),ABS($AD97-AG97),AND($AD97="",AG97=""),"",OR($AD97&lt;&gt;"",AG97&lt;&gt;""),"-")</f>
        <v/>
      </c>
      <c r="CS97" s="120" t="str" cm="1">
        <f t="array" ref="CS97">_xlfn.IFS(AND($AD97&lt;&gt;"",AH97&lt;&gt;""),ABS($AD97-AH97),AND($AD97="",AH97=""),"",OR($AD97&lt;&gt;"",AH97&lt;&gt;""),"-")</f>
        <v/>
      </c>
      <c r="CT97" s="120" t="str" cm="1">
        <f t="array" ref="CT97">_xlfn.IFS(AND($AD97&lt;&gt;"",AI97&lt;&gt;""),ABS($AD97-AI97),AND($AD97="",AI97=""),"",OR($AD97&lt;&gt;"",AI97&lt;&gt;""),"-")</f>
        <v/>
      </c>
      <c r="CU97" s="120" t="str" cm="1">
        <f t="array" ref="CU97">_xlfn.IFS(AND($AD97&lt;&gt;"",AJ97&lt;&gt;""),ABS($AD97-AJ97),AND($AD97="",AJ97=""),"",OR($AD97&lt;&gt;"",AJ97&lt;&gt;""),"-")</f>
        <v/>
      </c>
      <c r="CV97" s="121" t="str" cm="1">
        <f t="array" ref="CV97">_xlfn.IFS(AND($AE97&lt;&gt;"",AF97&lt;&gt;""),ABS($AE97-AF97),AND($AE97="",AF97=""),"",OR($AE97&lt;&gt;"",AF97&lt;&gt;""),"-")</f>
        <v/>
      </c>
      <c r="CW97" s="120" t="str" cm="1">
        <f t="array" ref="CW97">_xlfn.IFS(AND($AE97&lt;&gt;"",AG97&lt;&gt;""),ABS($AE97-AG97),AND($AE97="",AG97=""),"",OR($AE97&lt;&gt;"",AG97&lt;&gt;""),"-")</f>
        <v/>
      </c>
      <c r="CX97" s="120" t="str" cm="1">
        <f t="array" ref="CX97">_xlfn.IFS(AND($AE97&lt;&gt;"",AH97&lt;&gt;""),ABS($AE97-AH97),AND($AE97="",AH97=""),"",OR($AE97&lt;&gt;"",AH97&lt;&gt;""),"-")</f>
        <v/>
      </c>
      <c r="CY97" s="120" t="str" cm="1">
        <f t="array" ref="CY97">_xlfn.IFS(AND($AE97&lt;&gt;"",AI97&lt;&gt;""),ABS($AE97-AI97),AND($AE97="",AI97=""),"",OR($AE97&lt;&gt;"",AI97&lt;&gt;""),"-")</f>
        <v/>
      </c>
      <c r="CZ97" s="120" t="str" cm="1">
        <f t="array" ref="CZ97">_xlfn.IFS(AND($AE97&lt;&gt;"",AJ97&lt;&gt;""),ABS($AE97-AJ97),AND($AE97="",AJ97=""),"",OR($AE97&lt;&gt;"",AJ97&lt;&gt;""),"-")</f>
        <v/>
      </c>
      <c r="DA97" s="121" t="str" cm="1">
        <f t="array" ref="DA97">_xlfn.IFS(AND($AF97&lt;&gt;"",AG97&lt;&gt;""),ABS($AF97-AG97),AND($AF97="",AG97=""),"",OR($AF97&lt;&gt;"",AG97&lt;&gt;""),"-")</f>
        <v/>
      </c>
      <c r="DB97" s="120" t="str" cm="1">
        <f t="array" ref="DB97">_xlfn.IFS(AND($AF97&lt;&gt;"",AH97&lt;&gt;""),ABS($AF97-AH97),AND($AF97="",AH97=""),"",OR($AF97&lt;&gt;"",AH97&lt;&gt;""),"-")</f>
        <v/>
      </c>
      <c r="DC97" s="120" t="str" cm="1">
        <f t="array" ref="DC97">_xlfn.IFS(AND($AF97&lt;&gt;"",AI97&lt;&gt;""),ABS($AF97-AI97),AND($AF97="",AI97=""),"",OR($AF97&lt;&gt;"",AI97&lt;&gt;""),"-")</f>
        <v/>
      </c>
      <c r="DD97" s="120" t="str" cm="1">
        <f t="array" ref="DD97">_xlfn.IFS(AND($AF97&lt;&gt;"",AJ97&lt;&gt;""),ABS($AF97-AJ97),AND($AF97="",AJ97=""),"",OR($AF97&lt;&gt;"",AJ97&lt;&gt;""),"-")</f>
        <v/>
      </c>
      <c r="DE97" s="121" t="str" cm="1">
        <f t="array" ref="DE97">_xlfn.IFS(AND($AG97&lt;&gt;"",AH97&lt;&gt;""),ABS($AG97-AH97),AND($AG97="",AH97=""),"",OR($AG97&lt;&gt;"",AH97&lt;&gt;""),"-")</f>
        <v/>
      </c>
      <c r="DF97" s="120" t="str" cm="1">
        <f t="array" ref="DF97">_xlfn.IFS(AND($AG97&lt;&gt;"",AI97&lt;&gt;""),ABS($AG97-AI97),AND($AG97="",AI97=""),"",OR($AG97&lt;&gt;"",AI97&lt;&gt;""),"-")</f>
        <v/>
      </c>
      <c r="DG97" s="120" t="str" cm="1">
        <f t="array" ref="DG97">_xlfn.IFS(AND($AG97&lt;&gt;"",AJ97&lt;&gt;""),ABS($AG97-AJ97),AND($AG97="",AJ97=""),"",OR($AG97&lt;&gt;"",AJ97&lt;&gt;""),"-")</f>
        <v/>
      </c>
      <c r="DH97" s="121" t="str" cm="1">
        <f t="array" ref="DH97">_xlfn.IFS(AND($AH97&lt;&gt;"",AI97&lt;&gt;""),ABS($AH97-AI97),AND($AH97="",AI97=""),"",OR($AH97&lt;&gt;"",AI97&lt;&gt;""),"-")</f>
        <v/>
      </c>
      <c r="DI97" s="120" t="str" cm="1">
        <f t="array" ref="DI97">_xlfn.IFS(AND($AH97&lt;&gt;"",AJ97&lt;&gt;""),ABS($AH97-AJ97),AND($AH97="",AJ97=""),"",OR($AH97&lt;&gt;"",AJ97&lt;&gt;""),"-")</f>
        <v/>
      </c>
      <c r="DJ97" s="121" t="str" cm="1">
        <f t="array" ref="DJ97">_xlfn.IFS(AND($AI97&lt;&gt;"",AJ97&lt;&gt;""),ABS($AI97-AJ97),AND($AI97="",AJ97=""),"",OR($AI97&lt;&gt;"",AJ97&lt;&gt;""),"-")</f>
        <v/>
      </c>
    </row>
    <row r="98" spans="1:114" x14ac:dyDescent="0.2">
      <c r="A98" s="120" t="e">
        <f t="shared" ref="A98:A129" si="27">IF(OR(B98=100,C98=100,D98=100),"ok","")</f>
        <v>#DIV/0!</v>
      </c>
      <c r="B98" s="186" t="e">
        <f t="shared" ref="B98:B129" si="28">100*(COUNTIF(K98:W98,"BI-")+COUNTIF(K98:W98,"BIG"))/F98</f>
        <v>#DIV/0!</v>
      </c>
      <c r="C98" s="186" t="e">
        <f t="shared" ref="C98:C129" si="29">100*COUNTIF(K98:W98,"-IG")/F98</f>
        <v>#DIV/0!</v>
      </c>
      <c r="D98" s="186" t="e">
        <f t="shared" ref="D98:D129" si="30">100*COUNTIF(K98:W98,"B-G")/F98</f>
        <v>#DIV/0!</v>
      </c>
      <c r="E98" s="263">
        <f t="shared" ref="E98:E129" si="31">COUNTIF(K98:W98,"B-G")+COUNTIF(K98:W98,"-IG")</f>
        <v>0</v>
      </c>
      <c r="F98" s="186">
        <f t="shared" ref="F98:F129" si="32">COUNTIF(K98:W98,"BI-")+COUNTIF(K98:W98,"BIG")+COUNTIF(K98:W98,"B-G")+COUNTIF(K98:W98,"-IG")</f>
        <v>0</v>
      </c>
      <c r="G98" s="186" t="e">
        <f t="shared" ref="G98:G129" si="33">E98/F98*100</f>
        <v>#DIV/0!</v>
      </c>
      <c r="H98" s="262" t="str">
        <f t="shared" ref="H98:H129" si="34">IF(ISNUMBER(SEARCH("B",_xlfn.CONCAT(K98:W98))),"B","")</f>
        <v/>
      </c>
      <c r="I98" s="187" t="str">
        <f t="shared" ref="I98:I129" si="35">IF(ISNUMBER(SEARCH("I",_xlfn.CONCAT(K98:W98))),"I","")</f>
        <v/>
      </c>
      <c r="J98" s="260" t="s">
        <v>136</v>
      </c>
      <c r="K98" s="259" t="e">
        <f>VLOOKUP($J98,Merged_couplings!$B:$BU,MATCH(K$1,Merged_couplings!$B$1:$BU$1,0),FALSE)</f>
        <v>#N/A</v>
      </c>
      <c r="L98" s="258" t="e">
        <f>VLOOKUP($J98,Merged_couplings!$B:$BU,MATCH(L$1,Merged_couplings!$B$1:$BU$1,0),FALSE)</f>
        <v>#N/A</v>
      </c>
      <c r="M98" s="258" t="e">
        <f>VLOOKUP($J98,Merged_couplings!$B:$BU,MATCH(M$1,Merged_couplings!$B$1:$BU$1,0),FALSE)</f>
        <v>#N/A</v>
      </c>
      <c r="N98" s="258" t="e">
        <f>VLOOKUP($J98,Merged_couplings!$B:$BU,MATCH(N$1,Merged_couplings!$B$1:$BU$1,0),FALSE)</f>
        <v>#N/A</v>
      </c>
      <c r="O98" s="258" t="e">
        <f>VLOOKUP($J98,Merged_couplings!$B:$BU,MATCH(O$1,Merged_couplings!$B$1:$BU$1,0),FALSE)</f>
        <v>#N/A</v>
      </c>
      <c r="P98" s="258" t="e">
        <f>VLOOKUP($J98,Merged_couplings!$B:$BU,MATCH(P$1,Merged_couplings!$B$1:$BU$1,0),FALSE)</f>
        <v>#N/A</v>
      </c>
      <c r="Q98" s="258" t="e">
        <f>VLOOKUP($J98,Merged_couplings!$B:$BU,MATCH(Q$1,Merged_couplings!$B$1:$BU$1,0),FALSE)</f>
        <v>#N/A</v>
      </c>
      <c r="R98" s="258" t="e">
        <f>VLOOKUP($J98,Merged_couplings!$B:$BU,MATCH(R$1,Merged_couplings!$B$1:$BU$1,0),FALSE)</f>
        <v>#N/A</v>
      </c>
      <c r="S98" s="258" t="e">
        <f>VLOOKUP($J98,Merged_couplings!$B:$BU,MATCH(S$1,Merged_couplings!$B$1:$BU$1,0),FALSE)</f>
        <v>#N/A</v>
      </c>
      <c r="T98" s="258" t="e">
        <f>VLOOKUP($J98,Merged_couplings!$B:$BU,MATCH(T$1,Merged_couplings!$B$1:$BU$1,0),FALSE)</f>
        <v>#N/A</v>
      </c>
      <c r="U98" s="258" t="e">
        <f>VLOOKUP($J98,Merged_couplings!$B:$BU,MATCH(U$1,Merged_couplings!$B$1:$BU$1,0),FALSE)</f>
        <v>#N/A</v>
      </c>
      <c r="V98" s="258" t="e">
        <f>VLOOKUP($J98,Merged_couplings!$B:$BU,MATCH(V$1,Merged_couplings!$B$1:$BU$1,0),FALSE)</f>
        <v>#N/A</v>
      </c>
      <c r="W98" s="258" t="e">
        <f>VLOOKUP($J98,Merged_couplings!$B:$BU,MATCH(W$1,Merged_couplings!$B$1:$BU$1,0),FALSE)</f>
        <v>#N/A</v>
      </c>
      <c r="X98" s="121" t="str">
        <f>_xlfn.IFNA(VLOOKUP($J98,Merged_couplings!$B:$R,MATCH(X$1,Merged_couplings!$B$1:$R$1,0),FALSE),"")</f>
        <v/>
      </c>
      <c r="Y98" s="120" t="str">
        <f>_xlfn.IFNA(VLOOKUP($J98,Merged_couplings!$B:$R,MATCH(Y$1,Merged_couplings!$B$1:$R$1,0),FALSE),"")</f>
        <v/>
      </c>
      <c r="Z98" s="120" t="str">
        <f>_xlfn.IFNA(VLOOKUP($J98,Merged_couplings!$B:$R,MATCH(Z$1,Merged_couplings!$B$1:$R$1,0),FALSE),"")</f>
        <v/>
      </c>
      <c r="AA98" s="120" t="str">
        <f>_xlfn.IFNA(VLOOKUP($J98,Merged_couplings!$B:$R,MATCH(AA$1,Merged_couplings!$B$1:$R$1,0),FALSE),"")</f>
        <v/>
      </c>
      <c r="AB98" s="120" t="str">
        <f>_xlfn.IFNA(VLOOKUP($J98,Merged_couplings!$B:$R,MATCH(AB$1,Merged_couplings!$B$1:$R$1,0),FALSE),"")</f>
        <v/>
      </c>
      <c r="AC98" s="120" t="str">
        <f>_xlfn.IFNA(VLOOKUP($J98,Merged_couplings!$B:$R,MATCH(AC$1,Merged_couplings!$B$1:$R$1,0),FALSE),"")</f>
        <v/>
      </c>
      <c r="AD98" s="120" t="str">
        <f>_xlfn.IFNA(VLOOKUP($J98,Merged_couplings!$B:$R,MATCH(AD$1,Merged_couplings!$B$1:$R$1,0),FALSE),"")</f>
        <v/>
      </c>
      <c r="AE98" s="120" t="str">
        <f>_xlfn.IFNA(VLOOKUP($J98,Merged_couplings!$B:$R,MATCH(AE$1,Merged_couplings!$B$1:$R$1,0),FALSE),"")</f>
        <v/>
      </c>
      <c r="AF98" s="120" t="str">
        <f>_xlfn.IFNA(VLOOKUP($J98,Merged_couplings!$B:$R,MATCH(AF$1,Merged_couplings!$B$1:$R$1,0),FALSE),"")</f>
        <v/>
      </c>
      <c r="AG98" s="120" t="str">
        <f>_xlfn.IFNA(VLOOKUP($J98,Merged_couplings!$B:$R,MATCH(AG$1,Merged_couplings!$B$1:$R$1,0),FALSE),"")</f>
        <v/>
      </c>
      <c r="AH98" s="120" t="str">
        <f>_xlfn.IFNA(VLOOKUP($J98,Merged_couplings!$B:$R,MATCH(AH$1,Merged_couplings!$B$1:$R$1,0),FALSE),"")</f>
        <v/>
      </c>
      <c r="AI98" s="120" t="str">
        <f>_xlfn.IFNA(VLOOKUP($J98,Merged_couplings!$B:$R,MATCH(AI$1,Merged_couplings!$B$1:$R$1,0),FALSE),"")</f>
        <v/>
      </c>
      <c r="AJ98" s="120" t="str">
        <f>_xlfn.IFNA(VLOOKUP($J98,Merged_couplings!$B:$R,MATCH(AJ$1,Merged_couplings!$B$1:$R$1,0),FALSE),"")</f>
        <v/>
      </c>
      <c r="AK98" s="123" t="str" cm="1">
        <f t="array" ref="AK98">_xlfn.IFS(AND($X98&lt;&gt;"",Y98&lt;&gt;""),ABS($X98-Y98),AND($X98="",Y98=""),"",OR($X98&lt;&gt;"",Y98&lt;&gt;""),"-")</f>
        <v/>
      </c>
      <c r="AL98" s="122" t="str" cm="1">
        <f t="array" ref="AL98">_xlfn.IFS(AND($X98&lt;&gt;"",Z98&lt;&gt;""),ABS($X98-Z98),AND($X98="",Z98=""),"",OR($X98&lt;&gt;"",Z98&lt;&gt;""),"-")</f>
        <v/>
      </c>
      <c r="AM98" s="122" t="str" cm="1">
        <f t="array" ref="AM98">_xlfn.IFS(AND($X98&lt;&gt;"",AA98&lt;&gt;""),ABS($X98-AA98),AND($X98="",AA98=""),"",OR($X98&lt;&gt;"",AA98&lt;&gt;""),"-")</f>
        <v/>
      </c>
      <c r="AN98" s="122" t="str" cm="1">
        <f t="array" ref="AN98">_xlfn.IFS(AND($X98&lt;&gt;"",AB98&lt;&gt;""),ABS($X98-AB98),AND($X98="",AB98=""),"",OR($X98&lt;&gt;"",AB98&lt;&gt;""),"-")</f>
        <v/>
      </c>
      <c r="AO98" s="122" t="str" cm="1">
        <f t="array" ref="AO98">_xlfn.IFS(AND($X98&lt;&gt;"",AC98&lt;&gt;""),ABS($X98-AC98),AND($X98="",AC98=""),"",OR($X98&lt;&gt;"",AC98&lt;&gt;""),"-")</f>
        <v/>
      </c>
      <c r="AP98" s="122" t="str" cm="1">
        <f t="array" ref="AP98">_xlfn.IFS(AND($X98&lt;&gt;"",AD98&lt;&gt;""),ABS($X98-AD98),AND($X98="",AD98=""),"",OR($X98&lt;&gt;"",AD98&lt;&gt;""),"-")</f>
        <v/>
      </c>
      <c r="AQ98" s="122" t="str" cm="1">
        <f t="array" ref="AQ98">_xlfn.IFS(AND($X98&lt;&gt;"",AE98&lt;&gt;""),ABS($X98-AE98),AND($X98="",AE98=""),"",OR($X98&lt;&gt;"",AE98&lt;&gt;""),"-")</f>
        <v/>
      </c>
      <c r="AR98" s="122" t="str" cm="1">
        <f t="array" ref="AR98">_xlfn.IFS(AND($X98&lt;&gt;"",AF98&lt;&gt;""),ABS($X98-AF98),AND($X98="",AF98=""),"",OR($X98&lt;&gt;"",AF98&lt;&gt;""),"-")</f>
        <v/>
      </c>
      <c r="AS98" s="122" t="str" cm="1">
        <f t="array" ref="AS98">_xlfn.IFS(AND($X98&lt;&gt;"",AG98&lt;&gt;""),ABS($X98-AG98),AND($X98="",AG98=""),"",OR($X98&lt;&gt;"",AG98&lt;&gt;""),"-")</f>
        <v/>
      </c>
      <c r="AT98" s="122" t="str" cm="1">
        <f t="array" ref="AT98">_xlfn.IFS(AND($X98&lt;&gt;"",AH98&lt;&gt;""),ABS($X98-AH98),AND($X98="",AH98=""),"",OR($X98&lt;&gt;"",AH98&lt;&gt;""),"-")</f>
        <v/>
      </c>
      <c r="AU98" s="122" t="str" cm="1">
        <f t="array" ref="AU98">_xlfn.IFS(AND($X98&lt;&gt;"",AI98&lt;&gt;""),ABS($X98-AI98),AND($X98="",AI98=""),"",OR($X98&lt;&gt;"",AI98&lt;&gt;""),"-")</f>
        <v/>
      </c>
      <c r="AV98" s="122" t="str" cm="1">
        <f t="array" ref="AV98">_xlfn.IFS(AND($X98&lt;&gt;"",AJ98&lt;&gt;""),ABS($X98-AJ98),AND($X98="",AJ98=""),"",OR($X98&lt;&gt;"",AJ98&lt;&gt;""),"-")</f>
        <v/>
      </c>
      <c r="AW98" s="123" t="str" cm="1">
        <f t="array" ref="AW98">_xlfn.IFS(AND($Y98&lt;&gt;"",Z98&lt;&gt;""),ABS($Y98-Z98),AND($Y98="",Z98=""),"",OR($Y98&lt;&gt;"",Z98&lt;&gt;""),"-")</f>
        <v/>
      </c>
      <c r="AX98" s="122" t="str" cm="1">
        <f t="array" ref="AX98">_xlfn.IFS(AND($Y98&lt;&gt;"",AA98&lt;&gt;""),ABS($Y98-AA98),AND($Y98="",AA98=""),"",OR($Y98&lt;&gt;"",AA98&lt;&gt;""),"-")</f>
        <v/>
      </c>
      <c r="AY98" s="122" t="str" cm="1">
        <f t="array" ref="AY98">_xlfn.IFS(AND($Y98&lt;&gt;"",AB98&lt;&gt;""),ABS($Y98-AB98),AND($Y98="",AB98=""),"",OR($Y98&lt;&gt;"",AB98&lt;&gt;""),"-")</f>
        <v/>
      </c>
      <c r="AZ98" s="122" t="str" cm="1">
        <f t="array" ref="AZ98">_xlfn.IFS(AND($Y98&lt;&gt;"",AC98&lt;&gt;""),ABS($Y98-AC98),AND($Y98="",AC98=""),"",OR($Y98&lt;&gt;"",AC98&lt;&gt;""),"-")</f>
        <v/>
      </c>
      <c r="BA98" s="122" t="str" cm="1">
        <f t="array" ref="BA98">_xlfn.IFS(AND($Y98&lt;&gt;"",AD98&lt;&gt;""),ABS($Y98-AD98),AND($Y98="",AD98=""),"",OR($Y98&lt;&gt;"",AD98&lt;&gt;""),"-")</f>
        <v/>
      </c>
      <c r="BB98" s="122" t="str" cm="1">
        <f t="array" ref="BB98">_xlfn.IFS(AND($Y98&lt;&gt;"",AE98&lt;&gt;""),ABS($Y98-AE98),AND($Y98="",AE98=""),"",OR($Y98&lt;&gt;"",AE98&lt;&gt;""),"-")</f>
        <v/>
      </c>
      <c r="BC98" s="122" t="str" cm="1">
        <f t="array" ref="BC98">_xlfn.IFS(AND($Y98&lt;&gt;"",AF98&lt;&gt;""),ABS($Y98-AF98),AND($Y98="",AF98=""),"",OR($Y98&lt;&gt;"",AF98&lt;&gt;""),"-")</f>
        <v/>
      </c>
      <c r="BD98" s="122" t="str" cm="1">
        <f t="array" ref="BD98">_xlfn.IFS(AND($Y98&lt;&gt;"",AG98&lt;&gt;""),ABS($Y98-AG98),AND($Y98="",AG98=""),"",OR($Y98&lt;&gt;"",AG98&lt;&gt;""),"-")</f>
        <v/>
      </c>
      <c r="BE98" s="122" t="str" cm="1">
        <f t="array" ref="BE98">_xlfn.IFS(AND($Y98&lt;&gt;"",AH98&lt;&gt;""),ABS($Y98-AH98),AND($Y98="",AH98=""),"",OR($Y98&lt;&gt;"",AH98&lt;&gt;""),"-")</f>
        <v/>
      </c>
      <c r="BF98" s="122" t="str" cm="1">
        <f t="array" ref="BF98">_xlfn.IFS(AND($Y98&lt;&gt;"",AI98&lt;&gt;""),ABS($Y98-AI98),AND($Y98="",AI98=""),"",OR($Y98&lt;&gt;"",AI98&lt;&gt;""),"-")</f>
        <v/>
      </c>
      <c r="BG98" s="122" t="str" cm="1">
        <f t="array" ref="BG98">_xlfn.IFS(AND($Y98&lt;&gt;"",AJ98&lt;&gt;""),ABS($Y98-AJ98),AND($Y98="",AJ98=""),"",OR($Y98&lt;&gt;"",AJ98&lt;&gt;""),"-")</f>
        <v/>
      </c>
      <c r="BH98" s="121" t="str" cm="1">
        <f t="array" ref="BH98">_xlfn.IFS(AND($Z98&lt;&gt;"",AA98&lt;&gt;""),ABS($Z98-AA98),AND($Z98="",AA98=""),"",OR($Z98&lt;&gt;"",AA98&lt;&gt;""),"-")</f>
        <v/>
      </c>
      <c r="BI98" s="120" t="str" cm="1">
        <f t="array" ref="BI98">_xlfn.IFS(AND($Z98&lt;&gt;"",AB98&lt;&gt;""),ABS($Z98-AB98),AND($Z98="",AB98=""),"",OR($Z98&lt;&gt;"",AB98&lt;&gt;""),"-")</f>
        <v/>
      </c>
      <c r="BJ98" s="120" t="str" cm="1">
        <f t="array" ref="BJ98">_xlfn.IFS(AND($Z98&lt;&gt;"",AC98&lt;&gt;""),ABS($Z98-AC98),AND($Z98="",AC98=""),"",OR($Z98&lt;&gt;"",AC98&lt;&gt;""),"-")</f>
        <v/>
      </c>
      <c r="BK98" s="120" t="str" cm="1">
        <f t="array" ref="BK98">_xlfn.IFS(AND($Z98&lt;&gt;"",AD98&lt;&gt;""),ABS($Z98-AD98),AND($Z98="",AD98=""),"",OR($Z98&lt;&gt;"",AD98&lt;&gt;""),"-")</f>
        <v/>
      </c>
      <c r="BL98" s="120" t="str" cm="1">
        <f t="array" ref="BL98">_xlfn.IFS(AND($Z98&lt;&gt;"",AE98&lt;&gt;""),ABS($Z98-AE98),AND($Z98="",AE98=""),"",OR($Z98&lt;&gt;"",AE98&lt;&gt;""),"-")</f>
        <v/>
      </c>
      <c r="BM98" s="120" t="str" cm="1">
        <f t="array" ref="BM98">_xlfn.IFS(AND($Z98&lt;&gt;"",AF98&lt;&gt;""),ABS($Z98-AF98),AND($Z98="",AF98=""),"",OR($Z98&lt;&gt;"",AF98&lt;&gt;""),"-")</f>
        <v/>
      </c>
      <c r="BN98" s="120" t="str" cm="1">
        <f t="array" ref="BN98">_xlfn.IFS(AND($Z98&lt;&gt;"",AG98&lt;&gt;""),ABS($Z98-AG98),AND($Z98="",AG98=""),"",OR($Z98&lt;&gt;"",AG98&lt;&gt;""),"-")</f>
        <v/>
      </c>
      <c r="BO98" s="120" t="str" cm="1">
        <f t="array" ref="BO98">_xlfn.IFS(AND($Z98&lt;&gt;"",AH98&lt;&gt;""),ABS($Z98-AH98),AND($Z98="",AH98=""),"",OR($Z98&lt;&gt;"",AH98&lt;&gt;""),"-")</f>
        <v/>
      </c>
      <c r="BP98" s="120" t="str" cm="1">
        <f t="array" ref="BP98">_xlfn.IFS(AND($Z98&lt;&gt;"",AI98&lt;&gt;""),ABS($Z98-AI98),AND($Z98="",AI98=""),"",OR($Z98&lt;&gt;"",AI98&lt;&gt;""),"-")</f>
        <v/>
      </c>
      <c r="BQ98" s="120" t="str" cm="1">
        <f t="array" ref="BQ98">_xlfn.IFS(AND($Z98&lt;&gt;"",AJ98&lt;&gt;""),ABS($Z98-AJ98),AND($Z98="",AJ98=""),"",OR($Z98&lt;&gt;"",AJ98&lt;&gt;""),"-")</f>
        <v/>
      </c>
      <c r="BR98" s="121" t="str" cm="1">
        <f t="array" ref="BR98">_xlfn.IFS(AND($AA98&lt;&gt;"",AB98&lt;&gt;""),ABS($AA98-AB98),AND($AA98="",AB98=""),"",OR($AA98&lt;&gt;"",AB98&lt;&gt;""),"-")</f>
        <v/>
      </c>
      <c r="BS98" s="120" t="str" cm="1">
        <f t="array" ref="BS98">_xlfn.IFS(AND($AA98&lt;&gt;"",AC98&lt;&gt;""),ABS($AA98-AC98),AND($AA98="",AC98=""),"",OR($AA98&lt;&gt;"",AC98&lt;&gt;""),"-")</f>
        <v/>
      </c>
      <c r="BT98" s="120" t="str" cm="1">
        <f t="array" ref="BT98">_xlfn.IFS(AND($AA98&lt;&gt;"",AD98&lt;&gt;""),ABS($AA98-AD98),AND($AA98="",AD98=""),"",OR($AA98&lt;&gt;"",AD98&lt;&gt;""),"-")</f>
        <v/>
      </c>
      <c r="BU98" s="120" t="str" cm="1">
        <f t="array" ref="BU98">_xlfn.IFS(AND($AA98&lt;&gt;"",AE98&lt;&gt;""),ABS($AA98-AE98),AND($AA98="",AE98=""),"",OR($AA98&lt;&gt;"",AE98&lt;&gt;""),"-")</f>
        <v/>
      </c>
      <c r="BV98" s="120" t="str" cm="1">
        <f t="array" ref="BV98">_xlfn.IFS(AND($AA98&lt;&gt;"",AF98&lt;&gt;""),ABS($AA98-AF98),AND($AA98="",AF98=""),"",OR($AA98&lt;&gt;"",AF98&lt;&gt;""),"-")</f>
        <v/>
      </c>
      <c r="BW98" s="120" t="str" cm="1">
        <f t="array" ref="BW98">_xlfn.IFS(AND($AA98&lt;&gt;"",AG98&lt;&gt;""),ABS($AA98-AG98),AND($AA98="",AG98=""),"",OR($AA98&lt;&gt;"",AG98&lt;&gt;""),"-")</f>
        <v/>
      </c>
      <c r="BX98" s="120" t="str" cm="1">
        <f t="array" ref="BX98">_xlfn.IFS(AND($AA98&lt;&gt;"",AH98&lt;&gt;""),ABS($AA98-AH98),AND($AA98="",AH98=""),"",OR($AA98&lt;&gt;"",AH98&lt;&gt;""),"-")</f>
        <v/>
      </c>
      <c r="BY98" s="120" t="str" cm="1">
        <f t="array" ref="BY98">_xlfn.IFS(AND($AA98&lt;&gt;"",AI98&lt;&gt;""),ABS($AA98-AI98),AND($AA98="",AI98=""),"",OR($AA98&lt;&gt;"",AI98&lt;&gt;""),"-")</f>
        <v/>
      </c>
      <c r="BZ98" s="120" t="str" cm="1">
        <f t="array" ref="BZ98">_xlfn.IFS(AND($AA98&lt;&gt;"",AJ98&lt;&gt;""),ABS($AA98-AJ98),AND($AA98="",AJ98=""),"",OR($AA98&lt;&gt;"",AJ98&lt;&gt;""),"-")</f>
        <v/>
      </c>
      <c r="CA98" s="121" t="str" cm="1">
        <f t="array" ref="CA98">_xlfn.IFS(AND($AB98&lt;&gt;"",AC98&lt;&gt;""),ABS($AB98-AC98),AND($AB98="",AC98=""),"",OR($AB98&lt;&gt;"",AC98&lt;&gt;""),"-")</f>
        <v/>
      </c>
      <c r="CB98" s="120" t="str" cm="1">
        <f t="array" ref="CB98">_xlfn.IFS(AND($AB98&lt;&gt;"",AD98&lt;&gt;""),ABS($AB98-AD98),AND($AB98="",AD98=""),"",OR($AB98&lt;&gt;"",AD98&lt;&gt;""),"-")</f>
        <v/>
      </c>
      <c r="CC98" s="120" t="str" cm="1">
        <f t="array" ref="CC98">_xlfn.IFS(AND($AB98&lt;&gt;"",AE98&lt;&gt;""),ABS($AB98-AE98),AND($AB98="",AE98=""),"",OR($AB98&lt;&gt;"",AE98&lt;&gt;""),"-")</f>
        <v/>
      </c>
      <c r="CD98" s="120" t="str" cm="1">
        <f t="array" ref="CD98">_xlfn.IFS(AND($AB98&lt;&gt;"",AF98&lt;&gt;""),ABS($AB98-AF98),AND($AB98="",AF98=""),"",OR($AB98&lt;&gt;"",AF98&lt;&gt;""),"-")</f>
        <v/>
      </c>
      <c r="CE98" s="120" t="str" cm="1">
        <f t="array" ref="CE98">_xlfn.IFS(AND($AB98&lt;&gt;"",AG98&lt;&gt;""),ABS($AB98-AG98),AND($AB98="",AG98=""),"",OR($AB98&lt;&gt;"",AG98&lt;&gt;""),"-")</f>
        <v/>
      </c>
      <c r="CF98" s="120" t="str" cm="1">
        <f t="array" ref="CF98">_xlfn.IFS(AND($AB98&lt;&gt;"",AH98&lt;&gt;""),ABS($AB98-AH98),AND($AB98="",AH98=""),"",OR($AB98&lt;&gt;"",AH98&lt;&gt;""),"-")</f>
        <v/>
      </c>
      <c r="CG98" s="120" t="str" cm="1">
        <f t="array" ref="CG98">_xlfn.IFS(AND($AB98&lt;&gt;"",AI98&lt;&gt;""),ABS($AB98-AI98),AND($AB98="",AI98=""),"",OR($AB98&lt;&gt;"",AI98&lt;&gt;""),"-")</f>
        <v/>
      </c>
      <c r="CH98" s="120" t="str" cm="1">
        <f t="array" ref="CH98">_xlfn.IFS(AND($AB98&lt;&gt;"",AJ98&lt;&gt;""),ABS($AB98-AJ98),AND($AB98="",AJ98=""),"",OR($AB98&lt;&gt;"",AJ98&lt;&gt;""),"-")</f>
        <v/>
      </c>
      <c r="CI98" s="121" t="str" cm="1">
        <f t="array" ref="CI98">_xlfn.IFS(AND($AC98&lt;&gt;"",AD98&lt;&gt;""),ABS($AC98-AD98),AND($AC98="",AD98=""),"",OR($AC98&lt;&gt;"",AD98&lt;&gt;""),"-")</f>
        <v/>
      </c>
      <c r="CJ98" s="120" t="str" cm="1">
        <f t="array" ref="CJ98">_xlfn.IFS(AND($AC98&lt;&gt;"",AE98&lt;&gt;""),ABS($AC98-AE98),AND($AC98="",AE98=""),"",OR($AC98&lt;&gt;"",AE98&lt;&gt;""),"-")</f>
        <v/>
      </c>
      <c r="CK98" s="120" t="str" cm="1">
        <f t="array" ref="CK98">_xlfn.IFS(AND($AC98&lt;&gt;"",AF98&lt;&gt;""),ABS($AC98-AF98),AND($AC98="",AF98=""),"",OR($AC98&lt;&gt;"",AF98&lt;&gt;""),"-")</f>
        <v/>
      </c>
      <c r="CL98" s="120" t="str" cm="1">
        <f t="array" ref="CL98">_xlfn.IFS(AND($AC98&lt;&gt;"",AG98&lt;&gt;""),ABS($AC98-AG98),AND($AC98="",AG98=""),"",OR($AC98&lt;&gt;"",AG98&lt;&gt;""),"-")</f>
        <v/>
      </c>
      <c r="CM98" s="120" t="str" cm="1">
        <f t="array" ref="CM98">_xlfn.IFS(AND($AC98&lt;&gt;"",AH98&lt;&gt;""),ABS($AC98-AH98),AND($AC98="",AH98=""),"",OR($AC98&lt;&gt;"",AH98&lt;&gt;""),"-")</f>
        <v/>
      </c>
      <c r="CN98" s="120" t="str" cm="1">
        <f t="array" ref="CN98">_xlfn.IFS(AND($AC98&lt;&gt;"",AI98&lt;&gt;""),ABS($AC98-AI98),AND($AC98="",AI98=""),"",OR($AC98&lt;&gt;"",AI98&lt;&gt;""),"-")</f>
        <v/>
      </c>
      <c r="CO98" s="120" t="str" cm="1">
        <f t="array" ref="CO98">_xlfn.IFS(AND($AC98&lt;&gt;"",AJ98&lt;&gt;""),ABS($AC98-AJ98),AND($AC98="",AJ98=""),"",OR($AC98&lt;&gt;"",AJ98&lt;&gt;""),"-")</f>
        <v/>
      </c>
      <c r="CP98" s="121" t="str" cm="1">
        <f t="array" ref="CP98">_xlfn.IFS(AND($AD98&lt;&gt;"",AE98&lt;&gt;""),ABS($AD98-AE98),AND($AD98="",AE98=""),"",OR($AD98&lt;&gt;"",AE98&lt;&gt;""),"-")</f>
        <v/>
      </c>
      <c r="CQ98" s="120" t="str" cm="1">
        <f t="array" ref="CQ98">_xlfn.IFS(AND($AD98&lt;&gt;"",AF98&lt;&gt;""),ABS($AD98-AF98),AND($AD98="",AF98=""),"",OR($AD98&lt;&gt;"",AF98&lt;&gt;""),"-")</f>
        <v/>
      </c>
      <c r="CR98" s="120" t="str" cm="1">
        <f t="array" ref="CR98">_xlfn.IFS(AND($AD98&lt;&gt;"",AG98&lt;&gt;""),ABS($AD98-AG98),AND($AD98="",AG98=""),"",OR($AD98&lt;&gt;"",AG98&lt;&gt;""),"-")</f>
        <v/>
      </c>
      <c r="CS98" s="120" t="str" cm="1">
        <f t="array" ref="CS98">_xlfn.IFS(AND($AD98&lt;&gt;"",AH98&lt;&gt;""),ABS($AD98-AH98),AND($AD98="",AH98=""),"",OR($AD98&lt;&gt;"",AH98&lt;&gt;""),"-")</f>
        <v/>
      </c>
      <c r="CT98" s="120" t="str" cm="1">
        <f t="array" ref="CT98">_xlfn.IFS(AND($AD98&lt;&gt;"",AI98&lt;&gt;""),ABS($AD98-AI98),AND($AD98="",AI98=""),"",OR($AD98&lt;&gt;"",AI98&lt;&gt;""),"-")</f>
        <v/>
      </c>
      <c r="CU98" s="120" t="str" cm="1">
        <f t="array" ref="CU98">_xlfn.IFS(AND($AD98&lt;&gt;"",AJ98&lt;&gt;""),ABS($AD98-AJ98),AND($AD98="",AJ98=""),"",OR($AD98&lt;&gt;"",AJ98&lt;&gt;""),"-")</f>
        <v/>
      </c>
      <c r="CV98" s="121" t="str" cm="1">
        <f t="array" ref="CV98">_xlfn.IFS(AND($AE98&lt;&gt;"",AF98&lt;&gt;""),ABS($AE98-AF98),AND($AE98="",AF98=""),"",OR($AE98&lt;&gt;"",AF98&lt;&gt;""),"-")</f>
        <v/>
      </c>
      <c r="CW98" s="120" t="str" cm="1">
        <f t="array" ref="CW98">_xlfn.IFS(AND($AE98&lt;&gt;"",AG98&lt;&gt;""),ABS($AE98-AG98),AND($AE98="",AG98=""),"",OR($AE98&lt;&gt;"",AG98&lt;&gt;""),"-")</f>
        <v/>
      </c>
      <c r="CX98" s="120" t="str" cm="1">
        <f t="array" ref="CX98">_xlfn.IFS(AND($AE98&lt;&gt;"",AH98&lt;&gt;""),ABS($AE98-AH98),AND($AE98="",AH98=""),"",OR($AE98&lt;&gt;"",AH98&lt;&gt;""),"-")</f>
        <v/>
      </c>
      <c r="CY98" s="120" t="str" cm="1">
        <f t="array" ref="CY98">_xlfn.IFS(AND($AE98&lt;&gt;"",AI98&lt;&gt;""),ABS($AE98-AI98),AND($AE98="",AI98=""),"",OR($AE98&lt;&gt;"",AI98&lt;&gt;""),"-")</f>
        <v/>
      </c>
      <c r="CZ98" s="120" t="str" cm="1">
        <f t="array" ref="CZ98">_xlfn.IFS(AND($AE98&lt;&gt;"",AJ98&lt;&gt;""),ABS($AE98-AJ98),AND($AE98="",AJ98=""),"",OR($AE98&lt;&gt;"",AJ98&lt;&gt;""),"-")</f>
        <v/>
      </c>
      <c r="DA98" s="121" t="str" cm="1">
        <f t="array" ref="DA98">_xlfn.IFS(AND($AF98&lt;&gt;"",AG98&lt;&gt;""),ABS($AF98-AG98),AND($AF98="",AG98=""),"",OR($AF98&lt;&gt;"",AG98&lt;&gt;""),"-")</f>
        <v/>
      </c>
      <c r="DB98" s="120" t="str" cm="1">
        <f t="array" ref="DB98">_xlfn.IFS(AND($AF98&lt;&gt;"",AH98&lt;&gt;""),ABS($AF98-AH98),AND($AF98="",AH98=""),"",OR($AF98&lt;&gt;"",AH98&lt;&gt;""),"-")</f>
        <v/>
      </c>
      <c r="DC98" s="120" t="str" cm="1">
        <f t="array" ref="DC98">_xlfn.IFS(AND($AF98&lt;&gt;"",AI98&lt;&gt;""),ABS($AF98-AI98),AND($AF98="",AI98=""),"",OR($AF98&lt;&gt;"",AI98&lt;&gt;""),"-")</f>
        <v/>
      </c>
      <c r="DD98" s="120" t="str" cm="1">
        <f t="array" ref="DD98">_xlfn.IFS(AND($AF98&lt;&gt;"",AJ98&lt;&gt;""),ABS($AF98-AJ98),AND($AF98="",AJ98=""),"",OR($AF98&lt;&gt;"",AJ98&lt;&gt;""),"-")</f>
        <v/>
      </c>
      <c r="DE98" s="121" t="str" cm="1">
        <f t="array" ref="DE98">_xlfn.IFS(AND($AG98&lt;&gt;"",AH98&lt;&gt;""),ABS($AG98-AH98),AND($AG98="",AH98=""),"",OR($AG98&lt;&gt;"",AH98&lt;&gt;""),"-")</f>
        <v/>
      </c>
      <c r="DF98" s="120" t="str" cm="1">
        <f t="array" ref="DF98">_xlfn.IFS(AND($AG98&lt;&gt;"",AI98&lt;&gt;""),ABS($AG98-AI98),AND($AG98="",AI98=""),"",OR($AG98&lt;&gt;"",AI98&lt;&gt;""),"-")</f>
        <v/>
      </c>
      <c r="DG98" s="120" t="str" cm="1">
        <f t="array" ref="DG98">_xlfn.IFS(AND($AG98&lt;&gt;"",AJ98&lt;&gt;""),ABS($AG98-AJ98),AND($AG98="",AJ98=""),"",OR($AG98&lt;&gt;"",AJ98&lt;&gt;""),"-")</f>
        <v/>
      </c>
      <c r="DH98" s="121" t="str" cm="1">
        <f t="array" ref="DH98">_xlfn.IFS(AND($AH98&lt;&gt;"",AI98&lt;&gt;""),ABS($AH98-AI98),AND($AH98="",AI98=""),"",OR($AH98&lt;&gt;"",AI98&lt;&gt;""),"-")</f>
        <v/>
      </c>
      <c r="DI98" s="120" t="str" cm="1">
        <f t="array" ref="DI98">_xlfn.IFS(AND($AH98&lt;&gt;"",AJ98&lt;&gt;""),ABS($AH98-AJ98),AND($AH98="",AJ98=""),"",OR($AH98&lt;&gt;"",AJ98&lt;&gt;""),"-")</f>
        <v/>
      </c>
      <c r="DJ98" s="121" t="str" cm="1">
        <f t="array" ref="DJ98">_xlfn.IFS(AND($AI98&lt;&gt;"",AJ98&lt;&gt;""),ABS($AI98-AJ98),AND($AI98="",AJ98=""),"",OR($AI98&lt;&gt;"",AJ98&lt;&gt;""),"-")</f>
        <v/>
      </c>
    </row>
    <row r="99" spans="1:114" x14ac:dyDescent="0.2">
      <c r="A99" s="120" t="e">
        <f t="shared" si="27"/>
        <v>#DIV/0!</v>
      </c>
      <c r="B99" s="186" t="e">
        <f t="shared" si="28"/>
        <v>#DIV/0!</v>
      </c>
      <c r="C99" s="186" t="e">
        <f t="shared" si="29"/>
        <v>#DIV/0!</v>
      </c>
      <c r="D99" s="186" t="e">
        <f t="shared" si="30"/>
        <v>#DIV/0!</v>
      </c>
      <c r="E99" s="263">
        <f t="shared" si="31"/>
        <v>0</v>
      </c>
      <c r="F99" s="186">
        <f t="shared" si="32"/>
        <v>0</v>
      </c>
      <c r="G99" s="186" t="e">
        <f t="shared" si="33"/>
        <v>#DIV/0!</v>
      </c>
      <c r="H99" s="262" t="str">
        <f t="shared" si="34"/>
        <v/>
      </c>
      <c r="I99" s="187" t="str">
        <f t="shared" si="35"/>
        <v/>
      </c>
      <c r="J99" s="260" t="s">
        <v>137</v>
      </c>
      <c r="K99" s="259" t="e">
        <f>VLOOKUP($J99,Merged_couplings!$B:$BU,MATCH(K$1,Merged_couplings!$B$1:$BU$1,0),FALSE)</f>
        <v>#N/A</v>
      </c>
      <c r="L99" s="258" t="e">
        <f>VLOOKUP($J99,Merged_couplings!$B:$BU,MATCH(L$1,Merged_couplings!$B$1:$BU$1,0),FALSE)</f>
        <v>#N/A</v>
      </c>
      <c r="M99" s="258" t="e">
        <f>VLOOKUP($J99,Merged_couplings!$B:$BU,MATCH(M$1,Merged_couplings!$B$1:$BU$1,0),FALSE)</f>
        <v>#N/A</v>
      </c>
      <c r="N99" s="258" t="e">
        <f>VLOOKUP($J99,Merged_couplings!$B:$BU,MATCH(N$1,Merged_couplings!$B$1:$BU$1,0),FALSE)</f>
        <v>#N/A</v>
      </c>
      <c r="O99" s="258" t="e">
        <f>VLOOKUP($J99,Merged_couplings!$B:$BU,MATCH(O$1,Merged_couplings!$B$1:$BU$1,0),FALSE)</f>
        <v>#N/A</v>
      </c>
      <c r="P99" s="258" t="e">
        <f>VLOOKUP($J99,Merged_couplings!$B:$BU,MATCH(P$1,Merged_couplings!$B$1:$BU$1,0),FALSE)</f>
        <v>#N/A</v>
      </c>
      <c r="Q99" s="258" t="e">
        <f>VLOOKUP($J99,Merged_couplings!$B:$BU,MATCH(Q$1,Merged_couplings!$B$1:$BU$1,0),FALSE)</f>
        <v>#N/A</v>
      </c>
      <c r="R99" s="258" t="e">
        <f>VLOOKUP($J99,Merged_couplings!$B:$BU,MATCH(R$1,Merged_couplings!$B$1:$BU$1,0),FALSE)</f>
        <v>#N/A</v>
      </c>
      <c r="S99" s="258" t="e">
        <f>VLOOKUP($J99,Merged_couplings!$B:$BU,MATCH(S$1,Merged_couplings!$B$1:$BU$1,0),FALSE)</f>
        <v>#N/A</v>
      </c>
      <c r="T99" s="258" t="e">
        <f>VLOOKUP($J99,Merged_couplings!$B:$BU,MATCH(T$1,Merged_couplings!$B$1:$BU$1,0),FALSE)</f>
        <v>#N/A</v>
      </c>
      <c r="U99" s="258" t="e">
        <f>VLOOKUP($J99,Merged_couplings!$B:$BU,MATCH(U$1,Merged_couplings!$B$1:$BU$1,0),FALSE)</f>
        <v>#N/A</v>
      </c>
      <c r="V99" s="258" t="e">
        <f>VLOOKUP($J99,Merged_couplings!$B:$BU,MATCH(V$1,Merged_couplings!$B$1:$BU$1,0),FALSE)</f>
        <v>#N/A</v>
      </c>
      <c r="W99" s="258" t="e">
        <f>VLOOKUP($J99,Merged_couplings!$B:$BU,MATCH(W$1,Merged_couplings!$B$1:$BU$1,0),FALSE)</f>
        <v>#N/A</v>
      </c>
      <c r="X99" s="121" t="str">
        <f>_xlfn.IFNA(VLOOKUP($J99,Merged_couplings!$B:$R,MATCH(X$1,Merged_couplings!$B$1:$R$1,0),FALSE),"")</f>
        <v/>
      </c>
      <c r="Y99" s="120" t="str">
        <f>_xlfn.IFNA(VLOOKUP($J99,Merged_couplings!$B:$R,MATCH(Y$1,Merged_couplings!$B$1:$R$1,0),FALSE),"")</f>
        <v/>
      </c>
      <c r="Z99" s="120" t="str">
        <f>_xlfn.IFNA(VLOOKUP($J99,Merged_couplings!$B:$R,MATCH(Z$1,Merged_couplings!$B$1:$R$1,0),FALSE),"")</f>
        <v/>
      </c>
      <c r="AA99" s="120" t="str">
        <f>_xlfn.IFNA(VLOOKUP($J99,Merged_couplings!$B:$R,MATCH(AA$1,Merged_couplings!$B$1:$R$1,0),FALSE),"")</f>
        <v/>
      </c>
      <c r="AB99" s="120" t="str">
        <f>_xlfn.IFNA(VLOOKUP($J99,Merged_couplings!$B:$R,MATCH(AB$1,Merged_couplings!$B$1:$R$1,0),FALSE),"")</f>
        <v/>
      </c>
      <c r="AC99" s="120" t="str">
        <f>_xlfn.IFNA(VLOOKUP($J99,Merged_couplings!$B:$R,MATCH(AC$1,Merged_couplings!$B$1:$R$1,0),FALSE),"")</f>
        <v/>
      </c>
      <c r="AD99" s="120" t="str">
        <f>_xlfn.IFNA(VLOOKUP($J99,Merged_couplings!$B:$R,MATCH(AD$1,Merged_couplings!$B$1:$R$1,0),FALSE),"")</f>
        <v/>
      </c>
      <c r="AE99" s="120" t="str">
        <f>_xlfn.IFNA(VLOOKUP($J99,Merged_couplings!$B:$R,MATCH(AE$1,Merged_couplings!$B$1:$R$1,0),FALSE),"")</f>
        <v/>
      </c>
      <c r="AF99" s="120" t="str">
        <f>_xlfn.IFNA(VLOOKUP($J99,Merged_couplings!$B:$R,MATCH(AF$1,Merged_couplings!$B$1:$R$1,0),FALSE),"")</f>
        <v/>
      </c>
      <c r="AG99" s="120" t="str">
        <f>_xlfn.IFNA(VLOOKUP($J99,Merged_couplings!$B:$R,MATCH(AG$1,Merged_couplings!$B$1:$R$1,0),FALSE),"")</f>
        <v/>
      </c>
      <c r="AH99" s="120" t="str">
        <f>_xlfn.IFNA(VLOOKUP($J99,Merged_couplings!$B:$R,MATCH(AH$1,Merged_couplings!$B$1:$R$1,0),FALSE),"")</f>
        <v/>
      </c>
      <c r="AI99" s="120" t="str">
        <f>_xlfn.IFNA(VLOOKUP($J99,Merged_couplings!$B:$R,MATCH(AI$1,Merged_couplings!$B$1:$R$1,0),FALSE),"")</f>
        <v/>
      </c>
      <c r="AJ99" s="120" t="str">
        <f>_xlfn.IFNA(VLOOKUP($J99,Merged_couplings!$B:$R,MATCH(AJ$1,Merged_couplings!$B$1:$R$1,0),FALSE),"")</f>
        <v/>
      </c>
      <c r="AK99" s="123" t="str" cm="1">
        <f t="array" ref="AK99">_xlfn.IFS(AND($X99&lt;&gt;"",Y99&lt;&gt;""),ABS($X99-Y99),AND($X99="",Y99=""),"",OR($X99&lt;&gt;"",Y99&lt;&gt;""),"-")</f>
        <v/>
      </c>
      <c r="AL99" s="122" t="str" cm="1">
        <f t="array" ref="AL99">_xlfn.IFS(AND($X99&lt;&gt;"",Z99&lt;&gt;""),ABS($X99-Z99),AND($X99="",Z99=""),"",OR($X99&lt;&gt;"",Z99&lt;&gt;""),"-")</f>
        <v/>
      </c>
      <c r="AM99" s="122" t="str" cm="1">
        <f t="array" ref="AM99">_xlfn.IFS(AND($X99&lt;&gt;"",AA99&lt;&gt;""),ABS($X99-AA99),AND($X99="",AA99=""),"",OR($X99&lt;&gt;"",AA99&lt;&gt;""),"-")</f>
        <v/>
      </c>
      <c r="AN99" s="122" t="str" cm="1">
        <f t="array" ref="AN99">_xlfn.IFS(AND($X99&lt;&gt;"",AB99&lt;&gt;""),ABS($X99-AB99),AND($X99="",AB99=""),"",OR($X99&lt;&gt;"",AB99&lt;&gt;""),"-")</f>
        <v/>
      </c>
      <c r="AO99" s="122" t="str" cm="1">
        <f t="array" ref="AO99">_xlfn.IFS(AND($X99&lt;&gt;"",AC99&lt;&gt;""),ABS($X99-AC99),AND($X99="",AC99=""),"",OR($X99&lt;&gt;"",AC99&lt;&gt;""),"-")</f>
        <v/>
      </c>
      <c r="AP99" s="122" t="str" cm="1">
        <f t="array" ref="AP99">_xlfn.IFS(AND($X99&lt;&gt;"",AD99&lt;&gt;""),ABS($X99-AD99),AND($X99="",AD99=""),"",OR($X99&lt;&gt;"",AD99&lt;&gt;""),"-")</f>
        <v/>
      </c>
      <c r="AQ99" s="122" t="str" cm="1">
        <f t="array" ref="AQ99">_xlfn.IFS(AND($X99&lt;&gt;"",AE99&lt;&gt;""),ABS($X99-AE99),AND($X99="",AE99=""),"",OR($X99&lt;&gt;"",AE99&lt;&gt;""),"-")</f>
        <v/>
      </c>
      <c r="AR99" s="122" t="str" cm="1">
        <f t="array" ref="AR99">_xlfn.IFS(AND($X99&lt;&gt;"",AF99&lt;&gt;""),ABS($X99-AF99),AND($X99="",AF99=""),"",OR($X99&lt;&gt;"",AF99&lt;&gt;""),"-")</f>
        <v/>
      </c>
      <c r="AS99" s="122" t="str" cm="1">
        <f t="array" ref="AS99">_xlfn.IFS(AND($X99&lt;&gt;"",AG99&lt;&gt;""),ABS($X99-AG99),AND($X99="",AG99=""),"",OR($X99&lt;&gt;"",AG99&lt;&gt;""),"-")</f>
        <v/>
      </c>
      <c r="AT99" s="122" t="str" cm="1">
        <f t="array" ref="AT99">_xlfn.IFS(AND($X99&lt;&gt;"",AH99&lt;&gt;""),ABS($X99-AH99),AND($X99="",AH99=""),"",OR($X99&lt;&gt;"",AH99&lt;&gt;""),"-")</f>
        <v/>
      </c>
      <c r="AU99" s="122" t="str" cm="1">
        <f t="array" ref="AU99">_xlfn.IFS(AND($X99&lt;&gt;"",AI99&lt;&gt;""),ABS($X99-AI99),AND($X99="",AI99=""),"",OR($X99&lt;&gt;"",AI99&lt;&gt;""),"-")</f>
        <v/>
      </c>
      <c r="AV99" s="122" t="str" cm="1">
        <f t="array" ref="AV99">_xlfn.IFS(AND($X99&lt;&gt;"",AJ99&lt;&gt;""),ABS($X99-AJ99),AND($X99="",AJ99=""),"",OR($X99&lt;&gt;"",AJ99&lt;&gt;""),"-")</f>
        <v/>
      </c>
      <c r="AW99" s="123" t="str" cm="1">
        <f t="array" ref="AW99">_xlfn.IFS(AND($Y99&lt;&gt;"",Z99&lt;&gt;""),ABS($Y99-Z99),AND($Y99="",Z99=""),"",OR($Y99&lt;&gt;"",Z99&lt;&gt;""),"-")</f>
        <v/>
      </c>
      <c r="AX99" s="122" t="str" cm="1">
        <f t="array" ref="AX99">_xlfn.IFS(AND($Y99&lt;&gt;"",AA99&lt;&gt;""),ABS($Y99-AA99),AND($Y99="",AA99=""),"",OR($Y99&lt;&gt;"",AA99&lt;&gt;""),"-")</f>
        <v/>
      </c>
      <c r="AY99" s="122" t="str" cm="1">
        <f t="array" ref="AY99">_xlfn.IFS(AND($Y99&lt;&gt;"",AB99&lt;&gt;""),ABS($Y99-AB99),AND($Y99="",AB99=""),"",OR($Y99&lt;&gt;"",AB99&lt;&gt;""),"-")</f>
        <v/>
      </c>
      <c r="AZ99" s="122" t="str" cm="1">
        <f t="array" ref="AZ99">_xlfn.IFS(AND($Y99&lt;&gt;"",AC99&lt;&gt;""),ABS($Y99-AC99),AND($Y99="",AC99=""),"",OR($Y99&lt;&gt;"",AC99&lt;&gt;""),"-")</f>
        <v/>
      </c>
      <c r="BA99" s="122" t="str" cm="1">
        <f t="array" ref="BA99">_xlfn.IFS(AND($Y99&lt;&gt;"",AD99&lt;&gt;""),ABS($Y99-AD99),AND($Y99="",AD99=""),"",OR($Y99&lt;&gt;"",AD99&lt;&gt;""),"-")</f>
        <v/>
      </c>
      <c r="BB99" s="122" t="str" cm="1">
        <f t="array" ref="BB99">_xlfn.IFS(AND($Y99&lt;&gt;"",AE99&lt;&gt;""),ABS($Y99-AE99),AND($Y99="",AE99=""),"",OR($Y99&lt;&gt;"",AE99&lt;&gt;""),"-")</f>
        <v/>
      </c>
      <c r="BC99" s="122" t="str" cm="1">
        <f t="array" ref="BC99">_xlfn.IFS(AND($Y99&lt;&gt;"",AF99&lt;&gt;""),ABS($Y99-AF99),AND($Y99="",AF99=""),"",OR($Y99&lt;&gt;"",AF99&lt;&gt;""),"-")</f>
        <v/>
      </c>
      <c r="BD99" s="122" t="str" cm="1">
        <f t="array" ref="BD99">_xlfn.IFS(AND($Y99&lt;&gt;"",AG99&lt;&gt;""),ABS($Y99-AG99),AND($Y99="",AG99=""),"",OR($Y99&lt;&gt;"",AG99&lt;&gt;""),"-")</f>
        <v/>
      </c>
      <c r="BE99" s="122" t="str" cm="1">
        <f t="array" ref="BE99">_xlfn.IFS(AND($Y99&lt;&gt;"",AH99&lt;&gt;""),ABS($Y99-AH99),AND($Y99="",AH99=""),"",OR($Y99&lt;&gt;"",AH99&lt;&gt;""),"-")</f>
        <v/>
      </c>
      <c r="BF99" s="122" t="str" cm="1">
        <f t="array" ref="BF99">_xlfn.IFS(AND($Y99&lt;&gt;"",AI99&lt;&gt;""),ABS($Y99-AI99),AND($Y99="",AI99=""),"",OR($Y99&lt;&gt;"",AI99&lt;&gt;""),"-")</f>
        <v/>
      </c>
      <c r="BG99" s="122" t="str" cm="1">
        <f t="array" ref="BG99">_xlfn.IFS(AND($Y99&lt;&gt;"",AJ99&lt;&gt;""),ABS($Y99-AJ99),AND($Y99="",AJ99=""),"",OR($Y99&lt;&gt;"",AJ99&lt;&gt;""),"-")</f>
        <v/>
      </c>
      <c r="BH99" s="121" t="str" cm="1">
        <f t="array" ref="BH99">_xlfn.IFS(AND($Z99&lt;&gt;"",AA99&lt;&gt;""),ABS($Z99-AA99),AND($Z99="",AA99=""),"",OR($Z99&lt;&gt;"",AA99&lt;&gt;""),"-")</f>
        <v/>
      </c>
      <c r="BI99" s="120" t="str" cm="1">
        <f t="array" ref="BI99">_xlfn.IFS(AND($Z99&lt;&gt;"",AB99&lt;&gt;""),ABS($Z99-AB99),AND($Z99="",AB99=""),"",OR($Z99&lt;&gt;"",AB99&lt;&gt;""),"-")</f>
        <v/>
      </c>
      <c r="BJ99" s="120" t="str" cm="1">
        <f t="array" ref="BJ99">_xlfn.IFS(AND($Z99&lt;&gt;"",AC99&lt;&gt;""),ABS($Z99-AC99),AND($Z99="",AC99=""),"",OR($Z99&lt;&gt;"",AC99&lt;&gt;""),"-")</f>
        <v/>
      </c>
      <c r="BK99" s="120" t="str" cm="1">
        <f t="array" ref="BK99">_xlfn.IFS(AND($Z99&lt;&gt;"",AD99&lt;&gt;""),ABS($Z99-AD99),AND($Z99="",AD99=""),"",OR($Z99&lt;&gt;"",AD99&lt;&gt;""),"-")</f>
        <v/>
      </c>
      <c r="BL99" s="120" t="str" cm="1">
        <f t="array" ref="BL99">_xlfn.IFS(AND($Z99&lt;&gt;"",AE99&lt;&gt;""),ABS($Z99-AE99),AND($Z99="",AE99=""),"",OR($Z99&lt;&gt;"",AE99&lt;&gt;""),"-")</f>
        <v/>
      </c>
      <c r="BM99" s="120" t="str" cm="1">
        <f t="array" ref="BM99">_xlfn.IFS(AND($Z99&lt;&gt;"",AF99&lt;&gt;""),ABS($Z99-AF99),AND($Z99="",AF99=""),"",OR($Z99&lt;&gt;"",AF99&lt;&gt;""),"-")</f>
        <v/>
      </c>
      <c r="BN99" s="120" t="str" cm="1">
        <f t="array" ref="BN99">_xlfn.IFS(AND($Z99&lt;&gt;"",AG99&lt;&gt;""),ABS($Z99-AG99),AND($Z99="",AG99=""),"",OR($Z99&lt;&gt;"",AG99&lt;&gt;""),"-")</f>
        <v/>
      </c>
      <c r="BO99" s="120" t="str" cm="1">
        <f t="array" ref="BO99">_xlfn.IFS(AND($Z99&lt;&gt;"",AH99&lt;&gt;""),ABS($Z99-AH99),AND($Z99="",AH99=""),"",OR($Z99&lt;&gt;"",AH99&lt;&gt;""),"-")</f>
        <v/>
      </c>
      <c r="BP99" s="120" t="str" cm="1">
        <f t="array" ref="BP99">_xlfn.IFS(AND($Z99&lt;&gt;"",AI99&lt;&gt;""),ABS($Z99-AI99),AND($Z99="",AI99=""),"",OR($Z99&lt;&gt;"",AI99&lt;&gt;""),"-")</f>
        <v/>
      </c>
      <c r="BQ99" s="120" t="str" cm="1">
        <f t="array" ref="BQ99">_xlfn.IFS(AND($Z99&lt;&gt;"",AJ99&lt;&gt;""),ABS($Z99-AJ99),AND($Z99="",AJ99=""),"",OR($Z99&lt;&gt;"",AJ99&lt;&gt;""),"-")</f>
        <v/>
      </c>
      <c r="BR99" s="121" t="str" cm="1">
        <f t="array" ref="BR99">_xlfn.IFS(AND($AA99&lt;&gt;"",AB99&lt;&gt;""),ABS($AA99-AB99),AND($AA99="",AB99=""),"",OR($AA99&lt;&gt;"",AB99&lt;&gt;""),"-")</f>
        <v/>
      </c>
      <c r="BS99" s="120" t="str" cm="1">
        <f t="array" ref="BS99">_xlfn.IFS(AND($AA99&lt;&gt;"",AC99&lt;&gt;""),ABS($AA99-AC99),AND($AA99="",AC99=""),"",OR($AA99&lt;&gt;"",AC99&lt;&gt;""),"-")</f>
        <v/>
      </c>
      <c r="BT99" s="120" t="str" cm="1">
        <f t="array" ref="BT99">_xlfn.IFS(AND($AA99&lt;&gt;"",AD99&lt;&gt;""),ABS($AA99-AD99),AND($AA99="",AD99=""),"",OR($AA99&lt;&gt;"",AD99&lt;&gt;""),"-")</f>
        <v/>
      </c>
      <c r="BU99" s="120" t="str" cm="1">
        <f t="array" ref="BU99">_xlfn.IFS(AND($AA99&lt;&gt;"",AE99&lt;&gt;""),ABS($AA99-AE99),AND($AA99="",AE99=""),"",OR($AA99&lt;&gt;"",AE99&lt;&gt;""),"-")</f>
        <v/>
      </c>
      <c r="BV99" s="120" t="str" cm="1">
        <f t="array" ref="BV99">_xlfn.IFS(AND($AA99&lt;&gt;"",AF99&lt;&gt;""),ABS($AA99-AF99),AND($AA99="",AF99=""),"",OR($AA99&lt;&gt;"",AF99&lt;&gt;""),"-")</f>
        <v/>
      </c>
      <c r="BW99" s="120" t="str" cm="1">
        <f t="array" ref="BW99">_xlfn.IFS(AND($AA99&lt;&gt;"",AG99&lt;&gt;""),ABS($AA99-AG99),AND($AA99="",AG99=""),"",OR($AA99&lt;&gt;"",AG99&lt;&gt;""),"-")</f>
        <v/>
      </c>
      <c r="BX99" s="120" t="str" cm="1">
        <f t="array" ref="BX99">_xlfn.IFS(AND($AA99&lt;&gt;"",AH99&lt;&gt;""),ABS($AA99-AH99),AND($AA99="",AH99=""),"",OR($AA99&lt;&gt;"",AH99&lt;&gt;""),"-")</f>
        <v/>
      </c>
      <c r="BY99" s="120" t="str" cm="1">
        <f t="array" ref="BY99">_xlfn.IFS(AND($AA99&lt;&gt;"",AI99&lt;&gt;""),ABS($AA99-AI99),AND($AA99="",AI99=""),"",OR($AA99&lt;&gt;"",AI99&lt;&gt;""),"-")</f>
        <v/>
      </c>
      <c r="BZ99" s="120" t="str" cm="1">
        <f t="array" ref="BZ99">_xlfn.IFS(AND($AA99&lt;&gt;"",AJ99&lt;&gt;""),ABS($AA99-AJ99),AND($AA99="",AJ99=""),"",OR($AA99&lt;&gt;"",AJ99&lt;&gt;""),"-")</f>
        <v/>
      </c>
      <c r="CA99" s="121" t="str" cm="1">
        <f t="array" ref="CA99">_xlfn.IFS(AND($AB99&lt;&gt;"",AC99&lt;&gt;""),ABS($AB99-AC99),AND($AB99="",AC99=""),"",OR($AB99&lt;&gt;"",AC99&lt;&gt;""),"-")</f>
        <v/>
      </c>
      <c r="CB99" s="120" t="str" cm="1">
        <f t="array" ref="CB99">_xlfn.IFS(AND($AB99&lt;&gt;"",AD99&lt;&gt;""),ABS($AB99-AD99),AND($AB99="",AD99=""),"",OR($AB99&lt;&gt;"",AD99&lt;&gt;""),"-")</f>
        <v/>
      </c>
      <c r="CC99" s="120" t="str" cm="1">
        <f t="array" ref="CC99">_xlfn.IFS(AND($AB99&lt;&gt;"",AE99&lt;&gt;""),ABS($AB99-AE99),AND($AB99="",AE99=""),"",OR($AB99&lt;&gt;"",AE99&lt;&gt;""),"-")</f>
        <v/>
      </c>
      <c r="CD99" s="120" t="str" cm="1">
        <f t="array" ref="CD99">_xlfn.IFS(AND($AB99&lt;&gt;"",AF99&lt;&gt;""),ABS($AB99-AF99),AND($AB99="",AF99=""),"",OR($AB99&lt;&gt;"",AF99&lt;&gt;""),"-")</f>
        <v/>
      </c>
      <c r="CE99" s="120" t="str" cm="1">
        <f t="array" ref="CE99">_xlfn.IFS(AND($AB99&lt;&gt;"",AG99&lt;&gt;""),ABS($AB99-AG99),AND($AB99="",AG99=""),"",OR($AB99&lt;&gt;"",AG99&lt;&gt;""),"-")</f>
        <v/>
      </c>
      <c r="CF99" s="120" t="str" cm="1">
        <f t="array" ref="CF99">_xlfn.IFS(AND($AB99&lt;&gt;"",AH99&lt;&gt;""),ABS($AB99-AH99),AND($AB99="",AH99=""),"",OR($AB99&lt;&gt;"",AH99&lt;&gt;""),"-")</f>
        <v/>
      </c>
      <c r="CG99" s="120" t="str" cm="1">
        <f t="array" ref="CG99">_xlfn.IFS(AND($AB99&lt;&gt;"",AI99&lt;&gt;""),ABS($AB99-AI99),AND($AB99="",AI99=""),"",OR($AB99&lt;&gt;"",AI99&lt;&gt;""),"-")</f>
        <v/>
      </c>
      <c r="CH99" s="120" t="str" cm="1">
        <f t="array" ref="CH99">_xlfn.IFS(AND($AB99&lt;&gt;"",AJ99&lt;&gt;""),ABS($AB99-AJ99),AND($AB99="",AJ99=""),"",OR($AB99&lt;&gt;"",AJ99&lt;&gt;""),"-")</f>
        <v/>
      </c>
      <c r="CI99" s="121" t="str" cm="1">
        <f t="array" ref="CI99">_xlfn.IFS(AND($AC99&lt;&gt;"",AD99&lt;&gt;""),ABS($AC99-AD99),AND($AC99="",AD99=""),"",OR($AC99&lt;&gt;"",AD99&lt;&gt;""),"-")</f>
        <v/>
      </c>
      <c r="CJ99" s="120" t="str" cm="1">
        <f t="array" ref="CJ99">_xlfn.IFS(AND($AC99&lt;&gt;"",AE99&lt;&gt;""),ABS($AC99-AE99),AND($AC99="",AE99=""),"",OR($AC99&lt;&gt;"",AE99&lt;&gt;""),"-")</f>
        <v/>
      </c>
      <c r="CK99" s="120" t="str" cm="1">
        <f t="array" ref="CK99">_xlfn.IFS(AND($AC99&lt;&gt;"",AF99&lt;&gt;""),ABS($AC99-AF99),AND($AC99="",AF99=""),"",OR($AC99&lt;&gt;"",AF99&lt;&gt;""),"-")</f>
        <v/>
      </c>
      <c r="CL99" s="120" t="str" cm="1">
        <f t="array" ref="CL99">_xlfn.IFS(AND($AC99&lt;&gt;"",AG99&lt;&gt;""),ABS($AC99-AG99),AND($AC99="",AG99=""),"",OR($AC99&lt;&gt;"",AG99&lt;&gt;""),"-")</f>
        <v/>
      </c>
      <c r="CM99" s="120" t="str" cm="1">
        <f t="array" ref="CM99">_xlfn.IFS(AND($AC99&lt;&gt;"",AH99&lt;&gt;""),ABS($AC99-AH99),AND($AC99="",AH99=""),"",OR($AC99&lt;&gt;"",AH99&lt;&gt;""),"-")</f>
        <v/>
      </c>
      <c r="CN99" s="120" t="str" cm="1">
        <f t="array" ref="CN99">_xlfn.IFS(AND($AC99&lt;&gt;"",AI99&lt;&gt;""),ABS($AC99-AI99),AND($AC99="",AI99=""),"",OR($AC99&lt;&gt;"",AI99&lt;&gt;""),"-")</f>
        <v/>
      </c>
      <c r="CO99" s="120" t="str" cm="1">
        <f t="array" ref="CO99">_xlfn.IFS(AND($AC99&lt;&gt;"",AJ99&lt;&gt;""),ABS($AC99-AJ99),AND($AC99="",AJ99=""),"",OR($AC99&lt;&gt;"",AJ99&lt;&gt;""),"-")</f>
        <v/>
      </c>
      <c r="CP99" s="121" t="str" cm="1">
        <f t="array" ref="CP99">_xlfn.IFS(AND($AD99&lt;&gt;"",AE99&lt;&gt;""),ABS($AD99-AE99),AND($AD99="",AE99=""),"",OR($AD99&lt;&gt;"",AE99&lt;&gt;""),"-")</f>
        <v/>
      </c>
      <c r="CQ99" s="120" t="str" cm="1">
        <f t="array" ref="CQ99">_xlfn.IFS(AND($AD99&lt;&gt;"",AF99&lt;&gt;""),ABS($AD99-AF99),AND($AD99="",AF99=""),"",OR($AD99&lt;&gt;"",AF99&lt;&gt;""),"-")</f>
        <v/>
      </c>
      <c r="CR99" s="120" t="str" cm="1">
        <f t="array" ref="CR99">_xlfn.IFS(AND($AD99&lt;&gt;"",AG99&lt;&gt;""),ABS($AD99-AG99),AND($AD99="",AG99=""),"",OR($AD99&lt;&gt;"",AG99&lt;&gt;""),"-")</f>
        <v/>
      </c>
      <c r="CS99" s="120" t="str" cm="1">
        <f t="array" ref="CS99">_xlfn.IFS(AND($AD99&lt;&gt;"",AH99&lt;&gt;""),ABS($AD99-AH99),AND($AD99="",AH99=""),"",OR($AD99&lt;&gt;"",AH99&lt;&gt;""),"-")</f>
        <v/>
      </c>
      <c r="CT99" s="120" t="str" cm="1">
        <f t="array" ref="CT99">_xlfn.IFS(AND($AD99&lt;&gt;"",AI99&lt;&gt;""),ABS($AD99-AI99),AND($AD99="",AI99=""),"",OR($AD99&lt;&gt;"",AI99&lt;&gt;""),"-")</f>
        <v/>
      </c>
      <c r="CU99" s="120" t="str" cm="1">
        <f t="array" ref="CU99">_xlfn.IFS(AND($AD99&lt;&gt;"",AJ99&lt;&gt;""),ABS($AD99-AJ99),AND($AD99="",AJ99=""),"",OR($AD99&lt;&gt;"",AJ99&lt;&gt;""),"-")</f>
        <v/>
      </c>
      <c r="CV99" s="121" t="str" cm="1">
        <f t="array" ref="CV99">_xlfn.IFS(AND($AE99&lt;&gt;"",AF99&lt;&gt;""),ABS($AE99-AF99),AND($AE99="",AF99=""),"",OR($AE99&lt;&gt;"",AF99&lt;&gt;""),"-")</f>
        <v/>
      </c>
      <c r="CW99" s="120" t="str" cm="1">
        <f t="array" ref="CW99">_xlfn.IFS(AND($AE99&lt;&gt;"",AG99&lt;&gt;""),ABS($AE99-AG99),AND($AE99="",AG99=""),"",OR($AE99&lt;&gt;"",AG99&lt;&gt;""),"-")</f>
        <v/>
      </c>
      <c r="CX99" s="120" t="str" cm="1">
        <f t="array" ref="CX99">_xlfn.IFS(AND($AE99&lt;&gt;"",AH99&lt;&gt;""),ABS($AE99-AH99),AND($AE99="",AH99=""),"",OR($AE99&lt;&gt;"",AH99&lt;&gt;""),"-")</f>
        <v/>
      </c>
      <c r="CY99" s="120" t="str" cm="1">
        <f t="array" ref="CY99">_xlfn.IFS(AND($AE99&lt;&gt;"",AI99&lt;&gt;""),ABS($AE99-AI99),AND($AE99="",AI99=""),"",OR($AE99&lt;&gt;"",AI99&lt;&gt;""),"-")</f>
        <v/>
      </c>
      <c r="CZ99" s="120" t="str" cm="1">
        <f t="array" ref="CZ99">_xlfn.IFS(AND($AE99&lt;&gt;"",AJ99&lt;&gt;""),ABS($AE99-AJ99),AND($AE99="",AJ99=""),"",OR($AE99&lt;&gt;"",AJ99&lt;&gt;""),"-")</f>
        <v/>
      </c>
      <c r="DA99" s="121" t="str" cm="1">
        <f t="array" ref="DA99">_xlfn.IFS(AND($AF99&lt;&gt;"",AG99&lt;&gt;""),ABS($AF99-AG99),AND($AF99="",AG99=""),"",OR($AF99&lt;&gt;"",AG99&lt;&gt;""),"-")</f>
        <v/>
      </c>
      <c r="DB99" s="120" t="str" cm="1">
        <f t="array" ref="DB99">_xlfn.IFS(AND($AF99&lt;&gt;"",AH99&lt;&gt;""),ABS($AF99-AH99),AND($AF99="",AH99=""),"",OR($AF99&lt;&gt;"",AH99&lt;&gt;""),"-")</f>
        <v/>
      </c>
      <c r="DC99" s="120" t="str" cm="1">
        <f t="array" ref="DC99">_xlfn.IFS(AND($AF99&lt;&gt;"",AI99&lt;&gt;""),ABS($AF99-AI99),AND($AF99="",AI99=""),"",OR($AF99&lt;&gt;"",AI99&lt;&gt;""),"-")</f>
        <v/>
      </c>
      <c r="DD99" s="120" t="str" cm="1">
        <f t="array" ref="DD99">_xlfn.IFS(AND($AF99&lt;&gt;"",AJ99&lt;&gt;""),ABS($AF99-AJ99),AND($AF99="",AJ99=""),"",OR($AF99&lt;&gt;"",AJ99&lt;&gt;""),"-")</f>
        <v/>
      </c>
      <c r="DE99" s="121" t="str" cm="1">
        <f t="array" ref="DE99">_xlfn.IFS(AND($AG99&lt;&gt;"",AH99&lt;&gt;""),ABS($AG99-AH99),AND($AG99="",AH99=""),"",OR($AG99&lt;&gt;"",AH99&lt;&gt;""),"-")</f>
        <v/>
      </c>
      <c r="DF99" s="120" t="str" cm="1">
        <f t="array" ref="DF99">_xlfn.IFS(AND($AG99&lt;&gt;"",AI99&lt;&gt;""),ABS($AG99-AI99),AND($AG99="",AI99=""),"",OR($AG99&lt;&gt;"",AI99&lt;&gt;""),"-")</f>
        <v/>
      </c>
      <c r="DG99" s="120" t="str" cm="1">
        <f t="array" ref="DG99">_xlfn.IFS(AND($AG99&lt;&gt;"",AJ99&lt;&gt;""),ABS($AG99-AJ99),AND($AG99="",AJ99=""),"",OR($AG99&lt;&gt;"",AJ99&lt;&gt;""),"-")</f>
        <v/>
      </c>
      <c r="DH99" s="121" t="str" cm="1">
        <f t="array" ref="DH99">_xlfn.IFS(AND($AH99&lt;&gt;"",AI99&lt;&gt;""),ABS($AH99-AI99),AND($AH99="",AI99=""),"",OR($AH99&lt;&gt;"",AI99&lt;&gt;""),"-")</f>
        <v/>
      </c>
      <c r="DI99" s="120" t="str" cm="1">
        <f t="array" ref="DI99">_xlfn.IFS(AND($AH99&lt;&gt;"",AJ99&lt;&gt;""),ABS($AH99-AJ99),AND($AH99="",AJ99=""),"",OR($AH99&lt;&gt;"",AJ99&lt;&gt;""),"-")</f>
        <v/>
      </c>
      <c r="DJ99" s="121" t="str" cm="1">
        <f t="array" ref="DJ99">_xlfn.IFS(AND($AI99&lt;&gt;"",AJ99&lt;&gt;""),ABS($AI99-AJ99),AND($AI99="",AJ99=""),"",OR($AI99&lt;&gt;"",AJ99&lt;&gt;""),"-")</f>
        <v/>
      </c>
    </row>
    <row r="100" spans="1:114" x14ac:dyDescent="0.2">
      <c r="A100" s="120" t="e">
        <f t="shared" si="27"/>
        <v>#DIV/0!</v>
      </c>
      <c r="B100" s="186" t="e">
        <f t="shared" si="28"/>
        <v>#DIV/0!</v>
      </c>
      <c r="C100" s="186" t="e">
        <f t="shared" si="29"/>
        <v>#DIV/0!</v>
      </c>
      <c r="D100" s="186" t="e">
        <f t="shared" si="30"/>
        <v>#DIV/0!</v>
      </c>
      <c r="E100" s="263">
        <f t="shared" si="31"/>
        <v>0</v>
      </c>
      <c r="F100" s="186">
        <f t="shared" si="32"/>
        <v>0</v>
      </c>
      <c r="G100" s="186" t="e">
        <f t="shared" si="33"/>
        <v>#DIV/0!</v>
      </c>
      <c r="H100" s="262" t="str">
        <f t="shared" si="34"/>
        <v/>
      </c>
      <c r="I100" s="187" t="str">
        <f t="shared" si="35"/>
        <v/>
      </c>
      <c r="J100" s="260" t="s">
        <v>186</v>
      </c>
      <c r="K100" s="259" t="e">
        <f>VLOOKUP($J100,Merged_couplings!$B:$BU,MATCH(K$1,Merged_couplings!$B$1:$BU$1,0),FALSE)</f>
        <v>#N/A</v>
      </c>
      <c r="L100" s="258" t="e">
        <f>VLOOKUP($J100,Merged_couplings!$B:$BU,MATCH(L$1,Merged_couplings!$B$1:$BU$1,0),FALSE)</f>
        <v>#N/A</v>
      </c>
      <c r="M100" s="258" t="e">
        <f>VLOOKUP($J100,Merged_couplings!$B:$BU,MATCH(M$1,Merged_couplings!$B$1:$BU$1,0),FALSE)</f>
        <v>#N/A</v>
      </c>
      <c r="N100" s="258" t="e">
        <f>VLOOKUP($J100,Merged_couplings!$B:$BU,MATCH(N$1,Merged_couplings!$B$1:$BU$1,0),FALSE)</f>
        <v>#N/A</v>
      </c>
      <c r="O100" s="258" t="e">
        <f>VLOOKUP($J100,Merged_couplings!$B:$BU,MATCH(O$1,Merged_couplings!$B$1:$BU$1,0),FALSE)</f>
        <v>#N/A</v>
      </c>
      <c r="P100" s="258" t="e">
        <f>VLOOKUP($J100,Merged_couplings!$B:$BU,MATCH(P$1,Merged_couplings!$B$1:$BU$1,0),FALSE)</f>
        <v>#N/A</v>
      </c>
      <c r="Q100" s="258" t="e">
        <f>VLOOKUP($J100,Merged_couplings!$B:$BU,MATCH(Q$1,Merged_couplings!$B$1:$BU$1,0),FALSE)</f>
        <v>#N/A</v>
      </c>
      <c r="R100" s="258" t="e">
        <f>VLOOKUP($J100,Merged_couplings!$B:$BU,MATCH(R$1,Merged_couplings!$B$1:$BU$1,0),FALSE)</f>
        <v>#N/A</v>
      </c>
      <c r="S100" s="258" t="e">
        <f>VLOOKUP($J100,Merged_couplings!$B:$BU,MATCH(S$1,Merged_couplings!$B$1:$BU$1,0),FALSE)</f>
        <v>#N/A</v>
      </c>
      <c r="T100" s="258" t="e">
        <f>VLOOKUP($J100,Merged_couplings!$B:$BU,MATCH(T$1,Merged_couplings!$B$1:$BU$1,0),FALSE)</f>
        <v>#N/A</v>
      </c>
      <c r="U100" s="258" t="e">
        <f>VLOOKUP($J100,Merged_couplings!$B:$BU,MATCH(U$1,Merged_couplings!$B$1:$BU$1,0),FALSE)</f>
        <v>#N/A</v>
      </c>
      <c r="V100" s="258" t="e">
        <f>VLOOKUP($J100,Merged_couplings!$B:$BU,MATCH(V$1,Merged_couplings!$B$1:$BU$1,0),FALSE)</f>
        <v>#N/A</v>
      </c>
      <c r="W100" s="258" t="e">
        <f>VLOOKUP($J100,Merged_couplings!$B:$BU,MATCH(W$1,Merged_couplings!$B$1:$BU$1,0),FALSE)</f>
        <v>#N/A</v>
      </c>
      <c r="X100" s="121" t="str">
        <f>_xlfn.IFNA(VLOOKUP($J100,Merged_couplings!$B:$R,MATCH(X$1,Merged_couplings!$B$1:$R$1,0),FALSE),"")</f>
        <v/>
      </c>
      <c r="Y100" s="120" t="str">
        <f>_xlfn.IFNA(VLOOKUP($J100,Merged_couplings!$B:$R,MATCH(Y$1,Merged_couplings!$B$1:$R$1,0),FALSE),"")</f>
        <v/>
      </c>
      <c r="Z100" s="120" t="str">
        <f>_xlfn.IFNA(VLOOKUP($J100,Merged_couplings!$B:$R,MATCH(Z$1,Merged_couplings!$B$1:$R$1,0),FALSE),"")</f>
        <v/>
      </c>
      <c r="AA100" s="120" t="str">
        <f>_xlfn.IFNA(VLOOKUP($J100,Merged_couplings!$B:$R,MATCH(AA$1,Merged_couplings!$B$1:$R$1,0),FALSE),"")</f>
        <v/>
      </c>
      <c r="AB100" s="120" t="str">
        <f>_xlfn.IFNA(VLOOKUP($J100,Merged_couplings!$B:$R,MATCH(AB$1,Merged_couplings!$B$1:$R$1,0),FALSE),"")</f>
        <v/>
      </c>
      <c r="AC100" s="120" t="str">
        <f>_xlfn.IFNA(VLOOKUP($J100,Merged_couplings!$B:$R,MATCH(AC$1,Merged_couplings!$B$1:$R$1,0),FALSE),"")</f>
        <v/>
      </c>
      <c r="AD100" s="120" t="str">
        <f>_xlfn.IFNA(VLOOKUP($J100,Merged_couplings!$B:$R,MATCH(AD$1,Merged_couplings!$B$1:$R$1,0),FALSE),"")</f>
        <v/>
      </c>
      <c r="AE100" s="120" t="str">
        <f>_xlfn.IFNA(VLOOKUP($J100,Merged_couplings!$B:$R,MATCH(AE$1,Merged_couplings!$B$1:$R$1,0),FALSE),"")</f>
        <v/>
      </c>
      <c r="AF100" s="120" t="str">
        <f>_xlfn.IFNA(VLOOKUP($J100,Merged_couplings!$B:$R,MATCH(AF$1,Merged_couplings!$B$1:$R$1,0),FALSE),"")</f>
        <v/>
      </c>
      <c r="AG100" s="120" t="str">
        <f>_xlfn.IFNA(VLOOKUP($J100,Merged_couplings!$B:$R,MATCH(AG$1,Merged_couplings!$B$1:$R$1,0),FALSE),"")</f>
        <v/>
      </c>
      <c r="AH100" s="120" t="str">
        <f>_xlfn.IFNA(VLOOKUP($J100,Merged_couplings!$B:$R,MATCH(AH$1,Merged_couplings!$B$1:$R$1,0),FALSE),"")</f>
        <v/>
      </c>
      <c r="AI100" s="120" t="str">
        <f>_xlfn.IFNA(VLOOKUP($J100,Merged_couplings!$B:$R,MATCH(AI$1,Merged_couplings!$B$1:$R$1,0),FALSE),"")</f>
        <v/>
      </c>
      <c r="AJ100" s="120" t="str">
        <f>_xlfn.IFNA(VLOOKUP($J100,Merged_couplings!$B:$R,MATCH(AJ$1,Merged_couplings!$B$1:$R$1,0),FALSE),"")</f>
        <v/>
      </c>
      <c r="AK100" s="123" t="str" cm="1">
        <f t="array" ref="AK100">_xlfn.IFS(AND($X100&lt;&gt;"",Y100&lt;&gt;""),ABS($X100-Y100),AND($X100="",Y100=""),"",OR($X100&lt;&gt;"",Y100&lt;&gt;""),"-")</f>
        <v/>
      </c>
      <c r="AL100" s="122" t="str" cm="1">
        <f t="array" ref="AL100">_xlfn.IFS(AND($X100&lt;&gt;"",Z100&lt;&gt;""),ABS($X100-Z100),AND($X100="",Z100=""),"",OR($X100&lt;&gt;"",Z100&lt;&gt;""),"-")</f>
        <v/>
      </c>
      <c r="AM100" s="122" t="str" cm="1">
        <f t="array" ref="AM100">_xlfn.IFS(AND($X100&lt;&gt;"",AA100&lt;&gt;""),ABS($X100-AA100),AND($X100="",AA100=""),"",OR($X100&lt;&gt;"",AA100&lt;&gt;""),"-")</f>
        <v/>
      </c>
      <c r="AN100" s="122" t="str" cm="1">
        <f t="array" ref="AN100">_xlfn.IFS(AND($X100&lt;&gt;"",AB100&lt;&gt;""),ABS($X100-AB100),AND($X100="",AB100=""),"",OR($X100&lt;&gt;"",AB100&lt;&gt;""),"-")</f>
        <v/>
      </c>
      <c r="AO100" s="122" t="str" cm="1">
        <f t="array" ref="AO100">_xlfn.IFS(AND($X100&lt;&gt;"",AC100&lt;&gt;""),ABS($X100-AC100),AND($X100="",AC100=""),"",OR($X100&lt;&gt;"",AC100&lt;&gt;""),"-")</f>
        <v/>
      </c>
      <c r="AP100" s="122" t="str" cm="1">
        <f t="array" ref="AP100">_xlfn.IFS(AND($X100&lt;&gt;"",AD100&lt;&gt;""),ABS($X100-AD100),AND($X100="",AD100=""),"",OR($X100&lt;&gt;"",AD100&lt;&gt;""),"-")</f>
        <v/>
      </c>
      <c r="AQ100" s="122" t="str" cm="1">
        <f t="array" ref="AQ100">_xlfn.IFS(AND($X100&lt;&gt;"",AE100&lt;&gt;""),ABS($X100-AE100),AND($X100="",AE100=""),"",OR($X100&lt;&gt;"",AE100&lt;&gt;""),"-")</f>
        <v/>
      </c>
      <c r="AR100" s="122" t="str" cm="1">
        <f t="array" ref="AR100">_xlfn.IFS(AND($X100&lt;&gt;"",AF100&lt;&gt;""),ABS($X100-AF100),AND($X100="",AF100=""),"",OR($X100&lt;&gt;"",AF100&lt;&gt;""),"-")</f>
        <v/>
      </c>
      <c r="AS100" s="122" t="str" cm="1">
        <f t="array" ref="AS100">_xlfn.IFS(AND($X100&lt;&gt;"",AG100&lt;&gt;""),ABS($X100-AG100),AND($X100="",AG100=""),"",OR($X100&lt;&gt;"",AG100&lt;&gt;""),"-")</f>
        <v/>
      </c>
      <c r="AT100" s="122" t="str" cm="1">
        <f t="array" ref="AT100">_xlfn.IFS(AND($X100&lt;&gt;"",AH100&lt;&gt;""),ABS($X100-AH100),AND($X100="",AH100=""),"",OR($X100&lt;&gt;"",AH100&lt;&gt;""),"-")</f>
        <v/>
      </c>
      <c r="AU100" s="122" t="str" cm="1">
        <f t="array" ref="AU100">_xlfn.IFS(AND($X100&lt;&gt;"",AI100&lt;&gt;""),ABS($X100-AI100),AND($X100="",AI100=""),"",OR($X100&lt;&gt;"",AI100&lt;&gt;""),"-")</f>
        <v/>
      </c>
      <c r="AV100" s="122" t="str" cm="1">
        <f t="array" ref="AV100">_xlfn.IFS(AND($X100&lt;&gt;"",AJ100&lt;&gt;""),ABS($X100-AJ100),AND($X100="",AJ100=""),"",OR($X100&lt;&gt;"",AJ100&lt;&gt;""),"-")</f>
        <v/>
      </c>
      <c r="AW100" s="123" t="str" cm="1">
        <f t="array" ref="AW100">_xlfn.IFS(AND($Y100&lt;&gt;"",Z100&lt;&gt;""),ABS($Y100-Z100),AND($Y100="",Z100=""),"",OR($Y100&lt;&gt;"",Z100&lt;&gt;""),"-")</f>
        <v/>
      </c>
      <c r="AX100" s="122" t="str" cm="1">
        <f t="array" ref="AX100">_xlfn.IFS(AND($Y100&lt;&gt;"",AA100&lt;&gt;""),ABS($Y100-AA100),AND($Y100="",AA100=""),"",OR($Y100&lt;&gt;"",AA100&lt;&gt;""),"-")</f>
        <v/>
      </c>
      <c r="AY100" s="122" t="str" cm="1">
        <f t="array" ref="AY100">_xlfn.IFS(AND($Y100&lt;&gt;"",AB100&lt;&gt;""),ABS($Y100-AB100),AND($Y100="",AB100=""),"",OR($Y100&lt;&gt;"",AB100&lt;&gt;""),"-")</f>
        <v/>
      </c>
      <c r="AZ100" s="122" t="str" cm="1">
        <f t="array" ref="AZ100">_xlfn.IFS(AND($Y100&lt;&gt;"",AC100&lt;&gt;""),ABS($Y100-AC100),AND($Y100="",AC100=""),"",OR($Y100&lt;&gt;"",AC100&lt;&gt;""),"-")</f>
        <v/>
      </c>
      <c r="BA100" s="122" t="str" cm="1">
        <f t="array" ref="BA100">_xlfn.IFS(AND($Y100&lt;&gt;"",AD100&lt;&gt;""),ABS($Y100-AD100),AND($Y100="",AD100=""),"",OR($Y100&lt;&gt;"",AD100&lt;&gt;""),"-")</f>
        <v/>
      </c>
      <c r="BB100" s="122" t="str" cm="1">
        <f t="array" ref="BB100">_xlfn.IFS(AND($Y100&lt;&gt;"",AE100&lt;&gt;""),ABS($Y100-AE100),AND($Y100="",AE100=""),"",OR($Y100&lt;&gt;"",AE100&lt;&gt;""),"-")</f>
        <v/>
      </c>
      <c r="BC100" s="122" t="str" cm="1">
        <f t="array" ref="BC100">_xlfn.IFS(AND($Y100&lt;&gt;"",AF100&lt;&gt;""),ABS($Y100-AF100),AND($Y100="",AF100=""),"",OR($Y100&lt;&gt;"",AF100&lt;&gt;""),"-")</f>
        <v/>
      </c>
      <c r="BD100" s="122" t="str" cm="1">
        <f t="array" ref="BD100">_xlfn.IFS(AND($Y100&lt;&gt;"",AG100&lt;&gt;""),ABS($Y100-AG100),AND($Y100="",AG100=""),"",OR($Y100&lt;&gt;"",AG100&lt;&gt;""),"-")</f>
        <v/>
      </c>
      <c r="BE100" s="122" t="str" cm="1">
        <f t="array" ref="BE100">_xlfn.IFS(AND($Y100&lt;&gt;"",AH100&lt;&gt;""),ABS($Y100-AH100),AND($Y100="",AH100=""),"",OR($Y100&lt;&gt;"",AH100&lt;&gt;""),"-")</f>
        <v/>
      </c>
      <c r="BF100" s="122" t="str" cm="1">
        <f t="array" ref="BF100">_xlfn.IFS(AND($Y100&lt;&gt;"",AI100&lt;&gt;""),ABS($Y100-AI100),AND($Y100="",AI100=""),"",OR($Y100&lt;&gt;"",AI100&lt;&gt;""),"-")</f>
        <v/>
      </c>
      <c r="BG100" s="122" t="str" cm="1">
        <f t="array" ref="BG100">_xlfn.IFS(AND($Y100&lt;&gt;"",AJ100&lt;&gt;""),ABS($Y100-AJ100),AND($Y100="",AJ100=""),"",OR($Y100&lt;&gt;"",AJ100&lt;&gt;""),"-")</f>
        <v/>
      </c>
      <c r="BH100" s="121" t="str" cm="1">
        <f t="array" ref="BH100">_xlfn.IFS(AND($Z100&lt;&gt;"",AA100&lt;&gt;""),ABS($Z100-AA100),AND($Z100="",AA100=""),"",OR($Z100&lt;&gt;"",AA100&lt;&gt;""),"-")</f>
        <v/>
      </c>
      <c r="BI100" s="120" t="str" cm="1">
        <f t="array" ref="BI100">_xlfn.IFS(AND($Z100&lt;&gt;"",AB100&lt;&gt;""),ABS($Z100-AB100),AND($Z100="",AB100=""),"",OR($Z100&lt;&gt;"",AB100&lt;&gt;""),"-")</f>
        <v/>
      </c>
      <c r="BJ100" s="120" t="str" cm="1">
        <f t="array" ref="BJ100">_xlfn.IFS(AND($Z100&lt;&gt;"",AC100&lt;&gt;""),ABS($Z100-AC100),AND($Z100="",AC100=""),"",OR($Z100&lt;&gt;"",AC100&lt;&gt;""),"-")</f>
        <v/>
      </c>
      <c r="BK100" s="120" t="str" cm="1">
        <f t="array" ref="BK100">_xlfn.IFS(AND($Z100&lt;&gt;"",AD100&lt;&gt;""),ABS($Z100-AD100),AND($Z100="",AD100=""),"",OR($Z100&lt;&gt;"",AD100&lt;&gt;""),"-")</f>
        <v/>
      </c>
      <c r="BL100" s="120" t="str" cm="1">
        <f t="array" ref="BL100">_xlfn.IFS(AND($Z100&lt;&gt;"",AE100&lt;&gt;""),ABS($Z100-AE100),AND($Z100="",AE100=""),"",OR($Z100&lt;&gt;"",AE100&lt;&gt;""),"-")</f>
        <v/>
      </c>
      <c r="BM100" s="120" t="str" cm="1">
        <f t="array" ref="BM100">_xlfn.IFS(AND($Z100&lt;&gt;"",AF100&lt;&gt;""),ABS($Z100-AF100),AND($Z100="",AF100=""),"",OR($Z100&lt;&gt;"",AF100&lt;&gt;""),"-")</f>
        <v/>
      </c>
      <c r="BN100" s="120" t="str" cm="1">
        <f t="array" ref="BN100">_xlfn.IFS(AND($Z100&lt;&gt;"",AG100&lt;&gt;""),ABS($Z100-AG100),AND($Z100="",AG100=""),"",OR($Z100&lt;&gt;"",AG100&lt;&gt;""),"-")</f>
        <v/>
      </c>
      <c r="BO100" s="120" t="str" cm="1">
        <f t="array" ref="BO100">_xlfn.IFS(AND($Z100&lt;&gt;"",AH100&lt;&gt;""),ABS($Z100-AH100),AND($Z100="",AH100=""),"",OR($Z100&lt;&gt;"",AH100&lt;&gt;""),"-")</f>
        <v/>
      </c>
      <c r="BP100" s="120" t="str" cm="1">
        <f t="array" ref="BP100">_xlfn.IFS(AND($Z100&lt;&gt;"",AI100&lt;&gt;""),ABS($Z100-AI100),AND($Z100="",AI100=""),"",OR($Z100&lt;&gt;"",AI100&lt;&gt;""),"-")</f>
        <v/>
      </c>
      <c r="BQ100" s="120" t="str" cm="1">
        <f t="array" ref="BQ100">_xlfn.IFS(AND($Z100&lt;&gt;"",AJ100&lt;&gt;""),ABS($Z100-AJ100),AND($Z100="",AJ100=""),"",OR($Z100&lt;&gt;"",AJ100&lt;&gt;""),"-")</f>
        <v/>
      </c>
      <c r="BR100" s="121" t="str" cm="1">
        <f t="array" ref="BR100">_xlfn.IFS(AND($AA100&lt;&gt;"",AB100&lt;&gt;""),ABS($AA100-AB100),AND($AA100="",AB100=""),"",OR($AA100&lt;&gt;"",AB100&lt;&gt;""),"-")</f>
        <v/>
      </c>
      <c r="BS100" s="120" t="str" cm="1">
        <f t="array" ref="BS100">_xlfn.IFS(AND($AA100&lt;&gt;"",AC100&lt;&gt;""),ABS($AA100-AC100),AND($AA100="",AC100=""),"",OR($AA100&lt;&gt;"",AC100&lt;&gt;""),"-")</f>
        <v/>
      </c>
      <c r="BT100" s="120" t="str" cm="1">
        <f t="array" ref="BT100">_xlfn.IFS(AND($AA100&lt;&gt;"",AD100&lt;&gt;""),ABS($AA100-AD100),AND($AA100="",AD100=""),"",OR($AA100&lt;&gt;"",AD100&lt;&gt;""),"-")</f>
        <v/>
      </c>
      <c r="BU100" s="120" t="str" cm="1">
        <f t="array" ref="BU100">_xlfn.IFS(AND($AA100&lt;&gt;"",AE100&lt;&gt;""),ABS($AA100-AE100),AND($AA100="",AE100=""),"",OR($AA100&lt;&gt;"",AE100&lt;&gt;""),"-")</f>
        <v/>
      </c>
      <c r="BV100" s="120" t="str" cm="1">
        <f t="array" ref="BV100">_xlfn.IFS(AND($AA100&lt;&gt;"",AF100&lt;&gt;""),ABS($AA100-AF100),AND($AA100="",AF100=""),"",OR($AA100&lt;&gt;"",AF100&lt;&gt;""),"-")</f>
        <v/>
      </c>
      <c r="BW100" s="120" t="str" cm="1">
        <f t="array" ref="BW100">_xlfn.IFS(AND($AA100&lt;&gt;"",AG100&lt;&gt;""),ABS($AA100-AG100),AND($AA100="",AG100=""),"",OR($AA100&lt;&gt;"",AG100&lt;&gt;""),"-")</f>
        <v/>
      </c>
      <c r="BX100" s="120" t="str" cm="1">
        <f t="array" ref="BX100">_xlfn.IFS(AND($AA100&lt;&gt;"",AH100&lt;&gt;""),ABS($AA100-AH100),AND($AA100="",AH100=""),"",OR($AA100&lt;&gt;"",AH100&lt;&gt;""),"-")</f>
        <v/>
      </c>
      <c r="BY100" s="120" t="str" cm="1">
        <f t="array" ref="BY100">_xlfn.IFS(AND($AA100&lt;&gt;"",AI100&lt;&gt;""),ABS($AA100-AI100),AND($AA100="",AI100=""),"",OR($AA100&lt;&gt;"",AI100&lt;&gt;""),"-")</f>
        <v/>
      </c>
      <c r="BZ100" s="120" t="str" cm="1">
        <f t="array" ref="BZ100">_xlfn.IFS(AND($AA100&lt;&gt;"",AJ100&lt;&gt;""),ABS($AA100-AJ100),AND($AA100="",AJ100=""),"",OR($AA100&lt;&gt;"",AJ100&lt;&gt;""),"-")</f>
        <v/>
      </c>
      <c r="CA100" s="121" t="str" cm="1">
        <f t="array" ref="CA100">_xlfn.IFS(AND($AB100&lt;&gt;"",AC100&lt;&gt;""),ABS($AB100-AC100),AND($AB100="",AC100=""),"",OR($AB100&lt;&gt;"",AC100&lt;&gt;""),"-")</f>
        <v/>
      </c>
      <c r="CB100" s="120" t="str" cm="1">
        <f t="array" ref="CB100">_xlfn.IFS(AND($AB100&lt;&gt;"",AD100&lt;&gt;""),ABS($AB100-AD100),AND($AB100="",AD100=""),"",OR($AB100&lt;&gt;"",AD100&lt;&gt;""),"-")</f>
        <v/>
      </c>
      <c r="CC100" s="120" t="str" cm="1">
        <f t="array" ref="CC100">_xlfn.IFS(AND($AB100&lt;&gt;"",AE100&lt;&gt;""),ABS($AB100-AE100),AND($AB100="",AE100=""),"",OR($AB100&lt;&gt;"",AE100&lt;&gt;""),"-")</f>
        <v/>
      </c>
      <c r="CD100" s="120" t="str" cm="1">
        <f t="array" ref="CD100">_xlfn.IFS(AND($AB100&lt;&gt;"",AF100&lt;&gt;""),ABS($AB100-AF100),AND($AB100="",AF100=""),"",OR($AB100&lt;&gt;"",AF100&lt;&gt;""),"-")</f>
        <v/>
      </c>
      <c r="CE100" s="120" t="str" cm="1">
        <f t="array" ref="CE100">_xlfn.IFS(AND($AB100&lt;&gt;"",AG100&lt;&gt;""),ABS($AB100-AG100),AND($AB100="",AG100=""),"",OR($AB100&lt;&gt;"",AG100&lt;&gt;""),"-")</f>
        <v/>
      </c>
      <c r="CF100" s="120" t="str" cm="1">
        <f t="array" ref="CF100">_xlfn.IFS(AND($AB100&lt;&gt;"",AH100&lt;&gt;""),ABS($AB100-AH100),AND($AB100="",AH100=""),"",OR($AB100&lt;&gt;"",AH100&lt;&gt;""),"-")</f>
        <v/>
      </c>
      <c r="CG100" s="120" t="str" cm="1">
        <f t="array" ref="CG100">_xlfn.IFS(AND($AB100&lt;&gt;"",AI100&lt;&gt;""),ABS($AB100-AI100),AND($AB100="",AI100=""),"",OR($AB100&lt;&gt;"",AI100&lt;&gt;""),"-")</f>
        <v/>
      </c>
      <c r="CH100" s="120" t="str" cm="1">
        <f t="array" ref="CH100">_xlfn.IFS(AND($AB100&lt;&gt;"",AJ100&lt;&gt;""),ABS($AB100-AJ100),AND($AB100="",AJ100=""),"",OR($AB100&lt;&gt;"",AJ100&lt;&gt;""),"-")</f>
        <v/>
      </c>
      <c r="CI100" s="121" t="str" cm="1">
        <f t="array" ref="CI100">_xlfn.IFS(AND($AC100&lt;&gt;"",AD100&lt;&gt;""),ABS($AC100-AD100),AND($AC100="",AD100=""),"",OR($AC100&lt;&gt;"",AD100&lt;&gt;""),"-")</f>
        <v/>
      </c>
      <c r="CJ100" s="120" t="str" cm="1">
        <f t="array" ref="CJ100">_xlfn.IFS(AND($AC100&lt;&gt;"",AE100&lt;&gt;""),ABS($AC100-AE100),AND($AC100="",AE100=""),"",OR($AC100&lt;&gt;"",AE100&lt;&gt;""),"-")</f>
        <v/>
      </c>
      <c r="CK100" s="120" t="str" cm="1">
        <f t="array" ref="CK100">_xlfn.IFS(AND($AC100&lt;&gt;"",AF100&lt;&gt;""),ABS($AC100-AF100),AND($AC100="",AF100=""),"",OR($AC100&lt;&gt;"",AF100&lt;&gt;""),"-")</f>
        <v/>
      </c>
      <c r="CL100" s="120" t="str" cm="1">
        <f t="array" ref="CL100">_xlfn.IFS(AND($AC100&lt;&gt;"",AG100&lt;&gt;""),ABS($AC100-AG100),AND($AC100="",AG100=""),"",OR($AC100&lt;&gt;"",AG100&lt;&gt;""),"-")</f>
        <v/>
      </c>
      <c r="CM100" s="120" t="str" cm="1">
        <f t="array" ref="CM100">_xlfn.IFS(AND($AC100&lt;&gt;"",AH100&lt;&gt;""),ABS($AC100-AH100),AND($AC100="",AH100=""),"",OR($AC100&lt;&gt;"",AH100&lt;&gt;""),"-")</f>
        <v/>
      </c>
      <c r="CN100" s="120" t="str" cm="1">
        <f t="array" ref="CN100">_xlfn.IFS(AND($AC100&lt;&gt;"",AI100&lt;&gt;""),ABS($AC100-AI100),AND($AC100="",AI100=""),"",OR($AC100&lt;&gt;"",AI100&lt;&gt;""),"-")</f>
        <v/>
      </c>
      <c r="CO100" s="120" t="str" cm="1">
        <f t="array" ref="CO100">_xlfn.IFS(AND($AC100&lt;&gt;"",AJ100&lt;&gt;""),ABS($AC100-AJ100),AND($AC100="",AJ100=""),"",OR($AC100&lt;&gt;"",AJ100&lt;&gt;""),"-")</f>
        <v/>
      </c>
      <c r="CP100" s="121" t="str" cm="1">
        <f t="array" ref="CP100">_xlfn.IFS(AND($AD100&lt;&gt;"",AE100&lt;&gt;""),ABS($AD100-AE100),AND($AD100="",AE100=""),"",OR($AD100&lt;&gt;"",AE100&lt;&gt;""),"-")</f>
        <v/>
      </c>
      <c r="CQ100" s="120" t="str" cm="1">
        <f t="array" ref="CQ100">_xlfn.IFS(AND($AD100&lt;&gt;"",AF100&lt;&gt;""),ABS($AD100-AF100),AND($AD100="",AF100=""),"",OR($AD100&lt;&gt;"",AF100&lt;&gt;""),"-")</f>
        <v/>
      </c>
      <c r="CR100" s="120" t="str" cm="1">
        <f t="array" ref="CR100">_xlfn.IFS(AND($AD100&lt;&gt;"",AG100&lt;&gt;""),ABS($AD100-AG100),AND($AD100="",AG100=""),"",OR($AD100&lt;&gt;"",AG100&lt;&gt;""),"-")</f>
        <v/>
      </c>
      <c r="CS100" s="120" t="str" cm="1">
        <f t="array" ref="CS100">_xlfn.IFS(AND($AD100&lt;&gt;"",AH100&lt;&gt;""),ABS($AD100-AH100),AND($AD100="",AH100=""),"",OR($AD100&lt;&gt;"",AH100&lt;&gt;""),"-")</f>
        <v/>
      </c>
      <c r="CT100" s="120" t="str" cm="1">
        <f t="array" ref="CT100">_xlfn.IFS(AND($AD100&lt;&gt;"",AI100&lt;&gt;""),ABS($AD100-AI100),AND($AD100="",AI100=""),"",OR($AD100&lt;&gt;"",AI100&lt;&gt;""),"-")</f>
        <v/>
      </c>
      <c r="CU100" s="120" t="str" cm="1">
        <f t="array" ref="CU100">_xlfn.IFS(AND($AD100&lt;&gt;"",AJ100&lt;&gt;""),ABS($AD100-AJ100),AND($AD100="",AJ100=""),"",OR($AD100&lt;&gt;"",AJ100&lt;&gt;""),"-")</f>
        <v/>
      </c>
      <c r="CV100" s="121" t="str" cm="1">
        <f t="array" ref="CV100">_xlfn.IFS(AND($AE100&lt;&gt;"",AF100&lt;&gt;""),ABS($AE100-AF100),AND($AE100="",AF100=""),"",OR($AE100&lt;&gt;"",AF100&lt;&gt;""),"-")</f>
        <v/>
      </c>
      <c r="CW100" s="120" t="str" cm="1">
        <f t="array" ref="CW100">_xlfn.IFS(AND($AE100&lt;&gt;"",AG100&lt;&gt;""),ABS($AE100-AG100),AND($AE100="",AG100=""),"",OR($AE100&lt;&gt;"",AG100&lt;&gt;""),"-")</f>
        <v/>
      </c>
      <c r="CX100" s="120" t="str" cm="1">
        <f t="array" ref="CX100">_xlfn.IFS(AND($AE100&lt;&gt;"",AH100&lt;&gt;""),ABS($AE100-AH100),AND($AE100="",AH100=""),"",OR($AE100&lt;&gt;"",AH100&lt;&gt;""),"-")</f>
        <v/>
      </c>
      <c r="CY100" s="120" t="str" cm="1">
        <f t="array" ref="CY100">_xlfn.IFS(AND($AE100&lt;&gt;"",AI100&lt;&gt;""),ABS($AE100-AI100),AND($AE100="",AI100=""),"",OR($AE100&lt;&gt;"",AI100&lt;&gt;""),"-")</f>
        <v/>
      </c>
      <c r="CZ100" s="120" t="str" cm="1">
        <f t="array" ref="CZ100">_xlfn.IFS(AND($AE100&lt;&gt;"",AJ100&lt;&gt;""),ABS($AE100-AJ100),AND($AE100="",AJ100=""),"",OR($AE100&lt;&gt;"",AJ100&lt;&gt;""),"-")</f>
        <v/>
      </c>
      <c r="DA100" s="121" t="str" cm="1">
        <f t="array" ref="DA100">_xlfn.IFS(AND($AF100&lt;&gt;"",AG100&lt;&gt;""),ABS($AF100-AG100),AND($AF100="",AG100=""),"",OR($AF100&lt;&gt;"",AG100&lt;&gt;""),"-")</f>
        <v/>
      </c>
      <c r="DB100" s="120" t="str" cm="1">
        <f t="array" ref="DB100">_xlfn.IFS(AND($AF100&lt;&gt;"",AH100&lt;&gt;""),ABS($AF100-AH100),AND($AF100="",AH100=""),"",OR($AF100&lt;&gt;"",AH100&lt;&gt;""),"-")</f>
        <v/>
      </c>
      <c r="DC100" s="120" t="str" cm="1">
        <f t="array" ref="DC100">_xlfn.IFS(AND($AF100&lt;&gt;"",AI100&lt;&gt;""),ABS($AF100-AI100),AND($AF100="",AI100=""),"",OR($AF100&lt;&gt;"",AI100&lt;&gt;""),"-")</f>
        <v/>
      </c>
      <c r="DD100" s="120" t="str" cm="1">
        <f t="array" ref="DD100">_xlfn.IFS(AND($AF100&lt;&gt;"",AJ100&lt;&gt;""),ABS($AF100-AJ100),AND($AF100="",AJ100=""),"",OR($AF100&lt;&gt;"",AJ100&lt;&gt;""),"-")</f>
        <v/>
      </c>
      <c r="DE100" s="121" t="str" cm="1">
        <f t="array" ref="DE100">_xlfn.IFS(AND($AG100&lt;&gt;"",AH100&lt;&gt;""),ABS($AG100-AH100),AND($AG100="",AH100=""),"",OR($AG100&lt;&gt;"",AH100&lt;&gt;""),"-")</f>
        <v/>
      </c>
      <c r="DF100" s="120" t="str" cm="1">
        <f t="array" ref="DF100">_xlfn.IFS(AND($AG100&lt;&gt;"",AI100&lt;&gt;""),ABS($AG100-AI100),AND($AG100="",AI100=""),"",OR($AG100&lt;&gt;"",AI100&lt;&gt;""),"-")</f>
        <v/>
      </c>
      <c r="DG100" s="120" t="str" cm="1">
        <f t="array" ref="DG100">_xlfn.IFS(AND($AG100&lt;&gt;"",AJ100&lt;&gt;""),ABS($AG100-AJ100),AND($AG100="",AJ100=""),"",OR($AG100&lt;&gt;"",AJ100&lt;&gt;""),"-")</f>
        <v/>
      </c>
      <c r="DH100" s="121" t="str" cm="1">
        <f t="array" ref="DH100">_xlfn.IFS(AND($AH100&lt;&gt;"",AI100&lt;&gt;""),ABS($AH100-AI100),AND($AH100="",AI100=""),"",OR($AH100&lt;&gt;"",AI100&lt;&gt;""),"-")</f>
        <v/>
      </c>
      <c r="DI100" s="120" t="str" cm="1">
        <f t="array" ref="DI100">_xlfn.IFS(AND($AH100&lt;&gt;"",AJ100&lt;&gt;""),ABS($AH100-AJ100),AND($AH100="",AJ100=""),"",OR($AH100&lt;&gt;"",AJ100&lt;&gt;""),"-")</f>
        <v/>
      </c>
      <c r="DJ100" s="121" t="str" cm="1">
        <f t="array" ref="DJ100">_xlfn.IFS(AND($AI100&lt;&gt;"",AJ100&lt;&gt;""),ABS($AI100-AJ100),AND($AI100="",AJ100=""),"",OR($AI100&lt;&gt;"",AJ100&lt;&gt;""),"-")</f>
        <v/>
      </c>
    </row>
    <row r="101" spans="1:114" x14ac:dyDescent="0.2">
      <c r="A101" s="120" t="e">
        <f t="shared" si="27"/>
        <v>#DIV/0!</v>
      </c>
      <c r="B101" s="186" t="e">
        <f t="shared" si="28"/>
        <v>#DIV/0!</v>
      </c>
      <c r="C101" s="186" t="e">
        <f t="shared" si="29"/>
        <v>#DIV/0!</v>
      </c>
      <c r="D101" s="186" t="e">
        <f t="shared" si="30"/>
        <v>#DIV/0!</v>
      </c>
      <c r="E101" s="263">
        <f t="shared" si="31"/>
        <v>0</v>
      </c>
      <c r="F101" s="186">
        <f t="shared" si="32"/>
        <v>0</v>
      </c>
      <c r="G101" s="186" t="e">
        <f t="shared" si="33"/>
        <v>#DIV/0!</v>
      </c>
      <c r="H101" s="262" t="str">
        <f t="shared" si="34"/>
        <v/>
      </c>
      <c r="I101" s="187" t="str">
        <f t="shared" si="35"/>
        <v/>
      </c>
      <c r="J101" s="260" t="s">
        <v>187</v>
      </c>
      <c r="K101" s="259" t="e">
        <f>VLOOKUP($J101,Merged_couplings!$B:$BU,MATCH(K$1,Merged_couplings!$B$1:$BU$1,0),FALSE)</f>
        <v>#N/A</v>
      </c>
      <c r="L101" s="258" t="e">
        <f>VLOOKUP($J101,Merged_couplings!$B:$BU,MATCH(L$1,Merged_couplings!$B$1:$BU$1,0),FALSE)</f>
        <v>#N/A</v>
      </c>
      <c r="M101" s="258" t="e">
        <f>VLOOKUP($J101,Merged_couplings!$B:$BU,MATCH(M$1,Merged_couplings!$B$1:$BU$1,0),FALSE)</f>
        <v>#N/A</v>
      </c>
      <c r="N101" s="258" t="e">
        <f>VLOOKUP($J101,Merged_couplings!$B:$BU,MATCH(N$1,Merged_couplings!$B$1:$BU$1,0),FALSE)</f>
        <v>#N/A</v>
      </c>
      <c r="O101" s="258" t="e">
        <f>VLOOKUP($J101,Merged_couplings!$B:$BU,MATCH(O$1,Merged_couplings!$B$1:$BU$1,0),FALSE)</f>
        <v>#N/A</v>
      </c>
      <c r="P101" s="258" t="e">
        <f>VLOOKUP($J101,Merged_couplings!$B:$BU,MATCH(P$1,Merged_couplings!$B$1:$BU$1,0),FALSE)</f>
        <v>#N/A</v>
      </c>
      <c r="Q101" s="258" t="e">
        <f>VLOOKUP($J101,Merged_couplings!$B:$BU,MATCH(Q$1,Merged_couplings!$B$1:$BU$1,0),FALSE)</f>
        <v>#N/A</v>
      </c>
      <c r="R101" s="258" t="e">
        <f>VLOOKUP($J101,Merged_couplings!$B:$BU,MATCH(R$1,Merged_couplings!$B$1:$BU$1,0),FALSE)</f>
        <v>#N/A</v>
      </c>
      <c r="S101" s="258" t="e">
        <f>VLOOKUP($J101,Merged_couplings!$B:$BU,MATCH(S$1,Merged_couplings!$B$1:$BU$1,0),FALSE)</f>
        <v>#N/A</v>
      </c>
      <c r="T101" s="258" t="e">
        <f>VLOOKUP($J101,Merged_couplings!$B:$BU,MATCH(T$1,Merged_couplings!$B$1:$BU$1,0),FALSE)</f>
        <v>#N/A</v>
      </c>
      <c r="U101" s="258" t="e">
        <f>VLOOKUP($J101,Merged_couplings!$B:$BU,MATCH(U$1,Merged_couplings!$B$1:$BU$1,0),FALSE)</f>
        <v>#N/A</v>
      </c>
      <c r="V101" s="258" t="e">
        <f>VLOOKUP($J101,Merged_couplings!$B:$BU,MATCH(V$1,Merged_couplings!$B$1:$BU$1,0),FALSE)</f>
        <v>#N/A</v>
      </c>
      <c r="W101" s="258" t="e">
        <f>VLOOKUP($J101,Merged_couplings!$B:$BU,MATCH(W$1,Merged_couplings!$B$1:$BU$1,0),FALSE)</f>
        <v>#N/A</v>
      </c>
      <c r="X101" s="121" t="str">
        <f>_xlfn.IFNA(VLOOKUP($J101,Merged_couplings!$B:$R,MATCH(X$1,Merged_couplings!$B$1:$R$1,0),FALSE),"")</f>
        <v/>
      </c>
      <c r="Y101" s="120" t="str">
        <f>_xlfn.IFNA(VLOOKUP($J101,Merged_couplings!$B:$R,MATCH(Y$1,Merged_couplings!$B$1:$R$1,0),FALSE),"")</f>
        <v/>
      </c>
      <c r="Z101" s="120" t="str">
        <f>_xlfn.IFNA(VLOOKUP($J101,Merged_couplings!$B:$R,MATCH(Z$1,Merged_couplings!$B$1:$R$1,0),FALSE),"")</f>
        <v/>
      </c>
      <c r="AA101" s="120" t="str">
        <f>_xlfn.IFNA(VLOOKUP($J101,Merged_couplings!$B:$R,MATCH(AA$1,Merged_couplings!$B$1:$R$1,0),FALSE),"")</f>
        <v/>
      </c>
      <c r="AB101" s="120" t="str">
        <f>_xlfn.IFNA(VLOOKUP($J101,Merged_couplings!$B:$R,MATCH(AB$1,Merged_couplings!$B$1:$R$1,0),FALSE),"")</f>
        <v/>
      </c>
      <c r="AC101" s="120" t="str">
        <f>_xlfn.IFNA(VLOOKUP($J101,Merged_couplings!$B:$R,MATCH(AC$1,Merged_couplings!$B$1:$R$1,0),FALSE),"")</f>
        <v/>
      </c>
      <c r="AD101" s="120" t="str">
        <f>_xlfn.IFNA(VLOOKUP($J101,Merged_couplings!$B:$R,MATCH(AD$1,Merged_couplings!$B$1:$R$1,0),FALSE),"")</f>
        <v/>
      </c>
      <c r="AE101" s="120" t="str">
        <f>_xlfn.IFNA(VLOOKUP($J101,Merged_couplings!$B:$R,MATCH(AE$1,Merged_couplings!$B$1:$R$1,0),FALSE),"")</f>
        <v/>
      </c>
      <c r="AF101" s="120" t="str">
        <f>_xlfn.IFNA(VLOOKUP($J101,Merged_couplings!$B:$R,MATCH(AF$1,Merged_couplings!$B$1:$R$1,0),FALSE),"")</f>
        <v/>
      </c>
      <c r="AG101" s="120" t="str">
        <f>_xlfn.IFNA(VLOOKUP($J101,Merged_couplings!$B:$R,MATCH(AG$1,Merged_couplings!$B$1:$R$1,0),FALSE),"")</f>
        <v/>
      </c>
      <c r="AH101" s="120" t="str">
        <f>_xlfn.IFNA(VLOOKUP($J101,Merged_couplings!$B:$R,MATCH(AH$1,Merged_couplings!$B$1:$R$1,0),FALSE),"")</f>
        <v/>
      </c>
      <c r="AI101" s="120" t="str">
        <f>_xlfn.IFNA(VLOOKUP($J101,Merged_couplings!$B:$R,MATCH(AI$1,Merged_couplings!$B$1:$R$1,0),FALSE),"")</f>
        <v/>
      </c>
      <c r="AJ101" s="120" t="str">
        <f>_xlfn.IFNA(VLOOKUP($J101,Merged_couplings!$B:$R,MATCH(AJ$1,Merged_couplings!$B$1:$R$1,0),FALSE),"")</f>
        <v/>
      </c>
      <c r="AK101" s="123" t="str" cm="1">
        <f t="array" ref="AK101">_xlfn.IFS(AND($X101&lt;&gt;"",Y101&lt;&gt;""),ABS($X101-Y101),AND($X101="",Y101=""),"",OR($X101&lt;&gt;"",Y101&lt;&gt;""),"-")</f>
        <v/>
      </c>
      <c r="AL101" s="122" t="str" cm="1">
        <f t="array" ref="AL101">_xlfn.IFS(AND($X101&lt;&gt;"",Z101&lt;&gt;""),ABS($X101-Z101),AND($X101="",Z101=""),"",OR($X101&lt;&gt;"",Z101&lt;&gt;""),"-")</f>
        <v/>
      </c>
      <c r="AM101" s="122" t="str" cm="1">
        <f t="array" ref="AM101">_xlfn.IFS(AND($X101&lt;&gt;"",AA101&lt;&gt;""),ABS($X101-AA101),AND($X101="",AA101=""),"",OR($X101&lt;&gt;"",AA101&lt;&gt;""),"-")</f>
        <v/>
      </c>
      <c r="AN101" s="122" t="str" cm="1">
        <f t="array" ref="AN101">_xlfn.IFS(AND($X101&lt;&gt;"",AB101&lt;&gt;""),ABS($X101-AB101),AND($X101="",AB101=""),"",OR($X101&lt;&gt;"",AB101&lt;&gt;""),"-")</f>
        <v/>
      </c>
      <c r="AO101" s="122" t="str" cm="1">
        <f t="array" ref="AO101">_xlfn.IFS(AND($X101&lt;&gt;"",AC101&lt;&gt;""),ABS($X101-AC101),AND($X101="",AC101=""),"",OR($X101&lt;&gt;"",AC101&lt;&gt;""),"-")</f>
        <v/>
      </c>
      <c r="AP101" s="122" t="str" cm="1">
        <f t="array" ref="AP101">_xlfn.IFS(AND($X101&lt;&gt;"",AD101&lt;&gt;""),ABS($X101-AD101),AND($X101="",AD101=""),"",OR($X101&lt;&gt;"",AD101&lt;&gt;""),"-")</f>
        <v/>
      </c>
      <c r="AQ101" s="122" t="str" cm="1">
        <f t="array" ref="AQ101">_xlfn.IFS(AND($X101&lt;&gt;"",AE101&lt;&gt;""),ABS($X101-AE101),AND($X101="",AE101=""),"",OR($X101&lt;&gt;"",AE101&lt;&gt;""),"-")</f>
        <v/>
      </c>
      <c r="AR101" s="122" t="str" cm="1">
        <f t="array" ref="AR101">_xlfn.IFS(AND($X101&lt;&gt;"",AF101&lt;&gt;""),ABS($X101-AF101),AND($X101="",AF101=""),"",OR($X101&lt;&gt;"",AF101&lt;&gt;""),"-")</f>
        <v/>
      </c>
      <c r="AS101" s="122" t="str" cm="1">
        <f t="array" ref="AS101">_xlfn.IFS(AND($X101&lt;&gt;"",AG101&lt;&gt;""),ABS($X101-AG101),AND($X101="",AG101=""),"",OR($X101&lt;&gt;"",AG101&lt;&gt;""),"-")</f>
        <v/>
      </c>
      <c r="AT101" s="122" t="str" cm="1">
        <f t="array" ref="AT101">_xlfn.IFS(AND($X101&lt;&gt;"",AH101&lt;&gt;""),ABS($X101-AH101),AND($X101="",AH101=""),"",OR($X101&lt;&gt;"",AH101&lt;&gt;""),"-")</f>
        <v/>
      </c>
      <c r="AU101" s="122" t="str" cm="1">
        <f t="array" ref="AU101">_xlfn.IFS(AND($X101&lt;&gt;"",AI101&lt;&gt;""),ABS($X101-AI101),AND($X101="",AI101=""),"",OR($X101&lt;&gt;"",AI101&lt;&gt;""),"-")</f>
        <v/>
      </c>
      <c r="AV101" s="122" t="str" cm="1">
        <f t="array" ref="AV101">_xlfn.IFS(AND($X101&lt;&gt;"",AJ101&lt;&gt;""),ABS($X101-AJ101),AND($X101="",AJ101=""),"",OR($X101&lt;&gt;"",AJ101&lt;&gt;""),"-")</f>
        <v/>
      </c>
      <c r="AW101" s="123" t="str" cm="1">
        <f t="array" ref="AW101">_xlfn.IFS(AND($Y101&lt;&gt;"",Z101&lt;&gt;""),ABS($Y101-Z101),AND($Y101="",Z101=""),"",OR($Y101&lt;&gt;"",Z101&lt;&gt;""),"-")</f>
        <v/>
      </c>
      <c r="AX101" s="122" t="str" cm="1">
        <f t="array" ref="AX101">_xlfn.IFS(AND($Y101&lt;&gt;"",AA101&lt;&gt;""),ABS($Y101-AA101),AND($Y101="",AA101=""),"",OR($Y101&lt;&gt;"",AA101&lt;&gt;""),"-")</f>
        <v/>
      </c>
      <c r="AY101" s="122" t="str" cm="1">
        <f t="array" ref="AY101">_xlfn.IFS(AND($Y101&lt;&gt;"",AB101&lt;&gt;""),ABS($Y101-AB101),AND($Y101="",AB101=""),"",OR($Y101&lt;&gt;"",AB101&lt;&gt;""),"-")</f>
        <v/>
      </c>
      <c r="AZ101" s="122" t="str" cm="1">
        <f t="array" ref="AZ101">_xlfn.IFS(AND($Y101&lt;&gt;"",AC101&lt;&gt;""),ABS($Y101-AC101),AND($Y101="",AC101=""),"",OR($Y101&lt;&gt;"",AC101&lt;&gt;""),"-")</f>
        <v/>
      </c>
      <c r="BA101" s="122" t="str" cm="1">
        <f t="array" ref="BA101">_xlfn.IFS(AND($Y101&lt;&gt;"",AD101&lt;&gt;""),ABS($Y101-AD101),AND($Y101="",AD101=""),"",OR($Y101&lt;&gt;"",AD101&lt;&gt;""),"-")</f>
        <v/>
      </c>
      <c r="BB101" s="122" t="str" cm="1">
        <f t="array" ref="BB101">_xlfn.IFS(AND($Y101&lt;&gt;"",AE101&lt;&gt;""),ABS($Y101-AE101),AND($Y101="",AE101=""),"",OR($Y101&lt;&gt;"",AE101&lt;&gt;""),"-")</f>
        <v/>
      </c>
      <c r="BC101" s="122" t="str" cm="1">
        <f t="array" ref="BC101">_xlfn.IFS(AND($Y101&lt;&gt;"",AF101&lt;&gt;""),ABS($Y101-AF101),AND($Y101="",AF101=""),"",OR($Y101&lt;&gt;"",AF101&lt;&gt;""),"-")</f>
        <v/>
      </c>
      <c r="BD101" s="122" t="str" cm="1">
        <f t="array" ref="BD101">_xlfn.IFS(AND($Y101&lt;&gt;"",AG101&lt;&gt;""),ABS($Y101-AG101),AND($Y101="",AG101=""),"",OR($Y101&lt;&gt;"",AG101&lt;&gt;""),"-")</f>
        <v/>
      </c>
      <c r="BE101" s="122" t="str" cm="1">
        <f t="array" ref="BE101">_xlfn.IFS(AND($Y101&lt;&gt;"",AH101&lt;&gt;""),ABS($Y101-AH101),AND($Y101="",AH101=""),"",OR($Y101&lt;&gt;"",AH101&lt;&gt;""),"-")</f>
        <v/>
      </c>
      <c r="BF101" s="122" t="str" cm="1">
        <f t="array" ref="BF101">_xlfn.IFS(AND($Y101&lt;&gt;"",AI101&lt;&gt;""),ABS($Y101-AI101),AND($Y101="",AI101=""),"",OR($Y101&lt;&gt;"",AI101&lt;&gt;""),"-")</f>
        <v/>
      </c>
      <c r="BG101" s="122" t="str" cm="1">
        <f t="array" ref="BG101">_xlfn.IFS(AND($Y101&lt;&gt;"",AJ101&lt;&gt;""),ABS($Y101-AJ101),AND($Y101="",AJ101=""),"",OR($Y101&lt;&gt;"",AJ101&lt;&gt;""),"-")</f>
        <v/>
      </c>
      <c r="BH101" s="121" t="str" cm="1">
        <f t="array" ref="BH101">_xlfn.IFS(AND($Z101&lt;&gt;"",AA101&lt;&gt;""),ABS($Z101-AA101),AND($Z101="",AA101=""),"",OR($Z101&lt;&gt;"",AA101&lt;&gt;""),"-")</f>
        <v/>
      </c>
      <c r="BI101" s="120" t="str" cm="1">
        <f t="array" ref="BI101">_xlfn.IFS(AND($Z101&lt;&gt;"",AB101&lt;&gt;""),ABS($Z101-AB101),AND($Z101="",AB101=""),"",OR($Z101&lt;&gt;"",AB101&lt;&gt;""),"-")</f>
        <v/>
      </c>
      <c r="BJ101" s="120" t="str" cm="1">
        <f t="array" ref="BJ101">_xlfn.IFS(AND($Z101&lt;&gt;"",AC101&lt;&gt;""),ABS($Z101-AC101),AND($Z101="",AC101=""),"",OR($Z101&lt;&gt;"",AC101&lt;&gt;""),"-")</f>
        <v/>
      </c>
      <c r="BK101" s="120" t="str" cm="1">
        <f t="array" ref="BK101">_xlfn.IFS(AND($Z101&lt;&gt;"",AD101&lt;&gt;""),ABS($Z101-AD101),AND($Z101="",AD101=""),"",OR($Z101&lt;&gt;"",AD101&lt;&gt;""),"-")</f>
        <v/>
      </c>
      <c r="BL101" s="120" t="str" cm="1">
        <f t="array" ref="BL101">_xlfn.IFS(AND($Z101&lt;&gt;"",AE101&lt;&gt;""),ABS($Z101-AE101),AND($Z101="",AE101=""),"",OR($Z101&lt;&gt;"",AE101&lt;&gt;""),"-")</f>
        <v/>
      </c>
      <c r="BM101" s="120" t="str" cm="1">
        <f t="array" ref="BM101">_xlfn.IFS(AND($Z101&lt;&gt;"",AF101&lt;&gt;""),ABS($Z101-AF101),AND($Z101="",AF101=""),"",OR($Z101&lt;&gt;"",AF101&lt;&gt;""),"-")</f>
        <v/>
      </c>
      <c r="BN101" s="120" t="str" cm="1">
        <f t="array" ref="BN101">_xlfn.IFS(AND($Z101&lt;&gt;"",AG101&lt;&gt;""),ABS($Z101-AG101),AND($Z101="",AG101=""),"",OR($Z101&lt;&gt;"",AG101&lt;&gt;""),"-")</f>
        <v/>
      </c>
      <c r="BO101" s="120" t="str" cm="1">
        <f t="array" ref="BO101">_xlfn.IFS(AND($Z101&lt;&gt;"",AH101&lt;&gt;""),ABS($Z101-AH101),AND($Z101="",AH101=""),"",OR($Z101&lt;&gt;"",AH101&lt;&gt;""),"-")</f>
        <v/>
      </c>
      <c r="BP101" s="120" t="str" cm="1">
        <f t="array" ref="BP101">_xlfn.IFS(AND($Z101&lt;&gt;"",AI101&lt;&gt;""),ABS($Z101-AI101),AND($Z101="",AI101=""),"",OR($Z101&lt;&gt;"",AI101&lt;&gt;""),"-")</f>
        <v/>
      </c>
      <c r="BQ101" s="120" t="str" cm="1">
        <f t="array" ref="BQ101">_xlfn.IFS(AND($Z101&lt;&gt;"",AJ101&lt;&gt;""),ABS($Z101-AJ101),AND($Z101="",AJ101=""),"",OR($Z101&lt;&gt;"",AJ101&lt;&gt;""),"-")</f>
        <v/>
      </c>
      <c r="BR101" s="121" t="str" cm="1">
        <f t="array" ref="BR101">_xlfn.IFS(AND($AA101&lt;&gt;"",AB101&lt;&gt;""),ABS($AA101-AB101),AND($AA101="",AB101=""),"",OR($AA101&lt;&gt;"",AB101&lt;&gt;""),"-")</f>
        <v/>
      </c>
      <c r="BS101" s="120" t="str" cm="1">
        <f t="array" ref="BS101">_xlfn.IFS(AND($AA101&lt;&gt;"",AC101&lt;&gt;""),ABS($AA101-AC101),AND($AA101="",AC101=""),"",OR($AA101&lt;&gt;"",AC101&lt;&gt;""),"-")</f>
        <v/>
      </c>
      <c r="BT101" s="120" t="str" cm="1">
        <f t="array" ref="BT101">_xlfn.IFS(AND($AA101&lt;&gt;"",AD101&lt;&gt;""),ABS($AA101-AD101),AND($AA101="",AD101=""),"",OR($AA101&lt;&gt;"",AD101&lt;&gt;""),"-")</f>
        <v/>
      </c>
      <c r="BU101" s="120" t="str" cm="1">
        <f t="array" ref="BU101">_xlfn.IFS(AND($AA101&lt;&gt;"",AE101&lt;&gt;""),ABS($AA101-AE101),AND($AA101="",AE101=""),"",OR($AA101&lt;&gt;"",AE101&lt;&gt;""),"-")</f>
        <v/>
      </c>
      <c r="BV101" s="120" t="str" cm="1">
        <f t="array" ref="BV101">_xlfn.IFS(AND($AA101&lt;&gt;"",AF101&lt;&gt;""),ABS($AA101-AF101),AND($AA101="",AF101=""),"",OR($AA101&lt;&gt;"",AF101&lt;&gt;""),"-")</f>
        <v/>
      </c>
      <c r="BW101" s="120" t="str" cm="1">
        <f t="array" ref="BW101">_xlfn.IFS(AND($AA101&lt;&gt;"",AG101&lt;&gt;""),ABS($AA101-AG101),AND($AA101="",AG101=""),"",OR($AA101&lt;&gt;"",AG101&lt;&gt;""),"-")</f>
        <v/>
      </c>
      <c r="BX101" s="120" t="str" cm="1">
        <f t="array" ref="BX101">_xlfn.IFS(AND($AA101&lt;&gt;"",AH101&lt;&gt;""),ABS($AA101-AH101),AND($AA101="",AH101=""),"",OR($AA101&lt;&gt;"",AH101&lt;&gt;""),"-")</f>
        <v/>
      </c>
      <c r="BY101" s="120" t="str" cm="1">
        <f t="array" ref="BY101">_xlfn.IFS(AND($AA101&lt;&gt;"",AI101&lt;&gt;""),ABS($AA101-AI101),AND($AA101="",AI101=""),"",OR($AA101&lt;&gt;"",AI101&lt;&gt;""),"-")</f>
        <v/>
      </c>
      <c r="BZ101" s="120" t="str" cm="1">
        <f t="array" ref="BZ101">_xlfn.IFS(AND($AA101&lt;&gt;"",AJ101&lt;&gt;""),ABS($AA101-AJ101),AND($AA101="",AJ101=""),"",OR($AA101&lt;&gt;"",AJ101&lt;&gt;""),"-")</f>
        <v/>
      </c>
      <c r="CA101" s="121" t="str" cm="1">
        <f t="array" ref="CA101">_xlfn.IFS(AND($AB101&lt;&gt;"",AC101&lt;&gt;""),ABS($AB101-AC101),AND($AB101="",AC101=""),"",OR($AB101&lt;&gt;"",AC101&lt;&gt;""),"-")</f>
        <v/>
      </c>
      <c r="CB101" s="120" t="str" cm="1">
        <f t="array" ref="CB101">_xlfn.IFS(AND($AB101&lt;&gt;"",AD101&lt;&gt;""),ABS($AB101-AD101),AND($AB101="",AD101=""),"",OR($AB101&lt;&gt;"",AD101&lt;&gt;""),"-")</f>
        <v/>
      </c>
      <c r="CC101" s="120" t="str" cm="1">
        <f t="array" ref="CC101">_xlfn.IFS(AND($AB101&lt;&gt;"",AE101&lt;&gt;""),ABS($AB101-AE101),AND($AB101="",AE101=""),"",OR($AB101&lt;&gt;"",AE101&lt;&gt;""),"-")</f>
        <v/>
      </c>
      <c r="CD101" s="120" t="str" cm="1">
        <f t="array" ref="CD101">_xlfn.IFS(AND($AB101&lt;&gt;"",AF101&lt;&gt;""),ABS($AB101-AF101),AND($AB101="",AF101=""),"",OR($AB101&lt;&gt;"",AF101&lt;&gt;""),"-")</f>
        <v/>
      </c>
      <c r="CE101" s="120" t="str" cm="1">
        <f t="array" ref="CE101">_xlfn.IFS(AND($AB101&lt;&gt;"",AG101&lt;&gt;""),ABS($AB101-AG101),AND($AB101="",AG101=""),"",OR($AB101&lt;&gt;"",AG101&lt;&gt;""),"-")</f>
        <v/>
      </c>
      <c r="CF101" s="120" t="str" cm="1">
        <f t="array" ref="CF101">_xlfn.IFS(AND($AB101&lt;&gt;"",AH101&lt;&gt;""),ABS($AB101-AH101),AND($AB101="",AH101=""),"",OR($AB101&lt;&gt;"",AH101&lt;&gt;""),"-")</f>
        <v/>
      </c>
      <c r="CG101" s="120" t="str" cm="1">
        <f t="array" ref="CG101">_xlfn.IFS(AND($AB101&lt;&gt;"",AI101&lt;&gt;""),ABS($AB101-AI101),AND($AB101="",AI101=""),"",OR($AB101&lt;&gt;"",AI101&lt;&gt;""),"-")</f>
        <v/>
      </c>
      <c r="CH101" s="120" t="str" cm="1">
        <f t="array" ref="CH101">_xlfn.IFS(AND($AB101&lt;&gt;"",AJ101&lt;&gt;""),ABS($AB101-AJ101),AND($AB101="",AJ101=""),"",OR($AB101&lt;&gt;"",AJ101&lt;&gt;""),"-")</f>
        <v/>
      </c>
      <c r="CI101" s="121" t="str" cm="1">
        <f t="array" ref="CI101">_xlfn.IFS(AND($AC101&lt;&gt;"",AD101&lt;&gt;""),ABS($AC101-AD101),AND($AC101="",AD101=""),"",OR($AC101&lt;&gt;"",AD101&lt;&gt;""),"-")</f>
        <v/>
      </c>
      <c r="CJ101" s="120" t="str" cm="1">
        <f t="array" ref="CJ101">_xlfn.IFS(AND($AC101&lt;&gt;"",AE101&lt;&gt;""),ABS($AC101-AE101),AND($AC101="",AE101=""),"",OR($AC101&lt;&gt;"",AE101&lt;&gt;""),"-")</f>
        <v/>
      </c>
      <c r="CK101" s="120" t="str" cm="1">
        <f t="array" ref="CK101">_xlfn.IFS(AND($AC101&lt;&gt;"",AF101&lt;&gt;""),ABS($AC101-AF101),AND($AC101="",AF101=""),"",OR($AC101&lt;&gt;"",AF101&lt;&gt;""),"-")</f>
        <v/>
      </c>
      <c r="CL101" s="120" t="str" cm="1">
        <f t="array" ref="CL101">_xlfn.IFS(AND($AC101&lt;&gt;"",AG101&lt;&gt;""),ABS($AC101-AG101),AND($AC101="",AG101=""),"",OR($AC101&lt;&gt;"",AG101&lt;&gt;""),"-")</f>
        <v/>
      </c>
      <c r="CM101" s="120" t="str" cm="1">
        <f t="array" ref="CM101">_xlfn.IFS(AND($AC101&lt;&gt;"",AH101&lt;&gt;""),ABS($AC101-AH101),AND($AC101="",AH101=""),"",OR($AC101&lt;&gt;"",AH101&lt;&gt;""),"-")</f>
        <v/>
      </c>
      <c r="CN101" s="120" t="str" cm="1">
        <f t="array" ref="CN101">_xlfn.IFS(AND($AC101&lt;&gt;"",AI101&lt;&gt;""),ABS($AC101-AI101),AND($AC101="",AI101=""),"",OR($AC101&lt;&gt;"",AI101&lt;&gt;""),"-")</f>
        <v/>
      </c>
      <c r="CO101" s="120" t="str" cm="1">
        <f t="array" ref="CO101">_xlfn.IFS(AND($AC101&lt;&gt;"",AJ101&lt;&gt;""),ABS($AC101-AJ101),AND($AC101="",AJ101=""),"",OR($AC101&lt;&gt;"",AJ101&lt;&gt;""),"-")</f>
        <v/>
      </c>
      <c r="CP101" s="121" t="str" cm="1">
        <f t="array" ref="CP101">_xlfn.IFS(AND($AD101&lt;&gt;"",AE101&lt;&gt;""),ABS($AD101-AE101),AND($AD101="",AE101=""),"",OR($AD101&lt;&gt;"",AE101&lt;&gt;""),"-")</f>
        <v/>
      </c>
      <c r="CQ101" s="120" t="str" cm="1">
        <f t="array" ref="CQ101">_xlfn.IFS(AND($AD101&lt;&gt;"",AF101&lt;&gt;""),ABS($AD101-AF101),AND($AD101="",AF101=""),"",OR($AD101&lt;&gt;"",AF101&lt;&gt;""),"-")</f>
        <v/>
      </c>
      <c r="CR101" s="120" t="str" cm="1">
        <f t="array" ref="CR101">_xlfn.IFS(AND($AD101&lt;&gt;"",AG101&lt;&gt;""),ABS($AD101-AG101),AND($AD101="",AG101=""),"",OR($AD101&lt;&gt;"",AG101&lt;&gt;""),"-")</f>
        <v/>
      </c>
      <c r="CS101" s="120" t="str" cm="1">
        <f t="array" ref="CS101">_xlfn.IFS(AND($AD101&lt;&gt;"",AH101&lt;&gt;""),ABS($AD101-AH101),AND($AD101="",AH101=""),"",OR($AD101&lt;&gt;"",AH101&lt;&gt;""),"-")</f>
        <v/>
      </c>
      <c r="CT101" s="120" t="str" cm="1">
        <f t="array" ref="CT101">_xlfn.IFS(AND($AD101&lt;&gt;"",AI101&lt;&gt;""),ABS($AD101-AI101),AND($AD101="",AI101=""),"",OR($AD101&lt;&gt;"",AI101&lt;&gt;""),"-")</f>
        <v/>
      </c>
      <c r="CU101" s="120" t="str" cm="1">
        <f t="array" ref="CU101">_xlfn.IFS(AND($AD101&lt;&gt;"",AJ101&lt;&gt;""),ABS($AD101-AJ101),AND($AD101="",AJ101=""),"",OR($AD101&lt;&gt;"",AJ101&lt;&gt;""),"-")</f>
        <v/>
      </c>
      <c r="CV101" s="121" t="str" cm="1">
        <f t="array" ref="CV101">_xlfn.IFS(AND($AE101&lt;&gt;"",AF101&lt;&gt;""),ABS($AE101-AF101),AND($AE101="",AF101=""),"",OR($AE101&lt;&gt;"",AF101&lt;&gt;""),"-")</f>
        <v/>
      </c>
      <c r="CW101" s="120" t="str" cm="1">
        <f t="array" ref="CW101">_xlfn.IFS(AND($AE101&lt;&gt;"",AG101&lt;&gt;""),ABS($AE101-AG101),AND($AE101="",AG101=""),"",OR($AE101&lt;&gt;"",AG101&lt;&gt;""),"-")</f>
        <v/>
      </c>
      <c r="CX101" s="120" t="str" cm="1">
        <f t="array" ref="CX101">_xlfn.IFS(AND($AE101&lt;&gt;"",AH101&lt;&gt;""),ABS($AE101-AH101),AND($AE101="",AH101=""),"",OR($AE101&lt;&gt;"",AH101&lt;&gt;""),"-")</f>
        <v/>
      </c>
      <c r="CY101" s="120" t="str" cm="1">
        <f t="array" ref="CY101">_xlfn.IFS(AND($AE101&lt;&gt;"",AI101&lt;&gt;""),ABS($AE101-AI101),AND($AE101="",AI101=""),"",OR($AE101&lt;&gt;"",AI101&lt;&gt;""),"-")</f>
        <v/>
      </c>
      <c r="CZ101" s="120" t="str" cm="1">
        <f t="array" ref="CZ101">_xlfn.IFS(AND($AE101&lt;&gt;"",AJ101&lt;&gt;""),ABS($AE101-AJ101),AND($AE101="",AJ101=""),"",OR($AE101&lt;&gt;"",AJ101&lt;&gt;""),"-")</f>
        <v/>
      </c>
      <c r="DA101" s="121" t="str" cm="1">
        <f t="array" ref="DA101">_xlfn.IFS(AND($AF101&lt;&gt;"",AG101&lt;&gt;""),ABS($AF101-AG101),AND($AF101="",AG101=""),"",OR($AF101&lt;&gt;"",AG101&lt;&gt;""),"-")</f>
        <v/>
      </c>
      <c r="DB101" s="120" t="str" cm="1">
        <f t="array" ref="DB101">_xlfn.IFS(AND($AF101&lt;&gt;"",AH101&lt;&gt;""),ABS($AF101-AH101),AND($AF101="",AH101=""),"",OR($AF101&lt;&gt;"",AH101&lt;&gt;""),"-")</f>
        <v/>
      </c>
      <c r="DC101" s="120" t="str" cm="1">
        <f t="array" ref="DC101">_xlfn.IFS(AND($AF101&lt;&gt;"",AI101&lt;&gt;""),ABS($AF101-AI101),AND($AF101="",AI101=""),"",OR($AF101&lt;&gt;"",AI101&lt;&gt;""),"-")</f>
        <v/>
      </c>
      <c r="DD101" s="120" t="str" cm="1">
        <f t="array" ref="DD101">_xlfn.IFS(AND($AF101&lt;&gt;"",AJ101&lt;&gt;""),ABS($AF101-AJ101),AND($AF101="",AJ101=""),"",OR($AF101&lt;&gt;"",AJ101&lt;&gt;""),"-")</f>
        <v/>
      </c>
      <c r="DE101" s="121" t="str" cm="1">
        <f t="array" ref="DE101">_xlfn.IFS(AND($AG101&lt;&gt;"",AH101&lt;&gt;""),ABS($AG101-AH101),AND($AG101="",AH101=""),"",OR($AG101&lt;&gt;"",AH101&lt;&gt;""),"-")</f>
        <v/>
      </c>
      <c r="DF101" s="120" t="str" cm="1">
        <f t="array" ref="DF101">_xlfn.IFS(AND($AG101&lt;&gt;"",AI101&lt;&gt;""),ABS($AG101-AI101),AND($AG101="",AI101=""),"",OR($AG101&lt;&gt;"",AI101&lt;&gt;""),"-")</f>
        <v/>
      </c>
      <c r="DG101" s="120" t="str" cm="1">
        <f t="array" ref="DG101">_xlfn.IFS(AND($AG101&lt;&gt;"",AJ101&lt;&gt;""),ABS($AG101-AJ101),AND($AG101="",AJ101=""),"",OR($AG101&lt;&gt;"",AJ101&lt;&gt;""),"-")</f>
        <v/>
      </c>
      <c r="DH101" s="121" t="str" cm="1">
        <f t="array" ref="DH101">_xlfn.IFS(AND($AH101&lt;&gt;"",AI101&lt;&gt;""),ABS($AH101-AI101),AND($AH101="",AI101=""),"",OR($AH101&lt;&gt;"",AI101&lt;&gt;""),"-")</f>
        <v/>
      </c>
      <c r="DI101" s="120" t="str" cm="1">
        <f t="array" ref="DI101">_xlfn.IFS(AND($AH101&lt;&gt;"",AJ101&lt;&gt;""),ABS($AH101-AJ101),AND($AH101="",AJ101=""),"",OR($AH101&lt;&gt;"",AJ101&lt;&gt;""),"-")</f>
        <v/>
      </c>
      <c r="DJ101" s="121" t="str" cm="1">
        <f t="array" ref="DJ101">_xlfn.IFS(AND($AI101&lt;&gt;"",AJ101&lt;&gt;""),ABS($AI101-AJ101),AND($AI101="",AJ101=""),"",OR($AI101&lt;&gt;"",AJ101&lt;&gt;""),"-")</f>
        <v/>
      </c>
    </row>
    <row r="102" spans="1:114" x14ac:dyDescent="0.2">
      <c r="A102" s="120" t="str">
        <f t="shared" si="27"/>
        <v>ok</v>
      </c>
      <c r="B102" s="186">
        <f t="shared" si="28"/>
        <v>0</v>
      </c>
      <c r="C102" s="186">
        <f t="shared" si="29"/>
        <v>100</v>
      </c>
      <c r="D102" s="186">
        <f t="shared" si="30"/>
        <v>0</v>
      </c>
      <c r="E102" s="263">
        <f t="shared" si="31"/>
        <v>4</v>
      </c>
      <c r="F102" s="186">
        <f t="shared" si="32"/>
        <v>4</v>
      </c>
      <c r="G102" s="186">
        <f t="shared" si="33"/>
        <v>100</v>
      </c>
      <c r="H102" s="262" t="str">
        <f t="shared" si="34"/>
        <v/>
      </c>
      <c r="I102" s="187" t="str">
        <f t="shared" si="35"/>
        <v>I</v>
      </c>
      <c r="J102" s="260" t="s">
        <v>188</v>
      </c>
      <c r="K102" s="259" t="str">
        <f>VLOOKUP($J102,Merged_couplings!$B:$BU,MATCH(K$1,Merged_couplings!$B$1:$BU$1,0),FALSE)</f>
        <v>-I-</v>
      </c>
      <c r="L102" s="258" t="str">
        <f>VLOOKUP($J102,Merged_couplings!$B:$BU,MATCH(L$1,Merged_couplings!$B$1:$BU$1,0),FALSE)</f>
        <v>-I-</v>
      </c>
      <c r="M102" s="258" t="str">
        <f>VLOOKUP($J102,Merged_couplings!$B:$BU,MATCH(M$1,Merged_couplings!$B$1:$BU$1,0),FALSE)</f>
        <v>-I-</v>
      </c>
      <c r="N102" s="258" t="str">
        <f>VLOOKUP($J102,Merged_couplings!$B:$BU,MATCH(N$1,Merged_couplings!$B$1:$BU$1,0),FALSE)</f>
        <v>-I-</v>
      </c>
      <c r="O102" s="258" t="str">
        <f>VLOOKUP($J102,Merged_couplings!$B:$BU,MATCH(O$1,Merged_couplings!$B$1:$BU$1,0),FALSE)</f>
        <v>-I-</v>
      </c>
      <c r="P102" s="258" t="str">
        <f>VLOOKUP($J102,Merged_couplings!$B:$BU,MATCH(P$1,Merged_couplings!$B$1:$BU$1,0),FALSE)</f>
        <v>-I-</v>
      </c>
      <c r="Q102" s="258" t="str">
        <f>VLOOKUP($J102,Merged_couplings!$B:$BU,MATCH(Q$1,Merged_couplings!$B$1:$BU$1,0),FALSE)</f>
        <v>-I-</v>
      </c>
      <c r="R102" s="258" t="str">
        <f>VLOOKUP($J102,Merged_couplings!$B:$BU,MATCH(R$1,Merged_couplings!$B$1:$BU$1,0),FALSE)</f>
        <v>-IG</v>
      </c>
      <c r="S102" s="258" t="str">
        <f>VLOOKUP($J102,Merged_couplings!$B:$BU,MATCH(S$1,Merged_couplings!$B$1:$BU$1,0),FALSE)</f>
        <v>-IG</v>
      </c>
      <c r="T102" s="258" t="str">
        <f>VLOOKUP($J102,Merged_couplings!$B:$BU,MATCH(T$1,Merged_couplings!$B$1:$BU$1,0),FALSE)</f>
        <v>-IG</v>
      </c>
      <c r="U102" s="258" t="str">
        <f>VLOOKUP($J102,Merged_couplings!$B:$BU,MATCH(U$1,Merged_couplings!$B$1:$BU$1,0),FALSE)</f>
        <v>-IG</v>
      </c>
      <c r="V102" s="258" t="str">
        <f>VLOOKUP($J102,Merged_couplings!$B:$BU,MATCH(V$1,Merged_couplings!$B$1:$BU$1,0),FALSE)</f>
        <v>-I-</v>
      </c>
      <c r="W102" s="258" t="str">
        <f>VLOOKUP($J102,Merged_couplings!$B:$BU,MATCH(W$1,Merged_couplings!$B$1:$BU$1,0),FALSE)</f>
        <v>-I-</v>
      </c>
      <c r="X102" s="121" t="str">
        <f>_xlfn.IFNA(VLOOKUP($J102,Merged_couplings!$B:$R,MATCH(X$1,Merged_couplings!$B$1:$R$1,0),FALSE),"")</f>
        <v/>
      </c>
      <c r="Y102" s="120" t="str">
        <f>_xlfn.IFNA(VLOOKUP($J102,Merged_couplings!$B:$R,MATCH(Y$1,Merged_couplings!$B$1:$R$1,0),FALSE),"")</f>
        <v/>
      </c>
      <c r="Z102" s="120" t="str">
        <f>_xlfn.IFNA(VLOOKUP($J102,Merged_couplings!$B:$R,MATCH(Z$1,Merged_couplings!$B$1:$R$1,0),FALSE),"")</f>
        <v/>
      </c>
      <c r="AA102" s="120" t="str">
        <f>_xlfn.IFNA(VLOOKUP($J102,Merged_couplings!$B:$R,MATCH(AA$1,Merged_couplings!$B$1:$R$1,0),FALSE),"")</f>
        <v/>
      </c>
      <c r="AB102" s="120" t="str">
        <f>_xlfn.IFNA(VLOOKUP($J102,Merged_couplings!$B:$R,MATCH(AB$1,Merged_couplings!$B$1:$R$1,0),FALSE),"")</f>
        <v/>
      </c>
      <c r="AC102" s="120" t="str">
        <f>_xlfn.IFNA(VLOOKUP($J102,Merged_couplings!$B:$R,MATCH(AC$1,Merged_couplings!$B$1:$R$1,0),FALSE),"")</f>
        <v/>
      </c>
      <c r="AD102" s="120" t="str">
        <f>_xlfn.IFNA(VLOOKUP($J102,Merged_couplings!$B:$R,MATCH(AD$1,Merged_couplings!$B$1:$R$1,0),FALSE),"")</f>
        <v/>
      </c>
      <c r="AE102" s="120">
        <f>_xlfn.IFNA(VLOOKUP($J102,Merged_couplings!$B:$R,MATCH(AE$1,Merged_couplings!$B$1:$R$1,0),FALSE),"")</f>
        <v>10.465139254897558</v>
      </c>
      <c r="AF102" s="120">
        <f>_xlfn.IFNA(VLOOKUP($J102,Merged_couplings!$B:$R,MATCH(AF$1,Merged_couplings!$B$1:$R$1,0),FALSE),"")</f>
        <v>10.465139254897558</v>
      </c>
      <c r="AG102" s="120">
        <f>_xlfn.IFNA(VLOOKUP($J102,Merged_couplings!$B:$R,MATCH(AG$1,Merged_couplings!$B$1:$R$1,0),FALSE),"")</f>
        <v>10.534308205131262</v>
      </c>
      <c r="AH102" s="120">
        <f>_xlfn.IFNA(VLOOKUP($J102,Merged_couplings!$B:$R,MATCH(AH$1,Merged_couplings!$B$1:$R$1,0),FALSE),"")</f>
        <v>9.1848275230065539</v>
      </c>
      <c r="AI102" s="120" t="str">
        <f>_xlfn.IFNA(VLOOKUP($J102,Merged_couplings!$B:$R,MATCH(AI$1,Merged_couplings!$B$1:$R$1,0),FALSE),"")</f>
        <v/>
      </c>
      <c r="AJ102" s="120" t="str">
        <f>_xlfn.IFNA(VLOOKUP($J102,Merged_couplings!$B:$R,MATCH(AJ$1,Merged_couplings!$B$1:$R$1,0),FALSE),"")</f>
        <v/>
      </c>
      <c r="AK102" s="123" t="str" cm="1">
        <f t="array" ref="AK102">_xlfn.IFS(AND($X102&lt;&gt;"",Y102&lt;&gt;""),ABS($X102-Y102),AND($X102="",Y102=""),"",OR($X102&lt;&gt;"",Y102&lt;&gt;""),"-")</f>
        <v/>
      </c>
      <c r="AL102" s="122" t="str" cm="1">
        <f t="array" ref="AL102">_xlfn.IFS(AND($X102&lt;&gt;"",Z102&lt;&gt;""),ABS($X102-Z102),AND($X102="",Z102=""),"",OR($X102&lt;&gt;"",Z102&lt;&gt;""),"-")</f>
        <v/>
      </c>
      <c r="AM102" s="122" t="str" cm="1">
        <f t="array" ref="AM102">_xlfn.IFS(AND($X102&lt;&gt;"",AA102&lt;&gt;""),ABS($X102-AA102),AND($X102="",AA102=""),"",OR($X102&lt;&gt;"",AA102&lt;&gt;""),"-")</f>
        <v/>
      </c>
      <c r="AN102" s="122" t="str" cm="1">
        <f t="array" ref="AN102">_xlfn.IFS(AND($X102&lt;&gt;"",AB102&lt;&gt;""),ABS($X102-AB102),AND($X102="",AB102=""),"",OR($X102&lt;&gt;"",AB102&lt;&gt;""),"-")</f>
        <v/>
      </c>
      <c r="AO102" s="122" t="str" cm="1">
        <f t="array" ref="AO102">_xlfn.IFS(AND($X102&lt;&gt;"",AC102&lt;&gt;""),ABS($X102-AC102),AND($X102="",AC102=""),"",OR($X102&lt;&gt;"",AC102&lt;&gt;""),"-")</f>
        <v/>
      </c>
      <c r="AP102" s="122" t="str" cm="1">
        <f t="array" ref="AP102">_xlfn.IFS(AND($X102&lt;&gt;"",AD102&lt;&gt;""),ABS($X102-AD102),AND($X102="",AD102=""),"",OR($X102&lt;&gt;"",AD102&lt;&gt;""),"-")</f>
        <v/>
      </c>
      <c r="AQ102" s="122" t="str" cm="1">
        <f t="array" ref="AQ102">_xlfn.IFS(AND($X102&lt;&gt;"",AE102&lt;&gt;""),ABS($X102-AE102),AND($X102="",AE102=""),"",OR($X102&lt;&gt;"",AE102&lt;&gt;""),"-")</f>
        <v>-</v>
      </c>
      <c r="AR102" s="122" t="str" cm="1">
        <f t="array" ref="AR102">_xlfn.IFS(AND($X102&lt;&gt;"",AF102&lt;&gt;""),ABS($X102-AF102),AND($X102="",AF102=""),"",OR($X102&lt;&gt;"",AF102&lt;&gt;""),"-")</f>
        <v>-</v>
      </c>
      <c r="AS102" s="122" t="str" cm="1">
        <f t="array" ref="AS102">_xlfn.IFS(AND($X102&lt;&gt;"",AG102&lt;&gt;""),ABS($X102-AG102),AND($X102="",AG102=""),"",OR($X102&lt;&gt;"",AG102&lt;&gt;""),"-")</f>
        <v>-</v>
      </c>
      <c r="AT102" s="122" t="str" cm="1">
        <f t="array" ref="AT102">_xlfn.IFS(AND($X102&lt;&gt;"",AH102&lt;&gt;""),ABS($X102-AH102),AND($X102="",AH102=""),"",OR($X102&lt;&gt;"",AH102&lt;&gt;""),"-")</f>
        <v>-</v>
      </c>
      <c r="AU102" s="122" t="str" cm="1">
        <f t="array" ref="AU102">_xlfn.IFS(AND($X102&lt;&gt;"",AI102&lt;&gt;""),ABS($X102-AI102),AND($X102="",AI102=""),"",OR($X102&lt;&gt;"",AI102&lt;&gt;""),"-")</f>
        <v/>
      </c>
      <c r="AV102" s="122" t="str" cm="1">
        <f t="array" ref="AV102">_xlfn.IFS(AND($X102&lt;&gt;"",AJ102&lt;&gt;""),ABS($X102-AJ102),AND($X102="",AJ102=""),"",OR($X102&lt;&gt;"",AJ102&lt;&gt;""),"-")</f>
        <v/>
      </c>
      <c r="AW102" s="123" t="str" cm="1">
        <f t="array" ref="AW102">_xlfn.IFS(AND($Y102&lt;&gt;"",Z102&lt;&gt;""),ABS($Y102-Z102),AND($Y102="",Z102=""),"",OR($Y102&lt;&gt;"",Z102&lt;&gt;""),"-")</f>
        <v/>
      </c>
      <c r="AX102" s="122" t="str" cm="1">
        <f t="array" ref="AX102">_xlfn.IFS(AND($Y102&lt;&gt;"",AA102&lt;&gt;""),ABS($Y102-AA102),AND($Y102="",AA102=""),"",OR($Y102&lt;&gt;"",AA102&lt;&gt;""),"-")</f>
        <v/>
      </c>
      <c r="AY102" s="122" t="str" cm="1">
        <f t="array" ref="AY102">_xlfn.IFS(AND($Y102&lt;&gt;"",AB102&lt;&gt;""),ABS($Y102-AB102),AND($Y102="",AB102=""),"",OR($Y102&lt;&gt;"",AB102&lt;&gt;""),"-")</f>
        <v/>
      </c>
      <c r="AZ102" s="122" t="str" cm="1">
        <f t="array" ref="AZ102">_xlfn.IFS(AND($Y102&lt;&gt;"",AC102&lt;&gt;""),ABS($Y102-AC102),AND($Y102="",AC102=""),"",OR($Y102&lt;&gt;"",AC102&lt;&gt;""),"-")</f>
        <v/>
      </c>
      <c r="BA102" s="122" t="str" cm="1">
        <f t="array" ref="BA102">_xlfn.IFS(AND($Y102&lt;&gt;"",AD102&lt;&gt;""),ABS($Y102-AD102),AND($Y102="",AD102=""),"",OR($Y102&lt;&gt;"",AD102&lt;&gt;""),"-")</f>
        <v/>
      </c>
      <c r="BB102" s="122" t="str" cm="1">
        <f t="array" ref="BB102">_xlfn.IFS(AND($Y102&lt;&gt;"",AE102&lt;&gt;""),ABS($Y102-AE102),AND($Y102="",AE102=""),"",OR($Y102&lt;&gt;"",AE102&lt;&gt;""),"-")</f>
        <v>-</v>
      </c>
      <c r="BC102" s="122" t="str" cm="1">
        <f t="array" ref="BC102">_xlfn.IFS(AND($Y102&lt;&gt;"",AF102&lt;&gt;""),ABS($Y102-AF102),AND($Y102="",AF102=""),"",OR($Y102&lt;&gt;"",AF102&lt;&gt;""),"-")</f>
        <v>-</v>
      </c>
      <c r="BD102" s="122" t="str" cm="1">
        <f t="array" ref="BD102">_xlfn.IFS(AND($Y102&lt;&gt;"",AG102&lt;&gt;""),ABS($Y102-AG102),AND($Y102="",AG102=""),"",OR($Y102&lt;&gt;"",AG102&lt;&gt;""),"-")</f>
        <v>-</v>
      </c>
      <c r="BE102" s="122" t="str" cm="1">
        <f t="array" ref="BE102">_xlfn.IFS(AND($Y102&lt;&gt;"",AH102&lt;&gt;""),ABS($Y102-AH102),AND($Y102="",AH102=""),"",OR($Y102&lt;&gt;"",AH102&lt;&gt;""),"-")</f>
        <v>-</v>
      </c>
      <c r="BF102" s="122" t="str" cm="1">
        <f t="array" ref="BF102">_xlfn.IFS(AND($Y102&lt;&gt;"",AI102&lt;&gt;""),ABS($Y102-AI102),AND($Y102="",AI102=""),"",OR($Y102&lt;&gt;"",AI102&lt;&gt;""),"-")</f>
        <v/>
      </c>
      <c r="BG102" s="122" t="str" cm="1">
        <f t="array" ref="BG102">_xlfn.IFS(AND($Y102&lt;&gt;"",AJ102&lt;&gt;""),ABS($Y102-AJ102),AND($Y102="",AJ102=""),"",OR($Y102&lt;&gt;"",AJ102&lt;&gt;""),"-")</f>
        <v/>
      </c>
      <c r="BH102" s="121" t="str" cm="1">
        <f t="array" ref="BH102">_xlfn.IFS(AND($Z102&lt;&gt;"",AA102&lt;&gt;""),ABS($Z102-AA102),AND($Z102="",AA102=""),"",OR($Z102&lt;&gt;"",AA102&lt;&gt;""),"-")</f>
        <v/>
      </c>
      <c r="BI102" s="120" t="str" cm="1">
        <f t="array" ref="BI102">_xlfn.IFS(AND($Z102&lt;&gt;"",AB102&lt;&gt;""),ABS($Z102-AB102),AND($Z102="",AB102=""),"",OR($Z102&lt;&gt;"",AB102&lt;&gt;""),"-")</f>
        <v/>
      </c>
      <c r="BJ102" s="120" t="str" cm="1">
        <f t="array" ref="BJ102">_xlfn.IFS(AND($Z102&lt;&gt;"",AC102&lt;&gt;""),ABS($Z102-AC102),AND($Z102="",AC102=""),"",OR($Z102&lt;&gt;"",AC102&lt;&gt;""),"-")</f>
        <v/>
      </c>
      <c r="BK102" s="120" t="str" cm="1">
        <f t="array" ref="BK102">_xlfn.IFS(AND($Z102&lt;&gt;"",AD102&lt;&gt;""),ABS($Z102-AD102),AND($Z102="",AD102=""),"",OR($Z102&lt;&gt;"",AD102&lt;&gt;""),"-")</f>
        <v/>
      </c>
      <c r="BL102" s="120" t="str" cm="1">
        <f t="array" ref="BL102">_xlfn.IFS(AND($Z102&lt;&gt;"",AE102&lt;&gt;""),ABS($Z102-AE102),AND($Z102="",AE102=""),"",OR($Z102&lt;&gt;"",AE102&lt;&gt;""),"-")</f>
        <v>-</v>
      </c>
      <c r="BM102" s="120" t="str" cm="1">
        <f t="array" ref="BM102">_xlfn.IFS(AND($Z102&lt;&gt;"",AF102&lt;&gt;""),ABS($Z102-AF102),AND($Z102="",AF102=""),"",OR($Z102&lt;&gt;"",AF102&lt;&gt;""),"-")</f>
        <v>-</v>
      </c>
      <c r="BN102" s="120" t="str" cm="1">
        <f t="array" ref="BN102">_xlfn.IFS(AND($Z102&lt;&gt;"",AG102&lt;&gt;""),ABS($Z102-AG102),AND($Z102="",AG102=""),"",OR($Z102&lt;&gt;"",AG102&lt;&gt;""),"-")</f>
        <v>-</v>
      </c>
      <c r="BO102" s="120" t="str" cm="1">
        <f t="array" ref="BO102">_xlfn.IFS(AND($Z102&lt;&gt;"",AH102&lt;&gt;""),ABS($Z102-AH102),AND($Z102="",AH102=""),"",OR($Z102&lt;&gt;"",AH102&lt;&gt;""),"-")</f>
        <v>-</v>
      </c>
      <c r="BP102" s="120" t="str" cm="1">
        <f t="array" ref="BP102">_xlfn.IFS(AND($Z102&lt;&gt;"",AI102&lt;&gt;""),ABS($Z102-AI102),AND($Z102="",AI102=""),"",OR($Z102&lt;&gt;"",AI102&lt;&gt;""),"-")</f>
        <v/>
      </c>
      <c r="BQ102" s="120" t="str" cm="1">
        <f t="array" ref="BQ102">_xlfn.IFS(AND($Z102&lt;&gt;"",AJ102&lt;&gt;""),ABS($Z102-AJ102),AND($Z102="",AJ102=""),"",OR($Z102&lt;&gt;"",AJ102&lt;&gt;""),"-")</f>
        <v/>
      </c>
      <c r="BR102" s="121" t="str" cm="1">
        <f t="array" ref="BR102">_xlfn.IFS(AND($AA102&lt;&gt;"",AB102&lt;&gt;""),ABS($AA102-AB102),AND($AA102="",AB102=""),"",OR($AA102&lt;&gt;"",AB102&lt;&gt;""),"-")</f>
        <v/>
      </c>
      <c r="BS102" s="120" t="str" cm="1">
        <f t="array" ref="BS102">_xlfn.IFS(AND($AA102&lt;&gt;"",AC102&lt;&gt;""),ABS($AA102-AC102),AND($AA102="",AC102=""),"",OR($AA102&lt;&gt;"",AC102&lt;&gt;""),"-")</f>
        <v/>
      </c>
      <c r="BT102" s="120" t="str" cm="1">
        <f t="array" ref="BT102">_xlfn.IFS(AND($AA102&lt;&gt;"",AD102&lt;&gt;""),ABS($AA102-AD102),AND($AA102="",AD102=""),"",OR($AA102&lt;&gt;"",AD102&lt;&gt;""),"-")</f>
        <v/>
      </c>
      <c r="BU102" s="120" t="str" cm="1">
        <f t="array" ref="BU102">_xlfn.IFS(AND($AA102&lt;&gt;"",AE102&lt;&gt;""),ABS($AA102-AE102),AND($AA102="",AE102=""),"",OR($AA102&lt;&gt;"",AE102&lt;&gt;""),"-")</f>
        <v>-</v>
      </c>
      <c r="BV102" s="120" t="str" cm="1">
        <f t="array" ref="BV102">_xlfn.IFS(AND($AA102&lt;&gt;"",AF102&lt;&gt;""),ABS($AA102-AF102),AND($AA102="",AF102=""),"",OR($AA102&lt;&gt;"",AF102&lt;&gt;""),"-")</f>
        <v>-</v>
      </c>
      <c r="BW102" s="120" t="str" cm="1">
        <f t="array" ref="BW102">_xlfn.IFS(AND($AA102&lt;&gt;"",AG102&lt;&gt;""),ABS($AA102-AG102),AND($AA102="",AG102=""),"",OR($AA102&lt;&gt;"",AG102&lt;&gt;""),"-")</f>
        <v>-</v>
      </c>
      <c r="BX102" s="120" t="str" cm="1">
        <f t="array" ref="BX102">_xlfn.IFS(AND($AA102&lt;&gt;"",AH102&lt;&gt;""),ABS($AA102-AH102),AND($AA102="",AH102=""),"",OR($AA102&lt;&gt;"",AH102&lt;&gt;""),"-")</f>
        <v>-</v>
      </c>
      <c r="BY102" s="120" t="str" cm="1">
        <f t="array" ref="BY102">_xlfn.IFS(AND($AA102&lt;&gt;"",AI102&lt;&gt;""),ABS($AA102-AI102),AND($AA102="",AI102=""),"",OR($AA102&lt;&gt;"",AI102&lt;&gt;""),"-")</f>
        <v/>
      </c>
      <c r="BZ102" s="120" t="str" cm="1">
        <f t="array" ref="BZ102">_xlfn.IFS(AND($AA102&lt;&gt;"",AJ102&lt;&gt;""),ABS($AA102-AJ102),AND($AA102="",AJ102=""),"",OR($AA102&lt;&gt;"",AJ102&lt;&gt;""),"-")</f>
        <v/>
      </c>
      <c r="CA102" s="121" t="str" cm="1">
        <f t="array" ref="CA102">_xlfn.IFS(AND($AB102&lt;&gt;"",AC102&lt;&gt;""),ABS($AB102-AC102),AND($AB102="",AC102=""),"",OR($AB102&lt;&gt;"",AC102&lt;&gt;""),"-")</f>
        <v/>
      </c>
      <c r="CB102" s="120" t="str" cm="1">
        <f t="array" ref="CB102">_xlfn.IFS(AND($AB102&lt;&gt;"",AD102&lt;&gt;""),ABS($AB102-AD102),AND($AB102="",AD102=""),"",OR($AB102&lt;&gt;"",AD102&lt;&gt;""),"-")</f>
        <v/>
      </c>
      <c r="CC102" s="120" t="str" cm="1">
        <f t="array" ref="CC102">_xlfn.IFS(AND($AB102&lt;&gt;"",AE102&lt;&gt;""),ABS($AB102-AE102),AND($AB102="",AE102=""),"",OR($AB102&lt;&gt;"",AE102&lt;&gt;""),"-")</f>
        <v>-</v>
      </c>
      <c r="CD102" s="120" t="str" cm="1">
        <f t="array" ref="CD102">_xlfn.IFS(AND($AB102&lt;&gt;"",AF102&lt;&gt;""),ABS($AB102-AF102),AND($AB102="",AF102=""),"",OR($AB102&lt;&gt;"",AF102&lt;&gt;""),"-")</f>
        <v>-</v>
      </c>
      <c r="CE102" s="120" t="str" cm="1">
        <f t="array" ref="CE102">_xlfn.IFS(AND($AB102&lt;&gt;"",AG102&lt;&gt;""),ABS($AB102-AG102),AND($AB102="",AG102=""),"",OR($AB102&lt;&gt;"",AG102&lt;&gt;""),"-")</f>
        <v>-</v>
      </c>
      <c r="CF102" s="120" t="str" cm="1">
        <f t="array" ref="CF102">_xlfn.IFS(AND($AB102&lt;&gt;"",AH102&lt;&gt;""),ABS($AB102-AH102),AND($AB102="",AH102=""),"",OR($AB102&lt;&gt;"",AH102&lt;&gt;""),"-")</f>
        <v>-</v>
      </c>
      <c r="CG102" s="120" t="str" cm="1">
        <f t="array" ref="CG102">_xlfn.IFS(AND($AB102&lt;&gt;"",AI102&lt;&gt;""),ABS($AB102-AI102),AND($AB102="",AI102=""),"",OR($AB102&lt;&gt;"",AI102&lt;&gt;""),"-")</f>
        <v/>
      </c>
      <c r="CH102" s="120" t="str" cm="1">
        <f t="array" ref="CH102">_xlfn.IFS(AND($AB102&lt;&gt;"",AJ102&lt;&gt;""),ABS($AB102-AJ102),AND($AB102="",AJ102=""),"",OR($AB102&lt;&gt;"",AJ102&lt;&gt;""),"-")</f>
        <v/>
      </c>
      <c r="CI102" s="121" t="str" cm="1">
        <f t="array" ref="CI102">_xlfn.IFS(AND($AC102&lt;&gt;"",AD102&lt;&gt;""),ABS($AC102-AD102),AND($AC102="",AD102=""),"",OR($AC102&lt;&gt;"",AD102&lt;&gt;""),"-")</f>
        <v/>
      </c>
      <c r="CJ102" s="120" t="str" cm="1">
        <f t="array" ref="CJ102">_xlfn.IFS(AND($AC102&lt;&gt;"",AE102&lt;&gt;""),ABS($AC102-AE102),AND($AC102="",AE102=""),"",OR($AC102&lt;&gt;"",AE102&lt;&gt;""),"-")</f>
        <v>-</v>
      </c>
      <c r="CK102" s="120" t="str" cm="1">
        <f t="array" ref="CK102">_xlfn.IFS(AND($AC102&lt;&gt;"",AF102&lt;&gt;""),ABS($AC102-AF102),AND($AC102="",AF102=""),"",OR($AC102&lt;&gt;"",AF102&lt;&gt;""),"-")</f>
        <v>-</v>
      </c>
      <c r="CL102" s="120" t="str" cm="1">
        <f t="array" ref="CL102">_xlfn.IFS(AND($AC102&lt;&gt;"",AG102&lt;&gt;""),ABS($AC102-AG102),AND($AC102="",AG102=""),"",OR($AC102&lt;&gt;"",AG102&lt;&gt;""),"-")</f>
        <v>-</v>
      </c>
      <c r="CM102" s="120" t="str" cm="1">
        <f t="array" ref="CM102">_xlfn.IFS(AND($AC102&lt;&gt;"",AH102&lt;&gt;""),ABS($AC102-AH102),AND($AC102="",AH102=""),"",OR($AC102&lt;&gt;"",AH102&lt;&gt;""),"-")</f>
        <v>-</v>
      </c>
      <c r="CN102" s="120" t="str" cm="1">
        <f t="array" ref="CN102">_xlfn.IFS(AND($AC102&lt;&gt;"",AI102&lt;&gt;""),ABS($AC102-AI102),AND($AC102="",AI102=""),"",OR($AC102&lt;&gt;"",AI102&lt;&gt;""),"-")</f>
        <v/>
      </c>
      <c r="CO102" s="120" t="str" cm="1">
        <f t="array" ref="CO102">_xlfn.IFS(AND($AC102&lt;&gt;"",AJ102&lt;&gt;""),ABS($AC102-AJ102),AND($AC102="",AJ102=""),"",OR($AC102&lt;&gt;"",AJ102&lt;&gt;""),"-")</f>
        <v/>
      </c>
      <c r="CP102" s="121" t="str" cm="1">
        <f t="array" ref="CP102">_xlfn.IFS(AND($AD102&lt;&gt;"",AE102&lt;&gt;""),ABS($AD102-AE102),AND($AD102="",AE102=""),"",OR($AD102&lt;&gt;"",AE102&lt;&gt;""),"-")</f>
        <v>-</v>
      </c>
      <c r="CQ102" s="120" t="str" cm="1">
        <f t="array" ref="CQ102">_xlfn.IFS(AND($AD102&lt;&gt;"",AF102&lt;&gt;""),ABS($AD102-AF102),AND($AD102="",AF102=""),"",OR($AD102&lt;&gt;"",AF102&lt;&gt;""),"-")</f>
        <v>-</v>
      </c>
      <c r="CR102" s="120" t="str" cm="1">
        <f t="array" ref="CR102">_xlfn.IFS(AND($AD102&lt;&gt;"",AG102&lt;&gt;""),ABS($AD102-AG102),AND($AD102="",AG102=""),"",OR($AD102&lt;&gt;"",AG102&lt;&gt;""),"-")</f>
        <v>-</v>
      </c>
      <c r="CS102" s="120" t="str" cm="1">
        <f t="array" ref="CS102">_xlfn.IFS(AND($AD102&lt;&gt;"",AH102&lt;&gt;""),ABS($AD102-AH102),AND($AD102="",AH102=""),"",OR($AD102&lt;&gt;"",AH102&lt;&gt;""),"-")</f>
        <v>-</v>
      </c>
      <c r="CT102" s="120" t="str" cm="1">
        <f t="array" ref="CT102">_xlfn.IFS(AND($AD102&lt;&gt;"",AI102&lt;&gt;""),ABS($AD102-AI102),AND($AD102="",AI102=""),"",OR($AD102&lt;&gt;"",AI102&lt;&gt;""),"-")</f>
        <v/>
      </c>
      <c r="CU102" s="120" t="str" cm="1">
        <f t="array" ref="CU102">_xlfn.IFS(AND($AD102&lt;&gt;"",AJ102&lt;&gt;""),ABS($AD102-AJ102),AND($AD102="",AJ102=""),"",OR($AD102&lt;&gt;"",AJ102&lt;&gt;""),"-")</f>
        <v/>
      </c>
      <c r="CV102" s="121" cm="1">
        <f t="array" ref="CV102">_xlfn.IFS(AND($AE102&lt;&gt;"",AF102&lt;&gt;""),ABS($AE102-AF102),AND($AE102="",AF102=""),"",OR($AE102&lt;&gt;"",AF102&lt;&gt;""),"-")</f>
        <v>0</v>
      </c>
      <c r="CW102" s="120" cm="1">
        <f t="array" ref="CW102">_xlfn.IFS(AND($AE102&lt;&gt;"",AG102&lt;&gt;""),ABS($AE102-AG102),AND($AE102="",AG102=""),"",OR($AE102&lt;&gt;"",AG102&lt;&gt;""),"-")</f>
        <v>6.9168950233704507E-2</v>
      </c>
      <c r="CX102" s="120" cm="1">
        <f t="array" ref="CX102">_xlfn.IFS(AND($AE102&lt;&gt;"",AH102&lt;&gt;""),ABS($AE102-AH102),AND($AE102="",AH102=""),"",OR($AE102&lt;&gt;"",AH102&lt;&gt;""),"-")</f>
        <v>1.280311731891004</v>
      </c>
      <c r="CY102" s="120" t="str" cm="1">
        <f t="array" ref="CY102">_xlfn.IFS(AND($AE102&lt;&gt;"",AI102&lt;&gt;""),ABS($AE102-AI102),AND($AE102="",AI102=""),"",OR($AE102&lt;&gt;"",AI102&lt;&gt;""),"-")</f>
        <v>-</v>
      </c>
      <c r="CZ102" s="120" t="str" cm="1">
        <f t="array" ref="CZ102">_xlfn.IFS(AND($AE102&lt;&gt;"",AJ102&lt;&gt;""),ABS($AE102-AJ102),AND($AE102="",AJ102=""),"",OR($AE102&lt;&gt;"",AJ102&lt;&gt;""),"-")</f>
        <v>-</v>
      </c>
      <c r="DA102" s="121" cm="1">
        <f t="array" ref="DA102">_xlfn.IFS(AND($AF102&lt;&gt;"",AG102&lt;&gt;""),ABS($AF102-AG102),AND($AF102="",AG102=""),"",OR($AF102&lt;&gt;"",AG102&lt;&gt;""),"-")</f>
        <v>6.9168950233704507E-2</v>
      </c>
      <c r="DB102" s="120" cm="1">
        <f t="array" ref="DB102">_xlfn.IFS(AND($AF102&lt;&gt;"",AH102&lt;&gt;""),ABS($AF102-AH102),AND($AF102="",AH102=""),"",OR($AF102&lt;&gt;"",AH102&lt;&gt;""),"-")</f>
        <v>1.280311731891004</v>
      </c>
      <c r="DC102" s="120" t="str" cm="1">
        <f t="array" ref="DC102">_xlfn.IFS(AND($AF102&lt;&gt;"",AI102&lt;&gt;""),ABS($AF102-AI102),AND($AF102="",AI102=""),"",OR($AF102&lt;&gt;"",AI102&lt;&gt;""),"-")</f>
        <v>-</v>
      </c>
      <c r="DD102" s="120" t="str" cm="1">
        <f t="array" ref="DD102">_xlfn.IFS(AND($AF102&lt;&gt;"",AJ102&lt;&gt;""),ABS($AF102-AJ102),AND($AF102="",AJ102=""),"",OR($AF102&lt;&gt;"",AJ102&lt;&gt;""),"-")</f>
        <v>-</v>
      </c>
      <c r="DE102" s="121" cm="1">
        <f t="array" ref="DE102">_xlfn.IFS(AND($AG102&lt;&gt;"",AH102&lt;&gt;""),ABS($AG102-AH102),AND($AG102="",AH102=""),"",OR($AG102&lt;&gt;"",AH102&lt;&gt;""),"-")</f>
        <v>1.3494806821247085</v>
      </c>
      <c r="DF102" s="120" t="str" cm="1">
        <f t="array" ref="DF102">_xlfn.IFS(AND($AG102&lt;&gt;"",AI102&lt;&gt;""),ABS($AG102-AI102),AND($AG102="",AI102=""),"",OR($AG102&lt;&gt;"",AI102&lt;&gt;""),"-")</f>
        <v>-</v>
      </c>
      <c r="DG102" s="120" t="str" cm="1">
        <f t="array" ref="DG102">_xlfn.IFS(AND($AG102&lt;&gt;"",AJ102&lt;&gt;""),ABS($AG102-AJ102),AND($AG102="",AJ102=""),"",OR($AG102&lt;&gt;"",AJ102&lt;&gt;""),"-")</f>
        <v>-</v>
      </c>
      <c r="DH102" s="121" t="str" cm="1">
        <f t="array" ref="DH102">_xlfn.IFS(AND($AH102&lt;&gt;"",AI102&lt;&gt;""),ABS($AH102-AI102),AND($AH102="",AI102=""),"",OR($AH102&lt;&gt;"",AI102&lt;&gt;""),"-")</f>
        <v>-</v>
      </c>
      <c r="DI102" s="120" t="str" cm="1">
        <f t="array" ref="DI102">_xlfn.IFS(AND($AH102&lt;&gt;"",AJ102&lt;&gt;""),ABS($AH102-AJ102),AND($AH102="",AJ102=""),"",OR($AH102&lt;&gt;"",AJ102&lt;&gt;""),"-")</f>
        <v>-</v>
      </c>
      <c r="DJ102" s="121" t="str" cm="1">
        <f t="array" ref="DJ102">_xlfn.IFS(AND($AI102&lt;&gt;"",AJ102&lt;&gt;""),ABS($AI102-AJ102),AND($AI102="",AJ102=""),"",OR($AI102&lt;&gt;"",AJ102&lt;&gt;""),"-")</f>
        <v/>
      </c>
    </row>
    <row r="103" spans="1:114" x14ac:dyDescent="0.2">
      <c r="A103" s="120" t="str">
        <f t="shared" si="27"/>
        <v>ok</v>
      </c>
      <c r="B103" s="186">
        <f t="shared" si="28"/>
        <v>0</v>
      </c>
      <c r="C103" s="186">
        <f t="shared" si="29"/>
        <v>100</v>
      </c>
      <c r="D103" s="186">
        <f t="shared" si="30"/>
        <v>0</v>
      </c>
      <c r="E103" s="263">
        <f t="shared" si="31"/>
        <v>4</v>
      </c>
      <c r="F103" s="186">
        <f t="shared" si="32"/>
        <v>4</v>
      </c>
      <c r="G103" s="186">
        <f t="shared" si="33"/>
        <v>100</v>
      </c>
      <c r="H103" s="262" t="str">
        <f t="shared" si="34"/>
        <v/>
      </c>
      <c r="I103" s="187" t="str">
        <f t="shared" si="35"/>
        <v>I</v>
      </c>
      <c r="J103" s="260" t="s">
        <v>144</v>
      </c>
      <c r="K103" s="259" t="str">
        <f>VLOOKUP($J103,Merged_couplings!$B:$BU,MATCH(K$1,Merged_couplings!$B$1:$BU$1,0),FALSE)</f>
        <v>-I-</v>
      </c>
      <c r="L103" s="258" t="str">
        <f>VLOOKUP($J103,Merged_couplings!$B:$BU,MATCH(L$1,Merged_couplings!$B$1:$BU$1,0),FALSE)</f>
        <v>-I-</v>
      </c>
      <c r="M103" s="258" t="str">
        <f>VLOOKUP($J103,Merged_couplings!$B:$BU,MATCH(M$1,Merged_couplings!$B$1:$BU$1,0),FALSE)</f>
        <v>-I-</v>
      </c>
      <c r="N103" s="258" t="str">
        <f>VLOOKUP($J103,Merged_couplings!$B:$BU,MATCH(N$1,Merged_couplings!$B$1:$BU$1,0),FALSE)</f>
        <v>-I-</v>
      </c>
      <c r="O103" s="258" t="str">
        <f>VLOOKUP($J103,Merged_couplings!$B:$BU,MATCH(O$1,Merged_couplings!$B$1:$BU$1,0),FALSE)</f>
        <v>-I-</v>
      </c>
      <c r="P103" s="258" t="str">
        <f>VLOOKUP($J103,Merged_couplings!$B:$BU,MATCH(P$1,Merged_couplings!$B$1:$BU$1,0),FALSE)</f>
        <v>-I-</v>
      </c>
      <c r="Q103" s="258" t="str">
        <f>VLOOKUP($J103,Merged_couplings!$B:$BU,MATCH(Q$1,Merged_couplings!$B$1:$BU$1,0),FALSE)</f>
        <v>---</v>
      </c>
      <c r="R103" s="258" t="str">
        <f>VLOOKUP($J103,Merged_couplings!$B:$BU,MATCH(R$1,Merged_couplings!$B$1:$BU$1,0),FALSE)</f>
        <v>-IG</v>
      </c>
      <c r="S103" s="258" t="str">
        <f>VLOOKUP($J103,Merged_couplings!$B:$BU,MATCH(S$1,Merged_couplings!$B$1:$BU$1,0),FALSE)</f>
        <v>-IG</v>
      </c>
      <c r="T103" s="258" t="str">
        <f>VLOOKUP($J103,Merged_couplings!$B:$BU,MATCH(T$1,Merged_couplings!$B$1:$BU$1,0),FALSE)</f>
        <v>-IG</v>
      </c>
      <c r="U103" s="258" t="str">
        <f>VLOOKUP($J103,Merged_couplings!$B:$BU,MATCH(U$1,Merged_couplings!$B$1:$BU$1,0),FALSE)</f>
        <v>-IG</v>
      </c>
      <c r="V103" s="258" t="str">
        <f>VLOOKUP($J103,Merged_couplings!$B:$BU,MATCH(V$1,Merged_couplings!$B$1:$BU$1,0),FALSE)</f>
        <v>-I-</v>
      </c>
      <c r="W103" s="258" t="str">
        <f>VLOOKUP($J103,Merged_couplings!$B:$BU,MATCH(W$1,Merged_couplings!$B$1:$BU$1,0),FALSE)</f>
        <v>-I-</v>
      </c>
      <c r="X103" s="121" t="str">
        <f>_xlfn.IFNA(VLOOKUP($J103,Merged_couplings!$B:$R,MATCH(X$1,Merged_couplings!$B$1:$R$1,0),FALSE),"")</f>
        <v/>
      </c>
      <c r="Y103" s="120" t="str">
        <f>_xlfn.IFNA(VLOOKUP($J103,Merged_couplings!$B:$R,MATCH(Y$1,Merged_couplings!$B$1:$R$1,0),FALSE),"")</f>
        <v/>
      </c>
      <c r="Z103" s="120" t="str">
        <f>_xlfn.IFNA(VLOOKUP($J103,Merged_couplings!$B:$R,MATCH(Z$1,Merged_couplings!$B$1:$R$1,0),FALSE),"")</f>
        <v/>
      </c>
      <c r="AA103" s="120" t="str">
        <f>_xlfn.IFNA(VLOOKUP($J103,Merged_couplings!$B:$R,MATCH(AA$1,Merged_couplings!$B$1:$R$1,0),FALSE),"")</f>
        <v/>
      </c>
      <c r="AB103" s="120" t="str">
        <f>_xlfn.IFNA(VLOOKUP($J103,Merged_couplings!$B:$R,MATCH(AB$1,Merged_couplings!$B$1:$R$1,0),FALSE),"")</f>
        <v/>
      </c>
      <c r="AC103" s="120" t="str">
        <f>_xlfn.IFNA(VLOOKUP($J103,Merged_couplings!$B:$R,MATCH(AC$1,Merged_couplings!$B$1:$R$1,0),FALSE),"")</f>
        <v/>
      </c>
      <c r="AD103" s="120" t="str">
        <f>_xlfn.IFNA(VLOOKUP($J103,Merged_couplings!$B:$R,MATCH(AD$1,Merged_couplings!$B$1:$R$1,0),FALSE),"")</f>
        <v/>
      </c>
      <c r="AE103" s="120">
        <f>_xlfn.IFNA(VLOOKUP($J103,Merged_couplings!$B:$R,MATCH(AE$1,Merged_couplings!$B$1:$R$1,0),FALSE),"")</f>
        <v>10.92996283862259</v>
      </c>
      <c r="AF103" s="120">
        <f>_xlfn.IFNA(VLOOKUP($J103,Merged_couplings!$B:$R,MATCH(AF$1,Merged_couplings!$B$1:$R$1,0),FALSE),"")</f>
        <v>10.92996283862259</v>
      </c>
      <c r="AG103" s="120">
        <f>_xlfn.IFNA(VLOOKUP($J103,Merged_couplings!$B:$R,MATCH(AG$1,Merged_couplings!$B$1:$R$1,0),FALSE),"")</f>
        <v>10.807942489786358</v>
      </c>
      <c r="AH103" s="120">
        <f>_xlfn.IFNA(VLOOKUP($J103,Merged_couplings!$B:$R,MATCH(AH$1,Merged_couplings!$B$1:$R$1,0),FALSE),"")</f>
        <v>8.4638411314039192</v>
      </c>
      <c r="AI103" s="120" t="str">
        <f>_xlfn.IFNA(VLOOKUP($J103,Merged_couplings!$B:$R,MATCH(AI$1,Merged_couplings!$B$1:$R$1,0),FALSE),"")</f>
        <v/>
      </c>
      <c r="AJ103" s="120" t="str">
        <f>_xlfn.IFNA(VLOOKUP($J103,Merged_couplings!$B:$R,MATCH(AJ$1,Merged_couplings!$B$1:$R$1,0),FALSE),"")</f>
        <v/>
      </c>
      <c r="AK103" s="123" t="str" cm="1">
        <f t="array" ref="AK103">_xlfn.IFS(AND($X103&lt;&gt;"",Y103&lt;&gt;""),ABS($X103-Y103),AND($X103="",Y103=""),"",OR($X103&lt;&gt;"",Y103&lt;&gt;""),"-")</f>
        <v/>
      </c>
      <c r="AL103" s="122" t="str" cm="1">
        <f t="array" ref="AL103">_xlfn.IFS(AND($X103&lt;&gt;"",Z103&lt;&gt;""),ABS($X103-Z103),AND($X103="",Z103=""),"",OR($X103&lt;&gt;"",Z103&lt;&gt;""),"-")</f>
        <v/>
      </c>
      <c r="AM103" s="122" t="str" cm="1">
        <f t="array" ref="AM103">_xlfn.IFS(AND($X103&lt;&gt;"",AA103&lt;&gt;""),ABS($X103-AA103),AND($X103="",AA103=""),"",OR($X103&lt;&gt;"",AA103&lt;&gt;""),"-")</f>
        <v/>
      </c>
      <c r="AN103" s="122" t="str" cm="1">
        <f t="array" ref="AN103">_xlfn.IFS(AND($X103&lt;&gt;"",AB103&lt;&gt;""),ABS($X103-AB103),AND($X103="",AB103=""),"",OR($X103&lt;&gt;"",AB103&lt;&gt;""),"-")</f>
        <v/>
      </c>
      <c r="AO103" s="122" t="str" cm="1">
        <f t="array" ref="AO103">_xlfn.IFS(AND($X103&lt;&gt;"",AC103&lt;&gt;""),ABS($X103-AC103),AND($X103="",AC103=""),"",OR($X103&lt;&gt;"",AC103&lt;&gt;""),"-")</f>
        <v/>
      </c>
      <c r="AP103" s="122" t="str" cm="1">
        <f t="array" ref="AP103">_xlfn.IFS(AND($X103&lt;&gt;"",AD103&lt;&gt;""),ABS($X103-AD103),AND($X103="",AD103=""),"",OR($X103&lt;&gt;"",AD103&lt;&gt;""),"-")</f>
        <v/>
      </c>
      <c r="AQ103" s="122" t="str" cm="1">
        <f t="array" ref="AQ103">_xlfn.IFS(AND($X103&lt;&gt;"",AE103&lt;&gt;""),ABS($X103-AE103),AND($X103="",AE103=""),"",OR($X103&lt;&gt;"",AE103&lt;&gt;""),"-")</f>
        <v>-</v>
      </c>
      <c r="AR103" s="122" t="str" cm="1">
        <f t="array" ref="AR103">_xlfn.IFS(AND($X103&lt;&gt;"",AF103&lt;&gt;""),ABS($X103-AF103),AND($X103="",AF103=""),"",OR($X103&lt;&gt;"",AF103&lt;&gt;""),"-")</f>
        <v>-</v>
      </c>
      <c r="AS103" s="122" t="str" cm="1">
        <f t="array" ref="AS103">_xlfn.IFS(AND($X103&lt;&gt;"",AG103&lt;&gt;""),ABS($X103-AG103),AND($X103="",AG103=""),"",OR($X103&lt;&gt;"",AG103&lt;&gt;""),"-")</f>
        <v>-</v>
      </c>
      <c r="AT103" s="122" t="str" cm="1">
        <f t="array" ref="AT103">_xlfn.IFS(AND($X103&lt;&gt;"",AH103&lt;&gt;""),ABS($X103-AH103),AND($X103="",AH103=""),"",OR($X103&lt;&gt;"",AH103&lt;&gt;""),"-")</f>
        <v>-</v>
      </c>
      <c r="AU103" s="122" t="str" cm="1">
        <f t="array" ref="AU103">_xlfn.IFS(AND($X103&lt;&gt;"",AI103&lt;&gt;""),ABS($X103-AI103),AND($X103="",AI103=""),"",OR($X103&lt;&gt;"",AI103&lt;&gt;""),"-")</f>
        <v/>
      </c>
      <c r="AV103" s="122" t="str" cm="1">
        <f t="array" ref="AV103">_xlfn.IFS(AND($X103&lt;&gt;"",AJ103&lt;&gt;""),ABS($X103-AJ103),AND($X103="",AJ103=""),"",OR($X103&lt;&gt;"",AJ103&lt;&gt;""),"-")</f>
        <v/>
      </c>
      <c r="AW103" s="123" t="str" cm="1">
        <f t="array" ref="AW103">_xlfn.IFS(AND($Y103&lt;&gt;"",Z103&lt;&gt;""),ABS($Y103-Z103),AND($Y103="",Z103=""),"",OR($Y103&lt;&gt;"",Z103&lt;&gt;""),"-")</f>
        <v/>
      </c>
      <c r="AX103" s="122" t="str" cm="1">
        <f t="array" ref="AX103">_xlfn.IFS(AND($Y103&lt;&gt;"",AA103&lt;&gt;""),ABS($Y103-AA103),AND($Y103="",AA103=""),"",OR($Y103&lt;&gt;"",AA103&lt;&gt;""),"-")</f>
        <v/>
      </c>
      <c r="AY103" s="122" t="str" cm="1">
        <f t="array" ref="AY103">_xlfn.IFS(AND($Y103&lt;&gt;"",AB103&lt;&gt;""),ABS($Y103-AB103),AND($Y103="",AB103=""),"",OR($Y103&lt;&gt;"",AB103&lt;&gt;""),"-")</f>
        <v/>
      </c>
      <c r="AZ103" s="122" t="str" cm="1">
        <f t="array" ref="AZ103">_xlfn.IFS(AND($Y103&lt;&gt;"",AC103&lt;&gt;""),ABS($Y103-AC103),AND($Y103="",AC103=""),"",OR($Y103&lt;&gt;"",AC103&lt;&gt;""),"-")</f>
        <v/>
      </c>
      <c r="BA103" s="122" t="str" cm="1">
        <f t="array" ref="BA103">_xlfn.IFS(AND($Y103&lt;&gt;"",AD103&lt;&gt;""),ABS($Y103-AD103),AND($Y103="",AD103=""),"",OR($Y103&lt;&gt;"",AD103&lt;&gt;""),"-")</f>
        <v/>
      </c>
      <c r="BB103" s="122" t="str" cm="1">
        <f t="array" ref="BB103">_xlfn.IFS(AND($Y103&lt;&gt;"",AE103&lt;&gt;""),ABS($Y103-AE103),AND($Y103="",AE103=""),"",OR($Y103&lt;&gt;"",AE103&lt;&gt;""),"-")</f>
        <v>-</v>
      </c>
      <c r="BC103" s="122" t="str" cm="1">
        <f t="array" ref="BC103">_xlfn.IFS(AND($Y103&lt;&gt;"",AF103&lt;&gt;""),ABS($Y103-AF103),AND($Y103="",AF103=""),"",OR($Y103&lt;&gt;"",AF103&lt;&gt;""),"-")</f>
        <v>-</v>
      </c>
      <c r="BD103" s="122" t="str" cm="1">
        <f t="array" ref="BD103">_xlfn.IFS(AND($Y103&lt;&gt;"",AG103&lt;&gt;""),ABS($Y103-AG103),AND($Y103="",AG103=""),"",OR($Y103&lt;&gt;"",AG103&lt;&gt;""),"-")</f>
        <v>-</v>
      </c>
      <c r="BE103" s="122" t="str" cm="1">
        <f t="array" ref="BE103">_xlfn.IFS(AND($Y103&lt;&gt;"",AH103&lt;&gt;""),ABS($Y103-AH103),AND($Y103="",AH103=""),"",OR($Y103&lt;&gt;"",AH103&lt;&gt;""),"-")</f>
        <v>-</v>
      </c>
      <c r="BF103" s="122" t="str" cm="1">
        <f t="array" ref="BF103">_xlfn.IFS(AND($Y103&lt;&gt;"",AI103&lt;&gt;""),ABS($Y103-AI103),AND($Y103="",AI103=""),"",OR($Y103&lt;&gt;"",AI103&lt;&gt;""),"-")</f>
        <v/>
      </c>
      <c r="BG103" s="122" t="str" cm="1">
        <f t="array" ref="BG103">_xlfn.IFS(AND($Y103&lt;&gt;"",AJ103&lt;&gt;""),ABS($Y103-AJ103),AND($Y103="",AJ103=""),"",OR($Y103&lt;&gt;"",AJ103&lt;&gt;""),"-")</f>
        <v/>
      </c>
      <c r="BH103" s="121" t="str" cm="1">
        <f t="array" ref="BH103">_xlfn.IFS(AND($Z103&lt;&gt;"",AA103&lt;&gt;""),ABS($Z103-AA103),AND($Z103="",AA103=""),"",OR($Z103&lt;&gt;"",AA103&lt;&gt;""),"-")</f>
        <v/>
      </c>
      <c r="BI103" s="120" t="str" cm="1">
        <f t="array" ref="BI103">_xlfn.IFS(AND($Z103&lt;&gt;"",AB103&lt;&gt;""),ABS($Z103-AB103),AND($Z103="",AB103=""),"",OR($Z103&lt;&gt;"",AB103&lt;&gt;""),"-")</f>
        <v/>
      </c>
      <c r="BJ103" s="120" t="str" cm="1">
        <f t="array" ref="BJ103">_xlfn.IFS(AND($Z103&lt;&gt;"",AC103&lt;&gt;""),ABS($Z103-AC103),AND($Z103="",AC103=""),"",OR($Z103&lt;&gt;"",AC103&lt;&gt;""),"-")</f>
        <v/>
      </c>
      <c r="BK103" s="120" t="str" cm="1">
        <f t="array" ref="BK103">_xlfn.IFS(AND($Z103&lt;&gt;"",AD103&lt;&gt;""),ABS($Z103-AD103),AND($Z103="",AD103=""),"",OR($Z103&lt;&gt;"",AD103&lt;&gt;""),"-")</f>
        <v/>
      </c>
      <c r="BL103" s="120" t="str" cm="1">
        <f t="array" ref="BL103">_xlfn.IFS(AND($Z103&lt;&gt;"",AE103&lt;&gt;""),ABS($Z103-AE103),AND($Z103="",AE103=""),"",OR($Z103&lt;&gt;"",AE103&lt;&gt;""),"-")</f>
        <v>-</v>
      </c>
      <c r="BM103" s="120" t="str" cm="1">
        <f t="array" ref="BM103">_xlfn.IFS(AND($Z103&lt;&gt;"",AF103&lt;&gt;""),ABS($Z103-AF103),AND($Z103="",AF103=""),"",OR($Z103&lt;&gt;"",AF103&lt;&gt;""),"-")</f>
        <v>-</v>
      </c>
      <c r="BN103" s="120" t="str" cm="1">
        <f t="array" ref="BN103">_xlfn.IFS(AND($Z103&lt;&gt;"",AG103&lt;&gt;""),ABS($Z103-AG103),AND($Z103="",AG103=""),"",OR($Z103&lt;&gt;"",AG103&lt;&gt;""),"-")</f>
        <v>-</v>
      </c>
      <c r="BO103" s="120" t="str" cm="1">
        <f t="array" ref="BO103">_xlfn.IFS(AND($Z103&lt;&gt;"",AH103&lt;&gt;""),ABS($Z103-AH103),AND($Z103="",AH103=""),"",OR($Z103&lt;&gt;"",AH103&lt;&gt;""),"-")</f>
        <v>-</v>
      </c>
      <c r="BP103" s="120" t="str" cm="1">
        <f t="array" ref="BP103">_xlfn.IFS(AND($Z103&lt;&gt;"",AI103&lt;&gt;""),ABS($Z103-AI103),AND($Z103="",AI103=""),"",OR($Z103&lt;&gt;"",AI103&lt;&gt;""),"-")</f>
        <v/>
      </c>
      <c r="BQ103" s="120" t="str" cm="1">
        <f t="array" ref="BQ103">_xlfn.IFS(AND($Z103&lt;&gt;"",AJ103&lt;&gt;""),ABS($Z103-AJ103),AND($Z103="",AJ103=""),"",OR($Z103&lt;&gt;"",AJ103&lt;&gt;""),"-")</f>
        <v/>
      </c>
      <c r="BR103" s="121" t="str" cm="1">
        <f t="array" ref="BR103">_xlfn.IFS(AND($AA103&lt;&gt;"",AB103&lt;&gt;""),ABS($AA103-AB103),AND($AA103="",AB103=""),"",OR($AA103&lt;&gt;"",AB103&lt;&gt;""),"-")</f>
        <v/>
      </c>
      <c r="BS103" s="120" t="str" cm="1">
        <f t="array" ref="BS103">_xlfn.IFS(AND($AA103&lt;&gt;"",AC103&lt;&gt;""),ABS($AA103-AC103),AND($AA103="",AC103=""),"",OR($AA103&lt;&gt;"",AC103&lt;&gt;""),"-")</f>
        <v/>
      </c>
      <c r="BT103" s="120" t="str" cm="1">
        <f t="array" ref="BT103">_xlfn.IFS(AND($AA103&lt;&gt;"",AD103&lt;&gt;""),ABS($AA103-AD103),AND($AA103="",AD103=""),"",OR($AA103&lt;&gt;"",AD103&lt;&gt;""),"-")</f>
        <v/>
      </c>
      <c r="BU103" s="120" t="str" cm="1">
        <f t="array" ref="BU103">_xlfn.IFS(AND($AA103&lt;&gt;"",AE103&lt;&gt;""),ABS($AA103-AE103),AND($AA103="",AE103=""),"",OR($AA103&lt;&gt;"",AE103&lt;&gt;""),"-")</f>
        <v>-</v>
      </c>
      <c r="BV103" s="120" t="str" cm="1">
        <f t="array" ref="BV103">_xlfn.IFS(AND($AA103&lt;&gt;"",AF103&lt;&gt;""),ABS($AA103-AF103),AND($AA103="",AF103=""),"",OR($AA103&lt;&gt;"",AF103&lt;&gt;""),"-")</f>
        <v>-</v>
      </c>
      <c r="BW103" s="120" t="str" cm="1">
        <f t="array" ref="BW103">_xlfn.IFS(AND($AA103&lt;&gt;"",AG103&lt;&gt;""),ABS($AA103-AG103),AND($AA103="",AG103=""),"",OR($AA103&lt;&gt;"",AG103&lt;&gt;""),"-")</f>
        <v>-</v>
      </c>
      <c r="BX103" s="120" t="str" cm="1">
        <f t="array" ref="BX103">_xlfn.IFS(AND($AA103&lt;&gt;"",AH103&lt;&gt;""),ABS($AA103-AH103),AND($AA103="",AH103=""),"",OR($AA103&lt;&gt;"",AH103&lt;&gt;""),"-")</f>
        <v>-</v>
      </c>
      <c r="BY103" s="120" t="str" cm="1">
        <f t="array" ref="BY103">_xlfn.IFS(AND($AA103&lt;&gt;"",AI103&lt;&gt;""),ABS($AA103-AI103),AND($AA103="",AI103=""),"",OR($AA103&lt;&gt;"",AI103&lt;&gt;""),"-")</f>
        <v/>
      </c>
      <c r="BZ103" s="120" t="str" cm="1">
        <f t="array" ref="BZ103">_xlfn.IFS(AND($AA103&lt;&gt;"",AJ103&lt;&gt;""),ABS($AA103-AJ103),AND($AA103="",AJ103=""),"",OR($AA103&lt;&gt;"",AJ103&lt;&gt;""),"-")</f>
        <v/>
      </c>
      <c r="CA103" s="121" t="str" cm="1">
        <f t="array" ref="CA103">_xlfn.IFS(AND($AB103&lt;&gt;"",AC103&lt;&gt;""),ABS($AB103-AC103),AND($AB103="",AC103=""),"",OR($AB103&lt;&gt;"",AC103&lt;&gt;""),"-")</f>
        <v/>
      </c>
      <c r="CB103" s="120" t="str" cm="1">
        <f t="array" ref="CB103">_xlfn.IFS(AND($AB103&lt;&gt;"",AD103&lt;&gt;""),ABS($AB103-AD103),AND($AB103="",AD103=""),"",OR($AB103&lt;&gt;"",AD103&lt;&gt;""),"-")</f>
        <v/>
      </c>
      <c r="CC103" s="120" t="str" cm="1">
        <f t="array" ref="CC103">_xlfn.IFS(AND($AB103&lt;&gt;"",AE103&lt;&gt;""),ABS($AB103-AE103),AND($AB103="",AE103=""),"",OR($AB103&lt;&gt;"",AE103&lt;&gt;""),"-")</f>
        <v>-</v>
      </c>
      <c r="CD103" s="120" t="str" cm="1">
        <f t="array" ref="CD103">_xlfn.IFS(AND($AB103&lt;&gt;"",AF103&lt;&gt;""),ABS($AB103-AF103),AND($AB103="",AF103=""),"",OR($AB103&lt;&gt;"",AF103&lt;&gt;""),"-")</f>
        <v>-</v>
      </c>
      <c r="CE103" s="120" t="str" cm="1">
        <f t="array" ref="CE103">_xlfn.IFS(AND($AB103&lt;&gt;"",AG103&lt;&gt;""),ABS($AB103-AG103),AND($AB103="",AG103=""),"",OR($AB103&lt;&gt;"",AG103&lt;&gt;""),"-")</f>
        <v>-</v>
      </c>
      <c r="CF103" s="120" t="str" cm="1">
        <f t="array" ref="CF103">_xlfn.IFS(AND($AB103&lt;&gt;"",AH103&lt;&gt;""),ABS($AB103-AH103),AND($AB103="",AH103=""),"",OR($AB103&lt;&gt;"",AH103&lt;&gt;""),"-")</f>
        <v>-</v>
      </c>
      <c r="CG103" s="120" t="str" cm="1">
        <f t="array" ref="CG103">_xlfn.IFS(AND($AB103&lt;&gt;"",AI103&lt;&gt;""),ABS($AB103-AI103),AND($AB103="",AI103=""),"",OR($AB103&lt;&gt;"",AI103&lt;&gt;""),"-")</f>
        <v/>
      </c>
      <c r="CH103" s="120" t="str" cm="1">
        <f t="array" ref="CH103">_xlfn.IFS(AND($AB103&lt;&gt;"",AJ103&lt;&gt;""),ABS($AB103-AJ103),AND($AB103="",AJ103=""),"",OR($AB103&lt;&gt;"",AJ103&lt;&gt;""),"-")</f>
        <v/>
      </c>
      <c r="CI103" s="121" t="str" cm="1">
        <f t="array" ref="CI103">_xlfn.IFS(AND($AC103&lt;&gt;"",AD103&lt;&gt;""),ABS($AC103-AD103),AND($AC103="",AD103=""),"",OR($AC103&lt;&gt;"",AD103&lt;&gt;""),"-")</f>
        <v/>
      </c>
      <c r="CJ103" s="120" t="str" cm="1">
        <f t="array" ref="CJ103">_xlfn.IFS(AND($AC103&lt;&gt;"",AE103&lt;&gt;""),ABS($AC103-AE103),AND($AC103="",AE103=""),"",OR($AC103&lt;&gt;"",AE103&lt;&gt;""),"-")</f>
        <v>-</v>
      </c>
      <c r="CK103" s="120" t="str" cm="1">
        <f t="array" ref="CK103">_xlfn.IFS(AND($AC103&lt;&gt;"",AF103&lt;&gt;""),ABS($AC103-AF103),AND($AC103="",AF103=""),"",OR($AC103&lt;&gt;"",AF103&lt;&gt;""),"-")</f>
        <v>-</v>
      </c>
      <c r="CL103" s="120" t="str" cm="1">
        <f t="array" ref="CL103">_xlfn.IFS(AND($AC103&lt;&gt;"",AG103&lt;&gt;""),ABS($AC103-AG103),AND($AC103="",AG103=""),"",OR($AC103&lt;&gt;"",AG103&lt;&gt;""),"-")</f>
        <v>-</v>
      </c>
      <c r="CM103" s="120" t="str" cm="1">
        <f t="array" ref="CM103">_xlfn.IFS(AND($AC103&lt;&gt;"",AH103&lt;&gt;""),ABS($AC103-AH103),AND($AC103="",AH103=""),"",OR($AC103&lt;&gt;"",AH103&lt;&gt;""),"-")</f>
        <v>-</v>
      </c>
      <c r="CN103" s="120" t="str" cm="1">
        <f t="array" ref="CN103">_xlfn.IFS(AND($AC103&lt;&gt;"",AI103&lt;&gt;""),ABS($AC103-AI103),AND($AC103="",AI103=""),"",OR($AC103&lt;&gt;"",AI103&lt;&gt;""),"-")</f>
        <v/>
      </c>
      <c r="CO103" s="120" t="str" cm="1">
        <f t="array" ref="CO103">_xlfn.IFS(AND($AC103&lt;&gt;"",AJ103&lt;&gt;""),ABS($AC103-AJ103),AND($AC103="",AJ103=""),"",OR($AC103&lt;&gt;"",AJ103&lt;&gt;""),"-")</f>
        <v/>
      </c>
      <c r="CP103" s="121" t="str" cm="1">
        <f t="array" ref="CP103">_xlfn.IFS(AND($AD103&lt;&gt;"",AE103&lt;&gt;""),ABS($AD103-AE103),AND($AD103="",AE103=""),"",OR($AD103&lt;&gt;"",AE103&lt;&gt;""),"-")</f>
        <v>-</v>
      </c>
      <c r="CQ103" s="120" t="str" cm="1">
        <f t="array" ref="CQ103">_xlfn.IFS(AND($AD103&lt;&gt;"",AF103&lt;&gt;""),ABS($AD103-AF103),AND($AD103="",AF103=""),"",OR($AD103&lt;&gt;"",AF103&lt;&gt;""),"-")</f>
        <v>-</v>
      </c>
      <c r="CR103" s="120" t="str" cm="1">
        <f t="array" ref="CR103">_xlfn.IFS(AND($AD103&lt;&gt;"",AG103&lt;&gt;""),ABS($AD103-AG103),AND($AD103="",AG103=""),"",OR($AD103&lt;&gt;"",AG103&lt;&gt;""),"-")</f>
        <v>-</v>
      </c>
      <c r="CS103" s="120" t="str" cm="1">
        <f t="array" ref="CS103">_xlfn.IFS(AND($AD103&lt;&gt;"",AH103&lt;&gt;""),ABS($AD103-AH103),AND($AD103="",AH103=""),"",OR($AD103&lt;&gt;"",AH103&lt;&gt;""),"-")</f>
        <v>-</v>
      </c>
      <c r="CT103" s="120" t="str" cm="1">
        <f t="array" ref="CT103">_xlfn.IFS(AND($AD103&lt;&gt;"",AI103&lt;&gt;""),ABS($AD103-AI103),AND($AD103="",AI103=""),"",OR($AD103&lt;&gt;"",AI103&lt;&gt;""),"-")</f>
        <v/>
      </c>
      <c r="CU103" s="120" t="str" cm="1">
        <f t="array" ref="CU103">_xlfn.IFS(AND($AD103&lt;&gt;"",AJ103&lt;&gt;""),ABS($AD103-AJ103),AND($AD103="",AJ103=""),"",OR($AD103&lt;&gt;"",AJ103&lt;&gt;""),"-")</f>
        <v/>
      </c>
      <c r="CV103" s="121" cm="1">
        <f t="array" ref="CV103">_xlfn.IFS(AND($AE103&lt;&gt;"",AF103&lt;&gt;""),ABS($AE103-AF103),AND($AE103="",AF103=""),"",OR($AE103&lt;&gt;"",AF103&lt;&gt;""),"-")</f>
        <v>0</v>
      </c>
      <c r="CW103" s="120" cm="1">
        <f t="array" ref="CW103">_xlfn.IFS(AND($AE103&lt;&gt;"",AG103&lt;&gt;""),ABS($AE103-AG103),AND($AE103="",AG103=""),"",OR($AE103&lt;&gt;"",AG103&lt;&gt;""),"-")</f>
        <v>0.12202034883623192</v>
      </c>
      <c r="CX103" s="120" cm="1">
        <f t="array" ref="CX103">_xlfn.IFS(AND($AE103&lt;&gt;"",AH103&lt;&gt;""),ABS($AE103-AH103),AND($AE103="",AH103=""),"",OR($AE103&lt;&gt;"",AH103&lt;&gt;""),"-")</f>
        <v>2.4661217072186705</v>
      </c>
      <c r="CY103" s="120" t="str" cm="1">
        <f t="array" ref="CY103">_xlfn.IFS(AND($AE103&lt;&gt;"",AI103&lt;&gt;""),ABS($AE103-AI103),AND($AE103="",AI103=""),"",OR($AE103&lt;&gt;"",AI103&lt;&gt;""),"-")</f>
        <v>-</v>
      </c>
      <c r="CZ103" s="120" t="str" cm="1">
        <f t="array" ref="CZ103">_xlfn.IFS(AND($AE103&lt;&gt;"",AJ103&lt;&gt;""),ABS($AE103-AJ103),AND($AE103="",AJ103=""),"",OR($AE103&lt;&gt;"",AJ103&lt;&gt;""),"-")</f>
        <v>-</v>
      </c>
      <c r="DA103" s="121" cm="1">
        <f t="array" ref="DA103">_xlfn.IFS(AND($AF103&lt;&gt;"",AG103&lt;&gt;""),ABS($AF103-AG103),AND($AF103="",AG103=""),"",OR($AF103&lt;&gt;"",AG103&lt;&gt;""),"-")</f>
        <v>0.12202034883623192</v>
      </c>
      <c r="DB103" s="120" cm="1">
        <f t="array" ref="DB103">_xlfn.IFS(AND($AF103&lt;&gt;"",AH103&lt;&gt;""),ABS($AF103-AH103),AND($AF103="",AH103=""),"",OR($AF103&lt;&gt;"",AH103&lt;&gt;""),"-")</f>
        <v>2.4661217072186705</v>
      </c>
      <c r="DC103" s="120" t="str" cm="1">
        <f t="array" ref="DC103">_xlfn.IFS(AND($AF103&lt;&gt;"",AI103&lt;&gt;""),ABS($AF103-AI103),AND($AF103="",AI103=""),"",OR($AF103&lt;&gt;"",AI103&lt;&gt;""),"-")</f>
        <v>-</v>
      </c>
      <c r="DD103" s="120" t="str" cm="1">
        <f t="array" ref="DD103">_xlfn.IFS(AND($AF103&lt;&gt;"",AJ103&lt;&gt;""),ABS($AF103-AJ103),AND($AF103="",AJ103=""),"",OR($AF103&lt;&gt;"",AJ103&lt;&gt;""),"-")</f>
        <v>-</v>
      </c>
      <c r="DE103" s="121" cm="1">
        <f t="array" ref="DE103">_xlfn.IFS(AND($AG103&lt;&gt;"",AH103&lt;&gt;""),ABS($AG103-AH103),AND($AG103="",AH103=""),"",OR($AG103&lt;&gt;"",AH103&lt;&gt;""),"-")</f>
        <v>2.3441013583824386</v>
      </c>
      <c r="DF103" s="120" t="str" cm="1">
        <f t="array" ref="DF103">_xlfn.IFS(AND($AG103&lt;&gt;"",AI103&lt;&gt;""),ABS($AG103-AI103),AND($AG103="",AI103=""),"",OR($AG103&lt;&gt;"",AI103&lt;&gt;""),"-")</f>
        <v>-</v>
      </c>
      <c r="DG103" s="120" t="str" cm="1">
        <f t="array" ref="DG103">_xlfn.IFS(AND($AG103&lt;&gt;"",AJ103&lt;&gt;""),ABS($AG103-AJ103),AND($AG103="",AJ103=""),"",OR($AG103&lt;&gt;"",AJ103&lt;&gt;""),"-")</f>
        <v>-</v>
      </c>
      <c r="DH103" s="121" t="str" cm="1">
        <f t="array" ref="DH103">_xlfn.IFS(AND($AH103&lt;&gt;"",AI103&lt;&gt;""),ABS($AH103-AI103),AND($AH103="",AI103=""),"",OR($AH103&lt;&gt;"",AI103&lt;&gt;""),"-")</f>
        <v>-</v>
      </c>
      <c r="DI103" s="120" t="str" cm="1">
        <f t="array" ref="DI103">_xlfn.IFS(AND($AH103&lt;&gt;"",AJ103&lt;&gt;""),ABS($AH103-AJ103),AND($AH103="",AJ103=""),"",OR($AH103&lt;&gt;"",AJ103&lt;&gt;""),"-")</f>
        <v>-</v>
      </c>
      <c r="DJ103" s="121" t="str" cm="1">
        <f t="array" ref="DJ103">_xlfn.IFS(AND($AI103&lt;&gt;"",AJ103&lt;&gt;""),ABS($AI103-AJ103),AND($AI103="",AJ103=""),"",OR($AI103&lt;&gt;"",AJ103&lt;&gt;""),"-")</f>
        <v/>
      </c>
    </row>
    <row r="104" spans="1:114" x14ac:dyDescent="0.2">
      <c r="A104" s="120" t="str">
        <f t="shared" si="27"/>
        <v>ok</v>
      </c>
      <c r="B104" s="186">
        <f t="shared" si="28"/>
        <v>0</v>
      </c>
      <c r="C104" s="186">
        <f t="shared" si="29"/>
        <v>100</v>
      </c>
      <c r="D104" s="186">
        <f t="shared" si="30"/>
        <v>0</v>
      </c>
      <c r="E104" s="263">
        <f t="shared" si="31"/>
        <v>4</v>
      </c>
      <c r="F104" s="186">
        <f t="shared" si="32"/>
        <v>4</v>
      </c>
      <c r="G104" s="186">
        <f t="shared" si="33"/>
        <v>100</v>
      </c>
      <c r="H104" s="262" t="str">
        <f t="shared" si="34"/>
        <v/>
      </c>
      <c r="I104" s="187" t="str">
        <f t="shared" si="35"/>
        <v>I</v>
      </c>
      <c r="J104" s="260" t="s">
        <v>145</v>
      </c>
      <c r="K104" s="259" t="str">
        <f>VLOOKUP($J104,Merged_couplings!$B:$BU,MATCH(K$1,Merged_couplings!$B$1:$BU$1,0),FALSE)</f>
        <v>-I-</v>
      </c>
      <c r="L104" s="258" t="str">
        <f>VLOOKUP($J104,Merged_couplings!$B:$BU,MATCH(L$1,Merged_couplings!$B$1:$BU$1,0),FALSE)</f>
        <v>-I-</v>
      </c>
      <c r="M104" s="258" t="str">
        <f>VLOOKUP($J104,Merged_couplings!$B:$BU,MATCH(M$1,Merged_couplings!$B$1:$BU$1,0),FALSE)</f>
        <v>-I-</v>
      </c>
      <c r="N104" s="258" t="str">
        <f>VLOOKUP($J104,Merged_couplings!$B:$BU,MATCH(N$1,Merged_couplings!$B$1:$BU$1,0),FALSE)</f>
        <v>-I-</v>
      </c>
      <c r="O104" s="258" t="str">
        <f>VLOOKUP($J104,Merged_couplings!$B:$BU,MATCH(O$1,Merged_couplings!$B$1:$BU$1,0),FALSE)</f>
        <v>-I-</v>
      </c>
      <c r="P104" s="258" t="str">
        <f>VLOOKUP($J104,Merged_couplings!$B:$BU,MATCH(P$1,Merged_couplings!$B$1:$BU$1,0),FALSE)</f>
        <v>-I-</v>
      </c>
      <c r="Q104" s="258" t="str">
        <f>VLOOKUP($J104,Merged_couplings!$B:$BU,MATCH(Q$1,Merged_couplings!$B$1:$BU$1,0),FALSE)</f>
        <v>-I-</v>
      </c>
      <c r="R104" s="258" t="str">
        <f>VLOOKUP($J104,Merged_couplings!$B:$BU,MATCH(R$1,Merged_couplings!$B$1:$BU$1,0),FALSE)</f>
        <v>-IG</v>
      </c>
      <c r="S104" s="258" t="str">
        <f>VLOOKUP($J104,Merged_couplings!$B:$BU,MATCH(S$1,Merged_couplings!$B$1:$BU$1,0),FALSE)</f>
        <v>-IG</v>
      </c>
      <c r="T104" s="258" t="str">
        <f>VLOOKUP($J104,Merged_couplings!$B:$BU,MATCH(T$1,Merged_couplings!$B$1:$BU$1,0),FALSE)</f>
        <v>-IG</v>
      </c>
      <c r="U104" s="258" t="str">
        <f>VLOOKUP($J104,Merged_couplings!$B:$BU,MATCH(U$1,Merged_couplings!$B$1:$BU$1,0),FALSE)</f>
        <v>-IG</v>
      </c>
      <c r="V104" s="258" t="str">
        <f>VLOOKUP($J104,Merged_couplings!$B:$BU,MATCH(V$1,Merged_couplings!$B$1:$BU$1,0),FALSE)</f>
        <v>-I-</v>
      </c>
      <c r="W104" s="258" t="str">
        <f>VLOOKUP($J104,Merged_couplings!$B:$BU,MATCH(W$1,Merged_couplings!$B$1:$BU$1,0),FALSE)</f>
        <v>-I-</v>
      </c>
      <c r="X104" s="121" t="str">
        <f>_xlfn.IFNA(VLOOKUP($J104,Merged_couplings!$B:$R,MATCH(X$1,Merged_couplings!$B$1:$R$1,0),FALSE),"")</f>
        <v/>
      </c>
      <c r="Y104" s="120" t="str">
        <f>_xlfn.IFNA(VLOOKUP($J104,Merged_couplings!$B:$R,MATCH(Y$1,Merged_couplings!$B$1:$R$1,0),FALSE),"")</f>
        <v/>
      </c>
      <c r="Z104" s="120" t="str">
        <f>_xlfn.IFNA(VLOOKUP($J104,Merged_couplings!$B:$R,MATCH(Z$1,Merged_couplings!$B$1:$R$1,0),FALSE),"")</f>
        <v/>
      </c>
      <c r="AA104" s="120" t="str">
        <f>_xlfn.IFNA(VLOOKUP($J104,Merged_couplings!$B:$R,MATCH(AA$1,Merged_couplings!$B$1:$R$1,0),FALSE),"")</f>
        <v/>
      </c>
      <c r="AB104" s="120" t="str">
        <f>_xlfn.IFNA(VLOOKUP($J104,Merged_couplings!$B:$R,MATCH(AB$1,Merged_couplings!$B$1:$R$1,0),FALSE),"")</f>
        <v/>
      </c>
      <c r="AC104" s="120" t="str">
        <f>_xlfn.IFNA(VLOOKUP($J104,Merged_couplings!$B:$R,MATCH(AC$1,Merged_couplings!$B$1:$R$1,0),FALSE),"")</f>
        <v/>
      </c>
      <c r="AD104" s="120" t="str">
        <f>_xlfn.IFNA(VLOOKUP($J104,Merged_couplings!$B:$R,MATCH(AD$1,Merged_couplings!$B$1:$R$1,0),FALSE),"")</f>
        <v/>
      </c>
      <c r="AE104" s="120">
        <f>_xlfn.IFNA(VLOOKUP($J104,Merged_couplings!$B:$R,MATCH(AE$1,Merged_couplings!$B$1:$R$1,0),FALSE),"")</f>
        <v>11.173832732619639</v>
      </c>
      <c r="AF104" s="120">
        <f>_xlfn.IFNA(VLOOKUP($J104,Merged_couplings!$B:$R,MATCH(AF$1,Merged_couplings!$B$1:$R$1,0),FALSE),"")</f>
        <v>11.173832732619639</v>
      </c>
      <c r="AG104" s="120">
        <f>_xlfn.IFNA(VLOOKUP($J104,Merged_couplings!$B:$R,MATCH(AG$1,Merged_couplings!$B$1:$R$1,0),FALSE),"")</f>
        <v>11.134037986918026</v>
      </c>
      <c r="AH104" s="120">
        <f>_xlfn.IFNA(VLOOKUP($J104,Merged_couplings!$B:$R,MATCH(AH$1,Merged_couplings!$B$1:$R$1,0),FALSE),"")</f>
        <v>10.949023308394384</v>
      </c>
      <c r="AI104" s="120" t="str">
        <f>_xlfn.IFNA(VLOOKUP($J104,Merged_couplings!$B:$R,MATCH(AI$1,Merged_couplings!$B$1:$R$1,0),FALSE),"")</f>
        <v/>
      </c>
      <c r="AJ104" s="120" t="str">
        <f>_xlfn.IFNA(VLOOKUP($J104,Merged_couplings!$B:$R,MATCH(AJ$1,Merged_couplings!$B$1:$R$1,0),FALSE),"")</f>
        <v/>
      </c>
      <c r="AK104" s="123" t="str" cm="1">
        <f t="array" ref="AK104">_xlfn.IFS(AND($X104&lt;&gt;"",Y104&lt;&gt;""),ABS($X104-Y104),AND($X104="",Y104=""),"",OR($X104&lt;&gt;"",Y104&lt;&gt;""),"-")</f>
        <v/>
      </c>
      <c r="AL104" s="122" t="str" cm="1">
        <f t="array" ref="AL104">_xlfn.IFS(AND($X104&lt;&gt;"",Z104&lt;&gt;""),ABS($X104-Z104),AND($X104="",Z104=""),"",OR($X104&lt;&gt;"",Z104&lt;&gt;""),"-")</f>
        <v/>
      </c>
      <c r="AM104" s="122" t="str" cm="1">
        <f t="array" ref="AM104">_xlfn.IFS(AND($X104&lt;&gt;"",AA104&lt;&gt;""),ABS($X104-AA104),AND($X104="",AA104=""),"",OR($X104&lt;&gt;"",AA104&lt;&gt;""),"-")</f>
        <v/>
      </c>
      <c r="AN104" s="122" t="str" cm="1">
        <f t="array" ref="AN104">_xlfn.IFS(AND($X104&lt;&gt;"",AB104&lt;&gt;""),ABS($X104-AB104),AND($X104="",AB104=""),"",OR($X104&lt;&gt;"",AB104&lt;&gt;""),"-")</f>
        <v/>
      </c>
      <c r="AO104" s="122" t="str" cm="1">
        <f t="array" ref="AO104">_xlfn.IFS(AND($X104&lt;&gt;"",AC104&lt;&gt;""),ABS($X104-AC104),AND($X104="",AC104=""),"",OR($X104&lt;&gt;"",AC104&lt;&gt;""),"-")</f>
        <v/>
      </c>
      <c r="AP104" s="122" t="str" cm="1">
        <f t="array" ref="AP104">_xlfn.IFS(AND($X104&lt;&gt;"",AD104&lt;&gt;""),ABS($X104-AD104),AND($X104="",AD104=""),"",OR($X104&lt;&gt;"",AD104&lt;&gt;""),"-")</f>
        <v/>
      </c>
      <c r="AQ104" s="122" t="str" cm="1">
        <f t="array" ref="AQ104">_xlfn.IFS(AND($X104&lt;&gt;"",AE104&lt;&gt;""),ABS($X104-AE104),AND($X104="",AE104=""),"",OR($X104&lt;&gt;"",AE104&lt;&gt;""),"-")</f>
        <v>-</v>
      </c>
      <c r="AR104" s="122" t="str" cm="1">
        <f t="array" ref="AR104">_xlfn.IFS(AND($X104&lt;&gt;"",AF104&lt;&gt;""),ABS($X104-AF104),AND($X104="",AF104=""),"",OR($X104&lt;&gt;"",AF104&lt;&gt;""),"-")</f>
        <v>-</v>
      </c>
      <c r="AS104" s="122" t="str" cm="1">
        <f t="array" ref="AS104">_xlfn.IFS(AND($X104&lt;&gt;"",AG104&lt;&gt;""),ABS($X104-AG104),AND($X104="",AG104=""),"",OR($X104&lt;&gt;"",AG104&lt;&gt;""),"-")</f>
        <v>-</v>
      </c>
      <c r="AT104" s="122" t="str" cm="1">
        <f t="array" ref="AT104">_xlfn.IFS(AND($X104&lt;&gt;"",AH104&lt;&gt;""),ABS($X104-AH104),AND($X104="",AH104=""),"",OR($X104&lt;&gt;"",AH104&lt;&gt;""),"-")</f>
        <v>-</v>
      </c>
      <c r="AU104" s="122" t="str" cm="1">
        <f t="array" ref="AU104">_xlfn.IFS(AND($X104&lt;&gt;"",AI104&lt;&gt;""),ABS($X104-AI104),AND($X104="",AI104=""),"",OR($X104&lt;&gt;"",AI104&lt;&gt;""),"-")</f>
        <v/>
      </c>
      <c r="AV104" s="122" t="str" cm="1">
        <f t="array" ref="AV104">_xlfn.IFS(AND($X104&lt;&gt;"",AJ104&lt;&gt;""),ABS($X104-AJ104),AND($X104="",AJ104=""),"",OR($X104&lt;&gt;"",AJ104&lt;&gt;""),"-")</f>
        <v/>
      </c>
      <c r="AW104" s="123" t="str" cm="1">
        <f t="array" ref="AW104">_xlfn.IFS(AND($Y104&lt;&gt;"",Z104&lt;&gt;""),ABS($Y104-Z104),AND($Y104="",Z104=""),"",OR($Y104&lt;&gt;"",Z104&lt;&gt;""),"-")</f>
        <v/>
      </c>
      <c r="AX104" s="122" t="str" cm="1">
        <f t="array" ref="AX104">_xlfn.IFS(AND($Y104&lt;&gt;"",AA104&lt;&gt;""),ABS($Y104-AA104),AND($Y104="",AA104=""),"",OR($Y104&lt;&gt;"",AA104&lt;&gt;""),"-")</f>
        <v/>
      </c>
      <c r="AY104" s="122" t="str" cm="1">
        <f t="array" ref="AY104">_xlfn.IFS(AND($Y104&lt;&gt;"",AB104&lt;&gt;""),ABS($Y104-AB104),AND($Y104="",AB104=""),"",OR($Y104&lt;&gt;"",AB104&lt;&gt;""),"-")</f>
        <v/>
      </c>
      <c r="AZ104" s="122" t="str" cm="1">
        <f t="array" ref="AZ104">_xlfn.IFS(AND($Y104&lt;&gt;"",AC104&lt;&gt;""),ABS($Y104-AC104),AND($Y104="",AC104=""),"",OR($Y104&lt;&gt;"",AC104&lt;&gt;""),"-")</f>
        <v/>
      </c>
      <c r="BA104" s="122" t="str" cm="1">
        <f t="array" ref="BA104">_xlfn.IFS(AND($Y104&lt;&gt;"",AD104&lt;&gt;""),ABS($Y104-AD104),AND($Y104="",AD104=""),"",OR($Y104&lt;&gt;"",AD104&lt;&gt;""),"-")</f>
        <v/>
      </c>
      <c r="BB104" s="122" t="str" cm="1">
        <f t="array" ref="BB104">_xlfn.IFS(AND($Y104&lt;&gt;"",AE104&lt;&gt;""),ABS($Y104-AE104),AND($Y104="",AE104=""),"",OR($Y104&lt;&gt;"",AE104&lt;&gt;""),"-")</f>
        <v>-</v>
      </c>
      <c r="BC104" s="122" t="str" cm="1">
        <f t="array" ref="BC104">_xlfn.IFS(AND($Y104&lt;&gt;"",AF104&lt;&gt;""),ABS($Y104-AF104),AND($Y104="",AF104=""),"",OR($Y104&lt;&gt;"",AF104&lt;&gt;""),"-")</f>
        <v>-</v>
      </c>
      <c r="BD104" s="122" t="str" cm="1">
        <f t="array" ref="BD104">_xlfn.IFS(AND($Y104&lt;&gt;"",AG104&lt;&gt;""),ABS($Y104-AG104),AND($Y104="",AG104=""),"",OR($Y104&lt;&gt;"",AG104&lt;&gt;""),"-")</f>
        <v>-</v>
      </c>
      <c r="BE104" s="122" t="str" cm="1">
        <f t="array" ref="BE104">_xlfn.IFS(AND($Y104&lt;&gt;"",AH104&lt;&gt;""),ABS($Y104-AH104),AND($Y104="",AH104=""),"",OR($Y104&lt;&gt;"",AH104&lt;&gt;""),"-")</f>
        <v>-</v>
      </c>
      <c r="BF104" s="122" t="str" cm="1">
        <f t="array" ref="BF104">_xlfn.IFS(AND($Y104&lt;&gt;"",AI104&lt;&gt;""),ABS($Y104-AI104),AND($Y104="",AI104=""),"",OR($Y104&lt;&gt;"",AI104&lt;&gt;""),"-")</f>
        <v/>
      </c>
      <c r="BG104" s="122" t="str" cm="1">
        <f t="array" ref="BG104">_xlfn.IFS(AND($Y104&lt;&gt;"",AJ104&lt;&gt;""),ABS($Y104-AJ104),AND($Y104="",AJ104=""),"",OR($Y104&lt;&gt;"",AJ104&lt;&gt;""),"-")</f>
        <v/>
      </c>
      <c r="BH104" s="121" t="str" cm="1">
        <f t="array" ref="BH104">_xlfn.IFS(AND($Z104&lt;&gt;"",AA104&lt;&gt;""),ABS($Z104-AA104),AND($Z104="",AA104=""),"",OR($Z104&lt;&gt;"",AA104&lt;&gt;""),"-")</f>
        <v/>
      </c>
      <c r="BI104" s="120" t="str" cm="1">
        <f t="array" ref="BI104">_xlfn.IFS(AND($Z104&lt;&gt;"",AB104&lt;&gt;""),ABS($Z104-AB104),AND($Z104="",AB104=""),"",OR($Z104&lt;&gt;"",AB104&lt;&gt;""),"-")</f>
        <v/>
      </c>
      <c r="BJ104" s="120" t="str" cm="1">
        <f t="array" ref="BJ104">_xlfn.IFS(AND($Z104&lt;&gt;"",AC104&lt;&gt;""),ABS($Z104-AC104),AND($Z104="",AC104=""),"",OR($Z104&lt;&gt;"",AC104&lt;&gt;""),"-")</f>
        <v/>
      </c>
      <c r="BK104" s="120" t="str" cm="1">
        <f t="array" ref="BK104">_xlfn.IFS(AND($Z104&lt;&gt;"",AD104&lt;&gt;""),ABS($Z104-AD104),AND($Z104="",AD104=""),"",OR($Z104&lt;&gt;"",AD104&lt;&gt;""),"-")</f>
        <v/>
      </c>
      <c r="BL104" s="120" t="str" cm="1">
        <f t="array" ref="BL104">_xlfn.IFS(AND($Z104&lt;&gt;"",AE104&lt;&gt;""),ABS($Z104-AE104),AND($Z104="",AE104=""),"",OR($Z104&lt;&gt;"",AE104&lt;&gt;""),"-")</f>
        <v>-</v>
      </c>
      <c r="BM104" s="120" t="str" cm="1">
        <f t="array" ref="BM104">_xlfn.IFS(AND($Z104&lt;&gt;"",AF104&lt;&gt;""),ABS($Z104-AF104),AND($Z104="",AF104=""),"",OR($Z104&lt;&gt;"",AF104&lt;&gt;""),"-")</f>
        <v>-</v>
      </c>
      <c r="BN104" s="120" t="str" cm="1">
        <f t="array" ref="BN104">_xlfn.IFS(AND($Z104&lt;&gt;"",AG104&lt;&gt;""),ABS($Z104-AG104),AND($Z104="",AG104=""),"",OR($Z104&lt;&gt;"",AG104&lt;&gt;""),"-")</f>
        <v>-</v>
      </c>
      <c r="BO104" s="120" t="str" cm="1">
        <f t="array" ref="BO104">_xlfn.IFS(AND($Z104&lt;&gt;"",AH104&lt;&gt;""),ABS($Z104-AH104),AND($Z104="",AH104=""),"",OR($Z104&lt;&gt;"",AH104&lt;&gt;""),"-")</f>
        <v>-</v>
      </c>
      <c r="BP104" s="120" t="str" cm="1">
        <f t="array" ref="BP104">_xlfn.IFS(AND($Z104&lt;&gt;"",AI104&lt;&gt;""),ABS($Z104-AI104),AND($Z104="",AI104=""),"",OR($Z104&lt;&gt;"",AI104&lt;&gt;""),"-")</f>
        <v/>
      </c>
      <c r="BQ104" s="120" t="str" cm="1">
        <f t="array" ref="BQ104">_xlfn.IFS(AND($Z104&lt;&gt;"",AJ104&lt;&gt;""),ABS($Z104-AJ104),AND($Z104="",AJ104=""),"",OR($Z104&lt;&gt;"",AJ104&lt;&gt;""),"-")</f>
        <v/>
      </c>
      <c r="BR104" s="121" t="str" cm="1">
        <f t="array" ref="BR104">_xlfn.IFS(AND($AA104&lt;&gt;"",AB104&lt;&gt;""),ABS($AA104-AB104),AND($AA104="",AB104=""),"",OR($AA104&lt;&gt;"",AB104&lt;&gt;""),"-")</f>
        <v/>
      </c>
      <c r="BS104" s="120" t="str" cm="1">
        <f t="array" ref="BS104">_xlfn.IFS(AND($AA104&lt;&gt;"",AC104&lt;&gt;""),ABS($AA104-AC104),AND($AA104="",AC104=""),"",OR($AA104&lt;&gt;"",AC104&lt;&gt;""),"-")</f>
        <v/>
      </c>
      <c r="BT104" s="120" t="str" cm="1">
        <f t="array" ref="BT104">_xlfn.IFS(AND($AA104&lt;&gt;"",AD104&lt;&gt;""),ABS($AA104-AD104),AND($AA104="",AD104=""),"",OR($AA104&lt;&gt;"",AD104&lt;&gt;""),"-")</f>
        <v/>
      </c>
      <c r="BU104" s="120" t="str" cm="1">
        <f t="array" ref="BU104">_xlfn.IFS(AND($AA104&lt;&gt;"",AE104&lt;&gt;""),ABS($AA104-AE104),AND($AA104="",AE104=""),"",OR($AA104&lt;&gt;"",AE104&lt;&gt;""),"-")</f>
        <v>-</v>
      </c>
      <c r="BV104" s="120" t="str" cm="1">
        <f t="array" ref="BV104">_xlfn.IFS(AND($AA104&lt;&gt;"",AF104&lt;&gt;""),ABS($AA104-AF104),AND($AA104="",AF104=""),"",OR($AA104&lt;&gt;"",AF104&lt;&gt;""),"-")</f>
        <v>-</v>
      </c>
      <c r="BW104" s="120" t="str" cm="1">
        <f t="array" ref="BW104">_xlfn.IFS(AND($AA104&lt;&gt;"",AG104&lt;&gt;""),ABS($AA104-AG104),AND($AA104="",AG104=""),"",OR($AA104&lt;&gt;"",AG104&lt;&gt;""),"-")</f>
        <v>-</v>
      </c>
      <c r="BX104" s="120" t="str" cm="1">
        <f t="array" ref="BX104">_xlfn.IFS(AND($AA104&lt;&gt;"",AH104&lt;&gt;""),ABS($AA104-AH104),AND($AA104="",AH104=""),"",OR($AA104&lt;&gt;"",AH104&lt;&gt;""),"-")</f>
        <v>-</v>
      </c>
      <c r="BY104" s="120" t="str" cm="1">
        <f t="array" ref="BY104">_xlfn.IFS(AND($AA104&lt;&gt;"",AI104&lt;&gt;""),ABS($AA104-AI104),AND($AA104="",AI104=""),"",OR($AA104&lt;&gt;"",AI104&lt;&gt;""),"-")</f>
        <v/>
      </c>
      <c r="BZ104" s="120" t="str" cm="1">
        <f t="array" ref="BZ104">_xlfn.IFS(AND($AA104&lt;&gt;"",AJ104&lt;&gt;""),ABS($AA104-AJ104),AND($AA104="",AJ104=""),"",OR($AA104&lt;&gt;"",AJ104&lt;&gt;""),"-")</f>
        <v/>
      </c>
      <c r="CA104" s="121" t="str" cm="1">
        <f t="array" ref="CA104">_xlfn.IFS(AND($AB104&lt;&gt;"",AC104&lt;&gt;""),ABS($AB104-AC104),AND($AB104="",AC104=""),"",OR($AB104&lt;&gt;"",AC104&lt;&gt;""),"-")</f>
        <v/>
      </c>
      <c r="CB104" s="120" t="str" cm="1">
        <f t="array" ref="CB104">_xlfn.IFS(AND($AB104&lt;&gt;"",AD104&lt;&gt;""),ABS($AB104-AD104),AND($AB104="",AD104=""),"",OR($AB104&lt;&gt;"",AD104&lt;&gt;""),"-")</f>
        <v/>
      </c>
      <c r="CC104" s="120" t="str" cm="1">
        <f t="array" ref="CC104">_xlfn.IFS(AND($AB104&lt;&gt;"",AE104&lt;&gt;""),ABS($AB104-AE104),AND($AB104="",AE104=""),"",OR($AB104&lt;&gt;"",AE104&lt;&gt;""),"-")</f>
        <v>-</v>
      </c>
      <c r="CD104" s="120" t="str" cm="1">
        <f t="array" ref="CD104">_xlfn.IFS(AND($AB104&lt;&gt;"",AF104&lt;&gt;""),ABS($AB104-AF104),AND($AB104="",AF104=""),"",OR($AB104&lt;&gt;"",AF104&lt;&gt;""),"-")</f>
        <v>-</v>
      </c>
      <c r="CE104" s="120" t="str" cm="1">
        <f t="array" ref="CE104">_xlfn.IFS(AND($AB104&lt;&gt;"",AG104&lt;&gt;""),ABS($AB104-AG104),AND($AB104="",AG104=""),"",OR($AB104&lt;&gt;"",AG104&lt;&gt;""),"-")</f>
        <v>-</v>
      </c>
      <c r="CF104" s="120" t="str" cm="1">
        <f t="array" ref="CF104">_xlfn.IFS(AND($AB104&lt;&gt;"",AH104&lt;&gt;""),ABS($AB104-AH104),AND($AB104="",AH104=""),"",OR($AB104&lt;&gt;"",AH104&lt;&gt;""),"-")</f>
        <v>-</v>
      </c>
      <c r="CG104" s="120" t="str" cm="1">
        <f t="array" ref="CG104">_xlfn.IFS(AND($AB104&lt;&gt;"",AI104&lt;&gt;""),ABS($AB104-AI104),AND($AB104="",AI104=""),"",OR($AB104&lt;&gt;"",AI104&lt;&gt;""),"-")</f>
        <v/>
      </c>
      <c r="CH104" s="120" t="str" cm="1">
        <f t="array" ref="CH104">_xlfn.IFS(AND($AB104&lt;&gt;"",AJ104&lt;&gt;""),ABS($AB104-AJ104),AND($AB104="",AJ104=""),"",OR($AB104&lt;&gt;"",AJ104&lt;&gt;""),"-")</f>
        <v/>
      </c>
      <c r="CI104" s="121" t="str" cm="1">
        <f t="array" ref="CI104">_xlfn.IFS(AND($AC104&lt;&gt;"",AD104&lt;&gt;""),ABS($AC104-AD104),AND($AC104="",AD104=""),"",OR($AC104&lt;&gt;"",AD104&lt;&gt;""),"-")</f>
        <v/>
      </c>
      <c r="CJ104" s="120" t="str" cm="1">
        <f t="array" ref="CJ104">_xlfn.IFS(AND($AC104&lt;&gt;"",AE104&lt;&gt;""),ABS($AC104-AE104),AND($AC104="",AE104=""),"",OR($AC104&lt;&gt;"",AE104&lt;&gt;""),"-")</f>
        <v>-</v>
      </c>
      <c r="CK104" s="120" t="str" cm="1">
        <f t="array" ref="CK104">_xlfn.IFS(AND($AC104&lt;&gt;"",AF104&lt;&gt;""),ABS($AC104-AF104),AND($AC104="",AF104=""),"",OR($AC104&lt;&gt;"",AF104&lt;&gt;""),"-")</f>
        <v>-</v>
      </c>
      <c r="CL104" s="120" t="str" cm="1">
        <f t="array" ref="CL104">_xlfn.IFS(AND($AC104&lt;&gt;"",AG104&lt;&gt;""),ABS($AC104-AG104),AND($AC104="",AG104=""),"",OR($AC104&lt;&gt;"",AG104&lt;&gt;""),"-")</f>
        <v>-</v>
      </c>
      <c r="CM104" s="120" t="str" cm="1">
        <f t="array" ref="CM104">_xlfn.IFS(AND($AC104&lt;&gt;"",AH104&lt;&gt;""),ABS($AC104-AH104),AND($AC104="",AH104=""),"",OR($AC104&lt;&gt;"",AH104&lt;&gt;""),"-")</f>
        <v>-</v>
      </c>
      <c r="CN104" s="120" t="str" cm="1">
        <f t="array" ref="CN104">_xlfn.IFS(AND($AC104&lt;&gt;"",AI104&lt;&gt;""),ABS($AC104-AI104),AND($AC104="",AI104=""),"",OR($AC104&lt;&gt;"",AI104&lt;&gt;""),"-")</f>
        <v/>
      </c>
      <c r="CO104" s="120" t="str" cm="1">
        <f t="array" ref="CO104">_xlfn.IFS(AND($AC104&lt;&gt;"",AJ104&lt;&gt;""),ABS($AC104-AJ104),AND($AC104="",AJ104=""),"",OR($AC104&lt;&gt;"",AJ104&lt;&gt;""),"-")</f>
        <v/>
      </c>
      <c r="CP104" s="121" t="str" cm="1">
        <f t="array" ref="CP104">_xlfn.IFS(AND($AD104&lt;&gt;"",AE104&lt;&gt;""),ABS($AD104-AE104),AND($AD104="",AE104=""),"",OR($AD104&lt;&gt;"",AE104&lt;&gt;""),"-")</f>
        <v>-</v>
      </c>
      <c r="CQ104" s="120" t="str" cm="1">
        <f t="array" ref="CQ104">_xlfn.IFS(AND($AD104&lt;&gt;"",AF104&lt;&gt;""),ABS($AD104-AF104),AND($AD104="",AF104=""),"",OR($AD104&lt;&gt;"",AF104&lt;&gt;""),"-")</f>
        <v>-</v>
      </c>
      <c r="CR104" s="120" t="str" cm="1">
        <f t="array" ref="CR104">_xlfn.IFS(AND($AD104&lt;&gt;"",AG104&lt;&gt;""),ABS($AD104-AG104),AND($AD104="",AG104=""),"",OR($AD104&lt;&gt;"",AG104&lt;&gt;""),"-")</f>
        <v>-</v>
      </c>
      <c r="CS104" s="120" t="str" cm="1">
        <f t="array" ref="CS104">_xlfn.IFS(AND($AD104&lt;&gt;"",AH104&lt;&gt;""),ABS($AD104-AH104),AND($AD104="",AH104=""),"",OR($AD104&lt;&gt;"",AH104&lt;&gt;""),"-")</f>
        <v>-</v>
      </c>
      <c r="CT104" s="120" t="str" cm="1">
        <f t="array" ref="CT104">_xlfn.IFS(AND($AD104&lt;&gt;"",AI104&lt;&gt;""),ABS($AD104-AI104),AND($AD104="",AI104=""),"",OR($AD104&lt;&gt;"",AI104&lt;&gt;""),"-")</f>
        <v/>
      </c>
      <c r="CU104" s="120" t="str" cm="1">
        <f t="array" ref="CU104">_xlfn.IFS(AND($AD104&lt;&gt;"",AJ104&lt;&gt;""),ABS($AD104-AJ104),AND($AD104="",AJ104=""),"",OR($AD104&lt;&gt;"",AJ104&lt;&gt;""),"-")</f>
        <v/>
      </c>
      <c r="CV104" s="121" cm="1">
        <f t="array" ref="CV104">_xlfn.IFS(AND($AE104&lt;&gt;"",AF104&lt;&gt;""),ABS($AE104-AF104),AND($AE104="",AF104=""),"",OR($AE104&lt;&gt;"",AF104&lt;&gt;""),"-")</f>
        <v>0</v>
      </c>
      <c r="CW104" s="120" cm="1">
        <f t="array" ref="CW104">_xlfn.IFS(AND($AE104&lt;&gt;"",AG104&lt;&gt;""),ABS($AE104-AG104),AND($AE104="",AG104=""),"",OR($AE104&lt;&gt;"",AG104&lt;&gt;""),"-")</f>
        <v>3.979474570161301E-2</v>
      </c>
      <c r="CX104" s="120" cm="1">
        <f t="array" ref="CX104">_xlfn.IFS(AND($AE104&lt;&gt;"",AH104&lt;&gt;""),ABS($AE104-AH104),AND($AE104="",AH104=""),"",OR($AE104&lt;&gt;"",AH104&lt;&gt;""),"-")</f>
        <v>0.22480942422525452</v>
      </c>
      <c r="CY104" s="120" t="str" cm="1">
        <f t="array" ref="CY104">_xlfn.IFS(AND($AE104&lt;&gt;"",AI104&lt;&gt;""),ABS($AE104-AI104),AND($AE104="",AI104=""),"",OR($AE104&lt;&gt;"",AI104&lt;&gt;""),"-")</f>
        <v>-</v>
      </c>
      <c r="CZ104" s="120" t="str" cm="1">
        <f t="array" ref="CZ104">_xlfn.IFS(AND($AE104&lt;&gt;"",AJ104&lt;&gt;""),ABS($AE104-AJ104),AND($AE104="",AJ104=""),"",OR($AE104&lt;&gt;"",AJ104&lt;&gt;""),"-")</f>
        <v>-</v>
      </c>
      <c r="DA104" s="121" cm="1">
        <f t="array" ref="DA104">_xlfn.IFS(AND($AF104&lt;&gt;"",AG104&lt;&gt;""),ABS($AF104-AG104),AND($AF104="",AG104=""),"",OR($AF104&lt;&gt;"",AG104&lt;&gt;""),"-")</f>
        <v>3.979474570161301E-2</v>
      </c>
      <c r="DB104" s="120" cm="1">
        <f t="array" ref="DB104">_xlfn.IFS(AND($AF104&lt;&gt;"",AH104&lt;&gt;""),ABS($AF104-AH104),AND($AF104="",AH104=""),"",OR($AF104&lt;&gt;"",AH104&lt;&gt;""),"-")</f>
        <v>0.22480942422525452</v>
      </c>
      <c r="DC104" s="120" t="str" cm="1">
        <f t="array" ref="DC104">_xlfn.IFS(AND($AF104&lt;&gt;"",AI104&lt;&gt;""),ABS($AF104-AI104),AND($AF104="",AI104=""),"",OR($AF104&lt;&gt;"",AI104&lt;&gt;""),"-")</f>
        <v>-</v>
      </c>
      <c r="DD104" s="120" t="str" cm="1">
        <f t="array" ref="DD104">_xlfn.IFS(AND($AF104&lt;&gt;"",AJ104&lt;&gt;""),ABS($AF104-AJ104),AND($AF104="",AJ104=""),"",OR($AF104&lt;&gt;"",AJ104&lt;&gt;""),"-")</f>
        <v>-</v>
      </c>
      <c r="DE104" s="121" cm="1">
        <f t="array" ref="DE104">_xlfn.IFS(AND($AG104&lt;&gt;"",AH104&lt;&gt;""),ABS($AG104-AH104),AND($AG104="",AH104=""),"",OR($AG104&lt;&gt;"",AH104&lt;&gt;""),"-")</f>
        <v>0.18501467852364151</v>
      </c>
      <c r="DF104" s="120" t="str" cm="1">
        <f t="array" ref="DF104">_xlfn.IFS(AND($AG104&lt;&gt;"",AI104&lt;&gt;""),ABS($AG104-AI104),AND($AG104="",AI104=""),"",OR($AG104&lt;&gt;"",AI104&lt;&gt;""),"-")</f>
        <v>-</v>
      </c>
      <c r="DG104" s="120" t="str" cm="1">
        <f t="array" ref="DG104">_xlfn.IFS(AND($AG104&lt;&gt;"",AJ104&lt;&gt;""),ABS($AG104-AJ104),AND($AG104="",AJ104=""),"",OR($AG104&lt;&gt;"",AJ104&lt;&gt;""),"-")</f>
        <v>-</v>
      </c>
      <c r="DH104" s="121" t="str" cm="1">
        <f t="array" ref="DH104">_xlfn.IFS(AND($AH104&lt;&gt;"",AI104&lt;&gt;""),ABS($AH104-AI104),AND($AH104="",AI104=""),"",OR($AH104&lt;&gt;"",AI104&lt;&gt;""),"-")</f>
        <v>-</v>
      </c>
      <c r="DI104" s="120" t="str" cm="1">
        <f t="array" ref="DI104">_xlfn.IFS(AND($AH104&lt;&gt;"",AJ104&lt;&gt;""),ABS($AH104-AJ104),AND($AH104="",AJ104=""),"",OR($AH104&lt;&gt;"",AJ104&lt;&gt;""),"-")</f>
        <v>-</v>
      </c>
      <c r="DJ104" s="121" t="str" cm="1">
        <f t="array" ref="DJ104">_xlfn.IFS(AND($AI104&lt;&gt;"",AJ104&lt;&gt;""),ABS($AI104-AJ104),AND($AI104="",AJ104=""),"",OR($AI104&lt;&gt;"",AJ104&lt;&gt;""),"-")</f>
        <v/>
      </c>
    </row>
    <row r="105" spans="1:114" x14ac:dyDescent="0.2">
      <c r="A105" s="120" t="e">
        <f t="shared" si="27"/>
        <v>#DIV/0!</v>
      </c>
      <c r="B105" s="186" t="e">
        <f t="shared" si="28"/>
        <v>#DIV/0!</v>
      </c>
      <c r="C105" s="186" t="e">
        <f t="shared" si="29"/>
        <v>#DIV/0!</v>
      </c>
      <c r="D105" s="186" t="e">
        <f t="shared" si="30"/>
        <v>#DIV/0!</v>
      </c>
      <c r="E105" s="263">
        <f t="shared" si="31"/>
        <v>0</v>
      </c>
      <c r="F105" s="186">
        <f t="shared" si="32"/>
        <v>0</v>
      </c>
      <c r="G105" s="186" t="e">
        <f t="shared" si="33"/>
        <v>#DIV/0!</v>
      </c>
      <c r="H105" s="262" t="str">
        <f t="shared" si="34"/>
        <v/>
      </c>
      <c r="I105" s="187" t="str">
        <f t="shared" si="35"/>
        <v/>
      </c>
      <c r="J105" s="260" t="s">
        <v>153</v>
      </c>
      <c r="K105" s="259" t="e">
        <f>VLOOKUP($J105,Merged_couplings!$B:$BU,MATCH(K$1,Merged_couplings!$B$1:$BU$1,0),FALSE)</f>
        <v>#N/A</v>
      </c>
      <c r="L105" s="258" t="e">
        <f>VLOOKUP($J105,Merged_couplings!$B:$BU,MATCH(L$1,Merged_couplings!$B$1:$BU$1,0),FALSE)</f>
        <v>#N/A</v>
      </c>
      <c r="M105" s="258" t="e">
        <f>VLOOKUP($J105,Merged_couplings!$B:$BU,MATCH(M$1,Merged_couplings!$B$1:$BU$1,0),FALSE)</f>
        <v>#N/A</v>
      </c>
      <c r="N105" s="258" t="e">
        <f>VLOOKUP($J105,Merged_couplings!$B:$BU,MATCH(N$1,Merged_couplings!$B$1:$BU$1,0),FALSE)</f>
        <v>#N/A</v>
      </c>
      <c r="O105" s="258" t="e">
        <f>VLOOKUP($J105,Merged_couplings!$B:$BU,MATCH(O$1,Merged_couplings!$B$1:$BU$1,0),FALSE)</f>
        <v>#N/A</v>
      </c>
      <c r="P105" s="258" t="e">
        <f>VLOOKUP($J105,Merged_couplings!$B:$BU,MATCH(P$1,Merged_couplings!$B$1:$BU$1,0),FALSE)</f>
        <v>#N/A</v>
      </c>
      <c r="Q105" s="258" t="e">
        <f>VLOOKUP($J105,Merged_couplings!$B:$BU,MATCH(Q$1,Merged_couplings!$B$1:$BU$1,0),FALSE)</f>
        <v>#N/A</v>
      </c>
      <c r="R105" s="258" t="e">
        <f>VLOOKUP($J105,Merged_couplings!$B:$BU,MATCH(R$1,Merged_couplings!$B$1:$BU$1,0),FALSE)</f>
        <v>#N/A</v>
      </c>
      <c r="S105" s="258" t="e">
        <f>VLOOKUP($J105,Merged_couplings!$B:$BU,MATCH(S$1,Merged_couplings!$B$1:$BU$1,0),FALSE)</f>
        <v>#N/A</v>
      </c>
      <c r="T105" s="258" t="e">
        <f>VLOOKUP($J105,Merged_couplings!$B:$BU,MATCH(T$1,Merged_couplings!$B$1:$BU$1,0),FALSE)</f>
        <v>#N/A</v>
      </c>
      <c r="U105" s="258" t="e">
        <f>VLOOKUP($J105,Merged_couplings!$B:$BU,MATCH(U$1,Merged_couplings!$B$1:$BU$1,0),FALSE)</f>
        <v>#N/A</v>
      </c>
      <c r="V105" s="258" t="e">
        <f>VLOOKUP($J105,Merged_couplings!$B:$BU,MATCH(V$1,Merged_couplings!$B$1:$BU$1,0),FALSE)</f>
        <v>#N/A</v>
      </c>
      <c r="W105" s="258" t="e">
        <f>VLOOKUP($J105,Merged_couplings!$B:$BU,MATCH(W$1,Merged_couplings!$B$1:$BU$1,0),FALSE)</f>
        <v>#N/A</v>
      </c>
      <c r="X105" s="121" t="str">
        <f>_xlfn.IFNA(VLOOKUP($J105,Merged_couplings!$B:$R,MATCH(X$1,Merged_couplings!$B$1:$R$1,0),FALSE),"")</f>
        <v/>
      </c>
      <c r="Y105" s="120" t="str">
        <f>_xlfn.IFNA(VLOOKUP($J105,Merged_couplings!$B:$R,MATCH(Y$1,Merged_couplings!$B$1:$R$1,0),FALSE),"")</f>
        <v/>
      </c>
      <c r="Z105" s="120" t="str">
        <f>_xlfn.IFNA(VLOOKUP($J105,Merged_couplings!$B:$R,MATCH(Z$1,Merged_couplings!$B$1:$R$1,0),FALSE),"")</f>
        <v/>
      </c>
      <c r="AA105" s="120" t="str">
        <f>_xlfn.IFNA(VLOOKUP($J105,Merged_couplings!$B:$R,MATCH(AA$1,Merged_couplings!$B$1:$R$1,0),FALSE),"")</f>
        <v/>
      </c>
      <c r="AB105" s="120" t="str">
        <f>_xlfn.IFNA(VLOOKUP($J105,Merged_couplings!$B:$R,MATCH(AB$1,Merged_couplings!$B$1:$R$1,0),FALSE),"")</f>
        <v/>
      </c>
      <c r="AC105" s="120" t="str">
        <f>_xlfn.IFNA(VLOOKUP($J105,Merged_couplings!$B:$R,MATCH(AC$1,Merged_couplings!$B$1:$R$1,0),FALSE),"")</f>
        <v/>
      </c>
      <c r="AD105" s="120" t="str">
        <f>_xlfn.IFNA(VLOOKUP($J105,Merged_couplings!$B:$R,MATCH(AD$1,Merged_couplings!$B$1:$R$1,0),FALSE),"")</f>
        <v/>
      </c>
      <c r="AE105" s="120" t="str">
        <f>_xlfn.IFNA(VLOOKUP($J105,Merged_couplings!$B:$R,MATCH(AE$1,Merged_couplings!$B$1:$R$1,0),FALSE),"")</f>
        <v/>
      </c>
      <c r="AF105" s="120" t="str">
        <f>_xlfn.IFNA(VLOOKUP($J105,Merged_couplings!$B:$R,MATCH(AF$1,Merged_couplings!$B$1:$R$1,0),FALSE),"")</f>
        <v/>
      </c>
      <c r="AG105" s="120" t="str">
        <f>_xlfn.IFNA(VLOOKUP($J105,Merged_couplings!$B:$R,MATCH(AG$1,Merged_couplings!$B$1:$R$1,0),FALSE),"")</f>
        <v/>
      </c>
      <c r="AH105" s="120" t="str">
        <f>_xlfn.IFNA(VLOOKUP($J105,Merged_couplings!$B:$R,MATCH(AH$1,Merged_couplings!$B$1:$R$1,0),FALSE),"")</f>
        <v/>
      </c>
      <c r="AI105" s="120" t="str">
        <f>_xlfn.IFNA(VLOOKUP($J105,Merged_couplings!$B:$R,MATCH(AI$1,Merged_couplings!$B$1:$R$1,0),FALSE),"")</f>
        <v/>
      </c>
      <c r="AJ105" s="120" t="str">
        <f>_xlfn.IFNA(VLOOKUP($J105,Merged_couplings!$B:$R,MATCH(AJ$1,Merged_couplings!$B$1:$R$1,0),FALSE),"")</f>
        <v/>
      </c>
      <c r="AK105" s="123" t="str" cm="1">
        <f t="array" ref="AK105">_xlfn.IFS(AND($X105&lt;&gt;"",Y105&lt;&gt;""),ABS($X105-Y105),AND($X105="",Y105=""),"",OR($X105&lt;&gt;"",Y105&lt;&gt;""),"-")</f>
        <v/>
      </c>
      <c r="AL105" s="122" t="str" cm="1">
        <f t="array" ref="AL105">_xlfn.IFS(AND($X105&lt;&gt;"",Z105&lt;&gt;""),ABS($X105-Z105),AND($X105="",Z105=""),"",OR($X105&lt;&gt;"",Z105&lt;&gt;""),"-")</f>
        <v/>
      </c>
      <c r="AM105" s="122" t="str" cm="1">
        <f t="array" ref="AM105">_xlfn.IFS(AND($X105&lt;&gt;"",AA105&lt;&gt;""),ABS($X105-AA105),AND($X105="",AA105=""),"",OR($X105&lt;&gt;"",AA105&lt;&gt;""),"-")</f>
        <v/>
      </c>
      <c r="AN105" s="122" t="str" cm="1">
        <f t="array" ref="AN105">_xlfn.IFS(AND($X105&lt;&gt;"",AB105&lt;&gt;""),ABS($X105-AB105),AND($X105="",AB105=""),"",OR($X105&lt;&gt;"",AB105&lt;&gt;""),"-")</f>
        <v/>
      </c>
      <c r="AO105" s="122" t="str" cm="1">
        <f t="array" ref="AO105">_xlfn.IFS(AND($X105&lt;&gt;"",AC105&lt;&gt;""),ABS($X105-AC105),AND($X105="",AC105=""),"",OR($X105&lt;&gt;"",AC105&lt;&gt;""),"-")</f>
        <v/>
      </c>
      <c r="AP105" s="122" t="str" cm="1">
        <f t="array" ref="AP105">_xlfn.IFS(AND($X105&lt;&gt;"",AD105&lt;&gt;""),ABS($X105-AD105),AND($X105="",AD105=""),"",OR($X105&lt;&gt;"",AD105&lt;&gt;""),"-")</f>
        <v/>
      </c>
      <c r="AQ105" s="122" t="str" cm="1">
        <f t="array" ref="AQ105">_xlfn.IFS(AND($X105&lt;&gt;"",AE105&lt;&gt;""),ABS($X105-AE105),AND($X105="",AE105=""),"",OR($X105&lt;&gt;"",AE105&lt;&gt;""),"-")</f>
        <v/>
      </c>
      <c r="AR105" s="122" t="str" cm="1">
        <f t="array" ref="AR105">_xlfn.IFS(AND($X105&lt;&gt;"",AF105&lt;&gt;""),ABS($X105-AF105),AND($X105="",AF105=""),"",OR($X105&lt;&gt;"",AF105&lt;&gt;""),"-")</f>
        <v/>
      </c>
      <c r="AS105" s="122" t="str" cm="1">
        <f t="array" ref="AS105">_xlfn.IFS(AND($X105&lt;&gt;"",AG105&lt;&gt;""),ABS($X105-AG105),AND($X105="",AG105=""),"",OR($X105&lt;&gt;"",AG105&lt;&gt;""),"-")</f>
        <v/>
      </c>
      <c r="AT105" s="122" t="str" cm="1">
        <f t="array" ref="AT105">_xlfn.IFS(AND($X105&lt;&gt;"",AH105&lt;&gt;""),ABS($X105-AH105),AND($X105="",AH105=""),"",OR($X105&lt;&gt;"",AH105&lt;&gt;""),"-")</f>
        <v/>
      </c>
      <c r="AU105" s="122" t="str" cm="1">
        <f t="array" ref="AU105">_xlfn.IFS(AND($X105&lt;&gt;"",AI105&lt;&gt;""),ABS($X105-AI105),AND($X105="",AI105=""),"",OR($X105&lt;&gt;"",AI105&lt;&gt;""),"-")</f>
        <v/>
      </c>
      <c r="AV105" s="122" t="str" cm="1">
        <f t="array" ref="AV105">_xlfn.IFS(AND($X105&lt;&gt;"",AJ105&lt;&gt;""),ABS($X105-AJ105),AND($X105="",AJ105=""),"",OR($X105&lt;&gt;"",AJ105&lt;&gt;""),"-")</f>
        <v/>
      </c>
      <c r="AW105" s="123" t="str" cm="1">
        <f t="array" ref="AW105">_xlfn.IFS(AND($Y105&lt;&gt;"",Z105&lt;&gt;""),ABS($Y105-Z105),AND($Y105="",Z105=""),"",OR($Y105&lt;&gt;"",Z105&lt;&gt;""),"-")</f>
        <v/>
      </c>
      <c r="AX105" s="122" t="str" cm="1">
        <f t="array" ref="AX105">_xlfn.IFS(AND($Y105&lt;&gt;"",AA105&lt;&gt;""),ABS($Y105-AA105),AND($Y105="",AA105=""),"",OR($Y105&lt;&gt;"",AA105&lt;&gt;""),"-")</f>
        <v/>
      </c>
      <c r="AY105" s="122" t="str" cm="1">
        <f t="array" ref="AY105">_xlfn.IFS(AND($Y105&lt;&gt;"",AB105&lt;&gt;""),ABS($Y105-AB105),AND($Y105="",AB105=""),"",OR($Y105&lt;&gt;"",AB105&lt;&gt;""),"-")</f>
        <v/>
      </c>
      <c r="AZ105" s="122" t="str" cm="1">
        <f t="array" ref="AZ105">_xlfn.IFS(AND($Y105&lt;&gt;"",AC105&lt;&gt;""),ABS($Y105-AC105),AND($Y105="",AC105=""),"",OR($Y105&lt;&gt;"",AC105&lt;&gt;""),"-")</f>
        <v/>
      </c>
      <c r="BA105" s="122" t="str" cm="1">
        <f t="array" ref="BA105">_xlfn.IFS(AND($Y105&lt;&gt;"",AD105&lt;&gt;""),ABS($Y105-AD105),AND($Y105="",AD105=""),"",OR($Y105&lt;&gt;"",AD105&lt;&gt;""),"-")</f>
        <v/>
      </c>
      <c r="BB105" s="122" t="str" cm="1">
        <f t="array" ref="BB105">_xlfn.IFS(AND($Y105&lt;&gt;"",AE105&lt;&gt;""),ABS($Y105-AE105),AND($Y105="",AE105=""),"",OR($Y105&lt;&gt;"",AE105&lt;&gt;""),"-")</f>
        <v/>
      </c>
      <c r="BC105" s="122" t="str" cm="1">
        <f t="array" ref="BC105">_xlfn.IFS(AND($Y105&lt;&gt;"",AF105&lt;&gt;""),ABS($Y105-AF105),AND($Y105="",AF105=""),"",OR($Y105&lt;&gt;"",AF105&lt;&gt;""),"-")</f>
        <v/>
      </c>
      <c r="BD105" s="122" t="str" cm="1">
        <f t="array" ref="BD105">_xlfn.IFS(AND($Y105&lt;&gt;"",AG105&lt;&gt;""),ABS($Y105-AG105),AND($Y105="",AG105=""),"",OR($Y105&lt;&gt;"",AG105&lt;&gt;""),"-")</f>
        <v/>
      </c>
      <c r="BE105" s="122" t="str" cm="1">
        <f t="array" ref="BE105">_xlfn.IFS(AND($Y105&lt;&gt;"",AH105&lt;&gt;""),ABS($Y105-AH105),AND($Y105="",AH105=""),"",OR($Y105&lt;&gt;"",AH105&lt;&gt;""),"-")</f>
        <v/>
      </c>
      <c r="BF105" s="122" t="str" cm="1">
        <f t="array" ref="BF105">_xlfn.IFS(AND($Y105&lt;&gt;"",AI105&lt;&gt;""),ABS($Y105-AI105),AND($Y105="",AI105=""),"",OR($Y105&lt;&gt;"",AI105&lt;&gt;""),"-")</f>
        <v/>
      </c>
      <c r="BG105" s="122" t="str" cm="1">
        <f t="array" ref="BG105">_xlfn.IFS(AND($Y105&lt;&gt;"",AJ105&lt;&gt;""),ABS($Y105-AJ105),AND($Y105="",AJ105=""),"",OR($Y105&lt;&gt;"",AJ105&lt;&gt;""),"-")</f>
        <v/>
      </c>
      <c r="BH105" s="121" t="str" cm="1">
        <f t="array" ref="BH105">_xlfn.IFS(AND($Z105&lt;&gt;"",AA105&lt;&gt;""),ABS($Z105-AA105),AND($Z105="",AA105=""),"",OR($Z105&lt;&gt;"",AA105&lt;&gt;""),"-")</f>
        <v/>
      </c>
      <c r="BI105" s="120" t="str" cm="1">
        <f t="array" ref="BI105">_xlfn.IFS(AND($Z105&lt;&gt;"",AB105&lt;&gt;""),ABS($Z105-AB105),AND($Z105="",AB105=""),"",OR($Z105&lt;&gt;"",AB105&lt;&gt;""),"-")</f>
        <v/>
      </c>
      <c r="BJ105" s="120" t="str" cm="1">
        <f t="array" ref="BJ105">_xlfn.IFS(AND($Z105&lt;&gt;"",AC105&lt;&gt;""),ABS($Z105-AC105),AND($Z105="",AC105=""),"",OR($Z105&lt;&gt;"",AC105&lt;&gt;""),"-")</f>
        <v/>
      </c>
      <c r="BK105" s="120" t="str" cm="1">
        <f t="array" ref="BK105">_xlfn.IFS(AND($Z105&lt;&gt;"",AD105&lt;&gt;""),ABS($Z105-AD105),AND($Z105="",AD105=""),"",OR($Z105&lt;&gt;"",AD105&lt;&gt;""),"-")</f>
        <v/>
      </c>
      <c r="BL105" s="120" t="str" cm="1">
        <f t="array" ref="BL105">_xlfn.IFS(AND($Z105&lt;&gt;"",AE105&lt;&gt;""),ABS($Z105-AE105),AND($Z105="",AE105=""),"",OR($Z105&lt;&gt;"",AE105&lt;&gt;""),"-")</f>
        <v/>
      </c>
      <c r="BM105" s="120" t="str" cm="1">
        <f t="array" ref="BM105">_xlfn.IFS(AND($Z105&lt;&gt;"",AF105&lt;&gt;""),ABS($Z105-AF105),AND($Z105="",AF105=""),"",OR($Z105&lt;&gt;"",AF105&lt;&gt;""),"-")</f>
        <v/>
      </c>
      <c r="BN105" s="120" t="str" cm="1">
        <f t="array" ref="BN105">_xlfn.IFS(AND($Z105&lt;&gt;"",AG105&lt;&gt;""),ABS($Z105-AG105),AND($Z105="",AG105=""),"",OR($Z105&lt;&gt;"",AG105&lt;&gt;""),"-")</f>
        <v/>
      </c>
      <c r="BO105" s="120" t="str" cm="1">
        <f t="array" ref="BO105">_xlfn.IFS(AND($Z105&lt;&gt;"",AH105&lt;&gt;""),ABS($Z105-AH105),AND($Z105="",AH105=""),"",OR($Z105&lt;&gt;"",AH105&lt;&gt;""),"-")</f>
        <v/>
      </c>
      <c r="BP105" s="120" t="str" cm="1">
        <f t="array" ref="BP105">_xlfn.IFS(AND($Z105&lt;&gt;"",AI105&lt;&gt;""),ABS($Z105-AI105),AND($Z105="",AI105=""),"",OR($Z105&lt;&gt;"",AI105&lt;&gt;""),"-")</f>
        <v/>
      </c>
      <c r="BQ105" s="120" t="str" cm="1">
        <f t="array" ref="BQ105">_xlfn.IFS(AND($Z105&lt;&gt;"",AJ105&lt;&gt;""),ABS($Z105-AJ105),AND($Z105="",AJ105=""),"",OR($Z105&lt;&gt;"",AJ105&lt;&gt;""),"-")</f>
        <v/>
      </c>
      <c r="BR105" s="121" t="str" cm="1">
        <f t="array" ref="BR105">_xlfn.IFS(AND($AA105&lt;&gt;"",AB105&lt;&gt;""),ABS($AA105-AB105),AND($AA105="",AB105=""),"",OR($AA105&lt;&gt;"",AB105&lt;&gt;""),"-")</f>
        <v/>
      </c>
      <c r="BS105" s="120" t="str" cm="1">
        <f t="array" ref="BS105">_xlfn.IFS(AND($AA105&lt;&gt;"",AC105&lt;&gt;""),ABS($AA105-AC105),AND($AA105="",AC105=""),"",OR($AA105&lt;&gt;"",AC105&lt;&gt;""),"-")</f>
        <v/>
      </c>
      <c r="BT105" s="120" t="str" cm="1">
        <f t="array" ref="BT105">_xlfn.IFS(AND($AA105&lt;&gt;"",AD105&lt;&gt;""),ABS($AA105-AD105),AND($AA105="",AD105=""),"",OR($AA105&lt;&gt;"",AD105&lt;&gt;""),"-")</f>
        <v/>
      </c>
      <c r="BU105" s="120" t="str" cm="1">
        <f t="array" ref="BU105">_xlfn.IFS(AND($AA105&lt;&gt;"",AE105&lt;&gt;""),ABS($AA105-AE105),AND($AA105="",AE105=""),"",OR($AA105&lt;&gt;"",AE105&lt;&gt;""),"-")</f>
        <v/>
      </c>
      <c r="BV105" s="120" t="str" cm="1">
        <f t="array" ref="BV105">_xlfn.IFS(AND($AA105&lt;&gt;"",AF105&lt;&gt;""),ABS($AA105-AF105),AND($AA105="",AF105=""),"",OR($AA105&lt;&gt;"",AF105&lt;&gt;""),"-")</f>
        <v/>
      </c>
      <c r="BW105" s="120" t="str" cm="1">
        <f t="array" ref="BW105">_xlfn.IFS(AND($AA105&lt;&gt;"",AG105&lt;&gt;""),ABS($AA105-AG105),AND($AA105="",AG105=""),"",OR($AA105&lt;&gt;"",AG105&lt;&gt;""),"-")</f>
        <v/>
      </c>
      <c r="BX105" s="120" t="str" cm="1">
        <f t="array" ref="BX105">_xlfn.IFS(AND($AA105&lt;&gt;"",AH105&lt;&gt;""),ABS($AA105-AH105),AND($AA105="",AH105=""),"",OR($AA105&lt;&gt;"",AH105&lt;&gt;""),"-")</f>
        <v/>
      </c>
      <c r="BY105" s="120" t="str" cm="1">
        <f t="array" ref="BY105">_xlfn.IFS(AND($AA105&lt;&gt;"",AI105&lt;&gt;""),ABS($AA105-AI105),AND($AA105="",AI105=""),"",OR($AA105&lt;&gt;"",AI105&lt;&gt;""),"-")</f>
        <v/>
      </c>
      <c r="BZ105" s="120" t="str" cm="1">
        <f t="array" ref="BZ105">_xlfn.IFS(AND($AA105&lt;&gt;"",AJ105&lt;&gt;""),ABS($AA105-AJ105),AND($AA105="",AJ105=""),"",OR($AA105&lt;&gt;"",AJ105&lt;&gt;""),"-")</f>
        <v/>
      </c>
      <c r="CA105" s="121" t="str" cm="1">
        <f t="array" ref="CA105">_xlfn.IFS(AND($AB105&lt;&gt;"",AC105&lt;&gt;""),ABS($AB105-AC105),AND($AB105="",AC105=""),"",OR($AB105&lt;&gt;"",AC105&lt;&gt;""),"-")</f>
        <v/>
      </c>
      <c r="CB105" s="120" t="str" cm="1">
        <f t="array" ref="CB105">_xlfn.IFS(AND($AB105&lt;&gt;"",AD105&lt;&gt;""),ABS($AB105-AD105),AND($AB105="",AD105=""),"",OR($AB105&lt;&gt;"",AD105&lt;&gt;""),"-")</f>
        <v/>
      </c>
      <c r="CC105" s="120" t="str" cm="1">
        <f t="array" ref="CC105">_xlfn.IFS(AND($AB105&lt;&gt;"",AE105&lt;&gt;""),ABS($AB105-AE105),AND($AB105="",AE105=""),"",OR($AB105&lt;&gt;"",AE105&lt;&gt;""),"-")</f>
        <v/>
      </c>
      <c r="CD105" s="120" t="str" cm="1">
        <f t="array" ref="CD105">_xlfn.IFS(AND($AB105&lt;&gt;"",AF105&lt;&gt;""),ABS($AB105-AF105),AND($AB105="",AF105=""),"",OR($AB105&lt;&gt;"",AF105&lt;&gt;""),"-")</f>
        <v/>
      </c>
      <c r="CE105" s="120" t="str" cm="1">
        <f t="array" ref="CE105">_xlfn.IFS(AND($AB105&lt;&gt;"",AG105&lt;&gt;""),ABS($AB105-AG105),AND($AB105="",AG105=""),"",OR($AB105&lt;&gt;"",AG105&lt;&gt;""),"-")</f>
        <v/>
      </c>
      <c r="CF105" s="120" t="str" cm="1">
        <f t="array" ref="CF105">_xlfn.IFS(AND($AB105&lt;&gt;"",AH105&lt;&gt;""),ABS($AB105-AH105),AND($AB105="",AH105=""),"",OR($AB105&lt;&gt;"",AH105&lt;&gt;""),"-")</f>
        <v/>
      </c>
      <c r="CG105" s="120" t="str" cm="1">
        <f t="array" ref="CG105">_xlfn.IFS(AND($AB105&lt;&gt;"",AI105&lt;&gt;""),ABS($AB105-AI105),AND($AB105="",AI105=""),"",OR($AB105&lt;&gt;"",AI105&lt;&gt;""),"-")</f>
        <v/>
      </c>
      <c r="CH105" s="120" t="str" cm="1">
        <f t="array" ref="CH105">_xlfn.IFS(AND($AB105&lt;&gt;"",AJ105&lt;&gt;""),ABS($AB105-AJ105),AND($AB105="",AJ105=""),"",OR($AB105&lt;&gt;"",AJ105&lt;&gt;""),"-")</f>
        <v/>
      </c>
      <c r="CI105" s="121" t="str" cm="1">
        <f t="array" ref="CI105">_xlfn.IFS(AND($AC105&lt;&gt;"",AD105&lt;&gt;""),ABS($AC105-AD105),AND($AC105="",AD105=""),"",OR($AC105&lt;&gt;"",AD105&lt;&gt;""),"-")</f>
        <v/>
      </c>
      <c r="CJ105" s="120" t="str" cm="1">
        <f t="array" ref="CJ105">_xlfn.IFS(AND($AC105&lt;&gt;"",AE105&lt;&gt;""),ABS($AC105-AE105),AND($AC105="",AE105=""),"",OR($AC105&lt;&gt;"",AE105&lt;&gt;""),"-")</f>
        <v/>
      </c>
      <c r="CK105" s="120" t="str" cm="1">
        <f t="array" ref="CK105">_xlfn.IFS(AND($AC105&lt;&gt;"",AF105&lt;&gt;""),ABS($AC105-AF105),AND($AC105="",AF105=""),"",OR($AC105&lt;&gt;"",AF105&lt;&gt;""),"-")</f>
        <v/>
      </c>
      <c r="CL105" s="120" t="str" cm="1">
        <f t="array" ref="CL105">_xlfn.IFS(AND($AC105&lt;&gt;"",AG105&lt;&gt;""),ABS($AC105-AG105),AND($AC105="",AG105=""),"",OR($AC105&lt;&gt;"",AG105&lt;&gt;""),"-")</f>
        <v/>
      </c>
      <c r="CM105" s="120" t="str" cm="1">
        <f t="array" ref="CM105">_xlfn.IFS(AND($AC105&lt;&gt;"",AH105&lt;&gt;""),ABS($AC105-AH105),AND($AC105="",AH105=""),"",OR($AC105&lt;&gt;"",AH105&lt;&gt;""),"-")</f>
        <v/>
      </c>
      <c r="CN105" s="120" t="str" cm="1">
        <f t="array" ref="CN105">_xlfn.IFS(AND($AC105&lt;&gt;"",AI105&lt;&gt;""),ABS($AC105-AI105),AND($AC105="",AI105=""),"",OR($AC105&lt;&gt;"",AI105&lt;&gt;""),"-")</f>
        <v/>
      </c>
      <c r="CO105" s="120" t="str" cm="1">
        <f t="array" ref="CO105">_xlfn.IFS(AND($AC105&lt;&gt;"",AJ105&lt;&gt;""),ABS($AC105-AJ105),AND($AC105="",AJ105=""),"",OR($AC105&lt;&gt;"",AJ105&lt;&gt;""),"-")</f>
        <v/>
      </c>
      <c r="CP105" s="121" t="str" cm="1">
        <f t="array" ref="CP105">_xlfn.IFS(AND($AD105&lt;&gt;"",AE105&lt;&gt;""),ABS($AD105-AE105),AND($AD105="",AE105=""),"",OR($AD105&lt;&gt;"",AE105&lt;&gt;""),"-")</f>
        <v/>
      </c>
      <c r="CQ105" s="120" t="str" cm="1">
        <f t="array" ref="CQ105">_xlfn.IFS(AND($AD105&lt;&gt;"",AF105&lt;&gt;""),ABS($AD105-AF105),AND($AD105="",AF105=""),"",OR($AD105&lt;&gt;"",AF105&lt;&gt;""),"-")</f>
        <v/>
      </c>
      <c r="CR105" s="120" t="str" cm="1">
        <f t="array" ref="CR105">_xlfn.IFS(AND($AD105&lt;&gt;"",AG105&lt;&gt;""),ABS($AD105-AG105),AND($AD105="",AG105=""),"",OR($AD105&lt;&gt;"",AG105&lt;&gt;""),"-")</f>
        <v/>
      </c>
      <c r="CS105" s="120" t="str" cm="1">
        <f t="array" ref="CS105">_xlfn.IFS(AND($AD105&lt;&gt;"",AH105&lt;&gt;""),ABS($AD105-AH105),AND($AD105="",AH105=""),"",OR($AD105&lt;&gt;"",AH105&lt;&gt;""),"-")</f>
        <v/>
      </c>
      <c r="CT105" s="120" t="str" cm="1">
        <f t="array" ref="CT105">_xlfn.IFS(AND($AD105&lt;&gt;"",AI105&lt;&gt;""),ABS($AD105-AI105),AND($AD105="",AI105=""),"",OR($AD105&lt;&gt;"",AI105&lt;&gt;""),"-")</f>
        <v/>
      </c>
      <c r="CU105" s="120" t="str" cm="1">
        <f t="array" ref="CU105">_xlfn.IFS(AND($AD105&lt;&gt;"",AJ105&lt;&gt;""),ABS($AD105-AJ105),AND($AD105="",AJ105=""),"",OR($AD105&lt;&gt;"",AJ105&lt;&gt;""),"-")</f>
        <v/>
      </c>
      <c r="CV105" s="121" t="str" cm="1">
        <f t="array" ref="CV105">_xlfn.IFS(AND($AE105&lt;&gt;"",AF105&lt;&gt;""),ABS($AE105-AF105),AND($AE105="",AF105=""),"",OR($AE105&lt;&gt;"",AF105&lt;&gt;""),"-")</f>
        <v/>
      </c>
      <c r="CW105" s="120" t="str" cm="1">
        <f t="array" ref="CW105">_xlfn.IFS(AND($AE105&lt;&gt;"",AG105&lt;&gt;""),ABS($AE105-AG105),AND($AE105="",AG105=""),"",OR($AE105&lt;&gt;"",AG105&lt;&gt;""),"-")</f>
        <v/>
      </c>
      <c r="CX105" s="120" t="str" cm="1">
        <f t="array" ref="CX105">_xlfn.IFS(AND($AE105&lt;&gt;"",AH105&lt;&gt;""),ABS($AE105-AH105),AND($AE105="",AH105=""),"",OR($AE105&lt;&gt;"",AH105&lt;&gt;""),"-")</f>
        <v/>
      </c>
      <c r="CY105" s="120" t="str" cm="1">
        <f t="array" ref="CY105">_xlfn.IFS(AND($AE105&lt;&gt;"",AI105&lt;&gt;""),ABS($AE105-AI105),AND($AE105="",AI105=""),"",OR($AE105&lt;&gt;"",AI105&lt;&gt;""),"-")</f>
        <v/>
      </c>
      <c r="CZ105" s="120" t="str" cm="1">
        <f t="array" ref="CZ105">_xlfn.IFS(AND($AE105&lt;&gt;"",AJ105&lt;&gt;""),ABS($AE105-AJ105),AND($AE105="",AJ105=""),"",OR($AE105&lt;&gt;"",AJ105&lt;&gt;""),"-")</f>
        <v/>
      </c>
      <c r="DA105" s="121" t="str" cm="1">
        <f t="array" ref="DA105">_xlfn.IFS(AND($AF105&lt;&gt;"",AG105&lt;&gt;""),ABS($AF105-AG105),AND($AF105="",AG105=""),"",OR($AF105&lt;&gt;"",AG105&lt;&gt;""),"-")</f>
        <v/>
      </c>
      <c r="DB105" s="120" t="str" cm="1">
        <f t="array" ref="DB105">_xlfn.IFS(AND($AF105&lt;&gt;"",AH105&lt;&gt;""),ABS($AF105-AH105),AND($AF105="",AH105=""),"",OR($AF105&lt;&gt;"",AH105&lt;&gt;""),"-")</f>
        <v/>
      </c>
      <c r="DC105" s="120" t="str" cm="1">
        <f t="array" ref="DC105">_xlfn.IFS(AND($AF105&lt;&gt;"",AI105&lt;&gt;""),ABS($AF105-AI105),AND($AF105="",AI105=""),"",OR($AF105&lt;&gt;"",AI105&lt;&gt;""),"-")</f>
        <v/>
      </c>
      <c r="DD105" s="120" t="str" cm="1">
        <f t="array" ref="DD105">_xlfn.IFS(AND($AF105&lt;&gt;"",AJ105&lt;&gt;""),ABS($AF105-AJ105),AND($AF105="",AJ105=""),"",OR($AF105&lt;&gt;"",AJ105&lt;&gt;""),"-")</f>
        <v/>
      </c>
      <c r="DE105" s="121" t="str" cm="1">
        <f t="array" ref="DE105">_xlfn.IFS(AND($AG105&lt;&gt;"",AH105&lt;&gt;""),ABS($AG105-AH105),AND($AG105="",AH105=""),"",OR($AG105&lt;&gt;"",AH105&lt;&gt;""),"-")</f>
        <v/>
      </c>
      <c r="DF105" s="120" t="str" cm="1">
        <f t="array" ref="DF105">_xlfn.IFS(AND($AG105&lt;&gt;"",AI105&lt;&gt;""),ABS($AG105-AI105),AND($AG105="",AI105=""),"",OR($AG105&lt;&gt;"",AI105&lt;&gt;""),"-")</f>
        <v/>
      </c>
      <c r="DG105" s="120" t="str" cm="1">
        <f t="array" ref="DG105">_xlfn.IFS(AND($AG105&lt;&gt;"",AJ105&lt;&gt;""),ABS($AG105-AJ105),AND($AG105="",AJ105=""),"",OR($AG105&lt;&gt;"",AJ105&lt;&gt;""),"-")</f>
        <v/>
      </c>
      <c r="DH105" s="121" t="str" cm="1">
        <f t="array" ref="DH105">_xlfn.IFS(AND($AH105&lt;&gt;"",AI105&lt;&gt;""),ABS($AH105-AI105),AND($AH105="",AI105=""),"",OR($AH105&lt;&gt;"",AI105&lt;&gt;""),"-")</f>
        <v/>
      </c>
      <c r="DI105" s="120" t="str" cm="1">
        <f t="array" ref="DI105">_xlfn.IFS(AND($AH105&lt;&gt;"",AJ105&lt;&gt;""),ABS($AH105-AJ105),AND($AH105="",AJ105=""),"",OR($AH105&lt;&gt;"",AJ105&lt;&gt;""),"-")</f>
        <v/>
      </c>
      <c r="DJ105" s="121" t="str" cm="1">
        <f t="array" ref="DJ105">_xlfn.IFS(AND($AI105&lt;&gt;"",AJ105&lt;&gt;""),ABS($AI105-AJ105),AND($AI105="",AJ105=""),"",OR($AI105&lt;&gt;"",AJ105&lt;&gt;""),"-")</f>
        <v/>
      </c>
    </row>
    <row r="106" spans="1:114" x14ac:dyDescent="0.2">
      <c r="A106" s="120" t="str">
        <f t="shared" si="27"/>
        <v>ok</v>
      </c>
      <c r="B106" s="186">
        <f t="shared" si="28"/>
        <v>0</v>
      </c>
      <c r="C106" s="186">
        <f t="shared" si="29"/>
        <v>100</v>
      </c>
      <c r="D106" s="186">
        <f t="shared" si="30"/>
        <v>0</v>
      </c>
      <c r="E106" s="263">
        <f t="shared" si="31"/>
        <v>4</v>
      </c>
      <c r="F106" s="186">
        <f t="shared" si="32"/>
        <v>4</v>
      </c>
      <c r="G106" s="186">
        <f t="shared" si="33"/>
        <v>100</v>
      </c>
      <c r="H106" s="262" t="str">
        <f t="shared" si="34"/>
        <v/>
      </c>
      <c r="I106" s="187" t="str">
        <f t="shared" si="35"/>
        <v>I</v>
      </c>
      <c r="J106" s="260" t="s">
        <v>148</v>
      </c>
      <c r="K106" s="259" t="str">
        <f>VLOOKUP($J106,Merged_couplings!$B:$BU,MATCH(K$1,Merged_couplings!$B$1:$BU$1,0),FALSE)</f>
        <v>---</v>
      </c>
      <c r="L106" s="258" t="str">
        <f>VLOOKUP($J106,Merged_couplings!$B:$BU,MATCH(L$1,Merged_couplings!$B$1:$BU$1,0),FALSE)</f>
        <v>---</v>
      </c>
      <c r="M106" s="258" t="str">
        <f>VLOOKUP($J106,Merged_couplings!$B:$BU,MATCH(M$1,Merged_couplings!$B$1:$BU$1,0),FALSE)</f>
        <v>-IG</v>
      </c>
      <c r="N106" s="258" t="str">
        <f>VLOOKUP($J106,Merged_couplings!$B:$BU,MATCH(N$1,Merged_couplings!$B$1:$BU$1,0),FALSE)</f>
        <v>-IG</v>
      </c>
      <c r="O106" s="258" t="str">
        <f>VLOOKUP($J106,Merged_couplings!$B:$BU,MATCH(O$1,Merged_couplings!$B$1:$BU$1,0),FALSE)</f>
        <v>-IG</v>
      </c>
      <c r="P106" s="258" t="str">
        <f>VLOOKUP($J106,Merged_couplings!$B:$BU,MATCH(P$1,Merged_couplings!$B$1:$BU$1,0),FALSE)</f>
        <v>-IG</v>
      </c>
      <c r="Q106" s="258" t="str">
        <f>VLOOKUP($J106,Merged_couplings!$B:$BU,MATCH(Q$1,Merged_couplings!$B$1:$BU$1,0),FALSE)</f>
        <v>--G</v>
      </c>
      <c r="R106" s="258" t="str">
        <f>VLOOKUP($J106,Merged_couplings!$B:$BU,MATCH(R$1,Merged_couplings!$B$1:$BU$1,0),FALSE)</f>
        <v>---</v>
      </c>
      <c r="S106" s="258" t="str">
        <f>VLOOKUP($J106,Merged_couplings!$B:$BU,MATCH(S$1,Merged_couplings!$B$1:$BU$1,0),FALSE)</f>
        <v>---</v>
      </c>
      <c r="T106" s="258" t="str">
        <f>VLOOKUP($J106,Merged_couplings!$B:$BU,MATCH(T$1,Merged_couplings!$B$1:$BU$1,0),FALSE)</f>
        <v>---</v>
      </c>
      <c r="U106" s="258" t="str">
        <f>VLOOKUP($J106,Merged_couplings!$B:$BU,MATCH(U$1,Merged_couplings!$B$1:$BU$1,0),FALSE)</f>
        <v>---</v>
      </c>
      <c r="V106" s="258" t="str">
        <f>VLOOKUP($J106,Merged_couplings!$B:$BU,MATCH(V$1,Merged_couplings!$B$1:$BU$1,0),FALSE)</f>
        <v>---</v>
      </c>
      <c r="W106" s="258" t="str">
        <f>VLOOKUP($J106,Merged_couplings!$B:$BU,MATCH(W$1,Merged_couplings!$B$1:$BU$1,0),FALSE)</f>
        <v>---</v>
      </c>
      <c r="X106" s="121" t="str">
        <f>_xlfn.IFNA(VLOOKUP($J106,Merged_couplings!$B:$R,MATCH(X$1,Merged_couplings!$B$1:$R$1,0),FALSE),"")</f>
        <v/>
      </c>
      <c r="Y106" s="120" t="str">
        <f>_xlfn.IFNA(VLOOKUP($J106,Merged_couplings!$B:$R,MATCH(Y$1,Merged_couplings!$B$1:$R$1,0),FALSE),"")</f>
        <v/>
      </c>
      <c r="Z106" s="120">
        <f>_xlfn.IFNA(VLOOKUP($J106,Merged_couplings!$B:$R,MATCH(Z$1,Merged_couplings!$B$1:$R$1,0),FALSE),"")</f>
        <v>8.6327088040017941</v>
      </c>
      <c r="AA106" s="120">
        <f>_xlfn.IFNA(VLOOKUP($J106,Merged_couplings!$B:$R,MATCH(AA$1,Merged_couplings!$B$1:$R$1,0),FALSE),"")</f>
        <v>8.6327088040017941</v>
      </c>
      <c r="AB106" s="120">
        <f>_xlfn.IFNA(VLOOKUP($J106,Merged_couplings!$B:$R,MATCH(AB$1,Merged_couplings!$B$1:$R$1,0),FALSE),"")</f>
        <v>7.3774455544067132</v>
      </c>
      <c r="AC106" s="120">
        <f>_xlfn.IFNA(VLOOKUP($J106,Merged_couplings!$B:$R,MATCH(AC$1,Merged_couplings!$B$1:$R$1,0),FALSE),"")</f>
        <v>7.3774455544067132</v>
      </c>
      <c r="AD106" s="120" t="str">
        <f>_xlfn.IFNA(VLOOKUP($J106,Merged_couplings!$B:$R,MATCH(AD$1,Merged_couplings!$B$1:$R$1,0),FALSE),"")</f>
        <v/>
      </c>
      <c r="AE106" s="120" t="str">
        <f>_xlfn.IFNA(VLOOKUP($J106,Merged_couplings!$B:$R,MATCH(AE$1,Merged_couplings!$B$1:$R$1,0),FALSE),"")</f>
        <v/>
      </c>
      <c r="AF106" s="120" t="str">
        <f>_xlfn.IFNA(VLOOKUP($J106,Merged_couplings!$B:$R,MATCH(AF$1,Merged_couplings!$B$1:$R$1,0),FALSE),"")</f>
        <v/>
      </c>
      <c r="AG106" s="120" t="str">
        <f>_xlfn.IFNA(VLOOKUP($J106,Merged_couplings!$B:$R,MATCH(AG$1,Merged_couplings!$B$1:$R$1,0),FALSE),"")</f>
        <v/>
      </c>
      <c r="AH106" s="120" t="str">
        <f>_xlfn.IFNA(VLOOKUP($J106,Merged_couplings!$B:$R,MATCH(AH$1,Merged_couplings!$B$1:$R$1,0),FALSE),"")</f>
        <v/>
      </c>
      <c r="AI106" s="120" t="str">
        <f>_xlfn.IFNA(VLOOKUP($J106,Merged_couplings!$B:$R,MATCH(AI$1,Merged_couplings!$B$1:$R$1,0),FALSE),"")</f>
        <v/>
      </c>
      <c r="AJ106" s="120" t="str">
        <f>_xlfn.IFNA(VLOOKUP($J106,Merged_couplings!$B:$R,MATCH(AJ$1,Merged_couplings!$B$1:$R$1,0),FALSE),"")</f>
        <v/>
      </c>
      <c r="AK106" s="123" t="str" cm="1">
        <f t="array" ref="AK106">_xlfn.IFS(AND($X106&lt;&gt;"",Y106&lt;&gt;""),ABS($X106-Y106),AND($X106="",Y106=""),"",OR($X106&lt;&gt;"",Y106&lt;&gt;""),"-")</f>
        <v/>
      </c>
      <c r="AL106" s="122" t="str" cm="1">
        <f t="array" ref="AL106">_xlfn.IFS(AND($X106&lt;&gt;"",Z106&lt;&gt;""),ABS($X106-Z106),AND($X106="",Z106=""),"",OR($X106&lt;&gt;"",Z106&lt;&gt;""),"-")</f>
        <v>-</v>
      </c>
      <c r="AM106" s="122" t="str" cm="1">
        <f t="array" ref="AM106">_xlfn.IFS(AND($X106&lt;&gt;"",AA106&lt;&gt;""),ABS($X106-AA106),AND($X106="",AA106=""),"",OR($X106&lt;&gt;"",AA106&lt;&gt;""),"-")</f>
        <v>-</v>
      </c>
      <c r="AN106" s="122" t="str" cm="1">
        <f t="array" ref="AN106">_xlfn.IFS(AND($X106&lt;&gt;"",AB106&lt;&gt;""),ABS($X106-AB106),AND($X106="",AB106=""),"",OR($X106&lt;&gt;"",AB106&lt;&gt;""),"-")</f>
        <v>-</v>
      </c>
      <c r="AO106" s="122" t="str" cm="1">
        <f t="array" ref="AO106">_xlfn.IFS(AND($X106&lt;&gt;"",AC106&lt;&gt;""),ABS($X106-AC106),AND($X106="",AC106=""),"",OR($X106&lt;&gt;"",AC106&lt;&gt;""),"-")</f>
        <v>-</v>
      </c>
      <c r="AP106" s="122" t="str" cm="1">
        <f t="array" ref="AP106">_xlfn.IFS(AND($X106&lt;&gt;"",AD106&lt;&gt;""),ABS($X106-AD106),AND($X106="",AD106=""),"",OR($X106&lt;&gt;"",AD106&lt;&gt;""),"-")</f>
        <v/>
      </c>
      <c r="AQ106" s="122" t="str" cm="1">
        <f t="array" ref="AQ106">_xlfn.IFS(AND($X106&lt;&gt;"",AE106&lt;&gt;""),ABS($X106-AE106),AND($X106="",AE106=""),"",OR($X106&lt;&gt;"",AE106&lt;&gt;""),"-")</f>
        <v/>
      </c>
      <c r="AR106" s="122" t="str" cm="1">
        <f t="array" ref="AR106">_xlfn.IFS(AND($X106&lt;&gt;"",AF106&lt;&gt;""),ABS($X106-AF106),AND($X106="",AF106=""),"",OR($X106&lt;&gt;"",AF106&lt;&gt;""),"-")</f>
        <v/>
      </c>
      <c r="AS106" s="122" t="str" cm="1">
        <f t="array" ref="AS106">_xlfn.IFS(AND($X106&lt;&gt;"",AG106&lt;&gt;""),ABS($X106-AG106),AND($X106="",AG106=""),"",OR($X106&lt;&gt;"",AG106&lt;&gt;""),"-")</f>
        <v/>
      </c>
      <c r="AT106" s="122" t="str" cm="1">
        <f t="array" ref="AT106">_xlfn.IFS(AND($X106&lt;&gt;"",AH106&lt;&gt;""),ABS($X106-AH106),AND($X106="",AH106=""),"",OR($X106&lt;&gt;"",AH106&lt;&gt;""),"-")</f>
        <v/>
      </c>
      <c r="AU106" s="122" t="str" cm="1">
        <f t="array" ref="AU106">_xlfn.IFS(AND($X106&lt;&gt;"",AI106&lt;&gt;""),ABS($X106-AI106),AND($X106="",AI106=""),"",OR($X106&lt;&gt;"",AI106&lt;&gt;""),"-")</f>
        <v/>
      </c>
      <c r="AV106" s="122" t="str" cm="1">
        <f t="array" ref="AV106">_xlfn.IFS(AND($X106&lt;&gt;"",AJ106&lt;&gt;""),ABS($X106-AJ106),AND($X106="",AJ106=""),"",OR($X106&lt;&gt;"",AJ106&lt;&gt;""),"-")</f>
        <v/>
      </c>
      <c r="AW106" s="123" t="str" cm="1">
        <f t="array" ref="AW106">_xlfn.IFS(AND($Y106&lt;&gt;"",Z106&lt;&gt;""),ABS($Y106-Z106),AND($Y106="",Z106=""),"",OR($Y106&lt;&gt;"",Z106&lt;&gt;""),"-")</f>
        <v>-</v>
      </c>
      <c r="AX106" s="122" t="str" cm="1">
        <f t="array" ref="AX106">_xlfn.IFS(AND($Y106&lt;&gt;"",AA106&lt;&gt;""),ABS($Y106-AA106),AND($Y106="",AA106=""),"",OR($Y106&lt;&gt;"",AA106&lt;&gt;""),"-")</f>
        <v>-</v>
      </c>
      <c r="AY106" s="122" t="str" cm="1">
        <f t="array" ref="AY106">_xlfn.IFS(AND($Y106&lt;&gt;"",AB106&lt;&gt;""),ABS($Y106-AB106),AND($Y106="",AB106=""),"",OR($Y106&lt;&gt;"",AB106&lt;&gt;""),"-")</f>
        <v>-</v>
      </c>
      <c r="AZ106" s="122" t="str" cm="1">
        <f t="array" ref="AZ106">_xlfn.IFS(AND($Y106&lt;&gt;"",AC106&lt;&gt;""),ABS($Y106-AC106),AND($Y106="",AC106=""),"",OR($Y106&lt;&gt;"",AC106&lt;&gt;""),"-")</f>
        <v>-</v>
      </c>
      <c r="BA106" s="122" t="str" cm="1">
        <f t="array" ref="BA106">_xlfn.IFS(AND($Y106&lt;&gt;"",AD106&lt;&gt;""),ABS($Y106-AD106),AND($Y106="",AD106=""),"",OR($Y106&lt;&gt;"",AD106&lt;&gt;""),"-")</f>
        <v/>
      </c>
      <c r="BB106" s="122" t="str" cm="1">
        <f t="array" ref="BB106">_xlfn.IFS(AND($Y106&lt;&gt;"",AE106&lt;&gt;""),ABS($Y106-AE106),AND($Y106="",AE106=""),"",OR($Y106&lt;&gt;"",AE106&lt;&gt;""),"-")</f>
        <v/>
      </c>
      <c r="BC106" s="122" t="str" cm="1">
        <f t="array" ref="BC106">_xlfn.IFS(AND($Y106&lt;&gt;"",AF106&lt;&gt;""),ABS($Y106-AF106),AND($Y106="",AF106=""),"",OR($Y106&lt;&gt;"",AF106&lt;&gt;""),"-")</f>
        <v/>
      </c>
      <c r="BD106" s="122" t="str" cm="1">
        <f t="array" ref="BD106">_xlfn.IFS(AND($Y106&lt;&gt;"",AG106&lt;&gt;""),ABS($Y106-AG106),AND($Y106="",AG106=""),"",OR($Y106&lt;&gt;"",AG106&lt;&gt;""),"-")</f>
        <v/>
      </c>
      <c r="BE106" s="122" t="str" cm="1">
        <f t="array" ref="BE106">_xlfn.IFS(AND($Y106&lt;&gt;"",AH106&lt;&gt;""),ABS($Y106-AH106),AND($Y106="",AH106=""),"",OR($Y106&lt;&gt;"",AH106&lt;&gt;""),"-")</f>
        <v/>
      </c>
      <c r="BF106" s="122" t="str" cm="1">
        <f t="array" ref="BF106">_xlfn.IFS(AND($Y106&lt;&gt;"",AI106&lt;&gt;""),ABS($Y106-AI106),AND($Y106="",AI106=""),"",OR($Y106&lt;&gt;"",AI106&lt;&gt;""),"-")</f>
        <v/>
      </c>
      <c r="BG106" s="122" t="str" cm="1">
        <f t="array" ref="BG106">_xlfn.IFS(AND($Y106&lt;&gt;"",AJ106&lt;&gt;""),ABS($Y106-AJ106),AND($Y106="",AJ106=""),"",OR($Y106&lt;&gt;"",AJ106&lt;&gt;""),"-")</f>
        <v/>
      </c>
      <c r="BH106" s="121" cm="1">
        <f t="array" ref="BH106">_xlfn.IFS(AND($Z106&lt;&gt;"",AA106&lt;&gt;""),ABS($Z106-AA106),AND($Z106="",AA106=""),"",OR($Z106&lt;&gt;"",AA106&lt;&gt;""),"-")</f>
        <v>0</v>
      </c>
      <c r="BI106" s="120" cm="1">
        <f t="array" ref="BI106">_xlfn.IFS(AND($Z106&lt;&gt;"",AB106&lt;&gt;""),ABS($Z106-AB106),AND($Z106="",AB106=""),"",OR($Z106&lt;&gt;"",AB106&lt;&gt;""),"-")</f>
        <v>1.2552632495950808</v>
      </c>
      <c r="BJ106" s="120" cm="1">
        <f t="array" ref="BJ106">_xlfn.IFS(AND($Z106&lt;&gt;"",AC106&lt;&gt;""),ABS($Z106-AC106),AND($Z106="",AC106=""),"",OR($Z106&lt;&gt;"",AC106&lt;&gt;""),"-")</f>
        <v>1.2552632495950808</v>
      </c>
      <c r="BK106" s="120" t="str" cm="1">
        <f t="array" ref="BK106">_xlfn.IFS(AND($Z106&lt;&gt;"",AD106&lt;&gt;""),ABS($Z106-AD106),AND($Z106="",AD106=""),"",OR($Z106&lt;&gt;"",AD106&lt;&gt;""),"-")</f>
        <v>-</v>
      </c>
      <c r="BL106" s="120" t="str" cm="1">
        <f t="array" ref="BL106">_xlfn.IFS(AND($Z106&lt;&gt;"",AE106&lt;&gt;""),ABS($Z106-AE106),AND($Z106="",AE106=""),"",OR($Z106&lt;&gt;"",AE106&lt;&gt;""),"-")</f>
        <v>-</v>
      </c>
      <c r="BM106" s="120" t="str" cm="1">
        <f t="array" ref="BM106">_xlfn.IFS(AND($Z106&lt;&gt;"",AF106&lt;&gt;""),ABS($Z106-AF106),AND($Z106="",AF106=""),"",OR($Z106&lt;&gt;"",AF106&lt;&gt;""),"-")</f>
        <v>-</v>
      </c>
      <c r="BN106" s="120" t="str" cm="1">
        <f t="array" ref="BN106">_xlfn.IFS(AND($Z106&lt;&gt;"",AG106&lt;&gt;""),ABS($Z106-AG106),AND($Z106="",AG106=""),"",OR($Z106&lt;&gt;"",AG106&lt;&gt;""),"-")</f>
        <v>-</v>
      </c>
      <c r="BO106" s="120" t="str" cm="1">
        <f t="array" ref="BO106">_xlfn.IFS(AND($Z106&lt;&gt;"",AH106&lt;&gt;""),ABS($Z106-AH106),AND($Z106="",AH106=""),"",OR($Z106&lt;&gt;"",AH106&lt;&gt;""),"-")</f>
        <v>-</v>
      </c>
      <c r="BP106" s="120" t="str" cm="1">
        <f t="array" ref="BP106">_xlfn.IFS(AND($Z106&lt;&gt;"",AI106&lt;&gt;""),ABS($Z106-AI106),AND($Z106="",AI106=""),"",OR($Z106&lt;&gt;"",AI106&lt;&gt;""),"-")</f>
        <v>-</v>
      </c>
      <c r="BQ106" s="120" t="str" cm="1">
        <f t="array" ref="BQ106">_xlfn.IFS(AND($Z106&lt;&gt;"",AJ106&lt;&gt;""),ABS($Z106-AJ106),AND($Z106="",AJ106=""),"",OR($Z106&lt;&gt;"",AJ106&lt;&gt;""),"-")</f>
        <v>-</v>
      </c>
      <c r="BR106" s="121" cm="1">
        <f t="array" ref="BR106">_xlfn.IFS(AND($AA106&lt;&gt;"",AB106&lt;&gt;""),ABS($AA106-AB106),AND($AA106="",AB106=""),"",OR($AA106&lt;&gt;"",AB106&lt;&gt;""),"-")</f>
        <v>1.2552632495950808</v>
      </c>
      <c r="BS106" s="120" cm="1">
        <f t="array" ref="BS106">_xlfn.IFS(AND($AA106&lt;&gt;"",AC106&lt;&gt;""),ABS($AA106-AC106),AND($AA106="",AC106=""),"",OR($AA106&lt;&gt;"",AC106&lt;&gt;""),"-")</f>
        <v>1.2552632495950808</v>
      </c>
      <c r="BT106" s="120" t="str" cm="1">
        <f t="array" ref="BT106">_xlfn.IFS(AND($AA106&lt;&gt;"",AD106&lt;&gt;""),ABS($AA106-AD106),AND($AA106="",AD106=""),"",OR($AA106&lt;&gt;"",AD106&lt;&gt;""),"-")</f>
        <v>-</v>
      </c>
      <c r="BU106" s="120" t="str" cm="1">
        <f t="array" ref="BU106">_xlfn.IFS(AND($AA106&lt;&gt;"",AE106&lt;&gt;""),ABS($AA106-AE106),AND($AA106="",AE106=""),"",OR($AA106&lt;&gt;"",AE106&lt;&gt;""),"-")</f>
        <v>-</v>
      </c>
      <c r="BV106" s="120" t="str" cm="1">
        <f t="array" ref="BV106">_xlfn.IFS(AND($AA106&lt;&gt;"",AF106&lt;&gt;""),ABS($AA106-AF106),AND($AA106="",AF106=""),"",OR($AA106&lt;&gt;"",AF106&lt;&gt;""),"-")</f>
        <v>-</v>
      </c>
      <c r="BW106" s="120" t="str" cm="1">
        <f t="array" ref="BW106">_xlfn.IFS(AND($AA106&lt;&gt;"",AG106&lt;&gt;""),ABS($AA106-AG106),AND($AA106="",AG106=""),"",OR($AA106&lt;&gt;"",AG106&lt;&gt;""),"-")</f>
        <v>-</v>
      </c>
      <c r="BX106" s="120" t="str" cm="1">
        <f t="array" ref="BX106">_xlfn.IFS(AND($AA106&lt;&gt;"",AH106&lt;&gt;""),ABS($AA106-AH106),AND($AA106="",AH106=""),"",OR($AA106&lt;&gt;"",AH106&lt;&gt;""),"-")</f>
        <v>-</v>
      </c>
      <c r="BY106" s="120" t="str" cm="1">
        <f t="array" ref="BY106">_xlfn.IFS(AND($AA106&lt;&gt;"",AI106&lt;&gt;""),ABS($AA106-AI106),AND($AA106="",AI106=""),"",OR($AA106&lt;&gt;"",AI106&lt;&gt;""),"-")</f>
        <v>-</v>
      </c>
      <c r="BZ106" s="120" t="str" cm="1">
        <f t="array" ref="BZ106">_xlfn.IFS(AND($AA106&lt;&gt;"",AJ106&lt;&gt;""),ABS($AA106-AJ106),AND($AA106="",AJ106=""),"",OR($AA106&lt;&gt;"",AJ106&lt;&gt;""),"-")</f>
        <v>-</v>
      </c>
      <c r="CA106" s="121" cm="1">
        <f t="array" ref="CA106">_xlfn.IFS(AND($AB106&lt;&gt;"",AC106&lt;&gt;""),ABS($AB106-AC106),AND($AB106="",AC106=""),"",OR($AB106&lt;&gt;"",AC106&lt;&gt;""),"-")</f>
        <v>0</v>
      </c>
      <c r="CB106" s="120" t="str" cm="1">
        <f t="array" ref="CB106">_xlfn.IFS(AND($AB106&lt;&gt;"",AD106&lt;&gt;""),ABS($AB106-AD106),AND($AB106="",AD106=""),"",OR($AB106&lt;&gt;"",AD106&lt;&gt;""),"-")</f>
        <v>-</v>
      </c>
      <c r="CC106" s="120" t="str" cm="1">
        <f t="array" ref="CC106">_xlfn.IFS(AND($AB106&lt;&gt;"",AE106&lt;&gt;""),ABS($AB106-AE106),AND($AB106="",AE106=""),"",OR($AB106&lt;&gt;"",AE106&lt;&gt;""),"-")</f>
        <v>-</v>
      </c>
      <c r="CD106" s="120" t="str" cm="1">
        <f t="array" ref="CD106">_xlfn.IFS(AND($AB106&lt;&gt;"",AF106&lt;&gt;""),ABS($AB106-AF106),AND($AB106="",AF106=""),"",OR($AB106&lt;&gt;"",AF106&lt;&gt;""),"-")</f>
        <v>-</v>
      </c>
      <c r="CE106" s="120" t="str" cm="1">
        <f t="array" ref="CE106">_xlfn.IFS(AND($AB106&lt;&gt;"",AG106&lt;&gt;""),ABS($AB106-AG106),AND($AB106="",AG106=""),"",OR($AB106&lt;&gt;"",AG106&lt;&gt;""),"-")</f>
        <v>-</v>
      </c>
      <c r="CF106" s="120" t="str" cm="1">
        <f t="array" ref="CF106">_xlfn.IFS(AND($AB106&lt;&gt;"",AH106&lt;&gt;""),ABS($AB106-AH106),AND($AB106="",AH106=""),"",OR($AB106&lt;&gt;"",AH106&lt;&gt;""),"-")</f>
        <v>-</v>
      </c>
      <c r="CG106" s="120" t="str" cm="1">
        <f t="array" ref="CG106">_xlfn.IFS(AND($AB106&lt;&gt;"",AI106&lt;&gt;""),ABS($AB106-AI106),AND($AB106="",AI106=""),"",OR($AB106&lt;&gt;"",AI106&lt;&gt;""),"-")</f>
        <v>-</v>
      </c>
      <c r="CH106" s="120" t="str" cm="1">
        <f t="array" ref="CH106">_xlfn.IFS(AND($AB106&lt;&gt;"",AJ106&lt;&gt;""),ABS($AB106-AJ106),AND($AB106="",AJ106=""),"",OR($AB106&lt;&gt;"",AJ106&lt;&gt;""),"-")</f>
        <v>-</v>
      </c>
      <c r="CI106" s="121" t="str" cm="1">
        <f t="array" ref="CI106">_xlfn.IFS(AND($AC106&lt;&gt;"",AD106&lt;&gt;""),ABS($AC106-AD106),AND($AC106="",AD106=""),"",OR($AC106&lt;&gt;"",AD106&lt;&gt;""),"-")</f>
        <v>-</v>
      </c>
      <c r="CJ106" s="120" t="str" cm="1">
        <f t="array" ref="CJ106">_xlfn.IFS(AND($AC106&lt;&gt;"",AE106&lt;&gt;""),ABS($AC106-AE106),AND($AC106="",AE106=""),"",OR($AC106&lt;&gt;"",AE106&lt;&gt;""),"-")</f>
        <v>-</v>
      </c>
      <c r="CK106" s="120" t="str" cm="1">
        <f t="array" ref="CK106">_xlfn.IFS(AND($AC106&lt;&gt;"",AF106&lt;&gt;""),ABS($AC106-AF106),AND($AC106="",AF106=""),"",OR($AC106&lt;&gt;"",AF106&lt;&gt;""),"-")</f>
        <v>-</v>
      </c>
      <c r="CL106" s="120" t="str" cm="1">
        <f t="array" ref="CL106">_xlfn.IFS(AND($AC106&lt;&gt;"",AG106&lt;&gt;""),ABS($AC106-AG106),AND($AC106="",AG106=""),"",OR($AC106&lt;&gt;"",AG106&lt;&gt;""),"-")</f>
        <v>-</v>
      </c>
      <c r="CM106" s="120" t="str" cm="1">
        <f t="array" ref="CM106">_xlfn.IFS(AND($AC106&lt;&gt;"",AH106&lt;&gt;""),ABS($AC106-AH106),AND($AC106="",AH106=""),"",OR($AC106&lt;&gt;"",AH106&lt;&gt;""),"-")</f>
        <v>-</v>
      </c>
      <c r="CN106" s="120" t="str" cm="1">
        <f t="array" ref="CN106">_xlfn.IFS(AND($AC106&lt;&gt;"",AI106&lt;&gt;""),ABS($AC106-AI106),AND($AC106="",AI106=""),"",OR($AC106&lt;&gt;"",AI106&lt;&gt;""),"-")</f>
        <v>-</v>
      </c>
      <c r="CO106" s="120" t="str" cm="1">
        <f t="array" ref="CO106">_xlfn.IFS(AND($AC106&lt;&gt;"",AJ106&lt;&gt;""),ABS($AC106-AJ106),AND($AC106="",AJ106=""),"",OR($AC106&lt;&gt;"",AJ106&lt;&gt;""),"-")</f>
        <v>-</v>
      </c>
      <c r="CP106" s="121" t="str" cm="1">
        <f t="array" ref="CP106">_xlfn.IFS(AND($AD106&lt;&gt;"",AE106&lt;&gt;""),ABS($AD106-AE106),AND($AD106="",AE106=""),"",OR($AD106&lt;&gt;"",AE106&lt;&gt;""),"-")</f>
        <v/>
      </c>
      <c r="CQ106" s="120" t="str" cm="1">
        <f t="array" ref="CQ106">_xlfn.IFS(AND($AD106&lt;&gt;"",AF106&lt;&gt;""),ABS($AD106-AF106),AND($AD106="",AF106=""),"",OR($AD106&lt;&gt;"",AF106&lt;&gt;""),"-")</f>
        <v/>
      </c>
      <c r="CR106" s="120" t="str" cm="1">
        <f t="array" ref="CR106">_xlfn.IFS(AND($AD106&lt;&gt;"",AG106&lt;&gt;""),ABS($AD106-AG106),AND($AD106="",AG106=""),"",OR($AD106&lt;&gt;"",AG106&lt;&gt;""),"-")</f>
        <v/>
      </c>
      <c r="CS106" s="120" t="str" cm="1">
        <f t="array" ref="CS106">_xlfn.IFS(AND($AD106&lt;&gt;"",AH106&lt;&gt;""),ABS($AD106-AH106),AND($AD106="",AH106=""),"",OR($AD106&lt;&gt;"",AH106&lt;&gt;""),"-")</f>
        <v/>
      </c>
      <c r="CT106" s="120" t="str" cm="1">
        <f t="array" ref="CT106">_xlfn.IFS(AND($AD106&lt;&gt;"",AI106&lt;&gt;""),ABS($AD106-AI106),AND($AD106="",AI106=""),"",OR($AD106&lt;&gt;"",AI106&lt;&gt;""),"-")</f>
        <v/>
      </c>
      <c r="CU106" s="120" t="str" cm="1">
        <f t="array" ref="CU106">_xlfn.IFS(AND($AD106&lt;&gt;"",AJ106&lt;&gt;""),ABS($AD106-AJ106),AND($AD106="",AJ106=""),"",OR($AD106&lt;&gt;"",AJ106&lt;&gt;""),"-")</f>
        <v/>
      </c>
      <c r="CV106" s="121" t="str" cm="1">
        <f t="array" ref="CV106">_xlfn.IFS(AND($AE106&lt;&gt;"",AF106&lt;&gt;""),ABS($AE106-AF106),AND($AE106="",AF106=""),"",OR($AE106&lt;&gt;"",AF106&lt;&gt;""),"-")</f>
        <v/>
      </c>
      <c r="CW106" s="120" t="str" cm="1">
        <f t="array" ref="CW106">_xlfn.IFS(AND($AE106&lt;&gt;"",AG106&lt;&gt;""),ABS($AE106-AG106),AND($AE106="",AG106=""),"",OR($AE106&lt;&gt;"",AG106&lt;&gt;""),"-")</f>
        <v/>
      </c>
      <c r="CX106" s="120" t="str" cm="1">
        <f t="array" ref="CX106">_xlfn.IFS(AND($AE106&lt;&gt;"",AH106&lt;&gt;""),ABS($AE106-AH106),AND($AE106="",AH106=""),"",OR($AE106&lt;&gt;"",AH106&lt;&gt;""),"-")</f>
        <v/>
      </c>
      <c r="CY106" s="120" t="str" cm="1">
        <f t="array" ref="CY106">_xlfn.IFS(AND($AE106&lt;&gt;"",AI106&lt;&gt;""),ABS($AE106-AI106),AND($AE106="",AI106=""),"",OR($AE106&lt;&gt;"",AI106&lt;&gt;""),"-")</f>
        <v/>
      </c>
      <c r="CZ106" s="120" t="str" cm="1">
        <f t="array" ref="CZ106">_xlfn.IFS(AND($AE106&lt;&gt;"",AJ106&lt;&gt;""),ABS($AE106-AJ106),AND($AE106="",AJ106=""),"",OR($AE106&lt;&gt;"",AJ106&lt;&gt;""),"-")</f>
        <v/>
      </c>
      <c r="DA106" s="121" t="str" cm="1">
        <f t="array" ref="DA106">_xlfn.IFS(AND($AF106&lt;&gt;"",AG106&lt;&gt;""),ABS($AF106-AG106),AND($AF106="",AG106=""),"",OR($AF106&lt;&gt;"",AG106&lt;&gt;""),"-")</f>
        <v/>
      </c>
      <c r="DB106" s="120" t="str" cm="1">
        <f t="array" ref="DB106">_xlfn.IFS(AND($AF106&lt;&gt;"",AH106&lt;&gt;""),ABS($AF106-AH106),AND($AF106="",AH106=""),"",OR($AF106&lt;&gt;"",AH106&lt;&gt;""),"-")</f>
        <v/>
      </c>
      <c r="DC106" s="120" t="str" cm="1">
        <f t="array" ref="DC106">_xlfn.IFS(AND($AF106&lt;&gt;"",AI106&lt;&gt;""),ABS($AF106-AI106),AND($AF106="",AI106=""),"",OR($AF106&lt;&gt;"",AI106&lt;&gt;""),"-")</f>
        <v/>
      </c>
      <c r="DD106" s="120" t="str" cm="1">
        <f t="array" ref="DD106">_xlfn.IFS(AND($AF106&lt;&gt;"",AJ106&lt;&gt;""),ABS($AF106-AJ106),AND($AF106="",AJ106=""),"",OR($AF106&lt;&gt;"",AJ106&lt;&gt;""),"-")</f>
        <v/>
      </c>
      <c r="DE106" s="121" t="str" cm="1">
        <f t="array" ref="DE106">_xlfn.IFS(AND($AG106&lt;&gt;"",AH106&lt;&gt;""),ABS($AG106-AH106),AND($AG106="",AH106=""),"",OR($AG106&lt;&gt;"",AH106&lt;&gt;""),"-")</f>
        <v/>
      </c>
      <c r="DF106" s="120" t="str" cm="1">
        <f t="array" ref="DF106">_xlfn.IFS(AND($AG106&lt;&gt;"",AI106&lt;&gt;""),ABS($AG106-AI106),AND($AG106="",AI106=""),"",OR($AG106&lt;&gt;"",AI106&lt;&gt;""),"-")</f>
        <v/>
      </c>
      <c r="DG106" s="120" t="str" cm="1">
        <f t="array" ref="DG106">_xlfn.IFS(AND($AG106&lt;&gt;"",AJ106&lt;&gt;""),ABS($AG106-AJ106),AND($AG106="",AJ106=""),"",OR($AG106&lt;&gt;"",AJ106&lt;&gt;""),"-")</f>
        <v/>
      </c>
      <c r="DH106" s="121" t="str" cm="1">
        <f t="array" ref="DH106">_xlfn.IFS(AND($AH106&lt;&gt;"",AI106&lt;&gt;""),ABS($AH106-AI106),AND($AH106="",AI106=""),"",OR($AH106&lt;&gt;"",AI106&lt;&gt;""),"-")</f>
        <v/>
      </c>
      <c r="DI106" s="120" t="str" cm="1">
        <f t="array" ref="DI106">_xlfn.IFS(AND($AH106&lt;&gt;"",AJ106&lt;&gt;""),ABS($AH106-AJ106),AND($AH106="",AJ106=""),"",OR($AH106&lt;&gt;"",AJ106&lt;&gt;""),"-")</f>
        <v/>
      </c>
      <c r="DJ106" s="121" t="str" cm="1">
        <f t="array" ref="DJ106">_xlfn.IFS(AND($AI106&lt;&gt;"",AJ106&lt;&gt;""),ABS($AI106-AJ106),AND($AI106="",AJ106=""),"",OR($AI106&lt;&gt;"",AJ106&lt;&gt;""),"-")</f>
        <v/>
      </c>
    </row>
    <row r="107" spans="1:114" x14ac:dyDescent="0.2">
      <c r="A107" s="120" t="e">
        <f t="shared" si="27"/>
        <v>#DIV/0!</v>
      </c>
      <c r="B107" s="186" t="e">
        <f t="shared" si="28"/>
        <v>#DIV/0!</v>
      </c>
      <c r="C107" s="186" t="e">
        <f t="shared" si="29"/>
        <v>#DIV/0!</v>
      </c>
      <c r="D107" s="186" t="e">
        <f t="shared" si="30"/>
        <v>#DIV/0!</v>
      </c>
      <c r="E107" s="263">
        <f t="shared" si="31"/>
        <v>0</v>
      </c>
      <c r="F107" s="186">
        <f t="shared" si="32"/>
        <v>0</v>
      </c>
      <c r="G107" s="186" t="e">
        <f t="shared" si="33"/>
        <v>#DIV/0!</v>
      </c>
      <c r="H107" s="262" t="str">
        <f t="shared" si="34"/>
        <v/>
      </c>
      <c r="I107" s="187" t="str">
        <f t="shared" si="35"/>
        <v/>
      </c>
      <c r="J107" s="260" t="s">
        <v>146</v>
      </c>
      <c r="K107" s="259" t="e">
        <f>VLOOKUP($J107,Merged_couplings!$B:$BU,MATCH(K$1,Merged_couplings!$B$1:$BU$1,0),FALSE)</f>
        <v>#N/A</v>
      </c>
      <c r="L107" s="258" t="e">
        <f>VLOOKUP($J107,Merged_couplings!$B:$BU,MATCH(L$1,Merged_couplings!$B$1:$BU$1,0),FALSE)</f>
        <v>#N/A</v>
      </c>
      <c r="M107" s="258" t="e">
        <f>VLOOKUP($J107,Merged_couplings!$B:$BU,MATCH(M$1,Merged_couplings!$B$1:$BU$1,0),FALSE)</f>
        <v>#N/A</v>
      </c>
      <c r="N107" s="258" t="e">
        <f>VLOOKUP($J107,Merged_couplings!$B:$BU,MATCH(N$1,Merged_couplings!$B$1:$BU$1,0),FALSE)</f>
        <v>#N/A</v>
      </c>
      <c r="O107" s="258" t="e">
        <f>VLOOKUP($J107,Merged_couplings!$B:$BU,MATCH(O$1,Merged_couplings!$B$1:$BU$1,0),FALSE)</f>
        <v>#N/A</v>
      </c>
      <c r="P107" s="258" t="e">
        <f>VLOOKUP($J107,Merged_couplings!$B:$BU,MATCH(P$1,Merged_couplings!$B$1:$BU$1,0),FALSE)</f>
        <v>#N/A</v>
      </c>
      <c r="Q107" s="258" t="e">
        <f>VLOOKUP($J107,Merged_couplings!$B:$BU,MATCH(Q$1,Merged_couplings!$B$1:$BU$1,0),FALSE)</f>
        <v>#N/A</v>
      </c>
      <c r="R107" s="258" t="e">
        <f>VLOOKUP($J107,Merged_couplings!$B:$BU,MATCH(R$1,Merged_couplings!$B$1:$BU$1,0),FALSE)</f>
        <v>#N/A</v>
      </c>
      <c r="S107" s="258" t="e">
        <f>VLOOKUP($J107,Merged_couplings!$B:$BU,MATCH(S$1,Merged_couplings!$B$1:$BU$1,0),FALSE)</f>
        <v>#N/A</v>
      </c>
      <c r="T107" s="258" t="e">
        <f>VLOOKUP($J107,Merged_couplings!$B:$BU,MATCH(T$1,Merged_couplings!$B$1:$BU$1,0),FALSE)</f>
        <v>#N/A</v>
      </c>
      <c r="U107" s="258" t="e">
        <f>VLOOKUP($J107,Merged_couplings!$B:$BU,MATCH(U$1,Merged_couplings!$B$1:$BU$1,0),FALSE)</f>
        <v>#N/A</v>
      </c>
      <c r="V107" s="258" t="e">
        <f>VLOOKUP($J107,Merged_couplings!$B:$BU,MATCH(V$1,Merged_couplings!$B$1:$BU$1,0),FALSE)</f>
        <v>#N/A</v>
      </c>
      <c r="W107" s="258" t="e">
        <f>VLOOKUP($J107,Merged_couplings!$B:$BU,MATCH(W$1,Merged_couplings!$B$1:$BU$1,0),FALSE)</f>
        <v>#N/A</v>
      </c>
      <c r="X107" s="121" t="str">
        <f>_xlfn.IFNA(VLOOKUP($J107,Merged_couplings!$B:$R,MATCH(X$1,Merged_couplings!$B$1:$R$1,0),FALSE),"")</f>
        <v/>
      </c>
      <c r="Y107" s="120" t="str">
        <f>_xlfn.IFNA(VLOOKUP($J107,Merged_couplings!$B:$R,MATCH(Y$1,Merged_couplings!$B$1:$R$1,0),FALSE),"")</f>
        <v/>
      </c>
      <c r="Z107" s="120" t="str">
        <f>_xlfn.IFNA(VLOOKUP($J107,Merged_couplings!$B:$R,MATCH(Z$1,Merged_couplings!$B$1:$R$1,0),FALSE),"")</f>
        <v/>
      </c>
      <c r="AA107" s="120" t="str">
        <f>_xlfn.IFNA(VLOOKUP($J107,Merged_couplings!$B:$R,MATCH(AA$1,Merged_couplings!$B$1:$R$1,0),FALSE),"")</f>
        <v/>
      </c>
      <c r="AB107" s="120" t="str">
        <f>_xlfn.IFNA(VLOOKUP($J107,Merged_couplings!$B:$R,MATCH(AB$1,Merged_couplings!$B$1:$R$1,0),FALSE),"")</f>
        <v/>
      </c>
      <c r="AC107" s="120" t="str">
        <f>_xlfn.IFNA(VLOOKUP($J107,Merged_couplings!$B:$R,MATCH(AC$1,Merged_couplings!$B$1:$R$1,0),FALSE),"")</f>
        <v/>
      </c>
      <c r="AD107" s="120" t="str">
        <f>_xlfn.IFNA(VLOOKUP($J107,Merged_couplings!$B:$R,MATCH(AD$1,Merged_couplings!$B$1:$R$1,0),FALSE),"")</f>
        <v/>
      </c>
      <c r="AE107" s="120" t="str">
        <f>_xlfn.IFNA(VLOOKUP($J107,Merged_couplings!$B:$R,MATCH(AE$1,Merged_couplings!$B$1:$R$1,0),FALSE),"")</f>
        <v/>
      </c>
      <c r="AF107" s="120" t="str">
        <f>_xlfn.IFNA(VLOOKUP($J107,Merged_couplings!$B:$R,MATCH(AF$1,Merged_couplings!$B$1:$R$1,0),FALSE),"")</f>
        <v/>
      </c>
      <c r="AG107" s="120" t="str">
        <f>_xlfn.IFNA(VLOOKUP($J107,Merged_couplings!$B:$R,MATCH(AG$1,Merged_couplings!$B$1:$R$1,0),FALSE),"")</f>
        <v/>
      </c>
      <c r="AH107" s="120" t="str">
        <f>_xlfn.IFNA(VLOOKUP($J107,Merged_couplings!$B:$R,MATCH(AH$1,Merged_couplings!$B$1:$R$1,0),FALSE),"")</f>
        <v/>
      </c>
      <c r="AI107" s="120" t="str">
        <f>_xlfn.IFNA(VLOOKUP($J107,Merged_couplings!$B:$R,MATCH(AI$1,Merged_couplings!$B$1:$R$1,0),FALSE),"")</f>
        <v/>
      </c>
      <c r="AJ107" s="120" t="str">
        <f>_xlfn.IFNA(VLOOKUP($J107,Merged_couplings!$B:$R,MATCH(AJ$1,Merged_couplings!$B$1:$R$1,0),FALSE),"")</f>
        <v/>
      </c>
      <c r="AK107" s="123" t="str" cm="1">
        <f t="array" ref="AK107">_xlfn.IFS(AND($X107&lt;&gt;"",Y107&lt;&gt;""),ABS($X107-Y107),AND($X107="",Y107=""),"",OR($X107&lt;&gt;"",Y107&lt;&gt;""),"-")</f>
        <v/>
      </c>
      <c r="AL107" s="122" t="str" cm="1">
        <f t="array" ref="AL107">_xlfn.IFS(AND($X107&lt;&gt;"",Z107&lt;&gt;""),ABS($X107-Z107),AND($X107="",Z107=""),"",OR($X107&lt;&gt;"",Z107&lt;&gt;""),"-")</f>
        <v/>
      </c>
      <c r="AM107" s="122" t="str" cm="1">
        <f t="array" ref="AM107">_xlfn.IFS(AND($X107&lt;&gt;"",AA107&lt;&gt;""),ABS($X107-AA107),AND($X107="",AA107=""),"",OR($X107&lt;&gt;"",AA107&lt;&gt;""),"-")</f>
        <v/>
      </c>
      <c r="AN107" s="122" t="str" cm="1">
        <f t="array" ref="AN107">_xlfn.IFS(AND($X107&lt;&gt;"",AB107&lt;&gt;""),ABS($X107-AB107),AND($X107="",AB107=""),"",OR($X107&lt;&gt;"",AB107&lt;&gt;""),"-")</f>
        <v/>
      </c>
      <c r="AO107" s="122" t="str" cm="1">
        <f t="array" ref="AO107">_xlfn.IFS(AND($X107&lt;&gt;"",AC107&lt;&gt;""),ABS($X107-AC107),AND($X107="",AC107=""),"",OR($X107&lt;&gt;"",AC107&lt;&gt;""),"-")</f>
        <v/>
      </c>
      <c r="AP107" s="122" t="str" cm="1">
        <f t="array" ref="AP107">_xlfn.IFS(AND($X107&lt;&gt;"",AD107&lt;&gt;""),ABS($X107-AD107),AND($X107="",AD107=""),"",OR($X107&lt;&gt;"",AD107&lt;&gt;""),"-")</f>
        <v/>
      </c>
      <c r="AQ107" s="122" t="str" cm="1">
        <f t="array" ref="AQ107">_xlfn.IFS(AND($X107&lt;&gt;"",AE107&lt;&gt;""),ABS($X107-AE107),AND($X107="",AE107=""),"",OR($X107&lt;&gt;"",AE107&lt;&gt;""),"-")</f>
        <v/>
      </c>
      <c r="AR107" s="122" t="str" cm="1">
        <f t="array" ref="AR107">_xlfn.IFS(AND($X107&lt;&gt;"",AF107&lt;&gt;""),ABS($X107-AF107),AND($X107="",AF107=""),"",OR($X107&lt;&gt;"",AF107&lt;&gt;""),"-")</f>
        <v/>
      </c>
      <c r="AS107" s="122" t="str" cm="1">
        <f t="array" ref="AS107">_xlfn.IFS(AND($X107&lt;&gt;"",AG107&lt;&gt;""),ABS($X107-AG107),AND($X107="",AG107=""),"",OR($X107&lt;&gt;"",AG107&lt;&gt;""),"-")</f>
        <v/>
      </c>
      <c r="AT107" s="122" t="str" cm="1">
        <f t="array" ref="AT107">_xlfn.IFS(AND($X107&lt;&gt;"",AH107&lt;&gt;""),ABS($X107-AH107),AND($X107="",AH107=""),"",OR($X107&lt;&gt;"",AH107&lt;&gt;""),"-")</f>
        <v/>
      </c>
      <c r="AU107" s="122" t="str" cm="1">
        <f t="array" ref="AU107">_xlfn.IFS(AND($X107&lt;&gt;"",AI107&lt;&gt;""),ABS($X107-AI107),AND($X107="",AI107=""),"",OR($X107&lt;&gt;"",AI107&lt;&gt;""),"-")</f>
        <v/>
      </c>
      <c r="AV107" s="122" t="str" cm="1">
        <f t="array" ref="AV107">_xlfn.IFS(AND($X107&lt;&gt;"",AJ107&lt;&gt;""),ABS($X107-AJ107),AND($X107="",AJ107=""),"",OR($X107&lt;&gt;"",AJ107&lt;&gt;""),"-")</f>
        <v/>
      </c>
      <c r="AW107" s="123" t="str" cm="1">
        <f t="array" ref="AW107">_xlfn.IFS(AND($Y107&lt;&gt;"",Z107&lt;&gt;""),ABS($Y107-Z107),AND($Y107="",Z107=""),"",OR($Y107&lt;&gt;"",Z107&lt;&gt;""),"-")</f>
        <v/>
      </c>
      <c r="AX107" s="122" t="str" cm="1">
        <f t="array" ref="AX107">_xlfn.IFS(AND($Y107&lt;&gt;"",AA107&lt;&gt;""),ABS($Y107-AA107),AND($Y107="",AA107=""),"",OR($Y107&lt;&gt;"",AA107&lt;&gt;""),"-")</f>
        <v/>
      </c>
      <c r="AY107" s="122" t="str" cm="1">
        <f t="array" ref="AY107">_xlfn.IFS(AND($Y107&lt;&gt;"",AB107&lt;&gt;""),ABS($Y107-AB107),AND($Y107="",AB107=""),"",OR($Y107&lt;&gt;"",AB107&lt;&gt;""),"-")</f>
        <v/>
      </c>
      <c r="AZ107" s="122" t="str" cm="1">
        <f t="array" ref="AZ107">_xlfn.IFS(AND($Y107&lt;&gt;"",AC107&lt;&gt;""),ABS($Y107-AC107),AND($Y107="",AC107=""),"",OR($Y107&lt;&gt;"",AC107&lt;&gt;""),"-")</f>
        <v/>
      </c>
      <c r="BA107" s="122" t="str" cm="1">
        <f t="array" ref="BA107">_xlfn.IFS(AND($Y107&lt;&gt;"",AD107&lt;&gt;""),ABS($Y107-AD107),AND($Y107="",AD107=""),"",OR($Y107&lt;&gt;"",AD107&lt;&gt;""),"-")</f>
        <v/>
      </c>
      <c r="BB107" s="122" t="str" cm="1">
        <f t="array" ref="BB107">_xlfn.IFS(AND($Y107&lt;&gt;"",AE107&lt;&gt;""),ABS($Y107-AE107),AND($Y107="",AE107=""),"",OR($Y107&lt;&gt;"",AE107&lt;&gt;""),"-")</f>
        <v/>
      </c>
      <c r="BC107" s="122" t="str" cm="1">
        <f t="array" ref="BC107">_xlfn.IFS(AND($Y107&lt;&gt;"",AF107&lt;&gt;""),ABS($Y107-AF107),AND($Y107="",AF107=""),"",OR($Y107&lt;&gt;"",AF107&lt;&gt;""),"-")</f>
        <v/>
      </c>
      <c r="BD107" s="122" t="str" cm="1">
        <f t="array" ref="BD107">_xlfn.IFS(AND($Y107&lt;&gt;"",AG107&lt;&gt;""),ABS($Y107-AG107),AND($Y107="",AG107=""),"",OR($Y107&lt;&gt;"",AG107&lt;&gt;""),"-")</f>
        <v/>
      </c>
      <c r="BE107" s="122" t="str" cm="1">
        <f t="array" ref="BE107">_xlfn.IFS(AND($Y107&lt;&gt;"",AH107&lt;&gt;""),ABS($Y107-AH107),AND($Y107="",AH107=""),"",OR($Y107&lt;&gt;"",AH107&lt;&gt;""),"-")</f>
        <v/>
      </c>
      <c r="BF107" s="122" t="str" cm="1">
        <f t="array" ref="BF107">_xlfn.IFS(AND($Y107&lt;&gt;"",AI107&lt;&gt;""),ABS($Y107-AI107),AND($Y107="",AI107=""),"",OR($Y107&lt;&gt;"",AI107&lt;&gt;""),"-")</f>
        <v/>
      </c>
      <c r="BG107" s="122" t="str" cm="1">
        <f t="array" ref="BG107">_xlfn.IFS(AND($Y107&lt;&gt;"",AJ107&lt;&gt;""),ABS($Y107-AJ107),AND($Y107="",AJ107=""),"",OR($Y107&lt;&gt;"",AJ107&lt;&gt;""),"-")</f>
        <v/>
      </c>
      <c r="BH107" s="121" t="str" cm="1">
        <f t="array" ref="BH107">_xlfn.IFS(AND($Z107&lt;&gt;"",AA107&lt;&gt;""),ABS($Z107-AA107),AND($Z107="",AA107=""),"",OR($Z107&lt;&gt;"",AA107&lt;&gt;""),"-")</f>
        <v/>
      </c>
      <c r="BI107" s="120" t="str" cm="1">
        <f t="array" ref="BI107">_xlfn.IFS(AND($Z107&lt;&gt;"",AB107&lt;&gt;""),ABS($Z107-AB107),AND($Z107="",AB107=""),"",OR($Z107&lt;&gt;"",AB107&lt;&gt;""),"-")</f>
        <v/>
      </c>
      <c r="BJ107" s="120" t="str" cm="1">
        <f t="array" ref="BJ107">_xlfn.IFS(AND($Z107&lt;&gt;"",AC107&lt;&gt;""),ABS($Z107-AC107),AND($Z107="",AC107=""),"",OR($Z107&lt;&gt;"",AC107&lt;&gt;""),"-")</f>
        <v/>
      </c>
      <c r="BK107" s="120" t="str" cm="1">
        <f t="array" ref="BK107">_xlfn.IFS(AND($Z107&lt;&gt;"",AD107&lt;&gt;""),ABS($Z107-AD107),AND($Z107="",AD107=""),"",OR($Z107&lt;&gt;"",AD107&lt;&gt;""),"-")</f>
        <v/>
      </c>
      <c r="BL107" s="120" t="str" cm="1">
        <f t="array" ref="BL107">_xlfn.IFS(AND($Z107&lt;&gt;"",AE107&lt;&gt;""),ABS($Z107-AE107),AND($Z107="",AE107=""),"",OR($Z107&lt;&gt;"",AE107&lt;&gt;""),"-")</f>
        <v/>
      </c>
      <c r="BM107" s="120" t="str" cm="1">
        <f t="array" ref="BM107">_xlfn.IFS(AND($Z107&lt;&gt;"",AF107&lt;&gt;""),ABS($Z107-AF107),AND($Z107="",AF107=""),"",OR($Z107&lt;&gt;"",AF107&lt;&gt;""),"-")</f>
        <v/>
      </c>
      <c r="BN107" s="120" t="str" cm="1">
        <f t="array" ref="BN107">_xlfn.IFS(AND($Z107&lt;&gt;"",AG107&lt;&gt;""),ABS($Z107-AG107),AND($Z107="",AG107=""),"",OR($Z107&lt;&gt;"",AG107&lt;&gt;""),"-")</f>
        <v/>
      </c>
      <c r="BO107" s="120" t="str" cm="1">
        <f t="array" ref="BO107">_xlfn.IFS(AND($Z107&lt;&gt;"",AH107&lt;&gt;""),ABS($Z107-AH107),AND($Z107="",AH107=""),"",OR($Z107&lt;&gt;"",AH107&lt;&gt;""),"-")</f>
        <v/>
      </c>
      <c r="BP107" s="120" t="str" cm="1">
        <f t="array" ref="BP107">_xlfn.IFS(AND($Z107&lt;&gt;"",AI107&lt;&gt;""),ABS($Z107-AI107),AND($Z107="",AI107=""),"",OR($Z107&lt;&gt;"",AI107&lt;&gt;""),"-")</f>
        <v/>
      </c>
      <c r="BQ107" s="120" t="str" cm="1">
        <f t="array" ref="BQ107">_xlfn.IFS(AND($Z107&lt;&gt;"",AJ107&lt;&gt;""),ABS($Z107-AJ107),AND($Z107="",AJ107=""),"",OR($Z107&lt;&gt;"",AJ107&lt;&gt;""),"-")</f>
        <v/>
      </c>
      <c r="BR107" s="121" t="str" cm="1">
        <f t="array" ref="BR107">_xlfn.IFS(AND($AA107&lt;&gt;"",AB107&lt;&gt;""),ABS($AA107-AB107),AND($AA107="",AB107=""),"",OR($AA107&lt;&gt;"",AB107&lt;&gt;""),"-")</f>
        <v/>
      </c>
      <c r="BS107" s="120" t="str" cm="1">
        <f t="array" ref="BS107">_xlfn.IFS(AND($AA107&lt;&gt;"",AC107&lt;&gt;""),ABS($AA107-AC107),AND($AA107="",AC107=""),"",OR($AA107&lt;&gt;"",AC107&lt;&gt;""),"-")</f>
        <v/>
      </c>
      <c r="BT107" s="120" t="str" cm="1">
        <f t="array" ref="BT107">_xlfn.IFS(AND($AA107&lt;&gt;"",AD107&lt;&gt;""),ABS($AA107-AD107),AND($AA107="",AD107=""),"",OR($AA107&lt;&gt;"",AD107&lt;&gt;""),"-")</f>
        <v/>
      </c>
      <c r="BU107" s="120" t="str" cm="1">
        <f t="array" ref="BU107">_xlfn.IFS(AND($AA107&lt;&gt;"",AE107&lt;&gt;""),ABS($AA107-AE107),AND($AA107="",AE107=""),"",OR($AA107&lt;&gt;"",AE107&lt;&gt;""),"-")</f>
        <v/>
      </c>
      <c r="BV107" s="120" t="str" cm="1">
        <f t="array" ref="BV107">_xlfn.IFS(AND($AA107&lt;&gt;"",AF107&lt;&gt;""),ABS($AA107-AF107),AND($AA107="",AF107=""),"",OR($AA107&lt;&gt;"",AF107&lt;&gt;""),"-")</f>
        <v/>
      </c>
      <c r="BW107" s="120" t="str" cm="1">
        <f t="array" ref="BW107">_xlfn.IFS(AND($AA107&lt;&gt;"",AG107&lt;&gt;""),ABS($AA107-AG107),AND($AA107="",AG107=""),"",OR($AA107&lt;&gt;"",AG107&lt;&gt;""),"-")</f>
        <v/>
      </c>
      <c r="BX107" s="120" t="str" cm="1">
        <f t="array" ref="BX107">_xlfn.IFS(AND($AA107&lt;&gt;"",AH107&lt;&gt;""),ABS($AA107-AH107),AND($AA107="",AH107=""),"",OR($AA107&lt;&gt;"",AH107&lt;&gt;""),"-")</f>
        <v/>
      </c>
      <c r="BY107" s="120" t="str" cm="1">
        <f t="array" ref="BY107">_xlfn.IFS(AND($AA107&lt;&gt;"",AI107&lt;&gt;""),ABS($AA107-AI107),AND($AA107="",AI107=""),"",OR($AA107&lt;&gt;"",AI107&lt;&gt;""),"-")</f>
        <v/>
      </c>
      <c r="BZ107" s="120" t="str" cm="1">
        <f t="array" ref="BZ107">_xlfn.IFS(AND($AA107&lt;&gt;"",AJ107&lt;&gt;""),ABS($AA107-AJ107),AND($AA107="",AJ107=""),"",OR($AA107&lt;&gt;"",AJ107&lt;&gt;""),"-")</f>
        <v/>
      </c>
      <c r="CA107" s="121" t="str" cm="1">
        <f t="array" ref="CA107">_xlfn.IFS(AND($AB107&lt;&gt;"",AC107&lt;&gt;""),ABS($AB107-AC107),AND($AB107="",AC107=""),"",OR($AB107&lt;&gt;"",AC107&lt;&gt;""),"-")</f>
        <v/>
      </c>
      <c r="CB107" s="120" t="str" cm="1">
        <f t="array" ref="CB107">_xlfn.IFS(AND($AB107&lt;&gt;"",AD107&lt;&gt;""),ABS($AB107-AD107),AND($AB107="",AD107=""),"",OR($AB107&lt;&gt;"",AD107&lt;&gt;""),"-")</f>
        <v/>
      </c>
      <c r="CC107" s="120" t="str" cm="1">
        <f t="array" ref="CC107">_xlfn.IFS(AND($AB107&lt;&gt;"",AE107&lt;&gt;""),ABS($AB107-AE107),AND($AB107="",AE107=""),"",OR($AB107&lt;&gt;"",AE107&lt;&gt;""),"-")</f>
        <v/>
      </c>
      <c r="CD107" s="120" t="str" cm="1">
        <f t="array" ref="CD107">_xlfn.IFS(AND($AB107&lt;&gt;"",AF107&lt;&gt;""),ABS($AB107-AF107),AND($AB107="",AF107=""),"",OR($AB107&lt;&gt;"",AF107&lt;&gt;""),"-")</f>
        <v/>
      </c>
      <c r="CE107" s="120" t="str" cm="1">
        <f t="array" ref="CE107">_xlfn.IFS(AND($AB107&lt;&gt;"",AG107&lt;&gt;""),ABS($AB107-AG107),AND($AB107="",AG107=""),"",OR($AB107&lt;&gt;"",AG107&lt;&gt;""),"-")</f>
        <v/>
      </c>
      <c r="CF107" s="120" t="str" cm="1">
        <f t="array" ref="CF107">_xlfn.IFS(AND($AB107&lt;&gt;"",AH107&lt;&gt;""),ABS($AB107-AH107),AND($AB107="",AH107=""),"",OR($AB107&lt;&gt;"",AH107&lt;&gt;""),"-")</f>
        <v/>
      </c>
      <c r="CG107" s="120" t="str" cm="1">
        <f t="array" ref="CG107">_xlfn.IFS(AND($AB107&lt;&gt;"",AI107&lt;&gt;""),ABS($AB107-AI107),AND($AB107="",AI107=""),"",OR($AB107&lt;&gt;"",AI107&lt;&gt;""),"-")</f>
        <v/>
      </c>
      <c r="CH107" s="120" t="str" cm="1">
        <f t="array" ref="CH107">_xlfn.IFS(AND($AB107&lt;&gt;"",AJ107&lt;&gt;""),ABS($AB107-AJ107),AND($AB107="",AJ107=""),"",OR($AB107&lt;&gt;"",AJ107&lt;&gt;""),"-")</f>
        <v/>
      </c>
      <c r="CI107" s="121" t="str" cm="1">
        <f t="array" ref="CI107">_xlfn.IFS(AND($AC107&lt;&gt;"",AD107&lt;&gt;""),ABS($AC107-AD107),AND($AC107="",AD107=""),"",OR($AC107&lt;&gt;"",AD107&lt;&gt;""),"-")</f>
        <v/>
      </c>
      <c r="CJ107" s="120" t="str" cm="1">
        <f t="array" ref="CJ107">_xlfn.IFS(AND($AC107&lt;&gt;"",AE107&lt;&gt;""),ABS($AC107-AE107),AND($AC107="",AE107=""),"",OR($AC107&lt;&gt;"",AE107&lt;&gt;""),"-")</f>
        <v/>
      </c>
      <c r="CK107" s="120" t="str" cm="1">
        <f t="array" ref="CK107">_xlfn.IFS(AND($AC107&lt;&gt;"",AF107&lt;&gt;""),ABS($AC107-AF107),AND($AC107="",AF107=""),"",OR($AC107&lt;&gt;"",AF107&lt;&gt;""),"-")</f>
        <v/>
      </c>
      <c r="CL107" s="120" t="str" cm="1">
        <f t="array" ref="CL107">_xlfn.IFS(AND($AC107&lt;&gt;"",AG107&lt;&gt;""),ABS($AC107-AG107),AND($AC107="",AG107=""),"",OR($AC107&lt;&gt;"",AG107&lt;&gt;""),"-")</f>
        <v/>
      </c>
      <c r="CM107" s="120" t="str" cm="1">
        <f t="array" ref="CM107">_xlfn.IFS(AND($AC107&lt;&gt;"",AH107&lt;&gt;""),ABS($AC107-AH107),AND($AC107="",AH107=""),"",OR($AC107&lt;&gt;"",AH107&lt;&gt;""),"-")</f>
        <v/>
      </c>
      <c r="CN107" s="120" t="str" cm="1">
        <f t="array" ref="CN107">_xlfn.IFS(AND($AC107&lt;&gt;"",AI107&lt;&gt;""),ABS($AC107-AI107),AND($AC107="",AI107=""),"",OR($AC107&lt;&gt;"",AI107&lt;&gt;""),"-")</f>
        <v/>
      </c>
      <c r="CO107" s="120" t="str" cm="1">
        <f t="array" ref="CO107">_xlfn.IFS(AND($AC107&lt;&gt;"",AJ107&lt;&gt;""),ABS($AC107-AJ107),AND($AC107="",AJ107=""),"",OR($AC107&lt;&gt;"",AJ107&lt;&gt;""),"-")</f>
        <v/>
      </c>
      <c r="CP107" s="121" t="str" cm="1">
        <f t="array" ref="CP107">_xlfn.IFS(AND($AD107&lt;&gt;"",AE107&lt;&gt;""),ABS($AD107-AE107),AND($AD107="",AE107=""),"",OR($AD107&lt;&gt;"",AE107&lt;&gt;""),"-")</f>
        <v/>
      </c>
      <c r="CQ107" s="120" t="str" cm="1">
        <f t="array" ref="CQ107">_xlfn.IFS(AND($AD107&lt;&gt;"",AF107&lt;&gt;""),ABS($AD107-AF107),AND($AD107="",AF107=""),"",OR($AD107&lt;&gt;"",AF107&lt;&gt;""),"-")</f>
        <v/>
      </c>
      <c r="CR107" s="120" t="str" cm="1">
        <f t="array" ref="CR107">_xlfn.IFS(AND($AD107&lt;&gt;"",AG107&lt;&gt;""),ABS($AD107-AG107),AND($AD107="",AG107=""),"",OR($AD107&lt;&gt;"",AG107&lt;&gt;""),"-")</f>
        <v/>
      </c>
      <c r="CS107" s="120" t="str" cm="1">
        <f t="array" ref="CS107">_xlfn.IFS(AND($AD107&lt;&gt;"",AH107&lt;&gt;""),ABS($AD107-AH107),AND($AD107="",AH107=""),"",OR($AD107&lt;&gt;"",AH107&lt;&gt;""),"-")</f>
        <v/>
      </c>
      <c r="CT107" s="120" t="str" cm="1">
        <f t="array" ref="CT107">_xlfn.IFS(AND($AD107&lt;&gt;"",AI107&lt;&gt;""),ABS($AD107-AI107),AND($AD107="",AI107=""),"",OR($AD107&lt;&gt;"",AI107&lt;&gt;""),"-")</f>
        <v/>
      </c>
      <c r="CU107" s="120" t="str" cm="1">
        <f t="array" ref="CU107">_xlfn.IFS(AND($AD107&lt;&gt;"",AJ107&lt;&gt;""),ABS($AD107-AJ107),AND($AD107="",AJ107=""),"",OR($AD107&lt;&gt;"",AJ107&lt;&gt;""),"-")</f>
        <v/>
      </c>
      <c r="CV107" s="121" t="str" cm="1">
        <f t="array" ref="CV107">_xlfn.IFS(AND($AE107&lt;&gt;"",AF107&lt;&gt;""),ABS($AE107-AF107),AND($AE107="",AF107=""),"",OR($AE107&lt;&gt;"",AF107&lt;&gt;""),"-")</f>
        <v/>
      </c>
      <c r="CW107" s="120" t="str" cm="1">
        <f t="array" ref="CW107">_xlfn.IFS(AND($AE107&lt;&gt;"",AG107&lt;&gt;""),ABS($AE107-AG107),AND($AE107="",AG107=""),"",OR($AE107&lt;&gt;"",AG107&lt;&gt;""),"-")</f>
        <v/>
      </c>
      <c r="CX107" s="120" t="str" cm="1">
        <f t="array" ref="CX107">_xlfn.IFS(AND($AE107&lt;&gt;"",AH107&lt;&gt;""),ABS($AE107-AH107),AND($AE107="",AH107=""),"",OR($AE107&lt;&gt;"",AH107&lt;&gt;""),"-")</f>
        <v/>
      </c>
      <c r="CY107" s="120" t="str" cm="1">
        <f t="array" ref="CY107">_xlfn.IFS(AND($AE107&lt;&gt;"",AI107&lt;&gt;""),ABS($AE107-AI107),AND($AE107="",AI107=""),"",OR($AE107&lt;&gt;"",AI107&lt;&gt;""),"-")</f>
        <v/>
      </c>
      <c r="CZ107" s="120" t="str" cm="1">
        <f t="array" ref="CZ107">_xlfn.IFS(AND($AE107&lt;&gt;"",AJ107&lt;&gt;""),ABS($AE107-AJ107),AND($AE107="",AJ107=""),"",OR($AE107&lt;&gt;"",AJ107&lt;&gt;""),"-")</f>
        <v/>
      </c>
      <c r="DA107" s="121" t="str" cm="1">
        <f t="array" ref="DA107">_xlfn.IFS(AND($AF107&lt;&gt;"",AG107&lt;&gt;""),ABS($AF107-AG107),AND($AF107="",AG107=""),"",OR($AF107&lt;&gt;"",AG107&lt;&gt;""),"-")</f>
        <v/>
      </c>
      <c r="DB107" s="120" t="str" cm="1">
        <f t="array" ref="DB107">_xlfn.IFS(AND($AF107&lt;&gt;"",AH107&lt;&gt;""),ABS($AF107-AH107),AND($AF107="",AH107=""),"",OR($AF107&lt;&gt;"",AH107&lt;&gt;""),"-")</f>
        <v/>
      </c>
      <c r="DC107" s="120" t="str" cm="1">
        <f t="array" ref="DC107">_xlfn.IFS(AND($AF107&lt;&gt;"",AI107&lt;&gt;""),ABS($AF107-AI107),AND($AF107="",AI107=""),"",OR($AF107&lt;&gt;"",AI107&lt;&gt;""),"-")</f>
        <v/>
      </c>
      <c r="DD107" s="120" t="str" cm="1">
        <f t="array" ref="DD107">_xlfn.IFS(AND($AF107&lt;&gt;"",AJ107&lt;&gt;""),ABS($AF107-AJ107),AND($AF107="",AJ107=""),"",OR($AF107&lt;&gt;"",AJ107&lt;&gt;""),"-")</f>
        <v/>
      </c>
      <c r="DE107" s="121" t="str" cm="1">
        <f t="array" ref="DE107">_xlfn.IFS(AND($AG107&lt;&gt;"",AH107&lt;&gt;""),ABS($AG107-AH107),AND($AG107="",AH107=""),"",OR($AG107&lt;&gt;"",AH107&lt;&gt;""),"-")</f>
        <v/>
      </c>
      <c r="DF107" s="120" t="str" cm="1">
        <f t="array" ref="DF107">_xlfn.IFS(AND($AG107&lt;&gt;"",AI107&lt;&gt;""),ABS($AG107-AI107),AND($AG107="",AI107=""),"",OR($AG107&lt;&gt;"",AI107&lt;&gt;""),"-")</f>
        <v/>
      </c>
      <c r="DG107" s="120" t="str" cm="1">
        <f t="array" ref="DG107">_xlfn.IFS(AND($AG107&lt;&gt;"",AJ107&lt;&gt;""),ABS($AG107-AJ107),AND($AG107="",AJ107=""),"",OR($AG107&lt;&gt;"",AJ107&lt;&gt;""),"-")</f>
        <v/>
      </c>
      <c r="DH107" s="121" t="str" cm="1">
        <f t="array" ref="DH107">_xlfn.IFS(AND($AH107&lt;&gt;"",AI107&lt;&gt;""),ABS($AH107-AI107),AND($AH107="",AI107=""),"",OR($AH107&lt;&gt;"",AI107&lt;&gt;""),"-")</f>
        <v/>
      </c>
      <c r="DI107" s="120" t="str" cm="1">
        <f t="array" ref="DI107">_xlfn.IFS(AND($AH107&lt;&gt;"",AJ107&lt;&gt;""),ABS($AH107-AJ107),AND($AH107="",AJ107=""),"",OR($AH107&lt;&gt;"",AJ107&lt;&gt;""),"-")</f>
        <v/>
      </c>
      <c r="DJ107" s="121" t="str" cm="1">
        <f t="array" ref="DJ107">_xlfn.IFS(AND($AI107&lt;&gt;"",AJ107&lt;&gt;""),ABS($AI107-AJ107),AND($AI107="",AJ107=""),"",OR($AI107&lt;&gt;"",AJ107&lt;&gt;""),"-")</f>
        <v/>
      </c>
    </row>
    <row r="108" spans="1:114" x14ac:dyDescent="0.2">
      <c r="A108" s="120" t="e">
        <f t="shared" si="27"/>
        <v>#DIV/0!</v>
      </c>
      <c r="B108" s="186" t="e">
        <f t="shared" si="28"/>
        <v>#DIV/0!</v>
      </c>
      <c r="C108" s="186" t="e">
        <f t="shared" si="29"/>
        <v>#DIV/0!</v>
      </c>
      <c r="D108" s="186" t="e">
        <f t="shared" si="30"/>
        <v>#DIV/0!</v>
      </c>
      <c r="E108" s="263">
        <f t="shared" si="31"/>
        <v>0</v>
      </c>
      <c r="F108" s="186">
        <f t="shared" si="32"/>
        <v>0</v>
      </c>
      <c r="G108" s="186" t="e">
        <f t="shared" si="33"/>
        <v>#DIV/0!</v>
      </c>
      <c r="H108" s="262" t="str">
        <f t="shared" si="34"/>
        <v/>
      </c>
      <c r="I108" s="187" t="str">
        <f t="shared" si="35"/>
        <v/>
      </c>
      <c r="J108" s="260" t="s">
        <v>147</v>
      </c>
      <c r="K108" s="259" t="e">
        <f>VLOOKUP($J108,Merged_couplings!$B:$BU,MATCH(K$1,Merged_couplings!$B$1:$BU$1,0),FALSE)</f>
        <v>#N/A</v>
      </c>
      <c r="L108" s="258" t="e">
        <f>VLOOKUP($J108,Merged_couplings!$B:$BU,MATCH(L$1,Merged_couplings!$B$1:$BU$1,0),FALSE)</f>
        <v>#N/A</v>
      </c>
      <c r="M108" s="258" t="e">
        <f>VLOOKUP($J108,Merged_couplings!$B:$BU,MATCH(M$1,Merged_couplings!$B$1:$BU$1,0),FALSE)</f>
        <v>#N/A</v>
      </c>
      <c r="N108" s="258" t="e">
        <f>VLOOKUP($J108,Merged_couplings!$B:$BU,MATCH(N$1,Merged_couplings!$B$1:$BU$1,0),FALSE)</f>
        <v>#N/A</v>
      </c>
      <c r="O108" s="258" t="e">
        <f>VLOOKUP($J108,Merged_couplings!$B:$BU,MATCH(O$1,Merged_couplings!$B$1:$BU$1,0),FALSE)</f>
        <v>#N/A</v>
      </c>
      <c r="P108" s="258" t="e">
        <f>VLOOKUP($J108,Merged_couplings!$B:$BU,MATCH(P$1,Merged_couplings!$B$1:$BU$1,0),FALSE)</f>
        <v>#N/A</v>
      </c>
      <c r="Q108" s="258" t="e">
        <f>VLOOKUP($J108,Merged_couplings!$B:$BU,MATCH(Q$1,Merged_couplings!$B$1:$BU$1,0),FALSE)</f>
        <v>#N/A</v>
      </c>
      <c r="R108" s="258" t="e">
        <f>VLOOKUP($J108,Merged_couplings!$B:$BU,MATCH(R$1,Merged_couplings!$B$1:$BU$1,0),FALSE)</f>
        <v>#N/A</v>
      </c>
      <c r="S108" s="258" t="e">
        <f>VLOOKUP($J108,Merged_couplings!$B:$BU,MATCH(S$1,Merged_couplings!$B$1:$BU$1,0),FALSE)</f>
        <v>#N/A</v>
      </c>
      <c r="T108" s="258" t="e">
        <f>VLOOKUP($J108,Merged_couplings!$B:$BU,MATCH(T$1,Merged_couplings!$B$1:$BU$1,0),FALSE)</f>
        <v>#N/A</v>
      </c>
      <c r="U108" s="258" t="e">
        <f>VLOOKUP($J108,Merged_couplings!$B:$BU,MATCH(U$1,Merged_couplings!$B$1:$BU$1,0),FALSE)</f>
        <v>#N/A</v>
      </c>
      <c r="V108" s="258" t="e">
        <f>VLOOKUP($J108,Merged_couplings!$B:$BU,MATCH(V$1,Merged_couplings!$B$1:$BU$1,0),FALSE)</f>
        <v>#N/A</v>
      </c>
      <c r="W108" s="258" t="e">
        <f>VLOOKUP($J108,Merged_couplings!$B:$BU,MATCH(W$1,Merged_couplings!$B$1:$BU$1,0),FALSE)</f>
        <v>#N/A</v>
      </c>
      <c r="X108" s="121" t="str">
        <f>_xlfn.IFNA(VLOOKUP($J108,Merged_couplings!$B:$R,MATCH(X$1,Merged_couplings!$B$1:$R$1,0),FALSE),"")</f>
        <v/>
      </c>
      <c r="Y108" s="120" t="str">
        <f>_xlfn.IFNA(VLOOKUP($J108,Merged_couplings!$B:$R,MATCH(Y$1,Merged_couplings!$B$1:$R$1,0),FALSE),"")</f>
        <v/>
      </c>
      <c r="Z108" s="120" t="str">
        <f>_xlfn.IFNA(VLOOKUP($J108,Merged_couplings!$B:$R,MATCH(Z$1,Merged_couplings!$B$1:$R$1,0),FALSE),"")</f>
        <v/>
      </c>
      <c r="AA108" s="120" t="str">
        <f>_xlfn.IFNA(VLOOKUP($J108,Merged_couplings!$B:$R,MATCH(AA$1,Merged_couplings!$B$1:$R$1,0),FALSE),"")</f>
        <v/>
      </c>
      <c r="AB108" s="120" t="str">
        <f>_xlfn.IFNA(VLOOKUP($J108,Merged_couplings!$B:$R,MATCH(AB$1,Merged_couplings!$B$1:$R$1,0),FALSE),"")</f>
        <v/>
      </c>
      <c r="AC108" s="120" t="str">
        <f>_xlfn.IFNA(VLOOKUP($J108,Merged_couplings!$B:$R,MATCH(AC$1,Merged_couplings!$B$1:$R$1,0),FALSE),"")</f>
        <v/>
      </c>
      <c r="AD108" s="120" t="str">
        <f>_xlfn.IFNA(VLOOKUP($J108,Merged_couplings!$B:$R,MATCH(AD$1,Merged_couplings!$B$1:$R$1,0),FALSE),"")</f>
        <v/>
      </c>
      <c r="AE108" s="120" t="str">
        <f>_xlfn.IFNA(VLOOKUP($J108,Merged_couplings!$B:$R,MATCH(AE$1,Merged_couplings!$B$1:$R$1,0),FALSE),"")</f>
        <v/>
      </c>
      <c r="AF108" s="120" t="str">
        <f>_xlfn.IFNA(VLOOKUP($J108,Merged_couplings!$B:$R,MATCH(AF$1,Merged_couplings!$B$1:$R$1,0),FALSE),"")</f>
        <v/>
      </c>
      <c r="AG108" s="120" t="str">
        <f>_xlfn.IFNA(VLOOKUP($J108,Merged_couplings!$B:$R,MATCH(AG$1,Merged_couplings!$B$1:$R$1,0),FALSE),"")</f>
        <v/>
      </c>
      <c r="AH108" s="120" t="str">
        <f>_xlfn.IFNA(VLOOKUP($J108,Merged_couplings!$B:$R,MATCH(AH$1,Merged_couplings!$B$1:$R$1,0),FALSE),"")</f>
        <v/>
      </c>
      <c r="AI108" s="120" t="str">
        <f>_xlfn.IFNA(VLOOKUP($J108,Merged_couplings!$B:$R,MATCH(AI$1,Merged_couplings!$B$1:$R$1,0),FALSE),"")</f>
        <v/>
      </c>
      <c r="AJ108" s="120" t="str">
        <f>_xlfn.IFNA(VLOOKUP($J108,Merged_couplings!$B:$R,MATCH(AJ$1,Merged_couplings!$B$1:$R$1,0),FALSE),"")</f>
        <v/>
      </c>
      <c r="AK108" s="123" t="str" cm="1">
        <f t="array" ref="AK108">_xlfn.IFS(AND($X108&lt;&gt;"",Y108&lt;&gt;""),ABS($X108-Y108),AND($X108="",Y108=""),"",OR($X108&lt;&gt;"",Y108&lt;&gt;""),"-")</f>
        <v/>
      </c>
      <c r="AL108" s="122" t="str" cm="1">
        <f t="array" ref="AL108">_xlfn.IFS(AND($X108&lt;&gt;"",Z108&lt;&gt;""),ABS($X108-Z108),AND($X108="",Z108=""),"",OR($X108&lt;&gt;"",Z108&lt;&gt;""),"-")</f>
        <v/>
      </c>
      <c r="AM108" s="122" t="str" cm="1">
        <f t="array" ref="AM108">_xlfn.IFS(AND($X108&lt;&gt;"",AA108&lt;&gt;""),ABS($X108-AA108),AND($X108="",AA108=""),"",OR($X108&lt;&gt;"",AA108&lt;&gt;""),"-")</f>
        <v/>
      </c>
      <c r="AN108" s="122" t="str" cm="1">
        <f t="array" ref="AN108">_xlfn.IFS(AND($X108&lt;&gt;"",AB108&lt;&gt;""),ABS($X108-AB108),AND($X108="",AB108=""),"",OR($X108&lt;&gt;"",AB108&lt;&gt;""),"-")</f>
        <v/>
      </c>
      <c r="AO108" s="122" t="str" cm="1">
        <f t="array" ref="AO108">_xlfn.IFS(AND($X108&lt;&gt;"",AC108&lt;&gt;""),ABS($X108-AC108),AND($X108="",AC108=""),"",OR($X108&lt;&gt;"",AC108&lt;&gt;""),"-")</f>
        <v/>
      </c>
      <c r="AP108" s="122" t="str" cm="1">
        <f t="array" ref="AP108">_xlfn.IFS(AND($X108&lt;&gt;"",AD108&lt;&gt;""),ABS($X108-AD108),AND($X108="",AD108=""),"",OR($X108&lt;&gt;"",AD108&lt;&gt;""),"-")</f>
        <v/>
      </c>
      <c r="AQ108" s="122" t="str" cm="1">
        <f t="array" ref="AQ108">_xlfn.IFS(AND($X108&lt;&gt;"",AE108&lt;&gt;""),ABS($X108-AE108),AND($X108="",AE108=""),"",OR($X108&lt;&gt;"",AE108&lt;&gt;""),"-")</f>
        <v/>
      </c>
      <c r="AR108" s="122" t="str" cm="1">
        <f t="array" ref="AR108">_xlfn.IFS(AND($X108&lt;&gt;"",AF108&lt;&gt;""),ABS($X108-AF108),AND($X108="",AF108=""),"",OR($X108&lt;&gt;"",AF108&lt;&gt;""),"-")</f>
        <v/>
      </c>
      <c r="AS108" s="122" t="str" cm="1">
        <f t="array" ref="AS108">_xlfn.IFS(AND($X108&lt;&gt;"",AG108&lt;&gt;""),ABS($X108-AG108),AND($X108="",AG108=""),"",OR($X108&lt;&gt;"",AG108&lt;&gt;""),"-")</f>
        <v/>
      </c>
      <c r="AT108" s="122" t="str" cm="1">
        <f t="array" ref="AT108">_xlfn.IFS(AND($X108&lt;&gt;"",AH108&lt;&gt;""),ABS($X108-AH108),AND($X108="",AH108=""),"",OR($X108&lt;&gt;"",AH108&lt;&gt;""),"-")</f>
        <v/>
      </c>
      <c r="AU108" s="122" t="str" cm="1">
        <f t="array" ref="AU108">_xlfn.IFS(AND($X108&lt;&gt;"",AI108&lt;&gt;""),ABS($X108-AI108),AND($X108="",AI108=""),"",OR($X108&lt;&gt;"",AI108&lt;&gt;""),"-")</f>
        <v/>
      </c>
      <c r="AV108" s="122" t="str" cm="1">
        <f t="array" ref="AV108">_xlfn.IFS(AND($X108&lt;&gt;"",AJ108&lt;&gt;""),ABS($X108-AJ108),AND($X108="",AJ108=""),"",OR($X108&lt;&gt;"",AJ108&lt;&gt;""),"-")</f>
        <v/>
      </c>
      <c r="AW108" s="123" t="str" cm="1">
        <f t="array" ref="AW108">_xlfn.IFS(AND($Y108&lt;&gt;"",Z108&lt;&gt;""),ABS($Y108-Z108),AND($Y108="",Z108=""),"",OR($Y108&lt;&gt;"",Z108&lt;&gt;""),"-")</f>
        <v/>
      </c>
      <c r="AX108" s="122" t="str" cm="1">
        <f t="array" ref="AX108">_xlfn.IFS(AND($Y108&lt;&gt;"",AA108&lt;&gt;""),ABS($Y108-AA108),AND($Y108="",AA108=""),"",OR($Y108&lt;&gt;"",AA108&lt;&gt;""),"-")</f>
        <v/>
      </c>
      <c r="AY108" s="122" t="str" cm="1">
        <f t="array" ref="AY108">_xlfn.IFS(AND($Y108&lt;&gt;"",AB108&lt;&gt;""),ABS($Y108-AB108),AND($Y108="",AB108=""),"",OR($Y108&lt;&gt;"",AB108&lt;&gt;""),"-")</f>
        <v/>
      </c>
      <c r="AZ108" s="122" t="str" cm="1">
        <f t="array" ref="AZ108">_xlfn.IFS(AND($Y108&lt;&gt;"",AC108&lt;&gt;""),ABS($Y108-AC108),AND($Y108="",AC108=""),"",OR($Y108&lt;&gt;"",AC108&lt;&gt;""),"-")</f>
        <v/>
      </c>
      <c r="BA108" s="122" t="str" cm="1">
        <f t="array" ref="BA108">_xlfn.IFS(AND($Y108&lt;&gt;"",AD108&lt;&gt;""),ABS($Y108-AD108),AND($Y108="",AD108=""),"",OR($Y108&lt;&gt;"",AD108&lt;&gt;""),"-")</f>
        <v/>
      </c>
      <c r="BB108" s="122" t="str" cm="1">
        <f t="array" ref="BB108">_xlfn.IFS(AND($Y108&lt;&gt;"",AE108&lt;&gt;""),ABS($Y108-AE108),AND($Y108="",AE108=""),"",OR($Y108&lt;&gt;"",AE108&lt;&gt;""),"-")</f>
        <v/>
      </c>
      <c r="BC108" s="122" t="str" cm="1">
        <f t="array" ref="BC108">_xlfn.IFS(AND($Y108&lt;&gt;"",AF108&lt;&gt;""),ABS($Y108-AF108),AND($Y108="",AF108=""),"",OR($Y108&lt;&gt;"",AF108&lt;&gt;""),"-")</f>
        <v/>
      </c>
      <c r="BD108" s="122" t="str" cm="1">
        <f t="array" ref="BD108">_xlfn.IFS(AND($Y108&lt;&gt;"",AG108&lt;&gt;""),ABS($Y108-AG108),AND($Y108="",AG108=""),"",OR($Y108&lt;&gt;"",AG108&lt;&gt;""),"-")</f>
        <v/>
      </c>
      <c r="BE108" s="122" t="str" cm="1">
        <f t="array" ref="BE108">_xlfn.IFS(AND($Y108&lt;&gt;"",AH108&lt;&gt;""),ABS($Y108-AH108),AND($Y108="",AH108=""),"",OR($Y108&lt;&gt;"",AH108&lt;&gt;""),"-")</f>
        <v/>
      </c>
      <c r="BF108" s="122" t="str" cm="1">
        <f t="array" ref="BF108">_xlfn.IFS(AND($Y108&lt;&gt;"",AI108&lt;&gt;""),ABS($Y108-AI108),AND($Y108="",AI108=""),"",OR($Y108&lt;&gt;"",AI108&lt;&gt;""),"-")</f>
        <v/>
      </c>
      <c r="BG108" s="122" t="str" cm="1">
        <f t="array" ref="BG108">_xlfn.IFS(AND($Y108&lt;&gt;"",AJ108&lt;&gt;""),ABS($Y108-AJ108),AND($Y108="",AJ108=""),"",OR($Y108&lt;&gt;"",AJ108&lt;&gt;""),"-")</f>
        <v/>
      </c>
      <c r="BH108" s="121" t="str" cm="1">
        <f t="array" ref="BH108">_xlfn.IFS(AND($Z108&lt;&gt;"",AA108&lt;&gt;""),ABS($Z108-AA108),AND($Z108="",AA108=""),"",OR($Z108&lt;&gt;"",AA108&lt;&gt;""),"-")</f>
        <v/>
      </c>
      <c r="BI108" s="120" t="str" cm="1">
        <f t="array" ref="BI108">_xlfn.IFS(AND($Z108&lt;&gt;"",AB108&lt;&gt;""),ABS($Z108-AB108),AND($Z108="",AB108=""),"",OR($Z108&lt;&gt;"",AB108&lt;&gt;""),"-")</f>
        <v/>
      </c>
      <c r="BJ108" s="120" t="str" cm="1">
        <f t="array" ref="BJ108">_xlfn.IFS(AND($Z108&lt;&gt;"",AC108&lt;&gt;""),ABS($Z108-AC108),AND($Z108="",AC108=""),"",OR($Z108&lt;&gt;"",AC108&lt;&gt;""),"-")</f>
        <v/>
      </c>
      <c r="BK108" s="120" t="str" cm="1">
        <f t="array" ref="BK108">_xlfn.IFS(AND($Z108&lt;&gt;"",AD108&lt;&gt;""),ABS($Z108-AD108),AND($Z108="",AD108=""),"",OR($Z108&lt;&gt;"",AD108&lt;&gt;""),"-")</f>
        <v/>
      </c>
      <c r="BL108" s="120" t="str" cm="1">
        <f t="array" ref="BL108">_xlfn.IFS(AND($Z108&lt;&gt;"",AE108&lt;&gt;""),ABS($Z108-AE108),AND($Z108="",AE108=""),"",OR($Z108&lt;&gt;"",AE108&lt;&gt;""),"-")</f>
        <v/>
      </c>
      <c r="BM108" s="120" t="str" cm="1">
        <f t="array" ref="BM108">_xlfn.IFS(AND($Z108&lt;&gt;"",AF108&lt;&gt;""),ABS($Z108-AF108),AND($Z108="",AF108=""),"",OR($Z108&lt;&gt;"",AF108&lt;&gt;""),"-")</f>
        <v/>
      </c>
      <c r="BN108" s="120" t="str" cm="1">
        <f t="array" ref="BN108">_xlfn.IFS(AND($Z108&lt;&gt;"",AG108&lt;&gt;""),ABS($Z108-AG108),AND($Z108="",AG108=""),"",OR($Z108&lt;&gt;"",AG108&lt;&gt;""),"-")</f>
        <v/>
      </c>
      <c r="BO108" s="120" t="str" cm="1">
        <f t="array" ref="BO108">_xlfn.IFS(AND($Z108&lt;&gt;"",AH108&lt;&gt;""),ABS($Z108-AH108),AND($Z108="",AH108=""),"",OR($Z108&lt;&gt;"",AH108&lt;&gt;""),"-")</f>
        <v/>
      </c>
      <c r="BP108" s="120" t="str" cm="1">
        <f t="array" ref="BP108">_xlfn.IFS(AND($Z108&lt;&gt;"",AI108&lt;&gt;""),ABS($Z108-AI108),AND($Z108="",AI108=""),"",OR($Z108&lt;&gt;"",AI108&lt;&gt;""),"-")</f>
        <v/>
      </c>
      <c r="BQ108" s="120" t="str" cm="1">
        <f t="array" ref="BQ108">_xlfn.IFS(AND($Z108&lt;&gt;"",AJ108&lt;&gt;""),ABS($Z108-AJ108),AND($Z108="",AJ108=""),"",OR($Z108&lt;&gt;"",AJ108&lt;&gt;""),"-")</f>
        <v/>
      </c>
      <c r="BR108" s="121" t="str" cm="1">
        <f t="array" ref="BR108">_xlfn.IFS(AND($AA108&lt;&gt;"",AB108&lt;&gt;""),ABS($AA108-AB108),AND($AA108="",AB108=""),"",OR($AA108&lt;&gt;"",AB108&lt;&gt;""),"-")</f>
        <v/>
      </c>
      <c r="BS108" s="120" t="str" cm="1">
        <f t="array" ref="BS108">_xlfn.IFS(AND($AA108&lt;&gt;"",AC108&lt;&gt;""),ABS($AA108-AC108),AND($AA108="",AC108=""),"",OR($AA108&lt;&gt;"",AC108&lt;&gt;""),"-")</f>
        <v/>
      </c>
      <c r="BT108" s="120" t="str" cm="1">
        <f t="array" ref="BT108">_xlfn.IFS(AND($AA108&lt;&gt;"",AD108&lt;&gt;""),ABS($AA108-AD108),AND($AA108="",AD108=""),"",OR($AA108&lt;&gt;"",AD108&lt;&gt;""),"-")</f>
        <v/>
      </c>
      <c r="BU108" s="120" t="str" cm="1">
        <f t="array" ref="BU108">_xlfn.IFS(AND($AA108&lt;&gt;"",AE108&lt;&gt;""),ABS($AA108-AE108),AND($AA108="",AE108=""),"",OR($AA108&lt;&gt;"",AE108&lt;&gt;""),"-")</f>
        <v/>
      </c>
      <c r="BV108" s="120" t="str" cm="1">
        <f t="array" ref="BV108">_xlfn.IFS(AND($AA108&lt;&gt;"",AF108&lt;&gt;""),ABS($AA108-AF108),AND($AA108="",AF108=""),"",OR($AA108&lt;&gt;"",AF108&lt;&gt;""),"-")</f>
        <v/>
      </c>
      <c r="BW108" s="120" t="str" cm="1">
        <f t="array" ref="BW108">_xlfn.IFS(AND($AA108&lt;&gt;"",AG108&lt;&gt;""),ABS($AA108-AG108),AND($AA108="",AG108=""),"",OR($AA108&lt;&gt;"",AG108&lt;&gt;""),"-")</f>
        <v/>
      </c>
      <c r="BX108" s="120" t="str" cm="1">
        <f t="array" ref="BX108">_xlfn.IFS(AND($AA108&lt;&gt;"",AH108&lt;&gt;""),ABS($AA108-AH108),AND($AA108="",AH108=""),"",OR($AA108&lt;&gt;"",AH108&lt;&gt;""),"-")</f>
        <v/>
      </c>
      <c r="BY108" s="120" t="str" cm="1">
        <f t="array" ref="BY108">_xlfn.IFS(AND($AA108&lt;&gt;"",AI108&lt;&gt;""),ABS($AA108-AI108),AND($AA108="",AI108=""),"",OR($AA108&lt;&gt;"",AI108&lt;&gt;""),"-")</f>
        <v/>
      </c>
      <c r="BZ108" s="120" t="str" cm="1">
        <f t="array" ref="BZ108">_xlfn.IFS(AND($AA108&lt;&gt;"",AJ108&lt;&gt;""),ABS($AA108-AJ108),AND($AA108="",AJ108=""),"",OR($AA108&lt;&gt;"",AJ108&lt;&gt;""),"-")</f>
        <v/>
      </c>
      <c r="CA108" s="121" t="str" cm="1">
        <f t="array" ref="CA108">_xlfn.IFS(AND($AB108&lt;&gt;"",AC108&lt;&gt;""),ABS($AB108-AC108),AND($AB108="",AC108=""),"",OR($AB108&lt;&gt;"",AC108&lt;&gt;""),"-")</f>
        <v/>
      </c>
      <c r="CB108" s="120" t="str" cm="1">
        <f t="array" ref="CB108">_xlfn.IFS(AND($AB108&lt;&gt;"",AD108&lt;&gt;""),ABS($AB108-AD108),AND($AB108="",AD108=""),"",OR($AB108&lt;&gt;"",AD108&lt;&gt;""),"-")</f>
        <v/>
      </c>
      <c r="CC108" s="120" t="str" cm="1">
        <f t="array" ref="CC108">_xlfn.IFS(AND($AB108&lt;&gt;"",AE108&lt;&gt;""),ABS($AB108-AE108),AND($AB108="",AE108=""),"",OR($AB108&lt;&gt;"",AE108&lt;&gt;""),"-")</f>
        <v/>
      </c>
      <c r="CD108" s="120" t="str" cm="1">
        <f t="array" ref="CD108">_xlfn.IFS(AND($AB108&lt;&gt;"",AF108&lt;&gt;""),ABS($AB108-AF108),AND($AB108="",AF108=""),"",OR($AB108&lt;&gt;"",AF108&lt;&gt;""),"-")</f>
        <v/>
      </c>
      <c r="CE108" s="120" t="str" cm="1">
        <f t="array" ref="CE108">_xlfn.IFS(AND($AB108&lt;&gt;"",AG108&lt;&gt;""),ABS($AB108-AG108),AND($AB108="",AG108=""),"",OR($AB108&lt;&gt;"",AG108&lt;&gt;""),"-")</f>
        <v/>
      </c>
      <c r="CF108" s="120" t="str" cm="1">
        <f t="array" ref="CF108">_xlfn.IFS(AND($AB108&lt;&gt;"",AH108&lt;&gt;""),ABS($AB108-AH108),AND($AB108="",AH108=""),"",OR($AB108&lt;&gt;"",AH108&lt;&gt;""),"-")</f>
        <v/>
      </c>
      <c r="CG108" s="120" t="str" cm="1">
        <f t="array" ref="CG108">_xlfn.IFS(AND($AB108&lt;&gt;"",AI108&lt;&gt;""),ABS($AB108-AI108),AND($AB108="",AI108=""),"",OR($AB108&lt;&gt;"",AI108&lt;&gt;""),"-")</f>
        <v/>
      </c>
      <c r="CH108" s="120" t="str" cm="1">
        <f t="array" ref="CH108">_xlfn.IFS(AND($AB108&lt;&gt;"",AJ108&lt;&gt;""),ABS($AB108-AJ108),AND($AB108="",AJ108=""),"",OR($AB108&lt;&gt;"",AJ108&lt;&gt;""),"-")</f>
        <v/>
      </c>
      <c r="CI108" s="121" t="str" cm="1">
        <f t="array" ref="CI108">_xlfn.IFS(AND($AC108&lt;&gt;"",AD108&lt;&gt;""),ABS($AC108-AD108),AND($AC108="",AD108=""),"",OR($AC108&lt;&gt;"",AD108&lt;&gt;""),"-")</f>
        <v/>
      </c>
      <c r="CJ108" s="120" t="str" cm="1">
        <f t="array" ref="CJ108">_xlfn.IFS(AND($AC108&lt;&gt;"",AE108&lt;&gt;""),ABS($AC108-AE108),AND($AC108="",AE108=""),"",OR($AC108&lt;&gt;"",AE108&lt;&gt;""),"-")</f>
        <v/>
      </c>
      <c r="CK108" s="120" t="str" cm="1">
        <f t="array" ref="CK108">_xlfn.IFS(AND($AC108&lt;&gt;"",AF108&lt;&gt;""),ABS($AC108-AF108),AND($AC108="",AF108=""),"",OR($AC108&lt;&gt;"",AF108&lt;&gt;""),"-")</f>
        <v/>
      </c>
      <c r="CL108" s="120" t="str" cm="1">
        <f t="array" ref="CL108">_xlfn.IFS(AND($AC108&lt;&gt;"",AG108&lt;&gt;""),ABS($AC108-AG108),AND($AC108="",AG108=""),"",OR($AC108&lt;&gt;"",AG108&lt;&gt;""),"-")</f>
        <v/>
      </c>
      <c r="CM108" s="120" t="str" cm="1">
        <f t="array" ref="CM108">_xlfn.IFS(AND($AC108&lt;&gt;"",AH108&lt;&gt;""),ABS($AC108-AH108),AND($AC108="",AH108=""),"",OR($AC108&lt;&gt;"",AH108&lt;&gt;""),"-")</f>
        <v/>
      </c>
      <c r="CN108" s="120" t="str" cm="1">
        <f t="array" ref="CN108">_xlfn.IFS(AND($AC108&lt;&gt;"",AI108&lt;&gt;""),ABS($AC108-AI108),AND($AC108="",AI108=""),"",OR($AC108&lt;&gt;"",AI108&lt;&gt;""),"-")</f>
        <v/>
      </c>
      <c r="CO108" s="120" t="str" cm="1">
        <f t="array" ref="CO108">_xlfn.IFS(AND($AC108&lt;&gt;"",AJ108&lt;&gt;""),ABS($AC108-AJ108),AND($AC108="",AJ108=""),"",OR($AC108&lt;&gt;"",AJ108&lt;&gt;""),"-")</f>
        <v/>
      </c>
      <c r="CP108" s="121" t="str" cm="1">
        <f t="array" ref="CP108">_xlfn.IFS(AND($AD108&lt;&gt;"",AE108&lt;&gt;""),ABS($AD108-AE108),AND($AD108="",AE108=""),"",OR($AD108&lt;&gt;"",AE108&lt;&gt;""),"-")</f>
        <v/>
      </c>
      <c r="CQ108" s="120" t="str" cm="1">
        <f t="array" ref="CQ108">_xlfn.IFS(AND($AD108&lt;&gt;"",AF108&lt;&gt;""),ABS($AD108-AF108),AND($AD108="",AF108=""),"",OR($AD108&lt;&gt;"",AF108&lt;&gt;""),"-")</f>
        <v/>
      </c>
      <c r="CR108" s="120" t="str" cm="1">
        <f t="array" ref="CR108">_xlfn.IFS(AND($AD108&lt;&gt;"",AG108&lt;&gt;""),ABS($AD108-AG108),AND($AD108="",AG108=""),"",OR($AD108&lt;&gt;"",AG108&lt;&gt;""),"-")</f>
        <v/>
      </c>
      <c r="CS108" s="120" t="str" cm="1">
        <f t="array" ref="CS108">_xlfn.IFS(AND($AD108&lt;&gt;"",AH108&lt;&gt;""),ABS($AD108-AH108),AND($AD108="",AH108=""),"",OR($AD108&lt;&gt;"",AH108&lt;&gt;""),"-")</f>
        <v/>
      </c>
      <c r="CT108" s="120" t="str" cm="1">
        <f t="array" ref="CT108">_xlfn.IFS(AND($AD108&lt;&gt;"",AI108&lt;&gt;""),ABS($AD108-AI108),AND($AD108="",AI108=""),"",OR($AD108&lt;&gt;"",AI108&lt;&gt;""),"-")</f>
        <v/>
      </c>
      <c r="CU108" s="120" t="str" cm="1">
        <f t="array" ref="CU108">_xlfn.IFS(AND($AD108&lt;&gt;"",AJ108&lt;&gt;""),ABS($AD108-AJ108),AND($AD108="",AJ108=""),"",OR($AD108&lt;&gt;"",AJ108&lt;&gt;""),"-")</f>
        <v/>
      </c>
      <c r="CV108" s="121" t="str" cm="1">
        <f t="array" ref="CV108">_xlfn.IFS(AND($AE108&lt;&gt;"",AF108&lt;&gt;""),ABS($AE108-AF108),AND($AE108="",AF108=""),"",OR($AE108&lt;&gt;"",AF108&lt;&gt;""),"-")</f>
        <v/>
      </c>
      <c r="CW108" s="120" t="str" cm="1">
        <f t="array" ref="CW108">_xlfn.IFS(AND($AE108&lt;&gt;"",AG108&lt;&gt;""),ABS($AE108-AG108),AND($AE108="",AG108=""),"",OR($AE108&lt;&gt;"",AG108&lt;&gt;""),"-")</f>
        <v/>
      </c>
      <c r="CX108" s="120" t="str" cm="1">
        <f t="array" ref="CX108">_xlfn.IFS(AND($AE108&lt;&gt;"",AH108&lt;&gt;""),ABS($AE108-AH108),AND($AE108="",AH108=""),"",OR($AE108&lt;&gt;"",AH108&lt;&gt;""),"-")</f>
        <v/>
      </c>
      <c r="CY108" s="120" t="str" cm="1">
        <f t="array" ref="CY108">_xlfn.IFS(AND($AE108&lt;&gt;"",AI108&lt;&gt;""),ABS($AE108-AI108),AND($AE108="",AI108=""),"",OR($AE108&lt;&gt;"",AI108&lt;&gt;""),"-")</f>
        <v/>
      </c>
      <c r="CZ108" s="120" t="str" cm="1">
        <f t="array" ref="CZ108">_xlfn.IFS(AND($AE108&lt;&gt;"",AJ108&lt;&gt;""),ABS($AE108-AJ108),AND($AE108="",AJ108=""),"",OR($AE108&lt;&gt;"",AJ108&lt;&gt;""),"-")</f>
        <v/>
      </c>
      <c r="DA108" s="121" t="str" cm="1">
        <f t="array" ref="DA108">_xlfn.IFS(AND($AF108&lt;&gt;"",AG108&lt;&gt;""),ABS($AF108-AG108),AND($AF108="",AG108=""),"",OR($AF108&lt;&gt;"",AG108&lt;&gt;""),"-")</f>
        <v/>
      </c>
      <c r="DB108" s="120" t="str" cm="1">
        <f t="array" ref="DB108">_xlfn.IFS(AND($AF108&lt;&gt;"",AH108&lt;&gt;""),ABS($AF108-AH108),AND($AF108="",AH108=""),"",OR($AF108&lt;&gt;"",AH108&lt;&gt;""),"-")</f>
        <v/>
      </c>
      <c r="DC108" s="120" t="str" cm="1">
        <f t="array" ref="DC108">_xlfn.IFS(AND($AF108&lt;&gt;"",AI108&lt;&gt;""),ABS($AF108-AI108),AND($AF108="",AI108=""),"",OR($AF108&lt;&gt;"",AI108&lt;&gt;""),"-")</f>
        <v/>
      </c>
      <c r="DD108" s="120" t="str" cm="1">
        <f t="array" ref="DD108">_xlfn.IFS(AND($AF108&lt;&gt;"",AJ108&lt;&gt;""),ABS($AF108-AJ108),AND($AF108="",AJ108=""),"",OR($AF108&lt;&gt;"",AJ108&lt;&gt;""),"-")</f>
        <v/>
      </c>
      <c r="DE108" s="121" t="str" cm="1">
        <f t="array" ref="DE108">_xlfn.IFS(AND($AG108&lt;&gt;"",AH108&lt;&gt;""),ABS($AG108-AH108),AND($AG108="",AH108=""),"",OR($AG108&lt;&gt;"",AH108&lt;&gt;""),"-")</f>
        <v/>
      </c>
      <c r="DF108" s="120" t="str" cm="1">
        <f t="array" ref="DF108">_xlfn.IFS(AND($AG108&lt;&gt;"",AI108&lt;&gt;""),ABS($AG108-AI108),AND($AG108="",AI108=""),"",OR($AG108&lt;&gt;"",AI108&lt;&gt;""),"-")</f>
        <v/>
      </c>
      <c r="DG108" s="120" t="str" cm="1">
        <f t="array" ref="DG108">_xlfn.IFS(AND($AG108&lt;&gt;"",AJ108&lt;&gt;""),ABS($AG108-AJ108),AND($AG108="",AJ108=""),"",OR($AG108&lt;&gt;"",AJ108&lt;&gt;""),"-")</f>
        <v/>
      </c>
      <c r="DH108" s="121" t="str" cm="1">
        <f t="array" ref="DH108">_xlfn.IFS(AND($AH108&lt;&gt;"",AI108&lt;&gt;""),ABS($AH108-AI108),AND($AH108="",AI108=""),"",OR($AH108&lt;&gt;"",AI108&lt;&gt;""),"-")</f>
        <v/>
      </c>
      <c r="DI108" s="120" t="str" cm="1">
        <f t="array" ref="DI108">_xlfn.IFS(AND($AH108&lt;&gt;"",AJ108&lt;&gt;""),ABS($AH108-AJ108),AND($AH108="",AJ108=""),"",OR($AH108&lt;&gt;"",AJ108&lt;&gt;""),"-")</f>
        <v/>
      </c>
      <c r="DJ108" s="121" t="str" cm="1">
        <f t="array" ref="DJ108">_xlfn.IFS(AND($AI108&lt;&gt;"",AJ108&lt;&gt;""),ABS($AI108-AJ108),AND($AI108="",AJ108=""),"",OR($AI108&lt;&gt;"",AJ108&lt;&gt;""),"-")</f>
        <v/>
      </c>
    </row>
    <row r="109" spans="1:114" x14ac:dyDescent="0.2">
      <c r="A109" s="120" t="str">
        <f t="shared" si="27"/>
        <v>ok</v>
      </c>
      <c r="B109" s="186">
        <f t="shared" si="28"/>
        <v>0</v>
      </c>
      <c r="C109" s="186">
        <f t="shared" si="29"/>
        <v>100</v>
      </c>
      <c r="D109" s="186">
        <f t="shared" si="30"/>
        <v>0</v>
      </c>
      <c r="E109" s="263">
        <f t="shared" si="31"/>
        <v>11</v>
      </c>
      <c r="F109" s="186">
        <f t="shared" si="32"/>
        <v>11</v>
      </c>
      <c r="G109" s="186">
        <f t="shared" si="33"/>
        <v>100</v>
      </c>
      <c r="H109" s="262" t="str">
        <f t="shared" si="34"/>
        <v/>
      </c>
      <c r="I109" s="187" t="str">
        <f t="shared" si="35"/>
        <v>I</v>
      </c>
      <c r="J109" s="260" t="s">
        <v>149</v>
      </c>
      <c r="K109" s="259" t="str">
        <f>VLOOKUP($J109,Merged_couplings!$B:$BU,MATCH(K$1,Merged_couplings!$B$1:$BU$1,0),FALSE)</f>
        <v>-IG</v>
      </c>
      <c r="L109" s="258" t="str">
        <f>VLOOKUP($J109,Merged_couplings!$B:$BU,MATCH(L$1,Merged_couplings!$B$1:$BU$1,0),FALSE)</f>
        <v>-IG</v>
      </c>
      <c r="M109" s="258" t="str">
        <f>VLOOKUP($J109,Merged_couplings!$B:$BU,MATCH(M$1,Merged_couplings!$B$1:$BU$1,0),FALSE)</f>
        <v>-IG</v>
      </c>
      <c r="N109" s="258" t="str">
        <f>VLOOKUP($J109,Merged_couplings!$B:$BU,MATCH(N$1,Merged_couplings!$B$1:$BU$1,0),FALSE)</f>
        <v>-IG</v>
      </c>
      <c r="O109" s="258" t="str">
        <f>VLOOKUP($J109,Merged_couplings!$B:$BU,MATCH(O$1,Merged_couplings!$B$1:$BU$1,0),FALSE)</f>
        <v>-IG</v>
      </c>
      <c r="P109" s="258" t="str">
        <f>VLOOKUP($J109,Merged_couplings!$B:$BU,MATCH(P$1,Merged_couplings!$B$1:$BU$1,0),FALSE)</f>
        <v>-IG</v>
      </c>
      <c r="Q109" s="258" t="str">
        <f>VLOOKUP($J109,Merged_couplings!$B:$BU,MATCH(Q$1,Merged_couplings!$B$1:$BU$1,0),FALSE)</f>
        <v>-IG</v>
      </c>
      <c r="R109" s="258" t="str">
        <f>VLOOKUP($J109,Merged_couplings!$B:$BU,MATCH(R$1,Merged_couplings!$B$1:$BU$1,0),FALSE)</f>
        <v>-IG</v>
      </c>
      <c r="S109" s="258" t="str">
        <f>VLOOKUP($J109,Merged_couplings!$B:$BU,MATCH(S$1,Merged_couplings!$B$1:$BU$1,0),FALSE)</f>
        <v>-IG</v>
      </c>
      <c r="T109" s="258" t="str">
        <f>VLOOKUP($J109,Merged_couplings!$B:$BU,MATCH(T$1,Merged_couplings!$B$1:$BU$1,0),FALSE)</f>
        <v>-IG</v>
      </c>
      <c r="U109" s="258" t="str">
        <f>VLOOKUP($J109,Merged_couplings!$B:$BU,MATCH(U$1,Merged_couplings!$B$1:$BU$1,0),FALSE)</f>
        <v>-IG</v>
      </c>
      <c r="V109" s="258" t="str">
        <f>VLOOKUP($J109,Merged_couplings!$B:$BU,MATCH(V$1,Merged_couplings!$B$1:$BU$1,0),FALSE)</f>
        <v>-I-</v>
      </c>
      <c r="W109" s="258" t="str">
        <f>VLOOKUP($J109,Merged_couplings!$B:$BU,MATCH(W$1,Merged_couplings!$B$1:$BU$1,0),FALSE)</f>
        <v>-I-</v>
      </c>
      <c r="X109" s="121">
        <f>_xlfn.IFNA(VLOOKUP($J109,Merged_couplings!$B:$R,MATCH(X$1,Merged_couplings!$B$1:$R$1,0),FALSE),"")</f>
        <v>9.4871864706182727</v>
      </c>
      <c r="Y109" s="120">
        <f>_xlfn.IFNA(VLOOKUP($J109,Merged_couplings!$B:$R,MATCH(Y$1,Merged_couplings!$B$1:$R$1,0),FALSE),"")</f>
        <v>9.3178178960955282</v>
      </c>
      <c r="Z109" s="120">
        <f>_xlfn.IFNA(VLOOKUP($J109,Merged_couplings!$B:$R,MATCH(Z$1,Merged_couplings!$B$1:$R$1,0),FALSE),"")</f>
        <v>10.72980922098731</v>
      </c>
      <c r="AA109" s="120">
        <f>_xlfn.IFNA(VLOOKUP($J109,Merged_couplings!$B:$R,MATCH(AA$1,Merged_couplings!$B$1:$R$1,0),FALSE),"")</f>
        <v>10.72980922098731</v>
      </c>
      <c r="AB109" s="120">
        <f>_xlfn.IFNA(VLOOKUP($J109,Merged_couplings!$B:$R,MATCH(AB$1,Merged_couplings!$B$1:$R$1,0),FALSE),"")</f>
        <v>10.221325374351794</v>
      </c>
      <c r="AC109" s="120">
        <f>_xlfn.IFNA(VLOOKUP($J109,Merged_couplings!$B:$R,MATCH(AC$1,Merged_couplings!$B$1:$R$1,0),FALSE),"")</f>
        <v>10.221325374351794</v>
      </c>
      <c r="AD109" s="120">
        <f>_xlfn.IFNA(VLOOKUP($J109,Merged_couplings!$B:$R,MATCH(AD$1,Merged_couplings!$B$1:$R$1,0),FALSE),"")</f>
        <v>10.488540735601473</v>
      </c>
      <c r="AE109" s="120">
        <f>_xlfn.IFNA(VLOOKUP($J109,Merged_couplings!$B:$R,MATCH(AE$1,Merged_couplings!$B$1:$R$1,0),FALSE),"")</f>
        <v>11.605342640985848</v>
      </c>
      <c r="AF109" s="120">
        <f>_xlfn.IFNA(VLOOKUP($J109,Merged_couplings!$B:$R,MATCH(AF$1,Merged_couplings!$B$1:$R$1,0),FALSE),"")</f>
        <v>11.605342640985848</v>
      </c>
      <c r="AG109" s="120">
        <f>_xlfn.IFNA(VLOOKUP($J109,Merged_couplings!$B:$R,MATCH(AG$1,Merged_couplings!$B$1:$R$1,0),FALSE),"")</f>
        <v>11.533348820827756</v>
      </c>
      <c r="AH109" s="120">
        <f>_xlfn.IFNA(VLOOKUP($J109,Merged_couplings!$B:$R,MATCH(AH$1,Merged_couplings!$B$1:$R$1,0),FALSE),"")</f>
        <v>9.1345112932852839</v>
      </c>
      <c r="AI109" s="120" t="str">
        <f>_xlfn.IFNA(VLOOKUP($J109,Merged_couplings!$B:$R,MATCH(AI$1,Merged_couplings!$B$1:$R$1,0),FALSE),"")</f>
        <v/>
      </c>
      <c r="AJ109" s="120" t="str">
        <f>_xlfn.IFNA(VLOOKUP($J109,Merged_couplings!$B:$R,MATCH(AJ$1,Merged_couplings!$B$1:$R$1,0),FALSE),"")</f>
        <v/>
      </c>
      <c r="AK109" s="123" cm="1">
        <f t="array" ref="AK109">_xlfn.IFS(AND($X109&lt;&gt;"",Y109&lt;&gt;""),ABS($X109-Y109),AND($X109="",Y109=""),"",OR($X109&lt;&gt;"",Y109&lt;&gt;""),"-")</f>
        <v>0.16936857452274445</v>
      </c>
      <c r="AL109" s="122" cm="1">
        <f t="array" ref="AL109">_xlfn.IFS(AND($X109&lt;&gt;"",Z109&lt;&gt;""),ABS($X109-Z109),AND($X109="",Z109=""),"",OR($X109&lt;&gt;"",Z109&lt;&gt;""),"-")</f>
        <v>1.242622750369037</v>
      </c>
      <c r="AM109" s="122" cm="1">
        <f t="array" ref="AM109">_xlfn.IFS(AND($X109&lt;&gt;"",AA109&lt;&gt;""),ABS($X109-AA109),AND($X109="",AA109=""),"",OR($X109&lt;&gt;"",AA109&lt;&gt;""),"-")</f>
        <v>1.242622750369037</v>
      </c>
      <c r="AN109" s="122" cm="1">
        <f t="array" ref="AN109">_xlfn.IFS(AND($X109&lt;&gt;"",AB109&lt;&gt;""),ABS($X109-AB109),AND($X109="",AB109=""),"",OR($X109&lt;&gt;"",AB109&lt;&gt;""),"-")</f>
        <v>0.73413890373352153</v>
      </c>
      <c r="AO109" s="122" cm="1">
        <f t="array" ref="AO109">_xlfn.IFS(AND($X109&lt;&gt;"",AC109&lt;&gt;""),ABS($X109-AC109),AND($X109="",AC109=""),"",OR($X109&lt;&gt;"",AC109&lt;&gt;""),"-")</f>
        <v>0.73413890373352153</v>
      </c>
      <c r="AP109" s="122" cm="1">
        <f t="array" ref="AP109">_xlfn.IFS(AND($X109&lt;&gt;"",AD109&lt;&gt;""),ABS($X109-AD109),AND($X109="",AD109=""),"",OR($X109&lt;&gt;"",AD109&lt;&gt;""),"-")</f>
        <v>1.0013542649832008</v>
      </c>
      <c r="AQ109" s="122" cm="1">
        <f t="array" ref="AQ109">_xlfn.IFS(AND($X109&lt;&gt;"",AE109&lt;&gt;""),ABS($X109-AE109),AND($X109="",AE109=""),"",OR($X109&lt;&gt;"",AE109&lt;&gt;""),"-")</f>
        <v>2.1181561703675751</v>
      </c>
      <c r="AR109" s="122" cm="1">
        <f t="array" ref="AR109">_xlfn.IFS(AND($X109&lt;&gt;"",AF109&lt;&gt;""),ABS($X109-AF109),AND($X109="",AF109=""),"",OR($X109&lt;&gt;"",AF109&lt;&gt;""),"-")</f>
        <v>2.1181561703675751</v>
      </c>
      <c r="AS109" s="122" cm="1">
        <f t="array" ref="AS109">_xlfn.IFS(AND($X109&lt;&gt;"",AG109&lt;&gt;""),ABS($X109-AG109),AND($X109="",AG109=""),"",OR($X109&lt;&gt;"",AG109&lt;&gt;""),"-")</f>
        <v>2.0461623502094834</v>
      </c>
      <c r="AT109" s="122" cm="1">
        <f t="array" ref="AT109">_xlfn.IFS(AND($X109&lt;&gt;"",AH109&lt;&gt;""),ABS($X109-AH109),AND($X109="",AH109=""),"",OR($X109&lt;&gt;"",AH109&lt;&gt;""),"-")</f>
        <v>0.35267517733298881</v>
      </c>
      <c r="AU109" s="122" t="str" cm="1">
        <f t="array" ref="AU109">_xlfn.IFS(AND($X109&lt;&gt;"",AI109&lt;&gt;""),ABS($X109-AI109),AND($X109="",AI109=""),"",OR($X109&lt;&gt;"",AI109&lt;&gt;""),"-")</f>
        <v>-</v>
      </c>
      <c r="AV109" s="122" t="str" cm="1">
        <f t="array" ref="AV109">_xlfn.IFS(AND($X109&lt;&gt;"",AJ109&lt;&gt;""),ABS($X109-AJ109),AND($X109="",AJ109=""),"",OR($X109&lt;&gt;"",AJ109&lt;&gt;""),"-")</f>
        <v>-</v>
      </c>
      <c r="AW109" s="123" cm="1">
        <f t="array" ref="AW109">_xlfn.IFS(AND($Y109&lt;&gt;"",Z109&lt;&gt;""),ABS($Y109-Z109),AND($Y109="",Z109=""),"",OR($Y109&lt;&gt;"",Z109&lt;&gt;""),"-")</f>
        <v>1.4119913248917815</v>
      </c>
      <c r="AX109" s="122" cm="1">
        <f t="array" ref="AX109">_xlfn.IFS(AND($Y109&lt;&gt;"",AA109&lt;&gt;""),ABS($Y109-AA109),AND($Y109="",AA109=""),"",OR($Y109&lt;&gt;"",AA109&lt;&gt;""),"-")</f>
        <v>1.4119913248917815</v>
      </c>
      <c r="AY109" s="122" cm="1">
        <f t="array" ref="AY109">_xlfn.IFS(AND($Y109&lt;&gt;"",AB109&lt;&gt;""),ABS($Y109-AB109),AND($Y109="",AB109=""),"",OR($Y109&lt;&gt;"",AB109&lt;&gt;""),"-")</f>
        <v>0.90350747825626598</v>
      </c>
      <c r="AZ109" s="122" cm="1">
        <f t="array" ref="AZ109">_xlfn.IFS(AND($Y109&lt;&gt;"",AC109&lt;&gt;""),ABS($Y109-AC109),AND($Y109="",AC109=""),"",OR($Y109&lt;&gt;"",AC109&lt;&gt;""),"-")</f>
        <v>0.90350747825626598</v>
      </c>
      <c r="BA109" s="122" cm="1">
        <f t="array" ref="BA109">_xlfn.IFS(AND($Y109&lt;&gt;"",AD109&lt;&gt;""),ABS($Y109-AD109),AND($Y109="",AD109=""),"",OR($Y109&lt;&gt;"",AD109&lt;&gt;""),"-")</f>
        <v>1.1707228395059452</v>
      </c>
      <c r="BB109" s="122" cm="1">
        <f t="array" ref="BB109">_xlfn.IFS(AND($Y109&lt;&gt;"",AE109&lt;&gt;""),ABS($Y109-AE109),AND($Y109="",AE109=""),"",OR($Y109&lt;&gt;"",AE109&lt;&gt;""),"-")</f>
        <v>2.2875247448903195</v>
      </c>
      <c r="BC109" s="122" cm="1">
        <f t="array" ref="BC109">_xlfn.IFS(AND($Y109&lt;&gt;"",AF109&lt;&gt;""),ABS($Y109-AF109),AND($Y109="",AF109=""),"",OR($Y109&lt;&gt;"",AF109&lt;&gt;""),"-")</f>
        <v>2.2875247448903195</v>
      </c>
      <c r="BD109" s="122" cm="1">
        <f t="array" ref="BD109">_xlfn.IFS(AND($Y109&lt;&gt;"",AG109&lt;&gt;""),ABS($Y109-AG109),AND($Y109="",AG109=""),"",OR($Y109&lt;&gt;"",AG109&lt;&gt;""),"-")</f>
        <v>2.2155309247322279</v>
      </c>
      <c r="BE109" s="122" cm="1">
        <f t="array" ref="BE109">_xlfn.IFS(AND($Y109&lt;&gt;"",AH109&lt;&gt;""),ABS($Y109-AH109),AND($Y109="",AH109=""),"",OR($Y109&lt;&gt;"",AH109&lt;&gt;""),"-")</f>
        <v>0.18330660281024436</v>
      </c>
      <c r="BF109" s="122" t="str" cm="1">
        <f t="array" ref="BF109">_xlfn.IFS(AND($Y109&lt;&gt;"",AI109&lt;&gt;""),ABS($Y109-AI109),AND($Y109="",AI109=""),"",OR($Y109&lt;&gt;"",AI109&lt;&gt;""),"-")</f>
        <v>-</v>
      </c>
      <c r="BG109" s="122" t="str" cm="1">
        <f t="array" ref="BG109">_xlfn.IFS(AND($Y109&lt;&gt;"",AJ109&lt;&gt;""),ABS($Y109-AJ109),AND($Y109="",AJ109=""),"",OR($Y109&lt;&gt;"",AJ109&lt;&gt;""),"-")</f>
        <v>-</v>
      </c>
      <c r="BH109" s="121" cm="1">
        <f t="array" ref="BH109">_xlfn.IFS(AND($Z109&lt;&gt;"",AA109&lt;&gt;""),ABS($Z109-AA109),AND($Z109="",AA109=""),"",OR($Z109&lt;&gt;"",AA109&lt;&gt;""),"-")</f>
        <v>0</v>
      </c>
      <c r="BI109" s="120" cm="1">
        <f t="array" ref="BI109">_xlfn.IFS(AND($Z109&lt;&gt;"",AB109&lt;&gt;""),ABS($Z109-AB109),AND($Z109="",AB109=""),"",OR($Z109&lt;&gt;"",AB109&lt;&gt;""),"-")</f>
        <v>0.50848384663551549</v>
      </c>
      <c r="BJ109" s="120" cm="1">
        <f t="array" ref="BJ109">_xlfn.IFS(AND($Z109&lt;&gt;"",AC109&lt;&gt;""),ABS($Z109-AC109),AND($Z109="",AC109=""),"",OR($Z109&lt;&gt;"",AC109&lt;&gt;""),"-")</f>
        <v>0.50848384663551549</v>
      </c>
      <c r="BK109" s="120" cm="1">
        <f t="array" ref="BK109">_xlfn.IFS(AND($Z109&lt;&gt;"",AD109&lt;&gt;""),ABS($Z109-AD109),AND($Z109="",AD109=""),"",OR($Z109&lt;&gt;"",AD109&lt;&gt;""),"-")</f>
        <v>0.24126848538583623</v>
      </c>
      <c r="BL109" s="120" cm="1">
        <f t="array" ref="BL109">_xlfn.IFS(AND($Z109&lt;&gt;"",AE109&lt;&gt;""),ABS($Z109-AE109),AND($Z109="",AE109=""),"",OR($Z109&lt;&gt;"",AE109&lt;&gt;""),"-")</f>
        <v>0.87553341999853806</v>
      </c>
      <c r="BM109" s="120" cm="1">
        <f t="array" ref="BM109">_xlfn.IFS(AND($Z109&lt;&gt;"",AF109&lt;&gt;""),ABS($Z109-AF109),AND($Z109="",AF109=""),"",OR($Z109&lt;&gt;"",AF109&lt;&gt;""),"-")</f>
        <v>0.87553341999853806</v>
      </c>
      <c r="BN109" s="120" cm="1">
        <f t="array" ref="BN109">_xlfn.IFS(AND($Z109&lt;&gt;"",AG109&lt;&gt;""),ABS($Z109-AG109),AND($Z109="",AG109=""),"",OR($Z109&lt;&gt;"",AG109&lt;&gt;""),"-")</f>
        <v>0.80353959984044643</v>
      </c>
      <c r="BO109" s="120" cm="1">
        <f t="array" ref="BO109">_xlfn.IFS(AND($Z109&lt;&gt;"",AH109&lt;&gt;""),ABS($Z109-AH109),AND($Z109="",AH109=""),"",OR($Z109&lt;&gt;"",AH109&lt;&gt;""),"-")</f>
        <v>1.5952979277020258</v>
      </c>
      <c r="BP109" s="120" t="str" cm="1">
        <f t="array" ref="BP109">_xlfn.IFS(AND($Z109&lt;&gt;"",AI109&lt;&gt;""),ABS($Z109-AI109),AND($Z109="",AI109=""),"",OR($Z109&lt;&gt;"",AI109&lt;&gt;""),"-")</f>
        <v>-</v>
      </c>
      <c r="BQ109" s="120" t="str" cm="1">
        <f t="array" ref="BQ109">_xlfn.IFS(AND($Z109&lt;&gt;"",AJ109&lt;&gt;""),ABS($Z109-AJ109),AND($Z109="",AJ109=""),"",OR($Z109&lt;&gt;"",AJ109&lt;&gt;""),"-")</f>
        <v>-</v>
      </c>
      <c r="BR109" s="121" cm="1">
        <f t="array" ref="BR109">_xlfn.IFS(AND($AA109&lt;&gt;"",AB109&lt;&gt;""),ABS($AA109-AB109),AND($AA109="",AB109=""),"",OR($AA109&lt;&gt;"",AB109&lt;&gt;""),"-")</f>
        <v>0.50848384663551549</v>
      </c>
      <c r="BS109" s="120" cm="1">
        <f t="array" ref="BS109">_xlfn.IFS(AND($AA109&lt;&gt;"",AC109&lt;&gt;""),ABS($AA109-AC109),AND($AA109="",AC109=""),"",OR($AA109&lt;&gt;"",AC109&lt;&gt;""),"-")</f>
        <v>0.50848384663551549</v>
      </c>
      <c r="BT109" s="120" cm="1">
        <f t="array" ref="BT109">_xlfn.IFS(AND($AA109&lt;&gt;"",AD109&lt;&gt;""),ABS($AA109-AD109),AND($AA109="",AD109=""),"",OR($AA109&lt;&gt;"",AD109&lt;&gt;""),"-")</f>
        <v>0.24126848538583623</v>
      </c>
      <c r="BU109" s="120" cm="1">
        <f t="array" ref="BU109">_xlfn.IFS(AND($AA109&lt;&gt;"",AE109&lt;&gt;""),ABS($AA109-AE109),AND($AA109="",AE109=""),"",OR($AA109&lt;&gt;"",AE109&lt;&gt;""),"-")</f>
        <v>0.87553341999853806</v>
      </c>
      <c r="BV109" s="120" cm="1">
        <f t="array" ref="BV109">_xlfn.IFS(AND($AA109&lt;&gt;"",AF109&lt;&gt;""),ABS($AA109-AF109),AND($AA109="",AF109=""),"",OR($AA109&lt;&gt;"",AF109&lt;&gt;""),"-")</f>
        <v>0.87553341999853806</v>
      </c>
      <c r="BW109" s="120" cm="1">
        <f t="array" ref="BW109">_xlfn.IFS(AND($AA109&lt;&gt;"",AG109&lt;&gt;""),ABS($AA109-AG109),AND($AA109="",AG109=""),"",OR($AA109&lt;&gt;"",AG109&lt;&gt;""),"-")</f>
        <v>0.80353959984044643</v>
      </c>
      <c r="BX109" s="120" cm="1">
        <f t="array" ref="BX109">_xlfn.IFS(AND($AA109&lt;&gt;"",AH109&lt;&gt;""),ABS($AA109-AH109),AND($AA109="",AH109=""),"",OR($AA109&lt;&gt;"",AH109&lt;&gt;""),"-")</f>
        <v>1.5952979277020258</v>
      </c>
      <c r="BY109" s="120" t="str" cm="1">
        <f t="array" ref="BY109">_xlfn.IFS(AND($AA109&lt;&gt;"",AI109&lt;&gt;""),ABS($AA109-AI109),AND($AA109="",AI109=""),"",OR($AA109&lt;&gt;"",AI109&lt;&gt;""),"-")</f>
        <v>-</v>
      </c>
      <c r="BZ109" s="120" t="str" cm="1">
        <f t="array" ref="BZ109">_xlfn.IFS(AND($AA109&lt;&gt;"",AJ109&lt;&gt;""),ABS($AA109-AJ109),AND($AA109="",AJ109=""),"",OR($AA109&lt;&gt;"",AJ109&lt;&gt;""),"-")</f>
        <v>-</v>
      </c>
      <c r="CA109" s="121" cm="1">
        <f t="array" ref="CA109">_xlfn.IFS(AND($AB109&lt;&gt;"",AC109&lt;&gt;""),ABS($AB109-AC109),AND($AB109="",AC109=""),"",OR($AB109&lt;&gt;"",AC109&lt;&gt;""),"-")</f>
        <v>0</v>
      </c>
      <c r="CB109" s="120" cm="1">
        <f t="array" ref="CB109">_xlfn.IFS(AND($AB109&lt;&gt;"",AD109&lt;&gt;""),ABS($AB109-AD109),AND($AB109="",AD109=""),"",OR($AB109&lt;&gt;"",AD109&lt;&gt;""),"-")</f>
        <v>0.26721536124967926</v>
      </c>
      <c r="CC109" s="120" cm="1">
        <f t="array" ref="CC109">_xlfn.IFS(AND($AB109&lt;&gt;"",AE109&lt;&gt;""),ABS($AB109-AE109),AND($AB109="",AE109=""),"",OR($AB109&lt;&gt;"",AE109&lt;&gt;""),"-")</f>
        <v>1.3840172666340536</v>
      </c>
      <c r="CD109" s="120" cm="1">
        <f t="array" ref="CD109">_xlfn.IFS(AND($AB109&lt;&gt;"",AF109&lt;&gt;""),ABS($AB109-AF109),AND($AB109="",AF109=""),"",OR($AB109&lt;&gt;"",AF109&lt;&gt;""),"-")</f>
        <v>1.3840172666340536</v>
      </c>
      <c r="CE109" s="120" cm="1">
        <f t="array" ref="CE109">_xlfn.IFS(AND($AB109&lt;&gt;"",AG109&lt;&gt;""),ABS($AB109-AG109),AND($AB109="",AG109=""),"",OR($AB109&lt;&gt;"",AG109&lt;&gt;""),"-")</f>
        <v>1.3120234464759619</v>
      </c>
      <c r="CF109" s="120" cm="1">
        <f t="array" ref="CF109">_xlfn.IFS(AND($AB109&lt;&gt;"",AH109&lt;&gt;""),ABS($AB109-AH109),AND($AB109="",AH109=""),"",OR($AB109&lt;&gt;"",AH109&lt;&gt;""),"-")</f>
        <v>1.0868140810665103</v>
      </c>
      <c r="CG109" s="120" t="str" cm="1">
        <f t="array" ref="CG109">_xlfn.IFS(AND($AB109&lt;&gt;"",AI109&lt;&gt;""),ABS($AB109-AI109),AND($AB109="",AI109=""),"",OR($AB109&lt;&gt;"",AI109&lt;&gt;""),"-")</f>
        <v>-</v>
      </c>
      <c r="CH109" s="120" t="str" cm="1">
        <f t="array" ref="CH109">_xlfn.IFS(AND($AB109&lt;&gt;"",AJ109&lt;&gt;""),ABS($AB109-AJ109),AND($AB109="",AJ109=""),"",OR($AB109&lt;&gt;"",AJ109&lt;&gt;""),"-")</f>
        <v>-</v>
      </c>
      <c r="CI109" s="121" cm="1">
        <f t="array" ref="CI109">_xlfn.IFS(AND($AC109&lt;&gt;"",AD109&lt;&gt;""),ABS($AC109-AD109),AND($AC109="",AD109=""),"",OR($AC109&lt;&gt;"",AD109&lt;&gt;""),"-")</f>
        <v>0.26721536124967926</v>
      </c>
      <c r="CJ109" s="120" cm="1">
        <f t="array" ref="CJ109">_xlfn.IFS(AND($AC109&lt;&gt;"",AE109&lt;&gt;""),ABS($AC109-AE109),AND($AC109="",AE109=""),"",OR($AC109&lt;&gt;"",AE109&lt;&gt;""),"-")</f>
        <v>1.3840172666340536</v>
      </c>
      <c r="CK109" s="120" cm="1">
        <f t="array" ref="CK109">_xlfn.IFS(AND($AC109&lt;&gt;"",AF109&lt;&gt;""),ABS($AC109-AF109),AND($AC109="",AF109=""),"",OR($AC109&lt;&gt;"",AF109&lt;&gt;""),"-")</f>
        <v>1.3840172666340536</v>
      </c>
      <c r="CL109" s="120" cm="1">
        <f t="array" ref="CL109">_xlfn.IFS(AND($AC109&lt;&gt;"",AG109&lt;&gt;""),ABS($AC109-AG109),AND($AC109="",AG109=""),"",OR($AC109&lt;&gt;"",AG109&lt;&gt;""),"-")</f>
        <v>1.3120234464759619</v>
      </c>
      <c r="CM109" s="120" cm="1">
        <f t="array" ref="CM109">_xlfn.IFS(AND($AC109&lt;&gt;"",AH109&lt;&gt;""),ABS($AC109-AH109),AND($AC109="",AH109=""),"",OR($AC109&lt;&gt;"",AH109&lt;&gt;""),"-")</f>
        <v>1.0868140810665103</v>
      </c>
      <c r="CN109" s="120" t="str" cm="1">
        <f t="array" ref="CN109">_xlfn.IFS(AND($AC109&lt;&gt;"",AI109&lt;&gt;""),ABS($AC109-AI109),AND($AC109="",AI109=""),"",OR($AC109&lt;&gt;"",AI109&lt;&gt;""),"-")</f>
        <v>-</v>
      </c>
      <c r="CO109" s="120" t="str" cm="1">
        <f t="array" ref="CO109">_xlfn.IFS(AND($AC109&lt;&gt;"",AJ109&lt;&gt;""),ABS($AC109-AJ109),AND($AC109="",AJ109=""),"",OR($AC109&lt;&gt;"",AJ109&lt;&gt;""),"-")</f>
        <v>-</v>
      </c>
      <c r="CP109" s="121" cm="1">
        <f t="array" ref="CP109">_xlfn.IFS(AND($AD109&lt;&gt;"",AE109&lt;&gt;""),ABS($AD109-AE109),AND($AD109="",AE109=""),"",OR($AD109&lt;&gt;"",AE109&lt;&gt;""),"-")</f>
        <v>1.1168019053843743</v>
      </c>
      <c r="CQ109" s="120" cm="1">
        <f t="array" ref="CQ109">_xlfn.IFS(AND($AD109&lt;&gt;"",AF109&lt;&gt;""),ABS($AD109-AF109),AND($AD109="",AF109=""),"",OR($AD109&lt;&gt;"",AF109&lt;&gt;""),"-")</f>
        <v>1.1168019053843743</v>
      </c>
      <c r="CR109" s="120" cm="1">
        <f t="array" ref="CR109">_xlfn.IFS(AND($AD109&lt;&gt;"",AG109&lt;&gt;""),ABS($AD109-AG109),AND($AD109="",AG109=""),"",OR($AD109&lt;&gt;"",AG109&lt;&gt;""),"-")</f>
        <v>1.0448080852262827</v>
      </c>
      <c r="CS109" s="120" cm="1">
        <f t="array" ref="CS109">_xlfn.IFS(AND($AD109&lt;&gt;"",AH109&lt;&gt;""),ABS($AD109-AH109),AND($AD109="",AH109=""),"",OR($AD109&lt;&gt;"",AH109&lt;&gt;""),"-")</f>
        <v>1.3540294423161896</v>
      </c>
      <c r="CT109" s="120" t="str" cm="1">
        <f t="array" ref="CT109">_xlfn.IFS(AND($AD109&lt;&gt;"",AI109&lt;&gt;""),ABS($AD109-AI109),AND($AD109="",AI109=""),"",OR($AD109&lt;&gt;"",AI109&lt;&gt;""),"-")</f>
        <v>-</v>
      </c>
      <c r="CU109" s="120" t="str" cm="1">
        <f t="array" ref="CU109">_xlfn.IFS(AND($AD109&lt;&gt;"",AJ109&lt;&gt;""),ABS($AD109-AJ109),AND($AD109="",AJ109=""),"",OR($AD109&lt;&gt;"",AJ109&lt;&gt;""),"-")</f>
        <v>-</v>
      </c>
      <c r="CV109" s="121" cm="1">
        <f t="array" ref="CV109">_xlfn.IFS(AND($AE109&lt;&gt;"",AF109&lt;&gt;""),ABS($AE109-AF109),AND($AE109="",AF109=""),"",OR($AE109&lt;&gt;"",AF109&lt;&gt;""),"-")</f>
        <v>0</v>
      </c>
      <c r="CW109" s="120" cm="1">
        <f t="array" ref="CW109">_xlfn.IFS(AND($AE109&lt;&gt;"",AG109&lt;&gt;""),ABS($AE109-AG109),AND($AE109="",AG109=""),"",OR($AE109&lt;&gt;"",AG109&lt;&gt;""),"-")</f>
        <v>7.1993820158091637E-2</v>
      </c>
      <c r="CX109" s="120" cm="1">
        <f t="array" ref="CX109">_xlfn.IFS(AND($AE109&lt;&gt;"",AH109&lt;&gt;""),ABS($AE109-AH109),AND($AE109="",AH109=""),"",OR($AE109&lt;&gt;"",AH109&lt;&gt;""),"-")</f>
        <v>2.4708313477005639</v>
      </c>
      <c r="CY109" s="120" t="str" cm="1">
        <f t="array" ref="CY109">_xlfn.IFS(AND($AE109&lt;&gt;"",AI109&lt;&gt;""),ABS($AE109-AI109),AND($AE109="",AI109=""),"",OR($AE109&lt;&gt;"",AI109&lt;&gt;""),"-")</f>
        <v>-</v>
      </c>
      <c r="CZ109" s="120" t="str" cm="1">
        <f t="array" ref="CZ109">_xlfn.IFS(AND($AE109&lt;&gt;"",AJ109&lt;&gt;""),ABS($AE109-AJ109),AND($AE109="",AJ109=""),"",OR($AE109&lt;&gt;"",AJ109&lt;&gt;""),"-")</f>
        <v>-</v>
      </c>
      <c r="DA109" s="121" cm="1">
        <f t="array" ref="DA109">_xlfn.IFS(AND($AF109&lt;&gt;"",AG109&lt;&gt;""),ABS($AF109-AG109),AND($AF109="",AG109=""),"",OR($AF109&lt;&gt;"",AG109&lt;&gt;""),"-")</f>
        <v>7.1993820158091637E-2</v>
      </c>
      <c r="DB109" s="120" cm="1">
        <f t="array" ref="DB109">_xlfn.IFS(AND($AF109&lt;&gt;"",AH109&lt;&gt;""),ABS($AF109-AH109),AND($AF109="",AH109=""),"",OR($AF109&lt;&gt;"",AH109&lt;&gt;""),"-")</f>
        <v>2.4708313477005639</v>
      </c>
      <c r="DC109" s="120" t="str" cm="1">
        <f t="array" ref="DC109">_xlfn.IFS(AND($AF109&lt;&gt;"",AI109&lt;&gt;""),ABS($AF109-AI109),AND($AF109="",AI109=""),"",OR($AF109&lt;&gt;"",AI109&lt;&gt;""),"-")</f>
        <v>-</v>
      </c>
      <c r="DD109" s="120" t="str" cm="1">
        <f t="array" ref="DD109">_xlfn.IFS(AND($AF109&lt;&gt;"",AJ109&lt;&gt;""),ABS($AF109-AJ109),AND($AF109="",AJ109=""),"",OR($AF109&lt;&gt;"",AJ109&lt;&gt;""),"-")</f>
        <v>-</v>
      </c>
      <c r="DE109" s="121" cm="1">
        <f t="array" ref="DE109">_xlfn.IFS(AND($AG109&lt;&gt;"",AH109&lt;&gt;""),ABS($AG109-AH109),AND($AG109="",AH109=""),"",OR($AG109&lt;&gt;"",AH109&lt;&gt;""),"-")</f>
        <v>2.3988375275424723</v>
      </c>
      <c r="DF109" s="120" t="str" cm="1">
        <f t="array" ref="DF109">_xlfn.IFS(AND($AG109&lt;&gt;"",AI109&lt;&gt;""),ABS($AG109-AI109),AND($AG109="",AI109=""),"",OR($AG109&lt;&gt;"",AI109&lt;&gt;""),"-")</f>
        <v>-</v>
      </c>
      <c r="DG109" s="120" t="str" cm="1">
        <f t="array" ref="DG109">_xlfn.IFS(AND($AG109&lt;&gt;"",AJ109&lt;&gt;""),ABS($AG109-AJ109),AND($AG109="",AJ109=""),"",OR($AG109&lt;&gt;"",AJ109&lt;&gt;""),"-")</f>
        <v>-</v>
      </c>
      <c r="DH109" s="121" t="str" cm="1">
        <f t="array" ref="DH109">_xlfn.IFS(AND($AH109&lt;&gt;"",AI109&lt;&gt;""),ABS($AH109-AI109),AND($AH109="",AI109=""),"",OR($AH109&lt;&gt;"",AI109&lt;&gt;""),"-")</f>
        <v>-</v>
      </c>
      <c r="DI109" s="120" t="str" cm="1">
        <f t="array" ref="DI109">_xlfn.IFS(AND($AH109&lt;&gt;"",AJ109&lt;&gt;""),ABS($AH109-AJ109),AND($AH109="",AJ109=""),"",OR($AH109&lt;&gt;"",AJ109&lt;&gt;""),"-")</f>
        <v>-</v>
      </c>
      <c r="DJ109" s="121" t="str" cm="1">
        <f t="array" ref="DJ109">_xlfn.IFS(AND($AI109&lt;&gt;"",AJ109&lt;&gt;""),ABS($AI109-AJ109),AND($AI109="",AJ109=""),"",OR($AI109&lt;&gt;"",AJ109&lt;&gt;""),"-")</f>
        <v/>
      </c>
    </row>
    <row r="110" spans="1:114" x14ac:dyDescent="0.2">
      <c r="A110" s="120" t="e">
        <f t="shared" si="27"/>
        <v>#DIV/0!</v>
      </c>
      <c r="B110" s="186" t="e">
        <f t="shared" si="28"/>
        <v>#DIV/0!</v>
      </c>
      <c r="C110" s="186" t="e">
        <f t="shared" si="29"/>
        <v>#DIV/0!</v>
      </c>
      <c r="D110" s="186" t="e">
        <f t="shared" si="30"/>
        <v>#DIV/0!</v>
      </c>
      <c r="E110" s="263">
        <f t="shared" si="31"/>
        <v>0</v>
      </c>
      <c r="F110" s="186">
        <f t="shared" si="32"/>
        <v>0</v>
      </c>
      <c r="G110" s="186" t="e">
        <f t="shared" si="33"/>
        <v>#DIV/0!</v>
      </c>
      <c r="H110" s="262" t="str">
        <f t="shared" si="34"/>
        <v/>
      </c>
      <c r="I110" s="187" t="str">
        <f t="shared" si="35"/>
        <v/>
      </c>
      <c r="J110" s="260" t="s">
        <v>191</v>
      </c>
      <c r="K110" s="259" t="e">
        <f>VLOOKUP($J110,Merged_couplings!$B:$BU,MATCH(K$1,Merged_couplings!$B$1:$BU$1,0),FALSE)</f>
        <v>#N/A</v>
      </c>
      <c r="L110" s="258" t="e">
        <f>VLOOKUP($J110,Merged_couplings!$B:$BU,MATCH(L$1,Merged_couplings!$B$1:$BU$1,0),FALSE)</f>
        <v>#N/A</v>
      </c>
      <c r="M110" s="258" t="e">
        <f>VLOOKUP($J110,Merged_couplings!$B:$BU,MATCH(M$1,Merged_couplings!$B$1:$BU$1,0),FALSE)</f>
        <v>#N/A</v>
      </c>
      <c r="N110" s="258" t="e">
        <f>VLOOKUP($J110,Merged_couplings!$B:$BU,MATCH(N$1,Merged_couplings!$B$1:$BU$1,0),FALSE)</f>
        <v>#N/A</v>
      </c>
      <c r="O110" s="258" t="e">
        <f>VLOOKUP($J110,Merged_couplings!$B:$BU,MATCH(O$1,Merged_couplings!$B$1:$BU$1,0),FALSE)</f>
        <v>#N/A</v>
      </c>
      <c r="P110" s="258" t="e">
        <f>VLOOKUP($J110,Merged_couplings!$B:$BU,MATCH(P$1,Merged_couplings!$B$1:$BU$1,0),FALSE)</f>
        <v>#N/A</v>
      </c>
      <c r="Q110" s="258" t="e">
        <f>VLOOKUP($J110,Merged_couplings!$B:$BU,MATCH(Q$1,Merged_couplings!$B$1:$BU$1,0),FALSE)</f>
        <v>#N/A</v>
      </c>
      <c r="R110" s="258" t="e">
        <f>VLOOKUP($J110,Merged_couplings!$B:$BU,MATCH(R$1,Merged_couplings!$B$1:$BU$1,0),FALSE)</f>
        <v>#N/A</v>
      </c>
      <c r="S110" s="258" t="e">
        <f>VLOOKUP($J110,Merged_couplings!$B:$BU,MATCH(S$1,Merged_couplings!$B$1:$BU$1,0),FALSE)</f>
        <v>#N/A</v>
      </c>
      <c r="T110" s="258" t="e">
        <f>VLOOKUP($J110,Merged_couplings!$B:$BU,MATCH(T$1,Merged_couplings!$B$1:$BU$1,0),FALSE)</f>
        <v>#N/A</v>
      </c>
      <c r="U110" s="258" t="e">
        <f>VLOOKUP($J110,Merged_couplings!$B:$BU,MATCH(U$1,Merged_couplings!$B$1:$BU$1,0),FALSE)</f>
        <v>#N/A</v>
      </c>
      <c r="V110" s="258" t="e">
        <f>VLOOKUP($J110,Merged_couplings!$B:$BU,MATCH(V$1,Merged_couplings!$B$1:$BU$1,0),FALSE)</f>
        <v>#N/A</v>
      </c>
      <c r="W110" s="258" t="e">
        <f>VLOOKUP($J110,Merged_couplings!$B:$BU,MATCH(W$1,Merged_couplings!$B$1:$BU$1,0),FALSE)</f>
        <v>#N/A</v>
      </c>
      <c r="X110" s="121" t="str">
        <f>_xlfn.IFNA(VLOOKUP($J110,Merged_couplings!$B:$R,MATCH(X$1,Merged_couplings!$B$1:$R$1,0),FALSE),"")</f>
        <v/>
      </c>
      <c r="Y110" s="120" t="str">
        <f>_xlfn.IFNA(VLOOKUP($J110,Merged_couplings!$B:$R,MATCH(Y$1,Merged_couplings!$B$1:$R$1,0),FALSE),"")</f>
        <v/>
      </c>
      <c r="Z110" s="120" t="str">
        <f>_xlfn.IFNA(VLOOKUP($J110,Merged_couplings!$B:$R,MATCH(Z$1,Merged_couplings!$B$1:$R$1,0),FALSE),"")</f>
        <v/>
      </c>
      <c r="AA110" s="120" t="str">
        <f>_xlfn.IFNA(VLOOKUP($J110,Merged_couplings!$B:$R,MATCH(AA$1,Merged_couplings!$B$1:$R$1,0),FALSE),"")</f>
        <v/>
      </c>
      <c r="AB110" s="120" t="str">
        <f>_xlfn.IFNA(VLOOKUP($J110,Merged_couplings!$B:$R,MATCH(AB$1,Merged_couplings!$B$1:$R$1,0),FALSE),"")</f>
        <v/>
      </c>
      <c r="AC110" s="120" t="str">
        <f>_xlfn.IFNA(VLOOKUP($J110,Merged_couplings!$B:$R,MATCH(AC$1,Merged_couplings!$B$1:$R$1,0),FALSE),"")</f>
        <v/>
      </c>
      <c r="AD110" s="120" t="str">
        <f>_xlfn.IFNA(VLOOKUP($J110,Merged_couplings!$B:$R,MATCH(AD$1,Merged_couplings!$B$1:$R$1,0),FALSE),"")</f>
        <v/>
      </c>
      <c r="AE110" s="120" t="str">
        <f>_xlfn.IFNA(VLOOKUP($J110,Merged_couplings!$B:$R,MATCH(AE$1,Merged_couplings!$B$1:$R$1,0),FALSE),"")</f>
        <v/>
      </c>
      <c r="AF110" s="120" t="str">
        <f>_xlfn.IFNA(VLOOKUP($J110,Merged_couplings!$B:$R,MATCH(AF$1,Merged_couplings!$B$1:$R$1,0),FALSE),"")</f>
        <v/>
      </c>
      <c r="AG110" s="120" t="str">
        <f>_xlfn.IFNA(VLOOKUP($J110,Merged_couplings!$B:$R,MATCH(AG$1,Merged_couplings!$B$1:$R$1,0),FALSE),"")</f>
        <v/>
      </c>
      <c r="AH110" s="120" t="str">
        <f>_xlfn.IFNA(VLOOKUP($J110,Merged_couplings!$B:$R,MATCH(AH$1,Merged_couplings!$B$1:$R$1,0),FALSE),"")</f>
        <v/>
      </c>
      <c r="AI110" s="120" t="str">
        <f>_xlfn.IFNA(VLOOKUP($J110,Merged_couplings!$B:$R,MATCH(AI$1,Merged_couplings!$B$1:$R$1,0),FALSE),"")</f>
        <v/>
      </c>
      <c r="AJ110" s="120" t="str">
        <f>_xlfn.IFNA(VLOOKUP($J110,Merged_couplings!$B:$R,MATCH(AJ$1,Merged_couplings!$B$1:$R$1,0),FALSE),"")</f>
        <v/>
      </c>
      <c r="AK110" s="123" t="str" cm="1">
        <f t="array" ref="AK110">_xlfn.IFS(AND($X110&lt;&gt;"",Y110&lt;&gt;""),ABS($X110-Y110),AND($X110="",Y110=""),"",OR($X110&lt;&gt;"",Y110&lt;&gt;""),"-")</f>
        <v/>
      </c>
      <c r="AL110" s="122" t="str" cm="1">
        <f t="array" ref="AL110">_xlfn.IFS(AND($X110&lt;&gt;"",Z110&lt;&gt;""),ABS($X110-Z110),AND($X110="",Z110=""),"",OR($X110&lt;&gt;"",Z110&lt;&gt;""),"-")</f>
        <v/>
      </c>
      <c r="AM110" s="122" t="str" cm="1">
        <f t="array" ref="AM110">_xlfn.IFS(AND($X110&lt;&gt;"",AA110&lt;&gt;""),ABS($X110-AA110),AND($X110="",AA110=""),"",OR($X110&lt;&gt;"",AA110&lt;&gt;""),"-")</f>
        <v/>
      </c>
      <c r="AN110" s="122" t="str" cm="1">
        <f t="array" ref="AN110">_xlfn.IFS(AND($X110&lt;&gt;"",AB110&lt;&gt;""),ABS($X110-AB110),AND($X110="",AB110=""),"",OR($X110&lt;&gt;"",AB110&lt;&gt;""),"-")</f>
        <v/>
      </c>
      <c r="AO110" s="122" t="str" cm="1">
        <f t="array" ref="AO110">_xlfn.IFS(AND($X110&lt;&gt;"",AC110&lt;&gt;""),ABS($X110-AC110),AND($X110="",AC110=""),"",OR($X110&lt;&gt;"",AC110&lt;&gt;""),"-")</f>
        <v/>
      </c>
      <c r="AP110" s="122" t="str" cm="1">
        <f t="array" ref="AP110">_xlfn.IFS(AND($X110&lt;&gt;"",AD110&lt;&gt;""),ABS($X110-AD110),AND($X110="",AD110=""),"",OR($X110&lt;&gt;"",AD110&lt;&gt;""),"-")</f>
        <v/>
      </c>
      <c r="AQ110" s="122" t="str" cm="1">
        <f t="array" ref="AQ110">_xlfn.IFS(AND($X110&lt;&gt;"",AE110&lt;&gt;""),ABS($X110-AE110),AND($X110="",AE110=""),"",OR($X110&lt;&gt;"",AE110&lt;&gt;""),"-")</f>
        <v/>
      </c>
      <c r="AR110" s="122" t="str" cm="1">
        <f t="array" ref="AR110">_xlfn.IFS(AND($X110&lt;&gt;"",AF110&lt;&gt;""),ABS($X110-AF110),AND($X110="",AF110=""),"",OR($X110&lt;&gt;"",AF110&lt;&gt;""),"-")</f>
        <v/>
      </c>
      <c r="AS110" s="122" t="str" cm="1">
        <f t="array" ref="AS110">_xlfn.IFS(AND($X110&lt;&gt;"",AG110&lt;&gt;""),ABS($X110-AG110),AND($X110="",AG110=""),"",OR($X110&lt;&gt;"",AG110&lt;&gt;""),"-")</f>
        <v/>
      </c>
      <c r="AT110" s="122" t="str" cm="1">
        <f t="array" ref="AT110">_xlfn.IFS(AND($X110&lt;&gt;"",AH110&lt;&gt;""),ABS($X110-AH110),AND($X110="",AH110=""),"",OR($X110&lt;&gt;"",AH110&lt;&gt;""),"-")</f>
        <v/>
      </c>
      <c r="AU110" s="122" t="str" cm="1">
        <f t="array" ref="AU110">_xlfn.IFS(AND($X110&lt;&gt;"",AI110&lt;&gt;""),ABS($X110-AI110),AND($X110="",AI110=""),"",OR($X110&lt;&gt;"",AI110&lt;&gt;""),"-")</f>
        <v/>
      </c>
      <c r="AV110" s="122" t="str" cm="1">
        <f t="array" ref="AV110">_xlfn.IFS(AND($X110&lt;&gt;"",AJ110&lt;&gt;""),ABS($X110-AJ110),AND($X110="",AJ110=""),"",OR($X110&lt;&gt;"",AJ110&lt;&gt;""),"-")</f>
        <v/>
      </c>
      <c r="AW110" s="123" t="str" cm="1">
        <f t="array" ref="AW110">_xlfn.IFS(AND($Y110&lt;&gt;"",Z110&lt;&gt;""),ABS($Y110-Z110),AND($Y110="",Z110=""),"",OR($Y110&lt;&gt;"",Z110&lt;&gt;""),"-")</f>
        <v/>
      </c>
      <c r="AX110" s="122" t="str" cm="1">
        <f t="array" ref="AX110">_xlfn.IFS(AND($Y110&lt;&gt;"",AA110&lt;&gt;""),ABS($Y110-AA110),AND($Y110="",AA110=""),"",OR($Y110&lt;&gt;"",AA110&lt;&gt;""),"-")</f>
        <v/>
      </c>
      <c r="AY110" s="122" t="str" cm="1">
        <f t="array" ref="AY110">_xlfn.IFS(AND($Y110&lt;&gt;"",AB110&lt;&gt;""),ABS($Y110-AB110),AND($Y110="",AB110=""),"",OR($Y110&lt;&gt;"",AB110&lt;&gt;""),"-")</f>
        <v/>
      </c>
      <c r="AZ110" s="122" t="str" cm="1">
        <f t="array" ref="AZ110">_xlfn.IFS(AND($Y110&lt;&gt;"",AC110&lt;&gt;""),ABS($Y110-AC110),AND($Y110="",AC110=""),"",OR($Y110&lt;&gt;"",AC110&lt;&gt;""),"-")</f>
        <v/>
      </c>
      <c r="BA110" s="122" t="str" cm="1">
        <f t="array" ref="BA110">_xlfn.IFS(AND($Y110&lt;&gt;"",AD110&lt;&gt;""),ABS($Y110-AD110),AND($Y110="",AD110=""),"",OR($Y110&lt;&gt;"",AD110&lt;&gt;""),"-")</f>
        <v/>
      </c>
      <c r="BB110" s="122" t="str" cm="1">
        <f t="array" ref="BB110">_xlfn.IFS(AND($Y110&lt;&gt;"",AE110&lt;&gt;""),ABS($Y110-AE110),AND($Y110="",AE110=""),"",OR($Y110&lt;&gt;"",AE110&lt;&gt;""),"-")</f>
        <v/>
      </c>
      <c r="BC110" s="122" t="str" cm="1">
        <f t="array" ref="BC110">_xlfn.IFS(AND($Y110&lt;&gt;"",AF110&lt;&gt;""),ABS($Y110-AF110),AND($Y110="",AF110=""),"",OR($Y110&lt;&gt;"",AF110&lt;&gt;""),"-")</f>
        <v/>
      </c>
      <c r="BD110" s="122" t="str" cm="1">
        <f t="array" ref="BD110">_xlfn.IFS(AND($Y110&lt;&gt;"",AG110&lt;&gt;""),ABS($Y110-AG110),AND($Y110="",AG110=""),"",OR($Y110&lt;&gt;"",AG110&lt;&gt;""),"-")</f>
        <v/>
      </c>
      <c r="BE110" s="122" t="str" cm="1">
        <f t="array" ref="BE110">_xlfn.IFS(AND($Y110&lt;&gt;"",AH110&lt;&gt;""),ABS($Y110-AH110),AND($Y110="",AH110=""),"",OR($Y110&lt;&gt;"",AH110&lt;&gt;""),"-")</f>
        <v/>
      </c>
      <c r="BF110" s="122" t="str" cm="1">
        <f t="array" ref="BF110">_xlfn.IFS(AND($Y110&lt;&gt;"",AI110&lt;&gt;""),ABS($Y110-AI110),AND($Y110="",AI110=""),"",OR($Y110&lt;&gt;"",AI110&lt;&gt;""),"-")</f>
        <v/>
      </c>
      <c r="BG110" s="122" t="str" cm="1">
        <f t="array" ref="BG110">_xlfn.IFS(AND($Y110&lt;&gt;"",AJ110&lt;&gt;""),ABS($Y110-AJ110),AND($Y110="",AJ110=""),"",OR($Y110&lt;&gt;"",AJ110&lt;&gt;""),"-")</f>
        <v/>
      </c>
      <c r="BH110" s="121" t="str" cm="1">
        <f t="array" ref="BH110">_xlfn.IFS(AND($Z110&lt;&gt;"",AA110&lt;&gt;""),ABS($Z110-AA110),AND($Z110="",AA110=""),"",OR($Z110&lt;&gt;"",AA110&lt;&gt;""),"-")</f>
        <v/>
      </c>
      <c r="BI110" s="120" t="str" cm="1">
        <f t="array" ref="BI110">_xlfn.IFS(AND($Z110&lt;&gt;"",AB110&lt;&gt;""),ABS($Z110-AB110),AND($Z110="",AB110=""),"",OR($Z110&lt;&gt;"",AB110&lt;&gt;""),"-")</f>
        <v/>
      </c>
      <c r="BJ110" s="120" t="str" cm="1">
        <f t="array" ref="BJ110">_xlfn.IFS(AND($Z110&lt;&gt;"",AC110&lt;&gt;""),ABS($Z110-AC110),AND($Z110="",AC110=""),"",OR($Z110&lt;&gt;"",AC110&lt;&gt;""),"-")</f>
        <v/>
      </c>
      <c r="BK110" s="120" t="str" cm="1">
        <f t="array" ref="BK110">_xlfn.IFS(AND($Z110&lt;&gt;"",AD110&lt;&gt;""),ABS($Z110-AD110),AND($Z110="",AD110=""),"",OR($Z110&lt;&gt;"",AD110&lt;&gt;""),"-")</f>
        <v/>
      </c>
      <c r="BL110" s="120" t="str" cm="1">
        <f t="array" ref="BL110">_xlfn.IFS(AND($Z110&lt;&gt;"",AE110&lt;&gt;""),ABS($Z110-AE110),AND($Z110="",AE110=""),"",OR($Z110&lt;&gt;"",AE110&lt;&gt;""),"-")</f>
        <v/>
      </c>
      <c r="BM110" s="120" t="str" cm="1">
        <f t="array" ref="BM110">_xlfn.IFS(AND($Z110&lt;&gt;"",AF110&lt;&gt;""),ABS($Z110-AF110),AND($Z110="",AF110=""),"",OR($Z110&lt;&gt;"",AF110&lt;&gt;""),"-")</f>
        <v/>
      </c>
      <c r="BN110" s="120" t="str" cm="1">
        <f t="array" ref="BN110">_xlfn.IFS(AND($Z110&lt;&gt;"",AG110&lt;&gt;""),ABS($Z110-AG110),AND($Z110="",AG110=""),"",OR($Z110&lt;&gt;"",AG110&lt;&gt;""),"-")</f>
        <v/>
      </c>
      <c r="BO110" s="120" t="str" cm="1">
        <f t="array" ref="BO110">_xlfn.IFS(AND($Z110&lt;&gt;"",AH110&lt;&gt;""),ABS($Z110-AH110),AND($Z110="",AH110=""),"",OR($Z110&lt;&gt;"",AH110&lt;&gt;""),"-")</f>
        <v/>
      </c>
      <c r="BP110" s="120" t="str" cm="1">
        <f t="array" ref="BP110">_xlfn.IFS(AND($Z110&lt;&gt;"",AI110&lt;&gt;""),ABS($Z110-AI110),AND($Z110="",AI110=""),"",OR($Z110&lt;&gt;"",AI110&lt;&gt;""),"-")</f>
        <v/>
      </c>
      <c r="BQ110" s="120" t="str" cm="1">
        <f t="array" ref="BQ110">_xlfn.IFS(AND($Z110&lt;&gt;"",AJ110&lt;&gt;""),ABS($Z110-AJ110),AND($Z110="",AJ110=""),"",OR($Z110&lt;&gt;"",AJ110&lt;&gt;""),"-")</f>
        <v/>
      </c>
      <c r="BR110" s="121" t="str" cm="1">
        <f t="array" ref="BR110">_xlfn.IFS(AND($AA110&lt;&gt;"",AB110&lt;&gt;""),ABS($AA110-AB110),AND($AA110="",AB110=""),"",OR($AA110&lt;&gt;"",AB110&lt;&gt;""),"-")</f>
        <v/>
      </c>
      <c r="BS110" s="120" t="str" cm="1">
        <f t="array" ref="BS110">_xlfn.IFS(AND($AA110&lt;&gt;"",AC110&lt;&gt;""),ABS($AA110-AC110),AND($AA110="",AC110=""),"",OR($AA110&lt;&gt;"",AC110&lt;&gt;""),"-")</f>
        <v/>
      </c>
      <c r="BT110" s="120" t="str" cm="1">
        <f t="array" ref="BT110">_xlfn.IFS(AND($AA110&lt;&gt;"",AD110&lt;&gt;""),ABS($AA110-AD110),AND($AA110="",AD110=""),"",OR($AA110&lt;&gt;"",AD110&lt;&gt;""),"-")</f>
        <v/>
      </c>
      <c r="BU110" s="120" t="str" cm="1">
        <f t="array" ref="BU110">_xlfn.IFS(AND($AA110&lt;&gt;"",AE110&lt;&gt;""),ABS($AA110-AE110),AND($AA110="",AE110=""),"",OR($AA110&lt;&gt;"",AE110&lt;&gt;""),"-")</f>
        <v/>
      </c>
      <c r="BV110" s="120" t="str" cm="1">
        <f t="array" ref="BV110">_xlfn.IFS(AND($AA110&lt;&gt;"",AF110&lt;&gt;""),ABS($AA110-AF110),AND($AA110="",AF110=""),"",OR($AA110&lt;&gt;"",AF110&lt;&gt;""),"-")</f>
        <v/>
      </c>
      <c r="BW110" s="120" t="str" cm="1">
        <f t="array" ref="BW110">_xlfn.IFS(AND($AA110&lt;&gt;"",AG110&lt;&gt;""),ABS($AA110-AG110),AND($AA110="",AG110=""),"",OR($AA110&lt;&gt;"",AG110&lt;&gt;""),"-")</f>
        <v/>
      </c>
      <c r="BX110" s="120" t="str" cm="1">
        <f t="array" ref="BX110">_xlfn.IFS(AND($AA110&lt;&gt;"",AH110&lt;&gt;""),ABS($AA110-AH110),AND($AA110="",AH110=""),"",OR($AA110&lt;&gt;"",AH110&lt;&gt;""),"-")</f>
        <v/>
      </c>
      <c r="BY110" s="120" t="str" cm="1">
        <f t="array" ref="BY110">_xlfn.IFS(AND($AA110&lt;&gt;"",AI110&lt;&gt;""),ABS($AA110-AI110),AND($AA110="",AI110=""),"",OR($AA110&lt;&gt;"",AI110&lt;&gt;""),"-")</f>
        <v/>
      </c>
      <c r="BZ110" s="120" t="str" cm="1">
        <f t="array" ref="BZ110">_xlfn.IFS(AND($AA110&lt;&gt;"",AJ110&lt;&gt;""),ABS($AA110-AJ110),AND($AA110="",AJ110=""),"",OR($AA110&lt;&gt;"",AJ110&lt;&gt;""),"-")</f>
        <v/>
      </c>
      <c r="CA110" s="121" t="str" cm="1">
        <f t="array" ref="CA110">_xlfn.IFS(AND($AB110&lt;&gt;"",AC110&lt;&gt;""),ABS($AB110-AC110),AND($AB110="",AC110=""),"",OR($AB110&lt;&gt;"",AC110&lt;&gt;""),"-")</f>
        <v/>
      </c>
      <c r="CB110" s="120" t="str" cm="1">
        <f t="array" ref="CB110">_xlfn.IFS(AND($AB110&lt;&gt;"",AD110&lt;&gt;""),ABS($AB110-AD110),AND($AB110="",AD110=""),"",OR($AB110&lt;&gt;"",AD110&lt;&gt;""),"-")</f>
        <v/>
      </c>
      <c r="CC110" s="120" t="str" cm="1">
        <f t="array" ref="CC110">_xlfn.IFS(AND($AB110&lt;&gt;"",AE110&lt;&gt;""),ABS($AB110-AE110),AND($AB110="",AE110=""),"",OR($AB110&lt;&gt;"",AE110&lt;&gt;""),"-")</f>
        <v/>
      </c>
      <c r="CD110" s="120" t="str" cm="1">
        <f t="array" ref="CD110">_xlfn.IFS(AND($AB110&lt;&gt;"",AF110&lt;&gt;""),ABS($AB110-AF110),AND($AB110="",AF110=""),"",OR($AB110&lt;&gt;"",AF110&lt;&gt;""),"-")</f>
        <v/>
      </c>
      <c r="CE110" s="120" t="str" cm="1">
        <f t="array" ref="CE110">_xlfn.IFS(AND($AB110&lt;&gt;"",AG110&lt;&gt;""),ABS($AB110-AG110),AND($AB110="",AG110=""),"",OR($AB110&lt;&gt;"",AG110&lt;&gt;""),"-")</f>
        <v/>
      </c>
      <c r="CF110" s="120" t="str" cm="1">
        <f t="array" ref="CF110">_xlfn.IFS(AND($AB110&lt;&gt;"",AH110&lt;&gt;""),ABS($AB110-AH110),AND($AB110="",AH110=""),"",OR($AB110&lt;&gt;"",AH110&lt;&gt;""),"-")</f>
        <v/>
      </c>
      <c r="CG110" s="120" t="str" cm="1">
        <f t="array" ref="CG110">_xlfn.IFS(AND($AB110&lt;&gt;"",AI110&lt;&gt;""),ABS($AB110-AI110),AND($AB110="",AI110=""),"",OR($AB110&lt;&gt;"",AI110&lt;&gt;""),"-")</f>
        <v/>
      </c>
      <c r="CH110" s="120" t="str" cm="1">
        <f t="array" ref="CH110">_xlfn.IFS(AND($AB110&lt;&gt;"",AJ110&lt;&gt;""),ABS($AB110-AJ110),AND($AB110="",AJ110=""),"",OR($AB110&lt;&gt;"",AJ110&lt;&gt;""),"-")</f>
        <v/>
      </c>
      <c r="CI110" s="121" t="str" cm="1">
        <f t="array" ref="CI110">_xlfn.IFS(AND($AC110&lt;&gt;"",AD110&lt;&gt;""),ABS($AC110-AD110),AND($AC110="",AD110=""),"",OR($AC110&lt;&gt;"",AD110&lt;&gt;""),"-")</f>
        <v/>
      </c>
      <c r="CJ110" s="120" t="str" cm="1">
        <f t="array" ref="CJ110">_xlfn.IFS(AND($AC110&lt;&gt;"",AE110&lt;&gt;""),ABS($AC110-AE110),AND($AC110="",AE110=""),"",OR($AC110&lt;&gt;"",AE110&lt;&gt;""),"-")</f>
        <v/>
      </c>
      <c r="CK110" s="120" t="str" cm="1">
        <f t="array" ref="CK110">_xlfn.IFS(AND($AC110&lt;&gt;"",AF110&lt;&gt;""),ABS($AC110-AF110),AND($AC110="",AF110=""),"",OR($AC110&lt;&gt;"",AF110&lt;&gt;""),"-")</f>
        <v/>
      </c>
      <c r="CL110" s="120" t="str" cm="1">
        <f t="array" ref="CL110">_xlfn.IFS(AND($AC110&lt;&gt;"",AG110&lt;&gt;""),ABS($AC110-AG110),AND($AC110="",AG110=""),"",OR($AC110&lt;&gt;"",AG110&lt;&gt;""),"-")</f>
        <v/>
      </c>
      <c r="CM110" s="120" t="str" cm="1">
        <f t="array" ref="CM110">_xlfn.IFS(AND($AC110&lt;&gt;"",AH110&lt;&gt;""),ABS($AC110-AH110),AND($AC110="",AH110=""),"",OR($AC110&lt;&gt;"",AH110&lt;&gt;""),"-")</f>
        <v/>
      </c>
      <c r="CN110" s="120" t="str" cm="1">
        <f t="array" ref="CN110">_xlfn.IFS(AND($AC110&lt;&gt;"",AI110&lt;&gt;""),ABS($AC110-AI110),AND($AC110="",AI110=""),"",OR($AC110&lt;&gt;"",AI110&lt;&gt;""),"-")</f>
        <v/>
      </c>
      <c r="CO110" s="120" t="str" cm="1">
        <f t="array" ref="CO110">_xlfn.IFS(AND($AC110&lt;&gt;"",AJ110&lt;&gt;""),ABS($AC110-AJ110),AND($AC110="",AJ110=""),"",OR($AC110&lt;&gt;"",AJ110&lt;&gt;""),"-")</f>
        <v/>
      </c>
      <c r="CP110" s="121" t="str" cm="1">
        <f t="array" ref="CP110">_xlfn.IFS(AND($AD110&lt;&gt;"",AE110&lt;&gt;""),ABS($AD110-AE110),AND($AD110="",AE110=""),"",OR($AD110&lt;&gt;"",AE110&lt;&gt;""),"-")</f>
        <v/>
      </c>
      <c r="CQ110" s="120" t="str" cm="1">
        <f t="array" ref="CQ110">_xlfn.IFS(AND($AD110&lt;&gt;"",AF110&lt;&gt;""),ABS($AD110-AF110),AND($AD110="",AF110=""),"",OR($AD110&lt;&gt;"",AF110&lt;&gt;""),"-")</f>
        <v/>
      </c>
      <c r="CR110" s="120" t="str" cm="1">
        <f t="array" ref="CR110">_xlfn.IFS(AND($AD110&lt;&gt;"",AG110&lt;&gt;""),ABS($AD110-AG110),AND($AD110="",AG110=""),"",OR($AD110&lt;&gt;"",AG110&lt;&gt;""),"-")</f>
        <v/>
      </c>
      <c r="CS110" s="120" t="str" cm="1">
        <f t="array" ref="CS110">_xlfn.IFS(AND($AD110&lt;&gt;"",AH110&lt;&gt;""),ABS($AD110-AH110),AND($AD110="",AH110=""),"",OR($AD110&lt;&gt;"",AH110&lt;&gt;""),"-")</f>
        <v/>
      </c>
      <c r="CT110" s="120" t="str" cm="1">
        <f t="array" ref="CT110">_xlfn.IFS(AND($AD110&lt;&gt;"",AI110&lt;&gt;""),ABS($AD110-AI110),AND($AD110="",AI110=""),"",OR($AD110&lt;&gt;"",AI110&lt;&gt;""),"-")</f>
        <v/>
      </c>
      <c r="CU110" s="120" t="str" cm="1">
        <f t="array" ref="CU110">_xlfn.IFS(AND($AD110&lt;&gt;"",AJ110&lt;&gt;""),ABS($AD110-AJ110),AND($AD110="",AJ110=""),"",OR($AD110&lt;&gt;"",AJ110&lt;&gt;""),"-")</f>
        <v/>
      </c>
      <c r="CV110" s="121" t="str" cm="1">
        <f t="array" ref="CV110">_xlfn.IFS(AND($AE110&lt;&gt;"",AF110&lt;&gt;""),ABS($AE110-AF110),AND($AE110="",AF110=""),"",OR($AE110&lt;&gt;"",AF110&lt;&gt;""),"-")</f>
        <v/>
      </c>
      <c r="CW110" s="120" t="str" cm="1">
        <f t="array" ref="CW110">_xlfn.IFS(AND($AE110&lt;&gt;"",AG110&lt;&gt;""),ABS($AE110-AG110),AND($AE110="",AG110=""),"",OR($AE110&lt;&gt;"",AG110&lt;&gt;""),"-")</f>
        <v/>
      </c>
      <c r="CX110" s="120" t="str" cm="1">
        <f t="array" ref="CX110">_xlfn.IFS(AND($AE110&lt;&gt;"",AH110&lt;&gt;""),ABS($AE110-AH110),AND($AE110="",AH110=""),"",OR($AE110&lt;&gt;"",AH110&lt;&gt;""),"-")</f>
        <v/>
      </c>
      <c r="CY110" s="120" t="str" cm="1">
        <f t="array" ref="CY110">_xlfn.IFS(AND($AE110&lt;&gt;"",AI110&lt;&gt;""),ABS($AE110-AI110),AND($AE110="",AI110=""),"",OR($AE110&lt;&gt;"",AI110&lt;&gt;""),"-")</f>
        <v/>
      </c>
      <c r="CZ110" s="120" t="str" cm="1">
        <f t="array" ref="CZ110">_xlfn.IFS(AND($AE110&lt;&gt;"",AJ110&lt;&gt;""),ABS($AE110-AJ110),AND($AE110="",AJ110=""),"",OR($AE110&lt;&gt;"",AJ110&lt;&gt;""),"-")</f>
        <v/>
      </c>
      <c r="DA110" s="121" t="str" cm="1">
        <f t="array" ref="DA110">_xlfn.IFS(AND($AF110&lt;&gt;"",AG110&lt;&gt;""),ABS($AF110-AG110),AND($AF110="",AG110=""),"",OR($AF110&lt;&gt;"",AG110&lt;&gt;""),"-")</f>
        <v/>
      </c>
      <c r="DB110" s="120" t="str" cm="1">
        <f t="array" ref="DB110">_xlfn.IFS(AND($AF110&lt;&gt;"",AH110&lt;&gt;""),ABS($AF110-AH110),AND($AF110="",AH110=""),"",OR($AF110&lt;&gt;"",AH110&lt;&gt;""),"-")</f>
        <v/>
      </c>
      <c r="DC110" s="120" t="str" cm="1">
        <f t="array" ref="DC110">_xlfn.IFS(AND($AF110&lt;&gt;"",AI110&lt;&gt;""),ABS($AF110-AI110),AND($AF110="",AI110=""),"",OR($AF110&lt;&gt;"",AI110&lt;&gt;""),"-")</f>
        <v/>
      </c>
      <c r="DD110" s="120" t="str" cm="1">
        <f t="array" ref="DD110">_xlfn.IFS(AND($AF110&lt;&gt;"",AJ110&lt;&gt;""),ABS($AF110-AJ110),AND($AF110="",AJ110=""),"",OR($AF110&lt;&gt;"",AJ110&lt;&gt;""),"-")</f>
        <v/>
      </c>
      <c r="DE110" s="121" t="str" cm="1">
        <f t="array" ref="DE110">_xlfn.IFS(AND($AG110&lt;&gt;"",AH110&lt;&gt;""),ABS($AG110-AH110),AND($AG110="",AH110=""),"",OR($AG110&lt;&gt;"",AH110&lt;&gt;""),"-")</f>
        <v/>
      </c>
      <c r="DF110" s="120" t="str" cm="1">
        <f t="array" ref="DF110">_xlfn.IFS(AND($AG110&lt;&gt;"",AI110&lt;&gt;""),ABS($AG110-AI110),AND($AG110="",AI110=""),"",OR($AG110&lt;&gt;"",AI110&lt;&gt;""),"-")</f>
        <v/>
      </c>
      <c r="DG110" s="120" t="str" cm="1">
        <f t="array" ref="DG110">_xlfn.IFS(AND($AG110&lt;&gt;"",AJ110&lt;&gt;""),ABS($AG110-AJ110),AND($AG110="",AJ110=""),"",OR($AG110&lt;&gt;"",AJ110&lt;&gt;""),"-")</f>
        <v/>
      </c>
      <c r="DH110" s="121" t="str" cm="1">
        <f t="array" ref="DH110">_xlfn.IFS(AND($AH110&lt;&gt;"",AI110&lt;&gt;""),ABS($AH110-AI110),AND($AH110="",AI110=""),"",OR($AH110&lt;&gt;"",AI110&lt;&gt;""),"-")</f>
        <v/>
      </c>
      <c r="DI110" s="120" t="str" cm="1">
        <f t="array" ref="DI110">_xlfn.IFS(AND($AH110&lt;&gt;"",AJ110&lt;&gt;""),ABS($AH110-AJ110),AND($AH110="",AJ110=""),"",OR($AH110&lt;&gt;"",AJ110&lt;&gt;""),"-")</f>
        <v/>
      </c>
      <c r="DJ110" s="121" t="str" cm="1">
        <f t="array" ref="DJ110">_xlfn.IFS(AND($AI110&lt;&gt;"",AJ110&lt;&gt;""),ABS($AI110-AJ110),AND($AI110="",AJ110=""),"",OR($AI110&lt;&gt;"",AJ110&lt;&gt;""),"-")</f>
        <v/>
      </c>
    </row>
    <row r="111" spans="1:114" x14ac:dyDescent="0.2">
      <c r="A111" s="120" t="e">
        <f t="shared" si="27"/>
        <v>#DIV/0!</v>
      </c>
      <c r="B111" s="186" t="e">
        <f t="shared" si="28"/>
        <v>#DIV/0!</v>
      </c>
      <c r="C111" s="186" t="e">
        <f t="shared" si="29"/>
        <v>#DIV/0!</v>
      </c>
      <c r="D111" s="186" t="e">
        <f t="shared" si="30"/>
        <v>#DIV/0!</v>
      </c>
      <c r="E111" s="263">
        <f t="shared" si="31"/>
        <v>0</v>
      </c>
      <c r="F111" s="186">
        <f t="shared" si="32"/>
        <v>0</v>
      </c>
      <c r="G111" s="186" t="e">
        <f t="shared" si="33"/>
        <v>#DIV/0!</v>
      </c>
      <c r="H111" s="262" t="str">
        <f t="shared" si="34"/>
        <v/>
      </c>
      <c r="I111" s="187" t="str">
        <f t="shared" si="35"/>
        <v/>
      </c>
      <c r="J111" s="260" t="s">
        <v>154</v>
      </c>
      <c r="K111" s="259" t="e">
        <f>VLOOKUP($J111,Merged_couplings!$B:$BU,MATCH(K$1,Merged_couplings!$B$1:$BU$1,0),FALSE)</f>
        <v>#N/A</v>
      </c>
      <c r="L111" s="258" t="e">
        <f>VLOOKUP($J111,Merged_couplings!$B:$BU,MATCH(L$1,Merged_couplings!$B$1:$BU$1,0),FALSE)</f>
        <v>#N/A</v>
      </c>
      <c r="M111" s="258" t="e">
        <f>VLOOKUP($J111,Merged_couplings!$B:$BU,MATCH(M$1,Merged_couplings!$B$1:$BU$1,0),FALSE)</f>
        <v>#N/A</v>
      </c>
      <c r="N111" s="258" t="e">
        <f>VLOOKUP($J111,Merged_couplings!$B:$BU,MATCH(N$1,Merged_couplings!$B$1:$BU$1,0),FALSE)</f>
        <v>#N/A</v>
      </c>
      <c r="O111" s="258" t="e">
        <f>VLOOKUP($J111,Merged_couplings!$B:$BU,MATCH(O$1,Merged_couplings!$B$1:$BU$1,0),FALSE)</f>
        <v>#N/A</v>
      </c>
      <c r="P111" s="258" t="e">
        <f>VLOOKUP($J111,Merged_couplings!$B:$BU,MATCH(P$1,Merged_couplings!$B$1:$BU$1,0),FALSE)</f>
        <v>#N/A</v>
      </c>
      <c r="Q111" s="258" t="e">
        <f>VLOOKUP($J111,Merged_couplings!$B:$BU,MATCH(Q$1,Merged_couplings!$B$1:$BU$1,0),FALSE)</f>
        <v>#N/A</v>
      </c>
      <c r="R111" s="258" t="e">
        <f>VLOOKUP($J111,Merged_couplings!$B:$BU,MATCH(R$1,Merged_couplings!$B$1:$BU$1,0),FALSE)</f>
        <v>#N/A</v>
      </c>
      <c r="S111" s="258" t="e">
        <f>VLOOKUP($J111,Merged_couplings!$B:$BU,MATCH(S$1,Merged_couplings!$B$1:$BU$1,0),FALSE)</f>
        <v>#N/A</v>
      </c>
      <c r="T111" s="258" t="e">
        <f>VLOOKUP($J111,Merged_couplings!$B:$BU,MATCH(T$1,Merged_couplings!$B$1:$BU$1,0),FALSE)</f>
        <v>#N/A</v>
      </c>
      <c r="U111" s="258" t="e">
        <f>VLOOKUP($J111,Merged_couplings!$B:$BU,MATCH(U$1,Merged_couplings!$B$1:$BU$1,0),FALSE)</f>
        <v>#N/A</v>
      </c>
      <c r="V111" s="258" t="e">
        <f>VLOOKUP($J111,Merged_couplings!$B:$BU,MATCH(V$1,Merged_couplings!$B$1:$BU$1,0),FALSE)</f>
        <v>#N/A</v>
      </c>
      <c r="W111" s="258" t="e">
        <f>VLOOKUP($J111,Merged_couplings!$B:$BU,MATCH(W$1,Merged_couplings!$B$1:$BU$1,0),FALSE)</f>
        <v>#N/A</v>
      </c>
      <c r="X111" s="121" t="str">
        <f>_xlfn.IFNA(VLOOKUP($J111,Merged_couplings!$B:$R,MATCH(X$1,Merged_couplings!$B$1:$R$1,0),FALSE),"")</f>
        <v/>
      </c>
      <c r="Y111" s="120" t="str">
        <f>_xlfn.IFNA(VLOOKUP($J111,Merged_couplings!$B:$R,MATCH(Y$1,Merged_couplings!$B$1:$R$1,0),FALSE),"")</f>
        <v/>
      </c>
      <c r="Z111" s="120" t="str">
        <f>_xlfn.IFNA(VLOOKUP($J111,Merged_couplings!$B:$R,MATCH(Z$1,Merged_couplings!$B$1:$R$1,0),FALSE),"")</f>
        <v/>
      </c>
      <c r="AA111" s="120" t="str">
        <f>_xlfn.IFNA(VLOOKUP($J111,Merged_couplings!$B:$R,MATCH(AA$1,Merged_couplings!$B$1:$R$1,0),FALSE),"")</f>
        <v/>
      </c>
      <c r="AB111" s="120" t="str">
        <f>_xlfn.IFNA(VLOOKUP($J111,Merged_couplings!$B:$R,MATCH(AB$1,Merged_couplings!$B$1:$R$1,0),FALSE),"")</f>
        <v/>
      </c>
      <c r="AC111" s="120" t="str">
        <f>_xlfn.IFNA(VLOOKUP($J111,Merged_couplings!$B:$R,MATCH(AC$1,Merged_couplings!$B$1:$R$1,0),FALSE),"")</f>
        <v/>
      </c>
      <c r="AD111" s="120" t="str">
        <f>_xlfn.IFNA(VLOOKUP($J111,Merged_couplings!$B:$R,MATCH(AD$1,Merged_couplings!$B$1:$R$1,0),FALSE),"")</f>
        <v/>
      </c>
      <c r="AE111" s="120" t="str">
        <f>_xlfn.IFNA(VLOOKUP($J111,Merged_couplings!$B:$R,MATCH(AE$1,Merged_couplings!$B$1:$R$1,0),FALSE),"")</f>
        <v/>
      </c>
      <c r="AF111" s="120" t="str">
        <f>_xlfn.IFNA(VLOOKUP($J111,Merged_couplings!$B:$R,MATCH(AF$1,Merged_couplings!$B$1:$R$1,0),FALSE),"")</f>
        <v/>
      </c>
      <c r="AG111" s="120" t="str">
        <f>_xlfn.IFNA(VLOOKUP($J111,Merged_couplings!$B:$R,MATCH(AG$1,Merged_couplings!$B$1:$R$1,0),FALSE),"")</f>
        <v/>
      </c>
      <c r="AH111" s="120" t="str">
        <f>_xlfn.IFNA(VLOOKUP($J111,Merged_couplings!$B:$R,MATCH(AH$1,Merged_couplings!$B$1:$R$1,0),FALSE),"")</f>
        <v/>
      </c>
      <c r="AI111" s="120" t="str">
        <f>_xlfn.IFNA(VLOOKUP($J111,Merged_couplings!$B:$R,MATCH(AI$1,Merged_couplings!$B$1:$R$1,0),FALSE),"")</f>
        <v/>
      </c>
      <c r="AJ111" s="120" t="str">
        <f>_xlfn.IFNA(VLOOKUP($J111,Merged_couplings!$B:$R,MATCH(AJ$1,Merged_couplings!$B$1:$R$1,0),FALSE),"")</f>
        <v/>
      </c>
      <c r="AK111" s="123" t="str" cm="1">
        <f t="array" ref="AK111">_xlfn.IFS(AND($X111&lt;&gt;"",Y111&lt;&gt;""),ABS($X111-Y111),AND($X111="",Y111=""),"",OR($X111&lt;&gt;"",Y111&lt;&gt;""),"-")</f>
        <v/>
      </c>
      <c r="AL111" s="122" t="str" cm="1">
        <f t="array" ref="AL111">_xlfn.IFS(AND($X111&lt;&gt;"",Z111&lt;&gt;""),ABS($X111-Z111),AND($X111="",Z111=""),"",OR($X111&lt;&gt;"",Z111&lt;&gt;""),"-")</f>
        <v/>
      </c>
      <c r="AM111" s="122" t="str" cm="1">
        <f t="array" ref="AM111">_xlfn.IFS(AND($X111&lt;&gt;"",AA111&lt;&gt;""),ABS($X111-AA111),AND($X111="",AA111=""),"",OR($X111&lt;&gt;"",AA111&lt;&gt;""),"-")</f>
        <v/>
      </c>
      <c r="AN111" s="122" t="str" cm="1">
        <f t="array" ref="AN111">_xlfn.IFS(AND($X111&lt;&gt;"",AB111&lt;&gt;""),ABS($X111-AB111),AND($X111="",AB111=""),"",OR($X111&lt;&gt;"",AB111&lt;&gt;""),"-")</f>
        <v/>
      </c>
      <c r="AO111" s="122" t="str" cm="1">
        <f t="array" ref="AO111">_xlfn.IFS(AND($X111&lt;&gt;"",AC111&lt;&gt;""),ABS($X111-AC111),AND($X111="",AC111=""),"",OR($X111&lt;&gt;"",AC111&lt;&gt;""),"-")</f>
        <v/>
      </c>
      <c r="AP111" s="122" t="str" cm="1">
        <f t="array" ref="AP111">_xlfn.IFS(AND($X111&lt;&gt;"",AD111&lt;&gt;""),ABS($X111-AD111),AND($X111="",AD111=""),"",OR($X111&lt;&gt;"",AD111&lt;&gt;""),"-")</f>
        <v/>
      </c>
      <c r="AQ111" s="122" t="str" cm="1">
        <f t="array" ref="AQ111">_xlfn.IFS(AND($X111&lt;&gt;"",AE111&lt;&gt;""),ABS($X111-AE111),AND($X111="",AE111=""),"",OR($X111&lt;&gt;"",AE111&lt;&gt;""),"-")</f>
        <v/>
      </c>
      <c r="AR111" s="122" t="str" cm="1">
        <f t="array" ref="AR111">_xlfn.IFS(AND($X111&lt;&gt;"",AF111&lt;&gt;""),ABS($X111-AF111),AND($X111="",AF111=""),"",OR($X111&lt;&gt;"",AF111&lt;&gt;""),"-")</f>
        <v/>
      </c>
      <c r="AS111" s="122" t="str" cm="1">
        <f t="array" ref="AS111">_xlfn.IFS(AND($X111&lt;&gt;"",AG111&lt;&gt;""),ABS($X111-AG111),AND($X111="",AG111=""),"",OR($X111&lt;&gt;"",AG111&lt;&gt;""),"-")</f>
        <v/>
      </c>
      <c r="AT111" s="122" t="str" cm="1">
        <f t="array" ref="AT111">_xlfn.IFS(AND($X111&lt;&gt;"",AH111&lt;&gt;""),ABS($X111-AH111),AND($X111="",AH111=""),"",OR($X111&lt;&gt;"",AH111&lt;&gt;""),"-")</f>
        <v/>
      </c>
      <c r="AU111" s="122" t="str" cm="1">
        <f t="array" ref="AU111">_xlfn.IFS(AND($X111&lt;&gt;"",AI111&lt;&gt;""),ABS($X111-AI111),AND($X111="",AI111=""),"",OR($X111&lt;&gt;"",AI111&lt;&gt;""),"-")</f>
        <v/>
      </c>
      <c r="AV111" s="122" t="str" cm="1">
        <f t="array" ref="AV111">_xlfn.IFS(AND($X111&lt;&gt;"",AJ111&lt;&gt;""),ABS($X111-AJ111),AND($X111="",AJ111=""),"",OR($X111&lt;&gt;"",AJ111&lt;&gt;""),"-")</f>
        <v/>
      </c>
      <c r="AW111" s="123" t="str" cm="1">
        <f t="array" ref="AW111">_xlfn.IFS(AND($Y111&lt;&gt;"",Z111&lt;&gt;""),ABS($Y111-Z111),AND($Y111="",Z111=""),"",OR($Y111&lt;&gt;"",Z111&lt;&gt;""),"-")</f>
        <v/>
      </c>
      <c r="AX111" s="122" t="str" cm="1">
        <f t="array" ref="AX111">_xlfn.IFS(AND($Y111&lt;&gt;"",AA111&lt;&gt;""),ABS($Y111-AA111),AND($Y111="",AA111=""),"",OR($Y111&lt;&gt;"",AA111&lt;&gt;""),"-")</f>
        <v/>
      </c>
      <c r="AY111" s="122" t="str" cm="1">
        <f t="array" ref="AY111">_xlfn.IFS(AND($Y111&lt;&gt;"",AB111&lt;&gt;""),ABS($Y111-AB111),AND($Y111="",AB111=""),"",OR($Y111&lt;&gt;"",AB111&lt;&gt;""),"-")</f>
        <v/>
      </c>
      <c r="AZ111" s="122" t="str" cm="1">
        <f t="array" ref="AZ111">_xlfn.IFS(AND($Y111&lt;&gt;"",AC111&lt;&gt;""),ABS($Y111-AC111),AND($Y111="",AC111=""),"",OR($Y111&lt;&gt;"",AC111&lt;&gt;""),"-")</f>
        <v/>
      </c>
      <c r="BA111" s="122" t="str" cm="1">
        <f t="array" ref="BA111">_xlfn.IFS(AND($Y111&lt;&gt;"",AD111&lt;&gt;""),ABS($Y111-AD111),AND($Y111="",AD111=""),"",OR($Y111&lt;&gt;"",AD111&lt;&gt;""),"-")</f>
        <v/>
      </c>
      <c r="BB111" s="122" t="str" cm="1">
        <f t="array" ref="BB111">_xlfn.IFS(AND($Y111&lt;&gt;"",AE111&lt;&gt;""),ABS($Y111-AE111),AND($Y111="",AE111=""),"",OR($Y111&lt;&gt;"",AE111&lt;&gt;""),"-")</f>
        <v/>
      </c>
      <c r="BC111" s="122" t="str" cm="1">
        <f t="array" ref="BC111">_xlfn.IFS(AND($Y111&lt;&gt;"",AF111&lt;&gt;""),ABS($Y111-AF111),AND($Y111="",AF111=""),"",OR($Y111&lt;&gt;"",AF111&lt;&gt;""),"-")</f>
        <v/>
      </c>
      <c r="BD111" s="122" t="str" cm="1">
        <f t="array" ref="BD111">_xlfn.IFS(AND($Y111&lt;&gt;"",AG111&lt;&gt;""),ABS($Y111-AG111),AND($Y111="",AG111=""),"",OR($Y111&lt;&gt;"",AG111&lt;&gt;""),"-")</f>
        <v/>
      </c>
      <c r="BE111" s="122" t="str" cm="1">
        <f t="array" ref="BE111">_xlfn.IFS(AND($Y111&lt;&gt;"",AH111&lt;&gt;""),ABS($Y111-AH111),AND($Y111="",AH111=""),"",OR($Y111&lt;&gt;"",AH111&lt;&gt;""),"-")</f>
        <v/>
      </c>
      <c r="BF111" s="122" t="str" cm="1">
        <f t="array" ref="BF111">_xlfn.IFS(AND($Y111&lt;&gt;"",AI111&lt;&gt;""),ABS($Y111-AI111),AND($Y111="",AI111=""),"",OR($Y111&lt;&gt;"",AI111&lt;&gt;""),"-")</f>
        <v/>
      </c>
      <c r="BG111" s="122" t="str" cm="1">
        <f t="array" ref="BG111">_xlfn.IFS(AND($Y111&lt;&gt;"",AJ111&lt;&gt;""),ABS($Y111-AJ111),AND($Y111="",AJ111=""),"",OR($Y111&lt;&gt;"",AJ111&lt;&gt;""),"-")</f>
        <v/>
      </c>
      <c r="BH111" s="121" t="str" cm="1">
        <f t="array" ref="BH111">_xlfn.IFS(AND($Z111&lt;&gt;"",AA111&lt;&gt;""),ABS($Z111-AA111),AND($Z111="",AA111=""),"",OR($Z111&lt;&gt;"",AA111&lt;&gt;""),"-")</f>
        <v/>
      </c>
      <c r="BI111" s="120" t="str" cm="1">
        <f t="array" ref="BI111">_xlfn.IFS(AND($Z111&lt;&gt;"",AB111&lt;&gt;""),ABS($Z111-AB111),AND($Z111="",AB111=""),"",OR($Z111&lt;&gt;"",AB111&lt;&gt;""),"-")</f>
        <v/>
      </c>
      <c r="BJ111" s="120" t="str" cm="1">
        <f t="array" ref="BJ111">_xlfn.IFS(AND($Z111&lt;&gt;"",AC111&lt;&gt;""),ABS($Z111-AC111),AND($Z111="",AC111=""),"",OR($Z111&lt;&gt;"",AC111&lt;&gt;""),"-")</f>
        <v/>
      </c>
      <c r="BK111" s="120" t="str" cm="1">
        <f t="array" ref="BK111">_xlfn.IFS(AND($Z111&lt;&gt;"",AD111&lt;&gt;""),ABS($Z111-AD111),AND($Z111="",AD111=""),"",OR($Z111&lt;&gt;"",AD111&lt;&gt;""),"-")</f>
        <v/>
      </c>
      <c r="BL111" s="120" t="str" cm="1">
        <f t="array" ref="BL111">_xlfn.IFS(AND($Z111&lt;&gt;"",AE111&lt;&gt;""),ABS($Z111-AE111),AND($Z111="",AE111=""),"",OR($Z111&lt;&gt;"",AE111&lt;&gt;""),"-")</f>
        <v/>
      </c>
      <c r="BM111" s="120" t="str" cm="1">
        <f t="array" ref="BM111">_xlfn.IFS(AND($Z111&lt;&gt;"",AF111&lt;&gt;""),ABS($Z111-AF111),AND($Z111="",AF111=""),"",OR($Z111&lt;&gt;"",AF111&lt;&gt;""),"-")</f>
        <v/>
      </c>
      <c r="BN111" s="120" t="str" cm="1">
        <f t="array" ref="BN111">_xlfn.IFS(AND($Z111&lt;&gt;"",AG111&lt;&gt;""),ABS($Z111-AG111),AND($Z111="",AG111=""),"",OR($Z111&lt;&gt;"",AG111&lt;&gt;""),"-")</f>
        <v/>
      </c>
      <c r="BO111" s="120" t="str" cm="1">
        <f t="array" ref="BO111">_xlfn.IFS(AND($Z111&lt;&gt;"",AH111&lt;&gt;""),ABS($Z111-AH111),AND($Z111="",AH111=""),"",OR($Z111&lt;&gt;"",AH111&lt;&gt;""),"-")</f>
        <v/>
      </c>
      <c r="BP111" s="120" t="str" cm="1">
        <f t="array" ref="BP111">_xlfn.IFS(AND($Z111&lt;&gt;"",AI111&lt;&gt;""),ABS($Z111-AI111),AND($Z111="",AI111=""),"",OR($Z111&lt;&gt;"",AI111&lt;&gt;""),"-")</f>
        <v/>
      </c>
      <c r="BQ111" s="120" t="str" cm="1">
        <f t="array" ref="BQ111">_xlfn.IFS(AND($Z111&lt;&gt;"",AJ111&lt;&gt;""),ABS($Z111-AJ111),AND($Z111="",AJ111=""),"",OR($Z111&lt;&gt;"",AJ111&lt;&gt;""),"-")</f>
        <v/>
      </c>
      <c r="BR111" s="121" t="str" cm="1">
        <f t="array" ref="BR111">_xlfn.IFS(AND($AA111&lt;&gt;"",AB111&lt;&gt;""),ABS($AA111-AB111),AND($AA111="",AB111=""),"",OR($AA111&lt;&gt;"",AB111&lt;&gt;""),"-")</f>
        <v/>
      </c>
      <c r="BS111" s="120" t="str" cm="1">
        <f t="array" ref="BS111">_xlfn.IFS(AND($AA111&lt;&gt;"",AC111&lt;&gt;""),ABS($AA111-AC111),AND($AA111="",AC111=""),"",OR($AA111&lt;&gt;"",AC111&lt;&gt;""),"-")</f>
        <v/>
      </c>
      <c r="BT111" s="120" t="str" cm="1">
        <f t="array" ref="BT111">_xlfn.IFS(AND($AA111&lt;&gt;"",AD111&lt;&gt;""),ABS($AA111-AD111),AND($AA111="",AD111=""),"",OR($AA111&lt;&gt;"",AD111&lt;&gt;""),"-")</f>
        <v/>
      </c>
      <c r="BU111" s="120" t="str" cm="1">
        <f t="array" ref="BU111">_xlfn.IFS(AND($AA111&lt;&gt;"",AE111&lt;&gt;""),ABS($AA111-AE111),AND($AA111="",AE111=""),"",OR($AA111&lt;&gt;"",AE111&lt;&gt;""),"-")</f>
        <v/>
      </c>
      <c r="BV111" s="120" t="str" cm="1">
        <f t="array" ref="BV111">_xlfn.IFS(AND($AA111&lt;&gt;"",AF111&lt;&gt;""),ABS($AA111-AF111),AND($AA111="",AF111=""),"",OR($AA111&lt;&gt;"",AF111&lt;&gt;""),"-")</f>
        <v/>
      </c>
      <c r="BW111" s="120" t="str" cm="1">
        <f t="array" ref="BW111">_xlfn.IFS(AND($AA111&lt;&gt;"",AG111&lt;&gt;""),ABS($AA111-AG111),AND($AA111="",AG111=""),"",OR($AA111&lt;&gt;"",AG111&lt;&gt;""),"-")</f>
        <v/>
      </c>
      <c r="BX111" s="120" t="str" cm="1">
        <f t="array" ref="BX111">_xlfn.IFS(AND($AA111&lt;&gt;"",AH111&lt;&gt;""),ABS($AA111-AH111),AND($AA111="",AH111=""),"",OR($AA111&lt;&gt;"",AH111&lt;&gt;""),"-")</f>
        <v/>
      </c>
      <c r="BY111" s="120" t="str" cm="1">
        <f t="array" ref="BY111">_xlfn.IFS(AND($AA111&lt;&gt;"",AI111&lt;&gt;""),ABS($AA111-AI111),AND($AA111="",AI111=""),"",OR($AA111&lt;&gt;"",AI111&lt;&gt;""),"-")</f>
        <v/>
      </c>
      <c r="BZ111" s="120" t="str" cm="1">
        <f t="array" ref="BZ111">_xlfn.IFS(AND($AA111&lt;&gt;"",AJ111&lt;&gt;""),ABS($AA111-AJ111),AND($AA111="",AJ111=""),"",OR($AA111&lt;&gt;"",AJ111&lt;&gt;""),"-")</f>
        <v/>
      </c>
      <c r="CA111" s="121" t="str" cm="1">
        <f t="array" ref="CA111">_xlfn.IFS(AND($AB111&lt;&gt;"",AC111&lt;&gt;""),ABS($AB111-AC111),AND($AB111="",AC111=""),"",OR($AB111&lt;&gt;"",AC111&lt;&gt;""),"-")</f>
        <v/>
      </c>
      <c r="CB111" s="120" t="str" cm="1">
        <f t="array" ref="CB111">_xlfn.IFS(AND($AB111&lt;&gt;"",AD111&lt;&gt;""),ABS($AB111-AD111),AND($AB111="",AD111=""),"",OR($AB111&lt;&gt;"",AD111&lt;&gt;""),"-")</f>
        <v/>
      </c>
      <c r="CC111" s="120" t="str" cm="1">
        <f t="array" ref="CC111">_xlfn.IFS(AND($AB111&lt;&gt;"",AE111&lt;&gt;""),ABS($AB111-AE111),AND($AB111="",AE111=""),"",OR($AB111&lt;&gt;"",AE111&lt;&gt;""),"-")</f>
        <v/>
      </c>
      <c r="CD111" s="120" t="str" cm="1">
        <f t="array" ref="CD111">_xlfn.IFS(AND($AB111&lt;&gt;"",AF111&lt;&gt;""),ABS($AB111-AF111),AND($AB111="",AF111=""),"",OR($AB111&lt;&gt;"",AF111&lt;&gt;""),"-")</f>
        <v/>
      </c>
      <c r="CE111" s="120" t="str" cm="1">
        <f t="array" ref="CE111">_xlfn.IFS(AND($AB111&lt;&gt;"",AG111&lt;&gt;""),ABS($AB111-AG111),AND($AB111="",AG111=""),"",OR($AB111&lt;&gt;"",AG111&lt;&gt;""),"-")</f>
        <v/>
      </c>
      <c r="CF111" s="120" t="str" cm="1">
        <f t="array" ref="CF111">_xlfn.IFS(AND($AB111&lt;&gt;"",AH111&lt;&gt;""),ABS($AB111-AH111),AND($AB111="",AH111=""),"",OR($AB111&lt;&gt;"",AH111&lt;&gt;""),"-")</f>
        <v/>
      </c>
      <c r="CG111" s="120" t="str" cm="1">
        <f t="array" ref="CG111">_xlfn.IFS(AND($AB111&lt;&gt;"",AI111&lt;&gt;""),ABS($AB111-AI111),AND($AB111="",AI111=""),"",OR($AB111&lt;&gt;"",AI111&lt;&gt;""),"-")</f>
        <v/>
      </c>
      <c r="CH111" s="120" t="str" cm="1">
        <f t="array" ref="CH111">_xlfn.IFS(AND($AB111&lt;&gt;"",AJ111&lt;&gt;""),ABS($AB111-AJ111),AND($AB111="",AJ111=""),"",OR($AB111&lt;&gt;"",AJ111&lt;&gt;""),"-")</f>
        <v/>
      </c>
      <c r="CI111" s="121" t="str" cm="1">
        <f t="array" ref="CI111">_xlfn.IFS(AND($AC111&lt;&gt;"",AD111&lt;&gt;""),ABS($AC111-AD111),AND($AC111="",AD111=""),"",OR($AC111&lt;&gt;"",AD111&lt;&gt;""),"-")</f>
        <v/>
      </c>
      <c r="CJ111" s="120" t="str" cm="1">
        <f t="array" ref="CJ111">_xlfn.IFS(AND($AC111&lt;&gt;"",AE111&lt;&gt;""),ABS($AC111-AE111),AND($AC111="",AE111=""),"",OR($AC111&lt;&gt;"",AE111&lt;&gt;""),"-")</f>
        <v/>
      </c>
      <c r="CK111" s="120" t="str" cm="1">
        <f t="array" ref="CK111">_xlfn.IFS(AND($AC111&lt;&gt;"",AF111&lt;&gt;""),ABS($AC111-AF111),AND($AC111="",AF111=""),"",OR($AC111&lt;&gt;"",AF111&lt;&gt;""),"-")</f>
        <v/>
      </c>
      <c r="CL111" s="120" t="str" cm="1">
        <f t="array" ref="CL111">_xlfn.IFS(AND($AC111&lt;&gt;"",AG111&lt;&gt;""),ABS($AC111-AG111),AND($AC111="",AG111=""),"",OR($AC111&lt;&gt;"",AG111&lt;&gt;""),"-")</f>
        <v/>
      </c>
      <c r="CM111" s="120" t="str" cm="1">
        <f t="array" ref="CM111">_xlfn.IFS(AND($AC111&lt;&gt;"",AH111&lt;&gt;""),ABS($AC111-AH111),AND($AC111="",AH111=""),"",OR($AC111&lt;&gt;"",AH111&lt;&gt;""),"-")</f>
        <v/>
      </c>
      <c r="CN111" s="120" t="str" cm="1">
        <f t="array" ref="CN111">_xlfn.IFS(AND($AC111&lt;&gt;"",AI111&lt;&gt;""),ABS($AC111-AI111),AND($AC111="",AI111=""),"",OR($AC111&lt;&gt;"",AI111&lt;&gt;""),"-")</f>
        <v/>
      </c>
      <c r="CO111" s="120" t="str" cm="1">
        <f t="array" ref="CO111">_xlfn.IFS(AND($AC111&lt;&gt;"",AJ111&lt;&gt;""),ABS($AC111-AJ111),AND($AC111="",AJ111=""),"",OR($AC111&lt;&gt;"",AJ111&lt;&gt;""),"-")</f>
        <v/>
      </c>
      <c r="CP111" s="121" t="str" cm="1">
        <f t="array" ref="CP111">_xlfn.IFS(AND($AD111&lt;&gt;"",AE111&lt;&gt;""),ABS($AD111-AE111),AND($AD111="",AE111=""),"",OR($AD111&lt;&gt;"",AE111&lt;&gt;""),"-")</f>
        <v/>
      </c>
      <c r="CQ111" s="120" t="str" cm="1">
        <f t="array" ref="CQ111">_xlfn.IFS(AND($AD111&lt;&gt;"",AF111&lt;&gt;""),ABS($AD111-AF111),AND($AD111="",AF111=""),"",OR($AD111&lt;&gt;"",AF111&lt;&gt;""),"-")</f>
        <v/>
      </c>
      <c r="CR111" s="120" t="str" cm="1">
        <f t="array" ref="CR111">_xlfn.IFS(AND($AD111&lt;&gt;"",AG111&lt;&gt;""),ABS($AD111-AG111),AND($AD111="",AG111=""),"",OR($AD111&lt;&gt;"",AG111&lt;&gt;""),"-")</f>
        <v/>
      </c>
      <c r="CS111" s="120" t="str" cm="1">
        <f t="array" ref="CS111">_xlfn.IFS(AND($AD111&lt;&gt;"",AH111&lt;&gt;""),ABS($AD111-AH111),AND($AD111="",AH111=""),"",OR($AD111&lt;&gt;"",AH111&lt;&gt;""),"-")</f>
        <v/>
      </c>
      <c r="CT111" s="120" t="str" cm="1">
        <f t="array" ref="CT111">_xlfn.IFS(AND($AD111&lt;&gt;"",AI111&lt;&gt;""),ABS($AD111-AI111),AND($AD111="",AI111=""),"",OR($AD111&lt;&gt;"",AI111&lt;&gt;""),"-")</f>
        <v/>
      </c>
      <c r="CU111" s="120" t="str" cm="1">
        <f t="array" ref="CU111">_xlfn.IFS(AND($AD111&lt;&gt;"",AJ111&lt;&gt;""),ABS($AD111-AJ111),AND($AD111="",AJ111=""),"",OR($AD111&lt;&gt;"",AJ111&lt;&gt;""),"-")</f>
        <v/>
      </c>
      <c r="CV111" s="121" t="str" cm="1">
        <f t="array" ref="CV111">_xlfn.IFS(AND($AE111&lt;&gt;"",AF111&lt;&gt;""),ABS($AE111-AF111),AND($AE111="",AF111=""),"",OR($AE111&lt;&gt;"",AF111&lt;&gt;""),"-")</f>
        <v/>
      </c>
      <c r="CW111" s="120" t="str" cm="1">
        <f t="array" ref="CW111">_xlfn.IFS(AND($AE111&lt;&gt;"",AG111&lt;&gt;""),ABS($AE111-AG111),AND($AE111="",AG111=""),"",OR($AE111&lt;&gt;"",AG111&lt;&gt;""),"-")</f>
        <v/>
      </c>
      <c r="CX111" s="120" t="str" cm="1">
        <f t="array" ref="CX111">_xlfn.IFS(AND($AE111&lt;&gt;"",AH111&lt;&gt;""),ABS($AE111-AH111),AND($AE111="",AH111=""),"",OR($AE111&lt;&gt;"",AH111&lt;&gt;""),"-")</f>
        <v/>
      </c>
      <c r="CY111" s="120" t="str" cm="1">
        <f t="array" ref="CY111">_xlfn.IFS(AND($AE111&lt;&gt;"",AI111&lt;&gt;""),ABS($AE111-AI111),AND($AE111="",AI111=""),"",OR($AE111&lt;&gt;"",AI111&lt;&gt;""),"-")</f>
        <v/>
      </c>
      <c r="CZ111" s="120" t="str" cm="1">
        <f t="array" ref="CZ111">_xlfn.IFS(AND($AE111&lt;&gt;"",AJ111&lt;&gt;""),ABS($AE111-AJ111),AND($AE111="",AJ111=""),"",OR($AE111&lt;&gt;"",AJ111&lt;&gt;""),"-")</f>
        <v/>
      </c>
      <c r="DA111" s="121" t="str" cm="1">
        <f t="array" ref="DA111">_xlfn.IFS(AND($AF111&lt;&gt;"",AG111&lt;&gt;""),ABS($AF111-AG111),AND($AF111="",AG111=""),"",OR($AF111&lt;&gt;"",AG111&lt;&gt;""),"-")</f>
        <v/>
      </c>
      <c r="DB111" s="120" t="str" cm="1">
        <f t="array" ref="DB111">_xlfn.IFS(AND($AF111&lt;&gt;"",AH111&lt;&gt;""),ABS($AF111-AH111),AND($AF111="",AH111=""),"",OR($AF111&lt;&gt;"",AH111&lt;&gt;""),"-")</f>
        <v/>
      </c>
      <c r="DC111" s="120" t="str" cm="1">
        <f t="array" ref="DC111">_xlfn.IFS(AND($AF111&lt;&gt;"",AI111&lt;&gt;""),ABS($AF111-AI111),AND($AF111="",AI111=""),"",OR($AF111&lt;&gt;"",AI111&lt;&gt;""),"-")</f>
        <v/>
      </c>
      <c r="DD111" s="120" t="str" cm="1">
        <f t="array" ref="DD111">_xlfn.IFS(AND($AF111&lt;&gt;"",AJ111&lt;&gt;""),ABS($AF111-AJ111),AND($AF111="",AJ111=""),"",OR($AF111&lt;&gt;"",AJ111&lt;&gt;""),"-")</f>
        <v/>
      </c>
      <c r="DE111" s="121" t="str" cm="1">
        <f t="array" ref="DE111">_xlfn.IFS(AND($AG111&lt;&gt;"",AH111&lt;&gt;""),ABS($AG111-AH111),AND($AG111="",AH111=""),"",OR($AG111&lt;&gt;"",AH111&lt;&gt;""),"-")</f>
        <v/>
      </c>
      <c r="DF111" s="120" t="str" cm="1">
        <f t="array" ref="DF111">_xlfn.IFS(AND($AG111&lt;&gt;"",AI111&lt;&gt;""),ABS($AG111-AI111),AND($AG111="",AI111=""),"",OR($AG111&lt;&gt;"",AI111&lt;&gt;""),"-")</f>
        <v/>
      </c>
      <c r="DG111" s="120" t="str" cm="1">
        <f t="array" ref="DG111">_xlfn.IFS(AND($AG111&lt;&gt;"",AJ111&lt;&gt;""),ABS($AG111-AJ111),AND($AG111="",AJ111=""),"",OR($AG111&lt;&gt;"",AJ111&lt;&gt;""),"-")</f>
        <v/>
      </c>
      <c r="DH111" s="121" t="str" cm="1">
        <f t="array" ref="DH111">_xlfn.IFS(AND($AH111&lt;&gt;"",AI111&lt;&gt;""),ABS($AH111-AI111),AND($AH111="",AI111=""),"",OR($AH111&lt;&gt;"",AI111&lt;&gt;""),"-")</f>
        <v/>
      </c>
      <c r="DI111" s="120" t="str" cm="1">
        <f t="array" ref="DI111">_xlfn.IFS(AND($AH111&lt;&gt;"",AJ111&lt;&gt;""),ABS($AH111-AJ111),AND($AH111="",AJ111=""),"",OR($AH111&lt;&gt;"",AJ111&lt;&gt;""),"-")</f>
        <v/>
      </c>
      <c r="DJ111" s="121" t="str" cm="1">
        <f t="array" ref="DJ111">_xlfn.IFS(AND($AI111&lt;&gt;"",AJ111&lt;&gt;""),ABS($AI111-AJ111),AND($AI111="",AJ111=""),"",OR($AI111&lt;&gt;"",AJ111&lt;&gt;""),"-")</f>
        <v/>
      </c>
    </row>
    <row r="112" spans="1:114" x14ac:dyDescent="0.2">
      <c r="A112" s="120" t="e">
        <f t="shared" si="27"/>
        <v>#DIV/0!</v>
      </c>
      <c r="B112" s="186" t="e">
        <f t="shared" si="28"/>
        <v>#DIV/0!</v>
      </c>
      <c r="C112" s="186" t="e">
        <f t="shared" si="29"/>
        <v>#DIV/0!</v>
      </c>
      <c r="D112" s="186" t="e">
        <f t="shared" si="30"/>
        <v>#DIV/0!</v>
      </c>
      <c r="E112" s="263">
        <f t="shared" si="31"/>
        <v>0</v>
      </c>
      <c r="F112" s="186">
        <f t="shared" si="32"/>
        <v>0</v>
      </c>
      <c r="G112" s="186" t="e">
        <f t="shared" si="33"/>
        <v>#DIV/0!</v>
      </c>
      <c r="H112" s="262" t="str">
        <f t="shared" si="34"/>
        <v/>
      </c>
      <c r="I112" s="187" t="str">
        <f t="shared" si="35"/>
        <v/>
      </c>
      <c r="J112" s="260" t="s">
        <v>155</v>
      </c>
      <c r="K112" s="259" t="e">
        <f>VLOOKUP($J112,Merged_couplings!$B:$BU,MATCH(K$1,Merged_couplings!$B$1:$BU$1,0),FALSE)</f>
        <v>#N/A</v>
      </c>
      <c r="L112" s="258" t="e">
        <f>VLOOKUP($J112,Merged_couplings!$B:$BU,MATCH(L$1,Merged_couplings!$B$1:$BU$1,0),FALSE)</f>
        <v>#N/A</v>
      </c>
      <c r="M112" s="258" t="e">
        <f>VLOOKUP($J112,Merged_couplings!$B:$BU,MATCH(M$1,Merged_couplings!$B$1:$BU$1,0),FALSE)</f>
        <v>#N/A</v>
      </c>
      <c r="N112" s="258" t="e">
        <f>VLOOKUP($J112,Merged_couplings!$B:$BU,MATCH(N$1,Merged_couplings!$B$1:$BU$1,0),FALSE)</f>
        <v>#N/A</v>
      </c>
      <c r="O112" s="258" t="e">
        <f>VLOOKUP($J112,Merged_couplings!$B:$BU,MATCH(O$1,Merged_couplings!$B$1:$BU$1,0),FALSE)</f>
        <v>#N/A</v>
      </c>
      <c r="P112" s="258" t="e">
        <f>VLOOKUP($J112,Merged_couplings!$B:$BU,MATCH(P$1,Merged_couplings!$B$1:$BU$1,0),FALSE)</f>
        <v>#N/A</v>
      </c>
      <c r="Q112" s="258" t="e">
        <f>VLOOKUP($J112,Merged_couplings!$B:$BU,MATCH(Q$1,Merged_couplings!$B$1:$BU$1,0),FALSE)</f>
        <v>#N/A</v>
      </c>
      <c r="R112" s="258" t="e">
        <f>VLOOKUP($J112,Merged_couplings!$B:$BU,MATCH(R$1,Merged_couplings!$B$1:$BU$1,0),FALSE)</f>
        <v>#N/A</v>
      </c>
      <c r="S112" s="258" t="e">
        <f>VLOOKUP($J112,Merged_couplings!$B:$BU,MATCH(S$1,Merged_couplings!$B$1:$BU$1,0),FALSE)</f>
        <v>#N/A</v>
      </c>
      <c r="T112" s="258" t="e">
        <f>VLOOKUP($J112,Merged_couplings!$B:$BU,MATCH(T$1,Merged_couplings!$B$1:$BU$1,0),FALSE)</f>
        <v>#N/A</v>
      </c>
      <c r="U112" s="258" t="e">
        <f>VLOOKUP($J112,Merged_couplings!$B:$BU,MATCH(U$1,Merged_couplings!$B$1:$BU$1,0),FALSE)</f>
        <v>#N/A</v>
      </c>
      <c r="V112" s="258" t="e">
        <f>VLOOKUP($J112,Merged_couplings!$B:$BU,MATCH(V$1,Merged_couplings!$B$1:$BU$1,0),FALSE)</f>
        <v>#N/A</v>
      </c>
      <c r="W112" s="258" t="e">
        <f>VLOOKUP($J112,Merged_couplings!$B:$BU,MATCH(W$1,Merged_couplings!$B$1:$BU$1,0),FALSE)</f>
        <v>#N/A</v>
      </c>
      <c r="X112" s="121" t="str">
        <f>_xlfn.IFNA(VLOOKUP($J112,Merged_couplings!$B:$R,MATCH(X$1,Merged_couplings!$B$1:$R$1,0),FALSE),"")</f>
        <v/>
      </c>
      <c r="Y112" s="120" t="str">
        <f>_xlfn.IFNA(VLOOKUP($J112,Merged_couplings!$B:$R,MATCH(Y$1,Merged_couplings!$B$1:$R$1,0),FALSE),"")</f>
        <v/>
      </c>
      <c r="Z112" s="120" t="str">
        <f>_xlfn.IFNA(VLOOKUP($J112,Merged_couplings!$B:$R,MATCH(Z$1,Merged_couplings!$B$1:$R$1,0),FALSE),"")</f>
        <v/>
      </c>
      <c r="AA112" s="120" t="str">
        <f>_xlfn.IFNA(VLOOKUP($J112,Merged_couplings!$B:$R,MATCH(AA$1,Merged_couplings!$B$1:$R$1,0),FALSE),"")</f>
        <v/>
      </c>
      <c r="AB112" s="120" t="str">
        <f>_xlfn.IFNA(VLOOKUP($J112,Merged_couplings!$B:$R,MATCH(AB$1,Merged_couplings!$B$1:$R$1,0),FALSE),"")</f>
        <v/>
      </c>
      <c r="AC112" s="120" t="str">
        <f>_xlfn.IFNA(VLOOKUP($J112,Merged_couplings!$B:$R,MATCH(AC$1,Merged_couplings!$B$1:$R$1,0),FALSE),"")</f>
        <v/>
      </c>
      <c r="AD112" s="120" t="str">
        <f>_xlfn.IFNA(VLOOKUP($J112,Merged_couplings!$B:$R,MATCH(AD$1,Merged_couplings!$B$1:$R$1,0),FALSE),"")</f>
        <v/>
      </c>
      <c r="AE112" s="120" t="str">
        <f>_xlfn.IFNA(VLOOKUP($J112,Merged_couplings!$B:$R,MATCH(AE$1,Merged_couplings!$B$1:$R$1,0),FALSE),"")</f>
        <v/>
      </c>
      <c r="AF112" s="120" t="str">
        <f>_xlfn.IFNA(VLOOKUP($J112,Merged_couplings!$B:$R,MATCH(AF$1,Merged_couplings!$B$1:$R$1,0),FALSE),"")</f>
        <v/>
      </c>
      <c r="AG112" s="120" t="str">
        <f>_xlfn.IFNA(VLOOKUP($J112,Merged_couplings!$B:$R,MATCH(AG$1,Merged_couplings!$B$1:$R$1,0),FALSE),"")</f>
        <v/>
      </c>
      <c r="AH112" s="120" t="str">
        <f>_xlfn.IFNA(VLOOKUP($J112,Merged_couplings!$B:$R,MATCH(AH$1,Merged_couplings!$B$1:$R$1,0),FALSE),"")</f>
        <v/>
      </c>
      <c r="AI112" s="120" t="str">
        <f>_xlfn.IFNA(VLOOKUP($J112,Merged_couplings!$B:$R,MATCH(AI$1,Merged_couplings!$B$1:$R$1,0),FALSE),"")</f>
        <v/>
      </c>
      <c r="AJ112" s="120" t="str">
        <f>_xlfn.IFNA(VLOOKUP($J112,Merged_couplings!$B:$R,MATCH(AJ$1,Merged_couplings!$B$1:$R$1,0),FALSE),"")</f>
        <v/>
      </c>
      <c r="AK112" s="123" t="str" cm="1">
        <f t="array" ref="AK112">_xlfn.IFS(AND($X112&lt;&gt;"",Y112&lt;&gt;""),ABS($X112-Y112),AND($X112="",Y112=""),"",OR($X112&lt;&gt;"",Y112&lt;&gt;""),"-")</f>
        <v/>
      </c>
      <c r="AL112" s="122" t="str" cm="1">
        <f t="array" ref="AL112">_xlfn.IFS(AND($X112&lt;&gt;"",Z112&lt;&gt;""),ABS($X112-Z112),AND($X112="",Z112=""),"",OR($X112&lt;&gt;"",Z112&lt;&gt;""),"-")</f>
        <v/>
      </c>
      <c r="AM112" s="122" t="str" cm="1">
        <f t="array" ref="AM112">_xlfn.IFS(AND($X112&lt;&gt;"",AA112&lt;&gt;""),ABS($X112-AA112),AND($X112="",AA112=""),"",OR($X112&lt;&gt;"",AA112&lt;&gt;""),"-")</f>
        <v/>
      </c>
      <c r="AN112" s="122" t="str" cm="1">
        <f t="array" ref="AN112">_xlfn.IFS(AND($X112&lt;&gt;"",AB112&lt;&gt;""),ABS($X112-AB112),AND($X112="",AB112=""),"",OR($X112&lt;&gt;"",AB112&lt;&gt;""),"-")</f>
        <v/>
      </c>
      <c r="AO112" s="122" t="str" cm="1">
        <f t="array" ref="AO112">_xlfn.IFS(AND($X112&lt;&gt;"",AC112&lt;&gt;""),ABS($X112-AC112),AND($X112="",AC112=""),"",OR($X112&lt;&gt;"",AC112&lt;&gt;""),"-")</f>
        <v/>
      </c>
      <c r="AP112" s="122" t="str" cm="1">
        <f t="array" ref="AP112">_xlfn.IFS(AND($X112&lt;&gt;"",AD112&lt;&gt;""),ABS($X112-AD112),AND($X112="",AD112=""),"",OR($X112&lt;&gt;"",AD112&lt;&gt;""),"-")</f>
        <v/>
      </c>
      <c r="AQ112" s="122" t="str" cm="1">
        <f t="array" ref="AQ112">_xlfn.IFS(AND($X112&lt;&gt;"",AE112&lt;&gt;""),ABS($X112-AE112),AND($X112="",AE112=""),"",OR($X112&lt;&gt;"",AE112&lt;&gt;""),"-")</f>
        <v/>
      </c>
      <c r="AR112" s="122" t="str" cm="1">
        <f t="array" ref="AR112">_xlfn.IFS(AND($X112&lt;&gt;"",AF112&lt;&gt;""),ABS($X112-AF112),AND($X112="",AF112=""),"",OR($X112&lt;&gt;"",AF112&lt;&gt;""),"-")</f>
        <v/>
      </c>
      <c r="AS112" s="122" t="str" cm="1">
        <f t="array" ref="AS112">_xlfn.IFS(AND($X112&lt;&gt;"",AG112&lt;&gt;""),ABS($X112-AG112),AND($X112="",AG112=""),"",OR($X112&lt;&gt;"",AG112&lt;&gt;""),"-")</f>
        <v/>
      </c>
      <c r="AT112" s="122" t="str" cm="1">
        <f t="array" ref="AT112">_xlfn.IFS(AND($X112&lt;&gt;"",AH112&lt;&gt;""),ABS($X112-AH112),AND($X112="",AH112=""),"",OR($X112&lt;&gt;"",AH112&lt;&gt;""),"-")</f>
        <v/>
      </c>
      <c r="AU112" s="122" t="str" cm="1">
        <f t="array" ref="AU112">_xlfn.IFS(AND($X112&lt;&gt;"",AI112&lt;&gt;""),ABS($X112-AI112),AND($X112="",AI112=""),"",OR($X112&lt;&gt;"",AI112&lt;&gt;""),"-")</f>
        <v/>
      </c>
      <c r="AV112" s="122" t="str" cm="1">
        <f t="array" ref="AV112">_xlfn.IFS(AND($X112&lt;&gt;"",AJ112&lt;&gt;""),ABS($X112-AJ112),AND($X112="",AJ112=""),"",OR($X112&lt;&gt;"",AJ112&lt;&gt;""),"-")</f>
        <v/>
      </c>
      <c r="AW112" s="123" t="str" cm="1">
        <f t="array" ref="AW112">_xlfn.IFS(AND($Y112&lt;&gt;"",Z112&lt;&gt;""),ABS($Y112-Z112),AND($Y112="",Z112=""),"",OR($Y112&lt;&gt;"",Z112&lt;&gt;""),"-")</f>
        <v/>
      </c>
      <c r="AX112" s="122" t="str" cm="1">
        <f t="array" ref="AX112">_xlfn.IFS(AND($Y112&lt;&gt;"",AA112&lt;&gt;""),ABS($Y112-AA112),AND($Y112="",AA112=""),"",OR($Y112&lt;&gt;"",AA112&lt;&gt;""),"-")</f>
        <v/>
      </c>
      <c r="AY112" s="122" t="str" cm="1">
        <f t="array" ref="AY112">_xlfn.IFS(AND($Y112&lt;&gt;"",AB112&lt;&gt;""),ABS($Y112-AB112),AND($Y112="",AB112=""),"",OR($Y112&lt;&gt;"",AB112&lt;&gt;""),"-")</f>
        <v/>
      </c>
      <c r="AZ112" s="122" t="str" cm="1">
        <f t="array" ref="AZ112">_xlfn.IFS(AND($Y112&lt;&gt;"",AC112&lt;&gt;""),ABS($Y112-AC112),AND($Y112="",AC112=""),"",OR($Y112&lt;&gt;"",AC112&lt;&gt;""),"-")</f>
        <v/>
      </c>
      <c r="BA112" s="122" t="str" cm="1">
        <f t="array" ref="BA112">_xlfn.IFS(AND($Y112&lt;&gt;"",AD112&lt;&gt;""),ABS($Y112-AD112),AND($Y112="",AD112=""),"",OR($Y112&lt;&gt;"",AD112&lt;&gt;""),"-")</f>
        <v/>
      </c>
      <c r="BB112" s="122" t="str" cm="1">
        <f t="array" ref="BB112">_xlfn.IFS(AND($Y112&lt;&gt;"",AE112&lt;&gt;""),ABS($Y112-AE112),AND($Y112="",AE112=""),"",OR($Y112&lt;&gt;"",AE112&lt;&gt;""),"-")</f>
        <v/>
      </c>
      <c r="BC112" s="122" t="str" cm="1">
        <f t="array" ref="BC112">_xlfn.IFS(AND($Y112&lt;&gt;"",AF112&lt;&gt;""),ABS($Y112-AF112),AND($Y112="",AF112=""),"",OR($Y112&lt;&gt;"",AF112&lt;&gt;""),"-")</f>
        <v/>
      </c>
      <c r="BD112" s="122" t="str" cm="1">
        <f t="array" ref="BD112">_xlfn.IFS(AND($Y112&lt;&gt;"",AG112&lt;&gt;""),ABS($Y112-AG112),AND($Y112="",AG112=""),"",OR($Y112&lt;&gt;"",AG112&lt;&gt;""),"-")</f>
        <v/>
      </c>
      <c r="BE112" s="122" t="str" cm="1">
        <f t="array" ref="BE112">_xlfn.IFS(AND($Y112&lt;&gt;"",AH112&lt;&gt;""),ABS($Y112-AH112),AND($Y112="",AH112=""),"",OR($Y112&lt;&gt;"",AH112&lt;&gt;""),"-")</f>
        <v/>
      </c>
      <c r="BF112" s="122" t="str" cm="1">
        <f t="array" ref="BF112">_xlfn.IFS(AND($Y112&lt;&gt;"",AI112&lt;&gt;""),ABS($Y112-AI112),AND($Y112="",AI112=""),"",OR($Y112&lt;&gt;"",AI112&lt;&gt;""),"-")</f>
        <v/>
      </c>
      <c r="BG112" s="122" t="str" cm="1">
        <f t="array" ref="BG112">_xlfn.IFS(AND($Y112&lt;&gt;"",AJ112&lt;&gt;""),ABS($Y112-AJ112),AND($Y112="",AJ112=""),"",OR($Y112&lt;&gt;"",AJ112&lt;&gt;""),"-")</f>
        <v/>
      </c>
      <c r="BH112" s="121" t="str" cm="1">
        <f t="array" ref="BH112">_xlfn.IFS(AND($Z112&lt;&gt;"",AA112&lt;&gt;""),ABS($Z112-AA112),AND($Z112="",AA112=""),"",OR($Z112&lt;&gt;"",AA112&lt;&gt;""),"-")</f>
        <v/>
      </c>
      <c r="BI112" s="120" t="str" cm="1">
        <f t="array" ref="BI112">_xlfn.IFS(AND($Z112&lt;&gt;"",AB112&lt;&gt;""),ABS($Z112-AB112),AND($Z112="",AB112=""),"",OR($Z112&lt;&gt;"",AB112&lt;&gt;""),"-")</f>
        <v/>
      </c>
      <c r="BJ112" s="120" t="str" cm="1">
        <f t="array" ref="BJ112">_xlfn.IFS(AND($Z112&lt;&gt;"",AC112&lt;&gt;""),ABS($Z112-AC112),AND($Z112="",AC112=""),"",OR($Z112&lt;&gt;"",AC112&lt;&gt;""),"-")</f>
        <v/>
      </c>
      <c r="BK112" s="120" t="str" cm="1">
        <f t="array" ref="BK112">_xlfn.IFS(AND($Z112&lt;&gt;"",AD112&lt;&gt;""),ABS($Z112-AD112),AND($Z112="",AD112=""),"",OR($Z112&lt;&gt;"",AD112&lt;&gt;""),"-")</f>
        <v/>
      </c>
      <c r="BL112" s="120" t="str" cm="1">
        <f t="array" ref="BL112">_xlfn.IFS(AND($Z112&lt;&gt;"",AE112&lt;&gt;""),ABS($Z112-AE112),AND($Z112="",AE112=""),"",OR($Z112&lt;&gt;"",AE112&lt;&gt;""),"-")</f>
        <v/>
      </c>
      <c r="BM112" s="120" t="str" cm="1">
        <f t="array" ref="BM112">_xlfn.IFS(AND($Z112&lt;&gt;"",AF112&lt;&gt;""),ABS($Z112-AF112),AND($Z112="",AF112=""),"",OR($Z112&lt;&gt;"",AF112&lt;&gt;""),"-")</f>
        <v/>
      </c>
      <c r="BN112" s="120" t="str" cm="1">
        <f t="array" ref="BN112">_xlfn.IFS(AND($Z112&lt;&gt;"",AG112&lt;&gt;""),ABS($Z112-AG112),AND($Z112="",AG112=""),"",OR($Z112&lt;&gt;"",AG112&lt;&gt;""),"-")</f>
        <v/>
      </c>
      <c r="BO112" s="120" t="str" cm="1">
        <f t="array" ref="BO112">_xlfn.IFS(AND($Z112&lt;&gt;"",AH112&lt;&gt;""),ABS($Z112-AH112),AND($Z112="",AH112=""),"",OR($Z112&lt;&gt;"",AH112&lt;&gt;""),"-")</f>
        <v/>
      </c>
      <c r="BP112" s="120" t="str" cm="1">
        <f t="array" ref="BP112">_xlfn.IFS(AND($Z112&lt;&gt;"",AI112&lt;&gt;""),ABS($Z112-AI112),AND($Z112="",AI112=""),"",OR($Z112&lt;&gt;"",AI112&lt;&gt;""),"-")</f>
        <v/>
      </c>
      <c r="BQ112" s="120" t="str" cm="1">
        <f t="array" ref="BQ112">_xlfn.IFS(AND($Z112&lt;&gt;"",AJ112&lt;&gt;""),ABS($Z112-AJ112),AND($Z112="",AJ112=""),"",OR($Z112&lt;&gt;"",AJ112&lt;&gt;""),"-")</f>
        <v/>
      </c>
      <c r="BR112" s="121" t="str" cm="1">
        <f t="array" ref="BR112">_xlfn.IFS(AND($AA112&lt;&gt;"",AB112&lt;&gt;""),ABS($AA112-AB112),AND($AA112="",AB112=""),"",OR($AA112&lt;&gt;"",AB112&lt;&gt;""),"-")</f>
        <v/>
      </c>
      <c r="BS112" s="120" t="str" cm="1">
        <f t="array" ref="BS112">_xlfn.IFS(AND($AA112&lt;&gt;"",AC112&lt;&gt;""),ABS($AA112-AC112),AND($AA112="",AC112=""),"",OR($AA112&lt;&gt;"",AC112&lt;&gt;""),"-")</f>
        <v/>
      </c>
      <c r="BT112" s="120" t="str" cm="1">
        <f t="array" ref="BT112">_xlfn.IFS(AND($AA112&lt;&gt;"",AD112&lt;&gt;""),ABS($AA112-AD112),AND($AA112="",AD112=""),"",OR($AA112&lt;&gt;"",AD112&lt;&gt;""),"-")</f>
        <v/>
      </c>
      <c r="BU112" s="120" t="str" cm="1">
        <f t="array" ref="BU112">_xlfn.IFS(AND($AA112&lt;&gt;"",AE112&lt;&gt;""),ABS($AA112-AE112),AND($AA112="",AE112=""),"",OR($AA112&lt;&gt;"",AE112&lt;&gt;""),"-")</f>
        <v/>
      </c>
      <c r="BV112" s="120" t="str" cm="1">
        <f t="array" ref="BV112">_xlfn.IFS(AND($AA112&lt;&gt;"",AF112&lt;&gt;""),ABS($AA112-AF112),AND($AA112="",AF112=""),"",OR($AA112&lt;&gt;"",AF112&lt;&gt;""),"-")</f>
        <v/>
      </c>
      <c r="BW112" s="120" t="str" cm="1">
        <f t="array" ref="BW112">_xlfn.IFS(AND($AA112&lt;&gt;"",AG112&lt;&gt;""),ABS($AA112-AG112),AND($AA112="",AG112=""),"",OR($AA112&lt;&gt;"",AG112&lt;&gt;""),"-")</f>
        <v/>
      </c>
      <c r="BX112" s="120" t="str" cm="1">
        <f t="array" ref="BX112">_xlfn.IFS(AND($AA112&lt;&gt;"",AH112&lt;&gt;""),ABS($AA112-AH112),AND($AA112="",AH112=""),"",OR($AA112&lt;&gt;"",AH112&lt;&gt;""),"-")</f>
        <v/>
      </c>
      <c r="BY112" s="120" t="str" cm="1">
        <f t="array" ref="BY112">_xlfn.IFS(AND($AA112&lt;&gt;"",AI112&lt;&gt;""),ABS($AA112-AI112),AND($AA112="",AI112=""),"",OR($AA112&lt;&gt;"",AI112&lt;&gt;""),"-")</f>
        <v/>
      </c>
      <c r="BZ112" s="120" t="str" cm="1">
        <f t="array" ref="BZ112">_xlfn.IFS(AND($AA112&lt;&gt;"",AJ112&lt;&gt;""),ABS($AA112-AJ112),AND($AA112="",AJ112=""),"",OR($AA112&lt;&gt;"",AJ112&lt;&gt;""),"-")</f>
        <v/>
      </c>
      <c r="CA112" s="121" t="str" cm="1">
        <f t="array" ref="CA112">_xlfn.IFS(AND($AB112&lt;&gt;"",AC112&lt;&gt;""),ABS($AB112-AC112),AND($AB112="",AC112=""),"",OR($AB112&lt;&gt;"",AC112&lt;&gt;""),"-")</f>
        <v/>
      </c>
      <c r="CB112" s="120" t="str" cm="1">
        <f t="array" ref="CB112">_xlfn.IFS(AND($AB112&lt;&gt;"",AD112&lt;&gt;""),ABS($AB112-AD112),AND($AB112="",AD112=""),"",OR($AB112&lt;&gt;"",AD112&lt;&gt;""),"-")</f>
        <v/>
      </c>
      <c r="CC112" s="120" t="str" cm="1">
        <f t="array" ref="CC112">_xlfn.IFS(AND($AB112&lt;&gt;"",AE112&lt;&gt;""),ABS($AB112-AE112),AND($AB112="",AE112=""),"",OR($AB112&lt;&gt;"",AE112&lt;&gt;""),"-")</f>
        <v/>
      </c>
      <c r="CD112" s="120" t="str" cm="1">
        <f t="array" ref="CD112">_xlfn.IFS(AND($AB112&lt;&gt;"",AF112&lt;&gt;""),ABS($AB112-AF112),AND($AB112="",AF112=""),"",OR($AB112&lt;&gt;"",AF112&lt;&gt;""),"-")</f>
        <v/>
      </c>
      <c r="CE112" s="120" t="str" cm="1">
        <f t="array" ref="CE112">_xlfn.IFS(AND($AB112&lt;&gt;"",AG112&lt;&gt;""),ABS($AB112-AG112),AND($AB112="",AG112=""),"",OR($AB112&lt;&gt;"",AG112&lt;&gt;""),"-")</f>
        <v/>
      </c>
      <c r="CF112" s="120" t="str" cm="1">
        <f t="array" ref="CF112">_xlfn.IFS(AND($AB112&lt;&gt;"",AH112&lt;&gt;""),ABS($AB112-AH112),AND($AB112="",AH112=""),"",OR($AB112&lt;&gt;"",AH112&lt;&gt;""),"-")</f>
        <v/>
      </c>
      <c r="CG112" s="120" t="str" cm="1">
        <f t="array" ref="CG112">_xlfn.IFS(AND($AB112&lt;&gt;"",AI112&lt;&gt;""),ABS($AB112-AI112),AND($AB112="",AI112=""),"",OR($AB112&lt;&gt;"",AI112&lt;&gt;""),"-")</f>
        <v/>
      </c>
      <c r="CH112" s="120" t="str" cm="1">
        <f t="array" ref="CH112">_xlfn.IFS(AND($AB112&lt;&gt;"",AJ112&lt;&gt;""),ABS($AB112-AJ112),AND($AB112="",AJ112=""),"",OR($AB112&lt;&gt;"",AJ112&lt;&gt;""),"-")</f>
        <v/>
      </c>
      <c r="CI112" s="121" t="str" cm="1">
        <f t="array" ref="CI112">_xlfn.IFS(AND($AC112&lt;&gt;"",AD112&lt;&gt;""),ABS($AC112-AD112),AND($AC112="",AD112=""),"",OR($AC112&lt;&gt;"",AD112&lt;&gt;""),"-")</f>
        <v/>
      </c>
      <c r="CJ112" s="120" t="str" cm="1">
        <f t="array" ref="CJ112">_xlfn.IFS(AND($AC112&lt;&gt;"",AE112&lt;&gt;""),ABS($AC112-AE112),AND($AC112="",AE112=""),"",OR($AC112&lt;&gt;"",AE112&lt;&gt;""),"-")</f>
        <v/>
      </c>
      <c r="CK112" s="120" t="str" cm="1">
        <f t="array" ref="CK112">_xlfn.IFS(AND($AC112&lt;&gt;"",AF112&lt;&gt;""),ABS($AC112-AF112),AND($AC112="",AF112=""),"",OR($AC112&lt;&gt;"",AF112&lt;&gt;""),"-")</f>
        <v/>
      </c>
      <c r="CL112" s="120" t="str" cm="1">
        <f t="array" ref="CL112">_xlfn.IFS(AND($AC112&lt;&gt;"",AG112&lt;&gt;""),ABS($AC112-AG112),AND($AC112="",AG112=""),"",OR($AC112&lt;&gt;"",AG112&lt;&gt;""),"-")</f>
        <v/>
      </c>
      <c r="CM112" s="120" t="str" cm="1">
        <f t="array" ref="CM112">_xlfn.IFS(AND($AC112&lt;&gt;"",AH112&lt;&gt;""),ABS($AC112-AH112),AND($AC112="",AH112=""),"",OR($AC112&lt;&gt;"",AH112&lt;&gt;""),"-")</f>
        <v/>
      </c>
      <c r="CN112" s="120" t="str" cm="1">
        <f t="array" ref="CN112">_xlfn.IFS(AND($AC112&lt;&gt;"",AI112&lt;&gt;""),ABS($AC112-AI112),AND($AC112="",AI112=""),"",OR($AC112&lt;&gt;"",AI112&lt;&gt;""),"-")</f>
        <v/>
      </c>
      <c r="CO112" s="120" t="str" cm="1">
        <f t="array" ref="CO112">_xlfn.IFS(AND($AC112&lt;&gt;"",AJ112&lt;&gt;""),ABS($AC112-AJ112),AND($AC112="",AJ112=""),"",OR($AC112&lt;&gt;"",AJ112&lt;&gt;""),"-")</f>
        <v/>
      </c>
      <c r="CP112" s="121" t="str" cm="1">
        <f t="array" ref="CP112">_xlfn.IFS(AND($AD112&lt;&gt;"",AE112&lt;&gt;""),ABS($AD112-AE112),AND($AD112="",AE112=""),"",OR($AD112&lt;&gt;"",AE112&lt;&gt;""),"-")</f>
        <v/>
      </c>
      <c r="CQ112" s="120" t="str" cm="1">
        <f t="array" ref="CQ112">_xlfn.IFS(AND($AD112&lt;&gt;"",AF112&lt;&gt;""),ABS($AD112-AF112),AND($AD112="",AF112=""),"",OR($AD112&lt;&gt;"",AF112&lt;&gt;""),"-")</f>
        <v/>
      </c>
      <c r="CR112" s="120" t="str" cm="1">
        <f t="array" ref="CR112">_xlfn.IFS(AND($AD112&lt;&gt;"",AG112&lt;&gt;""),ABS($AD112-AG112),AND($AD112="",AG112=""),"",OR($AD112&lt;&gt;"",AG112&lt;&gt;""),"-")</f>
        <v/>
      </c>
      <c r="CS112" s="120" t="str" cm="1">
        <f t="array" ref="CS112">_xlfn.IFS(AND($AD112&lt;&gt;"",AH112&lt;&gt;""),ABS($AD112-AH112),AND($AD112="",AH112=""),"",OR($AD112&lt;&gt;"",AH112&lt;&gt;""),"-")</f>
        <v/>
      </c>
      <c r="CT112" s="120" t="str" cm="1">
        <f t="array" ref="CT112">_xlfn.IFS(AND($AD112&lt;&gt;"",AI112&lt;&gt;""),ABS($AD112-AI112),AND($AD112="",AI112=""),"",OR($AD112&lt;&gt;"",AI112&lt;&gt;""),"-")</f>
        <v/>
      </c>
      <c r="CU112" s="120" t="str" cm="1">
        <f t="array" ref="CU112">_xlfn.IFS(AND($AD112&lt;&gt;"",AJ112&lt;&gt;""),ABS($AD112-AJ112),AND($AD112="",AJ112=""),"",OR($AD112&lt;&gt;"",AJ112&lt;&gt;""),"-")</f>
        <v/>
      </c>
      <c r="CV112" s="121" t="str" cm="1">
        <f t="array" ref="CV112">_xlfn.IFS(AND($AE112&lt;&gt;"",AF112&lt;&gt;""),ABS($AE112-AF112),AND($AE112="",AF112=""),"",OR($AE112&lt;&gt;"",AF112&lt;&gt;""),"-")</f>
        <v/>
      </c>
      <c r="CW112" s="120" t="str" cm="1">
        <f t="array" ref="CW112">_xlfn.IFS(AND($AE112&lt;&gt;"",AG112&lt;&gt;""),ABS($AE112-AG112),AND($AE112="",AG112=""),"",OR($AE112&lt;&gt;"",AG112&lt;&gt;""),"-")</f>
        <v/>
      </c>
      <c r="CX112" s="120" t="str" cm="1">
        <f t="array" ref="CX112">_xlfn.IFS(AND($AE112&lt;&gt;"",AH112&lt;&gt;""),ABS($AE112-AH112),AND($AE112="",AH112=""),"",OR($AE112&lt;&gt;"",AH112&lt;&gt;""),"-")</f>
        <v/>
      </c>
      <c r="CY112" s="120" t="str" cm="1">
        <f t="array" ref="CY112">_xlfn.IFS(AND($AE112&lt;&gt;"",AI112&lt;&gt;""),ABS($AE112-AI112),AND($AE112="",AI112=""),"",OR($AE112&lt;&gt;"",AI112&lt;&gt;""),"-")</f>
        <v/>
      </c>
      <c r="CZ112" s="120" t="str" cm="1">
        <f t="array" ref="CZ112">_xlfn.IFS(AND($AE112&lt;&gt;"",AJ112&lt;&gt;""),ABS($AE112-AJ112),AND($AE112="",AJ112=""),"",OR($AE112&lt;&gt;"",AJ112&lt;&gt;""),"-")</f>
        <v/>
      </c>
      <c r="DA112" s="121" t="str" cm="1">
        <f t="array" ref="DA112">_xlfn.IFS(AND($AF112&lt;&gt;"",AG112&lt;&gt;""),ABS($AF112-AG112),AND($AF112="",AG112=""),"",OR($AF112&lt;&gt;"",AG112&lt;&gt;""),"-")</f>
        <v/>
      </c>
      <c r="DB112" s="120" t="str" cm="1">
        <f t="array" ref="DB112">_xlfn.IFS(AND($AF112&lt;&gt;"",AH112&lt;&gt;""),ABS($AF112-AH112),AND($AF112="",AH112=""),"",OR($AF112&lt;&gt;"",AH112&lt;&gt;""),"-")</f>
        <v/>
      </c>
      <c r="DC112" s="120" t="str" cm="1">
        <f t="array" ref="DC112">_xlfn.IFS(AND($AF112&lt;&gt;"",AI112&lt;&gt;""),ABS($AF112-AI112),AND($AF112="",AI112=""),"",OR($AF112&lt;&gt;"",AI112&lt;&gt;""),"-")</f>
        <v/>
      </c>
      <c r="DD112" s="120" t="str" cm="1">
        <f t="array" ref="DD112">_xlfn.IFS(AND($AF112&lt;&gt;"",AJ112&lt;&gt;""),ABS($AF112-AJ112),AND($AF112="",AJ112=""),"",OR($AF112&lt;&gt;"",AJ112&lt;&gt;""),"-")</f>
        <v/>
      </c>
      <c r="DE112" s="121" t="str" cm="1">
        <f t="array" ref="DE112">_xlfn.IFS(AND($AG112&lt;&gt;"",AH112&lt;&gt;""),ABS($AG112-AH112),AND($AG112="",AH112=""),"",OR($AG112&lt;&gt;"",AH112&lt;&gt;""),"-")</f>
        <v/>
      </c>
      <c r="DF112" s="120" t="str" cm="1">
        <f t="array" ref="DF112">_xlfn.IFS(AND($AG112&lt;&gt;"",AI112&lt;&gt;""),ABS($AG112-AI112),AND($AG112="",AI112=""),"",OR($AG112&lt;&gt;"",AI112&lt;&gt;""),"-")</f>
        <v/>
      </c>
      <c r="DG112" s="120" t="str" cm="1">
        <f t="array" ref="DG112">_xlfn.IFS(AND($AG112&lt;&gt;"",AJ112&lt;&gt;""),ABS($AG112-AJ112),AND($AG112="",AJ112=""),"",OR($AG112&lt;&gt;"",AJ112&lt;&gt;""),"-")</f>
        <v/>
      </c>
      <c r="DH112" s="121" t="str" cm="1">
        <f t="array" ref="DH112">_xlfn.IFS(AND($AH112&lt;&gt;"",AI112&lt;&gt;""),ABS($AH112-AI112),AND($AH112="",AI112=""),"",OR($AH112&lt;&gt;"",AI112&lt;&gt;""),"-")</f>
        <v/>
      </c>
      <c r="DI112" s="120" t="str" cm="1">
        <f t="array" ref="DI112">_xlfn.IFS(AND($AH112&lt;&gt;"",AJ112&lt;&gt;""),ABS($AH112-AJ112),AND($AH112="",AJ112=""),"",OR($AH112&lt;&gt;"",AJ112&lt;&gt;""),"-")</f>
        <v/>
      </c>
      <c r="DJ112" s="121" t="str" cm="1">
        <f t="array" ref="DJ112">_xlfn.IFS(AND($AI112&lt;&gt;"",AJ112&lt;&gt;""),ABS($AI112-AJ112),AND($AI112="",AJ112=""),"",OR($AI112&lt;&gt;"",AJ112&lt;&gt;""),"-")</f>
        <v/>
      </c>
    </row>
    <row r="113" spans="1:114" x14ac:dyDescent="0.2">
      <c r="A113" s="120" t="str">
        <f t="shared" si="27"/>
        <v>ok</v>
      </c>
      <c r="B113" s="186">
        <f t="shared" si="28"/>
        <v>0</v>
      </c>
      <c r="C113" s="186">
        <f t="shared" si="29"/>
        <v>100</v>
      </c>
      <c r="D113" s="186">
        <f t="shared" si="30"/>
        <v>0</v>
      </c>
      <c r="E113" s="263">
        <f t="shared" si="31"/>
        <v>2</v>
      </c>
      <c r="F113" s="186">
        <f t="shared" si="32"/>
        <v>2</v>
      </c>
      <c r="G113" s="186">
        <f t="shared" si="33"/>
        <v>100</v>
      </c>
      <c r="H113" s="262" t="str">
        <f t="shared" si="34"/>
        <v/>
      </c>
      <c r="I113" s="187" t="str">
        <f t="shared" si="35"/>
        <v>I</v>
      </c>
      <c r="J113" s="260" t="s">
        <v>156</v>
      </c>
      <c r="K113" s="259" t="str">
        <f>VLOOKUP($J113,Merged_couplings!$B:$BU,MATCH(K$1,Merged_couplings!$B$1:$BU$1,0),FALSE)</f>
        <v>-I-</v>
      </c>
      <c r="L113" s="258" t="str">
        <f>VLOOKUP($J113,Merged_couplings!$B:$BU,MATCH(L$1,Merged_couplings!$B$1:$BU$1,0),FALSE)</f>
        <v>-I-</v>
      </c>
      <c r="M113" s="258" t="str">
        <f>VLOOKUP($J113,Merged_couplings!$B:$BU,MATCH(M$1,Merged_couplings!$B$1:$BU$1,0),FALSE)</f>
        <v>-I-</v>
      </c>
      <c r="N113" s="258" t="str">
        <f>VLOOKUP($J113,Merged_couplings!$B:$BU,MATCH(N$1,Merged_couplings!$B$1:$BU$1,0),FALSE)</f>
        <v>-I-</v>
      </c>
      <c r="O113" s="258" t="str">
        <f>VLOOKUP($J113,Merged_couplings!$B:$BU,MATCH(O$1,Merged_couplings!$B$1:$BU$1,0),FALSE)</f>
        <v>-I-</v>
      </c>
      <c r="P113" s="258" t="str">
        <f>VLOOKUP($J113,Merged_couplings!$B:$BU,MATCH(P$1,Merged_couplings!$B$1:$BU$1,0),FALSE)</f>
        <v>-I-</v>
      </c>
      <c r="Q113" s="258" t="str">
        <f>VLOOKUP($J113,Merged_couplings!$B:$BU,MATCH(Q$1,Merged_couplings!$B$1:$BU$1,0),FALSE)</f>
        <v>-I-</v>
      </c>
      <c r="R113" s="258" t="str">
        <f>VLOOKUP($J113,Merged_couplings!$B:$BU,MATCH(R$1,Merged_couplings!$B$1:$BU$1,0),FALSE)</f>
        <v>-IG</v>
      </c>
      <c r="S113" s="258" t="str">
        <f>VLOOKUP($J113,Merged_couplings!$B:$BU,MATCH(S$1,Merged_couplings!$B$1:$BU$1,0),FALSE)</f>
        <v>-IG</v>
      </c>
      <c r="T113" s="258" t="str">
        <f>VLOOKUP($J113,Merged_couplings!$B:$BU,MATCH(T$1,Merged_couplings!$B$1:$BU$1,0),FALSE)</f>
        <v>--G</v>
      </c>
      <c r="U113" s="258" t="str">
        <f>VLOOKUP($J113,Merged_couplings!$B:$BU,MATCH(U$1,Merged_couplings!$B$1:$BU$1,0),FALSE)</f>
        <v>--G</v>
      </c>
      <c r="V113" s="258" t="str">
        <f>VLOOKUP($J113,Merged_couplings!$B:$BU,MATCH(V$1,Merged_couplings!$B$1:$BU$1,0),FALSE)</f>
        <v>---</v>
      </c>
      <c r="W113" s="258" t="str">
        <f>VLOOKUP($J113,Merged_couplings!$B:$BU,MATCH(W$1,Merged_couplings!$B$1:$BU$1,0),FALSE)</f>
        <v>---</v>
      </c>
      <c r="X113" s="121" t="str">
        <f>_xlfn.IFNA(VLOOKUP($J113,Merged_couplings!$B:$R,MATCH(X$1,Merged_couplings!$B$1:$R$1,0),FALSE),"")</f>
        <v/>
      </c>
      <c r="Y113" s="120" t="str">
        <f>_xlfn.IFNA(VLOOKUP($J113,Merged_couplings!$B:$R,MATCH(Y$1,Merged_couplings!$B$1:$R$1,0),FALSE),"")</f>
        <v/>
      </c>
      <c r="Z113" s="120" t="str">
        <f>_xlfn.IFNA(VLOOKUP($J113,Merged_couplings!$B:$R,MATCH(Z$1,Merged_couplings!$B$1:$R$1,0),FALSE),"")</f>
        <v/>
      </c>
      <c r="AA113" s="120" t="str">
        <f>_xlfn.IFNA(VLOOKUP($J113,Merged_couplings!$B:$R,MATCH(AA$1,Merged_couplings!$B$1:$R$1,0),FALSE),"")</f>
        <v/>
      </c>
      <c r="AB113" s="120" t="str">
        <f>_xlfn.IFNA(VLOOKUP($J113,Merged_couplings!$B:$R,MATCH(AB$1,Merged_couplings!$B$1:$R$1,0),FALSE),"")</f>
        <v/>
      </c>
      <c r="AC113" s="120" t="str">
        <f>_xlfn.IFNA(VLOOKUP($J113,Merged_couplings!$B:$R,MATCH(AC$1,Merged_couplings!$B$1:$R$1,0),FALSE),"")</f>
        <v/>
      </c>
      <c r="AD113" s="120" t="str">
        <f>_xlfn.IFNA(VLOOKUP($J113,Merged_couplings!$B:$R,MATCH(AD$1,Merged_couplings!$B$1:$R$1,0),FALSE),"")</f>
        <v/>
      </c>
      <c r="AE113" s="120">
        <f>_xlfn.IFNA(VLOOKUP($J113,Merged_couplings!$B:$R,MATCH(AE$1,Merged_couplings!$B$1:$R$1,0),FALSE),"")</f>
        <v>6.291702758516343</v>
      </c>
      <c r="AF113" s="120">
        <f>_xlfn.IFNA(VLOOKUP($J113,Merged_couplings!$B:$R,MATCH(AF$1,Merged_couplings!$B$1:$R$1,0),FALSE),"")</f>
        <v>6.291702758516343</v>
      </c>
      <c r="AG113" s="120" t="str">
        <f>_xlfn.IFNA(VLOOKUP($J113,Merged_couplings!$B:$R,MATCH(AG$1,Merged_couplings!$B$1:$R$1,0),FALSE),"")</f>
        <v/>
      </c>
      <c r="AH113" s="120" t="str">
        <f>_xlfn.IFNA(VLOOKUP($J113,Merged_couplings!$B:$R,MATCH(AH$1,Merged_couplings!$B$1:$R$1,0),FALSE),"")</f>
        <v/>
      </c>
      <c r="AI113" s="120" t="str">
        <f>_xlfn.IFNA(VLOOKUP($J113,Merged_couplings!$B:$R,MATCH(AI$1,Merged_couplings!$B$1:$R$1,0),FALSE),"")</f>
        <v/>
      </c>
      <c r="AJ113" s="120" t="str">
        <f>_xlfn.IFNA(VLOOKUP($J113,Merged_couplings!$B:$R,MATCH(AJ$1,Merged_couplings!$B$1:$R$1,0),FALSE),"")</f>
        <v/>
      </c>
      <c r="AK113" s="123" t="str" cm="1">
        <f t="array" ref="AK113">_xlfn.IFS(AND($X113&lt;&gt;"",Y113&lt;&gt;""),ABS($X113-Y113),AND($X113="",Y113=""),"",OR($X113&lt;&gt;"",Y113&lt;&gt;""),"-")</f>
        <v/>
      </c>
      <c r="AL113" s="122" t="str" cm="1">
        <f t="array" ref="AL113">_xlfn.IFS(AND($X113&lt;&gt;"",Z113&lt;&gt;""),ABS($X113-Z113),AND($X113="",Z113=""),"",OR($X113&lt;&gt;"",Z113&lt;&gt;""),"-")</f>
        <v/>
      </c>
      <c r="AM113" s="122" t="str" cm="1">
        <f t="array" ref="AM113">_xlfn.IFS(AND($X113&lt;&gt;"",AA113&lt;&gt;""),ABS($X113-AA113),AND($X113="",AA113=""),"",OR($X113&lt;&gt;"",AA113&lt;&gt;""),"-")</f>
        <v/>
      </c>
      <c r="AN113" s="122" t="str" cm="1">
        <f t="array" ref="AN113">_xlfn.IFS(AND($X113&lt;&gt;"",AB113&lt;&gt;""),ABS($X113-AB113),AND($X113="",AB113=""),"",OR($X113&lt;&gt;"",AB113&lt;&gt;""),"-")</f>
        <v/>
      </c>
      <c r="AO113" s="122" t="str" cm="1">
        <f t="array" ref="AO113">_xlfn.IFS(AND($X113&lt;&gt;"",AC113&lt;&gt;""),ABS($X113-AC113),AND($X113="",AC113=""),"",OR($X113&lt;&gt;"",AC113&lt;&gt;""),"-")</f>
        <v/>
      </c>
      <c r="AP113" s="122" t="str" cm="1">
        <f t="array" ref="AP113">_xlfn.IFS(AND($X113&lt;&gt;"",AD113&lt;&gt;""),ABS($X113-AD113),AND($X113="",AD113=""),"",OR($X113&lt;&gt;"",AD113&lt;&gt;""),"-")</f>
        <v/>
      </c>
      <c r="AQ113" s="122" t="str" cm="1">
        <f t="array" ref="AQ113">_xlfn.IFS(AND($X113&lt;&gt;"",AE113&lt;&gt;""),ABS($X113-AE113),AND($X113="",AE113=""),"",OR($X113&lt;&gt;"",AE113&lt;&gt;""),"-")</f>
        <v>-</v>
      </c>
      <c r="AR113" s="122" t="str" cm="1">
        <f t="array" ref="AR113">_xlfn.IFS(AND($X113&lt;&gt;"",AF113&lt;&gt;""),ABS($X113-AF113),AND($X113="",AF113=""),"",OR($X113&lt;&gt;"",AF113&lt;&gt;""),"-")</f>
        <v>-</v>
      </c>
      <c r="AS113" s="122" t="str" cm="1">
        <f t="array" ref="AS113">_xlfn.IFS(AND($X113&lt;&gt;"",AG113&lt;&gt;""),ABS($X113-AG113),AND($X113="",AG113=""),"",OR($X113&lt;&gt;"",AG113&lt;&gt;""),"-")</f>
        <v/>
      </c>
      <c r="AT113" s="122" t="str" cm="1">
        <f t="array" ref="AT113">_xlfn.IFS(AND($X113&lt;&gt;"",AH113&lt;&gt;""),ABS($X113-AH113),AND($X113="",AH113=""),"",OR($X113&lt;&gt;"",AH113&lt;&gt;""),"-")</f>
        <v/>
      </c>
      <c r="AU113" s="122" t="str" cm="1">
        <f t="array" ref="AU113">_xlfn.IFS(AND($X113&lt;&gt;"",AI113&lt;&gt;""),ABS($X113-AI113),AND($X113="",AI113=""),"",OR($X113&lt;&gt;"",AI113&lt;&gt;""),"-")</f>
        <v/>
      </c>
      <c r="AV113" s="122" t="str" cm="1">
        <f t="array" ref="AV113">_xlfn.IFS(AND($X113&lt;&gt;"",AJ113&lt;&gt;""),ABS($X113-AJ113),AND($X113="",AJ113=""),"",OR($X113&lt;&gt;"",AJ113&lt;&gt;""),"-")</f>
        <v/>
      </c>
      <c r="AW113" s="123" t="str" cm="1">
        <f t="array" ref="AW113">_xlfn.IFS(AND($Y113&lt;&gt;"",Z113&lt;&gt;""),ABS($Y113-Z113),AND($Y113="",Z113=""),"",OR($Y113&lt;&gt;"",Z113&lt;&gt;""),"-")</f>
        <v/>
      </c>
      <c r="AX113" s="122" t="str" cm="1">
        <f t="array" ref="AX113">_xlfn.IFS(AND($Y113&lt;&gt;"",AA113&lt;&gt;""),ABS($Y113-AA113),AND($Y113="",AA113=""),"",OR($Y113&lt;&gt;"",AA113&lt;&gt;""),"-")</f>
        <v/>
      </c>
      <c r="AY113" s="122" t="str" cm="1">
        <f t="array" ref="AY113">_xlfn.IFS(AND($Y113&lt;&gt;"",AB113&lt;&gt;""),ABS($Y113-AB113),AND($Y113="",AB113=""),"",OR($Y113&lt;&gt;"",AB113&lt;&gt;""),"-")</f>
        <v/>
      </c>
      <c r="AZ113" s="122" t="str" cm="1">
        <f t="array" ref="AZ113">_xlfn.IFS(AND($Y113&lt;&gt;"",AC113&lt;&gt;""),ABS($Y113-AC113),AND($Y113="",AC113=""),"",OR($Y113&lt;&gt;"",AC113&lt;&gt;""),"-")</f>
        <v/>
      </c>
      <c r="BA113" s="122" t="str" cm="1">
        <f t="array" ref="BA113">_xlfn.IFS(AND($Y113&lt;&gt;"",AD113&lt;&gt;""),ABS($Y113-AD113),AND($Y113="",AD113=""),"",OR($Y113&lt;&gt;"",AD113&lt;&gt;""),"-")</f>
        <v/>
      </c>
      <c r="BB113" s="122" t="str" cm="1">
        <f t="array" ref="BB113">_xlfn.IFS(AND($Y113&lt;&gt;"",AE113&lt;&gt;""),ABS($Y113-AE113),AND($Y113="",AE113=""),"",OR($Y113&lt;&gt;"",AE113&lt;&gt;""),"-")</f>
        <v>-</v>
      </c>
      <c r="BC113" s="122" t="str" cm="1">
        <f t="array" ref="BC113">_xlfn.IFS(AND($Y113&lt;&gt;"",AF113&lt;&gt;""),ABS($Y113-AF113),AND($Y113="",AF113=""),"",OR($Y113&lt;&gt;"",AF113&lt;&gt;""),"-")</f>
        <v>-</v>
      </c>
      <c r="BD113" s="122" t="str" cm="1">
        <f t="array" ref="BD113">_xlfn.IFS(AND($Y113&lt;&gt;"",AG113&lt;&gt;""),ABS($Y113-AG113),AND($Y113="",AG113=""),"",OR($Y113&lt;&gt;"",AG113&lt;&gt;""),"-")</f>
        <v/>
      </c>
      <c r="BE113" s="122" t="str" cm="1">
        <f t="array" ref="BE113">_xlfn.IFS(AND($Y113&lt;&gt;"",AH113&lt;&gt;""),ABS($Y113-AH113),AND($Y113="",AH113=""),"",OR($Y113&lt;&gt;"",AH113&lt;&gt;""),"-")</f>
        <v/>
      </c>
      <c r="BF113" s="122" t="str" cm="1">
        <f t="array" ref="BF113">_xlfn.IFS(AND($Y113&lt;&gt;"",AI113&lt;&gt;""),ABS($Y113-AI113),AND($Y113="",AI113=""),"",OR($Y113&lt;&gt;"",AI113&lt;&gt;""),"-")</f>
        <v/>
      </c>
      <c r="BG113" s="122" t="str" cm="1">
        <f t="array" ref="BG113">_xlfn.IFS(AND($Y113&lt;&gt;"",AJ113&lt;&gt;""),ABS($Y113-AJ113),AND($Y113="",AJ113=""),"",OR($Y113&lt;&gt;"",AJ113&lt;&gt;""),"-")</f>
        <v/>
      </c>
      <c r="BH113" s="121" t="str" cm="1">
        <f t="array" ref="BH113">_xlfn.IFS(AND($Z113&lt;&gt;"",AA113&lt;&gt;""),ABS($Z113-AA113),AND($Z113="",AA113=""),"",OR($Z113&lt;&gt;"",AA113&lt;&gt;""),"-")</f>
        <v/>
      </c>
      <c r="BI113" s="120" t="str" cm="1">
        <f t="array" ref="BI113">_xlfn.IFS(AND($Z113&lt;&gt;"",AB113&lt;&gt;""),ABS($Z113-AB113),AND($Z113="",AB113=""),"",OR($Z113&lt;&gt;"",AB113&lt;&gt;""),"-")</f>
        <v/>
      </c>
      <c r="BJ113" s="120" t="str" cm="1">
        <f t="array" ref="BJ113">_xlfn.IFS(AND($Z113&lt;&gt;"",AC113&lt;&gt;""),ABS($Z113-AC113),AND($Z113="",AC113=""),"",OR($Z113&lt;&gt;"",AC113&lt;&gt;""),"-")</f>
        <v/>
      </c>
      <c r="BK113" s="120" t="str" cm="1">
        <f t="array" ref="BK113">_xlfn.IFS(AND($Z113&lt;&gt;"",AD113&lt;&gt;""),ABS($Z113-AD113),AND($Z113="",AD113=""),"",OR($Z113&lt;&gt;"",AD113&lt;&gt;""),"-")</f>
        <v/>
      </c>
      <c r="BL113" s="120" t="str" cm="1">
        <f t="array" ref="BL113">_xlfn.IFS(AND($Z113&lt;&gt;"",AE113&lt;&gt;""),ABS($Z113-AE113),AND($Z113="",AE113=""),"",OR($Z113&lt;&gt;"",AE113&lt;&gt;""),"-")</f>
        <v>-</v>
      </c>
      <c r="BM113" s="120" t="str" cm="1">
        <f t="array" ref="BM113">_xlfn.IFS(AND($Z113&lt;&gt;"",AF113&lt;&gt;""),ABS($Z113-AF113),AND($Z113="",AF113=""),"",OR($Z113&lt;&gt;"",AF113&lt;&gt;""),"-")</f>
        <v>-</v>
      </c>
      <c r="BN113" s="120" t="str" cm="1">
        <f t="array" ref="BN113">_xlfn.IFS(AND($Z113&lt;&gt;"",AG113&lt;&gt;""),ABS($Z113-AG113),AND($Z113="",AG113=""),"",OR($Z113&lt;&gt;"",AG113&lt;&gt;""),"-")</f>
        <v/>
      </c>
      <c r="BO113" s="120" t="str" cm="1">
        <f t="array" ref="BO113">_xlfn.IFS(AND($Z113&lt;&gt;"",AH113&lt;&gt;""),ABS($Z113-AH113),AND($Z113="",AH113=""),"",OR($Z113&lt;&gt;"",AH113&lt;&gt;""),"-")</f>
        <v/>
      </c>
      <c r="BP113" s="120" t="str" cm="1">
        <f t="array" ref="BP113">_xlfn.IFS(AND($Z113&lt;&gt;"",AI113&lt;&gt;""),ABS($Z113-AI113),AND($Z113="",AI113=""),"",OR($Z113&lt;&gt;"",AI113&lt;&gt;""),"-")</f>
        <v/>
      </c>
      <c r="BQ113" s="120" t="str" cm="1">
        <f t="array" ref="BQ113">_xlfn.IFS(AND($Z113&lt;&gt;"",AJ113&lt;&gt;""),ABS($Z113-AJ113),AND($Z113="",AJ113=""),"",OR($Z113&lt;&gt;"",AJ113&lt;&gt;""),"-")</f>
        <v/>
      </c>
      <c r="BR113" s="121" t="str" cm="1">
        <f t="array" ref="BR113">_xlfn.IFS(AND($AA113&lt;&gt;"",AB113&lt;&gt;""),ABS($AA113-AB113),AND($AA113="",AB113=""),"",OR($AA113&lt;&gt;"",AB113&lt;&gt;""),"-")</f>
        <v/>
      </c>
      <c r="BS113" s="120" t="str" cm="1">
        <f t="array" ref="BS113">_xlfn.IFS(AND($AA113&lt;&gt;"",AC113&lt;&gt;""),ABS($AA113-AC113),AND($AA113="",AC113=""),"",OR($AA113&lt;&gt;"",AC113&lt;&gt;""),"-")</f>
        <v/>
      </c>
      <c r="BT113" s="120" t="str" cm="1">
        <f t="array" ref="BT113">_xlfn.IFS(AND($AA113&lt;&gt;"",AD113&lt;&gt;""),ABS($AA113-AD113),AND($AA113="",AD113=""),"",OR($AA113&lt;&gt;"",AD113&lt;&gt;""),"-")</f>
        <v/>
      </c>
      <c r="BU113" s="120" t="str" cm="1">
        <f t="array" ref="BU113">_xlfn.IFS(AND($AA113&lt;&gt;"",AE113&lt;&gt;""),ABS($AA113-AE113),AND($AA113="",AE113=""),"",OR($AA113&lt;&gt;"",AE113&lt;&gt;""),"-")</f>
        <v>-</v>
      </c>
      <c r="BV113" s="120" t="str" cm="1">
        <f t="array" ref="BV113">_xlfn.IFS(AND($AA113&lt;&gt;"",AF113&lt;&gt;""),ABS($AA113-AF113),AND($AA113="",AF113=""),"",OR($AA113&lt;&gt;"",AF113&lt;&gt;""),"-")</f>
        <v>-</v>
      </c>
      <c r="BW113" s="120" t="str" cm="1">
        <f t="array" ref="BW113">_xlfn.IFS(AND($AA113&lt;&gt;"",AG113&lt;&gt;""),ABS($AA113-AG113),AND($AA113="",AG113=""),"",OR($AA113&lt;&gt;"",AG113&lt;&gt;""),"-")</f>
        <v/>
      </c>
      <c r="BX113" s="120" t="str" cm="1">
        <f t="array" ref="BX113">_xlfn.IFS(AND($AA113&lt;&gt;"",AH113&lt;&gt;""),ABS($AA113-AH113),AND($AA113="",AH113=""),"",OR($AA113&lt;&gt;"",AH113&lt;&gt;""),"-")</f>
        <v/>
      </c>
      <c r="BY113" s="120" t="str" cm="1">
        <f t="array" ref="BY113">_xlfn.IFS(AND($AA113&lt;&gt;"",AI113&lt;&gt;""),ABS($AA113-AI113),AND($AA113="",AI113=""),"",OR($AA113&lt;&gt;"",AI113&lt;&gt;""),"-")</f>
        <v/>
      </c>
      <c r="BZ113" s="120" t="str" cm="1">
        <f t="array" ref="BZ113">_xlfn.IFS(AND($AA113&lt;&gt;"",AJ113&lt;&gt;""),ABS($AA113-AJ113),AND($AA113="",AJ113=""),"",OR($AA113&lt;&gt;"",AJ113&lt;&gt;""),"-")</f>
        <v/>
      </c>
      <c r="CA113" s="121" t="str" cm="1">
        <f t="array" ref="CA113">_xlfn.IFS(AND($AB113&lt;&gt;"",AC113&lt;&gt;""),ABS($AB113-AC113),AND($AB113="",AC113=""),"",OR($AB113&lt;&gt;"",AC113&lt;&gt;""),"-")</f>
        <v/>
      </c>
      <c r="CB113" s="120" t="str" cm="1">
        <f t="array" ref="CB113">_xlfn.IFS(AND($AB113&lt;&gt;"",AD113&lt;&gt;""),ABS($AB113-AD113),AND($AB113="",AD113=""),"",OR($AB113&lt;&gt;"",AD113&lt;&gt;""),"-")</f>
        <v/>
      </c>
      <c r="CC113" s="120" t="str" cm="1">
        <f t="array" ref="CC113">_xlfn.IFS(AND($AB113&lt;&gt;"",AE113&lt;&gt;""),ABS($AB113-AE113),AND($AB113="",AE113=""),"",OR($AB113&lt;&gt;"",AE113&lt;&gt;""),"-")</f>
        <v>-</v>
      </c>
      <c r="CD113" s="120" t="str" cm="1">
        <f t="array" ref="CD113">_xlfn.IFS(AND($AB113&lt;&gt;"",AF113&lt;&gt;""),ABS($AB113-AF113),AND($AB113="",AF113=""),"",OR($AB113&lt;&gt;"",AF113&lt;&gt;""),"-")</f>
        <v>-</v>
      </c>
      <c r="CE113" s="120" t="str" cm="1">
        <f t="array" ref="CE113">_xlfn.IFS(AND($AB113&lt;&gt;"",AG113&lt;&gt;""),ABS($AB113-AG113),AND($AB113="",AG113=""),"",OR($AB113&lt;&gt;"",AG113&lt;&gt;""),"-")</f>
        <v/>
      </c>
      <c r="CF113" s="120" t="str" cm="1">
        <f t="array" ref="CF113">_xlfn.IFS(AND($AB113&lt;&gt;"",AH113&lt;&gt;""),ABS($AB113-AH113),AND($AB113="",AH113=""),"",OR($AB113&lt;&gt;"",AH113&lt;&gt;""),"-")</f>
        <v/>
      </c>
      <c r="CG113" s="120" t="str" cm="1">
        <f t="array" ref="CG113">_xlfn.IFS(AND($AB113&lt;&gt;"",AI113&lt;&gt;""),ABS($AB113-AI113),AND($AB113="",AI113=""),"",OR($AB113&lt;&gt;"",AI113&lt;&gt;""),"-")</f>
        <v/>
      </c>
      <c r="CH113" s="120" t="str" cm="1">
        <f t="array" ref="CH113">_xlfn.IFS(AND($AB113&lt;&gt;"",AJ113&lt;&gt;""),ABS($AB113-AJ113),AND($AB113="",AJ113=""),"",OR($AB113&lt;&gt;"",AJ113&lt;&gt;""),"-")</f>
        <v/>
      </c>
      <c r="CI113" s="121" t="str" cm="1">
        <f t="array" ref="CI113">_xlfn.IFS(AND($AC113&lt;&gt;"",AD113&lt;&gt;""),ABS($AC113-AD113),AND($AC113="",AD113=""),"",OR($AC113&lt;&gt;"",AD113&lt;&gt;""),"-")</f>
        <v/>
      </c>
      <c r="CJ113" s="120" t="str" cm="1">
        <f t="array" ref="CJ113">_xlfn.IFS(AND($AC113&lt;&gt;"",AE113&lt;&gt;""),ABS($AC113-AE113),AND($AC113="",AE113=""),"",OR($AC113&lt;&gt;"",AE113&lt;&gt;""),"-")</f>
        <v>-</v>
      </c>
      <c r="CK113" s="120" t="str" cm="1">
        <f t="array" ref="CK113">_xlfn.IFS(AND($AC113&lt;&gt;"",AF113&lt;&gt;""),ABS($AC113-AF113),AND($AC113="",AF113=""),"",OR($AC113&lt;&gt;"",AF113&lt;&gt;""),"-")</f>
        <v>-</v>
      </c>
      <c r="CL113" s="120" t="str" cm="1">
        <f t="array" ref="CL113">_xlfn.IFS(AND($AC113&lt;&gt;"",AG113&lt;&gt;""),ABS($AC113-AG113),AND($AC113="",AG113=""),"",OR($AC113&lt;&gt;"",AG113&lt;&gt;""),"-")</f>
        <v/>
      </c>
      <c r="CM113" s="120" t="str" cm="1">
        <f t="array" ref="CM113">_xlfn.IFS(AND($AC113&lt;&gt;"",AH113&lt;&gt;""),ABS($AC113-AH113),AND($AC113="",AH113=""),"",OR($AC113&lt;&gt;"",AH113&lt;&gt;""),"-")</f>
        <v/>
      </c>
      <c r="CN113" s="120" t="str" cm="1">
        <f t="array" ref="CN113">_xlfn.IFS(AND($AC113&lt;&gt;"",AI113&lt;&gt;""),ABS($AC113-AI113),AND($AC113="",AI113=""),"",OR($AC113&lt;&gt;"",AI113&lt;&gt;""),"-")</f>
        <v/>
      </c>
      <c r="CO113" s="120" t="str" cm="1">
        <f t="array" ref="CO113">_xlfn.IFS(AND($AC113&lt;&gt;"",AJ113&lt;&gt;""),ABS($AC113-AJ113),AND($AC113="",AJ113=""),"",OR($AC113&lt;&gt;"",AJ113&lt;&gt;""),"-")</f>
        <v/>
      </c>
      <c r="CP113" s="121" t="str" cm="1">
        <f t="array" ref="CP113">_xlfn.IFS(AND($AD113&lt;&gt;"",AE113&lt;&gt;""),ABS($AD113-AE113),AND($AD113="",AE113=""),"",OR($AD113&lt;&gt;"",AE113&lt;&gt;""),"-")</f>
        <v>-</v>
      </c>
      <c r="CQ113" s="120" t="str" cm="1">
        <f t="array" ref="CQ113">_xlfn.IFS(AND($AD113&lt;&gt;"",AF113&lt;&gt;""),ABS($AD113-AF113),AND($AD113="",AF113=""),"",OR($AD113&lt;&gt;"",AF113&lt;&gt;""),"-")</f>
        <v>-</v>
      </c>
      <c r="CR113" s="120" t="str" cm="1">
        <f t="array" ref="CR113">_xlfn.IFS(AND($AD113&lt;&gt;"",AG113&lt;&gt;""),ABS($AD113-AG113),AND($AD113="",AG113=""),"",OR($AD113&lt;&gt;"",AG113&lt;&gt;""),"-")</f>
        <v/>
      </c>
      <c r="CS113" s="120" t="str" cm="1">
        <f t="array" ref="CS113">_xlfn.IFS(AND($AD113&lt;&gt;"",AH113&lt;&gt;""),ABS($AD113-AH113),AND($AD113="",AH113=""),"",OR($AD113&lt;&gt;"",AH113&lt;&gt;""),"-")</f>
        <v/>
      </c>
      <c r="CT113" s="120" t="str" cm="1">
        <f t="array" ref="CT113">_xlfn.IFS(AND($AD113&lt;&gt;"",AI113&lt;&gt;""),ABS($AD113-AI113),AND($AD113="",AI113=""),"",OR($AD113&lt;&gt;"",AI113&lt;&gt;""),"-")</f>
        <v/>
      </c>
      <c r="CU113" s="120" t="str" cm="1">
        <f t="array" ref="CU113">_xlfn.IFS(AND($AD113&lt;&gt;"",AJ113&lt;&gt;""),ABS($AD113-AJ113),AND($AD113="",AJ113=""),"",OR($AD113&lt;&gt;"",AJ113&lt;&gt;""),"-")</f>
        <v/>
      </c>
      <c r="CV113" s="121" cm="1">
        <f t="array" ref="CV113">_xlfn.IFS(AND($AE113&lt;&gt;"",AF113&lt;&gt;""),ABS($AE113-AF113),AND($AE113="",AF113=""),"",OR($AE113&lt;&gt;"",AF113&lt;&gt;""),"-")</f>
        <v>0</v>
      </c>
      <c r="CW113" s="120" t="str" cm="1">
        <f t="array" ref="CW113">_xlfn.IFS(AND($AE113&lt;&gt;"",AG113&lt;&gt;""),ABS($AE113-AG113),AND($AE113="",AG113=""),"",OR($AE113&lt;&gt;"",AG113&lt;&gt;""),"-")</f>
        <v>-</v>
      </c>
      <c r="CX113" s="120" t="str" cm="1">
        <f t="array" ref="CX113">_xlfn.IFS(AND($AE113&lt;&gt;"",AH113&lt;&gt;""),ABS($AE113-AH113),AND($AE113="",AH113=""),"",OR($AE113&lt;&gt;"",AH113&lt;&gt;""),"-")</f>
        <v>-</v>
      </c>
      <c r="CY113" s="120" t="str" cm="1">
        <f t="array" ref="CY113">_xlfn.IFS(AND($AE113&lt;&gt;"",AI113&lt;&gt;""),ABS($AE113-AI113),AND($AE113="",AI113=""),"",OR($AE113&lt;&gt;"",AI113&lt;&gt;""),"-")</f>
        <v>-</v>
      </c>
      <c r="CZ113" s="120" t="str" cm="1">
        <f t="array" ref="CZ113">_xlfn.IFS(AND($AE113&lt;&gt;"",AJ113&lt;&gt;""),ABS($AE113-AJ113),AND($AE113="",AJ113=""),"",OR($AE113&lt;&gt;"",AJ113&lt;&gt;""),"-")</f>
        <v>-</v>
      </c>
      <c r="DA113" s="121" t="str" cm="1">
        <f t="array" ref="DA113">_xlfn.IFS(AND($AF113&lt;&gt;"",AG113&lt;&gt;""),ABS($AF113-AG113),AND($AF113="",AG113=""),"",OR($AF113&lt;&gt;"",AG113&lt;&gt;""),"-")</f>
        <v>-</v>
      </c>
      <c r="DB113" s="120" t="str" cm="1">
        <f t="array" ref="DB113">_xlfn.IFS(AND($AF113&lt;&gt;"",AH113&lt;&gt;""),ABS($AF113-AH113),AND($AF113="",AH113=""),"",OR($AF113&lt;&gt;"",AH113&lt;&gt;""),"-")</f>
        <v>-</v>
      </c>
      <c r="DC113" s="120" t="str" cm="1">
        <f t="array" ref="DC113">_xlfn.IFS(AND($AF113&lt;&gt;"",AI113&lt;&gt;""),ABS($AF113-AI113),AND($AF113="",AI113=""),"",OR($AF113&lt;&gt;"",AI113&lt;&gt;""),"-")</f>
        <v>-</v>
      </c>
      <c r="DD113" s="120" t="str" cm="1">
        <f t="array" ref="DD113">_xlfn.IFS(AND($AF113&lt;&gt;"",AJ113&lt;&gt;""),ABS($AF113-AJ113),AND($AF113="",AJ113=""),"",OR($AF113&lt;&gt;"",AJ113&lt;&gt;""),"-")</f>
        <v>-</v>
      </c>
      <c r="DE113" s="121" t="str" cm="1">
        <f t="array" ref="DE113">_xlfn.IFS(AND($AG113&lt;&gt;"",AH113&lt;&gt;""),ABS($AG113-AH113),AND($AG113="",AH113=""),"",OR($AG113&lt;&gt;"",AH113&lt;&gt;""),"-")</f>
        <v/>
      </c>
      <c r="DF113" s="120" t="str" cm="1">
        <f t="array" ref="DF113">_xlfn.IFS(AND($AG113&lt;&gt;"",AI113&lt;&gt;""),ABS($AG113-AI113),AND($AG113="",AI113=""),"",OR($AG113&lt;&gt;"",AI113&lt;&gt;""),"-")</f>
        <v/>
      </c>
      <c r="DG113" s="120" t="str" cm="1">
        <f t="array" ref="DG113">_xlfn.IFS(AND($AG113&lt;&gt;"",AJ113&lt;&gt;""),ABS($AG113-AJ113),AND($AG113="",AJ113=""),"",OR($AG113&lt;&gt;"",AJ113&lt;&gt;""),"-")</f>
        <v/>
      </c>
      <c r="DH113" s="121" t="str" cm="1">
        <f t="array" ref="DH113">_xlfn.IFS(AND($AH113&lt;&gt;"",AI113&lt;&gt;""),ABS($AH113-AI113),AND($AH113="",AI113=""),"",OR($AH113&lt;&gt;"",AI113&lt;&gt;""),"-")</f>
        <v/>
      </c>
      <c r="DI113" s="120" t="str" cm="1">
        <f t="array" ref="DI113">_xlfn.IFS(AND($AH113&lt;&gt;"",AJ113&lt;&gt;""),ABS($AH113-AJ113),AND($AH113="",AJ113=""),"",OR($AH113&lt;&gt;"",AJ113&lt;&gt;""),"-")</f>
        <v/>
      </c>
      <c r="DJ113" s="121" t="str" cm="1">
        <f t="array" ref="DJ113">_xlfn.IFS(AND($AI113&lt;&gt;"",AJ113&lt;&gt;""),ABS($AI113-AJ113),AND($AI113="",AJ113=""),"",OR($AI113&lt;&gt;"",AJ113&lt;&gt;""),"-")</f>
        <v/>
      </c>
    </row>
    <row r="114" spans="1:114" x14ac:dyDescent="0.2">
      <c r="A114" s="120" t="str">
        <f t="shared" si="27"/>
        <v>ok</v>
      </c>
      <c r="B114" s="186">
        <f t="shared" si="28"/>
        <v>0</v>
      </c>
      <c r="C114" s="186">
        <f t="shared" si="29"/>
        <v>100</v>
      </c>
      <c r="D114" s="186">
        <f t="shared" si="30"/>
        <v>0</v>
      </c>
      <c r="E114" s="263">
        <f t="shared" si="31"/>
        <v>1</v>
      </c>
      <c r="F114" s="186">
        <f t="shared" si="32"/>
        <v>1</v>
      </c>
      <c r="G114" s="186">
        <f t="shared" si="33"/>
        <v>100</v>
      </c>
      <c r="H114" s="262" t="str">
        <f t="shared" si="34"/>
        <v/>
      </c>
      <c r="I114" s="187" t="str">
        <f t="shared" si="35"/>
        <v>I</v>
      </c>
      <c r="J114" s="260" t="s">
        <v>158</v>
      </c>
      <c r="K114" s="259" t="str">
        <f>VLOOKUP($J114,Merged_couplings!$B:$BU,MATCH(K$1,Merged_couplings!$B$1:$BU$1,0),FALSE)</f>
        <v>---</v>
      </c>
      <c r="L114" s="258" t="str">
        <f>VLOOKUP($J114,Merged_couplings!$B:$BU,MATCH(L$1,Merged_couplings!$B$1:$BU$1,0),FALSE)</f>
        <v>---</v>
      </c>
      <c r="M114" s="258" t="str">
        <f>VLOOKUP($J114,Merged_couplings!$B:$BU,MATCH(M$1,Merged_couplings!$B$1:$BU$1,0),FALSE)</f>
        <v>--G</v>
      </c>
      <c r="N114" s="258" t="str">
        <f>VLOOKUP($J114,Merged_couplings!$B:$BU,MATCH(N$1,Merged_couplings!$B$1:$BU$1,0),FALSE)</f>
        <v>--G</v>
      </c>
      <c r="O114" s="258" t="str">
        <f>VLOOKUP($J114,Merged_couplings!$B:$BU,MATCH(O$1,Merged_couplings!$B$1:$BU$1,0),FALSE)</f>
        <v>--G</v>
      </c>
      <c r="P114" s="258" t="str">
        <f>VLOOKUP($J114,Merged_couplings!$B:$BU,MATCH(P$1,Merged_couplings!$B$1:$BU$1,0),FALSE)</f>
        <v>--G</v>
      </c>
      <c r="Q114" s="258" t="str">
        <f>VLOOKUP($J114,Merged_couplings!$B:$BU,MATCH(Q$1,Merged_couplings!$B$1:$BU$1,0),FALSE)</f>
        <v>--G</v>
      </c>
      <c r="R114" s="258" t="str">
        <f>VLOOKUP($J114,Merged_couplings!$B:$BU,MATCH(R$1,Merged_couplings!$B$1:$BU$1,0),FALSE)</f>
        <v>--G</v>
      </c>
      <c r="S114" s="258" t="str">
        <f>VLOOKUP($J114,Merged_couplings!$B:$BU,MATCH(S$1,Merged_couplings!$B$1:$BU$1,0),FALSE)</f>
        <v>--G</v>
      </c>
      <c r="T114" s="258" t="str">
        <f>VLOOKUP($J114,Merged_couplings!$B:$BU,MATCH(T$1,Merged_couplings!$B$1:$BU$1,0),FALSE)</f>
        <v>--G</v>
      </c>
      <c r="U114" s="258" t="str">
        <f>VLOOKUP($J114,Merged_couplings!$B:$BU,MATCH(U$1,Merged_couplings!$B$1:$BU$1,0),FALSE)</f>
        <v>-IG</v>
      </c>
      <c r="V114" s="258" t="str">
        <f>VLOOKUP($J114,Merged_couplings!$B:$BU,MATCH(V$1,Merged_couplings!$B$1:$BU$1,0),FALSE)</f>
        <v>---</v>
      </c>
      <c r="W114" s="258" t="str">
        <f>VLOOKUP($J114,Merged_couplings!$B:$BU,MATCH(W$1,Merged_couplings!$B$1:$BU$1,0),FALSE)</f>
        <v>---</v>
      </c>
      <c r="X114" s="121" t="str">
        <f>_xlfn.IFNA(VLOOKUP($J114,Merged_couplings!$B:$R,MATCH(X$1,Merged_couplings!$B$1:$R$1,0),FALSE),"")</f>
        <v/>
      </c>
      <c r="Y114" s="120" t="str">
        <f>_xlfn.IFNA(VLOOKUP($J114,Merged_couplings!$B:$R,MATCH(Y$1,Merged_couplings!$B$1:$R$1,0),FALSE),"")</f>
        <v/>
      </c>
      <c r="Z114" s="120" t="str">
        <f>_xlfn.IFNA(VLOOKUP($J114,Merged_couplings!$B:$R,MATCH(Z$1,Merged_couplings!$B$1:$R$1,0),FALSE),"")</f>
        <v/>
      </c>
      <c r="AA114" s="120" t="str">
        <f>_xlfn.IFNA(VLOOKUP($J114,Merged_couplings!$B:$R,MATCH(AA$1,Merged_couplings!$B$1:$R$1,0),FALSE),"")</f>
        <v/>
      </c>
      <c r="AB114" s="120" t="str">
        <f>_xlfn.IFNA(VLOOKUP($J114,Merged_couplings!$B:$R,MATCH(AB$1,Merged_couplings!$B$1:$R$1,0),FALSE),"")</f>
        <v/>
      </c>
      <c r="AC114" s="120" t="str">
        <f>_xlfn.IFNA(VLOOKUP($J114,Merged_couplings!$B:$R,MATCH(AC$1,Merged_couplings!$B$1:$R$1,0),FALSE),"")</f>
        <v/>
      </c>
      <c r="AD114" s="120" t="str">
        <f>_xlfn.IFNA(VLOOKUP($J114,Merged_couplings!$B:$R,MATCH(AD$1,Merged_couplings!$B$1:$R$1,0),FALSE),"")</f>
        <v/>
      </c>
      <c r="AE114" s="120" t="str">
        <f>_xlfn.IFNA(VLOOKUP($J114,Merged_couplings!$B:$R,MATCH(AE$1,Merged_couplings!$B$1:$R$1,0),FALSE),"")</f>
        <v/>
      </c>
      <c r="AF114" s="120" t="str">
        <f>_xlfn.IFNA(VLOOKUP($J114,Merged_couplings!$B:$R,MATCH(AF$1,Merged_couplings!$B$1:$R$1,0),FALSE),"")</f>
        <v/>
      </c>
      <c r="AG114" s="120" t="str">
        <f>_xlfn.IFNA(VLOOKUP($J114,Merged_couplings!$B:$R,MATCH(AG$1,Merged_couplings!$B$1:$R$1,0),FALSE),"")</f>
        <v/>
      </c>
      <c r="AH114" s="120">
        <f>_xlfn.IFNA(VLOOKUP($J114,Merged_couplings!$B:$R,MATCH(AH$1,Merged_couplings!$B$1:$R$1,0),FALSE),"")</f>
        <v>8.2105204875742128</v>
      </c>
      <c r="AI114" s="120" t="str">
        <f>_xlfn.IFNA(VLOOKUP($J114,Merged_couplings!$B:$R,MATCH(AI$1,Merged_couplings!$B$1:$R$1,0),FALSE),"")</f>
        <v/>
      </c>
      <c r="AJ114" s="120" t="str">
        <f>_xlfn.IFNA(VLOOKUP($J114,Merged_couplings!$B:$R,MATCH(AJ$1,Merged_couplings!$B$1:$R$1,0),FALSE),"")</f>
        <v/>
      </c>
      <c r="AK114" s="123" t="str" cm="1">
        <f t="array" ref="AK114">_xlfn.IFS(AND($X114&lt;&gt;"",Y114&lt;&gt;""),ABS($X114-Y114),AND($X114="",Y114=""),"",OR($X114&lt;&gt;"",Y114&lt;&gt;""),"-")</f>
        <v/>
      </c>
      <c r="AL114" s="122" t="str" cm="1">
        <f t="array" ref="AL114">_xlfn.IFS(AND($X114&lt;&gt;"",Z114&lt;&gt;""),ABS($X114-Z114),AND($X114="",Z114=""),"",OR($X114&lt;&gt;"",Z114&lt;&gt;""),"-")</f>
        <v/>
      </c>
      <c r="AM114" s="122" t="str" cm="1">
        <f t="array" ref="AM114">_xlfn.IFS(AND($X114&lt;&gt;"",AA114&lt;&gt;""),ABS($X114-AA114),AND($X114="",AA114=""),"",OR($X114&lt;&gt;"",AA114&lt;&gt;""),"-")</f>
        <v/>
      </c>
      <c r="AN114" s="122" t="str" cm="1">
        <f t="array" ref="AN114">_xlfn.IFS(AND($X114&lt;&gt;"",AB114&lt;&gt;""),ABS($X114-AB114),AND($X114="",AB114=""),"",OR($X114&lt;&gt;"",AB114&lt;&gt;""),"-")</f>
        <v/>
      </c>
      <c r="AO114" s="122" t="str" cm="1">
        <f t="array" ref="AO114">_xlfn.IFS(AND($X114&lt;&gt;"",AC114&lt;&gt;""),ABS($X114-AC114),AND($X114="",AC114=""),"",OR($X114&lt;&gt;"",AC114&lt;&gt;""),"-")</f>
        <v/>
      </c>
      <c r="AP114" s="122" t="str" cm="1">
        <f t="array" ref="AP114">_xlfn.IFS(AND($X114&lt;&gt;"",AD114&lt;&gt;""),ABS($X114-AD114),AND($X114="",AD114=""),"",OR($X114&lt;&gt;"",AD114&lt;&gt;""),"-")</f>
        <v/>
      </c>
      <c r="AQ114" s="122" t="str" cm="1">
        <f t="array" ref="AQ114">_xlfn.IFS(AND($X114&lt;&gt;"",AE114&lt;&gt;""),ABS($X114-AE114),AND($X114="",AE114=""),"",OR($X114&lt;&gt;"",AE114&lt;&gt;""),"-")</f>
        <v/>
      </c>
      <c r="AR114" s="122" t="str" cm="1">
        <f t="array" ref="AR114">_xlfn.IFS(AND($X114&lt;&gt;"",AF114&lt;&gt;""),ABS($X114-AF114),AND($X114="",AF114=""),"",OR($X114&lt;&gt;"",AF114&lt;&gt;""),"-")</f>
        <v/>
      </c>
      <c r="AS114" s="122" t="str" cm="1">
        <f t="array" ref="AS114">_xlfn.IFS(AND($X114&lt;&gt;"",AG114&lt;&gt;""),ABS($X114-AG114),AND($X114="",AG114=""),"",OR($X114&lt;&gt;"",AG114&lt;&gt;""),"-")</f>
        <v/>
      </c>
      <c r="AT114" s="122" t="str" cm="1">
        <f t="array" ref="AT114">_xlfn.IFS(AND($X114&lt;&gt;"",AH114&lt;&gt;""),ABS($X114-AH114),AND($X114="",AH114=""),"",OR($X114&lt;&gt;"",AH114&lt;&gt;""),"-")</f>
        <v>-</v>
      </c>
      <c r="AU114" s="122" t="str" cm="1">
        <f t="array" ref="AU114">_xlfn.IFS(AND($X114&lt;&gt;"",AI114&lt;&gt;""),ABS($X114-AI114),AND($X114="",AI114=""),"",OR($X114&lt;&gt;"",AI114&lt;&gt;""),"-")</f>
        <v/>
      </c>
      <c r="AV114" s="122" t="str" cm="1">
        <f t="array" ref="AV114">_xlfn.IFS(AND($X114&lt;&gt;"",AJ114&lt;&gt;""),ABS($X114-AJ114),AND($X114="",AJ114=""),"",OR($X114&lt;&gt;"",AJ114&lt;&gt;""),"-")</f>
        <v/>
      </c>
      <c r="AW114" s="123" t="str" cm="1">
        <f t="array" ref="AW114">_xlfn.IFS(AND($Y114&lt;&gt;"",Z114&lt;&gt;""),ABS($Y114-Z114),AND($Y114="",Z114=""),"",OR($Y114&lt;&gt;"",Z114&lt;&gt;""),"-")</f>
        <v/>
      </c>
      <c r="AX114" s="122" t="str" cm="1">
        <f t="array" ref="AX114">_xlfn.IFS(AND($Y114&lt;&gt;"",AA114&lt;&gt;""),ABS($Y114-AA114),AND($Y114="",AA114=""),"",OR($Y114&lt;&gt;"",AA114&lt;&gt;""),"-")</f>
        <v/>
      </c>
      <c r="AY114" s="122" t="str" cm="1">
        <f t="array" ref="AY114">_xlfn.IFS(AND($Y114&lt;&gt;"",AB114&lt;&gt;""),ABS($Y114-AB114),AND($Y114="",AB114=""),"",OR($Y114&lt;&gt;"",AB114&lt;&gt;""),"-")</f>
        <v/>
      </c>
      <c r="AZ114" s="122" t="str" cm="1">
        <f t="array" ref="AZ114">_xlfn.IFS(AND($Y114&lt;&gt;"",AC114&lt;&gt;""),ABS($Y114-AC114),AND($Y114="",AC114=""),"",OR($Y114&lt;&gt;"",AC114&lt;&gt;""),"-")</f>
        <v/>
      </c>
      <c r="BA114" s="122" t="str" cm="1">
        <f t="array" ref="BA114">_xlfn.IFS(AND($Y114&lt;&gt;"",AD114&lt;&gt;""),ABS($Y114-AD114),AND($Y114="",AD114=""),"",OR($Y114&lt;&gt;"",AD114&lt;&gt;""),"-")</f>
        <v/>
      </c>
      <c r="BB114" s="122" t="str" cm="1">
        <f t="array" ref="BB114">_xlfn.IFS(AND($Y114&lt;&gt;"",AE114&lt;&gt;""),ABS($Y114-AE114),AND($Y114="",AE114=""),"",OR($Y114&lt;&gt;"",AE114&lt;&gt;""),"-")</f>
        <v/>
      </c>
      <c r="BC114" s="122" t="str" cm="1">
        <f t="array" ref="BC114">_xlfn.IFS(AND($Y114&lt;&gt;"",AF114&lt;&gt;""),ABS($Y114-AF114),AND($Y114="",AF114=""),"",OR($Y114&lt;&gt;"",AF114&lt;&gt;""),"-")</f>
        <v/>
      </c>
      <c r="BD114" s="122" t="str" cm="1">
        <f t="array" ref="BD114">_xlfn.IFS(AND($Y114&lt;&gt;"",AG114&lt;&gt;""),ABS($Y114-AG114),AND($Y114="",AG114=""),"",OR($Y114&lt;&gt;"",AG114&lt;&gt;""),"-")</f>
        <v/>
      </c>
      <c r="BE114" s="122" t="str" cm="1">
        <f t="array" ref="BE114">_xlfn.IFS(AND($Y114&lt;&gt;"",AH114&lt;&gt;""),ABS($Y114-AH114),AND($Y114="",AH114=""),"",OR($Y114&lt;&gt;"",AH114&lt;&gt;""),"-")</f>
        <v>-</v>
      </c>
      <c r="BF114" s="122" t="str" cm="1">
        <f t="array" ref="BF114">_xlfn.IFS(AND($Y114&lt;&gt;"",AI114&lt;&gt;""),ABS($Y114-AI114),AND($Y114="",AI114=""),"",OR($Y114&lt;&gt;"",AI114&lt;&gt;""),"-")</f>
        <v/>
      </c>
      <c r="BG114" s="122" t="str" cm="1">
        <f t="array" ref="BG114">_xlfn.IFS(AND($Y114&lt;&gt;"",AJ114&lt;&gt;""),ABS($Y114-AJ114),AND($Y114="",AJ114=""),"",OR($Y114&lt;&gt;"",AJ114&lt;&gt;""),"-")</f>
        <v/>
      </c>
      <c r="BH114" s="121" t="str" cm="1">
        <f t="array" ref="BH114">_xlfn.IFS(AND($Z114&lt;&gt;"",AA114&lt;&gt;""),ABS($Z114-AA114),AND($Z114="",AA114=""),"",OR($Z114&lt;&gt;"",AA114&lt;&gt;""),"-")</f>
        <v/>
      </c>
      <c r="BI114" s="120" t="str" cm="1">
        <f t="array" ref="BI114">_xlfn.IFS(AND($Z114&lt;&gt;"",AB114&lt;&gt;""),ABS($Z114-AB114),AND($Z114="",AB114=""),"",OR($Z114&lt;&gt;"",AB114&lt;&gt;""),"-")</f>
        <v/>
      </c>
      <c r="BJ114" s="120" t="str" cm="1">
        <f t="array" ref="BJ114">_xlfn.IFS(AND($Z114&lt;&gt;"",AC114&lt;&gt;""),ABS($Z114-AC114),AND($Z114="",AC114=""),"",OR($Z114&lt;&gt;"",AC114&lt;&gt;""),"-")</f>
        <v/>
      </c>
      <c r="BK114" s="120" t="str" cm="1">
        <f t="array" ref="BK114">_xlfn.IFS(AND($Z114&lt;&gt;"",AD114&lt;&gt;""),ABS($Z114-AD114),AND($Z114="",AD114=""),"",OR($Z114&lt;&gt;"",AD114&lt;&gt;""),"-")</f>
        <v/>
      </c>
      <c r="BL114" s="120" t="str" cm="1">
        <f t="array" ref="BL114">_xlfn.IFS(AND($Z114&lt;&gt;"",AE114&lt;&gt;""),ABS($Z114-AE114),AND($Z114="",AE114=""),"",OR($Z114&lt;&gt;"",AE114&lt;&gt;""),"-")</f>
        <v/>
      </c>
      <c r="BM114" s="120" t="str" cm="1">
        <f t="array" ref="BM114">_xlfn.IFS(AND($Z114&lt;&gt;"",AF114&lt;&gt;""),ABS($Z114-AF114),AND($Z114="",AF114=""),"",OR($Z114&lt;&gt;"",AF114&lt;&gt;""),"-")</f>
        <v/>
      </c>
      <c r="BN114" s="120" t="str" cm="1">
        <f t="array" ref="BN114">_xlfn.IFS(AND($Z114&lt;&gt;"",AG114&lt;&gt;""),ABS($Z114-AG114),AND($Z114="",AG114=""),"",OR($Z114&lt;&gt;"",AG114&lt;&gt;""),"-")</f>
        <v/>
      </c>
      <c r="BO114" s="120" t="str" cm="1">
        <f t="array" ref="BO114">_xlfn.IFS(AND($Z114&lt;&gt;"",AH114&lt;&gt;""),ABS($Z114-AH114),AND($Z114="",AH114=""),"",OR($Z114&lt;&gt;"",AH114&lt;&gt;""),"-")</f>
        <v>-</v>
      </c>
      <c r="BP114" s="120" t="str" cm="1">
        <f t="array" ref="BP114">_xlfn.IFS(AND($Z114&lt;&gt;"",AI114&lt;&gt;""),ABS($Z114-AI114),AND($Z114="",AI114=""),"",OR($Z114&lt;&gt;"",AI114&lt;&gt;""),"-")</f>
        <v/>
      </c>
      <c r="BQ114" s="120" t="str" cm="1">
        <f t="array" ref="BQ114">_xlfn.IFS(AND($Z114&lt;&gt;"",AJ114&lt;&gt;""),ABS($Z114-AJ114),AND($Z114="",AJ114=""),"",OR($Z114&lt;&gt;"",AJ114&lt;&gt;""),"-")</f>
        <v/>
      </c>
      <c r="BR114" s="121" t="str" cm="1">
        <f t="array" ref="BR114">_xlfn.IFS(AND($AA114&lt;&gt;"",AB114&lt;&gt;""),ABS($AA114-AB114),AND($AA114="",AB114=""),"",OR($AA114&lt;&gt;"",AB114&lt;&gt;""),"-")</f>
        <v/>
      </c>
      <c r="BS114" s="120" t="str" cm="1">
        <f t="array" ref="BS114">_xlfn.IFS(AND($AA114&lt;&gt;"",AC114&lt;&gt;""),ABS($AA114-AC114),AND($AA114="",AC114=""),"",OR($AA114&lt;&gt;"",AC114&lt;&gt;""),"-")</f>
        <v/>
      </c>
      <c r="BT114" s="120" t="str" cm="1">
        <f t="array" ref="BT114">_xlfn.IFS(AND($AA114&lt;&gt;"",AD114&lt;&gt;""),ABS($AA114-AD114),AND($AA114="",AD114=""),"",OR($AA114&lt;&gt;"",AD114&lt;&gt;""),"-")</f>
        <v/>
      </c>
      <c r="BU114" s="120" t="str" cm="1">
        <f t="array" ref="BU114">_xlfn.IFS(AND($AA114&lt;&gt;"",AE114&lt;&gt;""),ABS($AA114-AE114),AND($AA114="",AE114=""),"",OR($AA114&lt;&gt;"",AE114&lt;&gt;""),"-")</f>
        <v/>
      </c>
      <c r="BV114" s="120" t="str" cm="1">
        <f t="array" ref="BV114">_xlfn.IFS(AND($AA114&lt;&gt;"",AF114&lt;&gt;""),ABS($AA114-AF114),AND($AA114="",AF114=""),"",OR($AA114&lt;&gt;"",AF114&lt;&gt;""),"-")</f>
        <v/>
      </c>
      <c r="BW114" s="120" t="str" cm="1">
        <f t="array" ref="BW114">_xlfn.IFS(AND($AA114&lt;&gt;"",AG114&lt;&gt;""),ABS($AA114-AG114),AND($AA114="",AG114=""),"",OR($AA114&lt;&gt;"",AG114&lt;&gt;""),"-")</f>
        <v/>
      </c>
      <c r="BX114" s="120" t="str" cm="1">
        <f t="array" ref="BX114">_xlfn.IFS(AND($AA114&lt;&gt;"",AH114&lt;&gt;""),ABS($AA114-AH114),AND($AA114="",AH114=""),"",OR($AA114&lt;&gt;"",AH114&lt;&gt;""),"-")</f>
        <v>-</v>
      </c>
      <c r="BY114" s="120" t="str" cm="1">
        <f t="array" ref="BY114">_xlfn.IFS(AND($AA114&lt;&gt;"",AI114&lt;&gt;""),ABS($AA114-AI114),AND($AA114="",AI114=""),"",OR($AA114&lt;&gt;"",AI114&lt;&gt;""),"-")</f>
        <v/>
      </c>
      <c r="BZ114" s="120" t="str" cm="1">
        <f t="array" ref="BZ114">_xlfn.IFS(AND($AA114&lt;&gt;"",AJ114&lt;&gt;""),ABS($AA114-AJ114),AND($AA114="",AJ114=""),"",OR($AA114&lt;&gt;"",AJ114&lt;&gt;""),"-")</f>
        <v/>
      </c>
      <c r="CA114" s="121" t="str" cm="1">
        <f t="array" ref="CA114">_xlfn.IFS(AND($AB114&lt;&gt;"",AC114&lt;&gt;""),ABS($AB114-AC114),AND($AB114="",AC114=""),"",OR($AB114&lt;&gt;"",AC114&lt;&gt;""),"-")</f>
        <v/>
      </c>
      <c r="CB114" s="120" t="str" cm="1">
        <f t="array" ref="CB114">_xlfn.IFS(AND($AB114&lt;&gt;"",AD114&lt;&gt;""),ABS($AB114-AD114),AND($AB114="",AD114=""),"",OR($AB114&lt;&gt;"",AD114&lt;&gt;""),"-")</f>
        <v/>
      </c>
      <c r="CC114" s="120" t="str" cm="1">
        <f t="array" ref="CC114">_xlfn.IFS(AND($AB114&lt;&gt;"",AE114&lt;&gt;""),ABS($AB114-AE114),AND($AB114="",AE114=""),"",OR($AB114&lt;&gt;"",AE114&lt;&gt;""),"-")</f>
        <v/>
      </c>
      <c r="CD114" s="120" t="str" cm="1">
        <f t="array" ref="CD114">_xlfn.IFS(AND($AB114&lt;&gt;"",AF114&lt;&gt;""),ABS($AB114-AF114),AND($AB114="",AF114=""),"",OR($AB114&lt;&gt;"",AF114&lt;&gt;""),"-")</f>
        <v/>
      </c>
      <c r="CE114" s="120" t="str" cm="1">
        <f t="array" ref="CE114">_xlfn.IFS(AND($AB114&lt;&gt;"",AG114&lt;&gt;""),ABS($AB114-AG114),AND($AB114="",AG114=""),"",OR($AB114&lt;&gt;"",AG114&lt;&gt;""),"-")</f>
        <v/>
      </c>
      <c r="CF114" s="120" t="str" cm="1">
        <f t="array" ref="CF114">_xlfn.IFS(AND($AB114&lt;&gt;"",AH114&lt;&gt;""),ABS($AB114-AH114),AND($AB114="",AH114=""),"",OR($AB114&lt;&gt;"",AH114&lt;&gt;""),"-")</f>
        <v>-</v>
      </c>
      <c r="CG114" s="120" t="str" cm="1">
        <f t="array" ref="CG114">_xlfn.IFS(AND($AB114&lt;&gt;"",AI114&lt;&gt;""),ABS($AB114-AI114),AND($AB114="",AI114=""),"",OR($AB114&lt;&gt;"",AI114&lt;&gt;""),"-")</f>
        <v/>
      </c>
      <c r="CH114" s="120" t="str" cm="1">
        <f t="array" ref="CH114">_xlfn.IFS(AND($AB114&lt;&gt;"",AJ114&lt;&gt;""),ABS($AB114-AJ114),AND($AB114="",AJ114=""),"",OR($AB114&lt;&gt;"",AJ114&lt;&gt;""),"-")</f>
        <v/>
      </c>
      <c r="CI114" s="121" t="str" cm="1">
        <f t="array" ref="CI114">_xlfn.IFS(AND($AC114&lt;&gt;"",AD114&lt;&gt;""),ABS($AC114-AD114),AND($AC114="",AD114=""),"",OR($AC114&lt;&gt;"",AD114&lt;&gt;""),"-")</f>
        <v/>
      </c>
      <c r="CJ114" s="120" t="str" cm="1">
        <f t="array" ref="CJ114">_xlfn.IFS(AND($AC114&lt;&gt;"",AE114&lt;&gt;""),ABS($AC114-AE114),AND($AC114="",AE114=""),"",OR($AC114&lt;&gt;"",AE114&lt;&gt;""),"-")</f>
        <v/>
      </c>
      <c r="CK114" s="120" t="str" cm="1">
        <f t="array" ref="CK114">_xlfn.IFS(AND($AC114&lt;&gt;"",AF114&lt;&gt;""),ABS($AC114-AF114),AND($AC114="",AF114=""),"",OR($AC114&lt;&gt;"",AF114&lt;&gt;""),"-")</f>
        <v/>
      </c>
      <c r="CL114" s="120" t="str" cm="1">
        <f t="array" ref="CL114">_xlfn.IFS(AND($AC114&lt;&gt;"",AG114&lt;&gt;""),ABS($AC114-AG114),AND($AC114="",AG114=""),"",OR($AC114&lt;&gt;"",AG114&lt;&gt;""),"-")</f>
        <v/>
      </c>
      <c r="CM114" s="120" t="str" cm="1">
        <f t="array" ref="CM114">_xlfn.IFS(AND($AC114&lt;&gt;"",AH114&lt;&gt;""),ABS($AC114-AH114),AND($AC114="",AH114=""),"",OR($AC114&lt;&gt;"",AH114&lt;&gt;""),"-")</f>
        <v>-</v>
      </c>
      <c r="CN114" s="120" t="str" cm="1">
        <f t="array" ref="CN114">_xlfn.IFS(AND($AC114&lt;&gt;"",AI114&lt;&gt;""),ABS($AC114-AI114),AND($AC114="",AI114=""),"",OR($AC114&lt;&gt;"",AI114&lt;&gt;""),"-")</f>
        <v/>
      </c>
      <c r="CO114" s="120" t="str" cm="1">
        <f t="array" ref="CO114">_xlfn.IFS(AND($AC114&lt;&gt;"",AJ114&lt;&gt;""),ABS($AC114-AJ114),AND($AC114="",AJ114=""),"",OR($AC114&lt;&gt;"",AJ114&lt;&gt;""),"-")</f>
        <v/>
      </c>
      <c r="CP114" s="121" t="str" cm="1">
        <f t="array" ref="CP114">_xlfn.IFS(AND($AD114&lt;&gt;"",AE114&lt;&gt;""),ABS($AD114-AE114),AND($AD114="",AE114=""),"",OR($AD114&lt;&gt;"",AE114&lt;&gt;""),"-")</f>
        <v/>
      </c>
      <c r="CQ114" s="120" t="str" cm="1">
        <f t="array" ref="CQ114">_xlfn.IFS(AND($AD114&lt;&gt;"",AF114&lt;&gt;""),ABS($AD114-AF114),AND($AD114="",AF114=""),"",OR($AD114&lt;&gt;"",AF114&lt;&gt;""),"-")</f>
        <v/>
      </c>
      <c r="CR114" s="120" t="str" cm="1">
        <f t="array" ref="CR114">_xlfn.IFS(AND($AD114&lt;&gt;"",AG114&lt;&gt;""),ABS($AD114-AG114),AND($AD114="",AG114=""),"",OR($AD114&lt;&gt;"",AG114&lt;&gt;""),"-")</f>
        <v/>
      </c>
      <c r="CS114" s="120" t="str" cm="1">
        <f t="array" ref="CS114">_xlfn.IFS(AND($AD114&lt;&gt;"",AH114&lt;&gt;""),ABS($AD114-AH114),AND($AD114="",AH114=""),"",OR($AD114&lt;&gt;"",AH114&lt;&gt;""),"-")</f>
        <v>-</v>
      </c>
      <c r="CT114" s="120" t="str" cm="1">
        <f t="array" ref="CT114">_xlfn.IFS(AND($AD114&lt;&gt;"",AI114&lt;&gt;""),ABS($AD114-AI114),AND($AD114="",AI114=""),"",OR($AD114&lt;&gt;"",AI114&lt;&gt;""),"-")</f>
        <v/>
      </c>
      <c r="CU114" s="120" t="str" cm="1">
        <f t="array" ref="CU114">_xlfn.IFS(AND($AD114&lt;&gt;"",AJ114&lt;&gt;""),ABS($AD114-AJ114),AND($AD114="",AJ114=""),"",OR($AD114&lt;&gt;"",AJ114&lt;&gt;""),"-")</f>
        <v/>
      </c>
      <c r="CV114" s="121" t="str" cm="1">
        <f t="array" ref="CV114">_xlfn.IFS(AND($AE114&lt;&gt;"",AF114&lt;&gt;""),ABS($AE114-AF114),AND($AE114="",AF114=""),"",OR($AE114&lt;&gt;"",AF114&lt;&gt;""),"-")</f>
        <v/>
      </c>
      <c r="CW114" s="120" t="str" cm="1">
        <f t="array" ref="CW114">_xlfn.IFS(AND($AE114&lt;&gt;"",AG114&lt;&gt;""),ABS($AE114-AG114),AND($AE114="",AG114=""),"",OR($AE114&lt;&gt;"",AG114&lt;&gt;""),"-")</f>
        <v/>
      </c>
      <c r="CX114" s="120" t="str" cm="1">
        <f t="array" ref="CX114">_xlfn.IFS(AND($AE114&lt;&gt;"",AH114&lt;&gt;""),ABS($AE114-AH114),AND($AE114="",AH114=""),"",OR($AE114&lt;&gt;"",AH114&lt;&gt;""),"-")</f>
        <v>-</v>
      </c>
      <c r="CY114" s="120" t="str" cm="1">
        <f t="array" ref="CY114">_xlfn.IFS(AND($AE114&lt;&gt;"",AI114&lt;&gt;""),ABS($AE114-AI114),AND($AE114="",AI114=""),"",OR($AE114&lt;&gt;"",AI114&lt;&gt;""),"-")</f>
        <v/>
      </c>
      <c r="CZ114" s="120" t="str" cm="1">
        <f t="array" ref="CZ114">_xlfn.IFS(AND($AE114&lt;&gt;"",AJ114&lt;&gt;""),ABS($AE114-AJ114),AND($AE114="",AJ114=""),"",OR($AE114&lt;&gt;"",AJ114&lt;&gt;""),"-")</f>
        <v/>
      </c>
      <c r="DA114" s="121" t="str" cm="1">
        <f t="array" ref="DA114">_xlfn.IFS(AND($AF114&lt;&gt;"",AG114&lt;&gt;""),ABS($AF114-AG114),AND($AF114="",AG114=""),"",OR($AF114&lt;&gt;"",AG114&lt;&gt;""),"-")</f>
        <v/>
      </c>
      <c r="DB114" s="120" t="str" cm="1">
        <f t="array" ref="DB114">_xlfn.IFS(AND($AF114&lt;&gt;"",AH114&lt;&gt;""),ABS($AF114-AH114),AND($AF114="",AH114=""),"",OR($AF114&lt;&gt;"",AH114&lt;&gt;""),"-")</f>
        <v>-</v>
      </c>
      <c r="DC114" s="120" t="str" cm="1">
        <f t="array" ref="DC114">_xlfn.IFS(AND($AF114&lt;&gt;"",AI114&lt;&gt;""),ABS($AF114-AI114),AND($AF114="",AI114=""),"",OR($AF114&lt;&gt;"",AI114&lt;&gt;""),"-")</f>
        <v/>
      </c>
      <c r="DD114" s="120" t="str" cm="1">
        <f t="array" ref="DD114">_xlfn.IFS(AND($AF114&lt;&gt;"",AJ114&lt;&gt;""),ABS($AF114-AJ114),AND($AF114="",AJ114=""),"",OR($AF114&lt;&gt;"",AJ114&lt;&gt;""),"-")</f>
        <v/>
      </c>
      <c r="DE114" s="121" t="str" cm="1">
        <f t="array" ref="DE114">_xlfn.IFS(AND($AG114&lt;&gt;"",AH114&lt;&gt;""),ABS($AG114-AH114),AND($AG114="",AH114=""),"",OR($AG114&lt;&gt;"",AH114&lt;&gt;""),"-")</f>
        <v>-</v>
      </c>
      <c r="DF114" s="120" t="str" cm="1">
        <f t="array" ref="DF114">_xlfn.IFS(AND($AG114&lt;&gt;"",AI114&lt;&gt;""),ABS($AG114-AI114),AND($AG114="",AI114=""),"",OR($AG114&lt;&gt;"",AI114&lt;&gt;""),"-")</f>
        <v/>
      </c>
      <c r="DG114" s="120" t="str" cm="1">
        <f t="array" ref="DG114">_xlfn.IFS(AND($AG114&lt;&gt;"",AJ114&lt;&gt;""),ABS($AG114-AJ114),AND($AG114="",AJ114=""),"",OR($AG114&lt;&gt;"",AJ114&lt;&gt;""),"-")</f>
        <v/>
      </c>
      <c r="DH114" s="121" t="str" cm="1">
        <f t="array" ref="DH114">_xlfn.IFS(AND($AH114&lt;&gt;"",AI114&lt;&gt;""),ABS($AH114-AI114),AND($AH114="",AI114=""),"",OR($AH114&lt;&gt;"",AI114&lt;&gt;""),"-")</f>
        <v>-</v>
      </c>
      <c r="DI114" s="120" t="str" cm="1">
        <f t="array" ref="DI114">_xlfn.IFS(AND($AH114&lt;&gt;"",AJ114&lt;&gt;""),ABS($AH114-AJ114),AND($AH114="",AJ114=""),"",OR($AH114&lt;&gt;"",AJ114&lt;&gt;""),"-")</f>
        <v>-</v>
      </c>
      <c r="DJ114" s="121" t="str" cm="1">
        <f t="array" ref="DJ114">_xlfn.IFS(AND($AI114&lt;&gt;"",AJ114&lt;&gt;""),ABS($AI114-AJ114),AND($AI114="",AJ114=""),"",OR($AI114&lt;&gt;"",AJ114&lt;&gt;""),"-")</f>
        <v/>
      </c>
    </row>
    <row r="115" spans="1:114" x14ac:dyDescent="0.2">
      <c r="A115" s="120" t="str">
        <f t="shared" si="27"/>
        <v>ok</v>
      </c>
      <c r="B115" s="186">
        <f t="shared" si="28"/>
        <v>0</v>
      </c>
      <c r="C115" s="186">
        <f t="shared" si="29"/>
        <v>100</v>
      </c>
      <c r="D115" s="186">
        <f t="shared" si="30"/>
        <v>0</v>
      </c>
      <c r="E115" s="263">
        <f t="shared" si="31"/>
        <v>5</v>
      </c>
      <c r="F115" s="186">
        <f t="shared" si="32"/>
        <v>5</v>
      </c>
      <c r="G115" s="186">
        <f t="shared" si="33"/>
        <v>100</v>
      </c>
      <c r="H115" s="262" t="str">
        <f t="shared" si="34"/>
        <v/>
      </c>
      <c r="I115" s="187" t="str">
        <f t="shared" si="35"/>
        <v>I</v>
      </c>
      <c r="J115" s="260" t="s">
        <v>162</v>
      </c>
      <c r="K115" s="259" t="str">
        <f>VLOOKUP($J115,Merged_couplings!$B:$BU,MATCH(K$1,Merged_couplings!$B$1:$BU$1,0),FALSE)</f>
        <v>--G</v>
      </c>
      <c r="L115" s="258" t="str">
        <f>VLOOKUP($J115,Merged_couplings!$B:$BU,MATCH(L$1,Merged_couplings!$B$1:$BU$1,0),FALSE)</f>
        <v>-IG</v>
      </c>
      <c r="M115" s="258" t="str">
        <f>VLOOKUP($J115,Merged_couplings!$B:$BU,MATCH(M$1,Merged_couplings!$B$1:$BU$1,0),FALSE)</f>
        <v>-I-</v>
      </c>
      <c r="N115" s="258" t="str">
        <f>VLOOKUP($J115,Merged_couplings!$B:$BU,MATCH(N$1,Merged_couplings!$B$1:$BU$1,0),FALSE)</f>
        <v>-I-</v>
      </c>
      <c r="O115" s="258" t="str">
        <f>VLOOKUP($J115,Merged_couplings!$B:$BU,MATCH(O$1,Merged_couplings!$B$1:$BU$1,0),FALSE)</f>
        <v>-I-</v>
      </c>
      <c r="P115" s="258" t="str">
        <f>VLOOKUP($J115,Merged_couplings!$B:$BU,MATCH(P$1,Merged_couplings!$B$1:$BU$1,0),FALSE)</f>
        <v>-I-</v>
      </c>
      <c r="Q115" s="258" t="str">
        <f>VLOOKUP($J115,Merged_couplings!$B:$BU,MATCH(Q$1,Merged_couplings!$B$1:$BU$1,0),FALSE)</f>
        <v>-I-</v>
      </c>
      <c r="R115" s="258" t="str">
        <f>VLOOKUP($J115,Merged_couplings!$B:$BU,MATCH(R$1,Merged_couplings!$B$1:$BU$1,0),FALSE)</f>
        <v>-IG</v>
      </c>
      <c r="S115" s="258" t="str">
        <f>VLOOKUP($J115,Merged_couplings!$B:$BU,MATCH(S$1,Merged_couplings!$B$1:$BU$1,0),FALSE)</f>
        <v>-IG</v>
      </c>
      <c r="T115" s="258" t="str">
        <f>VLOOKUP($J115,Merged_couplings!$B:$BU,MATCH(T$1,Merged_couplings!$B$1:$BU$1,0),FALSE)</f>
        <v>-IG</v>
      </c>
      <c r="U115" s="258" t="str">
        <f>VLOOKUP($J115,Merged_couplings!$B:$BU,MATCH(U$1,Merged_couplings!$B$1:$BU$1,0),FALSE)</f>
        <v>-IG</v>
      </c>
      <c r="V115" s="258" t="str">
        <f>VLOOKUP($J115,Merged_couplings!$B:$BU,MATCH(V$1,Merged_couplings!$B$1:$BU$1,0),FALSE)</f>
        <v>-I-</v>
      </c>
      <c r="W115" s="258" t="str">
        <f>VLOOKUP($J115,Merged_couplings!$B:$BU,MATCH(W$1,Merged_couplings!$B$1:$BU$1,0),FALSE)</f>
        <v>-I-</v>
      </c>
      <c r="X115" s="121" t="str">
        <f>_xlfn.IFNA(VLOOKUP($J115,Merged_couplings!$B:$R,MATCH(X$1,Merged_couplings!$B$1:$R$1,0),FALSE),"")</f>
        <v/>
      </c>
      <c r="Y115" s="120">
        <f>_xlfn.IFNA(VLOOKUP($J115,Merged_couplings!$B:$R,MATCH(Y$1,Merged_couplings!$B$1:$R$1,0),FALSE),"")</f>
        <v>8.0399155646872238</v>
      </c>
      <c r="Z115" s="120" t="str">
        <f>_xlfn.IFNA(VLOOKUP($J115,Merged_couplings!$B:$R,MATCH(Z$1,Merged_couplings!$B$1:$R$1,0),FALSE),"")</f>
        <v/>
      </c>
      <c r="AA115" s="120" t="str">
        <f>_xlfn.IFNA(VLOOKUP($J115,Merged_couplings!$B:$R,MATCH(AA$1,Merged_couplings!$B$1:$R$1,0),FALSE),"")</f>
        <v/>
      </c>
      <c r="AB115" s="120" t="str">
        <f>_xlfn.IFNA(VLOOKUP($J115,Merged_couplings!$B:$R,MATCH(AB$1,Merged_couplings!$B$1:$R$1,0),FALSE),"")</f>
        <v/>
      </c>
      <c r="AC115" s="120" t="str">
        <f>_xlfn.IFNA(VLOOKUP($J115,Merged_couplings!$B:$R,MATCH(AC$1,Merged_couplings!$B$1:$R$1,0),FALSE),"")</f>
        <v/>
      </c>
      <c r="AD115" s="120" t="str">
        <f>_xlfn.IFNA(VLOOKUP($J115,Merged_couplings!$B:$R,MATCH(AD$1,Merged_couplings!$B$1:$R$1,0),FALSE),"")</f>
        <v/>
      </c>
      <c r="AE115" s="120">
        <f>_xlfn.IFNA(VLOOKUP($J115,Merged_couplings!$B:$R,MATCH(AE$1,Merged_couplings!$B$1:$R$1,0),FALSE),"")</f>
        <v>8.237794017572023</v>
      </c>
      <c r="AF115" s="120">
        <f>_xlfn.IFNA(VLOOKUP($J115,Merged_couplings!$B:$R,MATCH(AF$1,Merged_couplings!$B$1:$R$1,0),FALSE),"")</f>
        <v>8.237794017572023</v>
      </c>
      <c r="AG115" s="120">
        <f>_xlfn.IFNA(VLOOKUP($J115,Merged_couplings!$B:$R,MATCH(AG$1,Merged_couplings!$B$1:$R$1,0),FALSE),"")</f>
        <v>8.0810589147333616</v>
      </c>
      <c r="AH115" s="120">
        <f>_xlfn.IFNA(VLOOKUP($J115,Merged_couplings!$B:$R,MATCH(AH$1,Merged_couplings!$B$1:$R$1,0),FALSE),"")</f>
        <v>7.5131937647336606</v>
      </c>
      <c r="AI115" s="120" t="str">
        <f>_xlfn.IFNA(VLOOKUP($J115,Merged_couplings!$B:$R,MATCH(AI$1,Merged_couplings!$B$1:$R$1,0),FALSE),"")</f>
        <v/>
      </c>
      <c r="AJ115" s="120" t="str">
        <f>_xlfn.IFNA(VLOOKUP($J115,Merged_couplings!$B:$R,MATCH(AJ$1,Merged_couplings!$B$1:$R$1,0),FALSE),"")</f>
        <v/>
      </c>
      <c r="AK115" s="123" t="str" cm="1">
        <f t="array" ref="AK115">_xlfn.IFS(AND($X115&lt;&gt;"",Y115&lt;&gt;""),ABS($X115-Y115),AND($X115="",Y115=""),"",OR($X115&lt;&gt;"",Y115&lt;&gt;""),"-")</f>
        <v>-</v>
      </c>
      <c r="AL115" s="122" t="str" cm="1">
        <f t="array" ref="AL115">_xlfn.IFS(AND($X115&lt;&gt;"",Z115&lt;&gt;""),ABS($X115-Z115),AND($X115="",Z115=""),"",OR($X115&lt;&gt;"",Z115&lt;&gt;""),"-")</f>
        <v/>
      </c>
      <c r="AM115" s="122" t="str" cm="1">
        <f t="array" ref="AM115">_xlfn.IFS(AND($X115&lt;&gt;"",AA115&lt;&gt;""),ABS($X115-AA115),AND($X115="",AA115=""),"",OR($X115&lt;&gt;"",AA115&lt;&gt;""),"-")</f>
        <v/>
      </c>
      <c r="AN115" s="122" t="str" cm="1">
        <f t="array" ref="AN115">_xlfn.IFS(AND($X115&lt;&gt;"",AB115&lt;&gt;""),ABS($X115-AB115),AND($X115="",AB115=""),"",OR($X115&lt;&gt;"",AB115&lt;&gt;""),"-")</f>
        <v/>
      </c>
      <c r="AO115" s="122" t="str" cm="1">
        <f t="array" ref="AO115">_xlfn.IFS(AND($X115&lt;&gt;"",AC115&lt;&gt;""),ABS($X115-AC115),AND($X115="",AC115=""),"",OR($X115&lt;&gt;"",AC115&lt;&gt;""),"-")</f>
        <v/>
      </c>
      <c r="AP115" s="122" t="str" cm="1">
        <f t="array" ref="AP115">_xlfn.IFS(AND($X115&lt;&gt;"",AD115&lt;&gt;""),ABS($X115-AD115),AND($X115="",AD115=""),"",OR($X115&lt;&gt;"",AD115&lt;&gt;""),"-")</f>
        <v/>
      </c>
      <c r="AQ115" s="122" t="str" cm="1">
        <f t="array" ref="AQ115">_xlfn.IFS(AND($X115&lt;&gt;"",AE115&lt;&gt;""),ABS($X115-AE115),AND($X115="",AE115=""),"",OR($X115&lt;&gt;"",AE115&lt;&gt;""),"-")</f>
        <v>-</v>
      </c>
      <c r="AR115" s="122" t="str" cm="1">
        <f t="array" ref="AR115">_xlfn.IFS(AND($X115&lt;&gt;"",AF115&lt;&gt;""),ABS($X115-AF115),AND($X115="",AF115=""),"",OR($X115&lt;&gt;"",AF115&lt;&gt;""),"-")</f>
        <v>-</v>
      </c>
      <c r="AS115" s="122" t="str" cm="1">
        <f t="array" ref="AS115">_xlfn.IFS(AND($X115&lt;&gt;"",AG115&lt;&gt;""),ABS($X115-AG115),AND($X115="",AG115=""),"",OR($X115&lt;&gt;"",AG115&lt;&gt;""),"-")</f>
        <v>-</v>
      </c>
      <c r="AT115" s="122" t="str" cm="1">
        <f t="array" ref="AT115">_xlfn.IFS(AND($X115&lt;&gt;"",AH115&lt;&gt;""),ABS($X115-AH115),AND($X115="",AH115=""),"",OR($X115&lt;&gt;"",AH115&lt;&gt;""),"-")</f>
        <v>-</v>
      </c>
      <c r="AU115" s="122" t="str" cm="1">
        <f t="array" ref="AU115">_xlfn.IFS(AND($X115&lt;&gt;"",AI115&lt;&gt;""),ABS($X115-AI115),AND($X115="",AI115=""),"",OR($X115&lt;&gt;"",AI115&lt;&gt;""),"-")</f>
        <v/>
      </c>
      <c r="AV115" s="122" t="str" cm="1">
        <f t="array" ref="AV115">_xlfn.IFS(AND($X115&lt;&gt;"",AJ115&lt;&gt;""),ABS($X115-AJ115),AND($X115="",AJ115=""),"",OR($X115&lt;&gt;"",AJ115&lt;&gt;""),"-")</f>
        <v/>
      </c>
      <c r="AW115" s="123" t="str" cm="1">
        <f t="array" ref="AW115">_xlfn.IFS(AND($Y115&lt;&gt;"",Z115&lt;&gt;""),ABS($Y115-Z115),AND($Y115="",Z115=""),"",OR($Y115&lt;&gt;"",Z115&lt;&gt;""),"-")</f>
        <v>-</v>
      </c>
      <c r="AX115" s="122" t="str" cm="1">
        <f t="array" ref="AX115">_xlfn.IFS(AND($Y115&lt;&gt;"",AA115&lt;&gt;""),ABS($Y115-AA115),AND($Y115="",AA115=""),"",OR($Y115&lt;&gt;"",AA115&lt;&gt;""),"-")</f>
        <v>-</v>
      </c>
      <c r="AY115" s="122" t="str" cm="1">
        <f t="array" ref="AY115">_xlfn.IFS(AND($Y115&lt;&gt;"",AB115&lt;&gt;""),ABS($Y115-AB115),AND($Y115="",AB115=""),"",OR($Y115&lt;&gt;"",AB115&lt;&gt;""),"-")</f>
        <v>-</v>
      </c>
      <c r="AZ115" s="122" t="str" cm="1">
        <f t="array" ref="AZ115">_xlfn.IFS(AND($Y115&lt;&gt;"",AC115&lt;&gt;""),ABS($Y115-AC115),AND($Y115="",AC115=""),"",OR($Y115&lt;&gt;"",AC115&lt;&gt;""),"-")</f>
        <v>-</v>
      </c>
      <c r="BA115" s="122" t="str" cm="1">
        <f t="array" ref="BA115">_xlfn.IFS(AND($Y115&lt;&gt;"",AD115&lt;&gt;""),ABS($Y115-AD115),AND($Y115="",AD115=""),"",OR($Y115&lt;&gt;"",AD115&lt;&gt;""),"-")</f>
        <v>-</v>
      </c>
      <c r="BB115" s="122" cm="1">
        <f t="array" ref="BB115">_xlfn.IFS(AND($Y115&lt;&gt;"",AE115&lt;&gt;""),ABS($Y115-AE115),AND($Y115="",AE115=""),"",OR($Y115&lt;&gt;"",AE115&lt;&gt;""),"-")</f>
        <v>0.19787845288479922</v>
      </c>
      <c r="BC115" s="122" cm="1">
        <f t="array" ref="BC115">_xlfn.IFS(AND($Y115&lt;&gt;"",AF115&lt;&gt;""),ABS($Y115-AF115),AND($Y115="",AF115=""),"",OR($Y115&lt;&gt;"",AF115&lt;&gt;""),"-")</f>
        <v>0.19787845288479922</v>
      </c>
      <c r="BD115" s="122" cm="1">
        <f t="array" ref="BD115">_xlfn.IFS(AND($Y115&lt;&gt;"",AG115&lt;&gt;""),ABS($Y115-AG115),AND($Y115="",AG115=""),"",OR($Y115&lt;&gt;"",AG115&lt;&gt;""),"-")</f>
        <v>4.1143350046137783E-2</v>
      </c>
      <c r="BE115" s="122" cm="1">
        <f t="array" ref="BE115">_xlfn.IFS(AND($Y115&lt;&gt;"",AH115&lt;&gt;""),ABS($Y115-AH115),AND($Y115="",AH115=""),"",OR($Y115&lt;&gt;"",AH115&lt;&gt;""),"-")</f>
        <v>0.52672179995356316</v>
      </c>
      <c r="BF115" s="122" t="str" cm="1">
        <f t="array" ref="BF115">_xlfn.IFS(AND($Y115&lt;&gt;"",AI115&lt;&gt;""),ABS($Y115-AI115),AND($Y115="",AI115=""),"",OR($Y115&lt;&gt;"",AI115&lt;&gt;""),"-")</f>
        <v>-</v>
      </c>
      <c r="BG115" s="122" t="str" cm="1">
        <f t="array" ref="BG115">_xlfn.IFS(AND($Y115&lt;&gt;"",AJ115&lt;&gt;""),ABS($Y115-AJ115),AND($Y115="",AJ115=""),"",OR($Y115&lt;&gt;"",AJ115&lt;&gt;""),"-")</f>
        <v>-</v>
      </c>
      <c r="BH115" s="121" t="str" cm="1">
        <f t="array" ref="BH115">_xlfn.IFS(AND($Z115&lt;&gt;"",AA115&lt;&gt;""),ABS($Z115-AA115),AND($Z115="",AA115=""),"",OR($Z115&lt;&gt;"",AA115&lt;&gt;""),"-")</f>
        <v/>
      </c>
      <c r="BI115" s="120" t="str" cm="1">
        <f t="array" ref="BI115">_xlfn.IFS(AND($Z115&lt;&gt;"",AB115&lt;&gt;""),ABS($Z115-AB115),AND($Z115="",AB115=""),"",OR($Z115&lt;&gt;"",AB115&lt;&gt;""),"-")</f>
        <v/>
      </c>
      <c r="BJ115" s="120" t="str" cm="1">
        <f t="array" ref="BJ115">_xlfn.IFS(AND($Z115&lt;&gt;"",AC115&lt;&gt;""),ABS($Z115-AC115),AND($Z115="",AC115=""),"",OR($Z115&lt;&gt;"",AC115&lt;&gt;""),"-")</f>
        <v/>
      </c>
      <c r="BK115" s="120" t="str" cm="1">
        <f t="array" ref="BK115">_xlfn.IFS(AND($Z115&lt;&gt;"",AD115&lt;&gt;""),ABS($Z115-AD115),AND($Z115="",AD115=""),"",OR($Z115&lt;&gt;"",AD115&lt;&gt;""),"-")</f>
        <v/>
      </c>
      <c r="BL115" s="120" t="str" cm="1">
        <f t="array" ref="BL115">_xlfn.IFS(AND($Z115&lt;&gt;"",AE115&lt;&gt;""),ABS($Z115-AE115),AND($Z115="",AE115=""),"",OR($Z115&lt;&gt;"",AE115&lt;&gt;""),"-")</f>
        <v>-</v>
      </c>
      <c r="BM115" s="120" t="str" cm="1">
        <f t="array" ref="BM115">_xlfn.IFS(AND($Z115&lt;&gt;"",AF115&lt;&gt;""),ABS($Z115-AF115),AND($Z115="",AF115=""),"",OR($Z115&lt;&gt;"",AF115&lt;&gt;""),"-")</f>
        <v>-</v>
      </c>
      <c r="BN115" s="120" t="str" cm="1">
        <f t="array" ref="BN115">_xlfn.IFS(AND($Z115&lt;&gt;"",AG115&lt;&gt;""),ABS($Z115-AG115),AND($Z115="",AG115=""),"",OR($Z115&lt;&gt;"",AG115&lt;&gt;""),"-")</f>
        <v>-</v>
      </c>
      <c r="BO115" s="120" t="str" cm="1">
        <f t="array" ref="BO115">_xlfn.IFS(AND($Z115&lt;&gt;"",AH115&lt;&gt;""),ABS($Z115-AH115),AND($Z115="",AH115=""),"",OR($Z115&lt;&gt;"",AH115&lt;&gt;""),"-")</f>
        <v>-</v>
      </c>
      <c r="BP115" s="120" t="str" cm="1">
        <f t="array" ref="BP115">_xlfn.IFS(AND($Z115&lt;&gt;"",AI115&lt;&gt;""),ABS($Z115-AI115),AND($Z115="",AI115=""),"",OR($Z115&lt;&gt;"",AI115&lt;&gt;""),"-")</f>
        <v/>
      </c>
      <c r="BQ115" s="120" t="str" cm="1">
        <f t="array" ref="BQ115">_xlfn.IFS(AND($Z115&lt;&gt;"",AJ115&lt;&gt;""),ABS($Z115-AJ115),AND($Z115="",AJ115=""),"",OR($Z115&lt;&gt;"",AJ115&lt;&gt;""),"-")</f>
        <v/>
      </c>
      <c r="BR115" s="121" t="str" cm="1">
        <f t="array" ref="BR115">_xlfn.IFS(AND($AA115&lt;&gt;"",AB115&lt;&gt;""),ABS($AA115-AB115),AND($AA115="",AB115=""),"",OR($AA115&lt;&gt;"",AB115&lt;&gt;""),"-")</f>
        <v/>
      </c>
      <c r="BS115" s="120" t="str" cm="1">
        <f t="array" ref="BS115">_xlfn.IFS(AND($AA115&lt;&gt;"",AC115&lt;&gt;""),ABS($AA115-AC115),AND($AA115="",AC115=""),"",OR($AA115&lt;&gt;"",AC115&lt;&gt;""),"-")</f>
        <v/>
      </c>
      <c r="BT115" s="120" t="str" cm="1">
        <f t="array" ref="BT115">_xlfn.IFS(AND($AA115&lt;&gt;"",AD115&lt;&gt;""),ABS($AA115-AD115),AND($AA115="",AD115=""),"",OR($AA115&lt;&gt;"",AD115&lt;&gt;""),"-")</f>
        <v/>
      </c>
      <c r="BU115" s="120" t="str" cm="1">
        <f t="array" ref="BU115">_xlfn.IFS(AND($AA115&lt;&gt;"",AE115&lt;&gt;""),ABS($AA115-AE115),AND($AA115="",AE115=""),"",OR($AA115&lt;&gt;"",AE115&lt;&gt;""),"-")</f>
        <v>-</v>
      </c>
      <c r="BV115" s="120" t="str" cm="1">
        <f t="array" ref="BV115">_xlfn.IFS(AND($AA115&lt;&gt;"",AF115&lt;&gt;""),ABS($AA115-AF115),AND($AA115="",AF115=""),"",OR($AA115&lt;&gt;"",AF115&lt;&gt;""),"-")</f>
        <v>-</v>
      </c>
      <c r="BW115" s="120" t="str" cm="1">
        <f t="array" ref="BW115">_xlfn.IFS(AND($AA115&lt;&gt;"",AG115&lt;&gt;""),ABS($AA115-AG115),AND($AA115="",AG115=""),"",OR($AA115&lt;&gt;"",AG115&lt;&gt;""),"-")</f>
        <v>-</v>
      </c>
      <c r="BX115" s="120" t="str" cm="1">
        <f t="array" ref="BX115">_xlfn.IFS(AND($AA115&lt;&gt;"",AH115&lt;&gt;""),ABS($AA115-AH115),AND($AA115="",AH115=""),"",OR($AA115&lt;&gt;"",AH115&lt;&gt;""),"-")</f>
        <v>-</v>
      </c>
      <c r="BY115" s="120" t="str" cm="1">
        <f t="array" ref="BY115">_xlfn.IFS(AND($AA115&lt;&gt;"",AI115&lt;&gt;""),ABS($AA115-AI115),AND($AA115="",AI115=""),"",OR($AA115&lt;&gt;"",AI115&lt;&gt;""),"-")</f>
        <v/>
      </c>
      <c r="BZ115" s="120" t="str" cm="1">
        <f t="array" ref="BZ115">_xlfn.IFS(AND($AA115&lt;&gt;"",AJ115&lt;&gt;""),ABS($AA115-AJ115),AND($AA115="",AJ115=""),"",OR($AA115&lt;&gt;"",AJ115&lt;&gt;""),"-")</f>
        <v/>
      </c>
      <c r="CA115" s="121" t="str" cm="1">
        <f t="array" ref="CA115">_xlfn.IFS(AND($AB115&lt;&gt;"",AC115&lt;&gt;""),ABS($AB115-AC115),AND($AB115="",AC115=""),"",OR($AB115&lt;&gt;"",AC115&lt;&gt;""),"-")</f>
        <v/>
      </c>
      <c r="CB115" s="120" t="str" cm="1">
        <f t="array" ref="CB115">_xlfn.IFS(AND($AB115&lt;&gt;"",AD115&lt;&gt;""),ABS($AB115-AD115),AND($AB115="",AD115=""),"",OR($AB115&lt;&gt;"",AD115&lt;&gt;""),"-")</f>
        <v/>
      </c>
      <c r="CC115" s="120" t="str" cm="1">
        <f t="array" ref="CC115">_xlfn.IFS(AND($AB115&lt;&gt;"",AE115&lt;&gt;""),ABS($AB115-AE115),AND($AB115="",AE115=""),"",OR($AB115&lt;&gt;"",AE115&lt;&gt;""),"-")</f>
        <v>-</v>
      </c>
      <c r="CD115" s="120" t="str" cm="1">
        <f t="array" ref="CD115">_xlfn.IFS(AND($AB115&lt;&gt;"",AF115&lt;&gt;""),ABS($AB115-AF115),AND($AB115="",AF115=""),"",OR($AB115&lt;&gt;"",AF115&lt;&gt;""),"-")</f>
        <v>-</v>
      </c>
      <c r="CE115" s="120" t="str" cm="1">
        <f t="array" ref="CE115">_xlfn.IFS(AND($AB115&lt;&gt;"",AG115&lt;&gt;""),ABS($AB115-AG115),AND($AB115="",AG115=""),"",OR($AB115&lt;&gt;"",AG115&lt;&gt;""),"-")</f>
        <v>-</v>
      </c>
      <c r="CF115" s="120" t="str" cm="1">
        <f t="array" ref="CF115">_xlfn.IFS(AND($AB115&lt;&gt;"",AH115&lt;&gt;""),ABS($AB115-AH115),AND($AB115="",AH115=""),"",OR($AB115&lt;&gt;"",AH115&lt;&gt;""),"-")</f>
        <v>-</v>
      </c>
      <c r="CG115" s="120" t="str" cm="1">
        <f t="array" ref="CG115">_xlfn.IFS(AND($AB115&lt;&gt;"",AI115&lt;&gt;""),ABS($AB115-AI115),AND($AB115="",AI115=""),"",OR($AB115&lt;&gt;"",AI115&lt;&gt;""),"-")</f>
        <v/>
      </c>
      <c r="CH115" s="120" t="str" cm="1">
        <f t="array" ref="CH115">_xlfn.IFS(AND($AB115&lt;&gt;"",AJ115&lt;&gt;""),ABS($AB115-AJ115),AND($AB115="",AJ115=""),"",OR($AB115&lt;&gt;"",AJ115&lt;&gt;""),"-")</f>
        <v/>
      </c>
      <c r="CI115" s="121" t="str" cm="1">
        <f t="array" ref="CI115">_xlfn.IFS(AND($AC115&lt;&gt;"",AD115&lt;&gt;""),ABS($AC115-AD115),AND($AC115="",AD115=""),"",OR($AC115&lt;&gt;"",AD115&lt;&gt;""),"-")</f>
        <v/>
      </c>
      <c r="CJ115" s="120" t="str" cm="1">
        <f t="array" ref="CJ115">_xlfn.IFS(AND($AC115&lt;&gt;"",AE115&lt;&gt;""),ABS($AC115-AE115),AND($AC115="",AE115=""),"",OR($AC115&lt;&gt;"",AE115&lt;&gt;""),"-")</f>
        <v>-</v>
      </c>
      <c r="CK115" s="120" t="str" cm="1">
        <f t="array" ref="CK115">_xlfn.IFS(AND($AC115&lt;&gt;"",AF115&lt;&gt;""),ABS($AC115-AF115),AND($AC115="",AF115=""),"",OR($AC115&lt;&gt;"",AF115&lt;&gt;""),"-")</f>
        <v>-</v>
      </c>
      <c r="CL115" s="120" t="str" cm="1">
        <f t="array" ref="CL115">_xlfn.IFS(AND($AC115&lt;&gt;"",AG115&lt;&gt;""),ABS($AC115-AG115),AND($AC115="",AG115=""),"",OR($AC115&lt;&gt;"",AG115&lt;&gt;""),"-")</f>
        <v>-</v>
      </c>
      <c r="CM115" s="120" t="str" cm="1">
        <f t="array" ref="CM115">_xlfn.IFS(AND($AC115&lt;&gt;"",AH115&lt;&gt;""),ABS($AC115-AH115),AND($AC115="",AH115=""),"",OR($AC115&lt;&gt;"",AH115&lt;&gt;""),"-")</f>
        <v>-</v>
      </c>
      <c r="CN115" s="120" t="str" cm="1">
        <f t="array" ref="CN115">_xlfn.IFS(AND($AC115&lt;&gt;"",AI115&lt;&gt;""),ABS($AC115-AI115),AND($AC115="",AI115=""),"",OR($AC115&lt;&gt;"",AI115&lt;&gt;""),"-")</f>
        <v/>
      </c>
      <c r="CO115" s="120" t="str" cm="1">
        <f t="array" ref="CO115">_xlfn.IFS(AND($AC115&lt;&gt;"",AJ115&lt;&gt;""),ABS($AC115-AJ115),AND($AC115="",AJ115=""),"",OR($AC115&lt;&gt;"",AJ115&lt;&gt;""),"-")</f>
        <v/>
      </c>
      <c r="CP115" s="121" t="str" cm="1">
        <f t="array" ref="CP115">_xlfn.IFS(AND($AD115&lt;&gt;"",AE115&lt;&gt;""),ABS($AD115-AE115),AND($AD115="",AE115=""),"",OR($AD115&lt;&gt;"",AE115&lt;&gt;""),"-")</f>
        <v>-</v>
      </c>
      <c r="CQ115" s="120" t="str" cm="1">
        <f t="array" ref="CQ115">_xlfn.IFS(AND($AD115&lt;&gt;"",AF115&lt;&gt;""),ABS($AD115-AF115),AND($AD115="",AF115=""),"",OR($AD115&lt;&gt;"",AF115&lt;&gt;""),"-")</f>
        <v>-</v>
      </c>
      <c r="CR115" s="120" t="str" cm="1">
        <f t="array" ref="CR115">_xlfn.IFS(AND($AD115&lt;&gt;"",AG115&lt;&gt;""),ABS($AD115-AG115),AND($AD115="",AG115=""),"",OR($AD115&lt;&gt;"",AG115&lt;&gt;""),"-")</f>
        <v>-</v>
      </c>
      <c r="CS115" s="120" t="str" cm="1">
        <f t="array" ref="CS115">_xlfn.IFS(AND($AD115&lt;&gt;"",AH115&lt;&gt;""),ABS($AD115-AH115),AND($AD115="",AH115=""),"",OR($AD115&lt;&gt;"",AH115&lt;&gt;""),"-")</f>
        <v>-</v>
      </c>
      <c r="CT115" s="120" t="str" cm="1">
        <f t="array" ref="CT115">_xlfn.IFS(AND($AD115&lt;&gt;"",AI115&lt;&gt;""),ABS($AD115-AI115),AND($AD115="",AI115=""),"",OR($AD115&lt;&gt;"",AI115&lt;&gt;""),"-")</f>
        <v/>
      </c>
      <c r="CU115" s="120" t="str" cm="1">
        <f t="array" ref="CU115">_xlfn.IFS(AND($AD115&lt;&gt;"",AJ115&lt;&gt;""),ABS($AD115-AJ115),AND($AD115="",AJ115=""),"",OR($AD115&lt;&gt;"",AJ115&lt;&gt;""),"-")</f>
        <v/>
      </c>
      <c r="CV115" s="121" cm="1">
        <f t="array" ref="CV115">_xlfn.IFS(AND($AE115&lt;&gt;"",AF115&lt;&gt;""),ABS($AE115-AF115),AND($AE115="",AF115=""),"",OR($AE115&lt;&gt;"",AF115&lt;&gt;""),"-")</f>
        <v>0</v>
      </c>
      <c r="CW115" s="120" cm="1">
        <f t="array" ref="CW115">_xlfn.IFS(AND($AE115&lt;&gt;"",AG115&lt;&gt;""),ABS($AE115-AG115),AND($AE115="",AG115=""),"",OR($AE115&lt;&gt;"",AG115&lt;&gt;""),"-")</f>
        <v>0.15673510283866143</v>
      </c>
      <c r="CX115" s="120" cm="1">
        <f t="array" ref="CX115">_xlfn.IFS(AND($AE115&lt;&gt;"",AH115&lt;&gt;""),ABS($AE115-AH115),AND($AE115="",AH115=""),"",OR($AE115&lt;&gt;"",AH115&lt;&gt;""),"-")</f>
        <v>0.72460025283836238</v>
      </c>
      <c r="CY115" s="120" t="str" cm="1">
        <f t="array" ref="CY115">_xlfn.IFS(AND($AE115&lt;&gt;"",AI115&lt;&gt;""),ABS($AE115-AI115),AND($AE115="",AI115=""),"",OR($AE115&lt;&gt;"",AI115&lt;&gt;""),"-")</f>
        <v>-</v>
      </c>
      <c r="CZ115" s="120" t="str" cm="1">
        <f t="array" ref="CZ115">_xlfn.IFS(AND($AE115&lt;&gt;"",AJ115&lt;&gt;""),ABS($AE115-AJ115),AND($AE115="",AJ115=""),"",OR($AE115&lt;&gt;"",AJ115&lt;&gt;""),"-")</f>
        <v>-</v>
      </c>
      <c r="DA115" s="121" cm="1">
        <f t="array" ref="DA115">_xlfn.IFS(AND($AF115&lt;&gt;"",AG115&lt;&gt;""),ABS($AF115-AG115),AND($AF115="",AG115=""),"",OR($AF115&lt;&gt;"",AG115&lt;&gt;""),"-")</f>
        <v>0.15673510283866143</v>
      </c>
      <c r="DB115" s="120" cm="1">
        <f t="array" ref="DB115">_xlfn.IFS(AND($AF115&lt;&gt;"",AH115&lt;&gt;""),ABS($AF115-AH115),AND($AF115="",AH115=""),"",OR($AF115&lt;&gt;"",AH115&lt;&gt;""),"-")</f>
        <v>0.72460025283836238</v>
      </c>
      <c r="DC115" s="120" t="str" cm="1">
        <f t="array" ref="DC115">_xlfn.IFS(AND($AF115&lt;&gt;"",AI115&lt;&gt;""),ABS($AF115-AI115),AND($AF115="",AI115=""),"",OR($AF115&lt;&gt;"",AI115&lt;&gt;""),"-")</f>
        <v>-</v>
      </c>
      <c r="DD115" s="120" t="str" cm="1">
        <f t="array" ref="DD115">_xlfn.IFS(AND($AF115&lt;&gt;"",AJ115&lt;&gt;""),ABS($AF115-AJ115),AND($AF115="",AJ115=""),"",OR($AF115&lt;&gt;"",AJ115&lt;&gt;""),"-")</f>
        <v>-</v>
      </c>
      <c r="DE115" s="121" cm="1">
        <f t="array" ref="DE115">_xlfn.IFS(AND($AG115&lt;&gt;"",AH115&lt;&gt;""),ABS($AG115-AH115),AND($AG115="",AH115=""),"",OR($AG115&lt;&gt;"",AH115&lt;&gt;""),"-")</f>
        <v>0.56786514999970095</v>
      </c>
      <c r="DF115" s="120" t="str" cm="1">
        <f t="array" ref="DF115">_xlfn.IFS(AND($AG115&lt;&gt;"",AI115&lt;&gt;""),ABS($AG115-AI115),AND($AG115="",AI115=""),"",OR($AG115&lt;&gt;"",AI115&lt;&gt;""),"-")</f>
        <v>-</v>
      </c>
      <c r="DG115" s="120" t="str" cm="1">
        <f t="array" ref="DG115">_xlfn.IFS(AND($AG115&lt;&gt;"",AJ115&lt;&gt;""),ABS($AG115-AJ115),AND($AG115="",AJ115=""),"",OR($AG115&lt;&gt;"",AJ115&lt;&gt;""),"-")</f>
        <v>-</v>
      </c>
      <c r="DH115" s="121" t="str" cm="1">
        <f t="array" ref="DH115">_xlfn.IFS(AND($AH115&lt;&gt;"",AI115&lt;&gt;""),ABS($AH115-AI115),AND($AH115="",AI115=""),"",OR($AH115&lt;&gt;"",AI115&lt;&gt;""),"-")</f>
        <v>-</v>
      </c>
      <c r="DI115" s="120" t="str" cm="1">
        <f t="array" ref="DI115">_xlfn.IFS(AND($AH115&lt;&gt;"",AJ115&lt;&gt;""),ABS($AH115-AJ115),AND($AH115="",AJ115=""),"",OR($AH115&lt;&gt;"",AJ115&lt;&gt;""),"-")</f>
        <v>-</v>
      </c>
      <c r="DJ115" s="121" t="str" cm="1">
        <f t="array" ref="DJ115">_xlfn.IFS(AND($AI115&lt;&gt;"",AJ115&lt;&gt;""),ABS($AI115-AJ115),AND($AI115="",AJ115=""),"",OR($AI115&lt;&gt;"",AJ115&lt;&gt;""),"-")</f>
        <v/>
      </c>
    </row>
    <row r="116" spans="1:114" x14ac:dyDescent="0.2">
      <c r="A116" s="120" t="str">
        <f t="shared" si="27"/>
        <v>ok</v>
      </c>
      <c r="B116" s="186">
        <f t="shared" si="28"/>
        <v>0</v>
      </c>
      <c r="C116" s="186">
        <f t="shared" si="29"/>
        <v>100</v>
      </c>
      <c r="D116" s="186">
        <f t="shared" si="30"/>
        <v>0</v>
      </c>
      <c r="E116" s="263">
        <f t="shared" si="31"/>
        <v>4</v>
      </c>
      <c r="F116" s="186">
        <f t="shared" si="32"/>
        <v>4</v>
      </c>
      <c r="G116" s="186">
        <f t="shared" si="33"/>
        <v>100</v>
      </c>
      <c r="H116" s="262" t="str">
        <f t="shared" si="34"/>
        <v/>
      </c>
      <c r="I116" s="187" t="str">
        <f t="shared" si="35"/>
        <v>I</v>
      </c>
      <c r="J116" s="260" t="s">
        <v>164</v>
      </c>
      <c r="K116" s="259" t="str">
        <f>VLOOKUP($J116,Merged_couplings!$B:$BU,MATCH(K$1,Merged_couplings!$B$1:$BU$1,0),FALSE)</f>
        <v>---</v>
      </c>
      <c r="L116" s="258" t="str">
        <f>VLOOKUP($J116,Merged_couplings!$B:$BU,MATCH(L$1,Merged_couplings!$B$1:$BU$1,0),FALSE)</f>
        <v>---</v>
      </c>
      <c r="M116" s="258" t="str">
        <f>VLOOKUP($J116,Merged_couplings!$B:$BU,MATCH(M$1,Merged_couplings!$B$1:$BU$1,0),FALSE)</f>
        <v>-IG</v>
      </c>
      <c r="N116" s="258" t="str">
        <f>VLOOKUP($J116,Merged_couplings!$B:$BU,MATCH(N$1,Merged_couplings!$B$1:$BU$1,0),FALSE)</f>
        <v>-IG</v>
      </c>
      <c r="O116" s="258" t="str">
        <f>VLOOKUP($J116,Merged_couplings!$B:$BU,MATCH(O$1,Merged_couplings!$B$1:$BU$1,0),FALSE)</f>
        <v>-IG</v>
      </c>
      <c r="P116" s="258" t="str">
        <f>VLOOKUP($J116,Merged_couplings!$B:$BU,MATCH(P$1,Merged_couplings!$B$1:$BU$1,0),FALSE)</f>
        <v>-IG</v>
      </c>
      <c r="Q116" s="258" t="str">
        <f>VLOOKUP($J116,Merged_couplings!$B:$BU,MATCH(Q$1,Merged_couplings!$B$1:$BU$1,0),FALSE)</f>
        <v>--G</v>
      </c>
      <c r="R116" s="258" t="str">
        <f>VLOOKUP($J116,Merged_couplings!$B:$BU,MATCH(R$1,Merged_couplings!$B$1:$BU$1,0),FALSE)</f>
        <v>-I-</v>
      </c>
      <c r="S116" s="258" t="str">
        <f>VLOOKUP($J116,Merged_couplings!$B:$BU,MATCH(S$1,Merged_couplings!$B$1:$BU$1,0),FALSE)</f>
        <v>-I-</v>
      </c>
      <c r="T116" s="258" t="str">
        <f>VLOOKUP($J116,Merged_couplings!$B:$BU,MATCH(T$1,Merged_couplings!$B$1:$BU$1,0),FALSE)</f>
        <v>-I-</v>
      </c>
      <c r="U116" s="258" t="str">
        <f>VLOOKUP($J116,Merged_couplings!$B:$BU,MATCH(U$1,Merged_couplings!$B$1:$BU$1,0),FALSE)</f>
        <v>-I-</v>
      </c>
      <c r="V116" s="258" t="str">
        <f>VLOOKUP($J116,Merged_couplings!$B:$BU,MATCH(V$1,Merged_couplings!$B$1:$BU$1,0),FALSE)</f>
        <v>---</v>
      </c>
      <c r="W116" s="258" t="str">
        <f>VLOOKUP($J116,Merged_couplings!$B:$BU,MATCH(W$1,Merged_couplings!$B$1:$BU$1,0),FALSE)</f>
        <v>-I-</v>
      </c>
      <c r="X116" s="121" t="str">
        <f>_xlfn.IFNA(VLOOKUP($J116,Merged_couplings!$B:$R,MATCH(X$1,Merged_couplings!$B$1:$R$1,0),FALSE),"")</f>
        <v/>
      </c>
      <c r="Y116" s="120" t="str">
        <f>_xlfn.IFNA(VLOOKUP($J116,Merged_couplings!$B:$R,MATCH(Y$1,Merged_couplings!$B$1:$R$1,0),FALSE),"")</f>
        <v/>
      </c>
      <c r="Z116" s="120">
        <f>_xlfn.IFNA(VLOOKUP($J116,Merged_couplings!$B:$R,MATCH(Z$1,Merged_couplings!$B$1:$R$1,0),FALSE),"")</f>
        <v>6.788780689945626</v>
      </c>
      <c r="AA116" s="120">
        <f>_xlfn.IFNA(VLOOKUP($J116,Merged_couplings!$B:$R,MATCH(AA$1,Merged_couplings!$B$1:$R$1,0),FALSE),"")</f>
        <v>6.788780689945626</v>
      </c>
      <c r="AB116" s="120">
        <f>_xlfn.IFNA(VLOOKUP($J116,Merged_couplings!$B:$R,MATCH(AB$1,Merged_couplings!$B$1:$R$1,0),FALSE),"")</f>
        <v>7.3005355413986566</v>
      </c>
      <c r="AC116" s="120">
        <f>_xlfn.IFNA(VLOOKUP($J116,Merged_couplings!$B:$R,MATCH(AC$1,Merged_couplings!$B$1:$R$1,0),FALSE),"")</f>
        <v>7.3005355413986566</v>
      </c>
      <c r="AD116" s="120" t="str">
        <f>_xlfn.IFNA(VLOOKUP($J116,Merged_couplings!$B:$R,MATCH(AD$1,Merged_couplings!$B$1:$R$1,0),FALSE),"")</f>
        <v/>
      </c>
      <c r="AE116" s="120" t="str">
        <f>_xlfn.IFNA(VLOOKUP($J116,Merged_couplings!$B:$R,MATCH(AE$1,Merged_couplings!$B$1:$R$1,0),FALSE),"")</f>
        <v/>
      </c>
      <c r="AF116" s="120" t="str">
        <f>_xlfn.IFNA(VLOOKUP($J116,Merged_couplings!$B:$R,MATCH(AF$1,Merged_couplings!$B$1:$R$1,0),FALSE),"")</f>
        <v/>
      </c>
      <c r="AG116" s="120" t="str">
        <f>_xlfn.IFNA(VLOOKUP($J116,Merged_couplings!$B:$R,MATCH(AG$1,Merged_couplings!$B$1:$R$1,0),FALSE),"")</f>
        <v/>
      </c>
      <c r="AH116" s="120" t="str">
        <f>_xlfn.IFNA(VLOOKUP($J116,Merged_couplings!$B:$R,MATCH(AH$1,Merged_couplings!$B$1:$R$1,0),FALSE),"")</f>
        <v/>
      </c>
      <c r="AI116" s="120" t="str">
        <f>_xlfn.IFNA(VLOOKUP($J116,Merged_couplings!$B:$R,MATCH(AI$1,Merged_couplings!$B$1:$R$1,0),FALSE),"")</f>
        <v/>
      </c>
      <c r="AJ116" s="120" t="str">
        <f>_xlfn.IFNA(VLOOKUP($J116,Merged_couplings!$B:$R,MATCH(AJ$1,Merged_couplings!$B$1:$R$1,0),FALSE),"")</f>
        <v/>
      </c>
      <c r="AK116" s="123" t="str" cm="1">
        <f t="array" ref="AK116">_xlfn.IFS(AND($X116&lt;&gt;"",Y116&lt;&gt;""),ABS($X116-Y116),AND($X116="",Y116=""),"",OR($X116&lt;&gt;"",Y116&lt;&gt;""),"-")</f>
        <v/>
      </c>
      <c r="AL116" s="122" t="str" cm="1">
        <f t="array" ref="AL116">_xlfn.IFS(AND($X116&lt;&gt;"",Z116&lt;&gt;""),ABS($X116-Z116),AND($X116="",Z116=""),"",OR($X116&lt;&gt;"",Z116&lt;&gt;""),"-")</f>
        <v>-</v>
      </c>
      <c r="AM116" s="122" t="str" cm="1">
        <f t="array" ref="AM116">_xlfn.IFS(AND($X116&lt;&gt;"",AA116&lt;&gt;""),ABS($X116-AA116),AND($X116="",AA116=""),"",OR($X116&lt;&gt;"",AA116&lt;&gt;""),"-")</f>
        <v>-</v>
      </c>
      <c r="AN116" s="122" t="str" cm="1">
        <f t="array" ref="AN116">_xlfn.IFS(AND($X116&lt;&gt;"",AB116&lt;&gt;""),ABS($X116-AB116),AND($X116="",AB116=""),"",OR($X116&lt;&gt;"",AB116&lt;&gt;""),"-")</f>
        <v>-</v>
      </c>
      <c r="AO116" s="122" t="str" cm="1">
        <f t="array" ref="AO116">_xlfn.IFS(AND($X116&lt;&gt;"",AC116&lt;&gt;""),ABS($X116-AC116),AND($X116="",AC116=""),"",OR($X116&lt;&gt;"",AC116&lt;&gt;""),"-")</f>
        <v>-</v>
      </c>
      <c r="AP116" s="122" t="str" cm="1">
        <f t="array" ref="AP116">_xlfn.IFS(AND($X116&lt;&gt;"",AD116&lt;&gt;""),ABS($X116-AD116),AND($X116="",AD116=""),"",OR($X116&lt;&gt;"",AD116&lt;&gt;""),"-")</f>
        <v/>
      </c>
      <c r="AQ116" s="122" t="str" cm="1">
        <f t="array" ref="AQ116">_xlfn.IFS(AND($X116&lt;&gt;"",AE116&lt;&gt;""),ABS($X116-AE116),AND($X116="",AE116=""),"",OR($X116&lt;&gt;"",AE116&lt;&gt;""),"-")</f>
        <v/>
      </c>
      <c r="AR116" s="122" t="str" cm="1">
        <f t="array" ref="AR116">_xlfn.IFS(AND($X116&lt;&gt;"",AF116&lt;&gt;""),ABS($X116-AF116),AND($X116="",AF116=""),"",OR($X116&lt;&gt;"",AF116&lt;&gt;""),"-")</f>
        <v/>
      </c>
      <c r="AS116" s="122" t="str" cm="1">
        <f t="array" ref="AS116">_xlfn.IFS(AND($X116&lt;&gt;"",AG116&lt;&gt;""),ABS($X116-AG116),AND($X116="",AG116=""),"",OR($X116&lt;&gt;"",AG116&lt;&gt;""),"-")</f>
        <v/>
      </c>
      <c r="AT116" s="122" t="str" cm="1">
        <f t="array" ref="AT116">_xlfn.IFS(AND($X116&lt;&gt;"",AH116&lt;&gt;""),ABS($X116-AH116),AND($X116="",AH116=""),"",OR($X116&lt;&gt;"",AH116&lt;&gt;""),"-")</f>
        <v/>
      </c>
      <c r="AU116" s="122" t="str" cm="1">
        <f t="array" ref="AU116">_xlfn.IFS(AND($X116&lt;&gt;"",AI116&lt;&gt;""),ABS($X116-AI116),AND($X116="",AI116=""),"",OR($X116&lt;&gt;"",AI116&lt;&gt;""),"-")</f>
        <v/>
      </c>
      <c r="AV116" s="122" t="str" cm="1">
        <f t="array" ref="AV116">_xlfn.IFS(AND($X116&lt;&gt;"",AJ116&lt;&gt;""),ABS($X116-AJ116),AND($X116="",AJ116=""),"",OR($X116&lt;&gt;"",AJ116&lt;&gt;""),"-")</f>
        <v/>
      </c>
      <c r="AW116" s="123" t="str" cm="1">
        <f t="array" ref="AW116">_xlfn.IFS(AND($Y116&lt;&gt;"",Z116&lt;&gt;""),ABS($Y116-Z116),AND($Y116="",Z116=""),"",OR($Y116&lt;&gt;"",Z116&lt;&gt;""),"-")</f>
        <v>-</v>
      </c>
      <c r="AX116" s="122" t="str" cm="1">
        <f t="array" ref="AX116">_xlfn.IFS(AND($Y116&lt;&gt;"",AA116&lt;&gt;""),ABS($Y116-AA116),AND($Y116="",AA116=""),"",OR($Y116&lt;&gt;"",AA116&lt;&gt;""),"-")</f>
        <v>-</v>
      </c>
      <c r="AY116" s="122" t="str" cm="1">
        <f t="array" ref="AY116">_xlfn.IFS(AND($Y116&lt;&gt;"",AB116&lt;&gt;""),ABS($Y116-AB116),AND($Y116="",AB116=""),"",OR($Y116&lt;&gt;"",AB116&lt;&gt;""),"-")</f>
        <v>-</v>
      </c>
      <c r="AZ116" s="122" t="str" cm="1">
        <f t="array" ref="AZ116">_xlfn.IFS(AND($Y116&lt;&gt;"",AC116&lt;&gt;""),ABS($Y116-AC116),AND($Y116="",AC116=""),"",OR($Y116&lt;&gt;"",AC116&lt;&gt;""),"-")</f>
        <v>-</v>
      </c>
      <c r="BA116" s="122" t="str" cm="1">
        <f t="array" ref="BA116">_xlfn.IFS(AND($Y116&lt;&gt;"",AD116&lt;&gt;""),ABS($Y116-AD116),AND($Y116="",AD116=""),"",OR($Y116&lt;&gt;"",AD116&lt;&gt;""),"-")</f>
        <v/>
      </c>
      <c r="BB116" s="122" t="str" cm="1">
        <f t="array" ref="BB116">_xlfn.IFS(AND($Y116&lt;&gt;"",AE116&lt;&gt;""),ABS($Y116-AE116),AND($Y116="",AE116=""),"",OR($Y116&lt;&gt;"",AE116&lt;&gt;""),"-")</f>
        <v/>
      </c>
      <c r="BC116" s="122" t="str" cm="1">
        <f t="array" ref="BC116">_xlfn.IFS(AND($Y116&lt;&gt;"",AF116&lt;&gt;""),ABS($Y116-AF116),AND($Y116="",AF116=""),"",OR($Y116&lt;&gt;"",AF116&lt;&gt;""),"-")</f>
        <v/>
      </c>
      <c r="BD116" s="122" t="str" cm="1">
        <f t="array" ref="BD116">_xlfn.IFS(AND($Y116&lt;&gt;"",AG116&lt;&gt;""),ABS($Y116-AG116),AND($Y116="",AG116=""),"",OR($Y116&lt;&gt;"",AG116&lt;&gt;""),"-")</f>
        <v/>
      </c>
      <c r="BE116" s="122" t="str" cm="1">
        <f t="array" ref="BE116">_xlfn.IFS(AND($Y116&lt;&gt;"",AH116&lt;&gt;""),ABS($Y116-AH116),AND($Y116="",AH116=""),"",OR($Y116&lt;&gt;"",AH116&lt;&gt;""),"-")</f>
        <v/>
      </c>
      <c r="BF116" s="122" t="str" cm="1">
        <f t="array" ref="BF116">_xlfn.IFS(AND($Y116&lt;&gt;"",AI116&lt;&gt;""),ABS($Y116-AI116),AND($Y116="",AI116=""),"",OR($Y116&lt;&gt;"",AI116&lt;&gt;""),"-")</f>
        <v/>
      </c>
      <c r="BG116" s="122" t="str" cm="1">
        <f t="array" ref="BG116">_xlfn.IFS(AND($Y116&lt;&gt;"",AJ116&lt;&gt;""),ABS($Y116-AJ116),AND($Y116="",AJ116=""),"",OR($Y116&lt;&gt;"",AJ116&lt;&gt;""),"-")</f>
        <v/>
      </c>
      <c r="BH116" s="121" cm="1">
        <f t="array" ref="BH116">_xlfn.IFS(AND($Z116&lt;&gt;"",AA116&lt;&gt;""),ABS($Z116-AA116),AND($Z116="",AA116=""),"",OR($Z116&lt;&gt;"",AA116&lt;&gt;""),"-")</f>
        <v>0</v>
      </c>
      <c r="BI116" s="120" cm="1">
        <f t="array" ref="BI116">_xlfn.IFS(AND($Z116&lt;&gt;"",AB116&lt;&gt;""),ABS($Z116-AB116),AND($Z116="",AB116=""),"",OR($Z116&lt;&gt;"",AB116&lt;&gt;""),"-")</f>
        <v>0.51175485145303057</v>
      </c>
      <c r="BJ116" s="120" cm="1">
        <f t="array" ref="BJ116">_xlfn.IFS(AND($Z116&lt;&gt;"",AC116&lt;&gt;""),ABS($Z116-AC116),AND($Z116="",AC116=""),"",OR($Z116&lt;&gt;"",AC116&lt;&gt;""),"-")</f>
        <v>0.51175485145303057</v>
      </c>
      <c r="BK116" s="120" t="str" cm="1">
        <f t="array" ref="BK116">_xlfn.IFS(AND($Z116&lt;&gt;"",AD116&lt;&gt;""),ABS($Z116-AD116),AND($Z116="",AD116=""),"",OR($Z116&lt;&gt;"",AD116&lt;&gt;""),"-")</f>
        <v>-</v>
      </c>
      <c r="BL116" s="120" t="str" cm="1">
        <f t="array" ref="BL116">_xlfn.IFS(AND($Z116&lt;&gt;"",AE116&lt;&gt;""),ABS($Z116-AE116),AND($Z116="",AE116=""),"",OR($Z116&lt;&gt;"",AE116&lt;&gt;""),"-")</f>
        <v>-</v>
      </c>
      <c r="BM116" s="120" t="str" cm="1">
        <f t="array" ref="BM116">_xlfn.IFS(AND($Z116&lt;&gt;"",AF116&lt;&gt;""),ABS($Z116-AF116),AND($Z116="",AF116=""),"",OR($Z116&lt;&gt;"",AF116&lt;&gt;""),"-")</f>
        <v>-</v>
      </c>
      <c r="BN116" s="120" t="str" cm="1">
        <f t="array" ref="BN116">_xlfn.IFS(AND($Z116&lt;&gt;"",AG116&lt;&gt;""),ABS($Z116-AG116),AND($Z116="",AG116=""),"",OR($Z116&lt;&gt;"",AG116&lt;&gt;""),"-")</f>
        <v>-</v>
      </c>
      <c r="BO116" s="120" t="str" cm="1">
        <f t="array" ref="BO116">_xlfn.IFS(AND($Z116&lt;&gt;"",AH116&lt;&gt;""),ABS($Z116-AH116),AND($Z116="",AH116=""),"",OR($Z116&lt;&gt;"",AH116&lt;&gt;""),"-")</f>
        <v>-</v>
      </c>
      <c r="BP116" s="120" t="str" cm="1">
        <f t="array" ref="BP116">_xlfn.IFS(AND($Z116&lt;&gt;"",AI116&lt;&gt;""),ABS($Z116-AI116),AND($Z116="",AI116=""),"",OR($Z116&lt;&gt;"",AI116&lt;&gt;""),"-")</f>
        <v>-</v>
      </c>
      <c r="BQ116" s="120" t="str" cm="1">
        <f t="array" ref="BQ116">_xlfn.IFS(AND($Z116&lt;&gt;"",AJ116&lt;&gt;""),ABS($Z116-AJ116),AND($Z116="",AJ116=""),"",OR($Z116&lt;&gt;"",AJ116&lt;&gt;""),"-")</f>
        <v>-</v>
      </c>
      <c r="BR116" s="121" cm="1">
        <f t="array" ref="BR116">_xlfn.IFS(AND($AA116&lt;&gt;"",AB116&lt;&gt;""),ABS($AA116-AB116),AND($AA116="",AB116=""),"",OR($AA116&lt;&gt;"",AB116&lt;&gt;""),"-")</f>
        <v>0.51175485145303057</v>
      </c>
      <c r="BS116" s="120" cm="1">
        <f t="array" ref="BS116">_xlfn.IFS(AND($AA116&lt;&gt;"",AC116&lt;&gt;""),ABS($AA116-AC116),AND($AA116="",AC116=""),"",OR($AA116&lt;&gt;"",AC116&lt;&gt;""),"-")</f>
        <v>0.51175485145303057</v>
      </c>
      <c r="BT116" s="120" t="str" cm="1">
        <f t="array" ref="BT116">_xlfn.IFS(AND($AA116&lt;&gt;"",AD116&lt;&gt;""),ABS($AA116-AD116),AND($AA116="",AD116=""),"",OR($AA116&lt;&gt;"",AD116&lt;&gt;""),"-")</f>
        <v>-</v>
      </c>
      <c r="BU116" s="120" t="str" cm="1">
        <f t="array" ref="BU116">_xlfn.IFS(AND($AA116&lt;&gt;"",AE116&lt;&gt;""),ABS($AA116-AE116),AND($AA116="",AE116=""),"",OR($AA116&lt;&gt;"",AE116&lt;&gt;""),"-")</f>
        <v>-</v>
      </c>
      <c r="BV116" s="120" t="str" cm="1">
        <f t="array" ref="BV116">_xlfn.IFS(AND($AA116&lt;&gt;"",AF116&lt;&gt;""),ABS($AA116-AF116),AND($AA116="",AF116=""),"",OR($AA116&lt;&gt;"",AF116&lt;&gt;""),"-")</f>
        <v>-</v>
      </c>
      <c r="BW116" s="120" t="str" cm="1">
        <f t="array" ref="BW116">_xlfn.IFS(AND($AA116&lt;&gt;"",AG116&lt;&gt;""),ABS($AA116-AG116),AND($AA116="",AG116=""),"",OR($AA116&lt;&gt;"",AG116&lt;&gt;""),"-")</f>
        <v>-</v>
      </c>
      <c r="BX116" s="120" t="str" cm="1">
        <f t="array" ref="BX116">_xlfn.IFS(AND($AA116&lt;&gt;"",AH116&lt;&gt;""),ABS($AA116-AH116),AND($AA116="",AH116=""),"",OR($AA116&lt;&gt;"",AH116&lt;&gt;""),"-")</f>
        <v>-</v>
      </c>
      <c r="BY116" s="120" t="str" cm="1">
        <f t="array" ref="BY116">_xlfn.IFS(AND($AA116&lt;&gt;"",AI116&lt;&gt;""),ABS($AA116-AI116),AND($AA116="",AI116=""),"",OR($AA116&lt;&gt;"",AI116&lt;&gt;""),"-")</f>
        <v>-</v>
      </c>
      <c r="BZ116" s="120" t="str" cm="1">
        <f t="array" ref="BZ116">_xlfn.IFS(AND($AA116&lt;&gt;"",AJ116&lt;&gt;""),ABS($AA116-AJ116),AND($AA116="",AJ116=""),"",OR($AA116&lt;&gt;"",AJ116&lt;&gt;""),"-")</f>
        <v>-</v>
      </c>
      <c r="CA116" s="121" cm="1">
        <f t="array" ref="CA116">_xlfn.IFS(AND($AB116&lt;&gt;"",AC116&lt;&gt;""),ABS($AB116-AC116),AND($AB116="",AC116=""),"",OR($AB116&lt;&gt;"",AC116&lt;&gt;""),"-")</f>
        <v>0</v>
      </c>
      <c r="CB116" s="120" t="str" cm="1">
        <f t="array" ref="CB116">_xlfn.IFS(AND($AB116&lt;&gt;"",AD116&lt;&gt;""),ABS($AB116-AD116),AND($AB116="",AD116=""),"",OR($AB116&lt;&gt;"",AD116&lt;&gt;""),"-")</f>
        <v>-</v>
      </c>
      <c r="CC116" s="120" t="str" cm="1">
        <f t="array" ref="CC116">_xlfn.IFS(AND($AB116&lt;&gt;"",AE116&lt;&gt;""),ABS($AB116-AE116),AND($AB116="",AE116=""),"",OR($AB116&lt;&gt;"",AE116&lt;&gt;""),"-")</f>
        <v>-</v>
      </c>
      <c r="CD116" s="120" t="str" cm="1">
        <f t="array" ref="CD116">_xlfn.IFS(AND($AB116&lt;&gt;"",AF116&lt;&gt;""),ABS($AB116-AF116),AND($AB116="",AF116=""),"",OR($AB116&lt;&gt;"",AF116&lt;&gt;""),"-")</f>
        <v>-</v>
      </c>
      <c r="CE116" s="120" t="str" cm="1">
        <f t="array" ref="CE116">_xlfn.IFS(AND($AB116&lt;&gt;"",AG116&lt;&gt;""),ABS($AB116-AG116),AND($AB116="",AG116=""),"",OR($AB116&lt;&gt;"",AG116&lt;&gt;""),"-")</f>
        <v>-</v>
      </c>
      <c r="CF116" s="120" t="str" cm="1">
        <f t="array" ref="CF116">_xlfn.IFS(AND($AB116&lt;&gt;"",AH116&lt;&gt;""),ABS($AB116-AH116),AND($AB116="",AH116=""),"",OR($AB116&lt;&gt;"",AH116&lt;&gt;""),"-")</f>
        <v>-</v>
      </c>
      <c r="CG116" s="120" t="str" cm="1">
        <f t="array" ref="CG116">_xlfn.IFS(AND($AB116&lt;&gt;"",AI116&lt;&gt;""),ABS($AB116-AI116),AND($AB116="",AI116=""),"",OR($AB116&lt;&gt;"",AI116&lt;&gt;""),"-")</f>
        <v>-</v>
      </c>
      <c r="CH116" s="120" t="str" cm="1">
        <f t="array" ref="CH116">_xlfn.IFS(AND($AB116&lt;&gt;"",AJ116&lt;&gt;""),ABS($AB116-AJ116),AND($AB116="",AJ116=""),"",OR($AB116&lt;&gt;"",AJ116&lt;&gt;""),"-")</f>
        <v>-</v>
      </c>
      <c r="CI116" s="121" t="str" cm="1">
        <f t="array" ref="CI116">_xlfn.IFS(AND($AC116&lt;&gt;"",AD116&lt;&gt;""),ABS($AC116-AD116),AND($AC116="",AD116=""),"",OR($AC116&lt;&gt;"",AD116&lt;&gt;""),"-")</f>
        <v>-</v>
      </c>
      <c r="CJ116" s="120" t="str" cm="1">
        <f t="array" ref="CJ116">_xlfn.IFS(AND($AC116&lt;&gt;"",AE116&lt;&gt;""),ABS($AC116-AE116),AND($AC116="",AE116=""),"",OR($AC116&lt;&gt;"",AE116&lt;&gt;""),"-")</f>
        <v>-</v>
      </c>
      <c r="CK116" s="120" t="str" cm="1">
        <f t="array" ref="CK116">_xlfn.IFS(AND($AC116&lt;&gt;"",AF116&lt;&gt;""),ABS($AC116-AF116),AND($AC116="",AF116=""),"",OR($AC116&lt;&gt;"",AF116&lt;&gt;""),"-")</f>
        <v>-</v>
      </c>
      <c r="CL116" s="120" t="str" cm="1">
        <f t="array" ref="CL116">_xlfn.IFS(AND($AC116&lt;&gt;"",AG116&lt;&gt;""),ABS($AC116-AG116),AND($AC116="",AG116=""),"",OR($AC116&lt;&gt;"",AG116&lt;&gt;""),"-")</f>
        <v>-</v>
      </c>
      <c r="CM116" s="120" t="str" cm="1">
        <f t="array" ref="CM116">_xlfn.IFS(AND($AC116&lt;&gt;"",AH116&lt;&gt;""),ABS($AC116-AH116),AND($AC116="",AH116=""),"",OR($AC116&lt;&gt;"",AH116&lt;&gt;""),"-")</f>
        <v>-</v>
      </c>
      <c r="CN116" s="120" t="str" cm="1">
        <f t="array" ref="CN116">_xlfn.IFS(AND($AC116&lt;&gt;"",AI116&lt;&gt;""),ABS($AC116-AI116),AND($AC116="",AI116=""),"",OR($AC116&lt;&gt;"",AI116&lt;&gt;""),"-")</f>
        <v>-</v>
      </c>
      <c r="CO116" s="120" t="str" cm="1">
        <f t="array" ref="CO116">_xlfn.IFS(AND($AC116&lt;&gt;"",AJ116&lt;&gt;""),ABS($AC116-AJ116),AND($AC116="",AJ116=""),"",OR($AC116&lt;&gt;"",AJ116&lt;&gt;""),"-")</f>
        <v>-</v>
      </c>
      <c r="CP116" s="121" t="str" cm="1">
        <f t="array" ref="CP116">_xlfn.IFS(AND($AD116&lt;&gt;"",AE116&lt;&gt;""),ABS($AD116-AE116),AND($AD116="",AE116=""),"",OR($AD116&lt;&gt;"",AE116&lt;&gt;""),"-")</f>
        <v/>
      </c>
      <c r="CQ116" s="120" t="str" cm="1">
        <f t="array" ref="CQ116">_xlfn.IFS(AND($AD116&lt;&gt;"",AF116&lt;&gt;""),ABS($AD116-AF116),AND($AD116="",AF116=""),"",OR($AD116&lt;&gt;"",AF116&lt;&gt;""),"-")</f>
        <v/>
      </c>
      <c r="CR116" s="120" t="str" cm="1">
        <f t="array" ref="CR116">_xlfn.IFS(AND($AD116&lt;&gt;"",AG116&lt;&gt;""),ABS($AD116-AG116),AND($AD116="",AG116=""),"",OR($AD116&lt;&gt;"",AG116&lt;&gt;""),"-")</f>
        <v/>
      </c>
      <c r="CS116" s="120" t="str" cm="1">
        <f t="array" ref="CS116">_xlfn.IFS(AND($AD116&lt;&gt;"",AH116&lt;&gt;""),ABS($AD116-AH116),AND($AD116="",AH116=""),"",OR($AD116&lt;&gt;"",AH116&lt;&gt;""),"-")</f>
        <v/>
      </c>
      <c r="CT116" s="120" t="str" cm="1">
        <f t="array" ref="CT116">_xlfn.IFS(AND($AD116&lt;&gt;"",AI116&lt;&gt;""),ABS($AD116-AI116),AND($AD116="",AI116=""),"",OR($AD116&lt;&gt;"",AI116&lt;&gt;""),"-")</f>
        <v/>
      </c>
      <c r="CU116" s="120" t="str" cm="1">
        <f t="array" ref="CU116">_xlfn.IFS(AND($AD116&lt;&gt;"",AJ116&lt;&gt;""),ABS($AD116-AJ116),AND($AD116="",AJ116=""),"",OR($AD116&lt;&gt;"",AJ116&lt;&gt;""),"-")</f>
        <v/>
      </c>
      <c r="CV116" s="121" t="str" cm="1">
        <f t="array" ref="CV116">_xlfn.IFS(AND($AE116&lt;&gt;"",AF116&lt;&gt;""),ABS($AE116-AF116),AND($AE116="",AF116=""),"",OR($AE116&lt;&gt;"",AF116&lt;&gt;""),"-")</f>
        <v/>
      </c>
      <c r="CW116" s="120" t="str" cm="1">
        <f t="array" ref="CW116">_xlfn.IFS(AND($AE116&lt;&gt;"",AG116&lt;&gt;""),ABS($AE116-AG116),AND($AE116="",AG116=""),"",OR($AE116&lt;&gt;"",AG116&lt;&gt;""),"-")</f>
        <v/>
      </c>
      <c r="CX116" s="120" t="str" cm="1">
        <f t="array" ref="CX116">_xlfn.IFS(AND($AE116&lt;&gt;"",AH116&lt;&gt;""),ABS($AE116-AH116),AND($AE116="",AH116=""),"",OR($AE116&lt;&gt;"",AH116&lt;&gt;""),"-")</f>
        <v/>
      </c>
      <c r="CY116" s="120" t="str" cm="1">
        <f t="array" ref="CY116">_xlfn.IFS(AND($AE116&lt;&gt;"",AI116&lt;&gt;""),ABS($AE116-AI116),AND($AE116="",AI116=""),"",OR($AE116&lt;&gt;"",AI116&lt;&gt;""),"-")</f>
        <v/>
      </c>
      <c r="CZ116" s="120" t="str" cm="1">
        <f t="array" ref="CZ116">_xlfn.IFS(AND($AE116&lt;&gt;"",AJ116&lt;&gt;""),ABS($AE116-AJ116),AND($AE116="",AJ116=""),"",OR($AE116&lt;&gt;"",AJ116&lt;&gt;""),"-")</f>
        <v/>
      </c>
      <c r="DA116" s="121" t="str" cm="1">
        <f t="array" ref="DA116">_xlfn.IFS(AND($AF116&lt;&gt;"",AG116&lt;&gt;""),ABS($AF116-AG116),AND($AF116="",AG116=""),"",OR($AF116&lt;&gt;"",AG116&lt;&gt;""),"-")</f>
        <v/>
      </c>
      <c r="DB116" s="120" t="str" cm="1">
        <f t="array" ref="DB116">_xlfn.IFS(AND($AF116&lt;&gt;"",AH116&lt;&gt;""),ABS($AF116-AH116),AND($AF116="",AH116=""),"",OR($AF116&lt;&gt;"",AH116&lt;&gt;""),"-")</f>
        <v/>
      </c>
      <c r="DC116" s="120" t="str" cm="1">
        <f t="array" ref="DC116">_xlfn.IFS(AND($AF116&lt;&gt;"",AI116&lt;&gt;""),ABS($AF116-AI116),AND($AF116="",AI116=""),"",OR($AF116&lt;&gt;"",AI116&lt;&gt;""),"-")</f>
        <v/>
      </c>
      <c r="DD116" s="120" t="str" cm="1">
        <f t="array" ref="DD116">_xlfn.IFS(AND($AF116&lt;&gt;"",AJ116&lt;&gt;""),ABS($AF116-AJ116),AND($AF116="",AJ116=""),"",OR($AF116&lt;&gt;"",AJ116&lt;&gt;""),"-")</f>
        <v/>
      </c>
      <c r="DE116" s="121" t="str" cm="1">
        <f t="array" ref="DE116">_xlfn.IFS(AND($AG116&lt;&gt;"",AH116&lt;&gt;""),ABS($AG116-AH116),AND($AG116="",AH116=""),"",OR($AG116&lt;&gt;"",AH116&lt;&gt;""),"-")</f>
        <v/>
      </c>
      <c r="DF116" s="120" t="str" cm="1">
        <f t="array" ref="DF116">_xlfn.IFS(AND($AG116&lt;&gt;"",AI116&lt;&gt;""),ABS($AG116-AI116),AND($AG116="",AI116=""),"",OR($AG116&lt;&gt;"",AI116&lt;&gt;""),"-")</f>
        <v/>
      </c>
      <c r="DG116" s="120" t="str" cm="1">
        <f t="array" ref="DG116">_xlfn.IFS(AND($AG116&lt;&gt;"",AJ116&lt;&gt;""),ABS($AG116-AJ116),AND($AG116="",AJ116=""),"",OR($AG116&lt;&gt;"",AJ116&lt;&gt;""),"-")</f>
        <v/>
      </c>
      <c r="DH116" s="121" t="str" cm="1">
        <f t="array" ref="DH116">_xlfn.IFS(AND($AH116&lt;&gt;"",AI116&lt;&gt;""),ABS($AH116-AI116),AND($AH116="",AI116=""),"",OR($AH116&lt;&gt;"",AI116&lt;&gt;""),"-")</f>
        <v/>
      </c>
      <c r="DI116" s="120" t="str" cm="1">
        <f t="array" ref="DI116">_xlfn.IFS(AND($AH116&lt;&gt;"",AJ116&lt;&gt;""),ABS($AH116-AJ116),AND($AH116="",AJ116=""),"",OR($AH116&lt;&gt;"",AJ116&lt;&gt;""),"-")</f>
        <v/>
      </c>
      <c r="DJ116" s="121" t="str" cm="1">
        <f t="array" ref="DJ116">_xlfn.IFS(AND($AI116&lt;&gt;"",AJ116&lt;&gt;""),ABS($AI116-AJ116),AND($AI116="",AJ116=""),"",OR($AI116&lt;&gt;"",AJ116&lt;&gt;""),"-")</f>
        <v/>
      </c>
    </row>
    <row r="117" spans="1:114" x14ac:dyDescent="0.2">
      <c r="A117" s="120" t="str">
        <f t="shared" si="27"/>
        <v>ok</v>
      </c>
      <c r="B117" s="186">
        <f t="shared" si="28"/>
        <v>0</v>
      </c>
      <c r="C117" s="186">
        <f t="shared" si="29"/>
        <v>100</v>
      </c>
      <c r="D117" s="186">
        <f t="shared" si="30"/>
        <v>0</v>
      </c>
      <c r="E117" s="263">
        <f t="shared" si="31"/>
        <v>1</v>
      </c>
      <c r="F117" s="186">
        <f t="shared" si="32"/>
        <v>1</v>
      </c>
      <c r="G117" s="186">
        <f t="shared" si="33"/>
        <v>100</v>
      </c>
      <c r="H117" s="262" t="str">
        <f t="shared" si="34"/>
        <v/>
      </c>
      <c r="I117" s="187" t="str">
        <f t="shared" si="35"/>
        <v>I</v>
      </c>
      <c r="J117" s="260" t="s">
        <v>165</v>
      </c>
      <c r="K117" s="259" t="str">
        <f>VLOOKUP($J117,Merged_couplings!$B:$BU,MATCH(K$1,Merged_couplings!$B$1:$BU$1,0),FALSE)</f>
        <v>---</v>
      </c>
      <c r="L117" s="258" t="str">
        <f>VLOOKUP($J117,Merged_couplings!$B:$BU,MATCH(L$1,Merged_couplings!$B$1:$BU$1,0),FALSE)</f>
        <v>---</v>
      </c>
      <c r="M117" s="258" t="str">
        <f>VLOOKUP($J117,Merged_couplings!$B:$BU,MATCH(M$1,Merged_couplings!$B$1:$BU$1,0),FALSE)</f>
        <v>--G</v>
      </c>
      <c r="N117" s="258" t="str">
        <f>VLOOKUP($J117,Merged_couplings!$B:$BU,MATCH(N$1,Merged_couplings!$B$1:$BU$1,0),FALSE)</f>
        <v>--G</v>
      </c>
      <c r="O117" s="258" t="str">
        <f>VLOOKUP($J117,Merged_couplings!$B:$BU,MATCH(O$1,Merged_couplings!$B$1:$BU$1,0),FALSE)</f>
        <v>--G</v>
      </c>
      <c r="P117" s="258" t="str">
        <f>VLOOKUP($J117,Merged_couplings!$B:$BU,MATCH(P$1,Merged_couplings!$B$1:$BU$1,0),FALSE)</f>
        <v>--G</v>
      </c>
      <c r="Q117" s="258" t="str">
        <f>VLOOKUP($J117,Merged_couplings!$B:$BU,MATCH(Q$1,Merged_couplings!$B$1:$BU$1,0),FALSE)</f>
        <v>-IG</v>
      </c>
      <c r="R117" s="258" t="str">
        <f>VLOOKUP($J117,Merged_couplings!$B:$BU,MATCH(R$1,Merged_couplings!$B$1:$BU$1,0),FALSE)</f>
        <v>-I-</v>
      </c>
      <c r="S117" s="258" t="str">
        <f>VLOOKUP($J117,Merged_couplings!$B:$BU,MATCH(S$1,Merged_couplings!$B$1:$BU$1,0),FALSE)</f>
        <v>-I-</v>
      </c>
      <c r="T117" s="258" t="str">
        <f>VLOOKUP($J117,Merged_couplings!$B:$BU,MATCH(T$1,Merged_couplings!$B$1:$BU$1,0),FALSE)</f>
        <v>-I-</v>
      </c>
      <c r="U117" s="258" t="str">
        <f>VLOOKUP($J117,Merged_couplings!$B:$BU,MATCH(U$1,Merged_couplings!$B$1:$BU$1,0),FALSE)</f>
        <v>---</v>
      </c>
      <c r="V117" s="258" t="str">
        <f>VLOOKUP($J117,Merged_couplings!$B:$BU,MATCH(V$1,Merged_couplings!$B$1:$BU$1,0),FALSE)</f>
        <v>---</v>
      </c>
      <c r="W117" s="258" t="str">
        <f>VLOOKUP($J117,Merged_couplings!$B:$BU,MATCH(W$1,Merged_couplings!$B$1:$BU$1,0),FALSE)</f>
        <v>---</v>
      </c>
      <c r="X117" s="121" t="str">
        <f>_xlfn.IFNA(VLOOKUP($J117,Merged_couplings!$B:$R,MATCH(X$1,Merged_couplings!$B$1:$R$1,0),FALSE),"")</f>
        <v/>
      </c>
      <c r="Y117" s="120" t="str">
        <f>_xlfn.IFNA(VLOOKUP($J117,Merged_couplings!$B:$R,MATCH(Y$1,Merged_couplings!$B$1:$R$1,0),FALSE),"")</f>
        <v/>
      </c>
      <c r="Z117" s="120" t="str">
        <f>_xlfn.IFNA(VLOOKUP($J117,Merged_couplings!$B:$R,MATCH(Z$1,Merged_couplings!$B$1:$R$1,0),FALSE),"")</f>
        <v/>
      </c>
      <c r="AA117" s="120" t="str">
        <f>_xlfn.IFNA(VLOOKUP($J117,Merged_couplings!$B:$R,MATCH(AA$1,Merged_couplings!$B$1:$R$1,0),FALSE),"")</f>
        <v/>
      </c>
      <c r="AB117" s="120" t="str">
        <f>_xlfn.IFNA(VLOOKUP($J117,Merged_couplings!$B:$R,MATCH(AB$1,Merged_couplings!$B$1:$R$1,0),FALSE),"")</f>
        <v/>
      </c>
      <c r="AC117" s="120" t="str">
        <f>_xlfn.IFNA(VLOOKUP($J117,Merged_couplings!$B:$R,MATCH(AC$1,Merged_couplings!$B$1:$R$1,0),FALSE),"")</f>
        <v/>
      </c>
      <c r="AD117" s="120">
        <f>_xlfn.IFNA(VLOOKUP($J117,Merged_couplings!$B:$R,MATCH(AD$1,Merged_couplings!$B$1:$R$1,0),FALSE),"")</f>
        <v>8.0349387366083</v>
      </c>
      <c r="AE117" s="120" t="str">
        <f>_xlfn.IFNA(VLOOKUP($J117,Merged_couplings!$B:$R,MATCH(AE$1,Merged_couplings!$B$1:$R$1,0),FALSE),"")</f>
        <v/>
      </c>
      <c r="AF117" s="120" t="str">
        <f>_xlfn.IFNA(VLOOKUP($J117,Merged_couplings!$B:$R,MATCH(AF$1,Merged_couplings!$B$1:$R$1,0),FALSE),"")</f>
        <v/>
      </c>
      <c r="AG117" s="120" t="str">
        <f>_xlfn.IFNA(VLOOKUP($J117,Merged_couplings!$B:$R,MATCH(AG$1,Merged_couplings!$B$1:$R$1,0),FALSE),"")</f>
        <v/>
      </c>
      <c r="AH117" s="120" t="str">
        <f>_xlfn.IFNA(VLOOKUP($J117,Merged_couplings!$B:$R,MATCH(AH$1,Merged_couplings!$B$1:$R$1,0),FALSE),"")</f>
        <v/>
      </c>
      <c r="AI117" s="120" t="str">
        <f>_xlfn.IFNA(VLOOKUP($J117,Merged_couplings!$B:$R,MATCH(AI$1,Merged_couplings!$B$1:$R$1,0),FALSE),"")</f>
        <v/>
      </c>
      <c r="AJ117" s="120" t="str">
        <f>_xlfn.IFNA(VLOOKUP($J117,Merged_couplings!$B:$R,MATCH(AJ$1,Merged_couplings!$B$1:$R$1,0),FALSE),"")</f>
        <v/>
      </c>
      <c r="AK117" s="123" t="str" cm="1">
        <f t="array" ref="AK117">_xlfn.IFS(AND($X117&lt;&gt;"",Y117&lt;&gt;""),ABS($X117-Y117),AND($X117="",Y117=""),"",OR($X117&lt;&gt;"",Y117&lt;&gt;""),"-")</f>
        <v/>
      </c>
      <c r="AL117" s="122" t="str" cm="1">
        <f t="array" ref="AL117">_xlfn.IFS(AND($X117&lt;&gt;"",Z117&lt;&gt;""),ABS($X117-Z117),AND($X117="",Z117=""),"",OR($X117&lt;&gt;"",Z117&lt;&gt;""),"-")</f>
        <v/>
      </c>
      <c r="AM117" s="122" t="str" cm="1">
        <f t="array" ref="AM117">_xlfn.IFS(AND($X117&lt;&gt;"",AA117&lt;&gt;""),ABS($X117-AA117),AND($X117="",AA117=""),"",OR($X117&lt;&gt;"",AA117&lt;&gt;""),"-")</f>
        <v/>
      </c>
      <c r="AN117" s="122" t="str" cm="1">
        <f t="array" ref="AN117">_xlfn.IFS(AND($X117&lt;&gt;"",AB117&lt;&gt;""),ABS($X117-AB117),AND($X117="",AB117=""),"",OR($X117&lt;&gt;"",AB117&lt;&gt;""),"-")</f>
        <v/>
      </c>
      <c r="AO117" s="122" t="str" cm="1">
        <f t="array" ref="AO117">_xlfn.IFS(AND($X117&lt;&gt;"",AC117&lt;&gt;""),ABS($X117-AC117),AND($X117="",AC117=""),"",OR($X117&lt;&gt;"",AC117&lt;&gt;""),"-")</f>
        <v/>
      </c>
      <c r="AP117" s="122" t="str" cm="1">
        <f t="array" ref="AP117">_xlfn.IFS(AND($X117&lt;&gt;"",AD117&lt;&gt;""),ABS($X117-AD117),AND($X117="",AD117=""),"",OR($X117&lt;&gt;"",AD117&lt;&gt;""),"-")</f>
        <v>-</v>
      </c>
      <c r="AQ117" s="122" t="str" cm="1">
        <f t="array" ref="AQ117">_xlfn.IFS(AND($X117&lt;&gt;"",AE117&lt;&gt;""),ABS($X117-AE117),AND($X117="",AE117=""),"",OR($X117&lt;&gt;"",AE117&lt;&gt;""),"-")</f>
        <v/>
      </c>
      <c r="AR117" s="122" t="str" cm="1">
        <f t="array" ref="AR117">_xlfn.IFS(AND($X117&lt;&gt;"",AF117&lt;&gt;""),ABS($X117-AF117),AND($X117="",AF117=""),"",OR($X117&lt;&gt;"",AF117&lt;&gt;""),"-")</f>
        <v/>
      </c>
      <c r="AS117" s="122" t="str" cm="1">
        <f t="array" ref="AS117">_xlfn.IFS(AND($X117&lt;&gt;"",AG117&lt;&gt;""),ABS($X117-AG117),AND($X117="",AG117=""),"",OR($X117&lt;&gt;"",AG117&lt;&gt;""),"-")</f>
        <v/>
      </c>
      <c r="AT117" s="122" t="str" cm="1">
        <f t="array" ref="AT117">_xlfn.IFS(AND($X117&lt;&gt;"",AH117&lt;&gt;""),ABS($X117-AH117),AND($X117="",AH117=""),"",OR($X117&lt;&gt;"",AH117&lt;&gt;""),"-")</f>
        <v/>
      </c>
      <c r="AU117" s="122" t="str" cm="1">
        <f t="array" ref="AU117">_xlfn.IFS(AND($X117&lt;&gt;"",AI117&lt;&gt;""),ABS($X117-AI117),AND($X117="",AI117=""),"",OR($X117&lt;&gt;"",AI117&lt;&gt;""),"-")</f>
        <v/>
      </c>
      <c r="AV117" s="122" t="str" cm="1">
        <f t="array" ref="AV117">_xlfn.IFS(AND($X117&lt;&gt;"",AJ117&lt;&gt;""),ABS($X117-AJ117),AND($X117="",AJ117=""),"",OR($X117&lt;&gt;"",AJ117&lt;&gt;""),"-")</f>
        <v/>
      </c>
      <c r="AW117" s="123" t="str" cm="1">
        <f t="array" ref="AW117">_xlfn.IFS(AND($Y117&lt;&gt;"",Z117&lt;&gt;""),ABS($Y117-Z117),AND($Y117="",Z117=""),"",OR($Y117&lt;&gt;"",Z117&lt;&gt;""),"-")</f>
        <v/>
      </c>
      <c r="AX117" s="122" t="str" cm="1">
        <f t="array" ref="AX117">_xlfn.IFS(AND($Y117&lt;&gt;"",AA117&lt;&gt;""),ABS($Y117-AA117),AND($Y117="",AA117=""),"",OR($Y117&lt;&gt;"",AA117&lt;&gt;""),"-")</f>
        <v/>
      </c>
      <c r="AY117" s="122" t="str" cm="1">
        <f t="array" ref="AY117">_xlfn.IFS(AND($Y117&lt;&gt;"",AB117&lt;&gt;""),ABS($Y117-AB117),AND($Y117="",AB117=""),"",OR($Y117&lt;&gt;"",AB117&lt;&gt;""),"-")</f>
        <v/>
      </c>
      <c r="AZ117" s="122" t="str" cm="1">
        <f t="array" ref="AZ117">_xlfn.IFS(AND($Y117&lt;&gt;"",AC117&lt;&gt;""),ABS($Y117-AC117),AND($Y117="",AC117=""),"",OR($Y117&lt;&gt;"",AC117&lt;&gt;""),"-")</f>
        <v/>
      </c>
      <c r="BA117" s="122" t="str" cm="1">
        <f t="array" ref="BA117">_xlfn.IFS(AND($Y117&lt;&gt;"",AD117&lt;&gt;""),ABS($Y117-AD117),AND($Y117="",AD117=""),"",OR($Y117&lt;&gt;"",AD117&lt;&gt;""),"-")</f>
        <v>-</v>
      </c>
      <c r="BB117" s="122" t="str" cm="1">
        <f t="array" ref="BB117">_xlfn.IFS(AND($Y117&lt;&gt;"",AE117&lt;&gt;""),ABS($Y117-AE117),AND($Y117="",AE117=""),"",OR($Y117&lt;&gt;"",AE117&lt;&gt;""),"-")</f>
        <v/>
      </c>
      <c r="BC117" s="122" t="str" cm="1">
        <f t="array" ref="BC117">_xlfn.IFS(AND($Y117&lt;&gt;"",AF117&lt;&gt;""),ABS($Y117-AF117),AND($Y117="",AF117=""),"",OR($Y117&lt;&gt;"",AF117&lt;&gt;""),"-")</f>
        <v/>
      </c>
      <c r="BD117" s="122" t="str" cm="1">
        <f t="array" ref="BD117">_xlfn.IFS(AND($Y117&lt;&gt;"",AG117&lt;&gt;""),ABS($Y117-AG117),AND($Y117="",AG117=""),"",OR($Y117&lt;&gt;"",AG117&lt;&gt;""),"-")</f>
        <v/>
      </c>
      <c r="BE117" s="122" t="str" cm="1">
        <f t="array" ref="BE117">_xlfn.IFS(AND($Y117&lt;&gt;"",AH117&lt;&gt;""),ABS($Y117-AH117),AND($Y117="",AH117=""),"",OR($Y117&lt;&gt;"",AH117&lt;&gt;""),"-")</f>
        <v/>
      </c>
      <c r="BF117" s="122" t="str" cm="1">
        <f t="array" ref="BF117">_xlfn.IFS(AND($Y117&lt;&gt;"",AI117&lt;&gt;""),ABS($Y117-AI117),AND($Y117="",AI117=""),"",OR($Y117&lt;&gt;"",AI117&lt;&gt;""),"-")</f>
        <v/>
      </c>
      <c r="BG117" s="122" t="str" cm="1">
        <f t="array" ref="BG117">_xlfn.IFS(AND($Y117&lt;&gt;"",AJ117&lt;&gt;""),ABS($Y117-AJ117),AND($Y117="",AJ117=""),"",OR($Y117&lt;&gt;"",AJ117&lt;&gt;""),"-")</f>
        <v/>
      </c>
      <c r="BH117" s="121" t="str" cm="1">
        <f t="array" ref="BH117">_xlfn.IFS(AND($Z117&lt;&gt;"",AA117&lt;&gt;""),ABS($Z117-AA117),AND($Z117="",AA117=""),"",OR($Z117&lt;&gt;"",AA117&lt;&gt;""),"-")</f>
        <v/>
      </c>
      <c r="BI117" s="120" t="str" cm="1">
        <f t="array" ref="BI117">_xlfn.IFS(AND($Z117&lt;&gt;"",AB117&lt;&gt;""),ABS($Z117-AB117),AND($Z117="",AB117=""),"",OR($Z117&lt;&gt;"",AB117&lt;&gt;""),"-")</f>
        <v/>
      </c>
      <c r="BJ117" s="120" t="str" cm="1">
        <f t="array" ref="BJ117">_xlfn.IFS(AND($Z117&lt;&gt;"",AC117&lt;&gt;""),ABS($Z117-AC117),AND($Z117="",AC117=""),"",OR($Z117&lt;&gt;"",AC117&lt;&gt;""),"-")</f>
        <v/>
      </c>
      <c r="BK117" s="120" t="str" cm="1">
        <f t="array" ref="BK117">_xlfn.IFS(AND($Z117&lt;&gt;"",AD117&lt;&gt;""),ABS($Z117-AD117),AND($Z117="",AD117=""),"",OR($Z117&lt;&gt;"",AD117&lt;&gt;""),"-")</f>
        <v>-</v>
      </c>
      <c r="BL117" s="120" t="str" cm="1">
        <f t="array" ref="BL117">_xlfn.IFS(AND($Z117&lt;&gt;"",AE117&lt;&gt;""),ABS($Z117-AE117),AND($Z117="",AE117=""),"",OR($Z117&lt;&gt;"",AE117&lt;&gt;""),"-")</f>
        <v/>
      </c>
      <c r="BM117" s="120" t="str" cm="1">
        <f t="array" ref="BM117">_xlfn.IFS(AND($Z117&lt;&gt;"",AF117&lt;&gt;""),ABS($Z117-AF117),AND($Z117="",AF117=""),"",OR($Z117&lt;&gt;"",AF117&lt;&gt;""),"-")</f>
        <v/>
      </c>
      <c r="BN117" s="120" t="str" cm="1">
        <f t="array" ref="BN117">_xlfn.IFS(AND($Z117&lt;&gt;"",AG117&lt;&gt;""),ABS($Z117-AG117),AND($Z117="",AG117=""),"",OR($Z117&lt;&gt;"",AG117&lt;&gt;""),"-")</f>
        <v/>
      </c>
      <c r="BO117" s="120" t="str" cm="1">
        <f t="array" ref="BO117">_xlfn.IFS(AND($Z117&lt;&gt;"",AH117&lt;&gt;""),ABS($Z117-AH117),AND($Z117="",AH117=""),"",OR($Z117&lt;&gt;"",AH117&lt;&gt;""),"-")</f>
        <v/>
      </c>
      <c r="BP117" s="120" t="str" cm="1">
        <f t="array" ref="BP117">_xlfn.IFS(AND($Z117&lt;&gt;"",AI117&lt;&gt;""),ABS($Z117-AI117),AND($Z117="",AI117=""),"",OR($Z117&lt;&gt;"",AI117&lt;&gt;""),"-")</f>
        <v/>
      </c>
      <c r="BQ117" s="120" t="str" cm="1">
        <f t="array" ref="BQ117">_xlfn.IFS(AND($Z117&lt;&gt;"",AJ117&lt;&gt;""),ABS($Z117-AJ117),AND($Z117="",AJ117=""),"",OR($Z117&lt;&gt;"",AJ117&lt;&gt;""),"-")</f>
        <v/>
      </c>
      <c r="BR117" s="121" t="str" cm="1">
        <f t="array" ref="BR117">_xlfn.IFS(AND($AA117&lt;&gt;"",AB117&lt;&gt;""),ABS($AA117-AB117),AND($AA117="",AB117=""),"",OR($AA117&lt;&gt;"",AB117&lt;&gt;""),"-")</f>
        <v/>
      </c>
      <c r="BS117" s="120" t="str" cm="1">
        <f t="array" ref="BS117">_xlfn.IFS(AND($AA117&lt;&gt;"",AC117&lt;&gt;""),ABS($AA117-AC117),AND($AA117="",AC117=""),"",OR($AA117&lt;&gt;"",AC117&lt;&gt;""),"-")</f>
        <v/>
      </c>
      <c r="BT117" s="120" t="str" cm="1">
        <f t="array" ref="BT117">_xlfn.IFS(AND($AA117&lt;&gt;"",AD117&lt;&gt;""),ABS($AA117-AD117),AND($AA117="",AD117=""),"",OR($AA117&lt;&gt;"",AD117&lt;&gt;""),"-")</f>
        <v>-</v>
      </c>
      <c r="BU117" s="120" t="str" cm="1">
        <f t="array" ref="BU117">_xlfn.IFS(AND($AA117&lt;&gt;"",AE117&lt;&gt;""),ABS($AA117-AE117),AND($AA117="",AE117=""),"",OR($AA117&lt;&gt;"",AE117&lt;&gt;""),"-")</f>
        <v/>
      </c>
      <c r="BV117" s="120" t="str" cm="1">
        <f t="array" ref="BV117">_xlfn.IFS(AND($AA117&lt;&gt;"",AF117&lt;&gt;""),ABS($AA117-AF117),AND($AA117="",AF117=""),"",OR($AA117&lt;&gt;"",AF117&lt;&gt;""),"-")</f>
        <v/>
      </c>
      <c r="BW117" s="120" t="str" cm="1">
        <f t="array" ref="BW117">_xlfn.IFS(AND($AA117&lt;&gt;"",AG117&lt;&gt;""),ABS($AA117-AG117),AND($AA117="",AG117=""),"",OR($AA117&lt;&gt;"",AG117&lt;&gt;""),"-")</f>
        <v/>
      </c>
      <c r="BX117" s="120" t="str" cm="1">
        <f t="array" ref="BX117">_xlfn.IFS(AND($AA117&lt;&gt;"",AH117&lt;&gt;""),ABS($AA117-AH117),AND($AA117="",AH117=""),"",OR($AA117&lt;&gt;"",AH117&lt;&gt;""),"-")</f>
        <v/>
      </c>
      <c r="BY117" s="120" t="str" cm="1">
        <f t="array" ref="BY117">_xlfn.IFS(AND($AA117&lt;&gt;"",AI117&lt;&gt;""),ABS($AA117-AI117),AND($AA117="",AI117=""),"",OR($AA117&lt;&gt;"",AI117&lt;&gt;""),"-")</f>
        <v/>
      </c>
      <c r="BZ117" s="120" t="str" cm="1">
        <f t="array" ref="BZ117">_xlfn.IFS(AND($AA117&lt;&gt;"",AJ117&lt;&gt;""),ABS($AA117-AJ117),AND($AA117="",AJ117=""),"",OR($AA117&lt;&gt;"",AJ117&lt;&gt;""),"-")</f>
        <v/>
      </c>
      <c r="CA117" s="121" t="str" cm="1">
        <f t="array" ref="CA117">_xlfn.IFS(AND($AB117&lt;&gt;"",AC117&lt;&gt;""),ABS($AB117-AC117),AND($AB117="",AC117=""),"",OR($AB117&lt;&gt;"",AC117&lt;&gt;""),"-")</f>
        <v/>
      </c>
      <c r="CB117" s="120" t="str" cm="1">
        <f t="array" ref="CB117">_xlfn.IFS(AND($AB117&lt;&gt;"",AD117&lt;&gt;""),ABS($AB117-AD117),AND($AB117="",AD117=""),"",OR($AB117&lt;&gt;"",AD117&lt;&gt;""),"-")</f>
        <v>-</v>
      </c>
      <c r="CC117" s="120" t="str" cm="1">
        <f t="array" ref="CC117">_xlfn.IFS(AND($AB117&lt;&gt;"",AE117&lt;&gt;""),ABS($AB117-AE117),AND($AB117="",AE117=""),"",OR($AB117&lt;&gt;"",AE117&lt;&gt;""),"-")</f>
        <v/>
      </c>
      <c r="CD117" s="120" t="str" cm="1">
        <f t="array" ref="CD117">_xlfn.IFS(AND($AB117&lt;&gt;"",AF117&lt;&gt;""),ABS($AB117-AF117),AND($AB117="",AF117=""),"",OR($AB117&lt;&gt;"",AF117&lt;&gt;""),"-")</f>
        <v/>
      </c>
      <c r="CE117" s="120" t="str" cm="1">
        <f t="array" ref="CE117">_xlfn.IFS(AND($AB117&lt;&gt;"",AG117&lt;&gt;""),ABS($AB117-AG117),AND($AB117="",AG117=""),"",OR($AB117&lt;&gt;"",AG117&lt;&gt;""),"-")</f>
        <v/>
      </c>
      <c r="CF117" s="120" t="str" cm="1">
        <f t="array" ref="CF117">_xlfn.IFS(AND($AB117&lt;&gt;"",AH117&lt;&gt;""),ABS($AB117-AH117),AND($AB117="",AH117=""),"",OR($AB117&lt;&gt;"",AH117&lt;&gt;""),"-")</f>
        <v/>
      </c>
      <c r="CG117" s="120" t="str" cm="1">
        <f t="array" ref="CG117">_xlfn.IFS(AND($AB117&lt;&gt;"",AI117&lt;&gt;""),ABS($AB117-AI117),AND($AB117="",AI117=""),"",OR($AB117&lt;&gt;"",AI117&lt;&gt;""),"-")</f>
        <v/>
      </c>
      <c r="CH117" s="120" t="str" cm="1">
        <f t="array" ref="CH117">_xlfn.IFS(AND($AB117&lt;&gt;"",AJ117&lt;&gt;""),ABS($AB117-AJ117),AND($AB117="",AJ117=""),"",OR($AB117&lt;&gt;"",AJ117&lt;&gt;""),"-")</f>
        <v/>
      </c>
      <c r="CI117" s="121" t="str" cm="1">
        <f t="array" ref="CI117">_xlfn.IFS(AND($AC117&lt;&gt;"",AD117&lt;&gt;""),ABS($AC117-AD117),AND($AC117="",AD117=""),"",OR($AC117&lt;&gt;"",AD117&lt;&gt;""),"-")</f>
        <v>-</v>
      </c>
      <c r="CJ117" s="120" t="str" cm="1">
        <f t="array" ref="CJ117">_xlfn.IFS(AND($AC117&lt;&gt;"",AE117&lt;&gt;""),ABS($AC117-AE117),AND($AC117="",AE117=""),"",OR($AC117&lt;&gt;"",AE117&lt;&gt;""),"-")</f>
        <v/>
      </c>
      <c r="CK117" s="120" t="str" cm="1">
        <f t="array" ref="CK117">_xlfn.IFS(AND($AC117&lt;&gt;"",AF117&lt;&gt;""),ABS($AC117-AF117),AND($AC117="",AF117=""),"",OR($AC117&lt;&gt;"",AF117&lt;&gt;""),"-")</f>
        <v/>
      </c>
      <c r="CL117" s="120" t="str" cm="1">
        <f t="array" ref="CL117">_xlfn.IFS(AND($AC117&lt;&gt;"",AG117&lt;&gt;""),ABS($AC117-AG117),AND($AC117="",AG117=""),"",OR($AC117&lt;&gt;"",AG117&lt;&gt;""),"-")</f>
        <v/>
      </c>
      <c r="CM117" s="120" t="str" cm="1">
        <f t="array" ref="CM117">_xlfn.IFS(AND($AC117&lt;&gt;"",AH117&lt;&gt;""),ABS($AC117-AH117),AND($AC117="",AH117=""),"",OR($AC117&lt;&gt;"",AH117&lt;&gt;""),"-")</f>
        <v/>
      </c>
      <c r="CN117" s="120" t="str" cm="1">
        <f t="array" ref="CN117">_xlfn.IFS(AND($AC117&lt;&gt;"",AI117&lt;&gt;""),ABS($AC117-AI117),AND($AC117="",AI117=""),"",OR($AC117&lt;&gt;"",AI117&lt;&gt;""),"-")</f>
        <v/>
      </c>
      <c r="CO117" s="120" t="str" cm="1">
        <f t="array" ref="CO117">_xlfn.IFS(AND($AC117&lt;&gt;"",AJ117&lt;&gt;""),ABS($AC117-AJ117),AND($AC117="",AJ117=""),"",OR($AC117&lt;&gt;"",AJ117&lt;&gt;""),"-")</f>
        <v/>
      </c>
      <c r="CP117" s="121" t="str" cm="1">
        <f t="array" ref="CP117">_xlfn.IFS(AND($AD117&lt;&gt;"",AE117&lt;&gt;""),ABS($AD117-AE117),AND($AD117="",AE117=""),"",OR($AD117&lt;&gt;"",AE117&lt;&gt;""),"-")</f>
        <v>-</v>
      </c>
      <c r="CQ117" s="120" t="str" cm="1">
        <f t="array" ref="CQ117">_xlfn.IFS(AND($AD117&lt;&gt;"",AF117&lt;&gt;""),ABS($AD117-AF117),AND($AD117="",AF117=""),"",OR($AD117&lt;&gt;"",AF117&lt;&gt;""),"-")</f>
        <v>-</v>
      </c>
      <c r="CR117" s="120" t="str" cm="1">
        <f t="array" ref="CR117">_xlfn.IFS(AND($AD117&lt;&gt;"",AG117&lt;&gt;""),ABS($AD117-AG117),AND($AD117="",AG117=""),"",OR($AD117&lt;&gt;"",AG117&lt;&gt;""),"-")</f>
        <v>-</v>
      </c>
      <c r="CS117" s="120" t="str" cm="1">
        <f t="array" ref="CS117">_xlfn.IFS(AND($AD117&lt;&gt;"",AH117&lt;&gt;""),ABS($AD117-AH117),AND($AD117="",AH117=""),"",OR($AD117&lt;&gt;"",AH117&lt;&gt;""),"-")</f>
        <v>-</v>
      </c>
      <c r="CT117" s="120" t="str" cm="1">
        <f t="array" ref="CT117">_xlfn.IFS(AND($AD117&lt;&gt;"",AI117&lt;&gt;""),ABS($AD117-AI117),AND($AD117="",AI117=""),"",OR($AD117&lt;&gt;"",AI117&lt;&gt;""),"-")</f>
        <v>-</v>
      </c>
      <c r="CU117" s="120" t="str" cm="1">
        <f t="array" ref="CU117">_xlfn.IFS(AND($AD117&lt;&gt;"",AJ117&lt;&gt;""),ABS($AD117-AJ117),AND($AD117="",AJ117=""),"",OR($AD117&lt;&gt;"",AJ117&lt;&gt;""),"-")</f>
        <v>-</v>
      </c>
      <c r="CV117" s="121" t="str" cm="1">
        <f t="array" ref="CV117">_xlfn.IFS(AND($AE117&lt;&gt;"",AF117&lt;&gt;""),ABS($AE117-AF117),AND($AE117="",AF117=""),"",OR($AE117&lt;&gt;"",AF117&lt;&gt;""),"-")</f>
        <v/>
      </c>
      <c r="CW117" s="120" t="str" cm="1">
        <f t="array" ref="CW117">_xlfn.IFS(AND($AE117&lt;&gt;"",AG117&lt;&gt;""),ABS($AE117-AG117),AND($AE117="",AG117=""),"",OR($AE117&lt;&gt;"",AG117&lt;&gt;""),"-")</f>
        <v/>
      </c>
      <c r="CX117" s="120" t="str" cm="1">
        <f t="array" ref="CX117">_xlfn.IFS(AND($AE117&lt;&gt;"",AH117&lt;&gt;""),ABS($AE117-AH117),AND($AE117="",AH117=""),"",OR($AE117&lt;&gt;"",AH117&lt;&gt;""),"-")</f>
        <v/>
      </c>
      <c r="CY117" s="120" t="str" cm="1">
        <f t="array" ref="CY117">_xlfn.IFS(AND($AE117&lt;&gt;"",AI117&lt;&gt;""),ABS($AE117-AI117),AND($AE117="",AI117=""),"",OR($AE117&lt;&gt;"",AI117&lt;&gt;""),"-")</f>
        <v/>
      </c>
      <c r="CZ117" s="120" t="str" cm="1">
        <f t="array" ref="CZ117">_xlfn.IFS(AND($AE117&lt;&gt;"",AJ117&lt;&gt;""),ABS($AE117-AJ117),AND($AE117="",AJ117=""),"",OR($AE117&lt;&gt;"",AJ117&lt;&gt;""),"-")</f>
        <v/>
      </c>
      <c r="DA117" s="121" t="str" cm="1">
        <f t="array" ref="DA117">_xlfn.IFS(AND($AF117&lt;&gt;"",AG117&lt;&gt;""),ABS($AF117-AG117),AND($AF117="",AG117=""),"",OR($AF117&lt;&gt;"",AG117&lt;&gt;""),"-")</f>
        <v/>
      </c>
      <c r="DB117" s="120" t="str" cm="1">
        <f t="array" ref="DB117">_xlfn.IFS(AND($AF117&lt;&gt;"",AH117&lt;&gt;""),ABS($AF117-AH117),AND($AF117="",AH117=""),"",OR($AF117&lt;&gt;"",AH117&lt;&gt;""),"-")</f>
        <v/>
      </c>
      <c r="DC117" s="120" t="str" cm="1">
        <f t="array" ref="DC117">_xlfn.IFS(AND($AF117&lt;&gt;"",AI117&lt;&gt;""),ABS($AF117-AI117),AND($AF117="",AI117=""),"",OR($AF117&lt;&gt;"",AI117&lt;&gt;""),"-")</f>
        <v/>
      </c>
      <c r="DD117" s="120" t="str" cm="1">
        <f t="array" ref="DD117">_xlfn.IFS(AND($AF117&lt;&gt;"",AJ117&lt;&gt;""),ABS($AF117-AJ117),AND($AF117="",AJ117=""),"",OR($AF117&lt;&gt;"",AJ117&lt;&gt;""),"-")</f>
        <v/>
      </c>
      <c r="DE117" s="121" t="str" cm="1">
        <f t="array" ref="DE117">_xlfn.IFS(AND($AG117&lt;&gt;"",AH117&lt;&gt;""),ABS($AG117-AH117),AND($AG117="",AH117=""),"",OR($AG117&lt;&gt;"",AH117&lt;&gt;""),"-")</f>
        <v/>
      </c>
      <c r="DF117" s="120" t="str" cm="1">
        <f t="array" ref="DF117">_xlfn.IFS(AND($AG117&lt;&gt;"",AI117&lt;&gt;""),ABS($AG117-AI117),AND($AG117="",AI117=""),"",OR($AG117&lt;&gt;"",AI117&lt;&gt;""),"-")</f>
        <v/>
      </c>
      <c r="DG117" s="120" t="str" cm="1">
        <f t="array" ref="DG117">_xlfn.IFS(AND($AG117&lt;&gt;"",AJ117&lt;&gt;""),ABS($AG117-AJ117),AND($AG117="",AJ117=""),"",OR($AG117&lt;&gt;"",AJ117&lt;&gt;""),"-")</f>
        <v/>
      </c>
      <c r="DH117" s="121" t="str" cm="1">
        <f t="array" ref="DH117">_xlfn.IFS(AND($AH117&lt;&gt;"",AI117&lt;&gt;""),ABS($AH117-AI117),AND($AH117="",AI117=""),"",OR($AH117&lt;&gt;"",AI117&lt;&gt;""),"-")</f>
        <v/>
      </c>
      <c r="DI117" s="120" t="str" cm="1">
        <f t="array" ref="DI117">_xlfn.IFS(AND($AH117&lt;&gt;"",AJ117&lt;&gt;""),ABS($AH117-AJ117),AND($AH117="",AJ117=""),"",OR($AH117&lt;&gt;"",AJ117&lt;&gt;""),"-")</f>
        <v/>
      </c>
      <c r="DJ117" s="121" t="str" cm="1">
        <f t="array" ref="DJ117">_xlfn.IFS(AND($AI117&lt;&gt;"",AJ117&lt;&gt;""),ABS($AI117-AJ117),AND($AI117="",AJ117=""),"",OR($AI117&lt;&gt;"",AJ117&lt;&gt;""),"-")</f>
        <v/>
      </c>
    </row>
    <row r="118" spans="1:114" x14ac:dyDescent="0.2">
      <c r="A118" s="120" t="e">
        <f t="shared" si="27"/>
        <v>#DIV/0!</v>
      </c>
      <c r="B118" s="186" t="e">
        <f t="shared" si="28"/>
        <v>#DIV/0!</v>
      </c>
      <c r="C118" s="186" t="e">
        <f t="shared" si="29"/>
        <v>#DIV/0!</v>
      </c>
      <c r="D118" s="186" t="e">
        <f t="shared" si="30"/>
        <v>#DIV/0!</v>
      </c>
      <c r="E118" s="263">
        <f t="shared" si="31"/>
        <v>0</v>
      </c>
      <c r="F118" s="186">
        <f t="shared" si="32"/>
        <v>0</v>
      </c>
      <c r="G118" s="186" t="e">
        <f t="shared" si="33"/>
        <v>#DIV/0!</v>
      </c>
      <c r="H118" s="262" t="str">
        <f t="shared" si="34"/>
        <v/>
      </c>
      <c r="I118" s="187" t="str">
        <f t="shared" si="35"/>
        <v/>
      </c>
      <c r="J118" s="260" t="s">
        <v>159</v>
      </c>
      <c r="K118" s="259" t="e">
        <f>VLOOKUP($J118,Merged_couplings!$B:$BU,MATCH(K$1,Merged_couplings!$B$1:$BU$1,0),FALSE)</f>
        <v>#N/A</v>
      </c>
      <c r="L118" s="258" t="e">
        <f>VLOOKUP($J118,Merged_couplings!$B:$BU,MATCH(L$1,Merged_couplings!$B$1:$BU$1,0),FALSE)</f>
        <v>#N/A</v>
      </c>
      <c r="M118" s="258" t="e">
        <f>VLOOKUP($J118,Merged_couplings!$B:$BU,MATCH(M$1,Merged_couplings!$B$1:$BU$1,0),FALSE)</f>
        <v>#N/A</v>
      </c>
      <c r="N118" s="258" t="e">
        <f>VLOOKUP($J118,Merged_couplings!$B:$BU,MATCH(N$1,Merged_couplings!$B$1:$BU$1,0),FALSE)</f>
        <v>#N/A</v>
      </c>
      <c r="O118" s="258" t="e">
        <f>VLOOKUP($J118,Merged_couplings!$B:$BU,MATCH(O$1,Merged_couplings!$B$1:$BU$1,0),FALSE)</f>
        <v>#N/A</v>
      </c>
      <c r="P118" s="258" t="e">
        <f>VLOOKUP($J118,Merged_couplings!$B:$BU,MATCH(P$1,Merged_couplings!$B$1:$BU$1,0),FALSE)</f>
        <v>#N/A</v>
      </c>
      <c r="Q118" s="258" t="e">
        <f>VLOOKUP($J118,Merged_couplings!$B:$BU,MATCH(Q$1,Merged_couplings!$B$1:$BU$1,0),FALSE)</f>
        <v>#N/A</v>
      </c>
      <c r="R118" s="258" t="e">
        <f>VLOOKUP($J118,Merged_couplings!$B:$BU,MATCH(R$1,Merged_couplings!$B$1:$BU$1,0),FALSE)</f>
        <v>#N/A</v>
      </c>
      <c r="S118" s="258" t="e">
        <f>VLOOKUP($J118,Merged_couplings!$B:$BU,MATCH(S$1,Merged_couplings!$B$1:$BU$1,0),FALSE)</f>
        <v>#N/A</v>
      </c>
      <c r="T118" s="258" t="e">
        <f>VLOOKUP($J118,Merged_couplings!$B:$BU,MATCH(T$1,Merged_couplings!$B$1:$BU$1,0),FALSE)</f>
        <v>#N/A</v>
      </c>
      <c r="U118" s="258" t="e">
        <f>VLOOKUP($J118,Merged_couplings!$B:$BU,MATCH(U$1,Merged_couplings!$B$1:$BU$1,0),FALSE)</f>
        <v>#N/A</v>
      </c>
      <c r="V118" s="258" t="e">
        <f>VLOOKUP($J118,Merged_couplings!$B:$BU,MATCH(V$1,Merged_couplings!$B$1:$BU$1,0),FALSE)</f>
        <v>#N/A</v>
      </c>
      <c r="W118" s="258" t="e">
        <f>VLOOKUP($J118,Merged_couplings!$B:$BU,MATCH(W$1,Merged_couplings!$B$1:$BU$1,0),FALSE)</f>
        <v>#N/A</v>
      </c>
      <c r="X118" s="121" t="str">
        <f>_xlfn.IFNA(VLOOKUP($J118,Merged_couplings!$B:$R,MATCH(X$1,Merged_couplings!$B$1:$R$1,0),FALSE),"")</f>
        <v/>
      </c>
      <c r="Y118" s="120" t="str">
        <f>_xlfn.IFNA(VLOOKUP($J118,Merged_couplings!$B:$R,MATCH(Y$1,Merged_couplings!$B$1:$R$1,0),FALSE),"")</f>
        <v/>
      </c>
      <c r="Z118" s="120" t="str">
        <f>_xlfn.IFNA(VLOOKUP($J118,Merged_couplings!$B:$R,MATCH(Z$1,Merged_couplings!$B$1:$R$1,0),FALSE),"")</f>
        <v/>
      </c>
      <c r="AA118" s="120" t="str">
        <f>_xlfn.IFNA(VLOOKUP($J118,Merged_couplings!$B:$R,MATCH(AA$1,Merged_couplings!$B$1:$R$1,0),FALSE),"")</f>
        <v/>
      </c>
      <c r="AB118" s="120" t="str">
        <f>_xlfn.IFNA(VLOOKUP($J118,Merged_couplings!$B:$R,MATCH(AB$1,Merged_couplings!$B$1:$R$1,0),FALSE),"")</f>
        <v/>
      </c>
      <c r="AC118" s="120" t="str">
        <f>_xlfn.IFNA(VLOOKUP($J118,Merged_couplings!$B:$R,MATCH(AC$1,Merged_couplings!$B$1:$R$1,0),FALSE),"")</f>
        <v/>
      </c>
      <c r="AD118" s="120" t="str">
        <f>_xlfn.IFNA(VLOOKUP($J118,Merged_couplings!$B:$R,MATCH(AD$1,Merged_couplings!$B$1:$R$1,0),FALSE),"")</f>
        <v/>
      </c>
      <c r="AE118" s="120" t="str">
        <f>_xlfn.IFNA(VLOOKUP($J118,Merged_couplings!$B:$R,MATCH(AE$1,Merged_couplings!$B$1:$R$1,0),FALSE),"")</f>
        <v/>
      </c>
      <c r="AF118" s="120" t="str">
        <f>_xlfn.IFNA(VLOOKUP($J118,Merged_couplings!$B:$R,MATCH(AF$1,Merged_couplings!$B$1:$R$1,0),FALSE),"")</f>
        <v/>
      </c>
      <c r="AG118" s="120" t="str">
        <f>_xlfn.IFNA(VLOOKUP($J118,Merged_couplings!$B:$R,MATCH(AG$1,Merged_couplings!$B$1:$R$1,0),FALSE),"")</f>
        <v/>
      </c>
      <c r="AH118" s="120" t="str">
        <f>_xlfn.IFNA(VLOOKUP($J118,Merged_couplings!$B:$R,MATCH(AH$1,Merged_couplings!$B$1:$R$1,0),FALSE),"")</f>
        <v/>
      </c>
      <c r="AI118" s="120" t="str">
        <f>_xlfn.IFNA(VLOOKUP($J118,Merged_couplings!$B:$R,MATCH(AI$1,Merged_couplings!$B$1:$R$1,0),FALSE),"")</f>
        <v/>
      </c>
      <c r="AJ118" s="120" t="str">
        <f>_xlfn.IFNA(VLOOKUP($J118,Merged_couplings!$B:$R,MATCH(AJ$1,Merged_couplings!$B$1:$R$1,0),FALSE),"")</f>
        <v/>
      </c>
      <c r="AK118" s="123" t="str" cm="1">
        <f t="array" ref="AK118">_xlfn.IFS(AND($X118&lt;&gt;"",Y118&lt;&gt;""),ABS($X118-Y118),AND($X118="",Y118=""),"",OR($X118&lt;&gt;"",Y118&lt;&gt;""),"-")</f>
        <v/>
      </c>
      <c r="AL118" s="122" t="str" cm="1">
        <f t="array" ref="AL118">_xlfn.IFS(AND($X118&lt;&gt;"",Z118&lt;&gt;""),ABS($X118-Z118),AND($X118="",Z118=""),"",OR($X118&lt;&gt;"",Z118&lt;&gt;""),"-")</f>
        <v/>
      </c>
      <c r="AM118" s="122" t="str" cm="1">
        <f t="array" ref="AM118">_xlfn.IFS(AND($X118&lt;&gt;"",AA118&lt;&gt;""),ABS($X118-AA118),AND($X118="",AA118=""),"",OR($X118&lt;&gt;"",AA118&lt;&gt;""),"-")</f>
        <v/>
      </c>
      <c r="AN118" s="122" t="str" cm="1">
        <f t="array" ref="AN118">_xlfn.IFS(AND($X118&lt;&gt;"",AB118&lt;&gt;""),ABS($X118-AB118),AND($X118="",AB118=""),"",OR($X118&lt;&gt;"",AB118&lt;&gt;""),"-")</f>
        <v/>
      </c>
      <c r="AO118" s="122" t="str" cm="1">
        <f t="array" ref="AO118">_xlfn.IFS(AND($X118&lt;&gt;"",AC118&lt;&gt;""),ABS($X118-AC118),AND($X118="",AC118=""),"",OR($X118&lt;&gt;"",AC118&lt;&gt;""),"-")</f>
        <v/>
      </c>
      <c r="AP118" s="122" t="str" cm="1">
        <f t="array" ref="AP118">_xlfn.IFS(AND($X118&lt;&gt;"",AD118&lt;&gt;""),ABS($X118-AD118),AND($X118="",AD118=""),"",OR($X118&lt;&gt;"",AD118&lt;&gt;""),"-")</f>
        <v/>
      </c>
      <c r="AQ118" s="122" t="str" cm="1">
        <f t="array" ref="AQ118">_xlfn.IFS(AND($X118&lt;&gt;"",AE118&lt;&gt;""),ABS($X118-AE118),AND($X118="",AE118=""),"",OR($X118&lt;&gt;"",AE118&lt;&gt;""),"-")</f>
        <v/>
      </c>
      <c r="AR118" s="122" t="str" cm="1">
        <f t="array" ref="AR118">_xlfn.IFS(AND($X118&lt;&gt;"",AF118&lt;&gt;""),ABS($X118-AF118),AND($X118="",AF118=""),"",OR($X118&lt;&gt;"",AF118&lt;&gt;""),"-")</f>
        <v/>
      </c>
      <c r="AS118" s="122" t="str" cm="1">
        <f t="array" ref="AS118">_xlfn.IFS(AND($X118&lt;&gt;"",AG118&lt;&gt;""),ABS($X118-AG118),AND($X118="",AG118=""),"",OR($X118&lt;&gt;"",AG118&lt;&gt;""),"-")</f>
        <v/>
      </c>
      <c r="AT118" s="122" t="str" cm="1">
        <f t="array" ref="AT118">_xlfn.IFS(AND($X118&lt;&gt;"",AH118&lt;&gt;""),ABS($X118-AH118),AND($X118="",AH118=""),"",OR($X118&lt;&gt;"",AH118&lt;&gt;""),"-")</f>
        <v/>
      </c>
      <c r="AU118" s="122" t="str" cm="1">
        <f t="array" ref="AU118">_xlfn.IFS(AND($X118&lt;&gt;"",AI118&lt;&gt;""),ABS($X118-AI118),AND($X118="",AI118=""),"",OR($X118&lt;&gt;"",AI118&lt;&gt;""),"-")</f>
        <v/>
      </c>
      <c r="AV118" s="122" t="str" cm="1">
        <f t="array" ref="AV118">_xlfn.IFS(AND($X118&lt;&gt;"",AJ118&lt;&gt;""),ABS($X118-AJ118),AND($X118="",AJ118=""),"",OR($X118&lt;&gt;"",AJ118&lt;&gt;""),"-")</f>
        <v/>
      </c>
      <c r="AW118" s="123" t="str" cm="1">
        <f t="array" ref="AW118">_xlfn.IFS(AND($Y118&lt;&gt;"",Z118&lt;&gt;""),ABS($Y118-Z118),AND($Y118="",Z118=""),"",OR($Y118&lt;&gt;"",Z118&lt;&gt;""),"-")</f>
        <v/>
      </c>
      <c r="AX118" s="122" t="str" cm="1">
        <f t="array" ref="AX118">_xlfn.IFS(AND($Y118&lt;&gt;"",AA118&lt;&gt;""),ABS($Y118-AA118),AND($Y118="",AA118=""),"",OR($Y118&lt;&gt;"",AA118&lt;&gt;""),"-")</f>
        <v/>
      </c>
      <c r="AY118" s="122" t="str" cm="1">
        <f t="array" ref="AY118">_xlfn.IFS(AND($Y118&lt;&gt;"",AB118&lt;&gt;""),ABS($Y118-AB118),AND($Y118="",AB118=""),"",OR($Y118&lt;&gt;"",AB118&lt;&gt;""),"-")</f>
        <v/>
      </c>
      <c r="AZ118" s="122" t="str" cm="1">
        <f t="array" ref="AZ118">_xlfn.IFS(AND($Y118&lt;&gt;"",AC118&lt;&gt;""),ABS($Y118-AC118),AND($Y118="",AC118=""),"",OR($Y118&lt;&gt;"",AC118&lt;&gt;""),"-")</f>
        <v/>
      </c>
      <c r="BA118" s="122" t="str" cm="1">
        <f t="array" ref="BA118">_xlfn.IFS(AND($Y118&lt;&gt;"",AD118&lt;&gt;""),ABS($Y118-AD118),AND($Y118="",AD118=""),"",OR($Y118&lt;&gt;"",AD118&lt;&gt;""),"-")</f>
        <v/>
      </c>
      <c r="BB118" s="122" t="str" cm="1">
        <f t="array" ref="BB118">_xlfn.IFS(AND($Y118&lt;&gt;"",AE118&lt;&gt;""),ABS($Y118-AE118),AND($Y118="",AE118=""),"",OR($Y118&lt;&gt;"",AE118&lt;&gt;""),"-")</f>
        <v/>
      </c>
      <c r="BC118" s="122" t="str" cm="1">
        <f t="array" ref="BC118">_xlfn.IFS(AND($Y118&lt;&gt;"",AF118&lt;&gt;""),ABS($Y118-AF118),AND($Y118="",AF118=""),"",OR($Y118&lt;&gt;"",AF118&lt;&gt;""),"-")</f>
        <v/>
      </c>
      <c r="BD118" s="122" t="str" cm="1">
        <f t="array" ref="BD118">_xlfn.IFS(AND($Y118&lt;&gt;"",AG118&lt;&gt;""),ABS($Y118-AG118),AND($Y118="",AG118=""),"",OR($Y118&lt;&gt;"",AG118&lt;&gt;""),"-")</f>
        <v/>
      </c>
      <c r="BE118" s="122" t="str" cm="1">
        <f t="array" ref="BE118">_xlfn.IFS(AND($Y118&lt;&gt;"",AH118&lt;&gt;""),ABS($Y118-AH118),AND($Y118="",AH118=""),"",OR($Y118&lt;&gt;"",AH118&lt;&gt;""),"-")</f>
        <v/>
      </c>
      <c r="BF118" s="122" t="str" cm="1">
        <f t="array" ref="BF118">_xlfn.IFS(AND($Y118&lt;&gt;"",AI118&lt;&gt;""),ABS($Y118-AI118),AND($Y118="",AI118=""),"",OR($Y118&lt;&gt;"",AI118&lt;&gt;""),"-")</f>
        <v/>
      </c>
      <c r="BG118" s="122" t="str" cm="1">
        <f t="array" ref="BG118">_xlfn.IFS(AND($Y118&lt;&gt;"",AJ118&lt;&gt;""),ABS($Y118-AJ118),AND($Y118="",AJ118=""),"",OR($Y118&lt;&gt;"",AJ118&lt;&gt;""),"-")</f>
        <v/>
      </c>
      <c r="BH118" s="121" t="str" cm="1">
        <f t="array" ref="BH118">_xlfn.IFS(AND($Z118&lt;&gt;"",AA118&lt;&gt;""),ABS($Z118-AA118),AND($Z118="",AA118=""),"",OR($Z118&lt;&gt;"",AA118&lt;&gt;""),"-")</f>
        <v/>
      </c>
      <c r="BI118" s="120" t="str" cm="1">
        <f t="array" ref="BI118">_xlfn.IFS(AND($Z118&lt;&gt;"",AB118&lt;&gt;""),ABS($Z118-AB118),AND($Z118="",AB118=""),"",OR($Z118&lt;&gt;"",AB118&lt;&gt;""),"-")</f>
        <v/>
      </c>
      <c r="BJ118" s="120" t="str" cm="1">
        <f t="array" ref="BJ118">_xlfn.IFS(AND($Z118&lt;&gt;"",AC118&lt;&gt;""),ABS($Z118-AC118),AND($Z118="",AC118=""),"",OR($Z118&lt;&gt;"",AC118&lt;&gt;""),"-")</f>
        <v/>
      </c>
      <c r="BK118" s="120" t="str" cm="1">
        <f t="array" ref="BK118">_xlfn.IFS(AND($Z118&lt;&gt;"",AD118&lt;&gt;""),ABS($Z118-AD118),AND($Z118="",AD118=""),"",OR($Z118&lt;&gt;"",AD118&lt;&gt;""),"-")</f>
        <v/>
      </c>
      <c r="BL118" s="120" t="str" cm="1">
        <f t="array" ref="BL118">_xlfn.IFS(AND($Z118&lt;&gt;"",AE118&lt;&gt;""),ABS($Z118-AE118),AND($Z118="",AE118=""),"",OR($Z118&lt;&gt;"",AE118&lt;&gt;""),"-")</f>
        <v/>
      </c>
      <c r="BM118" s="120" t="str" cm="1">
        <f t="array" ref="BM118">_xlfn.IFS(AND($Z118&lt;&gt;"",AF118&lt;&gt;""),ABS($Z118-AF118),AND($Z118="",AF118=""),"",OR($Z118&lt;&gt;"",AF118&lt;&gt;""),"-")</f>
        <v/>
      </c>
      <c r="BN118" s="120" t="str" cm="1">
        <f t="array" ref="BN118">_xlfn.IFS(AND($Z118&lt;&gt;"",AG118&lt;&gt;""),ABS($Z118-AG118),AND($Z118="",AG118=""),"",OR($Z118&lt;&gt;"",AG118&lt;&gt;""),"-")</f>
        <v/>
      </c>
      <c r="BO118" s="120" t="str" cm="1">
        <f t="array" ref="BO118">_xlfn.IFS(AND($Z118&lt;&gt;"",AH118&lt;&gt;""),ABS($Z118-AH118),AND($Z118="",AH118=""),"",OR($Z118&lt;&gt;"",AH118&lt;&gt;""),"-")</f>
        <v/>
      </c>
      <c r="BP118" s="120" t="str" cm="1">
        <f t="array" ref="BP118">_xlfn.IFS(AND($Z118&lt;&gt;"",AI118&lt;&gt;""),ABS($Z118-AI118),AND($Z118="",AI118=""),"",OR($Z118&lt;&gt;"",AI118&lt;&gt;""),"-")</f>
        <v/>
      </c>
      <c r="BQ118" s="120" t="str" cm="1">
        <f t="array" ref="BQ118">_xlfn.IFS(AND($Z118&lt;&gt;"",AJ118&lt;&gt;""),ABS($Z118-AJ118),AND($Z118="",AJ118=""),"",OR($Z118&lt;&gt;"",AJ118&lt;&gt;""),"-")</f>
        <v/>
      </c>
      <c r="BR118" s="121" t="str" cm="1">
        <f t="array" ref="BR118">_xlfn.IFS(AND($AA118&lt;&gt;"",AB118&lt;&gt;""),ABS($AA118-AB118),AND($AA118="",AB118=""),"",OR($AA118&lt;&gt;"",AB118&lt;&gt;""),"-")</f>
        <v/>
      </c>
      <c r="BS118" s="120" t="str" cm="1">
        <f t="array" ref="BS118">_xlfn.IFS(AND($AA118&lt;&gt;"",AC118&lt;&gt;""),ABS($AA118-AC118),AND($AA118="",AC118=""),"",OR($AA118&lt;&gt;"",AC118&lt;&gt;""),"-")</f>
        <v/>
      </c>
      <c r="BT118" s="120" t="str" cm="1">
        <f t="array" ref="BT118">_xlfn.IFS(AND($AA118&lt;&gt;"",AD118&lt;&gt;""),ABS($AA118-AD118),AND($AA118="",AD118=""),"",OR($AA118&lt;&gt;"",AD118&lt;&gt;""),"-")</f>
        <v/>
      </c>
      <c r="BU118" s="120" t="str" cm="1">
        <f t="array" ref="BU118">_xlfn.IFS(AND($AA118&lt;&gt;"",AE118&lt;&gt;""),ABS($AA118-AE118),AND($AA118="",AE118=""),"",OR($AA118&lt;&gt;"",AE118&lt;&gt;""),"-")</f>
        <v/>
      </c>
      <c r="BV118" s="120" t="str" cm="1">
        <f t="array" ref="BV118">_xlfn.IFS(AND($AA118&lt;&gt;"",AF118&lt;&gt;""),ABS($AA118-AF118),AND($AA118="",AF118=""),"",OR($AA118&lt;&gt;"",AF118&lt;&gt;""),"-")</f>
        <v/>
      </c>
      <c r="BW118" s="120" t="str" cm="1">
        <f t="array" ref="BW118">_xlfn.IFS(AND($AA118&lt;&gt;"",AG118&lt;&gt;""),ABS($AA118-AG118),AND($AA118="",AG118=""),"",OR($AA118&lt;&gt;"",AG118&lt;&gt;""),"-")</f>
        <v/>
      </c>
      <c r="BX118" s="120" t="str" cm="1">
        <f t="array" ref="BX118">_xlfn.IFS(AND($AA118&lt;&gt;"",AH118&lt;&gt;""),ABS($AA118-AH118),AND($AA118="",AH118=""),"",OR($AA118&lt;&gt;"",AH118&lt;&gt;""),"-")</f>
        <v/>
      </c>
      <c r="BY118" s="120" t="str" cm="1">
        <f t="array" ref="BY118">_xlfn.IFS(AND($AA118&lt;&gt;"",AI118&lt;&gt;""),ABS($AA118-AI118),AND($AA118="",AI118=""),"",OR($AA118&lt;&gt;"",AI118&lt;&gt;""),"-")</f>
        <v/>
      </c>
      <c r="BZ118" s="120" t="str" cm="1">
        <f t="array" ref="BZ118">_xlfn.IFS(AND($AA118&lt;&gt;"",AJ118&lt;&gt;""),ABS($AA118-AJ118),AND($AA118="",AJ118=""),"",OR($AA118&lt;&gt;"",AJ118&lt;&gt;""),"-")</f>
        <v/>
      </c>
      <c r="CA118" s="121" t="str" cm="1">
        <f t="array" ref="CA118">_xlfn.IFS(AND($AB118&lt;&gt;"",AC118&lt;&gt;""),ABS($AB118-AC118),AND($AB118="",AC118=""),"",OR($AB118&lt;&gt;"",AC118&lt;&gt;""),"-")</f>
        <v/>
      </c>
      <c r="CB118" s="120" t="str" cm="1">
        <f t="array" ref="CB118">_xlfn.IFS(AND($AB118&lt;&gt;"",AD118&lt;&gt;""),ABS($AB118-AD118),AND($AB118="",AD118=""),"",OR($AB118&lt;&gt;"",AD118&lt;&gt;""),"-")</f>
        <v/>
      </c>
      <c r="CC118" s="120" t="str" cm="1">
        <f t="array" ref="CC118">_xlfn.IFS(AND($AB118&lt;&gt;"",AE118&lt;&gt;""),ABS($AB118-AE118),AND($AB118="",AE118=""),"",OR($AB118&lt;&gt;"",AE118&lt;&gt;""),"-")</f>
        <v/>
      </c>
      <c r="CD118" s="120" t="str" cm="1">
        <f t="array" ref="CD118">_xlfn.IFS(AND($AB118&lt;&gt;"",AF118&lt;&gt;""),ABS($AB118-AF118),AND($AB118="",AF118=""),"",OR($AB118&lt;&gt;"",AF118&lt;&gt;""),"-")</f>
        <v/>
      </c>
      <c r="CE118" s="120" t="str" cm="1">
        <f t="array" ref="CE118">_xlfn.IFS(AND($AB118&lt;&gt;"",AG118&lt;&gt;""),ABS($AB118-AG118),AND($AB118="",AG118=""),"",OR($AB118&lt;&gt;"",AG118&lt;&gt;""),"-")</f>
        <v/>
      </c>
      <c r="CF118" s="120" t="str" cm="1">
        <f t="array" ref="CF118">_xlfn.IFS(AND($AB118&lt;&gt;"",AH118&lt;&gt;""),ABS($AB118-AH118),AND($AB118="",AH118=""),"",OR($AB118&lt;&gt;"",AH118&lt;&gt;""),"-")</f>
        <v/>
      </c>
      <c r="CG118" s="120" t="str" cm="1">
        <f t="array" ref="CG118">_xlfn.IFS(AND($AB118&lt;&gt;"",AI118&lt;&gt;""),ABS($AB118-AI118),AND($AB118="",AI118=""),"",OR($AB118&lt;&gt;"",AI118&lt;&gt;""),"-")</f>
        <v/>
      </c>
      <c r="CH118" s="120" t="str" cm="1">
        <f t="array" ref="CH118">_xlfn.IFS(AND($AB118&lt;&gt;"",AJ118&lt;&gt;""),ABS($AB118-AJ118),AND($AB118="",AJ118=""),"",OR($AB118&lt;&gt;"",AJ118&lt;&gt;""),"-")</f>
        <v/>
      </c>
      <c r="CI118" s="121" t="str" cm="1">
        <f t="array" ref="CI118">_xlfn.IFS(AND($AC118&lt;&gt;"",AD118&lt;&gt;""),ABS($AC118-AD118),AND($AC118="",AD118=""),"",OR($AC118&lt;&gt;"",AD118&lt;&gt;""),"-")</f>
        <v/>
      </c>
      <c r="CJ118" s="120" t="str" cm="1">
        <f t="array" ref="CJ118">_xlfn.IFS(AND($AC118&lt;&gt;"",AE118&lt;&gt;""),ABS($AC118-AE118),AND($AC118="",AE118=""),"",OR($AC118&lt;&gt;"",AE118&lt;&gt;""),"-")</f>
        <v/>
      </c>
      <c r="CK118" s="120" t="str" cm="1">
        <f t="array" ref="CK118">_xlfn.IFS(AND($AC118&lt;&gt;"",AF118&lt;&gt;""),ABS($AC118-AF118),AND($AC118="",AF118=""),"",OR($AC118&lt;&gt;"",AF118&lt;&gt;""),"-")</f>
        <v/>
      </c>
      <c r="CL118" s="120" t="str" cm="1">
        <f t="array" ref="CL118">_xlfn.IFS(AND($AC118&lt;&gt;"",AG118&lt;&gt;""),ABS($AC118-AG118),AND($AC118="",AG118=""),"",OR($AC118&lt;&gt;"",AG118&lt;&gt;""),"-")</f>
        <v/>
      </c>
      <c r="CM118" s="120" t="str" cm="1">
        <f t="array" ref="CM118">_xlfn.IFS(AND($AC118&lt;&gt;"",AH118&lt;&gt;""),ABS($AC118-AH118),AND($AC118="",AH118=""),"",OR($AC118&lt;&gt;"",AH118&lt;&gt;""),"-")</f>
        <v/>
      </c>
      <c r="CN118" s="120" t="str" cm="1">
        <f t="array" ref="CN118">_xlfn.IFS(AND($AC118&lt;&gt;"",AI118&lt;&gt;""),ABS($AC118-AI118),AND($AC118="",AI118=""),"",OR($AC118&lt;&gt;"",AI118&lt;&gt;""),"-")</f>
        <v/>
      </c>
      <c r="CO118" s="120" t="str" cm="1">
        <f t="array" ref="CO118">_xlfn.IFS(AND($AC118&lt;&gt;"",AJ118&lt;&gt;""),ABS($AC118-AJ118),AND($AC118="",AJ118=""),"",OR($AC118&lt;&gt;"",AJ118&lt;&gt;""),"-")</f>
        <v/>
      </c>
      <c r="CP118" s="121" t="str" cm="1">
        <f t="array" ref="CP118">_xlfn.IFS(AND($AD118&lt;&gt;"",AE118&lt;&gt;""),ABS($AD118-AE118),AND($AD118="",AE118=""),"",OR($AD118&lt;&gt;"",AE118&lt;&gt;""),"-")</f>
        <v/>
      </c>
      <c r="CQ118" s="120" t="str" cm="1">
        <f t="array" ref="CQ118">_xlfn.IFS(AND($AD118&lt;&gt;"",AF118&lt;&gt;""),ABS($AD118-AF118),AND($AD118="",AF118=""),"",OR($AD118&lt;&gt;"",AF118&lt;&gt;""),"-")</f>
        <v/>
      </c>
      <c r="CR118" s="120" t="str" cm="1">
        <f t="array" ref="CR118">_xlfn.IFS(AND($AD118&lt;&gt;"",AG118&lt;&gt;""),ABS($AD118-AG118),AND($AD118="",AG118=""),"",OR($AD118&lt;&gt;"",AG118&lt;&gt;""),"-")</f>
        <v/>
      </c>
      <c r="CS118" s="120" t="str" cm="1">
        <f t="array" ref="CS118">_xlfn.IFS(AND($AD118&lt;&gt;"",AH118&lt;&gt;""),ABS($AD118-AH118),AND($AD118="",AH118=""),"",OR($AD118&lt;&gt;"",AH118&lt;&gt;""),"-")</f>
        <v/>
      </c>
      <c r="CT118" s="120" t="str" cm="1">
        <f t="array" ref="CT118">_xlfn.IFS(AND($AD118&lt;&gt;"",AI118&lt;&gt;""),ABS($AD118-AI118),AND($AD118="",AI118=""),"",OR($AD118&lt;&gt;"",AI118&lt;&gt;""),"-")</f>
        <v/>
      </c>
      <c r="CU118" s="120" t="str" cm="1">
        <f t="array" ref="CU118">_xlfn.IFS(AND($AD118&lt;&gt;"",AJ118&lt;&gt;""),ABS($AD118-AJ118),AND($AD118="",AJ118=""),"",OR($AD118&lt;&gt;"",AJ118&lt;&gt;""),"-")</f>
        <v/>
      </c>
      <c r="CV118" s="121" t="str" cm="1">
        <f t="array" ref="CV118">_xlfn.IFS(AND($AE118&lt;&gt;"",AF118&lt;&gt;""),ABS($AE118-AF118),AND($AE118="",AF118=""),"",OR($AE118&lt;&gt;"",AF118&lt;&gt;""),"-")</f>
        <v/>
      </c>
      <c r="CW118" s="120" t="str" cm="1">
        <f t="array" ref="CW118">_xlfn.IFS(AND($AE118&lt;&gt;"",AG118&lt;&gt;""),ABS($AE118-AG118),AND($AE118="",AG118=""),"",OR($AE118&lt;&gt;"",AG118&lt;&gt;""),"-")</f>
        <v/>
      </c>
      <c r="CX118" s="120" t="str" cm="1">
        <f t="array" ref="CX118">_xlfn.IFS(AND($AE118&lt;&gt;"",AH118&lt;&gt;""),ABS($AE118-AH118),AND($AE118="",AH118=""),"",OR($AE118&lt;&gt;"",AH118&lt;&gt;""),"-")</f>
        <v/>
      </c>
      <c r="CY118" s="120" t="str" cm="1">
        <f t="array" ref="CY118">_xlfn.IFS(AND($AE118&lt;&gt;"",AI118&lt;&gt;""),ABS($AE118-AI118),AND($AE118="",AI118=""),"",OR($AE118&lt;&gt;"",AI118&lt;&gt;""),"-")</f>
        <v/>
      </c>
      <c r="CZ118" s="120" t="str" cm="1">
        <f t="array" ref="CZ118">_xlfn.IFS(AND($AE118&lt;&gt;"",AJ118&lt;&gt;""),ABS($AE118-AJ118),AND($AE118="",AJ118=""),"",OR($AE118&lt;&gt;"",AJ118&lt;&gt;""),"-")</f>
        <v/>
      </c>
      <c r="DA118" s="121" t="str" cm="1">
        <f t="array" ref="DA118">_xlfn.IFS(AND($AF118&lt;&gt;"",AG118&lt;&gt;""),ABS($AF118-AG118),AND($AF118="",AG118=""),"",OR($AF118&lt;&gt;"",AG118&lt;&gt;""),"-")</f>
        <v/>
      </c>
      <c r="DB118" s="120" t="str" cm="1">
        <f t="array" ref="DB118">_xlfn.IFS(AND($AF118&lt;&gt;"",AH118&lt;&gt;""),ABS($AF118-AH118),AND($AF118="",AH118=""),"",OR($AF118&lt;&gt;"",AH118&lt;&gt;""),"-")</f>
        <v/>
      </c>
      <c r="DC118" s="120" t="str" cm="1">
        <f t="array" ref="DC118">_xlfn.IFS(AND($AF118&lt;&gt;"",AI118&lt;&gt;""),ABS($AF118-AI118),AND($AF118="",AI118=""),"",OR($AF118&lt;&gt;"",AI118&lt;&gt;""),"-")</f>
        <v/>
      </c>
      <c r="DD118" s="120" t="str" cm="1">
        <f t="array" ref="DD118">_xlfn.IFS(AND($AF118&lt;&gt;"",AJ118&lt;&gt;""),ABS($AF118-AJ118),AND($AF118="",AJ118=""),"",OR($AF118&lt;&gt;"",AJ118&lt;&gt;""),"-")</f>
        <v/>
      </c>
      <c r="DE118" s="121" t="str" cm="1">
        <f t="array" ref="DE118">_xlfn.IFS(AND($AG118&lt;&gt;"",AH118&lt;&gt;""),ABS($AG118-AH118),AND($AG118="",AH118=""),"",OR($AG118&lt;&gt;"",AH118&lt;&gt;""),"-")</f>
        <v/>
      </c>
      <c r="DF118" s="120" t="str" cm="1">
        <f t="array" ref="DF118">_xlfn.IFS(AND($AG118&lt;&gt;"",AI118&lt;&gt;""),ABS($AG118-AI118),AND($AG118="",AI118=""),"",OR($AG118&lt;&gt;"",AI118&lt;&gt;""),"-")</f>
        <v/>
      </c>
      <c r="DG118" s="120" t="str" cm="1">
        <f t="array" ref="DG118">_xlfn.IFS(AND($AG118&lt;&gt;"",AJ118&lt;&gt;""),ABS($AG118-AJ118),AND($AG118="",AJ118=""),"",OR($AG118&lt;&gt;"",AJ118&lt;&gt;""),"-")</f>
        <v/>
      </c>
      <c r="DH118" s="121" t="str" cm="1">
        <f t="array" ref="DH118">_xlfn.IFS(AND($AH118&lt;&gt;"",AI118&lt;&gt;""),ABS($AH118-AI118),AND($AH118="",AI118=""),"",OR($AH118&lt;&gt;"",AI118&lt;&gt;""),"-")</f>
        <v/>
      </c>
      <c r="DI118" s="120" t="str" cm="1">
        <f t="array" ref="DI118">_xlfn.IFS(AND($AH118&lt;&gt;"",AJ118&lt;&gt;""),ABS($AH118-AJ118),AND($AH118="",AJ118=""),"",OR($AH118&lt;&gt;"",AJ118&lt;&gt;""),"-")</f>
        <v/>
      </c>
      <c r="DJ118" s="121" t="str" cm="1">
        <f t="array" ref="DJ118">_xlfn.IFS(AND($AI118&lt;&gt;"",AJ118&lt;&gt;""),ABS($AI118-AJ118),AND($AI118="",AJ118=""),"",OR($AI118&lt;&gt;"",AJ118&lt;&gt;""),"-")</f>
        <v/>
      </c>
    </row>
    <row r="119" spans="1:114" x14ac:dyDescent="0.2">
      <c r="A119" s="120" t="str">
        <f t="shared" si="27"/>
        <v>ok</v>
      </c>
      <c r="B119" s="186">
        <f t="shared" si="28"/>
        <v>0</v>
      </c>
      <c r="C119" s="186">
        <f t="shared" si="29"/>
        <v>100</v>
      </c>
      <c r="D119" s="186">
        <f t="shared" si="30"/>
        <v>0</v>
      </c>
      <c r="E119" s="263">
        <f t="shared" si="31"/>
        <v>1</v>
      </c>
      <c r="F119" s="186">
        <f t="shared" si="32"/>
        <v>1</v>
      </c>
      <c r="G119" s="186">
        <f t="shared" si="33"/>
        <v>100</v>
      </c>
      <c r="H119" s="262" t="str">
        <f t="shared" si="34"/>
        <v/>
      </c>
      <c r="I119" s="187" t="str">
        <f t="shared" si="35"/>
        <v>I</v>
      </c>
      <c r="J119" s="260" t="s">
        <v>160</v>
      </c>
      <c r="K119" s="259" t="str">
        <f>VLOOKUP($J119,Merged_couplings!$B:$BU,MATCH(K$1,Merged_couplings!$B$1:$BU$1,0),FALSE)</f>
        <v>-I-</v>
      </c>
      <c r="L119" s="258" t="str">
        <f>VLOOKUP($J119,Merged_couplings!$B:$BU,MATCH(L$1,Merged_couplings!$B$1:$BU$1,0),FALSE)</f>
        <v>-I-</v>
      </c>
      <c r="M119" s="258" t="str">
        <f>VLOOKUP($J119,Merged_couplings!$B:$BU,MATCH(M$1,Merged_couplings!$B$1:$BU$1,0),FALSE)</f>
        <v>-I-</v>
      </c>
      <c r="N119" s="258" t="str">
        <f>VLOOKUP($J119,Merged_couplings!$B:$BU,MATCH(N$1,Merged_couplings!$B$1:$BU$1,0),FALSE)</f>
        <v>-I-</v>
      </c>
      <c r="O119" s="258" t="str">
        <f>VLOOKUP($J119,Merged_couplings!$B:$BU,MATCH(O$1,Merged_couplings!$B$1:$BU$1,0),FALSE)</f>
        <v>-I-</v>
      </c>
      <c r="P119" s="258" t="str">
        <f>VLOOKUP($J119,Merged_couplings!$B:$BU,MATCH(P$1,Merged_couplings!$B$1:$BU$1,0),FALSE)</f>
        <v>-I-</v>
      </c>
      <c r="Q119" s="258" t="str">
        <f>VLOOKUP($J119,Merged_couplings!$B:$BU,MATCH(Q$1,Merged_couplings!$B$1:$BU$1,0),FALSE)</f>
        <v>-I-</v>
      </c>
      <c r="R119" s="258" t="str">
        <f>VLOOKUP($J119,Merged_couplings!$B:$BU,MATCH(R$1,Merged_couplings!$B$1:$BU$1,0),FALSE)</f>
        <v>--G</v>
      </c>
      <c r="S119" s="258" t="str">
        <f>VLOOKUP($J119,Merged_couplings!$B:$BU,MATCH(S$1,Merged_couplings!$B$1:$BU$1,0),FALSE)</f>
        <v>--G</v>
      </c>
      <c r="T119" s="258" t="str">
        <f>VLOOKUP($J119,Merged_couplings!$B:$BU,MATCH(T$1,Merged_couplings!$B$1:$BU$1,0),FALSE)</f>
        <v>--G</v>
      </c>
      <c r="U119" s="258" t="str">
        <f>VLOOKUP($J119,Merged_couplings!$B:$BU,MATCH(U$1,Merged_couplings!$B$1:$BU$1,0),FALSE)</f>
        <v>-IG</v>
      </c>
      <c r="V119" s="258" t="str">
        <f>VLOOKUP($J119,Merged_couplings!$B:$BU,MATCH(V$1,Merged_couplings!$B$1:$BU$1,0),FALSE)</f>
        <v>-I-</v>
      </c>
      <c r="W119" s="258" t="str">
        <f>VLOOKUP($J119,Merged_couplings!$B:$BU,MATCH(W$1,Merged_couplings!$B$1:$BU$1,0),FALSE)</f>
        <v>-I-</v>
      </c>
      <c r="X119" s="121" t="str">
        <f>_xlfn.IFNA(VLOOKUP($J119,Merged_couplings!$B:$R,MATCH(X$1,Merged_couplings!$B$1:$R$1,0),FALSE),"")</f>
        <v/>
      </c>
      <c r="Y119" s="120" t="str">
        <f>_xlfn.IFNA(VLOOKUP($J119,Merged_couplings!$B:$R,MATCH(Y$1,Merged_couplings!$B$1:$R$1,0),FALSE),"")</f>
        <v/>
      </c>
      <c r="Z119" s="120" t="str">
        <f>_xlfn.IFNA(VLOOKUP($J119,Merged_couplings!$B:$R,MATCH(Z$1,Merged_couplings!$B$1:$R$1,0),FALSE),"")</f>
        <v/>
      </c>
      <c r="AA119" s="120" t="str">
        <f>_xlfn.IFNA(VLOOKUP($J119,Merged_couplings!$B:$R,MATCH(AA$1,Merged_couplings!$B$1:$R$1,0),FALSE),"")</f>
        <v/>
      </c>
      <c r="AB119" s="120" t="str">
        <f>_xlfn.IFNA(VLOOKUP($J119,Merged_couplings!$B:$R,MATCH(AB$1,Merged_couplings!$B$1:$R$1,0),FALSE),"")</f>
        <v/>
      </c>
      <c r="AC119" s="120" t="str">
        <f>_xlfn.IFNA(VLOOKUP($J119,Merged_couplings!$B:$R,MATCH(AC$1,Merged_couplings!$B$1:$R$1,0),FALSE),"")</f>
        <v/>
      </c>
      <c r="AD119" s="120" t="str">
        <f>_xlfn.IFNA(VLOOKUP($J119,Merged_couplings!$B:$R,MATCH(AD$1,Merged_couplings!$B$1:$R$1,0),FALSE),"")</f>
        <v/>
      </c>
      <c r="AE119" s="120" t="str">
        <f>_xlfn.IFNA(VLOOKUP($J119,Merged_couplings!$B:$R,MATCH(AE$1,Merged_couplings!$B$1:$R$1,0),FALSE),"")</f>
        <v/>
      </c>
      <c r="AF119" s="120" t="str">
        <f>_xlfn.IFNA(VLOOKUP($J119,Merged_couplings!$B:$R,MATCH(AF$1,Merged_couplings!$B$1:$R$1,0),FALSE),"")</f>
        <v/>
      </c>
      <c r="AG119" s="120" t="str">
        <f>_xlfn.IFNA(VLOOKUP($J119,Merged_couplings!$B:$R,MATCH(AG$1,Merged_couplings!$B$1:$R$1,0),FALSE),"")</f>
        <v/>
      </c>
      <c r="AH119" s="120">
        <f>_xlfn.IFNA(VLOOKUP($J119,Merged_couplings!$B:$R,MATCH(AH$1,Merged_couplings!$B$1:$R$1,0),FALSE),"")</f>
        <v>8.0392713267285458</v>
      </c>
      <c r="AI119" s="120" t="str">
        <f>_xlfn.IFNA(VLOOKUP($J119,Merged_couplings!$B:$R,MATCH(AI$1,Merged_couplings!$B$1:$R$1,0),FALSE),"")</f>
        <v/>
      </c>
      <c r="AJ119" s="120" t="str">
        <f>_xlfn.IFNA(VLOOKUP($J119,Merged_couplings!$B:$R,MATCH(AJ$1,Merged_couplings!$B$1:$R$1,0),FALSE),"")</f>
        <v/>
      </c>
      <c r="AK119" s="123" t="str" cm="1">
        <f t="array" ref="AK119">_xlfn.IFS(AND($X119&lt;&gt;"",Y119&lt;&gt;""),ABS($X119-Y119),AND($X119="",Y119=""),"",OR($X119&lt;&gt;"",Y119&lt;&gt;""),"-")</f>
        <v/>
      </c>
      <c r="AL119" s="122" t="str" cm="1">
        <f t="array" ref="AL119">_xlfn.IFS(AND($X119&lt;&gt;"",Z119&lt;&gt;""),ABS($X119-Z119),AND($X119="",Z119=""),"",OR($X119&lt;&gt;"",Z119&lt;&gt;""),"-")</f>
        <v/>
      </c>
      <c r="AM119" s="122" t="str" cm="1">
        <f t="array" ref="AM119">_xlfn.IFS(AND($X119&lt;&gt;"",AA119&lt;&gt;""),ABS($X119-AA119),AND($X119="",AA119=""),"",OR($X119&lt;&gt;"",AA119&lt;&gt;""),"-")</f>
        <v/>
      </c>
      <c r="AN119" s="122" t="str" cm="1">
        <f t="array" ref="AN119">_xlfn.IFS(AND($X119&lt;&gt;"",AB119&lt;&gt;""),ABS($X119-AB119),AND($X119="",AB119=""),"",OR($X119&lt;&gt;"",AB119&lt;&gt;""),"-")</f>
        <v/>
      </c>
      <c r="AO119" s="122" t="str" cm="1">
        <f t="array" ref="AO119">_xlfn.IFS(AND($X119&lt;&gt;"",AC119&lt;&gt;""),ABS($X119-AC119),AND($X119="",AC119=""),"",OR($X119&lt;&gt;"",AC119&lt;&gt;""),"-")</f>
        <v/>
      </c>
      <c r="AP119" s="122" t="str" cm="1">
        <f t="array" ref="AP119">_xlfn.IFS(AND($X119&lt;&gt;"",AD119&lt;&gt;""),ABS($X119-AD119),AND($X119="",AD119=""),"",OR($X119&lt;&gt;"",AD119&lt;&gt;""),"-")</f>
        <v/>
      </c>
      <c r="AQ119" s="122" t="str" cm="1">
        <f t="array" ref="AQ119">_xlfn.IFS(AND($X119&lt;&gt;"",AE119&lt;&gt;""),ABS($X119-AE119),AND($X119="",AE119=""),"",OR($X119&lt;&gt;"",AE119&lt;&gt;""),"-")</f>
        <v/>
      </c>
      <c r="AR119" s="122" t="str" cm="1">
        <f t="array" ref="AR119">_xlfn.IFS(AND($X119&lt;&gt;"",AF119&lt;&gt;""),ABS($X119-AF119),AND($X119="",AF119=""),"",OR($X119&lt;&gt;"",AF119&lt;&gt;""),"-")</f>
        <v/>
      </c>
      <c r="AS119" s="122" t="str" cm="1">
        <f t="array" ref="AS119">_xlfn.IFS(AND($X119&lt;&gt;"",AG119&lt;&gt;""),ABS($X119-AG119),AND($X119="",AG119=""),"",OR($X119&lt;&gt;"",AG119&lt;&gt;""),"-")</f>
        <v/>
      </c>
      <c r="AT119" s="122" t="str" cm="1">
        <f t="array" ref="AT119">_xlfn.IFS(AND($X119&lt;&gt;"",AH119&lt;&gt;""),ABS($X119-AH119),AND($X119="",AH119=""),"",OR($X119&lt;&gt;"",AH119&lt;&gt;""),"-")</f>
        <v>-</v>
      </c>
      <c r="AU119" s="122" t="str" cm="1">
        <f t="array" ref="AU119">_xlfn.IFS(AND($X119&lt;&gt;"",AI119&lt;&gt;""),ABS($X119-AI119),AND($X119="",AI119=""),"",OR($X119&lt;&gt;"",AI119&lt;&gt;""),"-")</f>
        <v/>
      </c>
      <c r="AV119" s="122" t="str" cm="1">
        <f t="array" ref="AV119">_xlfn.IFS(AND($X119&lt;&gt;"",AJ119&lt;&gt;""),ABS($X119-AJ119),AND($X119="",AJ119=""),"",OR($X119&lt;&gt;"",AJ119&lt;&gt;""),"-")</f>
        <v/>
      </c>
      <c r="AW119" s="123" t="str" cm="1">
        <f t="array" ref="AW119">_xlfn.IFS(AND($Y119&lt;&gt;"",Z119&lt;&gt;""),ABS($Y119-Z119),AND($Y119="",Z119=""),"",OR($Y119&lt;&gt;"",Z119&lt;&gt;""),"-")</f>
        <v/>
      </c>
      <c r="AX119" s="122" t="str" cm="1">
        <f t="array" ref="AX119">_xlfn.IFS(AND($Y119&lt;&gt;"",AA119&lt;&gt;""),ABS($Y119-AA119),AND($Y119="",AA119=""),"",OR($Y119&lt;&gt;"",AA119&lt;&gt;""),"-")</f>
        <v/>
      </c>
      <c r="AY119" s="122" t="str" cm="1">
        <f t="array" ref="AY119">_xlfn.IFS(AND($Y119&lt;&gt;"",AB119&lt;&gt;""),ABS($Y119-AB119),AND($Y119="",AB119=""),"",OR($Y119&lt;&gt;"",AB119&lt;&gt;""),"-")</f>
        <v/>
      </c>
      <c r="AZ119" s="122" t="str" cm="1">
        <f t="array" ref="AZ119">_xlfn.IFS(AND($Y119&lt;&gt;"",AC119&lt;&gt;""),ABS($Y119-AC119),AND($Y119="",AC119=""),"",OR($Y119&lt;&gt;"",AC119&lt;&gt;""),"-")</f>
        <v/>
      </c>
      <c r="BA119" s="122" t="str" cm="1">
        <f t="array" ref="BA119">_xlfn.IFS(AND($Y119&lt;&gt;"",AD119&lt;&gt;""),ABS($Y119-AD119),AND($Y119="",AD119=""),"",OR($Y119&lt;&gt;"",AD119&lt;&gt;""),"-")</f>
        <v/>
      </c>
      <c r="BB119" s="122" t="str" cm="1">
        <f t="array" ref="BB119">_xlfn.IFS(AND($Y119&lt;&gt;"",AE119&lt;&gt;""),ABS($Y119-AE119),AND($Y119="",AE119=""),"",OR($Y119&lt;&gt;"",AE119&lt;&gt;""),"-")</f>
        <v/>
      </c>
      <c r="BC119" s="122" t="str" cm="1">
        <f t="array" ref="BC119">_xlfn.IFS(AND($Y119&lt;&gt;"",AF119&lt;&gt;""),ABS($Y119-AF119),AND($Y119="",AF119=""),"",OR($Y119&lt;&gt;"",AF119&lt;&gt;""),"-")</f>
        <v/>
      </c>
      <c r="BD119" s="122" t="str" cm="1">
        <f t="array" ref="BD119">_xlfn.IFS(AND($Y119&lt;&gt;"",AG119&lt;&gt;""),ABS($Y119-AG119),AND($Y119="",AG119=""),"",OR($Y119&lt;&gt;"",AG119&lt;&gt;""),"-")</f>
        <v/>
      </c>
      <c r="BE119" s="122" t="str" cm="1">
        <f t="array" ref="BE119">_xlfn.IFS(AND($Y119&lt;&gt;"",AH119&lt;&gt;""),ABS($Y119-AH119),AND($Y119="",AH119=""),"",OR($Y119&lt;&gt;"",AH119&lt;&gt;""),"-")</f>
        <v>-</v>
      </c>
      <c r="BF119" s="122" t="str" cm="1">
        <f t="array" ref="BF119">_xlfn.IFS(AND($Y119&lt;&gt;"",AI119&lt;&gt;""),ABS($Y119-AI119),AND($Y119="",AI119=""),"",OR($Y119&lt;&gt;"",AI119&lt;&gt;""),"-")</f>
        <v/>
      </c>
      <c r="BG119" s="122" t="str" cm="1">
        <f t="array" ref="BG119">_xlfn.IFS(AND($Y119&lt;&gt;"",AJ119&lt;&gt;""),ABS($Y119-AJ119),AND($Y119="",AJ119=""),"",OR($Y119&lt;&gt;"",AJ119&lt;&gt;""),"-")</f>
        <v/>
      </c>
      <c r="BH119" s="121" t="str" cm="1">
        <f t="array" ref="BH119">_xlfn.IFS(AND($Z119&lt;&gt;"",AA119&lt;&gt;""),ABS($Z119-AA119),AND($Z119="",AA119=""),"",OR($Z119&lt;&gt;"",AA119&lt;&gt;""),"-")</f>
        <v/>
      </c>
      <c r="BI119" s="120" t="str" cm="1">
        <f t="array" ref="BI119">_xlfn.IFS(AND($Z119&lt;&gt;"",AB119&lt;&gt;""),ABS($Z119-AB119),AND($Z119="",AB119=""),"",OR($Z119&lt;&gt;"",AB119&lt;&gt;""),"-")</f>
        <v/>
      </c>
      <c r="BJ119" s="120" t="str" cm="1">
        <f t="array" ref="BJ119">_xlfn.IFS(AND($Z119&lt;&gt;"",AC119&lt;&gt;""),ABS($Z119-AC119),AND($Z119="",AC119=""),"",OR($Z119&lt;&gt;"",AC119&lt;&gt;""),"-")</f>
        <v/>
      </c>
      <c r="BK119" s="120" t="str" cm="1">
        <f t="array" ref="BK119">_xlfn.IFS(AND($Z119&lt;&gt;"",AD119&lt;&gt;""),ABS($Z119-AD119),AND($Z119="",AD119=""),"",OR($Z119&lt;&gt;"",AD119&lt;&gt;""),"-")</f>
        <v/>
      </c>
      <c r="BL119" s="120" t="str" cm="1">
        <f t="array" ref="BL119">_xlfn.IFS(AND($Z119&lt;&gt;"",AE119&lt;&gt;""),ABS($Z119-AE119),AND($Z119="",AE119=""),"",OR($Z119&lt;&gt;"",AE119&lt;&gt;""),"-")</f>
        <v/>
      </c>
      <c r="BM119" s="120" t="str" cm="1">
        <f t="array" ref="BM119">_xlfn.IFS(AND($Z119&lt;&gt;"",AF119&lt;&gt;""),ABS($Z119-AF119),AND($Z119="",AF119=""),"",OR($Z119&lt;&gt;"",AF119&lt;&gt;""),"-")</f>
        <v/>
      </c>
      <c r="BN119" s="120" t="str" cm="1">
        <f t="array" ref="BN119">_xlfn.IFS(AND($Z119&lt;&gt;"",AG119&lt;&gt;""),ABS($Z119-AG119),AND($Z119="",AG119=""),"",OR($Z119&lt;&gt;"",AG119&lt;&gt;""),"-")</f>
        <v/>
      </c>
      <c r="BO119" s="120" t="str" cm="1">
        <f t="array" ref="BO119">_xlfn.IFS(AND($Z119&lt;&gt;"",AH119&lt;&gt;""),ABS($Z119-AH119),AND($Z119="",AH119=""),"",OR($Z119&lt;&gt;"",AH119&lt;&gt;""),"-")</f>
        <v>-</v>
      </c>
      <c r="BP119" s="120" t="str" cm="1">
        <f t="array" ref="BP119">_xlfn.IFS(AND($Z119&lt;&gt;"",AI119&lt;&gt;""),ABS($Z119-AI119),AND($Z119="",AI119=""),"",OR($Z119&lt;&gt;"",AI119&lt;&gt;""),"-")</f>
        <v/>
      </c>
      <c r="BQ119" s="120" t="str" cm="1">
        <f t="array" ref="BQ119">_xlfn.IFS(AND($Z119&lt;&gt;"",AJ119&lt;&gt;""),ABS($Z119-AJ119),AND($Z119="",AJ119=""),"",OR($Z119&lt;&gt;"",AJ119&lt;&gt;""),"-")</f>
        <v/>
      </c>
      <c r="BR119" s="121" t="str" cm="1">
        <f t="array" ref="BR119">_xlfn.IFS(AND($AA119&lt;&gt;"",AB119&lt;&gt;""),ABS($AA119-AB119),AND($AA119="",AB119=""),"",OR($AA119&lt;&gt;"",AB119&lt;&gt;""),"-")</f>
        <v/>
      </c>
      <c r="BS119" s="120" t="str" cm="1">
        <f t="array" ref="BS119">_xlfn.IFS(AND($AA119&lt;&gt;"",AC119&lt;&gt;""),ABS($AA119-AC119),AND($AA119="",AC119=""),"",OR($AA119&lt;&gt;"",AC119&lt;&gt;""),"-")</f>
        <v/>
      </c>
      <c r="BT119" s="120" t="str" cm="1">
        <f t="array" ref="BT119">_xlfn.IFS(AND($AA119&lt;&gt;"",AD119&lt;&gt;""),ABS($AA119-AD119),AND($AA119="",AD119=""),"",OR($AA119&lt;&gt;"",AD119&lt;&gt;""),"-")</f>
        <v/>
      </c>
      <c r="BU119" s="120" t="str" cm="1">
        <f t="array" ref="BU119">_xlfn.IFS(AND($AA119&lt;&gt;"",AE119&lt;&gt;""),ABS($AA119-AE119),AND($AA119="",AE119=""),"",OR($AA119&lt;&gt;"",AE119&lt;&gt;""),"-")</f>
        <v/>
      </c>
      <c r="BV119" s="120" t="str" cm="1">
        <f t="array" ref="BV119">_xlfn.IFS(AND($AA119&lt;&gt;"",AF119&lt;&gt;""),ABS($AA119-AF119),AND($AA119="",AF119=""),"",OR($AA119&lt;&gt;"",AF119&lt;&gt;""),"-")</f>
        <v/>
      </c>
      <c r="BW119" s="120" t="str" cm="1">
        <f t="array" ref="BW119">_xlfn.IFS(AND($AA119&lt;&gt;"",AG119&lt;&gt;""),ABS($AA119-AG119),AND($AA119="",AG119=""),"",OR($AA119&lt;&gt;"",AG119&lt;&gt;""),"-")</f>
        <v/>
      </c>
      <c r="BX119" s="120" t="str" cm="1">
        <f t="array" ref="BX119">_xlfn.IFS(AND($AA119&lt;&gt;"",AH119&lt;&gt;""),ABS($AA119-AH119),AND($AA119="",AH119=""),"",OR($AA119&lt;&gt;"",AH119&lt;&gt;""),"-")</f>
        <v>-</v>
      </c>
      <c r="BY119" s="120" t="str" cm="1">
        <f t="array" ref="BY119">_xlfn.IFS(AND($AA119&lt;&gt;"",AI119&lt;&gt;""),ABS($AA119-AI119),AND($AA119="",AI119=""),"",OR($AA119&lt;&gt;"",AI119&lt;&gt;""),"-")</f>
        <v/>
      </c>
      <c r="BZ119" s="120" t="str" cm="1">
        <f t="array" ref="BZ119">_xlfn.IFS(AND($AA119&lt;&gt;"",AJ119&lt;&gt;""),ABS($AA119-AJ119),AND($AA119="",AJ119=""),"",OR($AA119&lt;&gt;"",AJ119&lt;&gt;""),"-")</f>
        <v/>
      </c>
      <c r="CA119" s="121" t="str" cm="1">
        <f t="array" ref="CA119">_xlfn.IFS(AND($AB119&lt;&gt;"",AC119&lt;&gt;""),ABS($AB119-AC119),AND($AB119="",AC119=""),"",OR($AB119&lt;&gt;"",AC119&lt;&gt;""),"-")</f>
        <v/>
      </c>
      <c r="CB119" s="120" t="str" cm="1">
        <f t="array" ref="CB119">_xlfn.IFS(AND($AB119&lt;&gt;"",AD119&lt;&gt;""),ABS($AB119-AD119),AND($AB119="",AD119=""),"",OR($AB119&lt;&gt;"",AD119&lt;&gt;""),"-")</f>
        <v/>
      </c>
      <c r="CC119" s="120" t="str" cm="1">
        <f t="array" ref="CC119">_xlfn.IFS(AND($AB119&lt;&gt;"",AE119&lt;&gt;""),ABS($AB119-AE119),AND($AB119="",AE119=""),"",OR($AB119&lt;&gt;"",AE119&lt;&gt;""),"-")</f>
        <v/>
      </c>
      <c r="CD119" s="120" t="str" cm="1">
        <f t="array" ref="CD119">_xlfn.IFS(AND($AB119&lt;&gt;"",AF119&lt;&gt;""),ABS($AB119-AF119),AND($AB119="",AF119=""),"",OR($AB119&lt;&gt;"",AF119&lt;&gt;""),"-")</f>
        <v/>
      </c>
      <c r="CE119" s="120" t="str" cm="1">
        <f t="array" ref="CE119">_xlfn.IFS(AND($AB119&lt;&gt;"",AG119&lt;&gt;""),ABS($AB119-AG119),AND($AB119="",AG119=""),"",OR($AB119&lt;&gt;"",AG119&lt;&gt;""),"-")</f>
        <v/>
      </c>
      <c r="CF119" s="120" t="str" cm="1">
        <f t="array" ref="CF119">_xlfn.IFS(AND($AB119&lt;&gt;"",AH119&lt;&gt;""),ABS($AB119-AH119),AND($AB119="",AH119=""),"",OR($AB119&lt;&gt;"",AH119&lt;&gt;""),"-")</f>
        <v>-</v>
      </c>
      <c r="CG119" s="120" t="str" cm="1">
        <f t="array" ref="CG119">_xlfn.IFS(AND($AB119&lt;&gt;"",AI119&lt;&gt;""),ABS($AB119-AI119),AND($AB119="",AI119=""),"",OR($AB119&lt;&gt;"",AI119&lt;&gt;""),"-")</f>
        <v/>
      </c>
      <c r="CH119" s="120" t="str" cm="1">
        <f t="array" ref="CH119">_xlfn.IFS(AND($AB119&lt;&gt;"",AJ119&lt;&gt;""),ABS($AB119-AJ119),AND($AB119="",AJ119=""),"",OR($AB119&lt;&gt;"",AJ119&lt;&gt;""),"-")</f>
        <v/>
      </c>
      <c r="CI119" s="121" t="str" cm="1">
        <f t="array" ref="CI119">_xlfn.IFS(AND($AC119&lt;&gt;"",AD119&lt;&gt;""),ABS($AC119-AD119),AND($AC119="",AD119=""),"",OR($AC119&lt;&gt;"",AD119&lt;&gt;""),"-")</f>
        <v/>
      </c>
      <c r="CJ119" s="120" t="str" cm="1">
        <f t="array" ref="CJ119">_xlfn.IFS(AND($AC119&lt;&gt;"",AE119&lt;&gt;""),ABS($AC119-AE119),AND($AC119="",AE119=""),"",OR($AC119&lt;&gt;"",AE119&lt;&gt;""),"-")</f>
        <v/>
      </c>
      <c r="CK119" s="120" t="str" cm="1">
        <f t="array" ref="CK119">_xlfn.IFS(AND($AC119&lt;&gt;"",AF119&lt;&gt;""),ABS($AC119-AF119),AND($AC119="",AF119=""),"",OR($AC119&lt;&gt;"",AF119&lt;&gt;""),"-")</f>
        <v/>
      </c>
      <c r="CL119" s="120" t="str" cm="1">
        <f t="array" ref="CL119">_xlfn.IFS(AND($AC119&lt;&gt;"",AG119&lt;&gt;""),ABS($AC119-AG119),AND($AC119="",AG119=""),"",OR($AC119&lt;&gt;"",AG119&lt;&gt;""),"-")</f>
        <v/>
      </c>
      <c r="CM119" s="120" t="str" cm="1">
        <f t="array" ref="CM119">_xlfn.IFS(AND($AC119&lt;&gt;"",AH119&lt;&gt;""),ABS($AC119-AH119),AND($AC119="",AH119=""),"",OR($AC119&lt;&gt;"",AH119&lt;&gt;""),"-")</f>
        <v>-</v>
      </c>
      <c r="CN119" s="120" t="str" cm="1">
        <f t="array" ref="CN119">_xlfn.IFS(AND($AC119&lt;&gt;"",AI119&lt;&gt;""),ABS($AC119-AI119),AND($AC119="",AI119=""),"",OR($AC119&lt;&gt;"",AI119&lt;&gt;""),"-")</f>
        <v/>
      </c>
      <c r="CO119" s="120" t="str" cm="1">
        <f t="array" ref="CO119">_xlfn.IFS(AND($AC119&lt;&gt;"",AJ119&lt;&gt;""),ABS($AC119-AJ119),AND($AC119="",AJ119=""),"",OR($AC119&lt;&gt;"",AJ119&lt;&gt;""),"-")</f>
        <v/>
      </c>
      <c r="CP119" s="121" t="str" cm="1">
        <f t="array" ref="CP119">_xlfn.IFS(AND($AD119&lt;&gt;"",AE119&lt;&gt;""),ABS($AD119-AE119),AND($AD119="",AE119=""),"",OR($AD119&lt;&gt;"",AE119&lt;&gt;""),"-")</f>
        <v/>
      </c>
      <c r="CQ119" s="120" t="str" cm="1">
        <f t="array" ref="CQ119">_xlfn.IFS(AND($AD119&lt;&gt;"",AF119&lt;&gt;""),ABS($AD119-AF119),AND($AD119="",AF119=""),"",OR($AD119&lt;&gt;"",AF119&lt;&gt;""),"-")</f>
        <v/>
      </c>
      <c r="CR119" s="120" t="str" cm="1">
        <f t="array" ref="CR119">_xlfn.IFS(AND($AD119&lt;&gt;"",AG119&lt;&gt;""),ABS($AD119-AG119),AND($AD119="",AG119=""),"",OR($AD119&lt;&gt;"",AG119&lt;&gt;""),"-")</f>
        <v/>
      </c>
      <c r="CS119" s="120" t="str" cm="1">
        <f t="array" ref="CS119">_xlfn.IFS(AND($AD119&lt;&gt;"",AH119&lt;&gt;""),ABS($AD119-AH119),AND($AD119="",AH119=""),"",OR($AD119&lt;&gt;"",AH119&lt;&gt;""),"-")</f>
        <v>-</v>
      </c>
      <c r="CT119" s="120" t="str" cm="1">
        <f t="array" ref="CT119">_xlfn.IFS(AND($AD119&lt;&gt;"",AI119&lt;&gt;""),ABS($AD119-AI119),AND($AD119="",AI119=""),"",OR($AD119&lt;&gt;"",AI119&lt;&gt;""),"-")</f>
        <v/>
      </c>
      <c r="CU119" s="120" t="str" cm="1">
        <f t="array" ref="CU119">_xlfn.IFS(AND($AD119&lt;&gt;"",AJ119&lt;&gt;""),ABS($AD119-AJ119),AND($AD119="",AJ119=""),"",OR($AD119&lt;&gt;"",AJ119&lt;&gt;""),"-")</f>
        <v/>
      </c>
      <c r="CV119" s="121" t="str" cm="1">
        <f t="array" ref="CV119">_xlfn.IFS(AND($AE119&lt;&gt;"",AF119&lt;&gt;""),ABS($AE119-AF119),AND($AE119="",AF119=""),"",OR($AE119&lt;&gt;"",AF119&lt;&gt;""),"-")</f>
        <v/>
      </c>
      <c r="CW119" s="120" t="str" cm="1">
        <f t="array" ref="CW119">_xlfn.IFS(AND($AE119&lt;&gt;"",AG119&lt;&gt;""),ABS($AE119-AG119),AND($AE119="",AG119=""),"",OR($AE119&lt;&gt;"",AG119&lt;&gt;""),"-")</f>
        <v/>
      </c>
      <c r="CX119" s="120" t="str" cm="1">
        <f t="array" ref="CX119">_xlfn.IFS(AND($AE119&lt;&gt;"",AH119&lt;&gt;""),ABS($AE119-AH119),AND($AE119="",AH119=""),"",OR($AE119&lt;&gt;"",AH119&lt;&gt;""),"-")</f>
        <v>-</v>
      </c>
      <c r="CY119" s="120" t="str" cm="1">
        <f t="array" ref="CY119">_xlfn.IFS(AND($AE119&lt;&gt;"",AI119&lt;&gt;""),ABS($AE119-AI119),AND($AE119="",AI119=""),"",OR($AE119&lt;&gt;"",AI119&lt;&gt;""),"-")</f>
        <v/>
      </c>
      <c r="CZ119" s="120" t="str" cm="1">
        <f t="array" ref="CZ119">_xlfn.IFS(AND($AE119&lt;&gt;"",AJ119&lt;&gt;""),ABS($AE119-AJ119),AND($AE119="",AJ119=""),"",OR($AE119&lt;&gt;"",AJ119&lt;&gt;""),"-")</f>
        <v/>
      </c>
      <c r="DA119" s="121" t="str" cm="1">
        <f t="array" ref="DA119">_xlfn.IFS(AND($AF119&lt;&gt;"",AG119&lt;&gt;""),ABS($AF119-AG119),AND($AF119="",AG119=""),"",OR($AF119&lt;&gt;"",AG119&lt;&gt;""),"-")</f>
        <v/>
      </c>
      <c r="DB119" s="120" t="str" cm="1">
        <f t="array" ref="DB119">_xlfn.IFS(AND($AF119&lt;&gt;"",AH119&lt;&gt;""),ABS($AF119-AH119),AND($AF119="",AH119=""),"",OR($AF119&lt;&gt;"",AH119&lt;&gt;""),"-")</f>
        <v>-</v>
      </c>
      <c r="DC119" s="120" t="str" cm="1">
        <f t="array" ref="DC119">_xlfn.IFS(AND($AF119&lt;&gt;"",AI119&lt;&gt;""),ABS($AF119-AI119),AND($AF119="",AI119=""),"",OR($AF119&lt;&gt;"",AI119&lt;&gt;""),"-")</f>
        <v/>
      </c>
      <c r="DD119" s="120" t="str" cm="1">
        <f t="array" ref="DD119">_xlfn.IFS(AND($AF119&lt;&gt;"",AJ119&lt;&gt;""),ABS($AF119-AJ119),AND($AF119="",AJ119=""),"",OR($AF119&lt;&gt;"",AJ119&lt;&gt;""),"-")</f>
        <v/>
      </c>
      <c r="DE119" s="121" t="str" cm="1">
        <f t="array" ref="DE119">_xlfn.IFS(AND($AG119&lt;&gt;"",AH119&lt;&gt;""),ABS($AG119-AH119),AND($AG119="",AH119=""),"",OR($AG119&lt;&gt;"",AH119&lt;&gt;""),"-")</f>
        <v>-</v>
      </c>
      <c r="DF119" s="120" t="str" cm="1">
        <f t="array" ref="DF119">_xlfn.IFS(AND($AG119&lt;&gt;"",AI119&lt;&gt;""),ABS($AG119-AI119),AND($AG119="",AI119=""),"",OR($AG119&lt;&gt;"",AI119&lt;&gt;""),"-")</f>
        <v/>
      </c>
      <c r="DG119" s="120" t="str" cm="1">
        <f t="array" ref="DG119">_xlfn.IFS(AND($AG119&lt;&gt;"",AJ119&lt;&gt;""),ABS($AG119-AJ119),AND($AG119="",AJ119=""),"",OR($AG119&lt;&gt;"",AJ119&lt;&gt;""),"-")</f>
        <v/>
      </c>
      <c r="DH119" s="121" t="str" cm="1">
        <f t="array" ref="DH119">_xlfn.IFS(AND($AH119&lt;&gt;"",AI119&lt;&gt;""),ABS($AH119-AI119),AND($AH119="",AI119=""),"",OR($AH119&lt;&gt;"",AI119&lt;&gt;""),"-")</f>
        <v>-</v>
      </c>
      <c r="DI119" s="120" t="str" cm="1">
        <f t="array" ref="DI119">_xlfn.IFS(AND($AH119&lt;&gt;"",AJ119&lt;&gt;""),ABS($AH119-AJ119),AND($AH119="",AJ119=""),"",OR($AH119&lt;&gt;"",AJ119&lt;&gt;""),"-")</f>
        <v>-</v>
      </c>
      <c r="DJ119" s="121" t="str" cm="1">
        <f t="array" ref="DJ119">_xlfn.IFS(AND($AI119&lt;&gt;"",AJ119&lt;&gt;""),ABS($AI119-AJ119),AND($AI119="",AJ119=""),"",OR($AI119&lt;&gt;"",AJ119&lt;&gt;""),"-")</f>
        <v/>
      </c>
    </row>
    <row r="120" spans="1:114" x14ac:dyDescent="0.2">
      <c r="A120" s="120" t="e">
        <f t="shared" si="27"/>
        <v>#DIV/0!</v>
      </c>
      <c r="B120" s="186" t="e">
        <f t="shared" si="28"/>
        <v>#DIV/0!</v>
      </c>
      <c r="C120" s="186" t="e">
        <f t="shared" si="29"/>
        <v>#DIV/0!</v>
      </c>
      <c r="D120" s="186" t="e">
        <f t="shared" si="30"/>
        <v>#DIV/0!</v>
      </c>
      <c r="E120" s="263">
        <f t="shared" si="31"/>
        <v>0</v>
      </c>
      <c r="F120" s="186">
        <f t="shared" si="32"/>
        <v>0</v>
      </c>
      <c r="G120" s="186" t="e">
        <f t="shared" si="33"/>
        <v>#DIV/0!</v>
      </c>
      <c r="H120" s="262" t="str">
        <f t="shared" si="34"/>
        <v/>
      </c>
      <c r="I120" s="187" t="str">
        <f t="shared" si="35"/>
        <v/>
      </c>
      <c r="J120" s="260" t="s">
        <v>167</v>
      </c>
      <c r="K120" s="259" t="e">
        <f>VLOOKUP($J120,Merged_couplings!$B:$BU,MATCH(K$1,Merged_couplings!$B$1:$BU$1,0),FALSE)</f>
        <v>#N/A</v>
      </c>
      <c r="L120" s="258" t="e">
        <f>VLOOKUP($J120,Merged_couplings!$B:$BU,MATCH(L$1,Merged_couplings!$B$1:$BU$1,0),FALSE)</f>
        <v>#N/A</v>
      </c>
      <c r="M120" s="258" t="e">
        <f>VLOOKUP($J120,Merged_couplings!$B:$BU,MATCH(M$1,Merged_couplings!$B$1:$BU$1,0),FALSE)</f>
        <v>#N/A</v>
      </c>
      <c r="N120" s="258" t="e">
        <f>VLOOKUP($J120,Merged_couplings!$B:$BU,MATCH(N$1,Merged_couplings!$B$1:$BU$1,0),FALSE)</f>
        <v>#N/A</v>
      </c>
      <c r="O120" s="258" t="e">
        <f>VLOOKUP($J120,Merged_couplings!$B:$BU,MATCH(O$1,Merged_couplings!$B$1:$BU$1,0),FALSE)</f>
        <v>#N/A</v>
      </c>
      <c r="P120" s="258" t="e">
        <f>VLOOKUP($J120,Merged_couplings!$B:$BU,MATCH(P$1,Merged_couplings!$B$1:$BU$1,0),FALSE)</f>
        <v>#N/A</v>
      </c>
      <c r="Q120" s="258" t="e">
        <f>VLOOKUP($J120,Merged_couplings!$B:$BU,MATCH(Q$1,Merged_couplings!$B$1:$BU$1,0),FALSE)</f>
        <v>#N/A</v>
      </c>
      <c r="R120" s="258" t="e">
        <f>VLOOKUP($J120,Merged_couplings!$B:$BU,MATCH(R$1,Merged_couplings!$B$1:$BU$1,0),FALSE)</f>
        <v>#N/A</v>
      </c>
      <c r="S120" s="258" t="e">
        <f>VLOOKUP($J120,Merged_couplings!$B:$BU,MATCH(S$1,Merged_couplings!$B$1:$BU$1,0),FALSE)</f>
        <v>#N/A</v>
      </c>
      <c r="T120" s="258" t="e">
        <f>VLOOKUP($J120,Merged_couplings!$B:$BU,MATCH(T$1,Merged_couplings!$B$1:$BU$1,0),FALSE)</f>
        <v>#N/A</v>
      </c>
      <c r="U120" s="258" t="e">
        <f>VLOOKUP($J120,Merged_couplings!$B:$BU,MATCH(U$1,Merged_couplings!$B$1:$BU$1,0),FALSE)</f>
        <v>#N/A</v>
      </c>
      <c r="V120" s="258" t="e">
        <f>VLOOKUP($J120,Merged_couplings!$B:$BU,MATCH(V$1,Merged_couplings!$B$1:$BU$1,0),FALSE)</f>
        <v>#N/A</v>
      </c>
      <c r="W120" s="258" t="e">
        <f>VLOOKUP($J120,Merged_couplings!$B:$BU,MATCH(W$1,Merged_couplings!$B$1:$BU$1,0),FALSE)</f>
        <v>#N/A</v>
      </c>
      <c r="X120" s="121" t="str">
        <f>_xlfn.IFNA(VLOOKUP($J120,Merged_couplings!$B:$R,MATCH(X$1,Merged_couplings!$B$1:$R$1,0),FALSE),"")</f>
        <v/>
      </c>
      <c r="Y120" s="120" t="str">
        <f>_xlfn.IFNA(VLOOKUP($J120,Merged_couplings!$B:$R,MATCH(Y$1,Merged_couplings!$B$1:$R$1,0),FALSE),"")</f>
        <v/>
      </c>
      <c r="Z120" s="120" t="str">
        <f>_xlfn.IFNA(VLOOKUP($J120,Merged_couplings!$B:$R,MATCH(Z$1,Merged_couplings!$B$1:$R$1,0),FALSE),"")</f>
        <v/>
      </c>
      <c r="AA120" s="120" t="str">
        <f>_xlfn.IFNA(VLOOKUP($J120,Merged_couplings!$B:$R,MATCH(AA$1,Merged_couplings!$B$1:$R$1,0),FALSE),"")</f>
        <v/>
      </c>
      <c r="AB120" s="120" t="str">
        <f>_xlfn.IFNA(VLOOKUP($J120,Merged_couplings!$B:$R,MATCH(AB$1,Merged_couplings!$B$1:$R$1,0),FALSE),"")</f>
        <v/>
      </c>
      <c r="AC120" s="120" t="str">
        <f>_xlfn.IFNA(VLOOKUP($J120,Merged_couplings!$B:$R,MATCH(AC$1,Merged_couplings!$B$1:$R$1,0),FALSE),"")</f>
        <v/>
      </c>
      <c r="AD120" s="120" t="str">
        <f>_xlfn.IFNA(VLOOKUP($J120,Merged_couplings!$B:$R,MATCH(AD$1,Merged_couplings!$B$1:$R$1,0),FALSE),"")</f>
        <v/>
      </c>
      <c r="AE120" s="120" t="str">
        <f>_xlfn.IFNA(VLOOKUP($J120,Merged_couplings!$B:$R,MATCH(AE$1,Merged_couplings!$B$1:$R$1,0),FALSE),"")</f>
        <v/>
      </c>
      <c r="AF120" s="120" t="str">
        <f>_xlfn.IFNA(VLOOKUP($J120,Merged_couplings!$B:$R,MATCH(AF$1,Merged_couplings!$B$1:$R$1,0),FALSE),"")</f>
        <v/>
      </c>
      <c r="AG120" s="120" t="str">
        <f>_xlfn.IFNA(VLOOKUP($J120,Merged_couplings!$B:$R,MATCH(AG$1,Merged_couplings!$B$1:$R$1,0),FALSE),"")</f>
        <v/>
      </c>
      <c r="AH120" s="120" t="str">
        <f>_xlfn.IFNA(VLOOKUP($J120,Merged_couplings!$B:$R,MATCH(AH$1,Merged_couplings!$B$1:$R$1,0),FALSE),"")</f>
        <v/>
      </c>
      <c r="AI120" s="120" t="str">
        <f>_xlfn.IFNA(VLOOKUP($J120,Merged_couplings!$B:$R,MATCH(AI$1,Merged_couplings!$B$1:$R$1,0),FALSE),"")</f>
        <v/>
      </c>
      <c r="AJ120" s="120" t="str">
        <f>_xlfn.IFNA(VLOOKUP($J120,Merged_couplings!$B:$R,MATCH(AJ$1,Merged_couplings!$B$1:$R$1,0),FALSE),"")</f>
        <v/>
      </c>
      <c r="AK120" s="123" t="str" cm="1">
        <f t="array" ref="AK120">_xlfn.IFS(AND($X120&lt;&gt;"",Y120&lt;&gt;""),ABS($X120-Y120),AND($X120="",Y120=""),"",OR($X120&lt;&gt;"",Y120&lt;&gt;""),"-")</f>
        <v/>
      </c>
      <c r="AL120" s="122" t="str" cm="1">
        <f t="array" ref="AL120">_xlfn.IFS(AND($X120&lt;&gt;"",Z120&lt;&gt;""),ABS($X120-Z120),AND($X120="",Z120=""),"",OR($X120&lt;&gt;"",Z120&lt;&gt;""),"-")</f>
        <v/>
      </c>
      <c r="AM120" s="122" t="str" cm="1">
        <f t="array" ref="AM120">_xlfn.IFS(AND($X120&lt;&gt;"",AA120&lt;&gt;""),ABS($X120-AA120),AND($X120="",AA120=""),"",OR($X120&lt;&gt;"",AA120&lt;&gt;""),"-")</f>
        <v/>
      </c>
      <c r="AN120" s="122" t="str" cm="1">
        <f t="array" ref="AN120">_xlfn.IFS(AND($X120&lt;&gt;"",AB120&lt;&gt;""),ABS($X120-AB120),AND($X120="",AB120=""),"",OR($X120&lt;&gt;"",AB120&lt;&gt;""),"-")</f>
        <v/>
      </c>
      <c r="AO120" s="122" t="str" cm="1">
        <f t="array" ref="AO120">_xlfn.IFS(AND($X120&lt;&gt;"",AC120&lt;&gt;""),ABS($X120-AC120),AND($X120="",AC120=""),"",OR($X120&lt;&gt;"",AC120&lt;&gt;""),"-")</f>
        <v/>
      </c>
      <c r="AP120" s="122" t="str" cm="1">
        <f t="array" ref="AP120">_xlfn.IFS(AND($X120&lt;&gt;"",AD120&lt;&gt;""),ABS($X120-AD120),AND($X120="",AD120=""),"",OR($X120&lt;&gt;"",AD120&lt;&gt;""),"-")</f>
        <v/>
      </c>
      <c r="AQ120" s="122" t="str" cm="1">
        <f t="array" ref="AQ120">_xlfn.IFS(AND($X120&lt;&gt;"",AE120&lt;&gt;""),ABS($X120-AE120),AND($X120="",AE120=""),"",OR($X120&lt;&gt;"",AE120&lt;&gt;""),"-")</f>
        <v/>
      </c>
      <c r="AR120" s="122" t="str" cm="1">
        <f t="array" ref="AR120">_xlfn.IFS(AND($X120&lt;&gt;"",AF120&lt;&gt;""),ABS($X120-AF120),AND($X120="",AF120=""),"",OR($X120&lt;&gt;"",AF120&lt;&gt;""),"-")</f>
        <v/>
      </c>
      <c r="AS120" s="122" t="str" cm="1">
        <f t="array" ref="AS120">_xlfn.IFS(AND($X120&lt;&gt;"",AG120&lt;&gt;""),ABS($X120-AG120),AND($X120="",AG120=""),"",OR($X120&lt;&gt;"",AG120&lt;&gt;""),"-")</f>
        <v/>
      </c>
      <c r="AT120" s="122" t="str" cm="1">
        <f t="array" ref="AT120">_xlfn.IFS(AND($X120&lt;&gt;"",AH120&lt;&gt;""),ABS($X120-AH120),AND($X120="",AH120=""),"",OR($X120&lt;&gt;"",AH120&lt;&gt;""),"-")</f>
        <v/>
      </c>
      <c r="AU120" s="122" t="str" cm="1">
        <f t="array" ref="AU120">_xlfn.IFS(AND($X120&lt;&gt;"",AI120&lt;&gt;""),ABS($X120-AI120),AND($X120="",AI120=""),"",OR($X120&lt;&gt;"",AI120&lt;&gt;""),"-")</f>
        <v/>
      </c>
      <c r="AV120" s="122" t="str" cm="1">
        <f t="array" ref="AV120">_xlfn.IFS(AND($X120&lt;&gt;"",AJ120&lt;&gt;""),ABS($X120-AJ120),AND($X120="",AJ120=""),"",OR($X120&lt;&gt;"",AJ120&lt;&gt;""),"-")</f>
        <v/>
      </c>
      <c r="AW120" s="123" t="str" cm="1">
        <f t="array" ref="AW120">_xlfn.IFS(AND($Y120&lt;&gt;"",Z120&lt;&gt;""),ABS($Y120-Z120),AND($Y120="",Z120=""),"",OR($Y120&lt;&gt;"",Z120&lt;&gt;""),"-")</f>
        <v/>
      </c>
      <c r="AX120" s="122" t="str" cm="1">
        <f t="array" ref="AX120">_xlfn.IFS(AND($Y120&lt;&gt;"",AA120&lt;&gt;""),ABS($Y120-AA120),AND($Y120="",AA120=""),"",OR($Y120&lt;&gt;"",AA120&lt;&gt;""),"-")</f>
        <v/>
      </c>
      <c r="AY120" s="122" t="str" cm="1">
        <f t="array" ref="AY120">_xlfn.IFS(AND($Y120&lt;&gt;"",AB120&lt;&gt;""),ABS($Y120-AB120),AND($Y120="",AB120=""),"",OR($Y120&lt;&gt;"",AB120&lt;&gt;""),"-")</f>
        <v/>
      </c>
      <c r="AZ120" s="122" t="str" cm="1">
        <f t="array" ref="AZ120">_xlfn.IFS(AND($Y120&lt;&gt;"",AC120&lt;&gt;""),ABS($Y120-AC120),AND($Y120="",AC120=""),"",OR($Y120&lt;&gt;"",AC120&lt;&gt;""),"-")</f>
        <v/>
      </c>
      <c r="BA120" s="122" t="str" cm="1">
        <f t="array" ref="BA120">_xlfn.IFS(AND($Y120&lt;&gt;"",AD120&lt;&gt;""),ABS($Y120-AD120),AND($Y120="",AD120=""),"",OR($Y120&lt;&gt;"",AD120&lt;&gt;""),"-")</f>
        <v/>
      </c>
      <c r="BB120" s="122" t="str" cm="1">
        <f t="array" ref="BB120">_xlfn.IFS(AND($Y120&lt;&gt;"",AE120&lt;&gt;""),ABS($Y120-AE120),AND($Y120="",AE120=""),"",OR($Y120&lt;&gt;"",AE120&lt;&gt;""),"-")</f>
        <v/>
      </c>
      <c r="BC120" s="122" t="str" cm="1">
        <f t="array" ref="BC120">_xlfn.IFS(AND($Y120&lt;&gt;"",AF120&lt;&gt;""),ABS($Y120-AF120),AND($Y120="",AF120=""),"",OR($Y120&lt;&gt;"",AF120&lt;&gt;""),"-")</f>
        <v/>
      </c>
      <c r="BD120" s="122" t="str" cm="1">
        <f t="array" ref="BD120">_xlfn.IFS(AND($Y120&lt;&gt;"",AG120&lt;&gt;""),ABS($Y120-AG120),AND($Y120="",AG120=""),"",OR($Y120&lt;&gt;"",AG120&lt;&gt;""),"-")</f>
        <v/>
      </c>
      <c r="BE120" s="122" t="str" cm="1">
        <f t="array" ref="BE120">_xlfn.IFS(AND($Y120&lt;&gt;"",AH120&lt;&gt;""),ABS($Y120-AH120),AND($Y120="",AH120=""),"",OR($Y120&lt;&gt;"",AH120&lt;&gt;""),"-")</f>
        <v/>
      </c>
      <c r="BF120" s="122" t="str" cm="1">
        <f t="array" ref="BF120">_xlfn.IFS(AND($Y120&lt;&gt;"",AI120&lt;&gt;""),ABS($Y120-AI120),AND($Y120="",AI120=""),"",OR($Y120&lt;&gt;"",AI120&lt;&gt;""),"-")</f>
        <v/>
      </c>
      <c r="BG120" s="122" t="str" cm="1">
        <f t="array" ref="BG120">_xlfn.IFS(AND($Y120&lt;&gt;"",AJ120&lt;&gt;""),ABS($Y120-AJ120),AND($Y120="",AJ120=""),"",OR($Y120&lt;&gt;"",AJ120&lt;&gt;""),"-")</f>
        <v/>
      </c>
      <c r="BH120" s="121" t="str" cm="1">
        <f t="array" ref="BH120">_xlfn.IFS(AND($Z120&lt;&gt;"",AA120&lt;&gt;""),ABS($Z120-AA120),AND($Z120="",AA120=""),"",OR($Z120&lt;&gt;"",AA120&lt;&gt;""),"-")</f>
        <v/>
      </c>
      <c r="BI120" s="120" t="str" cm="1">
        <f t="array" ref="BI120">_xlfn.IFS(AND($Z120&lt;&gt;"",AB120&lt;&gt;""),ABS($Z120-AB120),AND($Z120="",AB120=""),"",OR($Z120&lt;&gt;"",AB120&lt;&gt;""),"-")</f>
        <v/>
      </c>
      <c r="BJ120" s="120" t="str" cm="1">
        <f t="array" ref="BJ120">_xlfn.IFS(AND($Z120&lt;&gt;"",AC120&lt;&gt;""),ABS($Z120-AC120),AND($Z120="",AC120=""),"",OR($Z120&lt;&gt;"",AC120&lt;&gt;""),"-")</f>
        <v/>
      </c>
      <c r="BK120" s="120" t="str" cm="1">
        <f t="array" ref="BK120">_xlfn.IFS(AND($Z120&lt;&gt;"",AD120&lt;&gt;""),ABS($Z120-AD120),AND($Z120="",AD120=""),"",OR($Z120&lt;&gt;"",AD120&lt;&gt;""),"-")</f>
        <v/>
      </c>
      <c r="BL120" s="120" t="str" cm="1">
        <f t="array" ref="BL120">_xlfn.IFS(AND($Z120&lt;&gt;"",AE120&lt;&gt;""),ABS($Z120-AE120),AND($Z120="",AE120=""),"",OR($Z120&lt;&gt;"",AE120&lt;&gt;""),"-")</f>
        <v/>
      </c>
      <c r="BM120" s="120" t="str" cm="1">
        <f t="array" ref="BM120">_xlfn.IFS(AND($Z120&lt;&gt;"",AF120&lt;&gt;""),ABS($Z120-AF120),AND($Z120="",AF120=""),"",OR($Z120&lt;&gt;"",AF120&lt;&gt;""),"-")</f>
        <v/>
      </c>
      <c r="BN120" s="120" t="str" cm="1">
        <f t="array" ref="BN120">_xlfn.IFS(AND($Z120&lt;&gt;"",AG120&lt;&gt;""),ABS($Z120-AG120),AND($Z120="",AG120=""),"",OR($Z120&lt;&gt;"",AG120&lt;&gt;""),"-")</f>
        <v/>
      </c>
      <c r="BO120" s="120" t="str" cm="1">
        <f t="array" ref="BO120">_xlfn.IFS(AND($Z120&lt;&gt;"",AH120&lt;&gt;""),ABS($Z120-AH120),AND($Z120="",AH120=""),"",OR($Z120&lt;&gt;"",AH120&lt;&gt;""),"-")</f>
        <v/>
      </c>
      <c r="BP120" s="120" t="str" cm="1">
        <f t="array" ref="BP120">_xlfn.IFS(AND($Z120&lt;&gt;"",AI120&lt;&gt;""),ABS($Z120-AI120),AND($Z120="",AI120=""),"",OR($Z120&lt;&gt;"",AI120&lt;&gt;""),"-")</f>
        <v/>
      </c>
      <c r="BQ120" s="120" t="str" cm="1">
        <f t="array" ref="BQ120">_xlfn.IFS(AND($Z120&lt;&gt;"",AJ120&lt;&gt;""),ABS($Z120-AJ120),AND($Z120="",AJ120=""),"",OR($Z120&lt;&gt;"",AJ120&lt;&gt;""),"-")</f>
        <v/>
      </c>
      <c r="BR120" s="121" t="str" cm="1">
        <f t="array" ref="BR120">_xlfn.IFS(AND($AA120&lt;&gt;"",AB120&lt;&gt;""),ABS($AA120-AB120),AND($AA120="",AB120=""),"",OR($AA120&lt;&gt;"",AB120&lt;&gt;""),"-")</f>
        <v/>
      </c>
      <c r="BS120" s="120" t="str" cm="1">
        <f t="array" ref="BS120">_xlfn.IFS(AND($AA120&lt;&gt;"",AC120&lt;&gt;""),ABS($AA120-AC120),AND($AA120="",AC120=""),"",OR($AA120&lt;&gt;"",AC120&lt;&gt;""),"-")</f>
        <v/>
      </c>
      <c r="BT120" s="120" t="str" cm="1">
        <f t="array" ref="BT120">_xlfn.IFS(AND($AA120&lt;&gt;"",AD120&lt;&gt;""),ABS($AA120-AD120),AND($AA120="",AD120=""),"",OR($AA120&lt;&gt;"",AD120&lt;&gt;""),"-")</f>
        <v/>
      </c>
      <c r="BU120" s="120" t="str" cm="1">
        <f t="array" ref="BU120">_xlfn.IFS(AND($AA120&lt;&gt;"",AE120&lt;&gt;""),ABS($AA120-AE120),AND($AA120="",AE120=""),"",OR($AA120&lt;&gt;"",AE120&lt;&gt;""),"-")</f>
        <v/>
      </c>
      <c r="BV120" s="120" t="str" cm="1">
        <f t="array" ref="BV120">_xlfn.IFS(AND($AA120&lt;&gt;"",AF120&lt;&gt;""),ABS($AA120-AF120),AND($AA120="",AF120=""),"",OR($AA120&lt;&gt;"",AF120&lt;&gt;""),"-")</f>
        <v/>
      </c>
      <c r="BW120" s="120" t="str" cm="1">
        <f t="array" ref="BW120">_xlfn.IFS(AND($AA120&lt;&gt;"",AG120&lt;&gt;""),ABS($AA120-AG120),AND($AA120="",AG120=""),"",OR($AA120&lt;&gt;"",AG120&lt;&gt;""),"-")</f>
        <v/>
      </c>
      <c r="BX120" s="120" t="str" cm="1">
        <f t="array" ref="BX120">_xlfn.IFS(AND($AA120&lt;&gt;"",AH120&lt;&gt;""),ABS($AA120-AH120),AND($AA120="",AH120=""),"",OR($AA120&lt;&gt;"",AH120&lt;&gt;""),"-")</f>
        <v/>
      </c>
      <c r="BY120" s="120" t="str" cm="1">
        <f t="array" ref="BY120">_xlfn.IFS(AND($AA120&lt;&gt;"",AI120&lt;&gt;""),ABS($AA120-AI120),AND($AA120="",AI120=""),"",OR($AA120&lt;&gt;"",AI120&lt;&gt;""),"-")</f>
        <v/>
      </c>
      <c r="BZ120" s="120" t="str" cm="1">
        <f t="array" ref="BZ120">_xlfn.IFS(AND($AA120&lt;&gt;"",AJ120&lt;&gt;""),ABS($AA120-AJ120),AND($AA120="",AJ120=""),"",OR($AA120&lt;&gt;"",AJ120&lt;&gt;""),"-")</f>
        <v/>
      </c>
      <c r="CA120" s="121" t="str" cm="1">
        <f t="array" ref="CA120">_xlfn.IFS(AND($AB120&lt;&gt;"",AC120&lt;&gt;""),ABS($AB120-AC120),AND($AB120="",AC120=""),"",OR($AB120&lt;&gt;"",AC120&lt;&gt;""),"-")</f>
        <v/>
      </c>
      <c r="CB120" s="120" t="str" cm="1">
        <f t="array" ref="CB120">_xlfn.IFS(AND($AB120&lt;&gt;"",AD120&lt;&gt;""),ABS($AB120-AD120),AND($AB120="",AD120=""),"",OR($AB120&lt;&gt;"",AD120&lt;&gt;""),"-")</f>
        <v/>
      </c>
      <c r="CC120" s="120" t="str" cm="1">
        <f t="array" ref="CC120">_xlfn.IFS(AND($AB120&lt;&gt;"",AE120&lt;&gt;""),ABS($AB120-AE120),AND($AB120="",AE120=""),"",OR($AB120&lt;&gt;"",AE120&lt;&gt;""),"-")</f>
        <v/>
      </c>
      <c r="CD120" s="120" t="str" cm="1">
        <f t="array" ref="CD120">_xlfn.IFS(AND($AB120&lt;&gt;"",AF120&lt;&gt;""),ABS($AB120-AF120),AND($AB120="",AF120=""),"",OR($AB120&lt;&gt;"",AF120&lt;&gt;""),"-")</f>
        <v/>
      </c>
      <c r="CE120" s="120" t="str" cm="1">
        <f t="array" ref="CE120">_xlfn.IFS(AND($AB120&lt;&gt;"",AG120&lt;&gt;""),ABS($AB120-AG120),AND($AB120="",AG120=""),"",OR($AB120&lt;&gt;"",AG120&lt;&gt;""),"-")</f>
        <v/>
      </c>
      <c r="CF120" s="120" t="str" cm="1">
        <f t="array" ref="CF120">_xlfn.IFS(AND($AB120&lt;&gt;"",AH120&lt;&gt;""),ABS($AB120-AH120),AND($AB120="",AH120=""),"",OR($AB120&lt;&gt;"",AH120&lt;&gt;""),"-")</f>
        <v/>
      </c>
      <c r="CG120" s="120" t="str" cm="1">
        <f t="array" ref="CG120">_xlfn.IFS(AND($AB120&lt;&gt;"",AI120&lt;&gt;""),ABS($AB120-AI120),AND($AB120="",AI120=""),"",OR($AB120&lt;&gt;"",AI120&lt;&gt;""),"-")</f>
        <v/>
      </c>
      <c r="CH120" s="120" t="str" cm="1">
        <f t="array" ref="CH120">_xlfn.IFS(AND($AB120&lt;&gt;"",AJ120&lt;&gt;""),ABS($AB120-AJ120),AND($AB120="",AJ120=""),"",OR($AB120&lt;&gt;"",AJ120&lt;&gt;""),"-")</f>
        <v/>
      </c>
      <c r="CI120" s="121" t="str" cm="1">
        <f t="array" ref="CI120">_xlfn.IFS(AND($AC120&lt;&gt;"",AD120&lt;&gt;""),ABS($AC120-AD120),AND($AC120="",AD120=""),"",OR($AC120&lt;&gt;"",AD120&lt;&gt;""),"-")</f>
        <v/>
      </c>
      <c r="CJ120" s="120" t="str" cm="1">
        <f t="array" ref="CJ120">_xlfn.IFS(AND($AC120&lt;&gt;"",AE120&lt;&gt;""),ABS($AC120-AE120),AND($AC120="",AE120=""),"",OR($AC120&lt;&gt;"",AE120&lt;&gt;""),"-")</f>
        <v/>
      </c>
      <c r="CK120" s="120" t="str" cm="1">
        <f t="array" ref="CK120">_xlfn.IFS(AND($AC120&lt;&gt;"",AF120&lt;&gt;""),ABS($AC120-AF120),AND($AC120="",AF120=""),"",OR($AC120&lt;&gt;"",AF120&lt;&gt;""),"-")</f>
        <v/>
      </c>
      <c r="CL120" s="120" t="str" cm="1">
        <f t="array" ref="CL120">_xlfn.IFS(AND($AC120&lt;&gt;"",AG120&lt;&gt;""),ABS($AC120-AG120),AND($AC120="",AG120=""),"",OR($AC120&lt;&gt;"",AG120&lt;&gt;""),"-")</f>
        <v/>
      </c>
      <c r="CM120" s="120" t="str" cm="1">
        <f t="array" ref="CM120">_xlfn.IFS(AND($AC120&lt;&gt;"",AH120&lt;&gt;""),ABS($AC120-AH120),AND($AC120="",AH120=""),"",OR($AC120&lt;&gt;"",AH120&lt;&gt;""),"-")</f>
        <v/>
      </c>
      <c r="CN120" s="120" t="str" cm="1">
        <f t="array" ref="CN120">_xlfn.IFS(AND($AC120&lt;&gt;"",AI120&lt;&gt;""),ABS($AC120-AI120),AND($AC120="",AI120=""),"",OR($AC120&lt;&gt;"",AI120&lt;&gt;""),"-")</f>
        <v/>
      </c>
      <c r="CO120" s="120" t="str" cm="1">
        <f t="array" ref="CO120">_xlfn.IFS(AND($AC120&lt;&gt;"",AJ120&lt;&gt;""),ABS($AC120-AJ120),AND($AC120="",AJ120=""),"",OR($AC120&lt;&gt;"",AJ120&lt;&gt;""),"-")</f>
        <v/>
      </c>
      <c r="CP120" s="121" t="str" cm="1">
        <f t="array" ref="CP120">_xlfn.IFS(AND($AD120&lt;&gt;"",AE120&lt;&gt;""),ABS($AD120-AE120),AND($AD120="",AE120=""),"",OR($AD120&lt;&gt;"",AE120&lt;&gt;""),"-")</f>
        <v/>
      </c>
      <c r="CQ120" s="120" t="str" cm="1">
        <f t="array" ref="CQ120">_xlfn.IFS(AND($AD120&lt;&gt;"",AF120&lt;&gt;""),ABS($AD120-AF120),AND($AD120="",AF120=""),"",OR($AD120&lt;&gt;"",AF120&lt;&gt;""),"-")</f>
        <v/>
      </c>
      <c r="CR120" s="120" t="str" cm="1">
        <f t="array" ref="CR120">_xlfn.IFS(AND($AD120&lt;&gt;"",AG120&lt;&gt;""),ABS($AD120-AG120),AND($AD120="",AG120=""),"",OR($AD120&lt;&gt;"",AG120&lt;&gt;""),"-")</f>
        <v/>
      </c>
      <c r="CS120" s="120" t="str" cm="1">
        <f t="array" ref="CS120">_xlfn.IFS(AND($AD120&lt;&gt;"",AH120&lt;&gt;""),ABS($AD120-AH120),AND($AD120="",AH120=""),"",OR($AD120&lt;&gt;"",AH120&lt;&gt;""),"-")</f>
        <v/>
      </c>
      <c r="CT120" s="120" t="str" cm="1">
        <f t="array" ref="CT120">_xlfn.IFS(AND($AD120&lt;&gt;"",AI120&lt;&gt;""),ABS($AD120-AI120),AND($AD120="",AI120=""),"",OR($AD120&lt;&gt;"",AI120&lt;&gt;""),"-")</f>
        <v/>
      </c>
      <c r="CU120" s="120" t="str" cm="1">
        <f t="array" ref="CU120">_xlfn.IFS(AND($AD120&lt;&gt;"",AJ120&lt;&gt;""),ABS($AD120-AJ120),AND($AD120="",AJ120=""),"",OR($AD120&lt;&gt;"",AJ120&lt;&gt;""),"-")</f>
        <v/>
      </c>
      <c r="CV120" s="121" t="str" cm="1">
        <f t="array" ref="CV120">_xlfn.IFS(AND($AE120&lt;&gt;"",AF120&lt;&gt;""),ABS($AE120-AF120),AND($AE120="",AF120=""),"",OR($AE120&lt;&gt;"",AF120&lt;&gt;""),"-")</f>
        <v/>
      </c>
      <c r="CW120" s="120" t="str" cm="1">
        <f t="array" ref="CW120">_xlfn.IFS(AND($AE120&lt;&gt;"",AG120&lt;&gt;""),ABS($AE120-AG120),AND($AE120="",AG120=""),"",OR($AE120&lt;&gt;"",AG120&lt;&gt;""),"-")</f>
        <v/>
      </c>
      <c r="CX120" s="120" t="str" cm="1">
        <f t="array" ref="CX120">_xlfn.IFS(AND($AE120&lt;&gt;"",AH120&lt;&gt;""),ABS($AE120-AH120),AND($AE120="",AH120=""),"",OR($AE120&lt;&gt;"",AH120&lt;&gt;""),"-")</f>
        <v/>
      </c>
      <c r="CY120" s="120" t="str" cm="1">
        <f t="array" ref="CY120">_xlfn.IFS(AND($AE120&lt;&gt;"",AI120&lt;&gt;""),ABS($AE120-AI120),AND($AE120="",AI120=""),"",OR($AE120&lt;&gt;"",AI120&lt;&gt;""),"-")</f>
        <v/>
      </c>
      <c r="CZ120" s="120" t="str" cm="1">
        <f t="array" ref="CZ120">_xlfn.IFS(AND($AE120&lt;&gt;"",AJ120&lt;&gt;""),ABS($AE120-AJ120),AND($AE120="",AJ120=""),"",OR($AE120&lt;&gt;"",AJ120&lt;&gt;""),"-")</f>
        <v/>
      </c>
      <c r="DA120" s="121" t="str" cm="1">
        <f t="array" ref="DA120">_xlfn.IFS(AND($AF120&lt;&gt;"",AG120&lt;&gt;""),ABS($AF120-AG120),AND($AF120="",AG120=""),"",OR($AF120&lt;&gt;"",AG120&lt;&gt;""),"-")</f>
        <v/>
      </c>
      <c r="DB120" s="120" t="str" cm="1">
        <f t="array" ref="DB120">_xlfn.IFS(AND($AF120&lt;&gt;"",AH120&lt;&gt;""),ABS($AF120-AH120),AND($AF120="",AH120=""),"",OR($AF120&lt;&gt;"",AH120&lt;&gt;""),"-")</f>
        <v/>
      </c>
      <c r="DC120" s="120" t="str" cm="1">
        <f t="array" ref="DC120">_xlfn.IFS(AND($AF120&lt;&gt;"",AI120&lt;&gt;""),ABS($AF120-AI120),AND($AF120="",AI120=""),"",OR($AF120&lt;&gt;"",AI120&lt;&gt;""),"-")</f>
        <v/>
      </c>
      <c r="DD120" s="120" t="str" cm="1">
        <f t="array" ref="DD120">_xlfn.IFS(AND($AF120&lt;&gt;"",AJ120&lt;&gt;""),ABS($AF120-AJ120),AND($AF120="",AJ120=""),"",OR($AF120&lt;&gt;"",AJ120&lt;&gt;""),"-")</f>
        <v/>
      </c>
      <c r="DE120" s="121" t="str" cm="1">
        <f t="array" ref="DE120">_xlfn.IFS(AND($AG120&lt;&gt;"",AH120&lt;&gt;""),ABS($AG120-AH120),AND($AG120="",AH120=""),"",OR($AG120&lt;&gt;"",AH120&lt;&gt;""),"-")</f>
        <v/>
      </c>
      <c r="DF120" s="120" t="str" cm="1">
        <f t="array" ref="DF120">_xlfn.IFS(AND($AG120&lt;&gt;"",AI120&lt;&gt;""),ABS($AG120-AI120),AND($AG120="",AI120=""),"",OR($AG120&lt;&gt;"",AI120&lt;&gt;""),"-")</f>
        <v/>
      </c>
      <c r="DG120" s="120" t="str" cm="1">
        <f t="array" ref="DG120">_xlfn.IFS(AND($AG120&lt;&gt;"",AJ120&lt;&gt;""),ABS($AG120-AJ120),AND($AG120="",AJ120=""),"",OR($AG120&lt;&gt;"",AJ120&lt;&gt;""),"-")</f>
        <v/>
      </c>
      <c r="DH120" s="121" t="str" cm="1">
        <f t="array" ref="DH120">_xlfn.IFS(AND($AH120&lt;&gt;"",AI120&lt;&gt;""),ABS($AH120-AI120),AND($AH120="",AI120=""),"",OR($AH120&lt;&gt;"",AI120&lt;&gt;""),"-")</f>
        <v/>
      </c>
      <c r="DI120" s="120" t="str" cm="1">
        <f t="array" ref="DI120">_xlfn.IFS(AND($AH120&lt;&gt;"",AJ120&lt;&gt;""),ABS($AH120-AJ120),AND($AH120="",AJ120=""),"",OR($AH120&lt;&gt;"",AJ120&lt;&gt;""),"-")</f>
        <v/>
      </c>
      <c r="DJ120" s="121" t="str" cm="1">
        <f t="array" ref="DJ120">_xlfn.IFS(AND($AI120&lt;&gt;"",AJ120&lt;&gt;""),ABS($AI120-AJ120),AND($AI120="",AJ120=""),"",OR($AI120&lt;&gt;"",AJ120&lt;&gt;""),"-")</f>
        <v/>
      </c>
    </row>
    <row r="121" spans="1:114" x14ac:dyDescent="0.2">
      <c r="A121" s="120" t="e">
        <f t="shared" si="27"/>
        <v>#DIV/0!</v>
      </c>
      <c r="B121" s="186" t="e">
        <f t="shared" si="28"/>
        <v>#DIV/0!</v>
      </c>
      <c r="C121" s="186" t="e">
        <f t="shared" si="29"/>
        <v>#DIV/0!</v>
      </c>
      <c r="D121" s="186" t="e">
        <f t="shared" si="30"/>
        <v>#DIV/0!</v>
      </c>
      <c r="E121" s="263">
        <f t="shared" si="31"/>
        <v>0</v>
      </c>
      <c r="F121" s="186">
        <f t="shared" si="32"/>
        <v>0</v>
      </c>
      <c r="G121" s="186" t="e">
        <f t="shared" si="33"/>
        <v>#DIV/0!</v>
      </c>
      <c r="H121" s="262" t="str">
        <f t="shared" si="34"/>
        <v/>
      </c>
      <c r="I121" s="187" t="str">
        <f t="shared" si="35"/>
        <v/>
      </c>
      <c r="J121" s="260" t="s">
        <v>177</v>
      </c>
      <c r="K121" s="259" t="e">
        <f>VLOOKUP($J121,Merged_couplings!$B:$BU,MATCH(K$1,Merged_couplings!$B$1:$BU$1,0),FALSE)</f>
        <v>#N/A</v>
      </c>
      <c r="L121" s="258" t="e">
        <f>VLOOKUP($J121,Merged_couplings!$B:$BU,MATCH(L$1,Merged_couplings!$B$1:$BU$1,0),FALSE)</f>
        <v>#N/A</v>
      </c>
      <c r="M121" s="258" t="e">
        <f>VLOOKUP($J121,Merged_couplings!$B:$BU,MATCH(M$1,Merged_couplings!$B$1:$BU$1,0),FALSE)</f>
        <v>#N/A</v>
      </c>
      <c r="N121" s="258" t="e">
        <f>VLOOKUP($J121,Merged_couplings!$B:$BU,MATCH(N$1,Merged_couplings!$B$1:$BU$1,0),FALSE)</f>
        <v>#N/A</v>
      </c>
      <c r="O121" s="258" t="e">
        <f>VLOOKUP($J121,Merged_couplings!$B:$BU,MATCH(O$1,Merged_couplings!$B$1:$BU$1,0),FALSE)</f>
        <v>#N/A</v>
      </c>
      <c r="P121" s="258" t="e">
        <f>VLOOKUP($J121,Merged_couplings!$B:$BU,MATCH(P$1,Merged_couplings!$B$1:$BU$1,0),FALSE)</f>
        <v>#N/A</v>
      </c>
      <c r="Q121" s="258" t="e">
        <f>VLOOKUP($J121,Merged_couplings!$B:$BU,MATCH(Q$1,Merged_couplings!$B$1:$BU$1,0),FALSE)</f>
        <v>#N/A</v>
      </c>
      <c r="R121" s="258" t="e">
        <f>VLOOKUP($J121,Merged_couplings!$B:$BU,MATCH(R$1,Merged_couplings!$B$1:$BU$1,0),FALSE)</f>
        <v>#N/A</v>
      </c>
      <c r="S121" s="258" t="e">
        <f>VLOOKUP($J121,Merged_couplings!$B:$BU,MATCH(S$1,Merged_couplings!$B$1:$BU$1,0),FALSE)</f>
        <v>#N/A</v>
      </c>
      <c r="T121" s="258" t="e">
        <f>VLOOKUP($J121,Merged_couplings!$B:$BU,MATCH(T$1,Merged_couplings!$B$1:$BU$1,0),FALSE)</f>
        <v>#N/A</v>
      </c>
      <c r="U121" s="258" t="e">
        <f>VLOOKUP($J121,Merged_couplings!$B:$BU,MATCH(U$1,Merged_couplings!$B$1:$BU$1,0),FALSE)</f>
        <v>#N/A</v>
      </c>
      <c r="V121" s="258" t="e">
        <f>VLOOKUP($J121,Merged_couplings!$B:$BU,MATCH(V$1,Merged_couplings!$B$1:$BU$1,0),FALSE)</f>
        <v>#N/A</v>
      </c>
      <c r="W121" s="258" t="e">
        <f>VLOOKUP($J121,Merged_couplings!$B:$BU,MATCH(W$1,Merged_couplings!$B$1:$BU$1,0),FALSE)</f>
        <v>#N/A</v>
      </c>
      <c r="X121" s="121" t="str">
        <f>_xlfn.IFNA(VLOOKUP($J121,Merged_couplings!$B:$R,MATCH(X$1,Merged_couplings!$B$1:$R$1,0),FALSE),"")</f>
        <v/>
      </c>
      <c r="Y121" s="120" t="str">
        <f>_xlfn.IFNA(VLOOKUP($J121,Merged_couplings!$B:$R,MATCH(Y$1,Merged_couplings!$B$1:$R$1,0),FALSE),"")</f>
        <v/>
      </c>
      <c r="Z121" s="120" t="str">
        <f>_xlfn.IFNA(VLOOKUP($J121,Merged_couplings!$B:$R,MATCH(Z$1,Merged_couplings!$B$1:$R$1,0),FALSE),"")</f>
        <v/>
      </c>
      <c r="AA121" s="120" t="str">
        <f>_xlfn.IFNA(VLOOKUP($J121,Merged_couplings!$B:$R,MATCH(AA$1,Merged_couplings!$B$1:$R$1,0),FALSE),"")</f>
        <v/>
      </c>
      <c r="AB121" s="120" t="str">
        <f>_xlfn.IFNA(VLOOKUP($J121,Merged_couplings!$B:$R,MATCH(AB$1,Merged_couplings!$B$1:$R$1,0),FALSE),"")</f>
        <v/>
      </c>
      <c r="AC121" s="120" t="str">
        <f>_xlfn.IFNA(VLOOKUP($J121,Merged_couplings!$B:$R,MATCH(AC$1,Merged_couplings!$B$1:$R$1,0),FALSE),"")</f>
        <v/>
      </c>
      <c r="AD121" s="120" t="str">
        <f>_xlfn.IFNA(VLOOKUP($J121,Merged_couplings!$B:$R,MATCH(AD$1,Merged_couplings!$B$1:$R$1,0),FALSE),"")</f>
        <v/>
      </c>
      <c r="AE121" s="120" t="str">
        <f>_xlfn.IFNA(VLOOKUP($J121,Merged_couplings!$B:$R,MATCH(AE$1,Merged_couplings!$B$1:$R$1,0),FALSE),"")</f>
        <v/>
      </c>
      <c r="AF121" s="120" t="str">
        <f>_xlfn.IFNA(VLOOKUP($J121,Merged_couplings!$B:$R,MATCH(AF$1,Merged_couplings!$B$1:$R$1,0),FALSE),"")</f>
        <v/>
      </c>
      <c r="AG121" s="120" t="str">
        <f>_xlfn.IFNA(VLOOKUP($J121,Merged_couplings!$B:$R,MATCH(AG$1,Merged_couplings!$B$1:$R$1,0),FALSE),"")</f>
        <v/>
      </c>
      <c r="AH121" s="120" t="str">
        <f>_xlfn.IFNA(VLOOKUP($J121,Merged_couplings!$B:$R,MATCH(AH$1,Merged_couplings!$B$1:$R$1,0),FALSE),"")</f>
        <v/>
      </c>
      <c r="AI121" s="120" t="str">
        <f>_xlfn.IFNA(VLOOKUP($J121,Merged_couplings!$B:$R,MATCH(AI$1,Merged_couplings!$B$1:$R$1,0),FALSE),"")</f>
        <v/>
      </c>
      <c r="AJ121" s="120" t="str">
        <f>_xlfn.IFNA(VLOOKUP($J121,Merged_couplings!$B:$R,MATCH(AJ$1,Merged_couplings!$B$1:$R$1,0),FALSE),"")</f>
        <v/>
      </c>
      <c r="AK121" s="123" t="str" cm="1">
        <f t="array" ref="AK121">_xlfn.IFS(AND($X121&lt;&gt;"",Y121&lt;&gt;""),ABS($X121-Y121),AND($X121="",Y121=""),"",OR($X121&lt;&gt;"",Y121&lt;&gt;""),"-")</f>
        <v/>
      </c>
      <c r="AL121" s="122" t="str" cm="1">
        <f t="array" ref="AL121">_xlfn.IFS(AND($X121&lt;&gt;"",Z121&lt;&gt;""),ABS($X121-Z121),AND($X121="",Z121=""),"",OR($X121&lt;&gt;"",Z121&lt;&gt;""),"-")</f>
        <v/>
      </c>
      <c r="AM121" s="122" t="str" cm="1">
        <f t="array" ref="AM121">_xlfn.IFS(AND($X121&lt;&gt;"",AA121&lt;&gt;""),ABS($X121-AA121),AND($X121="",AA121=""),"",OR($X121&lt;&gt;"",AA121&lt;&gt;""),"-")</f>
        <v/>
      </c>
      <c r="AN121" s="122" t="str" cm="1">
        <f t="array" ref="AN121">_xlfn.IFS(AND($X121&lt;&gt;"",AB121&lt;&gt;""),ABS($X121-AB121),AND($X121="",AB121=""),"",OR($X121&lt;&gt;"",AB121&lt;&gt;""),"-")</f>
        <v/>
      </c>
      <c r="AO121" s="122" t="str" cm="1">
        <f t="array" ref="AO121">_xlfn.IFS(AND($X121&lt;&gt;"",AC121&lt;&gt;""),ABS($X121-AC121),AND($X121="",AC121=""),"",OR($X121&lt;&gt;"",AC121&lt;&gt;""),"-")</f>
        <v/>
      </c>
      <c r="AP121" s="122" t="str" cm="1">
        <f t="array" ref="AP121">_xlfn.IFS(AND($X121&lt;&gt;"",AD121&lt;&gt;""),ABS($X121-AD121),AND($X121="",AD121=""),"",OR($X121&lt;&gt;"",AD121&lt;&gt;""),"-")</f>
        <v/>
      </c>
      <c r="AQ121" s="122" t="str" cm="1">
        <f t="array" ref="AQ121">_xlfn.IFS(AND($X121&lt;&gt;"",AE121&lt;&gt;""),ABS($X121-AE121),AND($X121="",AE121=""),"",OR($X121&lt;&gt;"",AE121&lt;&gt;""),"-")</f>
        <v/>
      </c>
      <c r="AR121" s="122" t="str" cm="1">
        <f t="array" ref="AR121">_xlfn.IFS(AND($X121&lt;&gt;"",AF121&lt;&gt;""),ABS($X121-AF121),AND($X121="",AF121=""),"",OR($X121&lt;&gt;"",AF121&lt;&gt;""),"-")</f>
        <v/>
      </c>
      <c r="AS121" s="122" t="str" cm="1">
        <f t="array" ref="AS121">_xlfn.IFS(AND($X121&lt;&gt;"",AG121&lt;&gt;""),ABS($X121-AG121),AND($X121="",AG121=""),"",OR($X121&lt;&gt;"",AG121&lt;&gt;""),"-")</f>
        <v/>
      </c>
      <c r="AT121" s="122" t="str" cm="1">
        <f t="array" ref="AT121">_xlfn.IFS(AND($X121&lt;&gt;"",AH121&lt;&gt;""),ABS($X121-AH121),AND($X121="",AH121=""),"",OR($X121&lt;&gt;"",AH121&lt;&gt;""),"-")</f>
        <v/>
      </c>
      <c r="AU121" s="122" t="str" cm="1">
        <f t="array" ref="AU121">_xlfn.IFS(AND($X121&lt;&gt;"",AI121&lt;&gt;""),ABS($X121-AI121),AND($X121="",AI121=""),"",OR($X121&lt;&gt;"",AI121&lt;&gt;""),"-")</f>
        <v/>
      </c>
      <c r="AV121" s="122" t="str" cm="1">
        <f t="array" ref="AV121">_xlfn.IFS(AND($X121&lt;&gt;"",AJ121&lt;&gt;""),ABS($X121-AJ121),AND($X121="",AJ121=""),"",OR($X121&lt;&gt;"",AJ121&lt;&gt;""),"-")</f>
        <v/>
      </c>
      <c r="AW121" s="123" t="str" cm="1">
        <f t="array" ref="AW121">_xlfn.IFS(AND($Y121&lt;&gt;"",Z121&lt;&gt;""),ABS($Y121-Z121),AND($Y121="",Z121=""),"",OR($Y121&lt;&gt;"",Z121&lt;&gt;""),"-")</f>
        <v/>
      </c>
      <c r="AX121" s="122" t="str" cm="1">
        <f t="array" ref="AX121">_xlfn.IFS(AND($Y121&lt;&gt;"",AA121&lt;&gt;""),ABS($Y121-AA121),AND($Y121="",AA121=""),"",OR($Y121&lt;&gt;"",AA121&lt;&gt;""),"-")</f>
        <v/>
      </c>
      <c r="AY121" s="122" t="str" cm="1">
        <f t="array" ref="AY121">_xlfn.IFS(AND($Y121&lt;&gt;"",AB121&lt;&gt;""),ABS($Y121-AB121),AND($Y121="",AB121=""),"",OR($Y121&lt;&gt;"",AB121&lt;&gt;""),"-")</f>
        <v/>
      </c>
      <c r="AZ121" s="122" t="str" cm="1">
        <f t="array" ref="AZ121">_xlfn.IFS(AND($Y121&lt;&gt;"",AC121&lt;&gt;""),ABS($Y121-AC121),AND($Y121="",AC121=""),"",OR($Y121&lt;&gt;"",AC121&lt;&gt;""),"-")</f>
        <v/>
      </c>
      <c r="BA121" s="122" t="str" cm="1">
        <f t="array" ref="BA121">_xlfn.IFS(AND($Y121&lt;&gt;"",AD121&lt;&gt;""),ABS($Y121-AD121),AND($Y121="",AD121=""),"",OR($Y121&lt;&gt;"",AD121&lt;&gt;""),"-")</f>
        <v/>
      </c>
      <c r="BB121" s="122" t="str" cm="1">
        <f t="array" ref="BB121">_xlfn.IFS(AND($Y121&lt;&gt;"",AE121&lt;&gt;""),ABS($Y121-AE121),AND($Y121="",AE121=""),"",OR($Y121&lt;&gt;"",AE121&lt;&gt;""),"-")</f>
        <v/>
      </c>
      <c r="BC121" s="122" t="str" cm="1">
        <f t="array" ref="BC121">_xlfn.IFS(AND($Y121&lt;&gt;"",AF121&lt;&gt;""),ABS($Y121-AF121),AND($Y121="",AF121=""),"",OR($Y121&lt;&gt;"",AF121&lt;&gt;""),"-")</f>
        <v/>
      </c>
      <c r="BD121" s="122" t="str" cm="1">
        <f t="array" ref="BD121">_xlfn.IFS(AND($Y121&lt;&gt;"",AG121&lt;&gt;""),ABS($Y121-AG121),AND($Y121="",AG121=""),"",OR($Y121&lt;&gt;"",AG121&lt;&gt;""),"-")</f>
        <v/>
      </c>
      <c r="BE121" s="122" t="str" cm="1">
        <f t="array" ref="BE121">_xlfn.IFS(AND($Y121&lt;&gt;"",AH121&lt;&gt;""),ABS($Y121-AH121),AND($Y121="",AH121=""),"",OR($Y121&lt;&gt;"",AH121&lt;&gt;""),"-")</f>
        <v/>
      </c>
      <c r="BF121" s="122" t="str" cm="1">
        <f t="array" ref="BF121">_xlfn.IFS(AND($Y121&lt;&gt;"",AI121&lt;&gt;""),ABS($Y121-AI121),AND($Y121="",AI121=""),"",OR($Y121&lt;&gt;"",AI121&lt;&gt;""),"-")</f>
        <v/>
      </c>
      <c r="BG121" s="122" t="str" cm="1">
        <f t="array" ref="BG121">_xlfn.IFS(AND($Y121&lt;&gt;"",AJ121&lt;&gt;""),ABS($Y121-AJ121),AND($Y121="",AJ121=""),"",OR($Y121&lt;&gt;"",AJ121&lt;&gt;""),"-")</f>
        <v/>
      </c>
      <c r="BH121" s="121" t="str" cm="1">
        <f t="array" ref="BH121">_xlfn.IFS(AND($Z121&lt;&gt;"",AA121&lt;&gt;""),ABS($Z121-AA121),AND($Z121="",AA121=""),"",OR($Z121&lt;&gt;"",AA121&lt;&gt;""),"-")</f>
        <v/>
      </c>
      <c r="BI121" s="120" t="str" cm="1">
        <f t="array" ref="BI121">_xlfn.IFS(AND($Z121&lt;&gt;"",AB121&lt;&gt;""),ABS($Z121-AB121),AND($Z121="",AB121=""),"",OR($Z121&lt;&gt;"",AB121&lt;&gt;""),"-")</f>
        <v/>
      </c>
      <c r="BJ121" s="120" t="str" cm="1">
        <f t="array" ref="BJ121">_xlfn.IFS(AND($Z121&lt;&gt;"",AC121&lt;&gt;""),ABS($Z121-AC121),AND($Z121="",AC121=""),"",OR($Z121&lt;&gt;"",AC121&lt;&gt;""),"-")</f>
        <v/>
      </c>
      <c r="BK121" s="120" t="str" cm="1">
        <f t="array" ref="BK121">_xlfn.IFS(AND($Z121&lt;&gt;"",AD121&lt;&gt;""),ABS($Z121-AD121),AND($Z121="",AD121=""),"",OR($Z121&lt;&gt;"",AD121&lt;&gt;""),"-")</f>
        <v/>
      </c>
      <c r="BL121" s="120" t="str" cm="1">
        <f t="array" ref="BL121">_xlfn.IFS(AND($Z121&lt;&gt;"",AE121&lt;&gt;""),ABS($Z121-AE121),AND($Z121="",AE121=""),"",OR($Z121&lt;&gt;"",AE121&lt;&gt;""),"-")</f>
        <v/>
      </c>
      <c r="BM121" s="120" t="str" cm="1">
        <f t="array" ref="BM121">_xlfn.IFS(AND($Z121&lt;&gt;"",AF121&lt;&gt;""),ABS($Z121-AF121),AND($Z121="",AF121=""),"",OR($Z121&lt;&gt;"",AF121&lt;&gt;""),"-")</f>
        <v/>
      </c>
      <c r="BN121" s="120" t="str" cm="1">
        <f t="array" ref="BN121">_xlfn.IFS(AND($Z121&lt;&gt;"",AG121&lt;&gt;""),ABS($Z121-AG121),AND($Z121="",AG121=""),"",OR($Z121&lt;&gt;"",AG121&lt;&gt;""),"-")</f>
        <v/>
      </c>
      <c r="BO121" s="120" t="str" cm="1">
        <f t="array" ref="BO121">_xlfn.IFS(AND($Z121&lt;&gt;"",AH121&lt;&gt;""),ABS($Z121-AH121),AND($Z121="",AH121=""),"",OR($Z121&lt;&gt;"",AH121&lt;&gt;""),"-")</f>
        <v/>
      </c>
      <c r="BP121" s="120" t="str" cm="1">
        <f t="array" ref="BP121">_xlfn.IFS(AND($Z121&lt;&gt;"",AI121&lt;&gt;""),ABS($Z121-AI121),AND($Z121="",AI121=""),"",OR($Z121&lt;&gt;"",AI121&lt;&gt;""),"-")</f>
        <v/>
      </c>
      <c r="BQ121" s="120" t="str" cm="1">
        <f t="array" ref="BQ121">_xlfn.IFS(AND($Z121&lt;&gt;"",AJ121&lt;&gt;""),ABS($Z121-AJ121),AND($Z121="",AJ121=""),"",OR($Z121&lt;&gt;"",AJ121&lt;&gt;""),"-")</f>
        <v/>
      </c>
      <c r="BR121" s="121" t="str" cm="1">
        <f t="array" ref="BR121">_xlfn.IFS(AND($AA121&lt;&gt;"",AB121&lt;&gt;""),ABS($AA121-AB121),AND($AA121="",AB121=""),"",OR($AA121&lt;&gt;"",AB121&lt;&gt;""),"-")</f>
        <v/>
      </c>
      <c r="BS121" s="120" t="str" cm="1">
        <f t="array" ref="BS121">_xlfn.IFS(AND($AA121&lt;&gt;"",AC121&lt;&gt;""),ABS($AA121-AC121),AND($AA121="",AC121=""),"",OR($AA121&lt;&gt;"",AC121&lt;&gt;""),"-")</f>
        <v/>
      </c>
      <c r="BT121" s="120" t="str" cm="1">
        <f t="array" ref="BT121">_xlfn.IFS(AND($AA121&lt;&gt;"",AD121&lt;&gt;""),ABS($AA121-AD121),AND($AA121="",AD121=""),"",OR($AA121&lt;&gt;"",AD121&lt;&gt;""),"-")</f>
        <v/>
      </c>
      <c r="BU121" s="120" t="str" cm="1">
        <f t="array" ref="BU121">_xlfn.IFS(AND($AA121&lt;&gt;"",AE121&lt;&gt;""),ABS($AA121-AE121),AND($AA121="",AE121=""),"",OR($AA121&lt;&gt;"",AE121&lt;&gt;""),"-")</f>
        <v/>
      </c>
      <c r="BV121" s="120" t="str" cm="1">
        <f t="array" ref="BV121">_xlfn.IFS(AND($AA121&lt;&gt;"",AF121&lt;&gt;""),ABS($AA121-AF121),AND($AA121="",AF121=""),"",OR($AA121&lt;&gt;"",AF121&lt;&gt;""),"-")</f>
        <v/>
      </c>
      <c r="BW121" s="120" t="str" cm="1">
        <f t="array" ref="BW121">_xlfn.IFS(AND($AA121&lt;&gt;"",AG121&lt;&gt;""),ABS($AA121-AG121),AND($AA121="",AG121=""),"",OR($AA121&lt;&gt;"",AG121&lt;&gt;""),"-")</f>
        <v/>
      </c>
      <c r="BX121" s="120" t="str" cm="1">
        <f t="array" ref="BX121">_xlfn.IFS(AND($AA121&lt;&gt;"",AH121&lt;&gt;""),ABS($AA121-AH121),AND($AA121="",AH121=""),"",OR($AA121&lt;&gt;"",AH121&lt;&gt;""),"-")</f>
        <v/>
      </c>
      <c r="BY121" s="120" t="str" cm="1">
        <f t="array" ref="BY121">_xlfn.IFS(AND($AA121&lt;&gt;"",AI121&lt;&gt;""),ABS($AA121-AI121),AND($AA121="",AI121=""),"",OR($AA121&lt;&gt;"",AI121&lt;&gt;""),"-")</f>
        <v/>
      </c>
      <c r="BZ121" s="120" t="str" cm="1">
        <f t="array" ref="BZ121">_xlfn.IFS(AND($AA121&lt;&gt;"",AJ121&lt;&gt;""),ABS($AA121-AJ121),AND($AA121="",AJ121=""),"",OR($AA121&lt;&gt;"",AJ121&lt;&gt;""),"-")</f>
        <v/>
      </c>
      <c r="CA121" s="121" t="str" cm="1">
        <f t="array" ref="CA121">_xlfn.IFS(AND($AB121&lt;&gt;"",AC121&lt;&gt;""),ABS($AB121-AC121),AND($AB121="",AC121=""),"",OR($AB121&lt;&gt;"",AC121&lt;&gt;""),"-")</f>
        <v/>
      </c>
      <c r="CB121" s="120" t="str" cm="1">
        <f t="array" ref="CB121">_xlfn.IFS(AND($AB121&lt;&gt;"",AD121&lt;&gt;""),ABS($AB121-AD121),AND($AB121="",AD121=""),"",OR($AB121&lt;&gt;"",AD121&lt;&gt;""),"-")</f>
        <v/>
      </c>
      <c r="CC121" s="120" t="str" cm="1">
        <f t="array" ref="CC121">_xlfn.IFS(AND($AB121&lt;&gt;"",AE121&lt;&gt;""),ABS($AB121-AE121),AND($AB121="",AE121=""),"",OR($AB121&lt;&gt;"",AE121&lt;&gt;""),"-")</f>
        <v/>
      </c>
      <c r="CD121" s="120" t="str" cm="1">
        <f t="array" ref="CD121">_xlfn.IFS(AND($AB121&lt;&gt;"",AF121&lt;&gt;""),ABS($AB121-AF121),AND($AB121="",AF121=""),"",OR($AB121&lt;&gt;"",AF121&lt;&gt;""),"-")</f>
        <v/>
      </c>
      <c r="CE121" s="120" t="str" cm="1">
        <f t="array" ref="CE121">_xlfn.IFS(AND($AB121&lt;&gt;"",AG121&lt;&gt;""),ABS($AB121-AG121),AND($AB121="",AG121=""),"",OR($AB121&lt;&gt;"",AG121&lt;&gt;""),"-")</f>
        <v/>
      </c>
      <c r="CF121" s="120" t="str" cm="1">
        <f t="array" ref="CF121">_xlfn.IFS(AND($AB121&lt;&gt;"",AH121&lt;&gt;""),ABS($AB121-AH121),AND($AB121="",AH121=""),"",OR($AB121&lt;&gt;"",AH121&lt;&gt;""),"-")</f>
        <v/>
      </c>
      <c r="CG121" s="120" t="str" cm="1">
        <f t="array" ref="CG121">_xlfn.IFS(AND($AB121&lt;&gt;"",AI121&lt;&gt;""),ABS($AB121-AI121),AND($AB121="",AI121=""),"",OR($AB121&lt;&gt;"",AI121&lt;&gt;""),"-")</f>
        <v/>
      </c>
      <c r="CH121" s="120" t="str" cm="1">
        <f t="array" ref="CH121">_xlfn.IFS(AND($AB121&lt;&gt;"",AJ121&lt;&gt;""),ABS($AB121-AJ121),AND($AB121="",AJ121=""),"",OR($AB121&lt;&gt;"",AJ121&lt;&gt;""),"-")</f>
        <v/>
      </c>
      <c r="CI121" s="121" t="str" cm="1">
        <f t="array" ref="CI121">_xlfn.IFS(AND($AC121&lt;&gt;"",AD121&lt;&gt;""),ABS($AC121-AD121),AND($AC121="",AD121=""),"",OR($AC121&lt;&gt;"",AD121&lt;&gt;""),"-")</f>
        <v/>
      </c>
      <c r="CJ121" s="120" t="str" cm="1">
        <f t="array" ref="CJ121">_xlfn.IFS(AND($AC121&lt;&gt;"",AE121&lt;&gt;""),ABS($AC121-AE121),AND($AC121="",AE121=""),"",OR($AC121&lt;&gt;"",AE121&lt;&gt;""),"-")</f>
        <v/>
      </c>
      <c r="CK121" s="120" t="str" cm="1">
        <f t="array" ref="CK121">_xlfn.IFS(AND($AC121&lt;&gt;"",AF121&lt;&gt;""),ABS($AC121-AF121),AND($AC121="",AF121=""),"",OR($AC121&lt;&gt;"",AF121&lt;&gt;""),"-")</f>
        <v/>
      </c>
      <c r="CL121" s="120" t="str" cm="1">
        <f t="array" ref="CL121">_xlfn.IFS(AND($AC121&lt;&gt;"",AG121&lt;&gt;""),ABS($AC121-AG121),AND($AC121="",AG121=""),"",OR($AC121&lt;&gt;"",AG121&lt;&gt;""),"-")</f>
        <v/>
      </c>
      <c r="CM121" s="120" t="str" cm="1">
        <f t="array" ref="CM121">_xlfn.IFS(AND($AC121&lt;&gt;"",AH121&lt;&gt;""),ABS($AC121-AH121),AND($AC121="",AH121=""),"",OR($AC121&lt;&gt;"",AH121&lt;&gt;""),"-")</f>
        <v/>
      </c>
      <c r="CN121" s="120" t="str" cm="1">
        <f t="array" ref="CN121">_xlfn.IFS(AND($AC121&lt;&gt;"",AI121&lt;&gt;""),ABS($AC121-AI121),AND($AC121="",AI121=""),"",OR($AC121&lt;&gt;"",AI121&lt;&gt;""),"-")</f>
        <v/>
      </c>
      <c r="CO121" s="120" t="str" cm="1">
        <f t="array" ref="CO121">_xlfn.IFS(AND($AC121&lt;&gt;"",AJ121&lt;&gt;""),ABS($AC121-AJ121),AND($AC121="",AJ121=""),"",OR($AC121&lt;&gt;"",AJ121&lt;&gt;""),"-")</f>
        <v/>
      </c>
      <c r="CP121" s="121" t="str" cm="1">
        <f t="array" ref="CP121">_xlfn.IFS(AND($AD121&lt;&gt;"",AE121&lt;&gt;""),ABS($AD121-AE121),AND($AD121="",AE121=""),"",OR($AD121&lt;&gt;"",AE121&lt;&gt;""),"-")</f>
        <v/>
      </c>
      <c r="CQ121" s="120" t="str" cm="1">
        <f t="array" ref="CQ121">_xlfn.IFS(AND($AD121&lt;&gt;"",AF121&lt;&gt;""),ABS($AD121-AF121),AND($AD121="",AF121=""),"",OR($AD121&lt;&gt;"",AF121&lt;&gt;""),"-")</f>
        <v/>
      </c>
      <c r="CR121" s="120" t="str" cm="1">
        <f t="array" ref="CR121">_xlfn.IFS(AND($AD121&lt;&gt;"",AG121&lt;&gt;""),ABS($AD121-AG121),AND($AD121="",AG121=""),"",OR($AD121&lt;&gt;"",AG121&lt;&gt;""),"-")</f>
        <v/>
      </c>
      <c r="CS121" s="120" t="str" cm="1">
        <f t="array" ref="CS121">_xlfn.IFS(AND($AD121&lt;&gt;"",AH121&lt;&gt;""),ABS($AD121-AH121),AND($AD121="",AH121=""),"",OR($AD121&lt;&gt;"",AH121&lt;&gt;""),"-")</f>
        <v/>
      </c>
      <c r="CT121" s="120" t="str" cm="1">
        <f t="array" ref="CT121">_xlfn.IFS(AND($AD121&lt;&gt;"",AI121&lt;&gt;""),ABS($AD121-AI121),AND($AD121="",AI121=""),"",OR($AD121&lt;&gt;"",AI121&lt;&gt;""),"-")</f>
        <v/>
      </c>
      <c r="CU121" s="120" t="str" cm="1">
        <f t="array" ref="CU121">_xlfn.IFS(AND($AD121&lt;&gt;"",AJ121&lt;&gt;""),ABS($AD121-AJ121),AND($AD121="",AJ121=""),"",OR($AD121&lt;&gt;"",AJ121&lt;&gt;""),"-")</f>
        <v/>
      </c>
      <c r="CV121" s="121" t="str" cm="1">
        <f t="array" ref="CV121">_xlfn.IFS(AND($AE121&lt;&gt;"",AF121&lt;&gt;""),ABS($AE121-AF121),AND($AE121="",AF121=""),"",OR($AE121&lt;&gt;"",AF121&lt;&gt;""),"-")</f>
        <v/>
      </c>
      <c r="CW121" s="120" t="str" cm="1">
        <f t="array" ref="CW121">_xlfn.IFS(AND($AE121&lt;&gt;"",AG121&lt;&gt;""),ABS($AE121-AG121),AND($AE121="",AG121=""),"",OR($AE121&lt;&gt;"",AG121&lt;&gt;""),"-")</f>
        <v/>
      </c>
      <c r="CX121" s="120" t="str" cm="1">
        <f t="array" ref="CX121">_xlfn.IFS(AND($AE121&lt;&gt;"",AH121&lt;&gt;""),ABS($AE121-AH121),AND($AE121="",AH121=""),"",OR($AE121&lt;&gt;"",AH121&lt;&gt;""),"-")</f>
        <v/>
      </c>
      <c r="CY121" s="120" t="str" cm="1">
        <f t="array" ref="CY121">_xlfn.IFS(AND($AE121&lt;&gt;"",AI121&lt;&gt;""),ABS($AE121-AI121),AND($AE121="",AI121=""),"",OR($AE121&lt;&gt;"",AI121&lt;&gt;""),"-")</f>
        <v/>
      </c>
      <c r="CZ121" s="120" t="str" cm="1">
        <f t="array" ref="CZ121">_xlfn.IFS(AND($AE121&lt;&gt;"",AJ121&lt;&gt;""),ABS($AE121-AJ121),AND($AE121="",AJ121=""),"",OR($AE121&lt;&gt;"",AJ121&lt;&gt;""),"-")</f>
        <v/>
      </c>
      <c r="DA121" s="121" t="str" cm="1">
        <f t="array" ref="DA121">_xlfn.IFS(AND($AF121&lt;&gt;"",AG121&lt;&gt;""),ABS($AF121-AG121),AND($AF121="",AG121=""),"",OR($AF121&lt;&gt;"",AG121&lt;&gt;""),"-")</f>
        <v/>
      </c>
      <c r="DB121" s="120" t="str" cm="1">
        <f t="array" ref="DB121">_xlfn.IFS(AND($AF121&lt;&gt;"",AH121&lt;&gt;""),ABS($AF121-AH121),AND($AF121="",AH121=""),"",OR($AF121&lt;&gt;"",AH121&lt;&gt;""),"-")</f>
        <v/>
      </c>
      <c r="DC121" s="120" t="str" cm="1">
        <f t="array" ref="DC121">_xlfn.IFS(AND($AF121&lt;&gt;"",AI121&lt;&gt;""),ABS($AF121-AI121),AND($AF121="",AI121=""),"",OR($AF121&lt;&gt;"",AI121&lt;&gt;""),"-")</f>
        <v/>
      </c>
      <c r="DD121" s="120" t="str" cm="1">
        <f t="array" ref="DD121">_xlfn.IFS(AND($AF121&lt;&gt;"",AJ121&lt;&gt;""),ABS($AF121-AJ121),AND($AF121="",AJ121=""),"",OR($AF121&lt;&gt;"",AJ121&lt;&gt;""),"-")</f>
        <v/>
      </c>
      <c r="DE121" s="121" t="str" cm="1">
        <f t="array" ref="DE121">_xlfn.IFS(AND($AG121&lt;&gt;"",AH121&lt;&gt;""),ABS($AG121-AH121),AND($AG121="",AH121=""),"",OR($AG121&lt;&gt;"",AH121&lt;&gt;""),"-")</f>
        <v/>
      </c>
      <c r="DF121" s="120" t="str" cm="1">
        <f t="array" ref="DF121">_xlfn.IFS(AND($AG121&lt;&gt;"",AI121&lt;&gt;""),ABS($AG121-AI121),AND($AG121="",AI121=""),"",OR($AG121&lt;&gt;"",AI121&lt;&gt;""),"-")</f>
        <v/>
      </c>
      <c r="DG121" s="120" t="str" cm="1">
        <f t="array" ref="DG121">_xlfn.IFS(AND($AG121&lt;&gt;"",AJ121&lt;&gt;""),ABS($AG121-AJ121),AND($AG121="",AJ121=""),"",OR($AG121&lt;&gt;"",AJ121&lt;&gt;""),"-")</f>
        <v/>
      </c>
      <c r="DH121" s="121" t="str" cm="1">
        <f t="array" ref="DH121">_xlfn.IFS(AND($AH121&lt;&gt;"",AI121&lt;&gt;""),ABS($AH121-AI121),AND($AH121="",AI121=""),"",OR($AH121&lt;&gt;"",AI121&lt;&gt;""),"-")</f>
        <v/>
      </c>
      <c r="DI121" s="120" t="str" cm="1">
        <f t="array" ref="DI121">_xlfn.IFS(AND($AH121&lt;&gt;"",AJ121&lt;&gt;""),ABS($AH121-AJ121),AND($AH121="",AJ121=""),"",OR($AH121&lt;&gt;"",AJ121&lt;&gt;""),"-")</f>
        <v/>
      </c>
      <c r="DJ121" s="121" t="str" cm="1">
        <f t="array" ref="DJ121">_xlfn.IFS(AND($AI121&lt;&gt;"",AJ121&lt;&gt;""),ABS($AI121-AJ121),AND($AI121="",AJ121=""),"",OR($AI121&lt;&gt;"",AJ121&lt;&gt;""),"-")</f>
        <v/>
      </c>
    </row>
    <row r="122" spans="1:114" x14ac:dyDescent="0.2">
      <c r="A122" s="120" t="e">
        <f t="shared" si="27"/>
        <v>#DIV/0!</v>
      </c>
      <c r="B122" s="186" t="e">
        <f t="shared" si="28"/>
        <v>#DIV/0!</v>
      </c>
      <c r="C122" s="186" t="e">
        <f t="shared" si="29"/>
        <v>#DIV/0!</v>
      </c>
      <c r="D122" s="186" t="e">
        <f t="shared" si="30"/>
        <v>#DIV/0!</v>
      </c>
      <c r="E122" s="263">
        <f t="shared" si="31"/>
        <v>0</v>
      </c>
      <c r="F122" s="186">
        <f t="shared" si="32"/>
        <v>0</v>
      </c>
      <c r="G122" s="186" t="e">
        <f t="shared" si="33"/>
        <v>#DIV/0!</v>
      </c>
      <c r="H122" s="262" t="str">
        <f t="shared" si="34"/>
        <v/>
      </c>
      <c r="I122" s="187" t="str">
        <f t="shared" si="35"/>
        <v/>
      </c>
      <c r="J122" s="260" t="s">
        <v>178</v>
      </c>
      <c r="K122" s="259" t="e">
        <f>VLOOKUP($J122,Merged_couplings!$B:$BU,MATCH(K$1,Merged_couplings!$B$1:$BU$1,0),FALSE)</f>
        <v>#N/A</v>
      </c>
      <c r="L122" s="258" t="e">
        <f>VLOOKUP($J122,Merged_couplings!$B:$BU,MATCH(L$1,Merged_couplings!$B$1:$BU$1,0),FALSE)</f>
        <v>#N/A</v>
      </c>
      <c r="M122" s="258" t="e">
        <f>VLOOKUP($J122,Merged_couplings!$B:$BU,MATCH(M$1,Merged_couplings!$B$1:$BU$1,0),FALSE)</f>
        <v>#N/A</v>
      </c>
      <c r="N122" s="258" t="e">
        <f>VLOOKUP($J122,Merged_couplings!$B:$BU,MATCH(N$1,Merged_couplings!$B$1:$BU$1,0),FALSE)</f>
        <v>#N/A</v>
      </c>
      <c r="O122" s="258" t="e">
        <f>VLOOKUP($J122,Merged_couplings!$B:$BU,MATCH(O$1,Merged_couplings!$B$1:$BU$1,0),FALSE)</f>
        <v>#N/A</v>
      </c>
      <c r="P122" s="258" t="e">
        <f>VLOOKUP($J122,Merged_couplings!$B:$BU,MATCH(P$1,Merged_couplings!$B$1:$BU$1,0),FALSE)</f>
        <v>#N/A</v>
      </c>
      <c r="Q122" s="258" t="e">
        <f>VLOOKUP($J122,Merged_couplings!$B:$BU,MATCH(Q$1,Merged_couplings!$B$1:$BU$1,0),FALSE)</f>
        <v>#N/A</v>
      </c>
      <c r="R122" s="258" t="e">
        <f>VLOOKUP($J122,Merged_couplings!$B:$BU,MATCH(R$1,Merged_couplings!$B$1:$BU$1,0),FALSE)</f>
        <v>#N/A</v>
      </c>
      <c r="S122" s="258" t="e">
        <f>VLOOKUP($J122,Merged_couplings!$B:$BU,MATCH(S$1,Merged_couplings!$B$1:$BU$1,0),FALSE)</f>
        <v>#N/A</v>
      </c>
      <c r="T122" s="258" t="e">
        <f>VLOOKUP($J122,Merged_couplings!$B:$BU,MATCH(T$1,Merged_couplings!$B$1:$BU$1,0),FALSE)</f>
        <v>#N/A</v>
      </c>
      <c r="U122" s="258" t="e">
        <f>VLOOKUP($J122,Merged_couplings!$B:$BU,MATCH(U$1,Merged_couplings!$B$1:$BU$1,0),FALSE)</f>
        <v>#N/A</v>
      </c>
      <c r="V122" s="258" t="e">
        <f>VLOOKUP($J122,Merged_couplings!$B:$BU,MATCH(V$1,Merged_couplings!$B$1:$BU$1,0),FALSE)</f>
        <v>#N/A</v>
      </c>
      <c r="W122" s="258" t="e">
        <f>VLOOKUP($J122,Merged_couplings!$B:$BU,MATCH(W$1,Merged_couplings!$B$1:$BU$1,0),FALSE)</f>
        <v>#N/A</v>
      </c>
      <c r="X122" s="121" t="str">
        <f>_xlfn.IFNA(VLOOKUP($J122,Merged_couplings!$B:$R,MATCH(X$1,Merged_couplings!$B$1:$R$1,0),FALSE),"")</f>
        <v/>
      </c>
      <c r="Y122" s="120" t="str">
        <f>_xlfn.IFNA(VLOOKUP($J122,Merged_couplings!$B:$R,MATCH(Y$1,Merged_couplings!$B$1:$R$1,0),FALSE),"")</f>
        <v/>
      </c>
      <c r="Z122" s="120" t="str">
        <f>_xlfn.IFNA(VLOOKUP($J122,Merged_couplings!$B:$R,MATCH(Z$1,Merged_couplings!$B$1:$R$1,0),FALSE),"")</f>
        <v/>
      </c>
      <c r="AA122" s="120" t="str">
        <f>_xlfn.IFNA(VLOOKUP($J122,Merged_couplings!$B:$R,MATCH(AA$1,Merged_couplings!$B$1:$R$1,0),FALSE),"")</f>
        <v/>
      </c>
      <c r="AB122" s="120" t="str">
        <f>_xlfn.IFNA(VLOOKUP($J122,Merged_couplings!$B:$R,MATCH(AB$1,Merged_couplings!$B$1:$R$1,0),FALSE),"")</f>
        <v/>
      </c>
      <c r="AC122" s="120" t="str">
        <f>_xlfn.IFNA(VLOOKUP($J122,Merged_couplings!$B:$R,MATCH(AC$1,Merged_couplings!$B$1:$R$1,0),FALSE),"")</f>
        <v/>
      </c>
      <c r="AD122" s="120" t="str">
        <f>_xlfn.IFNA(VLOOKUP($J122,Merged_couplings!$B:$R,MATCH(AD$1,Merged_couplings!$B$1:$R$1,0),FALSE),"")</f>
        <v/>
      </c>
      <c r="AE122" s="120" t="str">
        <f>_xlfn.IFNA(VLOOKUP($J122,Merged_couplings!$B:$R,MATCH(AE$1,Merged_couplings!$B$1:$R$1,0),FALSE),"")</f>
        <v/>
      </c>
      <c r="AF122" s="120" t="str">
        <f>_xlfn.IFNA(VLOOKUP($J122,Merged_couplings!$B:$R,MATCH(AF$1,Merged_couplings!$B$1:$R$1,0),FALSE),"")</f>
        <v/>
      </c>
      <c r="AG122" s="120" t="str">
        <f>_xlfn.IFNA(VLOOKUP($J122,Merged_couplings!$B:$R,MATCH(AG$1,Merged_couplings!$B$1:$R$1,0),FALSE),"")</f>
        <v/>
      </c>
      <c r="AH122" s="120" t="str">
        <f>_xlfn.IFNA(VLOOKUP($J122,Merged_couplings!$B:$R,MATCH(AH$1,Merged_couplings!$B$1:$R$1,0),FALSE),"")</f>
        <v/>
      </c>
      <c r="AI122" s="120" t="str">
        <f>_xlfn.IFNA(VLOOKUP($J122,Merged_couplings!$B:$R,MATCH(AI$1,Merged_couplings!$B$1:$R$1,0),FALSE),"")</f>
        <v/>
      </c>
      <c r="AJ122" s="120" t="str">
        <f>_xlfn.IFNA(VLOOKUP($J122,Merged_couplings!$B:$R,MATCH(AJ$1,Merged_couplings!$B$1:$R$1,0),FALSE),"")</f>
        <v/>
      </c>
      <c r="AK122" s="123" t="str" cm="1">
        <f t="array" ref="AK122">_xlfn.IFS(AND($X122&lt;&gt;"",Y122&lt;&gt;""),ABS($X122-Y122),AND($X122="",Y122=""),"",OR($X122&lt;&gt;"",Y122&lt;&gt;""),"-")</f>
        <v/>
      </c>
      <c r="AL122" s="122" t="str" cm="1">
        <f t="array" ref="AL122">_xlfn.IFS(AND($X122&lt;&gt;"",Z122&lt;&gt;""),ABS($X122-Z122),AND($X122="",Z122=""),"",OR($X122&lt;&gt;"",Z122&lt;&gt;""),"-")</f>
        <v/>
      </c>
      <c r="AM122" s="122" t="str" cm="1">
        <f t="array" ref="AM122">_xlfn.IFS(AND($X122&lt;&gt;"",AA122&lt;&gt;""),ABS($X122-AA122),AND($X122="",AA122=""),"",OR($X122&lt;&gt;"",AA122&lt;&gt;""),"-")</f>
        <v/>
      </c>
      <c r="AN122" s="122" t="str" cm="1">
        <f t="array" ref="AN122">_xlfn.IFS(AND($X122&lt;&gt;"",AB122&lt;&gt;""),ABS($X122-AB122),AND($X122="",AB122=""),"",OR($X122&lt;&gt;"",AB122&lt;&gt;""),"-")</f>
        <v/>
      </c>
      <c r="AO122" s="122" t="str" cm="1">
        <f t="array" ref="AO122">_xlfn.IFS(AND($X122&lt;&gt;"",AC122&lt;&gt;""),ABS($X122-AC122),AND($X122="",AC122=""),"",OR($X122&lt;&gt;"",AC122&lt;&gt;""),"-")</f>
        <v/>
      </c>
      <c r="AP122" s="122" t="str" cm="1">
        <f t="array" ref="AP122">_xlfn.IFS(AND($X122&lt;&gt;"",AD122&lt;&gt;""),ABS($X122-AD122),AND($X122="",AD122=""),"",OR($X122&lt;&gt;"",AD122&lt;&gt;""),"-")</f>
        <v/>
      </c>
      <c r="AQ122" s="122" t="str" cm="1">
        <f t="array" ref="AQ122">_xlfn.IFS(AND($X122&lt;&gt;"",AE122&lt;&gt;""),ABS($X122-AE122),AND($X122="",AE122=""),"",OR($X122&lt;&gt;"",AE122&lt;&gt;""),"-")</f>
        <v/>
      </c>
      <c r="AR122" s="122" t="str" cm="1">
        <f t="array" ref="AR122">_xlfn.IFS(AND($X122&lt;&gt;"",AF122&lt;&gt;""),ABS($X122-AF122),AND($X122="",AF122=""),"",OR($X122&lt;&gt;"",AF122&lt;&gt;""),"-")</f>
        <v/>
      </c>
      <c r="AS122" s="122" t="str" cm="1">
        <f t="array" ref="AS122">_xlfn.IFS(AND($X122&lt;&gt;"",AG122&lt;&gt;""),ABS($X122-AG122),AND($X122="",AG122=""),"",OR($X122&lt;&gt;"",AG122&lt;&gt;""),"-")</f>
        <v/>
      </c>
      <c r="AT122" s="122" t="str" cm="1">
        <f t="array" ref="AT122">_xlfn.IFS(AND($X122&lt;&gt;"",AH122&lt;&gt;""),ABS($X122-AH122),AND($X122="",AH122=""),"",OR($X122&lt;&gt;"",AH122&lt;&gt;""),"-")</f>
        <v/>
      </c>
      <c r="AU122" s="122" t="str" cm="1">
        <f t="array" ref="AU122">_xlfn.IFS(AND($X122&lt;&gt;"",AI122&lt;&gt;""),ABS($X122-AI122),AND($X122="",AI122=""),"",OR($X122&lt;&gt;"",AI122&lt;&gt;""),"-")</f>
        <v/>
      </c>
      <c r="AV122" s="122" t="str" cm="1">
        <f t="array" ref="AV122">_xlfn.IFS(AND($X122&lt;&gt;"",AJ122&lt;&gt;""),ABS($X122-AJ122),AND($X122="",AJ122=""),"",OR($X122&lt;&gt;"",AJ122&lt;&gt;""),"-")</f>
        <v/>
      </c>
      <c r="AW122" s="123" t="str" cm="1">
        <f t="array" ref="AW122">_xlfn.IFS(AND($Y122&lt;&gt;"",Z122&lt;&gt;""),ABS($Y122-Z122),AND($Y122="",Z122=""),"",OR($Y122&lt;&gt;"",Z122&lt;&gt;""),"-")</f>
        <v/>
      </c>
      <c r="AX122" s="122" t="str" cm="1">
        <f t="array" ref="AX122">_xlfn.IFS(AND($Y122&lt;&gt;"",AA122&lt;&gt;""),ABS($Y122-AA122),AND($Y122="",AA122=""),"",OR($Y122&lt;&gt;"",AA122&lt;&gt;""),"-")</f>
        <v/>
      </c>
      <c r="AY122" s="122" t="str" cm="1">
        <f t="array" ref="AY122">_xlfn.IFS(AND($Y122&lt;&gt;"",AB122&lt;&gt;""),ABS($Y122-AB122),AND($Y122="",AB122=""),"",OR($Y122&lt;&gt;"",AB122&lt;&gt;""),"-")</f>
        <v/>
      </c>
      <c r="AZ122" s="122" t="str" cm="1">
        <f t="array" ref="AZ122">_xlfn.IFS(AND($Y122&lt;&gt;"",AC122&lt;&gt;""),ABS($Y122-AC122),AND($Y122="",AC122=""),"",OR($Y122&lt;&gt;"",AC122&lt;&gt;""),"-")</f>
        <v/>
      </c>
      <c r="BA122" s="122" t="str" cm="1">
        <f t="array" ref="BA122">_xlfn.IFS(AND($Y122&lt;&gt;"",AD122&lt;&gt;""),ABS($Y122-AD122),AND($Y122="",AD122=""),"",OR($Y122&lt;&gt;"",AD122&lt;&gt;""),"-")</f>
        <v/>
      </c>
      <c r="BB122" s="122" t="str" cm="1">
        <f t="array" ref="BB122">_xlfn.IFS(AND($Y122&lt;&gt;"",AE122&lt;&gt;""),ABS($Y122-AE122),AND($Y122="",AE122=""),"",OR($Y122&lt;&gt;"",AE122&lt;&gt;""),"-")</f>
        <v/>
      </c>
      <c r="BC122" s="122" t="str" cm="1">
        <f t="array" ref="BC122">_xlfn.IFS(AND($Y122&lt;&gt;"",AF122&lt;&gt;""),ABS($Y122-AF122),AND($Y122="",AF122=""),"",OR($Y122&lt;&gt;"",AF122&lt;&gt;""),"-")</f>
        <v/>
      </c>
      <c r="BD122" s="122" t="str" cm="1">
        <f t="array" ref="BD122">_xlfn.IFS(AND($Y122&lt;&gt;"",AG122&lt;&gt;""),ABS($Y122-AG122),AND($Y122="",AG122=""),"",OR($Y122&lt;&gt;"",AG122&lt;&gt;""),"-")</f>
        <v/>
      </c>
      <c r="BE122" s="122" t="str" cm="1">
        <f t="array" ref="BE122">_xlfn.IFS(AND($Y122&lt;&gt;"",AH122&lt;&gt;""),ABS($Y122-AH122),AND($Y122="",AH122=""),"",OR($Y122&lt;&gt;"",AH122&lt;&gt;""),"-")</f>
        <v/>
      </c>
      <c r="BF122" s="122" t="str" cm="1">
        <f t="array" ref="BF122">_xlfn.IFS(AND($Y122&lt;&gt;"",AI122&lt;&gt;""),ABS($Y122-AI122),AND($Y122="",AI122=""),"",OR($Y122&lt;&gt;"",AI122&lt;&gt;""),"-")</f>
        <v/>
      </c>
      <c r="BG122" s="122" t="str" cm="1">
        <f t="array" ref="BG122">_xlfn.IFS(AND($Y122&lt;&gt;"",AJ122&lt;&gt;""),ABS($Y122-AJ122),AND($Y122="",AJ122=""),"",OR($Y122&lt;&gt;"",AJ122&lt;&gt;""),"-")</f>
        <v/>
      </c>
      <c r="BH122" s="121" t="str" cm="1">
        <f t="array" ref="BH122">_xlfn.IFS(AND($Z122&lt;&gt;"",AA122&lt;&gt;""),ABS($Z122-AA122),AND($Z122="",AA122=""),"",OR($Z122&lt;&gt;"",AA122&lt;&gt;""),"-")</f>
        <v/>
      </c>
      <c r="BI122" s="120" t="str" cm="1">
        <f t="array" ref="BI122">_xlfn.IFS(AND($Z122&lt;&gt;"",AB122&lt;&gt;""),ABS($Z122-AB122),AND($Z122="",AB122=""),"",OR($Z122&lt;&gt;"",AB122&lt;&gt;""),"-")</f>
        <v/>
      </c>
      <c r="BJ122" s="120" t="str" cm="1">
        <f t="array" ref="BJ122">_xlfn.IFS(AND($Z122&lt;&gt;"",AC122&lt;&gt;""),ABS($Z122-AC122),AND($Z122="",AC122=""),"",OR($Z122&lt;&gt;"",AC122&lt;&gt;""),"-")</f>
        <v/>
      </c>
      <c r="BK122" s="120" t="str" cm="1">
        <f t="array" ref="BK122">_xlfn.IFS(AND($Z122&lt;&gt;"",AD122&lt;&gt;""),ABS($Z122-AD122),AND($Z122="",AD122=""),"",OR($Z122&lt;&gt;"",AD122&lt;&gt;""),"-")</f>
        <v/>
      </c>
      <c r="BL122" s="120" t="str" cm="1">
        <f t="array" ref="BL122">_xlfn.IFS(AND($Z122&lt;&gt;"",AE122&lt;&gt;""),ABS($Z122-AE122),AND($Z122="",AE122=""),"",OR($Z122&lt;&gt;"",AE122&lt;&gt;""),"-")</f>
        <v/>
      </c>
      <c r="BM122" s="120" t="str" cm="1">
        <f t="array" ref="BM122">_xlfn.IFS(AND($Z122&lt;&gt;"",AF122&lt;&gt;""),ABS($Z122-AF122),AND($Z122="",AF122=""),"",OR($Z122&lt;&gt;"",AF122&lt;&gt;""),"-")</f>
        <v/>
      </c>
      <c r="BN122" s="120" t="str" cm="1">
        <f t="array" ref="BN122">_xlfn.IFS(AND($Z122&lt;&gt;"",AG122&lt;&gt;""),ABS($Z122-AG122),AND($Z122="",AG122=""),"",OR($Z122&lt;&gt;"",AG122&lt;&gt;""),"-")</f>
        <v/>
      </c>
      <c r="BO122" s="120" t="str" cm="1">
        <f t="array" ref="BO122">_xlfn.IFS(AND($Z122&lt;&gt;"",AH122&lt;&gt;""),ABS($Z122-AH122),AND($Z122="",AH122=""),"",OR($Z122&lt;&gt;"",AH122&lt;&gt;""),"-")</f>
        <v/>
      </c>
      <c r="BP122" s="120" t="str" cm="1">
        <f t="array" ref="BP122">_xlfn.IFS(AND($Z122&lt;&gt;"",AI122&lt;&gt;""),ABS($Z122-AI122),AND($Z122="",AI122=""),"",OR($Z122&lt;&gt;"",AI122&lt;&gt;""),"-")</f>
        <v/>
      </c>
      <c r="BQ122" s="120" t="str" cm="1">
        <f t="array" ref="BQ122">_xlfn.IFS(AND($Z122&lt;&gt;"",AJ122&lt;&gt;""),ABS($Z122-AJ122),AND($Z122="",AJ122=""),"",OR($Z122&lt;&gt;"",AJ122&lt;&gt;""),"-")</f>
        <v/>
      </c>
      <c r="BR122" s="121" t="str" cm="1">
        <f t="array" ref="BR122">_xlfn.IFS(AND($AA122&lt;&gt;"",AB122&lt;&gt;""),ABS($AA122-AB122),AND($AA122="",AB122=""),"",OR($AA122&lt;&gt;"",AB122&lt;&gt;""),"-")</f>
        <v/>
      </c>
      <c r="BS122" s="120" t="str" cm="1">
        <f t="array" ref="BS122">_xlfn.IFS(AND($AA122&lt;&gt;"",AC122&lt;&gt;""),ABS($AA122-AC122),AND($AA122="",AC122=""),"",OR($AA122&lt;&gt;"",AC122&lt;&gt;""),"-")</f>
        <v/>
      </c>
      <c r="BT122" s="120" t="str" cm="1">
        <f t="array" ref="BT122">_xlfn.IFS(AND($AA122&lt;&gt;"",AD122&lt;&gt;""),ABS($AA122-AD122),AND($AA122="",AD122=""),"",OR($AA122&lt;&gt;"",AD122&lt;&gt;""),"-")</f>
        <v/>
      </c>
      <c r="BU122" s="120" t="str" cm="1">
        <f t="array" ref="BU122">_xlfn.IFS(AND($AA122&lt;&gt;"",AE122&lt;&gt;""),ABS($AA122-AE122),AND($AA122="",AE122=""),"",OR($AA122&lt;&gt;"",AE122&lt;&gt;""),"-")</f>
        <v/>
      </c>
      <c r="BV122" s="120" t="str" cm="1">
        <f t="array" ref="BV122">_xlfn.IFS(AND($AA122&lt;&gt;"",AF122&lt;&gt;""),ABS($AA122-AF122),AND($AA122="",AF122=""),"",OR($AA122&lt;&gt;"",AF122&lt;&gt;""),"-")</f>
        <v/>
      </c>
      <c r="BW122" s="120" t="str" cm="1">
        <f t="array" ref="BW122">_xlfn.IFS(AND($AA122&lt;&gt;"",AG122&lt;&gt;""),ABS($AA122-AG122),AND($AA122="",AG122=""),"",OR($AA122&lt;&gt;"",AG122&lt;&gt;""),"-")</f>
        <v/>
      </c>
      <c r="BX122" s="120" t="str" cm="1">
        <f t="array" ref="BX122">_xlfn.IFS(AND($AA122&lt;&gt;"",AH122&lt;&gt;""),ABS($AA122-AH122),AND($AA122="",AH122=""),"",OR($AA122&lt;&gt;"",AH122&lt;&gt;""),"-")</f>
        <v/>
      </c>
      <c r="BY122" s="120" t="str" cm="1">
        <f t="array" ref="BY122">_xlfn.IFS(AND($AA122&lt;&gt;"",AI122&lt;&gt;""),ABS($AA122-AI122),AND($AA122="",AI122=""),"",OR($AA122&lt;&gt;"",AI122&lt;&gt;""),"-")</f>
        <v/>
      </c>
      <c r="BZ122" s="120" t="str" cm="1">
        <f t="array" ref="BZ122">_xlfn.IFS(AND($AA122&lt;&gt;"",AJ122&lt;&gt;""),ABS($AA122-AJ122),AND($AA122="",AJ122=""),"",OR($AA122&lt;&gt;"",AJ122&lt;&gt;""),"-")</f>
        <v/>
      </c>
      <c r="CA122" s="121" t="str" cm="1">
        <f t="array" ref="CA122">_xlfn.IFS(AND($AB122&lt;&gt;"",AC122&lt;&gt;""),ABS($AB122-AC122),AND($AB122="",AC122=""),"",OR($AB122&lt;&gt;"",AC122&lt;&gt;""),"-")</f>
        <v/>
      </c>
      <c r="CB122" s="120" t="str" cm="1">
        <f t="array" ref="CB122">_xlfn.IFS(AND($AB122&lt;&gt;"",AD122&lt;&gt;""),ABS($AB122-AD122),AND($AB122="",AD122=""),"",OR($AB122&lt;&gt;"",AD122&lt;&gt;""),"-")</f>
        <v/>
      </c>
      <c r="CC122" s="120" t="str" cm="1">
        <f t="array" ref="CC122">_xlfn.IFS(AND($AB122&lt;&gt;"",AE122&lt;&gt;""),ABS($AB122-AE122),AND($AB122="",AE122=""),"",OR($AB122&lt;&gt;"",AE122&lt;&gt;""),"-")</f>
        <v/>
      </c>
      <c r="CD122" s="120" t="str" cm="1">
        <f t="array" ref="CD122">_xlfn.IFS(AND($AB122&lt;&gt;"",AF122&lt;&gt;""),ABS($AB122-AF122),AND($AB122="",AF122=""),"",OR($AB122&lt;&gt;"",AF122&lt;&gt;""),"-")</f>
        <v/>
      </c>
      <c r="CE122" s="120" t="str" cm="1">
        <f t="array" ref="CE122">_xlfn.IFS(AND($AB122&lt;&gt;"",AG122&lt;&gt;""),ABS($AB122-AG122),AND($AB122="",AG122=""),"",OR($AB122&lt;&gt;"",AG122&lt;&gt;""),"-")</f>
        <v/>
      </c>
      <c r="CF122" s="120" t="str" cm="1">
        <f t="array" ref="CF122">_xlfn.IFS(AND($AB122&lt;&gt;"",AH122&lt;&gt;""),ABS($AB122-AH122),AND($AB122="",AH122=""),"",OR($AB122&lt;&gt;"",AH122&lt;&gt;""),"-")</f>
        <v/>
      </c>
      <c r="CG122" s="120" t="str" cm="1">
        <f t="array" ref="CG122">_xlfn.IFS(AND($AB122&lt;&gt;"",AI122&lt;&gt;""),ABS($AB122-AI122),AND($AB122="",AI122=""),"",OR($AB122&lt;&gt;"",AI122&lt;&gt;""),"-")</f>
        <v/>
      </c>
      <c r="CH122" s="120" t="str" cm="1">
        <f t="array" ref="CH122">_xlfn.IFS(AND($AB122&lt;&gt;"",AJ122&lt;&gt;""),ABS($AB122-AJ122),AND($AB122="",AJ122=""),"",OR($AB122&lt;&gt;"",AJ122&lt;&gt;""),"-")</f>
        <v/>
      </c>
      <c r="CI122" s="121" t="str" cm="1">
        <f t="array" ref="CI122">_xlfn.IFS(AND($AC122&lt;&gt;"",AD122&lt;&gt;""),ABS($AC122-AD122),AND($AC122="",AD122=""),"",OR($AC122&lt;&gt;"",AD122&lt;&gt;""),"-")</f>
        <v/>
      </c>
      <c r="CJ122" s="120" t="str" cm="1">
        <f t="array" ref="CJ122">_xlfn.IFS(AND($AC122&lt;&gt;"",AE122&lt;&gt;""),ABS($AC122-AE122),AND($AC122="",AE122=""),"",OR($AC122&lt;&gt;"",AE122&lt;&gt;""),"-")</f>
        <v/>
      </c>
      <c r="CK122" s="120" t="str" cm="1">
        <f t="array" ref="CK122">_xlfn.IFS(AND($AC122&lt;&gt;"",AF122&lt;&gt;""),ABS($AC122-AF122),AND($AC122="",AF122=""),"",OR($AC122&lt;&gt;"",AF122&lt;&gt;""),"-")</f>
        <v/>
      </c>
      <c r="CL122" s="120" t="str" cm="1">
        <f t="array" ref="CL122">_xlfn.IFS(AND($AC122&lt;&gt;"",AG122&lt;&gt;""),ABS($AC122-AG122),AND($AC122="",AG122=""),"",OR($AC122&lt;&gt;"",AG122&lt;&gt;""),"-")</f>
        <v/>
      </c>
      <c r="CM122" s="120" t="str" cm="1">
        <f t="array" ref="CM122">_xlfn.IFS(AND($AC122&lt;&gt;"",AH122&lt;&gt;""),ABS($AC122-AH122),AND($AC122="",AH122=""),"",OR($AC122&lt;&gt;"",AH122&lt;&gt;""),"-")</f>
        <v/>
      </c>
      <c r="CN122" s="120" t="str" cm="1">
        <f t="array" ref="CN122">_xlfn.IFS(AND($AC122&lt;&gt;"",AI122&lt;&gt;""),ABS($AC122-AI122),AND($AC122="",AI122=""),"",OR($AC122&lt;&gt;"",AI122&lt;&gt;""),"-")</f>
        <v/>
      </c>
      <c r="CO122" s="120" t="str" cm="1">
        <f t="array" ref="CO122">_xlfn.IFS(AND($AC122&lt;&gt;"",AJ122&lt;&gt;""),ABS($AC122-AJ122),AND($AC122="",AJ122=""),"",OR($AC122&lt;&gt;"",AJ122&lt;&gt;""),"-")</f>
        <v/>
      </c>
      <c r="CP122" s="121" t="str" cm="1">
        <f t="array" ref="CP122">_xlfn.IFS(AND($AD122&lt;&gt;"",AE122&lt;&gt;""),ABS($AD122-AE122),AND($AD122="",AE122=""),"",OR($AD122&lt;&gt;"",AE122&lt;&gt;""),"-")</f>
        <v/>
      </c>
      <c r="CQ122" s="120" t="str" cm="1">
        <f t="array" ref="CQ122">_xlfn.IFS(AND($AD122&lt;&gt;"",AF122&lt;&gt;""),ABS($AD122-AF122),AND($AD122="",AF122=""),"",OR($AD122&lt;&gt;"",AF122&lt;&gt;""),"-")</f>
        <v/>
      </c>
      <c r="CR122" s="120" t="str" cm="1">
        <f t="array" ref="CR122">_xlfn.IFS(AND($AD122&lt;&gt;"",AG122&lt;&gt;""),ABS($AD122-AG122),AND($AD122="",AG122=""),"",OR($AD122&lt;&gt;"",AG122&lt;&gt;""),"-")</f>
        <v/>
      </c>
      <c r="CS122" s="120" t="str" cm="1">
        <f t="array" ref="CS122">_xlfn.IFS(AND($AD122&lt;&gt;"",AH122&lt;&gt;""),ABS($AD122-AH122),AND($AD122="",AH122=""),"",OR($AD122&lt;&gt;"",AH122&lt;&gt;""),"-")</f>
        <v/>
      </c>
      <c r="CT122" s="120" t="str" cm="1">
        <f t="array" ref="CT122">_xlfn.IFS(AND($AD122&lt;&gt;"",AI122&lt;&gt;""),ABS($AD122-AI122),AND($AD122="",AI122=""),"",OR($AD122&lt;&gt;"",AI122&lt;&gt;""),"-")</f>
        <v/>
      </c>
      <c r="CU122" s="120" t="str" cm="1">
        <f t="array" ref="CU122">_xlfn.IFS(AND($AD122&lt;&gt;"",AJ122&lt;&gt;""),ABS($AD122-AJ122),AND($AD122="",AJ122=""),"",OR($AD122&lt;&gt;"",AJ122&lt;&gt;""),"-")</f>
        <v/>
      </c>
      <c r="CV122" s="121" t="str" cm="1">
        <f t="array" ref="CV122">_xlfn.IFS(AND($AE122&lt;&gt;"",AF122&lt;&gt;""),ABS($AE122-AF122),AND($AE122="",AF122=""),"",OR($AE122&lt;&gt;"",AF122&lt;&gt;""),"-")</f>
        <v/>
      </c>
      <c r="CW122" s="120" t="str" cm="1">
        <f t="array" ref="CW122">_xlfn.IFS(AND($AE122&lt;&gt;"",AG122&lt;&gt;""),ABS($AE122-AG122),AND($AE122="",AG122=""),"",OR($AE122&lt;&gt;"",AG122&lt;&gt;""),"-")</f>
        <v/>
      </c>
      <c r="CX122" s="120" t="str" cm="1">
        <f t="array" ref="CX122">_xlfn.IFS(AND($AE122&lt;&gt;"",AH122&lt;&gt;""),ABS($AE122-AH122),AND($AE122="",AH122=""),"",OR($AE122&lt;&gt;"",AH122&lt;&gt;""),"-")</f>
        <v/>
      </c>
      <c r="CY122" s="120" t="str" cm="1">
        <f t="array" ref="CY122">_xlfn.IFS(AND($AE122&lt;&gt;"",AI122&lt;&gt;""),ABS($AE122-AI122),AND($AE122="",AI122=""),"",OR($AE122&lt;&gt;"",AI122&lt;&gt;""),"-")</f>
        <v/>
      </c>
      <c r="CZ122" s="120" t="str" cm="1">
        <f t="array" ref="CZ122">_xlfn.IFS(AND($AE122&lt;&gt;"",AJ122&lt;&gt;""),ABS($AE122-AJ122),AND($AE122="",AJ122=""),"",OR($AE122&lt;&gt;"",AJ122&lt;&gt;""),"-")</f>
        <v/>
      </c>
      <c r="DA122" s="121" t="str" cm="1">
        <f t="array" ref="DA122">_xlfn.IFS(AND($AF122&lt;&gt;"",AG122&lt;&gt;""),ABS($AF122-AG122),AND($AF122="",AG122=""),"",OR($AF122&lt;&gt;"",AG122&lt;&gt;""),"-")</f>
        <v/>
      </c>
      <c r="DB122" s="120" t="str" cm="1">
        <f t="array" ref="DB122">_xlfn.IFS(AND($AF122&lt;&gt;"",AH122&lt;&gt;""),ABS($AF122-AH122),AND($AF122="",AH122=""),"",OR($AF122&lt;&gt;"",AH122&lt;&gt;""),"-")</f>
        <v/>
      </c>
      <c r="DC122" s="120" t="str" cm="1">
        <f t="array" ref="DC122">_xlfn.IFS(AND($AF122&lt;&gt;"",AI122&lt;&gt;""),ABS($AF122-AI122),AND($AF122="",AI122=""),"",OR($AF122&lt;&gt;"",AI122&lt;&gt;""),"-")</f>
        <v/>
      </c>
      <c r="DD122" s="120" t="str" cm="1">
        <f t="array" ref="DD122">_xlfn.IFS(AND($AF122&lt;&gt;"",AJ122&lt;&gt;""),ABS($AF122-AJ122),AND($AF122="",AJ122=""),"",OR($AF122&lt;&gt;"",AJ122&lt;&gt;""),"-")</f>
        <v/>
      </c>
      <c r="DE122" s="121" t="str" cm="1">
        <f t="array" ref="DE122">_xlfn.IFS(AND($AG122&lt;&gt;"",AH122&lt;&gt;""),ABS($AG122-AH122),AND($AG122="",AH122=""),"",OR($AG122&lt;&gt;"",AH122&lt;&gt;""),"-")</f>
        <v/>
      </c>
      <c r="DF122" s="120" t="str" cm="1">
        <f t="array" ref="DF122">_xlfn.IFS(AND($AG122&lt;&gt;"",AI122&lt;&gt;""),ABS($AG122-AI122),AND($AG122="",AI122=""),"",OR($AG122&lt;&gt;"",AI122&lt;&gt;""),"-")</f>
        <v/>
      </c>
      <c r="DG122" s="120" t="str" cm="1">
        <f t="array" ref="DG122">_xlfn.IFS(AND($AG122&lt;&gt;"",AJ122&lt;&gt;""),ABS($AG122-AJ122),AND($AG122="",AJ122=""),"",OR($AG122&lt;&gt;"",AJ122&lt;&gt;""),"-")</f>
        <v/>
      </c>
      <c r="DH122" s="121" t="str" cm="1">
        <f t="array" ref="DH122">_xlfn.IFS(AND($AH122&lt;&gt;"",AI122&lt;&gt;""),ABS($AH122-AI122),AND($AH122="",AI122=""),"",OR($AH122&lt;&gt;"",AI122&lt;&gt;""),"-")</f>
        <v/>
      </c>
      <c r="DI122" s="120" t="str" cm="1">
        <f t="array" ref="DI122">_xlfn.IFS(AND($AH122&lt;&gt;"",AJ122&lt;&gt;""),ABS($AH122-AJ122),AND($AH122="",AJ122=""),"",OR($AH122&lt;&gt;"",AJ122&lt;&gt;""),"-")</f>
        <v/>
      </c>
      <c r="DJ122" s="121" t="str" cm="1">
        <f t="array" ref="DJ122">_xlfn.IFS(AND($AI122&lt;&gt;"",AJ122&lt;&gt;""),ABS($AI122-AJ122),AND($AI122="",AJ122=""),"",OR($AI122&lt;&gt;"",AJ122&lt;&gt;""),"-")</f>
        <v/>
      </c>
    </row>
    <row r="123" spans="1:114" x14ac:dyDescent="0.2">
      <c r="A123" s="120" t="e">
        <f t="shared" si="27"/>
        <v>#DIV/0!</v>
      </c>
      <c r="B123" s="186" t="e">
        <f t="shared" si="28"/>
        <v>#DIV/0!</v>
      </c>
      <c r="C123" s="186" t="e">
        <f t="shared" si="29"/>
        <v>#DIV/0!</v>
      </c>
      <c r="D123" s="186" t="e">
        <f t="shared" si="30"/>
        <v>#DIV/0!</v>
      </c>
      <c r="E123" s="263">
        <f t="shared" si="31"/>
        <v>0</v>
      </c>
      <c r="F123" s="186">
        <f t="shared" si="32"/>
        <v>0</v>
      </c>
      <c r="G123" s="186" t="e">
        <f t="shared" si="33"/>
        <v>#DIV/0!</v>
      </c>
      <c r="H123" s="262" t="str">
        <f t="shared" si="34"/>
        <v/>
      </c>
      <c r="I123" s="187" t="str">
        <f t="shared" si="35"/>
        <v/>
      </c>
      <c r="J123" s="260" t="s">
        <v>19</v>
      </c>
      <c r="K123" s="259" t="e">
        <f>VLOOKUP($J123,Merged_couplings!$B:$BU,MATCH(K$1,Merged_couplings!$B$1:$BU$1,0),FALSE)</f>
        <v>#N/A</v>
      </c>
      <c r="L123" s="258" t="e">
        <f>VLOOKUP($J123,Merged_couplings!$B:$BU,MATCH(L$1,Merged_couplings!$B$1:$BU$1,0),FALSE)</f>
        <v>#N/A</v>
      </c>
      <c r="M123" s="258" t="e">
        <f>VLOOKUP($J123,Merged_couplings!$B:$BU,MATCH(M$1,Merged_couplings!$B$1:$BU$1,0),FALSE)</f>
        <v>#N/A</v>
      </c>
      <c r="N123" s="258" t="e">
        <f>VLOOKUP($J123,Merged_couplings!$B:$BU,MATCH(N$1,Merged_couplings!$B$1:$BU$1,0),FALSE)</f>
        <v>#N/A</v>
      </c>
      <c r="O123" s="258" t="e">
        <f>VLOOKUP($J123,Merged_couplings!$B:$BU,MATCH(O$1,Merged_couplings!$B$1:$BU$1,0),FALSE)</f>
        <v>#N/A</v>
      </c>
      <c r="P123" s="258" t="e">
        <f>VLOOKUP($J123,Merged_couplings!$B:$BU,MATCH(P$1,Merged_couplings!$B$1:$BU$1,0),FALSE)</f>
        <v>#N/A</v>
      </c>
      <c r="Q123" s="258" t="e">
        <f>VLOOKUP($J123,Merged_couplings!$B:$BU,MATCH(Q$1,Merged_couplings!$B$1:$BU$1,0),FALSE)</f>
        <v>#N/A</v>
      </c>
      <c r="R123" s="258" t="e">
        <f>VLOOKUP($J123,Merged_couplings!$B:$BU,MATCH(R$1,Merged_couplings!$B$1:$BU$1,0),FALSE)</f>
        <v>#N/A</v>
      </c>
      <c r="S123" s="258" t="e">
        <f>VLOOKUP($J123,Merged_couplings!$B:$BU,MATCH(S$1,Merged_couplings!$B$1:$BU$1,0),FALSE)</f>
        <v>#N/A</v>
      </c>
      <c r="T123" s="258" t="e">
        <f>VLOOKUP($J123,Merged_couplings!$B:$BU,MATCH(T$1,Merged_couplings!$B$1:$BU$1,0),FALSE)</f>
        <v>#N/A</v>
      </c>
      <c r="U123" s="258" t="e">
        <f>VLOOKUP($J123,Merged_couplings!$B:$BU,MATCH(U$1,Merged_couplings!$B$1:$BU$1,0),FALSE)</f>
        <v>#N/A</v>
      </c>
      <c r="V123" s="258" t="e">
        <f>VLOOKUP($J123,Merged_couplings!$B:$BU,MATCH(V$1,Merged_couplings!$B$1:$BU$1,0),FALSE)</f>
        <v>#N/A</v>
      </c>
      <c r="W123" s="258" t="e">
        <f>VLOOKUP($J123,Merged_couplings!$B:$BU,MATCH(W$1,Merged_couplings!$B$1:$BU$1,0),FALSE)</f>
        <v>#N/A</v>
      </c>
      <c r="X123" s="121" t="str">
        <f>_xlfn.IFNA(VLOOKUP($J123,Merged_couplings!$B:$R,MATCH(X$1,Merged_couplings!$B$1:$R$1,0),FALSE),"")</f>
        <v/>
      </c>
      <c r="Y123" s="120" t="str">
        <f>_xlfn.IFNA(VLOOKUP($J123,Merged_couplings!$B:$R,MATCH(Y$1,Merged_couplings!$B$1:$R$1,0),FALSE),"")</f>
        <v/>
      </c>
      <c r="Z123" s="120" t="str">
        <f>_xlfn.IFNA(VLOOKUP($J123,Merged_couplings!$B:$R,MATCH(Z$1,Merged_couplings!$B$1:$R$1,0),FALSE),"")</f>
        <v/>
      </c>
      <c r="AA123" s="120" t="str">
        <f>_xlfn.IFNA(VLOOKUP($J123,Merged_couplings!$B:$R,MATCH(AA$1,Merged_couplings!$B$1:$R$1,0),FALSE),"")</f>
        <v/>
      </c>
      <c r="AB123" s="120" t="str">
        <f>_xlfn.IFNA(VLOOKUP($J123,Merged_couplings!$B:$R,MATCH(AB$1,Merged_couplings!$B$1:$R$1,0),FALSE),"")</f>
        <v/>
      </c>
      <c r="AC123" s="120" t="str">
        <f>_xlfn.IFNA(VLOOKUP($J123,Merged_couplings!$B:$R,MATCH(AC$1,Merged_couplings!$B$1:$R$1,0),FALSE),"")</f>
        <v/>
      </c>
      <c r="AD123" s="120" t="str">
        <f>_xlfn.IFNA(VLOOKUP($J123,Merged_couplings!$B:$R,MATCH(AD$1,Merged_couplings!$B$1:$R$1,0),FALSE),"")</f>
        <v/>
      </c>
      <c r="AE123" s="120" t="str">
        <f>_xlfn.IFNA(VLOOKUP($J123,Merged_couplings!$B:$R,MATCH(AE$1,Merged_couplings!$B$1:$R$1,0),FALSE),"")</f>
        <v/>
      </c>
      <c r="AF123" s="120" t="str">
        <f>_xlfn.IFNA(VLOOKUP($J123,Merged_couplings!$B:$R,MATCH(AF$1,Merged_couplings!$B$1:$R$1,0),FALSE),"")</f>
        <v/>
      </c>
      <c r="AG123" s="120" t="str">
        <f>_xlfn.IFNA(VLOOKUP($J123,Merged_couplings!$B:$R,MATCH(AG$1,Merged_couplings!$B$1:$R$1,0),FALSE),"")</f>
        <v/>
      </c>
      <c r="AH123" s="120" t="str">
        <f>_xlfn.IFNA(VLOOKUP($J123,Merged_couplings!$B:$R,MATCH(AH$1,Merged_couplings!$B$1:$R$1,0),FALSE),"")</f>
        <v/>
      </c>
      <c r="AI123" s="120" t="str">
        <f>_xlfn.IFNA(VLOOKUP($J123,Merged_couplings!$B:$R,MATCH(AI$1,Merged_couplings!$B$1:$R$1,0),FALSE),"")</f>
        <v/>
      </c>
      <c r="AJ123" s="120" t="str">
        <f>_xlfn.IFNA(VLOOKUP($J123,Merged_couplings!$B:$R,MATCH(AJ$1,Merged_couplings!$B$1:$R$1,0),FALSE),"")</f>
        <v/>
      </c>
      <c r="AK123" s="123" t="str" cm="1">
        <f t="array" ref="AK123">_xlfn.IFS(AND($X123&lt;&gt;"",Y123&lt;&gt;""),ABS($X123-Y123),AND($X123="",Y123=""),"",OR($X123&lt;&gt;"",Y123&lt;&gt;""),"-")</f>
        <v/>
      </c>
      <c r="AL123" s="122" t="str" cm="1">
        <f t="array" ref="AL123">_xlfn.IFS(AND($X123&lt;&gt;"",Z123&lt;&gt;""),ABS($X123-Z123),AND($X123="",Z123=""),"",OR($X123&lt;&gt;"",Z123&lt;&gt;""),"-")</f>
        <v/>
      </c>
      <c r="AM123" s="122" t="str" cm="1">
        <f t="array" ref="AM123">_xlfn.IFS(AND($X123&lt;&gt;"",AA123&lt;&gt;""),ABS($X123-AA123),AND($X123="",AA123=""),"",OR($X123&lt;&gt;"",AA123&lt;&gt;""),"-")</f>
        <v/>
      </c>
      <c r="AN123" s="122" t="str" cm="1">
        <f t="array" ref="AN123">_xlfn.IFS(AND($X123&lt;&gt;"",AB123&lt;&gt;""),ABS($X123-AB123),AND($X123="",AB123=""),"",OR($X123&lt;&gt;"",AB123&lt;&gt;""),"-")</f>
        <v/>
      </c>
      <c r="AO123" s="122" t="str" cm="1">
        <f t="array" ref="AO123">_xlfn.IFS(AND($X123&lt;&gt;"",AC123&lt;&gt;""),ABS($X123-AC123),AND($X123="",AC123=""),"",OR($X123&lt;&gt;"",AC123&lt;&gt;""),"-")</f>
        <v/>
      </c>
      <c r="AP123" s="122" t="str" cm="1">
        <f t="array" ref="AP123">_xlfn.IFS(AND($X123&lt;&gt;"",AD123&lt;&gt;""),ABS($X123-AD123),AND($X123="",AD123=""),"",OR($X123&lt;&gt;"",AD123&lt;&gt;""),"-")</f>
        <v/>
      </c>
      <c r="AQ123" s="122" t="str" cm="1">
        <f t="array" ref="AQ123">_xlfn.IFS(AND($X123&lt;&gt;"",AE123&lt;&gt;""),ABS($X123-AE123),AND($X123="",AE123=""),"",OR($X123&lt;&gt;"",AE123&lt;&gt;""),"-")</f>
        <v/>
      </c>
      <c r="AR123" s="122" t="str" cm="1">
        <f t="array" ref="AR123">_xlfn.IFS(AND($X123&lt;&gt;"",AF123&lt;&gt;""),ABS($X123-AF123),AND($X123="",AF123=""),"",OR($X123&lt;&gt;"",AF123&lt;&gt;""),"-")</f>
        <v/>
      </c>
      <c r="AS123" s="122" t="str" cm="1">
        <f t="array" ref="AS123">_xlfn.IFS(AND($X123&lt;&gt;"",AG123&lt;&gt;""),ABS($X123-AG123),AND($X123="",AG123=""),"",OR($X123&lt;&gt;"",AG123&lt;&gt;""),"-")</f>
        <v/>
      </c>
      <c r="AT123" s="122" t="str" cm="1">
        <f t="array" ref="AT123">_xlfn.IFS(AND($X123&lt;&gt;"",AH123&lt;&gt;""),ABS($X123-AH123),AND($X123="",AH123=""),"",OR($X123&lt;&gt;"",AH123&lt;&gt;""),"-")</f>
        <v/>
      </c>
      <c r="AU123" s="122" t="str" cm="1">
        <f t="array" ref="AU123">_xlfn.IFS(AND($X123&lt;&gt;"",AI123&lt;&gt;""),ABS($X123-AI123),AND($X123="",AI123=""),"",OR($X123&lt;&gt;"",AI123&lt;&gt;""),"-")</f>
        <v/>
      </c>
      <c r="AV123" s="122" t="str" cm="1">
        <f t="array" ref="AV123">_xlfn.IFS(AND($X123&lt;&gt;"",AJ123&lt;&gt;""),ABS($X123-AJ123),AND($X123="",AJ123=""),"",OR($X123&lt;&gt;"",AJ123&lt;&gt;""),"-")</f>
        <v/>
      </c>
      <c r="AW123" s="123" t="str" cm="1">
        <f t="array" ref="AW123">_xlfn.IFS(AND($Y123&lt;&gt;"",Z123&lt;&gt;""),ABS($Y123-Z123),AND($Y123="",Z123=""),"",OR($Y123&lt;&gt;"",Z123&lt;&gt;""),"-")</f>
        <v/>
      </c>
      <c r="AX123" s="122" t="str" cm="1">
        <f t="array" ref="AX123">_xlfn.IFS(AND($Y123&lt;&gt;"",AA123&lt;&gt;""),ABS($Y123-AA123),AND($Y123="",AA123=""),"",OR($Y123&lt;&gt;"",AA123&lt;&gt;""),"-")</f>
        <v/>
      </c>
      <c r="AY123" s="122" t="str" cm="1">
        <f t="array" ref="AY123">_xlfn.IFS(AND($Y123&lt;&gt;"",AB123&lt;&gt;""),ABS($Y123-AB123),AND($Y123="",AB123=""),"",OR($Y123&lt;&gt;"",AB123&lt;&gt;""),"-")</f>
        <v/>
      </c>
      <c r="AZ123" s="122" t="str" cm="1">
        <f t="array" ref="AZ123">_xlfn.IFS(AND($Y123&lt;&gt;"",AC123&lt;&gt;""),ABS($Y123-AC123),AND($Y123="",AC123=""),"",OR($Y123&lt;&gt;"",AC123&lt;&gt;""),"-")</f>
        <v/>
      </c>
      <c r="BA123" s="122" t="str" cm="1">
        <f t="array" ref="BA123">_xlfn.IFS(AND($Y123&lt;&gt;"",AD123&lt;&gt;""),ABS($Y123-AD123),AND($Y123="",AD123=""),"",OR($Y123&lt;&gt;"",AD123&lt;&gt;""),"-")</f>
        <v/>
      </c>
      <c r="BB123" s="122" t="str" cm="1">
        <f t="array" ref="BB123">_xlfn.IFS(AND($Y123&lt;&gt;"",AE123&lt;&gt;""),ABS($Y123-AE123),AND($Y123="",AE123=""),"",OR($Y123&lt;&gt;"",AE123&lt;&gt;""),"-")</f>
        <v/>
      </c>
      <c r="BC123" s="122" t="str" cm="1">
        <f t="array" ref="BC123">_xlfn.IFS(AND($Y123&lt;&gt;"",AF123&lt;&gt;""),ABS($Y123-AF123),AND($Y123="",AF123=""),"",OR($Y123&lt;&gt;"",AF123&lt;&gt;""),"-")</f>
        <v/>
      </c>
      <c r="BD123" s="122" t="str" cm="1">
        <f t="array" ref="BD123">_xlfn.IFS(AND($Y123&lt;&gt;"",AG123&lt;&gt;""),ABS($Y123-AG123),AND($Y123="",AG123=""),"",OR($Y123&lt;&gt;"",AG123&lt;&gt;""),"-")</f>
        <v/>
      </c>
      <c r="BE123" s="122" t="str" cm="1">
        <f t="array" ref="BE123">_xlfn.IFS(AND($Y123&lt;&gt;"",AH123&lt;&gt;""),ABS($Y123-AH123),AND($Y123="",AH123=""),"",OR($Y123&lt;&gt;"",AH123&lt;&gt;""),"-")</f>
        <v/>
      </c>
      <c r="BF123" s="122" t="str" cm="1">
        <f t="array" ref="BF123">_xlfn.IFS(AND($Y123&lt;&gt;"",AI123&lt;&gt;""),ABS($Y123-AI123),AND($Y123="",AI123=""),"",OR($Y123&lt;&gt;"",AI123&lt;&gt;""),"-")</f>
        <v/>
      </c>
      <c r="BG123" s="122" t="str" cm="1">
        <f t="array" ref="BG123">_xlfn.IFS(AND($Y123&lt;&gt;"",AJ123&lt;&gt;""),ABS($Y123-AJ123),AND($Y123="",AJ123=""),"",OR($Y123&lt;&gt;"",AJ123&lt;&gt;""),"-")</f>
        <v/>
      </c>
      <c r="BH123" s="121" t="str" cm="1">
        <f t="array" ref="BH123">_xlfn.IFS(AND($Z123&lt;&gt;"",AA123&lt;&gt;""),ABS($Z123-AA123),AND($Z123="",AA123=""),"",OR($Z123&lt;&gt;"",AA123&lt;&gt;""),"-")</f>
        <v/>
      </c>
      <c r="BI123" s="120" t="str" cm="1">
        <f t="array" ref="BI123">_xlfn.IFS(AND($Z123&lt;&gt;"",AB123&lt;&gt;""),ABS($Z123-AB123),AND($Z123="",AB123=""),"",OR($Z123&lt;&gt;"",AB123&lt;&gt;""),"-")</f>
        <v/>
      </c>
      <c r="BJ123" s="120" t="str" cm="1">
        <f t="array" ref="BJ123">_xlfn.IFS(AND($Z123&lt;&gt;"",AC123&lt;&gt;""),ABS($Z123-AC123),AND($Z123="",AC123=""),"",OR($Z123&lt;&gt;"",AC123&lt;&gt;""),"-")</f>
        <v/>
      </c>
      <c r="BK123" s="120" t="str" cm="1">
        <f t="array" ref="BK123">_xlfn.IFS(AND($Z123&lt;&gt;"",AD123&lt;&gt;""),ABS($Z123-AD123),AND($Z123="",AD123=""),"",OR($Z123&lt;&gt;"",AD123&lt;&gt;""),"-")</f>
        <v/>
      </c>
      <c r="BL123" s="120" t="str" cm="1">
        <f t="array" ref="BL123">_xlfn.IFS(AND($Z123&lt;&gt;"",AE123&lt;&gt;""),ABS($Z123-AE123),AND($Z123="",AE123=""),"",OR($Z123&lt;&gt;"",AE123&lt;&gt;""),"-")</f>
        <v/>
      </c>
      <c r="BM123" s="120" t="str" cm="1">
        <f t="array" ref="BM123">_xlfn.IFS(AND($Z123&lt;&gt;"",AF123&lt;&gt;""),ABS($Z123-AF123),AND($Z123="",AF123=""),"",OR($Z123&lt;&gt;"",AF123&lt;&gt;""),"-")</f>
        <v/>
      </c>
      <c r="BN123" s="120" t="str" cm="1">
        <f t="array" ref="BN123">_xlfn.IFS(AND($Z123&lt;&gt;"",AG123&lt;&gt;""),ABS($Z123-AG123),AND($Z123="",AG123=""),"",OR($Z123&lt;&gt;"",AG123&lt;&gt;""),"-")</f>
        <v/>
      </c>
      <c r="BO123" s="120" t="str" cm="1">
        <f t="array" ref="BO123">_xlfn.IFS(AND($Z123&lt;&gt;"",AH123&lt;&gt;""),ABS($Z123-AH123),AND($Z123="",AH123=""),"",OR($Z123&lt;&gt;"",AH123&lt;&gt;""),"-")</f>
        <v/>
      </c>
      <c r="BP123" s="120" t="str" cm="1">
        <f t="array" ref="BP123">_xlfn.IFS(AND($Z123&lt;&gt;"",AI123&lt;&gt;""),ABS($Z123-AI123),AND($Z123="",AI123=""),"",OR($Z123&lt;&gt;"",AI123&lt;&gt;""),"-")</f>
        <v/>
      </c>
      <c r="BQ123" s="120" t="str" cm="1">
        <f t="array" ref="BQ123">_xlfn.IFS(AND($Z123&lt;&gt;"",AJ123&lt;&gt;""),ABS($Z123-AJ123),AND($Z123="",AJ123=""),"",OR($Z123&lt;&gt;"",AJ123&lt;&gt;""),"-")</f>
        <v/>
      </c>
      <c r="BR123" s="121" t="str" cm="1">
        <f t="array" ref="BR123">_xlfn.IFS(AND($AA123&lt;&gt;"",AB123&lt;&gt;""),ABS($AA123-AB123),AND($AA123="",AB123=""),"",OR($AA123&lt;&gt;"",AB123&lt;&gt;""),"-")</f>
        <v/>
      </c>
      <c r="BS123" s="120" t="str" cm="1">
        <f t="array" ref="BS123">_xlfn.IFS(AND($AA123&lt;&gt;"",AC123&lt;&gt;""),ABS($AA123-AC123),AND($AA123="",AC123=""),"",OR($AA123&lt;&gt;"",AC123&lt;&gt;""),"-")</f>
        <v/>
      </c>
      <c r="BT123" s="120" t="str" cm="1">
        <f t="array" ref="BT123">_xlfn.IFS(AND($AA123&lt;&gt;"",AD123&lt;&gt;""),ABS($AA123-AD123),AND($AA123="",AD123=""),"",OR($AA123&lt;&gt;"",AD123&lt;&gt;""),"-")</f>
        <v/>
      </c>
      <c r="BU123" s="120" t="str" cm="1">
        <f t="array" ref="BU123">_xlfn.IFS(AND($AA123&lt;&gt;"",AE123&lt;&gt;""),ABS($AA123-AE123),AND($AA123="",AE123=""),"",OR($AA123&lt;&gt;"",AE123&lt;&gt;""),"-")</f>
        <v/>
      </c>
      <c r="BV123" s="120" t="str" cm="1">
        <f t="array" ref="BV123">_xlfn.IFS(AND($AA123&lt;&gt;"",AF123&lt;&gt;""),ABS($AA123-AF123),AND($AA123="",AF123=""),"",OR($AA123&lt;&gt;"",AF123&lt;&gt;""),"-")</f>
        <v/>
      </c>
      <c r="BW123" s="120" t="str" cm="1">
        <f t="array" ref="BW123">_xlfn.IFS(AND($AA123&lt;&gt;"",AG123&lt;&gt;""),ABS($AA123-AG123),AND($AA123="",AG123=""),"",OR($AA123&lt;&gt;"",AG123&lt;&gt;""),"-")</f>
        <v/>
      </c>
      <c r="BX123" s="120" t="str" cm="1">
        <f t="array" ref="BX123">_xlfn.IFS(AND($AA123&lt;&gt;"",AH123&lt;&gt;""),ABS($AA123-AH123),AND($AA123="",AH123=""),"",OR($AA123&lt;&gt;"",AH123&lt;&gt;""),"-")</f>
        <v/>
      </c>
      <c r="BY123" s="120" t="str" cm="1">
        <f t="array" ref="BY123">_xlfn.IFS(AND($AA123&lt;&gt;"",AI123&lt;&gt;""),ABS($AA123-AI123),AND($AA123="",AI123=""),"",OR($AA123&lt;&gt;"",AI123&lt;&gt;""),"-")</f>
        <v/>
      </c>
      <c r="BZ123" s="120" t="str" cm="1">
        <f t="array" ref="BZ123">_xlfn.IFS(AND($AA123&lt;&gt;"",AJ123&lt;&gt;""),ABS($AA123-AJ123),AND($AA123="",AJ123=""),"",OR($AA123&lt;&gt;"",AJ123&lt;&gt;""),"-")</f>
        <v/>
      </c>
      <c r="CA123" s="121" t="str" cm="1">
        <f t="array" ref="CA123">_xlfn.IFS(AND($AB123&lt;&gt;"",AC123&lt;&gt;""),ABS($AB123-AC123),AND($AB123="",AC123=""),"",OR($AB123&lt;&gt;"",AC123&lt;&gt;""),"-")</f>
        <v/>
      </c>
      <c r="CB123" s="120" t="str" cm="1">
        <f t="array" ref="CB123">_xlfn.IFS(AND($AB123&lt;&gt;"",AD123&lt;&gt;""),ABS($AB123-AD123),AND($AB123="",AD123=""),"",OR($AB123&lt;&gt;"",AD123&lt;&gt;""),"-")</f>
        <v/>
      </c>
      <c r="CC123" s="120" t="str" cm="1">
        <f t="array" ref="CC123">_xlfn.IFS(AND($AB123&lt;&gt;"",AE123&lt;&gt;""),ABS($AB123-AE123),AND($AB123="",AE123=""),"",OR($AB123&lt;&gt;"",AE123&lt;&gt;""),"-")</f>
        <v/>
      </c>
      <c r="CD123" s="120" t="str" cm="1">
        <f t="array" ref="CD123">_xlfn.IFS(AND($AB123&lt;&gt;"",AF123&lt;&gt;""),ABS($AB123-AF123),AND($AB123="",AF123=""),"",OR($AB123&lt;&gt;"",AF123&lt;&gt;""),"-")</f>
        <v/>
      </c>
      <c r="CE123" s="120" t="str" cm="1">
        <f t="array" ref="CE123">_xlfn.IFS(AND($AB123&lt;&gt;"",AG123&lt;&gt;""),ABS($AB123-AG123),AND($AB123="",AG123=""),"",OR($AB123&lt;&gt;"",AG123&lt;&gt;""),"-")</f>
        <v/>
      </c>
      <c r="CF123" s="120" t="str" cm="1">
        <f t="array" ref="CF123">_xlfn.IFS(AND($AB123&lt;&gt;"",AH123&lt;&gt;""),ABS($AB123-AH123),AND($AB123="",AH123=""),"",OR($AB123&lt;&gt;"",AH123&lt;&gt;""),"-")</f>
        <v/>
      </c>
      <c r="CG123" s="120" t="str" cm="1">
        <f t="array" ref="CG123">_xlfn.IFS(AND($AB123&lt;&gt;"",AI123&lt;&gt;""),ABS($AB123-AI123),AND($AB123="",AI123=""),"",OR($AB123&lt;&gt;"",AI123&lt;&gt;""),"-")</f>
        <v/>
      </c>
      <c r="CH123" s="120" t="str" cm="1">
        <f t="array" ref="CH123">_xlfn.IFS(AND($AB123&lt;&gt;"",AJ123&lt;&gt;""),ABS($AB123-AJ123),AND($AB123="",AJ123=""),"",OR($AB123&lt;&gt;"",AJ123&lt;&gt;""),"-")</f>
        <v/>
      </c>
      <c r="CI123" s="121" t="str" cm="1">
        <f t="array" ref="CI123">_xlfn.IFS(AND($AC123&lt;&gt;"",AD123&lt;&gt;""),ABS($AC123-AD123),AND($AC123="",AD123=""),"",OR($AC123&lt;&gt;"",AD123&lt;&gt;""),"-")</f>
        <v/>
      </c>
      <c r="CJ123" s="120" t="str" cm="1">
        <f t="array" ref="CJ123">_xlfn.IFS(AND($AC123&lt;&gt;"",AE123&lt;&gt;""),ABS($AC123-AE123),AND($AC123="",AE123=""),"",OR($AC123&lt;&gt;"",AE123&lt;&gt;""),"-")</f>
        <v/>
      </c>
      <c r="CK123" s="120" t="str" cm="1">
        <f t="array" ref="CK123">_xlfn.IFS(AND($AC123&lt;&gt;"",AF123&lt;&gt;""),ABS($AC123-AF123),AND($AC123="",AF123=""),"",OR($AC123&lt;&gt;"",AF123&lt;&gt;""),"-")</f>
        <v/>
      </c>
      <c r="CL123" s="120" t="str" cm="1">
        <f t="array" ref="CL123">_xlfn.IFS(AND($AC123&lt;&gt;"",AG123&lt;&gt;""),ABS($AC123-AG123),AND($AC123="",AG123=""),"",OR($AC123&lt;&gt;"",AG123&lt;&gt;""),"-")</f>
        <v/>
      </c>
      <c r="CM123" s="120" t="str" cm="1">
        <f t="array" ref="CM123">_xlfn.IFS(AND($AC123&lt;&gt;"",AH123&lt;&gt;""),ABS($AC123-AH123),AND($AC123="",AH123=""),"",OR($AC123&lt;&gt;"",AH123&lt;&gt;""),"-")</f>
        <v/>
      </c>
      <c r="CN123" s="120" t="str" cm="1">
        <f t="array" ref="CN123">_xlfn.IFS(AND($AC123&lt;&gt;"",AI123&lt;&gt;""),ABS($AC123-AI123),AND($AC123="",AI123=""),"",OR($AC123&lt;&gt;"",AI123&lt;&gt;""),"-")</f>
        <v/>
      </c>
      <c r="CO123" s="120" t="str" cm="1">
        <f t="array" ref="CO123">_xlfn.IFS(AND($AC123&lt;&gt;"",AJ123&lt;&gt;""),ABS($AC123-AJ123),AND($AC123="",AJ123=""),"",OR($AC123&lt;&gt;"",AJ123&lt;&gt;""),"-")</f>
        <v/>
      </c>
      <c r="CP123" s="121" t="str" cm="1">
        <f t="array" ref="CP123">_xlfn.IFS(AND($AD123&lt;&gt;"",AE123&lt;&gt;""),ABS($AD123-AE123),AND($AD123="",AE123=""),"",OR($AD123&lt;&gt;"",AE123&lt;&gt;""),"-")</f>
        <v/>
      </c>
      <c r="CQ123" s="120" t="str" cm="1">
        <f t="array" ref="CQ123">_xlfn.IFS(AND($AD123&lt;&gt;"",AF123&lt;&gt;""),ABS($AD123-AF123),AND($AD123="",AF123=""),"",OR($AD123&lt;&gt;"",AF123&lt;&gt;""),"-")</f>
        <v/>
      </c>
      <c r="CR123" s="120" t="str" cm="1">
        <f t="array" ref="CR123">_xlfn.IFS(AND($AD123&lt;&gt;"",AG123&lt;&gt;""),ABS($AD123-AG123),AND($AD123="",AG123=""),"",OR($AD123&lt;&gt;"",AG123&lt;&gt;""),"-")</f>
        <v/>
      </c>
      <c r="CS123" s="120" t="str" cm="1">
        <f t="array" ref="CS123">_xlfn.IFS(AND($AD123&lt;&gt;"",AH123&lt;&gt;""),ABS($AD123-AH123),AND($AD123="",AH123=""),"",OR($AD123&lt;&gt;"",AH123&lt;&gt;""),"-")</f>
        <v/>
      </c>
      <c r="CT123" s="120" t="str" cm="1">
        <f t="array" ref="CT123">_xlfn.IFS(AND($AD123&lt;&gt;"",AI123&lt;&gt;""),ABS($AD123-AI123),AND($AD123="",AI123=""),"",OR($AD123&lt;&gt;"",AI123&lt;&gt;""),"-")</f>
        <v/>
      </c>
      <c r="CU123" s="120" t="str" cm="1">
        <f t="array" ref="CU123">_xlfn.IFS(AND($AD123&lt;&gt;"",AJ123&lt;&gt;""),ABS($AD123-AJ123),AND($AD123="",AJ123=""),"",OR($AD123&lt;&gt;"",AJ123&lt;&gt;""),"-")</f>
        <v/>
      </c>
      <c r="CV123" s="121" t="str" cm="1">
        <f t="array" ref="CV123">_xlfn.IFS(AND($AE123&lt;&gt;"",AF123&lt;&gt;""),ABS($AE123-AF123),AND($AE123="",AF123=""),"",OR($AE123&lt;&gt;"",AF123&lt;&gt;""),"-")</f>
        <v/>
      </c>
      <c r="CW123" s="120" t="str" cm="1">
        <f t="array" ref="CW123">_xlfn.IFS(AND($AE123&lt;&gt;"",AG123&lt;&gt;""),ABS($AE123-AG123),AND($AE123="",AG123=""),"",OR($AE123&lt;&gt;"",AG123&lt;&gt;""),"-")</f>
        <v/>
      </c>
      <c r="CX123" s="120" t="str" cm="1">
        <f t="array" ref="CX123">_xlfn.IFS(AND($AE123&lt;&gt;"",AH123&lt;&gt;""),ABS($AE123-AH123),AND($AE123="",AH123=""),"",OR($AE123&lt;&gt;"",AH123&lt;&gt;""),"-")</f>
        <v/>
      </c>
      <c r="CY123" s="120" t="str" cm="1">
        <f t="array" ref="CY123">_xlfn.IFS(AND($AE123&lt;&gt;"",AI123&lt;&gt;""),ABS($AE123-AI123),AND($AE123="",AI123=""),"",OR($AE123&lt;&gt;"",AI123&lt;&gt;""),"-")</f>
        <v/>
      </c>
      <c r="CZ123" s="120" t="str" cm="1">
        <f t="array" ref="CZ123">_xlfn.IFS(AND($AE123&lt;&gt;"",AJ123&lt;&gt;""),ABS($AE123-AJ123),AND($AE123="",AJ123=""),"",OR($AE123&lt;&gt;"",AJ123&lt;&gt;""),"-")</f>
        <v/>
      </c>
      <c r="DA123" s="121" t="str" cm="1">
        <f t="array" ref="DA123">_xlfn.IFS(AND($AF123&lt;&gt;"",AG123&lt;&gt;""),ABS($AF123-AG123),AND($AF123="",AG123=""),"",OR($AF123&lt;&gt;"",AG123&lt;&gt;""),"-")</f>
        <v/>
      </c>
      <c r="DB123" s="120" t="str" cm="1">
        <f t="array" ref="DB123">_xlfn.IFS(AND($AF123&lt;&gt;"",AH123&lt;&gt;""),ABS($AF123-AH123),AND($AF123="",AH123=""),"",OR($AF123&lt;&gt;"",AH123&lt;&gt;""),"-")</f>
        <v/>
      </c>
      <c r="DC123" s="120" t="str" cm="1">
        <f t="array" ref="DC123">_xlfn.IFS(AND($AF123&lt;&gt;"",AI123&lt;&gt;""),ABS($AF123-AI123),AND($AF123="",AI123=""),"",OR($AF123&lt;&gt;"",AI123&lt;&gt;""),"-")</f>
        <v/>
      </c>
      <c r="DD123" s="120" t="str" cm="1">
        <f t="array" ref="DD123">_xlfn.IFS(AND($AF123&lt;&gt;"",AJ123&lt;&gt;""),ABS($AF123-AJ123),AND($AF123="",AJ123=""),"",OR($AF123&lt;&gt;"",AJ123&lt;&gt;""),"-")</f>
        <v/>
      </c>
      <c r="DE123" s="121" t="str" cm="1">
        <f t="array" ref="DE123">_xlfn.IFS(AND($AG123&lt;&gt;"",AH123&lt;&gt;""),ABS($AG123-AH123),AND($AG123="",AH123=""),"",OR($AG123&lt;&gt;"",AH123&lt;&gt;""),"-")</f>
        <v/>
      </c>
      <c r="DF123" s="120" t="str" cm="1">
        <f t="array" ref="DF123">_xlfn.IFS(AND($AG123&lt;&gt;"",AI123&lt;&gt;""),ABS($AG123-AI123),AND($AG123="",AI123=""),"",OR($AG123&lt;&gt;"",AI123&lt;&gt;""),"-")</f>
        <v/>
      </c>
      <c r="DG123" s="120" t="str" cm="1">
        <f t="array" ref="DG123">_xlfn.IFS(AND($AG123&lt;&gt;"",AJ123&lt;&gt;""),ABS($AG123-AJ123),AND($AG123="",AJ123=""),"",OR($AG123&lt;&gt;"",AJ123&lt;&gt;""),"-")</f>
        <v/>
      </c>
      <c r="DH123" s="121" t="str" cm="1">
        <f t="array" ref="DH123">_xlfn.IFS(AND($AH123&lt;&gt;"",AI123&lt;&gt;""),ABS($AH123-AI123),AND($AH123="",AI123=""),"",OR($AH123&lt;&gt;"",AI123&lt;&gt;""),"-")</f>
        <v/>
      </c>
      <c r="DI123" s="120" t="str" cm="1">
        <f t="array" ref="DI123">_xlfn.IFS(AND($AH123&lt;&gt;"",AJ123&lt;&gt;""),ABS($AH123-AJ123),AND($AH123="",AJ123=""),"",OR($AH123&lt;&gt;"",AJ123&lt;&gt;""),"-")</f>
        <v/>
      </c>
      <c r="DJ123" s="121" t="str" cm="1">
        <f t="array" ref="DJ123">_xlfn.IFS(AND($AI123&lt;&gt;"",AJ123&lt;&gt;""),ABS($AI123-AJ123),AND($AI123="",AJ123=""),"",OR($AI123&lt;&gt;"",AJ123&lt;&gt;""),"-")</f>
        <v/>
      </c>
    </row>
    <row r="124" spans="1:114" x14ac:dyDescent="0.2">
      <c r="A124" s="120" t="e">
        <f t="shared" si="27"/>
        <v>#DIV/0!</v>
      </c>
      <c r="B124" s="186" t="e">
        <f t="shared" si="28"/>
        <v>#DIV/0!</v>
      </c>
      <c r="C124" s="186" t="e">
        <f t="shared" si="29"/>
        <v>#DIV/0!</v>
      </c>
      <c r="D124" s="186" t="e">
        <f t="shared" si="30"/>
        <v>#DIV/0!</v>
      </c>
      <c r="E124" s="263">
        <f t="shared" si="31"/>
        <v>0</v>
      </c>
      <c r="F124" s="186">
        <f t="shared" si="32"/>
        <v>0</v>
      </c>
      <c r="G124" s="186" t="e">
        <f t="shared" si="33"/>
        <v>#DIV/0!</v>
      </c>
      <c r="H124" s="262" t="str">
        <f t="shared" si="34"/>
        <v/>
      </c>
      <c r="I124" s="187" t="str">
        <f t="shared" si="35"/>
        <v/>
      </c>
      <c r="J124" s="260" t="s">
        <v>129</v>
      </c>
      <c r="K124" s="259" t="e">
        <f>VLOOKUP($J124,Merged_couplings!$B:$BU,MATCH(K$1,Merged_couplings!$B$1:$BU$1,0),FALSE)</f>
        <v>#N/A</v>
      </c>
      <c r="L124" s="258" t="e">
        <f>VLOOKUP($J124,Merged_couplings!$B:$BU,MATCH(L$1,Merged_couplings!$B$1:$BU$1,0),FALSE)</f>
        <v>#N/A</v>
      </c>
      <c r="M124" s="258" t="e">
        <f>VLOOKUP($J124,Merged_couplings!$B:$BU,MATCH(M$1,Merged_couplings!$B$1:$BU$1,0),FALSE)</f>
        <v>#N/A</v>
      </c>
      <c r="N124" s="258" t="e">
        <f>VLOOKUP($J124,Merged_couplings!$B:$BU,MATCH(N$1,Merged_couplings!$B$1:$BU$1,0),FALSE)</f>
        <v>#N/A</v>
      </c>
      <c r="O124" s="258" t="e">
        <f>VLOOKUP($J124,Merged_couplings!$B:$BU,MATCH(O$1,Merged_couplings!$B$1:$BU$1,0),FALSE)</f>
        <v>#N/A</v>
      </c>
      <c r="P124" s="258" t="e">
        <f>VLOOKUP($J124,Merged_couplings!$B:$BU,MATCH(P$1,Merged_couplings!$B$1:$BU$1,0),FALSE)</f>
        <v>#N/A</v>
      </c>
      <c r="Q124" s="258" t="e">
        <f>VLOOKUP($J124,Merged_couplings!$B:$BU,MATCH(Q$1,Merged_couplings!$B$1:$BU$1,0),FALSE)</f>
        <v>#N/A</v>
      </c>
      <c r="R124" s="258" t="e">
        <f>VLOOKUP($J124,Merged_couplings!$B:$BU,MATCH(R$1,Merged_couplings!$B$1:$BU$1,0),FALSE)</f>
        <v>#N/A</v>
      </c>
      <c r="S124" s="258" t="e">
        <f>VLOOKUP($J124,Merged_couplings!$B:$BU,MATCH(S$1,Merged_couplings!$B$1:$BU$1,0),FALSE)</f>
        <v>#N/A</v>
      </c>
      <c r="T124" s="258" t="e">
        <f>VLOOKUP($J124,Merged_couplings!$B:$BU,MATCH(T$1,Merged_couplings!$B$1:$BU$1,0),FALSE)</f>
        <v>#N/A</v>
      </c>
      <c r="U124" s="258" t="e">
        <f>VLOOKUP($J124,Merged_couplings!$B:$BU,MATCH(U$1,Merged_couplings!$B$1:$BU$1,0),FALSE)</f>
        <v>#N/A</v>
      </c>
      <c r="V124" s="258" t="e">
        <f>VLOOKUP($J124,Merged_couplings!$B:$BU,MATCH(V$1,Merged_couplings!$B$1:$BU$1,0),FALSE)</f>
        <v>#N/A</v>
      </c>
      <c r="W124" s="258" t="e">
        <f>VLOOKUP($J124,Merged_couplings!$B:$BU,MATCH(W$1,Merged_couplings!$B$1:$BU$1,0),FALSE)</f>
        <v>#N/A</v>
      </c>
      <c r="X124" s="121" t="str">
        <f>_xlfn.IFNA(VLOOKUP($J124,Merged_couplings!$B:$R,MATCH(X$1,Merged_couplings!$B$1:$R$1,0),FALSE),"")</f>
        <v/>
      </c>
      <c r="Y124" s="120" t="str">
        <f>_xlfn.IFNA(VLOOKUP($J124,Merged_couplings!$B:$R,MATCH(Y$1,Merged_couplings!$B$1:$R$1,0),FALSE),"")</f>
        <v/>
      </c>
      <c r="Z124" s="120" t="str">
        <f>_xlfn.IFNA(VLOOKUP($J124,Merged_couplings!$B:$R,MATCH(Z$1,Merged_couplings!$B$1:$R$1,0),FALSE),"")</f>
        <v/>
      </c>
      <c r="AA124" s="120" t="str">
        <f>_xlfn.IFNA(VLOOKUP($J124,Merged_couplings!$B:$R,MATCH(AA$1,Merged_couplings!$B$1:$R$1,0),FALSE),"")</f>
        <v/>
      </c>
      <c r="AB124" s="120" t="str">
        <f>_xlfn.IFNA(VLOOKUP($J124,Merged_couplings!$B:$R,MATCH(AB$1,Merged_couplings!$B$1:$R$1,0),FALSE),"")</f>
        <v/>
      </c>
      <c r="AC124" s="120" t="str">
        <f>_xlfn.IFNA(VLOOKUP($J124,Merged_couplings!$B:$R,MATCH(AC$1,Merged_couplings!$B$1:$R$1,0),FALSE),"")</f>
        <v/>
      </c>
      <c r="AD124" s="120" t="str">
        <f>_xlfn.IFNA(VLOOKUP($J124,Merged_couplings!$B:$R,MATCH(AD$1,Merged_couplings!$B$1:$R$1,0),FALSE),"")</f>
        <v/>
      </c>
      <c r="AE124" s="120" t="str">
        <f>_xlfn.IFNA(VLOOKUP($J124,Merged_couplings!$B:$R,MATCH(AE$1,Merged_couplings!$B$1:$R$1,0),FALSE),"")</f>
        <v/>
      </c>
      <c r="AF124" s="120" t="str">
        <f>_xlfn.IFNA(VLOOKUP($J124,Merged_couplings!$B:$R,MATCH(AF$1,Merged_couplings!$B$1:$R$1,0),FALSE),"")</f>
        <v/>
      </c>
      <c r="AG124" s="120" t="str">
        <f>_xlfn.IFNA(VLOOKUP($J124,Merged_couplings!$B:$R,MATCH(AG$1,Merged_couplings!$B$1:$R$1,0),FALSE),"")</f>
        <v/>
      </c>
      <c r="AH124" s="120" t="str">
        <f>_xlfn.IFNA(VLOOKUP($J124,Merged_couplings!$B:$R,MATCH(AH$1,Merged_couplings!$B$1:$R$1,0),FALSE),"")</f>
        <v/>
      </c>
      <c r="AI124" s="120" t="str">
        <f>_xlfn.IFNA(VLOOKUP($J124,Merged_couplings!$B:$R,MATCH(AI$1,Merged_couplings!$B$1:$R$1,0),FALSE),"")</f>
        <v/>
      </c>
      <c r="AJ124" s="120" t="str">
        <f>_xlfn.IFNA(VLOOKUP($J124,Merged_couplings!$B:$R,MATCH(AJ$1,Merged_couplings!$B$1:$R$1,0),FALSE),"")</f>
        <v/>
      </c>
      <c r="AK124" s="123" t="str" cm="1">
        <f t="array" ref="AK124">_xlfn.IFS(AND($X124&lt;&gt;"",Y124&lt;&gt;""),ABS($X124-Y124),AND($X124="",Y124=""),"",OR($X124&lt;&gt;"",Y124&lt;&gt;""),"-")</f>
        <v/>
      </c>
      <c r="AL124" s="122" t="str" cm="1">
        <f t="array" ref="AL124">_xlfn.IFS(AND($X124&lt;&gt;"",Z124&lt;&gt;""),ABS($X124-Z124),AND($X124="",Z124=""),"",OR($X124&lt;&gt;"",Z124&lt;&gt;""),"-")</f>
        <v/>
      </c>
      <c r="AM124" s="122" t="str" cm="1">
        <f t="array" ref="AM124">_xlfn.IFS(AND($X124&lt;&gt;"",AA124&lt;&gt;""),ABS($X124-AA124),AND($X124="",AA124=""),"",OR($X124&lt;&gt;"",AA124&lt;&gt;""),"-")</f>
        <v/>
      </c>
      <c r="AN124" s="122" t="str" cm="1">
        <f t="array" ref="AN124">_xlfn.IFS(AND($X124&lt;&gt;"",AB124&lt;&gt;""),ABS($X124-AB124),AND($X124="",AB124=""),"",OR($X124&lt;&gt;"",AB124&lt;&gt;""),"-")</f>
        <v/>
      </c>
      <c r="AO124" s="122" t="str" cm="1">
        <f t="array" ref="AO124">_xlfn.IFS(AND($X124&lt;&gt;"",AC124&lt;&gt;""),ABS($X124-AC124),AND($X124="",AC124=""),"",OR($X124&lt;&gt;"",AC124&lt;&gt;""),"-")</f>
        <v/>
      </c>
      <c r="AP124" s="122" t="str" cm="1">
        <f t="array" ref="AP124">_xlfn.IFS(AND($X124&lt;&gt;"",AD124&lt;&gt;""),ABS($X124-AD124),AND($X124="",AD124=""),"",OR($X124&lt;&gt;"",AD124&lt;&gt;""),"-")</f>
        <v/>
      </c>
      <c r="AQ124" s="122" t="str" cm="1">
        <f t="array" ref="AQ124">_xlfn.IFS(AND($X124&lt;&gt;"",AE124&lt;&gt;""),ABS($X124-AE124),AND($X124="",AE124=""),"",OR($X124&lt;&gt;"",AE124&lt;&gt;""),"-")</f>
        <v/>
      </c>
      <c r="AR124" s="122" t="str" cm="1">
        <f t="array" ref="AR124">_xlfn.IFS(AND($X124&lt;&gt;"",AF124&lt;&gt;""),ABS($X124-AF124),AND($X124="",AF124=""),"",OR($X124&lt;&gt;"",AF124&lt;&gt;""),"-")</f>
        <v/>
      </c>
      <c r="AS124" s="122" t="str" cm="1">
        <f t="array" ref="AS124">_xlfn.IFS(AND($X124&lt;&gt;"",AG124&lt;&gt;""),ABS($X124-AG124),AND($X124="",AG124=""),"",OR($X124&lt;&gt;"",AG124&lt;&gt;""),"-")</f>
        <v/>
      </c>
      <c r="AT124" s="122" t="str" cm="1">
        <f t="array" ref="AT124">_xlfn.IFS(AND($X124&lt;&gt;"",AH124&lt;&gt;""),ABS($X124-AH124),AND($X124="",AH124=""),"",OR($X124&lt;&gt;"",AH124&lt;&gt;""),"-")</f>
        <v/>
      </c>
      <c r="AU124" s="122" t="str" cm="1">
        <f t="array" ref="AU124">_xlfn.IFS(AND($X124&lt;&gt;"",AI124&lt;&gt;""),ABS($X124-AI124),AND($X124="",AI124=""),"",OR($X124&lt;&gt;"",AI124&lt;&gt;""),"-")</f>
        <v/>
      </c>
      <c r="AV124" s="122" t="str" cm="1">
        <f t="array" ref="AV124">_xlfn.IFS(AND($X124&lt;&gt;"",AJ124&lt;&gt;""),ABS($X124-AJ124),AND($X124="",AJ124=""),"",OR($X124&lt;&gt;"",AJ124&lt;&gt;""),"-")</f>
        <v/>
      </c>
      <c r="AW124" s="123" t="str" cm="1">
        <f t="array" ref="AW124">_xlfn.IFS(AND($Y124&lt;&gt;"",Z124&lt;&gt;""),ABS($Y124-Z124),AND($Y124="",Z124=""),"",OR($Y124&lt;&gt;"",Z124&lt;&gt;""),"-")</f>
        <v/>
      </c>
      <c r="AX124" s="122" t="str" cm="1">
        <f t="array" ref="AX124">_xlfn.IFS(AND($Y124&lt;&gt;"",AA124&lt;&gt;""),ABS($Y124-AA124),AND($Y124="",AA124=""),"",OR($Y124&lt;&gt;"",AA124&lt;&gt;""),"-")</f>
        <v/>
      </c>
      <c r="AY124" s="122" t="str" cm="1">
        <f t="array" ref="AY124">_xlfn.IFS(AND($Y124&lt;&gt;"",AB124&lt;&gt;""),ABS($Y124-AB124),AND($Y124="",AB124=""),"",OR($Y124&lt;&gt;"",AB124&lt;&gt;""),"-")</f>
        <v/>
      </c>
      <c r="AZ124" s="122" t="str" cm="1">
        <f t="array" ref="AZ124">_xlfn.IFS(AND($Y124&lt;&gt;"",AC124&lt;&gt;""),ABS($Y124-AC124),AND($Y124="",AC124=""),"",OR($Y124&lt;&gt;"",AC124&lt;&gt;""),"-")</f>
        <v/>
      </c>
      <c r="BA124" s="122" t="str" cm="1">
        <f t="array" ref="BA124">_xlfn.IFS(AND($Y124&lt;&gt;"",AD124&lt;&gt;""),ABS($Y124-AD124),AND($Y124="",AD124=""),"",OR($Y124&lt;&gt;"",AD124&lt;&gt;""),"-")</f>
        <v/>
      </c>
      <c r="BB124" s="122" t="str" cm="1">
        <f t="array" ref="BB124">_xlfn.IFS(AND($Y124&lt;&gt;"",AE124&lt;&gt;""),ABS($Y124-AE124),AND($Y124="",AE124=""),"",OR($Y124&lt;&gt;"",AE124&lt;&gt;""),"-")</f>
        <v/>
      </c>
      <c r="BC124" s="122" t="str" cm="1">
        <f t="array" ref="BC124">_xlfn.IFS(AND($Y124&lt;&gt;"",AF124&lt;&gt;""),ABS($Y124-AF124),AND($Y124="",AF124=""),"",OR($Y124&lt;&gt;"",AF124&lt;&gt;""),"-")</f>
        <v/>
      </c>
      <c r="BD124" s="122" t="str" cm="1">
        <f t="array" ref="BD124">_xlfn.IFS(AND($Y124&lt;&gt;"",AG124&lt;&gt;""),ABS($Y124-AG124),AND($Y124="",AG124=""),"",OR($Y124&lt;&gt;"",AG124&lt;&gt;""),"-")</f>
        <v/>
      </c>
      <c r="BE124" s="122" t="str" cm="1">
        <f t="array" ref="BE124">_xlfn.IFS(AND($Y124&lt;&gt;"",AH124&lt;&gt;""),ABS($Y124-AH124),AND($Y124="",AH124=""),"",OR($Y124&lt;&gt;"",AH124&lt;&gt;""),"-")</f>
        <v/>
      </c>
      <c r="BF124" s="122" t="str" cm="1">
        <f t="array" ref="BF124">_xlfn.IFS(AND($Y124&lt;&gt;"",AI124&lt;&gt;""),ABS($Y124-AI124),AND($Y124="",AI124=""),"",OR($Y124&lt;&gt;"",AI124&lt;&gt;""),"-")</f>
        <v/>
      </c>
      <c r="BG124" s="122" t="str" cm="1">
        <f t="array" ref="BG124">_xlfn.IFS(AND($Y124&lt;&gt;"",AJ124&lt;&gt;""),ABS($Y124-AJ124),AND($Y124="",AJ124=""),"",OR($Y124&lt;&gt;"",AJ124&lt;&gt;""),"-")</f>
        <v/>
      </c>
      <c r="BH124" s="121" t="str" cm="1">
        <f t="array" ref="BH124">_xlfn.IFS(AND($Z124&lt;&gt;"",AA124&lt;&gt;""),ABS($Z124-AA124),AND($Z124="",AA124=""),"",OR($Z124&lt;&gt;"",AA124&lt;&gt;""),"-")</f>
        <v/>
      </c>
      <c r="BI124" s="120" t="str" cm="1">
        <f t="array" ref="BI124">_xlfn.IFS(AND($Z124&lt;&gt;"",AB124&lt;&gt;""),ABS($Z124-AB124),AND($Z124="",AB124=""),"",OR($Z124&lt;&gt;"",AB124&lt;&gt;""),"-")</f>
        <v/>
      </c>
      <c r="BJ124" s="120" t="str" cm="1">
        <f t="array" ref="BJ124">_xlfn.IFS(AND($Z124&lt;&gt;"",AC124&lt;&gt;""),ABS($Z124-AC124),AND($Z124="",AC124=""),"",OR($Z124&lt;&gt;"",AC124&lt;&gt;""),"-")</f>
        <v/>
      </c>
      <c r="BK124" s="120" t="str" cm="1">
        <f t="array" ref="BK124">_xlfn.IFS(AND($Z124&lt;&gt;"",AD124&lt;&gt;""),ABS($Z124-AD124),AND($Z124="",AD124=""),"",OR($Z124&lt;&gt;"",AD124&lt;&gt;""),"-")</f>
        <v/>
      </c>
      <c r="BL124" s="120" t="str" cm="1">
        <f t="array" ref="BL124">_xlfn.IFS(AND($Z124&lt;&gt;"",AE124&lt;&gt;""),ABS($Z124-AE124),AND($Z124="",AE124=""),"",OR($Z124&lt;&gt;"",AE124&lt;&gt;""),"-")</f>
        <v/>
      </c>
      <c r="BM124" s="120" t="str" cm="1">
        <f t="array" ref="BM124">_xlfn.IFS(AND($Z124&lt;&gt;"",AF124&lt;&gt;""),ABS($Z124-AF124),AND($Z124="",AF124=""),"",OR($Z124&lt;&gt;"",AF124&lt;&gt;""),"-")</f>
        <v/>
      </c>
      <c r="BN124" s="120" t="str" cm="1">
        <f t="array" ref="BN124">_xlfn.IFS(AND($Z124&lt;&gt;"",AG124&lt;&gt;""),ABS($Z124-AG124),AND($Z124="",AG124=""),"",OR($Z124&lt;&gt;"",AG124&lt;&gt;""),"-")</f>
        <v/>
      </c>
      <c r="BO124" s="120" t="str" cm="1">
        <f t="array" ref="BO124">_xlfn.IFS(AND($Z124&lt;&gt;"",AH124&lt;&gt;""),ABS($Z124-AH124),AND($Z124="",AH124=""),"",OR($Z124&lt;&gt;"",AH124&lt;&gt;""),"-")</f>
        <v/>
      </c>
      <c r="BP124" s="120" t="str" cm="1">
        <f t="array" ref="BP124">_xlfn.IFS(AND($Z124&lt;&gt;"",AI124&lt;&gt;""),ABS($Z124-AI124),AND($Z124="",AI124=""),"",OR($Z124&lt;&gt;"",AI124&lt;&gt;""),"-")</f>
        <v/>
      </c>
      <c r="BQ124" s="120" t="str" cm="1">
        <f t="array" ref="BQ124">_xlfn.IFS(AND($Z124&lt;&gt;"",AJ124&lt;&gt;""),ABS($Z124-AJ124),AND($Z124="",AJ124=""),"",OR($Z124&lt;&gt;"",AJ124&lt;&gt;""),"-")</f>
        <v/>
      </c>
      <c r="BR124" s="121" t="str" cm="1">
        <f t="array" ref="BR124">_xlfn.IFS(AND($AA124&lt;&gt;"",AB124&lt;&gt;""),ABS($AA124-AB124),AND($AA124="",AB124=""),"",OR($AA124&lt;&gt;"",AB124&lt;&gt;""),"-")</f>
        <v/>
      </c>
      <c r="BS124" s="120" t="str" cm="1">
        <f t="array" ref="BS124">_xlfn.IFS(AND($AA124&lt;&gt;"",AC124&lt;&gt;""),ABS($AA124-AC124),AND($AA124="",AC124=""),"",OR($AA124&lt;&gt;"",AC124&lt;&gt;""),"-")</f>
        <v/>
      </c>
      <c r="BT124" s="120" t="str" cm="1">
        <f t="array" ref="BT124">_xlfn.IFS(AND($AA124&lt;&gt;"",AD124&lt;&gt;""),ABS($AA124-AD124),AND($AA124="",AD124=""),"",OR($AA124&lt;&gt;"",AD124&lt;&gt;""),"-")</f>
        <v/>
      </c>
      <c r="BU124" s="120" t="str" cm="1">
        <f t="array" ref="BU124">_xlfn.IFS(AND($AA124&lt;&gt;"",AE124&lt;&gt;""),ABS($AA124-AE124),AND($AA124="",AE124=""),"",OR($AA124&lt;&gt;"",AE124&lt;&gt;""),"-")</f>
        <v/>
      </c>
      <c r="BV124" s="120" t="str" cm="1">
        <f t="array" ref="BV124">_xlfn.IFS(AND($AA124&lt;&gt;"",AF124&lt;&gt;""),ABS($AA124-AF124),AND($AA124="",AF124=""),"",OR($AA124&lt;&gt;"",AF124&lt;&gt;""),"-")</f>
        <v/>
      </c>
      <c r="BW124" s="120" t="str" cm="1">
        <f t="array" ref="BW124">_xlfn.IFS(AND($AA124&lt;&gt;"",AG124&lt;&gt;""),ABS($AA124-AG124),AND($AA124="",AG124=""),"",OR($AA124&lt;&gt;"",AG124&lt;&gt;""),"-")</f>
        <v/>
      </c>
      <c r="BX124" s="120" t="str" cm="1">
        <f t="array" ref="BX124">_xlfn.IFS(AND($AA124&lt;&gt;"",AH124&lt;&gt;""),ABS($AA124-AH124),AND($AA124="",AH124=""),"",OR($AA124&lt;&gt;"",AH124&lt;&gt;""),"-")</f>
        <v/>
      </c>
      <c r="BY124" s="120" t="str" cm="1">
        <f t="array" ref="BY124">_xlfn.IFS(AND($AA124&lt;&gt;"",AI124&lt;&gt;""),ABS($AA124-AI124),AND($AA124="",AI124=""),"",OR($AA124&lt;&gt;"",AI124&lt;&gt;""),"-")</f>
        <v/>
      </c>
      <c r="BZ124" s="120" t="str" cm="1">
        <f t="array" ref="BZ124">_xlfn.IFS(AND($AA124&lt;&gt;"",AJ124&lt;&gt;""),ABS($AA124-AJ124),AND($AA124="",AJ124=""),"",OR($AA124&lt;&gt;"",AJ124&lt;&gt;""),"-")</f>
        <v/>
      </c>
      <c r="CA124" s="121" t="str" cm="1">
        <f t="array" ref="CA124">_xlfn.IFS(AND($AB124&lt;&gt;"",AC124&lt;&gt;""),ABS($AB124-AC124),AND($AB124="",AC124=""),"",OR($AB124&lt;&gt;"",AC124&lt;&gt;""),"-")</f>
        <v/>
      </c>
      <c r="CB124" s="120" t="str" cm="1">
        <f t="array" ref="CB124">_xlfn.IFS(AND($AB124&lt;&gt;"",AD124&lt;&gt;""),ABS($AB124-AD124),AND($AB124="",AD124=""),"",OR($AB124&lt;&gt;"",AD124&lt;&gt;""),"-")</f>
        <v/>
      </c>
      <c r="CC124" s="120" t="str" cm="1">
        <f t="array" ref="CC124">_xlfn.IFS(AND($AB124&lt;&gt;"",AE124&lt;&gt;""),ABS($AB124-AE124),AND($AB124="",AE124=""),"",OR($AB124&lt;&gt;"",AE124&lt;&gt;""),"-")</f>
        <v/>
      </c>
      <c r="CD124" s="120" t="str" cm="1">
        <f t="array" ref="CD124">_xlfn.IFS(AND($AB124&lt;&gt;"",AF124&lt;&gt;""),ABS($AB124-AF124),AND($AB124="",AF124=""),"",OR($AB124&lt;&gt;"",AF124&lt;&gt;""),"-")</f>
        <v/>
      </c>
      <c r="CE124" s="120" t="str" cm="1">
        <f t="array" ref="CE124">_xlfn.IFS(AND($AB124&lt;&gt;"",AG124&lt;&gt;""),ABS($AB124-AG124),AND($AB124="",AG124=""),"",OR($AB124&lt;&gt;"",AG124&lt;&gt;""),"-")</f>
        <v/>
      </c>
      <c r="CF124" s="120" t="str" cm="1">
        <f t="array" ref="CF124">_xlfn.IFS(AND($AB124&lt;&gt;"",AH124&lt;&gt;""),ABS($AB124-AH124),AND($AB124="",AH124=""),"",OR($AB124&lt;&gt;"",AH124&lt;&gt;""),"-")</f>
        <v/>
      </c>
      <c r="CG124" s="120" t="str" cm="1">
        <f t="array" ref="CG124">_xlfn.IFS(AND($AB124&lt;&gt;"",AI124&lt;&gt;""),ABS($AB124-AI124),AND($AB124="",AI124=""),"",OR($AB124&lt;&gt;"",AI124&lt;&gt;""),"-")</f>
        <v/>
      </c>
      <c r="CH124" s="120" t="str" cm="1">
        <f t="array" ref="CH124">_xlfn.IFS(AND($AB124&lt;&gt;"",AJ124&lt;&gt;""),ABS($AB124-AJ124),AND($AB124="",AJ124=""),"",OR($AB124&lt;&gt;"",AJ124&lt;&gt;""),"-")</f>
        <v/>
      </c>
      <c r="CI124" s="121" t="str" cm="1">
        <f t="array" ref="CI124">_xlfn.IFS(AND($AC124&lt;&gt;"",AD124&lt;&gt;""),ABS($AC124-AD124),AND($AC124="",AD124=""),"",OR($AC124&lt;&gt;"",AD124&lt;&gt;""),"-")</f>
        <v/>
      </c>
      <c r="CJ124" s="120" t="str" cm="1">
        <f t="array" ref="CJ124">_xlfn.IFS(AND($AC124&lt;&gt;"",AE124&lt;&gt;""),ABS($AC124-AE124),AND($AC124="",AE124=""),"",OR($AC124&lt;&gt;"",AE124&lt;&gt;""),"-")</f>
        <v/>
      </c>
      <c r="CK124" s="120" t="str" cm="1">
        <f t="array" ref="CK124">_xlfn.IFS(AND($AC124&lt;&gt;"",AF124&lt;&gt;""),ABS($AC124-AF124),AND($AC124="",AF124=""),"",OR($AC124&lt;&gt;"",AF124&lt;&gt;""),"-")</f>
        <v/>
      </c>
      <c r="CL124" s="120" t="str" cm="1">
        <f t="array" ref="CL124">_xlfn.IFS(AND($AC124&lt;&gt;"",AG124&lt;&gt;""),ABS($AC124-AG124),AND($AC124="",AG124=""),"",OR($AC124&lt;&gt;"",AG124&lt;&gt;""),"-")</f>
        <v/>
      </c>
      <c r="CM124" s="120" t="str" cm="1">
        <f t="array" ref="CM124">_xlfn.IFS(AND($AC124&lt;&gt;"",AH124&lt;&gt;""),ABS($AC124-AH124),AND($AC124="",AH124=""),"",OR($AC124&lt;&gt;"",AH124&lt;&gt;""),"-")</f>
        <v/>
      </c>
      <c r="CN124" s="120" t="str" cm="1">
        <f t="array" ref="CN124">_xlfn.IFS(AND($AC124&lt;&gt;"",AI124&lt;&gt;""),ABS($AC124-AI124),AND($AC124="",AI124=""),"",OR($AC124&lt;&gt;"",AI124&lt;&gt;""),"-")</f>
        <v/>
      </c>
      <c r="CO124" s="120" t="str" cm="1">
        <f t="array" ref="CO124">_xlfn.IFS(AND($AC124&lt;&gt;"",AJ124&lt;&gt;""),ABS($AC124-AJ124),AND($AC124="",AJ124=""),"",OR($AC124&lt;&gt;"",AJ124&lt;&gt;""),"-")</f>
        <v/>
      </c>
      <c r="CP124" s="121" t="str" cm="1">
        <f t="array" ref="CP124">_xlfn.IFS(AND($AD124&lt;&gt;"",AE124&lt;&gt;""),ABS($AD124-AE124),AND($AD124="",AE124=""),"",OR($AD124&lt;&gt;"",AE124&lt;&gt;""),"-")</f>
        <v/>
      </c>
      <c r="CQ124" s="120" t="str" cm="1">
        <f t="array" ref="CQ124">_xlfn.IFS(AND($AD124&lt;&gt;"",AF124&lt;&gt;""),ABS($AD124-AF124),AND($AD124="",AF124=""),"",OR($AD124&lt;&gt;"",AF124&lt;&gt;""),"-")</f>
        <v/>
      </c>
      <c r="CR124" s="120" t="str" cm="1">
        <f t="array" ref="CR124">_xlfn.IFS(AND($AD124&lt;&gt;"",AG124&lt;&gt;""),ABS($AD124-AG124),AND($AD124="",AG124=""),"",OR($AD124&lt;&gt;"",AG124&lt;&gt;""),"-")</f>
        <v/>
      </c>
      <c r="CS124" s="120" t="str" cm="1">
        <f t="array" ref="CS124">_xlfn.IFS(AND($AD124&lt;&gt;"",AH124&lt;&gt;""),ABS($AD124-AH124),AND($AD124="",AH124=""),"",OR($AD124&lt;&gt;"",AH124&lt;&gt;""),"-")</f>
        <v/>
      </c>
      <c r="CT124" s="120" t="str" cm="1">
        <f t="array" ref="CT124">_xlfn.IFS(AND($AD124&lt;&gt;"",AI124&lt;&gt;""),ABS($AD124-AI124),AND($AD124="",AI124=""),"",OR($AD124&lt;&gt;"",AI124&lt;&gt;""),"-")</f>
        <v/>
      </c>
      <c r="CU124" s="120" t="str" cm="1">
        <f t="array" ref="CU124">_xlfn.IFS(AND($AD124&lt;&gt;"",AJ124&lt;&gt;""),ABS($AD124-AJ124),AND($AD124="",AJ124=""),"",OR($AD124&lt;&gt;"",AJ124&lt;&gt;""),"-")</f>
        <v/>
      </c>
      <c r="CV124" s="121" t="str" cm="1">
        <f t="array" ref="CV124">_xlfn.IFS(AND($AE124&lt;&gt;"",AF124&lt;&gt;""),ABS($AE124-AF124),AND($AE124="",AF124=""),"",OR($AE124&lt;&gt;"",AF124&lt;&gt;""),"-")</f>
        <v/>
      </c>
      <c r="CW124" s="120" t="str" cm="1">
        <f t="array" ref="CW124">_xlfn.IFS(AND($AE124&lt;&gt;"",AG124&lt;&gt;""),ABS($AE124-AG124),AND($AE124="",AG124=""),"",OR($AE124&lt;&gt;"",AG124&lt;&gt;""),"-")</f>
        <v/>
      </c>
      <c r="CX124" s="120" t="str" cm="1">
        <f t="array" ref="CX124">_xlfn.IFS(AND($AE124&lt;&gt;"",AH124&lt;&gt;""),ABS($AE124-AH124),AND($AE124="",AH124=""),"",OR($AE124&lt;&gt;"",AH124&lt;&gt;""),"-")</f>
        <v/>
      </c>
      <c r="CY124" s="120" t="str" cm="1">
        <f t="array" ref="CY124">_xlfn.IFS(AND($AE124&lt;&gt;"",AI124&lt;&gt;""),ABS($AE124-AI124),AND($AE124="",AI124=""),"",OR($AE124&lt;&gt;"",AI124&lt;&gt;""),"-")</f>
        <v/>
      </c>
      <c r="CZ124" s="120" t="str" cm="1">
        <f t="array" ref="CZ124">_xlfn.IFS(AND($AE124&lt;&gt;"",AJ124&lt;&gt;""),ABS($AE124-AJ124),AND($AE124="",AJ124=""),"",OR($AE124&lt;&gt;"",AJ124&lt;&gt;""),"-")</f>
        <v/>
      </c>
      <c r="DA124" s="121" t="str" cm="1">
        <f t="array" ref="DA124">_xlfn.IFS(AND($AF124&lt;&gt;"",AG124&lt;&gt;""),ABS($AF124-AG124),AND($AF124="",AG124=""),"",OR($AF124&lt;&gt;"",AG124&lt;&gt;""),"-")</f>
        <v/>
      </c>
      <c r="DB124" s="120" t="str" cm="1">
        <f t="array" ref="DB124">_xlfn.IFS(AND($AF124&lt;&gt;"",AH124&lt;&gt;""),ABS($AF124-AH124),AND($AF124="",AH124=""),"",OR($AF124&lt;&gt;"",AH124&lt;&gt;""),"-")</f>
        <v/>
      </c>
      <c r="DC124" s="120" t="str" cm="1">
        <f t="array" ref="DC124">_xlfn.IFS(AND($AF124&lt;&gt;"",AI124&lt;&gt;""),ABS($AF124-AI124),AND($AF124="",AI124=""),"",OR($AF124&lt;&gt;"",AI124&lt;&gt;""),"-")</f>
        <v/>
      </c>
      <c r="DD124" s="120" t="str" cm="1">
        <f t="array" ref="DD124">_xlfn.IFS(AND($AF124&lt;&gt;"",AJ124&lt;&gt;""),ABS($AF124-AJ124),AND($AF124="",AJ124=""),"",OR($AF124&lt;&gt;"",AJ124&lt;&gt;""),"-")</f>
        <v/>
      </c>
      <c r="DE124" s="121" t="str" cm="1">
        <f t="array" ref="DE124">_xlfn.IFS(AND($AG124&lt;&gt;"",AH124&lt;&gt;""),ABS($AG124-AH124),AND($AG124="",AH124=""),"",OR($AG124&lt;&gt;"",AH124&lt;&gt;""),"-")</f>
        <v/>
      </c>
      <c r="DF124" s="120" t="str" cm="1">
        <f t="array" ref="DF124">_xlfn.IFS(AND($AG124&lt;&gt;"",AI124&lt;&gt;""),ABS($AG124-AI124),AND($AG124="",AI124=""),"",OR($AG124&lt;&gt;"",AI124&lt;&gt;""),"-")</f>
        <v/>
      </c>
      <c r="DG124" s="120" t="str" cm="1">
        <f t="array" ref="DG124">_xlfn.IFS(AND($AG124&lt;&gt;"",AJ124&lt;&gt;""),ABS($AG124-AJ124),AND($AG124="",AJ124=""),"",OR($AG124&lt;&gt;"",AJ124&lt;&gt;""),"-")</f>
        <v/>
      </c>
      <c r="DH124" s="121" t="str" cm="1">
        <f t="array" ref="DH124">_xlfn.IFS(AND($AH124&lt;&gt;"",AI124&lt;&gt;""),ABS($AH124-AI124),AND($AH124="",AI124=""),"",OR($AH124&lt;&gt;"",AI124&lt;&gt;""),"-")</f>
        <v/>
      </c>
      <c r="DI124" s="120" t="str" cm="1">
        <f t="array" ref="DI124">_xlfn.IFS(AND($AH124&lt;&gt;"",AJ124&lt;&gt;""),ABS($AH124-AJ124),AND($AH124="",AJ124=""),"",OR($AH124&lt;&gt;"",AJ124&lt;&gt;""),"-")</f>
        <v/>
      </c>
      <c r="DJ124" s="121" t="str" cm="1">
        <f t="array" ref="DJ124">_xlfn.IFS(AND($AI124&lt;&gt;"",AJ124&lt;&gt;""),ABS($AI124-AJ124),AND($AI124="",AJ124=""),"",OR($AI124&lt;&gt;"",AJ124&lt;&gt;""),"-")</f>
        <v/>
      </c>
    </row>
    <row r="125" spans="1:114" x14ac:dyDescent="0.2">
      <c r="A125" s="120" t="e">
        <f t="shared" si="27"/>
        <v>#DIV/0!</v>
      </c>
      <c r="B125" s="186" t="e">
        <f t="shared" si="28"/>
        <v>#DIV/0!</v>
      </c>
      <c r="C125" s="186" t="e">
        <f t="shared" si="29"/>
        <v>#DIV/0!</v>
      </c>
      <c r="D125" s="186" t="e">
        <f t="shared" si="30"/>
        <v>#DIV/0!</v>
      </c>
      <c r="E125" s="263">
        <f t="shared" si="31"/>
        <v>0</v>
      </c>
      <c r="F125" s="186">
        <f t="shared" si="32"/>
        <v>0</v>
      </c>
      <c r="G125" s="186" t="e">
        <f t="shared" si="33"/>
        <v>#DIV/0!</v>
      </c>
      <c r="H125" s="262" t="str">
        <f t="shared" si="34"/>
        <v/>
      </c>
      <c r="I125" s="187" t="str">
        <f t="shared" si="35"/>
        <v/>
      </c>
      <c r="J125" s="260" t="s">
        <v>130</v>
      </c>
      <c r="K125" s="259" t="e">
        <f>VLOOKUP($J125,Merged_couplings!$B:$BU,MATCH(K$1,Merged_couplings!$B$1:$BU$1,0),FALSE)</f>
        <v>#N/A</v>
      </c>
      <c r="L125" s="258" t="e">
        <f>VLOOKUP($J125,Merged_couplings!$B:$BU,MATCH(L$1,Merged_couplings!$B$1:$BU$1,0),FALSE)</f>
        <v>#N/A</v>
      </c>
      <c r="M125" s="258" t="e">
        <f>VLOOKUP($J125,Merged_couplings!$B:$BU,MATCH(M$1,Merged_couplings!$B$1:$BU$1,0),FALSE)</f>
        <v>#N/A</v>
      </c>
      <c r="N125" s="258" t="e">
        <f>VLOOKUP($J125,Merged_couplings!$B:$BU,MATCH(N$1,Merged_couplings!$B$1:$BU$1,0),FALSE)</f>
        <v>#N/A</v>
      </c>
      <c r="O125" s="258" t="e">
        <f>VLOOKUP($J125,Merged_couplings!$B:$BU,MATCH(O$1,Merged_couplings!$B$1:$BU$1,0),FALSE)</f>
        <v>#N/A</v>
      </c>
      <c r="P125" s="258" t="e">
        <f>VLOOKUP($J125,Merged_couplings!$B:$BU,MATCH(P$1,Merged_couplings!$B$1:$BU$1,0),FALSE)</f>
        <v>#N/A</v>
      </c>
      <c r="Q125" s="258" t="e">
        <f>VLOOKUP($J125,Merged_couplings!$B:$BU,MATCH(Q$1,Merged_couplings!$B$1:$BU$1,0),FALSE)</f>
        <v>#N/A</v>
      </c>
      <c r="R125" s="258" t="e">
        <f>VLOOKUP($J125,Merged_couplings!$B:$BU,MATCH(R$1,Merged_couplings!$B$1:$BU$1,0),FALSE)</f>
        <v>#N/A</v>
      </c>
      <c r="S125" s="258" t="e">
        <f>VLOOKUP($J125,Merged_couplings!$B:$BU,MATCH(S$1,Merged_couplings!$B$1:$BU$1,0),FALSE)</f>
        <v>#N/A</v>
      </c>
      <c r="T125" s="258" t="e">
        <f>VLOOKUP($J125,Merged_couplings!$B:$BU,MATCH(T$1,Merged_couplings!$B$1:$BU$1,0),FALSE)</f>
        <v>#N/A</v>
      </c>
      <c r="U125" s="258" t="e">
        <f>VLOOKUP($J125,Merged_couplings!$B:$BU,MATCH(U$1,Merged_couplings!$B$1:$BU$1,0),FALSE)</f>
        <v>#N/A</v>
      </c>
      <c r="V125" s="258" t="e">
        <f>VLOOKUP($J125,Merged_couplings!$B:$BU,MATCH(V$1,Merged_couplings!$B$1:$BU$1,0),FALSE)</f>
        <v>#N/A</v>
      </c>
      <c r="W125" s="258" t="e">
        <f>VLOOKUP($J125,Merged_couplings!$B:$BU,MATCH(W$1,Merged_couplings!$B$1:$BU$1,0),FALSE)</f>
        <v>#N/A</v>
      </c>
      <c r="X125" s="121" t="str">
        <f>_xlfn.IFNA(VLOOKUP($J125,Merged_couplings!$B:$R,MATCH(X$1,Merged_couplings!$B$1:$R$1,0),FALSE),"")</f>
        <v/>
      </c>
      <c r="Y125" s="120" t="str">
        <f>_xlfn.IFNA(VLOOKUP($J125,Merged_couplings!$B:$R,MATCH(Y$1,Merged_couplings!$B$1:$R$1,0),FALSE),"")</f>
        <v/>
      </c>
      <c r="Z125" s="120" t="str">
        <f>_xlfn.IFNA(VLOOKUP($J125,Merged_couplings!$B:$R,MATCH(Z$1,Merged_couplings!$B$1:$R$1,0),FALSE),"")</f>
        <v/>
      </c>
      <c r="AA125" s="120" t="str">
        <f>_xlfn.IFNA(VLOOKUP($J125,Merged_couplings!$B:$R,MATCH(AA$1,Merged_couplings!$B$1:$R$1,0),FALSE),"")</f>
        <v/>
      </c>
      <c r="AB125" s="120" t="str">
        <f>_xlfn.IFNA(VLOOKUP($J125,Merged_couplings!$B:$R,MATCH(AB$1,Merged_couplings!$B$1:$R$1,0),FALSE),"")</f>
        <v/>
      </c>
      <c r="AC125" s="120" t="str">
        <f>_xlfn.IFNA(VLOOKUP($J125,Merged_couplings!$B:$R,MATCH(AC$1,Merged_couplings!$B$1:$R$1,0),FALSE),"")</f>
        <v/>
      </c>
      <c r="AD125" s="120" t="str">
        <f>_xlfn.IFNA(VLOOKUP($J125,Merged_couplings!$B:$R,MATCH(AD$1,Merged_couplings!$B$1:$R$1,0),FALSE),"")</f>
        <v/>
      </c>
      <c r="AE125" s="120" t="str">
        <f>_xlfn.IFNA(VLOOKUP($J125,Merged_couplings!$B:$R,MATCH(AE$1,Merged_couplings!$B$1:$R$1,0),FALSE),"")</f>
        <v/>
      </c>
      <c r="AF125" s="120" t="str">
        <f>_xlfn.IFNA(VLOOKUP($J125,Merged_couplings!$B:$R,MATCH(AF$1,Merged_couplings!$B$1:$R$1,0),FALSE),"")</f>
        <v/>
      </c>
      <c r="AG125" s="120" t="str">
        <f>_xlfn.IFNA(VLOOKUP($J125,Merged_couplings!$B:$R,MATCH(AG$1,Merged_couplings!$B$1:$R$1,0),FALSE),"")</f>
        <v/>
      </c>
      <c r="AH125" s="120" t="str">
        <f>_xlfn.IFNA(VLOOKUP($J125,Merged_couplings!$B:$R,MATCH(AH$1,Merged_couplings!$B$1:$R$1,0),FALSE),"")</f>
        <v/>
      </c>
      <c r="AI125" s="120" t="str">
        <f>_xlfn.IFNA(VLOOKUP($J125,Merged_couplings!$B:$R,MATCH(AI$1,Merged_couplings!$B$1:$R$1,0),FALSE),"")</f>
        <v/>
      </c>
      <c r="AJ125" s="120" t="str">
        <f>_xlfn.IFNA(VLOOKUP($J125,Merged_couplings!$B:$R,MATCH(AJ$1,Merged_couplings!$B$1:$R$1,0),FALSE),"")</f>
        <v/>
      </c>
      <c r="AK125" s="123" t="str" cm="1">
        <f t="array" ref="AK125">_xlfn.IFS(AND($X125&lt;&gt;"",Y125&lt;&gt;""),ABS($X125-Y125),AND($X125="",Y125=""),"",OR($X125&lt;&gt;"",Y125&lt;&gt;""),"-")</f>
        <v/>
      </c>
      <c r="AL125" s="122" t="str" cm="1">
        <f t="array" ref="AL125">_xlfn.IFS(AND($X125&lt;&gt;"",Z125&lt;&gt;""),ABS($X125-Z125),AND($X125="",Z125=""),"",OR($X125&lt;&gt;"",Z125&lt;&gt;""),"-")</f>
        <v/>
      </c>
      <c r="AM125" s="122" t="str" cm="1">
        <f t="array" ref="AM125">_xlfn.IFS(AND($X125&lt;&gt;"",AA125&lt;&gt;""),ABS($X125-AA125),AND($X125="",AA125=""),"",OR($X125&lt;&gt;"",AA125&lt;&gt;""),"-")</f>
        <v/>
      </c>
      <c r="AN125" s="122" t="str" cm="1">
        <f t="array" ref="AN125">_xlfn.IFS(AND($X125&lt;&gt;"",AB125&lt;&gt;""),ABS($X125-AB125),AND($X125="",AB125=""),"",OR($X125&lt;&gt;"",AB125&lt;&gt;""),"-")</f>
        <v/>
      </c>
      <c r="AO125" s="122" t="str" cm="1">
        <f t="array" ref="AO125">_xlfn.IFS(AND($X125&lt;&gt;"",AC125&lt;&gt;""),ABS($X125-AC125),AND($X125="",AC125=""),"",OR($X125&lt;&gt;"",AC125&lt;&gt;""),"-")</f>
        <v/>
      </c>
      <c r="AP125" s="122" t="str" cm="1">
        <f t="array" ref="AP125">_xlfn.IFS(AND($X125&lt;&gt;"",AD125&lt;&gt;""),ABS($X125-AD125),AND($X125="",AD125=""),"",OR($X125&lt;&gt;"",AD125&lt;&gt;""),"-")</f>
        <v/>
      </c>
      <c r="AQ125" s="122" t="str" cm="1">
        <f t="array" ref="AQ125">_xlfn.IFS(AND($X125&lt;&gt;"",AE125&lt;&gt;""),ABS($X125-AE125),AND($X125="",AE125=""),"",OR($X125&lt;&gt;"",AE125&lt;&gt;""),"-")</f>
        <v/>
      </c>
      <c r="AR125" s="122" t="str" cm="1">
        <f t="array" ref="AR125">_xlfn.IFS(AND($X125&lt;&gt;"",AF125&lt;&gt;""),ABS($X125-AF125),AND($X125="",AF125=""),"",OR($X125&lt;&gt;"",AF125&lt;&gt;""),"-")</f>
        <v/>
      </c>
      <c r="AS125" s="122" t="str" cm="1">
        <f t="array" ref="AS125">_xlfn.IFS(AND($X125&lt;&gt;"",AG125&lt;&gt;""),ABS($X125-AG125),AND($X125="",AG125=""),"",OR($X125&lt;&gt;"",AG125&lt;&gt;""),"-")</f>
        <v/>
      </c>
      <c r="AT125" s="122" t="str" cm="1">
        <f t="array" ref="AT125">_xlfn.IFS(AND($X125&lt;&gt;"",AH125&lt;&gt;""),ABS($X125-AH125),AND($X125="",AH125=""),"",OR($X125&lt;&gt;"",AH125&lt;&gt;""),"-")</f>
        <v/>
      </c>
      <c r="AU125" s="122" t="str" cm="1">
        <f t="array" ref="AU125">_xlfn.IFS(AND($X125&lt;&gt;"",AI125&lt;&gt;""),ABS($X125-AI125),AND($X125="",AI125=""),"",OR($X125&lt;&gt;"",AI125&lt;&gt;""),"-")</f>
        <v/>
      </c>
      <c r="AV125" s="122" t="str" cm="1">
        <f t="array" ref="AV125">_xlfn.IFS(AND($X125&lt;&gt;"",AJ125&lt;&gt;""),ABS($X125-AJ125),AND($X125="",AJ125=""),"",OR($X125&lt;&gt;"",AJ125&lt;&gt;""),"-")</f>
        <v/>
      </c>
      <c r="AW125" s="123" t="str" cm="1">
        <f t="array" ref="AW125">_xlfn.IFS(AND($Y125&lt;&gt;"",Z125&lt;&gt;""),ABS($Y125-Z125),AND($Y125="",Z125=""),"",OR($Y125&lt;&gt;"",Z125&lt;&gt;""),"-")</f>
        <v/>
      </c>
      <c r="AX125" s="122" t="str" cm="1">
        <f t="array" ref="AX125">_xlfn.IFS(AND($Y125&lt;&gt;"",AA125&lt;&gt;""),ABS($Y125-AA125),AND($Y125="",AA125=""),"",OR($Y125&lt;&gt;"",AA125&lt;&gt;""),"-")</f>
        <v/>
      </c>
      <c r="AY125" s="122" t="str" cm="1">
        <f t="array" ref="AY125">_xlfn.IFS(AND($Y125&lt;&gt;"",AB125&lt;&gt;""),ABS($Y125-AB125),AND($Y125="",AB125=""),"",OR($Y125&lt;&gt;"",AB125&lt;&gt;""),"-")</f>
        <v/>
      </c>
      <c r="AZ125" s="122" t="str" cm="1">
        <f t="array" ref="AZ125">_xlfn.IFS(AND($Y125&lt;&gt;"",AC125&lt;&gt;""),ABS($Y125-AC125),AND($Y125="",AC125=""),"",OR($Y125&lt;&gt;"",AC125&lt;&gt;""),"-")</f>
        <v/>
      </c>
      <c r="BA125" s="122" t="str" cm="1">
        <f t="array" ref="BA125">_xlfn.IFS(AND($Y125&lt;&gt;"",AD125&lt;&gt;""),ABS($Y125-AD125),AND($Y125="",AD125=""),"",OR($Y125&lt;&gt;"",AD125&lt;&gt;""),"-")</f>
        <v/>
      </c>
      <c r="BB125" s="122" t="str" cm="1">
        <f t="array" ref="BB125">_xlfn.IFS(AND($Y125&lt;&gt;"",AE125&lt;&gt;""),ABS($Y125-AE125),AND($Y125="",AE125=""),"",OR($Y125&lt;&gt;"",AE125&lt;&gt;""),"-")</f>
        <v/>
      </c>
      <c r="BC125" s="122" t="str" cm="1">
        <f t="array" ref="BC125">_xlfn.IFS(AND($Y125&lt;&gt;"",AF125&lt;&gt;""),ABS($Y125-AF125),AND($Y125="",AF125=""),"",OR($Y125&lt;&gt;"",AF125&lt;&gt;""),"-")</f>
        <v/>
      </c>
      <c r="BD125" s="122" t="str" cm="1">
        <f t="array" ref="BD125">_xlfn.IFS(AND($Y125&lt;&gt;"",AG125&lt;&gt;""),ABS($Y125-AG125),AND($Y125="",AG125=""),"",OR($Y125&lt;&gt;"",AG125&lt;&gt;""),"-")</f>
        <v/>
      </c>
      <c r="BE125" s="122" t="str" cm="1">
        <f t="array" ref="BE125">_xlfn.IFS(AND($Y125&lt;&gt;"",AH125&lt;&gt;""),ABS($Y125-AH125),AND($Y125="",AH125=""),"",OR($Y125&lt;&gt;"",AH125&lt;&gt;""),"-")</f>
        <v/>
      </c>
      <c r="BF125" s="122" t="str" cm="1">
        <f t="array" ref="BF125">_xlfn.IFS(AND($Y125&lt;&gt;"",AI125&lt;&gt;""),ABS($Y125-AI125),AND($Y125="",AI125=""),"",OR($Y125&lt;&gt;"",AI125&lt;&gt;""),"-")</f>
        <v/>
      </c>
      <c r="BG125" s="122" t="str" cm="1">
        <f t="array" ref="BG125">_xlfn.IFS(AND($Y125&lt;&gt;"",AJ125&lt;&gt;""),ABS($Y125-AJ125),AND($Y125="",AJ125=""),"",OR($Y125&lt;&gt;"",AJ125&lt;&gt;""),"-")</f>
        <v/>
      </c>
      <c r="BH125" s="121" t="str" cm="1">
        <f t="array" ref="BH125">_xlfn.IFS(AND($Z125&lt;&gt;"",AA125&lt;&gt;""),ABS($Z125-AA125),AND($Z125="",AA125=""),"",OR($Z125&lt;&gt;"",AA125&lt;&gt;""),"-")</f>
        <v/>
      </c>
      <c r="BI125" s="120" t="str" cm="1">
        <f t="array" ref="BI125">_xlfn.IFS(AND($Z125&lt;&gt;"",AB125&lt;&gt;""),ABS($Z125-AB125),AND($Z125="",AB125=""),"",OR($Z125&lt;&gt;"",AB125&lt;&gt;""),"-")</f>
        <v/>
      </c>
      <c r="BJ125" s="120" t="str" cm="1">
        <f t="array" ref="BJ125">_xlfn.IFS(AND($Z125&lt;&gt;"",AC125&lt;&gt;""),ABS($Z125-AC125),AND($Z125="",AC125=""),"",OR($Z125&lt;&gt;"",AC125&lt;&gt;""),"-")</f>
        <v/>
      </c>
      <c r="BK125" s="120" t="str" cm="1">
        <f t="array" ref="BK125">_xlfn.IFS(AND($Z125&lt;&gt;"",AD125&lt;&gt;""),ABS($Z125-AD125),AND($Z125="",AD125=""),"",OR($Z125&lt;&gt;"",AD125&lt;&gt;""),"-")</f>
        <v/>
      </c>
      <c r="BL125" s="120" t="str" cm="1">
        <f t="array" ref="BL125">_xlfn.IFS(AND($Z125&lt;&gt;"",AE125&lt;&gt;""),ABS($Z125-AE125),AND($Z125="",AE125=""),"",OR($Z125&lt;&gt;"",AE125&lt;&gt;""),"-")</f>
        <v/>
      </c>
      <c r="BM125" s="120" t="str" cm="1">
        <f t="array" ref="BM125">_xlfn.IFS(AND($Z125&lt;&gt;"",AF125&lt;&gt;""),ABS($Z125-AF125),AND($Z125="",AF125=""),"",OR($Z125&lt;&gt;"",AF125&lt;&gt;""),"-")</f>
        <v/>
      </c>
      <c r="BN125" s="120" t="str" cm="1">
        <f t="array" ref="BN125">_xlfn.IFS(AND($Z125&lt;&gt;"",AG125&lt;&gt;""),ABS($Z125-AG125),AND($Z125="",AG125=""),"",OR($Z125&lt;&gt;"",AG125&lt;&gt;""),"-")</f>
        <v/>
      </c>
      <c r="BO125" s="120" t="str" cm="1">
        <f t="array" ref="BO125">_xlfn.IFS(AND($Z125&lt;&gt;"",AH125&lt;&gt;""),ABS($Z125-AH125),AND($Z125="",AH125=""),"",OR($Z125&lt;&gt;"",AH125&lt;&gt;""),"-")</f>
        <v/>
      </c>
      <c r="BP125" s="120" t="str" cm="1">
        <f t="array" ref="BP125">_xlfn.IFS(AND($Z125&lt;&gt;"",AI125&lt;&gt;""),ABS($Z125-AI125),AND($Z125="",AI125=""),"",OR($Z125&lt;&gt;"",AI125&lt;&gt;""),"-")</f>
        <v/>
      </c>
      <c r="BQ125" s="120" t="str" cm="1">
        <f t="array" ref="BQ125">_xlfn.IFS(AND($Z125&lt;&gt;"",AJ125&lt;&gt;""),ABS($Z125-AJ125),AND($Z125="",AJ125=""),"",OR($Z125&lt;&gt;"",AJ125&lt;&gt;""),"-")</f>
        <v/>
      </c>
      <c r="BR125" s="121" t="str" cm="1">
        <f t="array" ref="BR125">_xlfn.IFS(AND($AA125&lt;&gt;"",AB125&lt;&gt;""),ABS($AA125-AB125),AND($AA125="",AB125=""),"",OR($AA125&lt;&gt;"",AB125&lt;&gt;""),"-")</f>
        <v/>
      </c>
      <c r="BS125" s="120" t="str" cm="1">
        <f t="array" ref="BS125">_xlfn.IFS(AND($AA125&lt;&gt;"",AC125&lt;&gt;""),ABS($AA125-AC125),AND($AA125="",AC125=""),"",OR($AA125&lt;&gt;"",AC125&lt;&gt;""),"-")</f>
        <v/>
      </c>
      <c r="BT125" s="120" t="str" cm="1">
        <f t="array" ref="BT125">_xlfn.IFS(AND($AA125&lt;&gt;"",AD125&lt;&gt;""),ABS($AA125-AD125),AND($AA125="",AD125=""),"",OR($AA125&lt;&gt;"",AD125&lt;&gt;""),"-")</f>
        <v/>
      </c>
      <c r="BU125" s="120" t="str" cm="1">
        <f t="array" ref="BU125">_xlfn.IFS(AND($AA125&lt;&gt;"",AE125&lt;&gt;""),ABS($AA125-AE125),AND($AA125="",AE125=""),"",OR($AA125&lt;&gt;"",AE125&lt;&gt;""),"-")</f>
        <v/>
      </c>
      <c r="BV125" s="120" t="str" cm="1">
        <f t="array" ref="BV125">_xlfn.IFS(AND($AA125&lt;&gt;"",AF125&lt;&gt;""),ABS($AA125-AF125),AND($AA125="",AF125=""),"",OR($AA125&lt;&gt;"",AF125&lt;&gt;""),"-")</f>
        <v/>
      </c>
      <c r="BW125" s="120" t="str" cm="1">
        <f t="array" ref="BW125">_xlfn.IFS(AND($AA125&lt;&gt;"",AG125&lt;&gt;""),ABS($AA125-AG125),AND($AA125="",AG125=""),"",OR($AA125&lt;&gt;"",AG125&lt;&gt;""),"-")</f>
        <v/>
      </c>
      <c r="BX125" s="120" t="str" cm="1">
        <f t="array" ref="BX125">_xlfn.IFS(AND($AA125&lt;&gt;"",AH125&lt;&gt;""),ABS($AA125-AH125),AND($AA125="",AH125=""),"",OR($AA125&lt;&gt;"",AH125&lt;&gt;""),"-")</f>
        <v/>
      </c>
      <c r="BY125" s="120" t="str" cm="1">
        <f t="array" ref="BY125">_xlfn.IFS(AND($AA125&lt;&gt;"",AI125&lt;&gt;""),ABS($AA125-AI125),AND($AA125="",AI125=""),"",OR($AA125&lt;&gt;"",AI125&lt;&gt;""),"-")</f>
        <v/>
      </c>
      <c r="BZ125" s="120" t="str" cm="1">
        <f t="array" ref="BZ125">_xlfn.IFS(AND($AA125&lt;&gt;"",AJ125&lt;&gt;""),ABS($AA125-AJ125),AND($AA125="",AJ125=""),"",OR($AA125&lt;&gt;"",AJ125&lt;&gt;""),"-")</f>
        <v/>
      </c>
      <c r="CA125" s="121" t="str" cm="1">
        <f t="array" ref="CA125">_xlfn.IFS(AND($AB125&lt;&gt;"",AC125&lt;&gt;""),ABS($AB125-AC125),AND($AB125="",AC125=""),"",OR($AB125&lt;&gt;"",AC125&lt;&gt;""),"-")</f>
        <v/>
      </c>
      <c r="CB125" s="120" t="str" cm="1">
        <f t="array" ref="CB125">_xlfn.IFS(AND($AB125&lt;&gt;"",AD125&lt;&gt;""),ABS($AB125-AD125),AND($AB125="",AD125=""),"",OR($AB125&lt;&gt;"",AD125&lt;&gt;""),"-")</f>
        <v/>
      </c>
      <c r="CC125" s="120" t="str" cm="1">
        <f t="array" ref="CC125">_xlfn.IFS(AND($AB125&lt;&gt;"",AE125&lt;&gt;""),ABS($AB125-AE125),AND($AB125="",AE125=""),"",OR($AB125&lt;&gt;"",AE125&lt;&gt;""),"-")</f>
        <v/>
      </c>
      <c r="CD125" s="120" t="str" cm="1">
        <f t="array" ref="CD125">_xlfn.IFS(AND($AB125&lt;&gt;"",AF125&lt;&gt;""),ABS($AB125-AF125),AND($AB125="",AF125=""),"",OR($AB125&lt;&gt;"",AF125&lt;&gt;""),"-")</f>
        <v/>
      </c>
      <c r="CE125" s="120" t="str" cm="1">
        <f t="array" ref="CE125">_xlfn.IFS(AND($AB125&lt;&gt;"",AG125&lt;&gt;""),ABS($AB125-AG125),AND($AB125="",AG125=""),"",OR($AB125&lt;&gt;"",AG125&lt;&gt;""),"-")</f>
        <v/>
      </c>
      <c r="CF125" s="120" t="str" cm="1">
        <f t="array" ref="CF125">_xlfn.IFS(AND($AB125&lt;&gt;"",AH125&lt;&gt;""),ABS($AB125-AH125),AND($AB125="",AH125=""),"",OR($AB125&lt;&gt;"",AH125&lt;&gt;""),"-")</f>
        <v/>
      </c>
      <c r="CG125" s="120" t="str" cm="1">
        <f t="array" ref="CG125">_xlfn.IFS(AND($AB125&lt;&gt;"",AI125&lt;&gt;""),ABS($AB125-AI125),AND($AB125="",AI125=""),"",OR($AB125&lt;&gt;"",AI125&lt;&gt;""),"-")</f>
        <v/>
      </c>
      <c r="CH125" s="120" t="str" cm="1">
        <f t="array" ref="CH125">_xlfn.IFS(AND($AB125&lt;&gt;"",AJ125&lt;&gt;""),ABS($AB125-AJ125),AND($AB125="",AJ125=""),"",OR($AB125&lt;&gt;"",AJ125&lt;&gt;""),"-")</f>
        <v/>
      </c>
      <c r="CI125" s="121" t="str" cm="1">
        <f t="array" ref="CI125">_xlfn.IFS(AND($AC125&lt;&gt;"",AD125&lt;&gt;""),ABS($AC125-AD125),AND($AC125="",AD125=""),"",OR($AC125&lt;&gt;"",AD125&lt;&gt;""),"-")</f>
        <v/>
      </c>
      <c r="CJ125" s="120" t="str" cm="1">
        <f t="array" ref="CJ125">_xlfn.IFS(AND($AC125&lt;&gt;"",AE125&lt;&gt;""),ABS($AC125-AE125),AND($AC125="",AE125=""),"",OR($AC125&lt;&gt;"",AE125&lt;&gt;""),"-")</f>
        <v/>
      </c>
      <c r="CK125" s="120" t="str" cm="1">
        <f t="array" ref="CK125">_xlfn.IFS(AND($AC125&lt;&gt;"",AF125&lt;&gt;""),ABS($AC125-AF125),AND($AC125="",AF125=""),"",OR($AC125&lt;&gt;"",AF125&lt;&gt;""),"-")</f>
        <v/>
      </c>
      <c r="CL125" s="120" t="str" cm="1">
        <f t="array" ref="CL125">_xlfn.IFS(AND($AC125&lt;&gt;"",AG125&lt;&gt;""),ABS($AC125-AG125),AND($AC125="",AG125=""),"",OR($AC125&lt;&gt;"",AG125&lt;&gt;""),"-")</f>
        <v/>
      </c>
      <c r="CM125" s="120" t="str" cm="1">
        <f t="array" ref="CM125">_xlfn.IFS(AND($AC125&lt;&gt;"",AH125&lt;&gt;""),ABS($AC125-AH125),AND($AC125="",AH125=""),"",OR($AC125&lt;&gt;"",AH125&lt;&gt;""),"-")</f>
        <v/>
      </c>
      <c r="CN125" s="120" t="str" cm="1">
        <f t="array" ref="CN125">_xlfn.IFS(AND($AC125&lt;&gt;"",AI125&lt;&gt;""),ABS($AC125-AI125),AND($AC125="",AI125=""),"",OR($AC125&lt;&gt;"",AI125&lt;&gt;""),"-")</f>
        <v/>
      </c>
      <c r="CO125" s="120" t="str" cm="1">
        <f t="array" ref="CO125">_xlfn.IFS(AND($AC125&lt;&gt;"",AJ125&lt;&gt;""),ABS($AC125-AJ125),AND($AC125="",AJ125=""),"",OR($AC125&lt;&gt;"",AJ125&lt;&gt;""),"-")</f>
        <v/>
      </c>
      <c r="CP125" s="121" t="str" cm="1">
        <f t="array" ref="CP125">_xlfn.IFS(AND($AD125&lt;&gt;"",AE125&lt;&gt;""),ABS($AD125-AE125),AND($AD125="",AE125=""),"",OR($AD125&lt;&gt;"",AE125&lt;&gt;""),"-")</f>
        <v/>
      </c>
      <c r="CQ125" s="120" t="str" cm="1">
        <f t="array" ref="CQ125">_xlfn.IFS(AND($AD125&lt;&gt;"",AF125&lt;&gt;""),ABS($AD125-AF125),AND($AD125="",AF125=""),"",OR($AD125&lt;&gt;"",AF125&lt;&gt;""),"-")</f>
        <v/>
      </c>
      <c r="CR125" s="120" t="str" cm="1">
        <f t="array" ref="CR125">_xlfn.IFS(AND($AD125&lt;&gt;"",AG125&lt;&gt;""),ABS($AD125-AG125),AND($AD125="",AG125=""),"",OR($AD125&lt;&gt;"",AG125&lt;&gt;""),"-")</f>
        <v/>
      </c>
      <c r="CS125" s="120" t="str" cm="1">
        <f t="array" ref="CS125">_xlfn.IFS(AND($AD125&lt;&gt;"",AH125&lt;&gt;""),ABS($AD125-AH125),AND($AD125="",AH125=""),"",OR($AD125&lt;&gt;"",AH125&lt;&gt;""),"-")</f>
        <v/>
      </c>
      <c r="CT125" s="120" t="str" cm="1">
        <f t="array" ref="CT125">_xlfn.IFS(AND($AD125&lt;&gt;"",AI125&lt;&gt;""),ABS($AD125-AI125),AND($AD125="",AI125=""),"",OR($AD125&lt;&gt;"",AI125&lt;&gt;""),"-")</f>
        <v/>
      </c>
      <c r="CU125" s="120" t="str" cm="1">
        <f t="array" ref="CU125">_xlfn.IFS(AND($AD125&lt;&gt;"",AJ125&lt;&gt;""),ABS($AD125-AJ125),AND($AD125="",AJ125=""),"",OR($AD125&lt;&gt;"",AJ125&lt;&gt;""),"-")</f>
        <v/>
      </c>
      <c r="CV125" s="121" t="str" cm="1">
        <f t="array" ref="CV125">_xlfn.IFS(AND($AE125&lt;&gt;"",AF125&lt;&gt;""),ABS($AE125-AF125),AND($AE125="",AF125=""),"",OR($AE125&lt;&gt;"",AF125&lt;&gt;""),"-")</f>
        <v/>
      </c>
      <c r="CW125" s="120" t="str" cm="1">
        <f t="array" ref="CW125">_xlfn.IFS(AND($AE125&lt;&gt;"",AG125&lt;&gt;""),ABS($AE125-AG125),AND($AE125="",AG125=""),"",OR($AE125&lt;&gt;"",AG125&lt;&gt;""),"-")</f>
        <v/>
      </c>
      <c r="CX125" s="120" t="str" cm="1">
        <f t="array" ref="CX125">_xlfn.IFS(AND($AE125&lt;&gt;"",AH125&lt;&gt;""),ABS($AE125-AH125),AND($AE125="",AH125=""),"",OR($AE125&lt;&gt;"",AH125&lt;&gt;""),"-")</f>
        <v/>
      </c>
      <c r="CY125" s="120" t="str" cm="1">
        <f t="array" ref="CY125">_xlfn.IFS(AND($AE125&lt;&gt;"",AI125&lt;&gt;""),ABS($AE125-AI125),AND($AE125="",AI125=""),"",OR($AE125&lt;&gt;"",AI125&lt;&gt;""),"-")</f>
        <v/>
      </c>
      <c r="CZ125" s="120" t="str" cm="1">
        <f t="array" ref="CZ125">_xlfn.IFS(AND($AE125&lt;&gt;"",AJ125&lt;&gt;""),ABS($AE125-AJ125),AND($AE125="",AJ125=""),"",OR($AE125&lt;&gt;"",AJ125&lt;&gt;""),"-")</f>
        <v/>
      </c>
      <c r="DA125" s="121" t="str" cm="1">
        <f t="array" ref="DA125">_xlfn.IFS(AND($AF125&lt;&gt;"",AG125&lt;&gt;""),ABS($AF125-AG125),AND($AF125="",AG125=""),"",OR($AF125&lt;&gt;"",AG125&lt;&gt;""),"-")</f>
        <v/>
      </c>
      <c r="DB125" s="120" t="str" cm="1">
        <f t="array" ref="DB125">_xlfn.IFS(AND($AF125&lt;&gt;"",AH125&lt;&gt;""),ABS($AF125-AH125),AND($AF125="",AH125=""),"",OR($AF125&lt;&gt;"",AH125&lt;&gt;""),"-")</f>
        <v/>
      </c>
      <c r="DC125" s="120" t="str" cm="1">
        <f t="array" ref="DC125">_xlfn.IFS(AND($AF125&lt;&gt;"",AI125&lt;&gt;""),ABS($AF125-AI125),AND($AF125="",AI125=""),"",OR($AF125&lt;&gt;"",AI125&lt;&gt;""),"-")</f>
        <v/>
      </c>
      <c r="DD125" s="120" t="str" cm="1">
        <f t="array" ref="DD125">_xlfn.IFS(AND($AF125&lt;&gt;"",AJ125&lt;&gt;""),ABS($AF125-AJ125),AND($AF125="",AJ125=""),"",OR($AF125&lt;&gt;"",AJ125&lt;&gt;""),"-")</f>
        <v/>
      </c>
      <c r="DE125" s="121" t="str" cm="1">
        <f t="array" ref="DE125">_xlfn.IFS(AND($AG125&lt;&gt;"",AH125&lt;&gt;""),ABS($AG125-AH125),AND($AG125="",AH125=""),"",OR($AG125&lt;&gt;"",AH125&lt;&gt;""),"-")</f>
        <v/>
      </c>
      <c r="DF125" s="120" t="str" cm="1">
        <f t="array" ref="DF125">_xlfn.IFS(AND($AG125&lt;&gt;"",AI125&lt;&gt;""),ABS($AG125-AI125),AND($AG125="",AI125=""),"",OR($AG125&lt;&gt;"",AI125&lt;&gt;""),"-")</f>
        <v/>
      </c>
      <c r="DG125" s="120" t="str" cm="1">
        <f t="array" ref="DG125">_xlfn.IFS(AND($AG125&lt;&gt;"",AJ125&lt;&gt;""),ABS($AG125-AJ125),AND($AG125="",AJ125=""),"",OR($AG125&lt;&gt;"",AJ125&lt;&gt;""),"-")</f>
        <v/>
      </c>
      <c r="DH125" s="121" t="str" cm="1">
        <f t="array" ref="DH125">_xlfn.IFS(AND($AH125&lt;&gt;"",AI125&lt;&gt;""),ABS($AH125-AI125),AND($AH125="",AI125=""),"",OR($AH125&lt;&gt;"",AI125&lt;&gt;""),"-")</f>
        <v/>
      </c>
      <c r="DI125" s="120" t="str" cm="1">
        <f t="array" ref="DI125">_xlfn.IFS(AND($AH125&lt;&gt;"",AJ125&lt;&gt;""),ABS($AH125-AJ125),AND($AH125="",AJ125=""),"",OR($AH125&lt;&gt;"",AJ125&lt;&gt;""),"-")</f>
        <v/>
      </c>
      <c r="DJ125" s="121" t="str" cm="1">
        <f t="array" ref="DJ125">_xlfn.IFS(AND($AI125&lt;&gt;"",AJ125&lt;&gt;""),ABS($AI125-AJ125),AND($AI125="",AJ125=""),"",OR($AI125&lt;&gt;"",AJ125&lt;&gt;""),"-")</f>
        <v/>
      </c>
    </row>
    <row r="126" spans="1:114" x14ac:dyDescent="0.2">
      <c r="A126" s="120" t="e">
        <f t="shared" si="27"/>
        <v>#DIV/0!</v>
      </c>
      <c r="B126" s="186" t="e">
        <f t="shared" si="28"/>
        <v>#DIV/0!</v>
      </c>
      <c r="C126" s="186" t="e">
        <f t="shared" si="29"/>
        <v>#DIV/0!</v>
      </c>
      <c r="D126" s="186" t="e">
        <f t="shared" si="30"/>
        <v>#DIV/0!</v>
      </c>
      <c r="E126" s="263">
        <f t="shared" si="31"/>
        <v>0</v>
      </c>
      <c r="F126" s="186">
        <f t="shared" si="32"/>
        <v>0</v>
      </c>
      <c r="G126" s="186" t="e">
        <f t="shared" si="33"/>
        <v>#DIV/0!</v>
      </c>
      <c r="H126" s="262" t="str">
        <f t="shared" si="34"/>
        <v/>
      </c>
      <c r="I126" s="187" t="str">
        <f t="shared" si="35"/>
        <v/>
      </c>
      <c r="J126" s="260" t="s">
        <v>131</v>
      </c>
      <c r="K126" s="259" t="e">
        <f>VLOOKUP($J126,Merged_couplings!$B:$BU,MATCH(K$1,Merged_couplings!$B$1:$BU$1,0),FALSE)</f>
        <v>#N/A</v>
      </c>
      <c r="L126" s="258" t="e">
        <f>VLOOKUP($J126,Merged_couplings!$B:$BU,MATCH(L$1,Merged_couplings!$B$1:$BU$1,0),FALSE)</f>
        <v>#N/A</v>
      </c>
      <c r="M126" s="258" t="e">
        <f>VLOOKUP($J126,Merged_couplings!$B:$BU,MATCH(M$1,Merged_couplings!$B$1:$BU$1,0),FALSE)</f>
        <v>#N/A</v>
      </c>
      <c r="N126" s="258" t="e">
        <f>VLOOKUP($J126,Merged_couplings!$B:$BU,MATCH(N$1,Merged_couplings!$B$1:$BU$1,0),FALSE)</f>
        <v>#N/A</v>
      </c>
      <c r="O126" s="258" t="e">
        <f>VLOOKUP($J126,Merged_couplings!$B:$BU,MATCH(O$1,Merged_couplings!$B$1:$BU$1,0),FALSE)</f>
        <v>#N/A</v>
      </c>
      <c r="P126" s="258" t="e">
        <f>VLOOKUP($J126,Merged_couplings!$B:$BU,MATCH(P$1,Merged_couplings!$B$1:$BU$1,0),FALSE)</f>
        <v>#N/A</v>
      </c>
      <c r="Q126" s="258" t="e">
        <f>VLOOKUP($J126,Merged_couplings!$B:$BU,MATCH(Q$1,Merged_couplings!$B$1:$BU$1,0),FALSE)</f>
        <v>#N/A</v>
      </c>
      <c r="R126" s="258" t="e">
        <f>VLOOKUP($J126,Merged_couplings!$B:$BU,MATCH(R$1,Merged_couplings!$B$1:$BU$1,0),FALSE)</f>
        <v>#N/A</v>
      </c>
      <c r="S126" s="258" t="e">
        <f>VLOOKUP($J126,Merged_couplings!$B:$BU,MATCH(S$1,Merged_couplings!$B$1:$BU$1,0),FALSE)</f>
        <v>#N/A</v>
      </c>
      <c r="T126" s="258" t="e">
        <f>VLOOKUP($J126,Merged_couplings!$B:$BU,MATCH(T$1,Merged_couplings!$B$1:$BU$1,0),FALSE)</f>
        <v>#N/A</v>
      </c>
      <c r="U126" s="258" t="e">
        <f>VLOOKUP($J126,Merged_couplings!$B:$BU,MATCH(U$1,Merged_couplings!$B$1:$BU$1,0),FALSE)</f>
        <v>#N/A</v>
      </c>
      <c r="V126" s="258" t="e">
        <f>VLOOKUP($J126,Merged_couplings!$B:$BU,MATCH(V$1,Merged_couplings!$B$1:$BU$1,0),FALSE)</f>
        <v>#N/A</v>
      </c>
      <c r="W126" s="258" t="e">
        <f>VLOOKUP($J126,Merged_couplings!$B:$BU,MATCH(W$1,Merged_couplings!$B$1:$BU$1,0),FALSE)</f>
        <v>#N/A</v>
      </c>
      <c r="X126" s="121" t="str">
        <f>_xlfn.IFNA(VLOOKUP($J126,Merged_couplings!$B:$R,MATCH(X$1,Merged_couplings!$B$1:$R$1,0),FALSE),"")</f>
        <v/>
      </c>
      <c r="Y126" s="120" t="str">
        <f>_xlfn.IFNA(VLOOKUP($J126,Merged_couplings!$B:$R,MATCH(Y$1,Merged_couplings!$B$1:$R$1,0),FALSE),"")</f>
        <v/>
      </c>
      <c r="Z126" s="120" t="str">
        <f>_xlfn.IFNA(VLOOKUP($J126,Merged_couplings!$B:$R,MATCH(Z$1,Merged_couplings!$B$1:$R$1,0),FALSE),"")</f>
        <v/>
      </c>
      <c r="AA126" s="120" t="str">
        <f>_xlfn.IFNA(VLOOKUP($J126,Merged_couplings!$B:$R,MATCH(AA$1,Merged_couplings!$B$1:$R$1,0),FALSE),"")</f>
        <v/>
      </c>
      <c r="AB126" s="120" t="str">
        <f>_xlfn.IFNA(VLOOKUP($J126,Merged_couplings!$B:$R,MATCH(AB$1,Merged_couplings!$B$1:$R$1,0),FALSE),"")</f>
        <v/>
      </c>
      <c r="AC126" s="120" t="str">
        <f>_xlfn.IFNA(VLOOKUP($J126,Merged_couplings!$B:$R,MATCH(AC$1,Merged_couplings!$B$1:$R$1,0),FALSE),"")</f>
        <v/>
      </c>
      <c r="AD126" s="120" t="str">
        <f>_xlfn.IFNA(VLOOKUP($J126,Merged_couplings!$B:$R,MATCH(AD$1,Merged_couplings!$B$1:$R$1,0),FALSE),"")</f>
        <v/>
      </c>
      <c r="AE126" s="120" t="str">
        <f>_xlfn.IFNA(VLOOKUP($J126,Merged_couplings!$B:$R,MATCH(AE$1,Merged_couplings!$B$1:$R$1,0),FALSE),"")</f>
        <v/>
      </c>
      <c r="AF126" s="120" t="str">
        <f>_xlfn.IFNA(VLOOKUP($J126,Merged_couplings!$B:$R,MATCH(AF$1,Merged_couplings!$B$1:$R$1,0),FALSE),"")</f>
        <v/>
      </c>
      <c r="AG126" s="120" t="str">
        <f>_xlfn.IFNA(VLOOKUP($J126,Merged_couplings!$B:$R,MATCH(AG$1,Merged_couplings!$B$1:$R$1,0),FALSE),"")</f>
        <v/>
      </c>
      <c r="AH126" s="120" t="str">
        <f>_xlfn.IFNA(VLOOKUP($J126,Merged_couplings!$B:$R,MATCH(AH$1,Merged_couplings!$B$1:$R$1,0),FALSE),"")</f>
        <v/>
      </c>
      <c r="AI126" s="120" t="str">
        <f>_xlfn.IFNA(VLOOKUP($J126,Merged_couplings!$B:$R,MATCH(AI$1,Merged_couplings!$B$1:$R$1,0),FALSE),"")</f>
        <v/>
      </c>
      <c r="AJ126" s="120" t="str">
        <f>_xlfn.IFNA(VLOOKUP($J126,Merged_couplings!$B:$R,MATCH(AJ$1,Merged_couplings!$B$1:$R$1,0),FALSE),"")</f>
        <v/>
      </c>
      <c r="AK126" s="123" t="str" cm="1">
        <f t="array" ref="AK126">_xlfn.IFS(AND($X126&lt;&gt;"",Y126&lt;&gt;""),ABS($X126-Y126),AND($X126="",Y126=""),"",OR($X126&lt;&gt;"",Y126&lt;&gt;""),"-")</f>
        <v/>
      </c>
      <c r="AL126" s="122" t="str" cm="1">
        <f t="array" ref="AL126">_xlfn.IFS(AND($X126&lt;&gt;"",Z126&lt;&gt;""),ABS($X126-Z126),AND($X126="",Z126=""),"",OR($X126&lt;&gt;"",Z126&lt;&gt;""),"-")</f>
        <v/>
      </c>
      <c r="AM126" s="122" t="str" cm="1">
        <f t="array" ref="AM126">_xlfn.IFS(AND($X126&lt;&gt;"",AA126&lt;&gt;""),ABS($X126-AA126),AND($X126="",AA126=""),"",OR($X126&lt;&gt;"",AA126&lt;&gt;""),"-")</f>
        <v/>
      </c>
      <c r="AN126" s="122" t="str" cm="1">
        <f t="array" ref="AN126">_xlfn.IFS(AND($X126&lt;&gt;"",AB126&lt;&gt;""),ABS($X126-AB126),AND($X126="",AB126=""),"",OR($X126&lt;&gt;"",AB126&lt;&gt;""),"-")</f>
        <v/>
      </c>
      <c r="AO126" s="122" t="str" cm="1">
        <f t="array" ref="AO126">_xlfn.IFS(AND($X126&lt;&gt;"",AC126&lt;&gt;""),ABS($X126-AC126),AND($X126="",AC126=""),"",OR($X126&lt;&gt;"",AC126&lt;&gt;""),"-")</f>
        <v/>
      </c>
      <c r="AP126" s="122" t="str" cm="1">
        <f t="array" ref="AP126">_xlfn.IFS(AND($X126&lt;&gt;"",AD126&lt;&gt;""),ABS($X126-AD126),AND($X126="",AD126=""),"",OR($X126&lt;&gt;"",AD126&lt;&gt;""),"-")</f>
        <v/>
      </c>
      <c r="AQ126" s="122" t="str" cm="1">
        <f t="array" ref="AQ126">_xlfn.IFS(AND($X126&lt;&gt;"",AE126&lt;&gt;""),ABS($X126-AE126),AND($X126="",AE126=""),"",OR($X126&lt;&gt;"",AE126&lt;&gt;""),"-")</f>
        <v/>
      </c>
      <c r="AR126" s="122" t="str" cm="1">
        <f t="array" ref="AR126">_xlfn.IFS(AND($X126&lt;&gt;"",AF126&lt;&gt;""),ABS($X126-AF126),AND($X126="",AF126=""),"",OR($X126&lt;&gt;"",AF126&lt;&gt;""),"-")</f>
        <v/>
      </c>
      <c r="AS126" s="122" t="str" cm="1">
        <f t="array" ref="AS126">_xlfn.IFS(AND($X126&lt;&gt;"",AG126&lt;&gt;""),ABS($X126-AG126),AND($X126="",AG126=""),"",OR($X126&lt;&gt;"",AG126&lt;&gt;""),"-")</f>
        <v/>
      </c>
      <c r="AT126" s="122" t="str" cm="1">
        <f t="array" ref="AT126">_xlfn.IFS(AND($X126&lt;&gt;"",AH126&lt;&gt;""),ABS($X126-AH126),AND($X126="",AH126=""),"",OR($X126&lt;&gt;"",AH126&lt;&gt;""),"-")</f>
        <v/>
      </c>
      <c r="AU126" s="122" t="str" cm="1">
        <f t="array" ref="AU126">_xlfn.IFS(AND($X126&lt;&gt;"",AI126&lt;&gt;""),ABS($X126-AI126),AND($X126="",AI126=""),"",OR($X126&lt;&gt;"",AI126&lt;&gt;""),"-")</f>
        <v/>
      </c>
      <c r="AV126" s="122" t="str" cm="1">
        <f t="array" ref="AV126">_xlfn.IFS(AND($X126&lt;&gt;"",AJ126&lt;&gt;""),ABS($X126-AJ126),AND($X126="",AJ126=""),"",OR($X126&lt;&gt;"",AJ126&lt;&gt;""),"-")</f>
        <v/>
      </c>
      <c r="AW126" s="123" t="str" cm="1">
        <f t="array" ref="AW126">_xlfn.IFS(AND($Y126&lt;&gt;"",Z126&lt;&gt;""),ABS($Y126-Z126),AND($Y126="",Z126=""),"",OR($Y126&lt;&gt;"",Z126&lt;&gt;""),"-")</f>
        <v/>
      </c>
      <c r="AX126" s="122" t="str" cm="1">
        <f t="array" ref="AX126">_xlfn.IFS(AND($Y126&lt;&gt;"",AA126&lt;&gt;""),ABS($Y126-AA126),AND($Y126="",AA126=""),"",OR($Y126&lt;&gt;"",AA126&lt;&gt;""),"-")</f>
        <v/>
      </c>
      <c r="AY126" s="122" t="str" cm="1">
        <f t="array" ref="AY126">_xlfn.IFS(AND($Y126&lt;&gt;"",AB126&lt;&gt;""),ABS($Y126-AB126),AND($Y126="",AB126=""),"",OR($Y126&lt;&gt;"",AB126&lt;&gt;""),"-")</f>
        <v/>
      </c>
      <c r="AZ126" s="122" t="str" cm="1">
        <f t="array" ref="AZ126">_xlfn.IFS(AND($Y126&lt;&gt;"",AC126&lt;&gt;""),ABS($Y126-AC126),AND($Y126="",AC126=""),"",OR($Y126&lt;&gt;"",AC126&lt;&gt;""),"-")</f>
        <v/>
      </c>
      <c r="BA126" s="122" t="str" cm="1">
        <f t="array" ref="BA126">_xlfn.IFS(AND($Y126&lt;&gt;"",AD126&lt;&gt;""),ABS($Y126-AD126),AND($Y126="",AD126=""),"",OR($Y126&lt;&gt;"",AD126&lt;&gt;""),"-")</f>
        <v/>
      </c>
      <c r="BB126" s="122" t="str" cm="1">
        <f t="array" ref="BB126">_xlfn.IFS(AND($Y126&lt;&gt;"",AE126&lt;&gt;""),ABS($Y126-AE126),AND($Y126="",AE126=""),"",OR($Y126&lt;&gt;"",AE126&lt;&gt;""),"-")</f>
        <v/>
      </c>
      <c r="BC126" s="122" t="str" cm="1">
        <f t="array" ref="BC126">_xlfn.IFS(AND($Y126&lt;&gt;"",AF126&lt;&gt;""),ABS($Y126-AF126),AND($Y126="",AF126=""),"",OR($Y126&lt;&gt;"",AF126&lt;&gt;""),"-")</f>
        <v/>
      </c>
      <c r="BD126" s="122" t="str" cm="1">
        <f t="array" ref="BD126">_xlfn.IFS(AND($Y126&lt;&gt;"",AG126&lt;&gt;""),ABS($Y126-AG126),AND($Y126="",AG126=""),"",OR($Y126&lt;&gt;"",AG126&lt;&gt;""),"-")</f>
        <v/>
      </c>
      <c r="BE126" s="122" t="str" cm="1">
        <f t="array" ref="BE126">_xlfn.IFS(AND($Y126&lt;&gt;"",AH126&lt;&gt;""),ABS($Y126-AH126),AND($Y126="",AH126=""),"",OR($Y126&lt;&gt;"",AH126&lt;&gt;""),"-")</f>
        <v/>
      </c>
      <c r="BF126" s="122" t="str" cm="1">
        <f t="array" ref="BF126">_xlfn.IFS(AND($Y126&lt;&gt;"",AI126&lt;&gt;""),ABS($Y126-AI126),AND($Y126="",AI126=""),"",OR($Y126&lt;&gt;"",AI126&lt;&gt;""),"-")</f>
        <v/>
      </c>
      <c r="BG126" s="122" t="str" cm="1">
        <f t="array" ref="BG126">_xlfn.IFS(AND($Y126&lt;&gt;"",AJ126&lt;&gt;""),ABS($Y126-AJ126),AND($Y126="",AJ126=""),"",OR($Y126&lt;&gt;"",AJ126&lt;&gt;""),"-")</f>
        <v/>
      </c>
      <c r="BH126" s="121" t="str" cm="1">
        <f t="array" ref="BH126">_xlfn.IFS(AND($Z126&lt;&gt;"",AA126&lt;&gt;""),ABS($Z126-AA126),AND($Z126="",AA126=""),"",OR($Z126&lt;&gt;"",AA126&lt;&gt;""),"-")</f>
        <v/>
      </c>
      <c r="BI126" s="120" t="str" cm="1">
        <f t="array" ref="BI126">_xlfn.IFS(AND($Z126&lt;&gt;"",AB126&lt;&gt;""),ABS($Z126-AB126),AND($Z126="",AB126=""),"",OR($Z126&lt;&gt;"",AB126&lt;&gt;""),"-")</f>
        <v/>
      </c>
      <c r="BJ126" s="120" t="str" cm="1">
        <f t="array" ref="BJ126">_xlfn.IFS(AND($Z126&lt;&gt;"",AC126&lt;&gt;""),ABS($Z126-AC126),AND($Z126="",AC126=""),"",OR($Z126&lt;&gt;"",AC126&lt;&gt;""),"-")</f>
        <v/>
      </c>
      <c r="BK126" s="120" t="str" cm="1">
        <f t="array" ref="BK126">_xlfn.IFS(AND($Z126&lt;&gt;"",AD126&lt;&gt;""),ABS($Z126-AD126),AND($Z126="",AD126=""),"",OR($Z126&lt;&gt;"",AD126&lt;&gt;""),"-")</f>
        <v/>
      </c>
      <c r="BL126" s="120" t="str" cm="1">
        <f t="array" ref="BL126">_xlfn.IFS(AND($Z126&lt;&gt;"",AE126&lt;&gt;""),ABS($Z126-AE126),AND($Z126="",AE126=""),"",OR($Z126&lt;&gt;"",AE126&lt;&gt;""),"-")</f>
        <v/>
      </c>
      <c r="BM126" s="120" t="str" cm="1">
        <f t="array" ref="BM126">_xlfn.IFS(AND($Z126&lt;&gt;"",AF126&lt;&gt;""),ABS($Z126-AF126),AND($Z126="",AF126=""),"",OR($Z126&lt;&gt;"",AF126&lt;&gt;""),"-")</f>
        <v/>
      </c>
      <c r="BN126" s="120" t="str" cm="1">
        <f t="array" ref="BN126">_xlfn.IFS(AND($Z126&lt;&gt;"",AG126&lt;&gt;""),ABS($Z126-AG126),AND($Z126="",AG126=""),"",OR($Z126&lt;&gt;"",AG126&lt;&gt;""),"-")</f>
        <v/>
      </c>
      <c r="BO126" s="120" t="str" cm="1">
        <f t="array" ref="BO126">_xlfn.IFS(AND($Z126&lt;&gt;"",AH126&lt;&gt;""),ABS($Z126-AH126),AND($Z126="",AH126=""),"",OR($Z126&lt;&gt;"",AH126&lt;&gt;""),"-")</f>
        <v/>
      </c>
      <c r="BP126" s="120" t="str" cm="1">
        <f t="array" ref="BP126">_xlfn.IFS(AND($Z126&lt;&gt;"",AI126&lt;&gt;""),ABS($Z126-AI126),AND($Z126="",AI126=""),"",OR($Z126&lt;&gt;"",AI126&lt;&gt;""),"-")</f>
        <v/>
      </c>
      <c r="BQ126" s="120" t="str" cm="1">
        <f t="array" ref="BQ126">_xlfn.IFS(AND($Z126&lt;&gt;"",AJ126&lt;&gt;""),ABS($Z126-AJ126),AND($Z126="",AJ126=""),"",OR($Z126&lt;&gt;"",AJ126&lt;&gt;""),"-")</f>
        <v/>
      </c>
      <c r="BR126" s="121" t="str" cm="1">
        <f t="array" ref="BR126">_xlfn.IFS(AND($AA126&lt;&gt;"",AB126&lt;&gt;""),ABS($AA126-AB126),AND($AA126="",AB126=""),"",OR($AA126&lt;&gt;"",AB126&lt;&gt;""),"-")</f>
        <v/>
      </c>
      <c r="BS126" s="120" t="str" cm="1">
        <f t="array" ref="BS126">_xlfn.IFS(AND($AA126&lt;&gt;"",AC126&lt;&gt;""),ABS($AA126-AC126),AND($AA126="",AC126=""),"",OR($AA126&lt;&gt;"",AC126&lt;&gt;""),"-")</f>
        <v/>
      </c>
      <c r="BT126" s="120" t="str" cm="1">
        <f t="array" ref="BT126">_xlfn.IFS(AND($AA126&lt;&gt;"",AD126&lt;&gt;""),ABS($AA126-AD126),AND($AA126="",AD126=""),"",OR($AA126&lt;&gt;"",AD126&lt;&gt;""),"-")</f>
        <v/>
      </c>
      <c r="BU126" s="120" t="str" cm="1">
        <f t="array" ref="BU126">_xlfn.IFS(AND($AA126&lt;&gt;"",AE126&lt;&gt;""),ABS($AA126-AE126),AND($AA126="",AE126=""),"",OR($AA126&lt;&gt;"",AE126&lt;&gt;""),"-")</f>
        <v/>
      </c>
      <c r="BV126" s="120" t="str" cm="1">
        <f t="array" ref="BV126">_xlfn.IFS(AND($AA126&lt;&gt;"",AF126&lt;&gt;""),ABS($AA126-AF126),AND($AA126="",AF126=""),"",OR($AA126&lt;&gt;"",AF126&lt;&gt;""),"-")</f>
        <v/>
      </c>
      <c r="BW126" s="120" t="str" cm="1">
        <f t="array" ref="BW126">_xlfn.IFS(AND($AA126&lt;&gt;"",AG126&lt;&gt;""),ABS($AA126-AG126),AND($AA126="",AG126=""),"",OR($AA126&lt;&gt;"",AG126&lt;&gt;""),"-")</f>
        <v/>
      </c>
      <c r="BX126" s="120" t="str" cm="1">
        <f t="array" ref="BX126">_xlfn.IFS(AND($AA126&lt;&gt;"",AH126&lt;&gt;""),ABS($AA126-AH126),AND($AA126="",AH126=""),"",OR($AA126&lt;&gt;"",AH126&lt;&gt;""),"-")</f>
        <v/>
      </c>
      <c r="BY126" s="120" t="str" cm="1">
        <f t="array" ref="BY126">_xlfn.IFS(AND($AA126&lt;&gt;"",AI126&lt;&gt;""),ABS($AA126-AI126),AND($AA126="",AI126=""),"",OR($AA126&lt;&gt;"",AI126&lt;&gt;""),"-")</f>
        <v/>
      </c>
      <c r="BZ126" s="120" t="str" cm="1">
        <f t="array" ref="BZ126">_xlfn.IFS(AND($AA126&lt;&gt;"",AJ126&lt;&gt;""),ABS($AA126-AJ126),AND($AA126="",AJ126=""),"",OR($AA126&lt;&gt;"",AJ126&lt;&gt;""),"-")</f>
        <v/>
      </c>
      <c r="CA126" s="121" t="str" cm="1">
        <f t="array" ref="CA126">_xlfn.IFS(AND($AB126&lt;&gt;"",AC126&lt;&gt;""),ABS($AB126-AC126),AND($AB126="",AC126=""),"",OR($AB126&lt;&gt;"",AC126&lt;&gt;""),"-")</f>
        <v/>
      </c>
      <c r="CB126" s="120" t="str" cm="1">
        <f t="array" ref="CB126">_xlfn.IFS(AND($AB126&lt;&gt;"",AD126&lt;&gt;""),ABS($AB126-AD126),AND($AB126="",AD126=""),"",OR($AB126&lt;&gt;"",AD126&lt;&gt;""),"-")</f>
        <v/>
      </c>
      <c r="CC126" s="120" t="str" cm="1">
        <f t="array" ref="CC126">_xlfn.IFS(AND($AB126&lt;&gt;"",AE126&lt;&gt;""),ABS($AB126-AE126),AND($AB126="",AE126=""),"",OR($AB126&lt;&gt;"",AE126&lt;&gt;""),"-")</f>
        <v/>
      </c>
      <c r="CD126" s="120" t="str" cm="1">
        <f t="array" ref="CD126">_xlfn.IFS(AND($AB126&lt;&gt;"",AF126&lt;&gt;""),ABS($AB126-AF126),AND($AB126="",AF126=""),"",OR($AB126&lt;&gt;"",AF126&lt;&gt;""),"-")</f>
        <v/>
      </c>
      <c r="CE126" s="120" t="str" cm="1">
        <f t="array" ref="CE126">_xlfn.IFS(AND($AB126&lt;&gt;"",AG126&lt;&gt;""),ABS($AB126-AG126),AND($AB126="",AG126=""),"",OR($AB126&lt;&gt;"",AG126&lt;&gt;""),"-")</f>
        <v/>
      </c>
      <c r="CF126" s="120" t="str" cm="1">
        <f t="array" ref="CF126">_xlfn.IFS(AND($AB126&lt;&gt;"",AH126&lt;&gt;""),ABS($AB126-AH126),AND($AB126="",AH126=""),"",OR($AB126&lt;&gt;"",AH126&lt;&gt;""),"-")</f>
        <v/>
      </c>
      <c r="CG126" s="120" t="str" cm="1">
        <f t="array" ref="CG126">_xlfn.IFS(AND($AB126&lt;&gt;"",AI126&lt;&gt;""),ABS($AB126-AI126),AND($AB126="",AI126=""),"",OR($AB126&lt;&gt;"",AI126&lt;&gt;""),"-")</f>
        <v/>
      </c>
      <c r="CH126" s="120" t="str" cm="1">
        <f t="array" ref="CH126">_xlfn.IFS(AND($AB126&lt;&gt;"",AJ126&lt;&gt;""),ABS($AB126-AJ126),AND($AB126="",AJ126=""),"",OR($AB126&lt;&gt;"",AJ126&lt;&gt;""),"-")</f>
        <v/>
      </c>
      <c r="CI126" s="121" t="str" cm="1">
        <f t="array" ref="CI126">_xlfn.IFS(AND($AC126&lt;&gt;"",AD126&lt;&gt;""),ABS($AC126-AD126),AND($AC126="",AD126=""),"",OR($AC126&lt;&gt;"",AD126&lt;&gt;""),"-")</f>
        <v/>
      </c>
      <c r="CJ126" s="120" t="str" cm="1">
        <f t="array" ref="CJ126">_xlfn.IFS(AND($AC126&lt;&gt;"",AE126&lt;&gt;""),ABS($AC126-AE126),AND($AC126="",AE126=""),"",OR($AC126&lt;&gt;"",AE126&lt;&gt;""),"-")</f>
        <v/>
      </c>
      <c r="CK126" s="120" t="str" cm="1">
        <f t="array" ref="CK126">_xlfn.IFS(AND($AC126&lt;&gt;"",AF126&lt;&gt;""),ABS($AC126-AF126),AND($AC126="",AF126=""),"",OR($AC126&lt;&gt;"",AF126&lt;&gt;""),"-")</f>
        <v/>
      </c>
      <c r="CL126" s="120" t="str" cm="1">
        <f t="array" ref="CL126">_xlfn.IFS(AND($AC126&lt;&gt;"",AG126&lt;&gt;""),ABS($AC126-AG126),AND($AC126="",AG126=""),"",OR($AC126&lt;&gt;"",AG126&lt;&gt;""),"-")</f>
        <v/>
      </c>
      <c r="CM126" s="120" t="str" cm="1">
        <f t="array" ref="CM126">_xlfn.IFS(AND($AC126&lt;&gt;"",AH126&lt;&gt;""),ABS($AC126-AH126),AND($AC126="",AH126=""),"",OR($AC126&lt;&gt;"",AH126&lt;&gt;""),"-")</f>
        <v/>
      </c>
      <c r="CN126" s="120" t="str" cm="1">
        <f t="array" ref="CN126">_xlfn.IFS(AND($AC126&lt;&gt;"",AI126&lt;&gt;""),ABS($AC126-AI126),AND($AC126="",AI126=""),"",OR($AC126&lt;&gt;"",AI126&lt;&gt;""),"-")</f>
        <v/>
      </c>
      <c r="CO126" s="120" t="str" cm="1">
        <f t="array" ref="CO126">_xlfn.IFS(AND($AC126&lt;&gt;"",AJ126&lt;&gt;""),ABS($AC126-AJ126),AND($AC126="",AJ126=""),"",OR($AC126&lt;&gt;"",AJ126&lt;&gt;""),"-")</f>
        <v/>
      </c>
      <c r="CP126" s="121" t="str" cm="1">
        <f t="array" ref="CP126">_xlfn.IFS(AND($AD126&lt;&gt;"",AE126&lt;&gt;""),ABS($AD126-AE126),AND($AD126="",AE126=""),"",OR($AD126&lt;&gt;"",AE126&lt;&gt;""),"-")</f>
        <v/>
      </c>
      <c r="CQ126" s="120" t="str" cm="1">
        <f t="array" ref="CQ126">_xlfn.IFS(AND($AD126&lt;&gt;"",AF126&lt;&gt;""),ABS($AD126-AF126),AND($AD126="",AF126=""),"",OR($AD126&lt;&gt;"",AF126&lt;&gt;""),"-")</f>
        <v/>
      </c>
      <c r="CR126" s="120" t="str" cm="1">
        <f t="array" ref="CR126">_xlfn.IFS(AND($AD126&lt;&gt;"",AG126&lt;&gt;""),ABS($AD126-AG126),AND($AD126="",AG126=""),"",OR($AD126&lt;&gt;"",AG126&lt;&gt;""),"-")</f>
        <v/>
      </c>
      <c r="CS126" s="120" t="str" cm="1">
        <f t="array" ref="CS126">_xlfn.IFS(AND($AD126&lt;&gt;"",AH126&lt;&gt;""),ABS($AD126-AH126),AND($AD126="",AH126=""),"",OR($AD126&lt;&gt;"",AH126&lt;&gt;""),"-")</f>
        <v/>
      </c>
      <c r="CT126" s="120" t="str" cm="1">
        <f t="array" ref="CT126">_xlfn.IFS(AND($AD126&lt;&gt;"",AI126&lt;&gt;""),ABS($AD126-AI126),AND($AD126="",AI126=""),"",OR($AD126&lt;&gt;"",AI126&lt;&gt;""),"-")</f>
        <v/>
      </c>
      <c r="CU126" s="120" t="str" cm="1">
        <f t="array" ref="CU126">_xlfn.IFS(AND($AD126&lt;&gt;"",AJ126&lt;&gt;""),ABS($AD126-AJ126),AND($AD126="",AJ126=""),"",OR($AD126&lt;&gt;"",AJ126&lt;&gt;""),"-")</f>
        <v/>
      </c>
      <c r="CV126" s="121" t="str" cm="1">
        <f t="array" ref="CV126">_xlfn.IFS(AND($AE126&lt;&gt;"",AF126&lt;&gt;""),ABS($AE126-AF126),AND($AE126="",AF126=""),"",OR($AE126&lt;&gt;"",AF126&lt;&gt;""),"-")</f>
        <v/>
      </c>
      <c r="CW126" s="120" t="str" cm="1">
        <f t="array" ref="CW126">_xlfn.IFS(AND($AE126&lt;&gt;"",AG126&lt;&gt;""),ABS($AE126-AG126),AND($AE126="",AG126=""),"",OR($AE126&lt;&gt;"",AG126&lt;&gt;""),"-")</f>
        <v/>
      </c>
      <c r="CX126" s="120" t="str" cm="1">
        <f t="array" ref="CX126">_xlfn.IFS(AND($AE126&lt;&gt;"",AH126&lt;&gt;""),ABS($AE126-AH126),AND($AE126="",AH126=""),"",OR($AE126&lt;&gt;"",AH126&lt;&gt;""),"-")</f>
        <v/>
      </c>
      <c r="CY126" s="120" t="str" cm="1">
        <f t="array" ref="CY126">_xlfn.IFS(AND($AE126&lt;&gt;"",AI126&lt;&gt;""),ABS($AE126-AI126),AND($AE126="",AI126=""),"",OR($AE126&lt;&gt;"",AI126&lt;&gt;""),"-")</f>
        <v/>
      </c>
      <c r="CZ126" s="120" t="str" cm="1">
        <f t="array" ref="CZ126">_xlfn.IFS(AND($AE126&lt;&gt;"",AJ126&lt;&gt;""),ABS($AE126-AJ126),AND($AE126="",AJ126=""),"",OR($AE126&lt;&gt;"",AJ126&lt;&gt;""),"-")</f>
        <v/>
      </c>
      <c r="DA126" s="121" t="str" cm="1">
        <f t="array" ref="DA126">_xlfn.IFS(AND($AF126&lt;&gt;"",AG126&lt;&gt;""),ABS($AF126-AG126),AND($AF126="",AG126=""),"",OR($AF126&lt;&gt;"",AG126&lt;&gt;""),"-")</f>
        <v/>
      </c>
      <c r="DB126" s="120" t="str" cm="1">
        <f t="array" ref="DB126">_xlfn.IFS(AND($AF126&lt;&gt;"",AH126&lt;&gt;""),ABS($AF126-AH126),AND($AF126="",AH126=""),"",OR($AF126&lt;&gt;"",AH126&lt;&gt;""),"-")</f>
        <v/>
      </c>
      <c r="DC126" s="120" t="str" cm="1">
        <f t="array" ref="DC126">_xlfn.IFS(AND($AF126&lt;&gt;"",AI126&lt;&gt;""),ABS($AF126-AI126),AND($AF126="",AI126=""),"",OR($AF126&lt;&gt;"",AI126&lt;&gt;""),"-")</f>
        <v/>
      </c>
      <c r="DD126" s="120" t="str" cm="1">
        <f t="array" ref="DD126">_xlfn.IFS(AND($AF126&lt;&gt;"",AJ126&lt;&gt;""),ABS($AF126-AJ126),AND($AF126="",AJ126=""),"",OR($AF126&lt;&gt;"",AJ126&lt;&gt;""),"-")</f>
        <v/>
      </c>
      <c r="DE126" s="121" t="str" cm="1">
        <f t="array" ref="DE126">_xlfn.IFS(AND($AG126&lt;&gt;"",AH126&lt;&gt;""),ABS($AG126-AH126),AND($AG126="",AH126=""),"",OR($AG126&lt;&gt;"",AH126&lt;&gt;""),"-")</f>
        <v/>
      </c>
      <c r="DF126" s="120" t="str" cm="1">
        <f t="array" ref="DF126">_xlfn.IFS(AND($AG126&lt;&gt;"",AI126&lt;&gt;""),ABS($AG126-AI126),AND($AG126="",AI126=""),"",OR($AG126&lt;&gt;"",AI126&lt;&gt;""),"-")</f>
        <v/>
      </c>
      <c r="DG126" s="120" t="str" cm="1">
        <f t="array" ref="DG126">_xlfn.IFS(AND($AG126&lt;&gt;"",AJ126&lt;&gt;""),ABS($AG126-AJ126),AND($AG126="",AJ126=""),"",OR($AG126&lt;&gt;"",AJ126&lt;&gt;""),"-")</f>
        <v/>
      </c>
      <c r="DH126" s="121" t="str" cm="1">
        <f t="array" ref="DH126">_xlfn.IFS(AND($AH126&lt;&gt;"",AI126&lt;&gt;""),ABS($AH126-AI126),AND($AH126="",AI126=""),"",OR($AH126&lt;&gt;"",AI126&lt;&gt;""),"-")</f>
        <v/>
      </c>
      <c r="DI126" s="120" t="str" cm="1">
        <f t="array" ref="DI126">_xlfn.IFS(AND($AH126&lt;&gt;"",AJ126&lt;&gt;""),ABS($AH126-AJ126),AND($AH126="",AJ126=""),"",OR($AH126&lt;&gt;"",AJ126&lt;&gt;""),"-")</f>
        <v/>
      </c>
      <c r="DJ126" s="121" t="str" cm="1">
        <f t="array" ref="DJ126">_xlfn.IFS(AND($AI126&lt;&gt;"",AJ126&lt;&gt;""),ABS($AI126-AJ126),AND($AI126="",AJ126=""),"",OR($AI126&lt;&gt;"",AJ126&lt;&gt;""),"-")</f>
        <v/>
      </c>
    </row>
    <row r="127" spans="1:114" x14ac:dyDescent="0.2">
      <c r="A127" s="120" t="str">
        <f t="shared" si="27"/>
        <v>ok</v>
      </c>
      <c r="B127" s="186">
        <f t="shared" si="28"/>
        <v>0</v>
      </c>
      <c r="C127" s="186">
        <f t="shared" si="29"/>
        <v>100</v>
      </c>
      <c r="D127" s="186">
        <f t="shared" si="30"/>
        <v>0</v>
      </c>
      <c r="E127" s="263">
        <f t="shared" si="31"/>
        <v>5</v>
      </c>
      <c r="F127" s="186">
        <f t="shared" si="32"/>
        <v>5</v>
      </c>
      <c r="G127" s="186">
        <f t="shared" si="33"/>
        <v>100</v>
      </c>
      <c r="H127" s="262" t="str">
        <f t="shared" si="34"/>
        <v/>
      </c>
      <c r="I127" s="187" t="str">
        <f t="shared" si="35"/>
        <v>I</v>
      </c>
      <c r="J127" s="260" t="s">
        <v>181</v>
      </c>
      <c r="K127" s="259" t="str">
        <f>VLOOKUP($J127,Merged_couplings!$B:$BU,MATCH(K$1,Merged_couplings!$B$1:$BU$1,0),FALSE)</f>
        <v>---</v>
      </c>
      <c r="L127" s="258" t="str">
        <f>VLOOKUP($J127,Merged_couplings!$B:$BU,MATCH(L$1,Merged_couplings!$B$1:$BU$1,0),FALSE)</f>
        <v>---</v>
      </c>
      <c r="M127" s="258" t="str">
        <f>VLOOKUP($J127,Merged_couplings!$B:$BU,MATCH(M$1,Merged_couplings!$B$1:$BU$1,0),FALSE)</f>
        <v>-IG</v>
      </c>
      <c r="N127" s="258" t="str">
        <f>VLOOKUP($J127,Merged_couplings!$B:$BU,MATCH(N$1,Merged_couplings!$B$1:$BU$1,0),FALSE)</f>
        <v>-IG</v>
      </c>
      <c r="O127" s="258" t="str">
        <f>VLOOKUP($J127,Merged_couplings!$B:$BU,MATCH(O$1,Merged_couplings!$B$1:$BU$1,0),FALSE)</f>
        <v>-IG</v>
      </c>
      <c r="P127" s="258" t="str">
        <f>VLOOKUP($J127,Merged_couplings!$B:$BU,MATCH(P$1,Merged_couplings!$B$1:$BU$1,0),FALSE)</f>
        <v>-IG</v>
      </c>
      <c r="Q127" s="258" t="str">
        <f>VLOOKUP($J127,Merged_couplings!$B:$BU,MATCH(Q$1,Merged_couplings!$B$1:$BU$1,0),FALSE)</f>
        <v>-IG</v>
      </c>
      <c r="R127" s="258" t="str">
        <f>VLOOKUP($J127,Merged_couplings!$B:$BU,MATCH(R$1,Merged_couplings!$B$1:$BU$1,0),FALSE)</f>
        <v>---</v>
      </c>
      <c r="S127" s="258" t="str">
        <f>VLOOKUP($J127,Merged_couplings!$B:$BU,MATCH(S$1,Merged_couplings!$B$1:$BU$1,0),FALSE)</f>
        <v>---</v>
      </c>
      <c r="T127" s="258" t="str">
        <f>VLOOKUP($J127,Merged_couplings!$B:$BU,MATCH(T$1,Merged_couplings!$B$1:$BU$1,0),FALSE)</f>
        <v>-I-</v>
      </c>
      <c r="U127" s="258" t="str">
        <f>VLOOKUP($J127,Merged_couplings!$B:$BU,MATCH(U$1,Merged_couplings!$B$1:$BU$1,0),FALSE)</f>
        <v>-I-</v>
      </c>
      <c r="V127" s="258" t="str">
        <f>VLOOKUP($J127,Merged_couplings!$B:$BU,MATCH(V$1,Merged_couplings!$B$1:$BU$1,0),FALSE)</f>
        <v>-I-</v>
      </c>
      <c r="W127" s="258" t="str">
        <f>VLOOKUP($J127,Merged_couplings!$B:$BU,MATCH(W$1,Merged_couplings!$B$1:$BU$1,0),FALSE)</f>
        <v>-I-</v>
      </c>
      <c r="X127" s="121" t="str">
        <f>_xlfn.IFNA(VLOOKUP($J127,Merged_couplings!$B:$R,MATCH(X$1,Merged_couplings!$B$1:$R$1,0),FALSE),"")</f>
        <v/>
      </c>
      <c r="Y127" s="120" t="str">
        <f>_xlfn.IFNA(VLOOKUP($J127,Merged_couplings!$B:$R,MATCH(Y$1,Merged_couplings!$B$1:$R$1,0),FALSE),"")</f>
        <v/>
      </c>
      <c r="Z127" s="120">
        <f>_xlfn.IFNA(VLOOKUP($J127,Merged_couplings!$B:$R,MATCH(Z$1,Merged_couplings!$B$1:$R$1,0),FALSE),"")</f>
        <v>10.904328551979333</v>
      </c>
      <c r="AA127" s="120">
        <f>_xlfn.IFNA(VLOOKUP($J127,Merged_couplings!$B:$R,MATCH(AA$1,Merged_couplings!$B$1:$R$1,0),FALSE),"")</f>
        <v>10.904328551979333</v>
      </c>
      <c r="AB127" s="120">
        <f>_xlfn.IFNA(VLOOKUP($J127,Merged_couplings!$B:$R,MATCH(AB$1,Merged_couplings!$B$1:$R$1,0),FALSE),"")</f>
        <v>10.165985992579783</v>
      </c>
      <c r="AC127" s="120">
        <f>_xlfn.IFNA(VLOOKUP($J127,Merged_couplings!$B:$R,MATCH(AC$1,Merged_couplings!$B$1:$R$1,0),FALSE),"")</f>
        <v>10.165985992579783</v>
      </c>
      <c r="AD127" s="120">
        <f>_xlfn.IFNA(VLOOKUP($J127,Merged_couplings!$B:$R,MATCH(AD$1,Merged_couplings!$B$1:$R$1,0),FALSE),"")</f>
        <v>9.5990909179347828</v>
      </c>
      <c r="AE127" s="120" t="str">
        <f>_xlfn.IFNA(VLOOKUP($J127,Merged_couplings!$B:$R,MATCH(AE$1,Merged_couplings!$B$1:$R$1,0),FALSE),"")</f>
        <v/>
      </c>
      <c r="AF127" s="120" t="str">
        <f>_xlfn.IFNA(VLOOKUP($J127,Merged_couplings!$B:$R,MATCH(AF$1,Merged_couplings!$B$1:$R$1,0),FALSE),"")</f>
        <v/>
      </c>
      <c r="AG127" s="120" t="str">
        <f>_xlfn.IFNA(VLOOKUP($J127,Merged_couplings!$B:$R,MATCH(AG$1,Merged_couplings!$B$1:$R$1,0),FALSE),"")</f>
        <v/>
      </c>
      <c r="AH127" s="120" t="str">
        <f>_xlfn.IFNA(VLOOKUP($J127,Merged_couplings!$B:$R,MATCH(AH$1,Merged_couplings!$B$1:$R$1,0),FALSE),"")</f>
        <v/>
      </c>
      <c r="AI127" s="120" t="str">
        <f>_xlfn.IFNA(VLOOKUP($J127,Merged_couplings!$B:$R,MATCH(AI$1,Merged_couplings!$B$1:$R$1,0),FALSE),"")</f>
        <v/>
      </c>
      <c r="AJ127" s="120" t="str">
        <f>_xlfn.IFNA(VLOOKUP($J127,Merged_couplings!$B:$R,MATCH(AJ$1,Merged_couplings!$B$1:$R$1,0),FALSE),"")</f>
        <v/>
      </c>
      <c r="AK127" s="123" t="str" cm="1">
        <f t="array" ref="AK127">_xlfn.IFS(AND($X127&lt;&gt;"",Y127&lt;&gt;""),ABS($X127-Y127),AND($X127="",Y127=""),"",OR($X127&lt;&gt;"",Y127&lt;&gt;""),"-")</f>
        <v/>
      </c>
      <c r="AL127" s="122" t="str" cm="1">
        <f t="array" ref="AL127">_xlfn.IFS(AND($X127&lt;&gt;"",Z127&lt;&gt;""),ABS($X127-Z127),AND($X127="",Z127=""),"",OR($X127&lt;&gt;"",Z127&lt;&gt;""),"-")</f>
        <v>-</v>
      </c>
      <c r="AM127" s="122" t="str" cm="1">
        <f t="array" ref="AM127">_xlfn.IFS(AND($X127&lt;&gt;"",AA127&lt;&gt;""),ABS($X127-AA127),AND($X127="",AA127=""),"",OR($X127&lt;&gt;"",AA127&lt;&gt;""),"-")</f>
        <v>-</v>
      </c>
      <c r="AN127" s="122" t="str" cm="1">
        <f t="array" ref="AN127">_xlfn.IFS(AND($X127&lt;&gt;"",AB127&lt;&gt;""),ABS($X127-AB127),AND($X127="",AB127=""),"",OR($X127&lt;&gt;"",AB127&lt;&gt;""),"-")</f>
        <v>-</v>
      </c>
      <c r="AO127" s="122" t="str" cm="1">
        <f t="array" ref="AO127">_xlfn.IFS(AND($X127&lt;&gt;"",AC127&lt;&gt;""),ABS($X127-AC127),AND($X127="",AC127=""),"",OR($X127&lt;&gt;"",AC127&lt;&gt;""),"-")</f>
        <v>-</v>
      </c>
      <c r="AP127" s="122" t="str" cm="1">
        <f t="array" ref="AP127">_xlfn.IFS(AND($X127&lt;&gt;"",AD127&lt;&gt;""),ABS($X127-AD127),AND($X127="",AD127=""),"",OR($X127&lt;&gt;"",AD127&lt;&gt;""),"-")</f>
        <v>-</v>
      </c>
      <c r="AQ127" s="122" t="str" cm="1">
        <f t="array" ref="AQ127">_xlfn.IFS(AND($X127&lt;&gt;"",AE127&lt;&gt;""),ABS($X127-AE127),AND($X127="",AE127=""),"",OR($X127&lt;&gt;"",AE127&lt;&gt;""),"-")</f>
        <v/>
      </c>
      <c r="AR127" s="122" t="str" cm="1">
        <f t="array" ref="AR127">_xlfn.IFS(AND($X127&lt;&gt;"",AF127&lt;&gt;""),ABS($X127-AF127),AND($X127="",AF127=""),"",OR($X127&lt;&gt;"",AF127&lt;&gt;""),"-")</f>
        <v/>
      </c>
      <c r="AS127" s="122" t="str" cm="1">
        <f t="array" ref="AS127">_xlfn.IFS(AND($X127&lt;&gt;"",AG127&lt;&gt;""),ABS($X127-AG127),AND($X127="",AG127=""),"",OR($X127&lt;&gt;"",AG127&lt;&gt;""),"-")</f>
        <v/>
      </c>
      <c r="AT127" s="122" t="str" cm="1">
        <f t="array" ref="AT127">_xlfn.IFS(AND($X127&lt;&gt;"",AH127&lt;&gt;""),ABS($X127-AH127),AND($X127="",AH127=""),"",OR($X127&lt;&gt;"",AH127&lt;&gt;""),"-")</f>
        <v/>
      </c>
      <c r="AU127" s="122" t="str" cm="1">
        <f t="array" ref="AU127">_xlfn.IFS(AND($X127&lt;&gt;"",AI127&lt;&gt;""),ABS($X127-AI127),AND($X127="",AI127=""),"",OR($X127&lt;&gt;"",AI127&lt;&gt;""),"-")</f>
        <v/>
      </c>
      <c r="AV127" s="122" t="str" cm="1">
        <f t="array" ref="AV127">_xlfn.IFS(AND($X127&lt;&gt;"",AJ127&lt;&gt;""),ABS($X127-AJ127),AND($X127="",AJ127=""),"",OR($X127&lt;&gt;"",AJ127&lt;&gt;""),"-")</f>
        <v/>
      </c>
      <c r="AW127" s="123" t="str" cm="1">
        <f t="array" ref="AW127">_xlfn.IFS(AND($Y127&lt;&gt;"",Z127&lt;&gt;""),ABS($Y127-Z127),AND($Y127="",Z127=""),"",OR($Y127&lt;&gt;"",Z127&lt;&gt;""),"-")</f>
        <v>-</v>
      </c>
      <c r="AX127" s="122" t="str" cm="1">
        <f t="array" ref="AX127">_xlfn.IFS(AND($Y127&lt;&gt;"",AA127&lt;&gt;""),ABS($Y127-AA127),AND($Y127="",AA127=""),"",OR($Y127&lt;&gt;"",AA127&lt;&gt;""),"-")</f>
        <v>-</v>
      </c>
      <c r="AY127" s="122" t="str" cm="1">
        <f t="array" ref="AY127">_xlfn.IFS(AND($Y127&lt;&gt;"",AB127&lt;&gt;""),ABS($Y127-AB127),AND($Y127="",AB127=""),"",OR($Y127&lt;&gt;"",AB127&lt;&gt;""),"-")</f>
        <v>-</v>
      </c>
      <c r="AZ127" s="122" t="str" cm="1">
        <f t="array" ref="AZ127">_xlfn.IFS(AND($Y127&lt;&gt;"",AC127&lt;&gt;""),ABS($Y127-AC127),AND($Y127="",AC127=""),"",OR($Y127&lt;&gt;"",AC127&lt;&gt;""),"-")</f>
        <v>-</v>
      </c>
      <c r="BA127" s="122" t="str" cm="1">
        <f t="array" ref="BA127">_xlfn.IFS(AND($Y127&lt;&gt;"",AD127&lt;&gt;""),ABS($Y127-AD127),AND($Y127="",AD127=""),"",OR($Y127&lt;&gt;"",AD127&lt;&gt;""),"-")</f>
        <v>-</v>
      </c>
      <c r="BB127" s="122" t="str" cm="1">
        <f t="array" ref="BB127">_xlfn.IFS(AND($Y127&lt;&gt;"",AE127&lt;&gt;""),ABS($Y127-AE127),AND($Y127="",AE127=""),"",OR($Y127&lt;&gt;"",AE127&lt;&gt;""),"-")</f>
        <v/>
      </c>
      <c r="BC127" s="122" t="str" cm="1">
        <f t="array" ref="BC127">_xlfn.IFS(AND($Y127&lt;&gt;"",AF127&lt;&gt;""),ABS($Y127-AF127),AND($Y127="",AF127=""),"",OR($Y127&lt;&gt;"",AF127&lt;&gt;""),"-")</f>
        <v/>
      </c>
      <c r="BD127" s="122" t="str" cm="1">
        <f t="array" ref="BD127">_xlfn.IFS(AND($Y127&lt;&gt;"",AG127&lt;&gt;""),ABS($Y127-AG127),AND($Y127="",AG127=""),"",OR($Y127&lt;&gt;"",AG127&lt;&gt;""),"-")</f>
        <v/>
      </c>
      <c r="BE127" s="122" t="str" cm="1">
        <f t="array" ref="BE127">_xlfn.IFS(AND($Y127&lt;&gt;"",AH127&lt;&gt;""),ABS($Y127-AH127),AND($Y127="",AH127=""),"",OR($Y127&lt;&gt;"",AH127&lt;&gt;""),"-")</f>
        <v/>
      </c>
      <c r="BF127" s="122" t="str" cm="1">
        <f t="array" ref="BF127">_xlfn.IFS(AND($Y127&lt;&gt;"",AI127&lt;&gt;""),ABS($Y127-AI127),AND($Y127="",AI127=""),"",OR($Y127&lt;&gt;"",AI127&lt;&gt;""),"-")</f>
        <v/>
      </c>
      <c r="BG127" s="122" t="str" cm="1">
        <f t="array" ref="BG127">_xlfn.IFS(AND($Y127&lt;&gt;"",AJ127&lt;&gt;""),ABS($Y127-AJ127),AND($Y127="",AJ127=""),"",OR($Y127&lt;&gt;"",AJ127&lt;&gt;""),"-")</f>
        <v/>
      </c>
      <c r="BH127" s="121" cm="1">
        <f t="array" ref="BH127">_xlfn.IFS(AND($Z127&lt;&gt;"",AA127&lt;&gt;""),ABS($Z127-AA127),AND($Z127="",AA127=""),"",OR($Z127&lt;&gt;"",AA127&lt;&gt;""),"-")</f>
        <v>0</v>
      </c>
      <c r="BI127" s="120" cm="1">
        <f t="array" ref="BI127">_xlfn.IFS(AND($Z127&lt;&gt;"",AB127&lt;&gt;""),ABS($Z127-AB127),AND($Z127="",AB127=""),"",OR($Z127&lt;&gt;"",AB127&lt;&gt;""),"-")</f>
        <v>0.73834255939955007</v>
      </c>
      <c r="BJ127" s="120" cm="1">
        <f t="array" ref="BJ127">_xlfn.IFS(AND($Z127&lt;&gt;"",AC127&lt;&gt;""),ABS($Z127-AC127),AND($Z127="",AC127=""),"",OR($Z127&lt;&gt;"",AC127&lt;&gt;""),"-")</f>
        <v>0.73834255939955007</v>
      </c>
      <c r="BK127" s="120" cm="1">
        <f t="array" ref="BK127">_xlfn.IFS(AND($Z127&lt;&gt;"",AD127&lt;&gt;""),ABS($Z127-AD127),AND($Z127="",AD127=""),"",OR($Z127&lt;&gt;"",AD127&lt;&gt;""),"-")</f>
        <v>1.3052376340445502</v>
      </c>
      <c r="BL127" s="120" t="str" cm="1">
        <f t="array" ref="BL127">_xlfn.IFS(AND($Z127&lt;&gt;"",AE127&lt;&gt;""),ABS($Z127-AE127),AND($Z127="",AE127=""),"",OR($Z127&lt;&gt;"",AE127&lt;&gt;""),"-")</f>
        <v>-</v>
      </c>
      <c r="BM127" s="120" t="str" cm="1">
        <f t="array" ref="BM127">_xlfn.IFS(AND($Z127&lt;&gt;"",AF127&lt;&gt;""),ABS($Z127-AF127),AND($Z127="",AF127=""),"",OR($Z127&lt;&gt;"",AF127&lt;&gt;""),"-")</f>
        <v>-</v>
      </c>
      <c r="BN127" s="120" t="str" cm="1">
        <f t="array" ref="BN127">_xlfn.IFS(AND($Z127&lt;&gt;"",AG127&lt;&gt;""),ABS($Z127-AG127),AND($Z127="",AG127=""),"",OR($Z127&lt;&gt;"",AG127&lt;&gt;""),"-")</f>
        <v>-</v>
      </c>
      <c r="BO127" s="120" t="str" cm="1">
        <f t="array" ref="BO127">_xlfn.IFS(AND($Z127&lt;&gt;"",AH127&lt;&gt;""),ABS($Z127-AH127),AND($Z127="",AH127=""),"",OR($Z127&lt;&gt;"",AH127&lt;&gt;""),"-")</f>
        <v>-</v>
      </c>
      <c r="BP127" s="120" t="str" cm="1">
        <f t="array" ref="BP127">_xlfn.IFS(AND($Z127&lt;&gt;"",AI127&lt;&gt;""),ABS($Z127-AI127),AND($Z127="",AI127=""),"",OR($Z127&lt;&gt;"",AI127&lt;&gt;""),"-")</f>
        <v>-</v>
      </c>
      <c r="BQ127" s="120" t="str" cm="1">
        <f t="array" ref="BQ127">_xlfn.IFS(AND($Z127&lt;&gt;"",AJ127&lt;&gt;""),ABS($Z127-AJ127),AND($Z127="",AJ127=""),"",OR($Z127&lt;&gt;"",AJ127&lt;&gt;""),"-")</f>
        <v>-</v>
      </c>
      <c r="BR127" s="121" cm="1">
        <f t="array" ref="BR127">_xlfn.IFS(AND($AA127&lt;&gt;"",AB127&lt;&gt;""),ABS($AA127-AB127),AND($AA127="",AB127=""),"",OR($AA127&lt;&gt;"",AB127&lt;&gt;""),"-")</f>
        <v>0.73834255939955007</v>
      </c>
      <c r="BS127" s="120" cm="1">
        <f t="array" ref="BS127">_xlfn.IFS(AND($AA127&lt;&gt;"",AC127&lt;&gt;""),ABS($AA127-AC127),AND($AA127="",AC127=""),"",OR($AA127&lt;&gt;"",AC127&lt;&gt;""),"-")</f>
        <v>0.73834255939955007</v>
      </c>
      <c r="BT127" s="120" cm="1">
        <f t="array" ref="BT127">_xlfn.IFS(AND($AA127&lt;&gt;"",AD127&lt;&gt;""),ABS($AA127-AD127),AND($AA127="",AD127=""),"",OR($AA127&lt;&gt;"",AD127&lt;&gt;""),"-")</f>
        <v>1.3052376340445502</v>
      </c>
      <c r="BU127" s="120" t="str" cm="1">
        <f t="array" ref="BU127">_xlfn.IFS(AND($AA127&lt;&gt;"",AE127&lt;&gt;""),ABS($AA127-AE127),AND($AA127="",AE127=""),"",OR($AA127&lt;&gt;"",AE127&lt;&gt;""),"-")</f>
        <v>-</v>
      </c>
      <c r="BV127" s="120" t="str" cm="1">
        <f t="array" ref="BV127">_xlfn.IFS(AND($AA127&lt;&gt;"",AF127&lt;&gt;""),ABS($AA127-AF127),AND($AA127="",AF127=""),"",OR($AA127&lt;&gt;"",AF127&lt;&gt;""),"-")</f>
        <v>-</v>
      </c>
      <c r="BW127" s="120" t="str" cm="1">
        <f t="array" ref="BW127">_xlfn.IFS(AND($AA127&lt;&gt;"",AG127&lt;&gt;""),ABS($AA127-AG127),AND($AA127="",AG127=""),"",OR($AA127&lt;&gt;"",AG127&lt;&gt;""),"-")</f>
        <v>-</v>
      </c>
      <c r="BX127" s="120" t="str" cm="1">
        <f t="array" ref="BX127">_xlfn.IFS(AND($AA127&lt;&gt;"",AH127&lt;&gt;""),ABS($AA127-AH127),AND($AA127="",AH127=""),"",OR($AA127&lt;&gt;"",AH127&lt;&gt;""),"-")</f>
        <v>-</v>
      </c>
      <c r="BY127" s="120" t="str" cm="1">
        <f t="array" ref="BY127">_xlfn.IFS(AND($AA127&lt;&gt;"",AI127&lt;&gt;""),ABS($AA127-AI127),AND($AA127="",AI127=""),"",OR($AA127&lt;&gt;"",AI127&lt;&gt;""),"-")</f>
        <v>-</v>
      </c>
      <c r="BZ127" s="120" t="str" cm="1">
        <f t="array" ref="BZ127">_xlfn.IFS(AND($AA127&lt;&gt;"",AJ127&lt;&gt;""),ABS($AA127-AJ127),AND($AA127="",AJ127=""),"",OR($AA127&lt;&gt;"",AJ127&lt;&gt;""),"-")</f>
        <v>-</v>
      </c>
      <c r="CA127" s="121" cm="1">
        <f t="array" ref="CA127">_xlfn.IFS(AND($AB127&lt;&gt;"",AC127&lt;&gt;""),ABS($AB127-AC127),AND($AB127="",AC127=""),"",OR($AB127&lt;&gt;"",AC127&lt;&gt;""),"-")</f>
        <v>0</v>
      </c>
      <c r="CB127" s="120" cm="1">
        <f t="array" ref="CB127">_xlfn.IFS(AND($AB127&lt;&gt;"",AD127&lt;&gt;""),ABS($AB127-AD127),AND($AB127="",AD127=""),"",OR($AB127&lt;&gt;"",AD127&lt;&gt;""),"-")</f>
        <v>0.56689507464500011</v>
      </c>
      <c r="CC127" s="120" t="str" cm="1">
        <f t="array" ref="CC127">_xlfn.IFS(AND($AB127&lt;&gt;"",AE127&lt;&gt;""),ABS($AB127-AE127),AND($AB127="",AE127=""),"",OR($AB127&lt;&gt;"",AE127&lt;&gt;""),"-")</f>
        <v>-</v>
      </c>
      <c r="CD127" s="120" t="str" cm="1">
        <f t="array" ref="CD127">_xlfn.IFS(AND($AB127&lt;&gt;"",AF127&lt;&gt;""),ABS($AB127-AF127),AND($AB127="",AF127=""),"",OR($AB127&lt;&gt;"",AF127&lt;&gt;""),"-")</f>
        <v>-</v>
      </c>
      <c r="CE127" s="120" t="str" cm="1">
        <f t="array" ref="CE127">_xlfn.IFS(AND($AB127&lt;&gt;"",AG127&lt;&gt;""),ABS($AB127-AG127),AND($AB127="",AG127=""),"",OR($AB127&lt;&gt;"",AG127&lt;&gt;""),"-")</f>
        <v>-</v>
      </c>
      <c r="CF127" s="120" t="str" cm="1">
        <f t="array" ref="CF127">_xlfn.IFS(AND($AB127&lt;&gt;"",AH127&lt;&gt;""),ABS($AB127-AH127),AND($AB127="",AH127=""),"",OR($AB127&lt;&gt;"",AH127&lt;&gt;""),"-")</f>
        <v>-</v>
      </c>
      <c r="CG127" s="120" t="str" cm="1">
        <f t="array" ref="CG127">_xlfn.IFS(AND($AB127&lt;&gt;"",AI127&lt;&gt;""),ABS($AB127-AI127),AND($AB127="",AI127=""),"",OR($AB127&lt;&gt;"",AI127&lt;&gt;""),"-")</f>
        <v>-</v>
      </c>
      <c r="CH127" s="120" t="str" cm="1">
        <f t="array" ref="CH127">_xlfn.IFS(AND($AB127&lt;&gt;"",AJ127&lt;&gt;""),ABS($AB127-AJ127),AND($AB127="",AJ127=""),"",OR($AB127&lt;&gt;"",AJ127&lt;&gt;""),"-")</f>
        <v>-</v>
      </c>
      <c r="CI127" s="121" cm="1">
        <f t="array" ref="CI127">_xlfn.IFS(AND($AC127&lt;&gt;"",AD127&lt;&gt;""),ABS($AC127-AD127),AND($AC127="",AD127=""),"",OR($AC127&lt;&gt;"",AD127&lt;&gt;""),"-")</f>
        <v>0.56689507464500011</v>
      </c>
      <c r="CJ127" s="120" t="str" cm="1">
        <f t="array" ref="CJ127">_xlfn.IFS(AND($AC127&lt;&gt;"",AE127&lt;&gt;""),ABS($AC127-AE127),AND($AC127="",AE127=""),"",OR($AC127&lt;&gt;"",AE127&lt;&gt;""),"-")</f>
        <v>-</v>
      </c>
      <c r="CK127" s="120" t="str" cm="1">
        <f t="array" ref="CK127">_xlfn.IFS(AND($AC127&lt;&gt;"",AF127&lt;&gt;""),ABS($AC127-AF127),AND($AC127="",AF127=""),"",OR($AC127&lt;&gt;"",AF127&lt;&gt;""),"-")</f>
        <v>-</v>
      </c>
      <c r="CL127" s="120" t="str" cm="1">
        <f t="array" ref="CL127">_xlfn.IFS(AND($AC127&lt;&gt;"",AG127&lt;&gt;""),ABS($AC127-AG127),AND($AC127="",AG127=""),"",OR($AC127&lt;&gt;"",AG127&lt;&gt;""),"-")</f>
        <v>-</v>
      </c>
      <c r="CM127" s="120" t="str" cm="1">
        <f t="array" ref="CM127">_xlfn.IFS(AND($AC127&lt;&gt;"",AH127&lt;&gt;""),ABS($AC127-AH127),AND($AC127="",AH127=""),"",OR($AC127&lt;&gt;"",AH127&lt;&gt;""),"-")</f>
        <v>-</v>
      </c>
      <c r="CN127" s="120" t="str" cm="1">
        <f t="array" ref="CN127">_xlfn.IFS(AND($AC127&lt;&gt;"",AI127&lt;&gt;""),ABS($AC127-AI127),AND($AC127="",AI127=""),"",OR($AC127&lt;&gt;"",AI127&lt;&gt;""),"-")</f>
        <v>-</v>
      </c>
      <c r="CO127" s="120" t="str" cm="1">
        <f t="array" ref="CO127">_xlfn.IFS(AND($AC127&lt;&gt;"",AJ127&lt;&gt;""),ABS($AC127-AJ127),AND($AC127="",AJ127=""),"",OR($AC127&lt;&gt;"",AJ127&lt;&gt;""),"-")</f>
        <v>-</v>
      </c>
      <c r="CP127" s="121" t="str" cm="1">
        <f t="array" ref="CP127">_xlfn.IFS(AND($AD127&lt;&gt;"",AE127&lt;&gt;""),ABS($AD127-AE127),AND($AD127="",AE127=""),"",OR($AD127&lt;&gt;"",AE127&lt;&gt;""),"-")</f>
        <v>-</v>
      </c>
      <c r="CQ127" s="120" t="str" cm="1">
        <f t="array" ref="CQ127">_xlfn.IFS(AND($AD127&lt;&gt;"",AF127&lt;&gt;""),ABS($AD127-AF127),AND($AD127="",AF127=""),"",OR($AD127&lt;&gt;"",AF127&lt;&gt;""),"-")</f>
        <v>-</v>
      </c>
      <c r="CR127" s="120" t="str" cm="1">
        <f t="array" ref="CR127">_xlfn.IFS(AND($AD127&lt;&gt;"",AG127&lt;&gt;""),ABS($AD127-AG127),AND($AD127="",AG127=""),"",OR($AD127&lt;&gt;"",AG127&lt;&gt;""),"-")</f>
        <v>-</v>
      </c>
      <c r="CS127" s="120" t="str" cm="1">
        <f t="array" ref="CS127">_xlfn.IFS(AND($AD127&lt;&gt;"",AH127&lt;&gt;""),ABS($AD127-AH127),AND($AD127="",AH127=""),"",OR($AD127&lt;&gt;"",AH127&lt;&gt;""),"-")</f>
        <v>-</v>
      </c>
      <c r="CT127" s="120" t="str" cm="1">
        <f t="array" ref="CT127">_xlfn.IFS(AND($AD127&lt;&gt;"",AI127&lt;&gt;""),ABS($AD127-AI127),AND($AD127="",AI127=""),"",OR($AD127&lt;&gt;"",AI127&lt;&gt;""),"-")</f>
        <v>-</v>
      </c>
      <c r="CU127" s="120" t="str" cm="1">
        <f t="array" ref="CU127">_xlfn.IFS(AND($AD127&lt;&gt;"",AJ127&lt;&gt;""),ABS($AD127-AJ127),AND($AD127="",AJ127=""),"",OR($AD127&lt;&gt;"",AJ127&lt;&gt;""),"-")</f>
        <v>-</v>
      </c>
      <c r="CV127" s="121" t="str" cm="1">
        <f t="array" ref="CV127">_xlfn.IFS(AND($AE127&lt;&gt;"",AF127&lt;&gt;""),ABS($AE127-AF127),AND($AE127="",AF127=""),"",OR($AE127&lt;&gt;"",AF127&lt;&gt;""),"-")</f>
        <v/>
      </c>
      <c r="CW127" s="120" t="str" cm="1">
        <f t="array" ref="CW127">_xlfn.IFS(AND($AE127&lt;&gt;"",AG127&lt;&gt;""),ABS($AE127-AG127),AND($AE127="",AG127=""),"",OR($AE127&lt;&gt;"",AG127&lt;&gt;""),"-")</f>
        <v/>
      </c>
      <c r="CX127" s="120" t="str" cm="1">
        <f t="array" ref="CX127">_xlfn.IFS(AND($AE127&lt;&gt;"",AH127&lt;&gt;""),ABS($AE127-AH127),AND($AE127="",AH127=""),"",OR($AE127&lt;&gt;"",AH127&lt;&gt;""),"-")</f>
        <v/>
      </c>
      <c r="CY127" s="120" t="str" cm="1">
        <f t="array" ref="CY127">_xlfn.IFS(AND($AE127&lt;&gt;"",AI127&lt;&gt;""),ABS($AE127-AI127),AND($AE127="",AI127=""),"",OR($AE127&lt;&gt;"",AI127&lt;&gt;""),"-")</f>
        <v/>
      </c>
      <c r="CZ127" s="120" t="str" cm="1">
        <f t="array" ref="CZ127">_xlfn.IFS(AND($AE127&lt;&gt;"",AJ127&lt;&gt;""),ABS($AE127-AJ127),AND($AE127="",AJ127=""),"",OR($AE127&lt;&gt;"",AJ127&lt;&gt;""),"-")</f>
        <v/>
      </c>
      <c r="DA127" s="121" t="str" cm="1">
        <f t="array" ref="DA127">_xlfn.IFS(AND($AF127&lt;&gt;"",AG127&lt;&gt;""),ABS($AF127-AG127),AND($AF127="",AG127=""),"",OR($AF127&lt;&gt;"",AG127&lt;&gt;""),"-")</f>
        <v/>
      </c>
      <c r="DB127" s="120" t="str" cm="1">
        <f t="array" ref="DB127">_xlfn.IFS(AND($AF127&lt;&gt;"",AH127&lt;&gt;""),ABS($AF127-AH127),AND($AF127="",AH127=""),"",OR($AF127&lt;&gt;"",AH127&lt;&gt;""),"-")</f>
        <v/>
      </c>
      <c r="DC127" s="120" t="str" cm="1">
        <f t="array" ref="DC127">_xlfn.IFS(AND($AF127&lt;&gt;"",AI127&lt;&gt;""),ABS($AF127-AI127),AND($AF127="",AI127=""),"",OR($AF127&lt;&gt;"",AI127&lt;&gt;""),"-")</f>
        <v/>
      </c>
      <c r="DD127" s="120" t="str" cm="1">
        <f t="array" ref="DD127">_xlfn.IFS(AND($AF127&lt;&gt;"",AJ127&lt;&gt;""),ABS($AF127-AJ127),AND($AF127="",AJ127=""),"",OR($AF127&lt;&gt;"",AJ127&lt;&gt;""),"-")</f>
        <v/>
      </c>
      <c r="DE127" s="121" t="str" cm="1">
        <f t="array" ref="DE127">_xlfn.IFS(AND($AG127&lt;&gt;"",AH127&lt;&gt;""),ABS($AG127-AH127),AND($AG127="",AH127=""),"",OR($AG127&lt;&gt;"",AH127&lt;&gt;""),"-")</f>
        <v/>
      </c>
      <c r="DF127" s="120" t="str" cm="1">
        <f t="array" ref="DF127">_xlfn.IFS(AND($AG127&lt;&gt;"",AI127&lt;&gt;""),ABS($AG127-AI127),AND($AG127="",AI127=""),"",OR($AG127&lt;&gt;"",AI127&lt;&gt;""),"-")</f>
        <v/>
      </c>
      <c r="DG127" s="120" t="str" cm="1">
        <f t="array" ref="DG127">_xlfn.IFS(AND($AG127&lt;&gt;"",AJ127&lt;&gt;""),ABS($AG127-AJ127),AND($AG127="",AJ127=""),"",OR($AG127&lt;&gt;"",AJ127&lt;&gt;""),"-")</f>
        <v/>
      </c>
      <c r="DH127" s="121" t="str" cm="1">
        <f t="array" ref="DH127">_xlfn.IFS(AND($AH127&lt;&gt;"",AI127&lt;&gt;""),ABS($AH127-AI127),AND($AH127="",AI127=""),"",OR($AH127&lt;&gt;"",AI127&lt;&gt;""),"-")</f>
        <v/>
      </c>
      <c r="DI127" s="120" t="str" cm="1">
        <f t="array" ref="DI127">_xlfn.IFS(AND($AH127&lt;&gt;"",AJ127&lt;&gt;""),ABS($AH127-AJ127),AND($AH127="",AJ127=""),"",OR($AH127&lt;&gt;"",AJ127&lt;&gt;""),"-")</f>
        <v/>
      </c>
      <c r="DJ127" s="121" t="str" cm="1">
        <f t="array" ref="DJ127">_xlfn.IFS(AND($AI127&lt;&gt;"",AJ127&lt;&gt;""),ABS($AI127-AJ127),AND($AI127="",AJ127=""),"",OR($AI127&lt;&gt;"",AJ127&lt;&gt;""),"-")</f>
        <v/>
      </c>
    </row>
    <row r="128" spans="1:114" x14ac:dyDescent="0.2">
      <c r="A128" s="120" t="e">
        <f t="shared" si="27"/>
        <v>#DIV/0!</v>
      </c>
      <c r="B128" s="186" t="e">
        <f t="shared" si="28"/>
        <v>#DIV/0!</v>
      </c>
      <c r="C128" s="186" t="e">
        <f t="shared" si="29"/>
        <v>#DIV/0!</v>
      </c>
      <c r="D128" s="186" t="e">
        <f t="shared" si="30"/>
        <v>#DIV/0!</v>
      </c>
      <c r="E128" s="263">
        <f t="shared" si="31"/>
        <v>0</v>
      </c>
      <c r="F128" s="186">
        <f t="shared" si="32"/>
        <v>0</v>
      </c>
      <c r="G128" s="186" t="e">
        <f t="shared" si="33"/>
        <v>#DIV/0!</v>
      </c>
      <c r="H128" s="262" t="str">
        <f t="shared" si="34"/>
        <v/>
      </c>
      <c r="I128" s="187" t="str">
        <f t="shared" si="35"/>
        <v/>
      </c>
      <c r="J128" s="260" t="s">
        <v>182</v>
      </c>
      <c r="K128" s="259" t="e">
        <f>VLOOKUP($J128,Merged_couplings!$B:$BU,MATCH(K$1,Merged_couplings!$B$1:$BU$1,0),FALSE)</f>
        <v>#N/A</v>
      </c>
      <c r="L128" s="258" t="e">
        <f>VLOOKUP($J128,Merged_couplings!$B:$BU,MATCH(L$1,Merged_couplings!$B$1:$BU$1,0),FALSE)</f>
        <v>#N/A</v>
      </c>
      <c r="M128" s="258" t="e">
        <f>VLOOKUP($J128,Merged_couplings!$B:$BU,MATCH(M$1,Merged_couplings!$B$1:$BU$1,0),FALSE)</f>
        <v>#N/A</v>
      </c>
      <c r="N128" s="258" t="e">
        <f>VLOOKUP($J128,Merged_couplings!$B:$BU,MATCH(N$1,Merged_couplings!$B$1:$BU$1,0),FALSE)</f>
        <v>#N/A</v>
      </c>
      <c r="O128" s="258" t="e">
        <f>VLOOKUP($J128,Merged_couplings!$B:$BU,MATCH(O$1,Merged_couplings!$B$1:$BU$1,0),FALSE)</f>
        <v>#N/A</v>
      </c>
      <c r="P128" s="258" t="e">
        <f>VLOOKUP($J128,Merged_couplings!$B:$BU,MATCH(P$1,Merged_couplings!$B$1:$BU$1,0),FALSE)</f>
        <v>#N/A</v>
      </c>
      <c r="Q128" s="258" t="e">
        <f>VLOOKUP($J128,Merged_couplings!$B:$BU,MATCH(Q$1,Merged_couplings!$B$1:$BU$1,0),FALSE)</f>
        <v>#N/A</v>
      </c>
      <c r="R128" s="258" t="e">
        <f>VLOOKUP($J128,Merged_couplings!$B:$BU,MATCH(R$1,Merged_couplings!$B$1:$BU$1,0),FALSE)</f>
        <v>#N/A</v>
      </c>
      <c r="S128" s="258" t="e">
        <f>VLOOKUP($J128,Merged_couplings!$B:$BU,MATCH(S$1,Merged_couplings!$B$1:$BU$1,0),FALSE)</f>
        <v>#N/A</v>
      </c>
      <c r="T128" s="258" t="e">
        <f>VLOOKUP($J128,Merged_couplings!$B:$BU,MATCH(T$1,Merged_couplings!$B$1:$BU$1,0),FALSE)</f>
        <v>#N/A</v>
      </c>
      <c r="U128" s="258" t="e">
        <f>VLOOKUP($J128,Merged_couplings!$B:$BU,MATCH(U$1,Merged_couplings!$B$1:$BU$1,0),FALSE)</f>
        <v>#N/A</v>
      </c>
      <c r="V128" s="258" t="e">
        <f>VLOOKUP($J128,Merged_couplings!$B:$BU,MATCH(V$1,Merged_couplings!$B$1:$BU$1,0),FALSE)</f>
        <v>#N/A</v>
      </c>
      <c r="W128" s="258" t="e">
        <f>VLOOKUP($J128,Merged_couplings!$B:$BU,MATCH(W$1,Merged_couplings!$B$1:$BU$1,0),FALSE)</f>
        <v>#N/A</v>
      </c>
      <c r="X128" s="121" t="str">
        <f>_xlfn.IFNA(VLOOKUP($J128,Merged_couplings!$B:$R,MATCH(X$1,Merged_couplings!$B$1:$R$1,0),FALSE),"")</f>
        <v/>
      </c>
      <c r="Y128" s="120" t="str">
        <f>_xlfn.IFNA(VLOOKUP($J128,Merged_couplings!$B:$R,MATCH(Y$1,Merged_couplings!$B$1:$R$1,0),FALSE),"")</f>
        <v/>
      </c>
      <c r="Z128" s="120" t="str">
        <f>_xlfn.IFNA(VLOOKUP($J128,Merged_couplings!$B:$R,MATCH(Z$1,Merged_couplings!$B$1:$R$1,0),FALSE),"")</f>
        <v/>
      </c>
      <c r="AA128" s="120" t="str">
        <f>_xlfn.IFNA(VLOOKUP($J128,Merged_couplings!$B:$R,MATCH(AA$1,Merged_couplings!$B$1:$R$1,0),FALSE),"")</f>
        <v/>
      </c>
      <c r="AB128" s="120" t="str">
        <f>_xlfn.IFNA(VLOOKUP($J128,Merged_couplings!$B:$R,MATCH(AB$1,Merged_couplings!$B$1:$R$1,0),FALSE),"")</f>
        <v/>
      </c>
      <c r="AC128" s="120" t="str">
        <f>_xlfn.IFNA(VLOOKUP($J128,Merged_couplings!$B:$R,MATCH(AC$1,Merged_couplings!$B$1:$R$1,0),FALSE),"")</f>
        <v/>
      </c>
      <c r="AD128" s="120" t="str">
        <f>_xlfn.IFNA(VLOOKUP($J128,Merged_couplings!$B:$R,MATCH(AD$1,Merged_couplings!$B$1:$R$1,0),FALSE),"")</f>
        <v/>
      </c>
      <c r="AE128" s="120" t="str">
        <f>_xlfn.IFNA(VLOOKUP($J128,Merged_couplings!$B:$R,MATCH(AE$1,Merged_couplings!$B$1:$R$1,0),FALSE),"")</f>
        <v/>
      </c>
      <c r="AF128" s="120" t="str">
        <f>_xlfn.IFNA(VLOOKUP($J128,Merged_couplings!$B:$R,MATCH(AF$1,Merged_couplings!$B$1:$R$1,0),FALSE),"")</f>
        <v/>
      </c>
      <c r="AG128" s="120" t="str">
        <f>_xlfn.IFNA(VLOOKUP($J128,Merged_couplings!$B:$R,MATCH(AG$1,Merged_couplings!$B$1:$R$1,0),FALSE),"")</f>
        <v/>
      </c>
      <c r="AH128" s="120" t="str">
        <f>_xlfn.IFNA(VLOOKUP($J128,Merged_couplings!$B:$R,MATCH(AH$1,Merged_couplings!$B$1:$R$1,0),FALSE),"")</f>
        <v/>
      </c>
      <c r="AI128" s="120" t="str">
        <f>_xlfn.IFNA(VLOOKUP($J128,Merged_couplings!$B:$R,MATCH(AI$1,Merged_couplings!$B$1:$R$1,0),FALSE),"")</f>
        <v/>
      </c>
      <c r="AJ128" s="120" t="str">
        <f>_xlfn.IFNA(VLOOKUP($J128,Merged_couplings!$B:$R,MATCH(AJ$1,Merged_couplings!$B$1:$R$1,0),FALSE),"")</f>
        <v/>
      </c>
      <c r="AK128" s="123" t="str" cm="1">
        <f t="array" ref="AK128">_xlfn.IFS(AND($X128&lt;&gt;"",Y128&lt;&gt;""),ABS($X128-Y128),AND($X128="",Y128=""),"",OR($X128&lt;&gt;"",Y128&lt;&gt;""),"-")</f>
        <v/>
      </c>
      <c r="AL128" s="122" t="str" cm="1">
        <f t="array" ref="AL128">_xlfn.IFS(AND($X128&lt;&gt;"",Z128&lt;&gt;""),ABS($X128-Z128),AND($X128="",Z128=""),"",OR($X128&lt;&gt;"",Z128&lt;&gt;""),"-")</f>
        <v/>
      </c>
      <c r="AM128" s="122" t="str" cm="1">
        <f t="array" ref="AM128">_xlfn.IFS(AND($X128&lt;&gt;"",AA128&lt;&gt;""),ABS($X128-AA128),AND($X128="",AA128=""),"",OR($X128&lt;&gt;"",AA128&lt;&gt;""),"-")</f>
        <v/>
      </c>
      <c r="AN128" s="122" t="str" cm="1">
        <f t="array" ref="AN128">_xlfn.IFS(AND($X128&lt;&gt;"",AB128&lt;&gt;""),ABS($X128-AB128),AND($X128="",AB128=""),"",OR($X128&lt;&gt;"",AB128&lt;&gt;""),"-")</f>
        <v/>
      </c>
      <c r="AO128" s="122" t="str" cm="1">
        <f t="array" ref="AO128">_xlfn.IFS(AND($X128&lt;&gt;"",AC128&lt;&gt;""),ABS($X128-AC128),AND($X128="",AC128=""),"",OR($X128&lt;&gt;"",AC128&lt;&gt;""),"-")</f>
        <v/>
      </c>
      <c r="AP128" s="122" t="str" cm="1">
        <f t="array" ref="AP128">_xlfn.IFS(AND($X128&lt;&gt;"",AD128&lt;&gt;""),ABS($X128-AD128),AND($X128="",AD128=""),"",OR($X128&lt;&gt;"",AD128&lt;&gt;""),"-")</f>
        <v/>
      </c>
      <c r="AQ128" s="122" t="str" cm="1">
        <f t="array" ref="AQ128">_xlfn.IFS(AND($X128&lt;&gt;"",AE128&lt;&gt;""),ABS($X128-AE128),AND($X128="",AE128=""),"",OR($X128&lt;&gt;"",AE128&lt;&gt;""),"-")</f>
        <v/>
      </c>
      <c r="AR128" s="122" t="str" cm="1">
        <f t="array" ref="AR128">_xlfn.IFS(AND($X128&lt;&gt;"",AF128&lt;&gt;""),ABS($X128-AF128),AND($X128="",AF128=""),"",OR($X128&lt;&gt;"",AF128&lt;&gt;""),"-")</f>
        <v/>
      </c>
      <c r="AS128" s="122" t="str" cm="1">
        <f t="array" ref="AS128">_xlfn.IFS(AND($X128&lt;&gt;"",AG128&lt;&gt;""),ABS($X128-AG128),AND($X128="",AG128=""),"",OR($X128&lt;&gt;"",AG128&lt;&gt;""),"-")</f>
        <v/>
      </c>
      <c r="AT128" s="122" t="str" cm="1">
        <f t="array" ref="AT128">_xlfn.IFS(AND($X128&lt;&gt;"",AH128&lt;&gt;""),ABS($X128-AH128),AND($X128="",AH128=""),"",OR($X128&lt;&gt;"",AH128&lt;&gt;""),"-")</f>
        <v/>
      </c>
      <c r="AU128" s="122" t="str" cm="1">
        <f t="array" ref="AU128">_xlfn.IFS(AND($X128&lt;&gt;"",AI128&lt;&gt;""),ABS($X128-AI128),AND($X128="",AI128=""),"",OR($X128&lt;&gt;"",AI128&lt;&gt;""),"-")</f>
        <v/>
      </c>
      <c r="AV128" s="122" t="str" cm="1">
        <f t="array" ref="AV128">_xlfn.IFS(AND($X128&lt;&gt;"",AJ128&lt;&gt;""),ABS($X128-AJ128),AND($X128="",AJ128=""),"",OR($X128&lt;&gt;"",AJ128&lt;&gt;""),"-")</f>
        <v/>
      </c>
      <c r="AW128" s="123" t="str" cm="1">
        <f t="array" ref="AW128">_xlfn.IFS(AND($Y128&lt;&gt;"",Z128&lt;&gt;""),ABS($Y128-Z128),AND($Y128="",Z128=""),"",OR($Y128&lt;&gt;"",Z128&lt;&gt;""),"-")</f>
        <v/>
      </c>
      <c r="AX128" s="122" t="str" cm="1">
        <f t="array" ref="AX128">_xlfn.IFS(AND($Y128&lt;&gt;"",AA128&lt;&gt;""),ABS($Y128-AA128),AND($Y128="",AA128=""),"",OR($Y128&lt;&gt;"",AA128&lt;&gt;""),"-")</f>
        <v/>
      </c>
      <c r="AY128" s="122" t="str" cm="1">
        <f t="array" ref="AY128">_xlfn.IFS(AND($Y128&lt;&gt;"",AB128&lt;&gt;""),ABS($Y128-AB128),AND($Y128="",AB128=""),"",OR($Y128&lt;&gt;"",AB128&lt;&gt;""),"-")</f>
        <v/>
      </c>
      <c r="AZ128" s="122" t="str" cm="1">
        <f t="array" ref="AZ128">_xlfn.IFS(AND($Y128&lt;&gt;"",AC128&lt;&gt;""),ABS($Y128-AC128),AND($Y128="",AC128=""),"",OR($Y128&lt;&gt;"",AC128&lt;&gt;""),"-")</f>
        <v/>
      </c>
      <c r="BA128" s="122" t="str" cm="1">
        <f t="array" ref="BA128">_xlfn.IFS(AND($Y128&lt;&gt;"",AD128&lt;&gt;""),ABS($Y128-AD128),AND($Y128="",AD128=""),"",OR($Y128&lt;&gt;"",AD128&lt;&gt;""),"-")</f>
        <v/>
      </c>
      <c r="BB128" s="122" t="str" cm="1">
        <f t="array" ref="BB128">_xlfn.IFS(AND($Y128&lt;&gt;"",AE128&lt;&gt;""),ABS($Y128-AE128),AND($Y128="",AE128=""),"",OR($Y128&lt;&gt;"",AE128&lt;&gt;""),"-")</f>
        <v/>
      </c>
      <c r="BC128" s="122" t="str" cm="1">
        <f t="array" ref="BC128">_xlfn.IFS(AND($Y128&lt;&gt;"",AF128&lt;&gt;""),ABS($Y128-AF128),AND($Y128="",AF128=""),"",OR($Y128&lt;&gt;"",AF128&lt;&gt;""),"-")</f>
        <v/>
      </c>
      <c r="BD128" s="122" t="str" cm="1">
        <f t="array" ref="BD128">_xlfn.IFS(AND($Y128&lt;&gt;"",AG128&lt;&gt;""),ABS($Y128-AG128),AND($Y128="",AG128=""),"",OR($Y128&lt;&gt;"",AG128&lt;&gt;""),"-")</f>
        <v/>
      </c>
      <c r="BE128" s="122" t="str" cm="1">
        <f t="array" ref="BE128">_xlfn.IFS(AND($Y128&lt;&gt;"",AH128&lt;&gt;""),ABS($Y128-AH128),AND($Y128="",AH128=""),"",OR($Y128&lt;&gt;"",AH128&lt;&gt;""),"-")</f>
        <v/>
      </c>
      <c r="BF128" s="122" t="str" cm="1">
        <f t="array" ref="BF128">_xlfn.IFS(AND($Y128&lt;&gt;"",AI128&lt;&gt;""),ABS($Y128-AI128),AND($Y128="",AI128=""),"",OR($Y128&lt;&gt;"",AI128&lt;&gt;""),"-")</f>
        <v/>
      </c>
      <c r="BG128" s="122" t="str" cm="1">
        <f t="array" ref="BG128">_xlfn.IFS(AND($Y128&lt;&gt;"",AJ128&lt;&gt;""),ABS($Y128-AJ128),AND($Y128="",AJ128=""),"",OR($Y128&lt;&gt;"",AJ128&lt;&gt;""),"-")</f>
        <v/>
      </c>
      <c r="BH128" s="121" t="str" cm="1">
        <f t="array" ref="BH128">_xlfn.IFS(AND($Z128&lt;&gt;"",AA128&lt;&gt;""),ABS($Z128-AA128),AND($Z128="",AA128=""),"",OR($Z128&lt;&gt;"",AA128&lt;&gt;""),"-")</f>
        <v/>
      </c>
      <c r="BI128" s="120" t="str" cm="1">
        <f t="array" ref="BI128">_xlfn.IFS(AND($Z128&lt;&gt;"",AB128&lt;&gt;""),ABS($Z128-AB128),AND($Z128="",AB128=""),"",OR($Z128&lt;&gt;"",AB128&lt;&gt;""),"-")</f>
        <v/>
      </c>
      <c r="BJ128" s="120" t="str" cm="1">
        <f t="array" ref="BJ128">_xlfn.IFS(AND($Z128&lt;&gt;"",AC128&lt;&gt;""),ABS($Z128-AC128),AND($Z128="",AC128=""),"",OR($Z128&lt;&gt;"",AC128&lt;&gt;""),"-")</f>
        <v/>
      </c>
      <c r="BK128" s="120" t="str" cm="1">
        <f t="array" ref="BK128">_xlfn.IFS(AND($Z128&lt;&gt;"",AD128&lt;&gt;""),ABS($Z128-AD128),AND($Z128="",AD128=""),"",OR($Z128&lt;&gt;"",AD128&lt;&gt;""),"-")</f>
        <v/>
      </c>
      <c r="BL128" s="120" t="str" cm="1">
        <f t="array" ref="BL128">_xlfn.IFS(AND($Z128&lt;&gt;"",AE128&lt;&gt;""),ABS($Z128-AE128),AND($Z128="",AE128=""),"",OR($Z128&lt;&gt;"",AE128&lt;&gt;""),"-")</f>
        <v/>
      </c>
      <c r="BM128" s="120" t="str" cm="1">
        <f t="array" ref="BM128">_xlfn.IFS(AND($Z128&lt;&gt;"",AF128&lt;&gt;""),ABS($Z128-AF128),AND($Z128="",AF128=""),"",OR($Z128&lt;&gt;"",AF128&lt;&gt;""),"-")</f>
        <v/>
      </c>
      <c r="BN128" s="120" t="str" cm="1">
        <f t="array" ref="BN128">_xlfn.IFS(AND($Z128&lt;&gt;"",AG128&lt;&gt;""),ABS($Z128-AG128),AND($Z128="",AG128=""),"",OR($Z128&lt;&gt;"",AG128&lt;&gt;""),"-")</f>
        <v/>
      </c>
      <c r="BO128" s="120" t="str" cm="1">
        <f t="array" ref="BO128">_xlfn.IFS(AND($Z128&lt;&gt;"",AH128&lt;&gt;""),ABS($Z128-AH128),AND($Z128="",AH128=""),"",OR($Z128&lt;&gt;"",AH128&lt;&gt;""),"-")</f>
        <v/>
      </c>
      <c r="BP128" s="120" t="str" cm="1">
        <f t="array" ref="BP128">_xlfn.IFS(AND($Z128&lt;&gt;"",AI128&lt;&gt;""),ABS($Z128-AI128),AND($Z128="",AI128=""),"",OR($Z128&lt;&gt;"",AI128&lt;&gt;""),"-")</f>
        <v/>
      </c>
      <c r="BQ128" s="120" t="str" cm="1">
        <f t="array" ref="BQ128">_xlfn.IFS(AND($Z128&lt;&gt;"",AJ128&lt;&gt;""),ABS($Z128-AJ128),AND($Z128="",AJ128=""),"",OR($Z128&lt;&gt;"",AJ128&lt;&gt;""),"-")</f>
        <v/>
      </c>
      <c r="BR128" s="121" t="str" cm="1">
        <f t="array" ref="BR128">_xlfn.IFS(AND($AA128&lt;&gt;"",AB128&lt;&gt;""),ABS($AA128-AB128),AND($AA128="",AB128=""),"",OR($AA128&lt;&gt;"",AB128&lt;&gt;""),"-")</f>
        <v/>
      </c>
      <c r="BS128" s="120" t="str" cm="1">
        <f t="array" ref="BS128">_xlfn.IFS(AND($AA128&lt;&gt;"",AC128&lt;&gt;""),ABS($AA128-AC128),AND($AA128="",AC128=""),"",OR($AA128&lt;&gt;"",AC128&lt;&gt;""),"-")</f>
        <v/>
      </c>
      <c r="BT128" s="120" t="str" cm="1">
        <f t="array" ref="BT128">_xlfn.IFS(AND($AA128&lt;&gt;"",AD128&lt;&gt;""),ABS($AA128-AD128),AND($AA128="",AD128=""),"",OR($AA128&lt;&gt;"",AD128&lt;&gt;""),"-")</f>
        <v/>
      </c>
      <c r="BU128" s="120" t="str" cm="1">
        <f t="array" ref="BU128">_xlfn.IFS(AND($AA128&lt;&gt;"",AE128&lt;&gt;""),ABS($AA128-AE128),AND($AA128="",AE128=""),"",OR($AA128&lt;&gt;"",AE128&lt;&gt;""),"-")</f>
        <v/>
      </c>
      <c r="BV128" s="120" t="str" cm="1">
        <f t="array" ref="BV128">_xlfn.IFS(AND($AA128&lt;&gt;"",AF128&lt;&gt;""),ABS($AA128-AF128),AND($AA128="",AF128=""),"",OR($AA128&lt;&gt;"",AF128&lt;&gt;""),"-")</f>
        <v/>
      </c>
      <c r="BW128" s="120" t="str" cm="1">
        <f t="array" ref="BW128">_xlfn.IFS(AND($AA128&lt;&gt;"",AG128&lt;&gt;""),ABS($AA128-AG128),AND($AA128="",AG128=""),"",OR($AA128&lt;&gt;"",AG128&lt;&gt;""),"-")</f>
        <v/>
      </c>
      <c r="BX128" s="120" t="str" cm="1">
        <f t="array" ref="BX128">_xlfn.IFS(AND($AA128&lt;&gt;"",AH128&lt;&gt;""),ABS($AA128-AH128),AND($AA128="",AH128=""),"",OR($AA128&lt;&gt;"",AH128&lt;&gt;""),"-")</f>
        <v/>
      </c>
      <c r="BY128" s="120" t="str" cm="1">
        <f t="array" ref="BY128">_xlfn.IFS(AND($AA128&lt;&gt;"",AI128&lt;&gt;""),ABS($AA128-AI128),AND($AA128="",AI128=""),"",OR($AA128&lt;&gt;"",AI128&lt;&gt;""),"-")</f>
        <v/>
      </c>
      <c r="BZ128" s="120" t="str" cm="1">
        <f t="array" ref="BZ128">_xlfn.IFS(AND($AA128&lt;&gt;"",AJ128&lt;&gt;""),ABS($AA128-AJ128),AND($AA128="",AJ128=""),"",OR($AA128&lt;&gt;"",AJ128&lt;&gt;""),"-")</f>
        <v/>
      </c>
      <c r="CA128" s="121" t="str" cm="1">
        <f t="array" ref="CA128">_xlfn.IFS(AND($AB128&lt;&gt;"",AC128&lt;&gt;""),ABS($AB128-AC128),AND($AB128="",AC128=""),"",OR($AB128&lt;&gt;"",AC128&lt;&gt;""),"-")</f>
        <v/>
      </c>
      <c r="CB128" s="120" t="str" cm="1">
        <f t="array" ref="CB128">_xlfn.IFS(AND($AB128&lt;&gt;"",AD128&lt;&gt;""),ABS($AB128-AD128),AND($AB128="",AD128=""),"",OR($AB128&lt;&gt;"",AD128&lt;&gt;""),"-")</f>
        <v/>
      </c>
      <c r="CC128" s="120" t="str" cm="1">
        <f t="array" ref="CC128">_xlfn.IFS(AND($AB128&lt;&gt;"",AE128&lt;&gt;""),ABS($AB128-AE128),AND($AB128="",AE128=""),"",OR($AB128&lt;&gt;"",AE128&lt;&gt;""),"-")</f>
        <v/>
      </c>
      <c r="CD128" s="120" t="str" cm="1">
        <f t="array" ref="CD128">_xlfn.IFS(AND($AB128&lt;&gt;"",AF128&lt;&gt;""),ABS($AB128-AF128),AND($AB128="",AF128=""),"",OR($AB128&lt;&gt;"",AF128&lt;&gt;""),"-")</f>
        <v/>
      </c>
      <c r="CE128" s="120" t="str" cm="1">
        <f t="array" ref="CE128">_xlfn.IFS(AND($AB128&lt;&gt;"",AG128&lt;&gt;""),ABS($AB128-AG128),AND($AB128="",AG128=""),"",OR($AB128&lt;&gt;"",AG128&lt;&gt;""),"-")</f>
        <v/>
      </c>
      <c r="CF128" s="120" t="str" cm="1">
        <f t="array" ref="CF128">_xlfn.IFS(AND($AB128&lt;&gt;"",AH128&lt;&gt;""),ABS($AB128-AH128),AND($AB128="",AH128=""),"",OR($AB128&lt;&gt;"",AH128&lt;&gt;""),"-")</f>
        <v/>
      </c>
      <c r="CG128" s="120" t="str" cm="1">
        <f t="array" ref="CG128">_xlfn.IFS(AND($AB128&lt;&gt;"",AI128&lt;&gt;""),ABS($AB128-AI128),AND($AB128="",AI128=""),"",OR($AB128&lt;&gt;"",AI128&lt;&gt;""),"-")</f>
        <v/>
      </c>
      <c r="CH128" s="120" t="str" cm="1">
        <f t="array" ref="CH128">_xlfn.IFS(AND($AB128&lt;&gt;"",AJ128&lt;&gt;""),ABS($AB128-AJ128),AND($AB128="",AJ128=""),"",OR($AB128&lt;&gt;"",AJ128&lt;&gt;""),"-")</f>
        <v/>
      </c>
      <c r="CI128" s="121" t="str" cm="1">
        <f t="array" ref="CI128">_xlfn.IFS(AND($AC128&lt;&gt;"",AD128&lt;&gt;""),ABS($AC128-AD128),AND($AC128="",AD128=""),"",OR($AC128&lt;&gt;"",AD128&lt;&gt;""),"-")</f>
        <v/>
      </c>
      <c r="CJ128" s="120" t="str" cm="1">
        <f t="array" ref="CJ128">_xlfn.IFS(AND($AC128&lt;&gt;"",AE128&lt;&gt;""),ABS($AC128-AE128),AND($AC128="",AE128=""),"",OR($AC128&lt;&gt;"",AE128&lt;&gt;""),"-")</f>
        <v/>
      </c>
      <c r="CK128" s="120" t="str" cm="1">
        <f t="array" ref="CK128">_xlfn.IFS(AND($AC128&lt;&gt;"",AF128&lt;&gt;""),ABS($AC128-AF128),AND($AC128="",AF128=""),"",OR($AC128&lt;&gt;"",AF128&lt;&gt;""),"-")</f>
        <v/>
      </c>
      <c r="CL128" s="120" t="str" cm="1">
        <f t="array" ref="CL128">_xlfn.IFS(AND($AC128&lt;&gt;"",AG128&lt;&gt;""),ABS($AC128-AG128),AND($AC128="",AG128=""),"",OR($AC128&lt;&gt;"",AG128&lt;&gt;""),"-")</f>
        <v/>
      </c>
      <c r="CM128" s="120" t="str" cm="1">
        <f t="array" ref="CM128">_xlfn.IFS(AND($AC128&lt;&gt;"",AH128&lt;&gt;""),ABS($AC128-AH128),AND($AC128="",AH128=""),"",OR($AC128&lt;&gt;"",AH128&lt;&gt;""),"-")</f>
        <v/>
      </c>
      <c r="CN128" s="120" t="str" cm="1">
        <f t="array" ref="CN128">_xlfn.IFS(AND($AC128&lt;&gt;"",AI128&lt;&gt;""),ABS($AC128-AI128),AND($AC128="",AI128=""),"",OR($AC128&lt;&gt;"",AI128&lt;&gt;""),"-")</f>
        <v/>
      </c>
      <c r="CO128" s="120" t="str" cm="1">
        <f t="array" ref="CO128">_xlfn.IFS(AND($AC128&lt;&gt;"",AJ128&lt;&gt;""),ABS($AC128-AJ128),AND($AC128="",AJ128=""),"",OR($AC128&lt;&gt;"",AJ128&lt;&gt;""),"-")</f>
        <v/>
      </c>
      <c r="CP128" s="121" t="str" cm="1">
        <f t="array" ref="CP128">_xlfn.IFS(AND($AD128&lt;&gt;"",AE128&lt;&gt;""),ABS($AD128-AE128),AND($AD128="",AE128=""),"",OR($AD128&lt;&gt;"",AE128&lt;&gt;""),"-")</f>
        <v/>
      </c>
      <c r="CQ128" s="120" t="str" cm="1">
        <f t="array" ref="CQ128">_xlfn.IFS(AND($AD128&lt;&gt;"",AF128&lt;&gt;""),ABS($AD128-AF128),AND($AD128="",AF128=""),"",OR($AD128&lt;&gt;"",AF128&lt;&gt;""),"-")</f>
        <v/>
      </c>
      <c r="CR128" s="120" t="str" cm="1">
        <f t="array" ref="CR128">_xlfn.IFS(AND($AD128&lt;&gt;"",AG128&lt;&gt;""),ABS($AD128-AG128),AND($AD128="",AG128=""),"",OR($AD128&lt;&gt;"",AG128&lt;&gt;""),"-")</f>
        <v/>
      </c>
      <c r="CS128" s="120" t="str" cm="1">
        <f t="array" ref="CS128">_xlfn.IFS(AND($AD128&lt;&gt;"",AH128&lt;&gt;""),ABS($AD128-AH128),AND($AD128="",AH128=""),"",OR($AD128&lt;&gt;"",AH128&lt;&gt;""),"-")</f>
        <v/>
      </c>
      <c r="CT128" s="120" t="str" cm="1">
        <f t="array" ref="CT128">_xlfn.IFS(AND($AD128&lt;&gt;"",AI128&lt;&gt;""),ABS($AD128-AI128),AND($AD128="",AI128=""),"",OR($AD128&lt;&gt;"",AI128&lt;&gt;""),"-")</f>
        <v/>
      </c>
      <c r="CU128" s="120" t="str" cm="1">
        <f t="array" ref="CU128">_xlfn.IFS(AND($AD128&lt;&gt;"",AJ128&lt;&gt;""),ABS($AD128-AJ128),AND($AD128="",AJ128=""),"",OR($AD128&lt;&gt;"",AJ128&lt;&gt;""),"-")</f>
        <v/>
      </c>
      <c r="CV128" s="121" t="str" cm="1">
        <f t="array" ref="CV128">_xlfn.IFS(AND($AE128&lt;&gt;"",AF128&lt;&gt;""),ABS($AE128-AF128),AND($AE128="",AF128=""),"",OR($AE128&lt;&gt;"",AF128&lt;&gt;""),"-")</f>
        <v/>
      </c>
      <c r="CW128" s="120" t="str" cm="1">
        <f t="array" ref="CW128">_xlfn.IFS(AND($AE128&lt;&gt;"",AG128&lt;&gt;""),ABS($AE128-AG128),AND($AE128="",AG128=""),"",OR($AE128&lt;&gt;"",AG128&lt;&gt;""),"-")</f>
        <v/>
      </c>
      <c r="CX128" s="120" t="str" cm="1">
        <f t="array" ref="CX128">_xlfn.IFS(AND($AE128&lt;&gt;"",AH128&lt;&gt;""),ABS($AE128-AH128),AND($AE128="",AH128=""),"",OR($AE128&lt;&gt;"",AH128&lt;&gt;""),"-")</f>
        <v/>
      </c>
      <c r="CY128" s="120" t="str" cm="1">
        <f t="array" ref="CY128">_xlfn.IFS(AND($AE128&lt;&gt;"",AI128&lt;&gt;""),ABS($AE128-AI128),AND($AE128="",AI128=""),"",OR($AE128&lt;&gt;"",AI128&lt;&gt;""),"-")</f>
        <v/>
      </c>
      <c r="CZ128" s="120" t="str" cm="1">
        <f t="array" ref="CZ128">_xlfn.IFS(AND($AE128&lt;&gt;"",AJ128&lt;&gt;""),ABS($AE128-AJ128),AND($AE128="",AJ128=""),"",OR($AE128&lt;&gt;"",AJ128&lt;&gt;""),"-")</f>
        <v/>
      </c>
      <c r="DA128" s="121" t="str" cm="1">
        <f t="array" ref="DA128">_xlfn.IFS(AND($AF128&lt;&gt;"",AG128&lt;&gt;""),ABS($AF128-AG128),AND($AF128="",AG128=""),"",OR($AF128&lt;&gt;"",AG128&lt;&gt;""),"-")</f>
        <v/>
      </c>
      <c r="DB128" s="120" t="str" cm="1">
        <f t="array" ref="DB128">_xlfn.IFS(AND($AF128&lt;&gt;"",AH128&lt;&gt;""),ABS($AF128-AH128),AND($AF128="",AH128=""),"",OR($AF128&lt;&gt;"",AH128&lt;&gt;""),"-")</f>
        <v/>
      </c>
      <c r="DC128" s="120" t="str" cm="1">
        <f t="array" ref="DC128">_xlfn.IFS(AND($AF128&lt;&gt;"",AI128&lt;&gt;""),ABS($AF128-AI128),AND($AF128="",AI128=""),"",OR($AF128&lt;&gt;"",AI128&lt;&gt;""),"-")</f>
        <v/>
      </c>
      <c r="DD128" s="120" t="str" cm="1">
        <f t="array" ref="DD128">_xlfn.IFS(AND($AF128&lt;&gt;"",AJ128&lt;&gt;""),ABS($AF128-AJ128),AND($AF128="",AJ128=""),"",OR($AF128&lt;&gt;"",AJ128&lt;&gt;""),"-")</f>
        <v/>
      </c>
      <c r="DE128" s="121" t="str" cm="1">
        <f t="array" ref="DE128">_xlfn.IFS(AND($AG128&lt;&gt;"",AH128&lt;&gt;""),ABS($AG128-AH128),AND($AG128="",AH128=""),"",OR($AG128&lt;&gt;"",AH128&lt;&gt;""),"-")</f>
        <v/>
      </c>
      <c r="DF128" s="120" t="str" cm="1">
        <f t="array" ref="DF128">_xlfn.IFS(AND($AG128&lt;&gt;"",AI128&lt;&gt;""),ABS($AG128-AI128),AND($AG128="",AI128=""),"",OR($AG128&lt;&gt;"",AI128&lt;&gt;""),"-")</f>
        <v/>
      </c>
      <c r="DG128" s="120" t="str" cm="1">
        <f t="array" ref="DG128">_xlfn.IFS(AND($AG128&lt;&gt;"",AJ128&lt;&gt;""),ABS($AG128-AJ128),AND($AG128="",AJ128=""),"",OR($AG128&lt;&gt;"",AJ128&lt;&gt;""),"-")</f>
        <v/>
      </c>
      <c r="DH128" s="121" t="str" cm="1">
        <f t="array" ref="DH128">_xlfn.IFS(AND($AH128&lt;&gt;"",AI128&lt;&gt;""),ABS($AH128-AI128),AND($AH128="",AI128=""),"",OR($AH128&lt;&gt;"",AI128&lt;&gt;""),"-")</f>
        <v/>
      </c>
      <c r="DI128" s="120" t="str" cm="1">
        <f t="array" ref="DI128">_xlfn.IFS(AND($AH128&lt;&gt;"",AJ128&lt;&gt;""),ABS($AH128-AJ128),AND($AH128="",AJ128=""),"",OR($AH128&lt;&gt;"",AJ128&lt;&gt;""),"-")</f>
        <v/>
      </c>
      <c r="DJ128" s="121" t="str" cm="1">
        <f t="array" ref="DJ128">_xlfn.IFS(AND($AI128&lt;&gt;"",AJ128&lt;&gt;""),ABS($AI128-AJ128),AND($AI128="",AJ128=""),"",OR($AI128&lt;&gt;"",AJ128&lt;&gt;""),"-")</f>
        <v/>
      </c>
    </row>
    <row r="129" spans="1:114" x14ac:dyDescent="0.2">
      <c r="A129" s="120" t="str">
        <f t="shared" si="27"/>
        <v>ok</v>
      </c>
      <c r="B129" s="186">
        <f t="shared" si="28"/>
        <v>0</v>
      </c>
      <c r="C129" s="186">
        <f t="shared" si="29"/>
        <v>100</v>
      </c>
      <c r="D129" s="186">
        <f t="shared" si="30"/>
        <v>0</v>
      </c>
      <c r="E129" s="263">
        <f t="shared" si="31"/>
        <v>5</v>
      </c>
      <c r="F129" s="186">
        <f t="shared" si="32"/>
        <v>5</v>
      </c>
      <c r="G129" s="186">
        <f t="shared" si="33"/>
        <v>100</v>
      </c>
      <c r="H129" s="262" t="str">
        <f t="shared" si="34"/>
        <v/>
      </c>
      <c r="I129" s="187" t="str">
        <f t="shared" si="35"/>
        <v>I</v>
      </c>
      <c r="J129" s="260" t="s">
        <v>183</v>
      </c>
      <c r="K129" s="259" t="str">
        <f>VLOOKUP($J129,Merged_couplings!$B:$BU,MATCH(K$1,Merged_couplings!$B$1:$BU$1,0),FALSE)</f>
        <v>---</v>
      </c>
      <c r="L129" s="258" t="str">
        <f>VLOOKUP($J129,Merged_couplings!$B:$BU,MATCH(L$1,Merged_couplings!$B$1:$BU$1,0),FALSE)</f>
        <v>---</v>
      </c>
      <c r="M129" s="258" t="str">
        <f>VLOOKUP($J129,Merged_couplings!$B:$BU,MATCH(M$1,Merged_couplings!$B$1:$BU$1,0),FALSE)</f>
        <v>-IG</v>
      </c>
      <c r="N129" s="258" t="str">
        <f>VLOOKUP($J129,Merged_couplings!$B:$BU,MATCH(N$1,Merged_couplings!$B$1:$BU$1,0),FALSE)</f>
        <v>-IG</v>
      </c>
      <c r="O129" s="258" t="str">
        <f>VLOOKUP($J129,Merged_couplings!$B:$BU,MATCH(O$1,Merged_couplings!$B$1:$BU$1,0),FALSE)</f>
        <v>-IG</v>
      </c>
      <c r="P129" s="258" t="str">
        <f>VLOOKUP($J129,Merged_couplings!$B:$BU,MATCH(P$1,Merged_couplings!$B$1:$BU$1,0),FALSE)</f>
        <v>-IG</v>
      </c>
      <c r="Q129" s="258" t="str">
        <f>VLOOKUP($J129,Merged_couplings!$B:$BU,MATCH(Q$1,Merged_couplings!$B$1:$BU$1,0),FALSE)</f>
        <v>-IG</v>
      </c>
      <c r="R129" s="258" t="str">
        <f>VLOOKUP($J129,Merged_couplings!$B:$BU,MATCH(R$1,Merged_couplings!$B$1:$BU$1,0),FALSE)</f>
        <v>---</v>
      </c>
      <c r="S129" s="258" t="str">
        <f>VLOOKUP($J129,Merged_couplings!$B:$BU,MATCH(S$1,Merged_couplings!$B$1:$BU$1,0),FALSE)</f>
        <v>---</v>
      </c>
      <c r="T129" s="258" t="str">
        <f>VLOOKUP($J129,Merged_couplings!$B:$BU,MATCH(T$1,Merged_couplings!$B$1:$BU$1,0),FALSE)</f>
        <v>-I-</v>
      </c>
      <c r="U129" s="258" t="str">
        <f>VLOOKUP($J129,Merged_couplings!$B:$BU,MATCH(U$1,Merged_couplings!$B$1:$BU$1,0),FALSE)</f>
        <v>-I-</v>
      </c>
      <c r="V129" s="258" t="str">
        <f>VLOOKUP($J129,Merged_couplings!$B:$BU,MATCH(V$1,Merged_couplings!$B$1:$BU$1,0),FALSE)</f>
        <v>-I-</v>
      </c>
      <c r="W129" s="258" t="str">
        <f>VLOOKUP($J129,Merged_couplings!$B:$BU,MATCH(W$1,Merged_couplings!$B$1:$BU$1,0),FALSE)</f>
        <v>---</v>
      </c>
      <c r="X129" s="121" t="str">
        <f>_xlfn.IFNA(VLOOKUP($J129,Merged_couplings!$B:$R,MATCH(X$1,Merged_couplings!$B$1:$R$1,0),FALSE),"")</f>
        <v/>
      </c>
      <c r="Y129" s="120" t="str">
        <f>_xlfn.IFNA(VLOOKUP($J129,Merged_couplings!$B:$R,MATCH(Y$1,Merged_couplings!$B$1:$R$1,0),FALSE),"")</f>
        <v/>
      </c>
      <c r="Z129" s="120">
        <f>_xlfn.IFNA(VLOOKUP($J129,Merged_couplings!$B:$R,MATCH(Z$1,Merged_couplings!$B$1:$R$1,0),FALSE),"")</f>
        <v>10.168953690412378</v>
      </c>
      <c r="AA129" s="120">
        <f>_xlfn.IFNA(VLOOKUP($J129,Merged_couplings!$B:$R,MATCH(AA$1,Merged_couplings!$B$1:$R$1,0),FALSE),"")</f>
        <v>10.168953690412378</v>
      </c>
      <c r="AB129" s="120">
        <f>_xlfn.IFNA(VLOOKUP($J129,Merged_couplings!$B:$R,MATCH(AB$1,Merged_couplings!$B$1:$R$1,0),FALSE),"")</f>
        <v>9.2113253743517944</v>
      </c>
      <c r="AC129" s="120">
        <f>_xlfn.IFNA(VLOOKUP($J129,Merged_couplings!$B:$R,MATCH(AC$1,Merged_couplings!$B$1:$R$1,0),FALSE),"")</f>
        <v>9.2113253743517944</v>
      </c>
      <c r="AD129" s="120">
        <f>_xlfn.IFNA(VLOOKUP($J129,Merged_couplings!$B:$R,MATCH(AD$1,Merged_couplings!$B$1:$R$1,0),FALSE),"")</f>
        <v>8.9220860163661246</v>
      </c>
      <c r="AE129" s="120" t="str">
        <f>_xlfn.IFNA(VLOOKUP($J129,Merged_couplings!$B:$R,MATCH(AE$1,Merged_couplings!$B$1:$R$1,0),FALSE),"")</f>
        <v/>
      </c>
      <c r="AF129" s="120" t="str">
        <f>_xlfn.IFNA(VLOOKUP($J129,Merged_couplings!$B:$R,MATCH(AF$1,Merged_couplings!$B$1:$R$1,0),FALSE),"")</f>
        <v/>
      </c>
      <c r="AG129" s="120" t="str">
        <f>_xlfn.IFNA(VLOOKUP($J129,Merged_couplings!$B:$R,MATCH(AG$1,Merged_couplings!$B$1:$R$1,0),FALSE),"")</f>
        <v/>
      </c>
      <c r="AH129" s="120" t="str">
        <f>_xlfn.IFNA(VLOOKUP($J129,Merged_couplings!$B:$R,MATCH(AH$1,Merged_couplings!$B$1:$R$1,0),FALSE),"")</f>
        <v/>
      </c>
      <c r="AI129" s="120" t="str">
        <f>_xlfn.IFNA(VLOOKUP($J129,Merged_couplings!$B:$R,MATCH(AI$1,Merged_couplings!$B$1:$R$1,0),FALSE),"")</f>
        <v/>
      </c>
      <c r="AJ129" s="120" t="str">
        <f>_xlfn.IFNA(VLOOKUP($J129,Merged_couplings!$B:$R,MATCH(AJ$1,Merged_couplings!$B$1:$R$1,0),FALSE),"")</f>
        <v/>
      </c>
      <c r="AK129" s="123" t="str" cm="1">
        <f t="array" ref="AK129">_xlfn.IFS(AND($X129&lt;&gt;"",Y129&lt;&gt;""),ABS($X129-Y129),AND($X129="",Y129=""),"",OR($X129&lt;&gt;"",Y129&lt;&gt;""),"-")</f>
        <v/>
      </c>
      <c r="AL129" s="122" t="str" cm="1">
        <f t="array" ref="AL129">_xlfn.IFS(AND($X129&lt;&gt;"",Z129&lt;&gt;""),ABS($X129-Z129),AND($X129="",Z129=""),"",OR($X129&lt;&gt;"",Z129&lt;&gt;""),"-")</f>
        <v>-</v>
      </c>
      <c r="AM129" s="122" t="str" cm="1">
        <f t="array" ref="AM129">_xlfn.IFS(AND($X129&lt;&gt;"",AA129&lt;&gt;""),ABS($X129-AA129),AND($X129="",AA129=""),"",OR($X129&lt;&gt;"",AA129&lt;&gt;""),"-")</f>
        <v>-</v>
      </c>
      <c r="AN129" s="122" t="str" cm="1">
        <f t="array" ref="AN129">_xlfn.IFS(AND($X129&lt;&gt;"",AB129&lt;&gt;""),ABS($X129-AB129),AND($X129="",AB129=""),"",OR($X129&lt;&gt;"",AB129&lt;&gt;""),"-")</f>
        <v>-</v>
      </c>
      <c r="AO129" s="122" t="str" cm="1">
        <f t="array" ref="AO129">_xlfn.IFS(AND($X129&lt;&gt;"",AC129&lt;&gt;""),ABS($X129-AC129),AND($X129="",AC129=""),"",OR($X129&lt;&gt;"",AC129&lt;&gt;""),"-")</f>
        <v>-</v>
      </c>
      <c r="AP129" s="122" t="str" cm="1">
        <f t="array" ref="AP129">_xlfn.IFS(AND($X129&lt;&gt;"",AD129&lt;&gt;""),ABS($X129-AD129),AND($X129="",AD129=""),"",OR($X129&lt;&gt;"",AD129&lt;&gt;""),"-")</f>
        <v>-</v>
      </c>
      <c r="AQ129" s="122" t="str" cm="1">
        <f t="array" ref="AQ129">_xlfn.IFS(AND($X129&lt;&gt;"",AE129&lt;&gt;""),ABS($X129-AE129),AND($X129="",AE129=""),"",OR($X129&lt;&gt;"",AE129&lt;&gt;""),"-")</f>
        <v/>
      </c>
      <c r="AR129" s="122" t="str" cm="1">
        <f t="array" ref="AR129">_xlfn.IFS(AND($X129&lt;&gt;"",AF129&lt;&gt;""),ABS($X129-AF129),AND($X129="",AF129=""),"",OR($X129&lt;&gt;"",AF129&lt;&gt;""),"-")</f>
        <v/>
      </c>
      <c r="AS129" s="122" t="str" cm="1">
        <f t="array" ref="AS129">_xlfn.IFS(AND($X129&lt;&gt;"",AG129&lt;&gt;""),ABS($X129-AG129),AND($X129="",AG129=""),"",OR($X129&lt;&gt;"",AG129&lt;&gt;""),"-")</f>
        <v/>
      </c>
      <c r="AT129" s="122" t="str" cm="1">
        <f t="array" ref="AT129">_xlfn.IFS(AND($X129&lt;&gt;"",AH129&lt;&gt;""),ABS($X129-AH129),AND($X129="",AH129=""),"",OR($X129&lt;&gt;"",AH129&lt;&gt;""),"-")</f>
        <v/>
      </c>
      <c r="AU129" s="122" t="str" cm="1">
        <f t="array" ref="AU129">_xlfn.IFS(AND($X129&lt;&gt;"",AI129&lt;&gt;""),ABS($X129-AI129),AND($X129="",AI129=""),"",OR($X129&lt;&gt;"",AI129&lt;&gt;""),"-")</f>
        <v/>
      </c>
      <c r="AV129" s="122" t="str" cm="1">
        <f t="array" ref="AV129">_xlfn.IFS(AND($X129&lt;&gt;"",AJ129&lt;&gt;""),ABS($X129-AJ129),AND($X129="",AJ129=""),"",OR($X129&lt;&gt;"",AJ129&lt;&gt;""),"-")</f>
        <v/>
      </c>
      <c r="AW129" s="123" t="str" cm="1">
        <f t="array" ref="AW129">_xlfn.IFS(AND($Y129&lt;&gt;"",Z129&lt;&gt;""),ABS($Y129-Z129),AND($Y129="",Z129=""),"",OR($Y129&lt;&gt;"",Z129&lt;&gt;""),"-")</f>
        <v>-</v>
      </c>
      <c r="AX129" s="122" t="str" cm="1">
        <f t="array" ref="AX129">_xlfn.IFS(AND($Y129&lt;&gt;"",AA129&lt;&gt;""),ABS($Y129-AA129),AND($Y129="",AA129=""),"",OR($Y129&lt;&gt;"",AA129&lt;&gt;""),"-")</f>
        <v>-</v>
      </c>
      <c r="AY129" s="122" t="str" cm="1">
        <f t="array" ref="AY129">_xlfn.IFS(AND($Y129&lt;&gt;"",AB129&lt;&gt;""),ABS($Y129-AB129),AND($Y129="",AB129=""),"",OR($Y129&lt;&gt;"",AB129&lt;&gt;""),"-")</f>
        <v>-</v>
      </c>
      <c r="AZ129" s="122" t="str" cm="1">
        <f t="array" ref="AZ129">_xlfn.IFS(AND($Y129&lt;&gt;"",AC129&lt;&gt;""),ABS($Y129-AC129),AND($Y129="",AC129=""),"",OR($Y129&lt;&gt;"",AC129&lt;&gt;""),"-")</f>
        <v>-</v>
      </c>
      <c r="BA129" s="122" t="str" cm="1">
        <f t="array" ref="BA129">_xlfn.IFS(AND($Y129&lt;&gt;"",AD129&lt;&gt;""),ABS($Y129-AD129),AND($Y129="",AD129=""),"",OR($Y129&lt;&gt;"",AD129&lt;&gt;""),"-")</f>
        <v>-</v>
      </c>
      <c r="BB129" s="122" t="str" cm="1">
        <f t="array" ref="BB129">_xlfn.IFS(AND($Y129&lt;&gt;"",AE129&lt;&gt;""),ABS($Y129-AE129),AND($Y129="",AE129=""),"",OR($Y129&lt;&gt;"",AE129&lt;&gt;""),"-")</f>
        <v/>
      </c>
      <c r="BC129" s="122" t="str" cm="1">
        <f t="array" ref="BC129">_xlfn.IFS(AND($Y129&lt;&gt;"",AF129&lt;&gt;""),ABS($Y129-AF129),AND($Y129="",AF129=""),"",OR($Y129&lt;&gt;"",AF129&lt;&gt;""),"-")</f>
        <v/>
      </c>
      <c r="BD129" s="122" t="str" cm="1">
        <f t="array" ref="BD129">_xlfn.IFS(AND($Y129&lt;&gt;"",AG129&lt;&gt;""),ABS($Y129-AG129),AND($Y129="",AG129=""),"",OR($Y129&lt;&gt;"",AG129&lt;&gt;""),"-")</f>
        <v/>
      </c>
      <c r="BE129" s="122" t="str" cm="1">
        <f t="array" ref="BE129">_xlfn.IFS(AND($Y129&lt;&gt;"",AH129&lt;&gt;""),ABS($Y129-AH129),AND($Y129="",AH129=""),"",OR($Y129&lt;&gt;"",AH129&lt;&gt;""),"-")</f>
        <v/>
      </c>
      <c r="BF129" s="122" t="str" cm="1">
        <f t="array" ref="BF129">_xlfn.IFS(AND($Y129&lt;&gt;"",AI129&lt;&gt;""),ABS($Y129-AI129),AND($Y129="",AI129=""),"",OR($Y129&lt;&gt;"",AI129&lt;&gt;""),"-")</f>
        <v/>
      </c>
      <c r="BG129" s="122" t="str" cm="1">
        <f t="array" ref="BG129">_xlfn.IFS(AND($Y129&lt;&gt;"",AJ129&lt;&gt;""),ABS($Y129-AJ129),AND($Y129="",AJ129=""),"",OR($Y129&lt;&gt;"",AJ129&lt;&gt;""),"-")</f>
        <v/>
      </c>
      <c r="BH129" s="121" cm="1">
        <f t="array" ref="BH129">_xlfn.IFS(AND($Z129&lt;&gt;"",AA129&lt;&gt;""),ABS($Z129-AA129),AND($Z129="",AA129=""),"",OR($Z129&lt;&gt;"",AA129&lt;&gt;""),"-")</f>
        <v>0</v>
      </c>
      <c r="BI129" s="120" cm="1">
        <f t="array" ref="BI129">_xlfn.IFS(AND($Z129&lt;&gt;"",AB129&lt;&gt;""),ABS($Z129-AB129),AND($Z129="",AB129=""),"",OR($Z129&lt;&gt;"",AB129&lt;&gt;""),"-")</f>
        <v>0.95762831606058363</v>
      </c>
      <c r="BJ129" s="120" cm="1">
        <f t="array" ref="BJ129">_xlfn.IFS(AND($Z129&lt;&gt;"",AC129&lt;&gt;""),ABS($Z129-AC129),AND($Z129="",AC129=""),"",OR($Z129&lt;&gt;"",AC129&lt;&gt;""),"-")</f>
        <v>0.95762831606058363</v>
      </c>
      <c r="BK129" s="120" cm="1">
        <f t="array" ref="BK129">_xlfn.IFS(AND($Z129&lt;&gt;"",AD129&lt;&gt;""),ABS($Z129-AD129),AND($Z129="",AD129=""),"",OR($Z129&lt;&gt;"",AD129&lt;&gt;""),"-")</f>
        <v>1.2468676740462534</v>
      </c>
      <c r="BL129" s="120" t="str" cm="1">
        <f t="array" ref="BL129">_xlfn.IFS(AND($Z129&lt;&gt;"",AE129&lt;&gt;""),ABS($Z129-AE129),AND($Z129="",AE129=""),"",OR($Z129&lt;&gt;"",AE129&lt;&gt;""),"-")</f>
        <v>-</v>
      </c>
      <c r="BM129" s="120" t="str" cm="1">
        <f t="array" ref="BM129">_xlfn.IFS(AND($Z129&lt;&gt;"",AF129&lt;&gt;""),ABS($Z129-AF129),AND($Z129="",AF129=""),"",OR($Z129&lt;&gt;"",AF129&lt;&gt;""),"-")</f>
        <v>-</v>
      </c>
      <c r="BN129" s="120" t="str" cm="1">
        <f t="array" ref="BN129">_xlfn.IFS(AND($Z129&lt;&gt;"",AG129&lt;&gt;""),ABS($Z129-AG129),AND($Z129="",AG129=""),"",OR($Z129&lt;&gt;"",AG129&lt;&gt;""),"-")</f>
        <v>-</v>
      </c>
      <c r="BO129" s="120" t="str" cm="1">
        <f t="array" ref="BO129">_xlfn.IFS(AND($Z129&lt;&gt;"",AH129&lt;&gt;""),ABS($Z129-AH129),AND($Z129="",AH129=""),"",OR($Z129&lt;&gt;"",AH129&lt;&gt;""),"-")</f>
        <v>-</v>
      </c>
      <c r="BP129" s="120" t="str" cm="1">
        <f t="array" ref="BP129">_xlfn.IFS(AND($Z129&lt;&gt;"",AI129&lt;&gt;""),ABS($Z129-AI129),AND($Z129="",AI129=""),"",OR($Z129&lt;&gt;"",AI129&lt;&gt;""),"-")</f>
        <v>-</v>
      </c>
      <c r="BQ129" s="120" t="str" cm="1">
        <f t="array" ref="BQ129">_xlfn.IFS(AND($Z129&lt;&gt;"",AJ129&lt;&gt;""),ABS($Z129-AJ129),AND($Z129="",AJ129=""),"",OR($Z129&lt;&gt;"",AJ129&lt;&gt;""),"-")</f>
        <v>-</v>
      </c>
      <c r="BR129" s="121" cm="1">
        <f t="array" ref="BR129">_xlfn.IFS(AND($AA129&lt;&gt;"",AB129&lt;&gt;""),ABS($AA129-AB129),AND($AA129="",AB129=""),"",OR($AA129&lt;&gt;"",AB129&lt;&gt;""),"-")</f>
        <v>0.95762831606058363</v>
      </c>
      <c r="BS129" s="120" cm="1">
        <f t="array" ref="BS129">_xlfn.IFS(AND($AA129&lt;&gt;"",AC129&lt;&gt;""),ABS($AA129-AC129),AND($AA129="",AC129=""),"",OR($AA129&lt;&gt;"",AC129&lt;&gt;""),"-")</f>
        <v>0.95762831606058363</v>
      </c>
      <c r="BT129" s="120" cm="1">
        <f t="array" ref="BT129">_xlfn.IFS(AND($AA129&lt;&gt;"",AD129&lt;&gt;""),ABS($AA129-AD129),AND($AA129="",AD129=""),"",OR($AA129&lt;&gt;"",AD129&lt;&gt;""),"-")</f>
        <v>1.2468676740462534</v>
      </c>
      <c r="BU129" s="120" t="str" cm="1">
        <f t="array" ref="BU129">_xlfn.IFS(AND($AA129&lt;&gt;"",AE129&lt;&gt;""),ABS($AA129-AE129),AND($AA129="",AE129=""),"",OR($AA129&lt;&gt;"",AE129&lt;&gt;""),"-")</f>
        <v>-</v>
      </c>
      <c r="BV129" s="120" t="str" cm="1">
        <f t="array" ref="BV129">_xlfn.IFS(AND($AA129&lt;&gt;"",AF129&lt;&gt;""),ABS($AA129-AF129),AND($AA129="",AF129=""),"",OR($AA129&lt;&gt;"",AF129&lt;&gt;""),"-")</f>
        <v>-</v>
      </c>
      <c r="BW129" s="120" t="str" cm="1">
        <f t="array" ref="BW129">_xlfn.IFS(AND($AA129&lt;&gt;"",AG129&lt;&gt;""),ABS($AA129-AG129),AND($AA129="",AG129=""),"",OR($AA129&lt;&gt;"",AG129&lt;&gt;""),"-")</f>
        <v>-</v>
      </c>
      <c r="BX129" s="120" t="str" cm="1">
        <f t="array" ref="BX129">_xlfn.IFS(AND($AA129&lt;&gt;"",AH129&lt;&gt;""),ABS($AA129-AH129),AND($AA129="",AH129=""),"",OR($AA129&lt;&gt;"",AH129&lt;&gt;""),"-")</f>
        <v>-</v>
      </c>
      <c r="BY129" s="120" t="str" cm="1">
        <f t="array" ref="BY129">_xlfn.IFS(AND($AA129&lt;&gt;"",AI129&lt;&gt;""),ABS($AA129-AI129),AND($AA129="",AI129=""),"",OR($AA129&lt;&gt;"",AI129&lt;&gt;""),"-")</f>
        <v>-</v>
      </c>
      <c r="BZ129" s="120" t="str" cm="1">
        <f t="array" ref="BZ129">_xlfn.IFS(AND($AA129&lt;&gt;"",AJ129&lt;&gt;""),ABS($AA129-AJ129),AND($AA129="",AJ129=""),"",OR($AA129&lt;&gt;"",AJ129&lt;&gt;""),"-")</f>
        <v>-</v>
      </c>
      <c r="CA129" s="121" cm="1">
        <f t="array" ref="CA129">_xlfn.IFS(AND($AB129&lt;&gt;"",AC129&lt;&gt;""),ABS($AB129-AC129),AND($AB129="",AC129=""),"",OR($AB129&lt;&gt;"",AC129&lt;&gt;""),"-")</f>
        <v>0</v>
      </c>
      <c r="CB129" s="120" cm="1">
        <f t="array" ref="CB129">_xlfn.IFS(AND($AB129&lt;&gt;"",AD129&lt;&gt;""),ABS($AB129-AD129),AND($AB129="",AD129=""),"",OR($AB129&lt;&gt;"",AD129&lt;&gt;""),"-")</f>
        <v>0.2892393579856698</v>
      </c>
      <c r="CC129" s="120" t="str" cm="1">
        <f t="array" ref="CC129">_xlfn.IFS(AND($AB129&lt;&gt;"",AE129&lt;&gt;""),ABS($AB129-AE129),AND($AB129="",AE129=""),"",OR($AB129&lt;&gt;"",AE129&lt;&gt;""),"-")</f>
        <v>-</v>
      </c>
      <c r="CD129" s="120" t="str" cm="1">
        <f t="array" ref="CD129">_xlfn.IFS(AND($AB129&lt;&gt;"",AF129&lt;&gt;""),ABS($AB129-AF129),AND($AB129="",AF129=""),"",OR($AB129&lt;&gt;"",AF129&lt;&gt;""),"-")</f>
        <v>-</v>
      </c>
      <c r="CE129" s="120" t="str" cm="1">
        <f t="array" ref="CE129">_xlfn.IFS(AND($AB129&lt;&gt;"",AG129&lt;&gt;""),ABS($AB129-AG129),AND($AB129="",AG129=""),"",OR($AB129&lt;&gt;"",AG129&lt;&gt;""),"-")</f>
        <v>-</v>
      </c>
      <c r="CF129" s="120" t="str" cm="1">
        <f t="array" ref="CF129">_xlfn.IFS(AND($AB129&lt;&gt;"",AH129&lt;&gt;""),ABS($AB129-AH129),AND($AB129="",AH129=""),"",OR($AB129&lt;&gt;"",AH129&lt;&gt;""),"-")</f>
        <v>-</v>
      </c>
      <c r="CG129" s="120" t="str" cm="1">
        <f t="array" ref="CG129">_xlfn.IFS(AND($AB129&lt;&gt;"",AI129&lt;&gt;""),ABS($AB129-AI129),AND($AB129="",AI129=""),"",OR($AB129&lt;&gt;"",AI129&lt;&gt;""),"-")</f>
        <v>-</v>
      </c>
      <c r="CH129" s="120" t="str" cm="1">
        <f t="array" ref="CH129">_xlfn.IFS(AND($AB129&lt;&gt;"",AJ129&lt;&gt;""),ABS($AB129-AJ129),AND($AB129="",AJ129=""),"",OR($AB129&lt;&gt;"",AJ129&lt;&gt;""),"-")</f>
        <v>-</v>
      </c>
      <c r="CI129" s="121" cm="1">
        <f t="array" ref="CI129">_xlfn.IFS(AND($AC129&lt;&gt;"",AD129&lt;&gt;""),ABS($AC129-AD129),AND($AC129="",AD129=""),"",OR($AC129&lt;&gt;"",AD129&lt;&gt;""),"-")</f>
        <v>0.2892393579856698</v>
      </c>
      <c r="CJ129" s="120" t="str" cm="1">
        <f t="array" ref="CJ129">_xlfn.IFS(AND($AC129&lt;&gt;"",AE129&lt;&gt;""),ABS($AC129-AE129),AND($AC129="",AE129=""),"",OR($AC129&lt;&gt;"",AE129&lt;&gt;""),"-")</f>
        <v>-</v>
      </c>
      <c r="CK129" s="120" t="str" cm="1">
        <f t="array" ref="CK129">_xlfn.IFS(AND($AC129&lt;&gt;"",AF129&lt;&gt;""),ABS($AC129-AF129),AND($AC129="",AF129=""),"",OR($AC129&lt;&gt;"",AF129&lt;&gt;""),"-")</f>
        <v>-</v>
      </c>
      <c r="CL129" s="120" t="str" cm="1">
        <f t="array" ref="CL129">_xlfn.IFS(AND($AC129&lt;&gt;"",AG129&lt;&gt;""),ABS($AC129-AG129),AND($AC129="",AG129=""),"",OR($AC129&lt;&gt;"",AG129&lt;&gt;""),"-")</f>
        <v>-</v>
      </c>
      <c r="CM129" s="120" t="str" cm="1">
        <f t="array" ref="CM129">_xlfn.IFS(AND($AC129&lt;&gt;"",AH129&lt;&gt;""),ABS($AC129-AH129),AND($AC129="",AH129=""),"",OR($AC129&lt;&gt;"",AH129&lt;&gt;""),"-")</f>
        <v>-</v>
      </c>
      <c r="CN129" s="120" t="str" cm="1">
        <f t="array" ref="CN129">_xlfn.IFS(AND($AC129&lt;&gt;"",AI129&lt;&gt;""),ABS($AC129-AI129),AND($AC129="",AI129=""),"",OR($AC129&lt;&gt;"",AI129&lt;&gt;""),"-")</f>
        <v>-</v>
      </c>
      <c r="CO129" s="120" t="str" cm="1">
        <f t="array" ref="CO129">_xlfn.IFS(AND($AC129&lt;&gt;"",AJ129&lt;&gt;""),ABS($AC129-AJ129),AND($AC129="",AJ129=""),"",OR($AC129&lt;&gt;"",AJ129&lt;&gt;""),"-")</f>
        <v>-</v>
      </c>
      <c r="CP129" s="121" t="str" cm="1">
        <f t="array" ref="CP129">_xlfn.IFS(AND($AD129&lt;&gt;"",AE129&lt;&gt;""),ABS($AD129-AE129),AND($AD129="",AE129=""),"",OR($AD129&lt;&gt;"",AE129&lt;&gt;""),"-")</f>
        <v>-</v>
      </c>
      <c r="CQ129" s="120" t="str" cm="1">
        <f t="array" ref="CQ129">_xlfn.IFS(AND($AD129&lt;&gt;"",AF129&lt;&gt;""),ABS($AD129-AF129),AND($AD129="",AF129=""),"",OR($AD129&lt;&gt;"",AF129&lt;&gt;""),"-")</f>
        <v>-</v>
      </c>
      <c r="CR129" s="120" t="str" cm="1">
        <f t="array" ref="CR129">_xlfn.IFS(AND($AD129&lt;&gt;"",AG129&lt;&gt;""),ABS($AD129-AG129),AND($AD129="",AG129=""),"",OR($AD129&lt;&gt;"",AG129&lt;&gt;""),"-")</f>
        <v>-</v>
      </c>
      <c r="CS129" s="120" t="str" cm="1">
        <f t="array" ref="CS129">_xlfn.IFS(AND($AD129&lt;&gt;"",AH129&lt;&gt;""),ABS($AD129-AH129),AND($AD129="",AH129=""),"",OR($AD129&lt;&gt;"",AH129&lt;&gt;""),"-")</f>
        <v>-</v>
      </c>
      <c r="CT129" s="120" t="str" cm="1">
        <f t="array" ref="CT129">_xlfn.IFS(AND($AD129&lt;&gt;"",AI129&lt;&gt;""),ABS($AD129-AI129),AND($AD129="",AI129=""),"",OR($AD129&lt;&gt;"",AI129&lt;&gt;""),"-")</f>
        <v>-</v>
      </c>
      <c r="CU129" s="120" t="str" cm="1">
        <f t="array" ref="CU129">_xlfn.IFS(AND($AD129&lt;&gt;"",AJ129&lt;&gt;""),ABS($AD129-AJ129),AND($AD129="",AJ129=""),"",OR($AD129&lt;&gt;"",AJ129&lt;&gt;""),"-")</f>
        <v>-</v>
      </c>
      <c r="CV129" s="121" t="str" cm="1">
        <f t="array" ref="CV129">_xlfn.IFS(AND($AE129&lt;&gt;"",AF129&lt;&gt;""),ABS($AE129-AF129),AND($AE129="",AF129=""),"",OR($AE129&lt;&gt;"",AF129&lt;&gt;""),"-")</f>
        <v/>
      </c>
      <c r="CW129" s="120" t="str" cm="1">
        <f t="array" ref="CW129">_xlfn.IFS(AND($AE129&lt;&gt;"",AG129&lt;&gt;""),ABS($AE129-AG129),AND($AE129="",AG129=""),"",OR($AE129&lt;&gt;"",AG129&lt;&gt;""),"-")</f>
        <v/>
      </c>
      <c r="CX129" s="120" t="str" cm="1">
        <f t="array" ref="CX129">_xlfn.IFS(AND($AE129&lt;&gt;"",AH129&lt;&gt;""),ABS($AE129-AH129),AND($AE129="",AH129=""),"",OR($AE129&lt;&gt;"",AH129&lt;&gt;""),"-")</f>
        <v/>
      </c>
      <c r="CY129" s="120" t="str" cm="1">
        <f t="array" ref="CY129">_xlfn.IFS(AND($AE129&lt;&gt;"",AI129&lt;&gt;""),ABS($AE129-AI129),AND($AE129="",AI129=""),"",OR($AE129&lt;&gt;"",AI129&lt;&gt;""),"-")</f>
        <v/>
      </c>
      <c r="CZ129" s="120" t="str" cm="1">
        <f t="array" ref="CZ129">_xlfn.IFS(AND($AE129&lt;&gt;"",AJ129&lt;&gt;""),ABS($AE129-AJ129),AND($AE129="",AJ129=""),"",OR($AE129&lt;&gt;"",AJ129&lt;&gt;""),"-")</f>
        <v/>
      </c>
      <c r="DA129" s="121" t="str" cm="1">
        <f t="array" ref="DA129">_xlfn.IFS(AND($AF129&lt;&gt;"",AG129&lt;&gt;""),ABS($AF129-AG129),AND($AF129="",AG129=""),"",OR($AF129&lt;&gt;"",AG129&lt;&gt;""),"-")</f>
        <v/>
      </c>
      <c r="DB129" s="120" t="str" cm="1">
        <f t="array" ref="DB129">_xlfn.IFS(AND($AF129&lt;&gt;"",AH129&lt;&gt;""),ABS($AF129-AH129),AND($AF129="",AH129=""),"",OR($AF129&lt;&gt;"",AH129&lt;&gt;""),"-")</f>
        <v/>
      </c>
      <c r="DC129" s="120" t="str" cm="1">
        <f t="array" ref="DC129">_xlfn.IFS(AND($AF129&lt;&gt;"",AI129&lt;&gt;""),ABS($AF129-AI129),AND($AF129="",AI129=""),"",OR($AF129&lt;&gt;"",AI129&lt;&gt;""),"-")</f>
        <v/>
      </c>
      <c r="DD129" s="120" t="str" cm="1">
        <f t="array" ref="DD129">_xlfn.IFS(AND($AF129&lt;&gt;"",AJ129&lt;&gt;""),ABS($AF129-AJ129),AND($AF129="",AJ129=""),"",OR($AF129&lt;&gt;"",AJ129&lt;&gt;""),"-")</f>
        <v/>
      </c>
      <c r="DE129" s="121" t="str" cm="1">
        <f t="array" ref="DE129">_xlfn.IFS(AND($AG129&lt;&gt;"",AH129&lt;&gt;""),ABS($AG129-AH129),AND($AG129="",AH129=""),"",OR($AG129&lt;&gt;"",AH129&lt;&gt;""),"-")</f>
        <v/>
      </c>
      <c r="DF129" s="120" t="str" cm="1">
        <f t="array" ref="DF129">_xlfn.IFS(AND($AG129&lt;&gt;"",AI129&lt;&gt;""),ABS($AG129-AI129),AND($AG129="",AI129=""),"",OR($AG129&lt;&gt;"",AI129&lt;&gt;""),"-")</f>
        <v/>
      </c>
      <c r="DG129" s="120" t="str" cm="1">
        <f t="array" ref="DG129">_xlfn.IFS(AND($AG129&lt;&gt;"",AJ129&lt;&gt;""),ABS($AG129-AJ129),AND($AG129="",AJ129=""),"",OR($AG129&lt;&gt;"",AJ129&lt;&gt;""),"-")</f>
        <v/>
      </c>
      <c r="DH129" s="121" t="str" cm="1">
        <f t="array" ref="DH129">_xlfn.IFS(AND($AH129&lt;&gt;"",AI129&lt;&gt;""),ABS($AH129-AI129),AND($AH129="",AI129=""),"",OR($AH129&lt;&gt;"",AI129&lt;&gt;""),"-")</f>
        <v/>
      </c>
      <c r="DI129" s="120" t="str" cm="1">
        <f t="array" ref="DI129">_xlfn.IFS(AND($AH129&lt;&gt;"",AJ129&lt;&gt;""),ABS($AH129-AJ129),AND($AH129="",AJ129=""),"",OR($AH129&lt;&gt;"",AJ129&lt;&gt;""),"-")</f>
        <v/>
      </c>
      <c r="DJ129" s="121" t="str" cm="1">
        <f t="array" ref="DJ129">_xlfn.IFS(AND($AI129&lt;&gt;"",AJ129&lt;&gt;""),ABS($AI129-AJ129),AND($AI129="",AJ129=""),"",OR($AI129&lt;&gt;"",AJ129&lt;&gt;""),"-")</f>
        <v/>
      </c>
    </row>
    <row r="130" spans="1:114" x14ac:dyDescent="0.2">
      <c r="A130" s="120" t="str">
        <f t="shared" ref="A130:A151" si="36">IF(OR(B130=100,C130=100,D130=100),"ok","")</f>
        <v>ok</v>
      </c>
      <c r="B130" s="186">
        <f t="shared" ref="B130:B151" si="37">100*(COUNTIF(K130:W130,"BI-")+COUNTIF(K130:W130,"BIG"))/F130</f>
        <v>0</v>
      </c>
      <c r="C130" s="186">
        <f t="shared" ref="C130:C151" si="38">100*COUNTIF(K130:W130,"-IG")/F130</f>
        <v>100</v>
      </c>
      <c r="D130" s="186">
        <f t="shared" ref="D130:D151" si="39">100*COUNTIF(K130:W130,"B-G")/F130</f>
        <v>0</v>
      </c>
      <c r="E130" s="263">
        <f t="shared" ref="E130:E151" si="40">COUNTIF(K130:W130,"B-G")+COUNTIF(K130:W130,"-IG")</f>
        <v>5</v>
      </c>
      <c r="F130" s="186">
        <f t="shared" ref="F130:F151" si="41">COUNTIF(K130:W130,"BI-")+COUNTIF(K130:W130,"BIG")+COUNTIF(K130:W130,"B-G")+COUNTIF(K130:W130,"-IG")</f>
        <v>5</v>
      </c>
      <c r="G130" s="186">
        <f t="shared" ref="G130:G151" si="42">E130/F130*100</f>
        <v>100</v>
      </c>
      <c r="H130" s="262" t="str">
        <f t="shared" ref="H130:H151" si="43">IF(ISNUMBER(SEARCH("B",_xlfn.CONCAT(K130:W130))),"B","")</f>
        <v/>
      </c>
      <c r="I130" s="187" t="str">
        <f t="shared" ref="I130:I151" si="44">IF(ISNUMBER(SEARCH("I",_xlfn.CONCAT(K130:W130))),"I","")</f>
        <v>I</v>
      </c>
      <c r="J130" s="260" t="s">
        <v>184</v>
      </c>
      <c r="K130" s="259" t="str">
        <f>VLOOKUP($J130,Merged_couplings!$B:$BU,MATCH(K$1,Merged_couplings!$B$1:$BU$1,0),FALSE)</f>
        <v>---</v>
      </c>
      <c r="L130" s="258" t="str">
        <f>VLOOKUP($J130,Merged_couplings!$B:$BU,MATCH(L$1,Merged_couplings!$B$1:$BU$1,0),FALSE)</f>
        <v>---</v>
      </c>
      <c r="M130" s="258" t="str">
        <f>VLOOKUP($J130,Merged_couplings!$B:$BU,MATCH(M$1,Merged_couplings!$B$1:$BU$1,0),FALSE)</f>
        <v>-IG</v>
      </c>
      <c r="N130" s="258" t="str">
        <f>VLOOKUP($J130,Merged_couplings!$B:$BU,MATCH(N$1,Merged_couplings!$B$1:$BU$1,0),FALSE)</f>
        <v>-IG</v>
      </c>
      <c r="O130" s="258" t="str">
        <f>VLOOKUP($J130,Merged_couplings!$B:$BU,MATCH(O$1,Merged_couplings!$B$1:$BU$1,0),FALSE)</f>
        <v>-IG</v>
      </c>
      <c r="P130" s="258" t="str">
        <f>VLOOKUP($J130,Merged_couplings!$B:$BU,MATCH(P$1,Merged_couplings!$B$1:$BU$1,0),FALSE)</f>
        <v>-IG</v>
      </c>
      <c r="Q130" s="258" t="str">
        <f>VLOOKUP($J130,Merged_couplings!$B:$BU,MATCH(Q$1,Merged_couplings!$B$1:$BU$1,0),FALSE)</f>
        <v>-IG</v>
      </c>
      <c r="R130" s="258" t="str">
        <f>VLOOKUP($J130,Merged_couplings!$B:$BU,MATCH(R$1,Merged_couplings!$B$1:$BU$1,0),FALSE)</f>
        <v>---</v>
      </c>
      <c r="S130" s="258" t="str">
        <f>VLOOKUP($J130,Merged_couplings!$B:$BU,MATCH(S$1,Merged_couplings!$B$1:$BU$1,0),FALSE)</f>
        <v>---</v>
      </c>
      <c r="T130" s="258" t="str">
        <f>VLOOKUP($J130,Merged_couplings!$B:$BU,MATCH(T$1,Merged_couplings!$B$1:$BU$1,0),FALSE)</f>
        <v>-I-</v>
      </c>
      <c r="U130" s="258" t="str">
        <f>VLOOKUP($J130,Merged_couplings!$B:$BU,MATCH(U$1,Merged_couplings!$B$1:$BU$1,0),FALSE)</f>
        <v>-I-</v>
      </c>
      <c r="V130" s="258" t="str">
        <f>VLOOKUP($J130,Merged_couplings!$B:$BU,MATCH(V$1,Merged_couplings!$B$1:$BU$1,0),FALSE)</f>
        <v>-I-</v>
      </c>
      <c r="W130" s="258" t="str">
        <f>VLOOKUP($J130,Merged_couplings!$B:$BU,MATCH(W$1,Merged_couplings!$B$1:$BU$1,0),FALSE)</f>
        <v>---</v>
      </c>
      <c r="X130" s="121" t="str">
        <f>_xlfn.IFNA(VLOOKUP($J130,Merged_couplings!$B:$R,MATCH(X$1,Merged_couplings!$B$1:$R$1,0),FALSE),"")</f>
        <v/>
      </c>
      <c r="Y130" s="120" t="str">
        <f>_xlfn.IFNA(VLOOKUP($J130,Merged_couplings!$B:$R,MATCH(Y$1,Merged_couplings!$B$1:$R$1,0),FALSE),"")</f>
        <v/>
      </c>
      <c r="Z130" s="120">
        <f>_xlfn.IFNA(VLOOKUP($J130,Merged_couplings!$B:$R,MATCH(Z$1,Merged_couplings!$B$1:$R$1,0),FALSE),"")</f>
        <v>10.816737809961152</v>
      </c>
      <c r="AA130" s="120">
        <f>_xlfn.IFNA(VLOOKUP($J130,Merged_couplings!$B:$R,MATCH(AA$1,Merged_couplings!$B$1:$R$1,0),FALSE),"")</f>
        <v>10.816737809961152</v>
      </c>
      <c r="AB130" s="120">
        <f>_xlfn.IFNA(VLOOKUP($J130,Merged_couplings!$B:$R,MATCH(AB$1,Merged_couplings!$B$1:$R$1,0),FALSE),"")</f>
        <v>10.064806470201319</v>
      </c>
      <c r="AC130" s="120">
        <f>_xlfn.IFNA(VLOOKUP($J130,Merged_couplings!$B:$R,MATCH(AC$1,Merged_couplings!$B$1:$R$1,0),FALSE),"")</f>
        <v>10.064806470201319</v>
      </c>
      <c r="AD130" s="120">
        <f>_xlfn.IFNA(VLOOKUP($J130,Merged_couplings!$B:$R,MATCH(AD$1,Merged_couplings!$B$1:$R$1,0),FALSE),"")</f>
        <v>9.7053087585264244</v>
      </c>
      <c r="AE130" s="120" t="str">
        <f>_xlfn.IFNA(VLOOKUP($J130,Merged_couplings!$B:$R,MATCH(AE$1,Merged_couplings!$B$1:$R$1,0),FALSE),"")</f>
        <v/>
      </c>
      <c r="AF130" s="120" t="str">
        <f>_xlfn.IFNA(VLOOKUP($J130,Merged_couplings!$B:$R,MATCH(AF$1,Merged_couplings!$B$1:$R$1,0),FALSE),"")</f>
        <v/>
      </c>
      <c r="AG130" s="120" t="str">
        <f>_xlfn.IFNA(VLOOKUP($J130,Merged_couplings!$B:$R,MATCH(AG$1,Merged_couplings!$B$1:$R$1,0),FALSE),"")</f>
        <v/>
      </c>
      <c r="AH130" s="120" t="str">
        <f>_xlfn.IFNA(VLOOKUP($J130,Merged_couplings!$B:$R,MATCH(AH$1,Merged_couplings!$B$1:$R$1,0),FALSE),"")</f>
        <v/>
      </c>
      <c r="AI130" s="120" t="str">
        <f>_xlfn.IFNA(VLOOKUP($J130,Merged_couplings!$B:$R,MATCH(AI$1,Merged_couplings!$B$1:$R$1,0),FALSE),"")</f>
        <v/>
      </c>
      <c r="AJ130" s="120" t="str">
        <f>_xlfn.IFNA(VLOOKUP($J130,Merged_couplings!$B:$R,MATCH(AJ$1,Merged_couplings!$B$1:$R$1,0),FALSE),"")</f>
        <v/>
      </c>
      <c r="AK130" s="123" t="str" cm="1">
        <f t="array" ref="AK130">_xlfn.IFS(AND($X130&lt;&gt;"",Y130&lt;&gt;""),ABS($X130-Y130),AND($X130="",Y130=""),"",OR($X130&lt;&gt;"",Y130&lt;&gt;""),"-")</f>
        <v/>
      </c>
      <c r="AL130" s="122" t="str" cm="1">
        <f t="array" ref="AL130">_xlfn.IFS(AND($X130&lt;&gt;"",Z130&lt;&gt;""),ABS($X130-Z130),AND($X130="",Z130=""),"",OR($X130&lt;&gt;"",Z130&lt;&gt;""),"-")</f>
        <v>-</v>
      </c>
      <c r="AM130" s="122" t="str" cm="1">
        <f t="array" ref="AM130">_xlfn.IFS(AND($X130&lt;&gt;"",AA130&lt;&gt;""),ABS($X130-AA130),AND($X130="",AA130=""),"",OR($X130&lt;&gt;"",AA130&lt;&gt;""),"-")</f>
        <v>-</v>
      </c>
      <c r="AN130" s="122" t="str" cm="1">
        <f t="array" ref="AN130">_xlfn.IFS(AND($X130&lt;&gt;"",AB130&lt;&gt;""),ABS($X130-AB130),AND($X130="",AB130=""),"",OR($X130&lt;&gt;"",AB130&lt;&gt;""),"-")</f>
        <v>-</v>
      </c>
      <c r="AO130" s="122" t="str" cm="1">
        <f t="array" ref="AO130">_xlfn.IFS(AND($X130&lt;&gt;"",AC130&lt;&gt;""),ABS($X130-AC130),AND($X130="",AC130=""),"",OR($X130&lt;&gt;"",AC130&lt;&gt;""),"-")</f>
        <v>-</v>
      </c>
      <c r="AP130" s="122" t="str" cm="1">
        <f t="array" ref="AP130">_xlfn.IFS(AND($X130&lt;&gt;"",AD130&lt;&gt;""),ABS($X130-AD130),AND($X130="",AD130=""),"",OR($X130&lt;&gt;"",AD130&lt;&gt;""),"-")</f>
        <v>-</v>
      </c>
      <c r="AQ130" s="122" t="str" cm="1">
        <f t="array" ref="AQ130">_xlfn.IFS(AND($X130&lt;&gt;"",AE130&lt;&gt;""),ABS($X130-AE130),AND($X130="",AE130=""),"",OR($X130&lt;&gt;"",AE130&lt;&gt;""),"-")</f>
        <v/>
      </c>
      <c r="AR130" s="122" t="str" cm="1">
        <f t="array" ref="AR130">_xlfn.IFS(AND($X130&lt;&gt;"",AF130&lt;&gt;""),ABS($X130-AF130),AND($X130="",AF130=""),"",OR($X130&lt;&gt;"",AF130&lt;&gt;""),"-")</f>
        <v/>
      </c>
      <c r="AS130" s="122" t="str" cm="1">
        <f t="array" ref="AS130">_xlfn.IFS(AND($X130&lt;&gt;"",AG130&lt;&gt;""),ABS($X130-AG130),AND($X130="",AG130=""),"",OR($X130&lt;&gt;"",AG130&lt;&gt;""),"-")</f>
        <v/>
      </c>
      <c r="AT130" s="122" t="str" cm="1">
        <f t="array" ref="AT130">_xlfn.IFS(AND($X130&lt;&gt;"",AH130&lt;&gt;""),ABS($X130-AH130),AND($X130="",AH130=""),"",OR($X130&lt;&gt;"",AH130&lt;&gt;""),"-")</f>
        <v/>
      </c>
      <c r="AU130" s="122" t="str" cm="1">
        <f t="array" ref="AU130">_xlfn.IFS(AND($X130&lt;&gt;"",AI130&lt;&gt;""),ABS($X130-AI130),AND($X130="",AI130=""),"",OR($X130&lt;&gt;"",AI130&lt;&gt;""),"-")</f>
        <v/>
      </c>
      <c r="AV130" s="122" t="str" cm="1">
        <f t="array" ref="AV130">_xlfn.IFS(AND($X130&lt;&gt;"",AJ130&lt;&gt;""),ABS($X130-AJ130),AND($X130="",AJ130=""),"",OR($X130&lt;&gt;"",AJ130&lt;&gt;""),"-")</f>
        <v/>
      </c>
      <c r="AW130" s="123" t="str" cm="1">
        <f t="array" ref="AW130">_xlfn.IFS(AND($Y130&lt;&gt;"",Z130&lt;&gt;""),ABS($Y130-Z130),AND($Y130="",Z130=""),"",OR($Y130&lt;&gt;"",Z130&lt;&gt;""),"-")</f>
        <v>-</v>
      </c>
      <c r="AX130" s="122" t="str" cm="1">
        <f t="array" ref="AX130">_xlfn.IFS(AND($Y130&lt;&gt;"",AA130&lt;&gt;""),ABS($Y130-AA130),AND($Y130="",AA130=""),"",OR($Y130&lt;&gt;"",AA130&lt;&gt;""),"-")</f>
        <v>-</v>
      </c>
      <c r="AY130" s="122" t="str" cm="1">
        <f t="array" ref="AY130">_xlfn.IFS(AND($Y130&lt;&gt;"",AB130&lt;&gt;""),ABS($Y130-AB130),AND($Y130="",AB130=""),"",OR($Y130&lt;&gt;"",AB130&lt;&gt;""),"-")</f>
        <v>-</v>
      </c>
      <c r="AZ130" s="122" t="str" cm="1">
        <f t="array" ref="AZ130">_xlfn.IFS(AND($Y130&lt;&gt;"",AC130&lt;&gt;""),ABS($Y130-AC130),AND($Y130="",AC130=""),"",OR($Y130&lt;&gt;"",AC130&lt;&gt;""),"-")</f>
        <v>-</v>
      </c>
      <c r="BA130" s="122" t="str" cm="1">
        <f t="array" ref="BA130">_xlfn.IFS(AND($Y130&lt;&gt;"",AD130&lt;&gt;""),ABS($Y130-AD130),AND($Y130="",AD130=""),"",OR($Y130&lt;&gt;"",AD130&lt;&gt;""),"-")</f>
        <v>-</v>
      </c>
      <c r="BB130" s="122" t="str" cm="1">
        <f t="array" ref="BB130">_xlfn.IFS(AND($Y130&lt;&gt;"",AE130&lt;&gt;""),ABS($Y130-AE130),AND($Y130="",AE130=""),"",OR($Y130&lt;&gt;"",AE130&lt;&gt;""),"-")</f>
        <v/>
      </c>
      <c r="BC130" s="122" t="str" cm="1">
        <f t="array" ref="BC130">_xlfn.IFS(AND($Y130&lt;&gt;"",AF130&lt;&gt;""),ABS($Y130-AF130),AND($Y130="",AF130=""),"",OR($Y130&lt;&gt;"",AF130&lt;&gt;""),"-")</f>
        <v/>
      </c>
      <c r="BD130" s="122" t="str" cm="1">
        <f t="array" ref="BD130">_xlfn.IFS(AND($Y130&lt;&gt;"",AG130&lt;&gt;""),ABS($Y130-AG130),AND($Y130="",AG130=""),"",OR($Y130&lt;&gt;"",AG130&lt;&gt;""),"-")</f>
        <v/>
      </c>
      <c r="BE130" s="122" t="str" cm="1">
        <f t="array" ref="BE130">_xlfn.IFS(AND($Y130&lt;&gt;"",AH130&lt;&gt;""),ABS($Y130-AH130),AND($Y130="",AH130=""),"",OR($Y130&lt;&gt;"",AH130&lt;&gt;""),"-")</f>
        <v/>
      </c>
      <c r="BF130" s="122" t="str" cm="1">
        <f t="array" ref="BF130">_xlfn.IFS(AND($Y130&lt;&gt;"",AI130&lt;&gt;""),ABS($Y130-AI130),AND($Y130="",AI130=""),"",OR($Y130&lt;&gt;"",AI130&lt;&gt;""),"-")</f>
        <v/>
      </c>
      <c r="BG130" s="122" t="str" cm="1">
        <f t="array" ref="BG130">_xlfn.IFS(AND($Y130&lt;&gt;"",AJ130&lt;&gt;""),ABS($Y130-AJ130),AND($Y130="",AJ130=""),"",OR($Y130&lt;&gt;"",AJ130&lt;&gt;""),"-")</f>
        <v/>
      </c>
      <c r="BH130" s="121" cm="1">
        <f t="array" ref="BH130">_xlfn.IFS(AND($Z130&lt;&gt;"",AA130&lt;&gt;""),ABS($Z130-AA130),AND($Z130="",AA130=""),"",OR($Z130&lt;&gt;"",AA130&lt;&gt;""),"-")</f>
        <v>0</v>
      </c>
      <c r="BI130" s="120" cm="1">
        <f t="array" ref="BI130">_xlfn.IFS(AND($Z130&lt;&gt;"",AB130&lt;&gt;""),ABS($Z130-AB130),AND($Z130="",AB130=""),"",OR($Z130&lt;&gt;"",AB130&lt;&gt;""),"-")</f>
        <v>0.75193133975983351</v>
      </c>
      <c r="BJ130" s="120" cm="1">
        <f t="array" ref="BJ130">_xlfn.IFS(AND($Z130&lt;&gt;"",AC130&lt;&gt;""),ABS($Z130-AC130),AND($Z130="",AC130=""),"",OR($Z130&lt;&gt;"",AC130&lt;&gt;""),"-")</f>
        <v>0.75193133975983351</v>
      </c>
      <c r="BK130" s="120" cm="1">
        <f t="array" ref="BK130">_xlfn.IFS(AND($Z130&lt;&gt;"",AD130&lt;&gt;""),ABS($Z130-AD130),AND($Z130="",AD130=""),"",OR($Z130&lt;&gt;"",AD130&lt;&gt;""),"-")</f>
        <v>1.1114290514347278</v>
      </c>
      <c r="BL130" s="120" t="str" cm="1">
        <f t="array" ref="BL130">_xlfn.IFS(AND($Z130&lt;&gt;"",AE130&lt;&gt;""),ABS($Z130-AE130),AND($Z130="",AE130=""),"",OR($Z130&lt;&gt;"",AE130&lt;&gt;""),"-")</f>
        <v>-</v>
      </c>
      <c r="BM130" s="120" t="str" cm="1">
        <f t="array" ref="BM130">_xlfn.IFS(AND($Z130&lt;&gt;"",AF130&lt;&gt;""),ABS($Z130-AF130),AND($Z130="",AF130=""),"",OR($Z130&lt;&gt;"",AF130&lt;&gt;""),"-")</f>
        <v>-</v>
      </c>
      <c r="BN130" s="120" t="str" cm="1">
        <f t="array" ref="BN130">_xlfn.IFS(AND($Z130&lt;&gt;"",AG130&lt;&gt;""),ABS($Z130-AG130),AND($Z130="",AG130=""),"",OR($Z130&lt;&gt;"",AG130&lt;&gt;""),"-")</f>
        <v>-</v>
      </c>
      <c r="BO130" s="120" t="str" cm="1">
        <f t="array" ref="BO130">_xlfn.IFS(AND($Z130&lt;&gt;"",AH130&lt;&gt;""),ABS($Z130-AH130),AND($Z130="",AH130=""),"",OR($Z130&lt;&gt;"",AH130&lt;&gt;""),"-")</f>
        <v>-</v>
      </c>
      <c r="BP130" s="120" t="str" cm="1">
        <f t="array" ref="BP130">_xlfn.IFS(AND($Z130&lt;&gt;"",AI130&lt;&gt;""),ABS($Z130-AI130),AND($Z130="",AI130=""),"",OR($Z130&lt;&gt;"",AI130&lt;&gt;""),"-")</f>
        <v>-</v>
      </c>
      <c r="BQ130" s="120" t="str" cm="1">
        <f t="array" ref="BQ130">_xlfn.IFS(AND($Z130&lt;&gt;"",AJ130&lt;&gt;""),ABS($Z130-AJ130),AND($Z130="",AJ130=""),"",OR($Z130&lt;&gt;"",AJ130&lt;&gt;""),"-")</f>
        <v>-</v>
      </c>
      <c r="BR130" s="121" cm="1">
        <f t="array" ref="BR130">_xlfn.IFS(AND($AA130&lt;&gt;"",AB130&lt;&gt;""),ABS($AA130-AB130),AND($AA130="",AB130=""),"",OR($AA130&lt;&gt;"",AB130&lt;&gt;""),"-")</f>
        <v>0.75193133975983351</v>
      </c>
      <c r="BS130" s="120" cm="1">
        <f t="array" ref="BS130">_xlfn.IFS(AND($AA130&lt;&gt;"",AC130&lt;&gt;""),ABS($AA130-AC130),AND($AA130="",AC130=""),"",OR($AA130&lt;&gt;"",AC130&lt;&gt;""),"-")</f>
        <v>0.75193133975983351</v>
      </c>
      <c r="BT130" s="120" cm="1">
        <f t="array" ref="BT130">_xlfn.IFS(AND($AA130&lt;&gt;"",AD130&lt;&gt;""),ABS($AA130-AD130),AND($AA130="",AD130=""),"",OR($AA130&lt;&gt;"",AD130&lt;&gt;""),"-")</f>
        <v>1.1114290514347278</v>
      </c>
      <c r="BU130" s="120" t="str" cm="1">
        <f t="array" ref="BU130">_xlfn.IFS(AND($AA130&lt;&gt;"",AE130&lt;&gt;""),ABS($AA130-AE130),AND($AA130="",AE130=""),"",OR($AA130&lt;&gt;"",AE130&lt;&gt;""),"-")</f>
        <v>-</v>
      </c>
      <c r="BV130" s="120" t="str" cm="1">
        <f t="array" ref="BV130">_xlfn.IFS(AND($AA130&lt;&gt;"",AF130&lt;&gt;""),ABS($AA130-AF130),AND($AA130="",AF130=""),"",OR($AA130&lt;&gt;"",AF130&lt;&gt;""),"-")</f>
        <v>-</v>
      </c>
      <c r="BW130" s="120" t="str" cm="1">
        <f t="array" ref="BW130">_xlfn.IFS(AND($AA130&lt;&gt;"",AG130&lt;&gt;""),ABS($AA130-AG130),AND($AA130="",AG130=""),"",OR($AA130&lt;&gt;"",AG130&lt;&gt;""),"-")</f>
        <v>-</v>
      </c>
      <c r="BX130" s="120" t="str" cm="1">
        <f t="array" ref="BX130">_xlfn.IFS(AND($AA130&lt;&gt;"",AH130&lt;&gt;""),ABS($AA130-AH130),AND($AA130="",AH130=""),"",OR($AA130&lt;&gt;"",AH130&lt;&gt;""),"-")</f>
        <v>-</v>
      </c>
      <c r="BY130" s="120" t="str" cm="1">
        <f t="array" ref="BY130">_xlfn.IFS(AND($AA130&lt;&gt;"",AI130&lt;&gt;""),ABS($AA130-AI130),AND($AA130="",AI130=""),"",OR($AA130&lt;&gt;"",AI130&lt;&gt;""),"-")</f>
        <v>-</v>
      </c>
      <c r="BZ130" s="120" t="str" cm="1">
        <f t="array" ref="BZ130">_xlfn.IFS(AND($AA130&lt;&gt;"",AJ130&lt;&gt;""),ABS($AA130-AJ130),AND($AA130="",AJ130=""),"",OR($AA130&lt;&gt;"",AJ130&lt;&gt;""),"-")</f>
        <v>-</v>
      </c>
      <c r="CA130" s="121" cm="1">
        <f t="array" ref="CA130">_xlfn.IFS(AND($AB130&lt;&gt;"",AC130&lt;&gt;""),ABS($AB130-AC130),AND($AB130="",AC130=""),"",OR($AB130&lt;&gt;"",AC130&lt;&gt;""),"-")</f>
        <v>0</v>
      </c>
      <c r="CB130" s="120" cm="1">
        <f t="array" ref="CB130">_xlfn.IFS(AND($AB130&lt;&gt;"",AD130&lt;&gt;""),ABS($AB130-AD130),AND($AB130="",AD130=""),"",OR($AB130&lt;&gt;"",AD130&lt;&gt;""),"-")</f>
        <v>0.3594977116748943</v>
      </c>
      <c r="CC130" s="120" t="str" cm="1">
        <f t="array" ref="CC130">_xlfn.IFS(AND($AB130&lt;&gt;"",AE130&lt;&gt;""),ABS($AB130-AE130),AND($AB130="",AE130=""),"",OR($AB130&lt;&gt;"",AE130&lt;&gt;""),"-")</f>
        <v>-</v>
      </c>
      <c r="CD130" s="120" t="str" cm="1">
        <f t="array" ref="CD130">_xlfn.IFS(AND($AB130&lt;&gt;"",AF130&lt;&gt;""),ABS($AB130-AF130),AND($AB130="",AF130=""),"",OR($AB130&lt;&gt;"",AF130&lt;&gt;""),"-")</f>
        <v>-</v>
      </c>
      <c r="CE130" s="120" t="str" cm="1">
        <f t="array" ref="CE130">_xlfn.IFS(AND($AB130&lt;&gt;"",AG130&lt;&gt;""),ABS($AB130-AG130),AND($AB130="",AG130=""),"",OR($AB130&lt;&gt;"",AG130&lt;&gt;""),"-")</f>
        <v>-</v>
      </c>
      <c r="CF130" s="120" t="str" cm="1">
        <f t="array" ref="CF130">_xlfn.IFS(AND($AB130&lt;&gt;"",AH130&lt;&gt;""),ABS($AB130-AH130),AND($AB130="",AH130=""),"",OR($AB130&lt;&gt;"",AH130&lt;&gt;""),"-")</f>
        <v>-</v>
      </c>
      <c r="CG130" s="120" t="str" cm="1">
        <f t="array" ref="CG130">_xlfn.IFS(AND($AB130&lt;&gt;"",AI130&lt;&gt;""),ABS($AB130-AI130),AND($AB130="",AI130=""),"",OR($AB130&lt;&gt;"",AI130&lt;&gt;""),"-")</f>
        <v>-</v>
      </c>
      <c r="CH130" s="120" t="str" cm="1">
        <f t="array" ref="CH130">_xlfn.IFS(AND($AB130&lt;&gt;"",AJ130&lt;&gt;""),ABS($AB130-AJ130),AND($AB130="",AJ130=""),"",OR($AB130&lt;&gt;"",AJ130&lt;&gt;""),"-")</f>
        <v>-</v>
      </c>
      <c r="CI130" s="121" cm="1">
        <f t="array" ref="CI130">_xlfn.IFS(AND($AC130&lt;&gt;"",AD130&lt;&gt;""),ABS($AC130-AD130),AND($AC130="",AD130=""),"",OR($AC130&lt;&gt;"",AD130&lt;&gt;""),"-")</f>
        <v>0.3594977116748943</v>
      </c>
      <c r="CJ130" s="120" t="str" cm="1">
        <f t="array" ref="CJ130">_xlfn.IFS(AND($AC130&lt;&gt;"",AE130&lt;&gt;""),ABS($AC130-AE130),AND($AC130="",AE130=""),"",OR($AC130&lt;&gt;"",AE130&lt;&gt;""),"-")</f>
        <v>-</v>
      </c>
      <c r="CK130" s="120" t="str" cm="1">
        <f t="array" ref="CK130">_xlfn.IFS(AND($AC130&lt;&gt;"",AF130&lt;&gt;""),ABS($AC130-AF130),AND($AC130="",AF130=""),"",OR($AC130&lt;&gt;"",AF130&lt;&gt;""),"-")</f>
        <v>-</v>
      </c>
      <c r="CL130" s="120" t="str" cm="1">
        <f t="array" ref="CL130">_xlfn.IFS(AND($AC130&lt;&gt;"",AG130&lt;&gt;""),ABS($AC130-AG130),AND($AC130="",AG130=""),"",OR($AC130&lt;&gt;"",AG130&lt;&gt;""),"-")</f>
        <v>-</v>
      </c>
      <c r="CM130" s="120" t="str" cm="1">
        <f t="array" ref="CM130">_xlfn.IFS(AND($AC130&lt;&gt;"",AH130&lt;&gt;""),ABS($AC130-AH130),AND($AC130="",AH130=""),"",OR($AC130&lt;&gt;"",AH130&lt;&gt;""),"-")</f>
        <v>-</v>
      </c>
      <c r="CN130" s="120" t="str" cm="1">
        <f t="array" ref="CN130">_xlfn.IFS(AND($AC130&lt;&gt;"",AI130&lt;&gt;""),ABS($AC130-AI130),AND($AC130="",AI130=""),"",OR($AC130&lt;&gt;"",AI130&lt;&gt;""),"-")</f>
        <v>-</v>
      </c>
      <c r="CO130" s="120" t="str" cm="1">
        <f t="array" ref="CO130">_xlfn.IFS(AND($AC130&lt;&gt;"",AJ130&lt;&gt;""),ABS($AC130-AJ130),AND($AC130="",AJ130=""),"",OR($AC130&lt;&gt;"",AJ130&lt;&gt;""),"-")</f>
        <v>-</v>
      </c>
      <c r="CP130" s="121" t="str" cm="1">
        <f t="array" ref="CP130">_xlfn.IFS(AND($AD130&lt;&gt;"",AE130&lt;&gt;""),ABS($AD130-AE130),AND($AD130="",AE130=""),"",OR($AD130&lt;&gt;"",AE130&lt;&gt;""),"-")</f>
        <v>-</v>
      </c>
      <c r="CQ130" s="120" t="str" cm="1">
        <f t="array" ref="CQ130">_xlfn.IFS(AND($AD130&lt;&gt;"",AF130&lt;&gt;""),ABS($AD130-AF130),AND($AD130="",AF130=""),"",OR($AD130&lt;&gt;"",AF130&lt;&gt;""),"-")</f>
        <v>-</v>
      </c>
      <c r="CR130" s="120" t="str" cm="1">
        <f t="array" ref="CR130">_xlfn.IFS(AND($AD130&lt;&gt;"",AG130&lt;&gt;""),ABS($AD130-AG130),AND($AD130="",AG130=""),"",OR($AD130&lt;&gt;"",AG130&lt;&gt;""),"-")</f>
        <v>-</v>
      </c>
      <c r="CS130" s="120" t="str" cm="1">
        <f t="array" ref="CS130">_xlfn.IFS(AND($AD130&lt;&gt;"",AH130&lt;&gt;""),ABS($AD130-AH130),AND($AD130="",AH130=""),"",OR($AD130&lt;&gt;"",AH130&lt;&gt;""),"-")</f>
        <v>-</v>
      </c>
      <c r="CT130" s="120" t="str" cm="1">
        <f t="array" ref="CT130">_xlfn.IFS(AND($AD130&lt;&gt;"",AI130&lt;&gt;""),ABS($AD130-AI130),AND($AD130="",AI130=""),"",OR($AD130&lt;&gt;"",AI130&lt;&gt;""),"-")</f>
        <v>-</v>
      </c>
      <c r="CU130" s="120" t="str" cm="1">
        <f t="array" ref="CU130">_xlfn.IFS(AND($AD130&lt;&gt;"",AJ130&lt;&gt;""),ABS($AD130-AJ130),AND($AD130="",AJ130=""),"",OR($AD130&lt;&gt;"",AJ130&lt;&gt;""),"-")</f>
        <v>-</v>
      </c>
      <c r="CV130" s="121" t="str" cm="1">
        <f t="array" ref="CV130">_xlfn.IFS(AND($AE130&lt;&gt;"",AF130&lt;&gt;""),ABS($AE130-AF130),AND($AE130="",AF130=""),"",OR($AE130&lt;&gt;"",AF130&lt;&gt;""),"-")</f>
        <v/>
      </c>
      <c r="CW130" s="120" t="str" cm="1">
        <f t="array" ref="CW130">_xlfn.IFS(AND($AE130&lt;&gt;"",AG130&lt;&gt;""),ABS($AE130-AG130),AND($AE130="",AG130=""),"",OR($AE130&lt;&gt;"",AG130&lt;&gt;""),"-")</f>
        <v/>
      </c>
      <c r="CX130" s="120" t="str" cm="1">
        <f t="array" ref="CX130">_xlfn.IFS(AND($AE130&lt;&gt;"",AH130&lt;&gt;""),ABS($AE130-AH130),AND($AE130="",AH130=""),"",OR($AE130&lt;&gt;"",AH130&lt;&gt;""),"-")</f>
        <v/>
      </c>
      <c r="CY130" s="120" t="str" cm="1">
        <f t="array" ref="CY130">_xlfn.IFS(AND($AE130&lt;&gt;"",AI130&lt;&gt;""),ABS($AE130-AI130),AND($AE130="",AI130=""),"",OR($AE130&lt;&gt;"",AI130&lt;&gt;""),"-")</f>
        <v/>
      </c>
      <c r="CZ130" s="120" t="str" cm="1">
        <f t="array" ref="CZ130">_xlfn.IFS(AND($AE130&lt;&gt;"",AJ130&lt;&gt;""),ABS($AE130-AJ130),AND($AE130="",AJ130=""),"",OR($AE130&lt;&gt;"",AJ130&lt;&gt;""),"-")</f>
        <v/>
      </c>
      <c r="DA130" s="121" t="str" cm="1">
        <f t="array" ref="DA130">_xlfn.IFS(AND($AF130&lt;&gt;"",AG130&lt;&gt;""),ABS($AF130-AG130),AND($AF130="",AG130=""),"",OR($AF130&lt;&gt;"",AG130&lt;&gt;""),"-")</f>
        <v/>
      </c>
      <c r="DB130" s="120" t="str" cm="1">
        <f t="array" ref="DB130">_xlfn.IFS(AND($AF130&lt;&gt;"",AH130&lt;&gt;""),ABS($AF130-AH130),AND($AF130="",AH130=""),"",OR($AF130&lt;&gt;"",AH130&lt;&gt;""),"-")</f>
        <v/>
      </c>
      <c r="DC130" s="120" t="str" cm="1">
        <f t="array" ref="DC130">_xlfn.IFS(AND($AF130&lt;&gt;"",AI130&lt;&gt;""),ABS($AF130-AI130),AND($AF130="",AI130=""),"",OR($AF130&lt;&gt;"",AI130&lt;&gt;""),"-")</f>
        <v/>
      </c>
      <c r="DD130" s="120" t="str" cm="1">
        <f t="array" ref="DD130">_xlfn.IFS(AND($AF130&lt;&gt;"",AJ130&lt;&gt;""),ABS($AF130-AJ130),AND($AF130="",AJ130=""),"",OR($AF130&lt;&gt;"",AJ130&lt;&gt;""),"-")</f>
        <v/>
      </c>
      <c r="DE130" s="121" t="str" cm="1">
        <f t="array" ref="DE130">_xlfn.IFS(AND($AG130&lt;&gt;"",AH130&lt;&gt;""),ABS($AG130-AH130),AND($AG130="",AH130=""),"",OR($AG130&lt;&gt;"",AH130&lt;&gt;""),"-")</f>
        <v/>
      </c>
      <c r="DF130" s="120" t="str" cm="1">
        <f t="array" ref="DF130">_xlfn.IFS(AND($AG130&lt;&gt;"",AI130&lt;&gt;""),ABS($AG130-AI130),AND($AG130="",AI130=""),"",OR($AG130&lt;&gt;"",AI130&lt;&gt;""),"-")</f>
        <v/>
      </c>
      <c r="DG130" s="120" t="str" cm="1">
        <f t="array" ref="DG130">_xlfn.IFS(AND($AG130&lt;&gt;"",AJ130&lt;&gt;""),ABS($AG130-AJ130),AND($AG130="",AJ130=""),"",OR($AG130&lt;&gt;"",AJ130&lt;&gt;""),"-")</f>
        <v/>
      </c>
      <c r="DH130" s="121" t="str" cm="1">
        <f t="array" ref="DH130">_xlfn.IFS(AND($AH130&lt;&gt;"",AI130&lt;&gt;""),ABS($AH130-AI130),AND($AH130="",AI130=""),"",OR($AH130&lt;&gt;"",AI130&lt;&gt;""),"-")</f>
        <v/>
      </c>
      <c r="DI130" s="120" t="str" cm="1">
        <f t="array" ref="DI130">_xlfn.IFS(AND($AH130&lt;&gt;"",AJ130&lt;&gt;""),ABS($AH130-AJ130),AND($AH130="",AJ130=""),"",OR($AH130&lt;&gt;"",AJ130&lt;&gt;""),"-")</f>
        <v/>
      </c>
      <c r="DJ130" s="121" t="str" cm="1">
        <f t="array" ref="DJ130">_xlfn.IFS(AND($AI130&lt;&gt;"",AJ130&lt;&gt;""),ABS($AI130-AJ130),AND($AI130="",AJ130=""),"",OR($AI130&lt;&gt;"",AJ130&lt;&gt;""),"-")</f>
        <v/>
      </c>
    </row>
    <row r="131" spans="1:114" x14ac:dyDescent="0.2">
      <c r="A131" s="120" t="str">
        <f t="shared" si="36"/>
        <v>ok</v>
      </c>
      <c r="B131" s="186">
        <f t="shared" si="37"/>
        <v>0</v>
      </c>
      <c r="C131" s="186">
        <f t="shared" si="38"/>
        <v>100</v>
      </c>
      <c r="D131" s="186">
        <f t="shared" si="39"/>
        <v>0</v>
      </c>
      <c r="E131" s="263">
        <f t="shared" si="40"/>
        <v>5</v>
      </c>
      <c r="F131" s="186">
        <f t="shared" si="41"/>
        <v>5</v>
      </c>
      <c r="G131" s="186">
        <f t="shared" si="42"/>
        <v>100</v>
      </c>
      <c r="H131" s="262" t="str">
        <f t="shared" si="43"/>
        <v/>
      </c>
      <c r="I131" s="187" t="str">
        <f t="shared" si="44"/>
        <v>I</v>
      </c>
      <c r="J131" s="260" t="s">
        <v>185</v>
      </c>
      <c r="K131" s="259" t="str">
        <f>VLOOKUP($J131,Merged_couplings!$B:$BU,MATCH(K$1,Merged_couplings!$B$1:$BU$1,0),FALSE)</f>
        <v>-I-</v>
      </c>
      <c r="L131" s="258" t="str">
        <f>VLOOKUP($J131,Merged_couplings!$B:$BU,MATCH(L$1,Merged_couplings!$B$1:$BU$1,0),FALSE)</f>
        <v>-I-</v>
      </c>
      <c r="M131" s="258" t="str">
        <f>VLOOKUP($J131,Merged_couplings!$B:$BU,MATCH(M$1,Merged_couplings!$B$1:$BU$1,0),FALSE)</f>
        <v>-IG</v>
      </c>
      <c r="N131" s="258" t="str">
        <f>VLOOKUP($J131,Merged_couplings!$B:$BU,MATCH(N$1,Merged_couplings!$B$1:$BU$1,0),FALSE)</f>
        <v>-IG</v>
      </c>
      <c r="O131" s="258" t="str">
        <f>VLOOKUP($J131,Merged_couplings!$B:$BU,MATCH(O$1,Merged_couplings!$B$1:$BU$1,0),FALSE)</f>
        <v>-IG</v>
      </c>
      <c r="P131" s="258" t="str">
        <f>VLOOKUP($J131,Merged_couplings!$B:$BU,MATCH(P$1,Merged_couplings!$B$1:$BU$1,0),FALSE)</f>
        <v>-IG</v>
      </c>
      <c r="Q131" s="258" t="str">
        <f>VLOOKUP($J131,Merged_couplings!$B:$BU,MATCH(Q$1,Merged_couplings!$B$1:$BU$1,0),FALSE)</f>
        <v>-IG</v>
      </c>
      <c r="R131" s="258" t="str">
        <f>VLOOKUP($J131,Merged_couplings!$B:$BU,MATCH(R$1,Merged_couplings!$B$1:$BU$1,0),FALSE)</f>
        <v>-I-</v>
      </c>
      <c r="S131" s="258" t="str">
        <f>VLOOKUP($J131,Merged_couplings!$B:$BU,MATCH(S$1,Merged_couplings!$B$1:$BU$1,0),FALSE)</f>
        <v>-I-</v>
      </c>
      <c r="T131" s="258" t="str">
        <f>VLOOKUP($J131,Merged_couplings!$B:$BU,MATCH(T$1,Merged_couplings!$B$1:$BU$1,0),FALSE)</f>
        <v>-I-</v>
      </c>
      <c r="U131" s="258" t="str">
        <f>VLOOKUP($J131,Merged_couplings!$B:$BU,MATCH(U$1,Merged_couplings!$B$1:$BU$1,0),FALSE)</f>
        <v>-I-</v>
      </c>
      <c r="V131" s="258" t="str">
        <f>VLOOKUP($J131,Merged_couplings!$B:$BU,MATCH(V$1,Merged_couplings!$B$1:$BU$1,0),FALSE)</f>
        <v>-I-</v>
      </c>
      <c r="W131" s="258" t="str">
        <f>VLOOKUP($J131,Merged_couplings!$B:$BU,MATCH(W$1,Merged_couplings!$B$1:$BU$1,0),FALSE)</f>
        <v>-I-</v>
      </c>
      <c r="X131" s="121" t="str">
        <f>_xlfn.IFNA(VLOOKUP($J131,Merged_couplings!$B:$R,MATCH(X$1,Merged_couplings!$B$1:$R$1,0),FALSE),"")</f>
        <v/>
      </c>
      <c r="Y131" s="120" t="str">
        <f>_xlfn.IFNA(VLOOKUP($J131,Merged_couplings!$B:$R,MATCH(Y$1,Merged_couplings!$B$1:$R$1,0),FALSE),"")</f>
        <v/>
      </c>
      <c r="Z131" s="120">
        <f>_xlfn.IFNA(VLOOKUP($J131,Merged_couplings!$B:$R,MATCH(Z$1,Merged_couplings!$B$1:$R$1,0),FALSE),"")</f>
        <v>11.412287798580143</v>
      </c>
      <c r="AA131" s="120">
        <f>_xlfn.IFNA(VLOOKUP($J131,Merged_couplings!$B:$R,MATCH(AA$1,Merged_couplings!$B$1:$R$1,0),FALSE),"")</f>
        <v>11.412287798580143</v>
      </c>
      <c r="AB131" s="120">
        <f>_xlfn.IFNA(VLOOKUP($J131,Merged_couplings!$B:$R,MATCH(AB$1,Merged_couplings!$B$1:$R$1,0),FALSE),"")</f>
        <v>11.135539358517075</v>
      </c>
      <c r="AC131" s="120">
        <f>_xlfn.IFNA(VLOOKUP($J131,Merged_couplings!$B:$R,MATCH(AC$1,Merged_couplings!$B$1:$R$1,0),FALSE),"")</f>
        <v>11.135539358517075</v>
      </c>
      <c r="AD131" s="120">
        <f>_xlfn.IFNA(VLOOKUP($J131,Merged_couplings!$B:$R,MATCH(AD$1,Merged_couplings!$B$1:$R$1,0),FALSE),"")</f>
        <v>11.030491458716327</v>
      </c>
      <c r="AE131" s="120" t="str">
        <f>_xlfn.IFNA(VLOOKUP($J131,Merged_couplings!$B:$R,MATCH(AE$1,Merged_couplings!$B$1:$R$1,0),FALSE),"")</f>
        <v/>
      </c>
      <c r="AF131" s="120" t="str">
        <f>_xlfn.IFNA(VLOOKUP($J131,Merged_couplings!$B:$R,MATCH(AF$1,Merged_couplings!$B$1:$R$1,0),FALSE),"")</f>
        <v/>
      </c>
      <c r="AG131" s="120" t="str">
        <f>_xlfn.IFNA(VLOOKUP($J131,Merged_couplings!$B:$R,MATCH(AG$1,Merged_couplings!$B$1:$R$1,0),FALSE),"")</f>
        <v/>
      </c>
      <c r="AH131" s="120" t="str">
        <f>_xlfn.IFNA(VLOOKUP($J131,Merged_couplings!$B:$R,MATCH(AH$1,Merged_couplings!$B$1:$R$1,0),FALSE),"")</f>
        <v/>
      </c>
      <c r="AI131" s="120" t="str">
        <f>_xlfn.IFNA(VLOOKUP($J131,Merged_couplings!$B:$R,MATCH(AI$1,Merged_couplings!$B$1:$R$1,0),FALSE),"")</f>
        <v/>
      </c>
      <c r="AJ131" s="120" t="str">
        <f>_xlfn.IFNA(VLOOKUP($J131,Merged_couplings!$B:$R,MATCH(AJ$1,Merged_couplings!$B$1:$R$1,0),FALSE),"")</f>
        <v/>
      </c>
      <c r="AK131" s="123" t="str" cm="1">
        <f t="array" ref="AK131">_xlfn.IFS(AND($X131&lt;&gt;"",Y131&lt;&gt;""),ABS($X131-Y131),AND($X131="",Y131=""),"",OR($X131&lt;&gt;"",Y131&lt;&gt;""),"-")</f>
        <v/>
      </c>
      <c r="AL131" s="122" t="str" cm="1">
        <f t="array" ref="AL131">_xlfn.IFS(AND($X131&lt;&gt;"",Z131&lt;&gt;""),ABS($X131-Z131),AND($X131="",Z131=""),"",OR($X131&lt;&gt;"",Z131&lt;&gt;""),"-")</f>
        <v>-</v>
      </c>
      <c r="AM131" s="122" t="str" cm="1">
        <f t="array" ref="AM131">_xlfn.IFS(AND($X131&lt;&gt;"",AA131&lt;&gt;""),ABS($X131-AA131),AND($X131="",AA131=""),"",OR($X131&lt;&gt;"",AA131&lt;&gt;""),"-")</f>
        <v>-</v>
      </c>
      <c r="AN131" s="122" t="str" cm="1">
        <f t="array" ref="AN131">_xlfn.IFS(AND($X131&lt;&gt;"",AB131&lt;&gt;""),ABS($X131-AB131),AND($X131="",AB131=""),"",OR($X131&lt;&gt;"",AB131&lt;&gt;""),"-")</f>
        <v>-</v>
      </c>
      <c r="AO131" s="122" t="str" cm="1">
        <f t="array" ref="AO131">_xlfn.IFS(AND($X131&lt;&gt;"",AC131&lt;&gt;""),ABS($X131-AC131),AND($X131="",AC131=""),"",OR($X131&lt;&gt;"",AC131&lt;&gt;""),"-")</f>
        <v>-</v>
      </c>
      <c r="AP131" s="122" t="str" cm="1">
        <f t="array" ref="AP131">_xlfn.IFS(AND($X131&lt;&gt;"",AD131&lt;&gt;""),ABS($X131-AD131),AND($X131="",AD131=""),"",OR($X131&lt;&gt;"",AD131&lt;&gt;""),"-")</f>
        <v>-</v>
      </c>
      <c r="AQ131" s="122" t="str" cm="1">
        <f t="array" ref="AQ131">_xlfn.IFS(AND($X131&lt;&gt;"",AE131&lt;&gt;""),ABS($X131-AE131),AND($X131="",AE131=""),"",OR($X131&lt;&gt;"",AE131&lt;&gt;""),"-")</f>
        <v/>
      </c>
      <c r="AR131" s="122" t="str" cm="1">
        <f t="array" ref="AR131">_xlfn.IFS(AND($X131&lt;&gt;"",AF131&lt;&gt;""),ABS($X131-AF131),AND($X131="",AF131=""),"",OR($X131&lt;&gt;"",AF131&lt;&gt;""),"-")</f>
        <v/>
      </c>
      <c r="AS131" s="122" t="str" cm="1">
        <f t="array" ref="AS131">_xlfn.IFS(AND($X131&lt;&gt;"",AG131&lt;&gt;""),ABS($X131-AG131),AND($X131="",AG131=""),"",OR($X131&lt;&gt;"",AG131&lt;&gt;""),"-")</f>
        <v/>
      </c>
      <c r="AT131" s="122" t="str" cm="1">
        <f t="array" ref="AT131">_xlfn.IFS(AND($X131&lt;&gt;"",AH131&lt;&gt;""),ABS($X131-AH131),AND($X131="",AH131=""),"",OR($X131&lt;&gt;"",AH131&lt;&gt;""),"-")</f>
        <v/>
      </c>
      <c r="AU131" s="122" t="str" cm="1">
        <f t="array" ref="AU131">_xlfn.IFS(AND($X131&lt;&gt;"",AI131&lt;&gt;""),ABS($X131-AI131),AND($X131="",AI131=""),"",OR($X131&lt;&gt;"",AI131&lt;&gt;""),"-")</f>
        <v/>
      </c>
      <c r="AV131" s="122" t="str" cm="1">
        <f t="array" ref="AV131">_xlfn.IFS(AND($X131&lt;&gt;"",AJ131&lt;&gt;""),ABS($X131-AJ131),AND($X131="",AJ131=""),"",OR($X131&lt;&gt;"",AJ131&lt;&gt;""),"-")</f>
        <v/>
      </c>
      <c r="AW131" s="123" t="str" cm="1">
        <f t="array" ref="AW131">_xlfn.IFS(AND($Y131&lt;&gt;"",Z131&lt;&gt;""),ABS($Y131-Z131),AND($Y131="",Z131=""),"",OR($Y131&lt;&gt;"",Z131&lt;&gt;""),"-")</f>
        <v>-</v>
      </c>
      <c r="AX131" s="122" t="str" cm="1">
        <f t="array" ref="AX131">_xlfn.IFS(AND($Y131&lt;&gt;"",AA131&lt;&gt;""),ABS($Y131-AA131),AND($Y131="",AA131=""),"",OR($Y131&lt;&gt;"",AA131&lt;&gt;""),"-")</f>
        <v>-</v>
      </c>
      <c r="AY131" s="122" t="str" cm="1">
        <f t="array" ref="AY131">_xlfn.IFS(AND($Y131&lt;&gt;"",AB131&lt;&gt;""),ABS($Y131-AB131),AND($Y131="",AB131=""),"",OR($Y131&lt;&gt;"",AB131&lt;&gt;""),"-")</f>
        <v>-</v>
      </c>
      <c r="AZ131" s="122" t="str" cm="1">
        <f t="array" ref="AZ131">_xlfn.IFS(AND($Y131&lt;&gt;"",AC131&lt;&gt;""),ABS($Y131-AC131),AND($Y131="",AC131=""),"",OR($Y131&lt;&gt;"",AC131&lt;&gt;""),"-")</f>
        <v>-</v>
      </c>
      <c r="BA131" s="122" t="str" cm="1">
        <f t="array" ref="BA131">_xlfn.IFS(AND($Y131&lt;&gt;"",AD131&lt;&gt;""),ABS($Y131-AD131),AND($Y131="",AD131=""),"",OR($Y131&lt;&gt;"",AD131&lt;&gt;""),"-")</f>
        <v>-</v>
      </c>
      <c r="BB131" s="122" t="str" cm="1">
        <f t="array" ref="BB131">_xlfn.IFS(AND($Y131&lt;&gt;"",AE131&lt;&gt;""),ABS($Y131-AE131),AND($Y131="",AE131=""),"",OR($Y131&lt;&gt;"",AE131&lt;&gt;""),"-")</f>
        <v/>
      </c>
      <c r="BC131" s="122" t="str" cm="1">
        <f t="array" ref="BC131">_xlfn.IFS(AND($Y131&lt;&gt;"",AF131&lt;&gt;""),ABS($Y131-AF131),AND($Y131="",AF131=""),"",OR($Y131&lt;&gt;"",AF131&lt;&gt;""),"-")</f>
        <v/>
      </c>
      <c r="BD131" s="122" t="str" cm="1">
        <f t="array" ref="BD131">_xlfn.IFS(AND($Y131&lt;&gt;"",AG131&lt;&gt;""),ABS($Y131-AG131),AND($Y131="",AG131=""),"",OR($Y131&lt;&gt;"",AG131&lt;&gt;""),"-")</f>
        <v/>
      </c>
      <c r="BE131" s="122" t="str" cm="1">
        <f t="array" ref="BE131">_xlfn.IFS(AND($Y131&lt;&gt;"",AH131&lt;&gt;""),ABS($Y131-AH131),AND($Y131="",AH131=""),"",OR($Y131&lt;&gt;"",AH131&lt;&gt;""),"-")</f>
        <v/>
      </c>
      <c r="BF131" s="122" t="str" cm="1">
        <f t="array" ref="BF131">_xlfn.IFS(AND($Y131&lt;&gt;"",AI131&lt;&gt;""),ABS($Y131-AI131),AND($Y131="",AI131=""),"",OR($Y131&lt;&gt;"",AI131&lt;&gt;""),"-")</f>
        <v/>
      </c>
      <c r="BG131" s="122" t="str" cm="1">
        <f t="array" ref="BG131">_xlfn.IFS(AND($Y131&lt;&gt;"",AJ131&lt;&gt;""),ABS($Y131-AJ131),AND($Y131="",AJ131=""),"",OR($Y131&lt;&gt;"",AJ131&lt;&gt;""),"-")</f>
        <v/>
      </c>
      <c r="BH131" s="121" cm="1">
        <f t="array" ref="BH131">_xlfn.IFS(AND($Z131&lt;&gt;"",AA131&lt;&gt;""),ABS($Z131-AA131),AND($Z131="",AA131=""),"",OR($Z131&lt;&gt;"",AA131&lt;&gt;""),"-")</f>
        <v>0</v>
      </c>
      <c r="BI131" s="120" cm="1">
        <f t="array" ref="BI131">_xlfn.IFS(AND($Z131&lt;&gt;"",AB131&lt;&gt;""),ABS($Z131-AB131),AND($Z131="",AB131=""),"",OR($Z131&lt;&gt;"",AB131&lt;&gt;""),"-")</f>
        <v>0.2767484400630682</v>
      </c>
      <c r="BJ131" s="120" cm="1">
        <f t="array" ref="BJ131">_xlfn.IFS(AND($Z131&lt;&gt;"",AC131&lt;&gt;""),ABS($Z131-AC131),AND($Z131="",AC131=""),"",OR($Z131&lt;&gt;"",AC131&lt;&gt;""),"-")</f>
        <v>0.2767484400630682</v>
      </c>
      <c r="BK131" s="120" cm="1">
        <f t="array" ref="BK131">_xlfn.IFS(AND($Z131&lt;&gt;"",AD131&lt;&gt;""),ABS($Z131-AD131),AND($Z131="",AD131=""),"",OR($Z131&lt;&gt;"",AD131&lt;&gt;""),"-")</f>
        <v>0.38179633986381667</v>
      </c>
      <c r="BL131" s="120" t="str" cm="1">
        <f t="array" ref="BL131">_xlfn.IFS(AND($Z131&lt;&gt;"",AE131&lt;&gt;""),ABS($Z131-AE131),AND($Z131="",AE131=""),"",OR($Z131&lt;&gt;"",AE131&lt;&gt;""),"-")</f>
        <v>-</v>
      </c>
      <c r="BM131" s="120" t="str" cm="1">
        <f t="array" ref="BM131">_xlfn.IFS(AND($Z131&lt;&gt;"",AF131&lt;&gt;""),ABS($Z131-AF131),AND($Z131="",AF131=""),"",OR($Z131&lt;&gt;"",AF131&lt;&gt;""),"-")</f>
        <v>-</v>
      </c>
      <c r="BN131" s="120" t="str" cm="1">
        <f t="array" ref="BN131">_xlfn.IFS(AND($Z131&lt;&gt;"",AG131&lt;&gt;""),ABS($Z131-AG131),AND($Z131="",AG131=""),"",OR($Z131&lt;&gt;"",AG131&lt;&gt;""),"-")</f>
        <v>-</v>
      </c>
      <c r="BO131" s="120" t="str" cm="1">
        <f t="array" ref="BO131">_xlfn.IFS(AND($Z131&lt;&gt;"",AH131&lt;&gt;""),ABS($Z131-AH131),AND($Z131="",AH131=""),"",OR($Z131&lt;&gt;"",AH131&lt;&gt;""),"-")</f>
        <v>-</v>
      </c>
      <c r="BP131" s="120" t="str" cm="1">
        <f t="array" ref="BP131">_xlfn.IFS(AND($Z131&lt;&gt;"",AI131&lt;&gt;""),ABS($Z131-AI131),AND($Z131="",AI131=""),"",OR($Z131&lt;&gt;"",AI131&lt;&gt;""),"-")</f>
        <v>-</v>
      </c>
      <c r="BQ131" s="120" t="str" cm="1">
        <f t="array" ref="BQ131">_xlfn.IFS(AND($Z131&lt;&gt;"",AJ131&lt;&gt;""),ABS($Z131-AJ131),AND($Z131="",AJ131=""),"",OR($Z131&lt;&gt;"",AJ131&lt;&gt;""),"-")</f>
        <v>-</v>
      </c>
      <c r="BR131" s="121" cm="1">
        <f t="array" ref="BR131">_xlfn.IFS(AND($AA131&lt;&gt;"",AB131&lt;&gt;""),ABS($AA131-AB131),AND($AA131="",AB131=""),"",OR($AA131&lt;&gt;"",AB131&lt;&gt;""),"-")</f>
        <v>0.2767484400630682</v>
      </c>
      <c r="BS131" s="120" cm="1">
        <f t="array" ref="BS131">_xlfn.IFS(AND($AA131&lt;&gt;"",AC131&lt;&gt;""),ABS($AA131-AC131),AND($AA131="",AC131=""),"",OR($AA131&lt;&gt;"",AC131&lt;&gt;""),"-")</f>
        <v>0.2767484400630682</v>
      </c>
      <c r="BT131" s="120" cm="1">
        <f t="array" ref="BT131">_xlfn.IFS(AND($AA131&lt;&gt;"",AD131&lt;&gt;""),ABS($AA131-AD131),AND($AA131="",AD131=""),"",OR($AA131&lt;&gt;"",AD131&lt;&gt;""),"-")</f>
        <v>0.38179633986381667</v>
      </c>
      <c r="BU131" s="120" t="str" cm="1">
        <f t="array" ref="BU131">_xlfn.IFS(AND($AA131&lt;&gt;"",AE131&lt;&gt;""),ABS($AA131-AE131),AND($AA131="",AE131=""),"",OR($AA131&lt;&gt;"",AE131&lt;&gt;""),"-")</f>
        <v>-</v>
      </c>
      <c r="BV131" s="120" t="str" cm="1">
        <f t="array" ref="BV131">_xlfn.IFS(AND($AA131&lt;&gt;"",AF131&lt;&gt;""),ABS($AA131-AF131),AND($AA131="",AF131=""),"",OR($AA131&lt;&gt;"",AF131&lt;&gt;""),"-")</f>
        <v>-</v>
      </c>
      <c r="BW131" s="120" t="str" cm="1">
        <f t="array" ref="BW131">_xlfn.IFS(AND($AA131&lt;&gt;"",AG131&lt;&gt;""),ABS($AA131-AG131),AND($AA131="",AG131=""),"",OR($AA131&lt;&gt;"",AG131&lt;&gt;""),"-")</f>
        <v>-</v>
      </c>
      <c r="BX131" s="120" t="str" cm="1">
        <f t="array" ref="BX131">_xlfn.IFS(AND($AA131&lt;&gt;"",AH131&lt;&gt;""),ABS($AA131-AH131),AND($AA131="",AH131=""),"",OR($AA131&lt;&gt;"",AH131&lt;&gt;""),"-")</f>
        <v>-</v>
      </c>
      <c r="BY131" s="120" t="str" cm="1">
        <f t="array" ref="BY131">_xlfn.IFS(AND($AA131&lt;&gt;"",AI131&lt;&gt;""),ABS($AA131-AI131),AND($AA131="",AI131=""),"",OR($AA131&lt;&gt;"",AI131&lt;&gt;""),"-")</f>
        <v>-</v>
      </c>
      <c r="BZ131" s="120" t="str" cm="1">
        <f t="array" ref="BZ131">_xlfn.IFS(AND($AA131&lt;&gt;"",AJ131&lt;&gt;""),ABS($AA131-AJ131),AND($AA131="",AJ131=""),"",OR($AA131&lt;&gt;"",AJ131&lt;&gt;""),"-")</f>
        <v>-</v>
      </c>
      <c r="CA131" s="121" cm="1">
        <f t="array" ref="CA131">_xlfn.IFS(AND($AB131&lt;&gt;"",AC131&lt;&gt;""),ABS($AB131-AC131),AND($AB131="",AC131=""),"",OR($AB131&lt;&gt;"",AC131&lt;&gt;""),"-")</f>
        <v>0</v>
      </c>
      <c r="CB131" s="120" cm="1">
        <f t="array" ref="CB131">_xlfn.IFS(AND($AB131&lt;&gt;"",AD131&lt;&gt;""),ABS($AB131-AD131),AND($AB131="",AD131=""),"",OR($AB131&lt;&gt;"",AD131&lt;&gt;""),"-")</f>
        <v>0.10504789980074847</v>
      </c>
      <c r="CC131" s="120" t="str" cm="1">
        <f t="array" ref="CC131">_xlfn.IFS(AND($AB131&lt;&gt;"",AE131&lt;&gt;""),ABS($AB131-AE131),AND($AB131="",AE131=""),"",OR($AB131&lt;&gt;"",AE131&lt;&gt;""),"-")</f>
        <v>-</v>
      </c>
      <c r="CD131" s="120" t="str" cm="1">
        <f t="array" ref="CD131">_xlfn.IFS(AND($AB131&lt;&gt;"",AF131&lt;&gt;""),ABS($AB131-AF131),AND($AB131="",AF131=""),"",OR($AB131&lt;&gt;"",AF131&lt;&gt;""),"-")</f>
        <v>-</v>
      </c>
      <c r="CE131" s="120" t="str" cm="1">
        <f t="array" ref="CE131">_xlfn.IFS(AND($AB131&lt;&gt;"",AG131&lt;&gt;""),ABS($AB131-AG131),AND($AB131="",AG131=""),"",OR($AB131&lt;&gt;"",AG131&lt;&gt;""),"-")</f>
        <v>-</v>
      </c>
      <c r="CF131" s="120" t="str" cm="1">
        <f t="array" ref="CF131">_xlfn.IFS(AND($AB131&lt;&gt;"",AH131&lt;&gt;""),ABS($AB131-AH131),AND($AB131="",AH131=""),"",OR($AB131&lt;&gt;"",AH131&lt;&gt;""),"-")</f>
        <v>-</v>
      </c>
      <c r="CG131" s="120" t="str" cm="1">
        <f t="array" ref="CG131">_xlfn.IFS(AND($AB131&lt;&gt;"",AI131&lt;&gt;""),ABS($AB131-AI131),AND($AB131="",AI131=""),"",OR($AB131&lt;&gt;"",AI131&lt;&gt;""),"-")</f>
        <v>-</v>
      </c>
      <c r="CH131" s="120" t="str" cm="1">
        <f t="array" ref="CH131">_xlfn.IFS(AND($AB131&lt;&gt;"",AJ131&lt;&gt;""),ABS($AB131-AJ131),AND($AB131="",AJ131=""),"",OR($AB131&lt;&gt;"",AJ131&lt;&gt;""),"-")</f>
        <v>-</v>
      </c>
      <c r="CI131" s="121" cm="1">
        <f t="array" ref="CI131">_xlfn.IFS(AND($AC131&lt;&gt;"",AD131&lt;&gt;""),ABS($AC131-AD131),AND($AC131="",AD131=""),"",OR($AC131&lt;&gt;"",AD131&lt;&gt;""),"-")</f>
        <v>0.10504789980074847</v>
      </c>
      <c r="CJ131" s="120" t="str" cm="1">
        <f t="array" ref="CJ131">_xlfn.IFS(AND($AC131&lt;&gt;"",AE131&lt;&gt;""),ABS($AC131-AE131),AND($AC131="",AE131=""),"",OR($AC131&lt;&gt;"",AE131&lt;&gt;""),"-")</f>
        <v>-</v>
      </c>
      <c r="CK131" s="120" t="str" cm="1">
        <f t="array" ref="CK131">_xlfn.IFS(AND($AC131&lt;&gt;"",AF131&lt;&gt;""),ABS($AC131-AF131),AND($AC131="",AF131=""),"",OR($AC131&lt;&gt;"",AF131&lt;&gt;""),"-")</f>
        <v>-</v>
      </c>
      <c r="CL131" s="120" t="str" cm="1">
        <f t="array" ref="CL131">_xlfn.IFS(AND($AC131&lt;&gt;"",AG131&lt;&gt;""),ABS($AC131-AG131),AND($AC131="",AG131=""),"",OR($AC131&lt;&gt;"",AG131&lt;&gt;""),"-")</f>
        <v>-</v>
      </c>
      <c r="CM131" s="120" t="str" cm="1">
        <f t="array" ref="CM131">_xlfn.IFS(AND($AC131&lt;&gt;"",AH131&lt;&gt;""),ABS($AC131-AH131),AND($AC131="",AH131=""),"",OR($AC131&lt;&gt;"",AH131&lt;&gt;""),"-")</f>
        <v>-</v>
      </c>
      <c r="CN131" s="120" t="str" cm="1">
        <f t="array" ref="CN131">_xlfn.IFS(AND($AC131&lt;&gt;"",AI131&lt;&gt;""),ABS($AC131-AI131),AND($AC131="",AI131=""),"",OR($AC131&lt;&gt;"",AI131&lt;&gt;""),"-")</f>
        <v>-</v>
      </c>
      <c r="CO131" s="120" t="str" cm="1">
        <f t="array" ref="CO131">_xlfn.IFS(AND($AC131&lt;&gt;"",AJ131&lt;&gt;""),ABS($AC131-AJ131),AND($AC131="",AJ131=""),"",OR($AC131&lt;&gt;"",AJ131&lt;&gt;""),"-")</f>
        <v>-</v>
      </c>
      <c r="CP131" s="121" t="str" cm="1">
        <f t="array" ref="CP131">_xlfn.IFS(AND($AD131&lt;&gt;"",AE131&lt;&gt;""),ABS($AD131-AE131),AND($AD131="",AE131=""),"",OR($AD131&lt;&gt;"",AE131&lt;&gt;""),"-")</f>
        <v>-</v>
      </c>
      <c r="CQ131" s="120" t="str" cm="1">
        <f t="array" ref="CQ131">_xlfn.IFS(AND($AD131&lt;&gt;"",AF131&lt;&gt;""),ABS($AD131-AF131),AND($AD131="",AF131=""),"",OR($AD131&lt;&gt;"",AF131&lt;&gt;""),"-")</f>
        <v>-</v>
      </c>
      <c r="CR131" s="120" t="str" cm="1">
        <f t="array" ref="CR131">_xlfn.IFS(AND($AD131&lt;&gt;"",AG131&lt;&gt;""),ABS($AD131-AG131),AND($AD131="",AG131=""),"",OR($AD131&lt;&gt;"",AG131&lt;&gt;""),"-")</f>
        <v>-</v>
      </c>
      <c r="CS131" s="120" t="str" cm="1">
        <f t="array" ref="CS131">_xlfn.IFS(AND($AD131&lt;&gt;"",AH131&lt;&gt;""),ABS($AD131-AH131),AND($AD131="",AH131=""),"",OR($AD131&lt;&gt;"",AH131&lt;&gt;""),"-")</f>
        <v>-</v>
      </c>
      <c r="CT131" s="120" t="str" cm="1">
        <f t="array" ref="CT131">_xlfn.IFS(AND($AD131&lt;&gt;"",AI131&lt;&gt;""),ABS($AD131-AI131),AND($AD131="",AI131=""),"",OR($AD131&lt;&gt;"",AI131&lt;&gt;""),"-")</f>
        <v>-</v>
      </c>
      <c r="CU131" s="120" t="str" cm="1">
        <f t="array" ref="CU131">_xlfn.IFS(AND($AD131&lt;&gt;"",AJ131&lt;&gt;""),ABS($AD131-AJ131),AND($AD131="",AJ131=""),"",OR($AD131&lt;&gt;"",AJ131&lt;&gt;""),"-")</f>
        <v>-</v>
      </c>
      <c r="CV131" s="121" t="str" cm="1">
        <f t="array" ref="CV131">_xlfn.IFS(AND($AE131&lt;&gt;"",AF131&lt;&gt;""),ABS($AE131-AF131),AND($AE131="",AF131=""),"",OR($AE131&lt;&gt;"",AF131&lt;&gt;""),"-")</f>
        <v/>
      </c>
      <c r="CW131" s="120" t="str" cm="1">
        <f t="array" ref="CW131">_xlfn.IFS(AND($AE131&lt;&gt;"",AG131&lt;&gt;""),ABS($AE131-AG131),AND($AE131="",AG131=""),"",OR($AE131&lt;&gt;"",AG131&lt;&gt;""),"-")</f>
        <v/>
      </c>
      <c r="CX131" s="120" t="str" cm="1">
        <f t="array" ref="CX131">_xlfn.IFS(AND($AE131&lt;&gt;"",AH131&lt;&gt;""),ABS($AE131-AH131),AND($AE131="",AH131=""),"",OR($AE131&lt;&gt;"",AH131&lt;&gt;""),"-")</f>
        <v/>
      </c>
      <c r="CY131" s="120" t="str" cm="1">
        <f t="array" ref="CY131">_xlfn.IFS(AND($AE131&lt;&gt;"",AI131&lt;&gt;""),ABS($AE131-AI131),AND($AE131="",AI131=""),"",OR($AE131&lt;&gt;"",AI131&lt;&gt;""),"-")</f>
        <v/>
      </c>
      <c r="CZ131" s="120" t="str" cm="1">
        <f t="array" ref="CZ131">_xlfn.IFS(AND($AE131&lt;&gt;"",AJ131&lt;&gt;""),ABS($AE131-AJ131),AND($AE131="",AJ131=""),"",OR($AE131&lt;&gt;"",AJ131&lt;&gt;""),"-")</f>
        <v/>
      </c>
      <c r="DA131" s="121" t="str" cm="1">
        <f t="array" ref="DA131">_xlfn.IFS(AND($AF131&lt;&gt;"",AG131&lt;&gt;""),ABS($AF131-AG131),AND($AF131="",AG131=""),"",OR($AF131&lt;&gt;"",AG131&lt;&gt;""),"-")</f>
        <v/>
      </c>
      <c r="DB131" s="120" t="str" cm="1">
        <f t="array" ref="DB131">_xlfn.IFS(AND($AF131&lt;&gt;"",AH131&lt;&gt;""),ABS($AF131-AH131),AND($AF131="",AH131=""),"",OR($AF131&lt;&gt;"",AH131&lt;&gt;""),"-")</f>
        <v/>
      </c>
      <c r="DC131" s="120" t="str" cm="1">
        <f t="array" ref="DC131">_xlfn.IFS(AND($AF131&lt;&gt;"",AI131&lt;&gt;""),ABS($AF131-AI131),AND($AF131="",AI131=""),"",OR($AF131&lt;&gt;"",AI131&lt;&gt;""),"-")</f>
        <v/>
      </c>
      <c r="DD131" s="120" t="str" cm="1">
        <f t="array" ref="DD131">_xlfn.IFS(AND($AF131&lt;&gt;"",AJ131&lt;&gt;""),ABS($AF131-AJ131),AND($AF131="",AJ131=""),"",OR($AF131&lt;&gt;"",AJ131&lt;&gt;""),"-")</f>
        <v/>
      </c>
      <c r="DE131" s="121" t="str" cm="1">
        <f t="array" ref="DE131">_xlfn.IFS(AND($AG131&lt;&gt;"",AH131&lt;&gt;""),ABS($AG131-AH131),AND($AG131="",AH131=""),"",OR($AG131&lt;&gt;"",AH131&lt;&gt;""),"-")</f>
        <v/>
      </c>
      <c r="DF131" s="120" t="str" cm="1">
        <f t="array" ref="DF131">_xlfn.IFS(AND($AG131&lt;&gt;"",AI131&lt;&gt;""),ABS($AG131-AI131),AND($AG131="",AI131=""),"",OR($AG131&lt;&gt;"",AI131&lt;&gt;""),"-")</f>
        <v/>
      </c>
      <c r="DG131" s="120" t="str" cm="1">
        <f t="array" ref="DG131">_xlfn.IFS(AND($AG131&lt;&gt;"",AJ131&lt;&gt;""),ABS($AG131-AJ131),AND($AG131="",AJ131=""),"",OR($AG131&lt;&gt;"",AJ131&lt;&gt;""),"-")</f>
        <v/>
      </c>
      <c r="DH131" s="121" t="str" cm="1">
        <f t="array" ref="DH131">_xlfn.IFS(AND($AH131&lt;&gt;"",AI131&lt;&gt;""),ABS($AH131-AI131),AND($AH131="",AI131=""),"",OR($AH131&lt;&gt;"",AI131&lt;&gt;""),"-")</f>
        <v/>
      </c>
      <c r="DI131" s="120" t="str" cm="1">
        <f t="array" ref="DI131">_xlfn.IFS(AND($AH131&lt;&gt;"",AJ131&lt;&gt;""),ABS($AH131-AJ131),AND($AH131="",AJ131=""),"",OR($AH131&lt;&gt;"",AJ131&lt;&gt;""),"-")</f>
        <v/>
      </c>
      <c r="DJ131" s="121" t="str" cm="1">
        <f t="array" ref="DJ131">_xlfn.IFS(AND($AI131&lt;&gt;"",AJ131&lt;&gt;""),ABS($AI131-AJ131),AND($AI131="",AJ131=""),"",OR($AI131&lt;&gt;"",AJ131&lt;&gt;""),"-")</f>
        <v/>
      </c>
    </row>
    <row r="132" spans="1:114" x14ac:dyDescent="0.2">
      <c r="A132" s="120" t="str">
        <f t="shared" si="36"/>
        <v>ok</v>
      </c>
      <c r="B132" s="186">
        <f t="shared" si="37"/>
        <v>0</v>
      </c>
      <c r="C132" s="186">
        <f t="shared" si="38"/>
        <v>100</v>
      </c>
      <c r="D132" s="186">
        <f t="shared" si="39"/>
        <v>0</v>
      </c>
      <c r="E132" s="263">
        <f t="shared" si="40"/>
        <v>4</v>
      </c>
      <c r="F132" s="186">
        <f t="shared" si="41"/>
        <v>4</v>
      </c>
      <c r="G132" s="186">
        <f t="shared" si="42"/>
        <v>100</v>
      </c>
      <c r="H132" s="262" t="str">
        <f t="shared" si="43"/>
        <v/>
      </c>
      <c r="I132" s="187" t="str">
        <f t="shared" si="44"/>
        <v>I</v>
      </c>
      <c r="J132" s="260" t="s">
        <v>176</v>
      </c>
      <c r="K132" s="259" t="str">
        <f>VLOOKUP($J132,Merged_couplings!$B:$BU,MATCH(K$1,Merged_couplings!$B$1:$BU$1,0),FALSE)</f>
        <v>-I-</v>
      </c>
      <c r="L132" s="258" t="str">
        <f>VLOOKUP($J132,Merged_couplings!$B:$BU,MATCH(L$1,Merged_couplings!$B$1:$BU$1,0),FALSE)</f>
        <v>-I-</v>
      </c>
      <c r="M132" s="258" t="str">
        <f>VLOOKUP($J132,Merged_couplings!$B:$BU,MATCH(M$1,Merged_couplings!$B$1:$BU$1,0),FALSE)</f>
        <v>-I-</v>
      </c>
      <c r="N132" s="258" t="str">
        <f>VLOOKUP($J132,Merged_couplings!$B:$BU,MATCH(N$1,Merged_couplings!$B$1:$BU$1,0),FALSE)</f>
        <v>-I-</v>
      </c>
      <c r="O132" s="258" t="str">
        <f>VLOOKUP($J132,Merged_couplings!$B:$BU,MATCH(O$1,Merged_couplings!$B$1:$BU$1,0),FALSE)</f>
        <v>-I-</v>
      </c>
      <c r="P132" s="258" t="str">
        <f>VLOOKUP($J132,Merged_couplings!$B:$BU,MATCH(P$1,Merged_couplings!$B$1:$BU$1,0),FALSE)</f>
        <v>-I-</v>
      </c>
      <c r="Q132" s="258" t="str">
        <f>VLOOKUP($J132,Merged_couplings!$B:$BU,MATCH(Q$1,Merged_couplings!$B$1:$BU$1,0),FALSE)</f>
        <v>-I-</v>
      </c>
      <c r="R132" s="258" t="str">
        <f>VLOOKUP($J132,Merged_couplings!$B:$BU,MATCH(R$1,Merged_couplings!$B$1:$BU$1,0),FALSE)</f>
        <v>-IG</v>
      </c>
      <c r="S132" s="258" t="str">
        <f>VLOOKUP($J132,Merged_couplings!$B:$BU,MATCH(S$1,Merged_couplings!$B$1:$BU$1,0),FALSE)</f>
        <v>-IG</v>
      </c>
      <c r="T132" s="258" t="str">
        <f>VLOOKUP($J132,Merged_couplings!$B:$BU,MATCH(T$1,Merged_couplings!$B$1:$BU$1,0),FALSE)</f>
        <v>-IG</v>
      </c>
      <c r="U132" s="258" t="str">
        <f>VLOOKUP($J132,Merged_couplings!$B:$BU,MATCH(U$1,Merged_couplings!$B$1:$BU$1,0),FALSE)</f>
        <v>-IG</v>
      </c>
      <c r="V132" s="258" t="str">
        <f>VLOOKUP($J132,Merged_couplings!$B:$BU,MATCH(V$1,Merged_couplings!$B$1:$BU$1,0),FALSE)</f>
        <v>-I-</v>
      </c>
      <c r="W132" s="258" t="str">
        <f>VLOOKUP($J132,Merged_couplings!$B:$BU,MATCH(W$1,Merged_couplings!$B$1:$BU$1,0),FALSE)</f>
        <v>-I-</v>
      </c>
      <c r="X132" s="121" t="str">
        <f>_xlfn.IFNA(VLOOKUP($J132,Merged_couplings!$B:$R,MATCH(X$1,Merged_couplings!$B$1:$R$1,0),FALSE),"")</f>
        <v/>
      </c>
      <c r="Y132" s="120" t="str">
        <f>_xlfn.IFNA(VLOOKUP($J132,Merged_couplings!$B:$R,MATCH(Y$1,Merged_couplings!$B$1:$R$1,0),FALSE),"")</f>
        <v/>
      </c>
      <c r="Z132" s="120" t="str">
        <f>_xlfn.IFNA(VLOOKUP($J132,Merged_couplings!$B:$R,MATCH(Z$1,Merged_couplings!$B$1:$R$1,0),FALSE),"")</f>
        <v/>
      </c>
      <c r="AA132" s="120" t="str">
        <f>_xlfn.IFNA(VLOOKUP($J132,Merged_couplings!$B:$R,MATCH(AA$1,Merged_couplings!$B$1:$R$1,0),FALSE),"")</f>
        <v/>
      </c>
      <c r="AB132" s="120" t="str">
        <f>_xlfn.IFNA(VLOOKUP($J132,Merged_couplings!$B:$R,MATCH(AB$1,Merged_couplings!$B$1:$R$1,0),FALSE),"")</f>
        <v/>
      </c>
      <c r="AC132" s="120" t="str">
        <f>_xlfn.IFNA(VLOOKUP($J132,Merged_couplings!$B:$R,MATCH(AC$1,Merged_couplings!$B$1:$R$1,0),FALSE),"")</f>
        <v/>
      </c>
      <c r="AD132" s="120" t="str">
        <f>_xlfn.IFNA(VLOOKUP($J132,Merged_couplings!$B:$R,MATCH(AD$1,Merged_couplings!$B$1:$R$1,0),FALSE),"")</f>
        <v/>
      </c>
      <c r="AE132" s="120">
        <f>_xlfn.IFNA(VLOOKUP($J132,Merged_couplings!$B:$R,MATCH(AE$1,Merged_couplings!$B$1:$R$1,0),FALSE),"")</f>
        <v>11.080960295740006</v>
      </c>
      <c r="AF132" s="120">
        <f>_xlfn.IFNA(VLOOKUP($J132,Merged_couplings!$B:$R,MATCH(AF$1,Merged_couplings!$B$1:$R$1,0),FALSE),"")</f>
        <v>11.080960295740006</v>
      </c>
      <c r="AG132" s="120">
        <f>_xlfn.IFNA(VLOOKUP($J132,Merged_couplings!$B:$R,MATCH(AG$1,Merged_couplings!$B$1:$R$1,0),FALSE),"")</f>
        <v>11.055922084854737</v>
      </c>
      <c r="AH132" s="120">
        <f>_xlfn.IFNA(VLOOKUP($J132,Merged_couplings!$B:$R,MATCH(AH$1,Merged_couplings!$B$1:$R$1,0),FALSE),"")</f>
        <v>8.3624759848805699</v>
      </c>
      <c r="AI132" s="120" t="str">
        <f>_xlfn.IFNA(VLOOKUP($J132,Merged_couplings!$B:$R,MATCH(AI$1,Merged_couplings!$B$1:$R$1,0),FALSE),"")</f>
        <v/>
      </c>
      <c r="AJ132" s="120" t="str">
        <f>_xlfn.IFNA(VLOOKUP($J132,Merged_couplings!$B:$R,MATCH(AJ$1,Merged_couplings!$B$1:$R$1,0),FALSE),"")</f>
        <v/>
      </c>
      <c r="AK132" s="123" t="str" cm="1">
        <f t="array" ref="AK132">_xlfn.IFS(AND($X132&lt;&gt;"",Y132&lt;&gt;""),ABS($X132-Y132),AND($X132="",Y132=""),"",OR($X132&lt;&gt;"",Y132&lt;&gt;""),"-")</f>
        <v/>
      </c>
      <c r="AL132" s="122" t="str" cm="1">
        <f t="array" ref="AL132">_xlfn.IFS(AND($X132&lt;&gt;"",Z132&lt;&gt;""),ABS($X132-Z132),AND($X132="",Z132=""),"",OR($X132&lt;&gt;"",Z132&lt;&gt;""),"-")</f>
        <v/>
      </c>
      <c r="AM132" s="122" t="str" cm="1">
        <f t="array" ref="AM132">_xlfn.IFS(AND($X132&lt;&gt;"",AA132&lt;&gt;""),ABS($X132-AA132),AND($X132="",AA132=""),"",OR($X132&lt;&gt;"",AA132&lt;&gt;""),"-")</f>
        <v/>
      </c>
      <c r="AN132" s="122" t="str" cm="1">
        <f t="array" ref="AN132">_xlfn.IFS(AND($X132&lt;&gt;"",AB132&lt;&gt;""),ABS($X132-AB132),AND($X132="",AB132=""),"",OR($X132&lt;&gt;"",AB132&lt;&gt;""),"-")</f>
        <v/>
      </c>
      <c r="AO132" s="122" t="str" cm="1">
        <f t="array" ref="AO132">_xlfn.IFS(AND($X132&lt;&gt;"",AC132&lt;&gt;""),ABS($X132-AC132),AND($X132="",AC132=""),"",OR($X132&lt;&gt;"",AC132&lt;&gt;""),"-")</f>
        <v/>
      </c>
      <c r="AP132" s="122" t="str" cm="1">
        <f t="array" ref="AP132">_xlfn.IFS(AND($X132&lt;&gt;"",AD132&lt;&gt;""),ABS($X132-AD132),AND($X132="",AD132=""),"",OR($X132&lt;&gt;"",AD132&lt;&gt;""),"-")</f>
        <v/>
      </c>
      <c r="AQ132" s="122" t="str" cm="1">
        <f t="array" ref="AQ132">_xlfn.IFS(AND($X132&lt;&gt;"",AE132&lt;&gt;""),ABS($X132-AE132),AND($X132="",AE132=""),"",OR($X132&lt;&gt;"",AE132&lt;&gt;""),"-")</f>
        <v>-</v>
      </c>
      <c r="AR132" s="122" t="str" cm="1">
        <f t="array" ref="AR132">_xlfn.IFS(AND($X132&lt;&gt;"",AF132&lt;&gt;""),ABS($X132-AF132),AND($X132="",AF132=""),"",OR($X132&lt;&gt;"",AF132&lt;&gt;""),"-")</f>
        <v>-</v>
      </c>
      <c r="AS132" s="122" t="str" cm="1">
        <f t="array" ref="AS132">_xlfn.IFS(AND($X132&lt;&gt;"",AG132&lt;&gt;""),ABS($X132-AG132),AND($X132="",AG132=""),"",OR($X132&lt;&gt;"",AG132&lt;&gt;""),"-")</f>
        <v>-</v>
      </c>
      <c r="AT132" s="122" t="str" cm="1">
        <f t="array" ref="AT132">_xlfn.IFS(AND($X132&lt;&gt;"",AH132&lt;&gt;""),ABS($X132-AH132),AND($X132="",AH132=""),"",OR($X132&lt;&gt;"",AH132&lt;&gt;""),"-")</f>
        <v>-</v>
      </c>
      <c r="AU132" s="122" t="str" cm="1">
        <f t="array" ref="AU132">_xlfn.IFS(AND($X132&lt;&gt;"",AI132&lt;&gt;""),ABS($X132-AI132),AND($X132="",AI132=""),"",OR($X132&lt;&gt;"",AI132&lt;&gt;""),"-")</f>
        <v/>
      </c>
      <c r="AV132" s="122" t="str" cm="1">
        <f t="array" ref="AV132">_xlfn.IFS(AND($X132&lt;&gt;"",AJ132&lt;&gt;""),ABS($X132-AJ132),AND($X132="",AJ132=""),"",OR($X132&lt;&gt;"",AJ132&lt;&gt;""),"-")</f>
        <v/>
      </c>
      <c r="AW132" s="123" t="str" cm="1">
        <f t="array" ref="AW132">_xlfn.IFS(AND($Y132&lt;&gt;"",Z132&lt;&gt;""),ABS($Y132-Z132),AND($Y132="",Z132=""),"",OR($Y132&lt;&gt;"",Z132&lt;&gt;""),"-")</f>
        <v/>
      </c>
      <c r="AX132" s="122" t="str" cm="1">
        <f t="array" ref="AX132">_xlfn.IFS(AND($Y132&lt;&gt;"",AA132&lt;&gt;""),ABS($Y132-AA132),AND($Y132="",AA132=""),"",OR($Y132&lt;&gt;"",AA132&lt;&gt;""),"-")</f>
        <v/>
      </c>
      <c r="AY132" s="122" t="str" cm="1">
        <f t="array" ref="AY132">_xlfn.IFS(AND($Y132&lt;&gt;"",AB132&lt;&gt;""),ABS($Y132-AB132),AND($Y132="",AB132=""),"",OR($Y132&lt;&gt;"",AB132&lt;&gt;""),"-")</f>
        <v/>
      </c>
      <c r="AZ132" s="122" t="str" cm="1">
        <f t="array" ref="AZ132">_xlfn.IFS(AND($Y132&lt;&gt;"",AC132&lt;&gt;""),ABS($Y132-AC132),AND($Y132="",AC132=""),"",OR($Y132&lt;&gt;"",AC132&lt;&gt;""),"-")</f>
        <v/>
      </c>
      <c r="BA132" s="122" t="str" cm="1">
        <f t="array" ref="BA132">_xlfn.IFS(AND($Y132&lt;&gt;"",AD132&lt;&gt;""),ABS($Y132-AD132),AND($Y132="",AD132=""),"",OR($Y132&lt;&gt;"",AD132&lt;&gt;""),"-")</f>
        <v/>
      </c>
      <c r="BB132" s="122" t="str" cm="1">
        <f t="array" ref="BB132">_xlfn.IFS(AND($Y132&lt;&gt;"",AE132&lt;&gt;""),ABS($Y132-AE132),AND($Y132="",AE132=""),"",OR($Y132&lt;&gt;"",AE132&lt;&gt;""),"-")</f>
        <v>-</v>
      </c>
      <c r="BC132" s="122" t="str" cm="1">
        <f t="array" ref="BC132">_xlfn.IFS(AND($Y132&lt;&gt;"",AF132&lt;&gt;""),ABS($Y132-AF132),AND($Y132="",AF132=""),"",OR($Y132&lt;&gt;"",AF132&lt;&gt;""),"-")</f>
        <v>-</v>
      </c>
      <c r="BD132" s="122" t="str" cm="1">
        <f t="array" ref="BD132">_xlfn.IFS(AND($Y132&lt;&gt;"",AG132&lt;&gt;""),ABS($Y132-AG132),AND($Y132="",AG132=""),"",OR($Y132&lt;&gt;"",AG132&lt;&gt;""),"-")</f>
        <v>-</v>
      </c>
      <c r="BE132" s="122" t="str" cm="1">
        <f t="array" ref="BE132">_xlfn.IFS(AND($Y132&lt;&gt;"",AH132&lt;&gt;""),ABS($Y132-AH132),AND($Y132="",AH132=""),"",OR($Y132&lt;&gt;"",AH132&lt;&gt;""),"-")</f>
        <v>-</v>
      </c>
      <c r="BF132" s="122" t="str" cm="1">
        <f t="array" ref="BF132">_xlfn.IFS(AND($Y132&lt;&gt;"",AI132&lt;&gt;""),ABS($Y132-AI132),AND($Y132="",AI132=""),"",OR($Y132&lt;&gt;"",AI132&lt;&gt;""),"-")</f>
        <v/>
      </c>
      <c r="BG132" s="122" t="str" cm="1">
        <f t="array" ref="BG132">_xlfn.IFS(AND($Y132&lt;&gt;"",AJ132&lt;&gt;""),ABS($Y132-AJ132),AND($Y132="",AJ132=""),"",OR($Y132&lt;&gt;"",AJ132&lt;&gt;""),"-")</f>
        <v/>
      </c>
      <c r="BH132" s="121" t="str" cm="1">
        <f t="array" ref="BH132">_xlfn.IFS(AND($Z132&lt;&gt;"",AA132&lt;&gt;""),ABS($Z132-AA132),AND($Z132="",AA132=""),"",OR($Z132&lt;&gt;"",AA132&lt;&gt;""),"-")</f>
        <v/>
      </c>
      <c r="BI132" s="120" t="str" cm="1">
        <f t="array" ref="BI132">_xlfn.IFS(AND($Z132&lt;&gt;"",AB132&lt;&gt;""),ABS($Z132-AB132),AND($Z132="",AB132=""),"",OR($Z132&lt;&gt;"",AB132&lt;&gt;""),"-")</f>
        <v/>
      </c>
      <c r="BJ132" s="120" t="str" cm="1">
        <f t="array" ref="BJ132">_xlfn.IFS(AND($Z132&lt;&gt;"",AC132&lt;&gt;""),ABS($Z132-AC132),AND($Z132="",AC132=""),"",OR($Z132&lt;&gt;"",AC132&lt;&gt;""),"-")</f>
        <v/>
      </c>
      <c r="BK132" s="120" t="str" cm="1">
        <f t="array" ref="BK132">_xlfn.IFS(AND($Z132&lt;&gt;"",AD132&lt;&gt;""),ABS($Z132-AD132),AND($Z132="",AD132=""),"",OR($Z132&lt;&gt;"",AD132&lt;&gt;""),"-")</f>
        <v/>
      </c>
      <c r="BL132" s="120" t="str" cm="1">
        <f t="array" ref="BL132">_xlfn.IFS(AND($Z132&lt;&gt;"",AE132&lt;&gt;""),ABS($Z132-AE132),AND($Z132="",AE132=""),"",OR($Z132&lt;&gt;"",AE132&lt;&gt;""),"-")</f>
        <v>-</v>
      </c>
      <c r="BM132" s="120" t="str" cm="1">
        <f t="array" ref="BM132">_xlfn.IFS(AND($Z132&lt;&gt;"",AF132&lt;&gt;""),ABS($Z132-AF132),AND($Z132="",AF132=""),"",OR($Z132&lt;&gt;"",AF132&lt;&gt;""),"-")</f>
        <v>-</v>
      </c>
      <c r="BN132" s="120" t="str" cm="1">
        <f t="array" ref="BN132">_xlfn.IFS(AND($Z132&lt;&gt;"",AG132&lt;&gt;""),ABS($Z132-AG132),AND($Z132="",AG132=""),"",OR($Z132&lt;&gt;"",AG132&lt;&gt;""),"-")</f>
        <v>-</v>
      </c>
      <c r="BO132" s="120" t="str" cm="1">
        <f t="array" ref="BO132">_xlfn.IFS(AND($Z132&lt;&gt;"",AH132&lt;&gt;""),ABS($Z132-AH132),AND($Z132="",AH132=""),"",OR($Z132&lt;&gt;"",AH132&lt;&gt;""),"-")</f>
        <v>-</v>
      </c>
      <c r="BP132" s="120" t="str" cm="1">
        <f t="array" ref="BP132">_xlfn.IFS(AND($Z132&lt;&gt;"",AI132&lt;&gt;""),ABS($Z132-AI132),AND($Z132="",AI132=""),"",OR($Z132&lt;&gt;"",AI132&lt;&gt;""),"-")</f>
        <v/>
      </c>
      <c r="BQ132" s="120" t="str" cm="1">
        <f t="array" ref="BQ132">_xlfn.IFS(AND($Z132&lt;&gt;"",AJ132&lt;&gt;""),ABS($Z132-AJ132),AND($Z132="",AJ132=""),"",OR($Z132&lt;&gt;"",AJ132&lt;&gt;""),"-")</f>
        <v/>
      </c>
      <c r="BR132" s="121" t="str" cm="1">
        <f t="array" ref="BR132">_xlfn.IFS(AND($AA132&lt;&gt;"",AB132&lt;&gt;""),ABS($AA132-AB132),AND($AA132="",AB132=""),"",OR($AA132&lt;&gt;"",AB132&lt;&gt;""),"-")</f>
        <v/>
      </c>
      <c r="BS132" s="120" t="str" cm="1">
        <f t="array" ref="BS132">_xlfn.IFS(AND($AA132&lt;&gt;"",AC132&lt;&gt;""),ABS($AA132-AC132),AND($AA132="",AC132=""),"",OR($AA132&lt;&gt;"",AC132&lt;&gt;""),"-")</f>
        <v/>
      </c>
      <c r="BT132" s="120" t="str" cm="1">
        <f t="array" ref="BT132">_xlfn.IFS(AND($AA132&lt;&gt;"",AD132&lt;&gt;""),ABS($AA132-AD132),AND($AA132="",AD132=""),"",OR($AA132&lt;&gt;"",AD132&lt;&gt;""),"-")</f>
        <v/>
      </c>
      <c r="BU132" s="120" t="str" cm="1">
        <f t="array" ref="BU132">_xlfn.IFS(AND($AA132&lt;&gt;"",AE132&lt;&gt;""),ABS($AA132-AE132),AND($AA132="",AE132=""),"",OR($AA132&lt;&gt;"",AE132&lt;&gt;""),"-")</f>
        <v>-</v>
      </c>
      <c r="BV132" s="120" t="str" cm="1">
        <f t="array" ref="BV132">_xlfn.IFS(AND($AA132&lt;&gt;"",AF132&lt;&gt;""),ABS($AA132-AF132),AND($AA132="",AF132=""),"",OR($AA132&lt;&gt;"",AF132&lt;&gt;""),"-")</f>
        <v>-</v>
      </c>
      <c r="BW132" s="120" t="str" cm="1">
        <f t="array" ref="BW132">_xlfn.IFS(AND($AA132&lt;&gt;"",AG132&lt;&gt;""),ABS($AA132-AG132),AND($AA132="",AG132=""),"",OR($AA132&lt;&gt;"",AG132&lt;&gt;""),"-")</f>
        <v>-</v>
      </c>
      <c r="BX132" s="120" t="str" cm="1">
        <f t="array" ref="BX132">_xlfn.IFS(AND($AA132&lt;&gt;"",AH132&lt;&gt;""),ABS($AA132-AH132),AND($AA132="",AH132=""),"",OR($AA132&lt;&gt;"",AH132&lt;&gt;""),"-")</f>
        <v>-</v>
      </c>
      <c r="BY132" s="120" t="str" cm="1">
        <f t="array" ref="BY132">_xlfn.IFS(AND($AA132&lt;&gt;"",AI132&lt;&gt;""),ABS($AA132-AI132),AND($AA132="",AI132=""),"",OR($AA132&lt;&gt;"",AI132&lt;&gt;""),"-")</f>
        <v/>
      </c>
      <c r="BZ132" s="120" t="str" cm="1">
        <f t="array" ref="BZ132">_xlfn.IFS(AND($AA132&lt;&gt;"",AJ132&lt;&gt;""),ABS($AA132-AJ132),AND($AA132="",AJ132=""),"",OR($AA132&lt;&gt;"",AJ132&lt;&gt;""),"-")</f>
        <v/>
      </c>
      <c r="CA132" s="121" t="str" cm="1">
        <f t="array" ref="CA132">_xlfn.IFS(AND($AB132&lt;&gt;"",AC132&lt;&gt;""),ABS($AB132-AC132),AND($AB132="",AC132=""),"",OR($AB132&lt;&gt;"",AC132&lt;&gt;""),"-")</f>
        <v/>
      </c>
      <c r="CB132" s="120" t="str" cm="1">
        <f t="array" ref="CB132">_xlfn.IFS(AND($AB132&lt;&gt;"",AD132&lt;&gt;""),ABS($AB132-AD132),AND($AB132="",AD132=""),"",OR($AB132&lt;&gt;"",AD132&lt;&gt;""),"-")</f>
        <v/>
      </c>
      <c r="CC132" s="120" t="str" cm="1">
        <f t="array" ref="CC132">_xlfn.IFS(AND($AB132&lt;&gt;"",AE132&lt;&gt;""),ABS($AB132-AE132),AND($AB132="",AE132=""),"",OR($AB132&lt;&gt;"",AE132&lt;&gt;""),"-")</f>
        <v>-</v>
      </c>
      <c r="CD132" s="120" t="str" cm="1">
        <f t="array" ref="CD132">_xlfn.IFS(AND($AB132&lt;&gt;"",AF132&lt;&gt;""),ABS($AB132-AF132),AND($AB132="",AF132=""),"",OR($AB132&lt;&gt;"",AF132&lt;&gt;""),"-")</f>
        <v>-</v>
      </c>
      <c r="CE132" s="120" t="str" cm="1">
        <f t="array" ref="CE132">_xlfn.IFS(AND($AB132&lt;&gt;"",AG132&lt;&gt;""),ABS($AB132-AG132),AND($AB132="",AG132=""),"",OR($AB132&lt;&gt;"",AG132&lt;&gt;""),"-")</f>
        <v>-</v>
      </c>
      <c r="CF132" s="120" t="str" cm="1">
        <f t="array" ref="CF132">_xlfn.IFS(AND($AB132&lt;&gt;"",AH132&lt;&gt;""),ABS($AB132-AH132),AND($AB132="",AH132=""),"",OR($AB132&lt;&gt;"",AH132&lt;&gt;""),"-")</f>
        <v>-</v>
      </c>
      <c r="CG132" s="120" t="str" cm="1">
        <f t="array" ref="CG132">_xlfn.IFS(AND($AB132&lt;&gt;"",AI132&lt;&gt;""),ABS($AB132-AI132),AND($AB132="",AI132=""),"",OR($AB132&lt;&gt;"",AI132&lt;&gt;""),"-")</f>
        <v/>
      </c>
      <c r="CH132" s="120" t="str" cm="1">
        <f t="array" ref="CH132">_xlfn.IFS(AND($AB132&lt;&gt;"",AJ132&lt;&gt;""),ABS($AB132-AJ132),AND($AB132="",AJ132=""),"",OR($AB132&lt;&gt;"",AJ132&lt;&gt;""),"-")</f>
        <v/>
      </c>
      <c r="CI132" s="121" t="str" cm="1">
        <f t="array" ref="CI132">_xlfn.IFS(AND($AC132&lt;&gt;"",AD132&lt;&gt;""),ABS($AC132-AD132),AND($AC132="",AD132=""),"",OR($AC132&lt;&gt;"",AD132&lt;&gt;""),"-")</f>
        <v/>
      </c>
      <c r="CJ132" s="120" t="str" cm="1">
        <f t="array" ref="CJ132">_xlfn.IFS(AND($AC132&lt;&gt;"",AE132&lt;&gt;""),ABS($AC132-AE132),AND($AC132="",AE132=""),"",OR($AC132&lt;&gt;"",AE132&lt;&gt;""),"-")</f>
        <v>-</v>
      </c>
      <c r="CK132" s="120" t="str" cm="1">
        <f t="array" ref="CK132">_xlfn.IFS(AND($AC132&lt;&gt;"",AF132&lt;&gt;""),ABS($AC132-AF132),AND($AC132="",AF132=""),"",OR($AC132&lt;&gt;"",AF132&lt;&gt;""),"-")</f>
        <v>-</v>
      </c>
      <c r="CL132" s="120" t="str" cm="1">
        <f t="array" ref="CL132">_xlfn.IFS(AND($AC132&lt;&gt;"",AG132&lt;&gt;""),ABS($AC132-AG132),AND($AC132="",AG132=""),"",OR($AC132&lt;&gt;"",AG132&lt;&gt;""),"-")</f>
        <v>-</v>
      </c>
      <c r="CM132" s="120" t="str" cm="1">
        <f t="array" ref="CM132">_xlfn.IFS(AND($AC132&lt;&gt;"",AH132&lt;&gt;""),ABS($AC132-AH132),AND($AC132="",AH132=""),"",OR($AC132&lt;&gt;"",AH132&lt;&gt;""),"-")</f>
        <v>-</v>
      </c>
      <c r="CN132" s="120" t="str" cm="1">
        <f t="array" ref="CN132">_xlfn.IFS(AND($AC132&lt;&gt;"",AI132&lt;&gt;""),ABS($AC132-AI132),AND($AC132="",AI132=""),"",OR($AC132&lt;&gt;"",AI132&lt;&gt;""),"-")</f>
        <v/>
      </c>
      <c r="CO132" s="120" t="str" cm="1">
        <f t="array" ref="CO132">_xlfn.IFS(AND($AC132&lt;&gt;"",AJ132&lt;&gt;""),ABS($AC132-AJ132),AND($AC132="",AJ132=""),"",OR($AC132&lt;&gt;"",AJ132&lt;&gt;""),"-")</f>
        <v/>
      </c>
      <c r="CP132" s="121" t="str" cm="1">
        <f t="array" ref="CP132">_xlfn.IFS(AND($AD132&lt;&gt;"",AE132&lt;&gt;""),ABS($AD132-AE132),AND($AD132="",AE132=""),"",OR($AD132&lt;&gt;"",AE132&lt;&gt;""),"-")</f>
        <v>-</v>
      </c>
      <c r="CQ132" s="120" t="str" cm="1">
        <f t="array" ref="CQ132">_xlfn.IFS(AND($AD132&lt;&gt;"",AF132&lt;&gt;""),ABS($AD132-AF132),AND($AD132="",AF132=""),"",OR($AD132&lt;&gt;"",AF132&lt;&gt;""),"-")</f>
        <v>-</v>
      </c>
      <c r="CR132" s="120" t="str" cm="1">
        <f t="array" ref="CR132">_xlfn.IFS(AND($AD132&lt;&gt;"",AG132&lt;&gt;""),ABS($AD132-AG132),AND($AD132="",AG132=""),"",OR($AD132&lt;&gt;"",AG132&lt;&gt;""),"-")</f>
        <v>-</v>
      </c>
      <c r="CS132" s="120" t="str" cm="1">
        <f t="array" ref="CS132">_xlfn.IFS(AND($AD132&lt;&gt;"",AH132&lt;&gt;""),ABS($AD132-AH132),AND($AD132="",AH132=""),"",OR($AD132&lt;&gt;"",AH132&lt;&gt;""),"-")</f>
        <v>-</v>
      </c>
      <c r="CT132" s="120" t="str" cm="1">
        <f t="array" ref="CT132">_xlfn.IFS(AND($AD132&lt;&gt;"",AI132&lt;&gt;""),ABS($AD132-AI132),AND($AD132="",AI132=""),"",OR($AD132&lt;&gt;"",AI132&lt;&gt;""),"-")</f>
        <v/>
      </c>
      <c r="CU132" s="120" t="str" cm="1">
        <f t="array" ref="CU132">_xlfn.IFS(AND($AD132&lt;&gt;"",AJ132&lt;&gt;""),ABS($AD132-AJ132),AND($AD132="",AJ132=""),"",OR($AD132&lt;&gt;"",AJ132&lt;&gt;""),"-")</f>
        <v/>
      </c>
      <c r="CV132" s="121" cm="1">
        <f t="array" ref="CV132">_xlfn.IFS(AND($AE132&lt;&gt;"",AF132&lt;&gt;""),ABS($AE132-AF132),AND($AE132="",AF132=""),"",OR($AE132&lt;&gt;"",AF132&lt;&gt;""),"-")</f>
        <v>0</v>
      </c>
      <c r="CW132" s="120" cm="1">
        <f t="array" ref="CW132">_xlfn.IFS(AND($AE132&lt;&gt;"",AG132&lt;&gt;""),ABS($AE132-AG132),AND($AE132="",AG132=""),"",OR($AE132&lt;&gt;"",AG132&lt;&gt;""),"-")</f>
        <v>2.5038210885268697E-2</v>
      </c>
      <c r="CX132" s="120" cm="1">
        <f t="array" ref="CX132">_xlfn.IFS(AND($AE132&lt;&gt;"",AH132&lt;&gt;""),ABS($AE132-AH132),AND($AE132="",AH132=""),"",OR($AE132&lt;&gt;"",AH132&lt;&gt;""),"-")</f>
        <v>2.7184843108594361</v>
      </c>
      <c r="CY132" s="120" t="str" cm="1">
        <f t="array" ref="CY132">_xlfn.IFS(AND($AE132&lt;&gt;"",AI132&lt;&gt;""),ABS($AE132-AI132),AND($AE132="",AI132=""),"",OR($AE132&lt;&gt;"",AI132&lt;&gt;""),"-")</f>
        <v>-</v>
      </c>
      <c r="CZ132" s="120" t="str" cm="1">
        <f t="array" ref="CZ132">_xlfn.IFS(AND($AE132&lt;&gt;"",AJ132&lt;&gt;""),ABS($AE132-AJ132),AND($AE132="",AJ132=""),"",OR($AE132&lt;&gt;"",AJ132&lt;&gt;""),"-")</f>
        <v>-</v>
      </c>
      <c r="DA132" s="121" cm="1">
        <f t="array" ref="DA132">_xlfn.IFS(AND($AF132&lt;&gt;"",AG132&lt;&gt;""),ABS($AF132-AG132),AND($AF132="",AG132=""),"",OR($AF132&lt;&gt;"",AG132&lt;&gt;""),"-")</f>
        <v>2.5038210885268697E-2</v>
      </c>
      <c r="DB132" s="120" cm="1">
        <f t="array" ref="DB132">_xlfn.IFS(AND($AF132&lt;&gt;"",AH132&lt;&gt;""),ABS($AF132-AH132),AND($AF132="",AH132=""),"",OR($AF132&lt;&gt;"",AH132&lt;&gt;""),"-")</f>
        <v>2.7184843108594361</v>
      </c>
      <c r="DC132" s="120" t="str" cm="1">
        <f t="array" ref="DC132">_xlfn.IFS(AND($AF132&lt;&gt;"",AI132&lt;&gt;""),ABS($AF132-AI132),AND($AF132="",AI132=""),"",OR($AF132&lt;&gt;"",AI132&lt;&gt;""),"-")</f>
        <v>-</v>
      </c>
      <c r="DD132" s="120" t="str" cm="1">
        <f t="array" ref="DD132">_xlfn.IFS(AND($AF132&lt;&gt;"",AJ132&lt;&gt;""),ABS($AF132-AJ132),AND($AF132="",AJ132=""),"",OR($AF132&lt;&gt;"",AJ132&lt;&gt;""),"-")</f>
        <v>-</v>
      </c>
      <c r="DE132" s="121" cm="1">
        <f t="array" ref="DE132">_xlfn.IFS(AND($AG132&lt;&gt;"",AH132&lt;&gt;""),ABS($AG132-AH132),AND($AG132="",AH132=""),"",OR($AG132&lt;&gt;"",AH132&lt;&gt;""),"-")</f>
        <v>2.6934460999741674</v>
      </c>
      <c r="DF132" s="120" t="str" cm="1">
        <f t="array" ref="DF132">_xlfn.IFS(AND($AG132&lt;&gt;"",AI132&lt;&gt;""),ABS($AG132-AI132),AND($AG132="",AI132=""),"",OR($AG132&lt;&gt;"",AI132&lt;&gt;""),"-")</f>
        <v>-</v>
      </c>
      <c r="DG132" s="120" t="str" cm="1">
        <f t="array" ref="DG132">_xlfn.IFS(AND($AG132&lt;&gt;"",AJ132&lt;&gt;""),ABS($AG132-AJ132),AND($AG132="",AJ132=""),"",OR($AG132&lt;&gt;"",AJ132&lt;&gt;""),"-")</f>
        <v>-</v>
      </c>
      <c r="DH132" s="121" t="str" cm="1">
        <f t="array" ref="DH132">_xlfn.IFS(AND($AH132&lt;&gt;"",AI132&lt;&gt;""),ABS($AH132-AI132),AND($AH132="",AI132=""),"",OR($AH132&lt;&gt;"",AI132&lt;&gt;""),"-")</f>
        <v>-</v>
      </c>
      <c r="DI132" s="120" t="str" cm="1">
        <f t="array" ref="DI132">_xlfn.IFS(AND($AH132&lt;&gt;"",AJ132&lt;&gt;""),ABS($AH132-AJ132),AND($AH132="",AJ132=""),"",OR($AH132&lt;&gt;"",AJ132&lt;&gt;""),"-")</f>
        <v>-</v>
      </c>
      <c r="DJ132" s="121" t="str" cm="1">
        <f t="array" ref="DJ132">_xlfn.IFS(AND($AI132&lt;&gt;"",AJ132&lt;&gt;""),ABS($AI132-AJ132),AND($AI132="",AJ132=""),"",OR($AI132&lt;&gt;"",AJ132&lt;&gt;""),"-")</f>
        <v/>
      </c>
    </row>
    <row r="133" spans="1:114" x14ac:dyDescent="0.2">
      <c r="A133" s="120" t="str">
        <f t="shared" si="36"/>
        <v>ok</v>
      </c>
      <c r="B133" s="186">
        <f t="shared" si="37"/>
        <v>0</v>
      </c>
      <c r="C133" s="186">
        <f t="shared" si="38"/>
        <v>100</v>
      </c>
      <c r="D133" s="186">
        <f t="shared" si="39"/>
        <v>0</v>
      </c>
      <c r="E133" s="263">
        <f t="shared" si="40"/>
        <v>4</v>
      </c>
      <c r="F133" s="186">
        <f t="shared" si="41"/>
        <v>4</v>
      </c>
      <c r="G133" s="186">
        <f t="shared" si="42"/>
        <v>100</v>
      </c>
      <c r="H133" s="262" t="str">
        <f t="shared" si="43"/>
        <v/>
      </c>
      <c r="I133" s="187" t="str">
        <f t="shared" si="44"/>
        <v>I</v>
      </c>
      <c r="J133" s="260" t="s">
        <v>189</v>
      </c>
      <c r="K133" s="259" t="str">
        <f>VLOOKUP($J133,Merged_couplings!$B:$BU,MATCH(K$1,Merged_couplings!$B$1:$BU$1,0),FALSE)</f>
        <v>-I-</v>
      </c>
      <c r="L133" s="258" t="str">
        <f>VLOOKUP($J133,Merged_couplings!$B:$BU,MATCH(L$1,Merged_couplings!$B$1:$BU$1,0),FALSE)</f>
        <v>-I-</v>
      </c>
      <c r="M133" s="258" t="str">
        <f>VLOOKUP($J133,Merged_couplings!$B:$BU,MATCH(M$1,Merged_couplings!$B$1:$BU$1,0),FALSE)</f>
        <v>-I-</v>
      </c>
      <c r="N133" s="258" t="str">
        <f>VLOOKUP($J133,Merged_couplings!$B:$BU,MATCH(N$1,Merged_couplings!$B$1:$BU$1,0),FALSE)</f>
        <v>-I-</v>
      </c>
      <c r="O133" s="258" t="str">
        <f>VLOOKUP($J133,Merged_couplings!$B:$BU,MATCH(O$1,Merged_couplings!$B$1:$BU$1,0),FALSE)</f>
        <v>-I-</v>
      </c>
      <c r="P133" s="258" t="str">
        <f>VLOOKUP($J133,Merged_couplings!$B:$BU,MATCH(P$1,Merged_couplings!$B$1:$BU$1,0),FALSE)</f>
        <v>-I-</v>
      </c>
      <c r="Q133" s="258" t="str">
        <f>VLOOKUP($J133,Merged_couplings!$B:$BU,MATCH(Q$1,Merged_couplings!$B$1:$BU$1,0),FALSE)</f>
        <v>-I-</v>
      </c>
      <c r="R133" s="258" t="str">
        <f>VLOOKUP($J133,Merged_couplings!$B:$BU,MATCH(R$1,Merged_couplings!$B$1:$BU$1,0),FALSE)</f>
        <v>-IG</v>
      </c>
      <c r="S133" s="258" t="str">
        <f>VLOOKUP($J133,Merged_couplings!$B:$BU,MATCH(S$1,Merged_couplings!$B$1:$BU$1,0),FALSE)</f>
        <v>-IG</v>
      </c>
      <c r="T133" s="258" t="str">
        <f>VLOOKUP($J133,Merged_couplings!$B:$BU,MATCH(T$1,Merged_couplings!$B$1:$BU$1,0),FALSE)</f>
        <v>-IG</v>
      </c>
      <c r="U133" s="258" t="str">
        <f>VLOOKUP($J133,Merged_couplings!$B:$BU,MATCH(U$1,Merged_couplings!$B$1:$BU$1,0),FALSE)</f>
        <v>-IG</v>
      </c>
      <c r="V133" s="258" t="str">
        <f>VLOOKUP($J133,Merged_couplings!$B:$BU,MATCH(V$1,Merged_couplings!$B$1:$BU$1,0),FALSE)</f>
        <v>-I-</v>
      </c>
      <c r="W133" s="258" t="str">
        <f>VLOOKUP($J133,Merged_couplings!$B:$BU,MATCH(W$1,Merged_couplings!$B$1:$BU$1,0),FALSE)</f>
        <v>-I-</v>
      </c>
      <c r="X133" s="121" t="str">
        <f>_xlfn.IFNA(VLOOKUP($J133,Merged_couplings!$B:$R,MATCH(X$1,Merged_couplings!$B$1:$R$1,0),FALSE),"")</f>
        <v/>
      </c>
      <c r="Y133" s="120" t="str">
        <f>_xlfn.IFNA(VLOOKUP($J133,Merged_couplings!$B:$R,MATCH(Y$1,Merged_couplings!$B$1:$R$1,0),FALSE),"")</f>
        <v/>
      </c>
      <c r="Z133" s="120" t="str">
        <f>_xlfn.IFNA(VLOOKUP($J133,Merged_couplings!$B:$R,MATCH(Z$1,Merged_couplings!$B$1:$R$1,0),FALSE),"")</f>
        <v/>
      </c>
      <c r="AA133" s="120" t="str">
        <f>_xlfn.IFNA(VLOOKUP($J133,Merged_couplings!$B:$R,MATCH(AA$1,Merged_couplings!$B$1:$R$1,0),FALSE),"")</f>
        <v/>
      </c>
      <c r="AB133" s="120" t="str">
        <f>_xlfn.IFNA(VLOOKUP($J133,Merged_couplings!$B:$R,MATCH(AB$1,Merged_couplings!$B$1:$R$1,0),FALSE),"")</f>
        <v/>
      </c>
      <c r="AC133" s="120" t="str">
        <f>_xlfn.IFNA(VLOOKUP($J133,Merged_couplings!$B:$R,MATCH(AC$1,Merged_couplings!$B$1:$R$1,0),FALSE),"")</f>
        <v/>
      </c>
      <c r="AD133" s="120" t="str">
        <f>_xlfn.IFNA(VLOOKUP($J133,Merged_couplings!$B:$R,MATCH(AD$1,Merged_couplings!$B$1:$R$1,0),FALSE),"")</f>
        <v/>
      </c>
      <c r="AE133" s="120">
        <f>_xlfn.IFNA(VLOOKUP($J133,Merged_couplings!$B:$R,MATCH(AE$1,Merged_couplings!$B$1:$R$1,0),FALSE),"")</f>
        <v>11.888989019340247</v>
      </c>
      <c r="AF133" s="120">
        <f>_xlfn.IFNA(VLOOKUP($J133,Merged_couplings!$B:$R,MATCH(AF$1,Merged_couplings!$B$1:$R$1,0),FALSE),"")</f>
        <v>11.888989019340247</v>
      </c>
      <c r="AG133" s="120">
        <f>_xlfn.IFNA(VLOOKUP($J133,Merged_couplings!$B:$R,MATCH(AG$1,Merged_couplings!$B$1:$R$1,0),FALSE),"")</f>
        <v>12.103854011985366</v>
      </c>
      <c r="AH133" s="120">
        <f>_xlfn.IFNA(VLOOKUP($J133,Merged_couplings!$B:$R,MATCH(AH$1,Merged_couplings!$B$1:$R$1,0),FALSE),"")</f>
        <v>9.4998736772977335</v>
      </c>
      <c r="AI133" s="120" t="str">
        <f>_xlfn.IFNA(VLOOKUP($J133,Merged_couplings!$B:$R,MATCH(AI$1,Merged_couplings!$B$1:$R$1,0),FALSE),"")</f>
        <v/>
      </c>
      <c r="AJ133" s="120" t="str">
        <f>_xlfn.IFNA(VLOOKUP($J133,Merged_couplings!$B:$R,MATCH(AJ$1,Merged_couplings!$B$1:$R$1,0),FALSE),"")</f>
        <v/>
      </c>
      <c r="AK133" s="123" t="str" cm="1">
        <f t="array" ref="AK133">_xlfn.IFS(AND($X133&lt;&gt;"",Y133&lt;&gt;""),ABS($X133-Y133),AND($X133="",Y133=""),"",OR($X133&lt;&gt;"",Y133&lt;&gt;""),"-")</f>
        <v/>
      </c>
      <c r="AL133" s="122" t="str" cm="1">
        <f t="array" ref="AL133">_xlfn.IFS(AND($X133&lt;&gt;"",Z133&lt;&gt;""),ABS($X133-Z133),AND($X133="",Z133=""),"",OR($X133&lt;&gt;"",Z133&lt;&gt;""),"-")</f>
        <v/>
      </c>
      <c r="AM133" s="122" t="str" cm="1">
        <f t="array" ref="AM133">_xlfn.IFS(AND($X133&lt;&gt;"",AA133&lt;&gt;""),ABS($X133-AA133),AND($X133="",AA133=""),"",OR($X133&lt;&gt;"",AA133&lt;&gt;""),"-")</f>
        <v/>
      </c>
      <c r="AN133" s="122" t="str" cm="1">
        <f t="array" ref="AN133">_xlfn.IFS(AND($X133&lt;&gt;"",AB133&lt;&gt;""),ABS($X133-AB133),AND($X133="",AB133=""),"",OR($X133&lt;&gt;"",AB133&lt;&gt;""),"-")</f>
        <v/>
      </c>
      <c r="AO133" s="122" t="str" cm="1">
        <f t="array" ref="AO133">_xlfn.IFS(AND($X133&lt;&gt;"",AC133&lt;&gt;""),ABS($X133-AC133),AND($X133="",AC133=""),"",OR($X133&lt;&gt;"",AC133&lt;&gt;""),"-")</f>
        <v/>
      </c>
      <c r="AP133" s="122" t="str" cm="1">
        <f t="array" ref="AP133">_xlfn.IFS(AND($X133&lt;&gt;"",AD133&lt;&gt;""),ABS($X133-AD133),AND($X133="",AD133=""),"",OR($X133&lt;&gt;"",AD133&lt;&gt;""),"-")</f>
        <v/>
      </c>
      <c r="AQ133" s="122" t="str" cm="1">
        <f t="array" ref="AQ133">_xlfn.IFS(AND($X133&lt;&gt;"",AE133&lt;&gt;""),ABS($X133-AE133),AND($X133="",AE133=""),"",OR($X133&lt;&gt;"",AE133&lt;&gt;""),"-")</f>
        <v>-</v>
      </c>
      <c r="AR133" s="122" t="str" cm="1">
        <f t="array" ref="AR133">_xlfn.IFS(AND($X133&lt;&gt;"",AF133&lt;&gt;""),ABS($X133-AF133),AND($X133="",AF133=""),"",OR($X133&lt;&gt;"",AF133&lt;&gt;""),"-")</f>
        <v>-</v>
      </c>
      <c r="AS133" s="122" t="str" cm="1">
        <f t="array" ref="AS133">_xlfn.IFS(AND($X133&lt;&gt;"",AG133&lt;&gt;""),ABS($X133-AG133),AND($X133="",AG133=""),"",OR($X133&lt;&gt;"",AG133&lt;&gt;""),"-")</f>
        <v>-</v>
      </c>
      <c r="AT133" s="122" t="str" cm="1">
        <f t="array" ref="AT133">_xlfn.IFS(AND($X133&lt;&gt;"",AH133&lt;&gt;""),ABS($X133-AH133),AND($X133="",AH133=""),"",OR($X133&lt;&gt;"",AH133&lt;&gt;""),"-")</f>
        <v>-</v>
      </c>
      <c r="AU133" s="122" t="str" cm="1">
        <f t="array" ref="AU133">_xlfn.IFS(AND($X133&lt;&gt;"",AI133&lt;&gt;""),ABS($X133-AI133),AND($X133="",AI133=""),"",OR($X133&lt;&gt;"",AI133&lt;&gt;""),"-")</f>
        <v/>
      </c>
      <c r="AV133" s="122" t="str" cm="1">
        <f t="array" ref="AV133">_xlfn.IFS(AND($X133&lt;&gt;"",AJ133&lt;&gt;""),ABS($X133-AJ133),AND($X133="",AJ133=""),"",OR($X133&lt;&gt;"",AJ133&lt;&gt;""),"-")</f>
        <v/>
      </c>
      <c r="AW133" s="123" t="str" cm="1">
        <f t="array" ref="AW133">_xlfn.IFS(AND($Y133&lt;&gt;"",Z133&lt;&gt;""),ABS($Y133-Z133),AND($Y133="",Z133=""),"",OR($Y133&lt;&gt;"",Z133&lt;&gt;""),"-")</f>
        <v/>
      </c>
      <c r="AX133" s="122" t="str" cm="1">
        <f t="array" ref="AX133">_xlfn.IFS(AND($Y133&lt;&gt;"",AA133&lt;&gt;""),ABS($Y133-AA133),AND($Y133="",AA133=""),"",OR($Y133&lt;&gt;"",AA133&lt;&gt;""),"-")</f>
        <v/>
      </c>
      <c r="AY133" s="122" t="str" cm="1">
        <f t="array" ref="AY133">_xlfn.IFS(AND($Y133&lt;&gt;"",AB133&lt;&gt;""),ABS($Y133-AB133),AND($Y133="",AB133=""),"",OR($Y133&lt;&gt;"",AB133&lt;&gt;""),"-")</f>
        <v/>
      </c>
      <c r="AZ133" s="122" t="str" cm="1">
        <f t="array" ref="AZ133">_xlfn.IFS(AND($Y133&lt;&gt;"",AC133&lt;&gt;""),ABS($Y133-AC133),AND($Y133="",AC133=""),"",OR($Y133&lt;&gt;"",AC133&lt;&gt;""),"-")</f>
        <v/>
      </c>
      <c r="BA133" s="122" t="str" cm="1">
        <f t="array" ref="BA133">_xlfn.IFS(AND($Y133&lt;&gt;"",AD133&lt;&gt;""),ABS($Y133-AD133),AND($Y133="",AD133=""),"",OR($Y133&lt;&gt;"",AD133&lt;&gt;""),"-")</f>
        <v/>
      </c>
      <c r="BB133" s="122" t="str" cm="1">
        <f t="array" ref="BB133">_xlfn.IFS(AND($Y133&lt;&gt;"",AE133&lt;&gt;""),ABS($Y133-AE133),AND($Y133="",AE133=""),"",OR($Y133&lt;&gt;"",AE133&lt;&gt;""),"-")</f>
        <v>-</v>
      </c>
      <c r="BC133" s="122" t="str" cm="1">
        <f t="array" ref="BC133">_xlfn.IFS(AND($Y133&lt;&gt;"",AF133&lt;&gt;""),ABS($Y133-AF133),AND($Y133="",AF133=""),"",OR($Y133&lt;&gt;"",AF133&lt;&gt;""),"-")</f>
        <v>-</v>
      </c>
      <c r="BD133" s="122" t="str" cm="1">
        <f t="array" ref="BD133">_xlfn.IFS(AND($Y133&lt;&gt;"",AG133&lt;&gt;""),ABS($Y133-AG133),AND($Y133="",AG133=""),"",OR($Y133&lt;&gt;"",AG133&lt;&gt;""),"-")</f>
        <v>-</v>
      </c>
      <c r="BE133" s="122" t="str" cm="1">
        <f t="array" ref="BE133">_xlfn.IFS(AND($Y133&lt;&gt;"",AH133&lt;&gt;""),ABS($Y133-AH133),AND($Y133="",AH133=""),"",OR($Y133&lt;&gt;"",AH133&lt;&gt;""),"-")</f>
        <v>-</v>
      </c>
      <c r="BF133" s="122" t="str" cm="1">
        <f t="array" ref="BF133">_xlfn.IFS(AND($Y133&lt;&gt;"",AI133&lt;&gt;""),ABS($Y133-AI133),AND($Y133="",AI133=""),"",OR($Y133&lt;&gt;"",AI133&lt;&gt;""),"-")</f>
        <v/>
      </c>
      <c r="BG133" s="122" t="str" cm="1">
        <f t="array" ref="BG133">_xlfn.IFS(AND($Y133&lt;&gt;"",AJ133&lt;&gt;""),ABS($Y133-AJ133),AND($Y133="",AJ133=""),"",OR($Y133&lt;&gt;"",AJ133&lt;&gt;""),"-")</f>
        <v/>
      </c>
      <c r="BH133" s="121" t="str" cm="1">
        <f t="array" ref="BH133">_xlfn.IFS(AND($Z133&lt;&gt;"",AA133&lt;&gt;""),ABS($Z133-AA133),AND($Z133="",AA133=""),"",OR($Z133&lt;&gt;"",AA133&lt;&gt;""),"-")</f>
        <v/>
      </c>
      <c r="BI133" s="120" t="str" cm="1">
        <f t="array" ref="BI133">_xlfn.IFS(AND($Z133&lt;&gt;"",AB133&lt;&gt;""),ABS($Z133-AB133),AND($Z133="",AB133=""),"",OR($Z133&lt;&gt;"",AB133&lt;&gt;""),"-")</f>
        <v/>
      </c>
      <c r="BJ133" s="120" t="str" cm="1">
        <f t="array" ref="BJ133">_xlfn.IFS(AND($Z133&lt;&gt;"",AC133&lt;&gt;""),ABS($Z133-AC133),AND($Z133="",AC133=""),"",OR($Z133&lt;&gt;"",AC133&lt;&gt;""),"-")</f>
        <v/>
      </c>
      <c r="BK133" s="120" t="str" cm="1">
        <f t="array" ref="BK133">_xlfn.IFS(AND($Z133&lt;&gt;"",AD133&lt;&gt;""),ABS($Z133-AD133),AND($Z133="",AD133=""),"",OR($Z133&lt;&gt;"",AD133&lt;&gt;""),"-")</f>
        <v/>
      </c>
      <c r="BL133" s="120" t="str" cm="1">
        <f t="array" ref="BL133">_xlfn.IFS(AND($Z133&lt;&gt;"",AE133&lt;&gt;""),ABS($Z133-AE133),AND($Z133="",AE133=""),"",OR($Z133&lt;&gt;"",AE133&lt;&gt;""),"-")</f>
        <v>-</v>
      </c>
      <c r="BM133" s="120" t="str" cm="1">
        <f t="array" ref="BM133">_xlfn.IFS(AND($Z133&lt;&gt;"",AF133&lt;&gt;""),ABS($Z133-AF133),AND($Z133="",AF133=""),"",OR($Z133&lt;&gt;"",AF133&lt;&gt;""),"-")</f>
        <v>-</v>
      </c>
      <c r="BN133" s="120" t="str" cm="1">
        <f t="array" ref="BN133">_xlfn.IFS(AND($Z133&lt;&gt;"",AG133&lt;&gt;""),ABS($Z133-AG133),AND($Z133="",AG133=""),"",OR($Z133&lt;&gt;"",AG133&lt;&gt;""),"-")</f>
        <v>-</v>
      </c>
      <c r="BO133" s="120" t="str" cm="1">
        <f t="array" ref="BO133">_xlfn.IFS(AND($Z133&lt;&gt;"",AH133&lt;&gt;""),ABS($Z133-AH133),AND($Z133="",AH133=""),"",OR($Z133&lt;&gt;"",AH133&lt;&gt;""),"-")</f>
        <v>-</v>
      </c>
      <c r="BP133" s="120" t="str" cm="1">
        <f t="array" ref="BP133">_xlfn.IFS(AND($Z133&lt;&gt;"",AI133&lt;&gt;""),ABS($Z133-AI133),AND($Z133="",AI133=""),"",OR($Z133&lt;&gt;"",AI133&lt;&gt;""),"-")</f>
        <v/>
      </c>
      <c r="BQ133" s="120" t="str" cm="1">
        <f t="array" ref="BQ133">_xlfn.IFS(AND($Z133&lt;&gt;"",AJ133&lt;&gt;""),ABS($Z133-AJ133),AND($Z133="",AJ133=""),"",OR($Z133&lt;&gt;"",AJ133&lt;&gt;""),"-")</f>
        <v/>
      </c>
      <c r="BR133" s="121" t="str" cm="1">
        <f t="array" ref="BR133">_xlfn.IFS(AND($AA133&lt;&gt;"",AB133&lt;&gt;""),ABS($AA133-AB133),AND($AA133="",AB133=""),"",OR($AA133&lt;&gt;"",AB133&lt;&gt;""),"-")</f>
        <v/>
      </c>
      <c r="BS133" s="120" t="str" cm="1">
        <f t="array" ref="BS133">_xlfn.IFS(AND($AA133&lt;&gt;"",AC133&lt;&gt;""),ABS($AA133-AC133),AND($AA133="",AC133=""),"",OR($AA133&lt;&gt;"",AC133&lt;&gt;""),"-")</f>
        <v/>
      </c>
      <c r="BT133" s="120" t="str" cm="1">
        <f t="array" ref="BT133">_xlfn.IFS(AND($AA133&lt;&gt;"",AD133&lt;&gt;""),ABS($AA133-AD133),AND($AA133="",AD133=""),"",OR($AA133&lt;&gt;"",AD133&lt;&gt;""),"-")</f>
        <v/>
      </c>
      <c r="BU133" s="120" t="str" cm="1">
        <f t="array" ref="BU133">_xlfn.IFS(AND($AA133&lt;&gt;"",AE133&lt;&gt;""),ABS($AA133-AE133),AND($AA133="",AE133=""),"",OR($AA133&lt;&gt;"",AE133&lt;&gt;""),"-")</f>
        <v>-</v>
      </c>
      <c r="BV133" s="120" t="str" cm="1">
        <f t="array" ref="BV133">_xlfn.IFS(AND($AA133&lt;&gt;"",AF133&lt;&gt;""),ABS($AA133-AF133),AND($AA133="",AF133=""),"",OR($AA133&lt;&gt;"",AF133&lt;&gt;""),"-")</f>
        <v>-</v>
      </c>
      <c r="BW133" s="120" t="str" cm="1">
        <f t="array" ref="BW133">_xlfn.IFS(AND($AA133&lt;&gt;"",AG133&lt;&gt;""),ABS($AA133-AG133),AND($AA133="",AG133=""),"",OR($AA133&lt;&gt;"",AG133&lt;&gt;""),"-")</f>
        <v>-</v>
      </c>
      <c r="BX133" s="120" t="str" cm="1">
        <f t="array" ref="BX133">_xlfn.IFS(AND($AA133&lt;&gt;"",AH133&lt;&gt;""),ABS($AA133-AH133),AND($AA133="",AH133=""),"",OR($AA133&lt;&gt;"",AH133&lt;&gt;""),"-")</f>
        <v>-</v>
      </c>
      <c r="BY133" s="120" t="str" cm="1">
        <f t="array" ref="BY133">_xlfn.IFS(AND($AA133&lt;&gt;"",AI133&lt;&gt;""),ABS($AA133-AI133),AND($AA133="",AI133=""),"",OR($AA133&lt;&gt;"",AI133&lt;&gt;""),"-")</f>
        <v/>
      </c>
      <c r="BZ133" s="120" t="str" cm="1">
        <f t="array" ref="BZ133">_xlfn.IFS(AND($AA133&lt;&gt;"",AJ133&lt;&gt;""),ABS($AA133-AJ133),AND($AA133="",AJ133=""),"",OR($AA133&lt;&gt;"",AJ133&lt;&gt;""),"-")</f>
        <v/>
      </c>
      <c r="CA133" s="121" t="str" cm="1">
        <f t="array" ref="CA133">_xlfn.IFS(AND($AB133&lt;&gt;"",AC133&lt;&gt;""),ABS($AB133-AC133),AND($AB133="",AC133=""),"",OR($AB133&lt;&gt;"",AC133&lt;&gt;""),"-")</f>
        <v/>
      </c>
      <c r="CB133" s="120" t="str" cm="1">
        <f t="array" ref="CB133">_xlfn.IFS(AND($AB133&lt;&gt;"",AD133&lt;&gt;""),ABS($AB133-AD133),AND($AB133="",AD133=""),"",OR($AB133&lt;&gt;"",AD133&lt;&gt;""),"-")</f>
        <v/>
      </c>
      <c r="CC133" s="120" t="str" cm="1">
        <f t="array" ref="CC133">_xlfn.IFS(AND($AB133&lt;&gt;"",AE133&lt;&gt;""),ABS($AB133-AE133),AND($AB133="",AE133=""),"",OR($AB133&lt;&gt;"",AE133&lt;&gt;""),"-")</f>
        <v>-</v>
      </c>
      <c r="CD133" s="120" t="str" cm="1">
        <f t="array" ref="CD133">_xlfn.IFS(AND($AB133&lt;&gt;"",AF133&lt;&gt;""),ABS($AB133-AF133),AND($AB133="",AF133=""),"",OR($AB133&lt;&gt;"",AF133&lt;&gt;""),"-")</f>
        <v>-</v>
      </c>
      <c r="CE133" s="120" t="str" cm="1">
        <f t="array" ref="CE133">_xlfn.IFS(AND($AB133&lt;&gt;"",AG133&lt;&gt;""),ABS($AB133-AG133),AND($AB133="",AG133=""),"",OR($AB133&lt;&gt;"",AG133&lt;&gt;""),"-")</f>
        <v>-</v>
      </c>
      <c r="CF133" s="120" t="str" cm="1">
        <f t="array" ref="CF133">_xlfn.IFS(AND($AB133&lt;&gt;"",AH133&lt;&gt;""),ABS($AB133-AH133),AND($AB133="",AH133=""),"",OR($AB133&lt;&gt;"",AH133&lt;&gt;""),"-")</f>
        <v>-</v>
      </c>
      <c r="CG133" s="120" t="str" cm="1">
        <f t="array" ref="CG133">_xlfn.IFS(AND($AB133&lt;&gt;"",AI133&lt;&gt;""),ABS($AB133-AI133),AND($AB133="",AI133=""),"",OR($AB133&lt;&gt;"",AI133&lt;&gt;""),"-")</f>
        <v/>
      </c>
      <c r="CH133" s="120" t="str" cm="1">
        <f t="array" ref="CH133">_xlfn.IFS(AND($AB133&lt;&gt;"",AJ133&lt;&gt;""),ABS($AB133-AJ133),AND($AB133="",AJ133=""),"",OR($AB133&lt;&gt;"",AJ133&lt;&gt;""),"-")</f>
        <v/>
      </c>
      <c r="CI133" s="121" t="str" cm="1">
        <f t="array" ref="CI133">_xlfn.IFS(AND($AC133&lt;&gt;"",AD133&lt;&gt;""),ABS($AC133-AD133),AND($AC133="",AD133=""),"",OR($AC133&lt;&gt;"",AD133&lt;&gt;""),"-")</f>
        <v/>
      </c>
      <c r="CJ133" s="120" t="str" cm="1">
        <f t="array" ref="CJ133">_xlfn.IFS(AND($AC133&lt;&gt;"",AE133&lt;&gt;""),ABS($AC133-AE133),AND($AC133="",AE133=""),"",OR($AC133&lt;&gt;"",AE133&lt;&gt;""),"-")</f>
        <v>-</v>
      </c>
      <c r="CK133" s="120" t="str" cm="1">
        <f t="array" ref="CK133">_xlfn.IFS(AND($AC133&lt;&gt;"",AF133&lt;&gt;""),ABS($AC133-AF133),AND($AC133="",AF133=""),"",OR($AC133&lt;&gt;"",AF133&lt;&gt;""),"-")</f>
        <v>-</v>
      </c>
      <c r="CL133" s="120" t="str" cm="1">
        <f t="array" ref="CL133">_xlfn.IFS(AND($AC133&lt;&gt;"",AG133&lt;&gt;""),ABS($AC133-AG133),AND($AC133="",AG133=""),"",OR($AC133&lt;&gt;"",AG133&lt;&gt;""),"-")</f>
        <v>-</v>
      </c>
      <c r="CM133" s="120" t="str" cm="1">
        <f t="array" ref="CM133">_xlfn.IFS(AND($AC133&lt;&gt;"",AH133&lt;&gt;""),ABS($AC133-AH133),AND($AC133="",AH133=""),"",OR($AC133&lt;&gt;"",AH133&lt;&gt;""),"-")</f>
        <v>-</v>
      </c>
      <c r="CN133" s="120" t="str" cm="1">
        <f t="array" ref="CN133">_xlfn.IFS(AND($AC133&lt;&gt;"",AI133&lt;&gt;""),ABS($AC133-AI133),AND($AC133="",AI133=""),"",OR($AC133&lt;&gt;"",AI133&lt;&gt;""),"-")</f>
        <v/>
      </c>
      <c r="CO133" s="120" t="str" cm="1">
        <f t="array" ref="CO133">_xlfn.IFS(AND($AC133&lt;&gt;"",AJ133&lt;&gt;""),ABS($AC133-AJ133),AND($AC133="",AJ133=""),"",OR($AC133&lt;&gt;"",AJ133&lt;&gt;""),"-")</f>
        <v/>
      </c>
      <c r="CP133" s="121" t="str" cm="1">
        <f t="array" ref="CP133">_xlfn.IFS(AND($AD133&lt;&gt;"",AE133&lt;&gt;""),ABS($AD133-AE133),AND($AD133="",AE133=""),"",OR($AD133&lt;&gt;"",AE133&lt;&gt;""),"-")</f>
        <v>-</v>
      </c>
      <c r="CQ133" s="120" t="str" cm="1">
        <f t="array" ref="CQ133">_xlfn.IFS(AND($AD133&lt;&gt;"",AF133&lt;&gt;""),ABS($AD133-AF133),AND($AD133="",AF133=""),"",OR($AD133&lt;&gt;"",AF133&lt;&gt;""),"-")</f>
        <v>-</v>
      </c>
      <c r="CR133" s="120" t="str" cm="1">
        <f t="array" ref="CR133">_xlfn.IFS(AND($AD133&lt;&gt;"",AG133&lt;&gt;""),ABS($AD133-AG133),AND($AD133="",AG133=""),"",OR($AD133&lt;&gt;"",AG133&lt;&gt;""),"-")</f>
        <v>-</v>
      </c>
      <c r="CS133" s="120" t="str" cm="1">
        <f t="array" ref="CS133">_xlfn.IFS(AND($AD133&lt;&gt;"",AH133&lt;&gt;""),ABS($AD133-AH133),AND($AD133="",AH133=""),"",OR($AD133&lt;&gt;"",AH133&lt;&gt;""),"-")</f>
        <v>-</v>
      </c>
      <c r="CT133" s="120" t="str" cm="1">
        <f t="array" ref="CT133">_xlfn.IFS(AND($AD133&lt;&gt;"",AI133&lt;&gt;""),ABS($AD133-AI133),AND($AD133="",AI133=""),"",OR($AD133&lt;&gt;"",AI133&lt;&gt;""),"-")</f>
        <v/>
      </c>
      <c r="CU133" s="120" t="str" cm="1">
        <f t="array" ref="CU133">_xlfn.IFS(AND($AD133&lt;&gt;"",AJ133&lt;&gt;""),ABS($AD133-AJ133),AND($AD133="",AJ133=""),"",OR($AD133&lt;&gt;"",AJ133&lt;&gt;""),"-")</f>
        <v/>
      </c>
      <c r="CV133" s="121" cm="1">
        <f t="array" ref="CV133">_xlfn.IFS(AND($AE133&lt;&gt;"",AF133&lt;&gt;""),ABS($AE133-AF133),AND($AE133="",AF133=""),"",OR($AE133&lt;&gt;"",AF133&lt;&gt;""),"-")</f>
        <v>0</v>
      </c>
      <c r="CW133" s="120" cm="1">
        <f t="array" ref="CW133">_xlfn.IFS(AND($AE133&lt;&gt;"",AG133&lt;&gt;""),ABS($AE133-AG133),AND($AE133="",AG133=""),"",OR($AE133&lt;&gt;"",AG133&lt;&gt;""),"-")</f>
        <v>0.21486499264511849</v>
      </c>
      <c r="CX133" s="120" cm="1">
        <f t="array" ref="CX133">_xlfn.IFS(AND($AE133&lt;&gt;"",AH133&lt;&gt;""),ABS($AE133-AH133),AND($AE133="",AH133=""),"",OR($AE133&lt;&gt;"",AH133&lt;&gt;""),"-")</f>
        <v>2.3891153420425137</v>
      </c>
      <c r="CY133" s="120" t="str" cm="1">
        <f t="array" ref="CY133">_xlfn.IFS(AND($AE133&lt;&gt;"",AI133&lt;&gt;""),ABS($AE133-AI133),AND($AE133="",AI133=""),"",OR($AE133&lt;&gt;"",AI133&lt;&gt;""),"-")</f>
        <v>-</v>
      </c>
      <c r="CZ133" s="120" t="str" cm="1">
        <f t="array" ref="CZ133">_xlfn.IFS(AND($AE133&lt;&gt;"",AJ133&lt;&gt;""),ABS($AE133-AJ133),AND($AE133="",AJ133=""),"",OR($AE133&lt;&gt;"",AJ133&lt;&gt;""),"-")</f>
        <v>-</v>
      </c>
      <c r="DA133" s="121" cm="1">
        <f t="array" ref="DA133">_xlfn.IFS(AND($AF133&lt;&gt;"",AG133&lt;&gt;""),ABS($AF133-AG133),AND($AF133="",AG133=""),"",OR($AF133&lt;&gt;"",AG133&lt;&gt;""),"-")</f>
        <v>0.21486499264511849</v>
      </c>
      <c r="DB133" s="120" cm="1">
        <f t="array" ref="DB133">_xlfn.IFS(AND($AF133&lt;&gt;"",AH133&lt;&gt;""),ABS($AF133-AH133),AND($AF133="",AH133=""),"",OR($AF133&lt;&gt;"",AH133&lt;&gt;""),"-")</f>
        <v>2.3891153420425137</v>
      </c>
      <c r="DC133" s="120" t="str" cm="1">
        <f t="array" ref="DC133">_xlfn.IFS(AND($AF133&lt;&gt;"",AI133&lt;&gt;""),ABS($AF133-AI133),AND($AF133="",AI133=""),"",OR($AF133&lt;&gt;"",AI133&lt;&gt;""),"-")</f>
        <v>-</v>
      </c>
      <c r="DD133" s="120" t="str" cm="1">
        <f t="array" ref="DD133">_xlfn.IFS(AND($AF133&lt;&gt;"",AJ133&lt;&gt;""),ABS($AF133-AJ133),AND($AF133="",AJ133=""),"",OR($AF133&lt;&gt;"",AJ133&lt;&gt;""),"-")</f>
        <v>-</v>
      </c>
      <c r="DE133" s="121" cm="1">
        <f t="array" ref="DE133">_xlfn.IFS(AND($AG133&lt;&gt;"",AH133&lt;&gt;""),ABS($AG133-AH133),AND($AG133="",AH133=""),"",OR($AG133&lt;&gt;"",AH133&lt;&gt;""),"-")</f>
        <v>2.6039803346876322</v>
      </c>
      <c r="DF133" s="120" t="str" cm="1">
        <f t="array" ref="DF133">_xlfn.IFS(AND($AG133&lt;&gt;"",AI133&lt;&gt;""),ABS($AG133-AI133),AND($AG133="",AI133=""),"",OR($AG133&lt;&gt;"",AI133&lt;&gt;""),"-")</f>
        <v>-</v>
      </c>
      <c r="DG133" s="120" t="str" cm="1">
        <f t="array" ref="DG133">_xlfn.IFS(AND($AG133&lt;&gt;"",AJ133&lt;&gt;""),ABS($AG133-AJ133),AND($AG133="",AJ133=""),"",OR($AG133&lt;&gt;"",AJ133&lt;&gt;""),"-")</f>
        <v>-</v>
      </c>
      <c r="DH133" s="121" t="str" cm="1">
        <f t="array" ref="DH133">_xlfn.IFS(AND($AH133&lt;&gt;"",AI133&lt;&gt;""),ABS($AH133-AI133),AND($AH133="",AI133=""),"",OR($AH133&lt;&gt;"",AI133&lt;&gt;""),"-")</f>
        <v>-</v>
      </c>
      <c r="DI133" s="120" t="str" cm="1">
        <f t="array" ref="DI133">_xlfn.IFS(AND($AH133&lt;&gt;"",AJ133&lt;&gt;""),ABS($AH133-AJ133),AND($AH133="",AJ133=""),"",OR($AH133&lt;&gt;"",AJ133&lt;&gt;""),"-")</f>
        <v>-</v>
      </c>
      <c r="DJ133" s="121" t="str" cm="1">
        <f t="array" ref="DJ133">_xlfn.IFS(AND($AI133&lt;&gt;"",AJ133&lt;&gt;""),ABS($AI133-AJ133),AND($AI133="",AJ133=""),"",OR($AI133&lt;&gt;"",AJ133&lt;&gt;""),"-")</f>
        <v/>
      </c>
    </row>
    <row r="134" spans="1:114" x14ac:dyDescent="0.2">
      <c r="A134" s="120" t="str">
        <f t="shared" si="36"/>
        <v>ok</v>
      </c>
      <c r="B134" s="186">
        <f t="shared" si="37"/>
        <v>0</v>
      </c>
      <c r="C134" s="186">
        <f t="shared" si="38"/>
        <v>100</v>
      </c>
      <c r="D134" s="186">
        <f t="shared" si="39"/>
        <v>0</v>
      </c>
      <c r="E134" s="263">
        <f t="shared" si="40"/>
        <v>4</v>
      </c>
      <c r="F134" s="186">
        <f t="shared" si="41"/>
        <v>4</v>
      </c>
      <c r="G134" s="186">
        <f t="shared" si="42"/>
        <v>100</v>
      </c>
      <c r="H134" s="262" t="str">
        <f t="shared" si="43"/>
        <v/>
      </c>
      <c r="I134" s="187" t="str">
        <f t="shared" si="44"/>
        <v>I</v>
      </c>
      <c r="J134" s="260" t="s">
        <v>190</v>
      </c>
      <c r="K134" s="259" t="str">
        <f>VLOOKUP($J134,Merged_couplings!$B:$BU,MATCH(K$1,Merged_couplings!$B$1:$BU$1,0),FALSE)</f>
        <v>-I-</v>
      </c>
      <c r="L134" s="258" t="str">
        <f>VLOOKUP($J134,Merged_couplings!$B:$BU,MATCH(L$1,Merged_couplings!$B$1:$BU$1,0),FALSE)</f>
        <v>-I-</v>
      </c>
      <c r="M134" s="258" t="str">
        <f>VLOOKUP($J134,Merged_couplings!$B:$BU,MATCH(M$1,Merged_couplings!$B$1:$BU$1,0),FALSE)</f>
        <v>-I-</v>
      </c>
      <c r="N134" s="258" t="str">
        <f>VLOOKUP($J134,Merged_couplings!$B:$BU,MATCH(N$1,Merged_couplings!$B$1:$BU$1,0),FALSE)</f>
        <v>-I-</v>
      </c>
      <c r="O134" s="258" t="str">
        <f>VLOOKUP($J134,Merged_couplings!$B:$BU,MATCH(O$1,Merged_couplings!$B$1:$BU$1,0),FALSE)</f>
        <v>-I-</v>
      </c>
      <c r="P134" s="258" t="str">
        <f>VLOOKUP($J134,Merged_couplings!$B:$BU,MATCH(P$1,Merged_couplings!$B$1:$BU$1,0),FALSE)</f>
        <v>-I-</v>
      </c>
      <c r="Q134" s="258" t="str">
        <f>VLOOKUP($J134,Merged_couplings!$B:$BU,MATCH(Q$1,Merged_couplings!$B$1:$BU$1,0),FALSE)</f>
        <v>-I-</v>
      </c>
      <c r="R134" s="258" t="str">
        <f>VLOOKUP($J134,Merged_couplings!$B:$BU,MATCH(R$1,Merged_couplings!$B$1:$BU$1,0),FALSE)</f>
        <v>-IG</v>
      </c>
      <c r="S134" s="258" t="str">
        <f>VLOOKUP($J134,Merged_couplings!$B:$BU,MATCH(S$1,Merged_couplings!$B$1:$BU$1,0),FALSE)</f>
        <v>-IG</v>
      </c>
      <c r="T134" s="258" t="str">
        <f>VLOOKUP($J134,Merged_couplings!$B:$BU,MATCH(T$1,Merged_couplings!$B$1:$BU$1,0),FALSE)</f>
        <v>-IG</v>
      </c>
      <c r="U134" s="258" t="str">
        <f>VLOOKUP($J134,Merged_couplings!$B:$BU,MATCH(U$1,Merged_couplings!$B$1:$BU$1,0),FALSE)</f>
        <v>-IG</v>
      </c>
      <c r="V134" s="258" t="str">
        <f>VLOOKUP($J134,Merged_couplings!$B:$BU,MATCH(V$1,Merged_couplings!$B$1:$BU$1,0),FALSE)</f>
        <v>-I-</v>
      </c>
      <c r="W134" s="258" t="str">
        <f>VLOOKUP($J134,Merged_couplings!$B:$BU,MATCH(W$1,Merged_couplings!$B$1:$BU$1,0),FALSE)</f>
        <v>-I-</v>
      </c>
      <c r="X134" s="121" t="str">
        <f>_xlfn.IFNA(VLOOKUP($J134,Merged_couplings!$B:$R,MATCH(X$1,Merged_couplings!$B$1:$R$1,0),FALSE),"")</f>
        <v/>
      </c>
      <c r="Y134" s="120" t="str">
        <f>_xlfn.IFNA(VLOOKUP($J134,Merged_couplings!$B:$R,MATCH(Y$1,Merged_couplings!$B$1:$R$1,0),FALSE),"")</f>
        <v/>
      </c>
      <c r="Z134" s="120" t="str">
        <f>_xlfn.IFNA(VLOOKUP($J134,Merged_couplings!$B:$R,MATCH(Z$1,Merged_couplings!$B$1:$R$1,0),FALSE),"")</f>
        <v/>
      </c>
      <c r="AA134" s="120" t="str">
        <f>_xlfn.IFNA(VLOOKUP($J134,Merged_couplings!$B:$R,MATCH(AA$1,Merged_couplings!$B$1:$R$1,0),FALSE),"")</f>
        <v/>
      </c>
      <c r="AB134" s="120" t="str">
        <f>_xlfn.IFNA(VLOOKUP($J134,Merged_couplings!$B:$R,MATCH(AB$1,Merged_couplings!$B$1:$R$1,0),FALSE),"")</f>
        <v/>
      </c>
      <c r="AC134" s="120" t="str">
        <f>_xlfn.IFNA(VLOOKUP($J134,Merged_couplings!$B:$R,MATCH(AC$1,Merged_couplings!$B$1:$R$1,0),FALSE),"")</f>
        <v/>
      </c>
      <c r="AD134" s="120" t="str">
        <f>_xlfn.IFNA(VLOOKUP($J134,Merged_couplings!$B:$R,MATCH(AD$1,Merged_couplings!$B$1:$R$1,0),FALSE),"")</f>
        <v/>
      </c>
      <c r="AE134" s="120">
        <f>_xlfn.IFNA(VLOOKUP($J134,Merged_couplings!$B:$R,MATCH(AE$1,Merged_couplings!$B$1:$R$1,0),FALSE),"")</f>
        <v>11.487794017572025</v>
      </c>
      <c r="AF134" s="120">
        <f>_xlfn.IFNA(VLOOKUP($J134,Merged_couplings!$B:$R,MATCH(AF$1,Merged_couplings!$B$1:$R$1,0),FALSE),"")</f>
        <v>11.487794017572025</v>
      </c>
      <c r="AG134" s="120">
        <f>_xlfn.IFNA(VLOOKUP($J134,Merged_couplings!$B:$R,MATCH(AG$1,Merged_couplings!$B$1:$R$1,0),FALSE),"")</f>
        <v>11.571901704414028</v>
      </c>
      <c r="AH134" s="120">
        <f>_xlfn.IFNA(VLOOKUP($J134,Merged_couplings!$B:$R,MATCH(AH$1,Merged_couplings!$B$1:$R$1,0),FALSE),"")</f>
        <v>10.896745901722419</v>
      </c>
      <c r="AI134" s="120" t="str">
        <f>_xlfn.IFNA(VLOOKUP($J134,Merged_couplings!$B:$R,MATCH(AI$1,Merged_couplings!$B$1:$R$1,0),FALSE),"")</f>
        <v/>
      </c>
      <c r="AJ134" s="120" t="str">
        <f>_xlfn.IFNA(VLOOKUP($J134,Merged_couplings!$B:$R,MATCH(AJ$1,Merged_couplings!$B$1:$R$1,0),FALSE),"")</f>
        <v/>
      </c>
      <c r="AK134" s="123" t="str" cm="1">
        <f t="array" ref="AK134">_xlfn.IFS(AND($X134&lt;&gt;"",Y134&lt;&gt;""),ABS($X134-Y134),AND($X134="",Y134=""),"",OR($X134&lt;&gt;"",Y134&lt;&gt;""),"-")</f>
        <v/>
      </c>
      <c r="AL134" s="122" t="str" cm="1">
        <f t="array" ref="AL134">_xlfn.IFS(AND($X134&lt;&gt;"",Z134&lt;&gt;""),ABS($X134-Z134),AND($X134="",Z134=""),"",OR($X134&lt;&gt;"",Z134&lt;&gt;""),"-")</f>
        <v/>
      </c>
      <c r="AM134" s="122" t="str" cm="1">
        <f t="array" ref="AM134">_xlfn.IFS(AND($X134&lt;&gt;"",AA134&lt;&gt;""),ABS($X134-AA134),AND($X134="",AA134=""),"",OR($X134&lt;&gt;"",AA134&lt;&gt;""),"-")</f>
        <v/>
      </c>
      <c r="AN134" s="122" t="str" cm="1">
        <f t="array" ref="AN134">_xlfn.IFS(AND($X134&lt;&gt;"",AB134&lt;&gt;""),ABS($X134-AB134),AND($X134="",AB134=""),"",OR($X134&lt;&gt;"",AB134&lt;&gt;""),"-")</f>
        <v/>
      </c>
      <c r="AO134" s="122" t="str" cm="1">
        <f t="array" ref="AO134">_xlfn.IFS(AND($X134&lt;&gt;"",AC134&lt;&gt;""),ABS($X134-AC134),AND($X134="",AC134=""),"",OR($X134&lt;&gt;"",AC134&lt;&gt;""),"-")</f>
        <v/>
      </c>
      <c r="AP134" s="122" t="str" cm="1">
        <f t="array" ref="AP134">_xlfn.IFS(AND($X134&lt;&gt;"",AD134&lt;&gt;""),ABS($X134-AD134),AND($X134="",AD134=""),"",OR($X134&lt;&gt;"",AD134&lt;&gt;""),"-")</f>
        <v/>
      </c>
      <c r="AQ134" s="122" t="str" cm="1">
        <f t="array" ref="AQ134">_xlfn.IFS(AND($X134&lt;&gt;"",AE134&lt;&gt;""),ABS($X134-AE134),AND($X134="",AE134=""),"",OR($X134&lt;&gt;"",AE134&lt;&gt;""),"-")</f>
        <v>-</v>
      </c>
      <c r="AR134" s="122" t="str" cm="1">
        <f t="array" ref="AR134">_xlfn.IFS(AND($X134&lt;&gt;"",AF134&lt;&gt;""),ABS($X134-AF134),AND($X134="",AF134=""),"",OR($X134&lt;&gt;"",AF134&lt;&gt;""),"-")</f>
        <v>-</v>
      </c>
      <c r="AS134" s="122" t="str" cm="1">
        <f t="array" ref="AS134">_xlfn.IFS(AND($X134&lt;&gt;"",AG134&lt;&gt;""),ABS($X134-AG134),AND($X134="",AG134=""),"",OR($X134&lt;&gt;"",AG134&lt;&gt;""),"-")</f>
        <v>-</v>
      </c>
      <c r="AT134" s="122" t="str" cm="1">
        <f t="array" ref="AT134">_xlfn.IFS(AND($X134&lt;&gt;"",AH134&lt;&gt;""),ABS($X134-AH134),AND($X134="",AH134=""),"",OR($X134&lt;&gt;"",AH134&lt;&gt;""),"-")</f>
        <v>-</v>
      </c>
      <c r="AU134" s="122" t="str" cm="1">
        <f t="array" ref="AU134">_xlfn.IFS(AND($X134&lt;&gt;"",AI134&lt;&gt;""),ABS($X134-AI134),AND($X134="",AI134=""),"",OR($X134&lt;&gt;"",AI134&lt;&gt;""),"-")</f>
        <v/>
      </c>
      <c r="AV134" s="122" t="str" cm="1">
        <f t="array" ref="AV134">_xlfn.IFS(AND($X134&lt;&gt;"",AJ134&lt;&gt;""),ABS($X134-AJ134),AND($X134="",AJ134=""),"",OR($X134&lt;&gt;"",AJ134&lt;&gt;""),"-")</f>
        <v/>
      </c>
      <c r="AW134" s="123" t="str" cm="1">
        <f t="array" ref="AW134">_xlfn.IFS(AND($Y134&lt;&gt;"",Z134&lt;&gt;""),ABS($Y134-Z134),AND($Y134="",Z134=""),"",OR($Y134&lt;&gt;"",Z134&lt;&gt;""),"-")</f>
        <v/>
      </c>
      <c r="AX134" s="122" t="str" cm="1">
        <f t="array" ref="AX134">_xlfn.IFS(AND($Y134&lt;&gt;"",AA134&lt;&gt;""),ABS($Y134-AA134),AND($Y134="",AA134=""),"",OR($Y134&lt;&gt;"",AA134&lt;&gt;""),"-")</f>
        <v/>
      </c>
      <c r="AY134" s="122" t="str" cm="1">
        <f t="array" ref="AY134">_xlfn.IFS(AND($Y134&lt;&gt;"",AB134&lt;&gt;""),ABS($Y134-AB134),AND($Y134="",AB134=""),"",OR($Y134&lt;&gt;"",AB134&lt;&gt;""),"-")</f>
        <v/>
      </c>
      <c r="AZ134" s="122" t="str" cm="1">
        <f t="array" ref="AZ134">_xlfn.IFS(AND($Y134&lt;&gt;"",AC134&lt;&gt;""),ABS($Y134-AC134),AND($Y134="",AC134=""),"",OR($Y134&lt;&gt;"",AC134&lt;&gt;""),"-")</f>
        <v/>
      </c>
      <c r="BA134" s="122" t="str" cm="1">
        <f t="array" ref="BA134">_xlfn.IFS(AND($Y134&lt;&gt;"",AD134&lt;&gt;""),ABS($Y134-AD134),AND($Y134="",AD134=""),"",OR($Y134&lt;&gt;"",AD134&lt;&gt;""),"-")</f>
        <v/>
      </c>
      <c r="BB134" s="122" t="str" cm="1">
        <f t="array" ref="BB134">_xlfn.IFS(AND($Y134&lt;&gt;"",AE134&lt;&gt;""),ABS($Y134-AE134),AND($Y134="",AE134=""),"",OR($Y134&lt;&gt;"",AE134&lt;&gt;""),"-")</f>
        <v>-</v>
      </c>
      <c r="BC134" s="122" t="str" cm="1">
        <f t="array" ref="BC134">_xlfn.IFS(AND($Y134&lt;&gt;"",AF134&lt;&gt;""),ABS($Y134-AF134),AND($Y134="",AF134=""),"",OR($Y134&lt;&gt;"",AF134&lt;&gt;""),"-")</f>
        <v>-</v>
      </c>
      <c r="BD134" s="122" t="str" cm="1">
        <f t="array" ref="BD134">_xlfn.IFS(AND($Y134&lt;&gt;"",AG134&lt;&gt;""),ABS($Y134-AG134),AND($Y134="",AG134=""),"",OR($Y134&lt;&gt;"",AG134&lt;&gt;""),"-")</f>
        <v>-</v>
      </c>
      <c r="BE134" s="122" t="str" cm="1">
        <f t="array" ref="BE134">_xlfn.IFS(AND($Y134&lt;&gt;"",AH134&lt;&gt;""),ABS($Y134-AH134),AND($Y134="",AH134=""),"",OR($Y134&lt;&gt;"",AH134&lt;&gt;""),"-")</f>
        <v>-</v>
      </c>
      <c r="BF134" s="122" t="str" cm="1">
        <f t="array" ref="BF134">_xlfn.IFS(AND($Y134&lt;&gt;"",AI134&lt;&gt;""),ABS($Y134-AI134),AND($Y134="",AI134=""),"",OR($Y134&lt;&gt;"",AI134&lt;&gt;""),"-")</f>
        <v/>
      </c>
      <c r="BG134" s="122" t="str" cm="1">
        <f t="array" ref="BG134">_xlfn.IFS(AND($Y134&lt;&gt;"",AJ134&lt;&gt;""),ABS($Y134-AJ134),AND($Y134="",AJ134=""),"",OR($Y134&lt;&gt;"",AJ134&lt;&gt;""),"-")</f>
        <v/>
      </c>
      <c r="BH134" s="121" t="str" cm="1">
        <f t="array" ref="BH134">_xlfn.IFS(AND($Z134&lt;&gt;"",AA134&lt;&gt;""),ABS($Z134-AA134),AND($Z134="",AA134=""),"",OR($Z134&lt;&gt;"",AA134&lt;&gt;""),"-")</f>
        <v/>
      </c>
      <c r="BI134" s="120" t="str" cm="1">
        <f t="array" ref="BI134">_xlfn.IFS(AND($Z134&lt;&gt;"",AB134&lt;&gt;""),ABS($Z134-AB134),AND($Z134="",AB134=""),"",OR($Z134&lt;&gt;"",AB134&lt;&gt;""),"-")</f>
        <v/>
      </c>
      <c r="BJ134" s="120" t="str" cm="1">
        <f t="array" ref="BJ134">_xlfn.IFS(AND($Z134&lt;&gt;"",AC134&lt;&gt;""),ABS($Z134-AC134),AND($Z134="",AC134=""),"",OR($Z134&lt;&gt;"",AC134&lt;&gt;""),"-")</f>
        <v/>
      </c>
      <c r="BK134" s="120" t="str" cm="1">
        <f t="array" ref="BK134">_xlfn.IFS(AND($Z134&lt;&gt;"",AD134&lt;&gt;""),ABS($Z134-AD134),AND($Z134="",AD134=""),"",OR($Z134&lt;&gt;"",AD134&lt;&gt;""),"-")</f>
        <v/>
      </c>
      <c r="BL134" s="120" t="str" cm="1">
        <f t="array" ref="BL134">_xlfn.IFS(AND($Z134&lt;&gt;"",AE134&lt;&gt;""),ABS($Z134-AE134),AND($Z134="",AE134=""),"",OR($Z134&lt;&gt;"",AE134&lt;&gt;""),"-")</f>
        <v>-</v>
      </c>
      <c r="BM134" s="120" t="str" cm="1">
        <f t="array" ref="BM134">_xlfn.IFS(AND($Z134&lt;&gt;"",AF134&lt;&gt;""),ABS($Z134-AF134),AND($Z134="",AF134=""),"",OR($Z134&lt;&gt;"",AF134&lt;&gt;""),"-")</f>
        <v>-</v>
      </c>
      <c r="BN134" s="120" t="str" cm="1">
        <f t="array" ref="BN134">_xlfn.IFS(AND($Z134&lt;&gt;"",AG134&lt;&gt;""),ABS($Z134-AG134),AND($Z134="",AG134=""),"",OR($Z134&lt;&gt;"",AG134&lt;&gt;""),"-")</f>
        <v>-</v>
      </c>
      <c r="BO134" s="120" t="str" cm="1">
        <f t="array" ref="BO134">_xlfn.IFS(AND($Z134&lt;&gt;"",AH134&lt;&gt;""),ABS($Z134-AH134),AND($Z134="",AH134=""),"",OR($Z134&lt;&gt;"",AH134&lt;&gt;""),"-")</f>
        <v>-</v>
      </c>
      <c r="BP134" s="120" t="str" cm="1">
        <f t="array" ref="BP134">_xlfn.IFS(AND($Z134&lt;&gt;"",AI134&lt;&gt;""),ABS($Z134-AI134),AND($Z134="",AI134=""),"",OR($Z134&lt;&gt;"",AI134&lt;&gt;""),"-")</f>
        <v/>
      </c>
      <c r="BQ134" s="120" t="str" cm="1">
        <f t="array" ref="BQ134">_xlfn.IFS(AND($Z134&lt;&gt;"",AJ134&lt;&gt;""),ABS($Z134-AJ134),AND($Z134="",AJ134=""),"",OR($Z134&lt;&gt;"",AJ134&lt;&gt;""),"-")</f>
        <v/>
      </c>
      <c r="BR134" s="121" t="str" cm="1">
        <f t="array" ref="BR134">_xlfn.IFS(AND($AA134&lt;&gt;"",AB134&lt;&gt;""),ABS($AA134-AB134),AND($AA134="",AB134=""),"",OR($AA134&lt;&gt;"",AB134&lt;&gt;""),"-")</f>
        <v/>
      </c>
      <c r="BS134" s="120" t="str" cm="1">
        <f t="array" ref="BS134">_xlfn.IFS(AND($AA134&lt;&gt;"",AC134&lt;&gt;""),ABS($AA134-AC134),AND($AA134="",AC134=""),"",OR($AA134&lt;&gt;"",AC134&lt;&gt;""),"-")</f>
        <v/>
      </c>
      <c r="BT134" s="120" t="str" cm="1">
        <f t="array" ref="BT134">_xlfn.IFS(AND($AA134&lt;&gt;"",AD134&lt;&gt;""),ABS($AA134-AD134),AND($AA134="",AD134=""),"",OR($AA134&lt;&gt;"",AD134&lt;&gt;""),"-")</f>
        <v/>
      </c>
      <c r="BU134" s="120" t="str" cm="1">
        <f t="array" ref="BU134">_xlfn.IFS(AND($AA134&lt;&gt;"",AE134&lt;&gt;""),ABS($AA134-AE134),AND($AA134="",AE134=""),"",OR($AA134&lt;&gt;"",AE134&lt;&gt;""),"-")</f>
        <v>-</v>
      </c>
      <c r="BV134" s="120" t="str" cm="1">
        <f t="array" ref="BV134">_xlfn.IFS(AND($AA134&lt;&gt;"",AF134&lt;&gt;""),ABS($AA134-AF134),AND($AA134="",AF134=""),"",OR($AA134&lt;&gt;"",AF134&lt;&gt;""),"-")</f>
        <v>-</v>
      </c>
      <c r="BW134" s="120" t="str" cm="1">
        <f t="array" ref="BW134">_xlfn.IFS(AND($AA134&lt;&gt;"",AG134&lt;&gt;""),ABS($AA134-AG134),AND($AA134="",AG134=""),"",OR($AA134&lt;&gt;"",AG134&lt;&gt;""),"-")</f>
        <v>-</v>
      </c>
      <c r="BX134" s="120" t="str" cm="1">
        <f t="array" ref="BX134">_xlfn.IFS(AND($AA134&lt;&gt;"",AH134&lt;&gt;""),ABS($AA134-AH134),AND($AA134="",AH134=""),"",OR($AA134&lt;&gt;"",AH134&lt;&gt;""),"-")</f>
        <v>-</v>
      </c>
      <c r="BY134" s="120" t="str" cm="1">
        <f t="array" ref="BY134">_xlfn.IFS(AND($AA134&lt;&gt;"",AI134&lt;&gt;""),ABS($AA134-AI134),AND($AA134="",AI134=""),"",OR($AA134&lt;&gt;"",AI134&lt;&gt;""),"-")</f>
        <v/>
      </c>
      <c r="BZ134" s="120" t="str" cm="1">
        <f t="array" ref="BZ134">_xlfn.IFS(AND($AA134&lt;&gt;"",AJ134&lt;&gt;""),ABS($AA134-AJ134),AND($AA134="",AJ134=""),"",OR($AA134&lt;&gt;"",AJ134&lt;&gt;""),"-")</f>
        <v/>
      </c>
      <c r="CA134" s="121" t="str" cm="1">
        <f t="array" ref="CA134">_xlfn.IFS(AND($AB134&lt;&gt;"",AC134&lt;&gt;""),ABS($AB134-AC134),AND($AB134="",AC134=""),"",OR($AB134&lt;&gt;"",AC134&lt;&gt;""),"-")</f>
        <v/>
      </c>
      <c r="CB134" s="120" t="str" cm="1">
        <f t="array" ref="CB134">_xlfn.IFS(AND($AB134&lt;&gt;"",AD134&lt;&gt;""),ABS($AB134-AD134),AND($AB134="",AD134=""),"",OR($AB134&lt;&gt;"",AD134&lt;&gt;""),"-")</f>
        <v/>
      </c>
      <c r="CC134" s="120" t="str" cm="1">
        <f t="array" ref="CC134">_xlfn.IFS(AND($AB134&lt;&gt;"",AE134&lt;&gt;""),ABS($AB134-AE134),AND($AB134="",AE134=""),"",OR($AB134&lt;&gt;"",AE134&lt;&gt;""),"-")</f>
        <v>-</v>
      </c>
      <c r="CD134" s="120" t="str" cm="1">
        <f t="array" ref="CD134">_xlfn.IFS(AND($AB134&lt;&gt;"",AF134&lt;&gt;""),ABS($AB134-AF134),AND($AB134="",AF134=""),"",OR($AB134&lt;&gt;"",AF134&lt;&gt;""),"-")</f>
        <v>-</v>
      </c>
      <c r="CE134" s="120" t="str" cm="1">
        <f t="array" ref="CE134">_xlfn.IFS(AND($AB134&lt;&gt;"",AG134&lt;&gt;""),ABS($AB134-AG134),AND($AB134="",AG134=""),"",OR($AB134&lt;&gt;"",AG134&lt;&gt;""),"-")</f>
        <v>-</v>
      </c>
      <c r="CF134" s="120" t="str" cm="1">
        <f t="array" ref="CF134">_xlfn.IFS(AND($AB134&lt;&gt;"",AH134&lt;&gt;""),ABS($AB134-AH134),AND($AB134="",AH134=""),"",OR($AB134&lt;&gt;"",AH134&lt;&gt;""),"-")</f>
        <v>-</v>
      </c>
      <c r="CG134" s="120" t="str" cm="1">
        <f t="array" ref="CG134">_xlfn.IFS(AND($AB134&lt;&gt;"",AI134&lt;&gt;""),ABS($AB134-AI134),AND($AB134="",AI134=""),"",OR($AB134&lt;&gt;"",AI134&lt;&gt;""),"-")</f>
        <v/>
      </c>
      <c r="CH134" s="120" t="str" cm="1">
        <f t="array" ref="CH134">_xlfn.IFS(AND($AB134&lt;&gt;"",AJ134&lt;&gt;""),ABS($AB134-AJ134),AND($AB134="",AJ134=""),"",OR($AB134&lt;&gt;"",AJ134&lt;&gt;""),"-")</f>
        <v/>
      </c>
      <c r="CI134" s="121" t="str" cm="1">
        <f t="array" ref="CI134">_xlfn.IFS(AND($AC134&lt;&gt;"",AD134&lt;&gt;""),ABS($AC134-AD134),AND($AC134="",AD134=""),"",OR($AC134&lt;&gt;"",AD134&lt;&gt;""),"-")</f>
        <v/>
      </c>
      <c r="CJ134" s="120" t="str" cm="1">
        <f t="array" ref="CJ134">_xlfn.IFS(AND($AC134&lt;&gt;"",AE134&lt;&gt;""),ABS($AC134-AE134),AND($AC134="",AE134=""),"",OR($AC134&lt;&gt;"",AE134&lt;&gt;""),"-")</f>
        <v>-</v>
      </c>
      <c r="CK134" s="120" t="str" cm="1">
        <f t="array" ref="CK134">_xlfn.IFS(AND($AC134&lt;&gt;"",AF134&lt;&gt;""),ABS($AC134-AF134),AND($AC134="",AF134=""),"",OR($AC134&lt;&gt;"",AF134&lt;&gt;""),"-")</f>
        <v>-</v>
      </c>
      <c r="CL134" s="120" t="str" cm="1">
        <f t="array" ref="CL134">_xlfn.IFS(AND($AC134&lt;&gt;"",AG134&lt;&gt;""),ABS($AC134-AG134),AND($AC134="",AG134=""),"",OR($AC134&lt;&gt;"",AG134&lt;&gt;""),"-")</f>
        <v>-</v>
      </c>
      <c r="CM134" s="120" t="str" cm="1">
        <f t="array" ref="CM134">_xlfn.IFS(AND($AC134&lt;&gt;"",AH134&lt;&gt;""),ABS($AC134-AH134),AND($AC134="",AH134=""),"",OR($AC134&lt;&gt;"",AH134&lt;&gt;""),"-")</f>
        <v>-</v>
      </c>
      <c r="CN134" s="120" t="str" cm="1">
        <f t="array" ref="CN134">_xlfn.IFS(AND($AC134&lt;&gt;"",AI134&lt;&gt;""),ABS($AC134-AI134),AND($AC134="",AI134=""),"",OR($AC134&lt;&gt;"",AI134&lt;&gt;""),"-")</f>
        <v/>
      </c>
      <c r="CO134" s="120" t="str" cm="1">
        <f t="array" ref="CO134">_xlfn.IFS(AND($AC134&lt;&gt;"",AJ134&lt;&gt;""),ABS($AC134-AJ134),AND($AC134="",AJ134=""),"",OR($AC134&lt;&gt;"",AJ134&lt;&gt;""),"-")</f>
        <v/>
      </c>
      <c r="CP134" s="121" t="str" cm="1">
        <f t="array" ref="CP134">_xlfn.IFS(AND($AD134&lt;&gt;"",AE134&lt;&gt;""),ABS($AD134-AE134),AND($AD134="",AE134=""),"",OR($AD134&lt;&gt;"",AE134&lt;&gt;""),"-")</f>
        <v>-</v>
      </c>
      <c r="CQ134" s="120" t="str" cm="1">
        <f t="array" ref="CQ134">_xlfn.IFS(AND($AD134&lt;&gt;"",AF134&lt;&gt;""),ABS($AD134-AF134),AND($AD134="",AF134=""),"",OR($AD134&lt;&gt;"",AF134&lt;&gt;""),"-")</f>
        <v>-</v>
      </c>
      <c r="CR134" s="120" t="str" cm="1">
        <f t="array" ref="CR134">_xlfn.IFS(AND($AD134&lt;&gt;"",AG134&lt;&gt;""),ABS($AD134-AG134),AND($AD134="",AG134=""),"",OR($AD134&lt;&gt;"",AG134&lt;&gt;""),"-")</f>
        <v>-</v>
      </c>
      <c r="CS134" s="120" t="str" cm="1">
        <f t="array" ref="CS134">_xlfn.IFS(AND($AD134&lt;&gt;"",AH134&lt;&gt;""),ABS($AD134-AH134),AND($AD134="",AH134=""),"",OR($AD134&lt;&gt;"",AH134&lt;&gt;""),"-")</f>
        <v>-</v>
      </c>
      <c r="CT134" s="120" t="str" cm="1">
        <f t="array" ref="CT134">_xlfn.IFS(AND($AD134&lt;&gt;"",AI134&lt;&gt;""),ABS($AD134-AI134),AND($AD134="",AI134=""),"",OR($AD134&lt;&gt;"",AI134&lt;&gt;""),"-")</f>
        <v/>
      </c>
      <c r="CU134" s="120" t="str" cm="1">
        <f t="array" ref="CU134">_xlfn.IFS(AND($AD134&lt;&gt;"",AJ134&lt;&gt;""),ABS($AD134-AJ134),AND($AD134="",AJ134=""),"",OR($AD134&lt;&gt;"",AJ134&lt;&gt;""),"-")</f>
        <v/>
      </c>
      <c r="CV134" s="121" cm="1">
        <f t="array" ref="CV134">_xlfn.IFS(AND($AE134&lt;&gt;"",AF134&lt;&gt;""),ABS($AE134-AF134),AND($AE134="",AF134=""),"",OR($AE134&lt;&gt;"",AF134&lt;&gt;""),"-")</f>
        <v>0</v>
      </c>
      <c r="CW134" s="120" cm="1">
        <f t="array" ref="CW134">_xlfn.IFS(AND($AE134&lt;&gt;"",AG134&lt;&gt;""),ABS($AE134-AG134),AND($AE134="",AG134=""),"",OR($AE134&lt;&gt;"",AG134&lt;&gt;""),"-")</f>
        <v>8.4107686842003204E-2</v>
      </c>
      <c r="CX134" s="120" cm="1">
        <f t="array" ref="CX134">_xlfn.IFS(AND($AE134&lt;&gt;"",AH134&lt;&gt;""),ABS($AE134-AH134),AND($AE134="",AH134=""),"",OR($AE134&lt;&gt;"",AH134&lt;&gt;""),"-")</f>
        <v>0.59104811584960615</v>
      </c>
      <c r="CY134" s="120" t="str" cm="1">
        <f t="array" ref="CY134">_xlfn.IFS(AND($AE134&lt;&gt;"",AI134&lt;&gt;""),ABS($AE134-AI134),AND($AE134="",AI134=""),"",OR($AE134&lt;&gt;"",AI134&lt;&gt;""),"-")</f>
        <v>-</v>
      </c>
      <c r="CZ134" s="120" t="str" cm="1">
        <f t="array" ref="CZ134">_xlfn.IFS(AND($AE134&lt;&gt;"",AJ134&lt;&gt;""),ABS($AE134-AJ134),AND($AE134="",AJ134=""),"",OR($AE134&lt;&gt;"",AJ134&lt;&gt;""),"-")</f>
        <v>-</v>
      </c>
      <c r="DA134" s="121" cm="1">
        <f t="array" ref="DA134">_xlfn.IFS(AND($AF134&lt;&gt;"",AG134&lt;&gt;""),ABS($AF134-AG134),AND($AF134="",AG134=""),"",OR($AF134&lt;&gt;"",AG134&lt;&gt;""),"-")</f>
        <v>8.4107686842003204E-2</v>
      </c>
      <c r="DB134" s="120" cm="1">
        <f t="array" ref="DB134">_xlfn.IFS(AND($AF134&lt;&gt;"",AH134&lt;&gt;""),ABS($AF134-AH134),AND($AF134="",AH134=""),"",OR($AF134&lt;&gt;"",AH134&lt;&gt;""),"-")</f>
        <v>0.59104811584960615</v>
      </c>
      <c r="DC134" s="120" t="str" cm="1">
        <f t="array" ref="DC134">_xlfn.IFS(AND($AF134&lt;&gt;"",AI134&lt;&gt;""),ABS($AF134-AI134),AND($AF134="",AI134=""),"",OR($AF134&lt;&gt;"",AI134&lt;&gt;""),"-")</f>
        <v>-</v>
      </c>
      <c r="DD134" s="120" t="str" cm="1">
        <f t="array" ref="DD134">_xlfn.IFS(AND($AF134&lt;&gt;"",AJ134&lt;&gt;""),ABS($AF134-AJ134),AND($AF134="",AJ134=""),"",OR($AF134&lt;&gt;"",AJ134&lt;&gt;""),"-")</f>
        <v>-</v>
      </c>
      <c r="DE134" s="121" cm="1">
        <f t="array" ref="DE134">_xlfn.IFS(AND($AG134&lt;&gt;"",AH134&lt;&gt;""),ABS($AG134-AH134),AND($AG134="",AH134=""),"",OR($AG134&lt;&gt;"",AH134&lt;&gt;""),"-")</f>
        <v>0.67515580269160935</v>
      </c>
      <c r="DF134" s="120" t="str" cm="1">
        <f t="array" ref="DF134">_xlfn.IFS(AND($AG134&lt;&gt;"",AI134&lt;&gt;""),ABS($AG134-AI134),AND($AG134="",AI134=""),"",OR($AG134&lt;&gt;"",AI134&lt;&gt;""),"-")</f>
        <v>-</v>
      </c>
      <c r="DG134" s="120" t="str" cm="1">
        <f t="array" ref="DG134">_xlfn.IFS(AND($AG134&lt;&gt;"",AJ134&lt;&gt;""),ABS($AG134-AJ134),AND($AG134="",AJ134=""),"",OR($AG134&lt;&gt;"",AJ134&lt;&gt;""),"-")</f>
        <v>-</v>
      </c>
      <c r="DH134" s="121" t="str" cm="1">
        <f t="array" ref="DH134">_xlfn.IFS(AND($AH134&lt;&gt;"",AI134&lt;&gt;""),ABS($AH134-AI134),AND($AH134="",AI134=""),"",OR($AH134&lt;&gt;"",AI134&lt;&gt;""),"-")</f>
        <v>-</v>
      </c>
      <c r="DI134" s="120" t="str" cm="1">
        <f t="array" ref="DI134">_xlfn.IFS(AND($AH134&lt;&gt;"",AJ134&lt;&gt;""),ABS($AH134-AJ134),AND($AH134="",AJ134=""),"",OR($AH134&lt;&gt;"",AJ134&lt;&gt;""),"-")</f>
        <v>-</v>
      </c>
      <c r="DJ134" s="121" t="str" cm="1">
        <f t="array" ref="DJ134">_xlfn.IFS(AND($AI134&lt;&gt;"",AJ134&lt;&gt;""),ABS($AI134-AJ134),AND($AI134="",AJ134=""),"",OR($AI134&lt;&gt;"",AJ134&lt;&gt;""),"-")</f>
        <v/>
      </c>
    </row>
    <row r="135" spans="1:114" x14ac:dyDescent="0.2">
      <c r="A135" s="120" t="e">
        <f t="shared" si="36"/>
        <v>#DIV/0!</v>
      </c>
      <c r="B135" s="186" t="e">
        <f t="shared" si="37"/>
        <v>#DIV/0!</v>
      </c>
      <c r="C135" s="186" t="e">
        <f t="shared" si="38"/>
        <v>#DIV/0!</v>
      </c>
      <c r="D135" s="186" t="e">
        <f t="shared" si="39"/>
        <v>#DIV/0!</v>
      </c>
      <c r="E135" s="263">
        <f t="shared" si="40"/>
        <v>0</v>
      </c>
      <c r="F135" s="186">
        <f t="shared" si="41"/>
        <v>0</v>
      </c>
      <c r="G135" s="186" t="e">
        <f t="shared" si="42"/>
        <v>#DIV/0!</v>
      </c>
      <c r="H135" s="262" t="str">
        <f t="shared" si="43"/>
        <v/>
      </c>
      <c r="I135" s="187" t="str">
        <f t="shared" si="44"/>
        <v/>
      </c>
      <c r="J135" s="260" t="s">
        <v>30</v>
      </c>
      <c r="K135" s="259" t="e">
        <f>VLOOKUP($J135,Merged_couplings!$B:$BU,MATCH(K$1,Merged_couplings!$B$1:$BU$1,0),FALSE)</f>
        <v>#N/A</v>
      </c>
      <c r="L135" s="258" t="e">
        <f>VLOOKUP($J135,Merged_couplings!$B:$BU,MATCH(L$1,Merged_couplings!$B$1:$BU$1,0),FALSE)</f>
        <v>#N/A</v>
      </c>
      <c r="M135" s="258" t="e">
        <f>VLOOKUP($J135,Merged_couplings!$B:$BU,MATCH(M$1,Merged_couplings!$B$1:$BU$1,0),FALSE)</f>
        <v>#N/A</v>
      </c>
      <c r="N135" s="258" t="e">
        <f>VLOOKUP($J135,Merged_couplings!$B:$BU,MATCH(N$1,Merged_couplings!$B$1:$BU$1,0),FALSE)</f>
        <v>#N/A</v>
      </c>
      <c r="O135" s="258" t="e">
        <f>VLOOKUP($J135,Merged_couplings!$B:$BU,MATCH(O$1,Merged_couplings!$B$1:$BU$1,0),FALSE)</f>
        <v>#N/A</v>
      </c>
      <c r="P135" s="258" t="e">
        <f>VLOOKUP($J135,Merged_couplings!$B:$BU,MATCH(P$1,Merged_couplings!$B$1:$BU$1,0),FALSE)</f>
        <v>#N/A</v>
      </c>
      <c r="Q135" s="258" t="e">
        <f>VLOOKUP($J135,Merged_couplings!$B:$BU,MATCH(Q$1,Merged_couplings!$B$1:$BU$1,0),FALSE)</f>
        <v>#N/A</v>
      </c>
      <c r="R135" s="258" t="e">
        <f>VLOOKUP($J135,Merged_couplings!$B:$BU,MATCH(R$1,Merged_couplings!$B$1:$BU$1,0),FALSE)</f>
        <v>#N/A</v>
      </c>
      <c r="S135" s="258" t="e">
        <f>VLOOKUP($J135,Merged_couplings!$B:$BU,MATCH(S$1,Merged_couplings!$B$1:$BU$1,0),FALSE)</f>
        <v>#N/A</v>
      </c>
      <c r="T135" s="258" t="e">
        <f>VLOOKUP($J135,Merged_couplings!$B:$BU,MATCH(T$1,Merged_couplings!$B$1:$BU$1,0),FALSE)</f>
        <v>#N/A</v>
      </c>
      <c r="U135" s="258" t="e">
        <f>VLOOKUP($J135,Merged_couplings!$B:$BU,MATCH(U$1,Merged_couplings!$B$1:$BU$1,0),FALSE)</f>
        <v>#N/A</v>
      </c>
      <c r="V135" s="258" t="e">
        <f>VLOOKUP($J135,Merged_couplings!$B:$BU,MATCH(V$1,Merged_couplings!$B$1:$BU$1,0),FALSE)</f>
        <v>#N/A</v>
      </c>
      <c r="W135" s="258" t="e">
        <f>VLOOKUP($J135,Merged_couplings!$B:$BU,MATCH(W$1,Merged_couplings!$B$1:$BU$1,0),FALSE)</f>
        <v>#N/A</v>
      </c>
      <c r="X135" s="121" t="str">
        <f>_xlfn.IFNA(VLOOKUP($J135,Merged_couplings!$B:$R,MATCH(X$1,Merged_couplings!$B$1:$R$1,0),FALSE),"")</f>
        <v/>
      </c>
      <c r="Y135" s="120" t="str">
        <f>_xlfn.IFNA(VLOOKUP($J135,Merged_couplings!$B:$R,MATCH(Y$1,Merged_couplings!$B$1:$R$1,0),FALSE),"")</f>
        <v/>
      </c>
      <c r="Z135" s="120" t="str">
        <f>_xlfn.IFNA(VLOOKUP($J135,Merged_couplings!$B:$R,MATCH(Z$1,Merged_couplings!$B$1:$R$1,0),FALSE),"")</f>
        <v/>
      </c>
      <c r="AA135" s="120" t="str">
        <f>_xlfn.IFNA(VLOOKUP($J135,Merged_couplings!$B:$R,MATCH(AA$1,Merged_couplings!$B$1:$R$1,0),FALSE),"")</f>
        <v/>
      </c>
      <c r="AB135" s="120" t="str">
        <f>_xlfn.IFNA(VLOOKUP($J135,Merged_couplings!$B:$R,MATCH(AB$1,Merged_couplings!$B$1:$R$1,0),FALSE),"")</f>
        <v/>
      </c>
      <c r="AC135" s="120" t="str">
        <f>_xlfn.IFNA(VLOOKUP($J135,Merged_couplings!$B:$R,MATCH(AC$1,Merged_couplings!$B$1:$R$1,0),FALSE),"")</f>
        <v/>
      </c>
      <c r="AD135" s="120" t="str">
        <f>_xlfn.IFNA(VLOOKUP($J135,Merged_couplings!$B:$R,MATCH(AD$1,Merged_couplings!$B$1:$R$1,0),FALSE),"")</f>
        <v/>
      </c>
      <c r="AE135" s="120" t="str">
        <f>_xlfn.IFNA(VLOOKUP($J135,Merged_couplings!$B:$R,MATCH(AE$1,Merged_couplings!$B$1:$R$1,0),FALSE),"")</f>
        <v/>
      </c>
      <c r="AF135" s="120" t="str">
        <f>_xlfn.IFNA(VLOOKUP($J135,Merged_couplings!$B:$R,MATCH(AF$1,Merged_couplings!$B$1:$R$1,0),FALSE),"")</f>
        <v/>
      </c>
      <c r="AG135" s="120" t="str">
        <f>_xlfn.IFNA(VLOOKUP($J135,Merged_couplings!$B:$R,MATCH(AG$1,Merged_couplings!$B$1:$R$1,0),FALSE),"")</f>
        <v/>
      </c>
      <c r="AH135" s="120" t="str">
        <f>_xlfn.IFNA(VLOOKUP($J135,Merged_couplings!$B:$R,MATCH(AH$1,Merged_couplings!$B$1:$R$1,0),FALSE),"")</f>
        <v/>
      </c>
      <c r="AI135" s="120" t="str">
        <f>_xlfn.IFNA(VLOOKUP($J135,Merged_couplings!$B:$R,MATCH(AI$1,Merged_couplings!$B$1:$R$1,0),FALSE),"")</f>
        <v/>
      </c>
      <c r="AJ135" s="120" t="str">
        <f>_xlfn.IFNA(VLOOKUP($J135,Merged_couplings!$B:$R,MATCH(AJ$1,Merged_couplings!$B$1:$R$1,0),FALSE),"")</f>
        <v/>
      </c>
      <c r="AK135" s="123" t="str" cm="1">
        <f t="array" ref="AK135">_xlfn.IFS(AND($X135&lt;&gt;"",Y135&lt;&gt;""),ABS($X135-Y135),AND($X135="",Y135=""),"",OR($X135&lt;&gt;"",Y135&lt;&gt;""),"-")</f>
        <v/>
      </c>
      <c r="AL135" s="122" t="str" cm="1">
        <f t="array" ref="AL135">_xlfn.IFS(AND($X135&lt;&gt;"",Z135&lt;&gt;""),ABS($X135-Z135),AND($X135="",Z135=""),"",OR($X135&lt;&gt;"",Z135&lt;&gt;""),"-")</f>
        <v/>
      </c>
      <c r="AM135" s="122" t="str" cm="1">
        <f t="array" ref="AM135">_xlfn.IFS(AND($X135&lt;&gt;"",AA135&lt;&gt;""),ABS($X135-AA135),AND($X135="",AA135=""),"",OR($X135&lt;&gt;"",AA135&lt;&gt;""),"-")</f>
        <v/>
      </c>
      <c r="AN135" s="122" t="str" cm="1">
        <f t="array" ref="AN135">_xlfn.IFS(AND($X135&lt;&gt;"",AB135&lt;&gt;""),ABS($X135-AB135),AND($X135="",AB135=""),"",OR($X135&lt;&gt;"",AB135&lt;&gt;""),"-")</f>
        <v/>
      </c>
      <c r="AO135" s="122" t="str" cm="1">
        <f t="array" ref="AO135">_xlfn.IFS(AND($X135&lt;&gt;"",AC135&lt;&gt;""),ABS($X135-AC135),AND($X135="",AC135=""),"",OR($X135&lt;&gt;"",AC135&lt;&gt;""),"-")</f>
        <v/>
      </c>
      <c r="AP135" s="122" t="str" cm="1">
        <f t="array" ref="AP135">_xlfn.IFS(AND($X135&lt;&gt;"",AD135&lt;&gt;""),ABS($X135-AD135),AND($X135="",AD135=""),"",OR($X135&lt;&gt;"",AD135&lt;&gt;""),"-")</f>
        <v/>
      </c>
      <c r="AQ135" s="122" t="str" cm="1">
        <f t="array" ref="AQ135">_xlfn.IFS(AND($X135&lt;&gt;"",AE135&lt;&gt;""),ABS($X135-AE135),AND($X135="",AE135=""),"",OR($X135&lt;&gt;"",AE135&lt;&gt;""),"-")</f>
        <v/>
      </c>
      <c r="AR135" s="122" t="str" cm="1">
        <f t="array" ref="AR135">_xlfn.IFS(AND($X135&lt;&gt;"",AF135&lt;&gt;""),ABS($X135-AF135),AND($X135="",AF135=""),"",OR($X135&lt;&gt;"",AF135&lt;&gt;""),"-")</f>
        <v/>
      </c>
      <c r="AS135" s="122" t="str" cm="1">
        <f t="array" ref="AS135">_xlfn.IFS(AND($X135&lt;&gt;"",AG135&lt;&gt;""),ABS($X135-AG135),AND($X135="",AG135=""),"",OR($X135&lt;&gt;"",AG135&lt;&gt;""),"-")</f>
        <v/>
      </c>
      <c r="AT135" s="122" t="str" cm="1">
        <f t="array" ref="AT135">_xlfn.IFS(AND($X135&lt;&gt;"",AH135&lt;&gt;""),ABS($X135-AH135),AND($X135="",AH135=""),"",OR($X135&lt;&gt;"",AH135&lt;&gt;""),"-")</f>
        <v/>
      </c>
      <c r="AU135" s="122" t="str" cm="1">
        <f t="array" ref="AU135">_xlfn.IFS(AND($X135&lt;&gt;"",AI135&lt;&gt;""),ABS($X135-AI135),AND($X135="",AI135=""),"",OR($X135&lt;&gt;"",AI135&lt;&gt;""),"-")</f>
        <v/>
      </c>
      <c r="AV135" s="122" t="str" cm="1">
        <f t="array" ref="AV135">_xlfn.IFS(AND($X135&lt;&gt;"",AJ135&lt;&gt;""),ABS($X135-AJ135),AND($X135="",AJ135=""),"",OR($X135&lt;&gt;"",AJ135&lt;&gt;""),"-")</f>
        <v/>
      </c>
      <c r="AW135" s="123" t="str" cm="1">
        <f t="array" ref="AW135">_xlfn.IFS(AND($Y135&lt;&gt;"",Z135&lt;&gt;""),ABS($Y135-Z135),AND($Y135="",Z135=""),"",OR($Y135&lt;&gt;"",Z135&lt;&gt;""),"-")</f>
        <v/>
      </c>
      <c r="AX135" s="122" t="str" cm="1">
        <f t="array" ref="AX135">_xlfn.IFS(AND($Y135&lt;&gt;"",AA135&lt;&gt;""),ABS($Y135-AA135),AND($Y135="",AA135=""),"",OR($Y135&lt;&gt;"",AA135&lt;&gt;""),"-")</f>
        <v/>
      </c>
      <c r="AY135" s="122" t="str" cm="1">
        <f t="array" ref="AY135">_xlfn.IFS(AND($Y135&lt;&gt;"",AB135&lt;&gt;""),ABS($Y135-AB135),AND($Y135="",AB135=""),"",OR($Y135&lt;&gt;"",AB135&lt;&gt;""),"-")</f>
        <v/>
      </c>
      <c r="AZ135" s="122" t="str" cm="1">
        <f t="array" ref="AZ135">_xlfn.IFS(AND($Y135&lt;&gt;"",AC135&lt;&gt;""),ABS($Y135-AC135),AND($Y135="",AC135=""),"",OR($Y135&lt;&gt;"",AC135&lt;&gt;""),"-")</f>
        <v/>
      </c>
      <c r="BA135" s="122" t="str" cm="1">
        <f t="array" ref="BA135">_xlfn.IFS(AND($Y135&lt;&gt;"",AD135&lt;&gt;""),ABS($Y135-AD135),AND($Y135="",AD135=""),"",OR($Y135&lt;&gt;"",AD135&lt;&gt;""),"-")</f>
        <v/>
      </c>
      <c r="BB135" s="122" t="str" cm="1">
        <f t="array" ref="BB135">_xlfn.IFS(AND($Y135&lt;&gt;"",AE135&lt;&gt;""),ABS($Y135-AE135),AND($Y135="",AE135=""),"",OR($Y135&lt;&gt;"",AE135&lt;&gt;""),"-")</f>
        <v/>
      </c>
      <c r="BC135" s="122" t="str" cm="1">
        <f t="array" ref="BC135">_xlfn.IFS(AND($Y135&lt;&gt;"",AF135&lt;&gt;""),ABS($Y135-AF135),AND($Y135="",AF135=""),"",OR($Y135&lt;&gt;"",AF135&lt;&gt;""),"-")</f>
        <v/>
      </c>
      <c r="BD135" s="122" t="str" cm="1">
        <f t="array" ref="BD135">_xlfn.IFS(AND($Y135&lt;&gt;"",AG135&lt;&gt;""),ABS($Y135-AG135),AND($Y135="",AG135=""),"",OR($Y135&lt;&gt;"",AG135&lt;&gt;""),"-")</f>
        <v/>
      </c>
      <c r="BE135" s="122" t="str" cm="1">
        <f t="array" ref="BE135">_xlfn.IFS(AND($Y135&lt;&gt;"",AH135&lt;&gt;""),ABS($Y135-AH135),AND($Y135="",AH135=""),"",OR($Y135&lt;&gt;"",AH135&lt;&gt;""),"-")</f>
        <v/>
      </c>
      <c r="BF135" s="122" t="str" cm="1">
        <f t="array" ref="BF135">_xlfn.IFS(AND($Y135&lt;&gt;"",AI135&lt;&gt;""),ABS($Y135-AI135),AND($Y135="",AI135=""),"",OR($Y135&lt;&gt;"",AI135&lt;&gt;""),"-")</f>
        <v/>
      </c>
      <c r="BG135" s="122" t="str" cm="1">
        <f t="array" ref="BG135">_xlfn.IFS(AND($Y135&lt;&gt;"",AJ135&lt;&gt;""),ABS($Y135-AJ135),AND($Y135="",AJ135=""),"",OR($Y135&lt;&gt;"",AJ135&lt;&gt;""),"-")</f>
        <v/>
      </c>
      <c r="BH135" s="121" t="str" cm="1">
        <f t="array" ref="BH135">_xlfn.IFS(AND($Z135&lt;&gt;"",AA135&lt;&gt;""),ABS($Z135-AA135),AND($Z135="",AA135=""),"",OR($Z135&lt;&gt;"",AA135&lt;&gt;""),"-")</f>
        <v/>
      </c>
      <c r="BI135" s="120" t="str" cm="1">
        <f t="array" ref="BI135">_xlfn.IFS(AND($Z135&lt;&gt;"",AB135&lt;&gt;""),ABS($Z135-AB135),AND($Z135="",AB135=""),"",OR($Z135&lt;&gt;"",AB135&lt;&gt;""),"-")</f>
        <v/>
      </c>
      <c r="BJ135" s="120" t="str" cm="1">
        <f t="array" ref="BJ135">_xlfn.IFS(AND($Z135&lt;&gt;"",AC135&lt;&gt;""),ABS($Z135-AC135),AND($Z135="",AC135=""),"",OR($Z135&lt;&gt;"",AC135&lt;&gt;""),"-")</f>
        <v/>
      </c>
      <c r="BK135" s="120" t="str" cm="1">
        <f t="array" ref="BK135">_xlfn.IFS(AND($Z135&lt;&gt;"",AD135&lt;&gt;""),ABS($Z135-AD135),AND($Z135="",AD135=""),"",OR($Z135&lt;&gt;"",AD135&lt;&gt;""),"-")</f>
        <v/>
      </c>
      <c r="BL135" s="120" t="str" cm="1">
        <f t="array" ref="BL135">_xlfn.IFS(AND($Z135&lt;&gt;"",AE135&lt;&gt;""),ABS($Z135-AE135),AND($Z135="",AE135=""),"",OR($Z135&lt;&gt;"",AE135&lt;&gt;""),"-")</f>
        <v/>
      </c>
      <c r="BM135" s="120" t="str" cm="1">
        <f t="array" ref="BM135">_xlfn.IFS(AND($Z135&lt;&gt;"",AF135&lt;&gt;""),ABS($Z135-AF135),AND($Z135="",AF135=""),"",OR($Z135&lt;&gt;"",AF135&lt;&gt;""),"-")</f>
        <v/>
      </c>
      <c r="BN135" s="120" t="str" cm="1">
        <f t="array" ref="BN135">_xlfn.IFS(AND($Z135&lt;&gt;"",AG135&lt;&gt;""),ABS($Z135-AG135),AND($Z135="",AG135=""),"",OR($Z135&lt;&gt;"",AG135&lt;&gt;""),"-")</f>
        <v/>
      </c>
      <c r="BO135" s="120" t="str" cm="1">
        <f t="array" ref="BO135">_xlfn.IFS(AND($Z135&lt;&gt;"",AH135&lt;&gt;""),ABS($Z135-AH135),AND($Z135="",AH135=""),"",OR($Z135&lt;&gt;"",AH135&lt;&gt;""),"-")</f>
        <v/>
      </c>
      <c r="BP135" s="120" t="str" cm="1">
        <f t="array" ref="BP135">_xlfn.IFS(AND($Z135&lt;&gt;"",AI135&lt;&gt;""),ABS($Z135-AI135),AND($Z135="",AI135=""),"",OR($Z135&lt;&gt;"",AI135&lt;&gt;""),"-")</f>
        <v/>
      </c>
      <c r="BQ135" s="120" t="str" cm="1">
        <f t="array" ref="BQ135">_xlfn.IFS(AND($Z135&lt;&gt;"",AJ135&lt;&gt;""),ABS($Z135-AJ135),AND($Z135="",AJ135=""),"",OR($Z135&lt;&gt;"",AJ135&lt;&gt;""),"-")</f>
        <v/>
      </c>
      <c r="BR135" s="121" t="str" cm="1">
        <f t="array" ref="BR135">_xlfn.IFS(AND($AA135&lt;&gt;"",AB135&lt;&gt;""),ABS($AA135-AB135),AND($AA135="",AB135=""),"",OR($AA135&lt;&gt;"",AB135&lt;&gt;""),"-")</f>
        <v/>
      </c>
      <c r="BS135" s="120" t="str" cm="1">
        <f t="array" ref="BS135">_xlfn.IFS(AND($AA135&lt;&gt;"",AC135&lt;&gt;""),ABS($AA135-AC135),AND($AA135="",AC135=""),"",OR($AA135&lt;&gt;"",AC135&lt;&gt;""),"-")</f>
        <v/>
      </c>
      <c r="BT135" s="120" t="str" cm="1">
        <f t="array" ref="BT135">_xlfn.IFS(AND($AA135&lt;&gt;"",AD135&lt;&gt;""),ABS($AA135-AD135),AND($AA135="",AD135=""),"",OR($AA135&lt;&gt;"",AD135&lt;&gt;""),"-")</f>
        <v/>
      </c>
      <c r="BU135" s="120" t="str" cm="1">
        <f t="array" ref="BU135">_xlfn.IFS(AND($AA135&lt;&gt;"",AE135&lt;&gt;""),ABS($AA135-AE135),AND($AA135="",AE135=""),"",OR($AA135&lt;&gt;"",AE135&lt;&gt;""),"-")</f>
        <v/>
      </c>
      <c r="BV135" s="120" t="str" cm="1">
        <f t="array" ref="BV135">_xlfn.IFS(AND($AA135&lt;&gt;"",AF135&lt;&gt;""),ABS($AA135-AF135),AND($AA135="",AF135=""),"",OR($AA135&lt;&gt;"",AF135&lt;&gt;""),"-")</f>
        <v/>
      </c>
      <c r="BW135" s="120" t="str" cm="1">
        <f t="array" ref="BW135">_xlfn.IFS(AND($AA135&lt;&gt;"",AG135&lt;&gt;""),ABS($AA135-AG135),AND($AA135="",AG135=""),"",OR($AA135&lt;&gt;"",AG135&lt;&gt;""),"-")</f>
        <v/>
      </c>
      <c r="BX135" s="120" t="str" cm="1">
        <f t="array" ref="BX135">_xlfn.IFS(AND($AA135&lt;&gt;"",AH135&lt;&gt;""),ABS($AA135-AH135),AND($AA135="",AH135=""),"",OR($AA135&lt;&gt;"",AH135&lt;&gt;""),"-")</f>
        <v/>
      </c>
      <c r="BY135" s="120" t="str" cm="1">
        <f t="array" ref="BY135">_xlfn.IFS(AND($AA135&lt;&gt;"",AI135&lt;&gt;""),ABS($AA135-AI135),AND($AA135="",AI135=""),"",OR($AA135&lt;&gt;"",AI135&lt;&gt;""),"-")</f>
        <v/>
      </c>
      <c r="BZ135" s="120" t="str" cm="1">
        <f t="array" ref="BZ135">_xlfn.IFS(AND($AA135&lt;&gt;"",AJ135&lt;&gt;""),ABS($AA135-AJ135),AND($AA135="",AJ135=""),"",OR($AA135&lt;&gt;"",AJ135&lt;&gt;""),"-")</f>
        <v/>
      </c>
      <c r="CA135" s="121" t="str" cm="1">
        <f t="array" ref="CA135">_xlfn.IFS(AND($AB135&lt;&gt;"",AC135&lt;&gt;""),ABS($AB135-AC135),AND($AB135="",AC135=""),"",OR($AB135&lt;&gt;"",AC135&lt;&gt;""),"-")</f>
        <v/>
      </c>
      <c r="CB135" s="120" t="str" cm="1">
        <f t="array" ref="CB135">_xlfn.IFS(AND($AB135&lt;&gt;"",AD135&lt;&gt;""),ABS($AB135-AD135),AND($AB135="",AD135=""),"",OR($AB135&lt;&gt;"",AD135&lt;&gt;""),"-")</f>
        <v/>
      </c>
      <c r="CC135" s="120" t="str" cm="1">
        <f t="array" ref="CC135">_xlfn.IFS(AND($AB135&lt;&gt;"",AE135&lt;&gt;""),ABS($AB135-AE135),AND($AB135="",AE135=""),"",OR($AB135&lt;&gt;"",AE135&lt;&gt;""),"-")</f>
        <v/>
      </c>
      <c r="CD135" s="120" t="str" cm="1">
        <f t="array" ref="CD135">_xlfn.IFS(AND($AB135&lt;&gt;"",AF135&lt;&gt;""),ABS($AB135-AF135),AND($AB135="",AF135=""),"",OR($AB135&lt;&gt;"",AF135&lt;&gt;""),"-")</f>
        <v/>
      </c>
      <c r="CE135" s="120" t="str" cm="1">
        <f t="array" ref="CE135">_xlfn.IFS(AND($AB135&lt;&gt;"",AG135&lt;&gt;""),ABS($AB135-AG135),AND($AB135="",AG135=""),"",OR($AB135&lt;&gt;"",AG135&lt;&gt;""),"-")</f>
        <v/>
      </c>
      <c r="CF135" s="120" t="str" cm="1">
        <f t="array" ref="CF135">_xlfn.IFS(AND($AB135&lt;&gt;"",AH135&lt;&gt;""),ABS($AB135-AH135),AND($AB135="",AH135=""),"",OR($AB135&lt;&gt;"",AH135&lt;&gt;""),"-")</f>
        <v/>
      </c>
      <c r="CG135" s="120" t="str" cm="1">
        <f t="array" ref="CG135">_xlfn.IFS(AND($AB135&lt;&gt;"",AI135&lt;&gt;""),ABS($AB135-AI135),AND($AB135="",AI135=""),"",OR($AB135&lt;&gt;"",AI135&lt;&gt;""),"-")</f>
        <v/>
      </c>
      <c r="CH135" s="120" t="str" cm="1">
        <f t="array" ref="CH135">_xlfn.IFS(AND($AB135&lt;&gt;"",AJ135&lt;&gt;""),ABS($AB135-AJ135),AND($AB135="",AJ135=""),"",OR($AB135&lt;&gt;"",AJ135&lt;&gt;""),"-")</f>
        <v/>
      </c>
      <c r="CI135" s="121" t="str" cm="1">
        <f t="array" ref="CI135">_xlfn.IFS(AND($AC135&lt;&gt;"",AD135&lt;&gt;""),ABS($AC135-AD135),AND($AC135="",AD135=""),"",OR($AC135&lt;&gt;"",AD135&lt;&gt;""),"-")</f>
        <v/>
      </c>
      <c r="CJ135" s="120" t="str" cm="1">
        <f t="array" ref="CJ135">_xlfn.IFS(AND($AC135&lt;&gt;"",AE135&lt;&gt;""),ABS($AC135-AE135),AND($AC135="",AE135=""),"",OR($AC135&lt;&gt;"",AE135&lt;&gt;""),"-")</f>
        <v/>
      </c>
      <c r="CK135" s="120" t="str" cm="1">
        <f t="array" ref="CK135">_xlfn.IFS(AND($AC135&lt;&gt;"",AF135&lt;&gt;""),ABS($AC135-AF135),AND($AC135="",AF135=""),"",OR($AC135&lt;&gt;"",AF135&lt;&gt;""),"-")</f>
        <v/>
      </c>
      <c r="CL135" s="120" t="str" cm="1">
        <f t="array" ref="CL135">_xlfn.IFS(AND($AC135&lt;&gt;"",AG135&lt;&gt;""),ABS($AC135-AG135),AND($AC135="",AG135=""),"",OR($AC135&lt;&gt;"",AG135&lt;&gt;""),"-")</f>
        <v/>
      </c>
      <c r="CM135" s="120" t="str" cm="1">
        <f t="array" ref="CM135">_xlfn.IFS(AND($AC135&lt;&gt;"",AH135&lt;&gt;""),ABS($AC135-AH135),AND($AC135="",AH135=""),"",OR($AC135&lt;&gt;"",AH135&lt;&gt;""),"-")</f>
        <v/>
      </c>
      <c r="CN135" s="120" t="str" cm="1">
        <f t="array" ref="CN135">_xlfn.IFS(AND($AC135&lt;&gt;"",AI135&lt;&gt;""),ABS($AC135-AI135),AND($AC135="",AI135=""),"",OR($AC135&lt;&gt;"",AI135&lt;&gt;""),"-")</f>
        <v/>
      </c>
      <c r="CO135" s="120" t="str" cm="1">
        <f t="array" ref="CO135">_xlfn.IFS(AND($AC135&lt;&gt;"",AJ135&lt;&gt;""),ABS($AC135-AJ135),AND($AC135="",AJ135=""),"",OR($AC135&lt;&gt;"",AJ135&lt;&gt;""),"-")</f>
        <v/>
      </c>
      <c r="CP135" s="121" t="str" cm="1">
        <f t="array" ref="CP135">_xlfn.IFS(AND($AD135&lt;&gt;"",AE135&lt;&gt;""),ABS($AD135-AE135),AND($AD135="",AE135=""),"",OR($AD135&lt;&gt;"",AE135&lt;&gt;""),"-")</f>
        <v/>
      </c>
      <c r="CQ135" s="120" t="str" cm="1">
        <f t="array" ref="CQ135">_xlfn.IFS(AND($AD135&lt;&gt;"",AF135&lt;&gt;""),ABS($AD135-AF135),AND($AD135="",AF135=""),"",OR($AD135&lt;&gt;"",AF135&lt;&gt;""),"-")</f>
        <v/>
      </c>
      <c r="CR135" s="120" t="str" cm="1">
        <f t="array" ref="CR135">_xlfn.IFS(AND($AD135&lt;&gt;"",AG135&lt;&gt;""),ABS($AD135-AG135),AND($AD135="",AG135=""),"",OR($AD135&lt;&gt;"",AG135&lt;&gt;""),"-")</f>
        <v/>
      </c>
      <c r="CS135" s="120" t="str" cm="1">
        <f t="array" ref="CS135">_xlfn.IFS(AND($AD135&lt;&gt;"",AH135&lt;&gt;""),ABS($AD135-AH135),AND($AD135="",AH135=""),"",OR($AD135&lt;&gt;"",AH135&lt;&gt;""),"-")</f>
        <v/>
      </c>
      <c r="CT135" s="120" t="str" cm="1">
        <f t="array" ref="CT135">_xlfn.IFS(AND($AD135&lt;&gt;"",AI135&lt;&gt;""),ABS($AD135-AI135),AND($AD135="",AI135=""),"",OR($AD135&lt;&gt;"",AI135&lt;&gt;""),"-")</f>
        <v/>
      </c>
      <c r="CU135" s="120" t="str" cm="1">
        <f t="array" ref="CU135">_xlfn.IFS(AND($AD135&lt;&gt;"",AJ135&lt;&gt;""),ABS($AD135-AJ135),AND($AD135="",AJ135=""),"",OR($AD135&lt;&gt;"",AJ135&lt;&gt;""),"-")</f>
        <v/>
      </c>
      <c r="CV135" s="121" t="str" cm="1">
        <f t="array" ref="CV135">_xlfn.IFS(AND($AE135&lt;&gt;"",AF135&lt;&gt;""),ABS($AE135-AF135),AND($AE135="",AF135=""),"",OR($AE135&lt;&gt;"",AF135&lt;&gt;""),"-")</f>
        <v/>
      </c>
      <c r="CW135" s="120" t="str" cm="1">
        <f t="array" ref="CW135">_xlfn.IFS(AND($AE135&lt;&gt;"",AG135&lt;&gt;""),ABS($AE135-AG135),AND($AE135="",AG135=""),"",OR($AE135&lt;&gt;"",AG135&lt;&gt;""),"-")</f>
        <v/>
      </c>
      <c r="CX135" s="120" t="str" cm="1">
        <f t="array" ref="CX135">_xlfn.IFS(AND($AE135&lt;&gt;"",AH135&lt;&gt;""),ABS($AE135-AH135),AND($AE135="",AH135=""),"",OR($AE135&lt;&gt;"",AH135&lt;&gt;""),"-")</f>
        <v/>
      </c>
      <c r="CY135" s="120" t="str" cm="1">
        <f t="array" ref="CY135">_xlfn.IFS(AND($AE135&lt;&gt;"",AI135&lt;&gt;""),ABS($AE135-AI135),AND($AE135="",AI135=""),"",OR($AE135&lt;&gt;"",AI135&lt;&gt;""),"-")</f>
        <v/>
      </c>
      <c r="CZ135" s="120" t="str" cm="1">
        <f t="array" ref="CZ135">_xlfn.IFS(AND($AE135&lt;&gt;"",AJ135&lt;&gt;""),ABS($AE135-AJ135),AND($AE135="",AJ135=""),"",OR($AE135&lt;&gt;"",AJ135&lt;&gt;""),"-")</f>
        <v/>
      </c>
      <c r="DA135" s="121" t="str" cm="1">
        <f t="array" ref="DA135">_xlfn.IFS(AND($AF135&lt;&gt;"",AG135&lt;&gt;""),ABS($AF135-AG135),AND($AF135="",AG135=""),"",OR($AF135&lt;&gt;"",AG135&lt;&gt;""),"-")</f>
        <v/>
      </c>
      <c r="DB135" s="120" t="str" cm="1">
        <f t="array" ref="DB135">_xlfn.IFS(AND($AF135&lt;&gt;"",AH135&lt;&gt;""),ABS($AF135-AH135),AND($AF135="",AH135=""),"",OR($AF135&lt;&gt;"",AH135&lt;&gt;""),"-")</f>
        <v/>
      </c>
      <c r="DC135" s="120" t="str" cm="1">
        <f t="array" ref="DC135">_xlfn.IFS(AND($AF135&lt;&gt;"",AI135&lt;&gt;""),ABS($AF135-AI135),AND($AF135="",AI135=""),"",OR($AF135&lt;&gt;"",AI135&lt;&gt;""),"-")</f>
        <v/>
      </c>
      <c r="DD135" s="120" t="str" cm="1">
        <f t="array" ref="DD135">_xlfn.IFS(AND($AF135&lt;&gt;"",AJ135&lt;&gt;""),ABS($AF135-AJ135),AND($AF135="",AJ135=""),"",OR($AF135&lt;&gt;"",AJ135&lt;&gt;""),"-")</f>
        <v/>
      </c>
      <c r="DE135" s="121" t="str" cm="1">
        <f t="array" ref="DE135">_xlfn.IFS(AND($AG135&lt;&gt;"",AH135&lt;&gt;""),ABS($AG135-AH135),AND($AG135="",AH135=""),"",OR($AG135&lt;&gt;"",AH135&lt;&gt;""),"-")</f>
        <v/>
      </c>
      <c r="DF135" s="120" t="str" cm="1">
        <f t="array" ref="DF135">_xlfn.IFS(AND($AG135&lt;&gt;"",AI135&lt;&gt;""),ABS($AG135-AI135),AND($AG135="",AI135=""),"",OR($AG135&lt;&gt;"",AI135&lt;&gt;""),"-")</f>
        <v/>
      </c>
      <c r="DG135" s="120" t="str" cm="1">
        <f t="array" ref="DG135">_xlfn.IFS(AND($AG135&lt;&gt;"",AJ135&lt;&gt;""),ABS($AG135-AJ135),AND($AG135="",AJ135=""),"",OR($AG135&lt;&gt;"",AJ135&lt;&gt;""),"-")</f>
        <v/>
      </c>
      <c r="DH135" s="121" t="str" cm="1">
        <f t="array" ref="DH135">_xlfn.IFS(AND($AH135&lt;&gt;"",AI135&lt;&gt;""),ABS($AH135-AI135),AND($AH135="",AI135=""),"",OR($AH135&lt;&gt;"",AI135&lt;&gt;""),"-")</f>
        <v/>
      </c>
      <c r="DI135" s="120" t="str" cm="1">
        <f t="array" ref="DI135">_xlfn.IFS(AND($AH135&lt;&gt;"",AJ135&lt;&gt;""),ABS($AH135-AJ135),AND($AH135="",AJ135=""),"",OR($AH135&lt;&gt;"",AJ135&lt;&gt;""),"-")</f>
        <v/>
      </c>
      <c r="DJ135" s="121" t="str" cm="1">
        <f t="array" ref="DJ135">_xlfn.IFS(AND($AI135&lt;&gt;"",AJ135&lt;&gt;""),ABS($AI135-AJ135),AND($AI135="",AJ135=""),"",OR($AI135&lt;&gt;"",AJ135&lt;&gt;""),"-")</f>
        <v/>
      </c>
    </row>
    <row r="136" spans="1:114" x14ac:dyDescent="0.2">
      <c r="A136" s="120" t="str">
        <f t="shared" si="36"/>
        <v>ok</v>
      </c>
      <c r="B136" s="186">
        <f t="shared" si="37"/>
        <v>0</v>
      </c>
      <c r="C136" s="186">
        <f t="shared" si="38"/>
        <v>100</v>
      </c>
      <c r="D136" s="186">
        <f t="shared" si="39"/>
        <v>0</v>
      </c>
      <c r="E136" s="263">
        <f t="shared" si="40"/>
        <v>3</v>
      </c>
      <c r="F136" s="186">
        <f t="shared" si="41"/>
        <v>3</v>
      </c>
      <c r="G136" s="186">
        <f t="shared" si="42"/>
        <v>100</v>
      </c>
      <c r="H136" s="262" t="str">
        <f t="shared" si="43"/>
        <v/>
      </c>
      <c r="I136" s="187" t="str">
        <f t="shared" si="44"/>
        <v>I</v>
      </c>
      <c r="J136" s="260" t="s">
        <v>192</v>
      </c>
      <c r="K136" s="259" t="str">
        <f>VLOOKUP($J136,Merged_couplings!$B:$BU,MATCH(K$1,Merged_couplings!$B$1:$BU$1,0),FALSE)</f>
        <v>-I-</v>
      </c>
      <c r="L136" s="258" t="str">
        <f>VLOOKUP($J136,Merged_couplings!$B:$BU,MATCH(L$1,Merged_couplings!$B$1:$BU$1,0),FALSE)</f>
        <v>-I-</v>
      </c>
      <c r="M136" s="258" t="str">
        <f>VLOOKUP($J136,Merged_couplings!$B:$BU,MATCH(M$1,Merged_couplings!$B$1:$BU$1,0),FALSE)</f>
        <v>-I-</v>
      </c>
      <c r="N136" s="258" t="str">
        <f>VLOOKUP($J136,Merged_couplings!$B:$BU,MATCH(N$1,Merged_couplings!$B$1:$BU$1,0),FALSE)</f>
        <v>-I-</v>
      </c>
      <c r="O136" s="258" t="str">
        <f>VLOOKUP($J136,Merged_couplings!$B:$BU,MATCH(O$1,Merged_couplings!$B$1:$BU$1,0),FALSE)</f>
        <v>-I-</v>
      </c>
      <c r="P136" s="258" t="str">
        <f>VLOOKUP($J136,Merged_couplings!$B:$BU,MATCH(P$1,Merged_couplings!$B$1:$BU$1,0),FALSE)</f>
        <v>-I-</v>
      </c>
      <c r="Q136" s="258" t="str">
        <f>VLOOKUP($J136,Merged_couplings!$B:$BU,MATCH(Q$1,Merged_couplings!$B$1:$BU$1,0),FALSE)</f>
        <v>-I-</v>
      </c>
      <c r="R136" s="258" t="str">
        <f>VLOOKUP($J136,Merged_couplings!$B:$BU,MATCH(R$1,Merged_couplings!$B$1:$BU$1,0),FALSE)</f>
        <v>-IG</v>
      </c>
      <c r="S136" s="258" t="str">
        <f>VLOOKUP($J136,Merged_couplings!$B:$BU,MATCH(S$1,Merged_couplings!$B$1:$BU$1,0),FALSE)</f>
        <v>-IG</v>
      </c>
      <c r="T136" s="258" t="str">
        <f>VLOOKUP($J136,Merged_couplings!$B:$BU,MATCH(T$1,Merged_couplings!$B$1:$BU$1,0),FALSE)</f>
        <v>-IG</v>
      </c>
      <c r="U136" s="258" t="str">
        <f>VLOOKUP($J136,Merged_couplings!$B:$BU,MATCH(U$1,Merged_couplings!$B$1:$BU$1,0),FALSE)</f>
        <v>--G</v>
      </c>
      <c r="V136" s="258" t="str">
        <f>VLOOKUP($J136,Merged_couplings!$B:$BU,MATCH(V$1,Merged_couplings!$B$1:$BU$1,0),FALSE)</f>
        <v>-I-</v>
      </c>
      <c r="W136" s="258" t="str">
        <f>VLOOKUP($J136,Merged_couplings!$B:$BU,MATCH(W$1,Merged_couplings!$B$1:$BU$1,0),FALSE)</f>
        <v>---</v>
      </c>
      <c r="X136" s="121" t="str">
        <f>_xlfn.IFNA(VLOOKUP($J136,Merged_couplings!$B:$R,MATCH(X$1,Merged_couplings!$B$1:$R$1,0),FALSE),"")</f>
        <v/>
      </c>
      <c r="Y136" s="120" t="str">
        <f>_xlfn.IFNA(VLOOKUP($J136,Merged_couplings!$B:$R,MATCH(Y$1,Merged_couplings!$B$1:$R$1,0),FALSE),"")</f>
        <v/>
      </c>
      <c r="Z136" s="120" t="str">
        <f>_xlfn.IFNA(VLOOKUP($J136,Merged_couplings!$B:$R,MATCH(Z$1,Merged_couplings!$B$1:$R$1,0),FALSE),"")</f>
        <v/>
      </c>
      <c r="AA136" s="120" t="str">
        <f>_xlfn.IFNA(VLOOKUP($J136,Merged_couplings!$B:$R,MATCH(AA$1,Merged_couplings!$B$1:$R$1,0),FALSE),"")</f>
        <v/>
      </c>
      <c r="AB136" s="120" t="str">
        <f>_xlfn.IFNA(VLOOKUP($J136,Merged_couplings!$B:$R,MATCH(AB$1,Merged_couplings!$B$1:$R$1,0),FALSE),"")</f>
        <v/>
      </c>
      <c r="AC136" s="120" t="str">
        <f>_xlfn.IFNA(VLOOKUP($J136,Merged_couplings!$B:$R,MATCH(AC$1,Merged_couplings!$B$1:$R$1,0),FALSE),"")</f>
        <v/>
      </c>
      <c r="AD136" s="120" t="str">
        <f>_xlfn.IFNA(VLOOKUP($J136,Merged_couplings!$B:$R,MATCH(AD$1,Merged_couplings!$B$1:$R$1,0),FALSE),"")</f>
        <v/>
      </c>
      <c r="AE136" s="120">
        <f>_xlfn.IFNA(VLOOKUP($J136,Merged_couplings!$B:$R,MATCH(AE$1,Merged_couplings!$B$1:$R$1,0),FALSE),"")</f>
        <v>11.806312860661437</v>
      </c>
      <c r="AF136" s="120">
        <f>_xlfn.IFNA(VLOOKUP($J136,Merged_couplings!$B:$R,MATCH(AF$1,Merged_couplings!$B$1:$R$1,0),FALSE),"")</f>
        <v>11.806312860661437</v>
      </c>
      <c r="AG136" s="120">
        <f>_xlfn.IFNA(VLOOKUP($J136,Merged_couplings!$B:$R,MATCH(AG$1,Merged_couplings!$B$1:$R$1,0),FALSE),"")</f>
        <v>10.713657031593938</v>
      </c>
      <c r="AH136" s="120" t="str">
        <f>_xlfn.IFNA(VLOOKUP($J136,Merged_couplings!$B:$R,MATCH(AH$1,Merged_couplings!$B$1:$R$1,0),FALSE),"")</f>
        <v/>
      </c>
      <c r="AI136" s="120" t="str">
        <f>_xlfn.IFNA(VLOOKUP($J136,Merged_couplings!$B:$R,MATCH(AI$1,Merged_couplings!$B$1:$R$1,0),FALSE),"")</f>
        <v/>
      </c>
      <c r="AJ136" s="120" t="str">
        <f>_xlfn.IFNA(VLOOKUP($J136,Merged_couplings!$B:$R,MATCH(AJ$1,Merged_couplings!$B$1:$R$1,0),FALSE),"")</f>
        <v/>
      </c>
      <c r="AK136" s="123" t="str" cm="1">
        <f t="array" ref="AK136">_xlfn.IFS(AND($X136&lt;&gt;"",Y136&lt;&gt;""),ABS($X136-Y136),AND($X136="",Y136=""),"",OR($X136&lt;&gt;"",Y136&lt;&gt;""),"-")</f>
        <v/>
      </c>
      <c r="AL136" s="122" t="str" cm="1">
        <f t="array" ref="AL136">_xlfn.IFS(AND($X136&lt;&gt;"",Z136&lt;&gt;""),ABS($X136-Z136),AND($X136="",Z136=""),"",OR($X136&lt;&gt;"",Z136&lt;&gt;""),"-")</f>
        <v/>
      </c>
      <c r="AM136" s="122" t="str" cm="1">
        <f t="array" ref="AM136">_xlfn.IFS(AND($X136&lt;&gt;"",AA136&lt;&gt;""),ABS($X136-AA136),AND($X136="",AA136=""),"",OR($X136&lt;&gt;"",AA136&lt;&gt;""),"-")</f>
        <v/>
      </c>
      <c r="AN136" s="122" t="str" cm="1">
        <f t="array" ref="AN136">_xlfn.IFS(AND($X136&lt;&gt;"",AB136&lt;&gt;""),ABS($X136-AB136),AND($X136="",AB136=""),"",OR($X136&lt;&gt;"",AB136&lt;&gt;""),"-")</f>
        <v/>
      </c>
      <c r="AO136" s="122" t="str" cm="1">
        <f t="array" ref="AO136">_xlfn.IFS(AND($X136&lt;&gt;"",AC136&lt;&gt;""),ABS($X136-AC136),AND($X136="",AC136=""),"",OR($X136&lt;&gt;"",AC136&lt;&gt;""),"-")</f>
        <v/>
      </c>
      <c r="AP136" s="122" t="str" cm="1">
        <f t="array" ref="AP136">_xlfn.IFS(AND($X136&lt;&gt;"",AD136&lt;&gt;""),ABS($X136-AD136),AND($X136="",AD136=""),"",OR($X136&lt;&gt;"",AD136&lt;&gt;""),"-")</f>
        <v/>
      </c>
      <c r="AQ136" s="122" t="str" cm="1">
        <f t="array" ref="AQ136">_xlfn.IFS(AND($X136&lt;&gt;"",AE136&lt;&gt;""),ABS($X136-AE136),AND($X136="",AE136=""),"",OR($X136&lt;&gt;"",AE136&lt;&gt;""),"-")</f>
        <v>-</v>
      </c>
      <c r="AR136" s="122" t="str" cm="1">
        <f t="array" ref="AR136">_xlfn.IFS(AND($X136&lt;&gt;"",AF136&lt;&gt;""),ABS($X136-AF136),AND($X136="",AF136=""),"",OR($X136&lt;&gt;"",AF136&lt;&gt;""),"-")</f>
        <v>-</v>
      </c>
      <c r="AS136" s="122" t="str" cm="1">
        <f t="array" ref="AS136">_xlfn.IFS(AND($X136&lt;&gt;"",AG136&lt;&gt;""),ABS($X136-AG136),AND($X136="",AG136=""),"",OR($X136&lt;&gt;"",AG136&lt;&gt;""),"-")</f>
        <v>-</v>
      </c>
      <c r="AT136" s="122" t="str" cm="1">
        <f t="array" ref="AT136">_xlfn.IFS(AND($X136&lt;&gt;"",AH136&lt;&gt;""),ABS($X136-AH136),AND($X136="",AH136=""),"",OR($X136&lt;&gt;"",AH136&lt;&gt;""),"-")</f>
        <v/>
      </c>
      <c r="AU136" s="122" t="str" cm="1">
        <f t="array" ref="AU136">_xlfn.IFS(AND($X136&lt;&gt;"",AI136&lt;&gt;""),ABS($X136-AI136),AND($X136="",AI136=""),"",OR($X136&lt;&gt;"",AI136&lt;&gt;""),"-")</f>
        <v/>
      </c>
      <c r="AV136" s="122" t="str" cm="1">
        <f t="array" ref="AV136">_xlfn.IFS(AND($X136&lt;&gt;"",AJ136&lt;&gt;""),ABS($X136-AJ136),AND($X136="",AJ136=""),"",OR($X136&lt;&gt;"",AJ136&lt;&gt;""),"-")</f>
        <v/>
      </c>
      <c r="AW136" s="123" t="str" cm="1">
        <f t="array" ref="AW136">_xlfn.IFS(AND($Y136&lt;&gt;"",Z136&lt;&gt;""),ABS($Y136-Z136),AND($Y136="",Z136=""),"",OR($Y136&lt;&gt;"",Z136&lt;&gt;""),"-")</f>
        <v/>
      </c>
      <c r="AX136" s="122" t="str" cm="1">
        <f t="array" ref="AX136">_xlfn.IFS(AND($Y136&lt;&gt;"",AA136&lt;&gt;""),ABS($Y136-AA136),AND($Y136="",AA136=""),"",OR($Y136&lt;&gt;"",AA136&lt;&gt;""),"-")</f>
        <v/>
      </c>
      <c r="AY136" s="122" t="str" cm="1">
        <f t="array" ref="AY136">_xlfn.IFS(AND($Y136&lt;&gt;"",AB136&lt;&gt;""),ABS($Y136-AB136),AND($Y136="",AB136=""),"",OR($Y136&lt;&gt;"",AB136&lt;&gt;""),"-")</f>
        <v/>
      </c>
      <c r="AZ136" s="122" t="str" cm="1">
        <f t="array" ref="AZ136">_xlfn.IFS(AND($Y136&lt;&gt;"",AC136&lt;&gt;""),ABS($Y136-AC136),AND($Y136="",AC136=""),"",OR($Y136&lt;&gt;"",AC136&lt;&gt;""),"-")</f>
        <v/>
      </c>
      <c r="BA136" s="122" t="str" cm="1">
        <f t="array" ref="BA136">_xlfn.IFS(AND($Y136&lt;&gt;"",AD136&lt;&gt;""),ABS($Y136-AD136),AND($Y136="",AD136=""),"",OR($Y136&lt;&gt;"",AD136&lt;&gt;""),"-")</f>
        <v/>
      </c>
      <c r="BB136" s="122" t="str" cm="1">
        <f t="array" ref="BB136">_xlfn.IFS(AND($Y136&lt;&gt;"",AE136&lt;&gt;""),ABS($Y136-AE136),AND($Y136="",AE136=""),"",OR($Y136&lt;&gt;"",AE136&lt;&gt;""),"-")</f>
        <v>-</v>
      </c>
      <c r="BC136" s="122" t="str" cm="1">
        <f t="array" ref="BC136">_xlfn.IFS(AND($Y136&lt;&gt;"",AF136&lt;&gt;""),ABS($Y136-AF136),AND($Y136="",AF136=""),"",OR($Y136&lt;&gt;"",AF136&lt;&gt;""),"-")</f>
        <v>-</v>
      </c>
      <c r="BD136" s="122" t="str" cm="1">
        <f t="array" ref="BD136">_xlfn.IFS(AND($Y136&lt;&gt;"",AG136&lt;&gt;""),ABS($Y136-AG136),AND($Y136="",AG136=""),"",OR($Y136&lt;&gt;"",AG136&lt;&gt;""),"-")</f>
        <v>-</v>
      </c>
      <c r="BE136" s="122" t="str" cm="1">
        <f t="array" ref="BE136">_xlfn.IFS(AND($Y136&lt;&gt;"",AH136&lt;&gt;""),ABS($Y136-AH136),AND($Y136="",AH136=""),"",OR($Y136&lt;&gt;"",AH136&lt;&gt;""),"-")</f>
        <v/>
      </c>
      <c r="BF136" s="122" t="str" cm="1">
        <f t="array" ref="BF136">_xlfn.IFS(AND($Y136&lt;&gt;"",AI136&lt;&gt;""),ABS($Y136-AI136),AND($Y136="",AI136=""),"",OR($Y136&lt;&gt;"",AI136&lt;&gt;""),"-")</f>
        <v/>
      </c>
      <c r="BG136" s="122" t="str" cm="1">
        <f t="array" ref="BG136">_xlfn.IFS(AND($Y136&lt;&gt;"",AJ136&lt;&gt;""),ABS($Y136-AJ136),AND($Y136="",AJ136=""),"",OR($Y136&lt;&gt;"",AJ136&lt;&gt;""),"-")</f>
        <v/>
      </c>
      <c r="BH136" s="121" t="str" cm="1">
        <f t="array" ref="BH136">_xlfn.IFS(AND($Z136&lt;&gt;"",AA136&lt;&gt;""),ABS($Z136-AA136),AND($Z136="",AA136=""),"",OR($Z136&lt;&gt;"",AA136&lt;&gt;""),"-")</f>
        <v/>
      </c>
      <c r="BI136" s="120" t="str" cm="1">
        <f t="array" ref="BI136">_xlfn.IFS(AND($Z136&lt;&gt;"",AB136&lt;&gt;""),ABS($Z136-AB136),AND($Z136="",AB136=""),"",OR($Z136&lt;&gt;"",AB136&lt;&gt;""),"-")</f>
        <v/>
      </c>
      <c r="BJ136" s="120" t="str" cm="1">
        <f t="array" ref="BJ136">_xlfn.IFS(AND($Z136&lt;&gt;"",AC136&lt;&gt;""),ABS($Z136-AC136),AND($Z136="",AC136=""),"",OR($Z136&lt;&gt;"",AC136&lt;&gt;""),"-")</f>
        <v/>
      </c>
      <c r="BK136" s="120" t="str" cm="1">
        <f t="array" ref="BK136">_xlfn.IFS(AND($Z136&lt;&gt;"",AD136&lt;&gt;""),ABS($Z136-AD136),AND($Z136="",AD136=""),"",OR($Z136&lt;&gt;"",AD136&lt;&gt;""),"-")</f>
        <v/>
      </c>
      <c r="BL136" s="120" t="str" cm="1">
        <f t="array" ref="BL136">_xlfn.IFS(AND($Z136&lt;&gt;"",AE136&lt;&gt;""),ABS($Z136-AE136),AND($Z136="",AE136=""),"",OR($Z136&lt;&gt;"",AE136&lt;&gt;""),"-")</f>
        <v>-</v>
      </c>
      <c r="BM136" s="120" t="str" cm="1">
        <f t="array" ref="BM136">_xlfn.IFS(AND($Z136&lt;&gt;"",AF136&lt;&gt;""),ABS($Z136-AF136),AND($Z136="",AF136=""),"",OR($Z136&lt;&gt;"",AF136&lt;&gt;""),"-")</f>
        <v>-</v>
      </c>
      <c r="BN136" s="120" t="str" cm="1">
        <f t="array" ref="BN136">_xlfn.IFS(AND($Z136&lt;&gt;"",AG136&lt;&gt;""),ABS($Z136-AG136),AND($Z136="",AG136=""),"",OR($Z136&lt;&gt;"",AG136&lt;&gt;""),"-")</f>
        <v>-</v>
      </c>
      <c r="BO136" s="120" t="str" cm="1">
        <f t="array" ref="BO136">_xlfn.IFS(AND($Z136&lt;&gt;"",AH136&lt;&gt;""),ABS($Z136-AH136),AND($Z136="",AH136=""),"",OR($Z136&lt;&gt;"",AH136&lt;&gt;""),"-")</f>
        <v/>
      </c>
      <c r="BP136" s="120" t="str" cm="1">
        <f t="array" ref="BP136">_xlfn.IFS(AND($Z136&lt;&gt;"",AI136&lt;&gt;""),ABS($Z136-AI136),AND($Z136="",AI136=""),"",OR($Z136&lt;&gt;"",AI136&lt;&gt;""),"-")</f>
        <v/>
      </c>
      <c r="BQ136" s="120" t="str" cm="1">
        <f t="array" ref="BQ136">_xlfn.IFS(AND($Z136&lt;&gt;"",AJ136&lt;&gt;""),ABS($Z136-AJ136),AND($Z136="",AJ136=""),"",OR($Z136&lt;&gt;"",AJ136&lt;&gt;""),"-")</f>
        <v/>
      </c>
      <c r="BR136" s="121" t="str" cm="1">
        <f t="array" ref="BR136">_xlfn.IFS(AND($AA136&lt;&gt;"",AB136&lt;&gt;""),ABS($AA136-AB136),AND($AA136="",AB136=""),"",OR($AA136&lt;&gt;"",AB136&lt;&gt;""),"-")</f>
        <v/>
      </c>
      <c r="BS136" s="120" t="str" cm="1">
        <f t="array" ref="BS136">_xlfn.IFS(AND($AA136&lt;&gt;"",AC136&lt;&gt;""),ABS($AA136-AC136),AND($AA136="",AC136=""),"",OR($AA136&lt;&gt;"",AC136&lt;&gt;""),"-")</f>
        <v/>
      </c>
      <c r="BT136" s="120" t="str" cm="1">
        <f t="array" ref="BT136">_xlfn.IFS(AND($AA136&lt;&gt;"",AD136&lt;&gt;""),ABS($AA136-AD136),AND($AA136="",AD136=""),"",OR($AA136&lt;&gt;"",AD136&lt;&gt;""),"-")</f>
        <v/>
      </c>
      <c r="BU136" s="120" t="str" cm="1">
        <f t="array" ref="BU136">_xlfn.IFS(AND($AA136&lt;&gt;"",AE136&lt;&gt;""),ABS($AA136-AE136),AND($AA136="",AE136=""),"",OR($AA136&lt;&gt;"",AE136&lt;&gt;""),"-")</f>
        <v>-</v>
      </c>
      <c r="BV136" s="120" t="str" cm="1">
        <f t="array" ref="BV136">_xlfn.IFS(AND($AA136&lt;&gt;"",AF136&lt;&gt;""),ABS($AA136-AF136),AND($AA136="",AF136=""),"",OR($AA136&lt;&gt;"",AF136&lt;&gt;""),"-")</f>
        <v>-</v>
      </c>
      <c r="BW136" s="120" t="str" cm="1">
        <f t="array" ref="BW136">_xlfn.IFS(AND($AA136&lt;&gt;"",AG136&lt;&gt;""),ABS($AA136-AG136),AND($AA136="",AG136=""),"",OR($AA136&lt;&gt;"",AG136&lt;&gt;""),"-")</f>
        <v>-</v>
      </c>
      <c r="BX136" s="120" t="str" cm="1">
        <f t="array" ref="BX136">_xlfn.IFS(AND($AA136&lt;&gt;"",AH136&lt;&gt;""),ABS($AA136-AH136),AND($AA136="",AH136=""),"",OR($AA136&lt;&gt;"",AH136&lt;&gt;""),"-")</f>
        <v/>
      </c>
      <c r="BY136" s="120" t="str" cm="1">
        <f t="array" ref="BY136">_xlfn.IFS(AND($AA136&lt;&gt;"",AI136&lt;&gt;""),ABS($AA136-AI136),AND($AA136="",AI136=""),"",OR($AA136&lt;&gt;"",AI136&lt;&gt;""),"-")</f>
        <v/>
      </c>
      <c r="BZ136" s="120" t="str" cm="1">
        <f t="array" ref="BZ136">_xlfn.IFS(AND($AA136&lt;&gt;"",AJ136&lt;&gt;""),ABS($AA136-AJ136),AND($AA136="",AJ136=""),"",OR($AA136&lt;&gt;"",AJ136&lt;&gt;""),"-")</f>
        <v/>
      </c>
      <c r="CA136" s="121" t="str" cm="1">
        <f t="array" ref="CA136">_xlfn.IFS(AND($AB136&lt;&gt;"",AC136&lt;&gt;""),ABS($AB136-AC136),AND($AB136="",AC136=""),"",OR($AB136&lt;&gt;"",AC136&lt;&gt;""),"-")</f>
        <v/>
      </c>
      <c r="CB136" s="120" t="str" cm="1">
        <f t="array" ref="CB136">_xlfn.IFS(AND($AB136&lt;&gt;"",AD136&lt;&gt;""),ABS($AB136-AD136),AND($AB136="",AD136=""),"",OR($AB136&lt;&gt;"",AD136&lt;&gt;""),"-")</f>
        <v/>
      </c>
      <c r="CC136" s="120" t="str" cm="1">
        <f t="array" ref="CC136">_xlfn.IFS(AND($AB136&lt;&gt;"",AE136&lt;&gt;""),ABS($AB136-AE136),AND($AB136="",AE136=""),"",OR($AB136&lt;&gt;"",AE136&lt;&gt;""),"-")</f>
        <v>-</v>
      </c>
      <c r="CD136" s="120" t="str" cm="1">
        <f t="array" ref="CD136">_xlfn.IFS(AND($AB136&lt;&gt;"",AF136&lt;&gt;""),ABS($AB136-AF136),AND($AB136="",AF136=""),"",OR($AB136&lt;&gt;"",AF136&lt;&gt;""),"-")</f>
        <v>-</v>
      </c>
      <c r="CE136" s="120" t="str" cm="1">
        <f t="array" ref="CE136">_xlfn.IFS(AND($AB136&lt;&gt;"",AG136&lt;&gt;""),ABS($AB136-AG136),AND($AB136="",AG136=""),"",OR($AB136&lt;&gt;"",AG136&lt;&gt;""),"-")</f>
        <v>-</v>
      </c>
      <c r="CF136" s="120" t="str" cm="1">
        <f t="array" ref="CF136">_xlfn.IFS(AND($AB136&lt;&gt;"",AH136&lt;&gt;""),ABS($AB136-AH136),AND($AB136="",AH136=""),"",OR($AB136&lt;&gt;"",AH136&lt;&gt;""),"-")</f>
        <v/>
      </c>
      <c r="CG136" s="120" t="str" cm="1">
        <f t="array" ref="CG136">_xlfn.IFS(AND($AB136&lt;&gt;"",AI136&lt;&gt;""),ABS($AB136-AI136),AND($AB136="",AI136=""),"",OR($AB136&lt;&gt;"",AI136&lt;&gt;""),"-")</f>
        <v/>
      </c>
      <c r="CH136" s="120" t="str" cm="1">
        <f t="array" ref="CH136">_xlfn.IFS(AND($AB136&lt;&gt;"",AJ136&lt;&gt;""),ABS($AB136-AJ136),AND($AB136="",AJ136=""),"",OR($AB136&lt;&gt;"",AJ136&lt;&gt;""),"-")</f>
        <v/>
      </c>
      <c r="CI136" s="121" t="str" cm="1">
        <f t="array" ref="CI136">_xlfn.IFS(AND($AC136&lt;&gt;"",AD136&lt;&gt;""),ABS($AC136-AD136),AND($AC136="",AD136=""),"",OR($AC136&lt;&gt;"",AD136&lt;&gt;""),"-")</f>
        <v/>
      </c>
      <c r="CJ136" s="120" t="str" cm="1">
        <f t="array" ref="CJ136">_xlfn.IFS(AND($AC136&lt;&gt;"",AE136&lt;&gt;""),ABS($AC136-AE136),AND($AC136="",AE136=""),"",OR($AC136&lt;&gt;"",AE136&lt;&gt;""),"-")</f>
        <v>-</v>
      </c>
      <c r="CK136" s="120" t="str" cm="1">
        <f t="array" ref="CK136">_xlfn.IFS(AND($AC136&lt;&gt;"",AF136&lt;&gt;""),ABS($AC136-AF136),AND($AC136="",AF136=""),"",OR($AC136&lt;&gt;"",AF136&lt;&gt;""),"-")</f>
        <v>-</v>
      </c>
      <c r="CL136" s="120" t="str" cm="1">
        <f t="array" ref="CL136">_xlfn.IFS(AND($AC136&lt;&gt;"",AG136&lt;&gt;""),ABS($AC136-AG136),AND($AC136="",AG136=""),"",OR($AC136&lt;&gt;"",AG136&lt;&gt;""),"-")</f>
        <v>-</v>
      </c>
      <c r="CM136" s="120" t="str" cm="1">
        <f t="array" ref="CM136">_xlfn.IFS(AND($AC136&lt;&gt;"",AH136&lt;&gt;""),ABS($AC136-AH136),AND($AC136="",AH136=""),"",OR($AC136&lt;&gt;"",AH136&lt;&gt;""),"-")</f>
        <v/>
      </c>
      <c r="CN136" s="120" t="str" cm="1">
        <f t="array" ref="CN136">_xlfn.IFS(AND($AC136&lt;&gt;"",AI136&lt;&gt;""),ABS($AC136-AI136),AND($AC136="",AI136=""),"",OR($AC136&lt;&gt;"",AI136&lt;&gt;""),"-")</f>
        <v/>
      </c>
      <c r="CO136" s="120" t="str" cm="1">
        <f t="array" ref="CO136">_xlfn.IFS(AND($AC136&lt;&gt;"",AJ136&lt;&gt;""),ABS($AC136-AJ136),AND($AC136="",AJ136=""),"",OR($AC136&lt;&gt;"",AJ136&lt;&gt;""),"-")</f>
        <v/>
      </c>
      <c r="CP136" s="121" t="str" cm="1">
        <f t="array" ref="CP136">_xlfn.IFS(AND($AD136&lt;&gt;"",AE136&lt;&gt;""),ABS($AD136-AE136),AND($AD136="",AE136=""),"",OR($AD136&lt;&gt;"",AE136&lt;&gt;""),"-")</f>
        <v>-</v>
      </c>
      <c r="CQ136" s="120" t="str" cm="1">
        <f t="array" ref="CQ136">_xlfn.IFS(AND($AD136&lt;&gt;"",AF136&lt;&gt;""),ABS($AD136-AF136),AND($AD136="",AF136=""),"",OR($AD136&lt;&gt;"",AF136&lt;&gt;""),"-")</f>
        <v>-</v>
      </c>
      <c r="CR136" s="120" t="str" cm="1">
        <f t="array" ref="CR136">_xlfn.IFS(AND($AD136&lt;&gt;"",AG136&lt;&gt;""),ABS($AD136-AG136),AND($AD136="",AG136=""),"",OR($AD136&lt;&gt;"",AG136&lt;&gt;""),"-")</f>
        <v>-</v>
      </c>
      <c r="CS136" s="120" t="str" cm="1">
        <f t="array" ref="CS136">_xlfn.IFS(AND($AD136&lt;&gt;"",AH136&lt;&gt;""),ABS($AD136-AH136),AND($AD136="",AH136=""),"",OR($AD136&lt;&gt;"",AH136&lt;&gt;""),"-")</f>
        <v/>
      </c>
      <c r="CT136" s="120" t="str" cm="1">
        <f t="array" ref="CT136">_xlfn.IFS(AND($AD136&lt;&gt;"",AI136&lt;&gt;""),ABS($AD136-AI136),AND($AD136="",AI136=""),"",OR($AD136&lt;&gt;"",AI136&lt;&gt;""),"-")</f>
        <v/>
      </c>
      <c r="CU136" s="120" t="str" cm="1">
        <f t="array" ref="CU136">_xlfn.IFS(AND($AD136&lt;&gt;"",AJ136&lt;&gt;""),ABS($AD136-AJ136),AND($AD136="",AJ136=""),"",OR($AD136&lt;&gt;"",AJ136&lt;&gt;""),"-")</f>
        <v/>
      </c>
      <c r="CV136" s="121" cm="1">
        <f t="array" ref="CV136">_xlfn.IFS(AND($AE136&lt;&gt;"",AF136&lt;&gt;""),ABS($AE136-AF136),AND($AE136="",AF136=""),"",OR($AE136&lt;&gt;"",AF136&lt;&gt;""),"-")</f>
        <v>0</v>
      </c>
      <c r="CW136" s="120" cm="1">
        <f t="array" ref="CW136">_xlfn.IFS(AND($AE136&lt;&gt;"",AG136&lt;&gt;""),ABS($AE136-AG136),AND($AE136="",AG136=""),"",OR($AE136&lt;&gt;"",AG136&lt;&gt;""),"-")</f>
        <v>1.0926558290674997</v>
      </c>
      <c r="CX136" s="120" t="str" cm="1">
        <f t="array" ref="CX136">_xlfn.IFS(AND($AE136&lt;&gt;"",AH136&lt;&gt;""),ABS($AE136-AH136),AND($AE136="",AH136=""),"",OR($AE136&lt;&gt;"",AH136&lt;&gt;""),"-")</f>
        <v>-</v>
      </c>
      <c r="CY136" s="120" t="str" cm="1">
        <f t="array" ref="CY136">_xlfn.IFS(AND($AE136&lt;&gt;"",AI136&lt;&gt;""),ABS($AE136-AI136),AND($AE136="",AI136=""),"",OR($AE136&lt;&gt;"",AI136&lt;&gt;""),"-")</f>
        <v>-</v>
      </c>
      <c r="CZ136" s="120" t="str" cm="1">
        <f t="array" ref="CZ136">_xlfn.IFS(AND($AE136&lt;&gt;"",AJ136&lt;&gt;""),ABS($AE136-AJ136),AND($AE136="",AJ136=""),"",OR($AE136&lt;&gt;"",AJ136&lt;&gt;""),"-")</f>
        <v>-</v>
      </c>
      <c r="DA136" s="121" cm="1">
        <f t="array" ref="DA136">_xlfn.IFS(AND($AF136&lt;&gt;"",AG136&lt;&gt;""),ABS($AF136-AG136),AND($AF136="",AG136=""),"",OR($AF136&lt;&gt;"",AG136&lt;&gt;""),"-")</f>
        <v>1.0926558290674997</v>
      </c>
      <c r="DB136" s="120" t="str" cm="1">
        <f t="array" ref="DB136">_xlfn.IFS(AND($AF136&lt;&gt;"",AH136&lt;&gt;""),ABS($AF136-AH136),AND($AF136="",AH136=""),"",OR($AF136&lt;&gt;"",AH136&lt;&gt;""),"-")</f>
        <v>-</v>
      </c>
      <c r="DC136" s="120" t="str" cm="1">
        <f t="array" ref="DC136">_xlfn.IFS(AND($AF136&lt;&gt;"",AI136&lt;&gt;""),ABS($AF136-AI136),AND($AF136="",AI136=""),"",OR($AF136&lt;&gt;"",AI136&lt;&gt;""),"-")</f>
        <v>-</v>
      </c>
      <c r="DD136" s="120" t="str" cm="1">
        <f t="array" ref="DD136">_xlfn.IFS(AND($AF136&lt;&gt;"",AJ136&lt;&gt;""),ABS($AF136-AJ136),AND($AF136="",AJ136=""),"",OR($AF136&lt;&gt;"",AJ136&lt;&gt;""),"-")</f>
        <v>-</v>
      </c>
      <c r="DE136" s="121" t="str" cm="1">
        <f t="array" ref="DE136">_xlfn.IFS(AND($AG136&lt;&gt;"",AH136&lt;&gt;""),ABS($AG136-AH136),AND($AG136="",AH136=""),"",OR($AG136&lt;&gt;"",AH136&lt;&gt;""),"-")</f>
        <v>-</v>
      </c>
      <c r="DF136" s="120" t="str" cm="1">
        <f t="array" ref="DF136">_xlfn.IFS(AND($AG136&lt;&gt;"",AI136&lt;&gt;""),ABS($AG136-AI136),AND($AG136="",AI136=""),"",OR($AG136&lt;&gt;"",AI136&lt;&gt;""),"-")</f>
        <v>-</v>
      </c>
      <c r="DG136" s="120" t="str" cm="1">
        <f t="array" ref="DG136">_xlfn.IFS(AND($AG136&lt;&gt;"",AJ136&lt;&gt;""),ABS($AG136-AJ136),AND($AG136="",AJ136=""),"",OR($AG136&lt;&gt;"",AJ136&lt;&gt;""),"-")</f>
        <v>-</v>
      </c>
      <c r="DH136" s="121" t="str" cm="1">
        <f t="array" ref="DH136">_xlfn.IFS(AND($AH136&lt;&gt;"",AI136&lt;&gt;""),ABS($AH136-AI136),AND($AH136="",AI136=""),"",OR($AH136&lt;&gt;"",AI136&lt;&gt;""),"-")</f>
        <v/>
      </c>
      <c r="DI136" s="120" t="str" cm="1">
        <f t="array" ref="DI136">_xlfn.IFS(AND($AH136&lt;&gt;"",AJ136&lt;&gt;""),ABS($AH136-AJ136),AND($AH136="",AJ136=""),"",OR($AH136&lt;&gt;"",AJ136&lt;&gt;""),"-")</f>
        <v/>
      </c>
      <c r="DJ136" s="121" t="str" cm="1">
        <f t="array" ref="DJ136">_xlfn.IFS(AND($AI136&lt;&gt;"",AJ136&lt;&gt;""),ABS($AI136-AJ136),AND($AI136="",AJ136=""),"",OR($AI136&lt;&gt;"",AJ136&lt;&gt;""),"-")</f>
        <v/>
      </c>
    </row>
    <row r="137" spans="1:114" x14ac:dyDescent="0.2">
      <c r="A137" s="120" t="e">
        <f t="shared" si="36"/>
        <v>#DIV/0!</v>
      </c>
      <c r="B137" s="186" t="e">
        <f t="shared" si="37"/>
        <v>#DIV/0!</v>
      </c>
      <c r="C137" s="186" t="e">
        <f t="shared" si="38"/>
        <v>#DIV/0!</v>
      </c>
      <c r="D137" s="186" t="e">
        <f t="shared" si="39"/>
        <v>#DIV/0!</v>
      </c>
      <c r="E137" s="263">
        <f t="shared" si="40"/>
        <v>0</v>
      </c>
      <c r="F137" s="186">
        <f t="shared" si="41"/>
        <v>0</v>
      </c>
      <c r="G137" s="186" t="e">
        <f t="shared" si="42"/>
        <v>#DIV/0!</v>
      </c>
      <c r="H137" s="262" t="str">
        <f t="shared" si="43"/>
        <v/>
      </c>
      <c r="I137" s="187" t="str">
        <f t="shared" si="44"/>
        <v/>
      </c>
      <c r="J137" s="260" t="s">
        <v>20</v>
      </c>
      <c r="K137" s="259" t="e">
        <f>VLOOKUP($J137,Merged_couplings!$B:$BU,MATCH(K$1,Merged_couplings!$B$1:$BU$1,0),FALSE)</f>
        <v>#N/A</v>
      </c>
      <c r="L137" s="258" t="e">
        <f>VLOOKUP($J137,Merged_couplings!$B:$BU,MATCH(L$1,Merged_couplings!$B$1:$BU$1,0),FALSE)</f>
        <v>#N/A</v>
      </c>
      <c r="M137" s="258" t="e">
        <f>VLOOKUP($J137,Merged_couplings!$B:$BU,MATCH(M$1,Merged_couplings!$B$1:$BU$1,0),FALSE)</f>
        <v>#N/A</v>
      </c>
      <c r="N137" s="258" t="e">
        <f>VLOOKUP($J137,Merged_couplings!$B:$BU,MATCH(N$1,Merged_couplings!$B$1:$BU$1,0),FALSE)</f>
        <v>#N/A</v>
      </c>
      <c r="O137" s="258" t="e">
        <f>VLOOKUP($J137,Merged_couplings!$B:$BU,MATCH(O$1,Merged_couplings!$B$1:$BU$1,0),FALSE)</f>
        <v>#N/A</v>
      </c>
      <c r="P137" s="258" t="e">
        <f>VLOOKUP($J137,Merged_couplings!$B:$BU,MATCH(P$1,Merged_couplings!$B$1:$BU$1,0),FALSE)</f>
        <v>#N/A</v>
      </c>
      <c r="Q137" s="258" t="e">
        <f>VLOOKUP($J137,Merged_couplings!$B:$BU,MATCH(Q$1,Merged_couplings!$B$1:$BU$1,0),FALSE)</f>
        <v>#N/A</v>
      </c>
      <c r="R137" s="258" t="e">
        <f>VLOOKUP($J137,Merged_couplings!$B:$BU,MATCH(R$1,Merged_couplings!$B$1:$BU$1,0),FALSE)</f>
        <v>#N/A</v>
      </c>
      <c r="S137" s="258" t="e">
        <f>VLOOKUP($J137,Merged_couplings!$B:$BU,MATCH(S$1,Merged_couplings!$B$1:$BU$1,0),FALSE)</f>
        <v>#N/A</v>
      </c>
      <c r="T137" s="258" t="e">
        <f>VLOOKUP($J137,Merged_couplings!$B:$BU,MATCH(T$1,Merged_couplings!$B$1:$BU$1,0),FALSE)</f>
        <v>#N/A</v>
      </c>
      <c r="U137" s="258" t="e">
        <f>VLOOKUP($J137,Merged_couplings!$B:$BU,MATCH(U$1,Merged_couplings!$B$1:$BU$1,0),FALSE)</f>
        <v>#N/A</v>
      </c>
      <c r="V137" s="258" t="e">
        <f>VLOOKUP($J137,Merged_couplings!$B:$BU,MATCH(V$1,Merged_couplings!$B$1:$BU$1,0),FALSE)</f>
        <v>#N/A</v>
      </c>
      <c r="W137" s="258" t="e">
        <f>VLOOKUP($J137,Merged_couplings!$B:$BU,MATCH(W$1,Merged_couplings!$B$1:$BU$1,0),FALSE)</f>
        <v>#N/A</v>
      </c>
      <c r="X137" s="121" t="str">
        <f>_xlfn.IFNA(VLOOKUP($J137,Merged_couplings!$B:$R,MATCH(X$1,Merged_couplings!$B$1:$R$1,0),FALSE),"")</f>
        <v/>
      </c>
      <c r="Y137" s="120" t="str">
        <f>_xlfn.IFNA(VLOOKUP($J137,Merged_couplings!$B:$R,MATCH(Y$1,Merged_couplings!$B$1:$R$1,0),FALSE),"")</f>
        <v/>
      </c>
      <c r="Z137" s="120" t="str">
        <f>_xlfn.IFNA(VLOOKUP($J137,Merged_couplings!$B:$R,MATCH(Z$1,Merged_couplings!$B$1:$R$1,0),FALSE),"")</f>
        <v/>
      </c>
      <c r="AA137" s="120" t="str">
        <f>_xlfn.IFNA(VLOOKUP($J137,Merged_couplings!$B:$R,MATCH(AA$1,Merged_couplings!$B$1:$R$1,0),FALSE),"")</f>
        <v/>
      </c>
      <c r="AB137" s="120" t="str">
        <f>_xlfn.IFNA(VLOOKUP($J137,Merged_couplings!$B:$R,MATCH(AB$1,Merged_couplings!$B$1:$R$1,0),FALSE),"")</f>
        <v/>
      </c>
      <c r="AC137" s="120" t="str">
        <f>_xlfn.IFNA(VLOOKUP($J137,Merged_couplings!$B:$R,MATCH(AC$1,Merged_couplings!$B$1:$R$1,0),FALSE),"")</f>
        <v/>
      </c>
      <c r="AD137" s="120" t="str">
        <f>_xlfn.IFNA(VLOOKUP($J137,Merged_couplings!$B:$R,MATCH(AD$1,Merged_couplings!$B$1:$R$1,0),FALSE),"")</f>
        <v/>
      </c>
      <c r="AE137" s="120" t="str">
        <f>_xlfn.IFNA(VLOOKUP($J137,Merged_couplings!$B:$R,MATCH(AE$1,Merged_couplings!$B$1:$R$1,0),FALSE),"")</f>
        <v/>
      </c>
      <c r="AF137" s="120" t="str">
        <f>_xlfn.IFNA(VLOOKUP($J137,Merged_couplings!$B:$R,MATCH(AF$1,Merged_couplings!$B$1:$R$1,0),FALSE),"")</f>
        <v/>
      </c>
      <c r="AG137" s="120" t="str">
        <f>_xlfn.IFNA(VLOOKUP($J137,Merged_couplings!$B:$R,MATCH(AG$1,Merged_couplings!$B$1:$R$1,0),FALSE),"")</f>
        <v/>
      </c>
      <c r="AH137" s="120" t="str">
        <f>_xlfn.IFNA(VLOOKUP($J137,Merged_couplings!$B:$R,MATCH(AH$1,Merged_couplings!$B$1:$R$1,0),FALSE),"")</f>
        <v/>
      </c>
      <c r="AI137" s="120" t="str">
        <f>_xlfn.IFNA(VLOOKUP($J137,Merged_couplings!$B:$R,MATCH(AI$1,Merged_couplings!$B$1:$R$1,0),FALSE),"")</f>
        <v/>
      </c>
      <c r="AJ137" s="120" t="str">
        <f>_xlfn.IFNA(VLOOKUP($J137,Merged_couplings!$B:$R,MATCH(AJ$1,Merged_couplings!$B$1:$R$1,0),FALSE),"")</f>
        <v/>
      </c>
      <c r="AK137" s="123" t="str" cm="1">
        <f t="array" ref="AK137">_xlfn.IFS(AND($X137&lt;&gt;"",Y137&lt;&gt;""),ABS($X137-Y137),AND($X137="",Y137=""),"",OR($X137&lt;&gt;"",Y137&lt;&gt;""),"-")</f>
        <v/>
      </c>
      <c r="AL137" s="122" t="str" cm="1">
        <f t="array" ref="AL137">_xlfn.IFS(AND($X137&lt;&gt;"",Z137&lt;&gt;""),ABS($X137-Z137),AND($X137="",Z137=""),"",OR($X137&lt;&gt;"",Z137&lt;&gt;""),"-")</f>
        <v/>
      </c>
      <c r="AM137" s="122" t="str" cm="1">
        <f t="array" ref="AM137">_xlfn.IFS(AND($X137&lt;&gt;"",AA137&lt;&gt;""),ABS($X137-AA137),AND($X137="",AA137=""),"",OR($X137&lt;&gt;"",AA137&lt;&gt;""),"-")</f>
        <v/>
      </c>
      <c r="AN137" s="122" t="str" cm="1">
        <f t="array" ref="AN137">_xlfn.IFS(AND($X137&lt;&gt;"",AB137&lt;&gt;""),ABS($X137-AB137),AND($X137="",AB137=""),"",OR($X137&lt;&gt;"",AB137&lt;&gt;""),"-")</f>
        <v/>
      </c>
      <c r="AO137" s="122" t="str" cm="1">
        <f t="array" ref="AO137">_xlfn.IFS(AND($X137&lt;&gt;"",AC137&lt;&gt;""),ABS($X137-AC137),AND($X137="",AC137=""),"",OR($X137&lt;&gt;"",AC137&lt;&gt;""),"-")</f>
        <v/>
      </c>
      <c r="AP137" s="122" t="str" cm="1">
        <f t="array" ref="AP137">_xlfn.IFS(AND($X137&lt;&gt;"",AD137&lt;&gt;""),ABS($X137-AD137),AND($X137="",AD137=""),"",OR($X137&lt;&gt;"",AD137&lt;&gt;""),"-")</f>
        <v/>
      </c>
      <c r="AQ137" s="122" t="str" cm="1">
        <f t="array" ref="AQ137">_xlfn.IFS(AND($X137&lt;&gt;"",AE137&lt;&gt;""),ABS($X137-AE137),AND($X137="",AE137=""),"",OR($X137&lt;&gt;"",AE137&lt;&gt;""),"-")</f>
        <v/>
      </c>
      <c r="AR137" s="122" t="str" cm="1">
        <f t="array" ref="AR137">_xlfn.IFS(AND($X137&lt;&gt;"",AF137&lt;&gt;""),ABS($X137-AF137),AND($X137="",AF137=""),"",OR($X137&lt;&gt;"",AF137&lt;&gt;""),"-")</f>
        <v/>
      </c>
      <c r="AS137" s="122" t="str" cm="1">
        <f t="array" ref="AS137">_xlfn.IFS(AND($X137&lt;&gt;"",AG137&lt;&gt;""),ABS($X137-AG137),AND($X137="",AG137=""),"",OR($X137&lt;&gt;"",AG137&lt;&gt;""),"-")</f>
        <v/>
      </c>
      <c r="AT137" s="122" t="str" cm="1">
        <f t="array" ref="AT137">_xlfn.IFS(AND($X137&lt;&gt;"",AH137&lt;&gt;""),ABS($X137-AH137),AND($X137="",AH137=""),"",OR($X137&lt;&gt;"",AH137&lt;&gt;""),"-")</f>
        <v/>
      </c>
      <c r="AU137" s="122" t="str" cm="1">
        <f t="array" ref="AU137">_xlfn.IFS(AND($X137&lt;&gt;"",AI137&lt;&gt;""),ABS($X137-AI137),AND($X137="",AI137=""),"",OR($X137&lt;&gt;"",AI137&lt;&gt;""),"-")</f>
        <v/>
      </c>
      <c r="AV137" s="122" t="str" cm="1">
        <f t="array" ref="AV137">_xlfn.IFS(AND($X137&lt;&gt;"",AJ137&lt;&gt;""),ABS($X137-AJ137),AND($X137="",AJ137=""),"",OR($X137&lt;&gt;"",AJ137&lt;&gt;""),"-")</f>
        <v/>
      </c>
      <c r="AW137" s="123" t="str" cm="1">
        <f t="array" ref="AW137">_xlfn.IFS(AND($Y137&lt;&gt;"",Z137&lt;&gt;""),ABS($Y137-Z137),AND($Y137="",Z137=""),"",OR($Y137&lt;&gt;"",Z137&lt;&gt;""),"-")</f>
        <v/>
      </c>
      <c r="AX137" s="122" t="str" cm="1">
        <f t="array" ref="AX137">_xlfn.IFS(AND($Y137&lt;&gt;"",AA137&lt;&gt;""),ABS($Y137-AA137),AND($Y137="",AA137=""),"",OR($Y137&lt;&gt;"",AA137&lt;&gt;""),"-")</f>
        <v/>
      </c>
      <c r="AY137" s="122" t="str" cm="1">
        <f t="array" ref="AY137">_xlfn.IFS(AND($Y137&lt;&gt;"",AB137&lt;&gt;""),ABS($Y137-AB137),AND($Y137="",AB137=""),"",OR($Y137&lt;&gt;"",AB137&lt;&gt;""),"-")</f>
        <v/>
      </c>
      <c r="AZ137" s="122" t="str" cm="1">
        <f t="array" ref="AZ137">_xlfn.IFS(AND($Y137&lt;&gt;"",AC137&lt;&gt;""),ABS($Y137-AC137),AND($Y137="",AC137=""),"",OR($Y137&lt;&gt;"",AC137&lt;&gt;""),"-")</f>
        <v/>
      </c>
      <c r="BA137" s="122" t="str" cm="1">
        <f t="array" ref="BA137">_xlfn.IFS(AND($Y137&lt;&gt;"",AD137&lt;&gt;""),ABS($Y137-AD137),AND($Y137="",AD137=""),"",OR($Y137&lt;&gt;"",AD137&lt;&gt;""),"-")</f>
        <v/>
      </c>
      <c r="BB137" s="122" t="str" cm="1">
        <f t="array" ref="BB137">_xlfn.IFS(AND($Y137&lt;&gt;"",AE137&lt;&gt;""),ABS($Y137-AE137),AND($Y137="",AE137=""),"",OR($Y137&lt;&gt;"",AE137&lt;&gt;""),"-")</f>
        <v/>
      </c>
      <c r="BC137" s="122" t="str" cm="1">
        <f t="array" ref="BC137">_xlfn.IFS(AND($Y137&lt;&gt;"",AF137&lt;&gt;""),ABS($Y137-AF137),AND($Y137="",AF137=""),"",OR($Y137&lt;&gt;"",AF137&lt;&gt;""),"-")</f>
        <v/>
      </c>
      <c r="BD137" s="122" t="str" cm="1">
        <f t="array" ref="BD137">_xlfn.IFS(AND($Y137&lt;&gt;"",AG137&lt;&gt;""),ABS($Y137-AG137),AND($Y137="",AG137=""),"",OR($Y137&lt;&gt;"",AG137&lt;&gt;""),"-")</f>
        <v/>
      </c>
      <c r="BE137" s="122" t="str" cm="1">
        <f t="array" ref="BE137">_xlfn.IFS(AND($Y137&lt;&gt;"",AH137&lt;&gt;""),ABS($Y137-AH137),AND($Y137="",AH137=""),"",OR($Y137&lt;&gt;"",AH137&lt;&gt;""),"-")</f>
        <v/>
      </c>
      <c r="BF137" s="122" t="str" cm="1">
        <f t="array" ref="BF137">_xlfn.IFS(AND($Y137&lt;&gt;"",AI137&lt;&gt;""),ABS($Y137-AI137),AND($Y137="",AI137=""),"",OR($Y137&lt;&gt;"",AI137&lt;&gt;""),"-")</f>
        <v/>
      </c>
      <c r="BG137" s="122" t="str" cm="1">
        <f t="array" ref="BG137">_xlfn.IFS(AND($Y137&lt;&gt;"",AJ137&lt;&gt;""),ABS($Y137-AJ137),AND($Y137="",AJ137=""),"",OR($Y137&lt;&gt;"",AJ137&lt;&gt;""),"-")</f>
        <v/>
      </c>
      <c r="BH137" s="121" t="str" cm="1">
        <f t="array" ref="BH137">_xlfn.IFS(AND($Z137&lt;&gt;"",AA137&lt;&gt;""),ABS($Z137-AA137),AND($Z137="",AA137=""),"",OR($Z137&lt;&gt;"",AA137&lt;&gt;""),"-")</f>
        <v/>
      </c>
      <c r="BI137" s="120" t="str" cm="1">
        <f t="array" ref="BI137">_xlfn.IFS(AND($Z137&lt;&gt;"",AB137&lt;&gt;""),ABS($Z137-AB137),AND($Z137="",AB137=""),"",OR($Z137&lt;&gt;"",AB137&lt;&gt;""),"-")</f>
        <v/>
      </c>
      <c r="BJ137" s="120" t="str" cm="1">
        <f t="array" ref="BJ137">_xlfn.IFS(AND($Z137&lt;&gt;"",AC137&lt;&gt;""),ABS($Z137-AC137),AND($Z137="",AC137=""),"",OR($Z137&lt;&gt;"",AC137&lt;&gt;""),"-")</f>
        <v/>
      </c>
      <c r="BK137" s="120" t="str" cm="1">
        <f t="array" ref="BK137">_xlfn.IFS(AND($Z137&lt;&gt;"",AD137&lt;&gt;""),ABS($Z137-AD137),AND($Z137="",AD137=""),"",OR($Z137&lt;&gt;"",AD137&lt;&gt;""),"-")</f>
        <v/>
      </c>
      <c r="BL137" s="120" t="str" cm="1">
        <f t="array" ref="BL137">_xlfn.IFS(AND($Z137&lt;&gt;"",AE137&lt;&gt;""),ABS($Z137-AE137),AND($Z137="",AE137=""),"",OR($Z137&lt;&gt;"",AE137&lt;&gt;""),"-")</f>
        <v/>
      </c>
      <c r="BM137" s="120" t="str" cm="1">
        <f t="array" ref="BM137">_xlfn.IFS(AND($Z137&lt;&gt;"",AF137&lt;&gt;""),ABS($Z137-AF137),AND($Z137="",AF137=""),"",OR($Z137&lt;&gt;"",AF137&lt;&gt;""),"-")</f>
        <v/>
      </c>
      <c r="BN137" s="120" t="str" cm="1">
        <f t="array" ref="BN137">_xlfn.IFS(AND($Z137&lt;&gt;"",AG137&lt;&gt;""),ABS($Z137-AG137),AND($Z137="",AG137=""),"",OR($Z137&lt;&gt;"",AG137&lt;&gt;""),"-")</f>
        <v/>
      </c>
      <c r="BO137" s="120" t="str" cm="1">
        <f t="array" ref="BO137">_xlfn.IFS(AND($Z137&lt;&gt;"",AH137&lt;&gt;""),ABS($Z137-AH137),AND($Z137="",AH137=""),"",OR($Z137&lt;&gt;"",AH137&lt;&gt;""),"-")</f>
        <v/>
      </c>
      <c r="BP137" s="120" t="str" cm="1">
        <f t="array" ref="BP137">_xlfn.IFS(AND($Z137&lt;&gt;"",AI137&lt;&gt;""),ABS($Z137-AI137),AND($Z137="",AI137=""),"",OR($Z137&lt;&gt;"",AI137&lt;&gt;""),"-")</f>
        <v/>
      </c>
      <c r="BQ137" s="120" t="str" cm="1">
        <f t="array" ref="BQ137">_xlfn.IFS(AND($Z137&lt;&gt;"",AJ137&lt;&gt;""),ABS($Z137-AJ137),AND($Z137="",AJ137=""),"",OR($Z137&lt;&gt;"",AJ137&lt;&gt;""),"-")</f>
        <v/>
      </c>
      <c r="BR137" s="121" t="str" cm="1">
        <f t="array" ref="BR137">_xlfn.IFS(AND($AA137&lt;&gt;"",AB137&lt;&gt;""),ABS($AA137-AB137),AND($AA137="",AB137=""),"",OR($AA137&lt;&gt;"",AB137&lt;&gt;""),"-")</f>
        <v/>
      </c>
      <c r="BS137" s="120" t="str" cm="1">
        <f t="array" ref="BS137">_xlfn.IFS(AND($AA137&lt;&gt;"",AC137&lt;&gt;""),ABS($AA137-AC137),AND($AA137="",AC137=""),"",OR($AA137&lt;&gt;"",AC137&lt;&gt;""),"-")</f>
        <v/>
      </c>
      <c r="BT137" s="120" t="str" cm="1">
        <f t="array" ref="BT137">_xlfn.IFS(AND($AA137&lt;&gt;"",AD137&lt;&gt;""),ABS($AA137-AD137),AND($AA137="",AD137=""),"",OR($AA137&lt;&gt;"",AD137&lt;&gt;""),"-")</f>
        <v/>
      </c>
      <c r="BU137" s="120" t="str" cm="1">
        <f t="array" ref="BU137">_xlfn.IFS(AND($AA137&lt;&gt;"",AE137&lt;&gt;""),ABS($AA137-AE137),AND($AA137="",AE137=""),"",OR($AA137&lt;&gt;"",AE137&lt;&gt;""),"-")</f>
        <v/>
      </c>
      <c r="BV137" s="120" t="str" cm="1">
        <f t="array" ref="BV137">_xlfn.IFS(AND($AA137&lt;&gt;"",AF137&lt;&gt;""),ABS($AA137-AF137),AND($AA137="",AF137=""),"",OR($AA137&lt;&gt;"",AF137&lt;&gt;""),"-")</f>
        <v/>
      </c>
      <c r="BW137" s="120" t="str" cm="1">
        <f t="array" ref="BW137">_xlfn.IFS(AND($AA137&lt;&gt;"",AG137&lt;&gt;""),ABS($AA137-AG137),AND($AA137="",AG137=""),"",OR($AA137&lt;&gt;"",AG137&lt;&gt;""),"-")</f>
        <v/>
      </c>
      <c r="BX137" s="120" t="str" cm="1">
        <f t="array" ref="BX137">_xlfn.IFS(AND($AA137&lt;&gt;"",AH137&lt;&gt;""),ABS($AA137-AH137),AND($AA137="",AH137=""),"",OR($AA137&lt;&gt;"",AH137&lt;&gt;""),"-")</f>
        <v/>
      </c>
      <c r="BY137" s="120" t="str" cm="1">
        <f t="array" ref="BY137">_xlfn.IFS(AND($AA137&lt;&gt;"",AI137&lt;&gt;""),ABS($AA137-AI137),AND($AA137="",AI137=""),"",OR($AA137&lt;&gt;"",AI137&lt;&gt;""),"-")</f>
        <v/>
      </c>
      <c r="BZ137" s="120" t="str" cm="1">
        <f t="array" ref="BZ137">_xlfn.IFS(AND($AA137&lt;&gt;"",AJ137&lt;&gt;""),ABS($AA137-AJ137),AND($AA137="",AJ137=""),"",OR($AA137&lt;&gt;"",AJ137&lt;&gt;""),"-")</f>
        <v/>
      </c>
      <c r="CA137" s="121" t="str" cm="1">
        <f t="array" ref="CA137">_xlfn.IFS(AND($AB137&lt;&gt;"",AC137&lt;&gt;""),ABS($AB137-AC137),AND($AB137="",AC137=""),"",OR($AB137&lt;&gt;"",AC137&lt;&gt;""),"-")</f>
        <v/>
      </c>
      <c r="CB137" s="120" t="str" cm="1">
        <f t="array" ref="CB137">_xlfn.IFS(AND($AB137&lt;&gt;"",AD137&lt;&gt;""),ABS($AB137-AD137),AND($AB137="",AD137=""),"",OR($AB137&lt;&gt;"",AD137&lt;&gt;""),"-")</f>
        <v/>
      </c>
      <c r="CC137" s="120" t="str" cm="1">
        <f t="array" ref="CC137">_xlfn.IFS(AND($AB137&lt;&gt;"",AE137&lt;&gt;""),ABS($AB137-AE137),AND($AB137="",AE137=""),"",OR($AB137&lt;&gt;"",AE137&lt;&gt;""),"-")</f>
        <v/>
      </c>
      <c r="CD137" s="120" t="str" cm="1">
        <f t="array" ref="CD137">_xlfn.IFS(AND($AB137&lt;&gt;"",AF137&lt;&gt;""),ABS($AB137-AF137),AND($AB137="",AF137=""),"",OR($AB137&lt;&gt;"",AF137&lt;&gt;""),"-")</f>
        <v/>
      </c>
      <c r="CE137" s="120" t="str" cm="1">
        <f t="array" ref="CE137">_xlfn.IFS(AND($AB137&lt;&gt;"",AG137&lt;&gt;""),ABS($AB137-AG137),AND($AB137="",AG137=""),"",OR($AB137&lt;&gt;"",AG137&lt;&gt;""),"-")</f>
        <v/>
      </c>
      <c r="CF137" s="120" t="str" cm="1">
        <f t="array" ref="CF137">_xlfn.IFS(AND($AB137&lt;&gt;"",AH137&lt;&gt;""),ABS($AB137-AH137),AND($AB137="",AH137=""),"",OR($AB137&lt;&gt;"",AH137&lt;&gt;""),"-")</f>
        <v/>
      </c>
      <c r="CG137" s="120" t="str" cm="1">
        <f t="array" ref="CG137">_xlfn.IFS(AND($AB137&lt;&gt;"",AI137&lt;&gt;""),ABS($AB137-AI137),AND($AB137="",AI137=""),"",OR($AB137&lt;&gt;"",AI137&lt;&gt;""),"-")</f>
        <v/>
      </c>
      <c r="CH137" s="120" t="str" cm="1">
        <f t="array" ref="CH137">_xlfn.IFS(AND($AB137&lt;&gt;"",AJ137&lt;&gt;""),ABS($AB137-AJ137),AND($AB137="",AJ137=""),"",OR($AB137&lt;&gt;"",AJ137&lt;&gt;""),"-")</f>
        <v/>
      </c>
      <c r="CI137" s="121" t="str" cm="1">
        <f t="array" ref="CI137">_xlfn.IFS(AND($AC137&lt;&gt;"",AD137&lt;&gt;""),ABS($AC137-AD137),AND($AC137="",AD137=""),"",OR($AC137&lt;&gt;"",AD137&lt;&gt;""),"-")</f>
        <v/>
      </c>
      <c r="CJ137" s="120" t="str" cm="1">
        <f t="array" ref="CJ137">_xlfn.IFS(AND($AC137&lt;&gt;"",AE137&lt;&gt;""),ABS($AC137-AE137),AND($AC137="",AE137=""),"",OR($AC137&lt;&gt;"",AE137&lt;&gt;""),"-")</f>
        <v/>
      </c>
      <c r="CK137" s="120" t="str" cm="1">
        <f t="array" ref="CK137">_xlfn.IFS(AND($AC137&lt;&gt;"",AF137&lt;&gt;""),ABS($AC137-AF137),AND($AC137="",AF137=""),"",OR($AC137&lt;&gt;"",AF137&lt;&gt;""),"-")</f>
        <v/>
      </c>
      <c r="CL137" s="120" t="str" cm="1">
        <f t="array" ref="CL137">_xlfn.IFS(AND($AC137&lt;&gt;"",AG137&lt;&gt;""),ABS($AC137-AG137),AND($AC137="",AG137=""),"",OR($AC137&lt;&gt;"",AG137&lt;&gt;""),"-")</f>
        <v/>
      </c>
      <c r="CM137" s="120" t="str" cm="1">
        <f t="array" ref="CM137">_xlfn.IFS(AND($AC137&lt;&gt;"",AH137&lt;&gt;""),ABS($AC137-AH137),AND($AC137="",AH137=""),"",OR($AC137&lt;&gt;"",AH137&lt;&gt;""),"-")</f>
        <v/>
      </c>
      <c r="CN137" s="120" t="str" cm="1">
        <f t="array" ref="CN137">_xlfn.IFS(AND($AC137&lt;&gt;"",AI137&lt;&gt;""),ABS($AC137-AI137),AND($AC137="",AI137=""),"",OR($AC137&lt;&gt;"",AI137&lt;&gt;""),"-")</f>
        <v/>
      </c>
      <c r="CO137" s="120" t="str" cm="1">
        <f t="array" ref="CO137">_xlfn.IFS(AND($AC137&lt;&gt;"",AJ137&lt;&gt;""),ABS($AC137-AJ137),AND($AC137="",AJ137=""),"",OR($AC137&lt;&gt;"",AJ137&lt;&gt;""),"-")</f>
        <v/>
      </c>
      <c r="CP137" s="121" t="str" cm="1">
        <f t="array" ref="CP137">_xlfn.IFS(AND($AD137&lt;&gt;"",AE137&lt;&gt;""),ABS($AD137-AE137),AND($AD137="",AE137=""),"",OR($AD137&lt;&gt;"",AE137&lt;&gt;""),"-")</f>
        <v/>
      </c>
      <c r="CQ137" s="120" t="str" cm="1">
        <f t="array" ref="CQ137">_xlfn.IFS(AND($AD137&lt;&gt;"",AF137&lt;&gt;""),ABS($AD137-AF137),AND($AD137="",AF137=""),"",OR($AD137&lt;&gt;"",AF137&lt;&gt;""),"-")</f>
        <v/>
      </c>
      <c r="CR137" s="120" t="str" cm="1">
        <f t="array" ref="CR137">_xlfn.IFS(AND($AD137&lt;&gt;"",AG137&lt;&gt;""),ABS($AD137-AG137),AND($AD137="",AG137=""),"",OR($AD137&lt;&gt;"",AG137&lt;&gt;""),"-")</f>
        <v/>
      </c>
      <c r="CS137" s="120" t="str" cm="1">
        <f t="array" ref="CS137">_xlfn.IFS(AND($AD137&lt;&gt;"",AH137&lt;&gt;""),ABS($AD137-AH137),AND($AD137="",AH137=""),"",OR($AD137&lt;&gt;"",AH137&lt;&gt;""),"-")</f>
        <v/>
      </c>
      <c r="CT137" s="120" t="str" cm="1">
        <f t="array" ref="CT137">_xlfn.IFS(AND($AD137&lt;&gt;"",AI137&lt;&gt;""),ABS($AD137-AI137),AND($AD137="",AI137=""),"",OR($AD137&lt;&gt;"",AI137&lt;&gt;""),"-")</f>
        <v/>
      </c>
      <c r="CU137" s="120" t="str" cm="1">
        <f t="array" ref="CU137">_xlfn.IFS(AND($AD137&lt;&gt;"",AJ137&lt;&gt;""),ABS($AD137-AJ137),AND($AD137="",AJ137=""),"",OR($AD137&lt;&gt;"",AJ137&lt;&gt;""),"-")</f>
        <v/>
      </c>
      <c r="CV137" s="121" t="str" cm="1">
        <f t="array" ref="CV137">_xlfn.IFS(AND($AE137&lt;&gt;"",AF137&lt;&gt;""),ABS($AE137-AF137),AND($AE137="",AF137=""),"",OR($AE137&lt;&gt;"",AF137&lt;&gt;""),"-")</f>
        <v/>
      </c>
      <c r="CW137" s="120" t="str" cm="1">
        <f t="array" ref="CW137">_xlfn.IFS(AND($AE137&lt;&gt;"",AG137&lt;&gt;""),ABS($AE137-AG137),AND($AE137="",AG137=""),"",OR($AE137&lt;&gt;"",AG137&lt;&gt;""),"-")</f>
        <v/>
      </c>
      <c r="CX137" s="120" t="str" cm="1">
        <f t="array" ref="CX137">_xlfn.IFS(AND($AE137&lt;&gt;"",AH137&lt;&gt;""),ABS($AE137-AH137),AND($AE137="",AH137=""),"",OR($AE137&lt;&gt;"",AH137&lt;&gt;""),"-")</f>
        <v/>
      </c>
      <c r="CY137" s="120" t="str" cm="1">
        <f t="array" ref="CY137">_xlfn.IFS(AND($AE137&lt;&gt;"",AI137&lt;&gt;""),ABS($AE137-AI137),AND($AE137="",AI137=""),"",OR($AE137&lt;&gt;"",AI137&lt;&gt;""),"-")</f>
        <v/>
      </c>
      <c r="CZ137" s="120" t="str" cm="1">
        <f t="array" ref="CZ137">_xlfn.IFS(AND($AE137&lt;&gt;"",AJ137&lt;&gt;""),ABS($AE137-AJ137),AND($AE137="",AJ137=""),"",OR($AE137&lt;&gt;"",AJ137&lt;&gt;""),"-")</f>
        <v/>
      </c>
      <c r="DA137" s="121" t="str" cm="1">
        <f t="array" ref="DA137">_xlfn.IFS(AND($AF137&lt;&gt;"",AG137&lt;&gt;""),ABS($AF137-AG137),AND($AF137="",AG137=""),"",OR($AF137&lt;&gt;"",AG137&lt;&gt;""),"-")</f>
        <v/>
      </c>
      <c r="DB137" s="120" t="str" cm="1">
        <f t="array" ref="DB137">_xlfn.IFS(AND($AF137&lt;&gt;"",AH137&lt;&gt;""),ABS($AF137-AH137),AND($AF137="",AH137=""),"",OR($AF137&lt;&gt;"",AH137&lt;&gt;""),"-")</f>
        <v/>
      </c>
      <c r="DC137" s="120" t="str" cm="1">
        <f t="array" ref="DC137">_xlfn.IFS(AND($AF137&lt;&gt;"",AI137&lt;&gt;""),ABS($AF137-AI137),AND($AF137="",AI137=""),"",OR($AF137&lt;&gt;"",AI137&lt;&gt;""),"-")</f>
        <v/>
      </c>
      <c r="DD137" s="120" t="str" cm="1">
        <f t="array" ref="DD137">_xlfn.IFS(AND($AF137&lt;&gt;"",AJ137&lt;&gt;""),ABS($AF137-AJ137),AND($AF137="",AJ137=""),"",OR($AF137&lt;&gt;"",AJ137&lt;&gt;""),"-")</f>
        <v/>
      </c>
      <c r="DE137" s="121" t="str" cm="1">
        <f t="array" ref="DE137">_xlfn.IFS(AND($AG137&lt;&gt;"",AH137&lt;&gt;""),ABS($AG137-AH137),AND($AG137="",AH137=""),"",OR($AG137&lt;&gt;"",AH137&lt;&gt;""),"-")</f>
        <v/>
      </c>
      <c r="DF137" s="120" t="str" cm="1">
        <f t="array" ref="DF137">_xlfn.IFS(AND($AG137&lt;&gt;"",AI137&lt;&gt;""),ABS($AG137-AI137),AND($AG137="",AI137=""),"",OR($AG137&lt;&gt;"",AI137&lt;&gt;""),"-")</f>
        <v/>
      </c>
      <c r="DG137" s="120" t="str" cm="1">
        <f t="array" ref="DG137">_xlfn.IFS(AND($AG137&lt;&gt;"",AJ137&lt;&gt;""),ABS($AG137-AJ137),AND($AG137="",AJ137=""),"",OR($AG137&lt;&gt;"",AJ137&lt;&gt;""),"-")</f>
        <v/>
      </c>
      <c r="DH137" s="121" t="str" cm="1">
        <f t="array" ref="DH137">_xlfn.IFS(AND($AH137&lt;&gt;"",AI137&lt;&gt;""),ABS($AH137-AI137),AND($AH137="",AI137=""),"",OR($AH137&lt;&gt;"",AI137&lt;&gt;""),"-")</f>
        <v/>
      </c>
      <c r="DI137" s="120" t="str" cm="1">
        <f t="array" ref="DI137">_xlfn.IFS(AND($AH137&lt;&gt;"",AJ137&lt;&gt;""),ABS($AH137-AJ137),AND($AH137="",AJ137=""),"",OR($AH137&lt;&gt;"",AJ137&lt;&gt;""),"-")</f>
        <v/>
      </c>
      <c r="DJ137" s="121" t="str" cm="1">
        <f t="array" ref="DJ137">_xlfn.IFS(AND($AI137&lt;&gt;"",AJ137&lt;&gt;""),ABS($AI137-AJ137),AND($AI137="",AJ137=""),"",OR($AI137&lt;&gt;"",AJ137&lt;&gt;""),"-")</f>
        <v/>
      </c>
    </row>
    <row r="138" spans="1:114" x14ac:dyDescent="0.2">
      <c r="A138" s="120" t="e">
        <f t="shared" si="36"/>
        <v>#DIV/0!</v>
      </c>
      <c r="B138" s="186" t="e">
        <f t="shared" si="37"/>
        <v>#DIV/0!</v>
      </c>
      <c r="C138" s="186" t="e">
        <f t="shared" si="38"/>
        <v>#DIV/0!</v>
      </c>
      <c r="D138" s="186" t="e">
        <f t="shared" si="39"/>
        <v>#DIV/0!</v>
      </c>
      <c r="E138" s="263">
        <f t="shared" si="40"/>
        <v>0</v>
      </c>
      <c r="F138" s="186">
        <f t="shared" si="41"/>
        <v>0</v>
      </c>
      <c r="G138" s="186" t="e">
        <f t="shared" si="42"/>
        <v>#DIV/0!</v>
      </c>
      <c r="H138" s="262" t="str">
        <f t="shared" si="43"/>
        <v/>
      </c>
      <c r="I138" s="187" t="str">
        <f t="shared" si="44"/>
        <v/>
      </c>
      <c r="J138" s="260" t="s">
        <v>18</v>
      </c>
      <c r="K138" s="259" t="e">
        <f>VLOOKUP($J138,Merged_couplings!$B:$BU,MATCH(K$1,Merged_couplings!$B$1:$BU$1,0),FALSE)</f>
        <v>#N/A</v>
      </c>
      <c r="L138" s="258" t="e">
        <f>VLOOKUP($J138,Merged_couplings!$B:$BU,MATCH(L$1,Merged_couplings!$B$1:$BU$1,0),FALSE)</f>
        <v>#N/A</v>
      </c>
      <c r="M138" s="258" t="e">
        <f>VLOOKUP($J138,Merged_couplings!$B:$BU,MATCH(M$1,Merged_couplings!$B$1:$BU$1,0),FALSE)</f>
        <v>#N/A</v>
      </c>
      <c r="N138" s="258" t="e">
        <f>VLOOKUP($J138,Merged_couplings!$B:$BU,MATCH(N$1,Merged_couplings!$B$1:$BU$1,0),FALSE)</f>
        <v>#N/A</v>
      </c>
      <c r="O138" s="258" t="e">
        <f>VLOOKUP($J138,Merged_couplings!$B:$BU,MATCH(O$1,Merged_couplings!$B$1:$BU$1,0),FALSE)</f>
        <v>#N/A</v>
      </c>
      <c r="P138" s="258" t="e">
        <f>VLOOKUP($J138,Merged_couplings!$B:$BU,MATCH(P$1,Merged_couplings!$B$1:$BU$1,0),FALSE)</f>
        <v>#N/A</v>
      </c>
      <c r="Q138" s="258" t="e">
        <f>VLOOKUP($J138,Merged_couplings!$B:$BU,MATCH(Q$1,Merged_couplings!$B$1:$BU$1,0),FALSE)</f>
        <v>#N/A</v>
      </c>
      <c r="R138" s="258" t="e">
        <f>VLOOKUP($J138,Merged_couplings!$B:$BU,MATCH(R$1,Merged_couplings!$B$1:$BU$1,0),FALSE)</f>
        <v>#N/A</v>
      </c>
      <c r="S138" s="258" t="e">
        <f>VLOOKUP($J138,Merged_couplings!$B:$BU,MATCH(S$1,Merged_couplings!$B$1:$BU$1,0),FALSE)</f>
        <v>#N/A</v>
      </c>
      <c r="T138" s="258" t="e">
        <f>VLOOKUP($J138,Merged_couplings!$B:$BU,MATCH(T$1,Merged_couplings!$B$1:$BU$1,0),FALSE)</f>
        <v>#N/A</v>
      </c>
      <c r="U138" s="258" t="e">
        <f>VLOOKUP($J138,Merged_couplings!$B:$BU,MATCH(U$1,Merged_couplings!$B$1:$BU$1,0),FALSE)</f>
        <v>#N/A</v>
      </c>
      <c r="V138" s="258" t="e">
        <f>VLOOKUP($J138,Merged_couplings!$B:$BU,MATCH(V$1,Merged_couplings!$B$1:$BU$1,0),FALSE)</f>
        <v>#N/A</v>
      </c>
      <c r="W138" s="258" t="e">
        <f>VLOOKUP($J138,Merged_couplings!$B:$BU,MATCH(W$1,Merged_couplings!$B$1:$BU$1,0),FALSE)</f>
        <v>#N/A</v>
      </c>
      <c r="X138" s="121" t="str">
        <f>_xlfn.IFNA(VLOOKUP($J138,Merged_couplings!$B:$R,MATCH(X$1,Merged_couplings!$B$1:$R$1,0),FALSE),"")</f>
        <v/>
      </c>
      <c r="Y138" s="120" t="str">
        <f>_xlfn.IFNA(VLOOKUP($J138,Merged_couplings!$B:$R,MATCH(Y$1,Merged_couplings!$B$1:$R$1,0),FALSE),"")</f>
        <v/>
      </c>
      <c r="Z138" s="120" t="str">
        <f>_xlfn.IFNA(VLOOKUP($J138,Merged_couplings!$B:$R,MATCH(Z$1,Merged_couplings!$B$1:$R$1,0),FALSE),"")</f>
        <v/>
      </c>
      <c r="AA138" s="120" t="str">
        <f>_xlfn.IFNA(VLOOKUP($J138,Merged_couplings!$B:$R,MATCH(AA$1,Merged_couplings!$B$1:$R$1,0),FALSE),"")</f>
        <v/>
      </c>
      <c r="AB138" s="120" t="str">
        <f>_xlfn.IFNA(VLOOKUP($J138,Merged_couplings!$B:$R,MATCH(AB$1,Merged_couplings!$B$1:$R$1,0),FALSE),"")</f>
        <v/>
      </c>
      <c r="AC138" s="120" t="str">
        <f>_xlfn.IFNA(VLOOKUP($J138,Merged_couplings!$B:$R,MATCH(AC$1,Merged_couplings!$B$1:$R$1,0),FALSE),"")</f>
        <v/>
      </c>
      <c r="AD138" s="120" t="str">
        <f>_xlfn.IFNA(VLOOKUP($J138,Merged_couplings!$B:$R,MATCH(AD$1,Merged_couplings!$B$1:$R$1,0),FALSE),"")</f>
        <v/>
      </c>
      <c r="AE138" s="120" t="str">
        <f>_xlfn.IFNA(VLOOKUP($J138,Merged_couplings!$B:$R,MATCH(AE$1,Merged_couplings!$B$1:$R$1,0),FALSE),"")</f>
        <v/>
      </c>
      <c r="AF138" s="120" t="str">
        <f>_xlfn.IFNA(VLOOKUP($J138,Merged_couplings!$B:$R,MATCH(AF$1,Merged_couplings!$B$1:$R$1,0),FALSE),"")</f>
        <v/>
      </c>
      <c r="AG138" s="120" t="str">
        <f>_xlfn.IFNA(VLOOKUP($J138,Merged_couplings!$B:$R,MATCH(AG$1,Merged_couplings!$B$1:$R$1,0),FALSE),"")</f>
        <v/>
      </c>
      <c r="AH138" s="120" t="str">
        <f>_xlfn.IFNA(VLOOKUP($J138,Merged_couplings!$B:$R,MATCH(AH$1,Merged_couplings!$B$1:$R$1,0),FALSE),"")</f>
        <v/>
      </c>
      <c r="AI138" s="120" t="str">
        <f>_xlfn.IFNA(VLOOKUP($J138,Merged_couplings!$B:$R,MATCH(AI$1,Merged_couplings!$B$1:$R$1,0),FALSE),"")</f>
        <v/>
      </c>
      <c r="AJ138" s="120" t="str">
        <f>_xlfn.IFNA(VLOOKUP($J138,Merged_couplings!$B:$R,MATCH(AJ$1,Merged_couplings!$B$1:$R$1,0),FALSE),"")</f>
        <v/>
      </c>
      <c r="AK138" s="123" t="str" cm="1">
        <f t="array" ref="AK138">_xlfn.IFS(AND($X138&lt;&gt;"",Y138&lt;&gt;""),ABS($X138-Y138),AND($X138="",Y138=""),"",OR($X138&lt;&gt;"",Y138&lt;&gt;""),"-")</f>
        <v/>
      </c>
      <c r="AL138" s="122" t="str" cm="1">
        <f t="array" ref="AL138">_xlfn.IFS(AND($X138&lt;&gt;"",Z138&lt;&gt;""),ABS($X138-Z138),AND($X138="",Z138=""),"",OR($X138&lt;&gt;"",Z138&lt;&gt;""),"-")</f>
        <v/>
      </c>
      <c r="AM138" s="122" t="str" cm="1">
        <f t="array" ref="AM138">_xlfn.IFS(AND($X138&lt;&gt;"",AA138&lt;&gt;""),ABS($X138-AA138),AND($X138="",AA138=""),"",OR($X138&lt;&gt;"",AA138&lt;&gt;""),"-")</f>
        <v/>
      </c>
      <c r="AN138" s="122" t="str" cm="1">
        <f t="array" ref="AN138">_xlfn.IFS(AND($X138&lt;&gt;"",AB138&lt;&gt;""),ABS($X138-AB138),AND($X138="",AB138=""),"",OR($X138&lt;&gt;"",AB138&lt;&gt;""),"-")</f>
        <v/>
      </c>
      <c r="AO138" s="122" t="str" cm="1">
        <f t="array" ref="AO138">_xlfn.IFS(AND($X138&lt;&gt;"",AC138&lt;&gt;""),ABS($X138-AC138),AND($X138="",AC138=""),"",OR($X138&lt;&gt;"",AC138&lt;&gt;""),"-")</f>
        <v/>
      </c>
      <c r="AP138" s="122" t="str" cm="1">
        <f t="array" ref="AP138">_xlfn.IFS(AND($X138&lt;&gt;"",AD138&lt;&gt;""),ABS($X138-AD138),AND($X138="",AD138=""),"",OR($X138&lt;&gt;"",AD138&lt;&gt;""),"-")</f>
        <v/>
      </c>
      <c r="AQ138" s="122" t="str" cm="1">
        <f t="array" ref="AQ138">_xlfn.IFS(AND($X138&lt;&gt;"",AE138&lt;&gt;""),ABS($X138-AE138),AND($X138="",AE138=""),"",OR($X138&lt;&gt;"",AE138&lt;&gt;""),"-")</f>
        <v/>
      </c>
      <c r="AR138" s="122" t="str" cm="1">
        <f t="array" ref="AR138">_xlfn.IFS(AND($X138&lt;&gt;"",AF138&lt;&gt;""),ABS($X138-AF138),AND($X138="",AF138=""),"",OR($X138&lt;&gt;"",AF138&lt;&gt;""),"-")</f>
        <v/>
      </c>
      <c r="AS138" s="122" t="str" cm="1">
        <f t="array" ref="AS138">_xlfn.IFS(AND($X138&lt;&gt;"",AG138&lt;&gt;""),ABS($X138-AG138),AND($X138="",AG138=""),"",OR($X138&lt;&gt;"",AG138&lt;&gt;""),"-")</f>
        <v/>
      </c>
      <c r="AT138" s="122" t="str" cm="1">
        <f t="array" ref="AT138">_xlfn.IFS(AND($X138&lt;&gt;"",AH138&lt;&gt;""),ABS($X138-AH138),AND($X138="",AH138=""),"",OR($X138&lt;&gt;"",AH138&lt;&gt;""),"-")</f>
        <v/>
      </c>
      <c r="AU138" s="122" t="str" cm="1">
        <f t="array" ref="AU138">_xlfn.IFS(AND($X138&lt;&gt;"",AI138&lt;&gt;""),ABS($X138-AI138),AND($X138="",AI138=""),"",OR($X138&lt;&gt;"",AI138&lt;&gt;""),"-")</f>
        <v/>
      </c>
      <c r="AV138" s="122" t="str" cm="1">
        <f t="array" ref="AV138">_xlfn.IFS(AND($X138&lt;&gt;"",AJ138&lt;&gt;""),ABS($X138-AJ138),AND($X138="",AJ138=""),"",OR($X138&lt;&gt;"",AJ138&lt;&gt;""),"-")</f>
        <v/>
      </c>
      <c r="AW138" s="123" t="str" cm="1">
        <f t="array" ref="AW138">_xlfn.IFS(AND($Y138&lt;&gt;"",Z138&lt;&gt;""),ABS($Y138-Z138),AND($Y138="",Z138=""),"",OR($Y138&lt;&gt;"",Z138&lt;&gt;""),"-")</f>
        <v/>
      </c>
      <c r="AX138" s="122" t="str" cm="1">
        <f t="array" ref="AX138">_xlfn.IFS(AND($Y138&lt;&gt;"",AA138&lt;&gt;""),ABS($Y138-AA138),AND($Y138="",AA138=""),"",OR($Y138&lt;&gt;"",AA138&lt;&gt;""),"-")</f>
        <v/>
      </c>
      <c r="AY138" s="122" t="str" cm="1">
        <f t="array" ref="AY138">_xlfn.IFS(AND($Y138&lt;&gt;"",AB138&lt;&gt;""),ABS($Y138-AB138),AND($Y138="",AB138=""),"",OR($Y138&lt;&gt;"",AB138&lt;&gt;""),"-")</f>
        <v/>
      </c>
      <c r="AZ138" s="122" t="str" cm="1">
        <f t="array" ref="AZ138">_xlfn.IFS(AND($Y138&lt;&gt;"",AC138&lt;&gt;""),ABS($Y138-AC138),AND($Y138="",AC138=""),"",OR($Y138&lt;&gt;"",AC138&lt;&gt;""),"-")</f>
        <v/>
      </c>
      <c r="BA138" s="122" t="str" cm="1">
        <f t="array" ref="BA138">_xlfn.IFS(AND($Y138&lt;&gt;"",AD138&lt;&gt;""),ABS($Y138-AD138),AND($Y138="",AD138=""),"",OR($Y138&lt;&gt;"",AD138&lt;&gt;""),"-")</f>
        <v/>
      </c>
      <c r="BB138" s="122" t="str" cm="1">
        <f t="array" ref="BB138">_xlfn.IFS(AND($Y138&lt;&gt;"",AE138&lt;&gt;""),ABS($Y138-AE138),AND($Y138="",AE138=""),"",OR($Y138&lt;&gt;"",AE138&lt;&gt;""),"-")</f>
        <v/>
      </c>
      <c r="BC138" s="122" t="str" cm="1">
        <f t="array" ref="BC138">_xlfn.IFS(AND($Y138&lt;&gt;"",AF138&lt;&gt;""),ABS($Y138-AF138),AND($Y138="",AF138=""),"",OR($Y138&lt;&gt;"",AF138&lt;&gt;""),"-")</f>
        <v/>
      </c>
      <c r="BD138" s="122" t="str" cm="1">
        <f t="array" ref="BD138">_xlfn.IFS(AND($Y138&lt;&gt;"",AG138&lt;&gt;""),ABS($Y138-AG138),AND($Y138="",AG138=""),"",OR($Y138&lt;&gt;"",AG138&lt;&gt;""),"-")</f>
        <v/>
      </c>
      <c r="BE138" s="122" t="str" cm="1">
        <f t="array" ref="BE138">_xlfn.IFS(AND($Y138&lt;&gt;"",AH138&lt;&gt;""),ABS($Y138-AH138),AND($Y138="",AH138=""),"",OR($Y138&lt;&gt;"",AH138&lt;&gt;""),"-")</f>
        <v/>
      </c>
      <c r="BF138" s="122" t="str" cm="1">
        <f t="array" ref="BF138">_xlfn.IFS(AND($Y138&lt;&gt;"",AI138&lt;&gt;""),ABS($Y138-AI138),AND($Y138="",AI138=""),"",OR($Y138&lt;&gt;"",AI138&lt;&gt;""),"-")</f>
        <v/>
      </c>
      <c r="BG138" s="122" t="str" cm="1">
        <f t="array" ref="BG138">_xlfn.IFS(AND($Y138&lt;&gt;"",AJ138&lt;&gt;""),ABS($Y138-AJ138),AND($Y138="",AJ138=""),"",OR($Y138&lt;&gt;"",AJ138&lt;&gt;""),"-")</f>
        <v/>
      </c>
      <c r="BH138" s="121" t="str" cm="1">
        <f t="array" ref="BH138">_xlfn.IFS(AND($Z138&lt;&gt;"",AA138&lt;&gt;""),ABS($Z138-AA138),AND($Z138="",AA138=""),"",OR($Z138&lt;&gt;"",AA138&lt;&gt;""),"-")</f>
        <v/>
      </c>
      <c r="BI138" s="120" t="str" cm="1">
        <f t="array" ref="BI138">_xlfn.IFS(AND($Z138&lt;&gt;"",AB138&lt;&gt;""),ABS($Z138-AB138),AND($Z138="",AB138=""),"",OR($Z138&lt;&gt;"",AB138&lt;&gt;""),"-")</f>
        <v/>
      </c>
      <c r="BJ138" s="120" t="str" cm="1">
        <f t="array" ref="BJ138">_xlfn.IFS(AND($Z138&lt;&gt;"",AC138&lt;&gt;""),ABS($Z138-AC138),AND($Z138="",AC138=""),"",OR($Z138&lt;&gt;"",AC138&lt;&gt;""),"-")</f>
        <v/>
      </c>
      <c r="BK138" s="120" t="str" cm="1">
        <f t="array" ref="BK138">_xlfn.IFS(AND($Z138&lt;&gt;"",AD138&lt;&gt;""),ABS($Z138-AD138),AND($Z138="",AD138=""),"",OR($Z138&lt;&gt;"",AD138&lt;&gt;""),"-")</f>
        <v/>
      </c>
      <c r="BL138" s="120" t="str" cm="1">
        <f t="array" ref="BL138">_xlfn.IFS(AND($Z138&lt;&gt;"",AE138&lt;&gt;""),ABS($Z138-AE138),AND($Z138="",AE138=""),"",OR($Z138&lt;&gt;"",AE138&lt;&gt;""),"-")</f>
        <v/>
      </c>
      <c r="BM138" s="120" t="str" cm="1">
        <f t="array" ref="BM138">_xlfn.IFS(AND($Z138&lt;&gt;"",AF138&lt;&gt;""),ABS($Z138-AF138),AND($Z138="",AF138=""),"",OR($Z138&lt;&gt;"",AF138&lt;&gt;""),"-")</f>
        <v/>
      </c>
      <c r="BN138" s="120" t="str" cm="1">
        <f t="array" ref="BN138">_xlfn.IFS(AND($Z138&lt;&gt;"",AG138&lt;&gt;""),ABS($Z138-AG138),AND($Z138="",AG138=""),"",OR($Z138&lt;&gt;"",AG138&lt;&gt;""),"-")</f>
        <v/>
      </c>
      <c r="BO138" s="120" t="str" cm="1">
        <f t="array" ref="BO138">_xlfn.IFS(AND($Z138&lt;&gt;"",AH138&lt;&gt;""),ABS($Z138-AH138),AND($Z138="",AH138=""),"",OR($Z138&lt;&gt;"",AH138&lt;&gt;""),"-")</f>
        <v/>
      </c>
      <c r="BP138" s="120" t="str" cm="1">
        <f t="array" ref="BP138">_xlfn.IFS(AND($Z138&lt;&gt;"",AI138&lt;&gt;""),ABS($Z138-AI138),AND($Z138="",AI138=""),"",OR($Z138&lt;&gt;"",AI138&lt;&gt;""),"-")</f>
        <v/>
      </c>
      <c r="BQ138" s="120" t="str" cm="1">
        <f t="array" ref="BQ138">_xlfn.IFS(AND($Z138&lt;&gt;"",AJ138&lt;&gt;""),ABS($Z138-AJ138),AND($Z138="",AJ138=""),"",OR($Z138&lt;&gt;"",AJ138&lt;&gt;""),"-")</f>
        <v/>
      </c>
      <c r="BR138" s="121" t="str" cm="1">
        <f t="array" ref="BR138">_xlfn.IFS(AND($AA138&lt;&gt;"",AB138&lt;&gt;""),ABS($AA138-AB138),AND($AA138="",AB138=""),"",OR($AA138&lt;&gt;"",AB138&lt;&gt;""),"-")</f>
        <v/>
      </c>
      <c r="BS138" s="120" t="str" cm="1">
        <f t="array" ref="BS138">_xlfn.IFS(AND($AA138&lt;&gt;"",AC138&lt;&gt;""),ABS($AA138-AC138),AND($AA138="",AC138=""),"",OR($AA138&lt;&gt;"",AC138&lt;&gt;""),"-")</f>
        <v/>
      </c>
      <c r="BT138" s="120" t="str" cm="1">
        <f t="array" ref="BT138">_xlfn.IFS(AND($AA138&lt;&gt;"",AD138&lt;&gt;""),ABS($AA138-AD138),AND($AA138="",AD138=""),"",OR($AA138&lt;&gt;"",AD138&lt;&gt;""),"-")</f>
        <v/>
      </c>
      <c r="BU138" s="120" t="str" cm="1">
        <f t="array" ref="BU138">_xlfn.IFS(AND($AA138&lt;&gt;"",AE138&lt;&gt;""),ABS($AA138-AE138),AND($AA138="",AE138=""),"",OR($AA138&lt;&gt;"",AE138&lt;&gt;""),"-")</f>
        <v/>
      </c>
      <c r="BV138" s="120" t="str" cm="1">
        <f t="array" ref="BV138">_xlfn.IFS(AND($AA138&lt;&gt;"",AF138&lt;&gt;""),ABS($AA138-AF138),AND($AA138="",AF138=""),"",OR($AA138&lt;&gt;"",AF138&lt;&gt;""),"-")</f>
        <v/>
      </c>
      <c r="BW138" s="120" t="str" cm="1">
        <f t="array" ref="BW138">_xlfn.IFS(AND($AA138&lt;&gt;"",AG138&lt;&gt;""),ABS($AA138-AG138),AND($AA138="",AG138=""),"",OR($AA138&lt;&gt;"",AG138&lt;&gt;""),"-")</f>
        <v/>
      </c>
      <c r="BX138" s="120" t="str" cm="1">
        <f t="array" ref="BX138">_xlfn.IFS(AND($AA138&lt;&gt;"",AH138&lt;&gt;""),ABS($AA138-AH138),AND($AA138="",AH138=""),"",OR($AA138&lt;&gt;"",AH138&lt;&gt;""),"-")</f>
        <v/>
      </c>
      <c r="BY138" s="120" t="str" cm="1">
        <f t="array" ref="BY138">_xlfn.IFS(AND($AA138&lt;&gt;"",AI138&lt;&gt;""),ABS($AA138-AI138),AND($AA138="",AI138=""),"",OR($AA138&lt;&gt;"",AI138&lt;&gt;""),"-")</f>
        <v/>
      </c>
      <c r="BZ138" s="120" t="str" cm="1">
        <f t="array" ref="BZ138">_xlfn.IFS(AND($AA138&lt;&gt;"",AJ138&lt;&gt;""),ABS($AA138-AJ138),AND($AA138="",AJ138=""),"",OR($AA138&lt;&gt;"",AJ138&lt;&gt;""),"-")</f>
        <v/>
      </c>
      <c r="CA138" s="121" t="str" cm="1">
        <f t="array" ref="CA138">_xlfn.IFS(AND($AB138&lt;&gt;"",AC138&lt;&gt;""),ABS($AB138-AC138),AND($AB138="",AC138=""),"",OR($AB138&lt;&gt;"",AC138&lt;&gt;""),"-")</f>
        <v/>
      </c>
      <c r="CB138" s="120" t="str" cm="1">
        <f t="array" ref="CB138">_xlfn.IFS(AND($AB138&lt;&gt;"",AD138&lt;&gt;""),ABS($AB138-AD138),AND($AB138="",AD138=""),"",OR($AB138&lt;&gt;"",AD138&lt;&gt;""),"-")</f>
        <v/>
      </c>
      <c r="CC138" s="120" t="str" cm="1">
        <f t="array" ref="CC138">_xlfn.IFS(AND($AB138&lt;&gt;"",AE138&lt;&gt;""),ABS($AB138-AE138),AND($AB138="",AE138=""),"",OR($AB138&lt;&gt;"",AE138&lt;&gt;""),"-")</f>
        <v/>
      </c>
      <c r="CD138" s="120" t="str" cm="1">
        <f t="array" ref="CD138">_xlfn.IFS(AND($AB138&lt;&gt;"",AF138&lt;&gt;""),ABS($AB138-AF138),AND($AB138="",AF138=""),"",OR($AB138&lt;&gt;"",AF138&lt;&gt;""),"-")</f>
        <v/>
      </c>
      <c r="CE138" s="120" t="str" cm="1">
        <f t="array" ref="CE138">_xlfn.IFS(AND($AB138&lt;&gt;"",AG138&lt;&gt;""),ABS($AB138-AG138),AND($AB138="",AG138=""),"",OR($AB138&lt;&gt;"",AG138&lt;&gt;""),"-")</f>
        <v/>
      </c>
      <c r="CF138" s="120" t="str" cm="1">
        <f t="array" ref="CF138">_xlfn.IFS(AND($AB138&lt;&gt;"",AH138&lt;&gt;""),ABS($AB138-AH138),AND($AB138="",AH138=""),"",OR($AB138&lt;&gt;"",AH138&lt;&gt;""),"-")</f>
        <v/>
      </c>
      <c r="CG138" s="120" t="str" cm="1">
        <f t="array" ref="CG138">_xlfn.IFS(AND($AB138&lt;&gt;"",AI138&lt;&gt;""),ABS($AB138-AI138),AND($AB138="",AI138=""),"",OR($AB138&lt;&gt;"",AI138&lt;&gt;""),"-")</f>
        <v/>
      </c>
      <c r="CH138" s="120" t="str" cm="1">
        <f t="array" ref="CH138">_xlfn.IFS(AND($AB138&lt;&gt;"",AJ138&lt;&gt;""),ABS($AB138-AJ138),AND($AB138="",AJ138=""),"",OR($AB138&lt;&gt;"",AJ138&lt;&gt;""),"-")</f>
        <v/>
      </c>
      <c r="CI138" s="121" t="str" cm="1">
        <f t="array" ref="CI138">_xlfn.IFS(AND($AC138&lt;&gt;"",AD138&lt;&gt;""),ABS($AC138-AD138),AND($AC138="",AD138=""),"",OR($AC138&lt;&gt;"",AD138&lt;&gt;""),"-")</f>
        <v/>
      </c>
      <c r="CJ138" s="120" t="str" cm="1">
        <f t="array" ref="CJ138">_xlfn.IFS(AND($AC138&lt;&gt;"",AE138&lt;&gt;""),ABS($AC138-AE138),AND($AC138="",AE138=""),"",OR($AC138&lt;&gt;"",AE138&lt;&gt;""),"-")</f>
        <v/>
      </c>
      <c r="CK138" s="120" t="str" cm="1">
        <f t="array" ref="CK138">_xlfn.IFS(AND($AC138&lt;&gt;"",AF138&lt;&gt;""),ABS($AC138-AF138),AND($AC138="",AF138=""),"",OR($AC138&lt;&gt;"",AF138&lt;&gt;""),"-")</f>
        <v/>
      </c>
      <c r="CL138" s="120" t="str" cm="1">
        <f t="array" ref="CL138">_xlfn.IFS(AND($AC138&lt;&gt;"",AG138&lt;&gt;""),ABS($AC138-AG138),AND($AC138="",AG138=""),"",OR($AC138&lt;&gt;"",AG138&lt;&gt;""),"-")</f>
        <v/>
      </c>
      <c r="CM138" s="120" t="str" cm="1">
        <f t="array" ref="CM138">_xlfn.IFS(AND($AC138&lt;&gt;"",AH138&lt;&gt;""),ABS($AC138-AH138),AND($AC138="",AH138=""),"",OR($AC138&lt;&gt;"",AH138&lt;&gt;""),"-")</f>
        <v/>
      </c>
      <c r="CN138" s="120" t="str" cm="1">
        <f t="array" ref="CN138">_xlfn.IFS(AND($AC138&lt;&gt;"",AI138&lt;&gt;""),ABS($AC138-AI138),AND($AC138="",AI138=""),"",OR($AC138&lt;&gt;"",AI138&lt;&gt;""),"-")</f>
        <v/>
      </c>
      <c r="CO138" s="120" t="str" cm="1">
        <f t="array" ref="CO138">_xlfn.IFS(AND($AC138&lt;&gt;"",AJ138&lt;&gt;""),ABS($AC138-AJ138),AND($AC138="",AJ138=""),"",OR($AC138&lt;&gt;"",AJ138&lt;&gt;""),"-")</f>
        <v/>
      </c>
      <c r="CP138" s="121" t="str" cm="1">
        <f t="array" ref="CP138">_xlfn.IFS(AND($AD138&lt;&gt;"",AE138&lt;&gt;""),ABS($AD138-AE138),AND($AD138="",AE138=""),"",OR($AD138&lt;&gt;"",AE138&lt;&gt;""),"-")</f>
        <v/>
      </c>
      <c r="CQ138" s="120" t="str" cm="1">
        <f t="array" ref="CQ138">_xlfn.IFS(AND($AD138&lt;&gt;"",AF138&lt;&gt;""),ABS($AD138-AF138),AND($AD138="",AF138=""),"",OR($AD138&lt;&gt;"",AF138&lt;&gt;""),"-")</f>
        <v/>
      </c>
      <c r="CR138" s="120" t="str" cm="1">
        <f t="array" ref="CR138">_xlfn.IFS(AND($AD138&lt;&gt;"",AG138&lt;&gt;""),ABS($AD138-AG138),AND($AD138="",AG138=""),"",OR($AD138&lt;&gt;"",AG138&lt;&gt;""),"-")</f>
        <v/>
      </c>
      <c r="CS138" s="120" t="str" cm="1">
        <f t="array" ref="CS138">_xlfn.IFS(AND($AD138&lt;&gt;"",AH138&lt;&gt;""),ABS($AD138-AH138),AND($AD138="",AH138=""),"",OR($AD138&lt;&gt;"",AH138&lt;&gt;""),"-")</f>
        <v/>
      </c>
      <c r="CT138" s="120" t="str" cm="1">
        <f t="array" ref="CT138">_xlfn.IFS(AND($AD138&lt;&gt;"",AI138&lt;&gt;""),ABS($AD138-AI138),AND($AD138="",AI138=""),"",OR($AD138&lt;&gt;"",AI138&lt;&gt;""),"-")</f>
        <v/>
      </c>
      <c r="CU138" s="120" t="str" cm="1">
        <f t="array" ref="CU138">_xlfn.IFS(AND($AD138&lt;&gt;"",AJ138&lt;&gt;""),ABS($AD138-AJ138),AND($AD138="",AJ138=""),"",OR($AD138&lt;&gt;"",AJ138&lt;&gt;""),"-")</f>
        <v/>
      </c>
      <c r="CV138" s="121" t="str" cm="1">
        <f t="array" ref="CV138">_xlfn.IFS(AND($AE138&lt;&gt;"",AF138&lt;&gt;""),ABS($AE138-AF138),AND($AE138="",AF138=""),"",OR($AE138&lt;&gt;"",AF138&lt;&gt;""),"-")</f>
        <v/>
      </c>
      <c r="CW138" s="120" t="str" cm="1">
        <f t="array" ref="CW138">_xlfn.IFS(AND($AE138&lt;&gt;"",AG138&lt;&gt;""),ABS($AE138-AG138),AND($AE138="",AG138=""),"",OR($AE138&lt;&gt;"",AG138&lt;&gt;""),"-")</f>
        <v/>
      </c>
      <c r="CX138" s="120" t="str" cm="1">
        <f t="array" ref="CX138">_xlfn.IFS(AND($AE138&lt;&gt;"",AH138&lt;&gt;""),ABS($AE138-AH138),AND($AE138="",AH138=""),"",OR($AE138&lt;&gt;"",AH138&lt;&gt;""),"-")</f>
        <v/>
      </c>
      <c r="CY138" s="120" t="str" cm="1">
        <f t="array" ref="CY138">_xlfn.IFS(AND($AE138&lt;&gt;"",AI138&lt;&gt;""),ABS($AE138-AI138),AND($AE138="",AI138=""),"",OR($AE138&lt;&gt;"",AI138&lt;&gt;""),"-")</f>
        <v/>
      </c>
      <c r="CZ138" s="120" t="str" cm="1">
        <f t="array" ref="CZ138">_xlfn.IFS(AND($AE138&lt;&gt;"",AJ138&lt;&gt;""),ABS($AE138-AJ138),AND($AE138="",AJ138=""),"",OR($AE138&lt;&gt;"",AJ138&lt;&gt;""),"-")</f>
        <v/>
      </c>
      <c r="DA138" s="121" t="str" cm="1">
        <f t="array" ref="DA138">_xlfn.IFS(AND($AF138&lt;&gt;"",AG138&lt;&gt;""),ABS($AF138-AG138),AND($AF138="",AG138=""),"",OR($AF138&lt;&gt;"",AG138&lt;&gt;""),"-")</f>
        <v/>
      </c>
      <c r="DB138" s="120" t="str" cm="1">
        <f t="array" ref="DB138">_xlfn.IFS(AND($AF138&lt;&gt;"",AH138&lt;&gt;""),ABS($AF138-AH138),AND($AF138="",AH138=""),"",OR($AF138&lt;&gt;"",AH138&lt;&gt;""),"-")</f>
        <v/>
      </c>
      <c r="DC138" s="120" t="str" cm="1">
        <f t="array" ref="DC138">_xlfn.IFS(AND($AF138&lt;&gt;"",AI138&lt;&gt;""),ABS($AF138-AI138),AND($AF138="",AI138=""),"",OR($AF138&lt;&gt;"",AI138&lt;&gt;""),"-")</f>
        <v/>
      </c>
      <c r="DD138" s="120" t="str" cm="1">
        <f t="array" ref="DD138">_xlfn.IFS(AND($AF138&lt;&gt;"",AJ138&lt;&gt;""),ABS($AF138-AJ138),AND($AF138="",AJ138=""),"",OR($AF138&lt;&gt;"",AJ138&lt;&gt;""),"-")</f>
        <v/>
      </c>
      <c r="DE138" s="121" t="str" cm="1">
        <f t="array" ref="DE138">_xlfn.IFS(AND($AG138&lt;&gt;"",AH138&lt;&gt;""),ABS($AG138-AH138),AND($AG138="",AH138=""),"",OR($AG138&lt;&gt;"",AH138&lt;&gt;""),"-")</f>
        <v/>
      </c>
      <c r="DF138" s="120" t="str" cm="1">
        <f t="array" ref="DF138">_xlfn.IFS(AND($AG138&lt;&gt;"",AI138&lt;&gt;""),ABS($AG138-AI138),AND($AG138="",AI138=""),"",OR($AG138&lt;&gt;"",AI138&lt;&gt;""),"-")</f>
        <v/>
      </c>
      <c r="DG138" s="120" t="str" cm="1">
        <f t="array" ref="DG138">_xlfn.IFS(AND($AG138&lt;&gt;"",AJ138&lt;&gt;""),ABS($AG138-AJ138),AND($AG138="",AJ138=""),"",OR($AG138&lt;&gt;"",AJ138&lt;&gt;""),"-")</f>
        <v/>
      </c>
      <c r="DH138" s="121" t="str" cm="1">
        <f t="array" ref="DH138">_xlfn.IFS(AND($AH138&lt;&gt;"",AI138&lt;&gt;""),ABS($AH138-AI138),AND($AH138="",AI138=""),"",OR($AH138&lt;&gt;"",AI138&lt;&gt;""),"-")</f>
        <v/>
      </c>
      <c r="DI138" s="120" t="str" cm="1">
        <f t="array" ref="DI138">_xlfn.IFS(AND($AH138&lt;&gt;"",AJ138&lt;&gt;""),ABS($AH138-AJ138),AND($AH138="",AJ138=""),"",OR($AH138&lt;&gt;"",AJ138&lt;&gt;""),"-")</f>
        <v/>
      </c>
      <c r="DJ138" s="121" t="str" cm="1">
        <f t="array" ref="DJ138">_xlfn.IFS(AND($AI138&lt;&gt;"",AJ138&lt;&gt;""),ABS($AI138-AJ138),AND($AI138="",AJ138=""),"",OR($AI138&lt;&gt;"",AJ138&lt;&gt;""),"-")</f>
        <v/>
      </c>
    </row>
    <row r="139" spans="1:114" x14ac:dyDescent="0.2">
      <c r="A139" s="120" t="e">
        <f t="shared" si="36"/>
        <v>#DIV/0!</v>
      </c>
      <c r="B139" s="186" t="e">
        <f t="shared" si="37"/>
        <v>#DIV/0!</v>
      </c>
      <c r="C139" s="186" t="e">
        <f t="shared" si="38"/>
        <v>#DIV/0!</v>
      </c>
      <c r="D139" s="186" t="e">
        <f t="shared" si="39"/>
        <v>#DIV/0!</v>
      </c>
      <c r="E139" s="263">
        <f t="shared" si="40"/>
        <v>0</v>
      </c>
      <c r="F139" s="186">
        <f t="shared" si="41"/>
        <v>0</v>
      </c>
      <c r="G139" s="186" t="e">
        <f t="shared" si="42"/>
        <v>#DIV/0!</v>
      </c>
      <c r="H139" s="262" t="str">
        <f t="shared" si="43"/>
        <v/>
      </c>
      <c r="I139" s="187" t="str">
        <f t="shared" si="44"/>
        <v/>
      </c>
      <c r="J139" s="260" t="s">
        <v>25</v>
      </c>
      <c r="K139" s="259" t="e">
        <f>VLOOKUP($J139,Merged_couplings!$B:$BU,MATCH(K$1,Merged_couplings!$B$1:$BU$1,0),FALSE)</f>
        <v>#N/A</v>
      </c>
      <c r="L139" s="258" t="e">
        <f>VLOOKUP($J139,Merged_couplings!$B:$BU,MATCH(L$1,Merged_couplings!$B$1:$BU$1,0),FALSE)</f>
        <v>#N/A</v>
      </c>
      <c r="M139" s="258" t="e">
        <f>VLOOKUP($J139,Merged_couplings!$B:$BU,MATCH(M$1,Merged_couplings!$B$1:$BU$1,0),FALSE)</f>
        <v>#N/A</v>
      </c>
      <c r="N139" s="258" t="e">
        <f>VLOOKUP($J139,Merged_couplings!$B:$BU,MATCH(N$1,Merged_couplings!$B$1:$BU$1,0),FALSE)</f>
        <v>#N/A</v>
      </c>
      <c r="O139" s="258" t="e">
        <f>VLOOKUP($J139,Merged_couplings!$B:$BU,MATCH(O$1,Merged_couplings!$B$1:$BU$1,0),FALSE)</f>
        <v>#N/A</v>
      </c>
      <c r="P139" s="258" t="e">
        <f>VLOOKUP($J139,Merged_couplings!$B:$BU,MATCH(P$1,Merged_couplings!$B$1:$BU$1,0),FALSE)</f>
        <v>#N/A</v>
      </c>
      <c r="Q139" s="258" t="e">
        <f>VLOOKUP($J139,Merged_couplings!$B:$BU,MATCH(Q$1,Merged_couplings!$B$1:$BU$1,0),FALSE)</f>
        <v>#N/A</v>
      </c>
      <c r="R139" s="258" t="e">
        <f>VLOOKUP($J139,Merged_couplings!$B:$BU,MATCH(R$1,Merged_couplings!$B$1:$BU$1,0),FALSE)</f>
        <v>#N/A</v>
      </c>
      <c r="S139" s="258" t="e">
        <f>VLOOKUP($J139,Merged_couplings!$B:$BU,MATCH(S$1,Merged_couplings!$B$1:$BU$1,0),FALSE)</f>
        <v>#N/A</v>
      </c>
      <c r="T139" s="258" t="e">
        <f>VLOOKUP($J139,Merged_couplings!$B:$BU,MATCH(T$1,Merged_couplings!$B$1:$BU$1,0),FALSE)</f>
        <v>#N/A</v>
      </c>
      <c r="U139" s="258" t="e">
        <f>VLOOKUP($J139,Merged_couplings!$B:$BU,MATCH(U$1,Merged_couplings!$B$1:$BU$1,0),FALSE)</f>
        <v>#N/A</v>
      </c>
      <c r="V139" s="258" t="e">
        <f>VLOOKUP($J139,Merged_couplings!$B:$BU,MATCH(V$1,Merged_couplings!$B$1:$BU$1,0),FALSE)</f>
        <v>#N/A</v>
      </c>
      <c r="W139" s="258" t="e">
        <f>VLOOKUP($J139,Merged_couplings!$B:$BU,MATCH(W$1,Merged_couplings!$B$1:$BU$1,0),FALSE)</f>
        <v>#N/A</v>
      </c>
      <c r="X139" s="121" t="str">
        <f>_xlfn.IFNA(VLOOKUP($J139,Merged_couplings!$B:$R,MATCH(X$1,Merged_couplings!$B$1:$R$1,0),FALSE),"")</f>
        <v/>
      </c>
      <c r="Y139" s="120" t="str">
        <f>_xlfn.IFNA(VLOOKUP($J139,Merged_couplings!$B:$R,MATCH(Y$1,Merged_couplings!$B$1:$R$1,0),FALSE),"")</f>
        <v/>
      </c>
      <c r="Z139" s="120" t="str">
        <f>_xlfn.IFNA(VLOOKUP($J139,Merged_couplings!$B:$R,MATCH(Z$1,Merged_couplings!$B$1:$R$1,0),FALSE),"")</f>
        <v/>
      </c>
      <c r="AA139" s="120" t="str">
        <f>_xlfn.IFNA(VLOOKUP($J139,Merged_couplings!$B:$R,MATCH(AA$1,Merged_couplings!$B$1:$R$1,0),FALSE),"")</f>
        <v/>
      </c>
      <c r="AB139" s="120" t="str">
        <f>_xlfn.IFNA(VLOOKUP($J139,Merged_couplings!$B:$R,MATCH(AB$1,Merged_couplings!$B$1:$R$1,0),FALSE),"")</f>
        <v/>
      </c>
      <c r="AC139" s="120" t="str">
        <f>_xlfn.IFNA(VLOOKUP($J139,Merged_couplings!$B:$R,MATCH(AC$1,Merged_couplings!$B$1:$R$1,0),FALSE),"")</f>
        <v/>
      </c>
      <c r="AD139" s="120" t="str">
        <f>_xlfn.IFNA(VLOOKUP($J139,Merged_couplings!$B:$R,MATCH(AD$1,Merged_couplings!$B$1:$R$1,0),FALSE),"")</f>
        <v/>
      </c>
      <c r="AE139" s="120" t="str">
        <f>_xlfn.IFNA(VLOOKUP($J139,Merged_couplings!$B:$R,MATCH(AE$1,Merged_couplings!$B$1:$R$1,0),FALSE),"")</f>
        <v/>
      </c>
      <c r="AF139" s="120" t="str">
        <f>_xlfn.IFNA(VLOOKUP($J139,Merged_couplings!$B:$R,MATCH(AF$1,Merged_couplings!$B$1:$R$1,0),FALSE),"")</f>
        <v/>
      </c>
      <c r="AG139" s="120" t="str">
        <f>_xlfn.IFNA(VLOOKUP($J139,Merged_couplings!$B:$R,MATCH(AG$1,Merged_couplings!$B$1:$R$1,0),FALSE),"")</f>
        <v/>
      </c>
      <c r="AH139" s="120" t="str">
        <f>_xlfn.IFNA(VLOOKUP($J139,Merged_couplings!$B:$R,MATCH(AH$1,Merged_couplings!$B$1:$R$1,0),FALSE),"")</f>
        <v/>
      </c>
      <c r="AI139" s="120" t="str">
        <f>_xlfn.IFNA(VLOOKUP($J139,Merged_couplings!$B:$R,MATCH(AI$1,Merged_couplings!$B$1:$R$1,0),FALSE),"")</f>
        <v/>
      </c>
      <c r="AJ139" s="120" t="str">
        <f>_xlfn.IFNA(VLOOKUP($J139,Merged_couplings!$B:$R,MATCH(AJ$1,Merged_couplings!$B$1:$R$1,0),FALSE),"")</f>
        <v/>
      </c>
      <c r="AK139" s="123" t="str" cm="1">
        <f t="array" ref="AK139">_xlfn.IFS(AND($X139&lt;&gt;"",Y139&lt;&gt;""),ABS($X139-Y139),AND($X139="",Y139=""),"",OR($X139&lt;&gt;"",Y139&lt;&gt;""),"-")</f>
        <v/>
      </c>
      <c r="AL139" s="122" t="str" cm="1">
        <f t="array" ref="AL139">_xlfn.IFS(AND($X139&lt;&gt;"",Z139&lt;&gt;""),ABS($X139-Z139),AND($X139="",Z139=""),"",OR($X139&lt;&gt;"",Z139&lt;&gt;""),"-")</f>
        <v/>
      </c>
      <c r="AM139" s="122" t="str" cm="1">
        <f t="array" ref="AM139">_xlfn.IFS(AND($X139&lt;&gt;"",AA139&lt;&gt;""),ABS($X139-AA139),AND($X139="",AA139=""),"",OR($X139&lt;&gt;"",AA139&lt;&gt;""),"-")</f>
        <v/>
      </c>
      <c r="AN139" s="122" t="str" cm="1">
        <f t="array" ref="AN139">_xlfn.IFS(AND($X139&lt;&gt;"",AB139&lt;&gt;""),ABS($X139-AB139),AND($X139="",AB139=""),"",OR($X139&lt;&gt;"",AB139&lt;&gt;""),"-")</f>
        <v/>
      </c>
      <c r="AO139" s="122" t="str" cm="1">
        <f t="array" ref="AO139">_xlfn.IFS(AND($X139&lt;&gt;"",AC139&lt;&gt;""),ABS($X139-AC139),AND($X139="",AC139=""),"",OR($X139&lt;&gt;"",AC139&lt;&gt;""),"-")</f>
        <v/>
      </c>
      <c r="AP139" s="122" t="str" cm="1">
        <f t="array" ref="AP139">_xlfn.IFS(AND($X139&lt;&gt;"",AD139&lt;&gt;""),ABS($X139-AD139),AND($X139="",AD139=""),"",OR($X139&lt;&gt;"",AD139&lt;&gt;""),"-")</f>
        <v/>
      </c>
      <c r="AQ139" s="122" t="str" cm="1">
        <f t="array" ref="AQ139">_xlfn.IFS(AND($X139&lt;&gt;"",AE139&lt;&gt;""),ABS($X139-AE139),AND($X139="",AE139=""),"",OR($X139&lt;&gt;"",AE139&lt;&gt;""),"-")</f>
        <v/>
      </c>
      <c r="AR139" s="122" t="str" cm="1">
        <f t="array" ref="AR139">_xlfn.IFS(AND($X139&lt;&gt;"",AF139&lt;&gt;""),ABS($X139-AF139),AND($X139="",AF139=""),"",OR($X139&lt;&gt;"",AF139&lt;&gt;""),"-")</f>
        <v/>
      </c>
      <c r="AS139" s="122" t="str" cm="1">
        <f t="array" ref="AS139">_xlfn.IFS(AND($X139&lt;&gt;"",AG139&lt;&gt;""),ABS($X139-AG139),AND($X139="",AG139=""),"",OR($X139&lt;&gt;"",AG139&lt;&gt;""),"-")</f>
        <v/>
      </c>
      <c r="AT139" s="122" t="str" cm="1">
        <f t="array" ref="AT139">_xlfn.IFS(AND($X139&lt;&gt;"",AH139&lt;&gt;""),ABS($X139-AH139),AND($X139="",AH139=""),"",OR($X139&lt;&gt;"",AH139&lt;&gt;""),"-")</f>
        <v/>
      </c>
      <c r="AU139" s="122" t="str" cm="1">
        <f t="array" ref="AU139">_xlfn.IFS(AND($X139&lt;&gt;"",AI139&lt;&gt;""),ABS($X139-AI139),AND($X139="",AI139=""),"",OR($X139&lt;&gt;"",AI139&lt;&gt;""),"-")</f>
        <v/>
      </c>
      <c r="AV139" s="122" t="str" cm="1">
        <f t="array" ref="AV139">_xlfn.IFS(AND($X139&lt;&gt;"",AJ139&lt;&gt;""),ABS($X139-AJ139),AND($X139="",AJ139=""),"",OR($X139&lt;&gt;"",AJ139&lt;&gt;""),"-")</f>
        <v/>
      </c>
      <c r="AW139" s="123" t="str" cm="1">
        <f t="array" ref="AW139">_xlfn.IFS(AND($Y139&lt;&gt;"",Z139&lt;&gt;""),ABS($Y139-Z139),AND($Y139="",Z139=""),"",OR($Y139&lt;&gt;"",Z139&lt;&gt;""),"-")</f>
        <v/>
      </c>
      <c r="AX139" s="122" t="str" cm="1">
        <f t="array" ref="AX139">_xlfn.IFS(AND($Y139&lt;&gt;"",AA139&lt;&gt;""),ABS($Y139-AA139),AND($Y139="",AA139=""),"",OR($Y139&lt;&gt;"",AA139&lt;&gt;""),"-")</f>
        <v/>
      </c>
      <c r="AY139" s="122" t="str" cm="1">
        <f t="array" ref="AY139">_xlfn.IFS(AND($Y139&lt;&gt;"",AB139&lt;&gt;""),ABS($Y139-AB139),AND($Y139="",AB139=""),"",OR($Y139&lt;&gt;"",AB139&lt;&gt;""),"-")</f>
        <v/>
      </c>
      <c r="AZ139" s="122" t="str" cm="1">
        <f t="array" ref="AZ139">_xlfn.IFS(AND($Y139&lt;&gt;"",AC139&lt;&gt;""),ABS($Y139-AC139),AND($Y139="",AC139=""),"",OR($Y139&lt;&gt;"",AC139&lt;&gt;""),"-")</f>
        <v/>
      </c>
      <c r="BA139" s="122" t="str" cm="1">
        <f t="array" ref="BA139">_xlfn.IFS(AND($Y139&lt;&gt;"",AD139&lt;&gt;""),ABS($Y139-AD139),AND($Y139="",AD139=""),"",OR($Y139&lt;&gt;"",AD139&lt;&gt;""),"-")</f>
        <v/>
      </c>
      <c r="BB139" s="122" t="str" cm="1">
        <f t="array" ref="BB139">_xlfn.IFS(AND($Y139&lt;&gt;"",AE139&lt;&gt;""),ABS($Y139-AE139),AND($Y139="",AE139=""),"",OR($Y139&lt;&gt;"",AE139&lt;&gt;""),"-")</f>
        <v/>
      </c>
      <c r="BC139" s="122" t="str" cm="1">
        <f t="array" ref="BC139">_xlfn.IFS(AND($Y139&lt;&gt;"",AF139&lt;&gt;""),ABS($Y139-AF139),AND($Y139="",AF139=""),"",OR($Y139&lt;&gt;"",AF139&lt;&gt;""),"-")</f>
        <v/>
      </c>
      <c r="BD139" s="122" t="str" cm="1">
        <f t="array" ref="BD139">_xlfn.IFS(AND($Y139&lt;&gt;"",AG139&lt;&gt;""),ABS($Y139-AG139),AND($Y139="",AG139=""),"",OR($Y139&lt;&gt;"",AG139&lt;&gt;""),"-")</f>
        <v/>
      </c>
      <c r="BE139" s="122" t="str" cm="1">
        <f t="array" ref="BE139">_xlfn.IFS(AND($Y139&lt;&gt;"",AH139&lt;&gt;""),ABS($Y139-AH139),AND($Y139="",AH139=""),"",OR($Y139&lt;&gt;"",AH139&lt;&gt;""),"-")</f>
        <v/>
      </c>
      <c r="BF139" s="122" t="str" cm="1">
        <f t="array" ref="BF139">_xlfn.IFS(AND($Y139&lt;&gt;"",AI139&lt;&gt;""),ABS($Y139-AI139),AND($Y139="",AI139=""),"",OR($Y139&lt;&gt;"",AI139&lt;&gt;""),"-")</f>
        <v/>
      </c>
      <c r="BG139" s="122" t="str" cm="1">
        <f t="array" ref="BG139">_xlfn.IFS(AND($Y139&lt;&gt;"",AJ139&lt;&gt;""),ABS($Y139-AJ139),AND($Y139="",AJ139=""),"",OR($Y139&lt;&gt;"",AJ139&lt;&gt;""),"-")</f>
        <v/>
      </c>
      <c r="BH139" s="121" t="str" cm="1">
        <f t="array" ref="BH139">_xlfn.IFS(AND($Z139&lt;&gt;"",AA139&lt;&gt;""),ABS($Z139-AA139),AND($Z139="",AA139=""),"",OR($Z139&lt;&gt;"",AA139&lt;&gt;""),"-")</f>
        <v/>
      </c>
      <c r="BI139" s="120" t="str" cm="1">
        <f t="array" ref="BI139">_xlfn.IFS(AND($Z139&lt;&gt;"",AB139&lt;&gt;""),ABS($Z139-AB139),AND($Z139="",AB139=""),"",OR($Z139&lt;&gt;"",AB139&lt;&gt;""),"-")</f>
        <v/>
      </c>
      <c r="BJ139" s="120" t="str" cm="1">
        <f t="array" ref="BJ139">_xlfn.IFS(AND($Z139&lt;&gt;"",AC139&lt;&gt;""),ABS($Z139-AC139),AND($Z139="",AC139=""),"",OR($Z139&lt;&gt;"",AC139&lt;&gt;""),"-")</f>
        <v/>
      </c>
      <c r="BK139" s="120" t="str" cm="1">
        <f t="array" ref="BK139">_xlfn.IFS(AND($Z139&lt;&gt;"",AD139&lt;&gt;""),ABS($Z139-AD139),AND($Z139="",AD139=""),"",OR($Z139&lt;&gt;"",AD139&lt;&gt;""),"-")</f>
        <v/>
      </c>
      <c r="BL139" s="120" t="str" cm="1">
        <f t="array" ref="BL139">_xlfn.IFS(AND($Z139&lt;&gt;"",AE139&lt;&gt;""),ABS($Z139-AE139),AND($Z139="",AE139=""),"",OR($Z139&lt;&gt;"",AE139&lt;&gt;""),"-")</f>
        <v/>
      </c>
      <c r="BM139" s="120" t="str" cm="1">
        <f t="array" ref="BM139">_xlfn.IFS(AND($Z139&lt;&gt;"",AF139&lt;&gt;""),ABS($Z139-AF139),AND($Z139="",AF139=""),"",OR($Z139&lt;&gt;"",AF139&lt;&gt;""),"-")</f>
        <v/>
      </c>
      <c r="BN139" s="120" t="str" cm="1">
        <f t="array" ref="BN139">_xlfn.IFS(AND($Z139&lt;&gt;"",AG139&lt;&gt;""),ABS($Z139-AG139),AND($Z139="",AG139=""),"",OR($Z139&lt;&gt;"",AG139&lt;&gt;""),"-")</f>
        <v/>
      </c>
      <c r="BO139" s="120" t="str" cm="1">
        <f t="array" ref="BO139">_xlfn.IFS(AND($Z139&lt;&gt;"",AH139&lt;&gt;""),ABS($Z139-AH139),AND($Z139="",AH139=""),"",OR($Z139&lt;&gt;"",AH139&lt;&gt;""),"-")</f>
        <v/>
      </c>
      <c r="BP139" s="120" t="str" cm="1">
        <f t="array" ref="BP139">_xlfn.IFS(AND($Z139&lt;&gt;"",AI139&lt;&gt;""),ABS($Z139-AI139),AND($Z139="",AI139=""),"",OR($Z139&lt;&gt;"",AI139&lt;&gt;""),"-")</f>
        <v/>
      </c>
      <c r="BQ139" s="120" t="str" cm="1">
        <f t="array" ref="BQ139">_xlfn.IFS(AND($Z139&lt;&gt;"",AJ139&lt;&gt;""),ABS($Z139-AJ139),AND($Z139="",AJ139=""),"",OR($Z139&lt;&gt;"",AJ139&lt;&gt;""),"-")</f>
        <v/>
      </c>
      <c r="BR139" s="121" t="str" cm="1">
        <f t="array" ref="BR139">_xlfn.IFS(AND($AA139&lt;&gt;"",AB139&lt;&gt;""),ABS($AA139-AB139),AND($AA139="",AB139=""),"",OR($AA139&lt;&gt;"",AB139&lt;&gt;""),"-")</f>
        <v/>
      </c>
      <c r="BS139" s="120" t="str" cm="1">
        <f t="array" ref="BS139">_xlfn.IFS(AND($AA139&lt;&gt;"",AC139&lt;&gt;""),ABS($AA139-AC139),AND($AA139="",AC139=""),"",OR($AA139&lt;&gt;"",AC139&lt;&gt;""),"-")</f>
        <v/>
      </c>
      <c r="BT139" s="120" t="str" cm="1">
        <f t="array" ref="BT139">_xlfn.IFS(AND($AA139&lt;&gt;"",AD139&lt;&gt;""),ABS($AA139-AD139),AND($AA139="",AD139=""),"",OR($AA139&lt;&gt;"",AD139&lt;&gt;""),"-")</f>
        <v/>
      </c>
      <c r="BU139" s="120" t="str" cm="1">
        <f t="array" ref="BU139">_xlfn.IFS(AND($AA139&lt;&gt;"",AE139&lt;&gt;""),ABS($AA139-AE139),AND($AA139="",AE139=""),"",OR($AA139&lt;&gt;"",AE139&lt;&gt;""),"-")</f>
        <v/>
      </c>
      <c r="BV139" s="120" t="str" cm="1">
        <f t="array" ref="BV139">_xlfn.IFS(AND($AA139&lt;&gt;"",AF139&lt;&gt;""),ABS($AA139-AF139),AND($AA139="",AF139=""),"",OR($AA139&lt;&gt;"",AF139&lt;&gt;""),"-")</f>
        <v/>
      </c>
      <c r="BW139" s="120" t="str" cm="1">
        <f t="array" ref="BW139">_xlfn.IFS(AND($AA139&lt;&gt;"",AG139&lt;&gt;""),ABS($AA139-AG139),AND($AA139="",AG139=""),"",OR($AA139&lt;&gt;"",AG139&lt;&gt;""),"-")</f>
        <v/>
      </c>
      <c r="BX139" s="120" t="str" cm="1">
        <f t="array" ref="BX139">_xlfn.IFS(AND($AA139&lt;&gt;"",AH139&lt;&gt;""),ABS($AA139-AH139),AND($AA139="",AH139=""),"",OR($AA139&lt;&gt;"",AH139&lt;&gt;""),"-")</f>
        <v/>
      </c>
      <c r="BY139" s="120" t="str" cm="1">
        <f t="array" ref="BY139">_xlfn.IFS(AND($AA139&lt;&gt;"",AI139&lt;&gt;""),ABS($AA139-AI139),AND($AA139="",AI139=""),"",OR($AA139&lt;&gt;"",AI139&lt;&gt;""),"-")</f>
        <v/>
      </c>
      <c r="BZ139" s="120" t="str" cm="1">
        <f t="array" ref="BZ139">_xlfn.IFS(AND($AA139&lt;&gt;"",AJ139&lt;&gt;""),ABS($AA139-AJ139),AND($AA139="",AJ139=""),"",OR($AA139&lt;&gt;"",AJ139&lt;&gt;""),"-")</f>
        <v/>
      </c>
      <c r="CA139" s="121" t="str" cm="1">
        <f t="array" ref="CA139">_xlfn.IFS(AND($AB139&lt;&gt;"",AC139&lt;&gt;""),ABS($AB139-AC139),AND($AB139="",AC139=""),"",OR($AB139&lt;&gt;"",AC139&lt;&gt;""),"-")</f>
        <v/>
      </c>
      <c r="CB139" s="120" t="str" cm="1">
        <f t="array" ref="CB139">_xlfn.IFS(AND($AB139&lt;&gt;"",AD139&lt;&gt;""),ABS($AB139-AD139),AND($AB139="",AD139=""),"",OR($AB139&lt;&gt;"",AD139&lt;&gt;""),"-")</f>
        <v/>
      </c>
      <c r="CC139" s="120" t="str" cm="1">
        <f t="array" ref="CC139">_xlfn.IFS(AND($AB139&lt;&gt;"",AE139&lt;&gt;""),ABS($AB139-AE139),AND($AB139="",AE139=""),"",OR($AB139&lt;&gt;"",AE139&lt;&gt;""),"-")</f>
        <v/>
      </c>
      <c r="CD139" s="120" t="str" cm="1">
        <f t="array" ref="CD139">_xlfn.IFS(AND($AB139&lt;&gt;"",AF139&lt;&gt;""),ABS($AB139-AF139),AND($AB139="",AF139=""),"",OR($AB139&lt;&gt;"",AF139&lt;&gt;""),"-")</f>
        <v/>
      </c>
      <c r="CE139" s="120" t="str" cm="1">
        <f t="array" ref="CE139">_xlfn.IFS(AND($AB139&lt;&gt;"",AG139&lt;&gt;""),ABS($AB139-AG139),AND($AB139="",AG139=""),"",OR($AB139&lt;&gt;"",AG139&lt;&gt;""),"-")</f>
        <v/>
      </c>
      <c r="CF139" s="120" t="str" cm="1">
        <f t="array" ref="CF139">_xlfn.IFS(AND($AB139&lt;&gt;"",AH139&lt;&gt;""),ABS($AB139-AH139),AND($AB139="",AH139=""),"",OR($AB139&lt;&gt;"",AH139&lt;&gt;""),"-")</f>
        <v/>
      </c>
      <c r="CG139" s="120" t="str" cm="1">
        <f t="array" ref="CG139">_xlfn.IFS(AND($AB139&lt;&gt;"",AI139&lt;&gt;""),ABS($AB139-AI139),AND($AB139="",AI139=""),"",OR($AB139&lt;&gt;"",AI139&lt;&gt;""),"-")</f>
        <v/>
      </c>
      <c r="CH139" s="120" t="str" cm="1">
        <f t="array" ref="CH139">_xlfn.IFS(AND($AB139&lt;&gt;"",AJ139&lt;&gt;""),ABS($AB139-AJ139),AND($AB139="",AJ139=""),"",OR($AB139&lt;&gt;"",AJ139&lt;&gt;""),"-")</f>
        <v/>
      </c>
      <c r="CI139" s="121" t="str" cm="1">
        <f t="array" ref="CI139">_xlfn.IFS(AND($AC139&lt;&gt;"",AD139&lt;&gt;""),ABS($AC139-AD139),AND($AC139="",AD139=""),"",OR($AC139&lt;&gt;"",AD139&lt;&gt;""),"-")</f>
        <v/>
      </c>
      <c r="CJ139" s="120" t="str" cm="1">
        <f t="array" ref="CJ139">_xlfn.IFS(AND($AC139&lt;&gt;"",AE139&lt;&gt;""),ABS($AC139-AE139),AND($AC139="",AE139=""),"",OR($AC139&lt;&gt;"",AE139&lt;&gt;""),"-")</f>
        <v/>
      </c>
      <c r="CK139" s="120" t="str" cm="1">
        <f t="array" ref="CK139">_xlfn.IFS(AND($AC139&lt;&gt;"",AF139&lt;&gt;""),ABS($AC139-AF139),AND($AC139="",AF139=""),"",OR($AC139&lt;&gt;"",AF139&lt;&gt;""),"-")</f>
        <v/>
      </c>
      <c r="CL139" s="120" t="str" cm="1">
        <f t="array" ref="CL139">_xlfn.IFS(AND($AC139&lt;&gt;"",AG139&lt;&gt;""),ABS($AC139-AG139),AND($AC139="",AG139=""),"",OR($AC139&lt;&gt;"",AG139&lt;&gt;""),"-")</f>
        <v/>
      </c>
      <c r="CM139" s="120" t="str" cm="1">
        <f t="array" ref="CM139">_xlfn.IFS(AND($AC139&lt;&gt;"",AH139&lt;&gt;""),ABS($AC139-AH139),AND($AC139="",AH139=""),"",OR($AC139&lt;&gt;"",AH139&lt;&gt;""),"-")</f>
        <v/>
      </c>
      <c r="CN139" s="120" t="str" cm="1">
        <f t="array" ref="CN139">_xlfn.IFS(AND($AC139&lt;&gt;"",AI139&lt;&gt;""),ABS($AC139-AI139),AND($AC139="",AI139=""),"",OR($AC139&lt;&gt;"",AI139&lt;&gt;""),"-")</f>
        <v/>
      </c>
      <c r="CO139" s="120" t="str" cm="1">
        <f t="array" ref="CO139">_xlfn.IFS(AND($AC139&lt;&gt;"",AJ139&lt;&gt;""),ABS($AC139-AJ139),AND($AC139="",AJ139=""),"",OR($AC139&lt;&gt;"",AJ139&lt;&gt;""),"-")</f>
        <v/>
      </c>
      <c r="CP139" s="121" t="str" cm="1">
        <f t="array" ref="CP139">_xlfn.IFS(AND($AD139&lt;&gt;"",AE139&lt;&gt;""),ABS($AD139-AE139),AND($AD139="",AE139=""),"",OR($AD139&lt;&gt;"",AE139&lt;&gt;""),"-")</f>
        <v/>
      </c>
      <c r="CQ139" s="120" t="str" cm="1">
        <f t="array" ref="CQ139">_xlfn.IFS(AND($AD139&lt;&gt;"",AF139&lt;&gt;""),ABS($AD139-AF139),AND($AD139="",AF139=""),"",OR($AD139&lt;&gt;"",AF139&lt;&gt;""),"-")</f>
        <v/>
      </c>
      <c r="CR139" s="120" t="str" cm="1">
        <f t="array" ref="CR139">_xlfn.IFS(AND($AD139&lt;&gt;"",AG139&lt;&gt;""),ABS($AD139-AG139),AND($AD139="",AG139=""),"",OR($AD139&lt;&gt;"",AG139&lt;&gt;""),"-")</f>
        <v/>
      </c>
      <c r="CS139" s="120" t="str" cm="1">
        <f t="array" ref="CS139">_xlfn.IFS(AND($AD139&lt;&gt;"",AH139&lt;&gt;""),ABS($AD139-AH139),AND($AD139="",AH139=""),"",OR($AD139&lt;&gt;"",AH139&lt;&gt;""),"-")</f>
        <v/>
      </c>
      <c r="CT139" s="120" t="str" cm="1">
        <f t="array" ref="CT139">_xlfn.IFS(AND($AD139&lt;&gt;"",AI139&lt;&gt;""),ABS($AD139-AI139),AND($AD139="",AI139=""),"",OR($AD139&lt;&gt;"",AI139&lt;&gt;""),"-")</f>
        <v/>
      </c>
      <c r="CU139" s="120" t="str" cm="1">
        <f t="array" ref="CU139">_xlfn.IFS(AND($AD139&lt;&gt;"",AJ139&lt;&gt;""),ABS($AD139-AJ139),AND($AD139="",AJ139=""),"",OR($AD139&lt;&gt;"",AJ139&lt;&gt;""),"-")</f>
        <v/>
      </c>
      <c r="CV139" s="121" t="str" cm="1">
        <f t="array" ref="CV139">_xlfn.IFS(AND($AE139&lt;&gt;"",AF139&lt;&gt;""),ABS($AE139-AF139),AND($AE139="",AF139=""),"",OR($AE139&lt;&gt;"",AF139&lt;&gt;""),"-")</f>
        <v/>
      </c>
      <c r="CW139" s="120" t="str" cm="1">
        <f t="array" ref="CW139">_xlfn.IFS(AND($AE139&lt;&gt;"",AG139&lt;&gt;""),ABS($AE139-AG139),AND($AE139="",AG139=""),"",OR($AE139&lt;&gt;"",AG139&lt;&gt;""),"-")</f>
        <v/>
      </c>
      <c r="CX139" s="120" t="str" cm="1">
        <f t="array" ref="CX139">_xlfn.IFS(AND($AE139&lt;&gt;"",AH139&lt;&gt;""),ABS($AE139-AH139),AND($AE139="",AH139=""),"",OR($AE139&lt;&gt;"",AH139&lt;&gt;""),"-")</f>
        <v/>
      </c>
      <c r="CY139" s="120" t="str" cm="1">
        <f t="array" ref="CY139">_xlfn.IFS(AND($AE139&lt;&gt;"",AI139&lt;&gt;""),ABS($AE139-AI139),AND($AE139="",AI139=""),"",OR($AE139&lt;&gt;"",AI139&lt;&gt;""),"-")</f>
        <v/>
      </c>
      <c r="CZ139" s="120" t="str" cm="1">
        <f t="array" ref="CZ139">_xlfn.IFS(AND($AE139&lt;&gt;"",AJ139&lt;&gt;""),ABS($AE139-AJ139),AND($AE139="",AJ139=""),"",OR($AE139&lt;&gt;"",AJ139&lt;&gt;""),"-")</f>
        <v/>
      </c>
      <c r="DA139" s="121" t="str" cm="1">
        <f t="array" ref="DA139">_xlfn.IFS(AND($AF139&lt;&gt;"",AG139&lt;&gt;""),ABS($AF139-AG139),AND($AF139="",AG139=""),"",OR($AF139&lt;&gt;"",AG139&lt;&gt;""),"-")</f>
        <v/>
      </c>
      <c r="DB139" s="120" t="str" cm="1">
        <f t="array" ref="DB139">_xlfn.IFS(AND($AF139&lt;&gt;"",AH139&lt;&gt;""),ABS($AF139-AH139),AND($AF139="",AH139=""),"",OR($AF139&lt;&gt;"",AH139&lt;&gt;""),"-")</f>
        <v/>
      </c>
      <c r="DC139" s="120" t="str" cm="1">
        <f t="array" ref="DC139">_xlfn.IFS(AND($AF139&lt;&gt;"",AI139&lt;&gt;""),ABS($AF139-AI139),AND($AF139="",AI139=""),"",OR($AF139&lt;&gt;"",AI139&lt;&gt;""),"-")</f>
        <v/>
      </c>
      <c r="DD139" s="120" t="str" cm="1">
        <f t="array" ref="DD139">_xlfn.IFS(AND($AF139&lt;&gt;"",AJ139&lt;&gt;""),ABS($AF139-AJ139),AND($AF139="",AJ139=""),"",OR($AF139&lt;&gt;"",AJ139&lt;&gt;""),"-")</f>
        <v/>
      </c>
      <c r="DE139" s="121" t="str" cm="1">
        <f t="array" ref="DE139">_xlfn.IFS(AND($AG139&lt;&gt;"",AH139&lt;&gt;""),ABS($AG139-AH139),AND($AG139="",AH139=""),"",OR($AG139&lt;&gt;"",AH139&lt;&gt;""),"-")</f>
        <v/>
      </c>
      <c r="DF139" s="120" t="str" cm="1">
        <f t="array" ref="DF139">_xlfn.IFS(AND($AG139&lt;&gt;"",AI139&lt;&gt;""),ABS($AG139-AI139),AND($AG139="",AI139=""),"",OR($AG139&lt;&gt;"",AI139&lt;&gt;""),"-")</f>
        <v/>
      </c>
      <c r="DG139" s="120" t="str" cm="1">
        <f t="array" ref="DG139">_xlfn.IFS(AND($AG139&lt;&gt;"",AJ139&lt;&gt;""),ABS($AG139-AJ139),AND($AG139="",AJ139=""),"",OR($AG139&lt;&gt;"",AJ139&lt;&gt;""),"-")</f>
        <v/>
      </c>
      <c r="DH139" s="121" t="str" cm="1">
        <f t="array" ref="DH139">_xlfn.IFS(AND($AH139&lt;&gt;"",AI139&lt;&gt;""),ABS($AH139-AI139),AND($AH139="",AI139=""),"",OR($AH139&lt;&gt;"",AI139&lt;&gt;""),"-")</f>
        <v/>
      </c>
      <c r="DI139" s="120" t="str" cm="1">
        <f t="array" ref="DI139">_xlfn.IFS(AND($AH139&lt;&gt;"",AJ139&lt;&gt;""),ABS($AH139-AJ139),AND($AH139="",AJ139=""),"",OR($AH139&lt;&gt;"",AJ139&lt;&gt;""),"-")</f>
        <v/>
      </c>
      <c r="DJ139" s="121" t="str" cm="1">
        <f t="array" ref="DJ139">_xlfn.IFS(AND($AI139&lt;&gt;"",AJ139&lt;&gt;""),ABS($AI139-AJ139),AND($AI139="",AJ139=""),"",OR($AI139&lt;&gt;"",AJ139&lt;&gt;""),"-")</f>
        <v/>
      </c>
    </row>
    <row r="140" spans="1:114" x14ac:dyDescent="0.2">
      <c r="A140" s="120" t="e">
        <f t="shared" si="36"/>
        <v>#DIV/0!</v>
      </c>
      <c r="B140" s="186" t="e">
        <f t="shared" si="37"/>
        <v>#DIV/0!</v>
      </c>
      <c r="C140" s="186" t="e">
        <f t="shared" si="38"/>
        <v>#DIV/0!</v>
      </c>
      <c r="D140" s="186" t="e">
        <f t="shared" si="39"/>
        <v>#DIV/0!</v>
      </c>
      <c r="E140" s="263">
        <f t="shared" si="40"/>
        <v>0</v>
      </c>
      <c r="F140" s="186">
        <f t="shared" si="41"/>
        <v>0</v>
      </c>
      <c r="G140" s="186" t="e">
        <f t="shared" si="42"/>
        <v>#DIV/0!</v>
      </c>
      <c r="H140" s="262" t="str">
        <f t="shared" si="43"/>
        <v/>
      </c>
      <c r="I140" s="187" t="str">
        <f t="shared" si="44"/>
        <v/>
      </c>
      <c r="J140" s="260" t="s">
        <v>53</v>
      </c>
      <c r="K140" s="259" t="e">
        <f>VLOOKUP($J140,Merged_couplings!$B:$BU,MATCH(K$1,Merged_couplings!$B$1:$BU$1,0),FALSE)</f>
        <v>#N/A</v>
      </c>
      <c r="L140" s="258" t="e">
        <f>VLOOKUP($J140,Merged_couplings!$B:$BU,MATCH(L$1,Merged_couplings!$B$1:$BU$1,0),FALSE)</f>
        <v>#N/A</v>
      </c>
      <c r="M140" s="258" t="e">
        <f>VLOOKUP($J140,Merged_couplings!$B:$BU,MATCH(M$1,Merged_couplings!$B$1:$BU$1,0),FALSE)</f>
        <v>#N/A</v>
      </c>
      <c r="N140" s="258" t="e">
        <f>VLOOKUP($J140,Merged_couplings!$B:$BU,MATCH(N$1,Merged_couplings!$B$1:$BU$1,0),FALSE)</f>
        <v>#N/A</v>
      </c>
      <c r="O140" s="258" t="e">
        <f>VLOOKUP($J140,Merged_couplings!$B:$BU,MATCH(O$1,Merged_couplings!$B$1:$BU$1,0),FALSE)</f>
        <v>#N/A</v>
      </c>
      <c r="P140" s="258" t="e">
        <f>VLOOKUP($J140,Merged_couplings!$B:$BU,MATCH(P$1,Merged_couplings!$B$1:$BU$1,0),FALSE)</f>
        <v>#N/A</v>
      </c>
      <c r="Q140" s="258" t="e">
        <f>VLOOKUP($J140,Merged_couplings!$B:$BU,MATCH(Q$1,Merged_couplings!$B$1:$BU$1,0),FALSE)</f>
        <v>#N/A</v>
      </c>
      <c r="R140" s="258" t="e">
        <f>VLOOKUP($J140,Merged_couplings!$B:$BU,MATCH(R$1,Merged_couplings!$B$1:$BU$1,0),FALSE)</f>
        <v>#N/A</v>
      </c>
      <c r="S140" s="258" t="e">
        <f>VLOOKUP($J140,Merged_couplings!$B:$BU,MATCH(S$1,Merged_couplings!$B$1:$BU$1,0),FALSE)</f>
        <v>#N/A</v>
      </c>
      <c r="T140" s="258" t="e">
        <f>VLOOKUP($J140,Merged_couplings!$B:$BU,MATCH(T$1,Merged_couplings!$B$1:$BU$1,0),FALSE)</f>
        <v>#N/A</v>
      </c>
      <c r="U140" s="258" t="e">
        <f>VLOOKUP($J140,Merged_couplings!$B:$BU,MATCH(U$1,Merged_couplings!$B$1:$BU$1,0),FALSE)</f>
        <v>#N/A</v>
      </c>
      <c r="V140" s="258" t="e">
        <f>VLOOKUP($J140,Merged_couplings!$B:$BU,MATCH(V$1,Merged_couplings!$B$1:$BU$1,0),FALSE)</f>
        <v>#N/A</v>
      </c>
      <c r="W140" s="258" t="e">
        <f>VLOOKUP($J140,Merged_couplings!$B:$BU,MATCH(W$1,Merged_couplings!$B$1:$BU$1,0),FALSE)</f>
        <v>#N/A</v>
      </c>
      <c r="X140" s="121" t="str">
        <f>_xlfn.IFNA(VLOOKUP($J140,Merged_couplings!$B:$R,MATCH(X$1,Merged_couplings!$B$1:$R$1,0),FALSE),"")</f>
        <v/>
      </c>
      <c r="Y140" s="120" t="str">
        <f>_xlfn.IFNA(VLOOKUP($J140,Merged_couplings!$B:$R,MATCH(Y$1,Merged_couplings!$B$1:$R$1,0),FALSE),"")</f>
        <v/>
      </c>
      <c r="Z140" s="120" t="str">
        <f>_xlfn.IFNA(VLOOKUP($J140,Merged_couplings!$B:$R,MATCH(Z$1,Merged_couplings!$B$1:$R$1,0),FALSE),"")</f>
        <v/>
      </c>
      <c r="AA140" s="120" t="str">
        <f>_xlfn.IFNA(VLOOKUP($J140,Merged_couplings!$B:$R,MATCH(AA$1,Merged_couplings!$B$1:$R$1,0),FALSE),"")</f>
        <v/>
      </c>
      <c r="AB140" s="120" t="str">
        <f>_xlfn.IFNA(VLOOKUP($J140,Merged_couplings!$B:$R,MATCH(AB$1,Merged_couplings!$B$1:$R$1,0),FALSE),"")</f>
        <v/>
      </c>
      <c r="AC140" s="120" t="str">
        <f>_xlfn.IFNA(VLOOKUP($J140,Merged_couplings!$B:$R,MATCH(AC$1,Merged_couplings!$B$1:$R$1,0),FALSE),"")</f>
        <v/>
      </c>
      <c r="AD140" s="120" t="str">
        <f>_xlfn.IFNA(VLOOKUP($J140,Merged_couplings!$B:$R,MATCH(AD$1,Merged_couplings!$B$1:$R$1,0),FALSE),"")</f>
        <v/>
      </c>
      <c r="AE140" s="120" t="str">
        <f>_xlfn.IFNA(VLOOKUP($J140,Merged_couplings!$B:$R,MATCH(AE$1,Merged_couplings!$B$1:$R$1,0),FALSE),"")</f>
        <v/>
      </c>
      <c r="AF140" s="120" t="str">
        <f>_xlfn.IFNA(VLOOKUP($J140,Merged_couplings!$B:$R,MATCH(AF$1,Merged_couplings!$B$1:$R$1,0),FALSE),"")</f>
        <v/>
      </c>
      <c r="AG140" s="120" t="str">
        <f>_xlfn.IFNA(VLOOKUP($J140,Merged_couplings!$B:$R,MATCH(AG$1,Merged_couplings!$B$1:$R$1,0),FALSE),"")</f>
        <v/>
      </c>
      <c r="AH140" s="120" t="str">
        <f>_xlfn.IFNA(VLOOKUP($J140,Merged_couplings!$B:$R,MATCH(AH$1,Merged_couplings!$B$1:$R$1,0),FALSE),"")</f>
        <v/>
      </c>
      <c r="AI140" s="120" t="str">
        <f>_xlfn.IFNA(VLOOKUP($J140,Merged_couplings!$B:$R,MATCH(AI$1,Merged_couplings!$B$1:$R$1,0),FALSE),"")</f>
        <v/>
      </c>
      <c r="AJ140" s="120" t="str">
        <f>_xlfn.IFNA(VLOOKUP($J140,Merged_couplings!$B:$R,MATCH(AJ$1,Merged_couplings!$B$1:$R$1,0),FALSE),"")</f>
        <v/>
      </c>
      <c r="AK140" s="123" t="str" cm="1">
        <f t="array" ref="AK140">_xlfn.IFS(AND($X140&lt;&gt;"",Y140&lt;&gt;""),ABS($X140-Y140),AND($X140="",Y140=""),"",OR($X140&lt;&gt;"",Y140&lt;&gt;""),"-")</f>
        <v/>
      </c>
      <c r="AL140" s="122" t="str" cm="1">
        <f t="array" ref="AL140">_xlfn.IFS(AND($X140&lt;&gt;"",Z140&lt;&gt;""),ABS($X140-Z140),AND($X140="",Z140=""),"",OR($X140&lt;&gt;"",Z140&lt;&gt;""),"-")</f>
        <v/>
      </c>
      <c r="AM140" s="122" t="str" cm="1">
        <f t="array" ref="AM140">_xlfn.IFS(AND($X140&lt;&gt;"",AA140&lt;&gt;""),ABS($X140-AA140),AND($X140="",AA140=""),"",OR($X140&lt;&gt;"",AA140&lt;&gt;""),"-")</f>
        <v/>
      </c>
      <c r="AN140" s="122" t="str" cm="1">
        <f t="array" ref="AN140">_xlfn.IFS(AND($X140&lt;&gt;"",AB140&lt;&gt;""),ABS($X140-AB140),AND($X140="",AB140=""),"",OR($X140&lt;&gt;"",AB140&lt;&gt;""),"-")</f>
        <v/>
      </c>
      <c r="AO140" s="122" t="str" cm="1">
        <f t="array" ref="AO140">_xlfn.IFS(AND($X140&lt;&gt;"",AC140&lt;&gt;""),ABS($X140-AC140),AND($X140="",AC140=""),"",OR($X140&lt;&gt;"",AC140&lt;&gt;""),"-")</f>
        <v/>
      </c>
      <c r="AP140" s="122" t="str" cm="1">
        <f t="array" ref="AP140">_xlfn.IFS(AND($X140&lt;&gt;"",AD140&lt;&gt;""),ABS($X140-AD140),AND($X140="",AD140=""),"",OR($X140&lt;&gt;"",AD140&lt;&gt;""),"-")</f>
        <v/>
      </c>
      <c r="AQ140" s="122" t="str" cm="1">
        <f t="array" ref="AQ140">_xlfn.IFS(AND($X140&lt;&gt;"",AE140&lt;&gt;""),ABS($X140-AE140),AND($X140="",AE140=""),"",OR($X140&lt;&gt;"",AE140&lt;&gt;""),"-")</f>
        <v/>
      </c>
      <c r="AR140" s="122" t="str" cm="1">
        <f t="array" ref="AR140">_xlfn.IFS(AND($X140&lt;&gt;"",AF140&lt;&gt;""),ABS($X140-AF140),AND($X140="",AF140=""),"",OR($X140&lt;&gt;"",AF140&lt;&gt;""),"-")</f>
        <v/>
      </c>
      <c r="AS140" s="122" t="str" cm="1">
        <f t="array" ref="AS140">_xlfn.IFS(AND($X140&lt;&gt;"",AG140&lt;&gt;""),ABS($X140-AG140),AND($X140="",AG140=""),"",OR($X140&lt;&gt;"",AG140&lt;&gt;""),"-")</f>
        <v/>
      </c>
      <c r="AT140" s="122" t="str" cm="1">
        <f t="array" ref="AT140">_xlfn.IFS(AND($X140&lt;&gt;"",AH140&lt;&gt;""),ABS($X140-AH140),AND($X140="",AH140=""),"",OR($X140&lt;&gt;"",AH140&lt;&gt;""),"-")</f>
        <v/>
      </c>
      <c r="AU140" s="122" t="str" cm="1">
        <f t="array" ref="AU140">_xlfn.IFS(AND($X140&lt;&gt;"",AI140&lt;&gt;""),ABS($X140-AI140),AND($X140="",AI140=""),"",OR($X140&lt;&gt;"",AI140&lt;&gt;""),"-")</f>
        <v/>
      </c>
      <c r="AV140" s="122" t="str" cm="1">
        <f t="array" ref="AV140">_xlfn.IFS(AND($X140&lt;&gt;"",AJ140&lt;&gt;""),ABS($X140-AJ140),AND($X140="",AJ140=""),"",OR($X140&lt;&gt;"",AJ140&lt;&gt;""),"-")</f>
        <v/>
      </c>
      <c r="AW140" s="123" t="str" cm="1">
        <f t="array" ref="AW140">_xlfn.IFS(AND($Y140&lt;&gt;"",Z140&lt;&gt;""),ABS($Y140-Z140),AND($Y140="",Z140=""),"",OR($Y140&lt;&gt;"",Z140&lt;&gt;""),"-")</f>
        <v/>
      </c>
      <c r="AX140" s="122" t="str" cm="1">
        <f t="array" ref="AX140">_xlfn.IFS(AND($Y140&lt;&gt;"",AA140&lt;&gt;""),ABS($Y140-AA140),AND($Y140="",AA140=""),"",OR($Y140&lt;&gt;"",AA140&lt;&gt;""),"-")</f>
        <v/>
      </c>
      <c r="AY140" s="122" t="str" cm="1">
        <f t="array" ref="AY140">_xlfn.IFS(AND($Y140&lt;&gt;"",AB140&lt;&gt;""),ABS($Y140-AB140),AND($Y140="",AB140=""),"",OR($Y140&lt;&gt;"",AB140&lt;&gt;""),"-")</f>
        <v/>
      </c>
      <c r="AZ140" s="122" t="str" cm="1">
        <f t="array" ref="AZ140">_xlfn.IFS(AND($Y140&lt;&gt;"",AC140&lt;&gt;""),ABS($Y140-AC140),AND($Y140="",AC140=""),"",OR($Y140&lt;&gt;"",AC140&lt;&gt;""),"-")</f>
        <v/>
      </c>
      <c r="BA140" s="122" t="str" cm="1">
        <f t="array" ref="BA140">_xlfn.IFS(AND($Y140&lt;&gt;"",AD140&lt;&gt;""),ABS($Y140-AD140),AND($Y140="",AD140=""),"",OR($Y140&lt;&gt;"",AD140&lt;&gt;""),"-")</f>
        <v/>
      </c>
      <c r="BB140" s="122" t="str" cm="1">
        <f t="array" ref="BB140">_xlfn.IFS(AND($Y140&lt;&gt;"",AE140&lt;&gt;""),ABS($Y140-AE140),AND($Y140="",AE140=""),"",OR($Y140&lt;&gt;"",AE140&lt;&gt;""),"-")</f>
        <v/>
      </c>
      <c r="BC140" s="122" t="str" cm="1">
        <f t="array" ref="BC140">_xlfn.IFS(AND($Y140&lt;&gt;"",AF140&lt;&gt;""),ABS($Y140-AF140),AND($Y140="",AF140=""),"",OR($Y140&lt;&gt;"",AF140&lt;&gt;""),"-")</f>
        <v/>
      </c>
      <c r="BD140" s="122" t="str" cm="1">
        <f t="array" ref="BD140">_xlfn.IFS(AND($Y140&lt;&gt;"",AG140&lt;&gt;""),ABS($Y140-AG140),AND($Y140="",AG140=""),"",OR($Y140&lt;&gt;"",AG140&lt;&gt;""),"-")</f>
        <v/>
      </c>
      <c r="BE140" s="122" t="str" cm="1">
        <f t="array" ref="BE140">_xlfn.IFS(AND($Y140&lt;&gt;"",AH140&lt;&gt;""),ABS($Y140-AH140),AND($Y140="",AH140=""),"",OR($Y140&lt;&gt;"",AH140&lt;&gt;""),"-")</f>
        <v/>
      </c>
      <c r="BF140" s="122" t="str" cm="1">
        <f t="array" ref="BF140">_xlfn.IFS(AND($Y140&lt;&gt;"",AI140&lt;&gt;""),ABS($Y140-AI140),AND($Y140="",AI140=""),"",OR($Y140&lt;&gt;"",AI140&lt;&gt;""),"-")</f>
        <v/>
      </c>
      <c r="BG140" s="122" t="str" cm="1">
        <f t="array" ref="BG140">_xlfn.IFS(AND($Y140&lt;&gt;"",AJ140&lt;&gt;""),ABS($Y140-AJ140),AND($Y140="",AJ140=""),"",OR($Y140&lt;&gt;"",AJ140&lt;&gt;""),"-")</f>
        <v/>
      </c>
      <c r="BH140" s="121" t="str" cm="1">
        <f t="array" ref="BH140">_xlfn.IFS(AND($Z140&lt;&gt;"",AA140&lt;&gt;""),ABS($Z140-AA140),AND($Z140="",AA140=""),"",OR($Z140&lt;&gt;"",AA140&lt;&gt;""),"-")</f>
        <v/>
      </c>
      <c r="BI140" s="120" t="str" cm="1">
        <f t="array" ref="BI140">_xlfn.IFS(AND($Z140&lt;&gt;"",AB140&lt;&gt;""),ABS($Z140-AB140),AND($Z140="",AB140=""),"",OR($Z140&lt;&gt;"",AB140&lt;&gt;""),"-")</f>
        <v/>
      </c>
      <c r="BJ140" s="120" t="str" cm="1">
        <f t="array" ref="BJ140">_xlfn.IFS(AND($Z140&lt;&gt;"",AC140&lt;&gt;""),ABS($Z140-AC140),AND($Z140="",AC140=""),"",OR($Z140&lt;&gt;"",AC140&lt;&gt;""),"-")</f>
        <v/>
      </c>
      <c r="BK140" s="120" t="str" cm="1">
        <f t="array" ref="BK140">_xlfn.IFS(AND($Z140&lt;&gt;"",AD140&lt;&gt;""),ABS($Z140-AD140),AND($Z140="",AD140=""),"",OR($Z140&lt;&gt;"",AD140&lt;&gt;""),"-")</f>
        <v/>
      </c>
      <c r="BL140" s="120" t="str" cm="1">
        <f t="array" ref="BL140">_xlfn.IFS(AND($Z140&lt;&gt;"",AE140&lt;&gt;""),ABS($Z140-AE140),AND($Z140="",AE140=""),"",OR($Z140&lt;&gt;"",AE140&lt;&gt;""),"-")</f>
        <v/>
      </c>
      <c r="BM140" s="120" t="str" cm="1">
        <f t="array" ref="BM140">_xlfn.IFS(AND($Z140&lt;&gt;"",AF140&lt;&gt;""),ABS($Z140-AF140),AND($Z140="",AF140=""),"",OR($Z140&lt;&gt;"",AF140&lt;&gt;""),"-")</f>
        <v/>
      </c>
      <c r="BN140" s="120" t="str" cm="1">
        <f t="array" ref="BN140">_xlfn.IFS(AND($Z140&lt;&gt;"",AG140&lt;&gt;""),ABS($Z140-AG140),AND($Z140="",AG140=""),"",OR($Z140&lt;&gt;"",AG140&lt;&gt;""),"-")</f>
        <v/>
      </c>
      <c r="BO140" s="120" t="str" cm="1">
        <f t="array" ref="BO140">_xlfn.IFS(AND($Z140&lt;&gt;"",AH140&lt;&gt;""),ABS($Z140-AH140),AND($Z140="",AH140=""),"",OR($Z140&lt;&gt;"",AH140&lt;&gt;""),"-")</f>
        <v/>
      </c>
      <c r="BP140" s="120" t="str" cm="1">
        <f t="array" ref="BP140">_xlfn.IFS(AND($Z140&lt;&gt;"",AI140&lt;&gt;""),ABS($Z140-AI140),AND($Z140="",AI140=""),"",OR($Z140&lt;&gt;"",AI140&lt;&gt;""),"-")</f>
        <v/>
      </c>
      <c r="BQ140" s="120" t="str" cm="1">
        <f t="array" ref="BQ140">_xlfn.IFS(AND($Z140&lt;&gt;"",AJ140&lt;&gt;""),ABS($Z140-AJ140),AND($Z140="",AJ140=""),"",OR($Z140&lt;&gt;"",AJ140&lt;&gt;""),"-")</f>
        <v/>
      </c>
      <c r="BR140" s="121" t="str" cm="1">
        <f t="array" ref="BR140">_xlfn.IFS(AND($AA140&lt;&gt;"",AB140&lt;&gt;""),ABS($AA140-AB140),AND($AA140="",AB140=""),"",OR($AA140&lt;&gt;"",AB140&lt;&gt;""),"-")</f>
        <v/>
      </c>
      <c r="BS140" s="120" t="str" cm="1">
        <f t="array" ref="BS140">_xlfn.IFS(AND($AA140&lt;&gt;"",AC140&lt;&gt;""),ABS($AA140-AC140),AND($AA140="",AC140=""),"",OR($AA140&lt;&gt;"",AC140&lt;&gt;""),"-")</f>
        <v/>
      </c>
      <c r="BT140" s="120" t="str" cm="1">
        <f t="array" ref="BT140">_xlfn.IFS(AND($AA140&lt;&gt;"",AD140&lt;&gt;""),ABS($AA140-AD140),AND($AA140="",AD140=""),"",OR($AA140&lt;&gt;"",AD140&lt;&gt;""),"-")</f>
        <v/>
      </c>
      <c r="BU140" s="120" t="str" cm="1">
        <f t="array" ref="BU140">_xlfn.IFS(AND($AA140&lt;&gt;"",AE140&lt;&gt;""),ABS($AA140-AE140),AND($AA140="",AE140=""),"",OR($AA140&lt;&gt;"",AE140&lt;&gt;""),"-")</f>
        <v/>
      </c>
      <c r="BV140" s="120" t="str" cm="1">
        <f t="array" ref="BV140">_xlfn.IFS(AND($AA140&lt;&gt;"",AF140&lt;&gt;""),ABS($AA140-AF140),AND($AA140="",AF140=""),"",OR($AA140&lt;&gt;"",AF140&lt;&gt;""),"-")</f>
        <v/>
      </c>
      <c r="BW140" s="120" t="str" cm="1">
        <f t="array" ref="BW140">_xlfn.IFS(AND($AA140&lt;&gt;"",AG140&lt;&gt;""),ABS($AA140-AG140),AND($AA140="",AG140=""),"",OR($AA140&lt;&gt;"",AG140&lt;&gt;""),"-")</f>
        <v/>
      </c>
      <c r="BX140" s="120" t="str" cm="1">
        <f t="array" ref="BX140">_xlfn.IFS(AND($AA140&lt;&gt;"",AH140&lt;&gt;""),ABS($AA140-AH140),AND($AA140="",AH140=""),"",OR($AA140&lt;&gt;"",AH140&lt;&gt;""),"-")</f>
        <v/>
      </c>
      <c r="BY140" s="120" t="str" cm="1">
        <f t="array" ref="BY140">_xlfn.IFS(AND($AA140&lt;&gt;"",AI140&lt;&gt;""),ABS($AA140-AI140),AND($AA140="",AI140=""),"",OR($AA140&lt;&gt;"",AI140&lt;&gt;""),"-")</f>
        <v/>
      </c>
      <c r="BZ140" s="120" t="str" cm="1">
        <f t="array" ref="BZ140">_xlfn.IFS(AND($AA140&lt;&gt;"",AJ140&lt;&gt;""),ABS($AA140-AJ140),AND($AA140="",AJ140=""),"",OR($AA140&lt;&gt;"",AJ140&lt;&gt;""),"-")</f>
        <v/>
      </c>
      <c r="CA140" s="121" t="str" cm="1">
        <f t="array" ref="CA140">_xlfn.IFS(AND($AB140&lt;&gt;"",AC140&lt;&gt;""),ABS($AB140-AC140),AND($AB140="",AC140=""),"",OR($AB140&lt;&gt;"",AC140&lt;&gt;""),"-")</f>
        <v/>
      </c>
      <c r="CB140" s="120" t="str" cm="1">
        <f t="array" ref="CB140">_xlfn.IFS(AND($AB140&lt;&gt;"",AD140&lt;&gt;""),ABS($AB140-AD140),AND($AB140="",AD140=""),"",OR($AB140&lt;&gt;"",AD140&lt;&gt;""),"-")</f>
        <v/>
      </c>
      <c r="CC140" s="120" t="str" cm="1">
        <f t="array" ref="CC140">_xlfn.IFS(AND($AB140&lt;&gt;"",AE140&lt;&gt;""),ABS($AB140-AE140),AND($AB140="",AE140=""),"",OR($AB140&lt;&gt;"",AE140&lt;&gt;""),"-")</f>
        <v/>
      </c>
      <c r="CD140" s="120" t="str" cm="1">
        <f t="array" ref="CD140">_xlfn.IFS(AND($AB140&lt;&gt;"",AF140&lt;&gt;""),ABS($AB140-AF140),AND($AB140="",AF140=""),"",OR($AB140&lt;&gt;"",AF140&lt;&gt;""),"-")</f>
        <v/>
      </c>
      <c r="CE140" s="120" t="str" cm="1">
        <f t="array" ref="CE140">_xlfn.IFS(AND($AB140&lt;&gt;"",AG140&lt;&gt;""),ABS($AB140-AG140),AND($AB140="",AG140=""),"",OR($AB140&lt;&gt;"",AG140&lt;&gt;""),"-")</f>
        <v/>
      </c>
      <c r="CF140" s="120" t="str" cm="1">
        <f t="array" ref="CF140">_xlfn.IFS(AND($AB140&lt;&gt;"",AH140&lt;&gt;""),ABS($AB140-AH140),AND($AB140="",AH140=""),"",OR($AB140&lt;&gt;"",AH140&lt;&gt;""),"-")</f>
        <v/>
      </c>
      <c r="CG140" s="120" t="str" cm="1">
        <f t="array" ref="CG140">_xlfn.IFS(AND($AB140&lt;&gt;"",AI140&lt;&gt;""),ABS($AB140-AI140),AND($AB140="",AI140=""),"",OR($AB140&lt;&gt;"",AI140&lt;&gt;""),"-")</f>
        <v/>
      </c>
      <c r="CH140" s="120" t="str" cm="1">
        <f t="array" ref="CH140">_xlfn.IFS(AND($AB140&lt;&gt;"",AJ140&lt;&gt;""),ABS($AB140-AJ140),AND($AB140="",AJ140=""),"",OR($AB140&lt;&gt;"",AJ140&lt;&gt;""),"-")</f>
        <v/>
      </c>
      <c r="CI140" s="121" t="str" cm="1">
        <f t="array" ref="CI140">_xlfn.IFS(AND($AC140&lt;&gt;"",AD140&lt;&gt;""),ABS($AC140-AD140),AND($AC140="",AD140=""),"",OR($AC140&lt;&gt;"",AD140&lt;&gt;""),"-")</f>
        <v/>
      </c>
      <c r="CJ140" s="120" t="str" cm="1">
        <f t="array" ref="CJ140">_xlfn.IFS(AND($AC140&lt;&gt;"",AE140&lt;&gt;""),ABS($AC140-AE140),AND($AC140="",AE140=""),"",OR($AC140&lt;&gt;"",AE140&lt;&gt;""),"-")</f>
        <v/>
      </c>
      <c r="CK140" s="120" t="str" cm="1">
        <f t="array" ref="CK140">_xlfn.IFS(AND($AC140&lt;&gt;"",AF140&lt;&gt;""),ABS($AC140-AF140),AND($AC140="",AF140=""),"",OR($AC140&lt;&gt;"",AF140&lt;&gt;""),"-")</f>
        <v/>
      </c>
      <c r="CL140" s="120" t="str" cm="1">
        <f t="array" ref="CL140">_xlfn.IFS(AND($AC140&lt;&gt;"",AG140&lt;&gt;""),ABS($AC140-AG140),AND($AC140="",AG140=""),"",OR($AC140&lt;&gt;"",AG140&lt;&gt;""),"-")</f>
        <v/>
      </c>
      <c r="CM140" s="120" t="str" cm="1">
        <f t="array" ref="CM140">_xlfn.IFS(AND($AC140&lt;&gt;"",AH140&lt;&gt;""),ABS($AC140-AH140),AND($AC140="",AH140=""),"",OR($AC140&lt;&gt;"",AH140&lt;&gt;""),"-")</f>
        <v/>
      </c>
      <c r="CN140" s="120" t="str" cm="1">
        <f t="array" ref="CN140">_xlfn.IFS(AND($AC140&lt;&gt;"",AI140&lt;&gt;""),ABS($AC140-AI140),AND($AC140="",AI140=""),"",OR($AC140&lt;&gt;"",AI140&lt;&gt;""),"-")</f>
        <v/>
      </c>
      <c r="CO140" s="120" t="str" cm="1">
        <f t="array" ref="CO140">_xlfn.IFS(AND($AC140&lt;&gt;"",AJ140&lt;&gt;""),ABS($AC140-AJ140),AND($AC140="",AJ140=""),"",OR($AC140&lt;&gt;"",AJ140&lt;&gt;""),"-")</f>
        <v/>
      </c>
      <c r="CP140" s="121" t="str" cm="1">
        <f t="array" ref="CP140">_xlfn.IFS(AND($AD140&lt;&gt;"",AE140&lt;&gt;""),ABS($AD140-AE140),AND($AD140="",AE140=""),"",OR($AD140&lt;&gt;"",AE140&lt;&gt;""),"-")</f>
        <v/>
      </c>
      <c r="CQ140" s="120" t="str" cm="1">
        <f t="array" ref="CQ140">_xlfn.IFS(AND($AD140&lt;&gt;"",AF140&lt;&gt;""),ABS($AD140-AF140),AND($AD140="",AF140=""),"",OR($AD140&lt;&gt;"",AF140&lt;&gt;""),"-")</f>
        <v/>
      </c>
      <c r="CR140" s="120" t="str" cm="1">
        <f t="array" ref="CR140">_xlfn.IFS(AND($AD140&lt;&gt;"",AG140&lt;&gt;""),ABS($AD140-AG140),AND($AD140="",AG140=""),"",OR($AD140&lt;&gt;"",AG140&lt;&gt;""),"-")</f>
        <v/>
      </c>
      <c r="CS140" s="120" t="str" cm="1">
        <f t="array" ref="CS140">_xlfn.IFS(AND($AD140&lt;&gt;"",AH140&lt;&gt;""),ABS($AD140-AH140),AND($AD140="",AH140=""),"",OR($AD140&lt;&gt;"",AH140&lt;&gt;""),"-")</f>
        <v/>
      </c>
      <c r="CT140" s="120" t="str" cm="1">
        <f t="array" ref="CT140">_xlfn.IFS(AND($AD140&lt;&gt;"",AI140&lt;&gt;""),ABS($AD140-AI140),AND($AD140="",AI140=""),"",OR($AD140&lt;&gt;"",AI140&lt;&gt;""),"-")</f>
        <v/>
      </c>
      <c r="CU140" s="120" t="str" cm="1">
        <f t="array" ref="CU140">_xlfn.IFS(AND($AD140&lt;&gt;"",AJ140&lt;&gt;""),ABS($AD140-AJ140),AND($AD140="",AJ140=""),"",OR($AD140&lt;&gt;"",AJ140&lt;&gt;""),"-")</f>
        <v/>
      </c>
      <c r="CV140" s="121" t="str" cm="1">
        <f t="array" ref="CV140">_xlfn.IFS(AND($AE140&lt;&gt;"",AF140&lt;&gt;""),ABS($AE140-AF140),AND($AE140="",AF140=""),"",OR($AE140&lt;&gt;"",AF140&lt;&gt;""),"-")</f>
        <v/>
      </c>
      <c r="CW140" s="120" t="str" cm="1">
        <f t="array" ref="CW140">_xlfn.IFS(AND($AE140&lt;&gt;"",AG140&lt;&gt;""),ABS($AE140-AG140),AND($AE140="",AG140=""),"",OR($AE140&lt;&gt;"",AG140&lt;&gt;""),"-")</f>
        <v/>
      </c>
      <c r="CX140" s="120" t="str" cm="1">
        <f t="array" ref="CX140">_xlfn.IFS(AND($AE140&lt;&gt;"",AH140&lt;&gt;""),ABS($AE140-AH140),AND($AE140="",AH140=""),"",OR($AE140&lt;&gt;"",AH140&lt;&gt;""),"-")</f>
        <v/>
      </c>
      <c r="CY140" s="120" t="str" cm="1">
        <f t="array" ref="CY140">_xlfn.IFS(AND($AE140&lt;&gt;"",AI140&lt;&gt;""),ABS($AE140-AI140),AND($AE140="",AI140=""),"",OR($AE140&lt;&gt;"",AI140&lt;&gt;""),"-")</f>
        <v/>
      </c>
      <c r="CZ140" s="120" t="str" cm="1">
        <f t="array" ref="CZ140">_xlfn.IFS(AND($AE140&lt;&gt;"",AJ140&lt;&gt;""),ABS($AE140-AJ140),AND($AE140="",AJ140=""),"",OR($AE140&lt;&gt;"",AJ140&lt;&gt;""),"-")</f>
        <v/>
      </c>
      <c r="DA140" s="121" t="str" cm="1">
        <f t="array" ref="DA140">_xlfn.IFS(AND($AF140&lt;&gt;"",AG140&lt;&gt;""),ABS($AF140-AG140),AND($AF140="",AG140=""),"",OR($AF140&lt;&gt;"",AG140&lt;&gt;""),"-")</f>
        <v/>
      </c>
      <c r="DB140" s="120" t="str" cm="1">
        <f t="array" ref="DB140">_xlfn.IFS(AND($AF140&lt;&gt;"",AH140&lt;&gt;""),ABS($AF140-AH140),AND($AF140="",AH140=""),"",OR($AF140&lt;&gt;"",AH140&lt;&gt;""),"-")</f>
        <v/>
      </c>
      <c r="DC140" s="120" t="str" cm="1">
        <f t="array" ref="DC140">_xlfn.IFS(AND($AF140&lt;&gt;"",AI140&lt;&gt;""),ABS($AF140-AI140),AND($AF140="",AI140=""),"",OR($AF140&lt;&gt;"",AI140&lt;&gt;""),"-")</f>
        <v/>
      </c>
      <c r="DD140" s="120" t="str" cm="1">
        <f t="array" ref="DD140">_xlfn.IFS(AND($AF140&lt;&gt;"",AJ140&lt;&gt;""),ABS($AF140-AJ140),AND($AF140="",AJ140=""),"",OR($AF140&lt;&gt;"",AJ140&lt;&gt;""),"-")</f>
        <v/>
      </c>
      <c r="DE140" s="121" t="str" cm="1">
        <f t="array" ref="DE140">_xlfn.IFS(AND($AG140&lt;&gt;"",AH140&lt;&gt;""),ABS($AG140-AH140),AND($AG140="",AH140=""),"",OR($AG140&lt;&gt;"",AH140&lt;&gt;""),"-")</f>
        <v/>
      </c>
      <c r="DF140" s="120" t="str" cm="1">
        <f t="array" ref="DF140">_xlfn.IFS(AND($AG140&lt;&gt;"",AI140&lt;&gt;""),ABS($AG140-AI140),AND($AG140="",AI140=""),"",OR($AG140&lt;&gt;"",AI140&lt;&gt;""),"-")</f>
        <v/>
      </c>
      <c r="DG140" s="120" t="str" cm="1">
        <f t="array" ref="DG140">_xlfn.IFS(AND($AG140&lt;&gt;"",AJ140&lt;&gt;""),ABS($AG140-AJ140),AND($AG140="",AJ140=""),"",OR($AG140&lt;&gt;"",AJ140&lt;&gt;""),"-")</f>
        <v/>
      </c>
      <c r="DH140" s="121" t="str" cm="1">
        <f t="array" ref="DH140">_xlfn.IFS(AND($AH140&lt;&gt;"",AI140&lt;&gt;""),ABS($AH140-AI140),AND($AH140="",AI140=""),"",OR($AH140&lt;&gt;"",AI140&lt;&gt;""),"-")</f>
        <v/>
      </c>
      <c r="DI140" s="120" t="str" cm="1">
        <f t="array" ref="DI140">_xlfn.IFS(AND($AH140&lt;&gt;"",AJ140&lt;&gt;""),ABS($AH140-AJ140),AND($AH140="",AJ140=""),"",OR($AH140&lt;&gt;"",AJ140&lt;&gt;""),"-")</f>
        <v/>
      </c>
      <c r="DJ140" s="121" t="str" cm="1">
        <f t="array" ref="DJ140">_xlfn.IFS(AND($AI140&lt;&gt;"",AJ140&lt;&gt;""),ABS($AI140-AJ140),AND($AI140="",AJ140=""),"",OR($AI140&lt;&gt;"",AJ140&lt;&gt;""),"-")</f>
        <v/>
      </c>
    </row>
    <row r="141" spans="1:114" x14ac:dyDescent="0.2">
      <c r="A141" s="120" t="str">
        <f t="shared" si="36"/>
        <v>ok</v>
      </c>
      <c r="B141" s="186">
        <f t="shared" si="37"/>
        <v>0</v>
      </c>
      <c r="C141" s="186">
        <f t="shared" si="38"/>
        <v>100</v>
      </c>
      <c r="D141" s="186">
        <f t="shared" si="39"/>
        <v>0</v>
      </c>
      <c r="E141" s="263">
        <f t="shared" si="40"/>
        <v>4</v>
      </c>
      <c r="F141" s="186">
        <f t="shared" si="41"/>
        <v>4</v>
      </c>
      <c r="G141" s="186">
        <f t="shared" si="42"/>
        <v>100</v>
      </c>
      <c r="H141" s="262" t="str">
        <f t="shared" si="43"/>
        <v/>
      </c>
      <c r="I141" s="187" t="str">
        <f t="shared" si="44"/>
        <v>I</v>
      </c>
      <c r="J141" s="260" t="s">
        <v>54</v>
      </c>
      <c r="K141" s="259" t="str">
        <f>VLOOKUP($J141,Merged_couplings!$B:$BU,MATCH(K$1,Merged_couplings!$B$1:$BU$1,0),FALSE)</f>
        <v>-I-</v>
      </c>
      <c r="L141" s="258" t="str">
        <f>VLOOKUP($J141,Merged_couplings!$B:$BU,MATCH(L$1,Merged_couplings!$B$1:$BU$1,0),FALSE)</f>
        <v>-I-</v>
      </c>
      <c r="M141" s="258" t="str">
        <f>VLOOKUP($J141,Merged_couplings!$B:$BU,MATCH(M$1,Merged_couplings!$B$1:$BU$1,0),FALSE)</f>
        <v>-I-</v>
      </c>
      <c r="N141" s="258" t="str">
        <f>VLOOKUP($J141,Merged_couplings!$B:$BU,MATCH(N$1,Merged_couplings!$B$1:$BU$1,0),FALSE)</f>
        <v>-I-</v>
      </c>
      <c r="O141" s="258" t="str">
        <f>VLOOKUP($J141,Merged_couplings!$B:$BU,MATCH(O$1,Merged_couplings!$B$1:$BU$1,0),FALSE)</f>
        <v>-I-</v>
      </c>
      <c r="P141" s="258" t="str">
        <f>VLOOKUP($J141,Merged_couplings!$B:$BU,MATCH(P$1,Merged_couplings!$B$1:$BU$1,0),FALSE)</f>
        <v>-I-</v>
      </c>
      <c r="Q141" s="258" t="str">
        <f>VLOOKUP($J141,Merged_couplings!$B:$BU,MATCH(Q$1,Merged_couplings!$B$1:$BU$1,0),FALSE)</f>
        <v>-I-</v>
      </c>
      <c r="R141" s="258" t="str">
        <f>VLOOKUP($J141,Merged_couplings!$B:$BU,MATCH(R$1,Merged_couplings!$B$1:$BU$1,0),FALSE)</f>
        <v>-IG</v>
      </c>
      <c r="S141" s="258" t="str">
        <f>VLOOKUP($J141,Merged_couplings!$B:$BU,MATCH(S$1,Merged_couplings!$B$1:$BU$1,0),FALSE)</f>
        <v>-IG</v>
      </c>
      <c r="T141" s="258" t="str">
        <f>VLOOKUP($J141,Merged_couplings!$B:$BU,MATCH(T$1,Merged_couplings!$B$1:$BU$1,0),FALSE)</f>
        <v>-IG</v>
      </c>
      <c r="U141" s="258" t="str">
        <f>VLOOKUP($J141,Merged_couplings!$B:$BU,MATCH(U$1,Merged_couplings!$B$1:$BU$1,0),FALSE)</f>
        <v>-IG</v>
      </c>
      <c r="V141" s="258" t="str">
        <f>VLOOKUP($J141,Merged_couplings!$B:$BU,MATCH(V$1,Merged_couplings!$B$1:$BU$1,0),FALSE)</f>
        <v>-I-</v>
      </c>
      <c r="W141" s="258" t="str">
        <f>VLOOKUP($J141,Merged_couplings!$B:$BU,MATCH(W$1,Merged_couplings!$B$1:$BU$1,0),FALSE)</f>
        <v>-I-</v>
      </c>
      <c r="X141" s="121" t="str">
        <f>_xlfn.IFNA(VLOOKUP($J141,Merged_couplings!$B:$R,MATCH(X$1,Merged_couplings!$B$1:$R$1,0),FALSE),"")</f>
        <v/>
      </c>
      <c r="Y141" s="120" t="str">
        <f>_xlfn.IFNA(VLOOKUP($J141,Merged_couplings!$B:$R,MATCH(Y$1,Merged_couplings!$B$1:$R$1,0),FALSE),"")</f>
        <v/>
      </c>
      <c r="Z141" s="120" t="str">
        <f>_xlfn.IFNA(VLOOKUP($J141,Merged_couplings!$B:$R,MATCH(Z$1,Merged_couplings!$B$1:$R$1,0),FALSE),"")</f>
        <v/>
      </c>
      <c r="AA141" s="120" t="str">
        <f>_xlfn.IFNA(VLOOKUP($J141,Merged_couplings!$B:$R,MATCH(AA$1,Merged_couplings!$B$1:$R$1,0),FALSE),"")</f>
        <v/>
      </c>
      <c r="AB141" s="120" t="str">
        <f>_xlfn.IFNA(VLOOKUP($J141,Merged_couplings!$B:$R,MATCH(AB$1,Merged_couplings!$B$1:$R$1,0),FALSE),"")</f>
        <v/>
      </c>
      <c r="AC141" s="120" t="str">
        <f>_xlfn.IFNA(VLOOKUP($J141,Merged_couplings!$B:$R,MATCH(AC$1,Merged_couplings!$B$1:$R$1,0),FALSE),"")</f>
        <v/>
      </c>
      <c r="AD141" s="120" t="str">
        <f>_xlfn.IFNA(VLOOKUP($J141,Merged_couplings!$B:$R,MATCH(AD$1,Merged_couplings!$B$1:$R$1,0),FALSE),"")</f>
        <v/>
      </c>
      <c r="AE141" s="120">
        <f>_xlfn.IFNA(VLOOKUP($J141,Merged_couplings!$B:$R,MATCH(AE$1,Merged_couplings!$B$1:$R$1,0),FALSE),"")</f>
        <v>9.3841943467927074</v>
      </c>
      <c r="AF141" s="120">
        <f>_xlfn.IFNA(VLOOKUP($J141,Merged_couplings!$B:$R,MATCH(AF$1,Merged_couplings!$B$1:$R$1,0),FALSE),"")</f>
        <v>9.3841943467927074</v>
      </c>
      <c r="AG141" s="120">
        <f>_xlfn.IFNA(VLOOKUP($J141,Merged_couplings!$B:$R,MATCH(AG$1,Merged_couplings!$B$1:$R$1,0),FALSE),"")</f>
        <v>9.5693509540379811</v>
      </c>
      <c r="AH141" s="120">
        <f>_xlfn.IFNA(VLOOKUP($J141,Merged_couplings!$B:$R,MATCH(AH$1,Merged_couplings!$B$1:$R$1,0),FALSE),"")</f>
        <v>7.7466117466298945</v>
      </c>
      <c r="AI141" s="120" t="str">
        <f>_xlfn.IFNA(VLOOKUP($J141,Merged_couplings!$B:$R,MATCH(AI$1,Merged_couplings!$B$1:$R$1,0),FALSE),"")</f>
        <v/>
      </c>
      <c r="AJ141" s="120" t="str">
        <f>_xlfn.IFNA(VLOOKUP($J141,Merged_couplings!$B:$R,MATCH(AJ$1,Merged_couplings!$B$1:$R$1,0),FALSE),"")</f>
        <v/>
      </c>
      <c r="AK141" s="123" t="str" cm="1">
        <f t="array" ref="AK141">_xlfn.IFS(AND($X141&lt;&gt;"",Y141&lt;&gt;""),ABS($X141-Y141),AND($X141="",Y141=""),"",OR($X141&lt;&gt;"",Y141&lt;&gt;""),"-")</f>
        <v/>
      </c>
      <c r="AL141" s="122" t="str" cm="1">
        <f t="array" ref="AL141">_xlfn.IFS(AND($X141&lt;&gt;"",Z141&lt;&gt;""),ABS($X141-Z141),AND($X141="",Z141=""),"",OR($X141&lt;&gt;"",Z141&lt;&gt;""),"-")</f>
        <v/>
      </c>
      <c r="AM141" s="122" t="str" cm="1">
        <f t="array" ref="AM141">_xlfn.IFS(AND($X141&lt;&gt;"",AA141&lt;&gt;""),ABS($X141-AA141),AND($X141="",AA141=""),"",OR($X141&lt;&gt;"",AA141&lt;&gt;""),"-")</f>
        <v/>
      </c>
      <c r="AN141" s="122" t="str" cm="1">
        <f t="array" ref="AN141">_xlfn.IFS(AND($X141&lt;&gt;"",AB141&lt;&gt;""),ABS($X141-AB141),AND($X141="",AB141=""),"",OR($X141&lt;&gt;"",AB141&lt;&gt;""),"-")</f>
        <v/>
      </c>
      <c r="AO141" s="122" t="str" cm="1">
        <f t="array" ref="AO141">_xlfn.IFS(AND($X141&lt;&gt;"",AC141&lt;&gt;""),ABS($X141-AC141),AND($X141="",AC141=""),"",OR($X141&lt;&gt;"",AC141&lt;&gt;""),"-")</f>
        <v/>
      </c>
      <c r="AP141" s="122" t="str" cm="1">
        <f t="array" ref="AP141">_xlfn.IFS(AND($X141&lt;&gt;"",AD141&lt;&gt;""),ABS($X141-AD141),AND($X141="",AD141=""),"",OR($X141&lt;&gt;"",AD141&lt;&gt;""),"-")</f>
        <v/>
      </c>
      <c r="AQ141" s="122" t="str" cm="1">
        <f t="array" ref="AQ141">_xlfn.IFS(AND($X141&lt;&gt;"",AE141&lt;&gt;""),ABS($X141-AE141),AND($X141="",AE141=""),"",OR($X141&lt;&gt;"",AE141&lt;&gt;""),"-")</f>
        <v>-</v>
      </c>
      <c r="AR141" s="122" t="str" cm="1">
        <f t="array" ref="AR141">_xlfn.IFS(AND($X141&lt;&gt;"",AF141&lt;&gt;""),ABS($X141-AF141),AND($X141="",AF141=""),"",OR($X141&lt;&gt;"",AF141&lt;&gt;""),"-")</f>
        <v>-</v>
      </c>
      <c r="AS141" s="122" t="str" cm="1">
        <f t="array" ref="AS141">_xlfn.IFS(AND($X141&lt;&gt;"",AG141&lt;&gt;""),ABS($X141-AG141),AND($X141="",AG141=""),"",OR($X141&lt;&gt;"",AG141&lt;&gt;""),"-")</f>
        <v>-</v>
      </c>
      <c r="AT141" s="122" t="str" cm="1">
        <f t="array" ref="AT141">_xlfn.IFS(AND($X141&lt;&gt;"",AH141&lt;&gt;""),ABS($X141-AH141),AND($X141="",AH141=""),"",OR($X141&lt;&gt;"",AH141&lt;&gt;""),"-")</f>
        <v>-</v>
      </c>
      <c r="AU141" s="122" t="str" cm="1">
        <f t="array" ref="AU141">_xlfn.IFS(AND($X141&lt;&gt;"",AI141&lt;&gt;""),ABS($X141-AI141),AND($X141="",AI141=""),"",OR($X141&lt;&gt;"",AI141&lt;&gt;""),"-")</f>
        <v/>
      </c>
      <c r="AV141" s="122" t="str" cm="1">
        <f t="array" ref="AV141">_xlfn.IFS(AND($X141&lt;&gt;"",AJ141&lt;&gt;""),ABS($X141-AJ141),AND($X141="",AJ141=""),"",OR($X141&lt;&gt;"",AJ141&lt;&gt;""),"-")</f>
        <v/>
      </c>
      <c r="AW141" s="123" t="str" cm="1">
        <f t="array" ref="AW141">_xlfn.IFS(AND($Y141&lt;&gt;"",Z141&lt;&gt;""),ABS($Y141-Z141),AND($Y141="",Z141=""),"",OR($Y141&lt;&gt;"",Z141&lt;&gt;""),"-")</f>
        <v/>
      </c>
      <c r="AX141" s="122" t="str" cm="1">
        <f t="array" ref="AX141">_xlfn.IFS(AND($Y141&lt;&gt;"",AA141&lt;&gt;""),ABS($Y141-AA141),AND($Y141="",AA141=""),"",OR($Y141&lt;&gt;"",AA141&lt;&gt;""),"-")</f>
        <v/>
      </c>
      <c r="AY141" s="122" t="str" cm="1">
        <f t="array" ref="AY141">_xlfn.IFS(AND($Y141&lt;&gt;"",AB141&lt;&gt;""),ABS($Y141-AB141),AND($Y141="",AB141=""),"",OR($Y141&lt;&gt;"",AB141&lt;&gt;""),"-")</f>
        <v/>
      </c>
      <c r="AZ141" s="122" t="str" cm="1">
        <f t="array" ref="AZ141">_xlfn.IFS(AND($Y141&lt;&gt;"",AC141&lt;&gt;""),ABS($Y141-AC141),AND($Y141="",AC141=""),"",OR($Y141&lt;&gt;"",AC141&lt;&gt;""),"-")</f>
        <v/>
      </c>
      <c r="BA141" s="122" t="str" cm="1">
        <f t="array" ref="BA141">_xlfn.IFS(AND($Y141&lt;&gt;"",AD141&lt;&gt;""),ABS($Y141-AD141),AND($Y141="",AD141=""),"",OR($Y141&lt;&gt;"",AD141&lt;&gt;""),"-")</f>
        <v/>
      </c>
      <c r="BB141" s="122" t="str" cm="1">
        <f t="array" ref="BB141">_xlfn.IFS(AND($Y141&lt;&gt;"",AE141&lt;&gt;""),ABS($Y141-AE141),AND($Y141="",AE141=""),"",OR($Y141&lt;&gt;"",AE141&lt;&gt;""),"-")</f>
        <v>-</v>
      </c>
      <c r="BC141" s="122" t="str" cm="1">
        <f t="array" ref="BC141">_xlfn.IFS(AND($Y141&lt;&gt;"",AF141&lt;&gt;""),ABS($Y141-AF141),AND($Y141="",AF141=""),"",OR($Y141&lt;&gt;"",AF141&lt;&gt;""),"-")</f>
        <v>-</v>
      </c>
      <c r="BD141" s="122" t="str" cm="1">
        <f t="array" ref="BD141">_xlfn.IFS(AND($Y141&lt;&gt;"",AG141&lt;&gt;""),ABS($Y141-AG141),AND($Y141="",AG141=""),"",OR($Y141&lt;&gt;"",AG141&lt;&gt;""),"-")</f>
        <v>-</v>
      </c>
      <c r="BE141" s="122" t="str" cm="1">
        <f t="array" ref="BE141">_xlfn.IFS(AND($Y141&lt;&gt;"",AH141&lt;&gt;""),ABS($Y141-AH141),AND($Y141="",AH141=""),"",OR($Y141&lt;&gt;"",AH141&lt;&gt;""),"-")</f>
        <v>-</v>
      </c>
      <c r="BF141" s="122" t="str" cm="1">
        <f t="array" ref="BF141">_xlfn.IFS(AND($Y141&lt;&gt;"",AI141&lt;&gt;""),ABS($Y141-AI141),AND($Y141="",AI141=""),"",OR($Y141&lt;&gt;"",AI141&lt;&gt;""),"-")</f>
        <v/>
      </c>
      <c r="BG141" s="122" t="str" cm="1">
        <f t="array" ref="BG141">_xlfn.IFS(AND($Y141&lt;&gt;"",AJ141&lt;&gt;""),ABS($Y141-AJ141),AND($Y141="",AJ141=""),"",OR($Y141&lt;&gt;"",AJ141&lt;&gt;""),"-")</f>
        <v/>
      </c>
      <c r="BH141" s="121" t="str" cm="1">
        <f t="array" ref="BH141">_xlfn.IFS(AND($Z141&lt;&gt;"",AA141&lt;&gt;""),ABS($Z141-AA141),AND($Z141="",AA141=""),"",OR($Z141&lt;&gt;"",AA141&lt;&gt;""),"-")</f>
        <v/>
      </c>
      <c r="BI141" s="120" t="str" cm="1">
        <f t="array" ref="BI141">_xlfn.IFS(AND($Z141&lt;&gt;"",AB141&lt;&gt;""),ABS($Z141-AB141),AND($Z141="",AB141=""),"",OR($Z141&lt;&gt;"",AB141&lt;&gt;""),"-")</f>
        <v/>
      </c>
      <c r="BJ141" s="120" t="str" cm="1">
        <f t="array" ref="BJ141">_xlfn.IFS(AND($Z141&lt;&gt;"",AC141&lt;&gt;""),ABS($Z141-AC141),AND($Z141="",AC141=""),"",OR($Z141&lt;&gt;"",AC141&lt;&gt;""),"-")</f>
        <v/>
      </c>
      <c r="BK141" s="120" t="str" cm="1">
        <f t="array" ref="BK141">_xlfn.IFS(AND($Z141&lt;&gt;"",AD141&lt;&gt;""),ABS($Z141-AD141),AND($Z141="",AD141=""),"",OR($Z141&lt;&gt;"",AD141&lt;&gt;""),"-")</f>
        <v/>
      </c>
      <c r="BL141" s="120" t="str" cm="1">
        <f t="array" ref="BL141">_xlfn.IFS(AND($Z141&lt;&gt;"",AE141&lt;&gt;""),ABS($Z141-AE141),AND($Z141="",AE141=""),"",OR($Z141&lt;&gt;"",AE141&lt;&gt;""),"-")</f>
        <v>-</v>
      </c>
      <c r="BM141" s="120" t="str" cm="1">
        <f t="array" ref="BM141">_xlfn.IFS(AND($Z141&lt;&gt;"",AF141&lt;&gt;""),ABS($Z141-AF141),AND($Z141="",AF141=""),"",OR($Z141&lt;&gt;"",AF141&lt;&gt;""),"-")</f>
        <v>-</v>
      </c>
      <c r="BN141" s="120" t="str" cm="1">
        <f t="array" ref="BN141">_xlfn.IFS(AND($Z141&lt;&gt;"",AG141&lt;&gt;""),ABS($Z141-AG141),AND($Z141="",AG141=""),"",OR($Z141&lt;&gt;"",AG141&lt;&gt;""),"-")</f>
        <v>-</v>
      </c>
      <c r="BO141" s="120" t="str" cm="1">
        <f t="array" ref="BO141">_xlfn.IFS(AND($Z141&lt;&gt;"",AH141&lt;&gt;""),ABS($Z141-AH141),AND($Z141="",AH141=""),"",OR($Z141&lt;&gt;"",AH141&lt;&gt;""),"-")</f>
        <v>-</v>
      </c>
      <c r="BP141" s="120" t="str" cm="1">
        <f t="array" ref="BP141">_xlfn.IFS(AND($Z141&lt;&gt;"",AI141&lt;&gt;""),ABS($Z141-AI141),AND($Z141="",AI141=""),"",OR($Z141&lt;&gt;"",AI141&lt;&gt;""),"-")</f>
        <v/>
      </c>
      <c r="BQ141" s="120" t="str" cm="1">
        <f t="array" ref="BQ141">_xlfn.IFS(AND($Z141&lt;&gt;"",AJ141&lt;&gt;""),ABS($Z141-AJ141),AND($Z141="",AJ141=""),"",OR($Z141&lt;&gt;"",AJ141&lt;&gt;""),"-")</f>
        <v/>
      </c>
      <c r="BR141" s="121" t="str" cm="1">
        <f t="array" ref="BR141">_xlfn.IFS(AND($AA141&lt;&gt;"",AB141&lt;&gt;""),ABS($AA141-AB141),AND($AA141="",AB141=""),"",OR($AA141&lt;&gt;"",AB141&lt;&gt;""),"-")</f>
        <v/>
      </c>
      <c r="BS141" s="120" t="str" cm="1">
        <f t="array" ref="BS141">_xlfn.IFS(AND($AA141&lt;&gt;"",AC141&lt;&gt;""),ABS($AA141-AC141),AND($AA141="",AC141=""),"",OR($AA141&lt;&gt;"",AC141&lt;&gt;""),"-")</f>
        <v/>
      </c>
      <c r="BT141" s="120" t="str" cm="1">
        <f t="array" ref="BT141">_xlfn.IFS(AND($AA141&lt;&gt;"",AD141&lt;&gt;""),ABS($AA141-AD141),AND($AA141="",AD141=""),"",OR($AA141&lt;&gt;"",AD141&lt;&gt;""),"-")</f>
        <v/>
      </c>
      <c r="BU141" s="120" t="str" cm="1">
        <f t="array" ref="BU141">_xlfn.IFS(AND($AA141&lt;&gt;"",AE141&lt;&gt;""),ABS($AA141-AE141),AND($AA141="",AE141=""),"",OR($AA141&lt;&gt;"",AE141&lt;&gt;""),"-")</f>
        <v>-</v>
      </c>
      <c r="BV141" s="120" t="str" cm="1">
        <f t="array" ref="BV141">_xlfn.IFS(AND($AA141&lt;&gt;"",AF141&lt;&gt;""),ABS($AA141-AF141),AND($AA141="",AF141=""),"",OR($AA141&lt;&gt;"",AF141&lt;&gt;""),"-")</f>
        <v>-</v>
      </c>
      <c r="BW141" s="120" t="str" cm="1">
        <f t="array" ref="BW141">_xlfn.IFS(AND($AA141&lt;&gt;"",AG141&lt;&gt;""),ABS($AA141-AG141),AND($AA141="",AG141=""),"",OR($AA141&lt;&gt;"",AG141&lt;&gt;""),"-")</f>
        <v>-</v>
      </c>
      <c r="BX141" s="120" t="str" cm="1">
        <f t="array" ref="BX141">_xlfn.IFS(AND($AA141&lt;&gt;"",AH141&lt;&gt;""),ABS($AA141-AH141),AND($AA141="",AH141=""),"",OR($AA141&lt;&gt;"",AH141&lt;&gt;""),"-")</f>
        <v>-</v>
      </c>
      <c r="BY141" s="120" t="str" cm="1">
        <f t="array" ref="BY141">_xlfn.IFS(AND($AA141&lt;&gt;"",AI141&lt;&gt;""),ABS($AA141-AI141),AND($AA141="",AI141=""),"",OR($AA141&lt;&gt;"",AI141&lt;&gt;""),"-")</f>
        <v/>
      </c>
      <c r="BZ141" s="120" t="str" cm="1">
        <f t="array" ref="BZ141">_xlfn.IFS(AND($AA141&lt;&gt;"",AJ141&lt;&gt;""),ABS($AA141-AJ141),AND($AA141="",AJ141=""),"",OR($AA141&lt;&gt;"",AJ141&lt;&gt;""),"-")</f>
        <v/>
      </c>
      <c r="CA141" s="121" t="str" cm="1">
        <f t="array" ref="CA141">_xlfn.IFS(AND($AB141&lt;&gt;"",AC141&lt;&gt;""),ABS($AB141-AC141),AND($AB141="",AC141=""),"",OR($AB141&lt;&gt;"",AC141&lt;&gt;""),"-")</f>
        <v/>
      </c>
      <c r="CB141" s="120" t="str" cm="1">
        <f t="array" ref="CB141">_xlfn.IFS(AND($AB141&lt;&gt;"",AD141&lt;&gt;""),ABS($AB141-AD141),AND($AB141="",AD141=""),"",OR($AB141&lt;&gt;"",AD141&lt;&gt;""),"-")</f>
        <v/>
      </c>
      <c r="CC141" s="120" t="str" cm="1">
        <f t="array" ref="CC141">_xlfn.IFS(AND($AB141&lt;&gt;"",AE141&lt;&gt;""),ABS($AB141-AE141),AND($AB141="",AE141=""),"",OR($AB141&lt;&gt;"",AE141&lt;&gt;""),"-")</f>
        <v>-</v>
      </c>
      <c r="CD141" s="120" t="str" cm="1">
        <f t="array" ref="CD141">_xlfn.IFS(AND($AB141&lt;&gt;"",AF141&lt;&gt;""),ABS($AB141-AF141),AND($AB141="",AF141=""),"",OR($AB141&lt;&gt;"",AF141&lt;&gt;""),"-")</f>
        <v>-</v>
      </c>
      <c r="CE141" s="120" t="str" cm="1">
        <f t="array" ref="CE141">_xlfn.IFS(AND($AB141&lt;&gt;"",AG141&lt;&gt;""),ABS($AB141-AG141),AND($AB141="",AG141=""),"",OR($AB141&lt;&gt;"",AG141&lt;&gt;""),"-")</f>
        <v>-</v>
      </c>
      <c r="CF141" s="120" t="str" cm="1">
        <f t="array" ref="CF141">_xlfn.IFS(AND($AB141&lt;&gt;"",AH141&lt;&gt;""),ABS($AB141-AH141),AND($AB141="",AH141=""),"",OR($AB141&lt;&gt;"",AH141&lt;&gt;""),"-")</f>
        <v>-</v>
      </c>
      <c r="CG141" s="120" t="str" cm="1">
        <f t="array" ref="CG141">_xlfn.IFS(AND($AB141&lt;&gt;"",AI141&lt;&gt;""),ABS($AB141-AI141),AND($AB141="",AI141=""),"",OR($AB141&lt;&gt;"",AI141&lt;&gt;""),"-")</f>
        <v/>
      </c>
      <c r="CH141" s="120" t="str" cm="1">
        <f t="array" ref="CH141">_xlfn.IFS(AND($AB141&lt;&gt;"",AJ141&lt;&gt;""),ABS($AB141-AJ141),AND($AB141="",AJ141=""),"",OR($AB141&lt;&gt;"",AJ141&lt;&gt;""),"-")</f>
        <v/>
      </c>
      <c r="CI141" s="121" t="str" cm="1">
        <f t="array" ref="CI141">_xlfn.IFS(AND($AC141&lt;&gt;"",AD141&lt;&gt;""),ABS($AC141-AD141),AND($AC141="",AD141=""),"",OR($AC141&lt;&gt;"",AD141&lt;&gt;""),"-")</f>
        <v/>
      </c>
      <c r="CJ141" s="120" t="str" cm="1">
        <f t="array" ref="CJ141">_xlfn.IFS(AND($AC141&lt;&gt;"",AE141&lt;&gt;""),ABS($AC141-AE141),AND($AC141="",AE141=""),"",OR($AC141&lt;&gt;"",AE141&lt;&gt;""),"-")</f>
        <v>-</v>
      </c>
      <c r="CK141" s="120" t="str" cm="1">
        <f t="array" ref="CK141">_xlfn.IFS(AND($AC141&lt;&gt;"",AF141&lt;&gt;""),ABS($AC141-AF141),AND($AC141="",AF141=""),"",OR($AC141&lt;&gt;"",AF141&lt;&gt;""),"-")</f>
        <v>-</v>
      </c>
      <c r="CL141" s="120" t="str" cm="1">
        <f t="array" ref="CL141">_xlfn.IFS(AND($AC141&lt;&gt;"",AG141&lt;&gt;""),ABS($AC141-AG141),AND($AC141="",AG141=""),"",OR($AC141&lt;&gt;"",AG141&lt;&gt;""),"-")</f>
        <v>-</v>
      </c>
      <c r="CM141" s="120" t="str" cm="1">
        <f t="array" ref="CM141">_xlfn.IFS(AND($AC141&lt;&gt;"",AH141&lt;&gt;""),ABS($AC141-AH141),AND($AC141="",AH141=""),"",OR($AC141&lt;&gt;"",AH141&lt;&gt;""),"-")</f>
        <v>-</v>
      </c>
      <c r="CN141" s="120" t="str" cm="1">
        <f t="array" ref="CN141">_xlfn.IFS(AND($AC141&lt;&gt;"",AI141&lt;&gt;""),ABS($AC141-AI141),AND($AC141="",AI141=""),"",OR($AC141&lt;&gt;"",AI141&lt;&gt;""),"-")</f>
        <v/>
      </c>
      <c r="CO141" s="120" t="str" cm="1">
        <f t="array" ref="CO141">_xlfn.IFS(AND($AC141&lt;&gt;"",AJ141&lt;&gt;""),ABS($AC141-AJ141),AND($AC141="",AJ141=""),"",OR($AC141&lt;&gt;"",AJ141&lt;&gt;""),"-")</f>
        <v/>
      </c>
      <c r="CP141" s="121" t="str" cm="1">
        <f t="array" ref="CP141">_xlfn.IFS(AND($AD141&lt;&gt;"",AE141&lt;&gt;""),ABS($AD141-AE141),AND($AD141="",AE141=""),"",OR($AD141&lt;&gt;"",AE141&lt;&gt;""),"-")</f>
        <v>-</v>
      </c>
      <c r="CQ141" s="120" t="str" cm="1">
        <f t="array" ref="CQ141">_xlfn.IFS(AND($AD141&lt;&gt;"",AF141&lt;&gt;""),ABS($AD141-AF141),AND($AD141="",AF141=""),"",OR($AD141&lt;&gt;"",AF141&lt;&gt;""),"-")</f>
        <v>-</v>
      </c>
      <c r="CR141" s="120" t="str" cm="1">
        <f t="array" ref="CR141">_xlfn.IFS(AND($AD141&lt;&gt;"",AG141&lt;&gt;""),ABS($AD141-AG141),AND($AD141="",AG141=""),"",OR($AD141&lt;&gt;"",AG141&lt;&gt;""),"-")</f>
        <v>-</v>
      </c>
      <c r="CS141" s="120" t="str" cm="1">
        <f t="array" ref="CS141">_xlfn.IFS(AND($AD141&lt;&gt;"",AH141&lt;&gt;""),ABS($AD141-AH141),AND($AD141="",AH141=""),"",OR($AD141&lt;&gt;"",AH141&lt;&gt;""),"-")</f>
        <v>-</v>
      </c>
      <c r="CT141" s="120" t="str" cm="1">
        <f t="array" ref="CT141">_xlfn.IFS(AND($AD141&lt;&gt;"",AI141&lt;&gt;""),ABS($AD141-AI141),AND($AD141="",AI141=""),"",OR($AD141&lt;&gt;"",AI141&lt;&gt;""),"-")</f>
        <v/>
      </c>
      <c r="CU141" s="120" t="str" cm="1">
        <f t="array" ref="CU141">_xlfn.IFS(AND($AD141&lt;&gt;"",AJ141&lt;&gt;""),ABS($AD141-AJ141),AND($AD141="",AJ141=""),"",OR($AD141&lt;&gt;"",AJ141&lt;&gt;""),"-")</f>
        <v/>
      </c>
      <c r="CV141" s="121" cm="1">
        <f t="array" ref="CV141">_xlfn.IFS(AND($AE141&lt;&gt;"",AF141&lt;&gt;""),ABS($AE141-AF141),AND($AE141="",AF141=""),"",OR($AE141&lt;&gt;"",AF141&lt;&gt;""),"-")</f>
        <v>0</v>
      </c>
      <c r="CW141" s="120" cm="1">
        <f t="array" ref="CW141">_xlfn.IFS(AND($AE141&lt;&gt;"",AG141&lt;&gt;""),ABS($AE141-AG141),AND($AE141="",AG141=""),"",OR($AE141&lt;&gt;"",AG141&lt;&gt;""),"-")</f>
        <v>0.18515660724527372</v>
      </c>
      <c r="CX141" s="120" cm="1">
        <f t="array" ref="CX141">_xlfn.IFS(AND($AE141&lt;&gt;"",AH141&lt;&gt;""),ABS($AE141-AH141),AND($AE141="",AH141=""),"",OR($AE141&lt;&gt;"",AH141&lt;&gt;""),"-")</f>
        <v>1.6375826001628129</v>
      </c>
      <c r="CY141" s="120" t="str" cm="1">
        <f t="array" ref="CY141">_xlfn.IFS(AND($AE141&lt;&gt;"",AI141&lt;&gt;""),ABS($AE141-AI141),AND($AE141="",AI141=""),"",OR($AE141&lt;&gt;"",AI141&lt;&gt;""),"-")</f>
        <v>-</v>
      </c>
      <c r="CZ141" s="120" t="str" cm="1">
        <f t="array" ref="CZ141">_xlfn.IFS(AND($AE141&lt;&gt;"",AJ141&lt;&gt;""),ABS($AE141-AJ141),AND($AE141="",AJ141=""),"",OR($AE141&lt;&gt;"",AJ141&lt;&gt;""),"-")</f>
        <v>-</v>
      </c>
      <c r="DA141" s="121" cm="1">
        <f t="array" ref="DA141">_xlfn.IFS(AND($AF141&lt;&gt;"",AG141&lt;&gt;""),ABS($AF141-AG141),AND($AF141="",AG141=""),"",OR($AF141&lt;&gt;"",AG141&lt;&gt;""),"-")</f>
        <v>0.18515660724527372</v>
      </c>
      <c r="DB141" s="120" cm="1">
        <f t="array" ref="DB141">_xlfn.IFS(AND($AF141&lt;&gt;"",AH141&lt;&gt;""),ABS($AF141-AH141),AND($AF141="",AH141=""),"",OR($AF141&lt;&gt;"",AH141&lt;&gt;""),"-")</f>
        <v>1.6375826001628129</v>
      </c>
      <c r="DC141" s="120" t="str" cm="1">
        <f t="array" ref="DC141">_xlfn.IFS(AND($AF141&lt;&gt;"",AI141&lt;&gt;""),ABS($AF141-AI141),AND($AF141="",AI141=""),"",OR($AF141&lt;&gt;"",AI141&lt;&gt;""),"-")</f>
        <v>-</v>
      </c>
      <c r="DD141" s="120" t="str" cm="1">
        <f t="array" ref="DD141">_xlfn.IFS(AND($AF141&lt;&gt;"",AJ141&lt;&gt;""),ABS($AF141-AJ141),AND($AF141="",AJ141=""),"",OR($AF141&lt;&gt;"",AJ141&lt;&gt;""),"-")</f>
        <v>-</v>
      </c>
      <c r="DE141" s="121" cm="1">
        <f t="array" ref="DE141">_xlfn.IFS(AND($AG141&lt;&gt;"",AH141&lt;&gt;""),ABS($AG141-AH141),AND($AG141="",AH141=""),"",OR($AG141&lt;&gt;"",AH141&lt;&gt;""),"-")</f>
        <v>1.8227392074080866</v>
      </c>
      <c r="DF141" s="120" t="str" cm="1">
        <f t="array" ref="DF141">_xlfn.IFS(AND($AG141&lt;&gt;"",AI141&lt;&gt;""),ABS($AG141-AI141),AND($AG141="",AI141=""),"",OR($AG141&lt;&gt;"",AI141&lt;&gt;""),"-")</f>
        <v>-</v>
      </c>
      <c r="DG141" s="120" t="str" cm="1">
        <f t="array" ref="DG141">_xlfn.IFS(AND($AG141&lt;&gt;"",AJ141&lt;&gt;""),ABS($AG141-AJ141),AND($AG141="",AJ141=""),"",OR($AG141&lt;&gt;"",AJ141&lt;&gt;""),"-")</f>
        <v>-</v>
      </c>
      <c r="DH141" s="121" t="str" cm="1">
        <f t="array" ref="DH141">_xlfn.IFS(AND($AH141&lt;&gt;"",AI141&lt;&gt;""),ABS($AH141-AI141),AND($AH141="",AI141=""),"",OR($AH141&lt;&gt;"",AI141&lt;&gt;""),"-")</f>
        <v>-</v>
      </c>
      <c r="DI141" s="120" t="str" cm="1">
        <f t="array" ref="DI141">_xlfn.IFS(AND($AH141&lt;&gt;"",AJ141&lt;&gt;""),ABS($AH141-AJ141),AND($AH141="",AJ141=""),"",OR($AH141&lt;&gt;"",AJ141&lt;&gt;""),"-")</f>
        <v>-</v>
      </c>
      <c r="DJ141" s="121" t="str" cm="1">
        <f t="array" ref="DJ141">_xlfn.IFS(AND($AI141&lt;&gt;"",AJ141&lt;&gt;""),ABS($AI141-AJ141),AND($AI141="",AJ141=""),"",OR($AI141&lt;&gt;"",AJ141&lt;&gt;""),"-")</f>
        <v/>
      </c>
    </row>
    <row r="142" spans="1:114" x14ac:dyDescent="0.2">
      <c r="A142" s="120" t="str">
        <f t="shared" si="36"/>
        <v>ok</v>
      </c>
      <c r="B142" s="186">
        <f t="shared" si="37"/>
        <v>0</v>
      </c>
      <c r="C142" s="186">
        <f t="shared" si="38"/>
        <v>100</v>
      </c>
      <c r="D142" s="186">
        <f t="shared" si="39"/>
        <v>0</v>
      </c>
      <c r="E142" s="263">
        <f t="shared" si="40"/>
        <v>3</v>
      </c>
      <c r="F142" s="186">
        <f t="shared" si="41"/>
        <v>3</v>
      </c>
      <c r="G142" s="186">
        <f t="shared" si="42"/>
        <v>100</v>
      </c>
      <c r="H142" s="262" t="str">
        <f t="shared" si="43"/>
        <v/>
      </c>
      <c r="I142" s="187" t="str">
        <f t="shared" si="44"/>
        <v>I</v>
      </c>
      <c r="J142" s="260" t="s">
        <v>55</v>
      </c>
      <c r="K142" s="259" t="str">
        <f>VLOOKUP($J142,Merged_couplings!$B:$BU,MATCH(K$1,Merged_couplings!$B$1:$BU$1,0),FALSE)</f>
        <v>-I-</v>
      </c>
      <c r="L142" s="258" t="str">
        <f>VLOOKUP($J142,Merged_couplings!$B:$BU,MATCH(L$1,Merged_couplings!$B$1:$BU$1,0),FALSE)</f>
        <v>-I-</v>
      </c>
      <c r="M142" s="258" t="str">
        <f>VLOOKUP($J142,Merged_couplings!$B:$BU,MATCH(M$1,Merged_couplings!$B$1:$BU$1,0),FALSE)</f>
        <v>---</v>
      </c>
      <c r="N142" s="258" t="str">
        <f>VLOOKUP($J142,Merged_couplings!$B:$BU,MATCH(N$1,Merged_couplings!$B$1:$BU$1,0),FALSE)</f>
        <v>---</v>
      </c>
      <c r="O142" s="258" t="str">
        <f>VLOOKUP($J142,Merged_couplings!$B:$BU,MATCH(O$1,Merged_couplings!$B$1:$BU$1,0),FALSE)</f>
        <v>---</v>
      </c>
      <c r="P142" s="258" t="str">
        <f>VLOOKUP($J142,Merged_couplings!$B:$BU,MATCH(P$1,Merged_couplings!$B$1:$BU$1,0),FALSE)</f>
        <v>---</v>
      </c>
      <c r="Q142" s="258" t="str">
        <f>VLOOKUP($J142,Merged_couplings!$B:$BU,MATCH(Q$1,Merged_couplings!$B$1:$BU$1,0),FALSE)</f>
        <v>---</v>
      </c>
      <c r="R142" s="258" t="str">
        <f>VLOOKUP($J142,Merged_couplings!$B:$BU,MATCH(R$1,Merged_couplings!$B$1:$BU$1,0),FALSE)</f>
        <v>-IG</v>
      </c>
      <c r="S142" s="258" t="str">
        <f>VLOOKUP($J142,Merged_couplings!$B:$BU,MATCH(S$1,Merged_couplings!$B$1:$BU$1,0),FALSE)</f>
        <v>-IG</v>
      </c>
      <c r="T142" s="258" t="str">
        <f>VLOOKUP($J142,Merged_couplings!$B:$BU,MATCH(T$1,Merged_couplings!$B$1:$BU$1,0),FALSE)</f>
        <v>-IG</v>
      </c>
      <c r="U142" s="258" t="str">
        <f>VLOOKUP($J142,Merged_couplings!$B:$BU,MATCH(U$1,Merged_couplings!$B$1:$BU$1,0),FALSE)</f>
        <v>--G</v>
      </c>
      <c r="V142" s="258" t="str">
        <f>VLOOKUP($J142,Merged_couplings!$B:$BU,MATCH(V$1,Merged_couplings!$B$1:$BU$1,0),FALSE)</f>
        <v>---</v>
      </c>
      <c r="W142" s="258" t="str">
        <f>VLOOKUP($J142,Merged_couplings!$B:$BU,MATCH(W$1,Merged_couplings!$B$1:$BU$1,0),FALSE)</f>
        <v>---</v>
      </c>
      <c r="X142" s="121" t="str">
        <f>_xlfn.IFNA(VLOOKUP($J142,Merged_couplings!$B:$R,MATCH(X$1,Merged_couplings!$B$1:$R$1,0),FALSE),"")</f>
        <v/>
      </c>
      <c r="Y142" s="120" t="str">
        <f>_xlfn.IFNA(VLOOKUP($J142,Merged_couplings!$B:$R,MATCH(Y$1,Merged_couplings!$B$1:$R$1,0),FALSE),"")</f>
        <v/>
      </c>
      <c r="Z142" s="120" t="str">
        <f>_xlfn.IFNA(VLOOKUP($J142,Merged_couplings!$B:$R,MATCH(Z$1,Merged_couplings!$B$1:$R$1,0),FALSE),"")</f>
        <v/>
      </c>
      <c r="AA142" s="120" t="str">
        <f>_xlfn.IFNA(VLOOKUP($J142,Merged_couplings!$B:$R,MATCH(AA$1,Merged_couplings!$B$1:$R$1,0),FALSE),"")</f>
        <v/>
      </c>
      <c r="AB142" s="120" t="str">
        <f>_xlfn.IFNA(VLOOKUP($J142,Merged_couplings!$B:$R,MATCH(AB$1,Merged_couplings!$B$1:$R$1,0),FALSE),"")</f>
        <v/>
      </c>
      <c r="AC142" s="120" t="str">
        <f>_xlfn.IFNA(VLOOKUP($J142,Merged_couplings!$B:$R,MATCH(AC$1,Merged_couplings!$B$1:$R$1,0),FALSE),"")</f>
        <v/>
      </c>
      <c r="AD142" s="120" t="str">
        <f>_xlfn.IFNA(VLOOKUP($J142,Merged_couplings!$B:$R,MATCH(AD$1,Merged_couplings!$B$1:$R$1,0),FALSE),"")</f>
        <v/>
      </c>
      <c r="AE142" s="120">
        <f>_xlfn.IFNA(VLOOKUP($J142,Merged_couplings!$B:$R,MATCH(AE$1,Merged_couplings!$B$1:$R$1,0),FALSE),"")</f>
        <v>8.4256573071976408</v>
      </c>
      <c r="AF142" s="120">
        <f>_xlfn.IFNA(VLOOKUP($J142,Merged_couplings!$B:$R,MATCH(AF$1,Merged_couplings!$B$1:$R$1,0),FALSE),"")</f>
        <v>8.4256573071976408</v>
      </c>
      <c r="AG142" s="120">
        <f>_xlfn.IFNA(VLOOKUP($J142,Merged_couplings!$B:$R,MATCH(AG$1,Merged_couplings!$B$1:$R$1,0),FALSE),"")</f>
        <v>8.5191360269322818</v>
      </c>
      <c r="AH142" s="120" t="str">
        <f>_xlfn.IFNA(VLOOKUP($J142,Merged_couplings!$B:$R,MATCH(AH$1,Merged_couplings!$B$1:$R$1,0),FALSE),"")</f>
        <v/>
      </c>
      <c r="AI142" s="120" t="str">
        <f>_xlfn.IFNA(VLOOKUP($J142,Merged_couplings!$B:$R,MATCH(AI$1,Merged_couplings!$B$1:$R$1,0),FALSE),"")</f>
        <v/>
      </c>
      <c r="AJ142" s="120" t="str">
        <f>_xlfn.IFNA(VLOOKUP($J142,Merged_couplings!$B:$R,MATCH(AJ$1,Merged_couplings!$B$1:$R$1,0),FALSE),"")</f>
        <v/>
      </c>
      <c r="AK142" s="123" t="str" cm="1">
        <f t="array" ref="AK142">_xlfn.IFS(AND($X142&lt;&gt;"",Y142&lt;&gt;""),ABS($X142-Y142),AND($X142="",Y142=""),"",OR($X142&lt;&gt;"",Y142&lt;&gt;""),"-")</f>
        <v/>
      </c>
      <c r="AL142" s="122" t="str" cm="1">
        <f t="array" ref="AL142">_xlfn.IFS(AND($X142&lt;&gt;"",Z142&lt;&gt;""),ABS($X142-Z142),AND($X142="",Z142=""),"",OR($X142&lt;&gt;"",Z142&lt;&gt;""),"-")</f>
        <v/>
      </c>
      <c r="AM142" s="122" t="str" cm="1">
        <f t="array" ref="AM142">_xlfn.IFS(AND($X142&lt;&gt;"",AA142&lt;&gt;""),ABS($X142-AA142),AND($X142="",AA142=""),"",OR($X142&lt;&gt;"",AA142&lt;&gt;""),"-")</f>
        <v/>
      </c>
      <c r="AN142" s="122" t="str" cm="1">
        <f t="array" ref="AN142">_xlfn.IFS(AND($X142&lt;&gt;"",AB142&lt;&gt;""),ABS($X142-AB142),AND($X142="",AB142=""),"",OR($X142&lt;&gt;"",AB142&lt;&gt;""),"-")</f>
        <v/>
      </c>
      <c r="AO142" s="122" t="str" cm="1">
        <f t="array" ref="AO142">_xlfn.IFS(AND($X142&lt;&gt;"",AC142&lt;&gt;""),ABS($X142-AC142),AND($X142="",AC142=""),"",OR($X142&lt;&gt;"",AC142&lt;&gt;""),"-")</f>
        <v/>
      </c>
      <c r="AP142" s="122" t="str" cm="1">
        <f t="array" ref="AP142">_xlfn.IFS(AND($X142&lt;&gt;"",AD142&lt;&gt;""),ABS($X142-AD142),AND($X142="",AD142=""),"",OR($X142&lt;&gt;"",AD142&lt;&gt;""),"-")</f>
        <v/>
      </c>
      <c r="AQ142" s="122" t="str" cm="1">
        <f t="array" ref="AQ142">_xlfn.IFS(AND($X142&lt;&gt;"",AE142&lt;&gt;""),ABS($X142-AE142),AND($X142="",AE142=""),"",OR($X142&lt;&gt;"",AE142&lt;&gt;""),"-")</f>
        <v>-</v>
      </c>
      <c r="AR142" s="122" t="str" cm="1">
        <f t="array" ref="AR142">_xlfn.IFS(AND($X142&lt;&gt;"",AF142&lt;&gt;""),ABS($X142-AF142),AND($X142="",AF142=""),"",OR($X142&lt;&gt;"",AF142&lt;&gt;""),"-")</f>
        <v>-</v>
      </c>
      <c r="AS142" s="122" t="str" cm="1">
        <f t="array" ref="AS142">_xlfn.IFS(AND($X142&lt;&gt;"",AG142&lt;&gt;""),ABS($X142-AG142),AND($X142="",AG142=""),"",OR($X142&lt;&gt;"",AG142&lt;&gt;""),"-")</f>
        <v>-</v>
      </c>
      <c r="AT142" s="122" t="str" cm="1">
        <f t="array" ref="AT142">_xlfn.IFS(AND($X142&lt;&gt;"",AH142&lt;&gt;""),ABS($X142-AH142),AND($X142="",AH142=""),"",OR($X142&lt;&gt;"",AH142&lt;&gt;""),"-")</f>
        <v/>
      </c>
      <c r="AU142" s="122" t="str" cm="1">
        <f t="array" ref="AU142">_xlfn.IFS(AND($X142&lt;&gt;"",AI142&lt;&gt;""),ABS($X142-AI142),AND($X142="",AI142=""),"",OR($X142&lt;&gt;"",AI142&lt;&gt;""),"-")</f>
        <v/>
      </c>
      <c r="AV142" s="122" t="str" cm="1">
        <f t="array" ref="AV142">_xlfn.IFS(AND($X142&lt;&gt;"",AJ142&lt;&gt;""),ABS($X142-AJ142),AND($X142="",AJ142=""),"",OR($X142&lt;&gt;"",AJ142&lt;&gt;""),"-")</f>
        <v/>
      </c>
      <c r="AW142" s="123" t="str" cm="1">
        <f t="array" ref="AW142">_xlfn.IFS(AND($Y142&lt;&gt;"",Z142&lt;&gt;""),ABS($Y142-Z142),AND($Y142="",Z142=""),"",OR($Y142&lt;&gt;"",Z142&lt;&gt;""),"-")</f>
        <v/>
      </c>
      <c r="AX142" s="122" t="str" cm="1">
        <f t="array" ref="AX142">_xlfn.IFS(AND($Y142&lt;&gt;"",AA142&lt;&gt;""),ABS($Y142-AA142),AND($Y142="",AA142=""),"",OR($Y142&lt;&gt;"",AA142&lt;&gt;""),"-")</f>
        <v/>
      </c>
      <c r="AY142" s="122" t="str" cm="1">
        <f t="array" ref="AY142">_xlfn.IFS(AND($Y142&lt;&gt;"",AB142&lt;&gt;""),ABS($Y142-AB142),AND($Y142="",AB142=""),"",OR($Y142&lt;&gt;"",AB142&lt;&gt;""),"-")</f>
        <v/>
      </c>
      <c r="AZ142" s="122" t="str" cm="1">
        <f t="array" ref="AZ142">_xlfn.IFS(AND($Y142&lt;&gt;"",AC142&lt;&gt;""),ABS($Y142-AC142),AND($Y142="",AC142=""),"",OR($Y142&lt;&gt;"",AC142&lt;&gt;""),"-")</f>
        <v/>
      </c>
      <c r="BA142" s="122" t="str" cm="1">
        <f t="array" ref="BA142">_xlfn.IFS(AND($Y142&lt;&gt;"",AD142&lt;&gt;""),ABS($Y142-AD142),AND($Y142="",AD142=""),"",OR($Y142&lt;&gt;"",AD142&lt;&gt;""),"-")</f>
        <v/>
      </c>
      <c r="BB142" s="122" t="str" cm="1">
        <f t="array" ref="BB142">_xlfn.IFS(AND($Y142&lt;&gt;"",AE142&lt;&gt;""),ABS($Y142-AE142),AND($Y142="",AE142=""),"",OR($Y142&lt;&gt;"",AE142&lt;&gt;""),"-")</f>
        <v>-</v>
      </c>
      <c r="BC142" s="122" t="str" cm="1">
        <f t="array" ref="BC142">_xlfn.IFS(AND($Y142&lt;&gt;"",AF142&lt;&gt;""),ABS($Y142-AF142),AND($Y142="",AF142=""),"",OR($Y142&lt;&gt;"",AF142&lt;&gt;""),"-")</f>
        <v>-</v>
      </c>
      <c r="BD142" s="122" t="str" cm="1">
        <f t="array" ref="BD142">_xlfn.IFS(AND($Y142&lt;&gt;"",AG142&lt;&gt;""),ABS($Y142-AG142),AND($Y142="",AG142=""),"",OR($Y142&lt;&gt;"",AG142&lt;&gt;""),"-")</f>
        <v>-</v>
      </c>
      <c r="BE142" s="122" t="str" cm="1">
        <f t="array" ref="BE142">_xlfn.IFS(AND($Y142&lt;&gt;"",AH142&lt;&gt;""),ABS($Y142-AH142),AND($Y142="",AH142=""),"",OR($Y142&lt;&gt;"",AH142&lt;&gt;""),"-")</f>
        <v/>
      </c>
      <c r="BF142" s="122" t="str" cm="1">
        <f t="array" ref="BF142">_xlfn.IFS(AND($Y142&lt;&gt;"",AI142&lt;&gt;""),ABS($Y142-AI142),AND($Y142="",AI142=""),"",OR($Y142&lt;&gt;"",AI142&lt;&gt;""),"-")</f>
        <v/>
      </c>
      <c r="BG142" s="122" t="str" cm="1">
        <f t="array" ref="BG142">_xlfn.IFS(AND($Y142&lt;&gt;"",AJ142&lt;&gt;""),ABS($Y142-AJ142),AND($Y142="",AJ142=""),"",OR($Y142&lt;&gt;"",AJ142&lt;&gt;""),"-")</f>
        <v/>
      </c>
      <c r="BH142" s="121" t="str" cm="1">
        <f t="array" ref="BH142">_xlfn.IFS(AND($Z142&lt;&gt;"",AA142&lt;&gt;""),ABS($Z142-AA142),AND($Z142="",AA142=""),"",OR($Z142&lt;&gt;"",AA142&lt;&gt;""),"-")</f>
        <v/>
      </c>
      <c r="BI142" s="120" t="str" cm="1">
        <f t="array" ref="BI142">_xlfn.IFS(AND($Z142&lt;&gt;"",AB142&lt;&gt;""),ABS($Z142-AB142),AND($Z142="",AB142=""),"",OR($Z142&lt;&gt;"",AB142&lt;&gt;""),"-")</f>
        <v/>
      </c>
      <c r="BJ142" s="120" t="str" cm="1">
        <f t="array" ref="BJ142">_xlfn.IFS(AND($Z142&lt;&gt;"",AC142&lt;&gt;""),ABS($Z142-AC142),AND($Z142="",AC142=""),"",OR($Z142&lt;&gt;"",AC142&lt;&gt;""),"-")</f>
        <v/>
      </c>
      <c r="BK142" s="120" t="str" cm="1">
        <f t="array" ref="BK142">_xlfn.IFS(AND($Z142&lt;&gt;"",AD142&lt;&gt;""),ABS($Z142-AD142),AND($Z142="",AD142=""),"",OR($Z142&lt;&gt;"",AD142&lt;&gt;""),"-")</f>
        <v/>
      </c>
      <c r="BL142" s="120" t="str" cm="1">
        <f t="array" ref="BL142">_xlfn.IFS(AND($Z142&lt;&gt;"",AE142&lt;&gt;""),ABS($Z142-AE142),AND($Z142="",AE142=""),"",OR($Z142&lt;&gt;"",AE142&lt;&gt;""),"-")</f>
        <v>-</v>
      </c>
      <c r="BM142" s="120" t="str" cm="1">
        <f t="array" ref="BM142">_xlfn.IFS(AND($Z142&lt;&gt;"",AF142&lt;&gt;""),ABS($Z142-AF142),AND($Z142="",AF142=""),"",OR($Z142&lt;&gt;"",AF142&lt;&gt;""),"-")</f>
        <v>-</v>
      </c>
      <c r="BN142" s="120" t="str" cm="1">
        <f t="array" ref="BN142">_xlfn.IFS(AND($Z142&lt;&gt;"",AG142&lt;&gt;""),ABS($Z142-AG142),AND($Z142="",AG142=""),"",OR($Z142&lt;&gt;"",AG142&lt;&gt;""),"-")</f>
        <v>-</v>
      </c>
      <c r="BO142" s="120" t="str" cm="1">
        <f t="array" ref="BO142">_xlfn.IFS(AND($Z142&lt;&gt;"",AH142&lt;&gt;""),ABS($Z142-AH142),AND($Z142="",AH142=""),"",OR($Z142&lt;&gt;"",AH142&lt;&gt;""),"-")</f>
        <v/>
      </c>
      <c r="BP142" s="120" t="str" cm="1">
        <f t="array" ref="BP142">_xlfn.IFS(AND($Z142&lt;&gt;"",AI142&lt;&gt;""),ABS($Z142-AI142),AND($Z142="",AI142=""),"",OR($Z142&lt;&gt;"",AI142&lt;&gt;""),"-")</f>
        <v/>
      </c>
      <c r="BQ142" s="120" t="str" cm="1">
        <f t="array" ref="BQ142">_xlfn.IFS(AND($Z142&lt;&gt;"",AJ142&lt;&gt;""),ABS($Z142-AJ142),AND($Z142="",AJ142=""),"",OR($Z142&lt;&gt;"",AJ142&lt;&gt;""),"-")</f>
        <v/>
      </c>
      <c r="BR142" s="121" t="str" cm="1">
        <f t="array" ref="BR142">_xlfn.IFS(AND($AA142&lt;&gt;"",AB142&lt;&gt;""),ABS($AA142-AB142),AND($AA142="",AB142=""),"",OR($AA142&lt;&gt;"",AB142&lt;&gt;""),"-")</f>
        <v/>
      </c>
      <c r="BS142" s="120" t="str" cm="1">
        <f t="array" ref="BS142">_xlfn.IFS(AND($AA142&lt;&gt;"",AC142&lt;&gt;""),ABS($AA142-AC142),AND($AA142="",AC142=""),"",OR($AA142&lt;&gt;"",AC142&lt;&gt;""),"-")</f>
        <v/>
      </c>
      <c r="BT142" s="120" t="str" cm="1">
        <f t="array" ref="BT142">_xlfn.IFS(AND($AA142&lt;&gt;"",AD142&lt;&gt;""),ABS($AA142-AD142),AND($AA142="",AD142=""),"",OR($AA142&lt;&gt;"",AD142&lt;&gt;""),"-")</f>
        <v/>
      </c>
      <c r="BU142" s="120" t="str" cm="1">
        <f t="array" ref="BU142">_xlfn.IFS(AND($AA142&lt;&gt;"",AE142&lt;&gt;""),ABS($AA142-AE142),AND($AA142="",AE142=""),"",OR($AA142&lt;&gt;"",AE142&lt;&gt;""),"-")</f>
        <v>-</v>
      </c>
      <c r="BV142" s="120" t="str" cm="1">
        <f t="array" ref="BV142">_xlfn.IFS(AND($AA142&lt;&gt;"",AF142&lt;&gt;""),ABS($AA142-AF142),AND($AA142="",AF142=""),"",OR($AA142&lt;&gt;"",AF142&lt;&gt;""),"-")</f>
        <v>-</v>
      </c>
      <c r="BW142" s="120" t="str" cm="1">
        <f t="array" ref="BW142">_xlfn.IFS(AND($AA142&lt;&gt;"",AG142&lt;&gt;""),ABS($AA142-AG142),AND($AA142="",AG142=""),"",OR($AA142&lt;&gt;"",AG142&lt;&gt;""),"-")</f>
        <v>-</v>
      </c>
      <c r="BX142" s="120" t="str" cm="1">
        <f t="array" ref="BX142">_xlfn.IFS(AND($AA142&lt;&gt;"",AH142&lt;&gt;""),ABS($AA142-AH142),AND($AA142="",AH142=""),"",OR($AA142&lt;&gt;"",AH142&lt;&gt;""),"-")</f>
        <v/>
      </c>
      <c r="BY142" s="120" t="str" cm="1">
        <f t="array" ref="BY142">_xlfn.IFS(AND($AA142&lt;&gt;"",AI142&lt;&gt;""),ABS($AA142-AI142),AND($AA142="",AI142=""),"",OR($AA142&lt;&gt;"",AI142&lt;&gt;""),"-")</f>
        <v/>
      </c>
      <c r="BZ142" s="120" t="str" cm="1">
        <f t="array" ref="BZ142">_xlfn.IFS(AND($AA142&lt;&gt;"",AJ142&lt;&gt;""),ABS($AA142-AJ142),AND($AA142="",AJ142=""),"",OR($AA142&lt;&gt;"",AJ142&lt;&gt;""),"-")</f>
        <v/>
      </c>
      <c r="CA142" s="121" t="str" cm="1">
        <f t="array" ref="CA142">_xlfn.IFS(AND($AB142&lt;&gt;"",AC142&lt;&gt;""),ABS($AB142-AC142),AND($AB142="",AC142=""),"",OR($AB142&lt;&gt;"",AC142&lt;&gt;""),"-")</f>
        <v/>
      </c>
      <c r="CB142" s="120" t="str" cm="1">
        <f t="array" ref="CB142">_xlfn.IFS(AND($AB142&lt;&gt;"",AD142&lt;&gt;""),ABS($AB142-AD142),AND($AB142="",AD142=""),"",OR($AB142&lt;&gt;"",AD142&lt;&gt;""),"-")</f>
        <v/>
      </c>
      <c r="CC142" s="120" t="str" cm="1">
        <f t="array" ref="CC142">_xlfn.IFS(AND($AB142&lt;&gt;"",AE142&lt;&gt;""),ABS($AB142-AE142),AND($AB142="",AE142=""),"",OR($AB142&lt;&gt;"",AE142&lt;&gt;""),"-")</f>
        <v>-</v>
      </c>
      <c r="CD142" s="120" t="str" cm="1">
        <f t="array" ref="CD142">_xlfn.IFS(AND($AB142&lt;&gt;"",AF142&lt;&gt;""),ABS($AB142-AF142),AND($AB142="",AF142=""),"",OR($AB142&lt;&gt;"",AF142&lt;&gt;""),"-")</f>
        <v>-</v>
      </c>
      <c r="CE142" s="120" t="str" cm="1">
        <f t="array" ref="CE142">_xlfn.IFS(AND($AB142&lt;&gt;"",AG142&lt;&gt;""),ABS($AB142-AG142),AND($AB142="",AG142=""),"",OR($AB142&lt;&gt;"",AG142&lt;&gt;""),"-")</f>
        <v>-</v>
      </c>
      <c r="CF142" s="120" t="str" cm="1">
        <f t="array" ref="CF142">_xlfn.IFS(AND($AB142&lt;&gt;"",AH142&lt;&gt;""),ABS($AB142-AH142),AND($AB142="",AH142=""),"",OR($AB142&lt;&gt;"",AH142&lt;&gt;""),"-")</f>
        <v/>
      </c>
      <c r="CG142" s="120" t="str" cm="1">
        <f t="array" ref="CG142">_xlfn.IFS(AND($AB142&lt;&gt;"",AI142&lt;&gt;""),ABS($AB142-AI142),AND($AB142="",AI142=""),"",OR($AB142&lt;&gt;"",AI142&lt;&gt;""),"-")</f>
        <v/>
      </c>
      <c r="CH142" s="120" t="str" cm="1">
        <f t="array" ref="CH142">_xlfn.IFS(AND($AB142&lt;&gt;"",AJ142&lt;&gt;""),ABS($AB142-AJ142),AND($AB142="",AJ142=""),"",OR($AB142&lt;&gt;"",AJ142&lt;&gt;""),"-")</f>
        <v/>
      </c>
      <c r="CI142" s="121" t="str" cm="1">
        <f t="array" ref="CI142">_xlfn.IFS(AND($AC142&lt;&gt;"",AD142&lt;&gt;""),ABS($AC142-AD142),AND($AC142="",AD142=""),"",OR($AC142&lt;&gt;"",AD142&lt;&gt;""),"-")</f>
        <v/>
      </c>
      <c r="CJ142" s="120" t="str" cm="1">
        <f t="array" ref="CJ142">_xlfn.IFS(AND($AC142&lt;&gt;"",AE142&lt;&gt;""),ABS($AC142-AE142),AND($AC142="",AE142=""),"",OR($AC142&lt;&gt;"",AE142&lt;&gt;""),"-")</f>
        <v>-</v>
      </c>
      <c r="CK142" s="120" t="str" cm="1">
        <f t="array" ref="CK142">_xlfn.IFS(AND($AC142&lt;&gt;"",AF142&lt;&gt;""),ABS($AC142-AF142),AND($AC142="",AF142=""),"",OR($AC142&lt;&gt;"",AF142&lt;&gt;""),"-")</f>
        <v>-</v>
      </c>
      <c r="CL142" s="120" t="str" cm="1">
        <f t="array" ref="CL142">_xlfn.IFS(AND($AC142&lt;&gt;"",AG142&lt;&gt;""),ABS($AC142-AG142),AND($AC142="",AG142=""),"",OR($AC142&lt;&gt;"",AG142&lt;&gt;""),"-")</f>
        <v>-</v>
      </c>
      <c r="CM142" s="120" t="str" cm="1">
        <f t="array" ref="CM142">_xlfn.IFS(AND($AC142&lt;&gt;"",AH142&lt;&gt;""),ABS($AC142-AH142),AND($AC142="",AH142=""),"",OR($AC142&lt;&gt;"",AH142&lt;&gt;""),"-")</f>
        <v/>
      </c>
      <c r="CN142" s="120" t="str" cm="1">
        <f t="array" ref="CN142">_xlfn.IFS(AND($AC142&lt;&gt;"",AI142&lt;&gt;""),ABS($AC142-AI142),AND($AC142="",AI142=""),"",OR($AC142&lt;&gt;"",AI142&lt;&gt;""),"-")</f>
        <v/>
      </c>
      <c r="CO142" s="120" t="str" cm="1">
        <f t="array" ref="CO142">_xlfn.IFS(AND($AC142&lt;&gt;"",AJ142&lt;&gt;""),ABS($AC142-AJ142),AND($AC142="",AJ142=""),"",OR($AC142&lt;&gt;"",AJ142&lt;&gt;""),"-")</f>
        <v/>
      </c>
      <c r="CP142" s="121" t="str" cm="1">
        <f t="array" ref="CP142">_xlfn.IFS(AND($AD142&lt;&gt;"",AE142&lt;&gt;""),ABS($AD142-AE142),AND($AD142="",AE142=""),"",OR($AD142&lt;&gt;"",AE142&lt;&gt;""),"-")</f>
        <v>-</v>
      </c>
      <c r="CQ142" s="120" t="str" cm="1">
        <f t="array" ref="CQ142">_xlfn.IFS(AND($AD142&lt;&gt;"",AF142&lt;&gt;""),ABS($AD142-AF142),AND($AD142="",AF142=""),"",OR($AD142&lt;&gt;"",AF142&lt;&gt;""),"-")</f>
        <v>-</v>
      </c>
      <c r="CR142" s="120" t="str" cm="1">
        <f t="array" ref="CR142">_xlfn.IFS(AND($AD142&lt;&gt;"",AG142&lt;&gt;""),ABS($AD142-AG142),AND($AD142="",AG142=""),"",OR($AD142&lt;&gt;"",AG142&lt;&gt;""),"-")</f>
        <v>-</v>
      </c>
      <c r="CS142" s="120" t="str" cm="1">
        <f t="array" ref="CS142">_xlfn.IFS(AND($AD142&lt;&gt;"",AH142&lt;&gt;""),ABS($AD142-AH142),AND($AD142="",AH142=""),"",OR($AD142&lt;&gt;"",AH142&lt;&gt;""),"-")</f>
        <v/>
      </c>
      <c r="CT142" s="120" t="str" cm="1">
        <f t="array" ref="CT142">_xlfn.IFS(AND($AD142&lt;&gt;"",AI142&lt;&gt;""),ABS($AD142-AI142),AND($AD142="",AI142=""),"",OR($AD142&lt;&gt;"",AI142&lt;&gt;""),"-")</f>
        <v/>
      </c>
      <c r="CU142" s="120" t="str" cm="1">
        <f t="array" ref="CU142">_xlfn.IFS(AND($AD142&lt;&gt;"",AJ142&lt;&gt;""),ABS($AD142-AJ142),AND($AD142="",AJ142=""),"",OR($AD142&lt;&gt;"",AJ142&lt;&gt;""),"-")</f>
        <v/>
      </c>
      <c r="CV142" s="121" cm="1">
        <f t="array" ref="CV142">_xlfn.IFS(AND($AE142&lt;&gt;"",AF142&lt;&gt;""),ABS($AE142-AF142),AND($AE142="",AF142=""),"",OR($AE142&lt;&gt;"",AF142&lt;&gt;""),"-")</f>
        <v>0</v>
      </c>
      <c r="CW142" s="120" cm="1">
        <f t="array" ref="CW142">_xlfn.IFS(AND($AE142&lt;&gt;"",AG142&lt;&gt;""),ABS($AE142-AG142),AND($AE142="",AG142=""),"",OR($AE142&lt;&gt;"",AG142&lt;&gt;""),"-")</f>
        <v>9.3478719734640947E-2</v>
      </c>
      <c r="CX142" s="120" t="str" cm="1">
        <f t="array" ref="CX142">_xlfn.IFS(AND($AE142&lt;&gt;"",AH142&lt;&gt;""),ABS($AE142-AH142),AND($AE142="",AH142=""),"",OR($AE142&lt;&gt;"",AH142&lt;&gt;""),"-")</f>
        <v>-</v>
      </c>
      <c r="CY142" s="120" t="str" cm="1">
        <f t="array" ref="CY142">_xlfn.IFS(AND($AE142&lt;&gt;"",AI142&lt;&gt;""),ABS($AE142-AI142),AND($AE142="",AI142=""),"",OR($AE142&lt;&gt;"",AI142&lt;&gt;""),"-")</f>
        <v>-</v>
      </c>
      <c r="CZ142" s="120" t="str" cm="1">
        <f t="array" ref="CZ142">_xlfn.IFS(AND($AE142&lt;&gt;"",AJ142&lt;&gt;""),ABS($AE142-AJ142),AND($AE142="",AJ142=""),"",OR($AE142&lt;&gt;"",AJ142&lt;&gt;""),"-")</f>
        <v>-</v>
      </c>
      <c r="DA142" s="121" cm="1">
        <f t="array" ref="DA142">_xlfn.IFS(AND($AF142&lt;&gt;"",AG142&lt;&gt;""),ABS($AF142-AG142),AND($AF142="",AG142=""),"",OR($AF142&lt;&gt;"",AG142&lt;&gt;""),"-")</f>
        <v>9.3478719734640947E-2</v>
      </c>
      <c r="DB142" s="120" t="str" cm="1">
        <f t="array" ref="DB142">_xlfn.IFS(AND($AF142&lt;&gt;"",AH142&lt;&gt;""),ABS($AF142-AH142),AND($AF142="",AH142=""),"",OR($AF142&lt;&gt;"",AH142&lt;&gt;""),"-")</f>
        <v>-</v>
      </c>
      <c r="DC142" s="120" t="str" cm="1">
        <f t="array" ref="DC142">_xlfn.IFS(AND($AF142&lt;&gt;"",AI142&lt;&gt;""),ABS($AF142-AI142),AND($AF142="",AI142=""),"",OR($AF142&lt;&gt;"",AI142&lt;&gt;""),"-")</f>
        <v>-</v>
      </c>
      <c r="DD142" s="120" t="str" cm="1">
        <f t="array" ref="DD142">_xlfn.IFS(AND($AF142&lt;&gt;"",AJ142&lt;&gt;""),ABS($AF142-AJ142),AND($AF142="",AJ142=""),"",OR($AF142&lt;&gt;"",AJ142&lt;&gt;""),"-")</f>
        <v>-</v>
      </c>
      <c r="DE142" s="121" t="str" cm="1">
        <f t="array" ref="DE142">_xlfn.IFS(AND($AG142&lt;&gt;"",AH142&lt;&gt;""),ABS($AG142-AH142),AND($AG142="",AH142=""),"",OR($AG142&lt;&gt;"",AH142&lt;&gt;""),"-")</f>
        <v>-</v>
      </c>
      <c r="DF142" s="120" t="str" cm="1">
        <f t="array" ref="DF142">_xlfn.IFS(AND($AG142&lt;&gt;"",AI142&lt;&gt;""),ABS($AG142-AI142),AND($AG142="",AI142=""),"",OR($AG142&lt;&gt;"",AI142&lt;&gt;""),"-")</f>
        <v>-</v>
      </c>
      <c r="DG142" s="120" t="str" cm="1">
        <f t="array" ref="DG142">_xlfn.IFS(AND($AG142&lt;&gt;"",AJ142&lt;&gt;""),ABS($AG142-AJ142),AND($AG142="",AJ142=""),"",OR($AG142&lt;&gt;"",AJ142&lt;&gt;""),"-")</f>
        <v>-</v>
      </c>
      <c r="DH142" s="121" t="str" cm="1">
        <f t="array" ref="DH142">_xlfn.IFS(AND($AH142&lt;&gt;"",AI142&lt;&gt;""),ABS($AH142-AI142),AND($AH142="",AI142=""),"",OR($AH142&lt;&gt;"",AI142&lt;&gt;""),"-")</f>
        <v/>
      </c>
      <c r="DI142" s="120" t="str" cm="1">
        <f t="array" ref="DI142">_xlfn.IFS(AND($AH142&lt;&gt;"",AJ142&lt;&gt;""),ABS($AH142-AJ142),AND($AH142="",AJ142=""),"",OR($AH142&lt;&gt;"",AJ142&lt;&gt;""),"-")</f>
        <v/>
      </c>
      <c r="DJ142" s="121" t="str" cm="1">
        <f t="array" ref="DJ142">_xlfn.IFS(AND($AI142&lt;&gt;"",AJ142&lt;&gt;""),ABS($AI142-AJ142),AND($AI142="",AJ142=""),"",OR($AI142&lt;&gt;"",AJ142&lt;&gt;""),"-")</f>
        <v/>
      </c>
    </row>
    <row r="143" spans="1:114" x14ac:dyDescent="0.2">
      <c r="A143" s="120" t="e">
        <f t="shared" si="36"/>
        <v>#DIV/0!</v>
      </c>
      <c r="B143" s="186" t="e">
        <f t="shared" si="37"/>
        <v>#DIV/0!</v>
      </c>
      <c r="C143" s="186" t="e">
        <f t="shared" si="38"/>
        <v>#DIV/0!</v>
      </c>
      <c r="D143" s="186" t="e">
        <f t="shared" si="39"/>
        <v>#DIV/0!</v>
      </c>
      <c r="E143" s="263">
        <f t="shared" si="40"/>
        <v>0</v>
      </c>
      <c r="F143" s="186">
        <f t="shared" si="41"/>
        <v>0</v>
      </c>
      <c r="G143" s="186" t="e">
        <f t="shared" si="42"/>
        <v>#DIV/0!</v>
      </c>
      <c r="H143" s="262" t="str">
        <f t="shared" si="43"/>
        <v/>
      </c>
      <c r="I143" s="187" t="str">
        <f t="shared" si="44"/>
        <v/>
      </c>
      <c r="J143" s="260" t="s">
        <v>56</v>
      </c>
      <c r="K143" s="259" t="e">
        <f>VLOOKUP($J143,Merged_couplings!$B:$BU,MATCH(K$1,Merged_couplings!$B$1:$BU$1,0),FALSE)</f>
        <v>#N/A</v>
      </c>
      <c r="L143" s="258" t="e">
        <f>VLOOKUP($J143,Merged_couplings!$B:$BU,MATCH(L$1,Merged_couplings!$B$1:$BU$1,0),FALSE)</f>
        <v>#N/A</v>
      </c>
      <c r="M143" s="258" t="e">
        <f>VLOOKUP($J143,Merged_couplings!$B:$BU,MATCH(M$1,Merged_couplings!$B$1:$BU$1,0),FALSE)</f>
        <v>#N/A</v>
      </c>
      <c r="N143" s="258" t="e">
        <f>VLOOKUP($J143,Merged_couplings!$B:$BU,MATCH(N$1,Merged_couplings!$B$1:$BU$1,0),FALSE)</f>
        <v>#N/A</v>
      </c>
      <c r="O143" s="258" t="e">
        <f>VLOOKUP($J143,Merged_couplings!$B:$BU,MATCH(O$1,Merged_couplings!$B$1:$BU$1,0),FALSE)</f>
        <v>#N/A</v>
      </c>
      <c r="P143" s="258" t="e">
        <f>VLOOKUP($J143,Merged_couplings!$B:$BU,MATCH(P$1,Merged_couplings!$B$1:$BU$1,0),FALSE)</f>
        <v>#N/A</v>
      </c>
      <c r="Q143" s="258" t="e">
        <f>VLOOKUP($J143,Merged_couplings!$B:$BU,MATCH(Q$1,Merged_couplings!$B$1:$BU$1,0),FALSE)</f>
        <v>#N/A</v>
      </c>
      <c r="R143" s="258" t="e">
        <f>VLOOKUP($J143,Merged_couplings!$B:$BU,MATCH(R$1,Merged_couplings!$B$1:$BU$1,0),FALSE)</f>
        <v>#N/A</v>
      </c>
      <c r="S143" s="258" t="e">
        <f>VLOOKUP($J143,Merged_couplings!$B:$BU,MATCH(S$1,Merged_couplings!$B$1:$BU$1,0),FALSE)</f>
        <v>#N/A</v>
      </c>
      <c r="T143" s="258" t="e">
        <f>VLOOKUP($J143,Merged_couplings!$B:$BU,MATCH(T$1,Merged_couplings!$B$1:$BU$1,0),FALSE)</f>
        <v>#N/A</v>
      </c>
      <c r="U143" s="258" t="e">
        <f>VLOOKUP($J143,Merged_couplings!$B:$BU,MATCH(U$1,Merged_couplings!$B$1:$BU$1,0),FALSE)</f>
        <v>#N/A</v>
      </c>
      <c r="V143" s="258" t="e">
        <f>VLOOKUP($J143,Merged_couplings!$B:$BU,MATCH(V$1,Merged_couplings!$B$1:$BU$1,0),FALSE)</f>
        <v>#N/A</v>
      </c>
      <c r="W143" s="258" t="e">
        <f>VLOOKUP($J143,Merged_couplings!$B:$BU,MATCH(W$1,Merged_couplings!$B$1:$BU$1,0),FALSE)</f>
        <v>#N/A</v>
      </c>
      <c r="X143" s="121" t="str">
        <f>_xlfn.IFNA(VLOOKUP($J143,Merged_couplings!$B:$R,MATCH(X$1,Merged_couplings!$B$1:$R$1,0),FALSE),"")</f>
        <v/>
      </c>
      <c r="Y143" s="120" t="str">
        <f>_xlfn.IFNA(VLOOKUP($J143,Merged_couplings!$B:$R,MATCH(Y$1,Merged_couplings!$B$1:$R$1,0),FALSE),"")</f>
        <v/>
      </c>
      <c r="Z143" s="120" t="str">
        <f>_xlfn.IFNA(VLOOKUP($J143,Merged_couplings!$B:$R,MATCH(Z$1,Merged_couplings!$B$1:$R$1,0),FALSE),"")</f>
        <v/>
      </c>
      <c r="AA143" s="120" t="str">
        <f>_xlfn.IFNA(VLOOKUP($J143,Merged_couplings!$B:$R,MATCH(AA$1,Merged_couplings!$B$1:$R$1,0),FALSE),"")</f>
        <v/>
      </c>
      <c r="AB143" s="120" t="str">
        <f>_xlfn.IFNA(VLOOKUP($J143,Merged_couplings!$B:$R,MATCH(AB$1,Merged_couplings!$B$1:$R$1,0),FALSE),"")</f>
        <v/>
      </c>
      <c r="AC143" s="120" t="str">
        <f>_xlfn.IFNA(VLOOKUP($J143,Merged_couplings!$B:$R,MATCH(AC$1,Merged_couplings!$B$1:$R$1,0),FALSE),"")</f>
        <v/>
      </c>
      <c r="AD143" s="120" t="str">
        <f>_xlfn.IFNA(VLOOKUP($J143,Merged_couplings!$B:$R,MATCH(AD$1,Merged_couplings!$B$1:$R$1,0),FALSE),"")</f>
        <v/>
      </c>
      <c r="AE143" s="120" t="str">
        <f>_xlfn.IFNA(VLOOKUP($J143,Merged_couplings!$B:$R,MATCH(AE$1,Merged_couplings!$B$1:$R$1,0),FALSE),"")</f>
        <v/>
      </c>
      <c r="AF143" s="120" t="str">
        <f>_xlfn.IFNA(VLOOKUP($J143,Merged_couplings!$B:$R,MATCH(AF$1,Merged_couplings!$B$1:$R$1,0),FALSE),"")</f>
        <v/>
      </c>
      <c r="AG143" s="120" t="str">
        <f>_xlfn.IFNA(VLOOKUP($J143,Merged_couplings!$B:$R,MATCH(AG$1,Merged_couplings!$B$1:$R$1,0),FALSE),"")</f>
        <v/>
      </c>
      <c r="AH143" s="120" t="str">
        <f>_xlfn.IFNA(VLOOKUP($J143,Merged_couplings!$B:$R,MATCH(AH$1,Merged_couplings!$B$1:$R$1,0),FALSE),"")</f>
        <v/>
      </c>
      <c r="AI143" s="120" t="str">
        <f>_xlfn.IFNA(VLOOKUP($J143,Merged_couplings!$B:$R,MATCH(AI$1,Merged_couplings!$B$1:$R$1,0),FALSE),"")</f>
        <v/>
      </c>
      <c r="AJ143" s="120" t="str">
        <f>_xlfn.IFNA(VLOOKUP($J143,Merged_couplings!$B:$R,MATCH(AJ$1,Merged_couplings!$B$1:$R$1,0),FALSE),"")</f>
        <v/>
      </c>
      <c r="AK143" s="123" t="str" cm="1">
        <f t="array" ref="AK143">_xlfn.IFS(AND($X143&lt;&gt;"",Y143&lt;&gt;""),ABS($X143-Y143),AND($X143="",Y143=""),"",OR($X143&lt;&gt;"",Y143&lt;&gt;""),"-")</f>
        <v/>
      </c>
      <c r="AL143" s="122" t="str" cm="1">
        <f t="array" ref="AL143">_xlfn.IFS(AND($X143&lt;&gt;"",Z143&lt;&gt;""),ABS($X143-Z143),AND($X143="",Z143=""),"",OR($X143&lt;&gt;"",Z143&lt;&gt;""),"-")</f>
        <v/>
      </c>
      <c r="AM143" s="122" t="str" cm="1">
        <f t="array" ref="AM143">_xlfn.IFS(AND($X143&lt;&gt;"",AA143&lt;&gt;""),ABS($X143-AA143),AND($X143="",AA143=""),"",OR($X143&lt;&gt;"",AA143&lt;&gt;""),"-")</f>
        <v/>
      </c>
      <c r="AN143" s="122" t="str" cm="1">
        <f t="array" ref="AN143">_xlfn.IFS(AND($X143&lt;&gt;"",AB143&lt;&gt;""),ABS($X143-AB143),AND($X143="",AB143=""),"",OR($X143&lt;&gt;"",AB143&lt;&gt;""),"-")</f>
        <v/>
      </c>
      <c r="AO143" s="122" t="str" cm="1">
        <f t="array" ref="AO143">_xlfn.IFS(AND($X143&lt;&gt;"",AC143&lt;&gt;""),ABS($X143-AC143),AND($X143="",AC143=""),"",OR($X143&lt;&gt;"",AC143&lt;&gt;""),"-")</f>
        <v/>
      </c>
      <c r="AP143" s="122" t="str" cm="1">
        <f t="array" ref="AP143">_xlfn.IFS(AND($X143&lt;&gt;"",AD143&lt;&gt;""),ABS($X143-AD143),AND($X143="",AD143=""),"",OR($X143&lt;&gt;"",AD143&lt;&gt;""),"-")</f>
        <v/>
      </c>
      <c r="AQ143" s="122" t="str" cm="1">
        <f t="array" ref="AQ143">_xlfn.IFS(AND($X143&lt;&gt;"",AE143&lt;&gt;""),ABS($X143-AE143),AND($X143="",AE143=""),"",OR($X143&lt;&gt;"",AE143&lt;&gt;""),"-")</f>
        <v/>
      </c>
      <c r="AR143" s="122" t="str" cm="1">
        <f t="array" ref="AR143">_xlfn.IFS(AND($X143&lt;&gt;"",AF143&lt;&gt;""),ABS($X143-AF143),AND($X143="",AF143=""),"",OR($X143&lt;&gt;"",AF143&lt;&gt;""),"-")</f>
        <v/>
      </c>
      <c r="AS143" s="122" t="str" cm="1">
        <f t="array" ref="AS143">_xlfn.IFS(AND($X143&lt;&gt;"",AG143&lt;&gt;""),ABS($X143-AG143),AND($X143="",AG143=""),"",OR($X143&lt;&gt;"",AG143&lt;&gt;""),"-")</f>
        <v/>
      </c>
      <c r="AT143" s="122" t="str" cm="1">
        <f t="array" ref="AT143">_xlfn.IFS(AND($X143&lt;&gt;"",AH143&lt;&gt;""),ABS($X143-AH143),AND($X143="",AH143=""),"",OR($X143&lt;&gt;"",AH143&lt;&gt;""),"-")</f>
        <v/>
      </c>
      <c r="AU143" s="122" t="str" cm="1">
        <f t="array" ref="AU143">_xlfn.IFS(AND($X143&lt;&gt;"",AI143&lt;&gt;""),ABS($X143-AI143),AND($X143="",AI143=""),"",OR($X143&lt;&gt;"",AI143&lt;&gt;""),"-")</f>
        <v/>
      </c>
      <c r="AV143" s="122" t="str" cm="1">
        <f t="array" ref="AV143">_xlfn.IFS(AND($X143&lt;&gt;"",AJ143&lt;&gt;""),ABS($X143-AJ143),AND($X143="",AJ143=""),"",OR($X143&lt;&gt;"",AJ143&lt;&gt;""),"-")</f>
        <v/>
      </c>
      <c r="AW143" s="123" t="str" cm="1">
        <f t="array" ref="AW143">_xlfn.IFS(AND($Y143&lt;&gt;"",Z143&lt;&gt;""),ABS($Y143-Z143),AND($Y143="",Z143=""),"",OR($Y143&lt;&gt;"",Z143&lt;&gt;""),"-")</f>
        <v/>
      </c>
      <c r="AX143" s="122" t="str" cm="1">
        <f t="array" ref="AX143">_xlfn.IFS(AND($Y143&lt;&gt;"",AA143&lt;&gt;""),ABS($Y143-AA143),AND($Y143="",AA143=""),"",OR($Y143&lt;&gt;"",AA143&lt;&gt;""),"-")</f>
        <v/>
      </c>
      <c r="AY143" s="122" t="str" cm="1">
        <f t="array" ref="AY143">_xlfn.IFS(AND($Y143&lt;&gt;"",AB143&lt;&gt;""),ABS($Y143-AB143),AND($Y143="",AB143=""),"",OR($Y143&lt;&gt;"",AB143&lt;&gt;""),"-")</f>
        <v/>
      </c>
      <c r="AZ143" s="122" t="str" cm="1">
        <f t="array" ref="AZ143">_xlfn.IFS(AND($Y143&lt;&gt;"",AC143&lt;&gt;""),ABS($Y143-AC143),AND($Y143="",AC143=""),"",OR($Y143&lt;&gt;"",AC143&lt;&gt;""),"-")</f>
        <v/>
      </c>
      <c r="BA143" s="122" t="str" cm="1">
        <f t="array" ref="BA143">_xlfn.IFS(AND($Y143&lt;&gt;"",AD143&lt;&gt;""),ABS($Y143-AD143),AND($Y143="",AD143=""),"",OR($Y143&lt;&gt;"",AD143&lt;&gt;""),"-")</f>
        <v/>
      </c>
      <c r="BB143" s="122" t="str" cm="1">
        <f t="array" ref="BB143">_xlfn.IFS(AND($Y143&lt;&gt;"",AE143&lt;&gt;""),ABS($Y143-AE143),AND($Y143="",AE143=""),"",OR($Y143&lt;&gt;"",AE143&lt;&gt;""),"-")</f>
        <v/>
      </c>
      <c r="BC143" s="122" t="str" cm="1">
        <f t="array" ref="BC143">_xlfn.IFS(AND($Y143&lt;&gt;"",AF143&lt;&gt;""),ABS($Y143-AF143),AND($Y143="",AF143=""),"",OR($Y143&lt;&gt;"",AF143&lt;&gt;""),"-")</f>
        <v/>
      </c>
      <c r="BD143" s="122" t="str" cm="1">
        <f t="array" ref="BD143">_xlfn.IFS(AND($Y143&lt;&gt;"",AG143&lt;&gt;""),ABS($Y143-AG143),AND($Y143="",AG143=""),"",OR($Y143&lt;&gt;"",AG143&lt;&gt;""),"-")</f>
        <v/>
      </c>
      <c r="BE143" s="122" t="str" cm="1">
        <f t="array" ref="BE143">_xlfn.IFS(AND($Y143&lt;&gt;"",AH143&lt;&gt;""),ABS($Y143-AH143),AND($Y143="",AH143=""),"",OR($Y143&lt;&gt;"",AH143&lt;&gt;""),"-")</f>
        <v/>
      </c>
      <c r="BF143" s="122" t="str" cm="1">
        <f t="array" ref="BF143">_xlfn.IFS(AND($Y143&lt;&gt;"",AI143&lt;&gt;""),ABS($Y143-AI143),AND($Y143="",AI143=""),"",OR($Y143&lt;&gt;"",AI143&lt;&gt;""),"-")</f>
        <v/>
      </c>
      <c r="BG143" s="122" t="str" cm="1">
        <f t="array" ref="BG143">_xlfn.IFS(AND($Y143&lt;&gt;"",AJ143&lt;&gt;""),ABS($Y143-AJ143),AND($Y143="",AJ143=""),"",OR($Y143&lt;&gt;"",AJ143&lt;&gt;""),"-")</f>
        <v/>
      </c>
      <c r="BH143" s="121" t="str" cm="1">
        <f t="array" ref="BH143">_xlfn.IFS(AND($Z143&lt;&gt;"",AA143&lt;&gt;""),ABS($Z143-AA143),AND($Z143="",AA143=""),"",OR($Z143&lt;&gt;"",AA143&lt;&gt;""),"-")</f>
        <v/>
      </c>
      <c r="BI143" s="120" t="str" cm="1">
        <f t="array" ref="BI143">_xlfn.IFS(AND($Z143&lt;&gt;"",AB143&lt;&gt;""),ABS($Z143-AB143),AND($Z143="",AB143=""),"",OR($Z143&lt;&gt;"",AB143&lt;&gt;""),"-")</f>
        <v/>
      </c>
      <c r="BJ143" s="120" t="str" cm="1">
        <f t="array" ref="BJ143">_xlfn.IFS(AND($Z143&lt;&gt;"",AC143&lt;&gt;""),ABS($Z143-AC143),AND($Z143="",AC143=""),"",OR($Z143&lt;&gt;"",AC143&lt;&gt;""),"-")</f>
        <v/>
      </c>
      <c r="BK143" s="120" t="str" cm="1">
        <f t="array" ref="BK143">_xlfn.IFS(AND($Z143&lt;&gt;"",AD143&lt;&gt;""),ABS($Z143-AD143),AND($Z143="",AD143=""),"",OR($Z143&lt;&gt;"",AD143&lt;&gt;""),"-")</f>
        <v/>
      </c>
      <c r="BL143" s="120" t="str" cm="1">
        <f t="array" ref="BL143">_xlfn.IFS(AND($Z143&lt;&gt;"",AE143&lt;&gt;""),ABS($Z143-AE143),AND($Z143="",AE143=""),"",OR($Z143&lt;&gt;"",AE143&lt;&gt;""),"-")</f>
        <v/>
      </c>
      <c r="BM143" s="120" t="str" cm="1">
        <f t="array" ref="BM143">_xlfn.IFS(AND($Z143&lt;&gt;"",AF143&lt;&gt;""),ABS($Z143-AF143),AND($Z143="",AF143=""),"",OR($Z143&lt;&gt;"",AF143&lt;&gt;""),"-")</f>
        <v/>
      </c>
      <c r="BN143" s="120" t="str" cm="1">
        <f t="array" ref="BN143">_xlfn.IFS(AND($Z143&lt;&gt;"",AG143&lt;&gt;""),ABS($Z143-AG143),AND($Z143="",AG143=""),"",OR($Z143&lt;&gt;"",AG143&lt;&gt;""),"-")</f>
        <v/>
      </c>
      <c r="BO143" s="120" t="str" cm="1">
        <f t="array" ref="BO143">_xlfn.IFS(AND($Z143&lt;&gt;"",AH143&lt;&gt;""),ABS($Z143-AH143),AND($Z143="",AH143=""),"",OR($Z143&lt;&gt;"",AH143&lt;&gt;""),"-")</f>
        <v/>
      </c>
      <c r="BP143" s="120" t="str" cm="1">
        <f t="array" ref="BP143">_xlfn.IFS(AND($Z143&lt;&gt;"",AI143&lt;&gt;""),ABS($Z143-AI143),AND($Z143="",AI143=""),"",OR($Z143&lt;&gt;"",AI143&lt;&gt;""),"-")</f>
        <v/>
      </c>
      <c r="BQ143" s="120" t="str" cm="1">
        <f t="array" ref="BQ143">_xlfn.IFS(AND($Z143&lt;&gt;"",AJ143&lt;&gt;""),ABS($Z143-AJ143),AND($Z143="",AJ143=""),"",OR($Z143&lt;&gt;"",AJ143&lt;&gt;""),"-")</f>
        <v/>
      </c>
      <c r="BR143" s="121" t="str" cm="1">
        <f t="array" ref="BR143">_xlfn.IFS(AND($AA143&lt;&gt;"",AB143&lt;&gt;""),ABS($AA143-AB143),AND($AA143="",AB143=""),"",OR($AA143&lt;&gt;"",AB143&lt;&gt;""),"-")</f>
        <v/>
      </c>
      <c r="BS143" s="120" t="str" cm="1">
        <f t="array" ref="BS143">_xlfn.IFS(AND($AA143&lt;&gt;"",AC143&lt;&gt;""),ABS($AA143-AC143),AND($AA143="",AC143=""),"",OR($AA143&lt;&gt;"",AC143&lt;&gt;""),"-")</f>
        <v/>
      </c>
      <c r="BT143" s="120" t="str" cm="1">
        <f t="array" ref="BT143">_xlfn.IFS(AND($AA143&lt;&gt;"",AD143&lt;&gt;""),ABS($AA143-AD143),AND($AA143="",AD143=""),"",OR($AA143&lt;&gt;"",AD143&lt;&gt;""),"-")</f>
        <v/>
      </c>
      <c r="BU143" s="120" t="str" cm="1">
        <f t="array" ref="BU143">_xlfn.IFS(AND($AA143&lt;&gt;"",AE143&lt;&gt;""),ABS($AA143-AE143),AND($AA143="",AE143=""),"",OR($AA143&lt;&gt;"",AE143&lt;&gt;""),"-")</f>
        <v/>
      </c>
      <c r="BV143" s="120" t="str" cm="1">
        <f t="array" ref="BV143">_xlfn.IFS(AND($AA143&lt;&gt;"",AF143&lt;&gt;""),ABS($AA143-AF143),AND($AA143="",AF143=""),"",OR($AA143&lt;&gt;"",AF143&lt;&gt;""),"-")</f>
        <v/>
      </c>
      <c r="BW143" s="120" t="str" cm="1">
        <f t="array" ref="BW143">_xlfn.IFS(AND($AA143&lt;&gt;"",AG143&lt;&gt;""),ABS($AA143-AG143),AND($AA143="",AG143=""),"",OR($AA143&lt;&gt;"",AG143&lt;&gt;""),"-")</f>
        <v/>
      </c>
      <c r="BX143" s="120" t="str" cm="1">
        <f t="array" ref="BX143">_xlfn.IFS(AND($AA143&lt;&gt;"",AH143&lt;&gt;""),ABS($AA143-AH143),AND($AA143="",AH143=""),"",OR($AA143&lt;&gt;"",AH143&lt;&gt;""),"-")</f>
        <v/>
      </c>
      <c r="BY143" s="120" t="str" cm="1">
        <f t="array" ref="BY143">_xlfn.IFS(AND($AA143&lt;&gt;"",AI143&lt;&gt;""),ABS($AA143-AI143),AND($AA143="",AI143=""),"",OR($AA143&lt;&gt;"",AI143&lt;&gt;""),"-")</f>
        <v/>
      </c>
      <c r="BZ143" s="120" t="str" cm="1">
        <f t="array" ref="BZ143">_xlfn.IFS(AND($AA143&lt;&gt;"",AJ143&lt;&gt;""),ABS($AA143-AJ143),AND($AA143="",AJ143=""),"",OR($AA143&lt;&gt;"",AJ143&lt;&gt;""),"-")</f>
        <v/>
      </c>
      <c r="CA143" s="121" t="str" cm="1">
        <f t="array" ref="CA143">_xlfn.IFS(AND($AB143&lt;&gt;"",AC143&lt;&gt;""),ABS($AB143-AC143),AND($AB143="",AC143=""),"",OR($AB143&lt;&gt;"",AC143&lt;&gt;""),"-")</f>
        <v/>
      </c>
      <c r="CB143" s="120" t="str" cm="1">
        <f t="array" ref="CB143">_xlfn.IFS(AND($AB143&lt;&gt;"",AD143&lt;&gt;""),ABS($AB143-AD143),AND($AB143="",AD143=""),"",OR($AB143&lt;&gt;"",AD143&lt;&gt;""),"-")</f>
        <v/>
      </c>
      <c r="CC143" s="120" t="str" cm="1">
        <f t="array" ref="CC143">_xlfn.IFS(AND($AB143&lt;&gt;"",AE143&lt;&gt;""),ABS($AB143-AE143),AND($AB143="",AE143=""),"",OR($AB143&lt;&gt;"",AE143&lt;&gt;""),"-")</f>
        <v/>
      </c>
      <c r="CD143" s="120" t="str" cm="1">
        <f t="array" ref="CD143">_xlfn.IFS(AND($AB143&lt;&gt;"",AF143&lt;&gt;""),ABS($AB143-AF143),AND($AB143="",AF143=""),"",OR($AB143&lt;&gt;"",AF143&lt;&gt;""),"-")</f>
        <v/>
      </c>
      <c r="CE143" s="120" t="str" cm="1">
        <f t="array" ref="CE143">_xlfn.IFS(AND($AB143&lt;&gt;"",AG143&lt;&gt;""),ABS($AB143-AG143),AND($AB143="",AG143=""),"",OR($AB143&lt;&gt;"",AG143&lt;&gt;""),"-")</f>
        <v/>
      </c>
      <c r="CF143" s="120" t="str" cm="1">
        <f t="array" ref="CF143">_xlfn.IFS(AND($AB143&lt;&gt;"",AH143&lt;&gt;""),ABS($AB143-AH143),AND($AB143="",AH143=""),"",OR($AB143&lt;&gt;"",AH143&lt;&gt;""),"-")</f>
        <v/>
      </c>
      <c r="CG143" s="120" t="str" cm="1">
        <f t="array" ref="CG143">_xlfn.IFS(AND($AB143&lt;&gt;"",AI143&lt;&gt;""),ABS($AB143-AI143),AND($AB143="",AI143=""),"",OR($AB143&lt;&gt;"",AI143&lt;&gt;""),"-")</f>
        <v/>
      </c>
      <c r="CH143" s="120" t="str" cm="1">
        <f t="array" ref="CH143">_xlfn.IFS(AND($AB143&lt;&gt;"",AJ143&lt;&gt;""),ABS($AB143-AJ143),AND($AB143="",AJ143=""),"",OR($AB143&lt;&gt;"",AJ143&lt;&gt;""),"-")</f>
        <v/>
      </c>
      <c r="CI143" s="121" t="str" cm="1">
        <f t="array" ref="CI143">_xlfn.IFS(AND($AC143&lt;&gt;"",AD143&lt;&gt;""),ABS($AC143-AD143),AND($AC143="",AD143=""),"",OR($AC143&lt;&gt;"",AD143&lt;&gt;""),"-")</f>
        <v/>
      </c>
      <c r="CJ143" s="120" t="str" cm="1">
        <f t="array" ref="CJ143">_xlfn.IFS(AND($AC143&lt;&gt;"",AE143&lt;&gt;""),ABS($AC143-AE143),AND($AC143="",AE143=""),"",OR($AC143&lt;&gt;"",AE143&lt;&gt;""),"-")</f>
        <v/>
      </c>
      <c r="CK143" s="120" t="str" cm="1">
        <f t="array" ref="CK143">_xlfn.IFS(AND($AC143&lt;&gt;"",AF143&lt;&gt;""),ABS($AC143-AF143),AND($AC143="",AF143=""),"",OR($AC143&lt;&gt;"",AF143&lt;&gt;""),"-")</f>
        <v/>
      </c>
      <c r="CL143" s="120" t="str" cm="1">
        <f t="array" ref="CL143">_xlfn.IFS(AND($AC143&lt;&gt;"",AG143&lt;&gt;""),ABS($AC143-AG143),AND($AC143="",AG143=""),"",OR($AC143&lt;&gt;"",AG143&lt;&gt;""),"-")</f>
        <v/>
      </c>
      <c r="CM143" s="120" t="str" cm="1">
        <f t="array" ref="CM143">_xlfn.IFS(AND($AC143&lt;&gt;"",AH143&lt;&gt;""),ABS($AC143-AH143),AND($AC143="",AH143=""),"",OR($AC143&lt;&gt;"",AH143&lt;&gt;""),"-")</f>
        <v/>
      </c>
      <c r="CN143" s="120" t="str" cm="1">
        <f t="array" ref="CN143">_xlfn.IFS(AND($AC143&lt;&gt;"",AI143&lt;&gt;""),ABS($AC143-AI143),AND($AC143="",AI143=""),"",OR($AC143&lt;&gt;"",AI143&lt;&gt;""),"-")</f>
        <v/>
      </c>
      <c r="CO143" s="120" t="str" cm="1">
        <f t="array" ref="CO143">_xlfn.IFS(AND($AC143&lt;&gt;"",AJ143&lt;&gt;""),ABS($AC143-AJ143),AND($AC143="",AJ143=""),"",OR($AC143&lt;&gt;"",AJ143&lt;&gt;""),"-")</f>
        <v/>
      </c>
      <c r="CP143" s="121" t="str" cm="1">
        <f t="array" ref="CP143">_xlfn.IFS(AND($AD143&lt;&gt;"",AE143&lt;&gt;""),ABS($AD143-AE143),AND($AD143="",AE143=""),"",OR($AD143&lt;&gt;"",AE143&lt;&gt;""),"-")</f>
        <v/>
      </c>
      <c r="CQ143" s="120" t="str" cm="1">
        <f t="array" ref="CQ143">_xlfn.IFS(AND($AD143&lt;&gt;"",AF143&lt;&gt;""),ABS($AD143-AF143),AND($AD143="",AF143=""),"",OR($AD143&lt;&gt;"",AF143&lt;&gt;""),"-")</f>
        <v/>
      </c>
      <c r="CR143" s="120" t="str" cm="1">
        <f t="array" ref="CR143">_xlfn.IFS(AND($AD143&lt;&gt;"",AG143&lt;&gt;""),ABS($AD143-AG143),AND($AD143="",AG143=""),"",OR($AD143&lt;&gt;"",AG143&lt;&gt;""),"-")</f>
        <v/>
      </c>
      <c r="CS143" s="120" t="str" cm="1">
        <f t="array" ref="CS143">_xlfn.IFS(AND($AD143&lt;&gt;"",AH143&lt;&gt;""),ABS($AD143-AH143),AND($AD143="",AH143=""),"",OR($AD143&lt;&gt;"",AH143&lt;&gt;""),"-")</f>
        <v/>
      </c>
      <c r="CT143" s="120" t="str" cm="1">
        <f t="array" ref="CT143">_xlfn.IFS(AND($AD143&lt;&gt;"",AI143&lt;&gt;""),ABS($AD143-AI143),AND($AD143="",AI143=""),"",OR($AD143&lt;&gt;"",AI143&lt;&gt;""),"-")</f>
        <v/>
      </c>
      <c r="CU143" s="120" t="str" cm="1">
        <f t="array" ref="CU143">_xlfn.IFS(AND($AD143&lt;&gt;"",AJ143&lt;&gt;""),ABS($AD143-AJ143),AND($AD143="",AJ143=""),"",OR($AD143&lt;&gt;"",AJ143&lt;&gt;""),"-")</f>
        <v/>
      </c>
      <c r="CV143" s="121" t="str" cm="1">
        <f t="array" ref="CV143">_xlfn.IFS(AND($AE143&lt;&gt;"",AF143&lt;&gt;""),ABS($AE143-AF143),AND($AE143="",AF143=""),"",OR($AE143&lt;&gt;"",AF143&lt;&gt;""),"-")</f>
        <v/>
      </c>
      <c r="CW143" s="120" t="str" cm="1">
        <f t="array" ref="CW143">_xlfn.IFS(AND($AE143&lt;&gt;"",AG143&lt;&gt;""),ABS($AE143-AG143),AND($AE143="",AG143=""),"",OR($AE143&lt;&gt;"",AG143&lt;&gt;""),"-")</f>
        <v/>
      </c>
      <c r="CX143" s="120" t="str" cm="1">
        <f t="array" ref="CX143">_xlfn.IFS(AND($AE143&lt;&gt;"",AH143&lt;&gt;""),ABS($AE143-AH143),AND($AE143="",AH143=""),"",OR($AE143&lt;&gt;"",AH143&lt;&gt;""),"-")</f>
        <v/>
      </c>
      <c r="CY143" s="120" t="str" cm="1">
        <f t="array" ref="CY143">_xlfn.IFS(AND($AE143&lt;&gt;"",AI143&lt;&gt;""),ABS($AE143-AI143),AND($AE143="",AI143=""),"",OR($AE143&lt;&gt;"",AI143&lt;&gt;""),"-")</f>
        <v/>
      </c>
      <c r="CZ143" s="120" t="str" cm="1">
        <f t="array" ref="CZ143">_xlfn.IFS(AND($AE143&lt;&gt;"",AJ143&lt;&gt;""),ABS($AE143-AJ143),AND($AE143="",AJ143=""),"",OR($AE143&lt;&gt;"",AJ143&lt;&gt;""),"-")</f>
        <v/>
      </c>
      <c r="DA143" s="121" t="str" cm="1">
        <f t="array" ref="DA143">_xlfn.IFS(AND($AF143&lt;&gt;"",AG143&lt;&gt;""),ABS($AF143-AG143),AND($AF143="",AG143=""),"",OR($AF143&lt;&gt;"",AG143&lt;&gt;""),"-")</f>
        <v/>
      </c>
      <c r="DB143" s="120" t="str" cm="1">
        <f t="array" ref="DB143">_xlfn.IFS(AND($AF143&lt;&gt;"",AH143&lt;&gt;""),ABS($AF143-AH143),AND($AF143="",AH143=""),"",OR($AF143&lt;&gt;"",AH143&lt;&gt;""),"-")</f>
        <v/>
      </c>
      <c r="DC143" s="120" t="str" cm="1">
        <f t="array" ref="DC143">_xlfn.IFS(AND($AF143&lt;&gt;"",AI143&lt;&gt;""),ABS($AF143-AI143),AND($AF143="",AI143=""),"",OR($AF143&lt;&gt;"",AI143&lt;&gt;""),"-")</f>
        <v/>
      </c>
      <c r="DD143" s="120" t="str" cm="1">
        <f t="array" ref="DD143">_xlfn.IFS(AND($AF143&lt;&gt;"",AJ143&lt;&gt;""),ABS($AF143-AJ143),AND($AF143="",AJ143=""),"",OR($AF143&lt;&gt;"",AJ143&lt;&gt;""),"-")</f>
        <v/>
      </c>
      <c r="DE143" s="121" t="str" cm="1">
        <f t="array" ref="DE143">_xlfn.IFS(AND($AG143&lt;&gt;"",AH143&lt;&gt;""),ABS($AG143-AH143),AND($AG143="",AH143=""),"",OR($AG143&lt;&gt;"",AH143&lt;&gt;""),"-")</f>
        <v/>
      </c>
      <c r="DF143" s="120" t="str" cm="1">
        <f t="array" ref="DF143">_xlfn.IFS(AND($AG143&lt;&gt;"",AI143&lt;&gt;""),ABS($AG143-AI143),AND($AG143="",AI143=""),"",OR($AG143&lt;&gt;"",AI143&lt;&gt;""),"-")</f>
        <v/>
      </c>
      <c r="DG143" s="120" t="str" cm="1">
        <f t="array" ref="DG143">_xlfn.IFS(AND($AG143&lt;&gt;"",AJ143&lt;&gt;""),ABS($AG143-AJ143),AND($AG143="",AJ143=""),"",OR($AG143&lt;&gt;"",AJ143&lt;&gt;""),"-")</f>
        <v/>
      </c>
      <c r="DH143" s="121" t="str" cm="1">
        <f t="array" ref="DH143">_xlfn.IFS(AND($AH143&lt;&gt;"",AI143&lt;&gt;""),ABS($AH143-AI143),AND($AH143="",AI143=""),"",OR($AH143&lt;&gt;"",AI143&lt;&gt;""),"-")</f>
        <v/>
      </c>
      <c r="DI143" s="120" t="str" cm="1">
        <f t="array" ref="DI143">_xlfn.IFS(AND($AH143&lt;&gt;"",AJ143&lt;&gt;""),ABS($AH143-AJ143),AND($AH143="",AJ143=""),"",OR($AH143&lt;&gt;"",AJ143&lt;&gt;""),"-")</f>
        <v/>
      </c>
      <c r="DJ143" s="121" t="str" cm="1">
        <f t="array" ref="DJ143">_xlfn.IFS(AND($AI143&lt;&gt;"",AJ143&lt;&gt;""),ABS($AI143-AJ143),AND($AI143="",AJ143=""),"",OR($AI143&lt;&gt;"",AJ143&lt;&gt;""),"-")</f>
        <v/>
      </c>
    </row>
    <row r="144" spans="1:114" x14ac:dyDescent="0.2">
      <c r="A144" s="120" t="e">
        <f t="shared" si="36"/>
        <v>#DIV/0!</v>
      </c>
      <c r="B144" s="186" t="e">
        <f t="shared" si="37"/>
        <v>#DIV/0!</v>
      </c>
      <c r="C144" s="186" t="e">
        <f t="shared" si="38"/>
        <v>#DIV/0!</v>
      </c>
      <c r="D144" s="186" t="e">
        <f t="shared" si="39"/>
        <v>#DIV/0!</v>
      </c>
      <c r="E144" s="263">
        <f t="shared" si="40"/>
        <v>0</v>
      </c>
      <c r="F144" s="186">
        <f t="shared" si="41"/>
        <v>0</v>
      </c>
      <c r="G144" s="186" t="e">
        <f t="shared" si="42"/>
        <v>#DIV/0!</v>
      </c>
      <c r="H144" s="262" t="str">
        <f t="shared" si="43"/>
        <v/>
      </c>
      <c r="I144" s="187" t="str">
        <f t="shared" si="44"/>
        <v/>
      </c>
      <c r="J144" s="260" t="s">
        <v>57</v>
      </c>
      <c r="K144" s="259" t="e">
        <f>VLOOKUP($J144,Merged_couplings!$B:$BU,MATCH(K$1,Merged_couplings!$B$1:$BU$1,0),FALSE)</f>
        <v>#N/A</v>
      </c>
      <c r="L144" s="258" t="e">
        <f>VLOOKUP($J144,Merged_couplings!$B:$BU,MATCH(L$1,Merged_couplings!$B$1:$BU$1,0),FALSE)</f>
        <v>#N/A</v>
      </c>
      <c r="M144" s="258" t="e">
        <f>VLOOKUP($J144,Merged_couplings!$B:$BU,MATCH(M$1,Merged_couplings!$B$1:$BU$1,0),FALSE)</f>
        <v>#N/A</v>
      </c>
      <c r="N144" s="258" t="e">
        <f>VLOOKUP($J144,Merged_couplings!$B:$BU,MATCH(N$1,Merged_couplings!$B$1:$BU$1,0),FALSE)</f>
        <v>#N/A</v>
      </c>
      <c r="O144" s="258" t="e">
        <f>VLOOKUP($J144,Merged_couplings!$B:$BU,MATCH(O$1,Merged_couplings!$B$1:$BU$1,0),FALSE)</f>
        <v>#N/A</v>
      </c>
      <c r="P144" s="258" t="e">
        <f>VLOOKUP($J144,Merged_couplings!$B:$BU,MATCH(P$1,Merged_couplings!$B$1:$BU$1,0),FALSE)</f>
        <v>#N/A</v>
      </c>
      <c r="Q144" s="258" t="e">
        <f>VLOOKUP($J144,Merged_couplings!$B:$BU,MATCH(Q$1,Merged_couplings!$B$1:$BU$1,0),FALSE)</f>
        <v>#N/A</v>
      </c>
      <c r="R144" s="258" t="e">
        <f>VLOOKUP($J144,Merged_couplings!$B:$BU,MATCH(R$1,Merged_couplings!$B$1:$BU$1,0),FALSE)</f>
        <v>#N/A</v>
      </c>
      <c r="S144" s="258" t="e">
        <f>VLOOKUP($J144,Merged_couplings!$B:$BU,MATCH(S$1,Merged_couplings!$B$1:$BU$1,0),FALSE)</f>
        <v>#N/A</v>
      </c>
      <c r="T144" s="258" t="e">
        <f>VLOOKUP($J144,Merged_couplings!$B:$BU,MATCH(T$1,Merged_couplings!$B$1:$BU$1,0),FALSE)</f>
        <v>#N/A</v>
      </c>
      <c r="U144" s="258" t="e">
        <f>VLOOKUP($J144,Merged_couplings!$B:$BU,MATCH(U$1,Merged_couplings!$B$1:$BU$1,0),FALSE)</f>
        <v>#N/A</v>
      </c>
      <c r="V144" s="258" t="e">
        <f>VLOOKUP($J144,Merged_couplings!$B:$BU,MATCH(V$1,Merged_couplings!$B$1:$BU$1,0),FALSE)</f>
        <v>#N/A</v>
      </c>
      <c r="W144" s="258" t="e">
        <f>VLOOKUP($J144,Merged_couplings!$B:$BU,MATCH(W$1,Merged_couplings!$B$1:$BU$1,0),FALSE)</f>
        <v>#N/A</v>
      </c>
      <c r="X144" s="121" t="str">
        <f>_xlfn.IFNA(VLOOKUP($J144,Merged_couplings!$B:$R,MATCH(X$1,Merged_couplings!$B$1:$R$1,0),FALSE),"")</f>
        <v/>
      </c>
      <c r="Y144" s="120" t="str">
        <f>_xlfn.IFNA(VLOOKUP($J144,Merged_couplings!$B:$R,MATCH(Y$1,Merged_couplings!$B$1:$R$1,0),FALSE),"")</f>
        <v/>
      </c>
      <c r="Z144" s="120" t="str">
        <f>_xlfn.IFNA(VLOOKUP($J144,Merged_couplings!$B:$R,MATCH(Z$1,Merged_couplings!$B$1:$R$1,0),FALSE),"")</f>
        <v/>
      </c>
      <c r="AA144" s="120" t="str">
        <f>_xlfn.IFNA(VLOOKUP($J144,Merged_couplings!$B:$R,MATCH(AA$1,Merged_couplings!$B$1:$R$1,0),FALSE),"")</f>
        <v/>
      </c>
      <c r="AB144" s="120" t="str">
        <f>_xlfn.IFNA(VLOOKUP($J144,Merged_couplings!$B:$R,MATCH(AB$1,Merged_couplings!$B$1:$R$1,0),FALSE),"")</f>
        <v/>
      </c>
      <c r="AC144" s="120" t="str">
        <f>_xlfn.IFNA(VLOOKUP($J144,Merged_couplings!$B:$R,MATCH(AC$1,Merged_couplings!$B$1:$R$1,0),FALSE),"")</f>
        <v/>
      </c>
      <c r="AD144" s="120" t="str">
        <f>_xlfn.IFNA(VLOOKUP($J144,Merged_couplings!$B:$R,MATCH(AD$1,Merged_couplings!$B$1:$R$1,0),FALSE),"")</f>
        <v/>
      </c>
      <c r="AE144" s="120" t="str">
        <f>_xlfn.IFNA(VLOOKUP($J144,Merged_couplings!$B:$R,MATCH(AE$1,Merged_couplings!$B$1:$R$1,0),FALSE),"")</f>
        <v/>
      </c>
      <c r="AF144" s="120" t="str">
        <f>_xlfn.IFNA(VLOOKUP($J144,Merged_couplings!$B:$R,MATCH(AF$1,Merged_couplings!$B$1:$R$1,0),FALSE),"")</f>
        <v/>
      </c>
      <c r="AG144" s="120" t="str">
        <f>_xlfn.IFNA(VLOOKUP($J144,Merged_couplings!$B:$R,MATCH(AG$1,Merged_couplings!$B$1:$R$1,0),FALSE),"")</f>
        <v/>
      </c>
      <c r="AH144" s="120" t="str">
        <f>_xlfn.IFNA(VLOOKUP($J144,Merged_couplings!$B:$R,MATCH(AH$1,Merged_couplings!$B$1:$R$1,0),FALSE),"")</f>
        <v/>
      </c>
      <c r="AI144" s="120" t="str">
        <f>_xlfn.IFNA(VLOOKUP($J144,Merged_couplings!$B:$R,MATCH(AI$1,Merged_couplings!$B$1:$R$1,0),FALSE),"")</f>
        <v/>
      </c>
      <c r="AJ144" s="120" t="str">
        <f>_xlfn.IFNA(VLOOKUP($J144,Merged_couplings!$B:$R,MATCH(AJ$1,Merged_couplings!$B$1:$R$1,0),FALSE),"")</f>
        <v/>
      </c>
      <c r="AK144" s="123" t="str" cm="1">
        <f t="array" ref="AK144">_xlfn.IFS(AND($X144&lt;&gt;"",Y144&lt;&gt;""),ABS($X144-Y144),AND($X144="",Y144=""),"",OR($X144&lt;&gt;"",Y144&lt;&gt;""),"-")</f>
        <v/>
      </c>
      <c r="AL144" s="122" t="str" cm="1">
        <f t="array" ref="AL144">_xlfn.IFS(AND($X144&lt;&gt;"",Z144&lt;&gt;""),ABS($X144-Z144),AND($X144="",Z144=""),"",OR($X144&lt;&gt;"",Z144&lt;&gt;""),"-")</f>
        <v/>
      </c>
      <c r="AM144" s="122" t="str" cm="1">
        <f t="array" ref="AM144">_xlfn.IFS(AND($X144&lt;&gt;"",AA144&lt;&gt;""),ABS($X144-AA144),AND($X144="",AA144=""),"",OR($X144&lt;&gt;"",AA144&lt;&gt;""),"-")</f>
        <v/>
      </c>
      <c r="AN144" s="122" t="str" cm="1">
        <f t="array" ref="AN144">_xlfn.IFS(AND($X144&lt;&gt;"",AB144&lt;&gt;""),ABS($X144-AB144),AND($X144="",AB144=""),"",OR($X144&lt;&gt;"",AB144&lt;&gt;""),"-")</f>
        <v/>
      </c>
      <c r="AO144" s="122" t="str" cm="1">
        <f t="array" ref="AO144">_xlfn.IFS(AND($X144&lt;&gt;"",AC144&lt;&gt;""),ABS($X144-AC144),AND($X144="",AC144=""),"",OR($X144&lt;&gt;"",AC144&lt;&gt;""),"-")</f>
        <v/>
      </c>
      <c r="AP144" s="122" t="str" cm="1">
        <f t="array" ref="AP144">_xlfn.IFS(AND($X144&lt;&gt;"",AD144&lt;&gt;""),ABS($X144-AD144),AND($X144="",AD144=""),"",OR($X144&lt;&gt;"",AD144&lt;&gt;""),"-")</f>
        <v/>
      </c>
      <c r="AQ144" s="122" t="str" cm="1">
        <f t="array" ref="AQ144">_xlfn.IFS(AND($X144&lt;&gt;"",AE144&lt;&gt;""),ABS($X144-AE144),AND($X144="",AE144=""),"",OR($X144&lt;&gt;"",AE144&lt;&gt;""),"-")</f>
        <v/>
      </c>
      <c r="AR144" s="122" t="str" cm="1">
        <f t="array" ref="AR144">_xlfn.IFS(AND($X144&lt;&gt;"",AF144&lt;&gt;""),ABS($X144-AF144),AND($X144="",AF144=""),"",OR($X144&lt;&gt;"",AF144&lt;&gt;""),"-")</f>
        <v/>
      </c>
      <c r="AS144" s="122" t="str" cm="1">
        <f t="array" ref="AS144">_xlfn.IFS(AND($X144&lt;&gt;"",AG144&lt;&gt;""),ABS($X144-AG144),AND($X144="",AG144=""),"",OR($X144&lt;&gt;"",AG144&lt;&gt;""),"-")</f>
        <v/>
      </c>
      <c r="AT144" s="122" t="str" cm="1">
        <f t="array" ref="AT144">_xlfn.IFS(AND($X144&lt;&gt;"",AH144&lt;&gt;""),ABS($X144-AH144),AND($X144="",AH144=""),"",OR($X144&lt;&gt;"",AH144&lt;&gt;""),"-")</f>
        <v/>
      </c>
      <c r="AU144" s="122" t="str" cm="1">
        <f t="array" ref="AU144">_xlfn.IFS(AND($X144&lt;&gt;"",AI144&lt;&gt;""),ABS($X144-AI144),AND($X144="",AI144=""),"",OR($X144&lt;&gt;"",AI144&lt;&gt;""),"-")</f>
        <v/>
      </c>
      <c r="AV144" s="122" t="str" cm="1">
        <f t="array" ref="AV144">_xlfn.IFS(AND($X144&lt;&gt;"",AJ144&lt;&gt;""),ABS($X144-AJ144),AND($X144="",AJ144=""),"",OR($X144&lt;&gt;"",AJ144&lt;&gt;""),"-")</f>
        <v/>
      </c>
      <c r="AW144" s="123" t="str" cm="1">
        <f t="array" ref="AW144">_xlfn.IFS(AND($Y144&lt;&gt;"",Z144&lt;&gt;""),ABS($Y144-Z144),AND($Y144="",Z144=""),"",OR($Y144&lt;&gt;"",Z144&lt;&gt;""),"-")</f>
        <v/>
      </c>
      <c r="AX144" s="122" t="str" cm="1">
        <f t="array" ref="AX144">_xlfn.IFS(AND($Y144&lt;&gt;"",AA144&lt;&gt;""),ABS($Y144-AA144),AND($Y144="",AA144=""),"",OR($Y144&lt;&gt;"",AA144&lt;&gt;""),"-")</f>
        <v/>
      </c>
      <c r="AY144" s="122" t="str" cm="1">
        <f t="array" ref="AY144">_xlfn.IFS(AND($Y144&lt;&gt;"",AB144&lt;&gt;""),ABS($Y144-AB144),AND($Y144="",AB144=""),"",OR($Y144&lt;&gt;"",AB144&lt;&gt;""),"-")</f>
        <v/>
      </c>
      <c r="AZ144" s="122" t="str" cm="1">
        <f t="array" ref="AZ144">_xlfn.IFS(AND($Y144&lt;&gt;"",AC144&lt;&gt;""),ABS($Y144-AC144),AND($Y144="",AC144=""),"",OR($Y144&lt;&gt;"",AC144&lt;&gt;""),"-")</f>
        <v/>
      </c>
      <c r="BA144" s="122" t="str" cm="1">
        <f t="array" ref="BA144">_xlfn.IFS(AND($Y144&lt;&gt;"",AD144&lt;&gt;""),ABS($Y144-AD144),AND($Y144="",AD144=""),"",OR($Y144&lt;&gt;"",AD144&lt;&gt;""),"-")</f>
        <v/>
      </c>
      <c r="BB144" s="122" t="str" cm="1">
        <f t="array" ref="BB144">_xlfn.IFS(AND($Y144&lt;&gt;"",AE144&lt;&gt;""),ABS($Y144-AE144),AND($Y144="",AE144=""),"",OR($Y144&lt;&gt;"",AE144&lt;&gt;""),"-")</f>
        <v/>
      </c>
      <c r="BC144" s="122" t="str" cm="1">
        <f t="array" ref="BC144">_xlfn.IFS(AND($Y144&lt;&gt;"",AF144&lt;&gt;""),ABS($Y144-AF144),AND($Y144="",AF144=""),"",OR($Y144&lt;&gt;"",AF144&lt;&gt;""),"-")</f>
        <v/>
      </c>
      <c r="BD144" s="122" t="str" cm="1">
        <f t="array" ref="BD144">_xlfn.IFS(AND($Y144&lt;&gt;"",AG144&lt;&gt;""),ABS($Y144-AG144),AND($Y144="",AG144=""),"",OR($Y144&lt;&gt;"",AG144&lt;&gt;""),"-")</f>
        <v/>
      </c>
      <c r="BE144" s="122" t="str" cm="1">
        <f t="array" ref="BE144">_xlfn.IFS(AND($Y144&lt;&gt;"",AH144&lt;&gt;""),ABS($Y144-AH144),AND($Y144="",AH144=""),"",OR($Y144&lt;&gt;"",AH144&lt;&gt;""),"-")</f>
        <v/>
      </c>
      <c r="BF144" s="122" t="str" cm="1">
        <f t="array" ref="BF144">_xlfn.IFS(AND($Y144&lt;&gt;"",AI144&lt;&gt;""),ABS($Y144-AI144),AND($Y144="",AI144=""),"",OR($Y144&lt;&gt;"",AI144&lt;&gt;""),"-")</f>
        <v/>
      </c>
      <c r="BG144" s="122" t="str" cm="1">
        <f t="array" ref="BG144">_xlfn.IFS(AND($Y144&lt;&gt;"",AJ144&lt;&gt;""),ABS($Y144-AJ144),AND($Y144="",AJ144=""),"",OR($Y144&lt;&gt;"",AJ144&lt;&gt;""),"-")</f>
        <v/>
      </c>
      <c r="BH144" s="121" t="str" cm="1">
        <f t="array" ref="BH144">_xlfn.IFS(AND($Z144&lt;&gt;"",AA144&lt;&gt;""),ABS($Z144-AA144),AND($Z144="",AA144=""),"",OR($Z144&lt;&gt;"",AA144&lt;&gt;""),"-")</f>
        <v/>
      </c>
      <c r="BI144" s="120" t="str" cm="1">
        <f t="array" ref="BI144">_xlfn.IFS(AND($Z144&lt;&gt;"",AB144&lt;&gt;""),ABS($Z144-AB144),AND($Z144="",AB144=""),"",OR($Z144&lt;&gt;"",AB144&lt;&gt;""),"-")</f>
        <v/>
      </c>
      <c r="BJ144" s="120" t="str" cm="1">
        <f t="array" ref="BJ144">_xlfn.IFS(AND($Z144&lt;&gt;"",AC144&lt;&gt;""),ABS($Z144-AC144),AND($Z144="",AC144=""),"",OR($Z144&lt;&gt;"",AC144&lt;&gt;""),"-")</f>
        <v/>
      </c>
      <c r="BK144" s="120" t="str" cm="1">
        <f t="array" ref="BK144">_xlfn.IFS(AND($Z144&lt;&gt;"",AD144&lt;&gt;""),ABS($Z144-AD144),AND($Z144="",AD144=""),"",OR($Z144&lt;&gt;"",AD144&lt;&gt;""),"-")</f>
        <v/>
      </c>
      <c r="BL144" s="120" t="str" cm="1">
        <f t="array" ref="BL144">_xlfn.IFS(AND($Z144&lt;&gt;"",AE144&lt;&gt;""),ABS($Z144-AE144),AND($Z144="",AE144=""),"",OR($Z144&lt;&gt;"",AE144&lt;&gt;""),"-")</f>
        <v/>
      </c>
      <c r="BM144" s="120" t="str" cm="1">
        <f t="array" ref="BM144">_xlfn.IFS(AND($Z144&lt;&gt;"",AF144&lt;&gt;""),ABS($Z144-AF144),AND($Z144="",AF144=""),"",OR($Z144&lt;&gt;"",AF144&lt;&gt;""),"-")</f>
        <v/>
      </c>
      <c r="BN144" s="120" t="str" cm="1">
        <f t="array" ref="BN144">_xlfn.IFS(AND($Z144&lt;&gt;"",AG144&lt;&gt;""),ABS($Z144-AG144),AND($Z144="",AG144=""),"",OR($Z144&lt;&gt;"",AG144&lt;&gt;""),"-")</f>
        <v/>
      </c>
      <c r="BO144" s="120" t="str" cm="1">
        <f t="array" ref="BO144">_xlfn.IFS(AND($Z144&lt;&gt;"",AH144&lt;&gt;""),ABS($Z144-AH144),AND($Z144="",AH144=""),"",OR($Z144&lt;&gt;"",AH144&lt;&gt;""),"-")</f>
        <v/>
      </c>
      <c r="BP144" s="120" t="str" cm="1">
        <f t="array" ref="BP144">_xlfn.IFS(AND($Z144&lt;&gt;"",AI144&lt;&gt;""),ABS($Z144-AI144),AND($Z144="",AI144=""),"",OR($Z144&lt;&gt;"",AI144&lt;&gt;""),"-")</f>
        <v/>
      </c>
      <c r="BQ144" s="120" t="str" cm="1">
        <f t="array" ref="BQ144">_xlfn.IFS(AND($Z144&lt;&gt;"",AJ144&lt;&gt;""),ABS($Z144-AJ144),AND($Z144="",AJ144=""),"",OR($Z144&lt;&gt;"",AJ144&lt;&gt;""),"-")</f>
        <v/>
      </c>
      <c r="BR144" s="121" t="str" cm="1">
        <f t="array" ref="BR144">_xlfn.IFS(AND($AA144&lt;&gt;"",AB144&lt;&gt;""),ABS($AA144-AB144),AND($AA144="",AB144=""),"",OR($AA144&lt;&gt;"",AB144&lt;&gt;""),"-")</f>
        <v/>
      </c>
      <c r="BS144" s="120" t="str" cm="1">
        <f t="array" ref="BS144">_xlfn.IFS(AND($AA144&lt;&gt;"",AC144&lt;&gt;""),ABS($AA144-AC144),AND($AA144="",AC144=""),"",OR($AA144&lt;&gt;"",AC144&lt;&gt;""),"-")</f>
        <v/>
      </c>
      <c r="BT144" s="120" t="str" cm="1">
        <f t="array" ref="BT144">_xlfn.IFS(AND($AA144&lt;&gt;"",AD144&lt;&gt;""),ABS($AA144-AD144),AND($AA144="",AD144=""),"",OR($AA144&lt;&gt;"",AD144&lt;&gt;""),"-")</f>
        <v/>
      </c>
      <c r="BU144" s="120" t="str" cm="1">
        <f t="array" ref="BU144">_xlfn.IFS(AND($AA144&lt;&gt;"",AE144&lt;&gt;""),ABS($AA144-AE144),AND($AA144="",AE144=""),"",OR($AA144&lt;&gt;"",AE144&lt;&gt;""),"-")</f>
        <v/>
      </c>
      <c r="BV144" s="120" t="str" cm="1">
        <f t="array" ref="BV144">_xlfn.IFS(AND($AA144&lt;&gt;"",AF144&lt;&gt;""),ABS($AA144-AF144),AND($AA144="",AF144=""),"",OR($AA144&lt;&gt;"",AF144&lt;&gt;""),"-")</f>
        <v/>
      </c>
      <c r="BW144" s="120" t="str" cm="1">
        <f t="array" ref="BW144">_xlfn.IFS(AND($AA144&lt;&gt;"",AG144&lt;&gt;""),ABS($AA144-AG144),AND($AA144="",AG144=""),"",OR($AA144&lt;&gt;"",AG144&lt;&gt;""),"-")</f>
        <v/>
      </c>
      <c r="BX144" s="120" t="str" cm="1">
        <f t="array" ref="BX144">_xlfn.IFS(AND($AA144&lt;&gt;"",AH144&lt;&gt;""),ABS($AA144-AH144),AND($AA144="",AH144=""),"",OR($AA144&lt;&gt;"",AH144&lt;&gt;""),"-")</f>
        <v/>
      </c>
      <c r="BY144" s="120" t="str" cm="1">
        <f t="array" ref="BY144">_xlfn.IFS(AND($AA144&lt;&gt;"",AI144&lt;&gt;""),ABS($AA144-AI144),AND($AA144="",AI144=""),"",OR($AA144&lt;&gt;"",AI144&lt;&gt;""),"-")</f>
        <v/>
      </c>
      <c r="BZ144" s="120" t="str" cm="1">
        <f t="array" ref="BZ144">_xlfn.IFS(AND($AA144&lt;&gt;"",AJ144&lt;&gt;""),ABS($AA144-AJ144),AND($AA144="",AJ144=""),"",OR($AA144&lt;&gt;"",AJ144&lt;&gt;""),"-")</f>
        <v/>
      </c>
      <c r="CA144" s="121" t="str" cm="1">
        <f t="array" ref="CA144">_xlfn.IFS(AND($AB144&lt;&gt;"",AC144&lt;&gt;""),ABS($AB144-AC144),AND($AB144="",AC144=""),"",OR($AB144&lt;&gt;"",AC144&lt;&gt;""),"-")</f>
        <v/>
      </c>
      <c r="CB144" s="120" t="str" cm="1">
        <f t="array" ref="CB144">_xlfn.IFS(AND($AB144&lt;&gt;"",AD144&lt;&gt;""),ABS($AB144-AD144),AND($AB144="",AD144=""),"",OR($AB144&lt;&gt;"",AD144&lt;&gt;""),"-")</f>
        <v/>
      </c>
      <c r="CC144" s="120" t="str" cm="1">
        <f t="array" ref="CC144">_xlfn.IFS(AND($AB144&lt;&gt;"",AE144&lt;&gt;""),ABS($AB144-AE144),AND($AB144="",AE144=""),"",OR($AB144&lt;&gt;"",AE144&lt;&gt;""),"-")</f>
        <v/>
      </c>
      <c r="CD144" s="120" t="str" cm="1">
        <f t="array" ref="CD144">_xlfn.IFS(AND($AB144&lt;&gt;"",AF144&lt;&gt;""),ABS($AB144-AF144),AND($AB144="",AF144=""),"",OR($AB144&lt;&gt;"",AF144&lt;&gt;""),"-")</f>
        <v/>
      </c>
      <c r="CE144" s="120" t="str" cm="1">
        <f t="array" ref="CE144">_xlfn.IFS(AND($AB144&lt;&gt;"",AG144&lt;&gt;""),ABS($AB144-AG144),AND($AB144="",AG144=""),"",OR($AB144&lt;&gt;"",AG144&lt;&gt;""),"-")</f>
        <v/>
      </c>
      <c r="CF144" s="120" t="str" cm="1">
        <f t="array" ref="CF144">_xlfn.IFS(AND($AB144&lt;&gt;"",AH144&lt;&gt;""),ABS($AB144-AH144),AND($AB144="",AH144=""),"",OR($AB144&lt;&gt;"",AH144&lt;&gt;""),"-")</f>
        <v/>
      </c>
      <c r="CG144" s="120" t="str" cm="1">
        <f t="array" ref="CG144">_xlfn.IFS(AND($AB144&lt;&gt;"",AI144&lt;&gt;""),ABS($AB144-AI144),AND($AB144="",AI144=""),"",OR($AB144&lt;&gt;"",AI144&lt;&gt;""),"-")</f>
        <v/>
      </c>
      <c r="CH144" s="120" t="str" cm="1">
        <f t="array" ref="CH144">_xlfn.IFS(AND($AB144&lt;&gt;"",AJ144&lt;&gt;""),ABS($AB144-AJ144),AND($AB144="",AJ144=""),"",OR($AB144&lt;&gt;"",AJ144&lt;&gt;""),"-")</f>
        <v/>
      </c>
      <c r="CI144" s="121" t="str" cm="1">
        <f t="array" ref="CI144">_xlfn.IFS(AND($AC144&lt;&gt;"",AD144&lt;&gt;""),ABS($AC144-AD144),AND($AC144="",AD144=""),"",OR($AC144&lt;&gt;"",AD144&lt;&gt;""),"-")</f>
        <v/>
      </c>
      <c r="CJ144" s="120" t="str" cm="1">
        <f t="array" ref="CJ144">_xlfn.IFS(AND($AC144&lt;&gt;"",AE144&lt;&gt;""),ABS($AC144-AE144),AND($AC144="",AE144=""),"",OR($AC144&lt;&gt;"",AE144&lt;&gt;""),"-")</f>
        <v/>
      </c>
      <c r="CK144" s="120" t="str" cm="1">
        <f t="array" ref="CK144">_xlfn.IFS(AND($AC144&lt;&gt;"",AF144&lt;&gt;""),ABS($AC144-AF144),AND($AC144="",AF144=""),"",OR($AC144&lt;&gt;"",AF144&lt;&gt;""),"-")</f>
        <v/>
      </c>
      <c r="CL144" s="120" t="str" cm="1">
        <f t="array" ref="CL144">_xlfn.IFS(AND($AC144&lt;&gt;"",AG144&lt;&gt;""),ABS($AC144-AG144),AND($AC144="",AG144=""),"",OR($AC144&lt;&gt;"",AG144&lt;&gt;""),"-")</f>
        <v/>
      </c>
      <c r="CM144" s="120" t="str" cm="1">
        <f t="array" ref="CM144">_xlfn.IFS(AND($AC144&lt;&gt;"",AH144&lt;&gt;""),ABS($AC144-AH144),AND($AC144="",AH144=""),"",OR($AC144&lt;&gt;"",AH144&lt;&gt;""),"-")</f>
        <v/>
      </c>
      <c r="CN144" s="120" t="str" cm="1">
        <f t="array" ref="CN144">_xlfn.IFS(AND($AC144&lt;&gt;"",AI144&lt;&gt;""),ABS($AC144-AI144),AND($AC144="",AI144=""),"",OR($AC144&lt;&gt;"",AI144&lt;&gt;""),"-")</f>
        <v/>
      </c>
      <c r="CO144" s="120" t="str" cm="1">
        <f t="array" ref="CO144">_xlfn.IFS(AND($AC144&lt;&gt;"",AJ144&lt;&gt;""),ABS($AC144-AJ144),AND($AC144="",AJ144=""),"",OR($AC144&lt;&gt;"",AJ144&lt;&gt;""),"-")</f>
        <v/>
      </c>
      <c r="CP144" s="121" t="str" cm="1">
        <f t="array" ref="CP144">_xlfn.IFS(AND($AD144&lt;&gt;"",AE144&lt;&gt;""),ABS($AD144-AE144),AND($AD144="",AE144=""),"",OR($AD144&lt;&gt;"",AE144&lt;&gt;""),"-")</f>
        <v/>
      </c>
      <c r="CQ144" s="120" t="str" cm="1">
        <f t="array" ref="CQ144">_xlfn.IFS(AND($AD144&lt;&gt;"",AF144&lt;&gt;""),ABS($AD144-AF144),AND($AD144="",AF144=""),"",OR($AD144&lt;&gt;"",AF144&lt;&gt;""),"-")</f>
        <v/>
      </c>
      <c r="CR144" s="120" t="str" cm="1">
        <f t="array" ref="CR144">_xlfn.IFS(AND($AD144&lt;&gt;"",AG144&lt;&gt;""),ABS($AD144-AG144),AND($AD144="",AG144=""),"",OR($AD144&lt;&gt;"",AG144&lt;&gt;""),"-")</f>
        <v/>
      </c>
      <c r="CS144" s="120" t="str" cm="1">
        <f t="array" ref="CS144">_xlfn.IFS(AND($AD144&lt;&gt;"",AH144&lt;&gt;""),ABS($AD144-AH144),AND($AD144="",AH144=""),"",OR($AD144&lt;&gt;"",AH144&lt;&gt;""),"-")</f>
        <v/>
      </c>
      <c r="CT144" s="120" t="str" cm="1">
        <f t="array" ref="CT144">_xlfn.IFS(AND($AD144&lt;&gt;"",AI144&lt;&gt;""),ABS($AD144-AI144),AND($AD144="",AI144=""),"",OR($AD144&lt;&gt;"",AI144&lt;&gt;""),"-")</f>
        <v/>
      </c>
      <c r="CU144" s="120" t="str" cm="1">
        <f t="array" ref="CU144">_xlfn.IFS(AND($AD144&lt;&gt;"",AJ144&lt;&gt;""),ABS($AD144-AJ144),AND($AD144="",AJ144=""),"",OR($AD144&lt;&gt;"",AJ144&lt;&gt;""),"-")</f>
        <v/>
      </c>
      <c r="CV144" s="121" t="str" cm="1">
        <f t="array" ref="CV144">_xlfn.IFS(AND($AE144&lt;&gt;"",AF144&lt;&gt;""),ABS($AE144-AF144),AND($AE144="",AF144=""),"",OR($AE144&lt;&gt;"",AF144&lt;&gt;""),"-")</f>
        <v/>
      </c>
      <c r="CW144" s="120" t="str" cm="1">
        <f t="array" ref="CW144">_xlfn.IFS(AND($AE144&lt;&gt;"",AG144&lt;&gt;""),ABS($AE144-AG144),AND($AE144="",AG144=""),"",OR($AE144&lt;&gt;"",AG144&lt;&gt;""),"-")</f>
        <v/>
      </c>
      <c r="CX144" s="120" t="str" cm="1">
        <f t="array" ref="CX144">_xlfn.IFS(AND($AE144&lt;&gt;"",AH144&lt;&gt;""),ABS($AE144-AH144),AND($AE144="",AH144=""),"",OR($AE144&lt;&gt;"",AH144&lt;&gt;""),"-")</f>
        <v/>
      </c>
      <c r="CY144" s="120" t="str" cm="1">
        <f t="array" ref="CY144">_xlfn.IFS(AND($AE144&lt;&gt;"",AI144&lt;&gt;""),ABS($AE144-AI144),AND($AE144="",AI144=""),"",OR($AE144&lt;&gt;"",AI144&lt;&gt;""),"-")</f>
        <v/>
      </c>
      <c r="CZ144" s="120" t="str" cm="1">
        <f t="array" ref="CZ144">_xlfn.IFS(AND($AE144&lt;&gt;"",AJ144&lt;&gt;""),ABS($AE144-AJ144),AND($AE144="",AJ144=""),"",OR($AE144&lt;&gt;"",AJ144&lt;&gt;""),"-")</f>
        <v/>
      </c>
      <c r="DA144" s="121" t="str" cm="1">
        <f t="array" ref="DA144">_xlfn.IFS(AND($AF144&lt;&gt;"",AG144&lt;&gt;""),ABS($AF144-AG144),AND($AF144="",AG144=""),"",OR($AF144&lt;&gt;"",AG144&lt;&gt;""),"-")</f>
        <v/>
      </c>
      <c r="DB144" s="120" t="str" cm="1">
        <f t="array" ref="DB144">_xlfn.IFS(AND($AF144&lt;&gt;"",AH144&lt;&gt;""),ABS($AF144-AH144),AND($AF144="",AH144=""),"",OR($AF144&lt;&gt;"",AH144&lt;&gt;""),"-")</f>
        <v/>
      </c>
      <c r="DC144" s="120" t="str" cm="1">
        <f t="array" ref="DC144">_xlfn.IFS(AND($AF144&lt;&gt;"",AI144&lt;&gt;""),ABS($AF144-AI144),AND($AF144="",AI144=""),"",OR($AF144&lt;&gt;"",AI144&lt;&gt;""),"-")</f>
        <v/>
      </c>
      <c r="DD144" s="120" t="str" cm="1">
        <f t="array" ref="DD144">_xlfn.IFS(AND($AF144&lt;&gt;"",AJ144&lt;&gt;""),ABS($AF144-AJ144),AND($AF144="",AJ144=""),"",OR($AF144&lt;&gt;"",AJ144&lt;&gt;""),"-")</f>
        <v/>
      </c>
      <c r="DE144" s="121" t="str" cm="1">
        <f t="array" ref="DE144">_xlfn.IFS(AND($AG144&lt;&gt;"",AH144&lt;&gt;""),ABS($AG144-AH144),AND($AG144="",AH144=""),"",OR($AG144&lt;&gt;"",AH144&lt;&gt;""),"-")</f>
        <v/>
      </c>
      <c r="DF144" s="120" t="str" cm="1">
        <f t="array" ref="DF144">_xlfn.IFS(AND($AG144&lt;&gt;"",AI144&lt;&gt;""),ABS($AG144-AI144),AND($AG144="",AI144=""),"",OR($AG144&lt;&gt;"",AI144&lt;&gt;""),"-")</f>
        <v/>
      </c>
      <c r="DG144" s="120" t="str" cm="1">
        <f t="array" ref="DG144">_xlfn.IFS(AND($AG144&lt;&gt;"",AJ144&lt;&gt;""),ABS($AG144-AJ144),AND($AG144="",AJ144=""),"",OR($AG144&lt;&gt;"",AJ144&lt;&gt;""),"-")</f>
        <v/>
      </c>
      <c r="DH144" s="121" t="str" cm="1">
        <f t="array" ref="DH144">_xlfn.IFS(AND($AH144&lt;&gt;"",AI144&lt;&gt;""),ABS($AH144-AI144),AND($AH144="",AI144=""),"",OR($AH144&lt;&gt;"",AI144&lt;&gt;""),"-")</f>
        <v/>
      </c>
      <c r="DI144" s="120" t="str" cm="1">
        <f t="array" ref="DI144">_xlfn.IFS(AND($AH144&lt;&gt;"",AJ144&lt;&gt;""),ABS($AH144-AJ144),AND($AH144="",AJ144=""),"",OR($AH144&lt;&gt;"",AJ144&lt;&gt;""),"-")</f>
        <v/>
      </c>
      <c r="DJ144" s="121" t="str" cm="1">
        <f t="array" ref="DJ144">_xlfn.IFS(AND($AI144&lt;&gt;"",AJ144&lt;&gt;""),ABS($AI144-AJ144),AND($AI144="",AJ144=""),"",OR($AI144&lt;&gt;"",AJ144&lt;&gt;""),"-")</f>
        <v/>
      </c>
    </row>
    <row r="145" spans="1:114" x14ac:dyDescent="0.2">
      <c r="A145" s="120" t="e">
        <f t="shared" si="36"/>
        <v>#DIV/0!</v>
      </c>
      <c r="B145" s="186" t="e">
        <f t="shared" si="37"/>
        <v>#DIV/0!</v>
      </c>
      <c r="C145" s="186" t="e">
        <f t="shared" si="38"/>
        <v>#DIV/0!</v>
      </c>
      <c r="D145" s="186" t="e">
        <f t="shared" si="39"/>
        <v>#DIV/0!</v>
      </c>
      <c r="E145" s="263">
        <f t="shared" si="40"/>
        <v>0</v>
      </c>
      <c r="F145" s="186">
        <f t="shared" si="41"/>
        <v>0</v>
      </c>
      <c r="G145" s="186" t="e">
        <f t="shared" si="42"/>
        <v>#DIV/0!</v>
      </c>
      <c r="H145" s="262" t="str">
        <f t="shared" si="43"/>
        <v/>
      </c>
      <c r="I145" s="187" t="str">
        <f t="shared" si="44"/>
        <v/>
      </c>
      <c r="J145" s="260" t="s">
        <v>58</v>
      </c>
      <c r="K145" s="259" t="e">
        <f>VLOOKUP($J145,Merged_couplings!$B:$BU,MATCH(K$1,Merged_couplings!$B$1:$BU$1,0),FALSE)</f>
        <v>#N/A</v>
      </c>
      <c r="L145" s="258" t="e">
        <f>VLOOKUP($J145,Merged_couplings!$B:$BU,MATCH(L$1,Merged_couplings!$B$1:$BU$1,0),FALSE)</f>
        <v>#N/A</v>
      </c>
      <c r="M145" s="258" t="e">
        <f>VLOOKUP($J145,Merged_couplings!$B:$BU,MATCH(M$1,Merged_couplings!$B$1:$BU$1,0),FALSE)</f>
        <v>#N/A</v>
      </c>
      <c r="N145" s="258" t="e">
        <f>VLOOKUP($J145,Merged_couplings!$B:$BU,MATCH(N$1,Merged_couplings!$B$1:$BU$1,0),FALSE)</f>
        <v>#N/A</v>
      </c>
      <c r="O145" s="258" t="e">
        <f>VLOOKUP($J145,Merged_couplings!$B:$BU,MATCH(O$1,Merged_couplings!$B$1:$BU$1,0),FALSE)</f>
        <v>#N/A</v>
      </c>
      <c r="P145" s="258" t="e">
        <f>VLOOKUP($J145,Merged_couplings!$B:$BU,MATCH(P$1,Merged_couplings!$B$1:$BU$1,0),FALSE)</f>
        <v>#N/A</v>
      </c>
      <c r="Q145" s="258" t="e">
        <f>VLOOKUP($J145,Merged_couplings!$B:$BU,MATCH(Q$1,Merged_couplings!$B$1:$BU$1,0),FALSE)</f>
        <v>#N/A</v>
      </c>
      <c r="R145" s="258" t="e">
        <f>VLOOKUP($J145,Merged_couplings!$B:$BU,MATCH(R$1,Merged_couplings!$B$1:$BU$1,0),FALSE)</f>
        <v>#N/A</v>
      </c>
      <c r="S145" s="258" t="e">
        <f>VLOOKUP($J145,Merged_couplings!$B:$BU,MATCH(S$1,Merged_couplings!$B$1:$BU$1,0),FALSE)</f>
        <v>#N/A</v>
      </c>
      <c r="T145" s="258" t="e">
        <f>VLOOKUP($J145,Merged_couplings!$B:$BU,MATCH(T$1,Merged_couplings!$B$1:$BU$1,0),FALSE)</f>
        <v>#N/A</v>
      </c>
      <c r="U145" s="258" t="e">
        <f>VLOOKUP($J145,Merged_couplings!$B:$BU,MATCH(U$1,Merged_couplings!$B$1:$BU$1,0),FALSE)</f>
        <v>#N/A</v>
      </c>
      <c r="V145" s="258" t="e">
        <f>VLOOKUP($J145,Merged_couplings!$B:$BU,MATCH(V$1,Merged_couplings!$B$1:$BU$1,0),FALSE)</f>
        <v>#N/A</v>
      </c>
      <c r="W145" s="258" t="e">
        <f>VLOOKUP($J145,Merged_couplings!$B:$BU,MATCH(W$1,Merged_couplings!$B$1:$BU$1,0),FALSE)</f>
        <v>#N/A</v>
      </c>
      <c r="X145" s="121" t="str">
        <f>_xlfn.IFNA(VLOOKUP($J145,Merged_couplings!$B:$R,MATCH(X$1,Merged_couplings!$B$1:$R$1,0),FALSE),"")</f>
        <v/>
      </c>
      <c r="Y145" s="120" t="str">
        <f>_xlfn.IFNA(VLOOKUP($J145,Merged_couplings!$B:$R,MATCH(Y$1,Merged_couplings!$B$1:$R$1,0),FALSE),"")</f>
        <v/>
      </c>
      <c r="Z145" s="120" t="str">
        <f>_xlfn.IFNA(VLOOKUP($J145,Merged_couplings!$B:$R,MATCH(Z$1,Merged_couplings!$B$1:$R$1,0),FALSE),"")</f>
        <v/>
      </c>
      <c r="AA145" s="120" t="str">
        <f>_xlfn.IFNA(VLOOKUP($J145,Merged_couplings!$B:$R,MATCH(AA$1,Merged_couplings!$B$1:$R$1,0),FALSE),"")</f>
        <v/>
      </c>
      <c r="AB145" s="120" t="str">
        <f>_xlfn.IFNA(VLOOKUP($J145,Merged_couplings!$B:$R,MATCH(AB$1,Merged_couplings!$B$1:$R$1,0),FALSE),"")</f>
        <v/>
      </c>
      <c r="AC145" s="120" t="str">
        <f>_xlfn.IFNA(VLOOKUP($J145,Merged_couplings!$B:$R,MATCH(AC$1,Merged_couplings!$B$1:$R$1,0),FALSE),"")</f>
        <v/>
      </c>
      <c r="AD145" s="120" t="str">
        <f>_xlfn.IFNA(VLOOKUP($J145,Merged_couplings!$B:$R,MATCH(AD$1,Merged_couplings!$B$1:$R$1,0),FALSE),"")</f>
        <v/>
      </c>
      <c r="AE145" s="120" t="str">
        <f>_xlfn.IFNA(VLOOKUP($J145,Merged_couplings!$B:$R,MATCH(AE$1,Merged_couplings!$B$1:$R$1,0),FALSE),"")</f>
        <v/>
      </c>
      <c r="AF145" s="120" t="str">
        <f>_xlfn.IFNA(VLOOKUP($J145,Merged_couplings!$B:$R,MATCH(AF$1,Merged_couplings!$B$1:$R$1,0),FALSE),"")</f>
        <v/>
      </c>
      <c r="AG145" s="120" t="str">
        <f>_xlfn.IFNA(VLOOKUP($J145,Merged_couplings!$B:$R,MATCH(AG$1,Merged_couplings!$B$1:$R$1,0),FALSE),"")</f>
        <v/>
      </c>
      <c r="AH145" s="120" t="str">
        <f>_xlfn.IFNA(VLOOKUP($J145,Merged_couplings!$B:$R,MATCH(AH$1,Merged_couplings!$B$1:$R$1,0),FALSE),"")</f>
        <v/>
      </c>
      <c r="AI145" s="120" t="str">
        <f>_xlfn.IFNA(VLOOKUP($J145,Merged_couplings!$B:$R,MATCH(AI$1,Merged_couplings!$B$1:$R$1,0),FALSE),"")</f>
        <v/>
      </c>
      <c r="AJ145" s="120" t="str">
        <f>_xlfn.IFNA(VLOOKUP($J145,Merged_couplings!$B:$R,MATCH(AJ$1,Merged_couplings!$B$1:$R$1,0),FALSE),"")</f>
        <v/>
      </c>
      <c r="AK145" s="123" t="str" cm="1">
        <f t="array" ref="AK145">_xlfn.IFS(AND($X145&lt;&gt;"",Y145&lt;&gt;""),ABS($X145-Y145),AND($X145="",Y145=""),"",OR($X145&lt;&gt;"",Y145&lt;&gt;""),"-")</f>
        <v/>
      </c>
      <c r="AL145" s="122" t="str" cm="1">
        <f t="array" ref="AL145">_xlfn.IFS(AND($X145&lt;&gt;"",Z145&lt;&gt;""),ABS($X145-Z145),AND($X145="",Z145=""),"",OR($X145&lt;&gt;"",Z145&lt;&gt;""),"-")</f>
        <v/>
      </c>
      <c r="AM145" s="122" t="str" cm="1">
        <f t="array" ref="AM145">_xlfn.IFS(AND($X145&lt;&gt;"",AA145&lt;&gt;""),ABS($X145-AA145),AND($X145="",AA145=""),"",OR($X145&lt;&gt;"",AA145&lt;&gt;""),"-")</f>
        <v/>
      </c>
      <c r="AN145" s="122" t="str" cm="1">
        <f t="array" ref="AN145">_xlfn.IFS(AND($X145&lt;&gt;"",AB145&lt;&gt;""),ABS($X145-AB145),AND($X145="",AB145=""),"",OR($X145&lt;&gt;"",AB145&lt;&gt;""),"-")</f>
        <v/>
      </c>
      <c r="AO145" s="122" t="str" cm="1">
        <f t="array" ref="AO145">_xlfn.IFS(AND($X145&lt;&gt;"",AC145&lt;&gt;""),ABS($X145-AC145),AND($X145="",AC145=""),"",OR($X145&lt;&gt;"",AC145&lt;&gt;""),"-")</f>
        <v/>
      </c>
      <c r="AP145" s="122" t="str" cm="1">
        <f t="array" ref="AP145">_xlfn.IFS(AND($X145&lt;&gt;"",AD145&lt;&gt;""),ABS($X145-AD145),AND($X145="",AD145=""),"",OR($X145&lt;&gt;"",AD145&lt;&gt;""),"-")</f>
        <v/>
      </c>
      <c r="AQ145" s="122" t="str" cm="1">
        <f t="array" ref="AQ145">_xlfn.IFS(AND($X145&lt;&gt;"",AE145&lt;&gt;""),ABS($X145-AE145),AND($X145="",AE145=""),"",OR($X145&lt;&gt;"",AE145&lt;&gt;""),"-")</f>
        <v/>
      </c>
      <c r="AR145" s="122" t="str" cm="1">
        <f t="array" ref="AR145">_xlfn.IFS(AND($X145&lt;&gt;"",AF145&lt;&gt;""),ABS($X145-AF145),AND($X145="",AF145=""),"",OR($X145&lt;&gt;"",AF145&lt;&gt;""),"-")</f>
        <v/>
      </c>
      <c r="AS145" s="122" t="str" cm="1">
        <f t="array" ref="AS145">_xlfn.IFS(AND($X145&lt;&gt;"",AG145&lt;&gt;""),ABS($X145-AG145),AND($X145="",AG145=""),"",OR($X145&lt;&gt;"",AG145&lt;&gt;""),"-")</f>
        <v/>
      </c>
      <c r="AT145" s="122" t="str" cm="1">
        <f t="array" ref="AT145">_xlfn.IFS(AND($X145&lt;&gt;"",AH145&lt;&gt;""),ABS($X145-AH145),AND($X145="",AH145=""),"",OR($X145&lt;&gt;"",AH145&lt;&gt;""),"-")</f>
        <v/>
      </c>
      <c r="AU145" s="122" t="str" cm="1">
        <f t="array" ref="AU145">_xlfn.IFS(AND($X145&lt;&gt;"",AI145&lt;&gt;""),ABS($X145-AI145),AND($X145="",AI145=""),"",OR($X145&lt;&gt;"",AI145&lt;&gt;""),"-")</f>
        <v/>
      </c>
      <c r="AV145" s="122" t="str" cm="1">
        <f t="array" ref="AV145">_xlfn.IFS(AND($X145&lt;&gt;"",AJ145&lt;&gt;""),ABS($X145-AJ145),AND($X145="",AJ145=""),"",OR($X145&lt;&gt;"",AJ145&lt;&gt;""),"-")</f>
        <v/>
      </c>
      <c r="AW145" s="123" t="str" cm="1">
        <f t="array" ref="AW145">_xlfn.IFS(AND($Y145&lt;&gt;"",Z145&lt;&gt;""),ABS($Y145-Z145),AND($Y145="",Z145=""),"",OR($Y145&lt;&gt;"",Z145&lt;&gt;""),"-")</f>
        <v/>
      </c>
      <c r="AX145" s="122" t="str" cm="1">
        <f t="array" ref="AX145">_xlfn.IFS(AND($Y145&lt;&gt;"",AA145&lt;&gt;""),ABS($Y145-AA145),AND($Y145="",AA145=""),"",OR($Y145&lt;&gt;"",AA145&lt;&gt;""),"-")</f>
        <v/>
      </c>
      <c r="AY145" s="122" t="str" cm="1">
        <f t="array" ref="AY145">_xlfn.IFS(AND($Y145&lt;&gt;"",AB145&lt;&gt;""),ABS($Y145-AB145),AND($Y145="",AB145=""),"",OR($Y145&lt;&gt;"",AB145&lt;&gt;""),"-")</f>
        <v/>
      </c>
      <c r="AZ145" s="122" t="str" cm="1">
        <f t="array" ref="AZ145">_xlfn.IFS(AND($Y145&lt;&gt;"",AC145&lt;&gt;""),ABS($Y145-AC145),AND($Y145="",AC145=""),"",OR($Y145&lt;&gt;"",AC145&lt;&gt;""),"-")</f>
        <v/>
      </c>
      <c r="BA145" s="122" t="str" cm="1">
        <f t="array" ref="BA145">_xlfn.IFS(AND($Y145&lt;&gt;"",AD145&lt;&gt;""),ABS($Y145-AD145),AND($Y145="",AD145=""),"",OR($Y145&lt;&gt;"",AD145&lt;&gt;""),"-")</f>
        <v/>
      </c>
      <c r="BB145" s="122" t="str" cm="1">
        <f t="array" ref="BB145">_xlfn.IFS(AND($Y145&lt;&gt;"",AE145&lt;&gt;""),ABS($Y145-AE145),AND($Y145="",AE145=""),"",OR($Y145&lt;&gt;"",AE145&lt;&gt;""),"-")</f>
        <v/>
      </c>
      <c r="BC145" s="122" t="str" cm="1">
        <f t="array" ref="BC145">_xlfn.IFS(AND($Y145&lt;&gt;"",AF145&lt;&gt;""),ABS($Y145-AF145),AND($Y145="",AF145=""),"",OR($Y145&lt;&gt;"",AF145&lt;&gt;""),"-")</f>
        <v/>
      </c>
      <c r="BD145" s="122" t="str" cm="1">
        <f t="array" ref="BD145">_xlfn.IFS(AND($Y145&lt;&gt;"",AG145&lt;&gt;""),ABS($Y145-AG145),AND($Y145="",AG145=""),"",OR($Y145&lt;&gt;"",AG145&lt;&gt;""),"-")</f>
        <v/>
      </c>
      <c r="BE145" s="122" t="str" cm="1">
        <f t="array" ref="BE145">_xlfn.IFS(AND($Y145&lt;&gt;"",AH145&lt;&gt;""),ABS($Y145-AH145),AND($Y145="",AH145=""),"",OR($Y145&lt;&gt;"",AH145&lt;&gt;""),"-")</f>
        <v/>
      </c>
      <c r="BF145" s="122" t="str" cm="1">
        <f t="array" ref="BF145">_xlfn.IFS(AND($Y145&lt;&gt;"",AI145&lt;&gt;""),ABS($Y145-AI145),AND($Y145="",AI145=""),"",OR($Y145&lt;&gt;"",AI145&lt;&gt;""),"-")</f>
        <v/>
      </c>
      <c r="BG145" s="122" t="str" cm="1">
        <f t="array" ref="BG145">_xlfn.IFS(AND($Y145&lt;&gt;"",AJ145&lt;&gt;""),ABS($Y145-AJ145),AND($Y145="",AJ145=""),"",OR($Y145&lt;&gt;"",AJ145&lt;&gt;""),"-")</f>
        <v/>
      </c>
      <c r="BH145" s="121" t="str" cm="1">
        <f t="array" ref="BH145">_xlfn.IFS(AND($Z145&lt;&gt;"",AA145&lt;&gt;""),ABS($Z145-AA145),AND($Z145="",AA145=""),"",OR($Z145&lt;&gt;"",AA145&lt;&gt;""),"-")</f>
        <v/>
      </c>
      <c r="BI145" s="120" t="str" cm="1">
        <f t="array" ref="BI145">_xlfn.IFS(AND($Z145&lt;&gt;"",AB145&lt;&gt;""),ABS($Z145-AB145),AND($Z145="",AB145=""),"",OR($Z145&lt;&gt;"",AB145&lt;&gt;""),"-")</f>
        <v/>
      </c>
      <c r="BJ145" s="120" t="str" cm="1">
        <f t="array" ref="BJ145">_xlfn.IFS(AND($Z145&lt;&gt;"",AC145&lt;&gt;""),ABS($Z145-AC145),AND($Z145="",AC145=""),"",OR($Z145&lt;&gt;"",AC145&lt;&gt;""),"-")</f>
        <v/>
      </c>
      <c r="BK145" s="120" t="str" cm="1">
        <f t="array" ref="BK145">_xlfn.IFS(AND($Z145&lt;&gt;"",AD145&lt;&gt;""),ABS($Z145-AD145),AND($Z145="",AD145=""),"",OR($Z145&lt;&gt;"",AD145&lt;&gt;""),"-")</f>
        <v/>
      </c>
      <c r="BL145" s="120" t="str" cm="1">
        <f t="array" ref="BL145">_xlfn.IFS(AND($Z145&lt;&gt;"",AE145&lt;&gt;""),ABS($Z145-AE145),AND($Z145="",AE145=""),"",OR($Z145&lt;&gt;"",AE145&lt;&gt;""),"-")</f>
        <v/>
      </c>
      <c r="BM145" s="120" t="str" cm="1">
        <f t="array" ref="BM145">_xlfn.IFS(AND($Z145&lt;&gt;"",AF145&lt;&gt;""),ABS($Z145-AF145),AND($Z145="",AF145=""),"",OR($Z145&lt;&gt;"",AF145&lt;&gt;""),"-")</f>
        <v/>
      </c>
      <c r="BN145" s="120" t="str" cm="1">
        <f t="array" ref="BN145">_xlfn.IFS(AND($Z145&lt;&gt;"",AG145&lt;&gt;""),ABS($Z145-AG145),AND($Z145="",AG145=""),"",OR($Z145&lt;&gt;"",AG145&lt;&gt;""),"-")</f>
        <v/>
      </c>
      <c r="BO145" s="120" t="str" cm="1">
        <f t="array" ref="BO145">_xlfn.IFS(AND($Z145&lt;&gt;"",AH145&lt;&gt;""),ABS($Z145-AH145),AND($Z145="",AH145=""),"",OR($Z145&lt;&gt;"",AH145&lt;&gt;""),"-")</f>
        <v/>
      </c>
      <c r="BP145" s="120" t="str" cm="1">
        <f t="array" ref="BP145">_xlfn.IFS(AND($Z145&lt;&gt;"",AI145&lt;&gt;""),ABS($Z145-AI145),AND($Z145="",AI145=""),"",OR($Z145&lt;&gt;"",AI145&lt;&gt;""),"-")</f>
        <v/>
      </c>
      <c r="BQ145" s="120" t="str" cm="1">
        <f t="array" ref="BQ145">_xlfn.IFS(AND($Z145&lt;&gt;"",AJ145&lt;&gt;""),ABS($Z145-AJ145),AND($Z145="",AJ145=""),"",OR($Z145&lt;&gt;"",AJ145&lt;&gt;""),"-")</f>
        <v/>
      </c>
      <c r="BR145" s="121" t="str" cm="1">
        <f t="array" ref="BR145">_xlfn.IFS(AND($AA145&lt;&gt;"",AB145&lt;&gt;""),ABS($AA145-AB145),AND($AA145="",AB145=""),"",OR($AA145&lt;&gt;"",AB145&lt;&gt;""),"-")</f>
        <v/>
      </c>
      <c r="BS145" s="120" t="str" cm="1">
        <f t="array" ref="BS145">_xlfn.IFS(AND($AA145&lt;&gt;"",AC145&lt;&gt;""),ABS($AA145-AC145),AND($AA145="",AC145=""),"",OR($AA145&lt;&gt;"",AC145&lt;&gt;""),"-")</f>
        <v/>
      </c>
      <c r="BT145" s="120" t="str" cm="1">
        <f t="array" ref="BT145">_xlfn.IFS(AND($AA145&lt;&gt;"",AD145&lt;&gt;""),ABS($AA145-AD145),AND($AA145="",AD145=""),"",OR($AA145&lt;&gt;"",AD145&lt;&gt;""),"-")</f>
        <v/>
      </c>
      <c r="BU145" s="120" t="str" cm="1">
        <f t="array" ref="BU145">_xlfn.IFS(AND($AA145&lt;&gt;"",AE145&lt;&gt;""),ABS($AA145-AE145),AND($AA145="",AE145=""),"",OR($AA145&lt;&gt;"",AE145&lt;&gt;""),"-")</f>
        <v/>
      </c>
      <c r="BV145" s="120" t="str" cm="1">
        <f t="array" ref="BV145">_xlfn.IFS(AND($AA145&lt;&gt;"",AF145&lt;&gt;""),ABS($AA145-AF145),AND($AA145="",AF145=""),"",OR($AA145&lt;&gt;"",AF145&lt;&gt;""),"-")</f>
        <v/>
      </c>
      <c r="BW145" s="120" t="str" cm="1">
        <f t="array" ref="BW145">_xlfn.IFS(AND($AA145&lt;&gt;"",AG145&lt;&gt;""),ABS($AA145-AG145),AND($AA145="",AG145=""),"",OR($AA145&lt;&gt;"",AG145&lt;&gt;""),"-")</f>
        <v/>
      </c>
      <c r="BX145" s="120" t="str" cm="1">
        <f t="array" ref="BX145">_xlfn.IFS(AND($AA145&lt;&gt;"",AH145&lt;&gt;""),ABS($AA145-AH145),AND($AA145="",AH145=""),"",OR($AA145&lt;&gt;"",AH145&lt;&gt;""),"-")</f>
        <v/>
      </c>
      <c r="BY145" s="120" t="str" cm="1">
        <f t="array" ref="BY145">_xlfn.IFS(AND($AA145&lt;&gt;"",AI145&lt;&gt;""),ABS($AA145-AI145),AND($AA145="",AI145=""),"",OR($AA145&lt;&gt;"",AI145&lt;&gt;""),"-")</f>
        <v/>
      </c>
      <c r="BZ145" s="120" t="str" cm="1">
        <f t="array" ref="BZ145">_xlfn.IFS(AND($AA145&lt;&gt;"",AJ145&lt;&gt;""),ABS($AA145-AJ145),AND($AA145="",AJ145=""),"",OR($AA145&lt;&gt;"",AJ145&lt;&gt;""),"-")</f>
        <v/>
      </c>
      <c r="CA145" s="121" t="str" cm="1">
        <f t="array" ref="CA145">_xlfn.IFS(AND($AB145&lt;&gt;"",AC145&lt;&gt;""),ABS($AB145-AC145),AND($AB145="",AC145=""),"",OR($AB145&lt;&gt;"",AC145&lt;&gt;""),"-")</f>
        <v/>
      </c>
      <c r="CB145" s="120" t="str" cm="1">
        <f t="array" ref="CB145">_xlfn.IFS(AND($AB145&lt;&gt;"",AD145&lt;&gt;""),ABS($AB145-AD145),AND($AB145="",AD145=""),"",OR($AB145&lt;&gt;"",AD145&lt;&gt;""),"-")</f>
        <v/>
      </c>
      <c r="CC145" s="120" t="str" cm="1">
        <f t="array" ref="CC145">_xlfn.IFS(AND($AB145&lt;&gt;"",AE145&lt;&gt;""),ABS($AB145-AE145),AND($AB145="",AE145=""),"",OR($AB145&lt;&gt;"",AE145&lt;&gt;""),"-")</f>
        <v/>
      </c>
      <c r="CD145" s="120" t="str" cm="1">
        <f t="array" ref="CD145">_xlfn.IFS(AND($AB145&lt;&gt;"",AF145&lt;&gt;""),ABS($AB145-AF145),AND($AB145="",AF145=""),"",OR($AB145&lt;&gt;"",AF145&lt;&gt;""),"-")</f>
        <v/>
      </c>
      <c r="CE145" s="120" t="str" cm="1">
        <f t="array" ref="CE145">_xlfn.IFS(AND($AB145&lt;&gt;"",AG145&lt;&gt;""),ABS($AB145-AG145),AND($AB145="",AG145=""),"",OR($AB145&lt;&gt;"",AG145&lt;&gt;""),"-")</f>
        <v/>
      </c>
      <c r="CF145" s="120" t="str" cm="1">
        <f t="array" ref="CF145">_xlfn.IFS(AND($AB145&lt;&gt;"",AH145&lt;&gt;""),ABS($AB145-AH145),AND($AB145="",AH145=""),"",OR($AB145&lt;&gt;"",AH145&lt;&gt;""),"-")</f>
        <v/>
      </c>
      <c r="CG145" s="120" t="str" cm="1">
        <f t="array" ref="CG145">_xlfn.IFS(AND($AB145&lt;&gt;"",AI145&lt;&gt;""),ABS($AB145-AI145),AND($AB145="",AI145=""),"",OR($AB145&lt;&gt;"",AI145&lt;&gt;""),"-")</f>
        <v/>
      </c>
      <c r="CH145" s="120" t="str" cm="1">
        <f t="array" ref="CH145">_xlfn.IFS(AND($AB145&lt;&gt;"",AJ145&lt;&gt;""),ABS($AB145-AJ145),AND($AB145="",AJ145=""),"",OR($AB145&lt;&gt;"",AJ145&lt;&gt;""),"-")</f>
        <v/>
      </c>
      <c r="CI145" s="121" t="str" cm="1">
        <f t="array" ref="CI145">_xlfn.IFS(AND($AC145&lt;&gt;"",AD145&lt;&gt;""),ABS($AC145-AD145),AND($AC145="",AD145=""),"",OR($AC145&lt;&gt;"",AD145&lt;&gt;""),"-")</f>
        <v/>
      </c>
      <c r="CJ145" s="120" t="str" cm="1">
        <f t="array" ref="CJ145">_xlfn.IFS(AND($AC145&lt;&gt;"",AE145&lt;&gt;""),ABS($AC145-AE145),AND($AC145="",AE145=""),"",OR($AC145&lt;&gt;"",AE145&lt;&gt;""),"-")</f>
        <v/>
      </c>
      <c r="CK145" s="120" t="str" cm="1">
        <f t="array" ref="CK145">_xlfn.IFS(AND($AC145&lt;&gt;"",AF145&lt;&gt;""),ABS($AC145-AF145),AND($AC145="",AF145=""),"",OR($AC145&lt;&gt;"",AF145&lt;&gt;""),"-")</f>
        <v/>
      </c>
      <c r="CL145" s="120" t="str" cm="1">
        <f t="array" ref="CL145">_xlfn.IFS(AND($AC145&lt;&gt;"",AG145&lt;&gt;""),ABS($AC145-AG145),AND($AC145="",AG145=""),"",OR($AC145&lt;&gt;"",AG145&lt;&gt;""),"-")</f>
        <v/>
      </c>
      <c r="CM145" s="120" t="str" cm="1">
        <f t="array" ref="CM145">_xlfn.IFS(AND($AC145&lt;&gt;"",AH145&lt;&gt;""),ABS($AC145-AH145),AND($AC145="",AH145=""),"",OR($AC145&lt;&gt;"",AH145&lt;&gt;""),"-")</f>
        <v/>
      </c>
      <c r="CN145" s="120" t="str" cm="1">
        <f t="array" ref="CN145">_xlfn.IFS(AND($AC145&lt;&gt;"",AI145&lt;&gt;""),ABS($AC145-AI145),AND($AC145="",AI145=""),"",OR($AC145&lt;&gt;"",AI145&lt;&gt;""),"-")</f>
        <v/>
      </c>
      <c r="CO145" s="120" t="str" cm="1">
        <f t="array" ref="CO145">_xlfn.IFS(AND($AC145&lt;&gt;"",AJ145&lt;&gt;""),ABS($AC145-AJ145),AND($AC145="",AJ145=""),"",OR($AC145&lt;&gt;"",AJ145&lt;&gt;""),"-")</f>
        <v/>
      </c>
      <c r="CP145" s="121" t="str" cm="1">
        <f t="array" ref="CP145">_xlfn.IFS(AND($AD145&lt;&gt;"",AE145&lt;&gt;""),ABS($AD145-AE145),AND($AD145="",AE145=""),"",OR($AD145&lt;&gt;"",AE145&lt;&gt;""),"-")</f>
        <v/>
      </c>
      <c r="CQ145" s="120" t="str" cm="1">
        <f t="array" ref="CQ145">_xlfn.IFS(AND($AD145&lt;&gt;"",AF145&lt;&gt;""),ABS($AD145-AF145),AND($AD145="",AF145=""),"",OR($AD145&lt;&gt;"",AF145&lt;&gt;""),"-")</f>
        <v/>
      </c>
      <c r="CR145" s="120" t="str" cm="1">
        <f t="array" ref="CR145">_xlfn.IFS(AND($AD145&lt;&gt;"",AG145&lt;&gt;""),ABS($AD145-AG145),AND($AD145="",AG145=""),"",OR($AD145&lt;&gt;"",AG145&lt;&gt;""),"-")</f>
        <v/>
      </c>
      <c r="CS145" s="120" t="str" cm="1">
        <f t="array" ref="CS145">_xlfn.IFS(AND($AD145&lt;&gt;"",AH145&lt;&gt;""),ABS($AD145-AH145),AND($AD145="",AH145=""),"",OR($AD145&lt;&gt;"",AH145&lt;&gt;""),"-")</f>
        <v/>
      </c>
      <c r="CT145" s="120" t="str" cm="1">
        <f t="array" ref="CT145">_xlfn.IFS(AND($AD145&lt;&gt;"",AI145&lt;&gt;""),ABS($AD145-AI145),AND($AD145="",AI145=""),"",OR($AD145&lt;&gt;"",AI145&lt;&gt;""),"-")</f>
        <v/>
      </c>
      <c r="CU145" s="120" t="str" cm="1">
        <f t="array" ref="CU145">_xlfn.IFS(AND($AD145&lt;&gt;"",AJ145&lt;&gt;""),ABS($AD145-AJ145),AND($AD145="",AJ145=""),"",OR($AD145&lt;&gt;"",AJ145&lt;&gt;""),"-")</f>
        <v/>
      </c>
      <c r="CV145" s="121" t="str" cm="1">
        <f t="array" ref="CV145">_xlfn.IFS(AND($AE145&lt;&gt;"",AF145&lt;&gt;""),ABS($AE145-AF145),AND($AE145="",AF145=""),"",OR($AE145&lt;&gt;"",AF145&lt;&gt;""),"-")</f>
        <v/>
      </c>
      <c r="CW145" s="120" t="str" cm="1">
        <f t="array" ref="CW145">_xlfn.IFS(AND($AE145&lt;&gt;"",AG145&lt;&gt;""),ABS($AE145-AG145),AND($AE145="",AG145=""),"",OR($AE145&lt;&gt;"",AG145&lt;&gt;""),"-")</f>
        <v/>
      </c>
      <c r="CX145" s="120" t="str" cm="1">
        <f t="array" ref="CX145">_xlfn.IFS(AND($AE145&lt;&gt;"",AH145&lt;&gt;""),ABS($AE145-AH145),AND($AE145="",AH145=""),"",OR($AE145&lt;&gt;"",AH145&lt;&gt;""),"-")</f>
        <v/>
      </c>
      <c r="CY145" s="120" t="str" cm="1">
        <f t="array" ref="CY145">_xlfn.IFS(AND($AE145&lt;&gt;"",AI145&lt;&gt;""),ABS($AE145-AI145),AND($AE145="",AI145=""),"",OR($AE145&lt;&gt;"",AI145&lt;&gt;""),"-")</f>
        <v/>
      </c>
      <c r="CZ145" s="120" t="str" cm="1">
        <f t="array" ref="CZ145">_xlfn.IFS(AND($AE145&lt;&gt;"",AJ145&lt;&gt;""),ABS($AE145-AJ145),AND($AE145="",AJ145=""),"",OR($AE145&lt;&gt;"",AJ145&lt;&gt;""),"-")</f>
        <v/>
      </c>
      <c r="DA145" s="121" t="str" cm="1">
        <f t="array" ref="DA145">_xlfn.IFS(AND($AF145&lt;&gt;"",AG145&lt;&gt;""),ABS($AF145-AG145),AND($AF145="",AG145=""),"",OR($AF145&lt;&gt;"",AG145&lt;&gt;""),"-")</f>
        <v/>
      </c>
      <c r="DB145" s="120" t="str" cm="1">
        <f t="array" ref="DB145">_xlfn.IFS(AND($AF145&lt;&gt;"",AH145&lt;&gt;""),ABS($AF145-AH145),AND($AF145="",AH145=""),"",OR($AF145&lt;&gt;"",AH145&lt;&gt;""),"-")</f>
        <v/>
      </c>
      <c r="DC145" s="120" t="str" cm="1">
        <f t="array" ref="DC145">_xlfn.IFS(AND($AF145&lt;&gt;"",AI145&lt;&gt;""),ABS($AF145-AI145),AND($AF145="",AI145=""),"",OR($AF145&lt;&gt;"",AI145&lt;&gt;""),"-")</f>
        <v/>
      </c>
      <c r="DD145" s="120" t="str" cm="1">
        <f t="array" ref="DD145">_xlfn.IFS(AND($AF145&lt;&gt;"",AJ145&lt;&gt;""),ABS($AF145-AJ145),AND($AF145="",AJ145=""),"",OR($AF145&lt;&gt;"",AJ145&lt;&gt;""),"-")</f>
        <v/>
      </c>
      <c r="DE145" s="121" t="str" cm="1">
        <f t="array" ref="DE145">_xlfn.IFS(AND($AG145&lt;&gt;"",AH145&lt;&gt;""),ABS($AG145-AH145),AND($AG145="",AH145=""),"",OR($AG145&lt;&gt;"",AH145&lt;&gt;""),"-")</f>
        <v/>
      </c>
      <c r="DF145" s="120" t="str" cm="1">
        <f t="array" ref="DF145">_xlfn.IFS(AND($AG145&lt;&gt;"",AI145&lt;&gt;""),ABS($AG145-AI145),AND($AG145="",AI145=""),"",OR($AG145&lt;&gt;"",AI145&lt;&gt;""),"-")</f>
        <v/>
      </c>
      <c r="DG145" s="120" t="str" cm="1">
        <f t="array" ref="DG145">_xlfn.IFS(AND($AG145&lt;&gt;"",AJ145&lt;&gt;""),ABS($AG145-AJ145),AND($AG145="",AJ145=""),"",OR($AG145&lt;&gt;"",AJ145&lt;&gt;""),"-")</f>
        <v/>
      </c>
      <c r="DH145" s="121" t="str" cm="1">
        <f t="array" ref="DH145">_xlfn.IFS(AND($AH145&lt;&gt;"",AI145&lt;&gt;""),ABS($AH145-AI145),AND($AH145="",AI145=""),"",OR($AH145&lt;&gt;"",AI145&lt;&gt;""),"-")</f>
        <v/>
      </c>
      <c r="DI145" s="120" t="str" cm="1">
        <f t="array" ref="DI145">_xlfn.IFS(AND($AH145&lt;&gt;"",AJ145&lt;&gt;""),ABS($AH145-AJ145),AND($AH145="",AJ145=""),"",OR($AH145&lt;&gt;"",AJ145&lt;&gt;""),"-")</f>
        <v/>
      </c>
      <c r="DJ145" s="121" t="str" cm="1">
        <f t="array" ref="DJ145">_xlfn.IFS(AND($AI145&lt;&gt;"",AJ145&lt;&gt;""),ABS($AI145-AJ145),AND($AI145="",AJ145=""),"",OR($AI145&lt;&gt;"",AJ145&lt;&gt;""),"-")</f>
        <v/>
      </c>
    </row>
    <row r="146" spans="1:114" x14ac:dyDescent="0.2">
      <c r="A146" s="120" t="e">
        <f t="shared" si="36"/>
        <v>#DIV/0!</v>
      </c>
      <c r="B146" s="186" t="e">
        <f t="shared" si="37"/>
        <v>#DIV/0!</v>
      </c>
      <c r="C146" s="186" t="e">
        <f t="shared" si="38"/>
        <v>#DIV/0!</v>
      </c>
      <c r="D146" s="186" t="e">
        <f t="shared" si="39"/>
        <v>#DIV/0!</v>
      </c>
      <c r="E146" s="263">
        <f t="shared" si="40"/>
        <v>0</v>
      </c>
      <c r="F146" s="186">
        <f t="shared" si="41"/>
        <v>0</v>
      </c>
      <c r="G146" s="186" t="e">
        <f t="shared" si="42"/>
        <v>#DIV/0!</v>
      </c>
      <c r="H146" s="262" t="str">
        <f t="shared" si="43"/>
        <v/>
      </c>
      <c r="I146" s="187" t="str">
        <f t="shared" si="44"/>
        <v/>
      </c>
      <c r="J146" s="260" t="s">
        <v>59</v>
      </c>
      <c r="K146" s="259" t="e">
        <f>VLOOKUP($J146,Merged_couplings!$B:$BU,MATCH(K$1,Merged_couplings!$B$1:$BU$1,0),FALSE)</f>
        <v>#N/A</v>
      </c>
      <c r="L146" s="258" t="e">
        <f>VLOOKUP($J146,Merged_couplings!$B:$BU,MATCH(L$1,Merged_couplings!$B$1:$BU$1,0),FALSE)</f>
        <v>#N/A</v>
      </c>
      <c r="M146" s="258" t="e">
        <f>VLOOKUP($J146,Merged_couplings!$B:$BU,MATCH(M$1,Merged_couplings!$B$1:$BU$1,0),FALSE)</f>
        <v>#N/A</v>
      </c>
      <c r="N146" s="258" t="e">
        <f>VLOOKUP($J146,Merged_couplings!$B:$BU,MATCH(N$1,Merged_couplings!$B$1:$BU$1,0),FALSE)</f>
        <v>#N/A</v>
      </c>
      <c r="O146" s="258" t="e">
        <f>VLOOKUP($J146,Merged_couplings!$B:$BU,MATCH(O$1,Merged_couplings!$B$1:$BU$1,0),FALSE)</f>
        <v>#N/A</v>
      </c>
      <c r="P146" s="258" t="e">
        <f>VLOOKUP($J146,Merged_couplings!$B:$BU,MATCH(P$1,Merged_couplings!$B$1:$BU$1,0),FALSE)</f>
        <v>#N/A</v>
      </c>
      <c r="Q146" s="258" t="e">
        <f>VLOOKUP($J146,Merged_couplings!$B:$BU,MATCH(Q$1,Merged_couplings!$B$1:$BU$1,0),FALSE)</f>
        <v>#N/A</v>
      </c>
      <c r="R146" s="258" t="e">
        <f>VLOOKUP($J146,Merged_couplings!$B:$BU,MATCH(R$1,Merged_couplings!$B$1:$BU$1,0),FALSE)</f>
        <v>#N/A</v>
      </c>
      <c r="S146" s="258" t="e">
        <f>VLOOKUP($J146,Merged_couplings!$B:$BU,MATCH(S$1,Merged_couplings!$B$1:$BU$1,0),FALSE)</f>
        <v>#N/A</v>
      </c>
      <c r="T146" s="258" t="e">
        <f>VLOOKUP($J146,Merged_couplings!$B:$BU,MATCH(T$1,Merged_couplings!$B$1:$BU$1,0),FALSE)</f>
        <v>#N/A</v>
      </c>
      <c r="U146" s="258" t="e">
        <f>VLOOKUP($J146,Merged_couplings!$B:$BU,MATCH(U$1,Merged_couplings!$B$1:$BU$1,0),FALSE)</f>
        <v>#N/A</v>
      </c>
      <c r="V146" s="258" t="e">
        <f>VLOOKUP($J146,Merged_couplings!$B:$BU,MATCH(V$1,Merged_couplings!$B$1:$BU$1,0),FALSE)</f>
        <v>#N/A</v>
      </c>
      <c r="W146" s="258" t="e">
        <f>VLOOKUP($J146,Merged_couplings!$B:$BU,MATCH(W$1,Merged_couplings!$B$1:$BU$1,0),FALSE)</f>
        <v>#N/A</v>
      </c>
      <c r="X146" s="121" t="str">
        <f>_xlfn.IFNA(VLOOKUP($J146,Merged_couplings!$B:$R,MATCH(X$1,Merged_couplings!$B$1:$R$1,0),FALSE),"")</f>
        <v/>
      </c>
      <c r="Y146" s="120" t="str">
        <f>_xlfn.IFNA(VLOOKUP($J146,Merged_couplings!$B:$R,MATCH(Y$1,Merged_couplings!$B$1:$R$1,0),FALSE),"")</f>
        <v/>
      </c>
      <c r="Z146" s="120" t="str">
        <f>_xlfn.IFNA(VLOOKUP($J146,Merged_couplings!$B:$R,MATCH(Z$1,Merged_couplings!$B$1:$R$1,0),FALSE),"")</f>
        <v/>
      </c>
      <c r="AA146" s="120" t="str">
        <f>_xlfn.IFNA(VLOOKUP($J146,Merged_couplings!$B:$R,MATCH(AA$1,Merged_couplings!$B$1:$R$1,0),FALSE),"")</f>
        <v/>
      </c>
      <c r="AB146" s="120" t="str">
        <f>_xlfn.IFNA(VLOOKUP($J146,Merged_couplings!$B:$R,MATCH(AB$1,Merged_couplings!$B$1:$R$1,0),FALSE),"")</f>
        <v/>
      </c>
      <c r="AC146" s="120" t="str">
        <f>_xlfn.IFNA(VLOOKUP($J146,Merged_couplings!$B:$R,MATCH(AC$1,Merged_couplings!$B$1:$R$1,0),FALSE),"")</f>
        <v/>
      </c>
      <c r="AD146" s="120" t="str">
        <f>_xlfn.IFNA(VLOOKUP($J146,Merged_couplings!$B:$R,MATCH(AD$1,Merged_couplings!$B$1:$R$1,0),FALSE),"")</f>
        <v/>
      </c>
      <c r="AE146" s="120" t="str">
        <f>_xlfn.IFNA(VLOOKUP($J146,Merged_couplings!$B:$R,MATCH(AE$1,Merged_couplings!$B$1:$R$1,0),FALSE),"")</f>
        <v/>
      </c>
      <c r="AF146" s="120" t="str">
        <f>_xlfn.IFNA(VLOOKUP($J146,Merged_couplings!$B:$R,MATCH(AF$1,Merged_couplings!$B$1:$R$1,0),FALSE),"")</f>
        <v/>
      </c>
      <c r="AG146" s="120" t="str">
        <f>_xlfn.IFNA(VLOOKUP($J146,Merged_couplings!$B:$R,MATCH(AG$1,Merged_couplings!$B$1:$R$1,0),FALSE),"")</f>
        <v/>
      </c>
      <c r="AH146" s="120" t="str">
        <f>_xlfn.IFNA(VLOOKUP($J146,Merged_couplings!$B:$R,MATCH(AH$1,Merged_couplings!$B$1:$R$1,0),FALSE),"")</f>
        <v/>
      </c>
      <c r="AI146" s="120" t="str">
        <f>_xlfn.IFNA(VLOOKUP($J146,Merged_couplings!$B:$R,MATCH(AI$1,Merged_couplings!$B$1:$R$1,0),FALSE),"")</f>
        <v/>
      </c>
      <c r="AJ146" s="120" t="str">
        <f>_xlfn.IFNA(VLOOKUP($J146,Merged_couplings!$B:$R,MATCH(AJ$1,Merged_couplings!$B$1:$R$1,0),FALSE),"")</f>
        <v/>
      </c>
      <c r="AK146" s="123" t="str" cm="1">
        <f t="array" ref="AK146">_xlfn.IFS(AND($X146&lt;&gt;"",Y146&lt;&gt;""),ABS($X146-Y146),AND($X146="",Y146=""),"",OR($X146&lt;&gt;"",Y146&lt;&gt;""),"-")</f>
        <v/>
      </c>
      <c r="AL146" s="122" t="str" cm="1">
        <f t="array" ref="AL146">_xlfn.IFS(AND($X146&lt;&gt;"",Z146&lt;&gt;""),ABS($X146-Z146),AND($X146="",Z146=""),"",OR($X146&lt;&gt;"",Z146&lt;&gt;""),"-")</f>
        <v/>
      </c>
      <c r="AM146" s="122" t="str" cm="1">
        <f t="array" ref="AM146">_xlfn.IFS(AND($X146&lt;&gt;"",AA146&lt;&gt;""),ABS($X146-AA146),AND($X146="",AA146=""),"",OR($X146&lt;&gt;"",AA146&lt;&gt;""),"-")</f>
        <v/>
      </c>
      <c r="AN146" s="122" t="str" cm="1">
        <f t="array" ref="AN146">_xlfn.IFS(AND($X146&lt;&gt;"",AB146&lt;&gt;""),ABS($X146-AB146),AND($X146="",AB146=""),"",OR($X146&lt;&gt;"",AB146&lt;&gt;""),"-")</f>
        <v/>
      </c>
      <c r="AO146" s="122" t="str" cm="1">
        <f t="array" ref="AO146">_xlfn.IFS(AND($X146&lt;&gt;"",AC146&lt;&gt;""),ABS($X146-AC146),AND($X146="",AC146=""),"",OR($X146&lt;&gt;"",AC146&lt;&gt;""),"-")</f>
        <v/>
      </c>
      <c r="AP146" s="122" t="str" cm="1">
        <f t="array" ref="AP146">_xlfn.IFS(AND($X146&lt;&gt;"",AD146&lt;&gt;""),ABS($X146-AD146),AND($X146="",AD146=""),"",OR($X146&lt;&gt;"",AD146&lt;&gt;""),"-")</f>
        <v/>
      </c>
      <c r="AQ146" s="122" t="str" cm="1">
        <f t="array" ref="AQ146">_xlfn.IFS(AND($X146&lt;&gt;"",AE146&lt;&gt;""),ABS($X146-AE146),AND($X146="",AE146=""),"",OR($X146&lt;&gt;"",AE146&lt;&gt;""),"-")</f>
        <v/>
      </c>
      <c r="AR146" s="122" t="str" cm="1">
        <f t="array" ref="AR146">_xlfn.IFS(AND($X146&lt;&gt;"",AF146&lt;&gt;""),ABS($X146-AF146),AND($X146="",AF146=""),"",OR($X146&lt;&gt;"",AF146&lt;&gt;""),"-")</f>
        <v/>
      </c>
      <c r="AS146" s="122" t="str" cm="1">
        <f t="array" ref="AS146">_xlfn.IFS(AND($X146&lt;&gt;"",AG146&lt;&gt;""),ABS($X146-AG146),AND($X146="",AG146=""),"",OR($X146&lt;&gt;"",AG146&lt;&gt;""),"-")</f>
        <v/>
      </c>
      <c r="AT146" s="122" t="str" cm="1">
        <f t="array" ref="AT146">_xlfn.IFS(AND($X146&lt;&gt;"",AH146&lt;&gt;""),ABS($X146-AH146),AND($X146="",AH146=""),"",OR($X146&lt;&gt;"",AH146&lt;&gt;""),"-")</f>
        <v/>
      </c>
      <c r="AU146" s="122" t="str" cm="1">
        <f t="array" ref="AU146">_xlfn.IFS(AND($X146&lt;&gt;"",AI146&lt;&gt;""),ABS($X146-AI146),AND($X146="",AI146=""),"",OR($X146&lt;&gt;"",AI146&lt;&gt;""),"-")</f>
        <v/>
      </c>
      <c r="AV146" s="122" t="str" cm="1">
        <f t="array" ref="AV146">_xlfn.IFS(AND($X146&lt;&gt;"",AJ146&lt;&gt;""),ABS($X146-AJ146),AND($X146="",AJ146=""),"",OR($X146&lt;&gt;"",AJ146&lt;&gt;""),"-")</f>
        <v/>
      </c>
      <c r="AW146" s="123" t="str" cm="1">
        <f t="array" ref="AW146">_xlfn.IFS(AND($Y146&lt;&gt;"",Z146&lt;&gt;""),ABS($Y146-Z146),AND($Y146="",Z146=""),"",OR($Y146&lt;&gt;"",Z146&lt;&gt;""),"-")</f>
        <v/>
      </c>
      <c r="AX146" s="122" t="str" cm="1">
        <f t="array" ref="AX146">_xlfn.IFS(AND($Y146&lt;&gt;"",AA146&lt;&gt;""),ABS($Y146-AA146),AND($Y146="",AA146=""),"",OR($Y146&lt;&gt;"",AA146&lt;&gt;""),"-")</f>
        <v/>
      </c>
      <c r="AY146" s="122" t="str" cm="1">
        <f t="array" ref="AY146">_xlfn.IFS(AND($Y146&lt;&gt;"",AB146&lt;&gt;""),ABS($Y146-AB146),AND($Y146="",AB146=""),"",OR($Y146&lt;&gt;"",AB146&lt;&gt;""),"-")</f>
        <v/>
      </c>
      <c r="AZ146" s="122" t="str" cm="1">
        <f t="array" ref="AZ146">_xlfn.IFS(AND($Y146&lt;&gt;"",AC146&lt;&gt;""),ABS($Y146-AC146),AND($Y146="",AC146=""),"",OR($Y146&lt;&gt;"",AC146&lt;&gt;""),"-")</f>
        <v/>
      </c>
      <c r="BA146" s="122" t="str" cm="1">
        <f t="array" ref="BA146">_xlfn.IFS(AND($Y146&lt;&gt;"",AD146&lt;&gt;""),ABS($Y146-AD146),AND($Y146="",AD146=""),"",OR($Y146&lt;&gt;"",AD146&lt;&gt;""),"-")</f>
        <v/>
      </c>
      <c r="BB146" s="122" t="str" cm="1">
        <f t="array" ref="BB146">_xlfn.IFS(AND($Y146&lt;&gt;"",AE146&lt;&gt;""),ABS($Y146-AE146),AND($Y146="",AE146=""),"",OR($Y146&lt;&gt;"",AE146&lt;&gt;""),"-")</f>
        <v/>
      </c>
      <c r="BC146" s="122" t="str" cm="1">
        <f t="array" ref="BC146">_xlfn.IFS(AND($Y146&lt;&gt;"",AF146&lt;&gt;""),ABS($Y146-AF146),AND($Y146="",AF146=""),"",OR($Y146&lt;&gt;"",AF146&lt;&gt;""),"-")</f>
        <v/>
      </c>
      <c r="BD146" s="122" t="str" cm="1">
        <f t="array" ref="BD146">_xlfn.IFS(AND($Y146&lt;&gt;"",AG146&lt;&gt;""),ABS($Y146-AG146),AND($Y146="",AG146=""),"",OR($Y146&lt;&gt;"",AG146&lt;&gt;""),"-")</f>
        <v/>
      </c>
      <c r="BE146" s="122" t="str" cm="1">
        <f t="array" ref="BE146">_xlfn.IFS(AND($Y146&lt;&gt;"",AH146&lt;&gt;""),ABS($Y146-AH146),AND($Y146="",AH146=""),"",OR($Y146&lt;&gt;"",AH146&lt;&gt;""),"-")</f>
        <v/>
      </c>
      <c r="BF146" s="122" t="str" cm="1">
        <f t="array" ref="BF146">_xlfn.IFS(AND($Y146&lt;&gt;"",AI146&lt;&gt;""),ABS($Y146-AI146),AND($Y146="",AI146=""),"",OR($Y146&lt;&gt;"",AI146&lt;&gt;""),"-")</f>
        <v/>
      </c>
      <c r="BG146" s="122" t="str" cm="1">
        <f t="array" ref="BG146">_xlfn.IFS(AND($Y146&lt;&gt;"",AJ146&lt;&gt;""),ABS($Y146-AJ146),AND($Y146="",AJ146=""),"",OR($Y146&lt;&gt;"",AJ146&lt;&gt;""),"-")</f>
        <v/>
      </c>
      <c r="BH146" s="121" t="str" cm="1">
        <f t="array" ref="BH146">_xlfn.IFS(AND($Z146&lt;&gt;"",AA146&lt;&gt;""),ABS($Z146-AA146),AND($Z146="",AA146=""),"",OR($Z146&lt;&gt;"",AA146&lt;&gt;""),"-")</f>
        <v/>
      </c>
      <c r="BI146" s="120" t="str" cm="1">
        <f t="array" ref="BI146">_xlfn.IFS(AND($Z146&lt;&gt;"",AB146&lt;&gt;""),ABS($Z146-AB146),AND($Z146="",AB146=""),"",OR($Z146&lt;&gt;"",AB146&lt;&gt;""),"-")</f>
        <v/>
      </c>
      <c r="BJ146" s="120" t="str" cm="1">
        <f t="array" ref="BJ146">_xlfn.IFS(AND($Z146&lt;&gt;"",AC146&lt;&gt;""),ABS($Z146-AC146),AND($Z146="",AC146=""),"",OR($Z146&lt;&gt;"",AC146&lt;&gt;""),"-")</f>
        <v/>
      </c>
      <c r="BK146" s="120" t="str" cm="1">
        <f t="array" ref="BK146">_xlfn.IFS(AND($Z146&lt;&gt;"",AD146&lt;&gt;""),ABS($Z146-AD146),AND($Z146="",AD146=""),"",OR($Z146&lt;&gt;"",AD146&lt;&gt;""),"-")</f>
        <v/>
      </c>
      <c r="BL146" s="120" t="str" cm="1">
        <f t="array" ref="BL146">_xlfn.IFS(AND($Z146&lt;&gt;"",AE146&lt;&gt;""),ABS($Z146-AE146),AND($Z146="",AE146=""),"",OR($Z146&lt;&gt;"",AE146&lt;&gt;""),"-")</f>
        <v/>
      </c>
      <c r="BM146" s="120" t="str" cm="1">
        <f t="array" ref="BM146">_xlfn.IFS(AND($Z146&lt;&gt;"",AF146&lt;&gt;""),ABS($Z146-AF146),AND($Z146="",AF146=""),"",OR($Z146&lt;&gt;"",AF146&lt;&gt;""),"-")</f>
        <v/>
      </c>
      <c r="BN146" s="120" t="str" cm="1">
        <f t="array" ref="BN146">_xlfn.IFS(AND($Z146&lt;&gt;"",AG146&lt;&gt;""),ABS($Z146-AG146),AND($Z146="",AG146=""),"",OR($Z146&lt;&gt;"",AG146&lt;&gt;""),"-")</f>
        <v/>
      </c>
      <c r="BO146" s="120" t="str" cm="1">
        <f t="array" ref="BO146">_xlfn.IFS(AND($Z146&lt;&gt;"",AH146&lt;&gt;""),ABS($Z146-AH146),AND($Z146="",AH146=""),"",OR($Z146&lt;&gt;"",AH146&lt;&gt;""),"-")</f>
        <v/>
      </c>
      <c r="BP146" s="120" t="str" cm="1">
        <f t="array" ref="BP146">_xlfn.IFS(AND($Z146&lt;&gt;"",AI146&lt;&gt;""),ABS($Z146-AI146),AND($Z146="",AI146=""),"",OR($Z146&lt;&gt;"",AI146&lt;&gt;""),"-")</f>
        <v/>
      </c>
      <c r="BQ146" s="120" t="str" cm="1">
        <f t="array" ref="BQ146">_xlfn.IFS(AND($Z146&lt;&gt;"",AJ146&lt;&gt;""),ABS($Z146-AJ146),AND($Z146="",AJ146=""),"",OR($Z146&lt;&gt;"",AJ146&lt;&gt;""),"-")</f>
        <v/>
      </c>
      <c r="BR146" s="121" t="str" cm="1">
        <f t="array" ref="BR146">_xlfn.IFS(AND($AA146&lt;&gt;"",AB146&lt;&gt;""),ABS($AA146-AB146),AND($AA146="",AB146=""),"",OR($AA146&lt;&gt;"",AB146&lt;&gt;""),"-")</f>
        <v/>
      </c>
      <c r="BS146" s="120" t="str" cm="1">
        <f t="array" ref="BS146">_xlfn.IFS(AND($AA146&lt;&gt;"",AC146&lt;&gt;""),ABS($AA146-AC146),AND($AA146="",AC146=""),"",OR($AA146&lt;&gt;"",AC146&lt;&gt;""),"-")</f>
        <v/>
      </c>
      <c r="BT146" s="120" t="str" cm="1">
        <f t="array" ref="BT146">_xlfn.IFS(AND($AA146&lt;&gt;"",AD146&lt;&gt;""),ABS($AA146-AD146),AND($AA146="",AD146=""),"",OR($AA146&lt;&gt;"",AD146&lt;&gt;""),"-")</f>
        <v/>
      </c>
      <c r="BU146" s="120" t="str" cm="1">
        <f t="array" ref="BU146">_xlfn.IFS(AND($AA146&lt;&gt;"",AE146&lt;&gt;""),ABS($AA146-AE146),AND($AA146="",AE146=""),"",OR($AA146&lt;&gt;"",AE146&lt;&gt;""),"-")</f>
        <v/>
      </c>
      <c r="BV146" s="120" t="str" cm="1">
        <f t="array" ref="BV146">_xlfn.IFS(AND($AA146&lt;&gt;"",AF146&lt;&gt;""),ABS($AA146-AF146),AND($AA146="",AF146=""),"",OR($AA146&lt;&gt;"",AF146&lt;&gt;""),"-")</f>
        <v/>
      </c>
      <c r="BW146" s="120" t="str" cm="1">
        <f t="array" ref="BW146">_xlfn.IFS(AND($AA146&lt;&gt;"",AG146&lt;&gt;""),ABS($AA146-AG146),AND($AA146="",AG146=""),"",OR($AA146&lt;&gt;"",AG146&lt;&gt;""),"-")</f>
        <v/>
      </c>
      <c r="BX146" s="120" t="str" cm="1">
        <f t="array" ref="BX146">_xlfn.IFS(AND($AA146&lt;&gt;"",AH146&lt;&gt;""),ABS($AA146-AH146),AND($AA146="",AH146=""),"",OR($AA146&lt;&gt;"",AH146&lt;&gt;""),"-")</f>
        <v/>
      </c>
      <c r="BY146" s="120" t="str" cm="1">
        <f t="array" ref="BY146">_xlfn.IFS(AND($AA146&lt;&gt;"",AI146&lt;&gt;""),ABS($AA146-AI146),AND($AA146="",AI146=""),"",OR($AA146&lt;&gt;"",AI146&lt;&gt;""),"-")</f>
        <v/>
      </c>
      <c r="BZ146" s="120" t="str" cm="1">
        <f t="array" ref="BZ146">_xlfn.IFS(AND($AA146&lt;&gt;"",AJ146&lt;&gt;""),ABS($AA146-AJ146),AND($AA146="",AJ146=""),"",OR($AA146&lt;&gt;"",AJ146&lt;&gt;""),"-")</f>
        <v/>
      </c>
      <c r="CA146" s="121" t="str" cm="1">
        <f t="array" ref="CA146">_xlfn.IFS(AND($AB146&lt;&gt;"",AC146&lt;&gt;""),ABS($AB146-AC146),AND($AB146="",AC146=""),"",OR($AB146&lt;&gt;"",AC146&lt;&gt;""),"-")</f>
        <v/>
      </c>
      <c r="CB146" s="120" t="str" cm="1">
        <f t="array" ref="CB146">_xlfn.IFS(AND($AB146&lt;&gt;"",AD146&lt;&gt;""),ABS($AB146-AD146),AND($AB146="",AD146=""),"",OR($AB146&lt;&gt;"",AD146&lt;&gt;""),"-")</f>
        <v/>
      </c>
      <c r="CC146" s="120" t="str" cm="1">
        <f t="array" ref="CC146">_xlfn.IFS(AND($AB146&lt;&gt;"",AE146&lt;&gt;""),ABS($AB146-AE146),AND($AB146="",AE146=""),"",OR($AB146&lt;&gt;"",AE146&lt;&gt;""),"-")</f>
        <v/>
      </c>
      <c r="CD146" s="120" t="str" cm="1">
        <f t="array" ref="CD146">_xlfn.IFS(AND($AB146&lt;&gt;"",AF146&lt;&gt;""),ABS($AB146-AF146),AND($AB146="",AF146=""),"",OR($AB146&lt;&gt;"",AF146&lt;&gt;""),"-")</f>
        <v/>
      </c>
      <c r="CE146" s="120" t="str" cm="1">
        <f t="array" ref="CE146">_xlfn.IFS(AND($AB146&lt;&gt;"",AG146&lt;&gt;""),ABS($AB146-AG146),AND($AB146="",AG146=""),"",OR($AB146&lt;&gt;"",AG146&lt;&gt;""),"-")</f>
        <v/>
      </c>
      <c r="CF146" s="120" t="str" cm="1">
        <f t="array" ref="CF146">_xlfn.IFS(AND($AB146&lt;&gt;"",AH146&lt;&gt;""),ABS($AB146-AH146),AND($AB146="",AH146=""),"",OR($AB146&lt;&gt;"",AH146&lt;&gt;""),"-")</f>
        <v/>
      </c>
      <c r="CG146" s="120" t="str" cm="1">
        <f t="array" ref="CG146">_xlfn.IFS(AND($AB146&lt;&gt;"",AI146&lt;&gt;""),ABS($AB146-AI146),AND($AB146="",AI146=""),"",OR($AB146&lt;&gt;"",AI146&lt;&gt;""),"-")</f>
        <v/>
      </c>
      <c r="CH146" s="120" t="str" cm="1">
        <f t="array" ref="CH146">_xlfn.IFS(AND($AB146&lt;&gt;"",AJ146&lt;&gt;""),ABS($AB146-AJ146),AND($AB146="",AJ146=""),"",OR($AB146&lt;&gt;"",AJ146&lt;&gt;""),"-")</f>
        <v/>
      </c>
      <c r="CI146" s="121" t="str" cm="1">
        <f t="array" ref="CI146">_xlfn.IFS(AND($AC146&lt;&gt;"",AD146&lt;&gt;""),ABS($AC146-AD146),AND($AC146="",AD146=""),"",OR($AC146&lt;&gt;"",AD146&lt;&gt;""),"-")</f>
        <v/>
      </c>
      <c r="CJ146" s="120" t="str" cm="1">
        <f t="array" ref="CJ146">_xlfn.IFS(AND($AC146&lt;&gt;"",AE146&lt;&gt;""),ABS($AC146-AE146),AND($AC146="",AE146=""),"",OR($AC146&lt;&gt;"",AE146&lt;&gt;""),"-")</f>
        <v/>
      </c>
      <c r="CK146" s="120" t="str" cm="1">
        <f t="array" ref="CK146">_xlfn.IFS(AND($AC146&lt;&gt;"",AF146&lt;&gt;""),ABS($AC146-AF146),AND($AC146="",AF146=""),"",OR($AC146&lt;&gt;"",AF146&lt;&gt;""),"-")</f>
        <v/>
      </c>
      <c r="CL146" s="120" t="str" cm="1">
        <f t="array" ref="CL146">_xlfn.IFS(AND($AC146&lt;&gt;"",AG146&lt;&gt;""),ABS($AC146-AG146),AND($AC146="",AG146=""),"",OR($AC146&lt;&gt;"",AG146&lt;&gt;""),"-")</f>
        <v/>
      </c>
      <c r="CM146" s="120" t="str" cm="1">
        <f t="array" ref="CM146">_xlfn.IFS(AND($AC146&lt;&gt;"",AH146&lt;&gt;""),ABS($AC146-AH146),AND($AC146="",AH146=""),"",OR($AC146&lt;&gt;"",AH146&lt;&gt;""),"-")</f>
        <v/>
      </c>
      <c r="CN146" s="120" t="str" cm="1">
        <f t="array" ref="CN146">_xlfn.IFS(AND($AC146&lt;&gt;"",AI146&lt;&gt;""),ABS($AC146-AI146),AND($AC146="",AI146=""),"",OR($AC146&lt;&gt;"",AI146&lt;&gt;""),"-")</f>
        <v/>
      </c>
      <c r="CO146" s="120" t="str" cm="1">
        <f t="array" ref="CO146">_xlfn.IFS(AND($AC146&lt;&gt;"",AJ146&lt;&gt;""),ABS($AC146-AJ146),AND($AC146="",AJ146=""),"",OR($AC146&lt;&gt;"",AJ146&lt;&gt;""),"-")</f>
        <v/>
      </c>
      <c r="CP146" s="121" t="str" cm="1">
        <f t="array" ref="CP146">_xlfn.IFS(AND($AD146&lt;&gt;"",AE146&lt;&gt;""),ABS($AD146-AE146),AND($AD146="",AE146=""),"",OR($AD146&lt;&gt;"",AE146&lt;&gt;""),"-")</f>
        <v/>
      </c>
      <c r="CQ146" s="120" t="str" cm="1">
        <f t="array" ref="CQ146">_xlfn.IFS(AND($AD146&lt;&gt;"",AF146&lt;&gt;""),ABS($AD146-AF146),AND($AD146="",AF146=""),"",OR($AD146&lt;&gt;"",AF146&lt;&gt;""),"-")</f>
        <v/>
      </c>
      <c r="CR146" s="120" t="str" cm="1">
        <f t="array" ref="CR146">_xlfn.IFS(AND($AD146&lt;&gt;"",AG146&lt;&gt;""),ABS($AD146-AG146),AND($AD146="",AG146=""),"",OR($AD146&lt;&gt;"",AG146&lt;&gt;""),"-")</f>
        <v/>
      </c>
      <c r="CS146" s="120" t="str" cm="1">
        <f t="array" ref="CS146">_xlfn.IFS(AND($AD146&lt;&gt;"",AH146&lt;&gt;""),ABS($AD146-AH146),AND($AD146="",AH146=""),"",OR($AD146&lt;&gt;"",AH146&lt;&gt;""),"-")</f>
        <v/>
      </c>
      <c r="CT146" s="120" t="str" cm="1">
        <f t="array" ref="CT146">_xlfn.IFS(AND($AD146&lt;&gt;"",AI146&lt;&gt;""),ABS($AD146-AI146),AND($AD146="",AI146=""),"",OR($AD146&lt;&gt;"",AI146&lt;&gt;""),"-")</f>
        <v/>
      </c>
      <c r="CU146" s="120" t="str" cm="1">
        <f t="array" ref="CU146">_xlfn.IFS(AND($AD146&lt;&gt;"",AJ146&lt;&gt;""),ABS($AD146-AJ146),AND($AD146="",AJ146=""),"",OR($AD146&lt;&gt;"",AJ146&lt;&gt;""),"-")</f>
        <v/>
      </c>
      <c r="CV146" s="121" t="str" cm="1">
        <f t="array" ref="CV146">_xlfn.IFS(AND($AE146&lt;&gt;"",AF146&lt;&gt;""),ABS($AE146-AF146),AND($AE146="",AF146=""),"",OR($AE146&lt;&gt;"",AF146&lt;&gt;""),"-")</f>
        <v/>
      </c>
      <c r="CW146" s="120" t="str" cm="1">
        <f t="array" ref="CW146">_xlfn.IFS(AND($AE146&lt;&gt;"",AG146&lt;&gt;""),ABS($AE146-AG146),AND($AE146="",AG146=""),"",OR($AE146&lt;&gt;"",AG146&lt;&gt;""),"-")</f>
        <v/>
      </c>
      <c r="CX146" s="120" t="str" cm="1">
        <f t="array" ref="CX146">_xlfn.IFS(AND($AE146&lt;&gt;"",AH146&lt;&gt;""),ABS($AE146-AH146),AND($AE146="",AH146=""),"",OR($AE146&lt;&gt;"",AH146&lt;&gt;""),"-")</f>
        <v/>
      </c>
      <c r="CY146" s="120" t="str" cm="1">
        <f t="array" ref="CY146">_xlfn.IFS(AND($AE146&lt;&gt;"",AI146&lt;&gt;""),ABS($AE146-AI146),AND($AE146="",AI146=""),"",OR($AE146&lt;&gt;"",AI146&lt;&gt;""),"-")</f>
        <v/>
      </c>
      <c r="CZ146" s="120" t="str" cm="1">
        <f t="array" ref="CZ146">_xlfn.IFS(AND($AE146&lt;&gt;"",AJ146&lt;&gt;""),ABS($AE146-AJ146),AND($AE146="",AJ146=""),"",OR($AE146&lt;&gt;"",AJ146&lt;&gt;""),"-")</f>
        <v/>
      </c>
      <c r="DA146" s="121" t="str" cm="1">
        <f t="array" ref="DA146">_xlfn.IFS(AND($AF146&lt;&gt;"",AG146&lt;&gt;""),ABS($AF146-AG146),AND($AF146="",AG146=""),"",OR($AF146&lt;&gt;"",AG146&lt;&gt;""),"-")</f>
        <v/>
      </c>
      <c r="DB146" s="120" t="str" cm="1">
        <f t="array" ref="DB146">_xlfn.IFS(AND($AF146&lt;&gt;"",AH146&lt;&gt;""),ABS($AF146-AH146),AND($AF146="",AH146=""),"",OR($AF146&lt;&gt;"",AH146&lt;&gt;""),"-")</f>
        <v/>
      </c>
      <c r="DC146" s="120" t="str" cm="1">
        <f t="array" ref="DC146">_xlfn.IFS(AND($AF146&lt;&gt;"",AI146&lt;&gt;""),ABS($AF146-AI146),AND($AF146="",AI146=""),"",OR($AF146&lt;&gt;"",AI146&lt;&gt;""),"-")</f>
        <v/>
      </c>
      <c r="DD146" s="120" t="str" cm="1">
        <f t="array" ref="DD146">_xlfn.IFS(AND($AF146&lt;&gt;"",AJ146&lt;&gt;""),ABS($AF146-AJ146),AND($AF146="",AJ146=""),"",OR($AF146&lt;&gt;"",AJ146&lt;&gt;""),"-")</f>
        <v/>
      </c>
      <c r="DE146" s="121" t="str" cm="1">
        <f t="array" ref="DE146">_xlfn.IFS(AND($AG146&lt;&gt;"",AH146&lt;&gt;""),ABS($AG146-AH146),AND($AG146="",AH146=""),"",OR($AG146&lt;&gt;"",AH146&lt;&gt;""),"-")</f>
        <v/>
      </c>
      <c r="DF146" s="120" t="str" cm="1">
        <f t="array" ref="DF146">_xlfn.IFS(AND($AG146&lt;&gt;"",AI146&lt;&gt;""),ABS($AG146-AI146),AND($AG146="",AI146=""),"",OR($AG146&lt;&gt;"",AI146&lt;&gt;""),"-")</f>
        <v/>
      </c>
      <c r="DG146" s="120" t="str" cm="1">
        <f t="array" ref="DG146">_xlfn.IFS(AND($AG146&lt;&gt;"",AJ146&lt;&gt;""),ABS($AG146-AJ146),AND($AG146="",AJ146=""),"",OR($AG146&lt;&gt;"",AJ146&lt;&gt;""),"-")</f>
        <v/>
      </c>
      <c r="DH146" s="121" t="str" cm="1">
        <f t="array" ref="DH146">_xlfn.IFS(AND($AH146&lt;&gt;"",AI146&lt;&gt;""),ABS($AH146-AI146),AND($AH146="",AI146=""),"",OR($AH146&lt;&gt;"",AI146&lt;&gt;""),"-")</f>
        <v/>
      </c>
      <c r="DI146" s="120" t="str" cm="1">
        <f t="array" ref="DI146">_xlfn.IFS(AND($AH146&lt;&gt;"",AJ146&lt;&gt;""),ABS($AH146-AJ146),AND($AH146="",AJ146=""),"",OR($AH146&lt;&gt;"",AJ146&lt;&gt;""),"-")</f>
        <v/>
      </c>
      <c r="DJ146" s="121" t="str" cm="1">
        <f t="array" ref="DJ146">_xlfn.IFS(AND($AI146&lt;&gt;"",AJ146&lt;&gt;""),ABS($AI146-AJ146),AND($AI146="",AJ146=""),"",OR($AI146&lt;&gt;"",AJ146&lt;&gt;""),"-")</f>
        <v/>
      </c>
    </row>
    <row r="147" spans="1:114" x14ac:dyDescent="0.2">
      <c r="A147" s="120" t="e">
        <f t="shared" si="36"/>
        <v>#DIV/0!</v>
      </c>
      <c r="B147" s="186" t="e">
        <f t="shared" si="37"/>
        <v>#DIV/0!</v>
      </c>
      <c r="C147" s="186" t="e">
        <f t="shared" si="38"/>
        <v>#DIV/0!</v>
      </c>
      <c r="D147" s="186" t="e">
        <f t="shared" si="39"/>
        <v>#DIV/0!</v>
      </c>
      <c r="E147" s="263">
        <f t="shared" si="40"/>
        <v>0</v>
      </c>
      <c r="F147" s="186">
        <f t="shared" si="41"/>
        <v>0</v>
      </c>
      <c r="G147" s="186" t="e">
        <f t="shared" si="42"/>
        <v>#DIV/0!</v>
      </c>
      <c r="H147" s="262" t="str">
        <f t="shared" si="43"/>
        <v/>
      </c>
      <c r="I147" s="187" t="str">
        <f t="shared" si="44"/>
        <v/>
      </c>
      <c r="J147" s="260" t="s">
        <v>60</v>
      </c>
      <c r="K147" s="259" t="e">
        <f>VLOOKUP($J147,Merged_couplings!$B:$BU,MATCH(K$1,Merged_couplings!$B$1:$BU$1,0),FALSE)</f>
        <v>#N/A</v>
      </c>
      <c r="L147" s="258" t="e">
        <f>VLOOKUP($J147,Merged_couplings!$B:$BU,MATCH(L$1,Merged_couplings!$B$1:$BU$1,0),FALSE)</f>
        <v>#N/A</v>
      </c>
      <c r="M147" s="258" t="e">
        <f>VLOOKUP($J147,Merged_couplings!$B:$BU,MATCH(M$1,Merged_couplings!$B$1:$BU$1,0),FALSE)</f>
        <v>#N/A</v>
      </c>
      <c r="N147" s="258" t="e">
        <f>VLOOKUP($J147,Merged_couplings!$B:$BU,MATCH(N$1,Merged_couplings!$B$1:$BU$1,0),FALSE)</f>
        <v>#N/A</v>
      </c>
      <c r="O147" s="258" t="e">
        <f>VLOOKUP($J147,Merged_couplings!$B:$BU,MATCH(O$1,Merged_couplings!$B$1:$BU$1,0),FALSE)</f>
        <v>#N/A</v>
      </c>
      <c r="P147" s="258" t="e">
        <f>VLOOKUP($J147,Merged_couplings!$B:$BU,MATCH(P$1,Merged_couplings!$B$1:$BU$1,0),FALSE)</f>
        <v>#N/A</v>
      </c>
      <c r="Q147" s="258" t="e">
        <f>VLOOKUP($J147,Merged_couplings!$B:$BU,MATCH(Q$1,Merged_couplings!$B$1:$BU$1,0),FALSE)</f>
        <v>#N/A</v>
      </c>
      <c r="R147" s="258" t="e">
        <f>VLOOKUP($J147,Merged_couplings!$B:$BU,MATCH(R$1,Merged_couplings!$B$1:$BU$1,0),FALSE)</f>
        <v>#N/A</v>
      </c>
      <c r="S147" s="258" t="e">
        <f>VLOOKUP($J147,Merged_couplings!$B:$BU,MATCH(S$1,Merged_couplings!$B$1:$BU$1,0),FALSE)</f>
        <v>#N/A</v>
      </c>
      <c r="T147" s="258" t="e">
        <f>VLOOKUP($J147,Merged_couplings!$B:$BU,MATCH(T$1,Merged_couplings!$B$1:$BU$1,0),FALSE)</f>
        <v>#N/A</v>
      </c>
      <c r="U147" s="258" t="e">
        <f>VLOOKUP($J147,Merged_couplings!$B:$BU,MATCH(U$1,Merged_couplings!$B$1:$BU$1,0),FALSE)</f>
        <v>#N/A</v>
      </c>
      <c r="V147" s="258" t="e">
        <f>VLOOKUP($J147,Merged_couplings!$B:$BU,MATCH(V$1,Merged_couplings!$B$1:$BU$1,0),FALSE)</f>
        <v>#N/A</v>
      </c>
      <c r="W147" s="258" t="e">
        <f>VLOOKUP($J147,Merged_couplings!$B:$BU,MATCH(W$1,Merged_couplings!$B$1:$BU$1,0),FALSE)</f>
        <v>#N/A</v>
      </c>
      <c r="X147" s="121" t="str">
        <f>_xlfn.IFNA(VLOOKUP($J147,Merged_couplings!$B:$R,MATCH(X$1,Merged_couplings!$B$1:$R$1,0),FALSE),"")</f>
        <v/>
      </c>
      <c r="Y147" s="120" t="str">
        <f>_xlfn.IFNA(VLOOKUP($J147,Merged_couplings!$B:$R,MATCH(Y$1,Merged_couplings!$B$1:$R$1,0),FALSE),"")</f>
        <v/>
      </c>
      <c r="Z147" s="120" t="str">
        <f>_xlfn.IFNA(VLOOKUP($J147,Merged_couplings!$B:$R,MATCH(Z$1,Merged_couplings!$B$1:$R$1,0),FALSE),"")</f>
        <v/>
      </c>
      <c r="AA147" s="120" t="str">
        <f>_xlfn.IFNA(VLOOKUP($J147,Merged_couplings!$B:$R,MATCH(AA$1,Merged_couplings!$B$1:$R$1,0),FALSE),"")</f>
        <v/>
      </c>
      <c r="AB147" s="120" t="str">
        <f>_xlfn.IFNA(VLOOKUP($J147,Merged_couplings!$B:$R,MATCH(AB$1,Merged_couplings!$B$1:$R$1,0),FALSE),"")</f>
        <v/>
      </c>
      <c r="AC147" s="120" t="str">
        <f>_xlfn.IFNA(VLOOKUP($J147,Merged_couplings!$B:$R,MATCH(AC$1,Merged_couplings!$B$1:$R$1,0),FALSE),"")</f>
        <v/>
      </c>
      <c r="AD147" s="120" t="str">
        <f>_xlfn.IFNA(VLOOKUP($J147,Merged_couplings!$B:$R,MATCH(AD$1,Merged_couplings!$B$1:$R$1,0),FALSE),"")</f>
        <v/>
      </c>
      <c r="AE147" s="120" t="str">
        <f>_xlfn.IFNA(VLOOKUP($J147,Merged_couplings!$B:$R,MATCH(AE$1,Merged_couplings!$B$1:$R$1,0),FALSE),"")</f>
        <v/>
      </c>
      <c r="AF147" s="120" t="str">
        <f>_xlfn.IFNA(VLOOKUP($J147,Merged_couplings!$B:$R,MATCH(AF$1,Merged_couplings!$B$1:$R$1,0),FALSE),"")</f>
        <v/>
      </c>
      <c r="AG147" s="120" t="str">
        <f>_xlfn.IFNA(VLOOKUP($J147,Merged_couplings!$B:$R,MATCH(AG$1,Merged_couplings!$B$1:$R$1,0),FALSE),"")</f>
        <v/>
      </c>
      <c r="AH147" s="120" t="str">
        <f>_xlfn.IFNA(VLOOKUP($J147,Merged_couplings!$B:$R,MATCH(AH$1,Merged_couplings!$B$1:$R$1,0),FALSE),"")</f>
        <v/>
      </c>
      <c r="AI147" s="120" t="str">
        <f>_xlfn.IFNA(VLOOKUP($J147,Merged_couplings!$B:$R,MATCH(AI$1,Merged_couplings!$B$1:$R$1,0),FALSE),"")</f>
        <v/>
      </c>
      <c r="AJ147" s="120" t="str">
        <f>_xlfn.IFNA(VLOOKUP($J147,Merged_couplings!$B:$R,MATCH(AJ$1,Merged_couplings!$B$1:$R$1,0),FALSE),"")</f>
        <v/>
      </c>
      <c r="AK147" s="123" t="str" cm="1">
        <f t="array" ref="AK147">_xlfn.IFS(AND($X147&lt;&gt;"",Y147&lt;&gt;""),ABS($X147-Y147),AND($X147="",Y147=""),"",OR($X147&lt;&gt;"",Y147&lt;&gt;""),"-")</f>
        <v/>
      </c>
      <c r="AL147" s="122" t="str" cm="1">
        <f t="array" ref="AL147">_xlfn.IFS(AND($X147&lt;&gt;"",Z147&lt;&gt;""),ABS($X147-Z147),AND($X147="",Z147=""),"",OR($X147&lt;&gt;"",Z147&lt;&gt;""),"-")</f>
        <v/>
      </c>
      <c r="AM147" s="122" t="str" cm="1">
        <f t="array" ref="AM147">_xlfn.IFS(AND($X147&lt;&gt;"",AA147&lt;&gt;""),ABS($X147-AA147),AND($X147="",AA147=""),"",OR($X147&lt;&gt;"",AA147&lt;&gt;""),"-")</f>
        <v/>
      </c>
      <c r="AN147" s="122" t="str" cm="1">
        <f t="array" ref="AN147">_xlfn.IFS(AND($X147&lt;&gt;"",AB147&lt;&gt;""),ABS($X147-AB147),AND($X147="",AB147=""),"",OR($X147&lt;&gt;"",AB147&lt;&gt;""),"-")</f>
        <v/>
      </c>
      <c r="AO147" s="122" t="str" cm="1">
        <f t="array" ref="AO147">_xlfn.IFS(AND($X147&lt;&gt;"",AC147&lt;&gt;""),ABS($X147-AC147),AND($X147="",AC147=""),"",OR($X147&lt;&gt;"",AC147&lt;&gt;""),"-")</f>
        <v/>
      </c>
      <c r="AP147" s="122" t="str" cm="1">
        <f t="array" ref="AP147">_xlfn.IFS(AND($X147&lt;&gt;"",AD147&lt;&gt;""),ABS($X147-AD147),AND($X147="",AD147=""),"",OR($X147&lt;&gt;"",AD147&lt;&gt;""),"-")</f>
        <v/>
      </c>
      <c r="AQ147" s="122" t="str" cm="1">
        <f t="array" ref="AQ147">_xlfn.IFS(AND($X147&lt;&gt;"",AE147&lt;&gt;""),ABS($X147-AE147),AND($X147="",AE147=""),"",OR($X147&lt;&gt;"",AE147&lt;&gt;""),"-")</f>
        <v/>
      </c>
      <c r="AR147" s="122" t="str" cm="1">
        <f t="array" ref="AR147">_xlfn.IFS(AND($X147&lt;&gt;"",AF147&lt;&gt;""),ABS($X147-AF147),AND($X147="",AF147=""),"",OR($X147&lt;&gt;"",AF147&lt;&gt;""),"-")</f>
        <v/>
      </c>
      <c r="AS147" s="122" t="str" cm="1">
        <f t="array" ref="AS147">_xlfn.IFS(AND($X147&lt;&gt;"",AG147&lt;&gt;""),ABS($X147-AG147),AND($X147="",AG147=""),"",OR($X147&lt;&gt;"",AG147&lt;&gt;""),"-")</f>
        <v/>
      </c>
      <c r="AT147" s="122" t="str" cm="1">
        <f t="array" ref="AT147">_xlfn.IFS(AND($X147&lt;&gt;"",AH147&lt;&gt;""),ABS($X147-AH147),AND($X147="",AH147=""),"",OR($X147&lt;&gt;"",AH147&lt;&gt;""),"-")</f>
        <v/>
      </c>
      <c r="AU147" s="122" t="str" cm="1">
        <f t="array" ref="AU147">_xlfn.IFS(AND($X147&lt;&gt;"",AI147&lt;&gt;""),ABS($X147-AI147),AND($X147="",AI147=""),"",OR($X147&lt;&gt;"",AI147&lt;&gt;""),"-")</f>
        <v/>
      </c>
      <c r="AV147" s="122" t="str" cm="1">
        <f t="array" ref="AV147">_xlfn.IFS(AND($X147&lt;&gt;"",AJ147&lt;&gt;""),ABS($X147-AJ147),AND($X147="",AJ147=""),"",OR($X147&lt;&gt;"",AJ147&lt;&gt;""),"-")</f>
        <v/>
      </c>
      <c r="AW147" s="123" t="str" cm="1">
        <f t="array" ref="AW147">_xlfn.IFS(AND($Y147&lt;&gt;"",Z147&lt;&gt;""),ABS($Y147-Z147),AND($Y147="",Z147=""),"",OR($Y147&lt;&gt;"",Z147&lt;&gt;""),"-")</f>
        <v/>
      </c>
      <c r="AX147" s="122" t="str" cm="1">
        <f t="array" ref="AX147">_xlfn.IFS(AND($Y147&lt;&gt;"",AA147&lt;&gt;""),ABS($Y147-AA147),AND($Y147="",AA147=""),"",OR($Y147&lt;&gt;"",AA147&lt;&gt;""),"-")</f>
        <v/>
      </c>
      <c r="AY147" s="122" t="str" cm="1">
        <f t="array" ref="AY147">_xlfn.IFS(AND($Y147&lt;&gt;"",AB147&lt;&gt;""),ABS($Y147-AB147),AND($Y147="",AB147=""),"",OR($Y147&lt;&gt;"",AB147&lt;&gt;""),"-")</f>
        <v/>
      </c>
      <c r="AZ147" s="122" t="str" cm="1">
        <f t="array" ref="AZ147">_xlfn.IFS(AND($Y147&lt;&gt;"",AC147&lt;&gt;""),ABS($Y147-AC147),AND($Y147="",AC147=""),"",OR($Y147&lt;&gt;"",AC147&lt;&gt;""),"-")</f>
        <v/>
      </c>
      <c r="BA147" s="122" t="str" cm="1">
        <f t="array" ref="BA147">_xlfn.IFS(AND($Y147&lt;&gt;"",AD147&lt;&gt;""),ABS($Y147-AD147),AND($Y147="",AD147=""),"",OR($Y147&lt;&gt;"",AD147&lt;&gt;""),"-")</f>
        <v/>
      </c>
      <c r="BB147" s="122" t="str" cm="1">
        <f t="array" ref="BB147">_xlfn.IFS(AND($Y147&lt;&gt;"",AE147&lt;&gt;""),ABS($Y147-AE147),AND($Y147="",AE147=""),"",OR($Y147&lt;&gt;"",AE147&lt;&gt;""),"-")</f>
        <v/>
      </c>
      <c r="BC147" s="122" t="str" cm="1">
        <f t="array" ref="BC147">_xlfn.IFS(AND($Y147&lt;&gt;"",AF147&lt;&gt;""),ABS($Y147-AF147),AND($Y147="",AF147=""),"",OR($Y147&lt;&gt;"",AF147&lt;&gt;""),"-")</f>
        <v/>
      </c>
      <c r="BD147" s="122" t="str" cm="1">
        <f t="array" ref="BD147">_xlfn.IFS(AND($Y147&lt;&gt;"",AG147&lt;&gt;""),ABS($Y147-AG147),AND($Y147="",AG147=""),"",OR($Y147&lt;&gt;"",AG147&lt;&gt;""),"-")</f>
        <v/>
      </c>
      <c r="BE147" s="122" t="str" cm="1">
        <f t="array" ref="BE147">_xlfn.IFS(AND($Y147&lt;&gt;"",AH147&lt;&gt;""),ABS($Y147-AH147),AND($Y147="",AH147=""),"",OR($Y147&lt;&gt;"",AH147&lt;&gt;""),"-")</f>
        <v/>
      </c>
      <c r="BF147" s="122" t="str" cm="1">
        <f t="array" ref="BF147">_xlfn.IFS(AND($Y147&lt;&gt;"",AI147&lt;&gt;""),ABS($Y147-AI147),AND($Y147="",AI147=""),"",OR($Y147&lt;&gt;"",AI147&lt;&gt;""),"-")</f>
        <v/>
      </c>
      <c r="BG147" s="122" t="str" cm="1">
        <f t="array" ref="BG147">_xlfn.IFS(AND($Y147&lt;&gt;"",AJ147&lt;&gt;""),ABS($Y147-AJ147),AND($Y147="",AJ147=""),"",OR($Y147&lt;&gt;"",AJ147&lt;&gt;""),"-")</f>
        <v/>
      </c>
      <c r="BH147" s="121" t="str" cm="1">
        <f t="array" ref="BH147">_xlfn.IFS(AND($Z147&lt;&gt;"",AA147&lt;&gt;""),ABS($Z147-AA147),AND($Z147="",AA147=""),"",OR($Z147&lt;&gt;"",AA147&lt;&gt;""),"-")</f>
        <v/>
      </c>
      <c r="BI147" s="120" t="str" cm="1">
        <f t="array" ref="BI147">_xlfn.IFS(AND($Z147&lt;&gt;"",AB147&lt;&gt;""),ABS($Z147-AB147),AND($Z147="",AB147=""),"",OR($Z147&lt;&gt;"",AB147&lt;&gt;""),"-")</f>
        <v/>
      </c>
      <c r="BJ147" s="120" t="str" cm="1">
        <f t="array" ref="BJ147">_xlfn.IFS(AND($Z147&lt;&gt;"",AC147&lt;&gt;""),ABS($Z147-AC147),AND($Z147="",AC147=""),"",OR($Z147&lt;&gt;"",AC147&lt;&gt;""),"-")</f>
        <v/>
      </c>
      <c r="BK147" s="120" t="str" cm="1">
        <f t="array" ref="BK147">_xlfn.IFS(AND($Z147&lt;&gt;"",AD147&lt;&gt;""),ABS($Z147-AD147),AND($Z147="",AD147=""),"",OR($Z147&lt;&gt;"",AD147&lt;&gt;""),"-")</f>
        <v/>
      </c>
      <c r="BL147" s="120" t="str" cm="1">
        <f t="array" ref="BL147">_xlfn.IFS(AND($Z147&lt;&gt;"",AE147&lt;&gt;""),ABS($Z147-AE147),AND($Z147="",AE147=""),"",OR($Z147&lt;&gt;"",AE147&lt;&gt;""),"-")</f>
        <v/>
      </c>
      <c r="BM147" s="120" t="str" cm="1">
        <f t="array" ref="BM147">_xlfn.IFS(AND($Z147&lt;&gt;"",AF147&lt;&gt;""),ABS($Z147-AF147),AND($Z147="",AF147=""),"",OR($Z147&lt;&gt;"",AF147&lt;&gt;""),"-")</f>
        <v/>
      </c>
      <c r="BN147" s="120" t="str" cm="1">
        <f t="array" ref="BN147">_xlfn.IFS(AND($Z147&lt;&gt;"",AG147&lt;&gt;""),ABS($Z147-AG147),AND($Z147="",AG147=""),"",OR($Z147&lt;&gt;"",AG147&lt;&gt;""),"-")</f>
        <v/>
      </c>
      <c r="BO147" s="120" t="str" cm="1">
        <f t="array" ref="BO147">_xlfn.IFS(AND($Z147&lt;&gt;"",AH147&lt;&gt;""),ABS($Z147-AH147),AND($Z147="",AH147=""),"",OR($Z147&lt;&gt;"",AH147&lt;&gt;""),"-")</f>
        <v/>
      </c>
      <c r="BP147" s="120" t="str" cm="1">
        <f t="array" ref="BP147">_xlfn.IFS(AND($Z147&lt;&gt;"",AI147&lt;&gt;""),ABS($Z147-AI147),AND($Z147="",AI147=""),"",OR($Z147&lt;&gt;"",AI147&lt;&gt;""),"-")</f>
        <v/>
      </c>
      <c r="BQ147" s="120" t="str" cm="1">
        <f t="array" ref="BQ147">_xlfn.IFS(AND($Z147&lt;&gt;"",AJ147&lt;&gt;""),ABS($Z147-AJ147),AND($Z147="",AJ147=""),"",OR($Z147&lt;&gt;"",AJ147&lt;&gt;""),"-")</f>
        <v/>
      </c>
      <c r="BR147" s="121" t="str" cm="1">
        <f t="array" ref="BR147">_xlfn.IFS(AND($AA147&lt;&gt;"",AB147&lt;&gt;""),ABS($AA147-AB147),AND($AA147="",AB147=""),"",OR($AA147&lt;&gt;"",AB147&lt;&gt;""),"-")</f>
        <v/>
      </c>
      <c r="BS147" s="120" t="str" cm="1">
        <f t="array" ref="BS147">_xlfn.IFS(AND($AA147&lt;&gt;"",AC147&lt;&gt;""),ABS($AA147-AC147),AND($AA147="",AC147=""),"",OR($AA147&lt;&gt;"",AC147&lt;&gt;""),"-")</f>
        <v/>
      </c>
      <c r="BT147" s="120" t="str" cm="1">
        <f t="array" ref="BT147">_xlfn.IFS(AND($AA147&lt;&gt;"",AD147&lt;&gt;""),ABS($AA147-AD147),AND($AA147="",AD147=""),"",OR($AA147&lt;&gt;"",AD147&lt;&gt;""),"-")</f>
        <v/>
      </c>
      <c r="BU147" s="120" t="str" cm="1">
        <f t="array" ref="BU147">_xlfn.IFS(AND($AA147&lt;&gt;"",AE147&lt;&gt;""),ABS($AA147-AE147),AND($AA147="",AE147=""),"",OR($AA147&lt;&gt;"",AE147&lt;&gt;""),"-")</f>
        <v/>
      </c>
      <c r="BV147" s="120" t="str" cm="1">
        <f t="array" ref="BV147">_xlfn.IFS(AND($AA147&lt;&gt;"",AF147&lt;&gt;""),ABS($AA147-AF147),AND($AA147="",AF147=""),"",OR($AA147&lt;&gt;"",AF147&lt;&gt;""),"-")</f>
        <v/>
      </c>
      <c r="BW147" s="120" t="str" cm="1">
        <f t="array" ref="BW147">_xlfn.IFS(AND($AA147&lt;&gt;"",AG147&lt;&gt;""),ABS($AA147-AG147),AND($AA147="",AG147=""),"",OR($AA147&lt;&gt;"",AG147&lt;&gt;""),"-")</f>
        <v/>
      </c>
      <c r="BX147" s="120" t="str" cm="1">
        <f t="array" ref="BX147">_xlfn.IFS(AND($AA147&lt;&gt;"",AH147&lt;&gt;""),ABS($AA147-AH147),AND($AA147="",AH147=""),"",OR($AA147&lt;&gt;"",AH147&lt;&gt;""),"-")</f>
        <v/>
      </c>
      <c r="BY147" s="120" t="str" cm="1">
        <f t="array" ref="BY147">_xlfn.IFS(AND($AA147&lt;&gt;"",AI147&lt;&gt;""),ABS($AA147-AI147),AND($AA147="",AI147=""),"",OR($AA147&lt;&gt;"",AI147&lt;&gt;""),"-")</f>
        <v/>
      </c>
      <c r="BZ147" s="120" t="str" cm="1">
        <f t="array" ref="BZ147">_xlfn.IFS(AND($AA147&lt;&gt;"",AJ147&lt;&gt;""),ABS($AA147-AJ147),AND($AA147="",AJ147=""),"",OR($AA147&lt;&gt;"",AJ147&lt;&gt;""),"-")</f>
        <v/>
      </c>
      <c r="CA147" s="121" t="str" cm="1">
        <f t="array" ref="CA147">_xlfn.IFS(AND($AB147&lt;&gt;"",AC147&lt;&gt;""),ABS($AB147-AC147),AND($AB147="",AC147=""),"",OR($AB147&lt;&gt;"",AC147&lt;&gt;""),"-")</f>
        <v/>
      </c>
      <c r="CB147" s="120" t="str" cm="1">
        <f t="array" ref="CB147">_xlfn.IFS(AND($AB147&lt;&gt;"",AD147&lt;&gt;""),ABS($AB147-AD147),AND($AB147="",AD147=""),"",OR($AB147&lt;&gt;"",AD147&lt;&gt;""),"-")</f>
        <v/>
      </c>
      <c r="CC147" s="120" t="str" cm="1">
        <f t="array" ref="CC147">_xlfn.IFS(AND($AB147&lt;&gt;"",AE147&lt;&gt;""),ABS($AB147-AE147),AND($AB147="",AE147=""),"",OR($AB147&lt;&gt;"",AE147&lt;&gt;""),"-")</f>
        <v/>
      </c>
      <c r="CD147" s="120" t="str" cm="1">
        <f t="array" ref="CD147">_xlfn.IFS(AND($AB147&lt;&gt;"",AF147&lt;&gt;""),ABS($AB147-AF147),AND($AB147="",AF147=""),"",OR($AB147&lt;&gt;"",AF147&lt;&gt;""),"-")</f>
        <v/>
      </c>
      <c r="CE147" s="120" t="str" cm="1">
        <f t="array" ref="CE147">_xlfn.IFS(AND($AB147&lt;&gt;"",AG147&lt;&gt;""),ABS($AB147-AG147),AND($AB147="",AG147=""),"",OR($AB147&lt;&gt;"",AG147&lt;&gt;""),"-")</f>
        <v/>
      </c>
      <c r="CF147" s="120" t="str" cm="1">
        <f t="array" ref="CF147">_xlfn.IFS(AND($AB147&lt;&gt;"",AH147&lt;&gt;""),ABS($AB147-AH147),AND($AB147="",AH147=""),"",OR($AB147&lt;&gt;"",AH147&lt;&gt;""),"-")</f>
        <v/>
      </c>
      <c r="CG147" s="120" t="str" cm="1">
        <f t="array" ref="CG147">_xlfn.IFS(AND($AB147&lt;&gt;"",AI147&lt;&gt;""),ABS($AB147-AI147),AND($AB147="",AI147=""),"",OR($AB147&lt;&gt;"",AI147&lt;&gt;""),"-")</f>
        <v/>
      </c>
      <c r="CH147" s="120" t="str" cm="1">
        <f t="array" ref="CH147">_xlfn.IFS(AND($AB147&lt;&gt;"",AJ147&lt;&gt;""),ABS($AB147-AJ147),AND($AB147="",AJ147=""),"",OR($AB147&lt;&gt;"",AJ147&lt;&gt;""),"-")</f>
        <v/>
      </c>
      <c r="CI147" s="121" t="str" cm="1">
        <f t="array" ref="CI147">_xlfn.IFS(AND($AC147&lt;&gt;"",AD147&lt;&gt;""),ABS($AC147-AD147),AND($AC147="",AD147=""),"",OR($AC147&lt;&gt;"",AD147&lt;&gt;""),"-")</f>
        <v/>
      </c>
      <c r="CJ147" s="120" t="str" cm="1">
        <f t="array" ref="CJ147">_xlfn.IFS(AND($AC147&lt;&gt;"",AE147&lt;&gt;""),ABS($AC147-AE147),AND($AC147="",AE147=""),"",OR($AC147&lt;&gt;"",AE147&lt;&gt;""),"-")</f>
        <v/>
      </c>
      <c r="CK147" s="120" t="str" cm="1">
        <f t="array" ref="CK147">_xlfn.IFS(AND($AC147&lt;&gt;"",AF147&lt;&gt;""),ABS($AC147-AF147),AND($AC147="",AF147=""),"",OR($AC147&lt;&gt;"",AF147&lt;&gt;""),"-")</f>
        <v/>
      </c>
      <c r="CL147" s="120" t="str" cm="1">
        <f t="array" ref="CL147">_xlfn.IFS(AND($AC147&lt;&gt;"",AG147&lt;&gt;""),ABS($AC147-AG147),AND($AC147="",AG147=""),"",OR($AC147&lt;&gt;"",AG147&lt;&gt;""),"-")</f>
        <v/>
      </c>
      <c r="CM147" s="120" t="str" cm="1">
        <f t="array" ref="CM147">_xlfn.IFS(AND($AC147&lt;&gt;"",AH147&lt;&gt;""),ABS($AC147-AH147),AND($AC147="",AH147=""),"",OR($AC147&lt;&gt;"",AH147&lt;&gt;""),"-")</f>
        <v/>
      </c>
      <c r="CN147" s="120" t="str" cm="1">
        <f t="array" ref="CN147">_xlfn.IFS(AND($AC147&lt;&gt;"",AI147&lt;&gt;""),ABS($AC147-AI147),AND($AC147="",AI147=""),"",OR($AC147&lt;&gt;"",AI147&lt;&gt;""),"-")</f>
        <v/>
      </c>
      <c r="CO147" s="120" t="str" cm="1">
        <f t="array" ref="CO147">_xlfn.IFS(AND($AC147&lt;&gt;"",AJ147&lt;&gt;""),ABS($AC147-AJ147),AND($AC147="",AJ147=""),"",OR($AC147&lt;&gt;"",AJ147&lt;&gt;""),"-")</f>
        <v/>
      </c>
      <c r="CP147" s="121" t="str" cm="1">
        <f t="array" ref="CP147">_xlfn.IFS(AND($AD147&lt;&gt;"",AE147&lt;&gt;""),ABS($AD147-AE147),AND($AD147="",AE147=""),"",OR($AD147&lt;&gt;"",AE147&lt;&gt;""),"-")</f>
        <v/>
      </c>
      <c r="CQ147" s="120" t="str" cm="1">
        <f t="array" ref="CQ147">_xlfn.IFS(AND($AD147&lt;&gt;"",AF147&lt;&gt;""),ABS($AD147-AF147),AND($AD147="",AF147=""),"",OR($AD147&lt;&gt;"",AF147&lt;&gt;""),"-")</f>
        <v/>
      </c>
      <c r="CR147" s="120" t="str" cm="1">
        <f t="array" ref="CR147">_xlfn.IFS(AND($AD147&lt;&gt;"",AG147&lt;&gt;""),ABS($AD147-AG147),AND($AD147="",AG147=""),"",OR($AD147&lt;&gt;"",AG147&lt;&gt;""),"-")</f>
        <v/>
      </c>
      <c r="CS147" s="120" t="str" cm="1">
        <f t="array" ref="CS147">_xlfn.IFS(AND($AD147&lt;&gt;"",AH147&lt;&gt;""),ABS($AD147-AH147),AND($AD147="",AH147=""),"",OR($AD147&lt;&gt;"",AH147&lt;&gt;""),"-")</f>
        <v/>
      </c>
      <c r="CT147" s="120" t="str" cm="1">
        <f t="array" ref="CT147">_xlfn.IFS(AND($AD147&lt;&gt;"",AI147&lt;&gt;""),ABS($AD147-AI147),AND($AD147="",AI147=""),"",OR($AD147&lt;&gt;"",AI147&lt;&gt;""),"-")</f>
        <v/>
      </c>
      <c r="CU147" s="120" t="str" cm="1">
        <f t="array" ref="CU147">_xlfn.IFS(AND($AD147&lt;&gt;"",AJ147&lt;&gt;""),ABS($AD147-AJ147),AND($AD147="",AJ147=""),"",OR($AD147&lt;&gt;"",AJ147&lt;&gt;""),"-")</f>
        <v/>
      </c>
      <c r="CV147" s="121" t="str" cm="1">
        <f t="array" ref="CV147">_xlfn.IFS(AND($AE147&lt;&gt;"",AF147&lt;&gt;""),ABS($AE147-AF147),AND($AE147="",AF147=""),"",OR($AE147&lt;&gt;"",AF147&lt;&gt;""),"-")</f>
        <v/>
      </c>
      <c r="CW147" s="120" t="str" cm="1">
        <f t="array" ref="CW147">_xlfn.IFS(AND($AE147&lt;&gt;"",AG147&lt;&gt;""),ABS($AE147-AG147),AND($AE147="",AG147=""),"",OR($AE147&lt;&gt;"",AG147&lt;&gt;""),"-")</f>
        <v/>
      </c>
      <c r="CX147" s="120" t="str" cm="1">
        <f t="array" ref="CX147">_xlfn.IFS(AND($AE147&lt;&gt;"",AH147&lt;&gt;""),ABS($AE147-AH147),AND($AE147="",AH147=""),"",OR($AE147&lt;&gt;"",AH147&lt;&gt;""),"-")</f>
        <v/>
      </c>
      <c r="CY147" s="120" t="str" cm="1">
        <f t="array" ref="CY147">_xlfn.IFS(AND($AE147&lt;&gt;"",AI147&lt;&gt;""),ABS($AE147-AI147),AND($AE147="",AI147=""),"",OR($AE147&lt;&gt;"",AI147&lt;&gt;""),"-")</f>
        <v/>
      </c>
      <c r="CZ147" s="120" t="str" cm="1">
        <f t="array" ref="CZ147">_xlfn.IFS(AND($AE147&lt;&gt;"",AJ147&lt;&gt;""),ABS($AE147-AJ147),AND($AE147="",AJ147=""),"",OR($AE147&lt;&gt;"",AJ147&lt;&gt;""),"-")</f>
        <v/>
      </c>
      <c r="DA147" s="121" t="str" cm="1">
        <f t="array" ref="DA147">_xlfn.IFS(AND($AF147&lt;&gt;"",AG147&lt;&gt;""),ABS($AF147-AG147),AND($AF147="",AG147=""),"",OR($AF147&lt;&gt;"",AG147&lt;&gt;""),"-")</f>
        <v/>
      </c>
      <c r="DB147" s="120" t="str" cm="1">
        <f t="array" ref="DB147">_xlfn.IFS(AND($AF147&lt;&gt;"",AH147&lt;&gt;""),ABS($AF147-AH147),AND($AF147="",AH147=""),"",OR($AF147&lt;&gt;"",AH147&lt;&gt;""),"-")</f>
        <v/>
      </c>
      <c r="DC147" s="120" t="str" cm="1">
        <f t="array" ref="DC147">_xlfn.IFS(AND($AF147&lt;&gt;"",AI147&lt;&gt;""),ABS($AF147-AI147),AND($AF147="",AI147=""),"",OR($AF147&lt;&gt;"",AI147&lt;&gt;""),"-")</f>
        <v/>
      </c>
      <c r="DD147" s="120" t="str" cm="1">
        <f t="array" ref="DD147">_xlfn.IFS(AND($AF147&lt;&gt;"",AJ147&lt;&gt;""),ABS($AF147-AJ147),AND($AF147="",AJ147=""),"",OR($AF147&lt;&gt;"",AJ147&lt;&gt;""),"-")</f>
        <v/>
      </c>
      <c r="DE147" s="121" t="str" cm="1">
        <f t="array" ref="DE147">_xlfn.IFS(AND($AG147&lt;&gt;"",AH147&lt;&gt;""),ABS($AG147-AH147),AND($AG147="",AH147=""),"",OR($AG147&lt;&gt;"",AH147&lt;&gt;""),"-")</f>
        <v/>
      </c>
      <c r="DF147" s="120" t="str" cm="1">
        <f t="array" ref="DF147">_xlfn.IFS(AND($AG147&lt;&gt;"",AI147&lt;&gt;""),ABS($AG147-AI147),AND($AG147="",AI147=""),"",OR($AG147&lt;&gt;"",AI147&lt;&gt;""),"-")</f>
        <v/>
      </c>
      <c r="DG147" s="120" t="str" cm="1">
        <f t="array" ref="DG147">_xlfn.IFS(AND($AG147&lt;&gt;"",AJ147&lt;&gt;""),ABS($AG147-AJ147),AND($AG147="",AJ147=""),"",OR($AG147&lt;&gt;"",AJ147&lt;&gt;""),"-")</f>
        <v/>
      </c>
      <c r="DH147" s="121" t="str" cm="1">
        <f t="array" ref="DH147">_xlfn.IFS(AND($AH147&lt;&gt;"",AI147&lt;&gt;""),ABS($AH147-AI147),AND($AH147="",AI147=""),"",OR($AH147&lt;&gt;"",AI147&lt;&gt;""),"-")</f>
        <v/>
      </c>
      <c r="DI147" s="120" t="str" cm="1">
        <f t="array" ref="DI147">_xlfn.IFS(AND($AH147&lt;&gt;"",AJ147&lt;&gt;""),ABS($AH147-AJ147),AND($AH147="",AJ147=""),"",OR($AH147&lt;&gt;"",AJ147&lt;&gt;""),"-")</f>
        <v/>
      </c>
      <c r="DJ147" s="121" t="str" cm="1">
        <f t="array" ref="DJ147">_xlfn.IFS(AND($AI147&lt;&gt;"",AJ147&lt;&gt;""),ABS($AI147-AJ147),AND($AI147="",AJ147=""),"",OR($AI147&lt;&gt;"",AJ147&lt;&gt;""),"-")</f>
        <v/>
      </c>
    </row>
    <row r="148" spans="1:114" x14ac:dyDescent="0.2">
      <c r="A148" s="120" t="str">
        <f t="shared" si="36"/>
        <v>ok</v>
      </c>
      <c r="B148" s="186">
        <f t="shared" si="37"/>
        <v>0</v>
      </c>
      <c r="C148" s="186">
        <f t="shared" si="38"/>
        <v>100</v>
      </c>
      <c r="D148" s="186">
        <f t="shared" si="39"/>
        <v>0</v>
      </c>
      <c r="E148" s="263">
        <f t="shared" si="40"/>
        <v>2</v>
      </c>
      <c r="F148" s="186">
        <f t="shared" si="41"/>
        <v>2</v>
      </c>
      <c r="G148" s="186">
        <f t="shared" si="42"/>
        <v>100</v>
      </c>
      <c r="H148" s="262" t="str">
        <f t="shared" si="43"/>
        <v/>
      </c>
      <c r="I148" s="187" t="str">
        <f t="shared" si="44"/>
        <v>I</v>
      </c>
      <c r="J148" s="260" t="s">
        <v>61</v>
      </c>
      <c r="K148" s="259" t="str">
        <f>VLOOKUP($J148,Merged_couplings!$B:$BU,MATCH(K$1,Merged_couplings!$B$1:$BU$1,0),FALSE)</f>
        <v>-IG</v>
      </c>
      <c r="L148" s="258" t="str">
        <f>VLOOKUP($J148,Merged_couplings!$B:$BU,MATCH(L$1,Merged_couplings!$B$1:$BU$1,0),FALSE)</f>
        <v>-IG</v>
      </c>
      <c r="M148" s="258" t="str">
        <f>VLOOKUP($J148,Merged_couplings!$B:$BU,MATCH(M$1,Merged_couplings!$B$1:$BU$1,0),FALSE)</f>
        <v>--G</v>
      </c>
      <c r="N148" s="258" t="str">
        <f>VLOOKUP($J148,Merged_couplings!$B:$BU,MATCH(N$1,Merged_couplings!$B$1:$BU$1,0),FALSE)</f>
        <v>--G</v>
      </c>
      <c r="O148" s="258" t="str">
        <f>VLOOKUP($J148,Merged_couplings!$B:$BU,MATCH(O$1,Merged_couplings!$B$1:$BU$1,0),FALSE)</f>
        <v>--G</v>
      </c>
      <c r="P148" s="258" t="str">
        <f>VLOOKUP($J148,Merged_couplings!$B:$BU,MATCH(P$1,Merged_couplings!$B$1:$BU$1,0),FALSE)</f>
        <v>--G</v>
      </c>
      <c r="Q148" s="258" t="str">
        <f>VLOOKUP($J148,Merged_couplings!$B:$BU,MATCH(Q$1,Merged_couplings!$B$1:$BU$1,0),FALSE)</f>
        <v>--G</v>
      </c>
      <c r="R148" s="258" t="str">
        <f>VLOOKUP($J148,Merged_couplings!$B:$BU,MATCH(R$1,Merged_couplings!$B$1:$BU$1,0),FALSE)</f>
        <v>---</v>
      </c>
      <c r="S148" s="258" t="str">
        <f>VLOOKUP($J148,Merged_couplings!$B:$BU,MATCH(S$1,Merged_couplings!$B$1:$BU$1,0),FALSE)</f>
        <v>---</v>
      </c>
      <c r="T148" s="258" t="str">
        <f>VLOOKUP($J148,Merged_couplings!$B:$BU,MATCH(T$1,Merged_couplings!$B$1:$BU$1,0),FALSE)</f>
        <v>---</v>
      </c>
      <c r="U148" s="258" t="str">
        <f>VLOOKUP($J148,Merged_couplings!$B:$BU,MATCH(U$1,Merged_couplings!$B$1:$BU$1,0),FALSE)</f>
        <v>---</v>
      </c>
      <c r="V148" s="258" t="str">
        <f>VLOOKUP($J148,Merged_couplings!$B:$BU,MATCH(V$1,Merged_couplings!$B$1:$BU$1,0),FALSE)</f>
        <v>---</v>
      </c>
      <c r="W148" s="258" t="str">
        <f>VLOOKUP($J148,Merged_couplings!$B:$BU,MATCH(W$1,Merged_couplings!$B$1:$BU$1,0),FALSE)</f>
        <v>---</v>
      </c>
      <c r="X148" s="121">
        <f>_xlfn.IFNA(VLOOKUP($J148,Merged_couplings!$B:$R,MATCH(X$1,Merged_couplings!$B$1:$R$1,0),FALSE),"")</f>
        <v>7.0709780573583316</v>
      </c>
      <c r="Y148" s="120">
        <f>_xlfn.IFNA(VLOOKUP($J148,Merged_couplings!$B:$R,MATCH(Y$1,Merged_couplings!$B$1:$R$1,0),FALSE),"")</f>
        <v>6.800285586605348</v>
      </c>
      <c r="Z148" s="120" t="str">
        <f>_xlfn.IFNA(VLOOKUP($J148,Merged_couplings!$B:$R,MATCH(Z$1,Merged_couplings!$B$1:$R$1,0),FALSE),"")</f>
        <v/>
      </c>
      <c r="AA148" s="120" t="str">
        <f>_xlfn.IFNA(VLOOKUP($J148,Merged_couplings!$B:$R,MATCH(AA$1,Merged_couplings!$B$1:$R$1,0),FALSE),"")</f>
        <v/>
      </c>
      <c r="AB148" s="120" t="str">
        <f>_xlfn.IFNA(VLOOKUP($J148,Merged_couplings!$B:$R,MATCH(AB$1,Merged_couplings!$B$1:$R$1,0),FALSE),"")</f>
        <v/>
      </c>
      <c r="AC148" s="120" t="str">
        <f>_xlfn.IFNA(VLOOKUP($J148,Merged_couplings!$B:$R,MATCH(AC$1,Merged_couplings!$B$1:$R$1,0),FALSE),"")</f>
        <v/>
      </c>
      <c r="AD148" s="120" t="str">
        <f>_xlfn.IFNA(VLOOKUP($J148,Merged_couplings!$B:$R,MATCH(AD$1,Merged_couplings!$B$1:$R$1,0),FALSE),"")</f>
        <v/>
      </c>
      <c r="AE148" s="120" t="str">
        <f>_xlfn.IFNA(VLOOKUP($J148,Merged_couplings!$B:$R,MATCH(AE$1,Merged_couplings!$B$1:$R$1,0),FALSE),"")</f>
        <v/>
      </c>
      <c r="AF148" s="120" t="str">
        <f>_xlfn.IFNA(VLOOKUP($J148,Merged_couplings!$B:$R,MATCH(AF$1,Merged_couplings!$B$1:$R$1,0),FALSE),"")</f>
        <v/>
      </c>
      <c r="AG148" s="120" t="str">
        <f>_xlfn.IFNA(VLOOKUP($J148,Merged_couplings!$B:$R,MATCH(AG$1,Merged_couplings!$B$1:$R$1,0),FALSE),"")</f>
        <v/>
      </c>
      <c r="AH148" s="120" t="str">
        <f>_xlfn.IFNA(VLOOKUP($J148,Merged_couplings!$B:$R,MATCH(AH$1,Merged_couplings!$B$1:$R$1,0),FALSE),"")</f>
        <v/>
      </c>
      <c r="AI148" s="120" t="str">
        <f>_xlfn.IFNA(VLOOKUP($J148,Merged_couplings!$B:$R,MATCH(AI$1,Merged_couplings!$B$1:$R$1,0),FALSE),"")</f>
        <v/>
      </c>
      <c r="AJ148" s="120" t="str">
        <f>_xlfn.IFNA(VLOOKUP($J148,Merged_couplings!$B:$R,MATCH(AJ$1,Merged_couplings!$B$1:$R$1,0),FALSE),"")</f>
        <v/>
      </c>
      <c r="AK148" s="123" cm="1">
        <f t="array" ref="AK148">_xlfn.IFS(AND($X148&lt;&gt;"",Y148&lt;&gt;""),ABS($X148-Y148),AND($X148="",Y148=""),"",OR($X148&lt;&gt;"",Y148&lt;&gt;""),"-")</f>
        <v>0.27069247075298364</v>
      </c>
      <c r="AL148" s="122" t="str" cm="1">
        <f t="array" ref="AL148">_xlfn.IFS(AND($X148&lt;&gt;"",Z148&lt;&gt;""),ABS($X148-Z148),AND($X148="",Z148=""),"",OR($X148&lt;&gt;"",Z148&lt;&gt;""),"-")</f>
        <v>-</v>
      </c>
      <c r="AM148" s="122" t="str" cm="1">
        <f t="array" ref="AM148">_xlfn.IFS(AND($X148&lt;&gt;"",AA148&lt;&gt;""),ABS($X148-AA148),AND($X148="",AA148=""),"",OR($X148&lt;&gt;"",AA148&lt;&gt;""),"-")</f>
        <v>-</v>
      </c>
      <c r="AN148" s="122" t="str" cm="1">
        <f t="array" ref="AN148">_xlfn.IFS(AND($X148&lt;&gt;"",AB148&lt;&gt;""),ABS($X148-AB148),AND($X148="",AB148=""),"",OR($X148&lt;&gt;"",AB148&lt;&gt;""),"-")</f>
        <v>-</v>
      </c>
      <c r="AO148" s="122" t="str" cm="1">
        <f t="array" ref="AO148">_xlfn.IFS(AND($X148&lt;&gt;"",AC148&lt;&gt;""),ABS($X148-AC148),AND($X148="",AC148=""),"",OR($X148&lt;&gt;"",AC148&lt;&gt;""),"-")</f>
        <v>-</v>
      </c>
      <c r="AP148" s="122" t="str" cm="1">
        <f t="array" ref="AP148">_xlfn.IFS(AND($X148&lt;&gt;"",AD148&lt;&gt;""),ABS($X148-AD148),AND($X148="",AD148=""),"",OR($X148&lt;&gt;"",AD148&lt;&gt;""),"-")</f>
        <v>-</v>
      </c>
      <c r="AQ148" s="122" t="str" cm="1">
        <f t="array" ref="AQ148">_xlfn.IFS(AND($X148&lt;&gt;"",AE148&lt;&gt;""),ABS($X148-AE148),AND($X148="",AE148=""),"",OR($X148&lt;&gt;"",AE148&lt;&gt;""),"-")</f>
        <v>-</v>
      </c>
      <c r="AR148" s="122" t="str" cm="1">
        <f t="array" ref="AR148">_xlfn.IFS(AND($X148&lt;&gt;"",AF148&lt;&gt;""),ABS($X148-AF148),AND($X148="",AF148=""),"",OR($X148&lt;&gt;"",AF148&lt;&gt;""),"-")</f>
        <v>-</v>
      </c>
      <c r="AS148" s="122" t="str" cm="1">
        <f t="array" ref="AS148">_xlfn.IFS(AND($X148&lt;&gt;"",AG148&lt;&gt;""),ABS($X148-AG148),AND($X148="",AG148=""),"",OR($X148&lt;&gt;"",AG148&lt;&gt;""),"-")</f>
        <v>-</v>
      </c>
      <c r="AT148" s="122" t="str" cm="1">
        <f t="array" ref="AT148">_xlfn.IFS(AND($X148&lt;&gt;"",AH148&lt;&gt;""),ABS($X148-AH148),AND($X148="",AH148=""),"",OR($X148&lt;&gt;"",AH148&lt;&gt;""),"-")</f>
        <v>-</v>
      </c>
      <c r="AU148" s="122" t="str" cm="1">
        <f t="array" ref="AU148">_xlfn.IFS(AND($X148&lt;&gt;"",AI148&lt;&gt;""),ABS($X148-AI148),AND($X148="",AI148=""),"",OR($X148&lt;&gt;"",AI148&lt;&gt;""),"-")</f>
        <v>-</v>
      </c>
      <c r="AV148" s="122" t="str" cm="1">
        <f t="array" ref="AV148">_xlfn.IFS(AND($X148&lt;&gt;"",AJ148&lt;&gt;""),ABS($X148-AJ148),AND($X148="",AJ148=""),"",OR($X148&lt;&gt;"",AJ148&lt;&gt;""),"-")</f>
        <v>-</v>
      </c>
      <c r="AW148" s="123" t="str" cm="1">
        <f t="array" ref="AW148">_xlfn.IFS(AND($Y148&lt;&gt;"",Z148&lt;&gt;""),ABS($Y148-Z148),AND($Y148="",Z148=""),"",OR($Y148&lt;&gt;"",Z148&lt;&gt;""),"-")</f>
        <v>-</v>
      </c>
      <c r="AX148" s="122" t="str" cm="1">
        <f t="array" ref="AX148">_xlfn.IFS(AND($Y148&lt;&gt;"",AA148&lt;&gt;""),ABS($Y148-AA148),AND($Y148="",AA148=""),"",OR($Y148&lt;&gt;"",AA148&lt;&gt;""),"-")</f>
        <v>-</v>
      </c>
      <c r="AY148" s="122" t="str" cm="1">
        <f t="array" ref="AY148">_xlfn.IFS(AND($Y148&lt;&gt;"",AB148&lt;&gt;""),ABS($Y148-AB148),AND($Y148="",AB148=""),"",OR($Y148&lt;&gt;"",AB148&lt;&gt;""),"-")</f>
        <v>-</v>
      </c>
      <c r="AZ148" s="122" t="str" cm="1">
        <f t="array" ref="AZ148">_xlfn.IFS(AND($Y148&lt;&gt;"",AC148&lt;&gt;""),ABS($Y148-AC148),AND($Y148="",AC148=""),"",OR($Y148&lt;&gt;"",AC148&lt;&gt;""),"-")</f>
        <v>-</v>
      </c>
      <c r="BA148" s="122" t="str" cm="1">
        <f t="array" ref="BA148">_xlfn.IFS(AND($Y148&lt;&gt;"",AD148&lt;&gt;""),ABS($Y148-AD148),AND($Y148="",AD148=""),"",OR($Y148&lt;&gt;"",AD148&lt;&gt;""),"-")</f>
        <v>-</v>
      </c>
      <c r="BB148" s="122" t="str" cm="1">
        <f t="array" ref="BB148">_xlfn.IFS(AND($Y148&lt;&gt;"",AE148&lt;&gt;""),ABS($Y148-AE148),AND($Y148="",AE148=""),"",OR($Y148&lt;&gt;"",AE148&lt;&gt;""),"-")</f>
        <v>-</v>
      </c>
      <c r="BC148" s="122" t="str" cm="1">
        <f t="array" ref="BC148">_xlfn.IFS(AND($Y148&lt;&gt;"",AF148&lt;&gt;""),ABS($Y148-AF148),AND($Y148="",AF148=""),"",OR($Y148&lt;&gt;"",AF148&lt;&gt;""),"-")</f>
        <v>-</v>
      </c>
      <c r="BD148" s="122" t="str" cm="1">
        <f t="array" ref="BD148">_xlfn.IFS(AND($Y148&lt;&gt;"",AG148&lt;&gt;""),ABS($Y148-AG148),AND($Y148="",AG148=""),"",OR($Y148&lt;&gt;"",AG148&lt;&gt;""),"-")</f>
        <v>-</v>
      </c>
      <c r="BE148" s="122" t="str" cm="1">
        <f t="array" ref="BE148">_xlfn.IFS(AND($Y148&lt;&gt;"",AH148&lt;&gt;""),ABS($Y148-AH148),AND($Y148="",AH148=""),"",OR($Y148&lt;&gt;"",AH148&lt;&gt;""),"-")</f>
        <v>-</v>
      </c>
      <c r="BF148" s="122" t="str" cm="1">
        <f t="array" ref="BF148">_xlfn.IFS(AND($Y148&lt;&gt;"",AI148&lt;&gt;""),ABS($Y148-AI148),AND($Y148="",AI148=""),"",OR($Y148&lt;&gt;"",AI148&lt;&gt;""),"-")</f>
        <v>-</v>
      </c>
      <c r="BG148" s="122" t="str" cm="1">
        <f t="array" ref="BG148">_xlfn.IFS(AND($Y148&lt;&gt;"",AJ148&lt;&gt;""),ABS($Y148-AJ148),AND($Y148="",AJ148=""),"",OR($Y148&lt;&gt;"",AJ148&lt;&gt;""),"-")</f>
        <v>-</v>
      </c>
      <c r="BH148" s="121" t="str" cm="1">
        <f t="array" ref="BH148">_xlfn.IFS(AND($Z148&lt;&gt;"",AA148&lt;&gt;""),ABS($Z148-AA148),AND($Z148="",AA148=""),"",OR($Z148&lt;&gt;"",AA148&lt;&gt;""),"-")</f>
        <v/>
      </c>
      <c r="BI148" s="120" t="str" cm="1">
        <f t="array" ref="BI148">_xlfn.IFS(AND($Z148&lt;&gt;"",AB148&lt;&gt;""),ABS($Z148-AB148),AND($Z148="",AB148=""),"",OR($Z148&lt;&gt;"",AB148&lt;&gt;""),"-")</f>
        <v/>
      </c>
      <c r="BJ148" s="120" t="str" cm="1">
        <f t="array" ref="BJ148">_xlfn.IFS(AND($Z148&lt;&gt;"",AC148&lt;&gt;""),ABS($Z148-AC148),AND($Z148="",AC148=""),"",OR($Z148&lt;&gt;"",AC148&lt;&gt;""),"-")</f>
        <v/>
      </c>
      <c r="BK148" s="120" t="str" cm="1">
        <f t="array" ref="BK148">_xlfn.IFS(AND($Z148&lt;&gt;"",AD148&lt;&gt;""),ABS($Z148-AD148),AND($Z148="",AD148=""),"",OR($Z148&lt;&gt;"",AD148&lt;&gt;""),"-")</f>
        <v/>
      </c>
      <c r="BL148" s="120" t="str" cm="1">
        <f t="array" ref="BL148">_xlfn.IFS(AND($Z148&lt;&gt;"",AE148&lt;&gt;""),ABS($Z148-AE148),AND($Z148="",AE148=""),"",OR($Z148&lt;&gt;"",AE148&lt;&gt;""),"-")</f>
        <v/>
      </c>
      <c r="BM148" s="120" t="str" cm="1">
        <f t="array" ref="BM148">_xlfn.IFS(AND($Z148&lt;&gt;"",AF148&lt;&gt;""),ABS($Z148-AF148),AND($Z148="",AF148=""),"",OR($Z148&lt;&gt;"",AF148&lt;&gt;""),"-")</f>
        <v/>
      </c>
      <c r="BN148" s="120" t="str" cm="1">
        <f t="array" ref="BN148">_xlfn.IFS(AND($Z148&lt;&gt;"",AG148&lt;&gt;""),ABS($Z148-AG148),AND($Z148="",AG148=""),"",OR($Z148&lt;&gt;"",AG148&lt;&gt;""),"-")</f>
        <v/>
      </c>
      <c r="BO148" s="120" t="str" cm="1">
        <f t="array" ref="BO148">_xlfn.IFS(AND($Z148&lt;&gt;"",AH148&lt;&gt;""),ABS($Z148-AH148),AND($Z148="",AH148=""),"",OR($Z148&lt;&gt;"",AH148&lt;&gt;""),"-")</f>
        <v/>
      </c>
      <c r="BP148" s="120" t="str" cm="1">
        <f t="array" ref="BP148">_xlfn.IFS(AND($Z148&lt;&gt;"",AI148&lt;&gt;""),ABS($Z148-AI148),AND($Z148="",AI148=""),"",OR($Z148&lt;&gt;"",AI148&lt;&gt;""),"-")</f>
        <v/>
      </c>
      <c r="BQ148" s="120" t="str" cm="1">
        <f t="array" ref="BQ148">_xlfn.IFS(AND($Z148&lt;&gt;"",AJ148&lt;&gt;""),ABS($Z148-AJ148),AND($Z148="",AJ148=""),"",OR($Z148&lt;&gt;"",AJ148&lt;&gt;""),"-")</f>
        <v/>
      </c>
      <c r="BR148" s="121" t="str" cm="1">
        <f t="array" ref="BR148">_xlfn.IFS(AND($AA148&lt;&gt;"",AB148&lt;&gt;""),ABS($AA148-AB148),AND($AA148="",AB148=""),"",OR($AA148&lt;&gt;"",AB148&lt;&gt;""),"-")</f>
        <v/>
      </c>
      <c r="BS148" s="120" t="str" cm="1">
        <f t="array" ref="BS148">_xlfn.IFS(AND($AA148&lt;&gt;"",AC148&lt;&gt;""),ABS($AA148-AC148),AND($AA148="",AC148=""),"",OR($AA148&lt;&gt;"",AC148&lt;&gt;""),"-")</f>
        <v/>
      </c>
      <c r="BT148" s="120" t="str" cm="1">
        <f t="array" ref="BT148">_xlfn.IFS(AND($AA148&lt;&gt;"",AD148&lt;&gt;""),ABS($AA148-AD148),AND($AA148="",AD148=""),"",OR($AA148&lt;&gt;"",AD148&lt;&gt;""),"-")</f>
        <v/>
      </c>
      <c r="BU148" s="120" t="str" cm="1">
        <f t="array" ref="BU148">_xlfn.IFS(AND($AA148&lt;&gt;"",AE148&lt;&gt;""),ABS($AA148-AE148),AND($AA148="",AE148=""),"",OR($AA148&lt;&gt;"",AE148&lt;&gt;""),"-")</f>
        <v/>
      </c>
      <c r="BV148" s="120" t="str" cm="1">
        <f t="array" ref="BV148">_xlfn.IFS(AND($AA148&lt;&gt;"",AF148&lt;&gt;""),ABS($AA148-AF148),AND($AA148="",AF148=""),"",OR($AA148&lt;&gt;"",AF148&lt;&gt;""),"-")</f>
        <v/>
      </c>
      <c r="BW148" s="120" t="str" cm="1">
        <f t="array" ref="BW148">_xlfn.IFS(AND($AA148&lt;&gt;"",AG148&lt;&gt;""),ABS($AA148-AG148),AND($AA148="",AG148=""),"",OR($AA148&lt;&gt;"",AG148&lt;&gt;""),"-")</f>
        <v/>
      </c>
      <c r="BX148" s="120" t="str" cm="1">
        <f t="array" ref="BX148">_xlfn.IFS(AND($AA148&lt;&gt;"",AH148&lt;&gt;""),ABS($AA148-AH148),AND($AA148="",AH148=""),"",OR($AA148&lt;&gt;"",AH148&lt;&gt;""),"-")</f>
        <v/>
      </c>
      <c r="BY148" s="120" t="str" cm="1">
        <f t="array" ref="BY148">_xlfn.IFS(AND($AA148&lt;&gt;"",AI148&lt;&gt;""),ABS($AA148-AI148),AND($AA148="",AI148=""),"",OR($AA148&lt;&gt;"",AI148&lt;&gt;""),"-")</f>
        <v/>
      </c>
      <c r="BZ148" s="120" t="str" cm="1">
        <f t="array" ref="BZ148">_xlfn.IFS(AND($AA148&lt;&gt;"",AJ148&lt;&gt;""),ABS($AA148-AJ148),AND($AA148="",AJ148=""),"",OR($AA148&lt;&gt;"",AJ148&lt;&gt;""),"-")</f>
        <v/>
      </c>
      <c r="CA148" s="121" t="str" cm="1">
        <f t="array" ref="CA148">_xlfn.IFS(AND($AB148&lt;&gt;"",AC148&lt;&gt;""),ABS($AB148-AC148),AND($AB148="",AC148=""),"",OR($AB148&lt;&gt;"",AC148&lt;&gt;""),"-")</f>
        <v/>
      </c>
      <c r="CB148" s="120" t="str" cm="1">
        <f t="array" ref="CB148">_xlfn.IFS(AND($AB148&lt;&gt;"",AD148&lt;&gt;""),ABS($AB148-AD148),AND($AB148="",AD148=""),"",OR($AB148&lt;&gt;"",AD148&lt;&gt;""),"-")</f>
        <v/>
      </c>
      <c r="CC148" s="120" t="str" cm="1">
        <f t="array" ref="CC148">_xlfn.IFS(AND($AB148&lt;&gt;"",AE148&lt;&gt;""),ABS($AB148-AE148),AND($AB148="",AE148=""),"",OR($AB148&lt;&gt;"",AE148&lt;&gt;""),"-")</f>
        <v/>
      </c>
      <c r="CD148" s="120" t="str" cm="1">
        <f t="array" ref="CD148">_xlfn.IFS(AND($AB148&lt;&gt;"",AF148&lt;&gt;""),ABS($AB148-AF148),AND($AB148="",AF148=""),"",OR($AB148&lt;&gt;"",AF148&lt;&gt;""),"-")</f>
        <v/>
      </c>
      <c r="CE148" s="120" t="str" cm="1">
        <f t="array" ref="CE148">_xlfn.IFS(AND($AB148&lt;&gt;"",AG148&lt;&gt;""),ABS($AB148-AG148),AND($AB148="",AG148=""),"",OR($AB148&lt;&gt;"",AG148&lt;&gt;""),"-")</f>
        <v/>
      </c>
      <c r="CF148" s="120" t="str" cm="1">
        <f t="array" ref="CF148">_xlfn.IFS(AND($AB148&lt;&gt;"",AH148&lt;&gt;""),ABS($AB148-AH148),AND($AB148="",AH148=""),"",OR($AB148&lt;&gt;"",AH148&lt;&gt;""),"-")</f>
        <v/>
      </c>
      <c r="CG148" s="120" t="str" cm="1">
        <f t="array" ref="CG148">_xlfn.IFS(AND($AB148&lt;&gt;"",AI148&lt;&gt;""),ABS($AB148-AI148),AND($AB148="",AI148=""),"",OR($AB148&lt;&gt;"",AI148&lt;&gt;""),"-")</f>
        <v/>
      </c>
      <c r="CH148" s="120" t="str" cm="1">
        <f t="array" ref="CH148">_xlfn.IFS(AND($AB148&lt;&gt;"",AJ148&lt;&gt;""),ABS($AB148-AJ148),AND($AB148="",AJ148=""),"",OR($AB148&lt;&gt;"",AJ148&lt;&gt;""),"-")</f>
        <v/>
      </c>
      <c r="CI148" s="121" t="str" cm="1">
        <f t="array" ref="CI148">_xlfn.IFS(AND($AC148&lt;&gt;"",AD148&lt;&gt;""),ABS($AC148-AD148),AND($AC148="",AD148=""),"",OR($AC148&lt;&gt;"",AD148&lt;&gt;""),"-")</f>
        <v/>
      </c>
      <c r="CJ148" s="120" t="str" cm="1">
        <f t="array" ref="CJ148">_xlfn.IFS(AND($AC148&lt;&gt;"",AE148&lt;&gt;""),ABS($AC148-AE148),AND($AC148="",AE148=""),"",OR($AC148&lt;&gt;"",AE148&lt;&gt;""),"-")</f>
        <v/>
      </c>
      <c r="CK148" s="120" t="str" cm="1">
        <f t="array" ref="CK148">_xlfn.IFS(AND($AC148&lt;&gt;"",AF148&lt;&gt;""),ABS($AC148-AF148),AND($AC148="",AF148=""),"",OR($AC148&lt;&gt;"",AF148&lt;&gt;""),"-")</f>
        <v/>
      </c>
      <c r="CL148" s="120" t="str" cm="1">
        <f t="array" ref="CL148">_xlfn.IFS(AND($AC148&lt;&gt;"",AG148&lt;&gt;""),ABS($AC148-AG148),AND($AC148="",AG148=""),"",OR($AC148&lt;&gt;"",AG148&lt;&gt;""),"-")</f>
        <v/>
      </c>
      <c r="CM148" s="120" t="str" cm="1">
        <f t="array" ref="CM148">_xlfn.IFS(AND($AC148&lt;&gt;"",AH148&lt;&gt;""),ABS($AC148-AH148),AND($AC148="",AH148=""),"",OR($AC148&lt;&gt;"",AH148&lt;&gt;""),"-")</f>
        <v/>
      </c>
      <c r="CN148" s="120" t="str" cm="1">
        <f t="array" ref="CN148">_xlfn.IFS(AND($AC148&lt;&gt;"",AI148&lt;&gt;""),ABS($AC148-AI148),AND($AC148="",AI148=""),"",OR($AC148&lt;&gt;"",AI148&lt;&gt;""),"-")</f>
        <v/>
      </c>
      <c r="CO148" s="120" t="str" cm="1">
        <f t="array" ref="CO148">_xlfn.IFS(AND($AC148&lt;&gt;"",AJ148&lt;&gt;""),ABS($AC148-AJ148),AND($AC148="",AJ148=""),"",OR($AC148&lt;&gt;"",AJ148&lt;&gt;""),"-")</f>
        <v/>
      </c>
      <c r="CP148" s="121" t="str" cm="1">
        <f t="array" ref="CP148">_xlfn.IFS(AND($AD148&lt;&gt;"",AE148&lt;&gt;""),ABS($AD148-AE148),AND($AD148="",AE148=""),"",OR($AD148&lt;&gt;"",AE148&lt;&gt;""),"-")</f>
        <v/>
      </c>
      <c r="CQ148" s="120" t="str" cm="1">
        <f t="array" ref="CQ148">_xlfn.IFS(AND($AD148&lt;&gt;"",AF148&lt;&gt;""),ABS($AD148-AF148),AND($AD148="",AF148=""),"",OR($AD148&lt;&gt;"",AF148&lt;&gt;""),"-")</f>
        <v/>
      </c>
      <c r="CR148" s="120" t="str" cm="1">
        <f t="array" ref="CR148">_xlfn.IFS(AND($AD148&lt;&gt;"",AG148&lt;&gt;""),ABS($AD148-AG148),AND($AD148="",AG148=""),"",OR($AD148&lt;&gt;"",AG148&lt;&gt;""),"-")</f>
        <v/>
      </c>
      <c r="CS148" s="120" t="str" cm="1">
        <f t="array" ref="CS148">_xlfn.IFS(AND($AD148&lt;&gt;"",AH148&lt;&gt;""),ABS($AD148-AH148),AND($AD148="",AH148=""),"",OR($AD148&lt;&gt;"",AH148&lt;&gt;""),"-")</f>
        <v/>
      </c>
      <c r="CT148" s="120" t="str" cm="1">
        <f t="array" ref="CT148">_xlfn.IFS(AND($AD148&lt;&gt;"",AI148&lt;&gt;""),ABS($AD148-AI148),AND($AD148="",AI148=""),"",OR($AD148&lt;&gt;"",AI148&lt;&gt;""),"-")</f>
        <v/>
      </c>
      <c r="CU148" s="120" t="str" cm="1">
        <f t="array" ref="CU148">_xlfn.IFS(AND($AD148&lt;&gt;"",AJ148&lt;&gt;""),ABS($AD148-AJ148),AND($AD148="",AJ148=""),"",OR($AD148&lt;&gt;"",AJ148&lt;&gt;""),"-")</f>
        <v/>
      </c>
      <c r="CV148" s="121" t="str" cm="1">
        <f t="array" ref="CV148">_xlfn.IFS(AND($AE148&lt;&gt;"",AF148&lt;&gt;""),ABS($AE148-AF148),AND($AE148="",AF148=""),"",OR($AE148&lt;&gt;"",AF148&lt;&gt;""),"-")</f>
        <v/>
      </c>
      <c r="CW148" s="120" t="str" cm="1">
        <f t="array" ref="CW148">_xlfn.IFS(AND($AE148&lt;&gt;"",AG148&lt;&gt;""),ABS($AE148-AG148),AND($AE148="",AG148=""),"",OR($AE148&lt;&gt;"",AG148&lt;&gt;""),"-")</f>
        <v/>
      </c>
      <c r="CX148" s="120" t="str" cm="1">
        <f t="array" ref="CX148">_xlfn.IFS(AND($AE148&lt;&gt;"",AH148&lt;&gt;""),ABS($AE148-AH148),AND($AE148="",AH148=""),"",OR($AE148&lt;&gt;"",AH148&lt;&gt;""),"-")</f>
        <v/>
      </c>
      <c r="CY148" s="120" t="str" cm="1">
        <f t="array" ref="CY148">_xlfn.IFS(AND($AE148&lt;&gt;"",AI148&lt;&gt;""),ABS($AE148-AI148),AND($AE148="",AI148=""),"",OR($AE148&lt;&gt;"",AI148&lt;&gt;""),"-")</f>
        <v/>
      </c>
      <c r="CZ148" s="120" t="str" cm="1">
        <f t="array" ref="CZ148">_xlfn.IFS(AND($AE148&lt;&gt;"",AJ148&lt;&gt;""),ABS($AE148-AJ148),AND($AE148="",AJ148=""),"",OR($AE148&lt;&gt;"",AJ148&lt;&gt;""),"-")</f>
        <v/>
      </c>
      <c r="DA148" s="121" t="str" cm="1">
        <f t="array" ref="DA148">_xlfn.IFS(AND($AF148&lt;&gt;"",AG148&lt;&gt;""),ABS($AF148-AG148),AND($AF148="",AG148=""),"",OR($AF148&lt;&gt;"",AG148&lt;&gt;""),"-")</f>
        <v/>
      </c>
      <c r="DB148" s="120" t="str" cm="1">
        <f t="array" ref="DB148">_xlfn.IFS(AND($AF148&lt;&gt;"",AH148&lt;&gt;""),ABS($AF148-AH148),AND($AF148="",AH148=""),"",OR($AF148&lt;&gt;"",AH148&lt;&gt;""),"-")</f>
        <v/>
      </c>
      <c r="DC148" s="120" t="str" cm="1">
        <f t="array" ref="DC148">_xlfn.IFS(AND($AF148&lt;&gt;"",AI148&lt;&gt;""),ABS($AF148-AI148),AND($AF148="",AI148=""),"",OR($AF148&lt;&gt;"",AI148&lt;&gt;""),"-")</f>
        <v/>
      </c>
      <c r="DD148" s="120" t="str" cm="1">
        <f t="array" ref="DD148">_xlfn.IFS(AND($AF148&lt;&gt;"",AJ148&lt;&gt;""),ABS($AF148-AJ148),AND($AF148="",AJ148=""),"",OR($AF148&lt;&gt;"",AJ148&lt;&gt;""),"-")</f>
        <v/>
      </c>
      <c r="DE148" s="121" t="str" cm="1">
        <f t="array" ref="DE148">_xlfn.IFS(AND($AG148&lt;&gt;"",AH148&lt;&gt;""),ABS($AG148-AH148),AND($AG148="",AH148=""),"",OR($AG148&lt;&gt;"",AH148&lt;&gt;""),"-")</f>
        <v/>
      </c>
      <c r="DF148" s="120" t="str" cm="1">
        <f t="array" ref="DF148">_xlfn.IFS(AND($AG148&lt;&gt;"",AI148&lt;&gt;""),ABS($AG148-AI148),AND($AG148="",AI148=""),"",OR($AG148&lt;&gt;"",AI148&lt;&gt;""),"-")</f>
        <v/>
      </c>
      <c r="DG148" s="120" t="str" cm="1">
        <f t="array" ref="DG148">_xlfn.IFS(AND($AG148&lt;&gt;"",AJ148&lt;&gt;""),ABS($AG148-AJ148),AND($AG148="",AJ148=""),"",OR($AG148&lt;&gt;"",AJ148&lt;&gt;""),"-")</f>
        <v/>
      </c>
      <c r="DH148" s="121" t="str" cm="1">
        <f t="array" ref="DH148">_xlfn.IFS(AND($AH148&lt;&gt;"",AI148&lt;&gt;""),ABS($AH148-AI148),AND($AH148="",AI148=""),"",OR($AH148&lt;&gt;"",AI148&lt;&gt;""),"-")</f>
        <v/>
      </c>
      <c r="DI148" s="120" t="str" cm="1">
        <f t="array" ref="DI148">_xlfn.IFS(AND($AH148&lt;&gt;"",AJ148&lt;&gt;""),ABS($AH148-AJ148),AND($AH148="",AJ148=""),"",OR($AH148&lt;&gt;"",AJ148&lt;&gt;""),"-")</f>
        <v/>
      </c>
      <c r="DJ148" s="121" t="str" cm="1">
        <f t="array" ref="DJ148">_xlfn.IFS(AND($AI148&lt;&gt;"",AJ148&lt;&gt;""),ABS($AI148-AJ148),AND($AI148="",AJ148=""),"",OR($AI148&lt;&gt;"",AJ148&lt;&gt;""),"-")</f>
        <v/>
      </c>
    </row>
    <row r="149" spans="1:114" x14ac:dyDescent="0.2">
      <c r="A149" s="120" t="e">
        <f t="shared" si="36"/>
        <v>#DIV/0!</v>
      </c>
      <c r="B149" s="186" t="e">
        <f t="shared" si="37"/>
        <v>#DIV/0!</v>
      </c>
      <c r="C149" s="186" t="e">
        <f t="shared" si="38"/>
        <v>#DIV/0!</v>
      </c>
      <c r="D149" s="186" t="e">
        <f t="shared" si="39"/>
        <v>#DIV/0!</v>
      </c>
      <c r="E149" s="263">
        <f t="shared" si="40"/>
        <v>0</v>
      </c>
      <c r="F149" s="186">
        <f t="shared" si="41"/>
        <v>0</v>
      </c>
      <c r="G149" s="186" t="e">
        <f t="shared" si="42"/>
        <v>#DIV/0!</v>
      </c>
      <c r="H149" s="262" t="str">
        <f t="shared" si="43"/>
        <v/>
      </c>
      <c r="I149" s="187" t="str">
        <f t="shared" si="44"/>
        <v/>
      </c>
      <c r="J149" s="260" t="s">
        <v>150</v>
      </c>
      <c r="K149" s="259" t="e">
        <f>VLOOKUP($J149,Merged_couplings!$B:$BU,MATCH(K$1,Merged_couplings!$B$1:$BU$1,0),FALSE)</f>
        <v>#N/A</v>
      </c>
      <c r="L149" s="258" t="e">
        <f>VLOOKUP($J149,Merged_couplings!$B:$BU,MATCH(L$1,Merged_couplings!$B$1:$BU$1,0),FALSE)</f>
        <v>#N/A</v>
      </c>
      <c r="M149" s="258" t="e">
        <f>VLOOKUP($J149,Merged_couplings!$B:$BU,MATCH(M$1,Merged_couplings!$B$1:$BU$1,0),FALSE)</f>
        <v>#N/A</v>
      </c>
      <c r="N149" s="258" t="e">
        <f>VLOOKUP($J149,Merged_couplings!$B:$BU,MATCH(N$1,Merged_couplings!$B$1:$BU$1,0),FALSE)</f>
        <v>#N/A</v>
      </c>
      <c r="O149" s="258" t="e">
        <f>VLOOKUP($J149,Merged_couplings!$B:$BU,MATCH(O$1,Merged_couplings!$B$1:$BU$1,0),FALSE)</f>
        <v>#N/A</v>
      </c>
      <c r="P149" s="258" t="e">
        <f>VLOOKUP($J149,Merged_couplings!$B:$BU,MATCH(P$1,Merged_couplings!$B$1:$BU$1,0),FALSE)</f>
        <v>#N/A</v>
      </c>
      <c r="Q149" s="258" t="e">
        <f>VLOOKUP($J149,Merged_couplings!$B:$BU,MATCH(Q$1,Merged_couplings!$B$1:$BU$1,0),FALSE)</f>
        <v>#N/A</v>
      </c>
      <c r="R149" s="258" t="e">
        <f>VLOOKUP($J149,Merged_couplings!$B:$BU,MATCH(R$1,Merged_couplings!$B$1:$BU$1,0),FALSE)</f>
        <v>#N/A</v>
      </c>
      <c r="S149" s="258" t="e">
        <f>VLOOKUP($J149,Merged_couplings!$B:$BU,MATCH(S$1,Merged_couplings!$B$1:$BU$1,0),FALSE)</f>
        <v>#N/A</v>
      </c>
      <c r="T149" s="258" t="e">
        <f>VLOOKUP($J149,Merged_couplings!$B:$BU,MATCH(T$1,Merged_couplings!$B$1:$BU$1,0),FALSE)</f>
        <v>#N/A</v>
      </c>
      <c r="U149" s="258" t="e">
        <f>VLOOKUP($J149,Merged_couplings!$B:$BU,MATCH(U$1,Merged_couplings!$B$1:$BU$1,0),FALSE)</f>
        <v>#N/A</v>
      </c>
      <c r="V149" s="258" t="e">
        <f>VLOOKUP($J149,Merged_couplings!$B:$BU,MATCH(V$1,Merged_couplings!$B$1:$BU$1,0),FALSE)</f>
        <v>#N/A</v>
      </c>
      <c r="W149" s="258" t="e">
        <f>VLOOKUP($J149,Merged_couplings!$B:$BU,MATCH(W$1,Merged_couplings!$B$1:$BU$1,0),FALSE)</f>
        <v>#N/A</v>
      </c>
      <c r="X149" s="121" t="str">
        <f>_xlfn.IFNA(VLOOKUP($J149,Merged_couplings!$B:$R,MATCH(X$1,Merged_couplings!$B$1:$R$1,0),FALSE),"")</f>
        <v/>
      </c>
      <c r="Y149" s="120" t="str">
        <f>_xlfn.IFNA(VLOOKUP($J149,Merged_couplings!$B:$R,MATCH(Y$1,Merged_couplings!$B$1:$R$1,0),FALSE),"")</f>
        <v/>
      </c>
      <c r="Z149" s="120" t="str">
        <f>_xlfn.IFNA(VLOOKUP($J149,Merged_couplings!$B:$R,MATCH(Z$1,Merged_couplings!$B$1:$R$1,0),FALSE),"")</f>
        <v/>
      </c>
      <c r="AA149" s="120" t="str">
        <f>_xlfn.IFNA(VLOOKUP($J149,Merged_couplings!$B:$R,MATCH(AA$1,Merged_couplings!$B$1:$R$1,0),FALSE),"")</f>
        <v/>
      </c>
      <c r="AB149" s="120" t="str">
        <f>_xlfn.IFNA(VLOOKUP($J149,Merged_couplings!$B:$R,MATCH(AB$1,Merged_couplings!$B$1:$R$1,0),FALSE),"")</f>
        <v/>
      </c>
      <c r="AC149" s="120" t="str">
        <f>_xlfn.IFNA(VLOOKUP($J149,Merged_couplings!$B:$R,MATCH(AC$1,Merged_couplings!$B$1:$R$1,0),FALSE),"")</f>
        <v/>
      </c>
      <c r="AD149" s="120" t="str">
        <f>_xlfn.IFNA(VLOOKUP($J149,Merged_couplings!$B:$R,MATCH(AD$1,Merged_couplings!$B$1:$R$1,0),FALSE),"")</f>
        <v/>
      </c>
      <c r="AE149" s="120" t="str">
        <f>_xlfn.IFNA(VLOOKUP($J149,Merged_couplings!$B:$R,MATCH(AE$1,Merged_couplings!$B$1:$R$1,0),FALSE),"")</f>
        <v/>
      </c>
      <c r="AF149" s="120" t="str">
        <f>_xlfn.IFNA(VLOOKUP($J149,Merged_couplings!$B:$R,MATCH(AF$1,Merged_couplings!$B$1:$R$1,0),FALSE),"")</f>
        <v/>
      </c>
      <c r="AG149" s="120" t="str">
        <f>_xlfn.IFNA(VLOOKUP($J149,Merged_couplings!$B:$R,MATCH(AG$1,Merged_couplings!$B$1:$R$1,0),FALSE),"")</f>
        <v/>
      </c>
      <c r="AH149" s="120" t="str">
        <f>_xlfn.IFNA(VLOOKUP($J149,Merged_couplings!$B:$R,MATCH(AH$1,Merged_couplings!$B$1:$R$1,0),FALSE),"")</f>
        <v/>
      </c>
      <c r="AI149" s="120" t="str">
        <f>_xlfn.IFNA(VLOOKUP($J149,Merged_couplings!$B:$R,MATCH(AI$1,Merged_couplings!$B$1:$R$1,0),FALSE),"")</f>
        <v/>
      </c>
      <c r="AJ149" s="120" t="str">
        <f>_xlfn.IFNA(VLOOKUP($J149,Merged_couplings!$B:$R,MATCH(AJ$1,Merged_couplings!$B$1:$R$1,0),FALSE),"")</f>
        <v/>
      </c>
      <c r="AK149" s="123" t="str" cm="1">
        <f t="array" ref="AK149">_xlfn.IFS(AND($X149&lt;&gt;"",Y149&lt;&gt;""),ABS($X149-Y149),AND($X149="",Y149=""),"",OR($X149&lt;&gt;"",Y149&lt;&gt;""),"-")</f>
        <v/>
      </c>
      <c r="AL149" s="122" t="str" cm="1">
        <f t="array" ref="AL149">_xlfn.IFS(AND($X149&lt;&gt;"",Z149&lt;&gt;""),ABS($X149-Z149),AND($X149="",Z149=""),"",OR($X149&lt;&gt;"",Z149&lt;&gt;""),"-")</f>
        <v/>
      </c>
      <c r="AM149" s="122" t="str" cm="1">
        <f t="array" ref="AM149">_xlfn.IFS(AND($X149&lt;&gt;"",AA149&lt;&gt;""),ABS($X149-AA149),AND($X149="",AA149=""),"",OR($X149&lt;&gt;"",AA149&lt;&gt;""),"-")</f>
        <v/>
      </c>
      <c r="AN149" s="122" t="str" cm="1">
        <f t="array" ref="AN149">_xlfn.IFS(AND($X149&lt;&gt;"",AB149&lt;&gt;""),ABS($X149-AB149),AND($X149="",AB149=""),"",OR($X149&lt;&gt;"",AB149&lt;&gt;""),"-")</f>
        <v/>
      </c>
      <c r="AO149" s="122" t="str" cm="1">
        <f t="array" ref="AO149">_xlfn.IFS(AND($X149&lt;&gt;"",AC149&lt;&gt;""),ABS($X149-AC149),AND($X149="",AC149=""),"",OR($X149&lt;&gt;"",AC149&lt;&gt;""),"-")</f>
        <v/>
      </c>
      <c r="AP149" s="122" t="str" cm="1">
        <f t="array" ref="AP149">_xlfn.IFS(AND($X149&lt;&gt;"",AD149&lt;&gt;""),ABS($X149-AD149),AND($X149="",AD149=""),"",OR($X149&lt;&gt;"",AD149&lt;&gt;""),"-")</f>
        <v/>
      </c>
      <c r="AQ149" s="122" t="str" cm="1">
        <f t="array" ref="AQ149">_xlfn.IFS(AND($X149&lt;&gt;"",AE149&lt;&gt;""),ABS($X149-AE149),AND($X149="",AE149=""),"",OR($X149&lt;&gt;"",AE149&lt;&gt;""),"-")</f>
        <v/>
      </c>
      <c r="AR149" s="122" t="str" cm="1">
        <f t="array" ref="AR149">_xlfn.IFS(AND($X149&lt;&gt;"",AF149&lt;&gt;""),ABS($X149-AF149),AND($X149="",AF149=""),"",OR($X149&lt;&gt;"",AF149&lt;&gt;""),"-")</f>
        <v/>
      </c>
      <c r="AS149" s="122" t="str" cm="1">
        <f t="array" ref="AS149">_xlfn.IFS(AND($X149&lt;&gt;"",AG149&lt;&gt;""),ABS($X149-AG149),AND($X149="",AG149=""),"",OR($X149&lt;&gt;"",AG149&lt;&gt;""),"-")</f>
        <v/>
      </c>
      <c r="AT149" s="122" t="str" cm="1">
        <f t="array" ref="AT149">_xlfn.IFS(AND($X149&lt;&gt;"",AH149&lt;&gt;""),ABS($X149-AH149),AND($X149="",AH149=""),"",OR($X149&lt;&gt;"",AH149&lt;&gt;""),"-")</f>
        <v/>
      </c>
      <c r="AU149" s="122" t="str" cm="1">
        <f t="array" ref="AU149">_xlfn.IFS(AND($X149&lt;&gt;"",AI149&lt;&gt;""),ABS($X149-AI149),AND($X149="",AI149=""),"",OR($X149&lt;&gt;"",AI149&lt;&gt;""),"-")</f>
        <v/>
      </c>
      <c r="AV149" s="122" t="str" cm="1">
        <f t="array" ref="AV149">_xlfn.IFS(AND($X149&lt;&gt;"",AJ149&lt;&gt;""),ABS($X149-AJ149),AND($X149="",AJ149=""),"",OR($X149&lt;&gt;"",AJ149&lt;&gt;""),"-")</f>
        <v/>
      </c>
      <c r="AW149" s="123" t="str" cm="1">
        <f t="array" ref="AW149">_xlfn.IFS(AND($Y149&lt;&gt;"",Z149&lt;&gt;""),ABS($Y149-Z149),AND($Y149="",Z149=""),"",OR($Y149&lt;&gt;"",Z149&lt;&gt;""),"-")</f>
        <v/>
      </c>
      <c r="AX149" s="122" t="str" cm="1">
        <f t="array" ref="AX149">_xlfn.IFS(AND($Y149&lt;&gt;"",AA149&lt;&gt;""),ABS($Y149-AA149),AND($Y149="",AA149=""),"",OR($Y149&lt;&gt;"",AA149&lt;&gt;""),"-")</f>
        <v/>
      </c>
      <c r="AY149" s="122" t="str" cm="1">
        <f t="array" ref="AY149">_xlfn.IFS(AND($Y149&lt;&gt;"",AB149&lt;&gt;""),ABS($Y149-AB149),AND($Y149="",AB149=""),"",OR($Y149&lt;&gt;"",AB149&lt;&gt;""),"-")</f>
        <v/>
      </c>
      <c r="AZ149" s="122" t="str" cm="1">
        <f t="array" ref="AZ149">_xlfn.IFS(AND($Y149&lt;&gt;"",AC149&lt;&gt;""),ABS($Y149-AC149),AND($Y149="",AC149=""),"",OR($Y149&lt;&gt;"",AC149&lt;&gt;""),"-")</f>
        <v/>
      </c>
      <c r="BA149" s="122" t="str" cm="1">
        <f t="array" ref="BA149">_xlfn.IFS(AND($Y149&lt;&gt;"",AD149&lt;&gt;""),ABS($Y149-AD149),AND($Y149="",AD149=""),"",OR($Y149&lt;&gt;"",AD149&lt;&gt;""),"-")</f>
        <v/>
      </c>
      <c r="BB149" s="122" t="str" cm="1">
        <f t="array" ref="BB149">_xlfn.IFS(AND($Y149&lt;&gt;"",AE149&lt;&gt;""),ABS($Y149-AE149),AND($Y149="",AE149=""),"",OR($Y149&lt;&gt;"",AE149&lt;&gt;""),"-")</f>
        <v/>
      </c>
      <c r="BC149" s="122" t="str" cm="1">
        <f t="array" ref="BC149">_xlfn.IFS(AND($Y149&lt;&gt;"",AF149&lt;&gt;""),ABS($Y149-AF149),AND($Y149="",AF149=""),"",OR($Y149&lt;&gt;"",AF149&lt;&gt;""),"-")</f>
        <v/>
      </c>
      <c r="BD149" s="122" t="str" cm="1">
        <f t="array" ref="BD149">_xlfn.IFS(AND($Y149&lt;&gt;"",AG149&lt;&gt;""),ABS($Y149-AG149),AND($Y149="",AG149=""),"",OR($Y149&lt;&gt;"",AG149&lt;&gt;""),"-")</f>
        <v/>
      </c>
      <c r="BE149" s="122" t="str" cm="1">
        <f t="array" ref="BE149">_xlfn.IFS(AND($Y149&lt;&gt;"",AH149&lt;&gt;""),ABS($Y149-AH149),AND($Y149="",AH149=""),"",OR($Y149&lt;&gt;"",AH149&lt;&gt;""),"-")</f>
        <v/>
      </c>
      <c r="BF149" s="122" t="str" cm="1">
        <f t="array" ref="BF149">_xlfn.IFS(AND($Y149&lt;&gt;"",AI149&lt;&gt;""),ABS($Y149-AI149),AND($Y149="",AI149=""),"",OR($Y149&lt;&gt;"",AI149&lt;&gt;""),"-")</f>
        <v/>
      </c>
      <c r="BG149" s="122" t="str" cm="1">
        <f t="array" ref="BG149">_xlfn.IFS(AND($Y149&lt;&gt;"",AJ149&lt;&gt;""),ABS($Y149-AJ149),AND($Y149="",AJ149=""),"",OR($Y149&lt;&gt;"",AJ149&lt;&gt;""),"-")</f>
        <v/>
      </c>
      <c r="BH149" s="121" t="str" cm="1">
        <f t="array" ref="BH149">_xlfn.IFS(AND($Z149&lt;&gt;"",AA149&lt;&gt;""),ABS($Z149-AA149),AND($Z149="",AA149=""),"",OR($Z149&lt;&gt;"",AA149&lt;&gt;""),"-")</f>
        <v/>
      </c>
      <c r="BI149" s="120" t="str" cm="1">
        <f t="array" ref="BI149">_xlfn.IFS(AND($Z149&lt;&gt;"",AB149&lt;&gt;""),ABS($Z149-AB149),AND($Z149="",AB149=""),"",OR($Z149&lt;&gt;"",AB149&lt;&gt;""),"-")</f>
        <v/>
      </c>
      <c r="BJ149" s="120" t="str" cm="1">
        <f t="array" ref="BJ149">_xlfn.IFS(AND($Z149&lt;&gt;"",AC149&lt;&gt;""),ABS($Z149-AC149),AND($Z149="",AC149=""),"",OR($Z149&lt;&gt;"",AC149&lt;&gt;""),"-")</f>
        <v/>
      </c>
      <c r="BK149" s="120" t="str" cm="1">
        <f t="array" ref="BK149">_xlfn.IFS(AND($Z149&lt;&gt;"",AD149&lt;&gt;""),ABS($Z149-AD149),AND($Z149="",AD149=""),"",OR($Z149&lt;&gt;"",AD149&lt;&gt;""),"-")</f>
        <v/>
      </c>
      <c r="BL149" s="120" t="str" cm="1">
        <f t="array" ref="BL149">_xlfn.IFS(AND($Z149&lt;&gt;"",AE149&lt;&gt;""),ABS($Z149-AE149),AND($Z149="",AE149=""),"",OR($Z149&lt;&gt;"",AE149&lt;&gt;""),"-")</f>
        <v/>
      </c>
      <c r="BM149" s="120" t="str" cm="1">
        <f t="array" ref="BM149">_xlfn.IFS(AND($Z149&lt;&gt;"",AF149&lt;&gt;""),ABS($Z149-AF149),AND($Z149="",AF149=""),"",OR($Z149&lt;&gt;"",AF149&lt;&gt;""),"-")</f>
        <v/>
      </c>
      <c r="BN149" s="120" t="str" cm="1">
        <f t="array" ref="BN149">_xlfn.IFS(AND($Z149&lt;&gt;"",AG149&lt;&gt;""),ABS($Z149-AG149),AND($Z149="",AG149=""),"",OR($Z149&lt;&gt;"",AG149&lt;&gt;""),"-")</f>
        <v/>
      </c>
      <c r="BO149" s="120" t="str" cm="1">
        <f t="array" ref="BO149">_xlfn.IFS(AND($Z149&lt;&gt;"",AH149&lt;&gt;""),ABS($Z149-AH149),AND($Z149="",AH149=""),"",OR($Z149&lt;&gt;"",AH149&lt;&gt;""),"-")</f>
        <v/>
      </c>
      <c r="BP149" s="120" t="str" cm="1">
        <f t="array" ref="BP149">_xlfn.IFS(AND($Z149&lt;&gt;"",AI149&lt;&gt;""),ABS($Z149-AI149),AND($Z149="",AI149=""),"",OR($Z149&lt;&gt;"",AI149&lt;&gt;""),"-")</f>
        <v/>
      </c>
      <c r="BQ149" s="120" t="str" cm="1">
        <f t="array" ref="BQ149">_xlfn.IFS(AND($Z149&lt;&gt;"",AJ149&lt;&gt;""),ABS($Z149-AJ149),AND($Z149="",AJ149=""),"",OR($Z149&lt;&gt;"",AJ149&lt;&gt;""),"-")</f>
        <v/>
      </c>
      <c r="BR149" s="121" t="str" cm="1">
        <f t="array" ref="BR149">_xlfn.IFS(AND($AA149&lt;&gt;"",AB149&lt;&gt;""),ABS($AA149-AB149),AND($AA149="",AB149=""),"",OR($AA149&lt;&gt;"",AB149&lt;&gt;""),"-")</f>
        <v/>
      </c>
      <c r="BS149" s="120" t="str" cm="1">
        <f t="array" ref="BS149">_xlfn.IFS(AND($AA149&lt;&gt;"",AC149&lt;&gt;""),ABS($AA149-AC149),AND($AA149="",AC149=""),"",OR($AA149&lt;&gt;"",AC149&lt;&gt;""),"-")</f>
        <v/>
      </c>
      <c r="BT149" s="120" t="str" cm="1">
        <f t="array" ref="BT149">_xlfn.IFS(AND($AA149&lt;&gt;"",AD149&lt;&gt;""),ABS($AA149-AD149),AND($AA149="",AD149=""),"",OR($AA149&lt;&gt;"",AD149&lt;&gt;""),"-")</f>
        <v/>
      </c>
      <c r="BU149" s="120" t="str" cm="1">
        <f t="array" ref="BU149">_xlfn.IFS(AND($AA149&lt;&gt;"",AE149&lt;&gt;""),ABS($AA149-AE149),AND($AA149="",AE149=""),"",OR($AA149&lt;&gt;"",AE149&lt;&gt;""),"-")</f>
        <v/>
      </c>
      <c r="BV149" s="120" t="str" cm="1">
        <f t="array" ref="BV149">_xlfn.IFS(AND($AA149&lt;&gt;"",AF149&lt;&gt;""),ABS($AA149-AF149),AND($AA149="",AF149=""),"",OR($AA149&lt;&gt;"",AF149&lt;&gt;""),"-")</f>
        <v/>
      </c>
      <c r="BW149" s="120" t="str" cm="1">
        <f t="array" ref="BW149">_xlfn.IFS(AND($AA149&lt;&gt;"",AG149&lt;&gt;""),ABS($AA149-AG149),AND($AA149="",AG149=""),"",OR($AA149&lt;&gt;"",AG149&lt;&gt;""),"-")</f>
        <v/>
      </c>
      <c r="BX149" s="120" t="str" cm="1">
        <f t="array" ref="BX149">_xlfn.IFS(AND($AA149&lt;&gt;"",AH149&lt;&gt;""),ABS($AA149-AH149),AND($AA149="",AH149=""),"",OR($AA149&lt;&gt;"",AH149&lt;&gt;""),"-")</f>
        <v/>
      </c>
      <c r="BY149" s="120" t="str" cm="1">
        <f t="array" ref="BY149">_xlfn.IFS(AND($AA149&lt;&gt;"",AI149&lt;&gt;""),ABS($AA149-AI149),AND($AA149="",AI149=""),"",OR($AA149&lt;&gt;"",AI149&lt;&gt;""),"-")</f>
        <v/>
      </c>
      <c r="BZ149" s="120" t="str" cm="1">
        <f t="array" ref="BZ149">_xlfn.IFS(AND($AA149&lt;&gt;"",AJ149&lt;&gt;""),ABS($AA149-AJ149),AND($AA149="",AJ149=""),"",OR($AA149&lt;&gt;"",AJ149&lt;&gt;""),"-")</f>
        <v/>
      </c>
      <c r="CA149" s="121" t="str" cm="1">
        <f t="array" ref="CA149">_xlfn.IFS(AND($AB149&lt;&gt;"",AC149&lt;&gt;""),ABS($AB149-AC149),AND($AB149="",AC149=""),"",OR($AB149&lt;&gt;"",AC149&lt;&gt;""),"-")</f>
        <v/>
      </c>
      <c r="CB149" s="120" t="str" cm="1">
        <f t="array" ref="CB149">_xlfn.IFS(AND($AB149&lt;&gt;"",AD149&lt;&gt;""),ABS($AB149-AD149),AND($AB149="",AD149=""),"",OR($AB149&lt;&gt;"",AD149&lt;&gt;""),"-")</f>
        <v/>
      </c>
      <c r="CC149" s="120" t="str" cm="1">
        <f t="array" ref="CC149">_xlfn.IFS(AND($AB149&lt;&gt;"",AE149&lt;&gt;""),ABS($AB149-AE149),AND($AB149="",AE149=""),"",OR($AB149&lt;&gt;"",AE149&lt;&gt;""),"-")</f>
        <v/>
      </c>
      <c r="CD149" s="120" t="str" cm="1">
        <f t="array" ref="CD149">_xlfn.IFS(AND($AB149&lt;&gt;"",AF149&lt;&gt;""),ABS($AB149-AF149),AND($AB149="",AF149=""),"",OR($AB149&lt;&gt;"",AF149&lt;&gt;""),"-")</f>
        <v/>
      </c>
      <c r="CE149" s="120" t="str" cm="1">
        <f t="array" ref="CE149">_xlfn.IFS(AND($AB149&lt;&gt;"",AG149&lt;&gt;""),ABS($AB149-AG149),AND($AB149="",AG149=""),"",OR($AB149&lt;&gt;"",AG149&lt;&gt;""),"-")</f>
        <v/>
      </c>
      <c r="CF149" s="120" t="str" cm="1">
        <f t="array" ref="CF149">_xlfn.IFS(AND($AB149&lt;&gt;"",AH149&lt;&gt;""),ABS($AB149-AH149),AND($AB149="",AH149=""),"",OR($AB149&lt;&gt;"",AH149&lt;&gt;""),"-")</f>
        <v/>
      </c>
      <c r="CG149" s="120" t="str" cm="1">
        <f t="array" ref="CG149">_xlfn.IFS(AND($AB149&lt;&gt;"",AI149&lt;&gt;""),ABS($AB149-AI149),AND($AB149="",AI149=""),"",OR($AB149&lt;&gt;"",AI149&lt;&gt;""),"-")</f>
        <v/>
      </c>
      <c r="CH149" s="120" t="str" cm="1">
        <f t="array" ref="CH149">_xlfn.IFS(AND($AB149&lt;&gt;"",AJ149&lt;&gt;""),ABS($AB149-AJ149),AND($AB149="",AJ149=""),"",OR($AB149&lt;&gt;"",AJ149&lt;&gt;""),"-")</f>
        <v/>
      </c>
      <c r="CI149" s="121" t="str" cm="1">
        <f t="array" ref="CI149">_xlfn.IFS(AND($AC149&lt;&gt;"",AD149&lt;&gt;""),ABS($AC149-AD149),AND($AC149="",AD149=""),"",OR($AC149&lt;&gt;"",AD149&lt;&gt;""),"-")</f>
        <v/>
      </c>
      <c r="CJ149" s="120" t="str" cm="1">
        <f t="array" ref="CJ149">_xlfn.IFS(AND($AC149&lt;&gt;"",AE149&lt;&gt;""),ABS($AC149-AE149),AND($AC149="",AE149=""),"",OR($AC149&lt;&gt;"",AE149&lt;&gt;""),"-")</f>
        <v/>
      </c>
      <c r="CK149" s="120" t="str" cm="1">
        <f t="array" ref="CK149">_xlfn.IFS(AND($AC149&lt;&gt;"",AF149&lt;&gt;""),ABS($AC149-AF149),AND($AC149="",AF149=""),"",OR($AC149&lt;&gt;"",AF149&lt;&gt;""),"-")</f>
        <v/>
      </c>
      <c r="CL149" s="120" t="str" cm="1">
        <f t="array" ref="CL149">_xlfn.IFS(AND($AC149&lt;&gt;"",AG149&lt;&gt;""),ABS($AC149-AG149),AND($AC149="",AG149=""),"",OR($AC149&lt;&gt;"",AG149&lt;&gt;""),"-")</f>
        <v/>
      </c>
      <c r="CM149" s="120" t="str" cm="1">
        <f t="array" ref="CM149">_xlfn.IFS(AND($AC149&lt;&gt;"",AH149&lt;&gt;""),ABS($AC149-AH149),AND($AC149="",AH149=""),"",OR($AC149&lt;&gt;"",AH149&lt;&gt;""),"-")</f>
        <v/>
      </c>
      <c r="CN149" s="120" t="str" cm="1">
        <f t="array" ref="CN149">_xlfn.IFS(AND($AC149&lt;&gt;"",AI149&lt;&gt;""),ABS($AC149-AI149),AND($AC149="",AI149=""),"",OR($AC149&lt;&gt;"",AI149&lt;&gt;""),"-")</f>
        <v/>
      </c>
      <c r="CO149" s="120" t="str" cm="1">
        <f t="array" ref="CO149">_xlfn.IFS(AND($AC149&lt;&gt;"",AJ149&lt;&gt;""),ABS($AC149-AJ149),AND($AC149="",AJ149=""),"",OR($AC149&lt;&gt;"",AJ149&lt;&gt;""),"-")</f>
        <v/>
      </c>
      <c r="CP149" s="121" t="str" cm="1">
        <f t="array" ref="CP149">_xlfn.IFS(AND($AD149&lt;&gt;"",AE149&lt;&gt;""),ABS($AD149-AE149),AND($AD149="",AE149=""),"",OR($AD149&lt;&gt;"",AE149&lt;&gt;""),"-")</f>
        <v/>
      </c>
      <c r="CQ149" s="120" t="str" cm="1">
        <f t="array" ref="CQ149">_xlfn.IFS(AND($AD149&lt;&gt;"",AF149&lt;&gt;""),ABS($AD149-AF149),AND($AD149="",AF149=""),"",OR($AD149&lt;&gt;"",AF149&lt;&gt;""),"-")</f>
        <v/>
      </c>
      <c r="CR149" s="120" t="str" cm="1">
        <f t="array" ref="CR149">_xlfn.IFS(AND($AD149&lt;&gt;"",AG149&lt;&gt;""),ABS($AD149-AG149),AND($AD149="",AG149=""),"",OR($AD149&lt;&gt;"",AG149&lt;&gt;""),"-")</f>
        <v/>
      </c>
      <c r="CS149" s="120" t="str" cm="1">
        <f t="array" ref="CS149">_xlfn.IFS(AND($AD149&lt;&gt;"",AH149&lt;&gt;""),ABS($AD149-AH149),AND($AD149="",AH149=""),"",OR($AD149&lt;&gt;"",AH149&lt;&gt;""),"-")</f>
        <v/>
      </c>
      <c r="CT149" s="120" t="str" cm="1">
        <f t="array" ref="CT149">_xlfn.IFS(AND($AD149&lt;&gt;"",AI149&lt;&gt;""),ABS($AD149-AI149),AND($AD149="",AI149=""),"",OR($AD149&lt;&gt;"",AI149&lt;&gt;""),"-")</f>
        <v/>
      </c>
      <c r="CU149" s="120" t="str" cm="1">
        <f t="array" ref="CU149">_xlfn.IFS(AND($AD149&lt;&gt;"",AJ149&lt;&gt;""),ABS($AD149-AJ149),AND($AD149="",AJ149=""),"",OR($AD149&lt;&gt;"",AJ149&lt;&gt;""),"-")</f>
        <v/>
      </c>
      <c r="CV149" s="121" t="str" cm="1">
        <f t="array" ref="CV149">_xlfn.IFS(AND($AE149&lt;&gt;"",AF149&lt;&gt;""),ABS($AE149-AF149),AND($AE149="",AF149=""),"",OR($AE149&lt;&gt;"",AF149&lt;&gt;""),"-")</f>
        <v/>
      </c>
      <c r="CW149" s="120" t="str" cm="1">
        <f t="array" ref="CW149">_xlfn.IFS(AND($AE149&lt;&gt;"",AG149&lt;&gt;""),ABS($AE149-AG149),AND($AE149="",AG149=""),"",OR($AE149&lt;&gt;"",AG149&lt;&gt;""),"-")</f>
        <v/>
      </c>
      <c r="CX149" s="120" t="str" cm="1">
        <f t="array" ref="CX149">_xlfn.IFS(AND($AE149&lt;&gt;"",AH149&lt;&gt;""),ABS($AE149-AH149),AND($AE149="",AH149=""),"",OR($AE149&lt;&gt;"",AH149&lt;&gt;""),"-")</f>
        <v/>
      </c>
      <c r="CY149" s="120" t="str" cm="1">
        <f t="array" ref="CY149">_xlfn.IFS(AND($AE149&lt;&gt;"",AI149&lt;&gt;""),ABS($AE149-AI149),AND($AE149="",AI149=""),"",OR($AE149&lt;&gt;"",AI149&lt;&gt;""),"-")</f>
        <v/>
      </c>
      <c r="CZ149" s="120" t="str" cm="1">
        <f t="array" ref="CZ149">_xlfn.IFS(AND($AE149&lt;&gt;"",AJ149&lt;&gt;""),ABS($AE149-AJ149),AND($AE149="",AJ149=""),"",OR($AE149&lt;&gt;"",AJ149&lt;&gt;""),"-")</f>
        <v/>
      </c>
      <c r="DA149" s="121" t="str" cm="1">
        <f t="array" ref="DA149">_xlfn.IFS(AND($AF149&lt;&gt;"",AG149&lt;&gt;""),ABS($AF149-AG149),AND($AF149="",AG149=""),"",OR($AF149&lt;&gt;"",AG149&lt;&gt;""),"-")</f>
        <v/>
      </c>
      <c r="DB149" s="120" t="str" cm="1">
        <f t="array" ref="DB149">_xlfn.IFS(AND($AF149&lt;&gt;"",AH149&lt;&gt;""),ABS($AF149-AH149),AND($AF149="",AH149=""),"",OR($AF149&lt;&gt;"",AH149&lt;&gt;""),"-")</f>
        <v/>
      </c>
      <c r="DC149" s="120" t="str" cm="1">
        <f t="array" ref="DC149">_xlfn.IFS(AND($AF149&lt;&gt;"",AI149&lt;&gt;""),ABS($AF149-AI149),AND($AF149="",AI149=""),"",OR($AF149&lt;&gt;"",AI149&lt;&gt;""),"-")</f>
        <v/>
      </c>
      <c r="DD149" s="120" t="str" cm="1">
        <f t="array" ref="DD149">_xlfn.IFS(AND($AF149&lt;&gt;"",AJ149&lt;&gt;""),ABS($AF149-AJ149),AND($AF149="",AJ149=""),"",OR($AF149&lt;&gt;"",AJ149&lt;&gt;""),"-")</f>
        <v/>
      </c>
      <c r="DE149" s="121" t="str" cm="1">
        <f t="array" ref="DE149">_xlfn.IFS(AND($AG149&lt;&gt;"",AH149&lt;&gt;""),ABS($AG149-AH149),AND($AG149="",AH149=""),"",OR($AG149&lt;&gt;"",AH149&lt;&gt;""),"-")</f>
        <v/>
      </c>
      <c r="DF149" s="120" t="str" cm="1">
        <f t="array" ref="DF149">_xlfn.IFS(AND($AG149&lt;&gt;"",AI149&lt;&gt;""),ABS($AG149-AI149),AND($AG149="",AI149=""),"",OR($AG149&lt;&gt;"",AI149&lt;&gt;""),"-")</f>
        <v/>
      </c>
      <c r="DG149" s="120" t="str" cm="1">
        <f t="array" ref="DG149">_xlfn.IFS(AND($AG149&lt;&gt;"",AJ149&lt;&gt;""),ABS($AG149-AJ149),AND($AG149="",AJ149=""),"",OR($AG149&lt;&gt;"",AJ149&lt;&gt;""),"-")</f>
        <v/>
      </c>
      <c r="DH149" s="121" t="str" cm="1">
        <f t="array" ref="DH149">_xlfn.IFS(AND($AH149&lt;&gt;"",AI149&lt;&gt;""),ABS($AH149-AI149),AND($AH149="",AI149=""),"",OR($AH149&lt;&gt;"",AI149&lt;&gt;""),"-")</f>
        <v/>
      </c>
      <c r="DI149" s="120" t="str" cm="1">
        <f t="array" ref="DI149">_xlfn.IFS(AND($AH149&lt;&gt;"",AJ149&lt;&gt;""),ABS($AH149-AJ149),AND($AH149="",AJ149=""),"",OR($AH149&lt;&gt;"",AJ149&lt;&gt;""),"-")</f>
        <v/>
      </c>
      <c r="DJ149" s="121" t="str" cm="1">
        <f t="array" ref="DJ149">_xlfn.IFS(AND($AI149&lt;&gt;"",AJ149&lt;&gt;""),ABS($AI149-AJ149),AND($AI149="",AJ149=""),"",OR($AI149&lt;&gt;"",AJ149&lt;&gt;""),"-")</f>
        <v/>
      </c>
    </row>
    <row r="150" spans="1:114" x14ac:dyDescent="0.2">
      <c r="A150" s="120" t="e">
        <f t="shared" si="36"/>
        <v>#DIV/0!</v>
      </c>
      <c r="B150" s="186" t="e">
        <f t="shared" si="37"/>
        <v>#DIV/0!</v>
      </c>
      <c r="C150" s="186" t="e">
        <f t="shared" si="38"/>
        <v>#DIV/0!</v>
      </c>
      <c r="D150" s="186" t="e">
        <f t="shared" si="39"/>
        <v>#DIV/0!</v>
      </c>
      <c r="E150" s="263">
        <f t="shared" si="40"/>
        <v>0</v>
      </c>
      <c r="F150" s="186">
        <f t="shared" si="41"/>
        <v>0</v>
      </c>
      <c r="G150" s="186" t="e">
        <f t="shared" si="42"/>
        <v>#DIV/0!</v>
      </c>
      <c r="H150" s="262" t="str">
        <f t="shared" si="43"/>
        <v/>
      </c>
      <c r="I150" s="187" t="str">
        <f t="shared" si="44"/>
        <v/>
      </c>
      <c r="J150" s="260" t="s">
        <v>151</v>
      </c>
      <c r="K150" s="259" t="e">
        <f>VLOOKUP($J150,Merged_couplings!$B:$BU,MATCH(K$1,Merged_couplings!$B$1:$BU$1,0),FALSE)</f>
        <v>#N/A</v>
      </c>
      <c r="L150" s="258" t="e">
        <f>VLOOKUP($J150,Merged_couplings!$B:$BU,MATCH(L$1,Merged_couplings!$B$1:$BU$1,0),FALSE)</f>
        <v>#N/A</v>
      </c>
      <c r="M150" s="258" t="e">
        <f>VLOOKUP($J150,Merged_couplings!$B:$BU,MATCH(M$1,Merged_couplings!$B$1:$BU$1,0),FALSE)</f>
        <v>#N/A</v>
      </c>
      <c r="N150" s="258" t="e">
        <f>VLOOKUP($J150,Merged_couplings!$B:$BU,MATCH(N$1,Merged_couplings!$B$1:$BU$1,0),FALSE)</f>
        <v>#N/A</v>
      </c>
      <c r="O150" s="258" t="e">
        <f>VLOOKUP($J150,Merged_couplings!$B:$BU,MATCH(O$1,Merged_couplings!$B$1:$BU$1,0),FALSE)</f>
        <v>#N/A</v>
      </c>
      <c r="P150" s="258" t="e">
        <f>VLOOKUP($J150,Merged_couplings!$B:$BU,MATCH(P$1,Merged_couplings!$B$1:$BU$1,0),FALSE)</f>
        <v>#N/A</v>
      </c>
      <c r="Q150" s="258" t="e">
        <f>VLOOKUP($J150,Merged_couplings!$B:$BU,MATCH(Q$1,Merged_couplings!$B$1:$BU$1,0),FALSE)</f>
        <v>#N/A</v>
      </c>
      <c r="R150" s="258" t="e">
        <f>VLOOKUP($J150,Merged_couplings!$B:$BU,MATCH(R$1,Merged_couplings!$B$1:$BU$1,0),FALSE)</f>
        <v>#N/A</v>
      </c>
      <c r="S150" s="258" t="e">
        <f>VLOOKUP($J150,Merged_couplings!$B:$BU,MATCH(S$1,Merged_couplings!$B$1:$BU$1,0),FALSE)</f>
        <v>#N/A</v>
      </c>
      <c r="T150" s="258" t="e">
        <f>VLOOKUP($J150,Merged_couplings!$B:$BU,MATCH(T$1,Merged_couplings!$B$1:$BU$1,0),FALSE)</f>
        <v>#N/A</v>
      </c>
      <c r="U150" s="258" t="e">
        <f>VLOOKUP($J150,Merged_couplings!$B:$BU,MATCH(U$1,Merged_couplings!$B$1:$BU$1,0),FALSE)</f>
        <v>#N/A</v>
      </c>
      <c r="V150" s="258" t="e">
        <f>VLOOKUP($J150,Merged_couplings!$B:$BU,MATCH(V$1,Merged_couplings!$B$1:$BU$1,0),FALSE)</f>
        <v>#N/A</v>
      </c>
      <c r="W150" s="258" t="e">
        <f>VLOOKUP($J150,Merged_couplings!$B:$BU,MATCH(W$1,Merged_couplings!$B$1:$BU$1,0),FALSE)</f>
        <v>#N/A</v>
      </c>
      <c r="X150" s="121" t="str">
        <f>_xlfn.IFNA(VLOOKUP($J150,Merged_couplings!$B:$R,MATCH(X$1,Merged_couplings!$B$1:$R$1,0),FALSE),"")</f>
        <v/>
      </c>
      <c r="Y150" s="120" t="str">
        <f>_xlfn.IFNA(VLOOKUP($J150,Merged_couplings!$B:$R,MATCH(Y$1,Merged_couplings!$B$1:$R$1,0),FALSE),"")</f>
        <v/>
      </c>
      <c r="Z150" s="120" t="str">
        <f>_xlfn.IFNA(VLOOKUP($J150,Merged_couplings!$B:$R,MATCH(Z$1,Merged_couplings!$B$1:$R$1,0),FALSE),"")</f>
        <v/>
      </c>
      <c r="AA150" s="120" t="str">
        <f>_xlfn.IFNA(VLOOKUP($J150,Merged_couplings!$B:$R,MATCH(AA$1,Merged_couplings!$B$1:$R$1,0),FALSE),"")</f>
        <v/>
      </c>
      <c r="AB150" s="120" t="str">
        <f>_xlfn.IFNA(VLOOKUP($J150,Merged_couplings!$B:$R,MATCH(AB$1,Merged_couplings!$B$1:$R$1,0),FALSE),"")</f>
        <v/>
      </c>
      <c r="AC150" s="120" t="str">
        <f>_xlfn.IFNA(VLOOKUP($J150,Merged_couplings!$B:$R,MATCH(AC$1,Merged_couplings!$B$1:$R$1,0),FALSE),"")</f>
        <v/>
      </c>
      <c r="AD150" s="120" t="str">
        <f>_xlfn.IFNA(VLOOKUP($J150,Merged_couplings!$B:$R,MATCH(AD$1,Merged_couplings!$B$1:$R$1,0),FALSE),"")</f>
        <v/>
      </c>
      <c r="AE150" s="120" t="str">
        <f>_xlfn.IFNA(VLOOKUP($J150,Merged_couplings!$B:$R,MATCH(AE$1,Merged_couplings!$B$1:$R$1,0),FALSE),"")</f>
        <v/>
      </c>
      <c r="AF150" s="120" t="str">
        <f>_xlfn.IFNA(VLOOKUP($J150,Merged_couplings!$B:$R,MATCH(AF$1,Merged_couplings!$B$1:$R$1,0),FALSE),"")</f>
        <v/>
      </c>
      <c r="AG150" s="120" t="str">
        <f>_xlfn.IFNA(VLOOKUP($J150,Merged_couplings!$B:$R,MATCH(AG$1,Merged_couplings!$B$1:$R$1,0),FALSE),"")</f>
        <v/>
      </c>
      <c r="AH150" s="120" t="str">
        <f>_xlfn.IFNA(VLOOKUP($J150,Merged_couplings!$B:$R,MATCH(AH$1,Merged_couplings!$B$1:$R$1,0),FALSE),"")</f>
        <v/>
      </c>
      <c r="AI150" s="120" t="str">
        <f>_xlfn.IFNA(VLOOKUP($J150,Merged_couplings!$B:$R,MATCH(AI$1,Merged_couplings!$B$1:$R$1,0),FALSE),"")</f>
        <v/>
      </c>
      <c r="AJ150" s="120" t="str">
        <f>_xlfn.IFNA(VLOOKUP($J150,Merged_couplings!$B:$R,MATCH(AJ$1,Merged_couplings!$B$1:$R$1,0),FALSE),"")</f>
        <v/>
      </c>
      <c r="AK150" s="123" t="str" cm="1">
        <f t="array" ref="AK150">_xlfn.IFS(AND($X150&lt;&gt;"",Y150&lt;&gt;""),ABS($X150-Y150),AND($X150="",Y150=""),"",OR($X150&lt;&gt;"",Y150&lt;&gt;""),"-")</f>
        <v/>
      </c>
      <c r="AL150" s="122" t="str" cm="1">
        <f t="array" ref="AL150">_xlfn.IFS(AND($X150&lt;&gt;"",Z150&lt;&gt;""),ABS($X150-Z150),AND($X150="",Z150=""),"",OR($X150&lt;&gt;"",Z150&lt;&gt;""),"-")</f>
        <v/>
      </c>
      <c r="AM150" s="122" t="str" cm="1">
        <f t="array" ref="AM150">_xlfn.IFS(AND($X150&lt;&gt;"",AA150&lt;&gt;""),ABS($X150-AA150),AND($X150="",AA150=""),"",OR($X150&lt;&gt;"",AA150&lt;&gt;""),"-")</f>
        <v/>
      </c>
      <c r="AN150" s="122" t="str" cm="1">
        <f t="array" ref="AN150">_xlfn.IFS(AND($X150&lt;&gt;"",AB150&lt;&gt;""),ABS($X150-AB150),AND($X150="",AB150=""),"",OR($X150&lt;&gt;"",AB150&lt;&gt;""),"-")</f>
        <v/>
      </c>
      <c r="AO150" s="122" t="str" cm="1">
        <f t="array" ref="AO150">_xlfn.IFS(AND($X150&lt;&gt;"",AC150&lt;&gt;""),ABS($X150-AC150),AND($X150="",AC150=""),"",OR($X150&lt;&gt;"",AC150&lt;&gt;""),"-")</f>
        <v/>
      </c>
      <c r="AP150" s="122" t="str" cm="1">
        <f t="array" ref="AP150">_xlfn.IFS(AND($X150&lt;&gt;"",AD150&lt;&gt;""),ABS($X150-AD150),AND($X150="",AD150=""),"",OR($X150&lt;&gt;"",AD150&lt;&gt;""),"-")</f>
        <v/>
      </c>
      <c r="AQ150" s="122" t="str" cm="1">
        <f t="array" ref="AQ150">_xlfn.IFS(AND($X150&lt;&gt;"",AE150&lt;&gt;""),ABS($X150-AE150),AND($X150="",AE150=""),"",OR($X150&lt;&gt;"",AE150&lt;&gt;""),"-")</f>
        <v/>
      </c>
      <c r="AR150" s="122" t="str" cm="1">
        <f t="array" ref="AR150">_xlfn.IFS(AND($X150&lt;&gt;"",AF150&lt;&gt;""),ABS($X150-AF150),AND($X150="",AF150=""),"",OR($X150&lt;&gt;"",AF150&lt;&gt;""),"-")</f>
        <v/>
      </c>
      <c r="AS150" s="122" t="str" cm="1">
        <f t="array" ref="AS150">_xlfn.IFS(AND($X150&lt;&gt;"",AG150&lt;&gt;""),ABS($X150-AG150),AND($X150="",AG150=""),"",OR($X150&lt;&gt;"",AG150&lt;&gt;""),"-")</f>
        <v/>
      </c>
      <c r="AT150" s="122" t="str" cm="1">
        <f t="array" ref="AT150">_xlfn.IFS(AND($X150&lt;&gt;"",AH150&lt;&gt;""),ABS($X150-AH150),AND($X150="",AH150=""),"",OR($X150&lt;&gt;"",AH150&lt;&gt;""),"-")</f>
        <v/>
      </c>
      <c r="AU150" s="122" t="str" cm="1">
        <f t="array" ref="AU150">_xlfn.IFS(AND($X150&lt;&gt;"",AI150&lt;&gt;""),ABS($X150-AI150),AND($X150="",AI150=""),"",OR($X150&lt;&gt;"",AI150&lt;&gt;""),"-")</f>
        <v/>
      </c>
      <c r="AV150" s="122" t="str" cm="1">
        <f t="array" ref="AV150">_xlfn.IFS(AND($X150&lt;&gt;"",AJ150&lt;&gt;""),ABS($X150-AJ150),AND($X150="",AJ150=""),"",OR($X150&lt;&gt;"",AJ150&lt;&gt;""),"-")</f>
        <v/>
      </c>
      <c r="AW150" s="123" t="str" cm="1">
        <f t="array" ref="AW150">_xlfn.IFS(AND($Y150&lt;&gt;"",Z150&lt;&gt;""),ABS($Y150-Z150),AND($Y150="",Z150=""),"",OR($Y150&lt;&gt;"",Z150&lt;&gt;""),"-")</f>
        <v/>
      </c>
      <c r="AX150" s="122" t="str" cm="1">
        <f t="array" ref="AX150">_xlfn.IFS(AND($Y150&lt;&gt;"",AA150&lt;&gt;""),ABS($Y150-AA150),AND($Y150="",AA150=""),"",OR($Y150&lt;&gt;"",AA150&lt;&gt;""),"-")</f>
        <v/>
      </c>
      <c r="AY150" s="122" t="str" cm="1">
        <f t="array" ref="AY150">_xlfn.IFS(AND($Y150&lt;&gt;"",AB150&lt;&gt;""),ABS($Y150-AB150),AND($Y150="",AB150=""),"",OR($Y150&lt;&gt;"",AB150&lt;&gt;""),"-")</f>
        <v/>
      </c>
      <c r="AZ150" s="122" t="str" cm="1">
        <f t="array" ref="AZ150">_xlfn.IFS(AND($Y150&lt;&gt;"",AC150&lt;&gt;""),ABS($Y150-AC150),AND($Y150="",AC150=""),"",OR($Y150&lt;&gt;"",AC150&lt;&gt;""),"-")</f>
        <v/>
      </c>
      <c r="BA150" s="122" t="str" cm="1">
        <f t="array" ref="BA150">_xlfn.IFS(AND($Y150&lt;&gt;"",AD150&lt;&gt;""),ABS($Y150-AD150),AND($Y150="",AD150=""),"",OR($Y150&lt;&gt;"",AD150&lt;&gt;""),"-")</f>
        <v/>
      </c>
      <c r="BB150" s="122" t="str" cm="1">
        <f t="array" ref="BB150">_xlfn.IFS(AND($Y150&lt;&gt;"",AE150&lt;&gt;""),ABS($Y150-AE150),AND($Y150="",AE150=""),"",OR($Y150&lt;&gt;"",AE150&lt;&gt;""),"-")</f>
        <v/>
      </c>
      <c r="BC150" s="122" t="str" cm="1">
        <f t="array" ref="BC150">_xlfn.IFS(AND($Y150&lt;&gt;"",AF150&lt;&gt;""),ABS($Y150-AF150),AND($Y150="",AF150=""),"",OR($Y150&lt;&gt;"",AF150&lt;&gt;""),"-")</f>
        <v/>
      </c>
      <c r="BD150" s="122" t="str" cm="1">
        <f t="array" ref="BD150">_xlfn.IFS(AND($Y150&lt;&gt;"",AG150&lt;&gt;""),ABS($Y150-AG150),AND($Y150="",AG150=""),"",OR($Y150&lt;&gt;"",AG150&lt;&gt;""),"-")</f>
        <v/>
      </c>
      <c r="BE150" s="122" t="str" cm="1">
        <f t="array" ref="BE150">_xlfn.IFS(AND($Y150&lt;&gt;"",AH150&lt;&gt;""),ABS($Y150-AH150),AND($Y150="",AH150=""),"",OR($Y150&lt;&gt;"",AH150&lt;&gt;""),"-")</f>
        <v/>
      </c>
      <c r="BF150" s="122" t="str" cm="1">
        <f t="array" ref="BF150">_xlfn.IFS(AND($Y150&lt;&gt;"",AI150&lt;&gt;""),ABS($Y150-AI150),AND($Y150="",AI150=""),"",OR($Y150&lt;&gt;"",AI150&lt;&gt;""),"-")</f>
        <v/>
      </c>
      <c r="BG150" s="122" t="str" cm="1">
        <f t="array" ref="BG150">_xlfn.IFS(AND($Y150&lt;&gt;"",AJ150&lt;&gt;""),ABS($Y150-AJ150),AND($Y150="",AJ150=""),"",OR($Y150&lt;&gt;"",AJ150&lt;&gt;""),"-")</f>
        <v/>
      </c>
      <c r="BH150" s="121" t="str" cm="1">
        <f t="array" ref="BH150">_xlfn.IFS(AND($Z150&lt;&gt;"",AA150&lt;&gt;""),ABS($Z150-AA150),AND($Z150="",AA150=""),"",OR($Z150&lt;&gt;"",AA150&lt;&gt;""),"-")</f>
        <v/>
      </c>
      <c r="BI150" s="120" t="str" cm="1">
        <f t="array" ref="BI150">_xlfn.IFS(AND($Z150&lt;&gt;"",AB150&lt;&gt;""),ABS($Z150-AB150),AND($Z150="",AB150=""),"",OR($Z150&lt;&gt;"",AB150&lt;&gt;""),"-")</f>
        <v/>
      </c>
      <c r="BJ150" s="120" t="str" cm="1">
        <f t="array" ref="BJ150">_xlfn.IFS(AND($Z150&lt;&gt;"",AC150&lt;&gt;""),ABS($Z150-AC150),AND($Z150="",AC150=""),"",OR($Z150&lt;&gt;"",AC150&lt;&gt;""),"-")</f>
        <v/>
      </c>
      <c r="BK150" s="120" t="str" cm="1">
        <f t="array" ref="BK150">_xlfn.IFS(AND($Z150&lt;&gt;"",AD150&lt;&gt;""),ABS($Z150-AD150),AND($Z150="",AD150=""),"",OR($Z150&lt;&gt;"",AD150&lt;&gt;""),"-")</f>
        <v/>
      </c>
      <c r="BL150" s="120" t="str" cm="1">
        <f t="array" ref="BL150">_xlfn.IFS(AND($Z150&lt;&gt;"",AE150&lt;&gt;""),ABS($Z150-AE150),AND($Z150="",AE150=""),"",OR($Z150&lt;&gt;"",AE150&lt;&gt;""),"-")</f>
        <v/>
      </c>
      <c r="BM150" s="120" t="str" cm="1">
        <f t="array" ref="BM150">_xlfn.IFS(AND($Z150&lt;&gt;"",AF150&lt;&gt;""),ABS($Z150-AF150),AND($Z150="",AF150=""),"",OR($Z150&lt;&gt;"",AF150&lt;&gt;""),"-")</f>
        <v/>
      </c>
      <c r="BN150" s="120" t="str" cm="1">
        <f t="array" ref="BN150">_xlfn.IFS(AND($Z150&lt;&gt;"",AG150&lt;&gt;""),ABS($Z150-AG150),AND($Z150="",AG150=""),"",OR($Z150&lt;&gt;"",AG150&lt;&gt;""),"-")</f>
        <v/>
      </c>
      <c r="BO150" s="120" t="str" cm="1">
        <f t="array" ref="BO150">_xlfn.IFS(AND($Z150&lt;&gt;"",AH150&lt;&gt;""),ABS($Z150-AH150),AND($Z150="",AH150=""),"",OR($Z150&lt;&gt;"",AH150&lt;&gt;""),"-")</f>
        <v/>
      </c>
      <c r="BP150" s="120" t="str" cm="1">
        <f t="array" ref="BP150">_xlfn.IFS(AND($Z150&lt;&gt;"",AI150&lt;&gt;""),ABS($Z150-AI150),AND($Z150="",AI150=""),"",OR($Z150&lt;&gt;"",AI150&lt;&gt;""),"-")</f>
        <v/>
      </c>
      <c r="BQ150" s="120" t="str" cm="1">
        <f t="array" ref="BQ150">_xlfn.IFS(AND($Z150&lt;&gt;"",AJ150&lt;&gt;""),ABS($Z150-AJ150),AND($Z150="",AJ150=""),"",OR($Z150&lt;&gt;"",AJ150&lt;&gt;""),"-")</f>
        <v/>
      </c>
      <c r="BR150" s="121" t="str" cm="1">
        <f t="array" ref="BR150">_xlfn.IFS(AND($AA150&lt;&gt;"",AB150&lt;&gt;""),ABS($AA150-AB150),AND($AA150="",AB150=""),"",OR($AA150&lt;&gt;"",AB150&lt;&gt;""),"-")</f>
        <v/>
      </c>
      <c r="BS150" s="120" t="str" cm="1">
        <f t="array" ref="BS150">_xlfn.IFS(AND($AA150&lt;&gt;"",AC150&lt;&gt;""),ABS($AA150-AC150),AND($AA150="",AC150=""),"",OR($AA150&lt;&gt;"",AC150&lt;&gt;""),"-")</f>
        <v/>
      </c>
      <c r="BT150" s="120" t="str" cm="1">
        <f t="array" ref="BT150">_xlfn.IFS(AND($AA150&lt;&gt;"",AD150&lt;&gt;""),ABS($AA150-AD150),AND($AA150="",AD150=""),"",OR($AA150&lt;&gt;"",AD150&lt;&gt;""),"-")</f>
        <v/>
      </c>
      <c r="BU150" s="120" t="str" cm="1">
        <f t="array" ref="BU150">_xlfn.IFS(AND($AA150&lt;&gt;"",AE150&lt;&gt;""),ABS($AA150-AE150),AND($AA150="",AE150=""),"",OR($AA150&lt;&gt;"",AE150&lt;&gt;""),"-")</f>
        <v/>
      </c>
      <c r="BV150" s="120" t="str" cm="1">
        <f t="array" ref="BV150">_xlfn.IFS(AND($AA150&lt;&gt;"",AF150&lt;&gt;""),ABS($AA150-AF150),AND($AA150="",AF150=""),"",OR($AA150&lt;&gt;"",AF150&lt;&gt;""),"-")</f>
        <v/>
      </c>
      <c r="BW150" s="120" t="str" cm="1">
        <f t="array" ref="BW150">_xlfn.IFS(AND($AA150&lt;&gt;"",AG150&lt;&gt;""),ABS($AA150-AG150),AND($AA150="",AG150=""),"",OR($AA150&lt;&gt;"",AG150&lt;&gt;""),"-")</f>
        <v/>
      </c>
      <c r="BX150" s="120" t="str" cm="1">
        <f t="array" ref="BX150">_xlfn.IFS(AND($AA150&lt;&gt;"",AH150&lt;&gt;""),ABS($AA150-AH150),AND($AA150="",AH150=""),"",OR($AA150&lt;&gt;"",AH150&lt;&gt;""),"-")</f>
        <v/>
      </c>
      <c r="BY150" s="120" t="str" cm="1">
        <f t="array" ref="BY150">_xlfn.IFS(AND($AA150&lt;&gt;"",AI150&lt;&gt;""),ABS($AA150-AI150),AND($AA150="",AI150=""),"",OR($AA150&lt;&gt;"",AI150&lt;&gt;""),"-")</f>
        <v/>
      </c>
      <c r="BZ150" s="120" t="str" cm="1">
        <f t="array" ref="BZ150">_xlfn.IFS(AND($AA150&lt;&gt;"",AJ150&lt;&gt;""),ABS($AA150-AJ150),AND($AA150="",AJ150=""),"",OR($AA150&lt;&gt;"",AJ150&lt;&gt;""),"-")</f>
        <v/>
      </c>
      <c r="CA150" s="121" t="str" cm="1">
        <f t="array" ref="CA150">_xlfn.IFS(AND($AB150&lt;&gt;"",AC150&lt;&gt;""),ABS($AB150-AC150),AND($AB150="",AC150=""),"",OR($AB150&lt;&gt;"",AC150&lt;&gt;""),"-")</f>
        <v/>
      </c>
      <c r="CB150" s="120" t="str" cm="1">
        <f t="array" ref="CB150">_xlfn.IFS(AND($AB150&lt;&gt;"",AD150&lt;&gt;""),ABS($AB150-AD150),AND($AB150="",AD150=""),"",OR($AB150&lt;&gt;"",AD150&lt;&gt;""),"-")</f>
        <v/>
      </c>
      <c r="CC150" s="120" t="str" cm="1">
        <f t="array" ref="CC150">_xlfn.IFS(AND($AB150&lt;&gt;"",AE150&lt;&gt;""),ABS($AB150-AE150),AND($AB150="",AE150=""),"",OR($AB150&lt;&gt;"",AE150&lt;&gt;""),"-")</f>
        <v/>
      </c>
      <c r="CD150" s="120" t="str" cm="1">
        <f t="array" ref="CD150">_xlfn.IFS(AND($AB150&lt;&gt;"",AF150&lt;&gt;""),ABS($AB150-AF150),AND($AB150="",AF150=""),"",OR($AB150&lt;&gt;"",AF150&lt;&gt;""),"-")</f>
        <v/>
      </c>
      <c r="CE150" s="120" t="str" cm="1">
        <f t="array" ref="CE150">_xlfn.IFS(AND($AB150&lt;&gt;"",AG150&lt;&gt;""),ABS($AB150-AG150),AND($AB150="",AG150=""),"",OR($AB150&lt;&gt;"",AG150&lt;&gt;""),"-")</f>
        <v/>
      </c>
      <c r="CF150" s="120" t="str" cm="1">
        <f t="array" ref="CF150">_xlfn.IFS(AND($AB150&lt;&gt;"",AH150&lt;&gt;""),ABS($AB150-AH150),AND($AB150="",AH150=""),"",OR($AB150&lt;&gt;"",AH150&lt;&gt;""),"-")</f>
        <v/>
      </c>
      <c r="CG150" s="120" t="str" cm="1">
        <f t="array" ref="CG150">_xlfn.IFS(AND($AB150&lt;&gt;"",AI150&lt;&gt;""),ABS($AB150-AI150),AND($AB150="",AI150=""),"",OR($AB150&lt;&gt;"",AI150&lt;&gt;""),"-")</f>
        <v/>
      </c>
      <c r="CH150" s="120" t="str" cm="1">
        <f t="array" ref="CH150">_xlfn.IFS(AND($AB150&lt;&gt;"",AJ150&lt;&gt;""),ABS($AB150-AJ150),AND($AB150="",AJ150=""),"",OR($AB150&lt;&gt;"",AJ150&lt;&gt;""),"-")</f>
        <v/>
      </c>
      <c r="CI150" s="121" t="str" cm="1">
        <f t="array" ref="CI150">_xlfn.IFS(AND($AC150&lt;&gt;"",AD150&lt;&gt;""),ABS($AC150-AD150),AND($AC150="",AD150=""),"",OR($AC150&lt;&gt;"",AD150&lt;&gt;""),"-")</f>
        <v/>
      </c>
      <c r="CJ150" s="120" t="str" cm="1">
        <f t="array" ref="CJ150">_xlfn.IFS(AND($AC150&lt;&gt;"",AE150&lt;&gt;""),ABS($AC150-AE150),AND($AC150="",AE150=""),"",OR($AC150&lt;&gt;"",AE150&lt;&gt;""),"-")</f>
        <v/>
      </c>
      <c r="CK150" s="120" t="str" cm="1">
        <f t="array" ref="CK150">_xlfn.IFS(AND($AC150&lt;&gt;"",AF150&lt;&gt;""),ABS($AC150-AF150),AND($AC150="",AF150=""),"",OR($AC150&lt;&gt;"",AF150&lt;&gt;""),"-")</f>
        <v/>
      </c>
      <c r="CL150" s="120" t="str" cm="1">
        <f t="array" ref="CL150">_xlfn.IFS(AND($AC150&lt;&gt;"",AG150&lt;&gt;""),ABS($AC150-AG150),AND($AC150="",AG150=""),"",OR($AC150&lt;&gt;"",AG150&lt;&gt;""),"-")</f>
        <v/>
      </c>
      <c r="CM150" s="120" t="str" cm="1">
        <f t="array" ref="CM150">_xlfn.IFS(AND($AC150&lt;&gt;"",AH150&lt;&gt;""),ABS($AC150-AH150),AND($AC150="",AH150=""),"",OR($AC150&lt;&gt;"",AH150&lt;&gt;""),"-")</f>
        <v/>
      </c>
      <c r="CN150" s="120" t="str" cm="1">
        <f t="array" ref="CN150">_xlfn.IFS(AND($AC150&lt;&gt;"",AI150&lt;&gt;""),ABS($AC150-AI150),AND($AC150="",AI150=""),"",OR($AC150&lt;&gt;"",AI150&lt;&gt;""),"-")</f>
        <v/>
      </c>
      <c r="CO150" s="120" t="str" cm="1">
        <f t="array" ref="CO150">_xlfn.IFS(AND($AC150&lt;&gt;"",AJ150&lt;&gt;""),ABS($AC150-AJ150),AND($AC150="",AJ150=""),"",OR($AC150&lt;&gt;"",AJ150&lt;&gt;""),"-")</f>
        <v/>
      </c>
      <c r="CP150" s="121" t="str" cm="1">
        <f t="array" ref="CP150">_xlfn.IFS(AND($AD150&lt;&gt;"",AE150&lt;&gt;""),ABS($AD150-AE150),AND($AD150="",AE150=""),"",OR($AD150&lt;&gt;"",AE150&lt;&gt;""),"-")</f>
        <v/>
      </c>
      <c r="CQ150" s="120" t="str" cm="1">
        <f t="array" ref="CQ150">_xlfn.IFS(AND($AD150&lt;&gt;"",AF150&lt;&gt;""),ABS($AD150-AF150),AND($AD150="",AF150=""),"",OR($AD150&lt;&gt;"",AF150&lt;&gt;""),"-")</f>
        <v/>
      </c>
      <c r="CR150" s="120" t="str" cm="1">
        <f t="array" ref="CR150">_xlfn.IFS(AND($AD150&lt;&gt;"",AG150&lt;&gt;""),ABS($AD150-AG150),AND($AD150="",AG150=""),"",OR($AD150&lt;&gt;"",AG150&lt;&gt;""),"-")</f>
        <v/>
      </c>
      <c r="CS150" s="120" t="str" cm="1">
        <f t="array" ref="CS150">_xlfn.IFS(AND($AD150&lt;&gt;"",AH150&lt;&gt;""),ABS($AD150-AH150),AND($AD150="",AH150=""),"",OR($AD150&lt;&gt;"",AH150&lt;&gt;""),"-")</f>
        <v/>
      </c>
      <c r="CT150" s="120" t="str" cm="1">
        <f t="array" ref="CT150">_xlfn.IFS(AND($AD150&lt;&gt;"",AI150&lt;&gt;""),ABS($AD150-AI150),AND($AD150="",AI150=""),"",OR($AD150&lt;&gt;"",AI150&lt;&gt;""),"-")</f>
        <v/>
      </c>
      <c r="CU150" s="120" t="str" cm="1">
        <f t="array" ref="CU150">_xlfn.IFS(AND($AD150&lt;&gt;"",AJ150&lt;&gt;""),ABS($AD150-AJ150),AND($AD150="",AJ150=""),"",OR($AD150&lt;&gt;"",AJ150&lt;&gt;""),"-")</f>
        <v/>
      </c>
      <c r="CV150" s="121" t="str" cm="1">
        <f t="array" ref="CV150">_xlfn.IFS(AND($AE150&lt;&gt;"",AF150&lt;&gt;""),ABS($AE150-AF150),AND($AE150="",AF150=""),"",OR($AE150&lt;&gt;"",AF150&lt;&gt;""),"-")</f>
        <v/>
      </c>
      <c r="CW150" s="120" t="str" cm="1">
        <f t="array" ref="CW150">_xlfn.IFS(AND($AE150&lt;&gt;"",AG150&lt;&gt;""),ABS($AE150-AG150),AND($AE150="",AG150=""),"",OR($AE150&lt;&gt;"",AG150&lt;&gt;""),"-")</f>
        <v/>
      </c>
      <c r="CX150" s="120" t="str" cm="1">
        <f t="array" ref="CX150">_xlfn.IFS(AND($AE150&lt;&gt;"",AH150&lt;&gt;""),ABS($AE150-AH150),AND($AE150="",AH150=""),"",OR($AE150&lt;&gt;"",AH150&lt;&gt;""),"-")</f>
        <v/>
      </c>
      <c r="CY150" s="120" t="str" cm="1">
        <f t="array" ref="CY150">_xlfn.IFS(AND($AE150&lt;&gt;"",AI150&lt;&gt;""),ABS($AE150-AI150),AND($AE150="",AI150=""),"",OR($AE150&lt;&gt;"",AI150&lt;&gt;""),"-")</f>
        <v/>
      </c>
      <c r="CZ150" s="120" t="str" cm="1">
        <f t="array" ref="CZ150">_xlfn.IFS(AND($AE150&lt;&gt;"",AJ150&lt;&gt;""),ABS($AE150-AJ150),AND($AE150="",AJ150=""),"",OR($AE150&lt;&gt;"",AJ150&lt;&gt;""),"-")</f>
        <v/>
      </c>
      <c r="DA150" s="121" t="str" cm="1">
        <f t="array" ref="DA150">_xlfn.IFS(AND($AF150&lt;&gt;"",AG150&lt;&gt;""),ABS($AF150-AG150),AND($AF150="",AG150=""),"",OR($AF150&lt;&gt;"",AG150&lt;&gt;""),"-")</f>
        <v/>
      </c>
      <c r="DB150" s="120" t="str" cm="1">
        <f t="array" ref="DB150">_xlfn.IFS(AND($AF150&lt;&gt;"",AH150&lt;&gt;""),ABS($AF150-AH150),AND($AF150="",AH150=""),"",OR($AF150&lt;&gt;"",AH150&lt;&gt;""),"-")</f>
        <v/>
      </c>
      <c r="DC150" s="120" t="str" cm="1">
        <f t="array" ref="DC150">_xlfn.IFS(AND($AF150&lt;&gt;"",AI150&lt;&gt;""),ABS($AF150-AI150),AND($AF150="",AI150=""),"",OR($AF150&lt;&gt;"",AI150&lt;&gt;""),"-")</f>
        <v/>
      </c>
      <c r="DD150" s="120" t="str" cm="1">
        <f t="array" ref="DD150">_xlfn.IFS(AND($AF150&lt;&gt;"",AJ150&lt;&gt;""),ABS($AF150-AJ150),AND($AF150="",AJ150=""),"",OR($AF150&lt;&gt;"",AJ150&lt;&gt;""),"-")</f>
        <v/>
      </c>
      <c r="DE150" s="121" t="str" cm="1">
        <f t="array" ref="DE150">_xlfn.IFS(AND($AG150&lt;&gt;"",AH150&lt;&gt;""),ABS($AG150-AH150),AND($AG150="",AH150=""),"",OR($AG150&lt;&gt;"",AH150&lt;&gt;""),"-")</f>
        <v/>
      </c>
      <c r="DF150" s="120" t="str" cm="1">
        <f t="array" ref="DF150">_xlfn.IFS(AND($AG150&lt;&gt;"",AI150&lt;&gt;""),ABS($AG150-AI150),AND($AG150="",AI150=""),"",OR($AG150&lt;&gt;"",AI150&lt;&gt;""),"-")</f>
        <v/>
      </c>
      <c r="DG150" s="120" t="str" cm="1">
        <f t="array" ref="DG150">_xlfn.IFS(AND($AG150&lt;&gt;"",AJ150&lt;&gt;""),ABS($AG150-AJ150),AND($AG150="",AJ150=""),"",OR($AG150&lt;&gt;"",AJ150&lt;&gt;""),"-")</f>
        <v/>
      </c>
      <c r="DH150" s="121" t="str" cm="1">
        <f t="array" ref="DH150">_xlfn.IFS(AND($AH150&lt;&gt;"",AI150&lt;&gt;""),ABS($AH150-AI150),AND($AH150="",AI150=""),"",OR($AH150&lt;&gt;"",AI150&lt;&gt;""),"-")</f>
        <v/>
      </c>
      <c r="DI150" s="120" t="str" cm="1">
        <f t="array" ref="DI150">_xlfn.IFS(AND($AH150&lt;&gt;"",AJ150&lt;&gt;""),ABS($AH150-AJ150),AND($AH150="",AJ150=""),"",OR($AH150&lt;&gt;"",AJ150&lt;&gt;""),"-")</f>
        <v/>
      </c>
      <c r="DJ150" s="121" t="str" cm="1">
        <f t="array" ref="DJ150">_xlfn.IFS(AND($AI150&lt;&gt;"",AJ150&lt;&gt;""),ABS($AI150-AJ150),AND($AI150="",AJ150=""),"",OR($AI150&lt;&gt;"",AJ150&lt;&gt;""),"-")</f>
        <v/>
      </c>
    </row>
    <row r="151" spans="1:114" x14ac:dyDescent="0.2">
      <c r="A151" s="120" t="e">
        <f t="shared" si="36"/>
        <v>#DIV/0!</v>
      </c>
      <c r="B151" s="186" t="e">
        <f t="shared" si="37"/>
        <v>#DIV/0!</v>
      </c>
      <c r="C151" s="186" t="e">
        <f t="shared" si="38"/>
        <v>#DIV/0!</v>
      </c>
      <c r="D151" s="186" t="e">
        <f t="shared" si="39"/>
        <v>#DIV/0!</v>
      </c>
      <c r="E151" s="263">
        <f t="shared" si="40"/>
        <v>0</v>
      </c>
      <c r="F151" s="186">
        <f t="shared" si="41"/>
        <v>0</v>
      </c>
      <c r="G151" s="186" t="e">
        <f t="shared" si="42"/>
        <v>#DIV/0!</v>
      </c>
      <c r="H151" s="262" t="str">
        <f t="shared" si="43"/>
        <v/>
      </c>
      <c r="I151" s="187" t="str">
        <f t="shared" si="44"/>
        <v/>
      </c>
      <c r="J151" s="260" t="s">
        <v>152</v>
      </c>
      <c r="K151" s="259" t="e">
        <f>VLOOKUP($J151,Merged_couplings!$B:$BU,MATCH(K$1,Merged_couplings!$B$1:$BU$1,0),FALSE)</f>
        <v>#N/A</v>
      </c>
      <c r="L151" s="258" t="e">
        <f>VLOOKUP($J151,Merged_couplings!$B:$BU,MATCH(L$1,Merged_couplings!$B$1:$BU$1,0),FALSE)</f>
        <v>#N/A</v>
      </c>
      <c r="M151" s="258" t="e">
        <f>VLOOKUP($J151,Merged_couplings!$B:$BU,MATCH(M$1,Merged_couplings!$B$1:$BU$1,0),FALSE)</f>
        <v>#N/A</v>
      </c>
      <c r="N151" s="258" t="e">
        <f>VLOOKUP($J151,Merged_couplings!$B:$BU,MATCH(N$1,Merged_couplings!$B$1:$BU$1,0),FALSE)</f>
        <v>#N/A</v>
      </c>
      <c r="O151" s="258" t="e">
        <f>VLOOKUP($J151,Merged_couplings!$B:$BU,MATCH(O$1,Merged_couplings!$B$1:$BU$1,0),FALSE)</f>
        <v>#N/A</v>
      </c>
      <c r="P151" s="258" t="e">
        <f>VLOOKUP($J151,Merged_couplings!$B:$BU,MATCH(P$1,Merged_couplings!$B$1:$BU$1,0),FALSE)</f>
        <v>#N/A</v>
      </c>
      <c r="Q151" s="258" t="e">
        <f>VLOOKUP($J151,Merged_couplings!$B:$BU,MATCH(Q$1,Merged_couplings!$B$1:$BU$1,0),FALSE)</f>
        <v>#N/A</v>
      </c>
      <c r="R151" s="258" t="e">
        <f>VLOOKUP($J151,Merged_couplings!$B:$BU,MATCH(R$1,Merged_couplings!$B$1:$BU$1,0),FALSE)</f>
        <v>#N/A</v>
      </c>
      <c r="S151" s="258" t="e">
        <f>VLOOKUP($J151,Merged_couplings!$B:$BU,MATCH(S$1,Merged_couplings!$B$1:$BU$1,0),FALSE)</f>
        <v>#N/A</v>
      </c>
      <c r="T151" s="258" t="e">
        <f>VLOOKUP($J151,Merged_couplings!$B:$BU,MATCH(T$1,Merged_couplings!$B$1:$BU$1,0),FALSE)</f>
        <v>#N/A</v>
      </c>
      <c r="U151" s="258" t="e">
        <f>VLOOKUP($J151,Merged_couplings!$B:$BU,MATCH(U$1,Merged_couplings!$B$1:$BU$1,0),FALSE)</f>
        <v>#N/A</v>
      </c>
      <c r="V151" s="258" t="e">
        <f>VLOOKUP($J151,Merged_couplings!$B:$BU,MATCH(V$1,Merged_couplings!$B$1:$BU$1,0),FALSE)</f>
        <v>#N/A</v>
      </c>
      <c r="W151" s="258" t="e">
        <f>VLOOKUP($J151,Merged_couplings!$B:$BU,MATCH(W$1,Merged_couplings!$B$1:$BU$1,0),FALSE)</f>
        <v>#N/A</v>
      </c>
      <c r="X151" s="121" t="str">
        <f>_xlfn.IFNA(VLOOKUP($J151,Merged_couplings!$B:$R,MATCH(X$1,Merged_couplings!$B$1:$R$1,0),FALSE),"")</f>
        <v/>
      </c>
      <c r="Y151" s="120" t="str">
        <f>_xlfn.IFNA(VLOOKUP($J151,Merged_couplings!$B:$R,MATCH(Y$1,Merged_couplings!$B$1:$R$1,0),FALSE),"")</f>
        <v/>
      </c>
      <c r="Z151" s="120" t="str">
        <f>_xlfn.IFNA(VLOOKUP($J151,Merged_couplings!$B:$R,MATCH(Z$1,Merged_couplings!$B$1:$R$1,0),FALSE),"")</f>
        <v/>
      </c>
      <c r="AA151" s="120" t="str">
        <f>_xlfn.IFNA(VLOOKUP($J151,Merged_couplings!$B:$R,MATCH(AA$1,Merged_couplings!$B$1:$R$1,0),FALSE),"")</f>
        <v/>
      </c>
      <c r="AB151" s="120" t="str">
        <f>_xlfn.IFNA(VLOOKUP($J151,Merged_couplings!$B:$R,MATCH(AB$1,Merged_couplings!$B$1:$R$1,0),FALSE),"")</f>
        <v/>
      </c>
      <c r="AC151" s="120" t="str">
        <f>_xlfn.IFNA(VLOOKUP($J151,Merged_couplings!$B:$R,MATCH(AC$1,Merged_couplings!$B$1:$R$1,0),FALSE),"")</f>
        <v/>
      </c>
      <c r="AD151" s="120" t="str">
        <f>_xlfn.IFNA(VLOOKUP($J151,Merged_couplings!$B:$R,MATCH(AD$1,Merged_couplings!$B$1:$R$1,0),FALSE),"")</f>
        <v/>
      </c>
      <c r="AE151" s="120" t="str">
        <f>_xlfn.IFNA(VLOOKUP($J151,Merged_couplings!$B:$R,MATCH(AE$1,Merged_couplings!$B$1:$R$1,0),FALSE),"")</f>
        <v/>
      </c>
      <c r="AF151" s="120" t="str">
        <f>_xlfn.IFNA(VLOOKUP($J151,Merged_couplings!$B:$R,MATCH(AF$1,Merged_couplings!$B$1:$R$1,0),FALSE),"")</f>
        <v/>
      </c>
      <c r="AG151" s="120" t="str">
        <f>_xlfn.IFNA(VLOOKUP($J151,Merged_couplings!$B:$R,MATCH(AG$1,Merged_couplings!$B$1:$R$1,0),FALSE),"")</f>
        <v/>
      </c>
      <c r="AH151" s="120" t="str">
        <f>_xlfn.IFNA(VLOOKUP($J151,Merged_couplings!$B:$R,MATCH(AH$1,Merged_couplings!$B$1:$R$1,0),FALSE),"")</f>
        <v/>
      </c>
      <c r="AI151" s="120" t="str">
        <f>_xlfn.IFNA(VLOOKUP($J151,Merged_couplings!$B:$R,MATCH(AI$1,Merged_couplings!$B$1:$R$1,0),FALSE),"")</f>
        <v/>
      </c>
      <c r="AJ151" s="120" t="str">
        <f>_xlfn.IFNA(VLOOKUP($J151,Merged_couplings!$B:$R,MATCH(AJ$1,Merged_couplings!$B$1:$R$1,0),FALSE),"")</f>
        <v/>
      </c>
      <c r="AK151" s="123" t="str" cm="1">
        <f t="array" ref="AK151">_xlfn.IFS(AND($X151&lt;&gt;"",Y151&lt;&gt;""),ABS($X151-Y151),AND($X151="",Y151=""),"",OR($X151&lt;&gt;"",Y151&lt;&gt;""),"-")</f>
        <v/>
      </c>
      <c r="AL151" s="122" t="str" cm="1">
        <f t="array" ref="AL151">_xlfn.IFS(AND($X151&lt;&gt;"",Z151&lt;&gt;""),ABS($X151-Z151),AND($X151="",Z151=""),"",OR($X151&lt;&gt;"",Z151&lt;&gt;""),"-")</f>
        <v/>
      </c>
      <c r="AM151" s="122" t="str" cm="1">
        <f t="array" ref="AM151">_xlfn.IFS(AND($X151&lt;&gt;"",AA151&lt;&gt;""),ABS($X151-AA151),AND($X151="",AA151=""),"",OR($X151&lt;&gt;"",AA151&lt;&gt;""),"-")</f>
        <v/>
      </c>
      <c r="AN151" s="122" t="str" cm="1">
        <f t="array" ref="AN151">_xlfn.IFS(AND($X151&lt;&gt;"",AB151&lt;&gt;""),ABS($X151-AB151),AND($X151="",AB151=""),"",OR($X151&lt;&gt;"",AB151&lt;&gt;""),"-")</f>
        <v/>
      </c>
      <c r="AO151" s="122" t="str" cm="1">
        <f t="array" ref="AO151">_xlfn.IFS(AND($X151&lt;&gt;"",AC151&lt;&gt;""),ABS($X151-AC151),AND($X151="",AC151=""),"",OR($X151&lt;&gt;"",AC151&lt;&gt;""),"-")</f>
        <v/>
      </c>
      <c r="AP151" s="122" t="str" cm="1">
        <f t="array" ref="AP151">_xlfn.IFS(AND($X151&lt;&gt;"",AD151&lt;&gt;""),ABS($X151-AD151),AND($X151="",AD151=""),"",OR($X151&lt;&gt;"",AD151&lt;&gt;""),"-")</f>
        <v/>
      </c>
      <c r="AQ151" s="122" t="str" cm="1">
        <f t="array" ref="AQ151">_xlfn.IFS(AND($X151&lt;&gt;"",AE151&lt;&gt;""),ABS($X151-AE151),AND($X151="",AE151=""),"",OR($X151&lt;&gt;"",AE151&lt;&gt;""),"-")</f>
        <v/>
      </c>
      <c r="AR151" s="122" t="str" cm="1">
        <f t="array" ref="AR151">_xlfn.IFS(AND($X151&lt;&gt;"",AF151&lt;&gt;""),ABS($X151-AF151),AND($X151="",AF151=""),"",OR($X151&lt;&gt;"",AF151&lt;&gt;""),"-")</f>
        <v/>
      </c>
      <c r="AS151" s="122" t="str" cm="1">
        <f t="array" ref="AS151">_xlfn.IFS(AND($X151&lt;&gt;"",AG151&lt;&gt;""),ABS($X151-AG151),AND($X151="",AG151=""),"",OR($X151&lt;&gt;"",AG151&lt;&gt;""),"-")</f>
        <v/>
      </c>
      <c r="AT151" s="122" t="str" cm="1">
        <f t="array" ref="AT151">_xlfn.IFS(AND($X151&lt;&gt;"",AH151&lt;&gt;""),ABS($X151-AH151),AND($X151="",AH151=""),"",OR($X151&lt;&gt;"",AH151&lt;&gt;""),"-")</f>
        <v/>
      </c>
      <c r="AU151" s="122" t="str" cm="1">
        <f t="array" ref="AU151">_xlfn.IFS(AND($X151&lt;&gt;"",AI151&lt;&gt;""),ABS($X151-AI151),AND($X151="",AI151=""),"",OR($X151&lt;&gt;"",AI151&lt;&gt;""),"-")</f>
        <v/>
      </c>
      <c r="AV151" s="122" t="str" cm="1">
        <f t="array" ref="AV151">_xlfn.IFS(AND($X151&lt;&gt;"",AJ151&lt;&gt;""),ABS($X151-AJ151),AND($X151="",AJ151=""),"",OR($X151&lt;&gt;"",AJ151&lt;&gt;""),"-")</f>
        <v/>
      </c>
      <c r="AW151" s="123" t="str" cm="1">
        <f t="array" ref="AW151">_xlfn.IFS(AND($Y151&lt;&gt;"",Z151&lt;&gt;""),ABS($Y151-Z151),AND($Y151="",Z151=""),"",OR($Y151&lt;&gt;"",Z151&lt;&gt;""),"-")</f>
        <v/>
      </c>
      <c r="AX151" s="122" t="str" cm="1">
        <f t="array" ref="AX151">_xlfn.IFS(AND($Y151&lt;&gt;"",AA151&lt;&gt;""),ABS($Y151-AA151),AND($Y151="",AA151=""),"",OR($Y151&lt;&gt;"",AA151&lt;&gt;""),"-")</f>
        <v/>
      </c>
      <c r="AY151" s="122" t="str" cm="1">
        <f t="array" ref="AY151">_xlfn.IFS(AND($Y151&lt;&gt;"",AB151&lt;&gt;""),ABS($Y151-AB151),AND($Y151="",AB151=""),"",OR($Y151&lt;&gt;"",AB151&lt;&gt;""),"-")</f>
        <v/>
      </c>
      <c r="AZ151" s="122" t="str" cm="1">
        <f t="array" ref="AZ151">_xlfn.IFS(AND($Y151&lt;&gt;"",AC151&lt;&gt;""),ABS($Y151-AC151),AND($Y151="",AC151=""),"",OR($Y151&lt;&gt;"",AC151&lt;&gt;""),"-")</f>
        <v/>
      </c>
      <c r="BA151" s="122" t="str" cm="1">
        <f t="array" ref="BA151">_xlfn.IFS(AND($Y151&lt;&gt;"",AD151&lt;&gt;""),ABS($Y151-AD151),AND($Y151="",AD151=""),"",OR($Y151&lt;&gt;"",AD151&lt;&gt;""),"-")</f>
        <v/>
      </c>
      <c r="BB151" s="122" t="str" cm="1">
        <f t="array" ref="BB151">_xlfn.IFS(AND($Y151&lt;&gt;"",AE151&lt;&gt;""),ABS($Y151-AE151),AND($Y151="",AE151=""),"",OR($Y151&lt;&gt;"",AE151&lt;&gt;""),"-")</f>
        <v/>
      </c>
      <c r="BC151" s="122" t="str" cm="1">
        <f t="array" ref="BC151">_xlfn.IFS(AND($Y151&lt;&gt;"",AF151&lt;&gt;""),ABS($Y151-AF151),AND($Y151="",AF151=""),"",OR($Y151&lt;&gt;"",AF151&lt;&gt;""),"-")</f>
        <v/>
      </c>
      <c r="BD151" s="122" t="str" cm="1">
        <f t="array" ref="BD151">_xlfn.IFS(AND($Y151&lt;&gt;"",AG151&lt;&gt;""),ABS($Y151-AG151),AND($Y151="",AG151=""),"",OR($Y151&lt;&gt;"",AG151&lt;&gt;""),"-")</f>
        <v/>
      </c>
      <c r="BE151" s="122" t="str" cm="1">
        <f t="array" ref="BE151">_xlfn.IFS(AND($Y151&lt;&gt;"",AH151&lt;&gt;""),ABS($Y151-AH151),AND($Y151="",AH151=""),"",OR($Y151&lt;&gt;"",AH151&lt;&gt;""),"-")</f>
        <v/>
      </c>
      <c r="BF151" s="122" t="str" cm="1">
        <f t="array" ref="BF151">_xlfn.IFS(AND($Y151&lt;&gt;"",AI151&lt;&gt;""),ABS($Y151-AI151),AND($Y151="",AI151=""),"",OR($Y151&lt;&gt;"",AI151&lt;&gt;""),"-")</f>
        <v/>
      </c>
      <c r="BG151" s="122" t="str" cm="1">
        <f t="array" ref="BG151">_xlfn.IFS(AND($Y151&lt;&gt;"",AJ151&lt;&gt;""),ABS($Y151-AJ151),AND($Y151="",AJ151=""),"",OR($Y151&lt;&gt;"",AJ151&lt;&gt;""),"-")</f>
        <v/>
      </c>
      <c r="BH151" s="121" t="str" cm="1">
        <f t="array" ref="BH151">_xlfn.IFS(AND($Z151&lt;&gt;"",AA151&lt;&gt;""),ABS($Z151-AA151),AND($Z151="",AA151=""),"",OR($Z151&lt;&gt;"",AA151&lt;&gt;""),"-")</f>
        <v/>
      </c>
      <c r="BI151" s="120" t="str" cm="1">
        <f t="array" ref="BI151">_xlfn.IFS(AND($Z151&lt;&gt;"",AB151&lt;&gt;""),ABS($Z151-AB151),AND($Z151="",AB151=""),"",OR($Z151&lt;&gt;"",AB151&lt;&gt;""),"-")</f>
        <v/>
      </c>
      <c r="BJ151" s="120" t="str" cm="1">
        <f t="array" ref="BJ151">_xlfn.IFS(AND($Z151&lt;&gt;"",AC151&lt;&gt;""),ABS($Z151-AC151),AND($Z151="",AC151=""),"",OR($Z151&lt;&gt;"",AC151&lt;&gt;""),"-")</f>
        <v/>
      </c>
      <c r="BK151" s="120" t="str" cm="1">
        <f t="array" ref="BK151">_xlfn.IFS(AND($Z151&lt;&gt;"",AD151&lt;&gt;""),ABS($Z151-AD151),AND($Z151="",AD151=""),"",OR($Z151&lt;&gt;"",AD151&lt;&gt;""),"-")</f>
        <v/>
      </c>
      <c r="BL151" s="120" t="str" cm="1">
        <f t="array" ref="BL151">_xlfn.IFS(AND($Z151&lt;&gt;"",AE151&lt;&gt;""),ABS($Z151-AE151),AND($Z151="",AE151=""),"",OR($Z151&lt;&gt;"",AE151&lt;&gt;""),"-")</f>
        <v/>
      </c>
      <c r="BM151" s="120" t="str" cm="1">
        <f t="array" ref="BM151">_xlfn.IFS(AND($Z151&lt;&gt;"",AF151&lt;&gt;""),ABS($Z151-AF151),AND($Z151="",AF151=""),"",OR($Z151&lt;&gt;"",AF151&lt;&gt;""),"-")</f>
        <v/>
      </c>
      <c r="BN151" s="120" t="str" cm="1">
        <f t="array" ref="BN151">_xlfn.IFS(AND($Z151&lt;&gt;"",AG151&lt;&gt;""),ABS($Z151-AG151),AND($Z151="",AG151=""),"",OR($Z151&lt;&gt;"",AG151&lt;&gt;""),"-")</f>
        <v/>
      </c>
      <c r="BO151" s="120" t="str" cm="1">
        <f t="array" ref="BO151">_xlfn.IFS(AND($Z151&lt;&gt;"",AH151&lt;&gt;""),ABS($Z151-AH151),AND($Z151="",AH151=""),"",OR($Z151&lt;&gt;"",AH151&lt;&gt;""),"-")</f>
        <v/>
      </c>
      <c r="BP151" s="120" t="str" cm="1">
        <f t="array" ref="BP151">_xlfn.IFS(AND($Z151&lt;&gt;"",AI151&lt;&gt;""),ABS($Z151-AI151),AND($Z151="",AI151=""),"",OR($Z151&lt;&gt;"",AI151&lt;&gt;""),"-")</f>
        <v/>
      </c>
      <c r="BQ151" s="120" t="str" cm="1">
        <f t="array" ref="BQ151">_xlfn.IFS(AND($Z151&lt;&gt;"",AJ151&lt;&gt;""),ABS($Z151-AJ151),AND($Z151="",AJ151=""),"",OR($Z151&lt;&gt;"",AJ151&lt;&gt;""),"-")</f>
        <v/>
      </c>
      <c r="BR151" s="121" t="str" cm="1">
        <f t="array" ref="BR151">_xlfn.IFS(AND($AA151&lt;&gt;"",AB151&lt;&gt;""),ABS($AA151-AB151),AND($AA151="",AB151=""),"",OR($AA151&lt;&gt;"",AB151&lt;&gt;""),"-")</f>
        <v/>
      </c>
      <c r="BS151" s="120" t="str" cm="1">
        <f t="array" ref="BS151">_xlfn.IFS(AND($AA151&lt;&gt;"",AC151&lt;&gt;""),ABS($AA151-AC151),AND($AA151="",AC151=""),"",OR($AA151&lt;&gt;"",AC151&lt;&gt;""),"-")</f>
        <v/>
      </c>
      <c r="BT151" s="120" t="str" cm="1">
        <f t="array" ref="BT151">_xlfn.IFS(AND($AA151&lt;&gt;"",AD151&lt;&gt;""),ABS($AA151-AD151),AND($AA151="",AD151=""),"",OR($AA151&lt;&gt;"",AD151&lt;&gt;""),"-")</f>
        <v/>
      </c>
      <c r="BU151" s="120" t="str" cm="1">
        <f t="array" ref="BU151">_xlfn.IFS(AND($AA151&lt;&gt;"",AE151&lt;&gt;""),ABS($AA151-AE151),AND($AA151="",AE151=""),"",OR($AA151&lt;&gt;"",AE151&lt;&gt;""),"-")</f>
        <v/>
      </c>
      <c r="BV151" s="120" t="str" cm="1">
        <f t="array" ref="BV151">_xlfn.IFS(AND($AA151&lt;&gt;"",AF151&lt;&gt;""),ABS($AA151-AF151),AND($AA151="",AF151=""),"",OR($AA151&lt;&gt;"",AF151&lt;&gt;""),"-")</f>
        <v/>
      </c>
      <c r="BW151" s="120" t="str" cm="1">
        <f t="array" ref="BW151">_xlfn.IFS(AND($AA151&lt;&gt;"",AG151&lt;&gt;""),ABS($AA151-AG151),AND($AA151="",AG151=""),"",OR($AA151&lt;&gt;"",AG151&lt;&gt;""),"-")</f>
        <v/>
      </c>
      <c r="BX151" s="120" t="str" cm="1">
        <f t="array" ref="BX151">_xlfn.IFS(AND($AA151&lt;&gt;"",AH151&lt;&gt;""),ABS($AA151-AH151),AND($AA151="",AH151=""),"",OR($AA151&lt;&gt;"",AH151&lt;&gt;""),"-")</f>
        <v/>
      </c>
      <c r="BY151" s="120" t="str" cm="1">
        <f t="array" ref="BY151">_xlfn.IFS(AND($AA151&lt;&gt;"",AI151&lt;&gt;""),ABS($AA151-AI151),AND($AA151="",AI151=""),"",OR($AA151&lt;&gt;"",AI151&lt;&gt;""),"-")</f>
        <v/>
      </c>
      <c r="BZ151" s="120" t="str" cm="1">
        <f t="array" ref="BZ151">_xlfn.IFS(AND($AA151&lt;&gt;"",AJ151&lt;&gt;""),ABS($AA151-AJ151),AND($AA151="",AJ151=""),"",OR($AA151&lt;&gt;"",AJ151&lt;&gt;""),"-")</f>
        <v/>
      </c>
      <c r="CA151" s="121" t="str" cm="1">
        <f t="array" ref="CA151">_xlfn.IFS(AND($AB151&lt;&gt;"",AC151&lt;&gt;""),ABS($AB151-AC151),AND($AB151="",AC151=""),"",OR($AB151&lt;&gt;"",AC151&lt;&gt;""),"-")</f>
        <v/>
      </c>
      <c r="CB151" s="120" t="str" cm="1">
        <f t="array" ref="CB151">_xlfn.IFS(AND($AB151&lt;&gt;"",AD151&lt;&gt;""),ABS($AB151-AD151),AND($AB151="",AD151=""),"",OR($AB151&lt;&gt;"",AD151&lt;&gt;""),"-")</f>
        <v/>
      </c>
      <c r="CC151" s="120" t="str" cm="1">
        <f t="array" ref="CC151">_xlfn.IFS(AND($AB151&lt;&gt;"",AE151&lt;&gt;""),ABS($AB151-AE151),AND($AB151="",AE151=""),"",OR($AB151&lt;&gt;"",AE151&lt;&gt;""),"-")</f>
        <v/>
      </c>
      <c r="CD151" s="120" t="str" cm="1">
        <f t="array" ref="CD151">_xlfn.IFS(AND($AB151&lt;&gt;"",AF151&lt;&gt;""),ABS($AB151-AF151),AND($AB151="",AF151=""),"",OR($AB151&lt;&gt;"",AF151&lt;&gt;""),"-")</f>
        <v/>
      </c>
      <c r="CE151" s="120" t="str" cm="1">
        <f t="array" ref="CE151">_xlfn.IFS(AND($AB151&lt;&gt;"",AG151&lt;&gt;""),ABS($AB151-AG151),AND($AB151="",AG151=""),"",OR($AB151&lt;&gt;"",AG151&lt;&gt;""),"-")</f>
        <v/>
      </c>
      <c r="CF151" s="120" t="str" cm="1">
        <f t="array" ref="CF151">_xlfn.IFS(AND($AB151&lt;&gt;"",AH151&lt;&gt;""),ABS($AB151-AH151),AND($AB151="",AH151=""),"",OR($AB151&lt;&gt;"",AH151&lt;&gt;""),"-")</f>
        <v/>
      </c>
      <c r="CG151" s="120" t="str" cm="1">
        <f t="array" ref="CG151">_xlfn.IFS(AND($AB151&lt;&gt;"",AI151&lt;&gt;""),ABS($AB151-AI151),AND($AB151="",AI151=""),"",OR($AB151&lt;&gt;"",AI151&lt;&gt;""),"-")</f>
        <v/>
      </c>
      <c r="CH151" s="120" t="str" cm="1">
        <f t="array" ref="CH151">_xlfn.IFS(AND($AB151&lt;&gt;"",AJ151&lt;&gt;""),ABS($AB151-AJ151),AND($AB151="",AJ151=""),"",OR($AB151&lt;&gt;"",AJ151&lt;&gt;""),"-")</f>
        <v/>
      </c>
      <c r="CI151" s="121" t="str" cm="1">
        <f t="array" ref="CI151">_xlfn.IFS(AND($AC151&lt;&gt;"",AD151&lt;&gt;""),ABS($AC151-AD151),AND($AC151="",AD151=""),"",OR($AC151&lt;&gt;"",AD151&lt;&gt;""),"-")</f>
        <v/>
      </c>
      <c r="CJ151" s="120" t="str" cm="1">
        <f t="array" ref="CJ151">_xlfn.IFS(AND($AC151&lt;&gt;"",AE151&lt;&gt;""),ABS($AC151-AE151),AND($AC151="",AE151=""),"",OR($AC151&lt;&gt;"",AE151&lt;&gt;""),"-")</f>
        <v/>
      </c>
      <c r="CK151" s="120" t="str" cm="1">
        <f t="array" ref="CK151">_xlfn.IFS(AND($AC151&lt;&gt;"",AF151&lt;&gt;""),ABS($AC151-AF151),AND($AC151="",AF151=""),"",OR($AC151&lt;&gt;"",AF151&lt;&gt;""),"-")</f>
        <v/>
      </c>
      <c r="CL151" s="120" t="str" cm="1">
        <f t="array" ref="CL151">_xlfn.IFS(AND($AC151&lt;&gt;"",AG151&lt;&gt;""),ABS($AC151-AG151),AND($AC151="",AG151=""),"",OR($AC151&lt;&gt;"",AG151&lt;&gt;""),"-")</f>
        <v/>
      </c>
      <c r="CM151" s="120" t="str" cm="1">
        <f t="array" ref="CM151">_xlfn.IFS(AND($AC151&lt;&gt;"",AH151&lt;&gt;""),ABS($AC151-AH151),AND($AC151="",AH151=""),"",OR($AC151&lt;&gt;"",AH151&lt;&gt;""),"-")</f>
        <v/>
      </c>
      <c r="CN151" s="120" t="str" cm="1">
        <f t="array" ref="CN151">_xlfn.IFS(AND($AC151&lt;&gt;"",AI151&lt;&gt;""),ABS($AC151-AI151),AND($AC151="",AI151=""),"",OR($AC151&lt;&gt;"",AI151&lt;&gt;""),"-")</f>
        <v/>
      </c>
      <c r="CO151" s="120" t="str" cm="1">
        <f t="array" ref="CO151">_xlfn.IFS(AND($AC151&lt;&gt;"",AJ151&lt;&gt;""),ABS($AC151-AJ151),AND($AC151="",AJ151=""),"",OR($AC151&lt;&gt;"",AJ151&lt;&gt;""),"-")</f>
        <v/>
      </c>
      <c r="CP151" s="121" t="str" cm="1">
        <f t="array" ref="CP151">_xlfn.IFS(AND($AD151&lt;&gt;"",AE151&lt;&gt;""),ABS($AD151-AE151),AND($AD151="",AE151=""),"",OR($AD151&lt;&gt;"",AE151&lt;&gt;""),"-")</f>
        <v/>
      </c>
      <c r="CQ151" s="120" t="str" cm="1">
        <f t="array" ref="CQ151">_xlfn.IFS(AND($AD151&lt;&gt;"",AF151&lt;&gt;""),ABS($AD151-AF151),AND($AD151="",AF151=""),"",OR($AD151&lt;&gt;"",AF151&lt;&gt;""),"-")</f>
        <v/>
      </c>
      <c r="CR151" s="120" t="str" cm="1">
        <f t="array" ref="CR151">_xlfn.IFS(AND($AD151&lt;&gt;"",AG151&lt;&gt;""),ABS($AD151-AG151),AND($AD151="",AG151=""),"",OR($AD151&lt;&gt;"",AG151&lt;&gt;""),"-")</f>
        <v/>
      </c>
      <c r="CS151" s="120" t="str" cm="1">
        <f t="array" ref="CS151">_xlfn.IFS(AND($AD151&lt;&gt;"",AH151&lt;&gt;""),ABS($AD151-AH151),AND($AD151="",AH151=""),"",OR($AD151&lt;&gt;"",AH151&lt;&gt;""),"-")</f>
        <v/>
      </c>
      <c r="CT151" s="120" t="str" cm="1">
        <f t="array" ref="CT151">_xlfn.IFS(AND($AD151&lt;&gt;"",AI151&lt;&gt;""),ABS($AD151-AI151),AND($AD151="",AI151=""),"",OR($AD151&lt;&gt;"",AI151&lt;&gt;""),"-")</f>
        <v/>
      </c>
      <c r="CU151" s="120" t="str" cm="1">
        <f t="array" ref="CU151">_xlfn.IFS(AND($AD151&lt;&gt;"",AJ151&lt;&gt;""),ABS($AD151-AJ151),AND($AD151="",AJ151=""),"",OR($AD151&lt;&gt;"",AJ151&lt;&gt;""),"-")</f>
        <v/>
      </c>
      <c r="CV151" s="121" t="str" cm="1">
        <f t="array" ref="CV151">_xlfn.IFS(AND($AE151&lt;&gt;"",AF151&lt;&gt;""),ABS($AE151-AF151),AND($AE151="",AF151=""),"",OR($AE151&lt;&gt;"",AF151&lt;&gt;""),"-")</f>
        <v/>
      </c>
      <c r="CW151" s="120" t="str" cm="1">
        <f t="array" ref="CW151">_xlfn.IFS(AND($AE151&lt;&gt;"",AG151&lt;&gt;""),ABS($AE151-AG151),AND($AE151="",AG151=""),"",OR($AE151&lt;&gt;"",AG151&lt;&gt;""),"-")</f>
        <v/>
      </c>
      <c r="CX151" s="120" t="str" cm="1">
        <f t="array" ref="CX151">_xlfn.IFS(AND($AE151&lt;&gt;"",AH151&lt;&gt;""),ABS($AE151-AH151),AND($AE151="",AH151=""),"",OR($AE151&lt;&gt;"",AH151&lt;&gt;""),"-")</f>
        <v/>
      </c>
      <c r="CY151" s="120" t="str" cm="1">
        <f t="array" ref="CY151">_xlfn.IFS(AND($AE151&lt;&gt;"",AI151&lt;&gt;""),ABS($AE151-AI151),AND($AE151="",AI151=""),"",OR($AE151&lt;&gt;"",AI151&lt;&gt;""),"-")</f>
        <v/>
      </c>
      <c r="CZ151" s="120" t="str" cm="1">
        <f t="array" ref="CZ151">_xlfn.IFS(AND($AE151&lt;&gt;"",AJ151&lt;&gt;""),ABS($AE151-AJ151),AND($AE151="",AJ151=""),"",OR($AE151&lt;&gt;"",AJ151&lt;&gt;""),"-")</f>
        <v/>
      </c>
      <c r="DA151" s="121" t="str" cm="1">
        <f t="array" ref="DA151">_xlfn.IFS(AND($AF151&lt;&gt;"",AG151&lt;&gt;""),ABS($AF151-AG151),AND($AF151="",AG151=""),"",OR($AF151&lt;&gt;"",AG151&lt;&gt;""),"-")</f>
        <v/>
      </c>
      <c r="DB151" s="120" t="str" cm="1">
        <f t="array" ref="DB151">_xlfn.IFS(AND($AF151&lt;&gt;"",AH151&lt;&gt;""),ABS($AF151-AH151),AND($AF151="",AH151=""),"",OR($AF151&lt;&gt;"",AH151&lt;&gt;""),"-")</f>
        <v/>
      </c>
      <c r="DC151" s="120" t="str" cm="1">
        <f t="array" ref="DC151">_xlfn.IFS(AND($AF151&lt;&gt;"",AI151&lt;&gt;""),ABS($AF151-AI151),AND($AF151="",AI151=""),"",OR($AF151&lt;&gt;"",AI151&lt;&gt;""),"-")</f>
        <v/>
      </c>
      <c r="DD151" s="120" t="str" cm="1">
        <f t="array" ref="DD151">_xlfn.IFS(AND($AF151&lt;&gt;"",AJ151&lt;&gt;""),ABS($AF151-AJ151),AND($AF151="",AJ151=""),"",OR($AF151&lt;&gt;"",AJ151&lt;&gt;""),"-")</f>
        <v/>
      </c>
      <c r="DE151" s="121" t="str" cm="1">
        <f t="array" ref="DE151">_xlfn.IFS(AND($AG151&lt;&gt;"",AH151&lt;&gt;""),ABS($AG151-AH151),AND($AG151="",AH151=""),"",OR($AG151&lt;&gt;"",AH151&lt;&gt;""),"-")</f>
        <v/>
      </c>
      <c r="DF151" s="120" t="str" cm="1">
        <f t="array" ref="DF151">_xlfn.IFS(AND($AG151&lt;&gt;"",AI151&lt;&gt;""),ABS($AG151-AI151),AND($AG151="",AI151=""),"",OR($AG151&lt;&gt;"",AI151&lt;&gt;""),"-")</f>
        <v/>
      </c>
      <c r="DG151" s="120" t="str" cm="1">
        <f t="array" ref="DG151">_xlfn.IFS(AND($AG151&lt;&gt;"",AJ151&lt;&gt;""),ABS($AG151-AJ151),AND($AG151="",AJ151=""),"",OR($AG151&lt;&gt;"",AJ151&lt;&gt;""),"-")</f>
        <v/>
      </c>
      <c r="DH151" s="121" t="str" cm="1">
        <f t="array" ref="DH151">_xlfn.IFS(AND($AH151&lt;&gt;"",AI151&lt;&gt;""),ABS($AH151-AI151),AND($AH151="",AI151=""),"",OR($AH151&lt;&gt;"",AI151&lt;&gt;""),"-")</f>
        <v/>
      </c>
      <c r="DI151" s="120" t="str" cm="1">
        <f t="array" ref="DI151">_xlfn.IFS(AND($AH151&lt;&gt;"",AJ151&lt;&gt;""),ABS($AH151-AJ151),AND($AH151="",AJ151=""),"",OR($AH151&lt;&gt;"",AJ151&lt;&gt;""),"-")</f>
        <v/>
      </c>
      <c r="DJ151" s="121" t="str" cm="1">
        <f t="array" ref="DJ151">_xlfn.IFS(AND($AI151&lt;&gt;"",AJ151&lt;&gt;""),ABS($AI151-AJ151),AND($AI151="",AJ151=""),"",OR($AI151&lt;&gt;"",AJ151&lt;&gt;""),"-")</f>
        <v/>
      </c>
    </row>
    <row r="152" spans="1:114" x14ac:dyDescent="0.2">
      <c r="J152" s="260"/>
      <c r="K152" s="259"/>
      <c r="L152" s="258"/>
      <c r="M152" s="258"/>
      <c r="N152" s="258"/>
      <c r="O152" s="258"/>
      <c r="P152" s="258"/>
      <c r="Q152" s="258"/>
      <c r="R152" s="258"/>
      <c r="S152" s="258"/>
      <c r="T152" s="258"/>
      <c r="U152" s="258"/>
      <c r="V152" s="258"/>
      <c r="W152" s="258"/>
      <c r="AK152" s="123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3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</row>
    <row r="153" spans="1:114" x14ac:dyDescent="0.2">
      <c r="J153" s="257" t="s">
        <v>2429</v>
      </c>
      <c r="AK153" s="121">
        <f>COUNT(AK2:AK151,"&gt;0")/(ROWS(AK2:AK151)-COUNTIF(AK2:AK151,""))</f>
        <v>0.8</v>
      </c>
      <c r="AL153" s="120">
        <f t="shared" ref="AL153:BP153" si="45">COUNT(AL2:AL151,"&gt;0")/(ROWS(AL2:AL151)-COUNTIF(AL2:AL151,""))</f>
        <v>0.04</v>
      </c>
      <c r="AM153" s="120">
        <f t="shared" si="45"/>
        <v>0.04</v>
      </c>
      <c r="AN153" s="120">
        <f t="shared" si="45"/>
        <v>8.6956521739130432E-2</v>
      </c>
      <c r="AO153" s="120">
        <f t="shared" si="45"/>
        <v>8.6956521739130432E-2</v>
      </c>
      <c r="AP153" s="120">
        <f t="shared" si="45"/>
        <v>0.1</v>
      </c>
      <c r="AQ153" s="120">
        <f t="shared" si="45"/>
        <v>7.1428571428571425E-2</v>
      </c>
      <c r="AR153" s="120">
        <f t="shared" si="45"/>
        <v>7.1428571428571425E-2</v>
      </c>
      <c r="AS153" s="120">
        <f t="shared" si="45"/>
        <v>3.7037037037037035E-2</v>
      </c>
      <c r="AT153" s="120">
        <f t="shared" si="45"/>
        <v>7.407407407407407E-2</v>
      </c>
      <c r="AU153" s="120">
        <f t="shared" si="45"/>
        <v>0.1111111111111111</v>
      </c>
      <c r="AV153" s="120">
        <f t="shared" si="45"/>
        <v>0.1111111111111111</v>
      </c>
      <c r="AW153" s="121">
        <f t="shared" si="45"/>
        <v>3.7037037037037035E-2</v>
      </c>
      <c r="AX153" s="120">
        <f t="shared" si="45"/>
        <v>3.7037037037037035E-2</v>
      </c>
      <c r="AY153" s="120">
        <f t="shared" si="45"/>
        <v>0.08</v>
      </c>
      <c r="AZ153" s="120">
        <f t="shared" si="45"/>
        <v>0.08</v>
      </c>
      <c r="BA153" s="120">
        <f t="shared" si="45"/>
        <v>9.0909090909090912E-2</v>
      </c>
      <c r="BB153" s="120">
        <f t="shared" si="45"/>
        <v>0.10344827586206896</v>
      </c>
      <c r="BC153" s="120">
        <f t="shared" si="45"/>
        <v>0.10344827586206896</v>
      </c>
      <c r="BD153" s="120">
        <f t="shared" si="45"/>
        <v>7.1428571428571425E-2</v>
      </c>
      <c r="BE153" s="120">
        <f t="shared" si="45"/>
        <v>0.10714285714285714</v>
      </c>
      <c r="BF153" s="120">
        <f t="shared" si="45"/>
        <v>9.0909090909090912E-2</v>
      </c>
      <c r="BG153" s="120">
        <f t="shared" si="45"/>
        <v>9.0909090909090912E-2</v>
      </c>
      <c r="BH153" s="121">
        <f t="shared" si="45"/>
        <v>1</v>
      </c>
      <c r="BI153" s="120">
        <f t="shared" si="45"/>
        <v>0.84210526315789469</v>
      </c>
      <c r="BJ153" s="120">
        <f t="shared" si="45"/>
        <v>0.84210526315789469</v>
      </c>
      <c r="BK153" s="120">
        <f t="shared" si="45"/>
        <v>0.6</v>
      </c>
      <c r="BL153" s="120">
        <f t="shared" si="45"/>
        <v>8.1081081081081086E-2</v>
      </c>
      <c r="BM153" s="120">
        <f t="shared" si="45"/>
        <v>8.1081081081081086E-2</v>
      </c>
      <c r="BN153" s="120">
        <f t="shared" si="45"/>
        <v>8.5714285714285715E-2</v>
      </c>
      <c r="BO153" s="120">
        <f t="shared" si="45"/>
        <v>8.3333333333333329E-2</v>
      </c>
      <c r="BP153" s="120">
        <f t="shared" si="45"/>
        <v>5.2631578947368418E-2</v>
      </c>
      <c r="BQ153" s="120">
        <f t="shared" ref="BQ153:CV153" si="46">COUNT(BQ2:BQ151,"&gt;0")/(ROWS(BQ2:BQ151)-COUNTIF(BQ2:BQ151,""))</f>
        <v>5.2631578947368418E-2</v>
      </c>
      <c r="BR153" s="121">
        <f t="shared" si="46"/>
        <v>0.84210526315789469</v>
      </c>
      <c r="BS153" s="120">
        <f t="shared" si="46"/>
        <v>0.84210526315789469</v>
      </c>
      <c r="BT153" s="120">
        <f t="shared" si="46"/>
        <v>0.6</v>
      </c>
      <c r="BU153" s="120">
        <f t="shared" si="46"/>
        <v>8.1081081081081086E-2</v>
      </c>
      <c r="BV153" s="120">
        <f t="shared" si="46"/>
        <v>8.1081081081081086E-2</v>
      </c>
      <c r="BW153" s="120">
        <f t="shared" si="46"/>
        <v>8.5714285714285715E-2</v>
      </c>
      <c r="BX153" s="120">
        <f t="shared" si="46"/>
        <v>8.3333333333333329E-2</v>
      </c>
      <c r="BY153" s="120">
        <f t="shared" si="46"/>
        <v>5.2631578947368418E-2</v>
      </c>
      <c r="BZ153" s="120">
        <f t="shared" si="46"/>
        <v>5.2631578947368418E-2</v>
      </c>
      <c r="CA153" s="121">
        <f t="shared" si="46"/>
        <v>1</v>
      </c>
      <c r="CB153" s="120">
        <f t="shared" si="46"/>
        <v>0.72222222222222221</v>
      </c>
      <c r="CC153" s="120">
        <f t="shared" si="46"/>
        <v>8.3333333333333329E-2</v>
      </c>
      <c r="CD153" s="120">
        <f t="shared" si="46"/>
        <v>8.3333333333333329E-2</v>
      </c>
      <c r="CE153" s="120">
        <f t="shared" si="46"/>
        <v>8.8235294117647065E-2</v>
      </c>
      <c r="CF153" s="120">
        <f t="shared" si="46"/>
        <v>0.11764705882352941</v>
      </c>
      <c r="CG153" s="120">
        <f t="shared" si="46"/>
        <v>5.5555555555555552E-2</v>
      </c>
      <c r="CH153" s="120">
        <f t="shared" si="46"/>
        <v>5.5555555555555552E-2</v>
      </c>
      <c r="CI153" s="121">
        <f t="shared" si="46"/>
        <v>0.72222222222222221</v>
      </c>
      <c r="CJ153" s="120">
        <f t="shared" si="46"/>
        <v>8.3333333333333329E-2</v>
      </c>
      <c r="CK153" s="120">
        <f t="shared" si="46"/>
        <v>8.3333333333333329E-2</v>
      </c>
      <c r="CL153" s="120">
        <f t="shared" si="46"/>
        <v>8.8235294117647065E-2</v>
      </c>
      <c r="CM153" s="120">
        <f t="shared" si="46"/>
        <v>0.11764705882352941</v>
      </c>
      <c r="CN153" s="120">
        <f t="shared" si="46"/>
        <v>5.5555555555555552E-2</v>
      </c>
      <c r="CO153" s="120">
        <f t="shared" si="46"/>
        <v>5.5555555555555552E-2</v>
      </c>
      <c r="CP153" s="121">
        <f t="shared" si="46"/>
        <v>5.8823529411764705E-2</v>
      </c>
      <c r="CQ153" s="120">
        <f t="shared" si="46"/>
        <v>5.8823529411764705E-2</v>
      </c>
      <c r="CR153" s="120">
        <f t="shared" si="46"/>
        <v>6.25E-2</v>
      </c>
      <c r="CS153" s="120">
        <f t="shared" si="46"/>
        <v>9.375E-2</v>
      </c>
      <c r="CT153" s="120">
        <f t="shared" si="46"/>
        <v>0</v>
      </c>
      <c r="CU153" s="120">
        <f t="shared" si="46"/>
        <v>0</v>
      </c>
      <c r="CV153" s="121">
        <f t="shared" si="46"/>
        <v>1</v>
      </c>
      <c r="CW153" s="120">
        <f t="shared" ref="CW153:DJ153" si="47">COUNT(CW2:CW151,"&gt;0")/(ROWS(CW2:CW151)-COUNTIF(CW2:CW151,""))</f>
        <v>0.90909090909090906</v>
      </c>
      <c r="CX153" s="120">
        <f t="shared" si="47"/>
        <v>0.72</v>
      </c>
      <c r="CY153" s="120">
        <f t="shared" si="47"/>
        <v>4.3478260869565216E-2</v>
      </c>
      <c r="CZ153" s="120">
        <f t="shared" si="47"/>
        <v>4.3478260869565216E-2</v>
      </c>
      <c r="DA153" s="121">
        <f t="shared" si="47"/>
        <v>0.90909090909090906</v>
      </c>
      <c r="DB153" s="120">
        <f t="shared" si="47"/>
        <v>0.72</v>
      </c>
      <c r="DC153" s="120">
        <f t="shared" si="47"/>
        <v>4.3478260869565216E-2</v>
      </c>
      <c r="DD153" s="120">
        <f t="shared" si="47"/>
        <v>4.3478260869565216E-2</v>
      </c>
      <c r="DE153" s="121">
        <f t="shared" si="47"/>
        <v>0.78260869565217395</v>
      </c>
      <c r="DF153" s="120">
        <f t="shared" si="47"/>
        <v>4.7619047619047616E-2</v>
      </c>
      <c r="DG153" s="120">
        <f t="shared" si="47"/>
        <v>4.7619047619047616E-2</v>
      </c>
      <c r="DH153" s="121">
        <f t="shared" si="47"/>
        <v>4.5454545454545456E-2</v>
      </c>
      <c r="DI153" s="120">
        <f t="shared" si="47"/>
        <v>4.5454545454545456E-2</v>
      </c>
      <c r="DJ153" s="121">
        <f t="shared" si="47"/>
        <v>1</v>
      </c>
    </row>
  </sheetData>
  <conditionalFormatting sqref="BH1:BQ1">
    <cfRule type="colorScale" priority="17">
      <colorScale>
        <cfvo type="min"/>
        <cfvo type="max"/>
        <color rgb="FFFCFCFF"/>
        <color rgb="FF63BE7B"/>
      </colorScale>
    </cfRule>
  </conditionalFormatting>
  <conditionalFormatting sqref="BR1:BZ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A1:CH1">
    <cfRule type="colorScale" priority="15">
      <colorScale>
        <cfvo type="min"/>
        <cfvo type="max"/>
        <color rgb="FFFCFCFF"/>
        <color rgb="FF63BE7B"/>
      </colorScale>
    </cfRule>
  </conditionalFormatting>
  <conditionalFormatting sqref="CI1:CO1">
    <cfRule type="colorScale" priority="14">
      <colorScale>
        <cfvo type="min"/>
        <cfvo type="max"/>
        <color rgb="FFFCFCFF"/>
        <color rgb="FF63BE7B"/>
      </colorScale>
    </cfRule>
  </conditionalFormatting>
  <conditionalFormatting sqref="CP1:CU1">
    <cfRule type="colorScale" priority="13">
      <colorScale>
        <cfvo type="min"/>
        <cfvo type="max"/>
        <color rgb="FFFCFCFF"/>
        <color rgb="FF63BE7B"/>
      </colorScale>
    </cfRule>
  </conditionalFormatting>
  <conditionalFormatting sqref="CV1:CZ1">
    <cfRule type="colorScale" priority="12">
      <colorScale>
        <cfvo type="min"/>
        <cfvo type="max"/>
        <color rgb="FFFCFCFF"/>
        <color rgb="FF63BE7B"/>
      </colorScale>
    </cfRule>
  </conditionalFormatting>
  <conditionalFormatting sqref="DA1:DD1">
    <cfRule type="colorScale" priority="11">
      <colorScale>
        <cfvo type="min"/>
        <cfvo type="max"/>
        <color rgb="FFFCFCFF"/>
        <color rgb="FF63BE7B"/>
      </colorScale>
    </cfRule>
  </conditionalFormatting>
  <conditionalFormatting sqref="DE1:DG1">
    <cfRule type="colorScale" priority="10">
      <colorScale>
        <cfvo type="min"/>
        <cfvo type="max"/>
        <color rgb="FFFCFCFF"/>
        <color rgb="FF63BE7B"/>
      </colorScale>
    </cfRule>
  </conditionalFormatting>
  <conditionalFormatting sqref="DH1:DI1">
    <cfRule type="colorScale" priority="9">
      <colorScale>
        <cfvo type="min"/>
        <cfvo type="max"/>
        <color rgb="FFFCFCFF"/>
        <color rgb="FF63BE7B"/>
      </colorScale>
    </cfRule>
  </conditionalFormatting>
  <conditionalFormatting sqref="X1:AJ1">
    <cfRule type="colorScale" priority="18">
      <colorScale>
        <cfvo type="min"/>
        <cfvo type="max"/>
        <color rgb="FFFCFCFF"/>
        <color rgb="FF63BE7B"/>
      </colorScale>
    </cfRule>
  </conditionalFormatting>
  <conditionalFormatting sqref="AM1:AV1 AK1">
    <cfRule type="colorScale" priority="19">
      <colorScale>
        <cfvo type="min"/>
        <cfvo type="max"/>
        <color rgb="FFFCFCFF"/>
        <color rgb="FF63BE7B"/>
      </colorScale>
    </cfRule>
  </conditionalFormatting>
  <conditionalFormatting sqref="K1:W1048576">
    <cfRule type="cellIs" dxfId="5" priority="7" operator="equal">
      <formula>"-IG"</formula>
    </cfRule>
    <cfRule type="cellIs" dxfId="4" priority="8" operator="equal">
      <formula>"B-G"</formula>
    </cfRule>
  </conditionalFormatting>
  <conditionalFormatting sqref="B1:E1048576">
    <cfRule type="colorScale" priority="6">
      <colorScale>
        <cfvo type="min"/>
        <cfvo type="max"/>
        <color rgb="FFFCFCFF"/>
        <color rgb="FFF8696B"/>
      </colorScale>
    </cfRule>
  </conditionalFormatting>
  <conditionalFormatting sqref="F1:I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B1">
    <cfRule type="colorScale" priority="4">
      <colorScale>
        <cfvo type="min"/>
        <cfvo type="max"/>
        <color rgb="FFFCFCFF"/>
        <color rgb="FFF8696B"/>
      </colorScale>
    </cfRule>
  </conditionalFormatting>
  <conditionalFormatting sqref="AL1">
    <cfRule type="colorScale" priority="3">
      <colorScale>
        <cfvo type="min"/>
        <cfvo type="max"/>
        <color rgb="FFFCFCFF"/>
        <color rgb="FF63BE7B"/>
      </colorScale>
    </cfRule>
  </conditionalFormatting>
  <conditionalFormatting sqref="AX1:BG1">
    <cfRule type="colorScale" priority="2">
      <colorScale>
        <cfvo type="min"/>
        <cfvo type="max"/>
        <color rgb="FFFCFCFF"/>
        <color rgb="FF63BE7B"/>
      </colorScale>
    </cfRule>
  </conditionalFormatting>
  <conditionalFormatting sqref="AW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0" tint="-0.14999847407452621"/>
  </sheetPr>
  <dimension ref="A1:H2"/>
  <sheetViews>
    <sheetView workbookViewId="0">
      <selection activeCell="T69" sqref="T69"/>
    </sheetView>
  </sheetViews>
  <sheetFormatPr baseColWidth="10" defaultColWidth="11.5" defaultRowHeight="15" x14ac:dyDescent="0.2"/>
  <cols>
    <col min="1" max="8" width="10.83203125" style="266"/>
  </cols>
  <sheetData>
    <row r="1" spans="1:8" s="267" customFormat="1" ht="42" x14ac:dyDescent="0.2">
      <c r="A1" s="270" t="s">
        <v>2336</v>
      </c>
      <c r="B1" s="268" t="s">
        <v>2515</v>
      </c>
      <c r="C1" s="269" t="s">
        <v>2335</v>
      </c>
      <c r="D1" s="268" t="s">
        <v>2515</v>
      </c>
      <c r="E1" s="269" t="s">
        <v>2334</v>
      </c>
      <c r="F1" s="268" t="s">
        <v>2515</v>
      </c>
      <c r="G1" s="269" t="s">
        <v>2333</v>
      </c>
      <c r="H1" s="268" t="s">
        <v>2515</v>
      </c>
    </row>
    <row r="2" spans="1:8" x14ac:dyDescent="0.2">
      <c r="A2" s="266" t="e" cm="1">
        <f t="array" ref="A2">_xlfn._xlws.SORT(_xlfn._xlws.FILTER(Merged_couplings!$B:$B,Merged_couplings!BV:BV="x",""))</f>
        <v>#N/A</v>
      </c>
      <c r="B2" s="266" t="e" cm="1">
        <f t="array" ref="B2">_xlfn._xlws.SORT(_xlfn._xlws.FILTER(Merged_couplings!$B:$B,Merged_couplings!BV:BV="-",""))</f>
        <v>#N/A</v>
      </c>
      <c r="C2" s="266" t="e" cm="1">
        <f t="array" ref="C2">_xlfn._xlws.SORT(_xlfn._xlws.FILTER(Merged_couplings!$B:$B,Merged_couplings!BW:BW="x",""))</f>
        <v>#N/A</v>
      </c>
      <c r="D2" s="266" t="e" cm="1">
        <f t="array" ref="D2">_xlfn._xlws.SORT(_xlfn._xlws.FILTER(Merged_couplings!$B:$B,Merged_couplings!BW:BW="-",""))</f>
        <v>#N/A</v>
      </c>
      <c r="E2" s="266" t="e" cm="1">
        <f t="array" ref="E2">_xlfn._xlws.SORT(_xlfn._xlws.FILTER(Merged_couplings!$B:$B,Merged_couplings!BX:BX="X",""))</f>
        <v>#N/A</v>
      </c>
      <c r="F2" s="266" t="e" cm="1">
        <f t="array" ref="F2">_xlfn._xlws.SORT(_xlfn._xlws.FILTER(Merged_couplings!$B:$B,Merged_couplings!BX:BX="-",""))</f>
        <v>#N/A</v>
      </c>
      <c r="G2" s="266" t="e" cm="1">
        <f t="array" ref="G2">_xlfn._xlws.SORT(_xlfn._xlws.FILTER(Merged_couplings!$B:$B,Merged_couplings!BY:BY="X",""))</f>
        <v>#N/A</v>
      </c>
      <c r="H2" s="266" t="e" cm="1">
        <f t="array" ref="H2">_xlfn._xlws.SORT(_xlfn._xlws.FILTER(Merged_couplings!$B:$B,Merged_couplings!BY:BY="-",""))</f>
        <v>#N/A</v>
      </c>
    </row>
  </sheetData>
  <conditionalFormatting sqref="A1:G1">
    <cfRule type="cellIs" dxfId="3" priority="3" operator="equal">
      <formula>"2'"</formula>
    </cfRule>
    <cfRule type="cellIs" dxfId="2" priority="4" operator="equal">
      <formula>"1'"</formula>
    </cfRule>
  </conditionalFormatting>
  <conditionalFormatting sqref="H1">
    <cfRule type="cellIs" dxfId="1" priority="1" operator="equal">
      <formula>"2'"</formula>
    </cfRule>
    <cfRule type="cellIs" dxfId="0" priority="2" operator="equal">
      <formula>"1'"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1'Gfams</vt:lpstr>
      <vt:lpstr>B-LogEmaxOverpEC50</vt:lpstr>
      <vt:lpstr>GtP</vt:lpstr>
      <vt:lpstr>Info</vt:lpstr>
      <vt:lpstr>RecNamesAll</vt:lpstr>
      <vt:lpstr>B-EmEC</vt:lpstr>
      <vt:lpstr>I-EmEC</vt:lpstr>
      <vt:lpstr>I-LogEmaxOverpEC50</vt:lpstr>
      <vt:lpstr>Merged_couplings</vt:lpstr>
      <vt:lpstr>Fig_4</vt:lpstr>
      <vt:lpstr>Fig_5</vt:lpstr>
      <vt:lpstr>Fig_6</vt:lpstr>
      <vt:lpstr>Bouvier</vt:lpstr>
      <vt:lpstr>Inoue</vt:lpstr>
      <vt:lpstr>Jaccard</vt:lpstr>
      <vt:lpstr>Fig_Determinants</vt:lpstr>
      <vt:lpstr>GtP!NewFile</vt:lpstr>
      <vt:lpstr>GtP!NewFile_1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Avet Charlotte</dc:creator>
  <cp:lastModifiedBy>Microsoft Office User</cp:lastModifiedBy>
  <dcterms:created xsi:type="dcterms:W3CDTF">2019-11-17T16:03:16Z</dcterms:created>
  <dcterms:modified xsi:type="dcterms:W3CDTF">2022-07-18T07:24:01Z</dcterms:modified>
</cp:coreProperties>
</file>